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13_ncr:1_{71A6ADDC-DE43-4A34-8797-0E935F31AD0F}" xr6:coauthVersionLast="36" xr6:coauthVersionMax="36" xr10:uidLastSave="{00000000-0000-0000-0000-000000000000}"/>
  <bookViews>
    <workbookView xWindow="0" yWindow="0" windowWidth="23040" windowHeight="9684" activeTab="4" xr2:uid="{00000000-000D-0000-FFFF-FFFF00000000}"/>
  </bookViews>
  <sheets>
    <sheet name="Инструкция" sheetId="1" r:id="rId1"/>
    <sheet name="Настройки" sheetId="2" r:id="rId2"/>
    <sheet name="Движение" sheetId="3" r:id="rId3"/>
    <sheet name="Тех_Движение" sheetId="4" state="hidden" r:id="rId4"/>
    <sheet name="Хранение" sheetId="5" r:id="rId5"/>
    <sheet name="Хранение_итого" sheetId="6" r:id="rId6"/>
    <sheet name="Свод_селлер" sheetId="7" r:id="rId7"/>
    <sheet name="Мотивация" sheetId="8" r:id="rId8"/>
    <sheet name="Расчетный_Пузанов" sheetId="9" r:id="rId9"/>
    <sheet name="Расчетный_Завалишин" sheetId="10" r:id="rId10"/>
    <sheet name="Контроль" sheetId="11" r:id="rId11"/>
  </sheets>
  <definedNames>
    <definedName name="_xlnm._FilterDatabase" localSheetId="2" hidden="1">Движение!$A$21:$AF$751</definedName>
  </definedNames>
  <calcPr calcId="191029" forceFullCalc="1"/>
</workbook>
</file>

<file path=xl/calcChain.xml><?xml version="1.0" encoding="utf-8"?>
<calcChain xmlns="http://schemas.openxmlformats.org/spreadsheetml/2006/main">
  <c r="F63" i="10" l="1"/>
  <c r="E63" i="10"/>
  <c r="A63" i="10"/>
  <c r="F62" i="10"/>
  <c r="E62" i="10"/>
  <c r="A62" i="10"/>
  <c r="F61" i="10"/>
  <c r="E61" i="10"/>
  <c r="A61" i="10"/>
  <c r="F60" i="10"/>
  <c r="E60" i="10"/>
  <c r="A60" i="10"/>
  <c r="F59" i="10"/>
  <c r="E59" i="10"/>
  <c r="A59" i="10"/>
  <c r="F58" i="10"/>
  <c r="E58" i="10"/>
  <c r="A58" i="10"/>
  <c r="F57" i="10"/>
  <c r="E57" i="10"/>
  <c r="A57" i="10"/>
  <c r="F56" i="10"/>
  <c r="E56" i="10"/>
  <c r="A56" i="10"/>
  <c r="F55" i="10"/>
  <c r="E55" i="10"/>
  <c r="A55" i="10"/>
  <c r="F54" i="10"/>
  <c r="E54" i="10"/>
  <c r="A54" i="10"/>
  <c r="F53" i="10"/>
  <c r="E53" i="10"/>
  <c r="A53" i="10"/>
  <c r="F52" i="10"/>
  <c r="E52" i="10"/>
  <c r="A52" i="10"/>
  <c r="F51" i="10"/>
  <c r="E51" i="10"/>
  <c r="A51" i="10"/>
  <c r="F50" i="10"/>
  <c r="E50" i="10"/>
  <c r="A50" i="10"/>
  <c r="F49" i="10"/>
  <c r="E49" i="10"/>
  <c r="A49" i="10"/>
  <c r="F48" i="10"/>
  <c r="E48" i="10"/>
  <c r="A48" i="10"/>
  <c r="F47" i="10"/>
  <c r="E47" i="10"/>
  <c r="A47" i="10"/>
  <c r="F46" i="10"/>
  <c r="E46" i="10"/>
  <c r="A46" i="10"/>
  <c r="F45" i="10"/>
  <c r="E45" i="10"/>
  <c r="A45" i="10"/>
  <c r="F44" i="10"/>
  <c r="E44" i="10"/>
  <c r="A44" i="10"/>
  <c r="F43" i="10"/>
  <c r="E43" i="10"/>
  <c r="A43" i="10"/>
  <c r="F42" i="10"/>
  <c r="E42" i="10"/>
  <c r="A42" i="10"/>
  <c r="F41" i="10"/>
  <c r="E41" i="10"/>
  <c r="A41" i="10"/>
  <c r="F40" i="10"/>
  <c r="E40" i="10"/>
  <c r="A40" i="10"/>
  <c r="F39" i="10"/>
  <c r="E39" i="10"/>
  <c r="A39" i="10"/>
  <c r="F38" i="10"/>
  <c r="E38" i="10"/>
  <c r="A38" i="10"/>
  <c r="F37" i="10"/>
  <c r="E37" i="10"/>
  <c r="A37" i="10"/>
  <c r="F36" i="10"/>
  <c r="E36" i="10"/>
  <c r="A36" i="10"/>
  <c r="F35" i="10"/>
  <c r="E35" i="10"/>
  <c r="A35" i="10"/>
  <c r="F34" i="10"/>
  <c r="E34" i="10"/>
  <c r="A34" i="10"/>
  <c r="F33" i="10"/>
  <c r="E33" i="10"/>
  <c r="A33" i="10"/>
  <c r="F32" i="10"/>
  <c r="E32" i="10"/>
  <c r="A32" i="10"/>
  <c r="F31" i="10"/>
  <c r="E31" i="10"/>
  <c r="A31" i="10"/>
  <c r="F30" i="10"/>
  <c r="E30" i="10"/>
  <c r="A30" i="10"/>
  <c r="F29" i="10"/>
  <c r="E29" i="10"/>
  <c r="A29" i="10"/>
  <c r="F28" i="10"/>
  <c r="E28" i="10"/>
  <c r="A28" i="10"/>
  <c r="F27" i="10"/>
  <c r="E27" i="10"/>
  <c r="A27" i="10"/>
  <c r="F26" i="10"/>
  <c r="E26" i="10"/>
  <c r="A26" i="10"/>
  <c r="F25" i="10"/>
  <c r="E25" i="10"/>
  <c r="A25" i="10"/>
  <c r="F24" i="10"/>
  <c r="E24" i="10"/>
  <c r="A24" i="10"/>
  <c r="F23" i="10"/>
  <c r="E23" i="10"/>
  <c r="A23" i="10"/>
  <c r="F22" i="10"/>
  <c r="E22" i="10"/>
  <c r="A22" i="10"/>
  <c r="F21" i="10"/>
  <c r="E21" i="10"/>
  <c r="A21" i="10"/>
  <c r="F20" i="10"/>
  <c r="E20" i="10"/>
  <c r="A20" i="10"/>
  <c r="F19" i="10"/>
  <c r="E19" i="10"/>
  <c r="A19" i="10"/>
  <c r="F18" i="10"/>
  <c r="E18" i="10"/>
  <c r="A18" i="10"/>
  <c r="F17" i="10"/>
  <c r="E17" i="10"/>
  <c r="A17" i="10"/>
  <c r="F16" i="10"/>
  <c r="E16" i="10"/>
  <c r="A16" i="10"/>
  <c r="F15" i="10"/>
  <c r="E15" i="10"/>
  <c r="A15" i="10"/>
  <c r="B6" i="10"/>
  <c r="F63" i="9"/>
  <c r="E63" i="9"/>
  <c r="A63" i="9"/>
  <c r="F62" i="9"/>
  <c r="E62" i="9"/>
  <c r="A62" i="9"/>
  <c r="F61" i="9"/>
  <c r="E61" i="9"/>
  <c r="A61" i="9"/>
  <c r="F60" i="9"/>
  <c r="E60" i="9"/>
  <c r="A60" i="9"/>
  <c r="F59" i="9"/>
  <c r="E59" i="9"/>
  <c r="A59" i="9"/>
  <c r="F58" i="9"/>
  <c r="E58" i="9"/>
  <c r="A58" i="9"/>
  <c r="F57" i="9"/>
  <c r="E57" i="9"/>
  <c r="A57" i="9"/>
  <c r="F56" i="9"/>
  <c r="E56" i="9"/>
  <c r="A56" i="9"/>
  <c r="F55" i="9"/>
  <c r="E55" i="9"/>
  <c r="A55" i="9"/>
  <c r="F54" i="9"/>
  <c r="E54" i="9"/>
  <c r="A54" i="9"/>
  <c r="F53" i="9"/>
  <c r="E53" i="9"/>
  <c r="A53" i="9"/>
  <c r="F52" i="9"/>
  <c r="E52" i="9"/>
  <c r="A52" i="9"/>
  <c r="F51" i="9"/>
  <c r="E51" i="9"/>
  <c r="A51" i="9"/>
  <c r="F50" i="9"/>
  <c r="E50" i="9"/>
  <c r="A50" i="9"/>
  <c r="F49" i="9"/>
  <c r="E49" i="9"/>
  <c r="A49" i="9"/>
  <c r="F48" i="9"/>
  <c r="E48" i="9"/>
  <c r="A48" i="9"/>
  <c r="F47" i="9"/>
  <c r="E47" i="9"/>
  <c r="A47" i="9"/>
  <c r="F46" i="9"/>
  <c r="E46" i="9"/>
  <c r="A46" i="9"/>
  <c r="F45" i="9"/>
  <c r="E45" i="9"/>
  <c r="A45" i="9"/>
  <c r="F44" i="9"/>
  <c r="E44" i="9"/>
  <c r="A44" i="9"/>
  <c r="F43" i="9"/>
  <c r="E43" i="9"/>
  <c r="A43" i="9"/>
  <c r="F42" i="9"/>
  <c r="E42" i="9"/>
  <c r="A42" i="9"/>
  <c r="F41" i="9"/>
  <c r="E41" i="9"/>
  <c r="A41" i="9"/>
  <c r="F40" i="9"/>
  <c r="E40" i="9"/>
  <c r="A40" i="9"/>
  <c r="F39" i="9"/>
  <c r="E39" i="9"/>
  <c r="A39" i="9"/>
  <c r="F38" i="9"/>
  <c r="E38" i="9"/>
  <c r="A38" i="9"/>
  <c r="F37" i="9"/>
  <c r="E37" i="9"/>
  <c r="A37" i="9"/>
  <c r="F36" i="9"/>
  <c r="E36" i="9"/>
  <c r="A36" i="9"/>
  <c r="F35" i="9"/>
  <c r="E35" i="9"/>
  <c r="A35" i="9"/>
  <c r="F34" i="9"/>
  <c r="E34" i="9"/>
  <c r="A34" i="9"/>
  <c r="F33" i="9"/>
  <c r="E33" i="9"/>
  <c r="A33" i="9"/>
  <c r="F32" i="9"/>
  <c r="E32" i="9"/>
  <c r="A32" i="9"/>
  <c r="F31" i="9"/>
  <c r="E31" i="9"/>
  <c r="A31" i="9"/>
  <c r="F30" i="9"/>
  <c r="E30" i="9"/>
  <c r="A30" i="9"/>
  <c r="F29" i="9"/>
  <c r="E29" i="9"/>
  <c r="A29" i="9"/>
  <c r="F28" i="9"/>
  <c r="E28" i="9"/>
  <c r="A28" i="9"/>
  <c r="F27" i="9"/>
  <c r="E27" i="9"/>
  <c r="A27" i="9"/>
  <c r="F26" i="9"/>
  <c r="E26" i="9"/>
  <c r="A26" i="9"/>
  <c r="F25" i="9"/>
  <c r="E25" i="9"/>
  <c r="A25" i="9"/>
  <c r="F24" i="9"/>
  <c r="E24" i="9"/>
  <c r="A24" i="9"/>
  <c r="F23" i="9"/>
  <c r="E23" i="9"/>
  <c r="A23" i="9"/>
  <c r="F22" i="9"/>
  <c r="E22" i="9"/>
  <c r="A22" i="9"/>
  <c r="F21" i="9"/>
  <c r="E21" i="9"/>
  <c r="A21" i="9"/>
  <c r="F20" i="9"/>
  <c r="E20" i="9"/>
  <c r="A20" i="9"/>
  <c r="F19" i="9"/>
  <c r="E19" i="9"/>
  <c r="A19" i="9"/>
  <c r="F18" i="9"/>
  <c r="E18" i="9"/>
  <c r="A18" i="9"/>
  <c r="F17" i="9"/>
  <c r="E17" i="9"/>
  <c r="A17" i="9"/>
  <c r="F16" i="9"/>
  <c r="E16" i="9"/>
  <c r="A16" i="9"/>
  <c r="F15" i="9"/>
  <c r="E15" i="9"/>
  <c r="A15" i="9"/>
  <c r="B6" i="9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E15" i="7"/>
  <c r="B15" i="7"/>
  <c r="E14" i="7"/>
  <c r="B14" i="7"/>
  <c r="E13" i="7"/>
  <c r="B13" i="7"/>
  <c r="E12" i="7"/>
  <c r="B12" i="7"/>
  <c r="E11" i="7"/>
  <c r="B11" i="7"/>
  <c r="E10" i="7"/>
  <c r="B10" i="7"/>
  <c r="E9" i="7"/>
  <c r="B9" i="7"/>
  <c r="B5" i="7"/>
  <c r="A5114" i="5"/>
  <c r="A5113" i="5"/>
  <c r="A5112" i="5"/>
  <c r="A5111" i="5"/>
  <c r="A5110" i="5"/>
  <c r="A5109" i="5"/>
  <c r="A5108" i="5"/>
  <c r="A5107" i="5"/>
  <c r="A5106" i="5"/>
  <c r="A5105" i="5"/>
  <c r="A5104" i="5"/>
  <c r="A5103" i="5"/>
  <c r="A5102" i="5"/>
  <c r="A5101" i="5"/>
  <c r="A5100" i="5"/>
  <c r="A5099" i="5"/>
  <c r="A5098" i="5"/>
  <c r="A5097" i="5"/>
  <c r="A5096" i="5"/>
  <c r="A5095" i="5"/>
  <c r="A5094" i="5"/>
  <c r="A5093" i="5"/>
  <c r="A5092" i="5"/>
  <c r="A5091" i="5"/>
  <c r="A5090" i="5"/>
  <c r="A5089" i="5"/>
  <c r="A5088" i="5"/>
  <c r="A5087" i="5"/>
  <c r="A5086" i="5"/>
  <c r="A5085" i="5"/>
  <c r="A5084" i="5"/>
  <c r="A5083" i="5"/>
  <c r="A5082" i="5"/>
  <c r="A5081" i="5"/>
  <c r="A5080" i="5"/>
  <c r="A5079" i="5"/>
  <c r="A5078" i="5"/>
  <c r="A5077" i="5"/>
  <c r="A5076" i="5"/>
  <c r="A5075" i="5"/>
  <c r="A5074" i="5"/>
  <c r="A5073" i="5"/>
  <c r="A5072" i="5"/>
  <c r="A5071" i="5"/>
  <c r="A5070" i="5"/>
  <c r="A5069" i="5"/>
  <c r="A5068" i="5"/>
  <c r="A5067" i="5"/>
  <c r="A5066" i="5"/>
  <c r="A5065" i="5"/>
  <c r="A5064" i="5"/>
  <c r="A5063" i="5"/>
  <c r="A5062" i="5"/>
  <c r="A5061" i="5"/>
  <c r="A5060" i="5"/>
  <c r="A5059" i="5"/>
  <c r="A5058" i="5"/>
  <c r="A5057" i="5"/>
  <c r="A5056" i="5"/>
  <c r="A5055" i="5"/>
  <c r="A5054" i="5"/>
  <c r="A5053" i="5"/>
  <c r="A5052" i="5"/>
  <c r="A5051" i="5"/>
  <c r="A5050" i="5"/>
  <c r="A5049" i="5"/>
  <c r="A5048" i="5"/>
  <c r="A5047" i="5"/>
  <c r="A5046" i="5"/>
  <c r="A5045" i="5"/>
  <c r="A5044" i="5"/>
  <c r="A5043" i="5"/>
  <c r="A5042" i="5"/>
  <c r="A5041" i="5"/>
  <c r="A5040" i="5"/>
  <c r="A5039" i="5"/>
  <c r="A5038" i="5"/>
  <c r="A5037" i="5"/>
  <c r="A5036" i="5"/>
  <c r="A5035" i="5"/>
  <c r="A5034" i="5"/>
  <c r="A5033" i="5"/>
  <c r="A5032" i="5"/>
  <c r="A5031" i="5"/>
  <c r="A5030" i="5"/>
  <c r="A5029" i="5"/>
  <c r="A5028" i="5"/>
  <c r="A5027" i="5"/>
  <c r="A5026" i="5"/>
  <c r="A5025" i="5"/>
  <c r="A5024" i="5"/>
  <c r="A5023" i="5"/>
  <c r="A5022" i="5"/>
  <c r="A5021" i="5"/>
  <c r="A5020" i="5"/>
  <c r="A5019" i="5"/>
  <c r="A5018" i="5"/>
  <c r="A5017" i="5"/>
  <c r="A5016" i="5"/>
  <c r="A5015" i="5"/>
  <c r="A5014" i="5"/>
  <c r="A5013" i="5"/>
  <c r="A5012" i="5"/>
  <c r="A5011" i="5"/>
  <c r="A5010" i="5"/>
  <c r="A5009" i="5"/>
  <c r="A5008" i="5"/>
  <c r="A5007" i="5"/>
  <c r="A5006" i="5"/>
  <c r="A5005" i="5"/>
  <c r="A5004" i="5"/>
  <c r="A5003" i="5"/>
  <c r="A5002" i="5"/>
  <c r="A5001" i="5"/>
  <c r="A5000" i="5"/>
  <c r="A4999" i="5"/>
  <c r="A4998" i="5"/>
  <c r="A4997" i="5"/>
  <c r="A4996" i="5"/>
  <c r="A4995" i="5"/>
  <c r="A4994" i="5"/>
  <c r="A4993" i="5"/>
  <c r="A4992" i="5"/>
  <c r="A4991" i="5"/>
  <c r="A4990" i="5"/>
  <c r="A4989" i="5"/>
  <c r="A4988" i="5"/>
  <c r="A4987" i="5"/>
  <c r="A4986" i="5"/>
  <c r="A4985" i="5"/>
  <c r="A4984" i="5"/>
  <c r="A4983" i="5"/>
  <c r="A4982" i="5"/>
  <c r="A4981" i="5"/>
  <c r="A4980" i="5"/>
  <c r="A4979" i="5"/>
  <c r="A4978" i="5"/>
  <c r="A4977" i="5"/>
  <c r="A4976" i="5"/>
  <c r="A4975" i="5"/>
  <c r="A4974" i="5"/>
  <c r="A4973" i="5"/>
  <c r="A4972" i="5"/>
  <c r="A4971" i="5"/>
  <c r="A4970" i="5"/>
  <c r="A4969" i="5"/>
  <c r="A4968" i="5"/>
  <c r="A4967" i="5"/>
  <c r="A4966" i="5"/>
  <c r="A4965" i="5"/>
  <c r="A4964" i="5"/>
  <c r="A4963" i="5"/>
  <c r="A4962" i="5"/>
  <c r="A4961" i="5"/>
  <c r="A4960" i="5"/>
  <c r="A4959" i="5"/>
  <c r="A4958" i="5"/>
  <c r="A4957" i="5"/>
  <c r="A4956" i="5"/>
  <c r="A4955" i="5"/>
  <c r="A4954" i="5"/>
  <c r="A4953" i="5"/>
  <c r="A4952" i="5"/>
  <c r="A4951" i="5"/>
  <c r="A4950" i="5"/>
  <c r="A4949" i="5"/>
  <c r="A4948" i="5"/>
  <c r="A4947" i="5"/>
  <c r="A4946" i="5"/>
  <c r="A4945" i="5"/>
  <c r="A4944" i="5"/>
  <c r="A4943" i="5"/>
  <c r="A4942" i="5"/>
  <c r="A4941" i="5"/>
  <c r="A4940" i="5"/>
  <c r="A4939" i="5"/>
  <c r="A4938" i="5"/>
  <c r="A4937" i="5"/>
  <c r="A4936" i="5"/>
  <c r="A4935" i="5"/>
  <c r="A4934" i="5"/>
  <c r="A4933" i="5"/>
  <c r="A4932" i="5"/>
  <c r="A4931" i="5"/>
  <c r="A4930" i="5"/>
  <c r="A4929" i="5"/>
  <c r="A4928" i="5"/>
  <c r="A4927" i="5"/>
  <c r="A4926" i="5"/>
  <c r="A4925" i="5"/>
  <c r="A4924" i="5"/>
  <c r="A4923" i="5"/>
  <c r="A4922" i="5"/>
  <c r="A4921" i="5"/>
  <c r="A4920" i="5"/>
  <c r="A4919" i="5"/>
  <c r="A4918" i="5"/>
  <c r="A4917" i="5"/>
  <c r="A4916" i="5"/>
  <c r="A4915" i="5"/>
  <c r="A4914" i="5"/>
  <c r="A4913" i="5"/>
  <c r="A4912" i="5"/>
  <c r="A4911" i="5"/>
  <c r="A4910" i="5"/>
  <c r="A4909" i="5"/>
  <c r="A4908" i="5"/>
  <c r="A4907" i="5"/>
  <c r="A4906" i="5"/>
  <c r="A4905" i="5"/>
  <c r="A4904" i="5"/>
  <c r="A4903" i="5"/>
  <c r="A4902" i="5"/>
  <c r="A4901" i="5"/>
  <c r="A4900" i="5"/>
  <c r="A4899" i="5"/>
  <c r="A4898" i="5"/>
  <c r="A4897" i="5"/>
  <c r="A4896" i="5"/>
  <c r="A4895" i="5"/>
  <c r="A4894" i="5"/>
  <c r="A4893" i="5"/>
  <c r="A4892" i="5"/>
  <c r="A4891" i="5"/>
  <c r="A4890" i="5"/>
  <c r="A4889" i="5"/>
  <c r="A4888" i="5"/>
  <c r="A4887" i="5"/>
  <c r="A4886" i="5"/>
  <c r="A4885" i="5"/>
  <c r="A4884" i="5"/>
  <c r="A4883" i="5"/>
  <c r="A4882" i="5"/>
  <c r="A4881" i="5"/>
  <c r="A4880" i="5"/>
  <c r="A4879" i="5"/>
  <c r="A4878" i="5"/>
  <c r="A4877" i="5"/>
  <c r="A4876" i="5"/>
  <c r="A4875" i="5"/>
  <c r="A4874" i="5"/>
  <c r="A4873" i="5"/>
  <c r="A4872" i="5"/>
  <c r="A4871" i="5"/>
  <c r="A4870" i="5"/>
  <c r="A4869" i="5"/>
  <c r="A4868" i="5"/>
  <c r="A4867" i="5"/>
  <c r="A4866" i="5"/>
  <c r="A4865" i="5"/>
  <c r="A4864" i="5"/>
  <c r="A4863" i="5"/>
  <c r="A4862" i="5"/>
  <c r="A4861" i="5"/>
  <c r="A4860" i="5"/>
  <c r="A4859" i="5"/>
  <c r="A4858" i="5"/>
  <c r="A4857" i="5"/>
  <c r="A4856" i="5"/>
  <c r="A4855" i="5"/>
  <c r="A4854" i="5"/>
  <c r="A4853" i="5"/>
  <c r="A4852" i="5"/>
  <c r="A4851" i="5"/>
  <c r="A4850" i="5"/>
  <c r="A4849" i="5"/>
  <c r="A4848" i="5"/>
  <c r="A4847" i="5"/>
  <c r="A4846" i="5"/>
  <c r="A4845" i="5"/>
  <c r="A4844" i="5"/>
  <c r="A4843" i="5"/>
  <c r="A4842" i="5"/>
  <c r="A4841" i="5"/>
  <c r="A4840" i="5"/>
  <c r="A4839" i="5"/>
  <c r="A4838" i="5"/>
  <c r="A4837" i="5"/>
  <c r="A4836" i="5"/>
  <c r="A4835" i="5"/>
  <c r="A4834" i="5"/>
  <c r="A4833" i="5"/>
  <c r="A4832" i="5"/>
  <c r="A4831" i="5"/>
  <c r="A4830" i="5"/>
  <c r="A4829" i="5"/>
  <c r="A4828" i="5"/>
  <c r="A4827" i="5"/>
  <c r="A4826" i="5"/>
  <c r="A4825" i="5"/>
  <c r="A4824" i="5"/>
  <c r="A4823" i="5"/>
  <c r="A4822" i="5"/>
  <c r="A4821" i="5"/>
  <c r="A4820" i="5"/>
  <c r="A4819" i="5"/>
  <c r="A4818" i="5"/>
  <c r="A4817" i="5"/>
  <c r="A4816" i="5"/>
  <c r="A4815" i="5"/>
  <c r="A4814" i="5"/>
  <c r="A4813" i="5"/>
  <c r="A4812" i="5"/>
  <c r="A4811" i="5"/>
  <c r="A4810" i="5"/>
  <c r="A4809" i="5"/>
  <c r="A4808" i="5"/>
  <c r="A4807" i="5"/>
  <c r="A4806" i="5"/>
  <c r="A4805" i="5"/>
  <c r="A4804" i="5"/>
  <c r="A4803" i="5"/>
  <c r="A4802" i="5"/>
  <c r="A4801" i="5"/>
  <c r="A4800" i="5"/>
  <c r="A4799" i="5"/>
  <c r="A4798" i="5"/>
  <c r="A4797" i="5"/>
  <c r="A4796" i="5"/>
  <c r="A4795" i="5"/>
  <c r="A4794" i="5"/>
  <c r="A4793" i="5"/>
  <c r="A4792" i="5"/>
  <c r="A4791" i="5"/>
  <c r="A4790" i="5"/>
  <c r="A4789" i="5"/>
  <c r="A4788" i="5"/>
  <c r="A4787" i="5"/>
  <c r="A4786" i="5"/>
  <c r="A4785" i="5"/>
  <c r="A4784" i="5"/>
  <c r="A4783" i="5"/>
  <c r="A4782" i="5"/>
  <c r="A4781" i="5"/>
  <c r="A4780" i="5"/>
  <c r="A4779" i="5"/>
  <c r="A4778" i="5"/>
  <c r="A4777" i="5"/>
  <c r="A4776" i="5"/>
  <c r="A4775" i="5"/>
  <c r="A4774" i="5"/>
  <c r="A4773" i="5"/>
  <c r="A4772" i="5"/>
  <c r="A4771" i="5"/>
  <c r="A4770" i="5"/>
  <c r="A4769" i="5"/>
  <c r="A4768" i="5"/>
  <c r="A4767" i="5"/>
  <c r="A4766" i="5"/>
  <c r="A4765" i="5"/>
  <c r="A4764" i="5"/>
  <c r="A4763" i="5"/>
  <c r="A4762" i="5"/>
  <c r="A4761" i="5"/>
  <c r="A4760" i="5"/>
  <c r="A4759" i="5"/>
  <c r="A4758" i="5"/>
  <c r="A4757" i="5"/>
  <c r="A4756" i="5"/>
  <c r="A4755" i="5"/>
  <c r="A4754" i="5"/>
  <c r="A4753" i="5"/>
  <c r="A4752" i="5"/>
  <c r="A4751" i="5"/>
  <c r="A4750" i="5"/>
  <c r="A4749" i="5"/>
  <c r="A4748" i="5"/>
  <c r="A4747" i="5"/>
  <c r="A4746" i="5"/>
  <c r="A4745" i="5"/>
  <c r="A4744" i="5"/>
  <c r="A4743" i="5"/>
  <c r="A4742" i="5"/>
  <c r="A4741" i="5"/>
  <c r="A4740" i="5"/>
  <c r="A4739" i="5"/>
  <c r="A4738" i="5"/>
  <c r="A4737" i="5"/>
  <c r="A4736" i="5"/>
  <c r="A4735" i="5"/>
  <c r="A4734" i="5"/>
  <c r="A4733" i="5"/>
  <c r="A4732" i="5"/>
  <c r="A4731" i="5"/>
  <c r="A4730" i="5"/>
  <c r="A4729" i="5"/>
  <c r="A4728" i="5"/>
  <c r="A4727" i="5"/>
  <c r="A4726" i="5"/>
  <c r="A4725" i="5"/>
  <c r="A4724" i="5"/>
  <c r="A4723" i="5"/>
  <c r="A4722" i="5"/>
  <c r="A4721" i="5"/>
  <c r="A4720" i="5"/>
  <c r="A4719" i="5"/>
  <c r="A4718" i="5"/>
  <c r="A4717" i="5"/>
  <c r="A4716" i="5"/>
  <c r="A4715" i="5"/>
  <c r="A4714" i="5"/>
  <c r="A4713" i="5"/>
  <c r="A4712" i="5"/>
  <c r="A4711" i="5"/>
  <c r="A4710" i="5"/>
  <c r="A4709" i="5"/>
  <c r="A4708" i="5"/>
  <c r="A4707" i="5"/>
  <c r="A4706" i="5"/>
  <c r="A4705" i="5"/>
  <c r="A4704" i="5"/>
  <c r="A4703" i="5"/>
  <c r="A4702" i="5"/>
  <c r="A4701" i="5"/>
  <c r="A4700" i="5"/>
  <c r="A4699" i="5"/>
  <c r="A4698" i="5"/>
  <c r="A4697" i="5"/>
  <c r="A4696" i="5"/>
  <c r="A4695" i="5"/>
  <c r="A4694" i="5"/>
  <c r="A4693" i="5"/>
  <c r="A4692" i="5"/>
  <c r="A4691" i="5"/>
  <c r="A4690" i="5"/>
  <c r="A4689" i="5"/>
  <c r="A4688" i="5"/>
  <c r="A4687" i="5"/>
  <c r="A4686" i="5"/>
  <c r="A4685" i="5"/>
  <c r="A4684" i="5"/>
  <c r="A4683" i="5"/>
  <c r="A4682" i="5"/>
  <c r="A4681" i="5"/>
  <c r="A4680" i="5"/>
  <c r="A4679" i="5"/>
  <c r="A4678" i="5"/>
  <c r="A4677" i="5"/>
  <c r="A4676" i="5"/>
  <c r="A4675" i="5"/>
  <c r="A4674" i="5"/>
  <c r="A4673" i="5"/>
  <c r="A4672" i="5"/>
  <c r="A4671" i="5"/>
  <c r="A4670" i="5"/>
  <c r="A4669" i="5"/>
  <c r="A4668" i="5"/>
  <c r="A4667" i="5"/>
  <c r="A4666" i="5"/>
  <c r="A4665" i="5"/>
  <c r="A4664" i="5"/>
  <c r="A4663" i="5"/>
  <c r="A4662" i="5"/>
  <c r="A4661" i="5"/>
  <c r="A4660" i="5"/>
  <c r="A4659" i="5"/>
  <c r="A4658" i="5"/>
  <c r="A4657" i="5"/>
  <c r="A4656" i="5"/>
  <c r="A4655" i="5"/>
  <c r="A4654" i="5"/>
  <c r="A4653" i="5"/>
  <c r="A4652" i="5"/>
  <c r="A4651" i="5"/>
  <c r="A4650" i="5"/>
  <c r="A4649" i="5"/>
  <c r="A4648" i="5"/>
  <c r="A4647" i="5"/>
  <c r="A4646" i="5"/>
  <c r="A4645" i="5"/>
  <c r="A4644" i="5"/>
  <c r="A4643" i="5"/>
  <c r="A4642" i="5"/>
  <c r="A4641" i="5"/>
  <c r="A4640" i="5"/>
  <c r="A4639" i="5"/>
  <c r="A4638" i="5"/>
  <c r="A4637" i="5"/>
  <c r="A4636" i="5"/>
  <c r="A4635" i="5"/>
  <c r="A4634" i="5"/>
  <c r="A4633" i="5"/>
  <c r="A4632" i="5"/>
  <c r="A4631" i="5"/>
  <c r="A4630" i="5"/>
  <c r="A4629" i="5"/>
  <c r="A4628" i="5"/>
  <c r="A4627" i="5"/>
  <c r="A4626" i="5"/>
  <c r="A4625" i="5"/>
  <c r="A4624" i="5"/>
  <c r="A4623" i="5"/>
  <c r="A4622" i="5"/>
  <c r="A4621" i="5"/>
  <c r="A4620" i="5"/>
  <c r="A4619" i="5"/>
  <c r="A4618" i="5"/>
  <c r="A4617" i="5"/>
  <c r="A4616" i="5"/>
  <c r="A4615" i="5"/>
  <c r="A4614" i="5"/>
  <c r="A4613" i="5"/>
  <c r="A4612" i="5"/>
  <c r="A4611" i="5"/>
  <c r="A4610" i="5"/>
  <c r="A4609" i="5"/>
  <c r="A4608" i="5"/>
  <c r="A4607" i="5"/>
  <c r="A4606" i="5"/>
  <c r="A4605" i="5"/>
  <c r="A4604" i="5"/>
  <c r="A4603" i="5"/>
  <c r="A4602" i="5"/>
  <c r="A4601" i="5"/>
  <c r="A4600" i="5"/>
  <c r="A4599" i="5"/>
  <c r="A4598" i="5"/>
  <c r="A4597" i="5"/>
  <c r="A4596" i="5"/>
  <c r="A4595" i="5"/>
  <c r="A4594" i="5"/>
  <c r="A4593" i="5"/>
  <c r="A4592" i="5"/>
  <c r="A4591" i="5"/>
  <c r="A4590" i="5"/>
  <c r="A4589" i="5"/>
  <c r="A4588" i="5"/>
  <c r="A4587" i="5"/>
  <c r="A4586" i="5"/>
  <c r="A4585" i="5"/>
  <c r="A4584" i="5"/>
  <c r="A4583" i="5"/>
  <c r="A4582" i="5"/>
  <c r="A4581" i="5"/>
  <c r="A4580" i="5"/>
  <c r="A4579" i="5"/>
  <c r="A4578" i="5"/>
  <c r="A4577" i="5"/>
  <c r="A4576" i="5"/>
  <c r="A4575" i="5"/>
  <c r="A4574" i="5"/>
  <c r="A4573" i="5"/>
  <c r="A4572" i="5"/>
  <c r="A4571" i="5"/>
  <c r="A4570" i="5"/>
  <c r="A4569" i="5"/>
  <c r="A4568" i="5"/>
  <c r="A4567" i="5"/>
  <c r="A4566" i="5"/>
  <c r="A4565" i="5"/>
  <c r="A4564" i="5"/>
  <c r="A4563" i="5"/>
  <c r="A4562" i="5"/>
  <c r="A4561" i="5"/>
  <c r="A4560" i="5"/>
  <c r="A4559" i="5"/>
  <c r="A4558" i="5"/>
  <c r="A4557" i="5"/>
  <c r="A4556" i="5"/>
  <c r="A4555" i="5"/>
  <c r="A4554" i="5"/>
  <c r="A4553" i="5"/>
  <c r="A4552" i="5"/>
  <c r="A4551" i="5"/>
  <c r="A4550" i="5"/>
  <c r="A4549" i="5"/>
  <c r="A4548" i="5"/>
  <c r="A4547" i="5"/>
  <c r="A4546" i="5"/>
  <c r="A4545" i="5"/>
  <c r="A4544" i="5"/>
  <c r="A4543" i="5"/>
  <c r="A4542" i="5"/>
  <c r="A4541" i="5"/>
  <c r="A4540" i="5"/>
  <c r="A4539" i="5"/>
  <c r="A4538" i="5"/>
  <c r="A4537" i="5"/>
  <c r="A4536" i="5"/>
  <c r="A4535" i="5"/>
  <c r="A4534" i="5"/>
  <c r="A4533" i="5"/>
  <c r="A4532" i="5"/>
  <c r="A4531" i="5"/>
  <c r="A4530" i="5"/>
  <c r="A4529" i="5"/>
  <c r="A4528" i="5"/>
  <c r="A4527" i="5"/>
  <c r="A4526" i="5"/>
  <c r="A4525" i="5"/>
  <c r="A4524" i="5"/>
  <c r="A4523" i="5"/>
  <c r="A4522" i="5"/>
  <c r="A4521" i="5"/>
  <c r="A4520" i="5"/>
  <c r="A4519" i="5"/>
  <c r="A4518" i="5"/>
  <c r="A4517" i="5"/>
  <c r="A4516" i="5"/>
  <c r="A4515" i="5"/>
  <c r="A4514" i="5"/>
  <c r="A4513" i="5"/>
  <c r="A4512" i="5"/>
  <c r="A4511" i="5"/>
  <c r="A4510" i="5"/>
  <c r="A4509" i="5"/>
  <c r="A4508" i="5"/>
  <c r="A4507" i="5"/>
  <c r="A4506" i="5"/>
  <c r="A4505" i="5"/>
  <c r="A4504" i="5"/>
  <c r="A4503" i="5"/>
  <c r="A4502" i="5"/>
  <c r="A4501" i="5"/>
  <c r="A4500" i="5"/>
  <c r="A4499" i="5"/>
  <c r="A4498" i="5"/>
  <c r="A4497" i="5"/>
  <c r="A4496" i="5"/>
  <c r="A4495" i="5"/>
  <c r="A4494" i="5"/>
  <c r="A4493" i="5"/>
  <c r="A4492" i="5"/>
  <c r="A4491" i="5"/>
  <c r="A4490" i="5"/>
  <c r="A4489" i="5"/>
  <c r="A4488" i="5"/>
  <c r="A4487" i="5"/>
  <c r="A4486" i="5"/>
  <c r="A4485" i="5"/>
  <c r="A4484" i="5"/>
  <c r="A4483" i="5"/>
  <c r="A4482" i="5"/>
  <c r="A4481" i="5"/>
  <c r="A4480" i="5"/>
  <c r="A4479" i="5"/>
  <c r="A4478" i="5"/>
  <c r="A4477" i="5"/>
  <c r="A4476" i="5"/>
  <c r="A4475" i="5"/>
  <c r="A4474" i="5"/>
  <c r="A4473" i="5"/>
  <c r="A4472" i="5"/>
  <c r="A4471" i="5"/>
  <c r="A4470" i="5"/>
  <c r="A4469" i="5"/>
  <c r="A4468" i="5"/>
  <c r="A4467" i="5"/>
  <c r="A4466" i="5"/>
  <c r="A4465" i="5"/>
  <c r="A4464" i="5"/>
  <c r="A4463" i="5"/>
  <c r="A4462" i="5"/>
  <c r="A4461" i="5"/>
  <c r="A4460" i="5"/>
  <c r="A4459" i="5"/>
  <c r="A4458" i="5"/>
  <c r="A4457" i="5"/>
  <c r="A4456" i="5"/>
  <c r="A4455" i="5"/>
  <c r="A4454" i="5"/>
  <c r="A4453" i="5"/>
  <c r="A4452" i="5"/>
  <c r="A4451" i="5"/>
  <c r="A4450" i="5"/>
  <c r="A4449" i="5"/>
  <c r="A4448" i="5"/>
  <c r="A4447" i="5"/>
  <c r="A4446" i="5"/>
  <c r="A4445" i="5"/>
  <c r="A4444" i="5"/>
  <c r="A4443" i="5"/>
  <c r="A4442" i="5"/>
  <c r="A4441" i="5"/>
  <c r="A4440" i="5"/>
  <c r="A4439" i="5"/>
  <c r="A4438" i="5"/>
  <c r="A4437" i="5"/>
  <c r="A4436" i="5"/>
  <c r="A4435" i="5"/>
  <c r="A4434" i="5"/>
  <c r="A4433" i="5"/>
  <c r="A4432" i="5"/>
  <c r="A4431" i="5"/>
  <c r="A4430" i="5"/>
  <c r="A4429" i="5"/>
  <c r="A4428" i="5"/>
  <c r="A4427" i="5"/>
  <c r="A4426" i="5"/>
  <c r="A4425" i="5"/>
  <c r="A4424" i="5"/>
  <c r="A4423" i="5"/>
  <c r="A4422" i="5"/>
  <c r="A4421" i="5"/>
  <c r="A4420" i="5"/>
  <c r="A4419" i="5"/>
  <c r="A4418" i="5"/>
  <c r="A4417" i="5"/>
  <c r="A4416" i="5"/>
  <c r="A4415" i="5"/>
  <c r="A4414" i="5"/>
  <c r="A4413" i="5"/>
  <c r="A4412" i="5"/>
  <c r="A4411" i="5"/>
  <c r="A4410" i="5"/>
  <c r="A4409" i="5"/>
  <c r="A4408" i="5"/>
  <c r="A4407" i="5"/>
  <c r="A4406" i="5"/>
  <c r="A4405" i="5"/>
  <c r="A4404" i="5"/>
  <c r="A4403" i="5"/>
  <c r="A4402" i="5"/>
  <c r="A4401" i="5"/>
  <c r="A4400" i="5"/>
  <c r="A4399" i="5"/>
  <c r="A4398" i="5"/>
  <c r="A4397" i="5"/>
  <c r="A4396" i="5"/>
  <c r="A4395" i="5"/>
  <c r="A4394" i="5"/>
  <c r="A4393" i="5"/>
  <c r="A4392" i="5"/>
  <c r="A4391" i="5"/>
  <c r="A4390" i="5"/>
  <c r="A4389" i="5"/>
  <c r="A4388" i="5"/>
  <c r="A4387" i="5"/>
  <c r="A4386" i="5"/>
  <c r="A4385" i="5"/>
  <c r="A4384" i="5"/>
  <c r="A4383" i="5"/>
  <c r="A4382" i="5"/>
  <c r="A4381" i="5"/>
  <c r="A4380" i="5"/>
  <c r="A4379" i="5"/>
  <c r="A4378" i="5"/>
  <c r="A4377" i="5"/>
  <c r="A4376" i="5"/>
  <c r="A4375" i="5"/>
  <c r="A4374" i="5"/>
  <c r="A4373" i="5"/>
  <c r="A4372" i="5"/>
  <c r="A4371" i="5"/>
  <c r="A4370" i="5"/>
  <c r="A4369" i="5"/>
  <c r="A4368" i="5"/>
  <c r="A4367" i="5"/>
  <c r="A4366" i="5"/>
  <c r="A4365" i="5"/>
  <c r="A4364" i="5"/>
  <c r="A4363" i="5"/>
  <c r="A4362" i="5"/>
  <c r="A4361" i="5"/>
  <c r="A4360" i="5"/>
  <c r="A4359" i="5"/>
  <c r="A4358" i="5"/>
  <c r="A4357" i="5"/>
  <c r="A4356" i="5"/>
  <c r="A4355" i="5"/>
  <c r="A4354" i="5"/>
  <c r="A4353" i="5"/>
  <c r="A4352" i="5"/>
  <c r="A4351" i="5"/>
  <c r="A4350" i="5"/>
  <c r="A4349" i="5"/>
  <c r="A4348" i="5"/>
  <c r="A4347" i="5"/>
  <c r="A4346" i="5"/>
  <c r="A4345" i="5"/>
  <c r="A4344" i="5"/>
  <c r="A4343" i="5"/>
  <c r="A4342" i="5"/>
  <c r="A4341" i="5"/>
  <c r="A4340" i="5"/>
  <c r="A4339" i="5"/>
  <c r="A4338" i="5"/>
  <c r="A4337" i="5"/>
  <c r="A4336" i="5"/>
  <c r="A4335" i="5"/>
  <c r="A4334" i="5"/>
  <c r="A4333" i="5"/>
  <c r="A4332" i="5"/>
  <c r="A4331" i="5"/>
  <c r="A4330" i="5"/>
  <c r="A4329" i="5"/>
  <c r="A4328" i="5"/>
  <c r="A4327" i="5"/>
  <c r="A4326" i="5"/>
  <c r="A4325" i="5"/>
  <c r="A4324" i="5"/>
  <c r="A4323" i="5"/>
  <c r="A4322" i="5"/>
  <c r="A4321" i="5"/>
  <c r="A4320" i="5"/>
  <c r="A4319" i="5"/>
  <c r="A4318" i="5"/>
  <c r="A4317" i="5"/>
  <c r="A4316" i="5"/>
  <c r="A4315" i="5"/>
  <c r="A4314" i="5"/>
  <c r="A4313" i="5"/>
  <c r="A4312" i="5"/>
  <c r="A4311" i="5"/>
  <c r="A4310" i="5"/>
  <c r="A4309" i="5"/>
  <c r="A4308" i="5"/>
  <c r="A4307" i="5"/>
  <c r="A4306" i="5"/>
  <c r="A4305" i="5"/>
  <c r="A4304" i="5"/>
  <c r="A4303" i="5"/>
  <c r="A4302" i="5"/>
  <c r="A4301" i="5"/>
  <c r="A4300" i="5"/>
  <c r="A4299" i="5"/>
  <c r="A4298" i="5"/>
  <c r="A4297" i="5"/>
  <c r="A4296" i="5"/>
  <c r="A4295" i="5"/>
  <c r="A4294" i="5"/>
  <c r="A4293" i="5"/>
  <c r="A4292" i="5"/>
  <c r="A4291" i="5"/>
  <c r="A4290" i="5"/>
  <c r="A4289" i="5"/>
  <c r="A4288" i="5"/>
  <c r="A4287" i="5"/>
  <c r="A4286" i="5"/>
  <c r="A4285" i="5"/>
  <c r="A4284" i="5"/>
  <c r="A4283" i="5"/>
  <c r="A4282" i="5"/>
  <c r="A4281" i="5"/>
  <c r="A4280" i="5"/>
  <c r="A4279" i="5"/>
  <c r="A4278" i="5"/>
  <c r="A4277" i="5"/>
  <c r="A4276" i="5"/>
  <c r="A4275" i="5"/>
  <c r="A4274" i="5"/>
  <c r="A4273" i="5"/>
  <c r="A4272" i="5"/>
  <c r="A4271" i="5"/>
  <c r="A4270" i="5"/>
  <c r="A4269" i="5"/>
  <c r="A4268" i="5"/>
  <c r="A4267" i="5"/>
  <c r="A4266" i="5"/>
  <c r="A4265" i="5"/>
  <c r="A4264" i="5"/>
  <c r="A4263" i="5"/>
  <c r="A4262" i="5"/>
  <c r="A4261" i="5"/>
  <c r="A4260" i="5"/>
  <c r="A4259" i="5"/>
  <c r="A4258" i="5"/>
  <c r="A4257" i="5"/>
  <c r="A4256" i="5"/>
  <c r="A4255" i="5"/>
  <c r="A4254" i="5"/>
  <c r="A4253" i="5"/>
  <c r="A4252" i="5"/>
  <c r="A4251" i="5"/>
  <c r="A4250" i="5"/>
  <c r="A4249" i="5"/>
  <c r="A4248" i="5"/>
  <c r="A4247" i="5"/>
  <c r="A4246" i="5"/>
  <c r="A4245" i="5"/>
  <c r="A4244" i="5"/>
  <c r="A4243" i="5"/>
  <c r="A4242" i="5"/>
  <c r="A4241" i="5"/>
  <c r="A4240" i="5"/>
  <c r="A4239" i="5"/>
  <c r="A4238" i="5"/>
  <c r="A4237" i="5"/>
  <c r="A4236" i="5"/>
  <c r="A4235" i="5"/>
  <c r="A4234" i="5"/>
  <c r="A4233" i="5"/>
  <c r="A4232" i="5"/>
  <c r="A4231" i="5"/>
  <c r="A4230" i="5"/>
  <c r="A4229" i="5"/>
  <c r="A4228" i="5"/>
  <c r="A4227" i="5"/>
  <c r="A4226" i="5"/>
  <c r="A4225" i="5"/>
  <c r="A4224" i="5"/>
  <c r="A4223" i="5"/>
  <c r="A4222" i="5"/>
  <c r="A4221" i="5"/>
  <c r="A4220" i="5"/>
  <c r="A4219" i="5"/>
  <c r="A4218" i="5"/>
  <c r="A4217" i="5"/>
  <c r="A4216" i="5"/>
  <c r="A4215" i="5"/>
  <c r="A4214" i="5"/>
  <c r="A4213" i="5"/>
  <c r="A4212" i="5"/>
  <c r="A4211" i="5"/>
  <c r="A4210" i="5"/>
  <c r="A4209" i="5"/>
  <c r="A4208" i="5"/>
  <c r="A4207" i="5"/>
  <c r="A4206" i="5"/>
  <c r="A4205" i="5"/>
  <c r="A4204" i="5"/>
  <c r="A4203" i="5"/>
  <c r="A4202" i="5"/>
  <c r="A4201" i="5"/>
  <c r="A4200" i="5"/>
  <c r="A4199" i="5"/>
  <c r="A4198" i="5"/>
  <c r="A4197" i="5"/>
  <c r="A4196" i="5"/>
  <c r="A4195" i="5"/>
  <c r="A4194" i="5"/>
  <c r="A4193" i="5"/>
  <c r="A4192" i="5"/>
  <c r="A4191" i="5"/>
  <c r="A4190" i="5"/>
  <c r="A4189" i="5"/>
  <c r="A4188" i="5"/>
  <c r="A4187" i="5"/>
  <c r="A4186" i="5"/>
  <c r="A4185" i="5"/>
  <c r="A4184" i="5"/>
  <c r="A4183" i="5"/>
  <c r="A4182" i="5"/>
  <c r="A4181" i="5"/>
  <c r="A4180" i="5"/>
  <c r="A4179" i="5"/>
  <c r="A4178" i="5"/>
  <c r="A4177" i="5"/>
  <c r="A4176" i="5"/>
  <c r="A4175" i="5"/>
  <c r="A4174" i="5"/>
  <c r="A4173" i="5"/>
  <c r="A4172" i="5"/>
  <c r="A4171" i="5"/>
  <c r="A4170" i="5"/>
  <c r="A4169" i="5"/>
  <c r="A4168" i="5"/>
  <c r="A4167" i="5"/>
  <c r="A4166" i="5"/>
  <c r="A4165" i="5"/>
  <c r="A4164" i="5"/>
  <c r="A4163" i="5"/>
  <c r="A4162" i="5"/>
  <c r="A4161" i="5"/>
  <c r="A4160" i="5"/>
  <c r="A4159" i="5"/>
  <c r="A4158" i="5"/>
  <c r="A4157" i="5"/>
  <c r="A4156" i="5"/>
  <c r="A4155" i="5"/>
  <c r="A4154" i="5"/>
  <c r="A4153" i="5"/>
  <c r="A4152" i="5"/>
  <c r="A4151" i="5"/>
  <c r="A4150" i="5"/>
  <c r="A4149" i="5"/>
  <c r="A4148" i="5"/>
  <c r="A4147" i="5"/>
  <c r="A4146" i="5"/>
  <c r="A4145" i="5"/>
  <c r="A4144" i="5"/>
  <c r="A4143" i="5"/>
  <c r="A4142" i="5"/>
  <c r="A4141" i="5"/>
  <c r="A4140" i="5"/>
  <c r="A4139" i="5"/>
  <c r="A4138" i="5"/>
  <c r="A4137" i="5"/>
  <c r="A4136" i="5"/>
  <c r="A4135" i="5"/>
  <c r="A4134" i="5"/>
  <c r="A4133" i="5"/>
  <c r="A4132" i="5"/>
  <c r="A4131" i="5"/>
  <c r="A4130" i="5"/>
  <c r="A4129" i="5"/>
  <c r="A4128" i="5"/>
  <c r="A4127" i="5"/>
  <c r="A4126" i="5"/>
  <c r="A4125" i="5"/>
  <c r="A4124" i="5"/>
  <c r="A4123" i="5"/>
  <c r="A4122" i="5"/>
  <c r="A4121" i="5"/>
  <c r="A4120" i="5"/>
  <c r="A4119" i="5"/>
  <c r="A4118" i="5"/>
  <c r="A4117" i="5"/>
  <c r="A4116" i="5"/>
  <c r="A4115" i="5"/>
  <c r="A4114" i="5"/>
  <c r="A4113" i="5"/>
  <c r="A4112" i="5"/>
  <c r="A4111" i="5"/>
  <c r="A4110" i="5"/>
  <c r="A4109" i="5"/>
  <c r="A4108" i="5"/>
  <c r="A4107" i="5"/>
  <c r="A4106" i="5"/>
  <c r="A4105" i="5"/>
  <c r="A4104" i="5"/>
  <c r="A4103" i="5"/>
  <c r="A4102" i="5"/>
  <c r="A4101" i="5"/>
  <c r="A4100" i="5"/>
  <c r="A4099" i="5"/>
  <c r="A4098" i="5"/>
  <c r="A4097" i="5"/>
  <c r="A4096" i="5"/>
  <c r="A4095" i="5"/>
  <c r="A4094" i="5"/>
  <c r="A4093" i="5"/>
  <c r="A4092" i="5"/>
  <c r="A4091" i="5"/>
  <c r="A4090" i="5"/>
  <c r="A4089" i="5"/>
  <c r="A4088" i="5"/>
  <c r="A4087" i="5"/>
  <c r="A4086" i="5"/>
  <c r="A4085" i="5"/>
  <c r="A4084" i="5"/>
  <c r="A4083" i="5"/>
  <c r="A4082" i="5"/>
  <c r="A4081" i="5"/>
  <c r="A4080" i="5"/>
  <c r="A4079" i="5"/>
  <c r="A4078" i="5"/>
  <c r="A4077" i="5"/>
  <c r="A4076" i="5"/>
  <c r="A4075" i="5"/>
  <c r="A4074" i="5"/>
  <c r="A4073" i="5"/>
  <c r="A4072" i="5"/>
  <c r="A4071" i="5"/>
  <c r="A4070" i="5"/>
  <c r="A4069" i="5"/>
  <c r="A4068" i="5"/>
  <c r="A4067" i="5"/>
  <c r="A4066" i="5"/>
  <c r="A4065" i="5"/>
  <c r="A4064" i="5"/>
  <c r="A4063" i="5"/>
  <c r="A4062" i="5"/>
  <c r="A4061" i="5"/>
  <c r="A4060" i="5"/>
  <c r="A4059" i="5"/>
  <c r="A4058" i="5"/>
  <c r="A4057" i="5"/>
  <c r="A4056" i="5"/>
  <c r="A4055" i="5"/>
  <c r="A4054" i="5"/>
  <c r="A4053" i="5"/>
  <c r="A4052" i="5"/>
  <c r="A4051" i="5"/>
  <c r="A4050" i="5"/>
  <c r="A4049" i="5"/>
  <c r="A4048" i="5"/>
  <c r="A4047" i="5"/>
  <c r="A4046" i="5"/>
  <c r="A4045" i="5"/>
  <c r="A4044" i="5"/>
  <c r="A4043" i="5"/>
  <c r="A4042" i="5"/>
  <c r="A4041" i="5"/>
  <c r="A4040" i="5"/>
  <c r="A4039" i="5"/>
  <c r="A4038" i="5"/>
  <c r="A4037" i="5"/>
  <c r="A4036" i="5"/>
  <c r="A4035" i="5"/>
  <c r="A4034" i="5"/>
  <c r="A4033" i="5"/>
  <c r="A4032" i="5"/>
  <c r="A4031" i="5"/>
  <c r="A4030" i="5"/>
  <c r="A4029" i="5"/>
  <c r="A4028" i="5"/>
  <c r="A4027" i="5"/>
  <c r="A4026" i="5"/>
  <c r="A4025" i="5"/>
  <c r="A4024" i="5"/>
  <c r="A4023" i="5"/>
  <c r="A4022" i="5"/>
  <c r="A4021" i="5"/>
  <c r="A4020" i="5"/>
  <c r="A4019" i="5"/>
  <c r="A4018" i="5"/>
  <c r="A4017" i="5"/>
  <c r="A4016" i="5"/>
  <c r="A4015" i="5"/>
  <c r="A4014" i="5"/>
  <c r="A4013" i="5"/>
  <c r="A4012" i="5"/>
  <c r="A4011" i="5"/>
  <c r="A4010" i="5"/>
  <c r="A4009" i="5"/>
  <c r="A4008" i="5"/>
  <c r="A4007" i="5"/>
  <c r="A4006" i="5"/>
  <c r="A4005" i="5"/>
  <c r="A4004" i="5"/>
  <c r="A4003" i="5"/>
  <c r="A4002" i="5"/>
  <c r="A4001" i="5"/>
  <c r="A4000" i="5"/>
  <c r="A3999" i="5"/>
  <c r="A3998" i="5"/>
  <c r="A3997" i="5"/>
  <c r="A3996" i="5"/>
  <c r="A3995" i="5"/>
  <c r="A3994" i="5"/>
  <c r="A3993" i="5"/>
  <c r="A3992" i="5"/>
  <c r="A3991" i="5"/>
  <c r="A3990" i="5"/>
  <c r="A3989" i="5"/>
  <c r="A3988" i="5"/>
  <c r="A3987" i="5"/>
  <c r="A3986" i="5"/>
  <c r="A3985" i="5"/>
  <c r="A3984" i="5"/>
  <c r="A3983" i="5"/>
  <c r="A3982" i="5"/>
  <c r="A3981" i="5"/>
  <c r="A3980" i="5"/>
  <c r="A3979" i="5"/>
  <c r="A3978" i="5"/>
  <c r="A3977" i="5"/>
  <c r="A3976" i="5"/>
  <c r="A3975" i="5"/>
  <c r="A3974" i="5"/>
  <c r="A3973" i="5"/>
  <c r="A3972" i="5"/>
  <c r="A3971" i="5"/>
  <c r="A3970" i="5"/>
  <c r="A3969" i="5"/>
  <c r="A3968" i="5"/>
  <c r="A3967" i="5"/>
  <c r="A3966" i="5"/>
  <c r="A3965" i="5"/>
  <c r="A3964" i="5"/>
  <c r="A3963" i="5"/>
  <c r="A3962" i="5"/>
  <c r="A3961" i="5"/>
  <c r="A3960" i="5"/>
  <c r="A3959" i="5"/>
  <c r="A3958" i="5"/>
  <c r="A3957" i="5"/>
  <c r="A3956" i="5"/>
  <c r="A3955" i="5"/>
  <c r="A3954" i="5"/>
  <c r="A3953" i="5"/>
  <c r="A3952" i="5"/>
  <c r="A3951" i="5"/>
  <c r="A3950" i="5"/>
  <c r="A3949" i="5"/>
  <c r="A3948" i="5"/>
  <c r="A3947" i="5"/>
  <c r="A3946" i="5"/>
  <c r="A3945" i="5"/>
  <c r="A3944" i="5"/>
  <c r="A3943" i="5"/>
  <c r="A3942" i="5"/>
  <c r="A3941" i="5"/>
  <c r="A3940" i="5"/>
  <c r="A3939" i="5"/>
  <c r="A3938" i="5"/>
  <c r="A3937" i="5"/>
  <c r="A3936" i="5"/>
  <c r="A3935" i="5"/>
  <c r="A3934" i="5"/>
  <c r="A3933" i="5"/>
  <c r="A3932" i="5"/>
  <c r="A3931" i="5"/>
  <c r="A3930" i="5"/>
  <c r="A3929" i="5"/>
  <c r="A3928" i="5"/>
  <c r="A3927" i="5"/>
  <c r="A3926" i="5"/>
  <c r="A3925" i="5"/>
  <c r="A3924" i="5"/>
  <c r="A3923" i="5"/>
  <c r="A3922" i="5"/>
  <c r="A3921" i="5"/>
  <c r="A3920" i="5"/>
  <c r="A3919" i="5"/>
  <c r="A3918" i="5"/>
  <c r="A3917" i="5"/>
  <c r="A3916" i="5"/>
  <c r="A3915" i="5"/>
  <c r="A3914" i="5"/>
  <c r="A3913" i="5"/>
  <c r="A3912" i="5"/>
  <c r="A3911" i="5"/>
  <c r="A3910" i="5"/>
  <c r="A3909" i="5"/>
  <c r="A3908" i="5"/>
  <c r="A3907" i="5"/>
  <c r="A3906" i="5"/>
  <c r="A3905" i="5"/>
  <c r="A3904" i="5"/>
  <c r="A3903" i="5"/>
  <c r="A3902" i="5"/>
  <c r="A3901" i="5"/>
  <c r="A3900" i="5"/>
  <c r="A3899" i="5"/>
  <c r="A3898" i="5"/>
  <c r="A3897" i="5"/>
  <c r="A3896" i="5"/>
  <c r="A3895" i="5"/>
  <c r="A3894" i="5"/>
  <c r="A3893" i="5"/>
  <c r="A3892" i="5"/>
  <c r="A3891" i="5"/>
  <c r="A3890" i="5"/>
  <c r="A3889" i="5"/>
  <c r="A3888" i="5"/>
  <c r="A3887" i="5"/>
  <c r="A3886" i="5"/>
  <c r="A3885" i="5"/>
  <c r="A3884" i="5"/>
  <c r="A3883" i="5"/>
  <c r="A3882" i="5"/>
  <c r="A3881" i="5"/>
  <c r="A3880" i="5"/>
  <c r="A3879" i="5"/>
  <c r="A3878" i="5"/>
  <c r="A3877" i="5"/>
  <c r="A3876" i="5"/>
  <c r="A3875" i="5"/>
  <c r="A3874" i="5"/>
  <c r="A3873" i="5"/>
  <c r="A3872" i="5"/>
  <c r="A3871" i="5"/>
  <c r="A3870" i="5"/>
  <c r="A3869" i="5"/>
  <c r="A3868" i="5"/>
  <c r="A3867" i="5"/>
  <c r="A3866" i="5"/>
  <c r="A3865" i="5"/>
  <c r="A3864" i="5"/>
  <c r="A3863" i="5"/>
  <c r="A3862" i="5"/>
  <c r="A3861" i="5"/>
  <c r="A3860" i="5"/>
  <c r="A3859" i="5"/>
  <c r="A3858" i="5"/>
  <c r="A3857" i="5"/>
  <c r="A3856" i="5"/>
  <c r="A3855" i="5"/>
  <c r="A3854" i="5"/>
  <c r="A3853" i="5"/>
  <c r="A3852" i="5"/>
  <c r="A3851" i="5"/>
  <c r="A3850" i="5"/>
  <c r="A3849" i="5"/>
  <c r="A3848" i="5"/>
  <c r="A3847" i="5"/>
  <c r="A3846" i="5"/>
  <c r="A3845" i="5"/>
  <c r="A3844" i="5"/>
  <c r="A3843" i="5"/>
  <c r="A3842" i="5"/>
  <c r="A3841" i="5"/>
  <c r="A3840" i="5"/>
  <c r="A3839" i="5"/>
  <c r="A3838" i="5"/>
  <c r="A3837" i="5"/>
  <c r="A3836" i="5"/>
  <c r="A3835" i="5"/>
  <c r="A3834" i="5"/>
  <c r="A3833" i="5"/>
  <c r="A3832" i="5"/>
  <c r="A3831" i="5"/>
  <c r="A3830" i="5"/>
  <c r="A3829" i="5"/>
  <c r="A3828" i="5"/>
  <c r="A3827" i="5"/>
  <c r="A3826" i="5"/>
  <c r="A3825" i="5"/>
  <c r="A3824" i="5"/>
  <c r="A3823" i="5"/>
  <c r="A3822" i="5"/>
  <c r="A3821" i="5"/>
  <c r="A3820" i="5"/>
  <c r="A3819" i="5"/>
  <c r="A3818" i="5"/>
  <c r="A3817" i="5"/>
  <c r="A3816" i="5"/>
  <c r="A3815" i="5"/>
  <c r="A3814" i="5"/>
  <c r="A3813" i="5"/>
  <c r="A3812" i="5"/>
  <c r="A3811" i="5"/>
  <c r="A3810" i="5"/>
  <c r="A3809" i="5"/>
  <c r="A3808" i="5"/>
  <c r="A3807" i="5"/>
  <c r="A3806" i="5"/>
  <c r="A3805" i="5"/>
  <c r="A3804" i="5"/>
  <c r="A3803" i="5"/>
  <c r="A3802" i="5"/>
  <c r="A3801" i="5"/>
  <c r="A3800" i="5"/>
  <c r="A3799" i="5"/>
  <c r="A3798" i="5"/>
  <c r="A3797" i="5"/>
  <c r="A3796" i="5"/>
  <c r="A3795" i="5"/>
  <c r="A3794" i="5"/>
  <c r="A3793" i="5"/>
  <c r="A3792" i="5"/>
  <c r="A3791" i="5"/>
  <c r="A3790" i="5"/>
  <c r="A3789" i="5"/>
  <c r="A3788" i="5"/>
  <c r="A3787" i="5"/>
  <c r="A3786" i="5"/>
  <c r="A3785" i="5"/>
  <c r="A3784" i="5"/>
  <c r="A3783" i="5"/>
  <c r="A3782" i="5"/>
  <c r="A3781" i="5"/>
  <c r="A3780" i="5"/>
  <c r="A3779" i="5"/>
  <c r="A3778" i="5"/>
  <c r="A3777" i="5"/>
  <c r="A3776" i="5"/>
  <c r="A3775" i="5"/>
  <c r="A3774" i="5"/>
  <c r="A3773" i="5"/>
  <c r="A3772" i="5"/>
  <c r="A3771" i="5"/>
  <c r="A3770" i="5"/>
  <c r="A3769" i="5"/>
  <c r="A3768" i="5"/>
  <c r="A3767" i="5"/>
  <c r="A3766" i="5"/>
  <c r="A3765" i="5"/>
  <c r="A3764" i="5"/>
  <c r="A3763" i="5"/>
  <c r="A3762" i="5"/>
  <c r="A3761" i="5"/>
  <c r="A3760" i="5"/>
  <c r="A3759" i="5"/>
  <c r="A3758" i="5"/>
  <c r="A3757" i="5"/>
  <c r="A3756" i="5"/>
  <c r="A3755" i="5"/>
  <c r="A3754" i="5"/>
  <c r="A3753" i="5"/>
  <c r="A3752" i="5"/>
  <c r="A3751" i="5"/>
  <c r="A3750" i="5"/>
  <c r="A3749" i="5"/>
  <c r="A3748" i="5"/>
  <c r="A3747" i="5"/>
  <c r="A3746" i="5"/>
  <c r="A3745" i="5"/>
  <c r="A3744" i="5"/>
  <c r="A3743" i="5"/>
  <c r="A3742" i="5"/>
  <c r="A3741" i="5"/>
  <c r="A3740" i="5"/>
  <c r="A3739" i="5"/>
  <c r="A3738" i="5"/>
  <c r="A3737" i="5"/>
  <c r="A3736" i="5"/>
  <c r="A3735" i="5"/>
  <c r="A3734" i="5"/>
  <c r="A3733" i="5"/>
  <c r="A3732" i="5"/>
  <c r="A3731" i="5"/>
  <c r="A3730" i="5"/>
  <c r="A3729" i="5"/>
  <c r="A3728" i="5"/>
  <c r="A3727" i="5"/>
  <c r="A3726" i="5"/>
  <c r="A3725" i="5"/>
  <c r="A3724" i="5"/>
  <c r="A3723" i="5"/>
  <c r="A3722" i="5"/>
  <c r="A3721" i="5"/>
  <c r="A3720" i="5"/>
  <c r="A3719" i="5"/>
  <c r="A3718" i="5"/>
  <c r="A3717" i="5"/>
  <c r="A3716" i="5"/>
  <c r="A3715" i="5"/>
  <c r="A3714" i="5"/>
  <c r="A3713" i="5"/>
  <c r="A3712" i="5"/>
  <c r="A3711" i="5"/>
  <c r="A3710" i="5"/>
  <c r="A3709" i="5"/>
  <c r="A3708" i="5"/>
  <c r="A3707" i="5"/>
  <c r="A3706" i="5"/>
  <c r="A3705" i="5"/>
  <c r="A3704" i="5"/>
  <c r="A3703" i="5"/>
  <c r="A3702" i="5"/>
  <c r="A3701" i="5"/>
  <c r="A3700" i="5"/>
  <c r="A3699" i="5"/>
  <c r="A3698" i="5"/>
  <c r="A3697" i="5"/>
  <c r="A3696" i="5"/>
  <c r="A3695" i="5"/>
  <c r="A3694" i="5"/>
  <c r="A3693" i="5"/>
  <c r="A3692" i="5"/>
  <c r="A3691" i="5"/>
  <c r="A3690" i="5"/>
  <c r="A3689" i="5"/>
  <c r="A3688" i="5"/>
  <c r="A3687" i="5"/>
  <c r="A3686" i="5"/>
  <c r="A3685" i="5"/>
  <c r="A3684" i="5"/>
  <c r="A3683" i="5"/>
  <c r="A3682" i="5"/>
  <c r="A3681" i="5"/>
  <c r="A3680" i="5"/>
  <c r="A3679" i="5"/>
  <c r="A3678" i="5"/>
  <c r="A3677" i="5"/>
  <c r="A3676" i="5"/>
  <c r="A3675" i="5"/>
  <c r="A3674" i="5"/>
  <c r="A3673" i="5"/>
  <c r="A3672" i="5"/>
  <c r="A3671" i="5"/>
  <c r="A3670" i="5"/>
  <c r="A3669" i="5"/>
  <c r="A3668" i="5"/>
  <c r="A3667" i="5"/>
  <c r="A3666" i="5"/>
  <c r="A3665" i="5"/>
  <c r="A3664" i="5"/>
  <c r="A3663" i="5"/>
  <c r="A3662" i="5"/>
  <c r="A3661" i="5"/>
  <c r="A3660" i="5"/>
  <c r="A3659" i="5"/>
  <c r="A3658" i="5"/>
  <c r="A3657" i="5"/>
  <c r="A3656" i="5"/>
  <c r="A3655" i="5"/>
  <c r="A3654" i="5"/>
  <c r="A3653" i="5"/>
  <c r="A3652" i="5"/>
  <c r="A3651" i="5"/>
  <c r="A3650" i="5"/>
  <c r="A3649" i="5"/>
  <c r="A3648" i="5"/>
  <c r="A3647" i="5"/>
  <c r="A3646" i="5"/>
  <c r="A3645" i="5"/>
  <c r="A3644" i="5"/>
  <c r="A3643" i="5"/>
  <c r="A3642" i="5"/>
  <c r="A3641" i="5"/>
  <c r="A3640" i="5"/>
  <c r="A3639" i="5"/>
  <c r="A3638" i="5"/>
  <c r="A3637" i="5"/>
  <c r="A3636" i="5"/>
  <c r="A3635" i="5"/>
  <c r="A3634" i="5"/>
  <c r="A3633" i="5"/>
  <c r="A3632" i="5"/>
  <c r="A3631" i="5"/>
  <c r="A3630" i="5"/>
  <c r="A3629" i="5"/>
  <c r="A3628" i="5"/>
  <c r="A3627" i="5"/>
  <c r="A3626" i="5"/>
  <c r="A3625" i="5"/>
  <c r="A3624" i="5"/>
  <c r="A3623" i="5"/>
  <c r="A3622" i="5"/>
  <c r="A3621" i="5"/>
  <c r="A3620" i="5"/>
  <c r="A3619" i="5"/>
  <c r="A3618" i="5"/>
  <c r="A3617" i="5"/>
  <c r="A3616" i="5"/>
  <c r="A3615" i="5"/>
  <c r="A3614" i="5"/>
  <c r="A3613" i="5"/>
  <c r="A3612" i="5"/>
  <c r="A3611" i="5"/>
  <c r="A3610" i="5"/>
  <c r="A3609" i="5"/>
  <c r="A3608" i="5"/>
  <c r="A3607" i="5"/>
  <c r="A3606" i="5"/>
  <c r="A3605" i="5"/>
  <c r="A3604" i="5"/>
  <c r="A3603" i="5"/>
  <c r="A3602" i="5"/>
  <c r="A3601" i="5"/>
  <c r="A3600" i="5"/>
  <c r="A3599" i="5"/>
  <c r="A3598" i="5"/>
  <c r="A3597" i="5"/>
  <c r="A3596" i="5"/>
  <c r="A3595" i="5"/>
  <c r="A3594" i="5"/>
  <c r="A3593" i="5"/>
  <c r="A3592" i="5"/>
  <c r="A3591" i="5"/>
  <c r="A3590" i="5"/>
  <c r="A3589" i="5"/>
  <c r="A3588" i="5"/>
  <c r="A3587" i="5"/>
  <c r="A3586" i="5"/>
  <c r="A3585" i="5"/>
  <c r="A3584" i="5"/>
  <c r="A3583" i="5"/>
  <c r="A3582" i="5"/>
  <c r="A3581" i="5"/>
  <c r="A3580" i="5"/>
  <c r="A3579" i="5"/>
  <c r="A3578" i="5"/>
  <c r="A3577" i="5"/>
  <c r="A3576" i="5"/>
  <c r="A3575" i="5"/>
  <c r="A3574" i="5"/>
  <c r="A3573" i="5"/>
  <c r="A3572" i="5"/>
  <c r="A3571" i="5"/>
  <c r="A3570" i="5"/>
  <c r="A3569" i="5"/>
  <c r="A3568" i="5"/>
  <c r="A3567" i="5"/>
  <c r="A3566" i="5"/>
  <c r="A3565" i="5"/>
  <c r="A3564" i="5"/>
  <c r="A3563" i="5"/>
  <c r="A3562" i="5"/>
  <c r="A3561" i="5"/>
  <c r="A3560" i="5"/>
  <c r="A3559" i="5"/>
  <c r="A3558" i="5"/>
  <c r="A3557" i="5"/>
  <c r="A3556" i="5"/>
  <c r="A3555" i="5"/>
  <c r="A3554" i="5"/>
  <c r="A3553" i="5"/>
  <c r="A3552" i="5"/>
  <c r="A3551" i="5"/>
  <c r="A3550" i="5"/>
  <c r="A3549" i="5"/>
  <c r="A3548" i="5"/>
  <c r="A3547" i="5"/>
  <c r="A3546" i="5"/>
  <c r="A3545" i="5"/>
  <c r="A3544" i="5"/>
  <c r="A3543" i="5"/>
  <c r="A3542" i="5"/>
  <c r="A3541" i="5"/>
  <c r="A3540" i="5"/>
  <c r="A3539" i="5"/>
  <c r="A3538" i="5"/>
  <c r="A3537" i="5"/>
  <c r="A3536" i="5"/>
  <c r="A3535" i="5"/>
  <c r="A3534" i="5"/>
  <c r="A3533" i="5"/>
  <c r="A3532" i="5"/>
  <c r="A3531" i="5"/>
  <c r="A3530" i="5"/>
  <c r="A3529" i="5"/>
  <c r="A3528" i="5"/>
  <c r="A3527" i="5"/>
  <c r="A3526" i="5"/>
  <c r="A3525" i="5"/>
  <c r="A3524" i="5"/>
  <c r="A3523" i="5"/>
  <c r="A3522" i="5"/>
  <c r="A3521" i="5"/>
  <c r="A3520" i="5"/>
  <c r="A3519" i="5"/>
  <c r="A3518" i="5"/>
  <c r="A3517" i="5"/>
  <c r="A3516" i="5"/>
  <c r="A3515" i="5"/>
  <c r="A3514" i="5"/>
  <c r="A3513" i="5"/>
  <c r="A3512" i="5"/>
  <c r="A3511" i="5"/>
  <c r="A3510" i="5"/>
  <c r="A3509" i="5"/>
  <c r="A3508" i="5"/>
  <c r="A3507" i="5"/>
  <c r="A3506" i="5"/>
  <c r="A3505" i="5"/>
  <c r="A3504" i="5"/>
  <c r="A3503" i="5"/>
  <c r="A3502" i="5"/>
  <c r="A3501" i="5"/>
  <c r="A3500" i="5"/>
  <c r="A3499" i="5"/>
  <c r="A3498" i="5"/>
  <c r="A3497" i="5"/>
  <c r="A3496" i="5"/>
  <c r="A3495" i="5"/>
  <c r="A3494" i="5"/>
  <c r="A3493" i="5"/>
  <c r="A3492" i="5"/>
  <c r="A3491" i="5"/>
  <c r="A3490" i="5"/>
  <c r="A3489" i="5"/>
  <c r="A3488" i="5"/>
  <c r="A3487" i="5"/>
  <c r="A3486" i="5"/>
  <c r="A3485" i="5"/>
  <c r="A3484" i="5"/>
  <c r="A3483" i="5"/>
  <c r="A3482" i="5"/>
  <c r="A3481" i="5"/>
  <c r="A3480" i="5"/>
  <c r="A3479" i="5"/>
  <c r="A3478" i="5"/>
  <c r="A3477" i="5"/>
  <c r="A3476" i="5"/>
  <c r="A3475" i="5"/>
  <c r="A3474" i="5"/>
  <c r="A3473" i="5"/>
  <c r="A3472" i="5"/>
  <c r="A3471" i="5"/>
  <c r="A3470" i="5"/>
  <c r="A3469" i="5"/>
  <c r="A3468" i="5"/>
  <c r="A3467" i="5"/>
  <c r="A3466" i="5"/>
  <c r="A3465" i="5"/>
  <c r="A3464" i="5"/>
  <c r="A3463" i="5"/>
  <c r="A3462" i="5"/>
  <c r="A3461" i="5"/>
  <c r="A3460" i="5"/>
  <c r="A3459" i="5"/>
  <c r="A3458" i="5"/>
  <c r="A3457" i="5"/>
  <c r="A3456" i="5"/>
  <c r="A3455" i="5"/>
  <c r="A3454" i="5"/>
  <c r="A3453" i="5"/>
  <c r="A3452" i="5"/>
  <c r="A3451" i="5"/>
  <c r="A3450" i="5"/>
  <c r="A3449" i="5"/>
  <c r="A3448" i="5"/>
  <c r="A3447" i="5"/>
  <c r="A3446" i="5"/>
  <c r="A3445" i="5"/>
  <c r="A3444" i="5"/>
  <c r="A3443" i="5"/>
  <c r="A3442" i="5"/>
  <c r="A3441" i="5"/>
  <c r="A3440" i="5"/>
  <c r="A3439" i="5"/>
  <c r="A3438" i="5"/>
  <c r="A3437" i="5"/>
  <c r="A3436" i="5"/>
  <c r="A3435" i="5"/>
  <c r="A3434" i="5"/>
  <c r="A3433" i="5"/>
  <c r="A3432" i="5"/>
  <c r="A3431" i="5"/>
  <c r="A3430" i="5"/>
  <c r="A3429" i="5"/>
  <c r="A3428" i="5"/>
  <c r="A3427" i="5"/>
  <c r="A3426" i="5"/>
  <c r="A3425" i="5"/>
  <c r="A3424" i="5"/>
  <c r="A3423" i="5"/>
  <c r="A3422" i="5"/>
  <c r="A3421" i="5"/>
  <c r="A3420" i="5"/>
  <c r="A3419" i="5"/>
  <c r="A3418" i="5"/>
  <c r="A3417" i="5"/>
  <c r="A3416" i="5"/>
  <c r="A3415" i="5"/>
  <c r="A3414" i="5"/>
  <c r="A3413" i="5"/>
  <c r="A3412" i="5"/>
  <c r="A3411" i="5"/>
  <c r="A3410" i="5"/>
  <c r="A3409" i="5"/>
  <c r="A3408" i="5"/>
  <c r="A3407" i="5"/>
  <c r="A3406" i="5"/>
  <c r="A3405" i="5"/>
  <c r="A3404" i="5"/>
  <c r="A3403" i="5"/>
  <c r="A3402" i="5"/>
  <c r="A3401" i="5"/>
  <c r="A3400" i="5"/>
  <c r="A3399" i="5"/>
  <c r="A3398" i="5"/>
  <c r="A3397" i="5"/>
  <c r="A3396" i="5"/>
  <c r="A3395" i="5"/>
  <c r="A3394" i="5"/>
  <c r="A3393" i="5"/>
  <c r="A3392" i="5"/>
  <c r="A3391" i="5"/>
  <c r="A3390" i="5"/>
  <c r="A3389" i="5"/>
  <c r="A3388" i="5"/>
  <c r="A3387" i="5"/>
  <c r="A3386" i="5"/>
  <c r="A3385" i="5"/>
  <c r="A3384" i="5"/>
  <c r="A3383" i="5"/>
  <c r="A3382" i="5"/>
  <c r="A3381" i="5"/>
  <c r="A3380" i="5"/>
  <c r="A3379" i="5"/>
  <c r="A3378" i="5"/>
  <c r="A3377" i="5"/>
  <c r="A3376" i="5"/>
  <c r="A3375" i="5"/>
  <c r="A3374" i="5"/>
  <c r="A3373" i="5"/>
  <c r="A3372" i="5"/>
  <c r="A3371" i="5"/>
  <c r="A3370" i="5"/>
  <c r="A3369" i="5"/>
  <c r="A3368" i="5"/>
  <c r="A3367" i="5"/>
  <c r="A3366" i="5"/>
  <c r="A3365" i="5"/>
  <c r="A3364" i="5"/>
  <c r="A3363" i="5"/>
  <c r="A3362" i="5"/>
  <c r="A3361" i="5"/>
  <c r="A3360" i="5"/>
  <c r="A3359" i="5"/>
  <c r="A3358" i="5"/>
  <c r="A3357" i="5"/>
  <c r="A3356" i="5"/>
  <c r="A3355" i="5"/>
  <c r="A3354" i="5"/>
  <c r="A3353" i="5"/>
  <c r="A3352" i="5"/>
  <c r="A3351" i="5"/>
  <c r="A3350" i="5"/>
  <c r="A3349" i="5"/>
  <c r="A3348" i="5"/>
  <c r="A3347" i="5"/>
  <c r="A3346" i="5"/>
  <c r="A3345" i="5"/>
  <c r="A3344" i="5"/>
  <c r="A3343" i="5"/>
  <c r="A3342" i="5"/>
  <c r="A3341" i="5"/>
  <c r="A3340" i="5"/>
  <c r="A3339" i="5"/>
  <c r="A3338" i="5"/>
  <c r="A3337" i="5"/>
  <c r="A3336" i="5"/>
  <c r="A3335" i="5"/>
  <c r="A3334" i="5"/>
  <c r="A3333" i="5"/>
  <c r="A3332" i="5"/>
  <c r="A3331" i="5"/>
  <c r="A3330" i="5"/>
  <c r="A3329" i="5"/>
  <c r="A3328" i="5"/>
  <c r="A3327" i="5"/>
  <c r="A3326" i="5"/>
  <c r="A3325" i="5"/>
  <c r="A3324" i="5"/>
  <c r="A3323" i="5"/>
  <c r="A3322" i="5"/>
  <c r="A3321" i="5"/>
  <c r="A3320" i="5"/>
  <c r="A3319" i="5"/>
  <c r="A3318" i="5"/>
  <c r="A3317" i="5"/>
  <c r="A3316" i="5"/>
  <c r="A3315" i="5"/>
  <c r="A3314" i="5"/>
  <c r="A3313" i="5"/>
  <c r="A3312" i="5"/>
  <c r="A3311" i="5"/>
  <c r="A3310" i="5"/>
  <c r="A3309" i="5"/>
  <c r="A3308" i="5"/>
  <c r="A3307" i="5"/>
  <c r="A3306" i="5"/>
  <c r="A3305" i="5"/>
  <c r="A3304" i="5"/>
  <c r="A3303" i="5"/>
  <c r="A3302" i="5"/>
  <c r="A3301" i="5"/>
  <c r="A3300" i="5"/>
  <c r="A3299" i="5"/>
  <c r="A3298" i="5"/>
  <c r="A3297" i="5"/>
  <c r="A3296" i="5"/>
  <c r="A3295" i="5"/>
  <c r="A3294" i="5"/>
  <c r="A3293" i="5"/>
  <c r="A3292" i="5"/>
  <c r="A3291" i="5"/>
  <c r="A3290" i="5"/>
  <c r="A3289" i="5"/>
  <c r="A3288" i="5"/>
  <c r="A3287" i="5"/>
  <c r="A3286" i="5"/>
  <c r="A3285" i="5"/>
  <c r="A3284" i="5"/>
  <c r="A3283" i="5"/>
  <c r="A3282" i="5"/>
  <c r="A3281" i="5"/>
  <c r="A3280" i="5"/>
  <c r="A3279" i="5"/>
  <c r="A3278" i="5"/>
  <c r="A3277" i="5"/>
  <c r="A3276" i="5"/>
  <c r="A3275" i="5"/>
  <c r="A3274" i="5"/>
  <c r="A3273" i="5"/>
  <c r="A3272" i="5"/>
  <c r="A3271" i="5"/>
  <c r="A3270" i="5"/>
  <c r="A3269" i="5"/>
  <c r="A3268" i="5"/>
  <c r="A3267" i="5"/>
  <c r="A3266" i="5"/>
  <c r="A3265" i="5"/>
  <c r="A3264" i="5"/>
  <c r="A3263" i="5"/>
  <c r="A3262" i="5"/>
  <c r="A3261" i="5"/>
  <c r="A3260" i="5"/>
  <c r="A3259" i="5"/>
  <c r="A3258" i="5"/>
  <c r="A3257" i="5"/>
  <c r="A3256" i="5"/>
  <c r="A3255" i="5"/>
  <c r="A3254" i="5"/>
  <c r="A3253" i="5"/>
  <c r="A3252" i="5"/>
  <c r="A3251" i="5"/>
  <c r="A3250" i="5"/>
  <c r="A3249" i="5"/>
  <c r="A3248" i="5"/>
  <c r="A3247" i="5"/>
  <c r="A3246" i="5"/>
  <c r="A3245" i="5"/>
  <c r="A3244" i="5"/>
  <c r="A3243" i="5"/>
  <c r="A3242" i="5"/>
  <c r="A3241" i="5"/>
  <c r="A3240" i="5"/>
  <c r="A3239" i="5"/>
  <c r="A3238" i="5"/>
  <c r="A3237" i="5"/>
  <c r="A3236" i="5"/>
  <c r="A3235" i="5"/>
  <c r="A3234" i="5"/>
  <c r="A3233" i="5"/>
  <c r="A3232" i="5"/>
  <c r="A3231" i="5"/>
  <c r="A3230" i="5"/>
  <c r="A3229" i="5"/>
  <c r="A3228" i="5"/>
  <c r="A3227" i="5"/>
  <c r="A3226" i="5"/>
  <c r="A3225" i="5"/>
  <c r="A3224" i="5"/>
  <c r="A3223" i="5"/>
  <c r="A3222" i="5"/>
  <c r="A3221" i="5"/>
  <c r="A3220" i="5"/>
  <c r="A3219" i="5"/>
  <c r="A3218" i="5"/>
  <c r="A3217" i="5"/>
  <c r="A3216" i="5"/>
  <c r="A3215" i="5"/>
  <c r="A3214" i="5"/>
  <c r="A3213" i="5"/>
  <c r="A3212" i="5"/>
  <c r="A3211" i="5"/>
  <c r="A3210" i="5"/>
  <c r="A3209" i="5"/>
  <c r="A3208" i="5"/>
  <c r="A3207" i="5"/>
  <c r="A3206" i="5"/>
  <c r="A3205" i="5"/>
  <c r="A3204" i="5"/>
  <c r="A3203" i="5"/>
  <c r="A3202" i="5"/>
  <c r="A3201" i="5"/>
  <c r="A3200" i="5"/>
  <c r="A3199" i="5"/>
  <c r="A3198" i="5"/>
  <c r="A3197" i="5"/>
  <c r="A3196" i="5"/>
  <c r="A3195" i="5"/>
  <c r="A3194" i="5"/>
  <c r="A3193" i="5"/>
  <c r="A3192" i="5"/>
  <c r="A3191" i="5"/>
  <c r="A3190" i="5"/>
  <c r="A3189" i="5"/>
  <c r="A3188" i="5"/>
  <c r="A3187" i="5"/>
  <c r="A3186" i="5"/>
  <c r="A3185" i="5"/>
  <c r="A3184" i="5"/>
  <c r="A3183" i="5"/>
  <c r="A3182" i="5"/>
  <c r="A3181" i="5"/>
  <c r="A3180" i="5"/>
  <c r="A3179" i="5"/>
  <c r="A3178" i="5"/>
  <c r="A3177" i="5"/>
  <c r="A3176" i="5"/>
  <c r="A3175" i="5"/>
  <c r="A3174" i="5"/>
  <c r="A3173" i="5"/>
  <c r="A3172" i="5"/>
  <c r="A3171" i="5"/>
  <c r="A3170" i="5"/>
  <c r="A3169" i="5"/>
  <c r="A3168" i="5"/>
  <c r="A3167" i="5"/>
  <c r="A3166" i="5"/>
  <c r="A3165" i="5"/>
  <c r="A3164" i="5"/>
  <c r="A3163" i="5"/>
  <c r="A3162" i="5"/>
  <c r="A3161" i="5"/>
  <c r="A3160" i="5"/>
  <c r="A3159" i="5"/>
  <c r="A3158" i="5"/>
  <c r="A3157" i="5"/>
  <c r="A3156" i="5"/>
  <c r="A3155" i="5"/>
  <c r="A3154" i="5"/>
  <c r="A3153" i="5"/>
  <c r="A3152" i="5"/>
  <c r="A3151" i="5"/>
  <c r="A3150" i="5"/>
  <c r="A3149" i="5"/>
  <c r="A3148" i="5"/>
  <c r="A3147" i="5"/>
  <c r="A3146" i="5"/>
  <c r="A3145" i="5"/>
  <c r="A3144" i="5"/>
  <c r="A3143" i="5"/>
  <c r="A3142" i="5"/>
  <c r="A3141" i="5"/>
  <c r="A3140" i="5"/>
  <c r="A3139" i="5"/>
  <c r="A3138" i="5"/>
  <c r="A3137" i="5"/>
  <c r="A3136" i="5"/>
  <c r="A3135" i="5"/>
  <c r="A3134" i="5"/>
  <c r="A3133" i="5"/>
  <c r="A3132" i="5"/>
  <c r="A3131" i="5"/>
  <c r="A3130" i="5"/>
  <c r="A3129" i="5"/>
  <c r="A3128" i="5"/>
  <c r="A3127" i="5"/>
  <c r="A3126" i="5"/>
  <c r="A3125" i="5"/>
  <c r="A3124" i="5"/>
  <c r="A3123" i="5"/>
  <c r="A3122" i="5"/>
  <c r="A3121" i="5"/>
  <c r="A3120" i="5"/>
  <c r="A3119" i="5"/>
  <c r="A3118" i="5"/>
  <c r="A3117" i="5"/>
  <c r="A3116" i="5"/>
  <c r="A3115" i="5"/>
  <c r="A3114" i="5"/>
  <c r="A3113" i="5"/>
  <c r="A3112" i="5"/>
  <c r="A3111" i="5"/>
  <c r="A3110" i="5"/>
  <c r="A3109" i="5"/>
  <c r="A3108" i="5"/>
  <c r="A3107" i="5"/>
  <c r="A3106" i="5"/>
  <c r="A3105" i="5"/>
  <c r="A3104" i="5"/>
  <c r="A3103" i="5"/>
  <c r="A3102" i="5"/>
  <c r="A3101" i="5"/>
  <c r="A3100" i="5"/>
  <c r="A3099" i="5"/>
  <c r="A3098" i="5"/>
  <c r="A3097" i="5"/>
  <c r="A3096" i="5"/>
  <c r="A3095" i="5"/>
  <c r="A3094" i="5"/>
  <c r="A3093" i="5"/>
  <c r="A3092" i="5"/>
  <c r="A3091" i="5"/>
  <c r="A3090" i="5"/>
  <c r="A3089" i="5"/>
  <c r="A3088" i="5"/>
  <c r="A3087" i="5"/>
  <c r="A3086" i="5"/>
  <c r="A3085" i="5"/>
  <c r="A3084" i="5"/>
  <c r="A3083" i="5"/>
  <c r="A3082" i="5"/>
  <c r="A3081" i="5"/>
  <c r="A3080" i="5"/>
  <c r="A3079" i="5"/>
  <c r="A3078" i="5"/>
  <c r="A3077" i="5"/>
  <c r="A3076" i="5"/>
  <c r="A3075" i="5"/>
  <c r="A3074" i="5"/>
  <c r="A3073" i="5"/>
  <c r="A3072" i="5"/>
  <c r="A3071" i="5"/>
  <c r="A3070" i="5"/>
  <c r="A3069" i="5"/>
  <c r="A3068" i="5"/>
  <c r="A3067" i="5"/>
  <c r="A3066" i="5"/>
  <c r="A3065" i="5"/>
  <c r="A3064" i="5"/>
  <c r="A3063" i="5"/>
  <c r="A3062" i="5"/>
  <c r="A3061" i="5"/>
  <c r="A3060" i="5"/>
  <c r="A3059" i="5"/>
  <c r="A3058" i="5"/>
  <c r="A3057" i="5"/>
  <c r="A3056" i="5"/>
  <c r="A3055" i="5"/>
  <c r="A3054" i="5"/>
  <c r="A3053" i="5"/>
  <c r="A3052" i="5"/>
  <c r="A3051" i="5"/>
  <c r="A3050" i="5"/>
  <c r="A3049" i="5"/>
  <c r="A3048" i="5"/>
  <c r="A3047" i="5"/>
  <c r="A3046" i="5"/>
  <c r="A3045" i="5"/>
  <c r="A3044" i="5"/>
  <c r="A3043" i="5"/>
  <c r="A3042" i="5"/>
  <c r="A3041" i="5"/>
  <c r="A3040" i="5"/>
  <c r="A3039" i="5"/>
  <c r="A3038" i="5"/>
  <c r="A3037" i="5"/>
  <c r="A3036" i="5"/>
  <c r="A3035" i="5"/>
  <c r="A3034" i="5"/>
  <c r="A3033" i="5"/>
  <c r="A3032" i="5"/>
  <c r="A3031" i="5"/>
  <c r="A3030" i="5"/>
  <c r="A3029" i="5"/>
  <c r="A3028" i="5"/>
  <c r="A3027" i="5"/>
  <c r="A3026" i="5"/>
  <c r="A3025" i="5"/>
  <c r="A3024" i="5"/>
  <c r="A3023" i="5"/>
  <c r="A3022" i="5"/>
  <c r="A3021" i="5"/>
  <c r="A3020" i="5"/>
  <c r="A3019" i="5"/>
  <c r="A3018" i="5"/>
  <c r="A3017" i="5"/>
  <c r="A3016" i="5"/>
  <c r="A3015" i="5"/>
  <c r="A3014" i="5"/>
  <c r="A3013" i="5"/>
  <c r="A3012" i="5"/>
  <c r="A3011" i="5"/>
  <c r="A3010" i="5"/>
  <c r="A3009" i="5"/>
  <c r="A3008" i="5"/>
  <c r="A3007" i="5"/>
  <c r="A3006" i="5"/>
  <c r="A3005" i="5"/>
  <c r="A3004" i="5"/>
  <c r="A3003" i="5"/>
  <c r="A3002" i="5"/>
  <c r="A3001" i="5"/>
  <c r="A3000" i="5"/>
  <c r="A2999" i="5"/>
  <c r="A2998" i="5"/>
  <c r="A2997" i="5"/>
  <c r="A2996" i="5"/>
  <c r="A2995" i="5"/>
  <c r="A2994" i="5"/>
  <c r="A2993" i="5"/>
  <c r="A2992" i="5"/>
  <c r="A2991" i="5"/>
  <c r="A2990" i="5"/>
  <c r="A2989" i="5"/>
  <c r="A2988" i="5"/>
  <c r="A2987" i="5"/>
  <c r="A2986" i="5"/>
  <c r="A2985" i="5"/>
  <c r="A2984" i="5"/>
  <c r="A2983" i="5"/>
  <c r="A2982" i="5"/>
  <c r="A2981" i="5"/>
  <c r="A2980" i="5"/>
  <c r="A2979" i="5"/>
  <c r="A2978" i="5"/>
  <c r="A2977" i="5"/>
  <c r="A2976" i="5"/>
  <c r="A2975" i="5"/>
  <c r="A2974" i="5"/>
  <c r="A2973" i="5"/>
  <c r="A2972" i="5"/>
  <c r="A2971" i="5"/>
  <c r="A2970" i="5"/>
  <c r="A2969" i="5"/>
  <c r="A2968" i="5"/>
  <c r="A2967" i="5"/>
  <c r="A2966" i="5"/>
  <c r="A2965" i="5"/>
  <c r="A2964" i="5"/>
  <c r="A2963" i="5"/>
  <c r="A2962" i="5"/>
  <c r="A2961" i="5"/>
  <c r="A2960" i="5"/>
  <c r="A2959" i="5"/>
  <c r="A2958" i="5"/>
  <c r="A2957" i="5"/>
  <c r="A2956" i="5"/>
  <c r="A2955" i="5"/>
  <c r="A2954" i="5"/>
  <c r="A2953" i="5"/>
  <c r="A2952" i="5"/>
  <c r="A2951" i="5"/>
  <c r="A2950" i="5"/>
  <c r="A2949" i="5"/>
  <c r="A2948" i="5"/>
  <c r="A2947" i="5"/>
  <c r="A2946" i="5"/>
  <c r="A2945" i="5"/>
  <c r="A2944" i="5"/>
  <c r="A2943" i="5"/>
  <c r="A2942" i="5"/>
  <c r="A2941" i="5"/>
  <c r="A2940" i="5"/>
  <c r="A2939" i="5"/>
  <c r="A2938" i="5"/>
  <c r="A2937" i="5"/>
  <c r="A2936" i="5"/>
  <c r="A2935" i="5"/>
  <c r="A2934" i="5"/>
  <c r="A2933" i="5"/>
  <c r="A2932" i="5"/>
  <c r="A2931" i="5"/>
  <c r="A2930" i="5"/>
  <c r="A2929" i="5"/>
  <c r="A2928" i="5"/>
  <c r="A2927" i="5"/>
  <c r="A2926" i="5"/>
  <c r="A2925" i="5"/>
  <c r="A2924" i="5"/>
  <c r="A2923" i="5"/>
  <c r="A2922" i="5"/>
  <c r="A2921" i="5"/>
  <c r="A2920" i="5"/>
  <c r="A2919" i="5"/>
  <c r="A2918" i="5"/>
  <c r="A2917" i="5"/>
  <c r="A2916" i="5"/>
  <c r="A2915" i="5"/>
  <c r="A2914" i="5"/>
  <c r="A2913" i="5"/>
  <c r="A2912" i="5"/>
  <c r="A2911" i="5"/>
  <c r="A2910" i="5"/>
  <c r="A2909" i="5"/>
  <c r="A2908" i="5"/>
  <c r="A2907" i="5"/>
  <c r="A2906" i="5"/>
  <c r="A2905" i="5"/>
  <c r="A2904" i="5"/>
  <c r="A2903" i="5"/>
  <c r="A2902" i="5"/>
  <c r="A2901" i="5"/>
  <c r="A2900" i="5"/>
  <c r="A2899" i="5"/>
  <c r="A2898" i="5"/>
  <c r="A2897" i="5"/>
  <c r="A2896" i="5"/>
  <c r="A2895" i="5"/>
  <c r="A2894" i="5"/>
  <c r="A2893" i="5"/>
  <c r="A2892" i="5"/>
  <c r="A2891" i="5"/>
  <c r="A2890" i="5"/>
  <c r="A2889" i="5"/>
  <c r="A2888" i="5"/>
  <c r="A2887" i="5"/>
  <c r="A2886" i="5"/>
  <c r="A2885" i="5"/>
  <c r="A2884" i="5"/>
  <c r="A2883" i="5"/>
  <c r="A2882" i="5"/>
  <c r="A2881" i="5"/>
  <c r="A2880" i="5"/>
  <c r="A2879" i="5"/>
  <c r="A2878" i="5"/>
  <c r="A2877" i="5"/>
  <c r="A2876" i="5"/>
  <c r="A2875" i="5"/>
  <c r="A2874" i="5"/>
  <c r="A2873" i="5"/>
  <c r="A2872" i="5"/>
  <c r="A2871" i="5"/>
  <c r="A2870" i="5"/>
  <c r="A2869" i="5"/>
  <c r="A2868" i="5"/>
  <c r="A2867" i="5"/>
  <c r="A2866" i="5"/>
  <c r="A2865" i="5"/>
  <c r="A2864" i="5"/>
  <c r="A2863" i="5"/>
  <c r="A2862" i="5"/>
  <c r="A2861" i="5"/>
  <c r="A2860" i="5"/>
  <c r="A2859" i="5"/>
  <c r="A2858" i="5"/>
  <c r="A2857" i="5"/>
  <c r="A2856" i="5"/>
  <c r="A2855" i="5"/>
  <c r="A2854" i="5"/>
  <c r="A2853" i="5"/>
  <c r="A2852" i="5"/>
  <c r="A2851" i="5"/>
  <c r="A2850" i="5"/>
  <c r="A2849" i="5"/>
  <c r="A2848" i="5"/>
  <c r="A2847" i="5"/>
  <c r="A2846" i="5"/>
  <c r="A2845" i="5"/>
  <c r="A2844" i="5"/>
  <c r="A2843" i="5"/>
  <c r="A2842" i="5"/>
  <c r="A2841" i="5"/>
  <c r="A2840" i="5"/>
  <c r="A2839" i="5"/>
  <c r="A2838" i="5"/>
  <c r="A2837" i="5"/>
  <c r="A2836" i="5"/>
  <c r="A2835" i="5"/>
  <c r="A2834" i="5"/>
  <c r="A2833" i="5"/>
  <c r="A2832" i="5"/>
  <c r="A2831" i="5"/>
  <c r="A2830" i="5"/>
  <c r="A2829" i="5"/>
  <c r="A2828" i="5"/>
  <c r="A2827" i="5"/>
  <c r="A2826" i="5"/>
  <c r="A2825" i="5"/>
  <c r="A2824" i="5"/>
  <c r="A2823" i="5"/>
  <c r="A2822" i="5"/>
  <c r="A2821" i="5"/>
  <c r="A2820" i="5"/>
  <c r="A2819" i="5"/>
  <c r="A2818" i="5"/>
  <c r="A2817" i="5"/>
  <c r="A2816" i="5"/>
  <c r="A2815" i="5"/>
  <c r="A2814" i="5"/>
  <c r="A2813" i="5"/>
  <c r="A2812" i="5"/>
  <c r="A2811" i="5"/>
  <c r="A2810" i="5"/>
  <c r="A2809" i="5"/>
  <c r="A2808" i="5"/>
  <c r="A2807" i="5"/>
  <c r="A2806" i="5"/>
  <c r="A2805" i="5"/>
  <c r="A2804" i="5"/>
  <c r="A2803" i="5"/>
  <c r="A2802" i="5"/>
  <c r="A2801" i="5"/>
  <c r="A2800" i="5"/>
  <c r="A2799" i="5"/>
  <c r="A2798" i="5"/>
  <c r="A2797" i="5"/>
  <c r="A2796" i="5"/>
  <c r="A2795" i="5"/>
  <c r="A2794" i="5"/>
  <c r="A2793" i="5"/>
  <c r="A2792" i="5"/>
  <c r="A2791" i="5"/>
  <c r="A2790" i="5"/>
  <c r="A2789" i="5"/>
  <c r="A2788" i="5"/>
  <c r="A2787" i="5"/>
  <c r="A2786" i="5"/>
  <c r="A2785" i="5"/>
  <c r="A2784" i="5"/>
  <c r="A2783" i="5"/>
  <c r="A2782" i="5"/>
  <c r="A2781" i="5"/>
  <c r="A2780" i="5"/>
  <c r="A2779" i="5"/>
  <c r="A2778" i="5"/>
  <c r="A2777" i="5"/>
  <c r="A2776" i="5"/>
  <c r="A2775" i="5"/>
  <c r="A2774" i="5"/>
  <c r="A2773" i="5"/>
  <c r="A2772" i="5"/>
  <c r="A2771" i="5"/>
  <c r="A2770" i="5"/>
  <c r="A2769" i="5"/>
  <c r="A2768" i="5"/>
  <c r="A2767" i="5"/>
  <c r="A2766" i="5"/>
  <c r="A2765" i="5"/>
  <c r="A2764" i="5"/>
  <c r="A2763" i="5"/>
  <c r="A2762" i="5"/>
  <c r="A2761" i="5"/>
  <c r="A2760" i="5"/>
  <c r="A2759" i="5"/>
  <c r="A2758" i="5"/>
  <c r="A2757" i="5"/>
  <c r="A2756" i="5"/>
  <c r="A2755" i="5"/>
  <c r="A2754" i="5"/>
  <c r="A2753" i="5"/>
  <c r="A2752" i="5"/>
  <c r="A2751" i="5"/>
  <c r="A2750" i="5"/>
  <c r="A2749" i="5"/>
  <c r="A2748" i="5"/>
  <c r="A2747" i="5"/>
  <c r="A2746" i="5"/>
  <c r="A2745" i="5"/>
  <c r="A2744" i="5"/>
  <c r="A2743" i="5"/>
  <c r="A2742" i="5"/>
  <c r="A2741" i="5"/>
  <c r="A2740" i="5"/>
  <c r="A2739" i="5"/>
  <c r="A2738" i="5"/>
  <c r="A2737" i="5"/>
  <c r="A2736" i="5"/>
  <c r="A2735" i="5"/>
  <c r="A2734" i="5"/>
  <c r="A2733" i="5"/>
  <c r="A2732" i="5"/>
  <c r="A2731" i="5"/>
  <c r="A2730" i="5"/>
  <c r="A2729" i="5"/>
  <c r="A2728" i="5"/>
  <c r="A2727" i="5"/>
  <c r="A2726" i="5"/>
  <c r="A2725" i="5"/>
  <c r="A2724" i="5"/>
  <c r="A2723" i="5"/>
  <c r="A2722" i="5"/>
  <c r="A2721" i="5"/>
  <c r="A2720" i="5"/>
  <c r="A2719" i="5"/>
  <c r="A2718" i="5"/>
  <c r="A2717" i="5"/>
  <c r="A2716" i="5"/>
  <c r="A2715" i="5"/>
  <c r="A2714" i="5"/>
  <c r="A2713" i="5"/>
  <c r="A2712" i="5"/>
  <c r="A2711" i="5"/>
  <c r="A2710" i="5"/>
  <c r="A2709" i="5"/>
  <c r="A2708" i="5"/>
  <c r="A2707" i="5"/>
  <c r="A2706" i="5"/>
  <c r="A2705" i="5"/>
  <c r="A2704" i="5"/>
  <c r="A2703" i="5"/>
  <c r="A2702" i="5"/>
  <c r="A2701" i="5"/>
  <c r="A2700" i="5"/>
  <c r="A2699" i="5"/>
  <c r="A2698" i="5"/>
  <c r="A2697" i="5"/>
  <c r="A2696" i="5"/>
  <c r="A2695" i="5"/>
  <c r="A2694" i="5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Q3" i="5"/>
  <c r="P3" i="5"/>
  <c r="O3" i="5"/>
  <c r="N3" i="5"/>
  <c r="M3" i="5"/>
  <c r="L3" i="5"/>
  <c r="K3" i="5"/>
  <c r="G5111" i="4"/>
  <c r="F5111" i="4"/>
  <c r="B5114" i="5" s="1"/>
  <c r="C5111" i="4"/>
  <c r="B5111" i="4"/>
  <c r="G5110" i="4"/>
  <c r="F5110" i="4"/>
  <c r="B5113" i="5" s="1"/>
  <c r="C5110" i="4"/>
  <c r="B5110" i="4"/>
  <c r="G5109" i="4"/>
  <c r="F5109" i="4"/>
  <c r="C5109" i="4"/>
  <c r="B5109" i="4"/>
  <c r="G5108" i="4"/>
  <c r="F5108" i="4"/>
  <c r="B5111" i="5" s="1"/>
  <c r="C5108" i="4"/>
  <c r="B5108" i="4"/>
  <c r="G5107" i="4"/>
  <c r="F5107" i="4"/>
  <c r="B5110" i="5" s="1"/>
  <c r="C5107" i="4"/>
  <c r="B5107" i="4"/>
  <c r="G5106" i="4"/>
  <c r="F5106" i="4"/>
  <c r="B5109" i="5" s="1"/>
  <c r="C5106" i="4"/>
  <c r="B5106" i="4"/>
  <c r="G5105" i="4"/>
  <c r="F5105" i="4"/>
  <c r="B5108" i="5" s="1"/>
  <c r="C5105" i="4"/>
  <c r="B5105" i="4"/>
  <c r="G5104" i="4"/>
  <c r="F5104" i="4"/>
  <c r="B5107" i="5" s="1"/>
  <c r="C5104" i="4"/>
  <c r="B5104" i="4"/>
  <c r="G5103" i="4"/>
  <c r="F5103" i="4"/>
  <c r="B5106" i="5" s="1"/>
  <c r="C5103" i="4"/>
  <c r="B5103" i="4"/>
  <c r="G5102" i="4"/>
  <c r="F5102" i="4"/>
  <c r="B5105" i="5" s="1"/>
  <c r="C5102" i="4"/>
  <c r="B5102" i="4"/>
  <c r="G5101" i="4"/>
  <c r="F5101" i="4"/>
  <c r="C5101" i="4"/>
  <c r="B5101" i="4"/>
  <c r="G5100" i="4"/>
  <c r="F5100" i="4"/>
  <c r="C5100" i="4"/>
  <c r="B5100" i="4"/>
  <c r="G5099" i="4"/>
  <c r="F5099" i="4"/>
  <c r="B5102" i="5" s="1"/>
  <c r="C5099" i="4"/>
  <c r="B5099" i="4"/>
  <c r="G5098" i="4"/>
  <c r="F5098" i="4"/>
  <c r="B5101" i="5" s="1"/>
  <c r="C5098" i="4"/>
  <c r="B5098" i="4"/>
  <c r="G5097" i="4"/>
  <c r="F5097" i="4"/>
  <c r="C5097" i="4"/>
  <c r="B5097" i="4"/>
  <c r="G5096" i="4"/>
  <c r="F5096" i="4"/>
  <c r="B5099" i="5" s="1"/>
  <c r="C5096" i="4"/>
  <c r="B5096" i="4"/>
  <c r="G5095" i="4"/>
  <c r="F5095" i="4"/>
  <c r="B5098" i="5" s="1"/>
  <c r="C5095" i="4"/>
  <c r="B5095" i="4"/>
  <c r="G5094" i="4"/>
  <c r="F5094" i="4"/>
  <c r="B5097" i="5" s="1"/>
  <c r="C5094" i="4"/>
  <c r="B5094" i="4"/>
  <c r="G5093" i="4"/>
  <c r="F5093" i="4"/>
  <c r="C5093" i="4"/>
  <c r="B5093" i="4"/>
  <c r="G5092" i="4"/>
  <c r="F5092" i="4"/>
  <c r="B5095" i="5" s="1"/>
  <c r="C5092" i="4"/>
  <c r="B5092" i="4"/>
  <c r="G5091" i="4"/>
  <c r="F5091" i="4"/>
  <c r="B5094" i="5" s="1"/>
  <c r="C5091" i="4"/>
  <c r="B5091" i="4"/>
  <c r="G5090" i="4"/>
  <c r="F5090" i="4"/>
  <c r="B5093" i="5" s="1"/>
  <c r="C5090" i="4"/>
  <c r="B5090" i="4"/>
  <c r="G5089" i="4"/>
  <c r="F5089" i="4"/>
  <c r="C5089" i="4"/>
  <c r="B5089" i="4"/>
  <c r="G5088" i="4"/>
  <c r="F5088" i="4"/>
  <c r="B5091" i="5" s="1"/>
  <c r="C5088" i="4"/>
  <c r="B5088" i="4"/>
  <c r="G5087" i="4"/>
  <c r="F5087" i="4"/>
  <c r="B5090" i="5" s="1"/>
  <c r="C5087" i="4"/>
  <c r="B5087" i="4"/>
  <c r="G5086" i="4"/>
  <c r="F5086" i="4"/>
  <c r="C5086" i="4"/>
  <c r="B5086" i="4"/>
  <c r="G5085" i="4"/>
  <c r="F5085" i="4"/>
  <c r="C5085" i="4"/>
  <c r="B5085" i="4"/>
  <c r="G5084" i="4"/>
  <c r="F5084" i="4"/>
  <c r="C5084" i="4"/>
  <c r="B5084" i="4"/>
  <c r="G5083" i="4"/>
  <c r="F5083" i="4"/>
  <c r="B5086" i="5" s="1"/>
  <c r="C5083" i="4"/>
  <c r="B5083" i="4"/>
  <c r="G5082" i="4"/>
  <c r="F5082" i="4"/>
  <c r="B5085" i="5" s="1"/>
  <c r="C5082" i="4"/>
  <c r="B5082" i="4"/>
  <c r="G5081" i="4"/>
  <c r="F5081" i="4"/>
  <c r="B5084" i="5" s="1"/>
  <c r="C5081" i="4"/>
  <c r="B5081" i="4"/>
  <c r="G5080" i="4"/>
  <c r="F5080" i="4"/>
  <c r="B5083" i="5" s="1"/>
  <c r="C5080" i="4"/>
  <c r="B5080" i="4"/>
  <c r="G5079" i="4"/>
  <c r="F5079" i="4"/>
  <c r="B5082" i="5" s="1"/>
  <c r="C5079" i="4"/>
  <c r="B5079" i="4"/>
  <c r="G5078" i="4"/>
  <c r="F5078" i="4"/>
  <c r="B5081" i="5" s="1"/>
  <c r="C5078" i="4"/>
  <c r="B5078" i="4"/>
  <c r="G5077" i="4"/>
  <c r="F5077" i="4"/>
  <c r="C5077" i="4"/>
  <c r="B5077" i="4"/>
  <c r="G5076" i="4"/>
  <c r="F5076" i="4"/>
  <c r="B5079" i="5" s="1"/>
  <c r="C5076" i="4"/>
  <c r="B5076" i="4"/>
  <c r="G5075" i="4"/>
  <c r="F5075" i="4"/>
  <c r="B5078" i="5" s="1"/>
  <c r="C5075" i="4"/>
  <c r="B5075" i="4"/>
  <c r="G5074" i="4"/>
  <c r="F5074" i="4"/>
  <c r="B5077" i="5" s="1"/>
  <c r="C5074" i="4"/>
  <c r="B5074" i="4"/>
  <c r="G5073" i="4"/>
  <c r="F5073" i="4"/>
  <c r="B5076" i="5" s="1"/>
  <c r="C5073" i="4"/>
  <c r="B5073" i="4"/>
  <c r="G5072" i="4"/>
  <c r="F5072" i="4"/>
  <c r="B5075" i="5" s="1"/>
  <c r="C5072" i="4"/>
  <c r="B5072" i="4"/>
  <c r="G5071" i="4"/>
  <c r="F5071" i="4"/>
  <c r="B5074" i="5" s="1"/>
  <c r="C5071" i="4"/>
  <c r="B5071" i="4"/>
  <c r="G5070" i="4"/>
  <c r="F5070" i="4"/>
  <c r="C5070" i="4"/>
  <c r="B5070" i="4"/>
  <c r="G5069" i="4"/>
  <c r="F5069" i="4"/>
  <c r="C5069" i="4"/>
  <c r="B5069" i="4"/>
  <c r="G5068" i="4"/>
  <c r="F5068" i="4"/>
  <c r="B5071" i="5" s="1"/>
  <c r="C5068" i="4"/>
  <c r="B5068" i="4"/>
  <c r="G5067" i="4"/>
  <c r="F5067" i="4"/>
  <c r="B5070" i="5" s="1"/>
  <c r="C5067" i="4"/>
  <c r="B5067" i="4"/>
  <c r="G5066" i="4"/>
  <c r="F5066" i="4"/>
  <c r="C5066" i="4"/>
  <c r="B5066" i="4"/>
  <c r="G5065" i="4"/>
  <c r="F5065" i="4"/>
  <c r="B5068" i="5" s="1"/>
  <c r="C5065" i="4"/>
  <c r="B5065" i="4"/>
  <c r="G5064" i="4"/>
  <c r="F5064" i="4"/>
  <c r="B5067" i="5" s="1"/>
  <c r="C5064" i="4"/>
  <c r="B5064" i="4"/>
  <c r="G5063" i="4"/>
  <c r="F5063" i="4"/>
  <c r="B5066" i="5" s="1"/>
  <c r="C5063" i="4"/>
  <c r="B5063" i="4"/>
  <c r="G5062" i="4"/>
  <c r="F5062" i="4"/>
  <c r="B5065" i="5" s="1"/>
  <c r="C5062" i="4"/>
  <c r="B5062" i="4"/>
  <c r="G5061" i="4"/>
  <c r="F5061" i="4"/>
  <c r="C5061" i="4"/>
  <c r="B5061" i="4"/>
  <c r="G5060" i="4"/>
  <c r="F5060" i="4"/>
  <c r="C5060" i="4"/>
  <c r="B5060" i="4"/>
  <c r="G5059" i="4"/>
  <c r="F5059" i="4"/>
  <c r="B5062" i="5" s="1"/>
  <c r="C5059" i="4"/>
  <c r="B5059" i="4"/>
  <c r="G5058" i="4"/>
  <c r="F5058" i="4"/>
  <c r="B5061" i="5" s="1"/>
  <c r="C5058" i="4"/>
  <c r="B5058" i="4"/>
  <c r="G5057" i="4"/>
  <c r="F5057" i="4"/>
  <c r="C5057" i="4"/>
  <c r="B5057" i="4"/>
  <c r="G5056" i="4"/>
  <c r="F5056" i="4"/>
  <c r="B5059" i="5" s="1"/>
  <c r="C5056" i="4"/>
  <c r="B5056" i="4"/>
  <c r="G5055" i="4"/>
  <c r="F5055" i="4"/>
  <c r="B5058" i="5" s="1"/>
  <c r="C5055" i="4"/>
  <c r="B5055" i="4"/>
  <c r="G5054" i="4"/>
  <c r="F5054" i="4"/>
  <c r="B5057" i="5" s="1"/>
  <c r="C5054" i="4"/>
  <c r="B5054" i="4"/>
  <c r="G5053" i="4"/>
  <c r="F5053" i="4"/>
  <c r="C5053" i="4"/>
  <c r="B5053" i="4"/>
  <c r="G5052" i="4"/>
  <c r="F5052" i="4"/>
  <c r="B5055" i="5" s="1"/>
  <c r="C5052" i="4"/>
  <c r="B5052" i="4"/>
  <c r="G5051" i="4"/>
  <c r="F5051" i="4"/>
  <c r="B5054" i="5" s="1"/>
  <c r="C5051" i="4"/>
  <c r="B5051" i="4"/>
  <c r="G5050" i="4"/>
  <c r="F5050" i="4"/>
  <c r="B5053" i="5" s="1"/>
  <c r="C5050" i="4"/>
  <c r="B5050" i="4"/>
  <c r="G5049" i="4"/>
  <c r="F5049" i="4"/>
  <c r="B5052" i="5" s="1"/>
  <c r="C5049" i="4"/>
  <c r="B5049" i="4"/>
  <c r="G5048" i="4"/>
  <c r="F5048" i="4"/>
  <c r="C5048" i="4"/>
  <c r="B5048" i="4"/>
  <c r="G5047" i="4"/>
  <c r="F5047" i="4"/>
  <c r="B5050" i="5" s="1"/>
  <c r="C5047" i="4"/>
  <c r="B5047" i="4"/>
  <c r="G5046" i="4"/>
  <c r="F5046" i="4"/>
  <c r="C5046" i="4"/>
  <c r="B5046" i="4"/>
  <c r="G5045" i="4"/>
  <c r="F5045" i="4"/>
  <c r="C5045" i="4"/>
  <c r="B5045" i="4"/>
  <c r="G5044" i="4"/>
  <c r="F5044" i="4"/>
  <c r="C5044" i="4"/>
  <c r="B5044" i="4"/>
  <c r="G5043" i="4"/>
  <c r="F5043" i="4"/>
  <c r="B5046" i="5" s="1"/>
  <c r="C5043" i="4"/>
  <c r="B5043" i="4"/>
  <c r="G5042" i="4"/>
  <c r="F5042" i="4"/>
  <c r="B5045" i="5" s="1"/>
  <c r="C5042" i="4"/>
  <c r="B5042" i="4"/>
  <c r="G5041" i="4"/>
  <c r="F5041" i="4"/>
  <c r="C5041" i="4"/>
  <c r="B5041" i="4"/>
  <c r="G5040" i="4"/>
  <c r="F5040" i="4"/>
  <c r="B5043" i="5" s="1"/>
  <c r="C5040" i="4"/>
  <c r="B5040" i="4"/>
  <c r="G5039" i="4"/>
  <c r="F5039" i="4"/>
  <c r="B5042" i="5" s="1"/>
  <c r="C5039" i="4"/>
  <c r="B5039" i="4"/>
  <c r="G5038" i="4"/>
  <c r="F5038" i="4"/>
  <c r="B5041" i="5" s="1"/>
  <c r="C5038" i="4"/>
  <c r="B5038" i="4"/>
  <c r="G5037" i="4"/>
  <c r="F5037" i="4"/>
  <c r="C5037" i="4"/>
  <c r="B5037" i="4"/>
  <c r="G5036" i="4"/>
  <c r="F5036" i="4"/>
  <c r="B5039" i="5" s="1"/>
  <c r="C5036" i="4"/>
  <c r="B5036" i="4"/>
  <c r="G5035" i="4"/>
  <c r="F5035" i="4"/>
  <c r="B5038" i="5" s="1"/>
  <c r="C5035" i="4"/>
  <c r="B5035" i="4"/>
  <c r="G5034" i="4"/>
  <c r="F5034" i="4"/>
  <c r="C5034" i="4"/>
  <c r="B5034" i="4"/>
  <c r="G5033" i="4"/>
  <c r="F5033" i="4"/>
  <c r="B5036" i="5" s="1"/>
  <c r="C5033" i="4"/>
  <c r="B5033" i="4"/>
  <c r="G5032" i="4"/>
  <c r="F5032" i="4"/>
  <c r="B5035" i="5" s="1"/>
  <c r="C5032" i="4"/>
  <c r="B5032" i="4"/>
  <c r="G5031" i="4"/>
  <c r="F5031" i="4"/>
  <c r="B5034" i="5" s="1"/>
  <c r="C5031" i="4"/>
  <c r="B5031" i="4"/>
  <c r="G5030" i="4"/>
  <c r="F5030" i="4"/>
  <c r="B5033" i="5" s="1"/>
  <c r="C5030" i="4"/>
  <c r="B5030" i="4"/>
  <c r="G5029" i="4"/>
  <c r="F5029" i="4"/>
  <c r="C5029" i="4"/>
  <c r="B5029" i="4"/>
  <c r="G5028" i="4"/>
  <c r="F5028" i="4"/>
  <c r="B5031" i="5" s="1"/>
  <c r="C5028" i="4"/>
  <c r="B5028" i="4"/>
  <c r="G5027" i="4"/>
  <c r="F5027" i="4"/>
  <c r="B5030" i="5" s="1"/>
  <c r="C5027" i="4"/>
  <c r="B5027" i="4"/>
  <c r="G5026" i="4"/>
  <c r="F5026" i="4"/>
  <c r="B5029" i="5" s="1"/>
  <c r="C5026" i="4"/>
  <c r="B5026" i="4"/>
  <c r="G5025" i="4"/>
  <c r="F5025" i="4"/>
  <c r="B5028" i="5" s="1"/>
  <c r="C5025" i="4"/>
  <c r="B5025" i="4"/>
  <c r="G5024" i="4"/>
  <c r="F5024" i="4"/>
  <c r="B5027" i="5" s="1"/>
  <c r="C5024" i="4"/>
  <c r="B5024" i="4"/>
  <c r="G5023" i="4"/>
  <c r="F5023" i="4"/>
  <c r="B5026" i="5" s="1"/>
  <c r="C5023" i="4"/>
  <c r="B5023" i="4"/>
  <c r="G5022" i="4"/>
  <c r="F5022" i="4"/>
  <c r="C5022" i="4"/>
  <c r="B5022" i="4"/>
  <c r="G5021" i="4"/>
  <c r="F5021" i="4"/>
  <c r="C5021" i="4"/>
  <c r="B5021" i="4"/>
  <c r="G5020" i="4"/>
  <c r="F5020" i="4"/>
  <c r="B5023" i="5" s="1"/>
  <c r="C5020" i="4"/>
  <c r="B5020" i="4"/>
  <c r="G5019" i="4"/>
  <c r="F5019" i="4"/>
  <c r="B5022" i="5" s="1"/>
  <c r="C5019" i="4"/>
  <c r="B5019" i="4"/>
  <c r="G5018" i="4"/>
  <c r="F5018" i="4"/>
  <c r="C5018" i="4"/>
  <c r="B5018" i="4"/>
  <c r="G5017" i="4"/>
  <c r="F5017" i="4"/>
  <c r="B5020" i="5" s="1"/>
  <c r="C5017" i="4"/>
  <c r="B5017" i="4"/>
  <c r="G5016" i="4"/>
  <c r="F5016" i="4"/>
  <c r="C5016" i="4"/>
  <c r="B5016" i="4"/>
  <c r="G5015" i="4"/>
  <c r="F5015" i="4"/>
  <c r="B5018" i="5" s="1"/>
  <c r="C5015" i="4"/>
  <c r="B5015" i="4"/>
  <c r="G5014" i="4"/>
  <c r="F5014" i="4"/>
  <c r="B5017" i="5" s="1"/>
  <c r="C5014" i="4"/>
  <c r="B5014" i="4"/>
  <c r="G5013" i="4"/>
  <c r="F5013" i="4"/>
  <c r="C5013" i="4"/>
  <c r="B5013" i="4"/>
  <c r="G5012" i="4"/>
  <c r="F5012" i="4"/>
  <c r="B5015" i="5" s="1"/>
  <c r="C5012" i="4"/>
  <c r="B5012" i="4"/>
  <c r="G5011" i="4"/>
  <c r="F5011" i="4"/>
  <c r="B5014" i="5" s="1"/>
  <c r="C5011" i="4"/>
  <c r="B5011" i="4"/>
  <c r="G5010" i="4"/>
  <c r="F5010" i="4"/>
  <c r="B5013" i="5" s="1"/>
  <c r="C5010" i="4"/>
  <c r="B5010" i="4"/>
  <c r="G5009" i="4"/>
  <c r="F5009" i="4"/>
  <c r="B5012" i="5" s="1"/>
  <c r="C5009" i="4"/>
  <c r="B5009" i="4"/>
  <c r="G5008" i="4"/>
  <c r="F5008" i="4"/>
  <c r="B5011" i="5" s="1"/>
  <c r="C5008" i="4"/>
  <c r="B5008" i="4"/>
  <c r="G5007" i="4"/>
  <c r="F5007" i="4"/>
  <c r="B5010" i="5" s="1"/>
  <c r="C5007" i="4"/>
  <c r="B5007" i="4"/>
  <c r="G5006" i="4"/>
  <c r="F5006" i="4"/>
  <c r="B5009" i="5" s="1"/>
  <c r="C5006" i="4"/>
  <c r="B5006" i="4"/>
  <c r="G5005" i="4"/>
  <c r="F5005" i="4"/>
  <c r="C5005" i="4"/>
  <c r="B5005" i="4"/>
  <c r="G5004" i="4"/>
  <c r="F5004" i="4"/>
  <c r="B5007" i="5" s="1"/>
  <c r="C5004" i="4"/>
  <c r="B5004" i="4"/>
  <c r="G5003" i="4"/>
  <c r="F5003" i="4"/>
  <c r="B5006" i="5" s="1"/>
  <c r="C5003" i="4"/>
  <c r="B5003" i="4"/>
  <c r="G5002" i="4"/>
  <c r="F5002" i="4"/>
  <c r="B5005" i="5" s="1"/>
  <c r="C5002" i="4"/>
  <c r="B5002" i="4"/>
  <c r="G5001" i="4"/>
  <c r="F5001" i="4"/>
  <c r="B5004" i="5" s="1"/>
  <c r="C5001" i="4"/>
  <c r="B5001" i="4"/>
  <c r="G5000" i="4"/>
  <c r="F5000" i="4"/>
  <c r="C5000" i="4"/>
  <c r="B5000" i="4"/>
  <c r="G4999" i="4"/>
  <c r="F4999" i="4"/>
  <c r="B5002" i="5" s="1"/>
  <c r="C4999" i="4"/>
  <c r="B4999" i="4"/>
  <c r="G4998" i="4"/>
  <c r="F4998" i="4"/>
  <c r="B5001" i="5" s="1"/>
  <c r="C4998" i="4"/>
  <c r="B4998" i="4"/>
  <c r="G4997" i="4"/>
  <c r="F4997" i="4"/>
  <c r="C4997" i="4"/>
  <c r="B4997" i="4"/>
  <c r="G4996" i="4"/>
  <c r="F4996" i="4"/>
  <c r="C4996" i="4"/>
  <c r="B4996" i="4"/>
  <c r="G4995" i="4"/>
  <c r="F4995" i="4"/>
  <c r="B4998" i="5" s="1"/>
  <c r="C4995" i="4"/>
  <c r="B4995" i="4"/>
  <c r="G4994" i="4"/>
  <c r="F4994" i="4"/>
  <c r="C4994" i="4"/>
  <c r="B4994" i="4"/>
  <c r="G4993" i="4"/>
  <c r="F4993" i="4"/>
  <c r="B4996" i="5" s="1"/>
  <c r="C4993" i="4"/>
  <c r="B4993" i="4"/>
  <c r="G4992" i="4"/>
  <c r="F4992" i="4"/>
  <c r="B4995" i="5" s="1"/>
  <c r="C4992" i="4"/>
  <c r="B4992" i="4"/>
  <c r="G4991" i="4"/>
  <c r="F4991" i="4"/>
  <c r="B4994" i="5" s="1"/>
  <c r="C4991" i="4"/>
  <c r="B4991" i="4"/>
  <c r="G4990" i="4"/>
  <c r="F4990" i="4"/>
  <c r="B4993" i="5" s="1"/>
  <c r="C4990" i="4"/>
  <c r="B4990" i="4"/>
  <c r="G4989" i="4"/>
  <c r="F4989" i="4"/>
  <c r="C4989" i="4"/>
  <c r="B4989" i="4"/>
  <c r="G4988" i="4"/>
  <c r="F4988" i="4"/>
  <c r="B4991" i="5" s="1"/>
  <c r="C4988" i="4"/>
  <c r="B4988" i="4"/>
  <c r="G4987" i="4"/>
  <c r="F4987" i="4"/>
  <c r="B4990" i="5" s="1"/>
  <c r="C4987" i="4"/>
  <c r="B4987" i="4"/>
  <c r="G4986" i="4"/>
  <c r="F4986" i="4"/>
  <c r="B4989" i="5" s="1"/>
  <c r="C4986" i="4"/>
  <c r="B4986" i="4"/>
  <c r="G4985" i="4"/>
  <c r="F4985" i="4"/>
  <c r="B4988" i="5" s="1"/>
  <c r="C4985" i="4"/>
  <c r="B4985" i="4"/>
  <c r="G4984" i="4"/>
  <c r="F4984" i="4"/>
  <c r="C4984" i="4"/>
  <c r="B4984" i="4"/>
  <c r="G4983" i="4"/>
  <c r="F4983" i="4"/>
  <c r="B4986" i="5" s="1"/>
  <c r="C4983" i="4"/>
  <c r="B4983" i="4"/>
  <c r="G4982" i="4"/>
  <c r="F4982" i="4"/>
  <c r="B4985" i="5" s="1"/>
  <c r="C4982" i="4"/>
  <c r="B4982" i="4"/>
  <c r="G4981" i="4"/>
  <c r="F4981" i="4"/>
  <c r="C4981" i="4"/>
  <c r="B4981" i="4"/>
  <c r="G4980" i="4"/>
  <c r="F4980" i="4"/>
  <c r="B4983" i="5" s="1"/>
  <c r="C4980" i="4"/>
  <c r="B4980" i="4"/>
  <c r="G4979" i="4"/>
  <c r="F4979" i="4"/>
  <c r="B4982" i="5" s="1"/>
  <c r="C4979" i="4"/>
  <c r="B4979" i="4"/>
  <c r="G4978" i="4"/>
  <c r="F4978" i="4"/>
  <c r="C4978" i="4"/>
  <c r="B4978" i="4"/>
  <c r="G4977" i="4"/>
  <c r="F4977" i="4"/>
  <c r="C4977" i="4"/>
  <c r="B4977" i="4"/>
  <c r="G4976" i="4"/>
  <c r="F4976" i="4"/>
  <c r="C4976" i="4"/>
  <c r="B4976" i="4"/>
  <c r="G4975" i="4"/>
  <c r="F4975" i="4"/>
  <c r="B4978" i="5" s="1"/>
  <c r="C4975" i="4"/>
  <c r="B4975" i="4"/>
  <c r="G4974" i="4"/>
  <c r="F4974" i="4"/>
  <c r="B4977" i="5" s="1"/>
  <c r="C4974" i="4"/>
  <c r="B4974" i="4"/>
  <c r="G4973" i="4"/>
  <c r="F4973" i="4"/>
  <c r="C4973" i="4"/>
  <c r="B4973" i="4"/>
  <c r="G4972" i="4"/>
  <c r="F4972" i="4"/>
  <c r="C4972" i="4"/>
  <c r="B4972" i="4"/>
  <c r="G4971" i="4"/>
  <c r="F4971" i="4"/>
  <c r="B4974" i="5" s="1"/>
  <c r="C4971" i="4"/>
  <c r="B4971" i="4"/>
  <c r="G4970" i="4"/>
  <c r="F4970" i="4"/>
  <c r="C4970" i="4"/>
  <c r="B4970" i="4"/>
  <c r="G4969" i="4"/>
  <c r="F4969" i="4"/>
  <c r="B4972" i="5" s="1"/>
  <c r="C4969" i="4"/>
  <c r="B4969" i="4"/>
  <c r="G4968" i="4"/>
  <c r="F4968" i="4"/>
  <c r="B4971" i="5" s="1"/>
  <c r="C4968" i="4"/>
  <c r="B4968" i="4"/>
  <c r="G4967" i="4"/>
  <c r="F4967" i="4"/>
  <c r="B4970" i="5" s="1"/>
  <c r="C4967" i="4"/>
  <c r="B4967" i="4"/>
  <c r="G4966" i="4"/>
  <c r="F4966" i="4"/>
  <c r="B4969" i="5" s="1"/>
  <c r="C4966" i="4"/>
  <c r="B4966" i="4"/>
  <c r="G4965" i="4"/>
  <c r="F4965" i="4"/>
  <c r="C4965" i="4"/>
  <c r="B4965" i="4"/>
  <c r="G4964" i="4"/>
  <c r="F4964" i="4"/>
  <c r="B4967" i="5" s="1"/>
  <c r="C4964" i="4"/>
  <c r="B4964" i="4"/>
  <c r="G4963" i="4"/>
  <c r="F4963" i="4"/>
  <c r="B4966" i="5" s="1"/>
  <c r="C4963" i="4"/>
  <c r="B4963" i="4"/>
  <c r="G4962" i="4"/>
  <c r="F4962" i="4"/>
  <c r="B4965" i="5" s="1"/>
  <c r="C4962" i="4"/>
  <c r="B4962" i="4"/>
  <c r="G4961" i="4"/>
  <c r="F4961" i="4"/>
  <c r="C4961" i="4"/>
  <c r="B4961" i="4"/>
  <c r="G4960" i="4"/>
  <c r="F4960" i="4"/>
  <c r="B4963" i="5" s="1"/>
  <c r="C4960" i="4"/>
  <c r="B4960" i="4"/>
  <c r="G4959" i="4"/>
  <c r="F4959" i="4"/>
  <c r="B4962" i="5" s="1"/>
  <c r="C4959" i="4"/>
  <c r="B4959" i="4"/>
  <c r="G4958" i="4"/>
  <c r="F4958" i="4"/>
  <c r="C4958" i="4"/>
  <c r="B4958" i="4"/>
  <c r="G4957" i="4"/>
  <c r="F4957" i="4"/>
  <c r="C4957" i="4"/>
  <c r="B4957" i="4"/>
  <c r="G4956" i="4"/>
  <c r="F4956" i="4"/>
  <c r="B4959" i="5" s="1"/>
  <c r="C4956" i="4"/>
  <c r="B4956" i="4"/>
  <c r="G4955" i="4"/>
  <c r="F4955" i="4"/>
  <c r="B4958" i="5" s="1"/>
  <c r="C4955" i="4"/>
  <c r="B4955" i="4"/>
  <c r="G4954" i="4"/>
  <c r="F4954" i="4"/>
  <c r="C4954" i="4"/>
  <c r="B4954" i="4"/>
  <c r="G4953" i="4"/>
  <c r="F4953" i="4"/>
  <c r="B4956" i="5" s="1"/>
  <c r="C4953" i="4"/>
  <c r="B4953" i="4"/>
  <c r="G4952" i="4"/>
  <c r="F4952" i="4"/>
  <c r="C4952" i="4"/>
  <c r="B4952" i="4"/>
  <c r="G4951" i="4"/>
  <c r="F4951" i="4"/>
  <c r="B4954" i="5" s="1"/>
  <c r="C4951" i="4"/>
  <c r="B4951" i="4"/>
  <c r="G4950" i="4"/>
  <c r="F4950" i="4"/>
  <c r="B4953" i="5" s="1"/>
  <c r="C4950" i="4"/>
  <c r="B4950" i="4"/>
  <c r="G4949" i="4"/>
  <c r="F4949" i="4"/>
  <c r="C4949" i="4"/>
  <c r="B4949" i="4"/>
  <c r="G4948" i="4"/>
  <c r="F4948" i="4"/>
  <c r="B4951" i="5" s="1"/>
  <c r="C4948" i="4"/>
  <c r="B4948" i="4"/>
  <c r="G4947" i="4"/>
  <c r="F4947" i="4"/>
  <c r="B4950" i="5" s="1"/>
  <c r="C4947" i="4"/>
  <c r="B4947" i="4"/>
  <c r="G4946" i="4"/>
  <c r="F4946" i="4"/>
  <c r="C4946" i="4"/>
  <c r="B4946" i="4"/>
  <c r="G4945" i="4"/>
  <c r="F4945" i="4"/>
  <c r="C4945" i="4"/>
  <c r="B4945" i="4"/>
  <c r="G4944" i="4"/>
  <c r="F4944" i="4"/>
  <c r="B4947" i="5" s="1"/>
  <c r="C4944" i="4"/>
  <c r="B4944" i="4"/>
  <c r="G4943" i="4"/>
  <c r="F4943" i="4"/>
  <c r="B4946" i="5" s="1"/>
  <c r="C4943" i="4"/>
  <c r="B4943" i="4"/>
  <c r="G4942" i="4"/>
  <c r="F4942" i="4"/>
  <c r="B4945" i="5" s="1"/>
  <c r="C4942" i="4"/>
  <c r="B4942" i="4"/>
  <c r="G4941" i="4"/>
  <c r="F4941" i="4"/>
  <c r="C4941" i="4"/>
  <c r="B4941" i="4"/>
  <c r="G4940" i="4"/>
  <c r="F4940" i="4"/>
  <c r="C4940" i="4"/>
  <c r="B4940" i="4"/>
  <c r="G4939" i="4"/>
  <c r="F4939" i="4"/>
  <c r="B4942" i="5" s="1"/>
  <c r="C4939" i="4"/>
  <c r="B4939" i="4"/>
  <c r="G4938" i="4"/>
  <c r="F4938" i="4"/>
  <c r="C4938" i="4"/>
  <c r="B4938" i="4"/>
  <c r="G4937" i="4"/>
  <c r="F4937" i="4"/>
  <c r="B4940" i="5" s="1"/>
  <c r="C4937" i="4"/>
  <c r="B4937" i="4"/>
  <c r="G4936" i="4"/>
  <c r="F4936" i="4"/>
  <c r="B4939" i="5" s="1"/>
  <c r="C4936" i="4"/>
  <c r="B4936" i="4"/>
  <c r="G4935" i="4"/>
  <c r="F4935" i="4"/>
  <c r="B4938" i="5" s="1"/>
  <c r="C4935" i="4"/>
  <c r="B4935" i="4"/>
  <c r="G4934" i="4"/>
  <c r="F4934" i="4"/>
  <c r="B4937" i="5" s="1"/>
  <c r="C4934" i="4"/>
  <c r="B4934" i="4"/>
  <c r="G4933" i="4"/>
  <c r="F4933" i="4"/>
  <c r="C4933" i="4"/>
  <c r="B4933" i="4"/>
  <c r="G4932" i="4"/>
  <c r="F4932" i="4"/>
  <c r="C4932" i="4"/>
  <c r="B4932" i="4"/>
  <c r="G4931" i="4"/>
  <c r="F4931" i="4"/>
  <c r="B4934" i="5" s="1"/>
  <c r="C4931" i="4"/>
  <c r="B4931" i="4"/>
  <c r="G4930" i="4"/>
  <c r="F4930" i="4"/>
  <c r="B4933" i="5" s="1"/>
  <c r="C4930" i="4"/>
  <c r="B4930" i="4"/>
  <c r="G4929" i="4"/>
  <c r="F4929" i="4"/>
  <c r="C4929" i="4"/>
  <c r="B4929" i="4"/>
  <c r="G4928" i="4"/>
  <c r="F4928" i="4"/>
  <c r="B4931" i="5" s="1"/>
  <c r="C4928" i="4"/>
  <c r="B4928" i="4"/>
  <c r="G4927" i="4"/>
  <c r="F4927" i="4"/>
  <c r="B4930" i="5" s="1"/>
  <c r="C4927" i="4"/>
  <c r="B4927" i="4"/>
  <c r="G4926" i="4"/>
  <c r="F4926" i="4"/>
  <c r="B4929" i="5" s="1"/>
  <c r="C4926" i="4"/>
  <c r="B4926" i="4"/>
  <c r="G4925" i="4"/>
  <c r="F4925" i="4"/>
  <c r="C4925" i="4"/>
  <c r="B4925" i="4"/>
  <c r="G4924" i="4"/>
  <c r="F4924" i="4"/>
  <c r="B4927" i="5" s="1"/>
  <c r="C4924" i="4"/>
  <c r="B4924" i="4"/>
  <c r="G4923" i="4"/>
  <c r="F4923" i="4"/>
  <c r="B4926" i="5" s="1"/>
  <c r="C4923" i="4"/>
  <c r="B4923" i="4"/>
  <c r="G4922" i="4"/>
  <c r="F4922" i="4"/>
  <c r="B4925" i="5" s="1"/>
  <c r="C4922" i="4"/>
  <c r="B4922" i="4"/>
  <c r="G4921" i="4"/>
  <c r="F4921" i="4"/>
  <c r="B4924" i="5" s="1"/>
  <c r="C4921" i="4"/>
  <c r="B4921" i="4"/>
  <c r="G4920" i="4"/>
  <c r="F4920" i="4"/>
  <c r="C4920" i="4"/>
  <c r="B4920" i="4"/>
  <c r="G4919" i="4"/>
  <c r="F4919" i="4"/>
  <c r="B4922" i="5" s="1"/>
  <c r="C4919" i="4"/>
  <c r="B4919" i="4"/>
  <c r="G4918" i="4"/>
  <c r="F4918" i="4"/>
  <c r="B4921" i="5" s="1"/>
  <c r="C4918" i="4"/>
  <c r="B4918" i="4"/>
  <c r="G4917" i="4"/>
  <c r="F4917" i="4"/>
  <c r="C4917" i="4"/>
  <c r="B4917" i="4"/>
  <c r="G4916" i="4"/>
  <c r="F4916" i="4"/>
  <c r="B4919" i="5" s="1"/>
  <c r="C4916" i="4"/>
  <c r="B4916" i="4"/>
  <c r="G4915" i="4"/>
  <c r="F4915" i="4"/>
  <c r="B4918" i="5" s="1"/>
  <c r="C4915" i="4"/>
  <c r="B4915" i="4"/>
  <c r="G4914" i="4"/>
  <c r="F4914" i="4"/>
  <c r="C4914" i="4"/>
  <c r="B4914" i="4"/>
  <c r="G4913" i="4"/>
  <c r="F4913" i="4"/>
  <c r="C4913" i="4"/>
  <c r="B4913" i="4"/>
  <c r="G4912" i="4"/>
  <c r="F4912" i="4"/>
  <c r="C4912" i="4"/>
  <c r="B4912" i="4"/>
  <c r="G4911" i="4"/>
  <c r="F4911" i="4"/>
  <c r="B4914" i="5" s="1"/>
  <c r="C4911" i="4"/>
  <c r="B4911" i="4"/>
  <c r="G4910" i="4"/>
  <c r="F4910" i="4"/>
  <c r="B4913" i="5" s="1"/>
  <c r="C4910" i="4"/>
  <c r="B4910" i="4"/>
  <c r="G4909" i="4"/>
  <c r="F4909" i="4"/>
  <c r="C4909" i="4"/>
  <c r="B4909" i="4"/>
  <c r="G4908" i="4"/>
  <c r="F4908" i="4"/>
  <c r="B4911" i="5" s="1"/>
  <c r="C4908" i="4"/>
  <c r="B4908" i="4"/>
  <c r="G4907" i="4"/>
  <c r="F4907" i="4"/>
  <c r="B4910" i="5" s="1"/>
  <c r="C4907" i="4"/>
  <c r="B4907" i="4"/>
  <c r="G4906" i="4"/>
  <c r="F4906" i="4"/>
  <c r="C4906" i="4"/>
  <c r="B4906" i="4"/>
  <c r="G4905" i="4"/>
  <c r="F4905" i="4"/>
  <c r="C4905" i="4"/>
  <c r="B4905" i="4"/>
  <c r="G4904" i="4"/>
  <c r="F4904" i="4"/>
  <c r="B4907" i="5" s="1"/>
  <c r="C4904" i="4"/>
  <c r="B4904" i="4"/>
  <c r="G4903" i="4"/>
  <c r="F4903" i="4"/>
  <c r="B4906" i="5" s="1"/>
  <c r="C4903" i="4"/>
  <c r="B4903" i="4"/>
  <c r="G4902" i="4"/>
  <c r="F4902" i="4"/>
  <c r="B4905" i="5" s="1"/>
  <c r="C4902" i="4"/>
  <c r="B4902" i="4"/>
  <c r="G4901" i="4"/>
  <c r="F4901" i="4"/>
  <c r="C4901" i="4"/>
  <c r="B4901" i="4"/>
  <c r="G4900" i="4"/>
  <c r="F4900" i="4"/>
  <c r="B4903" i="5" s="1"/>
  <c r="C4900" i="4"/>
  <c r="B4900" i="4"/>
  <c r="G4899" i="4"/>
  <c r="F4899" i="4"/>
  <c r="B4902" i="5" s="1"/>
  <c r="C4899" i="4"/>
  <c r="B4899" i="4"/>
  <c r="G4898" i="4"/>
  <c r="F4898" i="4"/>
  <c r="C4898" i="4"/>
  <c r="B4898" i="4"/>
  <c r="G4897" i="4"/>
  <c r="F4897" i="4"/>
  <c r="B4900" i="5" s="1"/>
  <c r="C4897" i="4"/>
  <c r="B4897" i="4"/>
  <c r="G4896" i="4"/>
  <c r="F4896" i="4"/>
  <c r="B4899" i="5" s="1"/>
  <c r="C4896" i="4"/>
  <c r="B4896" i="4"/>
  <c r="G4895" i="4"/>
  <c r="F4895" i="4"/>
  <c r="B4898" i="5" s="1"/>
  <c r="C4895" i="4"/>
  <c r="B4895" i="4"/>
  <c r="G4894" i="4"/>
  <c r="F4894" i="4"/>
  <c r="C4894" i="4"/>
  <c r="B4894" i="4"/>
  <c r="G4893" i="4"/>
  <c r="F4893" i="4"/>
  <c r="C4893" i="4"/>
  <c r="B4893" i="4"/>
  <c r="G4892" i="4"/>
  <c r="F4892" i="4"/>
  <c r="B4895" i="5" s="1"/>
  <c r="C4892" i="4"/>
  <c r="B4892" i="4"/>
  <c r="G4891" i="4"/>
  <c r="F4891" i="4"/>
  <c r="B4894" i="5" s="1"/>
  <c r="C4891" i="4"/>
  <c r="B4891" i="4"/>
  <c r="G4890" i="4"/>
  <c r="F4890" i="4"/>
  <c r="B4893" i="5" s="1"/>
  <c r="C4890" i="4"/>
  <c r="B4890" i="4"/>
  <c r="G4889" i="4"/>
  <c r="F4889" i="4"/>
  <c r="C4889" i="4"/>
  <c r="B4889" i="4"/>
  <c r="G4888" i="4"/>
  <c r="F4888" i="4"/>
  <c r="B4891" i="5" s="1"/>
  <c r="C4888" i="4"/>
  <c r="B4888" i="4"/>
  <c r="G4887" i="4"/>
  <c r="F4887" i="4"/>
  <c r="B4890" i="5" s="1"/>
  <c r="C4887" i="4"/>
  <c r="B4887" i="4"/>
  <c r="G4886" i="4"/>
  <c r="F4886" i="4"/>
  <c r="B4889" i="5" s="1"/>
  <c r="C4886" i="4"/>
  <c r="B4886" i="4"/>
  <c r="G4885" i="4"/>
  <c r="F4885" i="4"/>
  <c r="C4885" i="4"/>
  <c r="B4885" i="4"/>
  <c r="G4884" i="4"/>
  <c r="F4884" i="4"/>
  <c r="B4887" i="5" s="1"/>
  <c r="C4884" i="4"/>
  <c r="B4884" i="4"/>
  <c r="G4883" i="4"/>
  <c r="F4883" i="4"/>
  <c r="B4886" i="5" s="1"/>
  <c r="C4883" i="4"/>
  <c r="B4883" i="4"/>
  <c r="G4882" i="4"/>
  <c r="F4882" i="4"/>
  <c r="C4882" i="4"/>
  <c r="B4882" i="4"/>
  <c r="G4881" i="4"/>
  <c r="F4881" i="4"/>
  <c r="B4884" i="5" s="1"/>
  <c r="C4881" i="4"/>
  <c r="B4881" i="4"/>
  <c r="G4880" i="4"/>
  <c r="F4880" i="4"/>
  <c r="C4880" i="4"/>
  <c r="B4880" i="4"/>
  <c r="G4879" i="4"/>
  <c r="F4879" i="4"/>
  <c r="B4882" i="5" s="1"/>
  <c r="C4879" i="4"/>
  <c r="B4879" i="4"/>
  <c r="G4878" i="4"/>
  <c r="F4878" i="4"/>
  <c r="C4878" i="4"/>
  <c r="B4878" i="4"/>
  <c r="G4877" i="4"/>
  <c r="F4877" i="4"/>
  <c r="C4877" i="4"/>
  <c r="B4877" i="4"/>
  <c r="G4876" i="4"/>
  <c r="F4876" i="4"/>
  <c r="B4879" i="5" s="1"/>
  <c r="C4876" i="4"/>
  <c r="B4876" i="4"/>
  <c r="G4875" i="4"/>
  <c r="F4875" i="4"/>
  <c r="B4878" i="5" s="1"/>
  <c r="C4875" i="4"/>
  <c r="B4875" i="4"/>
  <c r="G4874" i="4"/>
  <c r="F4874" i="4"/>
  <c r="B4877" i="5" s="1"/>
  <c r="C4874" i="4"/>
  <c r="B4874" i="4"/>
  <c r="G4873" i="4"/>
  <c r="F4873" i="4"/>
  <c r="C4873" i="4"/>
  <c r="B4873" i="4"/>
  <c r="G4872" i="4"/>
  <c r="F4872" i="4"/>
  <c r="B4875" i="5" s="1"/>
  <c r="C4872" i="4"/>
  <c r="B4872" i="4"/>
  <c r="G4871" i="4"/>
  <c r="F4871" i="4"/>
  <c r="B4874" i="5" s="1"/>
  <c r="C4871" i="4"/>
  <c r="B4871" i="4"/>
  <c r="G4870" i="4"/>
  <c r="F4870" i="4"/>
  <c r="B4873" i="5" s="1"/>
  <c r="C4870" i="4"/>
  <c r="B4870" i="4"/>
  <c r="G4869" i="4"/>
  <c r="F4869" i="4"/>
  <c r="C4869" i="4"/>
  <c r="B4869" i="4"/>
  <c r="G4868" i="4"/>
  <c r="F4868" i="4"/>
  <c r="C4868" i="4"/>
  <c r="B4868" i="4"/>
  <c r="G4867" i="4"/>
  <c r="F4867" i="4"/>
  <c r="B4870" i="5" s="1"/>
  <c r="C4867" i="4"/>
  <c r="B4867" i="4"/>
  <c r="G4866" i="4"/>
  <c r="F4866" i="4"/>
  <c r="B4869" i="5" s="1"/>
  <c r="C4866" i="4"/>
  <c r="B4866" i="4"/>
  <c r="G4865" i="4"/>
  <c r="F4865" i="4"/>
  <c r="C4865" i="4"/>
  <c r="B4865" i="4"/>
  <c r="G4864" i="4"/>
  <c r="F4864" i="4"/>
  <c r="C4864" i="4"/>
  <c r="B4864" i="4"/>
  <c r="G4863" i="4"/>
  <c r="F4863" i="4"/>
  <c r="B4866" i="5" s="1"/>
  <c r="C4863" i="4"/>
  <c r="B4863" i="4"/>
  <c r="G4862" i="4"/>
  <c r="F4862" i="4"/>
  <c r="B4865" i="5" s="1"/>
  <c r="C4862" i="4"/>
  <c r="B4862" i="4"/>
  <c r="G4861" i="4"/>
  <c r="F4861" i="4"/>
  <c r="C4861" i="4"/>
  <c r="B4861" i="4"/>
  <c r="G4860" i="4"/>
  <c r="F4860" i="4"/>
  <c r="B4863" i="5" s="1"/>
  <c r="C4860" i="4"/>
  <c r="B4860" i="4"/>
  <c r="G4859" i="4"/>
  <c r="F4859" i="4"/>
  <c r="B4862" i="5" s="1"/>
  <c r="C4859" i="4"/>
  <c r="B4859" i="4"/>
  <c r="G4858" i="4"/>
  <c r="F4858" i="4"/>
  <c r="B4861" i="5" s="1"/>
  <c r="C4858" i="4"/>
  <c r="B4858" i="4"/>
  <c r="G4857" i="4"/>
  <c r="F4857" i="4"/>
  <c r="C4857" i="4"/>
  <c r="B4857" i="4"/>
  <c r="G4856" i="4"/>
  <c r="F4856" i="4"/>
  <c r="C4856" i="4"/>
  <c r="B4856" i="4"/>
  <c r="G4855" i="4"/>
  <c r="F4855" i="4"/>
  <c r="B4858" i="5" s="1"/>
  <c r="C4855" i="4"/>
  <c r="B4855" i="4"/>
  <c r="G4854" i="4"/>
  <c r="F4854" i="4"/>
  <c r="C4854" i="4"/>
  <c r="B4854" i="4"/>
  <c r="G4853" i="4"/>
  <c r="F4853" i="4"/>
  <c r="C4853" i="4"/>
  <c r="B4853" i="4"/>
  <c r="G4852" i="4"/>
  <c r="F4852" i="4"/>
  <c r="B4855" i="5" s="1"/>
  <c r="C4852" i="4"/>
  <c r="B4852" i="4"/>
  <c r="G4851" i="4"/>
  <c r="F4851" i="4"/>
  <c r="B4854" i="5" s="1"/>
  <c r="C4851" i="4"/>
  <c r="B4851" i="4"/>
  <c r="G4850" i="4"/>
  <c r="F4850" i="4"/>
  <c r="C4850" i="4"/>
  <c r="B4850" i="4"/>
  <c r="G4849" i="4"/>
  <c r="F4849" i="4"/>
  <c r="C4849" i="4"/>
  <c r="B4849" i="4"/>
  <c r="G4848" i="4"/>
  <c r="F4848" i="4"/>
  <c r="C4848" i="4"/>
  <c r="B4848" i="4"/>
  <c r="G4847" i="4"/>
  <c r="F4847" i="4"/>
  <c r="B4850" i="5" s="1"/>
  <c r="C4847" i="4"/>
  <c r="B4847" i="4"/>
  <c r="G4846" i="4"/>
  <c r="F4846" i="4"/>
  <c r="B4849" i="5" s="1"/>
  <c r="C4846" i="4"/>
  <c r="B4846" i="4"/>
  <c r="G4845" i="4"/>
  <c r="F4845" i="4"/>
  <c r="C4845" i="4"/>
  <c r="B4845" i="4"/>
  <c r="G4844" i="4"/>
  <c r="F4844" i="4"/>
  <c r="B4847" i="5" s="1"/>
  <c r="C4844" i="4"/>
  <c r="B4844" i="4"/>
  <c r="G4843" i="4"/>
  <c r="F4843" i="4"/>
  <c r="B4846" i="5" s="1"/>
  <c r="C4843" i="4"/>
  <c r="B4843" i="4"/>
  <c r="G4842" i="4"/>
  <c r="F4842" i="4"/>
  <c r="C4842" i="4"/>
  <c r="B4842" i="4"/>
  <c r="G4841" i="4"/>
  <c r="F4841" i="4"/>
  <c r="B4844" i="5" s="1"/>
  <c r="C4841" i="4"/>
  <c r="B4841" i="4"/>
  <c r="G4840" i="4"/>
  <c r="F4840" i="4"/>
  <c r="B4843" i="5" s="1"/>
  <c r="C4840" i="4"/>
  <c r="B4840" i="4"/>
  <c r="G4839" i="4"/>
  <c r="F4839" i="4"/>
  <c r="B4842" i="5" s="1"/>
  <c r="C4839" i="4"/>
  <c r="B4839" i="4"/>
  <c r="G4838" i="4"/>
  <c r="F4838" i="4"/>
  <c r="B4841" i="5" s="1"/>
  <c r="C4838" i="4"/>
  <c r="B4838" i="4"/>
  <c r="G4837" i="4"/>
  <c r="F4837" i="4"/>
  <c r="C4837" i="4"/>
  <c r="B4837" i="4"/>
  <c r="G4836" i="4"/>
  <c r="F4836" i="4"/>
  <c r="B4839" i="5" s="1"/>
  <c r="C4836" i="4"/>
  <c r="B4836" i="4"/>
  <c r="G4835" i="4"/>
  <c r="F4835" i="4"/>
  <c r="B4838" i="5" s="1"/>
  <c r="C4835" i="4"/>
  <c r="B4835" i="4"/>
  <c r="G4834" i="4"/>
  <c r="F4834" i="4"/>
  <c r="B4837" i="5" s="1"/>
  <c r="C4834" i="4"/>
  <c r="B4834" i="4"/>
  <c r="G4833" i="4"/>
  <c r="F4833" i="4"/>
  <c r="C4833" i="4"/>
  <c r="B4833" i="4"/>
  <c r="G4832" i="4"/>
  <c r="F4832" i="4"/>
  <c r="B4835" i="5" s="1"/>
  <c r="C4832" i="4"/>
  <c r="B4832" i="4"/>
  <c r="G4831" i="4"/>
  <c r="F4831" i="4"/>
  <c r="B4834" i="5" s="1"/>
  <c r="C4831" i="4"/>
  <c r="B4831" i="4"/>
  <c r="G4830" i="4"/>
  <c r="F4830" i="4"/>
  <c r="C4830" i="4"/>
  <c r="B4830" i="4"/>
  <c r="G4829" i="4"/>
  <c r="F4829" i="4"/>
  <c r="C4829" i="4"/>
  <c r="B4829" i="4"/>
  <c r="G4828" i="4"/>
  <c r="F4828" i="4"/>
  <c r="B4831" i="5" s="1"/>
  <c r="C4828" i="4"/>
  <c r="B4828" i="4"/>
  <c r="G4827" i="4"/>
  <c r="F4827" i="4"/>
  <c r="B4830" i="5" s="1"/>
  <c r="C4827" i="4"/>
  <c r="B4827" i="4"/>
  <c r="G4826" i="4"/>
  <c r="F4826" i="4"/>
  <c r="B4829" i="5" s="1"/>
  <c r="C4826" i="4"/>
  <c r="B4826" i="4"/>
  <c r="G4825" i="4"/>
  <c r="F4825" i="4"/>
  <c r="B4828" i="5" s="1"/>
  <c r="C4825" i="4"/>
  <c r="B4825" i="4"/>
  <c r="G4824" i="4"/>
  <c r="F4824" i="4"/>
  <c r="C4824" i="4"/>
  <c r="B4824" i="4"/>
  <c r="G4823" i="4"/>
  <c r="F4823" i="4"/>
  <c r="B4826" i="5" s="1"/>
  <c r="C4823" i="4"/>
  <c r="B4823" i="4"/>
  <c r="G4822" i="4"/>
  <c r="F4822" i="4"/>
  <c r="B4825" i="5" s="1"/>
  <c r="C4822" i="4"/>
  <c r="B4822" i="4"/>
  <c r="G4821" i="4"/>
  <c r="F4821" i="4"/>
  <c r="C4821" i="4"/>
  <c r="B4821" i="4"/>
  <c r="G4820" i="4"/>
  <c r="F4820" i="4"/>
  <c r="B4823" i="5" s="1"/>
  <c r="C4820" i="4"/>
  <c r="B4820" i="4"/>
  <c r="G4819" i="4"/>
  <c r="F4819" i="4"/>
  <c r="B4822" i="5" s="1"/>
  <c r="C4819" i="4"/>
  <c r="B4819" i="4"/>
  <c r="G4818" i="4"/>
  <c r="F4818" i="4"/>
  <c r="C4818" i="4"/>
  <c r="B4818" i="4"/>
  <c r="G4817" i="4"/>
  <c r="F4817" i="4"/>
  <c r="B4820" i="5" s="1"/>
  <c r="C4817" i="4"/>
  <c r="B4817" i="4"/>
  <c r="G4816" i="4"/>
  <c r="F4816" i="4"/>
  <c r="B4819" i="5" s="1"/>
  <c r="C4816" i="4"/>
  <c r="B4816" i="4"/>
  <c r="G4815" i="4"/>
  <c r="F4815" i="4"/>
  <c r="B4818" i="5" s="1"/>
  <c r="C4815" i="4"/>
  <c r="B4815" i="4"/>
  <c r="G4814" i="4"/>
  <c r="F4814" i="4"/>
  <c r="B4817" i="5" s="1"/>
  <c r="C4814" i="4"/>
  <c r="B4814" i="4"/>
  <c r="G4813" i="4"/>
  <c r="F4813" i="4"/>
  <c r="C4813" i="4"/>
  <c r="B4813" i="4"/>
  <c r="G4812" i="4"/>
  <c r="F4812" i="4"/>
  <c r="B4815" i="5" s="1"/>
  <c r="C4812" i="4"/>
  <c r="B4812" i="4"/>
  <c r="G4811" i="4"/>
  <c r="F4811" i="4"/>
  <c r="B4814" i="5" s="1"/>
  <c r="C4811" i="4"/>
  <c r="B4811" i="4"/>
  <c r="G4810" i="4"/>
  <c r="F4810" i="4"/>
  <c r="B4813" i="5" s="1"/>
  <c r="C4810" i="4"/>
  <c r="B4810" i="4"/>
  <c r="G4809" i="4"/>
  <c r="F4809" i="4"/>
  <c r="B4812" i="5" s="1"/>
  <c r="C4809" i="4"/>
  <c r="B4809" i="4"/>
  <c r="G4808" i="4"/>
  <c r="F4808" i="4"/>
  <c r="B4811" i="5" s="1"/>
  <c r="C4808" i="4"/>
  <c r="B4808" i="4"/>
  <c r="G4807" i="4"/>
  <c r="F4807" i="4"/>
  <c r="B4810" i="5" s="1"/>
  <c r="C4807" i="4"/>
  <c r="B4807" i="4"/>
  <c r="G4806" i="4"/>
  <c r="F4806" i="4"/>
  <c r="B4809" i="5" s="1"/>
  <c r="C4806" i="4"/>
  <c r="B4806" i="4"/>
  <c r="G4805" i="4"/>
  <c r="F4805" i="4"/>
  <c r="C4805" i="4"/>
  <c r="B4805" i="4"/>
  <c r="G4804" i="4"/>
  <c r="F4804" i="4"/>
  <c r="C4804" i="4"/>
  <c r="B4804" i="4"/>
  <c r="G4803" i="4"/>
  <c r="F4803" i="4"/>
  <c r="B4806" i="5" s="1"/>
  <c r="C4803" i="4"/>
  <c r="B4803" i="4"/>
  <c r="G4802" i="4"/>
  <c r="F4802" i="4"/>
  <c r="C4802" i="4"/>
  <c r="B4802" i="4"/>
  <c r="G4801" i="4"/>
  <c r="F4801" i="4"/>
  <c r="B4804" i="5" s="1"/>
  <c r="C4801" i="4"/>
  <c r="B4801" i="4"/>
  <c r="G4800" i="4"/>
  <c r="F4800" i="4"/>
  <c r="B4803" i="5" s="1"/>
  <c r="C4800" i="4"/>
  <c r="B4800" i="4"/>
  <c r="G4799" i="4"/>
  <c r="F4799" i="4"/>
  <c r="B4802" i="5" s="1"/>
  <c r="C4799" i="4"/>
  <c r="B4799" i="4"/>
  <c r="G4798" i="4"/>
  <c r="F4798" i="4"/>
  <c r="C4798" i="4"/>
  <c r="B4798" i="4"/>
  <c r="G4797" i="4"/>
  <c r="F4797" i="4"/>
  <c r="C4797" i="4"/>
  <c r="B4797" i="4"/>
  <c r="G4796" i="4"/>
  <c r="F4796" i="4"/>
  <c r="B4799" i="5" s="1"/>
  <c r="C4796" i="4"/>
  <c r="B4796" i="4"/>
  <c r="G4795" i="4"/>
  <c r="F4795" i="4"/>
  <c r="B4798" i="5" s="1"/>
  <c r="C4795" i="4"/>
  <c r="B4795" i="4"/>
  <c r="G4794" i="4"/>
  <c r="F4794" i="4"/>
  <c r="B4797" i="5" s="1"/>
  <c r="C4794" i="4"/>
  <c r="B4794" i="4"/>
  <c r="G4793" i="4"/>
  <c r="F4793" i="4"/>
  <c r="B4796" i="5" s="1"/>
  <c r="C4793" i="4"/>
  <c r="B4793" i="4"/>
  <c r="G4792" i="4"/>
  <c r="F4792" i="4"/>
  <c r="C4792" i="4"/>
  <c r="B4792" i="4"/>
  <c r="G4791" i="4"/>
  <c r="F4791" i="4"/>
  <c r="B4794" i="5" s="1"/>
  <c r="C4791" i="4"/>
  <c r="B4791" i="4"/>
  <c r="G4790" i="4"/>
  <c r="F4790" i="4"/>
  <c r="B4793" i="5" s="1"/>
  <c r="C4790" i="4"/>
  <c r="B4790" i="4"/>
  <c r="G4789" i="4"/>
  <c r="F4789" i="4"/>
  <c r="C4789" i="4"/>
  <c r="B4789" i="4"/>
  <c r="G4788" i="4"/>
  <c r="F4788" i="4"/>
  <c r="B4791" i="5" s="1"/>
  <c r="C4788" i="4"/>
  <c r="B4788" i="4"/>
  <c r="G4787" i="4"/>
  <c r="F4787" i="4"/>
  <c r="B4790" i="5" s="1"/>
  <c r="C4787" i="4"/>
  <c r="B4787" i="4"/>
  <c r="G4786" i="4"/>
  <c r="F4786" i="4"/>
  <c r="B4789" i="5" s="1"/>
  <c r="C4786" i="4"/>
  <c r="B4786" i="4"/>
  <c r="G4785" i="4"/>
  <c r="F4785" i="4"/>
  <c r="C4785" i="4"/>
  <c r="B4785" i="4"/>
  <c r="G4784" i="4"/>
  <c r="F4784" i="4"/>
  <c r="B4787" i="5" s="1"/>
  <c r="C4784" i="4"/>
  <c r="B4784" i="4"/>
  <c r="G4783" i="4"/>
  <c r="F4783" i="4"/>
  <c r="B4786" i="5" s="1"/>
  <c r="C4783" i="4"/>
  <c r="B4783" i="4"/>
  <c r="G4782" i="4"/>
  <c r="F4782" i="4"/>
  <c r="B4785" i="5" s="1"/>
  <c r="C4782" i="4"/>
  <c r="B4782" i="4"/>
  <c r="G4781" i="4"/>
  <c r="F4781" i="4"/>
  <c r="C4781" i="4"/>
  <c r="B4781" i="4"/>
  <c r="G4780" i="4"/>
  <c r="F4780" i="4"/>
  <c r="B4783" i="5" s="1"/>
  <c r="C4780" i="4"/>
  <c r="B4780" i="4"/>
  <c r="G4779" i="4"/>
  <c r="F4779" i="4"/>
  <c r="B4782" i="5" s="1"/>
  <c r="C4779" i="4"/>
  <c r="B4779" i="4"/>
  <c r="G4778" i="4"/>
  <c r="F4778" i="4"/>
  <c r="C4778" i="4"/>
  <c r="B4778" i="4"/>
  <c r="G4777" i="4"/>
  <c r="F4777" i="4"/>
  <c r="B4780" i="5" s="1"/>
  <c r="C4777" i="4"/>
  <c r="B4777" i="4"/>
  <c r="G4776" i="4"/>
  <c r="F4776" i="4"/>
  <c r="B4779" i="5" s="1"/>
  <c r="C4776" i="4"/>
  <c r="B4776" i="4"/>
  <c r="G4775" i="4"/>
  <c r="F4775" i="4"/>
  <c r="B4778" i="5" s="1"/>
  <c r="C4775" i="4"/>
  <c r="B4775" i="4"/>
  <c r="G4774" i="4"/>
  <c r="F4774" i="4"/>
  <c r="B4777" i="5" s="1"/>
  <c r="C4774" i="4"/>
  <c r="B4774" i="4"/>
  <c r="G4773" i="4"/>
  <c r="F4773" i="4"/>
  <c r="C4773" i="4"/>
  <c r="B4773" i="4"/>
  <c r="G4772" i="4"/>
  <c r="F4772" i="4"/>
  <c r="B4775" i="5" s="1"/>
  <c r="C4772" i="4"/>
  <c r="B4772" i="4"/>
  <c r="G4771" i="4"/>
  <c r="F4771" i="4"/>
  <c r="B4774" i="5" s="1"/>
  <c r="C4771" i="4"/>
  <c r="B4771" i="4"/>
  <c r="G4770" i="4"/>
  <c r="F4770" i="4"/>
  <c r="B4773" i="5" s="1"/>
  <c r="C4770" i="4"/>
  <c r="B4770" i="4"/>
  <c r="G4769" i="4"/>
  <c r="F4769" i="4"/>
  <c r="B4772" i="5" s="1"/>
  <c r="C4769" i="4"/>
  <c r="B4769" i="4"/>
  <c r="G4768" i="4"/>
  <c r="F4768" i="4"/>
  <c r="C4768" i="4"/>
  <c r="B4768" i="4"/>
  <c r="G4767" i="4"/>
  <c r="F4767" i="4"/>
  <c r="B4770" i="5" s="1"/>
  <c r="C4767" i="4"/>
  <c r="B4767" i="4"/>
  <c r="G4766" i="4"/>
  <c r="F4766" i="4"/>
  <c r="C4766" i="4"/>
  <c r="B4766" i="4"/>
  <c r="G4765" i="4"/>
  <c r="F4765" i="4"/>
  <c r="C4765" i="4"/>
  <c r="B4765" i="4"/>
  <c r="G4764" i="4"/>
  <c r="F4764" i="4"/>
  <c r="B4767" i="5" s="1"/>
  <c r="C4764" i="4"/>
  <c r="B4764" i="4"/>
  <c r="G4763" i="4"/>
  <c r="F4763" i="4"/>
  <c r="B4766" i="5" s="1"/>
  <c r="C4763" i="4"/>
  <c r="B4763" i="4"/>
  <c r="G4762" i="4"/>
  <c r="F4762" i="4"/>
  <c r="C4762" i="4"/>
  <c r="B4762" i="4"/>
  <c r="G4761" i="4"/>
  <c r="F4761" i="4"/>
  <c r="C4761" i="4"/>
  <c r="B4761" i="4"/>
  <c r="G4760" i="4"/>
  <c r="F4760" i="4"/>
  <c r="B4763" i="5" s="1"/>
  <c r="C4760" i="4"/>
  <c r="B4760" i="4"/>
  <c r="G4759" i="4"/>
  <c r="F4759" i="4"/>
  <c r="B4762" i="5" s="1"/>
  <c r="C4759" i="4"/>
  <c r="B4759" i="4"/>
  <c r="G4758" i="4"/>
  <c r="F4758" i="4"/>
  <c r="B4761" i="5" s="1"/>
  <c r="C4758" i="4"/>
  <c r="B4758" i="4"/>
  <c r="G4757" i="4"/>
  <c r="F4757" i="4"/>
  <c r="C4757" i="4"/>
  <c r="B4757" i="4"/>
  <c r="G4756" i="4"/>
  <c r="F4756" i="4"/>
  <c r="B4759" i="5" s="1"/>
  <c r="C4756" i="4"/>
  <c r="B4756" i="4"/>
  <c r="G4755" i="4"/>
  <c r="F4755" i="4"/>
  <c r="B4758" i="5" s="1"/>
  <c r="C4755" i="4"/>
  <c r="B4755" i="4"/>
  <c r="G4754" i="4"/>
  <c r="F4754" i="4"/>
  <c r="B4757" i="5" s="1"/>
  <c r="C4754" i="4"/>
  <c r="B4754" i="4"/>
  <c r="G4753" i="4"/>
  <c r="F4753" i="4"/>
  <c r="B4756" i="5" s="1"/>
  <c r="C4753" i="4"/>
  <c r="B4753" i="4"/>
  <c r="G4752" i="4"/>
  <c r="F4752" i="4"/>
  <c r="B4755" i="5" s="1"/>
  <c r="C4752" i="4"/>
  <c r="B4752" i="4"/>
  <c r="G4751" i="4"/>
  <c r="F4751" i="4"/>
  <c r="B4754" i="5" s="1"/>
  <c r="C4751" i="4"/>
  <c r="B4751" i="4"/>
  <c r="G4750" i="4"/>
  <c r="F4750" i="4"/>
  <c r="B4753" i="5" s="1"/>
  <c r="C4750" i="4"/>
  <c r="B4750" i="4"/>
  <c r="G4749" i="4"/>
  <c r="F4749" i="4"/>
  <c r="C4749" i="4"/>
  <c r="B4749" i="4"/>
  <c r="G4748" i="4"/>
  <c r="F4748" i="4"/>
  <c r="C4748" i="4"/>
  <c r="B4748" i="4"/>
  <c r="G4747" i="4"/>
  <c r="F4747" i="4"/>
  <c r="B4750" i="5" s="1"/>
  <c r="C4747" i="4"/>
  <c r="B4747" i="4"/>
  <c r="G4746" i="4"/>
  <c r="F4746" i="4"/>
  <c r="B4749" i="5" s="1"/>
  <c r="C4746" i="4"/>
  <c r="B4746" i="4"/>
  <c r="G4745" i="4"/>
  <c r="F4745" i="4"/>
  <c r="C4745" i="4"/>
  <c r="B4745" i="4"/>
  <c r="G4744" i="4"/>
  <c r="F4744" i="4"/>
  <c r="B4747" i="5" s="1"/>
  <c r="C4744" i="4"/>
  <c r="B4744" i="4"/>
  <c r="G4743" i="4"/>
  <c r="F4743" i="4"/>
  <c r="B4746" i="5" s="1"/>
  <c r="C4743" i="4"/>
  <c r="B4743" i="4"/>
  <c r="G4742" i="4"/>
  <c r="F4742" i="4"/>
  <c r="B4745" i="5" s="1"/>
  <c r="C4742" i="4"/>
  <c r="B4742" i="4"/>
  <c r="G4741" i="4"/>
  <c r="F4741" i="4"/>
  <c r="C4741" i="4"/>
  <c r="B4741" i="4"/>
  <c r="G4740" i="4"/>
  <c r="F4740" i="4"/>
  <c r="C4740" i="4"/>
  <c r="B4740" i="4"/>
  <c r="G4739" i="4"/>
  <c r="F4739" i="4"/>
  <c r="B4742" i="5" s="1"/>
  <c r="C4739" i="4"/>
  <c r="B4739" i="4"/>
  <c r="G4738" i="4"/>
  <c r="F4738" i="4"/>
  <c r="B4741" i="5" s="1"/>
  <c r="C4738" i="4"/>
  <c r="B4738" i="4"/>
  <c r="G4737" i="4"/>
  <c r="F4737" i="4"/>
  <c r="B4740" i="5" s="1"/>
  <c r="C4737" i="4"/>
  <c r="B4737" i="4"/>
  <c r="G4736" i="4"/>
  <c r="F4736" i="4"/>
  <c r="B4739" i="5" s="1"/>
  <c r="C4736" i="4"/>
  <c r="B4736" i="4"/>
  <c r="G4735" i="4"/>
  <c r="F4735" i="4"/>
  <c r="B4738" i="5" s="1"/>
  <c r="C4735" i="4"/>
  <c r="B4735" i="4"/>
  <c r="G4734" i="4"/>
  <c r="F4734" i="4"/>
  <c r="C4734" i="4"/>
  <c r="B4734" i="4"/>
  <c r="G4733" i="4"/>
  <c r="F4733" i="4"/>
  <c r="C4733" i="4"/>
  <c r="B4733" i="4"/>
  <c r="G4732" i="4"/>
  <c r="F4732" i="4"/>
  <c r="C4732" i="4"/>
  <c r="B4732" i="4"/>
  <c r="G4731" i="4"/>
  <c r="F4731" i="4"/>
  <c r="B4734" i="5" s="1"/>
  <c r="C4731" i="4"/>
  <c r="B4731" i="4"/>
  <c r="G4730" i="4"/>
  <c r="F4730" i="4"/>
  <c r="B4733" i="5" s="1"/>
  <c r="C4730" i="4"/>
  <c r="B4730" i="4"/>
  <c r="G4729" i="4"/>
  <c r="F4729" i="4"/>
  <c r="B4732" i="5" s="1"/>
  <c r="C4729" i="4"/>
  <c r="B4729" i="4"/>
  <c r="G4728" i="4"/>
  <c r="F4728" i="4"/>
  <c r="C4728" i="4"/>
  <c r="B4728" i="4"/>
  <c r="G4727" i="4"/>
  <c r="F4727" i="4"/>
  <c r="B4730" i="5" s="1"/>
  <c r="C4727" i="4"/>
  <c r="B4727" i="4"/>
  <c r="G4726" i="4"/>
  <c r="F4726" i="4"/>
  <c r="B4729" i="5" s="1"/>
  <c r="C4726" i="4"/>
  <c r="B4726" i="4"/>
  <c r="G4725" i="4"/>
  <c r="F4725" i="4"/>
  <c r="C4725" i="4"/>
  <c r="B4725" i="4"/>
  <c r="G4724" i="4"/>
  <c r="F4724" i="4"/>
  <c r="B4727" i="5" s="1"/>
  <c r="C4724" i="4"/>
  <c r="B4724" i="4"/>
  <c r="G4723" i="4"/>
  <c r="F4723" i="4"/>
  <c r="B4726" i="5" s="1"/>
  <c r="C4723" i="4"/>
  <c r="B4723" i="4"/>
  <c r="G4722" i="4"/>
  <c r="F4722" i="4"/>
  <c r="B4725" i="5" s="1"/>
  <c r="C4722" i="4"/>
  <c r="B4722" i="4"/>
  <c r="G4721" i="4"/>
  <c r="F4721" i="4"/>
  <c r="C4721" i="4"/>
  <c r="B4721" i="4"/>
  <c r="G4720" i="4"/>
  <c r="F4720" i="4"/>
  <c r="B4723" i="5" s="1"/>
  <c r="C4720" i="4"/>
  <c r="B4720" i="4"/>
  <c r="G4719" i="4"/>
  <c r="F4719" i="4"/>
  <c r="B4722" i="5" s="1"/>
  <c r="C4719" i="4"/>
  <c r="B4719" i="4"/>
  <c r="G4718" i="4"/>
  <c r="F4718" i="4"/>
  <c r="B4721" i="5" s="1"/>
  <c r="C4718" i="4"/>
  <c r="B4718" i="4"/>
  <c r="G4717" i="4"/>
  <c r="F4717" i="4"/>
  <c r="C4717" i="4"/>
  <c r="B4717" i="4"/>
  <c r="G4716" i="4"/>
  <c r="F4716" i="4"/>
  <c r="B4719" i="5" s="1"/>
  <c r="C4716" i="4"/>
  <c r="B4716" i="4"/>
  <c r="G4715" i="4"/>
  <c r="F4715" i="4"/>
  <c r="B4718" i="5" s="1"/>
  <c r="C4715" i="4"/>
  <c r="B4715" i="4"/>
  <c r="G4714" i="4"/>
  <c r="F4714" i="4"/>
  <c r="C4714" i="4"/>
  <c r="B4714" i="4"/>
  <c r="G4713" i="4"/>
  <c r="F4713" i="4"/>
  <c r="B4716" i="5" s="1"/>
  <c r="C4713" i="4"/>
  <c r="B4713" i="4"/>
  <c r="G4712" i="4"/>
  <c r="F4712" i="4"/>
  <c r="B4715" i="5" s="1"/>
  <c r="C4712" i="4"/>
  <c r="B4712" i="4"/>
  <c r="G4711" i="4"/>
  <c r="F4711" i="4"/>
  <c r="B4714" i="5" s="1"/>
  <c r="C4711" i="4"/>
  <c r="B4711" i="4"/>
  <c r="G4710" i="4"/>
  <c r="F4710" i="4"/>
  <c r="B4713" i="5" s="1"/>
  <c r="C4710" i="4"/>
  <c r="B4710" i="4"/>
  <c r="G4709" i="4"/>
  <c r="F4709" i="4"/>
  <c r="C4709" i="4"/>
  <c r="B4709" i="4"/>
  <c r="G4708" i="4"/>
  <c r="F4708" i="4"/>
  <c r="B4711" i="5" s="1"/>
  <c r="C4708" i="4"/>
  <c r="B4708" i="4"/>
  <c r="G4707" i="4"/>
  <c r="F4707" i="4"/>
  <c r="B4710" i="5" s="1"/>
  <c r="C4707" i="4"/>
  <c r="B4707" i="4"/>
  <c r="G4706" i="4"/>
  <c r="F4706" i="4"/>
  <c r="C4706" i="4"/>
  <c r="B4706" i="4"/>
  <c r="G4705" i="4"/>
  <c r="F4705" i="4"/>
  <c r="B4708" i="5" s="1"/>
  <c r="C4705" i="4"/>
  <c r="B4705" i="4"/>
  <c r="G4704" i="4"/>
  <c r="F4704" i="4"/>
  <c r="B4707" i="5" s="1"/>
  <c r="C4704" i="4"/>
  <c r="B4704" i="4"/>
  <c r="G4703" i="4"/>
  <c r="F4703" i="4"/>
  <c r="B4706" i="5" s="1"/>
  <c r="C4703" i="4"/>
  <c r="B4703" i="4"/>
  <c r="G4702" i="4"/>
  <c r="F4702" i="4"/>
  <c r="C4702" i="4"/>
  <c r="B4702" i="4"/>
  <c r="G4701" i="4"/>
  <c r="F4701" i="4"/>
  <c r="C4701" i="4"/>
  <c r="B4701" i="4"/>
  <c r="G4700" i="4"/>
  <c r="F4700" i="4"/>
  <c r="B4703" i="5" s="1"/>
  <c r="C4700" i="4"/>
  <c r="B4700" i="4"/>
  <c r="G4699" i="4"/>
  <c r="F4699" i="4"/>
  <c r="B4702" i="5" s="1"/>
  <c r="C4699" i="4"/>
  <c r="B4699" i="4"/>
  <c r="G4698" i="4"/>
  <c r="F4698" i="4"/>
  <c r="C4698" i="4"/>
  <c r="B4698" i="4"/>
  <c r="G4697" i="4"/>
  <c r="F4697" i="4"/>
  <c r="C4697" i="4"/>
  <c r="B4697" i="4"/>
  <c r="G4696" i="4"/>
  <c r="F4696" i="4"/>
  <c r="B4699" i="5" s="1"/>
  <c r="C4696" i="4"/>
  <c r="B4696" i="4"/>
  <c r="G4695" i="4"/>
  <c r="F4695" i="4"/>
  <c r="B4698" i="5" s="1"/>
  <c r="C4695" i="4"/>
  <c r="B4695" i="4"/>
  <c r="G4694" i="4"/>
  <c r="F4694" i="4"/>
  <c r="B4697" i="5" s="1"/>
  <c r="C4694" i="4"/>
  <c r="B4694" i="4"/>
  <c r="G4693" i="4"/>
  <c r="F4693" i="4"/>
  <c r="C4693" i="4"/>
  <c r="B4693" i="4"/>
  <c r="G4692" i="4"/>
  <c r="F4692" i="4"/>
  <c r="B4695" i="5" s="1"/>
  <c r="C4692" i="4"/>
  <c r="B4692" i="4"/>
  <c r="G4691" i="4"/>
  <c r="F4691" i="4"/>
  <c r="B4694" i="5" s="1"/>
  <c r="C4691" i="4"/>
  <c r="B4691" i="4"/>
  <c r="G4690" i="4"/>
  <c r="F4690" i="4"/>
  <c r="B4693" i="5" s="1"/>
  <c r="C4690" i="4"/>
  <c r="B4690" i="4"/>
  <c r="G4689" i="4"/>
  <c r="F4689" i="4"/>
  <c r="B4692" i="5" s="1"/>
  <c r="C4689" i="4"/>
  <c r="B4689" i="4"/>
  <c r="G4688" i="4"/>
  <c r="F4688" i="4"/>
  <c r="B4691" i="5" s="1"/>
  <c r="C4688" i="4"/>
  <c r="B4688" i="4"/>
  <c r="G4687" i="4"/>
  <c r="F4687" i="4"/>
  <c r="B4690" i="5" s="1"/>
  <c r="C4687" i="4"/>
  <c r="B4687" i="4"/>
  <c r="G4686" i="4"/>
  <c r="F4686" i="4"/>
  <c r="C4686" i="4"/>
  <c r="B4686" i="4"/>
  <c r="G4685" i="4"/>
  <c r="F4685" i="4"/>
  <c r="C4685" i="4"/>
  <c r="B4685" i="4"/>
  <c r="G4684" i="4"/>
  <c r="F4684" i="4"/>
  <c r="B4687" i="5" s="1"/>
  <c r="C4684" i="4"/>
  <c r="B4684" i="4"/>
  <c r="G4683" i="4"/>
  <c r="F4683" i="4"/>
  <c r="B4686" i="5" s="1"/>
  <c r="C4683" i="4"/>
  <c r="B4683" i="4"/>
  <c r="G4682" i="4"/>
  <c r="F4682" i="4"/>
  <c r="C4682" i="4"/>
  <c r="B4682" i="4"/>
  <c r="G4681" i="4"/>
  <c r="F4681" i="4"/>
  <c r="B4684" i="5" s="1"/>
  <c r="C4681" i="4"/>
  <c r="B4681" i="4"/>
  <c r="G4680" i="4"/>
  <c r="F4680" i="4"/>
  <c r="B4683" i="5" s="1"/>
  <c r="C4680" i="4"/>
  <c r="B4680" i="4"/>
  <c r="G4679" i="4"/>
  <c r="F4679" i="4"/>
  <c r="B4682" i="5" s="1"/>
  <c r="C4679" i="4"/>
  <c r="B4679" i="4"/>
  <c r="G4678" i="4"/>
  <c r="F4678" i="4"/>
  <c r="B4681" i="5" s="1"/>
  <c r="C4678" i="4"/>
  <c r="B4678" i="4"/>
  <c r="G4677" i="4"/>
  <c r="F4677" i="4"/>
  <c r="C4677" i="4"/>
  <c r="B4677" i="4"/>
  <c r="G4676" i="4"/>
  <c r="F4676" i="4"/>
  <c r="C4676" i="4"/>
  <c r="B4676" i="4"/>
  <c r="G4675" i="4"/>
  <c r="F4675" i="4"/>
  <c r="B4678" i="5" s="1"/>
  <c r="C4675" i="4"/>
  <c r="B4675" i="4"/>
  <c r="G4674" i="4"/>
  <c r="F4674" i="4"/>
  <c r="B4677" i="5" s="1"/>
  <c r="C4674" i="4"/>
  <c r="B4674" i="4"/>
  <c r="G4673" i="4"/>
  <c r="F4673" i="4"/>
  <c r="C4673" i="4"/>
  <c r="B4673" i="4"/>
  <c r="G4672" i="4"/>
  <c r="F4672" i="4"/>
  <c r="B4675" i="5" s="1"/>
  <c r="C4672" i="4"/>
  <c r="B4672" i="4"/>
  <c r="G4671" i="4"/>
  <c r="F4671" i="4"/>
  <c r="B4674" i="5" s="1"/>
  <c r="C4671" i="4"/>
  <c r="B4671" i="4"/>
  <c r="G4670" i="4"/>
  <c r="F4670" i="4"/>
  <c r="B4673" i="5" s="1"/>
  <c r="C4670" i="4"/>
  <c r="B4670" i="4"/>
  <c r="G4669" i="4"/>
  <c r="F4669" i="4"/>
  <c r="C4669" i="4"/>
  <c r="B4669" i="4"/>
  <c r="G4668" i="4"/>
  <c r="F4668" i="4"/>
  <c r="C4668" i="4"/>
  <c r="B4668" i="4"/>
  <c r="G4667" i="4"/>
  <c r="F4667" i="4"/>
  <c r="B4670" i="5" s="1"/>
  <c r="C4667" i="4"/>
  <c r="B4667" i="4"/>
  <c r="G4666" i="4"/>
  <c r="F4666" i="4"/>
  <c r="C4666" i="4"/>
  <c r="B4666" i="4"/>
  <c r="G4665" i="4"/>
  <c r="F4665" i="4"/>
  <c r="B4668" i="5" s="1"/>
  <c r="C4665" i="4"/>
  <c r="B4665" i="4"/>
  <c r="G4664" i="4"/>
  <c r="F4664" i="4"/>
  <c r="C4664" i="4"/>
  <c r="B4664" i="4"/>
  <c r="G4663" i="4"/>
  <c r="F4663" i="4"/>
  <c r="B4666" i="5" s="1"/>
  <c r="C4663" i="4"/>
  <c r="B4663" i="4"/>
  <c r="G4662" i="4"/>
  <c r="F4662" i="4"/>
  <c r="B4665" i="5" s="1"/>
  <c r="C4662" i="4"/>
  <c r="B4662" i="4"/>
  <c r="G4661" i="4"/>
  <c r="F4661" i="4"/>
  <c r="C4661" i="4"/>
  <c r="B4661" i="4"/>
  <c r="G4660" i="4"/>
  <c r="F4660" i="4"/>
  <c r="C4660" i="4"/>
  <c r="B4660" i="4"/>
  <c r="G4659" i="4"/>
  <c r="F4659" i="4"/>
  <c r="B4662" i="5" s="1"/>
  <c r="C4659" i="4"/>
  <c r="B4659" i="4"/>
  <c r="G4658" i="4"/>
  <c r="F4658" i="4"/>
  <c r="B4661" i="5" s="1"/>
  <c r="C4658" i="4"/>
  <c r="B4658" i="4"/>
  <c r="G4657" i="4"/>
  <c r="F4657" i="4"/>
  <c r="C4657" i="4"/>
  <c r="B4657" i="4"/>
  <c r="G4656" i="4"/>
  <c r="F4656" i="4"/>
  <c r="B4659" i="5" s="1"/>
  <c r="C4656" i="4"/>
  <c r="B4656" i="4"/>
  <c r="G4655" i="4"/>
  <c r="F4655" i="4"/>
  <c r="B4658" i="5" s="1"/>
  <c r="C4655" i="4"/>
  <c r="B4655" i="4"/>
  <c r="G4654" i="4"/>
  <c r="F4654" i="4"/>
  <c r="B4657" i="5" s="1"/>
  <c r="C4654" i="4"/>
  <c r="B4654" i="4"/>
  <c r="G4653" i="4"/>
  <c r="F4653" i="4"/>
  <c r="C4653" i="4"/>
  <c r="B4653" i="4"/>
  <c r="G4652" i="4"/>
  <c r="F4652" i="4"/>
  <c r="B4655" i="5" s="1"/>
  <c r="C4652" i="4"/>
  <c r="B4652" i="4"/>
  <c r="G4651" i="4"/>
  <c r="F4651" i="4"/>
  <c r="B4654" i="5" s="1"/>
  <c r="C4651" i="4"/>
  <c r="B4651" i="4"/>
  <c r="G4650" i="4"/>
  <c r="F4650" i="4"/>
  <c r="C4650" i="4"/>
  <c r="B4650" i="4"/>
  <c r="G4649" i="4"/>
  <c r="F4649" i="4"/>
  <c r="B4652" i="5" s="1"/>
  <c r="C4649" i="4"/>
  <c r="B4649" i="4"/>
  <c r="G4648" i="4"/>
  <c r="F4648" i="4"/>
  <c r="B4651" i="5" s="1"/>
  <c r="C4648" i="4"/>
  <c r="B4648" i="4"/>
  <c r="G4647" i="4"/>
  <c r="F4647" i="4"/>
  <c r="B4650" i="5" s="1"/>
  <c r="C4647" i="4"/>
  <c r="B4647" i="4"/>
  <c r="G4646" i="4"/>
  <c r="F4646" i="4"/>
  <c r="B4649" i="5" s="1"/>
  <c r="C4646" i="4"/>
  <c r="B4646" i="4"/>
  <c r="G4645" i="4"/>
  <c r="F4645" i="4"/>
  <c r="C4645" i="4"/>
  <c r="B4645" i="4"/>
  <c r="G4644" i="4"/>
  <c r="F4644" i="4"/>
  <c r="C4644" i="4"/>
  <c r="B4644" i="4"/>
  <c r="G4643" i="4"/>
  <c r="F4643" i="4"/>
  <c r="B4646" i="5" s="1"/>
  <c r="C4643" i="4"/>
  <c r="B4643" i="4"/>
  <c r="G4642" i="4"/>
  <c r="F4642" i="4"/>
  <c r="B4645" i="5" s="1"/>
  <c r="C4642" i="4"/>
  <c r="B4642" i="4"/>
  <c r="G4641" i="4"/>
  <c r="F4641" i="4"/>
  <c r="B4644" i="5" s="1"/>
  <c r="C4641" i="4"/>
  <c r="B4641" i="4"/>
  <c r="G4640" i="4"/>
  <c r="F4640" i="4"/>
  <c r="B4643" i="5" s="1"/>
  <c r="C4640" i="4"/>
  <c r="B4640" i="4"/>
  <c r="G4639" i="4"/>
  <c r="F4639" i="4"/>
  <c r="B4642" i="5" s="1"/>
  <c r="C4639" i="4"/>
  <c r="B4639" i="4"/>
  <c r="G4638" i="4"/>
  <c r="F4638" i="4"/>
  <c r="C4638" i="4"/>
  <c r="B4638" i="4"/>
  <c r="G4637" i="4"/>
  <c r="F4637" i="4"/>
  <c r="C4637" i="4"/>
  <c r="B4637" i="4"/>
  <c r="G4636" i="4"/>
  <c r="F4636" i="4"/>
  <c r="C4636" i="4"/>
  <c r="B4636" i="4"/>
  <c r="G4635" i="4"/>
  <c r="F4635" i="4"/>
  <c r="B4638" i="5" s="1"/>
  <c r="C4635" i="4"/>
  <c r="B4635" i="4"/>
  <c r="G4634" i="4"/>
  <c r="F4634" i="4"/>
  <c r="B4637" i="5" s="1"/>
  <c r="C4634" i="4"/>
  <c r="B4634" i="4"/>
  <c r="G4633" i="4"/>
  <c r="F4633" i="4"/>
  <c r="C4633" i="4"/>
  <c r="B4633" i="4"/>
  <c r="G4632" i="4"/>
  <c r="F4632" i="4"/>
  <c r="B4635" i="5" s="1"/>
  <c r="C4632" i="4"/>
  <c r="B4632" i="4"/>
  <c r="G4631" i="4"/>
  <c r="F4631" i="4"/>
  <c r="B4634" i="5" s="1"/>
  <c r="C4631" i="4"/>
  <c r="B4631" i="4"/>
  <c r="G4630" i="4"/>
  <c r="F4630" i="4"/>
  <c r="B4633" i="5" s="1"/>
  <c r="C4630" i="4"/>
  <c r="B4630" i="4"/>
  <c r="G4629" i="4"/>
  <c r="F4629" i="4"/>
  <c r="C4629" i="4"/>
  <c r="B4629" i="4"/>
  <c r="G4628" i="4"/>
  <c r="F4628" i="4"/>
  <c r="B4631" i="5" s="1"/>
  <c r="C4628" i="4"/>
  <c r="B4628" i="4"/>
  <c r="G4627" i="4"/>
  <c r="F4627" i="4"/>
  <c r="B4630" i="5" s="1"/>
  <c r="C4627" i="4"/>
  <c r="B4627" i="4"/>
  <c r="G4626" i="4"/>
  <c r="F4626" i="4"/>
  <c r="C4626" i="4"/>
  <c r="B4626" i="4"/>
  <c r="G4625" i="4"/>
  <c r="F4625" i="4"/>
  <c r="B4628" i="5" s="1"/>
  <c r="C4625" i="4"/>
  <c r="B4625" i="4"/>
  <c r="G4624" i="4"/>
  <c r="F4624" i="4"/>
  <c r="B4627" i="5" s="1"/>
  <c r="C4624" i="4"/>
  <c r="B4624" i="4"/>
  <c r="G4623" i="4"/>
  <c r="F4623" i="4"/>
  <c r="B4626" i="5" s="1"/>
  <c r="C4623" i="4"/>
  <c r="B4623" i="4"/>
  <c r="G4622" i="4"/>
  <c r="F4622" i="4"/>
  <c r="B4625" i="5" s="1"/>
  <c r="C4622" i="4"/>
  <c r="B4622" i="4"/>
  <c r="G4621" i="4"/>
  <c r="F4621" i="4"/>
  <c r="C4621" i="4"/>
  <c r="B4621" i="4"/>
  <c r="G4620" i="4"/>
  <c r="F4620" i="4"/>
  <c r="B4623" i="5" s="1"/>
  <c r="C4620" i="4"/>
  <c r="B4620" i="4"/>
  <c r="G4619" i="4"/>
  <c r="F4619" i="4"/>
  <c r="B4622" i="5" s="1"/>
  <c r="C4619" i="4"/>
  <c r="B4619" i="4"/>
  <c r="G4618" i="4"/>
  <c r="F4618" i="4"/>
  <c r="B4621" i="5" s="1"/>
  <c r="C4618" i="4"/>
  <c r="B4618" i="4"/>
  <c r="G4617" i="4"/>
  <c r="F4617" i="4"/>
  <c r="B4620" i="5" s="1"/>
  <c r="C4617" i="4"/>
  <c r="B4617" i="4"/>
  <c r="G4616" i="4"/>
  <c r="F4616" i="4"/>
  <c r="B4619" i="5" s="1"/>
  <c r="C4616" i="4"/>
  <c r="B4616" i="4"/>
  <c r="G4615" i="4"/>
  <c r="F4615" i="4"/>
  <c r="B4618" i="5" s="1"/>
  <c r="C4615" i="4"/>
  <c r="B4615" i="4"/>
  <c r="G4614" i="4"/>
  <c r="F4614" i="4"/>
  <c r="B4617" i="5" s="1"/>
  <c r="C4614" i="4"/>
  <c r="B4614" i="4"/>
  <c r="G4613" i="4"/>
  <c r="F4613" i="4"/>
  <c r="C4613" i="4"/>
  <c r="B4613" i="4"/>
  <c r="G4612" i="4"/>
  <c r="F4612" i="4"/>
  <c r="C4612" i="4"/>
  <c r="B4612" i="4"/>
  <c r="G4611" i="4"/>
  <c r="F4611" i="4"/>
  <c r="B4614" i="5" s="1"/>
  <c r="C4611" i="4"/>
  <c r="B4611" i="4"/>
  <c r="G4610" i="4"/>
  <c r="F4610" i="4"/>
  <c r="B4613" i="5" s="1"/>
  <c r="C4610" i="4"/>
  <c r="B4610" i="4"/>
  <c r="G4609" i="4"/>
  <c r="F4609" i="4"/>
  <c r="B4612" i="5" s="1"/>
  <c r="C4609" i="4"/>
  <c r="B4609" i="4"/>
  <c r="G4608" i="4"/>
  <c r="F4608" i="4"/>
  <c r="C4608" i="4"/>
  <c r="B4608" i="4"/>
  <c r="G4607" i="4"/>
  <c r="F4607" i="4"/>
  <c r="B4610" i="5" s="1"/>
  <c r="C4607" i="4"/>
  <c r="B4607" i="4"/>
  <c r="G4606" i="4"/>
  <c r="F4606" i="4"/>
  <c r="C4606" i="4"/>
  <c r="B4606" i="4"/>
  <c r="G4605" i="4"/>
  <c r="F4605" i="4"/>
  <c r="C4605" i="4"/>
  <c r="B4605" i="4"/>
  <c r="G4604" i="4"/>
  <c r="F4604" i="4"/>
  <c r="B4607" i="5" s="1"/>
  <c r="C4604" i="4"/>
  <c r="B4604" i="4"/>
  <c r="G4603" i="4"/>
  <c r="F4603" i="4"/>
  <c r="B4606" i="5" s="1"/>
  <c r="C4603" i="4"/>
  <c r="B4603" i="4"/>
  <c r="G4602" i="4"/>
  <c r="F4602" i="4"/>
  <c r="C4602" i="4"/>
  <c r="B4602" i="4"/>
  <c r="G4601" i="4"/>
  <c r="F4601" i="4"/>
  <c r="C4601" i="4"/>
  <c r="B4601" i="4"/>
  <c r="G4600" i="4"/>
  <c r="F4600" i="4"/>
  <c r="C4600" i="4"/>
  <c r="B4600" i="4"/>
  <c r="G4599" i="4"/>
  <c r="F4599" i="4"/>
  <c r="B4602" i="5" s="1"/>
  <c r="C4599" i="4"/>
  <c r="B4599" i="4"/>
  <c r="G4598" i="4"/>
  <c r="F4598" i="4"/>
  <c r="B4601" i="5" s="1"/>
  <c r="C4598" i="4"/>
  <c r="B4598" i="4"/>
  <c r="G4597" i="4"/>
  <c r="F4597" i="4"/>
  <c r="C4597" i="4"/>
  <c r="B4597" i="4"/>
  <c r="G4596" i="4"/>
  <c r="F4596" i="4"/>
  <c r="B4599" i="5" s="1"/>
  <c r="C4596" i="4"/>
  <c r="B4596" i="4"/>
  <c r="G4595" i="4"/>
  <c r="F4595" i="4"/>
  <c r="B4598" i="5" s="1"/>
  <c r="C4595" i="4"/>
  <c r="B4595" i="4"/>
  <c r="G4594" i="4"/>
  <c r="F4594" i="4"/>
  <c r="B4597" i="5" s="1"/>
  <c r="C4594" i="4"/>
  <c r="B4594" i="4"/>
  <c r="G4593" i="4"/>
  <c r="F4593" i="4"/>
  <c r="C4593" i="4"/>
  <c r="B4593" i="4"/>
  <c r="G4592" i="4"/>
  <c r="F4592" i="4"/>
  <c r="B4595" i="5" s="1"/>
  <c r="C4592" i="4"/>
  <c r="B4592" i="4"/>
  <c r="G4591" i="4"/>
  <c r="F4591" i="4"/>
  <c r="B4594" i="5" s="1"/>
  <c r="C4591" i="4"/>
  <c r="B4591" i="4"/>
  <c r="G4590" i="4"/>
  <c r="F4590" i="4"/>
  <c r="B4593" i="5" s="1"/>
  <c r="C4590" i="4"/>
  <c r="B4590" i="4"/>
  <c r="G4589" i="4"/>
  <c r="F4589" i="4"/>
  <c r="C4589" i="4"/>
  <c r="B4589" i="4"/>
  <c r="G4588" i="4"/>
  <c r="F4588" i="4"/>
  <c r="C4588" i="4"/>
  <c r="B4588" i="4"/>
  <c r="G4587" i="4"/>
  <c r="F4587" i="4"/>
  <c r="B4590" i="5" s="1"/>
  <c r="C4587" i="4"/>
  <c r="B4587" i="4"/>
  <c r="G4586" i="4"/>
  <c r="F4586" i="4"/>
  <c r="C4586" i="4"/>
  <c r="B4586" i="4"/>
  <c r="G4585" i="4"/>
  <c r="F4585" i="4"/>
  <c r="B4588" i="5" s="1"/>
  <c r="C4585" i="4"/>
  <c r="B4585" i="4"/>
  <c r="G4584" i="4"/>
  <c r="F4584" i="4"/>
  <c r="C4584" i="4"/>
  <c r="B4584" i="4"/>
  <c r="G4583" i="4"/>
  <c r="F4583" i="4"/>
  <c r="B4586" i="5" s="1"/>
  <c r="C4583" i="4"/>
  <c r="B4583" i="4"/>
  <c r="G4582" i="4"/>
  <c r="F4582" i="4"/>
  <c r="B4585" i="5" s="1"/>
  <c r="C4582" i="4"/>
  <c r="B4582" i="4"/>
  <c r="G4581" i="4"/>
  <c r="F4581" i="4"/>
  <c r="C4581" i="4"/>
  <c r="B4581" i="4"/>
  <c r="G4580" i="4"/>
  <c r="F4580" i="4"/>
  <c r="B4583" i="5" s="1"/>
  <c r="C4580" i="4"/>
  <c r="B4580" i="4"/>
  <c r="G4579" i="4"/>
  <c r="F4579" i="4"/>
  <c r="B4582" i="5" s="1"/>
  <c r="C4579" i="4"/>
  <c r="B4579" i="4"/>
  <c r="G4578" i="4"/>
  <c r="F4578" i="4"/>
  <c r="B4581" i="5" s="1"/>
  <c r="C4578" i="4"/>
  <c r="B4578" i="4"/>
  <c r="G4577" i="4"/>
  <c r="F4577" i="4"/>
  <c r="C4577" i="4"/>
  <c r="B4577" i="4"/>
  <c r="G4576" i="4"/>
  <c r="F4576" i="4"/>
  <c r="B4579" i="5" s="1"/>
  <c r="C4576" i="4"/>
  <c r="B4576" i="4"/>
  <c r="G4575" i="4"/>
  <c r="F4575" i="4"/>
  <c r="B4578" i="5" s="1"/>
  <c r="C4575" i="4"/>
  <c r="B4575" i="4"/>
  <c r="G4574" i="4"/>
  <c r="F4574" i="4"/>
  <c r="C4574" i="4"/>
  <c r="B4574" i="4"/>
  <c r="G4573" i="4"/>
  <c r="F4573" i="4"/>
  <c r="C4573" i="4"/>
  <c r="B4573" i="4"/>
  <c r="G4572" i="4"/>
  <c r="F4572" i="4"/>
  <c r="B4575" i="5" s="1"/>
  <c r="C4572" i="4"/>
  <c r="B4572" i="4"/>
  <c r="G4571" i="4"/>
  <c r="F4571" i="4"/>
  <c r="B4574" i="5" s="1"/>
  <c r="C4571" i="4"/>
  <c r="B4571" i="4"/>
  <c r="G4570" i="4"/>
  <c r="F4570" i="4"/>
  <c r="B4573" i="5" s="1"/>
  <c r="C4570" i="4"/>
  <c r="B4570" i="4"/>
  <c r="G4569" i="4"/>
  <c r="F4569" i="4"/>
  <c r="B4572" i="5" s="1"/>
  <c r="C4569" i="4"/>
  <c r="B4569" i="4"/>
  <c r="G4568" i="4"/>
  <c r="F4568" i="4"/>
  <c r="C4568" i="4"/>
  <c r="B4568" i="4"/>
  <c r="G4567" i="4"/>
  <c r="F4567" i="4"/>
  <c r="B4570" i="5" s="1"/>
  <c r="C4567" i="4"/>
  <c r="B4567" i="4"/>
  <c r="G4566" i="4"/>
  <c r="F4566" i="4"/>
  <c r="B4569" i="5" s="1"/>
  <c r="C4566" i="4"/>
  <c r="B4566" i="4"/>
  <c r="G4565" i="4"/>
  <c r="F4565" i="4"/>
  <c r="C4565" i="4"/>
  <c r="B4565" i="4"/>
  <c r="G4564" i="4"/>
  <c r="F4564" i="4"/>
  <c r="B4567" i="5" s="1"/>
  <c r="C4564" i="4"/>
  <c r="B4564" i="4"/>
  <c r="G4563" i="4"/>
  <c r="F4563" i="4"/>
  <c r="B4566" i="5" s="1"/>
  <c r="C4563" i="4"/>
  <c r="B4563" i="4"/>
  <c r="G4562" i="4"/>
  <c r="F4562" i="4"/>
  <c r="C4562" i="4"/>
  <c r="B4562" i="4"/>
  <c r="G4561" i="4"/>
  <c r="F4561" i="4"/>
  <c r="B4564" i="5" s="1"/>
  <c r="C4561" i="4"/>
  <c r="B4561" i="4"/>
  <c r="G4560" i="4"/>
  <c r="F4560" i="4"/>
  <c r="B4563" i="5" s="1"/>
  <c r="C4560" i="4"/>
  <c r="B4560" i="4"/>
  <c r="G4559" i="4"/>
  <c r="F4559" i="4"/>
  <c r="B4562" i="5" s="1"/>
  <c r="C4559" i="4"/>
  <c r="B4559" i="4"/>
  <c r="G4558" i="4"/>
  <c r="F4558" i="4"/>
  <c r="B4561" i="5" s="1"/>
  <c r="C4558" i="4"/>
  <c r="B4558" i="4"/>
  <c r="G4557" i="4"/>
  <c r="F4557" i="4"/>
  <c r="C4557" i="4"/>
  <c r="B4557" i="4"/>
  <c r="G4556" i="4"/>
  <c r="F4556" i="4"/>
  <c r="B4559" i="5" s="1"/>
  <c r="C4556" i="4"/>
  <c r="B4556" i="4"/>
  <c r="G4555" i="4"/>
  <c r="F4555" i="4"/>
  <c r="B4558" i="5" s="1"/>
  <c r="C4555" i="4"/>
  <c r="B4555" i="4"/>
  <c r="G4554" i="4"/>
  <c r="F4554" i="4"/>
  <c r="B4557" i="5" s="1"/>
  <c r="C4554" i="4"/>
  <c r="B4554" i="4"/>
  <c r="G4553" i="4"/>
  <c r="F4553" i="4"/>
  <c r="B4556" i="5" s="1"/>
  <c r="C4553" i="4"/>
  <c r="B4553" i="4"/>
  <c r="G4552" i="4"/>
  <c r="F4552" i="4"/>
  <c r="C4552" i="4"/>
  <c r="B4552" i="4"/>
  <c r="G4551" i="4"/>
  <c r="F4551" i="4"/>
  <c r="B4554" i="5" s="1"/>
  <c r="C4551" i="4"/>
  <c r="B4551" i="4"/>
  <c r="G4550" i="4"/>
  <c r="F4550" i="4"/>
  <c r="B4553" i="5" s="1"/>
  <c r="C4550" i="4"/>
  <c r="B4550" i="4"/>
  <c r="G4549" i="4"/>
  <c r="F4549" i="4"/>
  <c r="C4549" i="4"/>
  <c r="B4549" i="4"/>
  <c r="G4548" i="4"/>
  <c r="F4548" i="4"/>
  <c r="C4548" i="4"/>
  <c r="B4548" i="4"/>
  <c r="G4547" i="4"/>
  <c r="F4547" i="4"/>
  <c r="B4550" i="5" s="1"/>
  <c r="C4547" i="4"/>
  <c r="B4547" i="4"/>
  <c r="G4546" i="4"/>
  <c r="F4546" i="4"/>
  <c r="B4549" i="5" s="1"/>
  <c r="C4546" i="4"/>
  <c r="B4546" i="4"/>
  <c r="G4545" i="4"/>
  <c r="F4545" i="4"/>
  <c r="B4548" i="5" s="1"/>
  <c r="C4545" i="4"/>
  <c r="B4545" i="4"/>
  <c r="G4544" i="4"/>
  <c r="F4544" i="4"/>
  <c r="C4544" i="4"/>
  <c r="B4544" i="4"/>
  <c r="G4543" i="4"/>
  <c r="F4543" i="4"/>
  <c r="B4546" i="5" s="1"/>
  <c r="C4543" i="4"/>
  <c r="B4543" i="4"/>
  <c r="G4542" i="4"/>
  <c r="F4542" i="4"/>
  <c r="B4545" i="5" s="1"/>
  <c r="C4542" i="4"/>
  <c r="B4542" i="4"/>
  <c r="G4541" i="4"/>
  <c r="F4541" i="4"/>
  <c r="C4541" i="4"/>
  <c r="B4541" i="4"/>
  <c r="G4540" i="4"/>
  <c r="F4540" i="4"/>
  <c r="B4543" i="5" s="1"/>
  <c r="C4540" i="4"/>
  <c r="B4540" i="4"/>
  <c r="G4539" i="4"/>
  <c r="F4539" i="4"/>
  <c r="B4542" i="5" s="1"/>
  <c r="C4539" i="4"/>
  <c r="B4539" i="4"/>
  <c r="G4538" i="4"/>
  <c r="F4538" i="4"/>
  <c r="B4541" i="5" s="1"/>
  <c r="C4538" i="4"/>
  <c r="B4538" i="4"/>
  <c r="G4537" i="4"/>
  <c r="F4537" i="4"/>
  <c r="C4537" i="4"/>
  <c r="B4537" i="4"/>
  <c r="G4536" i="4"/>
  <c r="F4536" i="4"/>
  <c r="C4536" i="4"/>
  <c r="B4536" i="4"/>
  <c r="G4535" i="4"/>
  <c r="F4535" i="4"/>
  <c r="B4538" i="5" s="1"/>
  <c r="C4535" i="4"/>
  <c r="B4535" i="4"/>
  <c r="G4534" i="4"/>
  <c r="F4534" i="4"/>
  <c r="B4537" i="5" s="1"/>
  <c r="C4534" i="4"/>
  <c r="B4534" i="4"/>
  <c r="G4533" i="4"/>
  <c r="F4533" i="4"/>
  <c r="C4533" i="4"/>
  <c r="B4533" i="4"/>
  <c r="G4532" i="4"/>
  <c r="F4532" i="4"/>
  <c r="B4535" i="5" s="1"/>
  <c r="C4532" i="4"/>
  <c r="B4532" i="4"/>
  <c r="G4531" i="4"/>
  <c r="F4531" i="4"/>
  <c r="B4534" i="5" s="1"/>
  <c r="C4531" i="4"/>
  <c r="B4531" i="4"/>
  <c r="G4530" i="4"/>
  <c r="F4530" i="4"/>
  <c r="B4533" i="5" s="1"/>
  <c r="C4530" i="4"/>
  <c r="B4530" i="4"/>
  <c r="G4529" i="4"/>
  <c r="F4529" i="4"/>
  <c r="C4529" i="4"/>
  <c r="B4529" i="4"/>
  <c r="G4528" i="4"/>
  <c r="F4528" i="4"/>
  <c r="B4531" i="5" s="1"/>
  <c r="C4528" i="4"/>
  <c r="B4528" i="4"/>
  <c r="G4527" i="4"/>
  <c r="F4527" i="4"/>
  <c r="B4530" i="5" s="1"/>
  <c r="C4527" i="4"/>
  <c r="B4527" i="4"/>
  <c r="G4526" i="4"/>
  <c r="F4526" i="4"/>
  <c r="B4529" i="5" s="1"/>
  <c r="C4526" i="4"/>
  <c r="B4526" i="4"/>
  <c r="G4525" i="4"/>
  <c r="F4525" i="4"/>
  <c r="C4525" i="4"/>
  <c r="B4525" i="4"/>
  <c r="G4524" i="4"/>
  <c r="F4524" i="4"/>
  <c r="C4524" i="4"/>
  <c r="B4524" i="4"/>
  <c r="G4523" i="4"/>
  <c r="F4523" i="4"/>
  <c r="B4526" i="5" s="1"/>
  <c r="C4523" i="4"/>
  <c r="B4523" i="4"/>
  <c r="G4522" i="4"/>
  <c r="F4522" i="4"/>
  <c r="C4522" i="4"/>
  <c r="B4522" i="4"/>
  <c r="G4521" i="4"/>
  <c r="F4521" i="4"/>
  <c r="B4524" i="5" s="1"/>
  <c r="C4521" i="4"/>
  <c r="B4521" i="4"/>
  <c r="G4520" i="4"/>
  <c r="F4520" i="4"/>
  <c r="B4523" i="5" s="1"/>
  <c r="C4520" i="4"/>
  <c r="B4520" i="4"/>
  <c r="G4519" i="4"/>
  <c r="F4519" i="4"/>
  <c r="B4522" i="5" s="1"/>
  <c r="C4519" i="4"/>
  <c r="B4519" i="4"/>
  <c r="G4518" i="4"/>
  <c r="F4518" i="4"/>
  <c r="B4521" i="5" s="1"/>
  <c r="C4518" i="4"/>
  <c r="B4518" i="4"/>
  <c r="G4517" i="4"/>
  <c r="F4517" i="4"/>
  <c r="C4517" i="4"/>
  <c r="B4517" i="4"/>
  <c r="G4516" i="4"/>
  <c r="F4516" i="4"/>
  <c r="B4519" i="5" s="1"/>
  <c r="C4516" i="4"/>
  <c r="B4516" i="4"/>
  <c r="G4515" i="4"/>
  <c r="F4515" i="4"/>
  <c r="B4518" i="5" s="1"/>
  <c r="C4515" i="4"/>
  <c r="B4515" i="4"/>
  <c r="G4514" i="4"/>
  <c r="F4514" i="4"/>
  <c r="C4514" i="4"/>
  <c r="B4514" i="4"/>
  <c r="G4513" i="4"/>
  <c r="F4513" i="4"/>
  <c r="C4513" i="4"/>
  <c r="B4513" i="4"/>
  <c r="G4512" i="4"/>
  <c r="F4512" i="4"/>
  <c r="B4515" i="5" s="1"/>
  <c r="C4512" i="4"/>
  <c r="B4512" i="4"/>
  <c r="G4511" i="4"/>
  <c r="F4511" i="4"/>
  <c r="B4514" i="5" s="1"/>
  <c r="C4511" i="4"/>
  <c r="B4511" i="4"/>
  <c r="G4510" i="4"/>
  <c r="F4510" i="4"/>
  <c r="C4510" i="4"/>
  <c r="B4510" i="4"/>
  <c r="G4509" i="4"/>
  <c r="F4509" i="4"/>
  <c r="C4509" i="4"/>
  <c r="B4509" i="4"/>
  <c r="G4508" i="4"/>
  <c r="F4508" i="4"/>
  <c r="B4511" i="5" s="1"/>
  <c r="C4508" i="4"/>
  <c r="B4508" i="4"/>
  <c r="G4507" i="4"/>
  <c r="F4507" i="4"/>
  <c r="B4510" i="5" s="1"/>
  <c r="C4507" i="4"/>
  <c r="B4507" i="4"/>
  <c r="G4506" i="4"/>
  <c r="F4506" i="4"/>
  <c r="C4506" i="4"/>
  <c r="B4506" i="4"/>
  <c r="G4505" i="4"/>
  <c r="F4505" i="4"/>
  <c r="B4508" i="5" s="1"/>
  <c r="C4505" i="4"/>
  <c r="B4505" i="4"/>
  <c r="G4504" i="4"/>
  <c r="F4504" i="4"/>
  <c r="C4504" i="4"/>
  <c r="B4504" i="4"/>
  <c r="G4503" i="4"/>
  <c r="F4503" i="4"/>
  <c r="B4506" i="5" s="1"/>
  <c r="C4503" i="4"/>
  <c r="B4503" i="4"/>
  <c r="G4502" i="4"/>
  <c r="F4502" i="4"/>
  <c r="B4505" i="5" s="1"/>
  <c r="C4502" i="4"/>
  <c r="B4502" i="4"/>
  <c r="G4501" i="4"/>
  <c r="F4501" i="4"/>
  <c r="C4501" i="4"/>
  <c r="B4501" i="4"/>
  <c r="G4500" i="4"/>
  <c r="F4500" i="4"/>
  <c r="C4500" i="4"/>
  <c r="B4500" i="4"/>
  <c r="G4499" i="4"/>
  <c r="F4499" i="4"/>
  <c r="B4502" i="5" s="1"/>
  <c r="C4499" i="4"/>
  <c r="B4499" i="4"/>
  <c r="G4498" i="4"/>
  <c r="F4498" i="4"/>
  <c r="B4501" i="5" s="1"/>
  <c r="C4498" i="4"/>
  <c r="B4498" i="4"/>
  <c r="G4497" i="4"/>
  <c r="F4497" i="4"/>
  <c r="C4497" i="4"/>
  <c r="B4497" i="4"/>
  <c r="G4496" i="4"/>
  <c r="F4496" i="4"/>
  <c r="B4499" i="5" s="1"/>
  <c r="C4496" i="4"/>
  <c r="B4496" i="4"/>
  <c r="G4495" i="4"/>
  <c r="F4495" i="4"/>
  <c r="B4498" i="5" s="1"/>
  <c r="C4495" i="4"/>
  <c r="B4495" i="4"/>
  <c r="G4494" i="4"/>
  <c r="F4494" i="4"/>
  <c r="B4497" i="5" s="1"/>
  <c r="C4494" i="4"/>
  <c r="B4494" i="4"/>
  <c r="G4493" i="4"/>
  <c r="F4493" i="4"/>
  <c r="C4493" i="4"/>
  <c r="B4493" i="4"/>
  <c r="G4492" i="4"/>
  <c r="F4492" i="4"/>
  <c r="B4495" i="5" s="1"/>
  <c r="C4492" i="4"/>
  <c r="B4492" i="4"/>
  <c r="G4491" i="4"/>
  <c r="F4491" i="4"/>
  <c r="B4494" i="5" s="1"/>
  <c r="C4491" i="4"/>
  <c r="B4491" i="4"/>
  <c r="G4490" i="4"/>
  <c r="F4490" i="4"/>
  <c r="B4493" i="5" s="1"/>
  <c r="C4490" i="4"/>
  <c r="B4490" i="4"/>
  <c r="G4489" i="4"/>
  <c r="F4489" i="4"/>
  <c r="B4492" i="5" s="1"/>
  <c r="C4489" i="4"/>
  <c r="B4489" i="4"/>
  <c r="G4488" i="4"/>
  <c r="F4488" i="4"/>
  <c r="C4488" i="4"/>
  <c r="B4488" i="4"/>
  <c r="G4487" i="4"/>
  <c r="F4487" i="4"/>
  <c r="B4490" i="5" s="1"/>
  <c r="C4487" i="4"/>
  <c r="B4487" i="4"/>
  <c r="G4486" i="4"/>
  <c r="F4486" i="4"/>
  <c r="B4489" i="5" s="1"/>
  <c r="C4486" i="4"/>
  <c r="B4486" i="4"/>
  <c r="G4485" i="4"/>
  <c r="F4485" i="4"/>
  <c r="C4485" i="4"/>
  <c r="B4485" i="4"/>
  <c r="G4484" i="4"/>
  <c r="F4484" i="4"/>
  <c r="C4484" i="4"/>
  <c r="B4484" i="4"/>
  <c r="G4483" i="4"/>
  <c r="F4483" i="4"/>
  <c r="B4486" i="5" s="1"/>
  <c r="C4483" i="4"/>
  <c r="B4483" i="4"/>
  <c r="G4482" i="4"/>
  <c r="F4482" i="4"/>
  <c r="B4485" i="5" s="1"/>
  <c r="C4482" i="4"/>
  <c r="B4482" i="4"/>
  <c r="G4481" i="4"/>
  <c r="F4481" i="4"/>
  <c r="B4484" i="5" s="1"/>
  <c r="C4481" i="4"/>
  <c r="B4481" i="4"/>
  <c r="G4480" i="4"/>
  <c r="F4480" i="4"/>
  <c r="B4483" i="5" s="1"/>
  <c r="C4480" i="4"/>
  <c r="B4480" i="4"/>
  <c r="G4479" i="4"/>
  <c r="F4479" i="4"/>
  <c r="B4482" i="5" s="1"/>
  <c r="C4479" i="4"/>
  <c r="B4479" i="4"/>
  <c r="G4478" i="4"/>
  <c r="F4478" i="4"/>
  <c r="B4481" i="5" s="1"/>
  <c r="C4478" i="4"/>
  <c r="B4478" i="4"/>
  <c r="G4477" i="4"/>
  <c r="F4477" i="4"/>
  <c r="C4477" i="4"/>
  <c r="B4477" i="4"/>
  <c r="G4476" i="4"/>
  <c r="F4476" i="4"/>
  <c r="B4479" i="5" s="1"/>
  <c r="C4476" i="4"/>
  <c r="B4476" i="4"/>
  <c r="G4475" i="4"/>
  <c r="F4475" i="4"/>
  <c r="B4478" i="5" s="1"/>
  <c r="C4475" i="4"/>
  <c r="B4475" i="4"/>
  <c r="G4474" i="4"/>
  <c r="F4474" i="4"/>
  <c r="B4477" i="5" s="1"/>
  <c r="C4474" i="4"/>
  <c r="B4474" i="4"/>
  <c r="G4473" i="4"/>
  <c r="F4473" i="4"/>
  <c r="B4476" i="5" s="1"/>
  <c r="C4473" i="4"/>
  <c r="B4473" i="4"/>
  <c r="G4472" i="4"/>
  <c r="F4472" i="4"/>
  <c r="C4472" i="4"/>
  <c r="B4472" i="4"/>
  <c r="G4471" i="4"/>
  <c r="F4471" i="4"/>
  <c r="B4474" i="5" s="1"/>
  <c r="C4471" i="4"/>
  <c r="B4471" i="4"/>
  <c r="G4470" i="4"/>
  <c r="F4470" i="4"/>
  <c r="B4473" i="5" s="1"/>
  <c r="C4470" i="4"/>
  <c r="B4470" i="4"/>
  <c r="G4469" i="4"/>
  <c r="F4469" i="4"/>
  <c r="C4469" i="4"/>
  <c r="B4469" i="4"/>
  <c r="G4468" i="4"/>
  <c r="F4468" i="4"/>
  <c r="C4468" i="4"/>
  <c r="B4468" i="4"/>
  <c r="G4467" i="4"/>
  <c r="F4467" i="4"/>
  <c r="B4470" i="5" s="1"/>
  <c r="C4467" i="4"/>
  <c r="B4467" i="4"/>
  <c r="G4466" i="4"/>
  <c r="F4466" i="4"/>
  <c r="B4469" i="5" s="1"/>
  <c r="C4466" i="4"/>
  <c r="B4466" i="4"/>
  <c r="G4465" i="4"/>
  <c r="F4465" i="4"/>
  <c r="C4465" i="4"/>
  <c r="B4465" i="4"/>
  <c r="G4464" i="4"/>
  <c r="F4464" i="4"/>
  <c r="C4464" i="4"/>
  <c r="B4464" i="4"/>
  <c r="G4463" i="4"/>
  <c r="F4463" i="4"/>
  <c r="B4466" i="5" s="1"/>
  <c r="C4463" i="4"/>
  <c r="B4463" i="4"/>
  <c r="G4462" i="4"/>
  <c r="F4462" i="4"/>
  <c r="B4465" i="5" s="1"/>
  <c r="C4462" i="4"/>
  <c r="B4462" i="4"/>
  <c r="G4461" i="4"/>
  <c r="F4461" i="4"/>
  <c r="C4461" i="4"/>
  <c r="B4461" i="4"/>
  <c r="G4460" i="4"/>
  <c r="F4460" i="4"/>
  <c r="B4463" i="5" s="1"/>
  <c r="C4460" i="4"/>
  <c r="B4460" i="4"/>
  <c r="G4459" i="4"/>
  <c r="F4459" i="4"/>
  <c r="B4462" i="5" s="1"/>
  <c r="C4459" i="4"/>
  <c r="B4459" i="4"/>
  <c r="G4458" i="4"/>
  <c r="F4458" i="4"/>
  <c r="C4458" i="4"/>
  <c r="B4458" i="4"/>
  <c r="G4457" i="4"/>
  <c r="F4457" i="4"/>
  <c r="C4457" i="4"/>
  <c r="B4457" i="4"/>
  <c r="G4456" i="4"/>
  <c r="F4456" i="4"/>
  <c r="B4459" i="5" s="1"/>
  <c r="C4456" i="4"/>
  <c r="B4456" i="4"/>
  <c r="G4455" i="4"/>
  <c r="F4455" i="4"/>
  <c r="B4458" i="5" s="1"/>
  <c r="C4455" i="4"/>
  <c r="B4455" i="4"/>
  <c r="G4454" i="4"/>
  <c r="F4454" i="4"/>
  <c r="B4457" i="5" s="1"/>
  <c r="C4454" i="4"/>
  <c r="B4454" i="4"/>
  <c r="G4453" i="4"/>
  <c r="F4453" i="4"/>
  <c r="C4453" i="4"/>
  <c r="B4453" i="4"/>
  <c r="G4452" i="4"/>
  <c r="F4452" i="4"/>
  <c r="B4455" i="5" s="1"/>
  <c r="C4452" i="4"/>
  <c r="B4452" i="4"/>
  <c r="G4451" i="4"/>
  <c r="F4451" i="4"/>
  <c r="B4454" i="5" s="1"/>
  <c r="C4451" i="4"/>
  <c r="B4451" i="4"/>
  <c r="G4450" i="4"/>
  <c r="F4450" i="4"/>
  <c r="C4450" i="4"/>
  <c r="B4450" i="4"/>
  <c r="G4449" i="4"/>
  <c r="F4449" i="4"/>
  <c r="B4452" i="5" s="1"/>
  <c r="C4449" i="4"/>
  <c r="B4449" i="4"/>
  <c r="G4448" i="4"/>
  <c r="F4448" i="4"/>
  <c r="B4451" i="5" s="1"/>
  <c r="C4448" i="4"/>
  <c r="B4448" i="4"/>
  <c r="G4447" i="4"/>
  <c r="F4447" i="4"/>
  <c r="B4450" i="5" s="1"/>
  <c r="C4447" i="4"/>
  <c r="B4447" i="4"/>
  <c r="G4446" i="4"/>
  <c r="F4446" i="4"/>
  <c r="C4446" i="4"/>
  <c r="B4446" i="4"/>
  <c r="G4445" i="4"/>
  <c r="F4445" i="4"/>
  <c r="C4445" i="4"/>
  <c r="B4445" i="4"/>
  <c r="G4444" i="4"/>
  <c r="F4444" i="4"/>
  <c r="B4447" i="5" s="1"/>
  <c r="C4444" i="4"/>
  <c r="B4444" i="4"/>
  <c r="G4443" i="4"/>
  <c r="F4443" i="4"/>
  <c r="B4446" i="5" s="1"/>
  <c r="C4443" i="4"/>
  <c r="B4443" i="4"/>
  <c r="G4442" i="4"/>
  <c r="F4442" i="4"/>
  <c r="B4445" i="5" s="1"/>
  <c r="C4442" i="4"/>
  <c r="B4442" i="4"/>
  <c r="G4441" i="4"/>
  <c r="F4441" i="4"/>
  <c r="C4441" i="4"/>
  <c r="B4441" i="4"/>
  <c r="G4440" i="4"/>
  <c r="F4440" i="4"/>
  <c r="B4443" i="5" s="1"/>
  <c r="C4440" i="4"/>
  <c r="B4440" i="4"/>
  <c r="G4439" i="4"/>
  <c r="F4439" i="4"/>
  <c r="B4442" i="5" s="1"/>
  <c r="C4439" i="4"/>
  <c r="B4439" i="4"/>
  <c r="G4438" i="4"/>
  <c r="F4438" i="4"/>
  <c r="B4441" i="5" s="1"/>
  <c r="C4438" i="4"/>
  <c r="B4438" i="4"/>
  <c r="G4437" i="4"/>
  <c r="F4437" i="4"/>
  <c r="C4437" i="4"/>
  <c r="B4437" i="4"/>
  <c r="G4436" i="4"/>
  <c r="F4436" i="4"/>
  <c r="B4439" i="5" s="1"/>
  <c r="C4436" i="4"/>
  <c r="B4436" i="4"/>
  <c r="G4435" i="4"/>
  <c r="F4435" i="4"/>
  <c r="B4438" i="5" s="1"/>
  <c r="C4435" i="4"/>
  <c r="B4435" i="4"/>
  <c r="G4434" i="4"/>
  <c r="F4434" i="4"/>
  <c r="B4437" i="5" s="1"/>
  <c r="C4434" i="4"/>
  <c r="B4434" i="4"/>
  <c r="G4433" i="4"/>
  <c r="F4433" i="4"/>
  <c r="B4436" i="5" s="1"/>
  <c r="C4433" i="4"/>
  <c r="B4433" i="4"/>
  <c r="G4432" i="4"/>
  <c r="F4432" i="4"/>
  <c r="C4432" i="4"/>
  <c r="B4432" i="4"/>
  <c r="G4431" i="4"/>
  <c r="F4431" i="4"/>
  <c r="B4434" i="5" s="1"/>
  <c r="C4431" i="4"/>
  <c r="B4431" i="4"/>
  <c r="G4430" i="4"/>
  <c r="F4430" i="4"/>
  <c r="B4433" i="5" s="1"/>
  <c r="C4430" i="4"/>
  <c r="B4430" i="4"/>
  <c r="G4429" i="4"/>
  <c r="F4429" i="4"/>
  <c r="C4429" i="4"/>
  <c r="B4429" i="4"/>
  <c r="G4428" i="4"/>
  <c r="F4428" i="4"/>
  <c r="B4431" i="5" s="1"/>
  <c r="C4428" i="4"/>
  <c r="B4428" i="4"/>
  <c r="G4427" i="4"/>
  <c r="F4427" i="4"/>
  <c r="B4430" i="5" s="1"/>
  <c r="C4427" i="4"/>
  <c r="B4427" i="4"/>
  <c r="G4426" i="4"/>
  <c r="F4426" i="4"/>
  <c r="C4426" i="4"/>
  <c r="B4426" i="4"/>
  <c r="G4425" i="4"/>
  <c r="F4425" i="4"/>
  <c r="C4425" i="4"/>
  <c r="B4425" i="4"/>
  <c r="G4424" i="4"/>
  <c r="F4424" i="4"/>
  <c r="B4427" i="5" s="1"/>
  <c r="C4424" i="4"/>
  <c r="B4424" i="4"/>
  <c r="G4423" i="4"/>
  <c r="F4423" i="4"/>
  <c r="B4426" i="5" s="1"/>
  <c r="C4423" i="4"/>
  <c r="B4423" i="4"/>
  <c r="G4422" i="4"/>
  <c r="F4422" i="4"/>
  <c r="B4425" i="5" s="1"/>
  <c r="C4422" i="4"/>
  <c r="B4422" i="4"/>
  <c r="G4421" i="4"/>
  <c r="F4421" i="4"/>
  <c r="C4421" i="4"/>
  <c r="B4421" i="4"/>
  <c r="G4420" i="4"/>
  <c r="F4420" i="4"/>
  <c r="C4420" i="4"/>
  <c r="B4420" i="4"/>
  <c r="G4419" i="4"/>
  <c r="F4419" i="4"/>
  <c r="B4422" i="5" s="1"/>
  <c r="C4419" i="4"/>
  <c r="B4419" i="4"/>
  <c r="G4418" i="4"/>
  <c r="F4418" i="4"/>
  <c r="B4421" i="5" s="1"/>
  <c r="C4418" i="4"/>
  <c r="B4418" i="4"/>
  <c r="G4417" i="4"/>
  <c r="F4417" i="4"/>
  <c r="B4420" i="5" s="1"/>
  <c r="C4417" i="4"/>
  <c r="B4417" i="4"/>
  <c r="G4416" i="4"/>
  <c r="F4416" i="4"/>
  <c r="C4416" i="4"/>
  <c r="B4416" i="4"/>
  <c r="G4415" i="4"/>
  <c r="F4415" i="4"/>
  <c r="B4418" i="5" s="1"/>
  <c r="C4415" i="4"/>
  <c r="B4415" i="4"/>
  <c r="G4414" i="4"/>
  <c r="F4414" i="4"/>
  <c r="B4417" i="5" s="1"/>
  <c r="C4414" i="4"/>
  <c r="B4414" i="4"/>
  <c r="G4413" i="4"/>
  <c r="F4413" i="4"/>
  <c r="C4413" i="4"/>
  <c r="B4413" i="4"/>
  <c r="G4412" i="4"/>
  <c r="F4412" i="4"/>
  <c r="B4415" i="5" s="1"/>
  <c r="C4412" i="4"/>
  <c r="B4412" i="4"/>
  <c r="G4411" i="4"/>
  <c r="F4411" i="4"/>
  <c r="B4414" i="5" s="1"/>
  <c r="C4411" i="4"/>
  <c r="B4411" i="4"/>
  <c r="G4410" i="4"/>
  <c r="F4410" i="4"/>
  <c r="B4413" i="5" s="1"/>
  <c r="C4410" i="4"/>
  <c r="B4410" i="4"/>
  <c r="G4409" i="4"/>
  <c r="F4409" i="4"/>
  <c r="B4412" i="5" s="1"/>
  <c r="C4409" i="4"/>
  <c r="B4409" i="4"/>
  <c r="G4408" i="4"/>
  <c r="F4408" i="4"/>
  <c r="C4408" i="4"/>
  <c r="B4408" i="4"/>
  <c r="G4407" i="4"/>
  <c r="F4407" i="4"/>
  <c r="B4410" i="5" s="1"/>
  <c r="C4407" i="4"/>
  <c r="B4407" i="4"/>
  <c r="G4406" i="4"/>
  <c r="F4406" i="4"/>
  <c r="B4409" i="5" s="1"/>
  <c r="C4406" i="4"/>
  <c r="B4406" i="4"/>
  <c r="G4405" i="4"/>
  <c r="F4405" i="4"/>
  <c r="C4405" i="4"/>
  <c r="B4405" i="4"/>
  <c r="G4404" i="4"/>
  <c r="F4404" i="4"/>
  <c r="B4407" i="5" s="1"/>
  <c r="C4404" i="4"/>
  <c r="B4404" i="4"/>
  <c r="G4403" i="4"/>
  <c r="F4403" i="4"/>
  <c r="B4406" i="5" s="1"/>
  <c r="C4403" i="4"/>
  <c r="B4403" i="4"/>
  <c r="G4402" i="4"/>
  <c r="F4402" i="4"/>
  <c r="B4405" i="5" s="1"/>
  <c r="C4402" i="4"/>
  <c r="B4402" i="4"/>
  <c r="G4401" i="4"/>
  <c r="F4401" i="4"/>
  <c r="C4401" i="4"/>
  <c r="B4401" i="4"/>
  <c r="G4400" i="4"/>
  <c r="F4400" i="4"/>
  <c r="B4403" i="5" s="1"/>
  <c r="C4400" i="4"/>
  <c r="B4400" i="4"/>
  <c r="G4399" i="4"/>
  <c r="F4399" i="4"/>
  <c r="B4402" i="5" s="1"/>
  <c r="C4399" i="4"/>
  <c r="B4399" i="4"/>
  <c r="G4398" i="4"/>
  <c r="F4398" i="4"/>
  <c r="B4401" i="5" s="1"/>
  <c r="C4398" i="4"/>
  <c r="B4398" i="4"/>
  <c r="G4397" i="4"/>
  <c r="F4397" i="4"/>
  <c r="C4397" i="4"/>
  <c r="B4397" i="4"/>
  <c r="G4396" i="4"/>
  <c r="F4396" i="4"/>
  <c r="B4399" i="5" s="1"/>
  <c r="C4396" i="4"/>
  <c r="B4396" i="4"/>
  <c r="G4395" i="4"/>
  <c r="F4395" i="4"/>
  <c r="B4398" i="5" s="1"/>
  <c r="C4395" i="4"/>
  <c r="B4395" i="4"/>
  <c r="G4394" i="4"/>
  <c r="F4394" i="4"/>
  <c r="C4394" i="4"/>
  <c r="B4394" i="4"/>
  <c r="G4393" i="4"/>
  <c r="F4393" i="4"/>
  <c r="B4396" i="5" s="1"/>
  <c r="C4393" i="4"/>
  <c r="B4393" i="4"/>
  <c r="G4392" i="4"/>
  <c r="F4392" i="4"/>
  <c r="B4395" i="5" s="1"/>
  <c r="C4392" i="4"/>
  <c r="B4392" i="4"/>
  <c r="G4391" i="4"/>
  <c r="F4391" i="4"/>
  <c r="B4394" i="5" s="1"/>
  <c r="C4391" i="4"/>
  <c r="B4391" i="4"/>
  <c r="G4390" i="4"/>
  <c r="F4390" i="4"/>
  <c r="B4393" i="5" s="1"/>
  <c r="C4390" i="4"/>
  <c r="B4390" i="4"/>
  <c r="G4389" i="4"/>
  <c r="F4389" i="4"/>
  <c r="C4389" i="4"/>
  <c r="B4389" i="4"/>
  <c r="G4388" i="4"/>
  <c r="F4388" i="4"/>
  <c r="B4391" i="5" s="1"/>
  <c r="C4388" i="4"/>
  <c r="B4388" i="4"/>
  <c r="G4387" i="4"/>
  <c r="F4387" i="4"/>
  <c r="B4390" i="5" s="1"/>
  <c r="C4387" i="4"/>
  <c r="B4387" i="4"/>
  <c r="G4386" i="4"/>
  <c r="F4386" i="4"/>
  <c r="C4386" i="4"/>
  <c r="B4386" i="4"/>
  <c r="G4385" i="4"/>
  <c r="F4385" i="4"/>
  <c r="B4388" i="5" s="1"/>
  <c r="C4385" i="4"/>
  <c r="B4385" i="4"/>
  <c r="G4384" i="4"/>
  <c r="F4384" i="4"/>
  <c r="B4387" i="5" s="1"/>
  <c r="C4384" i="4"/>
  <c r="B4384" i="4"/>
  <c r="G4383" i="4"/>
  <c r="F4383" i="4"/>
  <c r="B4386" i="5" s="1"/>
  <c r="C4383" i="4"/>
  <c r="B4383" i="4"/>
  <c r="G4382" i="4"/>
  <c r="F4382" i="4"/>
  <c r="B4385" i="5" s="1"/>
  <c r="C4382" i="4"/>
  <c r="B4382" i="4"/>
  <c r="G4381" i="4"/>
  <c r="F4381" i="4"/>
  <c r="C4381" i="4"/>
  <c r="B4381" i="4"/>
  <c r="G4380" i="4"/>
  <c r="F4380" i="4"/>
  <c r="B4383" i="5" s="1"/>
  <c r="C4380" i="4"/>
  <c r="B4380" i="4"/>
  <c r="G4379" i="4"/>
  <c r="F4379" i="4"/>
  <c r="B4382" i="5" s="1"/>
  <c r="C4379" i="4"/>
  <c r="B4379" i="4"/>
  <c r="G4378" i="4"/>
  <c r="F4378" i="4"/>
  <c r="C4378" i="4"/>
  <c r="B4378" i="4"/>
  <c r="G4377" i="4"/>
  <c r="F4377" i="4"/>
  <c r="B4380" i="5" s="1"/>
  <c r="C4377" i="4"/>
  <c r="B4377" i="4"/>
  <c r="G4376" i="4"/>
  <c r="F4376" i="4"/>
  <c r="C4376" i="4"/>
  <c r="B4376" i="4"/>
  <c r="G4375" i="4"/>
  <c r="F4375" i="4"/>
  <c r="B4378" i="5" s="1"/>
  <c r="C4375" i="4"/>
  <c r="B4375" i="4"/>
  <c r="G4374" i="4"/>
  <c r="F4374" i="4"/>
  <c r="B4377" i="5" s="1"/>
  <c r="C4374" i="4"/>
  <c r="B4374" i="4"/>
  <c r="G4373" i="4"/>
  <c r="F4373" i="4"/>
  <c r="C4373" i="4"/>
  <c r="B4373" i="4"/>
  <c r="G4372" i="4"/>
  <c r="F4372" i="4"/>
  <c r="B4375" i="5" s="1"/>
  <c r="C4372" i="4"/>
  <c r="B4372" i="4"/>
  <c r="G4371" i="4"/>
  <c r="F4371" i="4"/>
  <c r="B4374" i="5" s="1"/>
  <c r="C4371" i="4"/>
  <c r="B4371" i="4"/>
  <c r="G4370" i="4"/>
  <c r="F4370" i="4"/>
  <c r="B4373" i="5" s="1"/>
  <c r="C4370" i="4"/>
  <c r="B4370" i="4"/>
  <c r="G4369" i="4"/>
  <c r="F4369" i="4"/>
  <c r="C4369" i="4"/>
  <c r="B4369" i="4"/>
  <c r="G4368" i="4"/>
  <c r="F4368" i="4"/>
  <c r="B4371" i="5" s="1"/>
  <c r="C4368" i="4"/>
  <c r="B4368" i="4"/>
  <c r="G4367" i="4"/>
  <c r="F4367" i="4"/>
  <c r="B4370" i="5" s="1"/>
  <c r="C4367" i="4"/>
  <c r="B4367" i="4"/>
  <c r="G4366" i="4"/>
  <c r="F4366" i="4"/>
  <c r="B4369" i="5" s="1"/>
  <c r="C4366" i="4"/>
  <c r="B4366" i="4"/>
  <c r="G4365" i="4"/>
  <c r="F4365" i="4"/>
  <c r="C4365" i="4"/>
  <c r="B4365" i="4"/>
  <c r="G4364" i="4"/>
  <c r="F4364" i="4"/>
  <c r="B4367" i="5" s="1"/>
  <c r="C4364" i="4"/>
  <c r="B4364" i="4"/>
  <c r="G4363" i="4"/>
  <c r="F4363" i="4"/>
  <c r="B4366" i="5" s="1"/>
  <c r="C4363" i="4"/>
  <c r="B4363" i="4"/>
  <c r="G4362" i="4"/>
  <c r="F4362" i="4"/>
  <c r="C4362" i="4"/>
  <c r="B4362" i="4"/>
  <c r="G4361" i="4"/>
  <c r="F4361" i="4"/>
  <c r="C4361" i="4"/>
  <c r="B4361" i="4"/>
  <c r="G4360" i="4"/>
  <c r="F4360" i="4"/>
  <c r="B4363" i="5" s="1"/>
  <c r="C4360" i="4"/>
  <c r="B4360" i="4"/>
  <c r="G4359" i="4"/>
  <c r="F4359" i="4"/>
  <c r="B4362" i="5" s="1"/>
  <c r="C4359" i="4"/>
  <c r="B4359" i="4"/>
  <c r="G4358" i="4"/>
  <c r="F4358" i="4"/>
  <c r="B4361" i="5" s="1"/>
  <c r="C4358" i="4"/>
  <c r="B4358" i="4"/>
  <c r="G4357" i="4"/>
  <c r="F4357" i="4"/>
  <c r="C4357" i="4"/>
  <c r="B4357" i="4"/>
  <c r="G4356" i="4"/>
  <c r="F4356" i="4"/>
  <c r="B4359" i="5" s="1"/>
  <c r="C4356" i="4"/>
  <c r="B4356" i="4"/>
  <c r="G4355" i="4"/>
  <c r="F4355" i="4"/>
  <c r="B4358" i="5" s="1"/>
  <c r="C4355" i="4"/>
  <c r="B4355" i="4"/>
  <c r="G4354" i="4"/>
  <c r="F4354" i="4"/>
  <c r="C4354" i="4"/>
  <c r="B4354" i="4"/>
  <c r="G4353" i="4"/>
  <c r="F4353" i="4"/>
  <c r="B4356" i="5" s="1"/>
  <c r="C4353" i="4"/>
  <c r="B4353" i="4"/>
  <c r="G4352" i="4"/>
  <c r="F4352" i="4"/>
  <c r="B4355" i="5" s="1"/>
  <c r="C4352" i="4"/>
  <c r="B4352" i="4"/>
  <c r="G4351" i="4"/>
  <c r="F4351" i="4"/>
  <c r="B4354" i="5" s="1"/>
  <c r="C4351" i="4"/>
  <c r="B4351" i="4"/>
  <c r="G4350" i="4"/>
  <c r="F4350" i="4"/>
  <c r="B4353" i="5" s="1"/>
  <c r="C4350" i="4"/>
  <c r="B4350" i="4"/>
  <c r="G4349" i="4"/>
  <c r="F4349" i="4"/>
  <c r="C4349" i="4"/>
  <c r="B4349" i="4"/>
  <c r="G4348" i="4"/>
  <c r="F4348" i="4"/>
  <c r="C4348" i="4"/>
  <c r="B4348" i="4"/>
  <c r="G4347" i="4"/>
  <c r="F4347" i="4"/>
  <c r="B4350" i="5" s="1"/>
  <c r="C4347" i="4"/>
  <c r="B4347" i="4"/>
  <c r="G4346" i="4"/>
  <c r="F4346" i="4"/>
  <c r="B4349" i="5" s="1"/>
  <c r="C4346" i="4"/>
  <c r="B4346" i="4"/>
  <c r="G4345" i="4"/>
  <c r="F4345" i="4"/>
  <c r="B4348" i="5" s="1"/>
  <c r="C4345" i="4"/>
  <c r="B4345" i="4"/>
  <c r="G4344" i="4"/>
  <c r="F4344" i="4"/>
  <c r="B4347" i="5" s="1"/>
  <c r="C4344" i="4"/>
  <c r="B4344" i="4"/>
  <c r="G4343" i="4"/>
  <c r="F4343" i="4"/>
  <c r="B4346" i="5" s="1"/>
  <c r="C4343" i="4"/>
  <c r="B4343" i="4"/>
  <c r="G4342" i="4"/>
  <c r="F4342" i="4"/>
  <c r="C4342" i="4"/>
  <c r="B4342" i="4"/>
  <c r="G4341" i="4"/>
  <c r="F4341" i="4"/>
  <c r="C4341" i="4"/>
  <c r="B4341" i="4"/>
  <c r="G4340" i="4"/>
  <c r="F4340" i="4"/>
  <c r="B4343" i="5" s="1"/>
  <c r="C4340" i="4"/>
  <c r="B4340" i="4"/>
  <c r="G4339" i="4"/>
  <c r="F4339" i="4"/>
  <c r="B4342" i="5" s="1"/>
  <c r="C4339" i="4"/>
  <c r="B4339" i="4"/>
  <c r="G4338" i="4"/>
  <c r="F4338" i="4"/>
  <c r="B4341" i="5" s="1"/>
  <c r="C4338" i="4"/>
  <c r="B4338" i="4"/>
  <c r="G4337" i="4"/>
  <c r="F4337" i="4"/>
  <c r="B4340" i="5" s="1"/>
  <c r="C4337" i="4"/>
  <c r="B4337" i="4"/>
  <c r="G4336" i="4"/>
  <c r="F4336" i="4"/>
  <c r="C4336" i="4"/>
  <c r="B4336" i="4"/>
  <c r="G4335" i="4"/>
  <c r="F4335" i="4"/>
  <c r="B4338" i="5" s="1"/>
  <c r="C4335" i="4"/>
  <c r="B4335" i="4"/>
  <c r="G4334" i="4"/>
  <c r="F4334" i="4"/>
  <c r="B4337" i="5" s="1"/>
  <c r="C4334" i="4"/>
  <c r="B4334" i="4"/>
  <c r="G4333" i="4"/>
  <c r="F4333" i="4"/>
  <c r="C4333" i="4"/>
  <c r="B4333" i="4"/>
  <c r="G4332" i="4"/>
  <c r="F4332" i="4"/>
  <c r="B4335" i="5" s="1"/>
  <c r="C4332" i="4"/>
  <c r="B4332" i="4"/>
  <c r="G4331" i="4"/>
  <c r="F4331" i="4"/>
  <c r="B4334" i="5" s="1"/>
  <c r="C4331" i="4"/>
  <c r="B4331" i="4"/>
  <c r="G4330" i="4"/>
  <c r="F4330" i="4"/>
  <c r="C4330" i="4"/>
  <c r="B4330" i="4"/>
  <c r="G4329" i="4"/>
  <c r="F4329" i="4"/>
  <c r="C4329" i="4"/>
  <c r="B4329" i="4"/>
  <c r="G4328" i="4"/>
  <c r="F4328" i="4"/>
  <c r="C4328" i="4"/>
  <c r="B4328" i="4"/>
  <c r="G4327" i="4"/>
  <c r="F4327" i="4"/>
  <c r="B4330" i="5" s="1"/>
  <c r="C4327" i="4"/>
  <c r="B4327" i="4"/>
  <c r="G4326" i="4"/>
  <c r="F4326" i="4"/>
  <c r="B4329" i="5" s="1"/>
  <c r="C4326" i="4"/>
  <c r="B4326" i="4"/>
  <c r="G4325" i="4"/>
  <c r="F4325" i="4"/>
  <c r="C4325" i="4"/>
  <c r="B4325" i="4"/>
  <c r="G4324" i="4"/>
  <c r="F4324" i="4"/>
  <c r="B4327" i="5" s="1"/>
  <c r="C4324" i="4"/>
  <c r="B4324" i="4"/>
  <c r="G4323" i="4"/>
  <c r="F4323" i="4"/>
  <c r="B4326" i="5" s="1"/>
  <c r="C4323" i="4"/>
  <c r="B4323" i="4"/>
  <c r="G4322" i="4"/>
  <c r="F4322" i="4"/>
  <c r="C4322" i="4"/>
  <c r="B4322" i="4"/>
  <c r="G4321" i="4"/>
  <c r="F4321" i="4"/>
  <c r="B4324" i="5" s="1"/>
  <c r="C4321" i="4"/>
  <c r="B4321" i="4"/>
  <c r="G4320" i="4"/>
  <c r="F4320" i="4"/>
  <c r="C4320" i="4"/>
  <c r="B4320" i="4"/>
  <c r="G4319" i="4"/>
  <c r="F4319" i="4"/>
  <c r="B4322" i="5" s="1"/>
  <c r="C4319" i="4"/>
  <c r="B4319" i="4"/>
  <c r="G4318" i="4"/>
  <c r="F4318" i="4"/>
  <c r="B4321" i="5" s="1"/>
  <c r="C4318" i="4"/>
  <c r="B4318" i="4"/>
  <c r="G4317" i="4"/>
  <c r="F4317" i="4"/>
  <c r="C4317" i="4"/>
  <c r="B4317" i="4"/>
  <c r="G4316" i="4"/>
  <c r="F4316" i="4"/>
  <c r="B4319" i="5" s="1"/>
  <c r="C4316" i="4"/>
  <c r="B4316" i="4"/>
  <c r="G4315" i="4"/>
  <c r="F4315" i="4"/>
  <c r="B4318" i="5" s="1"/>
  <c r="C4315" i="4"/>
  <c r="B4315" i="4"/>
  <c r="G4314" i="4"/>
  <c r="F4314" i="4"/>
  <c r="B4317" i="5" s="1"/>
  <c r="C4314" i="4"/>
  <c r="B4314" i="4"/>
  <c r="G4313" i="4"/>
  <c r="F4313" i="4"/>
  <c r="B4316" i="5" s="1"/>
  <c r="C4313" i="4"/>
  <c r="B4313" i="4"/>
  <c r="G4312" i="4"/>
  <c r="F4312" i="4"/>
  <c r="B4315" i="5" s="1"/>
  <c r="C4312" i="4"/>
  <c r="B4312" i="4"/>
  <c r="G4311" i="4"/>
  <c r="F4311" i="4"/>
  <c r="B4314" i="5" s="1"/>
  <c r="C4311" i="4"/>
  <c r="B4311" i="4"/>
  <c r="G4310" i="4"/>
  <c r="F4310" i="4"/>
  <c r="C4310" i="4"/>
  <c r="B4310" i="4"/>
  <c r="G4309" i="4"/>
  <c r="F4309" i="4"/>
  <c r="C4309" i="4"/>
  <c r="B4309" i="4"/>
  <c r="G4308" i="4"/>
  <c r="F4308" i="4"/>
  <c r="B4311" i="5" s="1"/>
  <c r="C4308" i="4"/>
  <c r="B4308" i="4"/>
  <c r="G4307" i="4"/>
  <c r="F4307" i="4"/>
  <c r="B4310" i="5" s="1"/>
  <c r="C4307" i="4"/>
  <c r="B4307" i="4"/>
  <c r="G4306" i="4"/>
  <c r="F4306" i="4"/>
  <c r="B4309" i="5" s="1"/>
  <c r="C4306" i="4"/>
  <c r="B4306" i="4"/>
  <c r="G4305" i="4"/>
  <c r="F4305" i="4"/>
  <c r="B4308" i="5" s="1"/>
  <c r="C4305" i="4"/>
  <c r="B4305" i="4"/>
  <c r="G4304" i="4"/>
  <c r="F4304" i="4"/>
  <c r="B4307" i="5" s="1"/>
  <c r="C4304" i="4"/>
  <c r="B4304" i="4"/>
  <c r="G4303" i="4"/>
  <c r="F4303" i="4"/>
  <c r="B4306" i="5" s="1"/>
  <c r="C4303" i="4"/>
  <c r="B4303" i="4"/>
  <c r="G4302" i="4"/>
  <c r="F4302" i="4"/>
  <c r="B4305" i="5" s="1"/>
  <c r="C4302" i="4"/>
  <c r="B4302" i="4"/>
  <c r="G4301" i="4"/>
  <c r="F4301" i="4"/>
  <c r="C4301" i="4"/>
  <c r="B4301" i="4"/>
  <c r="G4300" i="4"/>
  <c r="F4300" i="4"/>
  <c r="B4303" i="5" s="1"/>
  <c r="C4300" i="4"/>
  <c r="B4300" i="4"/>
  <c r="G4299" i="4"/>
  <c r="F4299" i="4"/>
  <c r="B4302" i="5" s="1"/>
  <c r="C4299" i="4"/>
  <c r="B4299" i="4"/>
  <c r="G4298" i="4"/>
  <c r="F4298" i="4"/>
  <c r="C4298" i="4"/>
  <c r="B4298" i="4"/>
  <c r="G4297" i="4"/>
  <c r="F4297" i="4"/>
  <c r="B4300" i="5" s="1"/>
  <c r="C4297" i="4"/>
  <c r="B4297" i="4"/>
  <c r="G4296" i="4"/>
  <c r="F4296" i="4"/>
  <c r="B4299" i="5" s="1"/>
  <c r="C4296" i="4"/>
  <c r="B4296" i="4"/>
  <c r="G4295" i="4"/>
  <c r="F4295" i="4"/>
  <c r="B4298" i="5" s="1"/>
  <c r="C4295" i="4"/>
  <c r="B4295" i="4"/>
  <c r="G4294" i="4"/>
  <c r="F4294" i="4"/>
  <c r="B4297" i="5" s="1"/>
  <c r="C4294" i="4"/>
  <c r="B4294" i="4"/>
  <c r="G4293" i="4"/>
  <c r="F4293" i="4"/>
  <c r="C4293" i="4"/>
  <c r="B4293" i="4"/>
  <c r="G4292" i="4"/>
  <c r="F4292" i="4"/>
  <c r="C4292" i="4"/>
  <c r="B4292" i="4"/>
  <c r="G4291" i="4"/>
  <c r="F4291" i="4"/>
  <c r="B4294" i="5" s="1"/>
  <c r="C4291" i="4"/>
  <c r="B4291" i="4"/>
  <c r="G4290" i="4"/>
  <c r="F4290" i="4"/>
  <c r="B4293" i="5" s="1"/>
  <c r="C4290" i="4"/>
  <c r="B4290" i="4"/>
  <c r="G4289" i="4"/>
  <c r="F4289" i="4"/>
  <c r="C4289" i="4"/>
  <c r="B4289" i="4"/>
  <c r="G4288" i="4"/>
  <c r="F4288" i="4"/>
  <c r="B4291" i="5" s="1"/>
  <c r="C4288" i="4"/>
  <c r="B4288" i="4"/>
  <c r="G4287" i="4"/>
  <c r="F4287" i="4"/>
  <c r="B4290" i="5" s="1"/>
  <c r="C4287" i="4"/>
  <c r="B4287" i="4"/>
  <c r="G4286" i="4"/>
  <c r="F4286" i="4"/>
  <c r="B4289" i="5" s="1"/>
  <c r="C4286" i="4"/>
  <c r="B4286" i="4"/>
  <c r="G4285" i="4"/>
  <c r="F4285" i="4"/>
  <c r="C4285" i="4"/>
  <c r="B4285" i="4"/>
  <c r="G4284" i="4"/>
  <c r="F4284" i="4"/>
  <c r="C4284" i="4"/>
  <c r="B4284" i="4"/>
  <c r="G4283" i="4"/>
  <c r="F4283" i="4"/>
  <c r="B4286" i="5" s="1"/>
  <c r="C4283" i="4"/>
  <c r="B4283" i="4"/>
  <c r="G4282" i="4"/>
  <c r="F4282" i="4"/>
  <c r="B4285" i="5" s="1"/>
  <c r="C4282" i="4"/>
  <c r="B4282" i="4"/>
  <c r="G4281" i="4"/>
  <c r="F4281" i="4"/>
  <c r="B4284" i="5" s="1"/>
  <c r="C4281" i="4"/>
  <c r="B4281" i="4"/>
  <c r="G4280" i="4"/>
  <c r="F4280" i="4"/>
  <c r="C4280" i="4"/>
  <c r="B4280" i="4"/>
  <c r="G4279" i="4"/>
  <c r="F4279" i="4"/>
  <c r="B4282" i="5" s="1"/>
  <c r="C4279" i="4"/>
  <c r="B4279" i="4"/>
  <c r="G4278" i="4"/>
  <c r="F4278" i="4"/>
  <c r="C4278" i="4"/>
  <c r="B4278" i="4"/>
  <c r="G4277" i="4"/>
  <c r="F4277" i="4"/>
  <c r="C4277" i="4"/>
  <c r="B4277" i="4"/>
  <c r="G4276" i="4"/>
  <c r="F4276" i="4"/>
  <c r="B4279" i="5" s="1"/>
  <c r="C4276" i="4"/>
  <c r="B4276" i="4"/>
  <c r="G4275" i="4"/>
  <c r="F4275" i="4"/>
  <c r="B4278" i="5" s="1"/>
  <c r="C4275" i="4"/>
  <c r="B4275" i="4"/>
  <c r="G4274" i="4"/>
  <c r="F4274" i="4"/>
  <c r="B4277" i="5" s="1"/>
  <c r="C4274" i="4"/>
  <c r="B4274" i="4"/>
  <c r="G4273" i="4"/>
  <c r="F4273" i="4"/>
  <c r="C4273" i="4"/>
  <c r="B4273" i="4"/>
  <c r="G4272" i="4"/>
  <c r="F4272" i="4"/>
  <c r="C4272" i="4"/>
  <c r="B4272" i="4"/>
  <c r="G4271" i="4"/>
  <c r="F4271" i="4"/>
  <c r="B4274" i="5" s="1"/>
  <c r="C4271" i="4"/>
  <c r="B4271" i="4"/>
  <c r="G4270" i="4"/>
  <c r="F4270" i="4"/>
  <c r="B4273" i="5" s="1"/>
  <c r="C4270" i="4"/>
  <c r="B4270" i="4"/>
  <c r="G4269" i="4"/>
  <c r="F4269" i="4"/>
  <c r="C4269" i="4"/>
  <c r="B4269" i="4"/>
  <c r="G4268" i="4"/>
  <c r="F4268" i="4"/>
  <c r="B4271" i="5" s="1"/>
  <c r="C4268" i="4"/>
  <c r="B4268" i="4"/>
  <c r="G4267" i="4"/>
  <c r="F4267" i="4"/>
  <c r="B4270" i="5" s="1"/>
  <c r="C4267" i="4"/>
  <c r="B4267" i="4"/>
  <c r="G4266" i="4"/>
  <c r="F4266" i="4"/>
  <c r="B4269" i="5" s="1"/>
  <c r="C4266" i="4"/>
  <c r="B4266" i="4"/>
  <c r="G4265" i="4"/>
  <c r="F4265" i="4"/>
  <c r="C4265" i="4"/>
  <c r="B4265" i="4"/>
  <c r="G4264" i="4"/>
  <c r="F4264" i="4"/>
  <c r="B4267" i="5" s="1"/>
  <c r="C4264" i="4"/>
  <c r="B4264" i="4"/>
  <c r="G4263" i="4"/>
  <c r="F4263" i="4"/>
  <c r="B4266" i="5" s="1"/>
  <c r="C4263" i="4"/>
  <c r="B4263" i="4"/>
  <c r="G4262" i="4"/>
  <c r="F4262" i="4"/>
  <c r="C4262" i="4"/>
  <c r="B4262" i="4"/>
  <c r="G4261" i="4"/>
  <c r="F4261" i="4"/>
  <c r="C4261" i="4"/>
  <c r="B4261" i="4"/>
  <c r="G4260" i="4"/>
  <c r="F4260" i="4"/>
  <c r="B4263" i="5" s="1"/>
  <c r="C4260" i="4"/>
  <c r="B4260" i="4"/>
  <c r="G4259" i="4"/>
  <c r="F4259" i="4"/>
  <c r="B4262" i="5" s="1"/>
  <c r="C4259" i="4"/>
  <c r="B4259" i="4"/>
  <c r="G4258" i="4"/>
  <c r="F4258" i="4"/>
  <c r="C4258" i="4"/>
  <c r="B4258" i="4"/>
  <c r="G4257" i="4"/>
  <c r="F4257" i="4"/>
  <c r="B4260" i="5" s="1"/>
  <c r="C4257" i="4"/>
  <c r="B4257" i="4"/>
  <c r="G4256" i="4"/>
  <c r="F4256" i="4"/>
  <c r="B4259" i="5" s="1"/>
  <c r="C4256" i="4"/>
  <c r="B4256" i="4"/>
  <c r="G4255" i="4"/>
  <c r="F4255" i="4"/>
  <c r="B4258" i="5" s="1"/>
  <c r="C4255" i="4"/>
  <c r="B4255" i="4"/>
  <c r="G4254" i="4"/>
  <c r="F4254" i="4"/>
  <c r="C4254" i="4"/>
  <c r="B4254" i="4"/>
  <c r="G4253" i="4"/>
  <c r="F4253" i="4"/>
  <c r="C4253" i="4"/>
  <c r="B4253" i="4"/>
  <c r="G4252" i="4"/>
  <c r="F4252" i="4"/>
  <c r="B4255" i="5" s="1"/>
  <c r="C4252" i="4"/>
  <c r="B4252" i="4"/>
  <c r="G4251" i="4"/>
  <c r="F4251" i="4"/>
  <c r="B4254" i="5" s="1"/>
  <c r="C4251" i="4"/>
  <c r="B4251" i="4"/>
  <c r="G4250" i="4"/>
  <c r="F4250" i="4"/>
  <c r="B4253" i="5" s="1"/>
  <c r="C4250" i="4"/>
  <c r="B4250" i="4"/>
  <c r="G4249" i="4"/>
  <c r="F4249" i="4"/>
  <c r="C4249" i="4"/>
  <c r="B4249" i="4"/>
  <c r="G4248" i="4"/>
  <c r="F4248" i="4"/>
  <c r="B4251" i="5" s="1"/>
  <c r="C4248" i="4"/>
  <c r="B4248" i="4"/>
  <c r="G4247" i="4"/>
  <c r="F4247" i="4"/>
  <c r="B4250" i="5" s="1"/>
  <c r="C4247" i="4"/>
  <c r="B4247" i="4"/>
  <c r="G4246" i="4"/>
  <c r="F4246" i="4"/>
  <c r="C4246" i="4"/>
  <c r="B4246" i="4"/>
  <c r="G4245" i="4"/>
  <c r="F4245" i="4"/>
  <c r="C4245" i="4"/>
  <c r="B4245" i="4"/>
  <c r="G4244" i="4"/>
  <c r="F4244" i="4"/>
  <c r="B4247" i="5" s="1"/>
  <c r="C4244" i="4"/>
  <c r="B4244" i="4"/>
  <c r="G4243" i="4"/>
  <c r="F4243" i="4"/>
  <c r="B4246" i="5" s="1"/>
  <c r="C4243" i="4"/>
  <c r="B4243" i="4"/>
  <c r="G4242" i="4"/>
  <c r="F4242" i="4"/>
  <c r="B4245" i="5" s="1"/>
  <c r="C4242" i="4"/>
  <c r="B4242" i="4"/>
  <c r="G4241" i="4"/>
  <c r="F4241" i="4"/>
  <c r="B4244" i="5" s="1"/>
  <c r="C4241" i="4"/>
  <c r="B4241" i="4"/>
  <c r="G4240" i="4"/>
  <c r="F4240" i="4"/>
  <c r="C4240" i="4"/>
  <c r="B4240" i="4"/>
  <c r="G4239" i="4"/>
  <c r="F4239" i="4"/>
  <c r="B4242" i="5" s="1"/>
  <c r="C4239" i="4"/>
  <c r="B4239" i="4"/>
  <c r="G4238" i="4"/>
  <c r="F4238" i="4"/>
  <c r="B4241" i="5" s="1"/>
  <c r="C4238" i="4"/>
  <c r="B4238" i="4"/>
  <c r="G4237" i="4"/>
  <c r="F4237" i="4"/>
  <c r="C4237" i="4"/>
  <c r="B4237" i="4"/>
  <c r="G4236" i="4"/>
  <c r="F4236" i="4"/>
  <c r="C4236" i="4"/>
  <c r="B4236" i="4"/>
  <c r="G4235" i="4"/>
  <c r="F4235" i="4"/>
  <c r="B4238" i="5" s="1"/>
  <c r="C4235" i="4"/>
  <c r="B4235" i="4"/>
  <c r="G4234" i="4"/>
  <c r="F4234" i="4"/>
  <c r="B4237" i="5" s="1"/>
  <c r="C4234" i="4"/>
  <c r="B4234" i="4"/>
  <c r="G4233" i="4"/>
  <c r="F4233" i="4"/>
  <c r="C4233" i="4"/>
  <c r="B4233" i="4"/>
  <c r="G4232" i="4"/>
  <c r="F4232" i="4"/>
  <c r="B4235" i="5" s="1"/>
  <c r="C4232" i="4"/>
  <c r="B4232" i="4"/>
  <c r="G4231" i="4"/>
  <c r="F4231" i="4"/>
  <c r="B4234" i="5" s="1"/>
  <c r="C4231" i="4"/>
  <c r="B4231" i="4"/>
  <c r="G4230" i="4"/>
  <c r="F4230" i="4"/>
  <c r="B4233" i="5" s="1"/>
  <c r="C4230" i="4"/>
  <c r="B4230" i="4"/>
  <c r="G4229" i="4"/>
  <c r="F4229" i="4"/>
  <c r="C4229" i="4"/>
  <c r="B4229" i="4"/>
  <c r="G4228" i="4"/>
  <c r="F4228" i="4"/>
  <c r="B4231" i="5" s="1"/>
  <c r="C4228" i="4"/>
  <c r="B4228" i="4"/>
  <c r="G4227" i="4"/>
  <c r="F4227" i="4"/>
  <c r="B4230" i="5" s="1"/>
  <c r="C4227" i="4"/>
  <c r="B4227" i="4"/>
  <c r="G4226" i="4"/>
  <c r="F4226" i="4"/>
  <c r="B4229" i="5" s="1"/>
  <c r="C4226" i="4"/>
  <c r="B4226" i="4"/>
  <c r="G4225" i="4"/>
  <c r="F4225" i="4"/>
  <c r="B4228" i="5" s="1"/>
  <c r="C4225" i="4"/>
  <c r="B4225" i="4"/>
  <c r="G4224" i="4"/>
  <c r="F4224" i="4"/>
  <c r="B4227" i="5" s="1"/>
  <c r="C4224" i="4"/>
  <c r="B4224" i="4"/>
  <c r="G4223" i="4"/>
  <c r="F4223" i="4"/>
  <c r="B4226" i="5" s="1"/>
  <c r="C4223" i="4"/>
  <c r="B4223" i="4"/>
  <c r="G4222" i="4"/>
  <c r="F4222" i="4"/>
  <c r="B4225" i="5" s="1"/>
  <c r="C4222" i="4"/>
  <c r="B4222" i="4"/>
  <c r="G4221" i="4"/>
  <c r="F4221" i="4"/>
  <c r="C4221" i="4"/>
  <c r="B4221" i="4"/>
  <c r="G4220" i="4"/>
  <c r="F4220" i="4"/>
  <c r="C4220" i="4"/>
  <c r="B4220" i="4"/>
  <c r="G4219" i="4"/>
  <c r="F4219" i="4"/>
  <c r="B4222" i="5" s="1"/>
  <c r="C4219" i="4"/>
  <c r="B4219" i="4"/>
  <c r="G4218" i="4"/>
  <c r="F4218" i="4"/>
  <c r="C4218" i="4"/>
  <c r="B4218" i="4"/>
  <c r="G4217" i="4"/>
  <c r="F4217" i="4"/>
  <c r="B4220" i="5" s="1"/>
  <c r="C4217" i="4"/>
  <c r="B4217" i="4"/>
  <c r="G4216" i="4"/>
  <c r="F4216" i="4"/>
  <c r="C4216" i="4"/>
  <c r="B4216" i="4"/>
  <c r="G4215" i="4"/>
  <c r="F4215" i="4"/>
  <c r="B4218" i="5" s="1"/>
  <c r="C4215" i="4"/>
  <c r="B4215" i="4"/>
  <c r="G4214" i="4"/>
  <c r="F4214" i="4"/>
  <c r="B4217" i="5" s="1"/>
  <c r="C4214" i="4"/>
  <c r="B4214" i="4"/>
  <c r="G4213" i="4"/>
  <c r="F4213" i="4"/>
  <c r="C4213" i="4"/>
  <c r="B4213" i="4"/>
  <c r="G4212" i="4"/>
  <c r="F4212" i="4"/>
  <c r="B4215" i="5" s="1"/>
  <c r="C4212" i="4"/>
  <c r="B4212" i="4"/>
  <c r="G4211" i="4"/>
  <c r="F4211" i="4"/>
  <c r="B4214" i="5" s="1"/>
  <c r="C4211" i="4"/>
  <c r="B4211" i="4"/>
  <c r="G4210" i="4"/>
  <c r="F4210" i="4"/>
  <c r="B4213" i="5" s="1"/>
  <c r="C4210" i="4"/>
  <c r="B4210" i="4"/>
  <c r="G4209" i="4"/>
  <c r="F4209" i="4"/>
  <c r="B4212" i="5" s="1"/>
  <c r="C4209" i="4"/>
  <c r="B4209" i="4"/>
  <c r="G4208" i="4"/>
  <c r="F4208" i="4"/>
  <c r="C4208" i="4"/>
  <c r="B4208" i="4"/>
  <c r="G4207" i="4"/>
  <c r="F4207" i="4"/>
  <c r="B4210" i="5" s="1"/>
  <c r="C4207" i="4"/>
  <c r="B4207" i="4"/>
  <c r="G4206" i="4"/>
  <c r="F4206" i="4"/>
  <c r="B4209" i="5" s="1"/>
  <c r="C4206" i="4"/>
  <c r="B4206" i="4"/>
  <c r="G4205" i="4"/>
  <c r="F4205" i="4"/>
  <c r="C4205" i="4"/>
  <c r="B4205" i="4"/>
  <c r="G4204" i="4"/>
  <c r="F4204" i="4"/>
  <c r="B4207" i="5" s="1"/>
  <c r="C4204" i="4"/>
  <c r="B4204" i="4"/>
  <c r="G4203" i="4"/>
  <c r="F4203" i="4"/>
  <c r="B4206" i="5" s="1"/>
  <c r="C4203" i="4"/>
  <c r="B4203" i="4"/>
  <c r="G4202" i="4"/>
  <c r="F4202" i="4"/>
  <c r="C4202" i="4"/>
  <c r="B4202" i="4"/>
  <c r="G4201" i="4"/>
  <c r="F4201" i="4"/>
  <c r="C4201" i="4"/>
  <c r="B4201" i="4"/>
  <c r="G4200" i="4"/>
  <c r="F4200" i="4"/>
  <c r="C4200" i="4"/>
  <c r="B4200" i="4"/>
  <c r="G4199" i="4"/>
  <c r="F4199" i="4"/>
  <c r="B4202" i="5" s="1"/>
  <c r="C4199" i="4"/>
  <c r="B4199" i="4"/>
  <c r="G4198" i="4"/>
  <c r="F4198" i="4"/>
  <c r="B4201" i="5" s="1"/>
  <c r="C4198" i="4"/>
  <c r="B4198" i="4"/>
  <c r="G4197" i="4"/>
  <c r="F4197" i="4"/>
  <c r="C4197" i="4"/>
  <c r="B4197" i="4"/>
  <c r="G4196" i="4"/>
  <c r="F4196" i="4"/>
  <c r="B4199" i="5" s="1"/>
  <c r="C4196" i="4"/>
  <c r="B4196" i="4"/>
  <c r="G4195" i="4"/>
  <c r="F4195" i="4"/>
  <c r="B4198" i="5" s="1"/>
  <c r="C4195" i="4"/>
  <c r="B4195" i="4"/>
  <c r="G4194" i="4"/>
  <c r="F4194" i="4"/>
  <c r="C4194" i="4"/>
  <c r="B4194" i="4"/>
  <c r="G4193" i="4"/>
  <c r="F4193" i="4"/>
  <c r="B4196" i="5" s="1"/>
  <c r="C4193" i="4"/>
  <c r="B4193" i="4"/>
  <c r="G4192" i="4"/>
  <c r="F4192" i="4"/>
  <c r="B4195" i="5" s="1"/>
  <c r="C4192" i="4"/>
  <c r="B4192" i="4"/>
  <c r="G4191" i="4"/>
  <c r="F4191" i="4"/>
  <c r="B4194" i="5" s="1"/>
  <c r="C4191" i="4"/>
  <c r="B4191" i="4"/>
  <c r="G4190" i="4"/>
  <c r="F4190" i="4"/>
  <c r="B4193" i="5" s="1"/>
  <c r="C4190" i="4"/>
  <c r="B4190" i="4"/>
  <c r="G4189" i="4"/>
  <c r="F4189" i="4"/>
  <c r="C4189" i="4"/>
  <c r="B4189" i="4"/>
  <c r="G4188" i="4"/>
  <c r="F4188" i="4"/>
  <c r="B4191" i="5" s="1"/>
  <c r="C4188" i="4"/>
  <c r="B4188" i="4"/>
  <c r="G4187" i="4"/>
  <c r="F4187" i="4"/>
  <c r="B4190" i="5" s="1"/>
  <c r="C4187" i="4"/>
  <c r="B4187" i="4"/>
  <c r="G4186" i="4"/>
  <c r="F4186" i="4"/>
  <c r="C4186" i="4"/>
  <c r="B4186" i="4"/>
  <c r="G4185" i="4"/>
  <c r="F4185" i="4"/>
  <c r="B4188" i="5" s="1"/>
  <c r="C4185" i="4"/>
  <c r="B4185" i="4"/>
  <c r="G4184" i="4"/>
  <c r="F4184" i="4"/>
  <c r="B4187" i="5" s="1"/>
  <c r="C4184" i="4"/>
  <c r="B4184" i="4"/>
  <c r="G4183" i="4"/>
  <c r="F4183" i="4"/>
  <c r="B4186" i="5" s="1"/>
  <c r="C4183" i="4"/>
  <c r="B4183" i="4"/>
  <c r="G4182" i="4"/>
  <c r="F4182" i="4"/>
  <c r="C4182" i="4"/>
  <c r="B4182" i="4"/>
  <c r="G4181" i="4"/>
  <c r="F4181" i="4"/>
  <c r="C4181" i="4"/>
  <c r="B4181" i="4"/>
  <c r="G4180" i="4"/>
  <c r="F4180" i="4"/>
  <c r="C4180" i="4"/>
  <c r="B4180" i="4"/>
  <c r="G4179" i="4"/>
  <c r="F4179" i="4"/>
  <c r="B4182" i="5" s="1"/>
  <c r="C4179" i="4"/>
  <c r="B4179" i="4"/>
  <c r="G4178" i="4"/>
  <c r="F4178" i="4"/>
  <c r="C4178" i="4"/>
  <c r="B4178" i="4"/>
  <c r="G4177" i="4"/>
  <c r="F4177" i="4"/>
  <c r="B4180" i="5" s="1"/>
  <c r="C4177" i="4"/>
  <c r="B4177" i="4"/>
  <c r="G4176" i="4"/>
  <c r="F4176" i="4"/>
  <c r="B4179" i="5" s="1"/>
  <c r="C4176" i="4"/>
  <c r="B4176" i="4"/>
  <c r="G4175" i="4"/>
  <c r="F4175" i="4"/>
  <c r="B4178" i="5" s="1"/>
  <c r="C4175" i="4"/>
  <c r="B4175" i="4"/>
  <c r="G4174" i="4"/>
  <c r="F4174" i="4"/>
  <c r="B4177" i="5" s="1"/>
  <c r="C4174" i="4"/>
  <c r="B4174" i="4"/>
  <c r="G4173" i="4"/>
  <c r="F4173" i="4"/>
  <c r="C4173" i="4"/>
  <c r="B4173" i="4"/>
  <c r="G4172" i="4"/>
  <c r="F4172" i="4"/>
  <c r="B4175" i="5" s="1"/>
  <c r="C4172" i="4"/>
  <c r="B4172" i="4"/>
  <c r="G4171" i="4"/>
  <c r="F4171" i="4"/>
  <c r="B4174" i="5" s="1"/>
  <c r="C4171" i="4"/>
  <c r="B4171" i="4"/>
  <c r="G4170" i="4"/>
  <c r="F4170" i="4"/>
  <c r="B4173" i="5" s="1"/>
  <c r="C4170" i="4"/>
  <c r="B4170" i="4"/>
  <c r="G4169" i="4"/>
  <c r="F4169" i="4"/>
  <c r="C4169" i="4"/>
  <c r="B4169" i="4"/>
  <c r="G4168" i="4"/>
  <c r="F4168" i="4"/>
  <c r="B4171" i="5" s="1"/>
  <c r="C4168" i="4"/>
  <c r="B4168" i="4"/>
  <c r="G4167" i="4"/>
  <c r="F4167" i="4"/>
  <c r="B4170" i="5" s="1"/>
  <c r="C4167" i="4"/>
  <c r="B4167" i="4"/>
  <c r="G4166" i="4"/>
  <c r="F4166" i="4"/>
  <c r="B4169" i="5" s="1"/>
  <c r="C4166" i="4"/>
  <c r="B4166" i="4"/>
  <c r="G4165" i="4"/>
  <c r="F4165" i="4"/>
  <c r="C4165" i="4"/>
  <c r="B4165" i="4"/>
  <c r="G4164" i="4"/>
  <c r="F4164" i="4"/>
  <c r="C4164" i="4"/>
  <c r="B4164" i="4"/>
  <c r="G4163" i="4"/>
  <c r="F4163" i="4"/>
  <c r="B4166" i="5" s="1"/>
  <c r="C4163" i="4"/>
  <c r="B4163" i="4"/>
  <c r="G4162" i="4"/>
  <c r="F4162" i="4"/>
  <c r="C4162" i="4"/>
  <c r="B4162" i="4"/>
  <c r="G4161" i="4"/>
  <c r="F4161" i="4"/>
  <c r="B4164" i="5" s="1"/>
  <c r="C4161" i="4"/>
  <c r="B4161" i="4"/>
  <c r="G4160" i="4"/>
  <c r="F4160" i="4"/>
  <c r="B4163" i="5" s="1"/>
  <c r="C4160" i="4"/>
  <c r="B4160" i="4"/>
  <c r="G4159" i="4"/>
  <c r="F4159" i="4"/>
  <c r="B4162" i="5" s="1"/>
  <c r="C4159" i="4"/>
  <c r="B4159" i="4"/>
  <c r="G4158" i="4"/>
  <c r="F4158" i="4"/>
  <c r="B4161" i="5" s="1"/>
  <c r="C4158" i="4"/>
  <c r="B4158" i="4"/>
  <c r="G4157" i="4"/>
  <c r="F4157" i="4"/>
  <c r="C4157" i="4"/>
  <c r="B4157" i="4"/>
  <c r="G4156" i="4"/>
  <c r="F4156" i="4"/>
  <c r="C4156" i="4"/>
  <c r="B4156" i="4"/>
  <c r="G4155" i="4"/>
  <c r="F4155" i="4"/>
  <c r="B4158" i="5" s="1"/>
  <c r="C4155" i="4"/>
  <c r="B4155" i="4"/>
  <c r="G4154" i="4"/>
  <c r="F4154" i="4"/>
  <c r="B4157" i="5" s="1"/>
  <c r="C4154" i="4"/>
  <c r="B4154" i="4"/>
  <c r="G4153" i="4"/>
  <c r="F4153" i="4"/>
  <c r="B4156" i="5" s="1"/>
  <c r="C4153" i="4"/>
  <c r="B4153" i="4"/>
  <c r="G4152" i="4"/>
  <c r="F4152" i="4"/>
  <c r="C4152" i="4"/>
  <c r="B4152" i="4"/>
  <c r="G4151" i="4"/>
  <c r="F4151" i="4"/>
  <c r="B4154" i="5" s="1"/>
  <c r="C4151" i="4"/>
  <c r="B4151" i="4"/>
  <c r="G4150" i="4"/>
  <c r="F4150" i="4"/>
  <c r="B4153" i="5" s="1"/>
  <c r="C4150" i="4"/>
  <c r="B4150" i="4"/>
  <c r="G4149" i="4"/>
  <c r="F4149" i="4"/>
  <c r="C4149" i="4"/>
  <c r="B4149" i="4"/>
  <c r="G4148" i="4"/>
  <c r="F4148" i="4"/>
  <c r="B4151" i="5" s="1"/>
  <c r="C4148" i="4"/>
  <c r="B4148" i="4"/>
  <c r="G4147" i="4"/>
  <c r="F4147" i="4"/>
  <c r="B4150" i="5" s="1"/>
  <c r="C4147" i="4"/>
  <c r="B4147" i="4"/>
  <c r="G4146" i="4"/>
  <c r="F4146" i="4"/>
  <c r="B4149" i="5" s="1"/>
  <c r="C4146" i="4"/>
  <c r="B4146" i="4"/>
  <c r="G4145" i="4"/>
  <c r="F4145" i="4"/>
  <c r="B4148" i="5" s="1"/>
  <c r="C4145" i="4"/>
  <c r="B4145" i="4"/>
  <c r="G4144" i="4"/>
  <c r="F4144" i="4"/>
  <c r="C4144" i="4"/>
  <c r="B4144" i="4"/>
  <c r="G4143" i="4"/>
  <c r="F4143" i="4"/>
  <c r="B4146" i="5" s="1"/>
  <c r="C4143" i="4"/>
  <c r="B4143" i="4"/>
  <c r="G4142" i="4"/>
  <c r="F4142" i="4"/>
  <c r="B4145" i="5" s="1"/>
  <c r="C4142" i="4"/>
  <c r="B4142" i="4"/>
  <c r="G4141" i="4"/>
  <c r="F4141" i="4"/>
  <c r="C4141" i="4"/>
  <c r="B4141" i="4"/>
  <c r="G4140" i="4"/>
  <c r="F4140" i="4"/>
  <c r="C4140" i="4"/>
  <c r="B4140" i="4"/>
  <c r="G4139" i="4"/>
  <c r="F4139" i="4"/>
  <c r="B4142" i="5" s="1"/>
  <c r="C4139" i="4"/>
  <c r="B4139" i="4"/>
  <c r="G4138" i="4"/>
  <c r="F4138" i="4"/>
  <c r="B4141" i="5" s="1"/>
  <c r="C4138" i="4"/>
  <c r="B4138" i="4"/>
  <c r="G4137" i="4"/>
  <c r="F4137" i="4"/>
  <c r="C4137" i="4"/>
  <c r="B4137" i="4"/>
  <c r="G4136" i="4"/>
  <c r="F4136" i="4"/>
  <c r="B4139" i="5" s="1"/>
  <c r="C4136" i="4"/>
  <c r="B4136" i="4"/>
  <c r="G4135" i="4"/>
  <c r="F4135" i="4"/>
  <c r="B4138" i="5" s="1"/>
  <c r="C4135" i="4"/>
  <c r="B4135" i="4"/>
  <c r="G4134" i="4"/>
  <c r="F4134" i="4"/>
  <c r="B4137" i="5" s="1"/>
  <c r="C4134" i="4"/>
  <c r="B4134" i="4"/>
  <c r="G4133" i="4"/>
  <c r="F4133" i="4"/>
  <c r="C4133" i="4"/>
  <c r="B4133" i="4"/>
  <c r="G4132" i="4"/>
  <c r="F4132" i="4"/>
  <c r="B4135" i="5" s="1"/>
  <c r="C4132" i="4"/>
  <c r="B4132" i="4"/>
  <c r="G4131" i="4"/>
  <c r="F4131" i="4"/>
  <c r="B4134" i="5" s="1"/>
  <c r="C4131" i="4"/>
  <c r="B4131" i="4"/>
  <c r="G4130" i="4"/>
  <c r="F4130" i="4"/>
  <c r="C4130" i="4"/>
  <c r="B4130" i="4"/>
  <c r="G4129" i="4"/>
  <c r="F4129" i="4"/>
  <c r="C4129" i="4"/>
  <c r="B4129" i="4"/>
  <c r="G4128" i="4"/>
  <c r="F4128" i="4"/>
  <c r="B4131" i="5" s="1"/>
  <c r="C4128" i="4"/>
  <c r="B4128" i="4"/>
  <c r="G4127" i="4"/>
  <c r="F4127" i="4"/>
  <c r="B4130" i="5" s="1"/>
  <c r="C4127" i="4"/>
  <c r="B4127" i="4"/>
  <c r="G4126" i="4"/>
  <c r="F4126" i="4"/>
  <c r="B4129" i="5" s="1"/>
  <c r="C4126" i="4"/>
  <c r="B4126" i="4"/>
  <c r="G4125" i="4"/>
  <c r="F4125" i="4"/>
  <c r="C4125" i="4"/>
  <c r="B4125" i="4"/>
  <c r="G4124" i="4"/>
  <c r="F4124" i="4"/>
  <c r="B4127" i="5" s="1"/>
  <c r="C4124" i="4"/>
  <c r="B4124" i="4"/>
  <c r="G4123" i="4"/>
  <c r="F4123" i="4"/>
  <c r="B4126" i="5" s="1"/>
  <c r="C4123" i="4"/>
  <c r="B4123" i="4"/>
  <c r="G4122" i="4"/>
  <c r="F4122" i="4"/>
  <c r="B4125" i="5" s="1"/>
  <c r="C4122" i="4"/>
  <c r="B4122" i="4"/>
  <c r="G4121" i="4"/>
  <c r="F4121" i="4"/>
  <c r="B4124" i="5" s="1"/>
  <c r="C4121" i="4"/>
  <c r="B4121" i="4"/>
  <c r="G4120" i="4"/>
  <c r="F4120" i="4"/>
  <c r="B4123" i="5" s="1"/>
  <c r="C4120" i="4"/>
  <c r="B4120" i="4"/>
  <c r="G4119" i="4"/>
  <c r="F4119" i="4"/>
  <c r="B4122" i="5" s="1"/>
  <c r="C4119" i="4"/>
  <c r="B4119" i="4"/>
  <c r="G4118" i="4"/>
  <c r="F4118" i="4"/>
  <c r="C4118" i="4"/>
  <c r="B4118" i="4"/>
  <c r="G4117" i="4"/>
  <c r="F4117" i="4"/>
  <c r="C4117" i="4"/>
  <c r="B4117" i="4"/>
  <c r="G4116" i="4"/>
  <c r="F4116" i="4"/>
  <c r="C4116" i="4"/>
  <c r="B4116" i="4"/>
  <c r="G4115" i="4"/>
  <c r="F4115" i="4"/>
  <c r="B4118" i="5" s="1"/>
  <c r="C4115" i="4"/>
  <c r="B4115" i="4"/>
  <c r="G4114" i="4"/>
  <c r="F4114" i="4"/>
  <c r="C4114" i="4"/>
  <c r="B4114" i="4"/>
  <c r="G4113" i="4"/>
  <c r="F4113" i="4"/>
  <c r="B4116" i="5" s="1"/>
  <c r="C4113" i="4"/>
  <c r="B4113" i="4"/>
  <c r="G4112" i="4"/>
  <c r="F4112" i="4"/>
  <c r="B4115" i="5" s="1"/>
  <c r="C4112" i="4"/>
  <c r="B4112" i="4"/>
  <c r="G4111" i="4"/>
  <c r="F4111" i="4"/>
  <c r="B4114" i="5" s="1"/>
  <c r="C4111" i="4"/>
  <c r="B4111" i="4"/>
  <c r="G4110" i="4"/>
  <c r="F4110" i="4"/>
  <c r="B4113" i="5" s="1"/>
  <c r="C4110" i="4"/>
  <c r="B4110" i="4"/>
  <c r="G4109" i="4"/>
  <c r="F4109" i="4"/>
  <c r="C4109" i="4"/>
  <c r="B4109" i="4"/>
  <c r="G4108" i="4"/>
  <c r="F4108" i="4"/>
  <c r="B4111" i="5" s="1"/>
  <c r="C4108" i="4"/>
  <c r="B4108" i="4"/>
  <c r="G4107" i="4"/>
  <c r="F4107" i="4"/>
  <c r="B4110" i="5" s="1"/>
  <c r="C4107" i="4"/>
  <c r="B4107" i="4"/>
  <c r="G4106" i="4"/>
  <c r="F4106" i="4"/>
  <c r="C4106" i="4"/>
  <c r="B4106" i="4"/>
  <c r="G4105" i="4"/>
  <c r="F4105" i="4"/>
  <c r="C4105" i="4"/>
  <c r="B4105" i="4"/>
  <c r="G4104" i="4"/>
  <c r="F4104" i="4"/>
  <c r="B4107" i="5" s="1"/>
  <c r="C4104" i="4"/>
  <c r="B4104" i="4"/>
  <c r="G4103" i="4"/>
  <c r="F4103" i="4"/>
  <c r="B4106" i="5" s="1"/>
  <c r="C4103" i="4"/>
  <c r="B4103" i="4"/>
  <c r="G4102" i="4"/>
  <c r="F4102" i="4"/>
  <c r="B4105" i="5" s="1"/>
  <c r="C4102" i="4"/>
  <c r="B4102" i="4"/>
  <c r="G4101" i="4"/>
  <c r="F4101" i="4"/>
  <c r="C4101" i="4"/>
  <c r="B4101" i="4"/>
  <c r="G4100" i="4"/>
  <c r="F4100" i="4"/>
  <c r="B4103" i="5" s="1"/>
  <c r="C4100" i="4"/>
  <c r="B4100" i="4"/>
  <c r="G4099" i="4"/>
  <c r="F4099" i="4"/>
  <c r="B4102" i="5" s="1"/>
  <c r="C4099" i="4"/>
  <c r="B4099" i="4"/>
  <c r="G4098" i="4"/>
  <c r="F4098" i="4"/>
  <c r="B4101" i="5" s="1"/>
  <c r="C4098" i="4"/>
  <c r="B4098" i="4"/>
  <c r="G4097" i="4"/>
  <c r="F4097" i="4"/>
  <c r="B4100" i="5" s="1"/>
  <c r="C4097" i="4"/>
  <c r="B4097" i="4"/>
  <c r="G4096" i="4"/>
  <c r="F4096" i="4"/>
  <c r="C4096" i="4"/>
  <c r="B4096" i="4"/>
  <c r="G4095" i="4"/>
  <c r="F4095" i="4"/>
  <c r="B4098" i="5" s="1"/>
  <c r="C4095" i="4"/>
  <c r="B4095" i="4"/>
  <c r="G4094" i="4"/>
  <c r="F4094" i="4"/>
  <c r="B4097" i="5" s="1"/>
  <c r="C4094" i="4"/>
  <c r="B4094" i="4"/>
  <c r="G4093" i="4"/>
  <c r="F4093" i="4"/>
  <c r="C4093" i="4"/>
  <c r="B4093" i="4"/>
  <c r="G4092" i="4"/>
  <c r="F4092" i="4"/>
  <c r="C4092" i="4"/>
  <c r="B4092" i="4"/>
  <c r="G4091" i="4"/>
  <c r="F4091" i="4"/>
  <c r="B4094" i="5" s="1"/>
  <c r="C4091" i="4"/>
  <c r="B4091" i="4"/>
  <c r="G4090" i="4"/>
  <c r="F4090" i="4"/>
  <c r="B4093" i="5" s="1"/>
  <c r="C4090" i="4"/>
  <c r="B4090" i="4"/>
  <c r="G4089" i="4"/>
  <c r="F4089" i="4"/>
  <c r="C4089" i="4"/>
  <c r="B4089" i="4"/>
  <c r="G4088" i="4"/>
  <c r="F4088" i="4"/>
  <c r="B4091" i="5" s="1"/>
  <c r="C4088" i="4"/>
  <c r="B4088" i="4"/>
  <c r="G4087" i="4"/>
  <c r="F4087" i="4"/>
  <c r="B4090" i="5" s="1"/>
  <c r="C4087" i="4"/>
  <c r="B4087" i="4"/>
  <c r="G4086" i="4"/>
  <c r="F4086" i="4"/>
  <c r="B4089" i="5" s="1"/>
  <c r="C4086" i="4"/>
  <c r="B4086" i="4"/>
  <c r="G4085" i="4"/>
  <c r="F4085" i="4"/>
  <c r="C4085" i="4"/>
  <c r="B4085" i="4"/>
  <c r="G4084" i="4"/>
  <c r="F4084" i="4"/>
  <c r="B4087" i="5" s="1"/>
  <c r="C4084" i="4"/>
  <c r="B4084" i="4"/>
  <c r="G4083" i="4"/>
  <c r="F4083" i="4"/>
  <c r="B4086" i="5" s="1"/>
  <c r="C4083" i="4"/>
  <c r="B4083" i="4"/>
  <c r="G4082" i="4"/>
  <c r="F4082" i="4"/>
  <c r="B4085" i="5" s="1"/>
  <c r="C4082" i="4"/>
  <c r="B4082" i="4"/>
  <c r="G4081" i="4"/>
  <c r="F4081" i="4"/>
  <c r="B4084" i="5" s="1"/>
  <c r="C4081" i="4"/>
  <c r="B4081" i="4"/>
  <c r="G4080" i="4"/>
  <c r="F4080" i="4"/>
  <c r="C4080" i="4"/>
  <c r="B4080" i="4"/>
  <c r="G4079" i="4"/>
  <c r="F4079" i="4"/>
  <c r="B4082" i="5" s="1"/>
  <c r="C4079" i="4"/>
  <c r="B4079" i="4"/>
  <c r="G4078" i="4"/>
  <c r="F4078" i="4"/>
  <c r="C4078" i="4"/>
  <c r="B4078" i="4"/>
  <c r="G4077" i="4"/>
  <c r="F4077" i="4"/>
  <c r="C4077" i="4"/>
  <c r="B4077" i="4"/>
  <c r="G4076" i="4"/>
  <c r="F4076" i="4"/>
  <c r="C4076" i="4"/>
  <c r="B4076" i="4"/>
  <c r="G4075" i="4"/>
  <c r="F4075" i="4"/>
  <c r="B4078" i="5" s="1"/>
  <c r="C4075" i="4"/>
  <c r="B4075" i="4"/>
  <c r="G4074" i="4"/>
  <c r="F4074" i="4"/>
  <c r="B4077" i="5" s="1"/>
  <c r="C4074" i="4"/>
  <c r="B4074" i="4"/>
  <c r="G4073" i="4"/>
  <c r="F4073" i="4"/>
  <c r="B4076" i="5" s="1"/>
  <c r="C4073" i="4"/>
  <c r="B4073" i="4"/>
  <c r="G4072" i="4"/>
  <c r="F4072" i="4"/>
  <c r="B4075" i="5" s="1"/>
  <c r="C4072" i="4"/>
  <c r="B4072" i="4"/>
  <c r="G4071" i="4"/>
  <c r="F4071" i="4"/>
  <c r="B4074" i="5" s="1"/>
  <c r="C4071" i="4"/>
  <c r="B4071" i="4"/>
  <c r="G4070" i="4"/>
  <c r="F4070" i="4"/>
  <c r="B4073" i="5" s="1"/>
  <c r="C4070" i="4"/>
  <c r="B4070" i="4"/>
  <c r="G4069" i="4"/>
  <c r="F4069" i="4"/>
  <c r="C4069" i="4"/>
  <c r="B4069" i="4"/>
  <c r="G4068" i="4"/>
  <c r="F4068" i="4"/>
  <c r="B4071" i="5" s="1"/>
  <c r="C4068" i="4"/>
  <c r="B4068" i="4"/>
  <c r="G4067" i="4"/>
  <c r="F4067" i="4"/>
  <c r="B4070" i="5" s="1"/>
  <c r="C4067" i="4"/>
  <c r="B4067" i="4"/>
  <c r="G4066" i="4"/>
  <c r="F4066" i="4"/>
  <c r="B4069" i="5" s="1"/>
  <c r="C4066" i="4"/>
  <c r="B4066" i="4"/>
  <c r="G4065" i="4"/>
  <c r="F4065" i="4"/>
  <c r="C4065" i="4"/>
  <c r="B4065" i="4"/>
  <c r="G4064" i="4"/>
  <c r="F4064" i="4"/>
  <c r="B4067" i="5" s="1"/>
  <c r="C4064" i="4"/>
  <c r="B4064" i="4"/>
  <c r="G4063" i="4"/>
  <c r="F4063" i="4"/>
  <c r="B4066" i="5" s="1"/>
  <c r="C4063" i="4"/>
  <c r="B4063" i="4"/>
  <c r="G4062" i="4"/>
  <c r="F4062" i="4"/>
  <c r="B4065" i="5" s="1"/>
  <c r="C4062" i="4"/>
  <c r="B4062" i="4"/>
  <c r="G4061" i="4"/>
  <c r="F4061" i="4"/>
  <c r="C4061" i="4"/>
  <c r="B4061" i="4"/>
  <c r="G4060" i="4"/>
  <c r="F4060" i="4"/>
  <c r="B4063" i="5" s="1"/>
  <c r="C4060" i="4"/>
  <c r="B4060" i="4"/>
  <c r="G4059" i="4"/>
  <c r="F4059" i="4"/>
  <c r="B4062" i="5" s="1"/>
  <c r="C4059" i="4"/>
  <c r="B4059" i="4"/>
  <c r="G4058" i="4"/>
  <c r="F4058" i="4"/>
  <c r="C4058" i="4"/>
  <c r="B4058" i="4"/>
  <c r="G4057" i="4"/>
  <c r="F4057" i="4"/>
  <c r="B4060" i="5" s="1"/>
  <c r="C4057" i="4"/>
  <c r="B4057" i="4"/>
  <c r="G4056" i="4"/>
  <c r="F4056" i="4"/>
  <c r="B4059" i="5" s="1"/>
  <c r="C4056" i="4"/>
  <c r="B4056" i="4"/>
  <c r="G4055" i="4"/>
  <c r="F4055" i="4"/>
  <c r="B4058" i="5" s="1"/>
  <c r="C4055" i="4"/>
  <c r="B4055" i="4"/>
  <c r="G4054" i="4"/>
  <c r="F4054" i="4"/>
  <c r="B4057" i="5" s="1"/>
  <c r="C4054" i="4"/>
  <c r="B4054" i="4"/>
  <c r="G4053" i="4"/>
  <c r="F4053" i="4"/>
  <c r="C4053" i="4"/>
  <c r="B4053" i="4"/>
  <c r="G4052" i="4"/>
  <c r="F4052" i="4"/>
  <c r="C4052" i="4"/>
  <c r="B4052" i="4"/>
  <c r="G4051" i="4"/>
  <c r="F4051" i="4"/>
  <c r="B4054" i="5" s="1"/>
  <c r="C4051" i="4"/>
  <c r="B4051" i="4"/>
  <c r="G4050" i="4"/>
  <c r="F4050" i="4"/>
  <c r="B4053" i="5" s="1"/>
  <c r="C4050" i="4"/>
  <c r="B4050" i="4"/>
  <c r="G4049" i="4"/>
  <c r="F4049" i="4"/>
  <c r="C4049" i="4"/>
  <c r="B4049" i="4"/>
  <c r="G4048" i="4"/>
  <c r="F4048" i="4"/>
  <c r="B4051" i="5" s="1"/>
  <c r="C4048" i="4"/>
  <c r="B4048" i="4"/>
  <c r="G4047" i="4"/>
  <c r="F4047" i="4"/>
  <c r="B4050" i="5" s="1"/>
  <c r="C4047" i="4"/>
  <c r="B4047" i="4"/>
  <c r="G4046" i="4"/>
  <c r="F4046" i="4"/>
  <c r="B4049" i="5" s="1"/>
  <c r="C4046" i="4"/>
  <c r="B4046" i="4"/>
  <c r="G4045" i="4"/>
  <c r="F4045" i="4"/>
  <c r="C4045" i="4"/>
  <c r="B4045" i="4"/>
  <c r="G4044" i="4"/>
  <c r="F4044" i="4"/>
  <c r="B4047" i="5" s="1"/>
  <c r="C4044" i="4"/>
  <c r="B4044" i="4"/>
  <c r="G4043" i="4"/>
  <c r="F4043" i="4"/>
  <c r="B4046" i="5" s="1"/>
  <c r="C4043" i="4"/>
  <c r="B4043" i="4"/>
  <c r="G4042" i="4"/>
  <c r="F4042" i="4"/>
  <c r="B4045" i="5" s="1"/>
  <c r="C4042" i="4"/>
  <c r="B4042" i="4"/>
  <c r="G4041" i="4"/>
  <c r="F4041" i="4"/>
  <c r="B4044" i="5" s="1"/>
  <c r="C4041" i="4"/>
  <c r="B4041" i="4"/>
  <c r="G4040" i="4"/>
  <c r="F4040" i="4"/>
  <c r="C4040" i="4"/>
  <c r="B4040" i="4"/>
  <c r="G4039" i="4"/>
  <c r="F4039" i="4"/>
  <c r="B4042" i="5" s="1"/>
  <c r="C4039" i="4"/>
  <c r="B4039" i="4"/>
  <c r="G4038" i="4"/>
  <c r="F4038" i="4"/>
  <c r="C4038" i="4"/>
  <c r="B4038" i="4"/>
  <c r="G4037" i="4"/>
  <c r="F4037" i="4"/>
  <c r="C4037" i="4"/>
  <c r="B4037" i="4"/>
  <c r="G4036" i="4"/>
  <c r="F4036" i="4"/>
  <c r="C4036" i="4"/>
  <c r="B4036" i="4"/>
  <c r="G4035" i="4"/>
  <c r="F4035" i="4"/>
  <c r="B4038" i="5" s="1"/>
  <c r="C4035" i="4"/>
  <c r="B4035" i="4"/>
  <c r="G4034" i="4"/>
  <c r="F4034" i="4"/>
  <c r="B4037" i="5" s="1"/>
  <c r="C4034" i="4"/>
  <c r="B4034" i="4"/>
  <c r="G4033" i="4"/>
  <c r="F4033" i="4"/>
  <c r="C4033" i="4"/>
  <c r="B4033" i="4"/>
  <c r="G4032" i="4"/>
  <c r="F4032" i="4"/>
  <c r="B4035" i="5" s="1"/>
  <c r="C4032" i="4"/>
  <c r="B4032" i="4"/>
  <c r="G4031" i="4"/>
  <c r="F4031" i="4"/>
  <c r="B4034" i="5" s="1"/>
  <c r="C4031" i="4"/>
  <c r="B4031" i="4"/>
  <c r="G4030" i="4"/>
  <c r="F4030" i="4"/>
  <c r="C4030" i="4"/>
  <c r="B4030" i="4"/>
  <c r="G4029" i="4"/>
  <c r="F4029" i="4"/>
  <c r="C4029" i="4"/>
  <c r="B4029" i="4"/>
  <c r="G4028" i="4"/>
  <c r="F4028" i="4"/>
  <c r="B4031" i="5" s="1"/>
  <c r="C4028" i="4"/>
  <c r="B4028" i="4"/>
  <c r="G4027" i="4"/>
  <c r="F4027" i="4"/>
  <c r="B4030" i="5" s="1"/>
  <c r="C4027" i="4"/>
  <c r="B4027" i="4"/>
  <c r="G4026" i="4"/>
  <c r="F4026" i="4"/>
  <c r="C4026" i="4"/>
  <c r="B4026" i="4"/>
  <c r="G4025" i="4"/>
  <c r="F4025" i="4"/>
  <c r="B4028" i="5" s="1"/>
  <c r="C4025" i="4"/>
  <c r="B4025" i="4"/>
  <c r="G4024" i="4"/>
  <c r="F4024" i="4"/>
  <c r="B4027" i="5" s="1"/>
  <c r="C4024" i="4"/>
  <c r="B4024" i="4"/>
  <c r="G4023" i="4"/>
  <c r="F4023" i="4"/>
  <c r="B4026" i="5" s="1"/>
  <c r="C4023" i="4"/>
  <c r="B4023" i="4"/>
  <c r="G4022" i="4"/>
  <c r="F4022" i="4"/>
  <c r="B4025" i="5" s="1"/>
  <c r="C4022" i="4"/>
  <c r="B4022" i="4"/>
  <c r="G4021" i="4"/>
  <c r="F4021" i="4"/>
  <c r="C4021" i="4"/>
  <c r="B4021" i="4"/>
  <c r="G4020" i="4"/>
  <c r="F4020" i="4"/>
  <c r="B4023" i="5" s="1"/>
  <c r="C4020" i="4"/>
  <c r="B4020" i="4"/>
  <c r="G4019" i="4"/>
  <c r="F4019" i="4"/>
  <c r="B4022" i="5" s="1"/>
  <c r="C4019" i="4"/>
  <c r="B4019" i="4"/>
  <c r="G4018" i="4"/>
  <c r="F4018" i="4"/>
  <c r="B4021" i="5" s="1"/>
  <c r="C4018" i="4"/>
  <c r="B4018" i="4"/>
  <c r="G4017" i="4"/>
  <c r="F4017" i="4"/>
  <c r="C4017" i="4"/>
  <c r="B4017" i="4"/>
  <c r="G4016" i="4"/>
  <c r="F4016" i="4"/>
  <c r="B4019" i="5" s="1"/>
  <c r="C4016" i="4"/>
  <c r="B4016" i="4"/>
  <c r="G4015" i="4"/>
  <c r="F4015" i="4"/>
  <c r="B4018" i="5" s="1"/>
  <c r="C4015" i="4"/>
  <c r="B4015" i="4"/>
  <c r="G4014" i="4"/>
  <c r="F4014" i="4"/>
  <c r="C4014" i="4"/>
  <c r="B4014" i="4"/>
  <c r="G4013" i="4"/>
  <c r="F4013" i="4"/>
  <c r="C4013" i="4"/>
  <c r="B4013" i="4"/>
  <c r="G4012" i="4"/>
  <c r="F4012" i="4"/>
  <c r="B4015" i="5" s="1"/>
  <c r="C4012" i="4"/>
  <c r="B4012" i="4"/>
  <c r="G4011" i="4"/>
  <c r="F4011" i="4"/>
  <c r="B4014" i="5" s="1"/>
  <c r="C4011" i="4"/>
  <c r="B4011" i="4"/>
  <c r="G4010" i="4"/>
  <c r="F4010" i="4"/>
  <c r="B4013" i="5" s="1"/>
  <c r="C4010" i="4"/>
  <c r="B4010" i="4"/>
  <c r="G4009" i="4"/>
  <c r="F4009" i="4"/>
  <c r="B4012" i="5" s="1"/>
  <c r="C4009" i="4"/>
  <c r="B4009" i="4"/>
  <c r="G4008" i="4"/>
  <c r="F4008" i="4"/>
  <c r="B4011" i="5" s="1"/>
  <c r="C4008" i="4"/>
  <c r="B4008" i="4"/>
  <c r="G4007" i="4"/>
  <c r="F4007" i="4"/>
  <c r="B4010" i="5" s="1"/>
  <c r="C4007" i="4"/>
  <c r="B4007" i="4"/>
  <c r="G4006" i="4"/>
  <c r="F4006" i="4"/>
  <c r="B4009" i="5" s="1"/>
  <c r="C4006" i="4"/>
  <c r="B4006" i="4"/>
  <c r="G4005" i="4"/>
  <c r="F4005" i="4"/>
  <c r="C4005" i="4"/>
  <c r="B4005" i="4"/>
  <c r="G4004" i="4"/>
  <c r="F4004" i="4"/>
  <c r="C4004" i="4"/>
  <c r="B4004" i="4"/>
  <c r="G4003" i="4"/>
  <c r="F4003" i="4"/>
  <c r="B4006" i="5" s="1"/>
  <c r="C4003" i="4"/>
  <c r="B4003" i="4"/>
  <c r="G4002" i="4"/>
  <c r="F4002" i="4"/>
  <c r="B4005" i="5" s="1"/>
  <c r="C4002" i="4"/>
  <c r="B4002" i="4"/>
  <c r="G4001" i="4"/>
  <c r="F4001" i="4"/>
  <c r="B4004" i="5" s="1"/>
  <c r="C4001" i="4"/>
  <c r="B4001" i="4"/>
  <c r="G4000" i="4"/>
  <c r="F4000" i="4"/>
  <c r="B4003" i="5" s="1"/>
  <c r="C4000" i="4"/>
  <c r="B4000" i="4"/>
  <c r="G3999" i="4"/>
  <c r="F3999" i="4"/>
  <c r="B4002" i="5" s="1"/>
  <c r="C3999" i="4"/>
  <c r="B3999" i="4"/>
  <c r="G3998" i="4"/>
  <c r="F3998" i="4"/>
  <c r="B4001" i="5" s="1"/>
  <c r="C3998" i="4"/>
  <c r="B3998" i="4"/>
  <c r="G3997" i="4"/>
  <c r="F3997" i="4"/>
  <c r="C3997" i="4"/>
  <c r="B3997" i="4"/>
  <c r="G3996" i="4"/>
  <c r="F3996" i="4"/>
  <c r="B3999" i="5" s="1"/>
  <c r="C3996" i="4"/>
  <c r="B3996" i="4"/>
  <c r="G3995" i="4"/>
  <c r="F3995" i="4"/>
  <c r="B3998" i="5" s="1"/>
  <c r="C3995" i="4"/>
  <c r="B3995" i="4"/>
  <c r="G3994" i="4"/>
  <c r="F3994" i="4"/>
  <c r="B3997" i="5" s="1"/>
  <c r="C3994" i="4"/>
  <c r="B3994" i="4"/>
  <c r="G3993" i="4"/>
  <c r="F3993" i="4"/>
  <c r="C3993" i="4"/>
  <c r="B3993" i="4"/>
  <c r="G3992" i="4"/>
  <c r="F3992" i="4"/>
  <c r="B3995" i="5" s="1"/>
  <c r="C3992" i="4"/>
  <c r="B3992" i="4"/>
  <c r="G3991" i="4"/>
  <c r="F3991" i="4"/>
  <c r="B3994" i="5" s="1"/>
  <c r="C3991" i="4"/>
  <c r="B3991" i="4"/>
  <c r="G3990" i="4"/>
  <c r="F3990" i="4"/>
  <c r="B3993" i="5" s="1"/>
  <c r="C3990" i="4"/>
  <c r="B3990" i="4"/>
  <c r="G3989" i="4"/>
  <c r="F3989" i="4"/>
  <c r="C3989" i="4"/>
  <c r="B3989" i="4"/>
  <c r="G3988" i="4"/>
  <c r="F3988" i="4"/>
  <c r="C3988" i="4"/>
  <c r="B3988" i="4"/>
  <c r="G3987" i="4"/>
  <c r="F3987" i="4"/>
  <c r="B3990" i="5" s="1"/>
  <c r="C3987" i="4"/>
  <c r="B3987" i="4"/>
  <c r="G3986" i="4"/>
  <c r="F3986" i="4"/>
  <c r="C3986" i="4"/>
  <c r="B3986" i="4"/>
  <c r="G3985" i="4"/>
  <c r="F3985" i="4"/>
  <c r="B3988" i="5" s="1"/>
  <c r="C3985" i="4"/>
  <c r="B3985" i="4"/>
  <c r="G3984" i="4"/>
  <c r="F3984" i="4"/>
  <c r="C3984" i="4"/>
  <c r="B3984" i="4"/>
  <c r="G3983" i="4"/>
  <c r="F3983" i="4"/>
  <c r="B3986" i="5" s="1"/>
  <c r="C3983" i="4"/>
  <c r="B3983" i="4"/>
  <c r="G3982" i="4"/>
  <c r="F3982" i="4"/>
  <c r="B3985" i="5" s="1"/>
  <c r="C3982" i="4"/>
  <c r="B3982" i="4"/>
  <c r="G3981" i="4"/>
  <c r="F3981" i="4"/>
  <c r="C3981" i="4"/>
  <c r="B3981" i="4"/>
  <c r="G3980" i="4"/>
  <c r="F3980" i="4"/>
  <c r="B3983" i="5" s="1"/>
  <c r="C3980" i="4"/>
  <c r="B3980" i="4"/>
  <c r="G3979" i="4"/>
  <c r="F3979" i="4"/>
  <c r="B3982" i="5" s="1"/>
  <c r="C3979" i="4"/>
  <c r="B3979" i="4"/>
  <c r="G3978" i="4"/>
  <c r="F3978" i="4"/>
  <c r="B3981" i="5" s="1"/>
  <c r="C3978" i="4"/>
  <c r="B3978" i="4"/>
  <c r="G3977" i="4"/>
  <c r="F3977" i="4"/>
  <c r="C3977" i="4"/>
  <c r="B3977" i="4"/>
  <c r="G3976" i="4"/>
  <c r="F3976" i="4"/>
  <c r="C3976" i="4"/>
  <c r="B3976" i="4"/>
  <c r="G3975" i="4"/>
  <c r="F3975" i="4"/>
  <c r="B3978" i="5" s="1"/>
  <c r="C3975" i="4"/>
  <c r="B3975" i="4"/>
  <c r="G3974" i="4"/>
  <c r="F3974" i="4"/>
  <c r="B3977" i="5" s="1"/>
  <c r="C3974" i="4"/>
  <c r="B3974" i="4"/>
  <c r="G3973" i="4"/>
  <c r="F3973" i="4"/>
  <c r="C3973" i="4"/>
  <c r="B3973" i="4"/>
  <c r="G3972" i="4"/>
  <c r="F3972" i="4"/>
  <c r="B3975" i="5" s="1"/>
  <c r="C3972" i="4"/>
  <c r="B3972" i="4"/>
  <c r="G3971" i="4"/>
  <c r="F3971" i="4"/>
  <c r="B3974" i="5" s="1"/>
  <c r="C3971" i="4"/>
  <c r="B3971" i="4"/>
  <c r="G3970" i="4"/>
  <c r="F3970" i="4"/>
  <c r="B3973" i="5" s="1"/>
  <c r="C3970" i="4"/>
  <c r="B3970" i="4"/>
  <c r="G3969" i="4"/>
  <c r="F3969" i="4"/>
  <c r="C3969" i="4"/>
  <c r="B3969" i="4"/>
  <c r="G3968" i="4"/>
  <c r="F3968" i="4"/>
  <c r="B3971" i="5" s="1"/>
  <c r="C3968" i="4"/>
  <c r="B3968" i="4"/>
  <c r="G3967" i="4"/>
  <c r="F3967" i="4"/>
  <c r="B3970" i="5" s="1"/>
  <c r="C3967" i="4"/>
  <c r="B3967" i="4"/>
  <c r="G3966" i="4"/>
  <c r="F3966" i="4"/>
  <c r="B3969" i="5" s="1"/>
  <c r="C3966" i="4"/>
  <c r="B3966" i="4"/>
  <c r="G3965" i="4"/>
  <c r="F3965" i="4"/>
  <c r="C3965" i="4"/>
  <c r="B3965" i="4"/>
  <c r="G3964" i="4"/>
  <c r="F3964" i="4"/>
  <c r="B3967" i="5" s="1"/>
  <c r="C3964" i="4"/>
  <c r="B3964" i="4"/>
  <c r="G3963" i="4"/>
  <c r="F3963" i="4"/>
  <c r="B3966" i="5" s="1"/>
  <c r="C3963" i="4"/>
  <c r="B3963" i="4"/>
  <c r="G3962" i="4"/>
  <c r="F3962" i="4"/>
  <c r="C3962" i="4"/>
  <c r="B3962" i="4"/>
  <c r="G3961" i="4"/>
  <c r="F3961" i="4"/>
  <c r="B3964" i="5" s="1"/>
  <c r="C3961" i="4"/>
  <c r="B3961" i="4"/>
  <c r="G3960" i="4"/>
  <c r="F3960" i="4"/>
  <c r="C3960" i="4"/>
  <c r="B3960" i="4"/>
  <c r="G3959" i="4"/>
  <c r="F3959" i="4"/>
  <c r="B3962" i="5" s="1"/>
  <c r="C3959" i="4"/>
  <c r="B3959" i="4"/>
  <c r="G3958" i="4"/>
  <c r="F3958" i="4"/>
  <c r="B3961" i="5" s="1"/>
  <c r="C3958" i="4"/>
  <c r="B3958" i="4"/>
  <c r="G3957" i="4"/>
  <c r="F3957" i="4"/>
  <c r="C3957" i="4"/>
  <c r="B3957" i="4"/>
  <c r="G3956" i="4"/>
  <c r="F3956" i="4"/>
  <c r="C3956" i="4"/>
  <c r="B3956" i="4"/>
  <c r="G3955" i="4"/>
  <c r="F3955" i="4"/>
  <c r="B3958" i="5" s="1"/>
  <c r="C3955" i="4"/>
  <c r="B3955" i="4"/>
  <c r="G3954" i="4"/>
  <c r="F3954" i="4"/>
  <c r="B3957" i="5" s="1"/>
  <c r="C3954" i="4"/>
  <c r="B3954" i="4"/>
  <c r="G3953" i="4"/>
  <c r="F3953" i="4"/>
  <c r="B3956" i="5" s="1"/>
  <c r="C3953" i="4"/>
  <c r="B3953" i="4"/>
  <c r="G3952" i="4"/>
  <c r="F3952" i="4"/>
  <c r="B3955" i="5" s="1"/>
  <c r="C3952" i="4"/>
  <c r="B3952" i="4"/>
  <c r="G3951" i="4"/>
  <c r="F3951" i="4"/>
  <c r="B3954" i="5" s="1"/>
  <c r="C3951" i="4"/>
  <c r="B3951" i="4"/>
  <c r="G3950" i="4"/>
  <c r="F3950" i="4"/>
  <c r="C3950" i="4"/>
  <c r="B3950" i="4"/>
  <c r="G3949" i="4"/>
  <c r="F3949" i="4"/>
  <c r="C3949" i="4"/>
  <c r="B3949" i="4"/>
  <c r="G3948" i="4"/>
  <c r="F3948" i="4"/>
  <c r="B3951" i="5" s="1"/>
  <c r="C3948" i="4"/>
  <c r="B3948" i="4"/>
  <c r="G3947" i="4"/>
  <c r="F3947" i="4"/>
  <c r="B3950" i="5" s="1"/>
  <c r="C3947" i="4"/>
  <c r="B3947" i="4"/>
  <c r="G3946" i="4"/>
  <c r="F3946" i="4"/>
  <c r="B3949" i="5" s="1"/>
  <c r="C3946" i="4"/>
  <c r="B3946" i="4"/>
  <c r="G3945" i="4"/>
  <c r="F3945" i="4"/>
  <c r="B3948" i="5" s="1"/>
  <c r="C3945" i="4"/>
  <c r="B3945" i="4"/>
  <c r="G3944" i="4"/>
  <c r="F3944" i="4"/>
  <c r="B3947" i="5" s="1"/>
  <c r="C3944" i="4"/>
  <c r="B3944" i="4"/>
  <c r="G3943" i="4"/>
  <c r="F3943" i="4"/>
  <c r="B3946" i="5" s="1"/>
  <c r="C3943" i="4"/>
  <c r="B3943" i="4"/>
  <c r="G3942" i="4"/>
  <c r="F3942" i="4"/>
  <c r="B3945" i="5" s="1"/>
  <c r="C3942" i="4"/>
  <c r="B3942" i="4"/>
  <c r="G3941" i="4"/>
  <c r="F3941" i="4"/>
  <c r="C3941" i="4"/>
  <c r="B3941" i="4"/>
  <c r="G3940" i="4"/>
  <c r="F3940" i="4"/>
  <c r="B3943" i="5" s="1"/>
  <c r="C3940" i="4"/>
  <c r="B3940" i="4"/>
  <c r="G3939" i="4"/>
  <c r="F3939" i="4"/>
  <c r="B3942" i="5" s="1"/>
  <c r="C3939" i="4"/>
  <c r="B3939" i="4"/>
  <c r="G3938" i="4"/>
  <c r="F3938" i="4"/>
  <c r="B3941" i="5" s="1"/>
  <c r="C3938" i="4"/>
  <c r="B3938" i="4"/>
  <c r="G3937" i="4"/>
  <c r="F3937" i="4"/>
  <c r="B3940" i="5" s="1"/>
  <c r="C3937" i="4"/>
  <c r="B3937" i="4"/>
  <c r="G3936" i="4"/>
  <c r="F3936" i="4"/>
  <c r="B3939" i="5" s="1"/>
  <c r="C3936" i="4"/>
  <c r="B3936" i="4"/>
  <c r="G3935" i="4"/>
  <c r="F3935" i="4"/>
  <c r="B3938" i="5" s="1"/>
  <c r="C3935" i="4"/>
  <c r="B3935" i="4"/>
  <c r="G3934" i="4"/>
  <c r="F3934" i="4"/>
  <c r="C3934" i="4"/>
  <c r="B3934" i="4"/>
  <c r="G3933" i="4"/>
  <c r="F3933" i="4"/>
  <c r="C3933" i="4"/>
  <c r="B3933" i="4"/>
  <c r="G3932" i="4"/>
  <c r="F3932" i="4"/>
  <c r="C3932" i="4"/>
  <c r="B3932" i="4"/>
  <c r="G3931" i="4"/>
  <c r="F3931" i="4"/>
  <c r="B3934" i="5" s="1"/>
  <c r="C3931" i="4"/>
  <c r="B3931" i="4"/>
  <c r="G3930" i="4"/>
  <c r="F3930" i="4"/>
  <c r="B3933" i="5" s="1"/>
  <c r="C3930" i="4"/>
  <c r="B3930" i="4"/>
  <c r="G3929" i="4"/>
  <c r="F3929" i="4"/>
  <c r="B3932" i="5" s="1"/>
  <c r="C3929" i="4"/>
  <c r="B3929" i="4"/>
  <c r="G3928" i="4"/>
  <c r="F3928" i="4"/>
  <c r="B3931" i="5" s="1"/>
  <c r="C3928" i="4"/>
  <c r="B3928" i="4"/>
  <c r="G3927" i="4"/>
  <c r="F3927" i="4"/>
  <c r="B3930" i="5" s="1"/>
  <c r="C3927" i="4"/>
  <c r="B3927" i="4"/>
  <c r="G3926" i="4"/>
  <c r="F3926" i="4"/>
  <c r="B3929" i="5" s="1"/>
  <c r="C3926" i="4"/>
  <c r="B3926" i="4"/>
  <c r="G3925" i="4"/>
  <c r="F3925" i="4"/>
  <c r="C3925" i="4"/>
  <c r="B3925" i="4"/>
  <c r="G3924" i="4"/>
  <c r="F3924" i="4"/>
  <c r="C3924" i="4"/>
  <c r="B3924" i="4"/>
  <c r="G3923" i="4"/>
  <c r="F3923" i="4"/>
  <c r="B3926" i="5" s="1"/>
  <c r="C3923" i="4"/>
  <c r="B3923" i="4"/>
  <c r="G3922" i="4"/>
  <c r="F3922" i="4"/>
  <c r="B3925" i="5" s="1"/>
  <c r="C3922" i="4"/>
  <c r="B3922" i="4"/>
  <c r="G3921" i="4"/>
  <c r="F3921" i="4"/>
  <c r="B3924" i="5" s="1"/>
  <c r="C3921" i="4"/>
  <c r="B3921" i="4"/>
  <c r="G3920" i="4"/>
  <c r="F3920" i="4"/>
  <c r="B3923" i="5" s="1"/>
  <c r="C3920" i="4"/>
  <c r="B3920" i="4"/>
  <c r="G3919" i="4"/>
  <c r="F3919" i="4"/>
  <c r="B3922" i="5" s="1"/>
  <c r="C3919" i="4"/>
  <c r="B3919" i="4"/>
  <c r="G3918" i="4"/>
  <c r="F3918" i="4"/>
  <c r="C3918" i="4"/>
  <c r="B3918" i="4"/>
  <c r="G3917" i="4"/>
  <c r="F3917" i="4"/>
  <c r="C3917" i="4"/>
  <c r="B3917" i="4"/>
  <c r="G3916" i="4"/>
  <c r="F3916" i="4"/>
  <c r="B3919" i="5" s="1"/>
  <c r="C3916" i="4"/>
  <c r="B3916" i="4"/>
  <c r="G3915" i="4"/>
  <c r="F3915" i="4"/>
  <c r="B3918" i="5" s="1"/>
  <c r="C3915" i="4"/>
  <c r="B3915" i="4"/>
  <c r="G3914" i="4"/>
  <c r="F3914" i="4"/>
  <c r="C3914" i="4"/>
  <c r="B3914" i="4"/>
  <c r="G3913" i="4"/>
  <c r="F3913" i="4"/>
  <c r="B3916" i="5" s="1"/>
  <c r="C3913" i="4"/>
  <c r="B3913" i="4"/>
  <c r="G3912" i="4"/>
  <c r="F3912" i="4"/>
  <c r="C3912" i="4"/>
  <c r="B3912" i="4"/>
  <c r="G3911" i="4"/>
  <c r="F3911" i="4"/>
  <c r="B3914" i="5" s="1"/>
  <c r="C3911" i="4"/>
  <c r="B3911" i="4"/>
  <c r="G3910" i="4"/>
  <c r="F3910" i="4"/>
  <c r="C3910" i="4"/>
  <c r="B3910" i="4"/>
  <c r="G3909" i="4"/>
  <c r="F3909" i="4"/>
  <c r="C3909" i="4"/>
  <c r="B3909" i="4"/>
  <c r="G3908" i="4"/>
  <c r="F3908" i="4"/>
  <c r="B3911" i="5" s="1"/>
  <c r="C3908" i="4"/>
  <c r="B3908" i="4"/>
  <c r="G3907" i="4"/>
  <c r="F3907" i="4"/>
  <c r="B3910" i="5" s="1"/>
  <c r="C3907" i="4"/>
  <c r="B3907" i="4"/>
  <c r="G3906" i="4"/>
  <c r="F3906" i="4"/>
  <c r="B3909" i="5" s="1"/>
  <c r="C3906" i="4"/>
  <c r="B3906" i="4"/>
  <c r="G3905" i="4"/>
  <c r="F3905" i="4"/>
  <c r="C3905" i="4"/>
  <c r="B3905" i="4"/>
  <c r="G3904" i="4"/>
  <c r="F3904" i="4"/>
  <c r="B3907" i="5" s="1"/>
  <c r="C3904" i="4"/>
  <c r="B3904" i="4"/>
  <c r="G3903" i="4"/>
  <c r="F3903" i="4"/>
  <c r="B3906" i="5" s="1"/>
  <c r="C3903" i="4"/>
  <c r="B3903" i="4"/>
  <c r="G3902" i="4"/>
  <c r="F3902" i="4"/>
  <c r="B3905" i="5" s="1"/>
  <c r="C3902" i="4"/>
  <c r="B3902" i="4"/>
  <c r="G3901" i="4"/>
  <c r="F3901" i="4"/>
  <c r="C3901" i="4"/>
  <c r="B3901" i="4"/>
  <c r="G3900" i="4"/>
  <c r="F3900" i="4"/>
  <c r="B3903" i="5" s="1"/>
  <c r="C3900" i="4"/>
  <c r="B3900" i="4"/>
  <c r="G3899" i="4"/>
  <c r="F3899" i="4"/>
  <c r="B3902" i="5" s="1"/>
  <c r="C3899" i="4"/>
  <c r="B3899" i="4"/>
  <c r="G3898" i="4"/>
  <c r="F3898" i="4"/>
  <c r="C3898" i="4"/>
  <c r="B3898" i="4"/>
  <c r="G3897" i="4"/>
  <c r="F3897" i="4"/>
  <c r="B3900" i="5" s="1"/>
  <c r="C3897" i="4"/>
  <c r="B3897" i="4"/>
  <c r="G3896" i="4"/>
  <c r="F3896" i="4"/>
  <c r="C3896" i="4"/>
  <c r="B3896" i="4"/>
  <c r="G3895" i="4"/>
  <c r="F3895" i="4"/>
  <c r="B3898" i="5" s="1"/>
  <c r="C3895" i="4"/>
  <c r="B3895" i="4"/>
  <c r="G3894" i="4"/>
  <c r="F3894" i="4"/>
  <c r="B3897" i="5" s="1"/>
  <c r="C3894" i="4"/>
  <c r="B3894" i="4"/>
  <c r="G3893" i="4"/>
  <c r="F3893" i="4"/>
  <c r="C3893" i="4"/>
  <c r="B3893" i="4"/>
  <c r="G3892" i="4"/>
  <c r="F3892" i="4"/>
  <c r="C3892" i="4"/>
  <c r="B3892" i="4"/>
  <c r="G3891" i="4"/>
  <c r="F3891" i="4"/>
  <c r="B3894" i="5" s="1"/>
  <c r="C3891" i="4"/>
  <c r="B3891" i="4"/>
  <c r="G3890" i="4"/>
  <c r="F3890" i="4"/>
  <c r="B3893" i="5" s="1"/>
  <c r="C3890" i="4"/>
  <c r="B3890" i="4"/>
  <c r="G3889" i="4"/>
  <c r="F3889" i="4"/>
  <c r="C3889" i="4"/>
  <c r="B3889" i="4"/>
  <c r="G3888" i="4"/>
  <c r="F3888" i="4"/>
  <c r="B3891" i="5" s="1"/>
  <c r="C3888" i="4"/>
  <c r="B3888" i="4"/>
  <c r="G3887" i="4"/>
  <c r="F3887" i="4"/>
  <c r="B3890" i="5" s="1"/>
  <c r="C3887" i="4"/>
  <c r="B3887" i="4"/>
  <c r="G3886" i="4"/>
  <c r="F3886" i="4"/>
  <c r="C3886" i="4"/>
  <c r="B3886" i="4"/>
  <c r="G3885" i="4"/>
  <c r="F3885" i="4"/>
  <c r="C3885" i="4"/>
  <c r="B3885" i="4"/>
  <c r="G3884" i="4"/>
  <c r="F3884" i="4"/>
  <c r="B3887" i="5" s="1"/>
  <c r="C3884" i="4"/>
  <c r="B3884" i="4"/>
  <c r="G3883" i="4"/>
  <c r="F3883" i="4"/>
  <c r="B3886" i="5" s="1"/>
  <c r="C3883" i="4"/>
  <c r="B3883" i="4"/>
  <c r="G3882" i="4"/>
  <c r="F3882" i="4"/>
  <c r="B3885" i="5" s="1"/>
  <c r="C3882" i="4"/>
  <c r="B3882" i="4"/>
  <c r="G3881" i="4"/>
  <c r="F3881" i="4"/>
  <c r="B3884" i="5" s="1"/>
  <c r="C3881" i="4"/>
  <c r="B3881" i="4"/>
  <c r="G3880" i="4"/>
  <c r="F3880" i="4"/>
  <c r="B3883" i="5" s="1"/>
  <c r="C3880" i="4"/>
  <c r="B3880" i="4"/>
  <c r="G3879" i="4"/>
  <c r="F3879" i="4"/>
  <c r="B3882" i="5" s="1"/>
  <c r="C3879" i="4"/>
  <c r="B3879" i="4"/>
  <c r="G3878" i="4"/>
  <c r="F3878" i="4"/>
  <c r="B3881" i="5" s="1"/>
  <c r="C3878" i="4"/>
  <c r="B3878" i="4"/>
  <c r="G3877" i="4"/>
  <c r="F3877" i="4"/>
  <c r="C3877" i="4"/>
  <c r="B3877" i="4"/>
  <c r="G3876" i="4"/>
  <c r="F3876" i="4"/>
  <c r="B3879" i="5" s="1"/>
  <c r="C3876" i="4"/>
  <c r="B3876" i="4"/>
  <c r="G3875" i="4"/>
  <c r="F3875" i="4"/>
  <c r="B3878" i="5" s="1"/>
  <c r="C3875" i="4"/>
  <c r="B3875" i="4"/>
  <c r="G3874" i="4"/>
  <c r="F3874" i="4"/>
  <c r="B3877" i="5" s="1"/>
  <c r="C3874" i="4"/>
  <c r="B3874" i="4"/>
  <c r="G3873" i="4"/>
  <c r="F3873" i="4"/>
  <c r="B3876" i="5" s="1"/>
  <c r="C3873" i="4"/>
  <c r="B3873" i="4"/>
  <c r="G3872" i="4"/>
  <c r="F3872" i="4"/>
  <c r="C3872" i="4"/>
  <c r="B3872" i="4"/>
  <c r="G3871" i="4"/>
  <c r="F3871" i="4"/>
  <c r="B3874" i="5" s="1"/>
  <c r="C3871" i="4"/>
  <c r="B3871" i="4"/>
  <c r="G3870" i="4"/>
  <c r="F3870" i="4"/>
  <c r="B3873" i="5" s="1"/>
  <c r="C3870" i="4"/>
  <c r="B3870" i="4"/>
  <c r="G3869" i="4"/>
  <c r="F3869" i="4"/>
  <c r="C3869" i="4"/>
  <c r="B3869" i="4"/>
  <c r="G3868" i="4"/>
  <c r="F3868" i="4"/>
  <c r="B3871" i="5" s="1"/>
  <c r="C3868" i="4"/>
  <c r="B3868" i="4"/>
  <c r="G3867" i="4"/>
  <c r="F3867" i="4"/>
  <c r="B3870" i="5" s="1"/>
  <c r="C3867" i="4"/>
  <c r="B3867" i="4"/>
  <c r="G3866" i="4"/>
  <c r="F3866" i="4"/>
  <c r="B3869" i="5" s="1"/>
  <c r="C3866" i="4"/>
  <c r="B3866" i="4"/>
  <c r="G3865" i="4"/>
  <c r="F3865" i="4"/>
  <c r="C3865" i="4"/>
  <c r="B3865" i="4"/>
  <c r="G3864" i="4"/>
  <c r="F3864" i="4"/>
  <c r="B3867" i="5" s="1"/>
  <c r="C3864" i="4"/>
  <c r="B3864" i="4"/>
  <c r="G3863" i="4"/>
  <c r="F3863" i="4"/>
  <c r="B3866" i="5" s="1"/>
  <c r="C3863" i="4"/>
  <c r="B3863" i="4"/>
  <c r="G3862" i="4"/>
  <c r="F3862" i="4"/>
  <c r="B3865" i="5" s="1"/>
  <c r="C3862" i="4"/>
  <c r="B3862" i="4"/>
  <c r="G3861" i="4"/>
  <c r="F3861" i="4"/>
  <c r="C3861" i="4"/>
  <c r="B3861" i="4"/>
  <c r="G3860" i="4"/>
  <c r="F3860" i="4"/>
  <c r="C3860" i="4"/>
  <c r="B3860" i="4"/>
  <c r="G3859" i="4"/>
  <c r="F3859" i="4"/>
  <c r="B3862" i="5" s="1"/>
  <c r="C3859" i="4"/>
  <c r="B3859" i="4"/>
  <c r="G3858" i="4"/>
  <c r="F3858" i="4"/>
  <c r="B3861" i="5" s="1"/>
  <c r="C3858" i="4"/>
  <c r="B3858" i="4"/>
  <c r="G3857" i="4"/>
  <c r="F3857" i="4"/>
  <c r="B3860" i="5" s="1"/>
  <c r="C3857" i="4"/>
  <c r="B3857" i="4"/>
  <c r="G3856" i="4"/>
  <c r="F3856" i="4"/>
  <c r="B3859" i="5" s="1"/>
  <c r="C3856" i="4"/>
  <c r="B3856" i="4"/>
  <c r="G3855" i="4"/>
  <c r="F3855" i="4"/>
  <c r="B3858" i="5" s="1"/>
  <c r="C3855" i="4"/>
  <c r="B3855" i="4"/>
  <c r="G3854" i="4"/>
  <c r="F3854" i="4"/>
  <c r="C3854" i="4"/>
  <c r="B3854" i="4"/>
  <c r="G3853" i="4"/>
  <c r="F3853" i="4"/>
  <c r="C3853" i="4"/>
  <c r="B3853" i="4"/>
  <c r="G3852" i="4"/>
  <c r="F3852" i="4"/>
  <c r="B3855" i="5" s="1"/>
  <c r="C3852" i="4"/>
  <c r="B3852" i="4"/>
  <c r="G3851" i="4"/>
  <c r="F3851" i="4"/>
  <c r="B3854" i="5" s="1"/>
  <c r="C3851" i="4"/>
  <c r="B3851" i="4"/>
  <c r="G3850" i="4"/>
  <c r="F3850" i="4"/>
  <c r="C3850" i="4"/>
  <c r="B3850" i="4"/>
  <c r="G3849" i="4"/>
  <c r="F3849" i="4"/>
  <c r="B3852" i="5" s="1"/>
  <c r="C3849" i="4"/>
  <c r="B3849" i="4"/>
  <c r="G3848" i="4"/>
  <c r="F3848" i="4"/>
  <c r="C3848" i="4"/>
  <c r="B3848" i="4"/>
  <c r="G3847" i="4"/>
  <c r="F3847" i="4"/>
  <c r="B3850" i="5" s="1"/>
  <c r="C3847" i="4"/>
  <c r="B3847" i="4"/>
  <c r="G3846" i="4"/>
  <c r="F3846" i="4"/>
  <c r="B3849" i="5" s="1"/>
  <c r="C3846" i="4"/>
  <c r="B3846" i="4"/>
  <c r="G3845" i="4"/>
  <c r="F3845" i="4"/>
  <c r="C3845" i="4"/>
  <c r="B3845" i="4"/>
  <c r="G3844" i="4"/>
  <c r="F3844" i="4"/>
  <c r="B3847" i="5" s="1"/>
  <c r="C3844" i="4"/>
  <c r="B3844" i="4"/>
  <c r="G3843" i="4"/>
  <c r="F3843" i="4"/>
  <c r="B3846" i="5" s="1"/>
  <c r="C3843" i="4"/>
  <c r="B3843" i="4"/>
  <c r="G3842" i="4"/>
  <c r="F3842" i="4"/>
  <c r="B3845" i="5" s="1"/>
  <c r="C3842" i="4"/>
  <c r="B3842" i="4"/>
  <c r="G3841" i="4"/>
  <c r="F3841" i="4"/>
  <c r="C3841" i="4"/>
  <c r="B3841" i="4"/>
  <c r="G3840" i="4"/>
  <c r="F3840" i="4"/>
  <c r="B3843" i="5" s="1"/>
  <c r="C3840" i="4"/>
  <c r="B3840" i="4"/>
  <c r="G3839" i="4"/>
  <c r="F3839" i="4"/>
  <c r="B3842" i="5" s="1"/>
  <c r="C3839" i="4"/>
  <c r="B3839" i="4"/>
  <c r="G3838" i="4"/>
  <c r="F3838" i="4"/>
  <c r="B3841" i="5" s="1"/>
  <c r="C3838" i="4"/>
  <c r="B3838" i="4"/>
  <c r="G3837" i="4"/>
  <c r="F3837" i="4"/>
  <c r="C3837" i="4"/>
  <c r="B3837" i="4"/>
  <c r="G3836" i="4"/>
  <c r="F3836" i="4"/>
  <c r="B3839" i="5" s="1"/>
  <c r="C3836" i="4"/>
  <c r="B3836" i="4"/>
  <c r="G3835" i="4"/>
  <c r="F3835" i="4"/>
  <c r="B3838" i="5" s="1"/>
  <c r="C3835" i="4"/>
  <c r="B3835" i="4"/>
  <c r="G3834" i="4"/>
  <c r="F3834" i="4"/>
  <c r="C3834" i="4"/>
  <c r="B3834" i="4"/>
  <c r="G3833" i="4"/>
  <c r="F3833" i="4"/>
  <c r="B3836" i="5" s="1"/>
  <c r="C3833" i="4"/>
  <c r="B3833" i="4"/>
  <c r="G3832" i="4"/>
  <c r="F3832" i="4"/>
  <c r="C3832" i="4"/>
  <c r="B3832" i="4"/>
  <c r="G3831" i="4"/>
  <c r="F3831" i="4"/>
  <c r="B3834" i="5" s="1"/>
  <c r="C3831" i="4"/>
  <c r="B3831" i="4"/>
  <c r="G3830" i="4"/>
  <c r="F3830" i="4"/>
  <c r="B3833" i="5" s="1"/>
  <c r="C3830" i="4"/>
  <c r="B3830" i="4"/>
  <c r="G3829" i="4"/>
  <c r="F3829" i="4"/>
  <c r="C3829" i="4"/>
  <c r="B3829" i="4"/>
  <c r="G3828" i="4"/>
  <c r="F3828" i="4"/>
  <c r="B3831" i="5" s="1"/>
  <c r="C3828" i="4"/>
  <c r="B3828" i="4"/>
  <c r="G3827" i="4"/>
  <c r="F3827" i="4"/>
  <c r="B3830" i="5" s="1"/>
  <c r="C3827" i="4"/>
  <c r="B3827" i="4"/>
  <c r="G3826" i="4"/>
  <c r="F3826" i="4"/>
  <c r="B3829" i="5" s="1"/>
  <c r="C3826" i="4"/>
  <c r="B3826" i="4"/>
  <c r="G3825" i="4"/>
  <c r="F3825" i="4"/>
  <c r="C3825" i="4"/>
  <c r="B3825" i="4"/>
  <c r="G3824" i="4"/>
  <c r="F3824" i="4"/>
  <c r="B3827" i="5" s="1"/>
  <c r="C3824" i="4"/>
  <c r="B3824" i="4"/>
  <c r="G3823" i="4"/>
  <c r="F3823" i="4"/>
  <c r="B3826" i="5" s="1"/>
  <c r="C3823" i="4"/>
  <c r="B3823" i="4"/>
  <c r="G3822" i="4"/>
  <c r="F3822" i="4"/>
  <c r="C3822" i="4"/>
  <c r="B3822" i="4"/>
  <c r="G3821" i="4"/>
  <c r="F3821" i="4"/>
  <c r="C3821" i="4"/>
  <c r="B3821" i="4"/>
  <c r="G3820" i="4"/>
  <c r="F3820" i="4"/>
  <c r="B3823" i="5" s="1"/>
  <c r="C3820" i="4"/>
  <c r="B3820" i="4"/>
  <c r="G3819" i="4"/>
  <c r="F3819" i="4"/>
  <c r="B3822" i="5" s="1"/>
  <c r="C3819" i="4"/>
  <c r="B3819" i="4"/>
  <c r="G3818" i="4"/>
  <c r="F3818" i="4"/>
  <c r="B3821" i="5" s="1"/>
  <c r="C3818" i="4"/>
  <c r="B3818" i="4"/>
  <c r="G3817" i="4"/>
  <c r="F3817" i="4"/>
  <c r="B3820" i="5" s="1"/>
  <c r="C3817" i="4"/>
  <c r="B3817" i="4"/>
  <c r="G3816" i="4"/>
  <c r="F3816" i="4"/>
  <c r="C3816" i="4"/>
  <c r="B3816" i="4"/>
  <c r="G3815" i="4"/>
  <c r="F3815" i="4"/>
  <c r="B3818" i="5" s="1"/>
  <c r="C3815" i="4"/>
  <c r="B3815" i="4"/>
  <c r="G3814" i="4"/>
  <c r="F3814" i="4"/>
  <c r="B3817" i="5" s="1"/>
  <c r="C3814" i="4"/>
  <c r="B3814" i="4"/>
  <c r="G3813" i="4"/>
  <c r="F3813" i="4"/>
  <c r="C3813" i="4"/>
  <c r="B3813" i="4"/>
  <c r="G3812" i="4"/>
  <c r="F3812" i="4"/>
  <c r="B3815" i="5" s="1"/>
  <c r="C3812" i="4"/>
  <c r="B3812" i="4"/>
  <c r="G3811" i="4"/>
  <c r="F3811" i="4"/>
  <c r="B3814" i="5" s="1"/>
  <c r="C3811" i="4"/>
  <c r="B3811" i="4"/>
  <c r="G3810" i="4"/>
  <c r="F3810" i="4"/>
  <c r="B3813" i="5" s="1"/>
  <c r="C3810" i="4"/>
  <c r="B3810" i="4"/>
  <c r="G3809" i="4"/>
  <c r="F3809" i="4"/>
  <c r="C3809" i="4"/>
  <c r="B3809" i="4"/>
  <c r="G3808" i="4"/>
  <c r="F3808" i="4"/>
  <c r="B3811" i="5" s="1"/>
  <c r="C3808" i="4"/>
  <c r="B3808" i="4"/>
  <c r="G3807" i="4"/>
  <c r="F3807" i="4"/>
  <c r="B3810" i="5" s="1"/>
  <c r="C3807" i="4"/>
  <c r="B3807" i="4"/>
  <c r="G3806" i="4"/>
  <c r="F3806" i="4"/>
  <c r="B3809" i="5" s="1"/>
  <c r="C3806" i="4"/>
  <c r="B3806" i="4"/>
  <c r="G3805" i="4"/>
  <c r="F3805" i="4"/>
  <c r="C3805" i="4"/>
  <c r="B3805" i="4"/>
  <c r="G3804" i="4"/>
  <c r="F3804" i="4"/>
  <c r="B3807" i="5" s="1"/>
  <c r="C3804" i="4"/>
  <c r="B3804" i="4"/>
  <c r="G3803" i="4"/>
  <c r="F3803" i="4"/>
  <c r="B3806" i="5" s="1"/>
  <c r="C3803" i="4"/>
  <c r="B3803" i="4"/>
  <c r="G3802" i="4"/>
  <c r="F3802" i="4"/>
  <c r="C3802" i="4"/>
  <c r="B3802" i="4"/>
  <c r="G3801" i="4"/>
  <c r="F3801" i="4"/>
  <c r="B3804" i="5" s="1"/>
  <c r="C3801" i="4"/>
  <c r="B3801" i="4"/>
  <c r="G3800" i="4"/>
  <c r="F3800" i="4"/>
  <c r="B3803" i="5" s="1"/>
  <c r="C3800" i="4"/>
  <c r="B3800" i="4"/>
  <c r="G3799" i="4"/>
  <c r="F3799" i="4"/>
  <c r="B3802" i="5" s="1"/>
  <c r="C3799" i="4"/>
  <c r="B3799" i="4"/>
  <c r="G3798" i="4"/>
  <c r="F3798" i="4"/>
  <c r="B3801" i="5" s="1"/>
  <c r="C3798" i="4"/>
  <c r="B3798" i="4"/>
  <c r="G3797" i="4"/>
  <c r="F3797" i="4"/>
  <c r="C3797" i="4"/>
  <c r="B3797" i="4"/>
  <c r="G3796" i="4"/>
  <c r="F3796" i="4"/>
  <c r="C3796" i="4"/>
  <c r="B3796" i="4"/>
  <c r="G3795" i="4"/>
  <c r="F3795" i="4"/>
  <c r="B3798" i="5" s="1"/>
  <c r="C3795" i="4"/>
  <c r="B3795" i="4"/>
  <c r="G3794" i="4"/>
  <c r="F3794" i="4"/>
  <c r="B3797" i="5" s="1"/>
  <c r="C3794" i="4"/>
  <c r="B3794" i="4"/>
  <c r="G3793" i="4"/>
  <c r="F3793" i="4"/>
  <c r="B3796" i="5" s="1"/>
  <c r="C3793" i="4"/>
  <c r="B3793" i="4"/>
  <c r="G3792" i="4"/>
  <c r="F3792" i="4"/>
  <c r="B3795" i="5" s="1"/>
  <c r="C3792" i="4"/>
  <c r="B3792" i="4"/>
  <c r="G3791" i="4"/>
  <c r="F3791" i="4"/>
  <c r="B3794" i="5" s="1"/>
  <c r="C3791" i="4"/>
  <c r="B3791" i="4"/>
  <c r="G3790" i="4"/>
  <c r="F3790" i="4"/>
  <c r="B3793" i="5" s="1"/>
  <c r="C3790" i="4"/>
  <c r="B3790" i="4"/>
  <c r="G3789" i="4"/>
  <c r="F3789" i="4"/>
  <c r="C3789" i="4"/>
  <c r="B3789" i="4"/>
  <c r="G3788" i="4"/>
  <c r="F3788" i="4"/>
  <c r="B3791" i="5" s="1"/>
  <c r="C3788" i="4"/>
  <c r="B3788" i="4"/>
  <c r="G3787" i="4"/>
  <c r="F3787" i="4"/>
  <c r="B3790" i="5" s="1"/>
  <c r="C3787" i="4"/>
  <c r="B3787" i="4"/>
  <c r="G3786" i="4"/>
  <c r="F3786" i="4"/>
  <c r="B3789" i="5" s="1"/>
  <c r="C3786" i="4"/>
  <c r="B3786" i="4"/>
  <c r="G3785" i="4"/>
  <c r="F3785" i="4"/>
  <c r="B3788" i="5" s="1"/>
  <c r="C3785" i="4"/>
  <c r="B3785" i="4"/>
  <c r="G3784" i="4"/>
  <c r="F3784" i="4"/>
  <c r="C3784" i="4"/>
  <c r="B3784" i="4"/>
  <c r="G3783" i="4"/>
  <c r="F3783" i="4"/>
  <c r="B3786" i="5" s="1"/>
  <c r="C3783" i="4"/>
  <c r="B3783" i="4"/>
  <c r="G3782" i="4"/>
  <c r="F3782" i="4"/>
  <c r="B3785" i="5" s="1"/>
  <c r="C3782" i="4"/>
  <c r="B3782" i="4"/>
  <c r="G3781" i="4"/>
  <c r="F3781" i="4"/>
  <c r="C3781" i="4"/>
  <c r="B3781" i="4"/>
  <c r="G3780" i="4"/>
  <c r="F3780" i="4"/>
  <c r="C3780" i="4"/>
  <c r="B3780" i="4"/>
  <c r="G3779" i="4"/>
  <c r="F3779" i="4"/>
  <c r="B3782" i="5" s="1"/>
  <c r="C3779" i="4"/>
  <c r="B3779" i="4"/>
  <c r="G3778" i="4"/>
  <c r="F3778" i="4"/>
  <c r="B3781" i="5" s="1"/>
  <c r="C3778" i="4"/>
  <c r="B3778" i="4"/>
  <c r="G3777" i="4"/>
  <c r="F3777" i="4"/>
  <c r="C3777" i="4"/>
  <c r="B3777" i="4"/>
  <c r="G3776" i="4"/>
  <c r="F3776" i="4"/>
  <c r="C3776" i="4"/>
  <c r="B3776" i="4"/>
  <c r="G3775" i="4"/>
  <c r="F3775" i="4"/>
  <c r="B3778" i="5" s="1"/>
  <c r="C3775" i="4"/>
  <c r="B3775" i="4"/>
  <c r="G3774" i="4"/>
  <c r="F3774" i="4"/>
  <c r="B3777" i="5" s="1"/>
  <c r="C3774" i="4"/>
  <c r="B3774" i="4"/>
  <c r="G3773" i="4"/>
  <c r="F3773" i="4"/>
  <c r="C3773" i="4"/>
  <c r="B3773" i="4"/>
  <c r="G3772" i="4"/>
  <c r="F3772" i="4"/>
  <c r="B3775" i="5" s="1"/>
  <c r="C3772" i="4"/>
  <c r="B3772" i="4"/>
  <c r="G3771" i="4"/>
  <c r="F3771" i="4"/>
  <c r="B3774" i="5" s="1"/>
  <c r="C3771" i="4"/>
  <c r="B3771" i="4"/>
  <c r="G3770" i="4"/>
  <c r="F3770" i="4"/>
  <c r="C3770" i="4"/>
  <c r="B3770" i="4"/>
  <c r="G3769" i="4"/>
  <c r="F3769" i="4"/>
  <c r="B3772" i="5" s="1"/>
  <c r="C3769" i="4"/>
  <c r="B3769" i="4"/>
  <c r="G3768" i="4"/>
  <c r="F3768" i="4"/>
  <c r="C3768" i="4"/>
  <c r="B3768" i="4"/>
  <c r="G3767" i="4"/>
  <c r="F3767" i="4"/>
  <c r="B3770" i="5" s="1"/>
  <c r="C3767" i="4"/>
  <c r="B3767" i="4"/>
  <c r="G3766" i="4"/>
  <c r="F3766" i="4"/>
  <c r="B3769" i="5" s="1"/>
  <c r="C3766" i="4"/>
  <c r="B3766" i="4"/>
  <c r="G3765" i="4"/>
  <c r="F3765" i="4"/>
  <c r="C3765" i="4"/>
  <c r="B3765" i="4"/>
  <c r="G3764" i="4"/>
  <c r="F3764" i="4"/>
  <c r="B3767" i="5" s="1"/>
  <c r="C3764" i="4"/>
  <c r="B3764" i="4"/>
  <c r="G3763" i="4"/>
  <c r="F3763" i="4"/>
  <c r="B3766" i="5" s="1"/>
  <c r="C3763" i="4"/>
  <c r="B3763" i="4"/>
  <c r="G3762" i="4"/>
  <c r="F3762" i="4"/>
  <c r="B3765" i="5" s="1"/>
  <c r="C3762" i="4"/>
  <c r="B3762" i="4"/>
  <c r="G3761" i="4"/>
  <c r="F3761" i="4"/>
  <c r="B3764" i="5" s="1"/>
  <c r="C3761" i="4"/>
  <c r="B3761" i="4"/>
  <c r="G3760" i="4"/>
  <c r="F3760" i="4"/>
  <c r="B3763" i="5" s="1"/>
  <c r="C3760" i="4"/>
  <c r="B3760" i="4"/>
  <c r="G3759" i="4"/>
  <c r="F3759" i="4"/>
  <c r="B3762" i="5" s="1"/>
  <c r="C3759" i="4"/>
  <c r="B3759" i="4"/>
  <c r="G3758" i="4"/>
  <c r="F3758" i="4"/>
  <c r="C3758" i="4"/>
  <c r="B3758" i="4"/>
  <c r="G3757" i="4"/>
  <c r="F3757" i="4"/>
  <c r="C3757" i="4"/>
  <c r="B3757" i="4"/>
  <c r="G3756" i="4"/>
  <c r="F3756" i="4"/>
  <c r="B3759" i="5" s="1"/>
  <c r="C3756" i="4"/>
  <c r="B3756" i="4"/>
  <c r="G3755" i="4"/>
  <c r="F3755" i="4"/>
  <c r="B3758" i="5" s="1"/>
  <c r="C3755" i="4"/>
  <c r="B3755" i="4"/>
  <c r="G3754" i="4"/>
  <c r="F3754" i="4"/>
  <c r="C3754" i="4"/>
  <c r="B3754" i="4"/>
  <c r="G3753" i="4"/>
  <c r="F3753" i="4"/>
  <c r="B3756" i="5" s="1"/>
  <c r="C3753" i="4"/>
  <c r="B3753" i="4"/>
  <c r="G3752" i="4"/>
  <c r="F3752" i="4"/>
  <c r="C3752" i="4"/>
  <c r="B3752" i="4"/>
  <c r="G3751" i="4"/>
  <c r="F3751" i="4"/>
  <c r="B3754" i="5" s="1"/>
  <c r="C3751" i="4"/>
  <c r="B3751" i="4"/>
  <c r="G3750" i="4"/>
  <c r="F3750" i="4"/>
  <c r="B3753" i="5" s="1"/>
  <c r="C3750" i="4"/>
  <c r="B3750" i="4"/>
  <c r="G3749" i="4"/>
  <c r="F3749" i="4"/>
  <c r="C3749" i="4"/>
  <c r="B3749" i="4"/>
  <c r="G3748" i="4"/>
  <c r="F3748" i="4"/>
  <c r="B3751" i="5" s="1"/>
  <c r="C3748" i="4"/>
  <c r="B3748" i="4"/>
  <c r="G3747" i="4"/>
  <c r="F3747" i="4"/>
  <c r="B3750" i="5" s="1"/>
  <c r="C3747" i="4"/>
  <c r="B3747" i="4"/>
  <c r="G3746" i="4"/>
  <c r="F3746" i="4"/>
  <c r="B3749" i="5" s="1"/>
  <c r="C3746" i="4"/>
  <c r="B3746" i="4"/>
  <c r="G3745" i="4"/>
  <c r="F3745" i="4"/>
  <c r="C3745" i="4"/>
  <c r="B3745" i="4"/>
  <c r="G3744" i="4"/>
  <c r="F3744" i="4"/>
  <c r="B3747" i="5" s="1"/>
  <c r="C3744" i="4"/>
  <c r="B3744" i="4"/>
  <c r="G3743" i="4"/>
  <c r="F3743" i="4"/>
  <c r="B3746" i="5" s="1"/>
  <c r="C3743" i="4"/>
  <c r="B3743" i="4"/>
  <c r="G3742" i="4"/>
  <c r="F3742" i="4"/>
  <c r="B3745" i="5" s="1"/>
  <c r="C3742" i="4"/>
  <c r="B3742" i="4"/>
  <c r="G3741" i="4"/>
  <c r="F3741" i="4"/>
  <c r="C3741" i="4"/>
  <c r="B3741" i="4"/>
  <c r="G3740" i="4"/>
  <c r="F3740" i="4"/>
  <c r="B3743" i="5" s="1"/>
  <c r="C3740" i="4"/>
  <c r="B3740" i="4"/>
  <c r="G3739" i="4"/>
  <c r="F3739" i="4"/>
  <c r="B3742" i="5" s="1"/>
  <c r="C3739" i="4"/>
  <c r="B3739" i="4"/>
  <c r="G3738" i="4"/>
  <c r="F3738" i="4"/>
  <c r="C3738" i="4"/>
  <c r="B3738" i="4"/>
  <c r="G3737" i="4"/>
  <c r="F3737" i="4"/>
  <c r="B3740" i="5" s="1"/>
  <c r="C3737" i="4"/>
  <c r="B3737" i="4"/>
  <c r="G3736" i="4"/>
  <c r="F3736" i="4"/>
  <c r="B3739" i="5" s="1"/>
  <c r="C3736" i="4"/>
  <c r="B3736" i="4"/>
  <c r="G3735" i="4"/>
  <c r="F3735" i="4"/>
  <c r="B3738" i="5" s="1"/>
  <c r="C3735" i="4"/>
  <c r="B3735" i="4"/>
  <c r="G3734" i="4"/>
  <c r="F3734" i="4"/>
  <c r="B3737" i="5" s="1"/>
  <c r="C3734" i="4"/>
  <c r="B3734" i="4"/>
  <c r="G3733" i="4"/>
  <c r="F3733" i="4"/>
  <c r="C3733" i="4"/>
  <c r="B3733" i="4"/>
  <c r="G3732" i="4"/>
  <c r="F3732" i="4"/>
  <c r="C3732" i="4"/>
  <c r="B3732" i="4"/>
  <c r="G3731" i="4"/>
  <c r="F3731" i="4"/>
  <c r="B3734" i="5" s="1"/>
  <c r="C3731" i="4"/>
  <c r="B3731" i="4"/>
  <c r="G3730" i="4"/>
  <c r="F3730" i="4"/>
  <c r="B3733" i="5" s="1"/>
  <c r="C3730" i="4"/>
  <c r="B3730" i="4"/>
  <c r="G3729" i="4"/>
  <c r="F3729" i="4"/>
  <c r="B3732" i="5" s="1"/>
  <c r="C3729" i="4"/>
  <c r="B3729" i="4"/>
  <c r="G3728" i="4"/>
  <c r="F3728" i="4"/>
  <c r="B3731" i="5" s="1"/>
  <c r="C3728" i="4"/>
  <c r="B3728" i="4"/>
  <c r="G3727" i="4"/>
  <c r="F3727" i="4"/>
  <c r="B3730" i="5" s="1"/>
  <c r="C3727" i="4"/>
  <c r="B3727" i="4"/>
  <c r="G3726" i="4"/>
  <c r="F3726" i="4"/>
  <c r="C3726" i="4"/>
  <c r="B3726" i="4"/>
  <c r="G3725" i="4"/>
  <c r="F3725" i="4"/>
  <c r="C3725" i="4"/>
  <c r="B3725" i="4"/>
  <c r="G3724" i="4"/>
  <c r="F3724" i="4"/>
  <c r="B3727" i="5" s="1"/>
  <c r="C3724" i="4"/>
  <c r="B3724" i="4"/>
  <c r="G3723" i="4"/>
  <c r="F3723" i="4"/>
  <c r="B3726" i="5" s="1"/>
  <c r="C3723" i="4"/>
  <c r="B3723" i="4"/>
  <c r="G3722" i="4"/>
  <c r="F3722" i="4"/>
  <c r="B3725" i="5" s="1"/>
  <c r="C3722" i="4"/>
  <c r="B3722" i="4"/>
  <c r="G3721" i="4"/>
  <c r="F3721" i="4"/>
  <c r="B3724" i="5" s="1"/>
  <c r="C3721" i="4"/>
  <c r="B3721" i="4"/>
  <c r="G3720" i="4"/>
  <c r="F3720" i="4"/>
  <c r="C3720" i="4"/>
  <c r="B3720" i="4"/>
  <c r="G3719" i="4"/>
  <c r="F3719" i="4"/>
  <c r="B3722" i="5" s="1"/>
  <c r="C3719" i="4"/>
  <c r="B3719" i="4"/>
  <c r="G3718" i="4"/>
  <c r="F3718" i="4"/>
  <c r="B3721" i="5" s="1"/>
  <c r="C3718" i="4"/>
  <c r="B3718" i="4"/>
  <c r="G3717" i="4"/>
  <c r="F3717" i="4"/>
  <c r="C3717" i="4"/>
  <c r="B3717" i="4"/>
  <c r="G3716" i="4"/>
  <c r="F3716" i="4"/>
  <c r="B3719" i="5" s="1"/>
  <c r="C3716" i="4"/>
  <c r="B3716" i="4"/>
  <c r="G3715" i="4"/>
  <c r="F3715" i="4"/>
  <c r="B3718" i="5" s="1"/>
  <c r="C3715" i="4"/>
  <c r="B3715" i="4"/>
  <c r="G3714" i="4"/>
  <c r="F3714" i="4"/>
  <c r="C3714" i="4"/>
  <c r="B3714" i="4"/>
  <c r="G3713" i="4"/>
  <c r="F3713" i="4"/>
  <c r="C3713" i="4"/>
  <c r="B3713" i="4"/>
  <c r="G3712" i="4"/>
  <c r="F3712" i="4"/>
  <c r="C3712" i="4"/>
  <c r="B3712" i="4"/>
  <c r="G3711" i="4"/>
  <c r="F3711" i="4"/>
  <c r="B3714" i="5" s="1"/>
  <c r="C3711" i="4"/>
  <c r="B3711" i="4"/>
  <c r="G3710" i="4"/>
  <c r="F3710" i="4"/>
  <c r="B3713" i="5" s="1"/>
  <c r="C3710" i="4"/>
  <c r="B3710" i="4"/>
  <c r="G3709" i="4"/>
  <c r="F3709" i="4"/>
  <c r="C3709" i="4"/>
  <c r="B3709" i="4"/>
  <c r="G3708" i="4"/>
  <c r="F3708" i="4"/>
  <c r="B3711" i="5" s="1"/>
  <c r="C3708" i="4"/>
  <c r="B3708" i="4"/>
  <c r="G3707" i="4"/>
  <c r="F3707" i="4"/>
  <c r="B3710" i="5" s="1"/>
  <c r="C3707" i="4"/>
  <c r="B3707" i="4"/>
  <c r="G3706" i="4"/>
  <c r="F3706" i="4"/>
  <c r="C3706" i="4"/>
  <c r="B3706" i="4"/>
  <c r="G3705" i="4"/>
  <c r="F3705" i="4"/>
  <c r="B3708" i="5" s="1"/>
  <c r="C3705" i="4"/>
  <c r="B3705" i="4"/>
  <c r="G3704" i="4"/>
  <c r="F3704" i="4"/>
  <c r="B3707" i="5" s="1"/>
  <c r="C3704" i="4"/>
  <c r="B3704" i="4"/>
  <c r="G3703" i="4"/>
  <c r="F3703" i="4"/>
  <c r="B3706" i="5" s="1"/>
  <c r="C3703" i="4"/>
  <c r="B3703" i="4"/>
  <c r="G3702" i="4"/>
  <c r="F3702" i="4"/>
  <c r="B3705" i="5" s="1"/>
  <c r="C3702" i="4"/>
  <c r="B3702" i="4"/>
  <c r="G3701" i="4"/>
  <c r="F3701" i="4"/>
  <c r="C3701" i="4"/>
  <c r="B3701" i="4"/>
  <c r="G3700" i="4"/>
  <c r="F3700" i="4"/>
  <c r="B3703" i="5" s="1"/>
  <c r="C3700" i="4"/>
  <c r="B3700" i="4"/>
  <c r="G3699" i="4"/>
  <c r="F3699" i="4"/>
  <c r="B3702" i="5" s="1"/>
  <c r="C3699" i="4"/>
  <c r="B3699" i="4"/>
  <c r="G3698" i="4"/>
  <c r="F3698" i="4"/>
  <c r="B3701" i="5" s="1"/>
  <c r="C3698" i="4"/>
  <c r="B3698" i="4"/>
  <c r="G3697" i="4"/>
  <c r="F3697" i="4"/>
  <c r="B3700" i="5" s="1"/>
  <c r="C3697" i="4"/>
  <c r="B3697" i="4"/>
  <c r="G3696" i="4"/>
  <c r="F3696" i="4"/>
  <c r="B3699" i="5" s="1"/>
  <c r="C3696" i="4"/>
  <c r="B3696" i="4"/>
  <c r="G3695" i="4"/>
  <c r="F3695" i="4"/>
  <c r="B3698" i="5" s="1"/>
  <c r="C3695" i="4"/>
  <c r="B3695" i="4"/>
  <c r="G3694" i="4"/>
  <c r="F3694" i="4"/>
  <c r="C3694" i="4"/>
  <c r="B3694" i="4"/>
  <c r="G3693" i="4"/>
  <c r="F3693" i="4"/>
  <c r="C3693" i="4"/>
  <c r="B3693" i="4"/>
  <c r="G3692" i="4"/>
  <c r="F3692" i="4"/>
  <c r="B3695" i="5" s="1"/>
  <c r="C3692" i="4"/>
  <c r="B3692" i="4"/>
  <c r="G3691" i="4"/>
  <c r="F3691" i="4"/>
  <c r="B3694" i="5" s="1"/>
  <c r="C3691" i="4"/>
  <c r="B3691" i="4"/>
  <c r="G3690" i="4"/>
  <c r="F3690" i="4"/>
  <c r="B3693" i="5" s="1"/>
  <c r="C3690" i="4"/>
  <c r="B3690" i="4"/>
  <c r="G3689" i="4"/>
  <c r="F3689" i="4"/>
  <c r="B3692" i="5" s="1"/>
  <c r="C3689" i="4"/>
  <c r="B3689" i="4"/>
  <c r="G3688" i="4"/>
  <c r="F3688" i="4"/>
  <c r="C3688" i="4"/>
  <c r="B3688" i="4"/>
  <c r="G3687" i="4"/>
  <c r="F3687" i="4"/>
  <c r="B3690" i="5" s="1"/>
  <c r="C3687" i="4"/>
  <c r="B3687" i="4"/>
  <c r="G3686" i="4"/>
  <c r="F3686" i="4"/>
  <c r="B3689" i="5" s="1"/>
  <c r="C3686" i="4"/>
  <c r="B3686" i="4"/>
  <c r="G3685" i="4"/>
  <c r="F3685" i="4"/>
  <c r="C3685" i="4"/>
  <c r="B3685" i="4"/>
  <c r="G3684" i="4"/>
  <c r="F3684" i="4"/>
  <c r="B3687" i="5" s="1"/>
  <c r="C3684" i="4"/>
  <c r="B3684" i="4"/>
  <c r="G3683" i="4"/>
  <c r="F3683" i="4"/>
  <c r="B3686" i="5" s="1"/>
  <c r="C3683" i="4"/>
  <c r="B3683" i="4"/>
  <c r="G3682" i="4"/>
  <c r="F3682" i="4"/>
  <c r="C3682" i="4"/>
  <c r="B3682" i="4"/>
  <c r="G3681" i="4"/>
  <c r="F3681" i="4"/>
  <c r="C3681" i="4"/>
  <c r="B3681" i="4"/>
  <c r="G3680" i="4"/>
  <c r="F3680" i="4"/>
  <c r="B3683" i="5" s="1"/>
  <c r="C3680" i="4"/>
  <c r="B3680" i="4"/>
  <c r="G3679" i="4"/>
  <c r="F3679" i="4"/>
  <c r="B3682" i="5" s="1"/>
  <c r="C3679" i="4"/>
  <c r="B3679" i="4"/>
  <c r="G3678" i="4"/>
  <c r="F3678" i="4"/>
  <c r="B3681" i="5" s="1"/>
  <c r="C3678" i="4"/>
  <c r="B3678" i="4"/>
  <c r="G3677" i="4"/>
  <c r="F3677" i="4"/>
  <c r="C3677" i="4"/>
  <c r="B3677" i="4"/>
  <c r="G3676" i="4"/>
  <c r="F3676" i="4"/>
  <c r="B3679" i="5" s="1"/>
  <c r="C3676" i="4"/>
  <c r="B3676" i="4"/>
  <c r="G3675" i="4"/>
  <c r="F3675" i="4"/>
  <c r="B3678" i="5" s="1"/>
  <c r="C3675" i="4"/>
  <c r="B3675" i="4"/>
  <c r="G3674" i="4"/>
  <c r="F3674" i="4"/>
  <c r="B3677" i="5" s="1"/>
  <c r="C3674" i="4"/>
  <c r="B3674" i="4"/>
  <c r="G3673" i="4"/>
  <c r="F3673" i="4"/>
  <c r="B3676" i="5" s="1"/>
  <c r="C3673" i="4"/>
  <c r="B3673" i="4"/>
  <c r="G3672" i="4"/>
  <c r="F3672" i="4"/>
  <c r="C3672" i="4"/>
  <c r="B3672" i="4"/>
  <c r="G3671" i="4"/>
  <c r="F3671" i="4"/>
  <c r="B3674" i="5" s="1"/>
  <c r="C3671" i="4"/>
  <c r="B3671" i="4"/>
  <c r="G3670" i="4"/>
  <c r="F3670" i="4"/>
  <c r="B3673" i="5" s="1"/>
  <c r="C3670" i="4"/>
  <c r="B3670" i="4"/>
  <c r="G3669" i="4"/>
  <c r="F3669" i="4"/>
  <c r="C3669" i="4"/>
  <c r="B3669" i="4"/>
  <c r="G3668" i="4"/>
  <c r="F3668" i="4"/>
  <c r="C3668" i="4"/>
  <c r="B3668" i="4"/>
  <c r="G3667" i="4"/>
  <c r="F3667" i="4"/>
  <c r="B3670" i="5" s="1"/>
  <c r="C3667" i="4"/>
  <c r="B3667" i="4"/>
  <c r="G3666" i="4"/>
  <c r="F3666" i="4"/>
  <c r="B3669" i="5" s="1"/>
  <c r="C3666" i="4"/>
  <c r="B3666" i="4"/>
  <c r="G3665" i="4"/>
  <c r="F3665" i="4"/>
  <c r="B3668" i="5" s="1"/>
  <c r="C3665" i="4"/>
  <c r="B3665" i="4"/>
  <c r="G3664" i="4"/>
  <c r="F3664" i="4"/>
  <c r="B3667" i="5" s="1"/>
  <c r="C3664" i="4"/>
  <c r="B3664" i="4"/>
  <c r="G3663" i="4"/>
  <c r="F3663" i="4"/>
  <c r="B3666" i="5" s="1"/>
  <c r="C3663" i="4"/>
  <c r="B3663" i="4"/>
  <c r="G3662" i="4"/>
  <c r="F3662" i="4"/>
  <c r="B3665" i="5" s="1"/>
  <c r="C3662" i="4"/>
  <c r="B3662" i="4"/>
  <c r="G3661" i="4"/>
  <c r="F3661" i="4"/>
  <c r="C3661" i="4"/>
  <c r="B3661" i="4"/>
  <c r="G3660" i="4"/>
  <c r="F3660" i="4"/>
  <c r="B3663" i="5" s="1"/>
  <c r="C3660" i="4"/>
  <c r="B3660" i="4"/>
  <c r="G3659" i="4"/>
  <c r="F3659" i="4"/>
  <c r="B3662" i="5" s="1"/>
  <c r="C3659" i="4"/>
  <c r="B3659" i="4"/>
  <c r="G3658" i="4"/>
  <c r="F3658" i="4"/>
  <c r="B3661" i="5" s="1"/>
  <c r="C3658" i="4"/>
  <c r="B3658" i="4"/>
  <c r="G3657" i="4"/>
  <c r="F3657" i="4"/>
  <c r="B3660" i="5" s="1"/>
  <c r="C3657" i="4"/>
  <c r="B3657" i="4"/>
  <c r="G3656" i="4"/>
  <c r="F3656" i="4"/>
  <c r="C3656" i="4"/>
  <c r="B3656" i="4"/>
  <c r="G3655" i="4"/>
  <c r="F3655" i="4"/>
  <c r="B3658" i="5" s="1"/>
  <c r="C3655" i="4"/>
  <c r="B3655" i="4"/>
  <c r="G3654" i="4"/>
  <c r="F3654" i="4"/>
  <c r="B3657" i="5" s="1"/>
  <c r="C3654" i="4"/>
  <c r="B3654" i="4"/>
  <c r="G3653" i="4"/>
  <c r="F3653" i="4"/>
  <c r="C3653" i="4"/>
  <c r="B3653" i="4"/>
  <c r="G3652" i="4"/>
  <c r="F3652" i="4"/>
  <c r="B3655" i="5" s="1"/>
  <c r="C3652" i="4"/>
  <c r="B3652" i="4"/>
  <c r="G3651" i="4"/>
  <c r="F3651" i="4"/>
  <c r="B3654" i="5" s="1"/>
  <c r="C3651" i="4"/>
  <c r="B3651" i="4"/>
  <c r="G3650" i="4"/>
  <c r="F3650" i="4"/>
  <c r="C3650" i="4"/>
  <c r="B3650" i="4"/>
  <c r="G3649" i="4"/>
  <c r="F3649" i="4"/>
  <c r="C3649" i="4"/>
  <c r="B3649" i="4"/>
  <c r="G3648" i="4"/>
  <c r="F3648" i="4"/>
  <c r="C3648" i="4"/>
  <c r="B3648" i="4"/>
  <c r="G3647" i="4"/>
  <c r="F3647" i="4"/>
  <c r="B3650" i="5" s="1"/>
  <c r="C3647" i="4"/>
  <c r="B3647" i="4"/>
  <c r="G3646" i="4"/>
  <c r="F3646" i="4"/>
  <c r="B3649" i="5" s="1"/>
  <c r="C3646" i="4"/>
  <c r="B3646" i="4"/>
  <c r="G3645" i="4"/>
  <c r="F3645" i="4"/>
  <c r="C3645" i="4"/>
  <c r="B3645" i="4"/>
  <c r="G3644" i="4"/>
  <c r="F3644" i="4"/>
  <c r="C3644" i="4"/>
  <c r="B3644" i="4"/>
  <c r="G3643" i="4"/>
  <c r="F3643" i="4"/>
  <c r="B3646" i="5" s="1"/>
  <c r="C3643" i="4"/>
  <c r="B3643" i="4"/>
  <c r="G3642" i="4"/>
  <c r="F3642" i="4"/>
  <c r="C3642" i="4"/>
  <c r="B3642" i="4"/>
  <c r="G3641" i="4"/>
  <c r="F3641" i="4"/>
  <c r="B3644" i="5" s="1"/>
  <c r="C3641" i="4"/>
  <c r="B3641" i="4"/>
  <c r="G3640" i="4"/>
  <c r="F3640" i="4"/>
  <c r="B3643" i="5" s="1"/>
  <c r="C3640" i="4"/>
  <c r="B3640" i="4"/>
  <c r="G3639" i="4"/>
  <c r="F3639" i="4"/>
  <c r="B3642" i="5" s="1"/>
  <c r="C3639" i="4"/>
  <c r="B3639" i="4"/>
  <c r="G3638" i="4"/>
  <c r="F3638" i="4"/>
  <c r="B3641" i="5" s="1"/>
  <c r="C3638" i="4"/>
  <c r="B3638" i="4"/>
  <c r="G3637" i="4"/>
  <c r="F3637" i="4"/>
  <c r="C3637" i="4"/>
  <c r="B3637" i="4"/>
  <c r="G3636" i="4"/>
  <c r="F3636" i="4"/>
  <c r="B3639" i="5" s="1"/>
  <c r="C3636" i="4"/>
  <c r="B3636" i="4"/>
  <c r="G3635" i="4"/>
  <c r="F3635" i="4"/>
  <c r="B3638" i="5" s="1"/>
  <c r="C3635" i="4"/>
  <c r="B3635" i="4"/>
  <c r="G3634" i="4"/>
  <c r="F3634" i="4"/>
  <c r="B3637" i="5" s="1"/>
  <c r="C3634" i="4"/>
  <c r="B3634" i="4"/>
  <c r="G3633" i="4"/>
  <c r="F3633" i="4"/>
  <c r="C3633" i="4"/>
  <c r="B3633" i="4"/>
  <c r="G3632" i="4"/>
  <c r="F3632" i="4"/>
  <c r="B3635" i="5" s="1"/>
  <c r="C3632" i="4"/>
  <c r="B3632" i="4"/>
  <c r="G3631" i="4"/>
  <c r="F3631" i="4"/>
  <c r="B3634" i="5" s="1"/>
  <c r="C3631" i="4"/>
  <c r="B3631" i="4"/>
  <c r="G3630" i="4"/>
  <c r="F3630" i="4"/>
  <c r="C3630" i="4"/>
  <c r="B3630" i="4"/>
  <c r="G3629" i="4"/>
  <c r="F3629" i="4"/>
  <c r="C3629" i="4"/>
  <c r="B3629" i="4"/>
  <c r="G3628" i="4"/>
  <c r="F3628" i="4"/>
  <c r="B3631" i="5" s="1"/>
  <c r="C3628" i="4"/>
  <c r="B3628" i="4"/>
  <c r="G3627" i="4"/>
  <c r="F3627" i="4"/>
  <c r="B3630" i="5" s="1"/>
  <c r="C3627" i="4"/>
  <c r="B3627" i="4"/>
  <c r="G3626" i="4"/>
  <c r="F3626" i="4"/>
  <c r="B3629" i="5" s="1"/>
  <c r="C3626" i="4"/>
  <c r="B3626" i="4"/>
  <c r="G3625" i="4"/>
  <c r="F3625" i="4"/>
  <c r="C3625" i="4"/>
  <c r="B3625" i="4"/>
  <c r="G3624" i="4"/>
  <c r="F3624" i="4"/>
  <c r="C3624" i="4"/>
  <c r="B3624" i="4"/>
  <c r="G3623" i="4"/>
  <c r="F3623" i="4"/>
  <c r="B3626" i="5" s="1"/>
  <c r="C3623" i="4"/>
  <c r="B3623" i="4"/>
  <c r="G3622" i="4"/>
  <c r="F3622" i="4"/>
  <c r="B3625" i="5" s="1"/>
  <c r="C3622" i="4"/>
  <c r="B3622" i="4"/>
  <c r="G3621" i="4"/>
  <c r="F3621" i="4"/>
  <c r="C3621" i="4"/>
  <c r="B3621" i="4"/>
  <c r="G3620" i="4"/>
  <c r="F3620" i="4"/>
  <c r="B3623" i="5" s="1"/>
  <c r="C3620" i="4"/>
  <c r="B3620" i="4"/>
  <c r="G3619" i="4"/>
  <c r="F3619" i="4"/>
  <c r="B3622" i="5" s="1"/>
  <c r="C3619" i="4"/>
  <c r="B3619" i="4"/>
  <c r="G3618" i="4"/>
  <c r="F3618" i="4"/>
  <c r="B3621" i="5" s="1"/>
  <c r="C3618" i="4"/>
  <c r="B3618" i="4"/>
  <c r="G3617" i="4"/>
  <c r="F3617" i="4"/>
  <c r="C3617" i="4"/>
  <c r="B3617" i="4"/>
  <c r="G3616" i="4"/>
  <c r="F3616" i="4"/>
  <c r="B3619" i="5" s="1"/>
  <c r="C3616" i="4"/>
  <c r="B3616" i="4"/>
  <c r="G3615" i="4"/>
  <c r="F3615" i="4"/>
  <c r="B3618" i="5" s="1"/>
  <c r="C3615" i="4"/>
  <c r="B3615" i="4"/>
  <c r="G3614" i="4"/>
  <c r="F3614" i="4"/>
  <c r="B3617" i="5" s="1"/>
  <c r="C3614" i="4"/>
  <c r="B3614" i="4"/>
  <c r="G3613" i="4"/>
  <c r="F3613" i="4"/>
  <c r="C3613" i="4"/>
  <c r="B3613" i="4"/>
  <c r="G3612" i="4"/>
  <c r="F3612" i="4"/>
  <c r="B3615" i="5" s="1"/>
  <c r="C3612" i="4"/>
  <c r="B3612" i="4"/>
  <c r="G3611" i="4"/>
  <c r="F3611" i="4"/>
  <c r="B3614" i="5" s="1"/>
  <c r="C3611" i="4"/>
  <c r="B3611" i="4"/>
  <c r="G3610" i="4"/>
  <c r="F3610" i="4"/>
  <c r="B3613" i="5" s="1"/>
  <c r="C3610" i="4"/>
  <c r="B3610" i="4"/>
  <c r="G3609" i="4"/>
  <c r="F3609" i="4"/>
  <c r="B3612" i="5" s="1"/>
  <c r="C3609" i="4"/>
  <c r="B3609" i="4"/>
  <c r="G3608" i="4"/>
  <c r="F3608" i="4"/>
  <c r="C3608" i="4"/>
  <c r="B3608" i="4"/>
  <c r="G3607" i="4"/>
  <c r="F3607" i="4"/>
  <c r="B3610" i="5" s="1"/>
  <c r="C3607" i="4"/>
  <c r="B3607" i="4"/>
  <c r="G3606" i="4"/>
  <c r="F3606" i="4"/>
  <c r="B3609" i="5" s="1"/>
  <c r="C3606" i="4"/>
  <c r="B3606" i="4"/>
  <c r="G3605" i="4"/>
  <c r="F3605" i="4"/>
  <c r="C3605" i="4"/>
  <c r="B3605" i="4"/>
  <c r="G3604" i="4"/>
  <c r="F3604" i="4"/>
  <c r="C3604" i="4"/>
  <c r="B3604" i="4"/>
  <c r="G3603" i="4"/>
  <c r="F3603" i="4"/>
  <c r="B3606" i="5" s="1"/>
  <c r="C3603" i="4"/>
  <c r="B3603" i="4"/>
  <c r="G3602" i="4"/>
  <c r="F3602" i="4"/>
  <c r="B3605" i="5" s="1"/>
  <c r="C3602" i="4"/>
  <c r="B3602" i="4"/>
  <c r="G3601" i="4"/>
  <c r="F3601" i="4"/>
  <c r="B3604" i="5" s="1"/>
  <c r="C3601" i="4"/>
  <c r="B3601" i="4"/>
  <c r="G3600" i="4"/>
  <c r="F3600" i="4"/>
  <c r="B3603" i="5" s="1"/>
  <c r="C3600" i="4"/>
  <c r="B3600" i="4"/>
  <c r="G3599" i="4"/>
  <c r="F3599" i="4"/>
  <c r="B3602" i="5" s="1"/>
  <c r="C3599" i="4"/>
  <c r="B3599" i="4"/>
  <c r="G3598" i="4"/>
  <c r="F3598" i="4"/>
  <c r="B3601" i="5" s="1"/>
  <c r="C3598" i="4"/>
  <c r="B3598" i="4"/>
  <c r="G3597" i="4"/>
  <c r="F3597" i="4"/>
  <c r="C3597" i="4"/>
  <c r="B3597" i="4"/>
  <c r="G3596" i="4"/>
  <c r="F3596" i="4"/>
  <c r="B3599" i="5" s="1"/>
  <c r="C3596" i="4"/>
  <c r="B3596" i="4"/>
  <c r="G3595" i="4"/>
  <c r="F3595" i="4"/>
  <c r="B3598" i="5" s="1"/>
  <c r="C3595" i="4"/>
  <c r="B3595" i="4"/>
  <c r="G3594" i="4"/>
  <c r="F3594" i="4"/>
  <c r="B3597" i="5" s="1"/>
  <c r="C3594" i="4"/>
  <c r="B3594" i="4"/>
  <c r="G3593" i="4"/>
  <c r="F3593" i="4"/>
  <c r="C3593" i="4"/>
  <c r="B3593" i="4"/>
  <c r="G3592" i="4"/>
  <c r="F3592" i="4"/>
  <c r="C3592" i="4"/>
  <c r="B3592" i="4"/>
  <c r="G3591" i="4"/>
  <c r="F3591" i="4"/>
  <c r="B3594" i="5" s="1"/>
  <c r="C3591" i="4"/>
  <c r="B3591" i="4"/>
  <c r="G3590" i="4"/>
  <c r="F3590" i="4"/>
  <c r="B3593" i="5" s="1"/>
  <c r="C3590" i="4"/>
  <c r="B3590" i="4"/>
  <c r="G3589" i="4"/>
  <c r="F3589" i="4"/>
  <c r="C3589" i="4"/>
  <c r="B3589" i="4"/>
  <c r="G3588" i="4"/>
  <c r="F3588" i="4"/>
  <c r="B3591" i="5" s="1"/>
  <c r="C3588" i="4"/>
  <c r="B3588" i="4"/>
  <c r="G3587" i="4"/>
  <c r="F3587" i="4"/>
  <c r="B3590" i="5" s="1"/>
  <c r="C3587" i="4"/>
  <c r="B3587" i="4"/>
  <c r="G3586" i="4"/>
  <c r="F3586" i="4"/>
  <c r="B3589" i="5" s="1"/>
  <c r="C3586" i="4"/>
  <c r="B3586" i="4"/>
  <c r="G3585" i="4"/>
  <c r="F3585" i="4"/>
  <c r="C3585" i="4"/>
  <c r="B3585" i="4"/>
  <c r="G3584" i="4"/>
  <c r="F3584" i="4"/>
  <c r="C3584" i="4"/>
  <c r="B3584" i="4"/>
  <c r="G3583" i="4"/>
  <c r="F3583" i="4"/>
  <c r="B3586" i="5" s="1"/>
  <c r="C3583" i="4"/>
  <c r="B3583" i="4"/>
  <c r="G3582" i="4"/>
  <c r="F3582" i="4"/>
  <c r="B3585" i="5" s="1"/>
  <c r="C3582" i="4"/>
  <c r="B3582" i="4"/>
  <c r="G3581" i="4"/>
  <c r="F3581" i="4"/>
  <c r="C3581" i="4"/>
  <c r="B3581" i="4"/>
  <c r="G3580" i="4"/>
  <c r="F3580" i="4"/>
  <c r="B3583" i="5" s="1"/>
  <c r="C3580" i="4"/>
  <c r="B3580" i="4"/>
  <c r="G3579" i="4"/>
  <c r="F3579" i="4"/>
  <c r="B3582" i="5" s="1"/>
  <c r="C3579" i="4"/>
  <c r="B3579" i="4"/>
  <c r="G3578" i="4"/>
  <c r="F3578" i="4"/>
  <c r="C3578" i="4"/>
  <c r="B3578" i="4"/>
  <c r="G3577" i="4"/>
  <c r="F3577" i="4"/>
  <c r="B3580" i="5" s="1"/>
  <c r="C3577" i="4"/>
  <c r="B3577" i="4"/>
  <c r="G3576" i="4"/>
  <c r="F3576" i="4"/>
  <c r="B3579" i="5" s="1"/>
  <c r="C3576" i="4"/>
  <c r="B3576" i="4"/>
  <c r="G3575" i="4"/>
  <c r="F3575" i="4"/>
  <c r="B3578" i="5" s="1"/>
  <c r="C3575" i="4"/>
  <c r="B3575" i="4"/>
  <c r="G3574" i="4"/>
  <c r="F3574" i="4"/>
  <c r="B3577" i="5" s="1"/>
  <c r="C3574" i="4"/>
  <c r="B3574" i="4"/>
  <c r="G3573" i="4"/>
  <c r="F3573" i="4"/>
  <c r="C3573" i="4"/>
  <c r="B3573" i="4"/>
  <c r="G3572" i="4"/>
  <c r="F3572" i="4"/>
  <c r="B3575" i="5" s="1"/>
  <c r="C3572" i="4"/>
  <c r="B3572" i="4"/>
  <c r="G3571" i="4"/>
  <c r="F3571" i="4"/>
  <c r="B3574" i="5" s="1"/>
  <c r="C3571" i="4"/>
  <c r="B3571" i="4"/>
  <c r="G3570" i="4"/>
  <c r="F3570" i="4"/>
  <c r="B3573" i="5" s="1"/>
  <c r="C3570" i="4"/>
  <c r="B3570" i="4"/>
  <c r="G3569" i="4"/>
  <c r="F3569" i="4"/>
  <c r="C3569" i="4"/>
  <c r="B3569" i="4"/>
  <c r="G3568" i="4"/>
  <c r="F3568" i="4"/>
  <c r="B3571" i="5" s="1"/>
  <c r="C3568" i="4"/>
  <c r="B3568" i="4"/>
  <c r="G3567" i="4"/>
  <c r="F3567" i="4"/>
  <c r="B3570" i="5" s="1"/>
  <c r="C3567" i="4"/>
  <c r="B3567" i="4"/>
  <c r="G3566" i="4"/>
  <c r="F3566" i="4"/>
  <c r="C3566" i="4"/>
  <c r="B3566" i="4"/>
  <c r="G3565" i="4"/>
  <c r="F3565" i="4"/>
  <c r="C3565" i="4"/>
  <c r="B3565" i="4"/>
  <c r="G3564" i="4"/>
  <c r="F3564" i="4"/>
  <c r="B3567" i="5" s="1"/>
  <c r="C3564" i="4"/>
  <c r="B3564" i="4"/>
  <c r="G3563" i="4"/>
  <c r="F3563" i="4"/>
  <c r="B3566" i="5" s="1"/>
  <c r="C3563" i="4"/>
  <c r="B3563" i="4"/>
  <c r="G3562" i="4"/>
  <c r="F3562" i="4"/>
  <c r="B3565" i="5" s="1"/>
  <c r="C3562" i="4"/>
  <c r="B3562" i="4"/>
  <c r="G3561" i="4"/>
  <c r="F3561" i="4"/>
  <c r="B3564" i="5" s="1"/>
  <c r="C3561" i="4"/>
  <c r="B3561" i="4"/>
  <c r="G3560" i="4"/>
  <c r="F3560" i="4"/>
  <c r="C3560" i="4"/>
  <c r="B3560" i="4"/>
  <c r="G3559" i="4"/>
  <c r="F3559" i="4"/>
  <c r="B3562" i="5" s="1"/>
  <c r="C3559" i="4"/>
  <c r="B3559" i="4"/>
  <c r="G3558" i="4"/>
  <c r="F3558" i="4"/>
  <c r="B3561" i="5" s="1"/>
  <c r="C3558" i="4"/>
  <c r="B3558" i="4"/>
  <c r="G3557" i="4"/>
  <c r="F3557" i="4"/>
  <c r="C3557" i="4"/>
  <c r="B3557" i="4"/>
  <c r="G3556" i="4"/>
  <c r="F3556" i="4"/>
  <c r="C3556" i="4"/>
  <c r="B3556" i="4"/>
  <c r="G3555" i="4"/>
  <c r="F3555" i="4"/>
  <c r="B3558" i="5" s="1"/>
  <c r="C3555" i="4"/>
  <c r="B3555" i="4"/>
  <c r="G3554" i="4"/>
  <c r="F3554" i="4"/>
  <c r="C3554" i="4"/>
  <c r="B3554" i="4"/>
  <c r="G3553" i="4"/>
  <c r="F3553" i="4"/>
  <c r="B3556" i="5" s="1"/>
  <c r="C3553" i="4"/>
  <c r="B3553" i="4"/>
  <c r="G3552" i="4"/>
  <c r="F3552" i="4"/>
  <c r="B3555" i="5" s="1"/>
  <c r="C3552" i="4"/>
  <c r="B3552" i="4"/>
  <c r="G3551" i="4"/>
  <c r="F3551" i="4"/>
  <c r="B3554" i="5" s="1"/>
  <c r="C3551" i="4"/>
  <c r="B3551" i="4"/>
  <c r="G3550" i="4"/>
  <c r="F3550" i="4"/>
  <c r="C3550" i="4"/>
  <c r="B3550" i="4"/>
  <c r="G3549" i="4"/>
  <c r="F3549" i="4"/>
  <c r="C3549" i="4"/>
  <c r="B3549" i="4"/>
  <c r="G3548" i="4"/>
  <c r="F3548" i="4"/>
  <c r="B3551" i="5" s="1"/>
  <c r="C3548" i="4"/>
  <c r="B3548" i="4"/>
  <c r="G3547" i="4"/>
  <c r="F3547" i="4"/>
  <c r="B3550" i="5" s="1"/>
  <c r="C3547" i="4"/>
  <c r="B3547" i="4"/>
  <c r="G3546" i="4"/>
  <c r="F3546" i="4"/>
  <c r="B3549" i="5" s="1"/>
  <c r="C3546" i="4"/>
  <c r="B3546" i="4"/>
  <c r="G3545" i="4"/>
  <c r="F3545" i="4"/>
  <c r="B3548" i="5" s="1"/>
  <c r="C3545" i="4"/>
  <c r="B3545" i="4"/>
  <c r="G3544" i="4"/>
  <c r="F3544" i="4"/>
  <c r="B3547" i="5" s="1"/>
  <c r="C3544" i="4"/>
  <c r="B3544" i="4"/>
  <c r="G3543" i="4"/>
  <c r="F3543" i="4"/>
  <c r="B3546" i="5" s="1"/>
  <c r="C3543" i="4"/>
  <c r="B3543" i="4"/>
  <c r="G3542" i="4"/>
  <c r="F3542" i="4"/>
  <c r="B3545" i="5" s="1"/>
  <c r="C3542" i="4"/>
  <c r="B3542" i="4"/>
  <c r="G3541" i="4"/>
  <c r="F3541" i="4"/>
  <c r="C3541" i="4"/>
  <c r="B3541" i="4"/>
  <c r="G3540" i="4"/>
  <c r="F3540" i="4"/>
  <c r="C3540" i="4"/>
  <c r="B3540" i="4"/>
  <c r="G3539" i="4"/>
  <c r="F3539" i="4"/>
  <c r="B3542" i="5" s="1"/>
  <c r="C3539" i="4"/>
  <c r="B3539" i="4"/>
  <c r="G3538" i="4"/>
  <c r="F3538" i="4"/>
  <c r="C3538" i="4"/>
  <c r="B3538" i="4"/>
  <c r="G3537" i="4"/>
  <c r="F3537" i="4"/>
  <c r="B3540" i="5" s="1"/>
  <c r="C3537" i="4"/>
  <c r="B3537" i="4"/>
  <c r="G3536" i="4"/>
  <c r="F3536" i="4"/>
  <c r="B3539" i="5" s="1"/>
  <c r="C3536" i="4"/>
  <c r="B3536" i="4"/>
  <c r="G3535" i="4"/>
  <c r="F3535" i="4"/>
  <c r="B3538" i="5" s="1"/>
  <c r="C3535" i="4"/>
  <c r="B3535" i="4"/>
  <c r="G3534" i="4"/>
  <c r="F3534" i="4"/>
  <c r="B3537" i="5" s="1"/>
  <c r="C3534" i="4"/>
  <c r="B3534" i="4"/>
  <c r="G3533" i="4"/>
  <c r="F3533" i="4"/>
  <c r="C3533" i="4"/>
  <c r="B3533" i="4"/>
  <c r="G3532" i="4"/>
  <c r="F3532" i="4"/>
  <c r="B3535" i="5" s="1"/>
  <c r="C3532" i="4"/>
  <c r="B3532" i="4"/>
  <c r="G3531" i="4"/>
  <c r="F3531" i="4"/>
  <c r="B3534" i="5" s="1"/>
  <c r="C3531" i="4"/>
  <c r="B3531" i="4"/>
  <c r="G3530" i="4"/>
  <c r="F3530" i="4"/>
  <c r="B3533" i="5" s="1"/>
  <c r="C3530" i="4"/>
  <c r="B3530" i="4"/>
  <c r="G3529" i="4"/>
  <c r="F3529" i="4"/>
  <c r="B3532" i="5" s="1"/>
  <c r="C3529" i="4"/>
  <c r="B3529" i="4"/>
  <c r="G3528" i="4"/>
  <c r="F3528" i="4"/>
  <c r="C3528" i="4"/>
  <c r="B3528" i="4"/>
  <c r="G3527" i="4"/>
  <c r="F3527" i="4"/>
  <c r="B3530" i="5" s="1"/>
  <c r="C3527" i="4"/>
  <c r="B3527" i="4"/>
  <c r="G3526" i="4"/>
  <c r="F3526" i="4"/>
  <c r="B3529" i="5" s="1"/>
  <c r="C3526" i="4"/>
  <c r="B3526" i="4"/>
  <c r="G3525" i="4"/>
  <c r="F3525" i="4"/>
  <c r="C3525" i="4"/>
  <c r="B3525" i="4"/>
  <c r="G3524" i="4"/>
  <c r="F3524" i="4"/>
  <c r="B3527" i="5" s="1"/>
  <c r="C3524" i="4"/>
  <c r="B3524" i="4"/>
  <c r="G3523" i="4"/>
  <c r="F3523" i="4"/>
  <c r="B3526" i="5" s="1"/>
  <c r="C3523" i="4"/>
  <c r="B3523" i="4"/>
  <c r="G3522" i="4"/>
  <c r="F3522" i="4"/>
  <c r="B3525" i="5" s="1"/>
  <c r="C3522" i="4"/>
  <c r="B3522" i="4"/>
  <c r="G3521" i="4"/>
  <c r="F3521" i="4"/>
  <c r="C3521" i="4"/>
  <c r="B3521" i="4"/>
  <c r="G3520" i="4"/>
  <c r="F3520" i="4"/>
  <c r="B3523" i="5" s="1"/>
  <c r="C3520" i="4"/>
  <c r="B3520" i="4"/>
  <c r="G3519" i="4"/>
  <c r="F3519" i="4"/>
  <c r="B3522" i="5" s="1"/>
  <c r="C3519" i="4"/>
  <c r="B3519" i="4"/>
  <c r="G3518" i="4"/>
  <c r="F3518" i="4"/>
  <c r="B3521" i="5" s="1"/>
  <c r="C3518" i="4"/>
  <c r="B3518" i="4"/>
  <c r="G3517" i="4"/>
  <c r="F3517" i="4"/>
  <c r="C3517" i="4"/>
  <c r="B3517" i="4"/>
  <c r="G3516" i="4"/>
  <c r="F3516" i="4"/>
  <c r="B3519" i="5" s="1"/>
  <c r="C3516" i="4"/>
  <c r="B3516" i="4"/>
  <c r="G3515" i="4"/>
  <c r="F3515" i="4"/>
  <c r="B3518" i="5" s="1"/>
  <c r="C3515" i="4"/>
  <c r="B3515" i="4"/>
  <c r="G3514" i="4"/>
  <c r="F3514" i="4"/>
  <c r="C3514" i="4"/>
  <c r="B3514" i="4"/>
  <c r="G3513" i="4"/>
  <c r="F3513" i="4"/>
  <c r="B3516" i="5" s="1"/>
  <c r="C3513" i="4"/>
  <c r="B3513" i="4"/>
  <c r="G3512" i="4"/>
  <c r="F3512" i="4"/>
  <c r="B3515" i="5" s="1"/>
  <c r="C3512" i="4"/>
  <c r="B3512" i="4"/>
  <c r="G3511" i="4"/>
  <c r="F3511" i="4"/>
  <c r="B3514" i="5" s="1"/>
  <c r="C3511" i="4"/>
  <c r="B3511" i="4"/>
  <c r="G3510" i="4"/>
  <c r="F3510" i="4"/>
  <c r="B3513" i="5" s="1"/>
  <c r="C3510" i="4"/>
  <c r="B3510" i="4"/>
  <c r="G3509" i="4"/>
  <c r="F3509" i="4"/>
  <c r="C3509" i="4"/>
  <c r="B3509" i="4"/>
  <c r="G3508" i="4"/>
  <c r="F3508" i="4"/>
  <c r="C3508" i="4"/>
  <c r="B3508" i="4"/>
  <c r="G3507" i="4"/>
  <c r="F3507" i="4"/>
  <c r="B3510" i="5" s="1"/>
  <c r="C3507" i="4"/>
  <c r="B3507" i="4"/>
  <c r="G3506" i="4"/>
  <c r="F3506" i="4"/>
  <c r="B3509" i="5" s="1"/>
  <c r="C3506" i="4"/>
  <c r="B3506" i="4"/>
  <c r="G3505" i="4"/>
  <c r="F3505" i="4"/>
  <c r="B3508" i="5" s="1"/>
  <c r="C3505" i="4"/>
  <c r="B3505" i="4"/>
  <c r="G3504" i="4"/>
  <c r="F3504" i="4"/>
  <c r="B3507" i="5" s="1"/>
  <c r="C3504" i="4"/>
  <c r="B3504" i="4"/>
  <c r="G3503" i="4"/>
  <c r="F3503" i="4"/>
  <c r="B3506" i="5" s="1"/>
  <c r="C3503" i="4"/>
  <c r="B3503" i="4"/>
  <c r="G3502" i="4"/>
  <c r="F3502" i="4"/>
  <c r="C3502" i="4"/>
  <c r="B3502" i="4"/>
  <c r="G3501" i="4"/>
  <c r="F3501" i="4"/>
  <c r="C3501" i="4"/>
  <c r="B3501" i="4"/>
  <c r="G3500" i="4"/>
  <c r="F3500" i="4"/>
  <c r="B3503" i="5" s="1"/>
  <c r="C3500" i="4"/>
  <c r="B3500" i="4"/>
  <c r="G3499" i="4"/>
  <c r="F3499" i="4"/>
  <c r="B3502" i="5" s="1"/>
  <c r="C3499" i="4"/>
  <c r="B3499" i="4"/>
  <c r="G3498" i="4"/>
  <c r="F3498" i="4"/>
  <c r="B3501" i="5" s="1"/>
  <c r="C3498" i="4"/>
  <c r="B3498" i="4"/>
  <c r="G3497" i="4"/>
  <c r="F3497" i="4"/>
  <c r="C3497" i="4"/>
  <c r="B3497" i="4"/>
  <c r="G3496" i="4"/>
  <c r="F3496" i="4"/>
  <c r="B3499" i="5" s="1"/>
  <c r="C3496" i="4"/>
  <c r="B3496" i="4"/>
  <c r="G3495" i="4"/>
  <c r="F3495" i="4"/>
  <c r="B3498" i="5" s="1"/>
  <c r="C3495" i="4"/>
  <c r="B3495" i="4"/>
  <c r="G3494" i="4"/>
  <c r="F3494" i="4"/>
  <c r="B3497" i="5" s="1"/>
  <c r="C3494" i="4"/>
  <c r="B3494" i="4"/>
  <c r="G3493" i="4"/>
  <c r="F3493" i="4"/>
  <c r="C3493" i="4"/>
  <c r="B3493" i="4"/>
  <c r="G3492" i="4"/>
  <c r="F3492" i="4"/>
  <c r="B3495" i="5" s="1"/>
  <c r="C3492" i="4"/>
  <c r="B3492" i="4"/>
  <c r="G3491" i="4"/>
  <c r="F3491" i="4"/>
  <c r="B3494" i="5" s="1"/>
  <c r="C3491" i="4"/>
  <c r="B3491" i="4"/>
  <c r="G3490" i="4"/>
  <c r="F3490" i="4"/>
  <c r="B3493" i="5" s="1"/>
  <c r="C3490" i="4"/>
  <c r="B3490" i="4"/>
  <c r="G3489" i="4"/>
  <c r="F3489" i="4"/>
  <c r="B3492" i="5" s="1"/>
  <c r="C3489" i="4"/>
  <c r="B3489" i="4"/>
  <c r="G3488" i="4"/>
  <c r="F3488" i="4"/>
  <c r="C3488" i="4"/>
  <c r="B3488" i="4"/>
  <c r="G3487" i="4"/>
  <c r="F3487" i="4"/>
  <c r="B3490" i="5" s="1"/>
  <c r="C3487" i="4"/>
  <c r="B3487" i="4"/>
  <c r="G3486" i="4"/>
  <c r="F3486" i="4"/>
  <c r="C3486" i="4"/>
  <c r="B3486" i="4"/>
  <c r="G3485" i="4"/>
  <c r="F3485" i="4"/>
  <c r="C3485" i="4"/>
  <c r="B3485" i="4"/>
  <c r="G3484" i="4"/>
  <c r="F3484" i="4"/>
  <c r="B3487" i="5" s="1"/>
  <c r="C3484" i="4"/>
  <c r="B3484" i="4"/>
  <c r="G3483" i="4"/>
  <c r="F3483" i="4"/>
  <c r="B3486" i="5" s="1"/>
  <c r="C3483" i="4"/>
  <c r="B3483" i="4"/>
  <c r="G3482" i="4"/>
  <c r="F3482" i="4"/>
  <c r="B3485" i="5" s="1"/>
  <c r="C3482" i="4"/>
  <c r="B3482" i="4"/>
  <c r="G3481" i="4"/>
  <c r="F3481" i="4"/>
  <c r="B3484" i="5" s="1"/>
  <c r="C3481" i="4"/>
  <c r="B3481" i="4"/>
  <c r="G3480" i="4"/>
  <c r="F3480" i="4"/>
  <c r="C3480" i="4"/>
  <c r="B3480" i="4"/>
  <c r="G3479" i="4"/>
  <c r="F3479" i="4"/>
  <c r="B3482" i="5" s="1"/>
  <c r="C3479" i="4"/>
  <c r="B3479" i="4"/>
  <c r="G3478" i="4"/>
  <c r="F3478" i="4"/>
  <c r="B3481" i="5" s="1"/>
  <c r="C3478" i="4"/>
  <c r="B3478" i="4"/>
  <c r="G3477" i="4"/>
  <c r="F3477" i="4"/>
  <c r="C3477" i="4"/>
  <c r="B3477" i="4"/>
  <c r="G3476" i="4"/>
  <c r="F3476" i="4"/>
  <c r="C3476" i="4"/>
  <c r="B3476" i="4"/>
  <c r="G3475" i="4"/>
  <c r="F3475" i="4"/>
  <c r="B3478" i="5" s="1"/>
  <c r="C3475" i="4"/>
  <c r="B3475" i="4"/>
  <c r="G3474" i="4"/>
  <c r="F3474" i="4"/>
  <c r="B3477" i="5" s="1"/>
  <c r="C3474" i="4"/>
  <c r="B3474" i="4"/>
  <c r="G3473" i="4"/>
  <c r="F3473" i="4"/>
  <c r="B3476" i="5" s="1"/>
  <c r="C3473" i="4"/>
  <c r="B3473" i="4"/>
  <c r="G3472" i="4"/>
  <c r="F3472" i="4"/>
  <c r="B3475" i="5" s="1"/>
  <c r="C3472" i="4"/>
  <c r="B3472" i="4"/>
  <c r="G3471" i="4"/>
  <c r="F3471" i="4"/>
  <c r="B3474" i="5" s="1"/>
  <c r="C3471" i="4"/>
  <c r="B3471" i="4"/>
  <c r="G3470" i="4"/>
  <c r="F3470" i="4"/>
  <c r="B3473" i="5" s="1"/>
  <c r="C3470" i="4"/>
  <c r="B3470" i="4"/>
  <c r="G3469" i="4"/>
  <c r="F3469" i="4"/>
  <c r="C3469" i="4"/>
  <c r="B3469" i="4"/>
  <c r="G3468" i="4"/>
  <c r="F3468" i="4"/>
  <c r="B3471" i="5" s="1"/>
  <c r="C3468" i="4"/>
  <c r="B3468" i="4"/>
  <c r="G3467" i="4"/>
  <c r="F3467" i="4"/>
  <c r="B3470" i="5" s="1"/>
  <c r="C3467" i="4"/>
  <c r="B3467" i="4"/>
  <c r="G3466" i="4"/>
  <c r="F3466" i="4"/>
  <c r="C3466" i="4"/>
  <c r="B3466" i="4"/>
  <c r="G3465" i="4"/>
  <c r="F3465" i="4"/>
  <c r="B3468" i="5" s="1"/>
  <c r="C3465" i="4"/>
  <c r="B3465" i="4"/>
  <c r="G3464" i="4"/>
  <c r="F3464" i="4"/>
  <c r="C3464" i="4"/>
  <c r="B3464" i="4"/>
  <c r="G3463" i="4"/>
  <c r="F3463" i="4"/>
  <c r="B3466" i="5" s="1"/>
  <c r="C3463" i="4"/>
  <c r="B3463" i="4"/>
  <c r="G3462" i="4"/>
  <c r="F3462" i="4"/>
  <c r="B3465" i="5" s="1"/>
  <c r="C3462" i="4"/>
  <c r="B3462" i="4"/>
  <c r="G3461" i="4"/>
  <c r="F3461" i="4"/>
  <c r="C3461" i="4"/>
  <c r="B3461" i="4"/>
  <c r="G3460" i="4"/>
  <c r="F3460" i="4"/>
  <c r="C3460" i="4"/>
  <c r="B3460" i="4"/>
  <c r="G3459" i="4"/>
  <c r="F3459" i="4"/>
  <c r="B3462" i="5" s="1"/>
  <c r="C3459" i="4"/>
  <c r="B3459" i="4"/>
  <c r="G3458" i="4"/>
  <c r="F3458" i="4"/>
  <c r="C3458" i="4"/>
  <c r="B3458" i="4"/>
  <c r="G3457" i="4"/>
  <c r="F3457" i="4"/>
  <c r="C3457" i="4"/>
  <c r="B3457" i="4"/>
  <c r="G3456" i="4"/>
  <c r="F3456" i="4"/>
  <c r="B3459" i="5" s="1"/>
  <c r="C3456" i="4"/>
  <c r="B3456" i="4"/>
  <c r="G3455" i="4"/>
  <c r="F3455" i="4"/>
  <c r="B3458" i="5" s="1"/>
  <c r="C3455" i="4"/>
  <c r="B3455" i="4"/>
  <c r="G3454" i="4"/>
  <c r="F3454" i="4"/>
  <c r="B3457" i="5" s="1"/>
  <c r="C3454" i="4"/>
  <c r="B3454" i="4"/>
  <c r="G3453" i="4"/>
  <c r="F3453" i="4"/>
  <c r="C3453" i="4"/>
  <c r="B3453" i="4"/>
  <c r="G3452" i="4"/>
  <c r="F3452" i="4"/>
  <c r="B3455" i="5" s="1"/>
  <c r="C3452" i="4"/>
  <c r="B3452" i="4"/>
  <c r="G3451" i="4"/>
  <c r="F3451" i="4"/>
  <c r="B3454" i="5" s="1"/>
  <c r="C3451" i="4"/>
  <c r="B3451" i="4"/>
  <c r="G3450" i="4"/>
  <c r="F3450" i="4"/>
  <c r="C3450" i="4"/>
  <c r="B3450" i="4"/>
  <c r="G3449" i="4"/>
  <c r="F3449" i="4"/>
  <c r="C3449" i="4"/>
  <c r="B3449" i="4"/>
  <c r="G3448" i="4"/>
  <c r="F3448" i="4"/>
  <c r="B3451" i="5" s="1"/>
  <c r="C3448" i="4"/>
  <c r="B3448" i="4"/>
  <c r="G3447" i="4"/>
  <c r="F3447" i="4"/>
  <c r="B3450" i="5" s="1"/>
  <c r="C3447" i="4"/>
  <c r="B3447" i="4"/>
  <c r="G3446" i="4"/>
  <c r="F3446" i="4"/>
  <c r="B3449" i="5" s="1"/>
  <c r="C3446" i="4"/>
  <c r="B3446" i="4"/>
  <c r="G3445" i="4"/>
  <c r="F3445" i="4"/>
  <c r="C3445" i="4"/>
  <c r="B3445" i="4"/>
  <c r="G3444" i="4"/>
  <c r="F3444" i="4"/>
  <c r="B3447" i="5" s="1"/>
  <c r="C3444" i="4"/>
  <c r="B3444" i="4"/>
  <c r="G3443" i="4"/>
  <c r="F3443" i="4"/>
  <c r="B3446" i="5" s="1"/>
  <c r="C3443" i="4"/>
  <c r="B3443" i="4"/>
  <c r="G3442" i="4"/>
  <c r="F3442" i="4"/>
  <c r="B3445" i="5" s="1"/>
  <c r="C3442" i="4"/>
  <c r="B3442" i="4"/>
  <c r="G3441" i="4"/>
  <c r="F3441" i="4"/>
  <c r="B3444" i="5" s="1"/>
  <c r="C3441" i="4"/>
  <c r="B3441" i="4"/>
  <c r="G3440" i="4"/>
  <c r="F3440" i="4"/>
  <c r="C3440" i="4"/>
  <c r="B3440" i="4"/>
  <c r="G3439" i="4"/>
  <c r="F3439" i="4"/>
  <c r="B3442" i="5" s="1"/>
  <c r="C3439" i="4"/>
  <c r="B3439" i="4"/>
  <c r="G3438" i="4"/>
  <c r="F3438" i="4"/>
  <c r="C3438" i="4"/>
  <c r="B3438" i="4"/>
  <c r="G3437" i="4"/>
  <c r="F3437" i="4"/>
  <c r="C3437" i="4"/>
  <c r="B3437" i="4"/>
  <c r="G3436" i="4"/>
  <c r="F3436" i="4"/>
  <c r="C3436" i="4"/>
  <c r="B3436" i="4"/>
  <c r="G3435" i="4"/>
  <c r="F3435" i="4"/>
  <c r="B3438" i="5" s="1"/>
  <c r="C3435" i="4"/>
  <c r="B3435" i="4"/>
  <c r="G3434" i="4"/>
  <c r="F3434" i="4"/>
  <c r="B3437" i="5" s="1"/>
  <c r="C3434" i="4"/>
  <c r="B3434" i="4"/>
  <c r="G3433" i="4"/>
  <c r="F3433" i="4"/>
  <c r="B3436" i="5" s="1"/>
  <c r="C3433" i="4"/>
  <c r="B3433" i="4"/>
  <c r="G3432" i="4"/>
  <c r="F3432" i="4"/>
  <c r="B3435" i="5" s="1"/>
  <c r="C3432" i="4"/>
  <c r="B3432" i="4"/>
  <c r="G3431" i="4"/>
  <c r="F3431" i="4"/>
  <c r="B3434" i="5" s="1"/>
  <c r="C3431" i="4"/>
  <c r="B3431" i="4"/>
  <c r="G3430" i="4"/>
  <c r="F3430" i="4"/>
  <c r="B3433" i="5" s="1"/>
  <c r="C3430" i="4"/>
  <c r="B3430" i="4"/>
  <c r="G3429" i="4"/>
  <c r="F3429" i="4"/>
  <c r="C3429" i="4"/>
  <c r="B3429" i="4"/>
  <c r="G3428" i="4"/>
  <c r="F3428" i="4"/>
  <c r="B3431" i="5" s="1"/>
  <c r="C3428" i="4"/>
  <c r="B3428" i="4"/>
  <c r="G3427" i="4"/>
  <c r="F3427" i="4"/>
  <c r="B3430" i="5" s="1"/>
  <c r="C3427" i="4"/>
  <c r="B3427" i="4"/>
  <c r="G3426" i="4"/>
  <c r="F3426" i="4"/>
  <c r="B3429" i="5" s="1"/>
  <c r="C3426" i="4"/>
  <c r="B3426" i="4"/>
  <c r="G3425" i="4"/>
  <c r="F3425" i="4"/>
  <c r="B3428" i="5" s="1"/>
  <c r="C3425" i="4"/>
  <c r="B3425" i="4"/>
  <c r="G3424" i="4"/>
  <c r="F3424" i="4"/>
  <c r="C3424" i="4"/>
  <c r="B3424" i="4"/>
  <c r="G3423" i="4"/>
  <c r="F3423" i="4"/>
  <c r="B3426" i="5" s="1"/>
  <c r="C3423" i="4"/>
  <c r="B3423" i="4"/>
  <c r="G3422" i="4"/>
  <c r="F3422" i="4"/>
  <c r="C3422" i="4"/>
  <c r="B3422" i="4"/>
  <c r="G3421" i="4"/>
  <c r="F3421" i="4"/>
  <c r="C3421" i="4"/>
  <c r="B3421" i="4"/>
  <c r="G3420" i="4"/>
  <c r="F3420" i="4"/>
  <c r="B3423" i="5" s="1"/>
  <c r="C3420" i="4"/>
  <c r="B3420" i="4"/>
  <c r="G3419" i="4"/>
  <c r="F3419" i="4"/>
  <c r="B3422" i="5" s="1"/>
  <c r="C3419" i="4"/>
  <c r="B3419" i="4"/>
  <c r="G3418" i="4"/>
  <c r="F3418" i="4"/>
  <c r="B3421" i="5" s="1"/>
  <c r="C3418" i="4"/>
  <c r="B3418" i="4"/>
  <c r="G3417" i="4"/>
  <c r="F3417" i="4"/>
  <c r="C3417" i="4"/>
  <c r="B3417" i="4"/>
  <c r="G3416" i="4"/>
  <c r="F3416" i="4"/>
  <c r="B3419" i="5" s="1"/>
  <c r="C3416" i="4"/>
  <c r="B3416" i="4"/>
  <c r="G3415" i="4"/>
  <c r="F3415" i="4"/>
  <c r="B3418" i="5" s="1"/>
  <c r="C3415" i="4"/>
  <c r="B3415" i="4"/>
  <c r="G3414" i="4"/>
  <c r="F3414" i="4"/>
  <c r="B3417" i="5" s="1"/>
  <c r="C3414" i="4"/>
  <c r="B3414" i="4"/>
  <c r="G3413" i="4"/>
  <c r="F3413" i="4"/>
  <c r="C3413" i="4"/>
  <c r="B3413" i="4"/>
  <c r="G3412" i="4"/>
  <c r="F3412" i="4"/>
  <c r="C3412" i="4"/>
  <c r="B3412" i="4"/>
  <c r="G3411" i="4"/>
  <c r="F3411" i="4"/>
  <c r="B3414" i="5" s="1"/>
  <c r="C3411" i="4"/>
  <c r="B3411" i="4"/>
  <c r="G3410" i="4"/>
  <c r="F3410" i="4"/>
  <c r="B3413" i="5" s="1"/>
  <c r="C3410" i="4"/>
  <c r="B3410" i="4"/>
  <c r="G3409" i="4"/>
  <c r="F3409" i="4"/>
  <c r="B3412" i="5" s="1"/>
  <c r="C3409" i="4"/>
  <c r="B3409" i="4"/>
  <c r="G3408" i="4"/>
  <c r="F3408" i="4"/>
  <c r="B3411" i="5" s="1"/>
  <c r="C3408" i="4"/>
  <c r="B3408" i="4"/>
  <c r="G3407" i="4"/>
  <c r="F3407" i="4"/>
  <c r="B3410" i="5" s="1"/>
  <c r="C3407" i="4"/>
  <c r="B3407" i="4"/>
  <c r="G3406" i="4"/>
  <c r="F3406" i="4"/>
  <c r="C3406" i="4"/>
  <c r="B3406" i="4"/>
  <c r="G3405" i="4"/>
  <c r="F3405" i="4"/>
  <c r="C3405" i="4"/>
  <c r="B3405" i="4"/>
  <c r="G3404" i="4"/>
  <c r="F3404" i="4"/>
  <c r="B3407" i="5" s="1"/>
  <c r="C3404" i="4"/>
  <c r="B3404" i="4"/>
  <c r="G3403" i="4"/>
  <c r="F3403" i="4"/>
  <c r="B3406" i="5" s="1"/>
  <c r="C3403" i="4"/>
  <c r="B3403" i="4"/>
  <c r="G3402" i="4"/>
  <c r="F3402" i="4"/>
  <c r="C3402" i="4"/>
  <c r="B3402" i="4"/>
  <c r="G3401" i="4"/>
  <c r="F3401" i="4"/>
  <c r="B3404" i="5" s="1"/>
  <c r="C3401" i="4"/>
  <c r="B3401" i="4"/>
  <c r="G3400" i="4"/>
  <c r="F3400" i="4"/>
  <c r="C3400" i="4"/>
  <c r="B3400" i="4"/>
  <c r="G3399" i="4"/>
  <c r="F3399" i="4"/>
  <c r="B3402" i="5" s="1"/>
  <c r="C3399" i="4"/>
  <c r="B3399" i="4"/>
  <c r="G3398" i="4"/>
  <c r="F3398" i="4"/>
  <c r="B3401" i="5" s="1"/>
  <c r="C3398" i="4"/>
  <c r="B3398" i="4"/>
  <c r="G3397" i="4"/>
  <c r="F3397" i="4"/>
  <c r="C3397" i="4"/>
  <c r="B3397" i="4"/>
  <c r="G3396" i="4"/>
  <c r="F3396" i="4"/>
  <c r="B3399" i="5" s="1"/>
  <c r="C3396" i="4"/>
  <c r="B3396" i="4"/>
  <c r="G3395" i="4"/>
  <c r="F3395" i="4"/>
  <c r="B3398" i="5" s="1"/>
  <c r="C3395" i="4"/>
  <c r="B3395" i="4"/>
  <c r="G3394" i="4"/>
  <c r="F3394" i="4"/>
  <c r="C3394" i="4"/>
  <c r="B3394" i="4"/>
  <c r="G3393" i="4"/>
  <c r="F3393" i="4"/>
  <c r="C3393" i="4"/>
  <c r="B3393" i="4"/>
  <c r="G3392" i="4"/>
  <c r="F3392" i="4"/>
  <c r="B3395" i="5" s="1"/>
  <c r="C3392" i="4"/>
  <c r="B3392" i="4"/>
  <c r="G3391" i="4"/>
  <c r="F3391" i="4"/>
  <c r="B3394" i="5" s="1"/>
  <c r="C3391" i="4"/>
  <c r="B3391" i="4"/>
  <c r="G3390" i="4"/>
  <c r="F3390" i="4"/>
  <c r="B3393" i="5" s="1"/>
  <c r="C3390" i="4"/>
  <c r="B3390" i="4"/>
  <c r="G3389" i="4"/>
  <c r="F3389" i="4"/>
  <c r="C3389" i="4"/>
  <c r="B3389" i="4"/>
  <c r="G3388" i="4"/>
  <c r="F3388" i="4"/>
  <c r="B3391" i="5" s="1"/>
  <c r="C3388" i="4"/>
  <c r="B3388" i="4"/>
  <c r="G3387" i="4"/>
  <c r="F3387" i="4"/>
  <c r="B3390" i="5" s="1"/>
  <c r="C3387" i="4"/>
  <c r="B3387" i="4"/>
  <c r="G3386" i="4"/>
  <c r="F3386" i="4"/>
  <c r="C3386" i="4"/>
  <c r="B3386" i="4"/>
  <c r="G3385" i="4"/>
  <c r="F3385" i="4"/>
  <c r="B3388" i="5" s="1"/>
  <c r="C3385" i="4"/>
  <c r="B3385" i="4"/>
  <c r="G3384" i="4"/>
  <c r="F3384" i="4"/>
  <c r="B3387" i="5" s="1"/>
  <c r="C3384" i="4"/>
  <c r="B3384" i="4"/>
  <c r="G3383" i="4"/>
  <c r="F3383" i="4"/>
  <c r="B3386" i="5" s="1"/>
  <c r="C3383" i="4"/>
  <c r="B3383" i="4"/>
  <c r="G3382" i="4"/>
  <c r="F3382" i="4"/>
  <c r="B3385" i="5" s="1"/>
  <c r="C3382" i="4"/>
  <c r="B3382" i="4"/>
  <c r="G3381" i="4"/>
  <c r="F3381" i="4"/>
  <c r="C3381" i="4"/>
  <c r="B3381" i="4"/>
  <c r="G3380" i="4"/>
  <c r="F3380" i="4"/>
  <c r="B3383" i="5" s="1"/>
  <c r="C3380" i="4"/>
  <c r="B3380" i="4"/>
  <c r="G3379" i="4"/>
  <c r="F3379" i="4"/>
  <c r="B3382" i="5" s="1"/>
  <c r="C3379" i="4"/>
  <c r="B3379" i="4"/>
  <c r="G3378" i="4"/>
  <c r="F3378" i="4"/>
  <c r="B3381" i="5" s="1"/>
  <c r="C3378" i="4"/>
  <c r="B3378" i="4"/>
  <c r="G3377" i="4"/>
  <c r="F3377" i="4"/>
  <c r="B3380" i="5" s="1"/>
  <c r="C3377" i="4"/>
  <c r="B3377" i="4"/>
  <c r="G3376" i="4"/>
  <c r="F3376" i="4"/>
  <c r="B3379" i="5" s="1"/>
  <c r="C3376" i="4"/>
  <c r="B3376" i="4"/>
  <c r="G3375" i="4"/>
  <c r="F3375" i="4"/>
  <c r="B3378" i="5" s="1"/>
  <c r="C3375" i="4"/>
  <c r="B3375" i="4"/>
  <c r="G3374" i="4"/>
  <c r="F3374" i="4"/>
  <c r="C3374" i="4"/>
  <c r="B3374" i="4"/>
  <c r="G3373" i="4"/>
  <c r="F3373" i="4"/>
  <c r="C3373" i="4"/>
  <c r="B3373" i="4"/>
  <c r="G3372" i="4"/>
  <c r="F3372" i="4"/>
  <c r="B3375" i="5" s="1"/>
  <c r="C3372" i="4"/>
  <c r="B3372" i="4"/>
  <c r="G3371" i="4"/>
  <c r="F3371" i="4"/>
  <c r="B3374" i="5" s="1"/>
  <c r="C3371" i="4"/>
  <c r="B3371" i="4"/>
  <c r="G3370" i="4"/>
  <c r="F3370" i="4"/>
  <c r="C3370" i="4"/>
  <c r="B3370" i="4"/>
  <c r="G3369" i="4"/>
  <c r="F3369" i="4"/>
  <c r="B3372" i="5" s="1"/>
  <c r="C3369" i="4"/>
  <c r="B3369" i="4"/>
  <c r="G3368" i="4"/>
  <c r="F3368" i="4"/>
  <c r="B3371" i="5" s="1"/>
  <c r="C3368" i="4"/>
  <c r="B3368" i="4"/>
  <c r="G3367" i="4"/>
  <c r="F3367" i="4"/>
  <c r="B3370" i="5" s="1"/>
  <c r="C3367" i="4"/>
  <c r="B3367" i="4"/>
  <c r="G3366" i="4"/>
  <c r="F3366" i="4"/>
  <c r="B3369" i="5" s="1"/>
  <c r="C3366" i="4"/>
  <c r="B3366" i="4"/>
  <c r="G3365" i="4"/>
  <c r="F3365" i="4"/>
  <c r="C3365" i="4"/>
  <c r="B3365" i="4"/>
  <c r="G3364" i="4"/>
  <c r="F3364" i="4"/>
  <c r="B3367" i="5" s="1"/>
  <c r="C3364" i="4"/>
  <c r="B3364" i="4"/>
  <c r="G3363" i="4"/>
  <c r="F3363" i="4"/>
  <c r="B3366" i="5" s="1"/>
  <c r="C3363" i="4"/>
  <c r="B3363" i="4"/>
  <c r="G3362" i="4"/>
  <c r="F3362" i="4"/>
  <c r="B3365" i="5" s="1"/>
  <c r="C3362" i="4"/>
  <c r="B3362" i="4"/>
  <c r="G3361" i="4"/>
  <c r="F3361" i="4"/>
  <c r="C3361" i="4"/>
  <c r="B3361" i="4"/>
  <c r="G3360" i="4"/>
  <c r="F3360" i="4"/>
  <c r="B3363" i="5" s="1"/>
  <c r="C3360" i="4"/>
  <c r="B3360" i="4"/>
  <c r="G3359" i="4"/>
  <c r="F3359" i="4"/>
  <c r="B3362" i="5" s="1"/>
  <c r="C3359" i="4"/>
  <c r="B3359" i="4"/>
  <c r="G3358" i="4"/>
  <c r="F3358" i="4"/>
  <c r="B3361" i="5" s="1"/>
  <c r="C3358" i="4"/>
  <c r="B3358" i="4"/>
  <c r="G3357" i="4"/>
  <c r="F3357" i="4"/>
  <c r="C3357" i="4"/>
  <c r="B3357" i="4"/>
  <c r="G3356" i="4"/>
  <c r="F3356" i="4"/>
  <c r="B3359" i="5" s="1"/>
  <c r="C3356" i="4"/>
  <c r="B3356" i="4"/>
  <c r="G3355" i="4"/>
  <c r="F3355" i="4"/>
  <c r="B3358" i="5" s="1"/>
  <c r="C3355" i="4"/>
  <c r="B3355" i="4"/>
  <c r="G3354" i="4"/>
  <c r="F3354" i="4"/>
  <c r="C3354" i="4"/>
  <c r="B3354" i="4"/>
  <c r="G3353" i="4"/>
  <c r="F3353" i="4"/>
  <c r="B3356" i="5" s="1"/>
  <c r="C3353" i="4"/>
  <c r="B3353" i="4"/>
  <c r="G3352" i="4"/>
  <c r="F3352" i="4"/>
  <c r="C3352" i="4"/>
  <c r="B3352" i="4"/>
  <c r="G3351" i="4"/>
  <c r="F3351" i="4"/>
  <c r="B3354" i="5" s="1"/>
  <c r="C3351" i="4"/>
  <c r="B3351" i="4"/>
  <c r="G3350" i="4"/>
  <c r="F3350" i="4"/>
  <c r="B3353" i="5" s="1"/>
  <c r="C3350" i="4"/>
  <c r="B3350" i="4"/>
  <c r="G3349" i="4"/>
  <c r="F3349" i="4"/>
  <c r="C3349" i="4"/>
  <c r="B3349" i="4"/>
  <c r="G3348" i="4"/>
  <c r="F3348" i="4"/>
  <c r="C3348" i="4"/>
  <c r="B3348" i="4"/>
  <c r="G3347" i="4"/>
  <c r="F3347" i="4"/>
  <c r="B3350" i="5" s="1"/>
  <c r="C3347" i="4"/>
  <c r="B3347" i="4"/>
  <c r="G3346" i="4"/>
  <c r="F3346" i="4"/>
  <c r="B3349" i="5" s="1"/>
  <c r="C3346" i="4"/>
  <c r="B3346" i="4"/>
  <c r="G3345" i="4"/>
  <c r="F3345" i="4"/>
  <c r="B3348" i="5" s="1"/>
  <c r="C3345" i="4"/>
  <c r="B3345" i="4"/>
  <c r="G3344" i="4"/>
  <c r="F3344" i="4"/>
  <c r="B3347" i="5" s="1"/>
  <c r="C3344" i="4"/>
  <c r="B3344" i="4"/>
  <c r="G3343" i="4"/>
  <c r="F3343" i="4"/>
  <c r="B3346" i="5" s="1"/>
  <c r="C3343" i="4"/>
  <c r="B3343" i="4"/>
  <c r="G3342" i="4"/>
  <c r="F3342" i="4"/>
  <c r="B3345" i="5" s="1"/>
  <c r="C3342" i="4"/>
  <c r="B3342" i="4"/>
  <c r="G3341" i="4"/>
  <c r="F3341" i="4"/>
  <c r="C3341" i="4"/>
  <c r="B3341" i="4"/>
  <c r="G3340" i="4"/>
  <c r="F3340" i="4"/>
  <c r="B3343" i="5" s="1"/>
  <c r="C3340" i="4"/>
  <c r="B3340" i="4"/>
  <c r="G3339" i="4"/>
  <c r="F3339" i="4"/>
  <c r="B3342" i="5" s="1"/>
  <c r="C3339" i="4"/>
  <c r="B3339" i="4"/>
  <c r="G3338" i="4"/>
  <c r="F3338" i="4"/>
  <c r="B3341" i="5" s="1"/>
  <c r="C3338" i="4"/>
  <c r="B3338" i="4"/>
  <c r="G3337" i="4"/>
  <c r="F3337" i="4"/>
  <c r="C3337" i="4"/>
  <c r="B3337" i="4"/>
  <c r="G3336" i="4"/>
  <c r="F3336" i="4"/>
  <c r="C3336" i="4"/>
  <c r="B3336" i="4"/>
  <c r="G3335" i="4"/>
  <c r="F3335" i="4"/>
  <c r="B3338" i="5" s="1"/>
  <c r="C3335" i="4"/>
  <c r="B3335" i="4"/>
  <c r="G3334" i="4"/>
  <c r="F3334" i="4"/>
  <c r="B3337" i="5" s="1"/>
  <c r="C3334" i="4"/>
  <c r="B3334" i="4"/>
  <c r="G3333" i="4"/>
  <c r="F3333" i="4"/>
  <c r="C3333" i="4"/>
  <c r="B3333" i="4"/>
  <c r="G3332" i="4"/>
  <c r="F3332" i="4"/>
  <c r="C3332" i="4"/>
  <c r="B3332" i="4"/>
  <c r="G3331" i="4"/>
  <c r="F3331" i="4"/>
  <c r="B3334" i="5" s="1"/>
  <c r="C3331" i="4"/>
  <c r="B3331" i="4"/>
  <c r="G3330" i="4"/>
  <c r="F3330" i="4"/>
  <c r="B3333" i="5" s="1"/>
  <c r="C3330" i="4"/>
  <c r="B3330" i="4"/>
  <c r="G3329" i="4"/>
  <c r="F3329" i="4"/>
  <c r="C3329" i="4"/>
  <c r="B3329" i="4"/>
  <c r="G3328" i="4"/>
  <c r="F3328" i="4"/>
  <c r="B3331" i="5" s="1"/>
  <c r="C3328" i="4"/>
  <c r="B3328" i="4"/>
  <c r="G3327" i="4"/>
  <c r="F3327" i="4"/>
  <c r="B3330" i="5" s="1"/>
  <c r="C3327" i="4"/>
  <c r="B3327" i="4"/>
  <c r="G3326" i="4"/>
  <c r="F3326" i="4"/>
  <c r="B3329" i="5" s="1"/>
  <c r="C3326" i="4"/>
  <c r="B3326" i="4"/>
  <c r="G3325" i="4"/>
  <c r="F3325" i="4"/>
  <c r="C3325" i="4"/>
  <c r="B3325" i="4"/>
  <c r="G3324" i="4"/>
  <c r="F3324" i="4"/>
  <c r="B3327" i="5" s="1"/>
  <c r="C3324" i="4"/>
  <c r="B3324" i="4"/>
  <c r="G3323" i="4"/>
  <c r="F3323" i="4"/>
  <c r="B3326" i="5" s="1"/>
  <c r="C3323" i="4"/>
  <c r="B3323" i="4"/>
  <c r="G3322" i="4"/>
  <c r="F3322" i="4"/>
  <c r="C3322" i="4"/>
  <c r="B3322" i="4"/>
  <c r="G3321" i="4"/>
  <c r="F3321" i="4"/>
  <c r="C3321" i="4"/>
  <c r="B3321" i="4"/>
  <c r="G3320" i="4"/>
  <c r="F3320" i="4"/>
  <c r="B3323" i="5" s="1"/>
  <c r="C3320" i="4"/>
  <c r="B3320" i="4"/>
  <c r="G3319" i="4"/>
  <c r="F3319" i="4"/>
  <c r="B3322" i="5" s="1"/>
  <c r="C3319" i="4"/>
  <c r="B3319" i="4"/>
  <c r="G3318" i="4"/>
  <c r="F3318" i="4"/>
  <c r="B3321" i="5" s="1"/>
  <c r="C3318" i="4"/>
  <c r="B3318" i="4"/>
  <c r="G3317" i="4"/>
  <c r="F3317" i="4"/>
  <c r="C3317" i="4"/>
  <c r="B3317" i="4"/>
  <c r="G3316" i="4"/>
  <c r="F3316" i="4"/>
  <c r="B3319" i="5" s="1"/>
  <c r="C3316" i="4"/>
  <c r="B3316" i="4"/>
  <c r="G3315" i="4"/>
  <c r="F3315" i="4"/>
  <c r="B3318" i="5" s="1"/>
  <c r="C3315" i="4"/>
  <c r="B3315" i="4"/>
  <c r="G3314" i="4"/>
  <c r="F3314" i="4"/>
  <c r="C3314" i="4"/>
  <c r="B3314" i="4"/>
  <c r="G3313" i="4"/>
  <c r="F3313" i="4"/>
  <c r="C3313" i="4"/>
  <c r="B3313" i="4"/>
  <c r="G3312" i="4"/>
  <c r="F3312" i="4"/>
  <c r="C3312" i="4"/>
  <c r="B3312" i="4"/>
  <c r="G3311" i="4"/>
  <c r="F3311" i="4"/>
  <c r="B3314" i="5" s="1"/>
  <c r="C3311" i="4"/>
  <c r="B3311" i="4"/>
  <c r="G3310" i="4"/>
  <c r="F3310" i="4"/>
  <c r="C3310" i="4"/>
  <c r="B3310" i="4"/>
  <c r="G3309" i="4"/>
  <c r="F3309" i="4"/>
  <c r="C3309" i="4"/>
  <c r="B3309" i="4"/>
  <c r="G3308" i="4"/>
  <c r="F3308" i="4"/>
  <c r="C3308" i="4"/>
  <c r="B3308" i="4"/>
  <c r="G3307" i="4"/>
  <c r="F3307" i="4"/>
  <c r="B3310" i="5" s="1"/>
  <c r="C3307" i="4"/>
  <c r="B3307" i="4"/>
  <c r="G3306" i="4"/>
  <c r="F3306" i="4"/>
  <c r="B3309" i="5" s="1"/>
  <c r="C3306" i="4"/>
  <c r="B3306" i="4"/>
  <c r="G3305" i="4"/>
  <c r="F3305" i="4"/>
  <c r="B3308" i="5" s="1"/>
  <c r="C3305" i="4"/>
  <c r="B3305" i="4"/>
  <c r="G3304" i="4"/>
  <c r="F3304" i="4"/>
  <c r="B3307" i="5" s="1"/>
  <c r="C3304" i="4"/>
  <c r="B3304" i="4"/>
  <c r="G3303" i="4"/>
  <c r="F3303" i="4"/>
  <c r="B3306" i="5" s="1"/>
  <c r="C3303" i="4"/>
  <c r="B3303" i="4"/>
  <c r="G3302" i="4"/>
  <c r="F3302" i="4"/>
  <c r="B3305" i="5" s="1"/>
  <c r="C3302" i="4"/>
  <c r="B3302" i="4"/>
  <c r="G3301" i="4"/>
  <c r="F3301" i="4"/>
  <c r="C3301" i="4"/>
  <c r="B3301" i="4"/>
  <c r="G3300" i="4"/>
  <c r="F3300" i="4"/>
  <c r="B3303" i="5" s="1"/>
  <c r="C3300" i="4"/>
  <c r="B3300" i="4"/>
  <c r="G3299" i="4"/>
  <c r="F3299" i="4"/>
  <c r="B3302" i="5" s="1"/>
  <c r="C3299" i="4"/>
  <c r="B3299" i="4"/>
  <c r="G3298" i="4"/>
  <c r="F3298" i="4"/>
  <c r="B3301" i="5" s="1"/>
  <c r="C3298" i="4"/>
  <c r="B3298" i="4"/>
  <c r="G3297" i="4"/>
  <c r="F3297" i="4"/>
  <c r="B3300" i="5" s="1"/>
  <c r="C3297" i="4"/>
  <c r="B3297" i="4"/>
  <c r="G3296" i="4"/>
  <c r="F3296" i="4"/>
  <c r="B3299" i="5" s="1"/>
  <c r="C3296" i="4"/>
  <c r="B3296" i="4"/>
  <c r="G3295" i="4"/>
  <c r="F3295" i="4"/>
  <c r="B3298" i="5" s="1"/>
  <c r="C3295" i="4"/>
  <c r="B3295" i="4"/>
  <c r="G3294" i="4"/>
  <c r="F3294" i="4"/>
  <c r="B3297" i="5" s="1"/>
  <c r="C3294" i="4"/>
  <c r="B3294" i="4"/>
  <c r="G3293" i="4"/>
  <c r="F3293" i="4"/>
  <c r="C3293" i="4"/>
  <c r="B3293" i="4"/>
  <c r="G3292" i="4"/>
  <c r="F3292" i="4"/>
  <c r="C3292" i="4"/>
  <c r="B3292" i="4"/>
  <c r="G3291" i="4"/>
  <c r="F3291" i="4"/>
  <c r="B3294" i="5" s="1"/>
  <c r="C3291" i="4"/>
  <c r="B3291" i="4"/>
  <c r="G3290" i="4"/>
  <c r="F3290" i="4"/>
  <c r="C3290" i="4"/>
  <c r="B3290" i="4"/>
  <c r="G3289" i="4"/>
  <c r="F3289" i="4"/>
  <c r="B3292" i="5" s="1"/>
  <c r="C3289" i="4"/>
  <c r="B3289" i="4"/>
  <c r="G3288" i="4"/>
  <c r="F3288" i="4"/>
  <c r="B3291" i="5" s="1"/>
  <c r="C3288" i="4"/>
  <c r="B3288" i="4"/>
  <c r="G3287" i="4"/>
  <c r="F3287" i="4"/>
  <c r="B3290" i="5" s="1"/>
  <c r="C3287" i="4"/>
  <c r="B3287" i="4"/>
  <c r="G3286" i="4"/>
  <c r="F3286" i="4"/>
  <c r="B3289" i="5" s="1"/>
  <c r="C3286" i="4"/>
  <c r="B3286" i="4"/>
  <c r="G3285" i="4"/>
  <c r="F3285" i="4"/>
  <c r="C3285" i="4"/>
  <c r="B3285" i="4"/>
  <c r="G3284" i="4"/>
  <c r="F3284" i="4"/>
  <c r="C3284" i="4"/>
  <c r="B3284" i="4"/>
  <c r="G3283" i="4"/>
  <c r="F3283" i="4"/>
  <c r="B3286" i="5" s="1"/>
  <c r="C3283" i="4"/>
  <c r="B3283" i="4"/>
  <c r="G3282" i="4"/>
  <c r="F3282" i="4"/>
  <c r="B3285" i="5" s="1"/>
  <c r="C3282" i="4"/>
  <c r="B3282" i="4"/>
  <c r="G3281" i="4"/>
  <c r="F3281" i="4"/>
  <c r="C3281" i="4"/>
  <c r="B3281" i="4"/>
  <c r="G3280" i="4"/>
  <c r="F3280" i="4"/>
  <c r="B3283" i="5" s="1"/>
  <c r="C3280" i="4"/>
  <c r="B3280" i="4"/>
  <c r="G3279" i="4"/>
  <c r="F3279" i="4"/>
  <c r="B3282" i="5" s="1"/>
  <c r="C3279" i="4"/>
  <c r="B3279" i="4"/>
  <c r="G3278" i="4"/>
  <c r="F3278" i="4"/>
  <c r="C3278" i="4"/>
  <c r="B3278" i="4"/>
  <c r="G3277" i="4"/>
  <c r="F3277" i="4"/>
  <c r="C3277" i="4"/>
  <c r="B3277" i="4"/>
  <c r="G3276" i="4"/>
  <c r="F3276" i="4"/>
  <c r="C3276" i="4"/>
  <c r="B3276" i="4"/>
  <c r="G3275" i="4"/>
  <c r="F3275" i="4"/>
  <c r="B3278" i="5" s="1"/>
  <c r="C3275" i="4"/>
  <c r="B3275" i="4"/>
  <c r="G3274" i="4"/>
  <c r="F3274" i="4"/>
  <c r="C3274" i="4"/>
  <c r="B3274" i="4"/>
  <c r="G3273" i="4"/>
  <c r="F3273" i="4"/>
  <c r="B3276" i="5" s="1"/>
  <c r="C3273" i="4"/>
  <c r="B3273" i="4"/>
  <c r="G3272" i="4"/>
  <c r="F3272" i="4"/>
  <c r="C3272" i="4"/>
  <c r="B3272" i="4"/>
  <c r="G3271" i="4"/>
  <c r="F3271" i="4"/>
  <c r="B3274" i="5" s="1"/>
  <c r="C3271" i="4"/>
  <c r="B3271" i="4"/>
  <c r="G3270" i="4"/>
  <c r="F3270" i="4"/>
  <c r="B3273" i="5" s="1"/>
  <c r="C3270" i="4"/>
  <c r="B3270" i="4"/>
  <c r="G3269" i="4"/>
  <c r="F3269" i="4"/>
  <c r="C3269" i="4"/>
  <c r="B3269" i="4"/>
  <c r="G3268" i="4"/>
  <c r="F3268" i="4"/>
  <c r="C3268" i="4"/>
  <c r="B3268" i="4"/>
  <c r="G3267" i="4"/>
  <c r="F3267" i="4"/>
  <c r="B3270" i="5" s="1"/>
  <c r="C3267" i="4"/>
  <c r="B3267" i="4"/>
  <c r="G3266" i="4"/>
  <c r="F3266" i="4"/>
  <c r="B3269" i="5" s="1"/>
  <c r="C3266" i="4"/>
  <c r="B3266" i="4"/>
  <c r="G3265" i="4"/>
  <c r="F3265" i="4"/>
  <c r="C3265" i="4"/>
  <c r="B3265" i="4"/>
  <c r="G3264" i="4"/>
  <c r="F3264" i="4"/>
  <c r="B3267" i="5" s="1"/>
  <c r="C3264" i="4"/>
  <c r="B3264" i="4"/>
  <c r="G3263" i="4"/>
  <c r="F3263" i="4"/>
  <c r="B3266" i="5" s="1"/>
  <c r="C3263" i="4"/>
  <c r="B3263" i="4"/>
  <c r="G3262" i="4"/>
  <c r="F3262" i="4"/>
  <c r="B3265" i="5" s="1"/>
  <c r="C3262" i="4"/>
  <c r="B3262" i="4"/>
  <c r="G3261" i="4"/>
  <c r="F3261" i="4"/>
  <c r="C3261" i="4"/>
  <c r="B3261" i="4"/>
  <c r="G3260" i="4"/>
  <c r="F3260" i="4"/>
  <c r="B3263" i="5" s="1"/>
  <c r="C3260" i="4"/>
  <c r="B3260" i="4"/>
  <c r="G3259" i="4"/>
  <c r="F3259" i="4"/>
  <c r="B3262" i="5" s="1"/>
  <c r="C3259" i="4"/>
  <c r="B3259" i="4"/>
  <c r="G3258" i="4"/>
  <c r="F3258" i="4"/>
  <c r="C3258" i="4"/>
  <c r="B3258" i="4"/>
  <c r="G3257" i="4"/>
  <c r="F3257" i="4"/>
  <c r="C3257" i="4"/>
  <c r="B3257" i="4"/>
  <c r="G3256" i="4"/>
  <c r="F3256" i="4"/>
  <c r="B3259" i="5" s="1"/>
  <c r="C3256" i="4"/>
  <c r="B3256" i="4"/>
  <c r="G3255" i="4"/>
  <c r="F3255" i="4"/>
  <c r="B3258" i="5" s="1"/>
  <c r="C3255" i="4"/>
  <c r="B3255" i="4"/>
  <c r="G3254" i="4"/>
  <c r="F3254" i="4"/>
  <c r="B3257" i="5" s="1"/>
  <c r="C3254" i="4"/>
  <c r="B3254" i="4"/>
  <c r="G3253" i="4"/>
  <c r="F3253" i="4"/>
  <c r="C3253" i="4"/>
  <c r="B3253" i="4"/>
  <c r="G3252" i="4"/>
  <c r="F3252" i="4"/>
  <c r="B3255" i="5" s="1"/>
  <c r="C3252" i="4"/>
  <c r="B3252" i="4"/>
  <c r="G3251" i="4"/>
  <c r="F3251" i="4"/>
  <c r="B3254" i="5" s="1"/>
  <c r="C3251" i="4"/>
  <c r="B3251" i="4"/>
  <c r="G3250" i="4"/>
  <c r="F3250" i="4"/>
  <c r="B3253" i="5" s="1"/>
  <c r="C3250" i="4"/>
  <c r="B3250" i="4"/>
  <c r="G3249" i="4"/>
  <c r="F3249" i="4"/>
  <c r="C3249" i="4"/>
  <c r="B3249" i="4"/>
  <c r="G3248" i="4"/>
  <c r="F3248" i="4"/>
  <c r="B3251" i="5" s="1"/>
  <c r="C3248" i="4"/>
  <c r="B3248" i="4"/>
  <c r="G3247" i="4"/>
  <c r="F3247" i="4"/>
  <c r="B3250" i="5" s="1"/>
  <c r="C3247" i="4"/>
  <c r="B3247" i="4"/>
  <c r="G3246" i="4"/>
  <c r="F3246" i="4"/>
  <c r="B3249" i="5" s="1"/>
  <c r="C3246" i="4"/>
  <c r="B3246" i="4"/>
  <c r="G3245" i="4"/>
  <c r="F3245" i="4"/>
  <c r="C3245" i="4"/>
  <c r="B3245" i="4"/>
  <c r="G3244" i="4"/>
  <c r="F3244" i="4"/>
  <c r="B3247" i="5" s="1"/>
  <c r="C3244" i="4"/>
  <c r="B3244" i="4"/>
  <c r="G3243" i="4"/>
  <c r="F3243" i="4"/>
  <c r="B3246" i="5" s="1"/>
  <c r="C3243" i="4"/>
  <c r="B3243" i="4"/>
  <c r="G3242" i="4"/>
  <c r="F3242" i="4"/>
  <c r="C3242" i="4"/>
  <c r="B3242" i="4"/>
  <c r="G3241" i="4"/>
  <c r="F3241" i="4"/>
  <c r="B3244" i="5" s="1"/>
  <c r="C3241" i="4"/>
  <c r="B3241" i="4"/>
  <c r="G3240" i="4"/>
  <c r="F3240" i="4"/>
  <c r="C3240" i="4"/>
  <c r="B3240" i="4"/>
  <c r="G3239" i="4"/>
  <c r="F3239" i="4"/>
  <c r="B3242" i="5" s="1"/>
  <c r="C3239" i="4"/>
  <c r="B3239" i="4"/>
  <c r="G3238" i="4"/>
  <c r="F3238" i="4"/>
  <c r="B3241" i="5" s="1"/>
  <c r="C3238" i="4"/>
  <c r="B3238" i="4"/>
  <c r="G3237" i="4"/>
  <c r="F3237" i="4"/>
  <c r="C3237" i="4"/>
  <c r="B3237" i="4"/>
  <c r="G3236" i="4"/>
  <c r="F3236" i="4"/>
  <c r="B3239" i="5" s="1"/>
  <c r="C3236" i="4"/>
  <c r="B3236" i="4"/>
  <c r="G3235" i="4"/>
  <c r="F3235" i="4"/>
  <c r="B3238" i="5" s="1"/>
  <c r="C3235" i="4"/>
  <c r="B3235" i="4"/>
  <c r="G3234" i="4"/>
  <c r="F3234" i="4"/>
  <c r="B3237" i="5" s="1"/>
  <c r="C3234" i="4"/>
  <c r="B3234" i="4"/>
  <c r="G3233" i="4"/>
  <c r="F3233" i="4"/>
  <c r="B3236" i="5" s="1"/>
  <c r="C3233" i="4"/>
  <c r="B3233" i="4"/>
  <c r="G3232" i="4"/>
  <c r="F3232" i="4"/>
  <c r="B3235" i="5" s="1"/>
  <c r="C3232" i="4"/>
  <c r="B3232" i="4"/>
  <c r="G3231" i="4"/>
  <c r="F3231" i="4"/>
  <c r="B3234" i="5" s="1"/>
  <c r="C3231" i="4"/>
  <c r="B3231" i="4"/>
  <c r="G3230" i="4"/>
  <c r="F3230" i="4"/>
  <c r="B3233" i="5" s="1"/>
  <c r="C3230" i="4"/>
  <c r="B3230" i="4"/>
  <c r="G3229" i="4"/>
  <c r="F3229" i="4"/>
  <c r="C3229" i="4"/>
  <c r="B3229" i="4"/>
  <c r="G3228" i="4"/>
  <c r="F3228" i="4"/>
  <c r="B3231" i="5" s="1"/>
  <c r="C3228" i="4"/>
  <c r="B3228" i="4"/>
  <c r="G3227" i="4"/>
  <c r="F3227" i="4"/>
  <c r="B3230" i="5" s="1"/>
  <c r="C3227" i="4"/>
  <c r="B3227" i="4"/>
  <c r="G3226" i="4"/>
  <c r="F3226" i="4"/>
  <c r="C3226" i="4"/>
  <c r="B3226" i="4"/>
  <c r="G3225" i="4"/>
  <c r="F3225" i="4"/>
  <c r="C3225" i="4"/>
  <c r="B3225" i="4"/>
  <c r="G3224" i="4"/>
  <c r="F3224" i="4"/>
  <c r="B3227" i="5" s="1"/>
  <c r="C3224" i="4"/>
  <c r="B3224" i="4"/>
  <c r="G3223" i="4"/>
  <c r="F3223" i="4"/>
  <c r="B3226" i="5" s="1"/>
  <c r="C3223" i="4"/>
  <c r="B3223" i="4"/>
  <c r="G3222" i="4"/>
  <c r="F3222" i="4"/>
  <c r="B3225" i="5" s="1"/>
  <c r="C3222" i="4"/>
  <c r="B3222" i="4"/>
  <c r="G3221" i="4"/>
  <c r="F3221" i="4"/>
  <c r="C3221" i="4"/>
  <c r="B3221" i="4"/>
  <c r="G3220" i="4"/>
  <c r="F3220" i="4"/>
  <c r="B3223" i="5" s="1"/>
  <c r="C3220" i="4"/>
  <c r="B3220" i="4"/>
  <c r="G3219" i="4"/>
  <c r="F3219" i="4"/>
  <c r="B3222" i="5" s="1"/>
  <c r="C3219" i="4"/>
  <c r="B3219" i="4"/>
  <c r="G3218" i="4"/>
  <c r="F3218" i="4"/>
  <c r="B3221" i="5" s="1"/>
  <c r="C3218" i="4"/>
  <c r="B3218" i="4"/>
  <c r="G3217" i="4"/>
  <c r="F3217" i="4"/>
  <c r="B3220" i="5" s="1"/>
  <c r="C3217" i="4"/>
  <c r="B3217" i="4"/>
  <c r="G3216" i="4"/>
  <c r="F3216" i="4"/>
  <c r="B3219" i="5" s="1"/>
  <c r="C3216" i="4"/>
  <c r="B3216" i="4"/>
  <c r="G3215" i="4"/>
  <c r="F3215" i="4"/>
  <c r="B3218" i="5" s="1"/>
  <c r="C3215" i="4"/>
  <c r="B3215" i="4"/>
  <c r="G3214" i="4"/>
  <c r="F3214" i="4"/>
  <c r="B3217" i="5" s="1"/>
  <c r="C3214" i="4"/>
  <c r="B3214" i="4"/>
  <c r="G3213" i="4"/>
  <c r="F3213" i="4"/>
  <c r="C3213" i="4"/>
  <c r="B3213" i="4"/>
  <c r="G3212" i="4"/>
  <c r="F3212" i="4"/>
  <c r="B3215" i="5" s="1"/>
  <c r="C3212" i="4"/>
  <c r="B3212" i="4"/>
  <c r="G3211" i="4"/>
  <c r="F3211" i="4"/>
  <c r="B3214" i="5" s="1"/>
  <c r="C3211" i="4"/>
  <c r="B3211" i="4"/>
  <c r="G3210" i="4"/>
  <c r="F3210" i="4"/>
  <c r="C3210" i="4"/>
  <c r="B3210" i="4"/>
  <c r="G3209" i="4"/>
  <c r="F3209" i="4"/>
  <c r="B3212" i="5" s="1"/>
  <c r="C3209" i="4"/>
  <c r="B3209" i="4"/>
  <c r="G3208" i="4"/>
  <c r="F3208" i="4"/>
  <c r="C3208" i="4"/>
  <c r="B3208" i="4"/>
  <c r="G3207" i="4"/>
  <c r="F3207" i="4"/>
  <c r="B3210" i="5" s="1"/>
  <c r="C3207" i="4"/>
  <c r="B3207" i="4"/>
  <c r="G3206" i="4"/>
  <c r="F3206" i="4"/>
  <c r="B3209" i="5" s="1"/>
  <c r="C3206" i="4"/>
  <c r="B3206" i="4"/>
  <c r="G3205" i="4"/>
  <c r="F3205" i="4"/>
  <c r="C3205" i="4"/>
  <c r="B3205" i="4"/>
  <c r="G3204" i="4"/>
  <c r="F3204" i="4"/>
  <c r="B3207" i="5" s="1"/>
  <c r="C3204" i="4"/>
  <c r="B3204" i="4"/>
  <c r="G3203" i="4"/>
  <c r="F3203" i="4"/>
  <c r="B3206" i="5" s="1"/>
  <c r="C3203" i="4"/>
  <c r="B3203" i="4"/>
  <c r="G3202" i="4"/>
  <c r="F3202" i="4"/>
  <c r="C3202" i="4"/>
  <c r="B3202" i="4"/>
  <c r="G3201" i="4"/>
  <c r="F3201" i="4"/>
  <c r="B3204" i="5" s="1"/>
  <c r="C3201" i="4"/>
  <c r="B3201" i="4"/>
  <c r="G3200" i="4"/>
  <c r="F3200" i="4"/>
  <c r="B3203" i="5" s="1"/>
  <c r="C3200" i="4"/>
  <c r="B3200" i="4"/>
  <c r="G3199" i="4"/>
  <c r="F3199" i="4"/>
  <c r="B3202" i="5" s="1"/>
  <c r="C3199" i="4"/>
  <c r="B3199" i="4"/>
  <c r="G3198" i="4"/>
  <c r="F3198" i="4"/>
  <c r="B3201" i="5" s="1"/>
  <c r="C3198" i="4"/>
  <c r="B3198" i="4"/>
  <c r="G3197" i="4"/>
  <c r="F3197" i="4"/>
  <c r="C3197" i="4"/>
  <c r="B3197" i="4"/>
  <c r="G3196" i="4"/>
  <c r="F3196" i="4"/>
  <c r="B3199" i="5" s="1"/>
  <c r="C3196" i="4"/>
  <c r="B3196" i="4"/>
  <c r="G3195" i="4"/>
  <c r="F3195" i="4"/>
  <c r="B3198" i="5" s="1"/>
  <c r="C3195" i="4"/>
  <c r="B3195" i="4"/>
  <c r="G3194" i="4"/>
  <c r="F3194" i="4"/>
  <c r="C3194" i="4"/>
  <c r="B3194" i="4"/>
  <c r="G3193" i="4"/>
  <c r="F3193" i="4"/>
  <c r="C3193" i="4"/>
  <c r="B3193" i="4"/>
  <c r="G3192" i="4"/>
  <c r="F3192" i="4"/>
  <c r="B3195" i="5" s="1"/>
  <c r="C3192" i="4"/>
  <c r="B3192" i="4"/>
  <c r="G3191" i="4"/>
  <c r="F3191" i="4"/>
  <c r="B3194" i="5" s="1"/>
  <c r="C3191" i="4"/>
  <c r="B3191" i="4"/>
  <c r="G3190" i="4"/>
  <c r="F3190" i="4"/>
  <c r="B3193" i="5" s="1"/>
  <c r="C3190" i="4"/>
  <c r="B3190" i="4"/>
  <c r="G3189" i="4"/>
  <c r="F3189" i="4"/>
  <c r="C3189" i="4"/>
  <c r="B3189" i="4"/>
  <c r="G3188" i="4"/>
  <c r="F3188" i="4"/>
  <c r="B3191" i="5" s="1"/>
  <c r="C3188" i="4"/>
  <c r="B3188" i="4"/>
  <c r="G3187" i="4"/>
  <c r="F3187" i="4"/>
  <c r="B3190" i="5" s="1"/>
  <c r="C3187" i="4"/>
  <c r="B3187" i="4"/>
  <c r="G3186" i="4"/>
  <c r="F3186" i="4"/>
  <c r="B3189" i="5" s="1"/>
  <c r="C3186" i="4"/>
  <c r="B3186" i="4"/>
  <c r="G3185" i="4"/>
  <c r="F3185" i="4"/>
  <c r="C3185" i="4"/>
  <c r="B3185" i="4"/>
  <c r="G3184" i="4"/>
  <c r="F3184" i="4"/>
  <c r="C3184" i="4"/>
  <c r="B3184" i="4"/>
  <c r="G3183" i="4"/>
  <c r="F3183" i="4"/>
  <c r="B3186" i="5" s="1"/>
  <c r="C3183" i="4"/>
  <c r="B3183" i="4"/>
  <c r="G3182" i="4"/>
  <c r="F3182" i="4"/>
  <c r="B3185" i="5" s="1"/>
  <c r="C3182" i="4"/>
  <c r="B3182" i="4"/>
  <c r="G3181" i="4"/>
  <c r="F3181" i="4"/>
  <c r="C3181" i="4"/>
  <c r="B3181" i="4"/>
  <c r="G3180" i="4"/>
  <c r="F3180" i="4"/>
  <c r="B3183" i="5" s="1"/>
  <c r="C3180" i="4"/>
  <c r="B3180" i="4"/>
  <c r="G3179" i="4"/>
  <c r="F3179" i="4"/>
  <c r="B3182" i="5" s="1"/>
  <c r="C3179" i="4"/>
  <c r="B3179" i="4"/>
  <c r="G3178" i="4"/>
  <c r="F3178" i="4"/>
  <c r="C3178" i="4"/>
  <c r="B3178" i="4"/>
  <c r="G3177" i="4"/>
  <c r="F3177" i="4"/>
  <c r="B3180" i="5" s="1"/>
  <c r="C3177" i="4"/>
  <c r="B3177" i="4"/>
  <c r="G3176" i="4"/>
  <c r="F3176" i="4"/>
  <c r="B3179" i="5" s="1"/>
  <c r="C3176" i="4"/>
  <c r="B3176" i="4"/>
  <c r="G3175" i="4"/>
  <c r="F3175" i="4"/>
  <c r="B3178" i="5" s="1"/>
  <c r="C3175" i="4"/>
  <c r="B3175" i="4"/>
  <c r="G3174" i="4"/>
  <c r="F3174" i="4"/>
  <c r="B3177" i="5" s="1"/>
  <c r="C3174" i="4"/>
  <c r="B3174" i="4"/>
  <c r="G3173" i="4"/>
  <c r="F3173" i="4"/>
  <c r="C3173" i="4"/>
  <c r="B3173" i="4"/>
  <c r="G3172" i="4"/>
  <c r="F3172" i="4"/>
  <c r="B3175" i="5" s="1"/>
  <c r="C3172" i="4"/>
  <c r="B3172" i="4"/>
  <c r="G3171" i="4"/>
  <c r="F3171" i="4"/>
  <c r="B3174" i="5" s="1"/>
  <c r="C3171" i="4"/>
  <c r="B3171" i="4"/>
  <c r="G3170" i="4"/>
  <c r="F3170" i="4"/>
  <c r="B3173" i="5" s="1"/>
  <c r="C3170" i="4"/>
  <c r="B3170" i="4"/>
  <c r="G3169" i="4"/>
  <c r="F3169" i="4"/>
  <c r="C3169" i="4"/>
  <c r="B3169" i="4"/>
  <c r="G3168" i="4"/>
  <c r="F3168" i="4"/>
  <c r="B3171" i="5" s="1"/>
  <c r="C3168" i="4"/>
  <c r="B3168" i="4"/>
  <c r="G3167" i="4"/>
  <c r="F3167" i="4"/>
  <c r="B3170" i="5" s="1"/>
  <c r="C3167" i="4"/>
  <c r="B3167" i="4"/>
  <c r="G3166" i="4"/>
  <c r="F3166" i="4"/>
  <c r="B3169" i="5" s="1"/>
  <c r="C3166" i="4"/>
  <c r="B3166" i="4"/>
  <c r="G3165" i="4"/>
  <c r="F3165" i="4"/>
  <c r="C3165" i="4"/>
  <c r="B3165" i="4"/>
  <c r="G3164" i="4"/>
  <c r="F3164" i="4"/>
  <c r="B3167" i="5" s="1"/>
  <c r="C3164" i="4"/>
  <c r="B3164" i="4"/>
  <c r="G3163" i="4"/>
  <c r="F3163" i="4"/>
  <c r="B3166" i="5" s="1"/>
  <c r="C3163" i="4"/>
  <c r="B3163" i="4"/>
  <c r="G3162" i="4"/>
  <c r="F3162" i="4"/>
  <c r="C3162" i="4"/>
  <c r="B3162" i="4"/>
  <c r="G3161" i="4"/>
  <c r="F3161" i="4"/>
  <c r="C3161" i="4"/>
  <c r="B3161" i="4"/>
  <c r="G3160" i="4"/>
  <c r="F3160" i="4"/>
  <c r="C3160" i="4"/>
  <c r="B3160" i="4"/>
  <c r="G3159" i="4"/>
  <c r="F3159" i="4"/>
  <c r="B3162" i="5" s="1"/>
  <c r="C3159" i="4"/>
  <c r="B3159" i="4"/>
  <c r="G3158" i="4"/>
  <c r="F3158" i="4"/>
  <c r="B3161" i="5" s="1"/>
  <c r="C3158" i="4"/>
  <c r="B3158" i="4"/>
  <c r="G3157" i="4"/>
  <c r="F3157" i="4"/>
  <c r="C3157" i="4"/>
  <c r="B3157" i="4"/>
  <c r="G3156" i="4"/>
  <c r="F3156" i="4"/>
  <c r="B3159" i="5" s="1"/>
  <c r="C3156" i="4"/>
  <c r="B3156" i="4"/>
  <c r="G3155" i="4"/>
  <c r="F3155" i="4"/>
  <c r="B3158" i="5" s="1"/>
  <c r="C3155" i="4"/>
  <c r="B3155" i="4"/>
  <c r="G3154" i="4"/>
  <c r="F3154" i="4"/>
  <c r="B3157" i="5" s="1"/>
  <c r="C3154" i="4"/>
  <c r="B3154" i="4"/>
  <c r="G3153" i="4"/>
  <c r="F3153" i="4"/>
  <c r="B3156" i="5" s="1"/>
  <c r="C3153" i="4"/>
  <c r="B3153" i="4"/>
  <c r="G3152" i="4"/>
  <c r="F3152" i="4"/>
  <c r="B3155" i="5" s="1"/>
  <c r="C3152" i="4"/>
  <c r="B3152" i="4"/>
  <c r="G3151" i="4"/>
  <c r="F3151" i="4"/>
  <c r="B3154" i="5" s="1"/>
  <c r="C3151" i="4"/>
  <c r="B3151" i="4"/>
  <c r="G3150" i="4"/>
  <c r="F3150" i="4"/>
  <c r="B3153" i="5" s="1"/>
  <c r="C3150" i="4"/>
  <c r="B3150" i="4"/>
  <c r="G3149" i="4"/>
  <c r="F3149" i="4"/>
  <c r="C3149" i="4"/>
  <c r="B3149" i="4"/>
  <c r="G3148" i="4"/>
  <c r="F3148" i="4"/>
  <c r="B3151" i="5" s="1"/>
  <c r="C3148" i="4"/>
  <c r="B3148" i="4"/>
  <c r="G3147" i="4"/>
  <c r="F3147" i="4"/>
  <c r="B3150" i="5" s="1"/>
  <c r="C3147" i="4"/>
  <c r="B3147" i="4"/>
  <c r="G3146" i="4"/>
  <c r="F3146" i="4"/>
  <c r="C3146" i="4"/>
  <c r="B3146" i="4"/>
  <c r="G3145" i="4"/>
  <c r="F3145" i="4"/>
  <c r="B3148" i="5" s="1"/>
  <c r="C3145" i="4"/>
  <c r="B3145" i="4"/>
  <c r="G3144" i="4"/>
  <c r="F3144" i="4"/>
  <c r="C3144" i="4"/>
  <c r="B3144" i="4"/>
  <c r="G3143" i="4"/>
  <c r="F3143" i="4"/>
  <c r="B3146" i="5" s="1"/>
  <c r="C3143" i="4"/>
  <c r="B3143" i="4"/>
  <c r="G3142" i="4"/>
  <c r="F3142" i="4"/>
  <c r="B3145" i="5" s="1"/>
  <c r="C3142" i="4"/>
  <c r="B3142" i="4"/>
  <c r="G3141" i="4"/>
  <c r="F3141" i="4"/>
  <c r="C3141" i="4"/>
  <c r="B3141" i="4"/>
  <c r="G3140" i="4"/>
  <c r="F3140" i="4"/>
  <c r="B3143" i="5" s="1"/>
  <c r="C3140" i="4"/>
  <c r="B3140" i="4"/>
  <c r="G3139" i="4"/>
  <c r="F3139" i="4"/>
  <c r="B3142" i="5" s="1"/>
  <c r="C3139" i="4"/>
  <c r="B3139" i="4"/>
  <c r="G3138" i="4"/>
  <c r="F3138" i="4"/>
  <c r="C3138" i="4"/>
  <c r="B3138" i="4"/>
  <c r="G3137" i="4"/>
  <c r="F3137" i="4"/>
  <c r="B3140" i="5" s="1"/>
  <c r="C3137" i="4"/>
  <c r="B3137" i="4"/>
  <c r="G3136" i="4"/>
  <c r="F3136" i="4"/>
  <c r="B3139" i="5" s="1"/>
  <c r="C3136" i="4"/>
  <c r="B3136" i="4"/>
  <c r="G3135" i="4"/>
  <c r="F3135" i="4"/>
  <c r="B3138" i="5" s="1"/>
  <c r="C3135" i="4"/>
  <c r="B3135" i="4"/>
  <c r="G3134" i="4"/>
  <c r="F3134" i="4"/>
  <c r="B3137" i="5" s="1"/>
  <c r="C3134" i="4"/>
  <c r="B3134" i="4"/>
  <c r="G3133" i="4"/>
  <c r="F3133" i="4"/>
  <c r="C3133" i="4"/>
  <c r="B3133" i="4"/>
  <c r="G3132" i="4"/>
  <c r="F3132" i="4"/>
  <c r="B3135" i="5" s="1"/>
  <c r="C3132" i="4"/>
  <c r="B3132" i="4"/>
  <c r="G3131" i="4"/>
  <c r="F3131" i="4"/>
  <c r="B3134" i="5" s="1"/>
  <c r="C3131" i="4"/>
  <c r="B3131" i="4"/>
  <c r="G3130" i="4"/>
  <c r="F3130" i="4"/>
  <c r="C3130" i="4"/>
  <c r="B3130" i="4"/>
  <c r="G3129" i="4"/>
  <c r="F3129" i="4"/>
  <c r="B3132" i="5" s="1"/>
  <c r="C3129" i="4"/>
  <c r="B3129" i="4"/>
  <c r="G3128" i="4"/>
  <c r="F3128" i="4"/>
  <c r="B3131" i="5" s="1"/>
  <c r="C3128" i="4"/>
  <c r="B3128" i="4"/>
  <c r="G3127" i="4"/>
  <c r="F3127" i="4"/>
  <c r="B3130" i="5" s="1"/>
  <c r="C3127" i="4"/>
  <c r="B3127" i="4"/>
  <c r="G3126" i="4"/>
  <c r="F3126" i="4"/>
  <c r="B3129" i="5" s="1"/>
  <c r="C3126" i="4"/>
  <c r="B3126" i="4"/>
  <c r="G3125" i="4"/>
  <c r="F3125" i="4"/>
  <c r="C3125" i="4"/>
  <c r="B3125" i="4"/>
  <c r="G3124" i="4"/>
  <c r="F3124" i="4"/>
  <c r="B3127" i="5" s="1"/>
  <c r="C3124" i="4"/>
  <c r="B3124" i="4"/>
  <c r="G3123" i="4"/>
  <c r="F3123" i="4"/>
  <c r="B3126" i="5" s="1"/>
  <c r="C3123" i="4"/>
  <c r="B3123" i="4"/>
  <c r="G3122" i="4"/>
  <c r="F3122" i="4"/>
  <c r="B3125" i="5" s="1"/>
  <c r="C3122" i="4"/>
  <c r="B3122" i="4"/>
  <c r="G3121" i="4"/>
  <c r="F3121" i="4"/>
  <c r="C3121" i="4"/>
  <c r="B3121" i="4"/>
  <c r="G3120" i="4"/>
  <c r="F3120" i="4"/>
  <c r="B3123" i="5" s="1"/>
  <c r="C3120" i="4"/>
  <c r="B3120" i="4"/>
  <c r="G3119" i="4"/>
  <c r="F3119" i="4"/>
  <c r="B3122" i="5" s="1"/>
  <c r="C3119" i="4"/>
  <c r="B3119" i="4"/>
  <c r="G3118" i="4"/>
  <c r="F3118" i="4"/>
  <c r="B3121" i="5" s="1"/>
  <c r="C3118" i="4"/>
  <c r="B3118" i="4"/>
  <c r="G3117" i="4"/>
  <c r="F3117" i="4"/>
  <c r="C3117" i="4"/>
  <c r="B3117" i="4"/>
  <c r="G3116" i="4"/>
  <c r="F3116" i="4"/>
  <c r="B3119" i="5" s="1"/>
  <c r="C3116" i="4"/>
  <c r="B3116" i="4"/>
  <c r="G3115" i="4"/>
  <c r="F3115" i="4"/>
  <c r="B3118" i="5" s="1"/>
  <c r="C3115" i="4"/>
  <c r="B3115" i="4"/>
  <c r="G3114" i="4"/>
  <c r="F3114" i="4"/>
  <c r="C3114" i="4"/>
  <c r="B3114" i="4"/>
  <c r="G3113" i="4"/>
  <c r="F3113" i="4"/>
  <c r="B3116" i="5" s="1"/>
  <c r="C3113" i="4"/>
  <c r="B3113" i="4"/>
  <c r="G3112" i="4"/>
  <c r="F3112" i="4"/>
  <c r="C3112" i="4"/>
  <c r="B3112" i="4"/>
  <c r="G3111" i="4"/>
  <c r="F3111" i="4"/>
  <c r="B3114" i="5" s="1"/>
  <c r="C3111" i="4"/>
  <c r="B3111" i="4"/>
  <c r="G3110" i="4"/>
  <c r="F3110" i="4"/>
  <c r="B3113" i="5" s="1"/>
  <c r="C3110" i="4"/>
  <c r="B3110" i="4"/>
  <c r="G3109" i="4"/>
  <c r="F3109" i="4"/>
  <c r="C3109" i="4"/>
  <c r="B3109" i="4"/>
  <c r="G3108" i="4"/>
  <c r="F3108" i="4"/>
  <c r="B3111" i="5" s="1"/>
  <c r="C3108" i="4"/>
  <c r="B3108" i="4"/>
  <c r="G3107" i="4"/>
  <c r="F3107" i="4"/>
  <c r="B3110" i="5" s="1"/>
  <c r="C3107" i="4"/>
  <c r="B3107" i="4"/>
  <c r="G3106" i="4"/>
  <c r="F3106" i="4"/>
  <c r="C3106" i="4"/>
  <c r="B3106" i="4"/>
  <c r="G3105" i="4"/>
  <c r="F3105" i="4"/>
  <c r="B3108" i="5" s="1"/>
  <c r="C3105" i="4"/>
  <c r="B3105" i="4"/>
  <c r="G3104" i="4"/>
  <c r="F3104" i="4"/>
  <c r="B3107" i="5" s="1"/>
  <c r="C3104" i="4"/>
  <c r="B3104" i="4"/>
  <c r="G3103" i="4"/>
  <c r="F3103" i="4"/>
  <c r="B3106" i="5" s="1"/>
  <c r="C3103" i="4"/>
  <c r="B3103" i="4"/>
  <c r="G3102" i="4"/>
  <c r="F3102" i="4"/>
  <c r="B3105" i="5" s="1"/>
  <c r="C3102" i="4"/>
  <c r="B3102" i="4"/>
  <c r="G3101" i="4"/>
  <c r="F3101" i="4"/>
  <c r="C3101" i="4"/>
  <c r="B3101" i="4"/>
  <c r="G3100" i="4"/>
  <c r="F3100" i="4"/>
  <c r="B3103" i="5" s="1"/>
  <c r="C3100" i="4"/>
  <c r="B3100" i="4"/>
  <c r="G3099" i="4"/>
  <c r="F3099" i="4"/>
  <c r="B3102" i="5" s="1"/>
  <c r="C3099" i="4"/>
  <c r="B3099" i="4"/>
  <c r="G3098" i="4"/>
  <c r="F3098" i="4"/>
  <c r="C3098" i="4"/>
  <c r="B3098" i="4"/>
  <c r="G3097" i="4"/>
  <c r="F3097" i="4"/>
  <c r="B3100" i="5" s="1"/>
  <c r="C3097" i="4"/>
  <c r="B3097" i="4"/>
  <c r="G3096" i="4"/>
  <c r="F3096" i="4"/>
  <c r="C3096" i="4"/>
  <c r="B3096" i="4"/>
  <c r="G3095" i="4"/>
  <c r="F3095" i="4"/>
  <c r="B3098" i="5" s="1"/>
  <c r="C3095" i="4"/>
  <c r="B3095" i="4"/>
  <c r="G3094" i="4"/>
  <c r="F3094" i="4"/>
  <c r="B3097" i="5" s="1"/>
  <c r="C3094" i="4"/>
  <c r="B3094" i="4"/>
  <c r="G3093" i="4"/>
  <c r="F3093" i="4"/>
  <c r="C3093" i="4"/>
  <c r="B3093" i="4"/>
  <c r="G3092" i="4"/>
  <c r="F3092" i="4"/>
  <c r="B3095" i="5" s="1"/>
  <c r="C3092" i="4"/>
  <c r="B3092" i="4"/>
  <c r="G3091" i="4"/>
  <c r="F3091" i="4"/>
  <c r="B3094" i="5" s="1"/>
  <c r="C3091" i="4"/>
  <c r="B3091" i="4"/>
  <c r="G3090" i="4"/>
  <c r="F3090" i="4"/>
  <c r="B3093" i="5" s="1"/>
  <c r="C3090" i="4"/>
  <c r="B3090" i="4"/>
  <c r="G3089" i="4"/>
  <c r="F3089" i="4"/>
  <c r="B3092" i="5" s="1"/>
  <c r="C3089" i="4"/>
  <c r="B3089" i="4"/>
  <c r="G3088" i="4"/>
  <c r="F3088" i="4"/>
  <c r="B3091" i="5" s="1"/>
  <c r="C3088" i="4"/>
  <c r="B3088" i="4"/>
  <c r="G3087" i="4"/>
  <c r="F3087" i="4"/>
  <c r="C3087" i="4"/>
  <c r="B3087" i="4"/>
  <c r="G3086" i="4"/>
  <c r="F3086" i="4"/>
  <c r="C3086" i="4"/>
  <c r="B3086" i="4"/>
  <c r="G3085" i="4"/>
  <c r="F3085" i="4"/>
  <c r="C3085" i="4"/>
  <c r="B3085" i="4"/>
  <c r="G3084" i="4"/>
  <c r="F3084" i="4"/>
  <c r="B3087" i="5" s="1"/>
  <c r="C3084" i="4"/>
  <c r="B3084" i="4"/>
  <c r="G3083" i="4"/>
  <c r="F3083" i="4"/>
  <c r="B3086" i="5" s="1"/>
  <c r="C3083" i="4"/>
  <c r="B3083" i="4"/>
  <c r="G3082" i="4"/>
  <c r="F3082" i="4"/>
  <c r="C3082" i="4"/>
  <c r="B3082" i="4"/>
  <c r="G3081" i="4"/>
  <c r="F3081" i="4"/>
  <c r="B3084" i="5" s="1"/>
  <c r="C3081" i="4"/>
  <c r="B3081" i="4"/>
  <c r="G3080" i="4"/>
  <c r="F3080" i="4"/>
  <c r="B3083" i="5" s="1"/>
  <c r="C3080" i="4"/>
  <c r="B3080" i="4"/>
  <c r="G3079" i="4"/>
  <c r="F3079" i="4"/>
  <c r="C3079" i="4"/>
  <c r="B3079" i="4"/>
  <c r="G3078" i="4"/>
  <c r="F3078" i="4"/>
  <c r="C3078" i="4"/>
  <c r="B3078" i="4"/>
  <c r="G3077" i="4"/>
  <c r="F3077" i="4"/>
  <c r="C3077" i="4"/>
  <c r="B3077" i="4"/>
  <c r="G3076" i="4"/>
  <c r="F3076" i="4"/>
  <c r="B3079" i="5" s="1"/>
  <c r="C3076" i="4"/>
  <c r="B3076" i="4"/>
  <c r="G3075" i="4"/>
  <c r="F3075" i="4"/>
  <c r="B3078" i="5" s="1"/>
  <c r="C3075" i="4"/>
  <c r="B3075" i="4"/>
  <c r="G3074" i="4"/>
  <c r="F3074" i="4"/>
  <c r="C3074" i="4"/>
  <c r="B3074" i="4"/>
  <c r="G3073" i="4"/>
  <c r="F3073" i="4"/>
  <c r="B3076" i="5" s="1"/>
  <c r="C3073" i="4"/>
  <c r="B3073" i="4"/>
  <c r="G3072" i="4"/>
  <c r="F3072" i="4"/>
  <c r="B3075" i="5" s="1"/>
  <c r="C3072" i="4"/>
  <c r="B3072" i="4"/>
  <c r="G3071" i="4"/>
  <c r="F3071" i="4"/>
  <c r="C3071" i="4"/>
  <c r="B3071" i="4"/>
  <c r="G3070" i="4"/>
  <c r="F3070" i="4"/>
  <c r="B3073" i="5" s="1"/>
  <c r="C3070" i="4"/>
  <c r="B3070" i="4"/>
  <c r="G3069" i="4"/>
  <c r="F3069" i="4"/>
  <c r="C3069" i="4"/>
  <c r="B3069" i="4"/>
  <c r="G3068" i="4"/>
  <c r="F3068" i="4"/>
  <c r="B3071" i="5" s="1"/>
  <c r="C3068" i="4"/>
  <c r="B3068" i="4"/>
  <c r="G3067" i="4"/>
  <c r="F3067" i="4"/>
  <c r="C3067" i="4"/>
  <c r="B3067" i="4"/>
  <c r="G3066" i="4"/>
  <c r="F3066" i="4"/>
  <c r="C3066" i="4"/>
  <c r="B3066" i="4"/>
  <c r="G3065" i="4"/>
  <c r="F3065" i="4"/>
  <c r="C3065" i="4"/>
  <c r="B3065" i="4"/>
  <c r="G3064" i="4"/>
  <c r="F3064" i="4"/>
  <c r="B3067" i="5" s="1"/>
  <c r="C3064" i="4"/>
  <c r="B3064" i="4"/>
  <c r="G3063" i="4"/>
  <c r="F3063" i="4"/>
  <c r="C3063" i="4"/>
  <c r="B3063" i="4"/>
  <c r="G3062" i="4"/>
  <c r="F3062" i="4"/>
  <c r="C3062" i="4"/>
  <c r="B3062" i="4"/>
  <c r="G3061" i="4"/>
  <c r="F3061" i="4"/>
  <c r="C3061" i="4"/>
  <c r="B3061" i="4"/>
  <c r="G3060" i="4"/>
  <c r="F3060" i="4"/>
  <c r="B3063" i="5" s="1"/>
  <c r="C3060" i="4"/>
  <c r="B3060" i="4"/>
  <c r="G3059" i="4"/>
  <c r="F3059" i="4"/>
  <c r="C3059" i="4"/>
  <c r="B3059" i="4"/>
  <c r="G3058" i="4"/>
  <c r="F3058" i="4"/>
  <c r="B3061" i="5" s="1"/>
  <c r="C3058" i="4"/>
  <c r="B3058" i="4"/>
  <c r="G3057" i="4"/>
  <c r="F3057" i="4"/>
  <c r="B3060" i="5" s="1"/>
  <c r="C3057" i="4"/>
  <c r="B3057" i="4"/>
  <c r="G3056" i="4"/>
  <c r="F3056" i="4"/>
  <c r="B3059" i="5" s="1"/>
  <c r="C3056" i="4"/>
  <c r="B3056" i="4"/>
  <c r="G3055" i="4"/>
  <c r="F3055" i="4"/>
  <c r="C3055" i="4"/>
  <c r="B3055" i="4"/>
  <c r="G3054" i="4"/>
  <c r="F3054" i="4"/>
  <c r="B3057" i="5" s="1"/>
  <c r="C3054" i="4"/>
  <c r="B3054" i="4"/>
  <c r="G3053" i="4"/>
  <c r="F3053" i="4"/>
  <c r="C3053" i="4"/>
  <c r="B3053" i="4"/>
  <c r="G3052" i="4"/>
  <c r="F3052" i="4"/>
  <c r="C3052" i="4"/>
  <c r="B3052" i="4"/>
  <c r="G3051" i="4"/>
  <c r="F3051" i="4"/>
  <c r="C3051" i="4"/>
  <c r="B3051" i="4"/>
  <c r="G3050" i="4"/>
  <c r="F3050" i="4"/>
  <c r="C3050" i="4"/>
  <c r="B3050" i="4"/>
  <c r="G3049" i="4"/>
  <c r="F3049" i="4"/>
  <c r="B3052" i="5" s="1"/>
  <c r="C3049" i="4"/>
  <c r="B3049" i="4"/>
  <c r="G3048" i="4"/>
  <c r="F3048" i="4"/>
  <c r="C3048" i="4"/>
  <c r="B3048" i="4"/>
  <c r="G3047" i="4"/>
  <c r="F3047" i="4"/>
  <c r="C3047" i="4"/>
  <c r="B3047" i="4"/>
  <c r="G3046" i="4"/>
  <c r="F3046" i="4"/>
  <c r="C3046" i="4"/>
  <c r="B3046" i="4"/>
  <c r="G3045" i="4"/>
  <c r="F3045" i="4"/>
  <c r="C3045" i="4"/>
  <c r="B3045" i="4"/>
  <c r="G3044" i="4"/>
  <c r="F3044" i="4"/>
  <c r="B3047" i="5" s="1"/>
  <c r="C3044" i="4"/>
  <c r="B3044" i="4"/>
  <c r="G3043" i="4"/>
  <c r="F3043" i="4"/>
  <c r="C3043" i="4"/>
  <c r="B3043" i="4"/>
  <c r="G3042" i="4"/>
  <c r="F3042" i="4"/>
  <c r="B3045" i="5" s="1"/>
  <c r="C3042" i="4"/>
  <c r="B3042" i="4"/>
  <c r="G3041" i="4"/>
  <c r="F3041" i="4"/>
  <c r="C3041" i="4"/>
  <c r="B3041" i="4"/>
  <c r="G3040" i="4"/>
  <c r="F3040" i="4"/>
  <c r="B3043" i="5" s="1"/>
  <c r="C3040" i="4"/>
  <c r="B3040" i="4"/>
  <c r="G3039" i="4"/>
  <c r="F3039" i="4"/>
  <c r="C3039" i="4"/>
  <c r="B3039" i="4"/>
  <c r="G3038" i="4"/>
  <c r="F3038" i="4"/>
  <c r="C3038" i="4"/>
  <c r="B3038" i="4"/>
  <c r="G3037" i="4"/>
  <c r="F3037" i="4"/>
  <c r="B3040" i="5" s="1"/>
  <c r="C3037" i="4"/>
  <c r="B3037" i="4"/>
  <c r="G3036" i="4"/>
  <c r="F3036" i="4"/>
  <c r="B3039" i="5" s="1"/>
  <c r="C3036" i="4"/>
  <c r="B3036" i="4"/>
  <c r="G3035" i="4"/>
  <c r="F3035" i="4"/>
  <c r="C3035" i="4"/>
  <c r="B3035" i="4"/>
  <c r="G3034" i="4"/>
  <c r="F3034" i="4"/>
  <c r="C3034" i="4"/>
  <c r="B3034" i="4"/>
  <c r="G3033" i="4"/>
  <c r="F3033" i="4"/>
  <c r="B3036" i="5" s="1"/>
  <c r="C3033" i="4"/>
  <c r="B3033" i="4"/>
  <c r="G3032" i="4"/>
  <c r="F3032" i="4"/>
  <c r="B3035" i="5" s="1"/>
  <c r="C3032" i="4"/>
  <c r="B3032" i="4"/>
  <c r="G3031" i="4"/>
  <c r="F3031" i="4"/>
  <c r="C3031" i="4"/>
  <c r="B3031" i="4"/>
  <c r="G3030" i="4"/>
  <c r="F3030" i="4"/>
  <c r="B3033" i="5" s="1"/>
  <c r="C3030" i="4"/>
  <c r="B3030" i="4"/>
  <c r="G3029" i="4"/>
  <c r="F3029" i="4"/>
  <c r="B3032" i="5" s="1"/>
  <c r="C3029" i="4"/>
  <c r="B3029" i="4"/>
  <c r="G3028" i="4"/>
  <c r="F3028" i="4"/>
  <c r="B3031" i="5" s="1"/>
  <c r="C3028" i="4"/>
  <c r="B3028" i="4"/>
  <c r="G3027" i="4"/>
  <c r="F3027" i="4"/>
  <c r="C3027" i="4"/>
  <c r="B3027" i="4"/>
  <c r="G3026" i="4"/>
  <c r="F3026" i="4"/>
  <c r="B3029" i="5" s="1"/>
  <c r="C3026" i="4"/>
  <c r="B3026" i="4"/>
  <c r="G3025" i="4"/>
  <c r="F3025" i="4"/>
  <c r="C3025" i="4"/>
  <c r="B3025" i="4"/>
  <c r="G3024" i="4"/>
  <c r="F3024" i="4"/>
  <c r="C3024" i="4"/>
  <c r="B3024" i="4"/>
  <c r="G3023" i="4"/>
  <c r="F3023" i="4"/>
  <c r="C3023" i="4"/>
  <c r="B3023" i="4"/>
  <c r="G3022" i="4"/>
  <c r="F3022" i="4"/>
  <c r="B3025" i="5" s="1"/>
  <c r="C3022" i="4"/>
  <c r="B3022" i="4"/>
  <c r="G3021" i="4"/>
  <c r="F3021" i="4"/>
  <c r="B3024" i="5" s="1"/>
  <c r="C3021" i="4"/>
  <c r="B3021" i="4"/>
  <c r="G3020" i="4"/>
  <c r="F3020" i="4"/>
  <c r="B3023" i="5" s="1"/>
  <c r="C3020" i="4"/>
  <c r="B3020" i="4"/>
  <c r="G3019" i="4"/>
  <c r="F3019" i="4"/>
  <c r="C3019" i="4"/>
  <c r="B3019" i="4"/>
  <c r="G3018" i="4"/>
  <c r="F3018" i="4"/>
  <c r="B3021" i="5" s="1"/>
  <c r="C3018" i="4"/>
  <c r="B3018" i="4"/>
  <c r="G3017" i="4"/>
  <c r="F3017" i="4"/>
  <c r="B3020" i="5" s="1"/>
  <c r="C3017" i="4"/>
  <c r="B3017" i="4"/>
  <c r="G3016" i="4"/>
  <c r="F3016" i="4"/>
  <c r="B3019" i="5" s="1"/>
  <c r="C3016" i="4"/>
  <c r="B3016" i="4"/>
  <c r="G3015" i="4"/>
  <c r="F3015" i="4"/>
  <c r="C3015" i="4"/>
  <c r="B3015" i="4"/>
  <c r="G3014" i="4"/>
  <c r="F3014" i="4"/>
  <c r="C3014" i="4"/>
  <c r="B3014" i="4"/>
  <c r="G3013" i="4"/>
  <c r="F3013" i="4"/>
  <c r="B3016" i="5" s="1"/>
  <c r="C3013" i="4"/>
  <c r="B3013" i="4"/>
  <c r="G3012" i="4"/>
  <c r="F3012" i="4"/>
  <c r="B3015" i="5" s="1"/>
  <c r="C3012" i="4"/>
  <c r="B3012" i="4"/>
  <c r="G3011" i="4"/>
  <c r="F3011" i="4"/>
  <c r="C3011" i="4"/>
  <c r="B3011" i="4"/>
  <c r="G3010" i="4"/>
  <c r="F3010" i="4"/>
  <c r="B3013" i="5" s="1"/>
  <c r="C3010" i="4"/>
  <c r="B3010" i="4"/>
  <c r="G3009" i="4"/>
  <c r="F3009" i="4"/>
  <c r="C3009" i="4"/>
  <c r="B3009" i="4"/>
  <c r="G3008" i="4"/>
  <c r="F3008" i="4"/>
  <c r="B3011" i="5" s="1"/>
  <c r="C3008" i="4"/>
  <c r="B3008" i="4"/>
  <c r="G3007" i="4"/>
  <c r="F3007" i="4"/>
  <c r="C3007" i="4"/>
  <c r="B3007" i="4"/>
  <c r="G3006" i="4"/>
  <c r="F3006" i="4"/>
  <c r="C3006" i="4"/>
  <c r="B3006" i="4"/>
  <c r="G3005" i="4"/>
  <c r="F3005" i="4"/>
  <c r="B3008" i="5" s="1"/>
  <c r="C3005" i="4"/>
  <c r="B3005" i="4"/>
  <c r="G3004" i="4"/>
  <c r="F3004" i="4"/>
  <c r="B3007" i="5" s="1"/>
  <c r="C3004" i="4"/>
  <c r="B3004" i="4"/>
  <c r="G3003" i="4"/>
  <c r="F3003" i="4"/>
  <c r="C3003" i="4"/>
  <c r="B3003" i="4"/>
  <c r="G3002" i="4"/>
  <c r="F3002" i="4"/>
  <c r="B3005" i="5" s="1"/>
  <c r="C3002" i="4"/>
  <c r="B3002" i="4"/>
  <c r="G3001" i="4"/>
  <c r="F3001" i="4"/>
  <c r="B3004" i="5" s="1"/>
  <c r="C3001" i="4"/>
  <c r="B3001" i="4"/>
  <c r="G3000" i="4"/>
  <c r="F3000" i="4"/>
  <c r="C3000" i="4"/>
  <c r="B3000" i="4"/>
  <c r="G2999" i="4"/>
  <c r="F2999" i="4"/>
  <c r="C2999" i="4"/>
  <c r="B2999" i="4"/>
  <c r="G2998" i="4"/>
  <c r="F2998" i="4"/>
  <c r="B3001" i="5" s="1"/>
  <c r="C2998" i="4"/>
  <c r="B2998" i="4"/>
  <c r="G2997" i="4"/>
  <c r="F2997" i="4"/>
  <c r="B3000" i="5" s="1"/>
  <c r="C2997" i="4"/>
  <c r="B2997" i="4"/>
  <c r="G2996" i="4"/>
  <c r="F2996" i="4"/>
  <c r="C2996" i="4"/>
  <c r="B2996" i="4"/>
  <c r="G2995" i="4"/>
  <c r="F2995" i="4"/>
  <c r="C2995" i="4"/>
  <c r="B2995" i="4"/>
  <c r="G2994" i="4"/>
  <c r="F2994" i="4"/>
  <c r="B2997" i="5" s="1"/>
  <c r="C2994" i="4"/>
  <c r="B2994" i="4"/>
  <c r="G2993" i="4"/>
  <c r="F2993" i="4"/>
  <c r="B2996" i="5" s="1"/>
  <c r="C2993" i="4"/>
  <c r="B2993" i="4"/>
  <c r="G2992" i="4"/>
  <c r="F2992" i="4"/>
  <c r="B2995" i="5" s="1"/>
  <c r="C2992" i="4"/>
  <c r="B2992" i="4"/>
  <c r="G2991" i="4"/>
  <c r="F2991" i="4"/>
  <c r="C2991" i="4"/>
  <c r="B2991" i="4"/>
  <c r="G2990" i="4"/>
  <c r="F2990" i="4"/>
  <c r="B2993" i="5" s="1"/>
  <c r="C2990" i="4"/>
  <c r="B2990" i="4"/>
  <c r="G2989" i="4"/>
  <c r="F2989" i="4"/>
  <c r="B2992" i="5" s="1"/>
  <c r="C2989" i="4"/>
  <c r="B2989" i="4"/>
  <c r="G2988" i="4"/>
  <c r="F2988" i="4"/>
  <c r="C2988" i="4"/>
  <c r="B2988" i="4"/>
  <c r="G2987" i="4"/>
  <c r="F2987" i="4"/>
  <c r="C2987" i="4"/>
  <c r="B2987" i="4"/>
  <c r="G2986" i="4"/>
  <c r="F2986" i="4"/>
  <c r="C2986" i="4"/>
  <c r="B2986" i="4"/>
  <c r="G2985" i="4"/>
  <c r="F2985" i="4"/>
  <c r="B2988" i="5" s="1"/>
  <c r="C2985" i="4"/>
  <c r="B2985" i="4"/>
  <c r="G2984" i="4"/>
  <c r="F2984" i="4"/>
  <c r="B2987" i="5" s="1"/>
  <c r="C2984" i="4"/>
  <c r="B2984" i="4"/>
  <c r="G2983" i="4"/>
  <c r="F2983" i="4"/>
  <c r="C2983" i="4"/>
  <c r="B2983" i="4"/>
  <c r="G2982" i="4"/>
  <c r="F2982" i="4"/>
  <c r="C2982" i="4"/>
  <c r="B2982" i="4"/>
  <c r="G2981" i="4"/>
  <c r="F2981" i="4"/>
  <c r="C2981" i="4"/>
  <c r="B2981" i="4"/>
  <c r="G2980" i="4"/>
  <c r="F2980" i="4"/>
  <c r="B2983" i="5" s="1"/>
  <c r="C2980" i="4"/>
  <c r="B2980" i="4"/>
  <c r="G2979" i="4"/>
  <c r="F2979" i="4"/>
  <c r="C2979" i="4"/>
  <c r="B2979" i="4"/>
  <c r="G2978" i="4"/>
  <c r="F2978" i="4"/>
  <c r="B2981" i="5" s="1"/>
  <c r="C2978" i="4"/>
  <c r="B2978" i="4"/>
  <c r="G2977" i="4"/>
  <c r="F2977" i="4"/>
  <c r="C2977" i="4"/>
  <c r="B2977" i="4"/>
  <c r="G2976" i="4"/>
  <c r="F2976" i="4"/>
  <c r="B2979" i="5" s="1"/>
  <c r="C2976" i="4"/>
  <c r="B2976" i="4"/>
  <c r="G2975" i="4"/>
  <c r="F2975" i="4"/>
  <c r="C2975" i="4"/>
  <c r="B2975" i="4"/>
  <c r="G2974" i="4"/>
  <c r="F2974" i="4"/>
  <c r="B2977" i="5" s="1"/>
  <c r="C2974" i="4"/>
  <c r="B2974" i="4"/>
  <c r="G2973" i="4"/>
  <c r="F2973" i="4"/>
  <c r="B2976" i="5" s="1"/>
  <c r="C2973" i="4"/>
  <c r="B2973" i="4"/>
  <c r="G2972" i="4"/>
  <c r="F2972" i="4"/>
  <c r="C2972" i="4"/>
  <c r="B2972" i="4"/>
  <c r="G2971" i="4"/>
  <c r="F2971" i="4"/>
  <c r="C2971" i="4"/>
  <c r="B2971" i="4"/>
  <c r="G2970" i="4"/>
  <c r="F2970" i="4"/>
  <c r="B2973" i="5" s="1"/>
  <c r="C2970" i="4"/>
  <c r="B2970" i="4"/>
  <c r="G2969" i="4"/>
  <c r="F2969" i="4"/>
  <c r="B2972" i="5" s="1"/>
  <c r="C2969" i="4"/>
  <c r="B2969" i="4"/>
  <c r="G2968" i="4"/>
  <c r="F2968" i="4"/>
  <c r="B2971" i="5" s="1"/>
  <c r="C2968" i="4"/>
  <c r="B2968" i="4"/>
  <c r="G2967" i="4"/>
  <c r="F2967" i="4"/>
  <c r="C2967" i="4"/>
  <c r="B2967" i="4"/>
  <c r="G2966" i="4"/>
  <c r="F2966" i="4"/>
  <c r="B2969" i="5" s="1"/>
  <c r="C2966" i="4"/>
  <c r="B2966" i="4"/>
  <c r="G2965" i="4"/>
  <c r="F2965" i="4"/>
  <c r="C2965" i="4"/>
  <c r="B2965" i="4"/>
  <c r="G2964" i="4"/>
  <c r="F2964" i="4"/>
  <c r="C2964" i="4"/>
  <c r="B2964" i="4"/>
  <c r="G2963" i="4"/>
  <c r="F2963" i="4"/>
  <c r="C2963" i="4"/>
  <c r="B2963" i="4"/>
  <c r="G2962" i="4"/>
  <c r="F2962" i="4"/>
  <c r="B2965" i="5" s="1"/>
  <c r="C2962" i="4"/>
  <c r="B2962" i="4"/>
  <c r="G2961" i="4"/>
  <c r="F2961" i="4"/>
  <c r="B2964" i="5" s="1"/>
  <c r="C2961" i="4"/>
  <c r="B2961" i="4"/>
  <c r="G2960" i="4"/>
  <c r="F2960" i="4"/>
  <c r="C2960" i="4"/>
  <c r="B2960" i="4"/>
  <c r="G2959" i="4"/>
  <c r="F2959" i="4"/>
  <c r="C2959" i="4"/>
  <c r="B2959" i="4"/>
  <c r="G2958" i="4"/>
  <c r="F2958" i="4"/>
  <c r="B2961" i="5" s="1"/>
  <c r="C2958" i="4"/>
  <c r="B2958" i="4"/>
  <c r="G2957" i="4"/>
  <c r="F2957" i="4"/>
  <c r="B2960" i="5" s="1"/>
  <c r="C2957" i="4"/>
  <c r="B2957" i="4"/>
  <c r="G2956" i="4"/>
  <c r="F2956" i="4"/>
  <c r="B2959" i="5" s="1"/>
  <c r="C2956" i="4"/>
  <c r="B2956" i="4"/>
  <c r="G2955" i="4"/>
  <c r="F2955" i="4"/>
  <c r="C2955" i="4"/>
  <c r="B2955" i="4"/>
  <c r="G2954" i="4"/>
  <c r="F2954" i="4"/>
  <c r="C2954" i="4"/>
  <c r="B2954" i="4"/>
  <c r="G2953" i="4"/>
  <c r="F2953" i="4"/>
  <c r="B2956" i="5" s="1"/>
  <c r="C2953" i="4"/>
  <c r="B2953" i="4"/>
  <c r="G2952" i="4"/>
  <c r="F2952" i="4"/>
  <c r="C2952" i="4"/>
  <c r="B2952" i="4"/>
  <c r="G2951" i="4"/>
  <c r="F2951" i="4"/>
  <c r="C2951" i="4"/>
  <c r="B2951" i="4"/>
  <c r="G2950" i="4"/>
  <c r="F2950" i="4"/>
  <c r="C2950" i="4"/>
  <c r="B2950" i="4"/>
  <c r="G2949" i="4"/>
  <c r="F2949" i="4"/>
  <c r="C2949" i="4"/>
  <c r="B2949" i="4"/>
  <c r="G2948" i="4"/>
  <c r="F2948" i="4"/>
  <c r="B2951" i="5" s="1"/>
  <c r="C2948" i="4"/>
  <c r="B2948" i="4"/>
  <c r="G2947" i="4"/>
  <c r="F2947" i="4"/>
  <c r="C2947" i="4"/>
  <c r="B2947" i="4"/>
  <c r="G2946" i="4"/>
  <c r="F2946" i="4"/>
  <c r="B2949" i="5" s="1"/>
  <c r="C2946" i="4"/>
  <c r="B2946" i="4"/>
  <c r="G2945" i="4"/>
  <c r="F2945" i="4"/>
  <c r="C2945" i="4"/>
  <c r="B2945" i="4"/>
  <c r="G2944" i="4"/>
  <c r="F2944" i="4"/>
  <c r="C2944" i="4"/>
  <c r="B2944" i="4"/>
  <c r="G2943" i="4"/>
  <c r="F2943" i="4"/>
  <c r="C2943" i="4"/>
  <c r="B2943" i="4"/>
  <c r="G2942" i="4"/>
  <c r="F2942" i="4"/>
  <c r="B2945" i="5" s="1"/>
  <c r="C2942" i="4"/>
  <c r="B2942" i="4"/>
  <c r="G2941" i="4"/>
  <c r="F2941" i="4"/>
  <c r="B2944" i="5" s="1"/>
  <c r="C2941" i="4"/>
  <c r="B2941" i="4"/>
  <c r="G2940" i="4"/>
  <c r="F2940" i="4"/>
  <c r="B2943" i="5" s="1"/>
  <c r="C2940" i="4"/>
  <c r="B2940" i="4"/>
  <c r="G2939" i="4"/>
  <c r="F2939" i="4"/>
  <c r="C2939" i="4"/>
  <c r="B2939" i="4"/>
  <c r="G2938" i="4"/>
  <c r="F2938" i="4"/>
  <c r="C2938" i="4"/>
  <c r="B2938" i="4"/>
  <c r="G2937" i="4"/>
  <c r="F2937" i="4"/>
  <c r="B2940" i="5" s="1"/>
  <c r="C2937" i="4"/>
  <c r="B2937" i="4"/>
  <c r="G2936" i="4"/>
  <c r="F2936" i="4"/>
  <c r="B2939" i="5" s="1"/>
  <c r="C2936" i="4"/>
  <c r="B2936" i="4"/>
  <c r="G2935" i="4"/>
  <c r="F2935" i="4"/>
  <c r="C2935" i="4"/>
  <c r="B2935" i="4"/>
  <c r="G2934" i="4"/>
  <c r="F2934" i="4"/>
  <c r="B2937" i="5" s="1"/>
  <c r="C2934" i="4"/>
  <c r="B2934" i="4"/>
  <c r="G2933" i="4"/>
  <c r="F2933" i="4"/>
  <c r="B2936" i="5" s="1"/>
  <c r="C2933" i="4"/>
  <c r="B2933" i="4"/>
  <c r="G2932" i="4"/>
  <c r="F2932" i="4"/>
  <c r="C2932" i="4"/>
  <c r="B2932" i="4"/>
  <c r="G2931" i="4"/>
  <c r="F2931" i="4"/>
  <c r="C2931" i="4"/>
  <c r="B2931" i="4"/>
  <c r="G2930" i="4"/>
  <c r="F2930" i="4"/>
  <c r="C2930" i="4"/>
  <c r="B2930" i="4"/>
  <c r="G2929" i="4"/>
  <c r="F2929" i="4"/>
  <c r="B2932" i="5" s="1"/>
  <c r="C2929" i="4"/>
  <c r="B2929" i="4"/>
  <c r="G2928" i="4"/>
  <c r="F2928" i="4"/>
  <c r="B2931" i="5" s="1"/>
  <c r="C2928" i="4"/>
  <c r="B2928" i="4"/>
  <c r="G2927" i="4"/>
  <c r="F2927" i="4"/>
  <c r="C2927" i="4"/>
  <c r="B2927" i="4"/>
  <c r="G2926" i="4"/>
  <c r="F2926" i="4"/>
  <c r="B2929" i="5" s="1"/>
  <c r="C2926" i="4"/>
  <c r="B2926" i="4"/>
  <c r="G2925" i="4"/>
  <c r="F2925" i="4"/>
  <c r="B2928" i="5" s="1"/>
  <c r="C2925" i="4"/>
  <c r="B2925" i="4"/>
  <c r="G2924" i="4"/>
  <c r="F2924" i="4"/>
  <c r="C2924" i="4"/>
  <c r="B2924" i="4"/>
  <c r="G2923" i="4"/>
  <c r="F2923" i="4"/>
  <c r="C2923" i="4"/>
  <c r="B2923" i="4"/>
  <c r="G2922" i="4"/>
  <c r="F2922" i="4"/>
  <c r="C2922" i="4"/>
  <c r="B2922" i="4"/>
  <c r="G2921" i="4"/>
  <c r="F2921" i="4"/>
  <c r="B2924" i="5" s="1"/>
  <c r="C2921" i="4"/>
  <c r="B2921" i="4"/>
  <c r="G2920" i="4"/>
  <c r="F2920" i="4"/>
  <c r="B2923" i="5" s="1"/>
  <c r="C2920" i="4"/>
  <c r="B2920" i="4"/>
  <c r="G2919" i="4"/>
  <c r="F2919" i="4"/>
  <c r="C2919" i="4"/>
  <c r="B2919" i="4"/>
  <c r="G2918" i="4"/>
  <c r="F2918" i="4"/>
  <c r="C2918" i="4"/>
  <c r="B2918" i="4"/>
  <c r="G2917" i="4"/>
  <c r="F2917" i="4"/>
  <c r="C2917" i="4"/>
  <c r="B2917" i="4"/>
  <c r="G2916" i="4"/>
  <c r="F2916" i="4"/>
  <c r="B2919" i="5" s="1"/>
  <c r="C2916" i="4"/>
  <c r="B2916" i="4"/>
  <c r="G2915" i="4"/>
  <c r="F2915" i="4"/>
  <c r="C2915" i="4"/>
  <c r="B2915" i="4"/>
  <c r="G2914" i="4"/>
  <c r="F2914" i="4"/>
  <c r="B2917" i="5" s="1"/>
  <c r="C2914" i="4"/>
  <c r="B2914" i="4"/>
  <c r="G2913" i="4"/>
  <c r="F2913" i="4"/>
  <c r="C2913" i="4"/>
  <c r="B2913" i="4"/>
  <c r="G2912" i="4"/>
  <c r="F2912" i="4"/>
  <c r="B2915" i="5" s="1"/>
  <c r="C2912" i="4"/>
  <c r="B2912" i="4"/>
  <c r="G2911" i="4"/>
  <c r="F2911" i="4"/>
  <c r="C2911" i="4"/>
  <c r="B2911" i="4"/>
  <c r="G2910" i="4"/>
  <c r="F2910" i="4"/>
  <c r="B2913" i="5" s="1"/>
  <c r="C2910" i="4"/>
  <c r="B2910" i="4"/>
  <c r="G2909" i="4"/>
  <c r="F2909" i="4"/>
  <c r="B2912" i="5" s="1"/>
  <c r="C2909" i="4"/>
  <c r="B2909" i="4"/>
  <c r="G2908" i="4"/>
  <c r="F2908" i="4"/>
  <c r="B2911" i="5" s="1"/>
  <c r="C2908" i="4"/>
  <c r="B2908" i="4"/>
  <c r="G2907" i="4"/>
  <c r="F2907" i="4"/>
  <c r="C2907" i="4"/>
  <c r="B2907" i="4"/>
  <c r="G2906" i="4"/>
  <c r="F2906" i="4"/>
  <c r="B2909" i="5" s="1"/>
  <c r="C2906" i="4"/>
  <c r="B2906" i="4"/>
  <c r="G2905" i="4"/>
  <c r="F2905" i="4"/>
  <c r="B2908" i="5" s="1"/>
  <c r="C2905" i="4"/>
  <c r="B2905" i="4"/>
  <c r="G2904" i="4"/>
  <c r="F2904" i="4"/>
  <c r="C2904" i="4"/>
  <c r="B2904" i="4"/>
  <c r="G2903" i="4"/>
  <c r="F2903" i="4"/>
  <c r="C2903" i="4"/>
  <c r="B2903" i="4"/>
  <c r="G2902" i="4"/>
  <c r="F2902" i="4"/>
  <c r="B2905" i="5" s="1"/>
  <c r="C2902" i="4"/>
  <c r="B2902" i="4"/>
  <c r="G2901" i="4"/>
  <c r="F2901" i="4"/>
  <c r="B2904" i="5" s="1"/>
  <c r="C2901" i="4"/>
  <c r="B2901" i="4"/>
  <c r="G2900" i="4"/>
  <c r="F2900" i="4"/>
  <c r="B2903" i="5" s="1"/>
  <c r="C2900" i="4"/>
  <c r="B2900" i="4"/>
  <c r="G2899" i="4"/>
  <c r="F2899" i="4"/>
  <c r="C2899" i="4"/>
  <c r="B2899" i="4"/>
  <c r="G2898" i="4"/>
  <c r="F2898" i="4"/>
  <c r="B2901" i="5" s="1"/>
  <c r="C2898" i="4"/>
  <c r="B2898" i="4"/>
  <c r="G2897" i="4"/>
  <c r="F2897" i="4"/>
  <c r="C2897" i="4"/>
  <c r="B2897" i="4"/>
  <c r="G2896" i="4"/>
  <c r="F2896" i="4"/>
  <c r="B2899" i="5" s="1"/>
  <c r="C2896" i="4"/>
  <c r="B2896" i="4"/>
  <c r="G2895" i="4"/>
  <c r="F2895" i="4"/>
  <c r="C2895" i="4"/>
  <c r="B2895" i="4"/>
  <c r="G2894" i="4"/>
  <c r="F2894" i="4"/>
  <c r="B2897" i="5" s="1"/>
  <c r="C2894" i="4"/>
  <c r="B2894" i="4"/>
  <c r="G2893" i="4"/>
  <c r="F2893" i="4"/>
  <c r="B2896" i="5" s="1"/>
  <c r="C2893" i="4"/>
  <c r="B2893" i="4"/>
  <c r="G2892" i="4"/>
  <c r="F2892" i="4"/>
  <c r="B2895" i="5" s="1"/>
  <c r="C2892" i="4"/>
  <c r="B2892" i="4"/>
  <c r="G2891" i="4"/>
  <c r="F2891" i="4"/>
  <c r="B2894" i="5" s="1"/>
  <c r="C2891" i="4"/>
  <c r="B2891" i="4"/>
  <c r="G2890" i="4"/>
  <c r="F2890" i="4"/>
  <c r="B2893" i="5" s="1"/>
  <c r="C2890" i="4"/>
  <c r="B2890" i="4"/>
  <c r="G2889" i="4"/>
  <c r="F2889" i="4"/>
  <c r="C2889" i="4"/>
  <c r="B2889" i="4"/>
  <c r="G2888" i="4"/>
  <c r="F2888" i="4"/>
  <c r="C2888" i="4"/>
  <c r="B2888" i="4"/>
  <c r="G2887" i="4"/>
  <c r="F2887" i="4"/>
  <c r="B2890" i="5" s="1"/>
  <c r="C2887" i="4"/>
  <c r="B2887" i="4"/>
  <c r="G2886" i="4"/>
  <c r="F2886" i="4"/>
  <c r="B2889" i="5" s="1"/>
  <c r="C2886" i="4"/>
  <c r="B2886" i="4"/>
  <c r="G2885" i="4"/>
  <c r="F2885" i="4"/>
  <c r="B2888" i="5" s="1"/>
  <c r="C2885" i="4"/>
  <c r="B2885" i="4"/>
  <c r="G2884" i="4"/>
  <c r="F2884" i="4"/>
  <c r="B2887" i="5" s="1"/>
  <c r="C2884" i="4"/>
  <c r="B2884" i="4"/>
  <c r="G2883" i="4"/>
  <c r="F2883" i="4"/>
  <c r="B2886" i="5" s="1"/>
  <c r="C2883" i="4"/>
  <c r="B2883" i="4"/>
  <c r="G2882" i="4"/>
  <c r="F2882" i="4"/>
  <c r="C2882" i="4"/>
  <c r="B2882" i="4"/>
  <c r="G2881" i="4"/>
  <c r="F2881" i="4"/>
  <c r="C2881" i="4"/>
  <c r="B2881" i="4"/>
  <c r="G2880" i="4"/>
  <c r="F2880" i="4"/>
  <c r="C2880" i="4"/>
  <c r="B2880" i="4"/>
  <c r="G2879" i="4"/>
  <c r="F2879" i="4"/>
  <c r="B2882" i="5" s="1"/>
  <c r="C2879" i="4"/>
  <c r="B2879" i="4"/>
  <c r="G2878" i="4"/>
  <c r="F2878" i="4"/>
  <c r="B2881" i="5" s="1"/>
  <c r="C2878" i="4"/>
  <c r="B2878" i="4"/>
  <c r="G2877" i="4"/>
  <c r="F2877" i="4"/>
  <c r="B2880" i="5" s="1"/>
  <c r="C2877" i="4"/>
  <c r="B2877" i="4"/>
  <c r="G2876" i="4"/>
  <c r="F2876" i="4"/>
  <c r="B2879" i="5" s="1"/>
  <c r="C2876" i="4"/>
  <c r="B2876" i="4"/>
  <c r="G2875" i="4"/>
  <c r="F2875" i="4"/>
  <c r="B2878" i="5" s="1"/>
  <c r="C2875" i="4"/>
  <c r="B2875" i="4"/>
  <c r="G2874" i="4"/>
  <c r="F2874" i="4"/>
  <c r="C2874" i="4"/>
  <c r="B2874" i="4"/>
  <c r="G2873" i="4"/>
  <c r="F2873" i="4"/>
  <c r="C2873" i="4"/>
  <c r="B2873" i="4"/>
  <c r="G2872" i="4"/>
  <c r="F2872" i="4"/>
  <c r="C2872" i="4"/>
  <c r="B2872" i="4"/>
  <c r="G2871" i="4"/>
  <c r="F2871" i="4"/>
  <c r="B2874" i="5" s="1"/>
  <c r="C2871" i="4"/>
  <c r="B2871" i="4"/>
  <c r="G2870" i="4"/>
  <c r="F2870" i="4"/>
  <c r="B2873" i="5" s="1"/>
  <c r="C2870" i="4"/>
  <c r="B2870" i="4"/>
  <c r="G2869" i="4"/>
  <c r="F2869" i="4"/>
  <c r="C2869" i="4"/>
  <c r="B2869" i="4"/>
  <c r="G2868" i="4"/>
  <c r="F2868" i="4"/>
  <c r="B2871" i="5" s="1"/>
  <c r="C2868" i="4"/>
  <c r="B2868" i="4"/>
  <c r="G2867" i="4"/>
  <c r="F2867" i="4"/>
  <c r="C2867" i="4"/>
  <c r="B2867" i="4"/>
  <c r="G2866" i="4"/>
  <c r="F2866" i="4"/>
  <c r="B2869" i="5" s="1"/>
  <c r="C2866" i="4"/>
  <c r="B2866" i="4"/>
  <c r="G2865" i="4"/>
  <c r="F2865" i="4"/>
  <c r="C2865" i="4"/>
  <c r="B2865" i="4"/>
  <c r="G2864" i="4"/>
  <c r="F2864" i="4"/>
  <c r="C2864" i="4"/>
  <c r="B2864" i="4"/>
  <c r="G2863" i="4"/>
  <c r="F2863" i="4"/>
  <c r="B2866" i="5" s="1"/>
  <c r="C2863" i="4"/>
  <c r="B2863" i="4"/>
  <c r="G2862" i="4"/>
  <c r="F2862" i="4"/>
  <c r="B2865" i="5" s="1"/>
  <c r="C2862" i="4"/>
  <c r="B2862" i="4"/>
  <c r="G2861" i="4"/>
  <c r="F2861" i="4"/>
  <c r="B2864" i="5" s="1"/>
  <c r="C2861" i="4"/>
  <c r="B2861" i="4"/>
  <c r="G2860" i="4"/>
  <c r="F2860" i="4"/>
  <c r="C2860" i="4"/>
  <c r="B2860" i="4"/>
  <c r="G2859" i="4"/>
  <c r="F2859" i="4"/>
  <c r="B2862" i="5" s="1"/>
  <c r="C2859" i="4"/>
  <c r="B2859" i="4"/>
  <c r="G2858" i="4"/>
  <c r="F2858" i="4"/>
  <c r="C2858" i="4"/>
  <c r="B2858" i="4"/>
  <c r="G2857" i="4"/>
  <c r="F2857" i="4"/>
  <c r="C2857" i="4"/>
  <c r="B2857" i="4"/>
  <c r="G2856" i="4"/>
  <c r="F2856" i="4"/>
  <c r="C2856" i="4"/>
  <c r="B2856" i="4"/>
  <c r="G2855" i="4"/>
  <c r="F2855" i="4"/>
  <c r="B2858" i="5" s="1"/>
  <c r="C2855" i="4"/>
  <c r="B2855" i="4"/>
  <c r="G2854" i="4"/>
  <c r="F2854" i="4"/>
  <c r="B2857" i="5" s="1"/>
  <c r="C2854" i="4"/>
  <c r="B2854" i="4"/>
  <c r="G2853" i="4"/>
  <c r="F2853" i="4"/>
  <c r="B2856" i="5" s="1"/>
  <c r="C2853" i="4"/>
  <c r="B2853" i="4"/>
  <c r="G2852" i="4"/>
  <c r="F2852" i="4"/>
  <c r="B2855" i="5" s="1"/>
  <c r="C2852" i="4"/>
  <c r="B2852" i="4"/>
  <c r="G2851" i="4"/>
  <c r="F2851" i="4"/>
  <c r="B2854" i="5" s="1"/>
  <c r="C2851" i="4"/>
  <c r="B2851" i="4"/>
  <c r="G2850" i="4"/>
  <c r="F2850" i="4"/>
  <c r="C2850" i="4"/>
  <c r="B2850" i="4"/>
  <c r="G2849" i="4"/>
  <c r="F2849" i="4"/>
  <c r="C2849" i="4"/>
  <c r="B2849" i="4"/>
  <c r="G2848" i="4"/>
  <c r="F2848" i="4"/>
  <c r="C2848" i="4"/>
  <c r="B2848" i="4"/>
  <c r="G2847" i="4"/>
  <c r="F2847" i="4"/>
  <c r="B2850" i="5" s="1"/>
  <c r="C2847" i="4"/>
  <c r="B2847" i="4"/>
  <c r="G2846" i="4"/>
  <c r="F2846" i="4"/>
  <c r="B2849" i="5" s="1"/>
  <c r="C2846" i="4"/>
  <c r="B2846" i="4"/>
  <c r="G2845" i="4"/>
  <c r="F2845" i="4"/>
  <c r="C2845" i="4"/>
  <c r="B2845" i="4"/>
  <c r="G2844" i="4"/>
  <c r="F2844" i="4"/>
  <c r="B2847" i="5" s="1"/>
  <c r="C2844" i="4"/>
  <c r="B2844" i="4"/>
  <c r="G2843" i="4"/>
  <c r="F2843" i="4"/>
  <c r="B2846" i="5" s="1"/>
  <c r="C2843" i="4"/>
  <c r="B2843" i="4"/>
  <c r="G2842" i="4"/>
  <c r="F2842" i="4"/>
  <c r="C2842" i="4"/>
  <c r="B2842" i="4"/>
  <c r="G2841" i="4"/>
  <c r="F2841" i="4"/>
  <c r="C2841" i="4"/>
  <c r="B2841" i="4"/>
  <c r="G2840" i="4"/>
  <c r="F2840" i="4"/>
  <c r="C2840" i="4"/>
  <c r="B2840" i="4"/>
  <c r="G2839" i="4"/>
  <c r="F2839" i="4"/>
  <c r="B2842" i="5" s="1"/>
  <c r="C2839" i="4"/>
  <c r="B2839" i="4"/>
  <c r="G2838" i="4"/>
  <c r="F2838" i="4"/>
  <c r="B2841" i="5" s="1"/>
  <c r="C2838" i="4"/>
  <c r="B2838" i="4"/>
  <c r="G2837" i="4"/>
  <c r="F2837" i="4"/>
  <c r="B2840" i="5" s="1"/>
  <c r="C2837" i="4"/>
  <c r="B2837" i="4"/>
  <c r="G2836" i="4"/>
  <c r="F2836" i="4"/>
  <c r="B2839" i="5" s="1"/>
  <c r="C2836" i="4"/>
  <c r="B2836" i="4"/>
  <c r="G2835" i="4"/>
  <c r="F2835" i="4"/>
  <c r="B2838" i="5" s="1"/>
  <c r="C2835" i="4"/>
  <c r="B2835" i="4"/>
  <c r="G2834" i="4"/>
  <c r="F2834" i="4"/>
  <c r="C2834" i="4"/>
  <c r="B2834" i="4"/>
  <c r="G2833" i="4"/>
  <c r="F2833" i="4"/>
  <c r="C2833" i="4"/>
  <c r="B2833" i="4"/>
  <c r="G2832" i="4"/>
  <c r="F2832" i="4"/>
  <c r="C2832" i="4"/>
  <c r="B2832" i="4"/>
  <c r="G2831" i="4"/>
  <c r="F2831" i="4"/>
  <c r="B2834" i="5" s="1"/>
  <c r="C2831" i="4"/>
  <c r="B2831" i="4"/>
  <c r="G2830" i="4"/>
  <c r="F2830" i="4"/>
  <c r="B2833" i="5" s="1"/>
  <c r="C2830" i="4"/>
  <c r="B2830" i="4"/>
  <c r="G2829" i="4"/>
  <c r="F2829" i="4"/>
  <c r="C2829" i="4"/>
  <c r="B2829" i="4"/>
  <c r="G2828" i="4"/>
  <c r="F2828" i="4"/>
  <c r="B2831" i="5" s="1"/>
  <c r="C2828" i="4"/>
  <c r="B2828" i="4"/>
  <c r="G2827" i="4"/>
  <c r="F2827" i="4"/>
  <c r="B2830" i="5" s="1"/>
  <c r="C2827" i="4"/>
  <c r="B2827" i="4"/>
  <c r="G2826" i="4"/>
  <c r="F2826" i="4"/>
  <c r="C2826" i="4"/>
  <c r="B2826" i="4"/>
  <c r="G2825" i="4"/>
  <c r="F2825" i="4"/>
  <c r="C2825" i="4"/>
  <c r="B2825" i="4"/>
  <c r="G2824" i="4"/>
  <c r="F2824" i="4"/>
  <c r="C2824" i="4"/>
  <c r="B2824" i="4"/>
  <c r="G2823" i="4"/>
  <c r="F2823" i="4"/>
  <c r="B2826" i="5" s="1"/>
  <c r="C2823" i="4"/>
  <c r="B2823" i="4"/>
  <c r="G2822" i="4"/>
  <c r="F2822" i="4"/>
  <c r="B2825" i="5" s="1"/>
  <c r="C2822" i="4"/>
  <c r="B2822" i="4"/>
  <c r="G2821" i="4"/>
  <c r="F2821" i="4"/>
  <c r="C2821" i="4"/>
  <c r="B2821" i="4"/>
  <c r="G2820" i="4"/>
  <c r="F2820" i="4"/>
  <c r="B2823" i="5" s="1"/>
  <c r="C2820" i="4"/>
  <c r="B2820" i="4"/>
  <c r="G2819" i="4"/>
  <c r="F2819" i="4"/>
  <c r="B2822" i="5" s="1"/>
  <c r="C2819" i="4"/>
  <c r="B2819" i="4"/>
  <c r="G2818" i="4"/>
  <c r="F2818" i="4"/>
  <c r="B2821" i="5" s="1"/>
  <c r="C2818" i="4"/>
  <c r="B2818" i="4"/>
  <c r="G2817" i="4"/>
  <c r="F2817" i="4"/>
  <c r="C2817" i="4"/>
  <c r="B2817" i="4"/>
  <c r="G2816" i="4"/>
  <c r="F2816" i="4"/>
  <c r="C2816" i="4"/>
  <c r="B2816" i="4"/>
  <c r="G2815" i="4"/>
  <c r="F2815" i="4"/>
  <c r="B2818" i="5" s="1"/>
  <c r="C2815" i="4"/>
  <c r="B2815" i="4"/>
  <c r="G2814" i="4"/>
  <c r="F2814" i="4"/>
  <c r="B2817" i="5" s="1"/>
  <c r="C2814" i="4"/>
  <c r="B2814" i="4"/>
  <c r="G2813" i="4"/>
  <c r="F2813" i="4"/>
  <c r="B2816" i="5" s="1"/>
  <c r="C2813" i="4"/>
  <c r="B2813" i="4"/>
  <c r="G2812" i="4"/>
  <c r="F2812" i="4"/>
  <c r="C2812" i="4"/>
  <c r="B2812" i="4"/>
  <c r="G2811" i="4"/>
  <c r="F2811" i="4"/>
  <c r="B2814" i="5" s="1"/>
  <c r="C2811" i="4"/>
  <c r="B2811" i="4"/>
  <c r="G2810" i="4"/>
  <c r="F2810" i="4"/>
  <c r="C2810" i="4"/>
  <c r="B2810" i="4"/>
  <c r="G2809" i="4"/>
  <c r="F2809" i="4"/>
  <c r="C2809" i="4"/>
  <c r="B2809" i="4"/>
  <c r="G2808" i="4"/>
  <c r="F2808" i="4"/>
  <c r="C2808" i="4"/>
  <c r="B2808" i="4"/>
  <c r="G2807" i="4"/>
  <c r="F2807" i="4"/>
  <c r="B2810" i="5" s="1"/>
  <c r="C2807" i="4"/>
  <c r="B2807" i="4"/>
  <c r="G2806" i="4"/>
  <c r="F2806" i="4"/>
  <c r="B2809" i="5" s="1"/>
  <c r="C2806" i="4"/>
  <c r="B2806" i="4"/>
  <c r="G2805" i="4"/>
  <c r="F2805" i="4"/>
  <c r="B2808" i="5" s="1"/>
  <c r="C2805" i="4"/>
  <c r="B2805" i="4"/>
  <c r="G2804" i="4"/>
  <c r="F2804" i="4"/>
  <c r="B2807" i="5" s="1"/>
  <c r="C2804" i="4"/>
  <c r="B2804" i="4"/>
  <c r="G2803" i="4"/>
  <c r="F2803" i="4"/>
  <c r="B2806" i="5" s="1"/>
  <c r="C2803" i="4"/>
  <c r="B2803" i="4"/>
  <c r="G2802" i="4"/>
  <c r="F2802" i="4"/>
  <c r="B2805" i="5" s="1"/>
  <c r="C2802" i="4"/>
  <c r="B2802" i="4"/>
  <c r="G2801" i="4"/>
  <c r="F2801" i="4"/>
  <c r="C2801" i="4"/>
  <c r="B2801" i="4"/>
  <c r="G2800" i="4"/>
  <c r="F2800" i="4"/>
  <c r="C2800" i="4"/>
  <c r="B2800" i="4"/>
  <c r="G2799" i="4"/>
  <c r="F2799" i="4"/>
  <c r="B2802" i="5" s="1"/>
  <c r="C2799" i="4"/>
  <c r="B2799" i="4"/>
  <c r="G2798" i="4"/>
  <c r="F2798" i="4"/>
  <c r="B2801" i="5" s="1"/>
  <c r="C2798" i="4"/>
  <c r="B2798" i="4"/>
  <c r="G2797" i="4"/>
  <c r="F2797" i="4"/>
  <c r="C2797" i="4"/>
  <c r="B2797" i="4"/>
  <c r="G2796" i="4"/>
  <c r="F2796" i="4"/>
  <c r="B2799" i="5" s="1"/>
  <c r="C2796" i="4"/>
  <c r="B2796" i="4"/>
  <c r="G2795" i="4"/>
  <c r="F2795" i="4"/>
  <c r="B2798" i="5" s="1"/>
  <c r="C2795" i="4"/>
  <c r="B2795" i="4"/>
  <c r="G2794" i="4"/>
  <c r="F2794" i="4"/>
  <c r="C2794" i="4"/>
  <c r="B2794" i="4"/>
  <c r="G2793" i="4"/>
  <c r="F2793" i="4"/>
  <c r="C2793" i="4"/>
  <c r="B2793" i="4"/>
  <c r="G2792" i="4"/>
  <c r="F2792" i="4"/>
  <c r="C2792" i="4"/>
  <c r="B2792" i="4"/>
  <c r="G2791" i="4"/>
  <c r="F2791" i="4"/>
  <c r="B2794" i="5" s="1"/>
  <c r="C2791" i="4"/>
  <c r="B2791" i="4"/>
  <c r="G2790" i="4"/>
  <c r="F2790" i="4"/>
  <c r="B2793" i="5" s="1"/>
  <c r="C2790" i="4"/>
  <c r="B2790" i="4"/>
  <c r="G2789" i="4"/>
  <c r="F2789" i="4"/>
  <c r="C2789" i="4"/>
  <c r="B2789" i="4"/>
  <c r="G2788" i="4"/>
  <c r="F2788" i="4"/>
  <c r="C2788" i="4"/>
  <c r="B2788" i="4"/>
  <c r="G2787" i="4"/>
  <c r="F2787" i="4"/>
  <c r="B2790" i="5" s="1"/>
  <c r="C2787" i="4"/>
  <c r="B2787" i="4"/>
  <c r="G2786" i="4"/>
  <c r="F2786" i="4"/>
  <c r="B2789" i="5" s="1"/>
  <c r="C2786" i="4"/>
  <c r="B2786" i="4"/>
  <c r="G2785" i="4"/>
  <c r="F2785" i="4"/>
  <c r="C2785" i="4"/>
  <c r="B2785" i="4"/>
  <c r="G2784" i="4"/>
  <c r="F2784" i="4"/>
  <c r="C2784" i="4"/>
  <c r="B2784" i="4"/>
  <c r="G2783" i="4"/>
  <c r="F2783" i="4"/>
  <c r="B2786" i="5" s="1"/>
  <c r="C2783" i="4"/>
  <c r="B2783" i="4"/>
  <c r="G2782" i="4"/>
  <c r="F2782" i="4"/>
  <c r="B2785" i="5" s="1"/>
  <c r="C2782" i="4"/>
  <c r="B2782" i="4"/>
  <c r="G2781" i="4"/>
  <c r="F2781" i="4"/>
  <c r="B2784" i="5" s="1"/>
  <c r="C2781" i="4"/>
  <c r="B2781" i="4"/>
  <c r="G2780" i="4"/>
  <c r="F2780" i="4"/>
  <c r="B2783" i="5" s="1"/>
  <c r="C2780" i="4"/>
  <c r="B2780" i="4"/>
  <c r="G2779" i="4"/>
  <c r="F2779" i="4"/>
  <c r="B2782" i="5" s="1"/>
  <c r="C2779" i="4"/>
  <c r="B2779" i="4"/>
  <c r="G2778" i="4"/>
  <c r="F2778" i="4"/>
  <c r="C2778" i="4"/>
  <c r="B2778" i="4"/>
  <c r="G2777" i="4"/>
  <c r="F2777" i="4"/>
  <c r="C2777" i="4"/>
  <c r="B2777" i="4"/>
  <c r="G2776" i="4"/>
  <c r="F2776" i="4"/>
  <c r="C2776" i="4"/>
  <c r="B2776" i="4"/>
  <c r="G2775" i="4"/>
  <c r="F2775" i="4"/>
  <c r="B2778" i="5" s="1"/>
  <c r="C2775" i="4"/>
  <c r="B2775" i="4"/>
  <c r="G2774" i="4"/>
  <c r="F2774" i="4"/>
  <c r="B2777" i="5" s="1"/>
  <c r="C2774" i="4"/>
  <c r="B2774" i="4"/>
  <c r="G2773" i="4"/>
  <c r="F2773" i="4"/>
  <c r="C2773" i="4"/>
  <c r="B2773" i="4"/>
  <c r="G2772" i="4"/>
  <c r="F2772" i="4"/>
  <c r="B2775" i="5" s="1"/>
  <c r="C2772" i="4"/>
  <c r="B2772" i="4"/>
  <c r="G2771" i="4"/>
  <c r="F2771" i="4"/>
  <c r="B2774" i="5" s="1"/>
  <c r="C2771" i="4"/>
  <c r="B2771" i="4"/>
  <c r="G2770" i="4"/>
  <c r="F2770" i="4"/>
  <c r="B2773" i="5" s="1"/>
  <c r="C2770" i="4"/>
  <c r="B2770" i="4"/>
  <c r="G2769" i="4"/>
  <c r="F2769" i="4"/>
  <c r="C2769" i="4"/>
  <c r="B2769" i="4"/>
  <c r="G2768" i="4"/>
  <c r="F2768" i="4"/>
  <c r="C2768" i="4"/>
  <c r="B2768" i="4"/>
  <c r="G2767" i="4"/>
  <c r="F2767" i="4"/>
  <c r="B2770" i="5" s="1"/>
  <c r="C2767" i="4"/>
  <c r="B2767" i="4"/>
  <c r="G2766" i="4"/>
  <c r="F2766" i="4"/>
  <c r="B2769" i="5" s="1"/>
  <c r="C2766" i="4"/>
  <c r="B2766" i="4"/>
  <c r="G2765" i="4"/>
  <c r="F2765" i="4"/>
  <c r="B2768" i="5" s="1"/>
  <c r="C2765" i="4"/>
  <c r="B2765" i="4"/>
  <c r="G2764" i="4"/>
  <c r="F2764" i="4"/>
  <c r="C2764" i="4"/>
  <c r="B2764" i="4"/>
  <c r="G2763" i="4"/>
  <c r="F2763" i="4"/>
  <c r="B2766" i="5" s="1"/>
  <c r="C2763" i="4"/>
  <c r="B2763" i="4"/>
  <c r="G2762" i="4"/>
  <c r="F2762" i="4"/>
  <c r="C2762" i="4"/>
  <c r="B2762" i="4"/>
  <c r="G2761" i="4"/>
  <c r="F2761" i="4"/>
  <c r="C2761" i="4"/>
  <c r="B2761" i="4"/>
  <c r="G2760" i="4"/>
  <c r="F2760" i="4"/>
  <c r="C2760" i="4"/>
  <c r="B2760" i="4"/>
  <c r="G2759" i="4"/>
  <c r="F2759" i="4"/>
  <c r="B2762" i="5" s="1"/>
  <c r="C2759" i="4"/>
  <c r="B2759" i="4"/>
  <c r="G2758" i="4"/>
  <c r="F2758" i="4"/>
  <c r="B2761" i="5" s="1"/>
  <c r="C2758" i="4"/>
  <c r="B2758" i="4"/>
  <c r="G2757" i="4"/>
  <c r="F2757" i="4"/>
  <c r="B2760" i="5" s="1"/>
  <c r="C2757" i="4"/>
  <c r="B2757" i="4"/>
  <c r="G2756" i="4"/>
  <c r="F2756" i="4"/>
  <c r="B2759" i="5" s="1"/>
  <c r="C2756" i="4"/>
  <c r="B2756" i="4"/>
  <c r="G2755" i="4"/>
  <c r="F2755" i="4"/>
  <c r="C2755" i="4"/>
  <c r="B2755" i="4"/>
  <c r="G2754" i="4"/>
  <c r="F2754" i="4"/>
  <c r="B2757" i="5" s="1"/>
  <c r="C2754" i="4"/>
  <c r="B2754" i="4"/>
  <c r="G2753" i="4"/>
  <c r="F2753" i="4"/>
  <c r="C2753" i="4"/>
  <c r="B2753" i="4"/>
  <c r="G2752" i="4"/>
  <c r="F2752" i="4"/>
  <c r="C2752" i="4"/>
  <c r="B2752" i="4"/>
  <c r="G2751" i="4"/>
  <c r="F2751" i="4"/>
  <c r="B2754" i="5" s="1"/>
  <c r="C2751" i="4"/>
  <c r="B2751" i="4"/>
  <c r="G2750" i="4"/>
  <c r="F2750" i="4"/>
  <c r="B2753" i="5" s="1"/>
  <c r="C2750" i="4"/>
  <c r="B2750" i="4"/>
  <c r="G2749" i="4"/>
  <c r="F2749" i="4"/>
  <c r="B2752" i="5" s="1"/>
  <c r="C2749" i="4"/>
  <c r="B2749" i="4"/>
  <c r="G2748" i="4"/>
  <c r="F2748" i="4"/>
  <c r="C2748" i="4"/>
  <c r="B2748" i="4"/>
  <c r="G2747" i="4"/>
  <c r="F2747" i="4"/>
  <c r="B2750" i="5" s="1"/>
  <c r="C2747" i="4"/>
  <c r="B2747" i="4"/>
  <c r="G2746" i="4"/>
  <c r="F2746" i="4"/>
  <c r="B2749" i="5" s="1"/>
  <c r="C2746" i="4"/>
  <c r="B2746" i="4"/>
  <c r="G2745" i="4"/>
  <c r="F2745" i="4"/>
  <c r="C2745" i="4"/>
  <c r="B2745" i="4"/>
  <c r="G2744" i="4"/>
  <c r="F2744" i="4"/>
  <c r="C2744" i="4"/>
  <c r="B2744" i="4"/>
  <c r="G2743" i="4"/>
  <c r="F2743" i="4"/>
  <c r="B2746" i="5" s="1"/>
  <c r="C2743" i="4"/>
  <c r="B2743" i="4"/>
  <c r="G2742" i="4"/>
  <c r="F2742" i="4"/>
  <c r="B2745" i="5" s="1"/>
  <c r="C2742" i="4"/>
  <c r="B2742" i="4"/>
  <c r="G2741" i="4"/>
  <c r="F2741" i="4"/>
  <c r="C2741" i="4"/>
  <c r="B2741" i="4"/>
  <c r="G2740" i="4"/>
  <c r="F2740" i="4"/>
  <c r="B2743" i="5" s="1"/>
  <c r="C2740" i="4"/>
  <c r="B2740" i="4"/>
  <c r="G2739" i="4"/>
  <c r="F2739" i="4"/>
  <c r="B2742" i="5" s="1"/>
  <c r="C2739" i="4"/>
  <c r="B2739" i="4"/>
  <c r="G2738" i="4"/>
  <c r="F2738" i="4"/>
  <c r="B2741" i="5" s="1"/>
  <c r="C2738" i="4"/>
  <c r="B2738" i="4"/>
  <c r="G2737" i="4"/>
  <c r="F2737" i="4"/>
  <c r="C2737" i="4"/>
  <c r="B2737" i="4"/>
  <c r="G2736" i="4"/>
  <c r="F2736" i="4"/>
  <c r="C2736" i="4"/>
  <c r="B2736" i="4"/>
  <c r="G2735" i="4"/>
  <c r="F2735" i="4"/>
  <c r="B2738" i="5" s="1"/>
  <c r="C2735" i="4"/>
  <c r="B2735" i="4"/>
  <c r="G2734" i="4"/>
  <c r="F2734" i="4"/>
  <c r="B2737" i="5" s="1"/>
  <c r="C2734" i="4"/>
  <c r="B2734" i="4"/>
  <c r="G2733" i="4"/>
  <c r="F2733" i="4"/>
  <c r="B2736" i="5" s="1"/>
  <c r="C2733" i="4"/>
  <c r="B2733" i="4"/>
  <c r="G2732" i="4"/>
  <c r="F2732" i="4"/>
  <c r="C2732" i="4"/>
  <c r="B2732" i="4"/>
  <c r="G2731" i="4"/>
  <c r="F2731" i="4"/>
  <c r="B2734" i="5" s="1"/>
  <c r="C2731" i="4"/>
  <c r="B2731" i="4"/>
  <c r="G2730" i="4"/>
  <c r="F2730" i="4"/>
  <c r="B2733" i="5" s="1"/>
  <c r="C2730" i="4"/>
  <c r="B2730" i="4"/>
  <c r="G2729" i="4"/>
  <c r="F2729" i="4"/>
  <c r="C2729" i="4"/>
  <c r="B2729" i="4"/>
  <c r="G2728" i="4"/>
  <c r="F2728" i="4"/>
  <c r="C2728" i="4"/>
  <c r="B2728" i="4"/>
  <c r="G2727" i="4"/>
  <c r="F2727" i="4"/>
  <c r="B2730" i="5" s="1"/>
  <c r="C2727" i="4"/>
  <c r="B2727" i="4"/>
  <c r="G2726" i="4"/>
  <c r="F2726" i="4"/>
  <c r="B2729" i="5" s="1"/>
  <c r="C2726" i="4"/>
  <c r="B2726" i="4"/>
  <c r="G2725" i="4"/>
  <c r="F2725" i="4"/>
  <c r="C2725" i="4"/>
  <c r="B2725" i="4"/>
  <c r="G2724" i="4"/>
  <c r="F2724" i="4"/>
  <c r="B2727" i="5" s="1"/>
  <c r="C2724" i="4"/>
  <c r="B2724" i="4"/>
  <c r="G2723" i="4"/>
  <c r="F2723" i="4"/>
  <c r="B2726" i="5" s="1"/>
  <c r="C2723" i="4"/>
  <c r="B2723" i="4"/>
  <c r="G2722" i="4"/>
  <c r="F2722" i="4"/>
  <c r="C2722" i="4"/>
  <c r="B2722" i="4"/>
  <c r="G2721" i="4"/>
  <c r="F2721" i="4"/>
  <c r="C2721" i="4"/>
  <c r="B2721" i="4"/>
  <c r="G2720" i="4"/>
  <c r="F2720" i="4"/>
  <c r="C2720" i="4"/>
  <c r="B2720" i="4"/>
  <c r="G2719" i="4"/>
  <c r="F2719" i="4"/>
  <c r="B2722" i="5" s="1"/>
  <c r="C2719" i="4"/>
  <c r="B2719" i="4"/>
  <c r="G2718" i="4"/>
  <c r="F2718" i="4"/>
  <c r="B2721" i="5" s="1"/>
  <c r="C2718" i="4"/>
  <c r="B2718" i="4"/>
  <c r="G2717" i="4"/>
  <c r="F2717" i="4"/>
  <c r="B2720" i="5" s="1"/>
  <c r="C2717" i="4"/>
  <c r="B2717" i="4"/>
  <c r="G2716" i="4"/>
  <c r="F2716" i="4"/>
  <c r="B2719" i="5" s="1"/>
  <c r="C2716" i="4"/>
  <c r="B2716" i="4"/>
  <c r="G2715" i="4"/>
  <c r="F2715" i="4"/>
  <c r="C2715" i="4"/>
  <c r="B2715" i="4"/>
  <c r="G2714" i="4"/>
  <c r="F2714" i="4"/>
  <c r="C2714" i="4"/>
  <c r="B2714" i="4"/>
  <c r="G2713" i="4"/>
  <c r="F2713" i="4"/>
  <c r="C2713" i="4"/>
  <c r="B2713" i="4"/>
  <c r="G2712" i="4"/>
  <c r="F2712" i="4"/>
  <c r="C2712" i="4"/>
  <c r="B2712" i="4"/>
  <c r="G2711" i="4"/>
  <c r="F2711" i="4"/>
  <c r="B2714" i="5" s="1"/>
  <c r="C2711" i="4"/>
  <c r="B2711" i="4"/>
  <c r="G2710" i="4"/>
  <c r="F2710" i="4"/>
  <c r="C2710" i="4"/>
  <c r="B2710" i="4"/>
  <c r="G2709" i="4"/>
  <c r="F2709" i="4"/>
  <c r="B2712" i="5" s="1"/>
  <c r="C2709" i="4"/>
  <c r="B2709" i="4"/>
  <c r="G2708" i="4"/>
  <c r="F2708" i="4"/>
  <c r="C2708" i="4"/>
  <c r="B2708" i="4"/>
  <c r="G2707" i="4"/>
  <c r="F2707" i="4"/>
  <c r="B2710" i="5" s="1"/>
  <c r="C2707" i="4"/>
  <c r="B2707" i="4"/>
  <c r="G2706" i="4"/>
  <c r="F2706" i="4"/>
  <c r="B2709" i="5" s="1"/>
  <c r="C2706" i="4"/>
  <c r="B2706" i="4"/>
  <c r="G2705" i="4"/>
  <c r="F2705" i="4"/>
  <c r="C2705" i="4"/>
  <c r="B2705" i="4"/>
  <c r="G2704" i="4"/>
  <c r="F2704" i="4"/>
  <c r="C2704" i="4"/>
  <c r="B2704" i="4"/>
  <c r="G2703" i="4"/>
  <c r="F2703" i="4"/>
  <c r="B2706" i="5" s="1"/>
  <c r="C2703" i="4"/>
  <c r="B2703" i="4"/>
  <c r="G2702" i="4"/>
  <c r="F2702" i="4"/>
  <c r="B2705" i="5" s="1"/>
  <c r="C2702" i="4"/>
  <c r="B2702" i="4"/>
  <c r="G2701" i="4"/>
  <c r="F2701" i="4"/>
  <c r="C2701" i="4"/>
  <c r="B2701" i="4"/>
  <c r="G2700" i="4"/>
  <c r="F2700" i="4"/>
  <c r="B2703" i="5" s="1"/>
  <c r="C2700" i="4"/>
  <c r="B2700" i="4"/>
  <c r="G2699" i="4"/>
  <c r="F2699" i="4"/>
  <c r="B2702" i="5" s="1"/>
  <c r="C2699" i="4"/>
  <c r="B2699" i="4"/>
  <c r="G2698" i="4"/>
  <c r="F2698" i="4"/>
  <c r="C2698" i="4"/>
  <c r="B2698" i="4"/>
  <c r="G2697" i="4"/>
  <c r="F2697" i="4"/>
  <c r="C2697" i="4"/>
  <c r="B2697" i="4"/>
  <c r="G2696" i="4"/>
  <c r="F2696" i="4"/>
  <c r="C2696" i="4"/>
  <c r="B2696" i="4"/>
  <c r="G2695" i="4"/>
  <c r="F2695" i="4"/>
  <c r="B2698" i="5" s="1"/>
  <c r="C2695" i="4"/>
  <c r="B2695" i="4"/>
  <c r="G2694" i="4"/>
  <c r="F2694" i="4"/>
  <c r="C2694" i="4"/>
  <c r="B2694" i="4"/>
  <c r="G2693" i="4"/>
  <c r="F2693" i="4"/>
  <c r="B2696" i="5" s="1"/>
  <c r="C2693" i="4"/>
  <c r="B2693" i="4"/>
  <c r="G2692" i="4"/>
  <c r="F2692" i="4"/>
  <c r="B2695" i="5" s="1"/>
  <c r="C2692" i="4"/>
  <c r="B2692" i="4"/>
  <c r="G2691" i="4"/>
  <c r="F2691" i="4"/>
  <c r="B2694" i="5" s="1"/>
  <c r="C2691" i="4"/>
  <c r="B2691" i="4"/>
  <c r="G2690" i="4"/>
  <c r="F2690" i="4"/>
  <c r="C2690" i="4"/>
  <c r="B2690" i="4"/>
  <c r="G2689" i="4"/>
  <c r="F2689" i="4"/>
  <c r="C2689" i="4"/>
  <c r="B2689" i="4"/>
  <c r="G2688" i="4"/>
  <c r="F2688" i="4"/>
  <c r="C2688" i="4"/>
  <c r="B2688" i="4"/>
  <c r="G2687" i="4"/>
  <c r="F2687" i="4"/>
  <c r="B2690" i="5" s="1"/>
  <c r="C2687" i="4"/>
  <c r="B2687" i="4"/>
  <c r="G2686" i="4"/>
  <c r="F2686" i="4"/>
  <c r="B2689" i="5" s="1"/>
  <c r="C2686" i="4"/>
  <c r="B2686" i="4"/>
  <c r="G2685" i="4"/>
  <c r="F2685" i="4"/>
  <c r="C2685" i="4"/>
  <c r="B2685" i="4"/>
  <c r="G2684" i="4"/>
  <c r="F2684" i="4"/>
  <c r="B2687" i="5" s="1"/>
  <c r="C2684" i="4"/>
  <c r="B2684" i="4"/>
  <c r="G2683" i="4"/>
  <c r="F2683" i="4"/>
  <c r="B2686" i="5" s="1"/>
  <c r="C2683" i="4"/>
  <c r="B2683" i="4"/>
  <c r="G2682" i="4"/>
  <c r="F2682" i="4"/>
  <c r="C2682" i="4"/>
  <c r="B2682" i="4"/>
  <c r="G2681" i="4"/>
  <c r="F2681" i="4"/>
  <c r="C2681" i="4"/>
  <c r="B2681" i="4"/>
  <c r="G2680" i="4"/>
  <c r="F2680" i="4"/>
  <c r="C2680" i="4"/>
  <c r="B2680" i="4"/>
  <c r="G2679" i="4"/>
  <c r="F2679" i="4"/>
  <c r="B2682" i="5" s="1"/>
  <c r="C2679" i="4"/>
  <c r="B2679" i="4"/>
  <c r="G2678" i="4"/>
  <c r="F2678" i="4"/>
  <c r="B2681" i="5" s="1"/>
  <c r="C2678" i="4"/>
  <c r="B2678" i="4"/>
  <c r="G2677" i="4"/>
  <c r="F2677" i="4"/>
  <c r="C2677" i="4"/>
  <c r="B2677" i="4"/>
  <c r="G2676" i="4"/>
  <c r="F2676" i="4"/>
  <c r="B2679" i="5" s="1"/>
  <c r="C2676" i="4"/>
  <c r="B2676" i="4"/>
  <c r="G2675" i="4"/>
  <c r="F2675" i="4"/>
  <c r="B2678" i="5" s="1"/>
  <c r="C2675" i="4"/>
  <c r="B2675" i="4"/>
  <c r="G2674" i="4"/>
  <c r="F2674" i="4"/>
  <c r="C2674" i="4"/>
  <c r="B2674" i="4"/>
  <c r="G2673" i="4"/>
  <c r="F2673" i="4"/>
  <c r="C2673" i="4"/>
  <c r="B2673" i="4"/>
  <c r="G2672" i="4"/>
  <c r="F2672" i="4"/>
  <c r="C2672" i="4"/>
  <c r="B2672" i="4"/>
  <c r="G2671" i="4"/>
  <c r="F2671" i="4"/>
  <c r="B2674" i="5" s="1"/>
  <c r="C2671" i="4"/>
  <c r="B2671" i="4"/>
  <c r="G2670" i="4"/>
  <c r="F2670" i="4"/>
  <c r="B2673" i="5" s="1"/>
  <c r="C2670" i="4"/>
  <c r="B2670" i="4"/>
  <c r="G2669" i="4"/>
  <c r="F2669" i="4"/>
  <c r="B2672" i="5" s="1"/>
  <c r="C2669" i="4"/>
  <c r="B2669" i="4"/>
  <c r="G2668" i="4"/>
  <c r="F2668" i="4"/>
  <c r="C2668" i="4"/>
  <c r="B2668" i="4"/>
  <c r="G2667" i="4"/>
  <c r="F2667" i="4"/>
  <c r="B2670" i="5" s="1"/>
  <c r="C2667" i="4"/>
  <c r="B2667" i="4"/>
  <c r="G2666" i="4"/>
  <c r="F2666" i="4"/>
  <c r="C2666" i="4"/>
  <c r="B2666" i="4"/>
  <c r="G2665" i="4"/>
  <c r="F2665" i="4"/>
  <c r="C2665" i="4"/>
  <c r="B2665" i="4"/>
  <c r="G2664" i="4"/>
  <c r="F2664" i="4"/>
  <c r="C2664" i="4"/>
  <c r="B2664" i="4"/>
  <c r="G2663" i="4"/>
  <c r="F2663" i="4"/>
  <c r="B2666" i="5" s="1"/>
  <c r="C2663" i="4"/>
  <c r="B2663" i="4"/>
  <c r="G2662" i="4"/>
  <c r="F2662" i="4"/>
  <c r="B2665" i="5" s="1"/>
  <c r="C2662" i="4"/>
  <c r="B2662" i="4"/>
  <c r="G2661" i="4"/>
  <c r="F2661" i="4"/>
  <c r="B2664" i="5" s="1"/>
  <c r="C2661" i="4"/>
  <c r="B2661" i="4"/>
  <c r="G2660" i="4"/>
  <c r="F2660" i="4"/>
  <c r="C2660" i="4"/>
  <c r="B2660" i="4"/>
  <c r="G2659" i="4"/>
  <c r="F2659" i="4"/>
  <c r="B2662" i="5" s="1"/>
  <c r="C2659" i="4"/>
  <c r="B2659" i="4"/>
  <c r="G2658" i="4"/>
  <c r="F2658" i="4"/>
  <c r="B2661" i="5" s="1"/>
  <c r="C2658" i="4"/>
  <c r="B2658" i="4"/>
  <c r="G2657" i="4"/>
  <c r="F2657" i="4"/>
  <c r="C2657" i="4"/>
  <c r="B2657" i="4"/>
  <c r="G2656" i="4"/>
  <c r="F2656" i="4"/>
  <c r="C2656" i="4"/>
  <c r="B2656" i="4"/>
  <c r="G2655" i="4"/>
  <c r="F2655" i="4"/>
  <c r="B2658" i="5" s="1"/>
  <c r="C2655" i="4"/>
  <c r="B2655" i="4"/>
  <c r="G2654" i="4"/>
  <c r="F2654" i="4"/>
  <c r="B2657" i="5" s="1"/>
  <c r="C2654" i="4"/>
  <c r="B2654" i="4"/>
  <c r="G2653" i="4"/>
  <c r="F2653" i="4"/>
  <c r="C2653" i="4"/>
  <c r="B2653" i="4"/>
  <c r="G2652" i="4"/>
  <c r="F2652" i="4"/>
  <c r="B2655" i="5" s="1"/>
  <c r="C2652" i="4"/>
  <c r="B2652" i="4"/>
  <c r="G2651" i="4"/>
  <c r="F2651" i="4"/>
  <c r="B2654" i="5" s="1"/>
  <c r="C2651" i="4"/>
  <c r="B2651" i="4"/>
  <c r="G2650" i="4"/>
  <c r="F2650" i="4"/>
  <c r="C2650" i="4"/>
  <c r="B2650" i="4"/>
  <c r="G2649" i="4"/>
  <c r="F2649" i="4"/>
  <c r="C2649" i="4"/>
  <c r="B2649" i="4"/>
  <c r="G2648" i="4"/>
  <c r="F2648" i="4"/>
  <c r="C2648" i="4"/>
  <c r="B2648" i="4"/>
  <c r="G2647" i="4"/>
  <c r="F2647" i="4"/>
  <c r="B2650" i="5" s="1"/>
  <c r="C2647" i="4"/>
  <c r="B2647" i="4"/>
  <c r="G2646" i="4"/>
  <c r="F2646" i="4"/>
  <c r="B2649" i="5" s="1"/>
  <c r="C2646" i="4"/>
  <c r="B2646" i="4"/>
  <c r="G2645" i="4"/>
  <c r="F2645" i="4"/>
  <c r="B2648" i="5" s="1"/>
  <c r="C2645" i="4"/>
  <c r="B2645" i="4"/>
  <c r="G2644" i="4"/>
  <c r="F2644" i="4"/>
  <c r="B2647" i="5" s="1"/>
  <c r="C2644" i="4"/>
  <c r="B2644" i="4"/>
  <c r="G2643" i="4"/>
  <c r="F2643" i="4"/>
  <c r="C2643" i="4"/>
  <c r="B2643" i="4"/>
  <c r="G2642" i="4"/>
  <c r="F2642" i="4"/>
  <c r="C2642" i="4"/>
  <c r="B2642" i="4"/>
  <c r="G2641" i="4"/>
  <c r="F2641" i="4"/>
  <c r="C2641" i="4"/>
  <c r="B2641" i="4"/>
  <c r="G2640" i="4"/>
  <c r="F2640" i="4"/>
  <c r="C2640" i="4"/>
  <c r="B2640" i="4"/>
  <c r="G2639" i="4"/>
  <c r="F2639" i="4"/>
  <c r="B2642" i="5" s="1"/>
  <c r="C2639" i="4"/>
  <c r="B2639" i="4"/>
  <c r="G2638" i="4"/>
  <c r="F2638" i="4"/>
  <c r="B2641" i="5" s="1"/>
  <c r="C2638" i="4"/>
  <c r="B2638" i="4"/>
  <c r="G2637" i="4"/>
  <c r="F2637" i="4"/>
  <c r="B2640" i="5" s="1"/>
  <c r="C2637" i="4"/>
  <c r="B2637" i="4"/>
  <c r="G2636" i="4"/>
  <c r="F2636" i="4"/>
  <c r="C2636" i="4"/>
  <c r="B2636" i="4"/>
  <c r="G2635" i="4"/>
  <c r="F2635" i="4"/>
  <c r="B2638" i="5" s="1"/>
  <c r="C2635" i="4"/>
  <c r="B2635" i="4"/>
  <c r="G2634" i="4"/>
  <c r="F2634" i="4"/>
  <c r="B2637" i="5" s="1"/>
  <c r="C2634" i="4"/>
  <c r="B2634" i="4"/>
  <c r="G2633" i="4"/>
  <c r="F2633" i="4"/>
  <c r="C2633" i="4"/>
  <c r="B2633" i="4"/>
  <c r="G2632" i="4"/>
  <c r="F2632" i="4"/>
  <c r="C2632" i="4"/>
  <c r="B2632" i="4"/>
  <c r="G2631" i="4"/>
  <c r="F2631" i="4"/>
  <c r="B2634" i="5" s="1"/>
  <c r="C2631" i="4"/>
  <c r="B2631" i="4"/>
  <c r="G2630" i="4"/>
  <c r="F2630" i="4"/>
  <c r="B2633" i="5" s="1"/>
  <c r="C2630" i="4"/>
  <c r="B2630" i="4"/>
  <c r="G2629" i="4"/>
  <c r="F2629" i="4"/>
  <c r="C2629" i="4"/>
  <c r="B2629" i="4"/>
  <c r="G2628" i="4"/>
  <c r="F2628" i="4"/>
  <c r="B2631" i="5" s="1"/>
  <c r="C2628" i="4"/>
  <c r="B2628" i="4"/>
  <c r="G2627" i="4"/>
  <c r="F2627" i="4"/>
  <c r="C2627" i="4"/>
  <c r="B2627" i="4"/>
  <c r="G2626" i="4"/>
  <c r="F2626" i="4"/>
  <c r="C2626" i="4"/>
  <c r="B2626" i="4"/>
  <c r="G2625" i="4"/>
  <c r="F2625" i="4"/>
  <c r="C2625" i="4"/>
  <c r="B2625" i="4"/>
  <c r="G2624" i="4"/>
  <c r="F2624" i="4"/>
  <c r="C2624" i="4"/>
  <c r="B2624" i="4"/>
  <c r="G2623" i="4"/>
  <c r="F2623" i="4"/>
  <c r="B2626" i="5" s="1"/>
  <c r="C2623" i="4"/>
  <c r="B2623" i="4"/>
  <c r="G2622" i="4"/>
  <c r="F2622" i="4"/>
  <c r="B2625" i="5" s="1"/>
  <c r="C2622" i="4"/>
  <c r="B2622" i="4"/>
  <c r="G2621" i="4"/>
  <c r="F2621" i="4"/>
  <c r="B2624" i="5" s="1"/>
  <c r="C2621" i="4"/>
  <c r="B2621" i="4"/>
  <c r="G2620" i="4"/>
  <c r="F2620" i="4"/>
  <c r="C2620" i="4"/>
  <c r="B2620" i="4"/>
  <c r="G2619" i="4"/>
  <c r="F2619" i="4"/>
  <c r="B2622" i="5" s="1"/>
  <c r="C2619" i="4"/>
  <c r="B2619" i="4"/>
  <c r="G2618" i="4"/>
  <c r="F2618" i="4"/>
  <c r="B2621" i="5" s="1"/>
  <c r="C2618" i="4"/>
  <c r="B2618" i="4"/>
  <c r="G2617" i="4"/>
  <c r="F2617" i="4"/>
  <c r="C2617" i="4"/>
  <c r="B2617" i="4"/>
  <c r="G2616" i="4"/>
  <c r="F2616" i="4"/>
  <c r="C2616" i="4"/>
  <c r="B2616" i="4"/>
  <c r="G2615" i="4"/>
  <c r="F2615" i="4"/>
  <c r="B2618" i="5" s="1"/>
  <c r="C2615" i="4"/>
  <c r="B2615" i="4"/>
  <c r="G2614" i="4"/>
  <c r="F2614" i="4"/>
  <c r="B2617" i="5" s="1"/>
  <c r="C2614" i="4"/>
  <c r="B2614" i="4"/>
  <c r="G2613" i="4"/>
  <c r="F2613" i="4"/>
  <c r="C2613" i="4"/>
  <c r="B2613" i="4"/>
  <c r="G2612" i="4"/>
  <c r="F2612" i="4"/>
  <c r="B2615" i="5" s="1"/>
  <c r="C2612" i="4"/>
  <c r="B2612" i="4"/>
  <c r="G2611" i="4"/>
  <c r="F2611" i="4"/>
  <c r="B2614" i="5" s="1"/>
  <c r="C2611" i="4"/>
  <c r="B2611" i="4"/>
  <c r="G2610" i="4"/>
  <c r="F2610" i="4"/>
  <c r="B2613" i="5" s="1"/>
  <c r="C2610" i="4"/>
  <c r="B2610" i="4"/>
  <c r="G2609" i="4"/>
  <c r="F2609" i="4"/>
  <c r="C2609" i="4"/>
  <c r="B2609" i="4"/>
  <c r="G2608" i="4"/>
  <c r="F2608" i="4"/>
  <c r="C2608" i="4"/>
  <c r="B2608" i="4"/>
  <c r="G2607" i="4"/>
  <c r="F2607" i="4"/>
  <c r="B2610" i="5" s="1"/>
  <c r="C2607" i="4"/>
  <c r="B2607" i="4"/>
  <c r="G2606" i="4"/>
  <c r="F2606" i="4"/>
  <c r="B2609" i="5" s="1"/>
  <c r="C2606" i="4"/>
  <c r="B2606" i="4"/>
  <c r="G2605" i="4"/>
  <c r="F2605" i="4"/>
  <c r="B2608" i="5" s="1"/>
  <c r="C2605" i="4"/>
  <c r="B2605" i="4"/>
  <c r="G2604" i="4"/>
  <c r="F2604" i="4"/>
  <c r="B2607" i="5" s="1"/>
  <c r="C2604" i="4"/>
  <c r="B2604" i="4"/>
  <c r="G2603" i="4"/>
  <c r="F2603" i="4"/>
  <c r="C2603" i="4"/>
  <c r="B2603" i="4"/>
  <c r="G2602" i="4"/>
  <c r="F2602" i="4"/>
  <c r="B2605" i="5" s="1"/>
  <c r="C2602" i="4"/>
  <c r="B2602" i="4"/>
  <c r="G2601" i="4"/>
  <c r="F2601" i="4"/>
  <c r="C2601" i="4"/>
  <c r="B2601" i="4"/>
  <c r="G2600" i="4"/>
  <c r="F2600" i="4"/>
  <c r="C2600" i="4"/>
  <c r="B2600" i="4"/>
  <c r="G2599" i="4"/>
  <c r="F2599" i="4"/>
  <c r="B2602" i="5" s="1"/>
  <c r="C2599" i="4"/>
  <c r="B2599" i="4"/>
  <c r="G2598" i="4"/>
  <c r="F2598" i="4"/>
  <c r="B2601" i="5" s="1"/>
  <c r="C2598" i="4"/>
  <c r="B2598" i="4"/>
  <c r="G2597" i="4"/>
  <c r="F2597" i="4"/>
  <c r="C2597" i="4"/>
  <c r="B2597" i="4"/>
  <c r="G2596" i="4"/>
  <c r="F2596" i="4"/>
  <c r="B2599" i="5" s="1"/>
  <c r="C2596" i="4"/>
  <c r="B2596" i="4"/>
  <c r="G2595" i="4"/>
  <c r="F2595" i="4"/>
  <c r="B2598" i="5" s="1"/>
  <c r="C2595" i="4"/>
  <c r="B2595" i="4"/>
  <c r="G2594" i="4"/>
  <c r="F2594" i="4"/>
  <c r="B2597" i="5" s="1"/>
  <c r="C2594" i="4"/>
  <c r="B2594" i="4"/>
  <c r="G2593" i="4"/>
  <c r="F2593" i="4"/>
  <c r="C2593" i="4"/>
  <c r="B2593" i="4"/>
  <c r="G2592" i="4"/>
  <c r="F2592" i="4"/>
  <c r="C2592" i="4"/>
  <c r="B2592" i="4"/>
  <c r="G2591" i="4"/>
  <c r="F2591" i="4"/>
  <c r="B2594" i="5" s="1"/>
  <c r="C2591" i="4"/>
  <c r="B2591" i="4"/>
  <c r="G2590" i="4"/>
  <c r="F2590" i="4"/>
  <c r="B2593" i="5" s="1"/>
  <c r="C2590" i="4"/>
  <c r="B2590" i="4"/>
  <c r="G2589" i="4"/>
  <c r="F2589" i="4"/>
  <c r="B2592" i="5" s="1"/>
  <c r="C2589" i="4"/>
  <c r="B2589" i="4"/>
  <c r="G2588" i="4"/>
  <c r="F2588" i="4"/>
  <c r="C2588" i="4"/>
  <c r="B2588" i="4"/>
  <c r="G2587" i="4"/>
  <c r="F2587" i="4"/>
  <c r="B2590" i="5" s="1"/>
  <c r="C2587" i="4"/>
  <c r="B2587" i="4"/>
  <c r="G2586" i="4"/>
  <c r="F2586" i="4"/>
  <c r="B2589" i="5" s="1"/>
  <c r="C2586" i="4"/>
  <c r="B2586" i="4"/>
  <c r="G2585" i="4"/>
  <c r="F2585" i="4"/>
  <c r="C2585" i="4"/>
  <c r="B2585" i="4"/>
  <c r="G2584" i="4"/>
  <c r="F2584" i="4"/>
  <c r="C2584" i="4"/>
  <c r="B2584" i="4"/>
  <c r="G2583" i="4"/>
  <c r="F2583" i="4"/>
  <c r="B2586" i="5" s="1"/>
  <c r="C2583" i="4"/>
  <c r="B2583" i="4"/>
  <c r="G2582" i="4"/>
  <c r="F2582" i="4"/>
  <c r="B2585" i="5" s="1"/>
  <c r="C2582" i="4"/>
  <c r="B2582" i="4"/>
  <c r="G2581" i="4"/>
  <c r="F2581" i="4"/>
  <c r="C2581" i="4"/>
  <c r="B2581" i="4"/>
  <c r="G2580" i="4"/>
  <c r="F2580" i="4"/>
  <c r="B2583" i="5" s="1"/>
  <c r="C2580" i="4"/>
  <c r="B2580" i="4"/>
  <c r="G2579" i="4"/>
  <c r="F2579" i="4"/>
  <c r="C2579" i="4"/>
  <c r="B2579" i="4"/>
  <c r="G2578" i="4"/>
  <c r="F2578" i="4"/>
  <c r="B2581" i="5" s="1"/>
  <c r="C2578" i="4"/>
  <c r="B2578" i="4"/>
  <c r="G2577" i="4"/>
  <c r="F2577" i="4"/>
  <c r="C2577" i="4"/>
  <c r="B2577" i="4"/>
  <c r="G2576" i="4"/>
  <c r="F2576" i="4"/>
  <c r="C2576" i="4"/>
  <c r="B2576" i="4"/>
  <c r="G2575" i="4"/>
  <c r="F2575" i="4"/>
  <c r="B2578" i="5" s="1"/>
  <c r="C2575" i="4"/>
  <c r="B2575" i="4"/>
  <c r="G2574" i="4"/>
  <c r="F2574" i="4"/>
  <c r="B2577" i="5" s="1"/>
  <c r="C2574" i="4"/>
  <c r="B2574" i="4"/>
  <c r="G2573" i="4"/>
  <c r="F2573" i="4"/>
  <c r="B2576" i="5" s="1"/>
  <c r="C2573" i="4"/>
  <c r="B2573" i="4"/>
  <c r="G2572" i="4"/>
  <c r="F2572" i="4"/>
  <c r="C2572" i="4"/>
  <c r="B2572" i="4"/>
  <c r="G2571" i="4"/>
  <c r="F2571" i="4"/>
  <c r="B2574" i="5" s="1"/>
  <c r="C2571" i="4"/>
  <c r="B2571" i="4"/>
  <c r="G2570" i="4"/>
  <c r="F2570" i="4"/>
  <c r="B2573" i="5" s="1"/>
  <c r="C2570" i="4"/>
  <c r="B2570" i="4"/>
  <c r="G2569" i="4"/>
  <c r="F2569" i="4"/>
  <c r="C2569" i="4"/>
  <c r="B2569" i="4"/>
  <c r="G2568" i="4"/>
  <c r="F2568" i="4"/>
  <c r="C2568" i="4"/>
  <c r="B2568" i="4"/>
  <c r="G2567" i="4"/>
  <c r="F2567" i="4"/>
  <c r="B2570" i="5" s="1"/>
  <c r="C2567" i="4"/>
  <c r="B2567" i="4"/>
  <c r="G2566" i="4"/>
  <c r="F2566" i="4"/>
  <c r="C2566" i="4"/>
  <c r="B2566" i="4"/>
  <c r="G2565" i="4"/>
  <c r="F2565" i="4"/>
  <c r="C2565" i="4"/>
  <c r="B2565" i="4"/>
  <c r="G2564" i="4"/>
  <c r="F2564" i="4"/>
  <c r="B2567" i="5" s="1"/>
  <c r="C2564" i="4"/>
  <c r="B2564" i="4"/>
  <c r="G2563" i="4"/>
  <c r="F2563" i="4"/>
  <c r="B2566" i="5" s="1"/>
  <c r="C2563" i="4"/>
  <c r="B2563" i="4"/>
  <c r="G2562" i="4"/>
  <c r="F2562" i="4"/>
  <c r="B2565" i="5" s="1"/>
  <c r="C2562" i="4"/>
  <c r="B2562" i="4"/>
  <c r="G2561" i="4"/>
  <c r="F2561" i="4"/>
  <c r="C2561" i="4"/>
  <c r="B2561" i="4"/>
  <c r="G2560" i="4"/>
  <c r="F2560" i="4"/>
  <c r="C2560" i="4"/>
  <c r="B2560" i="4"/>
  <c r="G2559" i="4"/>
  <c r="F2559" i="4"/>
  <c r="B2562" i="5" s="1"/>
  <c r="C2559" i="4"/>
  <c r="B2559" i="4"/>
  <c r="G2558" i="4"/>
  <c r="F2558" i="4"/>
  <c r="B2561" i="5" s="1"/>
  <c r="C2558" i="4"/>
  <c r="B2558" i="4"/>
  <c r="G2557" i="4"/>
  <c r="F2557" i="4"/>
  <c r="B2560" i="5" s="1"/>
  <c r="C2557" i="4"/>
  <c r="B2557" i="4"/>
  <c r="G2556" i="4"/>
  <c r="F2556" i="4"/>
  <c r="B2559" i="5" s="1"/>
  <c r="C2556" i="4"/>
  <c r="B2556" i="4"/>
  <c r="G2555" i="4"/>
  <c r="F2555" i="4"/>
  <c r="B2558" i="5" s="1"/>
  <c r="C2555" i="4"/>
  <c r="B2555" i="4"/>
  <c r="G2554" i="4"/>
  <c r="F2554" i="4"/>
  <c r="B2557" i="5" s="1"/>
  <c r="C2554" i="4"/>
  <c r="B2554" i="4"/>
  <c r="G2553" i="4"/>
  <c r="F2553" i="4"/>
  <c r="C2553" i="4"/>
  <c r="B2553" i="4"/>
  <c r="G2552" i="4"/>
  <c r="F2552" i="4"/>
  <c r="C2552" i="4"/>
  <c r="B2552" i="4"/>
  <c r="G2551" i="4"/>
  <c r="F2551" i="4"/>
  <c r="B2554" i="5" s="1"/>
  <c r="C2551" i="4"/>
  <c r="B2551" i="4"/>
  <c r="G2550" i="4"/>
  <c r="F2550" i="4"/>
  <c r="B2553" i="5" s="1"/>
  <c r="C2550" i="4"/>
  <c r="B2550" i="4"/>
  <c r="G2549" i="4"/>
  <c r="F2549" i="4"/>
  <c r="C2549" i="4"/>
  <c r="B2549" i="4"/>
  <c r="G2548" i="4"/>
  <c r="F2548" i="4"/>
  <c r="B2551" i="5" s="1"/>
  <c r="C2548" i="4"/>
  <c r="B2548" i="4"/>
  <c r="G2547" i="4"/>
  <c r="F2547" i="4"/>
  <c r="C2547" i="4"/>
  <c r="B2547" i="4"/>
  <c r="G2546" i="4"/>
  <c r="F2546" i="4"/>
  <c r="B2549" i="5" s="1"/>
  <c r="C2546" i="4"/>
  <c r="B2546" i="4"/>
  <c r="G2545" i="4"/>
  <c r="F2545" i="4"/>
  <c r="C2545" i="4"/>
  <c r="B2545" i="4"/>
  <c r="G2544" i="4"/>
  <c r="F2544" i="4"/>
  <c r="C2544" i="4"/>
  <c r="B2544" i="4"/>
  <c r="G2543" i="4"/>
  <c r="F2543" i="4"/>
  <c r="B2546" i="5" s="1"/>
  <c r="C2543" i="4"/>
  <c r="B2543" i="4"/>
  <c r="G2542" i="4"/>
  <c r="F2542" i="4"/>
  <c r="B2545" i="5" s="1"/>
  <c r="C2542" i="4"/>
  <c r="B2542" i="4"/>
  <c r="G2541" i="4"/>
  <c r="F2541" i="4"/>
  <c r="B2544" i="5" s="1"/>
  <c r="C2541" i="4"/>
  <c r="B2541" i="4"/>
  <c r="G2540" i="4"/>
  <c r="F2540" i="4"/>
  <c r="B2543" i="5" s="1"/>
  <c r="C2540" i="4"/>
  <c r="B2540" i="4"/>
  <c r="G2539" i="4"/>
  <c r="F2539" i="4"/>
  <c r="B2542" i="5" s="1"/>
  <c r="C2539" i="4"/>
  <c r="B2539" i="4"/>
  <c r="G2538" i="4"/>
  <c r="F2538" i="4"/>
  <c r="C2538" i="4"/>
  <c r="B2538" i="4"/>
  <c r="G2537" i="4"/>
  <c r="F2537" i="4"/>
  <c r="C2537" i="4"/>
  <c r="B2537" i="4"/>
  <c r="G2536" i="4"/>
  <c r="F2536" i="4"/>
  <c r="C2536" i="4"/>
  <c r="B2536" i="4"/>
  <c r="G2535" i="4"/>
  <c r="F2535" i="4"/>
  <c r="B2538" i="5" s="1"/>
  <c r="C2535" i="4"/>
  <c r="B2535" i="4"/>
  <c r="G2534" i="4"/>
  <c r="F2534" i="4"/>
  <c r="B2537" i="5" s="1"/>
  <c r="C2534" i="4"/>
  <c r="B2534" i="4"/>
  <c r="G2533" i="4"/>
  <c r="F2533" i="4"/>
  <c r="C2533" i="4"/>
  <c r="B2533" i="4"/>
  <c r="G2532" i="4"/>
  <c r="F2532" i="4"/>
  <c r="B2535" i="5" s="1"/>
  <c r="C2532" i="4"/>
  <c r="B2532" i="4"/>
  <c r="G2531" i="4"/>
  <c r="F2531" i="4"/>
  <c r="B2534" i="5" s="1"/>
  <c r="C2531" i="4"/>
  <c r="B2531" i="4"/>
  <c r="G2530" i="4"/>
  <c r="F2530" i="4"/>
  <c r="C2530" i="4"/>
  <c r="B2530" i="4"/>
  <c r="G2529" i="4"/>
  <c r="F2529" i="4"/>
  <c r="C2529" i="4"/>
  <c r="B2529" i="4"/>
  <c r="G2528" i="4"/>
  <c r="F2528" i="4"/>
  <c r="C2528" i="4"/>
  <c r="B2528" i="4"/>
  <c r="G2527" i="4"/>
  <c r="F2527" i="4"/>
  <c r="B2530" i="5" s="1"/>
  <c r="C2527" i="4"/>
  <c r="B2527" i="4"/>
  <c r="G2526" i="4"/>
  <c r="F2526" i="4"/>
  <c r="C2526" i="4"/>
  <c r="B2526" i="4"/>
  <c r="G2525" i="4"/>
  <c r="F2525" i="4"/>
  <c r="B2528" i="5" s="1"/>
  <c r="C2525" i="4"/>
  <c r="B2525" i="4"/>
  <c r="G2524" i="4"/>
  <c r="F2524" i="4"/>
  <c r="B2527" i="5" s="1"/>
  <c r="C2524" i="4"/>
  <c r="B2524" i="4"/>
  <c r="G2523" i="4"/>
  <c r="F2523" i="4"/>
  <c r="C2523" i="4"/>
  <c r="B2523" i="4"/>
  <c r="G2522" i="4"/>
  <c r="F2522" i="4"/>
  <c r="B2525" i="5" s="1"/>
  <c r="C2522" i="4"/>
  <c r="B2522" i="4"/>
  <c r="G2521" i="4"/>
  <c r="F2521" i="4"/>
  <c r="C2521" i="4"/>
  <c r="B2521" i="4"/>
  <c r="G2520" i="4"/>
  <c r="F2520" i="4"/>
  <c r="C2520" i="4"/>
  <c r="B2520" i="4"/>
  <c r="G2519" i="4"/>
  <c r="F2519" i="4"/>
  <c r="B2522" i="5" s="1"/>
  <c r="C2519" i="4"/>
  <c r="B2519" i="4"/>
  <c r="G2518" i="4"/>
  <c r="F2518" i="4"/>
  <c r="B2521" i="5" s="1"/>
  <c r="C2518" i="4"/>
  <c r="B2518" i="4"/>
  <c r="G2517" i="4"/>
  <c r="F2517" i="4"/>
  <c r="B2520" i="5" s="1"/>
  <c r="C2517" i="4"/>
  <c r="B2517" i="4"/>
  <c r="G2516" i="4"/>
  <c r="F2516" i="4"/>
  <c r="B2519" i="5" s="1"/>
  <c r="C2516" i="4"/>
  <c r="B2516" i="4"/>
  <c r="G2515" i="4"/>
  <c r="F2515" i="4"/>
  <c r="B2518" i="5" s="1"/>
  <c r="C2515" i="4"/>
  <c r="B2515" i="4"/>
  <c r="G2514" i="4"/>
  <c r="F2514" i="4"/>
  <c r="C2514" i="4"/>
  <c r="B2514" i="4"/>
  <c r="G2513" i="4"/>
  <c r="F2513" i="4"/>
  <c r="C2513" i="4"/>
  <c r="B2513" i="4"/>
  <c r="G2512" i="4"/>
  <c r="F2512" i="4"/>
  <c r="C2512" i="4"/>
  <c r="B2512" i="4"/>
  <c r="G2511" i="4"/>
  <c r="F2511" i="4"/>
  <c r="B2514" i="5" s="1"/>
  <c r="C2511" i="4"/>
  <c r="B2511" i="4"/>
  <c r="G2510" i="4"/>
  <c r="F2510" i="4"/>
  <c r="B2513" i="5" s="1"/>
  <c r="C2510" i="4"/>
  <c r="B2510" i="4"/>
  <c r="G2509" i="4"/>
  <c r="F2509" i="4"/>
  <c r="B2512" i="5" s="1"/>
  <c r="C2509" i="4"/>
  <c r="B2509" i="4"/>
  <c r="G2508" i="4"/>
  <c r="F2508" i="4"/>
  <c r="B2511" i="5" s="1"/>
  <c r="C2508" i="4"/>
  <c r="B2508" i="4"/>
  <c r="G2507" i="4"/>
  <c r="F2507" i="4"/>
  <c r="C2507" i="4"/>
  <c r="B2507" i="4"/>
  <c r="G2506" i="4"/>
  <c r="F2506" i="4"/>
  <c r="B2509" i="5" s="1"/>
  <c r="C2506" i="4"/>
  <c r="B2506" i="4"/>
  <c r="G2505" i="4"/>
  <c r="F2505" i="4"/>
  <c r="C2505" i="4"/>
  <c r="B2505" i="4"/>
  <c r="G2504" i="4"/>
  <c r="F2504" i="4"/>
  <c r="C2504" i="4"/>
  <c r="B2504" i="4"/>
  <c r="G2503" i="4"/>
  <c r="F2503" i="4"/>
  <c r="B2506" i="5" s="1"/>
  <c r="C2503" i="4"/>
  <c r="B2503" i="4"/>
  <c r="G2502" i="4"/>
  <c r="F2502" i="4"/>
  <c r="B2505" i="5" s="1"/>
  <c r="C2502" i="4"/>
  <c r="B2502" i="4"/>
  <c r="G2501" i="4"/>
  <c r="F2501" i="4"/>
  <c r="B2504" i="5" s="1"/>
  <c r="C2501" i="4"/>
  <c r="B2501" i="4"/>
  <c r="G2500" i="4"/>
  <c r="F2500" i="4"/>
  <c r="C2500" i="4"/>
  <c r="B2500" i="4"/>
  <c r="G2499" i="4"/>
  <c r="F2499" i="4"/>
  <c r="B2502" i="5" s="1"/>
  <c r="C2499" i="4"/>
  <c r="B2499" i="4"/>
  <c r="G2498" i="4"/>
  <c r="F2498" i="4"/>
  <c r="B2501" i="5" s="1"/>
  <c r="C2498" i="4"/>
  <c r="B2498" i="4"/>
  <c r="G2497" i="4"/>
  <c r="F2497" i="4"/>
  <c r="C2497" i="4"/>
  <c r="B2497" i="4"/>
  <c r="G2496" i="4"/>
  <c r="F2496" i="4"/>
  <c r="C2496" i="4"/>
  <c r="B2496" i="4"/>
  <c r="G2495" i="4"/>
  <c r="F2495" i="4"/>
  <c r="B2498" i="5" s="1"/>
  <c r="C2495" i="4"/>
  <c r="B2495" i="4"/>
  <c r="G2494" i="4"/>
  <c r="F2494" i="4"/>
  <c r="B2497" i="5" s="1"/>
  <c r="C2494" i="4"/>
  <c r="B2494" i="4"/>
  <c r="G2493" i="4"/>
  <c r="F2493" i="4"/>
  <c r="B2496" i="5" s="1"/>
  <c r="C2493" i="4"/>
  <c r="B2493" i="4"/>
  <c r="G2492" i="4"/>
  <c r="F2492" i="4"/>
  <c r="B2495" i="5" s="1"/>
  <c r="C2492" i="4"/>
  <c r="B2492" i="4"/>
  <c r="G2491" i="4"/>
  <c r="F2491" i="4"/>
  <c r="C2491" i="4"/>
  <c r="B2491" i="4"/>
  <c r="G2490" i="4"/>
  <c r="F2490" i="4"/>
  <c r="B2493" i="5" s="1"/>
  <c r="C2490" i="4"/>
  <c r="B2490" i="4"/>
  <c r="G2489" i="4"/>
  <c r="F2489" i="4"/>
  <c r="C2489" i="4"/>
  <c r="B2489" i="4"/>
  <c r="G2488" i="4"/>
  <c r="F2488" i="4"/>
  <c r="C2488" i="4"/>
  <c r="B2488" i="4"/>
  <c r="G2487" i="4"/>
  <c r="F2487" i="4"/>
  <c r="B2490" i="5" s="1"/>
  <c r="C2487" i="4"/>
  <c r="B2487" i="4"/>
  <c r="G2486" i="4"/>
  <c r="F2486" i="4"/>
  <c r="B2489" i="5" s="1"/>
  <c r="C2486" i="4"/>
  <c r="B2486" i="4"/>
  <c r="G2485" i="4"/>
  <c r="F2485" i="4"/>
  <c r="C2485" i="4"/>
  <c r="B2485" i="4"/>
  <c r="G2484" i="4"/>
  <c r="F2484" i="4"/>
  <c r="B2487" i="5" s="1"/>
  <c r="C2484" i="4"/>
  <c r="B2484" i="4"/>
  <c r="G2483" i="4"/>
  <c r="F2483" i="4"/>
  <c r="B2486" i="5" s="1"/>
  <c r="C2483" i="4"/>
  <c r="B2483" i="4"/>
  <c r="G2482" i="4"/>
  <c r="F2482" i="4"/>
  <c r="B2485" i="5" s="1"/>
  <c r="C2482" i="4"/>
  <c r="B2482" i="4"/>
  <c r="G2481" i="4"/>
  <c r="F2481" i="4"/>
  <c r="C2481" i="4"/>
  <c r="B2481" i="4"/>
  <c r="G2480" i="4"/>
  <c r="F2480" i="4"/>
  <c r="C2480" i="4"/>
  <c r="B2480" i="4"/>
  <c r="G2479" i="4"/>
  <c r="F2479" i="4"/>
  <c r="B2482" i="5" s="1"/>
  <c r="C2479" i="4"/>
  <c r="B2479" i="4"/>
  <c r="G2478" i="4"/>
  <c r="F2478" i="4"/>
  <c r="B2481" i="5" s="1"/>
  <c r="C2478" i="4"/>
  <c r="B2478" i="4"/>
  <c r="G2477" i="4"/>
  <c r="F2477" i="4"/>
  <c r="B2480" i="5" s="1"/>
  <c r="C2477" i="4"/>
  <c r="B2477" i="4"/>
  <c r="G2476" i="4"/>
  <c r="F2476" i="4"/>
  <c r="B2479" i="5" s="1"/>
  <c r="C2476" i="4"/>
  <c r="B2476" i="4"/>
  <c r="G2475" i="4"/>
  <c r="F2475" i="4"/>
  <c r="C2475" i="4"/>
  <c r="B2475" i="4"/>
  <c r="G2474" i="4"/>
  <c r="F2474" i="4"/>
  <c r="B2477" i="5" s="1"/>
  <c r="C2474" i="4"/>
  <c r="B2474" i="4"/>
  <c r="G2473" i="4"/>
  <c r="F2473" i="4"/>
  <c r="C2473" i="4"/>
  <c r="B2473" i="4"/>
  <c r="G2472" i="4"/>
  <c r="F2472" i="4"/>
  <c r="C2472" i="4"/>
  <c r="B2472" i="4"/>
  <c r="G2471" i="4"/>
  <c r="F2471" i="4"/>
  <c r="B2474" i="5" s="1"/>
  <c r="C2471" i="4"/>
  <c r="B2471" i="4"/>
  <c r="G2470" i="4"/>
  <c r="F2470" i="4"/>
  <c r="B2473" i="5" s="1"/>
  <c r="C2470" i="4"/>
  <c r="B2470" i="4"/>
  <c r="G2469" i="4"/>
  <c r="F2469" i="4"/>
  <c r="B2472" i="5" s="1"/>
  <c r="C2469" i="4"/>
  <c r="B2469" i="4"/>
  <c r="G2468" i="4"/>
  <c r="F2468" i="4"/>
  <c r="C2468" i="4"/>
  <c r="B2468" i="4"/>
  <c r="G2467" i="4"/>
  <c r="F2467" i="4"/>
  <c r="B2470" i="5" s="1"/>
  <c r="C2467" i="4"/>
  <c r="B2467" i="4"/>
  <c r="G2466" i="4"/>
  <c r="F2466" i="4"/>
  <c r="B2469" i="5" s="1"/>
  <c r="C2466" i="4"/>
  <c r="B2466" i="4"/>
  <c r="G2465" i="4"/>
  <c r="F2465" i="4"/>
  <c r="C2465" i="4"/>
  <c r="B2465" i="4"/>
  <c r="G2464" i="4"/>
  <c r="F2464" i="4"/>
  <c r="C2464" i="4"/>
  <c r="B2464" i="4"/>
  <c r="G2463" i="4"/>
  <c r="F2463" i="4"/>
  <c r="B2466" i="5" s="1"/>
  <c r="C2463" i="4"/>
  <c r="B2463" i="4"/>
  <c r="G2462" i="4"/>
  <c r="F2462" i="4"/>
  <c r="B2465" i="5" s="1"/>
  <c r="C2462" i="4"/>
  <c r="B2462" i="4"/>
  <c r="G2461" i="4"/>
  <c r="F2461" i="4"/>
  <c r="C2461" i="4"/>
  <c r="B2461" i="4"/>
  <c r="G2460" i="4"/>
  <c r="F2460" i="4"/>
  <c r="B2463" i="5" s="1"/>
  <c r="C2460" i="4"/>
  <c r="B2460" i="4"/>
  <c r="G2459" i="4"/>
  <c r="F2459" i="4"/>
  <c r="B2462" i="5" s="1"/>
  <c r="C2459" i="4"/>
  <c r="B2459" i="4"/>
  <c r="G2458" i="4"/>
  <c r="F2458" i="4"/>
  <c r="B2461" i="5" s="1"/>
  <c r="C2458" i="4"/>
  <c r="B2458" i="4"/>
  <c r="G2457" i="4"/>
  <c r="F2457" i="4"/>
  <c r="C2457" i="4"/>
  <c r="B2457" i="4"/>
  <c r="G2456" i="4"/>
  <c r="F2456" i="4"/>
  <c r="C2456" i="4"/>
  <c r="B2456" i="4"/>
  <c r="G2455" i="4"/>
  <c r="F2455" i="4"/>
  <c r="B2458" i="5" s="1"/>
  <c r="C2455" i="4"/>
  <c r="B2455" i="4"/>
  <c r="G2454" i="4"/>
  <c r="F2454" i="4"/>
  <c r="B2457" i="5" s="1"/>
  <c r="C2454" i="4"/>
  <c r="B2454" i="4"/>
  <c r="G2453" i="4"/>
  <c r="F2453" i="4"/>
  <c r="B2456" i="5" s="1"/>
  <c r="C2453" i="4"/>
  <c r="B2453" i="4"/>
  <c r="G2452" i="4"/>
  <c r="F2452" i="4"/>
  <c r="B2455" i="5" s="1"/>
  <c r="C2452" i="4"/>
  <c r="B2452" i="4"/>
  <c r="G2451" i="4"/>
  <c r="F2451" i="4"/>
  <c r="B2454" i="5" s="1"/>
  <c r="C2451" i="4"/>
  <c r="B2451" i="4"/>
  <c r="G2450" i="4"/>
  <c r="F2450" i="4"/>
  <c r="C2450" i="4"/>
  <c r="B2450" i="4"/>
  <c r="G2449" i="4"/>
  <c r="F2449" i="4"/>
  <c r="C2449" i="4"/>
  <c r="B2449" i="4"/>
  <c r="G2448" i="4"/>
  <c r="F2448" i="4"/>
  <c r="C2448" i="4"/>
  <c r="B2448" i="4"/>
  <c r="G2447" i="4"/>
  <c r="F2447" i="4"/>
  <c r="B2450" i="5" s="1"/>
  <c r="C2447" i="4"/>
  <c r="B2447" i="4"/>
  <c r="G2446" i="4"/>
  <c r="F2446" i="4"/>
  <c r="C2446" i="4"/>
  <c r="B2446" i="4"/>
  <c r="G2445" i="4"/>
  <c r="F2445" i="4"/>
  <c r="B2448" i="5" s="1"/>
  <c r="C2445" i="4"/>
  <c r="B2445" i="4"/>
  <c r="G2444" i="4"/>
  <c r="F2444" i="4"/>
  <c r="B2447" i="5" s="1"/>
  <c r="C2444" i="4"/>
  <c r="B2444" i="4"/>
  <c r="G2443" i="4"/>
  <c r="F2443" i="4"/>
  <c r="B2446" i="5" s="1"/>
  <c r="C2443" i="4"/>
  <c r="B2443" i="4"/>
  <c r="G2442" i="4"/>
  <c r="F2442" i="4"/>
  <c r="C2442" i="4"/>
  <c r="B2442" i="4"/>
  <c r="G2441" i="4"/>
  <c r="F2441" i="4"/>
  <c r="C2441" i="4"/>
  <c r="B2441" i="4"/>
  <c r="G2440" i="4"/>
  <c r="F2440" i="4"/>
  <c r="C2440" i="4"/>
  <c r="B2440" i="4"/>
  <c r="G2439" i="4"/>
  <c r="F2439" i="4"/>
  <c r="B2442" i="5" s="1"/>
  <c r="C2439" i="4"/>
  <c r="B2439" i="4"/>
  <c r="G2438" i="4"/>
  <c r="F2438" i="4"/>
  <c r="B2441" i="5" s="1"/>
  <c r="C2438" i="4"/>
  <c r="B2438" i="4"/>
  <c r="G2437" i="4"/>
  <c r="F2437" i="4"/>
  <c r="B2440" i="5" s="1"/>
  <c r="C2437" i="4"/>
  <c r="B2437" i="4"/>
  <c r="G2436" i="4"/>
  <c r="F2436" i="4"/>
  <c r="B2439" i="5" s="1"/>
  <c r="C2436" i="4"/>
  <c r="B2436" i="4"/>
  <c r="G2435" i="4"/>
  <c r="F2435" i="4"/>
  <c r="C2435" i="4"/>
  <c r="B2435" i="4"/>
  <c r="G2434" i="4"/>
  <c r="F2434" i="4"/>
  <c r="B2437" i="5" s="1"/>
  <c r="C2434" i="4"/>
  <c r="B2434" i="4"/>
  <c r="G2433" i="4"/>
  <c r="F2433" i="4"/>
  <c r="C2433" i="4"/>
  <c r="B2433" i="4"/>
  <c r="G2432" i="4"/>
  <c r="F2432" i="4"/>
  <c r="C2432" i="4"/>
  <c r="B2432" i="4"/>
  <c r="G2431" i="4"/>
  <c r="F2431" i="4"/>
  <c r="B2434" i="5" s="1"/>
  <c r="C2431" i="4"/>
  <c r="B2431" i="4"/>
  <c r="G2430" i="4"/>
  <c r="F2430" i="4"/>
  <c r="B2433" i="5" s="1"/>
  <c r="C2430" i="4"/>
  <c r="B2430" i="4"/>
  <c r="G2429" i="4"/>
  <c r="F2429" i="4"/>
  <c r="C2429" i="4"/>
  <c r="B2429" i="4"/>
  <c r="G2428" i="4"/>
  <c r="F2428" i="4"/>
  <c r="C2428" i="4"/>
  <c r="B2428" i="4"/>
  <c r="G2427" i="4"/>
  <c r="F2427" i="4"/>
  <c r="B2430" i="5" s="1"/>
  <c r="C2427" i="4"/>
  <c r="B2427" i="4"/>
  <c r="G2426" i="4"/>
  <c r="F2426" i="4"/>
  <c r="B2429" i="5" s="1"/>
  <c r="C2426" i="4"/>
  <c r="B2426" i="4"/>
  <c r="G2425" i="4"/>
  <c r="F2425" i="4"/>
  <c r="C2425" i="4"/>
  <c r="B2425" i="4"/>
  <c r="G2424" i="4"/>
  <c r="F2424" i="4"/>
  <c r="C2424" i="4"/>
  <c r="B2424" i="4"/>
  <c r="G2423" i="4"/>
  <c r="F2423" i="4"/>
  <c r="B2426" i="5" s="1"/>
  <c r="C2423" i="4"/>
  <c r="B2423" i="4"/>
  <c r="G2422" i="4"/>
  <c r="F2422" i="4"/>
  <c r="B2425" i="5" s="1"/>
  <c r="C2422" i="4"/>
  <c r="B2422" i="4"/>
  <c r="G2421" i="4"/>
  <c r="F2421" i="4"/>
  <c r="C2421" i="4"/>
  <c r="B2421" i="4"/>
  <c r="G2420" i="4"/>
  <c r="F2420" i="4"/>
  <c r="B2423" i="5" s="1"/>
  <c r="C2420" i="4"/>
  <c r="B2420" i="4"/>
  <c r="G2419" i="4"/>
  <c r="F2419" i="4"/>
  <c r="B2422" i="5" s="1"/>
  <c r="C2419" i="4"/>
  <c r="B2419" i="4"/>
  <c r="G2418" i="4"/>
  <c r="F2418" i="4"/>
  <c r="C2418" i="4"/>
  <c r="B2418" i="4"/>
  <c r="G2417" i="4"/>
  <c r="F2417" i="4"/>
  <c r="C2417" i="4"/>
  <c r="B2417" i="4"/>
  <c r="G2416" i="4"/>
  <c r="F2416" i="4"/>
  <c r="C2416" i="4"/>
  <c r="B2416" i="4"/>
  <c r="G2415" i="4"/>
  <c r="F2415" i="4"/>
  <c r="B2418" i="5" s="1"/>
  <c r="C2415" i="4"/>
  <c r="B2415" i="4"/>
  <c r="G2414" i="4"/>
  <c r="F2414" i="4"/>
  <c r="B2417" i="5" s="1"/>
  <c r="C2414" i="4"/>
  <c r="B2414" i="4"/>
  <c r="G2413" i="4"/>
  <c r="F2413" i="4"/>
  <c r="B2416" i="5" s="1"/>
  <c r="C2413" i="4"/>
  <c r="B2413" i="4"/>
  <c r="G2412" i="4"/>
  <c r="F2412" i="4"/>
  <c r="B2415" i="5" s="1"/>
  <c r="C2412" i="4"/>
  <c r="B2412" i="4"/>
  <c r="G2411" i="4"/>
  <c r="F2411" i="4"/>
  <c r="B2414" i="5" s="1"/>
  <c r="C2411" i="4"/>
  <c r="B2411" i="4"/>
  <c r="G2410" i="4"/>
  <c r="F2410" i="4"/>
  <c r="B2413" i="5" s="1"/>
  <c r="C2410" i="4"/>
  <c r="B2410" i="4"/>
  <c r="G2409" i="4"/>
  <c r="F2409" i="4"/>
  <c r="C2409" i="4"/>
  <c r="B2409" i="4"/>
  <c r="G2408" i="4"/>
  <c r="F2408" i="4"/>
  <c r="C2408" i="4"/>
  <c r="B2408" i="4"/>
  <c r="G2407" i="4"/>
  <c r="F2407" i="4"/>
  <c r="B2410" i="5" s="1"/>
  <c r="C2407" i="4"/>
  <c r="B2407" i="4"/>
  <c r="G2406" i="4"/>
  <c r="F2406" i="4"/>
  <c r="B2409" i="5" s="1"/>
  <c r="C2406" i="4"/>
  <c r="B2406" i="4"/>
  <c r="G2405" i="4"/>
  <c r="F2405" i="4"/>
  <c r="C2405" i="4"/>
  <c r="B2405" i="4"/>
  <c r="G2404" i="4"/>
  <c r="F2404" i="4"/>
  <c r="B2407" i="5" s="1"/>
  <c r="C2404" i="4"/>
  <c r="B2404" i="4"/>
  <c r="G2403" i="4"/>
  <c r="F2403" i="4"/>
  <c r="B2406" i="5" s="1"/>
  <c r="C2403" i="4"/>
  <c r="B2403" i="4"/>
  <c r="G2402" i="4"/>
  <c r="F2402" i="4"/>
  <c r="B2405" i="5" s="1"/>
  <c r="C2402" i="4"/>
  <c r="B2402" i="4"/>
  <c r="G2401" i="4"/>
  <c r="F2401" i="4"/>
  <c r="C2401" i="4"/>
  <c r="B2401" i="4"/>
  <c r="G2400" i="4"/>
  <c r="F2400" i="4"/>
  <c r="C2400" i="4"/>
  <c r="B2400" i="4"/>
  <c r="G2399" i="4"/>
  <c r="F2399" i="4"/>
  <c r="B2402" i="5" s="1"/>
  <c r="C2399" i="4"/>
  <c r="B2399" i="4"/>
  <c r="G2398" i="4"/>
  <c r="F2398" i="4"/>
  <c r="B2401" i="5" s="1"/>
  <c r="C2398" i="4"/>
  <c r="B2398" i="4"/>
  <c r="G2397" i="4"/>
  <c r="F2397" i="4"/>
  <c r="C2397" i="4"/>
  <c r="B2397" i="4"/>
  <c r="G2396" i="4"/>
  <c r="F2396" i="4"/>
  <c r="B2399" i="5" s="1"/>
  <c r="C2396" i="4"/>
  <c r="B2396" i="4"/>
  <c r="G2395" i="4"/>
  <c r="F2395" i="4"/>
  <c r="B2398" i="5" s="1"/>
  <c r="C2395" i="4"/>
  <c r="B2395" i="4"/>
  <c r="G2394" i="4"/>
  <c r="F2394" i="4"/>
  <c r="B2397" i="5" s="1"/>
  <c r="C2394" i="4"/>
  <c r="B2394" i="4"/>
  <c r="G2393" i="4"/>
  <c r="F2393" i="4"/>
  <c r="C2393" i="4"/>
  <c r="B2393" i="4"/>
  <c r="G2392" i="4"/>
  <c r="F2392" i="4"/>
  <c r="C2392" i="4"/>
  <c r="B2392" i="4"/>
  <c r="G2391" i="4"/>
  <c r="F2391" i="4"/>
  <c r="B2394" i="5" s="1"/>
  <c r="C2391" i="4"/>
  <c r="B2391" i="4"/>
  <c r="G2390" i="4"/>
  <c r="F2390" i="4"/>
  <c r="B2393" i="5" s="1"/>
  <c r="C2390" i="4"/>
  <c r="B2390" i="4"/>
  <c r="G2389" i="4"/>
  <c r="F2389" i="4"/>
  <c r="C2389" i="4"/>
  <c r="B2389" i="4"/>
  <c r="G2388" i="4"/>
  <c r="F2388" i="4"/>
  <c r="B2391" i="5" s="1"/>
  <c r="C2388" i="4"/>
  <c r="B2388" i="4"/>
  <c r="G2387" i="4"/>
  <c r="F2387" i="4"/>
  <c r="B2390" i="5" s="1"/>
  <c r="C2387" i="4"/>
  <c r="B2387" i="4"/>
  <c r="G2386" i="4"/>
  <c r="F2386" i="4"/>
  <c r="C2386" i="4"/>
  <c r="B2386" i="4"/>
  <c r="G2385" i="4"/>
  <c r="F2385" i="4"/>
  <c r="C2385" i="4"/>
  <c r="B2385" i="4"/>
  <c r="G2384" i="4"/>
  <c r="F2384" i="4"/>
  <c r="C2384" i="4"/>
  <c r="B2384" i="4"/>
  <c r="G2383" i="4"/>
  <c r="F2383" i="4"/>
  <c r="B2386" i="5" s="1"/>
  <c r="C2383" i="4"/>
  <c r="B2383" i="4"/>
  <c r="G2382" i="4"/>
  <c r="F2382" i="4"/>
  <c r="C2382" i="4"/>
  <c r="B2382" i="4"/>
  <c r="G2381" i="4"/>
  <c r="F2381" i="4"/>
  <c r="B2384" i="5" s="1"/>
  <c r="C2381" i="4"/>
  <c r="B2381" i="4"/>
  <c r="G2380" i="4"/>
  <c r="F2380" i="4"/>
  <c r="C2380" i="4"/>
  <c r="B2380" i="4"/>
  <c r="G2379" i="4"/>
  <c r="F2379" i="4"/>
  <c r="B2382" i="5" s="1"/>
  <c r="C2379" i="4"/>
  <c r="B2379" i="4"/>
  <c r="G2378" i="4"/>
  <c r="F2378" i="4"/>
  <c r="C2378" i="4"/>
  <c r="B2378" i="4"/>
  <c r="G2377" i="4"/>
  <c r="F2377" i="4"/>
  <c r="C2377" i="4"/>
  <c r="B2377" i="4"/>
  <c r="G2376" i="4"/>
  <c r="F2376" i="4"/>
  <c r="C2376" i="4"/>
  <c r="B2376" i="4"/>
  <c r="G2375" i="4"/>
  <c r="F2375" i="4"/>
  <c r="B2378" i="5" s="1"/>
  <c r="C2375" i="4"/>
  <c r="B2375" i="4"/>
  <c r="G2374" i="4"/>
  <c r="F2374" i="4"/>
  <c r="B2377" i="5" s="1"/>
  <c r="C2374" i="4"/>
  <c r="B2374" i="4"/>
  <c r="G2373" i="4"/>
  <c r="F2373" i="4"/>
  <c r="C2373" i="4"/>
  <c r="B2373" i="4"/>
  <c r="G2372" i="4"/>
  <c r="F2372" i="4"/>
  <c r="B2375" i="5" s="1"/>
  <c r="C2372" i="4"/>
  <c r="B2372" i="4"/>
  <c r="G2371" i="4"/>
  <c r="F2371" i="4"/>
  <c r="C2371" i="4"/>
  <c r="B2371" i="4"/>
  <c r="G2370" i="4"/>
  <c r="F2370" i="4"/>
  <c r="C2370" i="4"/>
  <c r="B2370" i="4"/>
  <c r="G2369" i="4"/>
  <c r="F2369" i="4"/>
  <c r="C2369" i="4"/>
  <c r="B2369" i="4"/>
  <c r="G2368" i="4"/>
  <c r="F2368" i="4"/>
  <c r="C2368" i="4"/>
  <c r="B2368" i="4"/>
  <c r="G2367" i="4"/>
  <c r="F2367" i="4"/>
  <c r="B2370" i="5" s="1"/>
  <c r="C2367" i="4"/>
  <c r="B2367" i="4"/>
  <c r="G2366" i="4"/>
  <c r="F2366" i="4"/>
  <c r="B2369" i="5" s="1"/>
  <c r="C2366" i="4"/>
  <c r="B2366" i="4"/>
  <c r="G2365" i="4"/>
  <c r="F2365" i="4"/>
  <c r="B2368" i="5" s="1"/>
  <c r="C2365" i="4"/>
  <c r="B2365" i="4"/>
  <c r="G2364" i="4"/>
  <c r="F2364" i="4"/>
  <c r="B2367" i="5" s="1"/>
  <c r="C2364" i="4"/>
  <c r="B2364" i="4"/>
  <c r="G2363" i="4"/>
  <c r="F2363" i="4"/>
  <c r="B2366" i="5" s="1"/>
  <c r="C2363" i="4"/>
  <c r="B2363" i="4"/>
  <c r="G2362" i="4"/>
  <c r="F2362" i="4"/>
  <c r="B2365" i="5" s="1"/>
  <c r="C2362" i="4"/>
  <c r="B2362" i="4"/>
  <c r="G2361" i="4"/>
  <c r="F2361" i="4"/>
  <c r="C2361" i="4"/>
  <c r="B2361" i="4"/>
  <c r="G2360" i="4"/>
  <c r="F2360" i="4"/>
  <c r="C2360" i="4"/>
  <c r="B2360" i="4"/>
  <c r="G2359" i="4"/>
  <c r="F2359" i="4"/>
  <c r="B2362" i="5" s="1"/>
  <c r="C2359" i="4"/>
  <c r="B2359" i="4"/>
  <c r="G2358" i="4"/>
  <c r="F2358" i="4"/>
  <c r="B2361" i="5" s="1"/>
  <c r="C2358" i="4"/>
  <c r="B2358" i="4"/>
  <c r="G2357" i="4"/>
  <c r="F2357" i="4"/>
  <c r="B2360" i="5" s="1"/>
  <c r="C2357" i="4"/>
  <c r="B2357" i="4"/>
  <c r="G2356" i="4"/>
  <c r="F2356" i="4"/>
  <c r="B2359" i="5" s="1"/>
  <c r="C2356" i="4"/>
  <c r="B2356" i="4"/>
  <c r="G2355" i="4"/>
  <c r="F2355" i="4"/>
  <c r="B2358" i="5" s="1"/>
  <c r="C2355" i="4"/>
  <c r="B2355" i="4"/>
  <c r="G2354" i="4"/>
  <c r="F2354" i="4"/>
  <c r="C2354" i="4"/>
  <c r="B2354" i="4"/>
  <c r="G2353" i="4"/>
  <c r="F2353" i="4"/>
  <c r="C2353" i="4"/>
  <c r="B2353" i="4"/>
  <c r="G2352" i="4"/>
  <c r="F2352" i="4"/>
  <c r="C2352" i="4"/>
  <c r="B2352" i="4"/>
  <c r="G2351" i="4"/>
  <c r="F2351" i="4"/>
  <c r="B2354" i="5" s="1"/>
  <c r="C2351" i="4"/>
  <c r="B2351" i="4"/>
  <c r="G2350" i="4"/>
  <c r="F2350" i="4"/>
  <c r="B2353" i="5" s="1"/>
  <c r="C2350" i="4"/>
  <c r="B2350" i="4"/>
  <c r="G2349" i="4"/>
  <c r="F2349" i="4"/>
  <c r="B2352" i="5" s="1"/>
  <c r="C2349" i="4"/>
  <c r="B2349" i="4"/>
  <c r="G2348" i="4"/>
  <c r="F2348" i="4"/>
  <c r="B2351" i="5" s="1"/>
  <c r="C2348" i="4"/>
  <c r="B2348" i="4"/>
  <c r="G2347" i="4"/>
  <c r="F2347" i="4"/>
  <c r="B2350" i="5" s="1"/>
  <c r="C2347" i="4"/>
  <c r="B2347" i="4"/>
  <c r="G2346" i="4"/>
  <c r="F2346" i="4"/>
  <c r="B2349" i="5" s="1"/>
  <c r="C2346" i="4"/>
  <c r="B2346" i="4"/>
  <c r="G2345" i="4"/>
  <c r="F2345" i="4"/>
  <c r="C2345" i="4"/>
  <c r="B2345" i="4"/>
  <c r="G2344" i="4"/>
  <c r="F2344" i="4"/>
  <c r="C2344" i="4"/>
  <c r="B2344" i="4"/>
  <c r="G2343" i="4"/>
  <c r="F2343" i="4"/>
  <c r="B2346" i="5" s="1"/>
  <c r="C2343" i="4"/>
  <c r="B2343" i="4"/>
  <c r="G2342" i="4"/>
  <c r="F2342" i="4"/>
  <c r="B2345" i="5" s="1"/>
  <c r="C2342" i="4"/>
  <c r="B2342" i="4"/>
  <c r="G2341" i="4"/>
  <c r="F2341" i="4"/>
  <c r="C2341" i="4"/>
  <c r="B2341" i="4"/>
  <c r="G2340" i="4"/>
  <c r="F2340" i="4"/>
  <c r="B2343" i="5" s="1"/>
  <c r="C2340" i="4"/>
  <c r="B2340" i="4"/>
  <c r="G2339" i="4"/>
  <c r="F2339" i="4"/>
  <c r="B2342" i="5" s="1"/>
  <c r="C2339" i="4"/>
  <c r="B2339" i="4"/>
  <c r="G2338" i="4"/>
  <c r="F2338" i="4"/>
  <c r="C2338" i="4"/>
  <c r="B2338" i="4"/>
  <c r="G2337" i="4"/>
  <c r="F2337" i="4"/>
  <c r="C2337" i="4"/>
  <c r="B2337" i="4"/>
  <c r="G2336" i="4"/>
  <c r="F2336" i="4"/>
  <c r="C2336" i="4"/>
  <c r="B2336" i="4"/>
  <c r="G2335" i="4"/>
  <c r="F2335" i="4"/>
  <c r="B2338" i="5" s="1"/>
  <c r="C2335" i="4"/>
  <c r="B2335" i="4"/>
  <c r="G2334" i="4"/>
  <c r="F2334" i="4"/>
  <c r="B2337" i="5" s="1"/>
  <c r="C2334" i="4"/>
  <c r="B2334" i="4"/>
  <c r="G2333" i="4"/>
  <c r="F2333" i="4"/>
  <c r="C2333" i="4"/>
  <c r="B2333" i="4"/>
  <c r="G2332" i="4"/>
  <c r="F2332" i="4"/>
  <c r="B2335" i="5" s="1"/>
  <c r="C2332" i="4"/>
  <c r="B2332" i="4"/>
  <c r="G2331" i="4"/>
  <c r="F2331" i="4"/>
  <c r="B2334" i="5" s="1"/>
  <c r="C2331" i="4"/>
  <c r="B2331" i="4"/>
  <c r="G2330" i="4"/>
  <c r="F2330" i="4"/>
  <c r="B2333" i="5" s="1"/>
  <c r="C2330" i="4"/>
  <c r="B2330" i="4"/>
  <c r="G2329" i="4"/>
  <c r="F2329" i="4"/>
  <c r="C2329" i="4"/>
  <c r="B2329" i="4"/>
  <c r="G2328" i="4"/>
  <c r="F2328" i="4"/>
  <c r="C2328" i="4"/>
  <c r="B2328" i="4"/>
  <c r="G2327" i="4"/>
  <c r="F2327" i="4"/>
  <c r="B2330" i="5" s="1"/>
  <c r="C2327" i="4"/>
  <c r="B2327" i="4"/>
  <c r="G2326" i="4"/>
  <c r="F2326" i="4"/>
  <c r="B2329" i="5" s="1"/>
  <c r="C2326" i="4"/>
  <c r="B2326" i="4"/>
  <c r="G2325" i="4"/>
  <c r="F2325" i="4"/>
  <c r="B2328" i="5" s="1"/>
  <c r="C2325" i="4"/>
  <c r="B2325" i="4"/>
  <c r="G2324" i="4"/>
  <c r="F2324" i="4"/>
  <c r="B2327" i="5" s="1"/>
  <c r="C2324" i="4"/>
  <c r="B2324" i="4"/>
  <c r="G2323" i="4"/>
  <c r="F2323" i="4"/>
  <c r="B2326" i="5" s="1"/>
  <c r="C2323" i="4"/>
  <c r="B2323" i="4"/>
  <c r="G2322" i="4"/>
  <c r="F2322" i="4"/>
  <c r="C2322" i="4"/>
  <c r="B2322" i="4"/>
  <c r="G2321" i="4"/>
  <c r="F2321" i="4"/>
  <c r="C2321" i="4"/>
  <c r="B2321" i="4"/>
  <c r="G2320" i="4"/>
  <c r="F2320" i="4"/>
  <c r="C2320" i="4"/>
  <c r="B2320" i="4"/>
  <c r="G2319" i="4"/>
  <c r="F2319" i="4"/>
  <c r="B2322" i="5" s="1"/>
  <c r="C2319" i="4"/>
  <c r="B2319" i="4"/>
  <c r="G2318" i="4"/>
  <c r="F2318" i="4"/>
  <c r="B2321" i="5" s="1"/>
  <c r="C2318" i="4"/>
  <c r="B2318" i="4"/>
  <c r="G2317" i="4"/>
  <c r="F2317" i="4"/>
  <c r="B2320" i="5" s="1"/>
  <c r="C2317" i="4"/>
  <c r="B2317" i="4"/>
  <c r="G2316" i="4"/>
  <c r="F2316" i="4"/>
  <c r="B2319" i="5" s="1"/>
  <c r="C2316" i="4"/>
  <c r="B2316" i="4"/>
  <c r="G2315" i="4"/>
  <c r="F2315" i="4"/>
  <c r="B2318" i="5" s="1"/>
  <c r="C2315" i="4"/>
  <c r="B2315" i="4"/>
  <c r="G2314" i="4"/>
  <c r="F2314" i="4"/>
  <c r="B2317" i="5" s="1"/>
  <c r="C2314" i="4"/>
  <c r="B2314" i="4"/>
  <c r="G2313" i="4"/>
  <c r="F2313" i="4"/>
  <c r="C2313" i="4"/>
  <c r="B2313" i="4"/>
  <c r="G2312" i="4"/>
  <c r="F2312" i="4"/>
  <c r="C2312" i="4"/>
  <c r="B2312" i="4"/>
  <c r="G2311" i="4"/>
  <c r="F2311" i="4"/>
  <c r="B2314" i="5" s="1"/>
  <c r="C2311" i="4"/>
  <c r="B2311" i="4"/>
  <c r="G2310" i="4"/>
  <c r="F2310" i="4"/>
  <c r="B2313" i="5" s="1"/>
  <c r="C2310" i="4"/>
  <c r="B2310" i="4"/>
  <c r="G2309" i="4"/>
  <c r="F2309" i="4"/>
  <c r="C2309" i="4"/>
  <c r="B2309" i="4"/>
  <c r="G2308" i="4"/>
  <c r="F2308" i="4"/>
  <c r="B2311" i="5" s="1"/>
  <c r="C2308" i="4"/>
  <c r="B2308" i="4"/>
  <c r="G2307" i="4"/>
  <c r="F2307" i="4"/>
  <c r="C2307" i="4"/>
  <c r="B2307" i="4"/>
  <c r="G2306" i="4"/>
  <c r="F2306" i="4"/>
  <c r="B2309" i="5" s="1"/>
  <c r="C2306" i="4"/>
  <c r="B2306" i="4"/>
  <c r="G2305" i="4"/>
  <c r="F2305" i="4"/>
  <c r="C2305" i="4"/>
  <c r="B2305" i="4"/>
  <c r="G2304" i="4"/>
  <c r="F2304" i="4"/>
  <c r="C2304" i="4"/>
  <c r="B2304" i="4"/>
  <c r="G2303" i="4"/>
  <c r="F2303" i="4"/>
  <c r="B2306" i="5" s="1"/>
  <c r="C2303" i="4"/>
  <c r="B2303" i="4"/>
  <c r="G2302" i="4"/>
  <c r="F2302" i="4"/>
  <c r="B2305" i="5" s="1"/>
  <c r="C2302" i="4"/>
  <c r="B2302" i="4"/>
  <c r="G2301" i="4"/>
  <c r="F2301" i="4"/>
  <c r="B2304" i="5" s="1"/>
  <c r="C2301" i="4"/>
  <c r="B2301" i="4"/>
  <c r="G2300" i="4"/>
  <c r="F2300" i="4"/>
  <c r="C2300" i="4"/>
  <c r="B2300" i="4"/>
  <c r="G2299" i="4"/>
  <c r="F2299" i="4"/>
  <c r="C2299" i="4"/>
  <c r="B2299" i="4"/>
  <c r="G2298" i="4"/>
  <c r="F2298" i="4"/>
  <c r="B2301" i="5" s="1"/>
  <c r="C2298" i="4"/>
  <c r="B2298" i="4"/>
  <c r="G2297" i="4"/>
  <c r="F2297" i="4"/>
  <c r="C2297" i="4"/>
  <c r="B2297" i="4"/>
  <c r="G2296" i="4"/>
  <c r="F2296" i="4"/>
  <c r="C2296" i="4"/>
  <c r="B2296" i="4"/>
  <c r="G2295" i="4"/>
  <c r="F2295" i="4"/>
  <c r="B2298" i="5" s="1"/>
  <c r="C2295" i="4"/>
  <c r="B2295" i="4"/>
  <c r="G2294" i="4"/>
  <c r="F2294" i="4"/>
  <c r="B2297" i="5" s="1"/>
  <c r="C2294" i="4"/>
  <c r="B2294" i="4"/>
  <c r="G2293" i="4"/>
  <c r="F2293" i="4"/>
  <c r="B2296" i="5" s="1"/>
  <c r="C2293" i="4"/>
  <c r="B2293" i="4"/>
  <c r="G2292" i="4"/>
  <c r="F2292" i="4"/>
  <c r="B2295" i="5" s="1"/>
  <c r="C2292" i="4"/>
  <c r="B2292" i="4"/>
  <c r="G2291" i="4"/>
  <c r="F2291" i="4"/>
  <c r="B2294" i="5" s="1"/>
  <c r="C2291" i="4"/>
  <c r="B2291" i="4"/>
  <c r="G2290" i="4"/>
  <c r="F2290" i="4"/>
  <c r="B2293" i="5" s="1"/>
  <c r="C2290" i="4"/>
  <c r="B2290" i="4"/>
  <c r="G2289" i="4"/>
  <c r="F2289" i="4"/>
  <c r="C2289" i="4"/>
  <c r="B2289" i="4"/>
  <c r="G2288" i="4"/>
  <c r="F2288" i="4"/>
  <c r="C2288" i="4"/>
  <c r="B2288" i="4"/>
  <c r="G2287" i="4"/>
  <c r="F2287" i="4"/>
  <c r="B2290" i="5" s="1"/>
  <c r="C2287" i="4"/>
  <c r="B2287" i="4"/>
  <c r="G2286" i="4"/>
  <c r="F2286" i="4"/>
  <c r="B2289" i="5" s="1"/>
  <c r="C2286" i="4"/>
  <c r="B2286" i="4"/>
  <c r="G2285" i="4"/>
  <c r="F2285" i="4"/>
  <c r="C2285" i="4"/>
  <c r="B2285" i="4"/>
  <c r="G2284" i="4"/>
  <c r="F2284" i="4"/>
  <c r="B2287" i="5" s="1"/>
  <c r="C2284" i="4"/>
  <c r="B2284" i="4"/>
  <c r="G2283" i="4"/>
  <c r="F2283" i="4"/>
  <c r="B2286" i="5" s="1"/>
  <c r="C2283" i="4"/>
  <c r="B2283" i="4"/>
  <c r="G2282" i="4"/>
  <c r="F2282" i="4"/>
  <c r="B2285" i="5" s="1"/>
  <c r="C2282" i="4"/>
  <c r="B2282" i="4"/>
  <c r="G2281" i="4"/>
  <c r="F2281" i="4"/>
  <c r="C2281" i="4"/>
  <c r="B2281" i="4"/>
  <c r="G2280" i="4"/>
  <c r="F2280" i="4"/>
  <c r="C2280" i="4"/>
  <c r="B2280" i="4"/>
  <c r="G2279" i="4"/>
  <c r="F2279" i="4"/>
  <c r="B2282" i="5" s="1"/>
  <c r="C2279" i="4"/>
  <c r="B2279" i="4"/>
  <c r="G2278" i="4"/>
  <c r="F2278" i="4"/>
  <c r="B2281" i="5" s="1"/>
  <c r="C2278" i="4"/>
  <c r="B2278" i="4"/>
  <c r="G2277" i="4"/>
  <c r="F2277" i="4"/>
  <c r="B2280" i="5" s="1"/>
  <c r="C2277" i="4"/>
  <c r="B2277" i="4"/>
  <c r="G2276" i="4"/>
  <c r="F2276" i="4"/>
  <c r="C2276" i="4"/>
  <c r="B2276" i="4"/>
  <c r="G2275" i="4"/>
  <c r="F2275" i="4"/>
  <c r="B2278" i="5" s="1"/>
  <c r="C2275" i="4"/>
  <c r="B2275" i="4"/>
  <c r="G2274" i="4"/>
  <c r="F2274" i="4"/>
  <c r="B2277" i="5" s="1"/>
  <c r="C2274" i="4"/>
  <c r="B2274" i="4"/>
  <c r="G2273" i="4"/>
  <c r="F2273" i="4"/>
  <c r="C2273" i="4"/>
  <c r="B2273" i="4"/>
  <c r="G2272" i="4"/>
  <c r="F2272" i="4"/>
  <c r="C2272" i="4"/>
  <c r="B2272" i="4"/>
  <c r="G2271" i="4"/>
  <c r="F2271" i="4"/>
  <c r="B2274" i="5" s="1"/>
  <c r="C2271" i="4"/>
  <c r="B2271" i="4"/>
  <c r="G2270" i="4"/>
  <c r="F2270" i="4"/>
  <c r="B2273" i="5" s="1"/>
  <c r="C2270" i="4"/>
  <c r="B2270" i="4"/>
  <c r="G2269" i="4"/>
  <c r="F2269" i="4"/>
  <c r="C2269" i="4"/>
  <c r="B2269" i="4"/>
  <c r="G2268" i="4"/>
  <c r="F2268" i="4"/>
  <c r="C2268" i="4"/>
  <c r="B2268" i="4"/>
  <c r="G2267" i="4"/>
  <c r="F2267" i="4"/>
  <c r="B2270" i="5" s="1"/>
  <c r="C2267" i="4"/>
  <c r="B2267" i="4"/>
  <c r="G2266" i="4"/>
  <c r="F2266" i="4"/>
  <c r="B2269" i="5" s="1"/>
  <c r="C2266" i="4"/>
  <c r="B2266" i="4"/>
  <c r="G2265" i="4"/>
  <c r="F2265" i="4"/>
  <c r="C2265" i="4"/>
  <c r="B2265" i="4"/>
  <c r="G2264" i="4"/>
  <c r="F2264" i="4"/>
  <c r="C2264" i="4"/>
  <c r="B2264" i="4"/>
  <c r="G2263" i="4"/>
  <c r="F2263" i="4"/>
  <c r="B2266" i="5" s="1"/>
  <c r="C2263" i="4"/>
  <c r="B2263" i="4"/>
  <c r="G2262" i="4"/>
  <c r="F2262" i="4"/>
  <c r="B2265" i="5" s="1"/>
  <c r="C2262" i="4"/>
  <c r="B2262" i="4"/>
  <c r="G2261" i="4"/>
  <c r="F2261" i="4"/>
  <c r="B2264" i="5" s="1"/>
  <c r="C2261" i="4"/>
  <c r="B2261" i="4"/>
  <c r="G2260" i="4"/>
  <c r="F2260" i="4"/>
  <c r="B2263" i="5" s="1"/>
  <c r="C2260" i="4"/>
  <c r="B2260" i="4"/>
  <c r="G2259" i="4"/>
  <c r="F2259" i="4"/>
  <c r="B2262" i="5" s="1"/>
  <c r="C2259" i="4"/>
  <c r="B2259" i="4"/>
  <c r="G2258" i="4"/>
  <c r="F2258" i="4"/>
  <c r="B2261" i="5" s="1"/>
  <c r="C2258" i="4"/>
  <c r="B2258" i="4"/>
  <c r="G2257" i="4"/>
  <c r="F2257" i="4"/>
  <c r="C2257" i="4"/>
  <c r="B2257" i="4"/>
  <c r="G2256" i="4"/>
  <c r="F2256" i="4"/>
  <c r="C2256" i="4"/>
  <c r="B2256" i="4"/>
  <c r="G2255" i="4"/>
  <c r="F2255" i="4"/>
  <c r="B2258" i="5" s="1"/>
  <c r="C2255" i="4"/>
  <c r="B2255" i="4"/>
  <c r="G2254" i="4"/>
  <c r="F2254" i="4"/>
  <c r="B2257" i="5" s="1"/>
  <c r="C2254" i="4"/>
  <c r="B2254" i="4"/>
  <c r="G2253" i="4"/>
  <c r="F2253" i="4"/>
  <c r="C2253" i="4"/>
  <c r="B2253" i="4"/>
  <c r="G2252" i="4"/>
  <c r="F2252" i="4"/>
  <c r="B2255" i="5" s="1"/>
  <c r="C2252" i="4"/>
  <c r="B2252" i="4"/>
  <c r="G2251" i="4"/>
  <c r="F2251" i="4"/>
  <c r="B2254" i="5" s="1"/>
  <c r="C2251" i="4"/>
  <c r="B2251" i="4"/>
  <c r="G2250" i="4"/>
  <c r="F2250" i="4"/>
  <c r="B2253" i="5" s="1"/>
  <c r="C2250" i="4"/>
  <c r="B2250" i="4"/>
  <c r="G2249" i="4"/>
  <c r="F2249" i="4"/>
  <c r="C2249" i="4"/>
  <c r="B2249" i="4"/>
  <c r="G2248" i="4"/>
  <c r="F2248" i="4"/>
  <c r="C2248" i="4"/>
  <c r="B2248" i="4"/>
  <c r="G2247" i="4"/>
  <c r="F2247" i="4"/>
  <c r="B2250" i="5" s="1"/>
  <c r="C2247" i="4"/>
  <c r="B2247" i="4"/>
  <c r="G2246" i="4"/>
  <c r="F2246" i="4"/>
  <c r="B2249" i="5" s="1"/>
  <c r="C2246" i="4"/>
  <c r="B2246" i="4"/>
  <c r="G2245" i="4"/>
  <c r="F2245" i="4"/>
  <c r="C2245" i="4"/>
  <c r="B2245" i="4"/>
  <c r="G2244" i="4"/>
  <c r="F2244" i="4"/>
  <c r="C2244" i="4"/>
  <c r="B2244" i="4"/>
  <c r="G2243" i="4"/>
  <c r="F2243" i="4"/>
  <c r="B2246" i="5" s="1"/>
  <c r="C2243" i="4"/>
  <c r="B2243" i="4"/>
  <c r="G2242" i="4"/>
  <c r="F2242" i="4"/>
  <c r="B2245" i="5" s="1"/>
  <c r="C2242" i="4"/>
  <c r="B2242" i="4"/>
  <c r="G2241" i="4"/>
  <c r="F2241" i="4"/>
  <c r="C2241" i="4"/>
  <c r="B2241" i="4"/>
  <c r="G2240" i="4"/>
  <c r="F2240" i="4"/>
  <c r="C2240" i="4"/>
  <c r="B2240" i="4"/>
  <c r="G2239" i="4"/>
  <c r="F2239" i="4"/>
  <c r="B2242" i="5" s="1"/>
  <c r="C2239" i="4"/>
  <c r="B2239" i="4"/>
  <c r="G2238" i="4"/>
  <c r="F2238" i="4"/>
  <c r="B2241" i="5" s="1"/>
  <c r="C2238" i="4"/>
  <c r="B2238" i="4"/>
  <c r="G2237" i="4"/>
  <c r="F2237" i="4"/>
  <c r="C2237" i="4"/>
  <c r="B2237" i="4"/>
  <c r="G2236" i="4"/>
  <c r="F2236" i="4"/>
  <c r="C2236" i="4"/>
  <c r="B2236" i="4"/>
  <c r="G2235" i="4"/>
  <c r="F2235" i="4"/>
  <c r="B2238" i="5" s="1"/>
  <c r="C2235" i="4"/>
  <c r="B2235" i="4"/>
  <c r="G2234" i="4"/>
  <c r="F2234" i="4"/>
  <c r="B2237" i="5" s="1"/>
  <c r="C2234" i="4"/>
  <c r="B2234" i="4"/>
  <c r="G2233" i="4"/>
  <c r="F2233" i="4"/>
  <c r="C2233" i="4"/>
  <c r="B2233" i="4"/>
  <c r="G2232" i="4"/>
  <c r="F2232" i="4"/>
  <c r="C2232" i="4"/>
  <c r="B2232" i="4"/>
  <c r="G2231" i="4"/>
  <c r="F2231" i="4"/>
  <c r="B2234" i="5" s="1"/>
  <c r="C2231" i="4"/>
  <c r="B2231" i="4"/>
  <c r="G2230" i="4"/>
  <c r="F2230" i="4"/>
  <c r="B2233" i="5" s="1"/>
  <c r="C2230" i="4"/>
  <c r="B2230" i="4"/>
  <c r="G2229" i="4"/>
  <c r="F2229" i="4"/>
  <c r="B2232" i="5" s="1"/>
  <c r="C2229" i="4"/>
  <c r="B2229" i="4"/>
  <c r="G2228" i="4"/>
  <c r="F2228" i="4"/>
  <c r="B2231" i="5" s="1"/>
  <c r="C2228" i="4"/>
  <c r="B2228" i="4"/>
  <c r="G2227" i="4"/>
  <c r="F2227" i="4"/>
  <c r="B2230" i="5" s="1"/>
  <c r="C2227" i="4"/>
  <c r="B2227" i="4"/>
  <c r="G2226" i="4"/>
  <c r="F2226" i="4"/>
  <c r="B2229" i="5" s="1"/>
  <c r="C2226" i="4"/>
  <c r="B2226" i="4"/>
  <c r="G2225" i="4"/>
  <c r="F2225" i="4"/>
  <c r="C2225" i="4"/>
  <c r="B2225" i="4"/>
  <c r="G2224" i="4"/>
  <c r="F2224" i="4"/>
  <c r="C2224" i="4"/>
  <c r="B2224" i="4"/>
  <c r="G2223" i="4"/>
  <c r="F2223" i="4"/>
  <c r="B2226" i="5" s="1"/>
  <c r="C2223" i="4"/>
  <c r="B2223" i="4"/>
  <c r="G2222" i="4"/>
  <c r="F2222" i="4"/>
  <c r="B2225" i="5" s="1"/>
  <c r="C2222" i="4"/>
  <c r="B2222" i="4"/>
  <c r="G2221" i="4"/>
  <c r="F2221" i="4"/>
  <c r="C2221" i="4"/>
  <c r="B2221" i="4"/>
  <c r="G2220" i="4"/>
  <c r="F2220" i="4"/>
  <c r="B2223" i="5" s="1"/>
  <c r="C2220" i="4"/>
  <c r="B2220" i="4"/>
  <c r="G2219" i="4"/>
  <c r="F2219" i="4"/>
  <c r="B2222" i="5" s="1"/>
  <c r="C2219" i="4"/>
  <c r="B2219" i="4"/>
  <c r="G2218" i="4"/>
  <c r="F2218" i="4"/>
  <c r="B2221" i="5" s="1"/>
  <c r="C2218" i="4"/>
  <c r="B2218" i="4"/>
  <c r="G2217" i="4"/>
  <c r="F2217" i="4"/>
  <c r="C2217" i="4"/>
  <c r="B2217" i="4"/>
  <c r="G2216" i="4"/>
  <c r="F2216" i="4"/>
  <c r="C2216" i="4"/>
  <c r="B2216" i="4"/>
  <c r="G2215" i="4"/>
  <c r="F2215" i="4"/>
  <c r="B2218" i="5" s="1"/>
  <c r="C2215" i="4"/>
  <c r="B2215" i="4"/>
  <c r="G2214" i="4"/>
  <c r="F2214" i="4"/>
  <c r="B2217" i="5" s="1"/>
  <c r="C2214" i="4"/>
  <c r="B2214" i="4"/>
  <c r="G2213" i="4"/>
  <c r="F2213" i="4"/>
  <c r="B2216" i="5" s="1"/>
  <c r="C2213" i="4"/>
  <c r="B2213" i="4"/>
  <c r="G2212" i="4"/>
  <c r="F2212" i="4"/>
  <c r="B2215" i="5" s="1"/>
  <c r="C2212" i="4"/>
  <c r="B2212" i="4"/>
  <c r="G2211" i="4"/>
  <c r="F2211" i="4"/>
  <c r="B2214" i="5" s="1"/>
  <c r="C2211" i="4"/>
  <c r="B2211" i="4"/>
  <c r="G2210" i="4"/>
  <c r="F2210" i="4"/>
  <c r="B2213" i="5" s="1"/>
  <c r="C2210" i="4"/>
  <c r="B2210" i="4"/>
  <c r="G2209" i="4"/>
  <c r="F2209" i="4"/>
  <c r="C2209" i="4"/>
  <c r="B2209" i="4"/>
  <c r="G2208" i="4"/>
  <c r="F2208" i="4"/>
  <c r="C2208" i="4"/>
  <c r="B2208" i="4"/>
  <c r="G2207" i="4"/>
  <c r="F2207" i="4"/>
  <c r="B2210" i="5" s="1"/>
  <c r="C2207" i="4"/>
  <c r="B2207" i="4"/>
  <c r="G2206" i="4"/>
  <c r="F2206" i="4"/>
  <c r="B2209" i="5" s="1"/>
  <c r="C2206" i="4"/>
  <c r="B2206" i="4"/>
  <c r="G2205" i="4"/>
  <c r="F2205" i="4"/>
  <c r="C2205" i="4"/>
  <c r="B2205" i="4"/>
  <c r="G2204" i="4"/>
  <c r="F2204" i="4"/>
  <c r="C2204" i="4"/>
  <c r="B2204" i="4"/>
  <c r="G2203" i="4"/>
  <c r="F2203" i="4"/>
  <c r="B2206" i="5" s="1"/>
  <c r="C2203" i="4"/>
  <c r="B2203" i="4"/>
  <c r="G2202" i="4"/>
  <c r="F2202" i="4"/>
  <c r="B2205" i="5" s="1"/>
  <c r="C2202" i="4"/>
  <c r="B2202" i="4"/>
  <c r="G2201" i="4"/>
  <c r="F2201" i="4"/>
  <c r="C2201" i="4"/>
  <c r="B2201" i="4"/>
  <c r="G2200" i="4"/>
  <c r="F2200" i="4"/>
  <c r="C2200" i="4"/>
  <c r="B2200" i="4"/>
  <c r="G2199" i="4"/>
  <c r="F2199" i="4"/>
  <c r="B2202" i="5" s="1"/>
  <c r="C2199" i="4"/>
  <c r="B2199" i="4"/>
  <c r="G2198" i="4"/>
  <c r="F2198" i="4"/>
  <c r="C2198" i="4"/>
  <c r="B2198" i="4"/>
  <c r="G2197" i="4"/>
  <c r="F2197" i="4"/>
  <c r="B2200" i="5" s="1"/>
  <c r="C2197" i="4"/>
  <c r="B2197" i="4"/>
  <c r="G2196" i="4"/>
  <c r="F2196" i="4"/>
  <c r="B2199" i="5" s="1"/>
  <c r="C2196" i="4"/>
  <c r="B2196" i="4"/>
  <c r="G2195" i="4"/>
  <c r="F2195" i="4"/>
  <c r="B2198" i="5" s="1"/>
  <c r="C2195" i="4"/>
  <c r="B2195" i="4"/>
  <c r="G2194" i="4"/>
  <c r="F2194" i="4"/>
  <c r="B2197" i="5" s="1"/>
  <c r="C2194" i="4"/>
  <c r="B2194" i="4"/>
  <c r="G2193" i="4"/>
  <c r="F2193" i="4"/>
  <c r="C2193" i="4"/>
  <c r="B2193" i="4"/>
  <c r="G2192" i="4"/>
  <c r="F2192" i="4"/>
  <c r="C2192" i="4"/>
  <c r="B2192" i="4"/>
  <c r="G2191" i="4"/>
  <c r="F2191" i="4"/>
  <c r="B2194" i="5" s="1"/>
  <c r="C2191" i="4"/>
  <c r="B2191" i="4"/>
  <c r="G2190" i="4"/>
  <c r="F2190" i="4"/>
  <c r="B2193" i="5" s="1"/>
  <c r="C2190" i="4"/>
  <c r="B2190" i="4"/>
  <c r="G2189" i="4"/>
  <c r="F2189" i="4"/>
  <c r="B2192" i="5" s="1"/>
  <c r="C2189" i="4"/>
  <c r="B2189" i="4"/>
  <c r="G2188" i="4"/>
  <c r="F2188" i="4"/>
  <c r="B2191" i="5" s="1"/>
  <c r="C2188" i="4"/>
  <c r="B2188" i="4"/>
  <c r="G2187" i="4"/>
  <c r="F2187" i="4"/>
  <c r="C2187" i="4"/>
  <c r="B2187" i="4"/>
  <c r="G2186" i="4"/>
  <c r="F2186" i="4"/>
  <c r="C2186" i="4"/>
  <c r="B2186" i="4"/>
  <c r="G2185" i="4"/>
  <c r="F2185" i="4"/>
  <c r="C2185" i="4"/>
  <c r="B2185" i="4"/>
  <c r="G2184" i="4"/>
  <c r="F2184" i="4"/>
  <c r="C2184" i="4"/>
  <c r="B2184" i="4"/>
  <c r="G2183" i="4"/>
  <c r="F2183" i="4"/>
  <c r="B2186" i="5" s="1"/>
  <c r="C2183" i="4"/>
  <c r="B2183" i="4"/>
  <c r="G2182" i="4"/>
  <c r="F2182" i="4"/>
  <c r="B2185" i="5" s="1"/>
  <c r="C2182" i="4"/>
  <c r="B2182" i="4"/>
  <c r="G2181" i="4"/>
  <c r="F2181" i="4"/>
  <c r="B2184" i="5" s="1"/>
  <c r="C2181" i="4"/>
  <c r="B2181" i="4"/>
  <c r="G2180" i="4"/>
  <c r="F2180" i="4"/>
  <c r="C2180" i="4"/>
  <c r="B2180" i="4"/>
  <c r="G2179" i="4"/>
  <c r="F2179" i="4"/>
  <c r="C2179" i="4"/>
  <c r="B2179" i="4"/>
  <c r="G2178" i="4"/>
  <c r="F2178" i="4"/>
  <c r="B2181" i="5" s="1"/>
  <c r="C2178" i="4"/>
  <c r="B2178" i="4"/>
  <c r="G2177" i="4"/>
  <c r="F2177" i="4"/>
  <c r="C2177" i="4"/>
  <c r="B2177" i="4"/>
  <c r="G2176" i="4"/>
  <c r="F2176" i="4"/>
  <c r="C2176" i="4"/>
  <c r="B2176" i="4"/>
  <c r="G2175" i="4"/>
  <c r="F2175" i="4"/>
  <c r="B2178" i="5" s="1"/>
  <c r="C2175" i="4"/>
  <c r="B2175" i="4"/>
  <c r="G2174" i="4"/>
  <c r="F2174" i="4"/>
  <c r="B2177" i="5" s="1"/>
  <c r="C2174" i="4"/>
  <c r="B2174" i="4"/>
  <c r="G2173" i="4"/>
  <c r="F2173" i="4"/>
  <c r="B2176" i="5" s="1"/>
  <c r="C2173" i="4"/>
  <c r="B2173" i="4"/>
  <c r="G2172" i="4"/>
  <c r="F2172" i="4"/>
  <c r="B2175" i="5" s="1"/>
  <c r="C2172" i="4"/>
  <c r="B2172" i="4"/>
  <c r="G2171" i="4"/>
  <c r="F2171" i="4"/>
  <c r="C2171" i="4"/>
  <c r="B2171" i="4"/>
  <c r="G2170" i="4"/>
  <c r="F2170" i="4"/>
  <c r="B2173" i="5" s="1"/>
  <c r="C2170" i="4"/>
  <c r="B2170" i="4"/>
  <c r="G2169" i="4"/>
  <c r="F2169" i="4"/>
  <c r="C2169" i="4"/>
  <c r="B2169" i="4"/>
  <c r="G2168" i="4"/>
  <c r="F2168" i="4"/>
  <c r="C2168" i="4"/>
  <c r="B2168" i="4"/>
  <c r="G2167" i="4"/>
  <c r="F2167" i="4"/>
  <c r="B2170" i="5" s="1"/>
  <c r="C2167" i="4"/>
  <c r="B2167" i="4"/>
  <c r="G2166" i="4"/>
  <c r="F2166" i="4"/>
  <c r="B2169" i="5" s="1"/>
  <c r="C2166" i="4"/>
  <c r="B2166" i="4"/>
  <c r="G2165" i="4"/>
  <c r="F2165" i="4"/>
  <c r="B2168" i="5" s="1"/>
  <c r="C2165" i="4"/>
  <c r="B2165" i="4"/>
  <c r="G2164" i="4"/>
  <c r="F2164" i="4"/>
  <c r="B2167" i="5" s="1"/>
  <c r="C2164" i="4"/>
  <c r="B2164" i="4"/>
  <c r="G2163" i="4"/>
  <c r="F2163" i="4"/>
  <c r="C2163" i="4"/>
  <c r="B2163" i="4"/>
  <c r="G2162" i="4"/>
  <c r="F2162" i="4"/>
  <c r="B2165" i="5" s="1"/>
  <c r="C2162" i="4"/>
  <c r="B2162" i="4"/>
  <c r="G2161" i="4"/>
  <c r="F2161" i="4"/>
  <c r="C2161" i="4"/>
  <c r="B2161" i="4"/>
  <c r="G2160" i="4"/>
  <c r="F2160" i="4"/>
  <c r="C2160" i="4"/>
  <c r="B2160" i="4"/>
  <c r="G2159" i="4"/>
  <c r="F2159" i="4"/>
  <c r="B2162" i="5" s="1"/>
  <c r="C2159" i="4"/>
  <c r="B2159" i="4"/>
  <c r="G2158" i="4"/>
  <c r="F2158" i="4"/>
  <c r="B2161" i="5" s="1"/>
  <c r="C2158" i="4"/>
  <c r="B2158" i="4"/>
  <c r="G2157" i="4"/>
  <c r="F2157" i="4"/>
  <c r="B2160" i="5" s="1"/>
  <c r="C2157" i="4"/>
  <c r="B2157" i="4"/>
  <c r="G2156" i="4"/>
  <c r="F2156" i="4"/>
  <c r="C2156" i="4"/>
  <c r="B2156" i="4"/>
  <c r="G2155" i="4"/>
  <c r="F2155" i="4"/>
  <c r="B2158" i="5" s="1"/>
  <c r="C2155" i="4"/>
  <c r="B2155" i="4"/>
  <c r="G2154" i="4"/>
  <c r="F2154" i="4"/>
  <c r="B2157" i="5" s="1"/>
  <c r="C2154" i="4"/>
  <c r="B2154" i="4"/>
  <c r="G2153" i="4"/>
  <c r="F2153" i="4"/>
  <c r="C2153" i="4"/>
  <c r="B2153" i="4"/>
  <c r="G2152" i="4"/>
  <c r="F2152" i="4"/>
  <c r="C2152" i="4"/>
  <c r="B2152" i="4"/>
  <c r="G2151" i="4"/>
  <c r="F2151" i="4"/>
  <c r="B2154" i="5" s="1"/>
  <c r="C2151" i="4"/>
  <c r="B2151" i="4"/>
  <c r="G2150" i="4"/>
  <c r="F2150" i="4"/>
  <c r="B2153" i="5" s="1"/>
  <c r="C2150" i="4"/>
  <c r="B2150" i="4"/>
  <c r="G2149" i="4"/>
  <c r="F2149" i="4"/>
  <c r="B2152" i="5" s="1"/>
  <c r="C2149" i="4"/>
  <c r="B2149" i="4"/>
  <c r="G2148" i="4"/>
  <c r="F2148" i="4"/>
  <c r="B2151" i="5" s="1"/>
  <c r="C2148" i="4"/>
  <c r="B2148" i="4"/>
  <c r="G2147" i="4"/>
  <c r="F2147" i="4"/>
  <c r="C2147" i="4"/>
  <c r="B2147" i="4"/>
  <c r="G2146" i="4"/>
  <c r="F2146" i="4"/>
  <c r="B2149" i="5" s="1"/>
  <c r="C2146" i="4"/>
  <c r="B2146" i="4"/>
  <c r="G2145" i="4"/>
  <c r="F2145" i="4"/>
  <c r="C2145" i="4"/>
  <c r="B2145" i="4"/>
  <c r="G2144" i="4"/>
  <c r="F2144" i="4"/>
  <c r="C2144" i="4"/>
  <c r="B2144" i="4"/>
  <c r="G2143" i="4"/>
  <c r="F2143" i="4"/>
  <c r="B2146" i="5" s="1"/>
  <c r="C2143" i="4"/>
  <c r="B2143" i="4"/>
  <c r="G2142" i="4"/>
  <c r="F2142" i="4"/>
  <c r="B2145" i="5" s="1"/>
  <c r="C2142" i="4"/>
  <c r="B2142" i="4"/>
  <c r="G2141" i="4"/>
  <c r="F2141" i="4"/>
  <c r="C2141" i="4"/>
  <c r="B2141" i="4"/>
  <c r="G2140" i="4"/>
  <c r="F2140" i="4"/>
  <c r="B2143" i="5" s="1"/>
  <c r="C2140" i="4"/>
  <c r="B2140" i="4"/>
  <c r="G2139" i="4"/>
  <c r="F2139" i="4"/>
  <c r="B2142" i="5" s="1"/>
  <c r="C2139" i="4"/>
  <c r="B2139" i="4"/>
  <c r="G2138" i="4"/>
  <c r="F2138" i="4"/>
  <c r="B2141" i="5" s="1"/>
  <c r="C2138" i="4"/>
  <c r="B2138" i="4"/>
  <c r="G2137" i="4"/>
  <c r="F2137" i="4"/>
  <c r="C2137" i="4"/>
  <c r="B2137" i="4"/>
  <c r="G2136" i="4"/>
  <c r="F2136" i="4"/>
  <c r="C2136" i="4"/>
  <c r="B2136" i="4"/>
  <c r="G2135" i="4"/>
  <c r="F2135" i="4"/>
  <c r="B2138" i="5" s="1"/>
  <c r="C2135" i="4"/>
  <c r="B2135" i="4"/>
  <c r="G2134" i="4"/>
  <c r="F2134" i="4"/>
  <c r="B2137" i="5" s="1"/>
  <c r="C2134" i="4"/>
  <c r="B2134" i="4"/>
  <c r="G2133" i="4"/>
  <c r="F2133" i="4"/>
  <c r="C2133" i="4"/>
  <c r="B2133" i="4"/>
  <c r="G2132" i="4"/>
  <c r="F2132" i="4"/>
  <c r="C2132" i="4"/>
  <c r="B2132" i="4"/>
  <c r="G2131" i="4"/>
  <c r="F2131" i="4"/>
  <c r="B2134" i="5" s="1"/>
  <c r="C2131" i="4"/>
  <c r="B2131" i="4"/>
  <c r="G2130" i="4"/>
  <c r="F2130" i="4"/>
  <c r="B2133" i="5" s="1"/>
  <c r="C2130" i="4"/>
  <c r="B2130" i="4"/>
  <c r="G2129" i="4"/>
  <c r="F2129" i="4"/>
  <c r="C2129" i="4"/>
  <c r="B2129" i="4"/>
  <c r="G2128" i="4"/>
  <c r="F2128" i="4"/>
  <c r="C2128" i="4"/>
  <c r="B2128" i="4"/>
  <c r="G2127" i="4"/>
  <c r="F2127" i="4"/>
  <c r="B2130" i="5" s="1"/>
  <c r="C2127" i="4"/>
  <c r="B2127" i="4"/>
  <c r="G2126" i="4"/>
  <c r="F2126" i="4"/>
  <c r="B2129" i="5" s="1"/>
  <c r="C2126" i="4"/>
  <c r="B2126" i="4"/>
  <c r="G2125" i="4"/>
  <c r="F2125" i="4"/>
  <c r="B2128" i="5" s="1"/>
  <c r="C2125" i="4"/>
  <c r="B2125" i="4"/>
  <c r="G2124" i="4"/>
  <c r="F2124" i="4"/>
  <c r="B2127" i="5" s="1"/>
  <c r="C2124" i="4"/>
  <c r="B2124" i="4"/>
  <c r="G2123" i="4"/>
  <c r="F2123" i="4"/>
  <c r="B2126" i="5" s="1"/>
  <c r="C2123" i="4"/>
  <c r="B2123" i="4"/>
  <c r="G2122" i="4"/>
  <c r="F2122" i="4"/>
  <c r="B2125" i="5" s="1"/>
  <c r="C2122" i="4"/>
  <c r="B2122" i="4"/>
  <c r="G2121" i="4"/>
  <c r="F2121" i="4"/>
  <c r="C2121" i="4"/>
  <c r="B2121" i="4"/>
  <c r="G2120" i="4"/>
  <c r="F2120" i="4"/>
  <c r="C2120" i="4"/>
  <c r="B2120" i="4"/>
  <c r="G2119" i="4"/>
  <c r="F2119" i="4"/>
  <c r="B2122" i="5" s="1"/>
  <c r="C2119" i="4"/>
  <c r="B2119" i="4"/>
  <c r="G2118" i="4"/>
  <c r="F2118" i="4"/>
  <c r="B2121" i="5" s="1"/>
  <c r="C2118" i="4"/>
  <c r="B2118" i="4"/>
  <c r="G2117" i="4"/>
  <c r="F2117" i="4"/>
  <c r="B2120" i="5" s="1"/>
  <c r="C2117" i="4"/>
  <c r="B2117" i="4"/>
  <c r="G2116" i="4"/>
  <c r="F2116" i="4"/>
  <c r="B2119" i="5" s="1"/>
  <c r="C2116" i="4"/>
  <c r="B2116" i="4"/>
  <c r="G2115" i="4"/>
  <c r="F2115" i="4"/>
  <c r="B2118" i="5" s="1"/>
  <c r="C2115" i="4"/>
  <c r="B2115" i="4"/>
  <c r="G2114" i="4"/>
  <c r="F2114" i="4"/>
  <c r="C2114" i="4"/>
  <c r="B2114" i="4"/>
  <c r="G2113" i="4"/>
  <c r="F2113" i="4"/>
  <c r="C2113" i="4"/>
  <c r="B2113" i="4"/>
  <c r="G2112" i="4"/>
  <c r="F2112" i="4"/>
  <c r="C2112" i="4"/>
  <c r="B2112" i="4"/>
  <c r="G2111" i="4"/>
  <c r="F2111" i="4"/>
  <c r="B2114" i="5" s="1"/>
  <c r="C2111" i="4"/>
  <c r="B2111" i="4"/>
  <c r="G2110" i="4"/>
  <c r="F2110" i="4"/>
  <c r="B2113" i="5" s="1"/>
  <c r="C2110" i="4"/>
  <c r="B2110" i="4"/>
  <c r="G2109" i="4"/>
  <c r="F2109" i="4"/>
  <c r="B2112" i="5" s="1"/>
  <c r="C2109" i="4"/>
  <c r="B2109" i="4"/>
  <c r="G2108" i="4"/>
  <c r="F2108" i="4"/>
  <c r="C2108" i="4"/>
  <c r="B2108" i="4"/>
  <c r="G2107" i="4"/>
  <c r="F2107" i="4"/>
  <c r="C2107" i="4"/>
  <c r="B2107" i="4"/>
  <c r="G2106" i="4"/>
  <c r="F2106" i="4"/>
  <c r="C2106" i="4"/>
  <c r="B2106" i="4"/>
  <c r="G2105" i="4"/>
  <c r="F2105" i="4"/>
  <c r="C2105" i="4"/>
  <c r="B2105" i="4"/>
  <c r="G2104" i="4"/>
  <c r="F2104" i="4"/>
  <c r="C2104" i="4"/>
  <c r="B2104" i="4"/>
  <c r="G2103" i="4"/>
  <c r="F2103" i="4"/>
  <c r="B2106" i="5" s="1"/>
  <c r="C2103" i="4"/>
  <c r="B2103" i="4"/>
  <c r="G2102" i="4"/>
  <c r="F2102" i="4"/>
  <c r="B2105" i="5" s="1"/>
  <c r="C2102" i="4"/>
  <c r="B2102" i="4"/>
  <c r="G2101" i="4"/>
  <c r="F2101" i="4"/>
  <c r="B2104" i="5" s="1"/>
  <c r="C2101" i="4"/>
  <c r="B2101" i="4"/>
  <c r="G2100" i="4"/>
  <c r="F2100" i="4"/>
  <c r="C2100" i="4"/>
  <c r="B2100" i="4"/>
  <c r="G2099" i="4"/>
  <c r="F2099" i="4"/>
  <c r="C2099" i="4"/>
  <c r="B2099" i="4"/>
  <c r="G2098" i="4"/>
  <c r="F2098" i="4"/>
  <c r="B2101" i="5" s="1"/>
  <c r="C2098" i="4"/>
  <c r="B2098" i="4"/>
  <c r="G2097" i="4"/>
  <c r="F2097" i="4"/>
  <c r="C2097" i="4"/>
  <c r="B2097" i="4"/>
  <c r="G2096" i="4"/>
  <c r="F2096" i="4"/>
  <c r="C2096" i="4"/>
  <c r="B2096" i="4"/>
  <c r="G2095" i="4"/>
  <c r="F2095" i="4"/>
  <c r="B2098" i="5" s="1"/>
  <c r="C2095" i="4"/>
  <c r="B2095" i="4"/>
  <c r="G2094" i="4"/>
  <c r="F2094" i="4"/>
  <c r="B2097" i="5" s="1"/>
  <c r="C2094" i="4"/>
  <c r="B2094" i="4"/>
  <c r="G2093" i="4"/>
  <c r="F2093" i="4"/>
  <c r="B2096" i="5" s="1"/>
  <c r="C2093" i="4"/>
  <c r="B2093" i="4"/>
  <c r="G2092" i="4"/>
  <c r="F2092" i="4"/>
  <c r="B2095" i="5" s="1"/>
  <c r="C2092" i="4"/>
  <c r="B2092" i="4"/>
  <c r="G2091" i="4"/>
  <c r="F2091" i="4"/>
  <c r="B2094" i="5" s="1"/>
  <c r="C2091" i="4"/>
  <c r="B2091" i="4"/>
  <c r="G2090" i="4"/>
  <c r="F2090" i="4"/>
  <c r="B2093" i="5" s="1"/>
  <c r="C2090" i="4"/>
  <c r="B2090" i="4"/>
  <c r="G2089" i="4"/>
  <c r="F2089" i="4"/>
  <c r="C2089" i="4"/>
  <c r="B2089" i="4"/>
  <c r="G2088" i="4"/>
  <c r="F2088" i="4"/>
  <c r="C2088" i="4"/>
  <c r="B2088" i="4"/>
  <c r="G2087" i="4"/>
  <c r="F2087" i="4"/>
  <c r="B2090" i="5" s="1"/>
  <c r="C2087" i="4"/>
  <c r="B2087" i="4"/>
  <c r="G2086" i="4"/>
  <c r="F2086" i="4"/>
  <c r="B2089" i="5" s="1"/>
  <c r="C2086" i="4"/>
  <c r="B2086" i="4"/>
  <c r="G2085" i="4"/>
  <c r="F2085" i="4"/>
  <c r="C2085" i="4"/>
  <c r="B2085" i="4"/>
  <c r="G2084" i="4"/>
  <c r="F2084" i="4"/>
  <c r="C2084" i="4"/>
  <c r="B2084" i="4"/>
  <c r="G2083" i="4"/>
  <c r="F2083" i="4"/>
  <c r="B2086" i="5" s="1"/>
  <c r="C2083" i="4"/>
  <c r="B2083" i="4"/>
  <c r="G2082" i="4"/>
  <c r="F2082" i="4"/>
  <c r="B2085" i="5" s="1"/>
  <c r="C2082" i="4"/>
  <c r="B2082" i="4"/>
  <c r="G2081" i="4"/>
  <c r="F2081" i="4"/>
  <c r="C2081" i="4"/>
  <c r="B2081" i="4"/>
  <c r="G2080" i="4"/>
  <c r="F2080" i="4"/>
  <c r="C2080" i="4"/>
  <c r="B2080" i="4"/>
  <c r="G2079" i="4"/>
  <c r="F2079" i="4"/>
  <c r="B2082" i="5" s="1"/>
  <c r="C2079" i="4"/>
  <c r="B2079" i="4"/>
  <c r="G2078" i="4"/>
  <c r="F2078" i="4"/>
  <c r="B2081" i="5" s="1"/>
  <c r="C2078" i="4"/>
  <c r="B2078" i="4"/>
  <c r="G2077" i="4"/>
  <c r="F2077" i="4"/>
  <c r="B2080" i="5" s="1"/>
  <c r="C2077" i="4"/>
  <c r="B2077" i="4"/>
  <c r="G2076" i="4"/>
  <c r="F2076" i="4"/>
  <c r="B2079" i="5" s="1"/>
  <c r="C2076" i="4"/>
  <c r="B2076" i="4"/>
  <c r="G2075" i="4"/>
  <c r="F2075" i="4"/>
  <c r="C2075" i="4"/>
  <c r="B2075" i="4"/>
  <c r="G2074" i="4"/>
  <c r="F2074" i="4"/>
  <c r="B2077" i="5" s="1"/>
  <c r="C2074" i="4"/>
  <c r="B2074" i="4"/>
  <c r="G2073" i="4"/>
  <c r="F2073" i="4"/>
  <c r="C2073" i="4"/>
  <c r="B2073" i="4"/>
  <c r="G2072" i="4"/>
  <c r="F2072" i="4"/>
  <c r="C2072" i="4"/>
  <c r="B2072" i="4"/>
  <c r="G2071" i="4"/>
  <c r="F2071" i="4"/>
  <c r="B2074" i="5" s="1"/>
  <c r="C2071" i="4"/>
  <c r="B2071" i="4"/>
  <c r="G2070" i="4"/>
  <c r="F2070" i="4"/>
  <c r="B2073" i="5" s="1"/>
  <c r="C2070" i="4"/>
  <c r="B2070" i="4"/>
  <c r="G2069" i="4"/>
  <c r="F2069" i="4"/>
  <c r="B2072" i="5" s="1"/>
  <c r="C2069" i="4"/>
  <c r="B2069" i="4"/>
  <c r="G2068" i="4"/>
  <c r="F2068" i="4"/>
  <c r="C2068" i="4"/>
  <c r="B2068" i="4"/>
  <c r="G2067" i="4"/>
  <c r="F2067" i="4"/>
  <c r="B2070" i="5" s="1"/>
  <c r="C2067" i="4"/>
  <c r="B2067" i="4"/>
  <c r="G2066" i="4"/>
  <c r="F2066" i="4"/>
  <c r="B2069" i="5" s="1"/>
  <c r="C2066" i="4"/>
  <c r="B2066" i="4"/>
  <c r="G2065" i="4"/>
  <c r="F2065" i="4"/>
  <c r="C2065" i="4"/>
  <c r="B2065" i="4"/>
  <c r="G2064" i="4"/>
  <c r="F2064" i="4"/>
  <c r="C2064" i="4"/>
  <c r="B2064" i="4"/>
  <c r="G2063" i="4"/>
  <c r="F2063" i="4"/>
  <c r="B2066" i="5" s="1"/>
  <c r="C2063" i="4"/>
  <c r="B2063" i="4"/>
  <c r="G2062" i="4"/>
  <c r="F2062" i="4"/>
  <c r="B2065" i="5" s="1"/>
  <c r="C2062" i="4"/>
  <c r="B2062" i="4"/>
  <c r="G2061" i="4"/>
  <c r="F2061" i="4"/>
  <c r="B2064" i="5" s="1"/>
  <c r="C2061" i="4"/>
  <c r="B2061" i="4"/>
  <c r="G2060" i="4"/>
  <c r="F2060" i="4"/>
  <c r="C2060" i="4"/>
  <c r="B2060" i="4"/>
  <c r="G2059" i="4"/>
  <c r="F2059" i="4"/>
  <c r="B2062" i="5" s="1"/>
  <c r="C2059" i="4"/>
  <c r="B2059" i="4"/>
  <c r="G2058" i="4"/>
  <c r="F2058" i="4"/>
  <c r="B2061" i="5" s="1"/>
  <c r="C2058" i="4"/>
  <c r="B2058" i="4"/>
  <c r="G2057" i="4"/>
  <c r="F2057" i="4"/>
  <c r="C2057" i="4"/>
  <c r="B2057" i="4"/>
  <c r="G2056" i="4"/>
  <c r="F2056" i="4"/>
  <c r="C2056" i="4"/>
  <c r="B2056" i="4"/>
  <c r="G2055" i="4"/>
  <c r="F2055" i="4"/>
  <c r="B2058" i="5" s="1"/>
  <c r="C2055" i="4"/>
  <c r="B2055" i="4"/>
  <c r="G2054" i="4"/>
  <c r="F2054" i="4"/>
  <c r="B2057" i="5" s="1"/>
  <c r="C2054" i="4"/>
  <c r="B2054" i="4"/>
  <c r="G2053" i="4"/>
  <c r="F2053" i="4"/>
  <c r="B2056" i="5" s="1"/>
  <c r="C2053" i="4"/>
  <c r="B2053" i="4"/>
  <c r="G2052" i="4"/>
  <c r="F2052" i="4"/>
  <c r="C2052" i="4"/>
  <c r="B2052" i="4"/>
  <c r="G2051" i="4"/>
  <c r="F2051" i="4"/>
  <c r="B2054" i="5" s="1"/>
  <c r="C2051" i="4"/>
  <c r="B2051" i="4"/>
  <c r="G2050" i="4"/>
  <c r="F2050" i="4"/>
  <c r="B2053" i="5" s="1"/>
  <c r="C2050" i="4"/>
  <c r="B2050" i="4"/>
  <c r="G2049" i="4"/>
  <c r="F2049" i="4"/>
  <c r="C2049" i="4"/>
  <c r="B2049" i="4"/>
  <c r="G2048" i="4"/>
  <c r="F2048" i="4"/>
  <c r="C2048" i="4"/>
  <c r="B2048" i="4"/>
  <c r="G2047" i="4"/>
  <c r="F2047" i="4"/>
  <c r="B2050" i="5" s="1"/>
  <c r="C2047" i="4"/>
  <c r="B2047" i="4"/>
  <c r="G2046" i="4"/>
  <c r="F2046" i="4"/>
  <c r="B2049" i="5" s="1"/>
  <c r="C2046" i="4"/>
  <c r="B2046" i="4"/>
  <c r="G2045" i="4"/>
  <c r="F2045" i="4"/>
  <c r="C2045" i="4"/>
  <c r="B2045" i="4"/>
  <c r="G2044" i="4"/>
  <c r="F2044" i="4"/>
  <c r="B2047" i="5" s="1"/>
  <c r="C2044" i="4"/>
  <c r="B2044" i="4"/>
  <c r="G2043" i="4"/>
  <c r="F2043" i="4"/>
  <c r="B2046" i="5" s="1"/>
  <c r="C2043" i="4"/>
  <c r="B2043" i="4"/>
  <c r="G2042" i="4"/>
  <c r="F2042" i="4"/>
  <c r="B2045" i="5" s="1"/>
  <c r="C2042" i="4"/>
  <c r="B2042" i="4"/>
  <c r="G2041" i="4"/>
  <c r="F2041" i="4"/>
  <c r="C2041" i="4"/>
  <c r="B2041" i="4"/>
  <c r="G2040" i="4"/>
  <c r="F2040" i="4"/>
  <c r="C2040" i="4"/>
  <c r="B2040" i="4"/>
  <c r="G2039" i="4"/>
  <c r="F2039" i="4"/>
  <c r="B2042" i="5" s="1"/>
  <c r="C2039" i="4"/>
  <c r="B2039" i="4"/>
  <c r="G2038" i="4"/>
  <c r="F2038" i="4"/>
  <c r="B2041" i="5" s="1"/>
  <c r="C2038" i="4"/>
  <c r="B2038" i="4"/>
  <c r="G2037" i="4"/>
  <c r="F2037" i="4"/>
  <c r="B2040" i="5" s="1"/>
  <c r="C2037" i="4"/>
  <c r="B2037" i="4"/>
  <c r="G2036" i="4"/>
  <c r="F2036" i="4"/>
  <c r="C2036" i="4"/>
  <c r="B2036" i="4"/>
  <c r="G2035" i="4"/>
  <c r="F2035" i="4"/>
  <c r="B2038" i="5" s="1"/>
  <c r="C2035" i="4"/>
  <c r="B2035" i="4"/>
  <c r="G2034" i="4"/>
  <c r="F2034" i="4"/>
  <c r="C2034" i="4"/>
  <c r="B2034" i="4"/>
  <c r="G2033" i="4"/>
  <c r="F2033" i="4"/>
  <c r="C2033" i="4"/>
  <c r="B2033" i="4"/>
  <c r="G2032" i="4"/>
  <c r="F2032" i="4"/>
  <c r="C2032" i="4"/>
  <c r="B2032" i="4"/>
  <c r="G2031" i="4"/>
  <c r="F2031" i="4"/>
  <c r="B2034" i="5" s="1"/>
  <c r="C2031" i="4"/>
  <c r="B2031" i="4"/>
  <c r="G2030" i="4"/>
  <c r="F2030" i="4"/>
  <c r="B2033" i="5" s="1"/>
  <c r="C2030" i="4"/>
  <c r="B2030" i="4"/>
  <c r="G2029" i="4"/>
  <c r="F2029" i="4"/>
  <c r="B2032" i="5" s="1"/>
  <c r="C2029" i="4"/>
  <c r="B2029" i="4"/>
  <c r="G2028" i="4"/>
  <c r="F2028" i="4"/>
  <c r="C2028" i="4"/>
  <c r="B2028" i="4"/>
  <c r="G2027" i="4"/>
  <c r="F2027" i="4"/>
  <c r="B2030" i="5" s="1"/>
  <c r="C2027" i="4"/>
  <c r="B2027" i="4"/>
  <c r="G2026" i="4"/>
  <c r="F2026" i="4"/>
  <c r="B2029" i="5" s="1"/>
  <c r="C2026" i="4"/>
  <c r="B2026" i="4"/>
  <c r="G2025" i="4"/>
  <c r="F2025" i="4"/>
  <c r="C2025" i="4"/>
  <c r="B2025" i="4"/>
  <c r="G2024" i="4"/>
  <c r="F2024" i="4"/>
  <c r="C2024" i="4"/>
  <c r="B2024" i="4"/>
  <c r="G2023" i="4"/>
  <c r="F2023" i="4"/>
  <c r="B2026" i="5" s="1"/>
  <c r="C2023" i="4"/>
  <c r="B2023" i="4"/>
  <c r="G2022" i="4"/>
  <c r="F2022" i="4"/>
  <c r="B2025" i="5" s="1"/>
  <c r="C2022" i="4"/>
  <c r="B2022" i="4"/>
  <c r="G2021" i="4"/>
  <c r="F2021" i="4"/>
  <c r="B2024" i="5" s="1"/>
  <c r="C2021" i="4"/>
  <c r="B2021" i="4"/>
  <c r="G2020" i="4"/>
  <c r="F2020" i="4"/>
  <c r="C2020" i="4"/>
  <c r="B2020" i="4"/>
  <c r="G2019" i="4"/>
  <c r="F2019" i="4"/>
  <c r="C2019" i="4"/>
  <c r="B2019" i="4"/>
  <c r="G2018" i="4"/>
  <c r="F2018" i="4"/>
  <c r="B2021" i="5" s="1"/>
  <c r="C2018" i="4"/>
  <c r="B2018" i="4"/>
  <c r="G2017" i="4"/>
  <c r="F2017" i="4"/>
  <c r="C2017" i="4"/>
  <c r="B2017" i="4"/>
  <c r="G2016" i="4"/>
  <c r="F2016" i="4"/>
  <c r="C2016" i="4"/>
  <c r="B2016" i="4"/>
  <c r="G2015" i="4"/>
  <c r="F2015" i="4"/>
  <c r="B2018" i="5" s="1"/>
  <c r="C2015" i="4"/>
  <c r="B2015" i="4"/>
  <c r="G2014" i="4"/>
  <c r="F2014" i="4"/>
  <c r="B2017" i="5" s="1"/>
  <c r="C2014" i="4"/>
  <c r="B2014" i="4"/>
  <c r="G2013" i="4"/>
  <c r="F2013" i="4"/>
  <c r="B2016" i="5" s="1"/>
  <c r="C2013" i="4"/>
  <c r="B2013" i="4"/>
  <c r="G2012" i="4"/>
  <c r="F2012" i="4"/>
  <c r="B2015" i="5" s="1"/>
  <c r="C2012" i="4"/>
  <c r="B2012" i="4"/>
  <c r="G2011" i="4"/>
  <c r="F2011" i="4"/>
  <c r="B2014" i="5" s="1"/>
  <c r="C2011" i="4"/>
  <c r="B2011" i="4"/>
  <c r="G2010" i="4"/>
  <c r="F2010" i="4"/>
  <c r="B2013" i="5" s="1"/>
  <c r="C2010" i="4"/>
  <c r="B2010" i="4"/>
  <c r="G2009" i="4"/>
  <c r="F2009" i="4"/>
  <c r="C2009" i="4"/>
  <c r="B2009" i="4"/>
  <c r="G2008" i="4"/>
  <c r="F2008" i="4"/>
  <c r="C2008" i="4"/>
  <c r="B2008" i="4"/>
  <c r="G2007" i="4"/>
  <c r="F2007" i="4"/>
  <c r="B2010" i="5" s="1"/>
  <c r="C2007" i="4"/>
  <c r="B2007" i="4"/>
  <c r="G2006" i="4"/>
  <c r="F2006" i="4"/>
  <c r="B2009" i="5" s="1"/>
  <c r="C2006" i="4"/>
  <c r="B2006" i="4"/>
  <c r="G2005" i="4"/>
  <c r="F2005" i="4"/>
  <c r="B2008" i="5" s="1"/>
  <c r="C2005" i="4"/>
  <c r="B2005" i="4"/>
  <c r="G2004" i="4"/>
  <c r="F2004" i="4"/>
  <c r="C2004" i="4"/>
  <c r="B2004" i="4"/>
  <c r="G2003" i="4"/>
  <c r="F2003" i="4"/>
  <c r="B2006" i="5" s="1"/>
  <c r="C2003" i="4"/>
  <c r="B2003" i="4"/>
  <c r="G2002" i="4"/>
  <c r="F2002" i="4"/>
  <c r="B2005" i="5" s="1"/>
  <c r="C2002" i="4"/>
  <c r="B2002" i="4"/>
  <c r="G2001" i="4"/>
  <c r="F2001" i="4"/>
  <c r="C2001" i="4"/>
  <c r="B2001" i="4"/>
  <c r="G2000" i="4"/>
  <c r="F2000" i="4"/>
  <c r="C2000" i="4"/>
  <c r="B2000" i="4"/>
  <c r="G1999" i="4"/>
  <c r="F1999" i="4"/>
  <c r="B2002" i="5" s="1"/>
  <c r="C1999" i="4"/>
  <c r="B1999" i="4"/>
  <c r="G1998" i="4"/>
  <c r="F1998" i="4"/>
  <c r="B2001" i="5" s="1"/>
  <c r="C1998" i="4"/>
  <c r="B1998" i="4"/>
  <c r="G1997" i="4"/>
  <c r="F1997" i="4"/>
  <c r="C1997" i="4"/>
  <c r="B1997" i="4"/>
  <c r="G1996" i="4"/>
  <c r="F1996" i="4"/>
  <c r="B1999" i="5" s="1"/>
  <c r="C1996" i="4"/>
  <c r="B1996" i="4"/>
  <c r="G1995" i="4"/>
  <c r="F1995" i="4"/>
  <c r="C1995" i="4"/>
  <c r="B1995" i="4"/>
  <c r="G1994" i="4"/>
  <c r="F1994" i="4"/>
  <c r="B1997" i="5" s="1"/>
  <c r="C1994" i="4"/>
  <c r="B1994" i="4"/>
  <c r="G1993" i="4"/>
  <c r="F1993" i="4"/>
  <c r="C1993" i="4"/>
  <c r="B1993" i="4"/>
  <c r="G1992" i="4"/>
  <c r="F1992" i="4"/>
  <c r="C1992" i="4"/>
  <c r="B1992" i="4"/>
  <c r="G1991" i="4"/>
  <c r="F1991" i="4"/>
  <c r="B1994" i="5" s="1"/>
  <c r="C1991" i="4"/>
  <c r="B1991" i="4"/>
  <c r="G1990" i="4"/>
  <c r="F1990" i="4"/>
  <c r="C1990" i="4"/>
  <c r="B1990" i="4"/>
  <c r="G1989" i="4"/>
  <c r="F1989" i="4"/>
  <c r="B1992" i="5" s="1"/>
  <c r="C1989" i="4"/>
  <c r="B1989" i="4"/>
  <c r="G1988" i="4"/>
  <c r="F1988" i="4"/>
  <c r="B1991" i="5" s="1"/>
  <c r="C1988" i="4"/>
  <c r="B1988" i="4"/>
  <c r="G1987" i="4"/>
  <c r="F1987" i="4"/>
  <c r="B1990" i="5" s="1"/>
  <c r="C1987" i="4"/>
  <c r="B1987" i="4"/>
  <c r="G1986" i="4"/>
  <c r="F1986" i="4"/>
  <c r="C1986" i="4"/>
  <c r="B1986" i="4"/>
  <c r="G1985" i="4"/>
  <c r="F1985" i="4"/>
  <c r="C1985" i="4"/>
  <c r="B1985" i="4"/>
  <c r="G1984" i="4"/>
  <c r="F1984" i="4"/>
  <c r="C1984" i="4"/>
  <c r="B1984" i="4"/>
  <c r="G1983" i="4"/>
  <c r="F1983" i="4"/>
  <c r="B1986" i="5" s="1"/>
  <c r="C1983" i="4"/>
  <c r="B1983" i="4"/>
  <c r="G1982" i="4"/>
  <c r="F1982" i="4"/>
  <c r="B1985" i="5" s="1"/>
  <c r="C1982" i="4"/>
  <c r="B1982" i="4"/>
  <c r="G1981" i="4"/>
  <c r="F1981" i="4"/>
  <c r="B1984" i="5" s="1"/>
  <c r="C1981" i="4"/>
  <c r="B1981" i="4"/>
  <c r="G1980" i="4"/>
  <c r="F1980" i="4"/>
  <c r="B1983" i="5" s="1"/>
  <c r="C1980" i="4"/>
  <c r="B1980" i="4"/>
  <c r="G1979" i="4"/>
  <c r="F1979" i="4"/>
  <c r="B1982" i="5" s="1"/>
  <c r="C1979" i="4"/>
  <c r="B1979" i="4"/>
  <c r="G1978" i="4"/>
  <c r="F1978" i="4"/>
  <c r="C1978" i="4"/>
  <c r="B1978" i="4"/>
  <c r="G1977" i="4"/>
  <c r="F1977" i="4"/>
  <c r="C1977" i="4"/>
  <c r="B1977" i="4"/>
  <c r="G1976" i="4"/>
  <c r="F1976" i="4"/>
  <c r="C1976" i="4"/>
  <c r="B1976" i="4"/>
  <c r="G1975" i="4"/>
  <c r="F1975" i="4"/>
  <c r="B1978" i="5" s="1"/>
  <c r="C1975" i="4"/>
  <c r="B1975" i="4"/>
  <c r="G1974" i="4"/>
  <c r="F1974" i="4"/>
  <c r="B1977" i="5" s="1"/>
  <c r="C1974" i="4"/>
  <c r="B1974" i="4"/>
  <c r="G1973" i="4"/>
  <c r="F1973" i="4"/>
  <c r="B1976" i="5" s="1"/>
  <c r="C1973" i="4"/>
  <c r="B1973" i="4"/>
  <c r="G1972" i="4"/>
  <c r="F1972" i="4"/>
  <c r="B1975" i="5" s="1"/>
  <c r="C1972" i="4"/>
  <c r="B1972" i="4"/>
  <c r="G1971" i="4"/>
  <c r="F1971" i="4"/>
  <c r="C1971" i="4"/>
  <c r="B1971" i="4"/>
  <c r="G1970" i="4"/>
  <c r="F1970" i="4"/>
  <c r="B1973" i="5" s="1"/>
  <c r="C1970" i="4"/>
  <c r="B1970" i="4"/>
  <c r="G1969" i="4"/>
  <c r="F1969" i="4"/>
  <c r="C1969" i="4"/>
  <c r="B1969" i="4"/>
  <c r="G1968" i="4"/>
  <c r="F1968" i="4"/>
  <c r="C1968" i="4"/>
  <c r="B1968" i="4"/>
  <c r="G1967" i="4"/>
  <c r="F1967" i="4"/>
  <c r="B1970" i="5" s="1"/>
  <c r="C1967" i="4"/>
  <c r="B1967" i="4"/>
  <c r="G1966" i="4"/>
  <c r="F1966" i="4"/>
  <c r="B1969" i="5" s="1"/>
  <c r="C1966" i="4"/>
  <c r="B1966" i="4"/>
  <c r="G1965" i="4"/>
  <c r="F1965" i="4"/>
  <c r="C1965" i="4"/>
  <c r="B1965" i="4"/>
  <c r="G1964" i="4"/>
  <c r="F1964" i="4"/>
  <c r="B1967" i="5" s="1"/>
  <c r="C1964" i="4"/>
  <c r="B1964" i="4"/>
  <c r="G1963" i="4"/>
  <c r="F1963" i="4"/>
  <c r="B1966" i="5" s="1"/>
  <c r="C1963" i="4"/>
  <c r="B1963" i="4"/>
  <c r="G1962" i="4"/>
  <c r="F1962" i="4"/>
  <c r="B1965" i="5" s="1"/>
  <c r="C1962" i="4"/>
  <c r="B1962" i="4"/>
  <c r="G1961" i="4"/>
  <c r="F1961" i="4"/>
  <c r="C1961" i="4"/>
  <c r="B1961" i="4"/>
  <c r="G1960" i="4"/>
  <c r="F1960" i="4"/>
  <c r="C1960" i="4"/>
  <c r="B1960" i="4"/>
  <c r="G1959" i="4"/>
  <c r="F1959" i="4"/>
  <c r="B1962" i="5" s="1"/>
  <c r="C1959" i="4"/>
  <c r="B1959" i="4"/>
  <c r="G1958" i="4"/>
  <c r="F1958" i="4"/>
  <c r="B1961" i="5" s="1"/>
  <c r="C1958" i="4"/>
  <c r="B1958" i="4"/>
  <c r="G1957" i="4"/>
  <c r="F1957" i="4"/>
  <c r="B1960" i="5" s="1"/>
  <c r="C1957" i="4"/>
  <c r="B1957" i="4"/>
  <c r="G1956" i="4"/>
  <c r="F1956" i="4"/>
  <c r="C1956" i="4"/>
  <c r="B1956" i="4"/>
  <c r="G1955" i="4"/>
  <c r="F1955" i="4"/>
  <c r="C1955" i="4"/>
  <c r="B1955" i="4"/>
  <c r="G1954" i="4"/>
  <c r="F1954" i="4"/>
  <c r="B1957" i="5" s="1"/>
  <c r="C1954" i="4"/>
  <c r="B1954" i="4"/>
  <c r="G1953" i="4"/>
  <c r="F1953" i="4"/>
  <c r="C1953" i="4"/>
  <c r="B1953" i="4"/>
  <c r="G1952" i="4"/>
  <c r="F1952" i="4"/>
  <c r="C1952" i="4"/>
  <c r="B1952" i="4"/>
  <c r="G1951" i="4"/>
  <c r="F1951" i="4"/>
  <c r="B1954" i="5" s="1"/>
  <c r="C1951" i="4"/>
  <c r="B1951" i="4"/>
  <c r="G1950" i="4"/>
  <c r="F1950" i="4"/>
  <c r="B1953" i="5" s="1"/>
  <c r="C1950" i="4"/>
  <c r="B1950" i="4"/>
  <c r="G1949" i="4"/>
  <c r="F1949" i="4"/>
  <c r="B1952" i="5" s="1"/>
  <c r="C1949" i="4"/>
  <c r="B1949" i="4"/>
  <c r="G1948" i="4"/>
  <c r="F1948" i="4"/>
  <c r="C1948" i="4"/>
  <c r="B1948" i="4"/>
  <c r="G1947" i="4"/>
  <c r="F1947" i="4"/>
  <c r="B1950" i="5" s="1"/>
  <c r="C1947" i="4"/>
  <c r="B1947" i="4"/>
  <c r="G1946" i="4"/>
  <c r="F1946" i="4"/>
  <c r="B1949" i="5" s="1"/>
  <c r="C1946" i="4"/>
  <c r="B1946" i="4"/>
  <c r="G1945" i="4"/>
  <c r="F1945" i="4"/>
  <c r="C1945" i="4"/>
  <c r="B1945" i="4"/>
  <c r="G1944" i="4"/>
  <c r="F1944" i="4"/>
  <c r="C1944" i="4"/>
  <c r="B1944" i="4"/>
  <c r="G1943" i="4"/>
  <c r="F1943" i="4"/>
  <c r="B1946" i="5" s="1"/>
  <c r="C1943" i="4"/>
  <c r="B1943" i="4"/>
  <c r="G1942" i="4"/>
  <c r="F1942" i="4"/>
  <c r="B1945" i="5" s="1"/>
  <c r="C1942" i="4"/>
  <c r="B1942" i="4"/>
  <c r="G1941" i="4"/>
  <c r="F1941" i="4"/>
  <c r="C1941" i="4"/>
  <c r="B1941" i="4"/>
  <c r="G1940" i="4"/>
  <c r="F1940" i="4"/>
  <c r="B1943" i="5" s="1"/>
  <c r="C1940" i="4"/>
  <c r="B1940" i="4"/>
  <c r="G1939" i="4"/>
  <c r="F1939" i="4"/>
  <c r="B1942" i="5" s="1"/>
  <c r="C1939" i="4"/>
  <c r="B1939" i="4"/>
  <c r="G1938" i="4"/>
  <c r="F1938" i="4"/>
  <c r="B1941" i="5" s="1"/>
  <c r="C1938" i="4"/>
  <c r="B1938" i="4"/>
  <c r="G1937" i="4"/>
  <c r="F1937" i="4"/>
  <c r="C1937" i="4"/>
  <c r="B1937" i="4"/>
  <c r="G1936" i="4"/>
  <c r="F1936" i="4"/>
  <c r="C1936" i="4"/>
  <c r="B1936" i="4"/>
  <c r="G1935" i="4"/>
  <c r="F1935" i="4"/>
  <c r="B1938" i="5" s="1"/>
  <c r="C1935" i="4"/>
  <c r="B1935" i="4"/>
  <c r="G1934" i="4"/>
  <c r="F1934" i="4"/>
  <c r="B1937" i="5" s="1"/>
  <c r="C1934" i="4"/>
  <c r="B1934" i="4"/>
  <c r="G1933" i="4"/>
  <c r="F1933" i="4"/>
  <c r="B1936" i="5" s="1"/>
  <c r="C1933" i="4"/>
  <c r="B1933" i="4"/>
  <c r="G1932" i="4"/>
  <c r="F1932" i="4"/>
  <c r="C1932" i="4"/>
  <c r="B1932" i="4"/>
  <c r="G1931" i="4"/>
  <c r="F1931" i="4"/>
  <c r="B1934" i="5" s="1"/>
  <c r="C1931" i="4"/>
  <c r="B1931" i="4"/>
  <c r="G1930" i="4"/>
  <c r="F1930" i="4"/>
  <c r="C1930" i="4"/>
  <c r="B1930" i="4"/>
  <c r="G1929" i="4"/>
  <c r="F1929" i="4"/>
  <c r="C1929" i="4"/>
  <c r="B1929" i="4"/>
  <c r="G1928" i="4"/>
  <c r="F1928" i="4"/>
  <c r="C1928" i="4"/>
  <c r="B1928" i="4"/>
  <c r="G1927" i="4"/>
  <c r="F1927" i="4"/>
  <c r="B1930" i="5" s="1"/>
  <c r="C1927" i="4"/>
  <c r="B1927" i="4"/>
  <c r="G1926" i="4"/>
  <c r="F1926" i="4"/>
  <c r="B1929" i="5" s="1"/>
  <c r="C1926" i="4"/>
  <c r="B1926" i="4"/>
  <c r="G1925" i="4"/>
  <c r="F1925" i="4"/>
  <c r="B1928" i="5" s="1"/>
  <c r="C1925" i="4"/>
  <c r="B1925" i="4"/>
  <c r="G1924" i="4"/>
  <c r="F1924" i="4"/>
  <c r="B1927" i="5" s="1"/>
  <c r="C1924" i="4"/>
  <c r="B1924" i="4"/>
  <c r="G1923" i="4"/>
  <c r="F1923" i="4"/>
  <c r="B1926" i="5" s="1"/>
  <c r="C1923" i="4"/>
  <c r="B1923" i="4"/>
  <c r="G1922" i="4"/>
  <c r="F1922" i="4"/>
  <c r="B1925" i="5" s="1"/>
  <c r="C1922" i="4"/>
  <c r="B1922" i="4"/>
  <c r="G1921" i="4"/>
  <c r="F1921" i="4"/>
  <c r="C1921" i="4"/>
  <c r="B1921" i="4"/>
  <c r="G1920" i="4"/>
  <c r="F1920" i="4"/>
  <c r="C1920" i="4"/>
  <c r="B1920" i="4"/>
  <c r="G1919" i="4"/>
  <c r="F1919" i="4"/>
  <c r="B1922" i="5" s="1"/>
  <c r="C1919" i="4"/>
  <c r="B1919" i="4"/>
  <c r="G1918" i="4"/>
  <c r="F1918" i="4"/>
  <c r="B1921" i="5" s="1"/>
  <c r="C1918" i="4"/>
  <c r="B1918" i="4"/>
  <c r="G1917" i="4"/>
  <c r="F1917" i="4"/>
  <c r="B1920" i="5" s="1"/>
  <c r="C1917" i="4"/>
  <c r="B1917" i="4"/>
  <c r="G1916" i="4"/>
  <c r="F1916" i="4"/>
  <c r="C1916" i="4"/>
  <c r="B1916" i="4"/>
  <c r="G1915" i="4"/>
  <c r="F1915" i="4"/>
  <c r="C1915" i="4"/>
  <c r="B1915" i="4"/>
  <c r="G1914" i="4"/>
  <c r="F1914" i="4"/>
  <c r="B1917" i="5" s="1"/>
  <c r="C1914" i="4"/>
  <c r="B1914" i="4"/>
  <c r="G1913" i="4"/>
  <c r="F1913" i="4"/>
  <c r="C1913" i="4"/>
  <c r="B1913" i="4"/>
  <c r="G1912" i="4"/>
  <c r="F1912" i="4"/>
  <c r="C1912" i="4"/>
  <c r="B1912" i="4"/>
  <c r="G1911" i="4"/>
  <c r="F1911" i="4"/>
  <c r="B1914" i="5" s="1"/>
  <c r="C1911" i="4"/>
  <c r="B1911" i="4"/>
  <c r="G1910" i="4"/>
  <c r="F1910" i="4"/>
  <c r="B1913" i="5" s="1"/>
  <c r="C1910" i="4"/>
  <c r="B1910" i="4"/>
  <c r="G1909" i="4"/>
  <c r="F1909" i="4"/>
  <c r="B1912" i="5" s="1"/>
  <c r="C1909" i="4"/>
  <c r="B1909" i="4"/>
  <c r="G1908" i="4"/>
  <c r="F1908" i="4"/>
  <c r="B1911" i="5" s="1"/>
  <c r="C1908" i="4"/>
  <c r="B1908" i="4"/>
  <c r="G1907" i="4"/>
  <c r="F1907" i="4"/>
  <c r="B1910" i="5" s="1"/>
  <c r="C1907" i="4"/>
  <c r="B1907" i="4"/>
  <c r="G1906" i="4"/>
  <c r="F1906" i="4"/>
  <c r="B1909" i="5" s="1"/>
  <c r="C1906" i="4"/>
  <c r="B1906" i="4"/>
  <c r="G1905" i="4"/>
  <c r="F1905" i="4"/>
  <c r="C1905" i="4"/>
  <c r="B1905" i="4"/>
  <c r="G1904" i="4"/>
  <c r="F1904" i="4"/>
  <c r="C1904" i="4"/>
  <c r="B1904" i="4"/>
  <c r="G1903" i="4"/>
  <c r="F1903" i="4"/>
  <c r="B1906" i="5" s="1"/>
  <c r="C1903" i="4"/>
  <c r="B1903" i="4"/>
  <c r="G1902" i="4"/>
  <c r="F1902" i="4"/>
  <c r="B1905" i="5" s="1"/>
  <c r="C1902" i="4"/>
  <c r="B1902" i="4"/>
  <c r="G1901" i="4"/>
  <c r="F1901" i="4"/>
  <c r="B1904" i="5" s="1"/>
  <c r="C1901" i="4"/>
  <c r="B1901" i="4"/>
  <c r="G1900" i="4"/>
  <c r="F1900" i="4"/>
  <c r="C1900" i="4"/>
  <c r="B1900" i="4"/>
  <c r="G1899" i="4"/>
  <c r="F1899" i="4"/>
  <c r="B1902" i="5" s="1"/>
  <c r="C1899" i="4"/>
  <c r="B1899" i="4"/>
  <c r="G1898" i="4"/>
  <c r="F1898" i="4"/>
  <c r="B1901" i="5" s="1"/>
  <c r="C1898" i="4"/>
  <c r="B1898" i="4"/>
  <c r="G1897" i="4"/>
  <c r="F1897" i="4"/>
  <c r="C1897" i="4"/>
  <c r="B1897" i="4"/>
  <c r="G1896" i="4"/>
  <c r="F1896" i="4"/>
  <c r="C1896" i="4"/>
  <c r="B1896" i="4"/>
  <c r="G1895" i="4"/>
  <c r="F1895" i="4"/>
  <c r="B1898" i="5" s="1"/>
  <c r="C1895" i="4"/>
  <c r="B1895" i="4"/>
  <c r="G1894" i="4"/>
  <c r="F1894" i="4"/>
  <c r="B1897" i="5" s="1"/>
  <c r="C1894" i="4"/>
  <c r="B1894" i="4"/>
  <c r="G1893" i="4"/>
  <c r="F1893" i="4"/>
  <c r="B1896" i="5" s="1"/>
  <c r="C1893" i="4"/>
  <c r="B1893" i="4"/>
  <c r="G1892" i="4"/>
  <c r="F1892" i="4"/>
  <c r="B1895" i="5" s="1"/>
  <c r="C1892" i="4"/>
  <c r="B1892" i="4"/>
  <c r="G1891" i="4"/>
  <c r="F1891" i="4"/>
  <c r="C1891" i="4"/>
  <c r="B1891" i="4"/>
  <c r="G1890" i="4"/>
  <c r="F1890" i="4"/>
  <c r="B1893" i="5" s="1"/>
  <c r="C1890" i="4"/>
  <c r="B1890" i="4"/>
  <c r="G1889" i="4"/>
  <c r="F1889" i="4"/>
  <c r="C1889" i="4"/>
  <c r="B1889" i="4"/>
  <c r="G1888" i="4"/>
  <c r="F1888" i="4"/>
  <c r="C1888" i="4"/>
  <c r="B1888" i="4"/>
  <c r="G1887" i="4"/>
  <c r="F1887" i="4"/>
  <c r="B1890" i="5" s="1"/>
  <c r="C1887" i="4"/>
  <c r="B1887" i="4"/>
  <c r="G1886" i="4"/>
  <c r="F1886" i="4"/>
  <c r="B1889" i="5" s="1"/>
  <c r="C1886" i="4"/>
  <c r="B1886" i="4"/>
  <c r="G1885" i="4"/>
  <c r="F1885" i="4"/>
  <c r="C1885" i="4"/>
  <c r="B1885" i="4"/>
  <c r="G1884" i="4"/>
  <c r="F1884" i="4"/>
  <c r="B1887" i="5" s="1"/>
  <c r="C1884" i="4"/>
  <c r="B1884" i="4"/>
  <c r="G1883" i="4"/>
  <c r="F1883" i="4"/>
  <c r="B1886" i="5" s="1"/>
  <c r="C1883" i="4"/>
  <c r="B1883" i="4"/>
  <c r="G1882" i="4"/>
  <c r="F1882" i="4"/>
  <c r="C1882" i="4"/>
  <c r="B1882" i="4"/>
  <c r="G1881" i="4"/>
  <c r="F1881" i="4"/>
  <c r="C1881" i="4"/>
  <c r="B1881" i="4"/>
  <c r="G1880" i="4"/>
  <c r="F1880" i="4"/>
  <c r="C1880" i="4"/>
  <c r="B1880" i="4"/>
  <c r="G1879" i="4"/>
  <c r="F1879" i="4"/>
  <c r="B1882" i="5" s="1"/>
  <c r="C1879" i="4"/>
  <c r="B1879" i="4"/>
  <c r="G1878" i="4"/>
  <c r="F1878" i="4"/>
  <c r="C1878" i="4"/>
  <c r="B1878" i="4"/>
  <c r="G1877" i="4"/>
  <c r="F1877" i="4"/>
  <c r="B1880" i="5" s="1"/>
  <c r="C1877" i="4"/>
  <c r="B1877" i="4"/>
  <c r="G1876" i="4"/>
  <c r="F1876" i="4"/>
  <c r="B1879" i="5" s="1"/>
  <c r="C1876" i="4"/>
  <c r="B1876" i="4"/>
  <c r="G1875" i="4"/>
  <c r="F1875" i="4"/>
  <c r="B1878" i="5" s="1"/>
  <c r="C1875" i="4"/>
  <c r="B1875" i="4"/>
  <c r="G1874" i="4"/>
  <c r="F1874" i="4"/>
  <c r="C1874" i="4"/>
  <c r="B1874" i="4"/>
  <c r="G1873" i="4"/>
  <c r="F1873" i="4"/>
  <c r="C1873" i="4"/>
  <c r="B1873" i="4"/>
  <c r="G1872" i="4"/>
  <c r="F1872" i="4"/>
  <c r="C1872" i="4"/>
  <c r="B1872" i="4"/>
  <c r="G1871" i="4"/>
  <c r="F1871" i="4"/>
  <c r="B1874" i="5" s="1"/>
  <c r="C1871" i="4"/>
  <c r="B1871" i="4"/>
  <c r="G1870" i="4"/>
  <c r="F1870" i="4"/>
  <c r="C1870" i="4"/>
  <c r="B1870" i="4"/>
  <c r="G1869" i="4"/>
  <c r="F1869" i="4"/>
  <c r="B1872" i="5" s="1"/>
  <c r="C1869" i="4"/>
  <c r="B1869" i="4"/>
  <c r="G1868" i="4"/>
  <c r="F1868" i="4"/>
  <c r="B1871" i="5" s="1"/>
  <c r="C1868" i="4"/>
  <c r="B1868" i="4"/>
  <c r="G1867" i="4"/>
  <c r="F1867" i="4"/>
  <c r="C1867" i="4"/>
  <c r="B1867" i="4"/>
  <c r="G1866" i="4"/>
  <c r="F1866" i="4"/>
  <c r="B1869" i="5" s="1"/>
  <c r="C1866" i="4"/>
  <c r="B1866" i="4"/>
  <c r="G1865" i="4"/>
  <c r="F1865" i="4"/>
  <c r="C1865" i="4"/>
  <c r="B1865" i="4"/>
  <c r="G1864" i="4"/>
  <c r="F1864" i="4"/>
  <c r="C1864" i="4"/>
  <c r="B1864" i="4"/>
  <c r="G1863" i="4"/>
  <c r="F1863" i="4"/>
  <c r="B1866" i="5" s="1"/>
  <c r="C1863" i="4"/>
  <c r="B1863" i="4"/>
  <c r="G1862" i="4"/>
  <c r="F1862" i="4"/>
  <c r="B1865" i="5" s="1"/>
  <c r="C1862" i="4"/>
  <c r="B1862" i="4"/>
  <c r="G1861" i="4"/>
  <c r="F1861" i="4"/>
  <c r="B1864" i="5" s="1"/>
  <c r="C1861" i="4"/>
  <c r="B1861" i="4"/>
  <c r="G1860" i="4"/>
  <c r="F1860" i="4"/>
  <c r="C1860" i="4"/>
  <c r="B1860" i="4"/>
  <c r="G1859" i="4"/>
  <c r="F1859" i="4"/>
  <c r="B1862" i="5" s="1"/>
  <c r="C1859" i="4"/>
  <c r="B1859" i="4"/>
  <c r="G1858" i="4"/>
  <c r="F1858" i="4"/>
  <c r="C1858" i="4"/>
  <c r="B1858" i="4"/>
  <c r="G1857" i="4"/>
  <c r="F1857" i="4"/>
  <c r="C1857" i="4"/>
  <c r="B1857" i="4"/>
  <c r="G1856" i="4"/>
  <c r="F1856" i="4"/>
  <c r="C1856" i="4"/>
  <c r="B1856" i="4"/>
  <c r="G1855" i="4"/>
  <c r="F1855" i="4"/>
  <c r="B1858" i="5" s="1"/>
  <c r="C1855" i="4"/>
  <c r="B1855" i="4"/>
  <c r="G1854" i="4"/>
  <c r="F1854" i="4"/>
  <c r="B1857" i="5" s="1"/>
  <c r="C1854" i="4"/>
  <c r="B1854" i="4"/>
  <c r="G1853" i="4"/>
  <c r="F1853" i="4"/>
  <c r="C1853" i="4"/>
  <c r="B1853" i="4"/>
  <c r="G1852" i="4"/>
  <c r="F1852" i="4"/>
  <c r="B1855" i="5" s="1"/>
  <c r="C1852" i="4"/>
  <c r="B1852" i="4"/>
  <c r="G1851" i="4"/>
  <c r="F1851" i="4"/>
  <c r="B1854" i="5" s="1"/>
  <c r="C1851" i="4"/>
  <c r="B1851" i="4"/>
  <c r="G1850" i="4"/>
  <c r="F1850" i="4"/>
  <c r="B1853" i="5" s="1"/>
  <c r="C1850" i="4"/>
  <c r="B1850" i="4"/>
  <c r="G1849" i="4"/>
  <c r="F1849" i="4"/>
  <c r="C1849" i="4"/>
  <c r="B1849" i="4"/>
  <c r="G1848" i="4"/>
  <c r="F1848" i="4"/>
  <c r="C1848" i="4"/>
  <c r="B1848" i="4"/>
  <c r="G1847" i="4"/>
  <c r="F1847" i="4"/>
  <c r="B1850" i="5" s="1"/>
  <c r="C1847" i="4"/>
  <c r="B1847" i="4"/>
  <c r="G1846" i="4"/>
  <c r="F1846" i="4"/>
  <c r="C1846" i="4"/>
  <c r="B1846" i="4"/>
  <c r="G1845" i="4"/>
  <c r="F1845" i="4"/>
  <c r="C1845" i="4"/>
  <c r="B1845" i="4"/>
  <c r="G1844" i="4"/>
  <c r="F1844" i="4"/>
  <c r="B1847" i="5" s="1"/>
  <c r="C1844" i="4"/>
  <c r="B1844" i="4"/>
  <c r="G1843" i="4"/>
  <c r="F1843" i="4"/>
  <c r="B1846" i="5" s="1"/>
  <c r="C1843" i="4"/>
  <c r="B1843" i="4"/>
  <c r="G1842" i="4"/>
  <c r="F1842" i="4"/>
  <c r="C1842" i="4"/>
  <c r="B1842" i="4"/>
  <c r="G1841" i="4"/>
  <c r="F1841" i="4"/>
  <c r="C1841" i="4"/>
  <c r="B1841" i="4"/>
  <c r="G1840" i="4"/>
  <c r="F1840" i="4"/>
  <c r="C1840" i="4"/>
  <c r="B1840" i="4"/>
  <c r="G1839" i="4"/>
  <c r="F1839" i="4"/>
  <c r="B1842" i="5" s="1"/>
  <c r="C1839" i="4"/>
  <c r="B1839" i="4"/>
  <c r="G1838" i="4"/>
  <c r="F1838" i="4"/>
  <c r="C1838" i="4"/>
  <c r="B1838" i="4"/>
  <c r="G1837" i="4"/>
  <c r="F1837" i="4"/>
  <c r="B1840" i="5" s="1"/>
  <c r="C1837" i="4"/>
  <c r="B1837" i="4"/>
  <c r="G1836" i="4"/>
  <c r="F1836" i="4"/>
  <c r="B1839" i="5" s="1"/>
  <c r="C1836" i="4"/>
  <c r="B1836" i="4"/>
  <c r="G1835" i="4"/>
  <c r="F1835" i="4"/>
  <c r="C1835" i="4"/>
  <c r="B1835" i="4"/>
  <c r="G1834" i="4"/>
  <c r="F1834" i="4"/>
  <c r="B1837" i="5" s="1"/>
  <c r="C1834" i="4"/>
  <c r="B1834" i="4"/>
  <c r="G1833" i="4"/>
  <c r="F1833" i="4"/>
  <c r="C1833" i="4"/>
  <c r="B1833" i="4"/>
  <c r="G1832" i="4"/>
  <c r="F1832" i="4"/>
  <c r="C1832" i="4"/>
  <c r="B1832" i="4"/>
  <c r="G1831" i="4"/>
  <c r="F1831" i="4"/>
  <c r="B1834" i="5" s="1"/>
  <c r="C1831" i="4"/>
  <c r="B1831" i="4"/>
  <c r="G1830" i="4"/>
  <c r="F1830" i="4"/>
  <c r="B1833" i="5" s="1"/>
  <c r="C1830" i="4"/>
  <c r="B1830" i="4"/>
  <c r="G1829" i="4"/>
  <c r="F1829" i="4"/>
  <c r="B1832" i="5" s="1"/>
  <c r="C1829" i="4"/>
  <c r="B1829" i="4"/>
  <c r="G1828" i="4"/>
  <c r="F1828" i="4"/>
  <c r="B1831" i="5" s="1"/>
  <c r="C1828" i="4"/>
  <c r="B1828" i="4"/>
  <c r="G1827" i="4"/>
  <c r="F1827" i="4"/>
  <c r="C1827" i="4"/>
  <c r="B1827" i="4"/>
  <c r="G1826" i="4"/>
  <c r="F1826" i="4"/>
  <c r="B1829" i="5" s="1"/>
  <c r="C1826" i="4"/>
  <c r="B1826" i="4"/>
  <c r="G1825" i="4"/>
  <c r="F1825" i="4"/>
  <c r="C1825" i="4"/>
  <c r="B1825" i="4"/>
  <c r="G1824" i="4"/>
  <c r="F1824" i="4"/>
  <c r="C1824" i="4"/>
  <c r="B1824" i="4"/>
  <c r="G1823" i="4"/>
  <c r="F1823" i="4"/>
  <c r="B1826" i="5" s="1"/>
  <c r="C1823" i="4"/>
  <c r="B1823" i="4"/>
  <c r="G1822" i="4"/>
  <c r="F1822" i="4"/>
  <c r="B1825" i="5" s="1"/>
  <c r="C1822" i="4"/>
  <c r="B1822" i="4"/>
  <c r="G1821" i="4"/>
  <c r="F1821" i="4"/>
  <c r="B1824" i="5" s="1"/>
  <c r="C1821" i="4"/>
  <c r="B1821" i="4"/>
  <c r="G1820" i="4"/>
  <c r="F1820" i="4"/>
  <c r="C1820" i="4"/>
  <c r="B1820" i="4"/>
  <c r="G1819" i="4"/>
  <c r="F1819" i="4"/>
  <c r="B1822" i="5" s="1"/>
  <c r="C1819" i="4"/>
  <c r="B1819" i="4"/>
  <c r="G1818" i="4"/>
  <c r="F1818" i="4"/>
  <c r="B1821" i="5" s="1"/>
  <c r="C1818" i="4"/>
  <c r="B1818" i="4"/>
  <c r="G1817" i="4"/>
  <c r="F1817" i="4"/>
  <c r="C1817" i="4"/>
  <c r="B1817" i="4"/>
  <c r="G1816" i="4"/>
  <c r="F1816" i="4"/>
  <c r="C1816" i="4"/>
  <c r="B1816" i="4"/>
  <c r="G1815" i="4"/>
  <c r="F1815" i="4"/>
  <c r="B1818" i="5" s="1"/>
  <c r="C1815" i="4"/>
  <c r="B1815" i="4"/>
  <c r="G1814" i="4"/>
  <c r="F1814" i="4"/>
  <c r="B1817" i="5" s="1"/>
  <c r="C1814" i="4"/>
  <c r="B1814" i="4"/>
  <c r="G1813" i="4"/>
  <c r="F1813" i="4"/>
  <c r="B1816" i="5" s="1"/>
  <c r="C1813" i="4"/>
  <c r="B1813" i="4"/>
  <c r="G1812" i="4"/>
  <c r="F1812" i="4"/>
  <c r="B1815" i="5" s="1"/>
  <c r="C1812" i="4"/>
  <c r="B1812" i="4"/>
  <c r="G1811" i="4"/>
  <c r="F1811" i="4"/>
  <c r="C1811" i="4"/>
  <c r="B1811" i="4"/>
  <c r="G1810" i="4"/>
  <c r="F1810" i="4"/>
  <c r="B1813" i="5" s="1"/>
  <c r="C1810" i="4"/>
  <c r="B1810" i="4"/>
  <c r="G1809" i="4"/>
  <c r="F1809" i="4"/>
  <c r="C1809" i="4"/>
  <c r="B1809" i="4"/>
  <c r="G1808" i="4"/>
  <c r="F1808" i="4"/>
  <c r="C1808" i="4"/>
  <c r="B1808" i="4"/>
  <c r="G1807" i="4"/>
  <c r="F1807" i="4"/>
  <c r="B1810" i="5" s="1"/>
  <c r="C1807" i="4"/>
  <c r="B1807" i="4"/>
  <c r="G1806" i="4"/>
  <c r="F1806" i="4"/>
  <c r="B1809" i="5" s="1"/>
  <c r="C1806" i="4"/>
  <c r="B1806" i="4"/>
  <c r="G1805" i="4"/>
  <c r="F1805" i="4"/>
  <c r="B1808" i="5" s="1"/>
  <c r="C1805" i="4"/>
  <c r="B1805" i="4"/>
  <c r="G1804" i="4"/>
  <c r="F1804" i="4"/>
  <c r="C1804" i="4"/>
  <c r="B1804" i="4"/>
  <c r="G1803" i="4"/>
  <c r="F1803" i="4"/>
  <c r="C1803" i="4"/>
  <c r="B1803" i="4"/>
  <c r="G1802" i="4"/>
  <c r="F1802" i="4"/>
  <c r="B1805" i="5" s="1"/>
  <c r="C1802" i="4"/>
  <c r="B1802" i="4"/>
  <c r="G1801" i="4"/>
  <c r="F1801" i="4"/>
  <c r="C1801" i="4"/>
  <c r="B1801" i="4"/>
  <c r="G1800" i="4"/>
  <c r="F1800" i="4"/>
  <c r="C1800" i="4"/>
  <c r="B1800" i="4"/>
  <c r="G1799" i="4"/>
  <c r="F1799" i="4"/>
  <c r="B1802" i="5" s="1"/>
  <c r="C1799" i="4"/>
  <c r="B1799" i="4"/>
  <c r="G1798" i="4"/>
  <c r="F1798" i="4"/>
  <c r="B1801" i="5" s="1"/>
  <c r="C1798" i="4"/>
  <c r="B1798" i="4"/>
  <c r="G1797" i="4"/>
  <c r="F1797" i="4"/>
  <c r="B1800" i="5" s="1"/>
  <c r="C1797" i="4"/>
  <c r="B1797" i="4"/>
  <c r="G1796" i="4"/>
  <c r="F1796" i="4"/>
  <c r="B1799" i="5" s="1"/>
  <c r="C1796" i="4"/>
  <c r="B1796" i="4"/>
  <c r="G1795" i="4"/>
  <c r="F1795" i="4"/>
  <c r="C1795" i="4"/>
  <c r="B1795" i="4"/>
  <c r="G1794" i="4"/>
  <c r="F1794" i="4"/>
  <c r="B1797" i="5" s="1"/>
  <c r="C1794" i="4"/>
  <c r="B1794" i="4"/>
  <c r="G1793" i="4"/>
  <c r="F1793" i="4"/>
  <c r="C1793" i="4"/>
  <c r="B1793" i="4"/>
  <c r="G1792" i="4"/>
  <c r="F1792" i="4"/>
  <c r="C1792" i="4"/>
  <c r="B1792" i="4"/>
  <c r="G1791" i="4"/>
  <c r="F1791" i="4"/>
  <c r="B1794" i="5" s="1"/>
  <c r="C1791" i="4"/>
  <c r="B1791" i="4"/>
  <c r="G1790" i="4"/>
  <c r="F1790" i="4"/>
  <c r="B1793" i="5" s="1"/>
  <c r="C1790" i="4"/>
  <c r="B1790" i="4"/>
  <c r="G1789" i="4"/>
  <c r="F1789" i="4"/>
  <c r="B1792" i="5" s="1"/>
  <c r="C1789" i="4"/>
  <c r="B1789" i="4"/>
  <c r="G1788" i="4"/>
  <c r="F1788" i="4"/>
  <c r="C1788" i="4"/>
  <c r="B1788" i="4"/>
  <c r="G1787" i="4"/>
  <c r="F1787" i="4"/>
  <c r="B1790" i="5" s="1"/>
  <c r="C1787" i="4"/>
  <c r="B1787" i="4"/>
  <c r="G1786" i="4"/>
  <c r="F1786" i="4"/>
  <c r="B1789" i="5" s="1"/>
  <c r="C1786" i="4"/>
  <c r="B1786" i="4"/>
  <c r="G1785" i="4"/>
  <c r="F1785" i="4"/>
  <c r="C1785" i="4"/>
  <c r="B1785" i="4"/>
  <c r="G1784" i="4"/>
  <c r="F1784" i="4"/>
  <c r="C1784" i="4"/>
  <c r="B1784" i="4"/>
  <c r="G1783" i="4"/>
  <c r="F1783" i="4"/>
  <c r="B1786" i="5" s="1"/>
  <c r="C1783" i="4"/>
  <c r="B1783" i="4"/>
  <c r="G1782" i="4"/>
  <c r="F1782" i="4"/>
  <c r="B1785" i="5" s="1"/>
  <c r="C1782" i="4"/>
  <c r="B1782" i="4"/>
  <c r="G1781" i="4"/>
  <c r="F1781" i="4"/>
  <c r="B1784" i="5" s="1"/>
  <c r="C1781" i="4"/>
  <c r="B1781" i="4"/>
  <c r="G1780" i="4"/>
  <c r="F1780" i="4"/>
  <c r="C1780" i="4"/>
  <c r="B1780" i="4"/>
  <c r="G1779" i="4"/>
  <c r="F1779" i="4"/>
  <c r="C1779" i="4"/>
  <c r="B1779" i="4"/>
  <c r="G1778" i="4"/>
  <c r="F1778" i="4"/>
  <c r="B1781" i="5" s="1"/>
  <c r="C1778" i="4"/>
  <c r="B1778" i="4"/>
  <c r="G1777" i="4"/>
  <c r="F1777" i="4"/>
  <c r="C1777" i="4"/>
  <c r="B1777" i="4"/>
  <c r="G1776" i="4"/>
  <c r="F1776" i="4"/>
  <c r="C1776" i="4"/>
  <c r="B1776" i="4"/>
  <c r="G1775" i="4"/>
  <c r="F1775" i="4"/>
  <c r="B1778" i="5" s="1"/>
  <c r="C1775" i="4"/>
  <c r="B1775" i="4"/>
  <c r="G1774" i="4"/>
  <c r="F1774" i="4"/>
  <c r="B1777" i="5" s="1"/>
  <c r="C1774" i="4"/>
  <c r="B1774" i="4"/>
  <c r="G1773" i="4"/>
  <c r="F1773" i="4"/>
  <c r="B1776" i="5" s="1"/>
  <c r="C1773" i="4"/>
  <c r="B1773" i="4"/>
  <c r="G1772" i="4"/>
  <c r="F1772" i="4"/>
  <c r="B1775" i="5" s="1"/>
  <c r="C1772" i="4"/>
  <c r="B1772" i="4"/>
  <c r="G1771" i="4"/>
  <c r="F1771" i="4"/>
  <c r="C1771" i="4"/>
  <c r="B1771" i="4"/>
  <c r="G1770" i="4"/>
  <c r="F1770" i="4"/>
  <c r="B1773" i="5" s="1"/>
  <c r="C1770" i="4"/>
  <c r="B1770" i="4"/>
  <c r="G1769" i="4"/>
  <c r="F1769" i="4"/>
  <c r="C1769" i="4"/>
  <c r="B1769" i="4"/>
  <c r="G1768" i="4"/>
  <c r="F1768" i="4"/>
  <c r="C1768" i="4"/>
  <c r="B1768" i="4"/>
  <c r="G1767" i="4"/>
  <c r="F1767" i="4"/>
  <c r="B1770" i="5" s="1"/>
  <c r="C1767" i="4"/>
  <c r="B1767" i="4"/>
  <c r="G1766" i="4"/>
  <c r="F1766" i="4"/>
  <c r="B1769" i="5" s="1"/>
  <c r="C1766" i="4"/>
  <c r="B1766" i="4"/>
  <c r="G1765" i="4"/>
  <c r="F1765" i="4"/>
  <c r="B1768" i="5" s="1"/>
  <c r="C1765" i="4"/>
  <c r="B1765" i="4"/>
  <c r="G1764" i="4"/>
  <c r="F1764" i="4"/>
  <c r="B1767" i="5" s="1"/>
  <c r="C1764" i="4"/>
  <c r="B1764" i="4"/>
  <c r="G1763" i="4"/>
  <c r="F1763" i="4"/>
  <c r="B1766" i="5" s="1"/>
  <c r="C1763" i="4"/>
  <c r="B1763" i="4"/>
  <c r="G1762" i="4"/>
  <c r="F1762" i="4"/>
  <c r="B1765" i="5" s="1"/>
  <c r="C1762" i="4"/>
  <c r="B1762" i="4"/>
  <c r="G1761" i="4"/>
  <c r="F1761" i="4"/>
  <c r="C1761" i="4"/>
  <c r="B1761" i="4"/>
  <c r="G1760" i="4"/>
  <c r="F1760" i="4"/>
  <c r="C1760" i="4"/>
  <c r="B1760" i="4"/>
  <c r="G1759" i="4"/>
  <c r="F1759" i="4"/>
  <c r="B1762" i="5" s="1"/>
  <c r="C1759" i="4"/>
  <c r="B1759" i="4"/>
  <c r="G1758" i="4"/>
  <c r="F1758" i="4"/>
  <c r="B1761" i="5" s="1"/>
  <c r="C1758" i="4"/>
  <c r="B1758" i="4"/>
  <c r="G1757" i="4"/>
  <c r="F1757" i="4"/>
  <c r="B1760" i="5" s="1"/>
  <c r="C1757" i="4"/>
  <c r="B1757" i="4"/>
  <c r="G1756" i="4"/>
  <c r="F1756" i="4"/>
  <c r="C1756" i="4"/>
  <c r="B1756" i="4"/>
  <c r="G1755" i="4"/>
  <c r="F1755" i="4"/>
  <c r="B1758" i="5" s="1"/>
  <c r="C1755" i="4"/>
  <c r="B1755" i="4"/>
  <c r="G1754" i="4"/>
  <c r="F1754" i="4"/>
  <c r="C1754" i="4"/>
  <c r="B1754" i="4"/>
  <c r="G1753" i="4"/>
  <c r="F1753" i="4"/>
  <c r="C1753" i="4"/>
  <c r="B1753" i="4"/>
  <c r="G1752" i="4"/>
  <c r="F1752" i="4"/>
  <c r="C1752" i="4"/>
  <c r="B1752" i="4"/>
  <c r="G1751" i="4"/>
  <c r="F1751" i="4"/>
  <c r="B1754" i="5" s="1"/>
  <c r="C1751" i="4"/>
  <c r="B1751" i="4"/>
  <c r="G1750" i="4"/>
  <c r="F1750" i="4"/>
  <c r="B1753" i="5" s="1"/>
  <c r="C1750" i="4"/>
  <c r="B1750" i="4"/>
  <c r="G1749" i="4"/>
  <c r="F1749" i="4"/>
  <c r="B1752" i="5" s="1"/>
  <c r="C1749" i="4"/>
  <c r="B1749" i="4"/>
  <c r="G1748" i="4"/>
  <c r="F1748" i="4"/>
  <c r="B1751" i="5" s="1"/>
  <c r="C1748" i="4"/>
  <c r="B1748" i="4"/>
  <c r="G1747" i="4"/>
  <c r="F1747" i="4"/>
  <c r="C1747" i="4"/>
  <c r="B1747" i="4"/>
  <c r="G1746" i="4"/>
  <c r="F1746" i="4"/>
  <c r="B1749" i="5" s="1"/>
  <c r="C1746" i="4"/>
  <c r="B1746" i="4"/>
  <c r="G1745" i="4"/>
  <c r="F1745" i="4"/>
  <c r="C1745" i="4"/>
  <c r="B1745" i="4"/>
  <c r="G1744" i="4"/>
  <c r="F1744" i="4"/>
  <c r="C1744" i="4"/>
  <c r="B1744" i="4"/>
  <c r="G1743" i="4"/>
  <c r="F1743" i="4"/>
  <c r="B1746" i="5" s="1"/>
  <c r="C1743" i="4"/>
  <c r="B1743" i="4"/>
  <c r="G1742" i="4"/>
  <c r="F1742" i="4"/>
  <c r="B1745" i="5" s="1"/>
  <c r="C1742" i="4"/>
  <c r="B1742" i="4"/>
  <c r="G1741" i="4"/>
  <c r="F1741" i="4"/>
  <c r="C1741" i="4"/>
  <c r="B1741" i="4"/>
  <c r="G1740" i="4"/>
  <c r="F1740" i="4"/>
  <c r="B1743" i="5" s="1"/>
  <c r="C1740" i="4"/>
  <c r="B1740" i="4"/>
  <c r="G1739" i="4"/>
  <c r="F1739" i="4"/>
  <c r="B1742" i="5" s="1"/>
  <c r="C1739" i="4"/>
  <c r="B1739" i="4"/>
  <c r="G1738" i="4"/>
  <c r="F1738" i="4"/>
  <c r="C1738" i="4"/>
  <c r="B1738" i="4"/>
  <c r="G1737" i="4"/>
  <c r="F1737" i="4"/>
  <c r="C1737" i="4"/>
  <c r="B1737" i="4"/>
  <c r="G1736" i="4"/>
  <c r="F1736" i="4"/>
  <c r="C1736" i="4"/>
  <c r="B1736" i="4"/>
  <c r="G1735" i="4"/>
  <c r="F1735" i="4"/>
  <c r="B1738" i="5" s="1"/>
  <c r="C1735" i="4"/>
  <c r="B1735" i="4"/>
  <c r="G1734" i="4"/>
  <c r="F1734" i="4"/>
  <c r="C1734" i="4"/>
  <c r="B1734" i="4"/>
  <c r="G1733" i="4"/>
  <c r="F1733" i="4"/>
  <c r="B1736" i="5" s="1"/>
  <c r="C1733" i="4"/>
  <c r="B1733" i="4"/>
  <c r="G1732" i="4"/>
  <c r="F1732" i="4"/>
  <c r="B1735" i="5" s="1"/>
  <c r="C1732" i="4"/>
  <c r="B1732" i="4"/>
  <c r="G1731" i="4"/>
  <c r="F1731" i="4"/>
  <c r="B1734" i="5" s="1"/>
  <c r="C1731" i="4"/>
  <c r="B1731" i="4"/>
  <c r="G1730" i="4"/>
  <c r="F1730" i="4"/>
  <c r="C1730" i="4"/>
  <c r="B1730" i="4"/>
  <c r="G1729" i="4"/>
  <c r="F1729" i="4"/>
  <c r="C1729" i="4"/>
  <c r="B1729" i="4"/>
  <c r="G1728" i="4"/>
  <c r="F1728" i="4"/>
  <c r="C1728" i="4"/>
  <c r="B1728" i="4"/>
  <c r="G1727" i="4"/>
  <c r="F1727" i="4"/>
  <c r="B1730" i="5" s="1"/>
  <c r="C1727" i="4"/>
  <c r="B1727" i="4"/>
  <c r="G1726" i="4"/>
  <c r="F1726" i="4"/>
  <c r="B1729" i="5" s="1"/>
  <c r="C1726" i="4"/>
  <c r="B1726" i="4"/>
  <c r="G1725" i="4"/>
  <c r="F1725" i="4"/>
  <c r="B1728" i="5" s="1"/>
  <c r="C1725" i="4"/>
  <c r="B1725" i="4"/>
  <c r="G1724" i="4"/>
  <c r="F1724" i="4"/>
  <c r="B1727" i="5" s="1"/>
  <c r="C1724" i="4"/>
  <c r="B1724" i="4"/>
  <c r="G1723" i="4"/>
  <c r="F1723" i="4"/>
  <c r="C1723" i="4"/>
  <c r="B1723" i="4"/>
  <c r="G1722" i="4"/>
  <c r="F1722" i="4"/>
  <c r="B1725" i="5" s="1"/>
  <c r="C1722" i="4"/>
  <c r="B1722" i="4"/>
  <c r="G1721" i="4"/>
  <c r="F1721" i="4"/>
  <c r="C1721" i="4"/>
  <c r="B1721" i="4"/>
  <c r="G1720" i="4"/>
  <c r="F1720" i="4"/>
  <c r="C1720" i="4"/>
  <c r="B1720" i="4"/>
  <c r="G1719" i="4"/>
  <c r="F1719" i="4"/>
  <c r="B1722" i="5" s="1"/>
  <c r="C1719" i="4"/>
  <c r="B1719" i="4"/>
  <c r="G1718" i="4"/>
  <c r="F1718" i="4"/>
  <c r="B1721" i="5" s="1"/>
  <c r="C1718" i="4"/>
  <c r="B1718" i="4"/>
  <c r="G1717" i="4"/>
  <c r="F1717" i="4"/>
  <c r="C1717" i="4"/>
  <c r="B1717" i="4"/>
  <c r="G1716" i="4"/>
  <c r="F1716" i="4"/>
  <c r="B1719" i="5" s="1"/>
  <c r="C1716" i="4"/>
  <c r="B1716" i="4"/>
  <c r="G1715" i="4"/>
  <c r="F1715" i="4"/>
  <c r="B1718" i="5" s="1"/>
  <c r="C1715" i="4"/>
  <c r="B1715" i="4"/>
  <c r="G1714" i="4"/>
  <c r="F1714" i="4"/>
  <c r="B1717" i="5" s="1"/>
  <c r="C1714" i="4"/>
  <c r="B1714" i="4"/>
  <c r="G1713" i="4"/>
  <c r="F1713" i="4"/>
  <c r="C1713" i="4"/>
  <c r="B1713" i="4"/>
  <c r="G1712" i="4"/>
  <c r="F1712" i="4"/>
  <c r="C1712" i="4"/>
  <c r="B1712" i="4"/>
  <c r="G1711" i="4"/>
  <c r="F1711" i="4"/>
  <c r="B1714" i="5" s="1"/>
  <c r="C1711" i="4"/>
  <c r="B1711" i="4"/>
  <c r="G1710" i="4"/>
  <c r="F1710" i="4"/>
  <c r="B1713" i="5" s="1"/>
  <c r="C1710" i="4"/>
  <c r="B1710" i="4"/>
  <c r="G1709" i="4"/>
  <c r="F1709" i="4"/>
  <c r="B1712" i="5" s="1"/>
  <c r="C1709" i="4"/>
  <c r="B1709" i="4"/>
  <c r="G1708" i="4"/>
  <c r="F1708" i="4"/>
  <c r="C1708" i="4"/>
  <c r="B1708" i="4"/>
  <c r="G1707" i="4"/>
  <c r="F1707" i="4"/>
  <c r="C1707" i="4"/>
  <c r="B1707" i="4"/>
  <c r="G1706" i="4"/>
  <c r="F1706" i="4"/>
  <c r="B1709" i="5" s="1"/>
  <c r="C1706" i="4"/>
  <c r="B1706" i="4"/>
  <c r="G1705" i="4"/>
  <c r="F1705" i="4"/>
  <c r="C1705" i="4"/>
  <c r="B1705" i="4"/>
  <c r="G1704" i="4"/>
  <c r="F1704" i="4"/>
  <c r="C1704" i="4"/>
  <c r="B1704" i="4"/>
  <c r="G1703" i="4"/>
  <c r="F1703" i="4"/>
  <c r="B1706" i="5" s="1"/>
  <c r="C1703" i="4"/>
  <c r="B1703" i="4"/>
  <c r="G1702" i="4"/>
  <c r="F1702" i="4"/>
  <c r="B1705" i="5" s="1"/>
  <c r="C1702" i="4"/>
  <c r="B1702" i="4"/>
  <c r="G1701" i="4"/>
  <c r="F1701" i="4"/>
  <c r="B1704" i="5" s="1"/>
  <c r="C1701" i="4"/>
  <c r="B1701" i="4"/>
  <c r="G1700" i="4"/>
  <c r="F1700" i="4"/>
  <c r="C1700" i="4"/>
  <c r="B1700" i="4"/>
  <c r="G1699" i="4"/>
  <c r="F1699" i="4"/>
  <c r="C1699" i="4"/>
  <c r="B1699" i="4"/>
  <c r="G1698" i="4"/>
  <c r="F1698" i="4"/>
  <c r="B1701" i="5" s="1"/>
  <c r="C1698" i="4"/>
  <c r="B1698" i="4"/>
  <c r="G1697" i="4"/>
  <c r="F1697" i="4"/>
  <c r="C1697" i="4"/>
  <c r="B1697" i="4"/>
  <c r="G1696" i="4"/>
  <c r="F1696" i="4"/>
  <c r="C1696" i="4"/>
  <c r="B1696" i="4"/>
  <c r="G1695" i="4"/>
  <c r="F1695" i="4"/>
  <c r="B1698" i="5" s="1"/>
  <c r="C1695" i="4"/>
  <c r="B1695" i="4"/>
  <c r="G1694" i="4"/>
  <c r="F1694" i="4"/>
  <c r="B1697" i="5" s="1"/>
  <c r="C1694" i="4"/>
  <c r="B1694" i="4"/>
  <c r="G1693" i="4"/>
  <c r="F1693" i="4"/>
  <c r="B1696" i="5" s="1"/>
  <c r="C1693" i="4"/>
  <c r="B1693" i="4"/>
  <c r="G1692" i="4"/>
  <c r="F1692" i="4"/>
  <c r="B1695" i="5" s="1"/>
  <c r="C1692" i="4"/>
  <c r="B1692" i="4"/>
  <c r="G1691" i="4"/>
  <c r="F1691" i="4"/>
  <c r="C1691" i="4"/>
  <c r="B1691" i="4"/>
  <c r="G1690" i="4"/>
  <c r="F1690" i="4"/>
  <c r="B1693" i="5" s="1"/>
  <c r="C1690" i="4"/>
  <c r="B1690" i="4"/>
  <c r="G1689" i="4"/>
  <c r="F1689" i="4"/>
  <c r="C1689" i="4"/>
  <c r="B1689" i="4"/>
  <c r="G1688" i="4"/>
  <c r="F1688" i="4"/>
  <c r="C1688" i="4"/>
  <c r="B1688" i="4"/>
  <c r="G1687" i="4"/>
  <c r="F1687" i="4"/>
  <c r="B1690" i="5" s="1"/>
  <c r="C1687" i="4"/>
  <c r="B1687" i="4"/>
  <c r="G1686" i="4"/>
  <c r="F1686" i="4"/>
  <c r="B1689" i="5" s="1"/>
  <c r="C1686" i="4"/>
  <c r="B1686" i="4"/>
  <c r="G1685" i="4"/>
  <c r="F1685" i="4"/>
  <c r="B1688" i="5" s="1"/>
  <c r="C1685" i="4"/>
  <c r="B1685" i="4"/>
  <c r="G1684" i="4"/>
  <c r="F1684" i="4"/>
  <c r="B1687" i="5" s="1"/>
  <c r="C1684" i="4"/>
  <c r="B1684" i="4"/>
  <c r="G1683" i="4"/>
  <c r="F1683" i="4"/>
  <c r="B1686" i="5" s="1"/>
  <c r="C1683" i="4"/>
  <c r="B1683" i="4"/>
  <c r="G1682" i="4"/>
  <c r="F1682" i="4"/>
  <c r="B1685" i="5" s="1"/>
  <c r="C1682" i="4"/>
  <c r="B1682" i="4"/>
  <c r="G1681" i="4"/>
  <c r="F1681" i="4"/>
  <c r="C1681" i="4"/>
  <c r="B1681" i="4"/>
  <c r="G1680" i="4"/>
  <c r="F1680" i="4"/>
  <c r="C1680" i="4"/>
  <c r="B1680" i="4"/>
  <c r="G1679" i="4"/>
  <c r="F1679" i="4"/>
  <c r="B1682" i="5" s="1"/>
  <c r="C1679" i="4"/>
  <c r="B1679" i="4"/>
  <c r="G1678" i="4"/>
  <c r="F1678" i="4"/>
  <c r="B1681" i="5" s="1"/>
  <c r="C1678" i="4"/>
  <c r="B1678" i="4"/>
  <c r="G1677" i="4"/>
  <c r="F1677" i="4"/>
  <c r="B1680" i="5" s="1"/>
  <c r="C1677" i="4"/>
  <c r="B1677" i="4"/>
  <c r="G1676" i="4"/>
  <c r="F1676" i="4"/>
  <c r="C1676" i="4"/>
  <c r="B1676" i="4"/>
  <c r="G1675" i="4"/>
  <c r="F1675" i="4"/>
  <c r="C1675" i="4"/>
  <c r="B1675" i="4"/>
  <c r="G1674" i="4"/>
  <c r="F1674" i="4"/>
  <c r="B1677" i="5" s="1"/>
  <c r="C1674" i="4"/>
  <c r="B1674" i="4"/>
  <c r="G1673" i="4"/>
  <c r="F1673" i="4"/>
  <c r="C1673" i="4"/>
  <c r="B1673" i="4"/>
  <c r="G1672" i="4"/>
  <c r="F1672" i="4"/>
  <c r="C1672" i="4"/>
  <c r="B1672" i="4"/>
  <c r="G1671" i="4"/>
  <c r="F1671" i="4"/>
  <c r="B1674" i="5" s="1"/>
  <c r="C1671" i="4"/>
  <c r="B1671" i="4"/>
  <c r="G1670" i="4"/>
  <c r="F1670" i="4"/>
  <c r="B1673" i="5" s="1"/>
  <c r="C1670" i="4"/>
  <c r="B1670" i="4"/>
  <c r="G1669" i="4"/>
  <c r="F1669" i="4"/>
  <c r="B1672" i="5" s="1"/>
  <c r="C1669" i="4"/>
  <c r="B1669" i="4"/>
  <c r="G1668" i="4"/>
  <c r="F1668" i="4"/>
  <c r="B1671" i="5" s="1"/>
  <c r="C1668" i="4"/>
  <c r="B1668" i="4"/>
  <c r="G1667" i="4"/>
  <c r="F1667" i="4"/>
  <c r="C1667" i="4"/>
  <c r="B1667" i="4"/>
  <c r="G1666" i="4"/>
  <c r="F1666" i="4"/>
  <c r="B1669" i="5" s="1"/>
  <c r="C1666" i="4"/>
  <c r="B1666" i="4"/>
  <c r="G1665" i="4"/>
  <c r="F1665" i="4"/>
  <c r="C1665" i="4"/>
  <c r="B1665" i="4"/>
  <c r="G1664" i="4"/>
  <c r="F1664" i="4"/>
  <c r="C1664" i="4"/>
  <c r="B1664" i="4"/>
  <c r="G1663" i="4"/>
  <c r="F1663" i="4"/>
  <c r="B1666" i="5" s="1"/>
  <c r="C1663" i="4"/>
  <c r="B1663" i="4"/>
  <c r="G1662" i="4"/>
  <c r="F1662" i="4"/>
  <c r="B1665" i="5" s="1"/>
  <c r="C1662" i="4"/>
  <c r="B1662" i="4"/>
  <c r="G1661" i="4"/>
  <c r="F1661" i="4"/>
  <c r="B1664" i="5" s="1"/>
  <c r="C1661" i="4"/>
  <c r="B1661" i="4"/>
  <c r="G1660" i="4"/>
  <c r="F1660" i="4"/>
  <c r="B1663" i="5" s="1"/>
  <c r="C1660" i="4"/>
  <c r="B1660" i="4"/>
  <c r="G1659" i="4"/>
  <c r="F1659" i="4"/>
  <c r="B1662" i="5" s="1"/>
  <c r="C1659" i="4"/>
  <c r="B1659" i="4"/>
  <c r="G1658" i="4"/>
  <c r="F1658" i="4"/>
  <c r="B1661" i="5" s="1"/>
  <c r="C1658" i="4"/>
  <c r="B1658" i="4"/>
  <c r="G1657" i="4"/>
  <c r="F1657" i="4"/>
  <c r="C1657" i="4"/>
  <c r="B1657" i="4"/>
  <c r="G1656" i="4"/>
  <c r="F1656" i="4"/>
  <c r="C1656" i="4"/>
  <c r="B1656" i="4"/>
  <c r="G1655" i="4"/>
  <c r="F1655" i="4"/>
  <c r="B1658" i="5" s="1"/>
  <c r="C1655" i="4"/>
  <c r="B1655" i="4"/>
  <c r="G1654" i="4"/>
  <c r="F1654" i="4"/>
  <c r="C1654" i="4"/>
  <c r="B1654" i="4"/>
  <c r="G1653" i="4"/>
  <c r="F1653" i="4"/>
  <c r="B1656" i="5" s="1"/>
  <c r="C1653" i="4"/>
  <c r="B1653" i="4"/>
  <c r="G1652" i="4"/>
  <c r="F1652" i="4"/>
  <c r="B1655" i="5" s="1"/>
  <c r="C1652" i="4"/>
  <c r="B1652" i="4"/>
  <c r="G1651" i="4"/>
  <c r="F1651" i="4"/>
  <c r="B1654" i="5" s="1"/>
  <c r="C1651" i="4"/>
  <c r="B1651" i="4"/>
  <c r="G1650" i="4"/>
  <c r="F1650" i="4"/>
  <c r="B1653" i="5" s="1"/>
  <c r="C1650" i="4"/>
  <c r="B1650" i="4"/>
  <c r="G1649" i="4"/>
  <c r="F1649" i="4"/>
  <c r="C1649" i="4"/>
  <c r="B1649" i="4"/>
  <c r="G1648" i="4"/>
  <c r="F1648" i="4"/>
  <c r="C1648" i="4"/>
  <c r="B1648" i="4"/>
  <c r="G1647" i="4"/>
  <c r="F1647" i="4"/>
  <c r="B1650" i="5" s="1"/>
  <c r="C1647" i="4"/>
  <c r="B1647" i="4"/>
  <c r="G1646" i="4"/>
  <c r="F1646" i="4"/>
  <c r="C1646" i="4"/>
  <c r="B1646" i="4"/>
  <c r="G1645" i="4"/>
  <c r="F1645" i="4"/>
  <c r="C1645" i="4"/>
  <c r="B1645" i="4"/>
  <c r="G1644" i="4"/>
  <c r="F1644" i="4"/>
  <c r="B1647" i="5" s="1"/>
  <c r="C1644" i="4"/>
  <c r="B1644" i="4"/>
  <c r="G1643" i="4"/>
  <c r="F1643" i="4"/>
  <c r="C1643" i="4"/>
  <c r="B1643" i="4"/>
  <c r="G1642" i="4"/>
  <c r="F1642" i="4"/>
  <c r="C1642" i="4"/>
  <c r="B1642" i="4"/>
  <c r="G1641" i="4"/>
  <c r="F1641" i="4"/>
  <c r="C1641" i="4"/>
  <c r="B1641" i="4"/>
  <c r="G1640" i="4"/>
  <c r="F1640" i="4"/>
  <c r="C1640" i="4"/>
  <c r="B1640" i="4"/>
  <c r="G1639" i="4"/>
  <c r="F1639" i="4"/>
  <c r="B1642" i="5" s="1"/>
  <c r="C1639" i="4"/>
  <c r="B1639" i="4"/>
  <c r="G1638" i="4"/>
  <c r="F1638" i="4"/>
  <c r="B1641" i="5" s="1"/>
  <c r="C1638" i="4"/>
  <c r="B1638" i="4"/>
  <c r="G1637" i="4"/>
  <c r="F1637" i="4"/>
  <c r="B1640" i="5" s="1"/>
  <c r="C1637" i="4"/>
  <c r="B1637" i="4"/>
  <c r="G1636" i="4"/>
  <c r="F1636" i="4"/>
  <c r="B1639" i="5" s="1"/>
  <c r="C1636" i="4"/>
  <c r="B1636" i="4"/>
  <c r="G1635" i="4"/>
  <c r="F1635" i="4"/>
  <c r="C1635" i="4"/>
  <c r="B1635" i="4"/>
  <c r="G1634" i="4"/>
  <c r="F1634" i="4"/>
  <c r="B1637" i="5" s="1"/>
  <c r="C1634" i="4"/>
  <c r="B1634" i="4"/>
  <c r="G1633" i="4"/>
  <c r="F1633" i="4"/>
  <c r="C1633" i="4"/>
  <c r="B1633" i="4"/>
  <c r="G1632" i="4"/>
  <c r="F1632" i="4"/>
  <c r="C1632" i="4"/>
  <c r="B1632" i="4"/>
  <c r="G1631" i="4"/>
  <c r="F1631" i="4"/>
  <c r="B1634" i="5" s="1"/>
  <c r="C1631" i="4"/>
  <c r="B1631" i="4"/>
  <c r="G1630" i="4"/>
  <c r="F1630" i="4"/>
  <c r="B1633" i="5" s="1"/>
  <c r="C1630" i="4"/>
  <c r="B1630" i="4"/>
  <c r="G1629" i="4"/>
  <c r="F1629" i="4"/>
  <c r="B1632" i="5" s="1"/>
  <c r="C1629" i="4"/>
  <c r="B1629" i="4"/>
  <c r="G1628" i="4"/>
  <c r="F1628" i="4"/>
  <c r="C1628" i="4"/>
  <c r="B1628" i="4"/>
  <c r="G1627" i="4"/>
  <c r="F1627" i="4"/>
  <c r="B1630" i="5" s="1"/>
  <c r="C1627" i="4"/>
  <c r="B1627" i="4"/>
  <c r="G1626" i="4"/>
  <c r="F1626" i="4"/>
  <c r="C1626" i="4"/>
  <c r="B1626" i="4"/>
  <c r="G1625" i="4"/>
  <c r="F1625" i="4"/>
  <c r="C1625" i="4"/>
  <c r="B1625" i="4"/>
  <c r="G1624" i="4"/>
  <c r="F1624" i="4"/>
  <c r="C1624" i="4"/>
  <c r="B1624" i="4"/>
  <c r="G1623" i="4"/>
  <c r="F1623" i="4"/>
  <c r="B1626" i="5" s="1"/>
  <c r="C1623" i="4"/>
  <c r="B1623" i="4"/>
  <c r="G1622" i="4"/>
  <c r="F1622" i="4"/>
  <c r="B1625" i="5" s="1"/>
  <c r="C1622" i="4"/>
  <c r="B1622" i="4"/>
  <c r="G1621" i="4"/>
  <c r="F1621" i="4"/>
  <c r="C1621" i="4"/>
  <c r="B1621" i="4"/>
  <c r="G1620" i="4"/>
  <c r="F1620" i="4"/>
  <c r="B1623" i="5" s="1"/>
  <c r="C1620" i="4"/>
  <c r="B1620" i="4"/>
  <c r="G1619" i="4"/>
  <c r="F1619" i="4"/>
  <c r="C1619" i="4"/>
  <c r="B1619" i="4"/>
  <c r="G1618" i="4"/>
  <c r="F1618" i="4"/>
  <c r="B1621" i="5" s="1"/>
  <c r="C1618" i="4"/>
  <c r="B1618" i="4"/>
  <c r="G1617" i="4"/>
  <c r="F1617" i="4"/>
  <c r="C1617" i="4"/>
  <c r="B1617" i="4"/>
  <c r="G1616" i="4"/>
  <c r="F1616" i="4"/>
  <c r="C1616" i="4"/>
  <c r="B1616" i="4"/>
  <c r="G1615" i="4"/>
  <c r="F1615" i="4"/>
  <c r="B1618" i="5" s="1"/>
  <c r="C1615" i="4"/>
  <c r="B1615" i="4"/>
  <c r="G1614" i="4"/>
  <c r="F1614" i="4"/>
  <c r="C1614" i="4"/>
  <c r="B1614" i="4"/>
  <c r="G1613" i="4"/>
  <c r="F1613" i="4"/>
  <c r="B1616" i="5" s="1"/>
  <c r="C1613" i="4"/>
  <c r="B1613" i="4"/>
  <c r="G1612" i="4"/>
  <c r="F1612" i="4"/>
  <c r="B1615" i="5" s="1"/>
  <c r="C1612" i="4"/>
  <c r="B1612" i="4"/>
  <c r="G1611" i="4"/>
  <c r="F1611" i="4"/>
  <c r="B1614" i="5" s="1"/>
  <c r="C1611" i="4"/>
  <c r="B1611" i="4"/>
  <c r="G1610" i="4"/>
  <c r="F1610" i="4"/>
  <c r="C1610" i="4"/>
  <c r="B1610" i="4"/>
  <c r="G1609" i="4"/>
  <c r="F1609" i="4"/>
  <c r="C1609" i="4"/>
  <c r="B1609" i="4"/>
  <c r="G1608" i="4"/>
  <c r="F1608" i="4"/>
  <c r="C1608" i="4"/>
  <c r="B1608" i="4"/>
  <c r="G1607" i="4"/>
  <c r="F1607" i="4"/>
  <c r="B1610" i="5" s="1"/>
  <c r="C1607" i="4"/>
  <c r="B1607" i="4"/>
  <c r="G1606" i="4"/>
  <c r="F1606" i="4"/>
  <c r="C1606" i="4"/>
  <c r="B1606" i="4"/>
  <c r="G1605" i="4"/>
  <c r="F1605" i="4"/>
  <c r="B1608" i="5" s="1"/>
  <c r="C1605" i="4"/>
  <c r="B1605" i="4"/>
  <c r="G1604" i="4"/>
  <c r="F1604" i="4"/>
  <c r="B1607" i="5" s="1"/>
  <c r="C1604" i="4"/>
  <c r="B1604" i="4"/>
  <c r="G1603" i="4"/>
  <c r="F1603" i="4"/>
  <c r="C1603" i="4"/>
  <c r="B1603" i="4"/>
  <c r="G1602" i="4"/>
  <c r="F1602" i="4"/>
  <c r="B1605" i="5" s="1"/>
  <c r="C1602" i="4"/>
  <c r="B1602" i="4"/>
  <c r="G1601" i="4"/>
  <c r="F1601" i="4"/>
  <c r="C1601" i="4"/>
  <c r="B1601" i="4"/>
  <c r="G1600" i="4"/>
  <c r="F1600" i="4"/>
  <c r="C1600" i="4"/>
  <c r="B1600" i="4"/>
  <c r="G1599" i="4"/>
  <c r="F1599" i="4"/>
  <c r="B1602" i="5" s="1"/>
  <c r="C1599" i="4"/>
  <c r="B1599" i="4"/>
  <c r="G1598" i="4"/>
  <c r="F1598" i="4"/>
  <c r="B1601" i="5" s="1"/>
  <c r="C1598" i="4"/>
  <c r="B1598" i="4"/>
  <c r="G1597" i="4"/>
  <c r="F1597" i="4"/>
  <c r="B1600" i="5" s="1"/>
  <c r="C1597" i="4"/>
  <c r="B1597" i="4"/>
  <c r="G1596" i="4"/>
  <c r="F1596" i="4"/>
  <c r="C1596" i="4"/>
  <c r="B1596" i="4"/>
  <c r="G1595" i="4"/>
  <c r="F1595" i="4"/>
  <c r="B1598" i="5" s="1"/>
  <c r="C1595" i="4"/>
  <c r="B1595" i="4"/>
  <c r="G1594" i="4"/>
  <c r="F1594" i="4"/>
  <c r="B1597" i="5" s="1"/>
  <c r="C1594" i="4"/>
  <c r="B1594" i="4"/>
  <c r="G1593" i="4"/>
  <c r="F1593" i="4"/>
  <c r="C1593" i="4"/>
  <c r="B1593" i="4"/>
  <c r="G1592" i="4"/>
  <c r="F1592" i="4"/>
  <c r="C1592" i="4"/>
  <c r="B1592" i="4"/>
  <c r="G1591" i="4"/>
  <c r="F1591" i="4"/>
  <c r="B1594" i="5" s="1"/>
  <c r="C1591" i="4"/>
  <c r="B1591" i="4"/>
  <c r="G1590" i="4"/>
  <c r="F1590" i="4"/>
  <c r="B1593" i="5" s="1"/>
  <c r="C1590" i="4"/>
  <c r="B1590" i="4"/>
  <c r="G1589" i="4"/>
  <c r="F1589" i="4"/>
  <c r="B1592" i="5" s="1"/>
  <c r="C1589" i="4"/>
  <c r="B1589" i="4"/>
  <c r="G1588" i="4"/>
  <c r="F1588" i="4"/>
  <c r="C1588" i="4"/>
  <c r="B1588" i="4"/>
  <c r="G1587" i="4"/>
  <c r="F1587" i="4"/>
  <c r="B1590" i="5" s="1"/>
  <c r="C1587" i="4"/>
  <c r="B1587" i="4"/>
  <c r="G1586" i="4"/>
  <c r="F1586" i="4"/>
  <c r="B1589" i="5" s="1"/>
  <c r="C1586" i="4"/>
  <c r="B1586" i="4"/>
  <c r="G1585" i="4"/>
  <c r="F1585" i="4"/>
  <c r="C1585" i="4"/>
  <c r="B1585" i="4"/>
  <c r="G1584" i="4"/>
  <c r="F1584" i="4"/>
  <c r="C1584" i="4"/>
  <c r="B1584" i="4"/>
  <c r="G1583" i="4"/>
  <c r="F1583" i="4"/>
  <c r="B1586" i="5" s="1"/>
  <c r="C1583" i="4"/>
  <c r="B1583" i="4"/>
  <c r="G1582" i="4"/>
  <c r="F1582" i="4"/>
  <c r="B1585" i="5" s="1"/>
  <c r="C1582" i="4"/>
  <c r="B1582" i="4"/>
  <c r="G1581" i="4"/>
  <c r="F1581" i="4"/>
  <c r="B1584" i="5" s="1"/>
  <c r="C1581" i="4"/>
  <c r="B1581" i="4"/>
  <c r="G1580" i="4"/>
  <c r="F1580" i="4"/>
  <c r="B1583" i="5" s="1"/>
  <c r="C1580" i="4"/>
  <c r="B1580" i="4"/>
  <c r="G1579" i="4"/>
  <c r="F1579" i="4"/>
  <c r="B1582" i="5" s="1"/>
  <c r="C1579" i="4"/>
  <c r="B1579" i="4"/>
  <c r="G1578" i="4"/>
  <c r="F1578" i="4"/>
  <c r="C1578" i="4"/>
  <c r="B1578" i="4"/>
  <c r="G1577" i="4"/>
  <c r="F1577" i="4"/>
  <c r="C1577" i="4"/>
  <c r="B1577" i="4"/>
  <c r="G1576" i="4"/>
  <c r="F1576" i="4"/>
  <c r="C1576" i="4"/>
  <c r="B1576" i="4"/>
  <c r="G1575" i="4"/>
  <c r="F1575" i="4"/>
  <c r="B1578" i="5" s="1"/>
  <c r="C1575" i="4"/>
  <c r="B1575" i="4"/>
  <c r="G1574" i="4"/>
  <c r="F1574" i="4"/>
  <c r="B1577" i="5" s="1"/>
  <c r="C1574" i="4"/>
  <c r="B1574" i="4"/>
  <c r="G1573" i="4"/>
  <c r="F1573" i="4"/>
  <c r="C1573" i="4"/>
  <c r="B1573" i="4"/>
  <c r="G1572" i="4"/>
  <c r="F1572" i="4"/>
  <c r="C1572" i="4"/>
  <c r="B1572" i="4"/>
  <c r="G1571" i="4"/>
  <c r="F1571" i="4"/>
  <c r="B1574" i="5" s="1"/>
  <c r="C1571" i="4"/>
  <c r="B1571" i="4"/>
  <c r="G1570" i="4"/>
  <c r="F1570" i="4"/>
  <c r="B1573" i="5" s="1"/>
  <c r="C1570" i="4"/>
  <c r="B1570" i="4"/>
  <c r="G1569" i="4"/>
  <c r="F1569" i="4"/>
  <c r="C1569" i="4"/>
  <c r="B1569" i="4"/>
  <c r="G1568" i="4"/>
  <c r="F1568" i="4"/>
  <c r="C1568" i="4"/>
  <c r="B1568" i="4"/>
  <c r="G1567" i="4"/>
  <c r="F1567" i="4"/>
  <c r="B1570" i="5" s="1"/>
  <c r="C1567" i="4"/>
  <c r="B1567" i="4"/>
  <c r="G1566" i="4"/>
  <c r="F1566" i="4"/>
  <c r="C1566" i="4"/>
  <c r="B1566" i="4"/>
  <c r="G1565" i="4"/>
  <c r="F1565" i="4"/>
  <c r="C1565" i="4"/>
  <c r="B1565" i="4"/>
  <c r="G1564" i="4"/>
  <c r="F1564" i="4"/>
  <c r="B1567" i="5" s="1"/>
  <c r="C1564" i="4"/>
  <c r="B1564" i="4"/>
  <c r="G1563" i="4"/>
  <c r="F1563" i="4"/>
  <c r="C1563" i="4"/>
  <c r="B1563" i="4"/>
  <c r="G1562" i="4"/>
  <c r="F1562" i="4"/>
  <c r="B1565" i="5" s="1"/>
  <c r="C1562" i="4"/>
  <c r="B1562" i="4"/>
  <c r="G1561" i="4"/>
  <c r="F1561" i="4"/>
  <c r="C1561" i="4"/>
  <c r="B1561" i="4"/>
  <c r="G1560" i="4"/>
  <c r="F1560" i="4"/>
  <c r="C1560" i="4"/>
  <c r="B1560" i="4"/>
  <c r="G1559" i="4"/>
  <c r="F1559" i="4"/>
  <c r="B1562" i="5" s="1"/>
  <c r="C1559" i="4"/>
  <c r="B1559" i="4"/>
  <c r="G1558" i="4"/>
  <c r="F1558" i="4"/>
  <c r="B1561" i="5" s="1"/>
  <c r="C1558" i="4"/>
  <c r="B1558" i="4"/>
  <c r="G1557" i="4"/>
  <c r="F1557" i="4"/>
  <c r="B1560" i="5" s="1"/>
  <c r="C1557" i="4"/>
  <c r="B1557" i="4"/>
  <c r="G1556" i="4"/>
  <c r="F1556" i="4"/>
  <c r="B1559" i="5" s="1"/>
  <c r="C1556" i="4"/>
  <c r="B1556" i="4"/>
  <c r="G1555" i="4"/>
  <c r="F1555" i="4"/>
  <c r="B1558" i="5" s="1"/>
  <c r="C1555" i="4"/>
  <c r="B1555" i="4"/>
  <c r="G1554" i="4"/>
  <c r="F1554" i="4"/>
  <c r="C1554" i="4"/>
  <c r="B1554" i="4"/>
  <c r="G1553" i="4"/>
  <c r="F1553" i="4"/>
  <c r="C1553" i="4"/>
  <c r="B1553" i="4"/>
  <c r="G1552" i="4"/>
  <c r="F1552" i="4"/>
  <c r="C1552" i="4"/>
  <c r="B1552" i="4"/>
  <c r="G1551" i="4"/>
  <c r="F1551" i="4"/>
  <c r="B1554" i="5" s="1"/>
  <c r="C1551" i="4"/>
  <c r="B1551" i="4"/>
  <c r="G1550" i="4"/>
  <c r="F1550" i="4"/>
  <c r="B1553" i="5" s="1"/>
  <c r="C1550" i="4"/>
  <c r="B1550" i="4"/>
  <c r="G1549" i="4"/>
  <c r="F1549" i="4"/>
  <c r="B1552" i="5" s="1"/>
  <c r="C1549" i="4"/>
  <c r="B1549" i="4"/>
  <c r="G1548" i="4"/>
  <c r="F1548" i="4"/>
  <c r="C1548" i="4"/>
  <c r="B1548" i="4"/>
  <c r="G1547" i="4"/>
  <c r="F1547" i="4"/>
  <c r="C1547" i="4"/>
  <c r="B1547" i="4"/>
  <c r="G1546" i="4"/>
  <c r="F1546" i="4"/>
  <c r="B1549" i="5" s="1"/>
  <c r="C1546" i="4"/>
  <c r="B1546" i="4"/>
  <c r="G1545" i="4"/>
  <c r="F1545" i="4"/>
  <c r="C1545" i="4"/>
  <c r="B1545" i="4"/>
  <c r="G1544" i="4"/>
  <c r="F1544" i="4"/>
  <c r="C1544" i="4"/>
  <c r="B1544" i="4"/>
  <c r="G1543" i="4"/>
  <c r="F1543" i="4"/>
  <c r="B1546" i="5" s="1"/>
  <c r="C1543" i="4"/>
  <c r="B1543" i="4"/>
  <c r="G1542" i="4"/>
  <c r="F1542" i="4"/>
  <c r="B1545" i="5" s="1"/>
  <c r="C1542" i="4"/>
  <c r="B1542" i="4"/>
  <c r="G1541" i="4"/>
  <c r="F1541" i="4"/>
  <c r="B1544" i="5" s="1"/>
  <c r="C1541" i="4"/>
  <c r="B1541" i="4"/>
  <c r="G1540" i="4"/>
  <c r="F1540" i="4"/>
  <c r="C1540" i="4"/>
  <c r="B1540" i="4"/>
  <c r="G1539" i="4"/>
  <c r="F1539" i="4"/>
  <c r="B1542" i="5" s="1"/>
  <c r="C1539" i="4"/>
  <c r="B1539" i="4"/>
  <c r="G1538" i="4"/>
  <c r="F1538" i="4"/>
  <c r="B1541" i="5" s="1"/>
  <c r="C1538" i="4"/>
  <c r="B1538" i="4"/>
  <c r="G1537" i="4"/>
  <c r="F1537" i="4"/>
  <c r="C1537" i="4"/>
  <c r="B1537" i="4"/>
  <c r="G1536" i="4"/>
  <c r="F1536" i="4"/>
  <c r="C1536" i="4"/>
  <c r="B1536" i="4"/>
  <c r="G1535" i="4"/>
  <c r="F1535" i="4"/>
  <c r="B1538" i="5" s="1"/>
  <c r="C1535" i="4"/>
  <c r="B1535" i="4"/>
  <c r="G1534" i="4"/>
  <c r="F1534" i="4"/>
  <c r="B1537" i="5" s="1"/>
  <c r="C1534" i="4"/>
  <c r="B1534" i="4"/>
  <c r="G1533" i="4"/>
  <c r="F1533" i="4"/>
  <c r="C1533" i="4"/>
  <c r="B1533" i="4"/>
  <c r="G1532" i="4"/>
  <c r="F1532" i="4"/>
  <c r="B1535" i="5" s="1"/>
  <c r="C1532" i="4"/>
  <c r="B1532" i="4"/>
  <c r="G1531" i="4"/>
  <c r="F1531" i="4"/>
  <c r="C1531" i="4"/>
  <c r="B1531" i="4"/>
  <c r="G1530" i="4"/>
  <c r="F1530" i="4"/>
  <c r="B1533" i="5" s="1"/>
  <c r="C1530" i="4"/>
  <c r="B1530" i="4"/>
  <c r="G1529" i="4"/>
  <c r="F1529" i="4"/>
  <c r="C1529" i="4"/>
  <c r="B1529" i="4"/>
  <c r="G1528" i="4"/>
  <c r="F1528" i="4"/>
  <c r="C1528" i="4"/>
  <c r="B1528" i="4"/>
  <c r="G1527" i="4"/>
  <c r="F1527" i="4"/>
  <c r="B1530" i="5" s="1"/>
  <c r="C1527" i="4"/>
  <c r="B1527" i="4"/>
  <c r="G1526" i="4"/>
  <c r="F1526" i="4"/>
  <c r="C1526" i="4"/>
  <c r="B1526" i="4"/>
  <c r="G1525" i="4"/>
  <c r="F1525" i="4"/>
  <c r="B1528" i="5" s="1"/>
  <c r="C1525" i="4"/>
  <c r="B1525" i="4"/>
  <c r="G1524" i="4"/>
  <c r="F1524" i="4"/>
  <c r="B1527" i="5" s="1"/>
  <c r="C1524" i="4"/>
  <c r="B1524" i="4"/>
  <c r="G1523" i="4"/>
  <c r="F1523" i="4"/>
  <c r="C1523" i="4"/>
  <c r="B1523" i="4"/>
  <c r="G1522" i="4"/>
  <c r="F1522" i="4"/>
  <c r="C1522" i="4"/>
  <c r="B1522" i="4"/>
  <c r="G1521" i="4"/>
  <c r="F1521" i="4"/>
  <c r="C1521" i="4"/>
  <c r="B1521" i="4"/>
  <c r="G1520" i="4"/>
  <c r="F1520" i="4"/>
  <c r="C1520" i="4"/>
  <c r="B1520" i="4"/>
  <c r="G1519" i="4"/>
  <c r="F1519" i="4"/>
  <c r="B1522" i="5" s="1"/>
  <c r="C1519" i="4"/>
  <c r="B1519" i="4"/>
  <c r="G1518" i="4"/>
  <c r="F1518" i="4"/>
  <c r="B1521" i="5" s="1"/>
  <c r="C1518" i="4"/>
  <c r="B1518" i="4"/>
  <c r="G1517" i="4"/>
  <c r="F1517" i="4"/>
  <c r="B1520" i="5" s="1"/>
  <c r="C1517" i="4"/>
  <c r="B1517" i="4"/>
  <c r="G1516" i="4"/>
  <c r="F1516" i="4"/>
  <c r="C1516" i="4"/>
  <c r="B1516" i="4"/>
  <c r="G1515" i="4"/>
  <c r="F1515" i="4"/>
  <c r="B1518" i="5" s="1"/>
  <c r="C1515" i="4"/>
  <c r="B1515" i="4"/>
  <c r="G1514" i="4"/>
  <c r="F1514" i="4"/>
  <c r="B1517" i="5" s="1"/>
  <c r="C1514" i="4"/>
  <c r="B1514" i="4"/>
  <c r="G1513" i="4"/>
  <c r="F1513" i="4"/>
  <c r="C1513" i="4"/>
  <c r="B1513" i="4"/>
  <c r="G1512" i="4"/>
  <c r="F1512" i="4"/>
  <c r="C1512" i="4"/>
  <c r="B1512" i="4"/>
  <c r="G1511" i="4"/>
  <c r="F1511" i="4"/>
  <c r="B1514" i="5" s="1"/>
  <c r="C1511" i="4"/>
  <c r="B1511" i="4"/>
  <c r="G1510" i="4"/>
  <c r="F1510" i="4"/>
  <c r="B1513" i="5" s="1"/>
  <c r="C1510" i="4"/>
  <c r="B1510" i="4"/>
  <c r="G1509" i="4"/>
  <c r="F1509" i="4"/>
  <c r="C1509" i="4"/>
  <c r="B1509" i="4"/>
  <c r="G1508" i="4"/>
  <c r="F1508" i="4"/>
  <c r="B1511" i="5" s="1"/>
  <c r="C1508" i="4"/>
  <c r="B1508" i="4"/>
  <c r="G1507" i="4"/>
  <c r="F1507" i="4"/>
  <c r="C1507" i="4"/>
  <c r="B1507" i="4"/>
  <c r="G1506" i="4"/>
  <c r="F1506" i="4"/>
  <c r="B1509" i="5" s="1"/>
  <c r="C1506" i="4"/>
  <c r="B1506" i="4"/>
  <c r="G1505" i="4"/>
  <c r="F1505" i="4"/>
  <c r="C1505" i="4"/>
  <c r="B1505" i="4"/>
  <c r="G1504" i="4"/>
  <c r="F1504" i="4"/>
  <c r="C1504" i="4"/>
  <c r="B1504" i="4"/>
  <c r="G1503" i="4"/>
  <c r="F1503" i="4"/>
  <c r="B1506" i="5" s="1"/>
  <c r="C1503" i="4"/>
  <c r="B1503" i="4"/>
  <c r="G1502" i="4"/>
  <c r="F1502" i="4"/>
  <c r="B1505" i="5" s="1"/>
  <c r="C1502" i="4"/>
  <c r="B1502" i="4"/>
  <c r="G1501" i="4"/>
  <c r="F1501" i="4"/>
  <c r="B1504" i="5" s="1"/>
  <c r="C1501" i="4"/>
  <c r="B1501" i="4"/>
  <c r="G1500" i="4"/>
  <c r="F1500" i="4"/>
  <c r="C1500" i="4"/>
  <c r="B1500" i="4"/>
  <c r="G1499" i="4"/>
  <c r="F1499" i="4"/>
  <c r="B1502" i="5" s="1"/>
  <c r="C1499" i="4"/>
  <c r="B1499" i="4"/>
  <c r="G1498" i="4"/>
  <c r="F1498" i="4"/>
  <c r="B1501" i="5" s="1"/>
  <c r="C1498" i="4"/>
  <c r="B1498" i="4"/>
  <c r="G1497" i="4"/>
  <c r="F1497" i="4"/>
  <c r="C1497" i="4"/>
  <c r="B1497" i="4"/>
  <c r="G1496" i="4"/>
  <c r="F1496" i="4"/>
  <c r="C1496" i="4"/>
  <c r="B1496" i="4"/>
  <c r="G1495" i="4"/>
  <c r="F1495" i="4"/>
  <c r="B1498" i="5" s="1"/>
  <c r="C1495" i="4"/>
  <c r="B1495" i="4"/>
  <c r="G1494" i="4"/>
  <c r="F1494" i="4"/>
  <c r="C1494" i="4"/>
  <c r="B1494" i="4"/>
  <c r="G1493" i="4"/>
  <c r="F1493" i="4"/>
  <c r="C1493" i="4"/>
  <c r="B1493" i="4"/>
  <c r="G1492" i="4"/>
  <c r="F1492" i="4"/>
  <c r="C1492" i="4"/>
  <c r="B1492" i="4"/>
  <c r="G1491" i="4"/>
  <c r="F1491" i="4"/>
  <c r="B1494" i="5" s="1"/>
  <c r="C1491" i="4"/>
  <c r="B1491" i="4"/>
  <c r="G1490" i="4"/>
  <c r="F1490" i="4"/>
  <c r="B1493" i="5" s="1"/>
  <c r="C1490" i="4"/>
  <c r="B1490" i="4"/>
  <c r="G1489" i="4"/>
  <c r="F1489" i="4"/>
  <c r="C1489" i="4"/>
  <c r="B1489" i="4"/>
  <c r="G1488" i="4"/>
  <c r="F1488" i="4"/>
  <c r="C1488" i="4"/>
  <c r="B1488" i="4"/>
  <c r="G1487" i="4"/>
  <c r="F1487" i="4"/>
  <c r="B1490" i="5" s="1"/>
  <c r="C1487" i="4"/>
  <c r="B1487" i="4"/>
  <c r="G1486" i="4"/>
  <c r="F1486" i="4"/>
  <c r="B1489" i="5" s="1"/>
  <c r="C1486" i="4"/>
  <c r="B1486" i="4"/>
  <c r="G1485" i="4"/>
  <c r="F1485" i="4"/>
  <c r="C1485" i="4"/>
  <c r="B1485" i="4"/>
  <c r="G1484" i="4"/>
  <c r="F1484" i="4"/>
  <c r="B1487" i="5" s="1"/>
  <c r="C1484" i="4"/>
  <c r="B1484" i="4"/>
  <c r="G1483" i="4"/>
  <c r="F1483" i="4"/>
  <c r="B1486" i="5" s="1"/>
  <c r="C1483" i="4"/>
  <c r="B1483" i="4"/>
  <c r="G1482" i="4"/>
  <c r="F1482" i="4"/>
  <c r="B1485" i="5" s="1"/>
  <c r="C1482" i="4"/>
  <c r="B1482" i="4"/>
  <c r="G1481" i="4"/>
  <c r="F1481" i="4"/>
  <c r="C1481" i="4"/>
  <c r="B1481" i="4"/>
  <c r="G1480" i="4"/>
  <c r="F1480" i="4"/>
  <c r="C1480" i="4"/>
  <c r="B1480" i="4"/>
  <c r="G1479" i="4"/>
  <c r="F1479" i="4"/>
  <c r="B1482" i="5" s="1"/>
  <c r="C1479" i="4"/>
  <c r="B1479" i="4"/>
  <c r="G1478" i="4"/>
  <c r="F1478" i="4"/>
  <c r="B1481" i="5" s="1"/>
  <c r="C1478" i="4"/>
  <c r="B1478" i="4"/>
  <c r="G1477" i="4"/>
  <c r="F1477" i="4"/>
  <c r="C1477" i="4"/>
  <c r="B1477" i="4"/>
  <c r="G1476" i="4"/>
  <c r="F1476" i="4"/>
  <c r="B1479" i="5" s="1"/>
  <c r="C1476" i="4"/>
  <c r="B1476" i="4"/>
  <c r="G1475" i="4"/>
  <c r="F1475" i="4"/>
  <c r="B1478" i="5" s="1"/>
  <c r="C1475" i="4"/>
  <c r="B1475" i="4"/>
  <c r="G1474" i="4"/>
  <c r="F1474" i="4"/>
  <c r="C1474" i="4"/>
  <c r="B1474" i="4"/>
  <c r="G1473" i="4"/>
  <c r="F1473" i="4"/>
  <c r="C1473" i="4"/>
  <c r="B1473" i="4"/>
  <c r="G1472" i="4"/>
  <c r="F1472" i="4"/>
  <c r="C1472" i="4"/>
  <c r="B1472" i="4"/>
  <c r="G1471" i="4"/>
  <c r="F1471" i="4"/>
  <c r="B1474" i="5" s="1"/>
  <c r="C1471" i="4"/>
  <c r="B1471" i="4"/>
  <c r="G1470" i="4"/>
  <c r="F1470" i="4"/>
  <c r="B1473" i="5" s="1"/>
  <c r="C1470" i="4"/>
  <c r="B1470" i="4"/>
  <c r="G1469" i="4"/>
  <c r="F1469" i="4"/>
  <c r="B1472" i="5" s="1"/>
  <c r="C1469" i="4"/>
  <c r="B1469" i="4"/>
  <c r="G1468" i="4"/>
  <c r="F1468" i="4"/>
  <c r="B1471" i="5" s="1"/>
  <c r="C1468" i="4"/>
  <c r="B1468" i="4"/>
  <c r="G1467" i="4"/>
  <c r="F1467" i="4"/>
  <c r="B1470" i="5" s="1"/>
  <c r="C1467" i="4"/>
  <c r="B1467" i="4"/>
  <c r="G1466" i="4"/>
  <c r="F1466" i="4"/>
  <c r="B1469" i="5" s="1"/>
  <c r="C1466" i="4"/>
  <c r="B1466" i="4"/>
  <c r="G1465" i="4"/>
  <c r="F1465" i="4"/>
  <c r="C1465" i="4"/>
  <c r="B1465" i="4"/>
  <c r="G1464" i="4"/>
  <c r="F1464" i="4"/>
  <c r="C1464" i="4"/>
  <c r="B1464" i="4"/>
  <c r="G1463" i="4"/>
  <c r="F1463" i="4"/>
  <c r="B1466" i="5" s="1"/>
  <c r="C1463" i="4"/>
  <c r="B1463" i="4"/>
  <c r="G1462" i="4"/>
  <c r="F1462" i="4"/>
  <c r="B1465" i="5" s="1"/>
  <c r="C1462" i="4"/>
  <c r="B1462" i="4"/>
  <c r="G1461" i="4"/>
  <c r="F1461" i="4"/>
  <c r="B1464" i="5" s="1"/>
  <c r="C1461" i="4"/>
  <c r="B1461" i="4"/>
  <c r="G1460" i="4"/>
  <c r="F1460" i="4"/>
  <c r="B1463" i="5" s="1"/>
  <c r="C1460" i="4"/>
  <c r="B1460" i="4"/>
  <c r="G1459" i="4"/>
  <c r="F1459" i="4"/>
  <c r="B1462" i="5" s="1"/>
  <c r="C1459" i="4"/>
  <c r="B1459" i="4"/>
  <c r="G1458" i="4"/>
  <c r="F1458" i="4"/>
  <c r="B1461" i="5" s="1"/>
  <c r="C1458" i="4"/>
  <c r="B1458" i="4"/>
  <c r="G1457" i="4"/>
  <c r="F1457" i="4"/>
  <c r="C1457" i="4"/>
  <c r="B1457" i="4"/>
  <c r="G1456" i="4"/>
  <c r="F1456" i="4"/>
  <c r="C1456" i="4"/>
  <c r="B1456" i="4"/>
  <c r="G1455" i="4"/>
  <c r="F1455" i="4"/>
  <c r="B1458" i="5" s="1"/>
  <c r="C1455" i="4"/>
  <c r="B1455" i="4"/>
  <c r="G1454" i="4"/>
  <c r="F1454" i="4"/>
  <c r="B1457" i="5" s="1"/>
  <c r="C1454" i="4"/>
  <c r="B1454" i="4"/>
  <c r="G1453" i="4"/>
  <c r="F1453" i="4"/>
  <c r="B1456" i="5" s="1"/>
  <c r="C1453" i="4"/>
  <c r="B1453" i="4"/>
  <c r="G1452" i="4"/>
  <c r="F1452" i="4"/>
  <c r="B1455" i="5" s="1"/>
  <c r="C1452" i="4"/>
  <c r="B1452" i="4"/>
  <c r="G1451" i="4"/>
  <c r="F1451" i="4"/>
  <c r="B1454" i="5" s="1"/>
  <c r="C1451" i="4"/>
  <c r="B1451" i="4"/>
  <c r="G1450" i="4"/>
  <c r="F1450" i="4"/>
  <c r="B1453" i="5" s="1"/>
  <c r="C1450" i="4"/>
  <c r="B1450" i="4"/>
  <c r="G1449" i="4"/>
  <c r="F1449" i="4"/>
  <c r="C1449" i="4"/>
  <c r="B1449" i="4"/>
  <c r="G1448" i="4"/>
  <c r="F1448" i="4"/>
  <c r="C1448" i="4"/>
  <c r="B1448" i="4"/>
  <c r="G1447" i="4"/>
  <c r="F1447" i="4"/>
  <c r="B1450" i="5" s="1"/>
  <c r="C1447" i="4"/>
  <c r="B1447" i="4"/>
  <c r="G1446" i="4"/>
  <c r="F1446" i="4"/>
  <c r="B1449" i="5" s="1"/>
  <c r="C1446" i="4"/>
  <c r="B1446" i="4"/>
  <c r="G1445" i="4"/>
  <c r="F1445" i="4"/>
  <c r="B1448" i="5" s="1"/>
  <c r="C1445" i="4"/>
  <c r="B1445" i="4"/>
  <c r="G1444" i="4"/>
  <c r="F1444" i="4"/>
  <c r="B1447" i="5" s="1"/>
  <c r="C1444" i="4"/>
  <c r="B1444" i="4"/>
  <c r="G1443" i="4"/>
  <c r="F1443" i="4"/>
  <c r="B1446" i="5" s="1"/>
  <c r="C1443" i="4"/>
  <c r="B1443" i="4"/>
  <c r="G1442" i="4"/>
  <c r="F1442" i="4"/>
  <c r="B1445" i="5" s="1"/>
  <c r="C1442" i="4"/>
  <c r="B1442" i="4"/>
  <c r="G1441" i="4"/>
  <c r="F1441" i="4"/>
  <c r="C1441" i="4"/>
  <c r="B1441" i="4"/>
  <c r="G1440" i="4"/>
  <c r="F1440" i="4"/>
  <c r="C1440" i="4"/>
  <c r="B1440" i="4"/>
  <c r="G1439" i="4"/>
  <c r="F1439" i="4"/>
  <c r="B1442" i="5" s="1"/>
  <c r="C1439" i="4"/>
  <c r="B1439" i="4"/>
  <c r="G1438" i="4"/>
  <c r="F1438" i="4"/>
  <c r="B1441" i="5" s="1"/>
  <c r="C1438" i="4"/>
  <c r="B1438" i="4"/>
  <c r="G1437" i="4"/>
  <c r="F1437" i="4"/>
  <c r="B1440" i="5" s="1"/>
  <c r="C1437" i="4"/>
  <c r="B1437" i="4"/>
  <c r="G1436" i="4"/>
  <c r="F1436" i="4"/>
  <c r="B1439" i="5" s="1"/>
  <c r="C1436" i="4"/>
  <c r="B1436" i="4"/>
  <c r="G1435" i="4"/>
  <c r="F1435" i="4"/>
  <c r="B1438" i="5" s="1"/>
  <c r="C1435" i="4"/>
  <c r="B1435" i="4"/>
  <c r="G1434" i="4"/>
  <c r="F1434" i="4"/>
  <c r="B1437" i="5" s="1"/>
  <c r="C1434" i="4"/>
  <c r="B1434" i="4"/>
  <c r="G1433" i="4"/>
  <c r="F1433" i="4"/>
  <c r="C1433" i="4"/>
  <c r="B1433" i="4"/>
  <c r="G1432" i="4"/>
  <c r="F1432" i="4"/>
  <c r="C1432" i="4"/>
  <c r="B1432" i="4"/>
  <c r="G1431" i="4"/>
  <c r="F1431" i="4"/>
  <c r="B1434" i="5" s="1"/>
  <c r="C1431" i="4"/>
  <c r="B1431" i="4"/>
  <c r="G1430" i="4"/>
  <c r="F1430" i="4"/>
  <c r="B1433" i="5" s="1"/>
  <c r="C1430" i="4"/>
  <c r="B1430" i="4"/>
  <c r="G1429" i="4"/>
  <c r="F1429" i="4"/>
  <c r="B1432" i="5" s="1"/>
  <c r="C1429" i="4"/>
  <c r="B1429" i="4"/>
  <c r="G1428" i="4"/>
  <c r="F1428" i="4"/>
  <c r="C1428" i="4"/>
  <c r="B1428" i="4"/>
  <c r="G1427" i="4"/>
  <c r="F1427" i="4"/>
  <c r="B1430" i="5" s="1"/>
  <c r="C1427" i="4"/>
  <c r="B1427" i="4"/>
  <c r="G1426" i="4"/>
  <c r="F1426" i="4"/>
  <c r="B1429" i="5" s="1"/>
  <c r="C1426" i="4"/>
  <c r="B1426" i="4"/>
  <c r="G1425" i="4"/>
  <c r="F1425" i="4"/>
  <c r="C1425" i="4"/>
  <c r="B1425" i="4"/>
  <c r="G1424" i="4"/>
  <c r="F1424" i="4"/>
  <c r="C1424" i="4"/>
  <c r="B1424" i="4"/>
  <c r="G1423" i="4"/>
  <c r="F1423" i="4"/>
  <c r="B1426" i="5" s="1"/>
  <c r="C1423" i="4"/>
  <c r="B1423" i="4"/>
  <c r="G1422" i="4"/>
  <c r="F1422" i="4"/>
  <c r="B1425" i="5" s="1"/>
  <c r="C1422" i="4"/>
  <c r="B1422" i="4"/>
  <c r="G1421" i="4"/>
  <c r="F1421" i="4"/>
  <c r="B1424" i="5" s="1"/>
  <c r="C1421" i="4"/>
  <c r="B1421" i="4"/>
  <c r="G1420" i="4"/>
  <c r="F1420" i="4"/>
  <c r="B1423" i="5" s="1"/>
  <c r="C1420" i="4"/>
  <c r="B1420" i="4"/>
  <c r="G1419" i="4"/>
  <c r="F1419" i="4"/>
  <c r="C1419" i="4"/>
  <c r="B1419" i="4"/>
  <c r="G1418" i="4"/>
  <c r="F1418" i="4"/>
  <c r="B1421" i="5" s="1"/>
  <c r="C1418" i="4"/>
  <c r="B1418" i="4"/>
  <c r="G1417" i="4"/>
  <c r="F1417" i="4"/>
  <c r="C1417" i="4"/>
  <c r="B1417" i="4"/>
  <c r="G1416" i="4"/>
  <c r="F1416" i="4"/>
  <c r="C1416" i="4"/>
  <c r="B1416" i="4"/>
  <c r="G1415" i="4"/>
  <c r="F1415" i="4"/>
  <c r="B1418" i="5" s="1"/>
  <c r="C1415" i="4"/>
  <c r="B1415" i="4"/>
  <c r="G1414" i="4"/>
  <c r="F1414" i="4"/>
  <c r="B1417" i="5" s="1"/>
  <c r="C1414" i="4"/>
  <c r="B1414" i="4"/>
  <c r="G1413" i="4"/>
  <c r="F1413" i="4"/>
  <c r="B1416" i="5" s="1"/>
  <c r="C1413" i="4"/>
  <c r="B1413" i="4"/>
  <c r="G1412" i="4"/>
  <c r="F1412" i="4"/>
  <c r="C1412" i="4"/>
  <c r="B1412" i="4"/>
  <c r="G1411" i="4"/>
  <c r="F1411" i="4"/>
  <c r="B1414" i="5" s="1"/>
  <c r="C1411" i="4"/>
  <c r="B1411" i="4"/>
  <c r="G1410" i="4"/>
  <c r="F1410" i="4"/>
  <c r="B1413" i="5" s="1"/>
  <c r="C1410" i="4"/>
  <c r="B1410" i="4"/>
  <c r="G1409" i="4"/>
  <c r="F1409" i="4"/>
  <c r="C1409" i="4"/>
  <c r="B1409" i="4"/>
  <c r="G1408" i="4"/>
  <c r="F1408" i="4"/>
  <c r="C1408" i="4"/>
  <c r="B1408" i="4"/>
  <c r="G1407" i="4"/>
  <c r="F1407" i="4"/>
  <c r="B1410" i="5" s="1"/>
  <c r="C1407" i="4"/>
  <c r="B1407" i="4"/>
  <c r="G1406" i="4"/>
  <c r="F1406" i="4"/>
  <c r="C1406" i="4"/>
  <c r="B1406" i="4"/>
  <c r="G1405" i="4"/>
  <c r="F1405" i="4"/>
  <c r="B1408" i="5" s="1"/>
  <c r="C1405" i="4"/>
  <c r="B1405" i="4"/>
  <c r="G1404" i="4"/>
  <c r="F1404" i="4"/>
  <c r="B1407" i="5" s="1"/>
  <c r="C1404" i="4"/>
  <c r="B1404" i="4"/>
  <c r="G1403" i="4"/>
  <c r="F1403" i="4"/>
  <c r="B1406" i="5" s="1"/>
  <c r="C1403" i="4"/>
  <c r="B1403" i="4"/>
  <c r="G1402" i="4"/>
  <c r="F1402" i="4"/>
  <c r="B1405" i="5" s="1"/>
  <c r="C1402" i="4"/>
  <c r="B1402" i="4"/>
  <c r="G1401" i="4"/>
  <c r="F1401" i="4"/>
  <c r="C1401" i="4"/>
  <c r="B1401" i="4"/>
  <c r="G1400" i="4"/>
  <c r="F1400" i="4"/>
  <c r="C1400" i="4"/>
  <c r="B1400" i="4"/>
  <c r="G1399" i="4"/>
  <c r="F1399" i="4"/>
  <c r="B1402" i="5" s="1"/>
  <c r="C1399" i="4"/>
  <c r="B1399" i="4"/>
  <c r="G1398" i="4"/>
  <c r="F1398" i="4"/>
  <c r="B1401" i="5" s="1"/>
  <c r="C1398" i="4"/>
  <c r="B1398" i="4"/>
  <c r="G1397" i="4"/>
  <c r="F1397" i="4"/>
  <c r="B1400" i="5" s="1"/>
  <c r="C1397" i="4"/>
  <c r="B1397" i="4"/>
  <c r="G1396" i="4"/>
  <c r="F1396" i="4"/>
  <c r="B1399" i="5" s="1"/>
  <c r="C1396" i="4"/>
  <c r="B1396" i="4"/>
  <c r="G1395" i="4"/>
  <c r="F1395" i="4"/>
  <c r="B1398" i="5" s="1"/>
  <c r="C1395" i="4"/>
  <c r="B1395" i="4"/>
  <c r="G1394" i="4"/>
  <c r="F1394" i="4"/>
  <c r="B1397" i="5" s="1"/>
  <c r="C1394" i="4"/>
  <c r="B1394" i="4"/>
  <c r="G1393" i="4"/>
  <c r="F1393" i="4"/>
  <c r="C1393" i="4"/>
  <c r="B1393" i="4"/>
  <c r="G1392" i="4"/>
  <c r="F1392" i="4"/>
  <c r="C1392" i="4"/>
  <c r="B1392" i="4"/>
  <c r="G1391" i="4"/>
  <c r="F1391" i="4"/>
  <c r="B1394" i="5" s="1"/>
  <c r="C1391" i="4"/>
  <c r="B1391" i="4"/>
  <c r="G1390" i="4"/>
  <c r="F1390" i="4"/>
  <c r="B1393" i="5" s="1"/>
  <c r="C1390" i="4"/>
  <c r="B1390" i="4"/>
  <c r="G1389" i="4"/>
  <c r="F1389" i="4"/>
  <c r="B1392" i="5" s="1"/>
  <c r="C1389" i="4"/>
  <c r="B1389" i="4"/>
  <c r="G1388" i="4"/>
  <c r="F1388" i="4"/>
  <c r="B1391" i="5" s="1"/>
  <c r="C1388" i="4"/>
  <c r="B1388" i="4"/>
  <c r="G1387" i="4"/>
  <c r="F1387" i="4"/>
  <c r="B1390" i="5" s="1"/>
  <c r="C1387" i="4"/>
  <c r="B1387" i="4"/>
  <c r="G1386" i="4"/>
  <c r="F1386" i="4"/>
  <c r="B1389" i="5" s="1"/>
  <c r="C1386" i="4"/>
  <c r="B1386" i="4"/>
  <c r="G1385" i="4"/>
  <c r="F1385" i="4"/>
  <c r="C1385" i="4"/>
  <c r="B1385" i="4"/>
  <c r="G1384" i="4"/>
  <c r="F1384" i="4"/>
  <c r="C1384" i="4"/>
  <c r="B1384" i="4"/>
  <c r="G1383" i="4"/>
  <c r="F1383" i="4"/>
  <c r="B1386" i="5" s="1"/>
  <c r="C1383" i="4"/>
  <c r="B1383" i="4"/>
  <c r="G1382" i="4"/>
  <c r="F1382" i="4"/>
  <c r="B1385" i="5" s="1"/>
  <c r="C1382" i="4"/>
  <c r="B1382" i="4"/>
  <c r="G1381" i="4"/>
  <c r="F1381" i="4"/>
  <c r="B1384" i="5" s="1"/>
  <c r="C1381" i="4"/>
  <c r="B1381" i="4"/>
  <c r="G1380" i="4"/>
  <c r="F1380" i="4"/>
  <c r="B1383" i="5" s="1"/>
  <c r="C1380" i="4"/>
  <c r="B1380" i="4"/>
  <c r="G1379" i="4"/>
  <c r="F1379" i="4"/>
  <c r="B1382" i="5" s="1"/>
  <c r="C1379" i="4"/>
  <c r="B1379" i="4"/>
  <c r="G1378" i="4"/>
  <c r="F1378" i="4"/>
  <c r="B1381" i="5" s="1"/>
  <c r="C1378" i="4"/>
  <c r="B1378" i="4"/>
  <c r="G1377" i="4"/>
  <c r="F1377" i="4"/>
  <c r="C1377" i="4"/>
  <c r="B1377" i="4"/>
  <c r="G1376" i="4"/>
  <c r="F1376" i="4"/>
  <c r="C1376" i="4"/>
  <c r="B1376" i="4"/>
  <c r="G1375" i="4"/>
  <c r="F1375" i="4"/>
  <c r="B1378" i="5" s="1"/>
  <c r="C1375" i="4"/>
  <c r="B1375" i="4"/>
  <c r="G1374" i="4"/>
  <c r="F1374" i="4"/>
  <c r="B1377" i="5" s="1"/>
  <c r="C1374" i="4"/>
  <c r="B1374" i="4"/>
  <c r="G1373" i="4"/>
  <c r="F1373" i="4"/>
  <c r="C1373" i="4"/>
  <c r="B1373" i="4"/>
  <c r="G1372" i="4"/>
  <c r="F1372" i="4"/>
  <c r="B1375" i="5" s="1"/>
  <c r="C1372" i="4"/>
  <c r="B1372" i="4"/>
  <c r="G1371" i="4"/>
  <c r="F1371" i="4"/>
  <c r="B1374" i="5" s="1"/>
  <c r="C1371" i="4"/>
  <c r="B1371" i="4"/>
  <c r="G1370" i="4"/>
  <c r="F1370" i="4"/>
  <c r="B1373" i="5" s="1"/>
  <c r="C1370" i="4"/>
  <c r="B1370" i="4"/>
  <c r="G1369" i="4"/>
  <c r="F1369" i="4"/>
  <c r="C1369" i="4"/>
  <c r="B1369" i="4"/>
  <c r="G1368" i="4"/>
  <c r="F1368" i="4"/>
  <c r="C1368" i="4"/>
  <c r="B1368" i="4"/>
  <c r="G1367" i="4"/>
  <c r="F1367" i="4"/>
  <c r="B1370" i="5" s="1"/>
  <c r="C1367" i="4"/>
  <c r="B1367" i="4"/>
  <c r="G1366" i="4"/>
  <c r="F1366" i="4"/>
  <c r="B1369" i="5" s="1"/>
  <c r="C1366" i="4"/>
  <c r="B1366" i="4"/>
  <c r="G1365" i="4"/>
  <c r="F1365" i="4"/>
  <c r="B1368" i="5" s="1"/>
  <c r="C1365" i="4"/>
  <c r="B1365" i="4"/>
  <c r="G1364" i="4"/>
  <c r="F1364" i="4"/>
  <c r="B1367" i="5" s="1"/>
  <c r="C1364" i="4"/>
  <c r="B1364" i="4"/>
  <c r="G1363" i="4"/>
  <c r="F1363" i="4"/>
  <c r="B1366" i="5" s="1"/>
  <c r="C1363" i="4"/>
  <c r="B1363" i="4"/>
  <c r="G1362" i="4"/>
  <c r="F1362" i="4"/>
  <c r="B1365" i="5" s="1"/>
  <c r="C1362" i="4"/>
  <c r="B1362" i="4"/>
  <c r="G1361" i="4"/>
  <c r="F1361" i="4"/>
  <c r="C1361" i="4"/>
  <c r="B1361" i="4"/>
  <c r="G1360" i="4"/>
  <c r="F1360" i="4"/>
  <c r="C1360" i="4"/>
  <c r="B1360" i="4"/>
  <c r="G1359" i="4"/>
  <c r="F1359" i="4"/>
  <c r="B1362" i="5" s="1"/>
  <c r="C1359" i="4"/>
  <c r="B1359" i="4"/>
  <c r="G1358" i="4"/>
  <c r="F1358" i="4"/>
  <c r="B1361" i="5" s="1"/>
  <c r="C1358" i="4"/>
  <c r="B1358" i="4"/>
  <c r="G1357" i="4"/>
  <c r="F1357" i="4"/>
  <c r="B1360" i="5" s="1"/>
  <c r="C1357" i="4"/>
  <c r="B1357" i="4"/>
  <c r="G1356" i="4"/>
  <c r="F1356" i="4"/>
  <c r="C1356" i="4"/>
  <c r="B1356" i="4"/>
  <c r="G1355" i="4"/>
  <c r="F1355" i="4"/>
  <c r="B1358" i="5" s="1"/>
  <c r="C1355" i="4"/>
  <c r="B1355" i="4"/>
  <c r="G1354" i="4"/>
  <c r="F1354" i="4"/>
  <c r="B1357" i="5" s="1"/>
  <c r="C1354" i="4"/>
  <c r="B1354" i="4"/>
  <c r="G1353" i="4"/>
  <c r="F1353" i="4"/>
  <c r="C1353" i="4"/>
  <c r="B1353" i="4"/>
  <c r="G1352" i="4"/>
  <c r="F1352" i="4"/>
  <c r="C1352" i="4"/>
  <c r="B1352" i="4"/>
  <c r="G1351" i="4"/>
  <c r="F1351" i="4"/>
  <c r="B1354" i="5" s="1"/>
  <c r="C1351" i="4"/>
  <c r="B1351" i="4"/>
  <c r="G1350" i="4"/>
  <c r="F1350" i="4"/>
  <c r="B1353" i="5" s="1"/>
  <c r="C1350" i="4"/>
  <c r="B1350" i="4"/>
  <c r="G1349" i="4"/>
  <c r="F1349" i="4"/>
  <c r="B1352" i="5" s="1"/>
  <c r="C1349" i="4"/>
  <c r="B1349" i="4"/>
  <c r="G1348" i="4"/>
  <c r="F1348" i="4"/>
  <c r="B1351" i="5" s="1"/>
  <c r="C1348" i="4"/>
  <c r="B1348" i="4"/>
  <c r="G1347" i="4"/>
  <c r="F1347" i="4"/>
  <c r="B1350" i="5" s="1"/>
  <c r="C1347" i="4"/>
  <c r="B1347" i="4"/>
  <c r="G1346" i="4"/>
  <c r="F1346" i="4"/>
  <c r="B1349" i="5" s="1"/>
  <c r="C1346" i="4"/>
  <c r="B1346" i="4"/>
  <c r="G1345" i="4"/>
  <c r="F1345" i="4"/>
  <c r="C1345" i="4"/>
  <c r="B1345" i="4"/>
  <c r="G1344" i="4"/>
  <c r="F1344" i="4"/>
  <c r="C1344" i="4"/>
  <c r="B1344" i="4"/>
  <c r="G1343" i="4"/>
  <c r="F1343" i="4"/>
  <c r="B1346" i="5" s="1"/>
  <c r="C1343" i="4"/>
  <c r="B1343" i="4"/>
  <c r="G1342" i="4"/>
  <c r="F1342" i="4"/>
  <c r="B1345" i="5" s="1"/>
  <c r="C1342" i="4"/>
  <c r="B1342" i="4"/>
  <c r="G1341" i="4"/>
  <c r="F1341" i="4"/>
  <c r="C1341" i="4"/>
  <c r="B1341" i="4"/>
  <c r="G1340" i="4"/>
  <c r="F1340" i="4"/>
  <c r="B1343" i="5" s="1"/>
  <c r="C1340" i="4"/>
  <c r="B1340" i="4"/>
  <c r="G1339" i="4"/>
  <c r="F1339" i="4"/>
  <c r="B1342" i="5" s="1"/>
  <c r="C1339" i="4"/>
  <c r="B1339" i="4"/>
  <c r="G1338" i="4"/>
  <c r="F1338" i="4"/>
  <c r="B1341" i="5" s="1"/>
  <c r="C1338" i="4"/>
  <c r="B1338" i="4"/>
  <c r="G1337" i="4"/>
  <c r="F1337" i="4"/>
  <c r="C1337" i="4"/>
  <c r="B1337" i="4"/>
  <c r="G1336" i="4"/>
  <c r="F1336" i="4"/>
  <c r="C1336" i="4"/>
  <c r="B1336" i="4"/>
  <c r="G1335" i="4"/>
  <c r="F1335" i="4"/>
  <c r="B1338" i="5" s="1"/>
  <c r="C1335" i="4"/>
  <c r="B1335" i="4"/>
  <c r="G1334" i="4"/>
  <c r="F1334" i="4"/>
  <c r="B1337" i="5" s="1"/>
  <c r="C1334" i="4"/>
  <c r="B1334" i="4"/>
  <c r="G1333" i="4"/>
  <c r="F1333" i="4"/>
  <c r="B1336" i="5" s="1"/>
  <c r="C1333" i="4"/>
  <c r="B1333" i="4"/>
  <c r="G1332" i="4"/>
  <c r="F1332" i="4"/>
  <c r="B1335" i="5" s="1"/>
  <c r="C1332" i="4"/>
  <c r="B1332" i="4"/>
  <c r="G1331" i="4"/>
  <c r="F1331" i="4"/>
  <c r="B1334" i="5" s="1"/>
  <c r="C1331" i="4"/>
  <c r="B1331" i="4"/>
  <c r="G1330" i="4"/>
  <c r="F1330" i="4"/>
  <c r="B1333" i="5" s="1"/>
  <c r="C1330" i="4"/>
  <c r="B1330" i="4"/>
  <c r="G1329" i="4"/>
  <c r="F1329" i="4"/>
  <c r="C1329" i="4"/>
  <c r="B1329" i="4"/>
  <c r="G1328" i="4"/>
  <c r="F1328" i="4"/>
  <c r="C1328" i="4"/>
  <c r="B1328" i="4"/>
  <c r="G1327" i="4"/>
  <c r="F1327" i="4"/>
  <c r="B1330" i="5" s="1"/>
  <c r="C1327" i="4"/>
  <c r="B1327" i="4"/>
  <c r="G1326" i="4"/>
  <c r="F1326" i="4"/>
  <c r="B1329" i="5" s="1"/>
  <c r="C1326" i="4"/>
  <c r="B1326" i="4"/>
  <c r="G1325" i="4"/>
  <c r="F1325" i="4"/>
  <c r="B1328" i="5" s="1"/>
  <c r="C1325" i="4"/>
  <c r="B1325" i="4"/>
  <c r="G1324" i="4"/>
  <c r="F1324" i="4"/>
  <c r="C1324" i="4"/>
  <c r="B1324" i="4"/>
  <c r="G1323" i="4"/>
  <c r="F1323" i="4"/>
  <c r="B1326" i="5" s="1"/>
  <c r="C1323" i="4"/>
  <c r="B1323" i="4"/>
  <c r="G1322" i="4"/>
  <c r="F1322" i="4"/>
  <c r="B1325" i="5" s="1"/>
  <c r="C1322" i="4"/>
  <c r="B1322" i="4"/>
  <c r="G1321" i="4"/>
  <c r="F1321" i="4"/>
  <c r="C1321" i="4"/>
  <c r="B1321" i="4"/>
  <c r="G1320" i="4"/>
  <c r="F1320" i="4"/>
  <c r="C1320" i="4"/>
  <c r="B1320" i="4"/>
  <c r="G1319" i="4"/>
  <c r="F1319" i="4"/>
  <c r="B1322" i="5" s="1"/>
  <c r="C1319" i="4"/>
  <c r="B1319" i="4"/>
  <c r="G1318" i="4"/>
  <c r="F1318" i="4"/>
  <c r="B1321" i="5" s="1"/>
  <c r="C1318" i="4"/>
  <c r="B1318" i="4"/>
  <c r="G1317" i="4"/>
  <c r="F1317" i="4"/>
  <c r="B1320" i="5" s="1"/>
  <c r="R1320" i="5" s="1"/>
  <c r="C1317" i="4"/>
  <c r="B1317" i="4"/>
  <c r="G1316" i="4"/>
  <c r="F1316" i="4"/>
  <c r="B1319" i="5" s="1"/>
  <c r="C1316" i="4"/>
  <c r="B1316" i="4"/>
  <c r="G1315" i="4"/>
  <c r="F1315" i="4"/>
  <c r="C1315" i="4"/>
  <c r="B1315" i="4"/>
  <c r="G1314" i="4"/>
  <c r="F1314" i="4"/>
  <c r="B1317" i="5" s="1"/>
  <c r="C1314" i="4"/>
  <c r="B1314" i="4"/>
  <c r="G1313" i="4"/>
  <c r="F1313" i="4"/>
  <c r="C1313" i="4"/>
  <c r="B1313" i="4"/>
  <c r="G1312" i="4"/>
  <c r="F1312" i="4"/>
  <c r="C1312" i="4"/>
  <c r="B1312" i="4"/>
  <c r="G1311" i="4"/>
  <c r="F1311" i="4"/>
  <c r="B1314" i="5" s="1"/>
  <c r="C1311" i="4"/>
  <c r="B1311" i="4"/>
  <c r="G1310" i="4"/>
  <c r="F1310" i="4"/>
  <c r="B1313" i="5" s="1"/>
  <c r="C1310" i="4"/>
  <c r="B1310" i="4"/>
  <c r="G1309" i="4"/>
  <c r="F1309" i="4"/>
  <c r="B1312" i="5" s="1"/>
  <c r="C1309" i="4"/>
  <c r="B1309" i="4"/>
  <c r="G1308" i="4"/>
  <c r="F1308" i="4"/>
  <c r="B1311" i="5" s="1"/>
  <c r="C1308" i="4"/>
  <c r="B1308" i="4"/>
  <c r="G1307" i="4"/>
  <c r="F1307" i="4"/>
  <c r="B1310" i="5" s="1"/>
  <c r="C1307" i="4"/>
  <c r="B1307" i="4"/>
  <c r="G1306" i="4"/>
  <c r="F1306" i="4"/>
  <c r="B1309" i="5" s="1"/>
  <c r="C1306" i="4"/>
  <c r="B1306" i="4"/>
  <c r="G1305" i="4"/>
  <c r="F1305" i="4"/>
  <c r="C1305" i="4"/>
  <c r="B1305" i="4"/>
  <c r="G1304" i="4"/>
  <c r="F1304" i="4"/>
  <c r="C1304" i="4"/>
  <c r="B1304" i="4"/>
  <c r="G1303" i="4"/>
  <c r="F1303" i="4"/>
  <c r="B1306" i="5" s="1"/>
  <c r="C1303" i="4"/>
  <c r="B1303" i="4"/>
  <c r="G1302" i="4"/>
  <c r="F1302" i="4"/>
  <c r="B1305" i="5" s="1"/>
  <c r="C1302" i="4"/>
  <c r="B1302" i="4"/>
  <c r="G1301" i="4"/>
  <c r="F1301" i="4"/>
  <c r="B1304" i="5" s="1"/>
  <c r="C1301" i="4"/>
  <c r="B1301" i="4"/>
  <c r="G1300" i="4"/>
  <c r="F1300" i="4"/>
  <c r="C1300" i="4"/>
  <c r="B1300" i="4"/>
  <c r="G1299" i="4"/>
  <c r="F1299" i="4"/>
  <c r="B1302" i="5" s="1"/>
  <c r="C1299" i="4"/>
  <c r="B1299" i="4"/>
  <c r="G1298" i="4"/>
  <c r="F1298" i="4"/>
  <c r="B1301" i="5" s="1"/>
  <c r="C1298" i="4"/>
  <c r="B1298" i="4"/>
  <c r="G1297" i="4"/>
  <c r="F1297" i="4"/>
  <c r="C1297" i="4"/>
  <c r="B1297" i="4"/>
  <c r="G1296" i="4"/>
  <c r="F1296" i="4"/>
  <c r="C1296" i="4"/>
  <c r="B1296" i="4"/>
  <c r="G1295" i="4"/>
  <c r="F1295" i="4"/>
  <c r="B1298" i="5" s="1"/>
  <c r="C1295" i="4"/>
  <c r="B1295" i="4"/>
  <c r="G1294" i="4"/>
  <c r="F1294" i="4"/>
  <c r="B1297" i="5" s="1"/>
  <c r="C1294" i="4"/>
  <c r="B1294" i="4"/>
  <c r="G1293" i="4"/>
  <c r="F1293" i="4"/>
  <c r="B1296" i="5" s="1"/>
  <c r="C1293" i="4"/>
  <c r="B1293" i="4"/>
  <c r="G1292" i="4"/>
  <c r="F1292" i="4"/>
  <c r="B1295" i="5" s="1"/>
  <c r="C1292" i="4"/>
  <c r="B1292" i="4"/>
  <c r="G1291" i="4"/>
  <c r="F1291" i="4"/>
  <c r="B1294" i="5" s="1"/>
  <c r="C1291" i="4"/>
  <c r="B1291" i="4"/>
  <c r="G1290" i="4"/>
  <c r="F1290" i="4"/>
  <c r="B1293" i="5" s="1"/>
  <c r="C1290" i="4"/>
  <c r="B1290" i="4"/>
  <c r="G1289" i="4"/>
  <c r="F1289" i="4"/>
  <c r="C1289" i="4"/>
  <c r="B1289" i="4"/>
  <c r="G1288" i="4"/>
  <c r="F1288" i="4"/>
  <c r="C1288" i="4"/>
  <c r="B1288" i="4"/>
  <c r="G1287" i="4"/>
  <c r="F1287" i="4"/>
  <c r="B1290" i="5" s="1"/>
  <c r="C1287" i="4"/>
  <c r="B1287" i="4"/>
  <c r="G1286" i="4"/>
  <c r="F1286" i="4"/>
  <c r="B1289" i="5" s="1"/>
  <c r="C1286" i="4"/>
  <c r="B1286" i="4"/>
  <c r="G1285" i="4"/>
  <c r="F1285" i="4"/>
  <c r="C1285" i="4"/>
  <c r="B1285" i="4"/>
  <c r="G1284" i="4"/>
  <c r="F1284" i="4"/>
  <c r="B1287" i="5" s="1"/>
  <c r="C1284" i="4"/>
  <c r="B1284" i="4"/>
  <c r="G1283" i="4"/>
  <c r="F1283" i="4"/>
  <c r="B1286" i="5" s="1"/>
  <c r="C1283" i="4"/>
  <c r="B1283" i="4"/>
  <c r="G1282" i="4"/>
  <c r="F1282" i="4"/>
  <c r="B1285" i="5" s="1"/>
  <c r="C1282" i="4"/>
  <c r="B1282" i="4"/>
  <c r="G1281" i="4"/>
  <c r="F1281" i="4"/>
  <c r="C1281" i="4"/>
  <c r="B1281" i="4"/>
  <c r="G1280" i="4"/>
  <c r="F1280" i="4"/>
  <c r="C1280" i="4"/>
  <c r="B1280" i="4"/>
  <c r="G1279" i="4"/>
  <c r="F1279" i="4"/>
  <c r="B1282" i="5" s="1"/>
  <c r="C1279" i="4"/>
  <c r="B1279" i="4"/>
  <c r="G1278" i="4"/>
  <c r="F1278" i="4"/>
  <c r="B1281" i="5" s="1"/>
  <c r="C1278" i="4"/>
  <c r="B1278" i="4"/>
  <c r="G1277" i="4"/>
  <c r="F1277" i="4"/>
  <c r="B1280" i="5" s="1"/>
  <c r="C1277" i="4"/>
  <c r="B1277" i="4"/>
  <c r="G1276" i="4"/>
  <c r="F1276" i="4"/>
  <c r="B1279" i="5" s="1"/>
  <c r="C1276" i="4"/>
  <c r="B1276" i="4"/>
  <c r="G1275" i="4"/>
  <c r="F1275" i="4"/>
  <c r="B1278" i="5" s="1"/>
  <c r="C1275" i="4"/>
  <c r="B1275" i="4"/>
  <c r="G1274" i="4"/>
  <c r="F1274" i="4"/>
  <c r="C1274" i="4"/>
  <c r="B1274" i="4"/>
  <c r="G1273" i="4"/>
  <c r="F1273" i="4"/>
  <c r="C1273" i="4"/>
  <c r="B1273" i="4"/>
  <c r="G1272" i="4"/>
  <c r="F1272" i="4"/>
  <c r="C1272" i="4"/>
  <c r="B1272" i="4"/>
  <c r="G1271" i="4"/>
  <c r="F1271" i="4"/>
  <c r="B1274" i="5" s="1"/>
  <c r="C1271" i="4"/>
  <c r="B1271" i="4"/>
  <c r="G1270" i="4"/>
  <c r="F1270" i="4"/>
  <c r="B1273" i="5" s="1"/>
  <c r="C1270" i="4"/>
  <c r="B1270" i="4"/>
  <c r="G1269" i="4"/>
  <c r="F1269" i="4"/>
  <c r="B1272" i="5" s="1"/>
  <c r="C1269" i="4"/>
  <c r="B1269" i="4"/>
  <c r="G1268" i="4"/>
  <c r="F1268" i="4"/>
  <c r="B1271" i="5" s="1"/>
  <c r="C1268" i="4"/>
  <c r="B1268" i="4"/>
  <c r="G1267" i="4"/>
  <c r="F1267" i="4"/>
  <c r="B1270" i="5" s="1"/>
  <c r="C1267" i="4"/>
  <c r="B1267" i="4"/>
  <c r="G1266" i="4"/>
  <c r="F1266" i="4"/>
  <c r="B1269" i="5" s="1"/>
  <c r="C1266" i="4"/>
  <c r="B1266" i="4"/>
  <c r="G1265" i="4"/>
  <c r="F1265" i="4"/>
  <c r="C1265" i="4"/>
  <c r="B1265" i="4"/>
  <c r="G1264" i="4"/>
  <c r="F1264" i="4"/>
  <c r="C1264" i="4"/>
  <c r="B1264" i="4"/>
  <c r="G1263" i="4"/>
  <c r="F1263" i="4"/>
  <c r="B1266" i="5" s="1"/>
  <c r="C1263" i="4"/>
  <c r="B1263" i="4"/>
  <c r="G1262" i="4"/>
  <c r="F1262" i="4"/>
  <c r="B1265" i="5" s="1"/>
  <c r="C1262" i="4"/>
  <c r="B1262" i="4"/>
  <c r="G1261" i="4"/>
  <c r="F1261" i="4"/>
  <c r="B1264" i="5" s="1"/>
  <c r="C1261" i="4"/>
  <c r="B1261" i="4"/>
  <c r="G1260" i="4"/>
  <c r="F1260" i="4"/>
  <c r="B1263" i="5" s="1"/>
  <c r="C1260" i="4"/>
  <c r="B1260" i="4"/>
  <c r="G1259" i="4"/>
  <c r="F1259" i="4"/>
  <c r="C1259" i="4"/>
  <c r="B1259" i="4"/>
  <c r="G1258" i="4"/>
  <c r="F1258" i="4"/>
  <c r="B1261" i="5" s="1"/>
  <c r="C1258" i="4"/>
  <c r="B1258" i="4"/>
  <c r="G1257" i="4"/>
  <c r="F1257" i="4"/>
  <c r="C1257" i="4"/>
  <c r="B1257" i="4"/>
  <c r="G1256" i="4"/>
  <c r="F1256" i="4"/>
  <c r="C1256" i="4"/>
  <c r="B1256" i="4"/>
  <c r="G1255" i="4"/>
  <c r="F1255" i="4"/>
  <c r="B1258" i="5" s="1"/>
  <c r="C1255" i="4"/>
  <c r="B1255" i="4"/>
  <c r="G1254" i="4"/>
  <c r="F1254" i="4"/>
  <c r="B1257" i="5" s="1"/>
  <c r="C1254" i="4"/>
  <c r="B1254" i="4"/>
  <c r="G1253" i="4"/>
  <c r="F1253" i="4"/>
  <c r="B1256" i="5" s="1"/>
  <c r="C1253" i="4"/>
  <c r="B1253" i="4"/>
  <c r="G1252" i="4"/>
  <c r="F1252" i="4"/>
  <c r="B1255" i="5" s="1"/>
  <c r="C1252" i="4"/>
  <c r="B1252" i="4"/>
  <c r="G1251" i="4"/>
  <c r="F1251" i="4"/>
  <c r="B1254" i="5" s="1"/>
  <c r="C1251" i="4"/>
  <c r="B1251" i="4"/>
  <c r="G1250" i="4"/>
  <c r="F1250" i="4"/>
  <c r="B1253" i="5" s="1"/>
  <c r="C1250" i="4"/>
  <c r="B1250" i="4"/>
  <c r="G1249" i="4"/>
  <c r="F1249" i="4"/>
  <c r="C1249" i="4"/>
  <c r="B1249" i="4"/>
  <c r="G1248" i="4"/>
  <c r="F1248" i="4"/>
  <c r="C1248" i="4"/>
  <c r="B1248" i="4"/>
  <c r="G1247" i="4"/>
  <c r="F1247" i="4"/>
  <c r="B1250" i="5" s="1"/>
  <c r="C1247" i="4"/>
  <c r="B1247" i="4"/>
  <c r="G1246" i="4"/>
  <c r="F1246" i="4"/>
  <c r="B1249" i="5" s="1"/>
  <c r="C1246" i="4"/>
  <c r="B1246" i="4"/>
  <c r="G1245" i="4"/>
  <c r="F1245" i="4"/>
  <c r="B1248" i="5" s="1"/>
  <c r="C1245" i="4"/>
  <c r="B1245" i="4"/>
  <c r="G1244" i="4"/>
  <c r="F1244" i="4"/>
  <c r="B1247" i="5" s="1"/>
  <c r="C1244" i="4"/>
  <c r="B1244" i="4"/>
  <c r="G1243" i="4"/>
  <c r="F1243" i="4"/>
  <c r="B1246" i="5" s="1"/>
  <c r="C1243" i="4"/>
  <c r="B1243" i="4"/>
  <c r="G1242" i="4"/>
  <c r="F1242" i="4"/>
  <c r="B1245" i="5" s="1"/>
  <c r="C1242" i="4"/>
  <c r="B1242" i="4"/>
  <c r="G1241" i="4"/>
  <c r="F1241" i="4"/>
  <c r="C1241" i="4"/>
  <c r="B1241" i="4"/>
  <c r="G1240" i="4"/>
  <c r="F1240" i="4"/>
  <c r="C1240" i="4"/>
  <c r="B1240" i="4"/>
  <c r="G1239" i="4"/>
  <c r="F1239" i="4"/>
  <c r="B1242" i="5" s="1"/>
  <c r="C1239" i="4"/>
  <c r="B1239" i="4"/>
  <c r="G1238" i="4"/>
  <c r="F1238" i="4"/>
  <c r="B1241" i="5" s="1"/>
  <c r="C1238" i="4"/>
  <c r="B1238" i="4"/>
  <c r="G1237" i="4"/>
  <c r="F1237" i="4"/>
  <c r="B1240" i="5" s="1"/>
  <c r="C1237" i="4"/>
  <c r="B1237" i="4"/>
  <c r="G1236" i="4"/>
  <c r="F1236" i="4"/>
  <c r="B1239" i="5" s="1"/>
  <c r="C1236" i="4"/>
  <c r="B1236" i="4"/>
  <c r="G1235" i="4"/>
  <c r="F1235" i="4"/>
  <c r="B1238" i="5" s="1"/>
  <c r="C1235" i="4"/>
  <c r="B1235" i="4"/>
  <c r="G1234" i="4"/>
  <c r="F1234" i="4"/>
  <c r="B1237" i="5" s="1"/>
  <c r="C1234" i="4"/>
  <c r="B1234" i="4"/>
  <c r="G1233" i="4"/>
  <c r="F1233" i="4"/>
  <c r="C1233" i="4"/>
  <c r="B1233" i="4"/>
  <c r="G1232" i="4"/>
  <c r="F1232" i="4"/>
  <c r="C1232" i="4"/>
  <c r="B1232" i="4"/>
  <c r="G1231" i="4"/>
  <c r="F1231" i="4"/>
  <c r="B1234" i="5" s="1"/>
  <c r="C1231" i="4"/>
  <c r="B1231" i="4"/>
  <c r="G1230" i="4"/>
  <c r="F1230" i="4"/>
  <c r="B1233" i="5" s="1"/>
  <c r="C1230" i="4"/>
  <c r="B1230" i="4"/>
  <c r="G1229" i="4"/>
  <c r="F1229" i="4"/>
  <c r="B1232" i="5" s="1"/>
  <c r="C1229" i="4"/>
  <c r="B1229" i="4"/>
  <c r="G1228" i="4"/>
  <c r="F1228" i="4"/>
  <c r="B1231" i="5" s="1"/>
  <c r="C1228" i="4"/>
  <c r="B1228" i="4"/>
  <c r="G1227" i="4"/>
  <c r="F1227" i="4"/>
  <c r="B1230" i="5" s="1"/>
  <c r="C1227" i="4"/>
  <c r="B1227" i="4"/>
  <c r="G1226" i="4"/>
  <c r="F1226" i="4"/>
  <c r="B1229" i="5" s="1"/>
  <c r="C1226" i="4"/>
  <c r="B1226" i="4"/>
  <c r="G1225" i="4"/>
  <c r="F1225" i="4"/>
  <c r="C1225" i="4"/>
  <c r="B1225" i="4"/>
  <c r="G1224" i="4"/>
  <c r="F1224" i="4"/>
  <c r="C1224" i="4"/>
  <c r="B1224" i="4"/>
  <c r="G1223" i="4"/>
  <c r="F1223" i="4"/>
  <c r="B1226" i="5" s="1"/>
  <c r="C1223" i="4"/>
  <c r="B1223" i="4"/>
  <c r="G1222" i="4"/>
  <c r="F1222" i="4"/>
  <c r="B1225" i="5" s="1"/>
  <c r="C1222" i="4"/>
  <c r="B1222" i="4"/>
  <c r="G1221" i="4"/>
  <c r="F1221" i="4"/>
  <c r="B1224" i="5" s="1"/>
  <c r="C1221" i="4"/>
  <c r="B1221" i="4"/>
  <c r="G1220" i="4"/>
  <c r="F1220" i="4"/>
  <c r="B1223" i="5" s="1"/>
  <c r="C1220" i="4"/>
  <c r="B1220" i="4"/>
  <c r="G1219" i="4"/>
  <c r="F1219" i="4"/>
  <c r="B1222" i="5" s="1"/>
  <c r="C1219" i="4"/>
  <c r="B1219" i="4"/>
  <c r="G1218" i="4"/>
  <c r="F1218" i="4"/>
  <c r="B1221" i="5" s="1"/>
  <c r="C1218" i="4"/>
  <c r="B1218" i="4"/>
  <c r="G1217" i="4"/>
  <c r="F1217" i="4"/>
  <c r="C1217" i="4"/>
  <c r="B1217" i="4"/>
  <c r="G1216" i="4"/>
  <c r="F1216" i="4"/>
  <c r="C1216" i="4"/>
  <c r="B1216" i="4"/>
  <c r="G1215" i="4"/>
  <c r="F1215" i="4"/>
  <c r="B1218" i="5" s="1"/>
  <c r="C1215" i="4"/>
  <c r="B1215" i="4"/>
  <c r="G1214" i="4"/>
  <c r="F1214" i="4"/>
  <c r="B1217" i="5" s="1"/>
  <c r="C1214" i="4"/>
  <c r="B1214" i="4"/>
  <c r="G1213" i="4"/>
  <c r="F1213" i="4"/>
  <c r="B1216" i="5" s="1"/>
  <c r="C1213" i="4"/>
  <c r="B1213" i="4"/>
  <c r="G1212" i="4"/>
  <c r="F1212" i="4"/>
  <c r="B1215" i="5" s="1"/>
  <c r="C1212" i="4"/>
  <c r="B1212" i="4"/>
  <c r="G1211" i="4"/>
  <c r="F1211" i="4"/>
  <c r="B1214" i="5" s="1"/>
  <c r="C1211" i="4"/>
  <c r="B1211" i="4"/>
  <c r="G1210" i="4"/>
  <c r="F1210" i="4"/>
  <c r="B1213" i="5" s="1"/>
  <c r="C1210" i="4"/>
  <c r="B1210" i="4"/>
  <c r="G1209" i="4"/>
  <c r="F1209" i="4"/>
  <c r="C1209" i="4"/>
  <c r="B1209" i="4"/>
  <c r="G1208" i="4"/>
  <c r="F1208" i="4"/>
  <c r="C1208" i="4"/>
  <c r="B1208" i="4"/>
  <c r="G1207" i="4"/>
  <c r="F1207" i="4"/>
  <c r="B1210" i="5" s="1"/>
  <c r="C1207" i="4"/>
  <c r="B1207" i="4"/>
  <c r="G1206" i="4"/>
  <c r="F1206" i="4"/>
  <c r="B1209" i="5" s="1"/>
  <c r="C1206" i="4"/>
  <c r="B1206" i="4"/>
  <c r="G1205" i="4"/>
  <c r="F1205" i="4"/>
  <c r="B1208" i="5" s="1"/>
  <c r="C1205" i="4"/>
  <c r="B1205" i="4"/>
  <c r="G1204" i="4"/>
  <c r="F1204" i="4"/>
  <c r="B1207" i="5" s="1"/>
  <c r="C1204" i="4"/>
  <c r="B1204" i="4"/>
  <c r="G1203" i="4"/>
  <c r="F1203" i="4"/>
  <c r="B1206" i="5" s="1"/>
  <c r="C1203" i="4"/>
  <c r="B1203" i="4"/>
  <c r="G1202" i="4"/>
  <c r="F1202" i="4"/>
  <c r="B1205" i="5" s="1"/>
  <c r="C1202" i="4"/>
  <c r="B1202" i="4"/>
  <c r="G1201" i="4"/>
  <c r="F1201" i="4"/>
  <c r="C1201" i="4"/>
  <c r="B1201" i="4"/>
  <c r="G1200" i="4"/>
  <c r="F1200" i="4"/>
  <c r="C1200" i="4"/>
  <c r="B1200" i="4"/>
  <c r="G1199" i="4"/>
  <c r="F1199" i="4"/>
  <c r="B1202" i="5" s="1"/>
  <c r="C1199" i="4"/>
  <c r="B1199" i="4"/>
  <c r="G1198" i="4"/>
  <c r="F1198" i="4"/>
  <c r="B1201" i="5" s="1"/>
  <c r="C1198" i="4"/>
  <c r="B1198" i="4"/>
  <c r="G1197" i="4"/>
  <c r="F1197" i="4"/>
  <c r="B1200" i="5" s="1"/>
  <c r="C1197" i="4"/>
  <c r="B1197" i="4"/>
  <c r="G1196" i="4"/>
  <c r="F1196" i="4"/>
  <c r="B1199" i="5" s="1"/>
  <c r="C1196" i="4"/>
  <c r="B1196" i="4"/>
  <c r="G1195" i="4"/>
  <c r="F1195" i="4"/>
  <c r="B1198" i="5" s="1"/>
  <c r="C1195" i="4"/>
  <c r="B1195" i="4"/>
  <c r="G1194" i="4"/>
  <c r="F1194" i="4"/>
  <c r="B1197" i="5" s="1"/>
  <c r="C1194" i="4"/>
  <c r="B1194" i="4"/>
  <c r="G1193" i="4"/>
  <c r="F1193" i="4"/>
  <c r="C1193" i="4"/>
  <c r="B1193" i="4"/>
  <c r="G1192" i="4"/>
  <c r="F1192" i="4"/>
  <c r="C1192" i="4"/>
  <c r="B1192" i="4"/>
  <c r="G1191" i="4"/>
  <c r="F1191" i="4"/>
  <c r="B1194" i="5" s="1"/>
  <c r="C1191" i="4"/>
  <c r="B1191" i="4"/>
  <c r="G1190" i="4"/>
  <c r="F1190" i="4"/>
  <c r="B1193" i="5" s="1"/>
  <c r="C1190" i="4"/>
  <c r="B1190" i="4"/>
  <c r="G1189" i="4"/>
  <c r="F1189" i="4"/>
  <c r="B1192" i="5" s="1"/>
  <c r="C1189" i="4"/>
  <c r="B1189" i="4"/>
  <c r="G1188" i="4"/>
  <c r="F1188" i="4"/>
  <c r="B1191" i="5" s="1"/>
  <c r="C1188" i="4"/>
  <c r="B1188" i="4"/>
  <c r="G1187" i="4"/>
  <c r="F1187" i="4"/>
  <c r="B1190" i="5" s="1"/>
  <c r="C1187" i="4"/>
  <c r="B1187" i="4"/>
  <c r="G1186" i="4"/>
  <c r="F1186" i="4"/>
  <c r="B1189" i="5" s="1"/>
  <c r="C1186" i="4"/>
  <c r="B1186" i="4"/>
  <c r="G1185" i="4"/>
  <c r="F1185" i="4"/>
  <c r="C1185" i="4"/>
  <c r="B1185" i="4"/>
  <c r="G1184" i="4"/>
  <c r="F1184" i="4"/>
  <c r="C1184" i="4"/>
  <c r="B1184" i="4"/>
  <c r="G1183" i="4"/>
  <c r="F1183" i="4"/>
  <c r="B1186" i="5" s="1"/>
  <c r="C1183" i="4"/>
  <c r="B1183" i="4"/>
  <c r="G1182" i="4"/>
  <c r="F1182" i="4"/>
  <c r="B1185" i="5" s="1"/>
  <c r="C1182" i="4"/>
  <c r="B1182" i="4"/>
  <c r="G1181" i="4"/>
  <c r="F1181" i="4"/>
  <c r="B1184" i="5" s="1"/>
  <c r="C1181" i="4"/>
  <c r="B1181" i="4"/>
  <c r="G1180" i="4"/>
  <c r="F1180" i="4"/>
  <c r="B1183" i="5" s="1"/>
  <c r="C1180" i="4"/>
  <c r="B1180" i="4"/>
  <c r="G1179" i="4"/>
  <c r="F1179" i="4"/>
  <c r="B1182" i="5" s="1"/>
  <c r="C1179" i="4"/>
  <c r="B1179" i="4"/>
  <c r="G1178" i="4"/>
  <c r="F1178" i="4"/>
  <c r="B1181" i="5" s="1"/>
  <c r="C1178" i="4"/>
  <c r="B1178" i="4"/>
  <c r="G1177" i="4"/>
  <c r="F1177" i="4"/>
  <c r="C1177" i="4"/>
  <c r="B1177" i="4"/>
  <c r="G1176" i="4"/>
  <c r="F1176" i="4"/>
  <c r="C1176" i="4"/>
  <c r="B1176" i="4"/>
  <c r="G1175" i="4"/>
  <c r="F1175" i="4"/>
  <c r="B1178" i="5" s="1"/>
  <c r="C1175" i="4"/>
  <c r="B1175" i="4"/>
  <c r="G1174" i="4"/>
  <c r="F1174" i="4"/>
  <c r="B1177" i="5" s="1"/>
  <c r="C1174" i="4"/>
  <c r="B1174" i="4"/>
  <c r="G1173" i="4"/>
  <c r="F1173" i="4"/>
  <c r="B1176" i="5" s="1"/>
  <c r="C1173" i="4"/>
  <c r="B1173" i="4"/>
  <c r="G1172" i="4"/>
  <c r="F1172" i="4"/>
  <c r="B1175" i="5" s="1"/>
  <c r="C1172" i="4"/>
  <c r="B1172" i="4"/>
  <c r="G1171" i="4"/>
  <c r="F1171" i="4"/>
  <c r="B1174" i="5" s="1"/>
  <c r="C1171" i="4"/>
  <c r="B1171" i="4"/>
  <c r="G1170" i="4"/>
  <c r="F1170" i="4"/>
  <c r="B1173" i="5" s="1"/>
  <c r="C1170" i="4"/>
  <c r="B1170" i="4"/>
  <c r="G1169" i="4"/>
  <c r="F1169" i="4"/>
  <c r="C1169" i="4"/>
  <c r="B1169" i="4"/>
  <c r="G1168" i="4"/>
  <c r="F1168" i="4"/>
  <c r="C1168" i="4"/>
  <c r="B1168" i="4"/>
  <c r="G1167" i="4"/>
  <c r="F1167" i="4"/>
  <c r="B1170" i="5" s="1"/>
  <c r="C1167" i="4"/>
  <c r="B1167" i="4"/>
  <c r="G1166" i="4"/>
  <c r="F1166" i="4"/>
  <c r="B1169" i="5" s="1"/>
  <c r="C1166" i="4"/>
  <c r="B1166" i="4"/>
  <c r="G1165" i="4"/>
  <c r="F1165" i="4"/>
  <c r="B1168" i="5" s="1"/>
  <c r="C1165" i="4"/>
  <c r="B1165" i="4"/>
  <c r="G1164" i="4"/>
  <c r="F1164" i="4"/>
  <c r="B1167" i="5" s="1"/>
  <c r="C1164" i="4"/>
  <c r="B1164" i="4"/>
  <c r="G1163" i="4"/>
  <c r="F1163" i="4"/>
  <c r="B1166" i="5" s="1"/>
  <c r="C1163" i="4"/>
  <c r="B1163" i="4"/>
  <c r="G1162" i="4"/>
  <c r="F1162" i="4"/>
  <c r="B1165" i="5" s="1"/>
  <c r="C1162" i="4"/>
  <c r="B1162" i="4"/>
  <c r="G1161" i="4"/>
  <c r="F1161" i="4"/>
  <c r="C1161" i="4"/>
  <c r="B1161" i="4"/>
  <c r="G1160" i="4"/>
  <c r="F1160" i="4"/>
  <c r="C1160" i="4"/>
  <c r="B1160" i="4"/>
  <c r="G1159" i="4"/>
  <c r="F1159" i="4"/>
  <c r="B1162" i="5" s="1"/>
  <c r="C1159" i="4"/>
  <c r="B1159" i="4"/>
  <c r="G1158" i="4"/>
  <c r="F1158" i="4"/>
  <c r="B1161" i="5" s="1"/>
  <c r="C1158" i="4"/>
  <c r="B1158" i="4"/>
  <c r="G1157" i="4"/>
  <c r="F1157" i="4"/>
  <c r="B1160" i="5" s="1"/>
  <c r="C1157" i="4"/>
  <c r="B1157" i="4"/>
  <c r="G1156" i="4"/>
  <c r="F1156" i="4"/>
  <c r="B1159" i="5" s="1"/>
  <c r="C1156" i="4"/>
  <c r="B1156" i="4"/>
  <c r="G1155" i="4"/>
  <c r="F1155" i="4"/>
  <c r="B1158" i="5" s="1"/>
  <c r="C1155" i="4"/>
  <c r="B1155" i="4"/>
  <c r="G1154" i="4"/>
  <c r="F1154" i="4"/>
  <c r="B1157" i="5" s="1"/>
  <c r="C1154" i="4"/>
  <c r="B1154" i="4"/>
  <c r="G1153" i="4"/>
  <c r="F1153" i="4"/>
  <c r="C1153" i="4"/>
  <c r="B1153" i="4"/>
  <c r="G1152" i="4"/>
  <c r="F1152" i="4"/>
  <c r="C1152" i="4"/>
  <c r="B1152" i="4"/>
  <c r="G1151" i="4"/>
  <c r="F1151" i="4"/>
  <c r="B1154" i="5" s="1"/>
  <c r="C1151" i="4"/>
  <c r="B1151" i="4"/>
  <c r="G1150" i="4"/>
  <c r="F1150" i="4"/>
  <c r="B1153" i="5" s="1"/>
  <c r="C1150" i="4"/>
  <c r="B1150" i="4"/>
  <c r="G1149" i="4"/>
  <c r="F1149" i="4"/>
  <c r="B1152" i="5" s="1"/>
  <c r="C1149" i="4"/>
  <c r="B1149" i="4"/>
  <c r="G1148" i="4"/>
  <c r="F1148" i="4"/>
  <c r="B1151" i="5" s="1"/>
  <c r="C1148" i="4"/>
  <c r="B1148" i="4"/>
  <c r="G1147" i="4"/>
  <c r="F1147" i="4"/>
  <c r="B1150" i="5" s="1"/>
  <c r="C1147" i="4"/>
  <c r="B1147" i="4"/>
  <c r="G1146" i="4"/>
  <c r="F1146" i="4"/>
  <c r="B1149" i="5" s="1"/>
  <c r="C1146" i="4"/>
  <c r="B1146" i="4"/>
  <c r="G1145" i="4"/>
  <c r="F1145" i="4"/>
  <c r="C1145" i="4"/>
  <c r="B1145" i="4"/>
  <c r="G1144" i="4"/>
  <c r="F1144" i="4"/>
  <c r="C1144" i="4"/>
  <c r="B1144" i="4"/>
  <c r="G1143" i="4"/>
  <c r="F1143" i="4"/>
  <c r="B1146" i="5" s="1"/>
  <c r="C1143" i="4"/>
  <c r="B1143" i="4"/>
  <c r="G1142" i="4"/>
  <c r="F1142" i="4"/>
  <c r="B1145" i="5" s="1"/>
  <c r="C1142" i="4"/>
  <c r="B1142" i="4"/>
  <c r="G1141" i="4"/>
  <c r="F1141" i="4"/>
  <c r="B1144" i="5" s="1"/>
  <c r="C1141" i="4"/>
  <c r="B1141" i="4"/>
  <c r="G1140" i="4"/>
  <c r="F1140" i="4"/>
  <c r="B1143" i="5" s="1"/>
  <c r="C1140" i="4"/>
  <c r="B1140" i="4"/>
  <c r="G1139" i="4"/>
  <c r="F1139" i="4"/>
  <c r="B1142" i="5" s="1"/>
  <c r="C1139" i="4"/>
  <c r="B1139" i="4"/>
  <c r="G1138" i="4"/>
  <c r="F1138" i="4"/>
  <c r="B1141" i="5" s="1"/>
  <c r="C1138" i="4"/>
  <c r="B1138" i="4"/>
  <c r="G1137" i="4"/>
  <c r="F1137" i="4"/>
  <c r="C1137" i="4"/>
  <c r="B1137" i="4"/>
  <c r="G1136" i="4"/>
  <c r="F1136" i="4"/>
  <c r="C1136" i="4"/>
  <c r="B1136" i="4"/>
  <c r="G1135" i="4"/>
  <c r="F1135" i="4"/>
  <c r="B1138" i="5" s="1"/>
  <c r="C1135" i="4"/>
  <c r="B1135" i="4"/>
  <c r="G1134" i="4"/>
  <c r="F1134" i="4"/>
  <c r="B1137" i="5" s="1"/>
  <c r="C1134" i="4"/>
  <c r="B1134" i="4"/>
  <c r="G1133" i="4"/>
  <c r="F1133" i="4"/>
  <c r="B1136" i="5" s="1"/>
  <c r="C1133" i="4"/>
  <c r="B1133" i="4"/>
  <c r="G1132" i="4"/>
  <c r="F1132" i="4"/>
  <c r="B1135" i="5" s="1"/>
  <c r="C1132" i="4"/>
  <c r="B1132" i="4"/>
  <c r="G1131" i="4"/>
  <c r="F1131" i="4"/>
  <c r="B1134" i="5" s="1"/>
  <c r="C1131" i="4"/>
  <c r="B1131" i="4"/>
  <c r="G1130" i="4"/>
  <c r="F1130" i="4"/>
  <c r="B1133" i="5" s="1"/>
  <c r="C1130" i="4"/>
  <c r="B1130" i="4"/>
  <c r="G1129" i="4"/>
  <c r="F1129" i="4"/>
  <c r="C1129" i="4"/>
  <c r="B1129" i="4"/>
  <c r="G1128" i="4"/>
  <c r="F1128" i="4"/>
  <c r="C1128" i="4"/>
  <c r="B1128" i="4"/>
  <c r="G1127" i="4"/>
  <c r="F1127" i="4"/>
  <c r="B1130" i="5" s="1"/>
  <c r="C1127" i="4"/>
  <c r="B1127" i="4"/>
  <c r="G1126" i="4"/>
  <c r="F1126" i="4"/>
  <c r="B1129" i="5" s="1"/>
  <c r="C1126" i="4"/>
  <c r="B1126" i="4"/>
  <c r="G1125" i="4"/>
  <c r="F1125" i="4"/>
  <c r="B1128" i="5" s="1"/>
  <c r="C1125" i="4"/>
  <c r="B1125" i="4"/>
  <c r="G1124" i="4"/>
  <c r="F1124" i="4"/>
  <c r="B1127" i="5" s="1"/>
  <c r="C1124" i="4"/>
  <c r="B1124" i="4"/>
  <c r="G1123" i="4"/>
  <c r="F1123" i="4"/>
  <c r="B1126" i="5" s="1"/>
  <c r="C1123" i="4"/>
  <c r="B1123" i="4"/>
  <c r="G1122" i="4"/>
  <c r="F1122" i="4"/>
  <c r="B1125" i="5" s="1"/>
  <c r="C1122" i="4"/>
  <c r="B1122" i="4"/>
  <c r="G1121" i="4"/>
  <c r="F1121" i="4"/>
  <c r="C1121" i="4"/>
  <c r="B1121" i="4"/>
  <c r="G1120" i="4"/>
  <c r="F1120" i="4"/>
  <c r="C1120" i="4"/>
  <c r="B1120" i="4"/>
  <c r="G1119" i="4"/>
  <c r="F1119" i="4"/>
  <c r="B1122" i="5" s="1"/>
  <c r="C1119" i="4"/>
  <c r="B1119" i="4"/>
  <c r="G1118" i="4"/>
  <c r="F1118" i="4"/>
  <c r="B1121" i="5" s="1"/>
  <c r="C1118" i="4"/>
  <c r="B1118" i="4"/>
  <c r="G1117" i="4"/>
  <c r="F1117" i="4"/>
  <c r="B1120" i="5" s="1"/>
  <c r="C1117" i="4"/>
  <c r="B1117" i="4"/>
  <c r="G1116" i="4"/>
  <c r="F1116" i="4"/>
  <c r="B1119" i="5" s="1"/>
  <c r="C1116" i="4"/>
  <c r="B1116" i="4"/>
  <c r="G1115" i="4"/>
  <c r="F1115" i="4"/>
  <c r="B1118" i="5" s="1"/>
  <c r="C1115" i="4"/>
  <c r="B1115" i="4"/>
  <c r="G1114" i="4"/>
  <c r="F1114" i="4"/>
  <c r="B1117" i="5" s="1"/>
  <c r="C1114" i="4"/>
  <c r="B1114" i="4"/>
  <c r="G1113" i="4"/>
  <c r="F1113" i="4"/>
  <c r="C1113" i="4"/>
  <c r="B1113" i="4"/>
  <c r="G1112" i="4"/>
  <c r="F1112" i="4"/>
  <c r="C1112" i="4"/>
  <c r="B1112" i="4"/>
  <c r="G1111" i="4"/>
  <c r="F1111" i="4"/>
  <c r="B1114" i="5" s="1"/>
  <c r="C1111" i="4"/>
  <c r="B1111" i="4"/>
  <c r="G1110" i="4"/>
  <c r="F1110" i="4"/>
  <c r="B1113" i="5" s="1"/>
  <c r="C1110" i="4"/>
  <c r="B1110" i="4"/>
  <c r="G1109" i="4"/>
  <c r="F1109" i="4"/>
  <c r="B1112" i="5" s="1"/>
  <c r="C1109" i="4"/>
  <c r="B1109" i="4"/>
  <c r="G1108" i="4"/>
  <c r="F1108" i="4"/>
  <c r="B1111" i="5" s="1"/>
  <c r="C1108" i="4"/>
  <c r="B1108" i="4"/>
  <c r="G1107" i="4"/>
  <c r="F1107" i="4"/>
  <c r="B1110" i="5" s="1"/>
  <c r="C1107" i="4"/>
  <c r="B1107" i="4"/>
  <c r="G1106" i="4"/>
  <c r="F1106" i="4"/>
  <c r="B1109" i="5" s="1"/>
  <c r="C1106" i="4"/>
  <c r="B1106" i="4"/>
  <c r="G1105" i="4"/>
  <c r="F1105" i="4"/>
  <c r="C1105" i="4"/>
  <c r="B1105" i="4"/>
  <c r="G1104" i="4"/>
  <c r="F1104" i="4"/>
  <c r="C1104" i="4"/>
  <c r="B1104" i="4"/>
  <c r="G1103" i="4"/>
  <c r="F1103" i="4"/>
  <c r="B1106" i="5" s="1"/>
  <c r="C1103" i="4"/>
  <c r="B1103" i="4"/>
  <c r="G1102" i="4"/>
  <c r="F1102" i="4"/>
  <c r="B1105" i="5" s="1"/>
  <c r="C1102" i="4"/>
  <c r="B1102" i="4"/>
  <c r="G1101" i="4"/>
  <c r="F1101" i="4"/>
  <c r="B1104" i="5" s="1"/>
  <c r="C1101" i="4"/>
  <c r="B1101" i="4"/>
  <c r="G1100" i="4"/>
  <c r="F1100" i="4"/>
  <c r="B1103" i="5" s="1"/>
  <c r="C1100" i="4"/>
  <c r="B1100" i="4"/>
  <c r="G1099" i="4"/>
  <c r="F1099" i="4"/>
  <c r="B1102" i="5" s="1"/>
  <c r="C1099" i="4"/>
  <c r="B1099" i="4"/>
  <c r="G1098" i="4"/>
  <c r="F1098" i="4"/>
  <c r="B1101" i="5" s="1"/>
  <c r="C1098" i="4"/>
  <c r="B1098" i="4"/>
  <c r="G1097" i="4"/>
  <c r="F1097" i="4"/>
  <c r="C1097" i="4"/>
  <c r="B1097" i="4"/>
  <c r="G1096" i="4"/>
  <c r="F1096" i="4"/>
  <c r="C1096" i="4"/>
  <c r="B1096" i="4"/>
  <c r="G1095" i="4"/>
  <c r="F1095" i="4"/>
  <c r="B1098" i="5" s="1"/>
  <c r="C1095" i="4"/>
  <c r="B1095" i="4"/>
  <c r="G1094" i="4"/>
  <c r="F1094" i="4"/>
  <c r="B1097" i="5" s="1"/>
  <c r="C1094" i="4"/>
  <c r="B1094" i="4"/>
  <c r="G1093" i="4"/>
  <c r="F1093" i="4"/>
  <c r="B1096" i="5" s="1"/>
  <c r="C1093" i="4"/>
  <c r="B1093" i="4"/>
  <c r="G1092" i="4"/>
  <c r="F1092" i="4"/>
  <c r="B1095" i="5" s="1"/>
  <c r="C1092" i="4"/>
  <c r="B1092" i="4"/>
  <c r="G1091" i="4"/>
  <c r="F1091" i="4"/>
  <c r="B1094" i="5" s="1"/>
  <c r="C1091" i="4"/>
  <c r="B1091" i="4"/>
  <c r="G1090" i="4"/>
  <c r="F1090" i="4"/>
  <c r="B1093" i="5" s="1"/>
  <c r="C1090" i="4"/>
  <c r="B1090" i="4"/>
  <c r="G1089" i="4"/>
  <c r="F1089" i="4"/>
  <c r="C1089" i="4"/>
  <c r="B1089" i="4"/>
  <c r="G1088" i="4"/>
  <c r="F1088" i="4"/>
  <c r="C1088" i="4"/>
  <c r="B1088" i="4"/>
  <c r="G1087" i="4"/>
  <c r="F1087" i="4"/>
  <c r="B1090" i="5" s="1"/>
  <c r="C1087" i="4"/>
  <c r="B1087" i="4"/>
  <c r="G1086" i="4"/>
  <c r="F1086" i="4"/>
  <c r="B1089" i="5" s="1"/>
  <c r="C1086" i="4"/>
  <c r="B1086" i="4"/>
  <c r="G1085" i="4"/>
  <c r="F1085" i="4"/>
  <c r="B1088" i="5" s="1"/>
  <c r="C1085" i="4"/>
  <c r="B1085" i="4"/>
  <c r="G1084" i="4"/>
  <c r="F1084" i="4"/>
  <c r="B1087" i="5" s="1"/>
  <c r="C1084" i="4"/>
  <c r="B1084" i="4"/>
  <c r="G1083" i="4"/>
  <c r="F1083" i="4"/>
  <c r="B1086" i="5" s="1"/>
  <c r="C1083" i="4"/>
  <c r="B1083" i="4"/>
  <c r="G1082" i="4"/>
  <c r="F1082" i="4"/>
  <c r="B1085" i="5" s="1"/>
  <c r="C1082" i="4"/>
  <c r="B1082" i="4"/>
  <c r="G1081" i="4"/>
  <c r="F1081" i="4"/>
  <c r="C1081" i="4"/>
  <c r="B1081" i="4"/>
  <c r="G1080" i="4"/>
  <c r="F1080" i="4"/>
  <c r="C1080" i="4"/>
  <c r="B1080" i="4"/>
  <c r="G1079" i="4"/>
  <c r="F1079" i="4"/>
  <c r="B1082" i="5" s="1"/>
  <c r="C1079" i="4"/>
  <c r="B1079" i="4"/>
  <c r="G1078" i="4"/>
  <c r="F1078" i="4"/>
  <c r="B1081" i="5" s="1"/>
  <c r="C1078" i="4"/>
  <c r="B1078" i="4"/>
  <c r="G1077" i="4"/>
  <c r="F1077" i="4"/>
  <c r="B1080" i="5" s="1"/>
  <c r="C1077" i="4"/>
  <c r="B1077" i="4"/>
  <c r="G1076" i="4"/>
  <c r="F1076" i="4"/>
  <c r="B1079" i="5" s="1"/>
  <c r="C1076" i="4"/>
  <c r="B1076" i="4"/>
  <c r="G1075" i="4"/>
  <c r="F1075" i="4"/>
  <c r="B1078" i="5" s="1"/>
  <c r="C1075" i="4"/>
  <c r="B1075" i="4"/>
  <c r="G1074" i="4"/>
  <c r="F1074" i="4"/>
  <c r="B1077" i="5" s="1"/>
  <c r="C1074" i="4"/>
  <c r="B1074" i="4"/>
  <c r="G1073" i="4"/>
  <c r="F1073" i="4"/>
  <c r="C1073" i="4"/>
  <c r="B1073" i="4"/>
  <c r="G1072" i="4"/>
  <c r="F1072" i="4"/>
  <c r="C1072" i="4"/>
  <c r="B1072" i="4"/>
  <c r="G1071" i="4"/>
  <c r="F1071" i="4"/>
  <c r="B1074" i="5" s="1"/>
  <c r="C1071" i="4"/>
  <c r="B1071" i="4"/>
  <c r="G1070" i="4"/>
  <c r="F1070" i="4"/>
  <c r="B1073" i="5" s="1"/>
  <c r="C1070" i="4"/>
  <c r="B1070" i="4"/>
  <c r="G1069" i="4"/>
  <c r="F1069" i="4"/>
  <c r="B1072" i="5" s="1"/>
  <c r="C1069" i="4"/>
  <c r="B1069" i="4"/>
  <c r="G1068" i="4"/>
  <c r="F1068" i="4"/>
  <c r="B1071" i="5" s="1"/>
  <c r="C1068" i="4"/>
  <c r="B1068" i="4"/>
  <c r="G1067" i="4"/>
  <c r="F1067" i="4"/>
  <c r="B1070" i="5" s="1"/>
  <c r="C1067" i="4"/>
  <c r="B1067" i="4"/>
  <c r="G1066" i="4"/>
  <c r="F1066" i="4"/>
  <c r="B1069" i="5" s="1"/>
  <c r="C1066" i="4"/>
  <c r="B1066" i="4"/>
  <c r="G1065" i="4"/>
  <c r="F1065" i="4"/>
  <c r="C1065" i="4"/>
  <c r="B1065" i="4"/>
  <c r="G1064" i="4"/>
  <c r="F1064" i="4"/>
  <c r="C1064" i="4"/>
  <c r="B1064" i="4"/>
  <c r="G1063" i="4"/>
  <c r="F1063" i="4"/>
  <c r="B1066" i="5" s="1"/>
  <c r="C1063" i="4"/>
  <c r="B1063" i="4"/>
  <c r="G1062" i="4"/>
  <c r="F1062" i="4"/>
  <c r="B1065" i="5" s="1"/>
  <c r="C1062" i="4"/>
  <c r="B1062" i="4"/>
  <c r="G1061" i="4"/>
  <c r="F1061" i="4"/>
  <c r="B1064" i="5" s="1"/>
  <c r="R1064" i="5" s="1"/>
  <c r="C1061" i="4"/>
  <c r="B1061" i="4"/>
  <c r="G1060" i="4"/>
  <c r="F1060" i="4"/>
  <c r="B1063" i="5" s="1"/>
  <c r="C1060" i="4"/>
  <c r="B1060" i="4"/>
  <c r="G1059" i="4"/>
  <c r="F1059" i="4"/>
  <c r="B1062" i="5" s="1"/>
  <c r="C1059" i="4"/>
  <c r="B1059" i="4"/>
  <c r="G1058" i="4"/>
  <c r="F1058" i="4"/>
  <c r="B1061" i="5" s="1"/>
  <c r="C1058" i="4"/>
  <c r="B1058" i="4"/>
  <c r="G1057" i="4"/>
  <c r="F1057" i="4"/>
  <c r="C1057" i="4"/>
  <c r="B1057" i="4"/>
  <c r="G1056" i="4"/>
  <c r="F1056" i="4"/>
  <c r="C1056" i="4"/>
  <c r="B1056" i="4"/>
  <c r="G1055" i="4"/>
  <c r="F1055" i="4"/>
  <c r="B1058" i="5" s="1"/>
  <c r="C1055" i="4"/>
  <c r="B1055" i="4"/>
  <c r="G1054" i="4"/>
  <c r="F1054" i="4"/>
  <c r="B1057" i="5" s="1"/>
  <c r="C1054" i="4"/>
  <c r="B1054" i="4"/>
  <c r="G1053" i="4"/>
  <c r="F1053" i="4"/>
  <c r="B1056" i="5" s="1"/>
  <c r="C1053" i="4"/>
  <c r="B1053" i="4"/>
  <c r="G1052" i="4"/>
  <c r="F1052" i="4"/>
  <c r="B1055" i="5" s="1"/>
  <c r="C1052" i="4"/>
  <c r="B1052" i="4"/>
  <c r="G1051" i="4"/>
  <c r="F1051" i="4"/>
  <c r="B1054" i="5" s="1"/>
  <c r="C1051" i="4"/>
  <c r="B1051" i="4"/>
  <c r="G1050" i="4"/>
  <c r="F1050" i="4"/>
  <c r="B1053" i="5" s="1"/>
  <c r="C1050" i="4"/>
  <c r="B1050" i="4"/>
  <c r="G1049" i="4"/>
  <c r="F1049" i="4"/>
  <c r="C1049" i="4"/>
  <c r="B1049" i="4"/>
  <c r="G1048" i="4"/>
  <c r="F1048" i="4"/>
  <c r="C1048" i="4"/>
  <c r="B1048" i="4"/>
  <c r="G1047" i="4"/>
  <c r="F1047" i="4"/>
  <c r="B1050" i="5" s="1"/>
  <c r="C1047" i="4"/>
  <c r="B1047" i="4"/>
  <c r="G1046" i="4"/>
  <c r="F1046" i="4"/>
  <c r="B1049" i="5" s="1"/>
  <c r="C1046" i="4"/>
  <c r="B1046" i="4"/>
  <c r="G1045" i="4"/>
  <c r="F1045" i="4"/>
  <c r="B1048" i="5" s="1"/>
  <c r="C1045" i="4"/>
  <c r="B1045" i="4"/>
  <c r="G1044" i="4"/>
  <c r="F1044" i="4"/>
  <c r="B1047" i="5" s="1"/>
  <c r="C1044" i="4"/>
  <c r="B1044" i="4"/>
  <c r="G1043" i="4"/>
  <c r="F1043" i="4"/>
  <c r="B1046" i="5" s="1"/>
  <c r="C1043" i="4"/>
  <c r="B1043" i="4"/>
  <c r="G1042" i="4"/>
  <c r="F1042" i="4"/>
  <c r="B1045" i="5" s="1"/>
  <c r="C1042" i="4"/>
  <c r="B1042" i="4"/>
  <c r="G1041" i="4"/>
  <c r="F1041" i="4"/>
  <c r="C1041" i="4"/>
  <c r="B1041" i="4"/>
  <c r="G1040" i="4"/>
  <c r="F1040" i="4"/>
  <c r="C1040" i="4"/>
  <c r="B1040" i="4"/>
  <c r="G1039" i="4"/>
  <c r="F1039" i="4"/>
  <c r="B1042" i="5" s="1"/>
  <c r="C1039" i="4"/>
  <c r="B1039" i="4"/>
  <c r="G1038" i="4"/>
  <c r="F1038" i="4"/>
  <c r="B1041" i="5" s="1"/>
  <c r="C1038" i="4"/>
  <c r="B1038" i="4"/>
  <c r="G1037" i="4"/>
  <c r="F1037" i="4"/>
  <c r="B1040" i="5" s="1"/>
  <c r="C1037" i="4"/>
  <c r="B1037" i="4"/>
  <c r="G1036" i="4"/>
  <c r="F1036" i="4"/>
  <c r="B1039" i="5" s="1"/>
  <c r="C1036" i="4"/>
  <c r="B1036" i="4"/>
  <c r="G1035" i="4"/>
  <c r="F1035" i="4"/>
  <c r="B1038" i="5" s="1"/>
  <c r="C1035" i="4"/>
  <c r="B1035" i="4"/>
  <c r="G1034" i="4"/>
  <c r="F1034" i="4"/>
  <c r="B1037" i="5" s="1"/>
  <c r="C1034" i="4"/>
  <c r="B1034" i="4"/>
  <c r="G1033" i="4"/>
  <c r="F1033" i="4"/>
  <c r="C1033" i="4"/>
  <c r="B1033" i="4"/>
  <c r="G1032" i="4"/>
  <c r="F1032" i="4"/>
  <c r="C1032" i="4"/>
  <c r="B1032" i="4"/>
  <c r="G1031" i="4"/>
  <c r="F1031" i="4"/>
  <c r="B1034" i="5" s="1"/>
  <c r="C1031" i="4"/>
  <c r="B1031" i="4"/>
  <c r="G1030" i="4"/>
  <c r="F1030" i="4"/>
  <c r="B1033" i="5" s="1"/>
  <c r="C1030" i="4"/>
  <c r="B1030" i="4"/>
  <c r="G1029" i="4"/>
  <c r="F1029" i="4"/>
  <c r="B1032" i="5" s="1"/>
  <c r="C1029" i="4"/>
  <c r="B1029" i="4"/>
  <c r="G1028" i="4"/>
  <c r="F1028" i="4"/>
  <c r="B1031" i="5" s="1"/>
  <c r="C1028" i="4"/>
  <c r="B1028" i="4"/>
  <c r="G1027" i="4"/>
  <c r="F1027" i="4"/>
  <c r="B1030" i="5" s="1"/>
  <c r="C1027" i="4"/>
  <c r="B1027" i="4"/>
  <c r="G1026" i="4"/>
  <c r="F1026" i="4"/>
  <c r="B1029" i="5" s="1"/>
  <c r="C1026" i="4"/>
  <c r="B1026" i="4"/>
  <c r="G1025" i="4"/>
  <c r="F1025" i="4"/>
  <c r="C1025" i="4"/>
  <c r="B1025" i="4"/>
  <c r="G1024" i="4"/>
  <c r="F1024" i="4"/>
  <c r="C1024" i="4"/>
  <c r="B1024" i="4"/>
  <c r="G1023" i="4"/>
  <c r="F1023" i="4"/>
  <c r="B1026" i="5" s="1"/>
  <c r="C1023" i="4"/>
  <c r="B1023" i="4"/>
  <c r="G1022" i="4"/>
  <c r="F1022" i="4"/>
  <c r="B1025" i="5" s="1"/>
  <c r="C1022" i="4"/>
  <c r="B1022" i="4"/>
  <c r="G1021" i="4"/>
  <c r="F1021" i="4"/>
  <c r="B1024" i="5" s="1"/>
  <c r="C1021" i="4"/>
  <c r="B1021" i="4"/>
  <c r="G1020" i="4"/>
  <c r="F1020" i="4"/>
  <c r="B1023" i="5" s="1"/>
  <c r="C1020" i="4"/>
  <c r="B1020" i="4"/>
  <c r="G1019" i="4"/>
  <c r="F1019" i="4"/>
  <c r="B1022" i="5" s="1"/>
  <c r="C1019" i="4"/>
  <c r="B1019" i="4"/>
  <c r="G1018" i="4"/>
  <c r="F1018" i="4"/>
  <c r="B1021" i="5" s="1"/>
  <c r="C1018" i="4"/>
  <c r="B1018" i="4"/>
  <c r="G1017" i="4"/>
  <c r="F1017" i="4"/>
  <c r="C1017" i="4"/>
  <c r="B1017" i="4"/>
  <c r="G1016" i="4"/>
  <c r="F1016" i="4"/>
  <c r="C1016" i="4"/>
  <c r="B1016" i="4"/>
  <c r="G1015" i="4"/>
  <c r="F1015" i="4"/>
  <c r="B1018" i="5" s="1"/>
  <c r="C1015" i="4"/>
  <c r="B1015" i="4"/>
  <c r="G1014" i="4"/>
  <c r="F1014" i="4"/>
  <c r="B1017" i="5" s="1"/>
  <c r="C1014" i="4"/>
  <c r="B1014" i="4"/>
  <c r="G1013" i="4"/>
  <c r="F1013" i="4"/>
  <c r="B1016" i="5" s="1"/>
  <c r="C1013" i="4"/>
  <c r="B1013" i="4"/>
  <c r="G1012" i="4"/>
  <c r="F1012" i="4"/>
  <c r="B1015" i="5" s="1"/>
  <c r="C1012" i="4"/>
  <c r="B1012" i="4"/>
  <c r="G1011" i="4"/>
  <c r="F1011" i="4"/>
  <c r="B1014" i="5" s="1"/>
  <c r="C1011" i="4"/>
  <c r="B1011" i="4"/>
  <c r="G1010" i="4"/>
  <c r="F1010" i="4"/>
  <c r="B1013" i="5" s="1"/>
  <c r="C1010" i="4"/>
  <c r="B1010" i="4"/>
  <c r="G1009" i="4"/>
  <c r="F1009" i="4"/>
  <c r="C1009" i="4"/>
  <c r="B1009" i="4"/>
  <c r="G1008" i="4"/>
  <c r="F1008" i="4"/>
  <c r="C1008" i="4"/>
  <c r="B1008" i="4"/>
  <c r="G1007" i="4"/>
  <c r="F1007" i="4"/>
  <c r="B1010" i="5" s="1"/>
  <c r="C1007" i="4"/>
  <c r="B1007" i="4"/>
  <c r="G1006" i="4"/>
  <c r="F1006" i="4"/>
  <c r="B1009" i="5" s="1"/>
  <c r="C1006" i="4"/>
  <c r="B1006" i="4"/>
  <c r="G1005" i="4"/>
  <c r="F1005" i="4"/>
  <c r="B1008" i="5" s="1"/>
  <c r="C1005" i="4"/>
  <c r="B1005" i="4"/>
  <c r="G1004" i="4"/>
  <c r="F1004" i="4"/>
  <c r="B1007" i="5" s="1"/>
  <c r="C1004" i="4"/>
  <c r="B1004" i="4"/>
  <c r="G1003" i="4"/>
  <c r="F1003" i="4"/>
  <c r="B1006" i="5" s="1"/>
  <c r="C1003" i="4"/>
  <c r="B1003" i="4"/>
  <c r="G1002" i="4"/>
  <c r="F1002" i="4"/>
  <c r="B1005" i="5" s="1"/>
  <c r="C1002" i="4"/>
  <c r="B1002" i="4"/>
  <c r="G1001" i="4"/>
  <c r="F1001" i="4"/>
  <c r="C1001" i="4"/>
  <c r="B1001" i="4"/>
  <c r="G1000" i="4"/>
  <c r="F1000" i="4"/>
  <c r="C1000" i="4"/>
  <c r="B1000" i="4"/>
  <c r="G999" i="4"/>
  <c r="F999" i="4"/>
  <c r="B1002" i="5" s="1"/>
  <c r="C999" i="4"/>
  <c r="B999" i="4"/>
  <c r="G998" i="4"/>
  <c r="F998" i="4"/>
  <c r="B1001" i="5" s="1"/>
  <c r="C998" i="4"/>
  <c r="B998" i="4"/>
  <c r="G997" i="4"/>
  <c r="F997" i="4"/>
  <c r="B1000" i="5" s="1"/>
  <c r="C997" i="4"/>
  <c r="B997" i="4"/>
  <c r="G996" i="4"/>
  <c r="F996" i="4"/>
  <c r="B999" i="5" s="1"/>
  <c r="C996" i="4"/>
  <c r="B996" i="4"/>
  <c r="G995" i="4"/>
  <c r="F995" i="4"/>
  <c r="B998" i="5" s="1"/>
  <c r="C995" i="4"/>
  <c r="B995" i="4"/>
  <c r="G994" i="4"/>
  <c r="F994" i="4"/>
  <c r="B997" i="5" s="1"/>
  <c r="C994" i="4"/>
  <c r="B994" i="4"/>
  <c r="G993" i="4"/>
  <c r="F993" i="4"/>
  <c r="C993" i="4"/>
  <c r="B993" i="4"/>
  <c r="G992" i="4"/>
  <c r="F992" i="4"/>
  <c r="C992" i="4"/>
  <c r="B992" i="4"/>
  <c r="G991" i="4"/>
  <c r="F991" i="4"/>
  <c r="B994" i="5" s="1"/>
  <c r="C991" i="4"/>
  <c r="B991" i="4"/>
  <c r="G990" i="4"/>
  <c r="F990" i="4"/>
  <c r="B993" i="5" s="1"/>
  <c r="C990" i="4"/>
  <c r="B990" i="4"/>
  <c r="G989" i="4"/>
  <c r="F989" i="4"/>
  <c r="B992" i="5" s="1"/>
  <c r="C989" i="4"/>
  <c r="B989" i="4"/>
  <c r="G988" i="4"/>
  <c r="F988" i="4"/>
  <c r="B991" i="5" s="1"/>
  <c r="C988" i="4"/>
  <c r="B988" i="4"/>
  <c r="G987" i="4"/>
  <c r="F987" i="4"/>
  <c r="B990" i="5" s="1"/>
  <c r="C987" i="4"/>
  <c r="B987" i="4"/>
  <c r="G986" i="4"/>
  <c r="F986" i="4"/>
  <c r="B989" i="5" s="1"/>
  <c r="C986" i="4"/>
  <c r="B986" i="4"/>
  <c r="G985" i="4"/>
  <c r="F985" i="4"/>
  <c r="C985" i="4"/>
  <c r="B985" i="4"/>
  <c r="G984" i="4"/>
  <c r="F984" i="4"/>
  <c r="C984" i="4"/>
  <c r="B984" i="4"/>
  <c r="G983" i="4"/>
  <c r="F983" i="4"/>
  <c r="B986" i="5" s="1"/>
  <c r="C983" i="4"/>
  <c r="B983" i="4"/>
  <c r="G982" i="4"/>
  <c r="F982" i="4"/>
  <c r="B985" i="5" s="1"/>
  <c r="C982" i="4"/>
  <c r="B982" i="4"/>
  <c r="G981" i="4"/>
  <c r="F981" i="4"/>
  <c r="B984" i="5" s="1"/>
  <c r="C981" i="4"/>
  <c r="B981" i="4"/>
  <c r="G980" i="4"/>
  <c r="F980" i="4"/>
  <c r="B983" i="5" s="1"/>
  <c r="C980" i="4"/>
  <c r="B980" i="4"/>
  <c r="G979" i="4"/>
  <c r="F979" i="4"/>
  <c r="B982" i="5" s="1"/>
  <c r="C979" i="4"/>
  <c r="B979" i="4"/>
  <c r="G978" i="4"/>
  <c r="F978" i="4"/>
  <c r="B981" i="5" s="1"/>
  <c r="C978" i="4"/>
  <c r="B978" i="4"/>
  <c r="G977" i="4"/>
  <c r="F977" i="4"/>
  <c r="C977" i="4"/>
  <c r="B977" i="4"/>
  <c r="G976" i="4"/>
  <c r="F976" i="4"/>
  <c r="C976" i="4"/>
  <c r="B976" i="4"/>
  <c r="G975" i="4"/>
  <c r="F975" i="4"/>
  <c r="B978" i="5" s="1"/>
  <c r="C975" i="4"/>
  <c r="B975" i="4"/>
  <c r="G974" i="4"/>
  <c r="F974" i="4"/>
  <c r="B977" i="5" s="1"/>
  <c r="C974" i="4"/>
  <c r="B974" i="4"/>
  <c r="G973" i="4"/>
  <c r="F973" i="4"/>
  <c r="B976" i="5" s="1"/>
  <c r="C973" i="4"/>
  <c r="B973" i="4"/>
  <c r="G972" i="4"/>
  <c r="F972" i="4"/>
  <c r="B975" i="5" s="1"/>
  <c r="C972" i="4"/>
  <c r="B972" i="4"/>
  <c r="G971" i="4"/>
  <c r="F971" i="4"/>
  <c r="B974" i="5" s="1"/>
  <c r="C971" i="4"/>
  <c r="B971" i="4"/>
  <c r="G970" i="4"/>
  <c r="F970" i="4"/>
  <c r="B973" i="5" s="1"/>
  <c r="C970" i="4"/>
  <c r="B970" i="4"/>
  <c r="G969" i="4"/>
  <c r="F969" i="4"/>
  <c r="C969" i="4"/>
  <c r="B969" i="4"/>
  <c r="G968" i="4"/>
  <c r="F968" i="4"/>
  <c r="C968" i="4"/>
  <c r="B968" i="4"/>
  <c r="G967" i="4"/>
  <c r="F967" i="4"/>
  <c r="B970" i="5" s="1"/>
  <c r="C967" i="4"/>
  <c r="B967" i="4"/>
  <c r="G966" i="4"/>
  <c r="F966" i="4"/>
  <c r="B969" i="5" s="1"/>
  <c r="C966" i="4"/>
  <c r="B966" i="4"/>
  <c r="G965" i="4"/>
  <c r="F965" i="4"/>
  <c r="B968" i="5" s="1"/>
  <c r="C965" i="4"/>
  <c r="B965" i="4"/>
  <c r="G964" i="4"/>
  <c r="F964" i="4"/>
  <c r="B967" i="5" s="1"/>
  <c r="C964" i="4"/>
  <c r="B964" i="4"/>
  <c r="G963" i="4"/>
  <c r="F963" i="4"/>
  <c r="B966" i="5" s="1"/>
  <c r="C963" i="4"/>
  <c r="B963" i="4"/>
  <c r="G962" i="4"/>
  <c r="F962" i="4"/>
  <c r="B965" i="5" s="1"/>
  <c r="C962" i="4"/>
  <c r="B962" i="4"/>
  <c r="G961" i="4"/>
  <c r="F961" i="4"/>
  <c r="C961" i="4"/>
  <c r="B961" i="4"/>
  <c r="G960" i="4"/>
  <c r="F960" i="4"/>
  <c r="C960" i="4"/>
  <c r="B960" i="4"/>
  <c r="G959" i="4"/>
  <c r="F959" i="4"/>
  <c r="B962" i="5" s="1"/>
  <c r="C959" i="4"/>
  <c r="B959" i="4"/>
  <c r="G958" i="4"/>
  <c r="F958" i="4"/>
  <c r="B961" i="5" s="1"/>
  <c r="C958" i="4"/>
  <c r="B958" i="4"/>
  <c r="G957" i="4"/>
  <c r="F957" i="4"/>
  <c r="B960" i="5" s="1"/>
  <c r="C957" i="4"/>
  <c r="B957" i="4"/>
  <c r="G956" i="4"/>
  <c r="F956" i="4"/>
  <c r="B959" i="5" s="1"/>
  <c r="C956" i="4"/>
  <c r="B956" i="4"/>
  <c r="G955" i="4"/>
  <c r="F955" i="4"/>
  <c r="B958" i="5" s="1"/>
  <c r="C955" i="4"/>
  <c r="B955" i="4"/>
  <c r="G954" i="4"/>
  <c r="F954" i="4"/>
  <c r="B957" i="5" s="1"/>
  <c r="C954" i="4"/>
  <c r="B954" i="4"/>
  <c r="G953" i="4"/>
  <c r="F953" i="4"/>
  <c r="C953" i="4"/>
  <c r="B953" i="4"/>
  <c r="G952" i="4"/>
  <c r="F952" i="4"/>
  <c r="C952" i="4"/>
  <c r="B952" i="4"/>
  <c r="G951" i="4"/>
  <c r="F951" i="4"/>
  <c r="B954" i="5" s="1"/>
  <c r="C951" i="4"/>
  <c r="B951" i="4"/>
  <c r="G950" i="4"/>
  <c r="F950" i="4"/>
  <c r="B953" i="5" s="1"/>
  <c r="C950" i="4"/>
  <c r="B950" i="4"/>
  <c r="G949" i="4"/>
  <c r="F949" i="4"/>
  <c r="B952" i="5" s="1"/>
  <c r="C949" i="4"/>
  <c r="B949" i="4"/>
  <c r="G948" i="4"/>
  <c r="F948" i="4"/>
  <c r="B951" i="5" s="1"/>
  <c r="C948" i="4"/>
  <c r="B948" i="4"/>
  <c r="G947" i="4"/>
  <c r="F947" i="4"/>
  <c r="B950" i="5" s="1"/>
  <c r="C947" i="4"/>
  <c r="B947" i="4"/>
  <c r="G946" i="4"/>
  <c r="F946" i="4"/>
  <c r="B949" i="5" s="1"/>
  <c r="C946" i="4"/>
  <c r="B946" i="4"/>
  <c r="G945" i="4"/>
  <c r="F945" i="4"/>
  <c r="C945" i="4"/>
  <c r="B945" i="4"/>
  <c r="G944" i="4"/>
  <c r="F944" i="4"/>
  <c r="C944" i="4"/>
  <c r="B944" i="4"/>
  <c r="G943" i="4"/>
  <c r="F943" i="4"/>
  <c r="B946" i="5" s="1"/>
  <c r="C943" i="4"/>
  <c r="B943" i="4"/>
  <c r="G942" i="4"/>
  <c r="F942" i="4"/>
  <c r="B945" i="5" s="1"/>
  <c r="C942" i="4"/>
  <c r="B942" i="4"/>
  <c r="G941" i="4"/>
  <c r="F941" i="4"/>
  <c r="B944" i="5" s="1"/>
  <c r="C941" i="4"/>
  <c r="B941" i="4"/>
  <c r="G940" i="4"/>
  <c r="F940" i="4"/>
  <c r="B943" i="5" s="1"/>
  <c r="C940" i="4"/>
  <c r="B940" i="4"/>
  <c r="G939" i="4"/>
  <c r="F939" i="4"/>
  <c r="B942" i="5" s="1"/>
  <c r="C939" i="4"/>
  <c r="B939" i="4"/>
  <c r="G938" i="4"/>
  <c r="F938" i="4"/>
  <c r="B941" i="5" s="1"/>
  <c r="C938" i="4"/>
  <c r="B938" i="4"/>
  <c r="G937" i="4"/>
  <c r="F937" i="4"/>
  <c r="C937" i="4"/>
  <c r="B937" i="4"/>
  <c r="G936" i="4"/>
  <c r="F936" i="4"/>
  <c r="C936" i="4"/>
  <c r="B936" i="4"/>
  <c r="G935" i="4"/>
  <c r="F935" i="4"/>
  <c r="B938" i="5" s="1"/>
  <c r="C935" i="4"/>
  <c r="B935" i="4"/>
  <c r="G934" i="4"/>
  <c r="F934" i="4"/>
  <c r="B937" i="5" s="1"/>
  <c r="C934" i="4"/>
  <c r="B934" i="4"/>
  <c r="G933" i="4"/>
  <c r="F933" i="4"/>
  <c r="B936" i="5" s="1"/>
  <c r="C933" i="4"/>
  <c r="B933" i="4"/>
  <c r="G932" i="4"/>
  <c r="F932" i="4"/>
  <c r="B935" i="5" s="1"/>
  <c r="C932" i="4"/>
  <c r="B932" i="4"/>
  <c r="G931" i="4"/>
  <c r="F931" i="4"/>
  <c r="B934" i="5" s="1"/>
  <c r="C931" i="4"/>
  <c r="B931" i="4"/>
  <c r="G930" i="4"/>
  <c r="F930" i="4"/>
  <c r="B933" i="5" s="1"/>
  <c r="C930" i="4"/>
  <c r="B930" i="4"/>
  <c r="G929" i="4"/>
  <c r="F929" i="4"/>
  <c r="C929" i="4"/>
  <c r="B929" i="4"/>
  <c r="G928" i="4"/>
  <c r="F928" i="4"/>
  <c r="C928" i="4"/>
  <c r="B928" i="4"/>
  <c r="G927" i="4"/>
  <c r="F927" i="4"/>
  <c r="B930" i="5" s="1"/>
  <c r="C927" i="4"/>
  <c r="B927" i="4"/>
  <c r="G926" i="4"/>
  <c r="F926" i="4"/>
  <c r="B929" i="5" s="1"/>
  <c r="C926" i="4"/>
  <c r="B926" i="4"/>
  <c r="G925" i="4"/>
  <c r="F925" i="4"/>
  <c r="B928" i="5" s="1"/>
  <c r="C925" i="4"/>
  <c r="B925" i="4"/>
  <c r="G924" i="4"/>
  <c r="F924" i="4"/>
  <c r="B927" i="5" s="1"/>
  <c r="C924" i="4"/>
  <c r="B924" i="4"/>
  <c r="G923" i="4"/>
  <c r="F923" i="4"/>
  <c r="B926" i="5" s="1"/>
  <c r="C923" i="4"/>
  <c r="B923" i="4"/>
  <c r="G922" i="4"/>
  <c r="F922" i="4"/>
  <c r="B925" i="5" s="1"/>
  <c r="C922" i="4"/>
  <c r="B922" i="4"/>
  <c r="G921" i="4"/>
  <c r="F921" i="4"/>
  <c r="C921" i="4"/>
  <c r="B921" i="4"/>
  <c r="G920" i="4"/>
  <c r="F920" i="4"/>
  <c r="C920" i="4"/>
  <c r="B920" i="4"/>
  <c r="G919" i="4"/>
  <c r="F919" i="4"/>
  <c r="B922" i="5" s="1"/>
  <c r="C919" i="4"/>
  <c r="B919" i="4"/>
  <c r="G918" i="4"/>
  <c r="F918" i="4"/>
  <c r="B921" i="5" s="1"/>
  <c r="C918" i="4"/>
  <c r="B918" i="4"/>
  <c r="G917" i="4"/>
  <c r="F917" i="4"/>
  <c r="B920" i="5" s="1"/>
  <c r="C917" i="4"/>
  <c r="B917" i="4"/>
  <c r="G916" i="4"/>
  <c r="F916" i="4"/>
  <c r="B919" i="5" s="1"/>
  <c r="C916" i="4"/>
  <c r="B916" i="4"/>
  <c r="G915" i="4"/>
  <c r="F915" i="4"/>
  <c r="B918" i="5" s="1"/>
  <c r="C915" i="4"/>
  <c r="B915" i="4"/>
  <c r="G914" i="4"/>
  <c r="F914" i="4"/>
  <c r="B917" i="5" s="1"/>
  <c r="C914" i="4"/>
  <c r="B914" i="4"/>
  <c r="G913" i="4"/>
  <c r="F913" i="4"/>
  <c r="C913" i="4"/>
  <c r="B913" i="4"/>
  <c r="G912" i="4"/>
  <c r="F912" i="4"/>
  <c r="C912" i="4"/>
  <c r="B912" i="4"/>
  <c r="G911" i="4"/>
  <c r="F911" i="4"/>
  <c r="B914" i="5" s="1"/>
  <c r="I914" i="5" s="1"/>
  <c r="C911" i="4"/>
  <c r="B911" i="4"/>
  <c r="G910" i="4"/>
  <c r="F910" i="4"/>
  <c r="B913" i="5" s="1"/>
  <c r="C910" i="4"/>
  <c r="B910" i="4"/>
  <c r="G909" i="4"/>
  <c r="F909" i="4"/>
  <c r="B912" i="5" s="1"/>
  <c r="C909" i="4"/>
  <c r="B909" i="4"/>
  <c r="G908" i="4"/>
  <c r="F908" i="4"/>
  <c r="B911" i="5" s="1"/>
  <c r="C908" i="4"/>
  <c r="B908" i="4"/>
  <c r="G907" i="4"/>
  <c r="F907" i="4"/>
  <c r="B910" i="5" s="1"/>
  <c r="C907" i="4"/>
  <c r="B907" i="4"/>
  <c r="G906" i="4"/>
  <c r="F906" i="4"/>
  <c r="B909" i="5" s="1"/>
  <c r="C906" i="4"/>
  <c r="B906" i="4"/>
  <c r="G905" i="4"/>
  <c r="F905" i="4"/>
  <c r="C905" i="4"/>
  <c r="B905" i="4"/>
  <c r="G904" i="4"/>
  <c r="F904" i="4"/>
  <c r="C904" i="4"/>
  <c r="B904" i="4"/>
  <c r="G903" i="4"/>
  <c r="F903" i="4"/>
  <c r="C903" i="4"/>
  <c r="B903" i="4"/>
  <c r="G902" i="4"/>
  <c r="F902" i="4"/>
  <c r="B905" i="5" s="1"/>
  <c r="C902" i="4"/>
  <c r="B902" i="4"/>
  <c r="G901" i="4"/>
  <c r="F901" i="4"/>
  <c r="B904" i="5" s="1"/>
  <c r="C901" i="4"/>
  <c r="B901" i="4"/>
  <c r="G900" i="4"/>
  <c r="F900" i="4"/>
  <c r="B903" i="5" s="1"/>
  <c r="C900" i="4"/>
  <c r="B900" i="4"/>
  <c r="G899" i="4"/>
  <c r="F899" i="4"/>
  <c r="B902" i="5" s="1"/>
  <c r="C899" i="4"/>
  <c r="B899" i="4"/>
  <c r="G898" i="4"/>
  <c r="F898" i="4"/>
  <c r="B901" i="5" s="1"/>
  <c r="C898" i="4"/>
  <c r="B898" i="4"/>
  <c r="G897" i="4"/>
  <c r="F897" i="4"/>
  <c r="C897" i="4"/>
  <c r="B897" i="4"/>
  <c r="G896" i="4"/>
  <c r="F896" i="4"/>
  <c r="C896" i="4"/>
  <c r="B896" i="4"/>
  <c r="G895" i="4"/>
  <c r="F895" i="4"/>
  <c r="C895" i="4"/>
  <c r="B895" i="4"/>
  <c r="G894" i="4"/>
  <c r="F894" i="4"/>
  <c r="B897" i="5" s="1"/>
  <c r="C894" i="4"/>
  <c r="B894" i="4"/>
  <c r="G893" i="4"/>
  <c r="F893" i="4"/>
  <c r="B896" i="5" s="1"/>
  <c r="C893" i="4"/>
  <c r="B893" i="4"/>
  <c r="G892" i="4"/>
  <c r="F892" i="4"/>
  <c r="B895" i="5" s="1"/>
  <c r="C892" i="4"/>
  <c r="B892" i="4"/>
  <c r="G891" i="4"/>
  <c r="F891" i="4"/>
  <c r="B894" i="5" s="1"/>
  <c r="C891" i="4"/>
  <c r="B891" i="4"/>
  <c r="G890" i="4"/>
  <c r="F890" i="4"/>
  <c r="B893" i="5" s="1"/>
  <c r="C890" i="4"/>
  <c r="B890" i="4"/>
  <c r="G889" i="4"/>
  <c r="F889" i="4"/>
  <c r="C889" i="4"/>
  <c r="B889" i="4"/>
  <c r="G888" i="4"/>
  <c r="F888" i="4"/>
  <c r="C888" i="4"/>
  <c r="B888" i="4"/>
  <c r="G887" i="4"/>
  <c r="F887" i="4"/>
  <c r="C887" i="4"/>
  <c r="B887" i="4"/>
  <c r="G886" i="4"/>
  <c r="F886" i="4"/>
  <c r="B889" i="5" s="1"/>
  <c r="C886" i="4"/>
  <c r="B886" i="4"/>
  <c r="G885" i="4"/>
  <c r="F885" i="4"/>
  <c r="B888" i="5" s="1"/>
  <c r="C885" i="4"/>
  <c r="B885" i="4"/>
  <c r="G884" i="4"/>
  <c r="F884" i="4"/>
  <c r="B887" i="5" s="1"/>
  <c r="C884" i="4"/>
  <c r="B884" i="4"/>
  <c r="G883" i="4"/>
  <c r="F883" i="4"/>
  <c r="B886" i="5" s="1"/>
  <c r="C883" i="4"/>
  <c r="B883" i="4"/>
  <c r="G882" i="4"/>
  <c r="F882" i="4"/>
  <c r="B885" i="5" s="1"/>
  <c r="C882" i="4"/>
  <c r="B882" i="4"/>
  <c r="G881" i="4"/>
  <c r="F881" i="4"/>
  <c r="C881" i="4"/>
  <c r="B881" i="4"/>
  <c r="G880" i="4"/>
  <c r="F880" i="4"/>
  <c r="C880" i="4"/>
  <c r="B880" i="4"/>
  <c r="G879" i="4"/>
  <c r="F879" i="4"/>
  <c r="C879" i="4"/>
  <c r="B879" i="4"/>
  <c r="G878" i="4"/>
  <c r="F878" i="4"/>
  <c r="B881" i="5" s="1"/>
  <c r="C878" i="4"/>
  <c r="B878" i="4"/>
  <c r="G877" i="4"/>
  <c r="F877" i="4"/>
  <c r="B880" i="5" s="1"/>
  <c r="C877" i="4"/>
  <c r="B877" i="4"/>
  <c r="G876" i="4"/>
  <c r="F876" i="4"/>
  <c r="B879" i="5" s="1"/>
  <c r="C876" i="4"/>
  <c r="B876" i="4"/>
  <c r="G875" i="4"/>
  <c r="F875" i="4"/>
  <c r="B878" i="5" s="1"/>
  <c r="C875" i="4"/>
  <c r="B875" i="4"/>
  <c r="G874" i="4"/>
  <c r="F874" i="4"/>
  <c r="B877" i="5" s="1"/>
  <c r="C874" i="4"/>
  <c r="B874" i="4"/>
  <c r="G873" i="4"/>
  <c r="F873" i="4"/>
  <c r="C873" i="4"/>
  <c r="B873" i="4"/>
  <c r="G872" i="4"/>
  <c r="F872" i="4"/>
  <c r="C872" i="4"/>
  <c r="B872" i="4"/>
  <c r="G871" i="4"/>
  <c r="F871" i="4"/>
  <c r="C871" i="4"/>
  <c r="B871" i="4"/>
  <c r="G870" i="4"/>
  <c r="F870" i="4"/>
  <c r="B873" i="5" s="1"/>
  <c r="C870" i="4"/>
  <c r="B870" i="4"/>
  <c r="G869" i="4"/>
  <c r="F869" i="4"/>
  <c r="B872" i="5" s="1"/>
  <c r="C869" i="4"/>
  <c r="B869" i="4"/>
  <c r="G868" i="4"/>
  <c r="F868" i="4"/>
  <c r="B871" i="5" s="1"/>
  <c r="C868" i="4"/>
  <c r="B868" i="4"/>
  <c r="G867" i="4"/>
  <c r="F867" i="4"/>
  <c r="B870" i="5" s="1"/>
  <c r="C867" i="4"/>
  <c r="B867" i="4"/>
  <c r="G866" i="4"/>
  <c r="F866" i="4"/>
  <c r="B869" i="5" s="1"/>
  <c r="C866" i="4"/>
  <c r="B866" i="4"/>
  <c r="G865" i="4"/>
  <c r="F865" i="4"/>
  <c r="C865" i="4"/>
  <c r="B865" i="4"/>
  <c r="G864" i="4"/>
  <c r="F864" i="4"/>
  <c r="C864" i="4"/>
  <c r="B864" i="4"/>
  <c r="G863" i="4"/>
  <c r="F863" i="4"/>
  <c r="C863" i="4"/>
  <c r="B863" i="4"/>
  <c r="G862" i="4"/>
  <c r="F862" i="4"/>
  <c r="B865" i="5" s="1"/>
  <c r="C862" i="4"/>
  <c r="B862" i="4"/>
  <c r="G861" i="4"/>
  <c r="F861" i="4"/>
  <c r="B864" i="5" s="1"/>
  <c r="C861" i="4"/>
  <c r="B861" i="4"/>
  <c r="G860" i="4"/>
  <c r="F860" i="4"/>
  <c r="B863" i="5" s="1"/>
  <c r="C860" i="4"/>
  <c r="B860" i="4"/>
  <c r="G859" i="4"/>
  <c r="F859" i="4"/>
  <c r="B862" i="5" s="1"/>
  <c r="C859" i="4"/>
  <c r="B859" i="4"/>
  <c r="G858" i="4"/>
  <c r="F858" i="4"/>
  <c r="B861" i="5" s="1"/>
  <c r="C858" i="4"/>
  <c r="B858" i="4"/>
  <c r="G857" i="4"/>
  <c r="F857" i="4"/>
  <c r="C857" i="4"/>
  <c r="B857" i="4"/>
  <c r="G856" i="4"/>
  <c r="F856" i="4"/>
  <c r="C856" i="4"/>
  <c r="B856" i="4"/>
  <c r="G855" i="4"/>
  <c r="F855" i="4"/>
  <c r="C855" i="4"/>
  <c r="B855" i="4"/>
  <c r="G854" i="4"/>
  <c r="F854" i="4"/>
  <c r="B857" i="5" s="1"/>
  <c r="C854" i="4"/>
  <c r="B854" i="4"/>
  <c r="G853" i="4"/>
  <c r="F853" i="4"/>
  <c r="B856" i="5" s="1"/>
  <c r="C853" i="4"/>
  <c r="B853" i="4"/>
  <c r="G852" i="4"/>
  <c r="F852" i="4"/>
  <c r="B855" i="5" s="1"/>
  <c r="C852" i="4"/>
  <c r="B852" i="4"/>
  <c r="G851" i="4"/>
  <c r="F851" i="4"/>
  <c r="B854" i="5" s="1"/>
  <c r="C851" i="4"/>
  <c r="B851" i="4"/>
  <c r="G850" i="4"/>
  <c r="F850" i="4"/>
  <c r="B853" i="5" s="1"/>
  <c r="C850" i="4"/>
  <c r="B850" i="4"/>
  <c r="G849" i="4"/>
  <c r="F849" i="4"/>
  <c r="C849" i="4"/>
  <c r="B849" i="4"/>
  <c r="G848" i="4"/>
  <c r="F848" i="4"/>
  <c r="C848" i="4"/>
  <c r="B848" i="4"/>
  <c r="G847" i="4"/>
  <c r="F847" i="4"/>
  <c r="C847" i="4"/>
  <c r="B847" i="4"/>
  <c r="G846" i="4"/>
  <c r="F846" i="4"/>
  <c r="B849" i="5" s="1"/>
  <c r="C846" i="4"/>
  <c r="B846" i="4"/>
  <c r="G845" i="4"/>
  <c r="F845" i="4"/>
  <c r="B848" i="5" s="1"/>
  <c r="C845" i="4"/>
  <c r="B845" i="4"/>
  <c r="G844" i="4"/>
  <c r="F844" i="4"/>
  <c r="B847" i="5" s="1"/>
  <c r="C844" i="4"/>
  <c r="B844" i="4"/>
  <c r="G843" i="4"/>
  <c r="F843" i="4"/>
  <c r="B846" i="5" s="1"/>
  <c r="C843" i="4"/>
  <c r="B843" i="4"/>
  <c r="G842" i="4"/>
  <c r="F842" i="4"/>
  <c r="B845" i="5" s="1"/>
  <c r="C842" i="4"/>
  <c r="B842" i="4"/>
  <c r="G841" i="4"/>
  <c r="F841" i="4"/>
  <c r="C841" i="4"/>
  <c r="B841" i="4"/>
  <c r="G840" i="4"/>
  <c r="F840" i="4"/>
  <c r="C840" i="4"/>
  <c r="B840" i="4"/>
  <c r="G839" i="4"/>
  <c r="F839" i="4"/>
  <c r="C839" i="4"/>
  <c r="B839" i="4"/>
  <c r="G838" i="4"/>
  <c r="F838" i="4"/>
  <c r="B841" i="5" s="1"/>
  <c r="C838" i="4"/>
  <c r="B838" i="4"/>
  <c r="G837" i="4"/>
  <c r="F837" i="4"/>
  <c r="B840" i="5" s="1"/>
  <c r="C837" i="4"/>
  <c r="B837" i="4"/>
  <c r="G836" i="4"/>
  <c r="F836" i="4"/>
  <c r="B839" i="5" s="1"/>
  <c r="C836" i="4"/>
  <c r="B836" i="4"/>
  <c r="G835" i="4"/>
  <c r="F835" i="4"/>
  <c r="B838" i="5" s="1"/>
  <c r="C835" i="4"/>
  <c r="B835" i="4"/>
  <c r="G834" i="4"/>
  <c r="F834" i="4"/>
  <c r="B837" i="5" s="1"/>
  <c r="C834" i="4"/>
  <c r="B834" i="4"/>
  <c r="G833" i="4"/>
  <c r="F833" i="4"/>
  <c r="C833" i="4"/>
  <c r="B833" i="4"/>
  <c r="G832" i="4"/>
  <c r="F832" i="4"/>
  <c r="C832" i="4"/>
  <c r="B832" i="4"/>
  <c r="G831" i="4"/>
  <c r="F831" i="4"/>
  <c r="C831" i="4"/>
  <c r="B831" i="4"/>
  <c r="G830" i="4"/>
  <c r="F830" i="4"/>
  <c r="B833" i="5" s="1"/>
  <c r="C830" i="4"/>
  <c r="B830" i="4"/>
  <c r="G829" i="4"/>
  <c r="F829" i="4"/>
  <c r="B832" i="5" s="1"/>
  <c r="C829" i="4"/>
  <c r="B829" i="4"/>
  <c r="G828" i="4"/>
  <c r="F828" i="4"/>
  <c r="B831" i="5" s="1"/>
  <c r="C828" i="4"/>
  <c r="B828" i="4"/>
  <c r="G827" i="4"/>
  <c r="F827" i="4"/>
  <c r="B830" i="5" s="1"/>
  <c r="C827" i="4"/>
  <c r="B827" i="4"/>
  <c r="G826" i="4"/>
  <c r="F826" i="4"/>
  <c r="B829" i="5" s="1"/>
  <c r="C826" i="4"/>
  <c r="B826" i="4"/>
  <c r="G825" i="4"/>
  <c r="F825" i="4"/>
  <c r="C825" i="4"/>
  <c r="B825" i="4"/>
  <c r="G824" i="4"/>
  <c r="F824" i="4"/>
  <c r="C824" i="4"/>
  <c r="B824" i="4"/>
  <c r="G823" i="4"/>
  <c r="F823" i="4"/>
  <c r="C823" i="4"/>
  <c r="B823" i="4"/>
  <c r="G822" i="4"/>
  <c r="F822" i="4"/>
  <c r="B825" i="5" s="1"/>
  <c r="C822" i="4"/>
  <c r="B822" i="4"/>
  <c r="G821" i="4"/>
  <c r="F821" i="4"/>
  <c r="B824" i="5" s="1"/>
  <c r="C821" i="4"/>
  <c r="B821" i="4"/>
  <c r="G820" i="4"/>
  <c r="F820" i="4"/>
  <c r="B823" i="5" s="1"/>
  <c r="C820" i="4"/>
  <c r="B820" i="4"/>
  <c r="G819" i="4"/>
  <c r="F819" i="4"/>
  <c r="B822" i="5" s="1"/>
  <c r="C819" i="4"/>
  <c r="B819" i="4"/>
  <c r="G818" i="4"/>
  <c r="F818" i="4"/>
  <c r="B821" i="5" s="1"/>
  <c r="C818" i="4"/>
  <c r="B818" i="4"/>
  <c r="G817" i="4"/>
  <c r="F817" i="4"/>
  <c r="C817" i="4"/>
  <c r="B817" i="4"/>
  <c r="G816" i="4"/>
  <c r="F816" i="4"/>
  <c r="C816" i="4"/>
  <c r="B816" i="4"/>
  <c r="G815" i="4"/>
  <c r="F815" i="4"/>
  <c r="C815" i="4"/>
  <c r="B815" i="4"/>
  <c r="G814" i="4"/>
  <c r="F814" i="4"/>
  <c r="B817" i="5" s="1"/>
  <c r="C814" i="4"/>
  <c r="B814" i="4"/>
  <c r="G813" i="4"/>
  <c r="F813" i="4"/>
  <c r="B816" i="5" s="1"/>
  <c r="C813" i="4"/>
  <c r="B813" i="4"/>
  <c r="G812" i="4"/>
  <c r="F812" i="4"/>
  <c r="B815" i="5" s="1"/>
  <c r="C812" i="4"/>
  <c r="B812" i="4"/>
  <c r="G811" i="4"/>
  <c r="F811" i="4"/>
  <c r="B814" i="5" s="1"/>
  <c r="C811" i="4"/>
  <c r="B811" i="4"/>
  <c r="G810" i="4"/>
  <c r="F810" i="4"/>
  <c r="B813" i="5" s="1"/>
  <c r="C810" i="4"/>
  <c r="B810" i="4"/>
  <c r="G809" i="4"/>
  <c r="F809" i="4"/>
  <c r="C809" i="4"/>
  <c r="B809" i="4"/>
  <c r="G808" i="4"/>
  <c r="F808" i="4"/>
  <c r="C808" i="4"/>
  <c r="B808" i="4"/>
  <c r="G807" i="4"/>
  <c r="F807" i="4"/>
  <c r="C807" i="4"/>
  <c r="B807" i="4"/>
  <c r="G806" i="4"/>
  <c r="F806" i="4"/>
  <c r="B809" i="5" s="1"/>
  <c r="C806" i="4"/>
  <c r="B806" i="4"/>
  <c r="G805" i="4"/>
  <c r="F805" i="4"/>
  <c r="B808" i="5" s="1"/>
  <c r="C805" i="4"/>
  <c r="B805" i="4"/>
  <c r="G804" i="4"/>
  <c r="F804" i="4"/>
  <c r="B807" i="5" s="1"/>
  <c r="C804" i="4"/>
  <c r="B804" i="4"/>
  <c r="G803" i="4"/>
  <c r="F803" i="4"/>
  <c r="B806" i="5" s="1"/>
  <c r="C803" i="4"/>
  <c r="B803" i="4"/>
  <c r="G802" i="4"/>
  <c r="F802" i="4"/>
  <c r="B805" i="5" s="1"/>
  <c r="C802" i="4"/>
  <c r="B802" i="4"/>
  <c r="G801" i="4"/>
  <c r="F801" i="4"/>
  <c r="C801" i="4"/>
  <c r="B801" i="4"/>
  <c r="G800" i="4"/>
  <c r="F800" i="4"/>
  <c r="C800" i="4"/>
  <c r="B800" i="4"/>
  <c r="G799" i="4"/>
  <c r="F799" i="4"/>
  <c r="C799" i="4"/>
  <c r="B799" i="4"/>
  <c r="G798" i="4"/>
  <c r="F798" i="4"/>
  <c r="B801" i="5" s="1"/>
  <c r="C798" i="4"/>
  <c r="B798" i="4"/>
  <c r="G797" i="4"/>
  <c r="F797" i="4"/>
  <c r="B800" i="5" s="1"/>
  <c r="C797" i="4"/>
  <c r="B797" i="4"/>
  <c r="G796" i="4"/>
  <c r="F796" i="4"/>
  <c r="B799" i="5" s="1"/>
  <c r="C796" i="4"/>
  <c r="B796" i="4"/>
  <c r="G795" i="4"/>
  <c r="F795" i="4"/>
  <c r="B798" i="5" s="1"/>
  <c r="C795" i="4"/>
  <c r="B795" i="4"/>
  <c r="G794" i="4"/>
  <c r="F794" i="4"/>
  <c r="B797" i="5" s="1"/>
  <c r="C794" i="4"/>
  <c r="B794" i="4"/>
  <c r="G793" i="4"/>
  <c r="F793" i="4"/>
  <c r="C793" i="4"/>
  <c r="B793" i="4"/>
  <c r="G792" i="4"/>
  <c r="F792" i="4"/>
  <c r="C792" i="4"/>
  <c r="B792" i="4"/>
  <c r="G791" i="4"/>
  <c r="F791" i="4"/>
  <c r="C791" i="4"/>
  <c r="B791" i="4"/>
  <c r="G790" i="4"/>
  <c r="F790" i="4"/>
  <c r="B793" i="5" s="1"/>
  <c r="C790" i="4"/>
  <c r="B790" i="4"/>
  <c r="G789" i="4"/>
  <c r="F789" i="4"/>
  <c r="B792" i="5" s="1"/>
  <c r="C789" i="4"/>
  <c r="B789" i="4"/>
  <c r="G788" i="4"/>
  <c r="F788" i="4"/>
  <c r="B791" i="5" s="1"/>
  <c r="C788" i="4"/>
  <c r="B788" i="4"/>
  <c r="G787" i="4"/>
  <c r="F787" i="4"/>
  <c r="B790" i="5" s="1"/>
  <c r="C787" i="4"/>
  <c r="B787" i="4"/>
  <c r="G786" i="4"/>
  <c r="F786" i="4"/>
  <c r="B789" i="5" s="1"/>
  <c r="C786" i="4"/>
  <c r="B786" i="4"/>
  <c r="G785" i="4"/>
  <c r="F785" i="4"/>
  <c r="C785" i="4"/>
  <c r="B785" i="4"/>
  <c r="G784" i="4"/>
  <c r="F784" i="4"/>
  <c r="C784" i="4"/>
  <c r="B784" i="4"/>
  <c r="G783" i="4"/>
  <c r="F783" i="4"/>
  <c r="C783" i="4"/>
  <c r="B783" i="4"/>
  <c r="G782" i="4"/>
  <c r="F782" i="4"/>
  <c r="B785" i="5" s="1"/>
  <c r="C782" i="4"/>
  <c r="B782" i="4"/>
  <c r="G781" i="4"/>
  <c r="F781" i="4"/>
  <c r="B784" i="5" s="1"/>
  <c r="C781" i="4"/>
  <c r="B781" i="4"/>
  <c r="G780" i="4"/>
  <c r="F780" i="4"/>
  <c r="B783" i="5" s="1"/>
  <c r="C780" i="4"/>
  <c r="B780" i="4"/>
  <c r="G779" i="4"/>
  <c r="F779" i="4"/>
  <c r="B782" i="5" s="1"/>
  <c r="C779" i="4"/>
  <c r="B779" i="4"/>
  <c r="G778" i="4"/>
  <c r="F778" i="4"/>
  <c r="B781" i="5" s="1"/>
  <c r="C778" i="4"/>
  <c r="B778" i="4"/>
  <c r="G777" i="4"/>
  <c r="F777" i="4"/>
  <c r="C777" i="4"/>
  <c r="B777" i="4"/>
  <c r="G776" i="4"/>
  <c r="F776" i="4"/>
  <c r="C776" i="4"/>
  <c r="B776" i="4"/>
  <c r="G775" i="4"/>
  <c r="F775" i="4"/>
  <c r="C775" i="4"/>
  <c r="B775" i="4"/>
  <c r="G774" i="4"/>
  <c r="F774" i="4"/>
  <c r="B777" i="5" s="1"/>
  <c r="C774" i="4"/>
  <c r="B774" i="4"/>
  <c r="G773" i="4"/>
  <c r="F773" i="4"/>
  <c r="B776" i="5" s="1"/>
  <c r="C773" i="4"/>
  <c r="B773" i="4"/>
  <c r="G772" i="4"/>
  <c r="F772" i="4"/>
  <c r="B775" i="5" s="1"/>
  <c r="C772" i="4"/>
  <c r="B772" i="4"/>
  <c r="G771" i="4"/>
  <c r="F771" i="4"/>
  <c r="B774" i="5" s="1"/>
  <c r="C771" i="4"/>
  <c r="B771" i="4"/>
  <c r="G770" i="4"/>
  <c r="F770" i="4"/>
  <c r="B773" i="5" s="1"/>
  <c r="C770" i="4"/>
  <c r="B770" i="4"/>
  <c r="G769" i="4"/>
  <c r="F769" i="4"/>
  <c r="C769" i="4"/>
  <c r="B769" i="4"/>
  <c r="G768" i="4"/>
  <c r="F768" i="4"/>
  <c r="C768" i="4"/>
  <c r="B768" i="4"/>
  <c r="G767" i="4"/>
  <c r="F767" i="4"/>
  <c r="C767" i="4"/>
  <c r="B767" i="4"/>
  <c r="G766" i="4"/>
  <c r="F766" i="4"/>
  <c r="B769" i="5" s="1"/>
  <c r="C766" i="4"/>
  <c r="B766" i="4"/>
  <c r="G765" i="4"/>
  <c r="F765" i="4"/>
  <c r="B768" i="5" s="1"/>
  <c r="C765" i="4"/>
  <c r="B765" i="4"/>
  <c r="G764" i="4"/>
  <c r="F764" i="4"/>
  <c r="B767" i="5" s="1"/>
  <c r="C764" i="4"/>
  <c r="B764" i="4"/>
  <c r="G763" i="4"/>
  <c r="F763" i="4"/>
  <c r="B766" i="5" s="1"/>
  <c r="C763" i="4"/>
  <c r="B763" i="4"/>
  <c r="G762" i="4"/>
  <c r="F762" i="4"/>
  <c r="B765" i="5" s="1"/>
  <c r="C762" i="4"/>
  <c r="B762" i="4"/>
  <c r="G761" i="4"/>
  <c r="F761" i="4"/>
  <c r="C761" i="4"/>
  <c r="B761" i="4"/>
  <c r="G760" i="4"/>
  <c r="F760" i="4"/>
  <c r="C760" i="4"/>
  <c r="B760" i="4"/>
  <c r="G759" i="4"/>
  <c r="F759" i="4"/>
  <c r="C759" i="4"/>
  <c r="B759" i="4"/>
  <c r="G758" i="4"/>
  <c r="F758" i="4"/>
  <c r="B761" i="5" s="1"/>
  <c r="C758" i="4"/>
  <c r="B758" i="4"/>
  <c r="G757" i="4"/>
  <c r="F757" i="4"/>
  <c r="B760" i="5" s="1"/>
  <c r="C757" i="4"/>
  <c r="B757" i="4"/>
  <c r="G756" i="4"/>
  <c r="F756" i="4"/>
  <c r="B759" i="5" s="1"/>
  <c r="C756" i="4"/>
  <c r="B756" i="4"/>
  <c r="G755" i="4"/>
  <c r="F755" i="4"/>
  <c r="B758" i="5" s="1"/>
  <c r="C755" i="4"/>
  <c r="B755" i="4"/>
  <c r="G754" i="4"/>
  <c r="F754" i="4"/>
  <c r="B757" i="5" s="1"/>
  <c r="C754" i="4"/>
  <c r="B754" i="4"/>
  <c r="G753" i="4"/>
  <c r="F753" i="4"/>
  <c r="C753" i="4"/>
  <c r="B753" i="4"/>
  <c r="G752" i="4"/>
  <c r="F752" i="4"/>
  <c r="C752" i="4"/>
  <c r="B752" i="4"/>
  <c r="G751" i="4"/>
  <c r="F751" i="4"/>
  <c r="C751" i="4"/>
  <c r="B751" i="4"/>
  <c r="G750" i="4"/>
  <c r="F750" i="4"/>
  <c r="B753" i="5" s="1"/>
  <c r="C750" i="4"/>
  <c r="B750" i="4"/>
  <c r="G749" i="4"/>
  <c r="F749" i="4"/>
  <c r="B752" i="5" s="1"/>
  <c r="C749" i="4"/>
  <c r="B749" i="4"/>
  <c r="G748" i="4"/>
  <c r="F748" i="4"/>
  <c r="B751" i="5" s="1"/>
  <c r="C748" i="4"/>
  <c r="B748" i="4"/>
  <c r="G747" i="4"/>
  <c r="F747" i="4"/>
  <c r="B750" i="5" s="1"/>
  <c r="C747" i="4"/>
  <c r="B747" i="4"/>
  <c r="G746" i="4"/>
  <c r="F746" i="4"/>
  <c r="B749" i="5" s="1"/>
  <c r="C746" i="4"/>
  <c r="B746" i="4"/>
  <c r="G745" i="4"/>
  <c r="F745" i="4"/>
  <c r="C745" i="4"/>
  <c r="B745" i="4"/>
  <c r="G744" i="4"/>
  <c r="F744" i="4"/>
  <c r="C744" i="4"/>
  <c r="B744" i="4"/>
  <c r="G743" i="4"/>
  <c r="F743" i="4"/>
  <c r="C743" i="4"/>
  <c r="B743" i="4"/>
  <c r="G742" i="4"/>
  <c r="F742" i="4"/>
  <c r="B745" i="5" s="1"/>
  <c r="C742" i="4"/>
  <c r="B742" i="4"/>
  <c r="G741" i="4"/>
  <c r="F741" i="4"/>
  <c r="B744" i="5" s="1"/>
  <c r="C741" i="4"/>
  <c r="B741" i="4"/>
  <c r="G740" i="4"/>
  <c r="F740" i="4"/>
  <c r="B743" i="5" s="1"/>
  <c r="C740" i="4"/>
  <c r="B740" i="4"/>
  <c r="G739" i="4"/>
  <c r="F739" i="4"/>
  <c r="B742" i="5" s="1"/>
  <c r="C739" i="4"/>
  <c r="B739" i="4"/>
  <c r="G738" i="4"/>
  <c r="F738" i="4"/>
  <c r="B741" i="5" s="1"/>
  <c r="C738" i="4"/>
  <c r="B738" i="4"/>
  <c r="G737" i="4"/>
  <c r="F737" i="4"/>
  <c r="C737" i="4"/>
  <c r="B737" i="4"/>
  <c r="G736" i="4"/>
  <c r="F736" i="4"/>
  <c r="C736" i="4"/>
  <c r="B736" i="4"/>
  <c r="G735" i="4"/>
  <c r="F735" i="4"/>
  <c r="C735" i="4"/>
  <c r="B735" i="4"/>
  <c r="G734" i="4"/>
  <c r="F734" i="4"/>
  <c r="B737" i="5" s="1"/>
  <c r="C734" i="4"/>
  <c r="B734" i="4"/>
  <c r="G733" i="4"/>
  <c r="F733" i="4"/>
  <c r="B736" i="5" s="1"/>
  <c r="C733" i="4"/>
  <c r="B733" i="4"/>
  <c r="G732" i="4"/>
  <c r="F732" i="4"/>
  <c r="B735" i="5" s="1"/>
  <c r="C732" i="4"/>
  <c r="B732" i="4"/>
  <c r="G731" i="4"/>
  <c r="F731" i="4"/>
  <c r="B734" i="5" s="1"/>
  <c r="C731" i="4"/>
  <c r="B731" i="4"/>
  <c r="G730" i="4"/>
  <c r="F730" i="4"/>
  <c r="B733" i="5" s="1"/>
  <c r="C730" i="4"/>
  <c r="B730" i="4"/>
  <c r="G729" i="4"/>
  <c r="F729" i="4"/>
  <c r="C729" i="4"/>
  <c r="B729" i="4"/>
  <c r="G728" i="4"/>
  <c r="F728" i="4"/>
  <c r="C728" i="4"/>
  <c r="B728" i="4"/>
  <c r="G727" i="4"/>
  <c r="F727" i="4"/>
  <c r="C727" i="4"/>
  <c r="B727" i="4"/>
  <c r="G726" i="4"/>
  <c r="F726" i="4"/>
  <c r="B729" i="5" s="1"/>
  <c r="C726" i="4"/>
  <c r="B726" i="4"/>
  <c r="G725" i="4"/>
  <c r="F725" i="4"/>
  <c r="B728" i="5" s="1"/>
  <c r="C725" i="4"/>
  <c r="B725" i="4"/>
  <c r="G724" i="4"/>
  <c r="F724" i="4"/>
  <c r="B727" i="5" s="1"/>
  <c r="C724" i="4"/>
  <c r="B724" i="4"/>
  <c r="G723" i="4"/>
  <c r="F723" i="4"/>
  <c r="B726" i="5" s="1"/>
  <c r="C723" i="4"/>
  <c r="B723" i="4"/>
  <c r="G722" i="4"/>
  <c r="F722" i="4"/>
  <c r="B725" i="5" s="1"/>
  <c r="C722" i="4"/>
  <c r="B722" i="4"/>
  <c r="G721" i="4"/>
  <c r="F721" i="4"/>
  <c r="C721" i="4"/>
  <c r="B721" i="4"/>
  <c r="G720" i="4"/>
  <c r="F720" i="4"/>
  <c r="C720" i="4"/>
  <c r="B720" i="4"/>
  <c r="G719" i="4"/>
  <c r="F719" i="4"/>
  <c r="C719" i="4"/>
  <c r="B719" i="4"/>
  <c r="G718" i="4"/>
  <c r="F718" i="4"/>
  <c r="B721" i="5" s="1"/>
  <c r="C718" i="4"/>
  <c r="B718" i="4"/>
  <c r="G717" i="4"/>
  <c r="F717" i="4"/>
  <c r="B720" i="5" s="1"/>
  <c r="C717" i="4"/>
  <c r="B717" i="4"/>
  <c r="G716" i="4"/>
  <c r="F716" i="4"/>
  <c r="B719" i="5" s="1"/>
  <c r="C716" i="4"/>
  <c r="B716" i="4"/>
  <c r="G715" i="4"/>
  <c r="F715" i="4"/>
  <c r="B718" i="5" s="1"/>
  <c r="C715" i="4"/>
  <c r="B715" i="4"/>
  <c r="G714" i="4"/>
  <c r="F714" i="4"/>
  <c r="B717" i="5" s="1"/>
  <c r="C714" i="4"/>
  <c r="B714" i="4"/>
  <c r="G713" i="4"/>
  <c r="F713" i="4"/>
  <c r="C713" i="4"/>
  <c r="B713" i="4"/>
  <c r="G712" i="4"/>
  <c r="F712" i="4"/>
  <c r="C712" i="4"/>
  <c r="B712" i="4"/>
  <c r="G711" i="4"/>
  <c r="F711" i="4"/>
  <c r="C711" i="4"/>
  <c r="B711" i="4"/>
  <c r="G710" i="4"/>
  <c r="F710" i="4"/>
  <c r="B713" i="5" s="1"/>
  <c r="C710" i="4"/>
  <c r="B710" i="4"/>
  <c r="G709" i="4"/>
  <c r="F709" i="4"/>
  <c r="B712" i="5" s="1"/>
  <c r="C709" i="4"/>
  <c r="B709" i="4"/>
  <c r="G708" i="4"/>
  <c r="F708" i="4"/>
  <c r="B711" i="5" s="1"/>
  <c r="C708" i="4"/>
  <c r="B708" i="4"/>
  <c r="G707" i="4"/>
  <c r="F707" i="4"/>
  <c r="B710" i="5" s="1"/>
  <c r="C707" i="4"/>
  <c r="B707" i="4"/>
  <c r="G706" i="4"/>
  <c r="F706" i="4"/>
  <c r="B709" i="5" s="1"/>
  <c r="C706" i="4"/>
  <c r="B706" i="4"/>
  <c r="G705" i="4"/>
  <c r="F705" i="4"/>
  <c r="C705" i="4"/>
  <c r="B705" i="4"/>
  <c r="G704" i="4"/>
  <c r="F704" i="4"/>
  <c r="C704" i="4"/>
  <c r="B704" i="4"/>
  <c r="G703" i="4"/>
  <c r="F703" i="4"/>
  <c r="C703" i="4"/>
  <c r="B703" i="4"/>
  <c r="G702" i="4"/>
  <c r="F702" i="4"/>
  <c r="B705" i="5" s="1"/>
  <c r="C702" i="4"/>
  <c r="B702" i="4"/>
  <c r="G701" i="4"/>
  <c r="F701" i="4"/>
  <c r="B704" i="5" s="1"/>
  <c r="C701" i="4"/>
  <c r="B701" i="4"/>
  <c r="G700" i="4"/>
  <c r="F700" i="4"/>
  <c r="B703" i="5" s="1"/>
  <c r="C700" i="4"/>
  <c r="B700" i="4"/>
  <c r="G699" i="4"/>
  <c r="F699" i="4"/>
  <c r="B702" i="5" s="1"/>
  <c r="C699" i="4"/>
  <c r="B699" i="4"/>
  <c r="G698" i="4"/>
  <c r="F698" i="4"/>
  <c r="B701" i="5" s="1"/>
  <c r="C698" i="4"/>
  <c r="B698" i="4"/>
  <c r="G697" i="4"/>
  <c r="F697" i="4"/>
  <c r="C697" i="4"/>
  <c r="B697" i="4"/>
  <c r="G696" i="4"/>
  <c r="F696" i="4"/>
  <c r="C696" i="4"/>
  <c r="B696" i="4"/>
  <c r="G695" i="4"/>
  <c r="F695" i="4"/>
  <c r="C695" i="4"/>
  <c r="B695" i="4"/>
  <c r="G694" i="4"/>
  <c r="F694" i="4"/>
  <c r="B697" i="5" s="1"/>
  <c r="C694" i="4"/>
  <c r="B694" i="4"/>
  <c r="G693" i="4"/>
  <c r="F693" i="4"/>
  <c r="B696" i="5" s="1"/>
  <c r="C693" i="4"/>
  <c r="B693" i="4"/>
  <c r="G692" i="4"/>
  <c r="F692" i="4"/>
  <c r="B695" i="5" s="1"/>
  <c r="C692" i="4"/>
  <c r="B692" i="4"/>
  <c r="G691" i="4"/>
  <c r="F691" i="4"/>
  <c r="B694" i="5" s="1"/>
  <c r="C691" i="4"/>
  <c r="B691" i="4"/>
  <c r="G690" i="4"/>
  <c r="F690" i="4"/>
  <c r="B693" i="5" s="1"/>
  <c r="C690" i="4"/>
  <c r="B690" i="4"/>
  <c r="G689" i="4"/>
  <c r="F689" i="4"/>
  <c r="C689" i="4"/>
  <c r="B689" i="4"/>
  <c r="G688" i="4"/>
  <c r="F688" i="4"/>
  <c r="C688" i="4"/>
  <c r="B688" i="4"/>
  <c r="G687" i="4"/>
  <c r="F687" i="4"/>
  <c r="C687" i="4"/>
  <c r="B687" i="4"/>
  <c r="G686" i="4"/>
  <c r="F686" i="4"/>
  <c r="B689" i="5" s="1"/>
  <c r="C686" i="4"/>
  <c r="B686" i="4"/>
  <c r="G685" i="4"/>
  <c r="F685" i="4"/>
  <c r="B688" i="5" s="1"/>
  <c r="C685" i="4"/>
  <c r="B685" i="4"/>
  <c r="G684" i="4"/>
  <c r="F684" i="4"/>
  <c r="B687" i="5" s="1"/>
  <c r="C684" i="4"/>
  <c r="B684" i="4"/>
  <c r="G683" i="4"/>
  <c r="F683" i="4"/>
  <c r="B686" i="5" s="1"/>
  <c r="C683" i="4"/>
  <c r="B683" i="4"/>
  <c r="G682" i="4"/>
  <c r="F682" i="4"/>
  <c r="B685" i="5" s="1"/>
  <c r="C682" i="4"/>
  <c r="B682" i="4"/>
  <c r="G681" i="4"/>
  <c r="F681" i="4"/>
  <c r="C681" i="4"/>
  <c r="B681" i="4"/>
  <c r="G680" i="4"/>
  <c r="F680" i="4"/>
  <c r="C680" i="4"/>
  <c r="B680" i="4"/>
  <c r="G679" i="4"/>
  <c r="F679" i="4"/>
  <c r="C679" i="4"/>
  <c r="B679" i="4"/>
  <c r="G678" i="4"/>
  <c r="F678" i="4"/>
  <c r="B681" i="5" s="1"/>
  <c r="C678" i="4"/>
  <c r="B678" i="4"/>
  <c r="G677" i="4"/>
  <c r="F677" i="4"/>
  <c r="B680" i="5" s="1"/>
  <c r="C677" i="4"/>
  <c r="B677" i="4"/>
  <c r="G676" i="4"/>
  <c r="F676" i="4"/>
  <c r="B679" i="5" s="1"/>
  <c r="C676" i="4"/>
  <c r="B676" i="4"/>
  <c r="G675" i="4"/>
  <c r="F675" i="4"/>
  <c r="B678" i="5" s="1"/>
  <c r="C675" i="4"/>
  <c r="B675" i="4"/>
  <c r="G674" i="4"/>
  <c r="F674" i="4"/>
  <c r="B677" i="5" s="1"/>
  <c r="C674" i="4"/>
  <c r="B674" i="4"/>
  <c r="G673" i="4"/>
  <c r="F673" i="4"/>
  <c r="C673" i="4"/>
  <c r="B673" i="4"/>
  <c r="G672" i="4"/>
  <c r="F672" i="4"/>
  <c r="C672" i="4"/>
  <c r="B672" i="4"/>
  <c r="G671" i="4"/>
  <c r="F671" i="4"/>
  <c r="C671" i="4"/>
  <c r="B671" i="4"/>
  <c r="G670" i="4"/>
  <c r="F670" i="4"/>
  <c r="B673" i="5" s="1"/>
  <c r="C670" i="4"/>
  <c r="B670" i="4"/>
  <c r="G669" i="4"/>
  <c r="F669" i="4"/>
  <c r="B672" i="5" s="1"/>
  <c r="C669" i="4"/>
  <c r="B669" i="4"/>
  <c r="G668" i="4"/>
  <c r="F668" i="4"/>
  <c r="B671" i="5" s="1"/>
  <c r="C668" i="4"/>
  <c r="B668" i="4"/>
  <c r="G667" i="4"/>
  <c r="F667" i="4"/>
  <c r="B670" i="5" s="1"/>
  <c r="C667" i="4"/>
  <c r="B667" i="4"/>
  <c r="G666" i="4"/>
  <c r="F666" i="4"/>
  <c r="B669" i="5" s="1"/>
  <c r="C666" i="4"/>
  <c r="B666" i="4"/>
  <c r="G665" i="4"/>
  <c r="F665" i="4"/>
  <c r="C665" i="4"/>
  <c r="B665" i="4"/>
  <c r="G664" i="4"/>
  <c r="F664" i="4"/>
  <c r="C664" i="4"/>
  <c r="B664" i="4"/>
  <c r="G663" i="4"/>
  <c r="F663" i="4"/>
  <c r="C663" i="4"/>
  <c r="B663" i="4"/>
  <c r="G662" i="4"/>
  <c r="F662" i="4"/>
  <c r="B665" i="5" s="1"/>
  <c r="C662" i="4"/>
  <c r="B662" i="4"/>
  <c r="G661" i="4"/>
  <c r="F661" i="4"/>
  <c r="B664" i="5" s="1"/>
  <c r="C661" i="4"/>
  <c r="B661" i="4"/>
  <c r="G660" i="4"/>
  <c r="F660" i="4"/>
  <c r="B663" i="5" s="1"/>
  <c r="C660" i="4"/>
  <c r="B660" i="4"/>
  <c r="G659" i="4"/>
  <c r="F659" i="4"/>
  <c r="B662" i="5" s="1"/>
  <c r="C659" i="4"/>
  <c r="B659" i="4"/>
  <c r="G658" i="4"/>
  <c r="F658" i="4"/>
  <c r="B661" i="5" s="1"/>
  <c r="C658" i="4"/>
  <c r="B658" i="4"/>
  <c r="G657" i="4"/>
  <c r="F657" i="4"/>
  <c r="C657" i="4"/>
  <c r="B657" i="4"/>
  <c r="G656" i="4"/>
  <c r="F656" i="4"/>
  <c r="C656" i="4"/>
  <c r="B656" i="4"/>
  <c r="G655" i="4"/>
  <c r="F655" i="4"/>
  <c r="C655" i="4"/>
  <c r="B655" i="4"/>
  <c r="G654" i="4"/>
  <c r="F654" i="4"/>
  <c r="B657" i="5" s="1"/>
  <c r="C654" i="4"/>
  <c r="B654" i="4"/>
  <c r="G653" i="4"/>
  <c r="F653" i="4"/>
  <c r="B656" i="5" s="1"/>
  <c r="C653" i="4"/>
  <c r="B653" i="4"/>
  <c r="G652" i="4"/>
  <c r="F652" i="4"/>
  <c r="B655" i="5" s="1"/>
  <c r="C652" i="4"/>
  <c r="B652" i="4"/>
  <c r="G651" i="4"/>
  <c r="F651" i="4"/>
  <c r="B654" i="5" s="1"/>
  <c r="C651" i="4"/>
  <c r="B651" i="4"/>
  <c r="G650" i="4"/>
  <c r="F650" i="4"/>
  <c r="B653" i="5" s="1"/>
  <c r="C650" i="4"/>
  <c r="B650" i="4"/>
  <c r="G649" i="4"/>
  <c r="F649" i="4"/>
  <c r="C649" i="4"/>
  <c r="B649" i="4"/>
  <c r="G648" i="4"/>
  <c r="F648" i="4"/>
  <c r="C648" i="4"/>
  <c r="B648" i="4"/>
  <c r="G647" i="4"/>
  <c r="F647" i="4"/>
  <c r="C647" i="4"/>
  <c r="B647" i="4"/>
  <c r="G646" i="4"/>
  <c r="F646" i="4"/>
  <c r="B649" i="5" s="1"/>
  <c r="C646" i="4"/>
  <c r="B646" i="4"/>
  <c r="G645" i="4"/>
  <c r="F645" i="4"/>
  <c r="B648" i="5" s="1"/>
  <c r="C645" i="4"/>
  <c r="B645" i="4"/>
  <c r="G644" i="4"/>
  <c r="F644" i="4"/>
  <c r="B647" i="5" s="1"/>
  <c r="C644" i="4"/>
  <c r="B644" i="4"/>
  <c r="G643" i="4"/>
  <c r="F643" i="4"/>
  <c r="B646" i="5" s="1"/>
  <c r="C643" i="4"/>
  <c r="B643" i="4"/>
  <c r="G642" i="4"/>
  <c r="F642" i="4"/>
  <c r="B645" i="5" s="1"/>
  <c r="C642" i="4"/>
  <c r="B642" i="4"/>
  <c r="G641" i="4"/>
  <c r="F641" i="4"/>
  <c r="C641" i="4"/>
  <c r="B641" i="4"/>
  <c r="G640" i="4"/>
  <c r="F640" i="4"/>
  <c r="C640" i="4"/>
  <c r="B640" i="4"/>
  <c r="G639" i="4"/>
  <c r="F639" i="4"/>
  <c r="C639" i="4"/>
  <c r="B639" i="4"/>
  <c r="G638" i="4"/>
  <c r="F638" i="4"/>
  <c r="B641" i="5" s="1"/>
  <c r="C638" i="4"/>
  <c r="B638" i="4"/>
  <c r="G637" i="4"/>
  <c r="F637" i="4"/>
  <c r="B640" i="5" s="1"/>
  <c r="C637" i="4"/>
  <c r="B637" i="4"/>
  <c r="G636" i="4"/>
  <c r="F636" i="4"/>
  <c r="B639" i="5" s="1"/>
  <c r="C636" i="4"/>
  <c r="B636" i="4"/>
  <c r="G635" i="4"/>
  <c r="F635" i="4"/>
  <c r="B638" i="5" s="1"/>
  <c r="C635" i="4"/>
  <c r="B635" i="4"/>
  <c r="G634" i="4"/>
  <c r="F634" i="4"/>
  <c r="B637" i="5" s="1"/>
  <c r="C634" i="4"/>
  <c r="B634" i="4"/>
  <c r="G633" i="4"/>
  <c r="F633" i="4"/>
  <c r="C633" i="4"/>
  <c r="B633" i="4"/>
  <c r="G632" i="4"/>
  <c r="F632" i="4"/>
  <c r="C632" i="4"/>
  <c r="B632" i="4"/>
  <c r="G631" i="4"/>
  <c r="F631" i="4"/>
  <c r="C631" i="4"/>
  <c r="B631" i="4"/>
  <c r="G630" i="4"/>
  <c r="F630" i="4"/>
  <c r="B633" i="5" s="1"/>
  <c r="C630" i="4"/>
  <c r="B630" i="4"/>
  <c r="G629" i="4"/>
  <c r="F629" i="4"/>
  <c r="B632" i="5" s="1"/>
  <c r="C629" i="4"/>
  <c r="B629" i="4"/>
  <c r="G628" i="4"/>
  <c r="F628" i="4"/>
  <c r="B631" i="5" s="1"/>
  <c r="C628" i="4"/>
  <c r="B628" i="4"/>
  <c r="G627" i="4"/>
  <c r="F627" i="4"/>
  <c r="B630" i="5" s="1"/>
  <c r="C627" i="4"/>
  <c r="B627" i="4"/>
  <c r="G626" i="4"/>
  <c r="F626" i="4"/>
  <c r="B629" i="5" s="1"/>
  <c r="C626" i="4"/>
  <c r="B626" i="4"/>
  <c r="G625" i="4"/>
  <c r="F625" i="4"/>
  <c r="C625" i="4"/>
  <c r="B625" i="4"/>
  <c r="G624" i="4"/>
  <c r="F624" i="4"/>
  <c r="C624" i="4"/>
  <c r="B624" i="4"/>
  <c r="G623" i="4"/>
  <c r="F623" i="4"/>
  <c r="C623" i="4"/>
  <c r="B623" i="4"/>
  <c r="G622" i="4"/>
  <c r="F622" i="4"/>
  <c r="B625" i="5" s="1"/>
  <c r="C622" i="4"/>
  <c r="B622" i="4"/>
  <c r="G621" i="4"/>
  <c r="F621" i="4"/>
  <c r="B624" i="5" s="1"/>
  <c r="C621" i="4"/>
  <c r="B621" i="4"/>
  <c r="G620" i="4"/>
  <c r="F620" i="4"/>
  <c r="B623" i="5" s="1"/>
  <c r="C620" i="4"/>
  <c r="B620" i="4"/>
  <c r="G619" i="4"/>
  <c r="F619" i="4"/>
  <c r="B622" i="5" s="1"/>
  <c r="C619" i="4"/>
  <c r="B619" i="4"/>
  <c r="G618" i="4"/>
  <c r="F618" i="4"/>
  <c r="B621" i="5" s="1"/>
  <c r="C618" i="4"/>
  <c r="B618" i="4"/>
  <c r="G617" i="4"/>
  <c r="F617" i="4"/>
  <c r="C617" i="4"/>
  <c r="B617" i="4"/>
  <c r="G616" i="4"/>
  <c r="F616" i="4"/>
  <c r="C616" i="4"/>
  <c r="B616" i="4"/>
  <c r="G615" i="4"/>
  <c r="F615" i="4"/>
  <c r="C615" i="4"/>
  <c r="B615" i="4"/>
  <c r="G614" i="4"/>
  <c r="F614" i="4"/>
  <c r="B617" i="5" s="1"/>
  <c r="C614" i="4"/>
  <c r="B614" i="4"/>
  <c r="G613" i="4"/>
  <c r="F613" i="4"/>
  <c r="B616" i="5" s="1"/>
  <c r="C613" i="4"/>
  <c r="B613" i="4"/>
  <c r="G612" i="4"/>
  <c r="F612" i="4"/>
  <c r="B615" i="5" s="1"/>
  <c r="C612" i="4"/>
  <c r="B612" i="4"/>
  <c r="G611" i="4"/>
  <c r="F611" i="4"/>
  <c r="B614" i="5" s="1"/>
  <c r="C611" i="4"/>
  <c r="B611" i="4"/>
  <c r="G610" i="4"/>
  <c r="F610" i="4"/>
  <c r="B613" i="5" s="1"/>
  <c r="C610" i="4"/>
  <c r="B610" i="4"/>
  <c r="G609" i="4"/>
  <c r="F609" i="4"/>
  <c r="C609" i="4"/>
  <c r="B609" i="4"/>
  <c r="G608" i="4"/>
  <c r="F608" i="4"/>
  <c r="C608" i="4"/>
  <c r="B608" i="4"/>
  <c r="G607" i="4"/>
  <c r="F607" i="4"/>
  <c r="C607" i="4"/>
  <c r="B607" i="4"/>
  <c r="G606" i="4"/>
  <c r="F606" i="4"/>
  <c r="B609" i="5" s="1"/>
  <c r="C606" i="4"/>
  <c r="B606" i="4"/>
  <c r="G605" i="4"/>
  <c r="F605" i="4"/>
  <c r="B608" i="5" s="1"/>
  <c r="C605" i="4"/>
  <c r="B605" i="4"/>
  <c r="G604" i="4"/>
  <c r="F604" i="4"/>
  <c r="B607" i="5" s="1"/>
  <c r="C604" i="4"/>
  <c r="B604" i="4"/>
  <c r="G603" i="4"/>
  <c r="F603" i="4"/>
  <c r="B606" i="5" s="1"/>
  <c r="C603" i="4"/>
  <c r="B603" i="4"/>
  <c r="G602" i="4"/>
  <c r="F602" i="4"/>
  <c r="B605" i="5" s="1"/>
  <c r="C602" i="4"/>
  <c r="B602" i="4"/>
  <c r="G601" i="4"/>
  <c r="F601" i="4"/>
  <c r="C601" i="4"/>
  <c r="B601" i="4"/>
  <c r="G600" i="4"/>
  <c r="F600" i="4"/>
  <c r="C600" i="4"/>
  <c r="B600" i="4"/>
  <c r="G599" i="4"/>
  <c r="F599" i="4"/>
  <c r="C599" i="4"/>
  <c r="B599" i="4"/>
  <c r="G598" i="4"/>
  <c r="F598" i="4"/>
  <c r="B601" i="5" s="1"/>
  <c r="C598" i="4"/>
  <c r="B598" i="4"/>
  <c r="G597" i="4"/>
  <c r="F597" i="4"/>
  <c r="B600" i="5" s="1"/>
  <c r="C597" i="4"/>
  <c r="B597" i="4"/>
  <c r="G596" i="4"/>
  <c r="F596" i="4"/>
  <c r="B599" i="5" s="1"/>
  <c r="C596" i="4"/>
  <c r="B596" i="4"/>
  <c r="G595" i="4"/>
  <c r="F595" i="4"/>
  <c r="B598" i="5" s="1"/>
  <c r="C595" i="4"/>
  <c r="B595" i="4"/>
  <c r="G594" i="4"/>
  <c r="F594" i="4"/>
  <c r="B597" i="5" s="1"/>
  <c r="C594" i="4"/>
  <c r="B594" i="4"/>
  <c r="G593" i="4"/>
  <c r="F593" i="4"/>
  <c r="C593" i="4"/>
  <c r="B593" i="4"/>
  <c r="G592" i="4"/>
  <c r="F592" i="4"/>
  <c r="C592" i="4"/>
  <c r="B592" i="4"/>
  <c r="G591" i="4"/>
  <c r="F591" i="4"/>
  <c r="C591" i="4"/>
  <c r="B591" i="4"/>
  <c r="G590" i="4"/>
  <c r="F590" i="4"/>
  <c r="B593" i="5" s="1"/>
  <c r="C590" i="4"/>
  <c r="B590" i="4"/>
  <c r="G589" i="4"/>
  <c r="F589" i="4"/>
  <c r="B592" i="5" s="1"/>
  <c r="C589" i="4"/>
  <c r="B589" i="4"/>
  <c r="G588" i="4"/>
  <c r="F588" i="4"/>
  <c r="B591" i="5" s="1"/>
  <c r="C588" i="4"/>
  <c r="B588" i="4"/>
  <c r="G587" i="4"/>
  <c r="F587" i="4"/>
  <c r="B590" i="5" s="1"/>
  <c r="C587" i="4"/>
  <c r="B587" i="4"/>
  <c r="G586" i="4"/>
  <c r="F586" i="4"/>
  <c r="B589" i="5" s="1"/>
  <c r="C586" i="4"/>
  <c r="B586" i="4"/>
  <c r="G585" i="4"/>
  <c r="F585" i="4"/>
  <c r="C585" i="4"/>
  <c r="B585" i="4"/>
  <c r="G584" i="4"/>
  <c r="F584" i="4"/>
  <c r="C584" i="4"/>
  <c r="B584" i="4"/>
  <c r="G583" i="4"/>
  <c r="F583" i="4"/>
  <c r="C583" i="4"/>
  <c r="B583" i="4"/>
  <c r="G582" i="4"/>
  <c r="F582" i="4"/>
  <c r="B585" i="5" s="1"/>
  <c r="C582" i="4"/>
  <c r="B582" i="4"/>
  <c r="G581" i="4"/>
  <c r="F581" i="4"/>
  <c r="B584" i="5" s="1"/>
  <c r="C581" i="4"/>
  <c r="B581" i="4"/>
  <c r="G580" i="4"/>
  <c r="F580" i="4"/>
  <c r="B583" i="5" s="1"/>
  <c r="C580" i="4"/>
  <c r="B580" i="4"/>
  <c r="G579" i="4"/>
  <c r="F579" i="4"/>
  <c r="B582" i="5" s="1"/>
  <c r="C579" i="4"/>
  <c r="B579" i="4"/>
  <c r="G578" i="4"/>
  <c r="F578" i="4"/>
  <c r="B581" i="5" s="1"/>
  <c r="C578" i="4"/>
  <c r="B578" i="4"/>
  <c r="G577" i="4"/>
  <c r="F577" i="4"/>
  <c r="C577" i="4"/>
  <c r="B577" i="4"/>
  <c r="G576" i="4"/>
  <c r="F576" i="4"/>
  <c r="C576" i="4"/>
  <c r="B576" i="4"/>
  <c r="G575" i="4"/>
  <c r="F575" i="4"/>
  <c r="C575" i="4"/>
  <c r="B575" i="4"/>
  <c r="G574" i="4"/>
  <c r="F574" i="4"/>
  <c r="B577" i="5" s="1"/>
  <c r="C574" i="4"/>
  <c r="B574" i="4"/>
  <c r="G573" i="4"/>
  <c r="F573" i="4"/>
  <c r="B576" i="5" s="1"/>
  <c r="C573" i="4"/>
  <c r="B573" i="4"/>
  <c r="G572" i="4"/>
  <c r="F572" i="4"/>
  <c r="B575" i="5" s="1"/>
  <c r="C572" i="4"/>
  <c r="B572" i="4"/>
  <c r="G571" i="4"/>
  <c r="F571" i="4"/>
  <c r="B574" i="5" s="1"/>
  <c r="C571" i="4"/>
  <c r="B571" i="4"/>
  <c r="G570" i="4"/>
  <c r="F570" i="4"/>
  <c r="B573" i="5" s="1"/>
  <c r="C570" i="4"/>
  <c r="B570" i="4"/>
  <c r="G569" i="4"/>
  <c r="F569" i="4"/>
  <c r="C569" i="4"/>
  <c r="B569" i="4"/>
  <c r="G568" i="4"/>
  <c r="F568" i="4"/>
  <c r="C568" i="4"/>
  <c r="B568" i="4"/>
  <c r="G567" i="4"/>
  <c r="F567" i="4"/>
  <c r="C567" i="4"/>
  <c r="B567" i="4"/>
  <c r="G566" i="4"/>
  <c r="F566" i="4"/>
  <c r="B569" i="5" s="1"/>
  <c r="C566" i="4"/>
  <c r="B566" i="4"/>
  <c r="G565" i="4"/>
  <c r="F565" i="4"/>
  <c r="B568" i="5" s="1"/>
  <c r="C565" i="4"/>
  <c r="B565" i="4"/>
  <c r="G564" i="4"/>
  <c r="F564" i="4"/>
  <c r="B567" i="5" s="1"/>
  <c r="C564" i="4"/>
  <c r="B564" i="4"/>
  <c r="G563" i="4"/>
  <c r="F563" i="4"/>
  <c r="B566" i="5" s="1"/>
  <c r="C563" i="4"/>
  <c r="B563" i="4"/>
  <c r="G562" i="4"/>
  <c r="F562" i="4"/>
  <c r="B565" i="5" s="1"/>
  <c r="C562" i="4"/>
  <c r="B562" i="4"/>
  <c r="G561" i="4"/>
  <c r="F561" i="4"/>
  <c r="C561" i="4"/>
  <c r="B561" i="4"/>
  <c r="G560" i="4"/>
  <c r="F560" i="4"/>
  <c r="C560" i="4"/>
  <c r="B560" i="4"/>
  <c r="G559" i="4"/>
  <c r="F559" i="4"/>
  <c r="C559" i="4"/>
  <c r="B559" i="4"/>
  <c r="G558" i="4"/>
  <c r="F558" i="4"/>
  <c r="B561" i="5" s="1"/>
  <c r="C558" i="4"/>
  <c r="B558" i="4"/>
  <c r="G557" i="4"/>
  <c r="F557" i="4"/>
  <c r="B560" i="5" s="1"/>
  <c r="C557" i="4"/>
  <c r="B557" i="4"/>
  <c r="G556" i="4"/>
  <c r="F556" i="4"/>
  <c r="B559" i="5" s="1"/>
  <c r="C556" i="4"/>
  <c r="B556" i="4"/>
  <c r="G555" i="4"/>
  <c r="F555" i="4"/>
  <c r="B558" i="5" s="1"/>
  <c r="C555" i="4"/>
  <c r="B555" i="4"/>
  <c r="G554" i="4"/>
  <c r="F554" i="4"/>
  <c r="B557" i="5" s="1"/>
  <c r="C554" i="4"/>
  <c r="B554" i="4"/>
  <c r="G553" i="4"/>
  <c r="F553" i="4"/>
  <c r="C553" i="4"/>
  <c r="B553" i="4"/>
  <c r="G552" i="4"/>
  <c r="F552" i="4"/>
  <c r="C552" i="4"/>
  <c r="B552" i="4"/>
  <c r="G551" i="4"/>
  <c r="F551" i="4"/>
  <c r="C551" i="4"/>
  <c r="B551" i="4"/>
  <c r="G550" i="4"/>
  <c r="F550" i="4"/>
  <c r="B553" i="5" s="1"/>
  <c r="C550" i="4"/>
  <c r="B550" i="4"/>
  <c r="G549" i="4"/>
  <c r="F549" i="4"/>
  <c r="B552" i="5" s="1"/>
  <c r="C549" i="4"/>
  <c r="B549" i="4"/>
  <c r="G548" i="4"/>
  <c r="F548" i="4"/>
  <c r="B551" i="5" s="1"/>
  <c r="C548" i="4"/>
  <c r="B548" i="4"/>
  <c r="G547" i="4"/>
  <c r="F547" i="4"/>
  <c r="B550" i="5" s="1"/>
  <c r="C547" i="4"/>
  <c r="B547" i="4"/>
  <c r="G546" i="4"/>
  <c r="F546" i="4"/>
  <c r="B549" i="5" s="1"/>
  <c r="C546" i="4"/>
  <c r="B546" i="4"/>
  <c r="G545" i="4"/>
  <c r="F545" i="4"/>
  <c r="C545" i="4"/>
  <c r="B545" i="4"/>
  <c r="G544" i="4"/>
  <c r="F544" i="4"/>
  <c r="C544" i="4"/>
  <c r="B544" i="4"/>
  <c r="G543" i="4"/>
  <c r="F543" i="4"/>
  <c r="C543" i="4"/>
  <c r="B543" i="4"/>
  <c r="G542" i="4"/>
  <c r="F542" i="4"/>
  <c r="B545" i="5" s="1"/>
  <c r="R545" i="5" s="1"/>
  <c r="C542" i="4"/>
  <c r="B542" i="4"/>
  <c r="G541" i="4"/>
  <c r="F541" i="4"/>
  <c r="B544" i="5" s="1"/>
  <c r="C541" i="4"/>
  <c r="B541" i="4"/>
  <c r="G540" i="4"/>
  <c r="F540" i="4"/>
  <c r="B543" i="5" s="1"/>
  <c r="C540" i="4"/>
  <c r="B540" i="4"/>
  <c r="G539" i="4"/>
  <c r="F539" i="4"/>
  <c r="B542" i="5" s="1"/>
  <c r="C539" i="4"/>
  <c r="B539" i="4"/>
  <c r="G538" i="4"/>
  <c r="F538" i="4"/>
  <c r="B541" i="5" s="1"/>
  <c r="J541" i="5" s="1"/>
  <c r="C538" i="4"/>
  <c r="B538" i="4"/>
  <c r="G537" i="4"/>
  <c r="F537" i="4"/>
  <c r="C537" i="4"/>
  <c r="B537" i="4"/>
  <c r="G536" i="4"/>
  <c r="F536" i="4"/>
  <c r="C536" i="4"/>
  <c r="B536" i="4"/>
  <c r="G535" i="4"/>
  <c r="F535" i="4"/>
  <c r="C535" i="4"/>
  <c r="B535" i="4"/>
  <c r="G534" i="4"/>
  <c r="F534" i="4"/>
  <c r="I534" i="4" s="1"/>
  <c r="C534" i="4"/>
  <c r="B534" i="4"/>
  <c r="G533" i="4"/>
  <c r="F533" i="4"/>
  <c r="B536" i="5" s="1"/>
  <c r="C533" i="4"/>
  <c r="B533" i="4"/>
  <c r="G532" i="4"/>
  <c r="F532" i="4"/>
  <c r="B535" i="5" s="1"/>
  <c r="C532" i="4"/>
  <c r="B532" i="4"/>
  <c r="G531" i="4"/>
  <c r="F531" i="4"/>
  <c r="B534" i="5" s="1"/>
  <c r="C531" i="4"/>
  <c r="B531" i="4"/>
  <c r="G530" i="4"/>
  <c r="F530" i="4"/>
  <c r="B533" i="5" s="1"/>
  <c r="C530" i="4"/>
  <c r="B530" i="4"/>
  <c r="G529" i="4"/>
  <c r="F529" i="4"/>
  <c r="C529" i="4"/>
  <c r="B529" i="4"/>
  <c r="G528" i="4"/>
  <c r="F528" i="4"/>
  <c r="C528" i="4"/>
  <c r="B528" i="4"/>
  <c r="G527" i="4"/>
  <c r="F527" i="4"/>
  <c r="C527" i="4"/>
  <c r="B527" i="4"/>
  <c r="G526" i="4"/>
  <c r="F526" i="4"/>
  <c r="B529" i="5" s="1"/>
  <c r="C526" i="4"/>
  <c r="B526" i="4"/>
  <c r="G525" i="4"/>
  <c r="F525" i="4"/>
  <c r="B528" i="5" s="1"/>
  <c r="C525" i="4"/>
  <c r="B525" i="4"/>
  <c r="G524" i="4"/>
  <c r="F524" i="4"/>
  <c r="B527" i="5" s="1"/>
  <c r="C524" i="4"/>
  <c r="B524" i="4"/>
  <c r="G523" i="4"/>
  <c r="F523" i="4"/>
  <c r="B526" i="5" s="1"/>
  <c r="C523" i="4"/>
  <c r="B523" i="4"/>
  <c r="G522" i="4"/>
  <c r="F522" i="4"/>
  <c r="B525" i="5" s="1"/>
  <c r="J525" i="5" s="1"/>
  <c r="C522" i="4"/>
  <c r="B522" i="4"/>
  <c r="G521" i="4"/>
  <c r="F521" i="4"/>
  <c r="C521" i="4"/>
  <c r="B521" i="4"/>
  <c r="G520" i="4"/>
  <c r="F520" i="4"/>
  <c r="C520" i="4"/>
  <c r="B520" i="4"/>
  <c r="G519" i="4"/>
  <c r="F519" i="4"/>
  <c r="C519" i="4"/>
  <c r="B519" i="4"/>
  <c r="G518" i="4"/>
  <c r="F518" i="4"/>
  <c r="B521" i="5" s="1"/>
  <c r="C518" i="4"/>
  <c r="B518" i="4"/>
  <c r="G517" i="4"/>
  <c r="F517" i="4"/>
  <c r="B520" i="5" s="1"/>
  <c r="C517" i="4"/>
  <c r="B517" i="4"/>
  <c r="G516" i="4"/>
  <c r="F516" i="4"/>
  <c r="B519" i="5" s="1"/>
  <c r="C516" i="4"/>
  <c r="B516" i="4"/>
  <c r="G515" i="4"/>
  <c r="F515" i="4"/>
  <c r="B518" i="5" s="1"/>
  <c r="C515" i="4"/>
  <c r="B515" i="4"/>
  <c r="G514" i="4"/>
  <c r="F514" i="4"/>
  <c r="B517" i="5" s="1"/>
  <c r="C514" i="4"/>
  <c r="B514" i="4"/>
  <c r="G513" i="4"/>
  <c r="F513" i="4"/>
  <c r="C513" i="4"/>
  <c r="B513" i="4"/>
  <c r="G512" i="4"/>
  <c r="F512" i="4"/>
  <c r="C512" i="4"/>
  <c r="B512" i="4"/>
  <c r="G511" i="4"/>
  <c r="F511" i="4"/>
  <c r="C511" i="4"/>
  <c r="B511" i="4"/>
  <c r="G510" i="4"/>
  <c r="F510" i="4"/>
  <c r="B513" i="5" s="1"/>
  <c r="C510" i="4"/>
  <c r="B510" i="4"/>
  <c r="G509" i="4"/>
  <c r="F509" i="4"/>
  <c r="B512" i="5" s="1"/>
  <c r="C509" i="4"/>
  <c r="B509" i="4"/>
  <c r="G508" i="4"/>
  <c r="F508" i="4"/>
  <c r="B511" i="5" s="1"/>
  <c r="C508" i="4"/>
  <c r="B508" i="4"/>
  <c r="G507" i="4"/>
  <c r="F507" i="4"/>
  <c r="B510" i="5" s="1"/>
  <c r="C507" i="4"/>
  <c r="B507" i="4"/>
  <c r="G506" i="4"/>
  <c r="F506" i="4"/>
  <c r="B509" i="5" s="1"/>
  <c r="J509" i="5" s="1"/>
  <c r="C506" i="4"/>
  <c r="B506" i="4"/>
  <c r="G505" i="4"/>
  <c r="F505" i="4"/>
  <c r="C505" i="4"/>
  <c r="B505" i="4"/>
  <c r="G504" i="4"/>
  <c r="F504" i="4"/>
  <c r="C504" i="4"/>
  <c r="B504" i="4"/>
  <c r="G503" i="4"/>
  <c r="F503" i="4"/>
  <c r="C503" i="4"/>
  <c r="B503" i="4"/>
  <c r="G502" i="4"/>
  <c r="F502" i="4"/>
  <c r="B505" i="5" s="1"/>
  <c r="C502" i="4"/>
  <c r="B502" i="4"/>
  <c r="G501" i="4"/>
  <c r="F501" i="4"/>
  <c r="B504" i="5" s="1"/>
  <c r="C501" i="4"/>
  <c r="B501" i="4"/>
  <c r="G500" i="4"/>
  <c r="F500" i="4"/>
  <c r="B503" i="5" s="1"/>
  <c r="C500" i="4"/>
  <c r="B500" i="4"/>
  <c r="G499" i="4"/>
  <c r="F499" i="4"/>
  <c r="B502" i="5" s="1"/>
  <c r="E502" i="5" s="1"/>
  <c r="C499" i="4"/>
  <c r="B499" i="4"/>
  <c r="G498" i="4"/>
  <c r="F498" i="4"/>
  <c r="B501" i="5" s="1"/>
  <c r="C498" i="4"/>
  <c r="B498" i="4"/>
  <c r="G497" i="4"/>
  <c r="F497" i="4"/>
  <c r="C497" i="4"/>
  <c r="B497" i="4"/>
  <c r="G496" i="4"/>
  <c r="F496" i="4"/>
  <c r="C496" i="4"/>
  <c r="B496" i="4"/>
  <c r="G495" i="4"/>
  <c r="F495" i="4"/>
  <c r="C495" i="4"/>
  <c r="B495" i="4"/>
  <c r="G494" i="4"/>
  <c r="F494" i="4"/>
  <c r="B497" i="5" s="1"/>
  <c r="C494" i="4"/>
  <c r="B494" i="4"/>
  <c r="G493" i="4"/>
  <c r="F493" i="4"/>
  <c r="B496" i="5" s="1"/>
  <c r="F496" i="5" s="1"/>
  <c r="C493" i="4"/>
  <c r="B493" i="4"/>
  <c r="G492" i="4"/>
  <c r="F492" i="4"/>
  <c r="B495" i="5" s="1"/>
  <c r="C492" i="4"/>
  <c r="B492" i="4"/>
  <c r="G491" i="4"/>
  <c r="F491" i="4"/>
  <c r="B494" i="5" s="1"/>
  <c r="C491" i="4"/>
  <c r="B491" i="4"/>
  <c r="G490" i="4"/>
  <c r="F490" i="4"/>
  <c r="B493" i="5" s="1"/>
  <c r="C490" i="4"/>
  <c r="B490" i="4"/>
  <c r="G489" i="4"/>
  <c r="F489" i="4"/>
  <c r="C489" i="4"/>
  <c r="B489" i="4"/>
  <c r="G488" i="4"/>
  <c r="F488" i="4"/>
  <c r="C488" i="4"/>
  <c r="B488" i="4"/>
  <c r="G487" i="4"/>
  <c r="F487" i="4"/>
  <c r="C487" i="4"/>
  <c r="B487" i="4"/>
  <c r="G486" i="4"/>
  <c r="F486" i="4"/>
  <c r="B489" i="5" s="1"/>
  <c r="C486" i="4"/>
  <c r="B486" i="4"/>
  <c r="G485" i="4"/>
  <c r="F485" i="4"/>
  <c r="B488" i="5" s="1"/>
  <c r="C485" i="4"/>
  <c r="B485" i="4"/>
  <c r="G484" i="4"/>
  <c r="F484" i="4"/>
  <c r="B487" i="5" s="1"/>
  <c r="C484" i="4"/>
  <c r="B484" i="4"/>
  <c r="G483" i="4"/>
  <c r="F483" i="4"/>
  <c r="B486" i="5" s="1"/>
  <c r="E486" i="5" s="1"/>
  <c r="C483" i="4"/>
  <c r="B483" i="4"/>
  <c r="G482" i="4"/>
  <c r="F482" i="4"/>
  <c r="B485" i="5" s="1"/>
  <c r="C482" i="4"/>
  <c r="B482" i="4"/>
  <c r="G481" i="4"/>
  <c r="F481" i="4"/>
  <c r="C481" i="4"/>
  <c r="B481" i="4"/>
  <c r="G480" i="4"/>
  <c r="F480" i="4"/>
  <c r="C480" i="4"/>
  <c r="B480" i="4"/>
  <c r="G479" i="4"/>
  <c r="F479" i="4"/>
  <c r="C479" i="4"/>
  <c r="B479" i="4"/>
  <c r="G478" i="4"/>
  <c r="F478" i="4"/>
  <c r="B481" i="5" s="1"/>
  <c r="C478" i="4"/>
  <c r="B478" i="4"/>
  <c r="G477" i="4"/>
  <c r="F477" i="4"/>
  <c r="B480" i="5" s="1"/>
  <c r="F480" i="5" s="1"/>
  <c r="C477" i="4"/>
  <c r="B477" i="4"/>
  <c r="G476" i="4"/>
  <c r="F476" i="4"/>
  <c r="B479" i="5" s="1"/>
  <c r="C476" i="4"/>
  <c r="B476" i="4"/>
  <c r="G475" i="4"/>
  <c r="F475" i="4"/>
  <c r="B478" i="5" s="1"/>
  <c r="C475" i="4"/>
  <c r="B475" i="4"/>
  <c r="G474" i="4"/>
  <c r="F474" i="4"/>
  <c r="B477" i="5" s="1"/>
  <c r="J477" i="5" s="1"/>
  <c r="C474" i="4"/>
  <c r="B474" i="4"/>
  <c r="G473" i="4"/>
  <c r="F473" i="4"/>
  <c r="C473" i="4"/>
  <c r="B473" i="4"/>
  <c r="G472" i="4"/>
  <c r="F472" i="4"/>
  <c r="C472" i="4"/>
  <c r="B472" i="4"/>
  <c r="G471" i="4"/>
  <c r="F471" i="4"/>
  <c r="C471" i="4"/>
  <c r="B471" i="4"/>
  <c r="G470" i="4"/>
  <c r="F470" i="4"/>
  <c r="B473" i="5" s="1"/>
  <c r="C470" i="4"/>
  <c r="B470" i="4"/>
  <c r="G469" i="4"/>
  <c r="F469" i="4"/>
  <c r="B472" i="5" s="1"/>
  <c r="C469" i="4"/>
  <c r="B469" i="4"/>
  <c r="G468" i="4"/>
  <c r="F468" i="4"/>
  <c r="B471" i="5" s="1"/>
  <c r="C468" i="4"/>
  <c r="B468" i="4"/>
  <c r="G467" i="4"/>
  <c r="F467" i="4"/>
  <c r="B470" i="5" s="1"/>
  <c r="E470" i="5" s="1"/>
  <c r="C467" i="4"/>
  <c r="B467" i="4"/>
  <c r="G466" i="4"/>
  <c r="F466" i="4"/>
  <c r="B469" i="5" s="1"/>
  <c r="C466" i="4"/>
  <c r="B466" i="4"/>
  <c r="G465" i="4"/>
  <c r="F465" i="4"/>
  <c r="C465" i="4"/>
  <c r="B465" i="4"/>
  <c r="G464" i="4"/>
  <c r="F464" i="4"/>
  <c r="C464" i="4"/>
  <c r="B464" i="4"/>
  <c r="G463" i="4"/>
  <c r="F463" i="4"/>
  <c r="C463" i="4"/>
  <c r="B463" i="4"/>
  <c r="G462" i="4"/>
  <c r="F462" i="4"/>
  <c r="B465" i="5" s="1"/>
  <c r="C462" i="4"/>
  <c r="B462" i="4"/>
  <c r="G461" i="4"/>
  <c r="F461" i="4"/>
  <c r="B464" i="5" s="1"/>
  <c r="F464" i="5" s="1"/>
  <c r="C461" i="4"/>
  <c r="B461" i="4"/>
  <c r="G460" i="4"/>
  <c r="F460" i="4"/>
  <c r="B463" i="5" s="1"/>
  <c r="C460" i="4"/>
  <c r="B460" i="4"/>
  <c r="G459" i="4"/>
  <c r="F459" i="4"/>
  <c r="B462" i="5" s="1"/>
  <c r="C459" i="4"/>
  <c r="B459" i="4"/>
  <c r="G458" i="4"/>
  <c r="F458" i="4"/>
  <c r="B461" i="5" s="1"/>
  <c r="J461" i="5" s="1"/>
  <c r="C458" i="4"/>
  <c r="B458" i="4"/>
  <c r="G457" i="4"/>
  <c r="F457" i="4"/>
  <c r="C457" i="4"/>
  <c r="B457" i="4"/>
  <c r="G456" i="4"/>
  <c r="F456" i="4"/>
  <c r="C456" i="4"/>
  <c r="B456" i="4"/>
  <c r="G455" i="4"/>
  <c r="F455" i="4"/>
  <c r="C455" i="4"/>
  <c r="B455" i="4"/>
  <c r="G454" i="4"/>
  <c r="F454" i="4"/>
  <c r="B457" i="5" s="1"/>
  <c r="C454" i="4"/>
  <c r="B454" i="4"/>
  <c r="G453" i="4"/>
  <c r="F453" i="4"/>
  <c r="B456" i="5" s="1"/>
  <c r="C453" i="4"/>
  <c r="B453" i="4"/>
  <c r="G452" i="4"/>
  <c r="F452" i="4"/>
  <c r="B455" i="5" s="1"/>
  <c r="C452" i="4"/>
  <c r="B452" i="4"/>
  <c r="G451" i="4"/>
  <c r="F451" i="4"/>
  <c r="B454" i="5" s="1"/>
  <c r="E454" i="5" s="1"/>
  <c r="C451" i="4"/>
  <c r="B451" i="4"/>
  <c r="G450" i="4"/>
  <c r="F450" i="4"/>
  <c r="B453" i="5" s="1"/>
  <c r="C450" i="4"/>
  <c r="B450" i="4"/>
  <c r="G449" i="4"/>
  <c r="F449" i="4"/>
  <c r="C449" i="4"/>
  <c r="B449" i="4"/>
  <c r="G448" i="4"/>
  <c r="F448" i="4"/>
  <c r="C448" i="4"/>
  <c r="B448" i="4"/>
  <c r="G447" i="4"/>
  <c r="F447" i="4"/>
  <c r="C447" i="4"/>
  <c r="B447" i="4"/>
  <c r="G446" i="4"/>
  <c r="F446" i="4"/>
  <c r="B449" i="5" s="1"/>
  <c r="R449" i="5" s="1"/>
  <c r="C446" i="4"/>
  <c r="B446" i="4"/>
  <c r="G445" i="4"/>
  <c r="F445" i="4"/>
  <c r="B448" i="5" s="1"/>
  <c r="F448" i="5" s="1"/>
  <c r="C445" i="4"/>
  <c r="B445" i="4"/>
  <c r="G444" i="4"/>
  <c r="F444" i="4"/>
  <c r="B447" i="5" s="1"/>
  <c r="C444" i="4"/>
  <c r="B444" i="4"/>
  <c r="G443" i="4"/>
  <c r="F443" i="4"/>
  <c r="B446" i="5" s="1"/>
  <c r="C443" i="4"/>
  <c r="B443" i="4"/>
  <c r="G442" i="4"/>
  <c r="F442" i="4"/>
  <c r="B445" i="5" s="1"/>
  <c r="J445" i="5" s="1"/>
  <c r="C442" i="4"/>
  <c r="B442" i="4"/>
  <c r="G441" i="4"/>
  <c r="F441" i="4"/>
  <c r="C441" i="4"/>
  <c r="B441" i="4"/>
  <c r="G440" i="4"/>
  <c r="F440" i="4"/>
  <c r="C440" i="4"/>
  <c r="B440" i="4"/>
  <c r="G439" i="4"/>
  <c r="F439" i="4"/>
  <c r="C439" i="4"/>
  <c r="B439" i="4"/>
  <c r="G438" i="4"/>
  <c r="F438" i="4"/>
  <c r="B441" i="5" s="1"/>
  <c r="C438" i="4"/>
  <c r="B438" i="4"/>
  <c r="G437" i="4"/>
  <c r="F437" i="4"/>
  <c r="B440" i="5" s="1"/>
  <c r="C437" i="4"/>
  <c r="B437" i="4"/>
  <c r="G436" i="4"/>
  <c r="F436" i="4"/>
  <c r="B439" i="5" s="1"/>
  <c r="C436" i="4"/>
  <c r="B436" i="4"/>
  <c r="G435" i="4"/>
  <c r="F435" i="4"/>
  <c r="B438" i="5" s="1"/>
  <c r="E438" i="5" s="1"/>
  <c r="C435" i="4"/>
  <c r="B435" i="4"/>
  <c r="G434" i="4"/>
  <c r="F434" i="4"/>
  <c r="B437" i="5" s="1"/>
  <c r="C434" i="4"/>
  <c r="B434" i="4"/>
  <c r="G433" i="4"/>
  <c r="F433" i="4"/>
  <c r="C433" i="4"/>
  <c r="B433" i="4"/>
  <c r="G432" i="4"/>
  <c r="F432" i="4"/>
  <c r="C432" i="4"/>
  <c r="B432" i="4"/>
  <c r="G431" i="4"/>
  <c r="F431" i="4"/>
  <c r="C431" i="4"/>
  <c r="B431" i="4"/>
  <c r="G430" i="4"/>
  <c r="F430" i="4"/>
  <c r="B433" i="5" s="1"/>
  <c r="R433" i="5" s="1"/>
  <c r="C430" i="4"/>
  <c r="B430" i="4"/>
  <c r="G429" i="4"/>
  <c r="F429" i="4"/>
  <c r="B432" i="5" s="1"/>
  <c r="C429" i="4"/>
  <c r="B429" i="4"/>
  <c r="G428" i="4"/>
  <c r="F428" i="4"/>
  <c r="B431" i="5" s="1"/>
  <c r="C428" i="4"/>
  <c r="B428" i="4"/>
  <c r="G427" i="4"/>
  <c r="F427" i="4"/>
  <c r="B430" i="5" s="1"/>
  <c r="C427" i="4"/>
  <c r="B427" i="4"/>
  <c r="G426" i="4"/>
  <c r="F426" i="4"/>
  <c r="B429" i="5" s="1"/>
  <c r="J429" i="5" s="1"/>
  <c r="C426" i="4"/>
  <c r="B426" i="4"/>
  <c r="G425" i="4"/>
  <c r="F425" i="4"/>
  <c r="C425" i="4"/>
  <c r="B425" i="4"/>
  <c r="G424" i="4"/>
  <c r="F424" i="4"/>
  <c r="C424" i="4"/>
  <c r="B424" i="4"/>
  <c r="G423" i="4"/>
  <c r="F423" i="4"/>
  <c r="C423" i="4"/>
  <c r="B423" i="4"/>
  <c r="G422" i="4"/>
  <c r="F422" i="4"/>
  <c r="B425" i="5" s="1"/>
  <c r="C422" i="4"/>
  <c r="B422" i="4"/>
  <c r="G421" i="4"/>
  <c r="F421" i="4"/>
  <c r="B424" i="5" s="1"/>
  <c r="C421" i="4"/>
  <c r="B421" i="4"/>
  <c r="G420" i="4"/>
  <c r="F420" i="4"/>
  <c r="B423" i="5" s="1"/>
  <c r="C420" i="4"/>
  <c r="B420" i="4"/>
  <c r="G419" i="4"/>
  <c r="F419" i="4"/>
  <c r="B422" i="5" s="1"/>
  <c r="E422" i="5" s="1"/>
  <c r="C419" i="4"/>
  <c r="B419" i="4"/>
  <c r="G418" i="4"/>
  <c r="F418" i="4"/>
  <c r="B421" i="5" s="1"/>
  <c r="C418" i="4"/>
  <c r="B418" i="4"/>
  <c r="G417" i="4"/>
  <c r="F417" i="4"/>
  <c r="C417" i="4"/>
  <c r="B417" i="4"/>
  <c r="G416" i="4"/>
  <c r="F416" i="4"/>
  <c r="C416" i="4"/>
  <c r="B416" i="4"/>
  <c r="G415" i="4"/>
  <c r="F415" i="4"/>
  <c r="C415" i="4"/>
  <c r="B415" i="4"/>
  <c r="G414" i="4"/>
  <c r="F414" i="4"/>
  <c r="B417" i="5" s="1"/>
  <c r="R417" i="5" s="1"/>
  <c r="C414" i="4"/>
  <c r="B414" i="4"/>
  <c r="G413" i="4"/>
  <c r="F413" i="4"/>
  <c r="B416" i="5" s="1"/>
  <c r="C413" i="4"/>
  <c r="B413" i="4"/>
  <c r="G412" i="4"/>
  <c r="F412" i="4"/>
  <c r="B415" i="5" s="1"/>
  <c r="C412" i="4"/>
  <c r="B412" i="4"/>
  <c r="G411" i="4"/>
  <c r="F411" i="4"/>
  <c r="B414" i="5" s="1"/>
  <c r="C411" i="4"/>
  <c r="B411" i="4"/>
  <c r="G410" i="4"/>
  <c r="F410" i="4"/>
  <c r="B413" i="5" s="1"/>
  <c r="J413" i="5" s="1"/>
  <c r="C410" i="4"/>
  <c r="B410" i="4"/>
  <c r="G409" i="4"/>
  <c r="F409" i="4"/>
  <c r="C409" i="4"/>
  <c r="B409" i="4"/>
  <c r="G408" i="4"/>
  <c r="F408" i="4"/>
  <c r="C408" i="4"/>
  <c r="B408" i="4"/>
  <c r="G407" i="4"/>
  <c r="F407" i="4"/>
  <c r="C407" i="4"/>
  <c r="B407" i="4"/>
  <c r="G406" i="4"/>
  <c r="F406" i="4"/>
  <c r="B409" i="5" s="1"/>
  <c r="C406" i="4"/>
  <c r="B406" i="4"/>
  <c r="G405" i="4"/>
  <c r="F405" i="4"/>
  <c r="B408" i="5" s="1"/>
  <c r="C405" i="4"/>
  <c r="B405" i="4"/>
  <c r="G404" i="4"/>
  <c r="F404" i="4"/>
  <c r="B407" i="5" s="1"/>
  <c r="C404" i="4"/>
  <c r="B404" i="4"/>
  <c r="G403" i="4"/>
  <c r="F403" i="4"/>
  <c r="B406" i="5" s="1"/>
  <c r="C403" i="4"/>
  <c r="B403" i="4"/>
  <c r="G402" i="4"/>
  <c r="F402" i="4"/>
  <c r="B405" i="5" s="1"/>
  <c r="C402" i="4"/>
  <c r="B402" i="4"/>
  <c r="G401" i="4"/>
  <c r="F401" i="4"/>
  <c r="C401" i="4"/>
  <c r="B401" i="4"/>
  <c r="G400" i="4"/>
  <c r="F400" i="4"/>
  <c r="C400" i="4"/>
  <c r="B400" i="4"/>
  <c r="G399" i="4"/>
  <c r="F399" i="4"/>
  <c r="C399" i="4"/>
  <c r="B399" i="4"/>
  <c r="G398" i="4"/>
  <c r="F398" i="4"/>
  <c r="B401" i="5" s="1"/>
  <c r="C398" i="4"/>
  <c r="B398" i="4"/>
  <c r="G397" i="4"/>
  <c r="F397" i="4"/>
  <c r="B400" i="5" s="1"/>
  <c r="C397" i="4"/>
  <c r="B397" i="4"/>
  <c r="G396" i="4"/>
  <c r="F396" i="4"/>
  <c r="B399" i="5" s="1"/>
  <c r="C396" i="4"/>
  <c r="B396" i="4"/>
  <c r="G395" i="4"/>
  <c r="F395" i="4"/>
  <c r="B398" i="5" s="1"/>
  <c r="C395" i="4"/>
  <c r="B395" i="4"/>
  <c r="G394" i="4"/>
  <c r="F394" i="4"/>
  <c r="B397" i="5" s="1"/>
  <c r="J397" i="5" s="1"/>
  <c r="C394" i="4"/>
  <c r="B394" i="4"/>
  <c r="G393" i="4"/>
  <c r="F393" i="4"/>
  <c r="C393" i="4"/>
  <c r="B393" i="4"/>
  <c r="G392" i="4"/>
  <c r="F392" i="4"/>
  <c r="C392" i="4"/>
  <c r="B392" i="4"/>
  <c r="G391" i="4"/>
  <c r="F391" i="4"/>
  <c r="C391" i="4"/>
  <c r="B391" i="4"/>
  <c r="G390" i="4"/>
  <c r="F390" i="4"/>
  <c r="B393" i="5" s="1"/>
  <c r="C390" i="4"/>
  <c r="B390" i="4"/>
  <c r="G389" i="4"/>
  <c r="F389" i="4"/>
  <c r="B392" i="5" s="1"/>
  <c r="C389" i="4"/>
  <c r="B389" i="4"/>
  <c r="G388" i="4"/>
  <c r="F388" i="4"/>
  <c r="B391" i="5" s="1"/>
  <c r="C388" i="4"/>
  <c r="B388" i="4"/>
  <c r="G387" i="4"/>
  <c r="F387" i="4"/>
  <c r="B390" i="5" s="1"/>
  <c r="C387" i="4"/>
  <c r="B387" i="4"/>
  <c r="G386" i="4"/>
  <c r="F386" i="4"/>
  <c r="B389" i="5" s="1"/>
  <c r="C386" i="4"/>
  <c r="B386" i="4"/>
  <c r="G385" i="4"/>
  <c r="F385" i="4"/>
  <c r="C385" i="4"/>
  <c r="B385" i="4"/>
  <c r="G384" i="4"/>
  <c r="F384" i="4"/>
  <c r="C384" i="4"/>
  <c r="B384" i="4"/>
  <c r="G383" i="4"/>
  <c r="F383" i="4"/>
  <c r="C383" i="4"/>
  <c r="B383" i="4"/>
  <c r="G382" i="4"/>
  <c r="F382" i="4"/>
  <c r="B385" i="5" s="1"/>
  <c r="C382" i="4"/>
  <c r="B382" i="4"/>
  <c r="G381" i="4"/>
  <c r="F381" i="4"/>
  <c r="B384" i="5" s="1"/>
  <c r="C381" i="4"/>
  <c r="B381" i="4"/>
  <c r="G380" i="4"/>
  <c r="F380" i="4"/>
  <c r="B383" i="5" s="1"/>
  <c r="C380" i="4"/>
  <c r="B380" i="4"/>
  <c r="G379" i="4"/>
  <c r="F379" i="4"/>
  <c r="B382" i="5" s="1"/>
  <c r="C379" i="4"/>
  <c r="B379" i="4"/>
  <c r="G378" i="4"/>
  <c r="F378" i="4"/>
  <c r="B381" i="5" s="1"/>
  <c r="J381" i="5" s="1"/>
  <c r="C378" i="4"/>
  <c r="B378" i="4"/>
  <c r="G377" i="4"/>
  <c r="F377" i="4"/>
  <c r="C377" i="4"/>
  <c r="B377" i="4"/>
  <c r="G376" i="4"/>
  <c r="F376" i="4"/>
  <c r="C376" i="4"/>
  <c r="B376" i="4"/>
  <c r="G375" i="4"/>
  <c r="F375" i="4"/>
  <c r="C375" i="4"/>
  <c r="B375" i="4"/>
  <c r="G374" i="4"/>
  <c r="F374" i="4"/>
  <c r="B377" i="5" s="1"/>
  <c r="C374" i="4"/>
  <c r="B374" i="4"/>
  <c r="G373" i="4"/>
  <c r="F373" i="4"/>
  <c r="B376" i="5" s="1"/>
  <c r="C373" i="4"/>
  <c r="B373" i="4"/>
  <c r="G372" i="4"/>
  <c r="F372" i="4"/>
  <c r="B375" i="5" s="1"/>
  <c r="C372" i="4"/>
  <c r="B372" i="4"/>
  <c r="G371" i="4"/>
  <c r="F371" i="4"/>
  <c r="B374" i="5" s="1"/>
  <c r="E374" i="5" s="1"/>
  <c r="C371" i="4"/>
  <c r="B371" i="4"/>
  <c r="G370" i="4"/>
  <c r="F370" i="4"/>
  <c r="B373" i="5" s="1"/>
  <c r="C370" i="4"/>
  <c r="B370" i="4"/>
  <c r="G369" i="4"/>
  <c r="F369" i="4"/>
  <c r="C369" i="4"/>
  <c r="B369" i="4"/>
  <c r="G368" i="4"/>
  <c r="F368" i="4"/>
  <c r="C368" i="4"/>
  <c r="B368" i="4"/>
  <c r="G367" i="4"/>
  <c r="F367" i="4"/>
  <c r="C367" i="4"/>
  <c r="B367" i="4"/>
  <c r="G366" i="4"/>
  <c r="F366" i="4"/>
  <c r="B369" i="5" s="1"/>
  <c r="C366" i="4"/>
  <c r="B366" i="4"/>
  <c r="G365" i="4"/>
  <c r="F365" i="4"/>
  <c r="B368" i="5" s="1"/>
  <c r="F368" i="5" s="1"/>
  <c r="C365" i="4"/>
  <c r="B365" i="4"/>
  <c r="G364" i="4"/>
  <c r="F364" i="4"/>
  <c r="B367" i="5" s="1"/>
  <c r="C364" i="4"/>
  <c r="B364" i="4"/>
  <c r="G363" i="4"/>
  <c r="F363" i="4"/>
  <c r="B366" i="5" s="1"/>
  <c r="C363" i="4"/>
  <c r="B363" i="4"/>
  <c r="G362" i="4"/>
  <c r="F362" i="4"/>
  <c r="B365" i="5" s="1"/>
  <c r="C362" i="4"/>
  <c r="B362" i="4"/>
  <c r="G361" i="4"/>
  <c r="F361" i="4"/>
  <c r="C361" i="4"/>
  <c r="B361" i="4"/>
  <c r="G360" i="4"/>
  <c r="F360" i="4"/>
  <c r="C360" i="4"/>
  <c r="B360" i="4"/>
  <c r="G359" i="4"/>
  <c r="F359" i="4"/>
  <c r="C359" i="4"/>
  <c r="B359" i="4"/>
  <c r="G358" i="4"/>
  <c r="F358" i="4"/>
  <c r="B361" i="5" s="1"/>
  <c r="C358" i="4"/>
  <c r="B358" i="4"/>
  <c r="G357" i="4"/>
  <c r="F357" i="4"/>
  <c r="B360" i="5" s="1"/>
  <c r="C357" i="4"/>
  <c r="B357" i="4"/>
  <c r="G356" i="4"/>
  <c r="F356" i="4"/>
  <c r="B359" i="5" s="1"/>
  <c r="C356" i="4"/>
  <c r="B356" i="4"/>
  <c r="G355" i="4"/>
  <c r="F355" i="4"/>
  <c r="B358" i="5" s="1"/>
  <c r="E358" i="5" s="1"/>
  <c r="C355" i="4"/>
  <c r="B355" i="4"/>
  <c r="G354" i="4"/>
  <c r="F354" i="4"/>
  <c r="B357" i="5" s="1"/>
  <c r="C354" i="4"/>
  <c r="B354" i="4"/>
  <c r="G353" i="4"/>
  <c r="F353" i="4"/>
  <c r="C353" i="4"/>
  <c r="B353" i="4"/>
  <c r="G352" i="4"/>
  <c r="F352" i="4"/>
  <c r="C352" i="4"/>
  <c r="B352" i="4"/>
  <c r="G351" i="4"/>
  <c r="F351" i="4"/>
  <c r="C351" i="4"/>
  <c r="B351" i="4"/>
  <c r="G350" i="4"/>
  <c r="F350" i="4"/>
  <c r="B353" i="5" s="1"/>
  <c r="C350" i="4"/>
  <c r="B350" i="4"/>
  <c r="G349" i="4"/>
  <c r="F349" i="4"/>
  <c r="B352" i="5" s="1"/>
  <c r="F352" i="5" s="1"/>
  <c r="C349" i="4"/>
  <c r="B349" i="4"/>
  <c r="G348" i="4"/>
  <c r="F348" i="4"/>
  <c r="B351" i="5" s="1"/>
  <c r="C348" i="4"/>
  <c r="B348" i="4"/>
  <c r="G347" i="4"/>
  <c r="F347" i="4"/>
  <c r="B350" i="5" s="1"/>
  <c r="C347" i="4"/>
  <c r="B347" i="4"/>
  <c r="G346" i="4"/>
  <c r="F346" i="4"/>
  <c r="B349" i="5" s="1"/>
  <c r="J349" i="5" s="1"/>
  <c r="C346" i="4"/>
  <c r="B346" i="4"/>
  <c r="G345" i="4"/>
  <c r="F345" i="4"/>
  <c r="C345" i="4"/>
  <c r="B345" i="4"/>
  <c r="G344" i="4"/>
  <c r="F344" i="4"/>
  <c r="C344" i="4"/>
  <c r="B344" i="4"/>
  <c r="G343" i="4"/>
  <c r="F343" i="4"/>
  <c r="C343" i="4"/>
  <c r="B343" i="4"/>
  <c r="G342" i="4"/>
  <c r="F342" i="4"/>
  <c r="B345" i="5" s="1"/>
  <c r="C342" i="4"/>
  <c r="B342" i="4"/>
  <c r="G341" i="4"/>
  <c r="F341" i="4"/>
  <c r="B344" i="5" s="1"/>
  <c r="C341" i="4"/>
  <c r="B341" i="4"/>
  <c r="G340" i="4"/>
  <c r="F340" i="4"/>
  <c r="B343" i="5" s="1"/>
  <c r="C340" i="4"/>
  <c r="B340" i="4"/>
  <c r="G339" i="4"/>
  <c r="F339" i="4"/>
  <c r="B342" i="5" s="1"/>
  <c r="E342" i="5" s="1"/>
  <c r="C339" i="4"/>
  <c r="B339" i="4"/>
  <c r="G338" i="4"/>
  <c r="F338" i="4"/>
  <c r="B341" i="5" s="1"/>
  <c r="C338" i="4"/>
  <c r="B338" i="4"/>
  <c r="G337" i="4"/>
  <c r="F337" i="4"/>
  <c r="C337" i="4"/>
  <c r="B337" i="4"/>
  <c r="G336" i="4"/>
  <c r="F336" i="4"/>
  <c r="C336" i="4"/>
  <c r="B336" i="4"/>
  <c r="G335" i="4"/>
  <c r="F335" i="4"/>
  <c r="C335" i="4"/>
  <c r="B335" i="4"/>
  <c r="G334" i="4"/>
  <c r="F334" i="4"/>
  <c r="B337" i="5" s="1"/>
  <c r="C334" i="4"/>
  <c r="B334" i="4"/>
  <c r="G333" i="4"/>
  <c r="F333" i="4"/>
  <c r="B336" i="5" s="1"/>
  <c r="F336" i="5" s="1"/>
  <c r="C333" i="4"/>
  <c r="B333" i="4"/>
  <c r="G332" i="4"/>
  <c r="F332" i="4"/>
  <c r="B335" i="5" s="1"/>
  <c r="C332" i="4"/>
  <c r="B332" i="4"/>
  <c r="G331" i="4"/>
  <c r="F331" i="4"/>
  <c r="B334" i="5" s="1"/>
  <c r="C331" i="4"/>
  <c r="B331" i="4"/>
  <c r="G330" i="4"/>
  <c r="F330" i="4"/>
  <c r="B333" i="5" s="1"/>
  <c r="J333" i="5" s="1"/>
  <c r="C330" i="4"/>
  <c r="B330" i="4"/>
  <c r="G329" i="4"/>
  <c r="F329" i="4"/>
  <c r="C329" i="4"/>
  <c r="B329" i="4"/>
  <c r="G328" i="4"/>
  <c r="F328" i="4"/>
  <c r="C328" i="4"/>
  <c r="B328" i="4"/>
  <c r="G327" i="4"/>
  <c r="F327" i="4"/>
  <c r="C327" i="4"/>
  <c r="B327" i="4"/>
  <c r="G326" i="4"/>
  <c r="F326" i="4"/>
  <c r="B329" i="5" s="1"/>
  <c r="C326" i="4"/>
  <c r="B326" i="4"/>
  <c r="G325" i="4"/>
  <c r="F325" i="4"/>
  <c r="B328" i="5" s="1"/>
  <c r="C325" i="4"/>
  <c r="B325" i="4"/>
  <c r="G324" i="4"/>
  <c r="F324" i="4"/>
  <c r="B327" i="5" s="1"/>
  <c r="C324" i="4"/>
  <c r="B324" i="4"/>
  <c r="G323" i="4"/>
  <c r="F323" i="4"/>
  <c r="B326" i="5" s="1"/>
  <c r="E326" i="5" s="1"/>
  <c r="C323" i="4"/>
  <c r="B323" i="4"/>
  <c r="G322" i="4"/>
  <c r="F322" i="4"/>
  <c r="B325" i="5" s="1"/>
  <c r="C322" i="4"/>
  <c r="B322" i="4"/>
  <c r="G321" i="4"/>
  <c r="F321" i="4"/>
  <c r="C321" i="4"/>
  <c r="B321" i="4"/>
  <c r="G320" i="4"/>
  <c r="F320" i="4"/>
  <c r="C320" i="4"/>
  <c r="B320" i="4"/>
  <c r="G319" i="4"/>
  <c r="F319" i="4"/>
  <c r="C319" i="4"/>
  <c r="B319" i="4"/>
  <c r="G318" i="4"/>
  <c r="F318" i="4"/>
  <c r="B321" i="5" s="1"/>
  <c r="R321" i="5" s="1"/>
  <c r="C318" i="4"/>
  <c r="B318" i="4"/>
  <c r="G317" i="4"/>
  <c r="F317" i="4"/>
  <c r="B320" i="5" s="1"/>
  <c r="F320" i="5" s="1"/>
  <c r="C317" i="4"/>
  <c r="B317" i="4"/>
  <c r="G316" i="4"/>
  <c r="F316" i="4"/>
  <c r="B319" i="5" s="1"/>
  <c r="C316" i="4"/>
  <c r="B316" i="4"/>
  <c r="G315" i="4"/>
  <c r="F315" i="4"/>
  <c r="B318" i="5" s="1"/>
  <c r="C315" i="4"/>
  <c r="B315" i="4"/>
  <c r="G314" i="4"/>
  <c r="F314" i="4"/>
  <c r="B317" i="5" s="1"/>
  <c r="J317" i="5" s="1"/>
  <c r="C314" i="4"/>
  <c r="B314" i="4"/>
  <c r="G313" i="4"/>
  <c r="F313" i="4"/>
  <c r="C313" i="4"/>
  <c r="B313" i="4"/>
  <c r="G312" i="4"/>
  <c r="F312" i="4"/>
  <c r="C312" i="4"/>
  <c r="B312" i="4"/>
  <c r="G311" i="4"/>
  <c r="F311" i="4"/>
  <c r="C311" i="4"/>
  <c r="B311" i="4"/>
  <c r="G310" i="4"/>
  <c r="F310" i="4"/>
  <c r="C310" i="4"/>
  <c r="B310" i="4"/>
  <c r="G309" i="4"/>
  <c r="F309" i="4"/>
  <c r="B312" i="5" s="1"/>
  <c r="C309" i="4"/>
  <c r="B309" i="4"/>
  <c r="G308" i="4"/>
  <c r="F308" i="4"/>
  <c r="B311" i="5" s="1"/>
  <c r="C308" i="4"/>
  <c r="B308" i="4"/>
  <c r="G307" i="4"/>
  <c r="F307" i="4"/>
  <c r="B310" i="5" s="1"/>
  <c r="E310" i="5" s="1"/>
  <c r="C307" i="4"/>
  <c r="B307" i="4"/>
  <c r="G306" i="4"/>
  <c r="F306" i="4"/>
  <c r="B309" i="5" s="1"/>
  <c r="C306" i="4"/>
  <c r="B306" i="4"/>
  <c r="G305" i="4"/>
  <c r="F305" i="4"/>
  <c r="C305" i="4"/>
  <c r="B305" i="4"/>
  <c r="G304" i="4"/>
  <c r="F304" i="4"/>
  <c r="C304" i="4"/>
  <c r="B304" i="4"/>
  <c r="G303" i="4"/>
  <c r="F303" i="4"/>
  <c r="C303" i="4"/>
  <c r="B303" i="4"/>
  <c r="G302" i="4"/>
  <c r="F302" i="4"/>
  <c r="B305" i="5" s="1"/>
  <c r="R305" i="5" s="1"/>
  <c r="C302" i="4"/>
  <c r="B302" i="4"/>
  <c r="G301" i="4"/>
  <c r="F301" i="4"/>
  <c r="B304" i="5" s="1"/>
  <c r="C301" i="4"/>
  <c r="B301" i="4"/>
  <c r="G300" i="4"/>
  <c r="F300" i="4"/>
  <c r="B303" i="5" s="1"/>
  <c r="C300" i="4"/>
  <c r="B300" i="4"/>
  <c r="G299" i="4"/>
  <c r="F299" i="4"/>
  <c r="B302" i="5" s="1"/>
  <c r="C299" i="4"/>
  <c r="B299" i="4"/>
  <c r="G298" i="4"/>
  <c r="F298" i="4"/>
  <c r="B301" i="5" s="1"/>
  <c r="J301" i="5" s="1"/>
  <c r="C298" i="4"/>
  <c r="B298" i="4"/>
  <c r="G297" i="4"/>
  <c r="F297" i="4"/>
  <c r="C297" i="4"/>
  <c r="B297" i="4"/>
  <c r="G296" i="4"/>
  <c r="F296" i="4"/>
  <c r="C296" i="4"/>
  <c r="B296" i="4"/>
  <c r="G295" i="4"/>
  <c r="F295" i="4"/>
  <c r="C295" i="4"/>
  <c r="B295" i="4"/>
  <c r="G294" i="4"/>
  <c r="F294" i="4"/>
  <c r="B297" i="5" s="1"/>
  <c r="C294" i="4"/>
  <c r="B294" i="4"/>
  <c r="G293" i="4"/>
  <c r="F293" i="4"/>
  <c r="B296" i="5" s="1"/>
  <c r="C293" i="4"/>
  <c r="B293" i="4"/>
  <c r="G292" i="4"/>
  <c r="F292" i="4"/>
  <c r="B295" i="5" s="1"/>
  <c r="C292" i="4"/>
  <c r="B292" i="4"/>
  <c r="G291" i="4"/>
  <c r="F291" i="4"/>
  <c r="B294" i="5" s="1"/>
  <c r="E294" i="5" s="1"/>
  <c r="C291" i="4"/>
  <c r="B291" i="4"/>
  <c r="G290" i="4"/>
  <c r="F290" i="4"/>
  <c r="C290" i="4"/>
  <c r="B290" i="4"/>
  <c r="G289" i="4"/>
  <c r="F289" i="4"/>
  <c r="C289" i="4"/>
  <c r="B289" i="4"/>
  <c r="G288" i="4"/>
  <c r="F288" i="4"/>
  <c r="C288" i="4"/>
  <c r="B288" i="4"/>
  <c r="G287" i="4"/>
  <c r="F287" i="4"/>
  <c r="C287" i="4"/>
  <c r="B287" i="4"/>
  <c r="G286" i="4"/>
  <c r="F286" i="4"/>
  <c r="B289" i="5" s="1"/>
  <c r="R289" i="5" s="1"/>
  <c r="C286" i="4"/>
  <c r="B286" i="4"/>
  <c r="G285" i="4"/>
  <c r="F285" i="4"/>
  <c r="B288" i="5" s="1"/>
  <c r="C285" i="4"/>
  <c r="B285" i="4"/>
  <c r="G284" i="4"/>
  <c r="F284" i="4"/>
  <c r="B287" i="5" s="1"/>
  <c r="C284" i="4"/>
  <c r="B284" i="4"/>
  <c r="G283" i="4"/>
  <c r="F283" i="4"/>
  <c r="B286" i="5" s="1"/>
  <c r="C283" i="4"/>
  <c r="B283" i="4"/>
  <c r="G282" i="4"/>
  <c r="F282" i="4"/>
  <c r="B285" i="5" s="1"/>
  <c r="J285" i="5" s="1"/>
  <c r="C282" i="4"/>
  <c r="B282" i="4"/>
  <c r="G281" i="4"/>
  <c r="F281" i="4"/>
  <c r="C281" i="4"/>
  <c r="B281" i="4"/>
  <c r="G280" i="4"/>
  <c r="F280" i="4"/>
  <c r="C280" i="4"/>
  <c r="B280" i="4"/>
  <c r="G279" i="4"/>
  <c r="F279" i="4"/>
  <c r="C279" i="4"/>
  <c r="B279" i="4"/>
  <c r="G278" i="4"/>
  <c r="F278" i="4"/>
  <c r="B281" i="5" s="1"/>
  <c r="C278" i="4"/>
  <c r="B278" i="4"/>
  <c r="G277" i="4"/>
  <c r="F277" i="4"/>
  <c r="B280" i="5" s="1"/>
  <c r="C277" i="4"/>
  <c r="B277" i="4"/>
  <c r="G276" i="4"/>
  <c r="F276" i="4"/>
  <c r="B279" i="5" s="1"/>
  <c r="C276" i="4"/>
  <c r="B276" i="4"/>
  <c r="G275" i="4"/>
  <c r="F275" i="4"/>
  <c r="B278" i="5" s="1"/>
  <c r="C275" i="4"/>
  <c r="B275" i="4"/>
  <c r="G274" i="4"/>
  <c r="F274" i="4"/>
  <c r="B277" i="5" s="1"/>
  <c r="C274" i="4"/>
  <c r="B274" i="4"/>
  <c r="G273" i="4"/>
  <c r="F273" i="4"/>
  <c r="C273" i="4"/>
  <c r="B273" i="4"/>
  <c r="G272" i="4"/>
  <c r="F272" i="4"/>
  <c r="C272" i="4"/>
  <c r="B272" i="4"/>
  <c r="G271" i="4"/>
  <c r="F271" i="4"/>
  <c r="C271" i="4"/>
  <c r="B271" i="4"/>
  <c r="G270" i="4"/>
  <c r="F270" i="4"/>
  <c r="B273" i="5" s="1"/>
  <c r="C270" i="4"/>
  <c r="B270" i="4"/>
  <c r="G269" i="4"/>
  <c r="F269" i="4"/>
  <c r="C269" i="4"/>
  <c r="B269" i="4"/>
  <c r="G268" i="4"/>
  <c r="F268" i="4"/>
  <c r="B271" i="5" s="1"/>
  <c r="C268" i="4"/>
  <c r="B268" i="4"/>
  <c r="G267" i="4"/>
  <c r="F267" i="4"/>
  <c r="B270" i="5" s="1"/>
  <c r="C267" i="4"/>
  <c r="B267" i="4"/>
  <c r="G266" i="4"/>
  <c r="F266" i="4"/>
  <c r="B269" i="5" s="1"/>
  <c r="J269" i="5" s="1"/>
  <c r="C266" i="4"/>
  <c r="B266" i="4"/>
  <c r="G265" i="4"/>
  <c r="F265" i="4"/>
  <c r="C265" i="4"/>
  <c r="B265" i="4"/>
  <c r="G264" i="4"/>
  <c r="F264" i="4"/>
  <c r="C264" i="4"/>
  <c r="B264" i="4"/>
  <c r="G263" i="4"/>
  <c r="F263" i="4"/>
  <c r="C263" i="4"/>
  <c r="B263" i="4"/>
  <c r="G262" i="4"/>
  <c r="F262" i="4"/>
  <c r="B265" i="5" s="1"/>
  <c r="C262" i="4"/>
  <c r="B262" i="4"/>
  <c r="G261" i="4"/>
  <c r="F261" i="4"/>
  <c r="B264" i="5" s="1"/>
  <c r="C261" i="4"/>
  <c r="B261" i="4"/>
  <c r="G260" i="4"/>
  <c r="F260" i="4"/>
  <c r="B263" i="5" s="1"/>
  <c r="C260" i="4"/>
  <c r="B260" i="4"/>
  <c r="G259" i="4"/>
  <c r="F259" i="4"/>
  <c r="B262" i="5" s="1"/>
  <c r="C259" i="4"/>
  <c r="B259" i="4"/>
  <c r="G258" i="4"/>
  <c r="F258" i="4"/>
  <c r="B261" i="5" s="1"/>
  <c r="C258" i="4"/>
  <c r="B258" i="4"/>
  <c r="G257" i="4"/>
  <c r="F257" i="4"/>
  <c r="C257" i="4"/>
  <c r="B257" i="4"/>
  <c r="G256" i="4"/>
  <c r="F256" i="4"/>
  <c r="C256" i="4"/>
  <c r="B256" i="4"/>
  <c r="G255" i="4"/>
  <c r="F255" i="4"/>
  <c r="C255" i="4"/>
  <c r="B255" i="4"/>
  <c r="G254" i="4"/>
  <c r="F254" i="4"/>
  <c r="B257" i="5" s="1"/>
  <c r="C254" i="4"/>
  <c r="B254" i="4"/>
  <c r="G253" i="4"/>
  <c r="F253" i="4"/>
  <c r="B256" i="5" s="1"/>
  <c r="C253" i="4"/>
  <c r="B253" i="4"/>
  <c r="G252" i="4"/>
  <c r="F252" i="4"/>
  <c r="B255" i="5" s="1"/>
  <c r="C252" i="4"/>
  <c r="B252" i="4"/>
  <c r="G251" i="4"/>
  <c r="F251" i="4"/>
  <c r="C251" i="4"/>
  <c r="B251" i="4"/>
  <c r="G250" i="4"/>
  <c r="F250" i="4"/>
  <c r="B253" i="5" s="1"/>
  <c r="J253" i="5" s="1"/>
  <c r="C250" i="4"/>
  <c r="B250" i="4"/>
  <c r="G249" i="4"/>
  <c r="F249" i="4"/>
  <c r="C249" i="4"/>
  <c r="B249" i="4"/>
  <c r="G248" i="4"/>
  <c r="F248" i="4"/>
  <c r="C248" i="4"/>
  <c r="B248" i="4"/>
  <c r="G247" i="4"/>
  <c r="F247" i="4"/>
  <c r="C247" i="4"/>
  <c r="B247" i="4"/>
  <c r="G246" i="4"/>
  <c r="F246" i="4"/>
  <c r="C246" i="4"/>
  <c r="B246" i="4"/>
  <c r="G245" i="4"/>
  <c r="F245" i="4"/>
  <c r="C245" i="4"/>
  <c r="B245" i="4"/>
  <c r="G244" i="4"/>
  <c r="F244" i="4"/>
  <c r="B247" i="5" s="1"/>
  <c r="C244" i="4"/>
  <c r="B244" i="4"/>
  <c r="G243" i="4"/>
  <c r="F243" i="4"/>
  <c r="C243" i="4"/>
  <c r="B243" i="4"/>
  <c r="G242" i="4"/>
  <c r="F242" i="4"/>
  <c r="C242" i="4"/>
  <c r="B242" i="4"/>
  <c r="G241" i="4"/>
  <c r="F241" i="4"/>
  <c r="C241" i="4"/>
  <c r="B241" i="4"/>
  <c r="G240" i="4"/>
  <c r="F240" i="4"/>
  <c r="C240" i="4"/>
  <c r="B240" i="4"/>
  <c r="G239" i="4"/>
  <c r="F239" i="4"/>
  <c r="C239" i="4"/>
  <c r="B239" i="4"/>
  <c r="G238" i="4"/>
  <c r="F238" i="4"/>
  <c r="B241" i="5" s="1"/>
  <c r="C238" i="4"/>
  <c r="B238" i="4"/>
  <c r="G237" i="4"/>
  <c r="F237" i="4"/>
  <c r="B240" i="5" s="1"/>
  <c r="F240" i="5" s="1"/>
  <c r="C237" i="4"/>
  <c r="B237" i="4"/>
  <c r="G236" i="4"/>
  <c r="F236" i="4"/>
  <c r="B239" i="5" s="1"/>
  <c r="C236" i="4"/>
  <c r="B236" i="4"/>
  <c r="G235" i="4"/>
  <c r="F235" i="4"/>
  <c r="B238" i="5" s="1"/>
  <c r="C235" i="4"/>
  <c r="B235" i="4"/>
  <c r="G234" i="4"/>
  <c r="F234" i="4"/>
  <c r="B237" i="5" s="1"/>
  <c r="C234" i="4"/>
  <c r="B234" i="4"/>
  <c r="G233" i="4"/>
  <c r="F233" i="4"/>
  <c r="C233" i="4"/>
  <c r="B233" i="4"/>
  <c r="G232" i="4"/>
  <c r="F232" i="4"/>
  <c r="C232" i="4"/>
  <c r="B232" i="4"/>
  <c r="G231" i="4"/>
  <c r="F231" i="4"/>
  <c r="C231" i="4"/>
  <c r="B231" i="4"/>
  <c r="G230" i="4"/>
  <c r="F230" i="4"/>
  <c r="B233" i="5" s="1"/>
  <c r="C230" i="4"/>
  <c r="B230" i="4"/>
  <c r="G229" i="4"/>
  <c r="F229" i="4"/>
  <c r="B232" i="5" s="1"/>
  <c r="C229" i="4"/>
  <c r="B229" i="4"/>
  <c r="G228" i="4"/>
  <c r="F228" i="4"/>
  <c r="B231" i="5" s="1"/>
  <c r="C228" i="4"/>
  <c r="B228" i="4"/>
  <c r="G227" i="4"/>
  <c r="F227" i="4"/>
  <c r="B230" i="5" s="1"/>
  <c r="E230" i="5" s="1"/>
  <c r="C227" i="4"/>
  <c r="B227" i="4"/>
  <c r="G226" i="4"/>
  <c r="F226" i="4"/>
  <c r="B229" i="5" s="1"/>
  <c r="C226" i="4"/>
  <c r="B226" i="4"/>
  <c r="G225" i="4"/>
  <c r="F225" i="4"/>
  <c r="C225" i="4"/>
  <c r="B225" i="4"/>
  <c r="G224" i="4"/>
  <c r="F224" i="4"/>
  <c r="C224" i="4"/>
  <c r="B224" i="4"/>
  <c r="G223" i="4"/>
  <c r="F223" i="4"/>
  <c r="C223" i="4"/>
  <c r="B223" i="4"/>
  <c r="G222" i="4"/>
  <c r="F222" i="4"/>
  <c r="B225" i="5" s="1"/>
  <c r="C222" i="4"/>
  <c r="B222" i="4"/>
  <c r="G221" i="4"/>
  <c r="F221" i="4"/>
  <c r="C221" i="4"/>
  <c r="B221" i="4"/>
  <c r="G220" i="4"/>
  <c r="F220" i="4"/>
  <c r="B223" i="5" s="1"/>
  <c r="C220" i="4"/>
  <c r="B220" i="4"/>
  <c r="G219" i="4"/>
  <c r="F219" i="4"/>
  <c r="B222" i="5" s="1"/>
  <c r="C219" i="4"/>
  <c r="B219" i="4"/>
  <c r="G218" i="4"/>
  <c r="F218" i="4"/>
  <c r="B221" i="5" s="1"/>
  <c r="J221" i="5" s="1"/>
  <c r="C218" i="4"/>
  <c r="B218" i="4"/>
  <c r="G217" i="4"/>
  <c r="F217" i="4"/>
  <c r="C217" i="4"/>
  <c r="B217" i="4"/>
  <c r="G216" i="4"/>
  <c r="F216" i="4"/>
  <c r="C216" i="4"/>
  <c r="B216" i="4"/>
  <c r="G215" i="4"/>
  <c r="F215" i="4"/>
  <c r="C215" i="4"/>
  <c r="B215" i="4"/>
  <c r="G214" i="4"/>
  <c r="F214" i="4"/>
  <c r="B217" i="5" s="1"/>
  <c r="C214" i="4"/>
  <c r="B214" i="4"/>
  <c r="G213" i="4"/>
  <c r="F213" i="4"/>
  <c r="B216" i="5" s="1"/>
  <c r="C213" i="4"/>
  <c r="B213" i="4"/>
  <c r="G212" i="4"/>
  <c r="F212" i="4"/>
  <c r="B215" i="5" s="1"/>
  <c r="C212" i="4"/>
  <c r="B212" i="4"/>
  <c r="G211" i="4"/>
  <c r="F211" i="4"/>
  <c r="B214" i="5" s="1"/>
  <c r="E214" i="5" s="1"/>
  <c r="C211" i="4"/>
  <c r="B211" i="4"/>
  <c r="G210" i="4"/>
  <c r="F210" i="4"/>
  <c r="B213" i="5" s="1"/>
  <c r="C210" i="4"/>
  <c r="B210" i="4"/>
  <c r="G209" i="4"/>
  <c r="F209" i="4"/>
  <c r="C209" i="4"/>
  <c r="B209" i="4"/>
  <c r="G208" i="4"/>
  <c r="F208" i="4"/>
  <c r="C208" i="4"/>
  <c r="B208" i="4"/>
  <c r="G207" i="4"/>
  <c r="F207" i="4"/>
  <c r="C207" i="4"/>
  <c r="B207" i="4"/>
  <c r="G206" i="4"/>
  <c r="F206" i="4"/>
  <c r="C206" i="4"/>
  <c r="B206" i="4"/>
  <c r="G205" i="4"/>
  <c r="F205" i="4"/>
  <c r="B208" i="5" s="1"/>
  <c r="F208" i="5" s="1"/>
  <c r="C205" i="4"/>
  <c r="B205" i="4"/>
  <c r="G204" i="4"/>
  <c r="F204" i="4"/>
  <c r="B207" i="5" s="1"/>
  <c r="C204" i="4"/>
  <c r="B204" i="4"/>
  <c r="G203" i="4"/>
  <c r="F203" i="4"/>
  <c r="C203" i="4"/>
  <c r="B203" i="4"/>
  <c r="G202" i="4"/>
  <c r="F202" i="4"/>
  <c r="B205" i="5" s="1"/>
  <c r="J205" i="5" s="1"/>
  <c r="C202" i="4"/>
  <c r="B202" i="4"/>
  <c r="G201" i="4"/>
  <c r="F201" i="4"/>
  <c r="C201" i="4"/>
  <c r="B201" i="4"/>
  <c r="G200" i="4"/>
  <c r="F200" i="4"/>
  <c r="C200" i="4"/>
  <c r="B200" i="4"/>
  <c r="G199" i="4"/>
  <c r="F199" i="4"/>
  <c r="C199" i="4"/>
  <c r="B199" i="4"/>
  <c r="G198" i="4"/>
  <c r="F198" i="4"/>
  <c r="B201" i="5" s="1"/>
  <c r="C198" i="4"/>
  <c r="B198" i="4"/>
  <c r="G197" i="4"/>
  <c r="F197" i="4"/>
  <c r="B200" i="5" s="1"/>
  <c r="C197" i="4"/>
  <c r="B197" i="4"/>
  <c r="G196" i="4"/>
  <c r="F196" i="4"/>
  <c r="B199" i="5" s="1"/>
  <c r="C196" i="4"/>
  <c r="B196" i="4"/>
  <c r="G195" i="4"/>
  <c r="F195" i="4"/>
  <c r="B198" i="5" s="1"/>
  <c r="E198" i="5" s="1"/>
  <c r="C195" i="4"/>
  <c r="B195" i="4"/>
  <c r="G194" i="4"/>
  <c r="F194" i="4"/>
  <c r="C194" i="4"/>
  <c r="B194" i="4"/>
  <c r="G193" i="4"/>
  <c r="F193" i="4"/>
  <c r="C193" i="4"/>
  <c r="B193" i="4"/>
  <c r="G192" i="4"/>
  <c r="F192" i="4"/>
  <c r="C192" i="4"/>
  <c r="B192" i="4"/>
  <c r="G191" i="4"/>
  <c r="F191" i="4"/>
  <c r="C191" i="4"/>
  <c r="B191" i="4"/>
  <c r="G190" i="4"/>
  <c r="F190" i="4"/>
  <c r="B193" i="5" s="1"/>
  <c r="R193" i="5" s="1"/>
  <c r="C190" i="4"/>
  <c r="B190" i="4"/>
  <c r="G189" i="4"/>
  <c r="F189" i="4"/>
  <c r="B192" i="5" s="1"/>
  <c r="F192" i="5" s="1"/>
  <c r="C189" i="4"/>
  <c r="B189" i="4"/>
  <c r="G188" i="4"/>
  <c r="F188" i="4"/>
  <c r="B191" i="5" s="1"/>
  <c r="C188" i="4"/>
  <c r="B188" i="4"/>
  <c r="G187" i="4"/>
  <c r="F187" i="4"/>
  <c r="B190" i="5" s="1"/>
  <c r="C187" i="4"/>
  <c r="B187" i="4"/>
  <c r="G186" i="4"/>
  <c r="F186" i="4"/>
  <c r="B189" i="5" s="1"/>
  <c r="J189" i="5" s="1"/>
  <c r="C186" i="4"/>
  <c r="B186" i="4"/>
  <c r="G185" i="4"/>
  <c r="F185" i="4"/>
  <c r="C185" i="4"/>
  <c r="B185" i="4"/>
  <c r="G184" i="4"/>
  <c r="F184" i="4"/>
  <c r="C184" i="4"/>
  <c r="B184" i="4"/>
  <c r="G183" i="4"/>
  <c r="F183" i="4"/>
  <c r="C183" i="4"/>
  <c r="B183" i="4"/>
  <c r="G182" i="4"/>
  <c r="F182" i="4"/>
  <c r="B185" i="5" s="1"/>
  <c r="C182" i="4"/>
  <c r="B182" i="4"/>
  <c r="G181" i="4"/>
  <c r="F181" i="4"/>
  <c r="B184" i="5" s="1"/>
  <c r="C181" i="4"/>
  <c r="B181" i="4"/>
  <c r="G180" i="4"/>
  <c r="F180" i="4"/>
  <c r="B183" i="5" s="1"/>
  <c r="C180" i="4"/>
  <c r="B180" i="4"/>
  <c r="G179" i="4"/>
  <c r="F179" i="4"/>
  <c r="B182" i="5" s="1"/>
  <c r="E182" i="5" s="1"/>
  <c r="C179" i="4"/>
  <c r="B179" i="4"/>
  <c r="G178" i="4"/>
  <c r="F178" i="4"/>
  <c r="B181" i="5" s="1"/>
  <c r="C178" i="4"/>
  <c r="B178" i="4"/>
  <c r="G177" i="4"/>
  <c r="F177" i="4"/>
  <c r="C177" i="4"/>
  <c r="B177" i="4"/>
  <c r="G176" i="4"/>
  <c r="F176" i="4"/>
  <c r="C176" i="4"/>
  <c r="B176" i="4"/>
  <c r="G175" i="4"/>
  <c r="F175" i="4"/>
  <c r="C175" i="4"/>
  <c r="B175" i="4"/>
  <c r="G174" i="4"/>
  <c r="F174" i="4"/>
  <c r="C174" i="4"/>
  <c r="B174" i="4"/>
  <c r="G173" i="4"/>
  <c r="F173" i="4"/>
  <c r="B176" i="5" s="1"/>
  <c r="C173" i="4"/>
  <c r="B173" i="4"/>
  <c r="G172" i="4"/>
  <c r="F172" i="4"/>
  <c r="C172" i="4"/>
  <c r="B172" i="4"/>
  <c r="G171" i="4"/>
  <c r="F171" i="4"/>
  <c r="B174" i="5" s="1"/>
  <c r="C171" i="4"/>
  <c r="B171" i="4"/>
  <c r="G170" i="4"/>
  <c r="F170" i="4"/>
  <c r="B173" i="5" s="1"/>
  <c r="J173" i="5" s="1"/>
  <c r="C170" i="4"/>
  <c r="B170" i="4"/>
  <c r="G169" i="4"/>
  <c r="F169" i="4"/>
  <c r="C169" i="4"/>
  <c r="B169" i="4"/>
  <c r="G168" i="4"/>
  <c r="F168" i="4"/>
  <c r="C168" i="4"/>
  <c r="B168" i="4"/>
  <c r="G167" i="4"/>
  <c r="F167" i="4"/>
  <c r="C167" i="4"/>
  <c r="B167" i="4"/>
  <c r="G166" i="4"/>
  <c r="F166" i="4"/>
  <c r="B169" i="5" s="1"/>
  <c r="C166" i="4"/>
  <c r="B166" i="4"/>
  <c r="G165" i="4"/>
  <c r="F165" i="4"/>
  <c r="C165" i="4"/>
  <c r="B165" i="4"/>
  <c r="G164" i="4"/>
  <c r="F164" i="4"/>
  <c r="C164" i="4"/>
  <c r="B164" i="4"/>
  <c r="G163" i="4"/>
  <c r="F163" i="4"/>
  <c r="B166" i="5" s="1"/>
  <c r="E166" i="5" s="1"/>
  <c r="C163" i="4"/>
  <c r="B163" i="4"/>
  <c r="G162" i="4"/>
  <c r="F162" i="4"/>
  <c r="B165" i="5" s="1"/>
  <c r="C162" i="4"/>
  <c r="B162" i="4"/>
  <c r="G161" i="4"/>
  <c r="F161" i="4"/>
  <c r="C161" i="4"/>
  <c r="B161" i="4"/>
  <c r="G160" i="4"/>
  <c r="F160" i="4"/>
  <c r="C160" i="4"/>
  <c r="B160" i="4"/>
  <c r="G159" i="4"/>
  <c r="F159" i="4"/>
  <c r="C159" i="4"/>
  <c r="B159" i="4"/>
  <c r="G158" i="4"/>
  <c r="F158" i="4"/>
  <c r="B161" i="5" s="1"/>
  <c r="R161" i="5" s="1"/>
  <c r="C158" i="4"/>
  <c r="B158" i="4"/>
  <c r="G157" i="4"/>
  <c r="F157" i="4"/>
  <c r="B160" i="5" s="1"/>
  <c r="C157" i="4"/>
  <c r="B157" i="4"/>
  <c r="G156" i="4"/>
  <c r="F156" i="4"/>
  <c r="B159" i="5" s="1"/>
  <c r="C156" i="4"/>
  <c r="B156" i="4"/>
  <c r="G155" i="4"/>
  <c r="F155" i="4"/>
  <c r="B158" i="5" s="1"/>
  <c r="C155" i="4"/>
  <c r="B155" i="4"/>
  <c r="G154" i="4"/>
  <c r="F154" i="4"/>
  <c r="C154" i="4"/>
  <c r="B154" i="4"/>
  <c r="G153" i="4"/>
  <c r="F153" i="4"/>
  <c r="C153" i="4"/>
  <c r="B153" i="4"/>
  <c r="G152" i="4"/>
  <c r="F152" i="4"/>
  <c r="C152" i="4"/>
  <c r="B152" i="4"/>
  <c r="G151" i="4"/>
  <c r="F151" i="4"/>
  <c r="C151" i="4"/>
  <c r="B151" i="4"/>
  <c r="G150" i="4"/>
  <c r="F150" i="4"/>
  <c r="C150" i="4"/>
  <c r="B150" i="4"/>
  <c r="G149" i="4"/>
  <c r="F149" i="4"/>
  <c r="C149" i="4"/>
  <c r="B149" i="4"/>
  <c r="G148" i="4"/>
  <c r="F148" i="4"/>
  <c r="B151" i="5" s="1"/>
  <c r="C148" i="4"/>
  <c r="B148" i="4"/>
  <c r="G147" i="4"/>
  <c r="F147" i="4"/>
  <c r="B150" i="5" s="1"/>
  <c r="C147" i="4"/>
  <c r="B147" i="4"/>
  <c r="G146" i="4"/>
  <c r="F146" i="4"/>
  <c r="B149" i="5" s="1"/>
  <c r="C146" i="4"/>
  <c r="B146" i="4"/>
  <c r="G145" i="4"/>
  <c r="F145" i="4"/>
  <c r="C145" i="4"/>
  <c r="B145" i="4"/>
  <c r="G144" i="4"/>
  <c r="F144" i="4"/>
  <c r="C144" i="4"/>
  <c r="B144" i="4"/>
  <c r="G143" i="4"/>
  <c r="F143" i="4"/>
  <c r="C143" i="4"/>
  <c r="B143" i="4"/>
  <c r="G142" i="4"/>
  <c r="F142" i="4"/>
  <c r="B145" i="5" s="1"/>
  <c r="C142" i="4"/>
  <c r="B142" i="4"/>
  <c r="G141" i="4"/>
  <c r="F141" i="4"/>
  <c r="B144" i="5" s="1"/>
  <c r="C141" i="4"/>
  <c r="B141" i="4"/>
  <c r="G140" i="4"/>
  <c r="F140" i="4"/>
  <c r="C140" i="4"/>
  <c r="B140" i="4"/>
  <c r="G139" i="4"/>
  <c r="F139" i="4"/>
  <c r="B142" i="5" s="1"/>
  <c r="C139" i="4"/>
  <c r="B139" i="4"/>
  <c r="G138" i="4"/>
  <c r="F138" i="4"/>
  <c r="B141" i="5" s="1"/>
  <c r="J141" i="5" s="1"/>
  <c r="C138" i="4"/>
  <c r="B138" i="4"/>
  <c r="G137" i="4"/>
  <c r="F137" i="4"/>
  <c r="C137" i="4"/>
  <c r="B137" i="4"/>
  <c r="G136" i="4"/>
  <c r="F136" i="4"/>
  <c r="C136" i="4"/>
  <c r="B136" i="4"/>
  <c r="G135" i="4"/>
  <c r="F135" i="4"/>
  <c r="C135" i="4"/>
  <c r="B135" i="4"/>
  <c r="G134" i="4"/>
  <c r="F134" i="4"/>
  <c r="B137" i="5" s="1"/>
  <c r="C134" i="4"/>
  <c r="B134" i="4"/>
  <c r="G133" i="4"/>
  <c r="F133" i="4"/>
  <c r="B136" i="5" s="1"/>
  <c r="C133" i="4"/>
  <c r="B133" i="4"/>
  <c r="G132" i="4"/>
  <c r="F132" i="4"/>
  <c r="B135" i="5" s="1"/>
  <c r="C132" i="4"/>
  <c r="B132" i="4"/>
  <c r="G131" i="4"/>
  <c r="F131" i="4"/>
  <c r="B134" i="5" s="1"/>
  <c r="C131" i="4"/>
  <c r="B131" i="4"/>
  <c r="G130" i="4"/>
  <c r="F130" i="4"/>
  <c r="B133" i="5" s="1"/>
  <c r="C130" i="4"/>
  <c r="B130" i="4"/>
  <c r="G129" i="4"/>
  <c r="F129" i="4"/>
  <c r="C129" i="4"/>
  <c r="B129" i="4"/>
  <c r="G128" i="4"/>
  <c r="F128" i="4"/>
  <c r="C128" i="4"/>
  <c r="B128" i="4"/>
  <c r="G127" i="4"/>
  <c r="F127" i="4"/>
  <c r="C127" i="4"/>
  <c r="B127" i="4"/>
  <c r="G126" i="4"/>
  <c r="F126" i="4"/>
  <c r="B129" i="5" s="1"/>
  <c r="C126" i="4"/>
  <c r="B126" i="4"/>
  <c r="G125" i="4"/>
  <c r="F125" i="4"/>
  <c r="C125" i="4"/>
  <c r="B125" i="4"/>
  <c r="G124" i="4"/>
  <c r="F124" i="4"/>
  <c r="B127" i="5" s="1"/>
  <c r="C124" i="4"/>
  <c r="B124" i="4"/>
  <c r="G123" i="4"/>
  <c r="F123" i="4"/>
  <c r="C123" i="4"/>
  <c r="B123" i="4"/>
  <c r="G122" i="4"/>
  <c r="F122" i="4"/>
  <c r="B125" i="5" s="1"/>
  <c r="J125" i="5" s="1"/>
  <c r="C122" i="4"/>
  <c r="B122" i="4"/>
  <c r="G121" i="4"/>
  <c r="F121" i="4"/>
  <c r="C121" i="4"/>
  <c r="B121" i="4"/>
  <c r="G120" i="4"/>
  <c r="F120" i="4"/>
  <c r="C120" i="4"/>
  <c r="B120" i="4"/>
  <c r="G119" i="4"/>
  <c r="F119" i="4"/>
  <c r="C119" i="4"/>
  <c r="B119" i="4"/>
  <c r="G118" i="4"/>
  <c r="F118" i="4"/>
  <c r="B121" i="5" s="1"/>
  <c r="C118" i="4"/>
  <c r="B118" i="4"/>
  <c r="G117" i="4"/>
  <c r="F117" i="4"/>
  <c r="B120" i="5" s="1"/>
  <c r="C117" i="4"/>
  <c r="B117" i="4"/>
  <c r="G116" i="4"/>
  <c r="F116" i="4"/>
  <c r="B119" i="5" s="1"/>
  <c r="C116" i="4"/>
  <c r="B116" i="4"/>
  <c r="G115" i="4"/>
  <c r="F115" i="4"/>
  <c r="B118" i="5" s="1"/>
  <c r="E118" i="5" s="1"/>
  <c r="C115" i="4"/>
  <c r="B115" i="4"/>
  <c r="G114" i="4"/>
  <c r="F114" i="4"/>
  <c r="B117" i="5" s="1"/>
  <c r="C114" i="4"/>
  <c r="B114" i="4"/>
  <c r="G113" i="4"/>
  <c r="F113" i="4"/>
  <c r="C113" i="4"/>
  <c r="B113" i="4"/>
  <c r="G112" i="4"/>
  <c r="F112" i="4"/>
  <c r="C112" i="4"/>
  <c r="B112" i="4"/>
  <c r="G111" i="4"/>
  <c r="F111" i="4"/>
  <c r="C111" i="4"/>
  <c r="B111" i="4"/>
  <c r="G110" i="4"/>
  <c r="F110" i="4"/>
  <c r="B113" i="5" s="1"/>
  <c r="C110" i="4"/>
  <c r="B110" i="4"/>
  <c r="G109" i="4"/>
  <c r="F109" i="4"/>
  <c r="C109" i="4"/>
  <c r="B109" i="4"/>
  <c r="G108" i="4"/>
  <c r="F108" i="4"/>
  <c r="B111" i="5" s="1"/>
  <c r="C108" i="4"/>
  <c r="B108" i="4"/>
  <c r="G107" i="4"/>
  <c r="F107" i="4"/>
  <c r="B110" i="5" s="1"/>
  <c r="C107" i="4"/>
  <c r="B107" i="4"/>
  <c r="G106" i="4"/>
  <c r="F106" i="4"/>
  <c r="B109" i="5" s="1"/>
  <c r="C106" i="4"/>
  <c r="B106" i="4"/>
  <c r="G105" i="4"/>
  <c r="F105" i="4"/>
  <c r="C105" i="4"/>
  <c r="B105" i="4"/>
  <c r="G104" i="4"/>
  <c r="F104" i="4"/>
  <c r="C104" i="4"/>
  <c r="B104" i="4"/>
  <c r="G103" i="4"/>
  <c r="F103" i="4"/>
  <c r="C103" i="4"/>
  <c r="B103" i="4"/>
  <c r="G102" i="4"/>
  <c r="F102" i="4"/>
  <c r="B105" i="5" s="1"/>
  <c r="C102" i="4"/>
  <c r="B102" i="4"/>
  <c r="G101" i="4"/>
  <c r="F101" i="4"/>
  <c r="B104" i="5" s="1"/>
  <c r="C101" i="4"/>
  <c r="B101" i="4"/>
  <c r="G100" i="4"/>
  <c r="F100" i="4"/>
  <c r="B103" i="5" s="1"/>
  <c r="C100" i="4"/>
  <c r="B100" i="4"/>
  <c r="G99" i="4"/>
  <c r="F99" i="4"/>
  <c r="B102" i="5" s="1"/>
  <c r="E102" i="5" s="1"/>
  <c r="C99" i="4"/>
  <c r="B99" i="4"/>
  <c r="G98" i="4"/>
  <c r="F98" i="4"/>
  <c r="B101" i="5" s="1"/>
  <c r="C98" i="4"/>
  <c r="B98" i="4"/>
  <c r="G97" i="4"/>
  <c r="F97" i="4"/>
  <c r="C97" i="4"/>
  <c r="B97" i="4"/>
  <c r="G96" i="4"/>
  <c r="F96" i="4"/>
  <c r="C96" i="4"/>
  <c r="B96" i="4"/>
  <c r="G95" i="4"/>
  <c r="F95" i="4"/>
  <c r="C95" i="4"/>
  <c r="B95" i="4"/>
  <c r="G94" i="4"/>
  <c r="F94" i="4"/>
  <c r="C94" i="4"/>
  <c r="B94" i="4"/>
  <c r="G93" i="4"/>
  <c r="F93" i="4"/>
  <c r="C93" i="4"/>
  <c r="B93" i="4"/>
  <c r="G92" i="4"/>
  <c r="F92" i="4"/>
  <c r="B95" i="5" s="1"/>
  <c r="C92" i="4"/>
  <c r="B92" i="4"/>
  <c r="G91" i="4"/>
  <c r="F91" i="4"/>
  <c r="C91" i="4"/>
  <c r="B91" i="4"/>
  <c r="G90" i="4"/>
  <c r="F90" i="4"/>
  <c r="B93" i="5" s="1"/>
  <c r="I93" i="5" s="1"/>
  <c r="C90" i="4"/>
  <c r="B90" i="4"/>
  <c r="G89" i="4"/>
  <c r="F89" i="4"/>
  <c r="C89" i="4"/>
  <c r="B89" i="4"/>
  <c r="G88" i="4"/>
  <c r="F88" i="4"/>
  <c r="C88" i="4"/>
  <c r="B88" i="4"/>
  <c r="G87" i="4"/>
  <c r="F87" i="4"/>
  <c r="C87" i="4"/>
  <c r="B87" i="4"/>
  <c r="G86" i="4"/>
  <c r="F86" i="4"/>
  <c r="B89" i="5" s="1"/>
  <c r="C86" i="4"/>
  <c r="B86" i="4"/>
  <c r="G85" i="4"/>
  <c r="F85" i="4"/>
  <c r="B88" i="5" s="1"/>
  <c r="C85" i="4"/>
  <c r="B85" i="4"/>
  <c r="G84" i="4"/>
  <c r="F84" i="4"/>
  <c r="C84" i="4"/>
  <c r="B84" i="4"/>
  <c r="G83" i="4"/>
  <c r="F83" i="4"/>
  <c r="C83" i="4"/>
  <c r="B83" i="4"/>
  <c r="G82" i="4"/>
  <c r="F82" i="4"/>
  <c r="B85" i="5" s="1"/>
  <c r="I85" i="5" s="1"/>
  <c r="C82" i="4"/>
  <c r="B82" i="4"/>
  <c r="G81" i="4"/>
  <c r="F81" i="4"/>
  <c r="C81" i="4"/>
  <c r="B81" i="4"/>
  <c r="G80" i="4"/>
  <c r="F80" i="4"/>
  <c r="C80" i="4"/>
  <c r="B80" i="4"/>
  <c r="G79" i="4"/>
  <c r="F79" i="4"/>
  <c r="C79" i="4"/>
  <c r="B79" i="4"/>
  <c r="G78" i="4"/>
  <c r="F78" i="4"/>
  <c r="B81" i="5" s="1"/>
  <c r="C78" i="4"/>
  <c r="B78" i="4"/>
  <c r="G77" i="4"/>
  <c r="F77" i="4"/>
  <c r="B80" i="5" s="1"/>
  <c r="C77" i="4"/>
  <c r="B77" i="4"/>
  <c r="G76" i="4"/>
  <c r="F76" i="4"/>
  <c r="B79" i="5" s="1"/>
  <c r="C76" i="4"/>
  <c r="B76" i="4"/>
  <c r="G75" i="4"/>
  <c r="F75" i="4"/>
  <c r="B78" i="5" s="1"/>
  <c r="E78" i="5" s="1"/>
  <c r="C75" i="4"/>
  <c r="B75" i="4"/>
  <c r="G74" i="4"/>
  <c r="F74" i="4"/>
  <c r="B77" i="5" s="1"/>
  <c r="I77" i="5" s="1"/>
  <c r="C74" i="4"/>
  <c r="B74" i="4"/>
  <c r="G73" i="4"/>
  <c r="F73" i="4"/>
  <c r="C73" i="4"/>
  <c r="B73" i="4"/>
  <c r="G72" i="4"/>
  <c r="F72" i="4"/>
  <c r="C72" i="4"/>
  <c r="B72" i="4"/>
  <c r="G71" i="4"/>
  <c r="F71" i="4"/>
  <c r="C71" i="4"/>
  <c r="B71" i="4"/>
  <c r="G70" i="4"/>
  <c r="F70" i="4"/>
  <c r="B73" i="5" s="1"/>
  <c r="C70" i="4"/>
  <c r="B70" i="4"/>
  <c r="G69" i="4"/>
  <c r="F69" i="4"/>
  <c r="B72" i="5" s="1"/>
  <c r="C69" i="4"/>
  <c r="B69" i="4"/>
  <c r="G68" i="4"/>
  <c r="F68" i="4"/>
  <c r="B71" i="5" s="1"/>
  <c r="C68" i="4"/>
  <c r="B68" i="4"/>
  <c r="G67" i="4"/>
  <c r="F67" i="4"/>
  <c r="C67" i="4"/>
  <c r="B67" i="4"/>
  <c r="G66" i="4"/>
  <c r="F66" i="4"/>
  <c r="B69" i="5" s="1"/>
  <c r="I69" i="5" s="1"/>
  <c r="C66" i="4"/>
  <c r="B66" i="4"/>
  <c r="G65" i="4"/>
  <c r="F65" i="4"/>
  <c r="C65" i="4"/>
  <c r="B65" i="4"/>
  <c r="G64" i="4"/>
  <c r="F64" i="4"/>
  <c r="C64" i="4"/>
  <c r="B64" i="4"/>
  <c r="G63" i="4"/>
  <c r="F63" i="4"/>
  <c r="C63" i="4"/>
  <c r="B63" i="4"/>
  <c r="G62" i="4"/>
  <c r="F62" i="4"/>
  <c r="B65" i="5" s="1"/>
  <c r="E65" i="5" s="1"/>
  <c r="C62" i="4"/>
  <c r="B62" i="4"/>
  <c r="G61" i="4"/>
  <c r="F61" i="4"/>
  <c r="C61" i="4"/>
  <c r="B61" i="4"/>
  <c r="G60" i="4"/>
  <c r="F60" i="4"/>
  <c r="C60" i="4"/>
  <c r="B60" i="4"/>
  <c r="G59" i="4"/>
  <c r="F59" i="4"/>
  <c r="B62" i="5" s="1"/>
  <c r="C59" i="4"/>
  <c r="B59" i="4"/>
  <c r="G58" i="4"/>
  <c r="F58" i="4"/>
  <c r="B61" i="5" s="1"/>
  <c r="C58" i="4"/>
  <c r="B58" i="4"/>
  <c r="G57" i="4"/>
  <c r="F57" i="4"/>
  <c r="C57" i="4"/>
  <c r="B57" i="4"/>
  <c r="G56" i="4"/>
  <c r="F56" i="4"/>
  <c r="C56" i="4"/>
  <c r="B56" i="4"/>
  <c r="G55" i="4"/>
  <c r="F55" i="4"/>
  <c r="C55" i="4"/>
  <c r="B55" i="4"/>
  <c r="G54" i="4"/>
  <c r="F54" i="4"/>
  <c r="B57" i="5" s="1"/>
  <c r="C54" i="4"/>
  <c r="B54" i="4"/>
  <c r="G53" i="4"/>
  <c r="F53" i="4"/>
  <c r="B56" i="5" s="1"/>
  <c r="D56" i="5" s="1"/>
  <c r="C53" i="4"/>
  <c r="B53" i="4"/>
  <c r="G52" i="4"/>
  <c r="F52" i="4"/>
  <c r="B55" i="5" s="1"/>
  <c r="H55" i="5" s="1"/>
  <c r="C52" i="4"/>
  <c r="B52" i="4"/>
  <c r="G51" i="4"/>
  <c r="F51" i="4"/>
  <c r="B54" i="5" s="1"/>
  <c r="C51" i="4"/>
  <c r="B51" i="4"/>
  <c r="G50" i="4"/>
  <c r="F50" i="4"/>
  <c r="B53" i="5" s="1"/>
  <c r="C50" i="4"/>
  <c r="B50" i="4"/>
  <c r="G49" i="4"/>
  <c r="F49" i="4"/>
  <c r="C49" i="4"/>
  <c r="B49" i="4"/>
  <c r="G48" i="4"/>
  <c r="F48" i="4"/>
  <c r="C48" i="4"/>
  <c r="B48" i="4"/>
  <c r="G47" i="4"/>
  <c r="F47" i="4"/>
  <c r="C47" i="4"/>
  <c r="B47" i="4"/>
  <c r="G46" i="4"/>
  <c r="F46" i="4"/>
  <c r="C46" i="4"/>
  <c r="B46" i="4"/>
  <c r="G45" i="4"/>
  <c r="F45" i="4"/>
  <c r="B48" i="5" s="1"/>
  <c r="T48" i="5" s="1"/>
  <c r="C45" i="4"/>
  <c r="B45" i="4"/>
  <c r="G44" i="4"/>
  <c r="F44" i="4"/>
  <c r="B47" i="5" s="1"/>
  <c r="H47" i="5" s="1"/>
  <c r="C44" i="4"/>
  <c r="B44" i="4"/>
  <c r="G43" i="4"/>
  <c r="F43" i="4"/>
  <c r="B46" i="5" s="1"/>
  <c r="C43" i="4"/>
  <c r="B43" i="4"/>
  <c r="G42" i="4"/>
  <c r="F42" i="4"/>
  <c r="B45" i="5" s="1"/>
  <c r="C42" i="4"/>
  <c r="B42" i="4"/>
  <c r="G41" i="4"/>
  <c r="F41" i="4"/>
  <c r="C41" i="4"/>
  <c r="B41" i="4"/>
  <c r="G40" i="4"/>
  <c r="F40" i="4"/>
  <c r="C40" i="4"/>
  <c r="B40" i="4"/>
  <c r="G39" i="4"/>
  <c r="F39" i="4"/>
  <c r="C39" i="4"/>
  <c r="B39" i="4"/>
  <c r="G38" i="4"/>
  <c r="F38" i="4"/>
  <c r="B41" i="5" s="1"/>
  <c r="C38" i="4"/>
  <c r="B38" i="4"/>
  <c r="G37" i="4"/>
  <c r="F37" i="4"/>
  <c r="B40" i="5" s="1"/>
  <c r="D40" i="5" s="1"/>
  <c r="C37" i="4"/>
  <c r="B37" i="4"/>
  <c r="G36" i="4"/>
  <c r="F36" i="4"/>
  <c r="B39" i="5" s="1"/>
  <c r="H39" i="5" s="1"/>
  <c r="C36" i="4"/>
  <c r="B36" i="4"/>
  <c r="G35" i="4"/>
  <c r="F35" i="4"/>
  <c r="B38" i="5" s="1"/>
  <c r="C35" i="4"/>
  <c r="B35" i="4"/>
  <c r="G34" i="4"/>
  <c r="F34" i="4"/>
  <c r="B37" i="5" s="1"/>
  <c r="C34" i="4"/>
  <c r="B34" i="4"/>
  <c r="G33" i="4"/>
  <c r="F33" i="4"/>
  <c r="C33" i="4"/>
  <c r="B33" i="4"/>
  <c r="G32" i="4"/>
  <c r="F32" i="4"/>
  <c r="C32" i="4"/>
  <c r="B32" i="4"/>
  <c r="G31" i="4"/>
  <c r="F31" i="4"/>
  <c r="C31" i="4"/>
  <c r="B31" i="4"/>
  <c r="G30" i="4"/>
  <c r="F30" i="4"/>
  <c r="B33" i="5" s="1"/>
  <c r="C30" i="4"/>
  <c r="B30" i="4"/>
  <c r="G29" i="4"/>
  <c r="F29" i="4"/>
  <c r="B32" i="5" s="1"/>
  <c r="T32" i="5" s="1"/>
  <c r="C29" i="4"/>
  <c r="B29" i="4"/>
  <c r="G28" i="4"/>
  <c r="F28" i="4"/>
  <c r="B31" i="5" s="1"/>
  <c r="H31" i="5" s="1"/>
  <c r="C28" i="4"/>
  <c r="B28" i="4"/>
  <c r="G27" i="4"/>
  <c r="F27" i="4"/>
  <c r="B30" i="5" s="1"/>
  <c r="T30" i="5" s="1"/>
  <c r="C27" i="4"/>
  <c r="B27" i="4"/>
  <c r="G26" i="4"/>
  <c r="F26" i="4"/>
  <c r="B29" i="5" s="1"/>
  <c r="C26" i="4"/>
  <c r="B26" i="4"/>
  <c r="G25" i="4"/>
  <c r="F25" i="4"/>
  <c r="C25" i="4"/>
  <c r="B25" i="4"/>
  <c r="G24" i="4"/>
  <c r="F24" i="4"/>
  <c r="C24" i="4"/>
  <c r="B24" i="4"/>
  <c r="G23" i="4"/>
  <c r="F23" i="4"/>
  <c r="C23" i="4"/>
  <c r="B23" i="4"/>
  <c r="G22" i="4"/>
  <c r="F22" i="4"/>
  <c r="B25" i="5" s="1"/>
  <c r="C22" i="4"/>
  <c r="B22" i="4"/>
  <c r="G21" i="4"/>
  <c r="F21" i="4"/>
  <c r="C21" i="4"/>
  <c r="B21" i="4"/>
  <c r="G20" i="4"/>
  <c r="F20" i="4"/>
  <c r="B23" i="5" s="1"/>
  <c r="H23" i="5" s="1"/>
  <c r="C20" i="4"/>
  <c r="B20" i="4"/>
  <c r="G19" i="4"/>
  <c r="F19" i="4"/>
  <c r="C19" i="4"/>
  <c r="B19" i="4"/>
  <c r="G18" i="4"/>
  <c r="F18" i="4"/>
  <c r="C18" i="4"/>
  <c r="B18" i="4"/>
  <c r="G17" i="4"/>
  <c r="F17" i="4"/>
  <c r="C17" i="4"/>
  <c r="B17" i="4"/>
  <c r="G16" i="4"/>
  <c r="F16" i="4"/>
  <c r="C16" i="4"/>
  <c r="B16" i="4"/>
  <c r="G15" i="4"/>
  <c r="F15" i="4"/>
  <c r="C15" i="4"/>
  <c r="B15" i="4"/>
  <c r="G14" i="4"/>
  <c r="F14" i="4"/>
  <c r="B17" i="5" s="1"/>
  <c r="C14" i="4"/>
  <c r="B14" i="4"/>
  <c r="G13" i="4"/>
  <c r="F13" i="4"/>
  <c r="B16" i="5" s="1"/>
  <c r="T16" i="5" s="1"/>
  <c r="C13" i="4"/>
  <c r="B13" i="4"/>
  <c r="G12" i="4"/>
  <c r="F12" i="4"/>
  <c r="C12" i="4"/>
  <c r="B12" i="4"/>
  <c r="G11" i="4"/>
  <c r="F11" i="4"/>
  <c r="C11" i="4"/>
  <c r="B11" i="4"/>
  <c r="G10" i="4"/>
  <c r="F10" i="4"/>
  <c r="B13" i="5" s="1"/>
  <c r="C10" i="4"/>
  <c r="B10" i="4"/>
  <c r="G9" i="4"/>
  <c r="F9" i="4"/>
  <c r="C9" i="4"/>
  <c r="B9" i="4"/>
  <c r="G8" i="4"/>
  <c r="F8" i="4"/>
  <c r="C8" i="4"/>
  <c r="B8" i="4"/>
  <c r="G7" i="4"/>
  <c r="F7" i="4"/>
  <c r="C7" i="4"/>
  <c r="B7" i="4"/>
  <c r="G6" i="4"/>
  <c r="F6" i="4"/>
  <c r="B9" i="5" s="1"/>
  <c r="C6" i="4"/>
  <c r="B6" i="4"/>
  <c r="G5" i="4"/>
  <c r="F5" i="4"/>
  <c r="B8" i="5" s="1"/>
  <c r="D8" i="5" s="1"/>
  <c r="C5" i="4"/>
  <c r="B5" i="4"/>
  <c r="G4" i="4"/>
  <c r="F4" i="4"/>
  <c r="B7" i="5" s="1"/>
  <c r="H7" i="5" s="1"/>
  <c r="C4" i="4"/>
  <c r="B4" i="4"/>
  <c r="G3" i="4"/>
  <c r="F3" i="4"/>
  <c r="B6" i="5" s="1"/>
  <c r="C3" i="4"/>
  <c r="B3" i="4"/>
  <c r="G2" i="4"/>
  <c r="F2" i="4"/>
  <c r="B5" i="5" s="1"/>
  <c r="C2" i="4"/>
  <c r="B2" i="4"/>
  <c r="AB22" i="3"/>
  <c r="E8" i="4" s="1"/>
  <c r="X22" i="3"/>
  <c r="E7" i="4" s="1"/>
  <c r="T22" i="3"/>
  <c r="W22" i="3" s="1"/>
  <c r="P22" i="3"/>
  <c r="E5" i="4" s="1"/>
  <c r="L22" i="3"/>
  <c r="E4" i="4" s="1"/>
  <c r="H22" i="3"/>
  <c r="E3" i="4" s="1"/>
  <c r="D22" i="3"/>
  <c r="E2" i="4" s="1"/>
  <c r="B5" i="3"/>
  <c r="H17" i="2"/>
  <c r="F15" i="7" s="1"/>
  <c r="H16" i="2"/>
  <c r="F14" i="7" s="1"/>
  <c r="H15" i="2"/>
  <c r="F13" i="7" s="1"/>
  <c r="H14" i="2"/>
  <c r="F12" i="7" s="1"/>
  <c r="H13" i="2"/>
  <c r="F11" i="7" s="1"/>
  <c r="H12" i="2"/>
  <c r="F10" i="7" s="1"/>
  <c r="H11" i="2"/>
  <c r="F9" i="7" s="1"/>
  <c r="B6" i="2"/>
  <c r="I2916" i="4" l="1"/>
  <c r="I3328" i="4"/>
  <c r="I349" i="4"/>
  <c r="I899" i="4"/>
  <c r="I4112" i="4"/>
  <c r="I2139" i="4"/>
  <c r="I4658" i="4"/>
  <c r="I4604" i="4"/>
  <c r="I2605" i="4"/>
  <c r="I1602" i="4"/>
  <c r="I3586" i="4"/>
  <c r="I4936" i="4"/>
  <c r="I490" i="4"/>
  <c r="I1307" i="4"/>
  <c r="I3618" i="4"/>
  <c r="I4385" i="4"/>
  <c r="I4980" i="4"/>
  <c r="I794" i="4"/>
  <c r="I1581" i="4"/>
  <c r="I2508" i="4"/>
  <c r="I3209" i="4"/>
  <c r="I3930" i="4"/>
  <c r="I444" i="4"/>
  <c r="I1220" i="4"/>
  <c r="I1949" i="4"/>
  <c r="I2908" i="4"/>
  <c r="I4296" i="4"/>
  <c r="I644" i="4"/>
  <c r="I923" i="4"/>
  <c r="I1346" i="4"/>
  <c r="I2148" i="4"/>
  <c r="I2781" i="4"/>
  <c r="I2928" i="4"/>
  <c r="I4428" i="4"/>
  <c r="I5040" i="4"/>
  <c r="I435" i="4"/>
  <c r="I652" i="4"/>
  <c r="I991" i="4"/>
  <c r="I1484" i="4"/>
  <c r="I1925" i="4"/>
  <c r="I2813" i="4"/>
  <c r="I3489" i="4"/>
  <c r="I3826" i="4"/>
  <c r="I4281" i="4"/>
  <c r="I4490" i="4"/>
  <c r="I4809" i="4"/>
  <c r="I354" i="4"/>
  <c r="I1844" i="4"/>
  <c r="I3456" i="4"/>
  <c r="I3673" i="4"/>
  <c r="I4160" i="4"/>
  <c r="I4746" i="4"/>
  <c r="I2301" i="4"/>
  <c r="I3129" i="4"/>
  <c r="I5073" i="4"/>
  <c r="I179" i="4"/>
  <c r="I573" i="4"/>
  <c r="I866" i="4"/>
  <c r="I2726" i="4"/>
  <c r="I3692" i="4"/>
  <c r="I5098" i="4"/>
  <c r="I277" i="4"/>
  <c r="I1221" i="4"/>
  <c r="I1508" i="4"/>
  <c r="I1701" i="4"/>
  <c r="I2050" i="4"/>
  <c r="I2315" i="4"/>
  <c r="I2738" i="4"/>
  <c r="I3266" i="4"/>
  <c r="I3782" i="4"/>
  <c r="I4153" i="4"/>
  <c r="I4346" i="4"/>
  <c r="I4826" i="4"/>
  <c r="I5033" i="4"/>
  <c r="I1514" i="4"/>
  <c r="I411" i="4"/>
  <c r="I5020" i="4"/>
  <c r="I164" i="4"/>
  <c r="B167" i="5" s="1"/>
  <c r="I3154" i="4"/>
  <c r="I3380" i="4"/>
  <c r="I3553" i="4"/>
  <c r="I3652" i="4"/>
  <c r="I3936" i="4"/>
  <c r="I4300" i="4"/>
  <c r="I4393" i="4"/>
  <c r="I4516" i="4"/>
  <c r="I4834" i="4"/>
  <c r="I4993" i="4"/>
  <c r="I5072" i="4"/>
  <c r="I76" i="4"/>
  <c r="I484" i="4"/>
  <c r="I876" i="4"/>
  <c r="I1011" i="4"/>
  <c r="I1435" i="4"/>
  <c r="I2051" i="4"/>
  <c r="I2228" i="4"/>
  <c r="I2706" i="4"/>
  <c r="I3452" i="4"/>
  <c r="I4010" i="4"/>
  <c r="I4209" i="4"/>
  <c r="I4344" i="4"/>
  <c r="I4530" i="4"/>
  <c r="I4753" i="4"/>
  <c r="I4896" i="4"/>
  <c r="I739" i="4"/>
  <c r="I1290" i="4"/>
  <c r="I1669" i="4"/>
  <c r="I2067" i="4"/>
  <c r="I2260" i="4"/>
  <c r="I3264" i="4"/>
  <c r="I3345" i="4"/>
  <c r="I3734" i="4"/>
  <c r="I1660" i="4"/>
  <c r="I1243" i="4"/>
  <c r="I1549" i="4"/>
  <c r="I1668" i="4"/>
  <c r="I1877" i="4"/>
  <c r="I2402" i="4"/>
  <c r="I2746" i="4"/>
  <c r="I2861" i="4"/>
  <c r="I3072" i="4"/>
  <c r="I1140" i="4"/>
  <c r="I2492" i="4"/>
  <c r="I2707" i="4"/>
  <c r="I2770" i="4"/>
  <c r="I3128" i="4"/>
  <c r="I3233" i="4"/>
  <c r="I3338" i="4"/>
  <c r="I3610" i="4"/>
  <c r="I3880" i="4"/>
  <c r="I4480" i="4"/>
  <c r="I166" i="4"/>
  <c r="I283" i="4"/>
  <c r="I506" i="4"/>
  <c r="I629" i="4"/>
  <c r="I684" i="4"/>
  <c r="I779" i="4"/>
  <c r="I1087" i="4"/>
  <c r="I1283" i="4"/>
  <c r="I1420" i="4"/>
  <c r="I1483" i="4"/>
  <c r="I1532" i="4"/>
  <c r="I1821" i="4"/>
  <c r="I1963" i="4"/>
  <c r="I2483" i="4"/>
  <c r="I2582" i="4"/>
  <c r="I2883" i="4"/>
  <c r="I3004" i="4"/>
  <c r="I3105" i="4"/>
  <c r="I3170" i="4"/>
  <c r="I3425" i="4"/>
  <c r="I3666" i="4"/>
  <c r="I3828" i="4"/>
  <c r="I4062" i="4"/>
  <c r="I4097" i="4"/>
  <c r="I4204" i="4"/>
  <c r="I4532" i="4"/>
  <c r="I1426" i="4"/>
  <c r="I3010" i="4"/>
  <c r="I3433" i="4"/>
  <c r="I3552" i="4"/>
  <c r="I204" i="4"/>
  <c r="I420" i="4"/>
  <c r="I698" i="4"/>
  <c r="I1724" i="4"/>
  <c r="I2029" i="4"/>
  <c r="I2235" i="4"/>
  <c r="I4082" i="4"/>
  <c r="I4224" i="4"/>
  <c r="I4780" i="4"/>
  <c r="I461" i="4"/>
  <c r="I2013" i="4"/>
  <c r="I3769" i="4"/>
  <c r="I4570" i="4"/>
  <c r="I4665" i="4"/>
  <c r="I251" i="4"/>
  <c r="B254" i="5" s="1"/>
  <c r="I290" i="4"/>
  <c r="I628" i="4"/>
  <c r="I1258" i="4"/>
  <c r="I1468" i="4"/>
  <c r="I1598" i="4"/>
  <c r="I1764" i="4"/>
  <c r="I1875" i="4"/>
  <c r="I2426" i="4"/>
  <c r="I2557" i="4"/>
  <c r="I2866" i="4"/>
  <c r="I3080" i="4"/>
  <c r="I3408" i="4"/>
  <c r="I3570" i="4"/>
  <c r="I3698" i="4"/>
  <c r="I3890" i="4"/>
  <c r="I4084" i="4"/>
  <c r="I4430" i="4"/>
  <c r="I4622" i="4"/>
  <c r="I4729" i="4"/>
  <c r="I4921" i="4"/>
  <c r="I4986" i="4"/>
  <c r="I690" i="4"/>
  <c r="I1091" i="4"/>
  <c r="I1242" i="4"/>
  <c r="I1629" i="4"/>
  <c r="I2066" i="4"/>
  <c r="I3840" i="4"/>
  <c r="I4948" i="4"/>
  <c r="I3920" i="4"/>
  <c r="I412" i="4"/>
  <c r="I548" i="4"/>
  <c r="I1843" i="4"/>
  <c r="I3200" i="4"/>
  <c r="I300" i="4"/>
  <c r="I643" i="4"/>
  <c r="I1924" i="4"/>
  <c r="I3350" i="4"/>
  <c r="I4072" i="4"/>
  <c r="I4684" i="4"/>
  <c r="I882" i="4"/>
  <c r="I943" i="4"/>
  <c r="I1044" i="4"/>
  <c r="I1228" i="4"/>
  <c r="I1267" i="4"/>
  <c r="I2749" i="4"/>
  <c r="I3340" i="4"/>
  <c r="I4176" i="4"/>
  <c r="I5058" i="4"/>
  <c r="I86" i="4"/>
  <c r="I675" i="4"/>
  <c r="I827" i="4"/>
  <c r="I898" i="4"/>
  <c r="I1074" i="4"/>
  <c r="I1502" i="4"/>
  <c r="I2277" i="4"/>
  <c r="I2348" i="4"/>
  <c r="I2765" i="4"/>
  <c r="I2980" i="4"/>
  <c r="I3344" i="4"/>
  <c r="I3434" i="4"/>
  <c r="I4316" i="4"/>
  <c r="I4700" i="4"/>
  <c r="I324" i="4"/>
  <c r="I475" i="4"/>
  <c r="I540" i="4"/>
  <c r="I1859" i="4"/>
  <c r="I2093" i="4"/>
  <c r="I3260" i="4"/>
  <c r="I4476" i="4"/>
  <c r="I4866" i="4"/>
  <c r="I2043" i="4"/>
  <c r="I3044" i="4"/>
  <c r="I3746" i="4"/>
  <c r="I3817" i="4"/>
  <c r="I3864" i="4"/>
  <c r="I3948" i="4"/>
  <c r="I4252" i="4"/>
  <c r="I4370" i="4"/>
  <c r="I4900" i="4"/>
  <c r="I214" i="4"/>
  <c r="I370" i="4"/>
  <c r="I462" i="4"/>
  <c r="I562" i="4"/>
  <c r="I635" i="4"/>
  <c r="I715" i="4"/>
  <c r="I988" i="4"/>
  <c r="I1180" i="4"/>
  <c r="I1357" i="4"/>
  <c r="I1611" i="4"/>
  <c r="I1805" i="4"/>
  <c r="I1852" i="4"/>
  <c r="I1988" i="4"/>
  <c r="I2076" i="4"/>
  <c r="I2189" i="4"/>
  <c r="I2436" i="4"/>
  <c r="I2646" i="4"/>
  <c r="I2733" i="4"/>
  <c r="I2835" i="4"/>
  <c r="I2898" i="4"/>
  <c r="I3064" i="4"/>
  <c r="I3176" i="4"/>
  <c r="I3241" i="4"/>
  <c r="I3296" i="4"/>
  <c r="I3384" i="4"/>
  <c r="I3512" i="4"/>
  <c r="I3636" i="4"/>
  <c r="I3748" i="4"/>
  <c r="I3876" i="4"/>
  <c r="I3921" i="4"/>
  <c r="I4008" i="4"/>
  <c r="I4138" i="4"/>
  <c r="I4276" i="4"/>
  <c r="I4384" i="4"/>
  <c r="I4498" i="4"/>
  <c r="I4569" i="4"/>
  <c r="I4640" i="4"/>
  <c r="I4764" i="4"/>
  <c r="I4910" i="4"/>
  <c r="I234" i="4"/>
  <c r="I398" i="4"/>
  <c r="I1405" i="4"/>
  <c r="I2292" i="4"/>
  <c r="I2460" i="4"/>
  <c r="I3534" i="4"/>
  <c r="I547" i="4"/>
  <c r="I2403" i="4"/>
  <c r="I5054" i="4"/>
  <c r="I250" i="4"/>
  <c r="I452" i="4"/>
  <c r="I525" i="4"/>
  <c r="I843" i="4"/>
  <c r="I1203" i="4"/>
  <c r="I1330" i="4"/>
  <c r="I1981" i="4"/>
  <c r="I1996" i="4"/>
  <c r="I2219" i="4"/>
  <c r="I3153" i="4"/>
  <c r="I3545" i="4"/>
  <c r="I3609" i="4"/>
  <c r="I3800" i="4"/>
  <c r="I3842" i="4"/>
  <c r="I3873" i="4"/>
  <c r="I3944" i="4"/>
  <c r="I4042" i="4"/>
  <c r="I4170" i="4"/>
  <c r="I4234" i="4"/>
  <c r="I4852" i="4"/>
  <c r="I4988" i="4"/>
  <c r="I5009" i="4"/>
  <c r="I5028" i="4"/>
  <c r="I67" i="4"/>
  <c r="B70" i="5" s="1"/>
  <c r="I132" i="4"/>
  <c r="I332" i="4"/>
  <c r="I363" i="4"/>
  <c r="I404" i="4"/>
  <c r="I510" i="4"/>
  <c r="I595" i="4"/>
  <c r="I618" i="4"/>
  <c r="I658" i="4"/>
  <c r="I724" i="4"/>
  <c r="I771" i="4"/>
  <c r="I826" i="4"/>
  <c r="I947" i="4"/>
  <c r="I1131" i="4"/>
  <c r="I1172" i="4"/>
  <c r="I1340" i="4"/>
  <c r="I1442" i="4"/>
  <c r="I1538" i="4"/>
  <c r="I1589" i="4"/>
  <c r="I1612" i="4"/>
  <c r="I1812" i="4"/>
  <c r="I1907" i="4"/>
  <c r="I1987" i="4"/>
  <c r="I2012" i="4"/>
  <c r="I2115" i="4"/>
  <c r="I2172" i="4"/>
  <c r="I2419" i="4"/>
  <c r="I2462" i="4"/>
  <c r="I2554" i="4"/>
  <c r="I2573" i="4"/>
  <c r="I2604" i="4"/>
  <c r="I2692" i="4"/>
  <c r="I2742" i="4"/>
  <c r="I2757" i="4"/>
  <c r="I2780" i="4"/>
  <c r="I2819" i="4"/>
  <c r="I2891" i="4"/>
  <c r="I2920" i="4"/>
  <c r="I3028" i="4"/>
  <c r="I3280" i="4"/>
  <c r="I3418" i="4"/>
  <c r="I3470" i="4"/>
  <c r="I3530" i="4"/>
  <c r="I3572" i="4"/>
  <c r="I3664" i="4"/>
  <c r="I3724" i="4"/>
  <c r="I3804" i="4"/>
  <c r="I3852" i="4"/>
  <c r="I3904" i="4"/>
  <c r="I3946" i="4"/>
  <c r="I4050" i="4"/>
  <c r="I4081" i="4"/>
  <c r="I4098" i="4"/>
  <c r="I4145" i="4"/>
  <c r="I4172" i="4"/>
  <c r="I4242" i="4"/>
  <c r="I4314" i="4"/>
  <c r="I4417" i="4"/>
  <c r="I4554" i="4"/>
  <c r="I4624" i="4"/>
  <c r="I4704" i="4"/>
  <c r="I4784" i="4"/>
  <c r="I4817" i="4"/>
  <c r="I4858" i="4"/>
  <c r="I4928" i="4"/>
  <c r="I4969" i="4"/>
  <c r="I4992" i="4"/>
  <c r="I5082" i="4"/>
  <c r="I301" i="4"/>
  <c r="I516" i="4"/>
  <c r="I1037" i="4"/>
  <c r="I1421" i="4"/>
  <c r="I1620" i="4"/>
  <c r="I4434" i="4"/>
  <c r="I4560" i="4"/>
  <c r="I5065" i="4"/>
  <c r="I123" i="4"/>
  <c r="B126" i="5" s="1"/>
  <c r="I170" i="4"/>
  <c r="I286" i="4"/>
  <c r="I317" i="4"/>
  <c r="I397" i="4"/>
  <c r="I470" i="4"/>
  <c r="I524" i="4"/>
  <c r="I578" i="4"/>
  <c r="I611" i="4"/>
  <c r="I676" i="4"/>
  <c r="I748" i="4"/>
  <c r="I834" i="4"/>
  <c r="I938" i="4"/>
  <c r="I967" i="4"/>
  <c r="I1043" i="4"/>
  <c r="I1149" i="4"/>
  <c r="I1196" i="4"/>
  <c r="I1325" i="4"/>
  <c r="I1570" i="4"/>
  <c r="I1622" i="4"/>
  <c r="I1726" i="4"/>
  <c r="I1765" i="4"/>
  <c r="I1828" i="4"/>
  <c r="I1972" i="4"/>
  <c r="I1989" i="4"/>
  <c r="I2059" i="4"/>
  <c r="I2092" i="4"/>
  <c r="I2212" i="4"/>
  <c r="I2251" i="4"/>
  <c r="I2349" i="4"/>
  <c r="I2515" i="4"/>
  <c r="I2562" i="4"/>
  <c r="I2587" i="4"/>
  <c r="I2612" i="4"/>
  <c r="I2675" i="4"/>
  <c r="I2837" i="4"/>
  <c r="I2946" i="4"/>
  <c r="I3054" i="4"/>
  <c r="I3234" i="4"/>
  <c r="I3306" i="4"/>
  <c r="I3356" i="4"/>
  <c r="I3426" i="4"/>
  <c r="I3482" i="4"/>
  <c r="I3544" i="4"/>
  <c r="I3561" i="4"/>
  <c r="I3594" i="4"/>
  <c r="I3736" i="4"/>
  <c r="I3818" i="4"/>
  <c r="I3866" i="4"/>
  <c r="I3937" i="4"/>
  <c r="I3970" i="4"/>
  <c r="I4064" i="4"/>
  <c r="I4136" i="4"/>
  <c r="I4184" i="4"/>
  <c r="I4264" i="4"/>
  <c r="I4332" i="4"/>
  <c r="I4377" i="4"/>
  <c r="I4400" i="4"/>
  <c r="I4444" i="4"/>
  <c r="I4492" i="4"/>
  <c r="I4609" i="4"/>
  <c r="I4646" i="4"/>
  <c r="I4730" i="4"/>
  <c r="I4810" i="4"/>
  <c r="I4876" i="4"/>
  <c r="I4942" i="4"/>
  <c r="I5008" i="4"/>
  <c r="I5025" i="4"/>
  <c r="I5050" i="4"/>
  <c r="I292" i="4"/>
  <c r="I586" i="4"/>
  <c r="I613" i="4"/>
  <c r="I682" i="4"/>
  <c r="I754" i="4"/>
  <c r="I803" i="4"/>
  <c r="I971" i="4"/>
  <c r="I1163" i="4"/>
  <c r="I1740" i="4"/>
  <c r="I1892" i="4"/>
  <c r="I2157" i="4"/>
  <c r="I2379" i="4"/>
  <c r="I2410" i="4"/>
  <c r="I2484" i="4"/>
  <c r="I2531" i="4"/>
  <c r="I2570" i="4"/>
  <c r="I2595" i="4"/>
  <c r="I2634" i="4"/>
  <c r="I2691" i="4"/>
  <c r="I2724" i="4"/>
  <c r="I2739" i="4"/>
  <c r="I2756" i="4"/>
  <c r="I2771" i="4"/>
  <c r="I2818" i="4"/>
  <c r="I2851" i="4"/>
  <c r="I2884" i="4"/>
  <c r="I2970" i="4"/>
  <c r="I3056" i="4"/>
  <c r="I3097" i="4"/>
  <c r="I3316" i="4"/>
  <c r="I3364" i="4"/>
  <c r="I3513" i="4"/>
  <c r="I3674" i="4"/>
  <c r="I3705" i="4"/>
  <c r="I3820" i="4"/>
  <c r="I3897" i="4"/>
  <c r="I3928" i="4"/>
  <c r="I3992" i="4"/>
  <c r="I4190" i="4"/>
  <c r="I4266" i="4"/>
  <c r="I4412" i="4"/>
  <c r="I4448" i="4"/>
  <c r="I4481" i="4"/>
  <c r="I4648" i="4"/>
  <c r="I4736" i="4"/>
  <c r="I4816" i="4"/>
  <c r="I4884" i="4"/>
  <c r="I476" i="4"/>
  <c r="I563" i="4"/>
  <c r="I642" i="4"/>
  <c r="I979" i="4"/>
  <c r="I1020" i="4"/>
  <c r="I1059" i="4"/>
  <c r="I1650" i="4"/>
  <c r="I1748" i="4"/>
  <c r="I1861" i="4"/>
  <c r="I2316" i="4"/>
  <c r="I2387" i="4"/>
  <c r="I3248" i="4"/>
  <c r="I3368" i="4"/>
  <c r="I3490" i="4"/>
  <c r="I3684" i="4"/>
  <c r="I3998" i="4"/>
  <c r="I4433" i="4"/>
  <c r="I4466" i="4"/>
  <c r="I4489" i="4"/>
  <c r="I4580" i="4"/>
  <c r="I5014" i="4"/>
  <c r="I26" i="4"/>
  <c r="I339" i="4"/>
  <c r="I405" i="4"/>
  <c r="I596" i="4"/>
  <c r="I958" i="4"/>
  <c r="I1850" i="4"/>
  <c r="I1908" i="4"/>
  <c r="I2469" i="4"/>
  <c r="I2652" i="4"/>
  <c r="I2984" i="4"/>
  <c r="I3442" i="4"/>
  <c r="I3481" i="4"/>
  <c r="I3504" i="4"/>
  <c r="I4418" i="4"/>
  <c r="I4520" i="4"/>
  <c r="B2629" i="5"/>
  <c r="I2626" i="4"/>
  <c r="B1609" i="5"/>
  <c r="I1606" i="4"/>
  <c r="B1720" i="5"/>
  <c r="J1720" i="5" s="1"/>
  <c r="I1717" i="4"/>
  <c r="B2088" i="5"/>
  <c r="R2088" i="5" s="1"/>
  <c r="I2085" i="4"/>
  <c r="B2688" i="5"/>
  <c r="I2685" i="4"/>
  <c r="B2947" i="5"/>
  <c r="R2947" i="5" s="1"/>
  <c r="I2944" i="4"/>
  <c r="B3068" i="5"/>
  <c r="F3068" i="5" s="1"/>
  <c r="I3065" i="4"/>
  <c r="B3252" i="5"/>
  <c r="H3252" i="5" s="1"/>
  <c r="I3249" i="4"/>
  <c r="B3340" i="5"/>
  <c r="D3340" i="5" s="1"/>
  <c r="L3340" i="5" s="1"/>
  <c r="I3337" i="4"/>
  <c r="B3685" i="5"/>
  <c r="I3682" i="4"/>
  <c r="B4257" i="5"/>
  <c r="T4257" i="5" s="1"/>
  <c r="I4254" i="4"/>
  <c r="B4364" i="5"/>
  <c r="I4361" i="4"/>
  <c r="B4605" i="5"/>
  <c r="T4605" i="5" s="1"/>
  <c r="I4602" i="4"/>
  <c r="B5003" i="5"/>
  <c r="G5003" i="5" s="1"/>
  <c r="I5000" i="4"/>
  <c r="B1551" i="5"/>
  <c r="C1551" i="5" s="1"/>
  <c r="I1548" i="4"/>
  <c r="B3557" i="5"/>
  <c r="T3557" i="5" s="1"/>
  <c r="I3554" i="4"/>
  <c r="B3853" i="5"/>
  <c r="I3850" i="4"/>
  <c r="I35" i="4"/>
  <c r="I98" i="4"/>
  <c r="I139" i="4"/>
  <c r="I258" i="4"/>
  <c r="I325" i="4"/>
  <c r="I342" i="4"/>
  <c r="I355" i="4"/>
  <c r="I388" i="4"/>
  <c r="I406" i="4"/>
  <c r="I413" i="4"/>
  <c r="I426" i="4"/>
  <c r="I468" i="4"/>
  <c r="I498" i="4"/>
  <c r="I532" i="4"/>
  <c r="I602" i="4"/>
  <c r="I666" i="4"/>
  <c r="I677" i="4"/>
  <c r="I730" i="4"/>
  <c r="I786" i="4"/>
  <c r="I811" i="4"/>
  <c r="I867" i="4"/>
  <c r="I927" i="4"/>
  <c r="I1003" i="4"/>
  <c r="I1111" i="4"/>
  <c r="I1210" i="4"/>
  <c r="I1252" i="4"/>
  <c r="I1413" i="4"/>
  <c r="I1434" i="4"/>
  <c r="I1475" i="4"/>
  <c r="I1490" i="4"/>
  <c r="B1526" i="5"/>
  <c r="I1523" i="4"/>
  <c r="I1604" i="4"/>
  <c r="I1715" i="4"/>
  <c r="I1836" i="4"/>
  <c r="I2037" i="4"/>
  <c r="I2077" i="4"/>
  <c r="I2196" i="4"/>
  <c r="I2229" i="4"/>
  <c r="B2248" i="5"/>
  <c r="I2245" i="4"/>
  <c r="B2381" i="5"/>
  <c r="S2381" i="5" s="1"/>
  <c r="I2378" i="4"/>
  <c r="I2541" i="4"/>
  <c r="I2802" i="4"/>
  <c r="B3049" i="5"/>
  <c r="I3046" i="4"/>
  <c r="I3657" i="4"/>
  <c r="I3810" i="4"/>
  <c r="B4155" i="5"/>
  <c r="J4155" i="5" s="1"/>
  <c r="I4152" i="4"/>
  <c r="B4236" i="5"/>
  <c r="I4233" i="4"/>
  <c r="I4582" i="4"/>
  <c r="I4708" i="4"/>
  <c r="B4932" i="5"/>
  <c r="I4929" i="4"/>
  <c r="I4985" i="4"/>
  <c r="B1951" i="5"/>
  <c r="C1951" i="5" s="1"/>
  <c r="I1948" i="4"/>
  <c r="I12" i="4"/>
  <c r="B15" i="5" s="1"/>
  <c r="I116" i="4"/>
  <c r="I150" i="4"/>
  <c r="B153" i="5" s="1"/>
  <c r="I154" i="4"/>
  <c r="I227" i="4"/>
  <c r="I243" i="4"/>
  <c r="B246" i="5" s="1"/>
  <c r="I262" i="4"/>
  <c r="I308" i="4"/>
  <c r="I346" i="4"/>
  <c r="I403" i="4"/>
  <c r="I410" i="4"/>
  <c r="I459" i="4"/>
  <c r="I477" i="4"/>
  <c r="I523" i="4"/>
  <c r="I589" i="4"/>
  <c r="I621" i="4"/>
  <c r="I636" i="4"/>
  <c r="I651" i="4"/>
  <c r="I668" i="4"/>
  <c r="I694" i="4"/>
  <c r="I709" i="4"/>
  <c r="I738" i="4"/>
  <c r="I852" i="4"/>
  <c r="I908" i="4"/>
  <c r="I946" i="4"/>
  <c r="I963" i="4"/>
  <c r="I980" i="4"/>
  <c r="I1007" i="4"/>
  <c r="I1036" i="4"/>
  <c r="I1055" i="4"/>
  <c r="I1076" i="4"/>
  <c r="I1125" i="4"/>
  <c r="I1156" i="4"/>
  <c r="I1195" i="4"/>
  <c r="I1237" i="4"/>
  <c r="I1275" i="4"/>
  <c r="I1333" i="4"/>
  <c r="I1372" i="4"/>
  <c r="I1515" i="4"/>
  <c r="I1595" i="4"/>
  <c r="B1703" i="5"/>
  <c r="T1703" i="5" s="1"/>
  <c r="I1700" i="4"/>
  <c r="I1909" i="4"/>
  <c r="B2031" i="5"/>
  <c r="I2028" i="4"/>
  <c r="B2190" i="5"/>
  <c r="J2190" i="5" s="1"/>
  <c r="I2187" i="4"/>
  <c r="I2364" i="4"/>
  <c r="B2533" i="5"/>
  <c r="R2533" i="5" s="1"/>
  <c r="I2530" i="4"/>
  <c r="B3188" i="5"/>
  <c r="H3188" i="5" s="1"/>
  <c r="I3185" i="4"/>
  <c r="B3317" i="5"/>
  <c r="C3317" i="5" s="1"/>
  <c r="I3314" i="4"/>
  <c r="I3441" i="4"/>
  <c r="I3468" i="4"/>
  <c r="B3483" i="5"/>
  <c r="I3480" i="4"/>
  <c r="I3634" i="4"/>
  <c r="B3647" i="5"/>
  <c r="I3644" i="4"/>
  <c r="B3913" i="5"/>
  <c r="D3913" i="5" s="1"/>
  <c r="O3913" i="5" s="1"/>
  <c r="I3910" i="4"/>
  <c r="B4041" i="5"/>
  <c r="I4038" i="4"/>
  <c r="I4225" i="4"/>
  <c r="B4345" i="5"/>
  <c r="J4345" i="5" s="1"/>
  <c r="I4342" i="4"/>
  <c r="I4473" i="4"/>
  <c r="B4555" i="5"/>
  <c r="E4555" i="5" s="1"/>
  <c r="I4552" i="4"/>
  <c r="I4689" i="4"/>
  <c r="I4840" i="4"/>
  <c r="B4857" i="5"/>
  <c r="F4857" i="5" s="1"/>
  <c r="I4854" i="4"/>
  <c r="I4964" i="4"/>
  <c r="B4975" i="5"/>
  <c r="D4975" i="5" s="1"/>
  <c r="I4972" i="4"/>
  <c r="I5106" i="4"/>
  <c r="B4748" i="5"/>
  <c r="I4745" i="4"/>
  <c r="B4868" i="5"/>
  <c r="I4865" i="4"/>
  <c r="I2" i="4"/>
  <c r="I124" i="4"/>
  <c r="I196" i="4"/>
  <c r="I269" i="4"/>
  <c r="B272" i="5" s="1"/>
  <c r="I396" i="4"/>
  <c r="I419" i="4"/>
  <c r="I858" i="4"/>
  <c r="I914" i="4"/>
  <c r="I1318" i="4"/>
  <c r="I1398" i="4"/>
  <c r="B1591" i="5"/>
  <c r="S1591" i="5" s="1"/>
  <c r="I1588" i="4"/>
  <c r="I1684" i="4"/>
  <c r="B1807" i="5"/>
  <c r="I1804" i="4"/>
  <c r="I1898" i="4"/>
  <c r="I2018" i="4"/>
  <c r="I2140" i="4"/>
  <c r="I2173" i="4"/>
  <c r="I2331" i="4"/>
  <c r="I2522" i="4"/>
  <c r="B2677" i="5"/>
  <c r="T2677" i="5" s="1"/>
  <c r="I2674" i="4"/>
  <c r="B2792" i="5"/>
  <c r="I2789" i="4"/>
  <c r="B3028" i="5"/>
  <c r="C3028" i="5" s="1"/>
  <c r="I3025" i="4"/>
  <c r="B3420" i="5"/>
  <c r="I3417" i="4"/>
  <c r="B3771" i="5"/>
  <c r="I3768" i="4"/>
  <c r="B3892" i="5"/>
  <c r="I3889" i="4"/>
  <c r="I4020" i="4"/>
  <c r="I4121" i="4"/>
  <c r="B4219" i="5"/>
  <c r="I4216" i="4"/>
  <c r="B4467" i="5"/>
  <c r="I4464" i="4"/>
  <c r="I4538" i="4"/>
  <c r="B4685" i="5"/>
  <c r="I4682" i="4"/>
  <c r="I4786" i="4"/>
  <c r="I4904" i="4"/>
  <c r="B4915" i="5"/>
  <c r="F4915" i="5" s="1"/>
  <c r="I4912" i="4"/>
  <c r="B5092" i="5"/>
  <c r="I5089" i="4"/>
  <c r="B4500" i="5"/>
  <c r="I4497" i="4"/>
  <c r="B4949" i="5"/>
  <c r="J4949" i="5" s="1"/>
  <c r="I4946" i="4"/>
  <c r="AA22" i="3"/>
  <c r="I580" i="4"/>
  <c r="I702" i="4"/>
  <c r="I939" i="4"/>
  <c r="I956" i="4"/>
  <c r="I1772" i="4"/>
  <c r="B1888" i="5"/>
  <c r="T1888" i="5" s="1"/>
  <c r="I1885" i="4"/>
  <c r="B2136" i="5"/>
  <c r="I2133" i="4"/>
  <c r="I2302" i="4"/>
  <c r="B3124" i="5"/>
  <c r="I3121" i="4"/>
  <c r="B3628" i="5"/>
  <c r="I3625" i="4"/>
  <c r="I3756" i="4"/>
  <c r="B4109" i="5"/>
  <c r="I4106" i="4"/>
  <c r="I4212" i="4"/>
  <c r="I4670" i="4"/>
  <c r="I4769" i="4"/>
  <c r="B4964" i="5"/>
  <c r="J4964" i="5" s="1"/>
  <c r="I4961" i="4"/>
  <c r="B2832" i="5"/>
  <c r="I2829" i="4"/>
  <c r="B3281" i="5"/>
  <c r="I3278" i="4"/>
  <c r="I454" i="4"/>
  <c r="I571" i="4"/>
  <c r="I691" i="4"/>
  <c r="I706" i="4"/>
  <c r="I1023" i="4"/>
  <c r="I1075" i="4"/>
  <c r="I1268" i="4"/>
  <c r="B1568" i="5"/>
  <c r="I1565" i="4"/>
  <c r="B1649" i="5"/>
  <c r="I1646" i="4"/>
  <c r="I2117" i="4"/>
  <c r="B2302" i="5"/>
  <c r="I2299" i="4"/>
  <c r="B2853" i="5"/>
  <c r="I2850" i="4"/>
  <c r="B3003" i="5"/>
  <c r="E3003" i="5" s="1"/>
  <c r="I3000" i="4"/>
  <c r="I3868" i="4"/>
  <c r="B3989" i="5"/>
  <c r="G3989" i="5" s="1"/>
  <c r="I3986" i="4"/>
  <c r="B4295" i="5"/>
  <c r="I4292" i="4"/>
  <c r="B4429" i="5"/>
  <c r="I4426" i="4"/>
  <c r="B4517" i="5"/>
  <c r="I4514" i="4"/>
  <c r="B4639" i="5"/>
  <c r="T4639" i="5" s="1"/>
  <c r="I4636" i="4"/>
  <c r="B4765" i="5"/>
  <c r="I4762" i="4"/>
  <c r="B4189" i="5"/>
  <c r="I4186" i="4"/>
  <c r="I11" i="4"/>
  <c r="I19" i="4"/>
  <c r="B22" i="5" s="1"/>
  <c r="I68" i="4"/>
  <c r="I162" i="4"/>
  <c r="I195" i="4"/>
  <c r="I203" i="4"/>
  <c r="B206" i="5" s="1"/>
  <c r="I330" i="4"/>
  <c r="I362" i="4"/>
  <c r="I389" i="4"/>
  <c r="I418" i="4"/>
  <c r="I469" i="4"/>
  <c r="I499" i="4"/>
  <c r="I539" i="4"/>
  <c r="I556" i="4"/>
  <c r="I603" i="4"/>
  <c r="I762" i="4"/>
  <c r="I787" i="4"/>
  <c r="I930" i="4"/>
  <c r="I1219" i="4"/>
  <c r="I1253" i="4"/>
  <c r="I1317" i="4"/>
  <c r="I1476" i="4"/>
  <c r="I1501" i="4"/>
  <c r="I1555" i="4"/>
  <c r="B1741" i="5"/>
  <c r="I1738" i="4"/>
  <c r="B1873" i="5"/>
  <c r="F1873" i="5" s="1"/>
  <c r="I1870" i="4"/>
  <c r="B2109" i="5"/>
  <c r="I2106" i="4"/>
  <c r="I2635" i="4"/>
  <c r="B2701" i="5"/>
  <c r="I2698" i="4"/>
  <c r="I2992" i="4"/>
  <c r="B3099" i="5"/>
  <c r="F3099" i="5" s="1"/>
  <c r="I3096" i="4"/>
  <c r="B3397" i="5"/>
  <c r="I3394" i="4"/>
  <c r="I3598" i="4"/>
  <c r="I3708" i="4"/>
  <c r="B3729" i="5"/>
  <c r="I3726" i="4"/>
  <c r="I3857" i="4"/>
  <c r="I3982" i="4"/>
  <c r="B4092" i="5"/>
  <c r="I4089" i="4"/>
  <c r="I4282" i="4"/>
  <c r="I4508" i="4"/>
  <c r="I4628" i="4"/>
  <c r="I4872" i="4"/>
  <c r="B4883" i="5"/>
  <c r="G4883" i="5" s="1"/>
  <c r="I4880" i="4"/>
  <c r="I1834" i="4"/>
  <c r="I2283" i="4"/>
  <c r="I2796" i="4"/>
  <c r="I2876" i="4"/>
  <c r="I3500" i="4"/>
  <c r="I3626" i="4"/>
  <c r="I3913" i="4"/>
  <c r="I3978" i="4"/>
  <c r="I4090" i="4"/>
  <c r="I4414" i="4"/>
  <c r="I4962" i="4"/>
  <c r="I4990" i="4"/>
  <c r="I5001" i="4"/>
  <c r="I5064" i="4"/>
  <c r="I1582" i="4"/>
  <c r="I1597" i="4"/>
  <c r="I1613" i="4"/>
  <c r="I1636" i="4"/>
  <c r="I1661" i="4"/>
  <c r="I1749" i="4"/>
  <c r="I1851" i="4"/>
  <c r="I1866" i="4"/>
  <c r="I1917" i="4"/>
  <c r="I1940" i="4"/>
  <c r="I2011" i="4"/>
  <c r="I2293" i="4"/>
  <c r="I2306" i="4"/>
  <c r="I2453" i="4"/>
  <c r="I2476" i="4"/>
  <c r="I2501" i="4"/>
  <c r="I2524" i="4"/>
  <c r="I2717" i="4"/>
  <c r="I2844" i="4"/>
  <c r="I3113" i="4"/>
  <c r="I3289" i="4"/>
  <c r="I3409" i="4"/>
  <c r="I3602" i="4"/>
  <c r="I3760" i="4"/>
  <c r="I3812" i="4"/>
  <c r="I3846" i="4"/>
  <c r="I3870" i="4"/>
  <c r="I4024" i="4"/>
  <c r="I4074" i="4"/>
  <c r="I4146" i="4"/>
  <c r="I4214" i="4"/>
  <c r="I4290" i="4"/>
  <c r="I4452" i="4"/>
  <c r="I4482" i="4"/>
  <c r="I4512" i="4"/>
  <c r="I4542" i="4"/>
  <c r="I4592" i="4"/>
  <c r="I4632" i="4"/>
  <c r="I4672" i="4"/>
  <c r="I4712" i="4"/>
  <c r="I4737" i="4"/>
  <c r="I4754" i="4"/>
  <c r="I4796" i="4"/>
  <c r="I4944" i="4"/>
  <c r="I5108" i="4"/>
  <c r="I3297" i="4"/>
  <c r="I3396" i="4"/>
  <c r="I3929" i="4"/>
  <c r="I5076" i="4"/>
  <c r="I1933" i="4"/>
  <c r="I2002" i="4"/>
  <c r="I2659" i="4"/>
  <c r="I2676" i="4"/>
  <c r="I2852" i="4"/>
  <c r="I2933" i="4"/>
  <c r="I3029" i="4"/>
  <c r="I3288" i="4"/>
  <c r="I3305" i="4"/>
  <c r="I4196" i="4"/>
  <c r="I4860" i="4"/>
  <c r="I4890" i="4"/>
  <c r="I4922" i="4"/>
  <c r="I4950" i="4"/>
  <c r="I5080" i="4"/>
  <c r="I1541" i="4"/>
  <c r="I1556" i="4"/>
  <c r="I1605" i="4"/>
  <c r="I1685" i="4"/>
  <c r="I1716" i="4"/>
  <c r="I1731" i="4"/>
  <c r="I1789" i="4"/>
  <c r="I1837" i="4"/>
  <c r="I1884" i="4"/>
  <c r="I1899" i="4"/>
  <c r="I1970" i="4"/>
  <c r="I2027" i="4"/>
  <c r="I2082" i="4"/>
  <c r="I2101" i="4"/>
  <c r="I2124" i="4"/>
  <c r="I2178" i="4"/>
  <c r="I2267" i="4"/>
  <c r="I2332" i="4"/>
  <c r="I2365" i="4"/>
  <c r="I2394" i="4"/>
  <c r="I2413" i="4"/>
  <c r="I2546" i="4"/>
  <c r="I2621" i="4"/>
  <c r="I2638" i="4"/>
  <c r="I2669" i="4"/>
  <c r="I2684" i="4"/>
  <c r="I2693" i="4"/>
  <c r="I2786" i="4"/>
  <c r="I2803" i="4"/>
  <c r="I2828" i="4"/>
  <c r="I2937" i="4"/>
  <c r="I2974" i="4"/>
  <c r="I2997" i="4"/>
  <c r="I3016" i="4"/>
  <c r="I3081" i="4"/>
  <c r="I3137" i="4"/>
  <c r="I3217" i="4"/>
  <c r="I3330" i="4"/>
  <c r="I3362" i="4"/>
  <c r="I3536" i="4"/>
  <c r="I3620" i="4"/>
  <c r="I3662" i="4"/>
  <c r="I3696" i="4"/>
  <c r="I3740" i="4"/>
  <c r="I3794" i="4"/>
  <c r="I3858" i="4"/>
  <c r="I3884" i="4"/>
  <c r="I3985" i="4"/>
  <c r="I4000" i="4"/>
  <c r="I4056" i="4"/>
  <c r="I4088" i="4"/>
  <c r="I4122" i="4"/>
  <c r="I4168" i="4"/>
  <c r="I4198" i="4"/>
  <c r="I4232" i="4"/>
  <c r="I4274" i="4"/>
  <c r="I4304" i="4"/>
  <c r="I4337" i="4"/>
  <c r="I4360" i="4"/>
  <c r="I4410" i="4"/>
  <c r="I4474" i="4"/>
  <c r="I4496" i="4"/>
  <c r="I4528" i="4"/>
  <c r="I4620" i="4"/>
  <c r="I4690" i="4"/>
  <c r="I4770" i="4"/>
  <c r="I4862" i="4"/>
  <c r="I4892" i="4"/>
  <c r="I4956" i="4"/>
  <c r="I140" i="4"/>
  <c r="B143" i="5" s="1"/>
  <c r="I245" i="4"/>
  <c r="B1566" i="5"/>
  <c r="I1563" i="4"/>
  <c r="B1622" i="5"/>
  <c r="I1619" i="4"/>
  <c r="B1670" i="5"/>
  <c r="I1667" i="4"/>
  <c r="B1737" i="5"/>
  <c r="I1734" i="4"/>
  <c r="B1841" i="5"/>
  <c r="I1838" i="4"/>
  <c r="B1845" i="5"/>
  <c r="I1842" i="4"/>
  <c r="B2048" i="5"/>
  <c r="C2048" i="5" s="1"/>
  <c r="I2045" i="4"/>
  <c r="B2159" i="5"/>
  <c r="T2159" i="5" s="1"/>
  <c r="I2156" i="4"/>
  <c r="B2271" i="5"/>
  <c r="C2271" i="5" s="1"/>
  <c r="I2268" i="4"/>
  <c r="B2279" i="5"/>
  <c r="I2276" i="4"/>
  <c r="B2336" i="5"/>
  <c r="T2336" i="5" s="1"/>
  <c r="I2333" i="4"/>
  <c r="B2344" i="5"/>
  <c r="E2344" i="5" s="1"/>
  <c r="I2341" i="4"/>
  <c r="B2400" i="5"/>
  <c r="I2397" i="4"/>
  <c r="B2421" i="5"/>
  <c r="T2421" i="5" s="1"/>
  <c r="I2418" i="4"/>
  <c r="B2550" i="5"/>
  <c r="I2547" i="4"/>
  <c r="B2606" i="5"/>
  <c r="G2606" i="5" s="1"/>
  <c r="I2603" i="4"/>
  <c r="B2758" i="5"/>
  <c r="I2758" i="5" s="1"/>
  <c r="I2755" i="4"/>
  <c r="B2815" i="5"/>
  <c r="I2812" i="4"/>
  <c r="B3141" i="5"/>
  <c r="I3138" i="4"/>
  <c r="B3147" i="5"/>
  <c r="I3144" i="4"/>
  <c r="B3277" i="5"/>
  <c r="I3274" i="4"/>
  <c r="B3279" i="5"/>
  <c r="I3276" i="4"/>
  <c r="B3311" i="5"/>
  <c r="I3308" i="4"/>
  <c r="B3315" i="5"/>
  <c r="I3312" i="4"/>
  <c r="B3452" i="5"/>
  <c r="G3452" i="5" s="1"/>
  <c r="I3449" i="4"/>
  <c r="B3611" i="5"/>
  <c r="I3608" i="4"/>
  <c r="B3748" i="5"/>
  <c r="I3745" i="4"/>
  <c r="B3819" i="5"/>
  <c r="C3819" i="5" s="1"/>
  <c r="I3816" i="4"/>
  <c r="B3875" i="5"/>
  <c r="I3872" i="4"/>
  <c r="B4033" i="5"/>
  <c r="S4033" i="5" s="1"/>
  <c r="I4030" i="4"/>
  <c r="B4039" i="5"/>
  <c r="I4036" i="4"/>
  <c r="B4079" i="5"/>
  <c r="D4079" i="5" s="1"/>
  <c r="I4076" i="4"/>
  <c r="B4132" i="5"/>
  <c r="H4132" i="5" s="1"/>
  <c r="I4129" i="4"/>
  <c r="B4172" i="5"/>
  <c r="T4172" i="5" s="1"/>
  <c r="I4169" i="4"/>
  <c r="B4491" i="5"/>
  <c r="I4488" i="4"/>
  <c r="B4547" i="5"/>
  <c r="F4547" i="5" s="1"/>
  <c r="I4544" i="4"/>
  <c r="B4700" i="5"/>
  <c r="G4700" i="5" s="1"/>
  <c r="I4697" i="4"/>
  <c r="B4801" i="5"/>
  <c r="E4801" i="5" s="1"/>
  <c r="I4798" i="4"/>
  <c r="B4805" i="5"/>
  <c r="I4802" i="4"/>
  <c r="B4997" i="5"/>
  <c r="E4997" i="5" s="1"/>
  <c r="I4994" i="4"/>
  <c r="B5060" i="5"/>
  <c r="D5060" i="5" s="1"/>
  <c r="I5057" i="4"/>
  <c r="D30" i="5"/>
  <c r="AE22" i="3"/>
  <c r="B1288" i="5"/>
  <c r="C1288" i="5" s="1"/>
  <c r="I1285" i="4"/>
  <c r="B1327" i="5"/>
  <c r="I1324" i="4"/>
  <c r="B1344" i="5"/>
  <c r="I1341" i="4"/>
  <c r="B1534" i="5"/>
  <c r="I1531" i="4"/>
  <c r="B1613" i="5"/>
  <c r="I1610" i="4"/>
  <c r="B1894" i="5"/>
  <c r="I1891" i="4"/>
  <c r="B2111" i="5"/>
  <c r="C2111" i="5" s="1"/>
  <c r="I2108" i="4"/>
  <c r="B2464" i="5"/>
  <c r="F2464" i="5" s="1"/>
  <c r="I2461" i="4"/>
  <c r="B2728" i="5"/>
  <c r="G2728" i="5" s="1"/>
  <c r="I2725" i="4"/>
  <c r="B2870" i="5"/>
  <c r="J2870" i="5" s="1"/>
  <c r="I2867" i="4"/>
  <c r="B2872" i="5"/>
  <c r="G2872" i="5" s="1"/>
  <c r="I2869" i="4"/>
  <c r="B3051" i="5"/>
  <c r="E3051" i="5" s="1"/>
  <c r="I3048" i="4"/>
  <c r="B3053" i="5"/>
  <c r="I3050" i="4"/>
  <c r="B3196" i="5"/>
  <c r="H3196" i="5" s="1"/>
  <c r="I3193" i="4"/>
  <c r="B3260" i="5"/>
  <c r="T3260" i="5" s="1"/>
  <c r="I3257" i="4"/>
  <c r="B3500" i="5"/>
  <c r="S3500" i="5" s="1"/>
  <c r="I3497" i="4"/>
  <c r="B3559" i="5"/>
  <c r="F3559" i="5" s="1"/>
  <c r="I3556" i="4"/>
  <c r="B3563" i="5"/>
  <c r="D3563" i="5" s="1"/>
  <c r="L3563" i="5" s="1"/>
  <c r="I3560" i="4"/>
  <c r="B3596" i="5"/>
  <c r="D3596" i="5" s="1"/>
  <c r="I3593" i="4"/>
  <c r="B3651" i="5"/>
  <c r="R3651" i="5" s="1"/>
  <c r="I3648" i="4"/>
  <c r="B3653" i="5"/>
  <c r="I3650" i="4"/>
  <c r="B3868" i="5"/>
  <c r="D3868" i="5" s="1"/>
  <c r="Q3868" i="5" s="1"/>
  <c r="I3865" i="4"/>
  <c r="B3980" i="5"/>
  <c r="I3977" i="4"/>
  <c r="B4221" i="5"/>
  <c r="C4221" i="5" s="1"/>
  <c r="I4218" i="4"/>
  <c r="B4265" i="5"/>
  <c r="I4262" i="4"/>
  <c r="B4372" i="5"/>
  <c r="D4372" i="5" s="1"/>
  <c r="I4369" i="4"/>
  <c r="B4389" i="5"/>
  <c r="I4386" i="4"/>
  <c r="B4444" i="5"/>
  <c r="I4441" i="4"/>
  <c r="B4885" i="5"/>
  <c r="C4885" i="5" s="1"/>
  <c r="I4882" i="4"/>
  <c r="B4917" i="5"/>
  <c r="F4917" i="5" s="1"/>
  <c r="I4914" i="4"/>
  <c r="B4979" i="5"/>
  <c r="C4979" i="5" s="1"/>
  <c r="I4976" i="4"/>
  <c r="B4981" i="5"/>
  <c r="I4978" i="4"/>
  <c r="B5100" i="5"/>
  <c r="T5100" i="5" s="1"/>
  <c r="I5097" i="4"/>
  <c r="B1409" i="5"/>
  <c r="I1406" i="4"/>
  <c r="B1415" i="5"/>
  <c r="I1415" i="5" s="1"/>
  <c r="I1412" i="4"/>
  <c r="B1477" i="5"/>
  <c r="I1474" i="4"/>
  <c r="B1488" i="5"/>
  <c r="I1485" i="4"/>
  <c r="B1557" i="5"/>
  <c r="E1557" i="5" s="1"/>
  <c r="I1554" i="4"/>
  <c r="B1606" i="5"/>
  <c r="J1606" i="5" s="1"/>
  <c r="I1603" i="4"/>
  <c r="B1657" i="5"/>
  <c r="I1654" i="4"/>
  <c r="B1711" i="5"/>
  <c r="E1711" i="5" s="1"/>
  <c r="I1708" i="4"/>
  <c r="B1774" i="5"/>
  <c r="J1774" i="5" s="1"/>
  <c r="I1771" i="4"/>
  <c r="B1838" i="5"/>
  <c r="I1835" i="4"/>
  <c r="B1959" i="5"/>
  <c r="I1956" i="4"/>
  <c r="B2037" i="5"/>
  <c r="I2034" i="4"/>
  <c r="B2383" i="5"/>
  <c r="D2383" i="5" s="1"/>
  <c r="I2380" i="4"/>
  <c r="B2389" i="5"/>
  <c r="I2386" i="4"/>
  <c r="B2541" i="5"/>
  <c r="I2538" i="4"/>
  <c r="B2656" i="5"/>
  <c r="H2656" i="5" s="1"/>
  <c r="I2653" i="4"/>
  <c r="B2800" i="5"/>
  <c r="S2800" i="5" s="1"/>
  <c r="I2797" i="4"/>
  <c r="B2907" i="5"/>
  <c r="C2907" i="5" s="1"/>
  <c r="I2904" i="4"/>
  <c r="B2955" i="5"/>
  <c r="G2955" i="5" s="1"/>
  <c r="I2952" i="4"/>
  <c r="B2967" i="5"/>
  <c r="I2964" i="4"/>
  <c r="B3243" i="5"/>
  <c r="T3243" i="5" s="1"/>
  <c r="I3240" i="4"/>
  <c r="I36" i="4"/>
  <c r="I75" i="4"/>
  <c r="I83" i="4"/>
  <c r="B86" i="5" s="1"/>
  <c r="I102" i="4"/>
  <c r="I117" i="4"/>
  <c r="I155" i="4"/>
  <c r="I220" i="4"/>
  <c r="I235" i="4"/>
  <c r="I274" i="4"/>
  <c r="I314" i="4"/>
  <c r="I334" i="4"/>
  <c r="I341" i="4"/>
  <c r="I348" i="4"/>
  <c r="I395" i="4"/>
  <c r="I402" i="4"/>
  <c r="I428" i="4"/>
  <c r="I458" i="4"/>
  <c r="I474" i="4"/>
  <c r="I531" i="4"/>
  <c r="I555" i="4"/>
  <c r="I597" i="4"/>
  <c r="I612" i="4"/>
  <c r="I630" i="4"/>
  <c r="I637" i="4"/>
  <c r="I699" i="4"/>
  <c r="I708" i="4"/>
  <c r="I747" i="4"/>
  <c r="I901" i="4"/>
  <c r="I940" i="4"/>
  <c r="I955" i="4"/>
  <c r="I1067" i="4"/>
  <c r="I1082" i="4"/>
  <c r="I1107" i="4"/>
  <c r="I1116" i="4"/>
  <c r="I1148" i="4"/>
  <c r="I1165" i="4"/>
  <c r="I1212" i="4"/>
  <c r="I1236" i="4"/>
  <c r="I1251" i="4"/>
  <c r="B1277" i="5"/>
  <c r="I1274" i="4"/>
  <c r="B1318" i="5"/>
  <c r="H1318" i="5" s="1"/>
  <c r="I1315" i="4"/>
  <c r="B1599" i="5"/>
  <c r="I1596" i="4"/>
  <c r="B1823" i="5"/>
  <c r="I1820" i="4"/>
  <c r="B1881" i="5"/>
  <c r="I1878" i="4"/>
  <c r="B1885" i="5"/>
  <c r="C1885" i="5" s="1"/>
  <c r="I1882" i="4"/>
  <c r="B2022" i="5"/>
  <c r="I2019" i="4"/>
  <c r="B2102" i="5"/>
  <c r="I2099" i="4"/>
  <c r="B2144" i="5"/>
  <c r="I2141" i="4"/>
  <c r="B2449" i="5"/>
  <c r="C2449" i="5" s="1"/>
  <c r="I2446" i="4"/>
  <c r="B2453" i="5"/>
  <c r="I2450" i="4"/>
  <c r="B2503" i="5"/>
  <c r="I2500" i="4"/>
  <c r="B2526" i="5"/>
  <c r="I2523" i="4"/>
  <c r="B2591" i="5"/>
  <c r="D2591" i="5" s="1"/>
  <c r="I2588" i="4"/>
  <c r="B2713" i="5"/>
  <c r="C2713" i="5" s="1"/>
  <c r="I2710" i="4"/>
  <c r="B2717" i="5"/>
  <c r="I2714" i="4"/>
  <c r="B2751" i="5"/>
  <c r="I2748" i="4"/>
  <c r="B2863" i="5"/>
  <c r="S2863" i="5" s="1"/>
  <c r="I2860" i="4"/>
  <c r="B3109" i="5"/>
  <c r="I3106" i="4"/>
  <c r="B3115" i="5"/>
  <c r="I3112" i="4"/>
  <c r="I18" i="4"/>
  <c r="I44" i="4"/>
  <c r="I91" i="4"/>
  <c r="B94" i="5" s="1"/>
  <c r="I110" i="4"/>
  <c r="I142" i="4"/>
  <c r="I180" i="4"/>
  <c r="I194" i="4"/>
  <c r="B197" i="5" s="1"/>
  <c r="I221" i="4"/>
  <c r="B224" i="5" s="1"/>
  <c r="I242" i="4"/>
  <c r="I276" i="4"/>
  <c r="I298" i="4"/>
  <c r="I307" i="4"/>
  <c r="I331" i="4"/>
  <c r="I338" i="4"/>
  <c r="I378" i="4"/>
  <c r="I414" i="4"/>
  <c r="I421" i="4"/>
  <c r="I434" i="4"/>
  <c r="I445" i="4"/>
  <c r="I483" i="4"/>
  <c r="I492" i="4"/>
  <c r="I509" i="4"/>
  <c r="I546" i="4"/>
  <c r="I564" i="4"/>
  <c r="I579" i="4"/>
  <c r="I627" i="4"/>
  <c r="I634" i="4"/>
  <c r="I650" i="4"/>
  <c r="I659" i="4"/>
  <c r="I683" i="4"/>
  <c r="I692" i="4"/>
  <c r="I701" i="4"/>
  <c r="I723" i="4"/>
  <c r="I732" i="4"/>
  <c r="I770" i="4"/>
  <c r="I802" i="4"/>
  <c r="I842" i="4"/>
  <c r="I851" i="4"/>
  <c r="I860" i="4"/>
  <c r="I875" i="4"/>
  <c r="I892" i="4"/>
  <c r="I907" i="4"/>
  <c r="I922" i="4"/>
  <c r="I931" i="4"/>
  <c r="I987" i="4"/>
  <c r="I1030" i="4"/>
  <c r="I1039" i="4"/>
  <c r="I1046" i="4"/>
  <c r="I1109" i="4"/>
  <c r="I1124" i="4"/>
  <c r="I1139" i="4"/>
  <c r="I1171" i="4"/>
  <c r="I1205" i="4"/>
  <c r="I1227" i="4"/>
  <c r="B1376" i="5"/>
  <c r="I1373" i="4"/>
  <c r="B1519" i="5"/>
  <c r="I1516" i="4"/>
  <c r="B1525" i="5"/>
  <c r="F1525" i="5" s="1"/>
  <c r="I1522" i="4"/>
  <c r="B1550" i="5"/>
  <c r="I1547" i="4"/>
  <c r="B1646" i="5"/>
  <c r="I1643" i="4"/>
  <c r="B1648" i="5"/>
  <c r="I1645" i="4"/>
  <c r="B1702" i="5"/>
  <c r="C1702" i="5" s="1"/>
  <c r="I1699" i="4"/>
  <c r="B1757" i="5"/>
  <c r="F1757" i="5" s="1"/>
  <c r="I1754" i="4"/>
  <c r="B1806" i="5"/>
  <c r="I1803" i="4"/>
  <c r="B1944" i="5"/>
  <c r="I1941" i="4"/>
  <c r="B2135" i="5"/>
  <c r="E2135" i="5" s="1"/>
  <c r="I2132" i="4"/>
  <c r="B2183" i="5"/>
  <c r="I2180" i="4"/>
  <c r="B2189" i="5"/>
  <c r="I2186" i="4"/>
  <c r="B2239" i="5"/>
  <c r="I2236" i="4"/>
  <c r="B2247" i="5"/>
  <c r="T2247" i="5" s="1"/>
  <c r="I2244" i="4"/>
  <c r="B2310" i="5"/>
  <c r="I2307" i="4"/>
  <c r="B2312" i="5"/>
  <c r="I2309" i="4"/>
  <c r="B2374" i="5"/>
  <c r="I2371" i="4"/>
  <c r="B2376" i="5"/>
  <c r="E2376" i="5" s="1"/>
  <c r="I2373" i="4"/>
  <c r="B2645" i="5"/>
  <c r="I2642" i="4"/>
  <c r="B2791" i="5"/>
  <c r="I2788" i="4"/>
  <c r="B2848" i="5"/>
  <c r="I2845" i="4"/>
  <c r="B3027" i="5"/>
  <c r="D3027" i="5" s="1"/>
  <c r="I3024" i="4"/>
  <c r="B3187" i="5"/>
  <c r="I3184" i="4"/>
  <c r="B3228" i="5"/>
  <c r="I3225" i="4"/>
  <c r="I27" i="4"/>
  <c r="I58" i="4"/>
  <c r="I84" i="4"/>
  <c r="B87" i="5" s="1"/>
  <c r="I114" i="4"/>
  <c r="I148" i="4"/>
  <c r="I188" i="4"/>
  <c r="I213" i="4"/>
  <c r="I228" i="4"/>
  <c r="I557" i="4"/>
  <c r="B1262" i="5"/>
  <c r="R1262" i="5" s="1"/>
  <c r="I1259" i="4"/>
  <c r="B1861" i="5"/>
  <c r="I1858" i="4"/>
  <c r="B1998" i="5"/>
  <c r="I1995" i="4"/>
  <c r="B2078" i="5"/>
  <c r="I2075" i="4"/>
  <c r="B2174" i="5"/>
  <c r="I2174" i="5" s="1"/>
  <c r="I2171" i="4"/>
  <c r="B2303" i="5"/>
  <c r="I2300" i="4"/>
  <c r="B2584" i="5"/>
  <c r="J2584" i="5" s="1"/>
  <c r="I2581" i="4"/>
  <c r="B2693" i="5"/>
  <c r="E2693" i="5" s="1"/>
  <c r="I2690" i="4"/>
  <c r="B2744" i="5"/>
  <c r="R2744" i="5" s="1"/>
  <c r="I2741" i="4"/>
  <c r="B2776" i="5"/>
  <c r="I2773" i="4"/>
  <c r="B2837" i="5"/>
  <c r="I2834" i="4"/>
  <c r="B2900" i="5"/>
  <c r="I2897" i="4"/>
  <c r="I94" i="4"/>
  <c r="B97" i="5" s="1"/>
  <c r="I309" i="4"/>
  <c r="I333" i="4"/>
  <c r="I340" i="4"/>
  <c r="I347" i="4"/>
  <c r="I427" i="4"/>
  <c r="I442" i="4"/>
  <c r="I716" i="4"/>
  <c r="I844" i="4"/>
  <c r="I959" i="4"/>
  <c r="I1027" i="4"/>
  <c r="I1100" i="4"/>
  <c r="I1115" i="4"/>
  <c r="I1147" i="4"/>
  <c r="I1211" i="4"/>
  <c r="I1235" i="4"/>
  <c r="B1303" i="5"/>
  <c r="S1303" i="5" s="1"/>
  <c r="I1300" i="4"/>
  <c r="B1359" i="5"/>
  <c r="D1359" i="5" s="1"/>
  <c r="I1356" i="4"/>
  <c r="B1431" i="5"/>
  <c r="E1431" i="5" s="1"/>
  <c r="I1428" i="4"/>
  <c r="B1512" i="5"/>
  <c r="I1509" i="4"/>
  <c r="B1575" i="5"/>
  <c r="R1575" i="5" s="1"/>
  <c r="I1572" i="4"/>
  <c r="B1629" i="5"/>
  <c r="I1626" i="4"/>
  <c r="B1679" i="5"/>
  <c r="I1679" i="5" s="1"/>
  <c r="I1676" i="4"/>
  <c r="B1744" i="5"/>
  <c r="G1744" i="5" s="1"/>
  <c r="I1741" i="4"/>
  <c r="B1750" i="5"/>
  <c r="I1750" i="5" s="1"/>
  <c r="I1747" i="4"/>
  <c r="B1848" i="5"/>
  <c r="I1845" i="4"/>
  <c r="B1933" i="5"/>
  <c r="I1930" i="4"/>
  <c r="B1989" i="5"/>
  <c r="J1989" i="5" s="1"/>
  <c r="I1986" i="4"/>
  <c r="B2432" i="5"/>
  <c r="F2432" i="5" s="1"/>
  <c r="I2429" i="4"/>
  <c r="B2471" i="5"/>
  <c r="I2468" i="4"/>
  <c r="B2488" i="5"/>
  <c r="D2488" i="5" s="1"/>
  <c r="O2488" i="5" s="1"/>
  <c r="I2485" i="4"/>
  <c r="B2735" i="5"/>
  <c r="S2735" i="5" s="1"/>
  <c r="I2732" i="4"/>
  <c r="B2767" i="5"/>
  <c r="G2767" i="5" s="1"/>
  <c r="I2764" i="4"/>
  <c r="B2885" i="5"/>
  <c r="I2882" i="4"/>
  <c r="B2933" i="5"/>
  <c r="I2930" i="4"/>
  <c r="B2935" i="5"/>
  <c r="R2935" i="5" s="1"/>
  <c r="I2932" i="4"/>
  <c r="B3077" i="5"/>
  <c r="I3077" i="5" s="1"/>
  <c r="I3074" i="4"/>
  <c r="B3164" i="5"/>
  <c r="I3161" i="4"/>
  <c r="B3172" i="5"/>
  <c r="I3169" i="4"/>
  <c r="B3205" i="5"/>
  <c r="F3205" i="5" s="1"/>
  <c r="I3202" i="4"/>
  <c r="B3211" i="5"/>
  <c r="I3211" i="5" s="1"/>
  <c r="I3208" i="4"/>
  <c r="I284" i="4"/>
  <c r="I293" i="4"/>
  <c r="I302" i="4"/>
  <c r="I356" i="4"/>
  <c r="I371" i="4"/>
  <c r="I466" i="4"/>
  <c r="I482" i="4"/>
  <c r="I491" i="4"/>
  <c r="I517" i="4"/>
  <c r="I541" i="4"/>
  <c r="I587" i="4"/>
  <c r="I626" i="4"/>
  <c r="I645" i="4"/>
  <c r="I669" i="4"/>
  <c r="I722" i="4"/>
  <c r="I731" i="4"/>
  <c r="I763" i="4"/>
  <c r="I780" i="4"/>
  <c r="I795" i="4"/>
  <c r="I818" i="4"/>
  <c r="I835" i="4"/>
  <c r="I850" i="4"/>
  <c r="I859" i="4"/>
  <c r="I874" i="4"/>
  <c r="I883" i="4"/>
  <c r="I915" i="4"/>
  <c r="I995" i="4"/>
  <c r="I1012" i="4"/>
  <c r="I1029" i="4"/>
  <c r="I1038" i="4"/>
  <c r="I1045" i="4"/>
  <c r="I1132" i="4"/>
  <c r="I1187" i="4"/>
  <c r="I1204" i="4"/>
  <c r="I1226" i="4"/>
  <c r="B1422" i="5"/>
  <c r="I1419" i="4"/>
  <c r="B1495" i="5"/>
  <c r="I1492" i="4"/>
  <c r="B1497" i="5"/>
  <c r="I1494" i="4"/>
  <c r="B1543" i="5"/>
  <c r="I1540" i="4"/>
  <c r="B1783" i="5"/>
  <c r="I1780" i="4"/>
  <c r="B1791" i="5"/>
  <c r="I1788" i="4"/>
  <c r="B1918" i="5"/>
  <c r="E1918" i="5" s="1"/>
  <c r="I1915" i="4"/>
  <c r="B1968" i="5"/>
  <c r="I1965" i="4"/>
  <c r="B2063" i="5"/>
  <c r="I2060" i="4"/>
  <c r="B2207" i="5"/>
  <c r="I2204" i="4"/>
  <c r="B2569" i="5"/>
  <c r="J2569" i="5" s="1"/>
  <c r="I2566" i="4"/>
  <c r="B2623" i="5"/>
  <c r="I2620" i="4"/>
  <c r="B2671" i="5"/>
  <c r="I2668" i="4"/>
  <c r="B2680" i="5"/>
  <c r="I2677" i="4"/>
  <c r="B2824" i="5"/>
  <c r="I2824" i="5" s="1"/>
  <c r="I2821" i="4"/>
  <c r="B2999" i="5"/>
  <c r="I2996" i="4"/>
  <c r="B3355" i="5"/>
  <c r="I3352" i="4"/>
  <c r="B3357" i="5"/>
  <c r="I3354" i="4"/>
  <c r="B3405" i="5"/>
  <c r="J3405" i="5" s="1"/>
  <c r="I3402" i="4"/>
  <c r="B3409" i="5"/>
  <c r="I3406" i="4"/>
  <c r="B3439" i="5"/>
  <c r="I3436" i="4"/>
  <c r="B3443" i="5"/>
  <c r="I3440" i="4"/>
  <c r="B3691" i="5"/>
  <c r="I3691" i="5" s="1"/>
  <c r="I3688" i="4"/>
  <c r="B3779" i="5"/>
  <c r="E3779" i="5" s="1"/>
  <c r="I3776" i="4"/>
  <c r="B3783" i="5"/>
  <c r="I3780" i="4"/>
  <c r="B3812" i="5"/>
  <c r="I3809" i="4"/>
  <c r="B3857" i="5"/>
  <c r="S3857" i="5" s="1"/>
  <c r="I3854" i="4"/>
  <c r="B3917" i="5"/>
  <c r="I3914" i="4"/>
  <c r="B3921" i="5"/>
  <c r="I3918" i="4"/>
  <c r="B4020" i="5"/>
  <c r="I4017" i="4"/>
  <c r="B4068" i="5"/>
  <c r="F4068" i="5" s="1"/>
  <c r="I4065" i="4"/>
  <c r="B4119" i="5"/>
  <c r="I4116" i="4"/>
  <c r="B4301" i="5"/>
  <c r="I4298" i="4"/>
  <c r="B4471" i="5"/>
  <c r="I4468" i="4"/>
  <c r="B4540" i="5"/>
  <c r="F4540" i="5" s="1"/>
  <c r="I4537" i="4"/>
  <c r="B4609" i="5"/>
  <c r="C4609" i="5" s="1"/>
  <c r="I4606" i="4"/>
  <c r="B4611" i="5"/>
  <c r="I4608" i="4"/>
  <c r="B4647" i="5"/>
  <c r="I4644" i="4"/>
  <c r="B4689" i="5"/>
  <c r="T4689" i="5" s="1"/>
  <c r="I4686" i="4"/>
  <c r="B4735" i="5"/>
  <c r="I4732" i="4"/>
  <c r="B4737" i="5"/>
  <c r="T4737" i="5" s="1"/>
  <c r="I4734" i="4"/>
  <c r="B4771" i="5"/>
  <c r="I4768" i="4"/>
  <c r="B5047" i="5"/>
  <c r="C5047" i="5" s="1"/>
  <c r="I5044" i="4"/>
  <c r="B5049" i="5"/>
  <c r="I5046" i="4"/>
  <c r="B3491" i="5"/>
  <c r="I3488" i="4"/>
  <c r="B3741" i="5"/>
  <c r="I3738" i="4"/>
  <c r="B4165" i="5"/>
  <c r="I4165" i="5" s="1"/>
  <c r="I4162" i="4"/>
  <c r="B4167" i="5"/>
  <c r="G4167" i="5" s="1"/>
  <c r="I4164" i="4"/>
  <c r="B4252" i="5"/>
  <c r="I4249" i="4"/>
  <c r="B4292" i="5"/>
  <c r="I4289" i="4"/>
  <c r="B4357" i="5"/>
  <c r="F4357" i="5" s="1"/>
  <c r="I4354" i="4"/>
  <c r="B4435" i="5"/>
  <c r="I4432" i="4"/>
  <c r="B4527" i="5"/>
  <c r="I4524" i="4"/>
  <c r="B4565" i="5"/>
  <c r="I4562" i="4"/>
  <c r="B4571" i="5"/>
  <c r="J4571" i="5" s="1"/>
  <c r="I4568" i="4"/>
  <c r="B4876" i="5"/>
  <c r="I4873" i="4"/>
  <c r="B4908" i="5"/>
  <c r="I4905" i="4"/>
  <c r="B4955" i="5"/>
  <c r="I4952" i="4"/>
  <c r="B4957" i="5"/>
  <c r="J4957" i="5" s="1"/>
  <c r="I4954" i="4"/>
  <c r="I1306" i="4"/>
  <c r="I1362" i="4"/>
  <c r="I1947" i="4"/>
  <c r="I2125" i="4"/>
  <c r="I2134" i="4"/>
  <c r="I2164" i="4"/>
  <c r="I2261" i="4"/>
  <c r="I2347" i="4"/>
  <c r="B3293" i="5"/>
  <c r="I3290" i="4"/>
  <c r="B3295" i="5"/>
  <c r="I3292" i="4"/>
  <c r="B3335" i="5"/>
  <c r="I3332" i="4"/>
  <c r="B3541" i="5"/>
  <c r="G3541" i="5" s="1"/>
  <c r="I3538" i="4"/>
  <c r="B3587" i="5"/>
  <c r="I3584" i="4"/>
  <c r="B3627" i="5"/>
  <c r="I3624" i="4"/>
  <c r="B3684" i="5"/>
  <c r="I3681" i="4"/>
  <c r="B3959" i="5"/>
  <c r="F3959" i="5" s="1"/>
  <c r="I3956" i="4"/>
  <c r="B3963" i="5"/>
  <c r="I3960" i="4"/>
  <c r="B4007" i="5"/>
  <c r="I4004" i="4"/>
  <c r="B4061" i="5"/>
  <c r="I4058" i="4"/>
  <c r="B4108" i="5"/>
  <c r="T4108" i="5" s="1"/>
  <c r="I4105" i="4"/>
  <c r="B4203" i="5"/>
  <c r="T4203" i="5" s="1"/>
  <c r="I4200" i="4"/>
  <c r="B4205" i="5"/>
  <c r="I4202" i="4"/>
  <c r="B4428" i="5"/>
  <c r="I4425" i="4"/>
  <c r="B4460" i="5"/>
  <c r="E4460" i="5" s="1"/>
  <c r="I4457" i="4"/>
  <c r="B4516" i="5"/>
  <c r="I4513" i="4"/>
  <c r="B4604" i="5"/>
  <c r="I4601" i="4"/>
  <c r="B4636" i="5"/>
  <c r="I4633" i="4"/>
  <c r="B4676" i="5"/>
  <c r="H4676" i="5" s="1"/>
  <c r="I4673" i="4"/>
  <c r="B4764" i="5"/>
  <c r="I4761" i="4"/>
  <c r="B4821" i="5"/>
  <c r="I4818" i="4"/>
  <c r="B4827" i="5"/>
  <c r="I4824" i="4"/>
  <c r="B4867" i="5"/>
  <c r="G4867" i="5" s="1"/>
  <c r="I4864" i="4"/>
  <c r="B4948" i="5"/>
  <c r="I4945" i="4"/>
  <c r="B5087" i="5"/>
  <c r="I5084" i="4"/>
  <c r="I1291" i="4"/>
  <c r="I1349" i="4"/>
  <c r="I1414" i="4"/>
  <c r="I1469" i="4"/>
  <c r="I1491" i="4"/>
  <c r="I1524" i="4"/>
  <c r="I1542" i="4"/>
  <c r="I1558" i="4"/>
  <c r="I1773" i="4"/>
  <c r="I1796" i="4"/>
  <c r="I1964" i="4"/>
  <c r="I2118" i="4"/>
  <c r="I2131" i="4"/>
  <c r="I2155" i="4"/>
  <c r="I2170" i="4"/>
  <c r="I2197" i="4"/>
  <c r="I2422" i="4"/>
  <c r="I2443" i="4"/>
  <c r="I2454" i="4"/>
  <c r="I2467" i="4"/>
  <c r="I2499" i="4"/>
  <c r="I2596" i="4"/>
  <c r="I2661" i="4"/>
  <c r="I2718" i="4"/>
  <c r="I2731" i="4"/>
  <c r="I2750" i="4"/>
  <c r="I2805" i="4"/>
  <c r="I2877" i="4"/>
  <c r="I2901" i="4"/>
  <c r="I2910" i="4"/>
  <c r="I3186" i="4"/>
  <c r="I3201" i="4"/>
  <c r="B3805" i="5"/>
  <c r="I3802" i="4"/>
  <c r="B3835" i="5"/>
  <c r="G3835" i="5" s="1"/>
  <c r="I3832" i="4"/>
  <c r="B4281" i="5"/>
  <c r="I4278" i="4"/>
  <c r="B4283" i="5"/>
  <c r="I4280" i="4"/>
  <c r="B4860" i="5"/>
  <c r="I4857" i="4"/>
  <c r="B4901" i="5"/>
  <c r="S4901" i="5" s="1"/>
  <c r="I4898" i="4"/>
  <c r="B5019" i="5"/>
  <c r="I5016" i="4"/>
  <c r="B5021" i="5"/>
  <c r="I5018" i="4"/>
  <c r="I1269" i="4"/>
  <c r="I1284" i="4"/>
  <c r="I1299" i="4"/>
  <c r="I1314" i="4"/>
  <c r="I1427" i="4"/>
  <c r="I1530" i="4"/>
  <c r="I1539" i="4"/>
  <c r="I1546" i="4"/>
  <c r="I1562" i="4"/>
  <c r="I1586" i="4"/>
  <c r="I1618" i="4"/>
  <c r="I1653" i="4"/>
  <c r="I1662" i="4"/>
  <c r="I1692" i="4"/>
  <c r="I1722" i="4"/>
  <c r="I1733" i="4"/>
  <c r="I1766" i="4"/>
  <c r="I1819" i="4"/>
  <c r="I1868" i="4"/>
  <c r="I1901" i="4"/>
  <c r="I1914" i="4"/>
  <c r="I1994" i="4"/>
  <c r="I2003" i="4"/>
  <c r="I2044" i="4"/>
  <c r="I2083" i="4"/>
  <c r="I2098" i="4"/>
  <c r="I2122" i="4"/>
  <c r="I2190" i="4"/>
  <c r="I2203" i="4"/>
  <c r="I2220" i="4"/>
  <c r="I2252" i="4"/>
  <c r="I2284" i="4"/>
  <c r="I2317" i="4"/>
  <c r="I2563" i="4"/>
  <c r="I2580" i="4"/>
  <c r="I2619" i="4"/>
  <c r="I2628" i="4"/>
  <c r="I2740" i="4"/>
  <c r="I2747" i="4"/>
  <c r="I2754" i="4"/>
  <c r="I2787" i="4"/>
  <c r="I2820" i="4"/>
  <c r="I2853" i="4"/>
  <c r="I2896" i="4"/>
  <c r="I2912" i="4"/>
  <c r="I2940" i="4"/>
  <c r="I2976" i="4"/>
  <c r="I2993" i="4"/>
  <c r="I3002" i="4"/>
  <c r="I3032" i="4"/>
  <c r="I3058" i="4"/>
  <c r="I3073" i="4"/>
  <c r="I3090" i="4"/>
  <c r="I3122" i="4"/>
  <c r="I3177" i="4"/>
  <c r="I3192" i="4"/>
  <c r="I3218" i="4"/>
  <c r="I3250" i="4"/>
  <c r="B3284" i="5"/>
  <c r="D3284" i="5" s="1"/>
  <c r="I3281" i="4"/>
  <c r="B3324" i="5"/>
  <c r="I3321" i="4"/>
  <c r="B3373" i="5"/>
  <c r="I3370" i="4"/>
  <c r="B3425" i="5"/>
  <c r="I3422" i="4"/>
  <c r="B3427" i="5"/>
  <c r="T3427" i="5" s="1"/>
  <c r="I3424" i="4"/>
  <c r="B3461" i="5"/>
  <c r="I3458" i="4"/>
  <c r="B3469" i="5"/>
  <c r="I3466" i="4"/>
  <c r="B3572" i="5"/>
  <c r="I3569" i="4"/>
  <c r="B3620" i="5"/>
  <c r="C3620" i="5" s="1"/>
  <c r="I3617" i="4"/>
  <c r="B3675" i="5"/>
  <c r="I3672" i="4"/>
  <c r="B3755" i="5"/>
  <c r="I3752" i="4"/>
  <c r="B3895" i="5"/>
  <c r="I3892" i="4"/>
  <c r="B3899" i="5"/>
  <c r="F3899" i="5" s="1"/>
  <c r="I3896" i="4"/>
  <c r="B3996" i="5"/>
  <c r="I3993" i="4"/>
  <c r="B4052" i="5"/>
  <c r="I4049" i="4"/>
  <c r="B4099" i="5"/>
  <c r="I4096" i="4"/>
  <c r="B4143" i="5"/>
  <c r="R4143" i="5" s="1"/>
  <c r="I4140" i="4"/>
  <c r="B4239" i="5"/>
  <c r="I4236" i="4"/>
  <c r="B4243" i="5"/>
  <c r="I4240" i="4"/>
  <c r="B4331" i="5"/>
  <c r="I4328" i="4"/>
  <c r="B4333" i="5"/>
  <c r="H4333" i="5" s="1"/>
  <c r="I4330" i="4"/>
  <c r="B4419" i="5"/>
  <c r="I4416" i="4"/>
  <c r="B4503" i="5"/>
  <c r="I4500" i="4"/>
  <c r="B4507" i="5"/>
  <c r="I4504" i="4"/>
  <c r="B4629" i="5"/>
  <c r="D4629" i="5" s="1"/>
  <c r="M4629" i="5" s="1"/>
  <c r="I4626" i="4"/>
  <c r="B4669" i="5"/>
  <c r="I4666" i="4"/>
  <c r="B4671" i="5"/>
  <c r="I4668" i="4"/>
  <c r="B4709" i="5"/>
  <c r="I4706" i="4"/>
  <c r="B4751" i="5"/>
  <c r="G4751" i="5" s="1"/>
  <c r="I4748" i="4"/>
  <c r="B4892" i="5"/>
  <c r="I4889" i="4"/>
  <c r="B4941" i="5"/>
  <c r="I4938" i="4"/>
  <c r="B4943" i="5"/>
  <c r="I4940" i="4"/>
  <c r="I1378" i="4"/>
  <c r="I1462" i="4"/>
  <c r="I1579" i="4"/>
  <c r="I1627" i="4"/>
  <c r="I1683" i="4"/>
  <c r="I1757" i="4"/>
  <c r="I1942" i="4"/>
  <c r="I2194" i="4"/>
  <c r="I2325" i="4"/>
  <c r="I2357" i="4"/>
  <c r="I2589" i="4"/>
  <c r="I2645" i="4"/>
  <c r="I2658" i="4"/>
  <c r="I2700" i="4"/>
  <c r="I2905" i="4"/>
  <c r="I2942" i="4"/>
  <c r="I3036" i="4"/>
  <c r="B3364" i="5"/>
  <c r="G3364" i="5" s="1"/>
  <c r="I3361" i="4"/>
  <c r="B3511" i="5"/>
  <c r="I3508" i="4"/>
  <c r="B3715" i="5"/>
  <c r="H3715" i="5" s="1"/>
  <c r="I3712" i="4"/>
  <c r="B3717" i="5"/>
  <c r="C3717" i="5" s="1"/>
  <c r="I3714" i="4"/>
  <c r="B3828" i="5"/>
  <c r="S3828" i="5" s="1"/>
  <c r="I3825" i="4"/>
  <c r="B3935" i="5"/>
  <c r="C3935" i="5" s="1"/>
  <c r="I3932" i="4"/>
  <c r="B3937" i="5"/>
  <c r="F3937" i="5" s="1"/>
  <c r="I3934" i="4"/>
  <c r="B3987" i="5"/>
  <c r="C3987" i="5" s="1"/>
  <c r="I3984" i="4"/>
  <c r="B4181" i="5"/>
  <c r="D4181" i="5" s="1"/>
  <c r="I4178" i="4"/>
  <c r="B4183" i="5"/>
  <c r="C4183" i="5" s="1"/>
  <c r="I4180" i="4"/>
  <c r="B4276" i="5"/>
  <c r="R4276" i="5" s="1"/>
  <c r="I4273" i="4"/>
  <c r="B4453" i="5"/>
  <c r="T4453" i="5" s="1"/>
  <c r="I4450" i="4"/>
  <c r="B4591" i="5"/>
  <c r="H4591" i="5" s="1"/>
  <c r="I4588" i="4"/>
  <c r="B4851" i="5"/>
  <c r="I4848" i="4"/>
  <c r="B4853" i="5"/>
  <c r="S4853" i="5" s="1"/>
  <c r="I4850" i="4"/>
  <c r="B5069" i="5"/>
  <c r="I5069" i="5" s="1"/>
  <c r="I5066" i="4"/>
  <c r="I4166" i="4"/>
  <c r="I4808" i="4"/>
  <c r="I5090" i="4"/>
  <c r="I3360" i="4"/>
  <c r="I3492" i="4"/>
  <c r="I3564" i="4"/>
  <c r="I3588" i="4"/>
  <c r="I3612" i="4"/>
  <c r="I3628" i="4"/>
  <c r="I3676" i="4"/>
  <c r="I3742" i="4"/>
  <c r="I3786" i="4"/>
  <c r="I3806" i="4"/>
  <c r="I3953" i="4"/>
  <c r="I3972" i="4"/>
  <c r="I4100" i="4"/>
  <c r="I4124" i="4"/>
  <c r="I4148" i="4"/>
  <c r="I4244" i="4"/>
  <c r="I4321" i="4"/>
  <c r="I4424" i="4"/>
  <c r="I4436" i="4"/>
  <c r="I4454" i="4"/>
  <c r="I4561" i="4"/>
  <c r="I4594" i="4"/>
  <c r="I4616" i="4"/>
  <c r="I4692" i="4"/>
  <c r="I4756" i="4"/>
  <c r="I4772" i="4"/>
  <c r="I4828" i="4"/>
  <c r="I4841" i="4"/>
  <c r="I4888" i="4"/>
  <c r="I4924" i="4"/>
  <c r="I5052" i="4"/>
  <c r="I5092" i="4"/>
  <c r="I3298" i="4"/>
  <c r="I3342" i="4"/>
  <c r="I3369" i="4"/>
  <c r="I3388" i="4"/>
  <c r="I3410" i="4"/>
  <c r="I3428" i="4"/>
  <c r="I3444" i="4"/>
  <c r="I3472" i="4"/>
  <c r="I3496" i="4"/>
  <c r="I3505" i="4"/>
  <c r="I3520" i="4"/>
  <c r="I3537" i="4"/>
  <c r="I3546" i="4"/>
  <c r="I3568" i="4"/>
  <c r="I3577" i="4"/>
  <c r="I3616" i="4"/>
  <c r="I3632" i="4"/>
  <c r="I3660" i="4"/>
  <c r="I3680" i="4"/>
  <c r="I3728" i="4"/>
  <c r="I3737" i="4"/>
  <c r="I3744" i="4"/>
  <c r="I3762" i="4"/>
  <c r="I3788" i="4"/>
  <c r="I3801" i="4"/>
  <c r="I3808" i="4"/>
  <c r="I3824" i="4"/>
  <c r="I3844" i="4"/>
  <c r="I3882" i="4"/>
  <c r="I3906" i="4"/>
  <c r="I3922" i="4"/>
  <c r="I3974" i="4"/>
  <c r="I4001" i="4"/>
  <c r="I4012" i="4"/>
  <c r="I4046" i="4"/>
  <c r="I4057" i="4"/>
  <c r="I4086" i="4"/>
  <c r="I4104" i="4"/>
  <c r="I4150" i="4"/>
  <c r="I4188" i="4"/>
  <c r="I4210" i="4"/>
  <c r="I4217" i="4"/>
  <c r="I4226" i="4"/>
  <c r="I4248" i="4"/>
  <c r="I4257" i="4"/>
  <c r="I4268" i="4"/>
  <c r="I4297" i="4"/>
  <c r="I4308" i="4"/>
  <c r="I4340" i="4"/>
  <c r="I4353" i="4"/>
  <c r="I4402" i="4"/>
  <c r="I4440" i="4"/>
  <c r="I4449" i="4"/>
  <c r="I4456" i="4"/>
  <c r="I4478" i="4"/>
  <c r="I4494" i="4"/>
  <c r="I4521" i="4"/>
  <c r="I4556" i="4"/>
  <c r="I4576" i="4"/>
  <c r="I4585" i="4"/>
  <c r="I4596" i="4"/>
  <c r="I4618" i="4"/>
  <c r="I4625" i="4"/>
  <c r="I4641" i="4"/>
  <c r="I4652" i="4"/>
  <c r="I4696" i="4"/>
  <c r="I4705" i="4"/>
  <c r="I4716" i="4"/>
  <c r="I4738" i="4"/>
  <c r="I4760" i="4"/>
  <c r="I4881" i="4"/>
  <c r="I4897" i="4"/>
  <c r="I4926" i="4"/>
  <c r="I5002" i="4"/>
  <c r="I5026" i="4"/>
  <c r="I3282" i="4"/>
  <c r="I3304" i="4"/>
  <c r="I3324" i="4"/>
  <c r="I3392" i="4"/>
  <c r="I3416" i="4"/>
  <c r="I3432" i="4"/>
  <c r="I3689" i="4"/>
  <c r="I3700" i="4"/>
  <c r="I3730" i="4"/>
  <c r="I3753" i="4"/>
  <c r="I3764" i="4"/>
  <c r="I3790" i="4"/>
  <c r="I3833" i="4"/>
  <c r="I3908" i="4"/>
  <c r="I3994" i="4"/>
  <c r="I4068" i="4"/>
  <c r="I4132" i="4"/>
  <c r="I4545" i="4"/>
  <c r="I4558" i="4"/>
  <c r="I4578" i="4"/>
  <c r="I4634" i="4"/>
  <c r="I4656" i="4"/>
  <c r="I4680" i="4"/>
  <c r="I4722" i="4"/>
  <c r="I4744" i="4"/>
  <c r="I4812" i="4"/>
  <c r="I4836" i="4"/>
  <c r="I4874" i="4"/>
  <c r="I4908" i="4"/>
  <c r="I5078" i="4"/>
  <c r="B3271" i="5"/>
  <c r="I3268" i="4"/>
  <c r="B3489" i="5"/>
  <c r="S3489" i="5" s="1"/>
  <c r="I3486" i="4"/>
  <c r="B3773" i="5"/>
  <c r="I3770" i="4"/>
  <c r="B3908" i="5"/>
  <c r="R3908" i="5" s="1"/>
  <c r="I3905" i="4"/>
  <c r="B4029" i="5"/>
  <c r="G4029" i="5" s="1"/>
  <c r="I4026" i="4"/>
  <c r="B4117" i="5"/>
  <c r="I4114" i="4"/>
  <c r="B4587" i="5"/>
  <c r="G4587" i="5" s="1"/>
  <c r="I4584" i="4"/>
  <c r="B4836" i="5"/>
  <c r="I4833" i="4"/>
  <c r="S22" i="3"/>
  <c r="I3" i="4"/>
  <c r="I10" i="4"/>
  <c r="I28" i="4"/>
  <c r="T46" i="5"/>
  <c r="D46" i="5"/>
  <c r="I50" i="4"/>
  <c r="I59" i="4"/>
  <c r="I70" i="4"/>
  <c r="I90" i="4"/>
  <c r="I99" i="4"/>
  <c r="I106" i="4"/>
  <c r="I118" i="4"/>
  <c r="I134" i="4"/>
  <c r="I163" i="4"/>
  <c r="I190" i="4"/>
  <c r="I210" i="4"/>
  <c r="I222" i="4"/>
  <c r="I229" i="4"/>
  <c r="I236" i="4"/>
  <c r="I252" i="4"/>
  <c r="I259" i="4"/>
  <c r="I266" i="4"/>
  <c r="I278" i="4"/>
  <c r="I285" i="4"/>
  <c r="I299" i="4"/>
  <c r="I306" i="4"/>
  <c r="I310" i="4"/>
  <c r="B313" i="5" s="1"/>
  <c r="I318" i="4"/>
  <c r="I382" i="4"/>
  <c r="I446" i="4"/>
  <c r="I453" i="4"/>
  <c r="I460" i="4"/>
  <c r="I467" i="4"/>
  <c r="I572" i="4"/>
  <c r="I670" i="4"/>
  <c r="I740" i="4"/>
  <c r="I804" i="4"/>
  <c r="I891" i="4"/>
  <c r="I1004" i="4"/>
  <c r="I1015" i="4"/>
  <c r="I1031" i="4"/>
  <c r="I1052" i="4"/>
  <c r="I1068" i="4"/>
  <c r="I1084" i="4"/>
  <c r="I1095" i="4"/>
  <c r="I1155" i="4"/>
  <c r="I1164" i="4"/>
  <c r="I1173" i="4"/>
  <c r="I1316" i="4"/>
  <c r="I1323" i="4"/>
  <c r="I1339" i="4"/>
  <c r="I1355" i="4"/>
  <c r="I1371" i="4"/>
  <c r="I1390" i="4"/>
  <c r="I1397" i="4"/>
  <c r="I1404" i="4"/>
  <c r="I1411" i="4"/>
  <c r="I1418" i="4"/>
  <c r="I1454" i="4"/>
  <c r="I1461" i="4"/>
  <c r="I1517" i="4"/>
  <c r="B1631" i="5"/>
  <c r="I1628" i="4"/>
  <c r="B1863" i="5"/>
  <c r="F1863" i="5" s="1"/>
  <c r="I1860" i="4"/>
  <c r="B1935" i="5"/>
  <c r="S1935" i="5" s="1"/>
  <c r="I1932" i="4"/>
  <c r="B1974" i="5"/>
  <c r="I1971" i="4"/>
  <c r="B2039" i="5"/>
  <c r="C2039" i="5" s="1"/>
  <c r="I2036" i="4"/>
  <c r="B2150" i="5"/>
  <c r="I2147" i="4"/>
  <c r="B2438" i="5"/>
  <c r="I2438" i="5" s="1"/>
  <c r="I2435" i="4"/>
  <c r="B2494" i="5"/>
  <c r="E2494" i="5" s="1"/>
  <c r="I2491" i="4"/>
  <c r="B3245" i="5"/>
  <c r="T3245" i="5" s="1"/>
  <c r="I3242" i="4"/>
  <c r="B3463" i="5"/>
  <c r="H3463" i="5" s="1"/>
  <c r="I3460" i="4"/>
  <c r="B3636" i="5"/>
  <c r="I3633" i="4"/>
  <c r="B1480" i="5"/>
  <c r="F1480" i="5" s="1"/>
  <c r="I1477" i="4"/>
  <c r="B1581" i="5"/>
  <c r="I1581" i="5" s="1"/>
  <c r="I1578" i="4"/>
  <c r="B1726" i="5"/>
  <c r="I1723" i="4"/>
  <c r="B1759" i="5"/>
  <c r="S1759" i="5" s="1"/>
  <c r="I1756" i="4"/>
  <c r="B2007" i="5"/>
  <c r="I2007" i="5" s="1"/>
  <c r="I2004" i="4"/>
  <c r="B2087" i="5"/>
  <c r="I2084" i="4"/>
  <c r="B2117" i="5"/>
  <c r="I2117" i="5" s="1"/>
  <c r="I2114" i="4"/>
  <c r="B2224" i="5"/>
  <c r="F2224" i="5" s="1"/>
  <c r="I2221" i="4"/>
  <c r="B2288" i="5"/>
  <c r="I2285" i="4"/>
  <c r="B2325" i="5"/>
  <c r="I2322" i="4"/>
  <c r="B2357" i="5"/>
  <c r="R2357" i="5" s="1"/>
  <c r="I2354" i="4"/>
  <c r="B2385" i="5"/>
  <c r="I2385" i="5" s="1"/>
  <c r="I2382" i="4"/>
  <c r="B2552" i="5"/>
  <c r="I2549" i="4"/>
  <c r="I34" i="4"/>
  <c r="I60" i="4"/>
  <c r="B63" i="5" s="1"/>
  <c r="I74" i="4"/>
  <c r="I115" i="4"/>
  <c r="I122" i="4"/>
  <c r="I138" i="4"/>
  <c r="I147" i="4"/>
  <c r="I156" i="4"/>
  <c r="I178" i="4"/>
  <c r="I226" i="4"/>
  <c r="I275" i="4"/>
  <c r="I282" i="4"/>
  <c r="I315" i="4"/>
  <c r="I322" i="4"/>
  <c r="I358" i="4"/>
  <c r="I365" i="4"/>
  <c r="I372" i="4"/>
  <c r="I379" i="4"/>
  <c r="I386" i="4"/>
  <c r="I422" i="4"/>
  <c r="I429" i="4"/>
  <c r="I436" i="4"/>
  <c r="I443" i="4"/>
  <c r="I450" i="4"/>
  <c r="I486" i="4"/>
  <c r="I493" i="4"/>
  <c r="I500" i="4"/>
  <c r="I507" i="4"/>
  <c r="I514" i="4"/>
  <c r="I533" i="4"/>
  <c r="I549" i="4"/>
  <c r="I565" i="4"/>
  <c r="I581" i="4"/>
  <c r="I588" i="4"/>
  <c r="I604" i="4"/>
  <c r="I620" i="4"/>
  <c r="I646" i="4"/>
  <c r="I653" i="4"/>
  <c r="I660" i="4"/>
  <c r="I667" i="4"/>
  <c r="I674" i="4"/>
  <c r="I710" i="4"/>
  <c r="I717" i="4"/>
  <c r="I733" i="4"/>
  <c r="I746" i="4"/>
  <c r="I755" i="4"/>
  <c r="I764" i="4"/>
  <c r="I810" i="4"/>
  <c r="I819" i="4"/>
  <c r="I828" i="4"/>
  <c r="I846" i="4"/>
  <c r="I862" i="4"/>
  <c r="I900" i="4"/>
  <c r="I916" i="4"/>
  <c r="I932" i="4"/>
  <c r="I948" i="4"/>
  <c r="I957" i="4"/>
  <c r="I964" i="4"/>
  <c r="I975" i="4"/>
  <c r="I1019" i="4"/>
  <c r="I1028" i="4"/>
  <c r="I1035" i="4"/>
  <c r="I1054" i="4"/>
  <c r="I1079" i="4"/>
  <c r="I1099" i="4"/>
  <c r="I1108" i="4"/>
  <c r="I1133" i="4"/>
  <c r="I1179" i="4"/>
  <c r="I1188" i="4"/>
  <c r="I1197" i="4"/>
  <c r="I1213" i="4"/>
  <c r="I1229" i="4"/>
  <c r="I1245" i="4"/>
  <c r="I1261" i="4"/>
  <c r="I1277" i="4"/>
  <c r="I1293" i="4"/>
  <c r="I1309" i="4"/>
  <c r="I1332" i="4"/>
  <c r="I1348" i="4"/>
  <c r="I1364" i="4"/>
  <c r="I1380" i="4"/>
  <c r="I1387" i="4"/>
  <c r="I1394" i="4"/>
  <c r="I1430" i="4"/>
  <c r="I1437" i="4"/>
  <c r="I1444" i="4"/>
  <c r="I1451" i="4"/>
  <c r="I1458" i="4"/>
  <c r="B1510" i="5"/>
  <c r="I1510" i="5" s="1"/>
  <c r="I1507" i="4"/>
  <c r="B1624" i="5"/>
  <c r="I1621" i="4"/>
  <c r="B1814" i="5"/>
  <c r="H1814" i="5" s="1"/>
  <c r="I1811" i="4"/>
  <c r="B2000" i="5"/>
  <c r="I1997" i="4"/>
  <c r="B2408" i="5"/>
  <c r="E2408" i="5" s="1"/>
  <c r="I2405" i="4"/>
  <c r="B2517" i="5"/>
  <c r="I2514" i="4"/>
  <c r="B2575" i="5"/>
  <c r="D2575" i="5" s="1"/>
  <c r="I2572" i="4"/>
  <c r="B3213" i="5"/>
  <c r="I3210" i="4"/>
  <c r="B3396" i="5"/>
  <c r="G3396" i="5" s="1"/>
  <c r="I3393" i="4"/>
  <c r="B3723" i="5"/>
  <c r="C3723" i="5" s="1"/>
  <c r="I3720" i="4"/>
  <c r="B3757" i="5"/>
  <c r="D3757" i="5" s="1"/>
  <c r="I3754" i="4"/>
  <c r="I43" i="4"/>
  <c r="I52" i="4"/>
  <c r="I92" i="4"/>
  <c r="I101" i="4"/>
  <c r="I108" i="4"/>
  <c r="I131" i="4"/>
  <c r="I158" i="4"/>
  <c r="I187" i="4"/>
  <c r="I212" i="4"/>
  <c r="I219" i="4"/>
  <c r="I238" i="4"/>
  <c r="I246" i="4"/>
  <c r="B249" i="5" s="1"/>
  <c r="I254" i="4"/>
  <c r="I261" i="4"/>
  <c r="I268" i="4"/>
  <c r="I294" i="4"/>
  <c r="I530" i="4"/>
  <c r="I686" i="4"/>
  <c r="I693" i="4"/>
  <c r="I700" i="4"/>
  <c r="I707" i="4"/>
  <c r="I714" i="4"/>
  <c r="I788" i="4"/>
  <c r="I884" i="4"/>
  <c r="I999" i="4"/>
  <c r="I1047" i="4"/>
  <c r="I1063" i="4"/>
  <c r="I1117" i="4"/>
  <c r="I1157" i="4"/>
  <c r="B1617" i="5"/>
  <c r="I1614" i="4"/>
  <c r="B1645" i="5"/>
  <c r="R1645" i="5" s="1"/>
  <c r="I1642" i="4"/>
  <c r="B1678" i="5"/>
  <c r="I1675" i="4"/>
  <c r="B1710" i="5"/>
  <c r="G1710" i="5" s="1"/>
  <c r="I1707" i="4"/>
  <c r="B1782" i="5"/>
  <c r="I1779" i="4"/>
  <c r="B1856" i="5"/>
  <c r="S1856" i="5" s="1"/>
  <c r="I1853" i="4"/>
  <c r="B1993" i="5"/>
  <c r="I1990" i="4"/>
  <c r="B2071" i="5"/>
  <c r="I2068" i="4"/>
  <c r="B2110" i="5"/>
  <c r="I2107" i="4"/>
  <c r="B2182" i="5"/>
  <c r="I2179" i="4"/>
  <c r="B2373" i="5"/>
  <c r="I2370" i="4"/>
  <c r="B3085" i="5"/>
  <c r="I3082" i="4"/>
  <c r="B3163" i="5"/>
  <c r="I3160" i="4"/>
  <c r="B2256" i="5"/>
  <c r="T2256" i="5" s="1"/>
  <c r="I2253" i="4"/>
  <c r="I270" i="4"/>
  <c r="I291" i="4"/>
  <c r="I374" i="4"/>
  <c r="I381" i="4"/>
  <c r="I438" i="4"/>
  <c r="I502" i="4"/>
  <c r="I594" i="4"/>
  <c r="I610" i="4"/>
  <c r="I662" i="4"/>
  <c r="I812" i="4"/>
  <c r="I890" i="4"/>
  <c r="I906" i="4"/>
  <c r="I1051" i="4"/>
  <c r="I1083" i="4"/>
  <c r="I1092" i="4"/>
  <c r="I1103" i="4"/>
  <c r="I1123" i="4"/>
  <c r="I1181" i="4"/>
  <c r="I1322" i="4"/>
  <c r="I1338" i="4"/>
  <c r="I1354" i="4"/>
  <c r="I1370" i="4"/>
  <c r="I1382" i="4"/>
  <c r="I1389" i="4"/>
  <c r="I1396" i="4"/>
  <c r="I1403" i="4"/>
  <c r="I1410" i="4"/>
  <c r="I1446" i="4"/>
  <c r="I1453" i="4"/>
  <c r="I1460" i="4"/>
  <c r="I1467" i="4"/>
  <c r="B1503" i="5"/>
  <c r="S1503" i="5" s="1"/>
  <c r="I1500" i="4"/>
  <c r="I1571" i="4"/>
  <c r="B1576" i="5"/>
  <c r="I1573" i="4"/>
  <c r="B1849" i="5"/>
  <c r="I1846" i="4"/>
  <c r="B1958" i="5"/>
  <c r="D1958" i="5" s="1"/>
  <c r="I1955" i="4"/>
  <c r="B2240" i="5"/>
  <c r="I2237" i="4"/>
  <c r="B2272" i="5"/>
  <c r="I2269" i="4"/>
  <c r="B2341" i="5"/>
  <c r="I2338" i="4"/>
  <c r="B2431" i="5"/>
  <c r="I2431" i="5" s="1"/>
  <c r="I2428" i="4"/>
  <c r="B2536" i="5"/>
  <c r="I2533" i="4"/>
  <c r="B2568" i="5"/>
  <c r="I2565" i="4"/>
  <c r="B3037" i="5"/>
  <c r="I3034" i="4"/>
  <c r="K22" i="3"/>
  <c r="E6" i="4"/>
  <c r="I38" i="4"/>
  <c r="I78" i="4"/>
  <c r="I126" i="4"/>
  <c r="I146" i="4"/>
  <c r="I171" i="4"/>
  <c r="I182" i="4"/>
  <c r="I198" i="4"/>
  <c r="I206" i="4"/>
  <c r="B209" i="5" s="1"/>
  <c r="I350" i="4"/>
  <c r="I357" i="4"/>
  <c r="I364" i="4"/>
  <c r="I478" i="4"/>
  <c r="I485" i="4"/>
  <c r="I619" i="4"/>
  <c r="I638" i="4"/>
  <c r="I772" i="4"/>
  <c r="I836" i="4"/>
  <c r="I868" i="4"/>
  <c r="I972" i="4"/>
  <c r="I983" i="4"/>
  <c r="I1060" i="4"/>
  <c r="I1141" i="4"/>
  <c r="I1244" i="4"/>
  <c r="I1260" i="4"/>
  <c r="I1276" i="4"/>
  <c r="I1292" i="4"/>
  <c r="I1308" i="4"/>
  <c r="I1331" i="4"/>
  <c r="I1347" i="4"/>
  <c r="I1363" i="4"/>
  <c r="I1379" i="4"/>
  <c r="I1386" i="4"/>
  <c r="I1422" i="4"/>
  <c r="I1429" i="4"/>
  <c r="I1436" i="4"/>
  <c r="I1443" i="4"/>
  <c r="I1450" i="4"/>
  <c r="I1498" i="4"/>
  <c r="I1550" i="4"/>
  <c r="I1557" i="4"/>
  <c r="I1564" i="4"/>
  <c r="B1569" i="5"/>
  <c r="I1566" i="4"/>
  <c r="B1877" i="5"/>
  <c r="D1877" i="5" s="1"/>
  <c r="O1877" i="5" s="1"/>
  <c r="I1874" i="4"/>
  <c r="B1919" i="5"/>
  <c r="H1919" i="5" s="1"/>
  <c r="I1916" i="4"/>
  <c r="B2023" i="5"/>
  <c r="I2020" i="4"/>
  <c r="B2103" i="5"/>
  <c r="R2103" i="5" s="1"/>
  <c r="I2100" i="4"/>
  <c r="B2166" i="5"/>
  <c r="T2166" i="5" s="1"/>
  <c r="I2163" i="4"/>
  <c r="B2208" i="5"/>
  <c r="C2208" i="5" s="1"/>
  <c r="I2205" i="4"/>
  <c r="B2478" i="5"/>
  <c r="I2475" i="4"/>
  <c r="B2510" i="5"/>
  <c r="I2507" i="4"/>
  <c r="B2685" i="5"/>
  <c r="I2682" i="4"/>
  <c r="B3009" i="5"/>
  <c r="I3009" i="5" s="1"/>
  <c r="I3006" i="4"/>
  <c r="B3531" i="5"/>
  <c r="R3531" i="5" s="1"/>
  <c r="I3528" i="4"/>
  <c r="B3553" i="5"/>
  <c r="I3550" i="4"/>
  <c r="I4" i="4"/>
  <c r="I20" i="4"/>
  <c r="I42" i="4"/>
  <c r="I51" i="4"/>
  <c r="I66" i="4"/>
  <c r="I82" i="4"/>
  <c r="I100" i="4"/>
  <c r="I107" i="4"/>
  <c r="I130" i="4"/>
  <c r="I172" i="4"/>
  <c r="I174" i="4"/>
  <c r="B177" i="5" s="1"/>
  <c r="I186" i="4"/>
  <c r="I202" i="4"/>
  <c r="I211" i="4"/>
  <c r="I218" i="4"/>
  <c r="I230" i="4"/>
  <c r="I237" i="4"/>
  <c r="I244" i="4"/>
  <c r="I253" i="4"/>
  <c r="I260" i="4"/>
  <c r="I267" i="4"/>
  <c r="I326" i="4"/>
  <c r="I390" i="4"/>
  <c r="I518" i="4"/>
  <c r="I678" i="4"/>
  <c r="I685" i="4"/>
  <c r="I725" i="4"/>
  <c r="I778" i="4"/>
  <c r="I796" i="4"/>
  <c r="I838" i="4"/>
  <c r="I854" i="4"/>
  <c r="I924" i="4"/>
  <c r="I996" i="4"/>
  <c r="I1062" i="4"/>
  <c r="I1071" i="4"/>
  <c r="I1301" i="4"/>
  <c r="B1496" i="5"/>
  <c r="I1493" i="4"/>
  <c r="B1536" i="5"/>
  <c r="D1536" i="5" s="1"/>
  <c r="N1536" i="5" s="1"/>
  <c r="I1533" i="4"/>
  <c r="B1638" i="5"/>
  <c r="C1638" i="5" s="1"/>
  <c r="I1635" i="4"/>
  <c r="B1733" i="5"/>
  <c r="I1730" i="4"/>
  <c r="B1798" i="5"/>
  <c r="I1795" i="4"/>
  <c r="B1830" i="5"/>
  <c r="G1830" i="5" s="1"/>
  <c r="I1827" i="4"/>
  <c r="B1981" i="5"/>
  <c r="C1981" i="5" s="1"/>
  <c r="I1978" i="4"/>
  <c r="B2392" i="5"/>
  <c r="S2392" i="5" s="1"/>
  <c r="I2389" i="4"/>
  <c r="B2424" i="5"/>
  <c r="I2421" i="4"/>
  <c r="B2445" i="5"/>
  <c r="I2442" i="4"/>
  <c r="B2529" i="5"/>
  <c r="I2526" i="4"/>
  <c r="B2639" i="5"/>
  <c r="I2636" i="4"/>
  <c r="B2663" i="5"/>
  <c r="I2660" i="4"/>
  <c r="B2991" i="5"/>
  <c r="I2988" i="4"/>
  <c r="B3316" i="5"/>
  <c r="H3316" i="5" s="1"/>
  <c r="I3313" i="4"/>
  <c r="O22" i="3"/>
  <c r="H4" i="4" s="1"/>
  <c r="I316" i="4"/>
  <c r="I323" i="4"/>
  <c r="I366" i="4"/>
  <c r="I373" i="4"/>
  <c r="I380" i="4"/>
  <c r="I387" i="4"/>
  <c r="I394" i="4"/>
  <c r="I430" i="4"/>
  <c r="I437" i="4"/>
  <c r="I451" i="4"/>
  <c r="I494" i="4"/>
  <c r="I501" i="4"/>
  <c r="I508" i="4"/>
  <c r="I515" i="4"/>
  <c r="I522" i="4"/>
  <c r="I538" i="4"/>
  <c r="I554" i="4"/>
  <c r="I570" i="4"/>
  <c r="I582" i="4"/>
  <c r="I605" i="4"/>
  <c r="I654" i="4"/>
  <c r="I661" i="4"/>
  <c r="I756" i="4"/>
  <c r="I820" i="4"/>
  <c r="I894" i="4"/>
  <c r="I910" i="4"/>
  <c r="I919" i="4"/>
  <c r="I935" i="4"/>
  <c r="I951" i="4"/>
  <c r="I1127" i="4"/>
  <c r="I1189" i="4"/>
  <c r="I1202" i="4"/>
  <c r="I1218" i="4"/>
  <c r="I1234" i="4"/>
  <c r="I1250" i="4"/>
  <c r="I1266" i="4"/>
  <c r="I1282" i="4"/>
  <c r="I1298" i="4"/>
  <c r="I1365" i="4"/>
  <c r="I1381" i="4"/>
  <c r="I1388" i="4"/>
  <c r="I1395" i="4"/>
  <c r="I1402" i="4"/>
  <c r="I1438" i="4"/>
  <c r="I1445" i="4"/>
  <c r="I1452" i="4"/>
  <c r="I1459" i="4"/>
  <c r="I1466" i="4"/>
  <c r="B1529" i="5"/>
  <c r="R1529" i="5" s="1"/>
  <c r="I1526" i="4"/>
  <c r="B1694" i="5"/>
  <c r="I1691" i="4"/>
  <c r="B1870" i="5"/>
  <c r="I1867" i="4"/>
  <c r="B1903" i="5"/>
  <c r="I1900" i="4"/>
  <c r="B2055" i="5"/>
  <c r="F2055" i="5" s="1"/>
  <c r="I2052" i="4"/>
  <c r="B2201" i="5"/>
  <c r="I2198" i="4"/>
  <c r="B2630" i="5"/>
  <c r="I2627" i="4"/>
  <c r="B3645" i="5"/>
  <c r="I3642" i="4"/>
  <c r="I1482" i="4"/>
  <c r="I1574" i="4"/>
  <c r="I1638" i="4"/>
  <c r="I1652" i="4"/>
  <c r="I1659" i="4"/>
  <c r="I1666" i="4"/>
  <c r="I1682" i="4"/>
  <c r="I1698" i="4"/>
  <c r="I1714" i="4"/>
  <c r="I1763" i="4"/>
  <c r="I1770" i="4"/>
  <c r="I1786" i="4"/>
  <c r="I1802" i="4"/>
  <c r="I1818" i="4"/>
  <c r="I1923" i="4"/>
  <c r="I1939" i="4"/>
  <c r="I1946" i="4"/>
  <c r="I1962" i="4"/>
  <c r="I1974" i="4"/>
  <c r="I2091" i="4"/>
  <c r="I2110" i="4"/>
  <c r="I2138" i="4"/>
  <c r="I2154" i="4"/>
  <c r="I2396" i="4"/>
  <c r="I2412" i="4"/>
  <c r="I2438" i="4"/>
  <c r="I2445" i="4"/>
  <c r="I2452" i="4"/>
  <c r="I2459" i="4"/>
  <c r="I2466" i="4"/>
  <c r="I2482" i="4"/>
  <c r="I2498" i="4"/>
  <c r="I2510" i="4"/>
  <c r="I2517" i="4"/>
  <c r="I2540" i="4"/>
  <c r="I2556" i="4"/>
  <c r="B2718" i="5"/>
  <c r="I2715" i="4"/>
  <c r="I2772" i="4"/>
  <c r="B2781" i="5"/>
  <c r="S2781" i="5" s="1"/>
  <c r="I2778" i="4"/>
  <c r="I2836" i="4"/>
  <c r="B2845" i="5"/>
  <c r="I2842" i="4"/>
  <c r="B3275" i="5"/>
  <c r="I3272" i="4"/>
  <c r="I3320" i="4"/>
  <c r="B3325" i="5"/>
  <c r="I3325" i="5" s="1"/>
  <c r="I3322" i="4"/>
  <c r="I3358" i="4"/>
  <c r="B3467" i="5"/>
  <c r="I3464" i="4"/>
  <c r="I3498" i="4"/>
  <c r="B3505" i="5"/>
  <c r="E3505" i="5" s="1"/>
  <c r="I3502" i="4"/>
  <c r="I3524" i="4"/>
  <c r="I3562" i="4"/>
  <c r="B3569" i="5"/>
  <c r="R3569" i="5" s="1"/>
  <c r="I3566" i="4"/>
  <c r="I3640" i="4"/>
  <c r="B3671" i="5"/>
  <c r="I3668" i="4"/>
  <c r="I3716" i="4"/>
  <c r="I3761" i="4"/>
  <c r="B4081" i="5"/>
  <c r="I4081" i="5" s="1"/>
  <c r="I4078" i="4"/>
  <c r="B4083" i="5"/>
  <c r="I4080" i="4"/>
  <c r="B4525" i="5"/>
  <c r="I4522" i="4"/>
  <c r="B4580" i="5"/>
  <c r="I4577" i="4"/>
  <c r="B5089" i="5"/>
  <c r="T5089" i="5" s="1"/>
  <c r="I5086" i="4"/>
  <c r="B2632" i="5"/>
  <c r="I2629" i="4"/>
  <c r="B2669" i="5"/>
  <c r="I2666" i="4"/>
  <c r="B2963" i="5"/>
  <c r="I2960" i="4"/>
  <c r="B3041" i="5"/>
  <c r="E3041" i="5" s="1"/>
  <c r="I3038" i="4"/>
  <c r="B3165" i="5"/>
  <c r="D3165" i="5" s="1"/>
  <c r="M3165" i="5" s="1"/>
  <c r="I3162" i="4"/>
  <c r="B3389" i="5"/>
  <c r="I3386" i="4"/>
  <c r="B3595" i="5"/>
  <c r="I3592" i="4"/>
  <c r="B3716" i="5"/>
  <c r="I3716" i="5" s="1"/>
  <c r="I3713" i="4"/>
  <c r="B3761" i="5"/>
  <c r="I3758" i="4"/>
  <c r="B3837" i="5"/>
  <c r="I3834" i="4"/>
  <c r="B3965" i="5"/>
  <c r="I3962" i="4"/>
  <c r="B4509" i="5"/>
  <c r="C4509" i="5" s="1"/>
  <c r="I4506" i="4"/>
  <c r="B4788" i="5"/>
  <c r="I4785" i="4"/>
  <c r="B5051" i="5"/>
  <c r="I5048" i="4"/>
  <c r="B5073" i="5"/>
  <c r="I5070" i="4"/>
  <c r="I1590" i="4"/>
  <c r="I1742" i="4"/>
  <c r="I1886" i="4"/>
  <c r="I1893" i="4"/>
  <c r="I2061" i="4"/>
  <c r="I2126" i="4"/>
  <c r="I2188" i="4"/>
  <c r="I2195" i="4"/>
  <c r="I2202" i="4"/>
  <c r="I2218" i="4"/>
  <c r="I2234" i="4"/>
  <c r="I2250" i="4"/>
  <c r="I2266" i="4"/>
  <c r="I2282" i="4"/>
  <c r="I2294" i="4"/>
  <c r="I2308" i="4"/>
  <c r="I2363" i="4"/>
  <c r="B2711" i="5"/>
  <c r="I2708" i="4"/>
  <c r="B2765" i="5"/>
  <c r="C2765" i="5" s="1"/>
  <c r="I2762" i="4"/>
  <c r="B2829" i="5"/>
  <c r="C2829" i="5" s="1"/>
  <c r="I2826" i="4"/>
  <c r="B3069" i="5"/>
  <c r="C3069" i="5" s="1"/>
  <c r="I3066" i="4"/>
  <c r="B3101" i="5"/>
  <c r="S3101" i="5" s="1"/>
  <c r="I3098" i="4"/>
  <c r="B3133" i="5"/>
  <c r="I3130" i="4"/>
  <c r="B3197" i="5"/>
  <c r="T3197" i="5" s="1"/>
  <c r="I3194" i="4"/>
  <c r="B3268" i="5"/>
  <c r="F3268" i="5" s="1"/>
  <c r="I3265" i="4"/>
  <c r="B3313" i="5"/>
  <c r="S3313" i="5" s="1"/>
  <c r="I3310" i="4"/>
  <c r="B3351" i="5"/>
  <c r="C3351" i="5" s="1"/>
  <c r="I3348" i="4"/>
  <c r="B3415" i="5"/>
  <c r="E3415" i="5" s="1"/>
  <c r="I3412" i="4"/>
  <c r="B3460" i="5"/>
  <c r="D3460" i="5" s="1"/>
  <c r="N3460" i="5" s="1"/>
  <c r="I3457" i="4"/>
  <c r="B3524" i="5"/>
  <c r="I3521" i="4"/>
  <c r="B3633" i="5"/>
  <c r="I3630" i="4"/>
  <c r="B3787" i="5"/>
  <c r="C3787" i="5" s="1"/>
  <c r="I3784" i="4"/>
  <c r="B3863" i="5"/>
  <c r="T3863" i="5" s="1"/>
  <c r="I3860" i="4"/>
  <c r="B3901" i="5"/>
  <c r="I3898" i="4"/>
  <c r="B3991" i="5"/>
  <c r="I3988" i="4"/>
  <c r="B4043" i="5"/>
  <c r="I4043" i="5" s="1"/>
  <c r="I4040" i="4"/>
  <c r="B4423" i="5"/>
  <c r="T4423" i="5" s="1"/>
  <c r="I4420" i="4"/>
  <c r="B5025" i="5"/>
  <c r="S5025" i="5" s="1"/>
  <c r="I5022" i="4"/>
  <c r="I1580" i="4"/>
  <c r="I1587" i="4"/>
  <c r="I1594" i="4"/>
  <c r="I1630" i="4"/>
  <c r="I1637" i="4"/>
  <c r="I1644" i="4"/>
  <c r="I1651" i="4"/>
  <c r="I1658" i="4"/>
  <c r="I1677" i="4"/>
  <c r="I1693" i="4"/>
  <c r="I1709" i="4"/>
  <c r="I1725" i="4"/>
  <c r="I1732" i="4"/>
  <c r="I1739" i="4"/>
  <c r="I1746" i="4"/>
  <c r="I1762" i="4"/>
  <c r="I1781" i="4"/>
  <c r="I1797" i="4"/>
  <c r="I1813" i="4"/>
  <c r="I1829" i="4"/>
  <c r="I1862" i="4"/>
  <c r="I1869" i="4"/>
  <c r="I1876" i="4"/>
  <c r="I1883" i="4"/>
  <c r="I1890" i="4"/>
  <c r="I1906" i="4"/>
  <c r="I1922" i="4"/>
  <c r="I1938" i="4"/>
  <c r="I1957" i="4"/>
  <c r="I1973" i="4"/>
  <c r="I1980" i="4"/>
  <c r="I2010" i="4"/>
  <c r="I2026" i="4"/>
  <c r="I2042" i="4"/>
  <c r="I2058" i="4"/>
  <c r="I2074" i="4"/>
  <c r="I2090" i="4"/>
  <c r="I2102" i="4"/>
  <c r="I2109" i="4"/>
  <c r="I2116" i="4"/>
  <c r="I2123" i="4"/>
  <c r="I2130" i="4"/>
  <c r="I2149" i="4"/>
  <c r="I2165" i="4"/>
  <c r="I2181" i="4"/>
  <c r="I2211" i="4"/>
  <c r="I2227" i="4"/>
  <c r="I2243" i="4"/>
  <c r="I2259" i="4"/>
  <c r="I2275" i="4"/>
  <c r="I2291" i="4"/>
  <c r="I2298" i="4"/>
  <c r="I2324" i="4"/>
  <c r="I2340" i="4"/>
  <c r="I2356" i="4"/>
  <c r="I2372" i="4"/>
  <c r="I2395" i="4"/>
  <c r="I2411" i="4"/>
  <c r="I2430" i="4"/>
  <c r="I2437" i="4"/>
  <c r="I2444" i="4"/>
  <c r="I2451" i="4"/>
  <c r="I2458" i="4"/>
  <c r="I2477" i="4"/>
  <c r="I2493" i="4"/>
  <c r="I2509" i="4"/>
  <c r="I2516" i="4"/>
  <c r="I2539" i="4"/>
  <c r="I2555" i="4"/>
  <c r="I2578" i="4"/>
  <c r="I2611" i="4"/>
  <c r="B2616" i="5"/>
  <c r="I2613" i="4"/>
  <c r="B2653" i="5"/>
  <c r="I2650" i="4"/>
  <c r="B2975" i="5"/>
  <c r="I2972" i="4"/>
  <c r="I3020" i="4"/>
  <c r="I3224" i="4"/>
  <c r="B3229" i="5"/>
  <c r="I3226" i="4"/>
  <c r="B3588" i="5"/>
  <c r="I3585" i="4"/>
  <c r="I3614" i="4"/>
  <c r="B3659" i="5"/>
  <c r="I3656" i="4"/>
  <c r="I3704" i="4"/>
  <c r="B3709" i="5"/>
  <c r="I3706" i="4"/>
  <c r="B3735" i="5"/>
  <c r="I3732" i="4"/>
  <c r="B3825" i="5"/>
  <c r="I3822" i="4"/>
  <c r="I1634" i="4"/>
  <c r="I1674" i="4"/>
  <c r="I1690" i="4"/>
  <c r="I1706" i="4"/>
  <c r="I1755" i="4"/>
  <c r="I1778" i="4"/>
  <c r="I1794" i="4"/>
  <c r="I1810" i="4"/>
  <c r="I1826" i="4"/>
  <c r="I1931" i="4"/>
  <c r="I1954" i="4"/>
  <c r="I2035" i="4"/>
  <c r="I2146" i="4"/>
  <c r="I2162" i="4"/>
  <c r="I2310" i="4"/>
  <c r="I2381" i="4"/>
  <c r="I2388" i="4"/>
  <c r="I2404" i="4"/>
  <c r="I2420" i="4"/>
  <c r="I2427" i="4"/>
  <c r="I2434" i="4"/>
  <c r="I2474" i="4"/>
  <c r="I2490" i="4"/>
  <c r="I2506" i="4"/>
  <c r="I2525" i="4"/>
  <c r="I2532" i="4"/>
  <c r="I2548" i="4"/>
  <c r="I2564" i="4"/>
  <c r="I2571" i="4"/>
  <c r="I2699" i="4"/>
  <c r="B2704" i="5"/>
  <c r="I2701" i="4"/>
  <c r="I2804" i="4"/>
  <c r="B2813" i="5"/>
  <c r="I2810" i="4"/>
  <c r="I2868" i="4"/>
  <c r="B2877" i="5"/>
  <c r="I2874" i="4"/>
  <c r="I2929" i="4"/>
  <c r="I2936" i="4"/>
  <c r="B2941" i="5"/>
  <c r="F2941" i="5" s="1"/>
  <c r="I2938" i="4"/>
  <c r="I3256" i="4"/>
  <c r="B3261" i="5"/>
  <c r="S3261" i="5" s="1"/>
  <c r="I3258" i="4"/>
  <c r="I3294" i="4"/>
  <c r="B3339" i="5"/>
  <c r="I3336" i="4"/>
  <c r="I3377" i="4"/>
  <c r="I3448" i="4"/>
  <c r="B3453" i="5"/>
  <c r="I3450" i="4"/>
  <c r="B3479" i="5"/>
  <c r="I3476" i="4"/>
  <c r="B3543" i="5"/>
  <c r="I3540" i="4"/>
  <c r="I3697" i="4"/>
  <c r="B3780" i="5"/>
  <c r="H3780" i="5" s="1"/>
  <c r="I3777" i="4"/>
  <c r="B3927" i="5"/>
  <c r="I3924" i="4"/>
  <c r="B3979" i="5"/>
  <c r="D3979" i="5" s="1"/>
  <c r="K3979" i="5" s="1"/>
  <c r="I3976" i="4"/>
  <c r="B4017" i="5"/>
  <c r="R4017" i="5" s="1"/>
  <c r="I4014" i="4"/>
  <c r="B4036" i="5"/>
  <c r="F4036" i="5" s="1"/>
  <c r="I4033" i="4"/>
  <c r="I1787" i="4"/>
  <c r="I2213" i="4"/>
  <c r="I2314" i="4"/>
  <c r="I2330" i="4"/>
  <c r="I2346" i="4"/>
  <c r="I2362" i="4"/>
  <c r="B2646" i="5"/>
  <c r="I2643" i="4"/>
  <c r="B2697" i="5"/>
  <c r="I2694" i="4"/>
  <c r="B2927" i="5"/>
  <c r="S2927" i="5" s="1"/>
  <c r="I2924" i="4"/>
  <c r="B3055" i="5"/>
  <c r="I3052" i="4"/>
  <c r="B3149" i="5"/>
  <c r="I3146" i="4"/>
  <c r="B3181" i="5"/>
  <c r="S3181" i="5" s="1"/>
  <c r="I3178" i="4"/>
  <c r="B3403" i="5"/>
  <c r="S3403" i="5" s="1"/>
  <c r="I3400" i="4"/>
  <c r="B3517" i="5"/>
  <c r="T3517" i="5" s="1"/>
  <c r="I3514" i="4"/>
  <c r="B3607" i="5"/>
  <c r="T3607" i="5" s="1"/>
  <c r="I3604" i="4"/>
  <c r="B3652" i="5"/>
  <c r="D3652" i="5" s="1"/>
  <c r="Q3652" i="5" s="1"/>
  <c r="I3649" i="4"/>
  <c r="I3690" i="4"/>
  <c r="B3697" i="5"/>
  <c r="I3694" i="4"/>
  <c r="B3851" i="5"/>
  <c r="E3851" i="5" s="1"/>
  <c r="I3848" i="4"/>
  <c r="B3889" i="5"/>
  <c r="I3886" i="4"/>
  <c r="B3972" i="5"/>
  <c r="I3969" i="4"/>
  <c r="B4379" i="5"/>
  <c r="I4376" i="4"/>
  <c r="B4701" i="5"/>
  <c r="R4701" i="5" s="1"/>
  <c r="I4698" i="4"/>
  <c r="I1499" i="4"/>
  <c r="I1506" i="4"/>
  <c r="I1518" i="4"/>
  <c r="I1525" i="4"/>
  <c r="I1854" i="4"/>
  <c r="I1979" i="4"/>
  <c r="I1998" i="4"/>
  <c r="I2005" i="4"/>
  <c r="I2021" i="4"/>
  <c r="I2053" i="4"/>
  <c r="I2069" i="4"/>
  <c r="I2210" i="4"/>
  <c r="I2226" i="4"/>
  <c r="I2242" i="4"/>
  <c r="I2258" i="4"/>
  <c r="I2274" i="4"/>
  <c r="I2290" i="4"/>
  <c r="I2323" i="4"/>
  <c r="I2339" i="4"/>
  <c r="I2355" i="4"/>
  <c r="B2582" i="5"/>
  <c r="I2579" i="4"/>
  <c r="B2600" i="5"/>
  <c r="H2600" i="5" s="1"/>
  <c r="I2597" i="4"/>
  <c r="B2725" i="5"/>
  <c r="I2722" i="4"/>
  <c r="B2797" i="5"/>
  <c r="I2794" i="4"/>
  <c r="B2861" i="5"/>
  <c r="I2858" i="4"/>
  <c r="B2968" i="5"/>
  <c r="R2968" i="5" s="1"/>
  <c r="I2965" i="4"/>
  <c r="B3117" i="5"/>
  <c r="I3114" i="4"/>
  <c r="B3287" i="5"/>
  <c r="I3284" i="4"/>
  <c r="B3332" i="5"/>
  <c r="I3329" i="4"/>
  <c r="B3377" i="5"/>
  <c r="F3377" i="5" s="1"/>
  <c r="I3374" i="4"/>
  <c r="B3441" i="5"/>
  <c r="C3441" i="5" s="1"/>
  <c r="I3438" i="4"/>
  <c r="I3576" i="4"/>
  <c r="B3581" i="5"/>
  <c r="F3581" i="5" s="1"/>
  <c r="I3578" i="4"/>
  <c r="I3678" i="4"/>
  <c r="B3799" i="5"/>
  <c r="D3799" i="5" s="1"/>
  <c r="I3796" i="4"/>
  <c r="B3844" i="5"/>
  <c r="I3841" i="4"/>
  <c r="B3915" i="5"/>
  <c r="I3912" i="4"/>
  <c r="B3953" i="5"/>
  <c r="I3950" i="4"/>
  <c r="B4055" i="5"/>
  <c r="J4055" i="5" s="1"/>
  <c r="I4052" i="4"/>
  <c r="B4323" i="5"/>
  <c r="I4320" i="4"/>
  <c r="B4596" i="5"/>
  <c r="I4593" i="4"/>
  <c r="B4641" i="5"/>
  <c r="I4638" i="4"/>
  <c r="B4663" i="5"/>
  <c r="C4663" i="5" s="1"/>
  <c r="I4660" i="4"/>
  <c r="B4881" i="5"/>
  <c r="I4878" i="4"/>
  <c r="B4223" i="5"/>
  <c r="I4220" i="4"/>
  <c r="B4365" i="5"/>
  <c r="I4362" i="4"/>
  <c r="B4487" i="5"/>
  <c r="T4487" i="5" s="1"/>
  <c r="I4484" i="4"/>
  <c r="B4532" i="5"/>
  <c r="I4529" i="4"/>
  <c r="B4603" i="5"/>
  <c r="I4600" i="4"/>
  <c r="B4795" i="5"/>
  <c r="I4792" i="4"/>
  <c r="B4852" i="5"/>
  <c r="I4852" i="5" s="1"/>
  <c r="I4849" i="4"/>
  <c r="B4916" i="5"/>
  <c r="I4913" i="4"/>
  <c r="B4961" i="5"/>
  <c r="E4961" i="5" s="1"/>
  <c r="I4958" i="4"/>
  <c r="B4999" i="5"/>
  <c r="I4996" i="4"/>
  <c r="I2586" i="4"/>
  <c r="I2602" i="4"/>
  <c r="I2618" i="4"/>
  <c r="I2630" i="4"/>
  <c r="I2637" i="4"/>
  <c r="I2644" i="4"/>
  <c r="I2651" i="4"/>
  <c r="I2667" i="4"/>
  <c r="I2683" i="4"/>
  <c r="I2702" i="4"/>
  <c r="I2709" i="4"/>
  <c r="I2716" i="4"/>
  <c r="I2723" i="4"/>
  <c r="I2730" i="4"/>
  <c r="I2763" i="4"/>
  <c r="I2779" i="4"/>
  <c r="I2795" i="4"/>
  <c r="I2811" i="4"/>
  <c r="I2827" i="4"/>
  <c r="I2843" i="4"/>
  <c r="I2859" i="4"/>
  <c r="I2875" i="4"/>
  <c r="I2900" i="4"/>
  <c r="I2914" i="4"/>
  <c r="I2948" i="4"/>
  <c r="I2961" i="4"/>
  <c r="I2968" i="4"/>
  <c r="I3060" i="4"/>
  <c r="I3076" i="4"/>
  <c r="I3092" i="4"/>
  <c r="I3108" i="4"/>
  <c r="I3124" i="4"/>
  <c r="I3140" i="4"/>
  <c r="I3156" i="4"/>
  <c r="I3172" i="4"/>
  <c r="I3188" i="4"/>
  <c r="I3204" i="4"/>
  <c r="I3220" i="4"/>
  <c r="I3236" i="4"/>
  <c r="I3252" i="4"/>
  <c r="I3273" i="4"/>
  <c r="I3318" i="4"/>
  <c r="I3382" i="4"/>
  <c r="I3401" i="4"/>
  <c r="I3420" i="4"/>
  <c r="I3446" i="4"/>
  <c r="I3465" i="4"/>
  <c r="I3484" i="4"/>
  <c r="I3510" i="4"/>
  <c r="I3522" i="4"/>
  <c r="I3529" i="4"/>
  <c r="I3548" i="4"/>
  <c r="I3574" i="4"/>
  <c r="I3600" i="4"/>
  <c r="I3638" i="4"/>
  <c r="I3702" i="4"/>
  <c r="I3721" i="4"/>
  <c r="I3766" i="4"/>
  <c r="I3778" i="4"/>
  <c r="I3785" i="4"/>
  <c r="I3792" i="4"/>
  <c r="I3830" i="4"/>
  <c r="I3849" i="4"/>
  <c r="I3856" i="4"/>
  <c r="I3894" i="4"/>
  <c r="I3958" i="4"/>
  <c r="I3996" i="4"/>
  <c r="I4022" i="4"/>
  <c r="I4034" i="4"/>
  <c r="I4041" i="4"/>
  <c r="I4048" i="4"/>
  <c r="I4060" i="4"/>
  <c r="B4095" i="5"/>
  <c r="G4095" i="5" s="1"/>
  <c r="I4092" i="4"/>
  <c r="I4128" i="4"/>
  <c r="B4133" i="5"/>
  <c r="I4133" i="5" s="1"/>
  <c r="I4130" i="4"/>
  <c r="B4211" i="5"/>
  <c r="T4211" i="5" s="1"/>
  <c r="I4208" i="4"/>
  <c r="I4256" i="4"/>
  <c r="B4261" i="5"/>
  <c r="C4261" i="5" s="1"/>
  <c r="I4258" i="4"/>
  <c r="I4294" i="4"/>
  <c r="B4332" i="5"/>
  <c r="G4332" i="5" s="1"/>
  <c r="I4329" i="4"/>
  <c r="I4392" i="4"/>
  <c r="B4397" i="5"/>
  <c r="I4394" i="4"/>
  <c r="B4475" i="5"/>
  <c r="F4475" i="5" s="1"/>
  <c r="I4472" i="4"/>
  <c r="B4679" i="5"/>
  <c r="I4676" i="4"/>
  <c r="B4717" i="5"/>
  <c r="I4714" i="4"/>
  <c r="I4750" i="4"/>
  <c r="I4788" i="4"/>
  <c r="I4814" i="4"/>
  <c r="B4909" i="5"/>
  <c r="I4906" i="4"/>
  <c r="B4987" i="5"/>
  <c r="I4984" i="4"/>
  <c r="I2956" i="4"/>
  <c r="I3057" i="4"/>
  <c r="I3089" i="4"/>
  <c r="I3270" i="4"/>
  <c r="I3334" i="4"/>
  <c r="I3346" i="4"/>
  <c r="I3353" i="4"/>
  <c r="I3372" i="4"/>
  <c r="I3398" i="4"/>
  <c r="I3462" i="4"/>
  <c r="I3474" i="4"/>
  <c r="I3526" i="4"/>
  <c r="I3590" i="4"/>
  <c r="I3654" i="4"/>
  <c r="I3718" i="4"/>
  <c r="B4159" i="5"/>
  <c r="I4156" i="4"/>
  <c r="B4204" i="5"/>
  <c r="I4201" i="4"/>
  <c r="B4249" i="5"/>
  <c r="R4249" i="5" s="1"/>
  <c r="I4246" i="4"/>
  <c r="B4468" i="5"/>
  <c r="I4465" i="4"/>
  <c r="B4551" i="5"/>
  <c r="I4548" i="4"/>
  <c r="B4667" i="5"/>
  <c r="I4664" i="4"/>
  <c r="B4743" i="5"/>
  <c r="G4743" i="5" s="1"/>
  <c r="I4740" i="4"/>
  <c r="B4807" i="5"/>
  <c r="I4804" i="4"/>
  <c r="B4845" i="5"/>
  <c r="I4842" i="4"/>
  <c r="B4897" i="5"/>
  <c r="I4894" i="4"/>
  <c r="B4980" i="5"/>
  <c r="J4980" i="5" s="1"/>
  <c r="I4977" i="4"/>
  <c r="B4121" i="5"/>
  <c r="I4118" i="4"/>
  <c r="B4197" i="5"/>
  <c r="I4194" i="4"/>
  <c r="B4287" i="5"/>
  <c r="I4284" i="4"/>
  <c r="B4325" i="5"/>
  <c r="G4325" i="5" s="1"/>
  <c r="I4322" i="4"/>
  <c r="B4351" i="5"/>
  <c r="I4348" i="4"/>
  <c r="B4381" i="5"/>
  <c r="I4378" i="4"/>
  <c r="B4411" i="5"/>
  <c r="I4408" i="4"/>
  <c r="B4513" i="5"/>
  <c r="H4513" i="5" s="1"/>
  <c r="I4510" i="4"/>
  <c r="B4589" i="5"/>
  <c r="I4586" i="4"/>
  <c r="B4705" i="5"/>
  <c r="E4705" i="5" s="1"/>
  <c r="I4702" i="4"/>
  <c r="B4731" i="5"/>
  <c r="I4728" i="4"/>
  <c r="B4781" i="5"/>
  <c r="R4781" i="5" s="1"/>
  <c r="I4778" i="4"/>
  <c r="B4935" i="5"/>
  <c r="I4932" i="4"/>
  <c r="B5044" i="5"/>
  <c r="I5041" i="4"/>
  <c r="I2594" i="4"/>
  <c r="I2610" i="4"/>
  <c r="I2734" i="4"/>
  <c r="I2892" i="4"/>
  <c r="I2906" i="4"/>
  <c r="I2994" i="4"/>
  <c r="I3001" i="4"/>
  <c r="I3008" i="4"/>
  <c r="I3017" i="4"/>
  <c r="I3026" i="4"/>
  <c r="I3033" i="4"/>
  <c r="I3040" i="4"/>
  <c r="I3068" i="4"/>
  <c r="I3084" i="4"/>
  <c r="I3100" i="4"/>
  <c r="I3116" i="4"/>
  <c r="I3132" i="4"/>
  <c r="I3148" i="4"/>
  <c r="I3164" i="4"/>
  <c r="I3180" i="4"/>
  <c r="I3196" i="4"/>
  <c r="I3212" i="4"/>
  <c r="I3228" i="4"/>
  <c r="I3244" i="4"/>
  <c r="I3286" i="4"/>
  <c r="I3376" i="4"/>
  <c r="I3414" i="4"/>
  <c r="I3478" i="4"/>
  <c r="I3516" i="4"/>
  <c r="I3542" i="4"/>
  <c r="I3580" i="4"/>
  <c r="I3606" i="4"/>
  <c r="I3670" i="4"/>
  <c r="I3772" i="4"/>
  <c r="I3798" i="4"/>
  <c r="I3836" i="4"/>
  <c r="I3862" i="4"/>
  <c r="I3874" i="4"/>
  <c r="I3881" i="4"/>
  <c r="I3888" i="4"/>
  <c r="I3900" i="4"/>
  <c r="I3926" i="4"/>
  <c r="I3938" i="4"/>
  <c r="I3945" i="4"/>
  <c r="I3952" i="4"/>
  <c r="I3964" i="4"/>
  <c r="I3990" i="4"/>
  <c r="I4002" i="4"/>
  <c r="I4009" i="4"/>
  <c r="I4016" i="4"/>
  <c r="I4028" i="4"/>
  <c r="I4054" i="4"/>
  <c r="I4066" i="4"/>
  <c r="I4073" i="4"/>
  <c r="B4147" i="5"/>
  <c r="I4144" i="4"/>
  <c r="I4185" i="4"/>
  <c r="I4192" i="4"/>
  <c r="I4230" i="4"/>
  <c r="B4275" i="5"/>
  <c r="C4275" i="5" s="1"/>
  <c r="I4272" i="4"/>
  <c r="I4313" i="4"/>
  <c r="I4404" i="4"/>
  <c r="B4577" i="5"/>
  <c r="T4577" i="5" s="1"/>
  <c r="I4574" i="4"/>
  <c r="B4660" i="5"/>
  <c r="R4660" i="5" s="1"/>
  <c r="I4657" i="4"/>
  <c r="I4724" i="4"/>
  <c r="I4776" i="4"/>
  <c r="I4968" i="4"/>
  <c r="B4973" i="5"/>
  <c r="I4970" i="4"/>
  <c r="I5006" i="4"/>
  <c r="I5105" i="4"/>
  <c r="I2962" i="4"/>
  <c r="I2969" i="4"/>
  <c r="I3042" i="4"/>
  <c r="I3049" i="4"/>
  <c r="I3088" i="4"/>
  <c r="I3104" i="4"/>
  <c r="I3120" i="4"/>
  <c r="I3136" i="4"/>
  <c r="I3152" i="4"/>
  <c r="I3168" i="4"/>
  <c r="I3216" i="4"/>
  <c r="I3232" i="4"/>
  <c r="I3262" i="4"/>
  <c r="I3300" i="4"/>
  <c r="I3326" i="4"/>
  <c r="I3390" i="4"/>
  <c r="I3454" i="4"/>
  <c r="I3473" i="4"/>
  <c r="I3518" i="4"/>
  <c r="I3582" i="4"/>
  <c r="I3601" i="4"/>
  <c r="I3646" i="4"/>
  <c r="I3658" i="4"/>
  <c r="I3665" i="4"/>
  <c r="I3710" i="4"/>
  <c r="I3722" i="4"/>
  <c r="I3729" i="4"/>
  <c r="I3774" i="4"/>
  <c r="I3793" i="4"/>
  <c r="I3838" i="4"/>
  <c r="I3902" i="4"/>
  <c r="I3940" i="4"/>
  <c r="I3966" i="4"/>
  <c r="B4185" i="5"/>
  <c r="J4185" i="5" s="1"/>
  <c r="I4182" i="4"/>
  <c r="B4404" i="5"/>
  <c r="I4404" i="5" s="1"/>
  <c r="I4401" i="4"/>
  <c r="B4461" i="5"/>
  <c r="S4461" i="5" s="1"/>
  <c r="I4458" i="4"/>
  <c r="B4539" i="5"/>
  <c r="H4539" i="5" s="1"/>
  <c r="I4536" i="4"/>
  <c r="B4615" i="5"/>
  <c r="I4612" i="4"/>
  <c r="B4724" i="5"/>
  <c r="H4724" i="5" s="1"/>
  <c r="I4721" i="4"/>
  <c r="B4833" i="5"/>
  <c r="I4833" i="5" s="1"/>
  <c r="I4830" i="4"/>
  <c r="B4871" i="5"/>
  <c r="E4871" i="5" s="1"/>
  <c r="I4868" i="4"/>
  <c r="B4923" i="5"/>
  <c r="D4923" i="5" s="1"/>
  <c r="I4920" i="4"/>
  <c r="I2885" i="4"/>
  <c r="I2978" i="4"/>
  <c r="I3012" i="4"/>
  <c r="I3145" i="4"/>
  <c r="I3302" i="4"/>
  <c r="I3366" i="4"/>
  <c r="I3378" i="4"/>
  <c r="I3385" i="4"/>
  <c r="I3404" i="4"/>
  <c r="I3430" i="4"/>
  <c r="I3494" i="4"/>
  <c r="I3506" i="4"/>
  <c r="I3532" i="4"/>
  <c r="I3558" i="4"/>
  <c r="I3596" i="4"/>
  <c r="I3622" i="4"/>
  <c r="I3641" i="4"/>
  <c r="I3686" i="4"/>
  <c r="I3750" i="4"/>
  <c r="I3814" i="4"/>
  <c r="I3878" i="4"/>
  <c r="I3916" i="4"/>
  <c r="I3942" i="4"/>
  <c r="I3954" i="4"/>
  <c r="I3961" i="4"/>
  <c r="I3968" i="4"/>
  <c r="I3980" i="4"/>
  <c r="I4006" i="4"/>
  <c r="I4018" i="4"/>
  <c r="I4025" i="4"/>
  <c r="I4032" i="4"/>
  <c r="I4044" i="4"/>
  <c r="I4070" i="4"/>
  <c r="I4102" i="4"/>
  <c r="B4140" i="5"/>
  <c r="D4140" i="5" s="1"/>
  <c r="N4140" i="5" s="1"/>
  <c r="I4137" i="4"/>
  <c r="B4268" i="5"/>
  <c r="R4268" i="5" s="1"/>
  <c r="I4265" i="4"/>
  <c r="I4306" i="4"/>
  <c r="B4313" i="5"/>
  <c r="H4313" i="5" s="1"/>
  <c r="I4310" i="4"/>
  <c r="B4339" i="5"/>
  <c r="I4336" i="4"/>
  <c r="I4442" i="4"/>
  <c r="B4449" i="5"/>
  <c r="J4449" i="5" s="1"/>
  <c r="I4446" i="4"/>
  <c r="B4653" i="5"/>
  <c r="I4650" i="4"/>
  <c r="B4769" i="5"/>
  <c r="I4766" i="4"/>
  <c r="B4859" i="5"/>
  <c r="G4859" i="5" s="1"/>
  <c r="I4856" i="4"/>
  <c r="I4916" i="4"/>
  <c r="I5032" i="4"/>
  <c r="B5037" i="5"/>
  <c r="I5034" i="4"/>
  <c r="B5063" i="5"/>
  <c r="I5060" i="4"/>
  <c r="B5103" i="5"/>
  <c r="F5103" i="5" s="1"/>
  <c r="I5100" i="4"/>
  <c r="I4126" i="4"/>
  <c r="I4228" i="4"/>
  <c r="I4318" i="4"/>
  <c r="I4356" i="4"/>
  <c r="I4372" i="4"/>
  <c r="I4388" i="4"/>
  <c r="I4409" i="4"/>
  <c r="I4518" i="4"/>
  <c r="I4710" i="4"/>
  <c r="I4774" i="4"/>
  <c r="I4793" i="4"/>
  <c r="I4800" i="4"/>
  <c r="I4838" i="4"/>
  <c r="I4902" i="4"/>
  <c r="I4966" i="4"/>
  <c r="I5004" i="4"/>
  <c r="I5030" i="4"/>
  <c r="I5042" i="4"/>
  <c r="I5049" i="4"/>
  <c r="I5056" i="4"/>
  <c r="I5068" i="4"/>
  <c r="I5096" i="4"/>
  <c r="I4142" i="4"/>
  <c r="I4154" i="4"/>
  <c r="I4161" i="4"/>
  <c r="I4206" i="4"/>
  <c r="I4270" i="4"/>
  <c r="I4334" i="4"/>
  <c r="I4406" i="4"/>
  <c r="I4470" i="4"/>
  <c r="I4534" i="4"/>
  <c r="I4546" i="4"/>
  <c r="I4553" i="4"/>
  <c r="I4572" i="4"/>
  <c r="I4598" i="4"/>
  <c r="I4610" i="4"/>
  <c r="I4617" i="4"/>
  <c r="I4662" i="4"/>
  <c r="I4674" i="4"/>
  <c r="I4681" i="4"/>
  <c r="I4688" i="4"/>
  <c r="I4726" i="4"/>
  <c r="I4752" i="4"/>
  <c r="I4790" i="4"/>
  <c r="I4918" i="4"/>
  <c r="I4930" i="4"/>
  <c r="I4937" i="4"/>
  <c r="I4982" i="4"/>
  <c r="I4094" i="4"/>
  <c r="I4113" i="4"/>
  <c r="I4120" i="4"/>
  <c r="I4158" i="4"/>
  <c r="I4177" i="4"/>
  <c r="I4222" i="4"/>
  <c r="I4241" i="4"/>
  <c r="I4260" i="4"/>
  <c r="I4286" i="4"/>
  <c r="I4305" i="4"/>
  <c r="I4312" i="4"/>
  <c r="I4324" i="4"/>
  <c r="I4350" i="4"/>
  <c r="I4364" i="4"/>
  <c r="I4380" i="4"/>
  <c r="I4396" i="4"/>
  <c r="I4422" i="4"/>
  <c r="I4460" i="4"/>
  <c r="I4486" i="4"/>
  <c r="I4505" i="4"/>
  <c r="I4550" i="4"/>
  <c r="I4614" i="4"/>
  <c r="I4678" i="4"/>
  <c r="I4742" i="4"/>
  <c r="I4806" i="4"/>
  <c r="I4825" i="4"/>
  <c r="I4832" i="4"/>
  <c r="I4844" i="4"/>
  <c r="I4870" i="4"/>
  <c r="I4934" i="4"/>
  <c r="I4953" i="4"/>
  <c r="I4960" i="4"/>
  <c r="I4998" i="4"/>
  <c r="I5010" i="4"/>
  <c r="I5017" i="4"/>
  <c r="I5024" i="4"/>
  <c r="I5036" i="4"/>
  <c r="I5062" i="4"/>
  <c r="I5074" i="4"/>
  <c r="I5081" i="4"/>
  <c r="I5088" i="4"/>
  <c r="I5104" i="4"/>
  <c r="I4108" i="4"/>
  <c r="I4134" i="4"/>
  <c r="I4288" i="4"/>
  <c r="I4326" i="4"/>
  <c r="I4338" i="4"/>
  <c r="I4345" i="4"/>
  <c r="I4352" i="4"/>
  <c r="I4368" i="4"/>
  <c r="I4398" i="4"/>
  <c r="I4462" i="4"/>
  <c r="I4526" i="4"/>
  <c r="I4564" i="4"/>
  <c r="I4590" i="4"/>
  <c r="I4654" i="4"/>
  <c r="I4718" i="4"/>
  <c r="I4782" i="4"/>
  <c r="I4794" i="4"/>
  <c r="I4801" i="4"/>
  <c r="I4820" i="4"/>
  <c r="I4846" i="4"/>
  <c r="I4974" i="4"/>
  <c r="I5012" i="4"/>
  <c r="I5038" i="4"/>
  <c r="I4110" i="4"/>
  <c r="I4174" i="4"/>
  <c r="I4193" i="4"/>
  <c r="I4238" i="4"/>
  <c r="I4250" i="4"/>
  <c r="I4302" i="4"/>
  <c r="I4438" i="4"/>
  <c r="I4502" i="4"/>
  <c r="I4540" i="4"/>
  <c r="I4566" i="4"/>
  <c r="I4630" i="4"/>
  <c r="I4642" i="4"/>
  <c r="I4649" i="4"/>
  <c r="I4694" i="4"/>
  <c r="I4713" i="4"/>
  <c r="I4720" i="4"/>
  <c r="I4758" i="4"/>
  <c r="I4777" i="4"/>
  <c r="I4822" i="4"/>
  <c r="I4886" i="4"/>
  <c r="B20" i="5"/>
  <c r="I17" i="4"/>
  <c r="B74" i="5"/>
  <c r="I71" i="4"/>
  <c r="H105" i="5"/>
  <c r="G105" i="5"/>
  <c r="F105" i="5"/>
  <c r="E105" i="5"/>
  <c r="T105" i="5"/>
  <c r="D105" i="5"/>
  <c r="S105" i="5"/>
  <c r="C105" i="5"/>
  <c r="R105" i="5"/>
  <c r="J105" i="5"/>
  <c r="I105" i="5"/>
  <c r="B170" i="5"/>
  <c r="I167" i="4"/>
  <c r="I207" i="4"/>
  <c r="B210" i="5" s="1"/>
  <c r="B299" i="5"/>
  <c r="I296" i="4"/>
  <c r="B356" i="5"/>
  <c r="I353" i="4"/>
  <c r="B394" i="5"/>
  <c r="I391" i="4"/>
  <c r="B484" i="5"/>
  <c r="I481" i="4"/>
  <c r="B522" i="5"/>
  <c r="I519" i="4"/>
  <c r="B554" i="5"/>
  <c r="I551" i="4"/>
  <c r="B612" i="5"/>
  <c r="I609" i="4"/>
  <c r="B644" i="5"/>
  <c r="I641" i="4"/>
  <c r="B682" i="5"/>
  <c r="I679" i="4"/>
  <c r="B915" i="5"/>
  <c r="I912" i="4"/>
  <c r="B1004" i="5"/>
  <c r="I1001" i="4"/>
  <c r="B1060" i="5"/>
  <c r="I1057" i="4"/>
  <c r="B1347" i="5"/>
  <c r="I1344" i="4"/>
  <c r="B1756" i="5"/>
  <c r="I1753" i="4"/>
  <c r="B1900" i="5"/>
  <c r="I1897" i="4"/>
  <c r="B1916" i="5"/>
  <c r="I1913" i="4"/>
  <c r="B1932" i="5"/>
  <c r="I1929" i="4"/>
  <c r="B2011" i="5"/>
  <c r="I2008" i="4"/>
  <c r="B2347" i="5"/>
  <c r="I2344" i="4"/>
  <c r="B2515" i="5"/>
  <c r="I2512" i="4"/>
  <c r="B2938" i="5"/>
  <c r="I2935" i="4"/>
  <c r="B3081" i="5"/>
  <c r="I3078" i="4"/>
  <c r="H6" i="4"/>
  <c r="T23" i="3"/>
  <c r="B195" i="5"/>
  <c r="I192" i="4"/>
  <c r="B234" i="5"/>
  <c r="I231" i="4"/>
  <c r="B266" i="5"/>
  <c r="I263" i="4"/>
  <c r="B436" i="5"/>
  <c r="I433" i="4"/>
  <c r="B811" i="5"/>
  <c r="I808" i="4"/>
  <c r="B827" i="5"/>
  <c r="I824" i="4"/>
  <c r="B882" i="5"/>
  <c r="I879" i="4"/>
  <c r="I950" i="5"/>
  <c r="H950" i="5"/>
  <c r="G950" i="5"/>
  <c r="F950" i="5"/>
  <c r="E950" i="5"/>
  <c r="T950" i="5"/>
  <c r="D950" i="5"/>
  <c r="S950" i="5"/>
  <c r="R950" i="5"/>
  <c r="J950" i="5"/>
  <c r="C950" i="5"/>
  <c r="B955" i="5"/>
  <c r="I952" i="4"/>
  <c r="B1036" i="5"/>
  <c r="I1033" i="4"/>
  <c r="B1323" i="5"/>
  <c r="I1320" i="4"/>
  <c r="B1547" i="5"/>
  <c r="I1544" i="4"/>
  <c r="B1564" i="5"/>
  <c r="I1561" i="4"/>
  <c r="B1611" i="5"/>
  <c r="I1608" i="4"/>
  <c r="B1628" i="5"/>
  <c r="I1625" i="4"/>
  <c r="B1988" i="5"/>
  <c r="I1985" i="4"/>
  <c r="B2003" i="5"/>
  <c r="I2000" i="4"/>
  <c r="B2067" i="5"/>
  <c r="I2064" i="4"/>
  <c r="B2323" i="5"/>
  <c r="I2320" i="4"/>
  <c r="B132" i="5"/>
  <c r="I129" i="4"/>
  <c r="B314" i="5"/>
  <c r="I311" i="4"/>
  <c r="H329" i="5"/>
  <c r="G329" i="5"/>
  <c r="F329" i="5"/>
  <c r="E329" i="5"/>
  <c r="T329" i="5"/>
  <c r="D329" i="5"/>
  <c r="S329" i="5"/>
  <c r="C329" i="5"/>
  <c r="R329" i="5"/>
  <c r="J329" i="5"/>
  <c r="I329" i="5"/>
  <c r="H409" i="5"/>
  <c r="G409" i="5"/>
  <c r="F409" i="5"/>
  <c r="E409" i="5"/>
  <c r="T409" i="5"/>
  <c r="D409" i="5"/>
  <c r="S409" i="5"/>
  <c r="C409" i="5"/>
  <c r="R409" i="5"/>
  <c r="J409" i="5"/>
  <c r="I409" i="5"/>
  <c r="H457" i="5"/>
  <c r="G457" i="5"/>
  <c r="F457" i="5"/>
  <c r="E457" i="5"/>
  <c r="T457" i="5"/>
  <c r="D457" i="5"/>
  <c r="O457" i="5" s="1"/>
  <c r="S457" i="5"/>
  <c r="C457" i="5"/>
  <c r="R457" i="5"/>
  <c r="J457" i="5"/>
  <c r="I457" i="5"/>
  <c r="B467" i="5"/>
  <c r="I464" i="4"/>
  <c r="B603" i="5"/>
  <c r="I600" i="4"/>
  <c r="B627" i="5"/>
  <c r="I624" i="4"/>
  <c r="B802" i="5"/>
  <c r="I799" i="4"/>
  <c r="B842" i="5"/>
  <c r="I839" i="4"/>
  <c r="B939" i="5"/>
  <c r="I936" i="4"/>
  <c r="B1164" i="5"/>
  <c r="I1161" i="4"/>
  <c r="B1371" i="5"/>
  <c r="I1368" i="4"/>
  <c r="B1427" i="5"/>
  <c r="I1424" i="4"/>
  <c r="B1844" i="5"/>
  <c r="I1841" i="4"/>
  <c r="C6" i="10"/>
  <c r="D22" i="8"/>
  <c r="H22" i="8" s="1"/>
  <c r="C21" i="8"/>
  <c r="G21" i="8" s="1"/>
  <c r="D24" i="8"/>
  <c r="H24" i="8" s="1"/>
  <c r="C23" i="8"/>
  <c r="G23" i="8" s="1"/>
  <c r="D16" i="8"/>
  <c r="H16" i="8" s="1"/>
  <c r="C15" i="8"/>
  <c r="G15" i="8" s="1"/>
  <c r="B8" i="8"/>
  <c r="C11" i="7"/>
  <c r="G11" i="7" s="1"/>
  <c r="B8" i="11"/>
  <c r="C8" i="11" s="1"/>
  <c r="D26" i="8"/>
  <c r="H26" i="8" s="1"/>
  <c r="D19" i="8"/>
  <c r="H19" i="8" s="1"/>
  <c r="D14" i="8"/>
  <c r="H14" i="8" s="1"/>
  <c r="C15" i="7"/>
  <c r="G15" i="7" s="1"/>
  <c r="D11" i="7"/>
  <c r="C6" i="9"/>
  <c r="D15" i="8"/>
  <c r="H15" i="8" s="1"/>
  <c r="D7" i="8"/>
  <c r="C14" i="7"/>
  <c r="G14" i="7" s="1"/>
  <c r="C10" i="7"/>
  <c r="G10" i="7" s="1"/>
  <c r="D23" i="8"/>
  <c r="H23" i="8" s="1"/>
  <c r="D20" i="8"/>
  <c r="H20" i="8" s="1"/>
  <c r="C7" i="8"/>
  <c r="C24" i="8"/>
  <c r="G24" i="8" s="1"/>
  <c r="D17" i="8"/>
  <c r="H17" i="8" s="1"/>
  <c r="E8" i="8"/>
  <c r="C20" i="8"/>
  <c r="G20" i="8" s="1"/>
  <c r="C16" i="8"/>
  <c r="G16" i="8" s="1"/>
  <c r="C14" i="8"/>
  <c r="G14" i="8" s="1"/>
  <c r="I14" i="8" s="1"/>
  <c r="C8" i="8"/>
  <c r="D10" i="7"/>
  <c r="D9" i="7"/>
  <c r="C26" i="8"/>
  <c r="G26" i="8" s="1"/>
  <c r="C22" i="8"/>
  <c r="G22" i="8" s="1"/>
  <c r="I22" i="8" s="1"/>
  <c r="E7" i="8"/>
  <c r="C9" i="7"/>
  <c r="B7" i="8"/>
  <c r="D12" i="7"/>
  <c r="D25" i="8"/>
  <c r="H25" i="8" s="1"/>
  <c r="D21" i="8"/>
  <c r="H21" i="8" s="1"/>
  <c r="C13" i="8"/>
  <c r="G13" i="8" s="1"/>
  <c r="D15" i="7"/>
  <c r="C13" i="7"/>
  <c r="G13" i="7" s="1"/>
  <c r="D18" i="8"/>
  <c r="H18" i="8" s="1"/>
  <c r="C12" i="7"/>
  <c r="G12" i="7" s="1"/>
  <c r="C17" i="8"/>
  <c r="G17" i="8" s="1"/>
  <c r="C19" i="8"/>
  <c r="G19" i="8" s="1"/>
  <c r="D13" i="7"/>
  <c r="C25" i="8"/>
  <c r="G25" i="8" s="1"/>
  <c r="D13" i="8"/>
  <c r="H13" i="8" s="1"/>
  <c r="C5" i="7"/>
  <c r="D14" i="7"/>
  <c r="C18" i="8"/>
  <c r="G18" i="8" s="1"/>
  <c r="D8" i="8"/>
  <c r="D13" i="3"/>
  <c r="D11" i="3"/>
  <c r="D9" i="3"/>
  <c r="C14" i="3"/>
  <c r="C13" i="3"/>
  <c r="C12" i="3"/>
  <c r="C11" i="3"/>
  <c r="C10" i="3"/>
  <c r="C9" i="3"/>
  <c r="D14" i="3"/>
  <c r="D12" i="3"/>
  <c r="D10" i="3"/>
  <c r="D8" i="3"/>
  <c r="C8" i="3"/>
  <c r="C5" i="3"/>
  <c r="I33" i="4"/>
  <c r="B36" i="5" s="1"/>
  <c r="I111" i="4"/>
  <c r="B114" i="5" s="1"/>
  <c r="B306" i="5"/>
  <c r="I303" i="4"/>
  <c r="B323" i="5"/>
  <c r="I320" i="4"/>
  <c r="B451" i="5"/>
  <c r="I448" i="4"/>
  <c r="B588" i="5"/>
  <c r="I585" i="4"/>
  <c r="B780" i="5"/>
  <c r="I777" i="4"/>
  <c r="B931" i="5"/>
  <c r="I928" i="4"/>
  <c r="B1131" i="5"/>
  <c r="I1128" i="4"/>
  <c r="B1195" i="5"/>
  <c r="I1192" i="4"/>
  <c r="B1363" i="5"/>
  <c r="I1360" i="4"/>
  <c r="B2059" i="5"/>
  <c r="I2056" i="4"/>
  <c r="B2363" i="5"/>
  <c r="I2360" i="4"/>
  <c r="B2444" i="5"/>
  <c r="I2441" i="4"/>
  <c r="B3048" i="5"/>
  <c r="I3045" i="4"/>
  <c r="B43" i="5"/>
  <c r="I40" i="4"/>
  <c r="B59" i="5"/>
  <c r="I56" i="4"/>
  <c r="B99" i="5"/>
  <c r="I96" i="4"/>
  <c r="H169" i="5"/>
  <c r="G169" i="5"/>
  <c r="F169" i="5"/>
  <c r="E169" i="5"/>
  <c r="T169" i="5"/>
  <c r="D169" i="5"/>
  <c r="P169" i="5" s="1"/>
  <c r="S169" i="5"/>
  <c r="C169" i="5"/>
  <c r="R169" i="5"/>
  <c r="J169" i="5"/>
  <c r="I169" i="5"/>
  <c r="I201" i="4"/>
  <c r="B204" i="5" s="1"/>
  <c r="B219" i="5"/>
  <c r="I216" i="4"/>
  <c r="B260" i="5"/>
  <c r="I257" i="4"/>
  <c r="B378" i="5"/>
  <c r="I375" i="4"/>
  <c r="H393" i="5"/>
  <c r="G393" i="5"/>
  <c r="F393" i="5"/>
  <c r="E393" i="5"/>
  <c r="T393" i="5"/>
  <c r="D393" i="5"/>
  <c r="S393" i="5"/>
  <c r="C393" i="5"/>
  <c r="R393" i="5"/>
  <c r="J393" i="5"/>
  <c r="I393" i="5"/>
  <c r="B403" i="5"/>
  <c r="I400" i="4"/>
  <c r="B506" i="5"/>
  <c r="I503" i="4"/>
  <c r="H521" i="5"/>
  <c r="G521" i="5"/>
  <c r="F521" i="5"/>
  <c r="E521" i="5"/>
  <c r="T521" i="5"/>
  <c r="D521" i="5"/>
  <c r="P521" i="5" s="1"/>
  <c r="S521" i="5"/>
  <c r="C521" i="5"/>
  <c r="R521" i="5"/>
  <c r="J521" i="5"/>
  <c r="I521" i="5"/>
  <c r="B595" i="5"/>
  <c r="I592" i="4"/>
  <c r="B666" i="5"/>
  <c r="I663" i="4"/>
  <c r="B691" i="5"/>
  <c r="I688" i="4"/>
  <c r="B738" i="5"/>
  <c r="I735" i="4"/>
  <c r="B907" i="5"/>
  <c r="I904" i="4"/>
  <c r="B971" i="5"/>
  <c r="I968" i="4"/>
  <c r="B1052" i="5"/>
  <c r="I1049" i="4"/>
  <c r="B1147" i="5"/>
  <c r="I1144" i="4"/>
  <c r="B1339" i="5"/>
  <c r="I1336" i="4"/>
  <c r="B1500" i="5"/>
  <c r="I1497" i="4"/>
  <c r="B1980" i="5"/>
  <c r="I1977" i="4"/>
  <c r="B2051" i="5"/>
  <c r="I2048" i="4"/>
  <c r="B2339" i="5"/>
  <c r="I2336" i="4"/>
  <c r="B2636" i="5"/>
  <c r="I2633" i="4"/>
  <c r="B2707" i="5"/>
  <c r="I2704" i="4"/>
  <c r="B1020" i="5"/>
  <c r="I1017" i="4"/>
  <c r="B180" i="5"/>
  <c r="I177" i="4"/>
  <c r="H233" i="5"/>
  <c r="G233" i="5"/>
  <c r="F233" i="5"/>
  <c r="E233" i="5"/>
  <c r="T233" i="5"/>
  <c r="D233" i="5"/>
  <c r="S233" i="5"/>
  <c r="C233" i="5"/>
  <c r="R233" i="5"/>
  <c r="J233" i="5"/>
  <c r="I233" i="5"/>
  <c r="B243" i="5"/>
  <c r="I240" i="4"/>
  <c r="B330" i="5"/>
  <c r="I327" i="4"/>
  <c r="B420" i="5"/>
  <c r="I417" i="4"/>
  <c r="B458" i="5"/>
  <c r="I455" i="4"/>
  <c r="B708" i="5"/>
  <c r="I705" i="4"/>
  <c r="B796" i="5"/>
  <c r="I793" i="4"/>
  <c r="B850" i="5"/>
  <c r="I847" i="4"/>
  <c r="B876" i="5"/>
  <c r="I873" i="4"/>
  <c r="B947" i="5"/>
  <c r="I944" i="4"/>
  <c r="B987" i="5"/>
  <c r="I984" i="4"/>
  <c r="B1100" i="5"/>
  <c r="I1097" i="4"/>
  <c r="B1379" i="5"/>
  <c r="I1376" i="4"/>
  <c r="B1396" i="5"/>
  <c r="I1393" i="4"/>
  <c r="B1443" i="5"/>
  <c r="I1440" i="4"/>
  <c r="B1460" i="5"/>
  <c r="I1457" i="4"/>
  <c r="B1580" i="5"/>
  <c r="I1577" i="4"/>
  <c r="B1595" i="5"/>
  <c r="I1592" i="4"/>
  <c r="B1644" i="5"/>
  <c r="I1641" i="4"/>
  <c r="B1659" i="5"/>
  <c r="I1656" i="4"/>
  <c r="B1731" i="5"/>
  <c r="I1728" i="4"/>
  <c r="B1748" i="5"/>
  <c r="I1745" i="4"/>
  <c r="B1764" i="5"/>
  <c r="I1761" i="4"/>
  <c r="B1875" i="5"/>
  <c r="I1872" i="4"/>
  <c r="B1892" i="5"/>
  <c r="I1889" i="4"/>
  <c r="B1908" i="5"/>
  <c r="I1905" i="4"/>
  <c r="B1924" i="5"/>
  <c r="I1921" i="4"/>
  <c r="B1940" i="5"/>
  <c r="I1937" i="4"/>
  <c r="B2043" i="5"/>
  <c r="I2040" i="4"/>
  <c r="B2115" i="5"/>
  <c r="I2112" i="4"/>
  <c r="B2315" i="5"/>
  <c r="I2312" i="4"/>
  <c r="B2379" i="5"/>
  <c r="I2376" i="4"/>
  <c r="I224" i="4"/>
  <c r="B227" i="5" s="1"/>
  <c r="B284" i="5"/>
  <c r="I281" i="4"/>
  <c r="B339" i="5"/>
  <c r="I336" i="4"/>
  <c r="B442" i="5"/>
  <c r="I439" i="4"/>
  <c r="B786" i="5"/>
  <c r="I783" i="4"/>
  <c r="B899" i="5"/>
  <c r="I896" i="4"/>
  <c r="B1412" i="5"/>
  <c r="I1409" i="4"/>
  <c r="B1523" i="5"/>
  <c r="I1520" i="4"/>
  <c r="B1859" i="5"/>
  <c r="I1856" i="4"/>
  <c r="B2019" i="5"/>
  <c r="I2016" i="4"/>
  <c r="B2371" i="5"/>
  <c r="I2368" i="4"/>
  <c r="B26" i="5"/>
  <c r="I23" i="4"/>
  <c r="B82" i="5"/>
  <c r="I79" i="4"/>
  <c r="B106" i="5"/>
  <c r="I103" i="4"/>
  <c r="B123" i="5"/>
  <c r="I120" i="4"/>
  <c r="B187" i="5"/>
  <c r="I184" i="4"/>
  <c r="B290" i="5"/>
  <c r="I287" i="4"/>
  <c r="B372" i="5"/>
  <c r="I369" i="4"/>
  <c r="B500" i="5"/>
  <c r="I497" i="4"/>
  <c r="B530" i="5"/>
  <c r="I527" i="4"/>
  <c r="B562" i="5"/>
  <c r="I559" i="4"/>
  <c r="B660" i="5"/>
  <c r="I657" i="4"/>
  <c r="B747" i="5"/>
  <c r="I744" i="4"/>
  <c r="B763" i="5"/>
  <c r="I760" i="4"/>
  <c r="B923" i="5"/>
  <c r="I920" i="4"/>
  <c r="B1068" i="5"/>
  <c r="I1065" i="4"/>
  <c r="B1355" i="5"/>
  <c r="I1352" i="4"/>
  <c r="B2035" i="5"/>
  <c r="I2032" i="4"/>
  <c r="B2355" i="5"/>
  <c r="I2352" i="4"/>
  <c r="B2523" i="5"/>
  <c r="I2520" i="4"/>
  <c r="B2740" i="5"/>
  <c r="I2737" i="4"/>
  <c r="I137" i="4"/>
  <c r="B140" i="5" s="1"/>
  <c r="B147" i="5"/>
  <c r="I144" i="4"/>
  <c r="B387" i="5"/>
  <c r="I384" i="4"/>
  <c r="B515" i="5"/>
  <c r="I512" i="4"/>
  <c r="B620" i="5"/>
  <c r="I617" i="4"/>
  <c r="B675" i="5"/>
  <c r="I672" i="4"/>
  <c r="B730" i="5"/>
  <c r="I727" i="4"/>
  <c r="B892" i="5"/>
  <c r="I889" i="4"/>
  <c r="B1123" i="5"/>
  <c r="I1120" i="4"/>
  <c r="B1180" i="5"/>
  <c r="I1177" i="4"/>
  <c r="B1331" i="5"/>
  <c r="I1328" i="4"/>
  <c r="B2027" i="5"/>
  <c r="I2024" i="4"/>
  <c r="B2196" i="5"/>
  <c r="I2193" i="4"/>
  <c r="B2331" i="5"/>
  <c r="I2328" i="4"/>
  <c r="B2966" i="5"/>
  <c r="I2963" i="4"/>
  <c r="B2989" i="5"/>
  <c r="I2986" i="4"/>
  <c r="B3012" i="5"/>
  <c r="I3009" i="4"/>
  <c r="B2075" i="5"/>
  <c r="I2072" i="4"/>
  <c r="B2083" i="5"/>
  <c r="I2080" i="4"/>
  <c r="B2091" i="5"/>
  <c r="I2088" i="4"/>
  <c r="B2099" i="5"/>
  <c r="I2096" i="4"/>
  <c r="B2132" i="5"/>
  <c r="I2129" i="4"/>
  <c r="B2299" i="5"/>
  <c r="I2296" i="4"/>
  <c r="B2428" i="5"/>
  <c r="I2425" i="4"/>
  <c r="B2459" i="5"/>
  <c r="I2456" i="4"/>
  <c r="B2572" i="5"/>
  <c r="I2569" i="4"/>
  <c r="B2580" i="5"/>
  <c r="I2577" i="4"/>
  <c r="B2651" i="5"/>
  <c r="I2648" i="4"/>
  <c r="B2659" i="5"/>
  <c r="I2656" i="4"/>
  <c r="B2667" i="5"/>
  <c r="I2664" i="4"/>
  <c r="B2675" i="5"/>
  <c r="I2672" i="4"/>
  <c r="B2683" i="5"/>
  <c r="I2680" i="4"/>
  <c r="B2691" i="5"/>
  <c r="I2688" i="4"/>
  <c r="B2724" i="5"/>
  <c r="I2721" i="4"/>
  <c r="B2755" i="5"/>
  <c r="I2752" i="4"/>
  <c r="B2763" i="5"/>
  <c r="I2760" i="4"/>
  <c r="B2771" i="5"/>
  <c r="I2768" i="4"/>
  <c r="B2779" i="5"/>
  <c r="I2776" i="4"/>
  <c r="B2787" i="5"/>
  <c r="I2784" i="4"/>
  <c r="B2795" i="5"/>
  <c r="I2792" i="4"/>
  <c r="B2803" i="5"/>
  <c r="I2800" i="4"/>
  <c r="B2811" i="5"/>
  <c r="I2808" i="4"/>
  <c r="B2819" i="5"/>
  <c r="I2816" i="4"/>
  <c r="B2827" i="5"/>
  <c r="I2824" i="4"/>
  <c r="B2835" i="5"/>
  <c r="I2832" i="4"/>
  <c r="B2843" i="5"/>
  <c r="I2840" i="4"/>
  <c r="B2851" i="5"/>
  <c r="I2848" i="4"/>
  <c r="B2859" i="5"/>
  <c r="I2856" i="4"/>
  <c r="B2867" i="5"/>
  <c r="I2864" i="4"/>
  <c r="B2875" i="5"/>
  <c r="I2872" i="4"/>
  <c r="B2883" i="5"/>
  <c r="I2880" i="4"/>
  <c r="B2891" i="5"/>
  <c r="I2888" i="4"/>
  <c r="B2952" i="5"/>
  <c r="I2949" i="4"/>
  <c r="B3002" i="5"/>
  <c r="I2999" i="4"/>
  <c r="B3044" i="5"/>
  <c r="I3041" i="4"/>
  <c r="H473" i="5"/>
  <c r="G473" i="5"/>
  <c r="F473" i="5"/>
  <c r="E473" i="5"/>
  <c r="T473" i="5"/>
  <c r="D473" i="5"/>
  <c r="N473" i="5" s="1"/>
  <c r="S473" i="5"/>
  <c r="C473" i="5"/>
  <c r="R473" i="5"/>
  <c r="J473" i="5"/>
  <c r="I473" i="5"/>
  <c r="I1334" i="5"/>
  <c r="H1334" i="5"/>
  <c r="G1334" i="5"/>
  <c r="F1334" i="5"/>
  <c r="E1334" i="5"/>
  <c r="T1334" i="5"/>
  <c r="D1334" i="5"/>
  <c r="P1334" i="5" s="1"/>
  <c r="S1334" i="5"/>
  <c r="R1334" i="5"/>
  <c r="J1334" i="5"/>
  <c r="C1334" i="5"/>
  <c r="B28" i="5"/>
  <c r="I25" i="4"/>
  <c r="B34" i="5"/>
  <c r="I31" i="4"/>
  <c r="B51" i="5"/>
  <c r="I48" i="4"/>
  <c r="S62" i="5"/>
  <c r="G62" i="5"/>
  <c r="J62" i="5"/>
  <c r="T62" i="5"/>
  <c r="I62" i="5"/>
  <c r="R62" i="5"/>
  <c r="H62" i="5"/>
  <c r="F62" i="5"/>
  <c r="E62" i="5"/>
  <c r="D62" i="5"/>
  <c r="M62" i="5" s="1"/>
  <c r="C62" i="5"/>
  <c r="B76" i="5"/>
  <c r="I73" i="4"/>
  <c r="I88" i="4"/>
  <c r="B91" i="5" s="1"/>
  <c r="B108" i="5"/>
  <c r="I105" i="4"/>
  <c r="I135" i="4"/>
  <c r="B138" i="5" s="1"/>
  <c r="B155" i="5"/>
  <c r="I152" i="4"/>
  <c r="B172" i="5"/>
  <c r="I169" i="4"/>
  <c r="B178" i="5"/>
  <c r="I175" i="4"/>
  <c r="H201" i="5"/>
  <c r="G201" i="5"/>
  <c r="F201" i="5"/>
  <c r="E201" i="5"/>
  <c r="T201" i="5"/>
  <c r="D201" i="5"/>
  <c r="P201" i="5" s="1"/>
  <c r="S201" i="5"/>
  <c r="C201" i="5"/>
  <c r="R201" i="5"/>
  <c r="J201" i="5"/>
  <c r="I201" i="5"/>
  <c r="B212" i="5"/>
  <c r="I209" i="4"/>
  <c r="B236" i="5"/>
  <c r="I233" i="4"/>
  <c r="B251" i="5"/>
  <c r="I248" i="4"/>
  <c r="B275" i="5"/>
  <c r="I272" i="4"/>
  <c r="H281" i="5"/>
  <c r="G281" i="5"/>
  <c r="F281" i="5"/>
  <c r="E281" i="5"/>
  <c r="T281" i="5"/>
  <c r="D281" i="5"/>
  <c r="S281" i="5"/>
  <c r="C281" i="5"/>
  <c r="R281" i="5"/>
  <c r="J281" i="5"/>
  <c r="I281" i="5"/>
  <c r="B308" i="5"/>
  <c r="I305" i="4"/>
  <c r="B332" i="5"/>
  <c r="I329" i="4"/>
  <c r="B354" i="5"/>
  <c r="I351" i="4"/>
  <c r="B363" i="5"/>
  <c r="I360" i="4"/>
  <c r="B396" i="5"/>
  <c r="I393" i="4"/>
  <c r="B418" i="5"/>
  <c r="I415" i="4"/>
  <c r="B427" i="5"/>
  <c r="I424" i="4"/>
  <c r="B460" i="5"/>
  <c r="I457" i="4"/>
  <c r="B482" i="5"/>
  <c r="I479" i="4"/>
  <c r="B491" i="5"/>
  <c r="I488" i="4"/>
  <c r="B524" i="5"/>
  <c r="I521" i="4"/>
  <c r="B539" i="5"/>
  <c r="I536" i="4"/>
  <c r="B556" i="5"/>
  <c r="I553" i="4"/>
  <c r="B571" i="5"/>
  <c r="I568" i="4"/>
  <c r="B586" i="5"/>
  <c r="I583" i="4"/>
  <c r="B618" i="5"/>
  <c r="I615" i="4"/>
  <c r="B642" i="5"/>
  <c r="I639" i="4"/>
  <c r="B651" i="5"/>
  <c r="I648" i="4"/>
  <c r="B684" i="5"/>
  <c r="I681" i="4"/>
  <c r="B706" i="5"/>
  <c r="I703" i="4"/>
  <c r="B715" i="5"/>
  <c r="I712" i="4"/>
  <c r="B732" i="5"/>
  <c r="I729" i="4"/>
  <c r="B755" i="5"/>
  <c r="I752" i="4"/>
  <c r="B788" i="5"/>
  <c r="I785" i="4"/>
  <c r="B794" i="5"/>
  <c r="I791" i="4"/>
  <c r="B819" i="5"/>
  <c r="I816" i="4"/>
  <c r="B844" i="5"/>
  <c r="I841" i="4"/>
  <c r="B859" i="5"/>
  <c r="I856" i="4"/>
  <c r="B884" i="5"/>
  <c r="I881" i="4"/>
  <c r="B890" i="5"/>
  <c r="I887" i="4"/>
  <c r="B979" i="5"/>
  <c r="I976" i="4"/>
  <c r="B1012" i="5"/>
  <c r="I1009" i="4"/>
  <c r="B1044" i="5"/>
  <c r="I1041" i="4"/>
  <c r="B1076" i="5"/>
  <c r="I1073" i="4"/>
  <c r="B1084" i="5"/>
  <c r="I1081" i="4"/>
  <c r="B1092" i="5"/>
  <c r="I1089" i="4"/>
  <c r="B1139" i="5"/>
  <c r="I1136" i="4"/>
  <c r="B1172" i="5"/>
  <c r="I1169" i="4"/>
  <c r="B1203" i="5"/>
  <c r="I1200" i="4"/>
  <c r="B1211" i="5"/>
  <c r="I1208" i="4"/>
  <c r="B1219" i="5"/>
  <c r="I1216" i="4"/>
  <c r="B1227" i="5"/>
  <c r="I1224" i="4"/>
  <c r="B1235" i="5"/>
  <c r="I1232" i="4"/>
  <c r="B1243" i="5"/>
  <c r="I1240" i="4"/>
  <c r="B1251" i="5"/>
  <c r="I1248" i="4"/>
  <c r="B1259" i="5"/>
  <c r="I1256" i="4"/>
  <c r="B1267" i="5"/>
  <c r="I1264" i="4"/>
  <c r="B1275" i="5"/>
  <c r="I1272" i="4"/>
  <c r="B1283" i="5"/>
  <c r="I1280" i="4"/>
  <c r="B1291" i="5"/>
  <c r="I1288" i="4"/>
  <c r="B1299" i="5"/>
  <c r="I1296" i="4"/>
  <c r="B1307" i="5"/>
  <c r="I1304" i="4"/>
  <c r="B1315" i="5"/>
  <c r="I1312" i="4"/>
  <c r="B1404" i="5"/>
  <c r="I1401" i="4"/>
  <c r="B1435" i="5"/>
  <c r="I1432" i="4"/>
  <c r="B1468" i="5"/>
  <c r="I1465" i="4"/>
  <c r="B1476" i="5"/>
  <c r="I1473" i="4"/>
  <c r="B1484" i="5"/>
  <c r="I1481" i="4"/>
  <c r="B1492" i="5"/>
  <c r="I1489" i="4"/>
  <c r="B1531" i="5"/>
  <c r="I1528" i="4"/>
  <c r="B1539" i="5"/>
  <c r="I1536" i="4"/>
  <c r="B1572" i="5"/>
  <c r="I1569" i="4"/>
  <c r="B1603" i="5"/>
  <c r="I1600" i="4"/>
  <c r="B1636" i="5"/>
  <c r="I1633" i="4"/>
  <c r="B1667" i="5"/>
  <c r="I1664" i="4"/>
  <c r="B1675" i="5"/>
  <c r="I1672" i="4"/>
  <c r="B1683" i="5"/>
  <c r="I1680" i="4"/>
  <c r="B1691" i="5"/>
  <c r="I1688" i="4"/>
  <c r="B1699" i="5"/>
  <c r="I1696" i="4"/>
  <c r="B1707" i="5"/>
  <c r="I1704" i="4"/>
  <c r="B1715" i="5"/>
  <c r="I1712" i="4"/>
  <c r="B1723" i="5"/>
  <c r="I1720" i="4"/>
  <c r="B1772" i="5"/>
  <c r="I1769" i="4"/>
  <c r="B1780" i="5"/>
  <c r="I1777" i="4"/>
  <c r="B1788" i="5"/>
  <c r="I1785" i="4"/>
  <c r="B1796" i="5"/>
  <c r="I1793" i="4"/>
  <c r="B1804" i="5"/>
  <c r="I1801" i="4"/>
  <c r="B1812" i="5"/>
  <c r="I1809" i="4"/>
  <c r="B1820" i="5"/>
  <c r="I1817" i="4"/>
  <c r="B1828" i="5"/>
  <c r="I1825" i="4"/>
  <c r="B1836" i="5"/>
  <c r="I1833" i="4"/>
  <c r="B1867" i="5"/>
  <c r="I1864" i="4"/>
  <c r="B1948" i="5"/>
  <c r="I1945" i="4"/>
  <c r="B1956" i="5"/>
  <c r="I1953" i="4"/>
  <c r="B1964" i="5"/>
  <c r="I1961" i="4"/>
  <c r="B1972" i="5"/>
  <c r="I1969" i="4"/>
  <c r="B2107" i="5"/>
  <c r="I2104" i="4"/>
  <c r="B2140" i="5"/>
  <c r="I2137" i="4"/>
  <c r="B2148" i="5"/>
  <c r="I2145" i="4"/>
  <c r="B2156" i="5"/>
  <c r="I2153" i="4"/>
  <c r="B2164" i="5"/>
  <c r="I2161" i="4"/>
  <c r="B2172" i="5"/>
  <c r="I2169" i="4"/>
  <c r="B2180" i="5"/>
  <c r="I2177" i="4"/>
  <c r="B2188" i="5"/>
  <c r="I2185" i="4"/>
  <c r="B2307" i="5"/>
  <c r="I2304" i="4"/>
  <c r="B2436" i="5"/>
  <c r="I2433" i="4"/>
  <c r="B2467" i="5"/>
  <c r="I2464" i="4"/>
  <c r="B2475" i="5"/>
  <c r="I2472" i="4"/>
  <c r="B2483" i="5"/>
  <c r="I2480" i="4"/>
  <c r="B2491" i="5"/>
  <c r="I2488" i="4"/>
  <c r="B2499" i="5"/>
  <c r="I2496" i="4"/>
  <c r="B2507" i="5"/>
  <c r="I2504" i="4"/>
  <c r="B2588" i="5"/>
  <c r="I2585" i="4"/>
  <c r="B2596" i="5"/>
  <c r="I2593" i="4"/>
  <c r="B2604" i="5"/>
  <c r="I2601" i="4"/>
  <c r="B2612" i="5"/>
  <c r="I2609" i="4"/>
  <c r="B2620" i="5"/>
  <c r="I2617" i="4"/>
  <c r="B2628" i="5"/>
  <c r="I2625" i="4"/>
  <c r="B2699" i="5"/>
  <c r="I2696" i="4"/>
  <c r="B2732" i="5"/>
  <c r="I2729" i="4"/>
  <c r="B2916" i="5"/>
  <c r="I2913" i="4"/>
  <c r="B2921" i="5"/>
  <c r="I2918" i="4"/>
  <c r="B3017" i="5"/>
  <c r="I3014" i="4"/>
  <c r="B3058" i="5"/>
  <c r="I3055" i="4"/>
  <c r="B3065" i="5"/>
  <c r="I3062" i="4"/>
  <c r="B3184" i="5"/>
  <c r="I3181" i="4"/>
  <c r="B3488" i="5"/>
  <c r="I3485" i="4"/>
  <c r="B3744" i="5"/>
  <c r="I3741" i="4"/>
  <c r="B4000" i="5"/>
  <c r="I3997" i="4"/>
  <c r="B4256" i="5"/>
  <c r="I4253" i="4"/>
  <c r="B4472" i="5"/>
  <c r="I4469" i="4"/>
  <c r="B4728" i="5"/>
  <c r="I4725" i="4"/>
  <c r="B4984" i="5"/>
  <c r="I4981" i="4"/>
  <c r="B11" i="5"/>
  <c r="I8" i="4"/>
  <c r="B42" i="5"/>
  <c r="I39" i="4"/>
  <c r="B67" i="5"/>
  <c r="I64" i="4"/>
  <c r="I81" i="4"/>
  <c r="B84" i="5" s="1"/>
  <c r="B116" i="5"/>
  <c r="I113" i="4"/>
  <c r="H137" i="5"/>
  <c r="G137" i="5"/>
  <c r="F137" i="5"/>
  <c r="E137" i="5"/>
  <c r="T137" i="5"/>
  <c r="D137" i="5"/>
  <c r="M137" i="5" s="1"/>
  <c r="S137" i="5"/>
  <c r="C137" i="5"/>
  <c r="R137" i="5"/>
  <c r="J137" i="5"/>
  <c r="I137" i="5"/>
  <c r="B146" i="5"/>
  <c r="I143" i="4"/>
  <c r="B163" i="5"/>
  <c r="I160" i="4"/>
  <c r="B186" i="5"/>
  <c r="I183" i="4"/>
  <c r="B218" i="5"/>
  <c r="I215" i="4"/>
  <c r="B242" i="5"/>
  <c r="I239" i="4"/>
  <c r="B268" i="5"/>
  <c r="I265" i="4"/>
  <c r="B292" i="5"/>
  <c r="I289" i="4"/>
  <c r="B316" i="5"/>
  <c r="I313" i="4"/>
  <c r="B338" i="5"/>
  <c r="I335" i="4"/>
  <c r="B347" i="5"/>
  <c r="I344" i="4"/>
  <c r="B380" i="5"/>
  <c r="I377" i="4"/>
  <c r="B402" i="5"/>
  <c r="I399" i="4"/>
  <c r="B411" i="5"/>
  <c r="I408" i="4"/>
  <c r="B444" i="5"/>
  <c r="I441" i="4"/>
  <c r="B466" i="5"/>
  <c r="I463" i="4"/>
  <c r="B475" i="5"/>
  <c r="I472" i="4"/>
  <c r="B508" i="5"/>
  <c r="I505" i="4"/>
  <c r="B532" i="5"/>
  <c r="I529" i="4"/>
  <c r="B547" i="5"/>
  <c r="I544" i="4"/>
  <c r="B564" i="5"/>
  <c r="I561" i="4"/>
  <c r="B579" i="5"/>
  <c r="I576" i="4"/>
  <c r="B594" i="5"/>
  <c r="I591" i="4"/>
  <c r="B626" i="5"/>
  <c r="I623" i="4"/>
  <c r="B635" i="5"/>
  <c r="I632" i="4"/>
  <c r="B668" i="5"/>
  <c r="I665" i="4"/>
  <c r="B690" i="5"/>
  <c r="I687" i="4"/>
  <c r="B699" i="5"/>
  <c r="I696" i="4"/>
  <c r="B723" i="5"/>
  <c r="I720" i="4"/>
  <c r="B740" i="5"/>
  <c r="I737" i="4"/>
  <c r="B746" i="5"/>
  <c r="I743" i="4"/>
  <c r="B771" i="5"/>
  <c r="I768" i="4"/>
  <c r="B804" i="5"/>
  <c r="I801" i="4"/>
  <c r="B810" i="5"/>
  <c r="I807" i="4"/>
  <c r="B835" i="5"/>
  <c r="I832" i="4"/>
  <c r="B852" i="5"/>
  <c r="I849" i="4"/>
  <c r="B867" i="5"/>
  <c r="I864" i="4"/>
  <c r="B898" i="5"/>
  <c r="I895" i="4"/>
  <c r="B963" i="5"/>
  <c r="I960" i="4"/>
  <c r="B996" i="5"/>
  <c r="I993" i="4"/>
  <c r="B1027" i="5"/>
  <c r="I1024" i="4"/>
  <c r="I1078" i="5"/>
  <c r="H1078" i="5"/>
  <c r="G1078" i="5"/>
  <c r="F1078" i="5"/>
  <c r="E1078" i="5"/>
  <c r="T1078" i="5"/>
  <c r="D1078" i="5"/>
  <c r="P1078" i="5" s="1"/>
  <c r="S1078" i="5"/>
  <c r="R1078" i="5"/>
  <c r="J1078" i="5"/>
  <c r="C1078" i="5"/>
  <c r="B1107" i="5"/>
  <c r="I1104" i="4"/>
  <c r="B1115" i="5"/>
  <c r="I1112" i="4"/>
  <c r="B1156" i="5"/>
  <c r="I1153" i="4"/>
  <c r="B1187" i="5"/>
  <c r="I1184" i="4"/>
  <c r="B1387" i="5"/>
  <c r="I1384" i="4"/>
  <c r="B1420" i="5"/>
  <c r="I1417" i="4"/>
  <c r="B1451" i="5"/>
  <c r="I1448" i="4"/>
  <c r="B1508" i="5"/>
  <c r="I1505" i="4"/>
  <c r="B1516" i="5"/>
  <c r="I1513" i="4"/>
  <c r="B1555" i="5"/>
  <c r="I1552" i="4"/>
  <c r="B1588" i="5"/>
  <c r="I1585" i="4"/>
  <c r="B1619" i="5"/>
  <c r="I1616" i="4"/>
  <c r="B1652" i="5"/>
  <c r="I1649" i="4"/>
  <c r="B1739" i="5"/>
  <c r="I1736" i="4"/>
  <c r="B1852" i="5"/>
  <c r="I1849" i="4"/>
  <c r="B1883" i="5"/>
  <c r="I1880" i="4"/>
  <c r="B1996" i="5"/>
  <c r="I1993" i="4"/>
  <c r="B2123" i="5"/>
  <c r="I2120" i="4"/>
  <c r="B2204" i="5"/>
  <c r="I2201" i="4"/>
  <c r="B2212" i="5"/>
  <c r="I2209" i="4"/>
  <c r="B2220" i="5"/>
  <c r="I2217" i="4"/>
  <c r="B2228" i="5"/>
  <c r="I2225" i="4"/>
  <c r="B2236" i="5"/>
  <c r="I2233" i="4"/>
  <c r="B2244" i="5"/>
  <c r="I2241" i="4"/>
  <c r="B2252" i="5"/>
  <c r="I2249" i="4"/>
  <c r="B2260" i="5"/>
  <c r="I2257" i="4"/>
  <c r="B2268" i="5"/>
  <c r="I2265" i="4"/>
  <c r="B2276" i="5"/>
  <c r="I2273" i="4"/>
  <c r="B2284" i="5"/>
  <c r="I2281" i="4"/>
  <c r="B2292" i="5"/>
  <c r="I2289" i="4"/>
  <c r="B2387" i="5"/>
  <c r="I2384" i="4"/>
  <c r="B2395" i="5"/>
  <c r="I2392" i="4"/>
  <c r="B2403" i="5"/>
  <c r="I2400" i="4"/>
  <c r="B2411" i="5"/>
  <c r="I2408" i="4"/>
  <c r="B2419" i="5"/>
  <c r="I2416" i="4"/>
  <c r="B2452" i="5"/>
  <c r="I2449" i="4"/>
  <c r="B2531" i="5"/>
  <c r="I2528" i="4"/>
  <c r="B2539" i="5"/>
  <c r="I2536" i="4"/>
  <c r="B2547" i="5"/>
  <c r="I2544" i="4"/>
  <c r="B2555" i="5"/>
  <c r="I2552" i="4"/>
  <c r="B2563" i="5"/>
  <c r="I2560" i="4"/>
  <c r="B2644" i="5"/>
  <c r="I2641" i="4"/>
  <c r="B2715" i="5"/>
  <c r="I2712" i="4"/>
  <c r="B2748" i="5"/>
  <c r="I2745" i="4"/>
  <c r="B2984" i="5"/>
  <c r="I2981" i="4"/>
  <c r="B3216" i="5"/>
  <c r="I3213" i="4"/>
  <c r="B3296" i="5"/>
  <c r="I3293" i="4"/>
  <c r="B3552" i="5"/>
  <c r="I3549" i="4"/>
  <c r="B3808" i="5"/>
  <c r="I3805" i="4"/>
  <c r="B4064" i="5"/>
  <c r="I4061" i="4"/>
  <c r="B4320" i="5"/>
  <c r="I4317" i="4"/>
  <c r="B4536" i="5"/>
  <c r="I4533" i="4"/>
  <c r="B4792" i="5"/>
  <c r="I4789" i="4"/>
  <c r="B5048" i="5"/>
  <c r="I5045" i="4"/>
  <c r="B19" i="5"/>
  <c r="I16" i="4"/>
  <c r="B44" i="5"/>
  <c r="I41" i="4"/>
  <c r="B50" i="5"/>
  <c r="I47" i="4"/>
  <c r="B90" i="5"/>
  <c r="I87" i="4"/>
  <c r="B131" i="5"/>
  <c r="I128" i="4"/>
  <c r="B148" i="5"/>
  <c r="I145" i="4"/>
  <c r="I151" i="4"/>
  <c r="B154" i="5" s="1"/>
  <c r="B188" i="5"/>
  <c r="I185" i="4"/>
  <c r="B203" i="5"/>
  <c r="I200" i="4"/>
  <c r="B220" i="5"/>
  <c r="I217" i="4"/>
  <c r="B244" i="5"/>
  <c r="I241" i="4"/>
  <c r="B250" i="5"/>
  <c r="I247" i="4"/>
  <c r="B259" i="5"/>
  <c r="I256" i="4"/>
  <c r="H265" i="5"/>
  <c r="G265" i="5"/>
  <c r="F265" i="5"/>
  <c r="E265" i="5"/>
  <c r="T265" i="5"/>
  <c r="D265" i="5"/>
  <c r="K265" i="5" s="1"/>
  <c r="S265" i="5"/>
  <c r="C265" i="5"/>
  <c r="R265" i="5"/>
  <c r="J265" i="5"/>
  <c r="I265" i="5"/>
  <c r="I271" i="4"/>
  <c r="B274" i="5" s="1"/>
  <c r="I280" i="4"/>
  <c r="B283" i="5" s="1"/>
  <c r="B340" i="5"/>
  <c r="I337" i="4"/>
  <c r="B362" i="5"/>
  <c r="I359" i="4"/>
  <c r="B371" i="5"/>
  <c r="I368" i="4"/>
  <c r="H377" i="5"/>
  <c r="G377" i="5"/>
  <c r="F377" i="5"/>
  <c r="E377" i="5"/>
  <c r="T377" i="5"/>
  <c r="D377" i="5"/>
  <c r="O377" i="5" s="1"/>
  <c r="S377" i="5"/>
  <c r="C377" i="5"/>
  <c r="R377" i="5"/>
  <c r="J377" i="5"/>
  <c r="I377" i="5"/>
  <c r="B404" i="5"/>
  <c r="I401" i="4"/>
  <c r="B426" i="5"/>
  <c r="I423" i="4"/>
  <c r="B435" i="5"/>
  <c r="I432" i="4"/>
  <c r="H441" i="5"/>
  <c r="G441" i="5"/>
  <c r="F441" i="5"/>
  <c r="E441" i="5"/>
  <c r="T441" i="5"/>
  <c r="D441" i="5"/>
  <c r="P441" i="5" s="1"/>
  <c r="S441" i="5"/>
  <c r="C441" i="5"/>
  <c r="R441" i="5"/>
  <c r="J441" i="5"/>
  <c r="I441" i="5"/>
  <c r="B468" i="5"/>
  <c r="I465" i="4"/>
  <c r="B490" i="5"/>
  <c r="I487" i="4"/>
  <c r="B499" i="5"/>
  <c r="I496" i="4"/>
  <c r="H505" i="5"/>
  <c r="G505" i="5"/>
  <c r="F505" i="5"/>
  <c r="E505" i="5"/>
  <c r="T505" i="5"/>
  <c r="D505" i="5"/>
  <c r="S505" i="5"/>
  <c r="C505" i="5"/>
  <c r="R505" i="5"/>
  <c r="J505" i="5"/>
  <c r="I505" i="5"/>
  <c r="B538" i="5"/>
  <c r="I535" i="4"/>
  <c r="B570" i="5"/>
  <c r="I567" i="4"/>
  <c r="B596" i="5"/>
  <c r="I593" i="4"/>
  <c r="B611" i="5"/>
  <c r="I608" i="4"/>
  <c r="B628" i="5"/>
  <c r="I625" i="4"/>
  <c r="B650" i="5"/>
  <c r="I647" i="4"/>
  <c r="B659" i="5"/>
  <c r="I656" i="4"/>
  <c r="B692" i="5"/>
  <c r="I689" i="4"/>
  <c r="B714" i="5"/>
  <c r="I711" i="4"/>
  <c r="B748" i="5"/>
  <c r="I745" i="4"/>
  <c r="B754" i="5"/>
  <c r="I751" i="4"/>
  <c r="B779" i="5"/>
  <c r="I776" i="4"/>
  <c r="B812" i="5"/>
  <c r="I809" i="4"/>
  <c r="B818" i="5"/>
  <c r="I815" i="4"/>
  <c r="B858" i="5"/>
  <c r="I855" i="4"/>
  <c r="B875" i="5"/>
  <c r="I872" i="4"/>
  <c r="B900" i="5"/>
  <c r="I897" i="4"/>
  <c r="B988" i="5"/>
  <c r="I985" i="4"/>
  <c r="B1019" i="5"/>
  <c r="I1016" i="4"/>
  <c r="B1035" i="5"/>
  <c r="I1032" i="4"/>
  <c r="B1099" i="5"/>
  <c r="I1096" i="4"/>
  <c r="B1148" i="5"/>
  <c r="I1145" i="4"/>
  <c r="B1179" i="5"/>
  <c r="I1176" i="4"/>
  <c r="B1395" i="5"/>
  <c r="I1392" i="4"/>
  <c r="B1428" i="5"/>
  <c r="I1425" i="4"/>
  <c r="B1459" i="5"/>
  <c r="I1456" i="4"/>
  <c r="B1524" i="5"/>
  <c r="I1521" i="4"/>
  <c r="B1563" i="5"/>
  <c r="I1560" i="4"/>
  <c r="B1596" i="5"/>
  <c r="I1593" i="4"/>
  <c r="B1627" i="5"/>
  <c r="I1624" i="4"/>
  <c r="B1660" i="5"/>
  <c r="I1657" i="4"/>
  <c r="B1747" i="5"/>
  <c r="I1744" i="4"/>
  <c r="B1755" i="5"/>
  <c r="I1752" i="4"/>
  <c r="B1763" i="5"/>
  <c r="I1760" i="4"/>
  <c r="B1860" i="5"/>
  <c r="I1857" i="4"/>
  <c r="B1891" i="5"/>
  <c r="I1888" i="4"/>
  <c r="B1899" i="5"/>
  <c r="I1896" i="4"/>
  <c r="B1907" i="5"/>
  <c r="I1904" i="4"/>
  <c r="B1915" i="5"/>
  <c r="I1912" i="4"/>
  <c r="B1923" i="5"/>
  <c r="I1920" i="4"/>
  <c r="B1931" i="5"/>
  <c r="I1928" i="4"/>
  <c r="B1939" i="5"/>
  <c r="I1936" i="4"/>
  <c r="B2004" i="5"/>
  <c r="I2001" i="4"/>
  <c r="B2012" i="5"/>
  <c r="I2009" i="4"/>
  <c r="B2020" i="5"/>
  <c r="I2017" i="4"/>
  <c r="B2028" i="5"/>
  <c r="I2025" i="4"/>
  <c r="B2036" i="5"/>
  <c r="I2033" i="4"/>
  <c r="B2044" i="5"/>
  <c r="I2041" i="4"/>
  <c r="B2052" i="5"/>
  <c r="I2049" i="4"/>
  <c r="B2060" i="5"/>
  <c r="I2057" i="4"/>
  <c r="B2068" i="5"/>
  <c r="I2065" i="4"/>
  <c r="B2076" i="5"/>
  <c r="I2073" i="4"/>
  <c r="B2084" i="5"/>
  <c r="I2081" i="4"/>
  <c r="B2092" i="5"/>
  <c r="I2089" i="4"/>
  <c r="B2100" i="5"/>
  <c r="I2097" i="4"/>
  <c r="B2131" i="5"/>
  <c r="I2128" i="4"/>
  <c r="B2300" i="5"/>
  <c r="I2297" i="4"/>
  <c r="B2427" i="5"/>
  <c r="I2424" i="4"/>
  <c r="B2460" i="5"/>
  <c r="I2457" i="4"/>
  <c r="B2571" i="5"/>
  <c r="I2568" i="4"/>
  <c r="B2579" i="5"/>
  <c r="I2576" i="4"/>
  <c r="B2652" i="5"/>
  <c r="I2649" i="4"/>
  <c r="B2660" i="5"/>
  <c r="I2657" i="4"/>
  <c r="B2668" i="5"/>
  <c r="I2665" i="4"/>
  <c r="B2676" i="5"/>
  <c r="I2673" i="4"/>
  <c r="B2684" i="5"/>
  <c r="I2681" i="4"/>
  <c r="B2692" i="5"/>
  <c r="I2689" i="4"/>
  <c r="B2723" i="5"/>
  <c r="I2720" i="4"/>
  <c r="B2756" i="5"/>
  <c r="I2753" i="4"/>
  <c r="B2764" i="5"/>
  <c r="I2761" i="4"/>
  <c r="B2772" i="5"/>
  <c r="I2769" i="4"/>
  <c r="B2780" i="5"/>
  <c r="I2777" i="4"/>
  <c r="B2788" i="5"/>
  <c r="I2785" i="4"/>
  <c r="B2796" i="5"/>
  <c r="I2793" i="4"/>
  <c r="B2804" i="5"/>
  <c r="I2801" i="4"/>
  <c r="B2812" i="5"/>
  <c r="I2809" i="4"/>
  <c r="B2820" i="5"/>
  <c r="I2817" i="4"/>
  <c r="B2828" i="5"/>
  <c r="I2825" i="4"/>
  <c r="B2836" i="5"/>
  <c r="I2833" i="4"/>
  <c r="B2844" i="5"/>
  <c r="I2841" i="4"/>
  <c r="B2852" i="5"/>
  <c r="I2849" i="4"/>
  <c r="B2860" i="5"/>
  <c r="I2857" i="4"/>
  <c r="B2868" i="5"/>
  <c r="I2865" i="4"/>
  <c r="B2876" i="5"/>
  <c r="I2873" i="4"/>
  <c r="B2884" i="5"/>
  <c r="I2881" i="4"/>
  <c r="B2892" i="5"/>
  <c r="I2889" i="4"/>
  <c r="B2902" i="5"/>
  <c r="I2899" i="4"/>
  <c r="B2925" i="5"/>
  <c r="I2922" i="4"/>
  <c r="B2948" i="5"/>
  <c r="I2945" i="4"/>
  <c r="B2953" i="5"/>
  <c r="I2950" i="4"/>
  <c r="B27" i="5"/>
  <c r="I24" i="4"/>
  <c r="I49" i="4"/>
  <c r="B52" i="5" s="1"/>
  <c r="B58" i="5"/>
  <c r="I55" i="4"/>
  <c r="B75" i="5"/>
  <c r="I72" i="4"/>
  <c r="B92" i="5"/>
  <c r="I89" i="4"/>
  <c r="B98" i="5"/>
  <c r="I95" i="4"/>
  <c r="B107" i="5"/>
  <c r="I104" i="4"/>
  <c r="B122" i="5"/>
  <c r="I119" i="4"/>
  <c r="B156" i="5"/>
  <c r="I153" i="4"/>
  <c r="B171" i="5"/>
  <c r="I168" i="4"/>
  <c r="H185" i="5"/>
  <c r="G185" i="5"/>
  <c r="F185" i="5"/>
  <c r="E185" i="5"/>
  <c r="T185" i="5"/>
  <c r="D185" i="5"/>
  <c r="P185" i="5" s="1"/>
  <c r="S185" i="5"/>
  <c r="C185" i="5"/>
  <c r="R185" i="5"/>
  <c r="J185" i="5"/>
  <c r="I185" i="5"/>
  <c r="I191" i="4"/>
  <c r="B194" i="5" s="1"/>
  <c r="I208" i="4"/>
  <c r="B211" i="5" s="1"/>
  <c r="I223" i="4"/>
  <c r="B226" i="5" s="1"/>
  <c r="B235" i="5"/>
  <c r="I232" i="4"/>
  <c r="B252" i="5"/>
  <c r="I249" i="4"/>
  <c r="B276" i="5"/>
  <c r="I273" i="4"/>
  <c r="B298" i="5"/>
  <c r="I295" i="4"/>
  <c r="B307" i="5"/>
  <c r="I304" i="4"/>
  <c r="B322" i="5"/>
  <c r="I319" i="4"/>
  <c r="B331" i="5"/>
  <c r="I328" i="4"/>
  <c r="B364" i="5"/>
  <c r="I361" i="4"/>
  <c r="B386" i="5"/>
  <c r="I383" i="4"/>
  <c r="B395" i="5"/>
  <c r="I392" i="4"/>
  <c r="B428" i="5"/>
  <c r="I425" i="4"/>
  <c r="B450" i="5"/>
  <c r="I447" i="4"/>
  <c r="B459" i="5"/>
  <c r="I456" i="4"/>
  <c r="B492" i="5"/>
  <c r="I489" i="4"/>
  <c r="B514" i="5"/>
  <c r="I511" i="4"/>
  <c r="B523" i="5"/>
  <c r="I520" i="4"/>
  <c r="B540" i="5"/>
  <c r="I537" i="4"/>
  <c r="B555" i="5"/>
  <c r="I552" i="4"/>
  <c r="B572" i="5"/>
  <c r="I569" i="4"/>
  <c r="B602" i="5"/>
  <c r="I599" i="4"/>
  <c r="B652" i="5"/>
  <c r="I649" i="4"/>
  <c r="B674" i="5"/>
  <c r="I671" i="4"/>
  <c r="B683" i="5"/>
  <c r="I680" i="4"/>
  <c r="B716" i="5"/>
  <c r="I713" i="4"/>
  <c r="B731" i="5"/>
  <c r="I728" i="4"/>
  <c r="B756" i="5"/>
  <c r="I753" i="4"/>
  <c r="B762" i="5"/>
  <c r="I759" i="4"/>
  <c r="B787" i="5"/>
  <c r="I784" i="4"/>
  <c r="B820" i="5"/>
  <c r="I817" i="4"/>
  <c r="B826" i="5"/>
  <c r="I823" i="4"/>
  <c r="B843" i="5"/>
  <c r="I840" i="4"/>
  <c r="B860" i="5"/>
  <c r="I857" i="4"/>
  <c r="B883" i="5"/>
  <c r="I880" i="4"/>
  <c r="B906" i="5"/>
  <c r="I903" i="4"/>
  <c r="B980" i="5"/>
  <c r="I977" i="4"/>
  <c r="B1011" i="5"/>
  <c r="I1008" i="4"/>
  <c r="B1043" i="5"/>
  <c r="I1040" i="4"/>
  <c r="B1075" i="5"/>
  <c r="I1072" i="4"/>
  <c r="B1083" i="5"/>
  <c r="I1080" i="4"/>
  <c r="B1091" i="5"/>
  <c r="I1088" i="4"/>
  <c r="B1140" i="5"/>
  <c r="I1137" i="4"/>
  <c r="B1171" i="5"/>
  <c r="I1168" i="4"/>
  <c r="B1204" i="5"/>
  <c r="I1201" i="4"/>
  <c r="B1212" i="5"/>
  <c r="I1209" i="4"/>
  <c r="B1220" i="5"/>
  <c r="I1217" i="4"/>
  <c r="B1228" i="5"/>
  <c r="I1225" i="4"/>
  <c r="B1236" i="5"/>
  <c r="I1233" i="4"/>
  <c r="B1244" i="5"/>
  <c r="I1241" i="4"/>
  <c r="B1252" i="5"/>
  <c r="I1249" i="4"/>
  <c r="B1260" i="5"/>
  <c r="I1257" i="4"/>
  <c r="B1268" i="5"/>
  <c r="I1265" i="4"/>
  <c r="B1276" i="5"/>
  <c r="I1273" i="4"/>
  <c r="B1284" i="5"/>
  <c r="I1281" i="4"/>
  <c r="B1292" i="5"/>
  <c r="I1289" i="4"/>
  <c r="B1300" i="5"/>
  <c r="I1297" i="4"/>
  <c r="B1308" i="5"/>
  <c r="I1305" i="4"/>
  <c r="B1316" i="5"/>
  <c r="I1313" i="4"/>
  <c r="B1403" i="5"/>
  <c r="I1400" i="4"/>
  <c r="B1436" i="5"/>
  <c r="I1433" i="4"/>
  <c r="B1467" i="5"/>
  <c r="I1464" i="4"/>
  <c r="B1475" i="5"/>
  <c r="I1472" i="4"/>
  <c r="B1483" i="5"/>
  <c r="I1480" i="4"/>
  <c r="B1491" i="5"/>
  <c r="I1488" i="4"/>
  <c r="B1532" i="5"/>
  <c r="I1529" i="4"/>
  <c r="B1540" i="5"/>
  <c r="I1537" i="4"/>
  <c r="B1571" i="5"/>
  <c r="I1568" i="4"/>
  <c r="B1604" i="5"/>
  <c r="I1601" i="4"/>
  <c r="B1635" i="5"/>
  <c r="I1632" i="4"/>
  <c r="B1668" i="5"/>
  <c r="I1665" i="4"/>
  <c r="B1676" i="5"/>
  <c r="I1673" i="4"/>
  <c r="B1684" i="5"/>
  <c r="I1681" i="4"/>
  <c r="B1692" i="5"/>
  <c r="I1689" i="4"/>
  <c r="B1700" i="5"/>
  <c r="I1697" i="4"/>
  <c r="B1708" i="5"/>
  <c r="I1705" i="4"/>
  <c r="B1716" i="5"/>
  <c r="I1713" i="4"/>
  <c r="B1724" i="5"/>
  <c r="I1721" i="4"/>
  <c r="B1771" i="5"/>
  <c r="I1768" i="4"/>
  <c r="B1779" i="5"/>
  <c r="I1776" i="4"/>
  <c r="B1787" i="5"/>
  <c r="I1784" i="4"/>
  <c r="B1795" i="5"/>
  <c r="I1792" i="4"/>
  <c r="B1803" i="5"/>
  <c r="I1800" i="4"/>
  <c r="B1811" i="5"/>
  <c r="I1808" i="4"/>
  <c r="B1819" i="5"/>
  <c r="I1816" i="4"/>
  <c r="B1827" i="5"/>
  <c r="I1824" i="4"/>
  <c r="B1835" i="5"/>
  <c r="I1832" i="4"/>
  <c r="B1868" i="5"/>
  <c r="I1865" i="4"/>
  <c r="B1947" i="5"/>
  <c r="I1944" i="4"/>
  <c r="B1955" i="5"/>
  <c r="I1952" i="4"/>
  <c r="B1963" i="5"/>
  <c r="I1960" i="4"/>
  <c r="B1971" i="5"/>
  <c r="I1968" i="4"/>
  <c r="B2108" i="5"/>
  <c r="I2105" i="4"/>
  <c r="B2139" i="5"/>
  <c r="I2136" i="4"/>
  <c r="B2147" i="5"/>
  <c r="I2144" i="4"/>
  <c r="B2155" i="5"/>
  <c r="I2152" i="4"/>
  <c r="B2163" i="5"/>
  <c r="I2160" i="4"/>
  <c r="B2171" i="5"/>
  <c r="I2168" i="4"/>
  <c r="B2179" i="5"/>
  <c r="I2176" i="4"/>
  <c r="B2187" i="5"/>
  <c r="I2184" i="4"/>
  <c r="B2308" i="5"/>
  <c r="I2305" i="4"/>
  <c r="B2435" i="5"/>
  <c r="I2432" i="4"/>
  <c r="B2468" i="5"/>
  <c r="I2465" i="4"/>
  <c r="B2476" i="5"/>
  <c r="I2473" i="4"/>
  <c r="B2484" i="5"/>
  <c r="I2481" i="4"/>
  <c r="B2492" i="5"/>
  <c r="I2489" i="4"/>
  <c r="B2500" i="5"/>
  <c r="I2497" i="4"/>
  <c r="B2508" i="5"/>
  <c r="I2505" i="4"/>
  <c r="B2587" i="5"/>
  <c r="I2584" i="4"/>
  <c r="B2595" i="5"/>
  <c r="I2592" i="4"/>
  <c r="B2603" i="5"/>
  <c r="I2600" i="4"/>
  <c r="B2611" i="5"/>
  <c r="I2608" i="4"/>
  <c r="B2619" i="5"/>
  <c r="I2616" i="4"/>
  <c r="B2627" i="5"/>
  <c r="I2624" i="4"/>
  <c r="B2700" i="5"/>
  <c r="I2697" i="4"/>
  <c r="B2731" i="5"/>
  <c r="I2728" i="4"/>
  <c r="B2920" i="5"/>
  <c r="I2917" i="4"/>
  <c r="B2970" i="5"/>
  <c r="I2967" i="4"/>
  <c r="B2998" i="5"/>
  <c r="I2995" i="4"/>
  <c r="B3030" i="5"/>
  <c r="I3027" i="4"/>
  <c r="B3120" i="5"/>
  <c r="I3117" i="4"/>
  <c r="B3248" i="5"/>
  <c r="I3245" i="4"/>
  <c r="B3360" i="5"/>
  <c r="I3357" i="4"/>
  <c r="B3616" i="5"/>
  <c r="I3613" i="4"/>
  <c r="B3872" i="5"/>
  <c r="I3869" i="4"/>
  <c r="B4128" i="5"/>
  <c r="I4125" i="4"/>
  <c r="B4600" i="5"/>
  <c r="I4597" i="4"/>
  <c r="B4856" i="5"/>
  <c r="I4853" i="4"/>
  <c r="G22" i="3"/>
  <c r="I7" i="4"/>
  <c r="B10" i="5" s="1"/>
  <c r="B35" i="5"/>
  <c r="I32" i="4"/>
  <c r="B60" i="5"/>
  <c r="I57" i="4"/>
  <c r="I63" i="4"/>
  <c r="B66" i="5" s="1"/>
  <c r="B100" i="5"/>
  <c r="I97" i="4"/>
  <c r="B124" i="5"/>
  <c r="I121" i="4"/>
  <c r="B139" i="5"/>
  <c r="I136" i="4"/>
  <c r="B162" i="5"/>
  <c r="I159" i="4"/>
  <c r="B179" i="5"/>
  <c r="I176" i="4"/>
  <c r="B196" i="5"/>
  <c r="I193" i="4"/>
  <c r="B228" i="5"/>
  <c r="I225" i="4"/>
  <c r="B300" i="5"/>
  <c r="I297" i="4"/>
  <c r="B324" i="5"/>
  <c r="I321" i="4"/>
  <c r="B346" i="5"/>
  <c r="I343" i="4"/>
  <c r="B355" i="5"/>
  <c r="I352" i="4"/>
  <c r="H361" i="5"/>
  <c r="G361" i="5"/>
  <c r="F361" i="5"/>
  <c r="E361" i="5"/>
  <c r="T361" i="5"/>
  <c r="D361" i="5"/>
  <c r="S361" i="5"/>
  <c r="C361" i="5"/>
  <c r="R361" i="5"/>
  <c r="J361" i="5"/>
  <c r="I361" i="5"/>
  <c r="B388" i="5"/>
  <c r="I385" i="4"/>
  <c r="B410" i="5"/>
  <c r="I407" i="4"/>
  <c r="B419" i="5"/>
  <c r="I416" i="4"/>
  <c r="H425" i="5"/>
  <c r="G425" i="5"/>
  <c r="F425" i="5"/>
  <c r="E425" i="5"/>
  <c r="T425" i="5"/>
  <c r="D425" i="5"/>
  <c r="S425" i="5"/>
  <c r="C425" i="5"/>
  <c r="R425" i="5"/>
  <c r="J425" i="5"/>
  <c r="I425" i="5"/>
  <c r="B452" i="5"/>
  <c r="I449" i="4"/>
  <c r="B474" i="5"/>
  <c r="I471" i="4"/>
  <c r="B483" i="5"/>
  <c r="I480" i="4"/>
  <c r="H489" i="5"/>
  <c r="G489" i="5"/>
  <c r="F489" i="5"/>
  <c r="E489" i="5"/>
  <c r="T489" i="5"/>
  <c r="D489" i="5"/>
  <c r="P489" i="5" s="1"/>
  <c r="S489" i="5"/>
  <c r="C489" i="5"/>
  <c r="R489" i="5"/>
  <c r="J489" i="5"/>
  <c r="I489" i="5"/>
  <c r="B516" i="5"/>
  <c r="I513" i="4"/>
  <c r="B546" i="5"/>
  <c r="I543" i="4"/>
  <c r="B578" i="5"/>
  <c r="I575" i="4"/>
  <c r="B587" i="5"/>
  <c r="I584" i="4"/>
  <c r="B604" i="5"/>
  <c r="I601" i="4"/>
  <c r="B619" i="5"/>
  <c r="I616" i="4"/>
  <c r="B634" i="5"/>
  <c r="I631" i="4"/>
  <c r="B643" i="5"/>
  <c r="I640" i="4"/>
  <c r="B676" i="5"/>
  <c r="I673" i="4"/>
  <c r="B698" i="5"/>
  <c r="I695" i="4"/>
  <c r="B707" i="5"/>
  <c r="I704" i="4"/>
  <c r="B722" i="5"/>
  <c r="I719" i="4"/>
  <c r="B764" i="5"/>
  <c r="I761" i="4"/>
  <c r="B770" i="5"/>
  <c r="I767" i="4"/>
  <c r="B795" i="5"/>
  <c r="I792" i="4"/>
  <c r="B828" i="5"/>
  <c r="I825" i="4"/>
  <c r="B834" i="5"/>
  <c r="I831" i="4"/>
  <c r="B866" i="5"/>
  <c r="I863" i="4"/>
  <c r="B891" i="5"/>
  <c r="I888" i="4"/>
  <c r="B908" i="5"/>
  <c r="I905" i="4"/>
  <c r="B916" i="5"/>
  <c r="I913" i="4"/>
  <c r="B924" i="5"/>
  <c r="I921" i="4"/>
  <c r="B932" i="5"/>
  <c r="I929" i="4"/>
  <c r="B940" i="5"/>
  <c r="I937" i="4"/>
  <c r="B948" i="5"/>
  <c r="I945" i="4"/>
  <c r="B956" i="5"/>
  <c r="I953" i="4"/>
  <c r="B972" i="5"/>
  <c r="I969" i="4"/>
  <c r="B1003" i="5"/>
  <c r="I1000" i="4"/>
  <c r="B1051" i="5"/>
  <c r="I1048" i="4"/>
  <c r="B1059" i="5"/>
  <c r="I1056" i="4"/>
  <c r="B1067" i="5"/>
  <c r="I1064" i="4"/>
  <c r="B1124" i="5"/>
  <c r="I1121" i="4"/>
  <c r="B1132" i="5"/>
  <c r="I1129" i="4"/>
  <c r="B1163" i="5"/>
  <c r="I1160" i="4"/>
  <c r="B1196" i="5"/>
  <c r="I1193" i="4"/>
  <c r="B1324" i="5"/>
  <c r="I1321" i="4"/>
  <c r="B1332" i="5"/>
  <c r="I1329" i="4"/>
  <c r="B1340" i="5"/>
  <c r="I1337" i="4"/>
  <c r="B1348" i="5"/>
  <c r="I1345" i="4"/>
  <c r="B1356" i="5"/>
  <c r="I1353" i="4"/>
  <c r="B1364" i="5"/>
  <c r="I1361" i="4"/>
  <c r="B1372" i="5"/>
  <c r="I1369" i="4"/>
  <c r="B1380" i="5"/>
  <c r="I1377" i="4"/>
  <c r="B1411" i="5"/>
  <c r="I1408" i="4"/>
  <c r="B1444" i="5"/>
  <c r="I1441" i="4"/>
  <c r="B1499" i="5"/>
  <c r="I1496" i="4"/>
  <c r="B1548" i="5"/>
  <c r="I1545" i="4"/>
  <c r="B1579" i="5"/>
  <c r="I1576" i="4"/>
  <c r="B1612" i="5"/>
  <c r="I1609" i="4"/>
  <c r="B1643" i="5"/>
  <c r="I1640" i="4"/>
  <c r="B1732" i="5"/>
  <c r="I1729" i="4"/>
  <c r="B1843" i="5"/>
  <c r="I1840" i="4"/>
  <c r="B1876" i="5"/>
  <c r="I1873" i="4"/>
  <c r="B1979" i="5"/>
  <c r="I1976" i="4"/>
  <c r="B1987" i="5"/>
  <c r="I1984" i="4"/>
  <c r="B2116" i="5"/>
  <c r="I2113" i="4"/>
  <c r="B2195" i="5"/>
  <c r="I2192" i="4"/>
  <c r="B2316" i="5"/>
  <c r="I2313" i="4"/>
  <c r="B2324" i="5"/>
  <c r="I2321" i="4"/>
  <c r="B2332" i="5"/>
  <c r="I2329" i="4"/>
  <c r="B2340" i="5"/>
  <c r="I2337" i="4"/>
  <c r="B2348" i="5"/>
  <c r="I2345" i="4"/>
  <c r="B2356" i="5"/>
  <c r="I2353" i="4"/>
  <c r="B2364" i="5"/>
  <c r="I2361" i="4"/>
  <c r="B2372" i="5"/>
  <c r="I2369" i="4"/>
  <c r="B2380" i="5"/>
  <c r="I2377" i="4"/>
  <c r="B2443" i="5"/>
  <c r="I2440" i="4"/>
  <c r="B2516" i="5"/>
  <c r="I2513" i="4"/>
  <c r="B2524" i="5"/>
  <c r="I2521" i="4"/>
  <c r="B2635" i="5"/>
  <c r="I2632" i="4"/>
  <c r="B2708" i="5"/>
  <c r="I2705" i="4"/>
  <c r="B2739" i="5"/>
  <c r="I2736" i="4"/>
  <c r="H217" i="5"/>
  <c r="G217" i="5"/>
  <c r="F217" i="5"/>
  <c r="E217" i="5"/>
  <c r="T217" i="5"/>
  <c r="D217" i="5"/>
  <c r="O217" i="5" s="1"/>
  <c r="S217" i="5"/>
  <c r="C217" i="5"/>
  <c r="R217" i="5"/>
  <c r="J217" i="5"/>
  <c r="I217" i="5"/>
  <c r="B12" i="5"/>
  <c r="I9" i="4"/>
  <c r="B18" i="5"/>
  <c r="I15" i="4"/>
  <c r="B68" i="5"/>
  <c r="I65" i="4"/>
  <c r="B83" i="5"/>
  <c r="I80" i="4"/>
  <c r="B115" i="5"/>
  <c r="I112" i="4"/>
  <c r="H121" i="5"/>
  <c r="G121" i="5"/>
  <c r="F121" i="5"/>
  <c r="E121" i="5"/>
  <c r="T121" i="5"/>
  <c r="D121" i="5"/>
  <c r="S121" i="5"/>
  <c r="C121" i="5"/>
  <c r="R121" i="5"/>
  <c r="J121" i="5"/>
  <c r="I121" i="5"/>
  <c r="B130" i="5"/>
  <c r="I127" i="4"/>
  <c r="I161" i="4"/>
  <c r="B164" i="5" s="1"/>
  <c r="B202" i="5"/>
  <c r="I199" i="4"/>
  <c r="B258" i="5"/>
  <c r="I255" i="4"/>
  <c r="I264" i="4"/>
  <c r="B267" i="5" s="1"/>
  <c r="B282" i="5"/>
  <c r="I279" i="4"/>
  <c r="B291" i="5"/>
  <c r="I288" i="4"/>
  <c r="H297" i="5"/>
  <c r="G297" i="5"/>
  <c r="F297" i="5"/>
  <c r="E297" i="5"/>
  <c r="T297" i="5"/>
  <c r="D297" i="5"/>
  <c r="P297" i="5" s="1"/>
  <c r="S297" i="5"/>
  <c r="C297" i="5"/>
  <c r="R297" i="5"/>
  <c r="J297" i="5"/>
  <c r="I297" i="5"/>
  <c r="B315" i="5"/>
  <c r="I312" i="4"/>
  <c r="B348" i="5"/>
  <c r="I345" i="4"/>
  <c r="B370" i="5"/>
  <c r="I367" i="4"/>
  <c r="B379" i="5"/>
  <c r="I376" i="4"/>
  <c r="B412" i="5"/>
  <c r="I409" i="4"/>
  <c r="B434" i="5"/>
  <c r="I431" i="4"/>
  <c r="B443" i="5"/>
  <c r="I440" i="4"/>
  <c r="B476" i="5"/>
  <c r="I473" i="4"/>
  <c r="B498" i="5"/>
  <c r="I495" i="4"/>
  <c r="B507" i="5"/>
  <c r="I504" i="4"/>
  <c r="B531" i="5"/>
  <c r="I528" i="4"/>
  <c r="B548" i="5"/>
  <c r="I545" i="4"/>
  <c r="B563" i="5"/>
  <c r="I560" i="4"/>
  <c r="B580" i="5"/>
  <c r="I577" i="4"/>
  <c r="B610" i="5"/>
  <c r="I607" i="4"/>
  <c r="B636" i="5"/>
  <c r="I633" i="4"/>
  <c r="B658" i="5"/>
  <c r="I655" i="4"/>
  <c r="B667" i="5"/>
  <c r="I664" i="4"/>
  <c r="B700" i="5"/>
  <c r="I697" i="4"/>
  <c r="B724" i="5"/>
  <c r="I721" i="4"/>
  <c r="B739" i="5"/>
  <c r="I736" i="4"/>
  <c r="B772" i="5"/>
  <c r="I769" i="4"/>
  <c r="B778" i="5"/>
  <c r="I775" i="4"/>
  <c r="B803" i="5"/>
  <c r="I800" i="4"/>
  <c r="B836" i="5"/>
  <c r="I833" i="4"/>
  <c r="B851" i="5"/>
  <c r="I848" i="4"/>
  <c r="B868" i="5"/>
  <c r="I865" i="4"/>
  <c r="B874" i="5"/>
  <c r="I871" i="4"/>
  <c r="B964" i="5"/>
  <c r="I961" i="4"/>
  <c r="B995" i="5"/>
  <c r="I992" i="4"/>
  <c r="B1028" i="5"/>
  <c r="I1025" i="4"/>
  <c r="B1108" i="5"/>
  <c r="I1105" i="4"/>
  <c r="B1116" i="5"/>
  <c r="I1113" i="4"/>
  <c r="B1155" i="5"/>
  <c r="I1152" i="4"/>
  <c r="B1188" i="5"/>
  <c r="I1185" i="4"/>
  <c r="I1206" i="5"/>
  <c r="H1206" i="5"/>
  <c r="G1206" i="5"/>
  <c r="F1206" i="5"/>
  <c r="E1206" i="5"/>
  <c r="T1206" i="5"/>
  <c r="D1206" i="5"/>
  <c r="S1206" i="5"/>
  <c r="R1206" i="5"/>
  <c r="J1206" i="5"/>
  <c r="C1206" i="5"/>
  <c r="B1388" i="5"/>
  <c r="I1385" i="4"/>
  <c r="B1419" i="5"/>
  <c r="I1416" i="4"/>
  <c r="B1452" i="5"/>
  <c r="I1449" i="4"/>
  <c r="B1507" i="5"/>
  <c r="I1504" i="4"/>
  <c r="B1515" i="5"/>
  <c r="I1512" i="4"/>
  <c r="B1556" i="5"/>
  <c r="I1553" i="4"/>
  <c r="B1587" i="5"/>
  <c r="I1584" i="4"/>
  <c r="B1620" i="5"/>
  <c r="I1617" i="4"/>
  <c r="B1651" i="5"/>
  <c r="I1648" i="4"/>
  <c r="B1740" i="5"/>
  <c r="I1737" i="4"/>
  <c r="B1851" i="5"/>
  <c r="I1848" i="4"/>
  <c r="B1884" i="5"/>
  <c r="I1881" i="4"/>
  <c r="B1995" i="5"/>
  <c r="I1992" i="4"/>
  <c r="B2124" i="5"/>
  <c r="I2121" i="4"/>
  <c r="B2203" i="5"/>
  <c r="I2200" i="4"/>
  <c r="B2211" i="5"/>
  <c r="I2208" i="4"/>
  <c r="B2219" i="5"/>
  <c r="I2216" i="4"/>
  <c r="B2227" i="5"/>
  <c r="I2224" i="4"/>
  <c r="B2235" i="5"/>
  <c r="I2232" i="4"/>
  <c r="B2243" i="5"/>
  <c r="I2240" i="4"/>
  <c r="B2251" i="5"/>
  <c r="I2248" i="4"/>
  <c r="B2259" i="5"/>
  <c r="I2256" i="4"/>
  <c r="B2267" i="5"/>
  <c r="I2264" i="4"/>
  <c r="B2275" i="5"/>
  <c r="I2272" i="4"/>
  <c r="B2283" i="5"/>
  <c r="I2280" i="4"/>
  <c r="B2291" i="5"/>
  <c r="I2288" i="4"/>
  <c r="B2388" i="5"/>
  <c r="I2385" i="4"/>
  <c r="B2396" i="5"/>
  <c r="I2393" i="4"/>
  <c r="B2404" i="5"/>
  <c r="I2401" i="4"/>
  <c r="B2412" i="5"/>
  <c r="I2409" i="4"/>
  <c r="B2420" i="5"/>
  <c r="I2417" i="4"/>
  <c r="B2451" i="5"/>
  <c r="I2448" i="4"/>
  <c r="B2532" i="5"/>
  <c r="I2529" i="4"/>
  <c r="B2540" i="5"/>
  <c r="I2537" i="4"/>
  <c r="B2548" i="5"/>
  <c r="I2545" i="4"/>
  <c r="B2556" i="5"/>
  <c r="I2553" i="4"/>
  <c r="B2564" i="5"/>
  <c r="I2561" i="4"/>
  <c r="B2643" i="5"/>
  <c r="I2640" i="4"/>
  <c r="B2716" i="5"/>
  <c r="I2713" i="4"/>
  <c r="B2747" i="5"/>
  <c r="I2744" i="4"/>
  <c r="B2906" i="5"/>
  <c r="I2903" i="4"/>
  <c r="B2934" i="5"/>
  <c r="I2931" i="4"/>
  <c r="B2957" i="5"/>
  <c r="I2954" i="4"/>
  <c r="B2980" i="5"/>
  <c r="I2977" i="4"/>
  <c r="B2985" i="5"/>
  <c r="I2982" i="4"/>
  <c r="B3152" i="5"/>
  <c r="I3149" i="4"/>
  <c r="B3424" i="5"/>
  <c r="I3421" i="4"/>
  <c r="B3680" i="5"/>
  <c r="I3677" i="4"/>
  <c r="B3936" i="5"/>
  <c r="I3933" i="4"/>
  <c r="B4192" i="5"/>
  <c r="I4189" i="4"/>
  <c r="B4408" i="5"/>
  <c r="I4405" i="4"/>
  <c r="B4664" i="5"/>
  <c r="I4661" i="4"/>
  <c r="B4920" i="5"/>
  <c r="I4917" i="4"/>
  <c r="B5104" i="5"/>
  <c r="I5101" i="4"/>
  <c r="H345" i="5"/>
  <c r="G345" i="5"/>
  <c r="F345" i="5"/>
  <c r="E345" i="5"/>
  <c r="T345" i="5"/>
  <c r="D345" i="5"/>
  <c r="S345" i="5"/>
  <c r="C345" i="5"/>
  <c r="R345" i="5"/>
  <c r="J345" i="5"/>
  <c r="I345" i="5"/>
  <c r="H3016" i="5"/>
  <c r="G3016" i="5"/>
  <c r="T3016" i="5"/>
  <c r="D3016" i="5"/>
  <c r="N3016" i="5" s="1"/>
  <c r="S3016" i="5"/>
  <c r="C3016" i="5"/>
  <c r="J3016" i="5"/>
  <c r="I3016" i="5"/>
  <c r="F3016" i="5"/>
  <c r="E3016" i="5"/>
  <c r="R3016" i="5"/>
  <c r="T3021" i="5"/>
  <c r="D3021" i="5"/>
  <c r="S3021" i="5"/>
  <c r="C3021" i="5"/>
  <c r="H3021" i="5"/>
  <c r="G3021" i="5"/>
  <c r="J3021" i="5"/>
  <c r="I3021" i="5"/>
  <c r="F3021" i="5"/>
  <c r="E3021" i="5"/>
  <c r="R3021" i="5"/>
  <c r="B3034" i="5"/>
  <c r="I3031" i="4"/>
  <c r="B3288" i="5"/>
  <c r="I3285" i="4"/>
  <c r="B3352" i="5"/>
  <c r="I3349" i="4"/>
  <c r="B3416" i="5"/>
  <c r="I3413" i="4"/>
  <c r="B3480" i="5"/>
  <c r="I3477" i="4"/>
  <c r="B3544" i="5"/>
  <c r="I3541" i="4"/>
  <c r="B3608" i="5"/>
  <c r="I3605" i="4"/>
  <c r="B3672" i="5"/>
  <c r="I3669" i="4"/>
  <c r="B3736" i="5"/>
  <c r="I3733" i="4"/>
  <c r="B3800" i="5"/>
  <c r="I3797" i="4"/>
  <c r="B3864" i="5"/>
  <c r="I3861" i="4"/>
  <c r="B3928" i="5"/>
  <c r="I3925" i="4"/>
  <c r="B3992" i="5"/>
  <c r="I3989" i="4"/>
  <c r="B4056" i="5"/>
  <c r="I4053" i="4"/>
  <c r="B4120" i="5"/>
  <c r="I4117" i="4"/>
  <c r="B4184" i="5"/>
  <c r="I4181" i="4"/>
  <c r="B4248" i="5"/>
  <c r="I4245" i="4"/>
  <c r="B4312" i="5"/>
  <c r="I4309" i="4"/>
  <c r="B4368" i="5"/>
  <c r="I4365" i="4"/>
  <c r="B4400" i="5"/>
  <c r="I4397" i="4"/>
  <c r="B4464" i="5"/>
  <c r="I4461" i="4"/>
  <c r="B4528" i="5"/>
  <c r="I4525" i="4"/>
  <c r="B4592" i="5"/>
  <c r="I4589" i="4"/>
  <c r="B4656" i="5"/>
  <c r="I4653" i="4"/>
  <c r="B4720" i="5"/>
  <c r="I4717" i="4"/>
  <c r="B4784" i="5"/>
  <c r="I4781" i="4"/>
  <c r="B4848" i="5"/>
  <c r="I4845" i="4"/>
  <c r="B4912" i="5"/>
  <c r="I4909" i="4"/>
  <c r="B4976" i="5"/>
  <c r="I4973" i="4"/>
  <c r="B5040" i="5"/>
  <c r="I5037" i="4"/>
  <c r="H5" i="5"/>
  <c r="H37" i="5"/>
  <c r="H53" i="5"/>
  <c r="H914" i="5"/>
  <c r="G914" i="5"/>
  <c r="F914" i="5"/>
  <c r="E914" i="5"/>
  <c r="T914" i="5"/>
  <c r="D914" i="5"/>
  <c r="S914" i="5"/>
  <c r="C914" i="5"/>
  <c r="R914" i="5"/>
  <c r="J914" i="5"/>
  <c r="H922" i="5"/>
  <c r="G922" i="5"/>
  <c r="F922" i="5"/>
  <c r="E922" i="5"/>
  <c r="T922" i="5"/>
  <c r="D922" i="5"/>
  <c r="S922" i="5"/>
  <c r="C922" i="5"/>
  <c r="R922" i="5"/>
  <c r="J922" i="5"/>
  <c r="I922" i="5"/>
  <c r="T930" i="5"/>
  <c r="R930" i="5"/>
  <c r="H930" i="5"/>
  <c r="G930" i="5"/>
  <c r="F930" i="5"/>
  <c r="E930" i="5"/>
  <c r="D930" i="5"/>
  <c r="C930" i="5"/>
  <c r="J930" i="5"/>
  <c r="S930" i="5"/>
  <c r="I938" i="5"/>
  <c r="H938" i="5"/>
  <c r="G938" i="5"/>
  <c r="T938" i="5"/>
  <c r="D938" i="5"/>
  <c r="N938" i="5" s="1"/>
  <c r="E938" i="5"/>
  <c r="S938" i="5"/>
  <c r="C938" i="5"/>
  <c r="R938" i="5"/>
  <c r="J938" i="5"/>
  <c r="F938" i="5"/>
  <c r="I946" i="5"/>
  <c r="H946" i="5"/>
  <c r="G946" i="5"/>
  <c r="F946" i="5"/>
  <c r="E946" i="5"/>
  <c r="T946" i="5"/>
  <c r="D946" i="5"/>
  <c r="M946" i="5" s="1"/>
  <c r="S946" i="5"/>
  <c r="R946" i="5"/>
  <c r="J946" i="5"/>
  <c r="C946" i="5"/>
  <c r="I954" i="5"/>
  <c r="H954" i="5"/>
  <c r="G954" i="5"/>
  <c r="F954" i="5"/>
  <c r="E954" i="5"/>
  <c r="T954" i="5"/>
  <c r="D954" i="5"/>
  <c r="S954" i="5"/>
  <c r="R954" i="5"/>
  <c r="J954" i="5"/>
  <c r="C954" i="5"/>
  <c r="I954" i="4"/>
  <c r="I962" i="5"/>
  <c r="H962" i="5"/>
  <c r="G962" i="5"/>
  <c r="F962" i="5"/>
  <c r="E962" i="5"/>
  <c r="T962" i="5"/>
  <c r="D962" i="5"/>
  <c r="S962" i="5"/>
  <c r="R962" i="5"/>
  <c r="J962" i="5"/>
  <c r="C962" i="5"/>
  <c r="I962" i="4"/>
  <c r="I970" i="5"/>
  <c r="H970" i="5"/>
  <c r="G970" i="5"/>
  <c r="F970" i="5"/>
  <c r="E970" i="5"/>
  <c r="T970" i="5"/>
  <c r="D970" i="5"/>
  <c r="S970" i="5"/>
  <c r="R970" i="5"/>
  <c r="J970" i="5"/>
  <c r="C970" i="5"/>
  <c r="I970" i="4"/>
  <c r="I978" i="5"/>
  <c r="H978" i="5"/>
  <c r="G978" i="5"/>
  <c r="F978" i="5"/>
  <c r="E978" i="5"/>
  <c r="T978" i="5"/>
  <c r="D978" i="5"/>
  <c r="P978" i="5" s="1"/>
  <c r="S978" i="5"/>
  <c r="R978" i="5"/>
  <c r="J978" i="5"/>
  <c r="C978" i="5"/>
  <c r="I978" i="4"/>
  <c r="I986" i="5"/>
  <c r="H986" i="5"/>
  <c r="G986" i="5"/>
  <c r="F986" i="5"/>
  <c r="E986" i="5"/>
  <c r="T986" i="5"/>
  <c r="D986" i="5"/>
  <c r="P986" i="5" s="1"/>
  <c r="S986" i="5"/>
  <c r="R986" i="5"/>
  <c r="J986" i="5"/>
  <c r="C986" i="5"/>
  <c r="I986" i="4"/>
  <c r="I994" i="5"/>
  <c r="H994" i="5"/>
  <c r="G994" i="5"/>
  <c r="F994" i="5"/>
  <c r="E994" i="5"/>
  <c r="T994" i="5"/>
  <c r="D994" i="5"/>
  <c r="S994" i="5"/>
  <c r="R994" i="5"/>
  <c r="J994" i="5"/>
  <c r="C994" i="5"/>
  <c r="I994" i="4"/>
  <c r="I1002" i="5"/>
  <c r="H1002" i="5"/>
  <c r="G1002" i="5"/>
  <c r="F1002" i="5"/>
  <c r="E1002" i="5"/>
  <c r="T1002" i="5"/>
  <c r="D1002" i="5"/>
  <c r="S1002" i="5"/>
  <c r="R1002" i="5"/>
  <c r="J1002" i="5"/>
  <c r="C1002" i="5"/>
  <c r="I1002" i="4"/>
  <c r="I1010" i="5"/>
  <c r="H1010" i="5"/>
  <c r="G1010" i="5"/>
  <c r="F1010" i="5"/>
  <c r="E1010" i="5"/>
  <c r="T1010" i="5"/>
  <c r="D1010" i="5"/>
  <c r="P1010" i="5" s="1"/>
  <c r="S1010" i="5"/>
  <c r="R1010" i="5"/>
  <c r="J1010" i="5"/>
  <c r="C1010" i="5"/>
  <c r="I1010" i="4"/>
  <c r="I1018" i="5"/>
  <c r="H1018" i="5"/>
  <c r="G1018" i="5"/>
  <c r="F1018" i="5"/>
  <c r="E1018" i="5"/>
  <c r="T1018" i="5"/>
  <c r="D1018" i="5"/>
  <c r="S1018" i="5"/>
  <c r="R1018" i="5"/>
  <c r="J1018" i="5"/>
  <c r="C1018" i="5"/>
  <c r="I1018" i="4"/>
  <c r="I1026" i="5"/>
  <c r="H1026" i="5"/>
  <c r="G1026" i="5"/>
  <c r="F1026" i="5"/>
  <c r="E1026" i="5"/>
  <c r="T1026" i="5"/>
  <c r="D1026" i="5"/>
  <c r="O1026" i="5" s="1"/>
  <c r="S1026" i="5"/>
  <c r="R1026" i="5"/>
  <c r="J1026" i="5"/>
  <c r="C1026" i="5"/>
  <c r="I1026" i="4"/>
  <c r="I1034" i="5"/>
  <c r="H1034" i="5"/>
  <c r="G1034" i="5"/>
  <c r="F1034" i="5"/>
  <c r="E1034" i="5"/>
  <c r="T1034" i="5"/>
  <c r="D1034" i="5"/>
  <c r="P1034" i="5" s="1"/>
  <c r="S1034" i="5"/>
  <c r="R1034" i="5"/>
  <c r="J1034" i="5"/>
  <c r="C1034" i="5"/>
  <c r="I1034" i="4"/>
  <c r="I1042" i="5"/>
  <c r="H1042" i="5"/>
  <c r="G1042" i="5"/>
  <c r="F1042" i="5"/>
  <c r="E1042" i="5"/>
  <c r="T1042" i="5"/>
  <c r="D1042" i="5"/>
  <c r="N1042" i="5" s="1"/>
  <c r="S1042" i="5"/>
  <c r="R1042" i="5"/>
  <c r="J1042" i="5"/>
  <c r="C1042" i="5"/>
  <c r="I1042" i="4"/>
  <c r="I1050" i="5"/>
  <c r="H1050" i="5"/>
  <c r="G1050" i="5"/>
  <c r="F1050" i="5"/>
  <c r="E1050" i="5"/>
  <c r="T1050" i="5"/>
  <c r="D1050" i="5"/>
  <c r="S1050" i="5"/>
  <c r="R1050" i="5"/>
  <c r="J1050" i="5"/>
  <c r="C1050" i="5"/>
  <c r="I1050" i="4"/>
  <c r="I1058" i="5"/>
  <c r="H1058" i="5"/>
  <c r="G1058" i="5"/>
  <c r="F1058" i="5"/>
  <c r="E1058" i="5"/>
  <c r="T1058" i="5"/>
  <c r="D1058" i="5"/>
  <c r="S1058" i="5"/>
  <c r="R1058" i="5"/>
  <c r="J1058" i="5"/>
  <c r="C1058" i="5"/>
  <c r="I1058" i="4"/>
  <c r="I1066" i="5"/>
  <c r="H1066" i="5"/>
  <c r="G1066" i="5"/>
  <c r="F1066" i="5"/>
  <c r="E1066" i="5"/>
  <c r="T1066" i="5"/>
  <c r="D1066" i="5"/>
  <c r="S1066" i="5"/>
  <c r="R1066" i="5"/>
  <c r="J1066" i="5"/>
  <c r="C1066" i="5"/>
  <c r="I1066" i="4"/>
  <c r="I1074" i="5"/>
  <c r="H1074" i="5"/>
  <c r="G1074" i="5"/>
  <c r="F1074" i="5"/>
  <c r="E1074" i="5"/>
  <c r="T1074" i="5"/>
  <c r="D1074" i="5"/>
  <c r="P1074" i="5" s="1"/>
  <c r="S1074" i="5"/>
  <c r="R1074" i="5"/>
  <c r="J1074" i="5"/>
  <c r="C1074" i="5"/>
  <c r="I1082" i="5"/>
  <c r="H1082" i="5"/>
  <c r="G1082" i="5"/>
  <c r="F1082" i="5"/>
  <c r="E1082" i="5"/>
  <c r="T1082" i="5"/>
  <c r="D1082" i="5"/>
  <c r="S1082" i="5"/>
  <c r="R1082" i="5"/>
  <c r="J1082" i="5"/>
  <c r="C1082" i="5"/>
  <c r="I1090" i="5"/>
  <c r="H1090" i="5"/>
  <c r="G1090" i="5"/>
  <c r="F1090" i="5"/>
  <c r="E1090" i="5"/>
  <c r="T1090" i="5"/>
  <c r="D1090" i="5"/>
  <c r="K1090" i="5" s="1"/>
  <c r="S1090" i="5"/>
  <c r="R1090" i="5"/>
  <c r="J1090" i="5"/>
  <c r="C1090" i="5"/>
  <c r="I1090" i="4"/>
  <c r="I1098" i="5"/>
  <c r="H1098" i="5"/>
  <c r="G1098" i="5"/>
  <c r="F1098" i="5"/>
  <c r="E1098" i="5"/>
  <c r="T1098" i="5"/>
  <c r="D1098" i="5"/>
  <c r="K1098" i="5" s="1"/>
  <c r="S1098" i="5"/>
  <c r="R1098" i="5"/>
  <c r="J1098" i="5"/>
  <c r="C1098" i="5"/>
  <c r="I1098" i="4"/>
  <c r="I1106" i="5"/>
  <c r="H1106" i="5"/>
  <c r="G1106" i="5"/>
  <c r="F1106" i="5"/>
  <c r="E1106" i="5"/>
  <c r="T1106" i="5"/>
  <c r="D1106" i="5"/>
  <c r="S1106" i="5"/>
  <c r="R1106" i="5"/>
  <c r="J1106" i="5"/>
  <c r="C1106" i="5"/>
  <c r="I1106" i="4"/>
  <c r="I1114" i="5"/>
  <c r="H1114" i="5"/>
  <c r="G1114" i="5"/>
  <c r="F1114" i="5"/>
  <c r="E1114" i="5"/>
  <c r="T1114" i="5"/>
  <c r="D1114" i="5"/>
  <c r="O1114" i="5" s="1"/>
  <c r="S1114" i="5"/>
  <c r="R1114" i="5"/>
  <c r="J1114" i="5"/>
  <c r="C1114" i="5"/>
  <c r="I1114" i="4"/>
  <c r="I1122" i="5"/>
  <c r="H1122" i="5"/>
  <c r="G1122" i="5"/>
  <c r="F1122" i="5"/>
  <c r="E1122" i="5"/>
  <c r="T1122" i="5"/>
  <c r="D1122" i="5"/>
  <c r="S1122" i="5"/>
  <c r="R1122" i="5"/>
  <c r="J1122" i="5"/>
  <c r="C1122" i="5"/>
  <c r="I1122" i="4"/>
  <c r="I1130" i="5"/>
  <c r="H1130" i="5"/>
  <c r="G1130" i="5"/>
  <c r="F1130" i="5"/>
  <c r="E1130" i="5"/>
  <c r="T1130" i="5"/>
  <c r="D1130" i="5"/>
  <c r="M1130" i="5" s="1"/>
  <c r="S1130" i="5"/>
  <c r="R1130" i="5"/>
  <c r="J1130" i="5"/>
  <c r="C1130" i="5"/>
  <c r="I1130" i="4"/>
  <c r="I1138" i="5"/>
  <c r="H1138" i="5"/>
  <c r="G1138" i="5"/>
  <c r="F1138" i="5"/>
  <c r="E1138" i="5"/>
  <c r="T1138" i="5"/>
  <c r="D1138" i="5"/>
  <c r="S1138" i="5"/>
  <c r="R1138" i="5"/>
  <c r="J1138" i="5"/>
  <c r="C1138" i="5"/>
  <c r="I1138" i="4"/>
  <c r="I1146" i="5"/>
  <c r="H1146" i="5"/>
  <c r="G1146" i="5"/>
  <c r="F1146" i="5"/>
  <c r="E1146" i="5"/>
  <c r="T1146" i="5"/>
  <c r="D1146" i="5"/>
  <c r="S1146" i="5"/>
  <c r="R1146" i="5"/>
  <c r="J1146" i="5"/>
  <c r="C1146" i="5"/>
  <c r="I1146" i="4"/>
  <c r="I1154" i="5"/>
  <c r="H1154" i="5"/>
  <c r="G1154" i="5"/>
  <c r="F1154" i="5"/>
  <c r="E1154" i="5"/>
  <c r="T1154" i="5"/>
  <c r="D1154" i="5"/>
  <c r="P1154" i="5" s="1"/>
  <c r="S1154" i="5"/>
  <c r="R1154" i="5"/>
  <c r="J1154" i="5"/>
  <c r="C1154" i="5"/>
  <c r="I1154" i="4"/>
  <c r="I1162" i="5"/>
  <c r="H1162" i="5"/>
  <c r="G1162" i="5"/>
  <c r="F1162" i="5"/>
  <c r="E1162" i="5"/>
  <c r="T1162" i="5"/>
  <c r="D1162" i="5"/>
  <c r="S1162" i="5"/>
  <c r="R1162" i="5"/>
  <c r="J1162" i="5"/>
  <c r="C1162" i="5"/>
  <c r="I1162" i="4"/>
  <c r="I1170" i="5"/>
  <c r="H1170" i="5"/>
  <c r="G1170" i="5"/>
  <c r="F1170" i="5"/>
  <c r="E1170" i="5"/>
  <c r="T1170" i="5"/>
  <c r="D1170" i="5"/>
  <c r="S1170" i="5"/>
  <c r="R1170" i="5"/>
  <c r="J1170" i="5"/>
  <c r="C1170" i="5"/>
  <c r="I1170" i="4"/>
  <c r="I1178" i="5"/>
  <c r="H1178" i="5"/>
  <c r="G1178" i="5"/>
  <c r="F1178" i="5"/>
  <c r="E1178" i="5"/>
  <c r="T1178" i="5"/>
  <c r="D1178" i="5"/>
  <c r="S1178" i="5"/>
  <c r="R1178" i="5"/>
  <c r="J1178" i="5"/>
  <c r="C1178" i="5"/>
  <c r="I1178" i="4"/>
  <c r="I1186" i="5"/>
  <c r="H1186" i="5"/>
  <c r="G1186" i="5"/>
  <c r="F1186" i="5"/>
  <c r="E1186" i="5"/>
  <c r="T1186" i="5"/>
  <c r="D1186" i="5"/>
  <c r="P1186" i="5" s="1"/>
  <c r="S1186" i="5"/>
  <c r="R1186" i="5"/>
  <c r="J1186" i="5"/>
  <c r="C1186" i="5"/>
  <c r="I1186" i="4"/>
  <c r="I1194" i="5"/>
  <c r="H1194" i="5"/>
  <c r="G1194" i="5"/>
  <c r="F1194" i="5"/>
  <c r="E1194" i="5"/>
  <c r="T1194" i="5"/>
  <c r="D1194" i="5"/>
  <c r="S1194" i="5"/>
  <c r="R1194" i="5"/>
  <c r="J1194" i="5"/>
  <c r="C1194" i="5"/>
  <c r="I1194" i="4"/>
  <c r="I1202" i="5"/>
  <c r="H1202" i="5"/>
  <c r="G1202" i="5"/>
  <c r="F1202" i="5"/>
  <c r="E1202" i="5"/>
  <c r="T1202" i="5"/>
  <c r="D1202" i="5"/>
  <c r="O1202" i="5" s="1"/>
  <c r="S1202" i="5"/>
  <c r="R1202" i="5"/>
  <c r="J1202" i="5"/>
  <c r="C1202" i="5"/>
  <c r="I1210" i="5"/>
  <c r="H1210" i="5"/>
  <c r="G1210" i="5"/>
  <c r="F1210" i="5"/>
  <c r="E1210" i="5"/>
  <c r="T1210" i="5"/>
  <c r="D1210" i="5"/>
  <c r="S1210" i="5"/>
  <c r="R1210" i="5"/>
  <c r="J1210" i="5"/>
  <c r="C1210" i="5"/>
  <c r="I1218" i="5"/>
  <c r="H1218" i="5"/>
  <c r="G1218" i="5"/>
  <c r="F1218" i="5"/>
  <c r="E1218" i="5"/>
  <c r="T1218" i="5"/>
  <c r="D1218" i="5"/>
  <c r="M1218" i="5" s="1"/>
  <c r="S1218" i="5"/>
  <c r="R1218" i="5"/>
  <c r="J1218" i="5"/>
  <c r="C1218" i="5"/>
  <c r="I1226" i="5"/>
  <c r="H1226" i="5"/>
  <c r="G1226" i="5"/>
  <c r="F1226" i="5"/>
  <c r="E1226" i="5"/>
  <c r="T1226" i="5"/>
  <c r="D1226" i="5"/>
  <c r="M1226" i="5" s="1"/>
  <c r="S1226" i="5"/>
  <c r="R1226" i="5"/>
  <c r="J1226" i="5"/>
  <c r="C1226" i="5"/>
  <c r="I1234" i="5"/>
  <c r="H1234" i="5"/>
  <c r="G1234" i="5"/>
  <c r="F1234" i="5"/>
  <c r="E1234" i="5"/>
  <c r="T1234" i="5"/>
  <c r="D1234" i="5"/>
  <c r="L1234" i="5" s="1"/>
  <c r="S1234" i="5"/>
  <c r="R1234" i="5"/>
  <c r="J1234" i="5"/>
  <c r="C1234" i="5"/>
  <c r="I1242" i="5"/>
  <c r="H1242" i="5"/>
  <c r="G1242" i="5"/>
  <c r="F1242" i="5"/>
  <c r="E1242" i="5"/>
  <c r="T1242" i="5"/>
  <c r="D1242" i="5"/>
  <c r="P1242" i="5" s="1"/>
  <c r="S1242" i="5"/>
  <c r="R1242" i="5"/>
  <c r="J1242" i="5"/>
  <c r="C1242" i="5"/>
  <c r="I1250" i="5"/>
  <c r="H1250" i="5"/>
  <c r="G1250" i="5"/>
  <c r="F1250" i="5"/>
  <c r="E1250" i="5"/>
  <c r="T1250" i="5"/>
  <c r="D1250" i="5"/>
  <c r="S1250" i="5"/>
  <c r="R1250" i="5"/>
  <c r="J1250" i="5"/>
  <c r="C1250" i="5"/>
  <c r="I1258" i="5"/>
  <c r="H1258" i="5"/>
  <c r="G1258" i="5"/>
  <c r="F1258" i="5"/>
  <c r="E1258" i="5"/>
  <c r="T1258" i="5"/>
  <c r="D1258" i="5"/>
  <c r="P1258" i="5" s="1"/>
  <c r="S1258" i="5"/>
  <c r="R1258" i="5"/>
  <c r="J1258" i="5"/>
  <c r="C1258" i="5"/>
  <c r="I1266" i="5"/>
  <c r="H1266" i="5"/>
  <c r="G1266" i="5"/>
  <c r="F1266" i="5"/>
  <c r="E1266" i="5"/>
  <c r="T1266" i="5"/>
  <c r="D1266" i="5"/>
  <c r="S1266" i="5"/>
  <c r="R1266" i="5"/>
  <c r="J1266" i="5"/>
  <c r="C1266" i="5"/>
  <c r="I1274" i="5"/>
  <c r="H1274" i="5"/>
  <c r="G1274" i="5"/>
  <c r="F1274" i="5"/>
  <c r="E1274" i="5"/>
  <c r="T1274" i="5"/>
  <c r="D1274" i="5"/>
  <c r="S1274" i="5"/>
  <c r="R1274" i="5"/>
  <c r="J1274" i="5"/>
  <c r="C1274" i="5"/>
  <c r="I1282" i="5"/>
  <c r="H1282" i="5"/>
  <c r="G1282" i="5"/>
  <c r="F1282" i="5"/>
  <c r="E1282" i="5"/>
  <c r="T1282" i="5"/>
  <c r="D1282" i="5"/>
  <c r="Q1282" i="5" s="1"/>
  <c r="S1282" i="5"/>
  <c r="R1282" i="5"/>
  <c r="J1282" i="5"/>
  <c r="C1282" i="5"/>
  <c r="I1290" i="5"/>
  <c r="H1290" i="5"/>
  <c r="G1290" i="5"/>
  <c r="F1290" i="5"/>
  <c r="E1290" i="5"/>
  <c r="T1290" i="5"/>
  <c r="D1290" i="5"/>
  <c r="S1290" i="5"/>
  <c r="R1290" i="5"/>
  <c r="J1290" i="5"/>
  <c r="C1290" i="5"/>
  <c r="I1298" i="5"/>
  <c r="H1298" i="5"/>
  <c r="G1298" i="5"/>
  <c r="F1298" i="5"/>
  <c r="E1298" i="5"/>
  <c r="T1298" i="5"/>
  <c r="D1298" i="5"/>
  <c r="S1298" i="5"/>
  <c r="R1298" i="5"/>
  <c r="J1298" i="5"/>
  <c r="C1298" i="5"/>
  <c r="I1306" i="5"/>
  <c r="H1306" i="5"/>
  <c r="G1306" i="5"/>
  <c r="F1306" i="5"/>
  <c r="E1306" i="5"/>
  <c r="T1306" i="5"/>
  <c r="D1306" i="5"/>
  <c r="O1306" i="5" s="1"/>
  <c r="S1306" i="5"/>
  <c r="R1306" i="5"/>
  <c r="J1306" i="5"/>
  <c r="C1306" i="5"/>
  <c r="I1314" i="5"/>
  <c r="H1314" i="5"/>
  <c r="G1314" i="5"/>
  <c r="F1314" i="5"/>
  <c r="E1314" i="5"/>
  <c r="T1314" i="5"/>
  <c r="D1314" i="5"/>
  <c r="Q1314" i="5" s="1"/>
  <c r="S1314" i="5"/>
  <c r="R1314" i="5"/>
  <c r="J1314" i="5"/>
  <c r="C1314" i="5"/>
  <c r="I1322" i="5"/>
  <c r="H1322" i="5"/>
  <c r="G1322" i="5"/>
  <c r="F1322" i="5"/>
  <c r="E1322" i="5"/>
  <c r="T1322" i="5"/>
  <c r="D1322" i="5"/>
  <c r="S1322" i="5"/>
  <c r="R1322" i="5"/>
  <c r="J1322" i="5"/>
  <c r="C1322" i="5"/>
  <c r="I1330" i="5"/>
  <c r="H1330" i="5"/>
  <c r="G1330" i="5"/>
  <c r="F1330" i="5"/>
  <c r="E1330" i="5"/>
  <c r="T1330" i="5"/>
  <c r="D1330" i="5"/>
  <c r="L1330" i="5" s="1"/>
  <c r="S1330" i="5"/>
  <c r="R1330" i="5"/>
  <c r="J1330" i="5"/>
  <c r="C1330" i="5"/>
  <c r="I1338" i="5"/>
  <c r="H1338" i="5"/>
  <c r="G1338" i="5"/>
  <c r="F1338" i="5"/>
  <c r="E1338" i="5"/>
  <c r="T1338" i="5"/>
  <c r="D1338" i="5"/>
  <c r="S1338" i="5"/>
  <c r="R1338" i="5"/>
  <c r="J1338" i="5"/>
  <c r="C1338" i="5"/>
  <c r="I1346" i="5"/>
  <c r="H1346" i="5"/>
  <c r="G1346" i="5"/>
  <c r="F1346" i="5"/>
  <c r="E1346" i="5"/>
  <c r="T1346" i="5"/>
  <c r="D1346" i="5"/>
  <c r="S1346" i="5"/>
  <c r="R1346" i="5"/>
  <c r="J1346" i="5"/>
  <c r="C1346" i="5"/>
  <c r="I1354" i="5"/>
  <c r="H1354" i="5"/>
  <c r="G1354" i="5"/>
  <c r="F1354" i="5"/>
  <c r="E1354" i="5"/>
  <c r="T1354" i="5"/>
  <c r="D1354" i="5"/>
  <c r="S1354" i="5"/>
  <c r="R1354" i="5"/>
  <c r="J1354" i="5"/>
  <c r="C1354" i="5"/>
  <c r="I1362" i="5"/>
  <c r="H1362" i="5"/>
  <c r="G1362" i="5"/>
  <c r="F1362" i="5"/>
  <c r="E1362" i="5"/>
  <c r="T1362" i="5"/>
  <c r="D1362" i="5"/>
  <c r="O1362" i="5" s="1"/>
  <c r="S1362" i="5"/>
  <c r="R1362" i="5"/>
  <c r="J1362" i="5"/>
  <c r="C1362" i="5"/>
  <c r="I1370" i="5"/>
  <c r="H1370" i="5"/>
  <c r="G1370" i="5"/>
  <c r="F1370" i="5"/>
  <c r="E1370" i="5"/>
  <c r="T1370" i="5"/>
  <c r="D1370" i="5"/>
  <c r="S1370" i="5"/>
  <c r="R1370" i="5"/>
  <c r="J1370" i="5"/>
  <c r="C1370" i="5"/>
  <c r="I1378" i="5"/>
  <c r="H1378" i="5"/>
  <c r="G1378" i="5"/>
  <c r="F1378" i="5"/>
  <c r="E1378" i="5"/>
  <c r="T1378" i="5"/>
  <c r="D1378" i="5"/>
  <c r="S1378" i="5"/>
  <c r="R1378" i="5"/>
  <c r="J1378" i="5"/>
  <c r="C1378" i="5"/>
  <c r="I1386" i="5"/>
  <c r="H1386" i="5"/>
  <c r="G1386" i="5"/>
  <c r="F1386" i="5"/>
  <c r="E1386" i="5"/>
  <c r="T1386" i="5"/>
  <c r="D1386" i="5"/>
  <c r="Q1386" i="5" s="1"/>
  <c r="S1386" i="5"/>
  <c r="R1386" i="5"/>
  <c r="J1386" i="5"/>
  <c r="C1386" i="5"/>
  <c r="I1394" i="5"/>
  <c r="H1394" i="5"/>
  <c r="G1394" i="5"/>
  <c r="F1394" i="5"/>
  <c r="E1394" i="5"/>
  <c r="T1394" i="5"/>
  <c r="D1394" i="5"/>
  <c r="S1394" i="5"/>
  <c r="R1394" i="5"/>
  <c r="J1394" i="5"/>
  <c r="C1394" i="5"/>
  <c r="I1402" i="5"/>
  <c r="H1402" i="5"/>
  <c r="G1402" i="5"/>
  <c r="F1402" i="5"/>
  <c r="E1402" i="5"/>
  <c r="T1402" i="5"/>
  <c r="D1402" i="5"/>
  <c r="P1402" i="5" s="1"/>
  <c r="S1402" i="5"/>
  <c r="R1402" i="5"/>
  <c r="J1402" i="5"/>
  <c r="C1402" i="5"/>
  <c r="F1410" i="5"/>
  <c r="E1410" i="5"/>
  <c r="T1410" i="5"/>
  <c r="D1410" i="5"/>
  <c r="S1410" i="5"/>
  <c r="C1410" i="5"/>
  <c r="R1410" i="5"/>
  <c r="J1410" i="5"/>
  <c r="I1410" i="5"/>
  <c r="H1410" i="5"/>
  <c r="G1410" i="5"/>
  <c r="F1418" i="5"/>
  <c r="E1418" i="5"/>
  <c r="T1418" i="5"/>
  <c r="D1418" i="5"/>
  <c r="S1418" i="5"/>
  <c r="C1418" i="5"/>
  <c r="R1418" i="5"/>
  <c r="J1418" i="5"/>
  <c r="I1418" i="5"/>
  <c r="H1418" i="5"/>
  <c r="G1418" i="5"/>
  <c r="F1426" i="5"/>
  <c r="E1426" i="5"/>
  <c r="T1426" i="5"/>
  <c r="D1426" i="5"/>
  <c r="S1426" i="5"/>
  <c r="C1426" i="5"/>
  <c r="R1426" i="5"/>
  <c r="J1426" i="5"/>
  <c r="I1426" i="5"/>
  <c r="H1426" i="5"/>
  <c r="G1426" i="5"/>
  <c r="F1434" i="5"/>
  <c r="E1434" i="5"/>
  <c r="T1434" i="5"/>
  <c r="D1434" i="5"/>
  <c r="S1434" i="5"/>
  <c r="C1434" i="5"/>
  <c r="R1434" i="5"/>
  <c r="J1434" i="5"/>
  <c r="I1434" i="5"/>
  <c r="H1434" i="5"/>
  <c r="G1434" i="5"/>
  <c r="F1442" i="5"/>
  <c r="E1442" i="5"/>
  <c r="T1442" i="5"/>
  <c r="D1442" i="5"/>
  <c r="S1442" i="5"/>
  <c r="C1442" i="5"/>
  <c r="R1442" i="5"/>
  <c r="J1442" i="5"/>
  <c r="I1442" i="5"/>
  <c r="H1442" i="5"/>
  <c r="G1442" i="5"/>
  <c r="F1450" i="5"/>
  <c r="E1450" i="5"/>
  <c r="T1450" i="5"/>
  <c r="D1450" i="5"/>
  <c r="S1450" i="5"/>
  <c r="C1450" i="5"/>
  <c r="R1450" i="5"/>
  <c r="J1450" i="5"/>
  <c r="I1450" i="5"/>
  <c r="H1450" i="5"/>
  <c r="G1450" i="5"/>
  <c r="F1458" i="5"/>
  <c r="E1458" i="5"/>
  <c r="T1458" i="5"/>
  <c r="D1458" i="5"/>
  <c r="S1458" i="5"/>
  <c r="C1458" i="5"/>
  <c r="R1458" i="5"/>
  <c r="J1458" i="5"/>
  <c r="I1458" i="5"/>
  <c r="H1458" i="5"/>
  <c r="G1458" i="5"/>
  <c r="F1466" i="5"/>
  <c r="E1466" i="5"/>
  <c r="T1466" i="5"/>
  <c r="D1466" i="5"/>
  <c r="S1466" i="5"/>
  <c r="C1466" i="5"/>
  <c r="R1466" i="5"/>
  <c r="J1466" i="5"/>
  <c r="I1466" i="5"/>
  <c r="H1466" i="5"/>
  <c r="G1466" i="5"/>
  <c r="F1474" i="5"/>
  <c r="E1474" i="5"/>
  <c r="T1474" i="5"/>
  <c r="D1474" i="5"/>
  <c r="K1474" i="5" s="1"/>
  <c r="S1474" i="5"/>
  <c r="C1474" i="5"/>
  <c r="R1474" i="5"/>
  <c r="J1474" i="5"/>
  <c r="I1474" i="5"/>
  <c r="H1474" i="5"/>
  <c r="G1474" i="5"/>
  <c r="F1482" i="5"/>
  <c r="E1482" i="5"/>
  <c r="T1482" i="5"/>
  <c r="D1482" i="5"/>
  <c r="S1482" i="5"/>
  <c r="C1482" i="5"/>
  <c r="R1482" i="5"/>
  <c r="J1482" i="5"/>
  <c r="I1482" i="5"/>
  <c r="H1482" i="5"/>
  <c r="G1482" i="5"/>
  <c r="F1490" i="5"/>
  <c r="E1490" i="5"/>
  <c r="T1490" i="5"/>
  <c r="D1490" i="5"/>
  <c r="S1490" i="5"/>
  <c r="C1490" i="5"/>
  <c r="R1490" i="5"/>
  <c r="J1490" i="5"/>
  <c r="I1490" i="5"/>
  <c r="H1490" i="5"/>
  <c r="G1490" i="5"/>
  <c r="F1498" i="5"/>
  <c r="E1498" i="5"/>
  <c r="T1498" i="5"/>
  <c r="D1498" i="5"/>
  <c r="P1498" i="5" s="1"/>
  <c r="S1498" i="5"/>
  <c r="C1498" i="5"/>
  <c r="R1498" i="5"/>
  <c r="J1498" i="5"/>
  <c r="I1498" i="5"/>
  <c r="H1498" i="5"/>
  <c r="G1498" i="5"/>
  <c r="F1506" i="5"/>
  <c r="E1506" i="5"/>
  <c r="T1506" i="5"/>
  <c r="D1506" i="5"/>
  <c r="P1506" i="5" s="1"/>
  <c r="S1506" i="5"/>
  <c r="C1506" i="5"/>
  <c r="R1506" i="5"/>
  <c r="J1506" i="5"/>
  <c r="I1506" i="5"/>
  <c r="H1506" i="5"/>
  <c r="G1506" i="5"/>
  <c r="F1514" i="5"/>
  <c r="E1514" i="5"/>
  <c r="T1514" i="5"/>
  <c r="D1514" i="5"/>
  <c r="O1514" i="5" s="1"/>
  <c r="S1514" i="5"/>
  <c r="C1514" i="5"/>
  <c r="R1514" i="5"/>
  <c r="J1514" i="5"/>
  <c r="I1514" i="5"/>
  <c r="H1514" i="5"/>
  <c r="G1514" i="5"/>
  <c r="F1522" i="5"/>
  <c r="E1522" i="5"/>
  <c r="T1522" i="5"/>
  <c r="D1522" i="5"/>
  <c r="P1522" i="5" s="1"/>
  <c r="S1522" i="5"/>
  <c r="C1522" i="5"/>
  <c r="R1522" i="5"/>
  <c r="J1522" i="5"/>
  <c r="I1522" i="5"/>
  <c r="H1522" i="5"/>
  <c r="G1522" i="5"/>
  <c r="F1530" i="5"/>
  <c r="E1530" i="5"/>
  <c r="T1530" i="5"/>
  <c r="D1530" i="5"/>
  <c r="S1530" i="5"/>
  <c r="C1530" i="5"/>
  <c r="R1530" i="5"/>
  <c r="J1530" i="5"/>
  <c r="I1530" i="5"/>
  <c r="H1530" i="5"/>
  <c r="G1530" i="5"/>
  <c r="F1538" i="5"/>
  <c r="E1538" i="5"/>
  <c r="T1538" i="5"/>
  <c r="D1538" i="5"/>
  <c r="P1538" i="5" s="1"/>
  <c r="S1538" i="5"/>
  <c r="C1538" i="5"/>
  <c r="R1538" i="5"/>
  <c r="J1538" i="5"/>
  <c r="I1538" i="5"/>
  <c r="H1538" i="5"/>
  <c r="G1538" i="5"/>
  <c r="F1546" i="5"/>
  <c r="E1546" i="5"/>
  <c r="T1546" i="5"/>
  <c r="D1546" i="5"/>
  <c r="S1546" i="5"/>
  <c r="C1546" i="5"/>
  <c r="R1546" i="5"/>
  <c r="J1546" i="5"/>
  <c r="I1546" i="5"/>
  <c r="H1546" i="5"/>
  <c r="G1546" i="5"/>
  <c r="F1554" i="5"/>
  <c r="E1554" i="5"/>
  <c r="T1554" i="5"/>
  <c r="D1554" i="5"/>
  <c r="Q1554" i="5" s="1"/>
  <c r="S1554" i="5"/>
  <c r="C1554" i="5"/>
  <c r="R1554" i="5"/>
  <c r="J1554" i="5"/>
  <c r="I1554" i="5"/>
  <c r="H1554" i="5"/>
  <c r="G1554" i="5"/>
  <c r="F1562" i="5"/>
  <c r="E1562" i="5"/>
  <c r="T1562" i="5"/>
  <c r="D1562" i="5"/>
  <c r="S1562" i="5"/>
  <c r="C1562" i="5"/>
  <c r="R1562" i="5"/>
  <c r="J1562" i="5"/>
  <c r="I1562" i="5"/>
  <c r="H1562" i="5"/>
  <c r="G1562" i="5"/>
  <c r="F1570" i="5"/>
  <c r="E1570" i="5"/>
  <c r="T1570" i="5"/>
  <c r="D1570" i="5"/>
  <c r="N1570" i="5" s="1"/>
  <c r="S1570" i="5"/>
  <c r="C1570" i="5"/>
  <c r="R1570" i="5"/>
  <c r="J1570" i="5"/>
  <c r="I1570" i="5"/>
  <c r="H1570" i="5"/>
  <c r="G1570" i="5"/>
  <c r="F1578" i="5"/>
  <c r="E1578" i="5"/>
  <c r="T1578" i="5"/>
  <c r="D1578" i="5"/>
  <c r="S1578" i="5"/>
  <c r="C1578" i="5"/>
  <c r="R1578" i="5"/>
  <c r="J1578" i="5"/>
  <c r="I1578" i="5"/>
  <c r="H1578" i="5"/>
  <c r="G1578" i="5"/>
  <c r="F1586" i="5"/>
  <c r="E1586" i="5"/>
  <c r="T1586" i="5"/>
  <c r="D1586" i="5"/>
  <c r="S1586" i="5"/>
  <c r="C1586" i="5"/>
  <c r="R1586" i="5"/>
  <c r="J1586" i="5"/>
  <c r="I1586" i="5"/>
  <c r="H1586" i="5"/>
  <c r="G1586" i="5"/>
  <c r="F1594" i="5"/>
  <c r="E1594" i="5"/>
  <c r="T1594" i="5"/>
  <c r="D1594" i="5"/>
  <c r="S1594" i="5"/>
  <c r="C1594" i="5"/>
  <c r="R1594" i="5"/>
  <c r="J1594" i="5"/>
  <c r="I1594" i="5"/>
  <c r="H1594" i="5"/>
  <c r="G1594" i="5"/>
  <c r="F1602" i="5"/>
  <c r="E1602" i="5"/>
  <c r="T1602" i="5"/>
  <c r="D1602" i="5"/>
  <c r="K1602" i="5" s="1"/>
  <c r="S1602" i="5"/>
  <c r="C1602" i="5"/>
  <c r="R1602" i="5"/>
  <c r="J1602" i="5"/>
  <c r="I1602" i="5"/>
  <c r="H1602" i="5"/>
  <c r="G1602" i="5"/>
  <c r="F1610" i="5"/>
  <c r="E1610" i="5"/>
  <c r="T1610" i="5"/>
  <c r="D1610" i="5"/>
  <c r="S1610" i="5"/>
  <c r="C1610" i="5"/>
  <c r="R1610" i="5"/>
  <c r="J1610" i="5"/>
  <c r="I1610" i="5"/>
  <c r="H1610" i="5"/>
  <c r="G1610" i="5"/>
  <c r="F1618" i="5"/>
  <c r="E1618" i="5"/>
  <c r="T1618" i="5"/>
  <c r="D1618" i="5"/>
  <c r="S1618" i="5"/>
  <c r="C1618" i="5"/>
  <c r="R1618" i="5"/>
  <c r="J1618" i="5"/>
  <c r="I1618" i="5"/>
  <c r="H1618" i="5"/>
  <c r="G1618" i="5"/>
  <c r="F1626" i="5"/>
  <c r="E1626" i="5"/>
  <c r="T1626" i="5"/>
  <c r="D1626" i="5"/>
  <c r="P1626" i="5" s="1"/>
  <c r="S1626" i="5"/>
  <c r="C1626" i="5"/>
  <c r="R1626" i="5"/>
  <c r="J1626" i="5"/>
  <c r="I1626" i="5"/>
  <c r="H1626" i="5"/>
  <c r="G1626" i="5"/>
  <c r="F1634" i="5"/>
  <c r="E1634" i="5"/>
  <c r="T1634" i="5"/>
  <c r="D1634" i="5"/>
  <c r="S1634" i="5"/>
  <c r="C1634" i="5"/>
  <c r="R1634" i="5"/>
  <c r="J1634" i="5"/>
  <c r="I1634" i="5"/>
  <c r="H1634" i="5"/>
  <c r="G1634" i="5"/>
  <c r="F1642" i="5"/>
  <c r="E1642" i="5"/>
  <c r="T1642" i="5"/>
  <c r="D1642" i="5"/>
  <c r="O1642" i="5" s="1"/>
  <c r="S1642" i="5"/>
  <c r="C1642" i="5"/>
  <c r="R1642" i="5"/>
  <c r="J1642" i="5"/>
  <c r="I1642" i="5"/>
  <c r="H1642" i="5"/>
  <c r="G1642" i="5"/>
  <c r="F1650" i="5"/>
  <c r="E1650" i="5"/>
  <c r="T1650" i="5"/>
  <c r="D1650" i="5"/>
  <c r="Q1650" i="5" s="1"/>
  <c r="S1650" i="5"/>
  <c r="C1650" i="5"/>
  <c r="R1650" i="5"/>
  <c r="J1650" i="5"/>
  <c r="I1650" i="5"/>
  <c r="H1650" i="5"/>
  <c r="G1650" i="5"/>
  <c r="F1658" i="5"/>
  <c r="E1658" i="5"/>
  <c r="T1658" i="5"/>
  <c r="D1658" i="5"/>
  <c r="S1658" i="5"/>
  <c r="C1658" i="5"/>
  <c r="R1658" i="5"/>
  <c r="J1658" i="5"/>
  <c r="I1658" i="5"/>
  <c r="H1658" i="5"/>
  <c r="G1658" i="5"/>
  <c r="F1666" i="5"/>
  <c r="E1666" i="5"/>
  <c r="T1666" i="5"/>
  <c r="D1666" i="5"/>
  <c r="N1666" i="5" s="1"/>
  <c r="S1666" i="5"/>
  <c r="C1666" i="5"/>
  <c r="R1666" i="5"/>
  <c r="J1666" i="5"/>
  <c r="I1666" i="5"/>
  <c r="H1666" i="5"/>
  <c r="G1666" i="5"/>
  <c r="F1674" i="5"/>
  <c r="E1674" i="5"/>
  <c r="T1674" i="5"/>
  <c r="D1674" i="5"/>
  <c r="S1674" i="5"/>
  <c r="C1674" i="5"/>
  <c r="R1674" i="5"/>
  <c r="J1674" i="5"/>
  <c r="I1674" i="5"/>
  <c r="H1674" i="5"/>
  <c r="G1674" i="5"/>
  <c r="F1682" i="5"/>
  <c r="E1682" i="5"/>
  <c r="T1682" i="5"/>
  <c r="D1682" i="5"/>
  <c r="S1682" i="5"/>
  <c r="C1682" i="5"/>
  <c r="R1682" i="5"/>
  <c r="J1682" i="5"/>
  <c r="I1682" i="5"/>
  <c r="H1682" i="5"/>
  <c r="G1682" i="5"/>
  <c r="F1690" i="5"/>
  <c r="E1690" i="5"/>
  <c r="T1690" i="5"/>
  <c r="D1690" i="5"/>
  <c r="S1690" i="5"/>
  <c r="C1690" i="5"/>
  <c r="R1690" i="5"/>
  <c r="J1690" i="5"/>
  <c r="I1690" i="5"/>
  <c r="H1690" i="5"/>
  <c r="G1690" i="5"/>
  <c r="F1698" i="5"/>
  <c r="E1698" i="5"/>
  <c r="T1698" i="5"/>
  <c r="D1698" i="5"/>
  <c r="O1698" i="5" s="1"/>
  <c r="S1698" i="5"/>
  <c r="C1698" i="5"/>
  <c r="R1698" i="5"/>
  <c r="J1698" i="5"/>
  <c r="I1698" i="5"/>
  <c r="H1698" i="5"/>
  <c r="G1698" i="5"/>
  <c r="F1706" i="5"/>
  <c r="E1706" i="5"/>
  <c r="T1706" i="5"/>
  <c r="D1706" i="5"/>
  <c r="S1706" i="5"/>
  <c r="C1706" i="5"/>
  <c r="R1706" i="5"/>
  <c r="J1706" i="5"/>
  <c r="I1706" i="5"/>
  <c r="H1706" i="5"/>
  <c r="G1706" i="5"/>
  <c r="F1714" i="5"/>
  <c r="E1714" i="5"/>
  <c r="T1714" i="5"/>
  <c r="D1714" i="5"/>
  <c r="S1714" i="5"/>
  <c r="C1714" i="5"/>
  <c r="R1714" i="5"/>
  <c r="J1714" i="5"/>
  <c r="I1714" i="5"/>
  <c r="H1714" i="5"/>
  <c r="G1714" i="5"/>
  <c r="F1722" i="5"/>
  <c r="E1722" i="5"/>
  <c r="T1722" i="5"/>
  <c r="D1722" i="5"/>
  <c r="S1722" i="5"/>
  <c r="C1722" i="5"/>
  <c r="R1722" i="5"/>
  <c r="J1722" i="5"/>
  <c r="I1722" i="5"/>
  <c r="H1722" i="5"/>
  <c r="G1722" i="5"/>
  <c r="F1730" i="5"/>
  <c r="E1730" i="5"/>
  <c r="T1730" i="5"/>
  <c r="D1730" i="5"/>
  <c r="K1730" i="5" s="1"/>
  <c r="S1730" i="5"/>
  <c r="C1730" i="5"/>
  <c r="R1730" i="5"/>
  <c r="J1730" i="5"/>
  <c r="I1730" i="5"/>
  <c r="H1730" i="5"/>
  <c r="G1730" i="5"/>
  <c r="F1738" i="5"/>
  <c r="E1738" i="5"/>
  <c r="T1738" i="5"/>
  <c r="D1738" i="5"/>
  <c r="S1738" i="5"/>
  <c r="C1738" i="5"/>
  <c r="R1738" i="5"/>
  <c r="J1738" i="5"/>
  <c r="I1738" i="5"/>
  <c r="H1738" i="5"/>
  <c r="G1738" i="5"/>
  <c r="F1746" i="5"/>
  <c r="E1746" i="5"/>
  <c r="T1746" i="5"/>
  <c r="D1746" i="5"/>
  <c r="S1746" i="5"/>
  <c r="C1746" i="5"/>
  <c r="R1746" i="5"/>
  <c r="J1746" i="5"/>
  <c r="I1746" i="5"/>
  <c r="H1746" i="5"/>
  <c r="G1746" i="5"/>
  <c r="F1754" i="5"/>
  <c r="E1754" i="5"/>
  <c r="T1754" i="5"/>
  <c r="D1754" i="5"/>
  <c r="P1754" i="5" s="1"/>
  <c r="S1754" i="5"/>
  <c r="C1754" i="5"/>
  <c r="R1754" i="5"/>
  <c r="J1754" i="5"/>
  <c r="I1754" i="5"/>
  <c r="H1754" i="5"/>
  <c r="G1754" i="5"/>
  <c r="I1762" i="5"/>
  <c r="H1762" i="5"/>
  <c r="E1762" i="5"/>
  <c r="D1762" i="5"/>
  <c r="M1762" i="5" s="1"/>
  <c r="C1762" i="5"/>
  <c r="T1762" i="5"/>
  <c r="J1762" i="5"/>
  <c r="S1762" i="5"/>
  <c r="G1762" i="5"/>
  <c r="F1762" i="5"/>
  <c r="R1762" i="5"/>
  <c r="I1770" i="5"/>
  <c r="H1770" i="5"/>
  <c r="T1770" i="5"/>
  <c r="J1770" i="5"/>
  <c r="S1770" i="5"/>
  <c r="G1770" i="5"/>
  <c r="R1770" i="5"/>
  <c r="F1770" i="5"/>
  <c r="E1770" i="5"/>
  <c r="D1770" i="5"/>
  <c r="Q1770" i="5" s="1"/>
  <c r="C1770" i="5"/>
  <c r="I1778" i="5"/>
  <c r="H1778" i="5"/>
  <c r="E1778" i="5"/>
  <c r="D1778" i="5"/>
  <c r="N1778" i="5" s="1"/>
  <c r="C1778" i="5"/>
  <c r="T1778" i="5"/>
  <c r="J1778" i="5"/>
  <c r="S1778" i="5"/>
  <c r="G1778" i="5"/>
  <c r="R1778" i="5"/>
  <c r="F1778" i="5"/>
  <c r="I1786" i="5"/>
  <c r="H1786" i="5"/>
  <c r="T1786" i="5"/>
  <c r="J1786" i="5"/>
  <c r="S1786" i="5"/>
  <c r="G1786" i="5"/>
  <c r="R1786" i="5"/>
  <c r="F1786" i="5"/>
  <c r="E1786" i="5"/>
  <c r="D1786" i="5"/>
  <c r="C1786" i="5"/>
  <c r="I1794" i="5"/>
  <c r="H1794" i="5"/>
  <c r="E1794" i="5"/>
  <c r="D1794" i="5"/>
  <c r="C1794" i="5"/>
  <c r="T1794" i="5"/>
  <c r="J1794" i="5"/>
  <c r="S1794" i="5"/>
  <c r="G1794" i="5"/>
  <c r="R1794" i="5"/>
  <c r="F1794" i="5"/>
  <c r="I1802" i="5"/>
  <c r="H1802" i="5"/>
  <c r="G1802" i="5"/>
  <c r="E1802" i="5"/>
  <c r="J1802" i="5"/>
  <c r="F1802" i="5"/>
  <c r="T1802" i="5"/>
  <c r="D1802" i="5"/>
  <c r="S1802" i="5"/>
  <c r="C1802" i="5"/>
  <c r="R1802" i="5"/>
  <c r="I1810" i="5"/>
  <c r="H1810" i="5"/>
  <c r="G1810" i="5"/>
  <c r="E1810" i="5"/>
  <c r="J1810" i="5"/>
  <c r="F1810" i="5"/>
  <c r="T1810" i="5"/>
  <c r="D1810" i="5"/>
  <c r="S1810" i="5"/>
  <c r="C1810" i="5"/>
  <c r="R1810" i="5"/>
  <c r="I1818" i="5"/>
  <c r="H1818" i="5"/>
  <c r="G1818" i="5"/>
  <c r="E1818" i="5"/>
  <c r="J1818" i="5"/>
  <c r="F1818" i="5"/>
  <c r="T1818" i="5"/>
  <c r="D1818" i="5"/>
  <c r="K1818" i="5" s="1"/>
  <c r="S1818" i="5"/>
  <c r="C1818" i="5"/>
  <c r="R1818" i="5"/>
  <c r="I1826" i="5"/>
  <c r="H1826" i="5"/>
  <c r="G1826" i="5"/>
  <c r="E1826" i="5"/>
  <c r="J1826" i="5"/>
  <c r="F1826" i="5"/>
  <c r="T1826" i="5"/>
  <c r="D1826" i="5"/>
  <c r="L1826" i="5" s="1"/>
  <c r="S1826" i="5"/>
  <c r="C1826" i="5"/>
  <c r="R1826" i="5"/>
  <c r="I1834" i="5"/>
  <c r="H1834" i="5"/>
  <c r="G1834" i="5"/>
  <c r="E1834" i="5"/>
  <c r="J1834" i="5"/>
  <c r="F1834" i="5"/>
  <c r="T1834" i="5"/>
  <c r="D1834" i="5"/>
  <c r="S1834" i="5"/>
  <c r="C1834" i="5"/>
  <c r="R1834" i="5"/>
  <c r="I1842" i="5"/>
  <c r="H1842" i="5"/>
  <c r="G1842" i="5"/>
  <c r="E1842" i="5"/>
  <c r="J1842" i="5"/>
  <c r="F1842" i="5"/>
  <c r="T1842" i="5"/>
  <c r="D1842" i="5"/>
  <c r="O1842" i="5" s="1"/>
  <c r="S1842" i="5"/>
  <c r="C1842" i="5"/>
  <c r="R1842" i="5"/>
  <c r="I1850" i="5"/>
  <c r="H1850" i="5"/>
  <c r="G1850" i="5"/>
  <c r="E1850" i="5"/>
  <c r="J1850" i="5"/>
  <c r="F1850" i="5"/>
  <c r="T1850" i="5"/>
  <c r="D1850" i="5"/>
  <c r="S1850" i="5"/>
  <c r="C1850" i="5"/>
  <c r="R1850" i="5"/>
  <c r="I1858" i="5"/>
  <c r="H1858" i="5"/>
  <c r="G1858" i="5"/>
  <c r="E1858" i="5"/>
  <c r="J1858" i="5"/>
  <c r="F1858" i="5"/>
  <c r="T1858" i="5"/>
  <c r="D1858" i="5"/>
  <c r="S1858" i="5"/>
  <c r="C1858" i="5"/>
  <c r="R1858" i="5"/>
  <c r="R1866" i="5"/>
  <c r="J1866" i="5"/>
  <c r="I1866" i="5"/>
  <c r="H1866" i="5"/>
  <c r="G1866" i="5"/>
  <c r="F1866" i="5"/>
  <c r="E1866" i="5"/>
  <c r="C1866" i="5"/>
  <c r="T1866" i="5"/>
  <c r="S1866" i="5"/>
  <c r="D1866" i="5"/>
  <c r="R1874" i="5"/>
  <c r="J1874" i="5"/>
  <c r="I1874" i="5"/>
  <c r="H1874" i="5"/>
  <c r="G1874" i="5"/>
  <c r="F1874" i="5"/>
  <c r="E1874" i="5"/>
  <c r="C1874" i="5"/>
  <c r="T1874" i="5"/>
  <c r="S1874" i="5"/>
  <c r="D1874" i="5"/>
  <c r="N1874" i="5" s="1"/>
  <c r="R1882" i="5"/>
  <c r="J1882" i="5"/>
  <c r="I1882" i="5"/>
  <c r="H1882" i="5"/>
  <c r="G1882" i="5"/>
  <c r="F1882" i="5"/>
  <c r="E1882" i="5"/>
  <c r="C1882" i="5"/>
  <c r="T1882" i="5"/>
  <c r="S1882" i="5"/>
  <c r="D1882" i="5"/>
  <c r="R1890" i="5"/>
  <c r="J1890" i="5"/>
  <c r="I1890" i="5"/>
  <c r="H1890" i="5"/>
  <c r="G1890" i="5"/>
  <c r="F1890" i="5"/>
  <c r="E1890" i="5"/>
  <c r="C1890" i="5"/>
  <c r="T1890" i="5"/>
  <c r="S1890" i="5"/>
  <c r="D1890" i="5"/>
  <c r="N1890" i="5" s="1"/>
  <c r="R1898" i="5"/>
  <c r="J1898" i="5"/>
  <c r="I1898" i="5"/>
  <c r="H1898" i="5"/>
  <c r="G1898" i="5"/>
  <c r="F1898" i="5"/>
  <c r="E1898" i="5"/>
  <c r="C1898" i="5"/>
  <c r="T1898" i="5"/>
  <c r="S1898" i="5"/>
  <c r="D1898" i="5"/>
  <c r="R1906" i="5"/>
  <c r="J1906" i="5"/>
  <c r="I1906" i="5"/>
  <c r="H1906" i="5"/>
  <c r="G1906" i="5"/>
  <c r="F1906" i="5"/>
  <c r="E1906" i="5"/>
  <c r="C1906" i="5"/>
  <c r="T1906" i="5"/>
  <c r="S1906" i="5"/>
  <c r="D1906" i="5"/>
  <c r="R1914" i="5"/>
  <c r="J1914" i="5"/>
  <c r="I1914" i="5"/>
  <c r="H1914" i="5"/>
  <c r="G1914" i="5"/>
  <c r="F1914" i="5"/>
  <c r="E1914" i="5"/>
  <c r="C1914" i="5"/>
  <c r="T1914" i="5"/>
  <c r="S1914" i="5"/>
  <c r="D1914" i="5"/>
  <c r="R1922" i="5"/>
  <c r="J1922" i="5"/>
  <c r="I1922" i="5"/>
  <c r="H1922" i="5"/>
  <c r="G1922" i="5"/>
  <c r="F1922" i="5"/>
  <c r="E1922" i="5"/>
  <c r="C1922" i="5"/>
  <c r="T1922" i="5"/>
  <c r="S1922" i="5"/>
  <c r="D1922" i="5"/>
  <c r="M1922" i="5" s="1"/>
  <c r="R1930" i="5"/>
  <c r="J1930" i="5"/>
  <c r="I1930" i="5"/>
  <c r="H1930" i="5"/>
  <c r="G1930" i="5"/>
  <c r="F1930" i="5"/>
  <c r="E1930" i="5"/>
  <c r="C1930" i="5"/>
  <c r="T1930" i="5"/>
  <c r="S1930" i="5"/>
  <c r="D1930" i="5"/>
  <c r="Q1930" i="5" s="1"/>
  <c r="R1938" i="5"/>
  <c r="J1938" i="5"/>
  <c r="I1938" i="5"/>
  <c r="H1938" i="5"/>
  <c r="G1938" i="5"/>
  <c r="F1938" i="5"/>
  <c r="E1938" i="5"/>
  <c r="C1938" i="5"/>
  <c r="T1938" i="5"/>
  <c r="S1938" i="5"/>
  <c r="D1938" i="5"/>
  <c r="N1938" i="5" s="1"/>
  <c r="R1946" i="5"/>
  <c r="J1946" i="5"/>
  <c r="I1946" i="5"/>
  <c r="H1946" i="5"/>
  <c r="G1946" i="5"/>
  <c r="F1946" i="5"/>
  <c r="E1946" i="5"/>
  <c r="C1946" i="5"/>
  <c r="T1946" i="5"/>
  <c r="S1946" i="5"/>
  <c r="D1946" i="5"/>
  <c r="M1946" i="5" s="1"/>
  <c r="R1954" i="5"/>
  <c r="J1954" i="5"/>
  <c r="I1954" i="5"/>
  <c r="H1954" i="5"/>
  <c r="G1954" i="5"/>
  <c r="F1954" i="5"/>
  <c r="E1954" i="5"/>
  <c r="C1954" i="5"/>
  <c r="T1954" i="5"/>
  <c r="S1954" i="5"/>
  <c r="D1954" i="5"/>
  <c r="R1962" i="5"/>
  <c r="J1962" i="5"/>
  <c r="I1962" i="5"/>
  <c r="H1962" i="5"/>
  <c r="G1962" i="5"/>
  <c r="F1962" i="5"/>
  <c r="E1962" i="5"/>
  <c r="C1962" i="5"/>
  <c r="T1962" i="5"/>
  <c r="S1962" i="5"/>
  <c r="D1962" i="5"/>
  <c r="O1962" i="5" s="1"/>
  <c r="R1970" i="5"/>
  <c r="J1970" i="5"/>
  <c r="I1970" i="5"/>
  <c r="H1970" i="5"/>
  <c r="G1970" i="5"/>
  <c r="F1970" i="5"/>
  <c r="E1970" i="5"/>
  <c r="C1970" i="5"/>
  <c r="T1970" i="5"/>
  <c r="S1970" i="5"/>
  <c r="D1970" i="5"/>
  <c r="R1978" i="5"/>
  <c r="J1978" i="5"/>
  <c r="I1978" i="5"/>
  <c r="H1978" i="5"/>
  <c r="G1978" i="5"/>
  <c r="F1978" i="5"/>
  <c r="E1978" i="5"/>
  <c r="C1978" i="5"/>
  <c r="T1978" i="5"/>
  <c r="S1978" i="5"/>
  <c r="D1978" i="5"/>
  <c r="R1986" i="5"/>
  <c r="J1986" i="5"/>
  <c r="I1986" i="5"/>
  <c r="H1986" i="5"/>
  <c r="G1986" i="5"/>
  <c r="F1986" i="5"/>
  <c r="E1986" i="5"/>
  <c r="C1986" i="5"/>
  <c r="T1986" i="5"/>
  <c r="S1986" i="5"/>
  <c r="D1986" i="5"/>
  <c r="K1986" i="5" s="1"/>
  <c r="R1994" i="5"/>
  <c r="J1994" i="5"/>
  <c r="I1994" i="5"/>
  <c r="H1994" i="5"/>
  <c r="G1994" i="5"/>
  <c r="F1994" i="5"/>
  <c r="E1994" i="5"/>
  <c r="C1994" i="5"/>
  <c r="T1994" i="5"/>
  <c r="S1994" i="5"/>
  <c r="D1994" i="5"/>
  <c r="O1994" i="5" s="1"/>
  <c r="R2002" i="5"/>
  <c r="J2002" i="5"/>
  <c r="I2002" i="5"/>
  <c r="H2002" i="5"/>
  <c r="G2002" i="5"/>
  <c r="F2002" i="5"/>
  <c r="E2002" i="5"/>
  <c r="C2002" i="5"/>
  <c r="T2002" i="5"/>
  <c r="S2002" i="5"/>
  <c r="D2002" i="5"/>
  <c r="R2010" i="5"/>
  <c r="J2010" i="5"/>
  <c r="I2010" i="5"/>
  <c r="H2010" i="5"/>
  <c r="G2010" i="5"/>
  <c r="F2010" i="5"/>
  <c r="E2010" i="5"/>
  <c r="C2010" i="5"/>
  <c r="T2010" i="5"/>
  <c r="S2010" i="5"/>
  <c r="D2010" i="5"/>
  <c r="M2010" i="5" s="1"/>
  <c r="R2018" i="5"/>
  <c r="J2018" i="5"/>
  <c r="I2018" i="5"/>
  <c r="H2018" i="5"/>
  <c r="G2018" i="5"/>
  <c r="F2018" i="5"/>
  <c r="E2018" i="5"/>
  <c r="C2018" i="5"/>
  <c r="T2018" i="5"/>
  <c r="S2018" i="5"/>
  <c r="D2018" i="5"/>
  <c r="P2018" i="5" s="1"/>
  <c r="R2026" i="5"/>
  <c r="J2026" i="5"/>
  <c r="I2026" i="5"/>
  <c r="H2026" i="5"/>
  <c r="G2026" i="5"/>
  <c r="F2026" i="5"/>
  <c r="E2026" i="5"/>
  <c r="C2026" i="5"/>
  <c r="T2026" i="5"/>
  <c r="S2026" i="5"/>
  <c r="D2026" i="5"/>
  <c r="R2034" i="5"/>
  <c r="J2034" i="5"/>
  <c r="I2034" i="5"/>
  <c r="H2034" i="5"/>
  <c r="G2034" i="5"/>
  <c r="F2034" i="5"/>
  <c r="E2034" i="5"/>
  <c r="C2034" i="5"/>
  <c r="T2034" i="5"/>
  <c r="S2034" i="5"/>
  <c r="D2034" i="5"/>
  <c r="R2042" i="5"/>
  <c r="J2042" i="5"/>
  <c r="I2042" i="5"/>
  <c r="H2042" i="5"/>
  <c r="G2042" i="5"/>
  <c r="F2042" i="5"/>
  <c r="E2042" i="5"/>
  <c r="C2042" i="5"/>
  <c r="T2042" i="5"/>
  <c r="S2042" i="5"/>
  <c r="D2042" i="5"/>
  <c r="M2042" i="5" s="1"/>
  <c r="R2050" i="5"/>
  <c r="J2050" i="5"/>
  <c r="I2050" i="5"/>
  <c r="H2050" i="5"/>
  <c r="G2050" i="5"/>
  <c r="F2050" i="5"/>
  <c r="E2050" i="5"/>
  <c r="C2050" i="5"/>
  <c r="T2050" i="5"/>
  <c r="S2050" i="5"/>
  <c r="D2050" i="5"/>
  <c r="Q2050" i="5" s="1"/>
  <c r="R2058" i="5"/>
  <c r="J2058" i="5"/>
  <c r="I2058" i="5"/>
  <c r="H2058" i="5"/>
  <c r="G2058" i="5"/>
  <c r="F2058" i="5"/>
  <c r="E2058" i="5"/>
  <c r="C2058" i="5"/>
  <c r="T2058" i="5"/>
  <c r="S2058" i="5"/>
  <c r="D2058" i="5"/>
  <c r="R2066" i="5"/>
  <c r="J2066" i="5"/>
  <c r="I2066" i="5"/>
  <c r="H2066" i="5"/>
  <c r="G2066" i="5"/>
  <c r="F2066" i="5"/>
  <c r="E2066" i="5"/>
  <c r="C2066" i="5"/>
  <c r="T2066" i="5"/>
  <c r="S2066" i="5"/>
  <c r="D2066" i="5"/>
  <c r="O2066" i="5" s="1"/>
  <c r="R2074" i="5"/>
  <c r="J2074" i="5"/>
  <c r="I2074" i="5"/>
  <c r="H2074" i="5"/>
  <c r="G2074" i="5"/>
  <c r="F2074" i="5"/>
  <c r="E2074" i="5"/>
  <c r="C2074" i="5"/>
  <c r="T2074" i="5"/>
  <c r="S2074" i="5"/>
  <c r="D2074" i="5"/>
  <c r="R2082" i="5"/>
  <c r="J2082" i="5"/>
  <c r="I2082" i="5"/>
  <c r="H2082" i="5"/>
  <c r="G2082" i="5"/>
  <c r="F2082" i="5"/>
  <c r="E2082" i="5"/>
  <c r="C2082" i="5"/>
  <c r="T2082" i="5"/>
  <c r="S2082" i="5"/>
  <c r="D2082" i="5"/>
  <c r="R2090" i="5"/>
  <c r="J2090" i="5"/>
  <c r="I2090" i="5"/>
  <c r="H2090" i="5"/>
  <c r="G2090" i="5"/>
  <c r="F2090" i="5"/>
  <c r="E2090" i="5"/>
  <c r="C2090" i="5"/>
  <c r="T2090" i="5"/>
  <c r="S2090" i="5"/>
  <c r="D2090" i="5"/>
  <c r="R2098" i="5"/>
  <c r="J2098" i="5"/>
  <c r="I2098" i="5"/>
  <c r="H2098" i="5"/>
  <c r="G2098" i="5"/>
  <c r="F2098" i="5"/>
  <c r="E2098" i="5"/>
  <c r="C2098" i="5"/>
  <c r="T2098" i="5"/>
  <c r="S2098" i="5"/>
  <c r="D2098" i="5"/>
  <c r="N2098" i="5" s="1"/>
  <c r="R2106" i="5"/>
  <c r="J2106" i="5"/>
  <c r="I2106" i="5"/>
  <c r="H2106" i="5"/>
  <c r="G2106" i="5"/>
  <c r="F2106" i="5"/>
  <c r="E2106" i="5"/>
  <c r="C2106" i="5"/>
  <c r="T2106" i="5"/>
  <c r="S2106" i="5"/>
  <c r="D2106" i="5"/>
  <c r="R2114" i="5"/>
  <c r="J2114" i="5"/>
  <c r="I2114" i="5"/>
  <c r="H2114" i="5"/>
  <c r="G2114" i="5"/>
  <c r="F2114" i="5"/>
  <c r="E2114" i="5"/>
  <c r="C2114" i="5"/>
  <c r="T2114" i="5"/>
  <c r="S2114" i="5"/>
  <c r="D2114" i="5"/>
  <c r="R2122" i="5"/>
  <c r="J2122" i="5"/>
  <c r="I2122" i="5"/>
  <c r="H2122" i="5"/>
  <c r="G2122" i="5"/>
  <c r="F2122" i="5"/>
  <c r="E2122" i="5"/>
  <c r="C2122" i="5"/>
  <c r="T2122" i="5"/>
  <c r="S2122" i="5"/>
  <c r="D2122" i="5"/>
  <c r="R2130" i="5"/>
  <c r="J2130" i="5"/>
  <c r="I2130" i="5"/>
  <c r="H2130" i="5"/>
  <c r="G2130" i="5"/>
  <c r="F2130" i="5"/>
  <c r="E2130" i="5"/>
  <c r="C2130" i="5"/>
  <c r="T2130" i="5"/>
  <c r="S2130" i="5"/>
  <c r="D2130" i="5"/>
  <c r="R2138" i="5"/>
  <c r="J2138" i="5"/>
  <c r="I2138" i="5"/>
  <c r="H2138" i="5"/>
  <c r="G2138" i="5"/>
  <c r="F2138" i="5"/>
  <c r="E2138" i="5"/>
  <c r="C2138" i="5"/>
  <c r="T2138" i="5"/>
  <c r="S2138" i="5"/>
  <c r="D2138" i="5"/>
  <c r="R2146" i="5"/>
  <c r="J2146" i="5"/>
  <c r="I2146" i="5"/>
  <c r="H2146" i="5"/>
  <c r="G2146" i="5"/>
  <c r="F2146" i="5"/>
  <c r="E2146" i="5"/>
  <c r="C2146" i="5"/>
  <c r="T2146" i="5"/>
  <c r="S2146" i="5"/>
  <c r="D2146" i="5"/>
  <c r="R2154" i="5"/>
  <c r="J2154" i="5"/>
  <c r="I2154" i="5"/>
  <c r="H2154" i="5"/>
  <c r="G2154" i="5"/>
  <c r="F2154" i="5"/>
  <c r="E2154" i="5"/>
  <c r="C2154" i="5"/>
  <c r="T2154" i="5"/>
  <c r="S2154" i="5"/>
  <c r="D2154" i="5"/>
  <c r="N2154" i="5" s="1"/>
  <c r="R2162" i="5"/>
  <c r="J2162" i="5"/>
  <c r="I2162" i="5"/>
  <c r="H2162" i="5"/>
  <c r="G2162" i="5"/>
  <c r="F2162" i="5"/>
  <c r="E2162" i="5"/>
  <c r="C2162" i="5"/>
  <c r="T2162" i="5"/>
  <c r="S2162" i="5"/>
  <c r="D2162" i="5"/>
  <c r="O2162" i="5" s="1"/>
  <c r="R2170" i="5"/>
  <c r="J2170" i="5"/>
  <c r="I2170" i="5"/>
  <c r="H2170" i="5"/>
  <c r="G2170" i="5"/>
  <c r="F2170" i="5"/>
  <c r="E2170" i="5"/>
  <c r="C2170" i="5"/>
  <c r="T2170" i="5"/>
  <c r="S2170" i="5"/>
  <c r="D2170" i="5"/>
  <c r="R2178" i="5"/>
  <c r="J2178" i="5"/>
  <c r="I2178" i="5"/>
  <c r="H2178" i="5"/>
  <c r="G2178" i="5"/>
  <c r="F2178" i="5"/>
  <c r="E2178" i="5"/>
  <c r="C2178" i="5"/>
  <c r="T2178" i="5"/>
  <c r="S2178" i="5"/>
  <c r="D2178" i="5"/>
  <c r="M2178" i="5" s="1"/>
  <c r="R2186" i="5"/>
  <c r="J2186" i="5"/>
  <c r="I2186" i="5"/>
  <c r="H2186" i="5"/>
  <c r="G2186" i="5"/>
  <c r="F2186" i="5"/>
  <c r="E2186" i="5"/>
  <c r="C2186" i="5"/>
  <c r="T2186" i="5"/>
  <c r="S2186" i="5"/>
  <c r="D2186" i="5"/>
  <c r="L2186" i="5" s="1"/>
  <c r="R2194" i="5"/>
  <c r="J2194" i="5"/>
  <c r="I2194" i="5"/>
  <c r="H2194" i="5"/>
  <c r="G2194" i="5"/>
  <c r="F2194" i="5"/>
  <c r="E2194" i="5"/>
  <c r="C2194" i="5"/>
  <c r="T2194" i="5"/>
  <c r="S2194" i="5"/>
  <c r="D2194" i="5"/>
  <c r="R2202" i="5"/>
  <c r="J2202" i="5"/>
  <c r="I2202" i="5"/>
  <c r="H2202" i="5"/>
  <c r="G2202" i="5"/>
  <c r="F2202" i="5"/>
  <c r="E2202" i="5"/>
  <c r="C2202" i="5"/>
  <c r="T2202" i="5"/>
  <c r="S2202" i="5"/>
  <c r="D2202" i="5"/>
  <c r="R2210" i="5"/>
  <c r="J2210" i="5"/>
  <c r="I2210" i="5"/>
  <c r="H2210" i="5"/>
  <c r="G2210" i="5"/>
  <c r="F2210" i="5"/>
  <c r="E2210" i="5"/>
  <c r="C2210" i="5"/>
  <c r="T2210" i="5"/>
  <c r="S2210" i="5"/>
  <c r="D2210" i="5"/>
  <c r="Q2210" i="5" s="1"/>
  <c r="R2218" i="5"/>
  <c r="J2218" i="5"/>
  <c r="I2218" i="5"/>
  <c r="H2218" i="5"/>
  <c r="G2218" i="5"/>
  <c r="F2218" i="5"/>
  <c r="E2218" i="5"/>
  <c r="C2218" i="5"/>
  <c r="T2218" i="5"/>
  <c r="S2218" i="5"/>
  <c r="D2218" i="5"/>
  <c r="N2218" i="5" s="1"/>
  <c r="R2226" i="5"/>
  <c r="J2226" i="5"/>
  <c r="I2226" i="5"/>
  <c r="H2226" i="5"/>
  <c r="G2226" i="5"/>
  <c r="F2226" i="5"/>
  <c r="E2226" i="5"/>
  <c r="C2226" i="5"/>
  <c r="T2226" i="5"/>
  <c r="S2226" i="5"/>
  <c r="D2226" i="5"/>
  <c r="R2234" i="5"/>
  <c r="J2234" i="5"/>
  <c r="I2234" i="5"/>
  <c r="H2234" i="5"/>
  <c r="G2234" i="5"/>
  <c r="F2234" i="5"/>
  <c r="E2234" i="5"/>
  <c r="C2234" i="5"/>
  <c r="T2234" i="5"/>
  <c r="S2234" i="5"/>
  <c r="D2234" i="5"/>
  <c r="M2234" i="5" s="1"/>
  <c r="R2242" i="5"/>
  <c r="J2242" i="5"/>
  <c r="I2242" i="5"/>
  <c r="H2242" i="5"/>
  <c r="G2242" i="5"/>
  <c r="F2242" i="5"/>
  <c r="E2242" i="5"/>
  <c r="C2242" i="5"/>
  <c r="T2242" i="5"/>
  <c r="S2242" i="5"/>
  <c r="D2242" i="5"/>
  <c r="R2250" i="5"/>
  <c r="J2250" i="5"/>
  <c r="I2250" i="5"/>
  <c r="H2250" i="5"/>
  <c r="G2250" i="5"/>
  <c r="F2250" i="5"/>
  <c r="E2250" i="5"/>
  <c r="C2250" i="5"/>
  <c r="T2250" i="5"/>
  <c r="S2250" i="5"/>
  <c r="D2250" i="5"/>
  <c r="R2258" i="5"/>
  <c r="J2258" i="5"/>
  <c r="I2258" i="5"/>
  <c r="H2258" i="5"/>
  <c r="G2258" i="5"/>
  <c r="F2258" i="5"/>
  <c r="E2258" i="5"/>
  <c r="C2258" i="5"/>
  <c r="T2258" i="5"/>
  <c r="S2258" i="5"/>
  <c r="D2258" i="5"/>
  <c r="G2266" i="5"/>
  <c r="T2266" i="5"/>
  <c r="D2266" i="5"/>
  <c r="P2266" i="5" s="1"/>
  <c r="S2266" i="5"/>
  <c r="C2266" i="5"/>
  <c r="R2266" i="5"/>
  <c r="J2266" i="5"/>
  <c r="I2266" i="5"/>
  <c r="H2266" i="5"/>
  <c r="F2266" i="5"/>
  <c r="E2266" i="5"/>
  <c r="G2274" i="5"/>
  <c r="F2274" i="5"/>
  <c r="E2274" i="5"/>
  <c r="T2274" i="5"/>
  <c r="D2274" i="5"/>
  <c r="S2274" i="5"/>
  <c r="C2274" i="5"/>
  <c r="R2274" i="5"/>
  <c r="J2274" i="5"/>
  <c r="I2274" i="5"/>
  <c r="H2274" i="5"/>
  <c r="G2282" i="5"/>
  <c r="F2282" i="5"/>
  <c r="E2282" i="5"/>
  <c r="T2282" i="5"/>
  <c r="D2282" i="5"/>
  <c r="S2282" i="5"/>
  <c r="C2282" i="5"/>
  <c r="R2282" i="5"/>
  <c r="J2282" i="5"/>
  <c r="I2282" i="5"/>
  <c r="H2282" i="5"/>
  <c r="G2290" i="5"/>
  <c r="F2290" i="5"/>
  <c r="E2290" i="5"/>
  <c r="T2290" i="5"/>
  <c r="D2290" i="5"/>
  <c r="S2290" i="5"/>
  <c r="C2290" i="5"/>
  <c r="R2290" i="5"/>
  <c r="J2290" i="5"/>
  <c r="I2290" i="5"/>
  <c r="H2290" i="5"/>
  <c r="G2298" i="5"/>
  <c r="F2298" i="5"/>
  <c r="E2298" i="5"/>
  <c r="T2298" i="5"/>
  <c r="D2298" i="5"/>
  <c r="P2298" i="5" s="1"/>
  <c r="S2298" i="5"/>
  <c r="C2298" i="5"/>
  <c r="R2298" i="5"/>
  <c r="J2298" i="5"/>
  <c r="I2298" i="5"/>
  <c r="H2298" i="5"/>
  <c r="G2306" i="5"/>
  <c r="F2306" i="5"/>
  <c r="E2306" i="5"/>
  <c r="T2306" i="5"/>
  <c r="D2306" i="5"/>
  <c r="O2306" i="5" s="1"/>
  <c r="S2306" i="5"/>
  <c r="C2306" i="5"/>
  <c r="R2306" i="5"/>
  <c r="J2306" i="5"/>
  <c r="I2306" i="5"/>
  <c r="H2306" i="5"/>
  <c r="G2314" i="5"/>
  <c r="F2314" i="5"/>
  <c r="E2314" i="5"/>
  <c r="T2314" i="5"/>
  <c r="D2314" i="5"/>
  <c r="S2314" i="5"/>
  <c r="C2314" i="5"/>
  <c r="R2314" i="5"/>
  <c r="J2314" i="5"/>
  <c r="I2314" i="5"/>
  <c r="H2314" i="5"/>
  <c r="G2322" i="5"/>
  <c r="F2322" i="5"/>
  <c r="E2322" i="5"/>
  <c r="T2322" i="5"/>
  <c r="D2322" i="5"/>
  <c r="S2322" i="5"/>
  <c r="C2322" i="5"/>
  <c r="R2322" i="5"/>
  <c r="J2322" i="5"/>
  <c r="I2322" i="5"/>
  <c r="H2322" i="5"/>
  <c r="G2330" i="5"/>
  <c r="F2330" i="5"/>
  <c r="E2330" i="5"/>
  <c r="T2330" i="5"/>
  <c r="D2330" i="5"/>
  <c r="P2330" i="5" s="1"/>
  <c r="S2330" i="5"/>
  <c r="C2330" i="5"/>
  <c r="R2330" i="5"/>
  <c r="J2330" i="5"/>
  <c r="I2330" i="5"/>
  <c r="H2330" i="5"/>
  <c r="G2338" i="5"/>
  <c r="F2338" i="5"/>
  <c r="E2338" i="5"/>
  <c r="T2338" i="5"/>
  <c r="D2338" i="5"/>
  <c r="S2338" i="5"/>
  <c r="C2338" i="5"/>
  <c r="R2338" i="5"/>
  <c r="J2338" i="5"/>
  <c r="I2338" i="5"/>
  <c r="H2338" i="5"/>
  <c r="G2346" i="5"/>
  <c r="F2346" i="5"/>
  <c r="E2346" i="5"/>
  <c r="T2346" i="5"/>
  <c r="D2346" i="5"/>
  <c r="S2346" i="5"/>
  <c r="C2346" i="5"/>
  <c r="R2346" i="5"/>
  <c r="J2346" i="5"/>
  <c r="I2346" i="5"/>
  <c r="H2346" i="5"/>
  <c r="G2354" i="5"/>
  <c r="F2354" i="5"/>
  <c r="E2354" i="5"/>
  <c r="T2354" i="5"/>
  <c r="D2354" i="5"/>
  <c r="P2354" i="5" s="1"/>
  <c r="S2354" i="5"/>
  <c r="C2354" i="5"/>
  <c r="R2354" i="5"/>
  <c r="J2354" i="5"/>
  <c r="I2354" i="5"/>
  <c r="H2354" i="5"/>
  <c r="G2362" i="5"/>
  <c r="F2362" i="5"/>
  <c r="E2362" i="5"/>
  <c r="T2362" i="5"/>
  <c r="D2362" i="5"/>
  <c r="S2362" i="5"/>
  <c r="C2362" i="5"/>
  <c r="R2362" i="5"/>
  <c r="J2362" i="5"/>
  <c r="I2362" i="5"/>
  <c r="H2362" i="5"/>
  <c r="G2370" i="5"/>
  <c r="F2370" i="5"/>
  <c r="E2370" i="5"/>
  <c r="T2370" i="5"/>
  <c r="D2370" i="5"/>
  <c r="S2370" i="5"/>
  <c r="C2370" i="5"/>
  <c r="R2370" i="5"/>
  <c r="J2370" i="5"/>
  <c r="I2370" i="5"/>
  <c r="H2370" i="5"/>
  <c r="G2378" i="5"/>
  <c r="F2378" i="5"/>
  <c r="E2378" i="5"/>
  <c r="T2378" i="5"/>
  <c r="D2378" i="5"/>
  <c r="S2378" i="5"/>
  <c r="C2378" i="5"/>
  <c r="R2378" i="5"/>
  <c r="J2378" i="5"/>
  <c r="I2378" i="5"/>
  <c r="H2378" i="5"/>
  <c r="G2386" i="5"/>
  <c r="F2386" i="5"/>
  <c r="E2386" i="5"/>
  <c r="T2386" i="5"/>
  <c r="D2386" i="5"/>
  <c r="S2386" i="5"/>
  <c r="C2386" i="5"/>
  <c r="R2386" i="5"/>
  <c r="J2386" i="5"/>
  <c r="I2386" i="5"/>
  <c r="H2386" i="5"/>
  <c r="G2394" i="5"/>
  <c r="F2394" i="5"/>
  <c r="E2394" i="5"/>
  <c r="T2394" i="5"/>
  <c r="D2394" i="5"/>
  <c r="S2394" i="5"/>
  <c r="C2394" i="5"/>
  <c r="R2394" i="5"/>
  <c r="J2394" i="5"/>
  <c r="I2394" i="5"/>
  <c r="H2394" i="5"/>
  <c r="G2402" i="5"/>
  <c r="F2402" i="5"/>
  <c r="E2402" i="5"/>
  <c r="T2402" i="5"/>
  <c r="D2402" i="5"/>
  <c r="S2402" i="5"/>
  <c r="C2402" i="5"/>
  <c r="R2402" i="5"/>
  <c r="J2402" i="5"/>
  <c r="I2402" i="5"/>
  <c r="H2402" i="5"/>
  <c r="G2410" i="5"/>
  <c r="F2410" i="5"/>
  <c r="E2410" i="5"/>
  <c r="T2410" i="5"/>
  <c r="D2410" i="5"/>
  <c r="S2410" i="5"/>
  <c r="C2410" i="5"/>
  <c r="R2410" i="5"/>
  <c r="J2410" i="5"/>
  <c r="I2410" i="5"/>
  <c r="H2410" i="5"/>
  <c r="G2418" i="5"/>
  <c r="F2418" i="5"/>
  <c r="E2418" i="5"/>
  <c r="T2418" i="5"/>
  <c r="D2418" i="5"/>
  <c r="S2418" i="5"/>
  <c r="C2418" i="5"/>
  <c r="R2418" i="5"/>
  <c r="J2418" i="5"/>
  <c r="I2418" i="5"/>
  <c r="H2418" i="5"/>
  <c r="G2426" i="5"/>
  <c r="F2426" i="5"/>
  <c r="E2426" i="5"/>
  <c r="T2426" i="5"/>
  <c r="D2426" i="5"/>
  <c r="S2426" i="5"/>
  <c r="C2426" i="5"/>
  <c r="R2426" i="5"/>
  <c r="J2426" i="5"/>
  <c r="I2426" i="5"/>
  <c r="H2426" i="5"/>
  <c r="G2434" i="5"/>
  <c r="F2434" i="5"/>
  <c r="E2434" i="5"/>
  <c r="T2434" i="5"/>
  <c r="D2434" i="5"/>
  <c r="K2434" i="5" s="1"/>
  <c r="S2434" i="5"/>
  <c r="C2434" i="5"/>
  <c r="R2434" i="5"/>
  <c r="J2434" i="5"/>
  <c r="I2434" i="5"/>
  <c r="H2434" i="5"/>
  <c r="G2442" i="5"/>
  <c r="F2442" i="5"/>
  <c r="E2442" i="5"/>
  <c r="T2442" i="5"/>
  <c r="D2442" i="5"/>
  <c r="L2442" i="5" s="1"/>
  <c r="S2442" i="5"/>
  <c r="C2442" i="5"/>
  <c r="R2442" i="5"/>
  <c r="J2442" i="5"/>
  <c r="I2442" i="5"/>
  <c r="H2442" i="5"/>
  <c r="G2450" i="5"/>
  <c r="F2450" i="5"/>
  <c r="E2450" i="5"/>
  <c r="T2450" i="5"/>
  <c r="D2450" i="5"/>
  <c r="S2450" i="5"/>
  <c r="C2450" i="5"/>
  <c r="R2450" i="5"/>
  <c r="J2450" i="5"/>
  <c r="I2450" i="5"/>
  <c r="H2450" i="5"/>
  <c r="G2458" i="5"/>
  <c r="F2458" i="5"/>
  <c r="E2458" i="5"/>
  <c r="T2458" i="5"/>
  <c r="D2458" i="5"/>
  <c r="N2458" i="5" s="1"/>
  <c r="S2458" i="5"/>
  <c r="C2458" i="5"/>
  <c r="R2458" i="5"/>
  <c r="J2458" i="5"/>
  <c r="I2458" i="5"/>
  <c r="H2458" i="5"/>
  <c r="G2466" i="5"/>
  <c r="F2466" i="5"/>
  <c r="E2466" i="5"/>
  <c r="T2466" i="5"/>
  <c r="D2466" i="5"/>
  <c r="S2466" i="5"/>
  <c r="C2466" i="5"/>
  <c r="R2466" i="5"/>
  <c r="J2466" i="5"/>
  <c r="I2466" i="5"/>
  <c r="H2466" i="5"/>
  <c r="G2474" i="5"/>
  <c r="F2474" i="5"/>
  <c r="E2474" i="5"/>
  <c r="T2474" i="5"/>
  <c r="D2474" i="5"/>
  <c r="S2474" i="5"/>
  <c r="C2474" i="5"/>
  <c r="R2474" i="5"/>
  <c r="J2474" i="5"/>
  <c r="I2474" i="5"/>
  <c r="H2474" i="5"/>
  <c r="G2482" i="5"/>
  <c r="F2482" i="5"/>
  <c r="E2482" i="5"/>
  <c r="T2482" i="5"/>
  <c r="D2482" i="5"/>
  <c r="S2482" i="5"/>
  <c r="C2482" i="5"/>
  <c r="R2482" i="5"/>
  <c r="J2482" i="5"/>
  <c r="I2482" i="5"/>
  <c r="H2482" i="5"/>
  <c r="G2490" i="5"/>
  <c r="F2490" i="5"/>
  <c r="E2490" i="5"/>
  <c r="T2490" i="5"/>
  <c r="D2490" i="5"/>
  <c r="S2490" i="5"/>
  <c r="C2490" i="5"/>
  <c r="R2490" i="5"/>
  <c r="J2490" i="5"/>
  <c r="I2490" i="5"/>
  <c r="H2490" i="5"/>
  <c r="G2498" i="5"/>
  <c r="F2498" i="5"/>
  <c r="E2498" i="5"/>
  <c r="T2498" i="5"/>
  <c r="D2498" i="5"/>
  <c r="S2498" i="5"/>
  <c r="C2498" i="5"/>
  <c r="R2498" i="5"/>
  <c r="J2498" i="5"/>
  <c r="I2498" i="5"/>
  <c r="H2498" i="5"/>
  <c r="G2506" i="5"/>
  <c r="F2506" i="5"/>
  <c r="E2506" i="5"/>
  <c r="T2506" i="5"/>
  <c r="D2506" i="5"/>
  <c r="O2506" i="5" s="1"/>
  <c r="S2506" i="5"/>
  <c r="C2506" i="5"/>
  <c r="R2506" i="5"/>
  <c r="J2506" i="5"/>
  <c r="I2506" i="5"/>
  <c r="H2506" i="5"/>
  <c r="G2514" i="5"/>
  <c r="F2514" i="5"/>
  <c r="E2514" i="5"/>
  <c r="T2514" i="5"/>
  <c r="D2514" i="5"/>
  <c r="S2514" i="5"/>
  <c r="C2514" i="5"/>
  <c r="R2514" i="5"/>
  <c r="J2514" i="5"/>
  <c r="I2514" i="5"/>
  <c r="H2514" i="5"/>
  <c r="G2522" i="5"/>
  <c r="F2522" i="5"/>
  <c r="E2522" i="5"/>
  <c r="T2522" i="5"/>
  <c r="D2522" i="5"/>
  <c r="Q2522" i="5" s="1"/>
  <c r="S2522" i="5"/>
  <c r="C2522" i="5"/>
  <c r="R2522" i="5"/>
  <c r="J2522" i="5"/>
  <c r="I2522" i="5"/>
  <c r="H2522" i="5"/>
  <c r="H2530" i="5"/>
  <c r="G2530" i="5"/>
  <c r="F2530" i="5"/>
  <c r="T2530" i="5"/>
  <c r="D2530" i="5"/>
  <c r="S2530" i="5"/>
  <c r="C2530" i="5"/>
  <c r="R2530" i="5"/>
  <c r="J2530" i="5"/>
  <c r="I2530" i="5"/>
  <c r="E2530" i="5"/>
  <c r="H2538" i="5"/>
  <c r="G2538" i="5"/>
  <c r="F2538" i="5"/>
  <c r="T2538" i="5"/>
  <c r="D2538" i="5"/>
  <c r="S2538" i="5"/>
  <c r="C2538" i="5"/>
  <c r="J2538" i="5"/>
  <c r="I2538" i="5"/>
  <c r="E2538" i="5"/>
  <c r="R2538" i="5"/>
  <c r="H2546" i="5"/>
  <c r="G2546" i="5"/>
  <c r="F2546" i="5"/>
  <c r="T2546" i="5"/>
  <c r="D2546" i="5"/>
  <c r="N2546" i="5" s="1"/>
  <c r="S2546" i="5"/>
  <c r="C2546" i="5"/>
  <c r="R2546" i="5"/>
  <c r="J2546" i="5"/>
  <c r="I2546" i="5"/>
  <c r="E2546" i="5"/>
  <c r="H2554" i="5"/>
  <c r="G2554" i="5"/>
  <c r="F2554" i="5"/>
  <c r="E2554" i="5"/>
  <c r="T2554" i="5"/>
  <c r="D2554" i="5"/>
  <c r="S2554" i="5"/>
  <c r="C2554" i="5"/>
  <c r="I2554" i="5"/>
  <c r="R2554" i="5"/>
  <c r="J2554" i="5"/>
  <c r="H2562" i="5"/>
  <c r="G2562" i="5"/>
  <c r="F2562" i="5"/>
  <c r="E2562" i="5"/>
  <c r="T2562" i="5"/>
  <c r="D2562" i="5"/>
  <c r="S2562" i="5"/>
  <c r="C2562" i="5"/>
  <c r="R2562" i="5"/>
  <c r="J2562" i="5"/>
  <c r="I2562" i="5"/>
  <c r="H2570" i="5"/>
  <c r="G2570" i="5"/>
  <c r="F2570" i="5"/>
  <c r="E2570" i="5"/>
  <c r="T2570" i="5"/>
  <c r="D2570" i="5"/>
  <c r="S2570" i="5"/>
  <c r="C2570" i="5"/>
  <c r="I2570" i="5"/>
  <c r="R2570" i="5"/>
  <c r="J2570" i="5"/>
  <c r="H2578" i="5"/>
  <c r="G2578" i="5"/>
  <c r="F2578" i="5"/>
  <c r="E2578" i="5"/>
  <c r="T2578" i="5"/>
  <c r="D2578" i="5"/>
  <c r="K2578" i="5" s="1"/>
  <c r="S2578" i="5"/>
  <c r="C2578" i="5"/>
  <c r="R2578" i="5"/>
  <c r="J2578" i="5"/>
  <c r="I2578" i="5"/>
  <c r="H2586" i="5"/>
  <c r="G2586" i="5"/>
  <c r="F2586" i="5"/>
  <c r="E2586" i="5"/>
  <c r="T2586" i="5"/>
  <c r="D2586" i="5"/>
  <c r="N2586" i="5" s="1"/>
  <c r="S2586" i="5"/>
  <c r="C2586" i="5"/>
  <c r="I2586" i="5"/>
  <c r="R2586" i="5"/>
  <c r="J2586" i="5"/>
  <c r="H2594" i="5"/>
  <c r="G2594" i="5"/>
  <c r="F2594" i="5"/>
  <c r="E2594" i="5"/>
  <c r="T2594" i="5"/>
  <c r="D2594" i="5"/>
  <c r="O2594" i="5" s="1"/>
  <c r="S2594" i="5"/>
  <c r="C2594" i="5"/>
  <c r="R2594" i="5"/>
  <c r="J2594" i="5"/>
  <c r="I2594" i="5"/>
  <c r="H2602" i="5"/>
  <c r="G2602" i="5"/>
  <c r="F2602" i="5"/>
  <c r="E2602" i="5"/>
  <c r="T2602" i="5"/>
  <c r="D2602" i="5"/>
  <c r="P2602" i="5" s="1"/>
  <c r="S2602" i="5"/>
  <c r="C2602" i="5"/>
  <c r="I2602" i="5"/>
  <c r="R2602" i="5"/>
  <c r="J2602" i="5"/>
  <c r="H2610" i="5"/>
  <c r="G2610" i="5"/>
  <c r="F2610" i="5"/>
  <c r="E2610" i="5"/>
  <c r="T2610" i="5"/>
  <c r="D2610" i="5"/>
  <c r="S2610" i="5"/>
  <c r="C2610" i="5"/>
  <c r="R2610" i="5"/>
  <c r="J2610" i="5"/>
  <c r="I2610" i="5"/>
  <c r="H2618" i="5"/>
  <c r="G2618" i="5"/>
  <c r="F2618" i="5"/>
  <c r="E2618" i="5"/>
  <c r="T2618" i="5"/>
  <c r="D2618" i="5"/>
  <c r="S2618" i="5"/>
  <c r="C2618" i="5"/>
  <c r="I2618" i="5"/>
  <c r="R2618" i="5"/>
  <c r="J2618" i="5"/>
  <c r="H2626" i="5"/>
  <c r="G2626" i="5"/>
  <c r="F2626" i="5"/>
  <c r="E2626" i="5"/>
  <c r="T2626" i="5"/>
  <c r="D2626" i="5"/>
  <c r="L2626" i="5" s="1"/>
  <c r="S2626" i="5"/>
  <c r="C2626" i="5"/>
  <c r="R2626" i="5"/>
  <c r="J2626" i="5"/>
  <c r="I2626" i="5"/>
  <c r="H2634" i="5"/>
  <c r="G2634" i="5"/>
  <c r="F2634" i="5"/>
  <c r="E2634" i="5"/>
  <c r="T2634" i="5"/>
  <c r="D2634" i="5"/>
  <c r="S2634" i="5"/>
  <c r="C2634" i="5"/>
  <c r="I2634" i="5"/>
  <c r="R2634" i="5"/>
  <c r="J2634" i="5"/>
  <c r="H2642" i="5"/>
  <c r="G2642" i="5"/>
  <c r="F2642" i="5"/>
  <c r="E2642" i="5"/>
  <c r="T2642" i="5"/>
  <c r="D2642" i="5"/>
  <c r="S2642" i="5"/>
  <c r="C2642" i="5"/>
  <c r="R2642" i="5"/>
  <c r="J2642" i="5"/>
  <c r="I2642" i="5"/>
  <c r="H2650" i="5"/>
  <c r="G2650" i="5"/>
  <c r="F2650" i="5"/>
  <c r="E2650" i="5"/>
  <c r="T2650" i="5"/>
  <c r="D2650" i="5"/>
  <c r="L2650" i="5" s="1"/>
  <c r="S2650" i="5"/>
  <c r="C2650" i="5"/>
  <c r="I2650" i="5"/>
  <c r="R2650" i="5"/>
  <c r="J2650" i="5"/>
  <c r="H2658" i="5"/>
  <c r="G2658" i="5"/>
  <c r="F2658" i="5"/>
  <c r="E2658" i="5"/>
  <c r="T2658" i="5"/>
  <c r="D2658" i="5"/>
  <c r="O2658" i="5" s="1"/>
  <c r="S2658" i="5"/>
  <c r="C2658" i="5"/>
  <c r="R2658" i="5"/>
  <c r="J2658" i="5"/>
  <c r="I2658" i="5"/>
  <c r="H2666" i="5"/>
  <c r="G2666" i="5"/>
  <c r="F2666" i="5"/>
  <c r="E2666" i="5"/>
  <c r="T2666" i="5"/>
  <c r="D2666" i="5"/>
  <c r="P2666" i="5" s="1"/>
  <c r="S2666" i="5"/>
  <c r="C2666" i="5"/>
  <c r="I2666" i="5"/>
  <c r="R2666" i="5"/>
  <c r="J2666" i="5"/>
  <c r="H2674" i="5"/>
  <c r="G2674" i="5"/>
  <c r="F2674" i="5"/>
  <c r="E2674" i="5"/>
  <c r="T2674" i="5"/>
  <c r="D2674" i="5"/>
  <c r="S2674" i="5"/>
  <c r="C2674" i="5"/>
  <c r="R2674" i="5"/>
  <c r="J2674" i="5"/>
  <c r="I2674" i="5"/>
  <c r="H2682" i="5"/>
  <c r="G2682" i="5"/>
  <c r="F2682" i="5"/>
  <c r="E2682" i="5"/>
  <c r="T2682" i="5"/>
  <c r="D2682" i="5"/>
  <c r="S2682" i="5"/>
  <c r="C2682" i="5"/>
  <c r="I2682" i="5"/>
  <c r="R2682" i="5"/>
  <c r="J2682" i="5"/>
  <c r="H2690" i="5"/>
  <c r="G2690" i="5"/>
  <c r="F2690" i="5"/>
  <c r="E2690" i="5"/>
  <c r="T2690" i="5"/>
  <c r="D2690" i="5"/>
  <c r="S2690" i="5"/>
  <c r="C2690" i="5"/>
  <c r="R2690" i="5"/>
  <c r="J2690" i="5"/>
  <c r="I2690" i="5"/>
  <c r="H2698" i="5"/>
  <c r="G2698" i="5"/>
  <c r="F2698" i="5"/>
  <c r="E2698" i="5"/>
  <c r="T2698" i="5"/>
  <c r="D2698" i="5"/>
  <c r="P2698" i="5" s="1"/>
  <c r="S2698" i="5"/>
  <c r="C2698" i="5"/>
  <c r="I2698" i="5"/>
  <c r="R2698" i="5"/>
  <c r="J2698" i="5"/>
  <c r="H2706" i="5"/>
  <c r="G2706" i="5"/>
  <c r="F2706" i="5"/>
  <c r="E2706" i="5"/>
  <c r="T2706" i="5"/>
  <c r="D2706" i="5"/>
  <c r="S2706" i="5"/>
  <c r="C2706" i="5"/>
  <c r="R2706" i="5"/>
  <c r="J2706" i="5"/>
  <c r="I2706" i="5"/>
  <c r="H2714" i="5"/>
  <c r="G2714" i="5"/>
  <c r="F2714" i="5"/>
  <c r="E2714" i="5"/>
  <c r="T2714" i="5"/>
  <c r="D2714" i="5"/>
  <c r="S2714" i="5"/>
  <c r="C2714" i="5"/>
  <c r="I2714" i="5"/>
  <c r="R2714" i="5"/>
  <c r="J2714" i="5"/>
  <c r="H2722" i="5"/>
  <c r="G2722" i="5"/>
  <c r="F2722" i="5"/>
  <c r="E2722" i="5"/>
  <c r="T2722" i="5"/>
  <c r="D2722" i="5"/>
  <c r="S2722" i="5"/>
  <c r="C2722" i="5"/>
  <c r="R2722" i="5"/>
  <c r="J2722" i="5"/>
  <c r="I2722" i="5"/>
  <c r="H2730" i="5"/>
  <c r="G2730" i="5"/>
  <c r="F2730" i="5"/>
  <c r="E2730" i="5"/>
  <c r="T2730" i="5"/>
  <c r="D2730" i="5"/>
  <c r="P2730" i="5" s="1"/>
  <c r="S2730" i="5"/>
  <c r="C2730" i="5"/>
  <c r="I2730" i="5"/>
  <c r="R2730" i="5"/>
  <c r="J2730" i="5"/>
  <c r="H2738" i="5"/>
  <c r="G2738" i="5"/>
  <c r="F2738" i="5"/>
  <c r="E2738" i="5"/>
  <c r="T2738" i="5"/>
  <c r="D2738" i="5"/>
  <c r="L2738" i="5" s="1"/>
  <c r="S2738" i="5"/>
  <c r="C2738" i="5"/>
  <c r="R2738" i="5"/>
  <c r="J2738" i="5"/>
  <c r="I2738" i="5"/>
  <c r="H2746" i="5"/>
  <c r="G2746" i="5"/>
  <c r="F2746" i="5"/>
  <c r="E2746" i="5"/>
  <c r="T2746" i="5"/>
  <c r="D2746" i="5"/>
  <c r="S2746" i="5"/>
  <c r="C2746" i="5"/>
  <c r="I2746" i="5"/>
  <c r="R2746" i="5"/>
  <c r="J2746" i="5"/>
  <c r="H2754" i="5"/>
  <c r="G2754" i="5"/>
  <c r="F2754" i="5"/>
  <c r="E2754" i="5"/>
  <c r="T2754" i="5"/>
  <c r="D2754" i="5"/>
  <c r="S2754" i="5"/>
  <c r="C2754" i="5"/>
  <c r="R2754" i="5"/>
  <c r="J2754" i="5"/>
  <c r="I2754" i="5"/>
  <c r="H2762" i="5"/>
  <c r="G2762" i="5"/>
  <c r="F2762" i="5"/>
  <c r="E2762" i="5"/>
  <c r="T2762" i="5"/>
  <c r="D2762" i="5"/>
  <c r="S2762" i="5"/>
  <c r="C2762" i="5"/>
  <c r="I2762" i="5"/>
  <c r="R2762" i="5"/>
  <c r="J2762" i="5"/>
  <c r="S2770" i="5"/>
  <c r="C2770" i="5"/>
  <c r="R2770" i="5"/>
  <c r="J2770" i="5"/>
  <c r="I2770" i="5"/>
  <c r="H2770" i="5"/>
  <c r="G2770" i="5"/>
  <c r="F2770" i="5"/>
  <c r="E2770" i="5"/>
  <c r="D2770" i="5"/>
  <c r="Q2770" i="5" s="1"/>
  <c r="T2770" i="5"/>
  <c r="S2778" i="5"/>
  <c r="C2778" i="5"/>
  <c r="R2778" i="5"/>
  <c r="J2778" i="5"/>
  <c r="I2778" i="5"/>
  <c r="H2778" i="5"/>
  <c r="G2778" i="5"/>
  <c r="F2778" i="5"/>
  <c r="E2778" i="5"/>
  <c r="T2778" i="5"/>
  <c r="D2778" i="5"/>
  <c r="O2778" i="5" s="1"/>
  <c r="S2786" i="5"/>
  <c r="C2786" i="5"/>
  <c r="R2786" i="5"/>
  <c r="J2786" i="5"/>
  <c r="I2786" i="5"/>
  <c r="H2786" i="5"/>
  <c r="G2786" i="5"/>
  <c r="F2786" i="5"/>
  <c r="E2786" i="5"/>
  <c r="T2786" i="5"/>
  <c r="D2786" i="5"/>
  <c r="S2794" i="5"/>
  <c r="C2794" i="5"/>
  <c r="R2794" i="5"/>
  <c r="J2794" i="5"/>
  <c r="I2794" i="5"/>
  <c r="H2794" i="5"/>
  <c r="G2794" i="5"/>
  <c r="F2794" i="5"/>
  <c r="E2794" i="5"/>
  <c r="T2794" i="5"/>
  <c r="D2794" i="5"/>
  <c r="Q2794" i="5" s="1"/>
  <c r="S2802" i="5"/>
  <c r="C2802" i="5"/>
  <c r="R2802" i="5"/>
  <c r="J2802" i="5"/>
  <c r="I2802" i="5"/>
  <c r="H2802" i="5"/>
  <c r="G2802" i="5"/>
  <c r="F2802" i="5"/>
  <c r="E2802" i="5"/>
  <c r="T2802" i="5"/>
  <c r="D2802" i="5"/>
  <c r="S2810" i="5"/>
  <c r="C2810" i="5"/>
  <c r="R2810" i="5"/>
  <c r="J2810" i="5"/>
  <c r="I2810" i="5"/>
  <c r="H2810" i="5"/>
  <c r="G2810" i="5"/>
  <c r="F2810" i="5"/>
  <c r="E2810" i="5"/>
  <c r="T2810" i="5"/>
  <c r="D2810" i="5"/>
  <c r="N2810" i="5" s="1"/>
  <c r="S2818" i="5"/>
  <c r="C2818" i="5"/>
  <c r="R2818" i="5"/>
  <c r="J2818" i="5"/>
  <c r="I2818" i="5"/>
  <c r="H2818" i="5"/>
  <c r="G2818" i="5"/>
  <c r="F2818" i="5"/>
  <c r="E2818" i="5"/>
  <c r="T2818" i="5"/>
  <c r="D2818" i="5"/>
  <c r="S2826" i="5"/>
  <c r="C2826" i="5"/>
  <c r="R2826" i="5"/>
  <c r="J2826" i="5"/>
  <c r="I2826" i="5"/>
  <c r="H2826" i="5"/>
  <c r="G2826" i="5"/>
  <c r="F2826" i="5"/>
  <c r="E2826" i="5"/>
  <c r="T2826" i="5"/>
  <c r="D2826" i="5"/>
  <c r="M2826" i="5" s="1"/>
  <c r="S2834" i="5"/>
  <c r="C2834" i="5"/>
  <c r="R2834" i="5"/>
  <c r="J2834" i="5"/>
  <c r="I2834" i="5"/>
  <c r="H2834" i="5"/>
  <c r="G2834" i="5"/>
  <c r="F2834" i="5"/>
  <c r="E2834" i="5"/>
  <c r="T2834" i="5"/>
  <c r="D2834" i="5"/>
  <c r="S2842" i="5"/>
  <c r="C2842" i="5"/>
  <c r="R2842" i="5"/>
  <c r="J2842" i="5"/>
  <c r="I2842" i="5"/>
  <c r="H2842" i="5"/>
  <c r="G2842" i="5"/>
  <c r="F2842" i="5"/>
  <c r="E2842" i="5"/>
  <c r="T2842" i="5"/>
  <c r="D2842" i="5"/>
  <c r="O2842" i="5" s="1"/>
  <c r="S2850" i="5"/>
  <c r="C2850" i="5"/>
  <c r="R2850" i="5"/>
  <c r="J2850" i="5"/>
  <c r="I2850" i="5"/>
  <c r="H2850" i="5"/>
  <c r="G2850" i="5"/>
  <c r="F2850" i="5"/>
  <c r="E2850" i="5"/>
  <c r="T2850" i="5"/>
  <c r="D2850" i="5"/>
  <c r="S2858" i="5"/>
  <c r="C2858" i="5"/>
  <c r="R2858" i="5"/>
  <c r="J2858" i="5"/>
  <c r="I2858" i="5"/>
  <c r="H2858" i="5"/>
  <c r="G2858" i="5"/>
  <c r="F2858" i="5"/>
  <c r="E2858" i="5"/>
  <c r="T2858" i="5"/>
  <c r="D2858" i="5"/>
  <c r="S2866" i="5"/>
  <c r="C2866" i="5"/>
  <c r="R2866" i="5"/>
  <c r="J2866" i="5"/>
  <c r="I2866" i="5"/>
  <c r="H2866" i="5"/>
  <c r="G2866" i="5"/>
  <c r="F2866" i="5"/>
  <c r="E2866" i="5"/>
  <c r="T2866" i="5"/>
  <c r="D2866" i="5"/>
  <c r="S2874" i="5"/>
  <c r="C2874" i="5"/>
  <c r="R2874" i="5"/>
  <c r="J2874" i="5"/>
  <c r="I2874" i="5"/>
  <c r="H2874" i="5"/>
  <c r="G2874" i="5"/>
  <c r="F2874" i="5"/>
  <c r="E2874" i="5"/>
  <c r="T2874" i="5"/>
  <c r="D2874" i="5"/>
  <c r="K2874" i="5" s="1"/>
  <c r="S2882" i="5"/>
  <c r="C2882" i="5"/>
  <c r="R2882" i="5"/>
  <c r="J2882" i="5"/>
  <c r="I2882" i="5"/>
  <c r="H2882" i="5"/>
  <c r="G2882" i="5"/>
  <c r="F2882" i="5"/>
  <c r="E2882" i="5"/>
  <c r="T2882" i="5"/>
  <c r="D2882" i="5"/>
  <c r="S2890" i="5"/>
  <c r="C2890" i="5"/>
  <c r="R2890" i="5"/>
  <c r="J2890" i="5"/>
  <c r="I2890" i="5"/>
  <c r="H2890" i="5"/>
  <c r="G2890" i="5"/>
  <c r="F2890" i="5"/>
  <c r="E2890" i="5"/>
  <c r="T2890" i="5"/>
  <c r="D2890" i="5"/>
  <c r="L2890" i="5" s="1"/>
  <c r="I2890" i="4"/>
  <c r="G2897" i="5"/>
  <c r="F2897" i="5"/>
  <c r="E2897" i="5"/>
  <c r="T2897" i="5"/>
  <c r="D2897" i="5"/>
  <c r="S2897" i="5"/>
  <c r="C2897" i="5"/>
  <c r="R2897" i="5"/>
  <c r="J2897" i="5"/>
  <c r="I2897" i="5"/>
  <c r="H2897" i="5"/>
  <c r="B2910" i="5"/>
  <c r="I2907" i="4"/>
  <c r="I2909" i="4"/>
  <c r="S2924" i="5"/>
  <c r="C2924" i="5"/>
  <c r="R2924" i="5"/>
  <c r="J2924" i="5"/>
  <c r="I2924" i="5"/>
  <c r="H2924" i="5"/>
  <c r="G2924" i="5"/>
  <c r="F2924" i="5"/>
  <c r="E2924" i="5"/>
  <c r="T2924" i="5"/>
  <c r="D2924" i="5"/>
  <c r="G2929" i="5"/>
  <c r="F2929" i="5"/>
  <c r="E2929" i="5"/>
  <c r="T2929" i="5"/>
  <c r="D2929" i="5"/>
  <c r="P2929" i="5" s="1"/>
  <c r="S2929" i="5"/>
  <c r="C2929" i="5"/>
  <c r="R2929" i="5"/>
  <c r="J2929" i="5"/>
  <c r="I2929" i="5"/>
  <c r="H2929" i="5"/>
  <c r="B2942" i="5"/>
  <c r="I2939" i="4"/>
  <c r="I2941" i="4"/>
  <c r="S2956" i="5"/>
  <c r="C2956" i="5"/>
  <c r="R2956" i="5"/>
  <c r="J2956" i="5"/>
  <c r="I2956" i="5"/>
  <c r="H2956" i="5"/>
  <c r="G2956" i="5"/>
  <c r="F2956" i="5"/>
  <c r="E2956" i="5"/>
  <c r="T2956" i="5"/>
  <c r="D2956" i="5"/>
  <c r="G2961" i="5"/>
  <c r="F2961" i="5"/>
  <c r="E2961" i="5"/>
  <c r="T2961" i="5"/>
  <c r="D2961" i="5"/>
  <c r="S2961" i="5"/>
  <c r="C2961" i="5"/>
  <c r="R2961" i="5"/>
  <c r="J2961" i="5"/>
  <c r="I2961" i="5"/>
  <c r="H2961" i="5"/>
  <c r="B2974" i="5"/>
  <c r="I2971" i="4"/>
  <c r="I2973" i="4"/>
  <c r="S2988" i="5"/>
  <c r="C2988" i="5"/>
  <c r="T2988" i="5"/>
  <c r="J2988" i="5"/>
  <c r="R2988" i="5"/>
  <c r="I2988" i="5"/>
  <c r="H2988" i="5"/>
  <c r="G2988" i="5"/>
  <c r="F2988" i="5"/>
  <c r="E2988" i="5"/>
  <c r="D2988" i="5"/>
  <c r="S2993" i="5"/>
  <c r="C2993" i="5"/>
  <c r="G2993" i="5"/>
  <c r="F2993" i="5"/>
  <c r="E2993" i="5"/>
  <c r="D2993" i="5"/>
  <c r="J2993" i="5"/>
  <c r="T2993" i="5"/>
  <c r="I2993" i="5"/>
  <c r="R2993" i="5"/>
  <c r="H2993" i="5"/>
  <c r="B3006" i="5"/>
  <c r="I3003" i="4"/>
  <c r="I3005" i="4"/>
  <c r="H3020" i="5"/>
  <c r="G3020" i="5"/>
  <c r="T3020" i="5"/>
  <c r="D3020" i="5"/>
  <c r="K3020" i="5" s="1"/>
  <c r="S3020" i="5"/>
  <c r="C3020" i="5"/>
  <c r="J3020" i="5"/>
  <c r="I3020" i="5"/>
  <c r="F3020" i="5"/>
  <c r="E3020" i="5"/>
  <c r="R3020" i="5"/>
  <c r="T3025" i="5"/>
  <c r="D3025" i="5"/>
  <c r="S3025" i="5"/>
  <c r="C3025" i="5"/>
  <c r="H3025" i="5"/>
  <c r="G3025" i="5"/>
  <c r="J3025" i="5"/>
  <c r="I3025" i="5"/>
  <c r="F3025" i="5"/>
  <c r="E3025" i="5"/>
  <c r="R3025" i="5"/>
  <c r="B3038" i="5"/>
  <c r="I3035" i="4"/>
  <c r="I3037" i="4"/>
  <c r="B3054" i="5"/>
  <c r="I3051" i="4"/>
  <c r="B3064" i="5"/>
  <c r="I3061" i="4"/>
  <c r="B3074" i="5"/>
  <c r="I3071" i="4"/>
  <c r="B3089" i="5"/>
  <c r="I3086" i="4"/>
  <c r="B3112" i="5"/>
  <c r="I3109" i="4"/>
  <c r="B3144" i="5"/>
  <c r="I3141" i="4"/>
  <c r="B3176" i="5"/>
  <c r="I3173" i="4"/>
  <c r="B3208" i="5"/>
  <c r="I3205" i="4"/>
  <c r="B3240" i="5"/>
  <c r="I3237" i="4"/>
  <c r="B3280" i="5"/>
  <c r="I3277" i="4"/>
  <c r="B3344" i="5"/>
  <c r="I3341" i="4"/>
  <c r="B3408" i="5"/>
  <c r="I3405" i="4"/>
  <c r="B3472" i="5"/>
  <c r="I3469" i="4"/>
  <c r="B3536" i="5"/>
  <c r="I3533" i="4"/>
  <c r="B3600" i="5"/>
  <c r="I3597" i="4"/>
  <c r="B3664" i="5"/>
  <c r="I3661" i="4"/>
  <c r="B3728" i="5"/>
  <c r="I3725" i="4"/>
  <c r="B3792" i="5"/>
  <c r="I3789" i="4"/>
  <c r="B3856" i="5"/>
  <c r="I3853" i="4"/>
  <c r="B3920" i="5"/>
  <c r="I3917" i="4"/>
  <c r="B3984" i="5"/>
  <c r="I3981" i="4"/>
  <c r="B4048" i="5"/>
  <c r="I4045" i="4"/>
  <c r="B4112" i="5"/>
  <c r="I4109" i="4"/>
  <c r="B4176" i="5"/>
  <c r="I4173" i="4"/>
  <c r="B4240" i="5"/>
  <c r="I4237" i="4"/>
  <c r="B4304" i="5"/>
  <c r="I4301" i="4"/>
  <c r="B4456" i="5"/>
  <c r="I4453" i="4"/>
  <c r="B4520" i="5"/>
  <c r="I4517" i="4"/>
  <c r="B4584" i="5"/>
  <c r="I4581" i="4"/>
  <c r="B4648" i="5"/>
  <c r="I4645" i="4"/>
  <c r="B4712" i="5"/>
  <c r="I4709" i="4"/>
  <c r="B4776" i="5"/>
  <c r="I4773" i="4"/>
  <c r="B4840" i="5"/>
  <c r="I4837" i="4"/>
  <c r="B4904" i="5"/>
  <c r="I4901" i="4"/>
  <c r="B4968" i="5"/>
  <c r="I4965" i="4"/>
  <c r="B5032" i="5"/>
  <c r="I5029" i="4"/>
  <c r="B5096" i="5"/>
  <c r="I5093" i="4"/>
  <c r="I930" i="5"/>
  <c r="G9" i="5"/>
  <c r="F9" i="5"/>
  <c r="E9" i="5"/>
  <c r="T9" i="5"/>
  <c r="D9" i="5"/>
  <c r="S9" i="5"/>
  <c r="C9" i="5"/>
  <c r="R9" i="5"/>
  <c r="J9" i="5"/>
  <c r="I9" i="5"/>
  <c r="G17" i="5"/>
  <c r="F17" i="5"/>
  <c r="E17" i="5"/>
  <c r="T17" i="5"/>
  <c r="D17" i="5"/>
  <c r="S17" i="5"/>
  <c r="C17" i="5"/>
  <c r="R17" i="5"/>
  <c r="J17" i="5"/>
  <c r="I17" i="5"/>
  <c r="G25" i="5"/>
  <c r="F25" i="5"/>
  <c r="E25" i="5"/>
  <c r="T25" i="5"/>
  <c r="D25" i="5"/>
  <c r="S25" i="5"/>
  <c r="C25" i="5"/>
  <c r="R25" i="5"/>
  <c r="J25" i="5"/>
  <c r="I25" i="5"/>
  <c r="G33" i="5"/>
  <c r="F33" i="5"/>
  <c r="E33" i="5"/>
  <c r="T33" i="5"/>
  <c r="D33" i="5"/>
  <c r="P33" i="5" s="1"/>
  <c r="S33" i="5"/>
  <c r="C33" i="5"/>
  <c r="R33" i="5"/>
  <c r="J33" i="5"/>
  <c r="I33" i="5"/>
  <c r="G41" i="5"/>
  <c r="F41" i="5"/>
  <c r="E41" i="5"/>
  <c r="T41" i="5"/>
  <c r="D41" i="5"/>
  <c r="O41" i="5" s="1"/>
  <c r="S41" i="5"/>
  <c r="C41" i="5"/>
  <c r="R41" i="5"/>
  <c r="J41" i="5"/>
  <c r="I41" i="5"/>
  <c r="G57" i="5"/>
  <c r="F57" i="5"/>
  <c r="E57" i="5"/>
  <c r="T57" i="5"/>
  <c r="D57" i="5"/>
  <c r="S57" i="5"/>
  <c r="C57" i="5"/>
  <c r="R57" i="5"/>
  <c r="J57" i="5"/>
  <c r="I57" i="5"/>
  <c r="G65" i="5"/>
  <c r="S65" i="5"/>
  <c r="C65" i="5"/>
  <c r="D65" i="5"/>
  <c r="J65" i="5"/>
  <c r="T65" i="5"/>
  <c r="I65" i="5"/>
  <c r="R65" i="5"/>
  <c r="H65" i="5"/>
  <c r="F65" i="5"/>
  <c r="H73" i="5"/>
  <c r="G73" i="5"/>
  <c r="T73" i="5"/>
  <c r="D73" i="5"/>
  <c r="S73" i="5"/>
  <c r="C73" i="5"/>
  <c r="F73" i="5"/>
  <c r="E73" i="5"/>
  <c r="R73" i="5"/>
  <c r="J73" i="5"/>
  <c r="H81" i="5"/>
  <c r="G81" i="5"/>
  <c r="T81" i="5"/>
  <c r="D81" i="5"/>
  <c r="M81" i="5" s="1"/>
  <c r="S81" i="5"/>
  <c r="C81" i="5"/>
  <c r="F81" i="5"/>
  <c r="E81" i="5"/>
  <c r="R81" i="5"/>
  <c r="J81" i="5"/>
  <c r="H89" i="5"/>
  <c r="G89" i="5"/>
  <c r="T89" i="5"/>
  <c r="D89" i="5"/>
  <c r="Q89" i="5" s="1"/>
  <c r="S89" i="5"/>
  <c r="C89" i="5"/>
  <c r="F89" i="5"/>
  <c r="E89" i="5"/>
  <c r="R89" i="5"/>
  <c r="J89" i="5"/>
  <c r="H113" i="5"/>
  <c r="G113" i="5"/>
  <c r="F113" i="5"/>
  <c r="E113" i="5"/>
  <c r="T113" i="5"/>
  <c r="D113" i="5"/>
  <c r="N113" i="5" s="1"/>
  <c r="S113" i="5"/>
  <c r="C113" i="5"/>
  <c r="J113" i="5"/>
  <c r="I113" i="5"/>
  <c r="H129" i="5"/>
  <c r="G129" i="5"/>
  <c r="F129" i="5"/>
  <c r="E129" i="5"/>
  <c r="T129" i="5"/>
  <c r="D129" i="5"/>
  <c r="O129" i="5" s="1"/>
  <c r="S129" i="5"/>
  <c r="C129" i="5"/>
  <c r="J129" i="5"/>
  <c r="I129" i="5"/>
  <c r="H145" i="5"/>
  <c r="G145" i="5"/>
  <c r="F145" i="5"/>
  <c r="E145" i="5"/>
  <c r="T145" i="5"/>
  <c r="D145" i="5"/>
  <c r="S145" i="5"/>
  <c r="C145" i="5"/>
  <c r="J145" i="5"/>
  <c r="I145" i="5"/>
  <c r="H161" i="5"/>
  <c r="G161" i="5"/>
  <c r="F161" i="5"/>
  <c r="E161" i="5"/>
  <c r="T161" i="5"/>
  <c r="D161" i="5"/>
  <c r="K161" i="5" s="1"/>
  <c r="S161" i="5"/>
  <c r="C161" i="5"/>
  <c r="J161" i="5"/>
  <c r="I161" i="5"/>
  <c r="H193" i="5"/>
  <c r="G193" i="5"/>
  <c r="F193" i="5"/>
  <c r="E193" i="5"/>
  <c r="T193" i="5"/>
  <c r="D193" i="5"/>
  <c r="K193" i="5" s="1"/>
  <c r="S193" i="5"/>
  <c r="C193" i="5"/>
  <c r="J193" i="5"/>
  <c r="I193" i="5"/>
  <c r="H225" i="5"/>
  <c r="G225" i="5"/>
  <c r="F225" i="5"/>
  <c r="E225" i="5"/>
  <c r="T225" i="5"/>
  <c r="D225" i="5"/>
  <c r="S225" i="5"/>
  <c r="C225" i="5"/>
  <c r="J225" i="5"/>
  <c r="I225" i="5"/>
  <c r="H241" i="5"/>
  <c r="G241" i="5"/>
  <c r="F241" i="5"/>
  <c r="E241" i="5"/>
  <c r="T241" i="5"/>
  <c r="D241" i="5"/>
  <c r="S241" i="5"/>
  <c r="C241" i="5"/>
  <c r="J241" i="5"/>
  <c r="I241" i="5"/>
  <c r="H257" i="5"/>
  <c r="G257" i="5"/>
  <c r="F257" i="5"/>
  <c r="E257" i="5"/>
  <c r="T257" i="5"/>
  <c r="D257" i="5"/>
  <c r="S257" i="5"/>
  <c r="C257" i="5"/>
  <c r="J257" i="5"/>
  <c r="I257" i="5"/>
  <c r="H273" i="5"/>
  <c r="G273" i="5"/>
  <c r="F273" i="5"/>
  <c r="E273" i="5"/>
  <c r="T273" i="5"/>
  <c r="D273" i="5"/>
  <c r="O273" i="5" s="1"/>
  <c r="S273" i="5"/>
  <c r="C273" i="5"/>
  <c r="J273" i="5"/>
  <c r="I273" i="5"/>
  <c r="H289" i="5"/>
  <c r="G289" i="5"/>
  <c r="F289" i="5"/>
  <c r="E289" i="5"/>
  <c r="T289" i="5"/>
  <c r="D289" i="5"/>
  <c r="S289" i="5"/>
  <c r="C289" i="5"/>
  <c r="J289" i="5"/>
  <c r="I289" i="5"/>
  <c r="H305" i="5"/>
  <c r="G305" i="5"/>
  <c r="F305" i="5"/>
  <c r="E305" i="5"/>
  <c r="T305" i="5"/>
  <c r="D305" i="5"/>
  <c r="S305" i="5"/>
  <c r="C305" i="5"/>
  <c r="J305" i="5"/>
  <c r="I305" i="5"/>
  <c r="H321" i="5"/>
  <c r="G321" i="5"/>
  <c r="F321" i="5"/>
  <c r="E321" i="5"/>
  <c r="T321" i="5"/>
  <c r="D321" i="5"/>
  <c r="L321" i="5" s="1"/>
  <c r="S321" i="5"/>
  <c r="C321" i="5"/>
  <c r="J321" i="5"/>
  <c r="I321" i="5"/>
  <c r="H337" i="5"/>
  <c r="G337" i="5"/>
  <c r="F337" i="5"/>
  <c r="E337" i="5"/>
  <c r="T337" i="5"/>
  <c r="D337" i="5"/>
  <c r="S337" i="5"/>
  <c r="C337" i="5"/>
  <c r="J337" i="5"/>
  <c r="I337" i="5"/>
  <c r="H353" i="5"/>
  <c r="G353" i="5"/>
  <c r="F353" i="5"/>
  <c r="E353" i="5"/>
  <c r="T353" i="5"/>
  <c r="D353" i="5"/>
  <c r="K353" i="5" s="1"/>
  <c r="S353" i="5"/>
  <c r="C353" i="5"/>
  <c r="J353" i="5"/>
  <c r="I353" i="5"/>
  <c r="H369" i="5"/>
  <c r="G369" i="5"/>
  <c r="F369" i="5"/>
  <c r="E369" i="5"/>
  <c r="T369" i="5"/>
  <c r="D369" i="5"/>
  <c r="N369" i="5" s="1"/>
  <c r="S369" i="5"/>
  <c r="C369" i="5"/>
  <c r="J369" i="5"/>
  <c r="I369" i="5"/>
  <c r="H385" i="5"/>
  <c r="G385" i="5"/>
  <c r="F385" i="5"/>
  <c r="E385" i="5"/>
  <c r="T385" i="5"/>
  <c r="D385" i="5"/>
  <c r="O385" i="5" s="1"/>
  <c r="S385" i="5"/>
  <c r="C385" i="5"/>
  <c r="J385" i="5"/>
  <c r="I385" i="5"/>
  <c r="H401" i="5"/>
  <c r="G401" i="5"/>
  <c r="F401" i="5"/>
  <c r="E401" i="5"/>
  <c r="T401" i="5"/>
  <c r="D401" i="5"/>
  <c r="S401" i="5"/>
  <c r="C401" i="5"/>
  <c r="J401" i="5"/>
  <c r="I401" i="5"/>
  <c r="H417" i="5"/>
  <c r="G417" i="5"/>
  <c r="F417" i="5"/>
  <c r="E417" i="5"/>
  <c r="T417" i="5"/>
  <c r="D417" i="5"/>
  <c r="P417" i="5" s="1"/>
  <c r="S417" i="5"/>
  <c r="C417" i="5"/>
  <c r="J417" i="5"/>
  <c r="I417" i="5"/>
  <c r="H433" i="5"/>
  <c r="G433" i="5"/>
  <c r="F433" i="5"/>
  <c r="E433" i="5"/>
  <c r="T433" i="5"/>
  <c r="D433" i="5"/>
  <c r="P433" i="5" s="1"/>
  <c r="S433" i="5"/>
  <c r="C433" i="5"/>
  <c r="J433" i="5"/>
  <c r="I433" i="5"/>
  <c r="H449" i="5"/>
  <c r="G449" i="5"/>
  <c r="F449" i="5"/>
  <c r="E449" i="5"/>
  <c r="T449" i="5"/>
  <c r="D449" i="5"/>
  <c r="S449" i="5"/>
  <c r="C449" i="5"/>
  <c r="J449" i="5"/>
  <c r="I449" i="5"/>
  <c r="H465" i="5"/>
  <c r="G465" i="5"/>
  <c r="F465" i="5"/>
  <c r="E465" i="5"/>
  <c r="T465" i="5"/>
  <c r="D465" i="5"/>
  <c r="S465" i="5"/>
  <c r="C465" i="5"/>
  <c r="J465" i="5"/>
  <c r="I465" i="5"/>
  <c r="H481" i="5"/>
  <c r="G481" i="5"/>
  <c r="F481" i="5"/>
  <c r="E481" i="5"/>
  <c r="T481" i="5"/>
  <c r="D481" i="5"/>
  <c r="S481" i="5"/>
  <c r="C481" i="5"/>
  <c r="J481" i="5"/>
  <c r="I481" i="5"/>
  <c r="H497" i="5"/>
  <c r="G497" i="5"/>
  <c r="F497" i="5"/>
  <c r="E497" i="5"/>
  <c r="T497" i="5"/>
  <c r="D497" i="5"/>
  <c r="K497" i="5" s="1"/>
  <c r="S497" i="5"/>
  <c r="C497" i="5"/>
  <c r="J497" i="5"/>
  <c r="I497" i="5"/>
  <c r="H513" i="5"/>
  <c r="G513" i="5"/>
  <c r="F513" i="5"/>
  <c r="E513" i="5"/>
  <c r="T513" i="5"/>
  <c r="D513" i="5"/>
  <c r="O513" i="5" s="1"/>
  <c r="S513" i="5"/>
  <c r="C513" i="5"/>
  <c r="J513" i="5"/>
  <c r="I513" i="5"/>
  <c r="H529" i="5"/>
  <c r="G529" i="5"/>
  <c r="F529" i="5"/>
  <c r="E529" i="5"/>
  <c r="T529" i="5"/>
  <c r="D529" i="5"/>
  <c r="S529" i="5"/>
  <c r="C529" i="5"/>
  <c r="J529" i="5"/>
  <c r="I529" i="5"/>
  <c r="H545" i="5"/>
  <c r="G545" i="5"/>
  <c r="F545" i="5"/>
  <c r="E545" i="5"/>
  <c r="T545" i="5"/>
  <c r="D545" i="5"/>
  <c r="M545" i="5" s="1"/>
  <c r="S545" i="5"/>
  <c r="C545" i="5"/>
  <c r="J545" i="5"/>
  <c r="I545" i="5"/>
  <c r="T553" i="5"/>
  <c r="D553" i="5"/>
  <c r="S553" i="5"/>
  <c r="C553" i="5"/>
  <c r="R553" i="5"/>
  <c r="J553" i="5"/>
  <c r="I553" i="5"/>
  <c r="H553" i="5"/>
  <c r="G553" i="5"/>
  <c r="F553" i="5"/>
  <c r="E553" i="5"/>
  <c r="T561" i="5"/>
  <c r="D561" i="5"/>
  <c r="S561" i="5"/>
  <c r="C561" i="5"/>
  <c r="R561" i="5"/>
  <c r="J561" i="5"/>
  <c r="I561" i="5"/>
  <c r="H561" i="5"/>
  <c r="G561" i="5"/>
  <c r="F561" i="5"/>
  <c r="E561" i="5"/>
  <c r="T569" i="5"/>
  <c r="D569" i="5"/>
  <c r="S569" i="5"/>
  <c r="C569" i="5"/>
  <c r="R569" i="5"/>
  <c r="J569" i="5"/>
  <c r="I569" i="5"/>
  <c r="H569" i="5"/>
  <c r="G569" i="5"/>
  <c r="F569" i="5"/>
  <c r="E569" i="5"/>
  <c r="T577" i="5"/>
  <c r="D577" i="5"/>
  <c r="S577" i="5"/>
  <c r="C577" i="5"/>
  <c r="R577" i="5"/>
  <c r="J577" i="5"/>
  <c r="I577" i="5"/>
  <c r="H577" i="5"/>
  <c r="G577" i="5"/>
  <c r="F577" i="5"/>
  <c r="E577" i="5"/>
  <c r="T585" i="5"/>
  <c r="D585" i="5"/>
  <c r="M585" i="5" s="1"/>
  <c r="S585" i="5"/>
  <c r="C585" i="5"/>
  <c r="R585" i="5"/>
  <c r="J585" i="5"/>
  <c r="I585" i="5"/>
  <c r="H585" i="5"/>
  <c r="G585" i="5"/>
  <c r="F585" i="5"/>
  <c r="E585" i="5"/>
  <c r="T593" i="5"/>
  <c r="D593" i="5"/>
  <c r="P593" i="5" s="1"/>
  <c r="S593" i="5"/>
  <c r="C593" i="5"/>
  <c r="R593" i="5"/>
  <c r="J593" i="5"/>
  <c r="I593" i="5"/>
  <c r="H593" i="5"/>
  <c r="G593" i="5"/>
  <c r="F593" i="5"/>
  <c r="E593" i="5"/>
  <c r="T601" i="5"/>
  <c r="D601" i="5"/>
  <c r="S601" i="5"/>
  <c r="C601" i="5"/>
  <c r="R601" i="5"/>
  <c r="J601" i="5"/>
  <c r="I601" i="5"/>
  <c r="H601" i="5"/>
  <c r="G601" i="5"/>
  <c r="F601" i="5"/>
  <c r="E601" i="5"/>
  <c r="T609" i="5"/>
  <c r="D609" i="5"/>
  <c r="S609" i="5"/>
  <c r="C609" i="5"/>
  <c r="R609" i="5"/>
  <c r="J609" i="5"/>
  <c r="I609" i="5"/>
  <c r="H609" i="5"/>
  <c r="G609" i="5"/>
  <c r="F609" i="5"/>
  <c r="E609" i="5"/>
  <c r="T617" i="5"/>
  <c r="D617" i="5"/>
  <c r="N617" i="5" s="1"/>
  <c r="S617" i="5"/>
  <c r="C617" i="5"/>
  <c r="R617" i="5"/>
  <c r="J617" i="5"/>
  <c r="I617" i="5"/>
  <c r="H617" i="5"/>
  <c r="G617" i="5"/>
  <c r="F617" i="5"/>
  <c r="E617" i="5"/>
  <c r="T625" i="5"/>
  <c r="D625" i="5"/>
  <c r="O625" i="5" s="1"/>
  <c r="S625" i="5"/>
  <c r="C625" i="5"/>
  <c r="R625" i="5"/>
  <c r="J625" i="5"/>
  <c r="I625" i="5"/>
  <c r="H625" i="5"/>
  <c r="G625" i="5"/>
  <c r="F625" i="5"/>
  <c r="E625" i="5"/>
  <c r="T633" i="5"/>
  <c r="D633" i="5"/>
  <c r="O633" i="5" s="1"/>
  <c r="S633" i="5"/>
  <c r="C633" i="5"/>
  <c r="R633" i="5"/>
  <c r="J633" i="5"/>
  <c r="I633" i="5"/>
  <c r="H633" i="5"/>
  <c r="G633" i="5"/>
  <c r="F633" i="5"/>
  <c r="E633" i="5"/>
  <c r="T641" i="5"/>
  <c r="D641" i="5"/>
  <c r="M641" i="5" s="1"/>
  <c r="S641" i="5"/>
  <c r="C641" i="5"/>
  <c r="R641" i="5"/>
  <c r="J641" i="5"/>
  <c r="I641" i="5"/>
  <c r="H641" i="5"/>
  <c r="G641" i="5"/>
  <c r="F641" i="5"/>
  <c r="E641" i="5"/>
  <c r="T649" i="5"/>
  <c r="D649" i="5"/>
  <c r="M649" i="5" s="1"/>
  <c r="S649" i="5"/>
  <c r="C649" i="5"/>
  <c r="R649" i="5"/>
  <c r="J649" i="5"/>
  <c r="I649" i="5"/>
  <c r="H649" i="5"/>
  <c r="G649" i="5"/>
  <c r="F649" i="5"/>
  <c r="E649" i="5"/>
  <c r="T657" i="5"/>
  <c r="D657" i="5"/>
  <c r="O657" i="5" s="1"/>
  <c r="S657" i="5"/>
  <c r="C657" i="5"/>
  <c r="R657" i="5"/>
  <c r="J657" i="5"/>
  <c r="I657" i="5"/>
  <c r="H657" i="5"/>
  <c r="G657" i="5"/>
  <c r="F657" i="5"/>
  <c r="E657" i="5"/>
  <c r="T665" i="5"/>
  <c r="D665" i="5"/>
  <c r="S665" i="5"/>
  <c r="C665" i="5"/>
  <c r="R665" i="5"/>
  <c r="J665" i="5"/>
  <c r="I665" i="5"/>
  <c r="H665" i="5"/>
  <c r="G665" i="5"/>
  <c r="F665" i="5"/>
  <c r="E665" i="5"/>
  <c r="T673" i="5"/>
  <c r="D673" i="5"/>
  <c r="Q673" i="5" s="1"/>
  <c r="S673" i="5"/>
  <c r="C673" i="5"/>
  <c r="R673" i="5"/>
  <c r="J673" i="5"/>
  <c r="I673" i="5"/>
  <c r="H673" i="5"/>
  <c r="G673" i="5"/>
  <c r="F673" i="5"/>
  <c r="E673" i="5"/>
  <c r="T681" i="5"/>
  <c r="D681" i="5"/>
  <c r="N681" i="5" s="1"/>
  <c r="S681" i="5"/>
  <c r="C681" i="5"/>
  <c r="R681" i="5"/>
  <c r="J681" i="5"/>
  <c r="I681" i="5"/>
  <c r="H681" i="5"/>
  <c r="G681" i="5"/>
  <c r="F681" i="5"/>
  <c r="E681" i="5"/>
  <c r="T689" i="5"/>
  <c r="D689" i="5"/>
  <c r="S689" i="5"/>
  <c r="C689" i="5"/>
  <c r="R689" i="5"/>
  <c r="J689" i="5"/>
  <c r="I689" i="5"/>
  <c r="H689" i="5"/>
  <c r="G689" i="5"/>
  <c r="F689" i="5"/>
  <c r="E689" i="5"/>
  <c r="T697" i="5"/>
  <c r="D697" i="5"/>
  <c r="S697" i="5"/>
  <c r="C697" i="5"/>
  <c r="R697" i="5"/>
  <c r="J697" i="5"/>
  <c r="I697" i="5"/>
  <c r="H697" i="5"/>
  <c r="G697" i="5"/>
  <c r="F697" i="5"/>
  <c r="E697" i="5"/>
  <c r="T705" i="5"/>
  <c r="D705" i="5"/>
  <c r="S705" i="5"/>
  <c r="C705" i="5"/>
  <c r="R705" i="5"/>
  <c r="J705" i="5"/>
  <c r="I705" i="5"/>
  <c r="H705" i="5"/>
  <c r="G705" i="5"/>
  <c r="F705" i="5"/>
  <c r="E705" i="5"/>
  <c r="T713" i="5"/>
  <c r="D713" i="5"/>
  <c r="M713" i="5" s="1"/>
  <c r="S713" i="5"/>
  <c r="C713" i="5"/>
  <c r="R713" i="5"/>
  <c r="J713" i="5"/>
  <c r="I713" i="5"/>
  <c r="H713" i="5"/>
  <c r="G713" i="5"/>
  <c r="F713" i="5"/>
  <c r="E713" i="5"/>
  <c r="T721" i="5"/>
  <c r="D721" i="5"/>
  <c r="P721" i="5" s="1"/>
  <c r="S721" i="5"/>
  <c r="C721" i="5"/>
  <c r="R721" i="5"/>
  <c r="J721" i="5"/>
  <c r="I721" i="5"/>
  <c r="H721" i="5"/>
  <c r="G721" i="5"/>
  <c r="F721" i="5"/>
  <c r="E721" i="5"/>
  <c r="T729" i="5"/>
  <c r="D729" i="5"/>
  <c r="S729" i="5"/>
  <c r="C729" i="5"/>
  <c r="R729" i="5"/>
  <c r="J729" i="5"/>
  <c r="I729" i="5"/>
  <c r="H729" i="5"/>
  <c r="G729" i="5"/>
  <c r="F729" i="5"/>
  <c r="E729" i="5"/>
  <c r="T737" i="5"/>
  <c r="D737" i="5"/>
  <c r="S737" i="5"/>
  <c r="C737" i="5"/>
  <c r="R737" i="5"/>
  <c r="J737" i="5"/>
  <c r="I737" i="5"/>
  <c r="H737" i="5"/>
  <c r="G737" i="5"/>
  <c r="F737" i="5"/>
  <c r="E737" i="5"/>
  <c r="T745" i="5"/>
  <c r="D745" i="5"/>
  <c r="N745" i="5" s="1"/>
  <c r="S745" i="5"/>
  <c r="C745" i="5"/>
  <c r="R745" i="5"/>
  <c r="J745" i="5"/>
  <c r="I745" i="5"/>
  <c r="H745" i="5"/>
  <c r="G745" i="5"/>
  <c r="F745" i="5"/>
  <c r="E745" i="5"/>
  <c r="T753" i="5"/>
  <c r="D753" i="5"/>
  <c r="K753" i="5" s="1"/>
  <c r="S753" i="5"/>
  <c r="C753" i="5"/>
  <c r="R753" i="5"/>
  <c r="J753" i="5"/>
  <c r="I753" i="5"/>
  <c r="H753" i="5"/>
  <c r="G753" i="5"/>
  <c r="F753" i="5"/>
  <c r="E753" i="5"/>
  <c r="T761" i="5"/>
  <c r="D761" i="5"/>
  <c r="S761" i="5"/>
  <c r="C761" i="5"/>
  <c r="R761" i="5"/>
  <c r="J761" i="5"/>
  <c r="I761" i="5"/>
  <c r="H761" i="5"/>
  <c r="G761" i="5"/>
  <c r="F761" i="5"/>
  <c r="E761" i="5"/>
  <c r="T769" i="5"/>
  <c r="D769" i="5"/>
  <c r="S769" i="5"/>
  <c r="C769" i="5"/>
  <c r="R769" i="5"/>
  <c r="J769" i="5"/>
  <c r="I769" i="5"/>
  <c r="H769" i="5"/>
  <c r="G769" i="5"/>
  <c r="F769" i="5"/>
  <c r="E769" i="5"/>
  <c r="T777" i="5"/>
  <c r="D777" i="5"/>
  <c r="M777" i="5" s="1"/>
  <c r="S777" i="5"/>
  <c r="C777" i="5"/>
  <c r="R777" i="5"/>
  <c r="J777" i="5"/>
  <c r="I777" i="5"/>
  <c r="H777" i="5"/>
  <c r="G777" i="5"/>
  <c r="N777" i="5"/>
  <c r="F777" i="5"/>
  <c r="E777" i="5"/>
  <c r="T785" i="5"/>
  <c r="D785" i="5"/>
  <c r="N785" i="5" s="1"/>
  <c r="S785" i="5"/>
  <c r="C785" i="5"/>
  <c r="R785" i="5"/>
  <c r="J785" i="5"/>
  <c r="I785" i="5"/>
  <c r="H785" i="5"/>
  <c r="G785" i="5"/>
  <c r="F785" i="5"/>
  <c r="E785" i="5"/>
  <c r="T793" i="5"/>
  <c r="D793" i="5"/>
  <c r="S793" i="5"/>
  <c r="C793" i="5"/>
  <c r="R793" i="5"/>
  <c r="J793" i="5"/>
  <c r="I793" i="5"/>
  <c r="H793" i="5"/>
  <c r="G793" i="5"/>
  <c r="F793" i="5"/>
  <c r="E793" i="5"/>
  <c r="T801" i="5"/>
  <c r="D801" i="5"/>
  <c r="S801" i="5"/>
  <c r="C801" i="5"/>
  <c r="R801" i="5"/>
  <c r="J801" i="5"/>
  <c r="I801" i="5"/>
  <c r="H801" i="5"/>
  <c r="G801" i="5"/>
  <c r="F801" i="5"/>
  <c r="E801" i="5"/>
  <c r="T809" i="5"/>
  <c r="D809" i="5"/>
  <c r="N809" i="5" s="1"/>
  <c r="S809" i="5"/>
  <c r="C809" i="5"/>
  <c r="R809" i="5"/>
  <c r="J809" i="5"/>
  <c r="I809" i="5"/>
  <c r="H809" i="5"/>
  <c r="G809" i="5"/>
  <c r="F809" i="5"/>
  <c r="E809" i="5"/>
  <c r="T817" i="5"/>
  <c r="D817" i="5"/>
  <c r="S817" i="5"/>
  <c r="C817" i="5"/>
  <c r="R817" i="5"/>
  <c r="J817" i="5"/>
  <c r="I817" i="5"/>
  <c r="H817" i="5"/>
  <c r="G817" i="5"/>
  <c r="F817" i="5"/>
  <c r="E817" i="5"/>
  <c r="T825" i="5"/>
  <c r="D825" i="5"/>
  <c r="S825" i="5"/>
  <c r="C825" i="5"/>
  <c r="R825" i="5"/>
  <c r="J825" i="5"/>
  <c r="I825" i="5"/>
  <c r="H825" i="5"/>
  <c r="G825" i="5"/>
  <c r="F825" i="5"/>
  <c r="E825" i="5"/>
  <c r="T833" i="5"/>
  <c r="D833" i="5"/>
  <c r="S833" i="5"/>
  <c r="C833" i="5"/>
  <c r="R833" i="5"/>
  <c r="J833" i="5"/>
  <c r="I833" i="5"/>
  <c r="H833" i="5"/>
  <c r="G833" i="5"/>
  <c r="F833" i="5"/>
  <c r="E833" i="5"/>
  <c r="T841" i="5"/>
  <c r="D841" i="5"/>
  <c r="S841" i="5"/>
  <c r="C841" i="5"/>
  <c r="R841" i="5"/>
  <c r="J841" i="5"/>
  <c r="I841" i="5"/>
  <c r="H841" i="5"/>
  <c r="G841" i="5"/>
  <c r="F841" i="5"/>
  <c r="E841" i="5"/>
  <c r="T849" i="5"/>
  <c r="D849" i="5"/>
  <c r="S849" i="5"/>
  <c r="C849" i="5"/>
  <c r="R849" i="5"/>
  <c r="J849" i="5"/>
  <c r="I849" i="5"/>
  <c r="H849" i="5"/>
  <c r="G849" i="5"/>
  <c r="F849" i="5"/>
  <c r="E849" i="5"/>
  <c r="T857" i="5"/>
  <c r="D857" i="5"/>
  <c r="S857" i="5"/>
  <c r="C857" i="5"/>
  <c r="R857" i="5"/>
  <c r="J857" i="5"/>
  <c r="I857" i="5"/>
  <c r="H857" i="5"/>
  <c r="G857" i="5"/>
  <c r="F857" i="5"/>
  <c r="E857" i="5"/>
  <c r="T865" i="5"/>
  <c r="D865" i="5"/>
  <c r="S865" i="5"/>
  <c r="C865" i="5"/>
  <c r="R865" i="5"/>
  <c r="J865" i="5"/>
  <c r="I865" i="5"/>
  <c r="H865" i="5"/>
  <c r="G865" i="5"/>
  <c r="F865" i="5"/>
  <c r="E865" i="5"/>
  <c r="T873" i="5"/>
  <c r="D873" i="5"/>
  <c r="M873" i="5" s="1"/>
  <c r="S873" i="5"/>
  <c r="C873" i="5"/>
  <c r="R873" i="5"/>
  <c r="J873" i="5"/>
  <c r="I873" i="5"/>
  <c r="H873" i="5"/>
  <c r="G873" i="5"/>
  <c r="N873" i="5"/>
  <c r="F873" i="5"/>
  <c r="E873" i="5"/>
  <c r="T881" i="5"/>
  <c r="D881" i="5"/>
  <c r="S881" i="5"/>
  <c r="C881" i="5"/>
  <c r="R881" i="5"/>
  <c r="J881" i="5"/>
  <c r="I881" i="5"/>
  <c r="H881" i="5"/>
  <c r="G881" i="5"/>
  <c r="F881" i="5"/>
  <c r="E881" i="5"/>
  <c r="T889" i="5"/>
  <c r="D889" i="5"/>
  <c r="S889" i="5"/>
  <c r="C889" i="5"/>
  <c r="R889" i="5"/>
  <c r="J889" i="5"/>
  <c r="I889" i="5"/>
  <c r="H889" i="5"/>
  <c r="G889" i="5"/>
  <c r="F889" i="5"/>
  <c r="E889" i="5"/>
  <c r="T897" i="5"/>
  <c r="D897" i="5"/>
  <c r="M897" i="5" s="1"/>
  <c r="S897" i="5"/>
  <c r="C897" i="5"/>
  <c r="R897" i="5"/>
  <c r="J897" i="5"/>
  <c r="I897" i="5"/>
  <c r="H897" i="5"/>
  <c r="G897" i="5"/>
  <c r="F897" i="5"/>
  <c r="E897" i="5"/>
  <c r="T905" i="5"/>
  <c r="D905" i="5"/>
  <c r="S905" i="5"/>
  <c r="C905" i="5"/>
  <c r="R905" i="5"/>
  <c r="J905" i="5"/>
  <c r="I905" i="5"/>
  <c r="H905" i="5"/>
  <c r="G905" i="5"/>
  <c r="F905" i="5"/>
  <c r="E905" i="5"/>
  <c r="T913" i="5"/>
  <c r="D913" i="5"/>
  <c r="M913" i="5" s="1"/>
  <c r="S913" i="5"/>
  <c r="C913" i="5"/>
  <c r="R913" i="5"/>
  <c r="J913" i="5"/>
  <c r="I913" i="5"/>
  <c r="H913" i="5"/>
  <c r="G913" i="5"/>
  <c r="N913" i="5"/>
  <c r="F913" i="5"/>
  <c r="E913" i="5"/>
  <c r="T921" i="5"/>
  <c r="D921" i="5"/>
  <c r="S921" i="5"/>
  <c r="C921" i="5"/>
  <c r="R921" i="5"/>
  <c r="J921" i="5"/>
  <c r="I921" i="5"/>
  <c r="H921" i="5"/>
  <c r="G921" i="5"/>
  <c r="F921" i="5"/>
  <c r="E921" i="5"/>
  <c r="T929" i="5"/>
  <c r="D929" i="5"/>
  <c r="S929" i="5"/>
  <c r="C929" i="5"/>
  <c r="R929" i="5"/>
  <c r="J929" i="5"/>
  <c r="I929" i="5"/>
  <c r="H929" i="5"/>
  <c r="G929" i="5"/>
  <c r="F929" i="5"/>
  <c r="E929" i="5"/>
  <c r="E937" i="5"/>
  <c r="T937" i="5"/>
  <c r="D937" i="5"/>
  <c r="S937" i="5"/>
  <c r="C937" i="5"/>
  <c r="H937" i="5"/>
  <c r="J937" i="5"/>
  <c r="I937" i="5"/>
  <c r="G937" i="5"/>
  <c r="F937" i="5"/>
  <c r="R937" i="5"/>
  <c r="E945" i="5"/>
  <c r="T945" i="5"/>
  <c r="D945" i="5"/>
  <c r="K945" i="5" s="1"/>
  <c r="S945" i="5"/>
  <c r="C945" i="5"/>
  <c r="R945" i="5"/>
  <c r="J945" i="5"/>
  <c r="I945" i="5"/>
  <c r="H945" i="5"/>
  <c r="G945" i="5"/>
  <c r="F945" i="5"/>
  <c r="E953" i="5"/>
  <c r="T953" i="5"/>
  <c r="D953" i="5"/>
  <c r="Q953" i="5" s="1"/>
  <c r="S953" i="5"/>
  <c r="C953" i="5"/>
  <c r="R953" i="5"/>
  <c r="J953" i="5"/>
  <c r="I953" i="5"/>
  <c r="H953" i="5"/>
  <c r="G953" i="5"/>
  <c r="F953" i="5"/>
  <c r="E961" i="5"/>
  <c r="T961" i="5"/>
  <c r="D961" i="5"/>
  <c r="S961" i="5"/>
  <c r="C961" i="5"/>
  <c r="R961" i="5"/>
  <c r="J961" i="5"/>
  <c r="I961" i="5"/>
  <c r="H961" i="5"/>
  <c r="G961" i="5"/>
  <c r="F961" i="5"/>
  <c r="E969" i="5"/>
  <c r="T969" i="5"/>
  <c r="D969" i="5"/>
  <c r="S969" i="5"/>
  <c r="C969" i="5"/>
  <c r="R969" i="5"/>
  <c r="J969" i="5"/>
  <c r="I969" i="5"/>
  <c r="H969" i="5"/>
  <c r="G969" i="5"/>
  <c r="F969" i="5"/>
  <c r="E977" i="5"/>
  <c r="T977" i="5"/>
  <c r="D977" i="5"/>
  <c r="S977" i="5"/>
  <c r="C977" i="5"/>
  <c r="R977" i="5"/>
  <c r="J977" i="5"/>
  <c r="I977" i="5"/>
  <c r="H977" i="5"/>
  <c r="G977" i="5"/>
  <c r="F977" i="5"/>
  <c r="E985" i="5"/>
  <c r="T985" i="5"/>
  <c r="D985" i="5"/>
  <c r="S985" i="5"/>
  <c r="C985" i="5"/>
  <c r="R985" i="5"/>
  <c r="J985" i="5"/>
  <c r="I985" i="5"/>
  <c r="H985" i="5"/>
  <c r="G985" i="5"/>
  <c r="F985" i="5"/>
  <c r="E993" i="5"/>
  <c r="T993" i="5"/>
  <c r="D993" i="5"/>
  <c r="S993" i="5"/>
  <c r="C993" i="5"/>
  <c r="R993" i="5"/>
  <c r="J993" i="5"/>
  <c r="I993" i="5"/>
  <c r="H993" i="5"/>
  <c r="G993" i="5"/>
  <c r="F993" i="5"/>
  <c r="E1001" i="5"/>
  <c r="T1001" i="5"/>
  <c r="D1001" i="5"/>
  <c r="S1001" i="5"/>
  <c r="C1001" i="5"/>
  <c r="R1001" i="5"/>
  <c r="J1001" i="5"/>
  <c r="I1001" i="5"/>
  <c r="H1001" i="5"/>
  <c r="G1001" i="5"/>
  <c r="F1001" i="5"/>
  <c r="E1009" i="5"/>
  <c r="T1009" i="5"/>
  <c r="D1009" i="5"/>
  <c r="S1009" i="5"/>
  <c r="C1009" i="5"/>
  <c r="R1009" i="5"/>
  <c r="J1009" i="5"/>
  <c r="I1009" i="5"/>
  <c r="H1009" i="5"/>
  <c r="G1009" i="5"/>
  <c r="F1009" i="5"/>
  <c r="E1017" i="5"/>
  <c r="T1017" i="5"/>
  <c r="D1017" i="5"/>
  <c r="S1017" i="5"/>
  <c r="C1017" i="5"/>
  <c r="R1017" i="5"/>
  <c r="J1017" i="5"/>
  <c r="I1017" i="5"/>
  <c r="H1017" i="5"/>
  <c r="G1017" i="5"/>
  <c r="F1017" i="5"/>
  <c r="E1025" i="5"/>
  <c r="T1025" i="5"/>
  <c r="D1025" i="5"/>
  <c r="S1025" i="5"/>
  <c r="C1025" i="5"/>
  <c r="R1025" i="5"/>
  <c r="J1025" i="5"/>
  <c r="I1025" i="5"/>
  <c r="H1025" i="5"/>
  <c r="G1025" i="5"/>
  <c r="F1025" i="5"/>
  <c r="E1033" i="5"/>
  <c r="T1033" i="5"/>
  <c r="D1033" i="5"/>
  <c r="P1033" i="5" s="1"/>
  <c r="S1033" i="5"/>
  <c r="C1033" i="5"/>
  <c r="R1033" i="5"/>
  <c r="J1033" i="5"/>
  <c r="I1033" i="5"/>
  <c r="H1033" i="5"/>
  <c r="G1033" i="5"/>
  <c r="F1033" i="5"/>
  <c r="E1041" i="5"/>
  <c r="T1041" i="5"/>
  <c r="D1041" i="5"/>
  <c r="S1041" i="5"/>
  <c r="C1041" i="5"/>
  <c r="R1041" i="5"/>
  <c r="J1041" i="5"/>
  <c r="I1041" i="5"/>
  <c r="H1041" i="5"/>
  <c r="G1041" i="5"/>
  <c r="F1041" i="5"/>
  <c r="E1049" i="5"/>
  <c r="T1049" i="5"/>
  <c r="D1049" i="5"/>
  <c r="S1049" i="5"/>
  <c r="C1049" i="5"/>
  <c r="R1049" i="5"/>
  <c r="J1049" i="5"/>
  <c r="I1049" i="5"/>
  <c r="H1049" i="5"/>
  <c r="G1049" i="5"/>
  <c r="F1049" i="5"/>
  <c r="E1057" i="5"/>
  <c r="T1057" i="5"/>
  <c r="D1057" i="5"/>
  <c r="P1057" i="5" s="1"/>
  <c r="S1057" i="5"/>
  <c r="C1057" i="5"/>
  <c r="R1057" i="5"/>
  <c r="J1057" i="5"/>
  <c r="I1057" i="5"/>
  <c r="H1057" i="5"/>
  <c r="G1057" i="5"/>
  <c r="F1057" i="5"/>
  <c r="E1065" i="5"/>
  <c r="T1065" i="5"/>
  <c r="D1065" i="5"/>
  <c r="S1065" i="5"/>
  <c r="C1065" i="5"/>
  <c r="R1065" i="5"/>
  <c r="J1065" i="5"/>
  <c r="I1065" i="5"/>
  <c r="H1065" i="5"/>
  <c r="G1065" i="5"/>
  <c r="F1065" i="5"/>
  <c r="E1073" i="5"/>
  <c r="T1073" i="5"/>
  <c r="D1073" i="5"/>
  <c r="S1073" i="5"/>
  <c r="C1073" i="5"/>
  <c r="R1073" i="5"/>
  <c r="J1073" i="5"/>
  <c r="I1073" i="5"/>
  <c r="H1073" i="5"/>
  <c r="G1073" i="5"/>
  <c r="F1073" i="5"/>
  <c r="E1081" i="5"/>
  <c r="T1081" i="5"/>
  <c r="D1081" i="5"/>
  <c r="Q1081" i="5" s="1"/>
  <c r="S1081" i="5"/>
  <c r="C1081" i="5"/>
  <c r="R1081" i="5"/>
  <c r="J1081" i="5"/>
  <c r="I1081" i="5"/>
  <c r="H1081" i="5"/>
  <c r="G1081" i="5"/>
  <c r="F1081" i="5"/>
  <c r="E1089" i="5"/>
  <c r="T1089" i="5"/>
  <c r="D1089" i="5"/>
  <c r="P1089" i="5" s="1"/>
  <c r="S1089" i="5"/>
  <c r="C1089" i="5"/>
  <c r="R1089" i="5"/>
  <c r="J1089" i="5"/>
  <c r="I1089" i="5"/>
  <c r="H1089" i="5"/>
  <c r="G1089" i="5"/>
  <c r="F1089" i="5"/>
  <c r="E1097" i="5"/>
  <c r="T1097" i="5"/>
  <c r="D1097" i="5"/>
  <c r="Q1097" i="5" s="1"/>
  <c r="S1097" i="5"/>
  <c r="C1097" i="5"/>
  <c r="R1097" i="5"/>
  <c r="J1097" i="5"/>
  <c r="I1097" i="5"/>
  <c r="H1097" i="5"/>
  <c r="G1097" i="5"/>
  <c r="F1097" i="5"/>
  <c r="E1105" i="5"/>
  <c r="T1105" i="5"/>
  <c r="D1105" i="5"/>
  <c r="S1105" i="5"/>
  <c r="C1105" i="5"/>
  <c r="R1105" i="5"/>
  <c r="J1105" i="5"/>
  <c r="I1105" i="5"/>
  <c r="H1105" i="5"/>
  <c r="G1105" i="5"/>
  <c r="F1105" i="5"/>
  <c r="E1113" i="5"/>
  <c r="T1113" i="5"/>
  <c r="D1113" i="5"/>
  <c r="P1113" i="5" s="1"/>
  <c r="S1113" i="5"/>
  <c r="C1113" i="5"/>
  <c r="R1113" i="5"/>
  <c r="J1113" i="5"/>
  <c r="I1113" i="5"/>
  <c r="H1113" i="5"/>
  <c r="G1113" i="5"/>
  <c r="F1113" i="5"/>
  <c r="E1121" i="5"/>
  <c r="T1121" i="5"/>
  <c r="D1121" i="5"/>
  <c r="N1121" i="5" s="1"/>
  <c r="S1121" i="5"/>
  <c r="C1121" i="5"/>
  <c r="R1121" i="5"/>
  <c r="J1121" i="5"/>
  <c r="I1121" i="5"/>
  <c r="H1121" i="5"/>
  <c r="G1121" i="5"/>
  <c r="F1121" i="5"/>
  <c r="E1129" i="5"/>
  <c r="T1129" i="5"/>
  <c r="D1129" i="5"/>
  <c r="S1129" i="5"/>
  <c r="C1129" i="5"/>
  <c r="R1129" i="5"/>
  <c r="J1129" i="5"/>
  <c r="I1129" i="5"/>
  <c r="H1129" i="5"/>
  <c r="G1129" i="5"/>
  <c r="F1129" i="5"/>
  <c r="E1137" i="5"/>
  <c r="T1137" i="5"/>
  <c r="D1137" i="5"/>
  <c r="S1137" i="5"/>
  <c r="C1137" i="5"/>
  <c r="R1137" i="5"/>
  <c r="J1137" i="5"/>
  <c r="I1137" i="5"/>
  <c r="H1137" i="5"/>
  <c r="G1137" i="5"/>
  <c r="F1137" i="5"/>
  <c r="E1145" i="5"/>
  <c r="T1145" i="5"/>
  <c r="D1145" i="5"/>
  <c r="S1145" i="5"/>
  <c r="C1145" i="5"/>
  <c r="R1145" i="5"/>
  <c r="J1145" i="5"/>
  <c r="I1145" i="5"/>
  <c r="H1145" i="5"/>
  <c r="G1145" i="5"/>
  <c r="F1145" i="5"/>
  <c r="E1153" i="5"/>
  <c r="T1153" i="5"/>
  <c r="D1153" i="5"/>
  <c r="N1153" i="5" s="1"/>
  <c r="S1153" i="5"/>
  <c r="C1153" i="5"/>
  <c r="R1153" i="5"/>
  <c r="J1153" i="5"/>
  <c r="I1153" i="5"/>
  <c r="H1153" i="5"/>
  <c r="G1153" i="5"/>
  <c r="F1153" i="5"/>
  <c r="E1161" i="5"/>
  <c r="T1161" i="5"/>
  <c r="D1161" i="5"/>
  <c r="O1161" i="5" s="1"/>
  <c r="S1161" i="5"/>
  <c r="C1161" i="5"/>
  <c r="R1161" i="5"/>
  <c r="J1161" i="5"/>
  <c r="I1161" i="5"/>
  <c r="H1161" i="5"/>
  <c r="G1161" i="5"/>
  <c r="F1161" i="5"/>
  <c r="E1169" i="5"/>
  <c r="T1169" i="5"/>
  <c r="D1169" i="5"/>
  <c r="S1169" i="5"/>
  <c r="C1169" i="5"/>
  <c r="R1169" i="5"/>
  <c r="J1169" i="5"/>
  <c r="I1169" i="5"/>
  <c r="H1169" i="5"/>
  <c r="G1169" i="5"/>
  <c r="F1169" i="5"/>
  <c r="E1177" i="5"/>
  <c r="T1177" i="5"/>
  <c r="D1177" i="5"/>
  <c r="S1177" i="5"/>
  <c r="C1177" i="5"/>
  <c r="R1177" i="5"/>
  <c r="J1177" i="5"/>
  <c r="I1177" i="5"/>
  <c r="H1177" i="5"/>
  <c r="G1177" i="5"/>
  <c r="F1177" i="5"/>
  <c r="E1185" i="5"/>
  <c r="T1185" i="5"/>
  <c r="D1185" i="5"/>
  <c r="P1185" i="5" s="1"/>
  <c r="S1185" i="5"/>
  <c r="C1185" i="5"/>
  <c r="R1185" i="5"/>
  <c r="J1185" i="5"/>
  <c r="I1185" i="5"/>
  <c r="H1185" i="5"/>
  <c r="G1185" i="5"/>
  <c r="F1185" i="5"/>
  <c r="E1193" i="5"/>
  <c r="T1193" i="5"/>
  <c r="D1193" i="5"/>
  <c r="S1193" i="5"/>
  <c r="C1193" i="5"/>
  <c r="R1193" i="5"/>
  <c r="J1193" i="5"/>
  <c r="I1193" i="5"/>
  <c r="H1193" i="5"/>
  <c r="G1193" i="5"/>
  <c r="F1193" i="5"/>
  <c r="E1201" i="5"/>
  <c r="T1201" i="5"/>
  <c r="D1201" i="5"/>
  <c r="S1201" i="5"/>
  <c r="C1201" i="5"/>
  <c r="R1201" i="5"/>
  <c r="J1201" i="5"/>
  <c r="I1201" i="5"/>
  <c r="H1201" i="5"/>
  <c r="G1201" i="5"/>
  <c r="F1201" i="5"/>
  <c r="E1209" i="5"/>
  <c r="T1209" i="5"/>
  <c r="D1209" i="5"/>
  <c r="S1209" i="5"/>
  <c r="C1209" i="5"/>
  <c r="R1209" i="5"/>
  <c r="J1209" i="5"/>
  <c r="I1209" i="5"/>
  <c r="H1209" i="5"/>
  <c r="G1209" i="5"/>
  <c r="F1209" i="5"/>
  <c r="E1217" i="5"/>
  <c r="T1217" i="5"/>
  <c r="D1217" i="5"/>
  <c r="S1217" i="5"/>
  <c r="C1217" i="5"/>
  <c r="R1217" i="5"/>
  <c r="J1217" i="5"/>
  <c r="I1217" i="5"/>
  <c r="H1217" i="5"/>
  <c r="G1217" i="5"/>
  <c r="F1217" i="5"/>
  <c r="E1225" i="5"/>
  <c r="T1225" i="5"/>
  <c r="D1225" i="5"/>
  <c r="S1225" i="5"/>
  <c r="C1225" i="5"/>
  <c r="R1225" i="5"/>
  <c r="J1225" i="5"/>
  <c r="I1225" i="5"/>
  <c r="H1225" i="5"/>
  <c r="G1225" i="5"/>
  <c r="F1225" i="5"/>
  <c r="E1233" i="5"/>
  <c r="T1233" i="5"/>
  <c r="D1233" i="5"/>
  <c r="S1233" i="5"/>
  <c r="C1233" i="5"/>
  <c r="R1233" i="5"/>
  <c r="J1233" i="5"/>
  <c r="I1233" i="5"/>
  <c r="H1233" i="5"/>
  <c r="G1233" i="5"/>
  <c r="F1233" i="5"/>
  <c r="E1241" i="5"/>
  <c r="T1241" i="5"/>
  <c r="D1241" i="5"/>
  <c r="S1241" i="5"/>
  <c r="C1241" i="5"/>
  <c r="R1241" i="5"/>
  <c r="J1241" i="5"/>
  <c r="I1241" i="5"/>
  <c r="H1241" i="5"/>
  <c r="G1241" i="5"/>
  <c r="F1241" i="5"/>
  <c r="E1249" i="5"/>
  <c r="T1249" i="5"/>
  <c r="D1249" i="5"/>
  <c r="S1249" i="5"/>
  <c r="C1249" i="5"/>
  <c r="R1249" i="5"/>
  <c r="J1249" i="5"/>
  <c r="I1249" i="5"/>
  <c r="H1249" i="5"/>
  <c r="G1249" i="5"/>
  <c r="F1249" i="5"/>
  <c r="E1257" i="5"/>
  <c r="T1257" i="5"/>
  <c r="D1257" i="5"/>
  <c r="S1257" i="5"/>
  <c r="C1257" i="5"/>
  <c r="R1257" i="5"/>
  <c r="J1257" i="5"/>
  <c r="I1257" i="5"/>
  <c r="H1257" i="5"/>
  <c r="G1257" i="5"/>
  <c r="F1257" i="5"/>
  <c r="E1265" i="5"/>
  <c r="T1265" i="5"/>
  <c r="D1265" i="5"/>
  <c r="L1265" i="5" s="1"/>
  <c r="S1265" i="5"/>
  <c r="C1265" i="5"/>
  <c r="R1265" i="5"/>
  <c r="J1265" i="5"/>
  <c r="I1265" i="5"/>
  <c r="H1265" i="5"/>
  <c r="G1265" i="5"/>
  <c r="F1265" i="5"/>
  <c r="E1273" i="5"/>
  <c r="T1273" i="5"/>
  <c r="D1273" i="5"/>
  <c r="S1273" i="5"/>
  <c r="C1273" i="5"/>
  <c r="R1273" i="5"/>
  <c r="J1273" i="5"/>
  <c r="I1273" i="5"/>
  <c r="H1273" i="5"/>
  <c r="G1273" i="5"/>
  <c r="F1273" i="5"/>
  <c r="E1281" i="5"/>
  <c r="T1281" i="5"/>
  <c r="D1281" i="5"/>
  <c r="S1281" i="5"/>
  <c r="C1281" i="5"/>
  <c r="R1281" i="5"/>
  <c r="J1281" i="5"/>
  <c r="I1281" i="5"/>
  <c r="H1281" i="5"/>
  <c r="G1281" i="5"/>
  <c r="F1281" i="5"/>
  <c r="E1289" i="5"/>
  <c r="T1289" i="5"/>
  <c r="D1289" i="5"/>
  <c r="Q1289" i="5" s="1"/>
  <c r="S1289" i="5"/>
  <c r="C1289" i="5"/>
  <c r="R1289" i="5"/>
  <c r="J1289" i="5"/>
  <c r="I1289" i="5"/>
  <c r="H1289" i="5"/>
  <c r="G1289" i="5"/>
  <c r="F1289" i="5"/>
  <c r="E1297" i="5"/>
  <c r="T1297" i="5"/>
  <c r="D1297" i="5"/>
  <c r="K1297" i="5" s="1"/>
  <c r="S1297" i="5"/>
  <c r="C1297" i="5"/>
  <c r="R1297" i="5"/>
  <c r="J1297" i="5"/>
  <c r="I1297" i="5"/>
  <c r="H1297" i="5"/>
  <c r="G1297" i="5"/>
  <c r="F1297" i="5"/>
  <c r="E1305" i="5"/>
  <c r="T1305" i="5"/>
  <c r="D1305" i="5"/>
  <c r="S1305" i="5"/>
  <c r="C1305" i="5"/>
  <c r="R1305" i="5"/>
  <c r="J1305" i="5"/>
  <c r="I1305" i="5"/>
  <c r="H1305" i="5"/>
  <c r="G1305" i="5"/>
  <c r="F1305" i="5"/>
  <c r="E1313" i="5"/>
  <c r="T1313" i="5"/>
  <c r="D1313" i="5"/>
  <c r="S1313" i="5"/>
  <c r="C1313" i="5"/>
  <c r="R1313" i="5"/>
  <c r="J1313" i="5"/>
  <c r="I1313" i="5"/>
  <c r="H1313" i="5"/>
  <c r="G1313" i="5"/>
  <c r="F1313" i="5"/>
  <c r="E1321" i="5"/>
  <c r="T1321" i="5"/>
  <c r="D1321" i="5"/>
  <c r="M1321" i="5" s="1"/>
  <c r="S1321" i="5"/>
  <c r="C1321" i="5"/>
  <c r="R1321" i="5"/>
  <c r="J1321" i="5"/>
  <c r="I1321" i="5"/>
  <c r="H1321" i="5"/>
  <c r="G1321" i="5"/>
  <c r="F1321" i="5"/>
  <c r="E1329" i="5"/>
  <c r="T1329" i="5"/>
  <c r="D1329" i="5"/>
  <c r="S1329" i="5"/>
  <c r="C1329" i="5"/>
  <c r="R1329" i="5"/>
  <c r="J1329" i="5"/>
  <c r="I1329" i="5"/>
  <c r="H1329" i="5"/>
  <c r="G1329" i="5"/>
  <c r="F1329" i="5"/>
  <c r="E1337" i="5"/>
  <c r="T1337" i="5"/>
  <c r="D1337" i="5"/>
  <c r="Q1337" i="5" s="1"/>
  <c r="S1337" i="5"/>
  <c r="C1337" i="5"/>
  <c r="R1337" i="5"/>
  <c r="J1337" i="5"/>
  <c r="I1337" i="5"/>
  <c r="H1337" i="5"/>
  <c r="G1337" i="5"/>
  <c r="F1337" i="5"/>
  <c r="E1345" i="5"/>
  <c r="T1345" i="5"/>
  <c r="D1345" i="5"/>
  <c r="S1345" i="5"/>
  <c r="C1345" i="5"/>
  <c r="R1345" i="5"/>
  <c r="J1345" i="5"/>
  <c r="I1345" i="5"/>
  <c r="H1345" i="5"/>
  <c r="G1345" i="5"/>
  <c r="F1345" i="5"/>
  <c r="E1353" i="5"/>
  <c r="T1353" i="5"/>
  <c r="D1353" i="5"/>
  <c r="L1353" i="5" s="1"/>
  <c r="S1353" i="5"/>
  <c r="C1353" i="5"/>
  <c r="R1353" i="5"/>
  <c r="J1353" i="5"/>
  <c r="I1353" i="5"/>
  <c r="H1353" i="5"/>
  <c r="G1353" i="5"/>
  <c r="F1353" i="5"/>
  <c r="E1361" i="5"/>
  <c r="T1361" i="5"/>
  <c r="D1361" i="5"/>
  <c r="K1361" i="5" s="1"/>
  <c r="S1361" i="5"/>
  <c r="C1361" i="5"/>
  <c r="R1361" i="5"/>
  <c r="J1361" i="5"/>
  <c r="I1361" i="5"/>
  <c r="H1361" i="5"/>
  <c r="G1361" i="5"/>
  <c r="F1361" i="5"/>
  <c r="E1369" i="5"/>
  <c r="T1369" i="5"/>
  <c r="D1369" i="5"/>
  <c r="S1369" i="5"/>
  <c r="C1369" i="5"/>
  <c r="R1369" i="5"/>
  <c r="J1369" i="5"/>
  <c r="I1369" i="5"/>
  <c r="H1369" i="5"/>
  <c r="G1369" i="5"/>
  <c r="F1369" i="5"/>
  <c r="E1377" i="5"/>
  <c r="T1377" i="5"/>
  <c r="D1377" i="5"/>
  <c r="S1377" i="5"/>
  <c r="C1377" i="5"/>
  <c r="R1377" i="5"/>
  <c r="J1377" i="5"/>
  <c r="I1377" i="5"/>
  <c r="H1377" i="5"/>
  <c r="G1377" i="5"/>
  <c r="F1377" i="5"/>
  <c r="E1385" i="5"/>
  <c r="T1385" i="5"/>
  <c r="D1385" i="5"/>
  <c r="S1385" i="5"/>
  <c r="C1385" i="5"/>
  <c r="R1385" i="5"/>
  <c r="J1385" i="5"/>
  <c r="I1385" i="5"/>
  <c r="H1385" i="5"/>
  <c r="G1385" i="5"/>
  <c r="F1385" i="5"/>
  <c r="E1393" i="5"/>
  <c r="T1393" i="5"/>
  <c r="D1393" i="5"/>
  <c r="S1393" i="5"/>
  <c r="C1393" i="5"/>
  <c r="R1393" i="5"/>
  <c r="J1393" i="5"/>
  <c r="I1393" i="5"/>
  <c r="H1393" i="5"/>
  <c r="G1393" i="5"/>
  <c r="F1393" i="5"/>
  <c r="E1401" i="5"/>
  <c r="T1401" i="5"/>
  <c r="D1401" i="5"/>
  <c r="S1401" i="5"/>
  <c r="C1401" i="5"/>
  <c r="R1401" i="5"/>
  <c r="J1401" i="5"/>
  <c r="I1401" i="5"/>
  <c r="H1401" i="5"/>
  <c r="G1401" i="5"/>
  <c r="F1401" i="5"/>
  <c r="R1417" i="5"/>
  <c r="J1417" i="5"/>
  <c r="I1417" i="5"/>
  <c r="H1417" i="5"/>
  <c r="G1417" i="5"/>
  <c r="F1417" i="5"/>
  <c r="E1417" i="5"/>
  <c r="T1417" i="5"/>
  <c r="D1417" i="5"/>
  <c r="S1417" i="5"/>
  <c r="C1417" i="5"/>
  <c r="R1425" i="5"/>
  <c r="J1425" i="5"/>
  <c r="I1425" i="5"/>
  <c r="H1425" i="5"/>
  <c r="G1425" i="5"/>
  <c r="F1425" i="5"/>
  <c r="E1425" i="5"/>
  <c r="T1425" i="5"/>
  <c r="D1425" i="5"/>
  <c r="O1425" i="5" s="1"/>
  <c r="S1425" i="5"/>
  <c r="C1425" i="5"/>
  <c r="R1433" i="5"/>
  <c r="J1433" i="5"/>
  <c r="I1433" i="5"/>
  <c r="H1433" i="5"/>
  <c r="G1433" i="5"/>
  <c r="F1433" i="5"/>
  <c r="E1433" i="5"/>
  <c r="T1433" i="5"/>
  <c r="D1433" i="5"/>
  <c r="P1433" i="5" s="1"/>
  <c r="S1433" i="5"/>
  <c r="C1433" i="5"/>
  <c r="R1441" i="5"/>
  <c r="J1441" i="5"/>
  <c r="I1441" i="5"/>
  <c r="H1441" i="5"/>
  <c r="G1441" i="5"/>
  <c r="F1441" i="5"/>
  <c r="E1441" i="5"/>
  <c r="T1441" i="5"/>
  <c r="D1441" i="5"/>
  <c r="S1441" i="5"/>
  <c r="C1441" i="5"/>
  <c r="R1449" i="5"/>
  <c r="J1449" i="5"/>
  <c r="I1449" i="5"/>
  <c r="H1449" i="5"/>
  <c r="G1449" i="5"/>
  <c r="F1449" i="5"/>
  <c r="E1449" i="5"/>
  <c r="T1449" i="5"/>
  <c r="D1449" i="5"/>
  <c r="O1449" i="5" s="1"/>
  <c r="S1449" i="5"/>
  <c r="C1449" i="5"/>
  <c r="R1457" i="5"/>
  <c r="J1457" i="5"/>
  <c r="I1457" i="5"/>
  <c r="H1457" i="5"/>
  <c r="G1457" i="5"/>
  <c r="F1457" i="5"/>
  <c r="E1457" i="5"/>
  <c r="T1457" i="5"/>
  <c r="D1457" i="5"/>
  <c r="S1457" i="5"/>
  <c r="C1457" i="5"/>
  <c r="R1465" i="5"/>
  <c r="J1465" i="5"/>
  <c r="I1465" i="5"/>
  <c r="H1465" i="5"/>
  <c r="G1465" i="5"/>
  <c r="F1465" i="5"/>
  <c r="E1465" i="5"/>
  <c r="T1465" i="5"/>
  <c r="D1465" i="5"/>
  <c r="S1465" i="5"/>
  <c r="C1465" i="5"/>
  <c r="R1473" i="5"/>
  <c r="J1473" i="5"/>
  <c r="I1473" i="5"/>
  <c r="H1473" i="5"/>
  <c r="G1473" i="5"/>
  <c r="F1473" i="5"/>
  <c r="E1473" i="5"/>
  <c r="T1473" i="5"/>
  <c r="D1473" i="5"/>
  <c r="S1473" i="5"/>
  <c r="C1473" i="5"/>
  <c r="R1481" i="5"/>
  <c r="J1481" i="5"/>
  <c r="I1481" i="5"/>
  <c r="H1481" i="5"/>
  <c r="G1481" i="5"/>
  <c r="F1481" i="5"/>
  <c r="E1481" i="5"/>
  <c r="T1481" i="5"/>
  <c r="D1481" i="5"/>
  <c r="S1481" i="5"/>
  <c r="C1481" i="5"/>
  <c r="R1489" i="5"/>
  <c r="J1489" i="5"/>
  <c r="I1489" i="5"/>
  <c r="H1489" i="5"/>
  <c r="G1489" i="5"/>
  <c r="F1489" i="5"/>
  <c r="E1489" i="5"/>
  <c r="T1489" i="5"/>
  <c r="D1489" i="5"/>
  <c r="O1489" i="5" s="1"/>
  <c r="S1489" i="5"/>
  <c r="C1489" i="5"/>
  <c r="R1505" i="5"/>
  <c r="J1505" i="5"/>
  <c r="I1505" i="5"/>
  <c r="H1505" i="5"/>
  <c r="G1505" i="5"/>
  <c r="F1505" i="5"/>
  <c r="E1505" i="5"/>
  <c r="T1505" i="5"/>
  <c r="D1505" i="5"/>
  <c r="S1505" i="5"/>
  <c r="C1505" i="5"/>
  <c r="R1513" i="5"/>
  <c r="J1513" i="5"/>
  <c r="I1513" i="5"/>
  <c r="H1513" i="5"/>
  <c r="G1513" i="5"/>
  <c r="F1513" i="5"/>
  <c r="E1513" i="5"/>
  <c r="T1513" i="5"/>
  <c r="D1513" i="5"/>
  <c r="N1513" i="5" s="1"/>
  <c r="S1513" i="5"/>
  <c r="C1513" i="5"/>
  <c r="R1521" i="5"/>
  <c r="J1521" i="5"/>
  <c r="I1521" i="5"/>
  <c r="H1521" i="5"/>
  <c r="G1521" i="5"/>
  <c r="F1521" i="5"/>
  <c r="E1521" i="5"/>
  <c r="T1521" i="5"/>
  <c r="D1521" i="5"/>
  <c r="S1521" i="5"/>
  <c r="C1521" i="5"/>
  <c r="R1537" i="5"/>
  <c r="J1537" i="5"/>
  <c r="I1537" i="5"/>
  <c r="H1537" i="5"/>
  <c r="G1537" i="5"/>
  <c r="F1537" i="5"/>
  <c r="E1537" i="5"/>
  <c r="T1537" i="5"/>
  <c r="D1537" i="5"/>
  <c r="M1537" i="5" s="1"/>
  <c r="S1537" i="5"/>
  <c r="C1537" i="5"/>
  <c r="R1545" i="5"/>
  <c r="J1545" i="5"/>
  <c r="I1545" i="5"/>
  <c r="H1545" i="5"/>
  <c r="G1545" i="5"/>
  <c r="F1545" i="5"/>
  <c r="E1545" i="5"/>
  <c r="T1545" i="5"/>
  <c r="D1545" i="5"/>
  <c r="O1545" i="5" s="1"/>
  <c r="S1545" i="5"/>
  <c r="C1545" i="5"/>
  <c r="R1553" i="5"/>
  <c r="J1553" i="5"/>
  <c r="I1553" i="5"/>
  <c r="H1553" i="5"/>
  <c r="G1553" i="5"/>
  <c r="F1553" i="5"/>
  <c r="E1553" i="5"/>
  <c r="T1553" i="5"/>
  <c r="D1553" i="5"/>
  <c r="L1553" i="5" s="1"/>
  <c r="S1553" i="5"/>
  <c r="C1553" i="5"/>
  <c r="R1561" i="5"/>
  <c r="J1561" i="5"/>
  <c r="I1561" i="5"/>
  <c r="H1561" i="5"/>
  <c r="G1561" i="5"/>
  <c r="F1561" i="5"/>
  <c r="E1561" i="5"/>
  <c r="T1561" i="5"/>
  <c r="D1561" i="5"/>
  <c r="S1561" i="5"/>
  <c r="C1561" i="5"/>
  <c r="R1577" i="5"/>
  <c r="J1577" i="5"/>
  <c r="I1577" i="5"/>
  <c r="H1577" i="5"/>
  <c r="G1577" i="5"/>
  <c r="F1577" i="5"/>
  <c r="E1577" i="5"/>
  <c r="T1577" i="5"/>
  <c r="D1577" i="5"/>
  <c r="S1577" i="5"/>
  <c r="C1577" i="5"/>
  <c r="R1585" i="5"/>
  <c r="J1585" i="5"/>
  <c r="I1585" i="5"/>
  <c r="H1585" i="5"/>
  <c r="G1585" i="5"/>
  <c r="F1585" i="5"/>
  <c r="E1585" i="5"/>
  <c r="T1585" i="5"/>
  <c r="D1585" i="5"/>
  <c r="S1585" i="5"/>
  <c r="C1585" i="5"/>
  <c r="R1593" i="5"/>
  <c r="J1593" i="5"/>
  <c r="I1593" i="5"/>
  <c r="H1593" i="5"/>
  <c r="G1593" i="5"/>
  <c r="F1593" i="5"/>
  <c r="E1593" i="5"/>
  <c r="T1593" i="5"/>
  <c r="D1593" i="5"/>
  <c r="M1593" i="5" s="1"/>
  <c r="S1593" i="5"/>
  <c r="C1593" i="5"/>
  <c r="R1601" i="5"/>
  <c r="J1601" i="5"/>
  <c r="I1601" i="5"/>
  <c r="H1601" i="5"/>
  <c r="G1601" i="5"/>
  <c r="F1601" i="5"/>
  <c r="E1601" i="5"/>
  <c r="T1601" i="5"/>
  <c r="D1601" i="5"/>
  <c r="S1601" i="5"/>
  <c r="C1601" i="5"/>
  <c r="R1617" i="5"/>
  <c r="J1617" i="5"/>
  <c r="I1617" i="5"/>
  <c r="H1617" i="5"/>
  <c r="G1617" i="5"/>
  <c r="F1617" i="5"/>
  <c r="E1617" i="5"/>
  <c r="T1617" i="5"/>
  <c r="D1617" i="5"/>
  <c r="S1617" i="5"/>
  <c r="C1617" i="5"/>
  <c r="R1625" i="5"/>
  <c r="J1625" i="5"/>
  <c r="I1625" i="5"/>
  <c r="H1625" i="5"/>
  <c r="G1625" i="5"/>
  <c r="F1625" i="5"/>
  <c r="E1625" i="5"/>
  <c r="T1625" i="5"/>
  <c r="D1625" i="5"/>
  <c r="S1625" i="5"/>
  <c r="C1625" i="5"/>
  <c r="R1633" i="5"/>
  <c r="J1633" i="5"/>
  <c r="I1633" i="5"/>
  <c r="H1633" i="5"/>
  <c r="G1633" i="5"/>
  <c r="F1633" i="5"/>
  <c r="E1633" i="5"/>
  <c r="T1633" i="5"/>
  <c r="D1633" i="5"/>
  <c r="S1633" i="5"/>
  <c r="C1633" i="5"/>
  <c r="R1641" i="5"/>
  <c r="J1641" i="5"/>
  <c r="I1641" i="5"/>
  <c r="H1641" i="5"/>
  <c r="G1641" i="5"/>
  <c r="F1641" i="5"/>
  <c r="E1641" i="5"/>
  <c r="T1641" i="5"/>
  <c r="D1641" i="5"/>
  <c r="S1641" i="5"/>
  <c r="C1641" i="5"/>
  <c r="R1649" i="5"/>
  <c r="J1649" i="5"/>
  <c r="I1649" i="5"/>
  <c r="H1649" i="5"/>
  <c r="G1649" i="5"/>
  <c r="F1649" i="5"/>
  <c r="E1649" i="5"/>
  <c r="T1649" i="5"/>
  <c r="D1649" i="5"/>
  <c r="O1649" i="5" s="1"/>
  <c r="S1649" i="5"/>
  <c r="C1649" i="5"/>
  <c r="R1665" i="5"/>
  <c r="J1665" i="5"/>
  <c r="I1665" i="5"/>
  <c r="H1665" i="5"/>
  <c r="G1665" i="5"/>
  <c r="F1665" i="5"/>
  <c r="E1665" i="5"/>
  <c r="T1665" i="5"/>
  <c r="D1665" i="5"/>
  <c r="O1665" i="5" s="1"/>
  <c r="S1665" i="5"/>
  <c r="C1665" i="5"/>
  <c r="R1673" i="5"/>
  <c r="J1673" i="5"/>
  <c r="I1673" i="5"/>
  <c r="H1673" i="5"/>
  <c r="G1673" i="5"/>
  <c r="F1673" i="5"/>
  <c r="E1673" i="5"/>
  <c r="T1673" i="5"/>
  <c r="D1673" i="5"/>
  <c r="S1673" i="5"/>
  <c r="C1673" i="5"/>
  <c r="R1681" i="5"/>
  <c r="J1681" i="5"/>
  <c r="I1681" i="5"/>
  <c r="H1681" i="5"/>
  <c r="G1681" i="5"/>
  <c r="F1681" i="5"/>
  <c r="E1681" i="5"/>
  <c r="T1681" i="5"/>
  <c r="D1681" i="5"/>
  <c r="S1681" i="5"/>
  <c r="C1681" i="5"/>
  <c r="R1689" i="5"/>
  <c r="J1689" i="5"/>
  <c r="I1689" i="5"/>
  <c r="H1689" i="5"/>
  <c r="G1689" i="5"/>
  <c r="F1689" i="5"/>
  <c r="E1689" i="5"/>
  <c r="T1689" i="5"/>
  <c r="D1689" i="5"/>
  <c r="L1689" i="5" s="1"/>
  <c r="S1689" i="5"/>
  <c r="C1689" i="5"/>
  <c r="R1697" i="5"/>
  <c r="J1697" i="5"/>
  <c r="I1697" i="5"/>
  <c r="H1697" i="5"/>
  <c r="G1697" i="5"/>
  <c r="F1697" i="5"/>
  <c r="E1697" i="5"/>
  <c r="T1697" i="5"/>
  <c r="D1697" i="5"/>
  <c r="S1697" i="5"/>
  <c r="C1697" i="5"/>
  <c r="R1705" i="5"/>
  <c r="J1705" i="5"/>
  <c r="I1705" i="5"/>
  <c r="H1705" i="5"/>
  <c r="G1705" i="5"/>
  <c r="F1705" i="5"/>
  <c r="E1705" i="5"/>
  <c r="T1705" i="5"/>
  <c r="D1705" i="5"/>
  <c r="S1705" i="5"/>
  <c r="C1705" i="5"/>
  <c r="R1713" i="5"/>
  <c r="J1713" i="5"/>
  <c r="I1713" i="5"/>
  <c r="H1713" i="5"/>
  <c r="G1713" i="5"/>
  <c r="F1713" i="5"/>
  <c r="E1713" i="5"/>
  <c r="T1713" i="5"/>
  <c r="D1713" i="5"/>
  <c r="O1713" i="5" s="1"/>
  <c r="S1713" i="5"/>
  <c r="C1713" i="5"/>
  <c r="R1721" i="5"/>
  <c r="J1721" i="5"/>
  <c r="I1721" i="5"/>
  <c r="H1721" i="5"/>
  <c r="G1721" i="5"/>
  <c r="F1721" i="5"/>
  <c r="E1721" i="5"/>
  <c r="T1721" i="5"/>
  <c r="D1721" i="5"/>
  <c r="S1721" i="5"/>
  <c r="C1721" i="5"/>
  <c r="R1729" i="5"/>
  <c r="J1729" i="5"/>
  <c r="I1729" i="5"/>
  <c r="H1729" i="5"/>
  <c r="G1729" i="5"/>
  <c r="F1729" i="5"/>
  <c r="E1729" i="5"/>
  <c r="T1729" i="5"/>
  <c r="D1729" i="5"/>
  <c r="S1729" i="5"/>
  <c r="C1729" i="5"/>
  <c r="R1745" i="5"/>
  <c r="J1745" i="5"/>
  <c r="I1745" i="5"/>
  <c r="H1745" i="5"/>
  <c r="G1745" i="5"/>
  <c r="F1745" i="5"/>
  <c r="E1745" i="5"/>
  <c r="T1745" i="5"/>
  <c r="D1745" i="5"/>
  <c r="S1745" i="5"/>
  <c r="C1745" i="5"/>
  <c r="R1753" i="5"/>
  <c r="J1753" i="5"/>
  <c r="I1753" i="5"/>
  <c r="H1753" i="5"/>
  <c r="G1753" i="5"/>
  <c r="F1753" i="5"/>
  <c r="E1753" i="5"/>
  <c r="T1753" i="5"/>
  <c r="D1753" i="5"/>
  <c r="P1753" i="5" s="1"/>
  <c r="S1753" i="5"/>
  <c r="C1753" i="5"/>
  <c r="E1761" i="5"/>
  <c r="T1761" i="5"/>
  <c r="D1761" i="5"/>
  <c r="F1761" i="5"/>
  <c r="C1761" i="5"/>
  <c r="J1761" i="5"/>
  <c r="S1761" i="5"/>
  <c r="I1761" i="5"/>
  <c r="R1761" i="5"/>
  <c r="H1761" i="5"/>
  <c r="G1761" i="5"/>
  <c r="E1769" i="5"/>
  <c r="T1769" i="5"/>
  <c r="D1769" i="5"/>
  <c r="Q1769" i="5" s="1"/>
  <c r="J1769" i="5"/>
  <c r="S1769" i="5"/>
  <c r="I1769" i="5"/>
  <c r="R1769" i="5"/>
  <c r="H1769" i="5"/>
  <c r="G1769" i="5"/>
  <c r="F1769" i="5"/>
  <c r="C1769" i="5"/>
  <c r="E1777" i="5"/>
  <c r="T1777" i="5"/>
  <c r="D1777" i="5"/>
  <c r="P1777" i="5" s="1"/>
  <c r="F1777" i="5"/>
  <c r="C1777" i="5"/>
  <c r="J1777" i="5"/>
  <c r="S1777" i="5"/>
  <c r="I1777" i="5"/>
  <c r="R1777" i="5"/>
  <c r="H1777" i="5"/>
  <c r="G1777" i="5"/>
  <c r="E1785" i="5"/>
  <c r="T1785" i="5"/>
  <c r="D1785" i="5"/>
  <c r="K1785" i="5" s="1"/>
  <c r="J1785" i="5"/>
  <c r="S1785" i="5"/>
  <c r="I1785" i="5"/>
  <c r="R1785" i="5"/>
  <c r="H1785" i="5"/>
  <c r="G1785" i="5"/>
  <c r="F1785" i="5"/>
  <c r="C1785" i="5"/>
  <c r="E1793" i="5"/>
  <c r="T1793" i="5"/>
  <c r="D1793" i="5"/>
  <c r="L1793" i="5" s="1"/>
  <c r="F1793" i="5"/>
  <c r="C1793" i="5"/>
  <c r="J1793" i="5"/>
  <c r="S1793" i="5"/>
  <c r="I1793" i="5"/>
  <c r="R1793" i="5"/>
  <c r="H1793" i="5"/>
  <c r="G1793" i="5"/>
  <c r="E1801" i="5"/>
  <c r="T1801" i="5"/>
  <c r="D1801" i="5"/>
  <c r="P1801" i="5" s="1"/>
  <c r="S1801" i="5"/>
  <c r="C1801" i="5"/>
  <c r="I1801" i="5"/>
  <c r="F1801" i="5"/>
  <c r="R1801" i="5"/>
  <c r="J1801" i="5"/>
  <c r="H1801" i="5"/>
  <c r="G1801" i="5"/>
  <c r="E1809" i="5"/>
  <c r="T1809" i="5"/>
  <c r="D1809" i="5"/>
  <c r="O1809" i="5" s="1"/>
  <c r="S1809" i="5"/>
  <c r="C1809" i="5"/>
  <c r="I1809" i="5"/>
  <c r="F1809" i="5"/>
  <c r="R1809" i="5"/>
  <c r="J1809" i="5"/>
  <c r="H1809" i="5"/>
  <c r="G1809" i="5"/>
  <c r="E1817" i="5"/>
  <c r="T1817" i="5"/>
  <c r="D1817" i="5"/>
  <c r="P1817" i="5" s="1"/>
  <c r="S1817" i="5"/>
  <c r="C1817" i="5"/>
  <c r="I1817" i="5"/>
  <c r="F1817" i="5"/>
  <c r="R1817" i="5"/>
  <c r="J1817" i="5"/>
  <c r="H1817" i="5"/>
  <c r="G1817" i="5"/>
  <c r="E1825" i="5"/>
  <c r="T1825" i="5"/>
  <c r="D1825" i="5"/>
  <c r="S1825" i="5"/>
  <c r="C1825" i="5"/>
  <c r="I1825" i="5"/>
  <c r="F1825" i="5"/>
  <c r="R1825" i="5"/>
  <c r="J1825" i="5"/>
  <c r="H1825" i="5"/>
  <c r="G1825" i="5"/>
  <c r="E1833" i="5"/>
  <c r="T1833" i="5"/>
  <c r="D1833" i="5"/>
  <c r="S1833" i="5"/>
  <c r="C1833" i="5"/>
  <c r="I1833" i="5"/>
  <c r="F1833" i="5"/>
  <c r="R1833" i="5"/>
  <c r="J1833" i="5"/>
  <c r="H1833" i="5"/>
  <c r="G1833" i="5"/>
  <c r="E1849" i="5"/>
  <c r="T1849" i="5"/>
  <c r="D1849" i="5"/>
  <c r="S1849" i="5"/>
  <c r="C1849" i="5"/>
  <c r="I1849" i="5"/>
  <c r="F1849" i="5"/>
  <c r="R1849" i="5"/>
  <c r="J1849" i="5"/>
  <c r="H1849" i="5"/>
  <c r="G1849" i="5"/>
  <c r="E1857" i="5"/>
  <c r="T1857" i="5"/>
  <c r="D1857" i="5"/>
  <c r="S1857" i="5"/>
  <c r="C1857" i="5"/>
  <c r="I1857" i="5"/>
  <c r="F1857" i="5"/>
  <c r="R1857" i="5"/>
  <c r="J1857" i="5"/>
  <c r="H1857" i="5"/>
  <c r="G1857" i="5"/>
  <c r="F1865" i="5"/>
  <c r="E1865" i="5"/>
  <c r="T1865" i="5"/>
  <c r="D1865" i="5"/>
  <c r="S1865" i="5"/>
  <c r="C1865" i="5"/>
  <c r="R1865" i="5"/>
  <c r="J1865" i="5"/>
  <c r="I1865" i="5"/>
  <c r="H1865" i="5"/>
  <c r="G1865" i="5"/>
  <c r="F1881" i="5"/>
  <c r="E1881" i="5"/>
  <c r="T1881" i="5"/>
  <c r="D1881" i="5"/>
  <c r="S1881" i="5"/>
  <c r="C1881" i="5"/>
  <c r="R1881" i="5"/>
  <c r="J1881" i="5"/>
  <c r="I1881" i="5"/>
  <c r="H1881" i="5"/>
  <c r="G1881" i="5"/>
  <c r="F1889" i="5"/>
  <c r="E1889" i="5"/>
  <c r="T1889" i="5"/>
  <c r="D1889" i="5"/>
  <c r="S1889" i="5"/>
  <c r="C1889" i="5"/>
  <c r="R1889" i="5"/>
  <c r="J1889" i="5"/>
  <c r="I1889" i="5"/>
  <c r="H1889" i="5"/>
  <c r="G1889" i="5"/>
  <c r="F1897" i="5"/>
  <c r="E1897" i="5"/>
  <c r="T1897" i="5"/>
  <c r="D1897" i="5"/>
  <c r="K1897" i="5" s="1"/>
  <c r="S1897" i="5"/>
  <c r="C1897" i="5"/>
  <c r="R1897" i="5"/>
  <c r="J1897" i="5"/>
  <c r="I1897" i="5"/>
  <c r="H1897" i="5"/>
  <c r="G1897" i="5"/>
  <c r="F1905" i="5"/>
  <c r="E1905" i="5"/>
  <c r="T1905" i="5"/>
  <c r="D1905" i="5"/>
  <c r="S1905" i="5"/>
  <c r="C1905" i="5"/>
  <c r="R1905" i="5"/>
  <c r="J1905" i="5"/>
  <c r="I1905" i="5"/>
  <c r="H1905" i="5"/>
  <c r="G1905" i="5"/>
  <c r="F1913" i="5"/>
  <c r="E1913" i="5"/>
  <c r="T1913" i="5"/>
  <c r="D1913" i="5"/>
  <c r="S1913" i="5"/>
  <c r="C1913" i="5"/>
  <c r="R1913" i="5"/>
  <c r="J1913" i="5"/>
  <c r="I1913" i="5"/>
  <c r="H1913" i="5"/>
  <c r="G1913" i="5"/>
  <c r="F1921" i="5"/>
  <c r="E1921" i="5"/>
  <c r="T1921" i="5"/>
  <c r="D1921" i="5"/>
  <c r="S1921" i="5"/>
  <c r="C1921" i="5"/>
  <c r="R1921" i="5"/>
  <c r="J1921" i="5"/>
  <c r="I1921" i="5"/>
  <c r="H1921" i="5"/>
  <c r="G1921" i="5"/>
  <c r="F1929" i="5"/>
  <c r="E1929" i="5"/>
  <c r="T1929" i="5"/>
  <c r="D1929" i="5"/>
  <c r="L1929" i="5" s="1"/>
  <c r="S1929" i="5"/>
  <c r="C1929" i="5"/>
  <c r="R1929" i="5"/>
  <c r="J1929" i="5"/>
  <c r="I1929" i="5"/>
  <c r="H1929" i="5"/>
  <c r="G1929" i="5"/>
  <c r="F1937" i="5"/>
  <c r="E1937" i="5"/>
  <c r="T1937" i="5"/>
  <c r="D1937" i="5"/>
  <c r="Q1937" i="5" s="1"/>
  <c r="S1937" i="5"/>
  <c r="C1937" i="5"/>
  <c r="R1937" i="5"/>
  <c r="J1937" i="5"/>
  <c r="I1937" i="5"/>
  <c r="H1937" i="5"/>
  <c r="G1937" i="5"/>
  <c r="F1945" i="5"/>
  <c r="E1945" i="5"/>
  <c r="T1945" i="5"/>
  <c r="D1945" i="5"/>
  <c r="S1945" i="5"/>
  <c r="C1945" i="5"/>
  <c r="R1945" i="5"/>
  <c r="J1945" i="5"/>
  <c r="I1945" i="5"/>
  <c r="H1945" i="5"/>
  <c r="G1945" i="5"/>
  <c r="F1953" i="5"/>
  <c r="E1953" i="5"/>
  <c r="T1953" i="5"/>
  <c r="D1953" i="5"/>
  <c r="P1953" i="5" s="1"/>
  <c r="S1953" i="5"/>
  <c r="C1953" i="5"/>
  <c r="R1953" i="5"/>
  <c r="J1953" i="5"/>
  <c r="I1953" i="5"/>
  <c r="H1953" i="5"/>
  <c r="G1953" i="5"/>
  <c r="F1961" i="5"/>
  <c r="E1961" i="5"/>
  <c r="T1961" i="5"/>
  <c r="D1961" i="5"/>
  <c r="O1961" i="5" s="1"/>
  <c r="S1961" i="5"/>
  <c r="C1961" i="5"/>
  <c r="R1961" i="5"/>
  <c r="J1961" i="5"/>
  <c r="I1961" i="5"/>
  <c r="H1961" i="5"/>
  <c r="G1961" i="5"/>
  <c r="F1969" i="5"/>
  <c r="E1969" i="5"/>
  <c r="T1969" i="5"/>
  <c r="D1969" i="5"/>
  <c r="P1969" i="5" s="1"/>
  <c r="S1969" i="5"/>
  <c r="C1969" i="5"/>
  <c r="R1969" i="5"/>
  <c r="J1969" i="5"/>
  <c r="I1969" i="5"/>
  <c r="H1969" i="5"/>
  <c r="G1969" i="5"/>
  <c r="F1977" i="5"/>
  <c r="E1977" i="5"/>
  <c r="T1977" i="5"/>
  <c r="D1977" i="5"/>
  <c r="L1977" i="5" s="1"/>
  <c r="S1977" i="5"/>
  <c r="C1977" i="5"/>
  <c r="R1977" i="5"/>
  <c r="J1977" i="5"/>
  <c r="I1977" i="5"/>
  <c r="H1977" i="5"/>
  <c r="G1977" i="5"/>
  <c r="F1985" i="5"/>
  <c r="E1985" i="5"/>
  <c r="T1985" i="5"/>
  <c r="D1985" i="5"/>
  <c r="K1985" i="5" s="1"/>
  <c r="S1985" i="5"/>
  <c r="C1985" i="5"/>
  <c r="R1985" i="5"/>
  <c r="J1985" i="5"/>
  <c r="I1985" i="5"/>
  <c r="H1985" i="5"/>
  <c r="G1985" i="5"/>
  <c r="F2001" i="5"/>
  <c r="E2001" i="5"/>
  <c r="T2001" i="5"/>
  <c r="D2001" i="5"/>
  <c r="S2001" i="5"/>
  <c r="C2001" i="5"/>
  <c r="R2001" i="5"/>
  <c r="J2001" i="5"/>
  <c r="I2001" i="5"/>
  <c r="H2001" i="5"/>
  <c r="G2001" i="5"/>
  <c r="F2009" i="5"/>
  <c r="E2009" i="5"/>
  <c r="T2009" i="5"/>
  <c r="D2009" i="5"/>
  <c r="P2009" i="5" s="1"/>
  <c r="S2009" i="5"/>
  <c r="C2009" i="5"/>
  <c r="R2009" i="5"/>
  <c r="J2009" i="5"/>
  <c r="I2009" i="5"/>
  <c r="H2009" i="5"/>
  <c r="G2009" i="5"/>
  <c r="F2017" i="5"/>
  <c r="E2017" i="5"/>
  <c r="T2017" i="5"/>
  <c r="D2017" i="5"/>
  <c r="P2017" i="5" s="1"/>
  <c r="S2017" i="5"/>
  <c r="C2017" i="5"/>
  <c r="R2017" i="5"/>
  <c r="J2017" i="5"/>
  <c r="I2017" i="5"/>
  <c r="H2017" i="5"/>
  <c r="G2017" i="5"/>
  <c r="F2025" i="5"/>
  <c r="E2025" i="5"/>
  <c r="T2025" i="5"/>
  <c r="D2025" i="5"/>
  <c r="S2025" i="5"/>
  <c r="C2025" i="5"/>
  <c r="R2025" i="5"/>
  <c r="J2025" i="5"/>
  <c r="I2025" i="5"/>
  <c r="H2025" i="5"/>
  <c r="G2025" i="5"/>
  <c r="F2033" i="5"/>
  <c r="E2033" i="5"/>
  <c r="T2033" i="5"/>
  <c r="D2033" i="5"/>
  <c r="Q2033" i="5" s="1"/>
  <c r="S2033" i="5"/>
  <c r="C2033" i="5"/>
  <c r="R2033" i="5"/>
  <c r="J2033" i="5"/>
  <c r="I2033" i="5"/>
  <c r="H2033" i="5"/>
  <c r="G2033" i="5"/>
  <c r="F2041" i="5"/>
  <c r="E2041" i="5"/>
  <c r="T2041" i="5"/>
  <c r="D2041" i="5"/>
  <c r="S2041" i="5"/>
  <c r="C2041" i="5"/>
  <c r="R2041" i="5"/>
  <c r="J2041" i="5"/>
  <c r="I2041" i="5"/>
  <c r="H2041" i="5"/>
  <c r="G2041" i="5"/>
  <c r="F2049" i="5"/>
  <c r="E2049" i="5"/>
  <c r="T2049" i="5"/>
  <c r="D2049" i="5"/>
  <c r="S2049" i="5"/>
  <c r="C2049" i="5"/>
  <c r="R2049" i="5"/>
  <c r="J2049" i="5"/>
  <c r="I2049" i="5"/>
  <c r="H2049" i="5"/>
  <c r="G2049" i="5"/>
  <c r="F2057" i="5"/>
  <c r="E2057" i="5"/>
  <c r="T2057" i="5"/>
  <c r="D2057" i="5"/>
  <c r="N2057" i="5" s="1"/>
  <c r="S2057" i="5"/>
  <c r="C2057" i="5"/>
  <c r="R2057" i="5"/>
  <c r="J2057" i="5"/>
  <c r="I2057" i="5"/>
  <c r="H2057" i="5"/>
  <c r="G2057" i="5"/>
  <c r="F2065" i="5"/>
  <c r="E2065" i="5"/>
  <c r="T2065" i="5"/>
  <c r="D2065" i="5"/>
  <c r="Q2065" i="5" s="1"/>
  <c r="S2065" i="5"/>
  <c r="C2065" i="5"/>
  <c r="R2065" i="5"/>
  <c r="J2065" i="5"/>
  <c r="I2065" i="5"/>
  <c r="H2065" i="5"/>
  <c r="G2065" i="5"/>
  <c r="F2073" i="5"/>
  <c r="E2073" i="5"/>
  <c r="T2073" i="5"/>
  <c r="D2073" i="5"/>
  <c r="S2073" i="5"/>
  <c r="C2073" i="5"/>
  <c r="R2073" i="5"/>
  <c r="J2073" i="5"/>
  <c r="I2073" i="5"/>
  <c r="H2073" i="5"/>
  <c r="G2073" i="5"/>
  <c r="F2081" i="5"/>
  <c r="E2081" i="5"/>
  <c r="T2081" i="5"/>
  <c r="D2081" i="5"/>
  <c r="S2081" i="5"/>
  <c r="C2081" i="5"/>
  <c r="R2081" i="5"/>
  <c r="J2081" i="5"/>
  <c r="I2081" i="5"/>
  <c r="H2081" i="5"/>
  <c r="G2081" i="5"/>
  <c r="F2089" i="5"/>
  <c r="E2089" i="5"/>
  <c r="T2089" i="5"/>
  <c r="D2089" i="5"/>
  <c r="O2089" i="5" s="1"/>
  <c r="S2089" i="5"/>
  <c r="C2089" i="5"/>
  <c r="R2089" i="5"/>
  <c r="J2089" i="5"/>
  <c r="I2089" i="5"/>
  <c r="H2089" i="5"/>
  <c r="G2089" i="5"/>
  <c r="F2097" i="5"/>
  <c r="E2097" i="5"/>
  <c r="T2097" i="5"/>
  <c r="D2097" i="5"/>
  <c r="L2097" i="5" s="1"/>
  <c r="S2097" i="5"/>
  <c r="C2097" i="5"/>
  <c r="R2097" i="5"/>
  <c r="J2097" i="5"/>
  <c r="I2097" i="5"/>
  <c r="H2097" i="5"/>
  <c r="G2097" i="5"/>
  <c r="F2105" i="5"/>
  <c r="E2105" i="5"/>
  <c r="T2105" i="5"/>
  <c r="D2105" i="5"/>
  <c r="L2105" i="5" s="1"/>
  <c r="S2105" i="5"/>
  <c r="C2105" i="5"/>
  <c r="R2105" i="5"/>
  <c r="J2105" i="5"/>
  <c r="I2105" i="5"/>
  <c r="H2105" i="5"/>
  <c r="G2105" i="5"/>
  <c r="F2113" i="5"/>
  <c r="E2113" i="5"/>
  <c r="T2113" i="5"/>
  <c r="D2113" i="5"/>
  <c r="N2113" i="5" s="1"/>
  <c r="S2113" i="5"/>
  <c r="C2113" i="5"/>
  <c r="R2113" i="5"/>
  <c r="J2113" i="5"/>
  <c r="I2113" i="5"/>
  <c r="H2113" i="5"/>
  <c r="G2113" i="5"/>
  <c r="F2121" i="5"/>
  <c r="E2121" i="5"/>
  <c r="T2121" i="5"/>
  <c r="D2121" i="5"/>
  <c r="S2121" i="5"/>
  <c r="C2121" i="5"/>
  <c r="R2121" i="5"/>
  <c r="J2121" i="5"/>
  <c r="I2121" i="5"/>
  <c r="H2121" i="5"/>
  <c r="G2121" i="5"/>
  <c r="F2129" i="5"/>
  <c r="E2129" i="5"/>
  <c r="T2129" i="5"/>
  <c r="D2129" i="5"/>
  <c r="S2129" i="5"/>
  <c r="C2129" i="5"/>
  <c r="R2129" i="5"/>
  <c r="J2129" i="5"/>
  <c r="I2129" i="5"/>
  <c r="H2129" i="5"/>
  <c r="G2129" i="5"/>
  <c r="F2137" i="5"/>
  <c r="E2137" i="5"/>
  <c r="T2137" i="5"/>
  <c r="D2137" i="5"/>
  <c r="S2137" i="5"/>
  <c r="C2137" i="5"/>
  <c r="R2137" i="5"/>
  <c r="J2137" i="5"/>
  <c r="I2137" i="5"/>
  <c r="H2137" i="5"/>
  <c r="G2137" i="5"/>
  <c r="F2145" i="5"/>
  <c r="E2145" i="5"/>
  <c r="T2145" i="5"/>
  <c r="D2145" i="5"/>
  <c r="P2145" i="5" s="1"/>
  <c r="S2145" i="5"/>
  <c r="C2145" i="5"/>
  <c r="R2145" i="5"/>
  <c r="J2145" i="5"/>
  <c r="I2145" i="5"/>
  <c r="H2145" i="5"/>
  <c r="G2145" i="5"/>
  <c r="F2153" i="5"/>
  <c r="E2153" i="5"/>
  <c r="T2153" i="5"/>
  <c r="D2153" i="5"/>
  <c r="S2153" i="5"/>
  <c r="C2153" i="5"/>
  <c r="R2153" i="5"/>
  <c r="J2153" i="5"/>
  <c r="I2153" i="5"/>
  <c r="H2153" i="5"/>
  <c r="G2153" i="5"/>
  <c r="F2161" i="5"/>
  <c r="E2161" i="5"/>
  <c r="T2161" i="5"/>
  <c r="D2161" i="5"/>
  <c r="S2161" i="5"/>
  <c r="C2161" i="5"/>
  <c r="R2161" i="5"/>
  <c r="J2161" i="5"/>
  <c r="I2161" i="5"/>
  <c r="H2161" i="5"/>
  <c r="G2161" i="5"/>
  <c r="F2169" i="5"/>
  <c r="E2169" i="5"/>
  <c r="T2169" i="5"/>
  <c r="D2169" i="5"/>
  <c r="S2169" i="5"/>
  <c r="C2169" i="5"/>
  <c r="R2169" i="5"/>
  <c r="J2169" i="5"/>
  <c r="I2169" i="5"/>
  <c r="H2169" i="5"/>
  <c r="G2169" i="5"/>
  <c r="F2177" i="5"/>
  <c r="E2177" i="5"/>
  <c r="T2177" i="5"/>
  <c r="D2177" i="5"/>
  <c r="P2177" i="5" s="1"/>
  <c r="S2177" i="5"/>
  <c r="C2177" i="5"/>
  <c r="R2177" i="5"/>
  <c r="J2177" i="5"/>
  <c r="I2177" i="5"/>
  <c r="H2177" i="5"/>
  <c r="G2177" i="5"/>
  <c r="F2185" i="5"/>
  <c r="E2185" i="5"/>
  <c r="T2185" i="5"/>
  <c r="D2185" i="5"/>
  <c r="P2185" i="5" s="1"/>
  <c r="S2185" i="5"/>
  <c r="C2185" i="5"/>
  <c r="R2185" i="5"/>
  <c r="J2185" i="5"/>
  <c r="I2185" i="5"/>
  <c r="H2185" i="5"/>
  <c r="G2185" i="5"/>
  <c r="F2193" i="5"/>
  <c r="E2193" i="5"/>
  <c r="T2193" i="5"/>
  <c r="D2193" i="5"/>
  <c r="S2193" i="5"/>
  <c r="C2193" i="5"/>
  <c r="R2193" i="5"/>
  <c r="J2193" i="5"/>
  <c r="I2193" i="5"/>
  <c r="H2193" i="5"/>
  <c r="G2193" i="5"/>
  <c r="F2209" i="5"/>
  <c r="E2209" i="5"/>
  <c r="T2209" i="5"/>
  <c r="D2209" i="5"/>
  <c r="S2209" i="5"/>
  <c r="C2209" i="5"/>
  <c r="R2209" i="5"/>
  <c r="J2209" i="5"/>
  <c r="I2209" i="5"/>
  <c r="H2209" i="5"/>
  <c r="G2209" i="5"/>
  <c r="F2217" i="5"/>
  <c r="E2217" i="5"/>
  <c r="T2217" i="5"/>
  <c r="D2217" i="5"/>
  <c r="O2217" i="5" s="1"/>
  <c r="S2217" i="5"/>
  <c r="C2217" i="5"/>
  <c r="R2217" i="5"/>
  <c r="J2217" i="5"/>
  <c r="I2217" i="5"/>
  <c r="H2217" i="5"/>
  <c r="G2217" i="5"/>
  <c r="F2225" i="5"/>
  <c r="E2225" i="5"/>
  <c r="T2225" i="5"/>
  <c r="D2225" i="5"/>
  <c r="S2225" i="5"/>
  <c r="C2225" i="5"/>
  <c r="R2225" i="5"/>
  <c r="J2225" i="5"/>
  <c r="I2225" i="5"/>
  <c r="H2225" i="5"/>
  <c r="G2225" i="5"/>
  <c r="F2233" i="5"/>
  <c r="E2233" i="5"/>
  <c r="T2233" i="5"/>
  <c r="D2233" i="5"/>
  <c r="L2233" i="5" s="1"/>
  <c r="S2233" i="5"/>
  <c r="C2233" i="5"/>
  <c r="R2233" i="5"/>
  <c r="J2233" i="5"/>
  <c r="I2233" i="5"/>
  <c r="H2233" i="5"/>
  <c r="G2233" i="5"/>
  <c r="F2241" i="5"/>
  <c r="E2241" i="5"/>
  <c r="T2241" i="5"/>
  <c r="D2241" i="5"/>
  <c r="Q2241" i="5" s="1"/>
  <c r="S2241" i="5"/>
  <c r="C2241" i="5"/>
  <c r="R2241" i="5"/>
  <c r="J2241" i="5"/>
  <c r="I2241" i="5"/>
  <c r="H2241" i="5"/>
  <c r="G2241" i="5"/>
  <c r="F2249" i="5"/>
  <c r="E2249" i="5"/>
  <c r="T2249" i="5"/>
  <c r="D2249" i="5"/>
  <c r="S2249" i="5"/>
  <c r="C2249" i="5"/>
  <c r="R2249" i="5"/>
  <c r="J2249" i="5"/>
  <c r="I2249" i="5"/>
  <c r="H2249" i="5"/>
  <c r="G2249" i="5"/>
  <c r="F2257" i="5"/>
  <c r="E2257" i="5"/>
  <c r="T2257" i="5"/>
  <c r="D2257" i="5"/>
  <c r="S2257" i="5"/>
  <c r="C2257" i="5"/>
  <c r="R2257" i="5"/>
  <c r="J2257" i="5"/>
  <c r="I2257" i="5"/>
  <c r="H2257" i="5"/>
  <c r="G2257" i="5"/>
  <c r="S2265" i="5"/>
  <c r="F2265" i="5"/>
  <c r="E2265" i="5"/>
  <c r="D2265" i="5"/>
  <c r="K2265" i="5" s="1"/>
  <c r="C2265" i="5"/>
  <c r="J2265" i="5"/>
  <c r="I2265" i="5"/>
  <c r="T2265" i="5"/>
  <c r="R2265" i="5"/>
  <c r="H2265" i="5"/>
  <c r="G2265" i="5"/>
  <c r="S2273" i="5"/>
  <c r="C2273" i="5"/>
  <c r="R2273" i="5"/>
  <c r="J2273" i="5"/>
  <c r="I2273" i="5"/>
  <c r="H2273" i="5"/>
  <c r="G2273" i="5"/>
  <c r="F2273" i="5"/>
  <c r="E2273" i="5"/>
  <c r="D2273" i="5"/>
  <c r="T2273" i="5"/>
  <c r="S2281" i="5"/>
  <c r="C2281" i="5"/>
  <c r="R2281" i="5"/>
  <c r="J2281" i="5"/>
  <c r="I2281" i="5"/>
  <c r="H2281" i="5"/>
  <c r="G2281" i="5"/>
  <c r="F2281" i="5"/>
  <c r="E2281" i="5"/>
  <c r="T2281" i="5"/>
  <c r="D2281" i="5"/>
  <c r="L2281" i="5" s="1"/>
  <c r="S2289" i="5"/>
  <c r="C2289" i="5"/>
  <c r="R2289" i="5"/>
  <c r="J2289" i="5"/>
  <c r="I2289" i="5"/>
  <c r="H2289" i="5"/>
  <c r="G2289" i="5"/>
  <c r="F2289" i="5"/>
  <c r="E2289" i="5"/>
  <c r="D2289" i="5"/>
  <c r="T2289" i="5"/>
  <c r="S2297" i="5"/>
  <c r="C2297" i="5"/>
  <c r="R2297" i="5"/>
  <c r="J2297" i="5"/>
  <c r="I2297" i="5"/>
  <c r="H2297" i="5"/>
  <c r="G2297" i="5"/>
  <c r="F2297" i="5"/>
  <c r="E2297" i="5"/>
  <c r="T2297" i="5"/>
  <c r="D2297" i="5"/>
  <c r="O2297" i="5" s="1"/>
  <c r="S2305" i="5"/>
  <c r="C2305" i="5"/>
  <c r="R2305" i="5"/>
  <c r="J2305" i="5"/>
  <c r="I2305" i="5"/>
  <c r="H2305" i="5"/>
  <c r="G2305" i="5"/>
  <c r="F2305" i="5"/>
  <c r="E2305" i="5"/>
  <c r="D2305" i="5"/>
  <c r="T2305" i="5"/>
  <c r="S2313" i="5"/>
  <c r="C2313" i="5"/>
  <c r="R2313" i="5"/>
  <c r="J2313" i="5"/>
  <c r="I2313" i="5"/>
  <c r="H2313" i="5"/>
  <c r="G2313" i="5"/>
  <c r="F2313" i="5"/>
  <c r="E2313" i="5"/>
  <c r="T2313" i="5"/>
  <c r="D2313" i="5"/>
  <c r="K2313" i="5" s="1"/>
  <c r="S2321" i="5"/>
  <c r="C2321" i="5"/>
  <c r="R2321" i="5"/>
  <c r="J2321" i="5"/>
  <c r="I2321" i="5"/>
  <c r="H2321" i="5"/>
  <c r="G2321" i="5"/>
  <c r="F2321" i="5"/>
  <c r="E2321" i="5"/>
  <c r="D2321" i="5"/>
  <c r="T2321" i="5"/>
  <c r="S2329" i="5"/>
  <c r="C2329" i="5"/>
  <c r="R2329" i="5"/>
  <c r="J2329" i="5"/>
  <c r="I2329" i="5"/>
  <c r="H2329" i="5"/>
  <c r="G2329" i="5"/>
  <c r="F2329" i="5"/>
  <c r="E2329" i="5"/>
  <c r="T2329" i="5"/>
  <c r="D2329" i="5"/>
  <c r="S2337" i="5"/>
  <c r="C2337" i="5"/>
  <c r="R2337" i="5"/>
  <c r="J2337" i="5"/>
  <c r="I2337" i="5"/>
  <c r="H2337" i="5"/>
  <c r="G2337" i="5"/>
  <c r="F2337" i="5"/>
  <c r="E2337" i="5"/>
  <c r="D2337" i="5"/>
  <c r="L2337" i="5" s="1"/>
  <c r="T2337" i="5"/>
  <c r="S2345" i="5"/>
  <c r="C2345" i="5"/>
  <c r="R2345" i="5"/>
  <c r="J2345" i="5"/>
  <c r="I2345" i="5"/>
  <c r="H2345" i="5"/>
  <c r="G2345" i="5"/>
  <c r="F2345" i="5"/>
  <c r="E2345" i="5"/>
  <c r="T2345" i="5"/>
  <c r="D2345" i="5"/>
  <c r="M2345" i="5" s="1"/>
  <c r="S2353" i="5"/>
  <c r="C2353" i="5"/>
  <c r="R2353" i="5"/>
  <c r="J2353" i="5"/>
  <c r="I2353" i="5"/>
  <c r="H2353" i="5"/>
  <c r="G2353" i="5"/>
  <c r="F2353" i="5"/>
  <c r="E2353" i="5"/>
  <c r="D2353" i="5"/>
  <c r="T2353" i="5"/>
  <c r="S2361" i="5"/>
  <c r="C2361" i="5"/>
  <c r="R2361" i="5"/>
  <c r="J2361" i="5"/>
  <c r="I2361" i="5"/>
  <c r="H2361" i="5"/>
  <c r="G2361" i="5"/>
  <c r="F2361" i="5"/>
  <c r="E2361" i="5"/>
  <c r="T2361" i="5"/>
  <c r="D2361" i="5"/>
  <c r="S2369" i="5"/>
  <c r="C2369" i="5"/>
  <c r="R2369" i="5"/>
  <c r="J2369" i="5"/>
  <c r="I2369" i="5"/>
  <c r="H2369" i="5"/>
  <c r="G2369" i="5"/>
  <c r="F2369" i="5"/>
  <c r="E2369" i="5"/>
  <c r="D2369" i="5"/>
  <c r="T2369" i="5"/>
  <c r="S2377" i="5"/>
  <c r="C2377" i="5"/>
  <c r="R2377" i="5"/>
  <c r="J2377" i="5"/>
  <c r="I2377" i="5"/>
  <c r="H2377" i="5"/>
  <c r="G2377" i="5"/>
  <c r="F2377" i="5"/>
  <c r="E2377" i="5"/>
  <c r="T2377" i="5"/>
  <c r="D2377" i="5"/>
  <c r="Q2377" i="5" s="1"/>
  <c r="S2393" i="5"/>
  <c r="C2393" i="5"/>
  <c r="R2393" i="5"/>
  <c r="J2393" i="5"/>
  <c r="I2393" i="5"/>
  <c r="H2393" i="5"/>
  <c r="G2393" i="5"/>
  <c r="F2393" i="5"/>
  <c r="E2393" i="5"/>
  <c r="T2393" i="5"/>
  <c r="D2393" i="5"/>
  <c r="O2393" i="5" s="1"/>
  <c r="S2401" i="5"/>
  <c r="C2401" i="5"/>
  <c r="R2401" i="5"/>
  <c r="J2401" i="5"/>
  <c r="I2401" i="5"/>
  <c r="H2401" i="5"/>
  <c r="G2401" i="5"/>
  <c r="F2401" i="5"/>
  <c r="E2401" i="5"/>
  <c r="D2401" i="5"/>
  <c r="T2401" i="5"/>
  <c r="S2409" i="5"/>
  <c r="C2409" i="5"/>
  <c r="R2409" i="5"/>
  <c r="J2409" i="5"/>
  <c r="I2409" i="5"/>
  <c r="H2409" i="5"/>
  <c r="G2409" i="5"/>
  <c r="F2409" i="5"/>
  <c r="E2409" i="5"/>
  <c r="T2409" i="5"/>
  <c r="D2409" i="5"/>
  <c r="S2417" i="5"/>
  <c r="C2417" i="5"/>
  <c r="R2417" i="5"/>
  <c r="J2417" i="5"/>
  <c r="I2417" i="5"/>
  <c r="H2417" i="5"/>
  <c r="G2417" i="5"/>
  <c r="F2417" i="5"/>
  <c r="E2417" i="5"/>
  <c r="D2417" i="5"/>
  <c r="M2417" i="5" s="1"/>
  <c r="T2417" i="5"/>
  <c r="S2425" i="5"/>
  <c r="C2425" i="5"/>
  <c r="R2425" i="5"/>
  <c r="J2425" i="5"/>
  <c r="I2425" i="5"/>
  <c r="H2425" i="5"/>
  <c r="G2425" i="5"/>
  <c r="F2425" i="5"/>
  <c r="E2425" i="5"/>
  <c r="T2425" i="5"/>
  <c r="D2425" i="5"/>
  <c r="S2433" i="5"/>
  <c r="C2433" i="5"/>
  <c r="R2433" i="5"/>
  <c r="J2433" i="5"/>
  <c r="I2433" i="5"/>
  <c r="H2433" i="5"/>
  <c r="G2433" i="5"/>
  <c r="F2433" i="5"/>
  <c r="E2433" i="5"/>
  <c r="D2433" i="5"/>
  <c r="T2433" i="5"/>
  <c r="S2441" i="5"/>
  <c r="C2441" i="5"/>
  <c r="R2441" i="5"/>
  <c r="J2441" i="5"/>
  <c r="I2441" i="5"/>
  <c r="H2441" i="5"/>
  <c r="G2441" i="5"/>
  <c r="F2441" i="5"/>
  <c r="E2441" i="5"/>
  <c r="T2441" i="5"/>
  <c r="D2441" i="5"/>
  <c r="S2457" i="5"/>
  <c r="C2457" i="5"/>
  <c r="R2457" i="5"/>
  <c r="J2457" i="5"/>
  <c r="I2457" i="5"/>
  <c r="H2457" i="5"/>
  <c r="G2457" i="5"/>
  <c r="F2457" i="5"/>
  <c r="E2457" i="5"/>
  <c r="T2457" i="5"/>
  <c r="D2457" i="5"/>
  <c r="O2457" i="5" s="1"/>
  <c r="S2465" i="5"/>
  <c r="C2465" i="5"/>
  <c r="R2465" i="5"/>
  <c r="J2465" i="5"/>
  <c r="I2465" i="5"/>
  <c r="H2465" i="5"/>
  <c r="G2465" i="5"/>
  <c r="F2465" i="5"/>
  <c r="E2465" i="5"/>
  <c r="D2465" i="5"/>
  <c r="L2465" i="5" s="1"/>
  <c r="T2465" i="5"/>
  <c r="S2473" i="5"/>
  <c r="C2473" i="5"/>
  <c r="R2473" i="5"/>
  <c r="J2473" i="5"/>
  <c r="I2473" i="5"/>
  <c r="H2473" i="5"/>
  <c r="G2473" i="5"/>
  <c r="F2473" i="5"/>
  <c r="E2473" i="5"/>
  <c r="T2473" i="5"/>
  <c r="D2473" i="5"/>
  <c r="S2481" i="5"/>
  <c r="C2481" i="5"/>
  <c r="R2481" i="5"/>
  <c r="J2481" i="5"/>
  <c r="I2481" i="5"/>
  <c r="H2481" i="5"/>
  <c r="G2481" i="5"/>
  <c r="F2481" i="5"/>
  <c r="E2481" i="5"/>
  <c r="D2481" i="5"/>
  <c r="L2481" i="5" s="1"/>
  <c r="T2481" i="5"/>
  <c r="S2489" i="5"/>
  <c r="C2489" i="5"/>
  <c r="R2489" i="5"/>
  <c r="J2489" i="5"/>
  <c r="I2489" i="5"/>
  <c r="H2489" i="5"/>
  <c r="G2489" i="5"/>
  <c r="F2489" i="5"/>
  <c r="E2489" i="5"/>
  <c r="T2489" i="5"/>
  <c r="D2489" i="5"/>
  <c r="S2497" i="5"/>
  <c r="C2497" i="5"/>
  <c r="R2497" i="5"/>
  <c r="J2497" i="5"/>
  <c r="I2497" i="5"/>
  <c r="H2497" i="5"/>
  <c r="G2497" i="5"/>
  <c r="F2497" i="5"/>
  <c r="E2497" i="5"/>
  <c r="D2497" i="5"/>
  <c r="T2497" i="5"/>
  <c r="S2505" i="5"/>
  <c r="C2505" i="5"/>
  <c r="R2505" i="5"/>
  <c r="J2505" i="5"/>
  <c r="I2505" i="5"/>
  <c r="H2505" i="5"/>
  <c r="G2505" i="5"/>
  <c r="F2505" i="5"/>
  <c r="E2505" i="5"/>
  <c r="T2505" i="5"/>
  <c r="D2505" i="5"/>
  <c r="K2505" i="5" s="1"/>
  <c r="S2513" i="5"/>
  <c r="C2513" i="5"/>
  <c r="R2513" i="5"/>
  <c r="J2513" i="5"/>
  <c r="I2513" i="5"/>
  <c r="H2513" i="5"/>
  <c r="G2513" i="5"/>
  <c r="F2513" i="5"/>
  <c r="E2513" i="5"/>
  <c r="D2513" i="5"/>
  <c r="L2513" i="5" s="1"/>
  <c r="T2513" i="5"/>
  <c r="S2521" i="5"/>
  <c r="C2521" i="5"/>
  <c r="R2521" i="5"/>
  <c r="J2521" i="5"/>
  <c r="I2521" i="5"/>
  <c r="H2521" i="5"/>
  <c r="G2521" i="5"/>
  <c r="F2521" i="5"/>
  <c r="E2521" i="5"/>
  <c r="T2521" i="5"/>
  <c r="D2521" i="5"/>
  <c r="O2521" i="5" s="1"/>
  <c r="T2537" i="5"/>
  <c r="D2537" i="5"/>
  <c r="S2537" i="5"/>
  <c r="C2537" i="5"/>
  <c r="R2537" i="5"/>
  <c r="J2537" i="5"/>
  <c r="H2537" i="5"/>
  <c r="G2537" i="5"/>
  <c r="I2537" i="5"/>
  <c r="F2537" i="5"/>
  <c r="E2537" i="5"/>
  <c r="T2545" i="5"/>
  <c r="D2545" i="5"/>
  <c r="S2545" i="5"/>
  <c r="C2545" i="5"/>
  <c r="R2545" i="5"/>
  <c r="J2545" i="5"/>
  <c r="H2545" i="5"/>
  <c r="G2545" i="5"/>
  <c r="I2545" i="5"/>
  <c r="F2545" i="5"/>
  <c r="E2545" i="5"/>
  <c r="T2553" i="5"/>
  <c r="D2553" i="5"/>
  <c r="S2553" i="5"/>
  <c r="C2553" i="5"/>
  <c r="R2553" i="5"/>
  <c r="J2553" i="5"/>
  <c r="I2553" i="5"/>
  <c r="H2553" i="5"/>
  <c r="G2553" i="5"/>
  <c r="F2553" i="5"/>
  <c r="E2553" i="5"/>
  <c r="T2561" i="5"/>
  <c r="D2561" i="5"/>
  <c r="P2561" i="5" s="1"/>
  <c r="S2561" i="5"/>
  <c r="C2561" i="5"/>
  <c r="R2561" i="5"/>
  <c r="J2561" i="5"/>
  <c r="I2561" i="5"/>
  <c r="H2561" i="5"/>
  <c r="G2561" i="5"/>
  <c r="F2561" i="5"/>
  <c r="E2561" i="5"/>
  <c r="T2577" i="5"/>
  <c r="D2577" i="5"/>
  <c r="S2577" i="5"/>
  <c r="C2577" i="5"/>
  <c r="R2577" i="5"/>
  <c r="J2577" i="5"/>
  <c r="I2577" i="5"/>
  <c r="H2577" i="5"/>
  <c r="G2577" i="5"/>
  <c r="F2577" i="5"/>
  <c r="E2577" i="5"/>
  <c r="T2585" i="5"/>
  <c r="D2585" i="5"/>
  <c r="S2585" i="5"/>
  <c r="C2585" i="5"/>
  <c r="R2585" i="5"/>
  <c r="J2585" i="5"/>
  <c r="I2585" i="5"/>
  <c r="H2585" i="5"/>
  <c r="G2585" i="5"/>
  <c r="F2585" i="5"/>
  <c r="E2585" i="5"/>
  <c r="T2593" i="5"/>
  <c r="D2593" i="5"/>
  <c r="S2593" i="5"/>
  <c r="C2593" i="5"/>
  <c r="R2593" i="5"/>
  <c r="J2593" i="5"/>
  <c r="I2593" i="5"/>
  <c r="H2593" i="5"/>
  <c r="G2593" i="5"/>
  <c r="F2593" i="5"/>
  <c r="E2593" i="5"/>
  <c r="T2601" i="5"/>
  <c r="D2601" i="5"/>
  <c r="S2601" i="5"/>
  <c r="C2601" i="5"/>
  <c r="R2601" i="5"/>
  <c r="J2601" i="5"/>
  <c r="I2601" i="5"/>
  <c r="H2601" i="5"/>
  <c r="G2601" i="5"/>
  <c r="F2601" i="5"/>
  <c r="E2601" i="5"/>
  <c r="T2609" i="5"/>
  <c r="D2609" i="5"/>
  <c r="Q2609" i="5" s="1"/>
  <c r="S2609" i="5"/>
  <c r="C2609" i="5"/>
  <c r="R2609" i="5"/>
  <c r="J2609" i="5"/>
  <c r="I2609" i="5"/>
  <c r="H2609" i="5"/>
  <c r="G2609" i="5"/>
  <c r="F2609" i="5"/>
  <c r="E2609" i="5"/>
  <c r="T2617" i="5"/>
  <c r="D2617" i="5"/>
  <c r="S2617" i="5"/>
  <c r="C2617" i="5"/>
  <c r="R2617" i="5"/>
  <c r="J2617" i="5"/>
  <c r="I2617" i="5"/>
  <c r="H2617" i="5"/>
  <c r="G2617" i="5"/>
  <c r="F2617" i="5"/>
  <c r="E2617" i="5"/>
  <c r="T2625" i="5"/>
  <c r="D2625" i="5"/>
  <c r="N2625" i="5" s="1"/>
  <c r="S2625" i="5"/>
  <c r="C2625" i="5"/>
  <c r="R2625" i="5"/>
  <c r="J2625" i="5"/>
  <c r="I2625" i="5"/>
  <c r="H2625" i="5"/>
  <c r="G2625" i="5"/>
  <c r="F2625" i="5"/>
  <c r="E2625" i="5"/>
  <c r="T2633" i="5"/>
  <c r="D2633" i="5"/>
  <c r="S2633" i="5"/>
  <c r="C2633" i="5"/>
  <c r="R2633" i="5"/>
  <c r="J2633" i="5"/>
  <c r="I2633" i="5"/>
  <c r="H2633" i="5"/>
  <c r="G2633" i="5"/>
  <c r="F2633" i="5"/>
  <c r="E2633" i="5"/>
  <c r="T2641" i="5"/>
  <c r="D2641" i="5"/>
  <c r="S2641" i="5"/>
  <c r="C2641" i="5"/>
  <c r="R2641" i="5"/>
  <c r="J2641" i="5"/>
  <c r="I2641" i="5"/>
  <c r="H2641" i="5"/>
  <c r="G2641" i="5"/>
  <c r="F2641" i="5"/>
  <c r="E2641" i="5"/>
  <c r="T2649" i="5"/>
  <c r="D2649" i="5"/>
  <c r="K2649" i="5" s="1"/>
  <c r="S2649" i="5"/>
  <c r="C2649" i="5"/>
  <c r="R2649" i="5"/>
  <c r="J2649" i="5"/>
  <c r="I2649" i="5"/>
  <c r="H2649" i="5"/>
  <c r="G2649" i="5"/>
  <c r="F2649" i="5"/>
  <c r="E2649" i="5"/>
  <c r="T2657" i="5"/>
  <c r="D2657" i="5"/>
  <c r="S2657" i="5"/>
  <c r="C2657" i="5"/>
  <c r="R2657" i="5"/>
  <c r="J2657" i="5"/>
  <c r="I2657" i="5"/>
  <c r="H2657" i="5"/>
  <c r="G2657" i="5"/>
  <c r="F2657" i="5"/>
  <c r="E2657" i="5"/>
  <c r="T2665" i="5"/>
  <c r="D2665" i="5"/>
  <c r="S2665" i="5"/>
  <c r="C2665" i="5"/>
  <c r="R2665" i="5"/>
  <c r="J2665" i="5"/>
  <c r="I2665" i="5"/>
  <c r="H2665" i="5"/>
  <c r="G2665" i="5"/>
  <c r="F2665" i="5"/>
  <c r="E2665" i="5"/>
  <c r="T2673" i="5"/>
  <c r="D2673" i="5"/>
  <c r="S2673" i="5"/>
  <c r="C2673" i="5"/>
  <c r="R2673" i="5"/>
  <c r="J2673" i="5"/>
  <c r="I2673" i="5"/>
  <c r="H2673" i="5"/>
  <c r="G2673" i="5"/>
  <c r="F2673" i="5"/>
  <c r="E2673" i="5"/>
  <c r="T2681" i="5"/>
  <c r="D2681" i="5"/>
  <c r="S2681" i="5"/>
  <c r="C2681" i="5"/>
  <c r="R2681" i="5"/>
  <c r="J2681" i="5"/>
  <c r="I2681" i="5"/>
  <c r="H2681" i="5"/>
  <c r="G2681" i="5"/>
  <c r="F2681" i="5"/>
  <c r="E2681" i="5"/>
  <c r="T2689" i="5"/>
  <c r="D2689" i="5"/>
  <c r="Q2689" i="5" s="1"/>
  <c r="S2689" i="5"/>
  <c r="C2689" i="5"/>
  <c r="R2689" i="5"/>
  <c r="J2689" i="5"/>
  <c r="I2689" i="5"/>
  <c r="H2689" i="5"/>
  <c r="G2689" i="5"/>
  <c r="F2689" i="5"/>
  <c r="E2689" i="5"/>
  <c r="T2697" i="5"/>
  <c r="T2705" i="5"/>
  <c r="D2705" i="5"/>
  <c r="S2705" i="5"/>
  <c r="C2705" i="5"/>
  <c r="R2705" i="5"/>
  <c r="J2705" i="5"/>
  <c r="I2705" i="5"/>
  <c r="H2705" i="5"/>
  <c r="G2705" i="5"/>
  <c r="F2705" i="5"/>
  <c r="E2705" i="5"/>
  <c r="T2721" i="5"/>
  <c r="D2721" i="5"/>
  <c r="S2721" i="5"/>
  <c r="C2721" i="5"/>
  <c r="R2721" i="5"/>
  <c r="J2721" i="5"/>
  <c r="I2721" i="5"/>
  <c r="H2721" i="5"/>
  <c r="G2721" i="5"/>
  <c r="F2721" i="5"/>
  <c r="E2721" i="5"/>
  <c r="T2729" i="5"/>
  <c r="D2729" i="5"/>
  <c r="N2729" i="5" s="1"/>
  <c r="S2729" i="5"/>
  <c r="C2729" i="5"/>
  <c r="R2729" i="5"/>
  <c r="J2729" i="5"/>
  <c r="I2729" i="5"/>
  <c r="H2729" i="5"/>
  <c r="G2729" i="5"/>
  <c r="F2729" i="5"/>
  <c r="E2729" i="5"/>
  <c r="T2737" i="5"/>
  <c r="D2737" i="5"/>
  <c r="S2737" i="5"/>
  <c r="C2737" i="5"/>
  <c r="R2737" i="5"/>
  <c r="J2737" i="5"/>
  <c r="I2737" i="5"/>
  <c r="H2737" i="5"/>
  <c r="G2737" i="5"/>
  <c r="M2737" i="5"/>
  <c r="F2737" i="5"/>
  <c r="E2737" i="5"/>
  <c r="T2745" i="5"/>
  <c r="D2745" i="5"/>
  <c r="K2745" i="5" s="1"/>
  <c r="S2745" i="5"/>
  <c r="C2745" i="5"/>
  <c r="R2745" i="5"/>
  <c r="J2745" i="5"/>
  <c r="I2745" i="5"/>
  <c r="H2745" i="5"/>
  <c r="G2745" i="5"/>
  <c r="F2745" i="5"/>
  <c r="E2745" i="5"/>
  <c r="T2753" i="5"/>
  <c r="D2753" i="5"/>
  <c r="S2753" i="5"/>
  <c r="C2753" i="5"/>
  <c r="R2753" i="5"/>
  <c r="J2753" i="5"/>
  <c r="I2753" i="5"/>
  <c r="H2753" i="5"/>
  <c r="G2753" i="5"/>
  <c r="F2753" i="5"/>
  <c r="E2753" i="5"/>
  <c r="T2761" i="5"/>
  <c r="D2761" i="5"/>
  <c r="S2761" i="5"/>
  <c r="C2761" i="5"/>
  <c r="R2761" i="5"/>
  <c r="J2761" i="5"/>
  <c r="I2761" i="5"/>
  <c r="H2761" i="5"/>
  <c r="G2761" i="5"/>
  <c r="F2761" i="5"/>
  <c r="E2761" i="5"/>
  <c r="G2769" i="5"/>
  <c r="F2769" i="5"/>
  <c r="E2769" i="5"/>
  <c r="T2769" i="5"/>
  <c r="D2769" i="5"/>
  <c r="S2769" i="5"/>
  <c r="C2769" i="5"/>
  <c r="R2769" i="5"/>
  <c r="J2769" i="5"/>
  <c r="I2769" i="5"/>
  <c r="H2769" i="5"/>
  <c r="G2777" i="5"/>
  <c r="F2777" i="5"/>
  <c r="E2777" i="5"/>
  <c r="T2777" i="5"/>
  <c r="D2777" i="5"/>
  <c r="Q2777" i="5" s="1"/>
  <c r="S2777" i="5"/>
  <c r="C2777" i="5"/>
  <c r="R2777" i="5"/>
  <c r="J2777" i="5"/>
  <c r="I2777" i="5"/>
  <c r="H2777" i="5"/>
  <c r="G2785" i="5"/>
  <c r="F2785" i="5"/>
  <c r="E2785" i="5"/>
  <c r="T2785" i="5"/>
  <c r="D2785" i="5"/>
  <c r="N2785" i="5" s="1"/>
  <c r="S2785" i="5"/>
  <c r="C2785" i="5"/>
  <c r="R2785" i="5"/>
  <c r="J2785" i="5"/>
  <c r="I2785" i="5"/>
  <c r="H2785" i="5"/>
  <c r="G2793" i="5"/>
  <c r="F2793" i="5"/>
  <c r="E2793" i="5"/>
  <c r="T2793" i="5"/>
  <c r="D2793" i="5"/>
  <c r="S2793" i="5"/>
  <c r="C2793" i="5"/>
  <c r="R2793" i="5"/>
  <c r="J2793" i="5"/>
  <c r="I2793" i="5"/>
  <c r="H2793" i="5"/>
  <c r="G2801" i="5"/>
  <c r="F2801" i="5"/>
  <c r="E2801" i="5"/>
  <c r="T2801" i="5"/>
  <c r="D2801" i="5"/>
  <c r="S2801" i="5"/>
  <c r="C2801" i="5"/>
  <c r="R2801" i="5"/>
  <c r="J2801" i="5"/>
  <c r="I2801" i="5"/>
  <c r="H2801" i="5"/>
  <c r="G2809" i="5"/>
  <c r="F2809" i="5"/>
  <c r="E2809" i="5"/>
  <c r="T2809" i="5"/>
  <c r="D2809" i="5"/>
  <c r="S2809" i="5"/>
  <c r="C2809" i="5"/>
  <c r="R2809" i="5"/>
  <c r="J2809" i="5"/>
  <c r="I2809" i="5"/>
  <c r="H2809" i="5"/>
  <c r="G2817" i="5"/>
  <c r="F2817" i="5"/>
  <c r="E2817" i="5"/>
  <c r="T2817" i="5"/>
  <c r="D2817" i="5"/>
  <c r="S2817" i="5"/>
  <c r="C2817" i="5"/>
  <c r="R2817" i="5"/>
  <c r="J2817" i="5"/>
  <c r="I2817" i="5"/>
  <c r="H2817" i="5"/>
  <c r="G2825" i="5"/>
  <c r="F2825" i="5"/>
  <c r="E2825" i="5"/>
  <c r="T2825" i="5"/>
  <c r="D2825" i="5"/>
  <c r="S2825" i="5"/>
  <c r="C2825" i="5"/>
  <c r="R2825" i="5"/>
  <c r="J2825" i="5"/>
  <c r="I2825" i="5"/>
  <c r="H2825" i="5"/>
  <c r="G2833" i="5"/>
  <c r="F2833" i="5"/>
  <c r="E2833" i="5"/>
  <c r="T2833" i="5"/>
  <c r="D2833" i="5"/>
  <c r="S2833" i="5"/>
  <c r="C2833" i="5"/>
  <c r="R2833" i="5"/>
  <c r="J2833" i="5"/>
  <c r="I2833" i="5"/>
  <c r="H2833" i="5"/>
  <c r="G2841" i="5"/>
  <c r="F2841" i="5"/>
  <c r="E2841" i="5"/>
  <c r="T2841" i="5"/>
  <c r="D2841" i="5"/>
  <c r="S2841" i="5"/>
  <c r="C2841" i="5"/>
  <c r="R2841" i="5"/>
  <c r="J2841" i="5"/>
  <c r="I2841" i="5"/>
  <c r="H2841" i="5"/>
  <c r="G2849" i="5"/>
  <c r="F2849" i="5"/>
  <c r="E2849" i="5"/>
  <c r="T2849" i="5"/>
  <c r="D2849" i="5"/>
  <c r="O2849" i="5" s="1"/>
  <c r="S2849" i="5"/>
  <c r="C2849" i="5"/>
  <c r="R2849" i="5"/>
  <c r="J2849" i="5"/>
  <c r="I2849" i="5"/>
  <c r="H2849" i="5"/>
  <c r="G2857" i="5"/>
  <c r="F2857" i="5"/>
  <c r="E2857" i="5"/>
  <c r="T2857" i="5"/>
  <c r="D2857" i="5"/>
  <c r="O2857" i="5" s="1"/>
  <c r="S2857" i="5"/>
  <c r="C2857" i="5"/>
  <c r="R2857" i="5"/>
  <c r="J2857" i="5"/>
  <c r="I2857" i="5"/>
  <c r="H2857" i="5"/>
  <c r="G2865" i="5"/>
  <c r="F2865" i="5"/>
  <c r="E2865" i="5"/>
  <c r="T2865" i="5"/>
  <c r="D2865" i="5"/>
  <c r="L2865" i="5" s="1"/>
  <c r="S2865" i="5"/>
  <c r="C2865" i="5"/>
  <c r="R2865" i="5"/>
  <c r="J2865" i="5"/>
  <c r="I2865" i="5"/>
  <c r="H2865" i="5"/>
  <c r="G2873" i="5"/>
  <c r="F2873" i="5"/>
  <c r="E2873" i="5"/>
  <c r="T2873" i="5"/>
  <c r="D2873" i="5"/>
  <c r="S2873" i="5"/>
  <c r="C2873" i="5"/>
  <c r="R2873" i="5"/>
  <c r="J2873" i="5"/>
  <c r="I2873" i="5"/>
  <c r="H2873" i="5"/>
  <c r="G2881" i="5"/>
  <c r="F2881" i="5"/>
  <c r="E2881" i="5"/>
  <c r="T2881" i="5"/>
  <c r="D2881" i="5"/>
  <c r="N2881" i="5" s="1"/>
  <c r="S2881" i="5"/>
  <c r="C2881" i="5"/>
  <c r="R2881" i="5"/>
  <c r="J2881" i="5"/>
  <c r="I2881" i="5"/>
  <c r="H2881" i="5"/>
  <c r="G2889" i="5"/>
  <c r="F2889" i="5"/>
  <c r="E2889" i="5"/>
  <c r="T2889" i="5"/>
  <c r="D2889" i="5"/>
  <c r="S2889" i="5"/>
  <c r="C2889" i="5"/>
  <c r="R2889" i="5"/>
  <c r="J2889" i="5"/>
  <c r="I2889" i="5"/>
  <c r="H2889" i="5"/>
  <c r="S2896" i="5"/>
  <c r="C2896" i="5"/>
  <c r="R2896" i="5"/>
  <c r="J2896" i="5"/>
  <c r="I2896" i="5"/>
  <c r="H2896" i="5"/>
  <c r="G2896" i="5"/>
  <c r="F2896" i="5"/>
  <c r="E2896" i="5"/>
  <c r="T2896" i="5"/>
  <c r="D2896" i="5"/>
  <c r="G2901" i="5"/>
  <c r="F2901" i="5"/>
  <c r="E2901" i="5"/>
  <c r="T2901" i="5"/>
  <c r="D2901" i="5"/>
  <c r="Q2901" i="5" s="1"/>
  <c r="S2901" i="5"/>
  <c r="C2901" i="5"/>
  <c r="R2901" i="5"/>
  <c r="J2901" i="5"/>
  <c r="I2901" i="5"/>
  <c r="H2901" i="5"/>
  <c r="B2914" i="5"/>
  <c r="I2911" i="4"/>
  <c r="S2928" i="5"/>
  <c r="C2928" i="5"/>
  <c r="R2928" i="5"/>
  <c r="J2928" i="5"/>
  <c r="I2928" i="5"/>
  <c r="H2928" i="5"/>
  <c r="G2928" i="5"/>
  <c r="F2928" i="5"/>
  <c r="E2928" i="5"/>
  <c r="T2928" i="5"/>
  <c r="D2928" i="5"/>
  <c r="P2928" i="5" s="1"/>
  <c r="B2946" i="5"/>
  <c r="I2943" i="4"/>
  <c r="S2960" i="5"/>
  <c r="C2960" i="5"/>
  <c r="R2960" i="5"/>
  <c r="J2960" i="5"/>
  <c r="I2960" i="5"/>
  <c r="H2960" i="5"/>
  <c r="G2960" i="5"/>
  <c r="F2960" i="5"/>
  <c r="E2960" i="5"/>
  <c r="T2960" i="5"/>
  <c r="D2960" i="5"/>
  <c r="G2965" i="5"/>
  <c r="F2965" i="5"/>
  <c r="E2965" i="5"/>
  <c r="T2965" i="5"/>
  <c r="D2965" i="5"/>
  <c r="Q2965" i="5" s="1"/>
  <c r="S2965" i="5"/>
  <c r="C2965" i="5"/>
  <c r="R2965" i="5"/>
  <c r="J2965" i="5"/>
  <c r="I2965" i="5"/>
  <c r="H2965" i="5"/>
  <c r="B2978" i="5"/>
  <c r="I2975" i="4"/>
  <c r="G2992" i="5"/>
  <c r="S2992" i="5"/>
  <c r="C2992" i="5"/>
  <c r="E2992" i="5"/>
  <c r="D2992" i="5"/>
  <c r="J2992" i="5"/>
  <c r="T2992" i="5"/>
  <c r="I2992" i="5"/>
  <c r="R2992" i="5"/>
  <c r="H2992" i="5"/>
  <c r="F2992" i="5"/>
  <c r="T2997" i="5"/>
  <c r="D2997" i="5"/>
  <c r="S2997" i="5"/>
  <c r="C2997" i="5"/>
  <c r="H2997" i="5"/>
  <c r="G2997" i="5"/>
  <c r="J2997" i="5"/>
  <c r="I2997" i="5"/>
  <c r="F2997" i="5"/>
  <c r="E2997" i="5"/>
  <c r="R2997" i="5"/>
  <c r="B3010" i="5"/>
  <c r="I3007" i="4"/>
  <c r="I3018" i="4"/>
  <c r="H3024" i="5"/>
  <c r="G3024" i="5"/>
  <c r="T3024" i="5"/>
  <c r="D3024" i="5"/>
  <c r="S3024" i="5"/>
  <c r="C3024" i="5"/>
  <c r="J3024" i="5"/>
  <c r="I3024" i="5"/>
  <c r="F3024" i="5"/>
  <c r="E3024" i="5"/>
  <c r="R3024" i="5"/>
  <c r="T3029" i="5"/>
  <c r="D3029" i="5"/>
  <c r="S3029" i="5"/>
  <c r="C3029" i="5"/>
  <c r="H3029" i="5"/>
  <c r="G3029" i="5"/>
  <c r="J3029" i="5"/>
  <c r="I3029" i="5"/>
  <c r="F3029" i="5"/>
  <c r="E3029" i="5"/>
  <c r="R3029" i="5"/>
  <c r="B3042" i="5"/>
  <c r="I3039" i="4"/>
  <c r="B3050" i="5"/>
  <c r="I3047" i="4"/>
  <c r="E3057" i="5"/>
  <c r="T3057" i="5"/>
  <c r="D3057" i="5"/>
  <c r="Q3057" i="5" s="1"/>
  <c r="S3057" i="5"/>
  <c r="C3057" i="5"/>
  <c r="R3057" i="5"/>
  <c r="J3057" i="5"/>
  <c r="I3057" i="5"/>
  <c r="H3057" i="5"/>
  <c r="G3057" i="5"/>
  <c r="F3057" i="5"/>
  <c r="B3080" i="5"/>
  <c r="I3077" i="4"/>
  <c r="B3272" i="5"/>
  <c r="I3269" i="4"/>
  <c r="B3336" i="5"/>
  <c r="I3333" i="4"/>
  <c r="B3400" i="5"/>
  <c r="I3397" i="4"/>
  <c r="B3464" i="5"/>
  <c r="I3461" i="4"/>
  <c r="B3528" i="5"/>
  <c r="I3525" i="4"/>
  <c r="B3592" i="5"/>
  <c r="I3589" i="4"/>
  <c r="B3656" i="5"/>
  <c r="I3653" i="4"/>
  <c r="B3720" i="5"/>
  <c r="I3717" i="4"/>
  <c r="B3784" i="5"/>
  <c r="I3781" i="4"/>
  <c r="B3848" i="5"/>
  <c r="I3845" i="4"/>
  <c r="B3912" i="5"/>
  <c r="I3909" i="4"/>
  <c r="B3976" i="5"/>
  <c r="I3973" i="4"/>
  <c r="B4040" i="5"/>
  <c r="I4037" i="4"/>
  <c r="B4104" i="5"/>
  <c r="I4101" i="4"/>
  <c r="B4168" i="5"/>
  <c r="I4165" i="4"/>
  <c r="B4232" i="5"/>
  <c r="I4229" i="4"/>
  <c r="B4296" i="5"/>
  <c r="I4293" i="4"/>
  <c r="B4360" i="5"/>
  <c r="I4357" i="4"/>
  <c r="B4392" i="5"/>
  <c r="I4389" i="4"/>
  <c r="B4448" i="5"/>
  <c r="I4445" i="4"/>
  <c r="B4512" i="5"/>
  <c r="I4509" i="4"/>
  <c r="B4576" i="5"/>
  <c r="I4573" i="4"/>
  <c r="B4640" i="5"/>
  <c r="I4637" i="4"/>
  <c r="B4704" i="5"/>
  <c r="I4701" i="4"/>
  <c r="B4768" i="5"/>
  <c r="I4765" i="4"/>
  <c r="B4832" i="5"/>
  <c r="I4829" i="4"/>
  <c r="B4896" i="5"/>
  <c r="I4893" i="4"/>
  <c r="B4960" i="5"/>
  <c r="I4957" i="4"/>
  <c r="B5024" i="5"/>
  <c r="I5021" i="4"/>
  <c r="B5088" i="5"/>
  <c r="I5085" i="4"/>
  <c r="H17" i="5"/>
  <c r="H33" i="5"/>
  <c r="I73" i="5"/>
  <c r="I81" i="5"/>
  <c r="I89" i="5"/>
  <c r="R337" i="5"/>
  <c r="R465" i="5"/>
  <c r="D58" i="9"/>
  <c r="H58" i="9" s="1"/>
  <c r="D50" i="9"/>
  <c r="H50" i="9" s="1"/>
  <c r="D42" i="9"/>
  <c r="H42" i="9" s="1"/>
  <c r="D34" i="9"/>
  <c r="H34" i="9" s="1"/>
  <c r="C36" i="10"/>
  <c r="G36" i="10" s="1"/>
  <c r="C28" i="10"/>
  <c r="G28" i="10" s="1"/>
  <c r="C20" i="10"/>
  <c r="G20" i="10" s="1"/>
  <c r="C58" i="9"/>
  <c r="G58" i="9" s="1"/>
  <c r="C50" i="9"/>
  <c r="G50" i="9" s="1"/>
  <c r="C42" i="9"/>
  <c r="G42" i="9" s="1"/>
  <c r="C34" i="9"/>
  <c r="G34" i="9" s="1"/>
  <c r="C62" i="10"/>
  <c r="G62" i="10" s="1"/>
  <c r="C54" i="10"/>
  <c r="G54" i="10" s="1"/>
  <c r="C46" i="10"/>
  <c r="G46" i="10" s="1"/>
  <c r="C38" i="10"/>
  <c r="G38" i="10" s="1"/>
  <c r="C30" i="10"/>
  <c r="G30" i="10" s="1"/>
  <c r="C22" i="10"/>
  <c r="G22" i="10" s="1"/>
  <c r="C56" i="9"/>
  <c r="G56" i="9" s="1"/>
  <c r="C48" i="9"/>
  <c r="G48" i="9" s="1"/>
  <c r="C40" i="9"/>
  <c r="G40" i="9" s="1"/>
  <c r="C32" i="9"/>
  <c r="G32" i="9" s="1"/>
  <c r="C28" i="9"/>
  <c r="G28" i="9" s="1"/>
  <c r="C24" i="9"/>
  <c r="G24" i="9" s="1"/>
  <c r="C20" i="9"/>
  <c r="G20" i="9" s="1"/>
  <c r="C16" i="9"/>
  <c r="G16" i="9" s="1"/>
  <c r="D57" i="9"/>
  <c r="H57" i="9" s="1"/>
  <c r="D49" i="9"/>
  <c r="H49" i="9" s="1"/>
  <c r="D41" i="9"/>
  <c r="H41" i="9" s="1"/>
  <c r="D33" i="9"/>
  <c r="H33" i="9" s="1"/>
  <c r="C29" i="9"/>
  <c r="G29" i="9" s="1"/>
  <c r="C25" i="9"/>
  <c r="G25" i="9" s="1"/>
  <c r="C21" i="9"/>
  <c r="G21" i="9" s="1"/>
  <c r="C17" i="9"/>
  <c r="G17" i="9" s="1"/>
  <c r="C57" i="10"/>
  <c r="G57" i="10" s="1"/>
  <c r="C50" i="10"/>
  <c r="G50" i="10" s="1"/>
  <c r="C48" i="10"/>
  <c r="G48" i="10" s="1"/>
  <c r="C41" i="10"/>
  <c r="G41" i="10" s="1"/>
  <c r="C60" i="9"/>
  <c r="G60" i="9" s="1"/>
  <c r="C52" i="9"/>
  <c r="G52" i="9" s="1"/>
  <c r="C44" i="9"/>
  <c r="G44" i="9" s="1"/>
  <c r="C36" i="9"/>
  <c r="G36" i="9" s="1"/>
  <c r="C34" i="10"/>
  <c r="G34" i="10" s="1"/>
  <c r="C18" i="10"/>
  <c r="G18" i="10" s="1"/>
  <c r="C63" i="9"/>
  <c r="G63" i="9" s="1"/>
  <c r="D56" i="9"/>
  <c r="H56" i="9" s="1"/>
  <c r="C47" i="9"/>
  <c r="G47" i="9" s="1"/>
  <c r="D40" i="9"/>
  <c r="H40" i="9" s="1"/>
  <c r="D31" i="9"/>
  <c r="H31" i="9" s="1"/>
  <c r="D24" i="9"/>
  <c r="H24" i="9" s="1"/>
  <c r="C56" i="10"/>
  <c r="G56" i="10" s="1"/>
  <c r="C49" i="10"/>
  <c r="G49" i="10" s="1"/>
  <c r="C40" i="10"/>
  <c r="G40" i="10" s="1"/>
  <c r="C58" i="10"/>
  <c r="G58" i="10" s="1"/>
  <c r="C42" i="10"/>
  <c r="G42" i="10" s="1"/>
  <c r="C26" i="10"/>
  <c r="G26" i="10" s="1"/>
  <c r="D48" i="9"/>
  <c r="H48" i="9" s="1"/>
  <c r="D19" i="9"/>
  <c r="H19" i="9" s="1"/>
  <c r="C55" i="9"/>
  <c r="G55" i="9" s="1"/>
  <c r="D28" i="9"/>
  <c r="H28" i="9" s="1"/>
  <c r="D23" i="9"/>
  <c r="H23" i="9" s="1"/>
  <c r="D16" i="9"/>
  <c r="H16" i="9" s="1"/>
  <c r="D32" i="9"/>
  <c r="H32" i="9" s="1"/>
  <c r="D20" i="9"/>
  <c r="H20" i="9" s="1"/>
  <c r="C39" i="9"/>
  <c r="G39" i="9" s="1"/>
  <c r="D27" i="9"/>
  <c r="H27" i="9" s="1"/>
  <c r="S8" i="5"/>
  <c r="K8" i="5"/>
  <c r="C8" i="5"/>
  <c r="R8" i="5"/>
  <c r="J8" i="5"/>
  <c r="Q8" i="5"/>
  <c r="I8" i="5"/>
  <c r="P8" i="5"/>
  <c r="H8" i="5"/>
  <c r="O8" i="5"/>
  <c r="G8" i="5"/>
  <c r="N8" i="5"/>
  <c r="F8" i="5"/>
  <c r="M8" i="5"/>
  <c r="E8" i="5"/>
  <c r="S16" i="5"/>
  <c r="C16" i="5"/>
  <c r="R16" i="5"/>
  <c r="J16" i="5"/>
  <c r="I16" i="5"/>
  <c r="H16" i="5"/>
  <c r="G16" i="5"/>
  <c r="F16" i="5"/>
  <c r="E16" i="5"/>
  <c r="S32" i="5"/>
  <c r="C32" i="5"/>
  <c r="R32" i="5"/>
  <c r="J32" i="5"/>
  <c r="I32" i="5"/>
  <c r="H32" i="5"/>
  <c r="G32" i="5"/>
  <c r="F32" i="5"/>
  <c r="E32" i="5"/>
  <c r="S40" i="5"/>
  <c r="K40" i="5"/>
  <c r="C40" i="5"/>
  <c r="R40" i="5"/>
  <c r="J40" i="5"/>
  <c r="Q40" i="5"/>
  <c r="I40" i="5"/>
  <c r="P40" i="5"/>
  <c r="H40" i="5"/>
  <c r="O40" i="5"/>
  <c r="G40" i="5"/>
  <c r="N40" i="5"/>
  <c r="F40" i="5"/>
  <c r="M40" i="5"/>
  <c r="E40" i="5"/>
  <c r="S48" i="5"/>
  <c r="C48" i="5"/>
  <c r="R48" i="5"/>
  <c r="J48" i="5"/>
  <c r="I48" i="5"/>
  <c r="H48" i="5"/>
  <c r="G48" i="5"/>
  <c r="F48" i="5"/>
  <c r="E48" i="5"/>
  <c r="S56" i="5"/>
  <c r="K56" i="5"/>
  <c r="C56" i="5"/>
  <c r="R56" i="5"/>
  <c r="J56" i="5"/>
  <c r="Q56" i="5"/>
  <c r="I56" i="5"/>
  <c r="P56" i="5"/>
  <c r="H56" i="5"/>
  <c r="O56" i="5"/>
  <c r="G56" i="5"/>
  <c r="N56" i="5"/>
  <c r="F56" i="5"/>
  <c r="M56" i="5"/>
  <c r="E56" i="5"/>
  <c r="T72" i="5"/>
  <c r="D72" i="5"/>
  <c r="P72" i="5" s="1"/>
  <c r="S72" i="5"/>
  <c r="C72" i="5"/>
  <c r="H72" i="5"/>
  <c r="G72" i="5"/>
  <c r="J72" i="5"/>
  <c r="I72" i="5"/>
  <c r="F72" i="5"/>
  <c r="E72" i="5"/>
  <c r="R72" i="5"/>
  <c r="T80" i="5"/>
  <c r="D80" i="5"/>
  <c r="P80" i="5" s="1"/>
  <c r="S80" i="5"/>
  <c r="C80" i="5"/>
  <c r="H80" i="5"/>
  <c r="G80" i="5"/>
  <c r="J80" i="5"/>
  <c r="I80" i="5"/>
  <c r="F80" i="5"/>
  <c r="E80" i="5"/>
  <c r="R80" i="5"/>
  <c r="T88" i="5"/>
  <c r="D88" i="5"/>
  <c r="L88" i="5" s="1"/>
  <c r="S88" i="5"/>
  <c r="C88" i="5"/>
  <c r="H88" i="5"/>
  <c r="G88" i="5"/>
  <c r="J88" i="5"/>
  <c r="I88" i="5"/>
  <c r="F88" i="5"/>
  <c r="E88" i="5"/>
  <c r="R88" i="5"/>
  <c r="T104" i="5"/>
  <c r="D104" i="5"/>
  <c r="S104" i="5"/>
  <c r="C104" i="5"/>
  <c r="R104" i="5"/>
  <c r="J104" i="5"/>
  <c r="I104" i="5"/>
  <c r="H104" i="5"/>
  <c r="G104" i="5"/>
  <c r="F104" i="5"/>
  <c r="E104" i="5"/>
  <c r="T120" i="5"/>
  <c r="D120" i="5"/>
  <c r="S120" i="5"/>
  <c r="C120" i="5"/>
  <c r="R120" i="5"/>
  <c r="J120" i="5"/>
  <c r="I120" i="5"/>
  <c r="H120" i="5"/>
  <c r="G120" i="5"/>
  <c r="F120" i="5"/>
  <c r="E120" i="5"/>
  <c r="T136" i="5"/>
  <c r="D136" i="5"/>
  <c r="S136" i="5"/>
  <c r="C136" i="5"/>
  <c r="R136" i="5"/>
  <c r="J136" i="5"/>
  <c r="I136" i="5"/>
  <c r="H136" i="5"/>
  <c r="G136" i="5"/>
  <c r="F136" i="5"/>
  <c r="E136" i="5"/>
  <c r="T144" i="5"/>
  <c r="D144" i="5"/>
  <c r="S144" i="5"/>
  <c r="C144" i="5"/>
  <c r="R144" i="5"/>
  <c r="J144" i="5"/>
  <c r="I144" i="5"/>
  <c r="H144" i="5"/>
  <c r="G144" i="5"/>
  <c r="E144" i="5"/>
  <c r="T160" i="5"/>
  <c r="D160" i="5"/>
  <c r="S160" i="5"/>
  <c r="C160" i="5"/>
  <c r="R160" i="5"/>
  <c r="J160" i="5"/>
  <c r="I160" i="5"/>
  <c r="H160" i="5"/>
  <c r="G160" i="5"/>
  <c r="E160" i="5"/>
  <c r="T176" i="5"/>
  <c r="D176" i="5"/>
  <c r="S176" i="5"/>
  <c r="C176" i="5"/>
  <c r="R176" i="5"/>
  <c r="J176" i="5"/>
  <c r="I176" i="5"/>
  <c r="H176" i="5"/>
  <c r="G176" i="5"/>
  <c r="E176" i="5"/>
  <c r="T184" i="5"/>
  <c r="D184" i="5"/>
  <c r="L184" i="5" s="1"/>
  <c r="S184" i="5"/>
  <c r="C184" i="5"/>
  <c r="R184" i="5"/>
  <c r="J184" i="5"/>
  <c r="I184" i="5"/>
  <c r="H184" i="5"/>
  <c r="G184" i="5"/>
  <c r="F184" i="5"/>
  <c r="E184" i="5"/>
  <c r="T192" i="5"/>
  <c r="D192" i="5"/>
  <c r="S192" i="5"/>
  <c r="C192" i="5"/>
  <c r="R192" i="5"/>
  <c r="J192" i="5"/>
  <c r="I192" i="5"/>
  <c r="H192" i="5"/>
  <c r="G192" i="5"/>
  <c r="E192" i="5"/>
  <c r="T200" i="5"/>
  <c r="D200" i="5"/>
  <c r="S200" i="5"/>
  <c r="C200" i="5"/>
  <c r="R200" i="5"/>
  <c r="J200" i="5"/>
  <c r="I200" i="5"/>
  <c r="H200" i="5"/>
  <c r="G200" i="5"/>
  <c r="F200" i="5"/>
  <c r="E200" i="5"/>
  <c r="T208" i="5"/>
  <c r="D208" i="5"/>
  <c r="P208" i="5" s="1"/>
  <c r="S208" i="5"/>
  <c r="C208" i="5"/>
  <c r="R208" i="5"/>
  <c r="J208" i="5"/>
  <c r="I208" i="5"/>
  <c r="H208" i="5"/>
  <c r="G208" i="5"/>
  <c r="E208" i="5"/>
  <c r="T216" i="5"/>
  <c r="D216" i="5"/>
  <c r="S216" i="5"/>
  <c r="C216" i="5"/>
  <c r="R216" i="5"/>
  <c r="J216" i="5"/>
  <c r="I216" i="5"/>
  <c r="H216" i="5"/>
  <c r="G216" i="5"/>
  <c r="F216" i="5"/>
  <c r="E216" i="5"/>
  <c r="T232" i="5"/>
  <c r="D232" i="5"/>
  <c r="S232" i="5"/>
  <c r="C232" i="5"/>
  <c r="R232" i="5"/>
  <c r="J232" i="5"/>
  <c r="I232" i="5"/>
  <c r="H232" i="5"/>
  <c r="G232" i="5"/>
  <c r="M232" i="5"/>
  <c r="F232" i="5"/>
  <c r="E232" i="5"/>
  <c r="T240" i="5"/>
  <c r="D240" i="5"/>
  <c r="S240" i="5"/>
  <c r="C240" i="5"/>
  <c r="R240" i="5"/>
  <c r="J240" i="5"/>
  <c r="I240" i="5"/>
  <c r="H240" i="5"/>
  <c r="G240" i="5"/>
  <c r="E240" i="5"/>
  <c r="B248" i="5"/>
  <c r="T256" i="5"/>
  <c r="D256" i="5"/>
  <c r="S256" i="5"/>
  <c r="C256" i="5"/>
  <c r="R256" i="5"/>
  <c r="J256" i="5"/>
  <c r="I256" i="5"/>
  <c r="H256" i="5"/>
  <c r="G256" i="5"/>
  <c r="E256" i="5"/>
  <c r="T264" i="5"/>
  <c r="D264" i="5"/>
  <c r="K264" i="5" s="1"/>
  <c r="S264" i="5"/>
  <c r="C264" i="5"/>
  <c r="R264" i="5"/>
  <c r="J264" i="5"/>
  <c r="I264" i="5"/>
  <c r="H264" i="5"/>
  <c r="G264" i="5"/>
  <c r="F264" i="5"/>
  <c r="E264" i="5"/>
  <c r="T280" i="5"/>
  <c r="D280" i="5"/>
  <c r="S280" i="5"/>
  <c r="C280" i="5"/>
  <c r="R280" i="5"/>
  <c r="J280" i="5"/>
  <c r="I280" i="5"/>
  <c r="H280" i="5"/>
  <c r="G280" i="5"/>
  <c r="M280" i="5"/>
  <c r="F280" i="5"/>
  <c r="E280" i="5"/>
  <c r="T288" i="5"/>
  <c r="D288" i="5"/>
  <c r="S288" i="5"/>
  <c r="C288" i="5"/>
  <c r="R288" i="5"/>
  <c r="J288" i="5"/>
  <c r="I288" i="5"/>
  <c r="H288" i="5"/>
  <c r="G288" i="5"/>
  <c r="E288" i="5"/>
  <c r="T296" i="5"/>
  <c r="D296" i="5"/>
  <c r="O296" i="5" s="1"/>
  <c r="S296" i="5"/>
  <c r="C296" i="5"/>
  <c r="R296" i="5"/>
  <c r="J296" i="5"/>
  <c r="I296" i="5"/>
  <c r="H296" i="5"/>
  <c r="G296" i="5"/>
  <c r="F296" i="5"/>
  <c r="E296" i="5"/>
  <c r="T304" i="5"/>
  <c r="D304" i="5"/>
  <c r="S304" i="5"/>
  <c r="C304" i="5"/>
  <c r="R304" i="5"/>
  <c r="J304" i="5"/>
  <c r="I304" i="5"/>
  <c r="H304" i="5"/>
  <c r="G304" i="5"/>
  <c r="E304" i="5"/>
  <c r="T312" i="5"/>
  <c r="D312" i="5"/>
  <c r="S312" i="5"/>
  <c r="C312" i="5"/>
  <c r="R312" i="5"/>
  <c r="J312" i="5"/>
  <c r="I312" i="5"/>
  <c r="H312" i="5"/>
  <c r="G312" i="5"/>
  <c r="F312" i="5"/>
  <c r="E312" i="5"/>
  <c r="T320" i="5"/>
  <c r="D320" i="5"/>
  <c r="N320" i="5" s="1"/>
  <c r="S320" i="5"/>
  <c r="C320" i="5"/>
  <c r="R320" i="5"/>
  <c r="J320" i="5"/>
  <c r="I320" i="5"/>
  <c r="H320" i="5"/>
  <c r="G320" i="5"/>
  <c r="E320" i="5"/>
  <c r="T328" i="5"/>
  <c r="D328" i="5"/>
  <c r="L328" i="5" s="1"/>
  <c r="S328" i="5"/>
  <c r="C328" i="5"/>
  <c r="R328" i="5"/>
  <c r="J328" i="5"/>
  <c r="I328" i="5"/>
  <c r="H328" i="5"/>
  <c r="G328" i="5"/>
  <c r="F328" i="5"/>
  <c r="E328" i="5"/>
  <c r="T336" i="5"/>
  <c r="D336" i="5"/>
  <c r="K336" i="5" s="1"/>
  <c r="S336" i="5"/>
  <c r="C336" i="5"/>
  <c r="R336" i="5"/>
  <c r="J336" i="5"/>
  <c r="I336" i="5"/>
  <c r="H336" i="5"/>
  <c r="G336" i="5"/>
  <c r="E336" i="5"/>
  <c r="T344" i="5"/>
  <c r="D344" i="5"/>
  <c r="S344" i="5"/>
  <c r="C344" i="5"/>
  <c r="R344" i="5"/>
  <c r="J344" i="5"/>
  <c r="I344" i="5"/>
  <c r="H344" i="5"/>
  <c r="G344" i="5"/>
  <c r="F344" i="5"/>
  <c r="E344" i="5"/>
  <c r="T352" i="5"/>
  <c r="D352" i="5"/>
  <c r="Q352" i="5" s="1"/>
  <c r="S352" i="5"/>
  <c r="C352" i="5"/>
  <c r="R352" i="5"/>
  <c r="J352" i="5"/>
  <c r="I352" i="5"/>
  <c r="H352" i="5"/>
  <c r="G352" i="5"/>
  <c r="E352" i="5"/>
  <c r="T360" i="5"/>
  <c r="D360" i="5"/>
  <c r="S360" i="5"/>
  <c r="C360" i="5"/>
  <c r="R360" i="5"/>
  <c r="J360" i="5"/>
  <c r="I360" i="5"/>
  <c r="H360" i="5"/>
  <c r="G360" i="5"/>
  <c r="F360" i="5"/>
  <c r="E360" i="5"/>
  <c r="T368" i="5"/>
  <c r="D368" i="5"/>
  <c r="M368" i="5" s="1"/>
  <c r="S368" i="5"/>
  <c r="C368" i="5"/>
  <c r="R368" i="5"/>
  <c r="J368" i="5"/>
  <c r="I368" i="5"/>
  <c r="H368" i="5"/>
  <c r="G368" i="5"/>
  <c r="E368" i="5"/>
  <c r="T376" i="5"/>
  <c r="D376" i="5"/>
  <c r="S376" i="5"/>
  <c r="C376" i="5"/>
  <c r="R376" i="5"/>
  <c r="J376" i="5"/>
  <c r="I376" i="5"/>
  <c r="H376" i="5"/>
  <c r="G376" i="5"/>
  <c r="F376" i="5"/>
  <c r="E376" i="5"/>
  <c r="T384" i="5"/>
  <c r="D384" i="5"/>
  <c r="S384" i="5"/>
  <c r="C384" i="5"/>
  <c r="R384" i="5"/>
  <c r="J384" i="5"/>
  <c r="I384" i="5"/>
  <c r="H384" i="5"/>
  <c r="G384" i="5"/>
  <c r="E384" i="5"/>
  <c r="T392" i="5"/>
  <c r="D392" i="5"/>
  <c r="S392" i="5"/>
  <c r="C392" i="5"/>
  <c r="R392" i="5"/>
  <c r="J392" i="5"/>
  <c r="I392" i="5"/>
  <c r="H392" i="5"/>
  <c r="G392" i="5"/>
  <c r="F392" i="5"/>
  <c r="E392" i="5"/>
  <c r="T400" i="5"/>
  <c r="D400" i="5"/>
  <c r="S400" i="5"/>
  <c r="C400" i="5"/>
  <c r="R400" i="5"/>
  <c r="J400" i="5"/>
  <c r="I400" i="5"/>
  <c r="H400" i="5"/>
  <c r="G400" i="5"/>
  <c r="E400" i="5"/>
  <c r="T408" i="5"/>
  <c r="D408" i="5"/>
  <c r="S408" i="5"/>
  <c r="C408" i="5"/>
  <c r="R408" i="5"/>
  <c r="J408" i="5"/>
  <c r="I408" i="5"/>
  <c r="H408" i="5"/>
  <c r="G408" i="5"/>
  <c r="F408" i="5"/>
  <c r="E408" i="5"/>
  <c r="T416" i="5"/>
  <c r="D416" i="5"/>
  <c r="S416" i="5"/>
  <c r="C416" i="5"/>
  <c r="R416" i="5"/>
  <c r="J416" i="5"/>
  <c r="I416" i="5"/>
  <c r="H416" i="5"/>
  <c r="G416" i="5"/>
  <c r="E416" i="5"/>
  <c r="T424" i="5"/>
  <c r="D424" i="5"/>
  <c r="S424" i="5"/>
  <c r="C424" i="5"/>
  <c r="R424" i="5"/>
  <c r="J424" i="5"/>
  <c r="I424" i="5"/>
  <c r="H424" i="5"/>
  <c r="G424" i="5"/>
  <c r="F424" i="5"/>
  <c r="E424" i="5"/>
  <c r="T432" i="5"/>
  <c r="D432" i="5"/>
  <c r="S432" i="5"/>
  <c r="C432" i="5"/>
  <c r="R432" i="5"/>
  <c r="J432" i="5"/>
  <c r="I432" i="5"/>
  <c r="H432" i="5"/>
  <c r="G432" i="5"/>
  <c r="E432" i="5"/>
  <c r="T440" i="5"/>
  <c r="D440" i="5"/>
  <c r="N440" i="5" s="1"/>
  <c r="S440" i="5"/>
  <c r="C440" i="5"/>
  <c r="R440" i="5"/>
  <c r="J440" i="5"/>
  <c r="I440" i="5"/>
  <c r="H440" i="5"/>
  <c r="G440" i="5"/>
  <c r="F440" i="5"/>
  <c r="E440" i="5"/>
  <c r="T448" i="5"/>
  <c r="D448" i="5"/>
  <c r="O448" i="5" s="1"/>
  <c r="S448" i="5"/>
  <c r="C448" i="5"/>
  <c r="R448" i="5"/>
  <c r="J448" i="5"/>
  <c r="I448" i="5"/>
  <c r="H448" i="5"/>
  <c r="G448" i="5"/>
  <c r="E448" i="5"/>
  <c r="T456" i="5"/>
  <c r="D456" i="5"/>
  <c r="Q456" i="5" s="1"/>
  <c r="S456" i="5"/>
  <c r="C456" i="5"/>
  <c r="R456" i="5"/>
  <c r="J456" i="5"/>
  <c r="I456" i="5"/>
  <c r="H456" i="5"/>
  <c r="G456" i="5"/>
  <c r="F456" i="5"/>
  <c r="E456" i="5"/>
  <c r="T464" i="5"/>
  <c r="D464" i="5"/>
  <c r="S464" i="5"/>
  <c r="C464" i="5"/>
  <c r="R464" i="5"/>
  <c r="J464" i="5"/>
  <c r="I464" i="5"/>
  <c r="H464" i="5"/>
  <c r="G464" i="5"/>
  <c r="E464" i="5"/>
  <c r="T472" i="5"/>
  <c r="D472" i="5"/>
  <c r="P472" i="5" s="1"/>
  <c r="S472" i="5"/>
  <c r="C472" i="5"/>
  <c r="R472" i="5"/>
  <c r="J472" i="5"/>
  <c r="I472" i="5"/>
  <c r="H472" i="5"/>
  <c r="G472" i="5"/>
  <c r="F472" i="5"/>
  <c r="E472" i="5"/>
  <c r="T480" i="5"/>
  <c r="D480" i="5"/>
  <c r="M480" i="5" s="1"/>
  <c r="S480" i="5"/>
  <c r="C480" i="5"/>
  <c r="R480" i="5"/>
  <c r="J480" i="5"/>
  <c r="I480" i="5"/>
  <c r="H480" i="5"/>
  <c r="G480" i="5"/>
  <c r="E480" i="5"/>
  <c r="T488" i="5"/>
  <c r="D488" i="5"/>
  <c r="Q488" i="5" s="1"/>
  <c r="S488" i="5"/>
  <c r="C488" i="5"/>
  <c r="R488" i="5"/>
  <c r="J488" i="5"/>
  <c r="I488" i="5"/>
  <c r="H488" i="5"/>
  <c r="G488" i="5"/>
  <c r="F488" i="5"/>
  <c r="E488" i="5"/>
  <c r="T496" i="5"/>
  <c r="D496" i="5"/>
  <c r="S496" i="5"/>
  <c r="C496" i="5"/>
  <c r="R496" i="5"/>
  <c r="J496" i="5"/>
  <c r="I496" i="5"/>
  <c r="H496" i="5"/>
  <c r="G496" i="5"/>
  <c r="E496" i="5"/>
  <c r="T504" i="5"/>
  <c r="D504" i="5"/>
  <c r="N504" i="5" s="1"/>
  <c r="S504" i="5"/>
  <c r="C504" i="5"/>
  <c r="R504" i="5"/>
  <c r="J504" i="5"/>
  <c r="I504" i="5"/>
  <c r="H504" i="5"/>
  <c r="G504" i="5"/>
  <c r="F504" i="5"/>
  <c r="E504" i="5"/>
  <c r="T512" i="5"/>
  <c r="D512" i="5"/>
  <c r="S512" i="5"/>
  <c r="C512" i="5"/>
  <c r="R512" i="5"/>
  <c r="J512" i="5"/>
  <c r="I512" i="5"/>
  <c r="H512" i="5"/>
  <c r="G512" i="5"/>
  <c r="E512" i="5"/>
  <c r="T520" i="5"/>
  <c r="D520" i="5"/>
  <c r="S520" i="5"/>
  <c r="C520" i="5"/>
  <c r="R520" i="5"/>
  <c r="J520" i="5"/>
  <c r="I520" i="5"/>
  <c r="H520" i="5"/>
  <c r="G520" i="5"/>
  <c r="M520" i="5"/>
  <c r="F520" i="5"/>
  <c r="E520" i="5"/>
  <c r="T528" i="5"/>
  <c r="D528" i="5"/>
  <c r="S528" i="5"/>
  <c r="C528" i="5"/>
  <c r="R528" i="5"/>
  <c r="J528" i="5"/>
  <c r="I528" i="5"/>
  <c r="H528" i="5"/>
  <c r="G528" i="5"/>
  <c r="E528" i="5"/>
  <c r="T536" i="5"/>
  <c r="D536" i="5"/>
  <c r="P536" i="5" s="1"/>
  <c r="S536" i="5"/>
  <c r="C536" i="5"/>
  <c r="R536" i="5"/>
  <c r="J536" i="5"/>
  <c r="I536" i="5"/>
  <c r="H536" i="5"/>
  <c r="G536" i="5"/>
  <c r="F536" i="5"/>
  <c r="E536" i="5"/>
  <c r="T544" i="5"/>
  <c r="D544" i="5"/>
  <c r="O544" i="5" s="1"/>
  <c r="S544" i="5"/>
  <c r="C544" i="5"/>
  <c r="R544" i="5"/>
  <c r="J544" i="5"/>
  <c r="I544" i="5"/>
  <c r="H544" i="5"/>
  <c r="G544" i="5"/>
  <c r="E544" i="5"/>
  <c r="H552" i="5"/>
  <c r="G552" i="5"/>
  <c r="F552" i="5"/>
  <c r="E552" i="5"/>
  <c r="T552" i="5"/>
  <c r="D552" i="5"/>
  <c r="N552" i="5" s="1"/>
  <c r="S552" i="5"/>
  <c r="C552" i="5"/>
  <c r="R552" i="5"/>
  <c r="J552" i="5"/>
  <c r="I552" i="5"/>
  <c r="H560" i="5"/>
  <c r="G560" i="5"/>
  <c r="F560" i="5"/>
  <c r="E560" i="5"/>
  <c r="T560" i="5"/>
  <c r="D560" i="5"/>
  <c r="S560" i="5"/>
  <c r="C560" i="5"/>
  <c r="R560" i="5"/>
  <c r="J560" i="5"/>
  <c r="I560" i="5"/>
  <c r="H568" i="5"/>
  <c r="G568" i="5"/>
  <c r="F568" i="5"/>
  <c r="E568" i="5"/>
  <c r="T568" i="5"/>
  <c r="D568" i="5"/>
  <c r="S568" i="5"/>
  <c r="C568" i="5"/>
  <c r="R568" i="5"/>
  <c r="J568" i="5"/>
  <c r="I568" i="5"/>
  <c r="H576" i="5"/>
  <c r="G576" i="5"/>
  <c r="F576" i="5"/>
  <c r="E576" i="5"/>
  <c r="T576" i="5"/>
  <c r="D576" i="5"/>
  <c r="S576" i="5"/>
  <c r="C576" i="5"/>
  <c r="R576" i="5"/>
  <c r="J576" i="5"/>
  <c r="I576" i="5"/>
  <c r="H584" i="5"/>
  <c r="G584" i="5"/>
  <c r="F584" i="5"/>
  <c r="E584" i="5"/>
  <c r="T584" i="5"/>
  <c r="D584" i="5"/>
  <c r="S584" i="5"/>
  <c r="C584" i="5"/>
  <c r="R584" i="5"/>
  <c r="J584" i="5"/>
  <c r="I584" i="5"/>
  <c r="H592" i="5"/>
  <c r="G592" i="5"/>
  <c r="F592" i="5"/>
  <c r="E592" i="5"/>
  <c r="T592" i="5"/>
  <c r="D592" i="5"/>
  <c r="S592" i="5"/>
  <c r="C592" i="5"/>
  <c r="R592" i="5"/>
  <c r="J592" i="5"/>
  <c r="I592" i="5"/>
  <c r="H600" i="5"/>
  <c r="G600" i="5"/>
  <c r="F600" i="5"/>
  <c r="E600" i="5"/>
  <c r="T600" i="5"/>
  <c r="D600" i="5"/>
  <c r="O600" i="5" s="1"/>
  <c r="S600" i="5"/>
  <c r="C600" i="5"/>
  <c r="R600" i="5"/>
  <c r="J600" i="5"/>
  <c r="I600" i="5"/>
  <c r="H608" i="5"/>
  <c r="G608" i="5"/>
  <c r="F608" i="5"/>
  <c r="E608" i="5"/>
  <c r="T608" i="5"/>
  <c r="D608" i="5"/>
  <c r="S608" i="5"/>
  <c r="C608" i="5"/>
  <c r="R608" i="5"/>
  <c r="J608" i="5"/>
  <c r="I608" i="5"/>
  <c r="H616" i="5"/>
  <c r="G616" i="5"/>
  <c r="F616" i="5"/>
  <c r="E616" i="5"/>
  <c r="T616" i="5"/>
  <c r="D616" i="5"/>
  <c r="K616" i="5" s="1"/>
  <c r="S616" i="5"/>
  <c r="C616" i="5"/>
  <c r="R616" i="5"/>
  <c r="J616" i="5"/>
  <c r="I616" i="5"/>
  <c r="H624" i="5"/>
  <c r="G624" i="5"/>
  <c r="F624" i="5"/>
  <c r="E624" i="5"/>
  <c r="T624" i="5"/>
  <c r="D624" i="5"/>
  <c r="M624" i="5" s="1"/>
  <c r="S624" i="5"/>
  <c r="C624" i="5"/>
  <c r="R624" i="5"/>
  <c r="J624" i="5"/>
  <c r="I624" i="5"/>
  <c r="H632" i="5"/>
  <c r="G632" i="5"/>
  <c r="F632" i="5"/>
  <c r="E632" i="5"/>
  <c r="T632" i="5"/>
  <c r="D632" i="5"/>
  <c r="L632" i="5" s="1"/>
  <c r="S632" i="5"/>
  <c r="C632" i="5"/>
  <c r="R632" i="5"/>
  <c r="J632" i="5"/>
  <c r="I632" i="5"/>
  <c r="H640" i="5"/>
  <c r="G640" i="5"/>
  <c r="F640" i="5"/>
  <c r="E640" i="5"/>
  <c r="T640" i="5"/>
  <c r="D640" i="5"/>
  <c r="P640" i="5" s="1"/>
  <c r="S640" i="5"/>
  <c r="C640" i="5"/>
  <c r="R640" i="5"/>
  <c r="J640" i="5"/>
  <c r="I640" i="5"/>
  <c r="H648" i="5"/>
  <c r="G648" i="5"/>
  <c r="F648" i="5"/>
  <c r="E648" i="5"/>
  <c r="T648" i="5"/>
  <c r="D648" i="5"/>
  <c r="S648" i="5"/>
  <c r="C648" i="5"/>
  <c r="R648" i="5"/>
  <c r="J648" i="5"/>
  <c r="I648" i="5"/>
  <c r="H656" i="5"/>
  <c r="G656" i="5"/>
  <c r="F656" i="5"/>
  <c r="E656" i="5"/>
  <c r="T656" i="5"/>
  <c r="D656" i="5"/>
  <c r="M656" i="5" s="1"/>
  <c r="S656" i="5"/>
  <c r="C656" i="5"/>
  <c r="R656" i="5"/>
  <c r="J656" i="5"/>
  <c r="I656" i="5"/>
  <c r="H664" i="5"/>
  <c r="G664" i="5"/>
  <c r="F664" i="5"/>
  <c r="E664" i="5"/>
  <c r="T664" i="5"/>
  <c r="D664" i="5"/>
  <c r="S664" i="5"/>
  <c r="C664" i="5"/>
  <c r="R664" i="5"/>
  <c r="J664" i="5"/>
  <c r="I664" i="5"/>
  <c r="H672" i="5"/>
  <c r="G672" i="5"/>
  <c r="F672" i="5"/>
  <c r="E672" i="5"/>
  <c r="T672" i="5"/>
  <c r="D672" i="5"/>
  <c r="S672" i="5"/>
  <c r="C672" i="5"/>
  <c r="R672" i="5"/>
  <c r="J672" i="5"/>
  <c r="I672" i="5"/>
  <c r="H680" i="5"/>
  <c r="G680" i="5"/>
  <c r="F680" i="5"/>
  <c r="E680" i="5"/>
  <c r="T680" i="5"/>
  <c r="D680" i="5"/>
  <c r="S680" i="5"/>
  <c r="C680" i="5"/>
  <c r="R680" i="5"/>
  <c r="J680" i="5"/>
  <c r="I680" i="5"/>
  <c r="H688" i="5"/>
  <c r="G688" i="5"/>
  <c r="F688" i="5"/>
  <c r="E688" i="5"/>
  <c r="T688" i="5"/>
  <c r="D688" i="5"/>
  <c r="S688" i="5"/>
  <c r="C688" i="5"/>
  <c r="R688" i="5"/>
  <c r="J688" i="5"/>
  <c r="I688" i="5"/>
  <c r="H696" i="5"/>
  <c r="G696" i="5"/>
  <c r="F696" i="5"/>
  <c r="E696" i="5"/>
  <c r="T696" i="5"/>
  <c r="D696" i="5"/>
  <c r="S696" i="5"/>
  <c r="C696" i="5"/>
  <c r="R696" i="5"/>
  <c r="J696" i="5"/>
  <c r="I696" i="5"/>
  <c r="H704" i="5"/>
  <c r="G704" i="5"/>
  <c r="F704" i="5"/>
  <c r="E704" i="5"/>
  <c r="T704" i="5"/>
  <c r="D704" i="5"/>
  <c r="L704" i="5" s="1"/>
  <c r="S704" i="5"/>
  <c r="C704" i="5"/>
  <c r="R704" i="5"/>
  <c r="J704" i="5"/>
  <c r="I704" i="5"/>
  <c r="H712" i="5"/>
  <c r="G712" i="5"/>
  <c r="F712" i="5"/>
  <c r="E712" i="5"/>
  <c r="T712" i="5"/>
  <c r="D712" i="5"/>
  <c r="S712" i="5"/>
  <c r="C712" i="5"/>
  <c r="R712" i="5"/>
  <c r="J712" i="5"/>
  <c r="I712" i="5"/>
  <c r="H720" i="5"/>
  <c r="G720" i="5"/>
  <c r="F720" i="5"/>
  <c r="E720" i="5"/>
  <c r="T720" i="5"/>
  <c r="D720" i="5"/>
  <c r="S720" i="5"/>
  <c r="C720" i="5"/>
  <c r="R720" i="5"/>
  <c r="J720" i="5"/>
  <c r="I720" i="5"/>
  <c r="H728" i="5"/>
  <c r="G728" i="5"/>
  <c r="F728" i="5"/>
  <c r="E728" i="5"/>
  <c r="T728" i="5"/>
  <c r="D728" i="5"/>
  <c r="O728" i="5" s="1"/>
  <c r="S728" i="5"/>
  <c r="C728" i="5"/>
  <c r="R728" i="5"/>
  <c r="J728" i="5"/>
  <c r="I728" i="5"/>
  <c r="H736" i="5"/>
  <c r="G736" i="5"/>
  <c r="F736" i="5"/>
  <c r="E736" i="5"/>
  <c r="T736" i="5"/>
  <c r="D736" i="5"/>
  <c r="S736" i="5"/>
  <c r="C736" i="5"/>
  <c r="R736" i="5"/>
  <c r="J736" i="5"/>
  <c r="I736" i="5"/>
  <c r="H744" i="5"/>
  <c r="G744" i="5"/>
  <c r="F744" i="5"/>
  <c r="E744" i="5"/>
  <c r="T744" i="5"/>
  <c r="D744" i="5"/>
  <c r="S744" i="5"/>
  <c r="C744" i="5"/>
  <c r="R744" i="5"/>
  <c r="J744" i="5"/>
  <c r="I744" i="5"/>
  <c r="H752" i="5"/>
  <c r="G752" i="5"/>
  <c r="F752" i="5"/>
  <c r="E752" i="5"/>
  <c r="T752" i="5"/>
  <c r="D752" i="5"/>
  <c r="S752" i="5"/>
  <c r="C752" i="5"/>
  <c r="R752" i="5"/>
  <c r="J752" i="5"/>
  <c r="I752" i="5"/>
  <c r="H760" i="5"/>
  <c r="G760" i="5"/>
  <c r="F760" i="5"/>
  <c r="E760" i="5"/>
  <c r="T760" i="5"/>
  <c r="D760" i="5"/>
  <c r="L760" i="5" s="1"/>
  <c r="S760" i="5"/>
  <c r="C760" i="5"/>
  <c r="R760" i="5"/>
  <c r="J760" i="5"/>
  <c r="I760" i="5"/>
  <c r="H768" i="5"/>
  <c r="G768" i="5"/>
  <c r="F768" i="5"/>
  <c r="E768" i="5"/>
  <c r="T768" i="5"/>
  <c r="D768" i="5"/>
  <c r="S768" i="5"/>
  <c r="C768" i="5"/>
  <c r="R768" i="5"/>
  <c r="J768" i="5"/>
  <c r="I768" i="5"/>
  <c r="H776" i="5"/>
  <c r="G776" i="5"/>
  <c r="F776" i="5"/>
  <c r="E776" i="5"/>
  <c r="T776" i="5"/>
  <c r="D776" i="5"/>
  <c r="S776" i="5"/>
  <c r="C776" i="5"/>
  <c r="R776" i="5"/>
  <c r="J776" i="5"/>
  <c r="I776" i="5"/>
  <c r="H784" i="5"/>
  <c r="G784" i="5"/>
  <c r="F784" i="5"/>
  <c r="E784" i="5"/>
  <c r="T784" i="5"/>
  <c r="D784" i="5"/>
  <c r="M784" i="5" s="1"/>
  <c r="S784" i="5"/>
  <c r="C784" i="5"/>
  <c r="R784" i="5"/>
  <c r="J784" i="5"/>
  <c r="I784" i="5"/>
  <c r="H792" i="5"/>
  <c r="G792" i="5"/>
  <c r="F792" i="5"/>
  <c r="E792" i="5"/>
  <c r="T792" i="5"/>
  <c r="D792" i="5"/>
  <c r="S792" i="5"/>
  <c r="C792" i="5"/>
  <c r="R792" i="5"/>
  <c r="J792" i="5"/>
  <c r="I792" i="5"/>
  <c r="H800" i="5"/>
  <c r="G800" i="5"/>
  <c r="F800" i="5"/>
  <c r="E800" i="5"/>
  <c r="T800" i="5"/>
  <c r="D800" i="5"/>
  <c r="S800" i="5"/>
  <c r="C800" i="5"/>
  <c r="R800" i="5"/>
  <c r="J800" i="5"/>
  <c r="I800" i="5"/>
  <c r="H808" i="5"/>
  <c r="G808" i="5"/>
  <c r="F808" i="5"/>
  <c r="E808" i="5"/>
  <c r="T808" i="5"/>
  <c r="D808" i="5"/>
  <c r="S808" i="5"/>
  <c r="C808" i="5"/>
  <c r="R808" i="5"/>
  <c r="J808" i="5"/>
  <c r="I808" i="5"/>
  <c r="H816" i="5"/>
  <c r="G816" i="5"/>
  <c r="F816" i="5"/>
  <c r="E816" i="5"/>
  <c r="T816" i="5"/>
  <c r="D816" i="5"/>
  <c r="S816" i="5"/>
  <c r="C816" i="5"/>
  <c r="R816" i="5"/>
  <c r="J816" i="5"/>
  <c r="I816" i="5"/>
  <c r="H824" i="5"/>
  <c r="G824" i="5"/>
  <c r="F824" i="5"/>
  <c r="E824" i="5"/>
  <c r="T824" i="5"/>
  <c r="D824" i="5"/>
  <c r="P824" i="5" s="1"/>
  <c r="S824" i="5"/>
  <c r="C824" i="5"/>
  <c r="R824" i="5"/>
  <c r="J824" i="5"/>
  <c r="I824" i="5"/>
  <c r="H832" i="5"/>
  <c r="G832" i="5"/>
  <c r="F832" i="5"/>
  <c r="E832" i="5"/>
  <c r="T832" i="5"/>
  <c r="D832" i="5"/>
  <c r="S832" i="5"/>
  <c r="C832" i="5"/>
  <c r="R832" i="5"/>
  <c r="J832" i="5"/>
  <c r="I832" i="5"/>
  <c r="H840" i="5"/>
  <c r="G840" i="5"/>
  <c r="F840" i="5"/>
  <c r="E840" i="5"/>
  <c r="T840" i="5"/>
  <c r="D840" i="5"/>
  <c r="N840" i="5" s="1"/>
  <c r="S840" i="5"/>
  <c r="C840" i="5"/>
  <c r="R840" i="5"/>
  <c r="J840" i="5"/>
  <c r="I840" i="5"/>
  <c r="H848" i="5"/>
  <c r="G848" i="5"/>
  <c r="F848" i="5"/>
  <c r="E848" i="5"/>
  <c r="T848" i="5"/>
  <c r="D848" i="5"/>
  <c r="O848" i="5" s="1"/>
  <c r="S848" i="5"/>
  <c r="C848" i="5"/>
  <c r="R848" i="5"/>
  <c r="J848" i="5"/>
  <c r="I848" i="5"/>
  <c r="H856" i="5"/>
  <c r="G856" i="5"/>
  <c r="F856" i="5"/>
  <c r="E856" i="5"/>
  <c r="T856" i="5"/>
  <c r="D856" i="5"/>
  <c r="O856" i="5" s="1"/>
  <c r="S856" i="5"/>
  <c r="C856" i="5"/>
  <c r="R856" i="5"/>
  <c r="J856" i="5"/>
  <c r="I856" i="5"/>
  <c r="H864" i="5"/>
  <c r="G864" i="5"/>
  <c r="F864" i="5"/>
  <c r="E864" i="5"/>
  <c r="T864" i="5"/>
  <c r="D864" i="5"/>
  <c r="S864" i="5"/>
  <c r="C864" i="5"/>
  <c r="R864" i="5"/>
  <c r="J864" i="5"/>
  <c r="I864" i="5"/>
  <c r="H872" i="5"/>
  <c r="G872" i="5"/>
  <c r="F872" i="5"/>
  <c r="E872" i="5"/>
  <c r="T872" i="5"/>
  <c r="D872" i="5"/>
  <c r="K872" i="5" s="1"/>
  <c r="S872" i="5"/>
  <c r="C872" i="5"/>
  <c r="R872" i="5"/>
  <c r="J872" i="5"/>
  <c r="I872" i="5"/>
  <c r="H880" i="5"/>
  <c r="G880" i="5"/>
  <c r="F880" i="5"/>
  <c r="E880" i="5"/>
  <c r="T880" i="5"/>
  <c r="D880" i="5"/>
  <c r="S880" i="5"/>
  <c r="C880" i="5"/>
  <c r="R880" i="5"/>
  <c r="J880" i="5"/>
  <c r="I880" i="5"/>
  <c r="H888" i="5"/>
  <c r="G888" i="5"/>
  <c r="F888" i="5"/>
  <c r="E888" i="5"/>
  <c r="T888" i="5"/>
  <c r="D888" i="5"/>
  <c r="S888" i="5"/>
  <c r="C888" i="5"/>
  <c r="R888" i="5"/>
  <c r="J888" i="5"/>
  <c r="I888" i="5"/>
  <c r="H896" i="5"/>
  <c r="G896" i="5"/>
  <c r="F896" i="5"/>
  <c r="E896" i="5"/>
  <c r="T896" i="5"/>
  <c r="D896" i="5"/>
  <c r="K896" i="5" s="1"/>
  <c r="S896" i="5"/>
  <c r="C896" i="5"/>
  <c r="R896" i="5"/>
  <c r="J896" i="5"/>
  <c r="I896" i="5"/>
  <c r="H904" i="5"/>
  <c r="G904" i="5"/>
  <c r="F904" i="5"/>
  <c r="E904" i="5"/>
  <c r="T904" i="5"/>
  <c r="D904" i="5"/>
  <c r="S904" i="5"/>
  <c r="C904" i="5"/>
  <c r="R904" i="5"/>
  <c r="J904" i="5"/>
  <c r="I904" i="5"/>
  <c r="H912" i="5"/>
  <c r="G912" i="5"/>
  <c r="F912" i="5"/>
  <c r="E912" i="5"/>
  <c r="T912" i="5"/>
  <c r="D912" i="5"/>
  <c r="M912" i="5" s="1"/>
  <c r="S912" i="5"/>
  <c r="C912" i="5"/>
  <c r="R912" i="5"/>
  <c r="J912" i="5"/>
  <c r="I912" i="5"/>
  <c r="H920" i="5"/>
  <c r="G920" i="5"/>
  <c r="F920" i="5"/>
  <c r="E920" i="5"/>
  <c r="T920" i="5"/>
  <c r="D920" i="5"/>
  <c r="S920" i="5"/>
  <c r="C920" i="5"/>
  <c r="R920" i="5"/>
  <c r="J920" i="5"/>
  <c r="I920" i="5"/>
  <c r="H928" i="5"/>
  <c r="G928" i="5"/>
  <c r="F928" i="5"/>
  <c r="E928" i="5"/>
  <c r="T928" i="5"/>
  <c r="D928" i="5"/>
  <c r="S928" i="5"/>
  <c r="C928" i="5"/>
  <c r="R928" i="5"/>
  <c r="J928" i="5"/>
  <c r="I928" i="5"/>
  <c r="I936" i="5"/>
  <c r="H936" i="5"/>
  <c r="G936" i="5"/>
  <c r="T936" i="5"/>
  <c r="D936" i="5"/>
  <c r="J936" i="5"/>
  <c r="F936" i="5"/>
  <c r="E936" i="5"/>
  <c r="S936" i="5"/>
  <c r="C936" i="5"/>
  <c r="R936" i="5"/>
  <c r="I944" i="5"/>
  <c r="H944" i="5"/>
  <c r="G944" i="5"/>
  <c r="F944" i="5"/>
  <c r="E944" i="5"/>
  <c r="T944" i="5"/>
  <c r="D944" i="5"/>
  <c r="O944" i="5" s="1"/>
  <c r="J944" i="5"/>
  <c r="C944" i="5"/>
  <c r="S944" i="5"/>
  <c r="R944" i="5"/>
  <c r="I952" i="5"/>
  <c r="H952" i="5"/>
  <c r="G952" i="5"/>
  <c r="F952" i="5"/>
  <c r="E952" i="5"/>
  <c r="T952" i="5"/>
  <c r="D952" i="5"/>
  <c r="J952" i="5"/>
  <c r="C952" i="5"/>
  <c r="S952" i="5"/>
  <c r="R952" i="5"/>
  <c r="I960" i="5"/>
  <c r="H960" i="5"/>
  <c r="G960" i="5"/>
  <c r="F960" i="5"/>
  <c r="E960" i="5"/>
  <c r="T960" i="5"/>
  <c r="D960" i="5"/>
  <c r="P960" i="5" s="1"/>
  <c r="J960" i="5"/>
  <c r="C960" i="5"/>
  <c r="S960" i="5"/>
  <c r="R960" i="5"/>
  <c r="I968" i="5"/>
  <c r="H968" i="5"/>
  <c r="G968" i="5"/>
  <c r="F968" i="5"/>
  <c r="E968" i="5"/>
  <c r="T968" i="5"/>
  <c r="D968" i="5"/>
  <c r="O968" i="5" s="1"/>
  <c r="J968" i="5"/>
  <c r="C968" i="5"/>
  <c r="S968" i="5"/>
  <c r="R968" i="5"/>
  <c r="I976" i="5"/>
  <c r="H976" i="5"/>
  <c r="G976" i="5"/>
  <c r="F976" i="5"/>
  <c r="E976" i="5"/>
  <c r="T976" i="5"/>
  <c r="D976" i="5"/>
  <c r="J976" i="5"/>
  <c r="C976" i="5"/>
  <c r="S976" i="5"/>
  <c r="R976" i="5"/>
  <c r="I984" i="5"/>
  <c r="H984" i="5"/>
  <c r="G984" i="5"/>
  <c r="F984" i="5"/>
  <c r="E984" i="5"/>
  <c r="T984" i="5"/>
  <c r="D984" i="5"/>
  <c r="P984" i="5" s="1"/>
  <c r="J984" i="5"/>
  <c r="C984" i="5"/>
  <c r="S984" i="5"/>
  <c r="R984" i="5"/>
  <c r="I992" i="5"/>
  <c r="H992" i="5"/>
  <c r="G992" i="5"/>
  <c r="F992" i="5"/>
  <c r="E992" i="5"/>
  <c r="T992" i="5"/>
  <c r="D992" i="5"/>
  <c r="P992" i="5" s="1"/>
  <c r="J992" i="5"/>
  <c r="C992" i="5"/>
  <c r="S992" i="5"/>
  <c r="R992" i="5"/>
  <c r="I1000" i="5"/>
  <c r="H1000" i="5"/>
  <c r="G1000" i="5"/>
  <c r="F1000" i="5"/>
  <c r="E1000" i="5"/>
  <c r="T1000" i="5"/>
  <c r="D1000" i="5"/>
  <c r="J1000" i="5"/>
  <c r="C1000" i="5"/>
  <c r="S1000" i="5"/>
  <c r="R1000" i="5"/>
  <c r="I1008" i="5"/>
  <c r="H1008" i="5"/>
  <c r="G1008" i="5"/>
  <c r="F1008" i="5"/>
  <c r="E1008" i="5"/>
  <c r="T1008" i="5"/>
  <c r="D1008" i="5"/>
  <c r="J1008" i="5"/>
  <c r="C1008" i="5"/>
  <c r="S1008" i="5"/>
  <c r="R1008" i="5"/>
  <c r="I1016" i="5"/>
  <c r="H1016" i="5"/>
  <c r="G1016" i="5"/>
  <c r="F1016" i="5"/>
  <c r="E1016" i="5"/>
  <c r="T1016" i="5"/>
  <c r="D1016" i="5"/>
  <c r="J1016" i="5"/>
  <c r="C1016" i="5"/>
  <c r="S1016" i="5"/>
  <c r="R1016" i="5"/>
  <c r="I1024" i="5"/>
  <c r="H1024" i="5"/>
  <c r="G1024" i="5"/>
  <c r="F1024" i="5"/>
  <c r="E1024" i="5"/>
  <c r="T1024" i="5"/>
  <c r="D1024" i="5"/>
  <c r="Q1024" i="5" s="1"/>
  <c r="J1024" i="5"/>
  <c r="C1024" i="5"/>
  <c r="S1024" i="5"/>
  <c r="R1024" i="5"/>
  <c r="I1032" i="5"/>
  <c r="H1032" i="5"/>
  <c r="G1032" i="5"/>
  <c r="F1032" i="5"/>
  <c r="E1032" i="5"/>
  <c r="T1032" i="5"/>
  <c r="D1032" i="5"/>
  <c r="J1032" i="5"/>
  <c r="C1032" i="5"/>
  <c r="S1032" i="5"/>
  <c r="R1032" i="5"/>
  <c r="I1040" i="5"/>
  <c r="H1040" i="5"/>
  <c r="G1040" i="5"/>
  <c r="F1040" i="5"/>
  <c r="E1040" i="5"/>
  <c r="T1040" i="5"/>
  <c r="D1040" i="5"/>
  <c r="Q1040" i="5" s="1"/>
  <c r="J1040" i="5"/>
  <c r="C1040" i="5"/>
  <c r="S1040" i="5"/>
  <c r="R1040" i="5"/>
  <c r="I1048" i="5"/>
  <c r="H1048" i="5"/>
  <c r="G1048" i="5"/>
  <c r="F1048" i="5"/>
  <c r="E1048" i="5"/>
  <c r="T1048" i="5"/>
  <c r="D1048" i="5"/>
  <c r="M1048" i="5" s="1"/>
  <c r="J1048" i="5"/>
  <c r="C1048" i="5"/>
  <c r="S1048" i="5"/>
  <c r="R1048" i="5"/>
  <c r="I1056" i="5"/>
  <c r="H1056" i="5"/>
  <c r="G1056" i="5"/>
  <c r="F1056" i="5"/>
  <c r="E1056" i="5"/>
  <c r="T1056" i="5"/>
  <c r="D1056" i="5"/>
  <c r="J1056" i="5"/>
  <c r="C1056" i="5"/>
  <c r="S1056" i="5"/>
  <c r="R1056" i="5"/>
  <c r="I1064" i="5"/>
  <c r="H1064" i="5"/>
  <c r="G1064" i="5"/>
  <c r="F1064" i="5"/>
  <c r="E1064" i="5"/>
  <c r="T1064" i="5"/>
  <c r="D1064" i="5"/>
  <c r="K1064" i="5" s="1"/>
  <c r="J1064" i="5"/>
  <c r="C1064" i="5"/>
  <c r="S1064" i="5"/>
  <c r="I1072" i="5"/>
  <c r="H1072" i="5"/>
  <c r="G1072" i="5"/>
  <c r="F1072" i="5"/>
  <c r="E1072" i="5"/>
  <c r="T1072" i="5"/>
  <c r="D1072" i="5"/>
  <c r="J1072" i="5"/>
  <c r="C1072" i="5"/>
  <c r="S1072" i="5"/>
  <c r="R1072" i="5"/>
  <c r="I1080" i="5"/>
  <c r="H1080" i="5"/>
  <c r="G1080" i="5"/>
  <c r="F1080" i="5"/>
  <c r="E1080" i="5"/>
  <c r="T1080" i="5"/>
  <c r="D1080" i="5"/>
  <c r="J1080" i="5"/>
  <c r="C1080" i="5"/>
  <c r="S1080" i="5"/>
  <c r="R1080" i="5"/>
  <c r="I1088" i="5"/>
  <c r="H1088" i="5"/>
  <c r="G1088" i="5"/>
  <c r="F1088" i="5"/>
  <c r="E1088" i="5"/>
  <c r="T1088" i="5"/>
  <c r="D1088" i="5"/>
  <c r="M1088" i="5" s="1"/>
  <c r="J1088" i="5"/>
  <c r="C1088" i="5"/>
  <c r="S1088" i="5"/>
  <c r="R1088" i="5"/>
  <c r="I1096" i="5"/>
  <c r="H1096" i="5"/>
  <c r="G1096" i="5"/>
  <c r="F1096" i="5"/>
  <c r="E1096" i="5"/>
  <c r="T1096" i="5"/>
  <c r="D1096" i="5"/>
  <c r="J1096" i="5"/>
  <c r="C1096" i="5"/>
  <c r="S1096" i="5"/>
  <c r="R1096" i="5"/>
  <c r="I1104" i="5"/>
  <c r="H1104" i="5"/>
  <c r="G1104" i="5"/>
  <c r="F1104" i="5"/>
  <c r="E1104" i="5"/>
  <c r="T1104" i="5"/>
  <c r="D1104" i="5"/>
  <c r="J1104" i="5"/>
  <c r="C1104" i="5"/>
  <c r="S1104" i="5"/>
  <c r="R1104" i="5"/>
  <c r="I1112" i="5"/>
  <c r="H1112" i="5"/>
  <c r="G1112" i="5"/>
  <c r="F1112" i="5"/>
  <c r="E1112" i="5"/>
  <c r="T1112" i="5"/>
  <c r="D1112" i="5"/>
  <c r="Q1112" i="5" s="1"/>
  <c r="J1112" i="5"/>
  <c r="C1112" i="5"/>
  <c r="S1112" i="5"/>
  <c r="R1112" i="5"/>
  <c r="I1120" i="5"/>
  <c r="H1120" i="5"/>
  <c r="G1120" i="5"/>
  <c r="F1120" i="5"/>
  <c r="E1120" i="5"/>
  <c r="T1120" i="5"/>
  <c r="D1120" i="5"/>
  <c r="K1120" i="5" s="1"/>
  <c r="J1120" i="5"/>
  <c r="C1120" i="5"/>
  <c r="S1120" i="5"/>
  <c r="R1120" i="5"/>
  <c r="I1128" i="5"/>
  <c r="H1128" i="5"/>
  <c r="G1128" i="5"/>
  <c r="F1128" i="5"/>
  <c r="E1128" i="5"/>
  <c r="T1128" i="5"/>
  <c r="D1128" i="5"/>
  <c r="J1128" i="5"/>
  <c r="C1128" i="5"/>
  <c r="S1128" i="5"/>
  <c r="R1128" i="5"/>
  <c r="I1136" i="5"/>
  <c r="H1136" i="5"/>
  <c r="G1136" i="5"/>
  <c r="F1136" i="5"/>
  <c r="E1136" i="5"/>
  <c r="T1136" i="5"/>
  <c r="D1136" i="5"/>
  <c r="N1136" i="5" s="1"/>
  <c r="J1136" i="5"/>
  <c r="C1136" i="5"/>
  <c r="S1136" i="5"/>
  <c r="R1136" i="5"/>
  <c r="I1144" i="5"/>
  <c r="H1144" i="5"/>
  <c r="G1144" i="5"/>
  <c r="F1144" i="5"/>
  <c r="E1144" i="5"/>
  <c r="T1144" i="5"/>
  <c r="D1144" i="5"/>
  <c r="L1144" i="5" s="1"/>
  <c r="J1144" i="5"/>
  <c r="C1144" i="5"/>
  <c r="S1144" i="5"/>
  <c r="R1144" i="5"/>
  <c r="I1152" i="5"/>
  <c r="H1152" i="5"/>
  <c r="G1152" i="5"/>
  <c r="F1152" i="5"/>
  <c r="E1152" i="5"/>
  <c r="T1152" i="5"/>
  <c r="D1152" i="5"/>
  <c r="O1152" i="5" s="1"/>
  <c r="J1152" i="5"/>
  <c r="C1152" i="5"/>
  <c r="S1152" i="5"/>
  <c r="R1152" i="5"/>
  <c r="I1160" i="5"/>
  <c r="H1160" i="5"/>
  <c r="G1160" i="5"/>
  <c r="F1160" i="5"/>
  <c r="E1160" i="5"/>
  <c r="T1160" i="5"/>
  <c r="D1160" i="5"/>
  <c r="O1160" i="5" s="1"/>
  <c r="J1160" i="5"/>
  <c r="C1160" i="5"/>
  <c r="S1160" i="5"/>
  <c r="R1160" i="5"/>
  <c r="I1168" i="5"/>
  <c r="H1168" i="5"/>
  <c r="G1168" i="5"/>
  <c r="F1168" i="5"/>
  <c r="E1168" i="5"/>
  <c r="T1168" i="5"/>
  <c r="D1168" i="5"/>
  <c r="J1168" i="5"/>
  <c r="C1168" i="5"/>
  <c r="S1168" i="5"/>
  <c r="R1168" i="5"/>
  <c r="I1176" i="5"/>
  <c r="H1176" i="5"/>
  <c r="G1176" i="5"/>
  <c r="F1176" i="5"/>
  <c r="E1176" i="5"/>
  <c r="T1176" i="5"/>
  <c r="D1176" i="5"/>
  <c r="N1176" i="5" s="1"/>
  <c r="J1176" i="5"/>
  <c r="C1176" i="5"/>
  <c r="S1176" i="5"/>
  <c r="R1176" i="5"/>
  <c r="I1184" i="5"/>
  <c r="H1184" i="5"/>
  <c r="G1184" i="5"/>
  <c r="F1184" i="5"/>
  <c r="E1184" i="5"/>
  <c r="T1184" i="5"/>
  <c r="D1184" i="5"/>
  <c r="J1184" i="5"/>
  <c r="C1184" i="5"/>
  <c r="S1184" i="5"/>
  <c r="R1184" i="5"/>
  <c r="I1192" i="5"/>
  <c r="H1192" i="5"/>
  <c r="G1192" i="5"/>
  <c r="F1192" i="5"/>
  <c r="E1192" i="5"/>
  <c r="T1192" i="5"/>
  <c r="D1192" i="5"/>
  <c r="J1192" i="5"/>
  <c r="C1192" i="5"/>
  <c r="S1192" i="5"/>
  <c r="I1200" i="5"/>
  <c r="H1200" i="5"/>
  <c r="G1200" i="5"/>
  <c r="F1200" i="5"/>
  <c r="E1200" i="5"/>
  <c r="T1200" i="5"/>
  <c r="D1200" i="5"/>
  <c r="O1200" i="5" s="1"/>
  <c r="J1200" i="5"/>
  <c r="C1200" i="5"/>
  <c r="S1200" i="5"/>
  <c r="R1200" i="5"/>
  <c r="I1208" i="5"/>
  <c r="H1208" i="5"/>
  <c r="G1208" i="5"/>
  <c r="F1208" i="5"/>
  <c r="E1208" i="5"/>
  <c r="T1208" i="5"/>
  <c r="D1208" i="5"/>
  <c r="J1208" i="5"/>
  <c r="C1208" i="5"/>
  <c r="S1208" i="5"/>
  <c r="R1208" i="5"/>
  <c r="I1216" i="5"/>
  <c r="H1216" i="5"/>
  <c r="G1216" i="5"/>
  <c r="F1216" i="5"/>
  <c r="E1216" i="5"/>
  <c r="T1216" i="5"/>
  <c r="D1216" i="5"/>
  <c r="J1216" i="5"/>
  <c r="C1216" i="5"/>
  <c r="S1216" i="5"/>
  <c r="R1216" i="5"/>
  <c r="I1224" i="5"/>
  <c r="H1224" i="5"/>
  <c r="G1224" i="5"/>
  <c r="F1224" i="5"/>
  <c r="E1224" i="5"/>
  <c r="T1224" i="5"/>
  <c r="D1224" i="5"/>
  <c r="P1224" i="5" s="1"/>
  <c r="J1224" i="5"/>
  <c r="C1224" i="5"/>
  <c r="S1224" i="5"/>
  <c r="R1224" i="5"/>
  <c r="I1232" i="5"/>
  <c r="H1232" i="5"/>
  <c r="G1232" i="5"/>
  <c r="F1232" i="5"/>
  <c r="E1232" i="5"/>
  <c r="T1232" i="5"/>
  <c r="D1232" i="5"/>
  <c r="J1232" i="5"/>
  <c r="C1232" i="5"/>
  <c r="S1232" i="5"/>
  <c r="R1232" i="5"/>
  <c r="I1240" i="5"/>
  <c r="H1240" i="5"/>
  <c r="G1240" i="5"/>
  <c r="F1240" i="5"/>
  <c r="E1240" i="5"/>
  <c r="T1240" i="5"/>
  <c r="D1240" i="5"/>
  <c r="P1240" i="5" s="1"/>
  <c r="J1240" i="5"/>
  <c r="C1240" i="5"/>
  <c r="S1240" i="5"/>
  <c r="R1240" i="5"/>
  <c r="I1248" i="5"/>
  <c r="H1248" i="5"/>
  <c r="G1248" i="5"/>
  <c r="F1248" i="5"/>
  <c r="E1248" i="5"/>
  <c r="T1248" i="5"/>
  <c r="D1248" i="5"/>
  <c r="N1248" i="5" s="1"/>
  <c r="J1248" i="5"/>
  <c r="C1248" i="5"/>
  <c r="S1248" i="5"/>
  <c r="R1248" i="5"/>
  <c r="I1256" i="5"/>
  <c r="H1256" i="5"/>
  <c r="G1256" i="5"/>
  <c r="F1256" i="5"/>
  <c r="E1256" i="5"/>
  <c r="T1256" i="5"/>
  <c r="D1256" i="5"/>
  <c r="Q1256" i="5" s="1"/>
  <c r="J1256" i="5"/>
  <c r="C1256" i="5"/>
  <c r="S1256" i="5"/>
  <c r="R1256" i="5"/>
  <c r="I1264" i="5"/>
  <c r="H1264" i="5"/>
  <c r="G1264" i="5"/>
  <c r="F1264" i="5"/>
  <c r="E1264" i="5"/>
  <c r="T1264" i="5"/>
  <c r="D1264" i="5"/>
  <c r="J1264" i="5"/>
  <c r="C1264" i="5"/>
  <c r="S1264" i="5"/>
  <c r="R1264" i="5"/>
  <c r="I1272" i="5"/>
  <c r="H1272" i="5"/>
  <c r="G1272" i="5"/>
  <c r="F1272" i="5"/>
  <c r="E1272" i="5"/>
  <c r="T1272" i="5"/>
  <c r="D1272" i="5"/>
  <c r="Q1272" i="5" s="1"/>
  <c r="J1272" i="5"/>
  <c r="C1272" i="5"/>
  <c r="S1272" i="5"/>
  <c r="R1272" i="5"/>
  <c r="I1280" i="5"/>
  <c r="H1280" i="5"/>
  <c r="G1280" i="5"/>
  <c r="F1280" i="5"/>
  <c r="E1280" i="5"/>
  <c r="T1280" i="5"/>
  <c r="D1280" i="5"/>
  <c r="P1280" i="5" s="1"/>
  <c r="J1280" i="5"/>
  <c r="C1280" i="5"/>
  <c r="S1280" i="5"/>
  <c r="R1280" i="5"/>
  <c r="I1296" i="5"/>
  <c r="H1296" i="5"/>
  <c r="G1296" i="5"/>
  <c r="F1296" i="5"/>
  <c r="E1296" i="5"/>
  <c r="T1296" i="5"/>
  <c r="D1296" i="5"/>
  <c r="O1296" i="5" s="1"/>
  <c r="J1296" i="5"/>
  <c r="C1296" i="5"/>
  <c r="S1296" i="5"/>
  <c r="R1296" i="5"/>
  <c r="I1304" i="5"/>
  <c r="H1304" i="5"/>
  <c r="G1304" i="5"/>
  <c r="F1304" i="5"/>
  <c r="E1304" i="5"/>
  <c r="T1304" i="5"/>
  <c r="D1304" i="5"/>
  <c r="O1304" i="5" s="1"/>
  <c r="J1304" i="5"/>
  <c r="C1304" i="5"/>
  <c r="S1304" i="5"/>
  <c r="R1304" i="5"/>
  <c r="I1312" i="5"/>
  <c r="H1312" i="5"/>
  <c r="G1312" i="5"/>
  <c r="F1312" i="5"/>
  <c r="E1312" i="5"/>
  <c r="T1312" i="5"/>
  <c r="D1312" i="5"/>
  <c r="J1312" i="5"/>
  <c r="C1312" i="5"/>
  <c r="S1312" i="5"/>
  <c r="R1312" i="5"/>
  <c r="I1320" i="5"/>
  <c r="H1320" i="5"/>
  <c r="G1320" i="5"/>
  <c r="F1320" i="5"/>
  <c r="E1320" i="5"/>
  <c r="T1320" i="5"/>
  <c r="D1320" i="5"/>
  <c r="J1320" i="5"/>
  <c r="C1320" i="5"/>
  <c r="S1320" i="5"/>
  <c r="I1328" i="5"/>
  <c r="H1328" i="5"/>
  <c r="G1328" i="5"/>
  <c r="F1328" i="5"/>
  <c r="E1328" i="5"/>
  <c r="T1328" i="5"/>
  <c r="D1328" i="5"/>
  <c r="K1328" i="5" s="1"/>
  <c r="J1328" i="5"/>
  <c r="C1328" i="5"/>
  <c r="S1328" i="5"/>
  <c r="R1328" i="5"/>
  <c r="I1336" i="5"/>
  <c r="H1336" i="5"/>
  <c r="G1336" i="5"/>
  <c r="F1336" i="5"/>
  <c r="E1336" i="5"/>
  <c r="T1336" i="5"/>
  <c r="D1336" i="5"/>
  <c r="N1336" i="5" s="1"/>
  <c r="J1336" i="5"/>
  <c r="C1336" i="5"/>
  <c r="S1336" i="5"/>
  <c r="R1336" i="5"/>
  <c r="I1352" i="5"/>
  <c r="H1352" i="5"/>
  <c r="G1352" i="5"/>
  <c r="F1352" i="5"/>
  <c r="E1352" i="5"/>
  <c r="T1352" i="5"/>
  <c r="D1352" i="5"/>
  <c r="O1352" i="5" s="1"/>
  <c r="J1352" i="5"/>
  <c r="C1352" i="5"/>
  <c r="S1352" i="5"/>
  <c r="R1352" i="5"/>
  <c r="I1360" i="5"/>
  <c r="H1360" i="5"/>
  <c r="G1360" i="5"/>
  <c r="F1360" i="5"/>
  <c r="E1360" i="5"/>
  <c r="T1360" i="5"/>
  <c r="D1360" i="5"/>
  <c r="O1360" i="5" s="1"/>
  <c r="J1360" i="5"/>
  <c r="C1360" i="5"/>
  <c r="S1360" i="5"/>
  <c r="R1360" i="5"/>
  <c r="I1368" i="5"/>
  <c r="H1368" i="5"/>
  <c r="G1368" i="5"/>
  <c r="F1368" i="5"/>
  <c r="E1368" i="5"/>
  <c r="T1368" i="5"/>
  <c r="D1368" i="5"/>
  <c r="P1368" i="5" s="1"/>
  <c r="J1368" i="5"/>
  <c r="C1368" i="5"/>
  <c r="S1368" i="5"/>
  <c r="R1368" i="5"/>
  <c r="C1376" i="5"/>
  <c r="I1384" i="5"/>
  <c r="H1384" i="5"/>
  <c r="G1384" i="5"/>
  <c r="F1384" i="5"/>
  <c r="E1384" i="5"/>
  <c r="T1384" i="5"/>
  <c r="D1384" i="5"/>
  <c r="J1384" i="5"/>
  <c r="C1384" i="5"/>
  <c r="S1384" i="5"/>
  <c r="R1384" i="5"/>
  <c r="I1392" i="5"/>
  <c r="H1392" i="5"/>
  <c r="G1392" i="5"/>
  <c r="F1392" i="5"/>
  <c r="E1392" i="5"/>
  <c r="T1392" i="5"/>
  <c r="D1392" i="5"/>
  <c r="J1392" i="5"/>
  <c r="C1392" i="5"/>
  <c r="S1392" i="5"/>
  <c r="R1392" i="5"/>
  <c r="I1400" i="5"/>
  <c r="H1400" i="5"/>
  <c r="G1400" i="5"/>
  <c r="F1400" i="5"/>
  <c r="E1400" i="5"/>
  <c r="T1400" i="5"/>
  <c r="D1400" i="5"/>
  <c r="N1400" i="5" s="1"/>
  <c r="J1400" i="5"/>
  <c r="C1400" i="5"/>
  <c r="S1400" i="5"/>
  <c r="R1400" i="5"/>
  <c r="T1408" i="5"/>
  <c r="S1408" i="5"/>
  <c r="C1408" i="5"/>
  <c r="R1408" i="5"/>
  <c r="J1408" i="5"/>
  <c r="I1408" i="5"/>
  <c r="H1408" i="5"/>
  <c r="F1408" i="5"/>
  <c r="E1408" i="5"/>
  <c r="D1408" i="5"/>
  <c r="M1408" i="5" s="1"/>
  <c r="G1408" i="5"/>
  <c r="F1416" i="5"/>
  <c r="E1416" i="5"/>
  <c r="T1416" i="5"/>
  <c r="D1416" i="5"/>
  <c r="S1416" i="5"/>
  <c r="C1416" i="5"/>
  <c r="R1416" i="5"/>
  <c r="J1416" i="5"/>
  <c r="I1416" i="5"/>
  <c r="H1416" i="5"/>
  <c r="G1416" i="5"/>
  <c r="F1424" i="5"/>
  <c r="E1424" i="5"/>
  <c r="T1424" i="5"/>
  <c r="D1424" i="5"/>
  <c r="S1424" i="5"/>
  <c r="C1424" i="5"/>
  <c r="R1424" i="5"/>
  <c r="J1424" i="5"/>
  <c r="I1424" i="5"/>
  <c r="H1424" i="5"/>
  <c r="G1424" i="5"/>
  <c r="F1432" i="5"/>
  <c r="E1432" i="5"/>
  <c r="T1432" i="5"/>
  <c r="D1432" i="5"/>
  <c r="S1432" i="5"/>
  <c r="C1432" i="5"/>
  <c r="R1432" i="5"/>
  <c r="J1432" i="5"/>
  <c r="I1432" i="5"/>
  <c r="H1432" i="5"/>
  <c r="G1432" i="5"/>
  <c r="F1440" i="5"/>
  <c r="E1440" i="5"/>
  <c r="T1440" i="5"/>
  <c r="D1440" i="5"/>
  <c r="S1440" i="5"/>
  <c r="C1440" i="5"/>
  <c r="R1440" i="5"/>
  <c r="J1440" i="5"/>
  <c r="I1440" i="5"/>
  <c r="H1440" i="5"/>
  <c r="G1440" i="5"/>
  <c r="F1448" i="5"/>
  <c r="E1448" i="5"/>
  <c r="T1448" i="5"/>
  <c r="D1448" i="5"/>
  <c r="S1448" i="5"/>
  <c r="C1448" i="5"/>
  <c r="R1448" i="5"/>
  <c r="J1448" i="5"/>
  <c r="I1448" i="5"/>
  <c r="H1448" i="5"/>
  <c r="G1448" i="5"/>
  <c r="F1456" i="5"/>
  <c r="E1456" i="5"/>
  <c r="T1456" i="5"/>
  <c r="D1456" i="5"/>
  <c r="S1456" i="5"/>
  <c r="C1456" i="5"/>
  <c r="R1456" i="5"/>
  <c r="J1456" i="5"/>
  <c r="I1456" i="5"/>
  <c r="H1456" i="5"/>
  <c r="G1456" i="5"/>
  <c r="F1464" i="5"/>
  <c r="E1464" i="5"/>
  <c r="T1464" i="5"/>
  <c r="D1464" i="5"/>
  <c r="O1464" i="5" s="1"/>
  <c r="S1464" i="5"/>
  <c r="C1464" i="5"/>
  <c r="R1464" i="5"/>
  <c r="J1464" i="5"/>
  <c r="I1464" i="5"/>
  <c r="H1464" i="5"/>
  <c r="G1464" i="5"/>
  <c r="F1472" i="5"/>
  <c r="E1472" i="5"/>
  <c r="T1472" i="5"/>
  <c r="D1472" i="5"/>
  <c r="S1472" i="5"/>
  <c r="C1472" i="5"/>
  <c r="R1472" i="5"/>
  <c r="J1472" i="5"/>
  <c r="I1472" i="5"/>
  <c r="H1472" i="5"/>
  <c r="G1472" i="5"/>
  <c r="F1488" i="5"/>
  <c r="D1488" i="5"/>
  <c r="F1504" i="5"/>
  <c r="E1504" i="5"/>
  <c r="T1504" i="5"/>
  <c r="D1504" i="5"/>
  <c r="S1504" i="5"/>
  <c r="C1504" i="5"/>
  <c r="R1504" i="5"/>
  <c r="J1504" i="5"/>
  <c r="I1504" i="5"/>
  <c r="H1504" i="5"/>
  <c r="G1504" i="5"/>
  <c r="C1512" i="5"/>
  <c r="F1520" i="5"/>
  <c r="E1520" i="5"/>
  <c r="T1520" i="5"/>
  <c r="D1520" i="5"/>
  <c r="M1520" i="5" s="1"/>
  <c r="S1520" i="5"/>
  <c r="C1520" i="5"/>
  <c r="R1520" i="5"/>
  <c r="J1520" i="5"/>
  <c r="I1520" i="5"/>
  <c r="H1520" i="5"/>
  <c r="G1520" i="5"/>
  <c r="F1528" i="5"/>
  <c r="E1528" i="5"/>
  <c r="T1528" i="5"/>
  <c r="D1528" i="5"/>
  <c r="S1528" i="5"/>
  <c r="C1528" i="5"/>
  <c r="R1528" i="5"/>
  <c r="J1528" i="5"/>
  <c r="I1528" i="5"/>
  <c r="H1528" i="5"/>
  <c r="G1528" i="5"/>
  <c r="F1536" i="5"/>
  <c r="F1544" i="5"/>
  <c r="E1544" i="5"/>
  <c r="T1544" i="5"/>
  <c r="D1544" i="5"/>
  <c r="N1544" i="5" s="1"/>
  <c r="S1544" i="5"/>
  <c r="C1544" i="5"/>
  <c r="R1544" i="5"/>
  <c r="J1544" i="5"/>
  <c r="I1544" i="5"/>
  <c r="H1544" i="5"/>
  <c r="G1544" i="5"/>
  <c r="F1552" i="5"/>
  <c r="E1552" i="5"/>
  <c r="T1552" i="5"/>
  <c r="D1552" i="5"/>
  <c r="S1552" i="5"/>
  <c r="C1552" i="5"/>
  <c r="R1552" i="5"/>
  <c r="J1552" i="5"/>
  <c r="I1552" i="5"/>
  <c r="H1552" i="5"/>
  <c r="G1552" i="5"/>
  <c r="F1560" i="5"/>
  <c r="E1560" i="5"/>
  <c r="T1560" i="5"/>
  <c r="D1560" i="5"/>
  <c r="P1560" i="5" s="1"/>
  <c r="S1560" i="5"/>
  <c r="C1560" i="5"/>
  <c r="R1560" i="5"/>
  <c r="J1560" i="5"/>
  <c r="I1560" i="5"/>
  <c r="H1560" i="5"/>
  <c r="G1560" i="5"/>
  <c r="F1584" i="5"/>
  <c r="E1584" i="5"/>
  <c r="T1584" i="5"/>
  <c r="D1584" i="5"/>
  <c r="S1584" i="5"/>
  <c r="C1584" i="5"/>
  <c r="R1584" i="5"/>
  <c r="J1584" i="5"/>
  <c r="I1584" i="5"/>
  <c r="H1584" i="5"/>
  <c r="G1584" i="5"/>
  <c r="F1592" i="5"/>
  <c r="E1592" i="5"/>
  <c r="T1592" i="5"/>
  <c r="D1592" i="5"/>
  <c r="K1592" i="5" s="1"/>
  <c r="S1592" i="5"/>
  <c r="C1592" i="5"/>
  <c r="R1592" i="5"/>
  <c r="J1592" i="5"/>
  <c r="I1592" i="5"/>
  <c r="H1592" i="5"/>
  <c r="G1592" i="5"/>
  <c r="F1600" i="5"/>
  <c r="E1600" i="5"/>
  <c r="T1600" i="5"/>
  <c r="D1600" i="5"/>
  <c r="S1600" i="5"/>
  <c r="C1600" i="5"/>
  <c r="R1600" i="5"/>
  <c r="J1600" i="5"/>
  <c r="I1600" i="5"/>
  <c r="H1600" i="5"/>
  <c r="G1600" i="5"/>
  <c r="F1608" i="5"/>
  <c r="E1608" i="5"/>
  <c r="T1608" i="5"/>
  <c r="D1608" i="5"/>
  <c r="S1608" i="5"/>
  <c r="C1608" i="5"/>
  <c r="R1608" i="5"/>
  <c r="J1608" i="5"/>
  <c r="I1608" i="5"/>
  <c r="H1608" i="5"/>
  <c r="G1608" i="5"/>
  <c r="F1616" i="5"/>
  <c r="E1616" i="5"/>
  <c r="T1616" i="5"/>
  <c r="D1616" i="5"/>
  <c r="S1616" i="5"/>
  <c r="C1616" i="5"/>
  <c r="R1616" i="5"/>
  <c r="J1616" i="5"/>
  <c r="I1616" i="5"/>
  <c r="H1616" i="5"/>
  <c r="G1616" i="5"/>
  <c r="F1632" i="5"/>
  <c r="E1632" i="5"/>
  <c r="T1632" i="5"/>
  <c r="D1632" i="5"/>
  <c r="M1632" i="5" s="1"/>
  <c r="S1632" i="5"/>
  <c r="C1632" i="5"/>
  <c r="R1632" i="5"/>
  <c r="J1632" i="5"/>
  <c r="I1632" i="5"/>
  <c r="H1632" i="5"/>
  <c r="G1632" i="5"/>
  <c r="F1640" i="5"/>
  <c r="E1640" i="5"/>
  <c r="T1640" i="5"/>
  <c r="D1640" i="5"/>
  <c r="Q1640" i="5" s="1"/>
  <c r="S1640" i="5"/>
  <c r="C1640" i="5"/>
  <c r="R1640" i="5"/>
  <c r="J1640" i="5"/>
  <c r="I1640" i="5"/>
  <c r="H1640" i="5"/>
  <c r="G1640" i="5"/>
  <c r="F1648" i="5"/>
  <c r="E1648" i="5"/>
  <c r="T1648" i="5"/>
  <c r="D1648" i="5"/>
  <c r="S1648" i="5"/>
  <c r="C1648" i="5"/>
  <c r="R1648" i="5"/>
  <c r="J1648" i="5"/>
  <c r="I1648" i="5"/>
  <c r="H1648" i="5"/>
  <c r="G1648" i="5"/>
  <c r="F1656" i="5"/>
  <c r="E1656" i="5"/>
  <c r="T1656" i="5"/>
  <c r="D1656" i="5"/>
  <c r="S1656" i="5"/>
  <c r="C1656" i="5"/>
  <c r="R1656" i="5"/>
  <c r="J1656" i="5"/>
  <c r="I1656" i="5"/>
  <c r="H1656" i="5"/>
  <c r="G1656" i="5"/>
  <c r="F1664" i="5"/>
  <c r="E1664" i="5"/>
  <c r="T1664" i="5"/>
  <c r="D1664" i="5"/>
  <c r="S1664" i="5"/>
  <c r="C1664" i="5"/>
  <c r="R1664" i="5"/>
  <c r="J1664" i="5"/>
  <c r="I1664" i="5"/>
  <c r="H1664" i="5"/>
  <c r="G1664" i="5"/>
  <c r="F1672" i="5"/>
  <c r="E1672" i="5"/>
  <c r="T1672" i="5"/>
  <c r="D1672" i="5"/>
  <c r="N1672" i="5" s="1"/>
  <c r="S1672" i="5"/>
  <c r="C1672" i="5"/>
  <c r="R1672" i="5"/>
  <c r="J1672" i="5"/>
  <c r="I1672" i="5"/>
  <c r="H1672" i="5"/>
  <c r="G1672" i="5"/>
  <c r="F1680" i="5"/>
  <c r="E1680" i="5"/>
  <c r="T1680" i="5"/>
  <c r="D1680" i="5"/>
  <c r="S1680" i="5"/>
  <c r="C1680" i="5"/>
  <c r="R1680" i="5"/>
  <c r="J1680" i="5"/>
  <c r="I1680" i="5"/>
  <c r="H1680" i="5"/>
  <c r="G1680" i="5"/>
  <c r="F1688" i="5"/>
  <c r="E1688" i="5"/>
  <c r="T1688" i="5"/>
  <c r="D1688" i="5"/>
  <c r="S1688" i="5"/>
  <c r="C1688" i="5"/>
  <c r="R1688" i="5"/>
  <c r="J1688" i="5"/>
  <c r="I1688" i="5"/>
  <c r="H1688" i="5"/>
  <c r="G1688" i="5"/>
  <c r="F1696" i="5"/>
  <c r="E1696" i="5"/>
  <c r="T1696" i="5"/>
  <c r="D1696" i="5"/>
  <c r="S1696" i="5"/>
  <c r="C1696" i="5"/>
  <c r="R1696" i="5"/>
  <c r="J1696" i="5"/>
  <c r="I1696" i="5"/>
  <c r="H1696" i="5"/>
  <c r="G1696" i="5"/>
  <c r="F1704" i="5"/>
  <c r="E1704" i="5"/>
  <c r="T1704" i="5"/>
  <c r="D1704" i="5"/>
  <c r="S1704" i="5"/>
  <c r="C1704" i="5"/>
  <c r="R1704" i="5"/>
  <c r="J1704" i="5"/>
  <c r="I1704" i="5"/>
  <c r="H1704" i="5"/>
  <c r="G1704" i="5"/>
  <c r="F1712" i="5"/>
  <c r="E1712" i="5"/>
  <c r="T1712" i="5"/>
  <c r="D1712" i="5"/>
  <c r="S1712" i="5"/>
  <c r="C1712" i="5"/>
  <c r="R1712" i="5"/>
  <c r="J1712" i="5"/>
  <c r="I1712" i="5"/>
  <c r="H1712" i="5"/>
  <c r="G1712" i="5"/>
  <c r="F1728" i="5"/>
  <c r="E1728" i="5"/>
  <c r="T1728" i="5"/>
  <c r="D1728" i="5"/>
  <c r="S1728" i="5"/>
  <c r="C1728" i="5"/>
  <c r="R1728" i="5"/>
  <c r="J1728" i="5"/>
  <c r="I1728" i="5"/>
  <c r="H1728" i="5"/>
  <c r="G1728" i="5"/>
  <c r="F1736" i="5"/>
  <c r="E1736" i="5"/>
  <c r="T1736" i="5"/>
  <c r="D1736" i="5"/>
  <c r="S1736" i="5"/>
  <c r="C1736" i="5"/>
  <c r="R1736" i="5"/>
  <c r="J1736" i="5"/>
  <c r="I1736" i="5"/>
  <c r="H1736" i="5"/>
  <c r="G1736" i="5"/>
  <c r="F1752" i="5"/>
  <c r="E1752" i="5"/>
  <c r="T1752" i="5"/>
  <c r="D1752" i="5"/>
  <c r="S1752" i="5"/>
  <c r="C1752" i="5"/>
  <c r="R1752" i="5"/>
  <c r="J1752" i="5"/>
  <c r="I1752" i="5"/>
  <c r="H1752" i="5"/>
  <c r="G1752" i="5"/>
  <c r="F1760" i="5"/>
  <c r="E1760" i="5"/>
  <c r="D1760" i="5"/>
  <c r="C1760" i="5"/>
  <c r="T1760" i="5"/>
  <c r="J1760" i="5"/>
  <c r="S1760" i="5"/>
  <c r="I1760" i="5"/>
  <c r="R1760" i="5"/>
  <c r="H1760" i="5"/>
  <c r="G1760" i="5"/>
  <c r="I1768" i="5"/>
  <c r="H1768" i="5"/>
  <c r="T1768" i="5"/>
  <c r="J1768" i="5"/>
  <c r="S1768" i="5"/>
  <c r="G1768" i="5"/>
  <c r="R1768" i="5"/>
  <c r="F1768" i="5"/>
  <c r="E1768" i="5"/>
  <c r="D1768" i="5"/>
  <c r="C1768" i="5"/>
  <c r="I1776" i="5"/>
  <c r="H1776" i="5"/>
  <c r="D1776" i="5"/>
  <c r="C1776" i="5"/>
  <c r="T1776" i="5"/>
  <c r="J1776" i="5"/>
  <c r="S1776" i="5"/>
  <c r="G1776" i="5"/>
  <c r="R1776" i="5"/>
  <c r="F1776" i="5"/>
  <c r="E1776" i="5"/>
  <c r="I1784" i="5"/>
  <c r="H1784" i="5"/>
  <c r="T1784" i="5"/>
  <c r="J1784" i="5"/>
  <c r="S1784" i="5"/>
  <c r="G1784" i="5"/>
  <c r="R1784" i="5"/>
  <c r="F1784" i="5"/>
  <c r="E1784" i="5"/>
  <c r="D1784" i="5"/>
  <c r="C1784" i="5"/>
  <c r="I1792" i="5"/>
  <c r="H1792" i="5"/>
  <c r="D1792" i="5"/>
  <c r="O1792" i="5" s="1"/>
  <c r="C1792" i="5"/>
  <c r="T1792" i="5"/>
  <c r="J1792" i="5"/>
  <c r="S1792" i="5"/>
  <c r="G1792" i="5"/>
  <c r="R1792" i="5"/>
  <c r="F1792" i="5"/>
  <c r="E1792" i="5"/>
  <c r="I1800" i="5"/>
  <c r="H1800" i="5"/>
  <c r="G1800" i="5"/>
  <c r="E1800" i="5"/>
  <c r="J1800" i="5"/>
  <c r="F1800" i="5"/>
  <c r="T1800" i="5"/>
  <c r="D1800" i="5"/>
  <c r="S1800" i="5"/>
  <c r="C1800" i="5"/>
  <c r="R1800" i="5"/>
  <c r="I1808" i="5"/>
  <c r="H1808" i="5"/>
  <c r="G1808" i="5"/>
  <c r="E1808" i="5"/>
  <c r="J1808" i="5"/>
  <c r="F1808" i="5"/>
  <c r="T1808" i="5"/>
  <c r="D1808" i="5"/>
  <c r="O1808" i="5" s="1"/>
  <c r="S1808" i="5"/>
  <c r="C1808" i="5"/>
  <c r="R1808" i="5"/>
  <c r="I1816" i="5"/>
  <c r="H1816" i="5"/>
  <c r="G1816" i="5"/>
  <c r="E1816" i="5"/>
  <c r="J1816" i="5"/>
  <c r="F1816" i="5"/>
  <c r="T1816" i="5"/>
  <c r="D1816" i="5"/>
  <c r="S1816" i="5"/>
  <c r="C1816" i="5"/>
  <c r="R1816" i="5"/>
  <c r="I1824" i="5"/>
  <c r="H1824" i="5"/>
  <c r="G1824" i="5"/>
  <c r="E1824" i="5"/>
  <c r="J1824" i="5"/>
  <c r="F1824" i="5"/>
  <c r="T1824" i="5"/>
  <c r="D1824" i="5"/>
  <c r="P1824" i="5" s="1"/>
  <c r="S1824" i="5"/>
  <c r="C1824" i="5"/>
  <c r="R1824" i="5"/>
  <c r="I1832" i="5"/>
  <c r="H1832" i="5"/>
  <c r="G1832" i="5"/>
  <c r="E1832" i="5"/>
  <c r="J1832" i="5"/>
  <c r="F1832" i="5"/>
  <c r="T1832" i="5"/>
  <c r="D1832" i="5"/>
  <c r="L1832" i="5" s="1"/>
  <c r="S1832" i="5"/>
  <c r="C1832" i="5"/>
  <c r="R1832" i="5"/>
  <c r="I1840" i="5"/>
  <c r="H1840" i="5"/>
  <c r="G1840" i="5"/>
  <c r="E1840" i="5"/>
  <c r="J1840" i="5"/>
  <c r="F1840" i="5"/>
  <c r="T1840" i="5"/>
  <c r="D1840" i="5"/>
  <c r="S1840" i="5"/>
  <c r="C1840" i="5"/>
  <c r="R1840" i="5"/>
  <c r="F1856" i="5"/>
  <c r="R1864" i="5"/>
  <c r="J1864" i="5"/>
  <c r="I1864" i="5"/>
  <c r="H1864" i="5"/>
  <c r="G1864" i="5"/>
  <c r="F1864" i="5"/>
  <c r="E1864" i="5"/>
  <c r="S1864" i="5"/>
  <c r="D1864" i="5"/>
  <c r="N1864" i="5" s="1"/>
  <c r="C1864" i="5"/>
  <c r="T1864" i="5"/>
  <c r="R1872" i="5"/>
  <c r="J1872" i="5"/>
  <c r="I1872" i="5"/>
  <c r="H1872" i="5"/>
  <c r="G1872" i="5"/>
  <c r="F1872" i="5"/>
  <c r="E1872" i="5"/>
  <c r="S1872" i="5"/>
  <c r="D1872" i="5"/>
  <c r="C1872" i="5"/>
  <c r="T1872" i="5"/>
  <c r="R1880" i="5"/>
  <c r="J1880" i="5"/>
  <c r="I1880" i="5"/>
  <c r="H1880" i="5"/>
  <c r="G1880" i="5"/>
  <c r="F1880" i="5"/>
  <c r="E1880" i="5"/>
  <c r="S1880" i="5"/>
  <c r="D1880" i="5"/>
  <c r="C1880" i="5"/>
  <c r="T1880" i="5"/>
  <c r="R1896" i="5"/>
  <c r="J1896" i="5"/>
  <c r="I1896" i="5"/>
  <c r="H1896" i="5"/>
  <c r="G1896" i="5"/>
  <c r="F1896" i="5"/>
  <c r="E1896" i="5"/>
  <c r="S1896" i="5"/>
  <c r="D1896" i="5"/>
  <c r="K1896" i="5" s="1"/>
  <c r="C1896" i="5"/>
  <c r="T1896" i="5"/>
  <c r="R1904" i="5"/>
  <c r="J1904" i="5"/>
  <c r="I1904" i="5"/>
  <c r="H1904" i="5"/>
  <c r="G1904" i="5"/>
  <c r="F1904" i="5"/>
  <c r="E1904" i="5"/>
  <c r="S1904" i="5"/>
  <c r="D1904" i="5"/>
  <c r="C1904" i="5"/>
  <c r="T1904" i="5"/>
  <c r="R1912" i="5"/>
  <c r="J1912" i="5"/>
  <c r="I1912" i="5"/>
  <c r="H1912" i="5"/>
  <c r="G1912" i="5"/>
  <c r="F1912" i="5"/>
  <c r="E1912" i="5"/>
  <c r="S1912" i="5"/>
  <c r="D1912" i="5"/>
  <c r="L1912" i="5" s="1"/>
  <c r="C1912" i="5"/>
  <c r="T1912" i="5"/>
  <c r="R1920" i="5"/>
  <c r="J1920" i="5"/>
  <c r="I1920" i="5"/>
  <c r="H1920" i="5"/>
  <c r="G1920" i="5"/>
  <c r="F1920" i="5"/>
  <c r="E1920" i="5"/>
  <c r="S1920" i="5"/>
  <c r="D1920" i="5"/>
  <c r="N1920" i="5" s="1"/>
  <c r="C1920" i="5"/>
  <c r="T1920" i="5"/>
  <c r="R1928" i="5"/>
  <c r="J1928" i="5"/>
  <c r="I1928" i="5"/>
  <c r="H1928" i="5"/>
  <c r="G1928" i="5"/>
  <c r="F1928" i="5"/>
  <c r="E1928" i="5"/>
  <c r="S1928" i="5"/>
  <c r="D1928" i="5"/>
  <c r="C1928" i="5"/>
  <c r="T1928" i="5"/>
  <c r="R1936" i="5"/>
  <c r="J1936" i="5"/>
  <c r="I1936" i="5"/>
  <c r="H1936" i="5"/>
  <c r="G1936" i="5"/>
  <c r="F1936" i="5"/>
  <c r="E1936" i="5"/>
  <c r="S1936" i="5"/>
  <c r="D1936" i="5"/>
  <c r="C1936" i="5"/>
  <c r="T1936" i="5"/>
  <c r="R1944" i="5"/>
  <c r="J1944" i="5"/>
  <c r="I1944" i="5"/>
  <c r="H1944" i="5"/>
  <c r="G1944" i="5"/>
  <c r="F1944" i="5"/>
  <c r="E1944" i="5"/>
  <c r="S1944" i="5"/>
  <c r="D1944" i="5"/>
  <c r="C1944" i="5"/>
  <c r="T1944" i="5"/>
  <c r="R1952" i="5"/>
  <c r="J1952" i="5"/>
  <c r="I1952" i="5"/>
  <c r="H1952" i="5"/>
  <c r="G1952" i="5"/>
  <c r="F1952" i="5"/>
  <c r="E1952" i="5"/>
  <c r="S1952" i="5"/>
  <c r="D1952" i="5"/>
  <c r="K1952" i="5" s="1"/>
  <c r="C1952" i="5"/>
  <c r="T1952" i="5"/>
  <c r="R1960" i="5"/>
  <c r="J1960" i="5"/>
  <c r="I1960" i="5"/>
  <c r="H1960" i="5"/>
  <c r="G1960" i="5"/>
  <c r="F1960" i="5"/>
  <c r="E1960" i="5"/>
  <c r="S1960" i="5"/>
  <c r="D1960" i="5"/>
  <c r="K1960" i="5" s="1"/>
  <c r="C1960" i="5"/>
  <c r="T1960" i="5"/>
  <c r="R1976" i="5"/>
  <c r="J1976" i="5"/>
  <c r="I1976" i="5"/>
  <c r="H1976" i="5"/>
  <c r="G1976" i="5"/>
  <c r="F1976" i="5"/>
  <c r="E1976" i="5"/>
  <c r="S1976" i="5"/>
  <c r="D1976" i="5"/>
  <c r="C1976" i="5"/>
  <c r="T1976" i="5"/>
  <c r="R1984" i="5"/>
  <c r="J1984" i="5"/>
  <c r="I1984" i="5"/>
  <c r="H1984" i="5"/>
  <c r="G1984" i="5"/>
  <c r="F1984" i="5"/>
  <c r="E1984" i="5"/>
  <c r="S1984" i="5"/>
  <c r="D1984" i="5"/>
  <c r="N1984" i="5" s="1"/>
  <c r="C1984" i="5"/>
  <c r="T1984" i="5"/>
  <c r="R1992" i="5"/>
  <c r="J1992" i="5"/>
  <c r="I1992" i="5"/>
  <c r="H1992" i="5"/>
  <c r="G1992" i="5"/>
  <c r="F1992" i="5"/>
  <c r="E1992" i="5"/>
  <c r="S1992" i="5"/>
  <c r="D1992" i="5"/>
  <c r="C1992" i="5"/>
  <c r="T1992" i="5"/>
  <c r="R2008" i="5"/>
  <c r="J2008" i="5"/>
  <c r="I2008" i="5"/>
  <c r="H2008" i="5"/>
  <c r="G2008" i="5"/>
  <c r="F2008" i="5"/>
  <c r="E2008" i="5"/>
  <c r="S2008" i="5"/>
  <c r="D2008" i="5"/>
  <c r="C2008" i="5"/>
  <c r="T2008" i="5"/>
  <c r="R2016" i="5"/>
  <c r="J2016" i="5"/>
  <c r="I2016" i="5"/>
  <c r="H2016" i="5"/>
  <c r="G2016" i="5"/>
  <c r="F2016" i="5"/>
  <c r="E2016" i="5"/>
  <c r="S2016" i="5"/>
  <c r="D2016" i="5"/>
  <c r="N2016" i="5" s="1"/>
  <c r="C2016" i="5"/>
  <c r="T2016" i="5"/>
  <c r="R2024" i="5"/>
  <c r="J2024" i="5"/>
  <c r="I2024" i="5"/>
  <c r="H2024" i="5"/>
  <c r="G2024" i="5"/>
  <c r="F2024" i="5"/>
  <c r="E2024" i="5"/>
  <c r="S2024" i="5"/>
  <c r="D2024" i="5"/>
  <c r="N2024" i="5" s="1"/>
  <c r="C2024" i="5"/>
  <c r="T2024" i="5"/>
  <c r="R2032" i="5"/>
  <c r="J2032" i="5"/>
  <c r="I2032" i="5"/>
  <c r="H2032" i="5"/>
  <c r="G2032" i="5"/>
  <c r="F2032" i="5"/>
  <c r="E2032" i="5"/>
  <c r="S2032" i="5"/>
  <c r="D2032" i="5"/>
  <c r="N2032" i="5" s="1"/>
  <c r="C2032" i="5"/>
  <c r="T2032" i="5"/>
  <c r="R2040" i="5"/>
  <c r="J2040" i="5"/>
  <c r="I2040" i="5"/>
  <c r="H2040" i="5"/>
  <c r="G2040" i="5"/>
  <c r="F2040" i="5"/>
  <c r="E2040" i="5"/>
  <c r="S2040" i="5"/>
  <c r="D2040" i="5"/>
  <c r="C2040" i="5"/>
  <c r="T2040" i="5"/>
  <c r="E2048" i="5"/>
  <c r="D2048" i="5"/>
  <c r="R2056" i="5"/>
  <c r="J2056" i="5"/>
  <c r="I2056" i="5"/>
  <c r="H2056" i="5"/>
  <c r="G2056" i="5"/>
  <c r="F2056" i="5"/>
  <c r="E2056" i="5"/>
  <c r="S2056" i="5"/>
  <c r="D2056" i="5"/>
  <c r="C2056" i="5"/>
  <c r="T2056" i="5"/>
  <c r="R2064" i="5"/>
  <c r="J2064" i="5"/>
  <c r="I2064" i="5"/>
  <c r="H2064" i="5"/>
  <c r="G2064" i="5"/>
  <c r="F2064" i="5"/>
  <c r="E2064" i="5"/>
  <c r="S2064" i="5"/>
  <c r="D2064" i="5"/>
  <c r="P2064" i="5" s="1"/>
  <c r="C2064" i="5"/>
  <c r="T2064" i="5"/>
  <c r="R2072" i="5"/>
  <c r="J2072" i="5"/>
  <c r="I2072" i="5"/>
  <c r="H2072" i="5"/>
  <c r="G2072" i="5"/>
  <c r="F2072" i="5"/>
  <c r="E2072" i="5"/>
  <c r="S2072" i="5"/>
  <c r="D2072" i="5"/>
  <c r="C2072" i="5"/>
  <c r="T2072" i="5"/>
  <c r="R2080" i="5"/>
  <c r="J2080" i="5"/>
  <c r="I2080" i="5"/>
  <c r="H2080" i="5"/>
  <c r="G2080" i="5"/>
  <c r="F2080" i="5"/>
  <c r="E2080" i="5"/>
  <c r="S2080" i="5"/>
  <c r="D2080" i="5"/>
  <c r="C2080" i="5"/>
  <c r="T2080" i="5"/>
  <c r="I2088" i="5"/>
  <c r="G2088" i="5"/>
  <c r="R2096" i="5"/>
  <c r="J2096" i="5"/>
  <c r="I2096" i="5"/>
  <c r="H2096" i="5"/>
  <c r="G2096" i="5"/>
  <c r="F2096" i="5"/>
  <c r="E2096" i="5"/>
  <c r="S2096" i="5"/>
  <c r="D2096" i="5"/>
  <c r="P2096" i="5" s="1"/>
  <c r="C2096" i="5"/>
  <c r="T2096" i="5"/>
  <c r="R2104" i="5"/>
  <c r="J2104" i="5"/>
  <c r="I2104" i="5"/>
  <c r="H2104" i="5"/>
  <c r="G2104" i="5"/>
  <c r="F2104" i="5"/>
  <c r="E2104" i="5"/>
  <c r="S2104" i="5"/>
  <c r="D2104" i="5"/>
  <c r="C2104" i="5"/>
  <c r="T2104" i="5"/>
  <c r="R2112" i="5"/>
  <c r="J2112" i="5"/>
  <c r="I2112" i="5"/>
  <c r="H2112" i="5"/>
  <c r="G2112" i="5"/>
  <c r="F2112" i="5"/>
  <c r="E2112" i="5"/>
  <c r="S2112" i="5"/>
  <c r="D2112" i="5"/>
  <c r="N2112" i="5" s="1"/>
  <c r="C2112" i="5"/>
  <c r="T2112" i="5"/>
  <c r="R2120" i="5"/>
  <c r="J2120" i="5"/>
  <c r="I2120" i="5"/>
  <c r="H2120" i="5"/>
  <c r="G2120" i="5"/>
  <c r="F2120" i="5"/>
  <c r="E2120" i="5"/>
  <c r="S2120" i="5"/>
  <c r="D2120" i="5"/>
  <c r="N2120" i="5" s="1"/>
  <c r="C2120" i="5"/>
  <c r="T2120" i="5"/>
  <c r="R2128" i="5"/>
  <c r="J2128" i="5"/>
  <c r="I2128" i="5"/>
  <c r="H2128" i="5"/>
  <c r="G2128" i="5"/>
  <c r="F2128" i="5"/>
  <c r="E2128" i="5"/>
  <c r="S2128" i="5"/>
  <c r="D2128" i="5"/>
  <c r="C2128" i="5"/>
  <c r="T2128" i="5"/>
  <c r="R2144" i="5"/>
  <c r="J2144" i="5"/>
  <c r="I2144" i="5"/>
  <c r="H2144" i="5"/>
  <c r="G2144" i="5"/>
  <c r="F2144" i="5"/>
  <c r="E2144" i="5"/>
  <c r="S2144" i="5"/>
  <c r="D2144" i="5"/>
  <c r="C2144" i="5"/>
  <c r="T2144" i="5"/>
  <c r="R2152" i="5"/>
  <c r="J2152" i="5"/>
  <c r="I2152" i="5"/>
  <c r="H2152" i="5"/>
  <c r="G2152" i="5"/>
  <c r="F2152" i="5"/>
  <c r="E2152" i="5"/>
  <c r="S2152" i="5"/>
  <c r="D2152" i="5"/>
  <c r="C2152" i="5"/>
  <c r="T2152" i="5"/>
  <c r="R2160" i="5"/>
  <c r="J2160" i="5"/>
  <c r="I2160" i="5"/>
  <c r="H2160" i="5"/>
  <c r="G2160" i="5"/>
  <c r="F2160" i="5"/>
  <c r="E2160" i="5"/>
  <c r="S2160" i="5"/>
  <c r="D2160" i="5"/>
  <c r="P2160" i="5" s="1"/>
  <c r="C2160" i="5"/>
  <c r="T2160" i="5"/>
  <c r="R2168" i="5"/>
  <c r="J2168" i="5"/>
  <c r="I2168" i="5"/>
  <c r="H2168" i="5"/>
  <c r="G2168" i="5"/>
  <c r="F2168" i="5"/>
  <c r="E2168" i="5"/>
  <c r="S2168" i="5"/>
  <c r="D2168" i="5"/>
  <c r="O2168" i="5" s="1"/>
  <c r="C2168" i="5"/>
  <c r="T2168" i="5"/>
  <c r="R2176" i="5"/>
  <c r="J2176" i="5"/>
  <c r="I2176" i="5"/>
  <c r="H2176" i="5"/>
  <c r="G2176" i="5"/>
  <c r="F2176" i="5"/>
  <c r="E2176" i="5"/>
  <c r="S2176" i="5"/>
  <c r="D2176" i="5"/>
  <c r="C2176" i="5"/>
  <c r="T2176" i="5"/>
  <c r="R2184" i="5"/>
  <c r="J2184" i="5"/>
  <c r="I2184" i="5"/>
  <c r="H2184" i="5"/>
  <c r="G2184" i="5"/>
  <c r="F2184" i="5"/>
  <c r="E2184" i="5"/>
  <c r="S2184" i="5"/>
  <c r="D2184" i="5"/>
  <c r="N2184" i="5" s="1"/>
  <c r="C2184" i="5"/>
  <c r="T2184" i="5"/>
  <c r="R2192" i="5"/>
  <c r="J2192" i="5"/>
  <c r="I2192" i="5"/>
  <c r="H2192" i="5"/>
  <c r="G2192" i="5"/>
  <c r="F2192" i="5"/>
  <c r="E2192" i="5"/>
  <c r="S2192" i="5"/>
  <c r="D2192" i="5"/>
  <c r="C2192" i="5"/>
  <c r="T2192" i="5"/>
  <c r="R2200" i="5"/>
  <c r="J2200" i="5"/>
  <c r="I2200" i="5"/>
  <c r="H2200" i="5"/>
  <c r="G2200" i="5"/>
  <c r="F2200" i="5"/>
  <c r="E2200" i="5"/>
  <c r="S2200" i="5"/>
  <c r="D2200" i="5"/>
  <c r="C2200" i="5"/>
  <c r="T2200" i="5"/>
  <c r="R2216" i="5"/>
  <c r="J2216" i="5"/>
  <c r="I2216" i="5"/>
  <c r="H2216" i="5"/>
  <c r="G2216" i="5"/>
  <c r="F2216" i="5"/>
  <c r="E2216" i="5"/>
  <c r="S2216" i="5"/>
  <c r="D2216" i="5"/>
  <c r="K2216" i="5" s="1"/>
  <c r="C2216" i="5"/>
  <c r="T2216" i="5"/>
  <c r="E2224" i="5"/>
  <c r="R2232" i="5"/>
  <c r="J2232" i="5"/>
  <c r="I2232" i="5"/>
  <c r="H2232" i="5"/>
  <c r="G2232" i="5"/>
  <c r="F2232" i="5"/>
  <c r="E2232" i="5"/>
  <c r="S2232" i="5"/>
  <c r="D2232" i="5"/>
  <c r="C2232" i="5"/>
  <c r="T2232" i="5"/>
  <c r="R2248" i="5"/>
  <c r="J2248" i="5"/>
  <c r="I2248" i="5"/>
  <c r="H2248" i="5"/>
  <c r="G2248" i="5"/>
  <c r="F2248" i="5"/>
  <c r="E2248" i="5"/>
  <c r="S2248" i="5"/>
  <c r="D2248" i="5"/>
  <c r="L2248" i="5" s="1"/>
  <c r="C2248" i="5"/>
  <c r="T2248" i="5"/>
  <c r="G2256" i="5"/>
  <c r="R2264" i="5"/>
  <c r="J2264" i="5"/>
  <c r="I2264" i="5"/>
  <c r="H2264" i="5"/>
  <c r="G2264" i="5"/>
  <c r="F2264" i="5"/>
  <c r="E2264" i="5"/>
  <c r="S2264" i="5"/>
  <c r="D2264" i="5"/>
  <c r="P2264" i="5" s="1"/>
  <c r="C2264" i="5"/>
  <c r="T2264" i="5"/>
  <c r="G2280" i="5"/>
  <c r="F2280" i="5"/>
  <c r="E2280" i="5"/>
  <c r="T2280" i="5"/>
  <c r="D2280" i="5"/>
  <c r="S2280" i="5"/>
  <c r="C2280" i="5"/>
  <c r="R2280" i="5"/>
  <c r="J2280" i="5"/>
  <c r="I2280" i="5"/>
  <c r="H2280" i="5"/>
  <c r="G2296" i="5"/>
  <c r="F2296" i="5"/>
  <c r="E2296" i="5"/>
  <c r="T2296" i="5"/>
  <c r="D2296" i="5"/>
  <c r="K2296" i="5" s="1"/>
  <c r="S2296" i="5"/>
  <c r="C2296" i="5"/>
  <c r="R2296" i="5"/>
  <c r="J2296" i="5"/>
  <c r="I2296" i="5"/>
  <c r="H2296" i="5"/>
  <c r="G2304" i="5"/>
  <c r="F2304" i="5"/>
  <c r="E2304" i="5"/>
  <c r="T2304" i="5"/>
  <c r="D2304" i="5"/>
  <c r="Q2304" i="5" s="1"/>
  <c r="S2304" i="5"/>
  <c r="C2304" i="5"/>
  <c r="R2304" i="5"/>
  <c r="J2304" i="5"/>
  <c r="I2304" i="5"/>
  <c r="H2304" i="5"/>
  <c r="G2312" i="5"/>
  <c r="G2320" i="5"/>
  <c r="F2320" i="5"/>
  <c r="E2320" i="5"/>
  <c r="T2320" i="5"/>
  <c r="D2320" i="5"/>
  <c r="P2320" i="5" s="1"/>
  <c r="S2320" i="5"/>
  <c r="C2320" i="5"/>
  <c r="R2320" i="5"/>
  <c r="J2320" i="5"/>
  <c r="I2320" i="5"/>
  <c r="H2320" i="5"/>
  <c r="G2328" i="5"/>
  <c r="F2328" i="5"/>
  <c r="E2328" i="5"/>
  <c r="T2328" i="5"/>
  <c r="D2328" i="5"/>
  <c r="K2328" i="5" s="1"/>
  <c r="S2328" i="5"/>
  <c r="C2328" i="5"/>
  <c r="R2328" i="5"/>
  <c r="J2328" i="5"/>
  <c r="I2328" i="5"/>
  <c r="H2328" i="5"/>
  <c r="D2336" i="5"/>
  <c r="G2352" i="5"/>
  <c r="F2352" i="5"/>
  <c r="E2352" i="5"/>
  <c r="T2352" i="5"/>
  <c r="D2352" i="5"/>
  <c r="S2352" i="5"/>
  <c r="C2352" i="5"/>
  <c r="R2352" i="5"/>
  <c r="J2352" i="5"/>
  <c r="I2352" i="5"/>
  <c r="H2352" i="5"/>
  <c r="G2360" i="5"/>
  <c r="F2360" i="5"/>
  <c r="E2360" i="5"/>
  <c r="T2360" i="5"/>
  <c r="D2360" i="5"/>
  <c r="S2360" i="5"/>
  <c r="C2360" i="5"/>
  <c r="R2360" i="5"/>
  <c r="J2360" i="5"/>
  <c r="I2360" i="5"/>
  <c r="H2360" i="5"/>
  <c r="G2368" i="5"/>
  <c r="F2368" i="5"/>
  <c r="E2368" i="5"/>
  <c r="T2368" i="5"/>
  <c r="D2368" i="5"/>
  <c r="S2368" i="5"/>
  <c r="C2368" i="5"/>
  <c r="R2368" i="5"/>
  <c r="J2368" i="5"/>
  <c r="I2368" i="5"/>
  <c r="H2368" i="5"/>
  <c r="G2384" i="5"/>
  <c r="F2384" i="5"/>
  <c r="E2384" i="5"/>
  <c r="T2384" i="5"/>
  <c r="D2384" i="5"/>
  <c r="S2384" i="5"/>
  <c r="C2384" i="5"/>
  <c r="R2384" i="5"/>
  <c r="J2384" i="5"/>
  <c r="I2384" i="5"/>
  <c r="H2384" i="5"/>
  <c r="C2392" i="5"/>
  <c r="R2408" i="5"/>
  <c r="I2408" i="5"/>
  <c r="G2416" i="5"/>
  <c r="F2416" i="5"/>
  <c r="E2416" i="5"/>
  <c r="T2416" i="5"/>
  <c r="D2416" i="5"/>
  <c r="Q2416" i="5" s="1"/>
  <c r="S2416" i="5"/>
  <c r="C2416" i="5"/>
  <c r="R2416" i="5"/>
  <c r="J2416" i="5"/>
  <c r="I2416" i="5"/>
  <c r="H2416" i="5"/>
  <c r="G2440" i="5"/>
  <c r="F2440" i="5"/>
  <c r="E2440" i="5"/>
  <c r="T2440" i="5"/>
  <c r="D2440" i="5"/>
  <c r="S2440" i="5"/>
  <c r="C2440" i="5"/>
  <c r="R2440" i="5"/>
  <c r="J2440" i="5"/>
  <c r="I2440" i="5"/>
  <c r="H2440" i="5"/>
  <c r="G2448" i="5"/>
  <c r="F2448" i="5"/>
  <c r="E2448" i="5"/>
  <c r="T2448" i="5"/>
  <c r="D2448" i="5"/>
  <c r="S2448" i="5"/>
  <c r="C2448" i="5"/>
  <c r="R2448" i="5"/>
  <c r="J2448" i="5"/>
  <c r="I2448" i="5"/>
  <c r="H2448" i="5"/>
  <c r="G2456" i="5"/>
  <c r="F2456" i="5"/>
  <c r="E2456" i="5"/>
  <c r="T2456" i="5"/>
  <c r="D2456" i="5"/>
  <c r="S2456" i="5"/>
  <c r="C2456" i="5"/>
  <c r="R2456" i="5"/>
  <c r="J2456" i="5"/>
  <c r="I2456" i="5"/>
  <c r="H2456" i="5"/>
  <c r="G2472" i="5"/>
  <c r="F2472" i="5"/>
  <c r="E2472" i="5"/>
  <c r="T2472" i="5"/>
  <c r="D2472" i="5"/>
  <c r="S2472" i="5"/>
  <c r="C2472" i="5"/>
  <c r="R2472" i="5"/>
  <c r="J2472" i="5"/>
  <c r="I2472" i="5"/>
  <c r="H2472" i="5"/>
  <c r="G2480" i="5"/>
  <c r="F2480" i="5"/>
  <c r="E2480" i="5"/>
  <c r="T2480" i="5"/>
  <c r="D2480" i="5"/>
  <c r="S2480" i="5"/>
  <c r="C2480" i="5"/>
  <c r="R2480" i="5"/>
  <c r="J2480" i="5"/>
  <c r="I2480" i="5"/>
  <c r="H2480" i="5"/>
  <c r="F2488" i="5"/>
  <c r="R2488" i="5"/>
  <c r="G2496" i="5"/>
  <c r="F2496" i="5"/>
  <c r="E2496" i="5"/>
  <c r="T2496" i="5"/>
  <c r="D2496" i="5"/>
  <c r="P2496" i="5" s="1"/>
  <c r="S2496" i="5"/>
  <c r="C2496" i="5"/>
  <c r="R2496" i="5"/>
  <c r="J2496" i="5"/>
  <c r="I2496" i="5"/>
  <c r="H2496" i="5"/>
  <c r="G2504" i="5"/>
  <c r="F2504" i="5"/>
  <c r="E2504" i="5"/>
  <c r="T2504" i="5"/>
  <c r="D2504" i="5"/>
  <c r="O2504" i="5" s="1"/>
  <c r="S2504" i="5"/>
  <c r="C2504" i="5"/>
  <c r="R2504" i="5"/>
  <c r="J2504" i="5"/>
  <c r="I2504" i="5"/>
  <c r="H2504" i="5"/>
  <c r="G2512" i="5"/>
  <c r="F2512" i="5"/>
  <c r="E2512" i="5"/>
  <c r="T2512" i="5"/>
  <c r="D2512" i="5"/>
  <c r="M2512" i="5" s="1"/>
  <c r="S2512" i="5"/>
  <c r="C2512" i="5"/>
  <c r="R2512" i="5"/>
  <c r="J2512" i="5"/>
  <c r="I2512" i="5"/>
  <c r="H2512" i="5"/>
  <c r="G2520" i="5"/>
  <c r="F2520" i="5"/>
  <c r="E2520" i="5"/>
  <c r="T2520" i="5"/>
  <c r="D2520" i="5"/>
  <c r="O2520" i="5" s="1"/>
  <c r="S2520" i="5"/>
  <c r="C2520" i="5"/>
  <c r="R2520" i="5"/>
  <c r="J2520" i="5"/>
  <c r="I2520" i="5"/>
  <c r="H2520" i="5"/>
  <c r="H2528" i="5"/>
  <c r="G2528" i="5"/>
  <c r="F2528" i="5"/>
  <c r="T2528" i="5"/>
  <c r="D2528" i="5"/>
  <c r="L2528" i="5" s="1"/>
  <c r="S2528" i="5"/>
  <c r="C2528" i="5"/>
  <c r="R2528" i="5"/>
  <c r="J2528" i="5"/>
  <c r="I2528" i="5"/>
  <c r="E2528" i="5"/>
  <c r="H2544" i="5"/>
  <c r="G2544" i="5"/>
  <c r="F2544" i="5"/>
  <c r="T2544" i="5"/>
  <c r="D2544" i="5"/>
  <c r="K2544" i="5" s="1"/>
  <c r="S2544" i="5"/>
  <c r="C2544" i="5"/>
  <c r="R2544" i="5"/>
  <c r="J2544" i="5"/>
  <c r="I2544" i="5"/>
  <c r="E2544" i="5"/>
  <c r="H2560" i="5"/>
  <c r="G2560" i="5"/>
  <c r="F2560" i="5"/>
  <c r="E2560" i="5"/>
  <c r="T2560" i="5"/>
  <c r="D2560" i="5"/>
  <c r="S2560" i="5"/>
  <c r="C2560" i="5"/>
  <c r="R2560" i="5"/>
  <c r="J2560" i="5"/>
  <c r="I2560" i="5"/>
  <c r="H2576" i="5"/>
  <c r="G2576" i="5"/>
  <c r="F2576" i="5"/>
  <c r="E2576" i="5"/>
  <c r="T2576" i="5"/>
  <c r="D2576" i="5"/>
  <c r="S2576" i="5"/>
  <c r="C2576" i="5"/>
  <c r="R2576" i="5"/>
  <c r="J2576" i="5"/>
  <c r="I2576" i="5"/>
  <c r="D2584" i="5"/>
  <c r="R2584" i="5"/>
  <c r="H2592" i="5"/>
  <c r="G2592" i="5"/>
  <c r="F2592" i="5"/>
  <c r="E2592" i="5"/>
  <c r="T2592" i="5"/>
  <c r="D2592" i="5"/>
  <c r="S2592" i="5"/>
  <c r="C2592" i="5"/>
  <c r="R2592" i="5"/>
  <c r="J2592" i="5"/>
  <c r="I2592" i="5"/>
  <c r="H2608" i="5"/>
  <c r="G2608" i="5"/>
  <c r="F2608" i="5"/>
  <c r="E2608" i="5"/>
  <c r="T2608" i="5"/>
  <c r="D2608" i="5"/>
  <c r="K2608" i="5" s="1"/>
  <c r="S2608" i="5"/>
  <c r="C2608" i="5"/>
  <c r="R2608" i="5"/>
  <c r="J2608" i="5"/>
  <c r="I2608" i="5"/>
  <c r="H2624" i="5"/>
  <c r="G2624" i="5"/>
  <c r="F2624" i="5"/>
  <c r="E2624" i="5"/>
  <c r="T2624" i="5"/>
  <c r="D2624" i="5"/>
  <c r="Q2624" i="5" s="1"/>
  <c r="S2624" i="5"/>
  <c r="C2624" i="5"/>
  <c r="R2624" i="5"/>
  <c r="J2624" i="5"/>
  <c r="I2624" i="5"/>
  <c r="H2640" i="5"/>
  <c r="G2640" i="5"/>
  <c r="F2640" i="5"/>
  <c r="E2640" i="5"/>
  <c r="T2640" i="5"/>
  <c r="D2640" i="5"/>
  <c r="S2640" i="5"/>
  <c r="C2640" i="5"/>
  <c r="R2640" i="5"/>
  <c r="J2640" i="5"/>
  <c r="I2640" i="5"/>
  <c r="H2648" i="5"/>
  <c r="G2648" i="5"/>
  <c r="F2648" i="5"/>
  <c r="E2648" i="5"/>
  <c r="T2648" i="5"/>
  <c r="D2648" i="5"/>
  <c r="S2648" i="5"/>
  <c r="C2648" i="5"/>
  <c r="R2648" i="5"/>
  <c r="J2648" i="5"/>
  <c r="I2648" i="5"/>
  <c r="T2656" i="5"/>
  <c r="D2656" i="5"/>
  <c r="O2656" i="5" s="1"/>
  <c r="H2664" i="5"/>
  <c r="G2664" i="5"/>
  <c r="F2664" i="5"/>
  <c r="E2664" i="5"/>
  <c r="T2664" i="5"/>
  <c r="D2664" i="5"/>
  <c r="S2664" i="5"/>
  <c r="C2664" i="5"/>
  <c r="R2664" i="5"/>
  <c r="J2664" i="5"/>
  <c r="I2664" i="5"/>
  <c r="H2672" i="5"/>
  <c r="G2672" i="5"/>
  <c r="F2672" i="5"/>
  <c r="E2672" i="5"/>
  <c r="T2672" i="5"/>
  <c r="D2672" i="5"/>
  <c r="O2672" i="5" s="1"/>
  <c r="S2672" i="5"/>
  <c r="C2672" i="5"/>
  <c r="R2672" i="5"/>
  <c r="J2672" i="5"/>
  <c r="I2672" i="5"/>
  <c r="H2680" i="5"/>
  <c r="G2680" i="5"/>
  <c r="F2680" i="5"/>
  <c r="E2680" i="5"/>
  <c r="T2680" i="5"/>
  <c r="D2680" i="5"/>
  <c r="O2680" i="5" s="1"/>
  <c r="S2680" i="5"/>
  <c r="C2680" i="5"/>
  <c r="R2680" i="5"/>
  <c r="J2680" i="5"/>
  <c r="I2680" i="5"/>
  <c r="H2696" i="5"/>
  <c r="G2696" i="5"/>
  <c r="F2696" i="5"/>
  <c r="E2696" i="5"/>
  <c r="T2696" i="5"/>
  <c r="D2696" i="5"/>
  <c r="P2696" i="5" s="1"/>
  <c r="S2696" i="5"/>
  <c r="C2696" i="5"/>
  <c r="R2696" i="5"/>
  <c r="J2696" i="5"/>
  <c r="I2696" i="5"/>
  <c r="H2704" i="5"/>
  <c r="G2704" i="5"/>
  <c r="F2704" i="5"/>
  <c r="E2704" i="5"/>
  <c r="T2704" i="5"/>
  <c r="D2704" i="5"/>
  <c r="O2704" i="5" s="1"/>
  <c r="S2704" i="5"/>
  <c r="C2704" i="5"/>
  <c r="R2704" i="5"/>
  <c r="J2704" i="5"/>
  <c r="I2704" i="5"/>
  <c r="H2712" i="5"/>
  <c r="G2712" i="5"/>
  <c r="F2712" i="5"/>
  <c r="E2712" i="5"/>
  <c r="T2712" i="5"/>
  <c r="D2712" i="5"/>
  <c r="P2712" i="5" s="1"/>
  <c r="S2712" i="5"/>
  <c r="C2712" i="5"/>
  <c r="R2712" i="5"/>
  <c r="J2712" i="5"/>
  <c r="I2712" i="5"/>
  <c r="H2720" i="5"/>
  <c r="G2720" i="5"/>
  <c r="F2720" i="5"/>
  <c r="E2720" i="5"/>
  <c r="T2720" i="5"/>
  <c r="D2720" i="5"/>
  <c r="P2720" i="5" s="1"/>
  <c r="S2720" i="5"/>
  <c r="C2720" i="5"/>
  <c r="R2720" i="5"/>
  <c r="J2720" i="5"/>
  <c r="I2720" i="5"/>
  <c r="R2728" i="5"/>
  <c r="H2736" i="5"/>
  <c r="G2736" i="5"/>
  <c r="F2736" i="5"/>
  <c r="E2736" i="5"/>
  <c r="T2736" i="5"/>
  <c r="D2736" i="5"/>
  <c r="O2736" i="5" s="1"/>
  <c r="S2736" i="5"/>
  <c r="C2736" i="5"/>
  <c r="R2736" i="5"/>
  <c r="J2736" i="5"/>
  <c r="I2736" i="5"/>
  <c r="H2752" i="5"/>
  <c r="G2752" i="5"/>
  <c r="F2752" i="5"/>
  <c r="E2752" i="5"/>
  <c r="T2752" i="5"/>
  <c r="D2752" i="5"/>
  <c r="S2752" i="5"/>
  <c r="C2752" i="5"/>
  <c r="R2752" i="5"/>
  <c r="J2752" i="5"/>
  <c r="I2752" i="5"/>
  <c r="H2760" i="5"/>
  <c r="G2760" i="5"/>
  <c r="F2760" i="5"/>
  <c r="E2760" i="5"/>
  <c r="T2760" i="5"/>
  <c r="D2760" i="5"/>
  <c r="S2760" i="5"/>
  <c r="C2760" i="5"/>
  <c r="R2760" i="5"/>
  <c r="J2760" i="5"/>
  <c r="I2760" i="5"/>
  <c r="S2768" i="5"/>
  <c r="C2768" i="5"/>
  <c r="R2768" i="5"/>
  <c r="J2768" i="5"/>
  <c r="I2768" i="5"/>
  <c r="H2768" i="5"/>
  <c r="G2768" i="5"/>
  <c r="F2768" i="5"/>
  <c r="T2768" i="5"/>
  <c r="E2768" i="5"/>
  <c r="D2768" i="5"/>
  <c r="S2784" i="5"/>
  <c r="C2784" i="5"/>
  <c r="R2784" i="5"/>
  <c r="J2784" i="5"/>
  <c r="I2784" i="5"/>
  <c r="H2784" i="5"/>
  <c r="G2784" i="5"/>
  <c r="F2784" i="5"/>
  <c r="E2784" i="5"/>
  <c r="T2784" i="5"/>
  <c r="D2784" i="5"/>
  <c r="S2808" i="5"/>
  <c r="C2808" i="5"/>
  <c r="R2808" i="5"/>
  <c r="J2808" i="5"/>
  <c r="I2808" i="5"/>
  <c r="H2808" i="5"/>
  <c r="G2808" i="5"/>
  <c r="F2808" i="5"/>
  <c r="E2808" i="5"/>
  <c r="T2808" i="5"/>
  <c r="D2808" i="5"/>
  <c r="S2816" i="5"/>
  <c r="C2816" i="5"/>
  <c r="R2816" i="5"/>
  <c r="J2816" i="5"/>
  <c r="I2816" i="5"/>
  <c r="H2816" i="5"/>
  <c r="G2816" i="5"/>
  <c r="F2816" i="5"/>
  <c r="E2816" i="5"/>
  <c r="T2816" i="5"/>
  <c r="D2816" i="5"/>
  <c r="S2840" i="5"/>
  <c r="C2840" i="5"/>
  <c r="R2840" i="5"/>
  <c r="J2840" i="5"/>
  <c r="I2840" i="5"/>
  <c r="H2840" i="5"/>
  <c r="G2840" i="5"/>
  <c r="F2840" i="5"/>
  <c r="E2840" i="5"/>
  <c r="T2840" i="5"/>
  <c r="D2840" i="5"/>
  <c r="S2848" i="5"/>
  <c r="C2848" i="5"/>
  <c r="R2848" i="5"/>
  <c r="J2848" i="5"/>
  <c r="I2848" i="5"/>
  <c r="H2848" i="5"/>
  <c r="G2848" i="5"/>
  <c r="F2848" i="5"/>
  <c r="E2848" i="5"/>
  <c r="T2848" i="5"/>
  <c r="D2848" i="5"/>
  <c r="S2856" i="5"/>
  <c r="C2856" i="5"/>
  <c r="R2856" i="5"/>
  <c r="J2856" i="5"/>
  <c r="I2856" i="5"/>
  <c r="H2856" i="5"/>
  <c r="G2856" i="5"/>
  <c r="F2856" i="5"/>
  <c r="E2856" i="5"/>
  <c r="T2856" i="5"/>
  <c r="D2856" i="5"/>
  <c r="O2856" i="5" s="1"/>
  <c r="S2864" i="5"/>
  <c r="C2864" i="5"/>
  <c r="R2864" i="5"/>
  <c r="J2864" i="5"/>
  <c r="I2864" i="5"/>
  <c r="H2864" i="5"/>
  <c r="G2864" i="5"/>
  <c r="F2864" i="5"/>
  <c r="E2864" i="5"/>
  <c r="T2864" i="5"/>
  <c r="D2864" i="5"/>
  <c r="M2864" i="5" s="1"/>
  <c r="S2880" i="5"/>
  <c r="C2880" i="5"/>
  <c r="R2880" i="5"/>
  <c r="J2880" i="5"/>
  <c r="I2880" i="5"/>
  <c r="H2880" i="5"/>
  <c r="G2880" i="5"/>
  <c r="F2880" i="5"/>
  <c r="E2880" i="5"/>
  <c r="T2880" i="5"/>
  <c r="D2880" i="5"/>
  <c r="S2888" i="5"/>
  <c r="C2888" i="5"/>
  <c r="R2888" i="5"/>
  <c r="J2888" i="5"/>
  <c r="I2888" i="5"/>
  <c r="H2888" i="5"/>
  <c r="G2888" i="5"/>
  <c r="F2888" i="5"/>
  <c r="E2888" i="5"/>
  <c r="T2888" i="5"/>
  <c r="D2888" i="5"/>
  <c r="I2894" i="4"/>
  <c r="G2905" i="5"/>
  <c r="F2905" i="5"/>
  <c r="E2905" i="5"/>
  <c r="T2905" i="5"/>
  <c r="D2905" i="5"/>
  <c r="S2905" i="5"/>
  <c r="C2905" i="5"/>
  <c r="R2905" i="5"/>
  <c r="J2905" i="5"/>
  <c r="I2905" i="5"/>
  <c r="H2905" i="5"/>
  <c r="B2918" i="5"/>
  <c r="I2915" i="4"/>
  <c r="I2926" i="4"/>
  <c r="S2932" i="5"/>
  <c r="C2932" i="5"/>
  <c r="R2932" i="5"/>
  <c r="J2932" i="5"/>
  <c r="I2932" i="5"/>
  <c r="H2932" i="5"/>
  <c r="G2932" i="5"/>
  <c r="F2932" i="5"/>
  <c r="E2932" i="5"/>
  <c r="D2932" i="5"/>
  <c r="P2932" i="5" s="1"/>
  <c r="T2932" i="5"/>
  <c r="G2937" i="5"/>
  <c r="F2937" i="5"/>
  <c r="E2937" i="5"/>
  <c r="T2937" i="5"/>
  <c r="D2937" i="5"/>
  <c r="S2937" i="5"/>
  <c r="C2937" i="5"/>
  <c r="R2937" i="5"/>
  <c r="J2937" i="5"/>
  <c r="I2937" i="5"/>
  <c r="H2937" i="5"/>
  <c r="B2950" i="5"/>
  <c r="I2947" i="4"/>
  <c r="I2958" i="4"/>
  <c r="S2964" i="5"/>
  <c r="C2964" i="5"/>
  <c r="R2964" i="5"/>
  <c r="J2964" i="5"/>
  <c r="I2964" i="5"/>
  <c r="H2964" i="5"/>
  <c r="G2964" i="5"/>
  <c r="F2964" i="5"/>
  <c r="E2964" i="5"/>
  <c r="D2964" i="5"/>
  <c r="P2964" i="5" s="1"/>
  <c r="T2964" i="5"/>
  <c r="G2969" i="5"/>
  <c r="F2969" i="5"/>
  <c r="E2969" i="5"/>
  <c r="T2969" i="5"/>
  <c r="D2969" i="5"/>
  <c r="P2969" i="5" s="1"/>
  <c r="S2969" i="5"/>
  <c r="C2969" i="5"/>
  <c r="R2969" i="5"/>
  <c r="J2969" i="5"/>
  <c r="I2969" i="5"/>
  <c r="H2969" i="5"/>
  <c r="B2982" i="5"/>
  <c r="I2979" i="4"/>
  <c r="I2990" i="4"/>
  <c r="H2996" i="5"/>
  <c r="G2996" i="5"/>
  <c r="T2996" i="5"/>
  <c r="D2996" i="5"/>
  <c r="S2996" i="5"/>
  <c r="C2996" i="5"/>
  <c r="J2996" i="5"/>
  <c r="I2996" i="5"/>
  <c r="F2996" i="5"/>
  <c r="E2996" i="5"/>
  <c r="R2996" i="5"/>
  <c r="T3001" i="5"/>
  <c r="D3001" i="5"/>
  <c r="M3001" i="5" s="1"/>
  <c r="S3001" i="5"/>
  <c r="C3001" i="5"/>
  <c r="H3001" i="5"/>
  <c r="G3001" i="5"/>
  <c r="J3001" i="5"/>
  <c r="I3001" i="5"/>
  <c r="F3001" i="5"/>
  <c r="E3001" i="5"/>
  <c r="R3001" i="5"/>
  <c r="B3014" i="5"/>
  <c r="I3011" i="4"/>
  <c r="I3013" i="4"/>
  <c r="I3022" i="4"/>
  <c r="T3033" i="5"/>
  <c r="D3033" i="5"/>
  <c r="S3033" i="5"/>
  <c r="C3033" i="5"/>
  <c r="H3033" i="5"/>
  <c r="G3033" i="5"/>
  <c r="J3033" i="5"/>
  <c r="I3033" i="5"/>
  <c r="F3033" i="5"/>
  <c r="E3033" i="5"/>
  <c r="R3033" i="5"/>
  <c r="B3046" i="5"/>
  <c r="I3043" i="4"/>
  <c r="B3070" i="5"/>
  <c r="I3067" i="4"/>
  <c r="B3082" i="5"/>
  <c r="I3079" i="4"/>
  <c r="B3104" i="5"/>
  <c r="I3101" i="4"/>
  <c r="B3136" i="5"/>
  <c r="I3133" i="4"/>
  <c r="B3168" i="5"/>
  <c r="I3165" i="4"/>
  <c r="B3200" i="5"/>
  <c r="I3197" i="4"/>
  <c r="B3232" i="5"/>
  <c r="I3229" i="4"/>
  <c r="B3264" i="5"/>
  <c r="I3261" i="4"/>
  <c r="B3328" i="5"/>
  <c r="I3325" i="4"/>
  <c r="B3392" i="5"/>
  <c r="I3389" i="4"/>
  <c r="B3456" i="5"/>
  <c r="I3453" i="4"/>
  <c r="B3520" i="5"/>
  <c r="I3517" i="4"/>
  <c r="B3584" i="5"/>
  <c r="I3581" i="4"/>
  <c r="B3648" i="5"/>
  <c r="I3645" i="4"/>
  <c r="B3712" i="5"/>
  <c r="I3709" i="4"/>
  <c r="B3776" i="5"/>
  <c r="I3773" i="4"/>
  <c r="B3840" i="5"/>
  <c r="I3837" i="4"/>
  <c r="B3904" i="5"/>
  <c r="I3901" i="4"/>
  <c r="B3968" i="5"/>
  <c r="I3965" i="4"/>
  <c r="B4032" i="5"/>
  <c r="I4029" i="4"/>
  <c r="B4096" i="5"/>
  <c r="I4093" i="4"/>
  <c r="B4160" i="5"/>
  <c r="I4157" i="4"/>
  <c r="B4224" i="5"/>
  <c r="I4221" i="4"/>
  <c r="B4288" i="5"/>
  <c r="I4285" i="4"/>
  <c r="B4352" i="5"/>
  <c r="I4349" i="4"/>
  <c r="B4440" i="5"/>
  <c r="I4437" i="4"/>
  <c r="B4504" i="5"/>
  <c r="I4501" i="4"/>
  <c r="B4568" i="5"/>
  <c r="I4565" i="4"/>
  <c r="B4632" i="5"/>
  <c r="I4629" i="4"/>
  <c r="B4696" i="5"/>
  <c r="I4693" i="4"/>
  <c r="B4760" i="5"/>
  <c r="I4757" i="4"/>
  <c r="B4824" i="5"/>
  <c r="I4821" i="4"/>
  <c r="B4888" i="5"/>
  <c r="I4885" i="4"/>
  <c r="B4952" i="5"/>
  <c r="I4949" i="4"/>
  <c r="B5016" i="5"/>
  <c r="I5013" i="4"/>
  <c r="B5080" i="5"/>
  <c r="I5077" i="4"/>
  <c r="D6" i="5"/>
  <c r="L8" i="5"/>
  <c r="D38" i="5"/>
  <c r="N38" i="5" s="1"/>
  <c r="L40" i="5"/>
  <c r="D54" i="5"/>
  <c r="L56" i="5"/>
  <c r="D61" i="5"/>
  <c r="R225" i="5"/>
  <c r="F256" i="5"/>
  <c r="R353" i="5"/>
  <c r="F384" i="5"/>
  <c r="R481" i="5"/>
  <c r="F512" i="5"/>
  <c r="B537" i="5"/>
  <c r="G7" i="5"/>
  <c r="F7" i="5"/>
  <c r="E7" i="5"/>
  <c r="T7" i="5"/>
  <c r="D7" i="5"/>
  <c r="Q7" i="5" s="1"/>
  <c r="S7" i="5"/>
  <c r="C7" i="5"/>
  <c r="R7" i="5"/>
  <c r="J7" i="5"/>
  <c r="I7" i="5"/>
  <c r="G23" i="5"/>
  <c r="F23" i="5"/>
  <c r="E23" i="5"/>
  <c r="T23" i="5"/>
  <c r="D23" i="5"/>
  <c r="S23" i="5"/>
  <c r="C23" i="5"/>
  <c r="R23" i="5"/>
  <c r="J23" i="5"/>
  <c r="I23" i="5"/>
  <c r="G31" i="5"/>
  <c r="F31" i="5"/>
  <c r="E31" i="5"/>
  <c r="T31" i="5"/>
  <c r="D31" i="5"/>
  <c r="O31" i="5" s="1"/>
  <c r="S31" i="5"/>
  <c r="C31" i="5"/>
  <c r="R31" i="5"/>
  <c r="J31" i="5"/>
  <c r="I31" i="5"/>
  <c r="G39" i="5"/>
  <c r="F39" i="5"/>
  <c r="E39" i="5"/>
  <c r="T39" i="5"/>
  <c r="D39" i="5"/>
  <c r="M39" i="5" s="1"/>
  <c r="S39" i="5"/>
  <c r="C39" i="5"/>
  <c r="R39" i="5"/>
  <c r="J39" i="5"/>
  <c r="I39" i="5"/>
  <c r="G47" i="5"/>
  <c r="F47" i="5"/>
  <c r="E47" i="5"/>
  <c r="T47" i="5"/>
  <c r="D47" i="5"/>
  <c r="M47" i="5" s="1"/>
  <c r="S47" i="5"/>
  <c r="C47" i="5"/>
  <c r="R47" i="5"/>
  <c r="J47" i="5"/>
  <c r="I47" i="5"/>
  <c r="G55" i="5"/>
  <c r="F55" i="5"/>
  <c r="E55" i="5"/>
  <c r="T55" i="5"/>
  <c r="D55" i="5"/>
  <c r="S55" i="5"/>
  <c r="C55" i="5"/>
  <c r="R55" i="5"/>
  <c r="J55" i="5"/>
  <c r="I55" i="5"/>
  <c r="H71" i="5"/>
  <c r="G71" i="5"/>
  <c r="T71" i="5"/>
  <c r="D71" i="5"/>
  <c r="Q71" i="5" s="1"/>
  <c r="S71" i="5"/>
  <c r="C71" i="5"/>
  <c r="J71" i="5"/>
  <c r="I71" i="5"/>
  <c r="F71" i="5"/>
  <c r="E71" i="5"/>
  <c r="R71" i="5"/>
  <c r="H79" i="5"/>
  <c r="G79" i="5"/>
  <c r="T79" i="5"/>
  <c r="D79" i="5"/>
  <c r="L79" i="5" s="1"/>
  <c r="S79" i="5"/>
  <c r="C79" i="5"/>
  <c r="J79" i="5"/>
  <c r="I79" i="5"/>
  <c r="F79" i="5"/>
  <c r="E79" i="5"/>
  <c r="R79" i="5"/>
  <c r="H95" i="5"/>
  <c r="G95" i="5"/>
  <c r="T95" i="5"/>
  <c r="D95" i="5"/>
  <c r="N95" i="5" s="1"/>
  <c r="S95" i="5"/>
  <c r="C95" i="5"/>
  <c r="J95" i="5"/>
  <c r="I95" i="5"/>
  <c r="F95" i="5"/>
  <c r="E95" i="5"/>
  <c r="R95" i="5"/>
  <c r="H103" i="5"/>
  <c r="G103" i="5"/>
  <c r="F103" i="5"/>
  <c r="E103" i="5"/>
  <c r="T103" i="5"/>
  <c r="D103" i="5"/>
  <c r="S103" i="5"/>
  <c r="C103" i="5"/>
  <c r="J103" i="5"/>
  <c r="I103" i="5"/>
  <c r="R103" i="5"/>
  <c r="H111" i="5"/>
  <c r="G111" i="5"/>
  <c r="F111" i="5"/>
  <c r="E111" i="5"/>
  <c r="T111" i="5"/>
  <c r="D111" i="5"/>
  <c r="S111" i="5"/>
  <c r="C111" i="5"/>
  <c r="R111" i="5"/>
  <c r="J111" i="5"/>
  <c r="I111" i="5"/>
  <c r="H119" i="5"/>
  <c r="G119" i="5"/>
  <c r="F119" i="5"/>
  <c r="E119" i="5"/>
  <c r="T119" i="5"/>
  <c r="D119" i="5"/>
  <c r="O119" i="5" s="1"/>
  <c r="S119" i="5"/>
  <c r="C119" i="5"/>
  <c r="J119" i="5"/>
  <c r="I119" i="5"/>
  <c r="R119" i="5"/>
  <c r="H127" i="5"/>
  <c r="G127" i="5"/>
  <c r="F127" i="5"/>
  <c r="E127" i="5"/>
  <c r="T127" i="5"/>
  <c r="D127" i="5"/>
  <c r="S127" i="5"/>
  <c r="C127" i="5"/>
  <c r="R127" i="5"/>
  <c r="J127" i="5"/>
  <c r="I127" i="5"/>
  <c r="H135" i="5"/>
  <c r="G135" i="5"/>
  <c r="F135" i="5"/>
  <c r="E135" i="5"/>
  <c r="T135" i="5"/>
  <c r="D135" i="5"/>
  <c r="S135" i="5"/>
  <c r="C135" i="5"/>
  <c r="J135" i="5"/>
  <c r="I135" i="5"/>
  <c r="R135" i="5"/>
  <c r="H151" i="5"/>
  <c r="G151" i="5"/>
  <c r="F151" i="5"/>
  <c r="E151" i="5"/>
  <c r="T151" i="5"/>
  <c r="D151" i="5"/>
  <c r="S151" i="5"/>
  <c r="C151" i="5"/>
  <c r="J151" i="5"/>
  <c r="I151" i="5"/>
  <c r="R151" i="5"/>
  <c r="H159" i="5"/>
  <c r="G159" i="5"/>
  <c r="F159" i="5"/>
  <c r="E159" i="5"/>
  <c r="T159" i="5"/>
  <c r="D159" i="5"/>
  <c r="N159" i="5" s="1"/>
  <c r="S159" i="5"/>
  <c r="C159" i="5"/>
  <c r="R159" i="5"/>
  <c r="J159" i="5"/>
  <c r="I159" i="5"/>
  <c r="B175" i="5"/>
  <c r="H183" i="5"/>
  <c r="G183" i="5"/>
  <c r="F183" i="5"/>
  <c r="E183" i="5"/>
  <c r="T183" i="5"/>
  <c r="D183" i="5"/>
  <c r="N183" i="5" s="1"/>
  <c r="S183" i="5"/>
  <c r="C183" i="5"/>
  <c r="J183" i="5"/>
  <c r="I183" i="5"/>
  <c r="R183" i="5"/>
  <c r="H191" i="5"/>
  <c r="G191" i="5"/>
  <c r="F191" i="5"/>
  <c r="E191" i="5"/>
  <c r="T191" i="5"/>
  <c r="D191" i="5"/>
  <c r="S191" i="5"/>
  <c r="C191" i="5"/>
  <c r="R191" i="5"/>
  <c r="J191" i="5"/>
  <c r="I191" i="5"/>
  <c r="H199" i="5"/>
  <c r="G199" i="5"/>
  <c r="F199" i="5"/>
  <c r="E199" i="5"/>
  <c r="T199" i="5"/>
  <c r="D199" i="5"/>
  <c r="S199" i="5"/>
  <c r="C199" i="5"/>
  <c r="J199" i="5"/>
  <c r="I199" i="5"/>
  <c r="R199" i="5"/>
  <c r="H207" i="5"/>
  <c r="G207" i="5"/>
  <c r="F207" i="5"/>
  <c r="E207" i="5"/>
  <c r="T207" i="5"/>
  <c r="D207" i="5"/>
  <c r="S207" i="5"/>
  <c r="C207" i="5"/>
  <c r="R207" i="5"/>
  <c r="J207" i="5"/>
  <c r="I207" i="5"/>
  <c r="H215" i="5"/>
  <c r="G215" i="5"/>
  <c r="F215" i="5"/>
  <c r="E215" i="5"/>
  <c r="T215" i="5"/>
  <c r="D215" i="5"/>
  <c r="S215" i="5"/>
  <c r="C215" i="5"/>
  <c r="J215" i="5"/>
  <c r="I215" i="5"/>
  <c r="R215" i="5"/>
  <c r="H223" i="5"/>
  <c r="G223" i="5"/>
  <c r="F223" i="5"/>
  <c r="E223" i="5"/>
  <c r="T223" i="5"/>
  <c r="D223" i="5"/>
  <c r="S223" i="5"/>
  <c r="C223" i="5"/>
  <c r="R223" i="5"/>
  <c r="J223" i="5"/>
  <c r="I223" i="5"/>
  <c r="H231" i="5"/>
  <c r="G231" i="5"/>
  <c r="F231" i="5"/>
  <c r="E231" i="5"/>
  <c r="T231" i="5"/>
  <c r="D231" i="5"/>
  <c r="S231" i="5"/>
  <c r="C231" i="5"/>
  <c r="J231" i="5"/>
  <c r="I231" i="5"/>
  <c r="R231" i="5"/>
  <c r="H239" i="5"/>
  <c r="G239" i="5"/>
  <c r="F239" i="5"/>
  <c r="E239" i="5"/>
  <c r="T239" i="5"/>
  <c r="D239" i="5"/>
  <c r="S239" i="5"/>
  <c r="C239" i="5"/>
  <c r="R239" i="5"/>
  <c r="J239" i="5"/>
  <c r="I239" i="5"/>
  <c r="H247" i="5"/>
  <c r="G247" i="5"/>
  <c r="F247" i="5"/>
  <c r="E247" i="5"/>
  <c r="T247" i="5"/>
  <c r="D247" i="5"/>
  <c r="Q247" i="5" s="1"/>
  <c r="S247" i="5"/>
  <c r="C247" i="5"/>
  <c r="J247" i="5"/>
  <c r="I247" i="5"/>
  <c r="R247" i="5"/>
  <c r="H255" i="5"/>
  <c r="G255" i="5"/>
  <c r="F255" i="5"/>
  <c r="E255" i="5"/>
  <c r="T255" i="5"/>
  <c r="D255" i="5"/>
  <c r="M255" i="5" s="1"/>
  <c r="S255" i="5"/>
  <c r="C255" i="5"/>
  <c r="R255" i="5"/>
  <c r="J255" i="5"/>
  <c r="I255" i="5"/>
  <c r="H263" i="5"/>
  <c r="G263" i="5"/>
  <c r="F263" i="5"/>
  <c r="E263" i="5"/>
  <c r="T263" i="5"/>
  <c r="D263" i="5"/>
  <c r="S263" i="5"/>
  <c r="C263" i="5"/>
  <c r="J263" i="5"/>
  <c r="I263" i="5"/>
  <c r="R263" i="5"/>
  <c r="H271" i="5"/>
  <c r="G271" i="5"/>
  <c r="F271" i="5"/>
  <c r="E271" i="5"/>
  <c r="T271" i="5"/>
  <c r="D271" i="5"/>
  <c r="N271" i="5" s="1"/>
  <c r="S271" i="5"/>
  <c r="C271" i="5"/>
  <c r="R271" i="5"/>
  <c r="J271" i="5"/>
  <c r="I271" i="5"/>
  <c r="H279" i="5"/>
  <c r="G279" i="5"/>
  <c r="F279" i="5"/>
  <c r="E279" i="5"/>
  <c r="T279" i="5"/>
  <c r="D279" i="5"/>
  <c r="O279" i="5" s="1"/>
  <c r="S279" i="5"/>
  <c r="C279" i="5"/>
  <c r="J279" i="5"/>
  <c r="I279" i="5"/>
  <c r="R279" i="5"/>
  <c r="H287" i="5"/>
  <c r="G287" i="5"/>
  <c r="F287" i="5"/>
  <c r="E287" i="5"/>
  <c r="T287" i="5"/>
  <c r="D287" i="5"/>
  <c r="L287" i="5" s="1"/>
  <c r="S287" i="5"/>
  <c r="C287" i="5"/>
  <c r="R287" i="5"/>
  <c r="J287" i="5"/>
  <c r="I287" i="5"/>
  <c r="H295" i="5"/>
  <c r="G295" i="5"/>
  <c r="F295" i="5"/>
  <c r="E295" i="5"/>
  <c r="T295" i="5"/>
  <c r="D295" i="5"/>
  <c r="P295" i="5" s="1"/>
  <c r="S295" i="5"/>
  <c r="C295" i="5"/>
  <c r="J295" i="5"/>
  <c r="I295" i="5"/>
  <c r="R295" i="5"/>
  <c r="H303" i="5"/>
  <c r="G303" i="5"/>
  <c r="F303" i="5"/>
  <c r="E303" i="5"/>
  <c r="T303" i="5"/>
  <c r="D303" i="5"/>
  <c r="S303" i="5"/>
  <c r="C303" i="5"/>
  <c r="R303" i="5"/>
  <c r="J303" i="5"/>
  <c r="I303" i="5"/>
  <c r="H311" i="5"/>
  <c r="G311" i="5"/>
  <c r="F311" i="5"/>
  <c r="E311" i="5"/>
  <c r="T311" i="5"/>
  <c r="D311" i="5"/>
  <c r="S311" i="5"/>
  <c r="C311" i="5"/>
  <c r="J311" i="5"/>
  <c r="I311" i="5"/>
  <c r="R311" i="5"/>
  <c r="H319" i="5"/>
  <c r="G319" i="5"/>
  <c r="F319" i="5"/>
  <c r="E319" i="5"/>
  <c r="T319" i="5"/>
  <c r="D319" i="5"/>
  <c r="S319" i="5"/>
  <c r="C319" i="5"/>
  <c r="R319" i="5"/>
  <c r="J319" i="5"/>
  <c r="I319" i="5"/>
  <c r="H327" i="5"/>
  <c r="G327" i="5"/>
  <c r="F327" i="5"/>
  <c r="E327" i="5"/>
  <c r="T327" i="5"/>
  <c r="D327" i="5"/>
  <c r="S327" i="5"/>
  <c r="C327" i="5"/>
  <c r="J327" i="5"/>
  <c r="I327" i="5"/>
  <c r="R327" i="5"/>
  <c r="H335" i="5"/>
  <c r="G335" i="5"/>
  <c r="F335" i="5"/>
  <c r="E335" i="5"/>
  <c r="T335" i="5"/>
  <c r="D335" i="5"/>
  <c r="S335" i="5"/>
  <c r="C335" i="5"/>
  <c r="R335" i="5"/>
  <c r="J335" i="5"/>
  <c r="I335" i="5"/>
  <c r="H343" i="5"/>
  <c r="G343" i="5"/>
  <c r="F343" i="5"/>
  <c r="E343" i="5"/>
  <c r="T343" i="5"/>
  <c r="D343" i="5"/>
  <c r="S343" i="5"/>
  <c r="C343" i="5"/>
  <c r="J343" i="5"/>
  <c r="I343" i="5"/>
  <c r="R343" i="5"/>
  <c r="H351" i="5"/>
  <c r="G351" i="5"/>
  <c r="F351" i="5"/>
  <c r="E351" i="5"/>
  <c r="T351" i="5"/>
  <c r="D351" i="5"/>
  <c r="S351" i="5"/>
  <c r="C351" i="5"/>
  <c r="R351" i="5"/>
  <c r="J351" i="5"/>
  <c r="I351" i="5"/>
  <c r="H359" i="5"/>
  <c r="G359" i="5"/>
  <c r="F359" i="5"/>
  <c r="E359" i="5"/>
  <c r="T359" i="5"/>
  <c r="D359" i="5"/>
  <c r="S359" i="5"/>
  <c r="C359" i="5"/>
  <c r="J359" i="5"/>
  <c r="I359" i="5"/>
  <c r="R359" i="5"/>
  <c r="H367" i="5"/>
  <c r="G367" i="5"/>
  <c r="F367" i="5"/>
  <c r="E367" i="5"/>
  <c r="T367" i="5"/>
  <c r="D367" i="5"/>
  <c r="O367" i="5" s="1"/>
  <c r="S367" i="5"/>
  <c r="C367" i="5"/>
  <c r="R367" i="5"/>
  <c r="J367" i="5"/>
  <c r="I367" i="5"/>
  <c r="H375" i="5"/>
  <c r="G375" i="5"/>
  <c r="F375" i="5"/>
  <c r="E375" i="5"/>
  <c r="T375" i="5"/>
  <c r="D375" i="5"/>
  <c r="S375" i="5"/>
  <c r="C375" i="5"/>
  <c r="J375" i="5"/>
  <c r="I375" i="5"/>
  <c r="R375" i="5"/>
  <c r="H383" i="5"/>
  <c r="G383" i="5"/>
  <c r="F383" i="5"/>
  <c r="E383" i="5"/>
  <c r="T383" i="5"/>
  <c r="D383" i="5"/>
  <c r="S383" i="5"/>
  <c r="C383" i="5"/>
  <c r="R383" i="5"/>
  <c r="J383" i="5"/>
  <c r="I383" i="5"/>
  <c r="H391" i="5"/>
  <c r="G391" i="5"/>
  <c r="F391" i="5"/>
  <c r="E391" i="5"/>
  <c r="T391" i="5"/>
  <c r="D391" i="5"/>
  <c r="S391" i="5"/>
  <c r="C391" i="5"/>
  <c r="J391" i="5"/>
  <c r="I391" i="5"/>
  <c r="R391" i="5"/>
  <c r="H399" i="5"/>
  <c r="G399" i="5"/>
  <c r="F399" i="5"/>
  <c r="E399" i="5"/>
  <c r="T399" i="5"/>
  <c r="D399" i="5"/>
  <c r="S399" i="5"/>
  <c r="C399" i="5"/>
  <c r="R399" i="5"/>
  <c r="J399" i="5"/>
  <c r="I399" i="5"/>
  <c r="H407" i="5"/>
  <c r="G407" i="5"/>
  <c r="F407" i="5"/>
  <c r="E407" i="5"/>
  <c r="T407" i="5"/>
  <c r="D407" i="5"/>
  <c r="O407" i="5" s="1"/>
  <c r="S407" i="5"/>
  <c r="C407" i="5"/>
  <c r="J407" i="5"/>
  <c r="I407" i="5"/>
  <c r="R407" i="5"/>
  <c r="H415" i="5"/>
  <c r="G415" i="5"/>
  <c r="F415" i="5"/>
  <c r="E415" i="5"/>
  <c r="T415" i="5"/>
  <c r="D415" i="5"/>
  <c r="L415" i="5" s="1"/>
  <c r="S415" i="5"/>
  <c r="C415" i="5"/>
  <c r="R415" i="5"/>
  <c r="J415" i="5"/>
  <c r="I415" i="5"/>
  <c r="H423" i="5"/>
  <c r="G423" i="5"/>
  <c r="F423" i="5"/>
  <c r="E423" i="5"/>
  <c r="T423" i="5"/>
  <c r="D423" i="5"/>
  <c r="L423" i="5" s="1"/>
  <c r="S423" i="5"/>
  <c r="C423" i="5"/>
  <c r="J423" i="5"/>
  <c r="I423" i="5"/>
  <c r="R423" i="5"/>
  <c r="H431" i="5"/>
  <c r="G431" i="5"/>
  <c r="F431" i="5"/>
  <c r="E431" i="5"/>
  <c r="T431" i="5"/>
  <c r="D431" i="5"/>
  <c r="O431" i="5" s="1"/>
  <c r="S431" i="5"/>
  <c r="C431" i="5"/>
  <c r="R431" i="5"/>
  <c r="J431" i="5"/>
  <c r="I431" i="5"/>
  <c r="H439" i="5"/>
  <c r="G439" i="5"/>
  <c r="F439" i="5"/>
  <c r="E439" i="5"/>
  <c r="T439" i="5"/>
  <c r="D439" i="5"/>
  <c r="S439" i="5"/>
  <c r="C439" i="5"/>
  <c r="J439" i="5"/>
  <c r="I439" i="5"/>
  <c r="R439" i="5"/>
  <c r="H447" i="5"/>
  <c r="G447" i="5"/>
  <c r="F447" i="5"/>
  <c r="E447" i="5"/>
  <c r="T447" i="5"/>
  <c r="D447" i="5"/>
  <c r="S447" i="5"/>
  <c r="C447" i="5"/>
  <c r="R447" i="5"/>
  <c r="J447" i="5"/>
  <c r="I447" i="5"/>
  <c r="H455" i="5"/>
  <c r="G455" i="5"/>
  <c r="F455" i="5"/>
  <c r="E455" i="5"/>
  <c r="T455" i="5"/>
  <c r="D455" i="5"/>
  <c r="S455" i="5"/>
  <c r="C455" i="5"/>
  <c r="J455" i="5"/>
  <c r="I455" i="5"/>
  <c r="R455" i="5"/>
  <c r="H463" i="5"/>
  <c r="G463" i="5"/>
  <c r="F463" i="5"/>
  <c r="E463" i="5"/>
  <c r="T463" i="5"/>
  <c r="D463" i="5"/>
  <c r="S463" i="5"/>
  <c r="C463" i="5"/>
  <c r="R463" i="5"/>
  <c r="J463" i="5"/>
  <c r="I463" i="5"/>
  <c r="H471" i="5"/>
  <c r="G471" i="5"/>
  <c r="F471" i="5"/>
  <c r="E471" i="5"/>
  <c r="T471" i="5"/>
  <c r="D471" i="5"/>
  <c r="S471" i="5"/>
  <c r="C471" i="5"/>
  <c r="J471" i="5"/>
  <c r="I471" i="5"/>
  <c r="R471" i="5"/>
  <c r="H479" i="5"/>
  <c r="G479" i="5"/>
  <c r="F479" i="5"/>
  <c r="E479" i="5"/>
  <c r="T479" i="5"/>
  <c r="D479" i="5"/>
  <c r="O479" i="5" s="1"/>
  <c r="S479" i="5"/>
  <c r="C479" i="5"/>
  <c r="R479" i="5"/>
  <c r="J479" i="5"/>
  <c r="I479" i="5"/>
  <c r="H487" i="5"/>
  <c r="G487" i="5"/>
  <c r="F487" i="5"/>
  <c r="E487" i="5"/>
  <c r="T487" i="5"/>
  <c r="D487" i="5"/>
  <c r="S487" i="5"/>
  <c r="C487" i="5"/>
  <c r="J487" i="5"/>
  <c r="I487" i="5"/>
  <c r="R487" i="5"/>
  <c r="H495" i="5"/>
  <c r="G495" i="5"/>
  <c r="F495" i="5"/>
  <c r="E495" i="5"/>
  <c r="T495" i="5"/>
  <c r="D495" i="5"/>
  <c r="O495" i="5" s="1"/>
  <c r="S495" i="5"/>
  <c r="C495" i="5"/>
  <c r="R495" i="5"/>
  <c r="J495" i="5"/>
  <c r="I495" i="5"/>
  <c r="H503" i="5"/>
  <c r="G503" i="5"/>
  <c r="F503" i="5"/>
  <c r="E503" i="5"/>
  <c r="T503" i="5"/>
  <c r="D503" i="5"/>
  <c r="S503" i="5"/>
  <c r="C503" i="5"/>
  <c r="J503" i="5"/>
  <c r="I503" i="5"/>
  <c r="R503" i="5"/>
  <c r="H511" i="5"/>
  <c r="G511" i="5"/>
  <c r="F511" i="5"/>
  <c r="E511" i="5"/>
  <c r="T511" i="5"/>
  <c r="D511" i="5"/>
  <c r="L511" i="5" s="1"/>
  <c r="S511" i="5"/>
  <c r="C511" i="5"/>
  <c r="R511" i="5"/>
  <c r="J511" i="5"/>
  <c r="I511" i="5"/>
  <c r="H519" i="5"/>
  <c r="G519" i="5"/>
  <c r="F519" i="5"/>
  <c r="E519" i="5"/>
  <c r="T519" i="5"/>
  <c r="D519" i="5"/>
  <c r="S519" i="5"/>
  <c r="C519" i="5"/>
  <c r="J519" i="5"/>
  <c r="I519" i="5"/>
  <c r="R519" i="5"/>
  <c r="H527" i="5"/>
  <c r="G527" i="5"/>
  <c r="F527" i="5"/>
  <c r="E527" i="5"/>
  <c r="T527" i="5"/>
  <c r="D527" i="5"/>
  <c r="S527" i="5"/>
  <c r="C527" i="5"/>
  <c r="R527" i="5"/>
  <c r="J527" i="5"/>
  <c r="I527" i="5"/>
  <c r="H535" i="5"/>
  <c r="G535" i="5"/>
  <c r="F535" i="5"/>
  <c r="E535" i="5"/>
  <c r="T535" i="5"/>
  <c r="D535" i="5"/>
  <c r="O535" i="5" s="1"/>
  <c r="S535" i="5"/>
  <c r="C535" i="5"/>
  <c r="J535" i="5"/>
  <c r="I535" i="5"/>
  <c r="R535" i="5"/>
  <c r="H543" i="5"/>
  <c r="G543" i="5"/>
  <c r="F543" i="5"/>
  <c r="E543" i="5"/>
  <c r="T543" i="5"/>
  <c r="D543" i="5"/>
  <c r="L543" i="5" s="1"/>
  <c r="S543" i="5"/>
  <c r="C543" i="5"/>
  <c r="R543" i="5"/>
  <c r="J543" i="5"/>
  <c r="I543" i="5"/>
  <c r="T551" i="5"/>
  <c r="D551" i="5"/>
  <c r="P551" i="5" s="1"/>
  <c r="S551" i="5"/>
  <c r="C551" i="5"/>
  <c r="R551" i="5"/>
  <c r="J551" i="5"/>
  <c r="I551" i="5"/>
  <c r="H551" i="5"/>
  <c r="G551" i="5"/>
  <c r="F551" i="5"/>
  <c r="E551" i="5"/>
  <c r="T559" i="5"/>
  <c r="D559" i="5"/>
  <c r="S559" i="5"/>
  <c r="C559" i="5"/>
  <c r="R559" i="5"/>
  <c r="J559" i="5"/>
  <c r="I559" i="5"/>
  <c r="H559" i="5"/>
  <c r="G559" i="5"/>
  <c r="F559" i="5"/>
  <c r="E559" i="5"/>
  <c r="T567" i="5"/>
  <c r="D567" i="5"/>
  <c r="S567" i="5"/>
  <c r="C567" i="5"/>
  <c r="R567" i="5"/>
  <c r="J567" i="5"/>
  <c r="I567" i="5"/>
  <c r="H567" i="5"/>
  <c r="G567" i="5"/>
  <c r="F567" i="5"/>
  <c r="E567" i="5"/>
  <c r="T575" i="5"/>
  <c r="D575" i="5"/>
  <c r="K575" i="5" s="1"/>
  <c r="S575" i="5"/>
  <c r="C575" i="5"/>
  <c r="R575" i="5"/>
  <c r="J575" i="5"/>
  <c r="I575" i="5"/>
  <c r="H575" i="5"/>
  <c r="G575" i="5"/>
  <c r="F575" i="5"/>
  <c r="E575" i="5"/>
  <c r="T583" i="5"/>
  <c r="D583" i="5"/>
  <c r="S583" i="5"/>
  <c r="C583" i="5"/>
  <c r="R583" i="5"/>
  <c r="J583" i="5"/>
  <c r="I583" i="5"/>
  <c r="H583" i="5"/>
  <c r="G583" i="5"/>
  <c r="N583" i="5"/>
  <c r="F583" i="5"/>
  <c r="E583" i="5"/>
  <c r="T591" i="5"/>
  <c r="D591" i="5"/>
  <c r="S591" i="5"/>
  <c r="C591" i="5"/>
  <c r="R591" i="5"/>
  <c r="J591" i="5"/>
  <c r="I591" i="5"/>
  <c r="H591" i="5"/>
  <c r="G591" i="5"/>
  <c r="F591" i="5"/>
  <c r="E591" i="5"/>
  <c r="T599" i="5"/>
  <c r="D599" i="5"/>
  <c r="M599" i="5" s="1"/>
  <c r="S599" i="5"/>
  <c r="C599" i="5"/>
  <c r="R599" i="5"/>
  <c r="J599" i="5"/>
  <c r="I599" i="5"/>
  <c r="H599" i="5"/>
  <c r="G599" i="5"/>
  <c r="F599" i="5"/>
  <c r="E599" i="5"/>
  <c r="T607" i="5"/>
  <c r="D607" i="5"/>
  <c r="M607" i="5" s="1"/>
  <c r="S607" i="5"/>
  <c r="C607" i="5"/>
  <c r="R607" i="5"/>
  <c r="J607" i="5"/>
  <c r="I607" i="5"/>
  <c r="H607" i="5"/>
  <c r="G607" i="5"/>
  <c r="F607" i="5"/>
  <c r="E607" i="5"/>
  <c r="T615" i="5"/>
  <c r="D615" i="5"/>
  <c r="Q615" i="5" s="1"/>
  <c r="S615" i="5"/>
  <c r="C615" i="5"/>
  <c r="R615" i="5"/>
  <c r="J615" i="5"/>
  <c r="I615" i="5"/>
  <c r="H615" i="5"/>
  <c r="G615" i="5"/>
  <c r="F615" i="5"/>
  <c r="E615" i="5"/>
  <c r="T623" i="5"/>
  <c r="D623" i="5"/>
  <c r="N623" i="5" s="1"/>
  <c r="S623" i="5"/>
  <c r="C623" i="5"/>
  <c r="R623" i="5"/>
  <c r="J623" i="5"/>
  <c r="I623" i="5"/>
  <c r="H623" i="5"/>
  <c r="G623" i="5"/>
  <c r="F623" i="5"/>
  <c r="E623" i="5"/>
  <c r="T631" i="5"/>
  <c r="D631" i="5"/>
  <c r="S631" i="5"/>
  <c r="C631" i="5"/>
  <c r="R631" i="5"/>
  <c r="J631" i="5"/>
  <c r="I631" i="5"/>
  <c r="H631" i="5"/>
  <c r="G631" i="5"/>
  <c r="F631" i="5"/>
  <c r="E631" i="5"/>
  <c r="T639" i="5"/>
  <c r="D639" i="5"/>
  <c r="S639" i="5"/>
  <c r="C639" i="5"/>
  <c r="R639" i="5"/>
  <c r="J639" i="5"/>
  <c r="I639" i="5"/>
  <c r="H639" i="5"/>
  <c r="G639" i="5"/>
  <c r="F639" i="5"/>
  <c r="E639" i="5"/>
  <c r="T647" i="5"/>
  <c r="D647" i="5"/>
  <c r="S647" i="5"/>
  <c r="C647" i="5"/>
  <c r="R647" i="5"/>
  <c r="J647" i="5"/>
  <c r="I647" i="5"/>
  <c r="H647" i="5"/>
  <c r="G647" i="5"/>
  <c r="N647" i="5"/>
  <c r="F647" i="5"/>
  <c r="E647" i="5"/>
  <c r="T655" i="5"/>
  <c r="D655" i="5"/>
  <c r="S655" i="5"/>
  <c r="C655" i="5"/>
  <c r="R655" i="5"/>
  <c r="J655" i="5"/>
  <c r="I655" i="5"/>
  <c r="H655" i="5"/>
  <c r="G655" i="5"/>
  <c r="F655" i="5"/>
  <c r="E655" i="5"/>
  <c r="T663" i="5"/>
  <c r="D663" i="5"/>
  <c r="P663" i="5" s="1"/>
  <c r="S663" i="5"/>
  <c r="C663" i="5"/>
  <c r="R663" i="5"/>
  <c r="J663" i="5"/>
  <c r="I663" i="5"/>
  <c r="H663" i="5"/>
  <c r="G663" i="5"/>
  <c r="F663" i="5"/>
  <c r="E663" i="5"/>
  <c r="T671" i="5"/>
  <c r="D671" i="5"/>
  <c r="L671" i="5" s="1"/>
  <c r="S671" i="5"/>
  <c r="C671" i="5"/>
  <c r="R671" i="5"/>
  <c r="J671" i="5"/>
  <c r="I671" i="5"/>
  <c r="H671" i="5"/>
  <c r="G671" i="5"/>
  <c r="F671" i="5"/>
  <c r="E671" i="5"/>
  <c r="T679" i="5"/>
  <c r="D679" i="5"/>
  <c r="S679" i="5"/>
  <c r="C679" i="5"/>
  <c r="R679" i="5"/>
  <c r="J679" i="5"/>
  <c r="I679" i="5"/>
  <c r="H679" i="5"/>
  <c r="G679" i="5"/>
  <c r="F679" i="5"/>
  <c r="E679" i="5"/>
  <c r="T687" i="5"/>
  <c r="D687" i="5"/>
  <c r="M687" i="5" s="1"/>
  <c r="S687" i="5"/>
  <c r="C687" i="5"/>
  <c r="R687" i="5"/>
  <c r="J687" i="5"/>
  <c r="I687" i="5"/>
  <c r="H687" i="5"/>
  <c r="G687" i="5"/>
  <c r="F687" i="5"/>
  <c r="E687" i="5"/>
  <c r="T695" i="5"/>
  <c r="D695" i="5"/>
  <c r="S695" i="5"/>
  <c r="C695" i="5"/>
  <c r="R695" i="5"/>
  <c r="J695" i="5"/>
  <c r="I695" i="5"/>
  <c r="H695" i="5"/>
  <c r="G695" i="5"/>
  <c r="F695" i="5"/>
  <c r="E695" i="5"/>
  <c r="T703" i="5"/>
  <c r="D703" i="5"/>
  <c r="S703" i="5"/>
  <c r="C703" i="5"/>
  <c r="R703" i="5"/>
  <c r="J703" i="5"/>
  <c r="I703" i="5"/>
  <c r="H703" i="5"/>
  <c r="G703" i="5"/>
  <c r="F703" i="5"/>
  <c r="E703" i="5"/>
  <c r="T711" i="5"/>
  <c r="D711" i="5"/>
  <c r="Q711" i="5" s="1"/>
  <c r="S711" i="5"/>
  <c r="C711" i="5"/>
  <c r="R711" i="5"/>
  <c r="J711" i="5"/>
  <c r="I711" i="5"/>
  <c r="H711" i="5"/>
  <c r="G711" i="5"/>
  <c r="F711" i="5"/>
  <c r="E711" i="5"/>
  <c r="T719" i="5"/>
  <c r="D719" i="5"/>
  <c r="N719" i="5" s="1"/>
  <c r="S719" i="5"/>
  <c r="C719" i="5"/>
  <c r="R719" i="5"/>
  <c r="J719" i="5"/>
  <c r="I719" i="5"/>
  <c r="H719" i="5"/>
  <c r="G719" i="5"/>
  <c r="F719" i="5"/>
  <c r="E719" i="5"/>
  <c r="T727" i="5"/>
  <c r="D727" i="5"/>
  <c r="S727" i="5"/>
  <c r="C727" i="5"/>
  <c r="R727" i="5"/>
  <c r="J727" i="5"/>
  <c r="I727" i="5"/>
  <c r="H727" i="5"/>
  <c r="G727" i="5"/>
  <c r="F727" i="5"/>
  <c r="E727" i="5"/>
  <c r="T735" i="5"/>
  <c r="D735" i="5"/>
  <c r="P735" i="5" s="1"/>
  <c r="S735" i="5"/>
  <c r="C735" i="5"/>
  <c r="R735" i="5"/>
  <c r="J735" i="5"/>
  <c r="I735" i="5"/>
  <c r="H735" i="5"/>
  <c r="G735" i="5"/>
  <c r="F735" i="5"/>
  <c r="E735" i="5"/>
  <c r="T743" i="5"/>
  <c r="D743" i="5"/>
  <c r="S743" i="5"/>
  <c r="C743" i="5"/>
  <c r="R743" i="5"/>
  <c r="J743" i="5"/>
  <c r="I743" i="5"/>
  <c r="H743" i="5"/>
  <c r="G743" i="5"/>
  <c r="F743" i="5"/>
  <c r="E743" i="5"/>
  <c r="T751" i="5"/>
  <c r="D751" i="5"/>
  <c r="P751" i="5" s="1"/>
  <c r="S751" i="5"/>
  <c r="C751" i="5"/>
  <c r="R751" i="5"/>
  <c r="J751" i="5"/>
  <c r="I751" i="5"/>
  <c r="H751" i="5"/>
  <c r="G751" i="5"/>
  <c r="F751" i="5"/>
  <c r="E751" i="5"/>
  <c r="T759" i="5"/>
  <c r="D759" i="5"/>
  <c r="S759" i="5"/>
  <c r="C759" i="5"/>
  <c r="R759" i="5"/>
  <c r="J759" i="5"/>
  <c r="I759" i="5"/>
  <c r="H759" i="5"/>
  <c r="G759" i="5"/>
  <c r="F759" i="5"/>
  <c r="E759" i="5"/>
  <c r="T767" i="5"/>
  <c r="D767" i="5"/>
  <c r="S767" i="5"/>
  <c r="C767" i="5"/>
  <c r="R767" i="5"/>
  <c r="J767" i="5"/>
  <c r="I767" i="5"/>
  <c r="H767" i="5"/>
  <c r="G767" i="5"/>
  <c r="F767" i="5"/>
  <c r="E767" i="5"/>
  <c r="T775" i="5"/>
  <c r="D775" i="5"/>
  <c r="S775" i="5"/>
  <c r="C775" i="5"/>
  <c r="R775" i="5"/>
  <c r="J775" i="5"/>
  <c r="I775" i="5"/>
  <c r="H775" i="5"/>
  <c r="G775" i="5"/>
  <c r="F775" i="5"/>
  <c r="E775" i="5"/>
  <c r="T783" i="5"/>
  <c r="D783" i="5"/>
  <c r="S783" i="5"/>
  <c r="C783" i="5"/>
  <c r="R783" i="5"/>
  <c r="J783" i="5"/>
  <c r="I783" i="5"/>
  <c r="H783" i="5"/>
  <c r="G783" i="5"/>
  <c r="F783" i="5"/>
  <c r="E783" i="5"/>
  <c r="T791" i="5"/>
  <c r="D791" i="5"/>
  <c r="S791" i="5"/>
  <c r="C791" i="5"/>
  <c r="R791" i="5"/>
  <c r="J791" i="5"/>
  <c r="I791" i="5"/>
  <c r="H791" i="5"/>
  <c r="G791" i="5"/>
  <c r="F791" i="5"/>
  <c r="E791" i="5"/>
  <c r="T799" i="5"/>
  <c r="D799" i="5"/>
  <c r="S799" i="5"/>
  <c r="C799" i="5"/>
  <c r="R799" i="5"/>
  <c r="J799" i="5"/>
  <c r="I799" i="5"/>
  <c r="H799" i="5"/>
  <c r="G799" i="5"/>
  <c r="F799" i="5"/>
  <c r="E799" i="5"/>
  <c r="T807" i="5"/>
  <c r="D807" i="5"/>
  <c r="P807" i="5" s="1"/>
  <c r="S807" i="5"/>
  <c r="C807" i="5"/>
  <c r="R807" i="5"/>
  <c r="J807" i="5"/>
  <c r="I807" i="5"/>
  <c r="H807" i="5"/>
  <c r="G807" i="5"/>
  <c r="F807" i="5"/>
  <c r="E807" i="5"/>
  <c r="T815" i="5"/>
  <c r="D815" i="5"/>
  <c r="S815" i="5"/>
  <c r="C815" i="5"/>
  <c r="R815" i="5"/>
  <c r="J815" i="5"/>
  <c r="I815" i="5"/>
  <c r="H815" i="5"/>
  <c r="G815" i="5"/>
  <c r="F815" i="5"/>
  <c r="E815" i="5"/>
  <c r="T823" i="5"/>
  <c r="D823" i="5"/>
  <c r="S823" i="5"/>
  <c r="C823" i="5"/>
  <c r="R823" i="5"/>
  <c r="J823" i="5"/>
  <c r="I823" i="5"/>
  <c r="H823" i="5"/>
  <c r="G823" i="5"/>
  <c r="F823" i="5"/>
  <c r="E823" i="5"/>
  <c r="T831" i="5"/>
  <c r="D831" i="5"/>
  <c r="Q831" i="5" s="1"/>
  <c r="S831" i="5"/>
  <c r="C831" i="5"/>
  <c r="R831" i="5"/>
  <c r="J831" i="5"/>
  <c r="I831" i="5"/>
  <c r="H831" i="5"/>
  <c r="G831" i="5"/>
  <c r="F831" i="5"/>
  <c r="E831" i="5"/>
  <c r="T839" i="5"/>
  <c r="D839" i="5"/>
  <c r="S839" i="5"/>
  <c r="C839" i="5"/>
  <c r="R839" i="5"/>
  <c r="J839" i="5"/>
  <c r="I839" i="5"/>
  <c r="H839" i="5"/>
  <c r="G839" i="5"/>
  <c r="F839" i="5"/>
  <c r="E839" i="5"/>
  <c r="T847" i="5"/>
  <c r="D847" i="5"/>
  <c r="O847" i="5" s="1"/>
  <c r="S847" i="5"/>
  <c r="C847" i="5"/>
  <c r="R847" i="5"/>
  <c r="J847" i="5"/>
  <c r="I847" i="5"/>
  <c r="H847" i="5"/>
  <c r="G847" i="5"/>
  <c r="F847" i="5"/>
  <c r="E847" i="5"/>
  <c r="T855" i="5"/>
  <c r="D855" i="5"/>
  <c r="N855" i="5" s="1"/>
  <c r="S855" i="5"/>
  <c r="C855" i="5"/>
  <c r="R855" i="5"/>
  <c r="J855" i="5"/>
  <c r="I855" i="5"/>
  <c r="H855" i="5"/>
  <c r="G855" i="5"/>
  <c r="F855" i="5"/>
  <c r="E855" i="5"/>
  <c r="T863" i="5"/>
  <c r="D863" i="5"/>
  <c r="N863" i="5" s="1"/>
  <c r="S863" i="5"/>
  <c r="C863" i="5"/>
  <c r="R863" i="5"/>
  <c r="J863" i="5"/>
  <c r="I863" i="5"/>
  <c r="H863" i="5"/>
  <c r="G863" i="5"/>
  <c r="F863" i="5"/>
  <c r="E863" i="5"/>
  <c r="T871" i="5"/>
  <c r="D871" i="5"/>
  <c r="S871" i="5"/>
  <c r="C871" i="5"/>
  <c r="R871" i="5"/>
  <c r="J871" i="5"/>
  <c r="I871" i="5"/>
  <c r="H871" i="5"/>
  <c r="G871" i="5"/>
  <c r="F871" i="5"/>
  <c r="E871" i="5"/>
  <c r="T879" i="5"/>
  <c r="D879" i="5"/>
  <c r="K879" i="5" s="1"/>
  <c r="S879" i="5"/>
  <c r="C879" i="5"/>
  <c r="R879" i="5"/>
  <c r="J879" i="5"/>
  <c r="I879" i="5"/>
  <c r="H879" i="5"/>
  <c r="G879" i="5"/>
  <c r="N879" i="5"/>
  <c r="F879" i="5"/>
  <c r="E879" i="5"/>
  <c r="T887" i="5"/>
  <c r="D887" i="5"/>
  <c r="S887" i="5"/>
  <c r="C887" i="5"/>
  <c r="R887" i="5"/>
  <c r="J887" i="5"/>
  <c r="I887" i="5"/>
  <c r="H887" i="5"/>
  <c r="G887" i="5"/>
  <c r="F887" i="5"/>
  <c r="E887" i="5"/>
  <c r="T895" i="5"/>
  <c r="D895" i="5"/>
  <c r="O895" i="5" s="1"/>
  <c r="S895" i="5"/>
  <c r="C895" i="5"/>
  <c r="R895" i="5"/>
  <c r="J895" i="5"/>
  <c r="I895" i="5"/>
  <c r="H895" i="5"/>
  <c r="G895" i="5"/>
  <c r="F895" i="5"/>
  <c r="E895" i="5"/>
  <c r="T903" i="5"/>
  <c r="D903" i="5"/>
  <c r="N903" i="5" s="1"/>
  <c r="S903" i="5"/>
  <c r="C903" i="5"/>
  <c r="R903" i="5"/>
  <c r="J903" i="5"/>
  <c r="I903" i="5"/>
  <c r="H903" i="5"/>
  <c r="G903" i="5"/>
  <c r="F903" i="5"/>
  <c r="E903" i="5"/>
  <c r="T911" i="5"/>
  <c r="D911" i="5"/>
  <c r="M911" i="5" s="1"/>
  <c r="S911" i="5"/>
  <c r="C911" i="5"/>
  <c r="R911" i="5"/>
  <c r="J911" i="5"/>
  <c r="I911" i="5"/>
  <c r="H911" i="5"/>
  <c r="G911" i="5"/>
  <c r="F911" i="5"/>
  <c r="E911" i="5"/>
  <c r="I911" i="4"/>
  <c r="T919" i="5"/>
  <c r="D919" i="5"/>
  <c r="S919" i="5"/>
  <c r="C919" i="5"/>
  <c r="R919" i="5"/>
  <c r="J919" i="5"/>
  <c r="I919" i="5"/>
  <c r="H919" i="5"/>
  <c r="G919" i="5"/>
  <c r="F919" i="5"/>
  <c r="E919" i="5"/>
  <c r="T927" i="5"/>
  <c r="D927" i="5"/>
  <c r="S927" i="5"/>
  <c r="C927" i="5"/>
  <c r="R927" i="5"/>
  <c r="J927" i="5"/>
  <c r="I927" i="5"/>
  <c r="H927" i="5"/>
  <c r="G927" i="5"/>
  <c r="F927" i="5"/>
  <c r="E927" i="5"/>
  <c r="E935" i="5"/>
  <c r="T935" i="5"/>
  <c r="D935" i="5"/>
  <c r="S935" i="5"/>
  <c r="C935" i="5"/>
  <c r="H935" i="5"/>
  <c r="F935" i="5"/>
  <c r="R935" i="5"/>
  <c r="J935" i="5"/>
  <c r="I935" i="5"/>
  <c r="G935" i="5"/>
  <c r="E943" i="5"/>
  <c r="T943" i="5"/>
  <c r="D943" i="5"/>
  <c r="K943" i="5" s="1"/>
  <c r="S943" i="5"/>
  <c r="C943" i="5"/>
  <c r="R943" i="5"/>
  <c r="J943" i="5"/>
  <c r="I943" i="5"/>
  <c r="H943" i="5"/>
  <c r="F943" i="5"/>
  <c r="G943" i="5"/>
  <c r="E951" i="5"/>
  <c r="T951" i="5"/>
  <c r="D951" i="5"/>
  <c r="K951" i="5" s="1"/>
  <c r="S951" i="5"/>
  <c r="C951" i="5"/>
  <c r="R951" i="5"/>
  <c r="J951" i="5"/>
  <c r="I951" i="5"/>
  <c r="H951" i="5"/>
  <c r="F951" i="5"/>
  <c r="G951" i="5"/>
  <c r="E959" i="5"/>
  <c r="T959" i="5"/>
  <c r="D959" i="5"/>
  <c r="S959" i="5"/>
  <c r="C959" i="5"/>
  <c r="R959" i="5"/>
  <c r="J959" i="5"/>
  <c r="I959" i="5"/>
  <c r="H959" i="5"/>
  <c r="F959" i="5"/>
  <c r="G959" i="5"/>
  <c r="E967" i="5"/>
  <c r="T967" i="5"/>
  <c r="D967" i="5"/>
  <c r="S967" i="5"/>
  <c r="C967" i="5"/>
  <c r="R967" i="5"/>
  <c r="J967" i="5"/>
  <c r="I967" i="5"/>
  <c r="H967" i="5"/>
  <c r="F967" i="5"/>
  <c r="G967" i="5"/>
  <c r="E975" i="5"/>
  <c r="T975" i="5"/>
  <c r="D975" i="5"/>
  <c r="N975" i="5" s="1"/>
  <c r="S975" i="5"/>
  <c r="C975" i="5"/>
  <c r="R975" i="5"/>
  <c r="J975" i="5"/>
  <c r="I975" i="5"/>
  <c r="H975" i="5"/>
  <c r="F975" i="5"/>
  <c r="G975" i="5"/>
  <c r="E983" i="5"/>
  <c r="T983" i="5"/>
  <c r="D983" i="5"/>
  <c r="K983" i="5" s="1"/>
  <c r="S983" i="5"/>
  <c r="C983" i="5"/>
  <c r="R983" i="5"/>
  <c r="J983" i="5"/>
  <c r="I983" i="5"/>
  <c r="H983" i="5"/>
  <c r="F983" i="5"/>
  <c r="G983" i="5"/>
  <c r="E991" i="5"/>
  <c r="T991" i="5"/>
  <c r="D991" i="5"/>
  <c r="S991" i="5"/>
  <c r="C991" i="5"/>
  <c r="R991" i="5"/>
  <c r="J991" i="5"/>
  <c r="I991" i="5"/>
  <c r="H991" i="5"/>
  <c r="F991" i="5"/>
  <c r="G991" i="5"/>
  <c r="E999" i="5"/>
  <c r="T999" i="5"/>
  <c r="D999" i="5"/>
  <c r="P999" i="5" s="1"/>
  <c r="S999" i="5"/>
  <c r="C999" i="5"/>
  <c r="R999" i="5"/>
  <c r="J999" i="5"/>
  <c r="I999" i="5"/>
  <c r="H999" i="5"/>
  <c r="F999" i="5"/>
  <c r="G999" i="5"/>
  <c r="E1007" i="5"/>
  <c r="T1007" i="5"/>
  <c r="D1007" i="5"/>
  <c r="O1007" i="5" s="1"/>
  <c r="S1007" i="5"/>
  <c r="C1007" i="5"/>
  <c r="R1007" i="5"/>
  <c r="J1007" i="5"/>
  <c r="I1007" i="5"/>
  <c r="H1007" i="5"/>
  <c r="F1007" i="5"/>
  <c r="G1007" i="5"/>
  <c r="E1015" i="5"/>
  <c r="T1015" i="5"/>
  <c r="D1015" i="5"/>
  <c r="O1015" i="5" s="1"/>
  <c r="S1015" i="5"/>
  <c r="C1015" i="5"/>
  <c r="R1015" i="5"/>
  <c r="J1015" i="5"/>
  <c r="I1015" i="5"/>
  <c r="H1015" i="5"/>
  <c r="F1015" i="5"/>
  <c r="G1015" i="5"/>
  <c r="E1023" i="5"/>
  <c r="T1023" i="5"/>
  <c r="D1023" i="5"/>
  <c r="N1023" i="5" s="1"/>
  <c r="S1023" i="5"/>
  <c r="C1023" i="5"/>
  <c r="R1023" i="5"/>
  <c r="J1023" i="5"/>
  <c r="I1023" i="5"/>
  <c r="H1023" i="5"/>
  <c r="F1023" i="5"/>
  <c r="G1023" i="5"/>
  <c r="E1031" i="5"/>
  <c r="T1031" i="5"/>
  <c r="D1031" i="5"/>
  <c r="L1031" i="5" s="1"/>
  <c r="S1031" i="5"/>
  <c r="C1031" i="5"/>
  <c r="R1031" i="5"/>
  <c r="J1031" i="5"/>
  <c r="I1031" i="5"/>
  <c r="H1031" i="5"/>
  <c r="F1031" i="5"/>
  <c r="G1031" i="5"/>
  <c r="E1039" i="5"/>
  <c r="T1039" i="5"/>
  <c r="D1039" i="5"/>
  <c r="P1039" i="5" s="1"/>
  <c r="S1039" i="5"/>
  <c r="C1039" i="5"/>
  <c r="R1039" i="5"/>
  <c r="J1039" i="5"/>
  <c r="I1039" i="5"/>
  <c r="H1039" i="5"/>
  <c r="F1039" i="5"/>
  <c r="G1039" i="5"/>
  <c r="E1047" i="5"/>
  <c r="T1047" i="5"/>
  <c r="D1047" i="5"/>
  <c r="S1047" i="5"/>
  <c r="C1047" i="5"/>
  <c r="R1047" i="5"/>
  <c r="J1047" i="5"/>
  <c r="I1047" i="5"/>
  <c r="H1047" i="5"/>
  <c r="F1047" i="5"/>
  <c r="G1047" i="5"/>
  <c r="E1055" i="5"/>
  <c r="T1055" i="5"/>
  <c r="D1055" i="5"/>
  <c r="S1055" i="5"/>
  <c r="C1055" i="5"/>
  <c r="R1055" i="5"/>
  <c r="J1055" i="5"/>
  <c r="I1055" i="5"/>
  <c r="H1055" i="5"/>
  <c r="F1055" i="5"/>
  <c r="G1055" i="5"/>
  <c r="E1063" i="5"/>
  <c r="T1063" i="5"/>
  <c r="D1063" i="5"/>
  <c r="K1063" i="5" s="1"/>
  <c r="S1063" i="5"/>
  <c r="C1063" i="5"/>
  <c r="R1063" i="5"/>
  <c r="J1063" i="5"/>
  <c r="I1063" i="5"/>
  <c r="H1063" i="5"/>
  <c r="F1063" i="5"/>
  <c r="G1063" i="5"/>
  <c r="E1071" i="5"/>
  <c r="T1071" i="5"/>
  <c r="D1071" i="5"/>
  <c r="S1071" i="5"/>
  <c r="C1071" i="5"/>
  <c r="R1071" i="5"/>
  <c r="J1071" i="5"/>
  <c r="I1071" i="5"/>
  <c r="H1071" i="5"/>
  <c r="F1071" i="5"/>
  <c r="G1071" i="5"/>
  <c r="E1079" i="5"/>
  <c r="T1079" i="5"/>
  <c r="D1079" i="5"/>
  <c r="S1079" i="5"/>
  <c r="C1079" i="5"/>
  <c r="R1079" i="5"/>
  <c r="J1079" i="5"/>
  <c r="I1079" i="5"/>
  <c r="H1079" i="5"/>
  <c r="F1079" i="5"/>
  <c r="G1079" i="5"/>
  <c r="E1087" i="5"/>
  <c r="T1087" i="5"/>
  <c r="D1087" i="5"/>
  <c r="S1087" i="5"/>
  <c r="C1087" i="5"/>
  <c r="R1087" i="5"/>
  <c r="J1087" i="5"/>
  <c r="I1087" i="5"/>
  <c r="H1087" i="5"/>
  <c r="F1087" i="5"/>
  <c r="G1087" i="5"/>
  <c r="E1095" i="5"/>
  <c r="T1095" i="5"/>
  <c r="D1095" i="5"/>
  <c r="P1095" i="5" s="1"/>
  <c r="S1095" i="5"/>
  <c r="C1095" i="5"/>
  <c r="R1095" i="5"/>
  <c r="J1095" i="5"/>
  <c r="I1095" i="5"/>
  <c r="H1095" i="5"/>
  <c r="F1095" i="5"/>
  <c r="G1095" i="5"/>
  <c r="E1103" i="5"/>
  <c r="T1103" i="5"/>
  <c r="D1103" i="5"/>
  <c r="S1103" i="5"/>
  <c r="C1103" i="5"/>
  <c r="R1103" i="5"/>
  <c r="J1103" i="5"/>
  <c r="I1103" i="5"/>
  <c r="H1103" i="5"/>
  <c r="F1103" i="5"/>
  <c r="G1103" i="5"/>
  <c r="E1111" i="5"/>
  <c r="T1111" i="5"/>
  <c r="D1111" i="5"/>
  <c r="P1111" i="5" s="1"/>
  <c r="S1111" i="5"/>
  <c r="C1111" i="5"/>
  <c r="R1111" i="5"/>
  <c r="J1111" i="5"/>
  <c r="I1111" i="5"/>
  <c r="H1111" i="5"/>
  <c r="F1111" i="5"/>
  <c r="G1111" i="5"/>
  <c r="E1119" i="5"/>
  <c r="T1119" i="5"/>
  <c r="D1119" i="5"/>
  <c r="S1119" i="5"/>
  <c r="C1119" i="5"/>
  <c r="R1119" i="5"/>
  <c r="J1119" i="5"/>
  <c r="I1119" i="5"/>
  <c r="H1119" i="5"/>
  <c r="F1119" i="5"/>
  <c r="G1119" i="5"/>
  <c r="I1119" i="4"/>
  <c r="E1127" i="5"/>
  <c r="T1127" i="5"/>
  <c r="D1127" i="5"/>
  <c r="P1127" i="5" s="1"/>
  <c r="S1127" i="5"/>
  <c r="C1127" i="5"/>
  <c r="R1127" i="5"/>
  <c r="J1127" i="5"/>
  <c r="I1127" i="5"/>
  <c r="H1127" i="5"/>
  <c r="F1127" i="5"/>
  <c r="G1127" i="5"/>
  <c r="E1135" i="5"/>
  <c r="T1135" i="5"/>
  <c r="D1135" i="5"/>
  <c r="L1135" i="5" s="1"/>
  <c r="S1135" i="5"/>
  <c r="C1135" i="5"/>
  <c r="R1135" i="5"/>
  <c r="J1135" i="5"/>
  <c r="I1135" i="5"/>
  <c r="H1135" i="5"/>
  <c r="F1135" i="5"/>
  <c r="G1135" i="5"/>
  <c r="I1135" i="4"/>
  <c r="E1143" i="5"/>
  <c r="T1143" i="5"/>
  <c r="D1143" i="5"/>
  <c r="N1143" i="5" s="1"/>
  <c r="S1143" i="5"/>
  <c r="C1143" i="5"/>
  <c r="R1143" i="5"/>
  <c r="J1143" i="5"/>
  <c r="I1143" i="5"/>
  <c r="H1143" i="5"/>
  <c r="F1143" i="5"/>
  <c r="G1143" i="5"/>
  <c r="I1143" i="4"/>
  <c r="E1151" i="5"/>
  <c r="T1151" i="5"/>
  <c r="D1151" i="5"/>
  <c r="K1151" i="5" s="1"/>
  <c r="S1151" i="5"/>
  <c r="C1151" i="5"/>
  <c r="R1151" i="5"/>
  <c r="J1151" i="5"/>
  <c r="I1151" i="5"/>
  <c r="H1151" i="5"/>
  <c r="F1151" i="5"/>
  <c r="G1151" i="5"/>
  <c r="I1151" i="4"/>
  <c r="E1159" i="5"/>
  <c r="T1159" i="5"/>
  <c r="D1159" i="5"/>
  <c r="S1159" i="5"/>
  <c r="C1159" i="5"/>
  <c r="R1159" i="5"/>
  <c r="J1159" i="5"/>
  <c r="I1159" i="5"/>
  <c r="H1159" i="5"/>
  <c r="F1159" i="5"/>
  <c r="O1159" i="5"/>
  <c r="G1159" i="5"/>
  <c r="I1159" i="4"/>
  <c r="E1167" i="5"/>
  <c r="T1167" i="5"/>
  <c r="D1167" i="5"/>
  <c r="K1167" i="5" s="1"/>
  <c r="S1167" i="5"/>
  <c r="C1167" i="5"/>
  <c r="R1167" i="5"/>
  <c r="J1167" i="5"/>
  <c r="I1167" i="5"/>
  <c r="H1167" i="5"/>
  <c r="F1167" i="5"/>
  <c r="G1167" i="5"/>
  <c r="I1167" i="4"/>
  <c r="E1175" i="5"/>
  <c r="T1175" i="5"/>
  <c r="D1175" i="5"/>
  <c r="P1175" i="5" s="1"/>
  <c r="S1175" i="5"/>
  <c r="C1175" i="5"/>
  <c r="R1175" i="5"/>
  <c r="J1175" i="5"/>
  <c r="I1175" i="5"/>
  <c r="H1175" i="5"/>
  <c r="F1175" i="5"/>
  <c r="G1175" i="5"/>
  <c r="I1175" i="4"/>
  <c r="E1183" i="5"/>
  <c r="T1183" i="5"/>
  <c r="D1183" i="5"/>
  <c r="P1183" i="5" s="1"/>
  <c r="S1183" i="5"/>
  <c r="C1183" i="5"/>
  <c r="R1183" i="5"/>
  <c r="J1183" i="5"/>
  <c r="I1183" i="5"/>
  <c r="H1183" i="5"/>
  <c r="F1183" i="5"/>
  <c r="G1183" i="5"/>
  <c r="I1183" i="4"/>
  <c r="E1191" i="5"/>
  <c r="T1191" i="5"/>
  <c r="D1191" i="5"/>
  <c r="Q1191" i="5" s="1"/>
  <c r="S1191" i="5"/>
  <c r="C1191" i="5"/>
  <c r="R1191" i="5"/>
  <c r="J1191" i="5"/>
  <c r="I1191" i="5"/>
  <c r="H1191" i="5"/>
  <c r="F1191" i="5"/>
  <c r="G1191" i="5"/>
  <c r="I1191" i="4"/>
  <c r="E1199" i="5"/>
  <c r="T1199" i="5"/>
  <c r="D1199" i="5"/>
  <c r="S1199" i="5"/>
  <c r="C1199" i="5"/>
  <c r="R1199" i="5"/>
  <c r="J1199" i="5"/>
  <c r="I1199" i="5"/>
  <c r="H1199" i="5"/>
  <c r="F1199" i="5"/>
  <c r="G1199" i="5"/>
  <c r="I1199" i="4"/>
  <c r="E1207" i="5"/>
  <c r="T1207" i="5"/>
  <c r="D1207" i="5"/>
  <c r="N1207" i="5" s="1"/>
  <c r="S1207" i="5"/>
  <c r="C1207" i="5"/>
  <c r="R1207" i="5"/>
  <c r="J1207" i="5"/>
  <c r="I1207" i="5"/>
  <c r="H1207" i="5"/>
  <c r="F1207" i="5"/>
  <c r="G1207" i="5"/>
  <c r="I1207" i="4"/>
  <c r="E1215" i="5"/>
  <c r="T1215" i="5"/>
  <c r="D1215" i="5"/>
  <c r="P1215" i="5" s="1"/>
  <c r="S1215" i="5"/>
  <c r="C1215" i="5"/>
  <c r="R1215" i="5"/>
  <c r="J1215" i="5"/>
  <c r="I1215" i="5"/>
  <c r="H1215" i="5"/>
  <c r="F1215" i="5"/>
  <c r="G1215" i="5"/>
  <c r="I1215" i="4"/>
  <c r="E1223" i="5"/>
  <c r="T1223" i="5"/>
  <c r="D1223" i="5"/>
  <c r="S1223" i="5"/>
  <c r="C1223" i="5"/>
  <c r="R1223" i="5"/>
  <c r="J1223" i="5"/>
  <c r="I1223" i="5"/>
  <c r="H1223" i="5"/>
  <c r="F1223" i="5"/>
  <c r="G1223" i="5"/>
  <c r="I1223" i="4"/>
  <c r="E1231" i="5"/>
  <c r="T1231" i="5"/>
  <c r="D1231" i="5"/>
  <c r="Q1231" i="5" s="1"/>
  <c r="S1231" i="5"/>
  <c r="C1231" i="5"/>
  <c r="R1231" i="5"/>
  <c r="J1231" i="5"/>
  <c r="I1231" i="5"/>
  <c r="H1231" i="5"/>
  <c r="F1231" i="5"/>
  <c r="G1231" i="5"/>
  <c r="I1231" i="4"/>
  <c r="E1239" i="5"/>
  <c r="T1239" i="5"/>
  <c r="D1239" i="5"/>
  <c r="M1239" i="5" s="1"/>
  <c r="S1239" i="5"/>
  <c r="C1239" i="5"/>
  <c r="R1239" i="5"/>
  <c r="J1239" i="5"/>
  <c r="I1239" i="5"/>
  <c r="H1239" i="5"/>
  <c r="F1239" i="5"/>
  <c r="G1239" i="5"/>
  <c r="I1239" i="4"/>
  <c r="E1247" i="5"/>
  <c r="T1247" i="5"/>
  <c r="D1247" i="5"/>
  <c r="K1247" i="5" s="1"/>
  <c r="S1247" i="5"/>
  <c r="C1247" i="5"/>
  <c r="R1247" i="5"/>
  <c r="J1247" i="5"/>
  <c r="I1247" i="5"/>
  <c r="H1247" i="5"/>
  <c r="F1247" i="5"/>
  <c r="G1247" i="5"/>
  <c r="I1247" i="4"/>
  <c r="E1255" i="5"/>
  <c r="T1255" i="5"/>
  <c r="D1255" i="5"/>
  <c r="S1255" i="5"/>
  <c r="C1255" i="5"/>
  <c r="R1255" i="5"/>
  <c r="J1255" i="5"/>
  <c r="I1255" i="5"/>
  <c r="H1255" i="5"/>
  <c r="F1255" i="5"/>
  <c r="G1255" i="5"/>
  <c r="I1255" i="4"/>
  <c r="E1263" i="5"/>
  <c r="T1263" i="5"/>
  <c r="D1263" i="5"/>
  <c r="Q1263" i="5" s="1"/>
  <c r="S1263" i="5"/>
  <c r="C1263" i="5"/>
  <c r="R1263" i="5"/>
  <c r="J1263" i="5"/>
  <c r="I1263" i="5"/>
  <c r="H1263" i="5"/>
  <c r="F1263" i="5"/>
  <c r="G1263" i="5"/>
  <c r="I1263" i="4"/>
  <c r="E1271" i="5"/>
  <c r="T1271" i="5"/>
  <c r="D1271" i="5"/>
  <c r="N1271" i="5" s="1"/>
  <c r="S1271" i="5"/>
  <c r="C1271" i="5"/>
  <c r="R1271" i="5"/>
  <c r="J1271" i="5"/>
  <c r="I1271" i="5"/>
  <c r="H1271" i="5"/>
  <c r="F1271" i="5"/>
  <c r="G1271" i="5"/>
  <c r="I1271" i="4"/>
  <c r="E1279" i="5"/>
  <c r="T1279" i="5"/>
  <c r="D1279" i="5"/>
  <c r="K1279" i="5" s="1"/>
  <c r="S1279" i="5"/>
  <c r="C1279" i="5"/>
  <c r="R1279" i="5"/>
  <c r="J1279" i="5"/>
  <c r="I1279" i="5"/>
  <c r="H1279" i="5"/>
  <c r="F1279" i="5"/>
  <c r="G1279" i="5"/>
  <c r="I1279" i="4"/>
  <c r="E1287" i="5"/>
  <c r="T1287" i="5"/>
  <c r="D1287" i="5"/>
  <c r="S1287" i="5"/>
  <c r="C1287" i="5"/>
  <c r="R1287" i="5"/>
  <c r="J1287" i="5"/>
  <c r="I1287" i="5"/>
  <c r="H1287" i="5"/>
  <c r="F1287" i="5"/>
  <c r="G1287" i="5"/>
  <c r="I1287" i="4"/>
  <c r="E1295" i="5"/>
  <c r="T1295" i="5"/>
  <c r="D1295" i="5"/>
  <c r="K1295" i="5" s="1"/>
  <c r="S1295" i="5"/>
  <c r="C1295" i="5"/>
  <c r="R1295" i="5"/>
  <c r="J1295" i="5"/>
  <c r="I1295" i="5"/>
  <c r="H1295" i="5"/>
  <c r="F1295" i="5"/>
  <c r="G1295" i="5"/>
  <c r="I1295" i="4"/>
  <c r="I1303" i="4"/>
  <c r="E1311" i="5"/>
  <c r="T1311" i="5"/>
  <c r="D1311" i="5"/>
  <c r="S1311" i="5"/>
  <c r="C1311" i="5"/>
  <c r="R1311" i="5"/>
  <c r="J1311" i="5"/>
  <c r="I1311" i="5"/>
  <c r="H1311" i="5"/>
  <c r="F1311" i="5"/>
  <c r="G1311" i="5"/>
  <c r="I1311" i="4"/>
  <c r="E1319" i="5"/>
  <c r="T1319" i="5"/>
  <c r="D1319" i="5"/>
  <c r="P1319" i="5" s="1"/>
  <c r="S1319" i="5"/>
  <c r="C1319" i="5"/>
  <c r="R1319" i="5"/>
  <c r="J1319" i="5"/>
  <c r="I1319" i="5"/>
  <c r="H1319" i="5"/>
  <c r="F1319" i="5"/>
  <c r="G1319" i="5"/>
  <c r="I1319" i="4"/>
  <c r="I1327" i="4"/>
  <c r="E1335" i="5"/>
  <c r="T1335" i="5"/>
  <c r="D1335" i="5"/>
  <c r="S1335" i="5"/>
  <c r="C1335" i="5"/>
  <c r="R1335" i="5"/>
  <c r="J1335" i="5"/>
  <c r="I1335" i="5"/>
  <c r="H1335" i="5"/>
  <c r="F1335" i="5"/>
  <c r="G1335" i="5"/>
  <c r="I1335" i="4"/>
  <c r="E1343" i="5"/>
  <c r="T1343" i="5"/>
  <c r="D1343" i="5"/>
  <c r="S1343" i="5"/>
  <c r="C1343" i="5"/>
  <c r="R1343" i="5"/>
  <c r="J1343" i="5"/>
  <c r="I1343" i="5"/>
  <c r="H1343" i="5"/>
  <c r="F1343" i="5"/>
  <c r="G1343" i="5"/>
  <c r="I1343" i="4"/>
  <c r="E1351" i="5"/>
  <c r="T1351" i="5"/>
  <c r="D1351" i="5"/>
  <c r="P1351" i="5" s="1"/>
  <c r="S1351" i="5"/>
  <c r="C1351" i="5"/>
  <c r="R1351" i="5"/>
  <c r="J1351" i="5"/>
  <c r="I1351" i="5"/>
  <c r="H1351" i="5"/>
  <c r="F1351" i="5"/>
  <c r="G1351" i="5"/>
  <c r="I1351" i="4"/>
  <c r="I1359" i="4"/>
  <c r="E1367" i="5"/>
  <c r="T1367" i="5"/>
  <c r="D1367" i="5"/>
  <c r="S1367" i="5"/>
  <c r="C1367" i="5"/>
  <c r="R1367" i="5"/>
  <c r="J1367" i="5"/>
  <c r="I1367" i="5"/>
  <c r="H1367" i="5"/>
  <c r="F1367" i="5"/>
  <c r="G1367" i="5"/>
  <c r="I1367" i="4"/>
  <c r="E1375" i="5"/>
  <c r="T1375" i="5"/>
  <c r="D1375" i="5"/>
  <c r="S1375" i="5"/>
  <c r="C1375" i="5"/>
  <c r="R1375" i="5"/>
  <c r="J1375" i="5"/>
  <c r="I1375" i="5"/>
  <c r="H1375" i="5"/>
  <c r="F1375" i="5"/>
  <c r="G1375" i="5"/>
  <c r="I1375" i="4"/>
  <c r="E1383" i="5"/>
  <c r="T1383" i="5"/>
  <c r="D1383" i="5"/>
  <c r="S1383" i="5"/>
  <c r="C1383" i="5"/>
  <c r="R1383" i="5"/>
  <c r="J1383" i="5"/>
  <c r="I1383" i="5"/>
  <c r="H1383" i="5"/>
  <c r="F1383" i="5"/>
  <c r="G1383" i="5"/>
  <c r="I1383" i="4"/>
  <c r="E1391" i="5"/>
  <c r="T1391" i="5"/>
  <c r="D1391" i="5"/>
  <c r="S1391" i="5"/>
  <c r="C1391" i="5"/>
  <c r="R1391" i="5"/>
  <c r="J1391" i="5"/>
  <c r="I1391" i="5"/>
  <c r="H1391" i="5"/>
  <c r="F1391" i="5"/>
  <c r="G1391" i="5"/>
  <c r="I1391" i="4"/>
  <c r="E1399" i="5"/>
  <c r="T1399" i="5"/>
  <c r="D1399" i="5"/>
  <c r="N1399" i="5" s="1"/>
  <c r="S1399" i="5"/>
  <c r="C1399" i="5"/>
  <c r="R1399" i="5"/>
  <c r="J1399" i="5"/>
  <c r="I1399" i="5"/>
  <c r="H1399" i="5"/>
  <c r="F1399" i="5"/>
  <c r="G1399" i="5"/>
  <c r="I1399" i="4"/>
  <c r="G1407" i="5"/>
  <c r="T1407" i="5"/>
  <c r="E1407" i="5"/>
  <c r="D1407" i="5"/>
  <c r="Q1407" i="5" s="1"/>
  <c r="C1407" i="5"/>
  <c r="S1407" i="5"/>
  <c r="J1407" i="5"/>
  <c r="R1407" i="5"/>
  <c r="I1407" i="5"/>
  <c r="F1407" i="5"/>
  <c r="H1407" i="5"/>
  <c r="I1407" i="4"/>
  <c r="I1415" i="4"/>
  <c r="R1423" i="5"/>
  <c r="J1423" i="5"/>
  <c r="I1423" i="5"/>
  <c r="H1423" i="5"/>
  <c r="G1423" i="5"/>
  <c r="F1423" i="5"/>
  <c r="E1423" i="5"/>
  <c r="T1423" i="5"/>
  <c r="D1423" i="5"/>
  <c r="S1423" i="5"/>
  <c r="C1423" i="5"/>
  <c r="I1423" i="4"/>
  <c r="R1431" i="5"/>
  <c r="H1431" i="5"/>
  <c r="T1431" i="5"/>
  <c r="I1431" i="4"/>
  <c r="R1439" i="5"/>
  <c r="J1439" i="5"/>
  <c r="I1439" i="5"/>
  <c r="H1439" i="5"/>
  <c r="G1439" i="5"/>
  <c r="F1439" i="5"/>
  <c r="E1439" i="5"/>
  <c r="T1439" i="5"/>
  <c r="D1439" i="5"/>
  <c r="O1439" i="5" s="1"/>
  <c r="S1439" i="5"/>
  <c r="C1439" i="5"/>
  <c r="I1439" i="4"/>
  <c r="R1447" i="5"/>
  <c r="J1447" i="5"/>
  <c r="I1447" i="5"/>
  <c r="H1447" i="5"/>
  <c r="G1447" i="5"/>
  <c r="F1447" i="5"/>
  <c r="E1447" i="5"/>
  <c r="T1447" i="5"/>
  <c r="D1447" i="5"/>
  <c r="S1447" i="5"/>
  <c r="C1447" i="5"/>
  <c r="I1447" i="4"/>
  <c r="R1455" i="5"/>
  <c r="J1455" i="5"/>
  <c r="I1455" i="5"/>
  <c r="H1455" i="5"/>
  <c r="G1455" i="5"/>
  <c r="F1455" i="5"/>
  <c r="E1455" i="5"/>
  <c r="T1455" i="5"/>
  <c r="D1455" i="5"/>
  <c r="S1455" i="5"/>
  <c r="C1455" i="5"/>
  <c r="I1455" i="4"/>
  <c r="R1463" i="5"/>
  <c r="J1463" i="5"/>
  <c r="I1463" i="5"/>
  <c r="H1463" i="5"/>
  <c r="G1463" i="5"/>
  <c r="F1463" i="5"/>
  <c r="E1463" i="5"/>
  <c r="T1463" i="5"/>
  <c r="D1463" i="5"/>
  <c r="P1463" i="5" s="1"/>
  <c r="S1463" i="5"/>
  <c r="C1463" i="5"/>
  <c r="I1463" i="4"/>
  <c r="R1471" i="5"/>
  <c r="J1471" i="5"/>
  <c r="I1471" i="5"/>
  <c r="H1471" i="5"/>
  <c r="G1471" i="5"/>
  <c r="F1471" i="5"/>
  <c r="E1471" i="5"/>
  <c r="T1471" i="5"/>
  <c r="D1471" i="5"/>
  <c r="Q1471" i="5" s="1"/>
  <c r="S1471" i="5"/>
  <c r="C1471" i="5"/>
  <c r="I1471" i="4"/>
  <c r="R1479" i="5"/>
  <c r="J1479" i="5"/>
  <c r="I1479" i="5"/>
  <c r="H1479" i="5"/>
  <c r="G1479" i="5"/>
  <c r="F1479" i="5"/>
  <c r="E1479" i="5"/>
  <c r="T1479" i="5"/>
  <c r="D1479" i="5"/>
  <c r="Q1479" i="5" s="1"/>
  <c r="S1479" i="5"/>
  <c r="C1479" i="5"/>
  <c r="I1479" i="4"/>
  <c r="R1487" i="5"/>
  <c r="J1487" i="5"/>
  <c r="I1487" i="5"/>
  <c r="H1487" i="5"/>
  <c r="G1487" i="5"/>
  <c r="F1487" i="5"/>
  <c r="E1487" i="5"/>
  <c r="T1487" i="5"/>
  <c r="D1487" i="5"/>
  <c r="S1487" i="5"/>
  <c r="C1487" i="5"/>
  <c r="I1487" i="4"/>
  <c r="R1495" i="5"/>
  <c r="J1495" i="5"/>
  <c r="I1495" i="5"/>
  <c r="H1495" i="5"/>
  <c r="G1495" i="5"/>
  <c r="F1495" i="5"/>
  <c r="E1495" i="5"/>
  <c r="T1495" i="5"/>
  <c r="D1495" i="5"/>
  <c r="S1495" i="5"/>
  <c r="C1495" i="5"/>
  <c r="I1495" i="4"/>
  <c r="I1503" i="4"/>
  <c r="R1511" i="5"/>
  <c r="J1511" i="5"/>
  <c r="I1511" i="5"/>
  <c r="H1511" i="5"/>
  <c r="G1511" i="5"/>
  <c r="F1511" i="5"/>
  <c r="E1511" i="5"/>
  <c r="T1511" i="5"/>
  <c r="D1511" i="5"/>
  <c r="S1511" i="5"/>
  <c r="C1511" i="5"/>
  <c r="I1511" i="4"/>
  <c r="R1519" i="5"/>
  <c r="J1519" i="5"/>
  <c r="I1519" i="5"/>
  <c r="H1519" i="5"/>
  <c r="G1519" i="5"/>
  <c r="F1519" i="5"/>
  <c r="E1519" i="5"/>
  <c r="T1519" i="5"/>
  <c r="D1519" i="5"/>
  <c r="S1519" i="5"/>
  <c r="C1519" i="5"/>
  <c r="I1519" i="4"/>
  <c r="R1527" i="5"/>
  <c r="J1527" i="5"/>
  <c r="I1527" i="5"/>
  <c r="H1527" i="5"/>
  <c r="G1527" i="5"/>
  <c r="F1527" i="5"/>
  <c r="E1527" i="5"/>
  <c r="T1527" i="5"/>
  <c r="D1527" i="5"/>
  <c r="S1527" i="5"/>
  <c r="C1527" i="5"/>
  <c r="I1527" i="4"/>
  <c r="R1535" i="5"/>
  <c r="J1535" i="5"/>
  <c r="I1535" i="5"/>
  <c r="H1535" i="5"/>
  <c r="G1535" i="5"/>
  <c r="F1535" i="5"/>
  <c r="E1535" i="5"/>
  <c r="T1535" i="5"/>
  <c r="D1535" i="5"/>
  <c r="S1535" i="5"/>
  <c r="C1535" i="5"/>
  <c r="I1535" i="4"/>
  <c r="I1543" i="4"/>
  <c r="I1551" i="4"/>
  <c r="R1559" i="5"/>
  <c r="J1559" i="5"/>
  <c r="I1559" i="5"/>
  <c r="H1559" i="5"/>
  <c r="G1559" i="5"/>
  <c r="F1559" i="5"/>
  <c r="E1559" i="5"/>
  <c r="T1559" i="5"/>
  <c r="D1559" i="5"/>
  <c r="K1559" i="5" s="1"/>
  <c r="S1559" i="5"/>
  <c r="C1559" i="5"/>
  <c r="I1559" i="4"/>
  <c r="R1567" i="5"/>
  <c r="J1567" i="5"/>
  <c r="I1567" i="5"/>
  <c r="H1567" i="5"/>
  <c r="G1567" i="5"/>
  <c r="F1567" i="5"/>
  <c r="E1567" i="5"/>
  <c r="T1567" i="5"/>
  <c r="D1567" i="5"/>
  <c r="S1567" i="5"/>
  <c r="C1567" i="5"/>
  <c r="I1567" i="4"/>
  <c r="I1575" i="4"/>
  <c r="R1583" i="5"/>
  <c r="J1583" i="5"/>
  <c r="I1583" i="5"/>
  <c r="H1583" i="5"/>
  <c r="G1583" i="5"/>
  <c r="F1583" i="5"/>
  <c r="E1583" i="5"/>
  <c r="T1583" i="5"/>
  <c r="D1583" i="5"/>
  <c r="S1583" i="5"/>
  <c r="C1583" i="5"/>
  <c r="I1583" i="4"/>
  <c r="I1591" i="4"/>
  <c r="I1599" i="4"/>
  <c r="R1607" i="5"/>
  <c r="J1607" i="5"/>
  <c r="I1607" i="5"/>
  <c r="H1607" i="5"/>
  <c r="G1607" i="5"/>
  <c r="F1607" i="5"/>
  <c r="E1607" i="5"/>
  <c r="T1607" i="5"/>
  <c r="D1607" i="5"/>
  <c r="Q1607" i="5" s="1"/>
  <c r="S1607" i="5"/>
  <c r="C1607" i="5"/>
  <c r="I1607" i="4"/>
  <c r="R1615" i="5"/>
  <c r="J1615" i="5"/>
  <c r="I1615" i="5"/>
  <c r="H1615" i="5"/>
  <c r="G1615" i="5"/>
  <c r="F1615" i="5"/>
  <c r="E1615" i="5"/>
  <c r="T1615" i="5"/>
  <c r="D1615" i="5"/>
  <c r="P1615" i="5" s="1"/>
  <c r="S1615" i="5"/>
  <c r="C1615" i="5"/>
  <c r="I1615" i="4"/>
  <c r="R1623" i="5"/>
  <c r="J1623" i="5"/>
  <c r="I1623" i="5"/>
  <c r="H1623" i="5"/>
  <c r="G1623" i="5"/>
  <c r="F1623" i="5"/>
  <c r="E1623" i="5"/>
  <c r="T1623" i="5"/>
  <c r="D1623" i="5"/>
  <c r="S1623" i="5"/>
  <c r="C1623" i="5"/>
  <c r="I1623" i="4"/>
  <c r="E1631" i="5"/>
  <c r="C1631" i="5"/>
  <c r="I1631" i="4"/>
  <c r="R1639" i="5"/>
  <c r="J1639" i="5"/>
  <c r="I1639" i="5"/>
  <c r="H1639" i="5"/>
  <c r="G1639" i="5"/>
  <c r="F1639" i="5"/>
  <c r="E1639" i="5"/>
  <c r="T1639" i="5"/>
  <c r="D1639" i="5"/>
  <c r="S1639" i="5"/>
  <c r="C1639" i="5"/>
  <c r="I1639" i="4"/>
  <c r="R1647" i="5"/>
  <c r="J1647" i="5"/>
  <c r="I1647" i="5"/>
  <c r="H1647" i="5"/>
  <c r="G1647" i="5"/>
  <c r="F1647" i="5"/>
  <c r="E1647" i="5"/>
  <c r="T1647" i="5"/>
  <c r="D1647" i="5"/>
  <c r="S1647" i="5"/>
  <c r="C1647" i="5"/>
  <c r="I1647" i="4"/>
  <c r="R1655" i="5"/>
  <c r="J1655" i="5"/>
  <c r="I1655" i="5"/>
  <c r="H1655" i="5"/>
  <c r="G1655" i="5"/>
  <c r="F1655" i="5"/>
  <c r="E1655" i="5"/>
  <c r="T1655" i="5"/>
  <c r="D1655" i="5"/>
  <c r="S1655" i="5"/>
  <c r="C1655" i="5"/>
  <c r="I1655" i="4"/>
  <c r="R1663" i="5"/>
  <c r="J1663" i="5"/>
  <c r="I1663" i="5"/>
  <c r="H1663" i="5"/>
  <c r="G1663" i="5"/>
  <c r="F1663" i="5"/>
  <c r="E1663" i="5"/>
  <c r="T1663" i="5"/>
  <c r="D1663" i="5"/>
  <c r="L1663" i="5" s="1"/>
  <c r="S1663" i="5"/>
  <c r="C1663" i="5"/>
  <c r="I1663" i="4"/>
  <c r="R1671" i="5"/>
  <c r="J1671" i="5"/>
  <c r="I1671" i="5"/>
  <c r="H1671" i="5"/>
  <c r="G1671" i="5"/>
  <c r="F1671" i="5"/>
  <c r="E1671" i="5"/>
  <c r="T1671" i="5"/>
  <c r="D1671" i="5"/>
  <c r="O1671" i="5" s="1"/>
  <c r="S1671" i="5"/>
  <c r="C1671" i="5"/>
  <c r="I1671" i="4"/>
  <c r="J1679" i="5"/>
  <c r="D1679" i="5"/>
  <c r="C1679" i="5"/>
  <c r="I1679" i="4"/>
  <c r="R1687" i="5"/>
  <c r="J1687" i="5"/>
  <c r="I1687" i="5"/>
  <c r="H1687" i="5"/>
  <c r="G1687" i="5"/>
  <c r="F1687" i="5"/>
  <c r="E1687" i="5"/>
  <c r="T1687" i="5"/>
  <c r="D1687" i="5"/>
  <c r="S1687" i="5"/>
  <c r="C1687" i="5"/>
  <c r="I1687" i="4"/>
  <c r="R1695" i="5"/>
  <c r="J1695" i="5"/>
  <c r="I1695" i="5"/>
  <c r="H1695" i="5"/>
  <c r="G1695" i="5"/>
  <c r="F1695" i="5"/>
  <c r="E1695" i="5"/>
  <c r="T1695" i="5"/>
  <c r="D1695" i="5"/>
  <c r="S1695" i="5"/>
  <c r="C1695" i="5"/>
  <c r="I1695" i="4"/>
  <c r="J1703" i="5"/>
  <c r="I1703" i="5"/>
  <c r="C1703" i="5"/>
  <c r="I1703" i="4"/>
  <c r="J1711" i="5"/>
  <c r="I1711" i="5"/>
  <c r="C1711" i="5"/>
  <c r="I1711" i="4"/>
  <c r="R1719" i="5"/>
  <c r="J1719" i="5"/>
  <c r="I1719" i="5"/>
  <c r="H1719" i="5"/>
  <c r="G1719" i="5"/>
  <c r="F1719" i="5"/>
  <c r="E1719" i="5"/>
  <c r="T1719" i="5"/>
  <c r="D1719" i="5"/>
  <c r="S1719" i="5"/>
  <c r="C1719" i="5"/>
  <c r="I1719" i="4"/>
  <c r="R1727" i="5"/>
  <c r="J1727" i="5"/>
  <c r="I1727" i="5"/>
  <c r="H1727" i="5"/>
  <c r="G1727" i="5"/>
  <c r="F1727" i="5"/>
  <c r="E1727" i="5"/>
  <c r="T1727" i="5"/>
  <c r="D1727" i="5"/>
  <c r="K1727" i="5" s="1"/>
  <c r="S1727" i="5"/>
  <c r="C1727" i="5"/>
  <c r="I1727" i="4"/>
  <c r="R1735" i="5"/>
  <c r="J1735" i="5"/>
  <c r="I1735" i="5"/>
  <c r="H1735" i="5"/>
  <c r="G1735" i="5"/>
  <c r="F1735" i="5"/>
  <c r="E1735" i="5"/>
  <c r="T1735" i="5"/>
  <c r="D1735" i="5"/>
  <c r="S1735" i="5"/>
  <c r="C1735" i="5"/>
  <c r="I1735" i="4"/>
  <c r="R1743" i="5"/>
  <c r="J1743" i="5"/>
  <c r="I1743" i="5"/>
  <c r="H1743" i="5"/>
  <c r="G1743" i="5"/>
  <c r="F1743" i="5"/>
  <c r="E1743" i="5"/>
  <c r="T1743" i="5"/>
  <c r="D1743" i="5"/>
  <c r="S1743" i="5"/>
  <c r="C1743" i="5"/>
  <c r="I1743" i="4"/>
  <c r="R1751" i="5"/>
  <c r="J1751" i="5"/>
  <c r="I1751" i="5"/>
  <c r="H1751" i="5"/>
  <c r="G1751" i="5"/>
  <c r="F1751" i="5"/>
  <c r="E1751" i="5"/>
  <c r="T1751" i="5"/>
  <c r="D1751" i="5"/>
  <c r="S1751" i="5"/>
  <c r="C1751" i="5"/>
  <c r="I1751" i="4"/>
  <c r="I1759" i="4"/>
  <c r="E1767" i="5"/>
  <c r="T1767" i="5"/>
  <c r="D1767" i="5"/>
  <c r="N1767" i="5" s="1"/>
  <c r="S1767" i="5"/>
  <c r="I1767" i="5"/>
  <c r="R1767" i="5"/>
  <c r="H1767" i="5"/>
  <c r="G1767" i="5"/>
  <c r="F1767" i="5"/>
  <c r="C1767" i="5"/>
  <c r="J1767" i="5"/>
  <c r="I1767" i="4"/>
  <c r="E1775" i="5"/>
  <c r="T1775" i="5"/>
  <c r="D1775" i="5"/>
  <c r="N1775" i="5" s="1"/>
  <c r="C1775" i="5"/>
  <c r="J1775" i="5"/>
  <c r="S1775" i="5"/>
  <c r="I1775" i="5"/>
  <c r="R1775" i="5"/>
  <c r="H1775" i="5"/>
  <c r="G1775" i="5"/>
  <c r="F1775" i="5"/>
  <c r="I1775" i="4"/>
  <c r="T1783" i="5"/>
  <c r="I1783" i="4"/>
  <c r="E1791" i="5"/>
  <c r="T1791" i="5"/>
  <c r="D1791" i="5"/>
  <c r="C1791" i="5"/>
  <c r="J1791" i="5"/>
  <c r="S1791" i="5"/>
  <c r="I1791" i="5"/>
  <c r="R1791" i="5"/>
  <c r="H1791" i="5"/>
  <c r="G1791" i="5"/>
  <c r="F1791" i="5"/>
  <c r="I1791" i="4"/>
  <c r="E1799" i="5"/>
  <c r="T1799" i="5"/>
  <c r="D1799" i="5"/>
  <c r="K1799" i="5" s="1"/>
  <c r="S1799" i="5"/>
  <c r="C1799" i="5"/>
  <c r="I1799" i="5"/>
  <c r="J1799" i="5"/>
  <c r="H1799" i="5"/>
  <c r="G1799" i="5"/>
  <c r="F1799" i="5"/>
  <c r="R1799" i="5"/>
  <c r="I1799" i="4"/>
  <c r="S1807" i="5"/>
  <c r="R1807" i="5"/>
  <c r="I1807" i="4"/>
  <c r="E1815" i="5"/>
  <c r="T1815" i="5"/>
  <c r="D1815" i="5"/>
  <c r="S1815" i="5"/>
  <c r="C1815" i="5"/>
  <c r="I1815" i="5"/>
  <c r="J1815" i="5"/>
  <c r="H1815" i="5"/>
  <c r="G1815" i="5"/>
  <c r="F1815" i="5"/>
  <c r="R1815" i="5"/>
  <c r="I1815" i="4"/>
  <c r="I1823" i="4"/>
  <c r="E1831" i="5"/>
  <c r="T1831" i="5"/>
  <c r="D1831" i="5"/>
  <c r="S1831" i="5"/>
  <c r="C1831" i="5"/>
  <c r="I1831" i="5"/>
  <c r="J1831" i="5"/>
  <c r="H1831" i="5"/>
  <c r="G1831" i="5"/>
  <c r="F1831" i="5"/>
  <c r="R1831" i="5"/>
  <c r="I1831" i="4"/>
  <c r="E1839" i="5"/>
  <c r="T1839" i="5"/>
  <c r="D1839" i="5"/>
  <c r="S1839" i="5"/>
  <c r="C1839" i="5"/>
  <c r="I1839" i="5"/>
  <c r="J1839" i="5"/>
  <c r="H1839" i="5"/>
  <c r="G1839" i="5"/>
  <c r="F1839" i="5"/>
  <c r="R1839" i="5"/>
  <c r="I1839" i="4"/>
  <c r="E1847" i="5"/>
  <c r="T1847" i="5"/>
  <c r="D1847" i="5"/>
  <c r="S1847" i="5"/>
  <c r="C1847" i="5"/>
  <c r="I1847" i="5"/>
  <c r="J1847" i="5"/>
  <c r="H1847" i="5"/>
  <c r="G1847" i="5"/>
  <c r="F1847" i="5"/>
  <c r="R1847" i="5"/>
  <c r="I1847" i="4"/>
  <c r="E1855" i="5"/>
  <c r="T1855" i="5"/>
  <c r="D1855" i="5"/>
  <c r="S1855" i="5"/>
  <c r="C1855" i="5"/>
  <c r="I1855" i="5"/>
  <c r="J1855" i="5"/>
  <c r="H1855" i="5"/>
  <c r="G1855" i="5"/>
  <c r="F1855" i="5"/>
  <c r="R1855" i="5"/>
  <c r="I1855" i="4"/>
  <c r="I1863" i="4"/>
  <c r="F1871" i="5"/>
  <c r="E1871" i="5"/>
  <c r="T1871" i="5"/>
  <c r="D1871" i="5"/>
  <c r="N1871" i="5" s="1"/>
  <c r="S1871" i="5"/>
  <c r="C1871" i="5"/>
  <c r="R1871" i="5"/>
  <c r="J1871" i="5"/>
  <c r="I1871" i="5"/>
  <c r="H1871" i="5"/>
  <c r="G1871" i="5"/>
  <c r="I1871" i="4"/>
  <c r="F1879" i="5"/>
  <c r="E1879" i="5"/>
  <c r="T1879" i="5"/>
  <c r="D1879" i="5"/>
  <c r="S1879" i="5"/>
  <c r="C1879" i="5"/>
  <c r="R1879" i="5"/>
  <c r="J1879" i="5"/>
  <c r="I1879" i="5"/>
  <c r="H1879" i="5"/>
  <c r="G1879" i="5"/>
  <c r="I1879" i="4"/>
  <c r="F1887" i="5"/>
  <c r="E1887" i="5"/>
  <c r="T1887" i="5"/>
  <c r="D1887" i="5"/>
  <c r="S1887" i="5"/>
  <c r="C1887" i="5"/>
  <c r="R1887" i="5"/>
  <c r="J1887" i="5"/>
  <c r="I1887" i="5"/>
  <c r="H1887" i="5"/>
  <c r="G1887" i="5"/>
  <c r="I1887" i="4"/>
  <c r="F1895" i="5"/>
  <c r="E1895" i="5"/>
  <c r="T1895" i="5"/>
  <c r="D1895" i="5"/>
  <c r="K1895" i="5" s="1"/>
  <c r="S1895" i="5"/>
  <c r="C1895" i="5"/>
  <c r="R1895" i="5"/>
  <c r="J1895" i="5"/>
  <c r="I1895" i="5"/>
  <c r="H1895" i="5"/>
  <c r="G1895" i="5"/>
  <c r="I1895" i="4"/>
  <c r="F1903" i="5"/>
  <c r="E1903" i="5"/>
  <c r="T1903" i="5"/>
  <c r="D1903" i="5"/>
  <c r="N1903" i="5" s="1"/>
  <c r="S1903" i="5"/>
  <c r="C1903" i="5"/>
  <c r="R1903" i="5"/>
  <c r="J1903" i="5"/>
  <c r="I1903" i="5"/>
  <c r="H1903" i="5"/>
  <c r="G1903" i="5"/>
  <c r="I1903" i="4"/>
  <c r="F1911" i="5"/>
  <c r="E1911" i="5"/>
  <c r="T1911" i="5"/>
  <c r="D1911" i="5"/>
  <c r="S1911" i="5"/>
  <c r="C1911" i="5"/>
  <c r="R1911" i="5"/>
  <c r="J1911" i="5"/>
  <c r="I1911" i="5"/>
  <c r="H1911" i="5"/>
  <c r="G1911" i="5"/>
  <c r="I1911" i="4"/>
  <c r="I1919" i="4"/>
  <c r="F1927" i="5"/>
  <c r="E1927" i="5"/>
  <c r="T1927" i="5"/>
  <c r="D1927" i="5"/>
  <c r="S1927" i="5"/>
  <c r="C1927" i="5"/>
  <c r="R1927" i="5"/>
  <c r="J1927" i="5"/>
  <c r="I1927" i="5"/>
  <c r="H1927" i="5"/>
  <c r="G1927" i="5"/>
  <c r="I1927" i="4"/>
  <c r="I1935" i="4"/>
  <c r="F1943" i="5"/>
  <c r="E1943" i="5"/>
  <c r="T1943" i="5"/>
  <c r="D1943" i="5"/>
  <c r="S1943" i="5"/>
  <c r="C1943" i="5"/>
  <c r="R1943" i="5"/>
  <c r="J1943" i="5"/>
  <c r="I1943" i="5"/>
  <c r="H1943" i="5"/>
  <c r="G1943" i="5"/>
  <c r="I1943" i="4"/>
  <c r="I1951" i="4"/>
  <c r="I1959" i="4"/>
  <c r="F1967" i="5"/>
  <c r="E1967" i="5"/>
  <c r="T1967" i="5"/>
  <c r="D1967" i="5"/>
  <c r="P1967" i="5" s="1"/>
  <c r="S1967" i="5"/>
  <c r="C1967" i="5"/>
  <c r="R1967" i="5"/>
  <c r="J1967" i="5"/>
  <c r="I1967" i="5"/>
  <c r="H1967" i="5"/>
  <c r="G1967" i="5"/>
  <c r="I1967" i="4"/>
  <c r="F1975" i="5"/>
  <c r="E1975" i="5"/>
  <c r="T1975" i="5"/>
  <c r="D1975" i="5"/>
  <c r="S1975" i="5"/>
  <c r="C1975" i="5"/>
  <c r="R1975" i="5"/>
  <c r="J1975" i="5"/>
  <c r="I1975" i="5"/>
  <c r="H1975" i="5"/>
  <c r="G1975" i="5"/>
  <c r="I1975" i="4"/>
  <c r="F1983" i="5"/>
  <c r="E1983" i="5"/>
  <c r="T1983" i="5"/>
  <c r="D1983" i="5"/>
  <c r="Q1983" i="5" s="1"/>
  <c r="S1983" i="5"/>
  <c r="C1983" i="5"/>
  <c r="R1983" i="5"/>
  <c r="J1983" i="5"/>
  <c r="I1983" i="5"/>
  <c r="H1983" i="5"/>
  <c r="G1983" i="5"/>
  <c r="I1983" i="4"/>
  <c r="F1991" i="5"/>
  <c r="E1991" i="5"/>
  <c r="T1991" i="5"/>
  <c r="D1991" i="5"/>
  <c r="S1991" i="5"/>
  <c r="C1991" i="5"/>
  <c r="R1991" i="5"/>
  <c r="J1991" i="5"/>
  <c r="I1991" i="5"/>
  <c r="H1991" i="5"/>
  <c r="G1991" i="5"/>
  <c r="I1991" i="4"/>
  <c r="F1999" i="5"/>
  <c r="E1999" i="5"/>
  <c r="T1999" i="5"/>
  <c r="D1999" i="5"/>
  <c r="Q1999" i="5" s="1"/>
  <c r="S1999" i="5"/>
  <c r="C1999" i="5"/>
  <c r="R1999" i="5"/>
  <c r="J1999" i="5"/>
  <c r="I1999" i="5"/>
  <c r="H1999" i="5"/>
  <c r="G1999" i="5"/>
  <c r="I1999" i="4"/>
  <c r="I2007" i="4"/>
  <c r="F2015" i="5"/>
  <c r="E2015" i="5"/>
  <c r="T2015" i="5"/>
  <c r="D2015" i="5"/>
  <c r="L2015" i="5" s="1"/>
  <c r="S2015" i="5"/>
  <c r="C2015" i="5"/>
  <c r="R2015" i="5"/>
  <c r="J2015" i="5"/>
  <c r="I2015" i="5"/>
  <c r="H2015" i="5"/>
  <c r="G2015" i="5"/>
  <c r="O2015" i="5"/>
  <c r="I2015" i="4"/>
  <c r="I2023" i="4"/>
  <c r="F2031" i="5"/>
  <c r="E2031" i="5"/>
  <c r="T2031" i="5"/>
  <c r="D2031" i="5"/>
  <c r="S2031" i="5"/>
  <c r="C2031" i="5"/>
  <c r="R2031" i="5"/>
  <c r="J2031" i="5"/>
  <c r="I2031" i="5"/>
  <c r="H2031" i="5"/>
  <c r="G2031" i="5"/>
  <c r="I2031" i="4"/>
  <c r="T2039" i="5"/>
  <c r="R2039" i="5"/>
  <c r="I2039" i="4"/>
  <c r="F2047" i="5"/>
  <c r="E2047" i="5"/>
  <c r="T2047" i="5"/>
  <c r="D2047" i="5"/>
  <c r="P2047" i="5" s="1"/>
  <c r="S2047" i="5"/>
  <c r="C2047" i="5"/>
  <c r="R2047" i="5"/>
  <c r="J2047" i="5"/>
  <c r="I2047" i="5"/>
  <c r="H2047" i="5"/>
  <c r="G2047" i="5"/>
  <c r="I2047" i="4"/>
  <c r="I2055" i="4"/>
  <c r="E2063" i="5"/>
  <c r="S2063" i="5"/>
  <c r="I2063" i="4"/>
  <c r="I2071" i="4"/>
  <c r="F2079" i="5"/>
  <c r="E2079" i="5"/>
  <c r="T2079" i="5"/>
  <c r="D2079" i="5"/>
  <c r="S2079" i="5"/>
  <c r="C2079" i="5"/>
  <c r="R2079" i="5"/>
  <c r="J2079" i="5"/>
  <c r="I2079" i="5"/>
  <c r="H2079" i="5"/>
  <c r="G2079" i="5"/>
  <c r="I2079" i="4"/>
  <c r="D2087" i="5"/>
  <c r="P2087" i="5" s="1"/>
  <c r="R2087" i="5"/>
  <c r="I2087" i="4"/>
  <c r="F2095" i="5"/>
  <c r="E2095" i="5"/>
  <c r="T2095" i="5"/>
  <c r="D2095" i="5"/>
  <c r="L2095" i="5" s="1"/>
  <c r="S2095" i="5"/>
  <c r="C2095" i="5"/>
  <c r="R2095" i="5"/>
  <c r="J2095" i="5"/>
  <c r="I2095" i="5"/>
  <c r="H2095" i="5"/>
  <c r="G2095" i="5"/>
  <c r="I2095" i="4"/>
  <c r="F2103" i="5"/>
  <c r="D2103" i="5"/>
  <c r="Q2103" i="5" s="1"/>
  <c r="G2103" i="5"/>
  <c r="I2103" i="4"/>
  <c r="I2111" i="4"/>
  <c r="F2119" i="5"/>
  <c r="E2119" i="5"/>
  <c r="T2119" i="5"/>
  <c r="D2119" i="5"/>
  <c r="S2119" i="5"/>
  <c r="C2119" i="5"/>
  <c r="R2119" i="5"/>
  <c r="J2119" i="5"/>
  <c r="I2119" i="5"/>
  <c r="H2119" i="5"/>
  <c r="G2119" i="5"/>
  <c r="I2119" i="4"/>
  <c r="F2127" i="5"/>
  <c r="E2127" i="5"/>
  <c r="T2127" i="5"/>
  <c r="D2127" i="5"/>
  <c r="S2127" i="5"/>
  <c r="C2127" i="5"/>
  <c r="R2127" i="5"/>
  <c r="J2127" i="5"/>
  <c r="I2127" i="5"/>
  <c r="H2127" i="5"/>
  <c r="G2127" i="5"/>
  <c r="I2127" i="4"/>
  <c r="I2135" i="4"/>
  <c r="F2143" i="5"/>
  <c r="E2143" i="5"/>
  <c r="T2143" i="5"/>
  <c r="D2143" i="5"/>
  <c r="O2143" i="5" s="1"/>
  <c r="S2143" i="5"/>
  <c r="C2143" i="5"/>
  <c r="R2143" i="5"/>
  <c r="J2143" i="5"/>
  <c r="I2143" i="5"/>
  <c r="H2143" i="5"/>
  <c r="G2143" i="5"/>
  <c r="I2143" i="4"/>
  <c r="F2151" i="5"/>
  <c r="E2151" i="5"/>
  <c r="T2151" i="5"/>
  <c r="D2151" i="5"/>
  <c r="P2151" i="5" s="1"/>
  <c r="S2151" i="5"/>
  <c r="C2151" i="5"/>
  <c r="R2151" i="5"/>
  <c r="J2151" i="5"/>
  <c r="I2151" i="5"/>
  <c r="H2151" i="5"/>
  <c r="G2151" i="5"/>
  <c r="I2151" i="4"/>
  <c r="I2159" i="4"/>
  <c r="F2167" i="5"/>
  <c r="E2167" i="5"/>
  <c r="T2167" i="5"/>
  <c r="D2167" i="5"/>
  <c r="O2167" i="5" s="1"/>
  <c r="S2167" i="5"/>
  <c r="C2167" i="5"/>
  <c r="R2167" i="5"/>
  <c r="J2167" i="5"/>
  <c r="I2167" i="5"/>
  <c r="H2167" i="5"/>
  <c r="G2167" i="5"/>
  <c r="I2167" i="4"/>
  <c r="F2175" i="5"/>
  <c r="E2175" i="5"/>
  <c r="T2175" i="5"/>
  <c r="D2175" i="5"/>
  <c r="K2175" i="5" s="1"/>
  <c r="S2175" i="5"/>
  <c r="C2175" i="5"/>
  <c r="R2175" i="5"/>
  <c r="J2175" i="5"/>
  <c r="I2175" i="5"/>
  <c r="H2175" i="5"/>
  <c r="G2175" i="5"/>
  <c r="I2175" i="4"/>
  <c r="I2183" i="4"/>
  <c r="F2191" i="5"/>
  <c r="E2191" i="5"/>
  <c r="T2191" i="5"/>
  <c r="D2191" i="5"/>
  <c r="P2191" i="5" s="1"/>
  <c r="S2191" i="5"/>
  <c r="C2191" i="5"/>
  <c r="R2191" i="5"/>
  <c r="J2191" i="5"/>
  <c r="I2191" i="5"/>
  <c r="H2191" i="5"/>
  <c r="G2191" i="5"/>
  <c r="I2191" i="4"/>
  <c r="F2199" i="5"/>
  <c r="E2199" i="5"/>
  <c r="T2199" i="5"/>
  <c r="D2199" i="5"/>
  <c r="K2199" i="5" s="1"/>
  <c r="S2199" i="5"/>
  <c r="C2199" i="5"/>
  <c r="R2199" i="5"/>
  <c r="J2199" i="5"/>
  <c r="I2199" i="5"/>
  <c r="H2199" i="5"/>
  <c r="G2199" i="5"/>
  <c r="I2199" i="4"/>
  <c r="F2207" i="5"/>
  <c r="E2207" i="5"/>
  <c r="T2207" i="5"/>
  <c r="D2207" i="5"/>
  <c r="S2207" i="5"/>
  <c r="C2207" i="5"/>
  <c r="R2207" i="5"/>
  <c r="J2207" i="5"/>
  <c r="I2207" i="5"/>
  <c r="H2207" i="5"/>
  <c r="G2207" i="5"/>
  <c r="I2207" i="4"/>
  <c r="F2215" i="5"/>
  <c r="E2215" i="5"/>
  <c r="T2215" i="5"/>
  <c r="D2215" i="5"/>
  <c r="S2215" i="5"/>
  <c r="C2215" i="5"/>
  <c r="R2215" i="5"/>
  <c r="J2215" i="5"/>
  <c r="I2215" i="5"/>
  <c r="H2215" i="5"/>
  <c r="G2215" i="5"/>
  <c r="I2215" i="4"/>
  <c r="F2223" i="5"/>
  <c r="E2223" i="5"/>
  <c r="T2223" i="5"/>
  <c r="D2223" i="5"/>
  <c r="K2223" i="5" s="1"/>
  <c r="S2223" i="5"/>
  <c r="C2223" i="5"/>
  <c r="R2223" i="5"/>
  <c r="J2223" i="5"/>
  <c r="I2223" i="5"/>
  <c r="H2223" i="5"/>
  <c r="G2223" i="5"/>
  <c r="I2223" i="4"/>
  <c r="F2231" i="5"/>
  <c r="E2231" i="5"/>
  <c r="T2231" i="5"/>
  <c r="D2231" i="5"/>
  <c r="O2231" i="5" s="1"/>
  <c r="S2231" i="5"/>
  <c r="C2231" i="5"/>
  <c r="R2231" i="5"/>
  <c r="J2231" i="5"/>
  <c r="I2231" i="5"/>
  <c r="H2231" i="5"/>
  <c r="G2231" i="5"/>
  <c r="I2231" i="4"/>
  <c r="F2239" i="5"/>
  <c r="E2239" i="5"/>
  <c r="T2239" i="5"/>
  <c r="D2239" i="5"/>
  <c r="K2239" i="5" s="1"/>
  <c r="S2239" i="5"/>
  <c r="C2239" i="5"/>
  <c r="R2239" i="5"/>
  <c r="J2239" i="5"/>
  <c r="I2239" i="5"/>
  <c r="H2239" i="5"/>
  <c r="G2239" i="5"/>
  <c r="I2239" i="4"/>
  <c r="I2247" i="4"/>
  <c r="F2255" i="5"/>
  <c r="E2255" i="5"/>
  <c r="T2255" i="5"/>
  <c r="D2255" i="5"/>
  <c r="S2255" i="5"/>
  <c r="C2255" i="5"/>
  <c r="R2255" i="5"/>
  <c r="J2255" i="5"/>
  <c r="I2255" i="5"/>
  <c r="H2255" i="5"/>
  <c r="G2255" i="5"/>
  <c r="I2255" i="4"/>
  <c r="F2263" i="5"/>
  <c r="E2263" i="5"/>
  <c r="T2263" i="5"/>
  <c r="D2263" i="5"/>
  <c r="M2263" i="5" s="1"/>
  <c r="S2263" i="5"/>
  <c r="C2263" i="5"/>
  <c r="R2263" i="5"/>
  <c r="J2263" i="5"/>
  <c r="I2263" i="5"/>
  <c r="H2263" i="5"/>
  <c r="G2263" i="5"/>
  <c r="I2263" i="4"/>
  <c r="I2271" i="4"/>
  <c r="I2279" i="4"/>
  <c r="S2287" i="5"/>
  <c r="C2287" i="5"/>
  <c r="R2287" i="5"/>
  <c r="J2287" i="5"/>
  <c r="I2287" i="5"/>
  <c r="H2287" i="5"/>
  <c r="G2287" i="5"/>
  <c r="F2287" i="5"/>
  <c r="E2287" i="5"/>
  <c r="T2287" i="5"/>
  <c r="D2287" i="5"/>
  <c r="Q2287" i="5" s="1"/>
  <c r="I2287" i="4"/>
  <c r="S2295" i="5"/>
  <c r="C2295" i="5"/>
  <c r="R2295" i="5"/>
  <c r="J2295" i="5"/>
  <c r="I2295" i="5"/>
  <c r="H2295" i="5"/>
  <c r="G2295" i="5"/>
  <c r="F2295" i="5"/>
  <c r="E2295" i="5"/>
  <c r="T2295" i="5"/>
  <c r="D2295" i="5"/>
  <c r="I2295" i="4"/>
  <c r="I2303" i="4"/>
  <c r="S2311" i="5"/>
  <c r="C2311" i="5"/>
  <c r="R2311" i="5"/>
  <c r="J2311" i="5"/>
  <c r="I2311" i="5"/>
  <c r="H2311" i="5"/>
  <c r="G2311" i="5"/>
  <c r="F2311" i="5"/>
  <c r="E2311" i="5"/>
  <c r="T2311" i="5"/>
  <c r="D2311" i="5"/>
  <c r="P2311" i="5" s="1"/>
  <c r="I2311" i="4"/>
  <c r="S2319" i="5"/>
  <c r="C2319" i="5"/>
  <c r="R2319" i="5"/>
  <c r="J2319" i="5"/>
  <c r="I2319" i="5"/>
  <c r="H2319" i="5"/>
  <c r="G2319" i="5"/>
  <c r="F2319" i="5"/>
  <c r="E2319" i="5"/>
  <c r="T2319" i="5"/>
  <c r="D2319" i="5"/>
  <c r="I2319" i="4"/>
  <c r="S2327" i="5"/>
  <c r="C2327" i="5"/>
  <c r="R2327" i="5"/>
  <c r="J2327" i="5"/>
  <c r="I2327" i="5"/>
  <c r="H2327" i="5"/>
  <c r="G2327" i="5"/>
  <c r="F2327" i="5"/>
  <c r="E2327" i="5"/>
  <c r="T2327" i="5"/>
  <c r="D2327" i="5"/>
  <c r="I2327" i="4"/>
  <c r="S2335" i="5"/>
  <c r="C2335" i="5"/>
  <c r="R2335" i="5"/>
  <c r="J2335" i="5"/>
  <c r="I2335" i="5"/>
  <c r="H2335" i="5"/>
  <c r="G2335" i="5"/>
  <c r="F2335" i="5"/>
  <c r="E2335" i="5"/>
  <c r="T2335" i="5"/>
  <c r="D2335" i="5"/>
  <c r="I2335" i="4"/>
  <c r="S2343" i="5"/>
  <c r="C2343" i="5"/>
  <c r="R2343" i="5"/>
  <c r="J2343" i="5"/>
  <c r="I2343" i="5"/>
  <c r="H2343" i="5"/>
  <c r="G2343" i="5"/>
  <c r="F2343" i="5"/>
  <c r="E2343" i="5"/>
  <c r="T2343" i="5"/>
  <c r="D2343" i="5"/>
  <c r="I2343" i="4"/>
  <c r="S2351" i="5"/>
  <c r="C2351" i="5"/>
  <c r="R2351" i="5"/>
  <c r="J2351" i="5"/>
  <c r="I2351" i="5"/>
  <c r="H2351" i="5"/>
  <c r="G2351" i="5"/>
  <c r="F2351" i="5"/>
  <c r="E2351" i="5"/>
  <c r="T2351" i="5"/>
  <c r="D2351" i="5"/>
  <c r="I2351" i="4"/>
  <c r="S2359" i="5"/>
  <c r="C2359" i="5"/>
  <c r="R2359" i="5"/>
  <c r="J2359" i="5"/>
  <c r="I2359" i="5"/>
  <c r="H2359" i="5"/>
  <c r="G2359" i="5"/>
  <c r="F2359" i="5"/>
  <c r="E2359" i="5"/>
  <c r="T2359" i="5"/>
  <c r="D2359" i="5"/>
  <c r="I2359" i="4"/>
  <c r="S2367" i="5"/>
  <c r="C2367" i="5"/>
  <c r="R2367" i="5"/>
  <c r="J2367" i="5"/>
  <c r="I2367" i="5"/>
  <c r="H2367" i="5"/>
  <c r="G2367" i="5"/>
  <c r="F2367" i="5"/>
  <c r="E2367" i="5"/>
  <c r="T2367" i="5"/>
  <c r="D2367" i="5"/>
  <c r="I2367" i="4"/>
  <c r="S2375" i="5"/>
  <c r="C2375" i="5"/>
  <c r="R2375" i="5"/>
  <c r="J2375" i="5"/>
  <c r="I2375" i="5"/>
  <c r="H2375" i="5"/>
  <c r="G2375" i="5"/>
  <c r="F2375" i="5"/>
  <c r="E2375" i="5"/>
  <c r="T2375" i="5"/>
  <c r="D2375" i="5"/>
  <c r="I2375" i="4"/>
  <c r="I2383" i="4"/>
  <c r="S2391" i="5"/>
  <c r="C2391" i="5"/>
  <c r="R2391" i="5"/>
  <c r="J2391" i="5"/>
  <c r="I2391" i="5"/>
  <c r="H2391" i="5"/>
  <c r="G2391" i="5"/>
  <c r="F2391" i="5"/>
  <c r="E2391" i="5"/>
  <c r="T2391" i="5"/>
  <c r="D2391" i="5"/>
  <c r="N2391" i="5" s="1"/>
  <c r="I2391" i="4"/>
  <c r="S2399" i="5"/>
  <c r="C2399" i="5"/>
  <c r="R2399" i="5"/>
  <c r="J2399" i="5"/>
  <c r="I2399" i="5"/>
  <c r="H2399" i="5"/>
  <c r="G2399" i="5"/>
  <c r="F2399" i="5"/>
  <c r="E2399" i="5"/>
  <c r="T2399" i="5"/>
  <c r="D2399" i="5"/>
  <c r="O2399" i="5" s="1"/>
  <c r="I2399" i="4"/>
  <c r="S2407" i="5"/>
  <c r="C2407" i="5"/>
  <c r="R2407" i="5"/>
  <c r="J2407" i="5"/>
  <c r="I2407" i="5"/>
  <c r="H2407" i="5"/>
  <c r="G2407" i="5"/>
  <c r="F2407" i="5"/>
  <c r="E2407" i="5"/>
  <c r="T2407" i="5"/>
  <c r="D2407" i="5"/>
  <c r="I2407" i="4"/>
  <c r="S2415" i="5"/>
  <c r="C2415" i="5"/>
  <c r="R2415" i="5"/>
  <c r="J2415" i="5"/>
  <c r="I2415" i="5"/>
  <c r="H2415" i="5"/>
  <c r="G2415" i="5"/>
  <c r="F2415" i="5"/>
  <c r="E2415" i="5"/>
  <c r="T2415" i="5"/>
  <c r="D2415" i="5"/>
  <c r="I2415" i="4"/>
  <c r="S2423" i="5"/>
  <c r="C2423" i="5"/>
  <c r="R2423" i="5"/>
  <c r="J2423" i="5"/>
  <c r="I2423" i="5"/>
  <c r="H2423" i="5"/>
  <c r="G2423" i="5"/>
  <c r="F2423" i="5"/>
  <c r="E2423" i="5"/>
  <c r="T2423" i="5"/>
  <c r="D2423" i="5"/>
  <c r="I2423" i="4"/>
  <c r="I2431" i="4"/>
  <c r="S2439" i="5"/>
  <c r="C2439" i="5"/>
  <c r="R2439" i="5"/>
  <c r="J2439" i="5"/>
  <c r="I2439" i="5"/>
  <c r="H2439" i="5"/>
  <c r="G2439" i="5"/>
  <c r="F2439" i="5"/>
  <c r="E2439" i="5"/>
  <c r="T2439" i="5"/>
  <c r="D2439" i="5"/>
  <c r="L2439" i="5" s="1"/>
  <c r="I2439" i="4"/>
  <c r="S2447" i="5"/>
  <c r="C2447" i="5"/>
  <c r="R2447" i="5"/>
  <c r="J2447" i="5"/>
  <c r="I2447" i="5"/>
  <c r="H2447" i="5"/>
  <c r="G2447" i="5"/>
  <c r="F2447" i="5"/>
  <c r="E2447" i="5"/>
  <c r="T2447" i="5"/>
  <c r="D2447" i="5"/>
  <c r="I2447" i="4"/>
  <c r="S2455" i="5"/>
  <c r="C2455" i="5"/>
  <c r="R2455" i="5"/>
  <c r="J2455" i="5"/>
  <c r="I2455" i="5"/>
  <c r="H2455" i="5"/>
  <c r="G2455" i="5"/>
  <c r="F2455" i="5"/>
  <c r="E2455" i="5"/>
  <c r="T2455" i="5"/>
  <c r="D2455" i="5"/>
  <c r="I2455" i="4"/>
  <c r="S2463" i="5"/>
  <c r="C2463" i="5"/>
  <c r="R2463" i="5"/>
  <c r="J2463" i="5"/>
  <c r="I2463" i="5"/>
  <c r="H2463" i="5"/>
  <c r="G2463" i="5"/>
  <c r="F2463" i="5"/>
  <c r="E2463" i="5"/>
  <c r="T2463" i="5"/>
  <c r="D2463" i="5"/>
  <c r="O2463" i="5" s="1"/>
  <c r="I2463" i="4"/>
  <c r="I2471" i="4"/>
  <c r="S2479" i="5"/>
  <c r="C2479" i="5"/>
  <c r="R2479" i="5"/>
  <c r="J2479" i="5"/>
  <c r="I2479" i="5"/>
  <c r="H2479" i="5"/>
  <c r="G2479" i="5"/>
  <c r="F2479" i="5"/>
  <c r="E2479" i="5"/>
  <c r="T2479" i="5"/>
  <c r="D2479" i="5"/>
  <c r="I2479" i="4"/>
  <c r="S2487" i="5"/>
  <c r="C2487" i="5"/>
  <c r="R2487" i="5"/>
  <c r="J2487" i="5"/>
  <c r="I2487" i="5"/>
  <c r="H2487" i="5"/>
  <c r="G2487" i="5"/>
  <c r="F2487" i="5"/>
  <c r="E2487" i="5"/>
  <c r="T2487" i="5"/>
  <c r="D2487" i="5"/>
  <c r="P2487" i="5" s="1"/>
  <c r="I2487" i="4"/>
  <c r="S2495" i="5"/>
  <c r="C2495" i="5"/>
  <c r="R2495" i="5"/>
  <c r="J2495" i="5"/>
  <c r="I2495" i="5"/>
  <c r="H2495" i="5"/>
  <c r="G2495" i="5"/>
  <c r="F2495" i="5"/>
  <c r="E2495" i="5"/>
  <c r="T2495" i="5"/>
  <c r="D2495" i="5"/>
  <c r="L2495" i="5" s="1"/>
  <c r="I2495" i="4"/>
  <c r="S2503" i="5"/>
  <c r="I2503" i="4"/>
  <c r="S2511" i="5"/>
  <c r="C2511" i="5"/>
  <c r="R2511" i="5"/>
  <c r="J2511" i="5"/>
  <c r="I2511" i="5"/>
  <c r="H2511" i="5"/>
  <c r="G2511" i="5"/>
  <c r="F2511" i="5"/>
  <c r="E2511" i="5"/>
  <c r="T2511" i="5"/>
  <c r="D2511" i="5"/>
  <c r="O2511" i="5" s="1"/>
  <c r="I2511" i="4"/>
  <c r="S2519" i="5"/>
  <c r="C2519" i="5"/>
  <c r="R2519" i="5"/>
  <c r="J2519" i="5"/>
  <c r="I2519" i="5"/>
  <c r="H2519" i="5"/>
  <c r="G2519" i="5"/>
  <c r="F2519" i="5"/>
  <c r="E2519" i="5"/>
  <c r="T2519" i="5"/>
  <c r="D2519" i="5"/>
  <c r="N2519" i="5" s="1"/>
  <c r="I2519" i="4"/>
  <c r="T2527" i="5"/>
  <c r="D2527" i="5"/>
  <c r="S2527" i="5"/>
  <c r="H2527" i="5"/>
  <c r="R2527" i="5"/>
  <c r="G2527" i="5"/>
  <c r="F2527" i="5"/>
  <c r="E2527" i="5"/>
  <c r="C2527" i="5"/>
  <c r="J2527" i="5"/>
  <c r="I2527" i="5"/>
  <c r="I2527" i="4"/>
  <c r="T2535" i="5"/>
  <c r="D2535" i="5"/>
  <c r="S2535" i="5"/>
  <c r="C2535" i="5"/>
  <c r="R2535" i="5"/>
  <c r="J2535" i="5"/>
  <c r="H2535" i="5"/>
  <c r="G2535" i="5"/>
  <c r="F2535" i="5"/>
  <c r="E2535" i="5"/>
  <c r="I2535" i="5"/>
  <c r="I2535" i="4"/>
  <c r="T2543" i="5"/>
  <c r="D2543" i="5"/>
  <c r="S2543" i="5"/>
  <c r="C2543" i="5"/>
  <c r="R2543" i="5"/>
  <c r="J2543" i="5"/>
  <c r="H2543" i="5"/>
  <c r="G2543" i="5"/>
  <c r="I2543" i="5"/>
  <c r="F2543" i="5"/>
  <c r="E2543" i="5"/>
  <c r="I2543" i="4"/>
  <c r="T2551" i="5"/>
  <c r="D2551" i="5"/>
  <c r="S2551" i="5"/>
  <c r="C2551" i="5"/>
  <c r="R2551" i="5"/>
  <c r="J2551" i="5"/>
  <c r="I2551" i="5"/>
  <c r="H2551" i="5"/>
  <c r="G2551" i="5"/>
  <c r="F2551" i="5"/>
  <c r="E2551" i="5"/>
  <c r="I2551" i="4"/>
  <c r="T2559" i="5"/>
  <c r="D2559" i="5"/>
  <c r="M2559" i="5" s="1"/>
  <c r="S2559" i="5"/>
  <c r="C2559" i="5"/>
  <c r="R2559" i="5"/>
  <c r="J2559" i="5"/>
  <c r="I2559" i="5"/>
  <c r="H2559" i="5"/>
  <c r="G2559" i="5"/>
  <c r="N2559" i="5"/>
  <c r="F2559" i="5"/>
  <c r="E2559" i="5"/>
  <c r="I2559" i="4"/>
  <c r="T2567" i="5"/>
  <c r="D2567" i="5"/>
  <c r="S2567" i="5"/>
  <c r="C2567" i="5"/>
  <c r="R2567" i="5"/>
  <c r="J2567" i="5"/>
  <c r="I2567" i="5"/>
  <c r="H2567" i="5"/>
  <c r="G2567" i="5"/>
  <c r="F2567" i="5"/>
  <c r="E2567" i="5"/>
  <c r="I2567" i="4"/>
  <c r="I2575" i="4"/>
  <c r="T2583" i="5"/>
  <c r="D2583" i="5"/>
  <c r="K2583" i="5" s="1"/>
  <c r="S2583" i="5"/>
  <c r="C2583" i="5"/>
  <c r="R2583" i="5"/>
  <c r="J2583" i="5"/>
  <c r="I2583" i="5"/>
  <c r="H2583" i="5"/>
  <c r="G2583" i="5"/>
  <c r="F2583" i="5"/>
  <c r="E2583" i="5"/>
  <c r="I2583" i="4"/>
  <c r="I2591" i="4"/>
  <c r="T2599" i="5"/>
  <c r="D2599" i="5"/>
  <c r="Q2599" i="5" s="1"/>
  <c r="S2599" i="5"/>
  <c r="C2599" i="5"/>
  <c r="R2599" i="5"/>
  <c r="J2599" i="5"/>
  <c r="I2599" i="5"/>
  <c r="H2599" i="5"/>
  <c r="G2599" i="5"/>
  <c r="F2599" i="5"/>
  <c r="E2599" i="5"/>
  <c r="I2599" i="4"/>
  <c r="T2607" i="5"/>
  <c r="D2607" i="5"/>
  <c r="O2607" i="5" s="1"/>
  <c r="S2607" i="5"/>
  <c r="C2607" i="5"/>
  <c r="R2607" i="5"/>
  <c r="J2607" i="5"/>
  <c r="I2607" i="5"/>
  <c r="H2607" i="5"/>
  <c r="G2607" i="5"/>
  <c r="F2607" i="5"/>
  <c r="E2607" i="5"/>
  <c r="I2607" i="4"/>
  <c r="T2615" i="5"/>
  <c r="D2615" i="5"/>
  <c r="L2615" i="5" s="1"/>
  <c r="S2615" i="5"/>
  <c r="C2615" i="5"/>
  <c r="R2615" i="5"/>
  <c r="J2615" i="5"/>
  <c r="I2615" i="5"/>
  <c r="H2615" i="5"/>
  <c r="G2615" i="5"/>
  <c r="F2615" i="5"/>
  <c r="E2615" i="5"/>
  <c r="I2615" i="4"/>
  <c r="I2623" i="4"/>
  <c r="T2631" i="5"/>
  <c r="D2631" i="5"/>
  <c r="O2631" i="5" s="1"/>
  <c r="S2631" i="5"/>
  <c r="C2631" i="5"/>
  <c r="R2631" i="5"/>
  <c r="J2631" i="5"/>
  <c r="I2631" i="5"/>
  <c r="H2631" i="5"/>
  <c r="G2631" i="5"/>
  <c r="F2631" i="5"/>
  <c r="E2631" i="5"/>
  <c r="I2631" i="4"/>
  <c r="I2639" i="4"/>
  <c r="T2647" i="5"/>
  <c r="D2647" i="5"/>
  <c r="L2647" i="5" s="1"/>
  <c r="S2647" i="5"/>
  <c r="C2647" i="5"/>
  <c r="R2647" i="5"/>
  <c r="J2647" i="5"/>
  <c r="I2647" i="5"/>
  <c r="H2647" i="5"/>
  <c r="G2647" i="5"/>
  <c r="F2647" i="5"/>
  <c r="E2647" i="5"/>
  <c r="I2647" i="4"/>
  <c r="T2655" i="5"/>
  <c r="D2655" i="5"/>
  <c r="S2655" i="5"/>
  <c r="C2655" i="5"/>
  <c r="R2655" i="5"/>
  <c r="J2655" i="5"/>
  <c r="I2655" i="5"/>
  <c r="H2655" i="5"/>
  <c r="G2655" i="5"/>
  <c r="F2655" i="5"/>
  <c r="E2655" i="5"/>
  <c r="I2655" i="4"/>
  <c r="I2663" i="4"/>
  <c r="I2671" i="4"/>
  <c r="T2679" i="5"/>
  <c r="D2679" i="5"/>
  <c r="O2679" i="5" s="1"/>
  <c r="S2679" i="5"/>
  <c r="C2679" i="5"/>
  <c r="R2679" i="5"/>
  <c r="J2679" i="5"/>
  <c r="I2679" i="5"/>
  <c r="H2679" i="5"/>
  <c r="G2679" i="5"/>
  <c r="F2679" i="5"/>
  <c r="E2679" i="5"/>
  <c r="I2679" i="4"/>
  <c r="T2687" i="5"/>
  <c r="D2687" i="5"/>
  <c r="S2687" i="5"/>
  <c r="C2687" i="5"/>
  <c r="R2687" i="5"/>
  <c r="J2687" i="5"/>
  <c r="I2687" i="5"/>
  <c r="H2687" i="5"/>
  <c r="G2687" i="5"/>
  <c r="F2687" i="5"/>
  <c r="E2687" i="5"/>
  <c r="I2687" i="4"/>
  <c r="T2695" i="5"/>
  <c r="D2695" i="5"/>
  <c r="S2695" i="5"/>
  <c r="C2695" i="5"/>
  <c r="R2695" i="5"/>
  <c r="J2695" i="5"/>
  <c r="I2695" i="5"/>
  <c r="H2695" i="5"/>
  <c r="G2695" i="5"/>
  <c r="F2695" i="5"/>
  <c r="E2695" i="5"/>
  <c r="I2695" i="4"/>
  <c r="T2703" i="5"/>
  <c r="D2703" i="5"/>
  <c r="S2703" i="5"/>
  <c r="C2703" i="5"/>
  <c r="R2703" i="5"/>
  <c r="J2703" i="5"/>
  <c r="I2703" i="5"/>
  <c r="H2703" i="5"/>
  <c r="G2703" i="5"/>
  <c r="F2703" i="5"/>
  <c r="E2703" i="5"/>
  <c r="I2703" i="4"/>
  <c r="I2711" i="4"/>
  <c r="T2719" i="5"/>
  <c r="D2719" i="5"/>
  <c r="S2719" i="5"/>
  <c r="C2719" i="5"/>
  <c r="R2719" i="5"/>
  <c r="J2719" i="5"/>
  <c r="I2719" i="5"/>
  <c r="H2719" i="5"/>
  <c r="G2719" i="5"/>
  <c r="F2719" i="5"/>
  <c r="E2719" i="5"/>
  <c r="I2719" i="4"/>
  <c r="T2727" i="5"/>
  <c r="D2727" i="5"/>
  <c r="S2727" i="5"/>
  <c r="C2727" i="5"/>
  <c r="R2727" i="5"/>
  <c r="J2727" i="5"/>
  <c r="I2727" i="5"/>
  <c r="H2727" i="5"/>
  <c r="G2727" i="5"/>
  <c r="F2727" i="5"/>
  <c r="E2727" i="5"/>
  <c r="I2727" i="4"/>
  <c r="I2735" i="4"/>
  <c r="T2743" i="5"/>
  <c r="D2743" i="5"/>
  <c r="S2743" i="5"/>
  <c r="C2743" i="5"/>
  <c r="R2743" i="5"/>
  <c r="J2743" i="5"/>
  <c r="I2743" i="5"/>
  <c r="H2743" i="5"/>
  <c r="G2743" i="5"/>
  <c r="F2743" i="5"/>
  <c r="E2743" i="5"/>
  <c r="I2743" i="4"/>
  <c r="T2751" i="5"/>
  <c r="D2751" i="5"/>
  <c r="S2751" i="5"/>
  <c r="C2751" i="5"/>
  <c r="R2751" i="5"/>
  <c r="J2751" i="5"/>
  <c r="I2751" i="5"/>
  <c r="H2751" i="5"/>
  <c r="G2751" i="5"/>
  <c r="F2751" i="5"/>
  <c r="E2751" i="5"/>
  <c r="I2751" i="4"/>
  <c r="T2759" i="5"/>
  <c r="D2759" i="5"/>
  <c r="O2759" i="5" s="1"/>
  <c r="S2759" i="5"/>
  <c r="C2759" i="5"/>
  <c r="R2759" i="5"/>
  <c r="J2759" i="5"/>
  <c r="I2759" i="5"/>
  <c r="H2759" i="5"/>
  <c r="G2759" i="5"/>
  <c r="F2759" i="5"/>
  <c r="E2759" i="5"/>
  <c r="I2759" i="4"/>
  <c r="I2767" i="4"/>
  <c r="G2775" i="5"/>
  <c r="F2775" i="5"/>
  <c r="E2775" i="5"/>
  <c r="T2775" i="5"/>
  <c r="D2775" i="5"/>
  <c r="S2775" i="5"/>
  <c r="C2775" i="5"/>
  <c r="R2775" i="5"/>
  <c r="J2775" i="5"/>
  <c r="I2775" i="5"/>
  <c r="H2775" i="5"/>
  <c r="I2775" i="4"/>
  <c r="G2783" i="5"/>
  <c r="F2783" i="5"/>
  <c r="E2783" i="5"/>
  <c r="T2783" i="5"/>
  <c r="D2783" i="5"/>
  <c r="K2783" i="5" s="1"/>
  <c r="S2783" i="5"/>
  <c r="C2783" i="5"/>
  <c r="R2783" i="5"/>
  <c r="J2783" i="5"/>
  <c r="I2783" i="5"/>
  <c r="H2783" i="5"/>
  <c r="I2783" i="4"/>
  <c r="F2791" i="5"/>
  <c r="I2791" i="4"/>
  <c r="G2799" i="5"/>
  <c r="F2799" i="5"/>
  <c r="E2799" i="5"/>
  <c r="T2799" i="5"/>
  <c r="D2799" i="5"/>
  <c r="O2799" i="5" s="1"/>
  <c r="S2799" i="5"/>
  <c r="C2799" i="5"/>
  <c r="R2799" i="5"/>
  <c r="J2799" i="5"/>
  <c r="I2799" i="5"/>
  <c r="H2799" i="5"/>
  <c r="I2799" i="4"/>
  <c r="G2807" i="5"/>
  <c r="F2807" i="5"/>
  <c r="E2807" i="5"/>
  <c r="T2807" i="5"/>
  <c r="D2807" i="5"/>
  <c r="S2807" i="5"/>
  <c r="C2807" i="5"/>
  <c r="R2807" i="5"/>
  <c r="J2807" i="5"/>
  <c r="I2807" i="5"/>
  <c r="H2807" i="5"/>
  <c r="I2807" i="4"/>
  <c r="I2815" i="4"/>
  <c r="G2823" i="5"/>
  <c r="F2823" i="5"/>
  <c r="E2823" i="5"/>
  <c r="T2823" i="5"/>
  <c r="D2823" i="5"/>
  <c r="Q2823" i="5" s="1"/>
  <c r="S2823" i="5"/>
  <c r="C2823" i="5"/>
  <c r="R2823" i="5"/>
  <c r="J2823" i="5"/>
  <c r="I2823" i="5"/>
  <c r="H2823" i="5"/>
  <c r="I2823" i="4"/>
  <c r="G2831" i="5"/>
  <c r="F2831" i="5"/>
  <c r="E2831" i="5"/>
  <c r="T2831" i="5"/>
  <c r="D2831" i="5"/>
  <c r="Q2831" i="5" s="1"/>
  <c r="S2831" i="5"/>
  <c r="C2831" i="5"/>
  <c r="R2831" i="5"/>
  <c r="J2831" i="5"/>
  <c r="I2831" i="5"/>
  <c r="H2831" i="5"/>
  <c r="I2831" i="4"/>
  <c r="G2839" i="5"/>
  <c r="F2839" i="5"/>
  <c r="E2839" i="5"/>
  <c r="T2839" i="5"/>
  <c r="D2839" i="5"/>
  <c r="S2839" i="5"/>
  <c r="C2839" i="5"/>
  <c r="R2839" i="5"/>
  <c r="J2839" i="5"/>
  <c r="I2839" i="5"/>
  <c r="H2839" i="5"/>
  <c r="I2839" i="4"/>
  <c r="G2847" i="5"/>
  <c r="F2847" i="5"/>
  <c r="E2847" i="5"/>
  <c r="T2847" i="5"/>
  <c r="D2847" i="5"/>
  <c r="S2847" i="5"/>
  <c r="C2847" i="5"/>
  <c r="R2847" i="5"/>
  <c r="J2847" i="5"/>
  <c r="I2847" i="5"/>
  <c r="H2847" i="5"/>
  <c r="I2847" i="4"/>
  <c r="G2855" i="5"/>
  <c r="F2855" i="5"/>
  <c r="E2855" i="5"/>
  <c r="T2855" i="5"/>
  <c r="D2855" i="5"/>
  <c r="L2855" i="5" s="1"/>
  <c r="S2855" i="5"/>
  <c r="C2855" i="5"/>
  <c r="R2855" i="5"/>
  <c r="J2855" i="5"/>
  <c r="I2855" i="5"/>
  <c r="H2855" i="5"/>
  <c r="I2855" i="4"/>
  <c r="I2863" i="4"/>
  <c r="G2871" i="5"/>
  <c r="F2871" i="5"/>
  <c r="E2871" i="5"/>
  <c r="T2871" i="5"/>
  <c r="D2871" i="5"/>
  <c r="S2871" i="5"/>
  <c r="C2871" i="5"/>
  <c r="R2871" i="5"/>
  <c r="J2871" i="5"/>
  <c r="I2871" i="5"/>
  <c r="H2871" i="5"/>
  <c r="I2871" i="4"/>
  <c r="G2879" i="5"/>
  <c r="F2879" i="5"/>
  <c r="E2879" i="5"/>
  <c r="T2879" i="5"/>
  <c r="D2879" i="5"/>
  <c r="S2879" i="5"/>
  <c r="C2879" i="5"/>
  <c r="R2879" i="5"/>
  <c r="J2879" i="5"/>
  <c r="I2879" i="5"/>
  <c r="H2879" i="5"/>
  <c r="I2879" i="4"/>
  <c r="G2887" i="5"/>
  <c r="F2887" i="5"/>
  <c r="E2887" i="5"/>
  <c r="T2887" i="5"/>
  <c r="D2887" i="5"/>
  <c r="S2887" i="5"/>
  <c r="C2887" i="5"/>
  <c r="R2887" i="5"/>
  <c r="J2887" i="5"/>
  <c r="I2887" i="5"/>
  <c r="H2887" i="5"/>
  <c r="I2887" i="4"/>
  <c r="S2894" i="5"/>
  <c r="C2894" i="5"/>
  <c r="R2894" i="5"/>
  <c r="J2894" i="5"/>
  <c r="I2894" i="5"/>
  <c r="H2894" i="5"/>
  <c r="G2894" i="5"/>
  <c r="F2894" i="5"/>
  <c r="E2894" i="5"/>
  <c r="T2894" i="5"/>
  <c r="D2894" i="5"/>
  <c r="S2904" i="5"/>
  <c r="C2904" i="5"/>
  <c r="R2904" i="5"/>
  <c r="J2904" i="5"/>
  <c r="I2904" i="5"/>
  <c r="H2904" i="5"/>
  <c r="G2904" i="5"/>
  <c r="F2904" i="5"/>
  <c r="E2904" i="5"/>
  <c r="T2904" i="5"/>
  <c r="D2904" i="5"/>
  <c r="N2904" i="5" s="1"/>
  <c r="G2909" i="5"/>
  <c r="F2909" i="5"/>
  <c r="E2909" i="5"/>
  <c r="T2909" i="5"/>
  <c r="D2909" i="5"/>
  <c r="O2909" i="5" s="1"/>
  <c r="S2909" i="5"/>
  <c r="C2909" i="5"/>
  <c r="R2909" i="5"/>
  <c r="J2909" i="5"/>
  <c r="I2909" i="5"/>
  <c r="H2909" i="5"/>
  <c r="B2922" i="5"/>
  <c r="I2919" i="4"/>
  <c r="I2921" i="4"/>
  <c r="S2936" i="5"/>
  <c r="C2936" i="5"/>
  <c r="R2936" i="5"/>
  <c r="J2936" i="5"/>
  <c r="I2936" i="5"/>
  <c r="H2936" i="5"/>
  <c r="G2936" i="5"/>
  <c r="F2936" i="5"/>
  <c r="E2936" i="5"/>
  <c r="T2936" i="5"/>
  <c r="D2936" i="5"/>
  <c r="B2954" i="5"/>
  <c r="I2951" i="4"/>
  <c r="I2953" i="4"/>
  <c r="G2973" i="5"/>
  <c r="F2973" i="5"/>
  <c r="E2973" i="5"/>
  <c r="T2973" i="5"/>
  <c r="D2973" i="5"/>
  <c r="M2973" i="5" s="1"/>
  <c r="S2973" i="5"/>
  <c r="C2973" i="5"/>
  <c r="R2973" i="5"/>
  <c r="J2973" i="5"/>
  <c r="I2973" i="5"/>
  <c r="H2973" i="5"/>
  <c r="B2986" i="5"/>
  <c r="I2983" i="4"/>
  <c r="I2985" i="4"/>
  <c r="H3000" i="5"/>
  <c r="G3000" i="5"/>
  <c r="T3000" i="5"/>
  <c r="D3000" i="5"/>
  <c r="M3000" i="5" s="1"/>
  <c r="S3000" i="5"/>
  <c r="C3000" i="5"/>
  <c r="J3000" i="5"/>
  <c r="I3000" i="5"/>
  <c r="F3000" i="5"/>
  <c r="E3000" i="5"/>
  <c r="R3000" i="5"/>
  <c r="T3005" i="5"/>
  <c r="D3005" i="5"/>
  <c r="P3005" i="5" s="1"/>
  <c r="S3005" i="5"/>
  <c r="C3005" i="5"/>
  <c r="H3005" i="5"/>
  <c r="G3005" i="5"/>
  <c r="J3005" i="5"/>
  <c r="I3005" i="5"/>
  <c r="F3005" i="5"/>
  <c r="E3005" i="5"/>
  <c r="R3005" i="5"/>
  <c r="B3018" i="5"/>
  <c r="I3015" i="4"/>
  <c r="H3032" i="5"/>
  <c r="G3032" i="5"/>
  <c r="T3032" i="5"/>
  <c r="D3032" i="5"/>
  <c r="S3032" i="5"/>
  <c r="C3032" i="5"/>
  <c r="J3032" i="5"/>
  <c r="I3032" i="5"/>
  <c r="F3032" i="5"/>
  <c r="E3032" i="5"/>
  <c r="R3032" i="5"/>
  <c r="T3037" i="5"/>
  <c r="D3037" i="5"/>
  <c r="S3037" i="5"/>
  <c r="C3037" i="5"/>
  <c r="R3037" i="5"/>
  <c r="H3037" i="5"/>
  <c r="G3037" i="5"/>
  <c r="J3037" i="5"/>
  <c r="I3037" i="5"/>
  <c r="F3037" i="5"/>
  <c r="E3037" i="5"/>
  <c r="B3056" i="5"/>
  <c r="I3053" i="4"/>
  <c r="B3066" i="5"/>
  <c r="I3063" i="4"/>
  <c r="E3073" i="5"/>
  <c r="T3073" i="5"/>
  <c r="D3073" i="5"/>
  <c r="S3073" i="5"/>
  <c r="C3073" i="5"/>
  <c r="R3073" i="5"/>
  <c r="J3073" i="5"/>
  <c r="I3073" i="5"/>
  <c r="H3073" i="5"/>
  <c r="G3073" i="5"/>
  <c r="F3073" i="5"/>
  <c r="B3088" i="5"/>
  <c r="I3085" i="4"/>
  <c r="B3320" i="5"/>
  <c r="I3317" i="4"/>
  <c r="B3384" i="5"/>
  <c r="I3381" i="4"/>
  <c r="B3448" i="5"/>
  <c r="I3445" i="4"/>
  <c r="B3512" i="5"/>
  <c r="I3509" i="4"/>
  <c r="B3576" i="5"/>
  <c r="I3573" i="4"/>
  <c r="B3640" i="5"/>
  <c r="I3637" i="4"/>
  <c r="B3704" i="5"/>
  <c r="I3701" i="4"/>
  <c r="B3768" i="5"/>
  <c r="I3765" i="4"/>
  <c r="B3832" i="5"/>
  <c r="I3829" i="4"/>
  <c r="B3896" i="5"/>
  <c r="I3893" i="4"/>
  <c r="B3960" i="5"/>
  <c r="I3957" i="4"/>
  <c r="B4024" i="5"/>
  <c r="I4021" i="4"/>
  <c r="B4088" i="5"/>
  <c r="I4085" i="4"/>
  <c r="B4152" i="5"/>
  <c r="I4149" i="4"/>
  <c r="B4216" i="5"/>
  <c r="I4213" i="4"/>
  <c r="B4280" i="5"/>
  <c r="I4277" i="4"/>
  <c r="B4344" i="5"/>
  <c r="I4341" i="4"/>
  <c r="B4384" i="5"/>
  <c r="I4381" i="4"/>
  <c r="B4432" i="5"/>
  <c r="I4429" i="4"/>
  <c r="B4496" i="5"/>
  <c r="I4493" i="4"/>
  <c r="B4560" i="5"/>
  <c r="I4557" i="4"/>
  <c r="B4624" i="5"/>
  <c r="I4621" i="4"/>
  <c r="B4688" i="5"/>
  <c r="I4685" i="4"/>
  <c r="B4752" i="5"/>
  <c r="I4749" i="4"/>
  <c r="B4816" i="5"/>
  <c r="I4813" i="4"/>
  <c r="B4880" i="5"/>
  <c r="I4877" i="4"/>
  <c r="B4944" i="5"/>
  <c r="I4941" i="4"/>
  <c r="B5008" i="5"/>
  <c r="I5005" i="4"/>
  <c r="B5072" i="5"/>
  <c r="I5069" i="4"/>
  <c r="T8" i="5"/>
  <c r="H13" i="5"/>
  <c r="H29" i="5"/>
  <c r="T40" i="5"/>
  <c r="H45" i="5"/>
  <c r="T56" i="5"/>
  <c r="R113" i="5"/>
  <c r="F144" i="5"/>
  <c r="R241" i="5"/>
  <c r="R369" i="5"/>
  <c r="F400" i="5"/>
  <c r="R497" i="5"/>
  <c r="F528" i="5"/>
  <c r="S6" i="5"/>
  <c r="C6" i="5"/>
  <c r="R6" i="5"/>
  <c r="J6" i="5"/>
  <c r="I6" i="5"/>
  <c r="H6" i="5"/>
  <c r="G6" i="5"/>
  <c r="F6" i="5"/>
  <c r="E6" i="5"/>
  <c r="I6" i="4"/>
  <c r="B14" i="5"/>
  <c r="I14" i="4"/>
  <c r="I22" i="4"/>
  <c r="S30" i="5"/>
  <c r="C30" i="5"/>
  <c r="R30" i="5"/>
  <c r="J30" i="5"/>
  <c r="I30" i="5"/>
  <c r="H30" i="5"/>
  <c r="G30" i="5"/>
  <c r="F30" i="5"/>
  <c r="E30" i="5"/>
  <c r="I30" i="4"/>
  <c r="S38" i="5"/>
  <c r="C38" i="5"/>
  <c r="R38" i="5"/>
  <c r="J38" i="5"/>
  <c r="I38" i="5"/>
  <c r="H38" i="5"/>
  <c r="G38" i="5"/>
  <c r="F38" i="5"/>
  <c r="E38" i="5"/>
  <c r="S46" i="5"/>
  <c r="C46" i="5"/>
  <c r="R46" i="5"/>
  <c r="J46" i="5"/>
  <c r="I46" i="5"/>
  <c r="H46" i="5"/>
  <c r="G46" i="5"/>
  <c r="F46" i="5"/>
  <c r="E46" i="5"/>
  <c r="I46" i="4"/>
  <c r="B49" i="5" s="1"/>
  <c r="S54" i="5"/>
  <c r="C54" i="5"/>
  <c r="R54" i="5"/>
  <c r="J54" i="5"/>
  <c r="I54" i="5"/>
  <c r="H54" i="5"/>
  <c r="G54" i="5"/>
  <c r="F54" i="5"/>
  <c r="E54" i="5"/>
  <c r="I54" i="4"/>
  <c r="I62" i="4"/>
  <c r="T78" i="5"/>
  <c r="D78" i="5"/>
  <c r="M78" i="5" s="1"/>
  <c r="S78" i="5"/>
  <c r="C78" i="5"/>
  <c r="H78" i="5"/>
  <c r="G78" i="5"/>
  <c r="R78" i="5"/>
  <c r="J78" i="5"/>
  <c r="I78" i="5"/>
  <c r="F78" i="5"/>
  <c r="T102" i="5"/>
  <c r="D102" i="5"/>
  <c r="S102" i="5"/>
  <c r="C102" i="5"/>
  <c r="R102" i="5"/>
  <c r="J102" i="5"/>
  <c r="I102" i="5"/>
  <c r="H102" i="5"/>
  <c r="G102" i="5"/>
  <c r="F102" i="5"/>
  <c r="T110" i="5"/>
  <c r="D110" i="5"/>
  <c r="O110" i="5" s="1"/>
  <c r="S110" i="5"/>
  <c r="C110" i="5"/>
  <c r="R110" i="5"/>
  <c r="J110" i="5"/>
  <c r="I110" i="5"/>
  <c r="H110" i="5"/>
  <c r="G110" i="5"/>
  <c r="F110" i="5"/>
  <c r="E110" i="5"/>
  <c r="T118" i="5"/>
  <c r="D118" i="5"/>
  <c r="S118" i="5"/>
  <c r="C118" i="5"/>
  <c r="R118" i="5"/>
  <c r="J118" i="5"/>
  <c r="I118" i="5"/>
  <c r="H118" i="5"/>
  <c r="G118" i="5"/>
  <c r="F118" i="5"/>
  <c r="T134" i="5"/>
  <c r="D134" i="5"/>
  <c r="S134" i="5"/>
  <c r="C134" i="5"/>
  <c r="R134" i="5"/>
  <c r="J134" i="5"/>
  <c r="I134" i="5"/>
  <c r="H134" i="5"/>
  <c r="G134" i="5"/>
  <c r="F134" i="5"/>
  <c r="T142" i="5"/>
  <c r="D142" i="5"/>
  <c r="Q142" i="5" s="1"/>
  <c r="S142" i="5"/>
  <c r="C142" i="5"/>
  <c r="R142" i="5"/>
  <c r="J142" i="5"/>
  <c r="I142" i="5"/>
  <c r="H142" i="5"/>
  <c r="G142" i="5"/>
  <c r="F142" i="5"/>
  <c r="E142" i="5"/>
  <c r="T150" i="5"/>
  <c r="D150" i="5"/>
  <c r="S150" i="5"/>
  <c r="C150" i="5"/>
  <c r="R150" i="5"/>
  <c r="J150" i="5"/>
  <c r="I150" i="5"/>
  <c r="H150" i="5"/>
  <c r="G150" i="5"/>
  <c r="F150" i="5"/>
  <c r="T158" i="5"/>
  <c r="D158" i="5"/>
  <c r="S158" i="5"/>
  <c r="C158" i="5"/>
  <c r="R158" i="5"/>
  <c r="J158" i="5"/>
  <c r="I158" i="5"/>
  <c r="H158" i="5"/>
  <c r="G158" i="5"/>
  <c r="F158" i="5"/>
  <c r="E158" i="5"/>
  <c r="T166" i="5"/>
  <c r="D166" i="5"/>
  <c r="S166" i="5"/>
  <c r="C166" i="5"/>
  <c r="R166" i="5"/>
  <c r="J166" i="5"/>
  <c r="I166" i="5"/>
  <c r="H166" i="5"/>
  <c r="G166" i="5"/>
  <c r="F166" i="5"/>
  <c r="T174" i="5"/>
  <c r="D174" i="5"/>
  <c r="S174" i="5"/>
  <c r="C174" i="5"/>
  <c r="R174" i="5"/>
  <c r="J174" i="5"/>
  <c r="I174" i="5"/>
  <c r="H174" i="5"/>
  <c r="G174" i="5"/>
  <c r="F174" i="5"/>
  <c r="E174" i="5"/>
  <c r="T182" i="5"/>
  <c r="D182" i="5"/>
  <c r="S182" i="5"/>
  <c r="C182" i="5"/>
  <c r="R182" i="5"/>
  <c r="J182" i="5"/>
  <c r="I182" i="5"/>
  <c r="H182" i="5"/>
  <c r="G182" i="5"/>
  <c r="F182" i="5"/>
  <c r="T190" i="5"/>
  <c r="D190" i="5"/>
  <c r="P190" i="5" s="1"/>
  <c r="S190" i="5"/>
  <c r="C190" i="5"/>
  <c r="R190" i="5"/>
  <c r="J190" i="5"/>
  <c r="I190" i="5"/>
  <c r="H190" i="5"/>
  <c r="G190" i="5"/>
  <c r="F190" i="5"/>
  <c r="E190" i="5"/>
  <c r="T198" i="5"/>
  <c r="D198" i="5"/>
  <c r="O198" i="5" s="1"/>
  <c r="S198" i="5"/>
  <c r="C198" i="5"/>
  <c r="R198" i="5"/>
  <c r="J198" i="5"/>
  <c r="I198" i="5"/>
  <c r="H198" i="5"/>
  <c r="G198" i="5"/>
  <c r="F198" i="5"/>
  <c r="T214" i="5"/>
  <c r="D214" i="5"/>
  <c r="S214" i="5"/>
  <c r="C214" i="5"/>
  <c r="R214" i="5"/>
  <c r="J214" i="5"/>
  <c r="I214" i="5"/>
  <c r="H214" i="5"/>
  <c r="G214" i="5"/>
  <c r="F214" i="5"/>
  <c r="T222" i="5"/>
  <c r="D222" i="5"/>
  <c r="S222" i="5"/>
  <c r="C222" i="5"/>
  <c r="R222" i="5"/>
  <c r="J222" i="5"/>
  <c r="I222" i="5"/>
  <c r="H222" i="5"/>
  <c r="G222" i="5"/>
  <c r="F222" i="5"/>
  <c r="E222" i="5"/>
  <c r="T230" i="5"/>
  <c r="D230" i="5"/>
  <c r="Q230" i="5" s="1"/>
  <c r="S230" i="5"/>
  <c r="C230" i="5"/>
  <c r="R230" i="5"/>
  <c r="J230" i="5"/>
  <c r="I230" i="5"/>
  <c r="H230" i="5"/>
  <c r="G230" i="5"/>
  <c r="F230" i="5"/>
  <c r="T238" i="5"/>
  <c r="D238" i="5"/>
  <c r="S238" i="5"/>
  <c r="C238" i="5"/>
  <c r="R238" i="5"/>
  <c r="J238" i="5"/>
  <c r="I238" i="5"/>
  <c r="H238" i="5"/>
  <c r="G238" i="5"/>
  <c r="F238" i="5"/>
  <c r="E238" i="5"/>
  <c r="T262" i="5"/>
  <c r="D262" i="5"/>
  <c r="S262" i="5"/>
  <c r="C262" i="5"/>
  <c r="R262" i="5"/>
  <c r="J262" i="5"/>
  <c r="I262" i="5"/>
  <c r="H262" i="5"/>
  <c r="G262" i="5"/>
  <c r="F262" i="5"/>
  <c r="T270" i="5"/>
  <c r="D270" i="5"/>
  <c r="S270" i="5"/>
  <c r="C270" i="5"/>
  <c r="R270" i="5"/>
  <c r="J270" i="5"/>
  <c r="I270" i="5"/>
  <c r="H270" i="5"/>
  <c r="G270" i="5"/>
  <c r="F270" i="5"/>
  <c r="E270" i="5"/>
  <c r="T278" i="5"/>
  <c r="D278" i="5"/>
  <c r="Q278" i="5" s="1"/>
  <c r="S278" i="5"/>
  <c r="C278" i="5"/>
  <c r="R278" i="5"/>
  <c r="J278" i="5"/>
  <c r="I278" i="5"/>
  <c r="H278" i="5"/>
  <c r="G278" i="5"/>
  <c r="F278" i="5"/>
  <c r="T286" i="5"/>
  <c r="D286" i="5"/>
  <c r="N286" i="5" s="1"/>
  <c r="S286" i="5"/>
  <c r="C286" i="5"/>
  <c r="R286" i="5"/>
  <c r="J286" i="5"/>
  <c r="I286" i="5"/>
  <c r="H286" i="5"/>
  <c r="G286" i="5"/>
  <c r="F286" i="5"/>
  <c r="E286" i="5"/>
  <c r="T294" i="5"/>
  <c r="D294" i="5"/>
  <c r="N294" i="5" s="1"/>
  <c r="S294" i="5"/>
  <c r="C294" i="5"/>
  <c r="R294" i="5"/>
  <c r="J294" i="5"/>
  <c r="I294" i="5"/>
  <c r="H294" i="5"/>
  <c r="G294" i="5"/>
  <c r="F294" i="5"/>
  <c r="T302" i="5"/>
  <c r="D302" i="5"/>
  <c r="K302" i="5" s="1"/>
  <c r="S302" i="5"/>
  <c r="C302" i="5"/>
  <c r="R302" i="5"/>
  <c r="J302" i="5"/>
  <c r="I302" i="5"/>
  <c r="H302" i="5"/>
  <c r="G302" i="5"/>
  <c r="F302" i="5"/>
  <c r="E302" i="5"/>
  <c r="T310" i="5"/>
  <c r="D310" i="5"/>
  <c r="S310" i="5"/>
  <c r="C310" i="5"/>
  <c r="R310" i="5"/>
  <c r="J310" i="5"/>
  <c r="I310" i="5"/>
  <c r="H310" i="5"/>
  <c r="G310" i="5"/>
  <c r="F310" i="5"/>
  <c r="T318" i="5"/>
  <c r="D318" i="5"/>
  <c r="S318" i="5"/>
  <c r="C318" i="5"/>
  <c r="R318" i="5"/>
  <c r="J318" i="5"/>
  <c r="I318" i="5"/>
  <c r="H318" i="5"/>
  <c r="G318" i="5"/>
  <c r="F318" i="5"/>
  <c r="E318" i="5"/>
  <c r="T326" i="5"/>
  <c r="D326" i="5"/>
  <c r="P326" i="5" s="1"/>
  <c r="S326" i="5"/>
  <c r="C326" i="5"/>
  <c r="R326" i="5"/>
  <c r="J326" i="5"/>
  <c r="I326" i="5"/>
  <c r="H326" i="5"/>
  <c r="G326" i="5"/>
  <c r="F326" i="5"/>
  <c r="T334" i="5"/>
  <c r="D334" i="5"/>
  <c r="M334" i="5" s="1"/>
  <c r="S334" i="5"/>
  <c r="C334" i="5"/>
  <c r="R334" i="5"/>
  <c r="J334" i="5"/>
  <c r="I334" i="5"/>
  <c r="H334" i="5"/>
  <c r="G334" i="5"/>
  <c r="F334" i="5"/>
  <c r="E334" i="5"/>
  <c r="T342" i="5"/>
  <c r="D342" i="5"/>
  <c r="S342" i="5"/>
  <c r="C342" i="5"/>
  <c r="R342" i="5"/>
  <c r="J342" i="5"/>
  <c r="I342" i="5"/>
  <c r="H342" i="5"/>
  <c r="G342" i="5"/>
  <c r="F342" i="5"/>
  <c r="T350" i="5"/>
  <c r="D350" i="5"/>
  <c r="S350" i="5"/>
  <c r="C350" i="5"/>
  <c r="R350" i="5"/>
  <c r="J350" i="5"/>
  <c r="I350" i="5"/>
  <c r="H350" i="5"/>
  <c r="G350" i="5"/>
  <c r="F350" i="5"/>
  <c r="E350" i="5"/>
  <c r="T358" i="5"/>
  <c r="D358" i="5"/>
  <c r="S358" i="5"/>
  <c r="C358" i="5"/>
  <c r="R358" i="5"/>
  <c r="J358" i="5"/>
  <c r="I358" i="5"/>
  <c r="H358" i="5"/>
  <c r="G358" i="5"/>
  <c r="M358" i="5"/>
  <c r="F358" i="5"/>
  <c r="T366" i="5"/>
  <c r="D366" i="5"/>
  <c r="S366" i="5"/>
  <c r="C366" i="5"/>
  <c r="R366" i="5"/>
  <c r="J366" i="5"/>
  <c r="I366" i="5"/>
  <c r="H366" i="5"/>
  <c r="G366" i="5"/>
  <c r="F366" i="5"/>
  <c r="E366" i="5"/>
  <c r="T374" i="5"/>
  <c r="D374" i="5"/>
  <c r="N374" i="5" s="1"/>
  <c r="S374" i="5"/>
  <c r="C374" i="5"/>
  <c r="R374" i="5"/>
  <c r="J374" i="5"/>
  <c r="I374" i="5"/>
  <c r="H374" i="5"/>
  <c r="G374" i="5"/>
  <c r="F374" i="5"/>
  <c r="T382" i="5"/>
  <c r="D382" i="5"/>
  <c r="O382" i="5" s="1"/>
  <c r="S382" i="5"/>
  <c r="C382" i="5"/>
  <c r="R382" i="5"/>
  <c r="J382" i="5"/>
  <c r="I382" i="5"/>
  <c r="H382" i="5"/>
  <c r="G382" i="5"/>
  <c r="N382" i="5"/>
  <c r="F382" i="5"/>
  <c r="E382" i="5"/>
  <c r="T390" i="5"/>
  <c r="D390" i="5"/>
  <c r="S390" i="5"/>
  <c r="C390" i="5"/>
  <c r="R390" i="5"/>
  <c r="J390" i="5"/>
  <c r="I390" i="5"/>
  <c r="H390" i="5"/>
  <c r="G390" i="5"/>
  <c r="F390" i="5"/>
  <c r="T398" i="5"/>
  <c r="D398" i="5"/>
  <c r="S398" i="5"/>
  <c r="C398" i="5"/>
  <c r="R398" i="5"/>
  <c r="J398" i="5"/>
  <c r="I398" i="5"/>
  <c r="H398" i="5"/>
  <c r="G398" i="5"/>
  <c r="M398" i="5"/>
  <c r="F398" i="5"/>
  <c r="E398" i="5"/>
  <c r="T406" i="5"/>
  <c r="D406" i="5"/>
  <c r="O406" i="5" s="1"/>
  <c r="S406" i="5"/>
  <c r="C406" i="5"/>
  <c r="R406" i="5"/>
  <c r="J406" i="5"/>
  <c r="I406" i="5"/>
  <c r="H406" i="5"/>
  <c r="G406" i="5"/>
  <c r="F406" i="5"/>
  <c r="T414" i="5"/>
  <c r="D414" i="5"/>
  <c r="P414" i="5" s="1"/>
  <c r="S414" i="5"/>
  <c r="C414" i="5"/>
  <c r="R414" i="5"/>
  <c r="J414" i="5"/>
  <c r="I414" i="5"/>
  <c r="H414" i="5"/>
  <c r="G414" i="5"/>
  <c r="F414" i="5"/>
  <c r="E414" i="5"/>
  <c r="T422" i="5"/>
  <c r="D422" i="5"/>
  <c r="S422" i="5"/>
  <c r="C422" i="5"/>
  <c r="R422" i="5"/>
  <c r="J422" i="5"/>
  <c r="I422" i="5"/>
  <c r="H422" i="5"/>
  <c r="G422" i="5"/>
  <c r="F422" i="5"/>
  <c r="T430" i="5"/>
  <c r="D430" i="5"/>
  <c r="P430" i="5" s="1"/>
  <c r="S430" i="5"/>
  <c r="C430" i="5"/>
  <c r="R430" i="5"/>
  <c r="J430" i="5"/>
  <c r="I430" i="5"/>
  <c r="H430" i="5"/>
  <c r="G430" i="5"/>
  <c r="F430" i="5"/>
  <c r="E430" i="5"/>
  <c r="T438" i="5"/>
  <c r="D438" i="5"/>
  <c r="S438" i="5"/>
  <c r="C438" i="5"/>
  <c r="R438" i="5"/>
  <c r="J438" i="5"/>
  <c r="I438" i="5"/>
  <c r="H438" i="5"/>
  <c r="G438" i="5"/>
  <c r="N438" i="5"/>
  <c r="F438" i="5"/>
  <c r="T446" i="5"/>
  <c r="D446" i="5"/>
  <c r="S446" i="5"/>
  <c r="C446" i="5"/>
  <c r="R446" i="5"/>
  <c r="J446" i="5"/>
  <c r="I446" i="5"/>
  <c r="H446" i="5"/>
  <c r="G446" i="5"/>
  <c r="F446" i="5"/>
  <c r="E446" i="5"/>
  <c r="T454" i="5"/>
  <c r="D454" i="5"/>
  <c r="S454" i="5"/>
  <c r="C454" i="5"/>
  <c r="R454" i="5"/>
  <c r="J454" i="5"/>
  <c r="I454" i="5"/>
  <c r="H454" i="5"/>
  <c r="G454" i="5"/>
  <c r="F454" i="5"/>
  <c r="T462" i="5"/>
  <c r="D462" i="5"/>
  <c r="P462" i="5" s="1"/>
  <c r="S462" i="5"/>
  <c r="C462" i="5"/>
  <c r="R462" i="5"/>
  <c r="J462" i="5"/>
  <c r="I462" i="5"/>
  <c r="H462" i="5"/>
  <c r="G462" i="5"/>
  <c r="M462" i="5"/>
  <c r="F462" i="5"/>
  <c r="E462" i="5"/>
  <c r="T470" i="5"/>
  <c r="D470" i="5"/>
  <c r="S470" i="5"/>
  <c r="C470" i="5"/>
  <c r="R470" i="5"/>
  <c r="J470" i="5"/>
  <c r="I470" i="5"/>
  <c r="H470" i="5"/>
  <c r="G470" i="5"/>
  <c r="F470" i="5"/>
  <c r="T478" i="5"/>
  <c r="D478" i="5"/>
  <c r="P478" i="5" s="1"/>
  <c r="S478" i="5"/>
  <c r="C478" i="5"/>
  <c r="R478" i="5"/>
  <c r="J478" i="5"/>
  <c r="I478" i="5"/>
  <c r="H478" i="5"/>
  <c r="G478" i="5"/>
  <c r="F478" i="5"/>
  <c r="E478" i="5"/>
  <c r="T486" i="5"/>
  <c r="D486" i="5"/>
  <c r="S486" i="5"/>
  <c r="C486" i="5"/>
  <c r="R486" i="5"/>
  <c r="J486" i="5"/>
  <c r="I486" i="5"/>
  <c r="H486" i="5"/>
  <c r="G486" i="5"/>
  <c r="F486" i="5"/>
  <c r="T494" i="5"/>
  <c r="D494" i="5"/>
  <c r="S494" i="5"/>
  <c r="C494" i="5"/>
  <c r="R494" i="5"/>
  <c r="J494" i="5"/>
  <c r="I494" i="5"/>
  <c r="H494" i="5"/>
  <c r="G494" i="5"/>
  <c r="F494" i="5"/>
  <c r="E494" i="5"/>
  <c r="T502" i="5"/>
  <c r="D502" i="5"/>
  <c r="O502" i="5" s="1"/>
  <c r="S502" i="5"/>
  <c r="C502" i="5"/>
  <c r="R502" i="5"/>
  <c r="J502" i="5"/>
  <c r="I502" i="5"/>
  <c r="H502" i="5"/>
  <c r="G502" i="5"/>
  <c r="F502" i="5"/>
  <c r="T510" i="5"/>
  <c r="D510" i="5"/>
  <c r="O510" i="5" s="1"/>
  <c r="S510" i="5"/>
  <c r="C510" i="5"/>
  <c r="R510" i="5"/>
  <c r="J510" i="5"/>
  <c r="I510" i="5"/>
  <c r="H510" i="5"/>
  <c r="G510" i="5"/>
  <c r="F510" i="5"/>
  <c r="E510" i="5"/>
  <c r="T518" i="5"/>
  <c r="D518" i="5"/>
  <c r="S518" i="5"/>
  <c r="C518" i="5"/>
  <c r="R518" i="5"/>
  <c r="J518" i="5"/>
  <c r="I518" i="5"/>
  <c r="H518" i="5"/>
  <c r="G518" i="5"/>
  <c r="F518" i="5"/>
  <c r="T526" i="5"/>
  <c r="D526" i="5"/>
  <c r="N526" i="5" s="1"/>
  <c r="S526" i="5"/>
  <c r="C526" i="5"/>
  <c r="R526" i="5"/>
  <c r="J526" i="5"/>
  <c r="I526" i="5"/>
  <c r="H526" i="5"/>
  <c r="G526" i="5"/>
  <c r="F526" i="5"/>
  <c r="E526" i="5"/>
  <c r="I526" i="4"/>
  <c r="T534" i="5"/>
  <c r="D534" i="5"/>
  <c r="S534" i="5"/>
  <c r="C534" i="5"/>
  <c r="R534" i="5"/>
  <c r="J534" i="5"/>
  <c r="I534" i="5"/>
  <c r="H534" i="5"/>
  <c r="G534" i="5"/>
  <c r="F534" i="5"/>
  <c r="T542" i="5"/>
  <c r="D542" i="5"/>
  <c r="N542" i="5" s="1"/>
  <c r="S542" i="5"/>
  <c r="C542" i="5"/>
  <c r="R542" i="5"/>
  <c r="J542" i="5"/>
  <c r="I542" i="5"/>
  <c r="H542" i="5"/>
  <c r="G542" i="5"/>
  <c r="F542" i="5"/>
  <c r="E542" i="5"/>
  <c r="I542" i="4"/>
  <c r="H550" i="5"/>
  <c r="G550" i="5"/>
  <c r="F550" i="5"/>
  <c r="E550" i="5"/>
  <c r="T550" i="5"/>
  <c r="D550" i="5"/>
  <c r="M550" i="5" s="1"/>
  <c r="S550" i="5"/>
  <c r="C550" i="5"/>
  <c r="R550" i="5"/>
  <c r="J550" i="5"/>
  <c r="I550" i="5"/>
  <c r="I550" i="4"/>
  <c r="H558" i="5"/>
  <c r="G558" i="5"/>
  <c r="F558" i="5"/>
  <c r="E558" i="5"/>
  <c r="T558" i="5"/>
  <c r="D558" i="5"/>
  <c r="N558" i="5" s="1"/>
  <c r="S558" i="5"/>
  <c r="C558" i="5"/>
  <c r="R558" i="5"/>
  <c r="J558" i="5"/>
  <c r="I558" i="5"/>
  <c r="I558" i="4"/>
  <c r="H566" i="5"/>
  <c r="G566" i="5"/>
  <c r="F566" i="5"/>
  <c r="E566" i="5"/>
  <c r="T566" i="5"/>
  <c r="D566" i="5"/>
  <c r="S566" i="5"/>
  <c r="C566" i="5"/>
  <c r="R566" i="5"/>
  <c r="J566" i="5"/>
  <c r="I566" i="5"/>
  <c r="I566" i="4"/>
  <c r="H574" i="5"/>
  <c r="G574" i="5"/>
  <c r="F574" i="5"/>
  <c r="E574" i="5"/>
  <c r="T574" i="5"/>
  <c r="D574" i="5"/>
  <c r="S574" i="5"/>
  <c r="C574" i="5"/>
  <c r="R574" i="5"/>
  <c r="J574" i="5"/>
  <c r="I574" i="5"/>
  <c r="I574" i="4"/>
  <c r="H582" i="5"/>
  <c r="G582" i="5"/>
  <c r="F582" i="5"/>
  <c r="E582" i="5"/>
  <c r="T582" i="5"/>
  <c r="D582" i="5"/>
  <c r="N582" i="5" s="1"/>
  <c r="S582" i="5"/>
  <c r="C582" i="5"/>
  <c r="R582" i="5"/>
  <c r="J582" i="5"/>
  <c r="I582" i="5"/>
  <c r="H590" i="5"/>
  <c r="G590" i="5"/>
  <c r="F590" i="5"/>
  <c r="E590" i="5"/>
  <c r="T590" i="5"/>
  <c r="D590" i="5"/>
  <c r="M590" i="5" s="1"/>
  <c r="S590" i="5"/>
  <c r="C590" i="5"/>
  <c r="R590" i="5"/>
  <c r="J590" i="5"/>
  <c r="I590" i="5"/>
  <c r="I590" i="4"/>
  <c r="H598" i="5"/>
  <c r="G598" i="5"/>
  <c r="F598" i="5"/>
  <c r="E598" i="5"/>
  <c r="T598" i="5"/>
  <c r="D598" i="5"/>
  <c r="O598" i="5" s="1"/>
  <c r="S598" i="5"/>
  <c r="C598" i="5"/>
  <c r="R598" i="5"/>
  <c r="J598" i="5"/>
  <c r="I598" i="5"/>
  <c r="I598" i="4"/>
  <c r="H606" i="5"/>
  <c r="G606" i="5"/>
  <c r="F606" i="5"/>
  <c r="E606" i="5"/>
  <c r="T606" i="5"/>
  <c r="D606" i="5"/>
  <c r="S606" i="5"/>
  <c r="C606" i="5"/>
  <c r="R606" i="5"/>
  <c r="J606" i="5"/>
  <c r="I606" i="5"/>
  <c r="I606" i="4"/>
  <c r="H614" i="5"/>
  <c r="G614" i="5"/>
  <c r="F614" i="5"/>
  <c r="E614" i="5"/>
  <c r="T614" i="5"/>
  <c r="D614" i="5"/>
  <c r="S614" i="5"/>
  <c r="C614" i="5"/>
  <c r="R614" i="5"/>
  <c r="J614" i="5"/>
  <c r="I614" i="5"/>
  <c r="I614" i="4"/>
  <c r="H622" i="5"/>
  <c r="G622" i="5"/>
  <c r="F622" i="5"/>
  <c r="E622" i="5"/>
  <c r="T622" i="5"/>
  <c r="D622" i="5"/>
  <c r="S622" i="5"/>
  <c r="C622" i="5"/>
  <c r="R622" i="5"/>
  <c r="J622" i="5"/>
  <c r="I622" i="5"/>
  <c r="I622" i="4"/>
  <c r="H630" i="5"/>
  <c r="G630" i="5"/>
  <c r="F630" i="5"/>
  <c r="E630" i="5"/>
  <c r="T630" i="5"/>
  <c r="D630" i="5"/>
  <c r="K630" i="5" s="1"/>
  <c r="S630" i="5"/>
  <c r="C630" i="5"/>
  <c r="R630" i="5"/>
  <c r="J630" i="5"/>
  <c r="I630" i="5"/>
  <c r="H638" i="5"/>
  <c r="G638" i="5"/>
  <c r="F638" i="5"/>
  <c r="E638" i="5"/>
  <c r="T638" i="5"/>
  <c r="D638" i="5"/>
  <c r="P638" i="5" s="1"/>
  <c r="S638" i="5"/>
  <c r="C638" i="5"/>
  <c r="R638" i="5"/>
  <c r="J638" i="5"/>
  <c r="I638" i="5"/>
  <c r="H646" i="5"/>
  <c r="G646" i="5"/>
  <c r="F646" i="5"/>
  <c r="E646" i="5"/>
  <c r="T646" i="5"/>
  <c r="D646" i="5"/>
  <c r="O646" i="5" s="1"/>
  <c r="S646" i="5"/>
  <c r="C646" i="5"/>
  <c r="R646" i="5"/>
  <c r="J646" i="5"/>
  <c r="I646" i="5"/>
  <c r="H654" i="5"/>
  <c r="G654" i="5"/>
  <c r="F654" i="5"/>
  <c r="E654" i="5"/>
  <c r="T654" i="5"/>
  <c r="D654" i="5"/>
  <c r="S654" i="5"/>
  <c r="C654" i="5"/>
  <c r="R654" i="5"/>
  <c r="J654" i="5"/>
  <c r="I654" i="5"/>
  <c r="H662" i="5"/>
  <c r="G662" i="5"/>
  <c r="F662" i="5"/>
  <c r="E662" i="5"/>
  <c r="T662" i="5"/>
  <c r="D662" i="5"/>
  <c r="S662" i="5"/>
  <c r="C662" i="5"/>
  <c r="R662" i="5"/>
  <c r="J662" i="5"/>
  <c r="I662" i="5"/>
  <c r="H670" i="5"/>
  <c r="G670" i="5"/>
  <c r="F670" i="5"/>
  <c r="E670" i="5"/>
  <c r="T670" i="5"/>
  <c r="D670" i="5"/>
  <c r="S670" i="5"/>
  <c r="C670" i="5"/>
  <c r="R670" i="5"/>
  <c r="J670" i="5"/>
  <c r="I670" i="5"/>
  <c r="H678" i="5"/>
  <c r="G678" i="5"/>
  <c r="F678" i="5"/>
  <c r="E678" i="5"/>
  <c r="T678" i="5"/>
  <c r="D678" i="5"/>
  <c r="O678" i="5" s="1"/>
  <c r="S678" i="5"/>
  <c r="C678" i="5"/>
  <c r="R678" i="5"/>
  <c r="J678" i="5"/>
  <c r="I678" i="5"/>
  <c r="H686" i="5"/>
  <c r="G686" i="5"/>
  <c r="F686" i="5"/>
  <c r="E686" i="5"/>
  <c r="T686" i="5"/>
  <c r="D686" i="5"/>
  <c r="S686" i="5"/>
  <c r="C686" i="5"/>
  <c r="R686" i="5"/>
  <c r="J686" i="5"/>
  <c r="I686" i="5"/>
  <c r="H694" i="5"/>
  <c r="G694" i="5"/>
  <c r="F694" i="5"/>
  <c r="E694" i="5"/>
  <c r="T694" i="5"/>
  <c r="D694" i="5"/>
  <c r="O694" i="5" s="1"/>
  <c r="S694" i="5"/>
  <c r="C694" i="5"/>
  <c r="R694" i="5"/>
  <c r="J694" i="5"/>
  <c r="I694" i="5"/>
  <c r="H702" i="5"/>
  <c r="G702" i="5"/>
  <c r="F702" i="5"/>
  <c r="E702" i="5"/>
  <c r="T702" i="5"/>
  <c r="D702" i="5"/>
  <c r="S702" i="5"/>
  <c r="C702" i="5"/>
  <c r="R702" i="5"/>
  <c r="J702" i="5"/>
  <c r="I702" i="5"/>
  <c r="H710" i="5"/>
  <c r="G710" i="5"/>
  <c r="F710" i="5"/>
  <c r="E710" i="5"/>
  <c r="T710" i="5"/>
  <c r="D710" i="5"/>
  <c r="O710" i="5" s="1"/>
  <c r="S710" i="5"/>
  <c r="C710" i="5"/>
  <c r="R710" i="5"/>
  <c r="J710" i="5"/>
  <c r="I710" i="5"/>
  <c r="H718" i="5"/>
  <c r="G718" i="5"/>
  <c r="F718" i="5"/>
  <c r="E718" i="5"/>
  <c r="T718" i="5"/>
  <c r="D718" i="5"/>
  <c r="S718" i="5"/>
  <c r="C718" i="5"/>
  <c r="R718" i="5"/>
  <c r="J718" i="5"/>
  <c r="I718" i="5"/>
  <c r="I718" i="4"/>
  <c r="H726" i="5"/>
  <c r="G726" i="5"/>
  <c r="F726" i="5"/>
  <c r="E726" i="5"/>
  <c r="T726" i="5"/>
  <c r="D726" i="5"/>
  <c r="N726" i="5" s="1"/>
  <c r="S726" i="5"/>
  <c r="C726" i="5"/>
  <c r="R726" i="5"/>
  <c r="J726" i="5"/>
  <c r="I726" i="5"/>
  <c r="I726" i="4"/>
  <c r="H734" i="5"/>
  <c r="G734" i="5"/>
  <c r="F734" i="5"/>
  <c r="E734" i="5"/>
  <c r="T734" i="5"/>
  <c r="D734" i="5"/>
  <c r="S734" i="5"/>
  <c r="C734" i="5"/>
  <c r="R734" i="5"/>
  <c r="J734" i="5"/>
  <c r="I734" i="5"/>
  <c r="I734" i="4"/>
  <c r="H742" i="5"/>
  <c r="G742" i="5"/>
  <c r="F742" i="5"/>
  <c r="E742" i="5"/>
  <c r="T742" i="5"/>
  <c r="D742" i="5"/>
  <c r="N742" i="5" s="1"/>
  <c r="S742" i="5"/>
  <c r="C742" i="5"/>
  <c r="R742" i="5"/>
  <c r="J742" i="5"/>
  <c r="I742" i="5"/>
  <c r="I742" i="4"/>
  <c r="H750" i="5"/>
  <c r="G750" i="5"/>
  <c r="F750" i="5"/>
  <c r="E750" i="5"/>
  <c r="T750" i="5"/>
  <c r="D750" i="5"/>
  <c r="O750" i="5" s="1"/>
  <c r="S750" i="5"/>
  <c r="C750" i="5"/>
  <c r="R750" i="5"/>
  <c r="J750" i="5"/>
  <c r="I750" i="5"/>
  <c r="I750" i="4"/>
  <c r="H758" i="5"/>
  <c r="G758" i="5"/>
  <c r="F758" i="5"/>
  <c r="E758" i="5"/>
  <c r="T758" i="5"/>
  <c r="D758" i="5"/>
  <c r="P758" i="5" s="1"/>
  <c r="S758" i="5"/>
  <c r="C758" i="5"/>
  <c r="R758" i="5"/>
  <c r="J758" i="5"/>
  <c r="I758" i="5"/>
  <c r="I758" i="4"/>
  <c r="H766" i="5"/>
  <c r="G766" i="5"/>
  <c r="F766" i="5"/>
  <c r="E766" i="5"/>
  <c r="T766" i="5"/>
  <c r="D766" i="5"/>
  <c r="N766" i="5" s="1"/>
  <c r="S766" i="5"/>
  <c r="C766" i="5"/>
  <c r="R766" i="5"/>
  <c r="J766" i="5"/>
  <c r="I766" i="5"/>
  <c r="I766" i="4"/>
  <c r="H774" i="5"/>
  <c r="G774" i="5"/>
  <c r="F774" i="5"/>
  <c r="E774" i="5"/>
  <c r="T774" i="5"/>
  <c r="D774" i="5"/>
  <c r="Q774" i="5" s="1"/>
  <c r="S774" i="5"/>
  <c r="C774" i="5"/>
  <c r="R774" i="5"/>
  <c r="J774" i="5"/>
  <c r="I774" i="5"/>
  <c r="I774" i="4"/>
  <c r="H782" i="5"/>
  <c r="G782" i="5"/>
  <c r="F782" i="5"/>
  <c r="E782" i="5"/>
  <c r="T782" i="5"/>
  <c r="D782" i="5"/>
  <c r="K782" i="5" s="1"/>
  <c r="S782" i="5"/>
  <c r="C782" i="5"/>
  <c r="R782" i="5"/>
  <c r="J782" i="5"/>
  <c r="I782" i="5"/>
  <c r="I782" i="4"/>
  <c r="H790" i="5"/>
  <c r="G790" i="5"/>
  <c r="F790" i="5"/>
  <c r="E790" i="5"/>
  <c r="T790" i="5"/>
  <c r="D790" i="5"/>
  <c r="S790" i="5"/>
  <c r="C790" i="5"/>
  <c r="R790" i="5"/>
  <c r="J790" i="5"/>
  <c r="I790" i="5"/>
  <c r="I790" i="4"/>
  <c r="H798" i="5"/>
  <c r="G798" i="5"/>
  <c r="F798" i="5"/>
  <c r="E798" i="5"/>
  <c r="T798" i="5"/>
  <c r="D798" i="5"/>
  <c r="P798" i="5" s="1"/>
  <c r="S798" i="5"/>
  <c r="C798" i="5"/>
  <c r="R798" i="5"/>
  <c r="J798" i="5"/>
  <c r="I798" i="5"/>
  <c r="I798" i="4"/>
  <c r="H806" i="5"/>
  <c r="G806" i="5"/>
  <c r="F806" i="5"/>
  <c r="E806" i="5"/>
  <c r="T806" i="5"/>
  <c r="D806" i="5"/>
  <c r="S806" i="5"/>
  <c r="C806" i="5"/>
  <c r="R806" i="5"/>
  <c r="J806" i="5"/>
  <c r="I806" i="5"/>
  <c r="I806" i="4"/>
  <c r="H814" i="5"/>
  <c r="G814" i="5"/>
  <c r="F814" i="5"/>
  <c r="E814" i="5"/>
  <c r="T814" i="5"/>
  <c r="D814" i="5"/>
  <c r="Q814" i="5" s="1"/>
  <c r="S814" i="5"/>
  <c r="C814" i="5"/>
  <c r="R814" i="5"/>
  <c r="J814" i="5"/>
  <c r="I814" i="5"/>
  <c r="I814" i="4"/>
  <c r="H822" i="5"/>
  <c r="G822" i="5"/>
  <c r="F822" i="5"/>
  <c r="E822" i="5"/>
  <c r="T822" i="5"/>
  <c r="D822" i="5"/>
  <c r="O822" i="5" s="1"/>
  <c r="S822" i="5"/>
  <c r="C822" i="5"/>
  <c r="R822" i="5"/>
  <c r="J822" i="5"/>
  <c r="I822" i="5"/>
  <c r="I822" i="4"/>
  <c r="H830" i="5"/>
  <c r="G830" i="5"/>
  <c r="F830" i="5"/>
  <c r="E830" i="5"/>
  <c r="T830" i="5"/>
  <c r="D830" i="5"/>
  <c r="S830" i="5"/>
  <c r="C830" i="5"/>
  <c r="R830" i="5"/>
  <c r="J830" i="5"/>
  <c r="I830" i="5"/>
  <c r="I830" i="4"/>
  <c r="H838" i="5"/>
  <c r="G838" i="5"/>
  <c r="F838" i="5"/>
  <c r="E838" i="5"/>
  <c r="T838" i="5"/>
  <c r="D838" i="5"/>
  <c r="S838" i="5"/>
  <c r="C838" i="5"/>
  <c r="R838" i="5"/>
  <c r="J838" i="5"/>
  <c r="I838" i="5"/>
  <c r="H846" i="5"/>
  <c r="G846" i="5"/>
  <c r="F846" i="5"/>
  <c r="E846" i="5"/>
  <c r="T846" i="5"/>
  <c r="D846" i="5"/>
  <c r="O846" i="5" s="1"/>
  <c r="S846" i="5"/>
  <c r="C846" i="5"/>
  <c r="R846" i="5"/>
  <c r="J846" i="5"/>
  <c r="I846" i="5"/>
  <c r="H854" i="5"/>
  <c r="G854" i="5"/>
  <c r="F854" i="5"/>
  <c r="E854" i="5"/>
  <c r="T854" i="5"/>
  <c r="D854" i="5"/>
  <c r="S854" i="5"/>
  <c r="C854" i="5"/>
  <c r="R854" i="5"/>
  <c r="J854" i="5"/>
  <c r="I854" i="5"/>
  <c r="H862" i="5"/>
  <c r="G862" i="5"/>
  <c r="F862" i="5"/>
  <c r="E862" i="5"/>
  <c r="T862" i="5"/>
  <c r="D862" i="5"/>
  <c r="L862" i="5" s="1"/>
  <c r="S862" i="5"/>
  <c r="C862" i="5"/>
  <c r="R862" i="5"/>
  <c r="J862" i="5"/>
  <c r="I862" i="5"/>
  <c r="H870" i="5"/>
  <c r="G870" i="5"/>
  <c r="F870" i="5"/>
  <c r="E870" i="5"/>
  <c r="T870" i="5"/>
  <c r="D870" i="5"/>
  <c r="P870" i="5" s="1"/>
  <c r="S870" i="5"/>
  <c r="C870" i="5"/>
  <c r="R870" i="5"/>
  <c r="J870" i="5"/>
  <c r="I870" i="5"/>
  <c r="I870" i="4"/>
  <c r="H878" i="5"/>
  <c r="G878" i="5"/>
  <c r="F878" i="5"/>
  <c r="E878" i="5"/>
  <c r="T878" i="5"/>
  <c r="D878" i="5"/>
  <c r="S878" i="5"/>
  <c r="C878" i="5"/>
  <c r="R878" i="5"/>
  <c r="J878" i="5"/>
  <c r="I878" i="5"/>
  <c r="I878" i="4"/>
  <c r="H886" i="5"/>
  <c r="G886" i="5"/>
  <c r="F886" i="5"/>
  <c r="E886" i="5"/>
  <c r="T886" i="5"/>
  <c r="D886" i="5"/>
  <c r="S886" i="5"/>
  <c r="C886" i="5"/>
  <c r="R886" i="5"/>
  <c r="J886" i="5"/>
  <c r="I886" i="5"/>
  <c r="I886" i="4"/>
  <c r="H894" i="5"/>
  <c r="G894" i="5"/>
  <c r="F894" i="5"/>
  <c r="E894" i="5"/>
  <c r="T894" i="5"/>
  <c r="D894" i="5"/>
  <c r="S894" i="5"/>
  <c r="C894" i="5"/>
  <c r="R894" i="5"/>
  <c r="J894" i="5"/>
  <c r="I894" i="5"/>
  <c r="H902" i="5"/>
  <c r="G902" i="5"/>
  <c r="F902" i="5"/>
  <c r="E902" i="5"/>
  <c r="T902" i="5"/>
  <c r="D902" i="5"/>
  <c r="Q902" i="5" s="1"/>
  <c r="S902" i="5"/>
  <c r="C902" i="5"/>
  <c r="R902" i="5"/>
  <c r="J902" i="5"/>
  <c r="I902" i="5"/>
  <c r="I902" i="4"/>
  <c r="H910" i="5"/>
  <c r="G910" i="5"/>
  <c r="F910" i="5"/>
  <c r="E910" i="5"/>
  <c r="T910" i="5"/>
  <c r="D910" i="5"/>
  <c r="N910" i="5" s="1"/>
  <c r="S910" i="5"/>
  <c r="C910" i="5"/>
  <c r="R910" i="5"/>
  <c r="J910" i="5"/>
  <c r="I910" i="5"/>
  <c r="H918" i="5"/>
  <c r="G918" i="5"/>
  <c r="F918" i="5"/>
  <c r="E918" i="5"/>
  <c r="T918" i="5"/>
  <c r="D918" i="5"/>
  <c r="M918" i="5" s="1"/>
  <c r="S918" i="5"/>
  <c r="C918" i="5"/>
  <c r="R918" i="5"/>
  <c r="J918" i="5"/>
  <c r="I918" i="5"/>
  <c r="I918" i="4"/>
  <c r="H926" i="5"/>
  <c r="G926" i="5"/>
  <c r="F926" i="5"/>
  <c r="E926" i="5"/>
  <c r="T926" i="5"/>
  <c r="D926" i="5"/>
  <c r="S926" i="5"/>
  <c r="C926" i="5"/>
  <c r="R926" i="5"/>
  <c r="J926" i="5"/>
  <c r="I926" i="5"/>
  <c r="I926" i="4"/>
  <c r="I934" i="5"/>
  <c r="H934" i="5"/>
  <c r="G934" i="5"/>
  <c r="T934" i="5"/>
  <c r="D934" i="5"/>
  <c r="J934" i="5"/>
  <c r="F934" i="5"/>
  <c r="E934" i="5"/>
  <c r="S934" i="5"/>
  <c r="C934" i="5"/>
  <c r="R934" i="5"/>
  <c r="I934" i="4"/>
  <c r="I942" i="5"/>
  <c r="H942" i="5"/>
  <c r="G942" i="5"/>
  <c r="F942" i="5"/>
  <c r="E942" i="5"/>
  <c r="T942" i="5"/>
  <c r="D942" i="5"/>
  <c r="Q942" i="5" s="1"/>
  <c r="S942" i="5"/>
  <c r="R942" i="5"/>
  <c r="J942" i="5"/>
  <c r="C942" i="5"/>
  <c r="I942" i="4"/>
  <c r="I950" i="4"/>
  <c r="I958" i="5"/>
  <c r="H958" i="5"/>
  <c r="G958" i="5"/>
  <c r="F958" i="5"/>
  <c r="E958" i="5"/>
  <c r="T958" i="5"/>
  <c r="D958" i="5"/>
  <c r="L958" i="5" s="1"/>
  <c r="S958" i="5"/>
  <c r="R958" i="5"/>
  <c r="J958" i="5"/>
  <c r="C958" i="5"/>
  <c r="I966" i="5"/>
  <c r="H966" i="5"/>
  <c r="G966" i="5"/>
  <c r="F966" i="5"/>
  <c r="E966" i="5"/>
  <c r="T966" i="5"/>
  <c r="D966" i="5"/>
  <c r="S966" i="5"/>
  <c r="R966" i="5"/>
  <c r="J966" i="5"/>
  <c r="C966" i="5"/>
  <c r="I966" i="4"/>
  <c r="I974" i="5"/>
  <c r="H974" i="5"/>
  <c r="G974" i="5"/>
  <c r="F974" i="5"/>
  <c r="E974" i="5"/>
  <c r="T974" i="5"/>
  <c r="D974" i="5"/>
  <c r="S974" i="5"/>
  <c r="R974" i="5"/>
  <c r="J974" i="5"/>
  <c r="C974" i="5"/>
  <c r="I974" i="4"/>
  <c r="I982" i="5"/>
  <c r="H982" i="5"/>
  <c r="G982" i="5"/>
  <c r="F982" i="5"/>
  <c r="E982" i="5"/>
  <c r="T982" i="5"/>
  <c r="D982" i="5"/>
  <c r="S982" i="5"/>
  <c r="R982" i="5"/>
  <c r="J982" i="5"/>
  <c r="C982" i="5"/>
  <c r="I982" i="4"/>
  <c r="I990" i="5"/>
  <c r="H990" i="5"/>
  <c r="G990" i="5"/>
  <c r="F990" i="5"/>
  <c r="E990" i="5"/>
  <c r="T990" i="5"/>
  <c r="D990" i="5"/>
  <c r="M990" i="5" s="1"/>
  <c r="S990" i="5"/>
  <c r="R990" i="5"/>
  <c r="J990" i="5"/>
  <c r="C990" i="5"/>
  <c r="I990" i="4"/>
  <c r="I998" i="5"/>
  <c r="H998" i="5"/>
  <c r="G998" i="5"/>
  <c r="F998" i="5"/>
  <c r="E998" i="5"/>
  <c r="T998" i="5"/>
  <c r="D998" i="5"/>
  <c r="S998" i="5"/>
  <c r="R998" i="5"/>
  <c r="J998" i="5"/>
  <c r="C998" i="5"/>
  <c r="I998" i="4"/>
  <c r="I1006" i="5"/>
  <c r="H1006" i="5"/>
  <c r="G1006" i="5"/>
  <c r="F1006" i="5"/>
  <c r="E1006" i="5"/>
  <c r="T1006" i="5"/>
  <c r="D1006" i="5"/>
  <c r="O1006" i="5" s="1"/>
  <c r="S1006" i="5"/>
  <c r="R1006" i="5"/>
  <c r="J1006" i="5"/>
  <c r="C1006" i="5"/>
  <c r="I1006" i="4"/>
  <c r="I1014" i="5"/>
  <c r="H1014" i="5"/>
  <c r="G1014" i="5"/>
  <c r="F1014" i="5"/>
  <c r="E1014" i="5"/>
  <c r="T1014" i="5"/>
  <c r="D1014" i="5"/>
  <c r="S1014" i="5"/>
  <c r="R1014" i="5"/>
  <c r="J1014" i="5"/>
  <c r="C1014" i="5"/>
  <c r="I1014" i="4"/>
  <c r="I1022" i="5"/>
  <c r="H1022" i="5"/>
  <c r="G1022" i="5"/>
  <c r="F1022" i="5"/>
  <c r="E1022" i="5"/>
  <c r="T1022" i="5"/>
  <c r="D1022" i="5"/>
  <c r="S1022" i="5"/>
  <c r="R1022" i="5"/>
  <c r="J1022" i="5"/>
  <c r="C1022" i="5"/>
  <c r="I1022" i="4"/>
  <c r="I1030" i="5"/>
  <c r="H1030" i="5"/>
  <c r="G1030" i="5"/>
  <c r="F1030" i="5"/>
  <c r="E1030" i="5"/>
  <c r="T1030" i="5"/>
  <c r="D1030" i="5"/>
  <c r="S1030" i="5"/>
  <c r="R1030" i="5"/>
  <c r="J1030" i="5"/>
  <c r="C1030" i="5"/>
  <c r="I1038" i="5"/>
  <c r="H1038" i="5"/>
  <c r="G1038" i="5"/>
  <c r="F1038" i="5"/>
  <c r="E1038" i="5"/>
  <c r="T1038" i="5"/>
  <c r="D1038" i="5"/>
  <c r="S1038" i="5"/>
  <c r="R1038" i="5"/>
  <c r="J1038" i="5"/>
  <c r="C1038" i="5"/>
  <c r="I1046" i="5"/>
  <c r="H1046" i="5"/>
  <c r="G1046" i="5"/>
  <c r="F1046" i="5"/>
  <c r="E1046" i="5"/>
  <c r="T1046" i="5"/>
  <c r="D1046" i="5"/>
  <c r="S1046" i="5"/>
  <c r="R1046" i="5"/>
  <c r="J1046" i="5"/>
  <c r="C1046" i="5"/>
  <c r="I1054" i="5"/>
  <c r="H1054" i="5"/>
  <c r="G1054" i="5"/>
  <c r="F1054" i="5"/>
  <c r="E1054" i="5"/>
  <c r="T1054" i="5"/>
  <c r="D1054" i="5"/>
  <c r="S1054" i="5"/>
  <c r="R1054" i="5"/>
  <c r="J1054" i="5"/>
  <c r="C1054" i="5"/>
  <c r="I1062" i="5"/>
  <c r="H1062" i="5"/>
  <c r="G1062" i="5"/>
  <c r="F1062" i="5"/>
  <c r="E1062" i="5"/>
  <c r="T1062" i="5"/>
  <c r="D1062" i="5"/>
  <c r="O1062" i="5" s="1"/>
  <c r="S1062" i="5"/>
  <c r="R1062" i="5"/>
  <c r="J1062" i="5"/>
  <c r="C1062" i="5"/>
  <c r="I1070" i="5"/>
  <c r="H1070" i="5"/>
  <c r="G1070" i="5"/>
  <c r="F1070" i="5"/>
  <c r="E1070" i="5"/>
  <c r="T1070" i="5"/>
  <c r="D1070" i="5"/>
  <c r="Q1070" i="5" s="1"/>
  <c r="S1070" i="5"/>
  <c r="R1070" i="5"/>
  <c r="J1070" i="5"/>
  <c r="C1070" i="5"/>
  <c r="I1070" i="4"/>
  <c r="I1078" i="4"/>
  <c r="I1086" i="5"/>
  <c r="H1086" i="5"/>
  <c r="G1086" i="5"/>
  <c r="F1086" i="5"/>
  <c r="E1086" i="5"/>
  <c r="T1086" i="5"/>
  <c r="D1086" i="5"/>
  <c r="O1086" i="5" s="1"/>
  <c r="S1086" i="5"/>
  <c r="R1086" i="5"/>
  <c r="J1086" i="5"/>
  <c r="C1086" i="5"/>
  <c r="I1086" i="4"/>
  <c r="I1094" i="5"/>
  <c r="H1094" i="5"/>
  <c r="G1094" i="5"/>
  <c r="F1094" i="5"/>
  <c r="E1094" i="5"/>
  <c r="T1094" i="5"/>
  <c r="D1094" i="5"/>
  <c r="N1094" i="5" s="1"/>
  <c r="S1094" i="5"/>
  <c r="R1094" i="5"/>
  <c r="J1094" i="5"/>
  <c r="C1094" i="5"/>
  <c r="I1094" i="4"/>
  <c r="I1102" i="5"/>
  <c r="H1102" i="5"/>
  <c r="G1102" i="5"/>
  <c r="F1102" i="5"/>
  <c r="E1102" i="5"/>
  <c r="T1102" i="5"/>
  <c r="D1102" i="5"/>
  <c r="M1102" i="5" s="1"/>
  <c r="S1102" i="5"/>
  <c r="R1102" i="5"/>
  <c r="J1102" i="5"/>
  <c r="C1102" i="5"/>
  <c r="I1102" i="4"/>
  <c r="I1110" i="5"/>
  <c r="H1110" i="5"/>
  <c r="G1110" i="5"/>
  <c r="F1110" i="5"/>
  <c r="E1110" i="5"/>
  <c r="T1110" i="5"/>
  <c r="D1110" i="5"/>
  <c r="S1110" i="5"/>
  <c r="R1110" i="5"/>
  <c r="J1110" i="5"/>
  <c r="C1110" i="5"/>
  <c r="I1110" i="4"/>
  <c r="I1118" i="5"/>
  <c r="H1118" i="5"/>
  <c r="G1118" i="5"/>
  <c r="F1118" i="5"/>
  <c r="E1118" i="5"/>
  <c r="T1118" i="5"/>
  <c r="D1118" i="5"/>
  <c r="S1118" i="5"/>
  <c r="R1118" i="5"/>
  <c r="J1118" i="5"/>
  <c r="C1118" i="5"/>
  <c r="I1118" i="4"/>
  <c r="I1126" i="5"/>
  <c r="H1126" i="5"/>
  <c r="G1126" i="5"/>
  <c r="F1126" i="5"/>
  <c r="E1126" i="5"/>
  <c r="T1126" i="5"/>
  <c r="D1126" i="5"/>
  <c r="S1126" i="5"/>
  <c r="R1126" i="5"/>
  <c r="J1126" i="5"/>
  <c r="C1126" i="5"/>
  <c r="I1126" i="4"/>
  <c r="I1134" i="5"/>
  <c r="H1134" i="5"/>
  <c r="G1134" i="5"/>
  <c r="F1134" i="5"/>
  <c r="E1134" i="5"/>
  <c r="T1134" i="5"/>
  <c r="D1134" i="5"/>
  <c r="O1134" i="5" s="1"/>
  <c r="S1134" i="5"/>
  <c r="R1134" i="5"/>
  <c r="J1134" i="5"/>
  <c r="C1134" i="5"/>
  <c r="I1134" i="4"/>
  <c r="I1142" i="5"/>
  <c r="H1142" i="5"/>
  <c r="G1142" i="5"/>
  <c r="F1142" i="5"/>
  <c r="E1142" i="5"/>
  <c r="T1142" i="5"/>
  <c r="D1142" i="5"/>
  <c r="S1142" i="5"/>
  <c r="R1142" i="5"/>
  <c r="J1142" i="5"/>
  <c r="C1142" i="5"/>
  <c r="I1142" i="4"/>
  <c r="I1150" i="5"/>
  <c r="H1150" i="5"/>
  <c r="G1150" i="5"/>
  <c r="F1150" i="5"/>
  <c r="E1150" i="5"/>
  <c r="T1150" i="5"/>
  <c r="D1150" i="5"/>
  <c r="S1150" i="5"/>
  <c r="R1150" i="5"/>
  <c r="J1150" i="5"/>
  <c r="C1150" i="5"/>
  <c r="I1150" i="4"/>
  <c r="I1158" i="5"/>
  <c r="H1158" i="5"/>
  <c r="G1158" i="5"/>
  <c r="F1158" i="5"/>
  <c r="E1158" i="5"/>
  <c r="T1158" i="5"/>
  <c r="D1158" i="5"/>
  <c r="K1158" i="5" s="1"/>
  <c r="S1158" i="5"/>
  <c r="R1158" i="5"/>
  <c r="J1158" i="5"/>
  <c r="C1158" i="5"/>
  <c r="I1158" i="4"/>
  <c r="I1166" i="5"/>
  <c r="H1166" i="5"/>
  <c r="G1166" i="5"/>
  <c r="F1166" i="5"/>
  <c r="E1166" i="5"/>
  <c r="T1166" i="5"/>
  <c r="D1166" i="5"/>
  <c r="S1166" i="5"/>
  <c r="R1166" i="5"/>
  <c r="J1166" i="5"/>
  <c r="C1166" i="5"/>
  <c r="I1166" i="4"/>
  <c r="I1174" i="5"/>
  <c r="H1174" i="5"/>
  <c r="G1174" i="5"/>
  <c r="F1174" i="5"/>
  <c r="E1174" i="5"/>
  <c r="T1174" i="5"/>
  <c r="D1174" i="5"/>
  <c r="S1174" i="5"/>
  <c r="R1174" i="5"/>
  <c r="J1174" i="5"/>
  <c r="C1174" i="5"/>
  <c r="I1174" i="4"/>
  <c r="I1182" i="5"/>
  <c r="H1182" i="5"/>
  <c r="G1182" i="5"/>
  <c r="F1182" i="5"/>
  <c r="E1182" i="5"/>
  <c r="T1182" i="5"/>
  <c r="D1182" i="5"/>
  <c r="M1182" i="5" s="1"/>
  <c r="S1182" i="5"/>
  <c r="R1182" i="5"/>
  <c r="J1182" i="5"/>
  <c r="C1182" i="5"/>
  <c r="I1182" i="4"/>
  <c r="I1190" i="5"/>
  <c r="H1190" i="5"/>
  <c r="G1190" i="5"/>
  <c r="F1190" i="5"/>
  <c r="E1190" i="5"/>
  <c r="T1190" i="5"/>
  <c r="D1190" i="5"/>
  <c r="P1190" i="5" s="1"/>
  <c r="S1190" i="5"/>
  <c r="R1190" i="5"/>
  <c r="J1190" i="5"/>
  <c r="C1190" i="5"/>
  <c r="I1190" i="4"/>
  <c r="I1198" i="5"/>
  <c r="H1198" i="5"/>
  <c r="G1198" i="5"/>
  <c r="F1198" i="5"/>
  <c r="E1198" i="5"/>
  <c r="T1198" i="5"/>
  <c r="D1198" i="5"/>
  <c r="S1198" i="5"/>
  <c r="R1198" i="5"/>
  <c r="J1198" i="5"/>
  <c r="C1198" i="5"/>
  <c r="I1198" i="4"/>
  <c r="I1206" i="4"/>
  <c r="I1214" i="5"/>
  <c r="H1214" i="5"/>
  <c r="G1214" i="5"/>
  <c r="F1214" i="5"/>
  <c r="E1214" i="5"/>
  <c r="T1214" i="5"/>
  <c r="D1214" i="5"/>
  <c r="S1214" i="5"/>
  <c r="R1214" i="5"/>
  <c r="J1214" i="5"/>
  <c r="C1214" i="5"/>
  <c r="I1214" i="4"/>
  <c r="I1222" i="5"/>
  <c r="H1222" i="5"/>
  <c r="G1222" i="5"/>
  <c r="F1222" i="5"/>
  <c r="E1222" i="5"/>
  <c r="T1222" i="5"/>
  <c r="D1222" i="5"/>
  <c r="S1222" i="5"/>
  <c r="R1222" i="5"/>
  <c r="J1222" i="5"/>
  <c r="C1222" i="5"/>
  <c r="I1222" i="4"/>
  <c r="I1230" i="5"/>
  <c r="H1230" i="5"/>
  <c r="G1230" i="5"/>
  <c r="F1230" i="5"/>
  <c r="E1230" i="5"/>
  <c r="T1230" i="5"/>
  <c r="D1230" i="5"/>
  <c r="S1230" i="5"/>
  <c r="R1230" i="5"/>
  <c r="J1230" i="5"/>
  <c r="C1230" i="5"/>
  <c r="I1230" i="4"/>
  <c r="I1238" i="5"/>
  <c r="H1238" i="5"/>
  <c r="G1238" i="5"/>
  <c r="F1238" i="5"/>
  <c r="E1238" i="5"/>
  <c r="T1238" i="5"/>
  <c r="D1238" i="5"/>
  <c r="P1238" i="5" s="1"/>
  <c r="S1238" i="5"/>
  <c r="R1238" i="5"/>
  <c r="J1238" i="5"/>
  <c r="C1238" i="5"/>
  <c r="I1238" i="4"/>
  <c r="I1246" i="5"/>
  <c r="H1246" i="5"/>
  <c r="G1246" i="5"/>
  <c r="F1246" i="5"/>
  <c r="E1246" i="5"/>
  <c r="T1246" i="5"/>
  <c r="D1246" i="5"/>
  <c r="S1246" i="5"/>
  <c r="R1246" i="5"/>
  <c r="J1246" i="5"/>
  <c r="C1246" i="5"/>
  <c r="I1246" i="4"/>
  <c r="I1254" i="5"/>
  <c r="H1254" i="5"/>
  <c r="G1254" i="5"/>
  <c r="F1254" i="5"/>
  <c r="E1254" i="5"/>
  <c r="T1254" i="5"/>
  <c r="D1254" i="5"/>
  <c r="P1254" i="5" s="1"/>
  <c r="S1254" i="5"/>
  <c r="R1254" i="5"/>
  <c r="J1254" i="5"/>
  <c r="C1254" i="5"/>
  <c r="I1254" i="4"/>
  <c r="I1262" i="4"/>
  <c r="I1270" i="5"/>
  <c r="H1270" i="5"/>
  <c r="G1270" i="5"/>
  <c r="F1270" i="5"/>
  <c r="E1270" i="5"/>
  <c r="T1270" i="5"/>
  <c r="D1270" i="5"/>
  <c r="P1270" i="5" s="1"/>
  <c r="S1270" i="5"/>
  <c r="R1270" i="5"/>
  <c r="J1270" i="5"/>
  <c r="C1270" i="5"/>
  <c r="I1270" i="4"/>
  <c r="I1278" i="5"/>
  <c r="H1278" i="5"/>
  <c r="G1278" i="5"/>
  <c r="F1278" i="5"/>
  <c r="E1278" i="5"/>
  <c r="T1278" i="5"/>
  <c r="D1278" i="5"/>
  <c r="M1278" i="5" s="1"/>
  <c r="S1278" i="5"/>
  <c r="R1278" i="5"/>
  <c r="J1278" i="5"/>
  <c r="C1278" i="5"/>
  <c r="I1278" i="4"/>
  <c r="I1286" i="5"/>
  <c r="H1286" i="5"/>
  <c r="G1286" i="5"/>
  <c r="F1286" i="5"/>
  <c r="E1286" i="5"/>
  <c r="T1286" i="5"/>
  <c r="D1286" i="5"/>
  <c r="S1286" i="5"/>
  <c r="R1286" i="5"/>
  <c r="J1286" i="5"/>
  <c r="C1286" i="5"/>
  <c r="I1286" i="4"/>
  <c r="I1294" i="5"/>
  <c r="H1294" i="5"/>
  <c r="G1294" i="5"/>
  <c r="F1294" i="5"/>
  <c r="E1294" i="5"/>
  <c r="T1294" i="5"/>
  <c r="D1294" i="5"/>
  <c r="P1294" i="5" s="1"/>
  <c r="S1294" i="5"/>
  <c r="R1294" i="5"/>
  <c r="J1294" i="5"/>
  <c r="C1294" i="5"/>
  <c r="I1294" i="4"/>
  <c r="I1302" i="5"/>
  <c r="H1302" i="5"/>
  <c r="G1302" i="5"/>
  <c r="F1302" i="5"/>
  <c r="E1302" i="5"/>
  <c r="T1302" i="5"/>
  <c r="D1302" i="5"/>
  <c r="P1302" i="5" s="1"/>
  <c r="S1302" i="5"/>
  <c r="R1302" i="5"/>
  <c r="J1302" i="5"/>
  <c r="C1302" i="5"/>
  <c r="I1302" i="4"/>
  <c r="I1310" i="5"/>
  <c r="H1310" i="5"/>
  <c r="G1310" i="5"/>
  <c r="F1310" i="5"/>
  <c r="E1310" i="5"/>
  <c r="T1310" i="5"/>
  <c r="D1310" i="5"/>
  <c r="O1310" i="5" s="1"/>
  <c r="S1310" i="5"/>
  <c r="R1310" i="5"/>
  <c r="J1310" i="5"/>
  <c r="C1310" i="5"/>
  <c r="I1310" i="4"/>
  <c r="I1326" i="5"/>
  <c r="H1326" i="5"/>
  <c r="G1326" i="5"/>
  <c r="F1326" i="5"/>
  <c r="E1326" i="5"/>
  <c r="T1326" i="5"/>
  <c r="D1326" i="5"/>
  <c r="L1326" i="5" s="1"/>
  <c r="S1326" i="5"/>
  <c r="R1326" i="5"/>
  <c r="J1326" i="5"/>
  <c r="C1326" i="5"/>
  <c r="I1326" i="4"/>
  <c r="I1334" i="4"/>
  <c r="I1342" i="5"/>
  <c r="H1342" i="5"/>
  <c r="G1342" i="5"/>
  <c r="F1342" i="5"/>
  <c r="E1342" i="5"/>
  <c r="T1342" i="5"/>
  <c r="D1342" i="5"/>
  <c r="N1342" i="5" s="1"/>
  <c r="S1342" i="5"/>
  <c r="R1342" i="5"/>
  <c r="J1342" i="5"/>
  <c r="C1342" i="5"/>
  <c r="I1342" i="4"/>
  <c r="I1350" i="5"/>
  <c r="H1350" i="5"/>
  <c r="G1350" i="5"/>
  <c r="F1350" i="5"/>
  <c r="E1350" i="5"/>
  <c r="T1350" i="5"/>
  <c r="D1350" i="5"/>
  <c r="O1350" i="5" s="1"/>
  <c r="S1350" i="5"/>
  <c r="R1350" i="5"/>
  <c r="J1350" i="5"/>
  <c r="C1350" i="5"/>
  <c r="I1350" i="4"/>
  <c r="I1358" i="5"/>
  <c r="H1358" i="5"/>
  <c r="G1358" i="5"/>
  <c r="F1358" i="5"/>
  <c r="E1358" i="5"/>
  <c r="T1358" i="5"/>
  <c r="D1358" i="5"/>
  <c r="S1358" i="5"/>
  <c r="R1358" i="5"/>
  <c r="J1358" i="5"/>
  <c r="C1358" i="5"/>
  <c r="I1358" i="4"/>
  <c r="I1366" i="5"/>
  <c r="H1366" i="5"/>
  <c r="G1366" i="5"/>
  <c r="F1366" i="5"/>
  <c r="E1366" i="5"/>
  <c r="T1366" i="5"/>
  <c r="D1366" i="5"/>
  <c r="P1366" i="5" s="1"/>
  <c r="S1366" i="5"/>
  <c r="R1366" i="5"/>
  <c r="J1366" i="5"/>
  <c r="C1366" i="5"/>
  <c r="I1366" i="4"/>
  <c r="I1374" i="5"/>
  <c r="H1374" i="5"/>
  <c r="G1374" i="5"/>
  <c r="F1374" i="5"/>
  <c r="E1374" i="5"/>
  <c r="T1374" i="5"/>
  <c r="D1374" i="5"/>
  <c r="S1374" i="5"/>
  <c r="R1374" i="5"/>
  <c r="J1374" i="5"/>
  <c r="C1374" i="5"/>
  <c r="I1374" i="4"/>
  <c r="I1382" i="5"/>
  <c r="H1382" i="5"/>
  <c r="G1382" i="5"/>
  <c r="F1382" i="5"/>
  <c r="E1382" i="5"/>
  <c r="T1382" i="5"/>
  <c r="D1382" i="5"/>
  <c r="O1382" i="5" s="1"/>
  <c r="S1382" i="5"/>
  <c r="R1382" i="5"/>
  <c r="J1382" i="5"/>
  <c r="C1382" i="5"/>
  <c r="I1390" i="5"/>
  <c r="H1390" i="5"/>
  <c r="G1390" i="5"/>
  <c r="F1390" i="5"/>
  <c r="E1390" i="5"/>
  <c r="T1390" i="5"/>
  <c r="D1390" i="5"/>
  <c r="S1390" i="5"/>
  <c r="R1390" i="5"/>
  <c r="J1390" i="5"/>
  <c r="C1390" i="5"/>
  <c r="I1398" i="5"/>
  <c r="H1398" i="5"/>
  <c r="G1398" i="5"/>
  <c r="F1398" i="5"/>
  <c r="E1398" i="5"/>
  <c r="T1398" i="5"/>
  <c r="D1398" i="5"/>
  <c r="S1398" i="5"/>
  <c r="R1398" i="5"/>
  <c r="J1398" i="5"/>
  <c r="C1398" i="5"/>
  <c r="I1406" i="5"/>
  <c r="H1406" i="5"/>
  <c r="G1406" i="5"/>
  <c r="F1406" i="5"/>
  <c r="E1406" i="5"/>
  <c r="T1406" i="5"/>
  <c r="D1406" i="5"/>
  <c r="S1406" i="5"/>
  <c r="R1406" i="5"/>
  <c r="J1406" i="5"/>
  <c r="C1406" i="5"/>
  <c r="F1414" i="5"/>
  <c r="E1414" i="5"/>
  <c r="T1414" i="5"/>
  <c r="D1414" i="5"/>
  <c r="N1414" i="5" s="1"/>
  <c r="S1414" i="5"/>
  <c r="C1414" i="5"/>
  <c r="R1414" i="5"/>
  <c r="J1414" i="5"/>
  <c r="I1414" i="5"/>
  <c r="H1414" i="5"/>
  <c r="G1414" i="5"/>
  <c r="T1422" i="5"/>
  <c r="S1422" i="5"/>
  <c r="F1430" i="5"/>
  <c r="E1430" i="5"/>
  <c r="T1430" i="5"/>
  <c r="D1430" i="5"/>
  <c r="S1430" i="5"/>
  <c r="C1430" i="5"/>
  <c r="R1430" i="5"/>
  <c r="J1430" i="5"/>
  <c r="I1430" i="5"/>
  <c r="H1430" i="5"/>
  <c r="G1430" i="5"/>
  <c r="F1438" i="5"/>
  <c r="E1438" i="5"/>
  <c r="T1438" i="5"/>
  <c r="D1438" i="5"/>
  <c r="S1438" i="5"/>
  <c r="C1438" i="5"/>
  <c r="R1438" i="5"/>
  <c r="J1438" i="5"/>
  <c r="I1438" i="5"/>
  <c r="H1438" i="5"/>
  <c r="G1438" i="5"/>
  <c r="F1446" i="5"/>
  <c r="E1446" i="5"/>
  <c r="T1446" i="5"/>
  <c r="D1446" i="5"/>
  <c r="S1446" i="5"/>
  <c r="C1446" i="5"/>
  <c r="R1446" i="5"/>
  <c r="J1446" i="5"/>
  <c r="I1446" i="5"/>
  <c r="H1446" i="5"/>
  <c r="G1446" i="5"/>
  <c r="F1454" i="5"/>
  <c r="E1454" i="5"/>
  <c r="T1454" i="5"/>
  <c r="D1454" i="5"/>
  <c r="O1454" i="5" s="1"/>
  <c r="S1454" i="5"/>
  <c r="C1454" i="5"/>
  <c r="R1454" i="5"/>
  <c r="J1454" i="5"/>
  <c r="I1454" i="5"/>
  <c r="H1454" i="5"/>
  <c r="G1454" i="5"/>
  <c r="F1462" i="5"/>
  <c r="E1462" i="5"/>
  <c r="T1462" i="5"/>
  <c r="D1462" i="5"/>
  <c r="K1462" i="5" s="1"/>
  <c r="S1462" i="5"/>
  <c r="C1462" i="5"/>
  <c r="R1462" i="5"/>
  <c r="J1462" i="5"/>
  <c r="I1462" i="5"/>
  <c r="H1462" i="5"/>
  <c r="G1462" i="5"/>
  <c r="F1470" i="5"/>
  <c r="E1470" i="5"/>
  <c r="T1470" i="5"/>
  <c r="D1470" i="5"/>
  <c r="S1470" i="5"/>
  <c r="C1470" i="5"/>
  <c r="R1470" i="5"/>
  <c r="J1470" i="5"/>
  <c r="I1470" i="5"/>
  <c r="H1470" i="5"/>
  <c r="G1470" i="5"/>
  <c r="I1470" i="4"/>
  <c r="F1478" i="5"/>
  <c r="E1478" i="5"/>
  <c r="T1478" i="5"/>
  <c r="D1478" i="5"/>
  <c r="S1478" i="5"/>
  <c r="C1478" i="5"/>
  <c r="R1478" i="5"/>
  <c r="J1478" i="5"/>
  <c r="I1478" i="5"/>
  <c r="H1478" i="5"/>
  <c r="G1478" i="5"/>
  <c r="I1478" i="4"/>
  <c r="F1486" i="5"/>
  <c r="E1486" i="5"/>
  <c r="T1486" i="5"/>
  <c r="D1486" i="5"/>
  <c r="S1486" i="5"/>
  <c r="C1486" i="5"/>
  <c r="R1486" i="5"/>
  <c r="J1486" i="5"/>
  <c r="I1486" i="5"/>
  <c r="H1486" i="5"/>
  <c r="G1486" i="5"/>
  <c r="I1486" i="4"/>
  <c r="F1494" i="5"/>
  <c r="E1494" i="5"/>
  <c r="T1494" i="5"/>
  <c r="D1494" i="5"/>
  <c r="L1494" i="5" s="1"/>
  <c r="S1494" i="5"/>
  <c r="C1494" i="5"/>
  <c r="R1494" i="5"/>
  <c r="J1494" i="5"/>
  <c r="I1494" i="5"/>
  <c r="H1494" i="5"/>
  <c r="G1494" i="5"/>
  <c r="F1502" i="5"/>
  <c r="E1502" i="5"/>
  <c r="T1502" i="5"/>
  <c r="D1502" i="5"/>
  <c r="P1502" i="5" s="1"/>
  <c r="S1502" i="5"/>
  <c r="C1502" i="5"/>
  <c r="R1502" i="5"/>
  <c r="J1502" i="5"/>
  <c r="I1502" i="5"/>
  <c r="H1502" i="5"/>
  <c r="G1502" i="5"/>
  <c r="T1510" i="5"/>
  <c r="S1510" i="5"/>
  <c r="I1510" i="4"/>
  <c r="F1518" i="5"/>
  <c r="E1518" i="5"/>
  <c r="T1518" i="5"/>
  <c r="D1518" i="5"/>
  <c r="M1518" i="5" s="1"/>
  <c r="S1518" i="5"/>
  <c r="C1518" i="5"/>
  <c r="R1518" i="5"/>
  <c r="J1518" i="5"/>
  <c r="I1518" i="5"/>
  <c r="H1518" i="5"/>
  <c r="G1518" i="5"/>
  <c r="I1534" i="4"/>
  <c r="F1542" i="5"/>
  <c r="E1542" i="5"/>
  <c r="T1542" i="5"/>
  <c r="D1542" i="5"/>
  <c r="S1542" i="5"/>
  <c r="C1542" i="5"/>
  <c r="R1542" i="5"/>
  <c r="J1542" i="5"/>
  <c r="I1542" i="5"/>
  <c r="H1542" i="5"/>
  <c r="G1542" i="5"/>
  <c r="F1558" i="5"/>
  <c r="E1558" i="5"/>
  <c r="T1558" i="5"/>
  <c r="D1558" i="5"/>
  <c r="O1558" i="5" s="1"/>
  <c r="S1558" i="5"/>
  <c r="C1558" i="5"/>
  <c r="R1558" i="5"/>
  <c r="J1558" i="5"/>
  <c r="I1558" i="5"/>
  <c r="H1558" i="5"/>
  <c r="G1558" i="5"/>
  <c r="F1574" i="5"/>
  <c r="E1574" i="5"/>
  <c r="T1574" i="5"/>
  <c r="D1574" i="5"/>
  <c r="S1574" i="5"/>
  <c r="C1574" i="5"/>
  <c r="R1574" i="5"/>
  <c r="J1574" i="5"/>
  <c r="I1574" i="5"/>
  <c r="H1574" i="5"/>
  <c r="G1574" i="5"/>
  <c r="F1582" i="5"/>
  <c r="E1582" i="5"/>
  <c r="T1582" i="5"/>
  <c r="D1582" i="5"/>
  <c r="S1582" i="5"/>
  <c r="C1582" i="5"/>
  <c r="R1582" i="5"/>
  <c r="J1582" i="5"/>
  <c r="I1582" i="5"/>
  <c r="H1582" i="5"/>
  <c r="G1582" i="5"/>
  <c r="F1590" i="5"/>
  <c r="E1590" i="5"/>
  <c r="T1590" i="5"/>
  <c r="D1590" i="5"/>
  <c r="S1590" i="5"/>
  <c r="C1590" i="5"/>
  <c r="R1590" i="5"/>
  <c r="J1590" i="5"/>
  <c r="I1590" i="5"/>
  <c r="H1590" i="5"/>
  <c r="G1590" i="5"/>
  <c r="F1598" i="5"/>
  <c r="E1598" i="5"/>
  <c r="T1598" i="5"/>
  <c r="D1598" i="5"/>
  <c r="S1598" i="5"/>
  <c r="C1598" i="5"/>
  <c r="R1598" i="5"/>
  <c r="J1598" i="5"/>
  <c r="I1598" i="5"/>
  <c r="H1598" i="5"/>
  <c r="G1598" i="5"/>
  <c r="F1614" i="5"/>
  <c r="E1614" i="5"/>
  <c r="T1614" i="5"/>
  <c r="D1614" i="5"/>
  <c r="M1614" i="5" s="1"/>
  <c r="S1614" i="5"/>
  <c r="C1614" i="5"/>
  <c r="R1614" i="5"/>
  <c r="J1614" i="5"/>
  <c r="I1614" i="5"/>
  <c r="H1614" i="5"/>
  <c r="G1614" i="5"/>
  <c r="F1630" i="5"/>
  <c r="E1630" i="5"/>
  <c r="T1630" i="5"/>
  <c r="D1630" i="5"/>
  <c r="S1630" i="5"/>
  <c r="C1630" i="5"/>
  <c r="R1630" i="5"/>
  <c r="J1630" i="5"/>
  <c r="I1630" i="5"/>
  <c r="H1630" i="5"/>
  <c r="G1630" i="5"/>
  <c r="T1646" i="5"/>
  <c r="R1646" i="5"/>
  <c r="F1654" i="5"/>
  <c r="E1654" i="5"/>
  <c r="T1654" i="5"/>
  <c r="D1654" i="5"/>
  <c r="S1654" i="5"/>
  <c r="C1654" i="5"/>
  <c r="R1654" i="5"/>
  <c r="J1654" i="5"/>
  <c r="I1654" i="5"/>
  <c r="H1654" i="5"/>
  <c r="G1654" i="5"/>
  <c r="F1662" i="5"/>
  <c r="E1662" i="5"/>
  <c r="T1662" i="5"/>
  <c r="D1662" i="5"/>
  <c r="S1662" i="5"/>
  <c r="C1662" i="5"/>
  <c r="R1662" i="5"/>
  <c r="J1662" i="5"/>
  <c r="I1662" i="5"/>
  <c r="H1662" i="5"/>
  <c r="G1662" i="5"/>
  <c r="S1670" i="5"/>
  <c r="C1670" i="5"/>
  <c r="I1670" i="4"/>
  <c r="I1678" i="4"/>
  <c r="F1686" i="5"/>
  <c r="E1686" i="5"/>
  <c r="T1686" i="5"/>
  <c r="D1686" i="5"/>
  <c r="S1686" i="5"/>
  <c r="C1686" i="5"/>
  <c r="R1686" i="5"/>
  <c r="J1686" i="5"/>
  <c r="I1686" i="5"/>
  <c r="H1686" i="5"/>
  <c r="G1686" i="5"/>
  <c r="I1686" i="4"/>
  <c r="I1694" i="4"/>
  <c r="I1702" i="4"/>
  <c r="I1710" i="4"/>
  <c r="F1718" i="5"/>
  <c r="E1718" i="5"/>
  <c r="T1718" i="5"/>
  <c r="D1718" i="5"/>
  <c r="S1718" i="5"/>
  <c r="C1718" i="5"/>
  <c r="R1718" i="5"/>
  <c r="J1718" i="5"/>
  <c r="I1718" i="5"/>
  <c r="H1718" i="5"/>
  <c r="G1718" i="5"/>
  <c r="I1718" i="4"/>
  <c r="F1734" i="5"/>
  <c r="E1734" i="5"/>
  <c r="T1734" i="5"/>
  <c r="D1734" i="5"/>
  <c r="S1734" i="5"/>
  <c r="C1734" i="5"/>
  <c r="R1734" i="5"/>
  <c r="J1734" i="5"/>
  <c r="I1734" i="5"/>
  <c r="H1734" i="5"/>
  <c r="G1734" i="5"/>
  <c r="F1742" i="5"/>
  <c r="E1742" i="5"/>
  <c r="T1742" i="5"/>
  <c r="D1742" i="5"/>
  <c r="S1742" i="5"/>
  <c r="C1742" i="5"/>
  <c r="R1742" i="5"/>
  <c r="J1742" i="5"/>
  <c r="I1742" i="5"/>
  <c r="H1742" i="5"/>
  <c r="G1742" i="5"/>
  <c r="I1750" i="4"/>
  <c r="F1758" i="5"/>
  <c r="E1758" i="5"/>
  <c r="T1758" i="5"/>
  <c r="D1758" i="5"/>
  <c r="S1758" i="5"/>
  <c r="C1758" i="5"/>
  <c r="R1758" i="5"/>
  <c r="J1758" i="5"/>
  <c r="I1758" i="5"/>
  <c r="H1758" i="5"/>
  <c r="G1758" i="5"/>
  <c r="I1758" i="4"/>
  <c r="I1766" i="5"/>
  <c r="H1766" i="5"/>
  <c r="S1766" i="5"/>
  <c r="G1766" i="5"/>
  <c r="R1766" i="5"/>
  <c r="F1766" i="5"/>
  <c r="E1766" i="5"/>
  <c r="D1766" i="5"/>
  <c r="C1766" i="5"/>
  <c r="T1766" i="5"/>
  <c r="J1766" i="5"/>
  <c r="I1774" i="4"/>
  <c r="I1782" i="5"/>
  <c r="H1782" i="5"/>
  <c r="S1782" i="5"/>
  <c r="G1782" i="5"/>
  <c r="R1782" i="5"/>
  <c r="F1782" i="5"/>
  <c r="E1782" i="5"/>
  <c r="D1782" i="5"/>
  <c r="C1782" i="5"/>
  <c r="T1782" i="5"/>
  <c r="J1782" i="5"/>
  <c r="I1782" i="4"/>
  <c r="I1790" i="5"/>
  <c r="H1790" i="5"/>
  <c r="C1790" i="5"/>
  <c r="T1790" i="5"/>
  <c r="J1790" i="5"/>
  <c r="S1790" i="5"/>
  <c r="G1790" i="5"/>
  <c r="R1790" i="5"/>
  <c r="F1790" i="5"/>
  <c r="E1790" i="5"/>
  <c r="D1790" i="5"/>
  <c r="O1790" i="5" s="1"/>
  <c r="I1790" i="4"/>
  <c r="I1798" i="4"/>
  <c r="F1806" i="5"/>
  <c r="D1806" i="5"/>
  <c r="O1806" i="5" s="1"/>
  <c r="I1806" i="4"/>
  <c r="I1814" i="4"/>
  <c r="I1822" i="5"/>
  <c r="H1822" i="5"/>
  <c r="G1822" i="5"/>
  <c r="E1822" i="5"/>
  <c r="F1822" i="5"/>
  <c r="T1822" i="5"/>
  <c r="D1822" i="5"/>
  <c r="O1822" i="5" s="1"/>
  <c r="S1822" i="5"/>
  <c r="C1822" i="5"/>
  <c r="R1822" i="5"/>
  <c r="J1822" i="5"/>
  <c r="I1822" i="4"/>
  <c r="E1830" i="5"/>
  <c r="R1830" i="5"/>
  <c r="I1830" i="4"/>
  <c r="I1846" i="5"/>
  <c r="H1846" i="5"/>
  <c r="G1846" i="5"/>
  <c r="E1846" i="5"/>
  <c r="F1846" i="5"/>
  <c r="T1846" i="5"/>
  <c r="D1846" i="5"/>
  <c r="K1846" i="5" s="1"/>
  <c r="S1846" i="5"/>
  <c r="C1846" i="5"/>
  <c r="R1846" i="5"/>
  <c r="J1846" i="5"/>
  <c r="I1854" i="5"/>
  <c r="H1854" i="5"/>
  <c r="G1854" i="5"/>
  <c r="E1854" i="5"/>
  <c r="F1854" i="5"/>
  <c r="T1854" i="5"/>
  <c r="D1854" i="5"/>
  <c r="S1854" i="5"/>
  <c r="C1854" i="5"/>
  <c r="R1854" i="5"/>
  <c r="J1854" i="5"/>
  <c r="R1862" i="5"/>
  <c r="J1862" i="5"/>
  <c r="I1862" i="5"/>
  <c r="H1862" i="5"/>
  <c r="G1862" i="5"/>
  <c r="F1862" i="5"/>
  <c r="E1862" i="5"/>
  <c r="C1862" i="5"/>
  <c r="T1862" i="5"/>
  <c r="S1862" i="5"/>
  <c r="D1862" i="5"/>
  <c r="E1870" i="5"/>
  <c r="T1870" i="5"/>
  <c r="D1870" i="5"/>
  <c r="R1878" i="5"/>
  <c r="J1878" i="5"/>
  <c r="I1878" i="5"/>
  <c r="H1878" i="5"/>
  <c r="G1878" i="5"/>
  <c r="F1878" i="5"/>
  <c r="E1878" i="5"/>
  <c r="C1878" i="5"/>
  <c r="T1878" i="5"/>
  <c r="S1878" i="5"/>
  <c r="D1878" i="5"/>
  <c r="O1878" i="5" s="1"/>
  <c r="R1886" i="5"/>
  <c r="J1886" i="5"/>
  <c r="I1886" i="5"/>
  <c r="H1886" i="5"/>
  <c r="G1886" i="5"/>
  <c r="F1886" i="5"/>
  <c r="E1886" i="5"/>
  <c r="C1886" i="5"/>
  <c r="T1886" i="5"/>
  <c r="S1886" i="5"/>
  <c r="D1886" i="5"/>
  <c r="I1894" i="4"/>
  <c r="R1902" i="5"/>
  <c r="J1902" i="5"/>
  <c r="I1902" i="5"/>
  <c r="H1902" i="5"/>
  <c r="G1902" i="5"/>
  <c r="F1902" i="5"/>
  <c r="E1902" i="5"/>
  <c r="C1902" i="5"/>
  <c r="T1902" i="5"/>
  <c r="S1902" i="5"/>
  <c r="D1902" i="5"/>
  <c r="O1902" i="5" s="1"/>
  <c r="I1902" i="4"/>
  <c r="R1910" i="5"/>
  <c r="J1910" i="5"/>
  <c r="I1910" i="5"/>
  <c r="H1910" i="5"/>
  <c r="G1910" i="5"/>
  <c r="F1910" i="5"/>
  <c r="E1910" i="5"/>
  <c r="C1910" i="5"/>
  <c r="T1910" i="5"/>
  <c r="S1910" i="5"/>
  <c r="D1910" i="5"/>
  <c r="I1910" i="4"/>
  <c r="I1918" i="4"/>
  <c r="R1926" i="5"/>
  <c r="J1926" i="5"/>
  <c r="I1926" i="5"/>
  <c r="H1926" i="5"/>
  <c r="G1926" i="5"/>
  <c r="F1926" i="5"/>
  <c r="E1926" i="5"/>
  <c r="C1926" i="5"/>
  <c r="T1926" i="5"/>
  <c r="S1926" i="5"/>
  <c r="D1926" i="5"/>
  <c r="P1926" i="5" s="1"/>
  <c r="I1926" i="4"/>
  <c r="R1934" i="5"/>
  <c r="J1934" i="5"/>
  <c r="I1934" i="5"/>
  <c r="H1934" i="5"/>
  <c r="G1934" i="5"/>
  <c r="F1934" i="5"/>
  <c r="E1934" i="5"/>
  <c r="C1934" i="5"/>
  <c r="T1934" i="5"/>
  <c r="S1934" i="5"/>
  <c r="D1934" i="5"/>
  <c r="I1934" i="4"/>
  <c r="R1942" i="5"/>
  <c r="J1942" i="5"/>
  <c r="I1942" i="5"/>
  <c r="H1942" i="5"/>
  <c r="G1942" i="5"/>
  <c r="F1942" i="5"/>
  <c r="E1942" i="5"/>
  <c r="C1942" i="5"/>
  <c r="T1942" i="5"/>
  <c r="S1942" i="5"/>
  <c r="D1942" i="5"/>
  <c r="R1950" i="5"/>
  <c r="J1950" i="5"/>
  <c r="I1950" i="5"/>
  <c r="H1950" i="5"/>
  <c r="G1950" i="5"/>
  <c r="F1950" i="5"/>
  <c r="E1950" i="5"/>
  <c r="C1950" i="5"/>
  <c r="T1950" i="5"/>
  <c r="S1950" i="5"/>
  <c r="D1950" i="5"/>
  <c r="L1950" i="5" s="1"/>
  <c r="I1950" i="4"/>
  <c r="I1958" i="4"/>
  <c r="R1966" i="5"/>
  <c r="J1966" i="5"/>
  <c r="I1966" i="5"/>
  <c r="H1966" i="5"/>
  <c r="G1966" i="5"/>
  <c r="F1966" i="5"/>
  <c r="E1966" i="5"/>
  <c r="C1966" i="5"/>
  <c r="T1966" i="5"/>
  <c r="S1966" i="5"/>
  <c r="D1966" i="5"/>
  <c r="I1966" i="4"/>
  <c r="R1982" i="5"/>
  <c r="J1982" i="5"/>
  <c r="I1982" i="5"/>
  <c r="H1982" i="5"/>
  <c r="G1982" i="5"/>
  <c r="F1982" i="5"/>
  <c r="E1982" i="5"/>
  <c r="C1982" i="5"/>
  <c r="T1982" i="5"/>
  <c r="S1982" i="5"/>
  <c r="D1982" i="5"/>
  <c r="L1982" i="5" s="1"/>
  <c r="I1982" i="4"/>
  <c r="R1990" i="5"/>
  <c r="J1990" i="5"/>
  <c r="I1990" i="5"/>
  <c r="H1990" i="5"/>
  <c r="G1990" i="5"/>
  <c r="F1990" i="5"/>
  <c r="E1990" i="5"/>
  <c r="C1990" i="5"/>
  <c r="T1990" i="5"/>
  <c r="S1990" i="5"/>
  <c r="D1990" i="5"/>
  <c r="G1998" i="5"/>
  <c r="R2006" i="5"/>
  <c r="J2006" i="5"/>
  <c r="I2006" i="5"/>
  <c r="H2006" i="5"/>
  <c r="G2006" i="5"/>
  <c r="F2006" i="5"/>
  <c r="E2006" i="5"/>
  <c r="C2006" i="5"/>
  <c r="T2006" i="5"/>
  <c r="S2006" i="5"/>
  <c r="D2006" i="5"/>
  <c r="I2006" i="4"/>
  <c r="R2014" i="5"/>
  <c r="J2014" i="5"/>
  <c r="I2014" i="5"/>
  <c r="H2014" i="5"/>
  <c r="G2014" i="5"/>
  <c r="F2014" i="5"/>
  <c r="E2014" i="5"/>
  <c r="C2014" i="5"/>
  <c r="T2014" i="5"/>
  <c r="S2014" i="5"/>
  <c r="D2014" i="5"/>
  <c r="I2014" i="4"/>
  <c r="I2022" i="4"/>
  <c r="R2030" i="5"/>
  <c r="J2030" i="5"/>
  <c r="I2030" i="5"/>
  <c r="H2030" i="5"/>
  <c r="G2030" i="5"/>
  <c r="F2030" i="5"/>
  <c r="E2030" i="5"/>
  <c r="C2030" i="5"/>
  <c r="T2030" i="5"/>
  <c r="S2030" i="5"/>
  <c r="D2030" i="5"/>
  <c r="I2030" i="4"/>
  <c r="R2038" i="5"/>
  <c r="J2038" i="5"/>
  <c r="I2038" i="5"/>
  <c r="H2038" i="5"/>
  <c r="G2038" i="5"/>
  <c r="F2038" i="5"/>
  <c r="E2038" i="5"/>
  <c r="C2038" i="5"/>
  <c r="T2038" i="5"/>
  <c r="S2038" i="5"/>
  <c r="D2038" i="5"/>
  <c r="M2038" i="5" s="1"/>
  <c r="I2038" i="4"/>
  <c r="R2046" i="5"/>
  <c r="J2046" i="5"/>
  <c r="I2046" i="5"/>
  <c r="H2046" i="5"/>
  <c r="G2046" i="5"/>
  <c r="F2046" i="5"/>
  <c r="E2046" i="5"/>
  <c r="C2046" i="5"/>
  <c r="T2046" i="5"/>
  <c r="S2046" i="5"/>
  <c r="D2046" i="5"/>
  <c r="P2046" i="5" s="1"/>
  <c r="I2046" i="4"/>
  <c r="R2054" i="5"/>
  <c r="J2054" i="5"/>
  <c r="I2054" i="5"/>
  <c r="H2054" i="5"/>
  <c r="G2054" i="5"/>
  <c r="F2054" i="5"/>
  <c r="E2054" i="5"/>
  <c r="C2054" i="5"/>
  <c r="T2054" i="5"/>
  <c r="S2054" i="5"/>
  <c r="D2054" i="5"/>
  <c r="I2054" i="4"/>
  <c r="R2062" i="5"/>
  <c r="J2062" i="5"/>
  <c r="I2062" i="5"/>
  <c r="H2062" i="5"/>
  <c r="G2062" i="5"/>
  <c r="F2062" i="5"/>
  <c r="E2062" i="5"/>
  <c r="C2062" i="5"/>
  <c r="T2062" i="5"/>
  <c r="S2062" i="5"/>
  <c r="D2062" i="5"/>
  <c r="I2062" i="4"/>
  <c r="R2070" i="5"/>
  <c r="J2070" i="5"/>
  <c r="I2070" i="5"/>
  <c r="H2070" i="5"/>
  <c r="G2070" i="5"/>
  <c r="F2070" i="5"/>
  <c r="E2070" i="5"/>
  <c r="C2070" i="5"/>
  <c r="T2070" i="5"/>
  <c r="S2070" i="5"/>
  <c r="D2070" i="5"/>
  <c r="O2070" i="5" s="1"/>
  <c r="I2070" i="4"/>
  <c r="I2078" i="4"/>
  <c r="R2086" i="5"/>
  <c r="J2086" i="5"/>
  <c r="I2086" i="5"/>
  <c r="H2086" i="5"/>
  <c r="G2086" i="5"/>
  <c r="F2086" i="5"/>
  <c r="E2086" i="5"/>
  <c r="C2086" i="5"/>
  <c r="T2086" i="5"/>
  <c r="S2086" i="5"/>
  <c r="D2086" i="5"/>
  <c r="I2086" i="4"/>
  <c r="R2094" i="5"/>
  <c r="J2094" i="5"/>
  <c r="I2094" i="5"/>
  <c r="H2094" i="5"/>
  <c r="G2094" i="5"/>
  <c r="F2094" i="5"/>
  <c r="E2094" i="5"/>
  <c r="C2094" i="5"/>
  <c r="T2094" i="5"/>
  <c r="S2094" i="5"/>
  <c r="D2094" i="5"/>
  <c r="I2094" i="4"/>
  <c r="H2102" i="5"/>
  <c r="T2102" i="5"/>
  <c r="R2110" i="5"/>
  <c r="J2110" i="5"/>
  <c r="I2110" i="5"/>
  <c r="H2110" i="5"/>
  <c r="G2110" i="5"/>
  <c r="F2110" i="5"/>
  <c r="E2110" i="5"/>
  <c r="C2110" i="5"/>
  <c r="T2110" i="5"/>
  <c r="S2110" i="5"/>
  <c r="D2110" i="5"/>
  <c r="P2110" i="5" s="1"/>
  <c r="R2118" i="5"/>
  <c r="J2118" i="5"/>
  <c r="I2118" i="5"/>
  <c r="H2118" i="5"/>
  <c r="G2118" i="5"/>
  <c r="F2118" i="5"/>
  <c r="E2118" i="5"/>
  <c r="C2118" i="5"/>
  <c r="T2118" i="5"/>
  <c r="S2118" i="5"/>
  <c r="D2118" i="5"/>
  <c r="R2126" i="5"/>
  <c r="J2126" i="5"/>
  <c r="I2126" i="5"/>
  <c r="H2126" i="5"/>
  <c r="G2126" i="5"/>
  <c r="F2126" i="5"/>
  <c r="E2126" i="5"/>
  <c r="C2126" i="5"/>
  <c r="T2126" i="5"/>
  <c r="S2126" i="5"/>
  <c r="D2126" i="5"/>
  <c r="R2134" i="5"/>
  <c r="J2134" i="5"/>
  <c r="I2134" i="5"/>
  <c r="H2134" i="5"/>
  <c r="G2134" i="5"/>
  <c r="F2134" i="5"/>
  <c r="E2134" i="5"/>
  <c r="C2134" i="5"/>
  <c r="T2134" i="5"/>
  <c r="S2134" i="5"/>
  <c r="D2134" i="5"/>
  <c r="R2142" i="5"/>
  <c r="J2142" i="5"/>
  <c r="I2142" i="5"/>
  <c r="H2142" i="5"/>
  <c r="G2142" i="5"/>
  <c r="F2142" i="5"/>
  <c r="E2142" i="5"/>
  <c r="C2142" i="5"/>
  <c r="T2142" i="5"/>
  <c r="S2142" i="5"/>
  <c r="D2142" i="5"/>
  <c r="I2142" i="4"/>
  <c r="I2150" i="4"/>
  <c r="R2158" i="5"/>
  <c r="J2158" i="5"/>
  <c r="I2158" i="5"/>
  <c r="H2158" i="5"/>
  <c r="G2158" i="5"/>
  <c r="F2158" i="5"/>
  <c r="E2158" i="5"/>
  <c r="C2158" i="5"/>
  <c r="T2158" i="5"/>
  <c r="S2158" i="5"/>
  <c r="D2158" i="5"/>
  <c r="I2158" i="4"/>
  <c r="I2166" i="4"/>
  <c r="I2174" i="4"/>
  <c r="I2182" i="4"/>
  <c r="R2198" i="5"/>
  <c r="J2198" i="5"/>
  <c r="I2198" i="5"/>
  <c r="H2198" i="5"/>
  <c r="G2198" i="5"/>
  <c r="F2198" i="5"/>
  <c r="E2198" i="5"/>
  <c r="C2198" i="5"/>
  <c r="T2198" i="5"/>
  <c r="S2198" i="5"/>
  <c r="D2198" i="5"/>
  <c r="O2198" i="5" s="1"/>
  <c r="R2206" i="5"/>
  <c r="J2206" i="5"/>
  <c r="I2206" i="5"/>
  <c r="H2206" i="5"/>
  <c r="G2206" i="5"/>
  <c r="F2206" i="5"/>
  <c r="E2206" i="5"/>
  <c r="C2206" i="5"/>
  <c r="T2206" i="5"/>
  <c r="S2206" i="5"/>
  <c r="D2206" i="5"/>
  <c r="M2206" i="5" s="1"/>
  <c r="I2206" i="4"/>
  <c r="R2214" i="5"/>
  <c r="J2214" i="5"/>
  <c r="I2214" i="5"/>
  <c r="H2214" i="5"/>
  <c r="G2214" i="5"/>
  <c r="F2214" i="5"/>
  <c r="E2214" i="5"/>
  <c r="C2214" i="5"/>
  <c r="T2214" i="5"/>
  <c r="S2214" i="5"/>
  <c r="D2214" i="5"/>
  <c r="N2214" i="5" s="1"/>
  <c r="I2214" i="4"/>
  <c r="R2222" i="5"/>
  <c r="J2222" i="5"/>
  <c r="I2222" i="5"/>
  <c r="H2222" i="5"/>
  <c r="G2222" i="5"/>
  <c r="F2222" i="5"/>
  <c r="E2222" i="5"/>
  <c r="C2222" i="5"/>
  <c r="T2222" i="5"/>
  <c r="S2222" i="5"/>
  <c r="D2222" i="5"/>
  <c r="I2222" i="4"/>
  <c r="R2230" i="5"/>
  <c r="J2230" i="5"/>
  <c r="I2230" i="5"/>
  <c r="H2230" i="5"/>
  <c r="G2230" i="5"/>
  <c r="F2230" i="5"/>
  <c r="E2230" i="5"/>
  <c r="C2230" i="5"/>
  <c r="T2230" i="5"/>
  <c r="S2230" i="5"/>
  <c r="D2230" i="5"/>
  <c r="I2230" i="4"/>
  <c r="R2238" i="5"/>
  <c r="J2238" i="5"/>
  <c r="I2238" i="5"/>
  <c r="H2238" i="5"/>
  <c r="G2238" i="5"/>
  <c r="F2238" i="5"/>
  <c r="E2238" i="5"/>
  <c r="C2238" i="5"/>
  <c r="T2238" i="5"/>
  <c r="S2238" i="5"/>
  <c r="D2238" i="5"/>
  <c r="K2238" i="5" s="1"/>
  <c r="I2238" i="4"/>
  <c r="R2246" i="5"/>
  <c r="J2246" i="5"/>
  <c r="I2246" i="5"/>
  <c r="H2246" i="5"/>
  <c r="G2246" i="5"/>
  <c r="F2246" i="5"/>
  <c r="E2246" i="5"/>
  <c r="C2246" i="5"/>
  <c r="T2246" i="5"/>
  <c r="S2246" i="5"/>
  <c r="D2246" i="5"/>
  <c r="I2246" i="4"/>
  <c r="R2254" i="5"/>
  <c r="J2254" i="5"/>
  <c r="I2254" i="5"/>
  <c r="H2254" i="5"/>
  <c r="G2254" i="5"/>
  <c r="F2254" i="5"/>
  <c r="E2254" i="5"/>
  <c r="C2254" i="5"/>
  <c r="T2254" i="5"/>
  <c r="S2254" i="5"/>
  <c r="D2254" i="5"/>
  <c r="L2254" i="5" s="1"/>
  <c r="I2254" i="4"/>
  <c r="R2262" i="5"/>
  <c r="J2262" i="5"/>
  <c r="I2262" i="5"/>
  <c r="H2262" i="5"/>
  <c r="G2262" i="5"/>
  <c r="F2262" i="5"/>
  <c r="E2262" i="5"/>
  <c r="C2262" i="5"/>
  <c r="T2262" i="5"/>
  <c r="S2262" i="5"/>
  <c r="D2262" i="5"/>
  <c r="N2262" i="5" s="1"/>
  <c r="I2262" i="4"/>
  <c r="G2270" i="5"/>
  <c r="F2270" i="5"/>
  <c r="E2270" i="5"/>
  <c r="T2270" i="5"/>
  <c r="D2270" i="5"/>
  <c r="M2270" i="5" s="1"/>
  <c r="S2270" i="5"/>
  <c r="C2270" i="5"/>
  <c r="R2270" i="5"/>
  <c r="J2270" i="5"/>
  <c r="I2270" i="5"/>
  <c r="H2270" i="5"/>
  <c r="I2270" i="4"/>
  <c r="G2278" i="5"/>
  <c r="F2278" i="5"/>
  <c r="E2278" i="5"/>
  <c r="T2278" i="5"/>
  <c r="D2278" i="5"/>
  <c r="Q2278" i="5" s="1"/>
  <c r="S2278" i="5"/>
  <c r="C2278" i="5"/>
  <c r="R2278" i="5"/>
  <c r="J2278" i="5"/>
  <c r="I2278" i="5"/>
  <c r="H2278" i="5"/>
  <c r="I2278" i="4"/>
  <c r="G2286" i="5"/>
  <c r="F2286" i="5"/>
  <c r="E2286" i="5"/>
  <c r="T2286" i="5"/>
  <c r="D2286" i="5"/>
  <c r="S2286" i="5"/>
  <c r="C2286" i="5"/>
  <c r="R2286" i="5"/>
  <c r="J2286" i="5"/>
  <c r="I2286" i="5"/>
  <c r="H2286" i="5"/>
  <c r="I2286" i="4"/>
  <c r="G2294" i="5"/>
  <c r="F2294" i="5"/>
  <c r="E2294" i="5"/>
  <c r="T2294" i="5"/>
  <c r="D2294" i="5"/>
  <c r="Q2294" i="5" s="1"/>
  <c r="S2294" i="5"/>
  <c r="C2294" i="5"/>
  <c r="R2294" i="5"/>
  <c r="J2294" i="5"/>
  <c r="I2294" i="5"/>
  <c r="H2294" i="5"/>
  <c r="G2318" i="5"/>
  <c r="F2318" i="5"/>
  <c r="E2318" i="5"/>
  <c r="T2318" i="5"/>
  <c r="D2318" i="5"/>
  <c r="Q2318" i="5" s="1"/>
  <c r="S2318" i="5"/>
  <c r="C2318" i="5"/>
  <c r="R2318" i="5"/>
  <c r="J2318" i="5"/>
  <c r="I2318" i="5"/>
  <c r="H2318" i="5"/>
  <c r="I2318" i="4"/>
  <c r="G2326" i="5"/>
  <c r="F2326" i="5"/>
  <c r="E2326" i="5"/>
  <c r="T2326" i="5"/>
  <c r="D2326" i="5"/>
  <c r="S2326" i="5"/>
  <c r="C2326" i="5"/>
  <c r="R2326" i="5"/>
  <c r="J2326" i="5"/>
  <c r="I2326" i="5"/>
  <c r="H2326" i="5"/>
  <c r="I2326" i="4"/>
  <c r="G2334" i="5"/>
  <c r="F2334" i="5"/>
  <c r="E2334" i="5"/>
  <c r="T2334" i="5"/>
  <c r="D2334" i="5"/>
  <c r="S2334" i="5"/>
  <c r="C2334" i="5"/>
  <c r="R2334" i="5"/>
  <c r="J2334" i="5"/>
  <c r="I2334" i="5"/>
  <c r="H2334" i="5"/>
  <c r="I2334" i="4"/>
  <c r="G2342" i="5"/>
  <c r="F2342" i="5"/>
  <c r="E2342" i="5"/>
  <c r="T2342" i="5"/>
  <c r="D2342" i="5"/>
  <c r="S2342" i="5"/>
  <c r="C2342" i="5"/>
  <c r="R2342" i="5"/>
  <c r="J2342" i="5"/>
  <c r="I2342" i="5"/>
  <c r="H2342" i="5"/>
  <c r="I2342" i="4"/>
  <c r="G2350" i="5"/>
  <c r="F2350" i="5"/>
  <c r="E2350" i="5"/>
  <c r="T2350" i="5"/>
  <c r="D2350" i="5"/>
  <c r="P2350" i="5" s="1"/>
  <c r="S2350" i="5"/>
  <c r="C2350" i="5"/>
  <c r="R2350" i="5"/>
  <c r="J2350" i="5"/>
  <c r="I2350" i="5"/>
  <c r="H2350" i="5"/>
  <c r="I2350" i="4"/>
  <c r="G2358" i="5"/>
  <c r="F2358" i="5"/>
  <c r="E2358" i="5"/>
  <c r="T2358" i="5"/>
  <c r="D2358" i="5"/>
  <c r="S2358" i="5"/>
  <c r="C2358" i="5"/>
  <c r="R2358" i="5"/>
  <c r="J2358" i="5"/>
  <c r="I2358" i="5"/>
  <c r="H2358" i="5"/>
  <c r="I2358" i="4"/>
  <c r="G2366" i="5"/>
  <c r="F2366" i="5"/>
  <c r="E2366" i="5"/>
  <c r="T2366" i="5"/>
  <c r="D2366" i="5"/>
  <c r="M2366" i="5" s="1"/>
  <c r="S2366" i="5"/>
  <c r="C2366" i="5"/>
  <c r="R2366" i="5"/>
  <c r="J2366" i="5"/>
  <c r="I2366" i="5"/>
  <c r="H2366" i="5"/>
  <c r="I2366" i="4"/>
  <c r="G2374" i="5"/>
  <c r="F2374" i="5"/>
  <c r="E2374" i="5"/>
  <c r="T2374" i="5"/>
  <c r="D2374" i="5"/>
  <c r="L2374" i="5" s="1"/>
  <c r="S2374" i="5"/>
  <c r="C2374" i="5"/>
  <c r="R2374" i="5"/>
  <c r="J2374" i="5"/>
  <c r="I2374" i="5"/>
  <c r="H2374" i="5"/>
  <c r="I2374" i="4"/>
  <c r="G2382" i="5"/>
  <c r="F2382" i="5"/>
  <c r="E2382" i="5"/>
  <c r="T2382" i="5"/>
  <c r="D2382" i="5"/>
  <c r="S2382" i="5"/>
  <c r="C2382" i="5"/>
  <c r="R2382" i="5"/>
  <c r="J2382" i="5"/>
  <c r="I2382" i="5"/>
  <c r="H2382" i="5"/>
  <c r="G2390" i="5"/>
  <c r="F2390" i="5"/>
  <c r="E2390" i="5"/>
  <c r="T2390" i="5"/>
  <c r="D2390" i="5"/>
  <c r="S2390" i="5"/>
  <c r="C2390" i="5"/>
  <c r="R2390" i="5"/>
  <c r="J2390" i="5"/>
  <c r="I2390" i="5"/>
  <c r="H2390" i="5"/>
  <c r="I2390" i="4"/>
  <c r="G2398" i="5"/>
  <c r="F2398" i="5"/>
  <c r="E2398" i="5"/>
  <c r="T2398" i="5"/>
  <c r="D2398" i="5"/>
  <c r="L2398" i="5" s="1"/>
  <c r="S2398" i="5"/>
  <c r="C2398" i="5"/>
  <c r="R2398" i="5"/>
  <c r="J2398" i="5"/>
  <c r="I2398" i="5"/>
  <c r="H2398" i="5"/>
  <c r="I2398" i="4"/>
  <c r="G2406" i="5"/>
  <c r="F2406" i="5"/>
  <c r="E2406" i="5"/>
  <c r="T2406" i="5"/>
  <c r="D2406" i="5"/>
  <c r="Q2406" i="5" s="1"/>
  <c r="S2406" i="5"/>
  <c r="C2406" i="5"/>
  <c r="R2406" i="5"/>
  <c r="J2406" i="5"/>
  <c r="I2406" i="5"/>
  <c r="H2406" i="5"/>
  <c r="I2406" i="4"/>
  <c r="G2414" i="5"/>
  <c r="F2414" i="5"/>
  <c r="E2414" i="5"/>
  <c r="T2414" i="5"/>
  <c r="D2414" i="5"/>
  <c r="S2414" i="5"/>
  <c r="C2414" i="5"/>
  <c r="R2414" i="5"/>
  <c r="J2414" i="5"/>
  <c r="I2414" i="5"/>
  <c r="H2414" i="5"/>
  <c r="I2414" i="4"/>
  <c r="G2422" i="5"/>
  <c r="F2422" i="5"/>
  <c r="E2422" i="5"/>
  <c r="T2422" i="5"/>
  <c r="D2422" i="5"/>
  <c r="S2422" i="5"/>
  <c r="C2422" i="5"/>
  <c r="R2422" i="5"/>
  <c r="J2422" i="5"/>
  <c r="I2422" i="5"/>
  <c r="H2422" i="5"/>
  <c r="G2430" i="5"/>
  <c r="F2430" i="5"/>
  <c r="E2430" i="5"/>
  <c r="T2430" i="5"/>
  <c r="D2430" i="5"/>
  <c r="S2430" i="5"/>
  <c r="C2430" i="5"/>
  <c r="R2430" i="5"/>
  <c r="J2430" i="5"/>
  <c r="I2430" i="5"/>
  <c r="H2430" i="5"/>
  <c r="G2446" i="5"/>
  <c r="F2446" i="5"/>
  <c r="E2446" i="5"/>
  <c r="T2446" i="5"/>
  <c r="D2446" i="5"/>
  <c r="K2446" i="5" s="1"/>
  <c r="S2446" i="5"/>
  <c r="C2446" i="5"/>
  <c r="R2446" i="5"/>
  <c r="J2446" i="5"/>
  <c r="I2446" i="5"/>
  <c r="H2446" i="5"/>
  <c r="G2454" i="5"/>
  <c r="F2454" i="5"/>
  <c r="E2454" i="5"/>
  <c r="T2454" i="5"/>
  <c r="D2454" i="5"/>
  <c r="O2454" i="5" s="1"/>
  <c r="S2454" i="5"/>
  <c r="C2454" i="5"/>
  <c r="R2454" i="5"/>
  <c r="J2454" i="5"/>
  <c r="I2454" i="5"/>
  <c r="H2454" i="5"/>
  <c r="G2462" i="5"/>
  <c r="F2462" i="5"/>
  <c r="E2462" i="5"/>
  <c r="T2462" i="5"/>
  <c r="D2462" i="5"/>
  <c r="S2462" i="5"/>
  <c r="C2462" i="5"/>
  <c r="R2462" i="5"/>
  <c r="J2462" i="5"/>
  <c r="I2462" i="5"/>
  <c r="H2462" i="5"/>
  <c r="G2470" i="5"/>
  <c r="F2470" i="5"/>
  <c r="E2470" i="5"/>
  <c r="T2470" i="5"/>
  <c r="D2470" i="5"/>
  <c r="S2470" i="5"/>
  <c r="C2470" i="5"/>
  <c r="R2470" i="5"/>
  <c r="J2470" i="5"/>
  <c r="I2470" i="5"/>
  <c r="H2470" i="5"/>
  <c r="I2470" i="4"/>
  <c r="I2478" i="4"/>
  <c r="G2486" i="5"/>
  <c r="F2486" i="5"/>
  <c r="E2486" i="5"/>
  <c r="T2486" i="5"/>
  <c r="D2486" i="5"/>
  <c r="S2486" i="5"/>
  <c r="C2486" i="5"/>
  <c r="R2486" i="5"/>
  <c r="J2486" i="5"/>
  <c r="I2486" i="5"/>
  <c r="H2486" i="5"/>
  <c r="I2486" i="4"/>
  <c r="I2494" i="4"/>
  <c r="G2502" i="5"/>
  <c r="F2502" i="5"/>
  <c r="E2502" i="5"/>
  <c r="T2502" i="5"/>
  <c r="D2502" i="5"/>
  <c r="S2502" i="5"/>
  <c r="C2502" i="5"/>
  <c r="R2502" i="5"/>
  <c r="J2502" i="5"/>
  <c r="I2502" i="5"/>
  <c r="H2502" i="5"/>
  <c r="I2502" i="4"/>
  <c r="F2510" i="5"/>
  <c r="C2510" i="5"/>
  <c r="G2518" i="5"/>
  <c r="F2518" i="5"/>
  <c r="E2518" i="5"/>
  <c r="T2518" i="5"/>
  <c r="D2518" i="5"/>
  <c r="S2518" i="5"/>
  <c r="C2518" i="5"/>
  <c r="R2518" i="5"/>
  <c r="J2518" i="5"/>
  <c r="I2518" i="5"/>
  <c r="H2518" i="5"/>
  <c r="I2518" i="4"/>
  <c r="T2526" i="5"/>
  <c r="G2526" i="5"/>
  <c r="F2526" i="5"/>
  <c r="E2526" i="5"/>
  <c r="D2526" i="5"/>
  <c r="C2526" i="5"/>
  <c r="J2526" i="5"/>
  <c r="S2526" i="5"/>
  <c r="I2526" i="5"/>
  <c r="R2526" i="5"/>
  <c r="H2526" i="5"/>
  <c r="H2534" i="5"/>
  <c r="G2534" i="5"/>
  <c r="F2534" i="5"/>
  <c r="T2534" i="5"/>
  <c r="D2534" i="5"/>
  <c r="N2534" i="5" s="1"/>
  <c r="S2534" i="5"/>
  <c r="C2534" i="5"/>
  <c r="E2534" i="5"/>
  <c r="R2534" i="5"/>
  <c r="J2534" i="5"/>
  <c r="I2534" i="5"/>
  <c r="I2534" i="4"/>
  <c r="H2542" i="5"/>
  <c r="G2542" i="5"/>
  <c r="F2542" i="5"/>
  <c r="T2542" i="5"/>
  <c r="D2542" i="5"/>
  <c r="S2542" i="5"/>
  <c r="C2542" i="5"/>
  <c r="J2542" i="5"/>
  <c r="I2542" i="5"/>
  <c r="E2542" i="5"/>
  <c r="R2542" i="5"/>
  <c r="I2542" i="4"/>
  <c r="D2550" i="5"/>
  <c r="S2550" i="5"/>
  <c r="I2550" i="4"/>
  <c r="H2558" i="5"/>
  <c r="G2558" i="5"/>
  <c r="F2558" i="5"/>
  <c r="E2558" i="5"/>
  <c r="T2558" i="5"/>
  <c r="D2558" i="5"/>
  <c r="S2558" i="5"/>
  <c r="C2558" i="5"/>
  <c r="J2558" i="5"/>
  <c r="I2558" i="5"/>
  <c r="R2558" i="5"/>
  <c r="I2558" i="4"/>
  <c r="H2566" i="5"/>
  <c r="G2566" i="5"/>
  <c r="F2566" i="5"/>
  <c r="E2566" i="5"/>
  <c r="T2566" i="5"/>
  <c r="D2566" i="5"/>
  <c r="S2566" i="5"/>
  <c r="C2566" i="5"/>
  <c r="R2566" i="5"/>
  <c r="J2566" i="5"/>
  <c r="I2566" i="5"/>
  <c r="H2574" i="5"/>
  <c r="G2574" i="5"/>
  <c r="F2574" i="5"/>
  <c r="E2574" i="5"/>
  <c r="T2574" i="5"/>
  <c r="D2574" i="5"/>
  <c r="M2574" i="5" s="1"/>
  <c r="S2574" i="5"/>
  <c r="C2574" i="5"/>
  <c r="J2574" i="5"/>
  <c r="I2574" i="5"/>
  <c r="R2574" i="5"/>
  <c r="I2574" i="4"/>
  <c r="H2582" i="5"/>
  <c r="G2582" i="5"/>
  <c r="F2582" i="5"/>
  <c r="E2582" i="5"/>
  <c r="T2582" i="5"/>
  <c r="D2582" i="5"/>
  <c r="S2582" i="5"/>
  <c r="C2582" i="5"/>
  <c r="R2582" i="5"/>
  <c r="J2582" i="5"/>
  <c r="I2582" i="5"/>
  <c r="H2590" i="5"/>
  <c r="G2590" i="5"/>
  <c r="F2590" i="5"/>
  <c r="E2590" i="5"/>
  <c r="T2590" i="5"/>
  <c r="D2590" i="5"/>
  <c r="Q2590" i="5" s="1"/>
  <c r="S2590" i="5"/>
  <c r="C2590" i="5"/>
  <c r="J2590" i="5"/>
  <c r="I2590" i="5"/>
  <c r="R2590" i="5"/>
  <c r="I2590" i="4"/>
  <c r="H2598" i="5"/>
  <c r="G2598" i="5"/>
  <c r="F2598" i="5"/>
  <c r="E2598" i="5"/>
  <c r="T2598" i="5"/>
  <c r="D2598" i="5"/>
  <c r="S2598" i="5"/>
  <c r="C2598" i="5"/>
  <c r="R2598" i="5"/>
  <c r="J2598" i="5"/>
  <c r="I2598" i="5"/>
  <c r="I2598" i="4"/>
  <c r="I2606" i="4"/>
  <c r="H2614" i="5"/>
  <c r="G2614" i="5"/>
  <c r="F2614" i="5"/>
  <c r="E2614" i="5"/>
  <c r="T2614" i="5"/>
  <c r="D2614" i="5"/>
  <c r="P2614" i="5" s="1"/>
  <c r="S2614" i="5"/>
  <c r="C2614" i="5"/>
  <c r="R2614" i="5"/>
  <c r="J2614" i="5"/>
  <c r="I2614" i="5"/>
  <c r="I2614" i="4"/>
  <c r="H2622" i="5"/>
  <c r="G2622" i="5"/>
  <c r="F2622" i="5"/>
  <c r="E2622" i="5"/>
  <c r="T2622" i="5"/>
  <c r="D2622" i="5"/>
  <c r="O2622" i="5" s="1"/>
  <c r="S2622" i="5"/>
  <c r="C2622" i="5"/>
  <c r="J2622" i="5"/>
  <c r="I2622" i="5"/>
  <c r="R2622" i="5"/>
  <c r="I2622" i="4"/>
  <c r="H2630" i="5"/>
  <c r="R2630" i="5"/>
  <c r="J2630" i="5"/>
  <c r="H2638" i="5"/>
  <c r="G2638" i="5"/>
  <c r="F2638" i="5"/>
  <c r="E2638" i="5"/>
  <c r="T2638" i="5"/>
  <c r="D2638" i="5"/>
  <c r="O2638" i="5" s="1"/>
  <c r="S2638" i="5"/>
  <c r="C2638" i="5"/>
  <c r="J2638" i="5"/>
  <c r="I2638" i="5"/>
  <c r="R2638" i="5"/>
  <c r="H2654" i="5"/>
  <c r="G2654" i="5"/>
  <c r="F2654" i="5"/>
  <c r="E2654" i="5"/>
  <c r="T2654" i="5"/>
  <c r="D2654" i="5"/>
  <c r="S2654" i="5"/>
  <c r="C2654" i="5"/>
  <c r="J2654" i="5"/>
  <c r="I2654" i="5"/>
  <c r="R2654" i="5"/>
  <c r="I2654" i="4"/>
  <c r="H2662" i="5"/>
  <c r="G2662" i="5"/>
  <c r="F2662" i="5"/>
  <c r="E2662" i="5"/>
  <c r="T2662" i="5"/>
  <c r="D2662" i="5"/>
  <c r="O2662" i="5" s="1"/>
  <c r="S2662" i="5"/>
  <c r="C2662" i="5"/>
  <c r="R2662" i="5"/>
  <c r="J2662" i="5"/>
  <c r="I2662" i="5"/>
  <c r="I2662" i="4"/>
  <c r="H2670" i="5"/>
  <c r="G2670" i="5"/>
  <c r="F2670" i="5"/>
  <c r="E2670" i="5"/>
  <c r="T2670" i="5"/>
  <c r="D2670" i="5"/>
  <c r="S2670" i="5"/>
  <c r="C2670" i="5"/>
  <c r="J2670" i="5"/>
  <c r="I2670" i="5"/>
  <c r="R2670" i="5"/>
  <c r="I2670" i="4"/>
  <c r="H2678" i="5"/>
  <c r="G2678" i="5"/>
  <c r="F2678" i="5"/>
  <c r="E2678" i="5"/>
  <c r="T2678" i="5"/>
  <c r="D2678" i="5"/>
  <c r="S2678" i="5"/>
  <c r="C2678" i="5"/>
  <c r="R2678" i="5"/>
  <c r="J2678" i="5"/>
  <c r="I2678" i="5"/>
  <c r="I2678" i="4"/>
  <c r="H2686" i="5"/>
  <c r="G2686" i="5"/>
  <c r="F2686" i="5"/>
  <c r="E2686" i="5"/>
  <c r="T2686" i="5"/>
  <c r="D2686" i="5"/>
  <c r="S2686" i="5"/>
  <c r="C2686" i="5"/>
  <c r="J2686" i="5"/>
  <c r="I2686" i="5"/>
  <c r="R2686" i="5"/>
  <c r="I2686" i="4"/>
  <c r="H2694" i="5"/>
  <c r="G2694" i="5"/>
  <c r="F2694" i="5"/>
  <c r="E2694" i="5"/>
  <c r="T2694" i="5"/>
  <c r="D2694" i="5"/>
  <c r="O2694" i="5" s="1"/>
  <c r="S2694" i="5"/>
  <c r="C2694" i="5"/>
  <c r="R2694" i="5"/>
  <c r="J2694" i="5"/>
  <c r="I2694" i="5"/>
  <c r="H2702" i="5"/>
  <c r="G2702" i="5"/>
  <c r="F2702" i="5"/>
  <c r="E2702" i="5"/>
  <c r="T2702" i="5"/>
  <c r="D2702" i="5"/>
  <c r="S2702" i="5"/>
  <c r="C2702" i="5"/>
  <c r="J2702" i="5"/>
  <c r="I2702" i="5"/>
  <c r="R2702" i="5"/>
  <c r="H2710" i="5"/>
  <c r="G2710" i="5"/>
  <c r="F2710" i="5"/>
  <c r="E2710" i="5"/>
  <c r="T2710" i="5"/>
  <c r="D2710" i="5"/>
  <c r="S2710" i="5"/>
  <c r="C2710" i="5"/>
  <c r="R2710" i="5"/>
  <c r="J2710" i="5"/>
  <c r="I2710" i="5"/>
  <c r="R2718" i="5"/>
  <c r="H2726" i="5"/>
  <c r="G2726" i="5"/>
  <c r="F2726" i="5"/>
  <c r="E2726" i="5"/>
  <c r="T2726" i="5"/>
  <c r="D2726" i="5"/>
  <c r="S2726" i="5"/>
  <c r="C2726" i="5"/>
  <c r="R2726" i="5"/>
  <c r="J2726" i="5"/>
  <c r="I2726" i="5"/>
  <c r="H2734" i="5"/>
  <c r="G2734" i="5"/>
  <c r="F2734" i="5"/>
  <c r="E2734" i="5"/>
  <c r="T2734" i="5"/>
  <c r="D2734" i="5"/>
  <c r="P2734" i="5" s="1"/>
  <c r="S2734" i="5"/>
  <c r="C2734" i="5"/>
  <c r="J2734" i="5"/>
  <c r="I2734" i="5"/>
  <c r="R2734" i="5"/>
  <c r="H2742" i="5"/>
  <c r="G2742" i="5"/>
  <c r="F2742" i="5"/>
  <c r="E2742" i="5"/>
  <c r="T2742" i="5"/>
  <c r="D2742" i="5"/>
  <c r="S2742" i="5"/>
  <c r="C2742" i="5"/>
  <c r="R2742" i="5"/>
  <c r="J2742" i="5"/>
  <c r="I2742" i="5"/>
  <c r="H2750" i="5"/>
  <c r="G2750" i="5"/>
  <c r="F2750" i="5"/>
  <c r="E2750" i="5"/>
  <c r="T2750" i="5"/>
  <c r="D2750" i="5"/>
  <c r="S2750" i="5"/>
  <c r="C2750" i="5"/>
  <c r="J2750" i="5"/>
  <c r="I2750" i="5"/>
  <c r="R2750" i="5"/>
  <c r="I2758" i="4"/>
  <c r="S2766" i="5"/>
  <c r="C2766" i="5"/>
  <c r="H2766" i="5"/>
  <c r="G2766" i="5"/>
  <c r="F2766" i="5"/>
  <c r="J2766" i="5"/>
  <c r="I2766" i="5"/>
  <c r="E2766" i="5"/>
  <c r="T2766" i="5"/>
  <c r="D2766" i="5"/>
  <c r="M2766" i="5" s="1"/>
  <c r="R2766" i="5"/>
  <c r="I2766" i="4"/>
  <c r="S2774" i="5"/>
  <c r="C2774" i="5"/>
  <c r="R2774" i="5"/>
  <c r="J2774" i="5"/>
  <c r="I2774" i="5"/>
  <c r="H2774" i="5"/>
  <c r="G2774" i="5"/>
  <c r="F2774" i="5"/>
  <c r="E2774" i="5"/>
  <c r="D2774" i="5"/>
  <c r="T2774" i="5"/>
  <c r="I2774" i="4"/>
  <c r="S2782" i="5"/>
  <c r="C2782" i="5"/>
  <c r="R2782" i="5"/>
  <c r="J2782" i="5"/>
  <c r="I2782" i="5"/>
  <c r="H2782" i="5"/>
  <c r="G2782" i="5"/>
  <c r="F2782" i="5"/>
  <c r="E2782" i="5"/>
  <c r="T2782" i="5"/>
  <c r="D2782" i="5"/>
  <c r="I2782" i="4"/>
  <c r="S2790" i="5"/>
  <c r="C2790" i="5"/>
  <c r="R2790" i="5"/>
  <c r="J2790" i="5"/>
  <c r="I2790" i="5"/>
  <c r="H2790" i="5"/>
  <c r="G2790" i="5"/>
  <c r="F2790" i="5"/>
  <c r="E2790" i="5"/>
  <c r="D2790" i="5"/>
  <c r="T2790" i="5"/>
  <c r="I2790" i="4"/>
  <c r="S2798" i="5"/>
  <c r="C2798" i="5"/>
  <c r="R2798" i="5"/>
  <c r="J2798" i="5"/>
  <c r="I2798" i="5"/>
  <c r="H2798" i="5"/>
  <c r="G2798" i="5"/>
  <c r="F2798" i="5"/>
  <c r="E2798" i="5"/>
  <c r="T2798" i="5"/>
  <c r="D2798" i="5"/>
  <c r="N2798" i="5" s="1"/>
  <c r="I2798" i="4"/>
  <c r="S2806" i="5"/>
  <c r="C2806" i="5"/>
  <c r="R2806" i="5"/>
  <c r="J2806" i="5"/>
  <c r="I2806" i="5"/>
  <c r="H2806" i="5"/>
  <c r="G2806" i="5"/>
  <c r="F2806" i="5"/>
  <c r="E2806" i="5"/>
  <c r="D2806" i="5"/>
  <c r="Q2806" i="5" s="1"/>
  <c r="T2806" i="5"/>
  <c r="I2806" i="4"/>
  <c r="S2814" i="5"/>
  <c r="C2814" i="5"/>
  <c r="R2814" i="5"/>
  <c r="J2814" i="5"/>
  <c r="I2814" i="5"/>
  <c r="H2814" i="5"/>
  <c r="G2814" i="5"/>
  <c r="F2814" i="5"/>
  <c r="E2814" i="5"/>
  <c r="T2814" i="5"/>
  <c r="D2814" i="5"/>
  <c r="I2814" i="4"/>
  <c r="S2822" i="5"/>
  <c r="C2822" i="5"/>
  <c r="R2822" i="5"/>
  <c r="J2822" i="5"/>
  <c r="I2822" i="5"/>
  <c r="H2822" i="5"/>
  <c r="G2822" i="5"/>
  <c r="F2822" i="5"/>
  <c r="E2822" i="5"/>
  <c r="D2822" i="5"/>
  <c r="T2822" i="5"/>
  <c r="I2822" i="4"/>
  <c r="S2830" i="5"/>
  <c r="C2830" i="5"/>
  <c r="R2830" i="5"/>
  <c r="J2830" i="5"/>
  <c r="I2830" i="5"/>
  <c r="H2830" i="5"/>
  <c r="G2830" i="5"/>
  <c r="F2830" i="5"/>
  <c r="E2830" i="5"/>
  <c r="T2830" i="5"/>
  <c r="D2830" i="5"/>
  <c r="I2830" i="4"/>
  <c r="S2838" i="5"/>
  <c r="C2838" i="5"/>
  <c r="R2838" i="5"/>
  <c r="J2838" i="5"/>
  <c r="I2838" i="5"/>
  <c r="H2838" i="5"/>
  <c r="G2838" i="5"/>
  <c r="F2838" i="5"/>
  <c r="E2838" i="5"/>
  <c r="D2838" i="5"/>
  <c r="T2838" i="5"/>
  <c r="I2838" i="4"/>
  <c r="S2846" i="5"/>
  <c r="C2846" i="5"/>
  <c r="R2846" i="5"/>
  <c r="J2846" i="5"/>
  <c r="I2846" i="5"/>
  <c r="H2846" i="5"/>
  <c r="G2846" i="5"/>
  <c r="F2846" i="5"/>
  <c r="E2846" i="5"/>
  <c r="T2846" i="5"/>
  <c r="D2846" i="5"/>
  <c r="O2846" i="5" s="1"/>
  <c r="I2846" i="4"/>
  <c r="S2854" i="5"/>
  <c r="C2854" i="5"/>
  <c r="R2854" i="5"/>
  <c r="J2854" i="5"/>
  <c r="I2854" i="5"/>
  <c r="H2854" i="5"/>
  <c r="G2854" i="5"/>
  <c r="F2854" i="5"/>
  <c r="E2854" i="5"/>
  <c r="D2854" i="5"/>
  <c r="L2854" i="5" s="1"/>
  <c r="T2854" i="5"/>
  <c r="I2854" i="4"/>
  <c r="S2862" i="5"/>
  <c r="C2862" i="5"/>
  <c r="R2862" i="5"/>
  <c r="J2862" i="5"/>
  <c r="I2862" i="5"/>
  <c r="H2862" i="5"/>
  <c r="G2862" i="5"/>
  <c r="F2862" i="5"/>
  <c r="E2862" i="5"/>
  <c r="T2862" i="5"/>
  <c r="D2862" i="5"/>
  <c r="I2862" i="4"/>
  <c r="I2870" i="4"/>
  <c r="S2878" i="5"/>
  <c r="C2878" i="5"/>
  <c r="R2878" i="5"/>
  <c r="J2878" i="5"/>
  <c r="I2878" i="5"/>
  <c r="H2878" i="5"/>
  <c r="G2878" i="5"/>
  <c r="F2878" i="5"/>
  <c r="E2878" i="5"/>
  <c r="T2878" i="5"/>
  <c r="D2878" i="5"/>
  <c r="Q2878" i="5" s="1"/>
  <c r="I2878" i="4"/>
  <c r="S2886" i="5"/>
  <c r="C2886" i="5"/>
  <c r="R2886" i="5"/>
  <c r="J2886" i="5"/>
  <c r="I2886" i="5"/>
  <c r="H2886" i="5"/>
  <c r="G2886" i="5"/>
  <c r="F2886" i="5"/>
  <c r="E2886" i="5"/>
  <c r="D2886" i="5"/>
  <c r="T2886" i="5"/>
  <c r="I2886" i="4"/>
  <c r="I2893" i="4"/>
  <c r="I2902" i="4"/>
  <c r="S2908" i="5"/>
  <c r="C2908" i="5"/>
  <c r="R2908" i="5"/>
  <c r="J2908" i="5"/>
  <c r="I2908" i="5"/>
  <c r="H2908" i="5"/>
  <c r="G2908" i="5"/>
  <c r="F2908" i="5"/>
  <c r="E2908" i="5"/>
  <c r="T2908" i="5"/>
  <c r="D2908" i="5"/>
  <c r="G2913" i="5"/>
  <c r="F2913" i="5"/>
  <c r="E2913" i="5"/>
  <c r="T2913" i="5"/>
  <c r="D2913" i="5"/>
  <c r="S2913" i="5"/>
  <c r="C2913" i="5"/>
  <c r="R2913" i="5"/>
  <c r="J2913" i="5"/>
  <c r="I2913" i="5"/>
  <c r="H2913" i="5"/>
  <c r="B2926" i="5"/>
  <c r="I2923" i="4"/>
  <c r="I2925" i="4"/>
  <c r="I2934" i="4"/>
  <c r="S2940" i="5"/>
  <c r="C2940" i="5"/>
  <c r="R2940" i="5"/>
  <c r="J2940" i="5"/>
  <c r="I2940" i="5"/>
  <c r="H2940" i="5"/>
  <c r="G2940" i="5"/>
  <c r="F2940" i="5"/>
  <c r="E2940" i="5"/>
  <c r="T2940" i="5"/>
  <c r="D2940" i="5"/>
  <c r="N2940" i="5" s="1"/>
  <c r="G2945" i="5"/>
  <c r="F2945" i="5"/>
  <c r="E2945" i="5"/>
  <c r="T2945" i="5"/>
  <c r="D2945" i="5"/>
  <c r="O2945" i="5" s="1"/>
  <c r="S2945" i="5"/>
  <c r="C2945" i="5"/>
  <c r="R2945" i="5"/>
  <c r="J2945" i="5"/>
  <c r="I2945" i="5"/>
  <c r="H2945" i="5"/>
  <c r="B2958" i="5"/>
  <c r="I2955" i="4"/>
  <c r="I2957" i="4"/>
  <c r="I2966" i="4"/>
  <c r="S2972" i="5"/>
  <c r="C2972" i="5"/>
  <c r="R2972" i="5"/>
  <c r="J2972" i="5"/>
  <c r="I2972" i="5"/>
  <c r="H2972" i="5"/>
  <c r="G2972" i="5"/>
  <c r="F2972" i="5"/>
  <c r="E2972" i="5"/>
  <c r="T2972" i="5"/>
  <c r="D2972" i="5"/>
  <c r="N2972" i="5" s="1"/>
  <c r="G2977" i="5"/>
  <c r="F2977" i="5"/>
  <c r="E2977" i="5"/>
  <c r="T2977" i="5"/>
  <c r="D2977" i="5"/>
  <c r="S2977" i="5"/>
  <c r="C2977" i="5"/>
  <c r="R2977" i="5"/>
  <c r="J2977" i="5"/>
  <c r="I2977" i="5"/>
  <c r="H2977" i="5"/>
  <c r="B2990" i="5"/>
  <c r="I2987" i="4"/>
  <c r="I2989" i="4"/>
  <c r="I2998" i="4"/>
  <c r="H3004" i="5"/>
  <c r="G3004" i="5"/>
  <c r="T3004" i="5"/>
  <c r="D3004" i="5"/>
  <c r="K3004" i="5" s="1"/>
  <c r="S3004" i="5"/>
  <c r="C3004" i="5"/>
  <c r="J3004" i="5"/>
  <c r="I3004" i="5"/>
  <c r="F3004" i="5"/>
  <c r="E3004" i="5"/>
  <c r="R3004" i="5"/>
  <c r="B3022" i="5"/>
  <c r="I3019" i="4"/>
  <c r="I3021" i="4"/>
  <c r="I3030" i="4"/>
  <c r="H3036" i="5"/>
  <c r="G3036" i="5"/>
  <c r="T3036" i="5"/>
  <c r="D3036" i="5"/>
  <c r="K3036" i="5" s="1"/>
  <c r="S3036" i="5"/>
  <c r="C3036" i="5"/>
  <c r="J3036" i="5"/>
  <c r="I3036" i="5"/>
  <c r="F3036" i="5"/>
  <c r="E3036" i="5"/>
  <c r="R3036" i="5"/>
  <c r="T3049" i="5"/>
  <c r="C3049" i="5"/>
  <c r="B3090" i="5"/>
  <c r="I3087" i="4"/>
  <c r="B3096" i="5"/>
  <c r="I3093" i="4"/>
  <c r="B3128" i="5"/>
  <c r="I3125" i="4"/>
  <c r="B3160" i="5"/>
  <c r="I3157" i="4"/>
  <c r="B3192" i="5"/>
  <c r="I3189" i="4"/>
  <c r="B3224" i="5"/>
  <c r="I3221" i="4"/>
  <c r="B3256" i="5"/>
  <c r="I3253" i="4"/>
  <c r="B3312" i="5"/>
  <c r="I3309" i="4"/>
  <c r="B3376" i="5"/>
  <c r="I3373" i="4"/>
  <c r="B3440" i="5"/>
  <c r="I3437" i="4"/>
  <c r="B3504" i="5"/>
  <c r="I3501" i="4"/>
  <c r="B3568" i="5"/>
  <c r="I3565" i="4"/>
  <c r="B3632" i="5"/>
  <c r="I3629" i="4"/>
  <c r="B3696" i="5"/>
  <c r="I3693" i="4"/>
  <c r="B3760" i="5"/>
  <c r="I3757" i="4"/>
  <c r="B3824" i="5"/>
  <c r="I3821" i="4"/>
  <c r="B3888" i="5"/>
  <c r="I3885" i="4"/>
  <c r="B3952" i="5"/>
  <c r="I3949" i="4"/>
  <c r="B4016" i="5"/>
  <c r="I4013" i="4"/>
  <c r="B4080" i="5"/>
  <c r="I4077" i="4"/>
  <c r="B4144" i="5"/>
  <c r="I4141" i="4"/>
  <c r="B4208" i="5"/>
  <c r="I4205" i="4"/>
  <c r="B4272" i="5"/>
  <c r="I4269" i="4"/>
  <c r="B4336" i="5"/>
  <c r="I4333" i="4"/>
  <c r="B4424" i="5"/>
  <c r="I4421" i="4"/>
  <c r="B4488" i="5"/>
  <c r="I4485" i="4"/>
  <c r="B4552" i="5"/>
  <c r="I4549" i="4"/>
  <c r="B4616" i="5"/>
  <c r="I4613" i="4"/>
  <c r="B4680" i="5"/>
  <c r="I4677" i="4"/>
  <c r="B4744" i="5"/>
  <c r="I4741" i="4"/>
  <c r="B4808" i="5"/>
  <c r="I4805" i="4"/>
  <c r="B4872" i="5"/>
  <c r="I4869" i="4"/>
  <c r="B4936" i="5"/>
  <c r="I4933" i="4"/>
  <c r="B5000" i="5"/>
  <c r="I4997" i="4"/>
  <c r="B5064" i="5"/>
  <c r="I5061" i="4"/>
  <c r="B5112" i="5"/>
  <c r="I5109" i="4"/>
  <c r="T6" i="5"/>
  <c r="T38" i="5"/>
  <c r="T54" i="5"/>
  <c r="R129" i="5"/>
  <c r="E134" i="5"/>
  <c r="F160" i="5"/>
  <c r="R257" i="5"/>
  <c r="E262" i="5"/>
  <c r="F288" i="5"/>
  <c r="R385" i="5"/>
  <c r="E390" i="5"/>
  <c r="F416" i="5"/>
  <c r="R513" i="5"/>
  <c r="E518" i="5"/>
  <c r="F544" i="5"/>
  <c r="R1192" i="5"/>
  <c r="G5" i="5"/>
  <c r="F5" i="5"/>
  <c r="E5" i="5"/>
  <c r="T5" i="5"/>
  <c r="D5" i="5"/>
  <c r="S5" i="5"/>
  <c r="C5" i="5"/>
  <c r="R5" i="5"/>
  <c r="J5" i="5"/>
  <c r="I5" i="5"/>
  <c r="I5" i="4"/>
  <c r="G13" i="5"/>
  <c r="F13" i="5"/>
  <c r="E13" i="5"/>
  <c r="T13" i="5"/>
  <c r="D13" i="5"/>
  <c r="S13" i="5"/>
  <c r="C13" i="5"/>
  <c r="R13" i="5"/>
  <c r="J13" i="5"/>
  <c r="I13" i="5"/>
  <c r="I13" i="4"/>
  <c r="B21" i="5"/>
  <c r="I21" i="4"/>
  <c r="B24" i="5" s="1"/>
  <c r="G29" i="5"/>
  <c r="F29" i="5"/>
  <c r="E29" i="5"/>
  <c r="T29" i="5"/>
  <c r="D29" i="5"/>
  <c r="S29" i="5"/>
  <c r="C29" i="5"/>
  <c r="R29" i="5"/>
  <c r="J29" i="5"/>
  <c r="I29" i="5"/>
  <c r="I29" i="4"/>
  <c r="G37" i="5"/>
  <c r="F37" i="5"/>
  <c r="E37" i="5"/>
  <c r="T37" i="5"/>
  <c r="D37" i="5"/>
  <c r="S37" i="5"/>
  <c r="C37" i="5"/>
  <c r="R37" i="5"/>
  <c r="J37" i="5"/>
  <c r="I37" i="5"/>
  <c r="I37" i="4"/>
  <c r="G45" i="5"/>
  <c r="F45" i="5"/>
  <c r="E45" i="5"/>
  <c r="T45" i="5"/>
  <c r="D45" i="5"/>
  <c r="K45" i="5" s="1"/>
  <c r="S45" i="5"/>
  <c r="C45" i="5"/>
  <c r="R45" i="5"/>
  <c r="J45" i="5"/>
  <c r="I45" i="5"/>
  <c r="I45" i="4"/>
  <c r="G53" i="5"/>
  <c r="F53" i="5"/>
  <c r="E53" i="5"/>
  <c r="T53" i="5"/>
  <c r="D53" i="5"/>
  <c r="S53" i="5"/>
  <c r="C53" i="5"/>
  <c r="R53" i="5"/>
  <c r="J53" i="5"/>
  <c r="I53" i="5"/>
  <c r="I53" i="4"/>
  <c r="S61" i="5"/>
  <c r="C61" i="5"/>
  <c r="T61" i="5"/>
  <c r="J61" i="5"/>
  <c r="R61" i="5"/>
  <c r="I61" i="5"/>
  <c r="H61" i="5"/>
  <c r="G61" i="5"/>
  <c r="F61" i="5"/>
  <c r="E61" i="5"/>
  <c r="I61" i="4"/>
  <c r="B64" i="5" s="1"/>
  <c r="H69" i="5"/>
  <c r="G69" i="5"/>
  <c r="T69" i="5"/>
  <c r="D69" i="5"/>
  <c r="N69" i="5" s="1"/>
  <c r="S69" i="5"/>
  <c r="C69" i="5"/>
  <c r="F69" i="5"/>
  <c r="E69" i="5"/>
  <c r="R69" i="5"/>
  <c r="J69" i="5"/>
  <c r="I69" i="4"/>
  <c r="H77" i="5"/>
  <c r="G77" i="5"/>
  <c r="T77" i="5"/>
  <c r="D77" i="5"/>
  <c r="O77" i="5" s="1"/>
  <c r="S77" i="5"/>
  <c r="C77" i="5"/>
  <c r="F77" i="5"/>
  <c r="E77" i="5"/>
  <c r="R77" i="5"/>
  <c r="J77" i="5"/>
  <c r="I77" i="4"/>
  <c r="H85" i="5"/>
  <c r="G85" i="5"/>
  <c r="T85" i="5"/>
  <c r="D85" i="5"/>
  <c r="O85" i="5" s="1"/>
  <c r="S85" i="5"/>
  <c r="C85" i="5"/>
  <c r="F85" i="5"/>
  <c r="E85" i="5"/>
  <c r="R85" i="5"/>
  <c r="J85" i="5"/>
  <c r="I85" i="4"/>
  <c r="H93" i="5"/>
  <c r="G93" i="5"/>
  <c r="T93" i="5"/>
  <c r="D93" i="5"/>
  <c r="O93" i="5" s="1"/>
  <c r="S93" i="5"/>
  <c r="C93" i="5"/>
  <c r="F93" i="5"/>
  <c r="E93" i="5"/>
  <c r="R93" i="5"/>
  <c r="J93" i="5"/>
  <c r="I93" i="4"/>
  <c r="B96" i="5" s="1"/>
  <c r="H101" i="5"/>
  <c r="G101" i="5"/>
  <c r="F101" i="5"/>
  <c r="E101" i="5"/>
  <c r="T101" i="5"/>
  <c r="D101" i="5"/>
  <c r="N101" i="5" s="1"/>
  <c r="S101" i="5"/>
  <c r="C101" i="5"/>
  <c r="R101" i="5"/>
  <c r="J101" i="5"/>
  <c r="I101" i="5"/>
  <c r="H109" i="5"/>
  <c r="G109" i="5"/>
  <c r="F109" i="5"/>
  <c r="E109" i="5"/>
  <c r="T109" i="5"/>
  <c r="D109" i="5"/>
  <c r="S109" i="5"/>
  <c r="C109" i="5"/>
  <c r="I109" i="5"/>
  <c r="R109" i="5"/>
  <c r="I109" i="4"/>
  <c r="B112" i="5" s="1"/>
  <c r="H117" i="5"/>
  <c r="G117" i="5"/>
  <c r="F117" i="5"/>
  <c r="E117" i="5"/>
  <c r="T117" i="5"/>
  <c r="D117" i="5"/>
  <c r="S117" i="5"/>
  <c r="C117" i="5"/>
  <c r="R117" i="5"/>
  <c r="J117" i="5"/>
  <c r="I117" i="5"/>
  <c r="H125" i="5"/>
  <c r="G125" i="5"/>
  <c r="F125" i="5"/>
  <c r="E125" i="5"/>
  <c r="T125" i="5"/>
  <c r="D125" i="5"/>
  <c r="S125" i="5"/>
  <c r="C125" i="5"/>
  <c r="I125" i="5"/>
  <c r="R125" i="5"/>
  <c r="I125" i="4"/>
  <c r="B128" i="5" s="1"/>
  <c r="H133" i="5"/>
  <c r="G133" i="5"/>
  <c r="F133" i="5"/>
  <c r="E133" i="5"/>
  <c r="T133" i="5"/>
  <c r="D133" i="5"/>
  <c r="S133" i="5"/>
  <c r="C133" i="5"/>
  <c r="R133" i="5"/>
  <c r="J133" i="5"/>
  <c r="I133" i="5"/>
  <c r="I133" i="4"/>
  <c r="H141" i="5"/>
  <c r="G141" i="5"/>
  <c r="F141" i="5"/>
  <c r="E141" i="5"/>
  <c r="T141" i="5"/>
  <c r="D141" i="5"/>
  <c r="S141" i="5"/>
  <c r="C141" i="5"/>
  <c r="I141" i="5"/>
  <c r="R141" i="5"/>
  <c r="I141" i="4"/>
  <c r="H149" i="5"/>
  <c r="G149" i="5"/>
  <c r="F149" i="5"/>
  <c r="E149" i="5"/>
  <c r="T149" i="5"/>
  <c r="D149" i="5"/>
  <c r="S149" i="5"/>
  <c r="C149" i="5"/>
  <c r="R149" i="5"/>
  <c r="J149" i="5"/>
  <c r="I149" i="5"/>
  <c r="I149" i="4"/>
  <c r="B152" i="5" s="1"/>
  <c r="B157" i="5"/>
  <c r="I157" i="4"/>
  <c r="H165" i="5"/>
  <c r="G165" i="5"/>
  <c r="F165" i="5"/>
  <c r="E165" i="5"/>
  <c r="T165" i="5"/>
  <c r="D165" i="5"/>
  <c r="S165" i="5"/>
  <c r="C165" i="5"/>
  <c r="R165" i="5"/>
  <c r="J165" i="5"/>
  <c r="I165" i="5"/>
  <c r="I165" i="4"/>
  <c r="B168" i="5" s="1"/>
  <c r="H173" i="5"/>
  <c r="G173" i="5"/>
  <c r="F173" i="5"/>
  <c r="E173" i="5"/>
  <c r="T173" i="5"/>
  <c r="D173" i="5"/>
  <c r="S173" i="5"/>
  <c r="C173" i="5"/>
  <c r="I173" i="5"/>
  <c r="R173" i="5"/>
  <c r="I173" i="4"/>
  <c r="H181" i="5"/>
  <c r="G181" i="5"/>
  <c r="F181" i="5"/>
  <c r="E181" i="5"/>
  <c r="T181" i="5"/>
  <c r="D181" i="5"/>
  <c r="S181" i="5"/>
  <c r="C181" i="5"/>
  <c r="R181" i="5"/>
  <c r="J181" i="5"/>
  <c r="I181" i="5"/>
  <c r="I181" i="4"/>
  <c r="H189" i="5"/>
  <c r="G189" i="5"/>
  <c r="F189" i="5"/>
  <c r="E189" i="5"/>
  <c r="T189" i="5"/>
  <c r="D189" i="5"/>
  <c r="S189" i="5"/>
  <c r="C189" i="5"/>
  <c r="I189" i="5"/>
  <c r="R189" i="5"/>
  <c r="I189" i="4"/>
  <c r="I197" i="4"/>
  <c r="H205" i="5"/>
  <c r="G205" i="5"/>
  <c r="F205" i="5"/>
  <c r="E205" i="5"/>
  <c r="T205" i="5"/>
  <c r="D205" i="5"/>
  <c r="S205" i="5"/>
  <c r="C205" i="5"/>
  <c r="I205" i="5"/>
  <c r="R205" i="5"/>
  <c r="I205" i="4"/>
  <c r="H213" i="5"/>
  <c r="G213" i="5"/>
  <c r="F213" i="5"/>
  <c r="E213" i="5"/>
  <c r="T213" i="5"/>
  <c r="D213" i="5"/>
  <c r="L213" i="5" s="1"/>
  <c r="S213" i="5"/>
  <c r="C213" i="5"/>
  <c r="R213" i="5"/>
  <c r="J213" i="5"/>
  <c r="I213" i="5"/>
  <c r="H221" i="5"/>
  <c r="G221" i="5"/>
  <c r="F221" i="5"/>
  <c r="E221" i="5"/>
  <c r="T221" i="5"/>
  <c r="D221" i="5"/>
  <c r="S221" i="5"/>
  <c r="C221" i="5"/>
  <c r="I221" i="5"/>
  <c r="R221" i="5"/>
  <c r="H229" i="5"/>
  <c r="G229" i="5"/>
  <c r="F229" i="5"/>
  <c r="E229" i="5"/>
  <c r="T229" i="5"/>
  <c r="D229" i="5"/>
  <c r="N229" i="5" s="1"/>
  <c r="S229" i="5"/>
  <c r="C229" i="5"/>
  <c r="R229" i="5"/>
  <c r="J229" i="5"/>
  <c r="I229" i="5"/>
  <c r="H237" i="5"/>
  <c r="G237" i="5"/>
  <c r="F237" i="5"/>
  <c r="E237" i="5"/>
  <c r="T237" i="5"/>
  <c r="D237" i="5"/>
  <c r="M237" i="5" s="1"/>
  <c r="S237" i="5"/>
  <c r="C237" i="5"/>
  <c r="I237" i="5"/>
  <c r="R237" i="5"/>
  <c r="B245" i="5"/>
  <c r="H253" i="5"/>
  <c r="G253" i="5"/>
  <c r="F253" i="5"/>
  <c r="E253" i="5"/>
  <c r="T253" i="5"/>
  <c r="D253" i="5"/>
  <c r="S253" i="5"/>
  <c r="C253" i="5"/>
  <c r="I253" i="5"/>
  <c r="R253" i="5"/>
  <c r="H261" i="5"/>
  <c r="G261" i="5"/>
  <c r="F261" i="5"/>
  <c r="E261" i="5"/>
  <c r="T261" i="5"/>
  <c r="D261" i="5"/>
  <c r="S261" i="5"/>
  <c r="C261" i="5"/>
  <c r="R261" i="5"/>
  <c r="J261" i="5"/>
  <c r="I261" i="5"/>
  <c r="H269" i="5"/>
  <c r="G269" i="5"/>
  <c r="F269" i="5"/>
  <c r="E269" i="5"/>
  <c r="T269" i="5"/>
  <c r="D269" i="5"/>
  <c r="S269" i="5"/>
  <c r="C269" i="5"/>
  <c r="I269" i="5"/>
  <c r="R269" i="5"/>
  <c r="H277" i="5"/>
  <c r="G277" i="5"/>
  <c r="F277" i="5"/>
  <c r="E277" i="5"/>
  <c r="T277" i="5"/>
  <c r="D277" i="5"/>
  <c r="S277" i="5"/>
  <c r="C277" i="5"/>
  <c r="R277" i="5"/>
  <c r="J277" i="5"/>
  <c r="I277" i="5"/>
  <c r="H285" i="5"/>
  <c r="G285" i="5"/>
  <c r="F285" i="5"/>
  <c r="E285" i="5"/>
  <c r="T285" i="5"/>
  <c r="D285" i="5"/>
  <c r="M285" i="5" s="1"/>
  <c r="S285" i="5"/>
  <c r="C285" i="5"/>
  <c r="I285" i="5"/>
  <c r="R285" i="5"/>
  <c r="B293" i="5"/>
  <c r="H301" i="5"/>
  <c r="G301" i="5"/>
  <c r="F301" i="5"/>
  <c r="E301" i="5"/>
  <c r="T301" i="5"/>
  <c r="D301" i="5"/>
  <c r="S301" i="5"/>
  <c r="C301" i="5"/>
  <c r="I301" i="5"/>
  <c r="R301" i="5"/>
  <c r="H309" i="5"/>
  <c r="G309" i="5"/>
  <c r="F309" i="5"/>
  <c r="E309" i="5"/>
  <c r="T309" i="5"/>
  <c r="D309" i="5"/>
  <c r="S309" i="5"/>
  <c r="C309" i="5"/>
  <c r="R309" i="5"/>
  <c r="J309" i="5"/>
  <c r="I309" i="5"/>
  <c r="H317" i="5"/>
  <c r="G317" i="5"/>
  <c r="F317" i="5"/>
  <c r="E317" i="5"/>
  <c r="T317" i="5"/>
  <c r="D317" i="5"/>
  <c r="S317" i="5"/>
  <c r="C317" i="5"/>
  <c r="I317" i="5"/>
  <c r="R317" i="5"/>
  <c r="H325" i="5"/>
  <c r="G325" i="5"/>
  <c r="F325" i="5"/>
  <c r="E325" i="5"/>
  <c r="T325" i="5"/>
  <c r="D325" i="5"/>
  <c r="L325" i="5" s="1"/>
  <c r="S325" i="5"/>
  <c r="C325" i="5"/>
  <c r="R325" i="5"/>
  <c r="J325" i="5"/>
  <c r="I325" i="5"/>
  <c r="H333" i="5"/>
  <c r="G333" i="5"/>
  <c r="F333" i="5"/>
  <c r="E333" i="5"/>
  <c r="T333" i="5"/>
  <c r="D333" i="5"/>
  <c r="P333" i="5" s="1"/>
  <c r="S333" i="5"/>
  <c r="C333" i="5"/>
  <c r="I333" i="5"/>
  <c r="R333" i="5"/>
  <c r="H341" i="5"/>
  <c r="G341" i="5"/>
  <c r="F341" i="5"/>
  <c r="E341" i="5"/>
  <c r="T341" i="5"/>
  <c r="D341" i="5"/>
  <c r="S341" i="5"/>
  <c r="C341" i="5"/>
  <c r="R341" i="5"/>
  <c r="J341" i="5"/>
  <c r="I341" i="5"/>
  <c r="H349" i="5"/>
  <c r="G349" i="5"/>
  <c r="F349" i="5"/>
  <c r="E349" i="5"/>
  <c r="T349" i="5"/>
  <c r="D349" i="5"/>
  <c r="P349" i="5" s="1"/>
  <c r="S349" i="5"/>
  <c r="C349" i="5"/>
  <c r="I349" i="5"/>
  <c r="R349" i="5"/>
  <c r="H357" i="5"/>
  <c r="G357" i="5"/>
  <c r="F357" i="5"/>
  <c r="E357" i="5"/>
  <c r="T357" i="5"/>
  <c r="D357" i="5"/>
  <c r="S357" i="5"/>
  <c r="C357" i="5"/>
  <c r="R357" i="5"/>
  <c r="J357" i="5"/>
  <c r="I357" i="5"/>
  <c r="H365" i="5"/>
  <c r="G365" i="5"/>
  <c r="F365" i="5"/>
  <c r="E365" i="5"/>
  <c r="T365" i="5"/>
  <c r="D365" i="5"/>
  <c r="L365" i="5" s="1"/>
  <c r="S365" i="5"/>
  <c r="C365" i="5"/>
  <c r="I365" i="5"/>
  <c r="R365" i="5"/>
  <c r="H373" i="5"/>
  <c r="G373" i="5"/>
  <c r="F373" i="5"/>
  <c r="E373" i="5"/>
  <c r="T373" i="5"/>
  <c r="D373" i="5"/>
  <c r="S373" i="5"/>
  <c r="C373" i="5"/>
  <c r="R373" i="5"/>
  <c r="J373" i="5"/>
  <c r="I373" i="5"/>
  <c r="H381" i="5"/>
  <c r="G381" i="5"/>
  <c r="F381" i="5"/>
  <c r="E381" i="5"/>
  <c r="T381" i="5"/>
  <c r="D381" i="5"/>
  <c r="O381" i="5" s="1"/>
  <c r="S381" i="5"/>
  <c r="C381" i="5"/>
  <c r="I381" i="5"/>
  <c r="R381" i="5"/>
  <c r="H389" i="5"/>
  <c r="G389" i="5"/>
  <c r="F389" i="5"/>
  <c r="E389" i="5"/>
  <c r="T389" i="5"/>
  <c r="D389" i="5"/>
  <c r="O389" i="5" s="1"/>
  <c r="S389" i="5"/>
  <c r="C389" i="5"/>
  <c r="R389" i="5"/>
  <c r="J389" i="5"/>
  <c r="I389" i="5"/>
  <c r="H397" i="5"/>
  <c r="G397" i="5"/>
  <c r="F397" i="5"/>
  <c r="E397" i="5"/>
  <c r="T397" i="5"/>
  <c r="D397" i="5"/>
  <c r="S397" i="5"/>
  <c r="C397" i="5"/>
  <c r="I397" i="5"/>
  <c r="R397" i="5"/>
  <c r="H405" i="5"/>
  <c r="G405" i="5"/>
  <c r="F405" i="5"/>
  <c r="E405" i="5"/>
  <c r="T405" i="5"/>
  <c r="D405" i="5"/>
  <c r="S405" i="5"/>
  <c r="C405" i="5"/>
  <c r="R405" i="5"/>
  <c r="J405" i="5"/>
  <c r="I405" i="5"/>
  <c r="H413" i="5"/>
  <c r="G413" i="5"/>
  <c r="F413" i="5"/>
  <c r="E413" i="5"/>
  <c r="T413" i="5"/>
  <c r="D413" i="5"/>
  <c r="S413" i="5"/>
  <c r="C413" i="5"/>
  <c r="I413" i="5"/>
  <c r="R413" i="5"/>
  <c r="H421" i="5"/>
  <c r="G421" i="5"/>
  <c r="F421" i="5"/>
  <c r="E421" i="5"/>
  <c r="T421" i="5"/>
  <c r="D421" i="5"/>
  <c r="M421" i="5" s="1"/>
  <c r="S421" i="5"/>
  <c r="C421" i="5"/>
  <c r="R421" i="5"/>
  <c r="J421" i="5"/>
  <c r="I421" i="5"/>
  <c r="H429" i="5"/>
  <c r="G429" i="5"/>
  <c r="F429" i="5"/>
  <c r="E429" i="5"/>
  <c r="T429" i="5"/>
  <c r="D429" i="5"/>
  <c r="O429" i="5" s="1"/>
  <c r="S429" i="5"/>
  <c r="C429" i="5"/>
  <c r="I429" i="5"/>
  <c r="R429" i="5"/>
  <c r="H437" i="5"/>
  <c r="G437" i="5"/>
  <c r="F437" i="5"/>
  <c r="E437" i="5"/>
  <c r="T437" i="5"/>
  <c r="D437" i="5"/>
  <c r="N437" i="5" s="1"/>
  <c r="S437" i="5"/>
  <c r="C437" i="5"/>
  <c r="R437" i="5"/>
  <c r="J437" i="5"/>
  <c r="I437" i="5"/>
  <c r="H445" i="5"/>
  <c r="G445" i="5"/>
  <c r="F445" i="5"/>
  <c r="E445" i="5"/>
  <c r="T445" i="5"/>
  <c r="D445" i="5"/>
  <c r="S445" i="5"/>
  <c r="C445" i="5"/>
  <c r="I445" i="5"/>
  <c r="R445" i="5"/>
  <c r="H453" i="5"/>
  <c r="G453" i="5"/>
  <c r="F453" i="5"/>
  <c r="E453" i="5"/>
  <c r="T453" i="5"/>
  <c r="D453" i="5"/>
  <c r="S453" i="5"/>
  <c r="C453" i="5"/>
  <c r="R453" i="5"/>
  <c r="J453" i="5"/>
  <c r="I453" i="5"/>
  <c r="H461" i="5"/>
  <c r="G461" i="5"/>
  <c r="F461" i="5"/>
  <c r="E461" i="5"/>
  <c r="T461" i="5"/>
  <c r="D461" i="5"/>
  <c r="K461" i="5" s="1"/>
  <c r="S461" i="5"/>
  <c r="C461" i="5"/>
  <c r="I461" i="5"/>
  <c r="R461" i="5"/>
  <c r="H469" i="5"/>
  <c r="G469" i="5"/>
  <c r="F469" i="5"/>
  <c r="E469" i="5"/>
  <c r="T469" i="5"/>
  <c r="D469" i="5"/>
  <c r="P469" i="5" s="1"/>
  <c r="S469" i="5"/>
  <c r="C469" i="5"/>
  <c r="R469" i="5"/>
  <c r="J469" i="5"/>
  <c r="I469" i="5"/>
  <c r="H477" i="5"/>
  <c r="G477" i="5"/>
  <c r="F477" i="5"/>
  <c r="E477" i="5"/>
  <c r="T477" i="5"/>
  <c r="D477" i="5"/>
  <c r="S477" i="5"/>
  <c r="C477" i="5"/>
  <c r="I477" i="5"/>
  <c r="R477" i="5"/>
  <c r="H485" i="5"/>
  <c r="G485" i="5"/>
  <c r="F485" i="5"/>
  <c r="E485" i="5"/>
  <c r="T485" i="5"/>
  <c r="D485" i="5"/>
  <c r="M485" i="5" s="1"/>
  <c r="S485" i="5"/>
  <c r="C485" i="5"/>
  <c r="R485" i="5"/>
  <c r="J485" i="5"/>
  <c r="I485" i="5"/>
  <c r="H493" i="5"/>
  <c r="G493" i="5"/>
  <c r="F493" i="5"/>
  <c r="E493" i="5"/>
  <c r="T493" i="5"/>
  <c r="D493" i="5"/>
  <c r="S493" i="5"/>
  <c r="C493" i="5"/>
  <c r="I493" i="5"/>
  <c r="R493" i="5"/>
  <c r="H501" i="5"/>
  <c r="G501" i="5"/>
  <c r="F501" i="5"/>
  <c r="E501" i="5"/>
  <c r="T501" i="5"/>
  <c r="D501" i="5"/>
  <c r="O501" i="5" s="1"/>
  <c r="S501" i="5"/>
  <c r="C501" i="5"/>
  <c r="R501" i="5"/>
  <c r="J501" i="5"/>
  <c r="I501" i="5"/>
  <c r="H509" i="5"/>
  <c r="G509" i="5"/>
  <c r="F509" i="5"/>
  <c r="E509" i="5"/>
  <c r="T509" i="5"/>
  <c r="D509" i="5"/>
  <c r="S509" i="5"/>
  <c r="C509" i="5"/>
  <c r="I509" i="5"/>
  <c r="R509" i="5"/>
  <c r="H517" i="5"/>
  <c r="G517" i="5"/>
  <c r="F517" i="5"/>
  <c r="E517" i="5"/>
  <c r="T517" i="5"/>
  <c r="D517" i="5"/>
  <c r="S517" i="5"/>
  <c r="C517" i="5"/>
  <c r="R517" i="5"/>
  <c r="J517" i="5"/>
  <c r="I517" i="5"/>
  <c r="H525" i="5"/>
  <c r="G525" i="5"/>
  <c r="F525" i="5"/>
  <c r="E525" i="5"/>
  <c r="T525" i="5"/>
  <c r="D525" i="5"/>
  <c r="S525" i="5"/>
  <c r="C525" i="5"/>
  <c r="I525" i="5"/>
  <c r="R525" i="5"/>
  <c r="H533" i="5"/>
  <c r="G533" i="5"/>
  <c r="F533" i="5"/>
  <c r="E533" i="5"/>
  <c r="T533" i="5"/>
  <c r="D533" i="5"/>
  <c r="O533" i="5" s="1"/>
  <c r="S533" i="5"/>
  <c r="C533" i="5"/>
  <c r="R533" i="5"/>
  <c r="J533" i="5"/>
  <c r="I533" i="5"/>
  <c r="H541" i="5"/>
  <c r="G541" i="5"/>
  <c r="F541" i="5"/>
  <c r="E541" i="5"/>
  <c r="T541" i="5"/>
  <c r="D541" i="5"/>
  <c r="M541" i="5" s="1"/>
  <c r="S541" i="5"/>
  <c r="C541" i="5"/>
  <c r="I541" i="5"/>
  <c r="R541" i="5"/>
  <c r="T549" i="5"/>
  <c r="D549" i="5"/>
  <c r="S549" i="5"/>
  <c r="C549" i="5"/>
  <c r="R549" i="5"/>
  <c r="J549" i="5"/>
  <c r="I549" i="5"/>
  <c r="H549" i="5"/>
  <c r="G549" i="5"/>
  <c r="F549" i="5"/>
  <c r="E549" i="5"/>
  <c r="T557" i="5"/>
  <c r="D557" i="5"/>
  <c r="M557" i="5" s="1"/>
  <c r="S557" i="5"/>
  <c r="C557" i="5"/>
  <c r="R557" i="5"/>
  <c r="J557" i="5"/>
  <c r="I557" i="5"/>
  <c r="H557" i="5"/>
  <c r="G557" i="5"/>
  <c r="F557" i="5"/>
  <c r="E557" i="5"/>
  <c r="T565" i="5"/>
  <c r="D565" i="5"/>
  <c r="S565" i="5"/>
  <c r="C565" i="5"/>
  <c r="R565" i="5"/>
  <c r="J565" i="5"/>
  <c r="I565" i="5"/>
  <c r="H565" i="5"/>
  <c r="G565" i="5"/>
  <c r="F565" i="5"/>
  <c r="E565" i="5"/>
  <c r="T573" i="5"/>
  <c r="D573" i="5"/>
  <c r="N573" i="5" s="1"/>
  <c r="S573" i="5"/>
  <c r="C573" i="5"/>
  <c r="R573" i="5"/>
  <c r="J573" i="5"/>
  <c r="I573" i="5"/>
  <c r="H573" i="5"/>
  <c r="G573" i="5"/>
  <c r="F573" i="5"/>
  <c r="E573" i="5"/>
  <c r="T581" i="5"/>
  <c r="D581" i="5"/>
  <c r="M581" i="5" s="1"/>
  <c r="S581" i="5"/>
  <c r="C581" i="5"/>
  <c r="R581" i="5"/>
  <c r="J581" i="5"/>
  <c r="I581" i="5"/>
  <c r="H581" i="5"/>
  <c r="G581" i="5"/>
  <c r="F581" i="5"/>
  <c r="E581" i="5"/>
  <c r="T589" i="5"/>
  <c r="D589" i="5"/>
  <c r="Q589" i="5" s="1"/>
  <c r="S589" i="5"/>
  <c r="C589" i="5"/>
  <c r="R589" i="5"/>
  <c r="J589" i="5"/>
  <c r="I589" i="5"/>
  <c r="H589" i="5"/>
  <c r="G589" i="5"/>
  <c r="F589" i="5"/>
  <c r="E589" i="5"/>
  <c r="T597" i="5"/>
  <c r="D597" i="5"/>
  <c r="S597" i="5"/>
  <c r="C597" i="5"/>
  <c r="R597" i="5"/>
  <c r="J597" i="5"/>
  <c r="I597" i="5"/>
  <c r="H597" i="5"/>
  <c r="G597" i="5"/>
  <c r="F597" i="5"/>
  <c r="E597" i="5"/>
  <c r="T605" i="5"/>
  <c r="D605" i="5"/>
  <c r="O605" i="5" s="1"/>
  <c r="S605" i="5"/>
  <c r="C605" i="5"/>
  <c r="R605" i="5"/>
  <c r="J605" i="5"/>
  <c r="I605" i="5"/>
  <c r="H605" i="5"/>
  <c r="G605" i="5"/>
  <c r="F605" i="5"/>
  <c r="E605" i="5"/>
  <c r="T613" i="5"/>
  <c r="D613" i="5"/>
  <c r="P613" i="5" s="1"/>
  <c r="S613" i="5"/>
  <c r="C613" i="5"/>
  <c r="R613" i="5"/>
  <c r="J613" i="5"/>
  <c r="I613" i="5"/>
  <c r="H613" i="5"/>
  <c r="G613" i="5"/>
  <c r="F613" i="5"/>
  <c r="E613" i="5"/>
  <c r="T621" i="5"/>
  <c r="D621" i="5"/>
  <c r="N621" i="5" s="1"/>
  <c r="S621" i="5"/>
  <c r="C621" i="5"/>
  <c r="R621" i="5"/>
  <c r="J621" i="5"/>
  <c r="I621" i="5"/>
  <c r="H621" i="5"/>
  <c r="G621" i="5"/>
  <c r="F621" i="5"/>
  <c r="E621" i="5"/>
  <c r="T629" i="5"/>
  <c r="D629" i="5"/>
  <c r="S629" i="5"/>
  <c r="C629" i="5"/>
  <c r="R629" i="5"/>
  <c r="J629" i="5"/>
  <c r="I629" i="5"/>
  <c r="H629" i="5"/>
  <c r="G629" i="5"/>
  <c r="F629" i="5"/>
  <c r="E629" i="5"/>
  <c r="T637" i="5"/>
  <c r="D637" i="5"/>
  <c r="O637" i="5" s="1"/>
  <c r="S637" i="5"/>
  <c r="C637" i="5"/>
  <c r="R637" i="5"/>
  <c r="J637" i="5"/>
  <c r="I637" i="5"/>
  <c r="H637" i="5"/>
  <c r="G637" i="5"/>
  <c r="F637" i="5"/>
  <c r="E637" i="5"/>
  <c r="T645" i="5"/>
  <c r="D645" i="5"/>
  <c r="N645" i="5" s="1"/>
  <c r="S645" i="5"/>
  <c r="C645" i="5"/>
  <c r="R645" i="5"/>
  <c r="J645" i="5"/>
  <c r="I645" i="5"/>
  <c r="H645" i="5"/>
  <c r="G645" i="5"/>
  <c r="F645" i="5"/>
  <c r="E645" i="5"/>
  <c r="T653" i="5"/>
  <c r="D653" i="5"/>
  <c r="S653" i="5"/>
  <c r="C653" i="5"/>
  <c r="R653" i="5"/>
  <c r="J653" i="5"/>
  <c r="I653" i="5"/>
  <c r="H653" i="5"/>
  <c r="G653" i="5"/>
  <c r="F653" i="5"/>
  <c r="E653" i="5"/>
  <c r="T661" i="5"/>
  <c r="D661" i="5"/>
  <c r="Q661" i="5" s="1"/>
  <c r="S661" i="5"/>
  <c r="C661" i="5"/>
  <c r="R661" i="5"/>
  <c r="J661" i="5"/>
  <c r="I661" i="5"/>
  <c r="H661" i="5"/>
  <c r="G661" i="5"/>
  <c r="F661" i="5"/>
  <c r="E661" i="5"/>
  <c r="T669" i="5"/>
  <c r="D669" i="5"/>
  <c r="S669" i="5"/>
  <c r="C669" i="5"/>
  <c r="R669" i="5"/>
  <c r="J669" i="5"/>
  <c r="I669" i="5"/>
  <c r="H669" i="5"/>
  <c r="G669" i="5"/>
  <c r="F669" i="5"/>
  <c r="E669" i="5"/>
  <c r="T677" i="5"/>
  <c r="D677" i="5"/>
  <c r="S677" i="5"/>
  <c r="C677" i="5"/>
  <c r="R677" i="5"/>
  <c r="J677" i="5"/>
  <c r="I677" i="5"/>
  <c r="H677" i="5"/>
  <c r="G677" i="5"/>
  <c r="F677" i="5"/>
  <c r="E677" i="5"/>
  <c r="T685" i="5"/>
  <c r="D685" i="5"/>
  <c r="S685" i="5"/>
  <c r="C685" i="5"/>
  <c r="R685" i="5"/>
  <c r="J685" i="5"/>
  <c r="I685" i="5"/>
  <c r="H685" i="5"/>
  <c r="G685" i="5"/>
  <c r="F685" i="5"/>
  <c r="E685" i="5"/>
  <c r="T693" i="5"/>
  <c r="D693" i="5"/>
  <c r="P693" i="5" s="1"/>
  <c r="S693" i="5"/>
  <c r="C693" i="5"/>
  <c r="R693" i="5"/>
  <c r="J693" i="5"/>
  <c r="I693" i="5"/>
  <c r="H693" i="5"/>
  <c r="G693" i="5"/>
  <c r="F693" i="5"/>
  <c r="E693" i="5"/>
  <c r="T701" i="5"/>
  <c r="D701" i="5"/>
  <c r="S701" i="5"/>
  <c r="C701" i="5"/>
  <c r="R701" i="5"/>
  <c r="J701" i="5"/>
  <c r="I701" i="5"/>
  <c r="H701" i="5"/>
  <c r="G701" i="5"/>
  <c r="F701" i="5"/>
  <c r="E701" i="5"/>
  <c r="T709" i="5"/>
  <c r="D709" i="5"/>
  <c r="P709" i="5" s="1"/>
  <c r="S709" i="5"/>
  <c r="C709" i="5"/>
  <c r="R709" i="5"/>
  <c r="J709" i="5"/>
  <c r="I709" i="5"/>
  <c r="H709" i="5"/>
  <c r="G709" i="5"/>
  <c r="F709" i="5"/>
  <c r="E709" i="5"/>
  <c r="T717" i="5"/>
  <c r="D717" i="5"/>
  <c r="Q717" i="5" s="1"/>
  <c r="S717" i="5"/>
  <c r="C717" i="5"/>
  <c r="R717" i="5"/>
  <c r="J717" i="5"/>
  <c r="I717" i="5"/>
  <c r="H717" i="5"/>
  <c r="G717" i="5"/>
  <c r="F717" i="5"/>
  <c r="E717" i="5"/>
  <c r="T725" i="5"/>
  <c r="D725" i="5"/>
  <c r="S725" i="5"/>
  <c r="C725" i="5"/>
  <c r="R725" i="5"/>
  <c r="J725" i="5"/>
  <c r="I725" i="5"/>
  <c r="H725" i="5"/>
  <c r="G725" i="5"/>
  <c r="F725" i="5"/>
  <c r="E725" i="5"/>
  <c r="T733" i="5"/>
  <c r="D733" i="5"/>
  <c r="S733" i="5"/>
  <c r="C733" i="5"/>
  <c r="R733" i="5"/>
  <c r="J733" i="5"/>
  <c r="I733" i="5"/>
  <c r="H733" i="5"/>
  <c r="G733" i="5"/>
  <c r="F733" i="5"/>
  <c r="E733" i="5"/>
  <c r="T741" i="5"/>
  <c r="D741" i="5"/>
  <c r="K741" i="5" s="1"/>
  <c r="S741" i="5"/>
  <c r="C741" i="5"/>
  <c r="R741" i="5"/>
  <c r="J741" i="5"/>
  <c r="I741" i="5"/>
  <c r="H741" i="5"/>
  <c r="G741" i="5"/>
  <c r="F741" i="5"/>
  <c r="E741" i="5"/>
  <c r="I741" i="4"/>
  <c r="T749" i="5"/>
  <c r="D749" i="5"/>
  <c r="O749" i="5" s="1"/>
  <c r="S749" i="5"/>
  <c r="C749" i="5"/>
  <c r="R749" i="5"/>
  <c r="J749" i="5"/>
  <c r="I749" i="5"/>
  <c r="H749" i="5"/>
  <c r="G749" i="5"/>
  <c r="F749" i="5"/>
  <c r="E749" i="5"/>
  <c r="I749" i="4"/>
  <c r="T757" i="5"/>
  <c r="D757" i="5"/>
  <c r="O757" i="5" s="1"/>
  <c r="S757" i="5"/>
  <c r="C757" i="5"/>
  <c r="R757" i="5"/>
  <c r="J757" i="5"/>
  <c r="I757" i="5"/>
  <c r="H757" i="5"/>
  <c r="G757" i="5"/>
  <c r="F757" i="5"/>
  <c r="E757" i="5"/>
  <c r="I757" i="4"/>
  <c r="T765" i="5"/>
  <c r="D765" i="5"/>
  <c r="N765" i="5" s="1"/>
  <c r="S765" i="5"/>
  <c r="C765" i="5"/>
  <c r="R765" i="5"/>
  <c r="J765" i="5"/>
  <c r="I765" i="5"/>
  <c r="H765" i="5"/>
  <c r="G765" i="5"/>
  <c r="F765" i="5"/>
  <c r="E765" i="5"/>
  <c r="I765" i="4"/>
  <c r="T773" i="5"/>
  <c r="D773" i="5"/>
  <c r="K773" i="5" s="1"/>
  <c r="S773" i="5"/>
  <c r="C773" i="5"/>
  <c r="R773" i="5"/>
  <c r="J773" i="5"/>
  <c r="I773" i="5"/>
  <c r="H773" i="5"/>
  <c r="G773" i="5"/>
  <c r="F773" i="5"/>
  <c r="E773" i="5"/>
  <c r="I773" i="4"/>
  <c r="T781" i="5"/>
  <c r="D781" i="5"/>
  <c r="S781" i="5"/>
  <c r="C781" i="5"/>
  <c r="R781" i="5"/>
  <c r="J781" i="5"/>
  <c r="I781" i="5"/>
  <c r="H781" i="5"/>
  <c r="G781" i="5"/>
  <c r="F781" i="5"/>
  <c r="E781" i="5"/>
  <c r="I781" i="4"/>
  <c r="T789" i="5"/>
  <c r="D789" i="5"/>
  <c r="S789" i="5"/>
  <c r="C789" i="5"/>
  <c r="R789" i="5"/>
  <c r="J789" i="5"/>
  <c r="I789" i="5"/>
  <c r="H789" i="5"/>
  <c r="G789" i="5"/>
  <c r="F789" i="5"/>
  <c r="E789" i="5"/>
  <c r="I789" i="4"/>
  <c r="T797" i="5"/>
  <c r="D797" i="5"/>
  <c r="S797" i="5"/>
  <c r="C797" i="5"/>
  <c r="R797" i="5"/>
  <c r="J797" i="5"/>
  <c r="I797" i="5"/>
  <c r="H797" i="5"/>
  <c r="G797" i="5"/>
  <c r="F797" i="5"/>
  <c r="E797" i="5"/>
  <c r="I797" i="4"/>
  <c r="T805" i="5"/>
  <c r="D805" i="5"/>
  <c r="P805" i="5" s="1"/>
  <c r="S805" i="5"/>
  <c r="C805" i="5"/>
  <c r="R805" i="5"/>
  <c r="J805" i="5"/>
  <c r="I805" i="5"/>
  <c r="H805" i="5"/>
  <c r="G805" i="5"/>
  <c r="F805" i="5"/>
  <c r="E805" i="5"/>
  <c r="I805" i="4"/>
  <c r="T813" i="5"/>
  <c r="D813" i="5"/>
  <c r="S813" i="5"/>
  <c r="C813" i="5"/>
  <c r="R813" i="5"/>
  <c r="J813" i="5"/>
  <c r="I813" i="5"/>
  <c r="H813" i="5"/>
  <c r="G813" i="5"/>
  <c r="F813" i="5"/>
  <c r="E813" i="5"/>
  <c r="I813" i="4"/>
  <c r="T821" i="5"/>
  <c r="D821" i="5"/>
  <c r="O821" i="5" s="1"/>
  <c r="S821" i="5"/>
  <c r="C821" i="5"/>
  <c r="R821" i="5"/>
  <c r="J821" i="5"/>
  <c r="I821" i="5"/>
  <c r="H821" i="5"/>
  <c r="G821" i="5"/>
  <c r="F821" i="5"/>
  <c r="E821" i="5"/>
  <c r="I821" i="4"/>
  <c r="T829" i="5"/>
  <c r="D829" i="5"/>
  <c r="P829" i="5" s="1"/>
  <c r="S829" i="5"/>
  <c r="C829" i="5"/>
  <c r="R829" i="5"/>
  <c r="J829" i="5"/>
  <c r="I829" i="5"/>
  <c r="H829" i="5"/>
  <c r="G829" i="5"/>
  <c r="F829" i="5"/>
  <c r="E829" i="5"/>
  <c r="I829" i="4"/>
  <c r="T837" i="5"/>
  <c r="D837" i="5"/>
  <c r="O837" i="5" s="1"/>
  <c r="S837" i="5"/>
  <c r="C837" i="5"/>
  <c r="R837" i="5"/>
  <c r="J837" i="5"/>
  <c r="I837" i="5"/>
  <c r="H837" i="5"/>
  <c r="G837" i="5"/>
  <c r="F837" i="5"/>
  <c r="E837" i="5"/>
  <c r="I837" i="4"/>
  <c r="T845" i="5"/>
  <c r="D845" i="5"/>
  <c r="P845" i="5" s="1"/>
  <c r="S845" i="5"/>
  <c r="C845" i="5"/>
  <c r="R845" i="5"/>
  <c r="J845" i="5"/>
  <c r="I845" i="5"/>
  <c r="H845" i="5"/>
  <c r="G845" i="5"/>
  <c r="F845" i="5"/>
  <c r="E845" i="5"/>
  <c r="I845" i="4"/>
  <c r="T853" i="5"/>
  <c r="D853" i="5"/>
  <c r="N853" i="5" s="1"/>
  <c r="S853" i="5"/>
  <c r="C853" i="5"/>
  <c r="R853" i="5"/>
  <c r="J853" i="5"/>
  <c r="I853" i="5"/>
  <c r="H853" i="5"/>
  <c r="G853" i="5"/>
  <c r="F853" i="5"/>
  <c r="E853" i="5"/>
  <c r="I853" i="4"/>
  <c r="T861" i="5"/>
  <c r="D861" i="5"/>
  <c r="S861" i="5"/>
  <c r="C861" i="5"/>
  <c r="R861" i="5"/>
  <c r="J861" i="5"/>
  <c r="I861" i="5"/>
  <c r="H861" i="5"/>
  <c r="G861" i="5"/>
  <c r="F861" i="5"/>
  <c r="E861" i="5"/>
  <c r="I861" i="4"/>
  <c r="T869" i="5"/>
  <c r="D869" i="5"/>
  <c r="P869" i="5" s="1"/>
  <c r="S869" i="5"/>
  <c r="C869" i="5"/>
  <c r="R869" i="5"/>
  <c r="J869" i="5"/>
  <c r="I869" i="5"/>
  <c r="H869" i="5"/>
  <c r="G869" i="5"/>
  <c r="F869" i="5"/>
  <c r="E869" i="5"/>
  <c r="I869" i="4"/>
  <c r="T877" i="5"/>
  <c r="D877" i="5"/>
  <c r="S877" i="5"/>
  <c r="C877" i="5"/>
  <c r="R877" i="5"/>
  <c r="J877" i="5"/>
  <c r="I877" i="5"/>
  <c r="H877" i="5"/>
  <c r="G877" i="5"/>
  <c r="F877" i="5"/>
  <c r="E877" i="5"/>
  <c r="I877" i="4"/>
  <c r="T885" i="5"/>
  <c r="D885" i="5"/>
  <c r="O885" i="5" s="1"/>
  <c r="S885" i="5"/>
  <c r="C885" i="5"/>
  <c r="R885" i="5"/>
  <c r="J885" i="5"/>
  <c r="I885" i="5"/>
  <c r="H885" i="5"/>
  <c r="G885" i="5"/>
  <c r="F885" i="5"/>
  <c r="E885" i="5"/>
  <c r="I885" i="4"/>
  <c r="T893" i="5"/>
  <c r="D893" i="5"/>
  <c r="S893" i="5"/>
  <c r="C893" i="5"/>
  <c r="R893" i="5"/>
  <c r="J893" i="5"/>
  <c r="I893" i="5"/>
  <c r="H893" i="5"/>
  <c r="G893" i="5"/>
  <c r="F893" i="5"/>
  <c r="E893" i="5"/>
  <c r="I893" i="4"/>
  <c r="T901" i="5"/>
  <c r="D901" i="5"/>
  <c r="N901" i="5" s="1"/>
  <c r="S901" i="5"/>
  <c r="C901" i="5"/>
  <c r="R901" i="5"/>
  <c r="J901" i="5"/>
  <c r="I901" i="5"/>
  <c r="H901" i="5"/>
  <c r="G901" i="5"/>
  <c r="F901" i="5"/>
  <c r="E901" i="5"/>
  <c r="T909" i="5"/>
  <c r="D909" i="5"/>
  <c r="K909" i="5" s="1"/>
  <c r="S909" i="5"/>
  <c r="C909" i="5"/>
  <c r="R909" i="5"/>
  <c r="J909" i="5"/>
  <c r="I909" i="5"/>
  <c r="H909" i="5"/>
  <c r="G909" i="5"/>
  <c r="F909" i="5"/>
  <c r="E909" i="5"/>
  <c r="I909" i="4"/>
  <c r="T917" i="5"/>
  <c r="D917" i="5"/>
  <c r="N917" i="5" s="1"/>
  <c r="S917" i="5"/>
  <c r="C917" i="5"/>
  <c r="R917" i="5"/>
  <c r="J917" i="5"/>
  <c r="I917" i="5"/>
  <c r="H917" i="5"/>
  <c r="G917" i="5"/>
  <c r="F917" i="5"/>
  <c r="E917" i="5"/>
  <c r="I917" i="4"/>
  <c r="T925" i="5"/>
  <c r="D925" i="5"/>
  <c r="S925" i="5"/>
  <c r="C925" i="5"/>
  <c r="R925" i="5"/>
  <c r="J925" i="5"/>
  <c r="I925" i="5"/>
  <c r="H925" i="5"/>
  <c r="G925" i="5"/>
  <c r="F925" i="5"/>
  <c r="E925" i="5"/>
  <c r="I925" i="4"/>
  <c r="E933" i="5"/>
  <c r="T933" i="5"/>
  <c r="D933" i="5"/>
  <c r="S933" i="5"/>
  <c r="C933" i="5"/>
  <c r="H933" i="5"/>
  <c r="J933" i="5"/>
  <c r="I933" i="5"/>
  <c r="G933" i="5"/>
  <c r="F933" i="5"/>
  <c r="R933" i="5"/>
  <c r="I933" i="4"/>
  <c r="E941" i="5"/>
  <c r="T941" i="5"/>
  <c r="D941" i="5"/>
  <c r="S941" i="5"/>
  <c r="C941" i="5"/>
  <c r="R941" i="5"/>
  <c r="J941" i="5"/>
  <c r="H941" i="5"/>
  <c r="I941" i="5"/>
  <c r="G941" i="5"/>
  <c r="F941" i="5"/>
  <c r="I941" i="4"/>
  <c r="E949" i="5"/>
  <c r="T949" i="5"/>
  <c r="D949" i="5"/>
  <c r="P949" i="5" s="1"/>
  <c r="S949" i="5"/>
  <c r="C949" i="5"/>
  <c r="R949" i="5"/>
  <c r="J949" i="5"/>
  <c r="I949" i="5"/>
  <c r="H949" i="5"/>
  <c r="G949" i="5"/>
  <c r="F949" i="5"/>
  <c r="I949" i="4"/>
  <c r="E957" i="5"/>
  <c r="T957" i="5"/>
  <c r="D957" i="5"/>
  <c r="S957" i="5"/>
  <c r="C957" i="5"/>
  <c r="R957" i="5"/>
  <c r="J957" i="5"/>
  <c r="I957" i="5"/>
  <c r="H957" i="5"/>
  <c r="G957" i="5"/>
  <c r="F957" i="5"/>
  <c r="E965" i="5"/>
  <c r="T965" i="5"/>
  <c r="D965" i="5"/>
  <c r="P965" i="5" s="1"/>
  <c r="S965" i="5"/>
  <c r="C965" i="5"/>
  <c r="R965" i="5"/>
  <c r="J965" i="5"/>
  <c r="I965" i="5"/>
  <c r="H965" i="5"/>
  <c r="G965" i="5"/>
  <c r="F965" i="5"/>
  <c r="I965" i="4"/>
  <c r="E973" i="5"/>
  <c r="T973" i="5"/>
  <c r="D973" i="5"/>
  <c r="S973" i="5"/>
  <c r="C973" i="5"/>
  <c r="R973" i="5"/>
  <c r="J973" i="5"/>
  <c r="I973" i="5"/>
  <c r="H973" i="5"/>
  <c r="G973" i="5"/>
  <c r="F973" i="5"/>
  <c r="I973" i="4"/>
  <c r="E981" i="5"/>
  <c r="T981" i="5"/>
  <c r="D981" i="5"/>
  <c r="N981" i="5" s="1"/>
  <c r="S981" i="5"/>
  <c r="C981" i="5"/>
  <c r="R981" i="5"/>
  <c r="J981" i="5"/>
  <c r="I981" i="5"/>
  <c r="H981" i="5"/>
  <c r="G981" i="5"/>
  <c r="F981" i="5"/>
  <c r="I981" i="4"/>
  <c r="E989" i="5"/>
  <c r="T989" i="5"/>
  <c r="D989" i="5"/>
  <c r="S989" i="5"/>
  <c r="C989" i="5"/>
  <c r="R989" i="5"/>
  <c r="J989" i="5"/>
  <c r="I989" i="5"/>
  <c r="H989" i="5"/>
  <c r="G989" i="5"/>
  <c r="F989" i="5"/>
  <c r="I989" i="4"/>
  <c r="E997" i="5"/>
  <c r="T997" i="5"/>
  <c r="D997" i="5"/>
  <c r="O997" i="5" s="1"/>
  <c r="S997" i="5"/>
  <c r="C997" i="5"/>
  <c r="R997" i="5"/>
  <c r="J997" i="5"/>
  <c r="I997" i="5"/>
  <c r="H997" i="5"/>
  <c r="G997" i="5"/>
  <c r="F997" i="5"/>
  <c r="I997" i="4"/>
  <c r="E1005" i="5"/>
  <c r="T1005" i="5"/>
  <c r="D1005" i="5"/>
  <c r="S1005" i="5"/>
  <c r="C1005" i="5"/>
  <c r="R1005" i="5"/>
  <c r="J1005" i="5"/>
  <c r="I1005" i="5"/>
  <c r="H1005" i="5"/>
  <c r="G1005" i="5"/>
  <c r="F1005" i="5"/>
  <c r="I1005" i="4"/>
  <c r="E1013" i="5"/>
  <c r="T1013" i="5"/>
  <c r="D1013" i="5"/>
  <c r="S1013" i="5"/>
  <c r="C1013" i="5"/>
  <c r="R1013" i="5"/>
  <c r="J1013" i="5"/>
  <c r="I1013" i="5"/>
  <c r="H1013" i="5"/>
  <c r="G1013" i="5"/>
  <c r="F1013" i="5"/>
  <c r="I1013" i="4"/>
  <c r="E1021" i="5"/>
  <c r="T1021" i="5"/>
  <c r="D1021" i="5"/>
  <c r="S1021" i="5"/>
  <c r="C1021" i="5"/>
  <c r="R1021" i="5"/>
  <c r="J1021" i="5"/>
  <c r="I1021" i="5"/>
  <c r="H1021" i="5"/>
  <c r="G1021" i="5"/>
  <c r="F1021" i="5"/>
  <c r="I1021" i="4"/>
  <c r="E1029" i="5"/>
  <c r="T1029" i="5"/>
  <c r="D1029" i="5"/>
  <c r="O1029" i="5" s="1"/>
  <c r="S1029" i="5"/>
  <c r="C1029" i="5"/>
  <c r="R1029" i="5"/>
  <c r="J1029" i="5"/>
  <c r="I1029" i="5"/>
  <c r="H1029" i="5"/>
  <c r="G1029" i="5"/>
  <c r="F1029" i="5"/>
  <c r="E1037" i="5"/>
  <c r="T1037" i="5"/>
  <c r="D1037" i="5"/>
  <c r="S1037" i="5"/>
  <c r="C1037" i="5"/>
  <c r="R1037" i="5"/>
  <c r="J1037" i="5"/>
  <c r="I1037" i="5"/>
  <c r="H1037" i="5"/>
  <c r="G1037" i="5"/>
  <c r="F1037" i="5"/>
  <c r="E1045" i="5"/>
  <c r="T1045" i="5"/>
  <c r="D1045" i="5"/>
  <c r="P1045" i="5" s="1"/>
  <c r="S1045" i="5"/>
  <c r="C1045" i="5"/>
  <c r="R1045" i="5"/>
  <c r="J1045" i="5"/>
  <c r="I1045" i="5"/>
  <c r="H1045" i="5"/>
  <c r="G1045" i="5"/>
  <c r="F1045" i="5"/>
  <c r="E1053" i="5"/>
  <c r="T1053" i="5"/>
  <c r="D1053" i="5"/>
  <c r="S1053" i="5"/>
  <c r="C1053" i="5"/>
  <c r="R1053" i="5"/>
  <c r="J1053" i="5"/>
  <c r="I1053" i="5"/>
  <c r="H1053" i="5"/>
  <c r="G1053" i="5"/>
  <c r="F1053" i="5"/>
  <c r="I1053" i="4"/>
  <c r="E1061" i="5"/>
  <c r="T1061" i="5"/>
  <c r="D1061" i="5"/>
  <c r="S1061" i="5"/>
  <c r="C1061" i="5"/>
  <c r="R1061" i="5"/>
  <c r="J1061" i="5"/>
  <c r="I1061" i="5"/>
  <c r="H1061" i="5"/>
  <c r="G1061" i="5"/>
  <c r="F1061" i="5"/>
  <c r="I1061" i="4"/>
  <c r="E1069" i="5"/>
  <c r="T1069" i="5"/>
  <c r="D1069" i="5"/>
  <c r="P1069" i="5" s="1"/>
  <c r="S1069" i="5"/>
  <c r="C1069" i="5"/>
  <c r="R1069" i="5"/>
  <c r="J1069" i="5"/>
  <c r="I1069" i="5"/>
  <c r="H1069" i="5"/>
  <c r="G1069" i="5"/>
  <c r="F1069" i="5"/>
  <c r="I1069" i="4"/>
  <c r="E1077" i="5"/>
  <c r="T1077" i="5"/>
  <c r="D1077" i="5"/>
  <c r="S1077" i="5"/>
  <c r="C1077" i="5"/>
  <c r="R1077" i="5"/>
  <c r="J1077" i="5"/>
  <c r="I1077" i="5"/>
  <c r="H1077" i="5"/>
  <c r="G1077" i="5"/>
  <c r="F1077" i="5"/>
  <c r="I1077" i="4"/>
  <c r="E1085" i="5"/>
  <c r="T1085" i="5"/>
  <c r="D1085" i="5"/>
  <c r="O1085" i="5" s="1"/>
  <c r="S1085" i="5"/>
  <c r="C1085" i="5"/>
  <c r="R1085" i="5"/>
  <c r="J1085" i="5"/>
  <c r="I1085" i="5"/>
  <c r="H1085" i="5"/>
  <c r="G1085" i="5"/>
  <c r="F1085" i="5"/>
  <c r="I1085" i="4"/>
  <c r="E1093" i="5"/>
  <c r="T1093" i="5"/>
  <c r="D1093" i="5"/>
  <c r="P1093" i="5" s="1"/>
  <c r="S1093" i="5"/>
  <c r="C1093" i="5"/>
  <c r="R1093" i="5"/>
  <c r="J1093" i="5"/>
  <c r="I1093" i="5"/>
  <c r="H1093" i="5"/>
  <c r="G1093" i="5"/>
  <c r="F1093" i="5"/>
  <c r="I1093" i="4"/>
  <c r="E1101" i="5"/>
  <c r="T1101" i="5"/>
  <c r="D1101" i="5"/>
  <c r="P1101" i="5" s="1"/>
  <c r="S1101" i="5"/>
  <c r="C1101" i="5"/>
  <c r="R1101" i="5"/>
  <c r="J1101" i="5"/>
  <c r="I1101" i="5"/>
  <c r="H1101" i="5"/>
  <c r="G1101" i="5"/>
  <c r="F1101" i="5"/>
  <c r="I1101" i="4"/>
  <c r="E1109" i="5"/>
  <c r="T1109" i="5"/>
  <c r="D1109" i="5"/>
  <c r="S1109" i="5"/>
  <c r="C1109" i="5"/>
  <c r="R1109" i="5"/>
  <c r="J1109" i="5"/>
  <c r="I1109" i="5"/>
  <c r="H1109" i="5"/>
  <c r="G1109" i="5"/>
  <c r="F1109" i="5"/>
  <c r="E1117" i="5"/>
  <c r="T1117" i="5"/>
  <c r="D1117" i="5"/>
  <c r="S1117" i="5"/>
  <c r="C1117" i="5"/>
  <c r="R1117" i="5"/>
  <c r="J1117" i="5"/>
  <c r="I1117" i="5"/>
  <c r="H1117" i="5"/>
  <c r="G1117" i="5"/>
  <c r="F1117" i="5"/>
  <c r="E1125" i="5"/>
  <c r="T1125" i="5"/>
  <c r="D1125" i="5"/>
  <c r="S1125" i="5"/>
  <c r="C1125" i="5"/>
  <c r="R1125" i="5"/>
  <c r="J1125" i="5"/>
  <c r="I1125" i="5"/>
  <c r="H1125" i="5"/>
  <c r="G1125" i="5"/>
  <c r="F1125" i="5"/>
  <c r="E1133" i="5"/>
  <c r="T1133" i="5"/>
  <c r="D1133" i="5"/>
  <c r="S1133" i="5"/>
  <c r="C1133" i="5"/>
  <c r="R1133" i="5"/>
  <c r="J1133" i="5"/>
  <c r="I1133" i="5"/>
  <c r="H1133" i="5"/>
  <c r="G1133" i="5"/>
  <c r="F1133" i="5"/>
  <c r="E1141" i="5"/>
  <c r="T1141" i="5"/>
  <c r="D1141" i="5"/>
  <c r="S1141" i="5"/>
  <c r="C1141" i="5"/>
  <c r="R1141" i="5"/>
  <c r="J1141" i="5"/>
  <c r="I1141" i="5"/>
  <c r="H1141" i="5"/>
  <c r="G1141" i="5"/>
  <c r="F1141" i="5"/>
  <c r="E1149" i="5"/>
  <c r="T1149" i="5"/>
  <c r="D1149" i="5"/>
  <c r="S1149" i="5"/>
  <c r="C1149" i="5"/>
  <c r="R1149" i="5"/>
  <c r="J1149" i="5"/>
  <c r="I1149" i="5"/>
  <c r="H1149" i="5"/>
  <c r="G1149" i="5"/>
  <c r="F1149" i="5"/>
  <c r="E1157" i="5"/>
  <c r="T1157" i="5"/>
  <c r="D1157" i="5"/>
  <c r="S1157" i="5"/>
  <c r="C1157" i="5"/>
  <c r="R1157" i="5"/>
  <c r="J1157" i="5"/>
  <c r="I1157" i="5"/>
  <c r="H1157" i="5"/>
  <c r="G1157" i="5"/>
  <c r="F1157" i="5"/>
  <c r="E1165" i="5"/>
  <c r="T1165" i="5"/>
  <c r="D1165" i="5"/>
  <c r="N1165" i="5" s="1"/>
  <c r="S1165" i="5"/>
  <c r="C1165" i="5"/>
  <c r="R1165" i="5"/>
  <c r="J1165" i="5"/>
  <c r="I1165" i="5"/>
  <c r="H1165" i="5"/>
  <c r="G1165" i="5"/>
  <c r="F1165" i="5"/>
  <c r="E1173" i="5"/>
  <c r="T1173" i="5"/>
  <c r="D1173" i="5"/>
  <c r="S1173" i="5"/>
  <c r="C1173" i="5"/>
  <c r="R1173" i="5"/>
  <c r="J1173" i="5"/>
  <c r="I1173" i="5"/>
  <c r="H1173" i="5"/>
  <c r="G1173" i="5"/>
  <c r="F1173" i="5"/>
  <c r="E1181" i="5"/>
  <c r="T1181" i="5"/>
  <c r="D1181" i="5"/>
  <c r="S1181" i="5"/>
  <c r="C1181" i="5"/>
  <c r="R1181" i="5"/>
  <c r="J1181" i="5"/>
  <c r="I1181" i="5"/>
  <c r="H1181" i="5"/>
  <c r="G1181" i="5"/>
  <c r="F1181" i="5"/>
  <c r="E1189" i="5"/>
  <c r="T1189" i="5"/>
  <c r="D1189" i="5"/>
  <c r="Q1189" i="5" s="1"/>
  <c r="S1189" i="5"/>
  <c r="C1189" i="5"/>
  <c r="R1189" i="5"/>
  <c r="J1189" i="5"/>
  <c r="I1189" i="5"/>
  <c r="H1189" i="5"/>
  <c r="G1189" i="5"/>
  <c r="F1189" i="5"/>
  <c r="E1197" i="5"/>
  <c r="T1197" i="5"/>
  <c r="D1197" i="5"/>
  <c r="S1197" i="5"/>
  <c r="C1197" i="5"/>
  <c r="R1197" i="5"/>
  <c r="J1197" i="5"/>
  <c r="I1197" i="5"/>
  <c r="H1197" i="5"/>
  <c r="G1197" i="5"/>
  <c r="F1197" i="5"/>
  <c r="E1205" i="5"/>
  <c r="T1205" i="5"/>
  <c r="D1205" i="5"/>
  <c r="S1205" i="5"/>
  <c r="C1205" i="5"/>
  <c r="R1205" i="5"/>
  <c r="J1205" i="5"/>
  <c r="I1205" i="5"/>
  <c r="H1205" i="5"/>
  <c r="G1205" i="5"/>
  <c r="F1205" i="5"/>
  <c r="E1213" i="5"/>
  <c r="T1213" i="5"/>
  <c r="D1213" i="5"/>
  <c r="S1213" i="5"/>
  <c r="C1213" i="5"/>
  <c r="R1213" i="5"/>
  <c r="J1213" i="5"/>
  <c r="I1213" i="5"/>
  <c r="H1213" i="5"/>
  <c r="G1213" i="5"/>
  <c r="F1213" i="5"/>
  <c r="E1221" i="5"/>
  <c r="T1221" i="5"/>
  <c r="D1221" i="5"/>
  <c r="S1221" i="5"/>
  <c r="C1221" i="5"/>
  <c r="R1221" i="5"/>
  <c r="J1221" i="5"/>
  <c r="I1221" i="5"/>
  <c r="H1221" i="5"/>
  <c r="G1221" i="5"/>
  <c r="F1221" i="5"/>
  <c r="E1229" i="5"/>
  <c r="T1229" i="5"/>
  <c r="D1229" i="5"/>
  <c r="S1229" i="5"/>
  <c r="C1229" i="5"/>
  <c r="R1229" i="5"/>
  <c r="J1229" i="5"/>
  <c r="I1229" i="5"/>
  <c r="H1229" i="5"/>
  <c r="G1229" i="5"/>
  <c r="F1229" i="5"/>
  <c r="E1237" i="5"/>
  <c r="T1237" i="5"/>
  <c r="D1237" i="5"/>
  <c r="S1237" i="5"/>
  <c r="C1237" i="5"/>
  <c r="R1237" i="5"/>
  <c r="J1237" i="5"/>
  <c r="I1237" i="5"/>
  <c r="H1237" i="5"/>
  <c r="G1237" i="5"/>
  <c r="F1237" i="5"/>
  <c r="E1245" i="5"/>
  <c r="T1245" i="5"/>
  <c r="D1245" i="5"/>
  <c r="M1245" i="5" s="1"/>
  <c r="S1245" i="5"/>
  <c r="C1245" i="5"/>
  <c r="R1245" i="5"/>
  <c r="J1245" i="5"/>
  <c r="I1245" i="5"/>
  <c r="H1245" i="5"/>
  <c r="G1245" i="5"/>
  <c r="F1245" i="5"/>
  <c r="E1253" i="5"/>
  <c r="T1253" i="5"/>
  <c r="D1253" i="5"/>
  <c r="L1253" i="5" s="1"/>
  <c r="S1253" i="5"/>
  <c r="C1253" i="5"/>
  <c r="R1253" i="5"/>
  <c r="J1253" i="5"/>
  <c r="I1253" i="5"/>
  <c r="H1253" i="5"/>
  <c r="G1253" i="5"/>
  <c r="F1253" i="5"/>
  <c r="E1261" i="5"/>
  <c r="T1261" i="5"/>
  <c r="D1261" i="5"/>
  <c r="O1261" i="5" s="1"/>
  <c r="S1261" i="5"/>
  <c r="C1261" i="5"/>
  <c r="R1261" i="5"/>
  <c r="J1261" i="5"/>
  <c r="I1261" i="5"/>
  <c r="H1261" i="5"/>
  <c r="G1261" i="5"/>
  <c r="F1261" i="5"/>
  <c r="E1269" i="5"/>
  <c r="T1269" i="5"/>
  <c r="D1269" i="5"/>
  <c r="N1269" i="5" s="1"/>
  <c r="S1269" i="5"/>
  <c r="C1269" i="5"/>
  <c r="R1269" i="5"/>
  <c r="J1269" i="5"/>
  <c r="I1269" i="5"/>
  <c r="H1269" i="5"/>
  <c r="G1269" i="5"/>
  <c r="F1269" i="5"/>
  <c r="E1277" i="5"/>
  <c r="T1277" i="5"/>
  <c r="D1277" i="5"/>
  <c r="M1277" i="5" s="1"/>
  <c r="S1277" i="5"/>
  <c r="C1277" i="5"/>
  <c r="R1277" i="5"/>
  <c r="J1277" i="5"/>
  <c r="I1277" i="5"/>
  <c r="H1277" i="5"/>
  <c r="G1277" i="5"/>
  <c r="F1277" i="5"/>
  <c r="E1285" i="5"/>
  <c r="T1285" i="5"/>
  <c r="D1285" i="5"/>
  <c r="S1285" i="5"/>
  <c r="C1285" i="5"/>
  <c r="R1285" i="5"/>
  <c r="J1285" i="5"/>
  <c r="I1285" i="5"/>
  <c r="H1285" i="5"/>
  <c r="G1285" i="5"/>
  <c r="F1285" i="5"/>
  <c r="E1293" i="5"/>
  <c r="T1293" i="5"/>
  <c r="D1293" i="5"/>
  <c r="S1293" i="5"/>
  <c r="C1293" i="5"/>
  <c r="R1293" i="5"/>
  <c r="J1293" i="5"/>
  <c r="I1293" i="5"/>
  <c r="H1293" i="5"/>
  <c r="G1293" i="5"/>
  <c r="F1293" i="5"/>
  <c r="E1301" i="5"/>
  <c r="T1301" i="5"/>
  <c r="D1301" i="5"/>
  <c r="P1301" i="5" s="1"/>
  <c r="S1301" i="5"/>
  <c r="C1301" i="5"/>
  <c r="R1301" i="5"/>
  <c r="J1301" i="5"/>
  <c r="I1301" i="5"/>
  <c r="H1301" i="5"/>
  <c r="G1301" i="5"/>
  <c r="F1301" i="5"/>
  <c r="E1309" i="5"/>
  <c r="T1309" i="5"/>
  <c r="D1309" i="5"/>
  <c r="S1309" i="5"/>
  <c r="C1309" i="5"/>
  <c r="R1309" i="5"/>
  <c r="J1309" i="5"/>
  <c r="I1309" i="5"/>
  <c r="H1309" i="5"/>
  <c r="G1309" i="5"/>
  <c r="F1309" i="5"/>
  <c r="E1317" i="5"/>
  <c r="T1317" i="5"/>
  <c r="D1317" i="5"/>
  <c r="P1317" i="5" s="1"/>
  <c r="S1317" i="5"/>
  <c r="C1317" i="5"/>
  <c r="R1317" i="5"/>
  <c r="J1317" i="5"/>
  <c r="I1317" i="5"/>
  <c r="H1317" i="5"/>
  <c r="G1317" i="5"/>
  <c r="F1317" i="5"/>
  <c r="E1325" i="5"/>
  <c r="T1325" i="5"/>
  <c r="D1325" i="5"/>
  <c r="S1325" i="5"/>
  <c r="C1325" i="5"/>
  <c r="R1325" i="5"/>
  <c r="J1325" i="5"/>
  <c r="I1325" i="5"/>
  <c r="H1325" i="5"/>
  <c r="G1325" i="5"/>
  <c r="F1325" i="5"/>
  <c r="E1333" i="5"/>
  <c r="T1333" i="5"/>
  <c r="D1333" i="5"/>
  <c r="S1333" i="5"/>
  <c r="C1333" i="5"/>
  <c r="R1333" i="5"/>
  <c r="J1333" i="5"/>
  <c r="I1333" i="5"/>
  <c r="H1333" i="5"/>
  <c r="G1333" i="5"/>
  <c r="F1333" i="5"/>
  <c r="E1341" i="5"/>
  <c r="T1341" i="5"/>
  <c r="D1341" i="5"/>
  <c r="S1341" i="5"/>
  <c r="C1341" i="5"/>
  <c r="R1341" i="5"/>
  <c r="J1341" i="5"/>
  <c r="I1341" i="5"/>
  <c r="H1341" i="5"/>
  <c r="G1341" i="5"/>
  <c r="F1341" i="5"/>
  <c r="E1349" i="5"/>
  <c r="T1349" i="5"/>
  <c r="D1349" i="5"/>
  <c r="S1349" i="5"/>
  <c r="C1349" i="5"/>
  <c r="R1349" i="5"/>
  <c r="J1349" i="5"/>
  <c r="I1349" i="5"/>
  <c r="H1349" i="5"/>
  <c r="G1349" i="5"/>
  <c r="F1349" i="5"/>
  <c r="E1357" i="5"/>
  <c r="T1357" i="5"/>
  <c r="D1357" i="5"/>
  <c r="S1357" i="5"/>
  <c r="C1357" i="5"/>
  <c r="R1357" i="5"/>
  <c r="J1357" i="5"/>
  <c r="I1357" i="5"/>
  <c r="H1357" i="5"/>
  <c r="G1357" i="5"/>
  <c r="F1357" i="5"/>
  <c r="E1365" i="5"/>
  <c r="T1365" i="5"/>
  <c r="D1365" i="5"/>
  <c r="M1365" i="5" s="1"/>
  <c r="S1365" i="5"/>
  <c r="C1365" i="5"/>
  <c r="R1365" i="5"/>
  <c r="J1365" i="5"/>
  <c r="I1365" i="5"/>
  <c r="H1365" i="5"/>
  <c r="G1365" i="5"/>
  <c r="F1365" i="5"/>
  <c r="E1373" i="5"/>
  <c r="T1373" i="5"/>
  <c r="D1373" i="5"/>
  <c r="S1373" i="5"/>
  <c r="C1373" i="5"/>
  <c r="R1373" i="5"/>
  <c r="J1373" i="5"/>
  <c r="I1373" i="5"/>
  <c r="H1373" i="5"/>
  <c r="G1373" i="5"/>
  <c r="F1373" i="5"/>
  <c r="E1381" i="5"/>
  <c r="T1381" i="5"/>
  <c r="D1381" i="5"/>
  <c r="S1381" i="5"/>
  <c r="C1381" i="5"/>
  <c r="R1381" i="5"/>
  <c r="J1381" i="5"/>
  <c r="I1381" i="5"/>
  <c r="H1381" i="5"/>
  <c r="G1381" i="5"/>
  <c r="F1381" i="5"/>
  <c r="E1389" i="5"/>
  <c r="T1389" i="5"/>
  <c r="D1389" i="5"/>
  <c r="S1389" i="5"/>
  <c r="C1389" i="5"/>
  <c r="R1389" i="5"/>
  <c r="J1389" i="5"/>
  <c r="I1389" i="5"/>
  <c r="H1389" i="5"/>
  <c r="G1389" i="5"/>
  <c r="F1389" i="5"/>
  <c r="E1397" i="5"/>
  <c r="T1397" i="5"/>
  <c r="D1397" i="5"/>
  <c r="M1397" i="5" s="1"/>
  <c r="S1397" i="5"/>
  <c r="C1397" i="5"/>
  <c r="R1397" i="5"/>
  <c r="J1397" i="5"/>
  <c r="I1397" i="5"/>
  <c r="H1397" i="5"/>
  <c r="G1397" i="5"/>
  <c r="F1397" i="5"/>
  <c r="E1405" i="5"/>
  <c r="T1405" i="5"/>
  <c r="D1405" i="5"/>
  <c r="S1405" i="5"/>
  <c r="C1405" i="5"/>
  <c r="R1405" i="5"/>
  <c r="J1405" i="5"/>
  <c r="I1405" i="5"/>
  <c r="H1405" i="5"/>
  <c r="G1405" i="5"/>
  <c r="F1405" i="5"/>
  <c r="R1413" i="5"/>
  <c r="J1413" i="5"/>
  <c r="I1413" i="5"/>
  <c r="H1413" i="5"/>
  <c r="G1413" i="5"/>
  <c r="F1413" i="5"/>
  <c r="E1413" i="5"/>
  <c r="T1413" i="5"/>
  <c r="D1413" i="5"/>
  <c r="S1413" i="5"/>
  <c r="C1413" i="5"/>
  <c r="R1421" i="5"/>
  <c r="J1421" i="5"/>
  <c r="I1421" i="5"/>
  <c r="H1421" i="5"/>
  <c r="G1421" i="5"/>
  <c r="F1421" i="5"/>
  <c r="E1421" i="5"/>
  <c r="T1421" i="5"/>
  <c r="D1421" i="5"/>
  <c r="C1421" i="5"/>
  <c r="S1421" i="5"/>
  <c r="R1429" i="5"/>
  <c r="J1429" i="5"/>
  <c r="I1429" i="5"/>
  <c r="H1429" i="5"/>
  <c r="G1429" i="5"/>
  <c r="F1429" i="5"/>
  <c r="E1429" i="5"/>
  <c r="T1429" i="5"/>
  <c r="D1429" i="5"/>
  <c r="S1429" i="5"/>
  <c r="C1429" i="5"/>
  <c r="R1437" i="5"/>
  <c r="J1437" i="5"/>
  <c r="I1437" i="5"/>
  <c r="H1437" i="5"/>
  <c r="G1437" i="5"/>
  <c r="F1437" i="5"/>
  <c r="E1437" i="5"/>
  <c r="T1437" i="5"/>
  <c r="D1437" i="5"/>
  <c r="C1437" i="5"/>
  <c r="S1437" i="5"/>
  <c r="R1445" i="5"/>
  <c r="J1445" i="5"/>
  <c r="I1445" i="5"/>
  <c r="H1445" i="5"/>
  <c r="G1445" i="5"/>
  <c r="F1445" i="5"/>
  <c r="E1445" i="5"/>
  <c r="T1445" i="5"/>
  <c r="D1445" i="5"/>
  <c r="Q1445" i="5" s="1"/>
  <c r="S1445" i="5"/>
  <c r="C1445" i="5"/>
  <c r="R1453" i="5"/>
  <c r="J1453" i="5"/>
  <c r="I1453" i="5"/>
  <c r="H1453" i="5"/>
  <c r="G1453" i="5"/>
  <c r="F1453" i="5"/>
  <c r="E1453" i="5"/>
  <c r="T1453" i="5"/>
  <c r="D1453" i="5"/>
  <c r="K1453" i="5" s="1"/>
  <c r="C1453" i="5"/>
  <c r="S1453" i="5"/>
  <c r="R1461" i="5"/>
  <c r="J1461" i="5"/>
  <c r="I1461" i="5"/>
  <c r="H1461" i="5"/>
  <c r="G1461" i="5"/>
  <c r="F1461" i="5"/>
  <c r="E1461" i="5"/>
  <c r="T1461" i="5"/>
  <c r="D1461" i="5"/>
  <c r="M1461" i="5" s="1"/>
  <c r="S1461" i="5"/>
  <c r="C1461" i="5"/>
  <c r="R1469" i="5"/>
  <c r="J1469" i="5"/>
  <c r="I1469" i="5"/>
  <c r="H1469" i="5"/>
  <c r="G1469" i="5"/>
  <c r="F1469" i="5"/>
  <c r="E1469" i="5"/>
  <c r="T1469" i="5"/>
  <c r="D1469" i="5"/>
  <c r="C1469" i="5"/>
  <c r="S1469" i="5"/>
  <c r="R1485" i="5"/>
  <c r="J1485" i="5"/>
  <c r="I1485" i="5"/>
  <c r="H1485" i="5"/>
  <c r="G1485" i="5"/>
  <c r="F1485" i="5"/>
  <c r="E1485" i="5"/>
  <c r="T1485" i="5"/>
  <c r="D1485" i="5"/>
  <c r="O1485" i="5" s="1"/>
  <c r="C1485" i="5"/>
  <c r="S1485" i="5"/>
  <c r="R1493" i="5"/>
  <c r="J1493" i="5"/>
  <c r="I1493" i="5"/>
  <c r="H1493" i="5"/>
  <c r="G1493" i="5"/>
  <c r="F1493" i="5"/>
  <c r="E1493" i="5"/>
  <c r="T1493" i="5"/>
  <c r="D1493" i="5"/>
  <c r="O1493" i="5" s="1"/>
  <c r="S1493" i="5"/>
  <c r="C1493" i="5"/>
  <c r="R1501" i="5"/>
  <c r="J1501" i="5"/>
  <c r="I1501" i="5"/>
  <c r="H1501" i="5"/>
  <c r="G1501" i="5"/>
  <c r="F1501" i="5"/>
  <c r="E1501" i="5"/>
  <c r="T1501" i="5"/>
  <c r="D1501" i="5"/>
  <c r="K1501" i="5" s="1"/>
  <c r="C1501" i="5"/>
  <c r="S1501" i="5"/>
  <c r="R1509" i="5"/>
  <c r="J1509" i="5"/>
  <c r="I1509" i="5"/>
  <c r="H1509" i="5"/>
  <c r="G1509" i="5"/>
  <c r="F1509" i="5"/>
  <c r="E1509" i="5"/>
  <c r="T1509" i="5"/>
  <c r="D1509" i="5"/>
  <c r="S1509" i="5"/>
  <c r="C1509" i="5"/>
  <c r="R1517" i="5"/>
  <c r="J1517" i="5"/>
  <c r="I1517" i="5"/>
  <c r="H1517" i="5"/>
  <c r="G1517" i="5"/>
  <c r="F1517" i="5"/>
  <c r="E1517" i="5"/>
  <c r="T1517" i="5"/>
  <c r="D1517" i="5"/>
  <c r="C1517" i="5"/>
  <c r="S1517" i="5"/>
  <c r="R1533" i="5"/>
  <c r="J1533" i="5"/>
  <c r="I1533" i="5"/>
  <c r="H1533" i="5"/>
  <c r="G1533" i="5"/>
  <c r="F1533" i="5"/>
  <c r="E1533" i="5"/>
  <c r="T1533" i="5"/>
  <c r="D1533" i="5"/>
  <c r="N1533" i="5" s="1"/>
  <c r="C1533" i="5"/>
  <c r="S1533" i="5"/>
  <c r="R1541" i="5"/>
  <c r="J1541" i="5"/>
  <c r="I1541" i="5"/>
  <c r="H1541" i="5"/>
  <c r="G1541" i="5"/>
  <c r="F1541" i="5"/>
  <c r="E1541" i="5"/>
  <c r="T1541" i="5"/>
  <c r="D1541" i="5"/>
  <c r="S1541" i="5"/>
  <c r="C1541" i="5"/>
  <c r="R1549" i="5"/>
  <c r="J1549" i="5"/>
  <c r="I1549" i="5"/>
  <c r="H1549" i="5"/>
  <c r="G1549" i="5"/>
  <c r="F1549" i="5"/>
  <c r="E1549" i="5"/>
  <c r="T1549" i="5"/>
  <c r="D1549" i="5"/>
  <c r="C1549" i="5"/>
  <c r="S1549" i="5"/>
  <c r="R1565" i="5"/>
  <c r="J1565" i="5"/>
  <c r="I1565" i="5"/>
  <c r="H1565" i="5"/>
  <c r="G1565" i="5"/>
  <c r="F1565" i="5"/>
  <c r="E1565" i="5"/>
  <c r="T1565" i="5"/>
  <c r="D1565" i="5"/>
  <c r="C1565" i="5"/>
  <c r="S1565" i="5"/>
  <c r="R1573" i="5"/>
  <c r="J1573" i="5"/>
  <c r="I1573" i="5"/>
  <c r="H1573" i="5"/>
  <c r="G1573" i="5"/>
  <c r="F1573" i="5"/>
  <c r="E1573" i="5"/>
  <c r="T1573" i="5"/>
  <c r="D1573" i="5"/>
  <c r="S1573" i="5"/>
  <c r="C1573" i="5"/>
  <c r="H1581" i="5"/>
  <c r="F1581" i="5"/>
  <c r="D1581" i="5"/>
  <c r="C1581" i="5"/>
  <c r="R1589" i="5"/>
  <c r="J1589" i="5"/>
  <c r="I1589" i="5"/>
  <c r="H1589" i="5"/>
  <c r="G1589" i="5"/>
  <c r="F1589" i="5"/>
  <c r="E1589" i="5"/>
  <c r="T1589" i="5"/>
  <c r="D1589" i="5"/>
  <c r="O1589" i="5" s="1"/>
  <c r="S1589" i="5"/>
  <c r="C1589" i="5"/>
  <c r="R1597" i="5"/>
  <c r="J1597" i="5"/>
  <c r="I1597" i="5"/>
  <c r="H1597" i="5"/>
  <c r="G1597" i="5"/>
  <c r="F1597" i="5"/>
  <c r="E1597" i="5"/>
  <c r="T1597" i="5"/>
  <c r="D1597" i="5"/>
  <c r="C1597" i="5"/>
  <c r="S1597" i="5"/>
  <c r="R1605" i="5"/>
  <c r="J1605" i="5"/>
  <c r="I1605" i="5"/>
  <c r="H1605" i="5"/>
  <c r="G1605" i="5"/>
  <c r="F1605" i="5"/>
  <c r="E1605" i="5"/>
  <c r="T1605" i="5"/>
  <c r="D1605" i="5"/>
  <c r="S1605" i="5"/>
  <c r="C1605" i="5"/>
  <c r="I1613" i="5"/>
  <c r="E1613" i="5"/>
  <c r="T1613" i="5"/>
  <c r="R1621" i="5"/>
  <c r="J1621" i="5"/>
  <c r="I1621" i="5"/>
  <c r="H1621" i="5"/>
  <c r="G1621" i="5"/>
  <c r="F1621" i="5"/>
  <c r="E1621" i="5"/>
  <c r="T1621" i="5"/>
  <c r="D1621" i="5"/>
  <c r="L1621" i="5" s="1"/>
  <c r="S1621" i="5"/>
  <c r="C1621" i="5"/>
  <c r="R1637" i="5"/>
  <c r="J1637" i="5"/>
  <c r="I1637" i="5"/>
  <c r="H1637" i="5"/>
  <c r="G1637" i="5"/>
  <c r="F1637" i="5"/>
  <c r="E1637" i="5"/>
  <c r="T1637" i="5"/>
  <c r="D1637" i="5"/>
  <c r="S1637" i="5"/>
  <c r="C1637" i="5"/>
  <c r="R1653" i="5"/>
  <c r="J1653" i="5"/>
  <c r="I1653" i="5"/>
  <c r="H1653" i="5"/>
  <c r="G1653" i="5"/>
  <c r="F1653" i="5"/>
  <c r="E1653" i="5"/>
  <c r="T1653" i="5"/>
  <c r="D1653" i="5"/>
  <c r="S1653" i="5"/>
  <c r="C1653" i="5"/>
  <c r="R1661" i="5"/>
  <c r="J1661" i="5"/>
  <c r="I1661" i="5"/>
  <c r="H1661" i="5"/>
  <c r="G1661" i="5"/>
  <c r="F1661" i="5"/>
  <c r="E1661" i="5"/>
  <c r="T1661" i="5"/>
  <c r="D1661" i="5"/>
  <c r="P1661" i="5" s="1"/>
  <c r="C1661" i="5"/>
  <c r="S1661" i="5"/>
  <c r="R1669" i="5"/>
  <c r="J1669" i="5"/>
  <c r="I1669" i="5"/>
  <c r="H1669" i="5"/>
  <c r="G1669" i="5"/>
  <c r="F1669" i="5"/>
  <c r="E1669" i="5"/>
  <c r="T1669" i="5"/>
  <c r="D1669" i="5"/>
  <c r="O1669" i="5" s="1"/>
  <c r="S1669" i="5"/>
  <c r="C1669" i="5"/>
  <c r="R1677" i="5"/>
  <c r="J1677" i="5"/>
  <c r="I1677" i="5"/>
  <c r="H1677" i="5"/>
  <c r="G1677" i="5"/>
  <c r="F1677" i="5"/>
  <c r="E1677" i="5"/>
  <c r="T1677" i="5"/>
  <c r="D1677" i="5"/>
  <c r="O1677" i="5" s="1"/>
  <c r="C1677" i="5"/>
  <c r="S1677" i="5"/>
  <c r="R1685" i="5"/>
  <c r="J1685" i="5"/>
  <c r="I1685" i="5"/>
  <c r="H1685" i="5"/>
  <c r="G1685" i="5"/>
  <c r="F1685" i="5"/>
  <c r="E1685" i="5"/>
  <c r="T1685" i="5"/>
  <c r="D1685" i="5"/>
  <c r="L1685" i="5" s="1"/>
  <c r="S1685" i="5"/>
  <c r="C1685" i="5"/>
  <c r="R1693" i="5"/>
  <c r="J1693" i="5"/>
  <c r="I1693" i="5"/>
  <c r="H1693" i="5"/>
  <c r="G1693" i="5"/>
  <c r="F1693" i="5"/>
  <c r="E1693" i="5"/>
  <c r="T1693" i="5"/>
  <c r="D1693" i="5"/>
  <c r="N1693" i="5" s="1"/>
  <c r="C1693" i="5"/>
  <c r="S1693" i="5"/>
  <c r="R1701" i="5"/>
  <c r="J1701" i="5"/>
  <c r="I1701" i="5"/>
  <c r="H1701" i="5"/>
  <c r="G1701" i="5"/>
  <c r="F1701" i="5"/>
  <c r="E1701" i="5"/>
  <c r="T1701" i="5"/>
  <c r="D1701" i="5"/>
  <c r="O1701" i="5" s="1"/>
  <c r="S1701" i="5"/>
  <c r="C1701" i="5"/>
  <c r="R1709" i="5"/>
  <c r="J1709" i="5"/>
  <c r="I1709" i="5"/>
  <c r="H1709" i="5"/>
  <c r="G1709" i="5"/>
  <c r="F1709" i="5"/>
  <c r="E1709" i="5"/>
  <c r="T1709" i="5"/>
  <c r="D1709" i="5"/>
  <c r="O1709" i="5" s="1"/>
  <c r="C1709" i="5"/>
  <c r="S1709" i="5"/>
  <c r="R1717" i="5"/>
  <c r="J1717" i="5"/>
  <c r="I1717" i="5"/>
  <c r="H1717" i="5"/>
  <c r="G1717" i="5"/>
  <c r="F1717" i="5"/>
  <c r="E1717" i="5"/>
  <c r="T1717" i="5"/>
  <c r="D1717" i="5"/>
  <c r="S1717" i="5"/>
  <c r="C1717" i="5"/>
  <c r="R1725" i="5"/>
  <c r="J1725" i="5"/>
  <c r="I1725" i="5"/>
  <c r="H1725" i="5"/>
  <c r="G1725" i="5"/>
  <c r="F1725" i="5"/>
  <c r="E1725" i="5"/>
  <c r="T1725" i="5"/>
  <c r="D1725" i="5"/>
  <c r="K1725" i="5" s="1"/>
  <c r="C1725" i="5"/>
  <c r="S1725" i="5"/>
  <c r="R1741" i="5"/>
  <c r="J1741" i="5"/>
  <c r="I1741" i="5"/>
  <c r="H1741" i="5"/>
  <c r="G1741" i="5"/>
  <c r="F1741" i="5"/>
  <c r="E1741" i="5"/>
  <c r="T1741" i="5"/>
  <c r="D1741" i="5"/>
  <c r="C1741" i="5"/>
  <c r="S1741" i="5"/>
  <c r="R1749" i="5"/>
  <c r="J1749" i="5"/>
  <c r="I1749" i="5"/>
  <c r="H1749" i="5"/>
  <c r="G1749" i="5"/>
  <c r="F1749" i="5"/>
  <c r="E1749" i="5"/>
  <c r="T1749" i="5"/>
  <c r="D1749" i="5"/>
  <c r="P1749" i="5" s="1"/>
  <c r="S1749" i="5"/>
  <c r="C1749" i="5"/>
  <c r="E1765" i="5"/>
  <c r="T1765" i="5"/>
  <c r="D1765" i="5"/>
  <c r="R1765" i="5"/>
  <c r="H1765" i="5"/>
  <c r="G1765" i="5"/>
  <c r="F1765" i="5"/>
  <c r="C1765" i="5"/>
  <c r="J1765" i="5"/>
  <c r="S1765" i="5"/>
  <c r="I1765" i="5"/>
  <c r="E1773" i="5"/>
  <c r="T1773" i="5"/>
  <c r="D1773" i="5"/>
  <c r="J1773" i="5"/>
  <c r="S1773" i="5"/>
  <c r="I1773" i="5"/>
  <c r="R1773" i="5"/>
  <c r="H1773" i="5"/>
  <c r="G1773" i="5"/>
  <c r="F1773" i="5"/>
  <c r="C1773" i="5"/>
  <c r="E1781" i="5"/>
  <c r="T1781" i="5"/>
  <c r="D1781" i="5"/>
  <c r="R1781" i="5"/>
  <c r="H1781" i="5"/>
  <c r="G1781" i="5"/>
  <c r="F1781" i="5"/>
  <c r="C1781" i="5"/>
  <c r="J1781" i="5"/>
  <c r="S1781" i="5"/>
  <c r="I1781" i="5"/>
  <c r="E1789" i="5"/>
  <c r="T1789" i="5"/>
  <c r="D1789" i="5"/>
  <c r="M1789" i="5" s="1"/>
  <c r="J1789" i="5"/>
  <c r="S1789" i="5"/>
  <c r="I1789" i="5"/>
  <c r="R1789" i="5"/>
  <c r="H1789" i="5"/>
  <c r="G1789" i="5"/>
  <c r="F1789" i="5"/>
  <c r="C1789" i="5"/>
  <c r="E1797" i="5"/>
  <c r="T1797" i="5"/>
  <c r="D1797" i="5"/>
  <c r="S1797" i="5"/>
  <c r="C1797" i="5"/>
  <c r="J1797" i="5"/>
  <c r="I1797" i="5"/>
  <c r="H1797" i="5"/>
  <c r="G1797" i="5"/>
  <c r="R1797" i="5"/>
  <c r="F1797" i="5"/>
  <c r="E1805" i="5"/>
  <c r="T1805" i="5"/>
  <c r="D1805" i="5"/>
  <c r="S1805" i="5"/>
  <c r="C1805" i="5"/>
  <c r="I1805" i="5"/>
  <c r="J1805" i="5"/>
  <c r="H1805" i="5"/>
  <c r="G1805" i="5"/>
  <c r="F1805" i="5"/>
  <c r="R1805" i="5"/>
  <c r="E1813" i="5"/>
  <c r="T1813" i="5"/>
  <c r="D1813" i="5"/>
  <c r="K1813" i="5" s="1"/>
  <c r="S1813" i="5"/>
  <c r="C1813" i="5"/>
  <c r="I1813" i="5"/>
  <c r="J1813" i="5"/>
  <c r="H1813" i="5"/>
  <c r="G1813" i="5"/>
  <c r="F1813" i="5"/>
  <c r="R1813" i="5"/>
  <c r="E1821" i="5"/>
  <c r="T1821" i="5"/>
  <c r="D1821" i="5"/>
  <c r="S1821" i="5"/>
  <c r="C1821" i="5"/>
  <c r="I1821" i="5"/>
  <c r="J1821" i="5"/>
  <c r="H1821" i="5"/>
  <c r="G1821" i="5"/>
  <c r="F1821" i="5"/>
  <c r="R1821" i="5"/>
  <c r="E1829" i="5"/>
  <c r="T1829" i="5"/>
  <c r="D1829" i="5"/>
  <c r="S1829" i="5"/>
  <c r="C1829" i="5"/>
  <c r="I1829" i="5"/>
  <c r="J1829" i="5"/>
  <c r="H1829" i="5"/>
  <c r="G1829" i="5"/>
  <c r="F1829" i="5"/>
  <c r="R1829" i="5"/>
  <c r="E1837" i="5"/>
  <c r="T1837" i="5"/>
  <c r="D1837" i="5"/>
  <c r="K1837" i="5" s="1"/>
  <c r="S1837" i="5"/>
  <c r="C1837" i="5"/>
  <c r="I1837" i="5"/>
  <c r="J1837" i="5"/>
  <c r="H1837" i="5"/>
  <c r="G1837" i="5"/>
  <c r="F1837" i="5"/>
  <c r="R1837" i="5"/>
  <c r="E1853" i="5"/>
  <c r="T1853" i="5"/>
  <c r="D1853" i="5"/>
  <c r="P1853" i="5" s="1"/>
  <c r="S1853" i="5"/>
  <c r="C1853" i="5"/>
  <c r="I1853" i="5"/>
  <c r="J1853" i="5"/>
  <c r="H1853" i="5"/>
  <c r="G1853" i="5"/>
  <c r="F1853" i="5"/>
  <c r="R1853" i="5"/>
  <c r="F1869" i="5"/>
  <c r="E1869" i="5"/>
  <c r="T1869" i="5"/>
  <c r="D1869" i="5"/>
  <c r="L1869" i="5" s="1"/>
  <c r="S1869" i="5"/>
  <c r="C1869" i="5"/>
  <c r="R1869" i="5"/>
  <c r="J1869" i="5"/>
  <c r="I1869" i="5"/>
  <c r="H1869" i="5"/>
  <c r="G1869" i="5"/>
  <c r="T1885" i="5"/>
  <c r="F1893" i="5"/>
  <c r="E1893" i="5"/>
  <c r="T1893" i="5"/>
  <c r="D1893" i="5"/>
  <c r="K1893" i="5" s="1"/>
  <c r="S1893" i="5"/>
  <c r="C1893" i="5"/>
  <c r="R1893" i="5"/>
  <c r="J1893" i="5"/>
  <c r="I1893" i="5"/>
  <c r="H1893" i="5"/>
  <c r="G1893" i="5"/>
  <c r="F1901" i="5"/>
  <c r="E1901" i="5"/>
  <c r="T1901" i="5"/>
  <c r="D1901" i="5"/>
  <c r="P1901" i="5" s="1"/>
  <c r="S1901" i="5"/>
  <c r="C1901" i="5"/>
  <c r="R1901" i="5"/>
  <c r="J1901" i="5"/>
  <c r="I1901" i="5"/>
  <c r="H1901" i="5"/>
  <c r="G1901" i="5"/>
  <c r="F1909" i="5"/>
  <c r="E1909" i="5"/>
  <c r="T1909" i="5"/>
  <c r="D1909" i="5"/>
  <c r="S1909" i="5"/>
  <c r="C1909" i="5"/>
  <c r="R1909" i="5"/>
  <c r="J1909" i="5"/>
  <c r="I1909" i="5"/>
  <c r="H1909" i="5"/>
  <c r="G1909" i="5"/>
  <c r="F1917" i="5"/>
  <c r="E1917" i="5"/>
  <c r="T1917" i="5"/>
  <c r="D1917" i="5"/>
  <c r="Q1917" i="5" s="1"/>
  <c r="S1917" i="5"/>
  <c r="C1917" i="5"/>
  <c r="R1917" i="5"/>
  <c r="J1917" i="5"/>
  <c r="I1917" i="5"/>
  <c r="H1917" i="5"/>
  <c r="G1917" i="5"/>
  <c r="F1925" i="5"/>
  <c r="E1925" i="5"/>
  <c r="T1925" i="5"/>
  <c r="D1925" i="5"/>
  <c r="N1925" i="5" s="1"/>
  <c r="S1925" i="5"/>
  <c r="C1925" i="5"/>
  <c r="R1925" i="5"/>
  <c r="J1925" i="5"/>
  <c r="I1925" i="5"/>
  <c r="H1925" i="5"/>
  <c r="G1925" i="5"/>
  <c r="T1933" i="5"/>
  <c r="J1933" i="5"/>
  <c r="I1933" i="5"/>
  <c r="F1941" i="5"/>
  <c r="E1941" i="5"/>
  <c r="T1941" i="5"/>
  <c r="D1941" i="5"/>
  <c r="O1941" i="5" s="1"/>
  <c r="S1941" i="5"/>
  <c r="C1941" i="5"/>
  <c r="R1941" i="5"/>
  <c r="J1941" i="5"/>
  <c r="I1941" i="5"/>
  <c r="H1941" i="5"/>
  <c r="G1941" i="5"/>
  <c r="F1949" i="5"/>
  <c r="E1949" i="5"/>
  <c r="T1949" i="5"/>
  <c r="D1949" i="5"/>
  <c r="S1949" i="5"/>
  <c r="C1949" i="5"/>
  <c r="R1949" i="5"/>
  <c r="J1949" i="5"/>
  <c r="I1949" i="5"/>
  <c r="H1949" i="5"/>
  <c r="G1949" i="5"/>
  <c r="F1957" i="5"/>
  <c r="E1957" i="5"/>
  <c r="T1957" i="5"/>
  <c r="D1957" i="5"/>
  <c r="O1957" i="5" s="1"/>
  <c r="S1957" i="5"/>
  <c r="C1957" i="5"/>
  <c r="R1957" i="5"/>
  <c r="J1957" i="5"/>
  <c r="I1957" i="5"/>
  <c r="H1957" i="5"/>
  <c r="G1957" i="5"/>
  <c r="F1965" i="5"/>
  <c r="E1965" i="5"/>
  <c r="T1965" i="5"/>
  <c r="D1965" i="5"/>
  <c r="S1965" i="5"/>
  <c r="C1965" i="5"/>
  <c r="R1965" i="5"/>
  <c r="J1965" i="5"/>
  <c r="I1965" i="5"/>
  <c r="H1965" i="5"/>
  <c r="G1965" i="5"/>
  <c r="F1973" i="5"/>
  <c r="E1973" i="5"/>
  <c r="T1973" i="5"/>
  <c r="D1973" i="5"/>
  <c r="S1973" i="5"/>
  <c r="C1973" i="5"/>
  <c r="R1973" i="5"/>
  <c r="J1973" i="5"/>
  <c r="I1973" i="5"/>
  <c r="H1973" i="5"/>
  <c r="G1973" i="5"/>
  <c r="F1997" i="5"/>
  <c r="E1997" i="5"/>
  <c r="T1997" i="5"/>
  <c r="D1997" i="5"/>
  <c r="S1997" i="5"/>
  <c r="C1997" i="5"/>
  <c r="R1997" i="5"/>
  <c r="J1997" i="5"/>
  <c r="I1997" i="5"/>
  <c r="H1997" i="5"/>
  <c r="G1997" i="5"/>
  <c r="F2005" i="5"/>
  <c r="E2005" i="5"/>
  <c r="T2005" i="5"/>
  <c r="D2005" i="5"/>
  <c r="S2005" i="5"/>
  <c r="C2005" i="5"/>
  <c r="R2005" i="5"/>
  <c r="J2005" i="5"/>
  <c r="I2005" i="5"/>
  <c r="H2005" i="5"/>
  <c r="G2005" i="5"/>
  <c r="F2013" i="5"/>
  <c r="E2013" i="5"/>
  <c r="T2013" i="5"/>
  <c r="D2013" i="5"/>
  <c r="S2013" i="5"/>
  <c r="C2013" i="5"/>
  <c r="R2013" i="5"/>
  <c r="J2013" i="5"/>
  <c r="I2013" i="5"/>
  <c r="H2013" i="5"/>
  <c r="G2013" i="5"/>
  <c r="F2021" i="5"/>
  <c r="E2021" i="5"/>
  <c r="T2021" i="5"/>
  <c r="D2021" i="5"/>
  <c r="S2021" i="5"/>
  <c r="C2021" i="5"/>
  <c r="R2021" i="5"/>
  <c r="J2021" i="5"/>
  <c r="I2021" i="5"/>
  <c r="H2021" i="5"/>
  <c r="G2021" i="5"/>
  <c r="F2029" i="5"/>
  <c r="E2029" i="5"/>
  <c r="T2029" i="5"/>
  <c r="D2029" i="5"/>
  <c r="S2029" i="5"/>
  <c r="C2029" i="5"/>
  <c r="R2029" i="5"/>
  <c r="J2029" i="5"/>
  <c r="I2029" i="5"/>
  <c r="H2029" i="5"/>
  <c r="G2029" i="5"/>
  <c r="F2037" i="5"/>
  <c r="E2037" i="5"/>
  <c r="C2037" i="5"/>
  <c r="R2037" i="5"/>
  <c r="I2037" i="5"/>
  <c r="F2045" i="5"/>
  <c r="E2045" i="5"/>
  <c r="T2045" i="5"/>
  <c r="D2045" i="5"/>
  <c r="S2045" i="5"/>
  <c r="C2045" i="5"/>
  <c r="R2045" i="5"/>
  <c r="J2045" i="5"/>
  <c r="I2045" i="5"/>
  <c r="H2045" i="5"/>
  <c r="G2045" i="5"/>
  <c r="F2053" i="5"/>
  <c r="E2053" i="5"/>
  <c r="T2053" i="5"/>
  <c r="D2053" i="5"/>
  <c r="S2053" i="5"/>
  <c r="C2053" i="5"/>
  <c r="R2053" i="5"/>
  <c r="J2053" i="5"/>
  <c r="I2053" i="5"/>
  <c r="H2053" i="5"/>
  <c r="G2053" i="5"/>
  <c r="F2061" i="5"/>
  <c r="E2061" i="5"/>
  <c r="T2061" i="5"/>
  <c r="D2061" i="5"/>
  <c r="S2061" i="5"/>
  <c r="C2061" i="5"/>
  <c r="R2061" i="5"/>
  <c r="J2061" i="5"/>
  <c r="I2061" i="5"/>
  <c r="H2061" i="5"/>
  <c r="G2061" i="5"/>
  <c r="F2069" i="5"/>
  <c r="E2069" i="5"/>
  <c r="T2069" i="5"/>
  <c r="D2069" i="5"/>
  <c r="S2069" i="5"/>
  <c r="C2069" i="5"/>
  <c r="R2069" i="5"/>
  <c r="J2069" i="5"/>
  <c r="I2069" i="5"/>
  <c r="H2069" i="5"/>
  <c r="G2069" i="5"/>
  <c r="F2077" i="5"/>
  <c r="E2077" i="5"/>
  <c r="T2077" i="5"/>
  <c r="D2077" i="5"/>
  <c r="S2077" i="5"/>
  <c r="C2077" i="5"/>
  <c r="R2077" i="5"/>
  <c r="J2077" i="5"/>
  <c r="I2077" i="5"/>
  <c r="H2077" i="5"/>
  <c r="G2077" i="5"/>
  <c r="F2085" i="5"/>
  <c r="E2085" i="5"/>
  <c r="T2085" i="5"/>
  <c r="D2085" i="5"/>
  <c r="S2085" i="5"/>
  <c r="C2085" i="5"/>
  <c r="R2085" i="5"/>
  <c r="J2085" i="5"/>
  <c r="I2085" i="5"/>
  <c r="H2085" i="5"/>
  <c r="G2085" i="5"/>
  <c r="F2093" i="5"/>
  <c r="E2093" i="5"/>
  <c r="T2093" i="5"/>
  <c r="D2093" i="5"/>
  <c r="O2093" i="5" s="1"/>
  <c r="S2093" i="5"/>
  <c r="C2093" i="5"/>
  <c r="R2093" i="5"/>
  <c r="J2093" i="5"/>
  <c r="I2093" i="5"/>
  <c r="H2093" i="5"/>
  <c r="G2093" i="5"/>
  <c r="F2101" i="5"/>
  <c r="E2101" i="5"/>
  <c r="T2101" i="5"/>
  <c r="D2101" i="5"/>
  <c r="O2101" i="5" s="1"/>
  <c r="S2101" i="5"/>
  <c r="C2101" i="5"/>
  <c r="R2101" i="5"/>
  <c r="J2101" i="5"/>
  <c r="I2101" i="5"/>
  <c r="H2101" i="5"/>
  <c r="G2101" i="5"/>
  <c r="F2125" i="5"/>
  <c r="E2125" i="5"/>
  <c r="T2125" i="5"/>
  <c r="D2125" i="5"/>
  <c r="M2125" i="5" s="1"/>
  <c r="S2125" i="5"/>
  <c r="C2125" i="5"/>
  <c r="R2125" i="5"/>
  <c r="J2125" i="5"/>
  <c r="I2125" i="5"/>
  <c r="H2125" i="5"/>
  <c r="G2125" i="5"/>
  <c r="F2133" i="5"/>
  <c r="E2133" i="5"/>
  <c r="T2133" i="5"/>
  <c r="D2133" i="5"/>
  <c r="O2133" i="5" s="1"/>
  <c r="S2133" i="5"/>
  <c r="C2133" i="5"/>
  <c r="R2133" i="5"/>
  <c r="J2133" i="5"/>
  <c r="I2133" i="5"/>
  <c r="H2133" i="5"/>
  <c r="G2133" i="5"/>
  <c r="F2141" i="5"/>
  <c r="E2141" i="5"/>
  <c r="T2141" i="5"/>
  <c r="D2141" i="5"/>
  <c r="S2141" i="5"/>
  <c r="C2141" i="5"/>
  <c r="R2141" i="5"/>
  <c r="J2141" i="5"/>
  <c r="I2141" i="5"/>
  <c r="H2141" i="5"/>
  <c r="G2141" i="5"/>
  <c r="F2149" i="5"/>
  <c r="E2149" i="5"/>
  <c r="T2149" i="5"/>
  <c r="D2149" i="5"/>
  <c r="K2149" i="5" s="1"/>
  <c r="S2149" i="5"/>
  <c r="C2149" i="5"/>
  <c r="R2149" i="5"/>
  <c r="J2149" i="5"/>
  <c r="I2149" i="5"/>
  <c r="H2149" i="5"/>
  <c r="G2149" i="5"/>
  <c r="F2157" i="5"/>
  <c r="E2157" i="5"/>
  <c r="T2157" i="5"/>
  <c r="D2157" i="5"/>
  <c r="Q2157" i="5" s="1"/>
  <c r="S2157" i="5"/>
  <c r="C2157" i="5"/>
  <c r="R2157" i="5"/>
  <c r="J2157" i="5"/>
  <c r="I2157" i="5"/>
  <c r="H2157" i="5"/>
  <c r="G2157" i="5"/>
  <c r="F2165" i="5"/>
  <c r="E2165" i="5"/>
  <c r="T2165" i="5"/>
  <c r="D2165" i="5"/>
  <c r="O2165" i="5" s="1"/>
  <c r="S2165" i="5"/>
  <c r="C2165" i="5"/>
  <c r="R2165" i="5"/>
  <c r="J2165" i="5"/>
  <c r="I2165" i="5"/>
  <c r="H2165" i="5"/>
  <c r="G2165" i="5"/>
  <c r="F2173" i="5"/>
  <c r="E2173" i="5"/>
  <c r="T2173" i="5"/>
  <c r="D2173" i="5"/>
  <c r="S2173" i="5"/>
  <c r="C2173" i="5"/>
  <c r="R2173" i="5"/>
  <c r="J2173" i="5"/>
  <c r="I2173" i="5"/>
  <c r="H2173" i="5"/>
  <c r="G2173" i="5"/>
  <c r="F2181" i="5"/>
  <c r="E2181" i="5"/>
  <c r="T2181" i="5"/>
  <c r="D2181" i="5"/>
  <c r="O2181" i="5" s="1"/>
  <c r="S2181" i="5"/>
  <c r="C2181" i="5"/>
  <c r="R2181" i="5"/>
  <c r="J2181" i="5"/>
  <c r="I2181" i="5"/>
  <c r="H2181" i="5"/>
  <c r="G2181" i="5"/>
  <c r="F2189" i="5"/>
  <c r="F2197" i="5"/>
  <c r="E2197" i="5"/>
  <c r="T2197" i="5"/>
  <c r="D2197" i="5"/>
  <c r="O2197" i="5" s="1"/>
  <c r="S2197" i="5"/>
  <c r="C2197" i="5"/>
  <c r="R2197" i="5"/>
  <c r="J2197" i="5"/>
  <c r="I2197" i="5"/>
  <c r="H2197" i="5"/>
  <c r="G2197" i="5"/>
  <c r="F2205" i="5"/>
  <c r="E2205" i="5"/>
  <c r="T2205" i="5"/>
  <c r="D2205" i="5"/>
  <c r="O2205" i="5" s="1"/>
  <c r="S2205" i="5"/>
  <c r="C2205" i="5"/>
  <c r="R2205" i="5"/>
  <c r="J2205" i="5"/>
  <c r="I2205" i="5"/>
  <c r="H2205" i="5"/>
  <c r="G2205" i="5"/>
  <c r="F2213" i="5"/>
  <c r="E2213" i="5"/>
  <c r="T2213" i="5"/>
  <c r="D2213" i="5"/>
  <c r="O2213" i="5" s="1"/>
  <c r="S2213" i="5"/>
  <c r="C2213" i="5"/>
  <c r="R2213" i="5"/>
  <c r="J2213" i="5"/>
  <c r="I2213" i="5"/>
  <c r="H2213" i="5"/>
  <c r="G2213" i="5"/>
  <c r="F2221" i="5"/>
  <c r="E2221" i="5"/>
  <c r="T2221" i="5"/>
  <c r="D2221" i="5"/>
  <c r="M2221" i="5" s="1"/>
  <c r="S2221" i="5"/>
  <c r="C2221" i="5"/>
  <c r="R2221" i="5"/>
  <c r="J2221" i="5"/>
  <c r="I2221" i="5"/>
  <c r="H2221" i="5"/>
  <c r="G2221" i="5"/>
  <c r="F2229" i="5"/>
  <c r="E2229" i="5"/>
  <c r="T2229" i="5"/>
  <c r="D2229" i="5"/>
  <c r="O2229" i="5" s="1"/>
  <c r="S2229" i="5"/>
  <c r="C2229" i="5"/>
  <c r="R2229" i="5"/>
  <c r="J2229" i="5"/>
  <c r="I2229" i="5"/>
  <c r="H2229" i="5"/>
  <c r="G2229" i="5"/>
  <c r="F2237" i="5"/>
  <c r="E2237" i="5"/>
  <c r="T2237" i="5"/>
  <c r="D2237" i="5"/>
  <c r="S2237" i="5"/>
  <c r="C2237" i="5"/>
  <c r="R2237" i="5"/>
  <c r="J2237" i="5"/>
  <c r="I2237" i="5"/>
  <c r="H2237" i="5"/>
  <c r="G2237" i="5"/>
  <c r="F2245" i="5"/>
  <c r="E2245" i="5"/>
  <c r="T2245" i="5"/>
  <c r="D2245" i="5"/>
  <c r="S2245" i="5"/>
  <c r="C2245" i="5"/>
  <c r="R2245" i="5"/>
  <c r="J2245" i="5"/>
  <c r="I2245" i="5"/>
  <c r="H2245" i="5"/>
  <c r="G2245" i="5"/>
  <c r="F2253" i="5"/>
  <c r="E2253" i="5"/>
  <c r="T2253" i="5"/>
  <c r="D2253" i="5"/>
  <c r="P2253" i="5" s="1"/>
  <c r="S2253" i="5"/>
  <c r="C2253" i="5"/>
  <c r="R2253" i="5"/>
  <c r="J2253" i="5"/>
  <c r="I2253" i="5"/>
  <c r="H2253" i="5"/>
  <c r="G2253" i="5"/>
  <c r="F2261" i="5"/>
  <c r="E2261" i="5"/>
  <c r="T2261" i="5"/>
  <c r="D2261" i="5"/>
  <c r="O2261" i="5" s="1"/>
  <c r="S2261" i="5"/>
  <c r="C2261" i="5"/>
  <c r="R2261" i="5"/>
  <c r="J2261" i="5"/>
  <c r="I2261" i="5"/>
  <c r="H2261" i="5"/>
  <c r="G2261" i="5"/>
  <c r="S2269" i="5"/>
  <c r="C2269" i="5"/>
  <c r="R2269" i="5"/>
  <c r="J2269" i="5"/>
  <c r="I2269" i="5"/>
  <c r="H2269" i="5"/>
  <c r="G2269" i="5"/>
  <c r="F2269" i="5"/>
  <c r="T2269" i="5"/>
  <c r="E2269" i="5"/>
  <c r="D2269" i="5"/>
  <c r="S2277" i="5"/>
  <c r="C2277" i="5"/>
  <c r="R2277" i="5"/>
  <c r="J2277" i="5"/>
  <c r="I2277" i="5"/>
  <c r="H2277" i="5"/>
  <c r="G2277" i="5"/>
  <c r="F2277" i="5"/>
  <c r="E2277" i="5"/>
  <c r="T2277" i="5"/>
  <c r="D2277" i="5"/>
  <c r="S2285" i="5"/>
  <c r="C2285" i="5"/>
  <c r="R2285" i="5"/>
  <c r="J2285" i="5"/>
  <c r="I2285" i="5"/>
  <c r="H2285" i="5"/>
  <c r="G2285" i="5"/>
  <c r="F2285" i="5"/>
  <c r="E2285" i="5"/>
  <c r="T2285" i="5"/>
  <c r="D2285" i="5"/>
  <c r="N2285" i="5" s="1"/>
  <c r="S2293" i="5"/>
  <c r="C2293" i="5"/>
  <c r="R2293" i="5"/>
  <c r="J2293" i="5"/>
  <c r="I2293" i="5"/>
  <c r="H2293" i="5"/>
  <c r="G2293" i="5"/>
  <c r="F2293" i="5"/>
  <c r="E2293" i="5"/>
  <c r="T2293" i="5"/>
  <c r="D2293" i="5"/>
  <c r="P2293" i="5" s="1"/>
  <c r="S2301" i="5"/>
  <c r="C2301" i="5"/>
  <c r="R2301" i="5"/>
  <c r="J2301" i="5"/>
  <c r="I2301" i="5"/>
  <c r="H2301" i="5"/>
  <c r="G2301" i="5"/>
  <c r="F2301" i="5"/>
  <c r="E2301" i="5"/>
  <c r="T2301" i="5"/>
  <c r="D2301" i="5"/>
  <c r="P2301" i="5" s="1"/>
  <c r="S2309" i="5"/>
  <c r="C2309" i="5"/>
  <c r="R2309" i="5"/>
  <c r="J2309" i="5"/>
  <c r="I2309" i="5"/>
  <c r="H2309" i="5"/>
  <c r="G2309" i="5"/>
  <c r="F2309" i="5"/>
  <c r="E2309" i="5"/>
  <c r="T2309" i="5"/>
  <c r="D2309" i="5"/>
  <c r="S2317" i="5"/>
  <c r="C2317" i="5"/>
  <c r="R2317" i="5"/>
  <c r="J2317" i="5"/>
  <c r="I2317" i="5"/>
  <c r="H2317" i="5"/>
  <c r="G2317" i="5"/>
  <c r="F2317" i="5"/>
  <c r="E2317" i="5"/>
  <c r="T2317" i="5"/>
  <c r="D2317" i="5"/>
  <c r="S2325" i="5"/>
  <c r="C2325" i="5"/>
  <c r="J2325" i="5"/>
  <c r="H2325" i="5"/>
  <c r="G2325" i="5"/>
  <c r="S2333" i="5"/>
  <c r="C2333" i="5"/>
  <c r="R2333" i="5"/>
  <c r="J2333" i="5"/>
  <c r="I2333" i="5"/>
  <c r="H2333" i="5"/>
  <c r="G2333" i="5"/>
  <c r="F2333" i="5"/>
  <c r="E2333" i="5"/>
  <c r="T2333" i="5"/>
  <c r="D2333" i="5"/>
  <c r="S2341" i="5"/>
  <c r="C2341" i="5"/>
  <c r="R2341" i="5"/>
  <c r="J2341" i="5"/>
  <c r="I2341" i="5"/>
  <c r="H2341" i="5"/>
  <c r="G2341" i="5"/>
  <c r="F2341" i="5"/>
  <c r="E2341" i="5"/>
  <c r="T2341" i="5"/>
  <c r="D2341" i="5"/>
  <c r="S2349" i="5"/>
  <c r="C2349" i="5"/>
  <c r="R2349" i="5"/>
  <c r="J2349" i="5"/>
  <c r="I2349" i="5"/>
  <c r="H2349" i="5"/>
  <c r="G2349" i="5"/>
  <c r="F2349" i="5"/>
  <c r="E2349" i="5"/>
  <c r="T2349" i="5"/>
  <c r="D2349" i="5"/>
  <c r="N2349" i="5" s="1"/>
  <c r="S2365" i="5"/>
  <c r="C2365" i="5"/>
  <c r="R2365" i="5"/>
  <c r="J2365" i="5"/>
  <c r="I2365" i="5"/>
  <c r="H2365" i="5"/>
  <c r="G2365" i="5"/>
  <c r="F2365" i="5"/>
  <c r="E2365" i="5"/>
  <c r="T2365" i="5"/>
  <c r="D2365" i="5"/>
  <c r="P2365" i="5" s="1"/>
  <c r="S2397" i="5"/>
  <c r="C2397" i="5"/>
  <c r="R2397" i="5"/>
  <c r="J2397" i="5"/>
  <c r="I2397" i="5"/>
  <c r="H2397" i="5"/>
  <c r="G2397" i="5"/>
  <c r="F2397" i="5"/>
  <c r="E2397" i="5"/>
  <c r="T2397" i="5"/>
  <c r="D2397" i="5"/>
  <c r="S2405" i="5"/>
  <c r="C2405" i="5"/>
  <c r="R2405" i="5"/>
  <c r="J2405" i="5"/>
  <c r="I2405" i="5"/>
  <c r="H2405" i="5"/>
  <c r="G2405" i="5"/>
  <c r="F2405" i="5"/>
  <c r="E2405" i="5"/>
  <c r="T2405" i="5"/>
  <c r="D2405" i="5"/>
  <c r="S2413" i="5"/>
  <c r="C2413" i="5"/>
  <c r="R2413" i="5"/>
  <c r="J2413" i="5"/>
  <c r="I2413" i="5"/>
  <c r="H2413" i="5"/>
  <c r="G2413" i="5"/>
  <c r="F2413" i="5"/>
  <c r="E2413" i="5"/>
  <c r="T2413" i="5"/>
  <c r="D2413" i="5"/>
  <c r="N2413" i="5" s="1"/>
  <c r="S2429" i="5"/>
  <c r="C2429" i="5"/>
  <c r="R2429" i="5"/>
  <c r="J2429" i="5"/>
  <c r="I2429" i="5"/>
  <c r="H2429" i="5"/>
  <c r="G2429" i="5"/>
  <c r="F2429" i="5"/>
  <c r="E2429" i="5"/>
  <c r="T2429" i="5"/>
  <c r="D2429" i="5"/>
  <c r="P2429" i="5" s="1"/>
  <c r="S2437" i="5"/>
  <c r="C2437" i="5"/>
  <c r="R2437" i="5"/>
  <c r="J2437" i="5"/>
  <c r="I2437" i="5"/>
  <c r="H2437" i="5"/>
  <c r="G2437" i="5"/>
  <c r="F2437" i="5"/>
  <c r="E2437" i="5"/>
  <c r="T2437" i="5"/>
  <c r="D2437" i="5"/>
  <c r="C2445" i="5"/>
  <c r="H2445" i="5"/>
  <c r="T2445" i="5"/>
  <c r="D2445" i="5"/>
  <c r="S2461" i="5"/>
  <c r="C2461" i="5"/>
  <c r="R2461" i="5"/>
  <c r="J2461" i="5"/>
  <c r="I2461" i="5"/>
  <c r="H2461" i="5"/>
  <c r="G2461" i="5"/>
  <c r="F2461" i="5"/>
  <c r="E2461" i="5"/>
  <c r="T2461" i="5"/>
  <c r="D2461" i="5"/>
  <c r="M2461" i="5" s="1"/>
  <c r="S2469" i="5"/>
  <c r="C2469" i="5"/>
  <c r="R2469" i="5"/>
  <c r="J2469" i="5"/>
  <c r="I2469" i="5"/>
  <c r="H2469" i="5"/>
  <c r="G2469" i="5"/>
  <c r="F2469" i="5"/>
  <c r="E2469" i="5"/>
  <c r="T2469" i="5"/>
  <c r="D2469" i="5"/>
  <c r="N2469" i="5" s="1"/>
  <c r="S2477" i="5"/>
  <c r="C2477" i="5"/>
  <c r="R2477" i="5"/>
  <c r="J2477" i="5"/>
  <c r="I2477" i="5"/>
  <c r="H2477" i="5"/>
  <c r="G2477" i="5"/>
  <c r="F2477" i="5"/>
  <c r="E2477" i="5"/>
  <c r="T2477" i="5"/>
  <c r="D2477" i="5"/>
  <c r="S2485" i="5"/>
  <c r="C2485" i="5"/>
  <c r="R2485" i="5"/>
  <c r="J2485" i="5"/>
  <c r="I2485" i="5"/>
  <c r="H2485" i="5"/>
  <c r="G2485" i="5"/>
  <c r="F2485" i="5"/>
  <c r="E2485" i="5"/>
  <c r="T2485" i="5"/>
  <c r="D2485" i="5"/>
  <c r="S2493" i="5"/>
  <c r="C2493" i="5"/>
  <c r="R2493" i="5"/>
  <c r="J2493" i="5"/>
  <c r="I2493" i="5"/>
  <c r="H2493" i="5"/>
  <c r="G2493" i="5"/>
  <c r="F2493" i="5"/>
  <c r="E2493" i="5"/>
  <c r="T2493" i="5"/>
  <c r="D2493" i="5"/>
  <c r="S2501" i="5"/>
  <c r="C2501" i="5"/>
  <c r="R2501" i="5"/>
  <c r="J2501" i="5"/>
  <c r="I2501" i="5"/>
  <c r="H2501" i="5"/>
  <c r="G2501" i="5"/>
  <c r="F2501" i="5"/>
  <c r="E2501" i="5"/>
  <c r="T2501" i="5"/>
  <c r="D2501" i="5"/>
  <c r="N2501" i="5" s="1"/>
  <c r="S2509" i="5"/>
  <c r="C2509" i="5"/>
  <c r="R2509" i="5"/>
  <c r="J2509" i="5"/>
  <c r="I2509" i="5"/>
  <c r="H2509" i="5"/>
  <c r="G2509" i="5"/>
  <c r="F2509" i="5"/>
  <c r="E2509" i="5"/>
  <c r="T2509" i="5"/>
  <c r="D2509" i="5"/>
  <c r="N2509" i="5" s="1"/>
  <c r="I2517" i="5"/>
  <c r="S2525" i="5"/>
  <c r="C2525" i="5"/>
  <c r="R2525" i="5"/>
  <c r="J2525" i="5"/>
  <c r="I2525" i="5"/>
  <c r="H2525" i="5"/>
  <c r="G2525" i="5"/>
  <c r="F2525" i="5"/>
  <c r="E2525" i="5"/>
  <c r="T2525" i="5"/>
  <c r="D2525" i="5"/>
  <c r="T2533" i="5"/>
  <c r="J2533" i="5"/>
  <c r="G2533" i="5"/>
  <c r="I2533" i="5"/>
  <c r="T2549" i="5"/>
  <c r="D2549" i="5"/>
  <c r="S2549" i="5"/>
  <c r="C2549" i="5"/>
  <c r="R2549" i="5"/>
  <c r="J2549" i="5"/>
  <c r="H2549" i="5"/>
  <c r="G2549" i="5"/>
  <c r="E2549" i="5"/>
  <c r="I2549" i="5"/>
  <c r="F2549" i="5"/>
  <c r="T2557" i="5"/>
  <c r="D2557" i="5"/>
  <c r="S2557" i="5"/>
  <c r="C2557" i="5"/>
  <c r="R2557" i="5"/>
  <c r="J2557" i="5"/>
  <c r="I2557" i="5"/>
  <c r="H2557" i="5"/>
  <c r="G2557" i="5"/>
  <c r="E2557" i="5"/>
  <c r="F2557" i="5"/>
  <c r="T2565" i="5"/>
  <c r="D2565" i="5"/>
  <c r="M2565" i="5" s="1"/>
  <c r="S2565" i="5"/>
  <c r="C2565" i="5"/>
  <c r="R2565" i="5"/>
  <c r="J2565" i="5"/>
  <c r="I2565" i="5"/>
  <c r="H2565" i="5"/>
  <c r="G2565" i="5"/>
  <c r="F2565" i="5"/>
  <c r="E2565" i="5"/>
  <c r="T2573" i="5"/>
  <c r="D2573" i="5"/>
  <c r="M2573" i="5" s="1"/>
  <c r="S2573" i="5"/>
  <c r="C2573" i="5"/>
  <c r="R2573" i="5"/>
  <c r="J2573" i="5"/>
  <c r="I2573" i="5"/>
  <c r="H2573" i="5"/>
  <c r="G2573" i="5"/>
  <c r="E2573" i="5"/>
  <c r="F2573" i="5"/>
  <c r="T2581" i="5"/>
  <c r="D2581" i="5"/>
  <c r="S2581" i="5"/>
  <c r="C2581" i="5"/>
  <c r="R2581" i="5"/>
  <c r="J2581" i="5"/>
  <c r="I2581" i="5"/>
  <c r="H2581" i="5"/>
  <c r="G2581" i="5"/>
  <c r="F2581" i="5"/>
  <c r="E2581" i="5"/>
  <c r="T2589" i="5"/>
  <c r="D2589" i="5"/>
  <c r="N2589" i="5" s="1"/>
  <c r="S2589" i="5"/>
  <c r="C2589" i="5"/>
  <c r="R2589" i="5"/>
  <c r="J2589" i="5"/>
  <c r="I2589" i="5"/>
  <c r="H2589" i="5"/>
  <c r="G2589" i="5"/>
  <c r="E2589" i="5"/>
  <c r="F2589" i="5"/>
  <c r="T2597" i="5"/>
  <c r="D2597" i="5"/>
  <c r="S2597" i="5"/>
  <c r="C2597" i="5"/>
  <c r="R2597" i="5"/>
  <c r="J2597" i="5"/>
  <c r="I2597" i="5"/>
  <c r="H2597" i="5"/>
  <c r="G2597" i="5"/>
  <c r="F2597" i="5"/>
  <c r="E2597" i="5"/>
  <c r="T2605" i="5"/>
  <c r="D2605" i="5"/>
  <c r="S2605" i="5"/>
  <c r="C2605" i="5"/>
  <c r="R2605" i="5"/>
  <c r="J2605" i="5"/>
  <c r="I2605" i="5"/>
  <c r="H2605" i="5"/>
  <c r="G2605" i="5"/>
  <c r="E2605" i="5"/>
  <c r="F2605" i="5"/>
  <c r="T2613" i="5"/>
  <c r="D2613" i="5"/>
  <c r="S2613" i="5"/>
  <c r="C2613" i="5"/>
  <c r="R2613" i="5"/>
  <c r="J2613" i="5"/>
  <c r="I2613" i="5"/>
  <c r="H2613" i="5"/>
  <c r="G2613" i="5"/>
  <c r="F2613" i="5"/>
  <c r="E2613" i="5"/>
  <c r="T2621" i="5"/>
  <c r="D2621" i="5"/>
  <c r="S2621" i="5"/>
  <c r="C2621" i="5"/>
  <c r="R2621" i="5"/>
  <c r="J2621" i="5"/>
  <c r="I2621" i="5"/>
  <c r="H2621" i="5"/>
  <c r="G2621" i="5"/>
  <c r="E2621" i="5"/>
  <c r="F2621" i="5"/>
  <c r="J2629" i="5"/>
  <c r="T2637" i="5"/>
  <c r="D2637" i="5"/>
  <c r="S2637" i="5"/>
  <c r="C2637" i="5"/>
  <c r="R2637" i="5"/>
  <c r="J2637" i="5"/>
  <c r="I2637" i="5"/>
  <c r="H2637" i="5"/>
  <c r="G2637" i="5"/>
  <c r="E2637" i="5"/>
  <c r="F2637" i="5"/>
  <c r="G2653" i="5"/>
  <c r="T2661" i="5"/>
  <c r="D2661" i="5"/>
  <c r="N2661" i="5" s="1"/>
  <c r="S2661" i="5"/>
  <c r="C2661" i="5"/>
  <c r="R2661" i="5"/>
  <c r="J2661" i="5"/>
  <c r="I2661" i="5"/>
  <c r="H2661" i="5"/>
  <c r="G2661" i="5"/>
  <c r="F2661" i="5"/>
  <c r="E2661" i="5"/>
  <c r="C2669" i="5"/>
  <c r="E2669" i="5"/>
  <c r="S2677" i="5"/>
  <c r="J2677" i="5"/>
  <c r="I2677" i="5"/>
  <c r="E2677" i="5"/>
  <c r="I2685" i="5"/>
  <c r="T2709" i="5"/>
  <c r="D2709" i="5"/>
  <c r="O2709" i="5" s="1"/>
  <c r="S2709" i="5"/>
  <c r="C2709" i="5"/>
  <c r="R2709" i="5"/>
  <c r="J2709" i="5"/>
  <c r="I2709" i="5"/>
  <c r="H2709" i="5"/>
  <c r="G2709" i="5"/>
  <c r="F2709" i="5"/>
  <c r="E2709" i="5"/>
  <c r="C2717" i="5"/>
  <c r="G2717" i="5"/>
  <c r="E2717" i="5"/>
  <c r="T2733" i="5"/>
  <c r="D2733" i="5"/>
  <c r="S2733" i="5"/>
  <c r="C2733" i="5"/>
  <c r="R2733" i="5"/>
  <c r="J2733" i="5"/>
  <c r="I2733" i="5"/>
  <c r="H2733" i="5"/>
  <c r="G2733" i="5"/>
  <c r="E2733" i="5"/>
  <c r="F2733" i="5"/>
  <c r="T2741" i="5"/>
  <c r="D2741" i="5"/>
  <c r="S2741" i="5"/>
  <c r="C2741" i="5"/>
  <c r="R2741" i="5"/>
  <c r="J2741" i="5"/>
  <c r="I2741" i="5"/>
  <c r="H2741" i="5"/>
  <c r="G2741" i="5"/>
  <c r="F2741" i="5"/>
  <c r="E2741" i="5"/>
  <c r="T2749" i="5"/>
  <c r="D2749" i="5"/>
  <c r="S2749" i="5"/>
  <c r="C2749" i="5"/>
  <c r="R2749" i="5"/>
  <c r="J2749" i="5"/>
  <c r="I2749" i="5"/>
  <c r="H2749" i="5"/>
  <c r="G2749" i="5"/>
  <c r="E2749" i="5"/>
  <c r="F2749" i="5"/>
  <c r="T2757" i="5"/>
  <c r="D2757" i="5"/>
  <c r="P2757" i="5" s="1"/>
  <c r="S2757" i="5"/>
  <c r="C2757" i="5"/>
  <c r="R2757" i="5"/>
  <c r="J2757" i="5"/>
  <c r="I2757" i="5"/>
  <c r="H2757" i="5"/>
  <c r="G2757" i="5"/>
  <c r="F2757" i="5"/>
  <c r="E2757" i="5"/>
  <c r="G2765" i="5"/>
  <c r="D2765" i="5"/>
  <c r="F2765" i="5"/>
  <c r="H2765" i="5"/>
  <c r="G2773" i="5"/>
  <c r="F2773" i="5"/>
  <c r="E2773" i="5"/>
  <c r="T2773" i="5"/>
  <c r="D2773" i="5"/>
  <c r="S2773" i="5"/>
  <c r="C2773" i="5"/>
  <c r="R2773" i="5"/>
  <c r="J2773" i="5"/>
  <c r="I2773" i="5"/>
  <c r="H2773" i="5"/>
  <c r="D2781" i="5"/>
  <c r="O2781" i="5" s="1"/>
  <c r="G2789" i="5"/>
  <c r="F2789" i="5"/>
  <c r="E2789" i="5"/>
  <c r="T2789" i="5"/>
  <c r="D2789" i="5"/>
  <c r="S2789" i="5"/>
  <c r="C2789" i="5"/>
  <c r="R2789" i="5"/>
  <c r="J2789" i="5"/>
  <c r="I2789" i="5"/>
  <c r="H2789" i="5"/>
  <c r="G2797" i="5"/>
  <c r="G2805" i="5"/>
  <c r="F2805" i="5"/>
  <c r="E2805" i="5"/>
  <c r="T2805" i="5"/>
  <c r="D2805" i="5"/>
  <c r="S2805" i="5"/>
  <c r="C2805" i="5"/>
  <c r="R2805" i="5"/>
  <c r="J2805" i="5"/>
  <c r="I2805" i="5"/>
  <c r="H2805" i="5"/>
  <c r="G2821" i="5"/>
  <c r="F2821" i="5"/>
  <c r="E2821" i="5"/>
  <c r="T2821" i="5"/>
  <c r="D2821" i="5"/>
  <c r="M2821" i="5" s="1"/>
  <c r="S2821" i="5"/>
  <c r="C2821" i="5"/>
  <c r="R2821" i="5"/>
  <c r="J2821" i="5"/>
  <c r="I2821" i="5"/>
  <c r="H2821" i="5"/>
  <c r="T2837" i="5"/>
  <c r="R2837" i="5"/>
  <c r="J2837" i="5"/>
  <c r="F2853" i="5"/>
  <c r="S2853" i="5"/>
  <c r="H2853" i="5"/>
  <c r="G2861" i="5"/>
  <c r="F2861" i="5"/>
  <c r="E2861" i="5"/>
  <c r="T2861" i="5"/>
  <c r="D2861" i="5"/>
  <c r="O2861" i="5" s="1"/>
  <c r="S2861" i="5"/>
  <c r="C2861" i="5"/>
  <c r="R2861" i="5"/>
  <c r="J2861" i="5"/>
  <c r="I2861" i="5"/>
  <c r="H2861" i="5"/>
  <c r="G2869" i="5"/>
  <c r="F2869" i="5"/>
  <c r="E2869" i="5"/>
  <c r="T2869" i="5"/>
  <c r="D2869" i="5"/>
  <c r="P2869" i="5" s="1"/>
  <c r="S2869" i="5"/>
  <c r="C2869" i="5"/>
  <c r="R2869" i="5"/>
  <c r="J2869" i="5"/>
  <c r="I2869" i="5"/>
  <c r="H2869" i="5"/>
  <c r="F2877" i="5"/>
  <c r="J2877" i="5"/>
  <c r="H2877" i="5"/>
  <c r="G2893" i="5"/>
  <c r="F2893" i="5"/>
  <c r="E2893" i="5"/>
  <c r="T2893" i="5"/>
  <c r="D2893" i="5"/>
  <c r="M2893" i="5" s="1"/>
  <c r="S2893" i="5"/>
  <c r="C2893" i="5"/>
  <c r="R2893" i="5"/>
  <c r="J2893" i="5"/>
  <c r="I2893" i="5"/>
  <c r="H2893" i="5"/>
  <c r="B2898" i="5"/>
  <c r="I2895" i="4"/>
  <c r="S2912" i="5"/>
  <c r="C2912" i="5"/>
  <c r="R2912" i="5"/>
  <c r="J2912" i="5"/>
  <c r="I2912" i="5"/>
  <c r="H2912" i="5"/>
  <c r="G2912" i="5"/>
  <c r="F2912" i="5"/>
  <c r="E2912" i="5"/>
  <c r="T2912" i="5"/>
  <c r="D2912" i="5"/>
  <c r="P2912" i="5" s="1"/>
  <c r="G2917" i="5"/>
  <c r="F2917" i="5"/>
  <c r="E2917" i="5"/>
  <c r="T2917" i="5"/>
  <c r="D2917" i="5"/>
  <c r="S2917" i="5"/>
  <c r="C2917" i="5"/>
  <c r="R2917" i="5"/>
  <c r="J2917" i="5"/>
  <c r="I2917" i="5"/>
  <c r="H2917" i="5"/>
  <c r="B2930" i="5"/>
  <c r="I2927" i="4"/>
  <c r="S2944" i="5"/>
  <c r="C2944" i="5"/>
  <c r="R2944" i="5"/>
  <c r="J2944" i="5"/>
  <c r="I2944" i="5"/>
  <c r="H2944" i="5"/>
  <c r="G2944" i="5"/>
  <c r="F2944" i="5"/>
  <c r="E2944" i="5"/>
  <c r="T2944" i="5"/>
  <c r="D2944" i="5"/>
  <c r="Q2944" i="5" s="1"/>
  <c r="G2949" i="5"/>
  <c r="F2949" i="5"/>
  <c r="E2949" i="5"/>
  <c r="T2949" i="5"/>
  <c r="D2949" i="5"/>
  <c r="P2949" i="5" s="1"/>
  <c r="S2949" i="5"/>
  <c r="C2949" i="5"/>
  <c r="R2949" i="5"/>
  <c r="J2949" i="5"/>
  <c r="I2949" i="5"/>
  <c r="H2949" i="5"/>
  <c r="B2962" i="5"/>
  <c r="I2959" i="4"/>
  <c r="S2976" i="5"/>
  <c r="C2976" i="5"/>
  <c r="R2976" i="5"/>
  <c r="J2976" i="5"/>
  <c r="I2976" i="5"/>
  <c r="H2976" i="5"/>
  <c r="G2976" i="5"/>
  <c r="F2976" i="5"/>
  <c r="E2976" i="5"/>
  <c r="T2976" i="5"/>
  <c r="D2976" i="5"/>
  <c r="N2976" i="5" s="1"/>
  <c r="G2981" i="5"/>
  <c r="F2981" i="5"/>
  <c r="E2981" i="5"/>
  <c r="T2981" i="5"/>
  <c r="D2981" i="5"/>
  <c r="P2981" i="5" s="1"/>
  <c r="S2981" i="5"/>
  <c r="C2981" i="5"/>
  <c r="R2981" i="5"/>
  <c r="J2981" i="5"/>
  <c r="I2981" i="5"/>
  <c r="H2981" i="5"/>
  <c r="B2994" i="5"/>
  <c r="I2991" i="4"/>
  <c r="H3008" i="5"/>
  <c r="G3008" i="5"/>
  <c r="T3008" i="5"/>
  <c r="D3008" i="5"/>
  <c r="S3008" i="5"/>
  <c r="C3008" i="5"/>
  <c r="J3008" i="5"/>
  <c r="I3008" i="5"/>
  <c r="F3008" i="5"/>
  <c r="E3008" i="5"/>
  <c r="R3008" i="5"/>
  <c r="T3013" i="5"/>
  <c r="D3013" i="5"/>
  <c r="S3013" i="5"/>
  <c r="C3013" i="5"/>
  <c r="H3013" i="5"/>
  <c r="G3013" i="5"/>
  <c r="J3013" i="5"/>
  <c r="I3013" i="5"/>
  <c r="F3013" i="5"/>
  <c r="E3013" i="5"/>
  <c r="R3013" i="5"/>
  <c r="B3026" i="5"/>
  <c r="I3023" i="4"/>
  <c r="H3040" i="5"/>
  <c r="G3040" i="5"/>
  <c r="F3040" i="5"/>
  <c r="T3040" i="5"/>
  <c r="D3040" i="5"/>
  <c r="S3040" i="5"/>
  <c r="C3040" i="5"/>
  <c r="J3040" i="5"/>
  <c r="I3040" i="5"/>
  <c r="E3040" i="5"/>
  <c r="R3040" i="5"/>
  <c r="T3045" i="5"/>
  <c r="D3045" i="5"/>
  <c r="S3045" i="5"/>
  <c r="C3045" i="5"/>
  <c r="R3045" i="5"/>
  <c r="J3045" i="5"/>
  <c r="H3045" i="5"/>
  <c r="G3045" i="5"/>
  <c r="I3045" i="5"/>
  <c r="F3045" i="5"/>
  <c r="E3045" i="5"/>
  <c r="B3062" i="5"/>
  <c r="I3059" i="4"/>
  <c r="B3072" i="5"/>
  <c r="I3069" i="4"/>
  <c r="I3070" i="4"/>
  <c r="B3304" i="5"/>
  <c r="I3301" i="4"/>
  <c r="B3368" i="5"/>
  <c r="I3365" i="4"/>
  <c r="B3432" i="5"/>
  <c r="I3429" i="4"/>
  <c r="B3496" i="5"/>
  <c r="I3493" i="4"/>
  <c r="B3560" i="5"/>
  <c r="I3557" i="4"/>
  <c r="B3624" i="5"/>
  <c r="I3621" i="4"/>
  <c r="B3688" i="5"/>
  <c r="I3685" i="4"/>
  <c r="B3752" i="5"/>
  <c r="I3749" i="4"/>
  <c r="B3816" i="5"/>
  <c r="I3813" i="4"/>
  <c r="B3880" i="5"/>
  <c r="I3877" i="4"/>
  <c r="B3944" i="5"/>
  <c r="I3941" i="4"/>
  <c r="B4008" i="5"/>
  <c r="I4005" i="4"/>
  <c r="B4072" i="5"/>
  <c r="I4069" i="4"/>
  <c r="B4136" i="5"/>
  <c r="I4133" i="4"/>
  <c r="B4200" i="5"/>
  <c r="I4197" i="4"/>
  <c r="B4264" i="5"/>
  <c r="I4261" i="4"/>
  <c r="B4328" i="5"/>
  <c r="I4325" i="4"/>
  <c r="B4376" i="5"/>
  <c r="I4373" i="4"/>
  <c r="B4416" i="5"/>
  <c r="I4413" i="4"/>
  <c r="B4480" i="5"/>
  <c r="I4477" i="4"/>
  <c r="B4544" i="5"/>
  <c r="I4541" i="4"/>
  <c r="B4608" i="5"/>
  <c r="I4605" i="4"/>
  <c r="B4672" i="5"/>
  <c r="I4669" i="4"/>
  <c r="B4736" i="5"/>
  <c r="I4733" i="4"/>
  <c r="B4800" i="5"/>
  <c r="I4797" i="4"/>
  <c r="B4864" i="5"/>
  <c r="I4861" i="4"/>
  <c r="B4928" i="5"/>
  <c r="I4925" i="4"/>
  <c r="B4992" i="5"/>
  <c r="I4989" i="4"/>
  <c r="B5056" i="5"/>
  <c r="I5053" i="4"/>
  <c r="H9" i="5"/>
  <c r="D16" i="5"/>
  <c r="H25" i="5"/>
  <c r="D32" i="5"/>
  <c r="H41" i="5"/>
  <c r="D48" i="5"/>
  <c r="H57" i="5"/>
  <c r="J109" i="5"/>
  <c r="R145" i="5"/>
  <c r="E150" i="5"/>
  <c r="F176" i="5"/>
  <c r="J237" i="5"/>
  <c r="R273" i="5"/>
  <c r="E278" i="5"/>
  <c r="F304" i="5"/>
  <c r="J365" i="5"/>
  <c r="R401" i="5"/>
  <c r="E406" i="5"/>
  <c r="F432" i="5"/>
  <c r="J493" i="5"/>
  <c r="R529" i="5"/>
  <c r="E534" i="5"/>
  <c r="G2895" i="5"/>
  <c r="F2895" i="5"/>
  <c r="E2895" i="5"/>
  <c r="T2895" i="5"/>
  <c r="D2895" i="5"/>
  <c r="S2895" i="5"/>
  <c r="C2895" i="5"/>
  <c r="R2895" i="5"/>
  <c r="J2895" i="5"/>
  <c r="I2895" i="5"/>
  <c r="H2895" i="5"/>
  <c r="G2903" i="5"/>
  <c r="F2903" i="5"/>
  <c r="E2903" i="5"/>
  <c r="T2903" i="5"/>
  <c r="D2903" i="5"/>
  <c r="S2903" i="5"/>
  <c r="C2903" i="5"/>
  <c r="R2903" i="5"/>
  <c r="J2903" i="5"/>
  <c r="I2903" i="5"/>
  <c r="H2903" i="5"/>
  <c r="G2911" i="5"/>
  <c r="F2911" i="5"/>
  <c r="E2911" i="5"/>
  <c r="T2911" i="5"/>
  <c r="D2911" i="5"/>
  <c r="S2911" i="5"/>
  <c r="C2911" i="5"/>
  <c r="R2911" i="5"/>
  <c r="J2911" i="5"/>
  <c r="I2911" i="5"/>
  <c r="H2911" i="5"/>
  <c r="G2919" i="5"/>
  <c r="F2919" i="5"/>
  <c r="E2919" i="5"/>
  <c r="T2919" i="5"/>
  <c r="D2919" i="5"/>
  <c r="S2919" i="5"/>
  <c r="C2919" i="5"/>
  <c r="R2919" i="5"/>
  <c r="J2919" i="5"/>
  <c r="I2919" i="5"/>
  <c r="H2919" i="5"/>
  <c r="G2943" i="5"/>
  <c r="F2943" i="5"/>
  <c r="E2943" i="5"/>
  <c r="T2943" i="5"/>
  <c r="D2943" i="5"/>
  <c r="L2943" i="5" s="1"/>
  <c r="S2943" i="5"/>
  <c r="C2943" i="5"/>
  <c r="R2943" i="5"/>
  <c r="J2943" i="5"/>
  <c r="I2943" i="5"/>
  <c r="H2943" i="5"/>
  <c r="G2951" i="5"/>
  <c r="F2951" i="5"/>
  <c r="E2951" i="5"/>
  <c r="T2951" i="5"/>
  <c r="D2951" i="5"/>
  <c r="O2951" i="5" s="1"/>
  <c r="S2951" i="5"/>
  <c r="C2951" i="5"/>
  <c r="R2951" i="5"/>
  <c r="J2951" i="5"/>
  <c r="I2951" i="5"/>
  <c r="H2951" i="5"/>
  <c r="G2959" i="5"/>
  <c r="F2959" i="5"/>
  <c r="E2959" i="5"/>
  <c r="T2959" i="5"/>
  <c r="D2959" i="5"/>
  <c r="S2959" i="5"/>
  <c r="C2959" i="5"/>
  <c r="R2959" i="5"/>
  <c r="J2959" i="5"/>
  <c r="I2959" i="5"/>
  <c r="H2959" i="5"/>
  <c r="G2967" i="5"/>
  <c r="T2967" i="5"/>
  <c r="S2967" i="5"/>
  <c r="J2967" i="5"/>
  <c r="H2967" i="5"/>
  <c r="G2975" i="5"/>
  <c r="F2975" i="5"/>
  <c r="E2975" i="5"/>
  <c r="T2975" i="5"/>
  <c r="D2975" i="5"/>
  <c r="P2975" i="5" s="1"/>
  <c r="S2975" i="5"/>
  <c r="C2975" i="5"/>
  <c r="R2975" i="5"/>
  <c r="J2975" i="5"/>
  <c r="I2975" i="5"/>
  <c r="H2975" i="5"/>
  <c r="G2983" i="5"/>
  <c r="F2983" i="5"/>
  <c r="E2983" i="5"/>
  <c r="T2983" i="5"/>
  <c r="D2983" i="5"/>
  <c r="K2983" i="5" s="1"/>
  <c r="S2983" i="5"/>
  <c r="C2983" i="5"/>
  <c r="R2983" i="5"/>
  <c r="J2983" i="5"/>
  <c r="I2983" i="5"/>
  <c r="H2983" i="5"/>
  <c r="C2991" i="5"/>
  <c r="G2991" i="5"/>
  <c r="I2991" i="5"/>
  <c r="T3007" i="5"/>
  <c r="D3007" i="5"/>
  <c r="S3007" i="5"/>
  <c r="C3007" i="5"/>
  <c r="H3007" i="5"/>
  <c r="G3007" i="5"/>
  <c r="E3007" i="5"/>
  <c r="R3007" i="5"/>
  <c r="J3007" i="5"/>
  <c r="I3007" i="5"/>
  <c r="F3007" i="5"/>
  <c r="T3015" i="5"/>
  <c r="D3015" i="5"/>
  <c r="S3015" i="5"/>
  <c r="C3015" i="5"/>
  <c r="H3015" i="5"/>
  <c r="G3015" i="5"/>
  <c r="E3015" i="5"/>
  <c r="R3015" i="5"/>
  <c r="J3015" i="5"/>
  <c r="I3015" i="5"/>
  <c r="F3015" i="5"/>
  <c r="T3023" i="5"/>
  <c r="D3023" i="5"/>
  <c r="S3023" i="5"/>
  <c r="C3023" i="5"/>
  <c r="H3023" i="5"/>
  <c r="G3023" i="5"/>
  <c r="E3023" i="5"/>
  <c r="R3023" i="5"/>
  <c r="J3023" i="5"/>
  <c r="I3023" i="5"/>
  <c r="F3023" i="5"/>
  <c r="T3031" i="5"/>
  <c r="D3031" i="5"/>
  <c r="S3031" i="5"/>
  <c r="C3031" i="5"/>
  <c r="H3031" i="5"/>
  <c r="G3031" i="5"/>
  <c r="E3031" i="5"/>
  <c r="R3031" i="5"/>
  <c r="J3031" i="5"/>
  <c r="I3031" i="5"/>
  <c r="F3031" i="5"/>
  <c r="T3039" i="5"/>
  <c r="D3039" i="5"/>
  <c r="Q3039" i="5" s="1"/>
  <c r="S3039" i="5"/>
  <c r="C3039" i="5"/>
  <c r="R3039" i="5"/>
  <c r="J3039" i="5"/>
  <c r="H3039" i="5"/>
  <c r="G3039" i="5"/>
  <c r="I3039" i="5"/>
  <c r="F3039" i="5"/>
  <c r="E3039" i="5"/>
  <c r="T3047" i="5"/>
  <c r="D3047" i="5"/>
  <c r="O3047" i="5" s="1"/>
  <c r="S3047" i="5"/>
  <c r="C3047" i="5"/>
  <c r="R3047" i="5"/>
  <c r="J3047" i="5"/>
  <c r="H3047" i="5"/>
  <c r="G3047" i="5"/>
  <c r="E3047" i="5"/>
  <c r="I3047" i="5"/>
  <c r="F3047" i="5"/>
  <c r="E3063" i="5"/>
  <c r="T3063" i="5"/>
  <c r="D3063" i="5"/>
  <c r="P3063" i="5" s="1"/>
  <c r="S3063" i="5"/>
  <c r="C3063" i="5"/>
  <c r="R3063" i="5"/>
  <c r="J3063" i="5"/>
  <c r="I3063" i="5"/>
  <c r="H3063" i="5"/>
  <c r="G3063" i="5"/>
  <c r="F3063" i="5"/>
  <c r="E3071" i="5"/>
  <c r="T3071" i="5"/>
  <c r="D3071" i="5"/>
  <c r="O3071" i="5" s="1"/>
  <c r="S3071" i="5"/>
  <c r="C3071" i="5"/>
  <c r="R3071" i="5"/>
  <c r="J3071" i="5"/>
  <c r="I3071" i="5"/>
  <c r="H3071" i="5"/>
  <c r="G3071" i="5"/>
  <c r="F3071" i="5"/>
  <c r="E3079" i="5"/>
  <c r="T3079" i="5"/>
  <c r="D3079" i="5"/>
  <c r="P3079" i="5" s="1"/>
  <c r="S3079" i="5"/>
  <c r="C3079" i="5"/>
  <c r="R3079" i="5"/>
  <c r="J3079" i="5"/>
  <c r="I3079" i="5"/>
  <c r="H3079" i="5"/>
  <c r="G3079" i="5"/>
  <c r="F3079" i="5"/>
  <c r="E3087" i="5"/>
  <c r="T3087" i="5"/>
  <c r="D3087" i="5"/>
  <c r="N3087" i="5" s="1"/>
  <c r="S3087" i="5"/>
  <c r="C3087" i="5"/>
  <c r="R3087" i="5"/>
  <c r="J3087" i="5"/>
  <c r="I3087" i="5"/>
  <c r="H3087" i="5"/>
  <c r="G3087" i="5"/>
  <c r="F3087" i="5"/>
  <c r="E3095" i="5"/>
  <c r="T3095" i="5"/>
  <c r="D3095" i="5"/>
  <c r="S3095" i="5"/>
  <c r="C3095" i="5"/>
  <c r="R3095" i="5"/>
  <c r="J3095" i="5"/>
  <c r="I3095" i="5"/>
  <c r="H3095" i="5"/>
  <c r="G3095" i="5"/>
  <c r="F3095" i="5"/>
  <c r="I3095" i="4"/>
  <c r="E3103" i="5"/>
  <c r="T3103" i="5"/>
  <c r="D3103" i="5"/>
  <c r="S3103" i="5"/>
  <c r="C3103" i="5"/>
  <c r="R3103" i="5"/>
  <c r="J3103" i="5"/>
  <c r="I3103" i="5"/>
  <c r="H3103" i="5"/>
  <c r="G3103" i="5"/>
  <c r="F3103" i="5"/>
  <c r="I3103" i="4"/>
  <c r="E3111" i="5"/>
  <c r="T3111" i="5"/>
  <c r="D3111" i="5"/>
  <c r="Q3111" i="5" s="1"/>
  <c r="S3111" i="5"/>
  <c r="C3111" i="5"/>
  <c r="R3111" i="5"/>
  <c r="J3111" i="5"/>
  <c r="I3111" i="5"/>
  <c r="H3111" i="5"/>
  <c r="G3111" i="5"/>
  <c r="N3111" i="5"/>
  <c r="F3111" i="5"/>
  <c r="I3111" i="4"/>
  <c r="E3119" i="5"/>
  <c r="T3119" i="5"/>
  <c r="D3119" i="5"/>
  <c r="P3119" i="5" s="1"/>
  <c r="S3119" i="5"/>
  <c r="C3119" i="5"/>
  <c r="R3119" i="5"/>
  <c r="J3119" i="5"/>
  <c r="I3119" i="5"/>
  <c r="H3119" i="5"/>
  <c r="G3119" i="5"/>
  <c r="F3119" i="5"/>
  <c r="I3119" i="4"/>
  <c r="E3127" i="5"/>
  <c r="T3127" i="5"/>
  <c r="D3127" i="5"/>
  <c r="S3127" i="5"/>
  <c r="C3127" i="5"/>
  <c r="R3127" i="5"/>
  <c r="J3127" i="5"/>
  <c r="I3127" i="5"/>
  <c r="H3127" i="5"/>
  <c r="G3127" i="5"/>
  <c r="F3127" i="5"/>
  <c r="I3127" i="4"/>
  <c r="E3135" i="5"/>
  <c r="T3135" i="5"/>
  <c r="D3135" i="5"/>
  <c r="S3135" i="5"/>
  <c r="C3135" i="5"/>
  <c r="R3135" i="5"/>
  <c r="J3135" i="5"/>
  <c r="I3135" i="5"/>
  <c r="H3135" i="5"/>
  <c r="G3135" i="5"/>
  <c r="F3135" i="5"/>
  <c r="I3135" i="4"/>
  <c r="E3143" i="5"/>
  <c r="T3143" i="5"/>
  <c r="D3143" i="5"/>
  <c r="S3143" i="5"/>
  <c r="C3143" i="5"/>
  <c r="R3143" i="5"/>
  <c r="J3143" i="5"/>
  <c r="I3143" i="5"/>
  <c r="H3143" i="5"/>
  <c r="G3143" i="5"/>
  <c r="F3143" i="5"/>
  <c r="I3143" i="4"/>
  <c r="E3151" i="5"/>
  <c r="T3151" i="5"/>
  <c r="D3151" i="5"/>
  <c r="S3151" i="5"/>
  <c r="C3151" i="5"/>
  <c r="R3151" i="5"/>
  <c r="J3151" i="5"/>
  <c r="I3151" i="5"/>
  <c r="H3151" i="5"/>
  <c r="G3151" i="5"/>
  <c r="F3151" i="5"/>
  <c r="I3151" i="4"/>
  <c r="E3159" i="5"/>
  <c r="T3159" i="5"/>
  <c r="D3159" i="5"/>
  <c r="S3159" i="5"/>
  <c r="C3159" i="5"/>
  <c r="R3159" i="5"/>
  <c r="J3159" i="5"/>
  <c r="I3159" i="5"/>
  <c r="H3159" i="5"/>
  <c r="G3159" i="5"/>
  <c r="F3159" i="5"/>
  <c r="I3159" i="4"/>
  <c r="E3167" i="5"/>
  <c r="T3167" i="5"/>
  <c r="D3167" i="5"/>
  <c r="N3167" i="5" s="1"/>
  <c r="S3167" i="5"/>
  <c r="C3167" i="5"/>
  <c r="R3167" i="5"/>
  <c r="J3167" i="5"/>
  <c r="I3167" i="5"/>
  <c r="H3167" i="5"/>
  <c r="G3167" i="5"/>
  <c r="F3167" i="5"/>
  <c r="I3167" i="4"/>
  <c r="E3175" i="5"/>
  <c r="T3175" i="5"/>
  <c r="D3175" i="5"/>
  <c r="S3175" i="5"/>
  <c r="C3175" i="5"/>
  <c r="R3175" i="5"/>
  <c r="J3175" i="5"/>
  <c r="I3175" i="5"/>
  <c r="H3175" i="5"/>
  <c r="G3175" i="5"/>
  <c r="F3175" i="5"/>
  <c r="I3175" i="4"/>
  <c r="G3183" i="5"/>
  <c r="E3183" i="5"/>
  <c r="T3183" i="5"/>
  <c r="D3183" i="5"/>
  <c r="L3183" i="5" s="1"/>
  <c r="S3183" i="5"/>
  <c r="C3183" i="5"/>
  <c r="I3183" i="5"/>
  <c r="H3183" i="5"/>
  <c r="F3183" i="5"/>
  <c r="R3183" i="5"/>
  <c r="J3183" i="5"/>
  <c r="I3183" i="4"/>
  <c r="G3191" i="5"/>
  <c r="E3191" i="5"/>
  <c r="T3191" i="5"/>
  <c r="D3191" i="5"/>
  <c r="S3191" i="5"/>
  <c r="C3191" i="5"/>
  <c r="J3191" i="5"/>
  <c r="I3191" i="5"/>
  <c r="H3191" i="5"/>
  <c r="F3191" i="5"/>
  <c r="R3191" i="5"/>
  <c r="I3191" i="4"/>
  <c r="G3199" i="5"/>
  <c r="E3199" i="5"/>
  <c r="T3199" i="5"/>
  <c r="D3199" i="5"/>
  <c r="M3199" i="5" s="1"/>
  <c r="S3199" i="5"/>
  <c r="C3199" i="5"/>
  <c r="I3199" i="5"/>
  <c r="H3199" i="5"/>
  <c r="F3199" i="5"/>
  <c r="R3199" i="5"/>
  <c r="J3199" i="5"/>
  <c r="I3199" i="4"/>
  <c r="I3207" i="5"/>
  <c r="G3207" i="5"/>
  <c r="F3207" i="5"/>
  <c r="E3207" i="5"/>
  <c r="T3207" i="5"/>
  <c r="D3207" i="5"/>
  <c r="S3207" i="5"/>
  <c r="C3207" i="5"/>
  <c r="R3207" i="5"/>
  <c r="J3207" i="5"/>
  <c r="H3207" i="5"/>
  <c r="I3207" i="4"/>
  <c r="I3215" i="5"/>
  <c r="G3215" i="5"/>
  <c r="F3215" i="5"/>
  <c r="E3215" i="5"/>
  <c r="T3215" i="5"/>
  <c r="D3215" i="5"/>
  <c r="S3215" i="5"/>
  <c r="C3215" i="5"/>
  <c r="R3215" i="5"/>
  <c r="J3215" i="5"/>
  <c r="H3215" i="5"/>
  <c r="I3215" i="4"/>
  <c r="I3223" i="5"/>
  <c r="G3223" i="5"/>
  <c r="F3223" i="5"/>
  <c r="E3223" i="5"/>
  <c r="T3223" i="5"/>
  <c r="D3223" i="5"/>
  <c r="O3223" i="5" s="1"/>
  <c r="S3223" i="5"/>
  <c r="C3223" i="5"/>
  <c r="R3223" i="5"/>
  <c r="J3223" i="5"/>
  <c r="H3223" i="5"/>
  <c r="I3223" i="4"/>
  <c r="I3231" i="5"/>
  <c r="G3231" i="5"/>
  <c r="F3231" i="5"/>
  <c r="E3231" i="5"/>
  <c r="T3231" i="5"/>
  <c r="D3231" i="5"/>
  <c r="N3231" i="5" s="1"/>
  <c r="S3231" i="5"/>
  <c r="C3231" i="5"/>
  <c r="R3231" i="5"/>
  <c r="J3231" i="5"/>
  <c r="H3231" i="5"/>
  <c r="I3231" i="4"/>
  <c r="I3239" i="5"/>
  <c r="G3239" i="5"/>
  <c r="F3239" i="5"/>
  <c r="E3239" i="5"/>
  <c r="T3239" i="5"/>
  <c r="D3239" i="5"/>
  <c r="S3239" i="5"/>
  <c r="C3239" i="5"/>
  <c r="R3239" i="5"/>
  <c r="J3239" i="5"/>
  <c r="H3239" i="5"/>
  <c r="I3239" i="4"/>
  <c r="I3247" i="5"/>
  <c r="G3247" i="5"/>
  <c r="F3247" i="5"/>
  <c r="E3247" i="5"/>
  <c r="T3247" i="5"/>
  <c r="D3247" i="5"/>
  <c r="S3247" i="5"/>
  <c r="C3247" i="5"/>
  <c r="R3247" i="5"/>
  <c r="J3247" i="5"/>
  <c r="H3247" i="5"/>
  <c r="I3247" i="4"/>
  <c r="I3255" i="5"/>
  <c r="G3255" i="5"/>
  <c r="F3255" i="5"/>
  <c r="E3255" i="5"/>
  <c r="T3255" i="5"/>
  <c r="D3255" i="5"/>
  <c r="K3255" i="5" s="1"/>
  <c r="S3255" i="5"/>
  <c r="C3255" i="5"/>
  <c r="R3255" i="5"/>
  <c r="J3255" i="5"/>
  <c r="H3255" i="5"/>
  <c r="I3255" i="4"/>
  <c r="I3263" i="5"/>
  <c r="G3263" i="5"/>
  <c r="F3263" i="5"/>
  <c r="E3263" i="5"/>
  <c r="T3263" i="5"/>
  <c r="D3263" i="5"/>
  <c r="M3263" i="5" s="1"/>
  <c r="S3263" i="5"/>
  <c r="C3263" i="5"/>
  <c r="R3263" i="5"/>
  <c r="J3263" i="5"/>
  <c r="H3263" i="5"/>
  <c r="I3263" i="4"/>
  <c r="D3271" i="5"/>
  <c r="N3271" i="5" s="1"/>
  <c r="I3271" i="4"/>
  <c r="I3279" i="4"/>
  <c r="C3287" i="5"/>
  <c r="I3287" i="4"/>
  <c r="I3295" i="5"/>
  <c r="S3295" i="5"/>
  <c r="I3295" i="4"/>
  <c r="I3303" i="5"/>
  <c r="G3303" i="5"/>
  <c r="F3303" i="5"/>
  <c r="E3303" i="5"/>
  <c r="T3303" i="5"/>
  <c r="D3303" i="5"/>
  <c r="S3303" i="5"/>
  <c r="C3303" i="5"/>
  <c r="R3303" i="5"/>
  <c r="J3303" i="5"/>
  <c r="H3303" i="5"/>
  <c r="I3303" i="4"/>
  <c r="I3311" i="5"/>
  <c r="D3311" i="5"/>
  <c r="Q3311" i="5" s="1"/>
  <c r="R3311" i="5"/>
  <c r="I3311" i="4"/>
  <c r="I3319" i="5"/>
  <c r="G3319" i="5"/>
  <c r="F3319" i="5"/>
  <c r="E3319" i="5"/>
  <c r="T3319" i="5"/>
  <c r="D3319" i="5"/>
  <c r="S3319" i="5"/>
  <c r="C3319" i="5"/>
  <c r="R3319" i="5"/>
  <c r="J3319" i="5"/>
  <c r="H3319" i="5"/>
  <c r="I3319" i="4"/>
  <c r="I3327" i="5"/>
  <c r="G3327" i="5"/>
  <c r="F3327" i="5"/>
  <c r="E3327" i="5"/>
  <c r="T3327" i="5"/>
  <c r="D3327" i="5"/>
  <c r="O3327" i="5" s="1"/>
  <c r="S3327" i="5"/>
  <c r="C3327" i="5"/>
  <c r="R3327" i="5"/>
  <c r="J3327" i="5"/>
  <c r="H3327" i="5"/>
  <c r="I3327" i="4"/>
  <c r="I3335" i="5"/>
  <c r="G3335" i="5"/>
  <c r="F3335" i="5"/>
  <c r="E3335" i="5"/>
  <c r="T3335" i="5"/>
  <c r="D3335" i="5"/>
  <c r="K3335" i="5" s="1"/>
  <c r="S3335" i="5"/>
  <c r="C3335" i="5"/>
  <c r="R3335" i="5"/>
  <c r="J3335" i="5"/>
  <c r="H3335" i="5"/>
  <c r="I3335" i="4"/>
  <c r="I3343" i="5"/>
  <c r="G3343" i="5"/>
  <c r="F3343" i="5"/>
  <c r="E3343" i="5"/>
  <c r="T3343" i="5"/>
  <c r="D3343" i="5"/>
  <c r="S3343" i="5"/>
  <c r="C3343" i="5"/>
  <c r="R3343" i="5"/>
  <c r="J3343" i="5"/>
  <c r="H3343" i="5"/>
  <c r="I3343" i="4"/>
  <c r="I3351" i="5"/>
  <c r="T3351" i="5"/>
  <c r="S3351" i="5"/>
  <c r="H3351" i="5"/>
  <c r="I3351" i="4"/>
  <c r="I3359" i="5"/>
  <c r="G3359" i="5"/>
  <c r="F3359" i="5"/>
  <c r="E3359" i="5"/>
  <c r="T3359" i="5"/>
  <c r="D3359" i="5"/>
  <c r="S3359" i="5"/>
  <c r="C3359" i="5"/>
  <c r="R3359" i="5"/>
  <c r="J3359" i="5"/>
  <c r="H3359" i="5"/>
  <c r="I3359" i="4"/>
  <c r="I3367" i="5"/>
  <c r="G3367" i="5"/>
  <c r="F3367" i="5"/>
  <c r="E3367" i="5"/>
  <c r="T3367" i="5"/>
  <c r="D3367" i="5"/>
  <c r="O3367" i="5" s="1"/>
  <c r="S3367" i="5"/>
  <c r="C3367" i="5"/>
  <c r="R3367" i="5"/>
  <c r="J3367" i="5"/>
  <c r="H3367" i="5"/>
  <c r="I3367" i="4"/>
  <c r="I3375" i="5"/>
  <c r="G3375" i="5"/>
  <c r="F3375" i="5"/>
  <c r="E3375" i="5"/>
  <c r="T3375" i="5"/>
  <c r="D3375" i="5"/>
  <c r="O3375" i="5" s="1"/>
  <c r="S3375" i="5"/>
  <c r="C3375" i="5"/>
  <c r="R3375" i="5"/>
  <c r="J3375" i="5"/>
  <c r="H3375" i="5"/>
  <c r="I3375" i="4"/>
  <c r="S3383" i="5"/>
  <c r="I3383" i="5"/>
  <c r="G3383" i="5"/>
  <c r="F3383" i="5"/>
  <c r="E3383" i="5"/>
  <c r="D3383" i="5"/>
  <c r="O3383" i="5" s="1"/>
  <c r="T3383" i="5"/>
  <c r="C3383" i="5"/>
  <c r="R3383" i="5"/>
  <c r="J3383" i="5"/>
  <c r="H3383" i="5"/>
  <c r="I3383" i="4"/>
  <c r="G3391" i="5"/>
  <c r="F3391" i="5"/>
  <c r="E3391" i="5"/>
  <c r="T3391" i="5"/>
  <c r="D3391" i="5"/>
  <c r="S3391" i="5"/>
  <c r="C3391" i="5"/>
  <c r="J3391" i="5"/>
  <c r="H3391" i="5"/>
  <c r="R3391" i="5"/>
  <c r="I3391" i="5"/>
  <c r="I3391" i="4"/>
  <c r="G3399" i="5"/>
  <c r="F3399" i="5"/>
  <c r="E3399" i="5"/>
  <c r="T3399" i="5"/>
  <c r="D3399" i="5"/>
  <c r="L3399" i="5" s="1"/>
  <c r="S3399" i="5"/>
  <c r="C3399" i="5"/>
  <c r="R3399" i="5"/>
  <c r="J3399" i="5"/>
  <c r="I3399" i="5"/>
  <c r="H3399" i="5"/>
  <c r="I3399" i="4"/>
  <c r="G3407" i="5"/>
  <c r="F3407" i="5"/>
  <c r="E3407" i="5"/>
  <c r="T3407" i="5"/>
  <c r="D3407" i="5"/>
  <c r="S3407" i="5"/>
  <c r="C3407" i="5"/>
  <c r="R3407" i="5"/>
  <c r="J3407" i="5"/>
  <c r="I3407" i="5"/>
  <c r="H3407" i="5"/>
  <c r="I3407" i="4"/>
  <c r="I3415" i="4"/>
  <c r="G3423" i="5"/>
  <c r="F3423" i="5"/>
  <c r="E3423" i="5"/>
  <c r="T3423" i="5"/>
  <c r="D3423" i="5"/>
  <c r="S3423" i="5"/>
  <c r="C3423" i="5"/>
  <c r="R3423" i="5"/>
  <c r="J3423" i="5"/>
  <c r="I3423" i="5"/>
  <c r="H3423" i="5"/>
  <c r="I3423" i="4"/>
  <c r="G3431" i="5"/>
  <c r="F3431" i="5"/>
  <c r="E3431" i="5"/>
  <c r="T3431" i="5"/>
  <c r="D3431" i="5"/>
  <c r="O3431" i="5" s="1"/>
  <c r="S3431" i="5"/>
  <c r="C3431" i="5"/>
  <c r="R3431" i="5"/>
  <c r="J3431" i="5"/>
  <c r="I3431" i="5"/>
  <c r="H3431" i="5"/>
  <c r="I3431" i="4"/>
  <c r="F3439" i="5"/>
  <c r="I3439" i="4"/>
  <c r="G3447" i="5"/>
  <c r="F3447" i="5"/>
  <c r="E3447" i="5"/>
  <c r="T3447" i="5"/>
  <c r="D3447" i="5"/>
  <c r="S3447" i="5"/>
  <c r="C3447" i="5"/>
  <c r="R3447" i="5"/>
  <c r="J3447" i="5"/>
  <c r="I3447" i="5"/>
  <c r="H3447" i="5"/>
  <c r="I3447" i="4"/>
  <c r="G3455" i="5"/>
  <c r="F3455" i="5"/>
  <c r="E3455" i="5"/>
  <c r="T3455" i="5"/>
  <c r="D3455" i="5"/>
  <c r="S3455" i="5"/>
  <c r="C3455" i="5"/>
  <c r="R3455" i="5"/>
  <c r="J3455" i="5"/>
  <c r="I3455" i="5"/>
  <c r="H3455" i="5"/>
  <c r="I3455" i="4"/>
  <c r="I3463" i="4"/>
  <c r="G3471" i="5"/>
  <c r="F3471" i="5"/>
  <c r="E3471" i="5"/>
  <c r="T3471" i="5"/>
  <c r="D3471" i="5"/>
  <c r="S3471" i="5"/>
  <c r="C3471" i="5"/>
  <c r="R3471" i="5"/>
  <c r="J3471" i="5"/>
  <c r="I3471" i="5"/>
  <c r="H3471" i="5"/>
  <c r="I3471" i="4"/>
  <c r="C3479" i="5"/>
  <c r="I3479" i="5"/>
  <c r="I3479" i="4"/>
  <c r="G3487" i="5"/>
  <c r="F3487" i="5"/>
  <c r="E3487" i="5"/>
  <c r="T3487" i="5"/>
  <c r="D3487" i="5"/>
  <c r="O3487" i="5" s="1"/>
  <c r="S3487" i="5"/>
  <c r="C3487" i="5"/>
  <c r="R3487" i="5"/>
  <c r="J3487" i="5"/>
  <c r="I3487" i="5"/>
  <c r="H3487" i="5"/>
  <c r="I3487" i="4"/>
  <c r="G3495" i="5"/>
  <c r="F3495" i="5"/>
  <c r="E3495" i="5"/>
  <c r="T3495" i="5"/>
  <c r="D3495" i="5"/>
  <c r="S3495" i="5"/>
  <c r="C3495" i="5"/>
  <c r="R3495" i="5"/>
  <c r="J3495" i="5"/>
  <c r="I3495" i="5"/>
  <c r="H3495" i="5"/>
  <c r="I3495" i="4"/>
  <c r="G3503" i="5"/>
  <c r="F3503" i="5"/>
  <c r="E3503" i="5"/>
  <c r="T3503" i="5"/>
  <c r="D3503" i="5"/>
  <c r="M3503" i="5" s="1"/>
  <c r="S3503" i="5"/>
  <c r="C3503" i="5"/>
  <c r="R3503" i="5"/>
  <c r="J3503" i="5"/>
  <c r="I3503" i="5"/>
  <c r="H3503" i="5"/>
  <c r="I3503" i="4"/>
  <c r="E3511" i="5"/>
  <c r="D3511" i="5"/>
  <c r="I3511" i="5"/>
  <c r="I3511" i="4"/>
  <c r="G3519" i="5"/>
  <c r="F3519" i="5"/>
  <c r="E3519" i="5"/>
  <c r="T3519" i="5"/>
  <c r="D3519" i="5"/>
  <c r="Q3519" i="5" s="1"/>
  <c r="S3519" i="5"/>
  <c r="C3519" i="5"/>
  <c r="R3519" i="5"/>
  <c r="J3519" i="5"/>
  <c r="I3519" i="5"/>
  <c r="H3519" i="5"/>
  <c r="I3519" i="4"/>
  <c r="G3527" i="5"/>
  <c r="F3527" i="5"/>
  <c r="E3527" i="5"/>
  <c r="T3527" i="5"/>
  <c r="D3527" i="5"/>
  <c r="M3527" i="5" s="1"/>
  <c r="S3527" i="5"/>
  <c r="C3527" i="5"/>
  <c r="R3527" i="5"/>
  <c r="J3527" i="5"/>
  <c r="I3527" i="5"/>
  <c r="H3527" i="5"/>
  <c r="I3527" i="4"/>
  <c r="G3535" i="5"/>
  <c r="F3535" i="5"/>
  <c r="E3535" i="5"/>
  <c r="T3535" i="5"/>
  <c r="D3535" i="5"/>
  <c r="L3535" i="5" s="1"/>
  <c r="S3535" i="5"/>
  <c r="C3535" i="5"/>
  <c r="R3535" i="5"/>
  <c r="J3535" i="5"/>
  <c r="I3535" i="5"/>
  <c r="H3535" i="5"/>
  <c r="I3535" i="4"/>
  <c r="G3543" i="5"/>
  <c r="F3543" i="5"/>
  <c r="E3543" i="5"/>
  <c r="T3543" i="5"/>
  <c r="D3543" i="5"/>
  <c r="S3543" i="5"/>
  <c r="C3543" i="5"/>
  <c r="R3543" i="5"/>
  <c r="J3543" i="5"/>
  <c r="I3543" i="5"/>
  <c r="H3543" i="5"/>
  <c r="I3543" i="4"/>
  <c r="G3551" i="5"/>
  <c r="F3551" i="5"/>
  <c r="E3551" i="5"/>
  <c r="T3551" i="5"/>
  <c r="D3551" i="5"/>
  <c r="L3551" i="5" s="1"/>
  <c r="S3551" i="5"/>
  <c r="C3551" i="5"/>
  <c r="R3551" i="5"/>
  <c r="J3551" i="5"/>
  <c r="I3551" i="5"/>
  <c r="H3551" i="5"/>
  <c r="I3551" i="4"/>
  <c r="T3559" i="5"/>
  <c r="D3559" i="5"/>
  <c r="I3559" i="5"/>
  <c r="H3559" i="5"/>
  <c r="I3559" i="4"/>
  <c r="G3567" i="5"/>
  <c r="F3567" i="5"/>
  <c r="E3567" i="5"/>
  <c r="T3567" i="5"/>
  <c r="D3567" i="5"/>
  <c r="M3567" i="5" s="1"/>
  <c r="S3567" i="5"/>
  <c r="C3567" i="5"/>
  <c r="R3567" i="5"/>
  <c r="J3567" i="5"/>
  <c r="I3567" i="5"/>
  <c r="H3567" i="5"/>
  <c r="I3567" i="4"/>
  <c r="G3575" i="5"/>
  <c r="F3575" i="5"/>
  <c r="E3575" i="5"/>
  <c r="T3575" i="5"/>
  <c r="D3575" i="5"/>
  <c r="S3575" i="5"/>
  <c r="C3575" i="5"/>
  <c r="R3575" i="5"/>
  <c r="J3575" i="5"/>
  <c r="I3575" i="5"/>
  <c r="H3575" i="5"/>
  <c r="I3575" i="4"/>
  <c r="G3583" i="5"/>
  <c r="F3583" i="5"/>
  <c r="E3583" i="5"/>
  <c r="T3583" i="5"/>
  <c r="D3583" i="5"/>
  <c r="Q3583" i="5" s="1"/>
  <c r="S3583" i="5"/>
  <c r="C3583" i="5"/>
  <c r="R3583" i="5"/>
  <c r="J3583" i="5"/>
  <c r="I3583" i="5"/>
  <c r="H3583" i="5"/>
  <c r="I3583" i="4"/>
  <c r="G3591" i="5"/>
  <c r="F3591" i="5"/>
  <c r="E3591" i="5"/>
  <c r="T3591" i="5"/>
  <c r="D3591" i="5"/>
  <c r="O3591" i="5" s="1"/>
  <c r="S3591" i="5"/>
  <c r="C3591" i="5"/>
  <c r="R3591" i="5"/>
  <c r="J3591" i="5"/>
  <c r="I3591" i="5"/>
  <c r="H3591" i="5"/>
  <c r="I3591" i="4"/>
  <c r="G3599" i="5"/>
  <c r="F3599" i="5"/>
  <c r="E3599" i="5"/>
  <c r="T3599" i="5"/>
  <c r="D3599" i="5"/>
  <c r="S3599" i="5"/>
  <c r="C3599" i="5"/>
  <c r="R3599" i="5"/>
  <c r="J3599" i="5"/>
  <c r="I3599" i="5"/>
  <c r="H3599" i="5"/>
  <c r="I3599" i="4"/>
  <c r="I3607" i="4"/>
  <c r="G3615" i="5"/>
  <c r="F3615" i="5"/>
  <c r="E3615" i="5"/>
  <c r="T3615" i="5"/>
  <c r="D3615" i="5"/>
  <c r="S3615" i="5"/>
  <c r="C3615" i="5"/>
  <c r="R3615" i="5"/>
  <c r="J3615" i="5"/>
  <c r="I3615" i="5"/>
  <c r="H3615" i="5"/>
  <c r="I3615" i="4"/>
  <c r="S3623" i="5"/>
  <c r="C3623" i="5"/>
  <c r="R3623" i="5"/>
  <c r="J3623" i="5"/>
  <c r="H3623" i="5"/>
  <c r="G3623" i="5"/>
  <c r="F3623" i="5"/>
  <c r="E3623" i="5"/>
  <c r="T3623" i="5"/>
  <c r="I3623" i="5"/>
  <c r="D3623" i="5"/>
  <c r="I3623" i="4"/>
  <c r="S3631" i="5"/>
  <c r="C3631" i="5"/>
  <c r="R3631" i="5"/>
  <c r="J3631" i="5"/>
  <c r="I3631" i="5"/>
  <c r="H3631" i="5"/>
  <c r="G3631" i="5"/>
  <c r="F3631" i="5"/>
  <c r="E3631" i="5"/>
  <c r="D3631" i="5"/>
  <c r="T3631" i="5"/>
  <c r="I3631" i="4"/>
  <c r="S3639" i="5"/>
  <c r="C3639" i="5"/>
  <c r="R3639" i="5"/>
  <c r="J3639" i="5"/>
  <c r="I3639" i="5"/>
  <c r="H3639" i="5"/>
  <c r="G3639" i="5"/>
  <c r="F3639" i="5"/>
  <c r="E3639" i="5"/>
  <c r="T3639" i="5"/>
  <c r="D3639" i="5"/>
  <c r="L3639" i="5" s="1"/>
  <c r="I3639" i="4"/>
  <c r="S3647" i="5"/>
  <c r="C3647" i="5"/>
  <c r="R3647" i="5"/>
  <c r="J3647" i="5"/>
  <c r="I3647" i="5"/>
  <c r="H3647" i="5"/>
  <c r="G3647" i="5"/>
  <c r="F3647" i="5"/>
  <c r="E3647" i="5"/>
  <c r="D3647" i="5"/>
  <c r="T3647" i="5"/>
  <c r="I3647" i="4"/>
  <c r="S3655" i="5"/>
  <c r="C3655" i="5"/>
  <c r="R3655" i="5"/>
  <c r="J3655" i="5"/>
  <c r="I3655" i="5"/>
  <c r="H3655" i="5"/>
  <c r="G3655" i="5"/>
  <c r="F3655" i="5"/>
  <c r="E3655" i="5"/>
  <c r="T3655" i="5"/>
  <c r="D3655" i="5"/>
  <c r="I3655" i="4"/>
  <c r="S3663" i="5"/>
  <c r="C3663" i="5"/>
  <c r="R3663" i="5"/>
  <c r="J3663" i="5"/>
  <c r="I3663" i="5"/>
  <c r="H3663" i="5"/>
  <c r="G3663" i="5"/>
  <c r="F3663" i="5"/>
  <c r="E3663" i="5"/>
  <c r="D3663" i="5"/>
  <c r="Q3663" i="5" s="1"/>
  <c r="T3663" i="5"/>
  <c r="I3663" i="4"/>
  <c r="J3671" i="5"/>
  <c r="I3671" i="5"/>
  <c r="E3671" i="5"/>
  <c r="I3671" i="4"/>
  <c r="S3679" i="5"/>
  <c r="C3679" i="5"/>
  <c r="R3679" i="5"/>
  <c r="J3679" i="5"/>
  <c r="I3679" i="5"/>
  <c r="H3679" i="5"/>
  <c r="G3679" i="5"/>
  <c r="F3679" i="5"/>
  <c r="E3679" i="5"/>
  <c r="D3679" i="5"/>
  <c r="Q3679" i="5" s="1"/>
  <c r="T3679" i="5"/>
  <c r="I3679" i="4"/>
  <c r="S3687" i="5"/>
  <c r="C3687" i="5"/>
  <c r="R3687" i="5"/>
  <c r="J3687" i="5"/>
  <c r="I3687" i="5"/>
  <c r="H3687" i="5"/>
  <c r="G3687" i="5"/>
  <c r="F3687" i="5"/>
  <c r="E3687" i="5"/>
  <c r="T3687" i="5"/>
  <c r="D3687" i="5"/>
  <c r="I3687" i="4"/>
  <c r="S3695" i="5"/>
  <c r="C3695" i="5"/>
  <c r="R3695" i="5"/>
  <c r="J3695" i="5"/>
  <c r="I3695" i="5"/>
  <c r="H3695" i="5"/>
  <c r="G3695" i="5"/>
  <c r="F3695" i="5"/>
  <c r="E3695" i="5"/>
  <c r="D3695" i="5"/>
  <c r="T3695" i="5"/>
  <c r="I3695" i="4"/>
  <c r="S3703" i="5"/>
  <c r="C3703" i="5"/>
  <c r="R3703" i="5"/>
  <c r="J3703" i="5"/>
  <c r="I3703" i="5"/>
  <c r="H3703" i="5"/>
  <c r="G3703" i="5"/>
  <c r="F3703" i="5"/>
  <c r="E3703" i="5"/>
  <c r="T3703" i="5"/>
  <c r="D3703" i="5"/>
  <c r="I3703" i="4"/>
  <c r="S3711" i="5"/>
  <c r="C3711" i="5"/>
  <c r="R3711" i="5"/>
  <c r="J3711" i="5"/>
  <c r="I3711" i="5"/>
  <c r="H3711" i="5"/>
  <c r="G3711" i="5"/>
  <c r="F3711" i="5"/>
  <c r="E3711" i="5"/>
  <c r="D3711" i="5"/>
  <c r="K3711" i="5" s="1"/>
  <c r="T3711" i="5"/>
  <c r="I3711" i="4"/>
  <c r="S3719" i="5"/>
  <c r="C3719" i="5"/>
  <c r="R3719" i="5"/>
  <c r="J3719" i="5"/>
  <c r="I3719" i="5"/>
  <c r="H3719" i="5"/>
  <c r="G3719" i="5"/>
  <c r="F3719" i="5"/>
  <c r="E3719" i="5"/>
  <c r="T3719" i="5"/>
  <c r="D3719" i="5"/>
  <c r="N3719" i="5" s="1"/>
  <c r="I3719" i="4"/>
  <c r="S3727" i="5"/>
  <c r="C3727" i="5"/>
  <c r="R3727" i="5"/>
  <c r="J3727" i="5"/>
  <c r="I3727" i="5"/>
  <c r="H3727" i="5"/>
  <c r="G3727" i="5"/>
  <c r="F3727" i="5"/>
  <c r="E3727" i="5"/>
  <c r="D3727" i="5"/>
  <c r="P3727" i="5" s="1"/>
  <c r="T3727" i="5"/>
  <c r="I3727" i="4"/>
  <c r="I3735" i="5"/>
  <c r="G3735" i="5"/>
  <c r="E3735" i="5"/>
  <c r="I3735" i="4"/>
  <c r="S3743" i="5"/>
  <c r="C3743" i="5"/>
  <c r="R3743" i="5"/>
  <c r="J3743" i="5"/>
  <c r="I3743" i="5"/>
  <c r="H3743" i="5"/>
  <c r="G3743" i="5"/>
  <c r="F3743" i="5"/>
  <c r="E3743" i="5"/>
  <c r="D3743" i="5"/>
  <c r="T3743" i="5"/>
  <c r="I3743" i="4"/>
  <c r="S3751" i="5"/>
  <c r="C3751" i="5"/>
  <c r="R3751" i="5"/>
  <c r="J3751" i="5"/>
  <c r="I3751" i="5"/>
  <c r="H3751" i="5"/>
  <c r="G3751" i="5"/>
  <c r="F3751" i="5"/>
  <c r="E3751" i="5"/>
  <c r="T3751" i="5"/>
  <c r="D3751" i="5"/>
  <c r="P3751" i="5" s="1"/>
  <c r="I3751" i="4"/>
  <c r="S3759" i="5"/>
  <c r="C3759" i="5"/>
  <c r="R3759" i="5"/>
  <c r="J3759" i="5"/>
  <c r="I3759" i="5"/>
  <c r="H3759" i="5"/>
  <c r="G3759" i="5"/>
  <c r="F3759" i="5"/>
  <c r="E3759" i="5"/>
  <c r="D3759" i="5"/>
  <c r="T3759" i="5"/>
  <c r="I3759" i="4"/>
  <c r="S3767" i="5"/>
  <c r="C3767" i="5"/>
  <c r="R3767" i="5"/>
  <c r="J3767" i="5"/>
  <c r="I3767" i="5"/>
  <c r="H3767" i="5"/>
  <c r="G3767" i="5"/>
  <c r="F3767" i="5"/>
  <c r="E3767" i="5"/>
  <c r="T3767" i="5"/>
  <c r="D3767" i="5"/>
  <c r="M3767" i="5" s="1"/>
  <c r="I3767" i="4"/>
  <c r="S3775" i="5"/>
  <c r="C3775" i="5"/>
  <c r="R3775" i="5"/>
  <c r="J3775" i="5"/>
  <c r="I3775" i="5"/>
  <c r="H3775" i="5"/>
  <c r="G3775" i="5"/>
  <c r="F3775" i="5"/>
  <c r="E3775" i="5"/>
  <c r="D3775" i="5"/>
  <c r="T3775" i="5"/>
  <c r="I3775" i="4"/>
  <c r="J3783" i="5"/>
  <c r="I3783" i="5"/>
  <c r="H3783" i="5"/>
  <c r="I3783" i="4"/>
  <c r="S3791" i="5"/>
  <c r="C3791" i="5"/>
  <c r="R3791" i="5"/>
  <c r="J3791" i="5"/>
  <c r="I3791" i="5"/>
  <c r="H3791" i="5"/>
  <c r="G3791" i="5"/>
  <c r="F3791" i="5"/>
  <c r="E3791" i="5"/>
  <c r="D3791" i="5"/>
  <c r="Q3791" i="5" s="1"/>
  <c r="T3791" i="5"/>
  <c r="I3791" i="4"/>
  <c r="E3799" i="5"/>
  <c r="I3799" i="4"/>
  <c r="S3807" i="5"/>
  <c r="C3807" i="5"/>
  <c r="R3807" i="5"/>
  <c r="J3807" i="5"/>
  <c r="I3807" i="5"/>
  <c r="H3807" i="5"/>
  <c r="G3807" i="5"/>
  <c r="F3807" i="5"/>
  <c r="E3807" i="5"/>
  <c r="D3807" i="5"/>
  <c r="P3807" i="5" s="1"/>
  <c r="T3807" i="5"/>
  <c r="I3807" i="4"/>
  <c r="S3815" i="5"/>
  <c r="C3815" i="5"/>
  <c r="R3815" i="5"/>
  <c r="J3815" i="5"/>
  <c r="I3815" i="5"/>
  <c r="H3815" i="5"/>
  <c r="G3815" i="5"/>
  <c r="F3815" i="5"/>
  <c r="E3815" i="5"/>
  <c r="T3815" i="5"/>
  <c r="D3815" i="5"/>
  <c r="O3815" i="5" s="1"/>
  <c r="I3815" i="4"/>
  <c r="S3823" i="5"/>
  <c r="C3823" i="5"/>
  <c r="R3823" i="5"/>
  <c r="J3823" i="5"/>
  <c r="I3823" i="5"/>
  <c r="H3823" i="5"/>
  <c r="G3823" i="5"/>
  <c r="F3823" i="5"/>
  <c r="E3823" i="5"/>
  <c r="D3823" i="5"/>
  <c r="T3823" i="5"/>
  <c r="I3823" i="4"/>
  <c r="S3831" i="5"/>
  <c r="C3831" i="5"/>
  <c r="R3831" i="5"/>
  <c r="J3831" i="5"/>
  <c r="I3831" i="5"/>
  <c r="H3831" i="5"/>
  <c r="G3831" i="5"/>
  <c r="F3831" i="5"/>
  <c r="E3831" i="5"/>
  <c r="T3831" i="5"/>
  <c r="D3831" i="5"/>
  <c r="P3831" i="5" s="1"/>
  <c r="I3831" i="4"/>
  <c r="S3839" i="5"/>
  <c r="C3839" i="5"/>
  <c r="R3839" i="5"/>
  <c r="J3839" i="5"/>
  <c r="I3839" i="5"/>
  <c r="H3839" i="5"/>
  <c r="G3839" i="5"/>
  <c r="F3839" i="5"/>
  <c r="E3839" i="5"/>
  <c r="D3839" i="5"/>
  <c r="T3839" i="5"/>
  <c r="I3839" i="4"/>
  <c r="S3847" i="5"/>
  <c r="C3847" i="5"/>
  <c r="R3847" i="5"/>
  <c r="J3847" i="5"/>
  <c r="I3847" i="5"/>
  <c r="H3847" i="5"/>
  <c r="G3847" i="5"/>
  <c r="F3847" i="5"/>
  <c r="E3847" i="5"/>
  <c r="T3847" i="5"/>
  <c r="D3847" i="5"/>
  <c r="N3847" i="5" s="1"/>
  <c r="I3847" i="4"/>
  <c r="S3855" i="5"/>
  <c r="C3855" i="5"/>
  <c r="R3855" i="5"/>
  <c r="J3855" i="5"/>
  <c r="I3855" i="5"/>
  <c r="H3855" i="5"/>
  <c r="G3855" i="5"/>
  <c r="F3855" i="5"/>
  <c r="E3855" i="5"/>
  <c r="D3855" i="5"/>
  <c r="T3855" i="5"/>
  <c r="I3855" i="4"/>
  <c r="D3863" i="5"/>
  <c r="I3863" i="4"/>
  <c r="G3871" i="5"/>
  <c r="T3871" i="5"/>
  <c r="S3871" i="5"/>
  <c r="C3871" i="5"/>
  <c r="J3871" i="5"/>
  <c r="I3871" i="5"/>
  <c r="R3871" i="5"/>
  <c r="H3871" i="5"/>
  <c r="F3871" i="5"/>
  <c r="E3871" i="5"/>
  <c r="D3871" i="5"/>
  <c r="Q3871" i="5" s="1"/>
  <c r="I3871" i="4"/>
  <c r="I3879" i="5"/>
  <c r="H3879" i="5"/>
  <c r="G3879" i="5"/>
  <c r="F3879" i="5"/>
  <c r="E3879" i="5"/>
  <c r="T3879" i="5"/>
  <c r="D3879" i="5"/>
  <c r="S3879" i="5"/>
  <c r="C3879" i="5"/>
  <c r="R3879" i="5"/>
  <c r="J3879" i="5"/>
  <c r="I3879" i="4"/>
  <c r="I3887" i="5"/>
  <c r="H3887" i="5"/>
  <c r="G3887" i="5"/>
  <c r="F3887" i="5"/>
  <c r="E3887" i="5"/>
  <c r="T3887" i="5"/>
  <c r="D3887" i="5"/>
  <c r="S3887" i="5"/>
  <c r="C3887" i="5"/>
  <c r="R3887" i="5"/>
  <c r="J3887" i="5"/>
  <c r="I3887" i="4"/>
  <c r="I3895" i="5"/>
  <c r="H3895" i="5"/>
  <c r="G3895" i="5"/>
  <c r="F3895" i="5"/>
  <c r="E3895" i="5"/>
  <c r="T3895" i="5"/>
  <c r="D3895" i="5"/>
  <c r="L3895" i="5" s="1"/>
  <c r="S3895" i="5"/>
  <c r="C3895" i="5"/>
  <c r="R3895" i="5"/>
  <c r="J3895" i="5"/>
  <c r="I3895" i="4"/>
  <c r="I3903" i="5"/>
  <c r="H3903" i="5"/>
  <c r="G3903" i="5"/>
  <c r="F3903" i="5"/>
  <c r="E3903" i="5"/>
  <c r="T3903" i="5"/>
  <c r="D3903" i="5"/>
  <c r="S3903" i="5"/>
  <c r="C3903" i="5"/>
  <c r="R3903" i="5"/>
  <c r="J3903" i="5"/>
  <c r="I3903" i="4"/>
  <c r="I3911" i="5"/>
  <c r="H3911" i="5"/>
  <c r="G3911" i="5"/>
  <c r="F3911" i="5"/>
  <c r="E3911" i="5"/>
  <c r="T3911" i="5"/>
  <c r="D3911" i="5"/>
  <c r="O3911" i="5" s="1"/>
  <c r="S3911" i="5"/>
  <c r="C3911" i="5"/>
  <c r="R3911" i="5"/>
  <c r="J3911" i="5"/>
  <c r="I3911" i="4"/>
  <c r="I3919" i="5"/>
  <c r="H3919" i="5"/>
  <c r="G3919" i="5"/>
  <c r="F3919" i="5"/>
  <c r="E3919" i="5"/>
  <c r="T3919" i="5"/>
  <c r="D3919" i="5"/>
  <c r="P3919" i="5" s="1"/>
  <c r="S3919" i="5"/>
  <c r="C3919" i="5"/>
  <c r="R3919" i="5"/>
  <c r="J3919" i="5"/>
  <c r="I3919" i="4"/>
  <c r="I3927" i="5"/>
  <c r="E3927" i="5"/>
  <c r="J3927" i="5"/>
  <c r="I3927" i="4"/>
  <c r="H3935" i="5"/>
  <c r="F3935" i="5"/>
  <c r="S3935" i="5"/>
  <c r="R3935" i="5"/>
  <c r="I3935" i="4"/>
  <c r="I3943" i="5"/>
  <c r="H3943" i="5"/>
  <c r="G3943" i="5"/>
  <c r="F3943" i="5"/>
  <c r="E3943" i="5"/>
  <c r="T3943" i="5"/>
  <c r="D3943" i="5"/>
  <c r="S3943" i="5"/>
  <c r="C3943" i="5"/>
  <c r="R3943" i="5"/>
  <c r="J3943" i="5"/>
  <c r="I3943" i="4"/>
  <c r="I3951" i="5"/>
  <c r="H3951" i="5"/>
  <c r="G3951" i="5"/>
  <c r="F3951" i="5"/>
  <c r="E3951" i="5"/>
  <c r="T3951" i="5"/>
  <c r="D3951" i="5"/>
  <c r="P3951" i="5" s="1"/>
  <c r="S3951" i="5"/>
  <c r="C3951" i="5"/>
  <c r="R3951" i="5"/>
  <c r="J3951" i="5"/>
  <c r="I3951" i="4"/>
  <c r="I3959" i="4"/>
  <c r="I3967" i="5"/>
  <c r="H3967" i="5"/>
  <c r="G3967" i="5"/>
  <c r="F3967" i="5"/>
  <c r="E3967" i="5"/>
  <c r="T3967" i="5"/>
  <c r="D3967" i="5"/>
  <c r="M3967" i="5" s="1"/>
  <c r="S3967" i="5"/>
  <c r="C3967" i="5"/>
  <c r="R3967" i="5"/>
  <c r="J3967" i="5"/>
  <c r="I3967" i="4"/>
  <c r="I3975" i="5"/>
  <c r="H3975" i="5"/>
  <c r="G3975" i="5"/>
  <c r="F3975" i="5"/>
  <c r="E3975" i="5"/>
  <c r="T3975" i="5"/>
  <c r="D3975" i="5"/>
  <c r="S3975" i="5"/>
  <c r="C3975" i="5"/>
  <c r="R3975" i="5"/>
  <c r="J3975" i="5"/>
  <c r="I3975" i="4"/>
  <c r="T3983" i="5"/>
  <c r="D3983" i="5"/>
  <c r="H3983" i="5"/>
  <c r="E3983" i="5"/>
  <c r="C3983" i="5"/>
  <c r="J3983" i="5"/>
  <c r="S3983" i="5"/>
  <c r="I3983" i="5"/>
  <c r="R3983" i="5"/>
  <c r="G3983" i="5"/>
  <c r="F3983" i="5"/>
  <c r="I3983" i="4"/>
  <c r="E3991" i="5"/>
  <c r="D3991" i="5"/>
  <c r="K3991" i="5" s="1"/>
  <c r="H3991" i="5"/>
  <c r="G3991" i="5"/>
  <c r="F3991" i="5"/>
  <c r="I3991" i="4"/>
  <c r="E3999" i="5"/>
  <c r="T3999" i="5"/>
  <c r="D3999" i="5"/>
  <c r="K3999" i="5" s="1"/>
  <c r="S3999" i="5"/>
  <c r="C3999" i="5"/>
  <c r="H3999" i="5"/>
  <c r="J3999" i="5"/>
  <c r="I3999" i="5"/>
  <c r="G3999" i="5"/>
  <c r="F3999" i="5"/>
  <c r="R3999" i="5"/>
  <c r="I3999" i="4"/>
  <c r="D4007" i="5"/>
  <c r="R4007" i="5"/>
  <c r="J4007" i="5"/>
  <c r="I4007" i="4"/>
  <c r="E4015" i="5"/>
  <c r="T4015" i="5"/>
  <c r="D4015" i="5"/>
  <c r="S4015" i="5"/>
  <c r="C4015" i="5"/>
  <c r="R4015" i="5"/>
  <c r="J4015" i="5"/>
  <c r="I4015" i="5"/>
  <c r="H4015" i="5"/>
  <c r="G4015" i="5"/>
  <c r="F4015" i="5"/>
  <c r="I4015" i="4"/>
  <c r="E4023" i="5"/>
  <c r="T4023" i="5"/>
  <c r="D4023" i="5"/>
  <c r="O4023" i="5" s="1"/>
  <c r="S4023" i="5"/>
  <c r="C4023" i="5"/>
  <c r="R4023" i="5"/>
  <c r="J4023" i="5"/>
  <c r="I4023" i="5"/>
  <c r="H4023" i="5"/>
  <c r="G4023" i="5"/>
  <c r="F4023" i="5"/>
  <c r="I4023" i="4"/>
  <c r="E4031" i="5"/>
  <c r="T4031" i="5"/>
  <c r="D4031" i="5"/>
  <c r="S4031" i="5"/>
  <c r="C4031" i="5"/>
  <c r="R4031" i="5"/>
  <c r="J4031" i="5"/>
  <c r="I4031" i="5"/>
  <c r="H4031" i="5"/>
  <c r="G4031" i="5"/>
  <c r="F4031" i="5"/>
  <c r="I4031" i="4"/>
  <c r="E4039" i="5"/>
  <c r="T4039" i="5"/>
  <c r="C4039" i="5"/>
  <c r="G4039" i="5"/>
  <c r="I4039" i="4"/>
  <c r="E4047" i="5"/>
  <c r="T4047" i="5"/>
  <c r="D4047" i="5"/>
  <c r="S4047" i="5"/>
  <c r="C4047" i="5"/>
  <c r="R4047" i="5"/>
  <c r="J4047" i="5"/>
  <c r="I4047" i="5"/>
  <c r="H4047" i="5"/>
  <c r="G4047" i="5"/>
  <c r="F4047" i="5"/>
  <c r="I4047" i="4"/>
  <c r="I4055" i="4"/>
  <c r="E4063" i="5"/>
  <c r="T4063" i="5"/>
  <c r="D4063" i="5"/>
  <c r="S4063" i="5"/>
  <c r="C4063" i="5"/>
  <c r="R4063" i="5"/>
  <c r="J4063" i="5"/>
  <c r="I4063" i="5"/>
  <c r="H4063" i="5"/>
  <c r="G4063" i="5"/>
  <c r="F4063" i="5"/>
  <c r="I4063" i="4"/>
  <c r="E4071" i="5"/>
  <c r="T4071" i="5"/>
  <c r="D4071" i="5"/>
  <c r="M4071" i="5" s="1"/>
  <c r="S4071" i="5"/>
  <c r="C4071" i="5"/>
  <c r="R4071" i="5"/>
  <c r="J4071" i="5"/>
  <c r="I4071" i="5"/>
  <c r="H4071" i="5"/>
  <c r="G4071" i="5"/>
  <c r="F4071" i="5"/>
  <c r="I4071" i="4"/>
  <c r="I4079" i="4"/>
  <c r="E4087" i="5"/>
  <c r="T4087" i="5"/>
  <c r="D4087" i="5"/>
  <c r="P4087" i="5" s="1"/>
  <c r="S4087" i="5"/>
  <c r="C4087" i="5"/>
  <c r="R4087" i="5"/>
  <c r="J4087" i="5"/>
  <c r="I4087" i="5"/>
  <c r="H4087" i="5"/>
  <c r="G4087" i="5"/>
  <c r="F4087" i="5"/>
  <c r="I4087" i="4"/>
  <c r="I4095" i="4"/>
  <c r="S4103" i="5"/>
  <c r="C4103" i="5"/>
  <c r="R4103" i="5"/>
  <c r="J4103" i="5"/>
  <c r="I4103" i="5"/>
  <c r="H4103" i="5"/>
  <c r="G4103" i="5"/>
  <c r="F4103" i="5"/>
  <c r="E4103" i="5"/>
  <c r="T4103" i="5"/>
  <c r="D4103" i="5"/>
  <c r="N4103" i="5" s="1"/>
  <c r="I4103" i="4"/>
  <c r="S4111" i="5"/>
  <c r="C4111" i="5"/>
  <c r="R4111" i="5"/>
  <c r="J4111" i="5"/>
  <c r="I4111" i="5"/>
  <c r="H4111" i="5"/>
  <c r="G4111" i="5"/>
  <c r="F4111" i="5"/>
  <c r="E4111" i="5"/>
  <c r="D4111" i="5"/>
  <c r="P4111" i="5" s="1"/>
  <c r="T4111" i="5"/>
  <c r="I4111" i="4"/>
  <c r="I4119" i="4"/>
  <c r="S4127" i="5"/>
  <c r="C4127" i="5"/>
  <c r="R4127" i="5"/>
  <c r="J4127" i="5"/>
  <c r="I4127" i="5"/>
  <c r="H4127" i="5"/>
  <c r="G4127" i="5"/>
  <c r="F4127" i="5"/>
  <c r="E4127" i="5"/>
  <c r="D4127" i="5"/>
  <c r="N4127" i="5" s="1"/>
  <c r="T4127" i="5"/>
  <c r="I4127" i="4"/>
  <c r="S4135" i="5"/>
  <c r="C4135" i="5"/>
  <c r="R4135" i="5"/>
  <c r="J4135" i="5"/>
  <c r="I4135" i="5"/>
  <c r="H4135" i="5"/>
  <c r="G4135" i="5"/>
  <c r="F4135" i="5"/>
  <c r="E4135" i="5"/>
  <c r="T4135" i="5"/>
  <c r="D4135" i="5"/>
  <c r="P4135" i="5" s="1"/>
  <c r="I4135" i="4"/>
  <c r="I4143" i="4"/>
  <c r="S4151" i="5"/>
  <c r="C4151" i="5"/>
  <c r="R4151" i="5"/>
  <c r="J4151" i="5"/>
  <c r="I4151" i="5"/>
  <c r="H4151" i="5"/>
  <c r="G4151" i="5"/>
  <c r="F4151" i="5"/>
  <c r="E4151" i="5"/>
  <c r="T4151" i="5"/>
  <c r="D4151" i="5"/>
  <c r="P4151" i="5" s="1"/>
  <c r="I4151" i="4"/>
  <c r="H4159" i="5"/>
  <c r="F4159" i="5"/>
  <c r="I4159" i="4"/>
  <c r="I4167" i="4"/>
  <c r="S4175" i="5"/>
  <c r="C4175" i="5"/>
  <c r="R4175" i="5"/>
  <c r="J4175" i="5"/>
  <c r="I4175" i="5"/>
  <c r="H4175" i="5"/>
  <c r="G4175" i="5"/>
  <c r="F4175" i="5"/>
  <c r="E4175" i="5"/>
  <c r="D4175" i="5"/>
  <c r="T4175" i="5"/>
  <c r="I4175" i="4"/>
  <c r="S4183" i="5"/>
  <c r="I4183" i="5"/>
  <c r="H4183" i="5"/>
  <c r="T4183" i="5"/>
  <c r="D4183" i="5"/>
  <c r="I4183" i="4"/>
  <c r="T4191" i="5"/>
  <c r="C4191" i="5"/>
  <c r="J4191" i="5"/>
  <c r="S4191" i="5"/>
  <c r="I4191" i="5"/>
  <c r="R4191" i="5"/>
  <c r="H4191" i="5"/>
  <c r="G4191" i="5"/>
  <c r="F4191" i="5"/>
  <c r="E4191" i="5"/>
  <c r="D4191" i="5"/>
  <c r="I4191" i="4"/>
  <c r="F4199" i="5"/>
  <c r="E4199" i="5"/>
  <c r="T4199" i="5"/>
  <c r="D4199" i="5"/>
  <c r="Q4199" i="5" s="1"/>
  <c r="S4199" i="5"/>
  <c r="C4199" i="5"/>
  <c r="R4199" i="5"/>
  <c r="J4199" i="5"/>
  <c r="I4199" i="5"/>
  <c r="H4199" i="5"/>
  <c r="G4199" i="5"/>
  <c r="I4199" i="4"/>
  <c r="F4207" i="5"/>
  <c r="E4207" i="5"/>
  <c r="T4207" i="5"/>
  <c r="D4207" i="5"/>
  <c r="S4207" i="5"/>
  <c r="C4207" i="5"/>
  <c r="R4207" i="5"/>
  <c r="J4207" i="5"/>
  <c r="I4207" i="5"/>
  <c r="H4207" i="5"/>
  <c r="G4207" i="5"/>
  <c r="I4207" i="4"/>
  <c r="F4215" i="5"/>
  <c r="E4215" i="5"/>
  <c r="T4215" i="5"/>
  <c r="D4215" i="5"/>
  <c r="S4215" i="5"/>
  <c r="C4215" i="5"/>
  <c r="R4215" i="5"/>
  <c r="J4215" i="5"/>
  <c r="I4215" i="5"/>
  <c r="H4215" i="5"/>
  <c r="G4215" i="5"/>
  <c r="I4215" i="4"/>
  <c r="F4223" i="5"/>
  <c r="T4223" i="5"/>
  <c r="S4223" i="5"/>
  <c r="I4223" i="4"/>
  <c r="F4231" i="5"/>
  <c r="E4231" i="5"/>
  <c r="T4231" i="5"/>
  <c r="D4231" i="5"/>
  <c r="S4231" i="5"/>
  <c r="C4231" i="5"/>
  <c r="R4231" i="5"/>
  <c r="J4231" i="5"/>
  <c r="I4231" i="5"/>
  <c r="H4231" i="5"/>
  <c r="G4231" i="5"/>
  <c r="I4231" i="4"/>
  <c r="I4239" i="4"/>
  <c r="F4247" i="5"/>
  <c r="E4247" i="5"/>
  <c r="T4247" i="5"/>
  <c r="D4247" i="5"/>
  <c r="S4247" i="5"/>
  <c r="C4247" i="5"/>
  <c r="R4247" i="5"/>
  <c r="J4247" i="5"/>
  <c r="I4247" i="5"/>
  <c r="H4247" i="5"/>
  <c r="G4247" i="5"/>
  <c r="I4247" i="4"/>
  <c r="F4255" i="5"/>
  <c r="E4255" i="5"/>
  <c r="T4255" i="5"/>
  <c r="D4255" i="5"/>
  <c r="S4255" i="5"/>
  <c r="C4255" i="5"/>
  <c r="R4255" i="5"/>
  <c r="J4255" i="5"/>
  <c r="I4255" i="5"/>
  <c r="H4255" i="5"/>
  <c r="G4255" i="5"/>
  <c r="I4255" i="4"/>
  <c r="F4263" i="5"/>
  <c r="E4263" i="5"/>
  <c r="T4263" i="5"/>
  <c r="D4263" i="5"/>
  <c r="S4263" i="5"/>
  <c r="C4263" i="5"/>
  <c r="R4263" i="5"/>
  <c r="J4263" i="5"/>
  <c r="I4263" i="5"/>
  <c r="H4263" i="5"/>
  <c r="G4263" i="5"/>
  <c r="I4263" i="4"/>
  <c r="F4271" i="5"/>
  <c r="E4271" i="5"/>
  <c r="T4271" i="5"/>
  <c r="D4271" i="5"/>
  <c r="Q4271" i="5" s="1"/>
  <c r="S4271" i="5"/>
  <c r="C4271" i="5"/>
  <c r="R4271" i="5"/>
  <c r="J4271" i="5"/>
  <c r="I4271" i="5"/>
  <c r="H4271" i="5"/>
  <c r="G4271" i="5"/>
  <c r="I4271" i="4"/>
  <c r="F4279" i="5"/>
  <c r="E4279" i="5"/>
  <c r="T4279" i="5"/>
  <c r="D4279" i="5"/>
  <c r="M4279" i="5" s="1"/>
  <c r="S4279" i="5"/>
  <c r="C4279" i="5"/>
  <c r="R4279" i="5"/>
  <c r="J4279" i="5"/>
  <c r="I4279" i="5"/>
  <c r="H4279" i="5"/>
  <c r="G4279" i="5"/>
  <c r="I4279" i="4"/>
  <c r="F4287" i="5"/>
  <c r="E4287" i="5"/>
  <c r="T4287" i="5"/>
  <c r="D4287" i="5"/>
  <c r="O4287" i="5" s="1"/>
  <c r="S4287" i="5"/>
  <c r="C4287" i="5"/>
  <c r="R4287" i="5"/>
  <c r="J4287" i="5"/>
  <c r="I4287" i="5"/>
  <c r="H4287" i="5"/>
  <c r="G4287" i="5"/>
  <c r="I4287" i="4"/>
  <c r="I4295" i="4"/>
  <c r="T4303" i="5"/>
  <c r="D4303" i="5"/>
  <c r="M4303" i="5" s="1"/>
  <c r="H4303" i="5"/>
  <c r="J4303" i="5"/>
  <c r="S4303" i="5"/>
  <c r="I4303" i="5"/>
  <c r="R4303" i="5"/>
  <c r="G4303" i="5"/>
  <c r="F4303" i="5"/>
  <c r="E4303" i="5"/>
  <c r="C4303" i="5"/>
  <c r="I4303" i="4"/>
  <c r="T4311" i="5"/>
  <c r="D4311" i="5"/>
  <c r="N4311" i="5" s="1"/>
  <c r="H4311" i="5"/>
  <c r="J4311" i="5"/>
  <c r="S4311" i="5"/>
  <c r="I4311" i="5"/>
  <c r="R4311" i="5"/>
  <c r="G4311" i="5"/>
  <c r="F4311" i="5"/>
  <c r="E4311" i="5"/>
  <c r="C4311" i="5"/>
  <c r="I4311" i="4"/>
  <c r="F4319" i="5"/>
  <c r="E4319" i="5"/>
  <c r="T4319" i="5"/>
  <c r="D4319" i="5"/>
  <c r="L4319" i="5" s="1"/>
  <c r="S4319" i="5"/>
  <c r="C4319" i="5"/>
  <c r="R4319" i="5"/>
  <c r="H4319" i="5"/>
  <c r="J4319" i="5"/>
  <c r="I4319" i="5"/>
  <c r="G4319" i="5"/>
  <c r="I4319" i="4"/>
  <c r="F4327" i="5"/>
  <c r="E4327" i="5"/>
  <c r="T4327" i="5"/>
  <c r="D4327" i="5"/>
  <c r="L4327" i="5" s="1"/>
  <c r="S4327" i="5"/>
  <c r="C4327" i="5"/>
  <c r="R4327" i="5"/>
  <c r="J4327" i="5"/>
  <c r="I4327" i="5"/>
  <c r="H4327" i="5"/>
  <c r="G4327" i="5"/>
  <c r="I4327" i="4"/>
  <c r="F4335" i="5"/>
  <c r="E4335" i="5"/>
  <c r="T4335" i="5"/>
  <c r="D4335" i="5"/>
  <c r="S4335" i="5"/>
  <c r="C4335" i="5"/>
  <c r="R4335" i="5"/>
  <c r="J4335" i="5"/>
  <c r="I4335" i="5"/>
  <c r="H4335" i="5"/>
  <c r="G4335" i="5"/>
  <c r="I4335" i="4"/>
  <c r="F4343" i="5"/>
  <c r="E4343" i="5"/>
  <c r="T4343" i="5"/>
  <c r="D4343" i="5"/>
  <c r="P4343" i="5" s="1"/>
  <c r="S4343" i="5"/>
  <c r="C4343" i="5"/>
  <c r="R4343" i="5"/>
  <c r="J4343" i="5"/>
  <c r="I4343" i="5"/>
  <c r="H4343" i="5"/>
  <c r="G4343" i="5"/>
  <c r="I4343" i="4"/>
  <c r="I4351" i="4"/>
  <c r="F4359" i="5"/>
  <c r="E4359" i="5"/>
  <c r="T4359" i="5"/>
  <c r="D4359" i="5"/>
  <c r="S4359" i="5"/>
  <c r="C4359" i="5"/>
  <c r="R4359" i="5"/>
  <c r="J4359" i="5"/>
  <c r="I4359" i="5"/>
  <c r="H4359" i="5"/>
  <c r="G4359" i="5"/>
  <c r="I4359" i="4"/>
  <c r="F4367" i="5"/>
  <c r="E4367" i="5"/>
  <c r="T4367" i="5"/>
  <c r="D4367" i="5"/>
  <c r="S4367" i="5"/>
  <c r="C4367" i="5"/>
  <c r="R4367" i="5"/>
  <c r="J4367" i="5"/>
  <c r="I4367" i="5"/>
  <c r="H4367" i="5"/>
  <c r="G4367" i="5"/>
  <c r="I4367" i="4"/>
  <c r="F4375" i="5"/>
  <c r="E4375" i="5"/>
  <c r="T4375" i="5"/>
  <c r="D4375" i="5"/>
  <c r="S4375" i="5"/>
  <c r="C4375" i="5"/>
  <c r="R4375" i="5"/>
  <c r="J4375" i="5"/>
  <c r="I4375" i="5"/>
  <c r="H4375" i="5"/>
  <c r="G4375" i="5"/>
  <c r="I4375" i="4"/>
  <c r="F4383" i="5"/>
  <c r="E4383" i="5"/>
  <c r="T4383" i="5"/>
  <c r="D4383" i="5"/>
  <c r="K4383" i="5" s="1"/>
  <c r="S4383" i="5"/>
  <c r="C4383" i="5"/>
  <c r="R4383" i="5"/>
  <c r="J4383" i="5"/>
  <c r="I4383" i="5"/>
  <c r="H4383" i="5"/>
  <c r="G4383" i="5"/>
  <c r="I4383" i="4"/>
  <c r="F4391" i="5"/>
  <c r="E4391" i="5"/>
  <c r="T4391" i="5"/>
  <c r="D4391" i="5"/>
  <c r="S4391" i="5"/>
  <c r="C4391" i="5"/>
  <c r="R4391" i="5"/>
  <c r="J4391" i="5"/>
  <c r="I4391" i="5"/>
  <c r="H4391" i="5"/>
  <c r="G4391" i="5"/>
  <c r="I4391" i="4"/>
  <c r="F4399" i="5"/>
  <c r="E4399" i="5"/>
  <c r="T4399" i="5"/>
  <c r="D4399" i="5"/>
  <c r="S4399" i="5"/>
  <c r="C4399" i="5"/>
  <c r="R4399" i="5"/>
  <c r="J4399" i="5"/>
  <c r="I4399" i="5"/>
  <c r="H4399" i="5"/>
  <c r="G4399" i="5"/>
  <c r="I4399" i="4"/>
  <c r="T4407" i="5"/>
  <c r="D4407" i="5"/>
  <c r="P4407" i="5" s="1"/>
  <c r="S4407" i="5"/>
  <c r="C4407" i="5"/>
  <c r="R4407" i="5"/>
  <c r="J4407" i="5"/>
  <c r="I4407" i="5"/>
  <c r="H4407" i="5"/>
  <c r="G4407" i="5"/>
  <c r="F4407" i="5"/>
  <c r="E4407" i="5"/>
  <c r="I4407" i="4"/>
  <c r="T4415" i="5"/>
  <c r="D4415" i="5"/>
  <c r="N4415" i="5" s="1"/>
  <c r="S4415" i="5"/>
  <c r="C4415" i="5"/>
  <c r="R4415" i="5"/>
  <c r="J4415" i="5"/>
  <c r="I4415" i="5"/>
  <c r="H4415" i="5"/>
  <c r="G4415" i="5"/>
  <c r="F4415" i="5"/>
  <c r="E4415" i="5"/>
  <c r="I4415" i="4"/>
  <c r="I4423" i="4"/>
  <c r="T4431" i="5"/>
  <c r="D4431" i="5"/>
  <c r="S4431" i="5"/>
  <c r="C4431" i="5"/>
  <c r="R4431" i="5"/>
  <c r="J4431" i="5"/>
  <c r="I4431" i="5"/>
  <c r="H4431" i="5"/>
  <c r="G4431" i="5"/>
  <c r="F4431" i="5"/>
  <c r="E4431" i="5"/>
  <c r="I4431" i="4"/>
  <c r="T4439" i="5"/>
  <c r="D4439" i="5"/>
  <c r="S4439" i="5"/>
  <c r="C4439" i="5"/>
  <c r="R4439" i="5"/>
  <c r="J4439" i="5"/>
  <c r="I4439" i="5"/>
  <c r="H4439" i="5"/>
  <c r="G4439" i="5"/>
  <c r="F4439" i="5"/>
  <c r="E4439" i="5"/>
  <c r="I4439" i="4"/>
  <c r="T4447" i="5"/>
  <c r="D4447" i="5"/>
  <c r="S4447" i="5"/>
  <c r="C4447" i="5"/>
  <c r="R4447" i="5"/>
  <c r="J4447" i="5"/>
  <c r="I4447" i="5"/>
  <c r="H4447" i="5"/>
  <c r="G4447" i="5"/>
  <c r="F4447" i="5"/>
  <c r="E4447" i="5"/>
  <c r="I4447" i="4"/>
  <c r="T4455" i="5"/>
  <c r="D4455" i="5"/>
  <c r="S4455" i="5"/>
  <c r="C4455" i="5"/>
  <c r="R4455" i="5"/>
  <c r="J4455" i="5"/>
  <c r="I4455" i="5"/>
  <c r="H4455" i="5"/>
  <c r="G4455" i="5"/>
  <c r="F4455" i="5"/>
  <c r="E4455" i="5"/>
  <c r="I4455" i="4"/>
  <c r="T4463" i="5"/>
  <c r="D4463" i="5"/>
  <c r="Q4463" i="5" s="1"/>
  <c r="S4463" i="5"/>
  <c r="C4463" i="5"/>
  <c r="R4463" i="5"/>
  <c r="J4463" i="5"/>
  <c r="I4463" i="5"/>
  <c r="H4463" i="5"/>
  <c r="G4463" i="5"/>
  <c r="F4463" i="5"/>
  <c r="E4463" i="5"/>
  <c r="I4463" i="4"/>
  <c r="T4471" i="5"/>
  <c r="D4471" i="5"/>
  <c r="O4471" i="5" s="1"/>
  <c r="S4471" i="5"/>
  <c r="C4471" i="5"/>
  <c r="R4471" i="5"/>
  <c r="J4471" i="5"/>
  <c r="I4471" i="5"/>
  <c r="H4471" i="5"/>
  <c r="G4471" i="5"/>
  <c r="F4471" i="5"/>
  <c r="E4471" i="5"/>
  <c r="I4471" i="4"/>
  <c r="T4479" i="5"/>
  <c r="D4479" i="5"/>
  <c r="O4479" i="5" s="1"/>
  <c r="S4479" i="5"/>
  <c r="C4479" i="5"/>
  <c r="R4479" i="5"/>
  <c r="J4479" i="5"/>
  <c r="I4479" i="5"/>
  <c r="H4479" i="5"/>
  <c r="G4479" i="5"/>
  <c r="F4479" i="5"/>
  <c r="E4479" i="5"/>
  <c r="I4479" i="4"/>
  <c r="I4487" i="4"/>
  <c r="T4495" i="5"/>
  <c r="D4495" i="5"/>
  <c r="S4495" i="5"/>
  <c r="C4495" i="5"/>
  <c r="R4495" i="5"/>
  <c r="J4495" i="5"/>
  <c r="I4495" i="5"/>
  <c r="H4495" i="5"/>
  <c r="G4495" i="5"/>
  <c r="F4495" i="5"/>
  <c r="E4495" i="5"/>
  <c r="I4495" i="4"/>
  <c r="D4503" i="5"/>
  <c r="L4503" i="5" s="1"/>
  <c r="S4503" i="5"/>
  <c r="C4503" i="5"/>
  <c r="I4503" i="4"/>
  <c r="T4511" i="5"/>
  <c r="D4511" i="5"/>
  <c r="S4511" i="5"/>
  <c r="C4511" i="5"/>
  <c r="R4511" i="5"/>
  <c r="J4511" i="5"/>
  <c r="I4511" i="5"/>
  <c r="H4511" i="5"/>
  <c r="G4511" i="5"/>
  <c r="F4511" i="5"/>
  <c r="E4511" i="5"/>
  <c r="I4511" i="4"/>
  <c r="R4519" i="5"/>
  <c r="J4519" i="5"/>
  <c r="I4519" i="5"/>
  <c r="H4519" i="5"/>
  <c r="F4519" i="5"/>
  <c r="E4519" i="5"/>
  <c r="G4519" i="5"/>
  <c r="D4519" i="5"/>
  <c r="Q4519" i="5" s="1"/>
  <c r="C4519" i="5"/>
  <c r="T4519" i="5"/>
  <c r="S4519" i="5"/>
  <c r="I4519" i="4"/>
  <c r="I4527" i="5"/>
  <c r="D4527" i="5"/>
  <c r="N4527" i="5" s="1"/>
  <c r="I4527" i="4"/>
  <c r="R4535" i="5"/>
  <c r="J4535" i="5"/>
  <c r="I4535" i="5"/>
  <c r="H4535" i="5"/>
  <c r="F4535" i="5"/>
  <c r="E4535" i="5"/>
  <c r="T4535" i="5"/>
  <c r="D4535" i="5"/>
  <c r="Q4535" i="5" s="1"/>
  <c r="G4535" i="5"/>
  <c r="C4535" i="5"/>
  <c r="S4535" i="5"/>
  <c r="I4535" i="4"/>
  <c r="R4543" i="5"/>
  <c r="J4543" i="5"/>
  <c r="I4543" i="5"/>
  <c r="H4543" i="5"/>
  <c r="F4543" i="5"/>
  <c r="E4543" i="5"/>
  <c r="T4543" i="5"/>
  <c r="D4543" i="5"/>
  <c r="G4543" i="5"/>
  <c r="C4543" i="5"/>
  <c r="S4543" i="5"/>
  <c r="I4543" i="4"/>
  <c r="J4551" i="5"/>
  <c r="I4551" i="4"/>
  <c r="R4559" i="5"/>
  <c r="J4559" i="5"/>
  <c r="I4559" i="5"/>
  <c r="H4559" i="5"/>
  <c r="G4559" i="5"/>
  <c r="F4559" i="5"/>
  <c r="E4559" i="5"/>
  <c r="T4559" i="5"/>
  <c r="D4559" i="5"/>
  <c r="O4559" i="5" s="1"/>
  <c r="S4559" i="5"/>
  <c r="C4559" i="5"/>
  <c r="I4559" i="4"/>
  <c r="R4567" i="5"/>
  <c r="J4567" i="5"/>
  <c r="I4567" i="5"/>
  <c r="H4567" i="5"/>
  <c r="G4567" i="5"/>
  <c r="F4567" i="5"/>
  <c r="E4567" i="5"/>
  <c r="T4567" i="5"/>
  <c r="D4567" i="5"/>
  <c r="O4567" i="5" s="1"/>
  <c r="C4567" i="5"/>
  <c r="S4567" i="5"/>
  <c r="I4567" i="4"/>
  <c r="R4575" i="5"/>
  <c r="J4575" i="5"/>
  <c r="I4575" i="5"/>
  <c r="H4575" i="5"/>
  <c r="G4575" i="5"/>
  <c r="F4575" i="5"/>
  <c r="E4575" i="5"/>
  <c r="T4575" i="5"/>
  <c r="D4575" i="5"/>
  <c r="S4575" i="5"/>
  <c r="C4575" i="5"/>
  <c r="I4575" i="4"/>
  <c r="R4583" i="5"/>
  <c r="J4583" i="5"/>
  <c r="I4583" i="5"/>
  <c r="H4583" i="5"/>
  <c r="G4583" i="5"/>
  <c r="F4583" i="5"/>
  <c r="E4583" i="5"/>
  <c r="T4583" i="5"/>
  <c r="D4583" i="5"/>
  <c r="C4583" i="5"/>
  <c r="S4583" i="5"/>
  <c r="I4583" i="4"/>
  <c r="I4591" i="4"/>
  <c r="R4599" i="5"/>
  <c r="J4599" i="5"/>
  <c r="I4599" i="5"/>
  <c r="H4599" i="5"/>
  <c r="G4599" i="5"/>
  <c r="F4599" i="5"/>
  <c r="E4599" i="5"/>
  <c r="T4599" i="5"/>
  <c r="D4599" i="5"/>
  <c r="C4599" i="5"/>
  <c r="S4599" i="5"/>
  <c r="I4599" i="4"/>
  <c r="R4607" i="5"/>
  <c r="J4607" i="5"/>
  <c r="I4607" i="5"/>
  <c r="H4607" i="5"/>
  <c r="G4607" i="5"/>
  <c r="F4607" i="5"/>
  <c r="E4607" i="5"/>
  <c r="T4607" i="5"/>
  <c r="D4607" i="5"/>
  <c r="S4607" i="5"/>
  <c r="C4607" i="5"/>
  <c r="I4607" i="4"/>
  <c r="I4615" i="4"/>
  <c r="R4623" i="5"/>
  <c r="J4623" i="5"/>
  <c r="I4623" i="5"/>
  <c r="H4623" i="5"/>
  <c r="G4623" i="5"/>
  <c r="F4623" i="5"/>
  <c r="E4623" i="5"/>
  <c r="T4623" i="5"/>
  <c r="D4623" i="5"/>
  <c r="S4623" i="5"/>
  <c r="C4623" i="5"/>
  <c r="I4623" i="4"/>
  <c r="R4631" i="5"/>
  <c r="J4631" i="5"/>
  <c r="I4631" i="5"/>
  <c r="H4631" i="5"/>
  <c r="G4631" i="5"/>
  <c r="F4631" i="5"/>
  <c r="E4631" i="5"/>
  <c r="T4631" i="5"/>
  <c r="D4631" i="5"/>
  <c r="C4631" i="5"/>
  <c r="S4631" i="5"/>
  <c r="I4631" i="4"/>
  <c r="I4639" i="4"/>
  <c r="G4647" i="5"/>
  <c r="F4647" i="5"/>
  <c r="E4647" i="5"/>
  <c r="T4647" i="5"/>
  <c r="D4647" i="5"/>
  <c r="S4647" i="5"/>
  <c r="C4647" i="5"/>
  <c r="R4647" i="5"/>
  <c r="J4647" i="5"/>
  <c r="I4647" i="5"/>
  <c r="H4647" i="5"/>
  <c r="I4647" i="4"/>
  <c r="G4655" i="5"/>
  <c r="F4655" i="5"/>
  <c r="E4655" i="5"/>
  <c r="T4655" i="5"/>
  <c r="D4655" i="5"/>
  <c r="S4655" i="5"/>
  <c r="C4655" i="5"/>
  <c r="R4655" i="5"/>
  <c r="J4655" i="5"/>
  <c r="I4655" i="5"/>
  <c r="H4655" i="5"/>
  <c r="I4655" i="4"/>
  <c r="I4663" i="4"/>
  <c r="D4671" i="5"/>
  <c r="L4671" i="5" s="1"/>
  <c r="I4671" i="4"/>
  <c r="I4679" i="4"/>
  <c r="G4687" i="5"/>
  <c r="F4687" i="5"/>
  <c r="E4687" i="5"/>
  <c r="T4687" i="5"/>
  <c r="D4687" i="5"/>
  <c r="Q4687" i="5" s="1"/>
  <c r="S4687" i="5"/>
  <c r="C4687" i="5"/>
  <c r="R4687" i="5"/>
  <c r="J4687" i="5"/>
  <c r="I4687" i="5"/>
  <c r="H4687" i="5"/>
  <c r="I4687" i="4"/>
  <c r="G4695" i="5"/>
  <c r="F4695" i="5"/>
  <c r="E4695" i="5"/>
  <c r="T4695" i="5"/>
  <c r="D4695" i="5"/>
  <c r="S4695" i="5"/>
  <c r="C4695" i="5"/>
  <c r="R4695" i="5"/>
  <c r="J4695" i="5"/>
  <c r="I4695" i="5"/>
  <c r="H4695" i="5"/>
  <c r="I4695" i="4"/>
  <c r="F4703" i="5"/>
  <c r="E4703" i="5"/>
  <c r="T4703" i="5"/>
  <c r="D4703" i="5"/>
  <c r="O4703" i="5" s="1"/>
  <c r="R4703" i="5"/>
  <c r="J4703" i="5"/>
  <c r="H4703" i="5"/>
  <c r="I4703" i="5"/>
  <c r="G4703" i="5"/>
  <c r="C4703" i="5"/>
  <c r="S4703" i="5"/>
  <c r="Q4703" i="5"/>
  <c r="I4703" i="4"/>
  <c r="F4711" i="5"/>
  <c r="E4711" i="5"/>
  <c r="T4711" i="5"/>
  <c r="D4711" i="5"/>
  <c r="Q4711" i="5" s="1"/>
  <c r="S4711" i="5"/>
  <c r="C4711" i="5"/>
  <c r="R4711" i="5"/>
  <c r="J4711" i="5"/>
  <c r="I4711" i="5"/>
  <c r="H4711" i="5"/>
  <c r="G4711" i="5"/>
  <c r="I4711" i="4"/>
  <c r="F4719" i="5"/>
  <c r="E4719" i="5"/>
  <c r="T4719" i="5"/>
  <c r="D4719" i="5"/>
  <c r="Q4719" i="5" s="1"/>
  <c r="S4719" i="5"/>
  <c r="C4719" i="5"/>
  <c r="R4719" i="5"/>
  <c r="J4719" i="5"/>
  <c r="I4719" i="5"/>
  <c r="H4719" i="5"/>
  <c r="G4719" i="5"/>
  <c r="I4719" i="4"/>
  <c r="F4727" i="5"/>
  <c r="E4727" i="5"/>
  <c r="T4727" i="5"/>
  <c r="D4727" i="5"/>
  <c r="S4727" i="5"/>
  <c r="C4727" i="5"/>
  <c r="R4727" i="5"/>
  <c r="J4727" i="5"/>
  <c r="I4727" i="5"/>
  <c r="H4727" i="5"/>
  <c r="G4727" i="5"/>
  <c r="I4727" i="4"/>
  <c r="I4735" i="4"/>
  <c r="I4743" i="4"/>
  <c r="I4751" i="4"/>
  <c r="E4759" i="5"/>
  <c r="T4759" i="5"/>
  <c r="D4759" i="5"/>
  <c r="K4759" i="5" s="1"/>
  <c r="S4759" i="5"/>
  <c r="C4759" i="5"/>
  <c r="R4759" i="5"/>
  <c r="J4759" i="5"/>
  <c r="H4759" i="5"/>
  <c r="I4759" i="5"/>
  <c r="G4759" i="5"/>
  <c r="F4759" i="5"/>
  <c r="I4759" i="4"/>
  <c r="E4767" i="5"/>
  <c r="T4767" i="5"/>
  <c r="D4767" i="5"/>
  <c r="L4767" i="5" s="1"/>
  <c r="S4767" i="5"/>
  <c r="C4767" i="5"/>
  <c r="R4767" i="5"/>
  <c r="J4767" i="5"/>
  <c r="H4767" i="5"/>
  <c r="I4767" i="5"/>
  <c r="G4767" i="5"/>
  <c r="F4767" i="5"/>
  <c r="I4767" i="4"/>
  <c r="E4775" i="5"/>
  <c r="T4775" i="5"/>
  <c r="D4775" i="5"/>
  <c r="S4775" i="5"/>
  <c r="C4775" i="5"/>
  <c r="R4775" i="5"/>
  <c r="J4775" i="5"/>
  <c r="I4775" i="5"/>
  <c r="H4775" i="5"/>
  <c r="G4775" i="5"/>
  <c r="F4775" i="5"/>
  <c r="I4775" i="4"/>
  <c r="E4783" i="5"/>
  <c r="T4783" i="5"/>
  <c r="D4783" i="5"/>
  <c r="N4783" i="5" s="1"/>
  <c r="S4783" i="5"/>
  <c r="C4783" i="5"/>
  <c r="R4783" i="5"/>
  <c r="J4783" i="5"/>
  <c r="I4783" i="5"/>
  <c r="H4783" i="5"/>
  <c r="G4783" i="5"/>
  <c r="F4783" i="5"/>
  <c r="I4783" i="4"/>
  <c r="R4791" i="5"/>
  <c r="J4791" i="5"/>
  <c r="I4791" i="5"/>
  <c r="G4791" i="5"/>
  <c r="F4791" i="5"/>
  <c r="E4791" i="5"/>
  <c r="D4791" i="5"/>
  <c r="C4791" i="5"/>
  <c r="T4791" i="5"/>
  <c r="S4791" i="5"/>
  <c r="H4791" i="5"/>
  <c r="I4791" i="4"/>
  <c r="R4799" i="5"/>
  <c r="J4799" i="5"/>
  <c r="I4799" i="5"/>
  <c r="G4799" i="5"/>
  <c r="F4799" i="5"/>
  <c r="E4799" i="5"/>
  <c r="H4799" i="5"/>
  <c r="D4799" i="5"/>
  <c r="N4799" i="5" s="1"/>
  <c r="C4799" i="5"/>
  <c r="T4799" i="5"/>
  <c r="S4799" i="5"/>
  <c r="I4799" i="4"/>
  <c r="I4807" i="4"/>
  <c r="R4815" i="5"/>
  <c r="J4815" i="5"/>
  <c r="I4815" i="5"/>
  <c r="G4815" i="5"/>
  <c r="F4815" i="5"/>
  <c r="E4815" i="5"/>
  <c r="H4815" i="5"/>
  <c r="D4815" i="5"/>
  <c r="K4815" i="5" s="1"/>
  <c r="C4815" i="5"/>
  <c r="T4815" i="5"/>
  <c r="S4815" i="5"/>
  <c r="I4815" i="4"/>
  <c r="R4823" i="5"/>
  <c r="J4823" i="5"/>
  <c r="I4823" i="5"/>
  <c r="G4823" i="5"/>
  <c r="F4823" i="5"/>
  <c r="E4823" i="5"/>
  <c r="D4823" i="5"/>
  <c r="C4823" i="5"/>
  <c r="T4823" i="5"/>
  <c r="S4823" i="5"/>
  <c r="H4823" i="5"/>
  <c r="I4823" i="4"/>
  <c r="R4831" i="5"/>
  <c r="J4831" i="5"/>
  <c r="I4831" i="5"/>
  <c r="G4831" i="5"/>
  <c r="F4831" i="5"/>
  <c r="E4831" i="5"/>
  <c r="H4831" i="5"/>
  <c r="D4831" i="5"/>
  <c r="L4831" i="5" s="1"/>
  <c r="C4831" i="5"/>
  <c r="T4831" i="5"/>
  <c r="S4831" i="5"/>
  <c r="I4831" i="4"/>
  <c r="R4839" i="5"/>
  <c r="J4839" i="5"/>
  <c r="I4839" i="5"/>
  <c r="G4839" i="5"/>
  <c r="F4839" i="5"/>
  <c r="E4839" i="5"/>
  <c r="D4839" i="5"/>
  <c r="C4839" i="5"/>
  <c r="T4839" i="5"/>
  <c r="S4839" i="5"/>
  <c r="H4839" i="5"/>
  <c r="I4839" i="4"/>
  <c r="G4847" i="5"/>
  <c r="S4847" i="5"/>
  <c r="C4847" i="5"/>
  <c r="R4847" i="5"/>
  <c r="H4847" i="5"/>
  <c r="F4847" i="5"/>
  <c r="D4847" i="5"/>
  <c r="P4847" i="5" s="1"/>
  <c r="I4847" i="5"/>
  <c r="E4847" i="5"/>
  <c r="T4847" i="5"/>
  <c r="J4847" i="5"/>
  <c r="I4847" i="4"/>
  <c r="G4855" i="5"/>
  <c r="F4855" i="5"/>
  <c r="E4855" i="5"/>
  <c r="T4855" i="5"/>
  <c r="D4855" i="5"/>
  <c r="Q4855" i="5" s="1"/>
  <c r="S4855" i="5"/>
  <c r="C4855" i="5"/>
  <c r="R4855" i="5"/>
  <c r="J4855" i="5"/>
  <c r="I4855" i="5"/>
  <c r="H4855" i="5"/>
  <c r="I4855" i="4"/>
  <c r="G4863" i="5"/>
  <c r="F4863" i="5"/>
  <c r="E4863" i="5"/>
  <c r="T4863" i="5"/>
  <c r="D4863" i="5"/>
  <c r="S4863" i="5"/>
  <c r="C4863" i="5"/>
  <c r="R4863" i="5"/>
  <c r="J4863" i="5"/>
  <c r="I4863" i="5"/>
  <c r="H4863" i="5"/>
  <c r="I4863" i="4"/>
  <c r="I4871" i="4"/>
  <c r="G4879" i="5"/>
  <c r="F4879" i="5"/>
  <c r="E4879" i="5"/>
  <c r="T4879" i="5"/>
  <c r="D4879" i="5"/>
  <c r="S4879" i="5"/>
  <c r="C4879" i="5"/>
  <c r="R4879" i="5"/>
  <c r="J4879" i="5"/>
  <c r="I4879" i="5"/>
  <c r="H4879" i="5"/>
  <c r="I4879" i="4"/>
  <c r="G4887" i="5"/>
  <c r="F4887" i="5"/>
  <c r="E4887" i="5"/>
  <c r="T4887" i="5"/>
  <c r="D4887" i="5"/>
  <c r="M4887" i="5" s="1"/>
  <c r="S4887" i="5"/>
  <c r="C4887" i="5"/>
  <c r="R4887" i="5"/>
  <c r="J4887" i="5"/>
  <c r="I4887" i="5"/>
  <c r="H4887" i="5"/>
  <c r="I4887" i="4"/>
  <c r="I4895" i="5"/>
  <c r="G4895" i="5"/>
  <c r="T4895" i="5"/>
  <c r="J4895" i="5"/>
  <c r="S4895" i="5"/>
  <c r="H4895" i="5"/>
  <c r="R4895" i="5"/>
  <c r="F4895" i="5"/>
  <c r="E4895" i="5"/>
  <c r="D4895" i="5"/>
  <c r="M4895" i="5" s="1"/>
  <c r="C4895" i="5"/>
  <c r="I4895" i="4"/>
  <c r="I4903" i="5"/>
  <c r="H4903" i="5"/>
  <c r="G4903" i="5"/>
  <c r="F4903" i="5"/>
  <c r="T4903" i="5"/>
  <c r="D4903" i="5"/>
  <c r="N4903" i="5" s="1"/>
  <c r="J4903" i="5"/>
  <c r="E4903" i="5"/>
  <c r="C4903" i="5"/>
  <c r="S4903" i="5"/>
  <c r="R4903" i="5"/>
  <c r="I4903" i="4"/>
  <c r="I4911" i="5"/>
  <c r="H4911" i="5"/>
  <c r="G4911" i="5"/>
  <c r="F4911" i="5"/>
  <c r="E4911" i="5"/>
  <c r="T4911" i="5"/>
  <c r="D4911" i="5"/>
  <c r="M4911" i="5" s="1"/>
  <c r="S4911" i="5"/>
  <c r="R4911" i="5"/>
  <c r="J4911" i="5"/>
  <c r="C4911" i="5"/>
  <c r="I4911" i="4"/>
  <c r="I4919" i="5"/>
  <c r="H4919" i="5"/>
  <c r="G4919" i="5"/>
  <c r="F4919" i="5"/>
  <c r="E4919" i="5"/>
  <c r="T4919" i="5"/>
  <c r="D4919" i="5"/>
  <c r="O4919" i="5" s="1"/>
  <c r="S4919" i="5"/>
  <c r="R4919" i="5"/>
  <c r="J4919" i="5"/>
  <c r="C4919" i="5"/>
  <c r="I4919" i="4"/>
  <c r="I4927" i="5"/>
  <c r="H4927" i="5"/>
  <c r="G4927" i="5"/>
  <c r="F4927" i="5"/>
  <c r="E4927" i="5"/>
  <c r="T4927" i="5"/>
  <c r="D4927" i="5"/>
  <c r="N4927" i="5" s="1"/>
  <c r="S4927" i="5"/>
  <c r="R4927" i="5"/>
  <c r="J4927" i="5"/>
  <c r="C4927" i="5"/>
  <c r="I4927" i="4"/>
  <c r="I4935" i="4"/>
  <c r="I4943" i="5"/>
  <c r="H4943" i="5"/>
  <c r="G4943" i="5"/>
  <c r="F4943" i="5"/>
  <c r="E4943" i="5"/>
  <c r="T4943" i="5"/>
  <c r="D4943" i="5"/>
  <c r="O4943" i="5" s="1"/>
  <c r="S4943" i="5"/>
  <c r="R4943" i="5"/>
  <c r="J4943" i="5"/>
  <c r="C4943" i="5"/>
  <c r="I4943" i="4"/>
  <c r="H4951" i="5"/>
  <c r="T4951" i="5"/>
  <c r="D4951" i="5"/>
  <c r="J4951" i="5"/>
  <c r="S4951" i="5"/>
  <c r="I4951" i="5"/>
  <c r="R4951" i="5"/>
  <c r="G4951" i="5"/>
  <c r="F4951" i="5"/>
  <c r="E4951" i="5"/>
  <c r="C4951" i="5"/>
  <c r="I4951" i="4"/>
  <c r="H4959" i="5"/>
  <c r="F4959" i="5"/>
  <c r="E4959" i="5"/>
  <c r="T4959" i="5"/>
  <c r="D4959" i="5"/>
  <c r="P4959" i="5" s="1"/>
  <c r="S4959" i="5"/>
  <c r="C4959" i="5"/>
  <c r="G4959" i="5"/>
  <c r="R4959" i="5"/>
  <c r="J4959" i="5"/>
  <c r="I4959" i="5"/>
  <c r="I4959" i="4"/>
  <c r="H4967" i="5"/>
  <c r="F4967" i="5"/>
  <c r="E4967" i="5"/>
  <c r="T4967" i="5"/>
  <c r="D4967" i="5"/>
  <c r="P4967" i="5" s="1"/>
  <c r="S4967" i="5"/>
  <c r="C4967" i="5"/>
  <c r="R4967" i="5"/>
  <c r="J4967" i="5"/>
  <c r="G4967" i="5"/>
  <c r="I4967" i="5"/>
  <c r="I4967" i="4"/>
  <c r="E4975" i="5"/>
  <c r="I4975" i="4"/>
  <c r="H4983" i="5"/>
  <c r="F4983" i="5"/>
  <c r="E4983" i="5"/>
  <c r="T4983" i="5"/>
  <c r="D4983" i="5"/>
  <c r="O4983" i="5" s="1"/>
  <c r="S4983" i="5"/>
  <c r="C4983" i="5"/>
  <c r="R4983" i="5"/>
  <c r="J4983" i="5"/>
  <c r="G4983" i="5"/>
  <c r="I4983" i="5"/>
  <c r="I4983" i="4"/>
  <c r="H4991" i="5"/>
  <c r="G4991" i="5"/>
  <c r="F4991" i="5"/>
  <c r="E4991" i="5"/>
  <c r="T4991" i="5"/>
  <c r="D4991" i="5"/>
  <c r="M4991" i="5" s="1"/>
  <c r="S4991" i="5"/>
  <c r="C4991" i="5"/>
  <c r="R4991" i="5"/>
  <c r="J4991" i="5"/>
  <c r="I4991" i="5"/>
  <c r="I4991" i="4"/>
  <c r="H4999" i="5"/>
  <c r="G4999" i="5"/>
  <c r="F4999" i="5"/>
  <c r="E4999" i="5"/>
  <c r="T4999" i="5"/>
  <c r="D4999" i="5"/>
  <c r="S4999" i="5"/>
  <c r="C4999" i="5"/>
  <c r="R4999" i="5"/>
  <c r="J4999" i="5"/>
  <c r="I4999" i="5"/>
  <c r="I4999" i="4"/>
  <c r="H5007" i="5"/>
  <c r="G5007" i="5"/>
  <c r="T5007" i="5"/>
  <c r="J5007" i="5"/>
  <c r="S5007" i="5"/>
  <c r="I5007" i="5"/>
  <c r="R5007" i="5"/>
  <c r="F5007" i="5"/>
  <c r="E5007" i="5"/>
  <c r="D5007" i="5"/>
  <c r="N5007" i="5" s="1"/>
  <c r="C5007" i="5"/>
  <c r="I5007" i="4"/>
  <c r="H5015" i="5"/>
  <c r="G5015" i="5"/>
  <c r="F5015" i="5"/>
  <c r="T5015" i="5"/>
  <c r="D5015" i="5"/>
  <c r="S5015" i="5"/>
  <c r="C5015" i="5"/>
  <c r="R5015" i="5"/>
  <c r="J5015" i="5"/>
  <c r="I5015" i="5"/>
  <c r="E5015" i="5"/>
  <c r="I5015" i="4"/>
  <c r="H5023" i="5"/>
  <c r="G5023" i="5"/>
  <c r="F5023" i="5"/>
  <c r="E5023" i="5"/>
  <c r="T5023" i="5"/>
  <c r="D5023" i="5"/>
  <c r="S5023" i="5"/>
  <c r="C5023" i="5"/>
  <c r="R5023" i="5"/>
  <c r="J5023" i="5"/>
  <c r="I5023" i="5"/>
  <c r="I5023" i="4"/>
  <c r="H5031" i="5"/>
  <c r="G5031" i="5"/>
  <c r="F5031" i="5"/>
  <c r="E5031" i="5"/>
  <c r="T5031" i="5"/>
  <c r="D5031" i="5"/>
  <c r="P5031" i="5" s="1"/>
  <c r="S5031" i="5"/>
  <c r="C5031" i="5"/>
  <c r="R5031" i="5"/>
  <c r="J5031" i="5"/>
  <c r="I5031" i="5"/>
  <c r="I5031" i="4"/>
  <c r="S5039" i="5"/>
  <c r="C5039" i="5"/>
  <c r="G5039" i="5"/>
  <c r="R5039" i="5"/>
  <c r="H5039" i="5"/>
  <c r="F5039" i="5"/>
  <c r="E5039" i="5"/>
  <c r="D5039" i="5"/>
  <c r="P5039" i="5" s="1"/>
  <c r="J5039" i="5"/>
  <c r="T5039" i="5"/>
  <c r="I5039" i="5"/>
  <c r="I5039" i="4"/>
  <c r="I5047" i="4"/>
  <c r="E5055" i="5"/>
  <c r="T5055" i="5"/>
  <c r="D5055" i="5"/>
  <c r="S5055" i="5"/>
  <c r="C5055" i="5"/>
  <c r="R5055" i="5"/>
  <c r="J5055" i="5"/>
  <c r="I5055" i="5"/>
  <c r="H5055" i="5"/>
  <c r="G5055" i="5"/>
  <c r="F5055" i="5"/>
  <c r="I5055" i="4"/>
  <c r="E5063" i="5"/>
  <c r="T5063" i="5"/>
  <c r="D5063" i="5"/>
  <c r="S5063" i="5"/>
  <c r="J5063" i="5"/>
  <c r="F5063" i="5"/>
  <c r="I5063" i="4"/>
  <c r="T5071" i="5"/>
  <c r="D5071" i="5"/>
  <c r="S5071" i="5"/>
  <c r="C5071" i="5"/>
  <c r="I5071" i="5"/>
  <c r="F5071" i="5"/>
  <c r="H5071" i="5"/>
  <c r="G5071" i="5"/>
  <c r="E5071" i="5"/>
  <c r="R5071" i="5"/>
  <c r="J5071" i="5"/>
  <c r="I5071" i="4"/>
  <c r="T5079" i="5"/>
  <c r="D5079" i="5"/>
  <c r="P5079" i="5" s="1"/>
  <c r="S5079" i="5"/>
  <c r="C5079" i="5"/>
  <c r="R5079" i="5"/>
  <c r="J5079" i="5"/>
  <c r="I5079" i="5"/>
  <c r="F5079" i="5"/>
  <c r="H5079" i="5"/>
  <c r="G5079" i="5"/>
  <c r="E5079" i="5"/>
  <c r="I5079" i="4"/>
  <c r="F5087" i="5"/>
  <c r="H5087" i="5"/>
  <c r="E5087" i="5"/>
  <c r="I5087" i="4"/>
  <c r="S5095" i="5"/>
  <c r="C5095" i="5"/>
  <c r="R5095" i="5"/>
  <c r="I5095" i="5"/>
  <c r="H5095" i="5"/>
  <c r="G5095" i="5"/>
  <c r="F5095" i="5"/>
  <c r="D5095" i="5"/>
  <c r="Q5095" i="5" s="1"/>
  <c r="T5095" i="5"/>
  <c r="J5095" i="5"/>
  <c r="E5095" i="5"/>
  <c r="I5095" i="4"/>
  <c r="I5103" i="4"/>
  <c r="H5111" i="5"/>
  <c r="F5111" i="5"/>
  <c r="E5111" i="5"/>
  <c r="D5111" i="5"/>
  <c r="T5111" i="5"/>
  <c r="R5111" i="5"/>
  <c r="I5111" i="5"/>
  <c r="J5111" i="5"/>
  <c r="G5111" i="5"/>
  <c r="C5111" i="5"/>
  <c r="S5111" i="5"/>
  <c r="I5111" i="4"/>
  <c r="I3078" i="5"/>
  <c r="H3078" i="5"/>
  <c r="G3078" i="5"/>
  <c r="F3078" i="5"/>
  <c r="E3078" i="5"/>
  <c r="T3078" i="5"/>
  <c r="D3078" i="5"/>
  <c r="S3078" i="5"/>
  <c r="C3078" i="5"/>
  <c r="R3078" i="5"/>
  <c r="J3078" i="5"/>
  <c r="I3086" i="5"/>
  <c r="H3086" i="5"/>
  <c r="G3086" i="5"/>
  <c r="F3086" i="5"/>
  <c r="E3086" i="5"/>
  <c r="T3086" i="5"/>
  <c r="D3086" i="5"/>
  <c r="S3086" i="5"/>
  <c r="C3086" i="5"/>
  <c r="R3086" i="5"/>
  <c r="J3086" i="5"/>
  <c r="I3094" i="5"/>
  <c r="H3094" i="5"/>
  <c r="G3094" i="5"/>
  <c r="F3094" i="5"/>
  <c r="E3094" i="5"/>
  <c r="T3094" i="5"/>
  <c r="D3094" i="5"/>
  <c r="P3094" i="5" s="1"/>
  <c r="S3094" i="5"/>
  <c r="C3094" i="5"/>
  <c r="R3094" i="5"/>
  <c r="J3094" i="5"/>
  <c r="I3094" i="4"/>
  <c r="I3102" i="5"/>
  <c r="H3102" i="5"/>
  <c r="G3102" i="5"/>
  <c r="F3102" i="5"/>
  <c r="E3102" i="5"/>
  <c r="T3102" i="5"/>
  <c r="D3102" i="5"/>
  <c r="O3102" i="5" s="1"/>
  <c r="S3102" i="5"/>
  <c r="C3102" i="5"/>
  <c r="R3102" i="5"/>
  <c r="J3102" i="5"/>
  <c r="I3102" i="4"/>
  <c r="I3110" i="5"/>
  <c r="H3110" i="5"/>
  <c r="G3110" i="5"/>
  <c r="F3110" i="5"/>
  <c r="E3110" i="5"/>
  <c r="T3110" i="5"/>
  <c r="D3110" i="5"/>
  <c r="L3110" i="5" s="1"/>
  <c r="S3110" i="5"/>
  <c r="C3110" i="5"/>
  <c r="R3110" i="5"/>
  <c r="J3110" i="5"/>
  <c r="I3110" i="4"/>
  <c r="I3118" i="5"/>
  <c r="H3118" i="5"/>
  <c r="G3118" i="5"/>
  <c r="F3118" i="5"/>
  <c r="E3118" i="5"/>
  <c r="T3118" i="5"/>
  <c r="D3118" i="5"/>
  <c r="K3118" i="5" s="1"/>
  <c r="S3118" i="5"/>
  <c r="C3118" i="5"/>
  <c r="R3118" i="5"/>
  <c r="J3118" i="5"/>
  <c r="I3118" i="4"/>
  <c r="I3126" i="5"/>
  <c r="H3126" i="5"/>
  <c r="G3126" i="5"/>
  <c r="F3126" i="5"/>
  <c r="E3126" i="5"/>
  <c r="T3126" i="5"/>
  <c r="D3126" i="5"/>
  <c r="O3126" i="5" s="1"/>
  <c r="S3126" i="5"/>
  <c r="C3126" i="5"/>
  <c r="R3126" i="5"/>
  <c r="J3126" i="5"/>
  <c r="I3126" i="4"/>
  <c r="I3134" i="5"/>
  <c r="H3134" i="5"/>
  <c r="G3134" i="5"/>
  <c r="F3134" i="5"/>
  <c r="E3134" i="5"/>
  <c r="T3134" i="5"/>
  <c r="D3134" i="5"/>
  <c r="O3134" i="5" s="1"/>
  <c r="S3134" i="5"/>
  <c r="C3134" i="5"/>
  <c r="R3134" i="5"/>
  <c r="J3134" i="5"/>
  <c r="I3134" i="4"/>
  <c r="I3142" i="5"/>
  <c r="H3142" i="5"/>
  <c r="G3142" i="5"/>
  <c r="F3142" i="5"/>
  <c r="E3142" i="5"/>
  <c r="T3142" i="5"/>
  <c r="D3142" i="5"/>
  <c r="K3142" i="5" s="1"/>
  <c r="S3142" i="5"/>
  <c r="C3142" i="5"/>
  <c r="R3142" i="5"/>
  <c r="J3142" i="5"/>
  <c r="I3142" i="4"/>
  <c r="I3150" i="5"/>
  <c r="H3150" i="5"/>
  <c r="G3150" i="5"/>
  <c r="F3150" i="5"/>
  <c r="E3150" i="5"/>
  <c r="T3150" i="5"/>
  <c r="D3150" i="5"/>
  <c r="O3150" i="5" s="1"/>
  <c r="S3150" i="5"/>
  <c r="C3150" i="5"/>
  <c r="R3150" i="5"/>
  <c r="J3150" i="5"/>
  <c r="I3150" i="4"/>
  <c r="I3158" i="5"/>
  <c r="H3158" i="5"/>
  <c r="G3158" i="5"/>
  <c r="F3158" i="5"/>
  <c r="E3158" i="5"/>
  <c r="T3158" i="5"/>
  <c r="D3158" i="5"/>
  <c r="P3158" i="5" s="1"/>
  <c r="S3158" i="5"/>
  <c r="C3158" i="5"/>
  <c r="R3158" i="5"/>
  <c r="J3158" i="5"/>
  <c r="I3158" i="4"/>
  <c r="I3166" i="5"/>
  <c r="H3166" i="5"/>
  <c r="G3166" i="5"/>
  <c r="F3166" i="5"/>
  <c r="E3166" i="5"/>
  <c r="T3166" i="5"/>
  <c r="D3166" i="5"/>
  <c r="Q3166" i="5" s="1"/>
  <c r="S3166" i="5"/>
  <c r="C3166" i="5"/>
  <c r="R3166" i="5"/>
  <c r="J3166" i="5"/>
  <c r="I3166" i="4"/>
  <c r="I3174" i="5"/>
  <c r="H3174" i="5"/>
  <c r="G3174" i="5"/>
  <c r="F3174" i="5"/>
  <c r="E3174" i="5"/>
  <c r="T3174" i="5"/>
  <c r="D3174" i="5"/>
  <c r="N3174" i="5" s="1"/>
  <c r="S3174" i="5"/>
  <c r="C3174" i="5"/>
  <c r="R3174" i="5"/>
  <c r="J3174" i="5"/>
  <c r="I3174" i="4"/>
  <c r="S3182" i="5"/>
  <c r="C3182" i="5"/>
  <c r="I3182" i="5"/>
  <c r="H3182" i="5"/>
  <c r="G3182" i="5"/>
  <c r="J3182" i="5"/>
  <c r="F3182" i="5"/>
  <c r="E3182" i="5"/>
  <c r="T3182" i="5"/>
  <c r="D3182" i="5"/>
  <c r="P3182" i="5" s="1"/>
  <c r="R3182" i="5"/>
  <c r="I3182" i="4"/>
  <c r="S3190" i="5"/>
  <c r="C3190" i="5"/>
  <c r="I3190" i="5"/>
  <c r="H3190" i="5"/>
  <c r="G3190" i="5"/>
  <c r="E3190" i="5"/>
  <c r="T3190" i="5"/>
  <c r="D3190" i="5"/>
  <c r="Q3190" i="5" s="1"/>
  <c r="R3190" i="5"/>
  <c r="J3190" i="5"/>
  <c r="F3190" i="5"/>
  <c r="I3190" i="4"/>
  <c r="S3198" i="5"/>
  <c r="C3198" i="5"/>
  <c r="I3198" i="5"/>
  <c r="H3198" i="5"/>
  <c r="G3198" i="5"/>
  <c r="J3198" i="5"/>
  <c r="F3198" i="5"/>
  <c r="E3198" i="5"/>
  <c r="T3198" i="5"/>
  <c r="D3198" i="5"/>
  <c r="P3198" i="5" s="1"/>
  <c r="R3198" i="5"/>
  <c r="I3198" i="4"/>
  <c r="E3206" i="5"/>
  <c r="S3206" i="5"/>
  <c r="C3206" i="5"/>
  <c r="R3206" i="5"/>
  <c r="J3206" i="5"/>
  <c r="I3206" i="5"/>
  <c r="H3206" i="5"/>
  <c r="G3206" i="5"/>
  <c r="T3206" i="5"/>
  <c r="F3206" i="5"/>
  <c r="D3206" i="5"/>
  <c r="I3206" i="4"/>
  <c r="E3214" i="5"/>
  <c r="S3214" i="5"/>
  <c r="C3214" i="5"/>
  <c r="R3214" i="5"/>
  <c r="J3214" i="5"/>
  <c r="I3214" i="5"/>
  <c r="H3214" i="5"/>
  <c r="G3214" i="5"/>
  <c r="T3214" i="5"/>
  <c r="F3214" i="5"/>
  <c r="D3214" i="5"/>
  <c r="I3214" i="4"/>
  <c r="E3222" i="5"/>
  <c r="S3222" i="5"/>
  <c r="C3222" i="5"/>
  <c r="R3222" i="5"/>
  <c r="J3222" i="5"/>
  <c r="I3222" i="5"/>
  <c r="H3222" i="5"/>
  <c r="G3222" i="5"/>
  <c r="T3222" i="5"/>
  <c r="F3222" i="5"/>
  <c r="D3222" i="5"/>
  <c r="I3222" i="4"/>
  <c r="E3230" i="5"/>
  <c r="S3230" i="5"/>
  <c r="C3230" i="5"/>
  <c r="R3230" i="5"/>
  <c r="J3230" i="5"/>
  <c r="I3230" i="5"/>
  <c r="H3230" i="5"/>
  <c r="G3230" i="5"/>
  <c r="T3230" i="5"/>
  <c r="F3230" i="5"/>
  <c r="D3230" i="5"/>
  <c r="I3230" i="4"/>
  <c r="E3238" i="5"/>
  <c r="S3238" i="5"/>
  <c r="C3238" i="5"/>
  <c r="R3238" i="5"/>
  <c r="J3238" i="5"/>
  <c r="I3238" i="5"/>
  <c r="H3238" i="5"/>
  <c r="G3238" i="5"/>
  <c r="T3238" i="5"/>
  <c r="F3238" i="5"/>
  <c r="D3238" i="5"/>
  <c r="Q3238" i="5" s="1"/>
  <c r="I3238" i="4"/>
  <c r="E3246" i="5"/>
  <c r="S3246" i="5"/>
  <c r="C3246" i="5"/>
  <c r="R3246" i="5"/>
  <c r="J3246" i="5"/>
  <c r="I3246" i="5"/>
  <c r="H3246" i="5"/>
  <c r="G3246" i="5"/>
  <c r="T3246" i="5"/>
  <c r="F3246" i="5"/>
  <c r="D3246" i="5"/>
  <c r="I3246" i="4"/>
  <c r="E3254" i="5"/>
  <c r="S3254" i="5"/>
  <c r="C3254" i="5"/>
  <c r="R3254" i="5"/>
  <c r="J3254" i="5"/>
  <c r="I3254" i="5"/>
  <c r="H3254" i="5"/>
  <c r="G3254" i="5"/>
  <c r="T3254" i="5"/>
  <c r="F3254" i="5"/>
  <c r="D3254" i="5"/>
  <c r="Q3254" i="5" s="1"/>
  <c r="I3254" i="4"/>
  <c r="E3262" i="5"/>
  <c r="S3262" i="5"/>
  <c r="C3262" i="5"/>
  <c r="R3262" i="5"/>
  <c r="J3262" i="5"/>
  <c r="I3262" i="5"/>
  <c r="H3262" i="5"/>
  <c r="G3262" i="5"/>
  <c r="T3262" i="5"/>
  <c r="F3262" i="5"/>
  <c r="D3262" i="5"/>
  <c r="L3262" i="5" s="1"/>
  <c r="E3270" i="5"/>
  <c r="S3270" i="5"/>
  <c r="C3270" i="5"/>
  <c r="R3270" i="5"/>
  <c r="J3270" i="5"/>
  <c r="I3270" i="5"/>
  <c r="H3270" i="5"/>
  <c r="G3270" i="5"/>
  <c r="T3270" i="5"/>
  <c r="F3270" i="5"/>
  <c r="D3270" i="5"/>
  <c r="N3270" i="5" s="1"/>
  <c r="E3278" i="5"/>
  <c r="S3278" i="5"/>
  <c r="C3278" i="5"/>
  <c r="R3278" i="5"/>
  <c r="J3278" i="5"/>
  <c r="I3278" i="5"/>
  <c r="H3278" i="5"/>
  <c r="G3278" i="5"/>
  <c r="T3278" i="5"/>
  <c r="F3278" i="5"/>
  <c r="D3278" i="5"/>
  <c r="E3286" i="5"/>
  <c r="S3286" i="5"/>
  <c r="C3286" i="5"/>
  <c r="R3286" i="5"/>
  <c r="J3286" i="5"/>
  <c r="I3286" i="5"/>
  <c r="H3286" i="5"/>
  <c r="G3286" i="5"/>
  <c r="T3286" i="5"/>
  <c r="F3286" i="5"/>
  <c r="D3286" i="5"/>
  <c r="N3286" i="5" s="1"/>
  <c r="E3294" i="5"/>
  <c r="S3294" i="5"/>
  <c r="C3294" i="5"/>
  <c r="R3294" i="5"/>
  <c r="J3294" i="5"/>
  <c r="I3294" i="5"/>
  <c r="H3294" i="5"/>
  <c r="G3294" i="5"/>
  <c r="T3294" i="5"/>
  <c r="F3294" i="5"/>
  <c r="D3294" i="5"/>
  <c r="E3302" i="5"/>
  <c r="S3302" i="5"/>
  <c r="C3302" i="5"/>
  <c r="R3302" i="5"/>
  <c r="J3302" i="5"/>
  <c r="I3302" i="5"/>
  <c r="H3302" i="5"/>
  <c r="G3302" i="5"/>
  <c r="T3302" i="5"/>
  <c r="F3302" i="5"/>
  <c r="D3302" i="5"/>
  <c r="Q3302" i="5" s="1"/>
  <c r="E3310" i="5"/>
  <c r="S3310" i="5"/>
  <c r="C3310" i="5"/>
  <c r="R3310" i="5"/>
  <c r="J3310" i="5"/>
  <c r="I3310" i="5"/>
  <c r="H3310" i="5"/>
  <c r="G3310" i="5"/>
  <c r="T3310" i="5"/>
  <c r="F3310" i="5"/>
  <c r="D3310" i="5"/>
  <c r="O3310" i="5" s="1"/>
  <c r="E3318" i="5"/>
  <c r="S3318" i="5"/>
  <c r="C3318" i="5"/>
  <c r="R3318" i="5"/>
  <c r="J3318" i="5"/>
  <c r="I3318" i="5"/>
  <c r="H3318" i="5"/>
  <c r="G3318" i="5"/>
  <c r="T3318" i="5"/>
  <c r="F3318" i="5"/>
  <c r="D3318" i="5"/>
  <c r="O3318" i="5" s="1"/>
  <c r="E3326" i="5"/>
  <c r="S3326" i="5"/>
  <c r="C3326" i="5"/>
  <c r="R3326" i="5"/>
  <c r="J3326" i="5"/>
  <c r="I3326" i="5"/>
  <c r="H3326" i="5"/>
  <c r="G3326" i="5"/>
  <c r="T3326" i="5"/>
  <c r="F3326" i="5"/>
  <c r="D3326" i="5"/>
  <c r="M3326" i="5" s="1"/>
  <c r="E3334" i="5"/>
  <c r="S3334" i="5"/>
  <c r="C3334" i="5"/>
  <c r="R3334" i="5"/>
  <c r="J3334" i="5"/>
  <c r="I3334" i="5"/>
  <c r="H3334" i="5"/>
  <c r="G3334" i="5"/>
  <c r="T3334" i="5"/>
  <c r="F3334" i="5"/>
  <c r="D3334" i="5"/>
  <c r="E3342" i="5"/>
  <c r="S3342" i="5"/>
  <c r="C3342" i="5"/>
  <c r="R3342" i="5"/>
  <c r="J3342" i="5"/>
  <c r="I3342" i="5"/>
  <c r="H3342" i="5"/>
  <c r="G3342" i="5"/>
  <c r="T3342" i="5"/>
  <c r="F3342" i="5"/>
  <c r="D3342" i="5"/>
  <c r="M3342" i="5" s="1"/>
  <c r="E3350" i="5"/>
  <c r="S3350" i="5"/>
  <c r="C3350" i="5"/>
  <c r="R3350" i="5"/>
  <c r="J3350" i="5"/>
  <c r="I3350" i="5"/>
  <c r="H3350" i="5"/>
  <c r="G3350" i="5"/>
  <c r="T3350" i="5"/>
  <c r="F3350" i="5"/>
  <c r="D3350" i="5"/>
  <c r="P3350" i="5" s="1"/>
  <c r="E3358" i="5"/>
  <c r="S3358" i="5"/>
  <c r="C3358" i="5"/>
  <c r="R3358" i="5"/>
  <c r="J3358" i="5"/>
  <c r="I3358" i="5"/>
  <c r="H3358" i="5"/>
  <c r="G3358" i="5"/>
  <c r="T3358" i="5"/>
  <c r="F3358" i="5"/>
  <c r="D3358" i="5"/>
  <c r="E3366" i="5"/>
  <c r="S3366" i="5"/>
  <c r="C3366" i="5"/>
  <c r="R3366" i="5"/>
  <c r="J3366" i="5"/>
  <c r="I3366" i="5"/>
  <c r="H3366" i="5"/>
  <c r="G3366" i="5"/>
  <c r="T3366" i="5"/>
  <c r="F3366" i="5"/>
  <c r="D3366" i="5"/>
  <c r="E3374" i="5"/>
  <c r="S3374" i="5"/>
  <c r="C3374" i="5"/>
  <c r="R3374" i="5"/>
  <c r="J3374" i="5"/>
  <c r="I3374" i="5"/>
  <c r="H3374" i="5"/>
  <c r="G3374" i="5"/>
  <c r="T3374" i="5"/>
  <c r="F3374" i="5"/>
  <c r="D3374" i="5"/>
  <c r="M3374" i="5" s="1"/>
  <c r="E3382" i="5"/>
  <c r="S3382" i="5"/>
  <c r="C3382" i="5"/>
  <c r="R3382" i="5"/>
  <c r="J3382" i="5"/>
  <c r="I3382" i="5"/>
  <c r="H3382" i="5"/>
  <c r="G3382" i="5"/>
  <c r="T3382" i="5"/>
  <c r="F3382" i="5"/>
  <c r="D3382" i="5"/>
  <c r="K3382" i="5" s="1"/>
  <c r="S3390" i="5"/>
  <c r="C3390" i="5"/>
  <c r="R3390" i="5"/>
  <c r="J3390" i="5"/>
  <c r="I3390" i="5"/>
  <c r="H3390" i="5"/>
  <c r="G3390" i="5"/>
  <c r="E3390" i="5"/>
  <c r="D3390" i="5"/>
  <c r="T3390" i="5"/>
  <c r="F3390" i="5"/>
  <c r="S3398" i="5"/>
  <c r="C3398" i="5"/>
  <c r="R3398" i="5"/>
  <c r="J3398" i="5"/>
  <c r="I3398" i="5"/>
  <c r="H3398" i="5"/>
  <c r="G3398" i="5"/>
  <c r="F3398" i="5"/>
  <c r="E3398" i="5"/>
  <c r="D3398" i="5"/>
  <c r="K3398" i="5" s="1"/>
  <c r="T3398" i="5"/>
  <c r="S3406" i="5"/>
  <c r="C3406" i="5"/>
  <c r="R3406" i="5"/>
  <c r="J3406" i="5"/>
  <c r="I3406" i="5"/>
  <c r="H3406" i="5"/>
  <c r="G3406" i="5"/>
  <c r="F3406" i="5"/>
  <c r="E3406" i="5"/>
  <c r="T3406" i="5"/>
  <c r="D3406" i="5"/>
  <c r="S3414" i="5"/>
  <c r="C3414" i="5"/>
  <c r="R3414" i="5"/>
  <c r="J3414" i="5"/>
  <c r="I3414" i="5"/>
  <c r="H3414" i="5"/>
  <c r="G3414" i="5"/>
  <c r="F3414" i="5"/>
  <c r="E3414" i="5"/>
  <c r="D3414" i="5"/>
  <c r="T3414" i="5"/>
  <c r="S3422" i="5"/>
  <c r="C3422" i="5"/>
  <c r="R3422" i="5"/>
  <c r="J3422" i="5"/>
  <c r="I3422" i="5"/>
  <c r="H3422" i="5"/>
  <c r="G3422" i="5"/>
  <c r="F3422" i="5"/>
  <c r="E3422" i="5"/>
  <c r="T3422" i="5"/>
  <c r="D3422" i="5"/>
  <c r="N3422" i="5" s="1"/>
  <c r="S3430" i="5"/>
  <c r="C3430" i="5"/>
  <c r="R3430" i="5"/>
  <c r="J3430" i="5"/>
  <c r="I3430" i="5"/>
  <c r="H3430" i="5"/>
  <c r="G3430" i="5"/>
  <c r="F3430" i="5"/>
  <c r="E3430" i="5"/>
  <c r="D3430" i="5"/>
  <c r="P3430" i="5" s="1"/>
  <c r="T3430" i="5"/>
  <c r="S3438" i="5"/>
  <c r="C3438" i="5"/>
  <c r="R3438" i="5"/>
  <c r="J3438" i="5"/>
  <c r="I3438" i="5"/>
  <c r="H3438" i="5"/>
  <c r="G3438" i="5"/>
  <c r="F3438" i="5"/>
  <c r="E3438" i="5"/>
  <c r="T3438" i="5"/>
  <c r="D3438" i="5"/>
  <c r="S3446" i="5"/>
  <c r="C3446" i="5"/>
  <c r="R3446" i="5"/>
  <c r="J3446" i="5"/>
  <c r="I3446" i="5"/>
  <c r="H3446" i="5"/>
  <c r="G3446" i="5"/>
  <c r="F3446" i="5"/>
  <c r="E3446" i="5"/>
  <c r="D3446" i="5"/>
  <c r="T3446" i="5"/>
  <c r="S3454" i="5"/>
  <c r="C3454" i="5"/>
  <c r="R3454" i="5"/>
  <c r="J3454" i="5"/>
  <c r="I3454" i="5"/>
  <c r="H3454" i="5"/>
  <c r="G3454" i="5"/>
  <c r="F3454" i="5"/>
  <c r="E3454" i="5"/>
  <c r="T3454" i="5"/>
  <c r="D3454" i="5"/>
  <c r="Q3454" i="5" s="1"/>
  <c r="S3462" i="5"/>
  <c r="C3462" i="5"/>
  <c r="R3462" i="5"/>
  <c r="J3462" i="5"/>
  <c r="I3462" i="5"/>
  <c r="H3462" i="5"/>
  <c r="G3462" i="5"/>
  <c r="F3462" i="5"/>
  <c r="E3462" i="5"/>
  <c r="D3462" i="5"/>
  <c r="Q3462" i="5" s="1"/>
  <c r="T3462" i="5"/>
  <c r="S3470" i="5"/>
  <c r="C3470" i="5"/>
  <c r="R3470" i="5"/>
  <c r="J3470" i="5"/>
  <c r="I3470" i="5"/>
  <c r="H3470" i="5"/>
  <c r="G3470" i="5"/>
  <c r="F3470" i="5"/>
  <c r="E3470" i="5"/>
  <c r="T3470" i="5"/>
  <c r="D3470" i="5"/>
  <c r="S3478" i="5"/>
  <c r="C3478" i="5"/>
  <c r="R3478" i="5"/>
  <c r="J3478" i="5"/>
  <c r="I3478" i="5"/>
  <c r="H3478" i="5"/>
  <c r="G3478" i="5"/>
  <c r="F3478" i="5"/>
  <c r="E3478" i="5"/>
  <c r="D3478" i="5"/>
  <c r="T3478" i="5"/>
  <c r="S3486" i="5"/>
  <c r="C3486" i="5"/>
  <c r="R3486" i="5"/>
  <c r="J3486" i="5"/>
  <c r="I3486" i="5"/>
  <c r="H3486" i="5"/>
  <c r="G3486" i="5"/>
  <c r="F3486" i="5"/>
  <c r="E3486" i="5"/>
  <c r="T3486" i="5"/>
  <c r="D3486" i="5"/>
  <c r="O3486" i="5" s="1"/>
  <c r="S3494" i="5"/>
  <c r="C3494" i="5"/>
  <c r="R3494" i="5"/>
  <c r="J3494" i="5"/>
  <c r="I3494" i="5"/>
  <c r="H3494" i="5"/>
  <c r="G3494" i="5"/>
  <c r="F3494" i="5"/>
  <c r="E3494" i="5"/>
  <c r="D3494" i="5"/>
  <c r="M3494" i="5" s="1"/>
  <c r="T3494" i="5"/>
  <c r="S3502" i="5"/>
  <c r="C3502" i="5"/>
  <c r="R3502" i="5"/>
  <c r="J3502" i="5"/>
  <c r="I3502" i="5"/>
  <c r="H3502" i="5"/>
  <c r="G3502" i="5"/>
  <c r="F3502" i="5"/>
  <c r="E3502" i="5"/>
  <c r="T3502" i="5"/>
  <c r="D3502" i="5"/>
  <c r="S3510" i="5"/>
  <c r="C3510" i="5"/>
  <c r="R3510" i="5"/>
  <c r="J3510" i="5"/>
  <c r="I3510" i="5"/>
  <c r="H3510" i="5"/>
  <c r="G3510" i="5"/>
  <c r="F3510" i="5"/>
  <c r="E3510" i="5"/>
  <c r="D3510" i="5"/>
  <c r="L3510" i="5" s="1"/>
  <c r="T3510" i="5"/>
  <c r="S3518" i="5"/>
  <c r="C3518" i="5"/>
  <c r="R3518" i="5"/>
  <c r="J3518" i="5"/>
  <c r="I3518" i="5"/>
  <c r="H3518" i="5"/>
  <c r="G3518" i="5"/>
  <c r="F3518" i="5"/>
  <c r="E3518" i="5"/>
  <c r="T3518" i="5"/>
  <c r="D3518" i="5"/>
  <c r="S3526" i="5"/>
  <c r="C3526" i="5"/>
  <c r="R3526" i="5"/>
  <c r="J3526" i="5"/>
  <c r="I3526" i="5"/>
  <c r="H3526" i="5"/>
  <c r="G3526" i="5"/>
  <c r="F3526" i="5"/>
  <c r="E3526" i="5"/>
  <c r="D3526" i="5"/>
  <c r="T3526" i="5"/>
  <c r="S3534" i="5"/>
  <c r="C3534" i="5"/>
  <c r="R3534" i="5"/>
  <c r="J3534" i="5"/>
  <c r="I3534" i="5"/>
  <c r="H3534" i="5"/>
  <c r="G3534" i="5"/>
  <c r="F3534" i="5"/>
  <c r="E3534" i="5"/>
  <c r="T3534" i="5"/>
  <c r="D3534" i="5"/>
  <c r="S3542" i="5"/>
  <c r="C3542" i="5"/>
  <c r="R3542" i="5"/>
  <c r="J3542" i="5"/>
  <c r="I3542" i="5"/>
  <c r="H3542" i="5"/>
  <c r="G3542" i="5"/>
  <c r="F3542" i="5"/>
  <c r="E3542" i="5"/>
  <c r="D3542" i="5"/>
  <c r="T3542" i="5"/>
  <c r="S3550" i="5"/>
  <c r="C3550" i="5"/>
  <c r="R3550" i="5"/>
  <c r="J3550" i="5"/>
  <c r="I3550" i="5"/>
  <c r="H3550" i="5"/>
  <c r="G3550" i="5"/>
  <c r="F3550" i="5"/>
  <c r="E3550" i="5"/>
  <c r="T3550" i="5"/>
  <c r="D3550" i="5"/>
  <c r="S3558" i="5"/>
  <c r="C3558" i="5"/>
  <c r="R3558" i="5"/>
  <c r="J3558" i="5"/>
  <c r="I3558" i="5"/>
  <c r="H3558" i="5"/>
  <c r="G3558" i="5"/>
  <c r="F3558" i="5"/>
  <c r="E3558" i="5"/>
  <c r="D3558" i="5"/>
  <c r="P3558" i="5" s="1"/>
  <c r="T3558" i="5"/>
  <c r="S3566" i="5"/>
  <c r="C3566" i="5"/>
  <c r="R3566" i="5"/>
  <c r="J3566" i="5"/>
  <c r="I3566" i="5"/>
  <c r="H3566" i="5"/>
  <c r="G3566" i="5"/>
  <c r="F3566" i="5"/>
  <c r="E3566" i="5"/>
  <c r="T3566" i="5"/>
  <c r="D3566" i="5"/>
  <c r="O3566" i="5" s="1"/>
  <c r="S3574" i="5"/>
  <c r="C3574" i="5"/>
  <c r="R3574" i="5"/>
  <c r="J3574" i="5"/>
  <c r="I3574" i="5"/>
  <c r="H3574" i="5"/>
  <c r="G3574" i="5"/>
  <c r="F3574" i="5"/>
  <c r="E3574" i="5"/>
  <c r="D3574" i="5"/>
  <c r="O3574" i="5" s="1"/>
  <c r="T3574" i="5"/>
  <c r="S3582" i="5"/>
  <c r="C3582" i="5"/>
  <c r="R3582" i="5"/>
  <c r="J3582" i="5"/>
  <c r="I3582" i="5"/>
  <c r="H3582" i="5"/>
  <c r="G3582" i="5"/>
  <c r="F3582" i="5"/>
  <c r="E3582" i="5"/>
  <c r="T3582" i="5"/>
  <c r="D3582" i="5"/>
  <c r="S3590" i="5"/>
  <c r="C3590" i="5"/>
  <c r="R3590" i="5"/>
  <c r="J3590" i="5"/>
  <c r="I3590" i="5"/>
  <c r="H3590" i="5"/>
  <c r="G3590" i="5"/>
  <c r="F3590" i="5"/>
  <c r="E3590" i="5"/>
  <c r="D3590" i="5"/>
  <c r="P3590" i="5" s="1"/>
  <c r="T3590" i="5"/>
  <c r="S3598" i="5"/>
  <c r="C3598" i="5"/>
  <c r="R3598" i="5"/>
  <c r="J3598" i="5"/>
  <c r="I3598" i="5"/>
  <c r="H3598" i="5"/>
  <c r="G3598" i="5"/>
  <c r="F3598" i="5"/>
  <c r="E3598" i="5"/>
  <c r="T3598" i="5"/>
  <c r="D3598" i="5"/>
  <c r="S3606" i="5"/>
  <c r="C3606" i="5"/>
  <c r="R3606" i="5"/>
  <c r="J3606" i="5"/>
  <c r="I3606" i="5"/>
  <c r="H3606" i="5"/>
  <c r="G3606" i="5"/>
  <c r="F3606" i="5"/>
  <c r="E3606" i="5"/>
  <c r="D3606" i="5"/>
  <c r="O3606" i="5" s="1"/>
  <c r="T3606" i="5"/>
  <c r="S3614" i="5"/>
  <c r="C3614" i="5"/>
  <c r="R3614" i="5"/>
  <c r="J3614" i="5"/>
  <c r="I3614" i="5"/>
  <c r="H3614" i="5"/>
  <c r="G3614" i="5"/>
  <c r="F3614" i="5"/>
  <c r="E3614" i="5"/>
  <c r="T3614" i="5"/>
  <c r="D3614" i="5"/>
  <c r="G3622" i="5"/>
  <c r="T3622" i="5"/>
  <c r="D3622" i="5"/>
  <c r="K3622" i="5" s="1"/>
  <c r="S3622" i="5"/>
  <c r="C3622" i="5"/>
  <c r="R3622" i="5"/>
  <c r="J3622" i="5"/>
  <c r="I3622" i="5"/>
  <c r="H3622" i="5"/>
  <c r="F3622" i="5"/>
  <c r="E3622" i="5"/>
  <c r="G3630" i="5"/>
  <c r="F3630" i="5"/>
  <c r="E3630" i="5"/>
  <c r="T3630" i="5"/>
  <c r="D3630" i="5"/>
  <c r="P3630" i="5" s="1"/>
  <c r="S3630" i="5"/>
  <c r="C3630" i="5"/>
  <c r="R3630" i="5"/>
  <c r="J3630" i="5"/>
  <c r="I3630" i="5"/>
  <c r="H3630" i="5"/>
  <c r="G3638" i="5"/>
  <c r="F3638" i="5"/>
  <c r="E3638" i="5"/>
  <c r="T3638" i="5"/>
  <c r="D3638" i="5"/>
  <c r="S3638" i="5"/>
  <c r="C3638" i="5"/>
  <c r="R3638" i="5"/>
  <c r="J3638" i="5"/>
  <c r="I3638" i="5"/>
  <c r="H3638" i="5"/>
  <c r="G3646" i="5"/>
  <c r="F3646" i="5"/>
  <c r="E3646" i="5"/>
  <c r="T3646" i="5"/>
  <c r="D3646" i="5"/>
  <c r="Q3646" i="5" s="1"/>
  <c r="S3646" i="5"/>
  <c r="C3646" i="5"/>
  <c r="R3646" i="5"/>
  <c r="J3646" i="5"/>
  <c r="I3646" i="5"/>
  <c r="H3646" i="5"/>
  <c r="G3654" i="5"/>
  <c r="F3654" i="5"/>
  <c r="E3654" i="5"/>
  <c r="T3654" i="5"/>
  <c r="D3654" i="5"/>
  <c r="S3654" i="5"/>
  <c r="C3654" i="5"/>
  <c r="R3654" i="5"/>
  <c r="J3654" i="5"/>
  <c r="I3654" i="5"/>
  <c r="H3654" i="5"/>
  <c r="G3662" i="5"/>
  <c r="F3662" i="5"/>
  <c r="E3662" i="5"/>
  <c r="T3662" i="5"/>
  <c r="D3662" i="5"/>
  <c r="O3662" i="5" s="1"/>
  <c r="S3662" i="5"/>
  <c r="C3662" i="5"/>
  <c r="R3662" i="5"/>
  <c r="J3662" i="5"/>
  <c r="I3662" i="5"/>
  <c r="H3662" i="5"/>
  <c r="G3670" i="5"/>
  <c r="F3670" i="5"/>
  <c r="E3670" i="5"/>
  <c r="T3670" i="5"/>
  <c r="D3670" i="5"/>
  <c r="S3670" i="5"/>
  <c r="C3670" i="5"/>
  <c r="R3670" i="5"/>
  <c r="J3670" i="5"/>
  <c r="I3670" i="5"/>
  <c r="H3670" i="5"/>
  <c r="G3678" i="5"/>
  <c r="F3678" i="5"/>
  <c r="E3678" i="5"/>
  <c r="T3678" i="5"/>
  <c r="D3678" i="5"/>
  <c r="S3678" i="5"/>
  <c r="C3678" i="5"/>
  <c r="R3678" i="5"/>
  <c r="J3678" i="5"/>
  <c r="I3678" i="5"/>
  <c r="H3678" i="5"/>
  <c r="G3686" i="5"/>
  <c r="F3686" i="5"/>
  <c r="E3686" i="5"/>
  <c r="T3686" i="5"/>
  <c r="D3686" i="5"/>
  <c r="N3686" i="5" s="1"/>
  <c r="S3686" i="5"/>
  <c r="C3686" i="5"/>
  <c r="R3686" i="5"/>
  <c r="J3686" i="5"/>
  <c r="I3686" i="5"/>
  <c r="H3686" i="5"/>
  <c r="G3694" i="5"/>
  <c r="F3694" i="5"/>
  <c r="E3694" i="5"/>
  <c r="T3694" i="5"/>
  <c r="D3694" i="5"/>
  <c r="K3694" i="5" s="1"/>
  <c r="S3694" i="5"/>
  <c r="C3694" i="5"/>
  <c r="R3694" i="5"/>
  <c r="J3694" i="5"/>
  <c r="I3694" i="5"/>
  <c r="H3694" i="5"/>
  <c r="G3702" i="5"/>
  <c r="F3702" i="5"/>
  <c r="E3702" i="5"/>
  <c r="T3702" i="5"/>
  <c r="D3702" i="5"/>
  <c r="S3702" i="5"/>
  <c r="C3702" i="5"/>
  <c r="R3702" i="5"/>
  <c r="J3702" i="5"/>
  <c r="I3702" i="5"/>
  <c r="H3702" i="5"/>
  <c r="G3710" i="5"/>
  <c r="F3710" i="5"/>
  <c r="E3710" i="5"/>
  <c r="T3710" i="5"/>
  <c r="D3710" i="5"/>
  <c r="O3710" i="5" s="1"/>
  <c r="S3710" i="5"/>
  <c r="C3710" i="5"/>
  <c r="R3710" i="5"/>
  <c r="J3710" i="5"/>
  <c r="I3710" i="5"/>
  <c r="H3710" i="5"/>
  <c r="G3718" i="5"/>
  <c r="F3718" i="5"/>
  <c r="E3718" i="5"/>
  <c r="T3718" i="5"/>
  <c r="D3718" i="5"/>
  <c r="N3718" i="5" s="1"/>
  <c r="S3718" i="5"/>
  <c r="C3718" i="5"/>
  <c r="R3718" i="5"/>
  <c r="J3718" i="5"/>
  <c r="I3718" i="5"/>
  <c r="H3718" i="5"/>
  <c r="G3726" i="5"/>
  <c r="F3726" i="5"/>
  <c r="E3726" i="5"/>
  <c r="T3726" i="5"/>
  <c r="D3726" i="5"/>
  <c r="K3726" i="5" s="1"/>
  <c r="S3726" i="5"/>
  <c r="C3726" i="5"/>
  <c r="R3726" i="5"/>
  <c r="J3726" i="5"/>
  <c r="I3726" i="5"/>
  <c r="H3726" i="5"/>
  <c r="G3734" i="5"/>
  <c r="F3734" i="5"/>
  <c r="E3734" i="5"/>
  <c r="T3734" i="5"/>
  <c r="D3734" i="5"/>
  <c r="K3734" i="5" s="1"/>
  <c r="S3734" i="5"/>
  <c r="C3734" i="5"/>
  <c r="R3734" i="5"/>
  <c r="J3734" i="5"/>
  <c r="I3734" i="5"/>
  <c r="H3734" i="5"/>
  <c r="G3742" i="5"/>
  <c r="F3742" i="5"/>
  <c r="E3742" i="5"/>
  <c r="T3742" i="5"/>
  <c r="D3742" i="5"/>
  <c r="S3742" i="5"/>
  <c r="C3742" i="5"/>
  <c r="R3742" i="5"/>
  <c r="J3742" i="5"/>
  <c r="I3742" i="5"/>
  <c r="H3742" i="5"/>
  <c r="G3750" i="5"/>
  <c r="F3750" i="5"/>
  <c r="E3750" i="5"/>
  <c r="T3750" i="5"/>
  <c r="D3750" i="5"/>
  <c r="S3750" i="5"/>
  <c r="C3750" i="5"/>
  <c r="R3750" i="5"/>
  <c r="J3750" i="5"/>
  <c r="I3750" i="5"/>
  <c r="H3750" i="5"/>
  <c r="G3758" i="5"/>
  <c r="F3758" i="5"/>
  <c r="E3758" i="5"/>
  <c r="T3758" i="5"/>
  <c r="D3758" i="5"/>
  <c r="P3758" i="5" s="1"/>
  <c r="S3758" i="5"/>
  <c r="C3758" i="5"/>
  <c r="R3758" i="5"/>
  <c r="J3758" i="5"/>
  <c r="I3758" i="5"/>
  <c r="H3758" i="5"/>
  <c r="G3766" i="5"/>
  <c r="F3766" i="5"/>
  <c r="E3766" i="5"/>
  <c r="T3766" i="5"/>
  <c r="D3766" i="5"/>
  <c r="M3766" i="5" s="1"/>
  <c r="S3766" i="5"/>
  <c r="C3766" i="5"/>
  <c r="R3766" i="5"/>
  <c r="J3766" i="5"/>
  <c r="I3766" i="5"/>
  <c r="H3766" i="5"/>
  <c r="G3774" i="5"/>
  <c r="F3774" i="5"/>
  <c r="E3774" i="5"/>
  <c r="T3774" i="5"/>
  <c r="D3774" i="5"/>
  <c r="S3774" i="5"/>
  <c r="C3774" i="5"/>
  <c r="R3774" i="5"/>
  <c r="J3774" i="5"/>
  <c r="I3774" i="5"/>
  <c r="H3774" i="5"/>
  <c r="G3782" i="5"/>
  <c r="F3782" i="5"/>
  <c r="E3782" i="5"/>
  <c r="T3782" i="5"/>
  <c r="D3782" i="5"/>
  <c r="K3782" i="5" s="1"/>
  <c r="S3782" i="5"/>
  <c r="C3782" i="5"/>
  <c r="R3782" i="5"/>
  <c r="J3782" i="5"/>
  <c r="I3782" i="5"/>
  <c r="H3782" i="5"/>
  <c r="G3790" i="5"/>
  <c r="F3790" i="5"/>
  <c r="E3790" i="5"/>
  <c r="T3790" i="5"/>
  <c r="D3790" i="5"/>
  <c r="S3790" i="5"/>
  <c r="C3790" i="5"/>
  <c r="R3790" i="5"/>
  <c r="J3790" i="5"/>
  <c r="I3790" i="5"/>
  <c r="H3790" i="5"/>
  <c r="G3798" i="5"/>
  <c r="F3798" i="5"/>
  <c r="E3798" i="5"/>
  <c r="T3798" i="5"/>
  <c r="D3798" i="5"/>
  <c r="Q3798" i="5" s="1"/>
  <c r="S3798" i="5"/>
  <c r="C3798" i="5"/>
  <c r="R3798" i="5"/>
  <c r="J3798" i="5"/>
  <c r="I3798" i="5"/>
  <c r="H3798" i="5"/>
  <c r="G3806" i="5"/>
  <c r="F3806" i="5"/>
  <c r="E3806" i="5"/>
  <c r="T3806" i="5"/>
  <c r="D3806" i="5"/>
  <c r="S3806" i="5"/>
  <c r="C3806" i="5"/>
  <c r="R3806" i="5"/>
  <c r="J3806" i="5"/>
  <c r="I3806" i="5"/>
  <c r="H3806" i="5"/>
  <c r="G3814" i="5"/>
  <c r="F3814" i="5"/>
  <c r="E3814" i="5"/>
  <c r="T3814" i="5"/>
  <c r="D3814" i="5"/>
  <c r="S3814" i="5"/>
  <c r="C3814" i="5"/>
  <c r="R3814" i="5"/>
  <c r="J3814" i="5"/>
  <c r="I3814" i="5"/>
  <c r="H3814" i="5"/>
  <c r="G3822" i="5"/>
  <c r="F3822" i="5"/>
  <c r="E3822" i="5"/>
  <c r="T3822" i="5"/>
  <c r="D3822" i="5"/>
  <c r="K3822" i="5" s="1"/>
  <c r="S3822" i="5"/>
  <c r="C3822" i="5"/>
  <c r="R3822" i="5"/>
  <c r="J3822" i="5"/>
  <c r="I3822" i="5"/>
  <c r="H3822" i="5"/>
  <c r="G3830" i="5"/>
  <c r="F3830" i="5"/>
  <c r="E3830" i="5"/>
  <c r="T3830" i="5"/>
  <c r="D3830" i="5"/>
  <c r="O3830" i="5" s="1"/>
  <c r="S3830" i="5"/>
  <c r="C3830" i="5"/>
  <c r="R3830" i="5"/>
  <c r="J3830" i="5"/>
  <c r="I3830" i="5"/>
  <c r="H3830" i="5"/>
  <c r="G3838" i="5"/>
  <c r="F3838" i="5"/>
  <c r="E3838" i="5"/>
  <c r="T3838" i="5"/>
  <c r="D3838" i="5"/>
  <c r="O3838" i="5" s="1"/>
  <c r="S3838" i="5"/>
  <c r="C3838" i="5"/>
  <c r="R3838" i="5"/>
  <c r="J3838" i="5"/>
  <c r="I3838" i="5"/>
  <c r="H3838" i="5"/>
  <c r="G3846" i="5"/>
  <c r="F3846" i="5"/>
  <c r="E3846" i="5"/>
  <c r="T3846" i="5"/>
  <c r="D3846" i="5"/>
  <c r="P3846" i="5" s="1"/>
  <c r="S3846" i="5"/>
  <c r="C3846" i="5"/>
  <c r="R3846" i="5"/>
  <c r="J3846" i="5"/>
  <c r="I3846" i="5"/>
  <c r="H3846" i="5"/>
  <c r="G3854" i="5"/>
  <c r="F3854" i="5"/>
  <c r="E3854" i="5"/>
  <c r="T3854" i="5"/>
  <c r="D3854" i="5"/>
  <c r="O3854" i="5" s="1"/>
  <c r="S3854" i="5"/>
  <c r="C3854" i="5"/>
  <c r="R3854" i="5"/>
  <c r="J3854" i="5"/>
  <c r="I3854" i="5"/>
  <c r="H3854" i="5"/>
  <c r="G3862" i="5"/>
  <c r="F3862" i="5"/>
  <c r="E3862" i="5"/>
  <c r="T3862" i="5"/>
  <c r="D3862" i="5"/>
  <c r="P3862" i="5" s="1"/>
  <c r="S3862" i="5"/>
  <c r="C3862" i="5"/>
  <c r="R3862" i="5"/>
  <c r="J3862" i="5"/>
  <c r="I3862" i="5"/>
  <c r="H3862" i="5"/>
  <c r="S3870" i="5"/>
  <c r="C3870" i="5"/>
  <c r="G3870" i="5"/>
  <c r="J3870" i="5"/>
  <c r="T3870" i="5"/>
  <c r="I3870" i="5"/>
  <c r="R3870" i="5"/>
  <c r="H3870" i="5"/>
  <c r="F3870" i="5"/>
  <c r="E3870" i="5"/>
  <c r="D3870" i="5"/>
  <c r="M3870" i="5" s="1"/>
  <c r="E3878" i="5"/>
  <c r="T3878" i="5"/>
  <c r="D3878" i="5"/>
  <c r="L3878" i="5" s="1"/>
  <c r="S3878" i="5"/>
  <c r="C3878" i="5"/>
  <c r="R3878" i="5"/>
  <c r="I3878" i="5"/>
  <c r="H3878" i="5"/>
  <c r="G3878" i="5"/>
  <c r="J3878" i="5"/>
  <c r="F3878" i="5"/>
  <c r="E3886" i="5"/>
  <c r="T3886" i="5"/>
  <c r="D3886" i="5"/>
  <c r="M3886" i="5" s="1"/>
  <c r="S3886" i="5"/>
  <c r="C3886" i="5"/>
  <c r="R3886" i="5"/>
  <c r="J3886" i="5"/>
  <c r="I3886" i="5"/>
  <c r="H3886" i="5"/>
  <c r="G3886" i="5"/>
  <c r="F3886" i="5"/>
  <c r="E3894" i="5"/>
  <c r="T3894" i="5"/>
  <c r="D3894" i="5"/>
  <c r="N3894" i="5" s="1"/>
  <c r="S3894" i="5"/>
  <c r="C3894" i="5"/>
  <c r="R3894" i="5"/>
  <c r="J3894" i="5"/>
  <c r="I3894" i="5"/>
  <c r="H3894" i="5"/>
  <c r="G3894" i="5"/>
  <c r="F3894" i="5"/>
  <c r="E3902" i="5"/>
  <c r="T3902" i="5"/>
  <c r="D3902" i="5"/>
  <c r="S3902" i="5"/>
  <c r="C3902" i="5"/>
  <c r="R3902" i="5"/>
  <c r="J3902" i="5"/>
  <c r="I3902" i="5"/>
  <c r="H3902" i="5"/>
  <c r="G3902" i="5"/>
  <c r="F3902" i="5"/>
  <c r="E3910" i="5"/>
  <c r="T3910" i="5"/>
  <c r="D3910" i="5"/>
  <c r="S3910" i="5"/>
  <c r="C3910" i="5"/>
  <c r="R3910" i="5"/>
  <c r="J3910" i="5"/>
  <c r="I3910" i="5"/>
  <c r="H3910" i="5"/>
  <c r="G3910" i="5"/>
  <c r="F3910" i="5"/>
  <c r="E3918" i="5"/>
  <c r="T3918" i="5"/>
  <c r="D3918" i="5"/>
  <c r="N3918" i="5" s="1"/>
  <c r="S3918" i="5"/>
  <c r="C3918" i="5"/>
  <c r="R3918" i="5"/>
  <c r="J3918" i="5"/>
  <c r="I3918" i="5"/>
  <c r="H3918" i="5"/>
  <c r="G3918" i="5"/>
  <c r="F3918" i="5"/>
  <c r="E3926" i="5"/>
  <c r="T3926" i="5"/>
  <c r="D3926" i="5"/>
  <c r="N3926" i="5" s="1"/>
  <c r="S3926" i="5"/>
  <c r="C3926" i="5"/>
  <c r="R3926" i="5"/>
  <c r="J3926" i="5"/>
  <c r="I3926" i="5"/>
  <c r="H3926" i="5"/>
  <c r="G3926" i="5"/>
  <c r="F3926" i="5"/>
  <c r="E3934" i="5"/>
  <c r="T3934" i="5"/>
  <c r="D3934" i="5"/>
  <c r="S3934" i="5"/>
  <c r="C3934" i="5"/>
  <c r="R3934" i="5"/>
  <c r="J3934" i="5"/>
  <c r="I3934" i="5"/>
  <c r="H3934" i="5"/>
  <c r="G3934" i="5"/>
  <c r="F3934" i="5"/>
  <c r="E3942" i="5"/>
  <c r="T3942" i="5"/>
  <c r="D3942" i="5"/>
  <c r="S3942" i="5"/>
  <c r="C3942" i="5"/>
  <c r="R3942" i="5"/>
  <c r="J3942" i="5"/>
  <c r="I3942" i="5"/>
  <c r="H3942" i="5"/>
  <c r="G3942" i="5"/>
  <c r="F3942" i="5"/>
  <c r="E3950" i="5"/>
  <c r="T3950" i="5"/>
  <c r="D3950" i="5"/>
  <c r="S3950" i="5"/>
  <c r="C3950" i="5"/>
  <c r="R3950" i="5"/>
  <c r="J3950" i="5"/>
  <c r="I3950" i="5"/>
  <c r="H3950" i="5"/>
  <c r="G3950" i="5"/>
  <c r="F3950" i="5"/>
  <c r="E3958" i="5"/>
  <c r="T3958" i="5"/>
  <c r="D3958" i="5"/>
  <c r="M3958" i="5" s="1"/>
  <c r="S3958" i="5"/>
  <c r="C3958" i="5"/>
  <c r="R3958" i="5"/>
  <c r="J3958" i="5"/>
  <c r="I3958" i="5"/>
  <c r="H3958" i="5"/>
  <c r="G3958" i="5"/>
  <c r="N3958" i="5"/>
  <c r="F3958" i="5"/>
  <c r="E3966" i="5"/>
  <c r="T3966" i="5"/>
  <c r="D3966" i="5"/>
  <c r="S3966" i="5"/>
  <c r="C3966" i="5"/>
  <c r="R3966" i="5"/>
  <c r="J3966" i="5"/>
  <c r="I3966" i="5"/>
  <c r="H3966" i="5"/>
  <c r="G3966" i="5"/>
  <c r="F3966" i="5"/>
  <c r="E3974" i="5"/>
  <c r="T3974" i="5"/>
  <c r="D3974" i="5"/>
  <c r="Q3974" i="5" s="1"/>
  <c r="S3974" i="5"/>
  <c r="C3974" i="5"/>
  <c r="R3974" i="5"/>
  <c r="J3974" i="5"/>
  <c r="I3974" i="5"/>
  <c r="H3974" i="5"/>
  <c r="G3974" i="5"/>
  <c r="F3974" i="5"/>
  <c r="H3982" i="5"/>
  <c r="T3982" i="5"/>
  <c r="D3982" i="5"/>
  <c r="K3982" i="5" s="1"/>
  <c r="C3982" i="5"/>
  <c r="J3982" i="5"/>
  <c r="S3982" i="5"/>
  <c r="I3982" i="5"/>
  <c r="R3982" i="5"/>
  <c r="G3982" i="5"/>
  <c r="F3982" i="5"/>
  <c r="E3982" i="5"/>
  <c r="I3990" i="5"/>
  <c r="H3990" i="5"/>
  <c r="G3990" i="5"/>
  <c r="T3990" i="5"/>
  <c r="D3990" i="5"/>
  <c r="P3990" i="5" s="1"/>
  <c r="J3990" i="5"/>
  <c r="F3990" i="5"/>
  <c r="E3990" i="5"/>
  <c r="S3990" i="5"/>
  <c r="C3990" i="5"/>
  <c r="R3990" i="5"/>
  <c r="I3998" i="5"/>
  <c r="H3998" i="5"/>
  <c r="G3998" i="5"/>
  <c r="T3998" i="5"/>
  <c r="D3998" i="5"/>
  <c r="P3998" i="5" s="1"/>
  <c r="E3998" i="5"/>
  <c r="S3998" i="5"/>
  <c r="C3998" i="5"/>
  <c r="R3998" i="5"/>
  <c r="J3998" i="5"/>
  <c r="F3998" i="5"/>
  <c r="I4006" i="5"/>
  <c r="H4006" i="5"/>
  <c r="G4006" i="5"/>
  <c r="F4006" i="5"/>
  <c r="E4006" i="5"/>
  <c r="T4006" i="5"/>
  <c r="D4006" i="5"/>
  <c r="O4006" i="5" s="1"/>
  <c r="J4006" i="5"/>
  <c r="C4006" i="5"/>
  <c r="S4006" i="5"/>
  <c r="R4006" i="5"/>
  <c r="I4014" i="5"/>
  <c r="H4014" i="5"/>
  <c r="G4014" i="5"/>
  <c r="F4014" i="5"/>
  <c r="E4014" i="5"/>
  <c r="T4014" i="5"/>
  <c r="D4014" i="5"/>
  <c r="Q4014" i="5" s="1"/>
  <c r="J4014" i="5"/>
  <c r="C4014" i="5"/>
  <c r="S4014" i="5"/>
  <c r="R4014" i="5"/>
  <c r="I4022" i="5"/>
  <c r="H4022" i="5"/>
  <c r="G4022" i="5"/>
  <c r="F4022" i="5"/>
  <c r="E4022" i="5"/>
  <c r="T4022" i="5"/>
  <c r="D4022" i="5"/>
  <c r="P4022" i="5" s="1"/>
  <c r="J4022" i="5"/>
  <c r="C4022" i="5"/>
  <c r="S4022" i="5"/>
  <c r="R4022" i="5"/>
  <c r="I4030" i="5"/>
  <c r="H4030" i="5"/>
  <c r="G4030" i="5"/>
  <c r="F4030" i="5"/>
  <c r="E4030" i="5"/>
  <c r="T4030" i="5"/>
  <c r="D4030" i="5"/>
  <c r="O4030" i="5" s="1"/>
  <c r="J4030" i="5"/>
  <c r="C4030" i="5"/>
  <c r="S4030" i="5"/>
  <c r="R4030" i="5"/>
  <c r="I4038" i="5"/>
  <c r="H4038" i="5"/>
  <c r="G4038" i="5"/>
  <c r="F4038" i="5"/>
  <c r="E4038" i="5"/>
  <c r="T4038" i="5"/>
  <c r="D4038" i="5"/>
  <c r="J4038" i="5"/>
  <c r="C4038" i="5"/>
  <c r="S4038" i="5"/>
  <c r="R4038" i="5"/>
  <c r="I4046" i="5"/>
  <c r="H4046" i="5"/>
  <c r="G4046" i="5"/>
  <c r="F4046" i="5"/>
  <c r="E4046" i="5"/>
  <c r="T4046" i="5"/>
  <c r="D4046" i="5"/>
  <c r="N4046" i="5" s="1"/>
  <c r="J4046" i="5"/>
  <c r="C4046" i="5"/>
  <c r="S4046" i="5"/>
  <c r="R4046" i="5"/>
  <c r="I4054" i="5"/>
  <c r="H4054" i="5"/>
  <c r="G4054" i="5"/>
  <c r="F4054" i="5"/>
  <c r="E4054" i="5"/>
  <c r="T4054" i="5"/>
  <c r="D4054" i="5"/>
  <c r="M4054" i="5" s="1"/>
  <c r="J4054" i="5"/>
  <c r="C4054" i="5"/>
  <c r="S4054" i="5"/>
  <c r="R4054" i="5"/>
  <c r="I4062" i="5"/>
  <c r="H4062" i="5"/>
  <c r="G4062" i="5"/>
  <c r="F4062" i="5"/>
  <c r="E4062" i="5"/>
  <c r="T4062" i="5"/>
  <c r="D4062" i="5"/>
  <c r="N4062" i="5" s="1"/>
  <c r="J4062" i="5"/>
  <c r="C4062" i="5"/>
  <c r="S4062" i="5"/>
  <c r="R4062" i="5"/>
  <c r="I4070" i="5"/>
  <c r="H4070" i="5"/>
  <c r="G4070" i="5"/>
  <c r="F4070" i="5"/>
  <c r="E4070" i="5"/>
  <c r="T4070" i="5"/>
  <c r="D4070" i="5"/>
  <c r="N4070" i="5" s="1"/>
  <c r="J4070" i="5"/>
  <c r="C4070" i="5"/>
  <c r="S4070" i="5"/>
  <c r="R4070" i="5"/>
  <c r="I4078" i="5"/>
  <c r="H4078" i="5"/>
  <c r="G4078" i="5"/>
  <c r="F4078" i="5"/>
  <c r="E4078" i="5"/>
  <c r="T4078" i="5"/>
  <c r="D4078" i="5"/>
  <c r="O4078" i="5" s="1"/>
  <c r="J4078" i="5"/>
  <c r="C4078" i="5"/>
  <c r="S4078" i="5"/>
  <c r="R4078" i="5"/>
  <c r="I4086" i="5"/>
  <c r="H4086" i="5"/>
  <c r="G4086" i="5"/>
  <c r="F4086" i="5"/>
  <c r="E4086" i="5"/>
  <c r="T4086" i="5"/>
  <c r="D4086" i="5"/>
  <c r="O4086" i="5" s="1"/>
  <c r="J4086" i="5"/>
  <c r="C4086" i="5"/>
  <c r="S4086" i="5"/>
  <c r="R4086" i="5"/>
  <c r="S4094" i="5"/>
  <c r="R4094" i="5"/>
  <c r="I4094" i="5"/>
  <c r="H4094" i="5"/>
  <c r="G4094" i="5"/>
  <c r="F4094" i="5"/>
  <c r="E4094" i="5"/>
  <c r="D4094" i="5"/>
  <c r="Q4094" i="5" s="1"/>
  <c r="J4094" i="5"/>
  <c r="C4094" i="5"/>
  <c r="T4094" i="5"/>
  <c r="G4102" i="5"/>
  <c r="F4102" i="5"/>
  <c r="E4102" i="5"/>
  <c r="T4102" i="5"/>
  <c r="D4102" i="5"/>
  <c r="S4102" i="5"/>
  <c r="C4102" i="5"/>
  <c r="R4102" i="5"/>
  <c r="J4102" i="5"/>
  <c r="I4102" i="5"/>
  <c r="H4102" i="5"/>
  <c r="G4110" i="5"/>
  <c r="F4110" i="5"/>
  <c r="E4110" i="5"/>
  <c r="T4110" i="5"/>
  <c r="D4110" i="5"/>
  <c r="S4110" i="5"/>
  <c r="C4110" i="5"/>
  <c r="R4110" i="5"/>
  <c r="J4110" i="5"/>
  <c r="I4110" i="5"/>
  <c r="H4110" i="5"/>
  <c r="G4118" i="5"/>
  <c r="F4118" i="5"/>
  <c r="E4118" i="5"/>
  <c r="T4118" i="5"/>
  <c r="D4118" i="5"/>
  <c r="S4118" i="5"/>
  <c r="C4118" i="5"/>
  <c r="R4118" i="5"/>
  <c r="J4118" i="5"/>
  <c r="I4118" i="5"/>
  <c r="H4118" i="5"/>
  <c r="G4126" i="5"/>
  <c r="F4126" i="5"/>
  <c r="E4126" i="5"/>
  <c r="T4126" i="5"/>
  <c r="D4126" i="5"/>
  <c r="O4126" i="5" s="1"/>
  <c r="S4126" i="5"/>
  <c r="C4126" i="5"/>
  <c r="R4126" i="5"/>
  <c r="J4126" i="5"/>
  <c r="I4126" i="5"/>
  <c r="H4126" i="5"/>
  <c r="G4134" i="5"/>
  <c r="F4134" i="5"/>
  <c r="E4134" i="5"/>
  <c r="T4134" i="5"/>
  <c r="D4134" i="5"/>
  <c r="O4134" i="5" s="1"/>
  <c r="S4134" i="5"/>
  <c r="C4134" i="5"/>
  <c r="R4134" i="5"/>
  <c r="J4134" i="5"/>
  <c r="I4134" i="5"/>
  <c r="H4134" i="5"/>
  <c r="G4142" i="5"/>
  <c r="F4142" i="5"/>
  <c r="E4142" i="5"/>
  <c r="T4142" i="5"/>
  <c r="D4142" i="5"/>
  <c r="S4142" i="5"/>
  <c r="C4142" i="5"/>
  <c r="R4142" i="5"/>
  <c r="J4142" i="5"/>
  <c r="I4142" i="5"/>
  <c r="H4142" i="5"/>
  <c r="G4150" i="5"/>
  <c r="F4150" i="5"/>
  <c r="E4150" i="5"/>
  <c r="T4150" i="5"/>
  <c r="D4150" i="5"/>
  <c r="S4150" i="5"/>
  <c r="C4150" i="5"/>
  <c r="R4150" i="5"/>
  <c r="J4150" i="5"/>
  <c r="I4150" i="5"/>
  <c r="H4150" i="5"/>
  <c r="G4158" i="5"/>
  <c r="F4158" i="5"/>
  <c r="E4158" i="5"/>
  <c r="T4158" i="5"/>
  <c r="D4158" i="5"/>
  <c r="S4158" i="5"/>
  <c r="C4158" i="5"/>
  <c r="R4158" i="5"/>
  <c r="J4158" i="5"/>
  <c r="I4158" i="5"/>
  <c r="H4158" i="5"/>
  <c r="G4166" i="5"/>
  <c r="F4166" i="5"/>
  <c r="E4166" i="5"/>
  <c r="T4166" i="5"/>
  <c r="D4166" i="5"/>
  <c r="S4166" i="5"/>
  <c r="C4166" i="5"/>
  <c r="R4166" i="5"/>
  <c r="J4166" i="5"/>
  <c r="I4166" i="5"/>
  <c r="H4166" i="5"/>
  <c r="G4174" i="5"/>
  <c r="F4174" i="5"/>
  <c r="E4174" i="5"/>
  <c r="T4174" i="5"/>
  <c r="D4174" i="5"/>
  <c r="P4174" i="5" s="1"/>
  <c r="S4174" i="5"/>
  <c r="C4174" i="5"/>
  <c r="R4174" i="5"/>
  <c r="J4174" i="5"/>
  <c r="I4174" i="5"/>
  <c r="H4174" i="5"/>
  <c r="G4182" i="5"/>
  <c r="F4182" i="5"/>
  <c r="E4182" i="5"/>
  <c r="T4182" i="5"/>
  <c r="D4182" i="5"/>
  <c r="S4182" i="5"/>
  <c r="C4182" i="5"/>
  <c r="R4182" i="5"/>
  <c r="J4182" i="5"/>
  <c r="I4182" i="5"/>
  <c r="H4182" i="5"/>
  <c r="G4190" i="5"/>
  <c r="F4190" i="5"/>
  <c r="E4190" i="5"/>
  <c r="T4190" i="5"/>
  <c r="D4190" i="5"/>
  <c r="S4190" i="5"/>
  <c r="C4190" i="5"/>
  <c r="R4190" i="5"/>
  <c r="J4190" i="5"/>
  <c r="I4190" i="5"/>
  <c r="H4190" i="5"/>
  <c r="R4198" i="5"/>
  <c r="J4198" i="5"/>
  <c r="I4198" i="5"/>
  <c r="H4198" i="5"/>
  <c r="E4198" i="5"/>
  <c r="F4198" i="5"/>
  <c r="D4198" i="5"/>
  <c r="T4198" i="5"/>
  <c r="C4198" i="5"/>
  <c r="S4198" i="5"/>
  <c r="G4198" i="5"/>
  <c r="R4206" i="5"/>
  <c r="J4206" i="5"/>
  <c r="I4206" i="5"/>
  <c r="H4206" i="5"/>
  <c r="G4206" i="5"/>
  <c r="F4206" i="5"/>
  <c r="E4206" i="5"/>
  <c r="T4206" i="5"/>
  <c r="S4206" i="5"/>
  <c r="D4206" i="5"/>
  <c r="P4206" i="5" s="1"/>
  <c r="C4206" i="5"/>
  <c r="R4214" i="5"/>
  <c r="J4214" i="5"/>
  <c r="I4214" i="5"/>
  <c r="H4214" i="5"/>
  <c r="G4214" i="5"/>
  <c r="F4214" i="5"/>
  <c r="E4214" i="5"/>
  <c r="T4214" i="5"/>
  <c r="S4214" i="5"/>
  <c r="D4214" i="5"/>
  <c r="C4214" i="5"/>
  <c r="R4222" i="5"/>
  <c r="J4222" i="5"/>
  <c r="I4222" i="5"/>
  <c r="H4222" i="5"/>
  <c r="G4222" i="5"/>
  <c r="F4222" i="5"/>
  <c r="E4222" i="5"/>
  <c r="T4222" i="5"/>
  <c r="S4222" i="5"/>
  <c r="D4222" i="5"/>
  <c r="N4222" i="5" s="1"/>
  <c r="C4222" i="5"/>
  <c r="R4230" i="5"/>
  <c r="J4230" i="5"/>
  <c r="I4230" i="5"/>
  <c r="H4230" i="5"/>
  <c r="G4230" i="5"/>
  <c r="F4230" i="5"/>
  <c r="E4230" i="5"/>
  <c r="T4230" i="5"/>
  <c r="S4230" i="5"/>
  <c r="D4230" i="5"/>
  <c r="M4230" i="5" s="1"/>
  <c r="C4230" i="5"/>
  <c r="R4238" i="5"/>
  <c r="J4238" i="5"/>
  <c r="I4238" i="5"/>
  <c r="H4238" i="5"/>
  <c r="G4238" i="5"/>
  <c r="F4238" i="5"/>
  <c r="E4238" i="5"/>
  <c r="T4238" i="5"/>
  <c r="S4238" i="5"/>
  <c r="D4238" i="5"/>
  <c r="N4238" i="5" s="1"/>
  <c r="C4238" i="5"/>
  <c r="R4246" i="5"/>
  <c r="J4246" i="5"/>
  <c r="I4246" i="5"/>
  <c r="H4246" i="5"/>
  <c r="G4246" i="5"/>
  <c r="F4246" i="5"/>
  <c r="E4246" i="5"/>
  <c r="T4246" i="5"/>
  <c r="S4246" i="5"/>
  <c r="D4246" i="5"/>
  <c r="Q4246" i="5" s="1"/>
  <c r="C4246" i="5"/>
  <c r="R4254" i="5"/>
  <c r="J4254" i="5"/>
  <c r="I4254" i="5"/>
  <c r="H4254" i="5"/>
  <c r="G4254" i="5"/>
  <c r="F4254" i="5"/>
  <c r="E4254" i="5"/>
  <c r="T4254" i="5"/>
  <c r="S4254" i="5"/>
  <c r="D4254" i="5"/>
  <c r="N4254" i="5" s="1"/>
  <c r="C4254" i="5"/>
  <c r="R4262" i="5"/>
  <c r="J4262" i="5"/>
  <c r="I4262" i="5"/>
  <c r="H4262" i="5"/>
  <c r="G4262" i="5"/>
  <c r="F4262" i="5"/>
  <c r="E4262" i="5"/>
  <c r="T4262" i="5"/>
  <c r="S4262" i="5"/>
  <c r="D4262" i="5"/>
  <c r="C4262" i="5"/>
  <c r="R4270" i="5"/>
  <c r="J4270" i="5"/>
  <c r="I4270" i="5"/>
  <c r="H4270" i="5"/>
  <c r="G4270" i="5"/>
  <c r="F4270" i="5"/>
  <c r="E4270" i="5"/>
  <c r="T4270" i="5"/>
  <c r="S4270" i="5"/>
  <c r="D4270" i="5"/>
  <c r="M4270" i="5" s="1"/>
  <c r="C4270" i="5"/>
  <c r="R4278" i="5"/>
  <c r="J4278" i="5"/>
  <c r="I4278" i="5"/>
  <c r="H4278" i="5"/>
  <c r="G4278" i="5"/>
  <c r="F4278" i="5"/>
  <c r="E4278" i="5"/>
  <c r="T4278" i="5"/>
  <c r="S4278" i="5"/>
  <c r="D4278" i="5"/>
  <c r="C4278" i="5"/>
  <c r="R4286" i="5"/>
  <c r="J4286" i="5"/>
  <c r="I4286" i="5"/>
  <c r="H4286" i="5"/>
  <c r="G4286" i="5"/>
  <c r="F4286" i="5"/>
  <c r="E4286" i="5"/>
  <c r="T4286" i="5"/>
  <c r="S4286" i="5"/>
  <c r="D4286" i="5"/>
  <c r="N4286" i="5" s="1"/>
  <c r="C4286" i="5"/>
  <c r="R4294" i="5"/>
  <c r="J4294" i="5"/>
  <c r="I4294" i="5"/>
  <c r="H4294" i="5"/>
  <c r="G4294" i="5"/>
  <c r="F4294" i="5"/>
  <c r="E4294" i="5"/>
  <c r="T4294" i="5"/>
  <c r="S4294" i="5"/>
  <c r="D4294" i="5"/>
  <c r="M4294" i="5" s="1"/>
  <c r="C4294" i="5"/>
  <c r="H4302" i="5"/>
  <c r="T4302" i="5"/>
  <c r="D4302" i="5"/>
  <c r="N4302" i="5" s="1"/>
  <c r="J4302" i="5"/>
  <c r="S4302" i="5"/>
  <c r="I4302" i="5"/>
  <c r="R4302" i="5"/>
  <c r="G4302" i="5"/>
  <c r="F4302" i="5"/>
  <c r="E4302" i="5"/>
  <c r="C4302" i="5"/>
  <c r="H4310" i="5"/>
  <c r="T4310" i="5"/>
  <c r="D4310" i="5"/>
  <c r="O4310" i="5" s="1"/>
  <c r="J4310" i="5"/>
  <c r="S4310" i="5"/>
  <c r="I4310" i="5"/>
  <c r="R4310" i="5"/>
  <c r="G4310" i="5"/>
  <c r="F4310" i="5"/>
  <c r="E4310" i="5"/>
  <c r="C4310" i="5"/>
  <c r="R4318" i="5"/>
  <c r="H4318" i="5"/>
  <c r="G4318" i="5"/>
  <c r="T4318" i="5"/>
  <c r="D4318" i="5"/>
  <c r="J4318" i="5"/>
  <c r="I4318" i="5"/>
  <c r="F4318" i="5"/>
  <c r="S4318" i="5"/>
  <c r="E4318" i="5"/>
  <c r="C4318" i="5"/>
  <c r="R4326" i="5"/>
  <c r="J4326" i="5"/>
  <c r="I4326" i="5"/>
  <c r="H4326" i="5"/>
  <c r="G4326" i="5"/>
  <c r="F4326" i="5"/>
  <c r="E4326" i="5"/>
  <c r="T4326" i="5"/>
  <c r="D4326" i="5"/>
  <c r="S4326" i="5"/>
  <c r="C4326" i="5"/>
  <c r="R4334" i="5"/>
  <c r="J4334" i="5"/>
  <c r="I4334" i="5"/>
  <c r="H4334" i="5"/>
  <c r="G4334" i="5"/>
  <c r="F4334" i="5"/>
  <c r="E4334" i="5"/>
  <c r="T4334" i="5"/>
  <c r="D4334" i="5"/>
  <c r="O4334" i="5" s="1"/>
  <c r="S4334" i="5"/>
  <c r="C4334" i="5"/>
  <c r="R4342" i="5"/>
  <c r="J4342" i="5"/>
  <c r="I4342" i="5"/>
  <c r="H4342" i="5"/>
  <c r="G4342" i="5"/>
  <c r="F4342" i="5"/>
  <c r="E4342" i="5"/>
  <c r="T4342" i="5"/>
  <c r="D4342" i="5"/>
  <c r="S4342" i="5"/>
  <c r="C4342" i="5"/>
  <c r="R4350" i="5"/>
  <c r="J4350" i="5"/>
  <c r="I4350" i="5"/>
  <c r="H4350" i="5"/>
  <c r="G4350" i="5"/>
  <c r="F4350" i="5"/>
  <c r="E4350" i="5"/>
  <c r="T4350" i="5"/>
  <c r="D4350" i="5"/>
  <c r="S4350" i="5"/>
  <c r="C4350" i="5"/>
  <c r="R4358" i="5"/>
  <c r="J4358" i="5"/>
  <c r="I4358" i="5"/>
  <c r="H4358" i="5"/>
  <c r="G4358" i="5"/>
  <c r="F4358" i="5"/>
  <c r="E4358" i="5"/>
  <c r="T4358" i="5"/>
  <c r="D4358" i="5"/>
  <c r="O4358" i="5" s="1"/>
  <c r="S4358" i="5"/>
  <c r="C4358" i="5"/>
  <c r="I4358" i="4"/>
  <c r="R4366" i="5"/>
  <c r="J4366" i="5"/>
  <c r="I4366" i="5"/>
  <c r="H4366" i="5"/>
  <c r="G4366" i="5"/>
  <c r="F4366" i="5"/>
  <c r="E4366" i="5"/>
  <c r="T4366" i="5"/>
  <c r="D4366" i="5"/>
  <c r="M4366" i="5" s="1"/>
  <c r="S4366" i="5"/>
  <c r="C4366" i="5"/>
  <c r="I4366" i="4"/>
  <c r="R4374" i="5"/>
  <c r="J4374" i="5"/>
  <c r="I4374" i="5"/>
  <c r="H4374" i="5"/>
  <c r="G4374" i="5"/>
  <c r="F4374" i="5"/>
  <c r="E4374" i="5"/>
  <c r="T4374" i="5"/>
  <c r="D4374" i="5"/>
  <c r="S4374" i="5"/>
  <c r="C4374" i="5"/>
  <c r="I4374" i="4"/>
  <c r="R4382" i="5"/>
  <c r="J4382" i="5"/>
  <c r="I4382" i="5"/>
  <c r="H4382" i="5"/>
  <c r="G4382" i="5"/>
  <c r="F4382" i="5"/>
  <c r="E4382" i="5"/>
  <c r="T4382" i="5"/>
  <c r="D4382" i="5"/>
  <c r="L4382" i="5" s="1"/>
  <c r="S4382" i="5"/>
  <c r="C4382" i="5"/>
  <c r="I4382" i="4"/>
  <c r="R4390" i="5"/>
  <c r="J4390" i="5"/>
  <c r="I4390" i="5"/>
  <c r="H4390" i="5"/>
  <c r="G4390" i="5"/>
  <c r="F4390" i="5"/>
  <c r="E4390" i="5"/>
  <c r="T4390" i="5"/>
  <c r="D4390" i="5"/>
  <c r="S4390" i="5"/>
  <c r="C4390" i="5"/>
  <c r="I4390" i="4"/>
  <c r="R4398" i="5"/>
  <c r="J4398" i="5"/>
  <c r="I4398" i="5"/>
  <c r="H4398" i="5"/>
  <c r="G4398" i="5"/>
  <c r="F4398" i="5"/>
  <c r="E4398" i="5"/>
  <c r="T4398" i="5"/>
  <c r="D4398" i="5"/>
  <c r="S4398" i="5"/>
  <c r="C4398" i="5"/>
  <c r="H4406" i="5"/>
  <c r="G4406" i="5"/>
  <c r="F4406" i="5"/>
  <c r="T4406" i="5"/>
  <c r="S4406" i="5"/>
  <c r="C4406" i="5"/>
  <c r="R4406" i="5"/>
  <c r="J4406" i="5"/>
  <c r="I4406" i="5"/>
  <c r="E4406" i="5"/>
  <c r="D4406" i="5"/>
  <c r="N4406" i="5" s="1"/>
  <c r="H4414" i="5"/>
  <c r="G4414" i="5"/>
  <c r="F4414" i="5"/>
  <c r="E4414" i="5"/>
  <c r="T4414" i="5"/>
  <c r="D4414" i="5"/>
  <c r="S4414" i="5"/>
  <c r="C4414" i="5"/>
  <c r="I4414" i="5"/>
  <c r="R4414" i="5"/>
  <c r="J4414" i="5"/>
  <c r="H4422" i="5"/>
  <c r="G4422" i="5"/>
  <c r="F4422" i="5"/>
  <c r="E4422" i="5"/>
  <c r="T4422" i="5"/>
  <c r="D4422" i="5"/>
  <c r="S4422" i="5"/>
  <c r="C4422" i="5"/>
  <c r="R4422" i="5"/>
  <c r="J4422" i="5"/>
  <c r="I4422" i="5"/>
  <c r="H4430" i="5"/>
  <c r="G4430" i="5"/>
  <c r="F4430" i="5"/>
  <c r="E4430" i="5"/>
  <c r="T4430" i="5"/>
  <c r="D4430" i="5"/>
  <c r="P4430" i="5" s="1"/>
  <c r="S4430" i="5"/>
  <c r="C4430" i="5"/>
  <c r="I4430" i="5"/>
  <c r="R4430" i="5"/>
  <c r="J4430" i="5"/>
  <c r="H4438" i="5"/>
  <c r="G4438" i="5"/>
  <c r="F4438" i="5"/>
  <c r="E4438" i="5"/>
  <c r="T4438" i="5"/>
  <c r="D4438" i="5"/>
  <c r="S4438" i="5"/>
  <c r="C4438" i="5"/>
  <c r="R4438" i="5"/>
  <c r="J4438" i="5"/>
  <c r="I4438" i="5"/>
  <c r="H4446" i="5"/>
  <c r="G4446" i="5"/>
  <c r="F4446" i="5"/>
  <c r="E4446" i="5"/>
  <c r="T4446" i="5"/>
  <c r="D4446" i="5"/>
  <c r="S4446" i="5"/>
  <c r="C4446" i="5"/>
  <c r="I4446" i="5"/>
  <c r="R4446" i="5"/>
  <c r="J4446" i="5"/>
  <c r="H4454" i="5"/>
  <c r="G4454" i="5"/>
  <c r="F4454" i="5"/>
  <c r="E4454" i="5"/>
  <c r="T4454" i="5"/>
  <c r="D4454" i="5"/>
  <c r="S4454" i="5"/>
  <c r="C4454" i="5"/>
  <c r="R4454" i="5"/>
  <c r="J4454" i="5"/>
  <c r="I4454" i="5"/>
  <c r="H4462" i="5"/>
  <c r="G4462" i="5"/>
  <c r="F4462" i="5"/>
  <c r="E4462" i="5"/>
  <c r="T4462" i="5"/>
  <c r="D4462" i="5"/>
  <c r="S4462" i="5"/>
  <c r="C4462" i="5"/>
  <c r="I4462" i="5"/>
  <c r="R4462" i="5"/>
  <c r="J4462" i="5"/>
  <c r="H4470" i="5"/>
  <c r="G4470" i="5"/>
  <c r="F4470" i="5"/>
  <c r="E4470" i="5"/>
  <c r="T4470" i="5"/>
  <c r="D4470" i="5"/>
  <c r="L4470" i="5" s="1"/>
  <c r="S4470" i="5"/>
  <c r="C4470" i="5"/>
  <c r="R4470" i="5"/>
  <c r="J4470" i="5"/>
  <c r="I4470" i="5"/>
  <c r="H4478" i="5"/>
  <c r="G4478" i="5"/>
  <c r="F4478" i="5"/>
  <c r="E4478" i="5"/>
  <c r="T4478" i="5"/>
  <c r="D4478" i="5"/>
  <c r="S4478" i="5"/>
  <c r="C4478" i="5"/>
  <c r="I4478" i="5"/>
  <c r="R4478" i="5"/>
  <c r="J4478" i="5"/>
  <c r="H4486" i="5"/>
  <c r="G4486" i="5"/>
  <c r="F4486" i="5"/>
  <c r="E4486" i="5"/>
  <c r="T4486" i="5"/>
  <c r="D4486" i="5"/>
  <c r="S4486" i="5"/>
  <c r="C4486" i="5"/>
  <c r="R4486" i="5"/>
  <c r="J4486" i="5"/>
  <c r="I4486" i="5"/>
  <c r="H4494" i="5"/>
  <c r="G4494" i="5"/>
  <c r="F4494" i="5"/>
  <c r="E4494" i="5"/>
  <c r="T4494" i="5"/>
  <c r="D4494" i="5"/>
  <c r="N4494" i="5" s="1"/>
  <c r="S4494" i="5"/>
  <c r="C4494" i="5"/>
  <c r="I4494" i="5"/>
  <c r="R4494" i="5"/>
  <c r="J4494" i="5"/>
  <c r="H4502" i="5"/>
  <c r="G4502" i="5"/>
  <c r="F4502" i="5"/>
  <c r="E4502" i="5"/>
  <c r="T4502" i="5"/>
  <c r="D4502" i="5"/>
  <c r="N4502" i="5" s="1"/>
  <c r="S4502" i="5"/>
  <c r="C4502" i="5"/>
  <c r="R4502" i="5"/>
  <c r="J4502" i="5"/>
  <c r="I4502" i="5"/>
  <c r="H4510" i="5"/>
  <c r="G4510" i="5"/>
  <c r="F4510" i="5"/>
  <c r="E4510" i="5"/>
  <c r="T4510" i="5"/>
  <c r="D4510" i="5"/>
  <c r="P4510" i="5" s="1"/>
  <c r="S4510" i="5"/>
  <c r="C4510" i="5"/>
  <c r="I4510" i="5"/>
  <c r="R4510" i="5"/>
  <c r="J4510" i="5"/>
  <c r="F4518" i="5"/>
  <c r="T4518" i="5"/>
  <c r="D4518" i="5"/>
  <c r="L4518" i="5" s="1"/>
  <c r="I4518" i="5"/>
  <c r="J4518" i="5"/>
  <c r="H4518" i="5"/>
  <c r="S4518" i="5"/>
  <c r="G4518" i="5"/>
  <c r="R4518" i="5"/>
  <c r="E4518" i="5"/>
  <c r="C4518" i="5"/>
  <c r="F4526" i="5"/>
  <c r="E4526" i="5"/>
  <c r="T4526" i="5"/>
  <c r="D4526" i="5"/>
  <c r="R4526" i="5"/>
  <c r="J4526" i="5"/>
  <c r="I4526" i="5"/>
  <c r="S4526" i="5"/>
  <c r="H4526" i="5"/>
  <c r="G4526" i="5"/>
  <c r="C4526" i="5"/>
  <c r="F4534" i="5"/>
  <c r="E4534" i="5"/>
  <c r="T4534" i="5"/>
  <c r="D4534" i="5"/>
  <c r="R4534" i="5"/>
  <c r="J4534" i="5"/>
  <c r="I4534" i="5"/>
  <c r="H4534" i="5"/>
  <c r="C4534" i="5"/>
  <c r="S4534" i="5"/>
  <c r="G4534" i="5"/>
  <c r="F4542" i="5"/>
  <c r="E4542" i="5"/>
  <c r="T4542" i="5"/>
  <c r="D4542" i="5"/>
  <c r="R4542" i="5"/>
  <c r="J4542" i="5"/>
  <c r="I4542" i="5"/>
  <c r="H4542" i="5"/>
  <c r="C4542" i="5"/>
  <c r="S4542" i="5"/>
  <c r="G4542" i="5"/>
  <c r="F4550" i="5"/>
  <c r="E4550" i="5"/>
  <c r="T4550" i="5"/>
  <c r="D4550" i="5"/>
  <c r="S4550" i="5"/>
  <c r="C4550" i="5"/>
  <c r="R4550" i="5"/>
  <c r="J4550" i="5"/>
  <c r="I4550" i="5"/>
  <c r="H4550" i="5"/>
  <c r="G4550" i="5"/>
  <c r="F4558" i="5"/>
  <c r="E4558" i="5"/>
  <c r="T4558" i="5"/>
  <c r="D4558" i="5"/>
  <c r="S4558" i="5"/>
  <c r="C4558" i="5"/>
  <c r="R4558" i="5"/>
  <c r="J4558" i="5"/>
  <c r="I4558" i="5"/>
  <c r="H4558" i="5"/>
  <c r="G4558" i="5"/>
  <c r="F4566" i="5"/>
  <c r="E4566" i="5"/>
  <c r="T4566" i="5"/>
  <c r="D4566" i="5"/>
  <c r="S4566" i="5"/>
  <c r="C4566" i="5"/>
  <c r="R4566" i="5"/>
  <c r="J4566" i="5"/>
  <c r="I4566" i="5"/>
  <c r="H4566" i="5"/>
  <c r="G4566" i="5"/>
  <c r="F4574" i="5"/>
  <c r="E4574" i="5"/>
  <c r="T4574" i="5"/>
  <c r="D4574" i="5"/>
  <c r="P4574" i="5" s="1"/>
  <c r="S4574" i="5"/>
  <c r="C4574" i="5"/>
  <c r="R4574" i="5"/>
  <c r="J4574" i="5"/>
  <c r="I4574" i="5"/>
  <c r="H4574" i="5"/>
  <c r="G4574" i="5"/>
  <c r="F4582" i="5"/>
  <c r="E4582" i="5"/>
  <c r="T4582" i="5"/>
  <c r="D4582" i="5"/>
  <c r="M4582" i="5" s="1"/>
  <c r="S4582" i="5"/>
  <c r="C4582" i="5"/>
  <c r="R4582" i="5"/>
  <c r="J4582" i="5"/>
  <c r="I4582" i="5"/>
  <c r="H4582" i="5"/>
  <c r="G4582" i="5"/>
  <c r="F4590" i="5"/>
  <c r="E4590" i="5"/>
  <c r="T4590" i="5"/>
  <c r="D4590" i="5"/>
  <c r="K4590" i="5" s="1"/>
  <c r="S4590" i="5"/>
  <c r="C4590" i="5"/>
  <c r="R4590" i="5"/>
  <c r="J4590" i="5"/>
  <c r="I4590" i="5"/>
  <c r="H4590" i="5"/>
  <c r="G4590" i="5"/>
  <c r="F4598" i="5"/>
  <c r="E4598" i="5"/>
  <c r="T4598" i="5"/>
  <c r="D4598" i="5"/>
  <c r="Q4598" i="5" s="1"/>
  <c r="S4598" i="5"/>
  <c r="C4598" i="5"/>
  <c r="R4598" i="5"/>
  <c r="J4598" i="5"/>
  <c r="I4598" i="5"/>
  <c r="H4598" i="5"/>
  <c r="G4598" i="5"/>
  <c r="F4606" i="5"/>
  <c r="E4606" i="5"/>
  <c r="T4606" i="5"/>
  <c r="D4606" i="5"/>
  <c r="S4606" i="5"/>
  <c r="C4606" i="5"/>
  <c r="R4606" i="5"/>
  <c r="J4606" i="5"/>
  <c r="I4606" i="5"/>
  <c r="H4606" i="5"/>
  <c r="G4606" i="5"/>
  <c r="F4614" i="5"/>
  <c r="E4614" i="5"/>
  <c r="T4614" i="5"/>
  <c r="D4614" i="5"/>
  <c r="S4614" i="5"/>
  <c r="C4614" i="5"/>
  <c r="R4614" i="5"/>
  <c r="J4614" i="5"/>
  <c r="I4614" i="5"/>
  <c r="H4614" i="5"/>
  <c r="G4614" i="5"/>
  <c r="F4622" i="5"/>
  <c r="E4622" i="5"/>
  <c r="T4622" i="5"/>
  <c r="D4622" i="5"/>
  <c r="N4622" i="5" s="1"/>
  <c r="S4622" i="5"/>
  <c r="C4622" i="5"/>
  <c r="R4622" i="5"/>
  <c r="J4622" i="5"/>
  <c r="I4622" i="5"/>
  <c r="H4622" i="5"/>
  <c r="G4622" i="5"/>
  <c r="F4630" i="5"/>
  <c r="E4630" i="5"/>
  <c r="T4630" i="5"/>
  <c r="D4630" i="5"/>
  <c r="M4630" i="5" s="1"/>
  <c r="S4630" i="5"/>
  <c r="C4630" i="5"/>
  <c r="R4630" i="5"/>
  <c r="J4630" i="5"/>
  <c r="I4630" i="5"/>
  <c r="H4630" i="5"/>
  <c r="G4630" i="5"/>
  <c r="S4638" i="5"/>
  <c r="C4638" i="5"/>
  <c r="I4638" i="5"/>
  <c r="E4638" i="5"/>
  <c r="D4638" i="5"/>
  <c r="J4638" i="5"/>
  <c r="H4638" i="5"/>
  <c r="T4638" i="5"/>
  <c r="G4638" i="5"/>
  <c r="R4638" i="5"/>
  <c r="F4638" i="5"/>
  <c r="S4646" i="5"/>
  <c r="C4646" i="5"/>
  <c r="R4646" i="5"/>
  <c r="J4646" i="5"/>
  <c r="I4646" i="5"/>
  <c r="H4646" i="5"/>
  <c r="G4646" i="5"/>
  <c r="F4646" i="5"/>
  <c r="D4646" i="5"/>
  <c r="N4646" i="5" s="1"/>
  <c r="T4646" i="5"/>
  <c r="E4646" i="5"/>
  <c r="S4654" i="5"/>
  <c r="C4654" i="5"/>
  <c r="R4654" i="5"/>
  <c r="J4654" i="5"/>
  <c r="I4654" i="5"/>
  <c r="H4654" i="5"/>
  <c r="G4654" i="5"/>
  <c r="F4654" i="5"/>
  <c r="T4654" i="5"/>
  <c r="E4654" i="5"/>
  <c r="D4654" i="5"/>
  <c r="M4654" i="5" s="1"/>
  <c r="S4662" i="5"/>
  <c r="C4662" i="5"/>
  <c r="R4662" i="5"/>
  <c r="J4662" i="5"/>
  <c r="I4662" i="5"/>
  <c r="H4662" i="5"/>
  <c r="G4662" i="5"/>
  <c r="F4662" i="5"/>
  <c r="D4662" i="5"/>
  <c r="T4662" i="5"/>
  <c r="E4662" i="5"/>
  <c r="S4670" i="5"/>
  <c r="C4670" i="5"/>
  <c r="R4670" i="5"/>
  <c r="J4670" i="5"/>
  <c r="I4670" i="5"/>
  <c r="H4670" i="5"/>
  <c r="G4670" i="5"/>
  <c r="F4670" i="5"/>
  <c r="T4670" i="5"/>
  <c r="E4670" i="5"/>
  <c r="D4670" i="5"/>
  <c r="S4678" i="5"/>
  <c r="C4678" i="5"/>
  <c r="R4678" i="5"/>
  <c r="J4678" i="5"/>
  <c r="I4678" i="5"/>
  <c r="H4678" i="5"/>
  <c r="G4678" i="5"/>
  <c r="F4678" i="5"/>
  <c r="D4678" i="5"/>
  <c r="N4678" i="5" s="1"/>
  <c r="T4678" i="5"/>
  <c r="E4678" i="5"/>
  <c r="S4686" i="5"/>
  <c r="C4686" i="5"/>
  <c r="R4686" i="5"/>
  <c r="J4686" i="5"/>
  <c r="I4686" i="5"/>
  <c r="H4686" i="5"/>
  <c r="G4686" i="5"/>
  <c r="F4686" i="5"/>
  <c r="T4686" i="5"/>
  <c r="E4686" i="5"/>
  <c r="D4686" i="5"/>
  <c r="S4694" i="5"/>
  <c r="C4694" i="5"/>
  <c r="R4694" i="5"/>
  <c r="J4694" i="5"/>
  <c r="I4694" i="5"/>
  <c r="H4694" i="5"/>
  <c r="G4694" i="5"/>
  <c r="F4694" i="5"/>
  <c r="D4694" i="5"/>
  <c r="O4694" i="5" s="1"/>
  <c r="T4694" i="5"/>
  <c r="E4694" i="5"/>
  <c r="R4702" i="5"/>
  <c r="J4702" i="5"/>
  <c r="I4702" i="5"/>
  <c r="H4702" i="5"/>
  <c r="F4702" i="5"/>
  <c r="T4702" i="5"/>
  <c r="D4702" i="5"/>
  <c r="P4702" i="5" s="1"/>
  <c r="G4702" i="5"/>
  <c r="E4702" i="5"/>
  <c r="C4702" i="5"/>
  <c r="S4702" i="5"/>
  <c r="R4710" i="5"/>
  <c r="J4710" i="5"/>
  <c r="I4710" i="5"/>
  <c r="H4710" i="5"/>
  <c r="G4710" i="5"/>
  <c r="F4710" i="5"/>
  <c r="E4710" i="5"/>
  <c r="T4710" i="5"/>
  <c r="D4710" i="5"/>
  <c r="P4710" i="5" s="1"/>
  <c r="S4710" i="5"/>
  <c r="C4710" i="5"/>
  <c r="R4718" i="5"/>
  <c r="J4718" i="5"/>
  <c r="I4718" i="5"/>
  <c r="H4718" i="5"/>
  <c r="G4718" i="5"/>
  <c r="F4718" i="5"/>
  <c r="E4718" i="5"/>
  <c r="T4718" i="5"/>
  <c r="D4718" i="5"/>
  <c r="S4718" i="5"/>
  <c r="C4718" i="5"/>
  <c r="R4726" i="5"/>
  <c r="J4726" i="5"/>
  <c r="I4726" i="5"/>
  <c r="H4726" i="5"/>
  <c r="G4726" i="5"/>
  <c r="F4726" i="5"/>
  <c r="E4726" i="5"/>
  <c r="T4726" i="5"/>
  <c r="D4726" i="5"/>
  <c r="P4726" i="5" s="1"/>
  <c r="S4726" i="5"/>
  <c r="C4726" i="5"/>
  <c r="R4734" i="5"/>
  <c r="J4734" i="5"/>
  <c r="I4734" i="5"/>
  <c r="H4734" i="5"/>
  <c r="G4734" i="5"/>
  <c r="F4734" i="5"/>
  <c r="E4734" i="5"/>
  <c r="T4734" i="5"/>
  <c r="D4734" i="5"/>
  <c r="L4734" i="5" s="1"/>
  <c r="S4734" i="5"/>
  <c r="C4734" i="5"/>
  <c r="R4742" i="5"/>
  <c r="J4742" i="5"/>
  <c r="I4742" i="5"/>
  <c r="H4742" i="5"/>
  <c r="G4742" i="5"/>
  <c r="F4742" i="5"/>
  <c r="E4742" i="5"/>
  <c r="T4742" i="5"/>
  <c r="D4742" i="5"/>
  <c r="K4742" i="5" s="1"/>
  <c r="S4742" i="5"/>
  <c r="C4742" i="5"/>
  <c r="I4750" i="5"/>
  <c r="H4750" i="5"/>
  <c r="G4750" i="5"/>
  <c r="T4750" i="5"/>
  <c r="D4750" i="5"/>
  <c r="J4750" i="5"/>
  <c r="F4750" i="5"/>
  <c r="E4750" i="5"/>
  <c r="S4750" i="5"/>
  <c r="C4750" i="5"/>
  <c r="R4750" i="5"/>
  <c r="I4758" i="5"/>
  <c r="H4758" i="5"/>
  <c r="G4758" i="5"/>
  <c r="F4758" i="5"/>
  <c r="T4758" i="5"/>
  <c r="D4758" i="5"/>
  <c r="P4758" i="5" s="1"/>
  <c r="J4758" i="5"/>
  <c r="E4758" i="5"/>
  <c r="C4758" i="5"/>
  <c r="S4758" i="5"/>
  <c r="R4758" i="5"/>
  <c r="I4766" i="5"/>
  <c r="H4766" i="5"/>
  <c r="G4766" i="5"/>
  <c r="F4766" i="5"/>
  <c r="T4766" i="5"/>
  <c r="D4766" i="5"/>
  <c r="J4766" i="5"/>
  <c r="E4766" i="5"/>
  <c r="C4766" i="5"/>
  <c r="S4766" i="5"/>
  <c r="R4766" i="5"/>
  <c r="I4774" i="5"/>
  <c r="H4774" i="5"/>
  <c r="G4774" i="5"/>
  <c r="F4774" i="5"/>
  <c r="E4774" i="5"/>
  <c r="T4774" i="5"/>
  <c r="D4774" i="5"/>
  <c r="N4774" i="5" s="1"/>
  <c r="S4774" i="5"/>
  <c r="R4774" i="5"/>
  <c r="J4774" i="5"/>
  <c r="C4774" i="5"/>
  <c r="I4782" i="5"/>
  <c r="H4782" i="5"/>
  <c r="G4782" i="5"/>
  <c r="F4782" i="5"/>
  <c r="E4782" i="5"/>
  <c r="T4782" i="5"/>
  <c r="D4782" i="5"/>
  <c r="S4782" i="5"/>
  <c r="R4782" i="5"/>
  <c r="J4782" i="5"/>
  <c r="C4782" i="5"/>
  <c r="F4790" i="5"/>
  <c r="E4790" i="5"/>
  <c r="S4790" i="5"/>
  <c r="C4790" i="5"/>
  <c r="R4790" i="5"/>
  <c r="J4790" i="5"/>
  <c r="I4790" i="5"/>
  <c r="G4790" i="5"/>
  <c r="D4790" i="5"/>
  <c r="T4790" i="5"/>
  <c r="H4790" i="5"/>
  <c r="F4798" i="5"/>
  <c r="E4798" i="5"/>
  <c r="S4798" i="5"/>
  <c r="C4798" i="5"/>
  <c r="R4798" i="5"/>
  <c r="J4798" i="5"/>
  <c r="I4798" i="5"/>
  <c r="H4798" i="5"/>
  <c r="G4798" i="5"/>
  <c r="D4798" i="5"/>
  <c r="T4798" i="5"/>
  <c r="F4806" i="5"/>
  <c r="E4806" i="5"/>
  <c r="S4806" i="5"/>
  <c r="C4806" i="5"/>
  <c r="R4806" i="5"/>
  <c r="J4806" i="5"/>
  <c r="I4806" i="5"/>
  <c r="G4806" i="5"/>
  <c r="D4806" i="5"/>
  <c r="K4806" i="5" s="1"/>
  <c r="T4806" i="5"/>
  <c r="H4806" i="5"/>
  <c r="F4814" i="5"/>
  <c r="E4814" i="5"/>
  <c r="S4814" i="5"/>
  <c r="C4814" i="5"/>
  <c r="R4814" i="5"/>
  <c r="J4814" i="5"/>
  <c r="I4814" i="5"/>
  <c r="H4814" i="5"/>
  <c r="G4814" i="5"/>
  <c r="D4814" i="5"/>
  <c r="T4814" i="5"/>
  <c r="F4822" i="5"/>
  <c r="E4822" i="5"/>
  <c r="S4822" i="5"/>
  <c r="C4822" i="5"/>
  <c r="R4822" i="5"/>
  <c r="J4822" i="5"/>
  <c r="I4822" i="5"/>
  <c r="G4822" i="5"/>
  <c r="D4822" i="5"/>
  <c r="K4822" i="5" s="1"/>
  <c r="T4822" i="5"/>
  <c r="H4822" i="5"/>
  <c r="F4830" i="5"/>
  <c r="E4830" i="5"/>
  <c r="S4830" i="5"/>
  <c r="C4830" i="5"/>
  <c r="R4830" i="5"/>
  <c r="J4830" i="5"/>
  <c r="I4830" i="5"/>
  <c r="H4830" i="5"/>
  <c r="G4830" i="5"/>
  <c r="D4830" i="5"/>
  <c r="T4830" i="5"/>
  <c r="F4838" i="5"/>
  <c r="E4838" i="5"/>
  <c r="S4838" i="5"/>
  <c r="C4838" i="5"/>
  <c r="R4838" i="5"/>
  <c r="J4838" i="5"/>
  <c r="I4838" i="5"/>
  <c r="G4838" i="5"/>
  <c r="D4838" i="5"/>
  <c r="O4838" i="5" s="1"/>
  <c r="T4838" i="5"/>
  <c r="H4838" i="5"/>
  <c r="S4846" i="5"/>
  <c r="C4846" i="5"/>
  <c r="G4846" i="5"/>
  <c r="F4846" i="5"/>
  <c r="E4846" i="5"/>
  <c r="J4846" i="5"/>
  <c r="D4846" i="5"/>
  <c r="O4846" i="5" s="1"/>
  <c r="T4846" i="5"/>
  <c r="R4846" i="5"/>
  <c r="I4846" i="5"/>
  <c r="H4846" i="5"/>
  <c r="S4854" i="5"/>
  <c r="C4854" i="5"/>
  <c r="R4854" i="5"/>
  <c r="J4854" i="5"/>
  <c r="I4854" i="5"/>
  <c r="H4854" i="5"/>
  <c r="G4854" i="5"/>
  <c r="F4854" i="5"/>
  <c r="D4854" i="5"/>
  <c r="Q4854" i="5" s="1"/>
  <c r="T4854" i="5"/>
  <c r="E4854" i="5"/>
  <c r="S4862" i="5"/>
  <c r="C4862" i="5"/>
  <c r="R4862" i="5"/>
  <c r="J4862" i="5"/>
  <c r="I4862" i="5"/>
  <c r="H4862" i="5"/>
  <c r="G4862" i="5"/>
  <c r="F4862" i="5"/>
  <c r="E4862" i="5"/>
  <c r="T4862" i="5"/>
  <c r="D4862" i="5"/>
  <c r="S4870" i="5"/>
  <c r="C4870" i="5"/>
  <c r="R4870" i="5"/>
  <c r="J4870" i="5"/>
  <c r="I4870" i="5"/>
  <c r="H4870" i="5"/>
  <c r="G4870" i="5"/>
  <c r="F4870" i="5"/>
  <c r="E4870" i="5"/>
  <c r="T4870" i="5"/>
  <c r="D4870" i="5"/>
  <c r="L4870" i="5" s="1"/>
  <c r="S4878" i="5"/>
  <c r="C4878" i="5"/>
  <c r="R4878" i="5"/>
  <c r="J4878" i="5"/>
  <c r="I4878" i="5"/>
  <c r="H4878" i="5"/>
  <c r="G4878" i="5"/>
  <c r="F4878" i="5"/>
  <c r="E4878" i="5"/>
  <c r="T4878" i="5"/>
  <c r="D4878" i="5"/>
  <c r="M4878" i="5" s="1"/>
  <c r="S4886" i="5"/>
  <c r="C4886" i="5"/>
  <c r="R4886" i="5"/>
  <c r="J4886" i="5"/>
  <c r="I4886" i="5"/>
  <c r="H4886" i="5"/>
  <c r="G4886" i="5"/>
  <c r="F4886" i="5"/>
  <c r="E4886" i="5"/>
  <c r="T4886" i="5"/>
  <c r="D4886" i="5"/>
  <c r="E4894" i="5"/>
  <c r="S4894" i="5"/>
  <c r="C4894" i="5"/>
  <c r="T4894" i="5"/>
  <c r="I4894" i="5"/>
  <c r="R4894" i="5"/>
  <c r="H4894" i="5"/>
  <c r="G4894" i="5"/>
  <c r="F4894" i="5"/>
  <c r="D4894" i="5"/>
  <c r="N4894" i="5" s="1"/>
  <c r="J4894" i="5"/>
  <c r="E4902" i="5"/>
  <c r="T4902" i="5"/>
  <c r="D4902" i="5"/>
  <c r="P4902" i="5" s="1"/>
  <c r="S4902" i="5"/>
  <c r="C4902" i="5"/>
  <c r="R4902" i="5"/>
  <c r="J4902" i="5"/>
  <c r="H4902" i="5"/>
  <c r="I4902" i="5"/>
  <c r="G4902" i="5"/>
  <c r="F4902" i="5"/>
  <c r="E4910" i="5"/>
  <c r="T4910" i="5"/>
  <c r="D4910" i="5"/>
  <c r="S4910" i="5"/>
  <c r="C4910" i="5"/>
  <c r="R4910" i="5"/>
  <c r="J4910" i="5"/>
  <c r="I4910" i="5"/>
  <c r="H4910" i="5"/>
  <c r="G4910" i="5"/>
  <c r="F4910" i="5"/>
  <c r="E4918" i="5"/>
  <c r="T4918" i="5"/>
  <c r="D4918" i="5"/>
  <c r="S4918" i="5"/>
  <c r="C4918" i="5"/>
  <c r="R4918" i="5"/>
  <c r="J4918" i="5"/>
  <c r="I4918" i="5"/>
  <c r="H4918" i="5"/>
  <c r="G4918" i="5"/>
  <c r="F4918" i="5"/>
  <c r="E4926" i="5"/>
  <c r="T4926" i="5"/>
  <c r="D4926" i="5"/>
  <c r="S4926" i="5"/>
  <c r="C4926" i="5"/>
  <c r="R4926" i="5"/>
  <c r="J4926" i="5"/>
  <c r="I4926" i="5"/>
  <c r="H4926" i="5"/>
  <c r="G4926" i="5"/>
  <c r="F4926" i="5"/>
  <c r="E4934" i="5"/>
  <c r="T4934" i="5"/>
  <c r="D4934" i="5"/>
  <c r="S4934" i="5"/>
  <c r="C4934" i="5"/>
  <c r="R4934" i="5"/>
  <c r="J4934" i="5"/>
  <c r="I4934" i="5"/>
  <c r="H4934" i="5"/>
  <c r="G4934" i="5"/>
  <c r="F4934" i="5"/>
  <c r="E4942" i="5"/>
  <c r="T4942" i="5"/>
  <c r="D4942" i="5"/>
  <c r="O4942" i="5" s="1"/>
  <c r="S4942" i="5"/>
  <c r="C4942" i="5"/>
  <c r="R4942" i="5"/>
  <c r="J4942" i="5"/>
  <c r="I4942" i="5"/>
  <c r="H4942" i="5"/>
  <c r="G4942" i="5"/>
  <c r="F4942" i="5"/>
  <c r="T4950" i="5"/>
  <c r="D4950" i="5"/>
  <c r="H4950" i="5"/>
  <c r="J4950" i="5"/>
  <c r="S4950" i="5"/>
  <c r="I4950" i="5"/>
  <c r="R4950" i="5"/>
  <c r="G4950" i="5"/>
  <c r="F4950" i="5"/>
  <c r="E4950" i="5"/>
  <c r="C4950" i="5"/>
  <c r="T4958" i="5"/>
  <c r="D4958" i="5"/>
  <c r="R4958" i="5"/>
  <c r="J4958" i="5"/>
  <c r="I4958" i="5"/>
  <c r="H4958" i="5"/>
  <c r="G4958" i="5"/>
  <c r="E4958" i="5"/>
  <c r="C4958" i="5"/>
  <c r="S4958" i="5"/>
  <c r="F4958" i="5"/>
  <c r="T4966" i="5"/>
  <c r="D4966" i="5"/>
  <c r="P4966" i="5" s="1"/>
  <c r="R4966" i="5"/>
  <c r="J4966" i="5"/>
  <c r="I4966" i="5"/>
  <c r="H4966" i="5"/>
  <c r="G4966" i="5"/>
  <c r="F4966" i="5"/>
  <c r="S4966" i="5"/>
  <c r="E4966" i="5"/>
  <c r="C4966" i="5"/>
  <c r="T4974" i="5"/>
  <c r="D4974" i="5"/>
  <c r="K4974" i="5" s="1"/>
  <c r="R4974" i="5"/>
  <c r="J4974" i="5"/>
  <c r="I4974" i="5"/>
  <c r="H4974" i="5"/>
  <c r="G4974" i="5"/>
  <c r="F4974" i="5"/>
  <c r="E4974" i="5"/>
  <c r="C4974" i="5"/>
  <c r="S4974" i="5"/>
  <c r="T4982" i="5"/>
  <c r="D4982" i="5"/>
  <c r="O4982" i="5" s="1"/>
  <c r="R4982" i="5"/>
  <c r="J4982" i="5"/>
  <c r="I4982" i="5"/>
  <c r="H4982" i="5"/>
  <c r="G4982" i="5"/>
  <c r="F4982" i="5"/>
  <c r="S4982" i="5"/>
  <c r="E4982" i="5"/>
  <c r="C4982" i="5"/>
  <c r="T4990" i="5"/>
  <c r="D4990" i="5"/>
  <c r="M4990" i="5" s="1"/>
  <c r="S4990" i="5"/>
  <c r="C4990" i="5"/>
  <c r="R4990" i="5"/>
  <c r="J4990" i="5"/>
  <c r="I4990" i="5"/>
  <c r="H4990" i="5"/>
  <c r="G4990" i="5"/>
  <c r="F4990" i="5"/>
  <c r="E4990" i="5"/>
  <c r="T4998" i="5"/>
  <c r="D4998" i="5"/>
  <c r="M4998" i="5" s="1"/>
  <c r="S4998" i="5"/>
  <c r="C4998" i="5"/>
  <c r="R4998" i="5"/>
  <c r="J4998" i="5"/>
  <c r="I4998" i="5"/>
  <c r="H4998" i="5"/>
  <c r="G4998" i="5"/>
  <c r="F4998" i="5"/>
  <c r="E4998" i="5"/>
  <c r="T5006" i="5"/>
  <c r="D5006" i="5"/>
  <c r="P5006" i="5" s="1"/>
  <c r="S5006" i="5"/>
  <c r="C5006" i="5"/>
  <c r="R5006" i="5"/>
  <c r="J5006" i="5"/>
  <c r="I5006" i="5"/>
  <c r="H5006" i="5"/>
  <c r="G5006" i="5"/>
  <c r="F5006" i="5"/>
  <c r="E5006" i="5"/>
  <c r="T5014" i="5"/>
  <c r="D5014" i="5"/>
  <c r="S5014" i="5"/>
  <c r="C5014" i="5"/>
  <c r="R5014" i="5"/>
  <c r="J5014" i="5"/>
  <c r="F5014" i="5"/>
  <c r="E5014" i="5"/>
  <c r="I5014" i="5"/>
  <c r="H5014" i="5"/>
  <c r="G5014" i="5"/>
  <c r="T5022" i="5"/>
  <c r="D5022" i="5"/>
  <c r="O5022" i="5" s="1"/>
  <c r="S5022" i="5"/>
  <c r="C5022" i="5"/>
  <c r="R5022" i="5"/>
  <c r="J5022" i="5"/>
  <c r="I5022" i="5"/>
  <c r="H5022" i="5"/>
  <c r="G5022" i="5"/>
  <c r="F5022" i="5"/>
  <c r="E5022" i="5"/>
  <c r="T5030" i="5"/>
  <c r="D5030" i="5"/>
  <c r="N5030" i="5" s="1"/>
  <c r="S5030" i="5"/>
  <c r="C5030" i="5"/>
  <c r="R5030" i="5"/>
  <c r="J5030" i="5"/>
  <c r="I5030" i="5"/>
  <c r="H5030" i="5"/>
  <c r="G5030" i="5"/>
  <c r="F5030" i="5"/>
  <c r="E5030" i="5"/>
  <c r="G5038" i="5"/>
  <c r="S5038" i="5"/>
  <c r="C5038" i="5"/>
  <c r="F5038" i="5"/>
  <c r="E5038" i="5"/>
  <c r="D5038" i="5"/>
  <c r="Q5038" i="5" s="1"/>
  <c r="J5038" i="5"/>
  <c r="T5038" i="5"/>
  <c r="I5038" i="5"/>
  <c r="R5038" i="5"/>
  <c r="H5038" i="5"/>
  <c r="G5046" i="5"/>
  <c r="S5046" i="5"/>
  <c r="C5046" i="5"/>
  <c r="F5046" i="5"/>
  <c r="E5046" i="5"/>
  <c r="D5046" i="5"/>
  <c r="J5046" i="5"/>
  <c r="T5046" i="5"/>
  <c r="I5046" i="5"/>
  <c r="R5046" i="5"/>
  <c r="H5046" i="5"/>
  <c r="I5054" i="5"/>
  <c r="H5054" i="5"/>
  <c r="G5054" i="5"/>
  <c r="F5054" i="5"/>
  <c r="E5054" i="5"/>
  <c r="T5054" i="5"/>
  <c r="D5054" i="5"/>
  <c r="S5054" i="5"/>
  <c r="C5054" i="5"/>
  <c r="R5054" i="5"/>
  <c r="J5054" i="5"/>
  <c r="I5062" i="5"/>
  <c r="H5062" i="5"/>
  <c r="G5062" i="5"/>
  <c r="F5062" i="5"/>
  <c r="E5062" i="5"/>
  <c r="T5062" i="5"/>
  <c r="D5062" i="5"/>
  <c r="M5062" i="5" s="1"/>
  <c r="S5062" i="5"/>
  <c r="C5062" i="5"/>
  <c r="R5062" i="5"/>
  <c r="J5062" i="5"/>
  <c r="H5070" i="5"/>
  <c r="G5070" i="5"/>
  <c r="E5070" i="5"/>
  <c r="R5070" i="5"/>
  <c r="J5070" i="5"/>
  <c r="I5070" i="5"/>
  <c r="F5070" i="5"/>
  <c r="T5070" i="5"/>
  <c r="D5070" i="5"/>
  <c r="S5070" i="5"/>
  <c r="C5070" i="5"/>
  <c r="H5078" i="5"/>
  <c r="G5078" i="5"/>
  <c r="F5078" i="5"/>
  <c r="E5078" i="5"/>
  <c r="R5078" i="5"/>
  <c r="J5078" i="5"/>
  <c r="I5078" i="5"/>
  <c r="D5078" i="5"/>
  <c r="M5078" i="5" s="1"/>
  <c r="C5078" i="5"/>
  <c r="T5078" i="5"/>
  <c r="S5078" i="5"/>
  <c r="H5086" i="5"/>
  <c r="G5086" i="5"/>
  <c r="F5086" i="5"/>
  <c r="E5086" i="5"/>
  <c r="R5086" i="5"/>
  <c r="J5086" i="5"/>
  <c r="I5086" i="5"/>
  <c r="D5086" i="5"/>
  <c r="C5086" i="5"/>
  <c r="T5086" i="5"/>
  <c r="S5086" i="5"/>
  <c r="G5094" i="5"/>
  <c r="T5094" i="5"/>
  <c r="S5094" i="5"/>
  <c r="J5094" i="5"/>
  <c r="R5094" i="5"/>
  <c r="I5094" i="5"/>
  <c r="H5094" i="5"/>
  <c r="D5094" i="5"/>
  <c r="F5094" i="5"/>
  <c r="E5094" i="5"/>
  <c r="C5094" i="5"/>
  <c r="I5094" i="4"/>
  <c r="T5102" i="5"/>
  <c r="D5102" i="5"/>
  <c r="M5102" i="5" s="1"/>
  <c r="C5102" i="5"/>
  <c r="S5102" i="5"/>
  <c r="J5102" i="5"/>
  <c r="E5102" i="5"/>
  <c r="I5102" i="5"/>
  <c r="R5102" i="5"/>
  <c r="G5102" i="5"/>
  <c r="H5102" i="5"/>
  <c r="F5102" i="5"/>
  <c r="I5102" i="4"/>
  <c r="T5110" i="5"/>
  <c r="D5110" i="5"/>
  <c r="H5110" i="5"/>
  <c r="G5110" i="5"/>
  <c r="F5110" i="5"/>
  <c r="C5110" i="5"/>
  <c r="S5110" i="5"/>
  <c r="J5110" i="5"/>
  <c r="I5110" i="5"/>
  <c r="E5110" i="5"/>
  <c r="R5110" i="5"/>
  <c r="I5110" i="4"/>
  <c r="D3053" i="5"/>
  <c r="N3053" i="5" s="1"/>
  <c r="C3053" i="5"/>
  <c r="R3053" i="5"/>
  <c r="J3053" i="5"/>
  <c r="I3053" i="5"/>
  <c r="G3053" i="5"/>
  <c r="E3061" i="5"/>
  <c r="T3061" i="5"/>
  <c r="D3061" i="5"/>
  <c r="S3061" i="5"/>
  <c r="C3061" i="5"/>
  <c r="R3061" i="5"/>
  <c r="J3061" i="5"/>
  <c r="I3061" i="5"/>
  <c r="H3061" i="5"/>
  <c r="G3061" i="5"/>
  <c r="F3061" i="5"/>
  <c r="F3077" i="5"/>
  <c r="E3085" i="5"/>
  <c r="C3085" i="5"/>
  <c r="I3085" i="5"/>
  <c r="H3085" i="5"/>
  <c r="E3093" i="5"/>
  <c r="T3093" i="5"/>
  <c r="D3093" i="5"/>
  <c r="S3093" i="5"/>
  <c r="C3093" i="5"/>
  <c r="R3093" i="5"/>
  <c r="J3093" i="5"/>
  <c r="I3093" i="5"/>
  <c r="H3093" i="5"/>
  <c r="G3093" i="5"/>
  <c r="F3093" i="5"/>
  <c r="E3125" i="5"/>
  <c r="T3125" i="5"/>
  <c r="D3125" i="5"/>
  <c r="S3125" i="5"/>
  <c r="C3125" i="5"/>
  <c r="R3125" i="5"/>
  <c r="J3125" i="5"/>
  <c r="I3125" i="5"/>
  <c r="H3125" i="5"/>
  <c r="G3125" i="5"/>
  <c r="F3125" i="5"/>
  <c r="E3133" i="5"/>
  <c r="T3133" i="5"/>
  <c r="D3133" i="5"/>
  <c r="C3133" i="5"/>
  <c r="R3133" i="5"/>
  <c r="I3133" i="5"/>
  <c r="G3133" i="5"/>
  <c r="F3133" i="5"/>
  <c r="T3141" i="5"/>
  <c r="D3141" i="5"/>
  <c r="M3141" i="5" s="1"/>
  <c r="S3141" i="5"/>
  <c r="R3141" i="5"/>
  <c r="I3141" i="5"/>
  <c r="G3141" i="5"/>
  <c r="F3141" i="5"/>
  <c r="E3157" i="5"/>
  <c r="T3157" i="5"/>
  <c r="D3157" i="5"/>
  <c r="L3157" i="5" s="1"/>
  <c r="S3157" i="5"/>
  <c r="C3157" i="5"/>
  <c r="R3157" i="5"/>
  <c r="J3157" i="5"/>
  <c r="I3157" i="5"/>
  <c r="H3157" i="5"/>
  <c r="G3157" i="5"/>
  <c r="F3157" i="5"/>
  <c r="E3173" i="5"/>
  <c r="T3173" i="5"/>
  <c r="D3173" i="5"/>
  <c r="S3173" i="5"/>
  <c r="C3173" i="5"/>
  <c r="R3173" i="5"/>
  <c r="J3173" i="5"/>
  <c r="I3173" i="5"/>
  <c r="H3173" i="5"/>
  <c r="G3173" i="5"/>
  <c r="F3173" i="5"/>
  <c r="G3181" i="5"/>
  <c r="E3181" i="5"/>
  <c r="T3181" i="5"/>
  <c r="D3181" i="5"/>
  <c r="C3181" i="5"/>
  <c r="R3181" i="5"/>
  <c r="J3181" i="5"/>
  <c r="I3181" i="5"/>
  <c r="H3181" i="5"/>
  <c r="F3181" i="5"/>
  <c r="G3189" i="5"/>
  <c r="E3189" i="5"/>
  <c r="T3189" i="5"/>
  <c r="D3189" i="5"/>
  <c r="M3189" i="5" s="1"/>
  <c r="S3189" i="5"/>
  <c r="C3189" i="5"/>
  <c r="J3189" i="5"/>
  <c r="I3189" i="5"/>
  <c r="H3189" i="5"/>
  <c r="F3189" i="5"/>
  <c r="R3189" i="5"/>
  <c r="I3221" i="5"/>
  <c r="G3221" i="5"/>
  <c r="F3221" i="5"/>
  <c r="E3221" i="5"/>
  <c r="T3221" i="5"/>
  <c r="D3221" i="5"/>
  <c r="S3221" i="5"/>
  <c r="C3221" i="5"/>
  <c r="J3221" i="5"/>
  <c r="H3221" i="5"/>
  <c r="R3221" i="5"/>
  <c r="I3237" i="5"/>
  <c r="G3237" i="5"/>
  <c r="F3237" i="5"/>
  <c r="E3237" i="5"/>
  <c r="T3237" i="5"/>
  <c r="D3237" i="5"/>
  <c r="S3237" i="5"/>
  <c r="C3237" i="5"/>
  <c r="J3237" i="5"/>
  <c r="H3237" i="5"/>
  <c r="R3237" i="5"/>
  <c r="I3245" i="5"/>
  <c r="G3245" i="5"/>
  <c r="F3245" i="5"/>
  <c r="E3245" i="5"/>
  <c r="D3245" i="5"/>
  <c r="S3245" i="5"/>
  <c r="C3245" i="5"/>
  <c r="J3245" i="5"/>
  <c r="H3245" i="5"/>
  <c r="R3245" i="5"/>
  <c r="I3253" i="5"/>
  <c r="G3253" i="5"/>
  <c r="F3253" i="5"/>
  <c r="E3253" i="5"/>
  <c r="T3253" i="5"/>
  <c r="D3253" i="5"/>
  <c r="S3253" i="5"/>
  <c r="C3253" i="5"/>
  <c r="J3253" i="5"/>
  <c r="H3253" i="5"/>
  <c r="R3253" i="5"/>
  <c r="I3261" i="5"/>
  <c r="G3261" i="5"/>
  <c r="F3261" i="5"/>
  <c r="E3261" i="5"/>
  <c r="T3261" i="5"/>
  <c r="D3261" i="5"/>
  <c r="C3261" i="5"/>
  <c r="J3261" i="5"/>
  <c r="H3261" i="5"/>
  <c r="R3261" i="5"/>
  <c r="I3269" i="5"/>
  <c r="G3269" i="5"/>
  <c r="F3269" i="5"/>
  <c r="E3269" i="5"/>
  <c r="T3269" i="5"/>
  <c r="D3269" i="5"/>
  <c r="P3269" i="5" s="1"/>
  <c r="S3269" i="5"/>
  <c r="C3269" i="5"/>
  <c r="J3269" i="5"/>
  <c r="H3269" i="5"/>
  <c r="R3269" i="5"/>
  <c r="I3285" i="5"/>
  <c r="G3285" i="5"/>
  <c r="F3285" i="5"/>
  <c r="E3285" i="5"/>
  <c r="T3285" i="5"/>
  <c r="D3285" i="5"/>
  <c r="M3285" i="5" s="1"/>
  <c r="S3285" i="5"/>
  <c r="C3285" i="5"/>
  <c r="J3285" i="5"/>
  <c r="H3285" i="5"/>
  <c r="R3285" i="5"/>
  <c r="I3301" i="5"/>
  <c r="G3301" i="5"/>
  <c r="F3301" i="5"/>
  <c r="E3301" i="5"/>
  <c r="T3301" i="5"/>
  <c r="D3301" i="5"/>
  <c r="O3301" i="5" s="1"/>
  <c r="S3301" i="5"/>
  <c r="C3301" i="5"/>
  <c r="J3301" i="5"/>
  <c r="H3301" i="5"/>
  <c r="R3301" i="5"/>
  <c r="I3309" i="5"/>
  <c r="G3309" i="5"/>
  <c r="F3309" i="5"/>
  <c r="E3309" i="5"/>
  <c r="T3309" i="5"/>
  <c r="D3309" i="5"/>
  <c r="S3309" i="5"/>
  <c r="C3309" i="5"/>
  <c r="J3309" i="5"/>
  <c r="H3309" i="5"/>
  <c r="R3309" i="5"/>
  <c r="I3333" i="5"/>
  <c r="G3333" i="5"/>
  <c r="F3333" i="5"/>
  <c r="E3333" i="5"/>
  <c r="T3333" i="5"/>
  <c r="D3333" i="5"/>
  <c r="O3333" i="5" s="1"/>
  <c r="S3333" i="5"/>
  <c r="C3333" i="5"/>
  <c r="J3333" i="5"/>
  <c r="H3333" i="5"/>
  <c r="R3333" i="5"/>
  <c r="I3341" i="5"/>
  <c r="G3341" i="5"/>
  <c r="F3341" i="5"/>
  <c r="E3341" i="5"/>
  <c r="T3341" i="5"/>
  <c r="D3341" i="5"/>
  <c r="S3341" i="5"/>
  <c r="C3341" i="5"/>
  <c r="J3341" i="5"/>
  <c r="H3341" i="5"/>
  <c r="R3341" i="5"/>
  <c r="I3349" i="5"/>
  <c r="G3349" i="5"/>
  <c r="F3349" i="5"/>
  <c r="E3349" i="5"/>
  <c r="T3349" i="5"/>
  <c r="D3349" i="5"/>
  <c r="S3349" i="5"/>
  <c r="C3349" i="5"/>
  <c r="J3349" i="5"/>
  <c r="H3349" i="5"/>
  <c r="R3349" i="5"/>
  <c r="I3357" i="5"/>
  <c r="G3357" i="5"/>
  <c r="F3357" i="5"/>
  <c r="E3357" i="5"/>
  <c r="T3357" i="5"/>
  <c r="D3357" i="5"/>
  <c r="S3357" i="5"/>
  <c r="C3357" i="5"/>
  <c r="J3357" i="5"/>
  <c r="H3357" i="5"/>
  <c r="R3357" i="5"/>
  <c r="I3365" i="5"/>
  <c r="G3365" i="5"/>
  <c r="F3365" i="5"/>
  <c r="E3365" i="5"/>
  <c r="T3365" i="5"/>
  <c r="D3365" i="5"/>
  <c r="O3365" i="5" s="1"/>
  <c r="S3365" i="5"/>
  <c r="C3365" i="5"/>
  <c r="J3365" i="5"/>
  <c r="H3365" i="5"/>
  <c r="R3365" i="5"/>
  <c r="F3373" i="5"/>
  <c r="R3373" i="5"/>
  <c r="I3381" i="5"/>
  <c r="G3381" i="5"/>
  <c r="F3381" i="5"/>
  <c r="E3381" i="5"/>
  <c r="T3381" i="5"/>
  <c r="D3381" i="5"/>
  <c r="S3381" i="5"/>
  <c r="C3381" i="5"/>
  <c r="J3381" i="5"/>
  <c r="H3381" i="5"/>
  <c r="R3381" i="5"/>
  <c r="T3389" i="5"/>
  <c r="I3389" i="5"/>
  <c r="G3413" i="5"/>
  <c r="F3413" i="5"/>
  <c r="E3413" i="5"/>
  <c r="T3413" i="5"/>
  <c r="D3413" i="5"/>
  <c r="Q3413" i="5" s="1"/>
  <c r="S3413" i="5"/>
  <c r="C3413" i="5"/>
  <c r="R3413" i="5"/>
  <c r="J3413" i="5"/>
  <c r="H3413" i="5"/>
  <c r="I3413" i="5"/>
  <c r="G3421" i="5"/>
  <c r="F3421" i="5"/>
  <c r="E3421" i="5"/>
  <c r="T3421" i="5"/>
  <c r="D3421" i="5"/>
  <c r="S3421" i="5"/>
  <c r="C3421" i="5"/>
  <c r="R3421" i="5"/>
  <c r="J3421" i="5"/>
  <c r="I3421" i="5"/>
  <c r="H3421" i="5"/>
  <c r="G3429" i="5"/>
  <c r="F3429" i="5"/>
  <c r="E3429" i="5"/>
  <c r="T3429" i="5"/>
  <c r="D3429" i="5"/>
  <c r="K3429" i="5" s="1"/>
  <c r="S3429" i="5"/>
  <c r="C3429" i="5"/>
  <c r="R3429" i="5"/>
  <c r="J3429" i="5"/>
  <c r="H3429" i="5"/>
  <c r="I3429" i="5"/>
  <c r="G3437" i="5"/>
  <c r="F3437" i="5"/>
  <c r="E3437" i="5"/>
  <c r="T3437" i="5"/>
  <c r="D3437" i="5"/>
  <c r="S3437" i="5"/>
  <c r="C3437" i="5"/>
  <c r="R3437" i="5"/>
  <c r="J3437" i="5"/>
  <c r="I3437" i="5"/>
  <c r="H3437" i="5"/>
  <c r="G3445" i="5"/>
  <c r="F3445" i="5"/>
  <c r="E3445" i="5"/>
  <c r="T3445" i="5"/>
  <c r="D3445" i="5"/>
  <c r="Q3445" i="5" s="1"/>
  <c r="S3445" i="5"/>
  <c r="C3445" i="5"/>
  <c r="R3445" i="5"/>
  <c r="J3445" i="5"/>
  <c r="H3445" i="5"/>
  <c r="I3445" i="5"/>
  <c r="F3469" i="5"/>
  <c r="G3477" i="5"/>
  <c r="F3477" i="5"/>
  <c r="E3477" i="5"/>
  <c r="T3477" i="5"/>
  <c r="D3477" i="5"/>
  <c r="L3477" i="5" s="1"/>
  <c r="S3477" i="5"/>
  <c r="C3477" i="5"/>
  <c r="R3477" i="5"/>
  <c r="J3477" i="5"/>
  <c r="H3477" i="5"/>
  <c r="I3477" i="5"/>
  <c r="G3485" i="5"/>
  <c r="F3485" i="5"/>
  <c r="E3485" i="5"/>
  <c r="T3485" i="5"/>
  <c r="D3485" i="5"/>
  <c r="S3485" i="5"/>
  <c r="C3485" i="5"/>
  <c r="R3485" i="5"/>
  <c r="J3485" i="5"/>
  <c r="I3485" i="5"/>
  <c r="H3485" i="5"/>
  <c r="G3493" i="5"/>
  <c r="F3493" i="5"/>
  <c r="E3493" i="5"/>
  <c r="T3493" i="5"/>
  <c r="D3493" i="5"/>
  <c r="S3493" i="5"/>
  <c r="C3493" i="5"/>
  <c r="R3493" i="5"/>
  <c r="J3493" i="5"/>
  <c r="H3493" i="5"/>
  <c r="I3493" i="5"/>
  <c r="G3501" i="5"/>
  <c r="F3501" i="5"/>
  <c r="E3501" i="5"/>
  <c r="T3501" i="5"/>
  <c r="D3501" i="5"/>
  <c r="Q3501" i="5" s="1"/>
  <c r="S3501" i="5"/>
  <c r="C3501" i="5"/>
  <c r="R3501" i="5"/>
  <c r="J3501" i="5"/>
  <c r="I3501" i="5"/>
  <c r="H3501" i="5"/>
  <c r="G3509" i="5"/>
  <c r="F3509" i="5"/>
  <c r="E3509" i="5"/>
  <c r="T3509" i="5"/>
  <c r="D3509" i="5"/>
  <c r="P3509" i="5" s="1"/>
  <c r="S3509" i="5"/>
  <c r="C3509" i="5"/>
  <c r="R3509" i="5"/>
  <c r="J3509" i="5"/>
  <c r="H3509" i="5"/>
  <c r="I3509" i="5"/>
  <c r="G3525" i="5"/>
  <c r="F3525" i="5"/>
  <c r="E3525" i="5"/>
  <c r="T3525" i="5"/>
  <c r="D3525" i="5"/>
  <c r="S3525" i="5"/>
  <c r="C3525" i="5"/>
  <c r="R3525" i="5"/>
  <c r="J3525" i="5"/>
  <c r="H3525" i="5"/>
  <c r="I3525" i="5"/>
  <c r="G3533" i="5"/>
  <c r="F3533" i="5"/>
  <c r="E3533" i="5"/>
  <c r="T3533" i="5"/>
  <c r="D3533" i="5"/>
  <c r="S3533" i="5"/>
  <c r="C3533" i="5"/>
  <c r="R3533" i="5"/>
  <c r="J3533" i="5"/>
  <c r="I3533" i="5"/>
  <c r="H3533" i="5"/>
  <c r="G3549" i="5"/>
  <c r="F3549" i="5"/>
  <c r="E3549" i="5"/>
  <c r="T3549" i="5"/>
  <c r="D3549" i="5"/>
  <c r="O3549" i="5" s="1"/>
  <c r="S3549" i="5"/>
  <c r="C3549" i="5"/>
  <c r="R3549" i="5"/>
  <c r="J3549" i="5"/>
  <c r="I3549" i="5"/>
  <c r="H3549" i="5"/>
  <c r="G3557" i="5"/>
  <c r="F3557" i="5"/>
  <c r="E3557" i="5"/>
  <c r="D3557" i="5"/>
  <c r="S3557" i="5"/>
  <c r="C3557" i="5"/>
  <c r="R3557" i="5"/>
  <c r="J3557" i="5"/>
  <c r="H3557" i="5"/>
  <c r="I3557" i="5"/>
  <c r="G3565" i="5"/>
  <c r="F3565" i="5"/>
  <c r="E3565" i="5"/>
  <c r="T3565" i="5"/>
  <c r="D3565" i="5"/>
  <c r="P3565" i="5" s="1"/>
  <c r="S3565" i="5"/>
  <c r="C3565" i="5"/>
  <c r="R3565" i="5"/>
  <c r="J3565" i="5"/>
  <c r="I3565" i="5"/>
  <c r="H3565" i="5"/>
  <c r="G3573" i="5"/>
  <c r="F3573" i="5"/>
  <c r="E3573" i="5"/>
  <c r="T3573" i="5"/>
  <c r="D3573" i="5"/>
  <c r="K3573" i="5" s="1"/>
  <c r="S3573" i="5"/>
  <c r="C3573" i="5"/>
  <c r="R3573" i="5"/>
  <c r="J3573" i="5"/>
  <c r="H3573" i="5"/>
  <c r="I3573" i="5"/>
  <c r="G3589" i="5"/>
  <c r="F3589" i="5"/>
  <c r="E3589" i="5"/>
  <c r="T3589" i="5"/>
  <c r="D3589" i="5"/>
  <c r="S3589" i="5"/>
  <c r="C3589" i="5"/>
  <c r="R3589" i="5"/>
  <c r="J3589" i="5"/>
  <c r="H3589" i="5"/>
  <c r="I3589" i="5"/>
  <c r="G3597" i="5"/>
  <c r="F3597" i="5"/>
  <c r="E3597" i="5"/>
  <c r="T3597" i="5"/>
  <c r="D3597" i="5"/>
  <c r="S3597" i="5"/>
  <c r="C3597" i="5"/>
  <c r="R3597" i="5"/>
  <c r="J3597" i="5"/>
  <c r="I3597" i="5"/>
  <c r="H3597" i="5"/>
  <c r="G3605" i="5"/>
  <c r="F3605" i="5"/>
  <c r="E3605" i="5"/>
  <c r="T3605" i="5"/>
  <c r="D3605" i="5"/>
  <c r="S3605" i="5"/>
  <c r="C3605" i="5"/>
  <c r="R3605" i="5"/>
  <c r="J3605" i="5"/>
  <c r="H3605" i="5"/>
  <c r="I3605" i="5"/>
  <c r="G3613" i="5"/>
  <c r="F3613" i="5"/>
  <c r="E3613" i="5"/>
  <c r="T3613" i="5"/>
  <c r="D3613" i="5"/>
  <c r="S3613" i="5"/>
  <c r="C3613" i="5"/>
  <c r="R3613" i="5"/>
  <c r="J3613" i="5"/>
  <c r="I3613" i="5"/>
  <c r="H3613" i="5"/>
  <c r="S3621" i="5"/>
  <c r="C3621" i="5"/>
  <c r="H3621" i="5"/>
  <c r="G3621" i="5"/>
  <c r="F3621" i="5"/>
  <c r="R3621" i="5"/>
  <c r="J3621" i="5"/>
  <c r="I3621" i="5"/>
  <c r="E3621" i="5"/>
  <c r="D3621" i="5"/>
  <c r="Q3621" i="5" s="1"/>
  <c r="T3621" i="5"/>
  <c r="S3629" i="5"/>
  <c r="C3629" i="5"/>
  <c r="R3629" i="5"/>
  <c r="J3629" i="5"/>
  <c r="I3629" i="5"/>
  <c r="H3629" i="5"/>
  <c r="G3629" i="5"/>
  <c r="F3629" i="5"/>
  <c r="E3629" i="5"/>
  <c r="T3629" i="5"/>
  <c r="D3629" i="5"/>
  <c r="N3629" i="5" s="1"/>
  <c r="S3637" i="5"/>
  <c r="C3637" i="5"/>
  <c r="R3637" i="5"/>
  <c r="J3637" i="5"/>
  <c r="I3637" i="5"/>
  <c r="H3637" i="5"/>
  <c r="G3637" i="5"/>
  <c r="F3637" i="5"/>
  <c r="E3637" i="5"/>
  <c r="T3637" i="5"/>
  <c r="D3637" i="5"/>
  <c r="P3637" i="5" s="1"/>
  <c r="S3645" i="5"/>
  <c r="C3645" i="5"/>
  <c r="R3645" i="5"/>
  <c r="J3645" i="5"/>
  <c r="I3645" i="5"/>
  <c r="H3645" i="5"/>
  <c r="G3645" i="5"/>
  <c r="F3645" i="5"/>
  <c r="E3645" i="5"/>
  <c r="T3645" i="5"/>
  <c r="D3645" i="5"/>
  <c r="N3645" i="5" s="1"/>
  <c r="S3653" i="5"/>
  <c r="R3653" i="5"/>
  <c r="J3653" i="5"/>
  <c r="I3653" i="5"/>
  <c r="H3653" i="5"/>
  <c r="G3653" i="5"/>
  <c r="F3653" i="5"/>
  <c r="E3653" i="5"/>
  <c r="D3653" i="5"/>
  <c r="S3661" i="5"/>
  <c r="C3661" i="5"/>
  <c r="R3661" i="5"/>
  <c r="J3661" i="5"/>
  <c r="I3661" i="5"/>
  <c r="H3661" i="5"/>
  <c r="G3661" i="5"/>
  <c r="F3661" i="5"/>
  <c r="E3661" i="5"/>
  <c r="T3661" i="5"/>
  <c r="D3661" i="5"/>
  <c r="N3661" i="5" s="1"/>
  <c r="S3669" i="5"/>
  <c r="C3669" i="5"/>
  <c r="R3669" i="5"/>
  <c r="J3669" i="5"/>
  <c r="I3669" i="5"/>
  <c r="H3669" i="5"/>
  <c r="G3669" i="5"/>
  <c r="F3669" i="5"/>
  <c r="E3669" i="5"/>
  <c r="T3669" i="5"/>
  <c r="D3669" i="5"/>
  <c r="L3669" i="5" s="1"/>
  <c r="S3677" i="5"/>
  <c r="C3677" i="5"/>
  <c r="R3677" i="5"/>
  <c r="J3677" i="5"/>
  <c r="I3677" i="5"/>
  <c r="H3677" i="5"/>
  <c r="G3677" i="5"/>
  <c r="F3677" i="5"/>
  <c r="E3677" i="5"/>
  <c r="T3677" i="5"/>
  <c r="D3677" i="5"/>
  <c r="P3677" i="5" s="1"/>
  <c r="S3685" i="5"/>
  <c r="S3693" i="5"/>
  <c r="C3693" i="5"/>
  <c r="R3693" i="5"/>
  <c r="J3693" i="5"/>
  <c r="I3693" i="5"/>
  <c r="H3693" i="5"/>
  <c r="G3693" i="5"/>
  <c r="F3693" i="5"/>
  <c r="E3693" i="5"/>
  <c r="T3693" i="5"/>
  <c r="D3693" i="5"/>
  <c r="M3693" i="5" s="1"/>
  <c r="S3701" i="5"/>
  <c r="C3701" i="5"/>
  <c r="R3701" i="5"/>
  <c r="J3701" i="5"/>
  <c r="I3701" i="5"/>
  <c r="H3701" i="5"/>
  <c r="G3701" i="5"/>
  <c r="F3701" i="5"/>
  <c r="E3701" i="5"/>
  <c r="T3701" i="5"/>
  <c r="D3701" i="5"/>
  <c r="P3701" i="5" s="1"/>
  <c r="S3725" i="5"/>
  <c r="C3725" i="5"/>
  <c r="R3725" i="5"/>
  <c r="J3725" i="5"/>
  <c r="I3725" i="5"/>
  <c r="H3725" i="5"/>
  <c r="G3725" i="5"/>
  <c r="F3725" i="5"/>
  <c r="E3725" i="5"/>
  <c r="T3725" i="5"/>
  <c r="D3725" i="5"/>
  <c r="S3733" i="5"/>
  <c r="C3733" i="5"/>
  <c r="R3733" i="5"/>
  <c r="J3733" i="5"/>
  <c r="I3733" i="5"/>
  <c r="H3733" i="5"/>
  <c r="G3733" i="5"/>
  <c r="F3733" i="5"/>
  <c r="E3733" i="5"/>
  <c r="T3733" i="5"/>
  <c r="D3733" i="5"/>
  <c r="L3733" i="5" s="1"/>
  <c r="S3741" i="5"/>
  <c r="C3741" i="5"/>
  <c r="R3741" i="5"/>
  <c r="J3741" i="5"/>
  <c r="I3741" i="5"/>
  <c r="H3741" i="5"/>
  <c r="G3741" i="5"/>
  <c r="F3741" i="5"/>
  <c r="E3741" i="5"/>
  <c r="T3741" i="5"/>
  <c r="D3741" i="5"/>
  <c r="S3749" i="5"/>
  <c r="C3749" i="5"/>
  <c r="R3749" i="5"/>
  <c r="J3749" i="5"/>
  <c r="I3749" i="5"/>
  <c r="H3749" i="5"/>
  <c r="G3749" i="5"/>
  <c r="F3749" i="5"/>
  <c r="E3749" i="5"/>
  <c r="T3749" i="5"/>
  <c r="D3749" i="5"/>
  <c r="P3749" i="5" s="1"/>
  <c r="S3765" i="5"/>
  <c r="C3765" i="5"/>
  <c r="R3765" i="5"/>
  <c r="J3765" i="5"/>
  <c r="I3765" i="5"/>
  <c r="H3765" i="5"/>
  <c r="G3765" i="5"/>
  <c r="F3765" i="5"/>
  <c r="E3765" i="5"/>
  <c r="T3765" i="5"/>
  <c r="D3765" i="5"/>
  <c r="N3765" i="5" s="1"/>
  <c r="S3781" i="5"/>
  <c r="C3781" i="5"/>
  <c r="R3781" i="5"/>
  <c r="J3781" i="5"/>
  <c r="I3781" i="5"/>
  <c r="H3781" i="5"/>
  <c r="G3781" i="5"/>
  <c r="F3781" i="5"/>
  <c r="E3781" i="5"/>
  <c r="T3781" i="5"/>
  <c r="D3781" i="5"/>
  <c r="S3789" i="5"/>
  <c r="C3789" i="5"/>
  <c r="R3789" i="5"/>
  <c r="J3789" i="5"/>
  <c r="I3789" i="5"/>
  <c r="H3789" i="5"/>
  <c r="G3789" i="5"/>
  <c r="F3789" i="5"/>
  <c r="E3789" i="5"/>
  <c r="T3789" i="5"/>
  <c r="D3789" i="5"/>
  <c r="N3789" i="5" s="1"/>
  <c r="S3797" i="5"/>
  <c r="C3797" i="5"/>
  <c r="R3797" i="5"/>
  <c r="J3797" i="5"/>
  <c r="I3797" i="5"/>
  <c r="H3797" i="5"/>
  <c r="G3797" i="5"/>
  <c r="F3797" i="5"/>
  <c r="E3797" i="5"/>
  <c r="T3797" i="5"/>
  <c r="D3797" i="5"/>
  <c r="M3797" i="5" s="1"/>
  <c r="S3805" i="5"/>
  <c r="C3805" i="5"/>
  <c r="R3805" i="5"/>
  <c r="J3805" i="5"/>
  <c r="I3805" i="5"/>
  <c r="H3805" i="5"/>
  <c r="G3805" i="5"/>
  <c r="F3805" i="5"/>
  <c r="E3805" i="5"/>
  <c r="T3805" i="5"/>
  <c r="D3805" i="5"/>
  <c r="S3813" i="5"/>
  <c r="C3813" i="5"/>
  <c r="R3813" i="5"/>
  <c r="J3813" i="5"/>
  <c r="I3813" i="5"/>
  <c r="H3813" i="5"/>
  <c r="G3813" i="5"/>
  <c r="F3813" i="5"/>
  <c r="E3813" i="5"/>
  <c r="T3813" i="5"/>
  <c r="D3813" i="5"/>
  <c r="S3821" i="5"/>
  <c r="C3821" i="5"/>
  <c r="R3821" i="5"/>
  <c r="J3821" i="5"/>
  <c r="I3821" i="5"/>
  <c r="H3821" i="5"/>
  <c r="G3821" i="5"/>
  <c r="F3821" i="5"/>
  <c r="E3821" i="5"/>
  <c r="T3821" i="5"/>
  <c r="D3821" i="5"/>
  <c r="S3829" i="5"/>
  <c r="C3829" i="5"/>
  <c r="R3829" i="5"/>
  <c r="J3829" i="5"/>
  <c r="I3829" i="5"/>
  <c r="H3829" i="5"/>
  <c r="G3829" i="5"/>
  <c r="F3829" i="5"/>
  <c r="E3829" i="5"/>
  <c r="T3829" i="5"/>
  <c r="D3829" i="5"/>
  <c r="I3837" i="5"/>
  <c r="G3837" i="5"/>
  <c r="S3845" i="5"/>
  <c r="C3845" i="5"/>
  <c r="R3845" i="5"/>
  <c r="J3845" i="5"/>
  <c r="I3845" i="5"/>
  <c r="H3845" i="5"/>
  <c r="G3845" i="5"/>
  <c r="F3845" i="5"/>
  <c r="E3845" i="5"/>
  <c r="T3845" i="5"/>
  <c r="D3845" i="5"/>
  <c r="O3845" i="5" s="1"/>
  <c r="T3853" i="5"/>
  <c r="S3861" i="5"/>
  <c r="C3861" i="5"/>
  <c r="R3861" i="5"/>
  <c r="J3861" i="5"/>
  <c r="I3861" i="5"/>
  <c r="H3861" i="5"/>
  <c r="G3861" i="5"/>
  <c r="F3861" i="5"/>
  <c r="E3861" i="5"/>
  <c r="T3861" i="5"/>
  <c r="D3861" i="5"/>
  <c r="K3861" i="5" s="1"/>
  <c r="S3869" i="5"/>
  <c r="C3869" i="5"/>
  <c r="T3869" i="5"/>
  <c r="J3869" i="5"/>
  <c r="R3869" i="5"/>
  <c r="I3869" i="5"/>
  <c r="H3869" i="5"/>
  <c r="G3869" i="5"/>
  <c r="F3869" i="5"/>
  <c r="E3869" i="5"/>
  <c r="D3869" i="5"/>
  <c r="K3869" i="5" s="1"/>
  <c r="I3877" i="5"/>
  <c r="H3877" i="5"/>
  <c r="G3877" i="5"/>
  <c r="E3877" i="5"/>
  <c r="T3877" i="5"/>
  <c r="D3877" i="5"/>
  <c r="S3877" i="5"/>
  <c r="C3877" i="5"/>
  <c r="J3877" i="5"/>
  <c r="F3877" i="5"/>
  <c r="R3877" i="5"/>
  <c r="I3885" i="5"/>
  <c r="H3885" i="5"/>
  <c r="G3885" i="5"/>
  <c r="F3885" i="5"/>
  <c r="E3885" i="5"/>
  <c r="T3885" i="5"/>
  <c r="D3885" i="5"/>
  <c r="Q3885" i="5" s="1"/>
  <c r="S3885" i="5"/>
  <c r="C3885" i="5"/>
  <c r="R3885" i="5"/>
  <c r="J3885" i="5"/>
  <c r="I3893" i="5"/>
  <c r="H3893" i="5"/>
  <c r="G3893" i="5"/>
  <c r="F3893" i="5"/>
  <c r="E3893" i="5"/>
  <c r="T3893" i="5"/>
  <c r="D3893" i="5"/>
  <c r="K3893" i="5" s="1"/>
  <c r="S3893" i="5"/>
  <c r="C3893" i="5"/>
  <c r="R3893" i="5"/>
  <c r="J3893" i="5"/>
  <c r="I3909" i="5"/>
  <c r="H3909" i="5"/>
  <c r="G3909" i="5"/>
  <c r="F3909" i="5"/>
  <c r="E3909" i="5"/>
  <c r="T3909" i="5"/>
  <c r="D3909" i="5"/>
  <c r="N3909" i="5" s="1"/>
  <c r="S3909" i="5"/>
  <c r="C3909" i="5"/>
  <c r="R3909" i="5"/>
  <c r="J3909" i="5"/>
  <c r="I3925" i="5"/>
  <c r="H3925" i="5"/>
  <c r="G3925" i="5"/>
  <c r="F3925" i="5"/>
  <c r="E3925" i="5"/>
  <c r="T3925" i="5"/>
  <c r="D3925" i="5"/>
  <c r="N3925" i="5" s="1"/>
  <c r="S3925" i="5"/>
  <c r="C3925" i="5"/>
  <c r="R3925" i="5"/>
  <c r="J3925" i="5"/>
  <c r="I3933" i="5"/>
  <c r="H3933" i="5"/>
  <c r="G3933" i="5"/>
  <c r="F3933" i="5"/>
  <c r="E3933" i="5"/>
  <c r="T3933" i="5"/>
  <c r="D3933" i="5"/>
  <c r="S3933" i="5"/>
  <c r="C3933" i="5"/>
  <c r="R3933" i="5"/>
  <c r="J3933" i="5"/>
  <c r="I3941" i="5"/>
  <c r="H3941" i="5"/>
  <c r="G3941" i="5"/>
  <c r="F3941" i="5"/>
  <c r="E3941" i="5"/>
  <c r="T3941" i="5"/>
  <c r="D3941" i="5"/>
  <c r="K3941" i="5" s="1"/>
  <c r="S3941" i="5"/>
  <c r="C3941" i="5"/>
  <c r="R3941" i="5"/>
  <c r="J3941" i="5"/>
  <c r="I3949" i="5"/>
  <c r="H3949" i="5"/>
  <c r="G3949" i="5"/>
  <c r="F3949" i="5"/>
  <c r="E3949" i="5"/>
  <c r="T3949" i="5"/>
  <c r="D3949" i="5"/>
  <c r="S3949" i="5"/>
  <c r="C3949" i="5"/>
  <c r="R3949" i="5"/>
  <c r="J3949" i="5"/>
  <c r="I3957" i="5"/>
  <c r="H3957" i="5"/>
  <c r="G3957" i="5"/>
  <c r="F3957" i="5"/>
  <c r="E3957" i="5"/>
  <c r="T3957" i="5"/>
  <c r="D3957" i="5"/>
  <c r="S3957" i="5"/>
  <c r="C3957" i="5"/>
  <c r="R3957" i="5"/>
  <c r="J3957" i="5"/>
  <c r="I3965" i="5"/>
  <c r="H3965" i="5"/>
  <c r="G3965" i="5"/>
  <c r="F3965" i="5"/>
  <c r="E3965" i="5"/>
  <c r="T3965" i="5"/>
  <c r="D3965" i="5"/>
  <c r="O3965" i="5" s="1"/>
  <c r="S3965" i="5"/>
  <c r="C3965" i="5"/>
  <c r="R3965" i="5"/>
  <c r="J3965" i="5"/>
  <c r="I3973" i="5"/>
  <c r="H3973" i="5"/>
  <c r="G3973" i="5"/>
  <c r="F3973" i="5"/>
  <c r="E3973" i="5"/>
  <c r="T3973" i="5"/>
  <c r="D3973" i="5"/>
  <c r="O3973" i="5" s="1"/>
  <c r="S3973" i="5"/>
  <c r="C3973" i="5"/>
  <c r="R3973" i="5"/>
  <c r="J3973" i="5"/>
  <c r="T3981" i="5"/>
  <c r="D3981" i="5"/>
  <c r="P3981" i="5" s="1"/>
  <c r="H3981" i="5"/>
  <c r="J3981" i="5"/>
  <c r="S3981" i="5"/>
  <c r="I3981" i="5"/>
  <c r="R3981" i="5"/>
  <c r="G3981" i="5"/>
  <c r="F3981" i="5"/>
  <c r="E3981" i="5"/>
  <c r="C3981" i="5"/>
  <c r="E3997" i="5"/>
  <c r="T3997" i="5"/>
  <c r="D3997" i="5"/>
  <c r="S3997" i="5"/>
  <c r="C3997" i="5"/>
  <c r="H3997" i="5"/>
  <c r="J3997" i="5"/>
  <c r="I3997" i="5"/>
  <c r="G3997" i="5"/>
  <c r="F3997" i="5"/>
  <c r="R3997" i="5"/>
  <c r="E4005" i="5"/>
  <c r="T4005" i="5"/>
  <c r="D4005" i="5"/>
  <c r="S4005" i="5"/>
  <c r="C4005" i="5"/>
  <c r="R4005" i="5"/>
  <c r="J4005" i="5"/>
  <c r="I4005" i="5"/>
  <c r="H4005" i="5"/>
  <c r="G4005" i="5"/>
  <c r="F4005" i="5"/>
  <c r="E4013" i="5"/>
  <c r="T4013" i="5"/>
  <c r="D4013" i="5"/>
  <c r="P4013" i="5" s="1"/>
  <c r="S4013" i="5"/>
  <c r="C4013" i="5"/>
  <c r="R4013" i="5"/>
  <c r="J4013" i="5"/>
  <c r="I4013" i="5"/>
  <c r="H4013" i="5"/>
  <c r="G4013" i="5"/>
  <c r="F4013" i="5"/>
  <c r="E4021" i="5"/>
  <c r="T4021" i="5"/>
  <c r="D4021" i="5"/>
  <c r="N4021" i="5" s="1"/>
  <c r="S4021" i="5"/>
  <c r="C4021" i="5"/>
  <c r="R4021" i="5"/>
  <c r="J4021" i="5"/>
  <c r="I4021" i="5"/>
  <c r="H4021" i="5"/>
  <c r="G4021" i="5"/>
  <c r="F4021" i="5"/>
  <c r="E4037" i="5"/>
  <c r="T4037" i="5"/>
  <c r="D4037" i="5"/>
  <c r="M4037" i="5" s="1"/>
  <c r="S4037" i="5"/>
  <c r="C4037" i="5"/>
  <c r="R4037" i="5"/>
  <c r="J4037" i="5"/>
  <c r="I4037" i="5"/>
  <c r="H4037" i="5"/>
  <c r="G4037" i="5"/>
  <c r="F4037" i="5"/>
  <c r="E4045" i="5"/>
  <c r="T4045" i="5"/>
  <c r="D4045" i="5"/>
  <c r="K4045" i="5" s="1"/>
  <c r="S4045" i="5"/>
  <c r="C4045" i="5"/>
  <c r="R4045" i="5"/>
  <c r="J4045" i="5"/>
  <c r="I4045" i="5"/>
  <c r="H4045" i="5"/>
  <c r="G4045" i="5"/>
  <c r="F4045" i="5"/>
  <c r="E4053" i="5"/>
  <c r="T4053" i="5"/>
  <c r="D4053" i="5"/>
  <c r="S4053" i="5"/>
  <c r="C4053" i="5"/>
  <c r="R4053" i="5"/>
  <c r="J4053" i="5"/>
  <c r="I4053" i="5"/>
  <c r="H4053" i="5"/>
  <c r="G4053" i="5"/>
  <c r="F4053" i="5"/>
  <c r="E4061" i="5"/>
  <c r="T4061" i="5"/>
  <c r="D4061" i="5"/>
  <c r="Q4061" i="5" s="1"/>
  <c r="S4061" i="5"/>
  <c r="C4061" i="5"/>
  <c r="R4061" i="5"/>
  <c r="J4061" i="5"/>
  <c r="I4061" i="5"/>
  <c r="H4061" i="5"/>
  <c r="G4061" i="5"/>
  <c r="F4061" i="5"/>
  <c r="E4069" i="5"/>
  <c r="T4069" i="5"/>
  <c r="D4069" i="5"/>
  <c r="S4069" i="5"/>
  <c r="C4069" i="5"/>
  <c r="R4069" i="5"/>
  <c r="J4069" i="5"/>
  <c r="I4069" i="5"/>
  <c r="H4069" i="5"/>
  <c r="G4069" i="5"/>
  <c r="F4069" i="5"/>
  <c r="E4077" i="5"/>
  <c r="T4077" i="5"/>
  <c r="D4077" i="5"/>
  <c r="P4077" i="5" s="1"/>
  <c r="S4077" i="5"/>
  <c r="C4077" i="5"/>
  <c r="R4077" i="5"/>
  <c r="J4077" i="5"/>
  <c r="I4077" i="5"/>
  <c r="H4077" i="5"/>
  <c r="G4077" i="5"/>
  <c r="F4077" i="5"/>
  <c r="E4085" i="5"/>
  <c r="T4085" i="5"/>
  <c r="D4085" i="5"/>
  <c r="K4085" i="5" s="1"/>
  <c r="S4085" i="5"/>
  <c r="C4085" i="5"/>
  <c r="R4085" i="5"/>
  <c r="J4085" i="5"/>
  <c r="I4085" i="5"/>
  <c r="H4085" i="5"/>
  <c r="G4085" i="5"/>
  <c r="F4085" i="5"/>
  <c r="E4093" i="5"/>
  <c r="T4093" i="5"/>
  <c r="D4093" i="5"/>
  <c r="Q4093" i="5" s="1"/>
  <c r="S4093" i="5"/>
  <c r="C4093" i="5"/>
  <c r="R4093" i="5"/>
  <c r="J4093" i="5"/>
  <c r="I4093" i="5"/>
  <c r="H4093" i="5"/>
  <c r="G4093" i="5"/>
  <c r="F4093" i="5"/>
  <c r="S4101" i="5"/>
  <c r="C4101" i="5"/>
  <c r="R4101" i="5"/>
  <c r="J4101" i="5"/>
  <c r="I4101" i="5"/>
  <c r="H4101" i="5"/>
  <c r="G4101" i="5"/>
  <c r="F4101" i="5"/>
  <c r="E4101" i="5"/>
  <c r="T4101" i="5"/>
  <c r="D4101" i="5"/>
  <c r="S4125" i="5"/>
  <c r="C4125" i="5"/>
  <c r="R4125" i="5"/>
  <c r="J4125" i="5"/>
  <c r="I4125" i="5"/>
  <c r="H4125" i="5"/>
  <c r="G4125" i="5"/>
  <c r="F4125" i="5"/>
  <c r="E4125" i="5"/>
  <c r="D4125" i="5"/>
  <c r="L4125" i="5" s="1"/>
  <c r="T4125" i="5"/>
  <c r="S4133" i="5"/>
  <c r="C4133" i="5"/>
  <c r="R4133" i="5"/>
  <c r="J4133" i="5"/>
  <c r="H4133" i="5"/>
  <c r="G4133" i="5"/>
  <c r="F4133" i="5"/>
  <c r="E4133" i="5"/>
  <c r="T4133" i="5"/>
  <c r="D4133" i="5"/>
  <c r="S4141" i="5"/>
  <c r="C4141" i="5"/>
  <c r="R4141" i="5"/>
  <c r="J4141" i="5"/>
  <c r="I4141" i="5"/>
  <c r="H4141" i="5"/>
  <c r="G4141" i="5"/>
  <c r="F4141" i="5"/>
  <c r="E4141" i="5"/>
  <c r="D4141" i="5"/>
  <c r="T4141" i="5"/>
  <c r="S4149" i="5"/>
  <c r="C4149" i="5"/>
  <c r="R4149" i="5"/>
  <c r="J4149" i="5"/>
  <c r="I4149" i="5"/>
  <c r="H4149" i="5"/>
  <c r="G4149" i="5"/>
  <c r="F4149" i="5"/>
  <c r="E4149" i="5"/>
  <c r="T4149" i="5"/>
  <c r="D4149" i="5"/>
  <c r="S4157" i="5"/>
  <c r="C4157" i="5"/>
  <c r="R4157" i="5"/>
  <c r="J4157" i="5"/>
  <c r="I4157" i="5"/>
  <c r="H4157" i="5"/>
  <c r="G4157" i="5"/>
  <c r="F4157" i="5"/>
  <c r="E4157" i="5"/>
  <c r="D4157" i="5"/>
  <c r="T4157" i="5"/>
  <c r="S4173" i="5"/>
  <c r="C4173" i="5"/>
  <c r="R4173" i="5"/>
  <c r="J4173" i="5"/>
  <c r="I4173" i="5"/>
  <c r="H4173" i="5"/>
  <c r="G4173" i="5"/>
  <c r="F4173" i="5"/>
  <c r="E4173" i="5"/>
  <c r="D4173" i="5"/>
  <c r="T4173" i="5"/>
  <c r="D4189" i="5"/>
  <c r="O4189" i="5" s="1"/>
  <c r="E4197" i="5"/>
  <c r="D4197" i="5"/>
  <c r="L4197" i="5" s="1"/>
  <c r="H4197" i="5"/>
  <c r="S4205" i="5"/>
  <c r="F4213" i="5"/>
  <c r="E4213" i="5"/>
  <c r="T4213" i="5"/>
  <c r="D4213" i="5"/>
  <c r="M4213" i="5" s="1"/>
  <c r="S4213" i="5"/>
  <c r="C4213" i="5"/>
  <c r="R4213" i="5"/>
  <c r="J4213" i="5"/>
  <c r="I4213" i="5"/>
  <c r="H4213" i="5"/>
  <c r="G4213" i="5"/>
  <c r="F4229" i="5"/>
  <c r="E4229" i="5"/>
  <c r="T4229" i="5"/>
  <c r="D4229" i="5"/>
  <c r="N4229" i="5" s="1"/>
  <c r="S4229" i="5"/>
  <c r="C4229" i="5"/>
  <c r="R4229" i="5"/>
  <c r="J4229" i="5"/>
  <c r="I4229" i="5"/>
  <c r="H4229" i="5"/>
  <c r="G4229" i="5"/>
  <c r="F4237" i="5"/>
  <c r="E4237" i="5"/>
  <c r="T4237" i="5"/>
  <c r="D4237" i="5"/>
  <c r="S4237" i="5"/>
  <c r="C4237" i="5"/>
  <c r="R4237" i="5"/>
  <c r="J4237" i="5"/>
  <c r="I4237" i="5"/>
  <c r="H4237" i="5"/>
  <c r="G4237" i="5"/>
  <c r="F4245" i="5"/>
  <c r="E4245" i="5"/>
  <c r="T4245" i="5"/>
  <c r="D4245" i="5"/>
  <c r="Q4245" i="5" s="1"/>
  <c r="S4245" i="5"/>
  <c r="C4245" i="5"/>
  <c r="R4245" i="5"/>
  <c r="J4245" i="5"/>
  <c r="I4245" i="5"/>
  <c r="H4245" i="5"/>
  <c r="G4245" i="5"/>
  <c r="F4253" i="5"/>
  <c r="E4253" i="5"/>
  <c r="T4253" i="5"/>
  <c r="D4253" i="5"/>
  <c r="S4253" i="5"/>
  <c r="C4253" i="5"/>
  <c r="R4253" i="5"/>
  <c r="J4253" i="5"/>
  <c r="I4253" i="5"/>
  <c r="H4253" i="5"/>
  <c r="G4253" i="5"/>
  <c r="S4261" i="5"/>
  <c r="F4269" i="5"/>
  <c r="E4269" i="5"/>
  <c r="T4269" i="5"/>
  <c r="D4269" i="5"/>
  <c r="S4269" i="5"/>
  <c r="C4269" i="5"/>
  <c r="R4269" i="5"/>
  <c r="J4269" i="5"/>
  <c r="I4269" i="5"/>
  <c r="H4269" i="5"/>
  <c r="G4269" i="5"/>
  <c r="F4277" i="5"/>
  <c r="E4277" i="5"/>
  <c r="T4277" i="5"/>
  <c r="D4277" i="5"/>
  <c r="S4277" i="5"/>
  <c r="C4277" i="5"/>
  <c r="R4277" i="5"/>
  <c r="J4277" i="5"/>
  <c r="I4277" i="5"/>
  <c r="H4277" i="5"/>
  <c r="G4277" i="5"/>
  <c r="F4285" i="5"/>
  <c r="E4285" i="5"/>
  <c r="T4285" i="5"/>
  <c r="D4285" i="5"/>
  <c r="P4285" i="5" s="1"/>
  <c r="S4285" i="5"/>
  <c r="C4285" i="5"/>
  <c r="R4285" i="5"/>
  <c r="J4285" i="5"/>
  <c r="I4285" i="5"/>
  <c r="H4285" i="5"/>
  <c r="G4285" i="5"/>
  <c r="F4293" i="5"/>
  <c r="E4293" i="5"/>
  <c r="T4293" i="5"/>
  <c r="D4293" i="5"/>
  <c r="O4293" i="5" s="1"/>
  <c r="S4293" i="5"/>
  <c r="C4293" i="5"/>
  <c r="R4293" i="5"/>
  <c r="J4293" i="5"/>
  <c r="I4293" i="5"/>
  <c r="H4293" i="5"/>
  <c r="G4293" i="5"/>
  <c r="J4301" i="5"/>
  <c r="E4301" i="5"/>
  <c r="C4301" i="5"/>
  <c r="T4309" i="5"/>
  <c r="D4309" i="5"/>
  <c r="Q4309" i="5" s="1"/>
  <c r="H4309" i="5"/>
  <c r="J4309" i="5"/>
  <c r="S4309" i="5"/>
  <c r="I4309" i="5"/>
  <c r="R4309" i="5"/>
  <c r="G4309" i="5"/>
  <c r="F4309" i="5"/>
  <c r="E4309" i="5"/>
  <c r="C4309" i="5"/>
  <c r="T4317" i="5"/>
  <c r="D4317" i="5"/>
  <c r="S4317" i="5"/>
  <c r="H4317" i="5"/>
  <c r="J4317" i="5"/>
  <c r="I4317" i="5"/>
  <c r="R4317" i="5"/>
  <c r="G4317" i="5"/>
  <c r="F4317" i="5"/>
  <c r="E4317" i="5"/>
  <c r="C4317" i="5"/>
  <c r="H4325" i="5"/>
  <c r="F4341" i="5"/>
  <c r="E4341" i="5"/>
  <c r="T4341" i="5"/>
  <c r="D4341" i="5"/>
  <c r="S4341" i="5"/>
  <c r="C4341" i="5"/>
  <c r="R4341" i="5"/>
  <c r="J4341" i="5"/>
  <c r="I4341" i="5"/>
  <c r="H4341" i="5"/>
  <c r="G4341" i="5"/>
  <c r="F4349" i="5"/>
  <c r="E4349" i="5"/>
  <c r="T4349" i="5"/>
  <c r="D4349" i="5"/>
  <c r="S4349" i="5"/>
  <c r="C4349" i="5"/>
  <c r="R4349" i="5"/>
  <c r="J4349" i="5"/>
  <c r="I4349" i="5"/>
  <c r="H4349" i="5"/>
  <c r="G4349" i="5"/>
  <c r="R4357" i="5"/>
  <c r="F4365" i="5"/>
  <c r="E4365" i="5"/>
  <c r="T4365" i="5"/>
  <c r="D4365" i="5"/>
  <c r="K4365" i="5" s="1"/>
  <c r="S4365" i="5"/>
  <c r="C4365" i="5"/>
  <c r="R4365" i="5"/>
  <c r="J4365" i="5"/>
  <c r="I4365" i="5"/>
  <c r="H4365" i="5"/>
  <c r="G4365" i="5"/>
  <c r="F4373" i="5"/>
  <c r="E4373" i="5"/>
  <c r="T4373" i="5"/>
  <c r="D4373" i="5"/>
  <c r="S4373" i="5"/>
  <c r="C4373" i="5"/>
  <c r="R4373" i="5"/>
  <c r="J4373" i="5"/>
  <c r="I4373" i="5"/>
  <c r="H4373" i="5"/>
  <c r="G4373" i="5"/>
  <c r="S4381" i="5"/>
  <c r="R4381" i="5"/>
  <c r="I4381" i="5"/>
  <c r="F4397" i="5"/>
  <c r="E4397" i="5"/>
  <c r="T4397" i="5"/>
  <c r="D4397" i="5"/>
  <c r="M4397" i="5" s="1"/>
  <c r="S4397" i="5"/>
  <c r="C4397" i="5"/>
  <c r="R4397" i="5"/>
  <c r="J4397" i="5"/>
  <c r="I4397" i="5"/>
  <c r="H4397" i="5"/>
  <c r="G4397" i="5"/>
  <c r="T4405" i="5"/>
  <c r="D4405" i="5"/>
  <c r="N4405" i="5" s="1"/>
  <c r="S4405" i="5"/>
  <c r="C4405" i="5"/>
  <c r="R4405" i="5"/>
  <c r="J4405" i="5"/>
  <c r="G4405" i="5"/>
  <c r="F4405" i="5"/>
  <c r="E4405" i="5"/>
  <c r="I4405" i="5"/>
  <c r="H4405" i="5"/>
  <c r="T4413" i="5"/>
  <c r="D4413" i="5"/>
  <c r="O4413" i="5" s="1"/>
  <c r="S4413" i="5"/>
  <c r="C4413" i="5"/>
  <c r="R4413" i="5"/>
  <c r="J4413" i="5"/>
  <c r="I4413" i="5"/>
  <c r="H4413" i="5"/>
  <c r="G4413" i="5"/>
  <c r="F4413" i="5"/>
  <c r="E4413" i="5"/>
  <c r="T4421" i="5"/>
  <c r="D4421" i="5"/>
  <c r="S4421" i="5"/>
  <c r="C4421" i="5"/>
  <c r="R4421" i="5"/>
  <c r="J4421" i="5"/>
  <c r="I4421" i="5"/>
  <c r="H4421" i="5"/>
  <c r="G4421" i="5"/>
  <c r="F4421" i="5"/>
  <c r="E4421" i="5"/>
  <c r="S4429" i="5"/>
  <c r="C4429" i="5"/>
  <c r="H4429" i="5"/>
  <c r="T4437" i="5"/>
  <c r="D4437" i="5"/>
  <c r="S4437" i="5"/>
  <c r="C4437" i="5"/>
  <c r="R4437" i="5"/>
  <c r="J4437" i="5"/>
  <c r="I4437" i="5"/>
  <c r="H4437" i="5"/>
  <c r="G4437" i="5"/>
  <c r="F4437" i="5"/>
  <c r="E4437" i="5"/>
  <c r="T4445" i="5"/>
  <c r="D4445" i="5"/>
  <c r="P4445" i="5" s="1"/>
  <c r="S4445" i="5"/>
  <c r="C4445" i="5"/>
  <c r="R4445" i="5"/>
  <c r="J4445" i="5"/>
  <c r="I4445" i="5"/>
  <c r="H4445" i="5"/>
  <c r="G4445" i="5"/>
  <c r="F4445" i="5"/>
  <c r="E4445" i="5"/>
  <c r="T4469" i="5"/>
  <c r="D4469" i="5"/>
  <c r="P4469" i="5" s="1"/>
  <c r="S4469" i="5"/>
  <c r="C4469" i="5"/>
  <c r="R4469" i="5"/>
  <c r="J4469" i="5"/>
  <c r="I4469" i="5"/>
  <c r="H4469" i="5"/>
  <c r="G4469" i="5"/>
  <c r="F4469" i="5"/>
  <c r="E4469" i="5"/>
  <c r="T4477" i="5"/>
  <c r="D4477" i="5"/>
  <c r="S4477" i="5"/>
  <c r="C4477" i="5"/>
  <c r="R4477" i="5"/>
  <c r="J4477" i="5"/>
  <c r="I4477" i="5"/>
  <c r="H4477" i="5"/>
  <c r="G4477" i="5"/>
  <c r="F4477" i="5"/>
  <c r="E4477" i="5"/>
  <c r="T4485" i="5"/>
  <c r="D4485" i="5"/>
  <c r="L4485" i="5" s="1"/>
  <c r="S4485" i="5"/>
  <c r="C4485" i="5"/>
  <c r="R4485" i="5"/>
  <c r="J4485" i="5"/>
  <c r="I4485" i="5"/>
  <c r="H4485" i="5"/>
  <c r="G4485" i="5"/>
  <c r="F4485" i="5"/>
  <c r="E4485" i="5"/>
  <c r="T4493" i="5"/>
  <c r="D4493" i="5"/>
  <c r="S4493" i="5"/>
  <c r="C4493" i="5"/>
  <c r="R4493" i="5"/>
  <c r="J4493" i="5"/>
  <c r="I4493" i="5"/>
  <c r="H4493" i="5"/>
  <c r="G4493" i="5"/>
  <c r="F4493" i="5"/>
  <c r="E4493" i="5"/>
  <c r="T4501" i="5"/>
  <c r="D4501" i="5"/>
  <c r="S4501" i="5"/>
  <c r="C4501" i="5"/>
  <c r="R4501" i="5"/>
  <c r="J4501" i="5"/>
  <c r="I4501" i="5"/>
  <c r="H4501" i="5"/>
  <c r="G4501" i="5"/>
  <c r="F4501" i="5"/>
  <c r="E4501" i="5"/>
  <c r="D4517" i="5"/>
  <c r="T4517" i="5"/>
  <c r="C4517" i="5"/>
  <c r="S4517" i="5"/>
  <c r="J4517" i="5"/>
  <c r="R4517" i="5"/>
  <c r="I4517" i="5"/>
  <c r="H4517" i="5"/>
  <c r="G4517" i="5"/>
  <c r="F4517" i="5"/>
  <c r="E4517" i="5"/>
  <c r="H4525" i="5"/>
  <c r="E4525" i="5"/>
  <c r="S4525" i="5"/>
  <c r="R4533" i="5"/>
  <c r="J4533" i="5"/>
  <c r="I4533" i="5"/>
  <c r="H4533" i="5"/>
  <c r="F4533" i="5"/>
  <c r="E4533" i="5"/>
  <c r="T4533" i="5"/>
  <c r="D4533" i="5"/>
  <c r="S4533" i="5"/>
  <c r="G4533" i="5"/>
  <c r="C4533" i="5"/>
  <c r="R4541" i="5"/>
  <c r="J4541" i="5"/>
  <c r="I4541" i="5"/>
  <c r="H4541" i="5"/>
  <c r="F4541" i="5"/>
  <c r="E4541" i="5"/>
  <c r="T4541" i="5"/>
  <c r="D4541" i="5"/>
  <c r="S4541" i="5"/>
  <c r="G4541" i="5"/>
  <c r="C4541" i="5"/>
  <c r="R4549" i="5"/>
  <c r="J4549" i="5"/>
  <c r="I4549" i="5"/>
  <c r="H4549" i="5"/>
  <c r="G4549" i="5"/>
  <c r="F4549" i="5"/>
  <c r="E4549" i="5"/>
  <c r="T4549" i="5"/>
  <c r="D4549" i="5"/>
  <c r="N4549" i="5" s="1"/>
  <c r="C4549" i="5"/>
  <c r="S4549" i="5"/>
  <c r="R4557" i="5"/>
  <c r="J4557" i="5"/>
  <c r="I4557" i="5"/>
  <c r="H4557" i="5"/>
  <c r="G4557" i="5"/>
  <c r="F4557" i="5"/>
  <c r="E4557" i="5"/>
  <c r="T4557" i="5"/>
  <c r="D4557" i="5"/>
  <c r="O4557" i="5" s="1"/>
  <c r="S4557" i="5"/>
  <c r="C4557" i="5"/>
  <c r="R4565" i="5"/>
  <c r="J4565" i="5"/>
  <c r="I4565" i="5"/>
  <c r="H4565" i="5"/>
  <c r="G4565" i="5"/>
  <c r="F4565" i="5"/>
  <c r="E4565" i="5"/>
  <c r="T4565" i="5"/>
  <c r="D4565" i="5"/>
  <c r="O4565" i="5" s="1"/>
  <c r="C4565" i="5"/>
  <c r="S4565" i="5"/>
  <c r="R4573" i="5"/>
  <c r="J4573" i="5"/>
  <c r="I4573" i="5"/>
  <c r="H4573" i="5"/>
  <c r="G4573" i="5"/>
  <c r="F4573" i="5"/>
  <c r="E4573" i="5"/>
  <c r="T4573" i="5"/>
  <c r="D4573" i="5"/>
  <c r="S4573" i="5"/>
  <c r="C4573" i="5"/>
  <c r="R4581" i="5"/>
  <c r="J4581" i="5"/>
  <c r="I4581" i="5"/>
  <c r="H4581" i="5"/>
  <c r="G4581" i="5"/>
  <c r="F4581" i="5"/>
  <c r="E4581" i="5"/>
  <c r="T4581" i="5"/>
  <c r="D4581" i="5"/>
  <c r="K4581" i="5" s="1"/>
  <c r="C4581" i="5"/>
  <c r="S4581" i="5"/>
  <c r="R4597" i="5"/>
  <c r="J4597" i="5"/>
  <c r="I4597" i="5"/>
  <c r="H4597" i="5"/>
  <c r="G4597" i="5"/>
  <c r="F4597" i="5"/>
  <c r="E4597" i="5"/>
  <c r="T4597" i="5"/>
  <c r="D4597" i="5"/>
  <c r="C4597" i="5"/>
  <c r="S4597" i="5"/>
  <c r="R4613" i="5"/>
  <c r="J4613" i="5"/>
  <c r="I4613" i="5"/>
  <c r="H4613" i="5"/>
  <c r="G4613" i="5"/>
  <c r="F4613" i="5"/>
  <c r="E4613" i="5"/>
  <c r="T4613" i="5"/>
  <c r="D4613" i="5"/>
  <c r="C4613" i="5"/>
  <c r="S4613" i="5"/>
  <c r="R4621" i="5"/>
  <c r="J4621" i="5"/>
  <c r="I4621" i="5"/>
  <c r="H4621" i="5"/>
  <c r="G4621" i="5"/>
  <c r="F4621" i="5"/>
  <c r="E4621" i="5"/>
  <c r="T4621" i="5"/>
  <c r="D4621" i="5"/>
  <c r="K4621" i="5" s="1"/>
  <c r="S4621" i="5"/>
  <c r="C4621" i="5"/>
  <c r="E4629" i="5"/>
  <c r="G4637" i="5"/>
  <c r="E4637" i="5"/>
  <c r="D4637" i="5"/>
  <c r="C4637" i="5"/>
  <c r="T4637" i="5"/>
  <c r="J4637" i="5"/>
  <c r="S4637" i="5"/>
  <c r="I4637" i="5"/>
  <c r="R4637" i="5"/>
  <c r="H4637" i="5"/>
  <c r="F4637" i="5"/>
  <c r="G4645" i="5"/>
  <c r="F4645" i="5"/>
  <c r="E4645" i="5"/>
  <c r="T4645" i="5"/>
  <c r="D4645" i="5"/>
  <c r="M4645" i="5" s="1"/>
  <c r="S4645" i="5"/>
  <c r="C4645" i="5"/>
  <c r="R4645" i="5"/>
  <c r="J4645" i="5"/>
  <c r="I4645" i="5"/>
  <c r="H4645" i="5"/>
  <c r="G4661" i="5"/>
  <c r="F4661" i="5"/>
  <c r="E4661" i="5"/>
  <c r="T4661" i="5"/>
  <c r="D4661" i="5"/>
  <c r="Q4661" i="5" s="1"/>
  <c r="S4661" i="5"/>
  <c r="C4661" i="5"/>
  <c r="R4661" i="5"/>
  <c r="J4661" i="5"/>
  <c r="I4661" i="5"/>
  <c r="H4661" i="5"/>
  <c r="G4677" i="5"/>
  <c r="F4677" i="5"/>
  <c r="E4677" i="5"/>
  <c r="T4677" i="5"/>
  <c r="D4677" i="5"/>
  <c r="M4677" i="5" s="1"/>
  <c r="S4677" i="5"/>
  <c r="C4677" i="5"/>
  <c r="R4677" i="5"/>
  <c r="J4677" i="5"/>
  <c r="I4677" i="5"/>
  <c r="H4677" i="5"/>
  <c r="G4685" i="5"/>
  <c r="F4685" i="5"/>
  <c r="E4685" i="5"/>
  <c r="T4685" i="5"/>
  <c r="D4685" i="5"/>
  <c r="O4685" i="5" s="1"/>
  <c r="S4685" i="5"/>
  <c r="C4685" i="5"/>
  <c r="R4685" i="5"/>
  <c r="J4685" i="5"/>
  <c r="I4685" i="5"/>
  <c r="H4685" i="5"/>
  <c r="G4693" i="5"/>
  <c r="F4693" i="5"/>
  <c r="E4693" i="5"/>
  <c r="T4693" i="5"/>
  <c r="D4693" i="5"/>
  <c r="S4693" i="5"/>
  <c r="C4693" i="5"/>
  <c r="R4693" i="5"/>
  <c r="J4693" i="5"/>
  <c r="I4693" i="5"/>
  <c r="H4693" i="5"/>
  <c r="F4709" i="5"/>
  <c r="E4709" i="5"/>
  <c r="T4709" i="5"/>
  <c r="D4709" i="5"/>
  <c r="S4709" i="5"/>
  <c r="C4709" i="5"/>
  <c r="R4709" i="5"/>
  <c r="J4709" i="5"/>
  <c r="I4709" i="5"/>
  <c r="H4709" i="5"/>
  <c r="G4709" i="5"/>
  <c r="R4717" i="5"/>
  <c r="I4717" i="5"/>
  <c r="H4717" i="5"/>
  <c r="F4725" i="5"/>
  <c r="E4725" i="5"/>
  <c r="T4725" i="5"/>
  <c r="D4725" i="5"/>
  <c r="S4725" i="5"/>
  <c r="C4725" i="5"/>
  <c r="R4725" i="5"/>
  <c r="J4725" i="5"/>
  <c r="I4725" i="5"/>
  <c r="H4725" i="5"/>
  <c r="G4725" i="5"/>
  <c r="F4733" i="5"/>
  <c r="E4733" i="5"/>
  <c r="T4733" i="5"/>
  <c r="D4733" i="5"/>
  <c r="S4733" i="5"/>
  <c r="C4733" i="5"/>
  <c r="R4733" i="5"/>
  <c r="J4733" i="5"/>
  <c r="I4733" i="5"/>
  <c r="H4733" i="5"/>
  <c r="G4733" i="5"/>
  <c r="F4741" i="5"/>
  <c r="E4741" i="5"/>
  <c r="T4741" i="5"/>
  <c r="D4741" i="5"/>
  <c r="S4741" i="5"/>
  <c r="C4741" i="5"/>
  <c r="R4741" i="5"/>
  <c r="J4741" i="5"/>
  <c r="I4741" i="5"/>
  <c r="H4741" i="5"/>
  <c r="G4741" i="5"/>
  <c r="E4749" i="5"/>
  <c r="T4749" i="5"/>
  <c r="D4749" i="5"/>
  <c r="S4749" i="5"/>
  <c r="C4749" i="5"/>
  <c r="H4749" i="5"/>
  <c r="F4749" i="5"/>
  <c r="R4749" i="5"/>
  <c r="J4749" i="5"/>
  <c r="I4749" i="5"/>
  <c r="G4749" i="5"/>
  <c r="E4757" i="5"/>
  <c r="T4757" i="5"/>
  <c r="D4757" i="5"/>
  <c r="L4757" i="5" s="1"/>
  <c r="S4757" i="5"/>
  <c r="C4757" i="5"/>
  <c r="H4757" i="5"/>
  <c r="J4757" i="5"/>
  <c r="I4757" i="5"/>
  <c r="G4757" i="5"/>
  <c r="F4757" i="5"/>
  <c r="R4757" i="5"/>
  <c r="E4773" i="5"/>
  <c r="T4773" i="5"/>
  <c r="D4773" i="5"/>
  <c r="S4773" i="5"/>
  <c r="C4773" i="5"/>
  <c r="R4773" i="5"/>
  <c r="J4773" i="5"/>
  <c r="I4773" i="5"/>
  <c r="H4773" i="5"/>
  <c r="G4773" i="5"/>
  <c r="F4773" i="5"/>
  <c r="R4789" i="5"/>
  <c r="J4789" i="5"/>
  <c r="I4789" i="5"/>
  <c r="G4789" i="5"/>
  <c r="F4789" i="5"/>
  <c r="H4789" i="5"/>
  <c r="E4789" i="5"/>
  <c r="D4789" i="5"/>
  <c r="Q4789" i="5" s="1"/>
  <c r="T4789" i="5"/>
  <c r="C4789" i="5"/>
  <c r="S4789" i="5"/>
  <c r="R4797" i="5"/>
  <c r="J4797" i="5"/>
  <c r="I4797" i="5"/>
  <c r="G4797" i="5"/>
  <c r="F4797" i="5"/>
  <c r="E4797" i="5"/>
  <c r="S4797" i="5"/>
  <c r="H4797" i="5"/>
  <c r="D4797" i="5"/>
  <c r="L4797" i="5" s="1"/>
  <c r="T4797" i="5"/>
  <c r="C4797" i="5"/>
  <c r="R4805" i="5"/>
  <c r="J4805" i="5"/>
  <c r="G4805" i="5"/>
  <c r="F4805" i="5"/>
  <c r="E4805" i="5"/>
  <c r="H4805" i="5"/>
  <c r="D4805" i="5"/>
  <c r="C4805" i="5"/>
  <c r="T4805" i="5"/>
  <c r="R4813" i="5"/>
  <c r="J4813" i="5"/>
  <c r="I4813" i="5"/>
  <c r="G4813" i="5"/>
  <c r="F4813" i="5"/>
  <c r="E4813" i="5"/>
  <c r="S4813" i="5"/>
  <c r="H4813" i="5"/>
  <c r="D4813" i="5"/>
  <c r="L4813" i="5" s="1"/>
  <c r="T4813" i="5"/>
  <c r="C4813" i="5"/>
  <c r="R4821" i="5"/>
  <c r="I4821" i="5"/>
  <c r="F4821" i="5"/>
  <c r="C4821" i="5"/>
  <c r="R4829" i="5"/>
  <c r="J4829" i="5"/>
  <c r="I4829" i="5"/>
  <c r="G4829" i="5"/>
  <c r="F4829" i="5"/>
  <c r="E4829" i="5"/>
  <c r="S4829" i="5"/>
  <c r="H4829" i="5"/>
  <c r="D4829" i="5"/>
  <c r="L4829" i="5" s="1"/>
  <c r="T4829" i="5"/>
  <c r="C4829" i="5"/>
  <c r="R4837" i="5"/>
  <c r="J4837" i="5"/>
  <c r="I4837" i="5"/>
  <c r="G4837" i="5"/>
  <c r="F4837" i="5"/>
  <c r="E4837" i="5"/>
  <c r="H4837" i="5"/>
  <c r="D4837" i="5"/>
  <c r="Q4837" i="5" s="1"/>
  <c r="C4837" i="5"/>
  <c r="T4837" i="5"/>
  <c r="S4837" i="5"/>
  <c r="S4845" i="5"/>
  <c r="H4845" i="5"/>
  <c r="G4861" i="5"/>
  <c r="F4861" i="5"/>
  <c r="E4861" i="5"/>
  <c r="T4861" i="5"/>
  <c r="D4861" i="5"/>
  <c r="S4861" i="5"/>
  <c r="C4861" i="5"/>
  <c r="R4861" i="5"/>
  <c r="J4861" i="5"/>
  <c r="I4861" i="5"/>
  <c r="H4861" i="5"/>
  <c r="G4869" i="5"/>
  <c r="F4869" i="5"/>
  <c r="E4869" i="5"/>
  <c r="T4869" i="5"/>
  <c r="D4869" i="5"/>
  <c r="N4869" i="5" s="1"/>
  <c r="S4869" i="5"/>
  <c r="C4869" i="5"/>
  <c r="R4869" i="5"/>
  <c r="J4869" i="5"/>
  <c r="I4869" i="5"/>
  <c r="H4869" i="5"/>
  <c r="G4877" i="5"/>
  <c r="F4877" i="5"/>
  <c r="E4877" i="5"/>
  <c r="T4877" i="5"/>
  <c r="D4877" i="5"/>
  <c r="O4877" i="5" s="1"/>
  <c r="S4877" i="5"/>
  <c r="C4877" i="5"/>
  <c r="R4877" i="5"/>
  <c r="J4877" i="5"/>
  <c r="I4877" i="5"/>
  <c r="H4877" i="5"/>
  <c r="G4885" i="5"/>
  <c r="F4885" i="5"/>
  <c r="E4885" i="5"/>
  <c r="T4885" i="5"/>
  <c r="D4885" i="5"/>
  <c r="N4885" i="5" s="1"/>
  <c r="S4885" i="5"/>
  <c r="R4885" i="5"/>
  <c r="J4885" i="5"/>
  <c r="I4885" i="5"/>
  <c r="H4885" i="5"/>
  <c r="I4893" i="5"/>
  <c r="G4893" i="5"/>
  <c r="S4893" i="5"/>
  <c r="H4893" i="5"/>
  <c r="R4893" i="5"/>
  <c r="F4893" i="5"/>
  <c r="E4893" i="5"/>
  <c r="D4893" i="5"/>
  <c r="P4893" i="5" s="1"/>
  <c r="C4893" i="5"/>
  <c r="T4893" i="5"/>
  <c r="J4893" i="5"/>
  <c r="I4925" i="5"/>
  <c r="H4925" i="5"/>
  <c r="G4925" i="5"/>
  <c r="F4925" i="5"/>
  <c r="E4925" i="5"/>
  <c r="T4925" i="5"/>
  <c r="D4925" i="5"/>
  <c r="J4925" i="5"/>
  <c r="C4925" i="5"/>
  <c r="S4925" i="5"/>
  <c r="R4925" i="5"/>
  <c r="I4933" i="5"/>
  <c r="H4933" i="5"/>
  <c r="G4933" i="5"/>
  <c r="F4933" i="5"/>
  <c r="E4933" i="5"/>
  <c r="T4933" i="5"/>
  <c r="D4933" i="5"/>
  <c r="J4933" i="5"/>
  <c r="C4933" i="5"/>
  <c r="S4933" i="5"/>
  <c r="R4933" i="5"/>
  <c r="H4941" i="5"/>
  <c r="G4941" i="5"/>
  <c r="H4965" i="5"/>
  <c r="F4965" i="5"/>
  <c r="E4965" i="5"/>
  <c r="T4965" i="5"/>
  <c r="D4965" i="5"/>
  <c r="Q4965" i="5" s="1"/>
  <c r="S4965" i="5"/>
  <c r="C4965" i="5"/>
  <c r="R4965" i="5"/>
  <c r="J4965" i="5"/>
  <c r="I4965" i="5"/>
  <c r="G4965" i="5"/>
  <c r="E4973" i="5"/>
  <c r="C4973" i="5"/>
  <c r="J4973" i="5"/>
  <c r="H4989" i="5"/>
  <c r="G4989" i="5"/>
  <c r="F4989" i="5"/>
  <c r="E4989" i="5"/>
  <c r="T4989" i="5"/>
  <c r="D4989" i="5"/>
  <c r="M4989" i="5" s="1"/>
  <c r="S4989" i="5"/>
  <c r="C4989" i="5"/>
  <c r="R4989" i="5"/>
  <c r="J4989" i="5"/>
  <c r="I4989" i="5"/>
  <c r="H5005" i="5"/>
  <c r="G5005" i="5"/>
  <c r="F5005" i="5"/>
  <c r="E5005" i="5"/>
  <c r="T5005" i="5"/>
  <c r="D5005" i="5"/>
  <c r="S5005" i="5"/>
  <c r="C5005" i="5"/>
  <c r="R5005" i="5"/>
  <c r="J5005" i="5"/>
  <c r="I5005" i="5"/>
  <c r="H5013" i="5"/>
  <c r="G5013" i="5"/>
  <c r="F5013" i="5"/>
  <c r="R5013" i="5"/>
  <c r="J5013" i="5"/>
  <c r="I5013" i="5"/>
  <c r="E5013" i="5"/>
  <c r="T5013" i="5"/>
  <c r="D5013" i="5"/>
  <c r="S5013" i="5"/>
  <c r="C5013" i="5"/>
  <c r="F5021" i="5"/>
  <c r="S5021" i="5"/>
  <c r="R5021" i="5"/>
  <c r="J5021" i="5"/>
  <c r="H5029" i="5"/>
  <c r="G5029" i="5"/>
  <c r="F5029" i="5"/>
  <c r="E5029" i="5"/>
  <c r="T5029" i="5"/>
  <c r="D5029" i="5"/>
  <c r="P5029" i="5" s="1"/>
  <c r="S5029" i="5"/>
  <c r="C5029" i="5"/>
  <c r="R5029" i="5"/>
  <c r="J5029" i="5"/>
  <c r="I5029" i="5"/>
  <c r="S5045" i="5"/>
  <c r="C5045" i="5"/>
  <c r="G5045" i="5"/>
  <c r="E5045" i="5"/>
  <c r="D5045" i="5"/>
  <c r="O5045" i="5" s="1"/>
  <c r="J5045" i="5"/>
  <c r="T5045" i="5"/>
  <c r="I5045" i="5"/>
  <c r="R5045" i="5"/>
  <c r="H5045" i="5"/>
  <c r="F5045" i="5"/>
  <c r="E5053" i="5"/>
  <c r="T5053" i="5"/>
  <c r="D5053" i="5"/>
  <c r="S5053" i="5"/>
  <c r="C5053" i="5"/>
  <c r="R5053" i="5"/>
  <c r="J5053" i="5"/>
  <c r="I5053" i="5"/>
  <c r="H5053" i="5"/>
  <c r="G5053" i="5"/>
  <c r="F5053" i="5"/>
  <c r="E5061" i="5"/>
  <c r="T5061" i="5"/>
  <c r="D5061" i="5"/>
  <c r="N5061" i="5" s="1"/>
  <c r="S5061" i="5"/>
  <c r="C5061" i="5"/>
  <c r="R5061" i="5"/>
  <c r="J5061" i="5"/>
  <c r="I5061" i="5"/>
  <c r="H5061" i="5"/>
  <c r="G5061" i="5"/>
  <c r="F5061" i="5"/>
  <c r="T5077" i="5"/>
  <c r="D5077" i="5"/>
  <c r="S5077" i="5"/>
  <c r="C5077" i="5"/>
  <c r="R5077" i="5"/>
  <c r="I5077" i="5"/>
  <c r="F5077" i="5"/>
  <c r="J5077" i="5"/>
  <c r="H5077" i="5"/>
  <c r="G5077" i="5"/>
  <c r="E5077" i="5"/>
  <c r="T5085" i="5"/>
  <c r="D5085" i="5"/>
  <c r="S5085" i="5"/>
  <c r="C5085" i="5"/>
  <c r="R5085" i="5"/>
  <c r="J5085" i="5"/>
  <c r="I5085" i="5"/>
  <c r="F5085" i="5"/>
  <c r="H5085" i="5"/>
  <c r="G5085" i="5"/>
  <c r="E5085" i="5"/>
  <c r="S5093" i="5"/>
  <c r="C5093" i="5"/>
  <c r="D5093" i="5"/>
  <c r="P5093" i="5" s="1"/>
  <c r="T5093" i="5"/>
  <c r="J5093" i="5"/>
  <c r="R5093" i="5"/>
  <c r="I5093" i="5"/>
  <c r="F5093" i="5"/>
  <c r="H5093" i="5"/>
  <c r="G5093" i="5"/>
  <c r="E5093" i="5"/>
  <c r="H5101" i="5"/>
  <c r="E5101" i="5"/>
  <c r="C5101" i="5"/>
  <c r="J5101" i="5"/>
  <c r="T5101" i="5"/>
  <c r="I5101" i="5"/>
  <c r="S5101" i="5"/>
  <c r="G5101" i="5"/>
  <c r="D5101" i="5"/>
  <c r="R5101" i="5"/>
  <c r="F5101" i="5"/>
  <c r="H5109" i="5"/>
  <c r="S5109" i="5"/>
  <c r="J5109" i="5"/>
  <c r="R5109" i="5"/>
  <c r="I5109" i="5"/>
  <c r="G5109" i="5"/>
  <c r="E5109" i="5"/>
  <c r="F5109" i="5"/>
  <c r="D5109" i="5"/>
  <c r="C5109" i="5"/>
  <c r="T5109" i="5"/>
  <c r="I3052" i="5"/>
  <c r="H3052" i="5"/>
  <c r="G3052" i="5"/>
  <c r="F3052" i="5"/>
  <c r="E3052" i="5"/>
  <c r="T3052" i="5"/>
  <c r="D3052" i="5"/>
  <c r="O3052" i="5" s="1"/>
  <c r="S3052" i="5"/>
  <c r="C3052" i="5"/>
  <c r="J3052" i="5"/>
  <c r="R3052" i="5"/>
  <c r="I3060" i="5"/>
  <c r="H3060" i="5"/>
  <c r="G3060" i="5"/>
  <c r="F3060" i="5"/>
  <c r="E3060" i="5"/>
  <c r="T3060" i="5"/>
  <c r="D3060" i="5"/>
  <c r="N3060" i="5" s="1"/>
  <c r="S3060" i="5"/>
  <c r="C3060" i="5"/>
  <c r="R3060" i="5"/>
  <c r="J3060" i="5"/>
  <c r="I3076" i="5"/>
  <c r="H3076" i="5"/>
  <c r="G3076" i="5"/>
  <c r="F3076" i="5"/>
  <c r="E3076" i="5"/>
  <c r="T3076" i="5"/>
  <c r="D3076" i="5"/>
  <c r="N3076" i="5" s="1"/>
  <c r="S3076" i="5"/>
  <c r="C3076" i="5"/>
  <c r="R3076" i="5"/>
  <c r="J3076" i="5"/>
  <c r="I3084" i="5"/>
  <c r="H3084" i="5"/>
  <c r="G3084" i="5"/>
  <c r="F3084" i="5"/>
  <c r="E3084" i="5"/>
  <c r="T3084" i="5"/>
  <c r="D3084" i="5"/>
  <c r="Q3084" i="5" s="1"/>
  <c r="S3084" i="5"/>
  <c r="C3084" i="5"/>
  <c r="J3084" i="5"/>
  <c r="R3084" i="5"/>
  <c r="I3092" i="5"/>
  <c r="H3092" i="5"/>
  <c r="G3092" i="5"/>
  <c r="F3092" i="5"/>
  <c r="E3092" i="5"/>
  <c r="T3092" i="5"/>
  <c r="D3092" i="5"/>
  <c r="P3092" i="5" s="1"/>
  <c r="S3092" i="5"/>
  <c r="C3092" i="5"/>
  <c r="R3092" i="5"/>
  <c r="J3092" i="5"/>
  <c r="I3100" i="5"/>
  <c r="H3100" i="5"/>
  <c r="G3100" i="5"/>
  <c r="F3100" i="5"/>
  <c r="E3100" i="5"/>
  <c r="T3100" i="5"/>
  <c r="D3100" i="5"/>
  <c r="S3100" i="5"/>
  <c r="C3100" i="5"/>
  <c r="J3100" i="5"/>
  <c r="R3100" i="5"/>
  <c r="I3108" i="5"/>
  <c r="H3108" i="5"/>
  <c r="G3108" i="5"/>
  <c r="F3108" i="5"/>
  <c r="E3108" i="5"/>
  <c r="T3108" i="5"/>
  <c r="D3108" i="5"/>
  <c r="O3108" i="5" s="1"/>
  <c r="S3108" i="5"/>
  <c r="C3108" i="5"/>
  <c r="R3108" i="5"/>
  <c r="J3108" i="5"/>
  <c r="I3116" i="5"/>
  <c r="H3116" i="5"/>
  <c r="G3116" i="5"/>
  <c r="F3116" i="5"/>
  <c r="E3116" i="5"/>
  <c r="T3116" i="5"/>
  <c r="D3116" i="5"/>
  <c r="S3116" i="5"/>
  <c r="C3116" i="5"/>
  <c r="J3116" i="5"/>
  <c r="R3116" i="5"/>
  <c r="D3124" i="5"/>
  <c r="Q3124" i="5" s="1"/>
  <c r="I3132" i="5"/>
  <c r="H3132" i="5"/>
  <c r="G3132" i="5"/>
  <c r="F3132" i="5"/>
  <c r="E3132" i="5"/>
  <c r="T3132" i="5"/>
  <c r="D3132" i="5"/>
  <c r="O3132" i="5" s="1"/>
  <c r="S3132" i="5"/>
  <c r="C3132" i="5"/>
  <c r="J3132" i="5"/>
  <c r="R3132" i="5"/>
  <c r="I3140" i="5"/>
  <c r="H3140" i="5"/>
  <c r="G3140" i="5"/>
  <c r="F3140" i="5"/>
  <c r="E3140" i="5"/>
  <c r="T3140" i="5"/>
  <c r="D3140" i="5"/>
  <c r="O3140" i="5" s="1"/>
  <c r="S3140" i="5"/>
  <c r="C3140" i="5"/>
  <c r="R3140" i="5"/>
  <c r="J3140" i="5"/>
  <c r="I3148" i="5"/>
  <c r="H3148" i="5"/>
  <c r="G3148" i="5"/>
  <c r="F3148" i="5"/>
  <c r="E3148" i="5"/>
  <c r="T3148" i="5"/>
  <c r="D3148" i="5"/>
  <c r="P3148" i="5" s="1"/>
  <c r="S3148" i="5"/>
  <c r="C3148" i="5"/>
  <c r="J3148" i="5"/>
  <c r="R3148" i="5"/>
  <c r="I3156" i="5"/>
  <c r="H3156" i="5"/>
  <c r="G3156" i="5"/>
  <c r="F3156" i="5"/>
  <c r="E3156" i="5"/>
  <c r="T3156" i="5"/>
  <c r="D3156" i="5"/>
  <c r="S3156" i="5"/>
  <c r="C3156" i="5"/>
  <c r="R3156" i="5"/>
  <c r="J3156" i="5"/>
  <c r="I3172" i="5"/>
  <c r="G3172" i="5"/>
  <c r="F3172" i="5"/>
  <c r="E3172" i="5"/>
  <c r="T3172" i="5"/>
  <c r="D3172" i="5"/>
  <c r="L3172" i="5" s="1"/>
  <c r="S3172" i="5"/>
  <c r="C3172" i="5"/>
  <c r="J3172" i="5"/>
  <c r="S3180" i="5"/>
  <c r="C3180" i="5"/>
  <c r="I3180" i="5"/>
  <c r="H3180" i="5"/>
  <c r="G3180" i="5"/>
  <c r="F3180" i="5"/>
  <c r="E3180" i="5"/>
  <c r="T3180" i="5"/>
  <c r="D3180" i="5"/>
  <c r="R3180" i="5"/>
  <c r="J3180" i="5"/>
  <c r="E3204" i="5"/>
  <c r="S3204" i="5"/>
  <c r="C3204" i="5"/>
  <c r="R3204" i="5"/>
  <c r="J3204" i="5"/>
  <c r="I3204" i="5"/>
  <c r="H3204" i="5"/>
  <c r="G3204" i="5"/>
  <c r="D3204" i="5"/>
  <c r="N3204" i="5" s="1"/>
  <c r="T3204" i="5"/>
  <c r="F3204" i="5"/>
  <c r="E3212" i="5"/>
  <c r="S3212" i="5"/>
  <c r="C3212" i="5"/>
  <c r="R3212" i="5"/>
  <c r="J3212" i="5"/>
  <c r="I3212" i="5"/>
  <c r="H3212" i="5"/>
  <c r="G3212" i="5"/>
  <c r="D3212" i="5"/>
  <c r="P3212" i="5" s="1"/>
  <c r="T3212" i="5"/>
  <c r="F3212" i="5"/>
  <c r="E3220" i="5"/>
  <c r="S3220" i="5"/>
  <c r="C3220" i="5"/>
  <c r="R3220" i="5"/>
  <c r="J3220" i="5"/>
  <c r="I3220" i="5"/>
  <c r="H3220" i="5"/>
  <c r="G3220" i="5"/>
  <c r="D3220" i="5"/>
  <c r="T3220" i="5"/>
  <c r="F3220" i="5"/>
  <c r="E3228" i="5"/>
  <c r="R3228" i="5"/>
  <c r="J3228" i="5"/>
  <c r="D3228" i="5"/>
  <c r="M3228" i="5" s="1"/>
  <c r="E3236" i="5"/>
  <c r="S3236" i="5"/>
  <c r="C3236" i="5"/>
  <c r="R3236" i="5"/>
  <c r="J3236" i="5"/>
  <c r="I3236" i="5"/>
  <c r="H3236" i="5"/>
  <c r="G3236" i="5"/>
  <c r="D3236" i="5"/>
  <c r="T3236" i="5"/>
  <c r="F3236" i="5"/>
  <c r="E3244" i="5"/>
  <c r="S3244" i="5"/>
  <c r="C3244" i="5"/>
  <c r="R3244" i="5"/>
  <c r="J3244" i="5"/>
  <c r="I3244" i="5"/>
  <c r="H3244" i="5"/>
  <c r="G3244" i="5"/>
  <c r="D3244" i="5"/>
  <c r="T3244" i="5"/>
  <c r="F3244" i="5"/>
  <c r="E3252" i="5"/>
  <c r="S3252" i="5"/>
  <c r="C3252" i="5"/>
  <c r="R3252" i="5"/>
  <c r="J3252" i="5"/>
  <c r="I3252" i="5"/>
  <c r="G3252" i="5"/>
  <c r="D3252" i="5"/>
  <c r="T3252" i="5"/>
  <c r="F3252" i="5"/>
  <c r="E3276" i="5"/>
  <c r="S3276" i="5"/>
  <c r="C3276" i="5"/>
  <c r="R3276" i="5"/>
  <c r="J3276" i="5"/>
  <c r="I3276" i="5"/>
  <c r="H3276" i="5"/>
  <c r="G3276" i="5"/>
  <c r="D3276" i="5"/>
  <c r="O3276" i="5" s="1"/>
  <c r="T3276" i="5"/>
  <c r="F3276" i="5"/>
  <c r="E3292" i="5"/>
  <c r="S3292" i="5"/>
  <c r="C3292" i="5"/>
  <c r="R3292" i="5"/>
  <c r="J3292" i="5"/>
  <c r="I3292" i="5"/>
  <c r="H3292" i="5"/>
  <c r="G3292" i="5"/>
  <c r="D3292" i="5"/>
  <c r="L3292" i="5" s="1"/>
  <c r="T3292" i="5"/>
  <c r="F3292" i="5"/>
  <c r="E3300" i="5"/>
  <c r="S3300" i="5"/>
  <c r="C3300" i="5"/>
  <c r="R3300" i="5"/>
  <c r="J3300" i="5"/>
  <c r="I3300" i="5"/>
  <c r="H3300" i="5"/>
  <c r="G3300" i="5"/>
  <c r="D3300" i="5"/>
  <c r="T3300" i="5"/>
  <c r="F3300" i="5"/>
  <c r="E3308" i="5"/>
  <c r="S3308" i="5"/>
  <c r="C3308" i="5"/>
  <c r="R3308" i="5"/>
  <c r="J3308" i="5"/>
  <c r="I3308" i="5"/>
  <c r="H3308" i="5"/>
  <c r="G3308" i="5"/>
  <c r="D3308" i="5"/>
  <c r="L3308" i="5" s="1"/>
  <c r="T3308" i="5"/>
  <c r="F3308" i="5"/>
  <c r="E3332" i="5"/>
  <c r="S3332" i="5"/>
  <c r="C3332" i="5"/>
  <c r="R3332" i="5"/>
  <c r="J3332" i="5"/>
  <c r="I3332" i="5"/>
  <c r="H3332" i="5"/>
  <c r="G3332" i="5"/>
  <c r="D3332" i="5"/>
  <c r="N3332" i="5" s="1"/>
  <c r="T3332" i="5"/>
  <c r="F3332" i="5"/>
  <c r="E3348" i="5"/>
  <c r="S3348" i="5"/>
  <c r="C3348" i="5"/>
  <c r="R3348" i="5"/>
  <c r="J3348" i="5"/>
  <c r="I3348" i="5"/>
  <c r="H3348" i="5"/>
  <c r="G3348" i="5"/>
  <c r="D3348" i="5"/>
  <c r="T3348" i="5"/>
  <c r="F3348" i="5"/>
  <c r="E3356" i="5"/>
  <c r="S3356" i="5"/>
  <c r="C3356" i="5"/>
  <c r="R3356" i="5"/>
  <c r="J3356" i="5"/>
  <c r="I3356" i="5"/>
  <c r="H3356" i="5"/>
  <c r="G3356" i="5"/>
  <c r="D3356" i="5"/>
  <c r="T3356" i="5"/>
  <c r="F3356" i="5"/>
  <c r="E3372" i="5"/>
  <c r="S3372" i="5"/>
  <c r="C3372" i="5"/>
  <c r="R3372" i="5"/>
  <c r="J3372" i="5"/>
  <c r="I3372" i="5"/>
  <c r="H3372" i="5"/>
  <c r="G3372" i="5"/>
  <c r="D3372" i="5"/>
  <c r="M3372" i="5" s="1"/>
  <c r="T3372" i="5"/>
  <c r="F3372" i="5"/>
  <c r="E3380" i="5"/>
  <c r="S3380" i="5"/>
  <c r="C3380" i="5"/>
  <c r="R3380" i="5"/>
  <c r="J3380" i="5"/>
  <c r="I3380" i="5"/>
  <c r="H3380" i="5"/>
  <c r="G3380" i="5"/>
  <c r="D3380" i="5"/>
  <c r="T3380" i="5"/>
  <c r="F3380" i="5"/>
  <c r="S3388" i="5"/>
  <c r="C3388" i="5"/>
  <c r="H3388" i="5"/>
  <c r="G3388" i="5"/>
  <c r="R3388" i="5"/>
  <c r="E3388" i="5"/>
  <c r="J3388" i="5"/>
  <c r="I3388" i="5"/>
  <c r="T3388" i="5"/>
  <c r="F3388" i="5"/>
  <c r="D3388" i="5"/>
  <c r="S3396" i="5"/>
  <c r="C3396" i="5"/>
  <c r="R3396" i="5"/>
  <c r="J3396" i="5"/>
  <c r="I3396" i="5"/>
  <c r="H3396" i="5"/>
  <c r="F3396" i="5"/>
  <c r="D3396" i="5"/>
  <c r="T3396" i="5"/>
  <c r="E3396" i="5"/>
  <c r="S3404" i="5"/>
  <c r="C3404" i="5"/>
  <c r="R3404" i="5"/>
  <c r="J3404" i="5"/>
  <c r="I3404" i="5"/>
  <c r="H3404" i="5"/>
  <c r="G3404" i="5"/>
  <c r="F3404" i="5"/>
  <c r="T3404" i="5"/>
  <c r="E3404" i="5"/>
  <c r="D3404" i="5"/>
  <c r="M3404" i="5" s="1"/>
  <c r="S3412" i="5"/>
  <c r="C3412" i="5"/>
  <c r="R3412" i="5"/>
  <c r="J3412" i="5"/>
  <c r="I3412" i="5"/>
  <c r="H3412" i="5"/>
  <c r="G3412" i="5"/>
  <c r="F3412" i="5"/>
  <c r="D3412" i="5"/>
  <c r="M3412" i="5" s="1"/>
  <c r="T3412" i="5"/>
  <c r="E3412" i="5"/>
  <c r="S3428" i="5"/>
  <c r="C3428" i="5"/>
  <c r="R3428" i="5"/>
  <c r="J3428" i="5"/>
  <c r="I3428" i="5"/>
  <c r="H3428" i="5"/>
  <c r="G3428" i="5"/>
  <c r="F3428" i="5"/>
  <c r="D3428" i="5"/>
  <c r="T3428" i="5"/>
  <c r="E3428" i="5"/>
  <c r="S3436" i="5"/>
  <c r="C3436" i="5"/>
  <c r="R3436" i="5"/>
  <c r="J3436" i="5"/>
  <c r="I3436" i="5"/>
  <c r="H3436" i="5"/>
  <c r="G3436" i="5"/>
  <c r="F3436" i="5"/>
  <c r="T3436" i="5"/>
  <c r="E3436" i="5"/>
  <c r="D3436" i="5"/>
  <c r="O3436" i="5" s="1"/>
  <c r="S3444" i="5"/>
  <c r="C3444" i="5"/>
  <c r="R3444" i="5"/>
  <c r="J3444" i="5"/>
  <c r="I3444" i="5"/>
  <c r="H3444" i="5"/>
  <c r="G3444" i="5"/>
  <c r="F3444" i="5"/>
  <c r="D3444" i="5"/>
  <c r="T3444" i="5"/>
  <c r="E3444" i="5"/>
  <c r="F3452" i="5"/>
  <c r="S3468" i="5"/>
  <c r="C3468" i="5"/>
  <c r="R3468" i="5"/>
  <c r="J3468" i="5"/>
  <c r="I3468" i="5"/>
  <c r="H3468" i="5"/>
  <c r="G3468" i="5"/>
  <c r="F3468" i="5"/>
  <c r="T3468" i="5"/>
  <c r="E3468" i="5"/>
  <c r="D3468" i="5"/>
  <c r="N3468" i="5" s="1"/>
  <c r="S3476" i="5"/>
  <c r="C3476" i="5"/>
  <c r="R3476" i="5"/>
  <c r="J3476" i="5"/>
  <c r="I3476" i="5"/>
  <c r="H3476" i="5"/>
  <c r="G3476" i="5"/>
  <c r="F3476" i="5"/>
  <c r="D3476" i="5"/>
  <c r="T3476" i="5"/>
  <c r="E3476" i="5"/>
  <c r="S3484" i="5"/>
  <c r="C3484" i="5"/>
  <c r="R3484" i="5"/>
  <c r="J3484" i="5"/>
  <c r="I3484" i="5"/>
  <c r="H3484" i="5"/>
  <c r="G3484" i="5"/>
  <c r="F3484" i="5"/>
  <c r="T3484" i="5"/>
  <c r="E3484" i="5"/>
  <c r="D3484" i="5"/>
  <c r="M3484" i="5" s="1"/>
  <c r="S3492" i="5"/>
  <c r="C3492" i="5"/>
  <c r="R3492" i="5"/>
  <c r="J3492" i="5"/>
  <c r="I3492" i="5"/>
  <c r="H3492" i="5"/>
  <c r="G3492" i="5"/>
  <c r="F3492" i="5"/>
  <c r="D3492" i="5"/>
  <c r="T3492" i="5"/>
  <c r="E3492" i="5"/>
  <c r="S3508" i="5"/>
  <c r="C3508" i="5"/>
  <c r="R3508" i="5"/>
  <c r="J3508" i="5"/>
  <c r="I3508" i="5"/>
  <c r="H3508" i="5"/>
  <c r="G3508" i="5"/>
  <c r="F3508" i="5"/>
  <c r="D3508" i="5"/>
  <c r="K3508" i="5" s="1"/>
  <c r="T3508" i="5"/>
  <c r="E3508" i="5"/>
  <c r="S3516" i="5"/>
  <c r="C3516" i="5"/>
  <c r="R3516" i="5"/>
  <c r="J3516" i="5"/>
  <c r="I3516" i="5"/>
  <c r="H3516" i="5"/>
  <c r="G3516" i="5"/>
  <c r="F3516" i="5"/>
  <c r="T3516" i="5"/>
  <c r="E3516" i="5"/>
  <c r="D3516" i="5"/>
  <c r="O3516" i="5" s="1"/>
  <c r="S3532" i="5"/>
  <c r="C3532" i="5"/>
  <c r="R3532" i="5"/>
  <c r="J3532" i="5"/>
  <c r="I3532" i="5"/>
  <c r="H3532" i="5"/>
  <c r="G3532" i="5"/>
  <c r="F3532" i="5"/>
  <c r="T3532" i="5"/>
  <c r="E3532" i="5"/>
  <c r="D3532" i="5"/>
  <c r="S3540" i="5"/>
  <c r="C3540" i="5"/>
  <c r="R3540" i="5"/>
  <c r="J3540" i="5"/>
  <c r="I3540" i="5"/>
  <c r="H3540" i="5"/>
  <c r="G3540" i="5"/>
  <c r="F3540" i="5"/>
  <c r="D3540" i="5"/>
  <c r="O3540" i="5" s="1"/>
  <c r="T3540" i="5"/>
  <c r="E3540" i="5"/>
  <c r="S3548" i="5"/>
  <c r="C3548" i="5"/>
  <c r="R3548" i="5"/>
  <c r="J3548" i="5"/>
  <c r="I3548" i="5"/>
  <c r="H3548" i="5"/>
  <c r="G3548" i="5"/>
  <c r="F3548" i="5"/>
  <c r="T3548" i="5"/>
  <c r="E3548" i="5"/>
  <c r="D3548" i="5"/>
  <c r="S3556" i="5"/>
  <c r="C3556" i="5"/>
  <c r="R3556" i="5"/>
  <c r="J3556" i="5"/>
  <c r="I3556" i="5"/>
  <c r="H3556" i="5"/>
  <c r="G3556" i="5"/>
  <c r="F3556" i="5"/>
  <c r="D3556" i="5"/>
  <c r="M3556" i="5" s="1"/>
  <c r="T3556" i="5"/>
  <c r="E3556" i="5"/>
  <c r="S3564" i="5"/>
  <c r="C3564" i="5"/>
  <c r="R3564" i="5"/>
  <c r="J3564" i="5"/>
  <c r="I3564" i="5"/>
  <c r="H3564" i="5"/>
  <c r="G3564" i="5"/>
  <c r="F3564" i="5"/>
  <c r="T3564" i="5"/>
  <c r="E3564" i="5"/>
  <c r="D3564" i="5"/>
  <c r="S3572" i="5"/>
  <c r="C3572" i="5"/>
  <c r="R3572" i="5"/>
  <c r="J3572" i="5"/>
  <c r="I3572" i="5"/>
  <c r="H3572" i="5"/>
  <c r="G3572" i="5"/>
  <c r="F3572" i="5"/>
  <c r="D3572" i="5"/>
  <c r="T3572" i="5"/>
  <c r="E3572" i="5"/>
  <c r="S3580" i="5"/>
  <c r="C3580" i="5"/>
  <c r="R3580" i="5"/>
  <c r="J3580" i="5"/>
  <c r="I3580" i="5"/>
  <c r="H3580" i="5"/>
  <c r="G3580" i="5"/>
  <c r="F3580" i="5"/>
  <c r="T3580" i="5"/>
  <c r="E3580" i="5"/>
  <c r="D3580" i="5"/>
  <c r="C3588" i="5"/>
  <c r="J3588" i="5"/>
  <c r="S3604" i="5"/>
  <c r="C3604" i="5"/>
  <c r="R3604" i="5"/>
  <c r="J3604" i="5"/>
  <c r="I3604" i="5"/>
  <c r="H3604" i="5"/>
  <c r="G3604" i="5"/>
  <c r="F3604" i="5"/>
  <c r="D3604" i="5"/>
  <c r="T3604" i="5"/>
  <c r="E3604" i="5"/>
  <c r="S3612" i="5"/>
  <c r="C3612" i="5"/>
  <c r="R3612" i="5"/>
  <c r="J3612" i="5"/>
  <c r="I3612" i="5"/>
  <c r="H3612" i="5"/>
  <c r="G3612" i="5"/>
  <c r="F3612" i="5"/>
  <c r="T3612" i="5"/>
  <c r="E3612" i="5"/>
  <c r="D3612" i="5"/>
  <c r="M3612" i="5" s="1"/>
  <c r="G3644" i="5"/>
  <c r="F3644" i="5"/>
  <c r="E3644" i="5"/>
  <c r="T3644" i="5"/>
  <c r="D3644" i="5"/>
  <c r="M3644" i="5" s="1"/>
  <c r="S3644" i="5"/>
  <c r="C3644" i="5"/>
  <c r="R3644" i="5"/>
  <c r="J3644" i="5"/>
  <c r="I3644" i="5"/>
  <c r="H3644" i="5"/>
  <c r="G3652" i="5"/>
  <c r="F3652" i="5"/>
  <c r="E3652" i="5"/>
  <c r="T3652" i="5"/>
  <c r="S3652" i="5"/>
  <c r="C3652" i="5"/>
  <c r="R3652" i="5"/>
  <c r="J3652" i="5"/>
  <c r="I3652" i="5"/>
  <c r="H3652" i="5"/>
  <c r="G3660" i="5"/>
  <c r="F3660" i="5"/>
  <c r="E3660" i="5"/>
  <c r="T3660" i="5"/>
  <c r="D3660" i="5"/>
  <c r="P3660" i="5" s="1"/>
  <c r="S3660" i="5"/>
  <c r="C3660" i="5"/>
  <c r="R3660" i="5"/>
  <c r="J3660" i="5"/>
  <c r="I3660" i="5"/>
  <c r="H3660" i="5"/>
  <c r="G3668" i="5"/>
  <c r="F3668" i="5"/>
  <c r="E3668" i="5"/>
  <c r="T3668" i="5"/>
  <c r="D3668" i="5"/>
  <c r="P3668" i="5" s="1"/>
  <c r="S3668" i="5"/>
  <c r="C3668" i="5"/>
  <c r="R3668" i="5"/>
  <c r="J3668" i="5"/>
  <c r="I3668" i="5"/>
  <c r="H3668" i="5"/>
  <c r="G3676" i="5"/>
  <c r="F3676" i="5"/>
  <c r="E3676" i="5"/>
  <c r="T3676" i="5"/>
  <c r="D3676" i="5"/>
  <c r="O3676" i="5" s="1"/>
  <c r="S3676" i="5"/>
  <c r="C3676" i="5"/>
  <c r="R3676" i="5"/>
  <c r="J3676" i="5"/>
  <c r="I3676" i="5"/>
  <c r="H3676" i="5"/>
  <c r="G3684" i="5"/>
  <c r="F3684" i="5"/>
  <c r="E3684" i="5"/>
  <c r="T3684" i="5"/>
  <c r="D3684" i="5"/>
  <c r="S3684" i="5"/>
  <c r="C3684" i="5"/>
  <c r="R3684" i="5"/>
  <c r="J3684" i="5"/>
  <c r="I3684" i="5"/>
  <c r="H3684" i="5"/>
  <c r="G3692" i="5"/>
  <c r="F3692" i="5"/>
  <c r="E3692" i="5"/>
  <c r="T3692" i="5"/>
  <c r="D3692" i="5"/>
  <c r="M3692" i="5" s="1"/>
  <c r="S3692" i="5"/>
  <c r="C3692" i="5"/>
  <c r="R3692" i="5"/>
  <c r="J3692" i="5"/>
  <c r="I3692" i="5"/>
  <c r="H3692" i="5"/>
  <c r="G3700" i="5"/>
  <c r="F3700" i="5"/>
  <c r="E3700" i="5"/>
  <c r="T3700" i="5"/>
  <c r="D3700" i="5"/>
  <c r="P3700" i="5" s="1"/>
  <c r="S3700" i="5"/>
  <c r="C3700" i="5"/>
  <c r="R3700" i="5"/>
  <c r="J3700" i="5"/>
  <c r="I3700" i="5"/>
  <c r="H3700" i="5"/>
  <c r="G3708" i="5"/>
  <c r="F3708" i="5"/>
  <c r="E3708" i="5"/>
  <c r="T3708" i="5"/>
  <c r="D3708" i="5"/>
  <c r="O3708" i="5" s="1"/>
  <c r="S3708" i="5"/>
  <c r="C3708" i="5"/>
  <c r="R3708" i="5"/>
  <c r="J3708" i="5"/>
  <c r="I3708" i="5"/>
  <c r="H3708" i="5"/>
  <c r="G3724" i="5"/>
  <c r="F3724" i="5"/>
  <c r="E3724" i="5"/>
  <c r="T3724" i="5"/>
  <c r="D3724" i="5"/>
  <c r="S3724" i="5"/>
  <c r="C3724" i="5"/>
  <c r="R3724" i="5"/>
  <c r="J3724" i="5"/>
  <c r="I3724" i="5"/>
  <c r="H3724" i="5"/>
  <c r="G3732" i="5"/>
  <c r="F3732" i="5"/>
  <c r="E3732" i="5"/>
  <c r="T3732" i="5"/>
  <c r="D3732" i="5"/>
  <c r="N3732" i="5" s="1"/>
  <c r="S3732" i="5"/>
  <c r="C3732" i="5"/>
  <c r="R3732" i="5"/>
  <c r="J3732" i="5"/>
  <c r="I3732" i="5"/>
  <c r="H3732" i="5"/>
  <c r="G3740" i="5"/>
  <c r="F3740" i="5"/>
  <c r="E3740" i="5"/>
  <c r="T3740" i="5"/>
  <c r="D3740" i="5"/>
  <c r="S3740" i="5"/>
  <c r="C3740" i="5"/>
  <c r="R3740" i="5"/>
  <c r="J3740" i="5"/>
  <c r="I3740" i="5"/>
  <c r="H3740" i="5"/>
  <c r="F3748" i="5"/>
  <c r="E3748" i="5"/>
  <c r="T3748" i="5"/>
  <c r="D3748" i="5"/>
  <c r="K3748" i="5" s="1"/>
  <c r="S3748" i="5"/>
  <c r="C3748" i="5"/>
  <c r="R3748" i="5"/>
  <c r="I3748" i="5"/>
  <c r="H3748" i="5"/>
  <c r="G3756" i="5"/>
  <c r="F3756" i="5"/>
  <c r="E3756" i="5"/>
  <c r="T3756" i="5"/>
  <c r="D3756" i="5"/>
  <c r="S3756" i="5"/>
  <c r="C3756" i="5"/>
  <c r="R3756" i="5"/>
  <c r="J3756" i="5"/>
  <c r="I3756" i="5"/>
  <c r="H3756" i="5"/>
  <c r="G3764" i="5"/>
  <c r="F3764" i="5"/>
  <c r="E3764" i="5"/>
  <c r="T3764" i="5"/>
  <c r="D3764" i="5"/>
  <c r="S3764" i="5"/>
  <c r="C3764" i="5"/>
  <c r="R3764" i="5"/>
  <c r="J3764" i="5"/>
  <c r="I3764" i="5"/>
  <c r="H3764" i="5"/>
  <c r="G3772" i="5"/>
  <c r="F3772" i="5"/>
  <c r="E3772" i="5"/>
  <c r="T3772" i="5"/>
  <c r="D3772" i="5"/>
  <c r="M3772" i="5" s="1"/>
  <c r="S3772" i="5"/>
  <c r="C3772" i="5"/>
  <c r="R3772" i="5"/>
  <c r="J3772" i="5"/>
  <c r="I3772" i="5"/>
  <c r="H3772" i="5"/>
  <c r="G3788" i="5"/>
  <c r="F3788" i="5"/>
  <c r="E3788" i="5"/>
  <c r="T3788" i="5"/>
  <c r="D3788" i="5"/>
  <c r="P3788" i="5" s="1"/>
  <c r="S3788" i="5"/>
  <c r="C3788" i="5"/>
  <c r="R3788" i="5"/>
  <c r="J3788" i="5"/>
  <c r="I3788" i="5"/>
  <c r="H3788" i="5"/>
  <c r="G3796" i="5"/>
  <c r="F3796" i="5"/>
  <c r="E3796" i="5"/>
  <c r="T3796" i="5"/>
  <c r="D3796" i="5"/>
  <c r="O3796" i="5" s="1"/>
  <c r="S3796" i="5"/>
  <c r="C3796" i="5"/>
  <c r="R3796" i="5"/>
  <c r="J3796" i="5"/>
  <c r="I3796" i="5"/>
  <c r="H3796" i="5"/>
  <c r="G3804" i="5"/>
  <c r="F3804" i="5"/>
  <c r="E3804" i="5"/>
  <c r="T3804" i="5"/>
  <c r="D3804" i="5"/>
  <c r="O3804" i="5" s="1"/>
  <c r="S3804" i="5"/>
  <c r="C3804" i="5"/>
  <c r="R3804" i="5"/>
  <c r="J3804" i="5"/>
  <c r="I3804" i="5"/>
  <c r="H3804" i="5"/>
  <c r="G3812" i="5"/>
  <c r="F3812" i="5"/>
  <c r="E3812" i="5"/>
  <c r="T3812" i="5"/>
  <c r="D3812" i="5"/>
  <c r="N3812" i="5" s="1"/>
  <c r="S3812" i="5"/>
  <c r="C3812" i="5"/>
  <c r="R3812" i="5"/>
  <c r="J3812" i="5"/>
  <c r="I3812" i="5"/>
  <c r="H3812" i="5"/>
  <c r="G3820" i="5"/>
  <c r="F3820" i="5"/>
  <c r="E3820" i="5"/>
  <c r="T3820" i="5"/>
  <c r="D3820" i="5"/>
  <c r="O3820" i="5" s="1"/>
  <c r="S3820" i="5"/>
  <c r="C3820" i="5"/>
  <c r="R3820" i="5"/>
  <c r="J3820" i="5"/>
  <c r="I3820" i="5"/>
  <c r="H3820" i="5"/>
  <c r="G3836" i="5"/>
  <c r="F3836" i="5"/>
  <c r="E3836" i="5"/>
  <c r="T3836" i="5"/>
  <c r="D3836" i="5"/>
  <c r="S3836" i="5"/>
  <c r="C3836" i="5"/>
  <c r="R3836" i="5"/>
  <c r="J3836" i="5"/>
  <c r="I3836" i="5"/>
  <c r="H3836" i="5"/>
  <c r="G3852" i="5"/>
  <c r="F3852" i="5"/>
  <c r="E3852" i="5"/>
  <c r="T3852" i="5"/>
  <c r="D3852" i="5"/>
  <c r="S3852" i="5"/>
  <c r="C3852" i="5"/>
  <c r="R3852" i="5"/>
  <c r="J3852" i="5"/>
  <c r="I3852" i="5"/>
  <c r="H3852" i="5"/>
  <c r="G3860" i="5"/>
  <c r="F3860" i="5"/>
  <c r="E3860" i="5"/>
  <c r="T3860" i="5"/>
  <c r="D3860" i="5"/>
  <c r="N3860" i="5" s="1"/>
  <c r="S3860" i="5"/>
  <c r="C3860" i="5"/>
  <c r="R3860" i="5"/>
  <c r="J3860" i="5"/>
  <c r="I3860" i="5"/>
  <c r="H3860" i="5"/>
  <c r="E3876" i="5"/>
  <c r="T3876" i="5"/>
  <c r="D3876" i="5"/>
  <c r="K3876" i="5" s="1"/>
  <c r="S3876" i="5"/>
  <c r="C3876" i="5"/>
  <c r="H3876" i="5"/>
  <c r="G3876" i="5"/>
  <c r="I3876" i="5"/>
  <c r="F3876" i="5"/>
  <c r="R3876" i="5"/>
  <c r="J3876" i="5"/>
  <c r="E3884" i="5"/>
  <c r="T3884" i="5"/>
  <c r="D3884" i="5"/>
  <c r="N3884" i="5" s="1"/>
  <c r="S3884" i="5"/>
  <c r="C3884" i="5"/>
  <c r="R3884" i="5"/>
  <c r="J3884" i="5"/>
  <c r="I3884" i="5"/>
  <c r="H3884" i="5"/>
  <c r="G3884" i="5"/>
  <c r="F3884" i="5"/>
  <c r="C3892" i="5"/>
  <c r="E3900" i="5"/>
  <c r="T3900" i="5"/>
  <c r="D3900" i="5"/>
  <c r="S3900" i="5"/>
  <c r="C3900" i="5"/>
  <c r="R3900" i="5"/>
  <c r="J3900" i="5"/>
  <c r="I3900" i="5"/>
  <c r="H3900" i="5"/>
  <c r="G3900" i="5"/>
  <c r="F3900" i="5"/>
  <c r="E3908" i="5"/>
  <c r="T3908" i="5"/>
  <c r="D3908" i="5"/>
  <c r="O3908" i="5" s="1"/>
  <c r="S3908" i="5"/>
  <c r="C3908" i="5"/>
  <c r="J3908" i="5"/>
  <c r="I3908" i="5"/>
  <c r="H3908" i="5"/>
  <c r="G3908" i="5"/>
  <c r="F3908" i="5"/>
  <c r="E3916" i="5"/>
  <c r="T3916" i="5"/>
  <c r="D3916" i="5"/>
  <c r="S3916" i="5"/>
  <c r="C3916" i="5"/>
  <c r="R3916" i="5"/>
  <c r="J3916" i="5"/>
  <c r="I3916" i="5"/>
  <c r="H3916" i="5"/>
  <c r="G3916" i="5"/>
  <c r="F3916" i="5"/>
  <c r="E3924" i="5"/>
  <c r="T3924" i="5"/>
  <c r="D3924" i="5"/>
  <c r="N3924" i="5" s="1"/>
  <c r="S3924" i="5"/>
  <c r="C3924" i="5"/>
  <c r="R3924" i="5"/>
  <c r="J3924" i="5"/>
  <c r="I3924" i="5"/>
  <c r="H3924" i="5"/>
  <c r="G3924" i="5"/>
  <c r="F3924" i="5"/>
  <c r="E3932" i="5"/>
  <c r="T3932" i="5"/>
  <c r="D3932" i="5"/>
  <c r="N3932" i="5" s="1"/>
  <c r="S3932" i="5"/>
  <c r="C3932" i="5"/>
  <c r="R3932" i="5"/>
  <c r="J3932" i="5"/>
  <c r="I3932" i="5"/>
  <c r="H3932" i="5"/>
  <c r="G3932" i="5"/>
  <c r="F3932" i="5"/>
  <c r="E3940" i="5"/>
  <c r="T3940" i="5"/>
  <c r="D3940" i="5"/>
  <c r="P3940" i="5" s="1"/>
  <c r="S3940" i="5"/>
  <c r="C3940" i="5"/>
  <c r="R3940" i="5"/>
  <c r="J3940" i="5"/>
  <c r="I3940" i="5"/>
  <c r="H3940" i="5"/>
  <c r="G3940" i="5"/>
  <c r="F3940" i="5"/>
  <c r="E3948" i="5"/>
  <c r="T3948" i="5"/>
  <c r="D3948" i="5"/>
  <c r="L3948" i="5" s="1"/>
  <c r="S3948" i="5"/>
  <c r="C3948" i="5"/>
  <c r="R3948" i="5"/>
  <c r="J3948" i="5"/>
  <c r="I3948" i="5"/>
  <c r="H3948" i="5"/>
  <c r="G3948" i="5"/>
  <c r="F3948" i="5"/>
  <c r="E3956" i="5"/>
  <c r="T3956" i="5"/>
  <c r="D3956" i="5"/>
  <c r="Q3956" i="5" s="1"/>
  <c r="S3956" i="5"/>
  <c r="C3956" i="5"/>
  <c r="R3956" i="5"/>
  <c r="J3956" i="5"/>
  <c r="I3956" i="5"/>
  <c r="H3956" i="5"/>
  <c r="G3956" i="5"/>
  <c r="N3956" i="5"/>
  <c r="F3956" i="5"/>
  <c r="E3964" i="5"/>
  <c r="T3964" i="5"/>
  <c r="D3964" i="5"/>
  <c r="O3964" i="5" s="1"/>
  <c r="S3964" i="5"/>
  <c r="C3964" i="5"/>
  <c r="R3964" i="5"/>
  <c r="J3964" i="5"/>
  <c r="I3964" i="5"/>
  <c r="H3964" i="5"/>
  <c r="G3964" i="5"/>
  <c r="F3964" i="5"/>
  <c r="T3972" i="5"/>
  <c r="D3972" i="5"/>
  <c r="C3972" i="5"/>
  <c r="I3988" i="5"/>
  <c r="H3988" i="5"/>
  <c r="G3988" i="5"/>
  <c r="T3988" i="5"/>
  <c r="D3988" i="5"/>
  <c r="Q3988" i="5" s="1"/>
  <c r="F3988" i="5"/>
  <c r="E3988" i="5"/>
  <c r="S3988" i="5"/>
  <c r="C3988" i="5"/>
  <c r="R3988" i="5"/>
  <c r="J3988" i="5"/>
  <c r="I4004" i="5"/>
  <c r="H4004" i="5"/>
  <c r="G4004" i="5"/>
  <c r="F4004" i="5"/>
  <c r="E4004" i="5"/>
  <c r="T4004" i="5"/>
  <c r="D4004" i="5"/>
  <c r="K4004" i="5" s="1"/>
  <c r="S4004" i="5"/>
  <c r="R4004" i="5"/>
  <c r="J4004" i="5"/>
  <c r="C4004" i="5"/>
  <c r="I4012" i="5"/>
  <c r="H4012" i="5"/>
  <c r="G4012" i="5"/>
  <c r="F4012" i="5"/>
  <c r="E4012" i="5"/>
  <c r="T4012" i="5"/>
  <c r="D4012" i="5"/>
  <c r="M4012" i="5" s="1"/>
  <c r="S4012" i="5"/>
  <c r="R4012" i="5"/>
  <c r="J4012" i="5"/>
  <c r="C4012" i="5"/>
  <c r="I4020" i="5"/>
  <c r="H4020" i="5"/>
  <c r="G4020" i="5"/>
  <c r="F4020" i="5"/>
  <c r="E4020" i="5"/>
  <c r="T4020" i="5"/>
  <c r="D4020" i="5"/>
  <c r="S4020" i="5"/>
  <c r="R4020" i="5"/>
  <c r="J4020" i="5"/>
  <c r="C4020" i="5"/>
  <c r="I4028" i="5"/>
  <c r="H4028" i="5"/>
  <c r="G4028" i="5"/>
  <c r="F4028" i="5"/>
  <c r="E4028" i="5"/>
  <c r="T4028" i="5"/>
  <c r="D4028" i="5"/>
  <c r="M4028" i="5" s="1"/>
  <c r="S4028" i="5"/>
  <c r="R4028" i="5"/>
  <c r="J4028" i="5"/>
  <c r="C4028" i="5"/>
  <c r="I4044" i="5"/>
  <c r="H4044" i="5"/>
  <c r="G4044" i="5"/>
  <c r="F4044" i="5"/>
  <c r="E4044" i="5"/>
  <c r="T4044" i="5"/>
  <c r="D4044" i="5"/>
  <c r="S4044" i="5"/>
  <c r="R4044" i="5"/>
  <c r="J4044" i="5"/>
  <c r="C4044" i="5"/>
  <c r="F4052" i="5"/>
  <c r="S4052" i="5"/>
  <c r="J4052" i="5"/>
  <c r="C4052" i="5"/>
  <c r="I4060" i="5"/>
  <c r="H4060" i="5"/>
  <c r="G4060" i="5"/>
  <c r="F4060" i="5"/>
  <c r="E4060" i="5"/>
  <c r="T4060" i="5"/>
  <c r="D4060" i="5"/>
  <c r="O4060" i="5" s="1"/>
  <c r="S4060" i="5"/>
  <c r="R4060" i="5"/>
  <c r="J4060" i="5"/>
  <c r="C4060" i="5"/>
  <c r="I4076" i="5"/>
  <c r="H4076" i="5"/>
  <c r="G4076" i="5"/>
  <c r="F4076" i="5"/>
  <c r="E4076" i="5"/>
  <c r="T4076" i="5"/>
  <c r="D4076" i="5"/>
  <c r="O4076" i="5" s="1"/>
  <c r="S4076" i="5"/>
  <c r="R4076" i="5"/>
  <c r="J4076" i="5"/>
  <c r="C4076" i="5"/>
  <c r="I4084" i="5"/>
  <c r="H4084" i="5"/>
  <c r="G4084" i="5"/>
  <c r="F4084" i="5"/>
  <c r="E4084" i="5"/>
  <c r="T4084" i="5"/>
  <c r="D4084" i="5"/>
  <c r="S4084" i="5"/>
  <c r="R4084" i="5"/>
  <c r="J4084" i="5"/>
  <c r="C4084" i="5"/>
  <c r="G4100" i="5"/>
  <c r="F4100" i="5"/>
  <c r="E4100" i="5"/>
  <c r="T4100" i="5"/>
  <c r="D4100" i="5"/>
  <c r="P4100" i="5" s="1"/>
  <c r="S4100" i="5"/>
  <c r="C4100" i="5"/>
  <c r="R4100" i="5"/>
  <c r="J4100" i="5"/>
  <c r="I4100" i="5"/>
  <c r="H4100" i="5"/>
  <c r="G4108" i="5"/>
  <c r="G4116" i="5"/>
  <c r="F4116" i="5"/>
  <c r="E4116" i="5"/>
  <c r="T4116" i="5"/>
  <c r="D4116" i="5"/>
  <c r="S4116" i="5"/>
  <c r="C4116" i="5"/>
  <c r="R4116" i="5"/>
  <c r="J4116" i="5"/>
  <c r="I4116" i="5"/>
  <c r="H4116" i="5"/>
  <c r="G4124" i="5"/>
  <c r="F4124" i="5"/>
  <c r="E4124" i="5"/>
  <c r="T4124" i="5"/>
  <c r="D4124" i="5"/>
  <c r="Q4124" i="5" s="1"/>
  <c r="S4124" i="5"/>
  <c r="C4124" i="5"/>
  <c r="R4124" i="5"/>
  <c r="J4124" i="5"/>
  <c r="I4124" i="5"/>
  <c r="H4124" i="5"/>
  <c r="G4148" i="5"/>
  <c r="F4148" i="5"/>
  <c r="E4148" i="5"/>
  <c r="T4148" i="5"/>
  <c r="D4148" i="5"/>
  <c r="K4148" i="5" s="1"/>
  <c r="S4148" i="5"/>
  <c r="C4148" i="5"/>
  <c r="R4148" i="5"/>
  <c r="J4148" i="5"/>
  <c r="I4148" i="5"/>
  <c r="H4148" i="5"/>
  <c r="G4156" i="5"/>
  <c r="F4156" i="5"/>
  <c r="E4156" i="5"/>
  <c r="T4156" i="5"/>
  <c r="D4156" i="5"/>
  <c r="O4156" i="5" s="1"/>
  <c r="S4156" i="5"/>
  <c r="C4156" i="5"/>
  <c r="R4156" i="5"/>
  <c r="J4156" i="5"/>
  <c r="I4156" i="5"/>
  <c r="H4156" i="5"/>
  <c r="G4164" i="5"/>
  <c r="F4164" i="5"/>
  <c r="E4164" i="5"/>
  <c r="T4164" i="5"/>
  <c r="D4164" i="5"/>
  <c r="S4164" i="5"/>
  <c r="C4164" i="5"/>
  <c r="R4164" i="5"/>
  <c r="J4164" i="5"/>
  <c r="I4164" i="5"/>
  <c r="H4164" i="5"/>
  <c r="G4180" i="5"/>
  <c r="F4180" i="5"/>
  <c r="E4180" i="5"/>
  <c r="T4180" i="5"/>
  <c r="D4180" i="5"/>
  <c r="P4180" i="5" s="1"/>
  <c r="S4180" i="5"/>
  <c r="C4180" i="5"/>
  <c r="R4180" i="5"/>
  <c r="J4180" i="5"/>
  <c r="I4180" i="5"/>
  <c r="H4180" i="5"/>
  <c r="G4188" i="5"/>
  <c r="F4188" i="5"/>
  <c r="E4188" i="5"/>
  <c r="T4188" i="5"/>
  <c r="D4188" i="5"/>
  <c r="S4188" i="5"/>
  <c r="C4188" i="5"/>
  <c r="R4188" i="5"/>
  <c r="J4188" i="5"/>
  <c r="I4188" i="5"/>
  <c r="H4188" i="5"/>
  <c r="R4196" i="5"/>
  <c r="J4196" i="5"/>
  <c r="H4196" i="5"/>
  <c r="S4196" i="5"/>
  <c r="G4196" i="5"/>
  <c r="F4196" i="5"/>
  <c r="E4196" i="5"/>
  <c r="D4196" i="5"/>
  <c r="P4196" i="5" s="1"/>
  <c r="C4196" i="5"/>
  <c r="T4196" i="5"/>
  <c r="I4196" i="5"/>
  <c r="R4204" i="5"/>
  <c r="J4204" i="5"/>
  <c r="I4204" i="5"/>
  <c r="H4204" i="5"/>
  <c r="G4204" i="5"/>
  <c r="F4204" i="5"/>
  <c r="E4204" i="5"/>
  <c r="D4204" i="5"/>
  <c r="O4204" i="5" s="1"/>
  <c r="C4204" i="5"/>
  <c r="T4204" i="5"/>
  <c r="S4204" i="5"/>
  <c r="R4212" i="5"/>
  <c r="J4212" i="5"/>
  <c r="I4212" i="5"/>
  <c r="H4212" i="5"/>
  <c r="G4212" i="5"/>
  <c r="F4212" i="5"/>
  <c r="E4212" i="5"/>
  <c r="D4212" i="5"/>
  <c r="C4212" i="5"/>
  <c r="T4212" i="5"/>
  <c r="S4212" i="5"/>
  <c r="R4220" i="5"/>
  <c r="J4220" i="5"/>
  <c r="I4220" i="5"/>
  <c r="H4220" i="5"/>
  <c r="G4220" i="5"/>
  <c r="F4220" i="5"/>
  <c r="E4220" i="5"/>
  <c r="D4220" i="5"/>
  <c r="O4220" i="5" s="1"/>
  <c r="C4220" i="5"/>
  <c r="T4220" i="5"/>
  <c r="S4220" i="5"/>
  <c r="R4228" i="5"/>
  <c r="J4228" i="5"/>
  <c r="I4228" i="5"/>
  <c r="H4228" i="5"/>
  <c r="G4228" i="5"/>
  <c r="F4228" i="5"/>
  <c r="E4228" i="5"/>
  <c r="D4228" i="5"/>
  <c r="P4228" i="5" s="1"/>
  <c r="C4228" i="5"/>
  <c r="T4228" i="5"/>
  <c r="S4228" i="5"/>
  <c r="R4244" i="5"/>
  <c r="J4244" i="5"/>
  <c r="I4244" i="5"/>
  <c r="H4244" i="5"/>
  <c r="G4244" i="5"/>
  <c r="F4244" i="5"/>
  <c r="E4244" i="5"/>
  <c r="D4244" i="5"/>
  <c r="C4244" i="5"/>
  <c r="T4244" i="5"/>
  <c r="S4244" i="5"/>
  <c r="G4252" i="5"/>
  <c r="E4252" i="5"/>
  <c r="D4252" i="5"/>
  <c r="S4252" i="5"/>
  <c r="R4260" i="5"/>
  <c r="J4260" i="5"/>
  <c r="I4260" i="5"/>
  <c r="H4260" i="5"/>
  <c r="G4260" i="5"/>
  <c r="F4260" i="5"/>
  <c r="E4260" i="5"/>
  <c r="D4260" i="5"/>
  <c r="C4260" i="5"/>
  <c r="T4260" i="5"/>
  <c r="S4260" i="5"/>
  <c r="R4284" i="5"/>
  <c r="J4284" i="5"/>
  <c r="I4284" i="5"/>
  <c r="H4284" i="5"/>
  <c r="G4284" i="5"/>
  <c r="F4284" i="5"/>
  <c r="E4284" i="5"/>
  <c r="D4284" i="5"/>
  <c r="C4284" i="5"/>
  <c r="T4284" i="5"/>
  <c r="S4284" i="5"/>
  <c r="R4292" i="5"/>
  <c r="J4292" i="5"/>
  <c r="I4292" i="5"/>
  <c r="H4292" i="5"/>
  <c r="G4292" i="5"/>
  <c r="F4292" i="5"/>
  <c r="E4292" i="5"/>
  <c r="D4292" i="5"/>
  <c r="O4292" i="5" s="1"/>
  <c r="C4292" i="5"/>
  <c r="T4292" i="5"/>
  <c r="S4292" i="5"/>
  <c r="H4300" i="5"/>
  <c r="T4300" i="5"/>
  <c r="D4300" i="5"/>
  <c r="S4300" i="5"/>
  <c r="I4300" i="5"/>
  <c r="R4300" i="5"/>
  <c r="G4300" i="5"/>
  <c r="F4300" i="5"/>
  <c r="E4300" i="5"/>
  <c r="C4300" i="5"/>
  <c r="J4300" i="5"/>
  <c r="H4308" i="5"/>
  <c r="T4308" i="5"/>
  <c r="D4308" i="5"/>
  <c r="Q4308" i="5" s="1"/>
  <c r="S4308" i="5"/>
  <c r="I4308" i="5"/>
  <c r="R4308" i="5"/>
  <c r="G4308" i="5"/>
  <c r="F4308" i="5"/>
  <c r="E4308" i="5"/>
  <c r="C4308" i="5"/>
  <c r="J4308" i="5"/>
  <c r="H4316" i="5"/>
  <c r="T4316" i="5"/>
  <c r="D4316" i="5"/>
  <c r="P4316" i="5" s="1"/>
  <c r="S4316" i="5"/>
  <c r="I4316" i="5"/>
  <c r="R4316" i="5"/>
  <c r="G4316" i="5"/>
  <c r="F4316" i="5"/>
  <c r="E4316" i="5"/>
  <c r="C4316" i="5"/>
  <c r="J4316" i="5"/>
  <c r="R4324" i="5"/>
  <c r="J4324" i="5"/>
  <c r="I4324" i="5"/>
  <c r="H4324" i="5"/>
  <c r="G4324" i="5"/>
  <c r="F4324" i="5"/>
  <c r="E4324" i="5"/>
  <c r="T4324" i="5"/>
  <c r="D4324" i="5"/>
  <c r="K4324" i="5" s="1"/>
  <c r="C4324" i="5"/>
  <c r="S4324" i="5"/>
  <c r="R4332" i="5"/>
  <c r="J4332" i="5"/>
  <c r="I4332" i="5"/>
  <c r="H4332" i="5"/>
  <c r="F4332" i="5"/>
  <c r="E4332" i="5"/>
  <c r="T4332" i="5"/>
  <c r="D4332" i="5"/>
  <c r="S4332" i="5"/>
  <c r="C4332" i="5"/>
  <c r="R4340" i="5"/>
  <c r="J4340" i="5"/>
  <c r="I4340" i="5"/>
  <c r="H4340" i="5"/>
  <c r="G4340" i="5"/>
  <c r="F4340" i="5"/>
  <c r="E4340" i="5"/>
  <c r="T4340" i="5"/>
  <c r="D4340" i="5"/>
  <c r="C4340" i="5"/>
  <c r="S4340" i="5"/>
  <c r="R4348" i="5"/>
  <c r="J4348" i="5"/>
  <c r="I4348" i="5"/>
  <c r="H4348" i="5"/>
  <c r="G4348" i="5"/>
  <c r="F4348" i="5"/>
  <c r="E4348" i="5"/>
  <c r="T4348" i="5"/>
  <c r="D4348" i="5"/>
  <c r="K4348" i="5" s="1"/>
  <c r="S4348" i="5"/>
  <c r="C4348" i="5"/>
  <c r="R4356" i="5"/>
  <c r="J4356" i="5"/>
  <c r="I4356" i="5"/>
  <c r="H4356" i="5"/>
  <c r="G4356" i="5"/>
  <c r="F4356" i="5"/>
  <c r="E4356" i="5"/>
  <c r="T4356" i="5"/>
  <c r="D4356" i="5"/>
  <c r="K4356" i="5" s="1"/>
  <c r="C4356" i="5"/>
  <c r="S4356" i="5"/>
  <c r="J4364" i="5"/>
  <c r="I4364" i="5"/>
  <c r="H4364" i="5"/>
  <c r="G4364" i="5"/>
  <c r="F4364" i="5"/>
  <c r="E4364" i="5"/>
  <c r="T4364" i="5"/>
  <c r="S4364" i="5"/>
  <c r="C4364" i="5"/>
  <c r="R4380" i="5"/>
  <c r="J4380" i="5"/>
  <c r="I4380" i="5"/>
  <c r="H4380" i="5"/>
  <c r="G4380" i="5"/>
  <c r="F4380" i="5"/>
  <c r="E4380" i="5"/>
  <c r="T4380" i="5"/>
  <c r="D4380" i="5"/>
  <c r="N4380" i="5" s="1"/>
  <c r="S4380" i="5"/>
  <c r="C4380" i="5"/>
  <c r="R4388" i="5"/>
  <c r="J4388" i="5"/>
  <c r="I4388" i="5"/>
  <c r="H4388" i="5"/>
  <c r="G4388" i="5"/>
  <c r="F4388" i="5"/>
  <c r="E4388" i="5"/>
  <c r="T4388" i="5"/>
  <c r="D4388" i="5"/>
  <c r="P4388" i="5" s="1"/>
  <c r="C4388" i="5"/>
  <c r="S4388" i="5"/>
  <c r="R4396" i="5"/>
  <c r="J4396" i="5"/>
  <c r="I4396" i="5"/>
  <c r="H4396" i="5"/>
  <c r="G4396" i="5"/>
  <c r="F4396" i="5"/>
  <c r="E4396" i="5"/>
  <c r="T4396" i="5"/>
  <c r="D4396" i="5"/>
  <c r="S4396" i="5"/>
  <c r="C4396" i="5"/>
  <c r="G4404" i="5"/>
  <c r="S4404" i="5"/>
  <c r="J4404" i="5"/>
  <c r="T4404" i="5"/>
  <c r="H4404" i="5"/>
  <c r="R4404" i="5"/>
  <c r="F4404" i="5"/>
  <c r="E4404" i="5"/>
  <c r="D4404" i="5"/>
  <c r="P4404" i="5" s="1"/>
  <c r="C4404" i="5"/>
  <c r="H4412" i="5"/>
  <c r="G4412" i="5"/>
  <c r="F4412" i="5"/>
  <c r="E4412" i="5"/>
  <c r="T4412" i="5"/>
  <c r="D4412" i="5"/>
  <c r="Q4412" i="5" s="1"/>
  <c r="S4412" i="5"/>
  <c r="C4412" i="5"/>
  <c r="R4412" i="5"/>
  <c r="J4412" i="5"/>
  <c r="I4412" i="5"/>
  <c r="H4420" i="5"/>
  <c r="G4420" i="5"/>
  <c r="F4420" i="5"/>
  <c r="E4420" i="5"/>
  <c r="T4420" i="5"/>
  <c r="D4420" i="5"/>
  <c r="S4420" i="5"/>
  <c r="C4420" i="5"/>
  <c r="R4420" i="5"/>
  <c r="J4420" i="5"/>
  <c r="I4420" i="5"/>
  <c r="H4428" i="5"/>
  <c r="G4428" i="5"/>
  <c r="F4428" i="5"/>
  <c r="E4428" i="5"/>
  <c r="T4428" i="5"/>
  <c r="D4428" i="5"/>
  <c r="S4428" i="5"/>
  <c r="C4428" i="5"/>
  <c r="R4428" i="5"/>
  <c r="J4428" i="5"/>
  <c r="I4428" i="5"/>
  <c r="H4436" i="5"/>
  <c r="G4436" i="5"/>
  <c r="F4436" i="5"/>
  <c r="E4436" i="5"/>
  <c r="T4436" i="5"/>
  <c r="D4436" i="5"/>
  <c r="S4436" i="5"/>
  <c r="C4436" i="5"/>
  <c r="R4436" i="5"/>
  <c r="J4436" i="5"/>
  <c r="I4436" i="5"/>
  <c r="H4452" i="5"/>
  <c r="G4452" i="5"/>
  <c r="F4452" i="5"/>
  <c r="E4452" i="5"/>
  <c r="T4452" i="5"/>
  <c r="D4452" i="5"/>
  <c r="O4452" i="5" s="1"/>
  <c r="S4452" i="5"/>
  <c r="C4452" i="5"/>
  <c r="R4452" i="5"/>
  <c r="J4452" i="5"/>
  <c r="I4452" i="5"/>
  <c r="J4460" i="5"/>
  <c r="H4476" i="5"/>
  <c r="G4476" i="5"/>
  <c r="F4476" i="5"/>
  <c r="E4476" i="5"/>
  <c r="T4476" i="5"/>
  <c r="D4476" i="5"/>
  <c r="S4476" i="5"/>
  <c r="C4476" i="5"/>
  <c r="R4476" i="5"/>
  <c r="J4476" i="5"/>
  <c r="I4476" i="5"/>
  <c r="H4484" i="5"/>
  <c r="G4484" i="5"/>
  <c r="F4484" i="5"/>
  <c r="E4484" i="5"/>
  <c r="T4484" i="5"/>
  <c r="D4484" i="5"/>
  <c r="N4484" i="5" s="1"/>
  <c r="S4484" i="5"/>
  <c r="C4484" i="5"/>
  <c r="R4484" i="5"/>
  <c r="J4484" i="5"/>
  <c r="I4484" i="5"/>
  <c r="H4492" i="5"/>
  <c r="G4492" i="5"/>
  <c r="F4492" i="5"/>
  <c r="E4492" i="5"/>
  <c r="T4492" i="5"/>
  <c r="D4492" i="5"/>
  <c r="P4492" i="5" s="1"/>
  <c r="S4492" i="5"/>
  <c r="C4492" i="5"/>
  <c r="R4492" i="5"/>
  <c r="J4492" i="5"/>
  <c r="I4492" i="5"/>
  <c r="H4500" i="5"/>
  <c r="G4500" i="5"/>
  <c r="F4500" i="5"/>
  <c r="E4500" i="5"/>
  <c r="T4500" i="5"/>
  <c r="D4500" i="5"/>
  <c r="O4500" i="5" s="1"/>
  <c r="S4500" i="5"/>
  <c r="C4500" i="5"/>
  <c r="R4500" i="5"/>
  <c r="J4500" i="5"/>
  <c r="I4500" i="5"/>
  <c r="H4508" i="5"/>
  <c r="G4508" i="5"/>
  <c r="F4508" i="5"/>
  <c r="E4508" i="5"/>
  <c r="T4508" i="5"/>
  <c r="D4508" i="5"/>
  <c r="S4508" i="5"/>
  <c r="C4508" i="5"/>
  <c r="R4508" i="5"/>
  <c r="J4508" i="5"/>
  <c r="I4508" i="5"/>
  <c r="F4524" i="5"/>
  <c r="E4524" i="5"/>
  <c r="T4524" i="5"/>
  <c r="D4524" i="5"/>
  <c r="O4524" i="5" s="1"/>
  <c r="R4524" i="5"/>
  <c r="J4524" i="5"/>
  <c r="I4524" i="5"/>
  <c r="S4524" i="5"/>
  <c r="H4524" i="5"/>
  <c r="G4524" i="5"/>
  <c r="C4524" i="5"/>
  <c r="F4548" i="5"/>
  <c r="E4548" i="5"/>
  <c r="T4548" i="5"/>
  <c r="D4548" i="5"/>
  <c r="P4548" i="5" s="1"/>
  <c r="S4548" i="5"/>
  <c r="R4548" i="5"/>
  <c r="J4548" i="5"/>
  <c r="I4548" i="5"/>
  <c r="H4548" i="5"/>
  <c r="G4548" i="5"/>
  <c r="C4548" i="5"/>
  <c r="F4556" i="5"/>
  <c r="E4556" i="5"/>
  <c r="T4556" i="5"/>
  <c r="D4556" i="5"/>
  <c r="Q4556" i="5" s="1"/>
  <c r="S4556" i="5"/>
  <c r="C4556" i="5"/>
  <c r="R4556" i="5"/>
  <c r="J4556" i="5"/>
  <c r="I4556" i="5"/>
  <c r="H4556" i="5"/>
  <c r="G4556" i="5"/>
  <c r="F4564" i="5"/>
  <c r="E4564" i="5"/>
  <c r="T4564" i="5"/>
  <c r="D4564" i="5"/>
  <c r="M4564" i="5" s="1"/>
  <c r="S4564" i="5"/>
  <c r="C4564" i="5"/>
  <c r="R4564" i="5"/>
  <c r="J4564" i="5"/>
  <c r="I4564" i="5"/>
  <c r="H4564" i="5"/>
  <c r="G4564" i="5"/>
  <c r="F4572" i="5"/>
  <c r="E4572" i="5"/>
  <c r="T4572" i="5"/>
  <c r="D4572" i="5"/>
  <c r="P4572" i="5" s="1"/>
  <c r="S4572" i="5"/>
  <c r="C4572" i="5"/>
  <c r="R4572" i="5"/>
  <c r="J4572" i="5"/>
  <c r="I4572" i="5"/>
  <c r="H4572" i="5"/>
  <c r="G4572" i="5"/>
  <c r="F4580" i="5"/>
  <c r="E4580" i="5"/>
  <c r="T4580" i="5"/>
  <c r="D4580" i="5"/>
  <c r="L4580" i="5" s="1"/>
  <c r="S4580" i="5"/>
  <c r="C4580" i="5"/>
  <c r="R4580" i="5"/>
  <c r="J4580" i="5"/>
  <c r="I4580" i="5"/>
  <c r="H4580" i="5"/>
  <c r="G4580" i="5"/>
  <c r="F4588" i="5"/>
  <c r="E4588" i="5"/>
  <c r="T4588" i="5"/>
  <c r="D4588" i="5"/>
  <c r="Q4588" i="5" s="1"/>
  <c r="S4588" i="5"/>
  <c r="C4588" i="5"/>
  <c r="R4588" i="5"/>
  <c r="J4588" i="5"/>
  <c r="I4588" i="5"/>
  <c r="H4588" i="5"/>
  <c r="G4588" i="5"/>
  <c r="E4596" i="5"/>
  <c r="D4596" i="5"/>
  <c r="H4596" i="5"/>
  <c r="E4604" i="5"/>
  <c r="T4604" i="5"/>
  <c r="D4604" i="5"/>
  <c r="Q4604" i="5" s="1"/>
  <c r="G4604" i="5"/>
  <c r="F4612" i="5"/>
  <c r="E4612" i="5"/>
  <c r="T4612" i="5"/>
  <c r="D4612" i="5"/>
  <c r="Q4612" i="5" s="1"/>
  <c r="S4612" i="5"/>
  <c r="C4612" i="5"/>
  <c r="R4612" i="5"/>
  <c r="J4612" i="5"/>
  <c r="I4612" i="5"/>
  <c r="H4612" i="5"/>
  <c r="G4612" i="5"/>
  <c r="F4620" i="5"/>
  <c r="E4620" i="5"/>
  <c r="T4620" i="5"/>
  <c r="D4620" i="5"/>
  <c r="P4620" i="5" s="1"/>
  <c r="S4620" i="5"/>
  <c r="C4620" i="5"/>
  <c r="R4620" i="5"/>
  <c r="J4620" i="5"/>
  <c r="I4620" i="5"/>
  <c r="H4620" i="5"/>
  <c r="G4620" i="5"/>
  <c r="F4628" i="5"/>
  <c r="E4628" i="5"/>
  <c r="T4628" i="5"/>
  <c r="D4628" i="5"/>
  <c r="S4628" i="5"/>
  <c r="C4628" i="5"/>
  <c r="R4628" i="5"/>
  <c r="J4628" i="5"/>
  <c r="I4628" i="5"/>
  <c r="H4628" i="5"/>
  <c r="G4628" i="5"/>
  <c r="S4636" i="5"/>
  <c r="C4636" i="5"/>
  <c r="I4636" i="5"/>
  <c r="D4636" i="5"/>
  <c r="M4636" i="5" s="1"/>
  <c r="J4636" i="5"/>
  <c r="T4636" i="5"/>
  <c r="H4636" i="5"/>
  <c r="R4636" i="5"/>
  <c r="G4636" i="5"/>
  <c r="F4636" i="5"/>
  <c r="E4636" i="5"/>
  <c r="S4644" i="5"/>
  <c r="C4644" i="5"/>
  <c r="R4644" i="5"/>
  <c r="J4644" i="5"/>
  <c r="I4644" i="5"/>
  <c r="H4644" i="5"/>
  <c r="G4644" i="5"/>
  <c r="F4644" i="5"/>
  <c r="E4644" i="5"/>
  <c r="D4644" i="5"/>
  <c r="T4644" i="5"/>
  <c r="S4652" i="5"/>
  <c r="C4652" i="5"/>
  <c r="R4652" i="5"/>
  <c r="J4652" i="5"/>
  <c r="I4652" i="5"/>
  <c r="H4652" i="5"/>
  <c r="G4652" i="5"/>
  <c r="F4652" i="5"/>
  <c r="T4652" i="5"/>
  <c r="E4652" i="5"/>
  <c r="D4652" i="5"/>
  <c r="O4652" i="5" s="1"/>
  <c r="S4668" i="5"/>
  <c r="C4668" i="5"/>
  <c r="R4668" i="5"/>
  <c r="J4668" i="5"/>
  <c r="I4668" i="5"/>
  <c r="H4668" i="5"/>
  <c r="G4668" i="5"/>
  <c r="F4668" i="5"/>
  <c r="T4668" i="5"/>
  <c r="E4668" i="5"/>
  <c r="D4668" i="5"/>
  <c r="O4668" i="5" s="1"/>
  <c r="S4684" i="5"/>
  <c r="C4684" i="5"/>
  <c r="R4684" i="5"/>
  <c r="J4684" i="5"/>
  <c r="I4684" i="5"/>
  <c r="H4684" i="5"/>
  <c r="G4684" i="5"/>
  <c r="F4684" i="5"/>
  <c r="T4684" i="5"/>
  <c r="E4684" i="5"/>
  <c r="D4684" i="5"/>
  <c r="K4684" i="5" s="1"/>
  <c r="S4692" i="5"/>
  <c r="C4692" i="5"/>
  <c r="R4692" i="5"/>
  <c r="J4692" i="5"/>
  <c r="I4692" i="5"/>
  <c r="H4692" i="5"/>
  <c r="G4692" i="5"/>
  <c r="F4692" i="5"/>
  <c r="E4692" i="5"/>
  <c r="D4692" i="5"/>
  <c r="P4692" i="5" s="1"/>
  <c r="T4692" i="5"/>
  <c r="R4708" i="5"/>
  <c r="J4708" i="5"/>
  <c r="I4708" i="5"/>
  <c r="H4708" i="5"/>
  <c r="G4708" i="5"/>
  <c r="F4708" i="5"/>
  <c r="T4708" i="5"/>
  <c r="D4708" i="5"/>
  <c r="P4708" i="5" s="1"/>
  <c r="C4708" i="5"/>
  <c r="S4708" i="5"/>
  <c r="E4708" i="5"/>
  <c r="R4716" i="5"/>
  <c r="J4716" i="5"/>
  <c r="I4716" i="5"/>
  <c r="H4716" i="5"/>
  <c r="G4716" i="5"/>
  <c r="F4716" i="5"/>
  <c r="E4716" i="5"/>
  <c r="T4716" i="5"/>
  <c r="D4716" i="5"/>
  <c r="O4716" i="5" s="1"/>
  <c r="S4716" i="5"/>
  <c r="C4716" i="5"/>
  <c r="R4724" i="5"/>
  <c r="J4724" i="5"/>
  <c r="I4724" i="5"/>
  <c r="G4724" i="5"/>
  <c r="F4724" i="5"/>
  <c r="E4724" i="5"/>
  <c r="T4724" i="5"/>
  <c r="D4724" i="5"/>
  <c r="N4724" i="5" s="1"/>
  <c r="S4724" i="5"/>
  <c r="C4724" i="5"/>
  <c r="R4732" i="5"/>
  <c r="J4732" i="5"/>
  <c r="I4732" i="5"/>
  <c r="H4732" i="5"/>
  <c r="G4732" i="5"/>
  <c r="F4732" i="5"/>
  <c r="E4732" i="5"/>
  <c r="T4732" i="5"/>
  <c r="D4732" i="5"/>
  <c r="S4732" i="5"/>
  <c r="C4732" i="5"/>
  <c r="R4740" i="5"/>
  <c r="J4740" i="5"/>
  <c r="I4740" i="5"/>
  <c r="H4740" i="5"/>
  <c r="G4740" i="5"/>
  <c r="F4740" i="5"/>
  <c r="E4740" i="5"/>
  <c r="T4740" i="5"/>
  <c r="D4740" i="5"/>
  <c r="O4740" i="5" s="1"/>
  <c r="S4740" i="5"/>
  <c r="C4740" i="5"/>
  <c r="I4756" i="5"/>
  <c r="H4756" i="5"/>
  <c r="G4756" i="5"/>
  <c r="T4756" i="5"/>
  <c r="D4756" i="5"/>
  <c r="R4756" i="5"/>
  <c r="J4756" i="5"/>
  <c r="F4756" i="5"/>
  <c r="E4756" i="5"/>
  <c r="S4756" i="5"/>
  <c r="C4756" i="5"/>
  <c r="I4772" i="5"/>
  <c r="H4772" i="5"/>
  <c r="G4772" i="5"/>
  <c r="F4772" i="5"/>
  <c r="T4772" i="5"/>
  <c r="D4772" i="5"/>
  <c r="O4772" i="5" s="1"/>
  <c r="J4772" i="5"/>
  <c r="E4772" i="5"/>
  <c r="C4772" i="5"/>
  <c r="S4772" i="5"/>
  <c r="R4772" i="5"/>
  <c r="I4780" i="5"/>
  <c r="H4780" i="5"/>
  <c r="G4780" i="5"/>
  <c r="F4780" i="5"/>
  <c r="E4780" i="5"/>
  <c r="T4780" i="5"/>
  <c r="D4780" i="5"/>
  <c r="N4780" i="5" s="1"/>
  <c r="C4780" i="5"/>
  <c r="S4780" i="5"/>
  <c r="R4780" i="5"/>
  <c r="J4780" i="5"/>
  <c r="F4796" i="5"/>
  <c r="E4796" i="5"/>
  <c r="S4796" i="5"/>
  <c r="C4796" i="5"/>
  <c r="R4796" i="5"/>
  <c r="J4796" i="5"/>
  <c r="I4796" i="5"/>
  <c r="T4796" i="5"/>
  <c r="H4796" i="5"/>
  <c r="G4796" i="5"/>
  <c r="D4796" i="5"/>
  <c r="F4804" i="5"/>
  <c r="E4804" i="5"/>
  <c r="S4804" i="5"/>
  <c r="C4804" i="5"/>
  <c r="R4804" i="5"/>
  <c r="J4804" i="5"/>
  <c r="I4804" i="5"/>
  <c r="H4804" i="5"/>
  <c r="G4804" i="5"/>
  <c r="D4804" i="5"/>
  <c r="T4804" i="5"/>
  <c r="F4812" i="5"/>
  <c r="E4812" i="5"/>
  <c r="S4812" i="5"/>
  <c r="C4812" i="5"/>
  <c r="R4812" i="5"/>
  <c r="J4812" i="5"/>
  <c r="I4812" i="5"/>
  <c r="T4812" i="5"/>
  <c r="H4812" i="5"/>
  <c r="G4812" i="5"/>
  <c r="D4812" i="5"/>
  <c r="M4812" i="5" s="1"/>
  <c r="F4820" i="5"/>
  <c r="E4820" i="5"/>
  <c r="S4820" i="5"/>
  <c r="C4820" i="5"/>
  <c r="R4820" i="5"/>
  <c r="J4820" i="5"/>
  <c r="I4820" i="5"/>
  <c r="H4820" i="5"/>
  <c r="G4820" i="5"/>
  <c r="D4820" i="5"/>
  <c r="P4820" i="5" s="1"/>
  <c r="T4820" i="5"/>
  <c r="F4828" i="5"/>
  <c r="E4828" i="5"/>
  <c r="S4828" i="5"/>
  <c r="C4828" i="5"/>
  <c r="R4828" i="5"/>
  <c r="J4828" i="5"/>
  <c r="I4828" i="5"/>
  <c r="T4828" i="5"/>
  <c r="H4828" i="5"/>
  <c r="G4828" i="5"/>
  <c r="D4828" i="5"/>
  <c r="M4828" i="5" s="1"/>
  <c r="F4836" i="5"/>
  <c r="S4836" i="5"/>
  <c r="C4836" i="5"/>
  <c r="R4836" i="5"/>
  <c r="J4836" i="5"/>
  <c r="I4836" i="5"/>
  <c r="H4836" i="5"/>
  <c r="G4836" i="5"/>
  <c r="T4836" i="5"/>
  <c r="S4844" i="5"/>
  <c r="F4844" i="5"/>
  <c r="E4844" i="5"/>
  <c r="C4844" i="5"/>
  <c r="T4844" i="5"/>
  <c r="J4844" i="5"/>
  <c r="R4844" i="5"/>
  <c r="I4844" i="5"/>
  <c r="H4844" i="5"/>
  <c r="G4844" i="5"/>
  <c r="D4844" i="5"/>
  <c r="O4844" i="5" s="1"/>
  <c r="E4852" i="5"/>
  <c r="S4860" i="5"/>
  <c r="C4860" i="5"/>
  <c r="R4860" i="5"/>
  <c r="J4860" i="5"/>
  <c r="I4860" i="5"/>
  <c r="H4860" i="5"/>
  <c r="G4860" i="5"/>
  <c r="F4860" i="5"/>
  <c r="E4860" i="5"/>
  <c r="D4860" i="5"/>
  <c r="N4860" i="5" s="1"/>
  <c r="T4860" i="5"/>
  <c r="R4868" i="5"/>
  <c r="G4868" i="5"/>
  <c r="E4868" i="5"/>
  <c r="T4868" i="5"/>
  <c r="S4884" i="5"/>
  <c r="C4884" i="5"/>
  <c r="R4884" i="5"/>
  <c r="J4884" i="5"/>
  <c r="I4884" i="5"/>
  <c r="H4884" i="5"/>
  <c r="G4884" i="5"/>
  <c r="F4884" i="5"/>
  <c r="E4884" i="5"/>
  <c r="T4884" i="5"/>
  <c r="D4884" i="5"/>
  <c r="O4884" i="5" s="1"/>
  <c r="E4900" i="5"/>
  <c r="T4900" i="5"/>
  <c r="D4900" i="5"/>
  <c r="S4900" i="5"/>
  <c r="C4900" i="5"/>
  <c r="H4900" i="5"/>
  <c r="R4900" i="5"/>
  <c r="J4900" i="5"/>
  <c r="I4900" i="5"/>
  <c r="G4900" i="5"/>
  <c r="F4900" i="5"/>
  <c r="T4908" i="5"/>
  <c r="D4908" i="5"/>
  <c r="S4908" i="5"/>
  <c r="F4908" i="5"/>
  <c r="E4924" i="5"/>
  <c r="T4924" i="5"/>
  <c r="D4924" i="5"/>
  <c r="K4924" i="5" s="1"/>
  <c r="S4924" i="5"/>
  <c r="C4924" i="5"/>
  <c r="R4924" i="5"/>
  <c r="J4924" i="5"/>
  <c r="I4924" i="5"/>
  <c r="H4924" i="5"/>
  <c r="G4924" i="5"/>
  <c r="F4924" i="5"/>
  <c r="E4932" i="5"/>
  <c r="T4932" i="5"/>
  <c r="D4932" i="5"/>
  <c r="S4932" i="5"/>
  <c r="C4932" i="5"/>
  <c r="R4932" i="5"/>
  <c r="J4932" i="5"/>
  <c r="I4932" i="5"/>
  <c r="H4932" i="5"/>
  <c r="G4932" i="5"/>
  <c r="F4932" i="5"/>
  <c r="E4940" i="5"/>
  <c r="T4940" i="5"/>
  <c r="D4940" i="5"/>
  <c r="S4940" i="5"/>
  <c r="C4940" i="5"/>
  <c r="R4940" i="5"/>
  <c r="J4940" i="5"/>
  <c r="I4940" i="5"/>
  <c r="H4940" i="5"/>
  <c r="G4940" i="5"/>
  <c r="F4940" i="5"/>
  <c r="T4956" i="5"/>
  <c r="D4956" i="5"/>
  <c r="K4956" i="5" s="1"/>
  <c r="R4956" i="5"/>
  <c r="J4956" i="5"/>
  <c r="I4956" i="5"/>
  <c r="H4956" i="5"/>
  <c r="G4956" i="5"/>
  <c r="E4956" i="5"/>
  <c r="C4956" i="5"/>
  <c r="S4956" i="5"/>
  <c r="F4956" i="5"/>
  <c r="R4964" i="5"/>
  <c r="T4972" i="5"/>
  <c r="D4972" i="5"/>
  <c r="R4972" i="5"/>
  <c r="J4972" i="5"/>
  <c r="I4972" i="5"/>
  <c r="H4972" i="5"/>
  <c r="G4972" i="5"/>
  <c r="F4972" i="5"/>
  <c r="S4972" i="5"/>
  <c r="E4972" i="5"/>
  <c r="C4972" i="5"/>
  <c r="T4988" i="5"/>
  <c r="D4988" i="5"/>
  <c r="S4988" i="5"/>
  <c r="C4988" i="5"/>
  <c r="R4988" i="5"/>
  <c r="J4988" i="5"/>
  <c r="I4988" i="5"/>
  <c r="H4988" i="5"/>
  <c r="G4988" i="5"/>
  <c r="F4988" i="5"/>
  <c r="E4988" i="5"/>
  <c r="T4996" i="5"/>
  <c r="D4996" i="5"/>
  <c r="S4996" i="5"/>
  <c r="C4996" i="5"/>
  <c r="R4996" i="5"/>
  <c r="J4996" i="5"/>
  <c r="I4996" i="5"/>
  <c r="H4996" i="5"/>
  <c r="G4996" i="5"/>
  <c r="F4996" i="5"/>
  <c r="E4996" i="5"/>
  <c r="T5004" i="5"/>
  <c r="D5004" i="5"/>
  <c r="S5004" i="5"/>
  <c r="C5004" i="5"/>
  <c r="R5004" i="5"/>
  <c r="J5004" i="5"/>
  <c r="I5004" i="5"/>
  <c r="H5004" i="5"/>
  <c r="G5004" i="5"/>
  <c r="F5004" i="5"/>
  <c r="E5004" i="5"/>
  <c r="T5012" i="5"/>
  <c r="D5012" i="5"/>
  <c r="L5012" i="5" s="1"/>
  <c r="S5012" i="5"/>
  <c r="C5012" i="5"/>
  <c r="R5012" i="5"/>
  <c r="J5012" i="5"/>
  <c r="F5012" i="5"/>
  <c r="I5012" i="5"/>
  <c r="H5012" i="5"/>
  <c r="G5012" i="5"/>
  <c r="E5012" i="5"/>
  <c r="T5020" i="5"/>
  <c r="D5020" i="5"/>
  <c r="Q5020" i="5" s="1"/>
  <c r="S5020" i="5"/>
  <c r="C5020" i="5"/>
  <c r="R5020" i="5"/>
  <c r="J5020" i="5"/>
  <c r="I5020" i="5"/>
  <c r="H5020" i="5"/>
  <c r="G5020" i="5"/>
  <c r="F5020" i="5"/>
  <c r="E5020" i="5"/>
  <c r="T5028" i="5"/>
  <c r="D5028" i="5"/>
  <c r="S5028" i="5"/>
  <c r="C5028" i="5"/>
  <c r="R5028" i="5"/>
  <c r="J5028" i="5"/>
  <c r="I5028" i="5"/>
  <c r="H5028" i="5"/>
  <c r="G5028" i="5"/>
  <c r="F5028" i="5"/>
  <c r="E5028" i="5"/>
  <c r="T5036" i="5"/>
  <c r="D5036" i="5"/>
  <c r="M5036" i="5" s="1"/>
  <c r="S5036" i="5"/>
  <c r="C5036" i="5"/>
  <c r="R5036" i="5"/>
  <c r="J5036" i="5"/>
  <c r="I5036" i="5"/>
  <c r="H5036" i="5"/>
  <c r="G5036" i="5"/>
  <c r="F5036" i="5"/>
  <c r="E5036" i="5"/>
  <c r="G5044" i="5"/>
  <c r="D5044" i="5"/>
  <c r="M5044" i="5" s="1"/>
  <c r="T5044" i="5"/>
  <c r="I5052" i="5"/>
  <c r="H5052" i="5"/>
  <c r="G5052" i="5"/>
  <c r="F5052" i="5"/>
  <c r="E5052" i="5"/>
  <c r="T5052" i="5"/>
  <c r="D5052" i="5"/>
  <c r="N5052" i="5" s="1"/>
  <c r="S5052" i="5"/>
  <c r="C5052" i="5"/>
  <c r="R5052" i="5"/>
  <c r="J5052" i="5"/>
  <c r="H5068" i="5"/>
  <c r="G5068" i="5"/>
  <c r="R5068" i="5"/>
  <c r="J5068" i="5"/>
  <c r="I5068" i="5"/>
  <c r="T5068" i="5"/>
  <c r="F5068" i="5"/>
  <c r="S5068" i="5"/>
  <c r="E5068" i="5"/>
  <c r="D5068" i="5"/>
  <c r="C5068" i="5"/>
  <c r="H5076" i="5"/>
  <c r="G5076" i="5"/>
  <c r="E5076" i="5"/>
  <c r="R5076" i="5"/>
  <c r="J5076" i="5"/>
  <c r="I5076" i="5"/>
  <c r="F5076" i="5"/>
  <c r="T5076" i="5"/>
  <c r="D5076" i="5"/>
  <c r="N5076" i="5" s="1"/>
  <c r="S5076" i="5"/>
  <c r="C5076" i="5"/>
  <c r="H5084" i="5"/>
  <c r="G5084" i="5"/>
  <c r="F5084" i="5"/>
  <c r="E5084" i="5"/>
  <c r="R5084" i="5"/>
  <c r="J5084" i="5"/>
  <c r="I5084" i="5"/>
  <c r="D5084" i="5"/>
  <c r="C5084" i="5"/>
  <c r="T5084" i="5"/>
  <c r="S5084" i="5"/>
  <c r="H5092" i="5"/>
  <c r="R5092" i="5"/>
  <c r="F5092" i="5"/>
  <c r="G5100" i="5"/>
  <c r="E5100" i="5"/>
  <c r="I5100" i="5"/>
  <c r="S5100" i="5"/>
  <c r="H5100" i="5"/>
  <c r="R5100" i="5"/>
  <c r="F5100" i="5"/>
  <c r="D5100" i="5"/>
  <c r="M5100" i="5" s="1"/>
  <c r="C5100" i="5"/>
  <c r="J5100" i="5"/>
  <c r="T5108" i="5"/>
  <c r="D5108" i="5"/>
  <c r="S5108" i="5"/>
  <c r="J5108" i="5"/>
  <c r="R5108" i="5"/>
  <c r="I5108" i="5"/>
  <c r="G5108" i="5"/>
  <c r="H5108" i="5"/>
  <c r="F5108" i="5"/>
  <c r="E5108" i="5"/>
  <c r="C5108" i="5"/>
  <c r="G2899" i="5"/>
  <c r="F2899" i="5"/>
  <c r="E2899" i="5"/>
  <c r="T2899" i="5"/>
  <c r="D2899" i="5"/>
  <c r="S2899" i="5"/>
  <c r="C2899" i="5"/>
  <c r="R2899" i="5"/>
  <c r="J2899" i="5"/>
  <c r="I2899" i="5"/>
  <c r="H2899" i="5"/>
  <c r="G2915" i="5"/>
  <c r="F2915" i="5"/>
  <c r="E2915" i="5"/>
  <c r="T2915" i="5"/>
  <c r="D2915" i="5"/>
  <c r="S2915" i="5"/>
  <c r="C2915" i="5"/>
  <c r="R2915" i="5"/>
  <c r="J2915" i="5"/>
  <c r="I2915" i="5"/>
  <c r="H2915" i="5"/>
  <c r="G2923" i="5"/>
  <c r="F2923" i="5"/>
  <c r="E2923" i="5"/>
  <c r="T2923" i="5"/>
  <c r="D2923" i="5"/>
  <c r="S2923" i="5"/>
  <c r="C2923" i="5"/>
  <c r="R2923" i="5"/>
  <c r="J2923" i="5"/>
  <c r="I2923" i="5"/>
  <c r="H2923" i="5"/>
  <c r="G2931" i="5"/>
  <c r="F2931" i="5"/>
  <c r="E2931" i="5"/>
  <c r="T2931" i="5"/>
  <c r="D2931" i="5"/>
  <c r="Q2931" i="5" s="1"/>
  <c r="S2931" i="5"/>
  <c r="C2931" i="5"/>
  <c r="R2931" i="5"/>
  <c r="J2931" i="5"/>
  <c r="I2931" i="5"/>
  <c r="H2931" i="5"/>
  <c r="G2939" i="5"/>
  <c r="F2939" i="5"/>
  <c r="E2939" i="5"/>
  <c r="T2939" i="5"/>
  <c r="D2939" i="5"/>
  <c r="N2939" i="5" s="1"/>
  <c r="S2939" i="5"/>
  <c r="C2939" i="5"/>
  <c r="R2939" i="5"/>
  <c r="J2939" i="5"/>
  <c r="I2939" i="5"/>
  <c r="H2939" i="5"/>
  <c r="C2947" i="5"/>
  <c r="G2963" i="5"/>
  <c r="F2963" i="5"/>
  <c r="E2963" i="5"/>
  <c r="T2963" i="5"/>
  <c r="D2963" i="5"/>
  <c r="S2963" i="5"/>
  <c r="C2963" i="5"/>
  <c r="R2963" i="5"/>
  <c r="J2963" i="5"/>
  <c r="I2963" i="5"/>
  <c r="H2963" i="5"/>
  <c r="G2971" i="5"/>
  <c r="F2971" i="5"/>
  <c r="E2971" i="5"/>
  <c r="T2971" i="5"/>
  <c r="D2971" i="5"/>
  <c r="P2971" i="5" s="1"/>
  <c r="S2971" i="5"/>
  <c r="C2971" i="5"/>
  <c r="R2971" i="5"/>
  <c r="J2971" i="5"/>
  <c r="I2971" i="5"/>
  <c r="H2971" i="5"/>
  <c r="G2979" i="5"/>
  <c r="F2979" i="5"/>
  <c r="E2979" i="5"/>
  <c r="T2979" i="5"/>
  <c r="D2979" i="5"/>
  <c r="O2979" i="5" s="1"/>
  <c r="S2979" i="5"/>
  <c r="C2979" i="5"/>
  <c r="R2979" i="5"/>
  <c r="J2979" i="5"/>
  <c r="I2979" i="5"/>
  <c r="H2979" i="5"/>
  <c r="G2987" i="5"/>
  <c r="F2987" i="5"/>
  <c r="E2987" i="5"/>
  <c r="T2987" i="5"/>
  <c r="D2987" i="5"/>
  <c r="O2987" i="5" s="1"/>
  <c r="S2987" i="5"/>
  <c r="C2987" i="5"/>
  <c r="R2987" i="5"/>
  <c r="J2987" i="5"/>
  <c r="I2987" i="5"/>
  <c r="H2987" i="5"/>
  <c r="T2995" i="5"/>
  <c r="S2995" i="5"/>
  <c r="C2995" i="5"/>
  <c r="G2995" i="5"/>
  <c r="I2995" i="5"/>
  <c r="R2995" i="5"/>
  <c r="H2995" i="5"/>
  <c r="F2995" i="5"/>
  <c r="E2995" i="5"/>
  <c r="D2995" i="5"/>
  <c r="L2995" i="5" s="1"/>
  <c r="J2995" i="5"/>
  <c r="T3011" i="5"/>
  <c r="D3011" i="5"/>
  <c r="O3011" i="5" s="1"/>
  <c r="S3011" i="5"/>
  <c r="C3011" i="5"/>
  <c r="H3011" i="5"/>
  <c r="G3011" i="5"/>
  <c r="E3011" i="5"/>
  <c r="R3011" i="5"/>
  <c r="J3011" i="5"/>
  <c r="I3011" i="5"/>
  <c r="F3011" i="5"/>
  <c r="T3019" i="5"/>
  <c r="D3019" i="5"/>
  <c r="S3019" i="5"/>
  <c r="C3019" i="5"/>
  <c r="H3019" i="5"/>
  <c r="G3019" i="5"/>
  <c r="E3019" i="5"/>
  <c r="R3019" i="5"/>
  <c r="J3019" i="5"/>
  <c r="I3019" i="5"/>
  <c r="F3019" i="5"/>
  <c r="T3035" i="5"/>
  <c r="D3035" i="5"/>
  <c r="P3035" i="5" s="1"/>
  <c r="S3035" i="5"/>
  <c r="C3035" i="5"/>
  <c r="H3035" i="5"/>
  <c r="G3035" i="5"/>
  <c r="E3035" i="5"/>
  <c r="R3035" i="5"/>
  <c r="J3035" i="5"/>
  <c r="I3035" i="5"/>
  <c r="F3035" i="5"/>
  <c r="T3043" i="5"/>
  <c r="D3043" i="5"/>
  <c r="S3043" i="5"/>
  <c r="C3043" i="5"/>
  <c r="R3043" i="5"/>
  <c r="J3043" i="5"/>
  <c r="H3043" i="5"/>
  <c r="G3043" i="5"/>
  <c r="I3043" i="5"/>
  <c r="F3043" i="5"/>
  <c r="E3043" i="5"/>
  <c r="I3051" i="5"/>
  <c r="E3059" i="5"/>
  <c r="T3059" i="5"/>
  <c r="D3059" i="5"/>
  <c r="S3059" i="5"/>
  <c r="C3059" i="5"/>
  <c r="R3059" i="5"/>
  <c r="J3059" i="5"/>
  <c r="I3059" i="5"/>
  <c r="H3059" i="5"/>
  <c r="G3059" i="5"/>
  <c r="F3059" i="5"/>
  <c r="E3067" i="5"/>
  <c r="T3067" i="5"/>
  <c r="D3067" i="5"/>
  <c r="S3067" i="5"/>
  <c r="C3067" i="5"/>
  <c r="R3067" i="5"/>
  <c r="J3067" i="5"/>
  <c r="I3067" i="5"/>
  <c r="H3067" i="5"/>
  <c r="G3067" i="5"/>
  <c r="F3067" i="5"/>
  <c r="E3075" i="5"/>
  <c r="T3075" i="5"/>
  <c r="D3075" i="5"/>
  <c r="N3075" i="5" s="1"/>
  <c r="S3075" i="5"/>
  <c r="C3075" i="5"/>
  <c r="R3075" i="5"/>
  <c r="J3075" i="5"/>
  <c r="I3075" i="5"/>
  <c r="H3075" i="5"/>
  <c r="G3075" i="5"/>
  <c r="F3075" i="5"/>
  <c r="I3075" i="4"/>
  <c r="E3083" i="5"/>
  <c r="T3083" i="5"/>
  <c r="D3083" i="5"/>
  <c r="L3083" i="5" s="1"/>
  <c r="S3083" i="5"/>
  <c r="C3083" i="5"/>
  <c r="R3083" i="5"/>
  <c r="J3083" i="5"/>
  <c r="I3083" i="5"/>
  <c r="H3083" i="5"/>
  <c r="G3083" i="5"/>
  <c r="F3083" i="5"/>
  <c r="I3083" i="4"/>
  <c r="E3091" i="5"/>
  <c r="T3091" i="5"/>
  <c r="D3091" i="5"/>
  <c r="S3091" i="5"/>
  <c r="C3091" i="5"/>
  <c r="R3091" i="5"/>
  <c r="J3091" i="5"/>
  <c r="I3091" i="5"/>
  <c r="H3091" i="5"/>
  <c r="G3091" i="5"/>
  <c r="F3091" i="5"/>
  <c r="I3091" i="4"/>
  <c r="I3099" i="4"/>
  <c r="E3107" i="5"/>
  <c r="T3107" i="5"/>
  <c r="D3107" i="5"/>
  <c r="K3107" i="5" s="1"/>
  <c r="S3107" i="5"/>
  <c r="C3107" i="5"/>
  <c r="R3107" i="5"/>
  <c r="J3107" i="5"/>
  <c r="I3107" i="5"/>
  <c r="H3107" i="5"/>
  <c r="G3107" i="5"/>
  <c r="F3107" i="5"/>
  <c r="I3107" i="4"/>
  <c r="E3115" i="5"/>
  <c r="R3115" i="5"/>
  <c r="J3115" i="5"/>
  <c r="I3115" i="5"/>
  <c r="I3115" i="4"/>
  <c r="E3123" i="5"/>
  <c r="T3123" i="5"/>
  <c r="D3123" i="5"/>
  <c r="P3123" i="5" s="1"/>
  <c r="S3123" i="5"/>
  <c r="C3123" i="5"/>
  <c r="R3123" i="5"/>
  <c r="J3123" i="5"/>
  <c r="I3123" i="5"/>
  <c r="H3123" i="5"/>
  <c r="G3123" i="5"/>
  <c r="F3123" i="5"/>
  <c r="I3123" i="4"/>
  <c r="E3131" i="5"/>
  <c r="T3131" i="5"/>
  <c r="D3131" i="5"/>
  <c r="M3131" i="5" s="1"/>
  <c r="S3131" i="5"/>
  <c r="C3131" i="5"/>
  <c r="R3131" i="5"/>
  <c r="J3131" i="5"/>
  <c r="I3131" i="5"/>
  <c r="H3131" i="5"/>
  <c r="G3131" i="5"/>
  <c r="N3131" i="5"/>
  <c r="F3131" i="5"/>
  <c r="I3131" i="4"/>
  <c r="E3139" i="5"/>
  <c r="T3139" i="5"/>
  <c r="D3139" i="5"/>
  <c r="N3139" i="5" s="1"/>
  <c r="S3139" i="5"/>
  <c r="C3139" i="5"/>
  <c r="R3139" i="5"/>
  <c r="J3139" i="5"/>
  <c r="I3139" i="5"/>
  <c r="H3139" i="5"/>
  <c r="G3139" i="5"/>
  <c r="F3139" i="5"/>
  <c r="I3139" i="4"/>
  <c r="E3147" i="5"/>
  <c r="I3147" i="4"/>
  <c r="E3155" i="5"/>
  <c r="T3155" i="5"/>
  <c r="D3155" i="5"/>
  <c r="S3155" i="5"/>
  <c r="C3155" i="5"/>
  <c r="R3155" i="5"/>
  <c r="J3155" i="5"/>
  <c r="I3155" i="5"/>
  <c r="H3155" i="5"/>
  <c r="G3155" i="5"/>
  <c r="F3155" i="5"/>
  <c r="I3155" i="4"/>
  <c r="E3163" i="5"/>
  <c r="T3163" i="5"/>
  <c r="D3163" i="5"/>
  <c r="S3163" i="5"/>
  <c r="C3163" i="5"/>
  <c r="R3163" i="5"/>
  <c r="J3163" i="5"/>
  <c r="I3163" i="5"/>
  <c r="H3163" i="5"/>
  <c r="G3163" i="5"/>
  <c r="F3163" i="5"/>
  <c r="I3163" i="4"/>
  <c r="E3171" i="5"/>
  <c r="T3171" i="5"/>
  <c r="D3171" i="5"/>
  <c r="M3171" i="5" s="1"/>
  <c r="S3171" i="5"/>
  <c r="C3171" i="5"/>
  <c r="R3171" i="5"/>
  <c r="J3171" i="5"/>
  <c r="I3171" i="5"/>
  <c r="H3171" i="5"/>
  <c r="G3171" i="5"/>
  <c r="F3171" i="5"/>
  <c r="I3171" i="4"/>
  <c r="G3179" i="5"/>
  <c r="E3179" i="5"/>
  <c r="T3179" i="5"/>
  <c r="D3179" i="5"/>
  <c r="M3179" i="5" s="1"/>
  <c r="S3179" i="5"/>
  <c r="C3179" i="5"/>
  <c r="J3179" i="5"/>
  <c r="I3179" i="5"/>
  <c r="H3179" i="5"/>
  <c r="F3179" i="5"/>
  <c r="R3179" i="5"/>
  <c r="I3179" i="4"/>
  <c r="I3187" i="4"/>
  <c r="G3195" i="5"/>
  <c r="E3195" i="5"/>
  <c r="T3195" i="5"/>
  <c r="D3195" i="5"/>
  <c r="L3195" i="5" s="1"/>
  <c r="S3195" i="5"/>
  <c r="C3195" i="5"/>
  <c r="J3195" i="5"/>
  <c r="I3195" i="5"/>
  <c r="H3195" i="5"/>
  <c r="F3195" i="5"/>
  <c r="R3195" i="5"/>
  <c r="I3195" i="4"/>
  <c r="G3203" i="5"/>
  <c r="E3203" i="5"/>
  <c r="T3203" i="5"/>
  <c r="D3203" i="5"/>
  <c r="S3203" i="5"/>
  <c r="C3203" i="5"/>
  <c r="F3203" i="5"/>
  <c r="R3203" i="5"/>
  <c r="J3203" i="5"/>
  <c r="I3203" i="5"/>
  <c r="H3203" i="5"/>
  <c r="I3203" i="4"/>
  <c r="I3211" i="4"/>
  <c r="I3219" i="5"/>
  <c r="G3219" i="5"/>
  <c r="F3219" i="5"/>
  <c r="E3219" i="5"/>
  <c r="T3219" i="5"/>
  <c r="D3219" i="5"/>
  <c r="P3219" i="5" s="1"/>
  <c r="S3219" i="5"/>
  <c r="C3219" i="5"/>
  <c r="R3219" i="5"/>
  <c r="J3219" i="5"/>
  <c r="H3219" i="5"/>
  <c r="I3219" i="4"/>
  <c r="I3227" i="5"/>
  <c r="G3227" i="5"/>
  <c r="F3227" i="5"/>
  <c r="E3227" i="5"/>
  <c r="T3227" i="5"/>
  <c r="D3227" i="5"/>
  <c r="N3227" i="5" s="1"/>
  <c r="S3227" i="5"/>
  <c r="C3227" i="5"/>
  <c r="R3227" i="5"/>
  <c r="J3227" i="5"/>
  <c r="H3227" i="5"/>
  <c r="I3227" i="4"/>
  <c r="I3235" i="5"/>
  <c r="G3235" i="5"/>
  <c r="F3235" i="5"/>
  <c r="E3235" i="5"/>
  <c r="T3235" i="5"/>
  <c r="D3235" i="5"/>
  <c r="P3235" i="5" s="1"/>
  <c r="S3235" i="5"/>
  <c r="C3235" i="5"/>
  <c r="R3235" i="5"/>
  <c r="J3235" i="5"/>
  <c r="H3235" i="5"/>
  <c r="I3235" i="4"/>
  <c r="I3243" i="4"/>
  <c r="I3251" i="5"/>
  <c r="G3251" i="5"/>
  <c r="F3251" i="5"/>
  <c r="E3251" i="5"/>
  <c r="T3251" i="5"/>
  <c r="D3251" i="5"/>
  <c r="Q3251" i="5" s="1"/>
  <c r="S3251" i="5"/>
  <c r="C3251" i="5"/>
  <c r="R3251" i="5"/>
  <c r="J3251" i="5"/>
  <c r="H3251" i="5"/>
  <c r="I3251" i="4"/>
  <c r="I3259" i="5"/>
  <c r="G3259" i="5"/>
  <c r="F3259" i="5"/>
  <c r="E3259" i="5"/>
  <c r="T3259" i="5"/>
  <c r="D3259" i="5"/>
  <c r="L3259" i="5" s="1"/>
  <c r="S3259" i="5"/>
  <c r="C3259" i="5"/>
  <c r="R3259" i="5"/>
  <c r="J3259" i="5"/>
  <c r="H3259" i="5"/>
  <c r="I3259" i="4"/>
  <c r="I3267" i="5"/>
  <c r="G3267" i="5"/>
  <c r="F3267" i="5"/>
  <c r="E3267" i="5"/>
  <c r="T3267" i="5"/>
  <c r="D3267" i="5"/>
  <c r="K3267" i="5" s="1"/>
  <c r="S3267" i="5"/>
  <c r="C3267" i="5"/>
  <c r="R3267" i="5"/>
  <c r="J3267" i="5"/>
  <c r="H3267" i="5"/>
  <c r="I3267" i="4"/>
  <c r="F3275" i="5"/>
  <c r="T3275" i="5"/>
  <c r="C3275" i="5"/>
  <c r="J3275" i="5"/>
  <c r="I3275" i="4"/>
  <c r="I3283" i="5"/>
  <c r="G3283" i="5"/>
  <c r="F3283" i="5"/>
  <c r="E3283" i="5"/>
  <c r="T3283" i="5"/>
  <c r="D3283" i="5"/>
  <c r="S3283" i="5"/>
  <c r="C3283" i="5"/>
  <c r="R3283" i="5"/>
  <c r="J3283" i="5"/>
  <c r="H3283" i="5"/>
  <c r="I3283" i="4"/>
  <c r="I3291" i="5"/>
  <c r="G3291" i="5"/>
  <c r="F3291" i="5"/>
  <c r="E3291" i="5"/>
  <c r="T3291" i="5"/>
  <c r="D3291" i="5"/>
  <c r="S3291" i="5"/>
  <c r="C3291" i="5"/>
  <c r="R3291" i="5"/>
  <c r="J3291" i="5"/>
  <c r="H3291" i="5"/>
  <c r="I3291" i="4"/>
  <c r="I3299" i="5"/>
  <c r="G3299" i="5"/>
  <c r="F3299" i="5"/>
  <c r="E3299" i="5"/>
  <c r="T3299" i="5"/>
  <c r="D3299" i="5"/>
  <c r="S3299" i="5"/>
  <c r="C3299" i="5"/>
  <c r="R3299" i="5"/>
  <c r="J3299" i="5"/>
  <c r="H3299" i="5"/>
  <c r="I3299" i="4"/>
  <c r="I3307" i="5"/>
  <c r="G3307" i="5"/>
  <c r="F3307" i="5"/>
  <c r="E3307" i="5"/>
  <c r="T3307" i="5"/>
  <c r="D3307" i="5"/>
  <c r="M3307" i="5" s="1"/>
  <c r="S3307" i="5"/>
  <c r="C3307" i="5"/>
  <c r="R3307" i="5"/>
  <c r="J3307" i="5"/>
  <c r="H3307" i="5"/>
  <c r="I3307" i="4"/>
  <c r="E3315" i="5"/>
  <c r="I3315" i="4"/>
  <c r="I3323" i="5"/>
  <c r="G3323" i="5"/>
  <c r="F3323" i="5"/>
  <c r="E3323" i="5"/>
  <c r="T3323" i="5"/>
  <c r="D3323" i="5"/>
  <c r="L3323" i="5" s="1"/>
  <c r="S3323" i="5"/>
  <c r="C3323" i="5"/>
  <c r="R3323" i="5"/>
  <c r="J3323" i="5"/>
  <c r="H3323" i="5"/>
  <c r="I3323" i="4"/>
  <c r="I3331" i="5"/>
  <c r="G3331" i="5"/>
  <c r="F3331" i="5"/>
  <c r="E3331" i="5"/>
  <c r="T3331" i="5"/>
  <c r="D3331" i="5"/>
  <c r="Q3331" i="5" s="1"/>
  <c r="S3331" i="5"/>
  <c r="C3331" i="5"/>
  <c r="R3331" i="5"/>
  <c r="J3331" i="5"/>
  <c r="H3331" i="5"/>
  <c r="I3331" i="4"/>
  <c r="I3339" i="5"/>
  <c r="G3339" i="5"/>
  <c r="F3339" i="5"/>
  <c r="E3339" i="5"/>
  <c r="T3339" i="5"/>
  <c r="D3339" i="5"/>
  <c r="O3339" i="5" s="1"/>
  <c r="S3339" i="5"/>
  <c r="C3339" i="5"/>
  <c r="R3339" i="5"/>
  <c r="J3339" i="5"/>
  <c r="H3339" i="5"/>
  <c r="I3339" i="4"/>
  <c r="I3347" i="5"/>
  <c r="G3347" i="5"/>
  <c r="F3347" i="5"/>
  <c r="E3347" i="5"/>
  <c r="T3347" i="5"/>
  <c r="D3347" i="5"/>
  <c r="O3347" i="5" s="1"/>
  <c r="S3347" i="5"/>
  <c r="C3347" i="5"/>
  <c r="R3347" i="5"/>
  <c r="J3347" i="5"/>
  <c r="H3347" i="5"/>
  <c r="I3347" i="4"/>
  <c r="E3355" i="5"/>
  <c r="T3355" i="5"/>
  <c r="D3355" i="5"/>
  <c r="L3355" i="5" s="1"/>
  <c r="I3355" i="4"/>
  <c r="I3363" i="5"/>
  <c r="G3363" i="5"/>
  <c r="F3363" i="5"/>
  <c r="E3363" i="5"/>
  <c r="T3363" i="5"/>
  <c r="D3363" i="5"/>
  <c r="O3363" i="5" s="1"/>
  <c r="S3363" i="5"/>
  <c r="C3363" i="5"/>
  <c r="R3363" i="5"/>
  <c r="J3363" i="5"/>
  <c r="H3363" i="5"/>
  <c r="I3363" i="4"/>
  <c r="I3371" i="5"/>
  <c r="G3371" i="5"/>
  <c r="F3371" i="5"/>
  <c r="E3371" i="5"/>
  <c r="T3371" i="5"/>
  <c r="D3371" i="5"/>
  <c r="O3371" i="5" s="1"/>
  <c r="S3371" i="5"/>
  <c r="C3371" i="5"/>
  <c r="R3371" i="5"/>
  <c r="J3371" i="5"/>
  <c r="H3371" i="5"/>
  <c r="I3371" i="4"/>
  <c r="I3379" i="5"/>
  <c r="G3379" i="5"/>
  <c r="F3379" i="5"/>
  <c r="E3379" i="5"/>
  <c r="T3379" i="5"/>
  <c r="D3379" i="5"/>
  <c r="M3379" i="5" s="1"/>
  <c r="S3379" i="5"/>
  <c r="C3379" i="5"/>
  <c r="R3379" i="5"/>
  <c r="J3379" i="5"/>
  <c r="H3379" i="5"/>
  <c r="I3379" i="4"/>
  <c r="G3387" i="5"/>
  <c r="T3387" i="5"/>
  <c r="S3387" i="5"/>
  <c r="C3387" i="5"/>
  <c r="I3387" i="5"/>
  <c r="H3387" i="5"/>
  <c r="R3387" i="5"/>
  <c r="F3387" i="5"/>
  <c r="E3387" i="5"/>
  <c r="D3387" i="5"/>
  <c r="M3387" i="5" s="1"/>
  <c r="J3387" i="5"/>
  <c r="I3387" i="4"/>
  <c r="G3395" i="5"/>
  <c r="F3395" i="5"/>
  <c r="E3395" i="5"/>
  <c r="T3395" i="5"/>
  <c r="D3395" i="5"/>
  <c r="M3395" i="5" s="1"/>
  <c r="S3395" i="5"/>
  <c r="C3395" i="5"/>
  <c r="R3395" i="5"/>
  <c r="J3395" i="5"/>
  <c r="I3395" i="5"/>
  <c r="H3395" i="5"/>
  <c r="I3395" i="4"/>
  <c r="F3403" i="5"/>
  <c r="I3403" i="4"/>
  <c r="G3411" i="5"/>
  <c r="F3411" i="5"/>
  <c r="E3411" i="5"/>
  <c r="T3411" i="5"/>
  <c r="D3411" i="5"/>
  <c r="S3411" i="5"/>
  <c r="C3411" i="5"/>
  <c r="R3411" i="5"/>
  <c r="J3411" i="5"/>
  <c r="I3411" i="5"/>
  <c r="H3411" i="5"/>
  <c r="I3411" i="4"/>
  <c r="G3419" i="5"/>
  <c r="F3419" i="5"/>
  <c r="E3419" i="5"/>
  <c r="T3419" i="5"/>
  <c r="D3419" i="5"/>
  <c r="O3419" i="5" s="1"/>
  <c r="S3419" i="5"/>
  <c r="C3419" i="5"/>
  <c r="R3419" i="5"/>
  <c r="J3419" i="5"/>
  <c r="I3419" i="5"/>
  <c r="H3419" i="5"/>
  <c r="I3419" i="4"/>
  <c r="I3427" i="4"/>
  <c r="G3435" i="5"/>
  <c r="F3435" i="5"/>
  <c r="E3435" i="5"/>
  <c r="T3435" i="5"/>
  <c r="D3435" i="5"/>
  <c r="S3435" i="5"/>
  <c r="C3435" i="5"/>
  <c r="R3435" i="5"/>
  <c r="J3435" i="5"/>
  <c r="I3435" i="5"/>
  <c r="H3435" i="5"/>
  <c r="I3435" i="4"/>
  <c r="G3443" i="5"/>
  <c r="F3443" i="5"/>
  <c r="E3443" i="5"/>
  <c r="T3443" i="5"/>
  <c r="D3443" i="5"/>
  <c r="S3443" i="5"/>
  <c r="C3443" i="5"/>
  <c r="R3443" i="5"/>
  <c r="J3443" i="5"/>
  <c r="I3443" i="5"/>
  <c r="H3443" i="5"/>
  <c r="I3443" i="4"/>
  <c r="G3451" i="5"/>
  <c r="F3451" i="5"/>
  <c r="E3451" i="5"/>
  <c r="T3451" i="5"/>
  <c r="D3451" i="5"/>
  <c r="S3451" i="5"/>
  <c r="C3451" i="5"/>
  <c r="R3451" i="5"/>
  <c r="J3451" i="5"/>
  <c r="I3451" i="5"/>
  <c r="H3451" i="5"/>
  <c r="I3451" i="4"/>
  <c r="G3459" i="5"/>
  <c r="F3459" i="5"/>
  <c r="E3459" i="5"/>
  <c r="T3459" i="5"/>
  <c r="D3459" i="5"/>
  <c r="K3459" i="5" s="1"/>
  <c r="S3459" i="5"/>
  <c r="C3459" i="5"/>
  <c r="R3459" i="5"/>
  <c r="J3459" i="5"/>
  <c r="I3459" i="5"/>
  <c r="H3459" i="5"/>
  <c r="I3459" i="4"/>
  <c r="I3467" i="4"/>
  <c r="G3475" i="5"/>
  <c r="F3475" i="5"/>
  <c r="E3475" i="5"/>
  <c r="T3475" i="5"/>
  <c r="D3475" i="5"/>
  <c r="O3475" i="5" s="1"/>
  <c r="S3475" i="5"/>
  <c r="C3475" i="5"/>
  <c r="R3475" i="5"/>
  <c r="J3475" i="5"/>
  <c r="I3475" i="5"/>
  <c r="H3475" i="5"/>
  <c r="I3475" i="4"/>
  <c r="G3483" i="5"/>
  <c r="F3483" i="5"/>
  <c r="E3483" i="5"/>
  <c r="T3483" i="5"/>
  <c r="D3483" i="5"/>
  <c r="O3483" i="5" s="1"/>
  <c r="S3483" i="5"/>
  <c r="C3483" i="5"/>
  <c r="R3483" i="5"/>
  <c r="J3483" i="5"/>
  <c r="I3483" i="5"/>
  <c r="H3483" i="5"/>
  <c r="I3483" i="4"/>
  <c r="F3491" i="5"/>
  <c r="T3491" i="5"/>
  <c r="C3491" i="5"/>
  <c r="J3491" i="5"/>
  <c r="I3491" i="4"/>
  <c r="G3499" i="5"/>
  <c r="F3499" i="5"/>
  <c r="E3499" i="5"/>
  <c r="T3499" i="5"/>
  <c r="D3499" i="5"/>
  <c r="L3499" i="5" s="1"/>
  <c r="S3499" i="5"/>
  <c r="C3499" i="5"/>
  <c r="R3499" i="5"/>
  <c r="J3499" i="5"/>
  <c r="I3499" i="5"/>
  <c r="H3499" i="5"/>
  <c r="I3499" i="4"/>
  <c r="G3507" i="5"/>
  <c r="F3507" i="5"/>
  <c r="E3507" i="5"/>
  <c r="T3507" i="5"/>
  <c r="D3507" i="5"/>
  <c r="M3507" i="5" s="1"/>
  <c r="S3507" i="5"/>
  <c r="C3507" i="5"/>
  <c r="R3507" i="5"/>
  <c r="J3507" i="5"/>
  <c r="I3507" i="5"/>
  <c r="H3507" i="5"/>
  <c r="I3507" i="4"/>
  <c r="G3515" i="5"/>
  <c r="F3515" i="5"/>
  <c r="E3515" i="5"/>
  <c r="T3515" i="5"/>
  <c r="D3515" i="5"/>
  <c r="S3515" i="5"/>
  <c r="C3515" i="5"/>
  <c r="R3515" i="5"/>
  <c r="J3515" i="5"/>
  <c r="I3515" i="5"/>
  <c r="H3515" i="5"/>
  <c r="I3515" i="4"/>
  <c r="G3523" i="5"/>
  <c r="F3523" i="5"/>
  <c r="E3523" i="5"/>
  <c r="T3523" i="5"/>
  <c r="D3523" i="5"/>
  <c r="N3523" i="5" s="1"/>
  <c r="S3523" i="5"/>
  <c r="C3523" i="5"/>
  <c r="R3523" i="5"/>
  <c r="J3523" i="5"/>
  <c r="I3523" i="5"/>
  <c r="H3523" i="5"/>
  <c r="I3523" i="4"/>
  <c r="C3531" i="5"/>
  <c r="I3531" i="4"/>
  <c r="G3539" i="5"/>
  <c r="F3539" i="5"/>
  <c r="E3539" i="5"/>
  <c r="T3539" i="5"/>
  <c r="D3539" i="5"/>
  <c r="O3539" i="5" s="1"/>
  <c r="S3539" i="5"/>
  <c r="C3539" i="5"/>
  <c r="R3539" i="5"/>
  <c r="J3539" i="5"/>
  <c r="I3539" i="5"/>
  <c r="H3539" i="5"/>
  <c r="I3539" i="4"/>
  <c r="G3547" i="5"/>
  <c r="F3547" i="5"/>
  <c r="E3547" i="5"/>
  <c r="T3547" i="5"/>
  <c r="D3547" i="5"/>
  <c r="L3547" i="5" s="1"/>
  <c r="S3547" i="5"/>
  <c r="C3547" i="5"/>
  <c r="R3547" i="5"/>
  <c r="J3547" i="5"/>
  <c r="I3547" i="5"/>
  <c r="H3547" i="5"/>
  <c r="I3547" i="4"/>
  <c r="G3555" i="5"/>
  <c r="F3555" i="5"/>
  <c r="E3555" i="5"/>
  <c r="T3555" i="5"/>
  <c r="D3555" i="5"/>
  <c r="M3555" i="5" s="1"/>
  <c r="S3555" i="5"/>
  <c r="C3555" i="5"/>
  <c r="R3555" i="5"/>
  <c r="J3555" i="5"/>
  <c r="I3555" i="5"/>
  <c r="H3555" i="5"/>
  <c r="I3555" i="4"/>
  <c r="T3563" i="5"/>
  <c r="I3563" i="4"/>
  <c r="G3571" i="5"/>
  <c r="F3571" i="5"/>
  <c r="E3571" i="5"/>
  <c r="T3571" i="5"/>
  <c r="D3571" i="5"/>
  <c r="O3571" i="5" s="1"/>
  <c r="S3571" i="5"/>
  <c r="C3571" i="5"/>
  <c r="R3571" i="5"/>
  <c r="J3571" i="5"/>
  <c r="I3571" i="5"/>
  <c r="H3571" i="5"/>
  <c r="I3571" i="4"/>
  <c r="G3579" i="5"/>
  <c r="F3579" i="5"/>
  <c r="E3579" i="5"/>
  <c r="T3579" i="5"/>
  <c r="D3579" i="5"/>
  <c r="S3579" i="5"/>
  <c r="C3579" i="5"/>
  <c r="R3579" i="5"/>
  <c r="J3579" i="5"/>
  <c r="I3579" i="5"/>
  <c r="H3579" i="5"/>
  <c r="I3579" i="4"/>
  <c r="I3587" i="4"/>
  <c r="G3595" i="5"/>
  <c r="F3595" i="5"/>
  <c r="E3595" i="5"/>
  <c r="T3595" i="5"/>
  <c r="D3595" i="5"/>
  <c r="S3595" i="5"/>
  <c r="C3595" i="5"/>
  <c r="R3595" i="5"/>
  <c r="J3595" i="5"/>
  <c r="I3595" i="5"/>
  <c r="H3595" i="5"/>
  <c r="I3595" i="4"/>
  <c r="G3603" i="5"/>
  <c r="F3603" i="5"/>
  <c r="E3603" i="5"/>
  <c r="T3603" i="5"/>
  <c r="D3603" i="5"/>
  <c r="O3603" i="5" s="1"/>
  <c r="S3603" i="5"/>
  <c r="C3603" i="5"/>
  <c r="R3603" i="5"/>
  <c r="J3603" i="5"/>
  <c r="I3603" i="5"/>
  <c r="H3603" i="5"/>
  <c r="I3603" i="4"/>
  <c r="S3611" i="5"/>
  <c r="I3611" i="4"/>
  <c r="G3619" i="5"/>
  <c r="F3619" i="5"/>
  <c r="E3619" i="5"/>
  <c r="T3619" i="5"/>
  <c r="D3619" i="5"/>
  <c r="P3619" i="5" s="1"/>
  <c r="S3619" i="5"/>
  <c r="C3619" i="5"/>
  <c r="R3619" i="5"/>
  <c r="J3619" i="5"/>
  <c r="I3619" i="5"/>
  <c r="H3619" i="5"/>
  <c r="I3619" i="4"/>
  <c r="S3627" i="5"/>
  <c r="R3627" i="5"/>
  <c r="J3627" i="5"/>
  <c r="D3627" i="5"/>
  <c r="I3627" i="4"/>
  <c r="S3635" i="5"/>
  <c r="C3635" i="5"/>
  <c r="R3635" i="5"/>
  <c r="J3635" i="5"/>
  <c r="I3635" i="5"/>
  <c r="H3635" i="5"/>
  <c r="G3635" i="5"/>
  <c r="F3635" i="5"/>
  <c r="E3635" i="5"/>
  <c r="T3635" i="5"/>
  <c r="D3635" i="5"/>
  <c r="K3635" i="5" s="1"/>
  <c r="I3635" i="4"/>
  <c r="S3643" i="5"/>
  <c r="C3643" i="5"/>
  <c r="R3643" i="5"/>
  <c r="J3643" i="5"/>
  <c r="I3643" i="5"/>
  <c r="H3643" i="5"/>
  <c r="G3643" i="5"/>
  <c r="F3643" i="5"/>
  <c r="E3643" i="5"/>
  <c r="T3643" i="5"/>
  <c r="D3643" i="5"/>
  <c r="K3643" i="5" s="1"/>
  <c r="I3643" i="4"/>
  <c r="I3651" i="4"/>
  <c r="I3659" i="4"/>
  <c r="S3667" i="5"/>
  <c r="C3667" i="5"/>
  <c r="R3667" i="5"/>
  <c r="J3667" i="5"/>
  <c r="I3667" i="5"/>
  <c r="H3667" i="5"/>
  <c r="G3667" i="5"/>
  <c r="F3667" i="5"/>
  <c r="E3667" i="5"/>
  <c r="T3667" i="5"/>
  <c r="D3667" i="5"/>
  <c r="L3667" i="5" s="1"/>
  <c r="I3667" i="4"/>
  <c r="I3675" i="4"/>
  <c r="S3683" i="5"/>
  <c r="C3683" i="5"/>
  <c r="R3683" i="5"/>
  <c r="J3683" i="5"/>
  <c r="I3683" i="5"/>
  <c r="H3683" i="5"/>
  <c r="G3683" i="5"/>
  <c r="F3683" i="5"/>
  <c r="E3683" i="5"/>
  <c r="T3683" i="5"/>
  <c r="D3683" i="5"/>
  <c r="N3683" i="5" s="1"/>
  <c r="I3683" i="4"/>
  <c r="I3691" i="4"/>
  <c r="S3699" i="5"/>
  <c r="C3699" i="5"/>
  <c r="R3699" i="5"/>
  <c r="J3699" i="5"/>
  <c r="I3699" i="5"/>
  <c r="H3699" i="5"/>
  <c r="G3699" i="5"/>
  <c r="F3699" i="5"/>
  <c r="E3699" i="5"/>
  <c r="T3699" i="5"/>
  <c r="D3699" i="5"/>
  <c r="I3699" i="4"/>
  <c r="S3707" i="5"/>
  <c r="C3707" i="5"/>
  <c r="R3707" i="5"/>
  <c r="J3707" i="5"/>
  <c r="I3707" i="5"/>
  <c r="H3707" i="5"/>
  <c r="G3707" i="5"/>
  <c r="F3707" i="5"/>
  <c r="E3707" i="5"/>
  <c r="T3707" i="5"/>
  <c r="D3707" i="5"/>
  <c r="K3707" i="5" s="1"/>
  <c r="I3707" i="4"/>
  <c r="I3715" i="4"/>
  <c r="I3723" i="4"/>
  <c r="S3731" i="5"/>
  <c r="C3731" i="5"/>
  <c r="R3731" i="5"/>
  <c r="J3731" i="5"/>
  <c r="I3731" i="5"/>
  <c r="H3731" i="5"/>
  <c r="G3731" i="5"/>
  <c r="F3731" i="5"/>
  <c r="E3731" i="5"/>
  <c r="T3731" i="5"/>
  <c r="D3731" i="5"/>
  <c r="L3731" i="5" s="1"/>
  <c r="I3731" i="4"/>
  <c r="S3739" i="5"/>
  <c r="C3739" i="5"/>
  <c r="R3739" i="5"/>
  <c r="J3739" i="5"/>
  <c r="I3739" i="5"/>
  <c r="H3739" i="5"/>
  <c r="G3739" i="5"/>
  <c r="F3739" i="5"/>
  <c r="E3739" i="5"/>
  <c r="T3739" i="5"/>
  <c r="D3739" i="5"/>
  <c r="K3739" i="5" s="1"/>
  <c r="I3739" i="4"/>
  <c r="S3747" i="5"/>
  <c r="C3747" i="5"/>
  <c r="R3747" i="5"/>
  <c r="J3747" i="5"/>
  <c r="I3747" i="5"/>
  <c r="H3747" i="5"/>
  <c r="G3747" i="5"/>
  <c r="F3747" i="5"/>
  <c r="E3747" i="5"/>
  <c r="T3747" i="5"/>
  <c r="D3747" i="5"/>
  <c r="I3747" i="4"/>
  <c r="S3755" i="5"/>
  <c r="R3755" i="5"/>
  <c r="J3755" i="5"/>
  <c r="G3755" i="5"/>
  <c r="I3755" i="4"/>
  <c r="S3763" i="5"/>
  <c r="C3763" i="5"/>
  <c r="R3763" i="5"/>
  <c r="J3763" i="5"/>
  <c r="I3763" i="5"/>
  <c r="H3763" i="5"/>
  <c r="G3763" i="5"/>
  <c r="F3763" i="5"/>
  <c r="E3763" i="5"/>
  <c r="T3763" i="5"/>
  <c r="D3763" i="5"/>
  <c r="O3763" i="5" s="1"/>
  <c r="I3763" i="4"/>
  <c r="S3771" i="5"/>
  <c r="C3771" i="5"/>
  <c r="R3771" i="5"/>
  <c r="J3771" i="5"/>
  <c r="I3771" i="5"/>
  <c r="H3771" i="5"/>
  <c r="G3771" i="5"/>
  <c r="F3771" i="5"/>
  <c r="E3771" i="5"/>
  <c r="T3771" i="5"/>
  <c r="D3771" i="5"/>
  <c r="K3771" i="5" s="1"/>
  <c r="I3771" i="4"/>
  <c r="I3779" i="4"/>
  <c r="I3787" i="4"/>
  <c r="S3795" i="5"/>
  <c r="C3795" i="5"/>
  <c r="R3795" i="5"/>
  <c r="J3795" i="5"/>
  <c r="I3795" i="5"/>
  <c r="H3795" i="5"/>
  <c r="G3795" i="5"/>
  <c r="F3795" i="5"/>
  <c r="E3795" i="5"/>
  <c r="T3795" i="5"/>
  <c r="D3795" i="5"/>
  <c r="L3795" i="5" s="1"/>
  <c r="I3795" i="4"/>
  <c r="S3803" i="5"/>
  <c r="C3803" i="5"/>
  <c r="R3803" i="5"/>
  <c r="J3803" i="5"/>
  <c r="I3803" i="5"/>
  <c r="H3803" i="5"/>
  <c r="G3803" i="5"/>
  <c r="F3803" i="5"/>
  <c r="E3803" i="5"/>
  <c r="T3803" i="5"/>
  <c r="D3803" i="5"/>
  <c r="P3803" i="5" s="1"/>
  <c r="I3803" i="4"/>
  <c r="S3811" i="5"/>
  <c r="C3811" i="5"/>
  <c r="R3811" i="5"/>
  <c r="J3811" i="5"/>
  <c r="I3811" i="5"/>
  <c r="H3811" i="5"/>
  <c r="G3811" i="5"/>
  <c r="F3811" i="5"/>
  <c r="E3811" i="5"/>
  <c r="T3811" i="5"/>
  <c r="D3811" i="5"/>
  <c r="O3811" i="5" s="1"/>
  <c r="I3811" i="4"/>
  <c r="I3819" i="4"/>
  <c r="S3827" i="5"/>
  <c r="C3827" i="5"/>
  <c r="R3827" i="5"/>
  <c r="J3827" i="5"/>
  <c r="I3827" i="5"/>
  <c r="H3827" i="5"/>
  <c r="G3827" i="5"/>
  <c r="F3827" i="5"/>
  <c r="E3827" i="5"/>
  <c r="T3827" i="5"/>
  <c r="D3827" i="5"/>
  <c r="I3827" i="4"/>
  <c r="I3835" i="4"/>
  <c r="S3843" i="5"/>
  <c r="C3843" i="5"/>
  <c r="R3843" i="5"/>
  <c r="J3843" i="5"/>
  <c r="I3843" i="5"/>
  <c r="H3843" i="5"/>
  <c r="G3843" i="5"/>
  <c r="F3843" i="5"/>
  <c r="E3843" i="5"/>
  <c r="T3843" i="5"/>
  <c r="D3843" i="5"/>
  <c r="I3843" i="4"/>
  <c r="G3851" i="5"/>
  <c r="I3851" i="4"/>
  <c r="S3859" i="5"/>
  <c r="C3859" i="5"/>
  <c r="R3859" i="5"/>
  <c r="J3859" i="5"/>
  <c r="I3859" i="5"/>
  <c r="H3859" i="5"/>
  <c r="G3859" i="5"/>
  <c r="F3859" i="5"/>
  <c r="E3859" i="5"/>
  <c r="T3859" i="5"/>
  <c r="D3859" i="5"/>
  <c r="L3859" i="5" s="1"/>
  <c r="I3859" i="4"/>
  <c r="S3867" i="5"/>
  <c r="C3867" i="5"/>
  <c r="R3867" i="5"/>
  <c r="J3867" i="5"/>
  <c r="I3867" i="5"/>
  <c r="H3867" i="5"/>
  <c r="G3867" i="5"/>
  <c r="F3867" i="5"/>
  <c r="E3867" i="5"/>
  <c r="T3867" i="5"/>
  <c r="D3867" i="5"/>
  <c r="K3867" i="5" s="1"/>
  <c r="I3867" i="4"/>
  <c r="I3875" i="4"/>
  <c r="I3883" i="5"/>
  <c r="H3883" i="5"/>
  <c r="G3883" i="5"/>
  <c r="F3883" i="5"/>
  <c r="E3883" i="5"/>
  <c r="T3883" i="5"/>
  <c r="D3883" i="5"/>
  <c r="S3883" i="5"/>
  <c r="C3883" i="5"/>
  <c r="J3883" i="5"/>
  <c r="R3883" i="5"/>
  <c r="I3883" i="4"/>
  <c r="I3891" i="5"/>
  <c r="H3891" i="5"/>
  <c r="G3891" i="5"/>
  <c r="F3891" i="5"/>
  <c r="E3891" i="5"/>
  <c r="T3891" i="5"/>
  <c r="D3891" i="5"/>
  <c r="S3891" i="5"/>
  <c r="C3891" i="5"/>
  <c r="R3891" i="5"/>
  <c r="J3891" i="5"/>
  <c r="I3891" i="4"/>
  <c r="I3899" i="4"/>
  <c r="I3907" i="5"/>
  <c r="H3907" i="5"/>
  <c r="G3907" i="5"/>
  <c r="F3907" i="5"/>
  <c r="E3907" i="5"/>
  <c r="T3907" i="5"/>
  <c r="D3907" i="5"/>
  <c r="S3907" i="5"/>
  <c r="C3907" i="5"/>
  <c r="R3907" i="5"/>
  <c r="J3907" i="5"/>
  <c r="I3907" i="4"/>
  <c r="I3915" i="5"/>
  <c r="G3915" i="5"/>
  <c r="C3915" i="5"/>
  <c r="I3915" i="4"/>
  <c r="I3923" i="5"/>
  <c r="H3923" i="5"/>
  <c r="G3923" i="5"/>
  <c r="F3923" i="5"/>
  <c r="E3923" i="5"/>
  <c r="T3923" i="5"/>
  <c r="D3923" i="5"/>
  <c r="K3923" i="5" s="1"/>
  <c r="S3923" i="5"/>
  <c r="C3923" i="5"/>
  <c r="R3923" i="5"/>
  <c r="J3923" i="5"/>
  <c r="I3923" i="4"/>
  <c r="I3931" i="5"/>
  <c r="H3931" i="5"/>
  <c r="G3931" i="5"/>
  <c r="F3931" i="5"/>
  <c r="E3931" i="5"/>
  <c r="T3931" i="5"/>
  <c r="D3931" i="5"/>
  <c r="S3931" i="5"/>
  <c r="C3931" i="5"/>
  <c r="J3931" i="5"/>
  <c r="R3931" i="5"/>
  <c r="I3931" i="4"/>
  <c r="I3939" i="5"/>
  <c r="H3939" i="5"/>
  <c r="G3939" i="5"/>
  <c r="F3939" i="5"/>
  <c r="E3939" i="5"/>
  <c r="T3939" i="5"/>
  <c r="D3939" i="5"/>
  <c r="S3939" i="5"/>
  <c r="C3939" i="5"/>
  <c r="R3939" i="5"/>
  <c r="J3939" i="5"/>
  <c r="I3939" i="4"/>
  <c r="I3947" i="5"/>
  <c r="H3947" i="5"/>
  <c r="G3947" i="5"/>
  <c r="F3947" i="5"/>
  <c r="E3947" i="5"/>
  <c r="T3947" i="5"/>
  <c r="D3947" i="5"/>
  <c r="O3947" i="5" s="1"/>
  <c r="S3947" i="5"/>
  <c r="C3947" i="5"/>
  <c r="J3947" i="5"/>
  <c r="R3947" i="5"/>
  <c r="I3947" i="4"/>
  <c r="I3955" i="5"/>
  <c r="H3955" i="5"/>
  <c r="G3955" i="5"/>
  <c r="F3955" i="5"/>
  <c r="E3955" i="5"/>
  <c r="T3955" i="5"/>
  <c r="D3955" i="5"/>
  <c r="O3955" i="5" s="1"/>
  <c r="S3955" i="5"/>
  <c r="C3955" i="5"/>
  <c r="R3955" i="5"/>
  <c r="J3955" i="5"/>
  <c r="I3955" i="4"/>
  <c r="I3963" i="4"/>
  <c r="I3971" i="5"/>
  <c r="H3971" i="5"/>
  <c r="G3971" i="5"/>
  <c r="F3971" i="5"/>
  <c r="E3971" i="5"/>
  <c r="T3971" i="5"/>
  <c r="D3971" i="5"/>
  <c r="M3971" i="5" s="1"/>
  <c r="S3971" i="5"/>
  <c r="C3971" i="5"/>
  <c r="R3971" i="5"/>
  <c r="J3971" i="5"/>
  <c r="I3971" i="4"/>
  <c r="T3979" i="5"/>
  <c r="I3979" i="4"/>
  <c r="I3987" i="4"/>
  <c r="E3995" i="5"/>
  <c r="T3995" i="5"/>
  <c r="D3995" i="5"/>
  <c r="P3995" i="5" s="1"/>
  <c r="S3995" i="5"/>
  <c r="C3995" i="5"/>
  <c r="H3995" i="5"/>
  <c r="F3995" i="5"/>
  <c r="R3995" i="5"/>
  <c r="J3995" i="5"/>
  <c r="I3995" i="5"/>
  <c r="G3995" i="5"/>
  <c r="I3995" i="4"/>
  <c r="E4003" i="5"/>
  <c r="T4003" i="5"/>
  <c r="D4003" i="5"/>
  <c r="K4003" i="5" s="1"/>
  <c r="S4003" i="5"/>
  <c r="C4003" i="5"/>
  <c r="R4003" i="5"/>
  <c r="J4003" i="5"/>
  <c r="I4003" i="5"/>
  <c r="H4003" i="5"/>
  <c r="G4003" i="5"/>
  <c r="F4003" i="5"/>
  <c r="I4003" i="4"/>
  <c r="E4011" i="5"/>
  <c r="T4011" i="5"/>
  <c r="D4011" i="5"/>
  <c r="K4011" i="5" s="1"/>
  <c r="S4011" i="5"/>
  <c r="C4011" i="5"/>
  <c r="R4011" i="5"/>
  <c r="J4011" i="5"/>
  <c r="I4011" i="5"/>
  <c r="H4011" i="5"/>
  <c r="G4011" i="5"/>
  <c r="F4011" i="5"/>
  <c r="I4011" i="4"/>
  <c r="E4019" i="5"/>
  <c r="T4019" i="5"/>
  <c r="D4019" i="5"/>
  <c r="Q4019" i="5" s="1"/>
  <c r="S4019" i="5"/>
  <c r="C4019" i="5"/>
  <c r="R4019" i="5"/>
  <c r="J4019" i="5"/>
  <c r="I4019" i="5"/>
  <c r="H4019" i="5"/>
  <c r="G4019" i="5"/>
  <c r="F4019" i="5"/>
  <c r="I4019" i="4"/>
  <c r="E4027" i="5"/>
  <c r="T4027" i="5"/>
  <c r="D4027" i="5"/>
  <c r="Q4027" i="5" s="1"/>
  <c r="S4027" i="5"/>
  <c r="C4027" i="5"/>
  <c r="R4027" i="5"/>
  <c r="J4027" i="5"/>
  <c r="I4027" i="5"/>
  <c r="H4027" i="5"/>
  <c r="G4027" i="5"/>
  <c r="F4027" i="5"/>
  <c r="I4027" i="4"/>
  <c r="E4035" i="5"/>
  <c r="T4035" i="5"/>
  <c r="D4035" i="5"/>
  <c r="Q4035" i="5" s="1"/>
  <c r="S4035" i="5"/>
  <c r="C4035" i="5"/>
  <c r="R4035" i="5"/>
  <c r="J4035" i="5"/>
  <c r="I4035" i="5"/>
  <c r="H4035" i="5"/>
  <c r="G4035" i="5"/>
  <c r="F4035" i="5"/>
  <c r="I4035" i="4"/>
  <c r="I4043" i="4"/>
  <c r="E4051" i="5"/>
  <c r="T4051" i="5"/>
  <c r="D4051" i="5"/>
  <c r="M4051" i="5" s="1"/>
  <c r="S4051" i="5"/>
  <c r="C4051" i="5"/>
  <c r="R4051" i="5"/>
  <c r="J4051" i="5"/>
  <c r="I4051" i="5"/>
  <c r="H4051" i="5"/>
  <c r="G4051" i="5"/>
  <c r="F4051" i="5"/>
  <c r="I4051" i="4"/>
  <c r="E4059" i="5"/>
  <c r="T4059" i="5"/>
  <c r="D4059" i="5"/>
  <c r="L4059" i="5" s="1"/>
  <c r="S4059" i="5"/>
  <c r="C4059" i="5"/>
  <c r="R4059" i="5"/>
  <c r="J4059" i="5"/>
  <c r="I4059" i="5"/>
  <c r="H4059" i="5"/>
  <c r="G4059" i="5"/>
  <c r="F4059" i="5"/>
  <c r="I4059" i="4"/>
  <c r="E4067" i="5"/>
  <c r="T4067" i="5"/>
  <c r="D4067" i="5"/>
  <c r="S4067" i="5"/>
  <c r="C4067" i="5"/>
  <c r="R4067" i="5"/>
  <c r="J4067" i="5"/>
  <c r="I4067" i="5"/>
  <c r="H4067" i="5"/>
  <c r="G4067" i="5"/>
  <c r="F4067" i="5"/>
  <c r="I4067" i="4"/>
  <c r="E4075" i="5"/>
  <c r="T4075" i="5"/>
  <c r="D4075" i="5"/>
  <c r="K4075" i="5" s="1"/>
  <c r="S4075" i="5"/>
  <c r="C4075" i="5"/>
  <c r="R4075" i="5"/>
  <c r="J4075" i="5"/>
  <c r="I4075" i="5"/>
  <c r="H4075" i="5"/>
  <c r="G4075" i="5"/>
  <c r="F4075" i="5"/>
  <c r="I4075" i="4"/>
  <c r="I4083" i="4"/>
  <c r="E4091" i="5"/>
  <c r="T4091" i="5"/>
  <c r="D4091" i="5"/>
  <c r="O4091" i="5" s="1"/>
  <c r="S4091" i="5"/>
  <c r="C4091" i="5"/>
  <c r="R4091" i="5"/>
  <c r="J4091" i="5"/>
  <c r="I4091" i="5"/>
  <c r="H4091" i="5"/>
  <c r="G4091" i="5"/>
  <c r="F4091" i="5"/>
  <c r="I4091" i="4"/>
  <c r="S4099" i="5"/>
  <c r="C4099" i="5"/>
  <c r="R4099" i="5"/>
  <c r="J4099" i="5"/>
  <c r="I4099" i="5"/>
  <c r="H4099" i="5"/>
  <c r="G4099" i="5"/>
  <c r="F4099" i="5"/>
  <c r="E4099" i="5"/>
  <c r="T4099" i="5"/>
  <c r="D4099" i="5"/>
  <c r="P4099" i="5" s="1"/>
  <c r="I4099" i="4"/>
  <c r="S4107" i="5"/>
  <c r="C4107" i="5"/>
  <c r="R4107" i="5"/>
  <c r="J4107" i="5"/>
  <c r="I4107" i="5"/>
  <c r="H4107" i="5"/>
  <c r="G4107" i="5"/>
  <c r="F4107" i="5"/>
  <c r="E4107" i="5"/>
  <c r="T4107" i="5"/>
  <c r="D4107" i="5"/>
  <c r="O4107" i="5" s="1"/>
  <c r="I4107" i="4"/>
  <c r="S4115" i="5"/>
  <c r="C4115" i="5"/>
  <c r="R4115" i="5"/>
  <c r="J4115" i="5"/>
  <c r="I4115" i="5"/>
  <c r="H4115" i="5"/>
  <c r="G4115" i="5"/>
  <c r="F4115" i="5"/>
  <c r="E4115" i="5"/>
  <c r="T4115" i="5"/>
  <c r="D4115" i="5"/>
  <c r="L4115" i="5" s="1"/>
  <c r="I4115" i="4"/>
  <c r="S4123" i="5"/>
  <c r="C4123" i="5"/>
  <c r="R4123" i="5"/>
  <c r="J4123" i="5"/>
  <c r="I4123" i="5"/>
  <c r="H4123" i="5"/>
  <c r="G4123" i="5"/>
  <c r="F4123" i="5"/>
  <c r="E4123" i="5"/>
  <c r="T4123" i="5"/>
  <c r="D4123" i="5"/>
  <c r="P4123" i="5" s="1"/>
  <c r="I4123" i="4"/>
  <c r="S4131" i="5"/>
  <c r="C4131" i="5"/>
  <c r="R4131" i="5"/>
  <c r="J4131" i="5"/>
  <c r="I4131" i="5"/>
  <c r="H4131" i="5"/>
  <c r="G4131" i="5"/>
  <c r="F4131" i="5"/>
  <c r="E4131" i="5"/>
  <c r="T4131" i="5"/>
  <c r="D4131" i="5"/>
  <c r="N4131" i="5" s="1"/>
  <c r="I4131" i="4"/>
  <c r="S4139" i="5"/>
  <c r="C4139" i="5"/>
  <c r="R4139" i="5"/>
  <c r="J4139" i="5"/>
  <c r="I4139" i="5"/>
  <c r="H4139" i="5"/>
  <c r="G4139" i="5"/>
  <c r="F4139" i="5"/>
  <c r="E4139" i="5"/>
  <c r="T4139" i="5"/>
  <c r="D4139" i="5"/>
  <c r="I4139" i="4"/>
  <c r="C4147" i="5"/>
  <c r="R4147" i="5"/>
  <c r="J4147" i="5"/>
  <c r="D4147" i="5"/>
  <c r="N4147" i="5" s="1"/>
  <c r="I4147" i="4"/>
  <c r="I4155" i="4"/>
  <c r="S4163" i="5"/>
  <c r="C4163" i="5"/>
  <c r="R4163" i="5"/>
  <c r="J4163" i="5"/>
  <c r="I4163" i="5"/>
  <c r="H4163" i="5"/>
  <c r="G4163" i="5"/>
  <c r="F4163" i="5"/>
  <c r="E4163" i="5"/>
  <c r="T4163" i="5"/>
  <c r="D4163" i="5"/>
  <c r="K4163" i="5" s="1"/>
  <c r="I4163" i="4"/>
  <c r="S4171" i="5"/>
  <c r="C4171" i="5"/>
  <c r="R4171" i="5"/>
  <c r="J4171" i="5"/>
  <c r="I4171" i="5"/>
  <c r="H4171" i="5"/>
  <c r="G4171" i="5"/>
  <c r="F4171" i="5"/>
  <c r="E4171" i="5"/>
  <c r="T4171" i="5"/>
  <c r="D4171" i="5"/>
  <c r="I4171" i="4"/>
  <c r="S4179" i="5"/>
  <c r="C4179" i="5"/>
  <c r="R4179" i="5"/>
  <c r="J4179" i="5"/>
  <c r="I4179" i="5"/>
  <c r="H4179" i="5"/>
  <c r="G4179" i="5"/>
  <c r="F4179" i="5"/>
  <c r="E4179" i="5"/>
  <c r="T4179" i="5"/>
  <c r="D4179" i="5"/>
  <c r="P4179" i="5" s="1"/>
  <c r="I4179" i="4"/>
  <c r="S4187" i="5"/>
  <c r="C4187" i="5"/>
  <c r="R4187" i="5"/>
  <c r="J4187" i="5"/>
  <c r="I4187" i="5"/>
  <c r="H4187" i="5"/>
  <c r="G4187" i="5"/>
  <c r="F4187" i="5"/>
  <c r="E4187" i="5"/>
  <c r="T4187" i="5"/>
  <c r="D4187" i="5"/>
  <c r="K4187" i="5" s="1"/>
  <c r="I4187" i="4"/>
  <c r="F4195" i="5"/>
  <c r="T4195" i="5"/>
  <c r="D4195" i="5"/>
  <c r="G4195" i="5"/>
  <c r="E4195" i="5"/>
  <c r="C4195" i="5"/>
  <c r="J4195" i="5"/>
  <c r="S4195" i="5"/>
  <c r="I4195" i="5"/>
  <c r="R4195" i="5"/>
  <c r="H4195" i="5"/>
  <c r="I4195" i="4"/>
  <c r="I4203" i="4"/>
  <c r="E4211" i="5"/>
  <c r="I4211" i="4"/>
  <c r="T4219" i="5"/>
  <c r="S4219" i="5"/>
  <c r="I4219" i="4"/>
  <c r="F4227" i="5"/>
  <c r="E4227" i="5"/>
  <c r="T4227" i="5"/>
  <c r="D4227" i="5"/>
  <c r="Q4227" i="5" s="1"/>
  <c r="S4227" i="5"/>
  <c r="C4227" i="5"/>
  <c r="R4227" i="5"/>
  <c r="J4227" i="5"/>
  <c r="I4227" i="5"/>
  <c r="H4227" i="5"/>
  <c r="G4227" i="5"/>
  <c r="I4227" i="4"/>
  <c r="F4235" i="5"/>
  <c r="E4235" i="5"/>
  <c r="T4235" i="5"/>
  <c r="D4235" i="5"/>
  <c r="S4235" i="5"/>
  <c r="C4235" i="5"/>
  <c r="R4235" i="5"/>
  <c r="J4235" i="5"/>
  <c r="I4235" i="5"/>
  <c r="H4235" i="5"/>
  <c r="G4235" i="5"/>
  <c r="I4235" i="4"/>
  <c r="F4243" i="5"/>
  <c r="C4243" i="5"/>
  <c r="G4243" i="5"/>
  <c r="I4243" i="4"/>
  <c r="F4251" i="5"/>
  <c r="E4251" i="5"/>
  <c r="T4251" i="5"/>
  <c r="D4251" i="5"/>
  <c r="L4251" i="5" s="1"/>
  <c r="S4251" i="5"/>
  <c r="C4251" i="5"/>
  <c r="R4251" i="5"/>
  <c r="J4251" i="5"/>
  <c r="I4251" i="5"/>
  <c r="H4251" i="5"/>
  <c r="G4251" i="5"/>
  <c r="I4251" i="4"/>
  <c r="F4259" i="5"/>
  <c r="E4259" i="5"/>
  <c r="T4259" i="5"/>
  <c r="D4259" i="5"/>
  <c r="M4259" i="5" s="1"/>
  <c r="S4259" i="5"/>
  <c r="C4259" i="5"/>
  <c r="R4259" i="5"/>
  <c r="J4259" i="5"/>
  <c r="I4259" i="5"/>
  <c r="H4259" i="5"/>
  <c r="G4259" i="5"/>
  <c r="I4259" i="4"/>
  <c r="F4267" i="5"/>
  <c r="E4267" i="5"/>
  <c r="T4267" i="5"/>
  <c r="D4267" i="5"/>
  <c r="Q4267" i="5" s="1"/>
  <c r="S4267" i="5"/>
  <c r="C4267" i="5"/>
  <c r="R4267" i="5"/>
  <c r="J4267" i="5"/>
  <c r="I4267" i="5"/>
  <c r="H4267" i="5"/>
  <c r="G4267" i="5"/>
  <c r="I4267" i="4"/>
  <c r="I4275" i="4"/>
  <c r="T4283" i="5"/>
  <c r="D4283" i="5"/>
  <c r="P4283" i="5" s="1"/>
  <c r="S4283" i="5"/>
  <c r="I4283" i="4"/>
  <c r="F4291" i="5"/>
  <c r="E4291" i="5"/>
  <c r="T4291" i="5"/>
  <c r="D4291" i="5"/>
  <c r="M4291" i="5" s="1"/>
  <c r="S4291" i="5"/>
  <c r="C4291" i="5"/>
  <c r="R4291" i="5"/>
  <c r="J4291" i="5"/>
  <c r="I4291" i="5"/>
  <c r="H4291" i="5"/>
  <c r="G4291" i="5"/>
  <c r="I4291" i="4"/>
  <c r="T4299" i="5"/>
  <c r="D4299" i="5"/>
  <c r="O4299" i="5" s="1"/>
  <c r="H4299" i="5"/>
  <c r="R4299" i="5"/>
  <c r="G4299" i="5"/>
  <c r="F4299" i="5"/>
  <c r="E4299" i="5"/>
  <c r="C4299" i="5"/>
  <c r="S4299" i="5"/>
  <c r="J4299" i="5"/>
  <c r="I4299" i="5"/>
  <c r="I4299" i="4"/>
  <c r="T4307" i="5"/>
  <c r="D4307" i="5"/>
  <c r="H4307" i="5"/>
  <c r="R4307" i="5"/>
  <c r="G4307" i="5"/>
  <c r="F4307" i="5"/>
  <c r="E4307" i="5"/>
  <c r="C4307" i="5"/>
  <c r="S4307" i="5"/>
  <c r="J4307" i="5"/>
  <c r="I4307" i="5"/>
  <c r="I4307" i="4"/>
  <c r="T4315" i="5"/>
  <c r="D4315" i="5"/>
  <c r="H4315" i="5"/>
  <c r="R4315" i="5"/>
  <c r="G4315" i="5"/>
  <c r="F4315" i="5"/>
  <c r="E4315" i="5"/>
  <c r="C4315" i="5"/>
  <c r="S4315" i="5"/>
  <c r="J4315" i="5"/>
  <c r="I4315" i="5"/>
  <c r="I4315" i="4"/>
  <c r="I4323" i="4"/>
  <c r="F4331" i="5"/>
  <c r="E4331" i="5"/>
  <c r="T4331" i="5"/>
  <c r="D4331" i="5"/>
  <c r="O4331" i="5" s="1"/>
  <c r="S4331" i="5"/>
  <c r="C4331" i="5"/>
  <c r="R4331" i="5"/>
  <c r="J4331" i="5"/>
  <c r="I4331" i="5"/>
  <c r="H4331" i="5"/>
  <c r="G4331" i="5"/>
  <c r="I4331" i="4"/>
  <c r="D4339" i="5"/>
  <c r="K4339" i="5" s="1"/>
  <c r="C4339" i="5"/>
  <c r="R4339" i="5"/>
  <c r="I4339" i="4"/>
  <c r="F4347" i="5"/>
  <c r="E4347" i="5"/>
  <c r="T4347" i="5"/>
  <c r="D4347" i="5"/>
  <c r="N4347" i="5" s="1"/>
  <c r="S4347" i="5"/>
  <c r="C4347" i="5"/>
  <c r="R4347" i="5"/>
  <c r="J4347" i="5"/>
  <c r="I4347" i="5"/>
  <c r="H4347" i="5"/>
  <c r="G4347" i="5"/>
  <c r="I4347" i="4"/>
  <c r="F4355" i="5"/>
  <c r="E4355" i="5"/>
  <c r="T4355" i="5"/>
  <c r="D4355" i="5"/>
  <c r="O4355" i="5" s="1"/>
  <c r="S4355" i="5"/>
  <c r="C4355" i="5"/>
  <c r="R4355" i="5"/>
  <c r="J4355" i="5"/>
  <c r="I4355" i="5"/>
  <c r="H4355" i="5"/>
  <c r="G4355" i="5"/>
  <c r="I4355" i="4"/>
  <c r="F4363" i="5"/>
  <c r="E4363" i="5"/>
  <c r="T4363" i="5"/>
  <c r="D4363" i="5"/>
  <c r="S4363" i="5"/>
  <c r="C4363" i="5"/>
  <c r="R4363" i="5"/>
  <c r="J4363" i="5"/>
  <c r="I4363" i="5"/>
  <c r="H4363" i="5"/>
  <c r="G4363" i="5"/>
  <c r="I4363" i="4"/>
  <c r="F4371" i="5"/>
  <c r="E4371" i="5"/>
  <c r="T4371" i="5"/>
  <c r="D4371" i="5"/>
  <c r="M4371" i="5" s="1"/>
  <c r="S4371" i="5"/>
  <c r="C4371" i="5"/>
  <c r="R4371" i="5"/>
  <c r="J4371" i="5"/>
  <c r="I4371" i="5"/>
  <c r="H4371" i="5"/>
  <c r="G4371" i="5"/>
  <c r="I4371" i="4"/>
  <c r="F4379" i="5"/>
  <c r="E4379" i="5"/>
  <c r="T4379" i="5"/>
  <c r="D4379" i="5"/>
  <c r="O4379" i="5" s="1"/>
  <c r="S4379" i="5"/>
  <c r="C4379" i="5"/>
  <c r="R4379" i="5"/>
  <c r="J4379" i="5"/>
  <c r="I4379" i="5"/>
  <c r="H4379" i="5"/>
  <c r="G4379" i="5"/>
  <c r="I4379" i="4"/>
  <c r="F4387" i="5"/>
  <c r="E4387" i="5"/>
  <c r="T4387" i="5"/>
  <c r="D4387" i="5"/>
  <c r="S4387" i="5"/>
  <c r="C4387" i="5"/>
  <c r="R4387" i="5"/>
  <c r="J4387" i="5"/>
  <c r="I4387" i="5"/>
  <c r="H4387" i="5"/>
  <c r="G4387" i="5"/>
  <c r="I4387" i="4"/>
  <c r="F4395" i="5"/>
  <c r="E4395" i="5"/>
  <c r="T4395" i="5"/>
  <c r="D4395" i="5"/>
  <c r="O4395" i="5" s="1"/>
  <c r="S4395" i="5"/>
  <c r="C4395" i="5"/>
  <c r="R4395" i="5"/>
  <c r="J4395" i="5"/>
  <c r="I4395" i="5"/>
  <c r="H4395" i="5"/>
  <c r="G4395" i="5"/>
  <c r="I4395" i="4"/>
  <c r="F4403" i="5"/>
  <c r="E4403" i="5"/>
  <c r="T4403" i="5"/>
  <c r="D4403" i="5"/>
  <c r="O4403" i="5" s="1"/>
  <c r="S4403" i="5"/>
  <c r="C4403" i="5"/>
  <c r="R4403" i="5"/>
  <c r="J4403" i="5"/>
  <c r="I4403" i="5"/>
  <c r="H4403" i="5"/>
  <c r="G4403" i="5"/>
  <c r="I4403" i="4"/>
  <c r="T4411" i="5"/>
  <c r="D4411" i="5"/>
  <c r="L4411" i="5" s="1"/>
  <c r="S4411" i="5"/>
  <c r="C4411" i="5"/>
  <c r="R4411" i="5"/>
  <c r="J4411" i="5"/>
  <c r="I4411" i="5"/>
  <c r="H4411" i="5"/>
  <c r="G4411" i="5"/>
  <c r="F4411" i="5"/>
  <c r="E4411" i="5"/>
  <c r="I4411" i="4"/>
  <c r="I4419" i="4"/>
  <c r="T4427" i="5"/>
  <c r="D4427" i="5"/>
  <c r="P4427" i="5" s="1"/>
  <c r="S4427" i="5"/>
  <c r="C4427" i="5"/>
  <c r="R4427" i="5"/>
  <c r="J4427" i="5"/>
  <c r="I4427" i="5"/>
  <c r="H4427" i="5"/>
  <c r="G4427" i="5"/>
  <c r="F4427" i="5"/>
  <c r="E4427" i="5"/>
  <c r="I4427" i="4"/>
  <c r="I4435" i="4"/>
  <c r="T4443" i="5"/>
  <c r="D4443" i="5"/>
  <c r="K4443" i="5" s="1"/>
  <c r="S4443" i="5"/>
  <c r="C4443" i="5"/>
  <c r="R4443" i="5"/>
  <c r="J4443" i="5"/>
  <c r="I4443" i="5"/>
  <c r="H4443" i="5"/>
  <c r="G4443" i="5"/>
  <c r="F4443" i="5"/>
  <c r="E4443" i="5"/>
  <c r="I4443" i="4"/>
  <c r="T4451" i="5"/>
  <c r="D4451" i="5"/>
  <c r="M4451" i="5" s="1"/>
  <c r="S4451" i="5"/>
  <c r="C4451" i="5"/>
  <c r="R4451" i="5"/>
  <c r="J4451" i="5"/>
  <c r="I4451" i="5"/>
  <c r="H4451" i="5"/>
  <c r="G4451" i="5"/>
  <c r="F4451" i="5"/>
  <c r="E4451" i="5"/>
  <c r="I4451" i="4"/>
  <c r="T4459" i="5"/>
  <c r="D4459" i="5"/>
  <c r="P4459" i="5" s="1"/>
  <c r="S4459" i="5"/>
  <c r="C4459" i="5"/>
  <c r="R4459" i="5"/>
  <c r="J4459" i="5"/>
  <c r="I4459" i="5"/>
  <c r="H4459" i="5"/>
  <c r="G4459" i="5"/>
  <c r="F4459" i="5"/>
  <c r="E4459" i="5"/>
  <c r="I4459" i="4"/>
  <c r="T4467" i="5"/>
  <c r="D4467" i="5"/>
  <c r="M4467" i="5" s="1"/>
  <c r="S4467" i="5"/>
  <c r="C4467" i="5"/>
  <c r="R4467" i="5"/>
  <c r="J4467" i="5"/>
  <c r="I4467" i="5"/>
  <c r="H4467" i="5"/>
  <c r="G4467" i="5"/>
  <c r="F4467" i="5"/>
  <c r="E4467" i="5"/>
  <c r="I4467" i="4"/>
  <c r="H4475" i="5"/>
  <c r="I4475" i="4"/>
  <c r="T4483" i="5"/>
  <c r="D4483" i="5"/>
  <c r="P4483" i="5" s="1"/>
  <c r="S4483" i="5"/>
  <c r="C4483" i="5"/>
  <c r="R4483" i="5"/>
  <c r="J4483" i="5"/>
  <c r="I4483" i="5"/>
  <c r="H4483" i="5"/>
  <c r="G4483" i="5"/>
  <c r="F4483" i="5"/>
  <c r="E4483" i="5"/>
  <c r="I4483" i="4"/>
  <c r="T4491" i="5"/>
  <c r="D4491" i="5"/>
  <c r="L4491" i="5" s="1"/>
  <c r="S4491" i="5"/>
  <c r="C4491" i="5"/>
  <c r="R4491" i="5"/>
  <c r="J4491" i="5"/>
  <c r="I4491" i="5"/>
  <c r="H4491" i="5"/>
  <c r="G4491" i="5"/>
  <c r="F4491" i="5"/>
  <c r="E4491" i="5"/>
  <c r="I4491" i="4"/>
  <c r="T4499" i="5"/>
  <c r="D4499" i="5"/>
  <c r="P4499" i="5" s="1"/>
  <c r="S4499" i="5"/>
  <c r="C4499" i="5"/>
  <c r="R4499" i="5"/>
  <c r="J4499" i="5"/>
  <c r="I4499" i="5"/>
  <c r="H4499" i="5"/>
  <c r="G4499" i="5"/>
  <c r="F4499" i="5"/>
  <c r="E4499" i="5"/>
  <c r="I4499" i="4"/>
  <c r="T4507" i="5"/>
  <c r="D4507" i="5"/>
  <c r="S4507" i="5"/>
  <c r="C4507" i="5"/>
  <c r="R4507" i="5"/>
  <c r="J4507" i="5"/>
  <c r="I4507" i="5"/>
  <c r="H4507" i="5"/>
  <c r="G4507" i="5"/>
  <c r="F4507" i="5"/>
  <c r="E4507" i="5"/>
  <c r="I4507" i="4"/>
  <c r="T4515" i="5"/>
  <c r="D4515" i="5"/>
  <c r="L4515" i="5" s="1"/>
  <c r="S4515" i="5"/>
  <c r="C4515" i="5"/>
  <c r="R4515" i="5"/>
  <c r="J4515" i="5"/>
  <c r="I4515" i="5"/>
  <c r="H4515" i="5"/>
  <c r="G4515" i="5"/>
  <c r="F4515" i="5"/>
  <c r="E4515" i="5"/>
  <c r="I4515" i="4"/>
  <c r="R4523" i="5"/>
  <c r="J4523" i="5"/>
  <c r="I4523" i="5"/>
  <c r="H4523" i="5"/>
  <c r="F4523" i="5"/>
  <c r="E4523" i="5"/>
  <c r="C4523" i="5"/>
  <c r="T4523" i="5"/>
  <c r="S4523" i="5"/>
  <c r="G4523" i="5"/>
  <c r="D4523" i="5"/>
  <c r="I4523" i="4"/>
  <c r="R4531" i="5"/>
  <c r="J4531" i="5"/>
  <c r="I4531" i="5"/>
  <c r="H4531" i="5"/>
  <c r="F4531" i="5"/>
  <c r="E4531" i="5"/>
  <c r="T4531" i="5"/>
  <c r="D4531" i="5"/>
  <c r="P4531" i="5" s="1"/>
  <c r="G4531" i="5"/>
  <c r="C4531" i="5"/>
  <c r="S4531" i="5"/>
  <c r="I4531" i="4"/>
  <c r="I4539" i="4"/>
  <c r="I4547" i="4"/>
  <c r="I4555" i="4"/>
  <c r="R4563" i="5"/>
  <c r="J4563" i="5"/>
  <c r="I4563" i="5"/>
  <c r="H4563" i="5"/>
  <c r="G4563" i="5"/>
  <c r="F4563" i="5"/>
  <c r="E4563" i="5"/>
  <c r="T4563" i="5"/>
  <c r="D4563" i="5"/>
  <c r="O4563" i="5" s="1"/>
  <c r="S4563" i="5"/>
  <c r="C4563" i="5"/>
  <c r="I4563" i="4"/>
  <c r="I4571" i="4"/>
  <c r="R4579" i="5"/>
  <c r="J4579" i="5"/>
  <c r="I4579" i="5"/>
  <c r="H4579" i="5"/>
  <c r="G4579" i="5"/>
  <c r="F4579" i="5"/>
  <c r="E4579" i="5"/>
  <c r="T4579" i="5"/>
  <c r="D4579" i="5"/>
  <c r="L4579" i="5" s="1"/>
  <c r="S4579" i="5"/>
  <c r="C4579" i="5"/>
  <c r="I4579" i="4"/>
  <c r="I4587" i="5"/>
  <c r="I4587" i="4"/>
  <c r="R4595" i="5"/>
  <c r="J4595" i="5"/>
  <c r="I4595" i="5"/>
  <c r="H4595" i="5"/>
  <c r="G4595" i="5"/>
  <c r="F4595" i="5"/>
  <c r="E4595" i="5"/>
  <c r="T4595" i="5"/>
  <c r="D4595" i="5"/>
  <c r="K4595" i="5" s="1"/>
  <c r="S4595" i="5"/>
  <c r="C4595" i="5"/>
  <c r="I4595" i="4"/>
  <c r="G4603" i="5"/>
  <c r="E4603" i="5"/>
  <c r="S4603" i="5"/>
  <c r="I4603" i="4"/>
  <c r="F4611" i="5"/>
  <c r="D4611" i="5"/>
  <c r="O4611" i="5" s="1"/>
  <c r="S4611" i="5"/>
  <c r="C4611" i="5"/>
  <c r="I4611" i="4"/>
  <c r="R4619" i="5"/>
  <c r="J4619" i="5"/>
  <c r="I4619" i="5"/>
  <c r="H4619" i="5"/>
  <c r="G4619" i="5"/>
  <c r="F4619" i="5"/>
  <c r="E4619" i="5"/>
  <c r="T4619" i="5"/>
  <c r="D4619" i="5"/>
  <c r="M4619" i="5" s="1"/>
  <c r="S4619" i="5"/>
  <c r="C4619" i="5"/>
  <c r="I4619" i="4"/>
  <c r="R4627" i="5"/>
  <c r="J4627" i="5"/>
  <c r="I4627" i="5"/>
  <c r="H4627" i="5"/>
  <c r="G4627" i="5"/>
  <c r="F4627" i="5"/>
  <c r="E4627" i="5"/>
  <c r="T4627" i="5"/>
  <c r="D4627" i="5"/>
  <c r="P4627" i="5" s="1"/>
  <c r="S4627" i="5"/>
  <c r="C4627" i="5"/>
  <c r="I4627" i="4"/>
  <c r="G4635" i="5"/>
  <c r="E4635" i="5"/>
  <c r="C4635" i="5"/>
  <c r="T4635" i="5"/>
  <c r="J4635" i="5"/>
  <c r="S4635" i="5"/>
  <c r="I4635" i="5"/>
  <c r="R4635" i="5"/>
  <c r="H4635" i="5"/>
  <c r="F4635" i="5"/>
  <c r="D4635" i="5"/>
  <c r="K4635" i="5" s="1"/>
  <c r="I4635" i="4"/>
  <c r="G4643" i="5"/>
  <c r="F4643" i="5"/>
  <c r="E4643" i="5"/>
  <c r="T4643" i="5"/>
  <c r="D4643" i="5"/>
  <c r="N4643" i="5" s="1"/>
  <c r="S4643" i="5"/>
  <c r="C4643" i="5"/>
  <c r="R4643" i="5"/>
  <c r="J4643" i="5"/>
  <c r="H4643" i="5"/>
  <c r="I4643" i="5"/>
  <c r="I4643" i="4"/>
  <c r="G4651" i="5"/>
  <c r="F4651" i="5"/>
  <c r="E4651" i="5"/>
  <c r="T4651" i="5"/>
  <c r="D4651" i="5"/>
  <c r="O4651" i="5" s="1"/>
  <c r="S4651" i="5"/>
  <c r="C4651" i="5"/>
  <c r="R4651" i="5"/>
  <c r="J4651" i="5"/>
  <c r="I4651" i="5"/>
  <c r="H4651" i="5"/>
  <c r="I4651" i="4"/>
  <c r="G4659" i="5"/>
  <c r="F4659" i="5"/>
  <c r="E4659" i="5"/>
  <c r="T4659" i="5"/>
  <c r="D4659" i="5"/>
  <c r="O4659" i="5" s="1"/>
  <c r="S4659" i="5"/>
  <c r="C4659" i="5"/>
  <c r="R4659" i="5"/>
  <c r="J4659" i="5"/>
  <c r="H4659" i="5"/>
  <c r="I4659" i="5"/>
  <c r="I4659" i="4"/>
  <c r="G4667" i="5"/>
  <c r="F4667" i="5"/>
  <c r="E4667" i="5"/>
  <c r="T4667" i="5"/>
  <c r="D4667" i="5"/>
  <c r="O4667" i="5" s="1"/>
  <c r="S4667" i="5"/>
  <c r="C4667" i="5"/>
  <c r="R4667" i="5"/>
  <c r="J4667" i="5"/>
  <c r="I4667" i="5"/>
  <c r="H4667" i="5"/>
  <c r="I4667" i="4"/>
  <c r="G4675" i="5"/>
  <c r="F4675" i="5"/>
  <c r="E4675" i="5"/>
  <c r="T4675" i="5"/>
  <c r="D4675" i="5"/>
  <c r="L4675" i="5" s="1"/>
  <c r="S4675" i="5"/>
  <c r="C4675" i="5"/>
  <c r="R4675" i="5"/>
  <c r="J4675" i="5"/>
  <c r="H4675" i="5"/>
  <c r="I4675" i="5"/>
  <c r="I4675" i="4"/>
  <c r="G4683" i="5"/>
  <c r="F4683" i="5"/>
  <c r="E4683" i="5"/>
  <c r="T4683" i="5"/>
  <c r="D4683" i="5"/>
  <c r="M4683" i="5" s="1"/>
  <c r="S4683" i="5"/>
  <c r="C4683" i="5"/>
  <c r="R4683" i="5"/>
  <c r="J4683" i="5"/>
  <c r="I4683" i="5"/>
  <c r="H4683" i="5"/>
  <c r="I4683" i="4"/>
  <c r="G4691" i="5"/>
  <c r="F4691" i="5"/>
  <c r="E4691" i="5"/>
  <c r="T4691" i="5"/>
  <c r="D4691" i="5"/>
  <c r="S4691" i="5"/>
  <c r="C4691" i="5"/>
  <c r="R4691" i="5"/>
  <c r="J4691" i="5"/>
  <c r="H4691" i="5"/>
  <c r="I4691" i="5"/>
  <c r="I4691" i="4"/>
  <c r="F4699" i="5"/>
  <c r="E4699" i="5"/>
  <c r="T4699" i="5"/>
  <c r="D4699" i="5"/>
  <c r="P4699" i="5" s="1"/>
  <c r="R4699" i="5"/>
  <c r="J4699" i="5"/>
  <c r="H4699" i="5"/>
  <c r="I4699" i="5"/>
  <c r="G4699" i="5"/>
  <c r="C4699" i="5"/>
  <c r="S4699" i="5"/>
  <c r="I4699" i="4"/>
  <c r="F4707" i="5"/>
  <c r="E4707" i="5"/>
  <c r="T4707" i="5"/>
  <c r="D4707" i="5"/>
  <c r="O4707" i="5" s="1"/>
  <c r="S4707" i="5"/>
  <c r="C4707" i="5"/>
  <c r="R4707" i="5"/>
  <c r="J4707" i="5"/>
  <c r="H4707" i="5"/>
  <c r="I4707" i="5"/>
  <c r="G4707" i="5"/>
  <c r="I4707" i="4"/>
  <c r="F4715" i="5"/>
  <c r="E4715" i="5"/>
  <c r="T4715" i="5"/>
  <c r="D4715" i="5"/>
  <c r="M4715" i="5" s="1"/>
  <c r="S4715" i="5"/>
  <c r="C4715" i="5"/>
  <c r="R4715" i="5"/>
  <c r="J4715" i="5"/>
  <c r="I4715" i="5"/>
  <c r="H4715" i="5"/>
  <c r="G4715" i="5"/>
  <c r="I4715" i="4"/>
  <c r="F4723" i="5"/>
  <c r="E4723" i="5"/>
  <c r="T4723" i="5"/>
  <c r="D4723" i="5"/>
  <c r="L4723" i="5" s="1"/>
  <c r="S4723" i="5"/>
  <c r="C4723" i="5"/>
  <c r="R4723" i="5"/>
  <c r="J4723" i="5"/>
  <c r="I4723" i="5"/>
  <c r="H4723" i="5"/>
  <c r="G4723" i="5"/>
  <c r="I4723" i="4"/>
  <c r="F4731" i="5"/>
  <c r="E4731" i="5"/>
  <c r="T4731" i="5"/>
  <c r="D4731" i="5"/>
  <c r="P4731" i="5" s="1"/>
  <c r="S4731" i="5"/>
  <c r="C4731" i="5"/>
  <c r="R4731" i="5"/>
  <c r="J4731" i="5"/>
  <c r="I4731" i="5"/>
  <c r="H4731" i="5"/>
  <c r="G4731" i="5"/>
  <c r="I4731" i="4"/>
  <c r="F4739" i="5"/>
  <c r="E4739" i="5"/>
  <c r="T4739" i="5"/>
  <c r="D4739" i="5"/>
  <c r="S4739" i="5"/>
  <c r="C4739" i="5"/>
  <c r="R4739" i="5"/>
  <c r="J4739" i="5"/>
  <c r="I4739" i="5"/>
  <c r="H4739" i="5"/>
  <c r="G4739" i="5"/>
  <c r="I4739" i="4"/>
  <c r="E4747" i="5"/>
  <c r="T4747" i="5"/>
  <c r="S4747" i="5"/>
  <c r="C4747" i="5"/>
  <c r="D4747" i="5"/>
  <c r="K4747" i="5" s="1"/>
  <c r="J4747" i="5"/>
  <c r="I4747" i="5"/>
  <c r="H4747" i="5"/>
  <c r="R4747" i="5"/>
  <c r="G4747" i="5"/>
  <c r="F4747" i="5"/>
  <c r="I4747" i="4"/>
  <c r="E4755" i="5"/>
  <c r="T4755" i="5"/>
  <c r="D4755" i="5"/>
  <c r="K4755" i="5" s="1"/>
  <c r="S4755" i="5"/>
  <c r="C4755" i="5"/>
  <c r="H4755" i="5"/>
  <c r="G4755" i="5"/>
  <c r="F4755" i="5"/>
  <c r="R4755" i="5"/>
  <c r="J4755" i="5"/>
  <c r="I4755" i="5"/>
  <c r="I4755" i="4"/>
  <c r="E4763" i="5"/>
  <c r="T4763" i="5"/>
  <c r="D4763" i="5"/>
  <c r="M4763" i="5" s="1"/>
  <c r="S4763" i="5"/>
  <c r="C4763" i="5"/>
  <c r="R4763" i="5"/>
  <c r="J4763" i="5"/>
  <c r="H4763" i="5"/>
  <c r="I4763" i="5"/>
  <c r="G4763" i="5"/>
  <c r="F4763" i="5"/>
  <c r="I4763" i="4"/>
  <c r="E4771" i="5"/>
  <c r="T4771" i="5"/>
  <c r="D4771" i="5"/>
  <c r="L4771" i="5" s="1"/>
  <c r="S4771" i="5"/>
  <c r="C4771" i="5"/>
  <c r="R4771" i="5"/>
  <c r="J4771" i="5"/>
  <c r="H4771" i="5"/>
  <c r="I4771" i="5"/>
  <c r="G4771" i="5"/>
  <c r="F4771" i="5"/>
  <c r="I4771" i="4"/>
  <c r="E4779" i="5"/>
  <c r="T4779" i="5"/>
  <c r="D4779" i="5"/>
  <c r="O4779" i="5" s="1"/>
  <c r="S4779" i="5"/>
  <c r="C4779" i="5"/>
  <c r="R4779" i="5"/>
  <c r="J4779" i="5"/>
  <c r="I4779" i="5"/>
  <c r="H4779" i="5"/>
  <c r="G4779" i="5"/>
  <c r="F4779" i="5"/>
  <c r="I4779" i="4"/>
  <c r="R4787" i="5"/>
  <c r="J4787" i="5"/>
  <c r="I4787" i="5"/>
  <c r="G4787" i="5"/>
  <c r="F4787" i="5"/>
  <c r="S4787" i="5"/>
  <c r="C4787" i="5"/>
  <c r="H4787" i="5"/>
  <c r="D4787" i="5"/>
  <c r="P4787" i="5" s="1"/>
  <c r="T4787" i="5"/>
  <c r="E4787" i="5"/>
  <c r="I4787" i="4"/>
  <c r="R4795" i="5"/>
  <c r="J4795" i="5"/>
  <c r="I4795" i="5"/>
  <c r="G4795" i="5"/>
  <c r="F4795" i="5"/>
  <c r="E4795" i="5"/>
  <c r="T4795" i="5"/>
  <c r="S4795" i="5"/>
  <c r="H4795" i="5"/>
  <c r="D4795" i="5"/>
  <c r="O4795" i="5" s="1"/>
  <c r="C4795" i="5"/>
  <c r="I4795" i="4"/>
  <c r="R4803" i="5"/>
  <c r="J4803" i="5"/>
  <c r="I4803" i="5"/>
  <c r="G4803" i="5"/>
  <c r="F4803" i="5"/>
  <c r="E4803" i="5"/>
  <c r="H4803" i="5"/>
  <c r="D4803" i="5"/>
  <c r="C4803" i="5"/>
  <c r="T4803" i="5"/>
  <c r="S4803" i="5"/>
  <c r="I4803" i="4"/>
  <c r="R4811" i="5"/>
  <c r="J4811" i="5"/>
  <c r="I4811" i="5"/>
  <c r="G4811" i="5"/>
  <c r="F4811" i="5"/>
  <c r="E4811" i="5"/>
  <c r="T4811" i="5"/>
  <c r="S4811" i="5"/>
  <c r="H4811" i="5"/>
  <c r="D4811" i="5"/>
  <c r="O4811" i="5" s="1"/>
  <c r="C4811" i="5"/>
  <c r="I4811" i="4"/>
  <c r="R4819" i="5"/>
  <c r="J4819" i="5"/>
  <c r="I4819" i="5"/>
  <c r="G4819" i="5"/>
  <c r="F4819" i="5"/>
  <c r="E4819" i="5"/>
  <c r="H4819" i="5"/>
  <c r="D4819" i="5"/>
  <c r="O4819" i="5" s="1"/>
  <c r="C4819" i="5"/>
  <c r="T4819" i="5"/>
  <c r="S4819" i="5"/>
  <c r="I4819" i="4"/>
  <c r="R4827" i="5"/>
  <c r="J4827" i="5"/>
  <c r="I4827" i="5"/>
  <c r="G4827" i="5"/>
  <c r="F4827" i="5"/>
  <c r="E4827" i="5"/>
  <c r="T4827" i="5"/>
  <c r="S4827" i="5"/>
  <c r="H4827" i="5"/>
  <c r="D4827" i="5"/>
  <c r="M4827" i="5" s="1"/>
  <c r="C4827" i="5"/>
  <c r="I4827" i="4"/>
  <c r="R4835" i="5"/>
  <c r="J4835" i="5"/>
  <c r="I4835" i="5"/>
  <c r="G4835" i="5"/>
  <c r="F4835" i="5"/>
  <c r="E4835" i="5"/>
  <c r="H4835" i="5"/>
  <c r="D4835" i="5"/>
  <c r="O4835" i="5" s="1"/>
  <c r="C4835" i="5"/>
  <c r="T4835" i="5"/>
  <c r="S4835" i="5"/>
  <c r="I4835" i="4"/>
  <c r="R4843" i="5"/>
  <c r="J4843" i="5"/>
  <c r="I4843" i="5"/>
  <c r="G4843" i="5"/>
  <c r="F4843" i="5"/>
  <c r="E4843" i="5"/>
  <c r="T4843" i="5"/>
  <c r="S4843" i="5"/>
  <c r="H4843" i="5"/>
  <c r="D4843" i="5"/>
  <c r="M4843" i="5" s="1"/>
  <c r="C4843" i="5"/>
  <c r="I4843" i="4"/>
  <c r="G4851" i="5"/>
  <c r="F4851" i="5"/>
  <c r="E4851" i="5"/>
  <c r="T4851" i="5"/>
  <c r="D4851" i="5"/>
  <c r="O4851" i="5" s="1"/>
  <c r="S4851" i="5"/>
  <c r="C4851" i="5"/>
  <c r="R4851" i="5"/>
  <c r="J4851" i="5"/>
  <c r="H4851" i="5"/>
  <c r="I4851" i="5"/>
  <c r="I4851" i="4"/>
  <c r="I4859" i="4"/>
  <c r="I4867" i="4"/>
  <c r="G4875" i="5"/>
  <c r="F4875" i="5"/>
  <c r="E4875" i="5"/>
  <c r="T4875" i="5"/>
  <c r="D4875" i="5"/>
  <c r="S4875" i="5"/>
  <c r="C4875" i="5"/>
  <c r="R4875" i="5"/>
  <c r="J4875" i="5"/>
  <c r="I4875" i="5"/>
  <c r="H4875" i="5"/>
  <c r="I4875" i="4"/>
  <c r="I4883" i="4"/>
  <c r="G4891" i="5"/>
  <c r="F4891" i="5"/>
  <c r="E4891" i="5"/>
  <c r="T4891" i="5"/>
  <c r="D4891" i="5"/>
  <c r="S4891" i="5"/>
  <c r="C4891" i="5"/>
  <c r="R4891" i="5"/>
  <c r="J4891" i="5"/>
  <c r="I4891" i="5"/>
  <c r="H4891" i="5"/>
  <c r="I4891" i="4"/>
  <c r="I4899" i="5"/>
  <c r="H4899" i="5"/>
  <c r="G4899" i="5"/>
  <c r="T4899" i="5"/>
  <c r="D4899" i="5"/>
  <c r="F4899" i="5"/>
  <c r="E4899" i="5"/>
  <c r="S4899" i="5"/>
  <c r="C4899" i="5"/>
  <c r="R4899" i="5"/>
  <c r="J4899" i="5"/>
  <c r="I4899" i="4"/>
  <c r="I4907" i="5"/>
  <c r="H4907" i="5"/>
  <c r="G4907" i="5"/>
  <c r="F4907" i="5"/>
  <c r="E4907" i="5"/>
  <c r="T4907" i="5"/>
  <c r="D4907" i="5"/>
  <c r="Q4907" i="5" s="1"/>
  <c r="S4907" i="5"/>
  <c r="R4907" i="5"/>
  <c r="J4907" i="5"/>
  <c r="C4907" i="5"/>
  <c r="I4907" i="4"/>
  <c r="I4915" i="4"/>
  <c r="I4923" i="4"/>
  <c r="I4931" i="5"/>
  <c r="H4931" i="5"/>
  <c r="G4931" i="5"/>
  <c r="F4931" i="5"/>
  <c r="E4931" i="5"/>
  <c r="T4931" i="5"/>
  <c r="D4931" i="5"/>
  <c r="S4931" i="5"/>
  <c r="R4931" i="5"/>
  <c r="J4931" i="5"/>
  <c r="C4931" i="5"/>
  <c r="I4931" i="4"/>
  <c r="I4939" i="5"/>
  <c r="H4939" i="5"/>
  <c r="G4939" i="5"/>
  <c r="F4939" i="5"/>
  <c r="E4939" i="5"/>
  <c r="T4939" i="5"/>
  <c r="D4939" i="5"/>
  <c r="O4939" i="5" s="1"/>
  <c r="S4939" i="5"/>
  <c r="R4939" i="5"/>
  <c r="J4939" i="5"/>
  <c r="C4939" i="5"/>
  <c r="I4939" i="4"/>
  <c r="T4947" i="5"/>
  <c r="I4947" i="5"/>
  <c r="H4947" i="5"/>
  <c r="G4947" i="5"/>
  <c r="F4947" i="5"/>
  <c r="E4947" i="5"/>
  <c r="D4947" i="5"/>
  <c r="Q4947" i="5" s="1"/>
  <c r="S4947" i="5"/>
  <c r="R4947" i="5"/>
  <c r="J4947" i="5"/>
  <c r="C4947" i="5"/>
  <c r="I4947" i="4"/>
  <c r="H4955" i="5"/>
  <c r="F4955" i="5"/>
  <c r="E4955" i="5"/>
  <c r="T4955" i="5"/>
  <c r="D4955" i="5"/>
  <c r="S4955" i="5"/>
  <c r="C4955" i="5"/>
  <c r="G4955" i="5"/>
  <c r="R4955" i="5"/>
  <c r="J4955" i="5"/>
  <c r="I4955" i="5"/>
  <c r="I4955" i="4"/>
  <c r="H4963" i="5"/>
  <c r="F4963" i="5"/>
  <c r="E4963" i="5"/>
  <c r="T4963" i="5"/>
  <c r="D4963" i="5"/>
  <c r="N4963" i="5" s="1"/>
  <c r="S4963" i="5"/>
  <c r="C4963" i="5"/>
  <c r="G4963" i="5"/>
  <c r="R4963" i="5"/>
  <c r="J4963" i="5"/>
  <c r="I4963" i="5"/>
  <c r="I4963" i="4"/>
  <c r="H4971" i="5"/>
  <c r="F4971" i="5"/>
  <c r="E4971" i="5"/>
  <c r="T4971" i="5"/>
  <c r="D4971" i="5"/>
  <c r="P4971" i="5" s="1"/>
  <c r="S4971" i="5"/>
  <c r="C4971" i="5"/>
  <c r="R4971" i="5"/>
  <c r="J4971" i="5"/>
  <c r="I4971" i="5"/>
  <c r="G4971" i="5"/>
  <c r="I4971" i="4"/>
  <c r="I4979" i="4"/>
  <c r="H4987" i="5"/>
  <c r="G4987" i="5"/>
  <c r="F4987" i="5"/>
  <c r="E4987" i="5"/>
  <c r="T4987" i="5"/>
  <c r="D4987" i="5"/>
  <c r="O4987" i="5" s="1"/>
  <c r="S4987" i="5"/>
  <c r="C4987" i="5"/>
  <c r="R4987" i="5"/>
  <c r="J4987" i="5"/>
  <c r="I4987" i="5"/>
  <c r="I4987" i="4"/>
  <c r="H4995" i="5"/>
  <c r="G4995" i="5"/>
  <c r="F4995" i="5"/>
  <c r="E4995" i="5"/>
  <c r="T4995" i="5"/>
  <c r="D4995" i="5"/>
  <c r="O4995" i="5" s="1"/>
  <c r="S4995" i="5"/>
  <c r="C4995" i="5"/>
  <c r="R4995" i="5"/>
  <c r="J4995" i="5"/>
  <c r="I4995" i="5"/>
  <c r="I4995" i="4"/>
  <c r="C5003" i="5"/>
  <c r="I5003" i="4"/>
  <c r="H5011" i="5"/>
  <c r="G5011" i="5"/>
  <c r="R5011" i="5"/>
  <c r="J5011" i="5"/>
  <c r="D5011" i="5"/>
  <c r="P5011" i="5" s="1"/>
  <c r="C5011" i="5"/>
  <c r="I5011" i="5"/>
  <c r="T5011" i="5"/>
  <c r="F5011" i="5"/>
  <c r="S5011" i="5"/>
  <c r="E5011" i="5"/>
  <c r="I5011" i="4"/>
  <c r="I5019" i="4"/>
  <c r="H5027" i="5"/>
  <c r="G5027" i="5"/>
  <c r="F5027" i="5"/>
  <c r="E5027" i="5"/>
  <c r="T5027" i="5"/>
  <c r="D5027" i="5"/>
  <c r="Q5027" i="5" s="1"/>
  <c r="S5027" i="5"/>
  <c r="C5027" i="5"/>
  <c r="R5027" i="5"/>
  <c r="J5027" i="5"/>
  <c r="I5027" i="5"/>
  <c r="I5027" i="4"/>
  <c r="H5035" i="5"/>
  <c r="G5035" i="5"/>
  <c r="F5035" i="5"/>
  <c r="E5035" i="5"/>
  <c r="T5035" i="5"/>
  <c r="D5035" i="5"/>
  <c r="O5035" i="5" s="1"/>
  <c r="S5035" i="5"/>
  <c r="C5035" i="5"/>
  <c r="R5035" i="5"/>
  <c r="J5035" i="5"/>
  <c r="I5035" i="5"/>
  <c r="I5035" i="4"/>
  <c r="S5043" i="5"/>
  <c r="C5043" i="5"/>
  <c r="G5043" i="5"/>
  <c r="J5043" i="5"/>
  <c r="T5043" i="5"/>
  <c r="I5043" i="5"/>
  <c r="R5043" i="5"/>
  <c r="H5043" i="5"/>
  <c r="F5043" i="5"/>
  <c r="E5043" i="5"/>
  <c r="D5043" i="5"/>
  <c r="I5043" i="4"/>
  <c r="T5051" i="5"/>
  <c r="D5051" i="5"/>
  <c r="S5051" i="5"/>
  <c r="F5051" i="5"/>
  <c r="I5051" i="4"/>
  <c r="E5059" i="5"/>
  <c r="T5059" i="5"/>
  <c r="D5059" i="5"/>
  <c r="S5059" i="5"/>
  <c r="C5059" i="5"/>
  <c r="R5059" i="5"/>
  <c r="J5059" i="5"/>
  <c r="I5059" i="5"/>
  <c r="H5059" i="5"/>
  <c r="G5059" i="5"/>
  <c r="F5059" i="5"/>
  <c r="I5059" i="4"/>
  <c r="T5067" i="5"/>
  <c r="D5067" i="5"/>
  <c r="P5067" i="5" s="1"/>
  <c r="S5067" i="5"/>
  <c r="C5067" i="5"/>
  <c r="I5067" i="5"/>
  <c r="R5067" i="5"/>
  <c r="H5067" i="5"/>
  <c r="G5067" i="5"/>
  <c r="F5067" i="5"/>
  <c r="E5067" i="5"/>
  <c r="J5067" i="5"/>
  <c r="I5067" i="4"/>
  <c r="T5075" i="5"/>
  <c r="D5075" i="5"/>
  <c r="L5075" i="5" s="1"/>
  <c r="S5075" i="5"/>
  <c r="C5075" i="5"/>
  <c r="I5075" i="5"/>
  <c r="F5075" i="5"/>
  <c r="E5075" i="5"/>
  <c r="R5075" i="5"/>
  <c r="J5075" i="5"/>
  <c r="H5075" i="5"/>
  <c r="G5075" i="5"/>
  <c r="I5075" i="4"/>
  <c r="T5083" i="5"/>
  <c r="D5083" i="5"/>
  <c r="Q5083" i="5" s="1"/>
  <c r="S5083" i="5"/>
  <c r="C5083" i="5"/>
  <c r="R5083" i="5"/>
  <c r="J5083" i="5"/>
  <c r="I5083" i="5"/>
  <c r="F5083" i="5"/>
  <c r="H5083" i="5"/>
  <c r="G5083" i="5"/>
  <c r="E5083" i="5"/>
  <c r="I5083" i="4"/>
  <c r="S5091" i="5"/>
  <c r="C5091" i="5"/>
  <c r="G5091" i="5"/>
  <c r="F5091" i="5"/>
  <c r="E5091" i="5"/>
  <c r="D5091" i="5"/>
  <c r="K5091" i="5" s="1"/>
  <c r="R5091" i="5"/>
  <c r="I5091" i="5"/>
  <c r="J5091" i="5"/>
  <c r="H5091" i="5"/>
  <c r="T5091" i="5"/>
  <c r="I5091" i="4"/>
  <c r="S5099" i="5"/>
  <c r="C5099" i="5"/>
  <c r="I5099" i="5"/>
  <c r="R5099" i="5"/>
  <c r="G5099" i="5"/>
  <c r="F5099" i="5"/>
  <c r="E5099" i="5"/>
  <c r="D5099" i="5"/>
  <c r="L5099" i="5" s="1"/>
  <c r="J5099" i="5"/>
  <c r="T5099" i="5"/>
  <c r="H5099" i="5"/>
  <c r="I5099" i="4"/>
  <c r="H5107" i="5"/>
  <c r="D5107" i="5"/>
  <c r="L5107" i="5" s="1"/>
  <c r="T5107" i="5"/>
  <c r="R5107" i="5"/>
  <c r="I5107" i="5"/>
  <c r="J5107" i="5"/>
  <c r="G5107" i="5"/>
  <c r="F5107" i="5"/>
  <c r="S5107" i="5"/>
  <c r="E5107" i="5"/>
  <c r="C5107" i="5"/>
  <c r="I5107" i="4"/>
  <c r="I3098" i="5"/>
  <c r="H3098" i="5"/>
  <c r="G3098" i="5"/>
  <c r="F3098" i="5"/>
  <c r="E3098" i="5"/>
  <c r="T3098" i="5"/>
  <c r="D3098" i="5"/>
  <c r="M3098" i="5" s="1"/>
  <c r="S3098" i="5"/>
  <c r="C3098" i="5"/>
  <c r="R3098" i="5"/>
  <c r="J3098" i="5"/>
  <c r="I3106" i="5"/>
  <c r="H3106" i="5"/>
  <c r="G3106" i="5"/>
  <c r="F3106" i="5"/>
  <c r="E3106" i="5"/>
  <c r="T3106" i="5"/>
  <c r="D3106" i="5"/>
  <c r="Q3106" i="5" s="1"/>
  <c r="S3106" i="5"/>
  <c r="C3106" i="5"/>
  <c r="R3106" i="5"/>
  <c r="J3106" i="5"/>
  <c r="I3114" i="5"/>
  <c r="H3114" i="5"/>
  <c r="G3114" i="5"/>
  <c r="F3114" i="5"/>
  <c r="E3114" i="5"/>
  <c r="T3114" i="5"/>
  <c r="D3114" i="5"/>
  <c r="O3114" i="5" s="1"/>
  <c r="S3114" i="5"/>
  <c r="C3114" i="5"/>
  <c r="R3114" i="5"/>
  <c r="J3114" i="5"/>
  <c r="I3122" i="5"/>
  <c r="H3122" i="5"/>
  <c r="G3122" i="5"/>
  <c r="F3122" i="5"/>
  <c r="E3122" i="5"/>
  <c r="T3122" i="5"/>
  <c r="D3122" i="5"/>
  <c r="S3122" i="5"/>
  <c r="C3122" i="5"/>
  <c r="R3122" i="5"/>
  <c r="J3122" i="5"/>
  <c r="I3130" i="5"/>
  <c r="H3130" i="5"/>
  <c r="G3130" i="5"/>
  <c r="F3130" i="5"/>
  <c r="E3130" i="5"/>
  <c r="T3130" i="5"/>
  <c r="D3130" i="5"/>
  <c r="O3130" i="5" s="1"/>
  <c r="S3130" i="5"/>
  <c r="C3130" i="5"/>
  <c r="R3130" i="5"/>
  <c r="J3130" i="5"/>
  <c r="I3138" i="5"/>
  <c r="H3138" i="5"/>
  <c r="G3138" i="5"/>
  <c r="F3138" i="5"/>
  <c r="E3138" i="5"/>
  <c r="T3138" i="5"/>
  <c r="D3138" i="5"/>
  <c r="Q3138" i="5" s="1"/>
  <c r="S3138" i="5"/>
  <c r="C3138" i="5"/>
  <c r="R3138" i="5"/>
  <c r="J3138" i="5"/>
  <c r="I3146" i="5"/>
  <c r="H3146" i="5"/>
  <c r="G3146" i="5"/>
  <c r="F3146" i="5"/>
  <c r="E3146" i="5"/>
  <c r="T3146" i="5"/>
  <c r="D3146" i="5"/>
  <c r="M3146" i="5" s="1"/>
  <c r="S3146" i="5"/>
  <c r="C3146" i="5"/>
  <c r="R3146" i="5"/>
  <c r="J3146" i="5"/>
  <c r="I3154" i="5"/>
  <c r="H3154" i="5"/>
  <c r="G3154" i="5"/>
  <c r="F3154" i="5"/>
  <c r="E3154" i="5"/>
  <c r="T3154" i="5"/>
  <c r="D3154" i="5"/>
  <c r="O3154" i="5" s="1"/>
  <c r="S3154" i="5"/>
  <c r="C3154" i="5"/>
  <c r="R3154" i="5"/>
  <c r="J3154" i="5"/>
  <c r="I3162" i="5"/>
  <c r="H3162" i="5"/>
  <c r="G3162" i="5"/>
  <c r="F3162" i="5"/>
  <c r="E3162" i="5"/>
  <c r="T3162" i="5"/>
  <c r="D3162" i="5"/>
  <c r="M3162" i="5" s="1"/>
  <c r="S3162" i="5"/>
  <c r="C3162" i="5"/>
  <c r="R3162" i="5"/>
  <c r="J3162" i="5"/>
  <c r="I3170" i="5"/>
  <c r="H3170" i="5"/>
  <c r="G3170" i="5"/>
  <c r="F3170" i="5"/>
  <c r="E3170" i="5"/>
  <c r="T3170" i="5"/>
  <c r="D3170" i="5"/>
  <c r="S3170" i="5"/>
  <c r="C3170" i="5"/>
  <c r="R3170" i="5"/>
  <c r="J3170" i="5"/>
  <c r="S3178" i="5"/>
  <c r="C3178" i="5"/>
  <c r="I3178" i="5"/>
  <c r="H3178" i="5"/>
  <c r="G3178" i="5"/>
  <c r="R3178" i="5"/>
  <c r="J3178" i="5"/>
  <c r="F3178" i="5"/>
  <c r="E3178" i="5"/>
  <c r="T3178" i="5"/>
  <c r="D3178" i="5"/>
  <c r="S3186" i="5"/>
  <c r="C3186" i="5"/>
  <c r="I3186" i="5"/>
  <c r="H3186" i="5"/>
  <c r="G3186" i="5"/>
  <c r="J3186" i="5"/>
  <c r="F3186" i="5"/>
  <c r="E3186" i="5"/>
  <c r="T3186" i="5"/>
  <c r="D3186" i="5"/>
  <c r="P3186" i="5" s="1"/>
  <c r="R3186" i="5"/>
  <c r="S3194" i="5"/>
  <c r="C3194" i="5"/>
  <c r="I3194" i="5"/>
  <c r="H3194" i="5"/>
  <c r="G3194" i="5"/>
  <c r="R3194" i="5"/>
  <c r="J3194" i="5"/>
  <c r="F3194" i="5"/>
  <c r="E3194" i="5"/>
  <c r="T3194" i="5"/>
  <c r="D3194" i="5"/>
  <c r="L3194" i="5" s="1"/>
  <c r="S3202" i="5"/>
  <c r="C3202" i="5"/>
  <c r="I3202" i="5"/>
  <c r="H3202" i="5"/>
  <c r="G3202" i="5"/>
  <c r="J3202" i="5"/>
  <c r="F3202" i="5"/>
  <c r="E3202" i="5"/>
  <c r="T3202" i="5"/>
  <c r="D3202" i="5"/>
  <c r="R3202" i="5"/>
  <c r="E3210" i="5"/>
  <c r="S3210" i="5"/>
  <c r="C3210" i="5"/>
  <c r="R3210" i="5"/>
  <c r="J3210" i="5"/>
  <c r="I3210" i="5"/>
  <c r="H3210" i="5"/>
  <c r="G3210" i="5"/>
  <c r="T3210" i="5"/>
  <c r="F3210" i="5"/>
  <c r="D3210" i="5"/>
  <c r="P3210" i="5" s="1"/>
  <c r="E3218" i="5"/>
  <c r="S3218" i="5"/>
  <c r="C3218" i="5"/>
  <c r="R3218" i="5"/>
  <c r="J3218" i="5"/>
  <c r="I3218" i="5"/>
  <c r="H3218" i="5"/>
  <c r="G3218" i="5"/>
  <c r="T3218" i="5"/>
  <c r="F3218" i="5"/>
  <c r="D3218" i="5"/>
  <c r="P3218" i="5" s="1"/>
  <c r="E3226" i="5"/>
  <c r="S3226" i="5"/>
  <c r="C3226" i="5"/>
  <c r="R3226" i="5"/>
  <c r="J3226" i="5"/>
  <c r="I3226" i="5"/>
  <c r="H3226" i="5"/>
  <c r="G3226" i="5"/>
  <c r="T3226" i="5"/>
  <c r="F3226" i="5"/>
  <c r="D3226" i="5"/>
  <c r="P3226" i="5" s="1"/>
  <c r="E3234" i="5"/>
  <c r="S3234" i="5"/>
  <c r="C3234" i="5"/>
  <c r="R3234" i="5"/>
  <c r="J3234" i="5"/>
  <c r="I3234" i="5"/>
  <c r="H3234" i="5"/>
  <c r="G3234" i="5"/>
  <c r="T3234" i="5"/>
  <c r="F3234" i="5"/>
  <c r="D3234" i="5"/>
  <c r="M3234" i="5" s="1"/>
  <c r="E3242" i="5"/>
  <c r="S3242" i="5"/>
  <c r="C3242" i="5"/>
  <c r="R3242" i="5"/>
  <c r="J3242" i="5"/>
  <c r="I3242" i="5"/>
  <c r="H3242" i="5"/>
  <c r="G3242" i="5"/>
  <c r="T3242" i="5"/>
  <c r="F3242" i="5"/>
  <c r="D3242" i="5"/>
  <c r="P3242" i="5" s="1"/>
  <c r="E3250" i="5"/>
  <c r="S3250" i="5"/>
  <c r="C3250" i="5"/>
  <c r="R3250" i="5"/>
  <c r="J3250" i="5"/>
  <c r="I3250" i="5"/>
  <c r="H3250" i="5"/>
  <c r="G3250" i="5"/>
  <c r="T3250" i="5"/>
  <c r="F3250" i="5"/>
  <c r="D3250" i="5"/>
  <c r="P3250" i="5" s="1"/>
  <c r="E3258" i="5"/>
  <c r="S3258" i="5"/>
  <c r="C3258" i="5"/>
  <c r="R3258" i="5"/>
  <c r="J3258" i="5"/>
  <c r="I3258" i="5"/>
  <c r="H3258" i="5"/>
  <c r="G3258" i="5"/>
  <c r="T3258" i="5"/>
  <c r="F3258" i="5"/>
  <c r="D3258" i="5"/>
  <c r="M3258" i="5" s="1"/>
  <c r="E3266" i="5"/>
  <c r="S3266" i="5"/>
  <c r="C3266" i="5"/>
  <c r="R3266" i="5"/>
  <c r="J3266" i="5"/>
  <c r="I3266" i="5"/>
  <c r="H3266" i="5"/>
  <c r="G3266" i="5"/>
  <c r="T3266" i="5"/>
  <c r="F3266" i="5"/>
  <c r="D3266" i="5"/>
  <c r="M3266" i="5" s="1"/>
  <c r="E3274" i="5"/>
  <c r="S3274" i="5"/>
  <c r="C3274" i="5"/>
  <c r="R3274" i="5"/>
  <c r="J3274" i="5"/>
  <c r="I3274" i="5"/>
  <c r="H3274" i="5"/>
  <c r="G3274" i="5"/>
  <c r="T3274" i="5"/>
  <c r="F3274" i="5"/>
  <c r="D3274" i="5"/>
  <c r="P3274" i="5" s="1"/>
  <c r="E3282" i="5"/>
  <c r="S3282" i="5"/>
  <c r="C3282" i="5"/>
  <c r="R3282" i="5"/>
  <c r="J3282" i="5"/>
  <c r="I3282" i="5"/>
  <c r="H3282" i="5"/>
  <c r="G3282" i="5"/>
  <c r="T3282" i="5"/>
  <c r="F3282" i="5"/>
  <c r="D3282" i="5"/>
  <c r="P3282" i="5" s="1"/>
  <c r="E3290" i="5"/>
  <c r="S3290" i="5"/>
  <c r="C3290" i="5"/>
  <c r="R3290" i="5"/>
  <c r="J3290" i="5"/>
  <c r="I3290" i="5"/>
  <c r="H3290" i="5"/>
  <c r="G3290" i="5"/>
  <c r="T3290" i="5"/>
  <c r="F3290" i="5"/>
  <c r="D3290" i="5"/>
  <c r="E3298" i="5"/>
  <c r="S3298" i="5"/>
  <c r="C3298" i="5"/>
  <c r="R3298" i="5"/>
  <c r="J3298" i="5"/>
  <c r="I3298" i="5"/>
  <c r="H3298" i="5"/>
  <c r="G3298" i="5"/>
  <c r="T3298" i="5"/>
  <c r="F3298" i="5"/>
  <c r="D3298" i="5"/>
  <c r="M3298" i="5" s="1"/>
  <c r="E3306" i="5"/>
  <c r="S3306" i="5"/>
  <c r="C3306" i="5"/>
  <c r="R3306" i="5"/>
  <c r="J3306" i="5"/>
  <c r="I3306" i="5"/>
  <c r="H3306" i="5"/>
  <c r="G3306" i="5"/>
  <c r="T3306" i="5"/>
  <c r="F3306" i="5"/>
  <c r="D3306" i="5"/>
  <c r="P3306" i="5" s="1"/>
  <c r="E3314" i="5"/>
  <c r="S3314" i="5"/>
  <c r="C3314" i="5"/>
  <c r="R3314" i="5"/>
  <c r="J3314" i="5"/>
  <c r="I3314" i="5"/>
  <c r="H3314" i="5"/>
  <c r="G3314" i="5"/>
  <c r="T3314" i="5"/>
  <c r="F3314" i="5"/>
  <c r="D3314" i="5"/>
  <c r="P3314" i="5" s="1"/>
  <c r="E3322" i="5"/>
  <c r="S3322" i="5"/>
  <c r="C3322" i="5"/>
  <c r="R3322" i="5"/>
  <c r="J3322" i="5"/>
  <c r="I3322" i="5"/>
  <c r="H3322" i="5"/>
  <c r="G3322" i="5"/>
  <c r="T3322" i="5"/>
  <c r="F3322" i="5"/>
  <c r="D3322" i="5"/>
  <c r="P3322" i="5" s="1"/>
  <c r="E3330" i="5"/>
  <c r="S3330" i="5"/>
  <c r="C3330" i="5"/>
  <c r="R3330" i="5"/>
  <c r="J3330" i="5"/>
  <c r="I3330" i="5"/>
  <c r="H3330" i="5"/>
  <c r="G3330" i="5"/>
  <c r="T3330" i="5"/>
  <c r="F3330" i="5"/>
  <c r="D3330" i="5"/>
  <c r="M3330" i="5" s="1"/>
  <c r="E3338" i="5"/>
  <c r="S3338" i="5"/>
  <c r="C3338" i="5"/>
  <c r="R3338" i="5"/>
  <c r="J3338" i="5"/>
  <c r="I3338" i="5"/>
  <c r="H3338" i="5"/>
  <c r="G3338" i="5"/>
  <c r="T3338" i="5"/>
  <c r="F3338" i="5"/>
  <c r="D3338" i="5"/>
  <c r="E3346" i="5"/>
  <c r="S3346" i="5"/>
  <c r="C3346" i="5"/>
  <c r="R3346" i="5"/>
  <c r="J3346" i="5"/>
  <c r="I3346" i="5"/>
  <c r="H3346" i="5"/>
  <c r="G3346" i="5"/>
  <c r="T3346" i="5"/>
  <c r="F3346" i="5"/>
  <c r="D3346" i="5"/>
  <c r="P3346" i="5" s="1"/>
  <c r="E3354" i="5"/>
  <c r="S3354" i="5"/>
  <c r="C3354" i="5"/>
  <c r="R3354" i="5"/>
  <c r="J3354" i="5"/>
  <c r="I3354" i="5"/>
  <c r="H3354" i="5"/>
  <c r="G3354" i="5"/>
  <c r="T3354" i="5"/>
  <c r="F3354" i="5"/>
  <c r="D3354" i="5"/>
  <c r="P3354" i="5" s="1"/>
  <c r="E3362" i="5"/>
  <c r="S3362" i="5"/>
  <c r="C3362" i="5"/>
  <c r="R3362" i="5"/>
  <c r="J3362" i="5"/>
  <c r="I3362" i="5"/>
  <c r="H3362" i="5"/>
  <c r="G3362" i="5"/>
  <c r="T3362" i="5"/>
  <c r="F3362" i="5"/>
  <c r="D3362" i="5"/>
  <c r="M3362" i="5" s="1"/>
  <c r="E3370" i="5"/>
  <c r="S3370" i="5"/>
  <c r="C3370" i="5"/>
  <c r="R3370" i="5"/>
  <c r="J3370" i="5"/>
  <c r="I3370" i="5"/>
  <c r="H3370" i="5"/>
  <c r="G3370" i="5"/>
  <c r="T3370" i="5"/>
  <c r="F3370" i="5"/>
  <c r="D3370" i="5"/>
  <c r="P3370" i="5" s="1"/>
  <c r="E3378" i="5"/>
  <c r="S3378" i="5"/>
  <c r="C3378" i="5"/>
  <c r="R3378" i="5"/>
  <c r="J3378" i="5"/>
  <c r="I3378" i="5"/>
  <c r="H3378" i="5"/>
  <c r="G3378" i="5"/>
  <c r="T3378" i="5"/>
  <c r="F3378" i="5"/>
  <c r="D3378" i="5"/>
  <c r="S3386" i="5"/>
  <c r="C3386" i="5"/>
  <c r="G3386" i="5"/>
  <c r="J3386" i="5"/>
  <c r="R3386" i="5"/>
  <c r="H3386" i="5"/>
  <c r="F3386" i="5"/>
  <c r="E3386" i="5"/>
  <c r="D3386" i="5"/>
  <c r="M3386" i="5" s="1"/>
  <c r="T3386" i="5"/>
  <c r="I3386" i="5"/>
  <c r="S3394" i="5"/>
  <c r="C3394" i="5"/>
  <c r="R3394" i="5"/>
  <c r="J3394" i="5"/>
  <c r="I3394" i="5"/>
  <c r="H3394" i="5"/>
  <c r="G3394" i="5"/>
  <c r="F3394" i="5"/>
  <c r="E3394" i="5"/>
  <c r="D3394" i="5"/>
  <c r="T3394" i="5"/>
  <c r="S3402" i="5"/>
  <c r="C3402" i="5"/>
  <c r="R3402" i="5"/>
  <c r="J3402" i="5"/>
  <c r="I3402" i="5"/>
  <c r="H3402" i="5"/>
  <c r="G3402" i="5"/>
  <c r="F3402" i="5"/>
  <c r="T3402" i="5"/>
  <c r="E3402" i="5"/>
  <c r="D3402" i="5"/>
  <c r="K3402" i="5" s="1"/>
  <c r="S3410" i="5"/>
  <c r="C3410" i="5"/>
  <c r="R3410" i="5"/>
  <c r="J3410" i="5"/>
  <c r="I3410" i="5"/>
  <c r="H3410" i="5"/>
  <c r="G3410" i="5"/>
  <c r="F3410" i="5"/>
  <c r="E3410" i="5"/>
  <c r="D3410" i="5"/>
  <c r="P3410" i="5" s="1"/>
  <c r="T3410" i="5"/>
  <c r="S3418" i="5"/>
  <c r="C3418" i="5"/>
  <c r="R3418" i="5"/>
  <c r="J3418" i="5"/>
  <c r="I3418" i="5"/>
  <c r="H3418" i="5"/>
  <c r="G3418" i="5"/>
  <c r="F3418" i="5"/>
  <c r="T3418" i="5"/>
  <c r="E3418" i="5"/>
  <c r="D3418" i="5"/>
  <c r="S3426" i="5"/>
  <c r="C3426" i="5"/>
  <c r="R3426" i="5"/>
  <c r="J3426" i="5"/>
  <c r="I3426" i="5"/>
  <c r="H3426" i="5"/>
  <c r="G3426" i="5"/>
  <c r="F3426" i="5"/>
  <c r="E3426" i="5"/>
  <c r="D3426" i="5"/>
  <c r="P3426" i="5" s="1"/>
  <c r="T3426" i="5"/>
  <c r="S3434" i="5"/>
  <c r="C3434" i="5"/>
  <c r="R3434" i="5"/>
  <c r="J3434" i="5"/>
  <c r="I3434" i="5"/>
  <c r="H3434" i="5"/>
  <c r="G3434" i="5"/>
  <c r="F3434" i="5"/>
  <c r="T3434" i="5"/>
  <c r="E3434" i="5"/>
  <c r="D3434" i="5"/>
  <c r="K3434" i="5" s="1"/>
  <c r="S3442" i="5"/>
  <c r="C3442" i="5"/>
  <c r="R3442" i="5"/>
  <c r="J3442" i="5"/>
  <c r="I3442" i="5"/>
  <c r="H3442" i="5"/>
  <c r="G3442" i="5"/>
  <c r="F3442" i="5"/>
  <c r="E3442" i="5"/>
  <c r="D3442" i="5"/>
  <c r="P3442" i="5" s="1"/>
  <c r="T3442" i="5"/>
  <c r="S3450" i="5"/>
  <c r="C3450" i="5"/>
  <c r="R3450" i="5"/>
  <c r="J3450" i="5"/>
  <c r="I3450" i="5"/>
  <c r="H3450" i="5"/>
  <c r="G3450" i="5"/>
  <c r="F3450" i="5"/>
  <c r="T3450" i="5"/>
  <c r="E3450" i="5"/>
  <c r="D3450" i="5"/>
  <c r="O3450" i="5" s="1"/>
  <c r="S3458" i="5"/>
  <c r="C3458" i="5"/>
  <c r="R3458" i="5"/>
  <c r="J3458" i="5"/>
  <c r="I3458" i="5"/>
  <c r="H3458" i="5"/>
  <c r="G3458" i="5"/>
  <c r="F3458" i="5"/>
  <c r="E3458" i="5"/>
  <c r="D3458" i="5"/>
  <c r="P3458" i="5" s="1"/>
  <c r="T3458" i="5"/>
  <c r="S3466" i="5"/>
  <c r="C3466" i="5"/>
  <c r="R3466" i="5"/>
  <c r="J3466" i="5"/>
  <c r="I3466" i="5"/>
  <c r="H3466" i="5"/>
  <c r="G3466" i="5"/>
  <c r="F3466" i="5"/>
  <c r="T3466" i="5"/>
  <c r="E3466" i="5"/>
  <c r="D3466" i="5"/>
  <c r="K3466" i="5" s="1"/>
  <c r="S3474" i="5"/>
  <c r="C3474" i="5"/>
  <c r="R3474" i="5"/>
  <c r="J3474" i="5"/>
  <c r="I3474" i="5"/>
  <c r="H3474" i="5"/>
  <c r="G3474" i="5"/>
  <c r="F3474" i="5"/>
  <c r="E3474" i="5"/>
  <c r="D3474" i="5"/>
  <c r="P3474" i="5" s="1"/>
  <c r="T3474" i="5"/>
  <c r="S3482" i="5"/>
  <c r="C3482" i="5"/>
  <c r="R3482" i="5"/>
  <c r="J3482" i="5"/>
  <c r="I3482" i="5"/>
  <c r="H3482" i="5"/>
  <c r="G3482" i="5"/>
  <c r="F3482" i="5"/>
  <c r="T3482" i="5"/>
  <c r="E3482" i="5"/>
  <c r="D3482" i="5"/>
  <c r="O3482" i="5" s="1"/>
  <c r="S3490" i="5"/>
  <c r="C3490" i="5"/>
  <c r="R3490" i="5"/>
  <c r="J3490" i="5"/>
  <c r="I3490" i="5"/>
  <c r="H3490" i="5"/>
  <c r="G3490" i="5"/>
  <c r="F3490" i="5"/>
  <c r="E3490" i="5"/>
  <c r="D3490" i="5"/>
  <c r="M3490" i="5" s="1"/>
  <c r="T3490" i="5"/>
  <c r="S3498" i="5"/>
  <c r="C3498" i="5"/>
  <c r="R3498" i="5"/>
  <c r="J3498" i="5"/>
  <c r="I3498" i="5"/>
  <c r="H3498" i="5"/>
  <c r="G3498" i="5"/>
  <c r="F3498" i="5"/>
  <c r="T3498" i="5"/>
  <c r="E3498" i="5"/>
  <c r="D3498" i="5"/>
  <c r="K3498" i="5" s="1"/>
  <c r="S3506" i="5"/>
  <c r="C3506" i="5"/>
  <c r="R3506" i="5"/>
  <c r="J3506" i="5"/>
  <c r="I3506" i="5"/>
  <c r="H3506" i="5"/>
  <c r="G3506" i="5"/>
  <c r="F3506" i="5"/>
  <c r="E3506" i="5"/>
  <c r="D3506" i="5"/>
  <c r="P3506" i="5" s="1"/>
  <c r="T3506" i="5"/>
  <c r="S3514" i="5"/>
  <c r="C3514" i="5"/>
  <c r="R3514" i="5"/>
  <c r="J3514" i="5"/>
  <c r="I3514" i="5"/>
  <c r="H3514" i="5"/>
  <c r="G3514" i="5"/>
  <c r="F3514" i="5"/>
  <c r="T3514" i="5"/>
  <c r="E3514" i="5"/>
  <c r="D3514" i="5"/>
  <c r="K3514" i="5" s="1"/>
  <c r="S3522" i="5"/>
  <c r="C3522" i="5"/>
  <c r="R3522" i="5"/>
  <c r="J3522" i="5"/>
  <c r="I3522" i="5"/>
  <c r="H3522" i="5"/>
  <c r="G3522" i="5"/>
  <c r="F3522" i="5"/>
  <c r="E3522" i="5"/>
  <c r="D3522" i="5"/>
  <c r="T3522" i="5"/>
  <c r="S3530" i="5"/>
  <c r="C3530" i="5"/>
  <c r="R3530" i="5"/>
  <c r="J3530" i="5"/>
  <c r="I3530" i="5"/>
  <c r="H3530" i="5"/>
  <c r="G3530" i="5"/>
  <c r="F3530" i="5"/>
  <c r="T3530" i="5"/>
  <c r="E3530" i="5"/>
  <c r="D3530" i="5"/>
  <c r="K3530" i="5" s="1"/>
  <c r="S3538" i="5"/>
  <c r="C3538" i="5"/>
  <c r="R3538" i="5"/>
  <c r="J3538" i="5"/>
  <c r="I3538" i="5"/>
  <c r="H3538" i="5"/>
  <c r="G3538" i="5"/>
  <c r="F3538" i="5"/>
  <c r="E3538" i="5"/>
  <c r="D3538" i="5"/>
  <c r="P3538" i="5" s="1"/>
  <c r="T3538" i="5"/>
  <c r="S3546" i="5"/>
  <c r="C3546" i="5"/>
  <c r="R3546" i="5"/>
  <c r="J3546" i="5"/>
  <c r="I3546" i="5"/>
  <c r="H3546" i="5"/>
  <c r="G3546" i="5"/>
  <c r="F3546" i="5"/>
  <c r="T3546" i="5"/>
  <c r="E3546" i="5"/>
  <c r="D3546" i="5"/>
  <c r="S3554" i="5"/>
  <c r="C3554" i="5"/>
  <c r="R3554" i="5"/>
  <c r="J3554" i="5"/>
  <c r="I3554" i="5"/>
  <c r="H3554" i="5"/>
  <c r="G3554" i="5"/>
  <c r="F3554" i="5"/>
  <c r="E3554" i="5"/>
  <c r="D3554" i="5"/>
  <c r="M3554" i="5" s="1"/>
  <c r="T3554" i="5"/>
  <c r="S3562" i="5"/>
  <c r="C3562" i="5"/>
  <c r="R3562" i="5"/>
  <c r="J3562" i="5"/>
  <c r="I3562" i="5"/>
  <c r="H3562" i="5"/>
  <c r="G3562" i="5"/>
  <c r="F3562" i="5"/>
  <c r="T3562" i="5"/>
  <c r="E3562" i="5"/>
  <c r="D3562" i="5"/>
  <c r="K3562" i="5" s="1"/>
  <c r="S3570" i="5"/>
  <c r="C3570" i="5"/>
  <c r="R3570" i="5"/>
  <c r="J3570" i="5"/>
  <c r="I3570" i="5"/>
  <c r="H3570" i="5"/>
  <c r="G3570" i="5"/>
  <c r="F3570" i="5"/>
  <c r="E3570" i="5"/>
  <c r="D3570" i="5"/>
  <c r="P3570" i="5" s="1"/>
  <c r="T3570" i="5"/>
  <c r="S3578" i="5"/>
  <c r="C3578" i="5"/>
  <c r="R3578" i="5"/>
  <c r="J3578" i="5"/>
  <c r="I3578" i="5"/>
  <c r="H3578" i="5"/>
  <c r="G3578" i="5"/>
  <c r="F3578" i="5"/>
  <c r="T3578" i="5"/>
  <c r="E3578" i="5"/>
  <c r="D3578" i="5"/>
  <c r="K3578" i="5" s="1"/>
  <c r="S3586" i="5"/>
  <c r="C3586" i="5"/>
  <c r="R3586" i="5"/>
  <c r="J3586" i="5"/>
  <c r="I3586" i="5"/>
  <c r="H3586" i="5"/>
  <c r="G3586" i="5"/>
  <c r="F3586" i="5"/>
  <c r="E3586" i="5"/>
  <c r="D3586" i="5"/>
  <c r="P3586" i="5" s="1"/>
  <c r="T3586" i="5"/>
  <c r="S3594" i="5"/>
  <c r="C3594" i="5"/>
  <c r="R3594" i="5"/>
  <c r="J3594" i="5"/>
  <c r="I3594" i="5"/>
  <c r="H3594" i="5"/>
  <c r="G3594" i="5"/>
  <c r="F3594" i="5"/>
  <c r="T3594" i="5"/>
  <c r="E3594" i="5"/>
  <c r="D3594" i="5"/>
  <c r="K3594" i="5" s="1"/>
  <c r="S3602" i="5"/>
  <c r="C3602" i="5"/>
  <c r="R3602" i="5"/>
  <c r="J3602" i="5"/>
  <c r="I3602" i="5"/>
  <c r="H3602" i="5"/>
  <c r="G3602" i="5"/>
  <c r="F3602" i="5"/>
  <c r="E3602" i="5"/>
  <c r="D3602" i="5"/>
  <c r="P3602" i="5" s="1"/>
  <c r="T3602" i="5"/>
  <c r="S3610" i="5"/>
  <c r="C3610" i="5"/>
  <c r="R3610" i="5"/>
  <c r="J3610" i="5"/>
  <c r="I3610" i="5"/>
  <c r="H3610" i="5"/>
  <c r="G3610" i="5"/>
  <c r="F3610" i="5"/>
  <c r="T3610" i="5"/>
  <c r="E3610" i="5"/>
  <c r="D3610" i="5"/>
  <c r="O3610" i="5" s="1"/>
  <c r="S3618" i="5"/>
  <c r="C3618" i="5"/>
  <c r="R3618" i="5"/>
  <c r="J3618" i="5"/>
  <c r="I3618" i="5"/>
  <c r="H3618" i="5"/>
  <c r="G3618" i="5"/>
  <c r="F3618" i="5"/>
  <c r="E3618" i="5"/>
  <c r="D3618" i="5"/>
  <c r="P3618" i="5" s="1"/>
  <c r="T3618" i="5"/>
  <c r="G3626" i="5"/>
  <c r="F3626" i="5"/>
  <c r="T3626" i="5"/>
  <c r="D3626" i="5"/>
  <c r="M3626" i="5" s="1"/>
  <c r="S3626" i="5"/>
  <c r="C3626" i="5"/>
  <c r="R3626" i="5"/>
  <c r="J3626" i="5"/>
  <c r="I3626" i="5"/>
  <c r="H3626" i="5"/>
  <c r="E3626" i="5"/>
  <c r="G3634" i="5"/>
  <c r="F3634" i="5"/>
  <c r="E3634" i="5"/>
  <c r="T3634" i="5"/>
  <c r="D3634" i="5"/>
  <c r="M3634" i="5" s="1"/>
  <c r="S3634" i="5"/>
  <c r="C3634" i="5"/>
  <c r="R3634" i="5"/>
  <c r="J3634" i="5"/>
  <c r="I3634" i="5"/>
  <c r="H3634" i="5"/>
  <c r="G3642" i="5"/>
  <c r="F3642" i="5"/>
  <c r="E3642" i="5"/>
  <c r="T3642" i="5"/>
  <c r="D3642" i="5"/>
  <c r="O3642" i="5" s="1"/>
  <c r="S3642" i="5"/>
  <c r="C3642" i="5"/>
  <c r="R3642" i="5"/>
  <c r="J3642" i="5"/>
  <c r="I3642" i="5"/>
  <c r="H3642" i="5"/>
  <c r="G3650" i="5"/>
  <c r="F3650" i="5"/>
  <c r="E3650" i="5"/>
  <c r="T3650" i="5"/>
  <c r="D3650" i="5"/>
  <c r="O3650" i="5" s="1"/>
  <c r="S3650" i="5"/>
  <c r="C3650" i="5"/>
  <c r="R3650" i="5"/>
  <c r="J3650" i="5"/>
  <c r="I3650" i="5"/>
  <c r="H3650" i="5"/>
  <c r="G3658" i="5"/>
  <c r="F3658" i="5"/>
  <c r="E3658" i="5"/>
  <c r="T3658" i="5"/>
  <c r="D3658" i="5"/>
  <c r="O3658" i="5" s="1"/>
  <c r="S3658" i="5"/>
  <c r="C3658" i="5"/>
  <c r="R3658" i="5"/>
  <c r="J3658" i="5"/>
  <c r="I3658" i="5"/>
  <c r="H3658" i="5"/>
  <c r="G3666" i="5"/>
  <c r="F3666" i="5"/>
  <c r="E3666" i="5"/>
  <c r="T3666" i="5"/>
  <c r="D3666" i="5"/>
  <c r="S3666" i="5"/>
  <c r="C3666" i="5"/>
  <c r="R3666" i="5"/>
  <c r="J3666" i="5"/>
  <c r="I3666" i="5"/>
  <c r="H3666" i="5"/>
  <c r="G3674" i="5"/>
  <c r="F3674" i="5"/>
  <c r="E3674" i="5"/>
  <c r="T3674" i="5"/>
  <c r="D3674" i="5"/>
  <c r="S3674" i="5"/>
  <c r="C3674" i="5"/>
  <c r="R3674" i="5"/>
  <c r="J3674" i="5"/>
  <c r="I3674" i="5"/>
  <c r="H3674" i="5"/>
  <c r="G3682" i="5"/>
  <c r="F3682" i="5"/>
  <c r="E3682" i="5"/>
  <c r="T3682" i="5"/>
  <c r="D3682" i="5"/>
  <c r="O3682" i="5" s="1"/>
  <c r="S3682" i="5"/>
  <c r="C3682" i="5"/>
  <c r="R3682" i="5"/>
  <c r="J3682" i="5"/>
  <c r="I3682" i="5"/>
  <c r="H3682" i="5"/>
  <c r="G3690" i="5"/>
  <c r="F3690" i="5"/>
  <c r="E3690" i="5"/>
  <c r="T3690" i="5"/>
  <c r="D3690" i="5"/>
  <c r="S3690" i="5"/>
  <c r="C3690" i="5"/>
  <c r="R3690" i="5"/>
  <c r="J3690" i="5"/>
  <c r="I3690" i="5"/>
  <c r="H3690" i="5"/>
  <c r="G3698" i="5"/>
  <c r="F3698" i="5"/>
  <c r="E3698" i="5"/>
  <c r="T3698" i="5"/>
  <c r="D3698" i="5"/>
  <c r="M3698" i="5" s="1"/>
  <c r="S3698" i="5"/>
  <c r="C3698" i="5"/>
  <c r="R3698" i="5"/>
  <c r="J3698" i="5"/>
  <c r="I3698" i="5"/>
  <c r="H3698" i="5"/>
  <c r="G3706" i="5"/>
  <c r="F3706" i="5"/>
  <c r="E3706" i="5"/>
  <c r="T3706" i="5"/>
  <c r="D3706" i="5"/>
  <c r="O3706" i="5" s="1"/>
  <c r="S3706" i="5"/>
  <c r="C3706" i="5"/>
  <c r="R3706" i="5"/>
  <c r="J3706" i="5"/>
  <c r="I3706" i="5"/>
  <c r="H3706" i="5"/>
  <c r="G3714" i="5"/>
  <c r="F3714" i="5"/>
  <c r="E3714" i="5"/>
  <c r="T3714" i="5"/>
  <c r="D3714" i="5"/>
  <c r="O3714" i="5" s="1"/>
  <c r="S3714" i="5"/>
  <c r="C3714" i="5"/>
  <c r="R3714" i="5"/>
  <c r="J3714" i="5"/>
  <c r="I3714" i="5"/>
  <c r="H3714" i="5"/>
  <c r="G3722" i="5"/>
  <c r="F3722" i="5"/>
  <c r="E3722" i="5"/>
  <c r="T3722" i="5"/>
  <c r="D3722" i="5"/>
  <c r="O3722" i="5" s="1"/>
  <c r="S3722" i="5"/>
  <c r="C3722" i="5"/>
  <c r="R3722" i="5"/>
  <c r="J3722" i="5"/>
  <c r="I3722" i="5"/>
  <c r="H3722" i="5"/>
  <c r="G3730" i="5"/>
  <c r="F3730" i="5"/>
  <c r="E3730" i="5"/>
  <c r="T3730" i="5"/>
  <c r="D3730" i="5"/>
  <c r="P3730" i="5" s="1"/>
  <c r="S3730" i="5"/>
  <c r="C3730" i="5"/>
  <c r="R3730" i="5"/>
  <c r="J3730" i="5"/>
  <c r="I3730" i="5"/>
  <c r="H3730" i="5"/>
  <c r="G3738" i="5"/>
  <c r="F3738" i="5"/>
  <c r="E3738" i="5"/>
  <c r="T3738" i="5"/>
  <c r="D3738" i="5"/>
  <c r="S3738" i="5"/>
  <c r="C3738" i="5"/>
  <c r="R3738" i="5"/>
  <c r="J3738" i="5"/>
  <c r="I3738" i="5"/>
  <c r="H3738" i="5"/>
  <c r="G3746" i="5"/>
  <c r="F3746" i="5"/>
  <c r="E3746" i="5"/>
  <c r="T3746" i="5"/>
  <c r="D3746" i="5"/>
  <c r="O3746" i="5" s="1"/>
  <c r="S3746" i="5"/>
  <c r="C3746" i="5"/>
  <c r="R3746" i="5"/>
  <c r="J3746" i="5"/>
  <c r="I3746" i="5"/>
  <c r="H3746" i="5"/>
  <c r="G3754" i="5"/>
  <c r="F3754" i="5"/>
  <c r="E3754" i="5"/>
  <c r="T3754" i="5"/>
  <c r="D3754" i="5"/>
  <c r="M3754" i="5" s="1"/>
  <c r="S3754" i="5"/>
  <c r="C3754" i="5"/>
  <c r="R3754" i="5"/>
  <c r="J3754" i="5"/>
  <c r="I3754" i="5"/>
  <c r="H3754" i="5"/>
  <c r="G3762" i="5"/>
  <c r="F3762" i="5"/>
  <c r="E3762" i="5"/>
  <c r="T3762" i="5"/>
  <c r="D3762" i="5"/>
  <c r="M3762" i="5" s="1"/>
  <c r="S3762" i="5"/>
  <c r="C3762" i="5"/>
  <c r="R3762" i="5"/>
  <c r="J3762" i="5"/>
  <c r="I3762" i="5"/>
  <c r="H3762" i="5"/>
  <c r="G3770" i="5"/>
  <c r="F3770" i="5"/>
  <c r="E3770" i="5"/>
  <c r="T3770" i="5"/>
  <c r="D3770" i="5"/>
  <c r="O3770" i="5" s="1"/>
  <c r="S3770" i="5"/>
  <c r="C3770" i="5"/>
  <c r="R3770" i="5"/>
  <c r="J3770" i="5"/>
  <c r="I3770" i="5"/>
  <c r="H3770" i="5"/>
  <c r="G3778" i="5"/>
  <c r="F3778" i="5"/>
  <c r="E3778" i="5"/>
  <c r="T3778" i="5"/>
  <c r="D3778" i="5"/>
  <c r="K3778" i="5" s="1"/>
  <c r="S3778" i="5"/>
  <c r="C3778" i="5"/>
  <c r="R3778" i="5"/>
  <c r="J3778" i="5"/>
  <c r="I3778" i="5"/>
  <c r="H3778" i="5"/>
  <c r="G3786" i="5"/>
  <c r="F3786" i="5"/>
  <c r="E3786" i="5"/>
  <c r="T3786" i="5"/>
  <c r="D3786" i="5"/>
  <c r="S3786" i="5"/>
  <c r="C3786" i="5"/>
  <c r="R3786" i="5"/>
  <c r="J3786" i="5"/>
  <c r="I3786" i="5"/>
  <c r="H3786" i="5"/>
  <c r="G3794" i="5"/>
  <c r="F3794" i="5"/>
  <c r="E3794" i="5"/>
  <c r="T3794" i="5"/>
  <c r="D3794" i="5"/>
  <c r="M3794" i="5" s="1"/>
  <c r="S3794" i="5"/>
  <c r="C3794" i="5"/>
  <c r="R3794" i="5"/>
  <c r="J3794" i="5"/>
  <c r="I3794" i="5"/>
  <c r="H3794" i="5"/>
  <c r="G3802" i="5"/>
  <c r="F3802" i="5"/>
  <c r="E3802" i="5"/>
  <c r="T3802" i="5"/>
  <c r="D3802" i="5"/>
  <c r="O3802" i="5" s="1"/>
  <c r="S3802" i="5"/>
  <c r="C3802" i="5"/>
  <c r="R3802" i="5"/>
  <c r="J3802" i="5"/>
  <c r="I3802" i="5"/>
  <c r="H3802" i="5"/>
  <c r="G3810" i="5"/>
  <c r="F3810" i="5"/>
  <c r="E3810" i="5"/>
  <c r="T3810" i="5"/>
  <c r="D3810" i="5"/>
  <c r="O3810" i="5" s="1"/>
  <c r="S3810" i="5"/>
  <c r="C3810" i="5"/>
  <c r="R3810" i="5"/>
  <c r="J3810" i="5"/>
  <c r="I3810" i="5"/>
  <c r="H3810" i="5"/>
  <c r="G3818" i="5"/>
  <c r="F3818" i="5"/>
  <c r="E3818" i="5"/>
  <c r="T3818" i="5"/>
  <c r="D3818" i="5"/>
  <c r="O3818" i="5" s="1"/>
  <c r="S3818" i="5"/>
  <c r="C3818" i="5"/>
  <c r="R3818" i="5"/>
  <c r="J3818" i="5"/>
  <c r="I3818" i="5"/>
  <c r="H3818" i="5"/>
  <c r="G3826" i="5"/>
  <c r="F3826" i="5"/>
  <c r="E3826" i="5"/>
  <c r="T3826" i="5"/>
  <c r="D3826" i="5"/>
  <c r="M3826" i="5" s="1"/>
  <c r="S3826" i="5"/>
  <c r="C3826" i="5"/>
  <c r="R3826" i="5"/>
  <c r="J3826" i="5"/>
  <c r="I3826" i="5"/>
  <c r="H3826" i="5"/>
  <c r="G3834" i="5"/>
  <c r="F3834" i="5"/>
  <c r="E3834" i="5"/>
  <c r="T3834" i="5"/>
  <c r="D3834" i="5"/>
  <c r="O3834" i="5" s="1"/>
  <c r="S3834" i="5"/>
  <c r="C3834" i="5"/>
  <c r="R3834" i="5"/>
  <c r="J3834" i="5"/>
  <c r="I3834" i="5"/>
  <c r="H3834" i="5"/>
  <c r="G3842" i="5"/>
  <c r="F3842" i="5"/>
  <c r="E3842" i="5"/>
  <c r="T3842" i="5"/>
  <c r="D3842" i="5"/>
  <c r="O3842" i="5" s="1"/>
  <c r="S3842" i="5"/>
  <c r="C3842" i="5"/>
  <c r="R3842" i="5"/>
  <c r="J3842" i="5"/>
  <c r="I3842" i="5"/>
  <c r="H3842" i="5"/>
  <c r="G3850" i="5"/>
  <c r="F3850" i="5"/>
  <c r="E3850" i="5"/>
  <c r="T3850" i="5"/>
  <c r="D3850" i="5"/>
  <c r="S3850" i="5"/>
  <c r="C3850" i="5"/>
  <c r="R3850" i="5"/>
  <c r="J3850" i="5"/>
  <c r="I3850" i="5"/>
  <c r="H3850" i="5"/>
  <c r="G3858" i="5"/>
  <c r="F3858" i="5"/>
  <c r="E3858" i="5"/>
  <c r="T3858" i="5"/>
  <c r="D3858" i="5"/>
  <c r="M3858" i="5" s="1"/>
  <c r="S3858" i="5"/>
  <c r="C3858" i="5"/>
  <c r="R3858" i="5"/>
  <c r="J3858" i="5"/>
  <c r="I3858" i="5"/>
  <c r="H3858" i="5"/>
  <c r="G3866" i="5"/>
  <c r="F3866" i="5"/>
  <c r="E3866" i="5"/>
  <c r="T3866" i="5"/>
  <c r="D3866" i="5"/>
  <c r="O3866" i="5" s="1"/>
  <c r="S3866" i="5"/>
  <c r="C3866" i="5"/>
  <c r="R3866" i="5"/>
  <c r="J3866" i="5"/>
  <c r="I3866" i="5"/>
  <c r="H3866" i="5"/>
  <c r="T3874" i="5"/>
  <c r="D3874" i="5"/>
  <c r="S3874" i="5"/>
  <c r="C3874" i="5"/>
  <c r="H3874" i="5"/>
  <c r="G3874" i="5"/>
  <c r="J3874" i="5"/>
  <c r="I3874" i="5"/>
  <c r="F3874" i="5"/>
  <c r="E3874" i="5"/>
  <c r="R3874" i="5"/>
  <c r="E3882" i="5"/>
  <c r="T3882" i="5"/>
  <c r="D3882" i="5"/>
  <c r="N3882" i="5" s="1"/>
  <c r="S3882" i="5"/>
  <c r="C3882" i="5"/>
  <c r="R3882" i="5"/>
  <c r="J3882" i="5"/>
  <c r="I3882" i="5"/>
  <c r="H3882" i="5"/>
  <c r="G3882" i="5"/>
  <c r="F3882" i="5"/>
  <c r="E3890" i="5"/>
  <c r="T3890" i="5"/>
  <c r="D3890" i="5"/>
  <c r="L3890" i="5" s="1"/>
  <c r="S3890" i="5"/>
  <c r="C3890" i="5"/>
  <c r="R3890" i="5"/>
  <c r="J3890" i="5"/>
  <c r="I3890" i="5"/>
  <c r="H3890" i="5"/>
  <c r="G3890" i="5"/>
  <c r="F3890" i="5"/>
  <c r="E3898" i="5"/>
  <c r="T3898" i="5"/>
  <c r="D3898" i="5"/>
  <c r="S3898" i="5"/>
  <c r="C3898" i="5"/>
  <c r="R3898" i="5"/>
  <c r="J3898" i="5"/>
  <c r="I3898" i="5"/>
  <c r="H3898" i="5"/>
  <c r="G3898" i="5"/>
  <c r="N3898" i="5"/>
  <c r="F3898" i="5"/>
  <c r="E3906" i="5"/>
  <c r="T3906" i="5"/>
  <c r="D3906" i="5"/>
  <c r="M3906" i="5" s="1"/>
  <c r="S3906" i="5"/>
  <c r="C3906" i="5"/>
  <c r="R3906" i="5"/>
  <c r="J3906" i="5"/>
  <c r="I3906" i="5"/>
  <c r="H3906" i="5"/>
  <c r="G3906" i="5"/>
  <c r="F3906" i="5"/>
  <c r="E3914" i="5"/>
  <c r="T3914" i="5"/>
  <c r="D3914" i="5"/>
  <c r="N3914" i="5" s="1"/>
  <c r="S3914" i="5"/>
  <c r="C3914" i="5"/>
  <c r="R3914" i="5"/>
  <c r="J3914" i="5"/>
  <c r="I3914" i="5"/>
  <c r="H3914" i="5"/>
  <c r="G3914" i="5"/>
  <c r="F3914" i="5"/>
  <c r="E3922" i="5"/>
  <c r="T3922" i="5"/>
  <c r="D3922" i="5"/>
  <c r="K3922" i="5" s="1"/>
  <c r="S3922" i="5"/>
  <c r="C3922" i="5"/>
  <c r="R3922" i="5"/>
  <c r="J3922" i="5"/>
  <c r="I3922" i="5"/>
  <c r="H3922" i="5"/>
  <c r="G3922" i="5"/>
  <c r="F3922" i="5"/>
  <c r="E3930" i="5"/>
  <c r="T3930" i="5"/>
  <c r="D3930" i="5"/>
  <c r="M3930" i="5" s="1"/>
  <c r="S3930" i="5"/>
  <c r="C3930" i="5"/>
  <c r="R3930" i="5"/>
  <c r="J3930" i="5"/>
  <c r="I3930" i="5"/>
  <c r="H3930" i="5"/>
  <c r="G3930" i="5"/>
  <c r="F3930" i="5"/>
  <c r="E3938" i="5"/>
  <c r="T3938" i="5"/>
  <c r="D3938" i="5"/>
  <c r="S3938" i="5"/>
  <c r="C3938" i="5"/>
  <c r="R3938" i="5"/>
  <c r="J3938" i="5"/>
  <c r="I3938" i="5"/>
  <c r="H3938" i="5"/>
  <c r="G3938" i="5"/>
  <c r="F3938" i="5"/>
  <c r="E3946" i="5"/>
  <c r="T3946" i="5"/>
  <c r="D3946" i="5"/>
  <c r="S3946" i="5"/>
  <c r="C3946" i="5"/>
  <c r="R3946" i="5"/>
  <c r="J3946" i="5"/>
  <c r="I3946" i="5"/>
  <c r="H3946" i="5"/>
  <c r="G3946" i="5"/>
  <c r="F3946" i="5"/>
  <c r="E3954" i="5"/>
  <c r="T3954" i="5"/>
  <c r="D3954" i="5"/>
  <c r="Q3954" i="5" s="1"/>
  <c r="S3954" i="5"/>
  <c r="C3954" i="5"/>
  <c r="R3954" i="5"/>
  <c r="J3954" i="5"/>
  <c r="I3954" i="5"/>
  <c r="H3954" i="5"/>
  <c r="G3954" i="5"/>
  <c r="F3954" i="5"/>
  <c r="E3962" i="5"/>
  <c r="T3962" i="5"/>
  <c r="D3962" i="5"/>
  <c r="N3962" i="5" s="1"/>
  <c r="S3962" i="5"/>
  <c r="C3962" i="5"/>
  <c r="R3962" i="5"/>
  <c r="J3962" i="5"/>
  <c r="I3962" i="5"/>
  <c r="H3962" i="5"/>
  <c r="G3962" i="5"/>
  <c r="F3962" i="5"/>
  <c r="E3970" i="5"/>
  <c r="T3970" i="5"/>
  <c r="D3970" i="5"/>
  <c r="M3970" i="5" s="1"/>
  <c r="S3970" i="5"/>
  <c r="C3970" i="5"/>
  <c r="R3970" i="5"/>
  <c r="J3970" i="5"/>
  <c r="I3970" i="5"/>
  <c r="H3970" i="5"/>
  <c r="G3970" i="5"/>
  <c r="F3970" i="5"/>
  <c r="H3978" i="5"/>
  <c r="T3978" i="5"/>
  <c r="D3978" i="5"/>
  <c r="P3978" i="5" s="1"/>
  <c r="S3978" i="5"/>
  <c r="I3978" i="5"/>
  <c r="R3978" i="5"/>
  <c r="G3978" i="5"/>
  <c r="F3978" i="5"/>
  <c r="E3978" i="5"/>
  <c r="C3978" i="5"/>
  <c r="J3978" i="5"/>
  <c r="H3986" i="5"/>
  <c r="T3986" i="5"/>
  <c r="D3986" i="5"/>
  <c r="M3986" i="5" s="1"/>
  <c r="S3986" i="5"/>
  <c r="I3986" i="5"/>
  <c r="R3986" i="5"/>
  <c r="G3986" i="5"/>
  <c r="F3986" i="5"/>
  <c r="E3986" i="5"/>
  <c r="C3986" i="5"/>
  <c r="J3986" i="5"/>
  <c r="I3994" i="5"/>
  <c r="H3994" i="5"/>
  <c r="G3994" i="5"/>
  <c r="T3994" i="5"/>
  <c r="D3994" i="5"/>
  <c r="M3994" i="5" s="1"/>
  <c r="J3994" i="5"/>
  <c r="F3994" i="5"/>
  <c r="E3994" i="5"/>
  <c r="S3994" i="5"/>
  <c r="C3994" i="5"/>
  <c r="R3994" i="5"/>
  <c r="I4002" i="5"/>
  <c r="H4002" i="5"/>
  <c r="G4002" i="5"/>
  <c r="F4002" i="5"/>
  <c r="T4002" i="5"/>
  <c r="D4002" i="5"/>
  <c r="P4002" i="5" s="1"/>
  <c r="J4002" i="5"/>
  <c r="E4002" i="5"/>
  <c r="C4002" i="5"/>
  <c r="S4002" i="5"/>
  <c r="R4002" i="5"/>
  <c r="I4010" i="5"/>
  <c r="H4010" i="5"/>
  <c r="G4010" i="5"/>
  <c r="F4010" i="5"/>
  <c r="E4010" i="5"/>
  <c r="T4010" i="5"/>
  <c r="D4010" i="5"/>
  <c r="O4010" i="5" s="1"/>
  <c r="J4010" i="5"/>
  <c r="C4010" i="5"/>
  <c r="S4010" i="5"/>
  <c r="R4010" i="5"/>
  <c r="I4018" i="5"/>
  <c r="H4018" i="5"/>
  <c r="G4018" i="5"/>
  <c r="F4018" i="5"/>
  <c r="E4018" i="5"/>
  <c r="T4018" i="5"/>
  <c r="D4018" i="5"/>
  <c r="O4018" i="5" s="1"/>
  <c r="J4018" i="5"/>
  <c r="C4018" i="5"/>
  <c r="S4018" i="5"/>
  <c r="R4018" i="5"/>
  <c r="I4026" i="5"/>
  <c r="H4026" i="5"/>
  <c r="G4026" i="5"/>
  <c r="F4026" i="5"/>
  <c r="E4026" i="5"/>
  <c r="T4026" i="5"/>
  <c r="D4026" i="5"/>
  <c r="O4026" i="5" s="1"/>
  <c r="J4026" i="5"/>
  <c r="C4026" i="5"/>
  <c r="S4026" i="5"/>
  <c r="R4026" i="5"/>
  <c r="I4034" i="5"/>
  <c r="H4034" i="5"/>
  <c r="G4034" i="5"/>
  <c r="F4034" i="5"/>
  <c r="E4034" i="5"/>
  <c r="T4034" i="5"/>
  <c r="D4034" i="5"/>
  <c r="Q4034" i="5" s="1"/>
  <c r="J4034" i="5"/>
  <c r="C4034" i="5"/>
  <c r="S4034" i="5"/>
  <c r="R4034" i="5"/>
  <c r="I4042" i="5"/>
  <c r="H4042" i="5"/>
  <c r="G4042" i="5"/>
  <c r="F4042" i="5"/>
  <c r="E4042" i="5"/>
  <c r="T4042" i="5"/>
  <c r="D4042" i="5"/>
  <c r="O4042" i="5" s="1"/>
  <c r="J4042" i="5"/>
  <c r="C4042" i="5"/>
  <c r="S4042" i="5"/>
  <c r="R4042" i="5"/>
  <c r="I4050" i="5"/>
  <c r="H4050" i="5"/>
  <c r="G4050" i="5"/>
  <c r="F4050" i="5"/>
  <c r="E4050" i="5"/>
  <c r="T4050" i="5"/>
  <c r="D4050" i="5"/>
  <c r="O4050" i="5" s="1"/>
  <c r="J4050" i="5"/>
  <c r="C4050" i="5"/>
  <c r="S4050" i="5"/>
  <c r="R4050" i="5"/>
  <c r="I4058" i="5"/>
  <c r="H4058" i="5"/>
  <c r="G4058" i="5"/>
  <c r="F4058" i="5"/>
  <c r="E4058" i="5"/>
  <c r="T4058" i="5"/>
  <c r="D4058" i="5"/>
  <c r="M4058" i="5" s="1"/>
  <c r="J4058" i="5"/>
  <c r="C4058" i="5"/>
  <c r="S4058" i="5"/>
  <c r="R4058" i="5"/>
  <c r="I4066" i="5"/>
  <c r="H4066" i="5"/>
  <c r="G4066" i="5"/>
  <c r="F4066" i="5"/>
  <c r="E4066" i="5"/>
  <c r="T4066" i="5"/>
  <c r="D4066" i="5"/>
  <c r="Q4066" i="5" s="1"/>
  <c r="J4066" i="5"/>
  <c r="C4066" i="5"/>
  <c r="S4066" i="5"/>
  <c r="R4066" i="5"/>
  <c r="I4074" i="5"/>
  <c r="H4074" i="5"/>
  <c r="G4074" i="5"/>
  <c r="F4074" i="5"/>
  <c r="E4074" i="5"/>
  <c r="T4074" i="5"/>
  <c r="D4074" i="5"/>
  <c r="O4074" i="5" s="1"/>
  <c r="J4074" i="5"/>
  <c r="C4074" i="5"/>
  <c r="S4074" i="5"/>
  <c r="R4074" i="5"/>
  <c r="I4082" i="5"/>
  <c r="H4082" i="5"/>
  <c r="G4082" i="5"/>
  <c r="F4082" i="5"/>
  <c r="E4082" i="5"/>
  <c r="T4082" i="5"/>
  <c r="D4082" i="5"/>
  <c r="O4082" i="5" s="1"/>
  <c r="J4082" i="5"/>
  <c r="C4082" i="5"/>
  <c r="S4082" i="5"/>
  <c r="R4082" i="5"/>
  <c r="I4090" i="5"/>
  <c r="H4090" i="5"/>
  <c r="G4090" i="5"/>
  <c r="F4090" i="5"/>
  <c r="E4090" i="5"/>
  <c r="T4090" i="5"/>
  <c r="D4090" i="5"/>
  <c r="O4090" i="5" s="1"/>
  <c r="J4090" i="5"/>
  <c r="C4090" i="5"/>
  <c r="S4090" i="5"/>
  <c r="R4090" i="5"/>
  <c r="G4098" i="5"/>
  <c r="F4098" i="5"/>
  <c r="E4098" i="5"/>
  <c r="T4098" i="5"/>
  <c r="D4098" i="5"/>
  <c r="O4098" i="5" s="1"/>
  <c r="S4098" i="5"/>
  <c r="C4098" i="5"/>
  <c r="R4098" i="5"/>
  <c r="J4098" i="5"/>
  <c r="I4098" i="5"/>
  <c r="H4098" i="5"/>
  <c r="G4106" i="5"/>
  <c r="F4106" i="5"/>
  <c r="E4106" i="5"/>
  <c r="T4106" i="5"/>
  <c r="D4106" i="5"/>
  <c r="O4106" i="5" s="1"/>
  <c r="S4106" i="5"/>
  <c r="C4106" i="5"/>
  <c r="R4106" i="5"/>
  <c r="J4106" i="5"/>
  <c r="I4106" i="5"/>
  <c r="H4106" i="5"/>
  <c r="G4114" i="5"/>
  <c r="F4114" i="5"/>
  <c r="E4114" i="5"/>
  <c r="T4114" i="5"/>
  <c r="D4114" i="5"/>
  <c r="M4114" i="5" s="1"/>
  <c r="S4114" i="5"/>
  <c r="C4114" i="5"/>
  <c r="R4114" i="5"/>
  <c r="J4114" i="5"/>
  <c r="I4114" i="5"/>
  <c r="H4114" i="5"/>
  <c r="G4122" i="5"/>
  <c r="F4122" i="5"/>
  <c r="E4122" i="5"/>
  <c r="T4122" i="5"/>
  <c r="D4122" i="5"/>
  <c r="S4122" i="5"/>
  <c r="C4122" i="5"/>
  <c r="R4122" i="5"/>
  <c r="J4122" i="5"/>
  <c r="I4122" i="5"/>
  <c r="H4122" i="5"/>
  <c r="G4130" i="5"/>
  <c r="F4130" i="5"/>
  <c r="E4130" i="5"/>
  <c r="T4130" i="5"/>
  <c r="D4130" i="5"/>
  <c r="O4130" i="5" s="1"/>
  <c r="S4130" i="5"/>
  <c r="C4130" i="5"/>
  <c r="R4130" i="5"/>
  <c r="J4130" i="5"/>
  <c r="I4130" i="5"/>
  <c r="H4130" i="5"/>
  <c r="G4138" i="5"/>
  <c r="F4138" i="5"/>
  <c r="E4138" i="5"/>
  <c r="T4138" i="5"/>
  <c r="D4138" i="5"/>
  <c r="S4138" i="5"/>
  <c r="C4138" i="5"/>
  <c r="R4138" i="5"/>
  <c r="J4138" i="5"/>
  <c r="I4138" i="5"/>
  <c r="H4138" i="5"/>
  <c r="G4146" i="5"/>
  <c r="F4146" i="5"/>
  <c r="E4146" i="5"/>
  <c r="T4146" i="5"/>
  <c r="D4146" i="5"/>
  <c r="P4146" i="5" s="1"/>
  <c r="S4146" i="5"/>
  <c r="C4146" i="5"/>
  <c r="R4146" i="5"/>
  <c r="J4146" i="5"/>
  <c r="I4146" i="5"/>
  <c r="H4146" i="5"/>
  <c r="G4154" i="5"/>
  <c r="F4154" i="5"/>
  <c r="E4154" i="5"/>
  <c r="T4154" i="5"/>
  <c r="D4154" i="5"/>
  <c r="S4154" i="5"/>
  <c r="C4154" i="5"/>
  <c r="R4154" i="5"/>
  <c r="J4154" i="5"/>
  <c r="I4154" i="5"/>
  <c r="H4154" i="5"/>
  <c r="G4162" i="5"/>
  <c r="F4162" i="5"/>
  <c r="E4162" i="5"/>
  <c r="T4162" i="5"/>
  <c r="D4162" i="5"/>
  <c r="O4162" i="5" s="1"/>
  <c r="S4162" i="5"/>
  <c r="C4162" i="5"/>
  <c r="R4162" i="5"/>
  <c r="J4162" i="5"/>
  <c r="I4162" i="5"/>
  <c r="H4162" i="5"/>
  <c r="G4170" i="5"/>
  <c r="F4170" i="5"/>
  <c r="E4170" i="5"/>
  <c r="T4170" i="5"/>
  <c r="D4170" i="5"/>
  <c r="O4170" i="5" s="1"/>
  <c r="S4170" i="5"/>
  <c r="C4170" i="5"/>
  <c r="R4170" i="5"/>
  <c r="J4170" i="5"/>
  <c r="I4170" i="5"/>
  <c r="H4170" i="5"/>
  <c r="G4178" i="5"/>
  <c r="F4178" i="5"/>
  <c r="E4178" i="5"/>
  <c r="T4178" i="5"/>
  <c r="D4178" i="5"/>
  <c r="M4178" i="5" s="1"/>
  <c r="S4178" i="5"/>
  <c r="C4178" i="5"/>
  <c r="R4178" i="5"/>
  <c r="J4178" i="5"/>
  <c r="I4178" i="5"/>
  <c r="H4178" i="5"/>
  <c r="G4186" i="5"/>
  <c r="F4186" i="5"/>
  <c r="E4186" i="5"/>
  <c r="T4186" i="5"/>
  <c r="D4186" i="5"/>
  <c r="M4186" i="5" s="1"/>
  <c r="S4186" i="5"/>
  <c r="C4186" i="5"/>
  <c r="R4186" i="5"/>
  <c r="J4186" i="5"/>
  <c r="I4186" i="5"/>
  <c r="H4186" i="5"/>
  <c r="R4194" i="5"/>
  <c r="J4194" i="5"/>
  <c r="H4194" i="5"/>
  <c r="E4194" i="5"/>
  <c r="D4194" i="5"/>
  <c r="C4194" i="5"/>
  <c r="T4194" i="5"/>
  <c r="I4194" i="5"/>
  <c r="S4194" i="5"/>
  <c r="G4194" i="5"/>
  <c r="F4194" i="5"/>
  <c r="R4202" i="5"/>
  <c r="J4202" i="5"/>
  <c r="I4202" i="5"/>
  <c r="H4202" i="5"/>
  <c r="G4202" i="5"/>
  <c r="F4202" i="5"/>
  <c r="E4202" i="5"/>
  <c r="T4202" i="5"/>
  <c r="S4202" i="5"/>
  <c r="D4202" i="5"/>
  <c r="N4202" i="5" s="1"/>
  <c r="C4202" i="5"/>
  <c r="R4210" i="5"/>
  <c r="J4210" i="5"/>
  <c r="I4210" i="5"/>
  <c r="H4210" i="5"/>
  <c r="G4210" i="5"/>
  <c r="F4210" i="5"/>
  <c r="E4210" i="5"/>
  <c r="T4210" i="5"/>
  <c r="S4210" i="5"/>
  <c r="D4210" i="5"/>
  <c r="P4210" i="5" s="1"/>
  <c r="C4210" i="5"/>
  <c r="R4218" i="5"/>
  <c r="J4218" i="5"/>
  <c r="I4218" i="5"/>
  <c r="H4218" i="5"/>
  <c r="G4218" i="5"/>
  <c r="F4218" i="5"/>
  <c r="E4218" i="5"/>
  <c r="T4218" i="5"/>
  <c r="S4218" i="5"/>
  <c r="D4218" i="5"/>
  <c r="C4218" i="5"/>
  <c r="R4226" i="5"/>
  <c r="J4226" i="5"/>
  <c r="I4226" i="5"/>
  <c r="H4226" i="5"/>
  <c r="G4226" i="5"/>
  <c r="F4226" i="5"/>
  <c r="E4226" i="5"/>
  <c r="T4226" i="5"/>
  <c r="S4226" i="5"/>
  <c r="D4226" i="5"/>
  <c r="N4226" i="5" s="1"/>
  <c r="C4226" i="5"/>
  <c r="R4234" i="5"/>
  <c r="J4234" i="5"/>
  <c r="I4234" i="5"/>
  <c r="H4234" i="5"/>
  <c r="G4234" i="5"/>
  <c r="F4234" i="5"/>
  <c r="E4234" i="5"/>
  <c r="T4234" i="5"/>
  <c r="S4234" i="5"/>
  <c r="D4234" i="5"/>
  <c r="N4234" i="5" s="1"/>
  <c r="C4234" i="5"/>
  <c r="R4242" i="5"/>
  <c r="J4242" i="5"/>
  <c r="I4242" i="5"/>
  <c r="H4242" i="5"/>
  <c r="G4242" i="5"/>
  <c r="F4242" i="5"/>
  <c r="E4242" i="5"/>
  <c r="T4242" i="5"/>
  <c r="S4242" i="5"/>
  <c r="D4242" i="5"/>
  <c r="P4242" i="5" s="1"/>
  <c r="C4242" i="5"/>
  <c r="R4250" i="5"/>
  <c r="J4250" i="5"/>
  <c r="I4250" i="5"/>
  <c r="H4250" i="5"/>
  <c r="G4250" i="5"/>
  <c r="F4250" i="5"/>
  <c r="E4250" i="5"/>
  <c r="T4250" i="5"/>
  <c r="S4250" i="5"/>
  <c r="D4250" i="5"/>
  <c r="N4250" i="5" s="1"/>
  <c r="C4250" i="5"/>
  <c r="R4258" i="5"/>
  <c r="J4258" i="5"/>
  <c r="I4258" i="5"/>
  <c r="H4258" i="5"/>
  <c r="G4258" i="5"/>
  <c r="F4258" i="5"/>
  <c r="E4258" i="5"/>
  <c r="T4258" i="5"/>
  <c r="S4258" i="5"/>
  <c r="D4258" i="5"/>
  <c r="N4258" i="5" s="1"/>
  <c r="C4258" i="5"/>
  <c r="R4266" i="5"/>
  <c r="J4266" i="5"/>
  <c r="I4266" i="5"/>
  <c r="H4266" i="5"/>
  <c r="G4266" i="5"/>
  <c r="F4266" i="5"/>
  <c r="E4266" i="5"/>
  <c r="T4266" i="5"/>
  <c r="S4266" i="5"/>
  <c r="D4266" i="5"/>
  <c r="N4266" i="5" s="1"/>
  <c r="C4266" i="5"/>
  <c r="R4274" i="5"/>
  <c r="J4274" i="5"/>
  <c r="I4274" i="5"/>
  <c r="H4274" i="5"/>
  <c r="G4274" i="5"/>
  <c r="F4274" i="5"/>
  <c r="E4274" i="5"/>
  <c r="T4274" i="5"/>
  <c r="S4274" i="5"/>
  <c r="D4274" i="5"/>
  <c r="P4274" i="5" s="1"/>
  <c r="C4274" i="5"/>
  <c r="R4282" i="5"/>
  <c r="J4282" i="5"/>
  <c r="I4282" i="5"/>
  <c r="H4282" i="5"/>
  <c r="G4282" i="5"/>
  <c r="F4282" i="5"/>
  <c r="E4282" i="5"/>
  <c r="T4282" i="5"/>
  <c r="S4282" i="5"/>
  <c r="D4282" i="5"/>
  <c r="N4282" i="5" s="1"/>
  <c r="C4282" i="5"/>
  <c r="R4290" i="5"/>
  <c r="J4290" i="5"/>
  <c r="I4290" i="5"/>
  <c r="H4290" i="5"/>
  <c r="G4290" i="5"/>
  <c r="F4290" i="5"/>
  <c r="E4290" i="5"/>
  <c r="T4290" i="5"/>
  <c r="S4290" i="5"/>
  <c r="D4290" i="5"/>
  <c r="N4290" i="5" s="1"/>
  <c r="C4290" i="5"/>
  <c r="R4298" i="5"/>
  <c r="J4298" i="5"/>
  <c r="I4298" i="5"/>
  <c r="H4298" i="5"/>
  <c r="G4298" i="5"/>
  <c r="F4298" i="5"/>
  <c r="E4298" i="5"/>
  <c r="T4298" i="5"/>
  <c r="S4298" i="5"/>
  <c r="D4298" i="5"/>
  <c r="N4298" i="5" s="1"/>
  <c r="C4298" i="5"/>
  <c r="H4306" i="5"/>
  <c r="T4306" i="5"/>
  <c r="D4306" i="5"/>
  <c r="O4306" i="5" s="1"/>
  <c r="F4306" i="5"/>
  <c r="E4306" i="5"/>
  <c r="C4306" i="5"/>
  <c r="J4306" i="5"/>
  <c r="G4306" i="5"/>
  <c r="S4306" i="5"/>
  <c r="R4306" i="5"/>
  <c r="I4306" i="5"/>
  <c r="H4314" i="5"/>
  <c r="T4314" i="5"/>
  <c r="D4314" i="5"/>
  <c r="O4314" i="5" s="1"/>
  <c r="F4314" i="5"/>
  <c r="E4314" i="5"/>
  <c r="C4314" i="5"/>
  <c r="J4314" i="5"/>
  <c r="S4314" i="5"/>
  <c r="R4314" i="5"/>
  <c r="I4314" i="5"/>
  <c r="G4314" i="5"/>
  <c r="R4322" i="5"/>
  <c r="J4322" i="5"/>
  <c r="I4322" i="5"/>
  <c r="H4322" i="5"/>
  <c r="G4322" i="5"/>
  <c r="F4322" i="5"/>
  <c r="E4322" i="5"/>
  <c r="T4322" i="5"/>
  <c r="D4322" i="5"/>
  <c r="M4322" i="5" s="1"/>
  <c r="C4322" i="5"/>
  <c r="S4322" i="5"/>
  <c r="R4330" i="5"/>
  <c r="J4330" i="5"/>
  <c r="I4330" i="5"/>
  <c r="H4330" i="5"/>
  <c r="G4330" i="5"/>
  <c r="F4330" i="5"/>
  <c r="E4330" i="5"/>
  <c r="T4330" i="5"/>
  <c r="D4330" i="5"/>
  <c r="O4330" i="5" s="1"/>
  <c r="S4330" i="5"/>
  <c r="C4330" i="5"/>
  <c r="R4338" i="5"/>
  <c r="J4338" i="5"/>
  <c r="I4338" i="5"/>
  <c r="H4338" i="5"/>
  <c r="G4338" i="5"/>
  <c r="F4338" i="5"/>
  <c r="E4338" i="5"/>
  <c r="T4338" i="5"/>
  <c r="D4338" i="5"/>
  <c r="K4338" i="5" s="1"/>
  <c r="C4338" i="5"/>
  <c r="S4338" i="5"/>
  <c r="R4346" i="5"/>
  <c r="J4346" i="5"/>
  <c r="I4346" i="5"/>
  <c r="H4346" i="5"/>
  <c r="G4346" i="5"/>
  <c r="F4346" i="5"/>
  <c r="E4346" i="5"/>
  <c r="T4346" i="5"/>
  <c r="D4346" i="5"/>
  <c r="Q4346" i="5" s="1"/>
  <c r="S4346" i="5"/>
  <c r="C4346" i="5"/>
  <c r="R4354" i="5"/>
  <c r="J4354" i="5"/>
  <c r="I4354" i="5"/>
  <c r="H4354" i="5"/>
  <c r="G4354" i="5"/>
  <c r="F4354" i="5"/>
  <c r="E4354" i="5"/>
  <c r="T4354" i="5"/>
  <c r="D4354" i="5"/>
  <c r="O4354" i="5" s="1"/>
  <c r="C4354" i="5"/>
  <c r="S4354" i="5"/>
  <c r="R4362" i="5"/>
  <c r="J4362" i="5"/>
  <c r="I4362" i="5"/>
  <c r="H4362" i="5"/>
  <c r="G4362" i="5"/>
  <c r="F4362" i="5"/>
  <c r="E4362" i="5"/>
  <c r="T4362" i="5"/>
  <c r="D4362" i="5"/>
  <c r="O4362" i="5" s="1"/>
  <c r="S4362" i="5"/>
  <c r="C4362" i="5"/>
  <c r="R4370" i="5"/>
  <c r="J4370" i="5"/>
  <c r="I4370" i="5"/>
  <c r="H4370" i="5"/>
  <c r="G4370" i="5"/>
  <c r="F4370" i="5"/>
  <c r="E4370" i="5"/>
  <c r="T4370" i="5"/>
  <c r="D4370" i="5"/>
  <c r="O4370" i="5" s="1"/>
  <c r="C4370" i="5"/>
  <c r="S4370" i="5"/>
  <c r="R4378" i="5"/>
  <c r="J4378" i="5"/>
  <c r="I4378" i="5"/>
  <c r="H4378" i="5"/>
  <c r="G4378" i="5"/>
  <c r="F4378" i="5"/>
  <c r="E4378" i="5"/>
  <c r="T4378" i="5"/>
  <c r="D4378" i="5"/>
  <c r="Q4378" i="5" s="1"/>
  <c r="S4378" i="5"/>
  <c r="C4378" i="5"/>
  <c r="R4386" i="5"/>
  <c r="J4386" i="5"/>
  <c r="I4386" i="5"/>
  <c r="H4386" i="5"/>
  <c r="G4386" i="5"/>
  <c r="F4386" i="5"/>
  <c r="E4386" i="5"/>
  <c r="T4386" i="5"/>
  <c r="D4386" i="5"/>
  <c r="O4386" i="5" s="1"/>
  <c r="C4386" i="5"/>
  <c r="S4386" i="5"/>
  <c r="R4394" i="5"/>
  <c r="J4394" i="5"/>
  <c r="I4394" i="5"/>
  <c r="H4394" i="5"/>
  <c r="G4394" i="5"/>
  <c r="F4394" i="5"/>
  <c r="E4394" i="5"/>
  <c r="T4394" i="5"/>
  <c r="D4394" i="5"/>
  <c r="O4394" i="5" s="1"/>
  <c r="S4394" i="5"/>
  <c r="C4394" i="5"/>
  <c r="R4402" i="5"/>
  <c r="J4402" i="5"/>
  <c r="I4402" i="5"/>
  <c r="H4402" i="5"/>
  <c r="G4402" i="5"/>
  <c r="F4402" i="5"/>
  <c r="E4402" i="5"/>
  <c r="T4402" i="5"/>
  <c r="D4402" i="5"/>
  <c r="O4402" i="5" s="1"/>
  <c r="C4402" i="5"/>
  <c r="S4402" i="5"/>
  <c r="H4410" i="5"/>
  <c r="G4410" i="5"/>
  <c r="F4410" i="5"/>
  <c r="E4410" i="5"/>
  <c r="T4410" i="5"/>
  <c r="D4410" i="5"/>
  <c r="O4410" i="5" s="1"/>
  <c r="S4410" i="5"/>
  <c r="C4410" i="5"/>
  <c r="R4410" i="5"/>
  <c r="J4410" i="5"/>
  <c r="I4410" i="5"/>
  <c r="H4418" i="5"/>
  <c r="G4418" i="5"/>
  <c r="F4418" i="5"/>
  <c r="E4418" i="5"/>
  <c r="T4418" i="5"/>
  <c r="D4418" i="5"/>
  <c r="S4418" i="5"/>
  <c r="C4418" i="5"/>
  <c r="J4418" i="5"/>
  <c r="I4418" i="5"/>
  <c r="R4418" i="5"/>
  <c r="H4426" i="5"/>
  <c r="G4426" i="5"/>
  <c r="F4426" i="5"/>
  <c r="E4426" i="5"/>
  <c r="T4426" i="5"/>
  <c r="D4426" i="5"/>
  <c r="M4426" i="5" s="1"/>
  <c r="S4426" i="5"/>
  <c r="C4426" i="5"/>
  <c r="R4426" i="5"/>
  <c r="J4426" i="5"/>
  <c r="I4426" i="5"/>
  <c r="H4434" i="5"/>
  <c r="G4434" i="5"/>
  <c r="F4434" i="5"/>
  <c r="E4434" i="5"/>
  <c r="T4434" i="5"/>
  <c r="D4434" i="5"/>
  <c r="S4434" i="5"/>
  <c r="C4434" i="5"/>
  <c r="J4434" i="5"/>
  <c r="I4434" i="5"/>
  <c r="R4434" i="5"/>
  <c r="H4442" i="5"/>
  <c r="G4442" i="5"/>
  <c r="F4442" i="5"/>
  <c r="E4442" i="5"/>
  <c r="T4442" i="5"/>
  <c r="D4442" i="5"/>
  <c r="O4442" i="5" s="1"/>
  <c r="S4442" i="5"/>
  <c r="C4442" i="5"/>
  <c r="R4442" i="5"/>
  <c r="J4442" i="5"/>
  <c r="I4442" i="5"/>
  <c r="H4450" i="5"/>
  <c r="G4450" i="5"/>
  <c r="F4450" i="5"/>
  <c r="E4450" i="5"/>
  <c r="T4450" i="5"/>
  <c r="D4450" i="5"/>
  <c r="O4450" i="5" s="1"/>
  <c r="S4450" i="5"/>
  <c r="C4450" i="5"/>
  <c r="J4450" i="5"/>
  <c r="I4450" i="5"/>
  <c r="R4450" i="5"/>
  <c r="H4458" i="5"/>
  <c r="G4458" i="5"/>
  <c r="F4458" i="5"/>
  <c r="E4458" i="5"/>
  <c r="T4458" i="5"/>
  <c r="D4458" i="5"/>
  <c r="M4458" i="5" s="1"/>
  <c r="S4458" i="5"/>
  <c r="C4458" i="5"/>
  <c r="R4458" i="5"/>
  <c r="J4458" i="5"/>
  <c r="I4458" i="5"/>
  <c r="H4466" i="5"/>
  <c r="G4466" i="5"/>
  <c r="F4466" i="5"/>
  <c r="E4466" i="5"/>
  <c r="T4466" i="5"/>
  <c r="D4466" i="5"/>
  <c r="S4466" i="5"/>
  <c r="C4466" i="5"/>
  <c r="J4466" i="5"/>
  <c r="I4466" i="5"/>
  <c r="R4466" i="5"/>
  <c r="H4474" i="5"/>
  <c r="G4474" i="5"/>
  <c r="F4474" i="5"/>
  <c r="E4474" i="5"/>
  <c r="T4474" i="5"/>
  <c r="D4474" i="5"/>
  <c r="K4474" i="5" s="1"/>
  <c r="S4474" i="5"/>
  <c r="C4474" i="5"/>
  <c r="R4474" i="5"/>
  <c r="J4474" i="5"/>
  <c r="I4474" i="5"/>
  <c r="H4482" i="5"/>
  <c r="G4482" i="5"/>
  <c r="F4482" i="5"/>
  <c r="E4482" i="5"/>
  <c r="T4482" i="5"/>
  <c r="D4482" i="5"/>
  <c r="S4482" i="5"/>
  <c r="C4482" i="5"/>
  <c r="J4482" i="5"/>
  <c r="I4482" i="5"/>
  <c r="R4482" i="5"/>
  <c r="H4490" i="5"/>
  <c r="G4490" i="5"/>
  <c r="F4490" i="5"/>
  <c r="E4490" i="5"/>
  <c r="T4490" i="5"/>
  <c r="D4490" i="5"/>
  <c r="M4490" i="5" s="1"/>
  <c r="S4490" i="5"/>
  <c r="C4490" i="5"/>
  <c r="R4490" i="5"/>
  <c r="J4490" i="5"/>
  <c r="I4490" i="5"/>
  <c r="H4498" i="5"/>
  <c r="G4498" i="5"/>
  <c r="F4498" i="5"/>
  <c r="E4498" i="5"/>
  <c r="T4498" i="5"/>
  <c r="D4498" i="5"/>
  <c r="Q4498" i="5" s="1"/>
  <c r="S4498" i="5"/>
  <c r="C4498" i="5"/>
  <c r="J4498" i="5"/>
  <c r="I4498" i="5"/>
  <c r="R4498" i="5"/>
  <c r="H4506" i="5"/>
  <c r="G4506" i="5"/>
  <c r="F4506" i="5"/>
  <c r="E4506" i="5"/>
  <c r="T4506" i="5"/>
  <c r="D4506" i="5"/>
  <c r="S4506" i="5"/>
  <c r="C4506" i="5"/>
  <c r="R4506" i="5"/>
  <c r="J4506" i="5"/>
  <c r="I4506" i="5"/>
  <c r="H4514" i="5"/>
  <c r="G4514" i="5"/>
  <c r="F4514" i="5"/>
  <c r="E4514" i="5"/>
  <c r="T4514" i="5"/>
  <c r="D4514" i="5"/>
  <c r="O4514" i="5" s="1"/>
  <c r="S4514" i="5"/>
  <c r="C4514" i="5"/>
  <c r="J4514" i="5"/>
  <c r="I4514" i="5"/>
  <c r="R4514" i="5"/>
  <c r="F4522" i="5"/>
  <c r="E4522" i="5"/>
  <c r="T4522" i="5"/>
  <c r="D4522" i="5"/>
  <c r="R4522" i="5"/>
  <c r="J4522" i="5"/>
  <c r="I4522" i="5"/>
  <c r="C4522" i="5"/>
  <c r="S4522" i="5"/>
  <c r="H4522" i="5"/>
  <c r="G4522" i="5"/>
  <c r="F4530" i="5"/>
  <c r="E4530" i="5"/>
  <c r="T4530" i="5"/>
  <c r="D4530" i="5"/>
  <c r="R4530" i="5"/>
  <c r="J4530" i="5"/>
  <c r="I4530" i="5"/>
  <c r="H4530" i="5"/>
  <c r="C4530" i="5"/>
  <c r="S4530" i="5"/>
  <c r="G4530" i="5"/>
  <c r="F4538" i="5"/>
  <c r="E4538" i="5"/>
  <c r="T4538" i="5"/>
  <c r="D4538" i="5"/>
  <c r="R4538" i="5"/>
  <c r="J4538" i="5"/>
  <c r="I4538" i="5"/>
  <c r="H4538" i="5"/>
  <c r="C4538" i="5"/>
  <c r="S4538" i="5"/>
  <c r="G4538" i="5"/>
  <c r="F4546" i="5"/>
  <c r="E4546" i="5"/>
  <c r="T4546" i="5"/>
  <c r="D4546" i="5"/>
  <c r="M4546" i="5" s="1"/>
  <c r="R4546" i="5"/>
  <c r="J4546" i="5"/>
  <c r="I4546" i="5"/>
  <c r="H4546" i="5"/>
  <c r="C4546" i="5"/>
  <c r="S4546" i="5"/>
  <c r="G4546" i="5"/>
  <c r="F4554" i="5"/>
  <c r="E4554" i="5"/>
  <c r="T4554" i="5"/>
  <c r="D4554" i="5"/>
  <c r="M4554" i="5" s="1"/>
  <c r="S4554" i="5"/>
  <c r="C4554" i="5"/>
  <c r="R4554" i="5"/>
  <c r="J4554" i="5"/>
  <c r="I4554" i="5"/>
  <c r="H4554" i="5"/>
  <c r="G4554" i="5"/>
  <c r="F4562" i="5"/>
  <c r="E4562" i="5"/>
  <c r="T4562" i="5"/>
  <c r="D4562" i="5"/>
  <c r="M4562" i="5" s="1"/>
  <c r="S4562" i="5"/>
  <c r="C4562" i="5"/>
  <c r="R4562" i="5"/>
  <c r="J4562" i="5"/>
  <c r="I4562" i="5"/>
  <c r="H4562" i="5"/>
  <c r="G4562" i="5"/>
  <c r="F4570" i="5"/>
  <c r="E4570" i="5"/>
  <c r="T4570" i="5"/>
  <c r="D4570" i="5"/>
  <c r="M4570" i="5" s="1"/>
  <c r="S4570" i="5"/>
  <c r="C4570" i="5"/>
  <c r="R4570" i="5"/>
  <c r="J4570" i="5"/>
  <c r="I4570" i="5"/>
  <c r="H4570" i="5"/>
  <c r="G4570" i="5"/>
  <c r="F4578" i="5"/>
  <c r="E4578" i="5"/>
  <c r="T4578" i="5"/>
  <c r="D4578" i="5"/>
  <c r="M4578" i="5" s="1"/>
  <c r="S4578" i="5"/>
  <c r="C4578" i="5"/>
  <c r="R4578" i="5"/>
  <c r="J4578" i="5"/>
  <c r="I4578" i="5"/>
  <c r="H4578" i="5"/>
  <c r="G4578" i="5"/>
  <c r="F4586" i="5"/>
  <c r="E4586" i="5"/>
  <c r="T4586" i="5"/>
  <c r="D4586" i="5"/>
  <c r="S4586" i="5"/>
  <c r="C4586" i="5"/>
  <c r="R4586" i="5"/>
  <c r="J4586" i="5"/>
  <c r="I4586" i="5"/>
  <c r="H4586" i="5"/>
  <c r="G4586" i="5"/>
  <c r="F4594" i="5"/>
  <c r="E4594" i="5"/>
  <c r="T4594" i="5"/>
  <c r="D4594" i="5"/>
  <c r="M4594" i="5" s="1"/>
  <c r="S4594" i="5"/>
  <c r="C4594" i="5"/>
  <c r="R4594" i="5"/>
  <c r="J4594" i="5"/>
  <c r="I4594" i="5"/>
  <c r="H4594" i="5"/>
  <c r="G4594" i="5"/>
  <c r="F4602" i="5"/>
  <c r="E4602" i="5"/>
  <c r="T4602" i="5"/>
  <c r="D4602" i="5"/>
  <c r="M4602" i="5" s="1"/>
  <c r="S4602" i="5"/>
  <c r="C4602" i="5"/>
  <c r="R4602" i="5"/>
  <c r="J4602" i="5"/>
  <c r="I4602" i="5"/>
  <c r="H4602" i="5"/>
  <c r="G4602" i="5"/>
  <c r="F4610" i="5"/>
  <c r="E4610" i="5"/>
  <c r="T4610" i="5"/>
  <c r="D4610" i="5"/>
  <c r="S4610" i="5"/>
  <c r="C4610" i="5"/>
  <c r="R4610" i="5"/>
  <c r="J4610" i="5"/>
  <c r="I4610" i="5"/>
  <c r="H4610" i="5"/>
  <c r="G4610" i="5"/>
  <c r="F4618" i="5"/>
  <c r="E4618" i="5"/>
  <c r="T4618" i="5"/>
  <c r="D4618" i="5"/>
  <c r="Q4618" i="5" s="1"/>
  <c r="S4618" i="5"/>
  <c r="C4618" i="5"/>
  <c r="R4618" i="5"/>
  <c r="J4618" i="5"/>
  <c r="I4618" i="5"/>
  <c r="H4618" i="5"/>
  <c r="G4618" i="5"/>
  <c r="F4626" i="5"/>
  <c r="E4626" i="5"/>
  <c r="T4626" i="5"/>
  <c r="D4626" i="5"/>
  <c r="M4626" i="5" s="1"/>
  <c r="S4626" i="5"/>
  <c r="C4626" i="5"/>
  <c r="R4626" i="5"/>
  <c r="J4626" i="5"/>
  <c r="I4626" i="5"/>
  <c r="H4626" i="5"/>
  <c r="G4626" i="5"/>
  <c r="S4634" i="5"/>
  <c r="C4634" i="5"/>
  <c r="I4634" i="5"/>
  <c r="J4634" i="5"/>
  <c r="T4634" i="5"/>
  <c r="H4634" i="5"/>
  <c r="R4634" i="5"/>
  <c r="G4634" i="5"/>
  <c r="F4634" i="5"/>
  <c r="E4634" i="5"/>
  <c r="D4634" i="5"/>
  <c r="K4634" i="5" s="1"/>
  <c r="S4642" i="5"/>
  <c r="C4642" i="5"/>
  <c r="R4642" i="5"/>
  <c r="J4642" i="5"/>
  <c r="I4642" i="5"/>
  <c r="H4642" i="5"/>
  <c r="G4642" i="5"/>
  <c r="F4642" i="5"/>
  <c r="T4642" i="5"/>
  <c r="E4642" i="5"/>
  <c r="D4642" i="5"/>
  <c r="S4650" i="5"/>
  <c r="C4650" i="5"/>
  <c r="R4650" i="5"/>
  <c r="J4650" i="5"/>
  <c r="I4650" i="5"/>
  <c r="H4650" i="5"/>
  <c r="G4650" i="5"/>
  <c r="F4650" i="5"/>
  <c r="E4650" i="5"/>
  <c r="D4650" i="5"/>
  <c r="P4650" i="5" s="1"/>
  <c r="T4650" i="5"/>
  <c r="S4658" i="5"/>
  <c r="C4658" i="5"/>
  <c r="R4658" i="5"/>
  <c r="J4658" i="5"/>
  <c r="I4658" i="5"/>
  <c r="H4658" i="5"/>
  <c r="G4658" i="5"/>
  <c r="F4658" i="5"/>
  <c r="T4658" i="5"/>
  <c r="E4658" i="5"/>
  <c r="D4658" i="5"/>
  <c r="S4666" i="5"/>
  <c r="C4666" i="5"/>
  <c r="R4666" i="5"/>
  <c r="J4666" i="5"/>
  <c r="I4666" i="5"/>
  <c r="H4666" i="5"/>
  <c r="G4666" i="5"/>
  <c r="F4666" i="5"/>
  <c r="E4666" i="5"/>
  <c r="D4666" i="5"/>
  <c r="T4666" i="5"/>
  <c r="S4674" i="5"/>
  <c r="C4674" i="5"/>
  <c r="R4674" i="5"/>
  <c r="J4674" i="5"/>
  <c r="I4674" i="5"/>
  <c r="H4674" i="5"/>
  <c r="G4674" i="5"/>
  <c r="F4674" i="5"/>
  <c r="T4674" i="5"/>
  <c r="E4674" i="5"/>
  <c r="D4674" i="5"/>
  <c r="K4674" i="5" s="1"/>
  <c r="S4682" i="5"/>
  <c r="C4682" i="5"/>
  <c r="R4682" i="5"/>
  <c r="J4682" i="5"/>
  <c r="I4682" i="5"/>
  <c r="H4682" i="5"/>
  <c r="G4682" i="5"/>
  <c r="F4682" i="5"/>
  <c r="E4682" i="5"/>
  <c r="D4682" i="5"/>
  <c r="T4682" i="5"/>
  <c r="S4690" i="5"/>
  <c r="C4690" i="5"/>
  <c r="R4690" i="5"/>
  <c r="J4690" i="5"/>
  <c r="I4690" i="5"/>
  <c r="H4690" i="5"/>
  <c r="G4690" i="5"/>
  <c r="F4690" i="5"/>
  <c r="T4690" i="5"/>
  <c r="E4690" i="5"/>
  <c r="D4690" i="5"/>
  <c r="O4690" i="5" s="1"/>
  <c r="R4698" i="5"/>
  <c r="J4698" i="5"/>
  <c r="I4698" i="5"/>
  <c r="H4698" i="5"/>
  <c r="F4698" i="5"/>
  <c r="T4698" i="5"/>
  <c r="G4698" i="5"/>
  <c r="E4698" i="5"/>
  <c r="D4698" i="5"/>
  <c r="P4698" i="5" s="1"/>
  <c r="S4698" i="5"/>
  <c r="C4698" i="5"/>
  <c r="R4706" i="5"/>
  <c r="J4706" i="5"/>
  <c r="I4706" i="5"/>
  <c r="H4706" i="5"/>
  <c r="G4706" i="5"/>
  <c r="F4706" i="5"/>
  <c r="T4706" i="5"/>
  <c r="D4706" i="5"/>
  <c r="N4706" i="5" s="1"/>
  <c r="E4706" i="5"/>
  <c r="C4706" i="5"/>
  <c r="S4706" i="5"/>
  <c r="R4714" i="5"/>
  <c r="J4714" i="5"/>
  <c r="I4714" i="5"/>
  <c r="H4714" i="5"/>
  <c r="G4714" i="5"/>
  <c r="F4714" i="5"/>
  <c r="E4714" i="5"/>
  <c r="T4714" i="5"/>
  <c r="D4714" i="5"/>
  <c r="O4714" i="5" s="1"/>
  <c r="C4714" i="5"/>
  <c r="S4714" i="5"/>
  <c r="R4722" i="5"/>
  <c r="J4722" i="5"/>
  <c r="I4722" i="5"/>
  <c r="H4722" i="5"/>
  <c r="G4722" i="5"/>
  <c r="F4722" i="5"/>
  <c r="E4722" i="5"/>
  <c r="T4722" i="5"/>
  <c r="D4722" i="5"/>
  <c r="S4722" i="5"/>
  <c r="C4722" i="5"/>
  <c r="R4730" i="5"/>
  <c r="J4730" i="5"/>
  <c r="I4730" i="5"/>
  <c r="H4730" i="5"/>
  <c r="G4730" i="5"/>
  <c r="F4730" i="5"/>
  <c r="E4730" i="5"/>
  <c r="T4730" i="5"/>
  <c r="D4730" i="5"/>
  <c r="Q4730" i="5" s="1"/>
  <c r="C4730" i="5"/>
  <c r="S4730" i="5"/>
  <c r="R4738" i="5"/>
  <c r="J4738" i="5"/>
  <c r="I4738" i="5"/>
  <c r="H4738" i="5"/>
  <c r="G4738" i="5"/>
  <c r="F4738" i="5"/>
  <c r="E4738" i="5"/>
  <c r="T4738" i="5"/>
  <c r="D4738" i="5"/>
  <c r="L4738" i="5" s="1"/>
  <c r="S4738" i="5"/>
  <c r="C4738" i="5"/>
  <c r="I4746" i="5"/>
  <c r="G4746" i="5"/>
  <c r="C4746" i="5"/>
  <c r="T4746" i="5"/>
  <c r="J4746" i="5"/>
  <c r="S4746" i="5"/>
  <c r="H4746" i="5"/>
  <c r="R4746" i="5"/>
  <c r="F4746" i="5"/>
  <c r="E4746" i="5"/>
  <c r="D4746" i="5"/>
  <c r="M4746" i="5" s="1"/>
  <c r="I4754" i="5"/>
  <c r="H4754" i="5"/>
  <c r="G4754" i="5"/>
  <c r="T4754" i="5"/>
  <c r="D4754" i="5"/>
  <c r="O4754" i="5" s="1"/>
  <c r="J4754" i="5"/>
  <c r="F4754" i="5"/>
  <c r="E4754" i="5"/>
  <c r="S4754" i="5"/>
  <c r="C4754" i="5"/>
  <c r="R4754" i="5"/>
  <c r="I4762" i="5"/>
  <c r="H4762" i="5"/>
  <c r="G4762" i="5"/>
  <c r="F4762" i="5"/>
  <c r="T4762" i="5"/>
  <c r="D4762" i="5"/>
  <c r="P4762" i="5" s="1"/>
  <c r="J4762" i="5"/>
  <c r="E4762" i="5"/>
  <c r="C4762" i="5"/>
  <c r="S4762" i="5"/>
  <c r="R4762" i="5"/>
  <c r="I4770" i="5"/>
  <c r="H4770" i="5"/>
  <c r="G4770" i="5"/>
  <c r="F4770" i="5"/>
  <c r="T4770" i="5"/>
  <c r="D4770" i="5"/>
  <c r="J4770" i="5"/>
  <c r="E4770" i="5"/>
  <c r="C4770" i="5"/>
  <c r="S4770" i="5"/>
  <c r="R4770" i="5"/>
  <c r="I4778" i="5"/>
  <c r="H4778" i="5"/>
  <c r="G4778" i="5"/>
  <c r="F4778" i="5"/>
  <c r="E4778" i="5"/>
  <c r="T4778" i="5"/>
  <c r="D4778" i="5"/>
  <c r="S4778" i="5"/>
  <c r="R4778" i="5"/>
  <c r="J4778" i="5"/>
  <c r="C4778" i="5"/>
  <c r="S4786" i="5"/>
  <c r="C4786" i="5"/>
  <c r="R4786" i="5"/>
  <c r="J4786" i="5"/>
  <c r="I4786" i="5"/>
  <c r="T4786" i="5"/>
  <c r="H4786" i="5"/>
  <c r="G4786" i="5"/>
  <c r="F4786" i="5"/>
  <c r="E4786" i="5"/>
  <c r="D4786" i="5"/>
  <c r="Q4786" i="5" s="1"/>
  <c r="F4794" i="5"/>
  <c r="E4794" i="5"/>
  <c r="S4794" i="5"/>
  <c r="C4794" i="5"/>
  <c r="R4794" i="5"/>
  <c r="J4794" i="5"/>
  <c r="I4794" i="5"/>
  <c r="T4794" i="5"/>
  <c r="H4794" i="5"/>
  <c r="G4794" i="5"/>
  <c r="D4794" i="5"/>
  <c r="F4802" i="5"/>
  <c r="E4802" i="5"/>
  <c r="S4802" i="5"/>
  <c r="C4802" i="5"/>
  <c r="R4802" i="5"/>
  <c r="J4802" i="5"/>
  <c r="I4802" i="5"/>
  <c r="H4802" i="5"/>
  <c r="G4802" i="5"/>
  <c r="D4802" i="5"/>
  <c r="K4802" i="5" s="1"/>
  <c r="T4802" i="5"/>
  <c r="F4810" i="5"/>
  <c r="E4810" i="5"/>
  <c r="S4810" i="5"/>
  <c r="C4810" i="5"/>
  <c r="R4810" i="5"/>
  <c r="J4810" i="5"/>
  <c r="I4810" i="5"/>
  <c r="T4810" i="5"/>
  <c r="H4810" i="5"/>
  <c r="G4810" i="5"/>
  <c r="D4810" i="5"/>
  <c r="F4818" i="5"/>
  <c r="E4818" i="5"/>
  <c r="S4818" i="5"/>
  <c r="C4818" i="5"/>
  <c r="R4818" i="5"/>
  <c r="J4818" i="5"/>
  <c r="I4818" i="5"/>
  <c r="H4818" i="5"/>
  <c r="G4818" i="5"/>
  <c r="D4818" i="5"/>
  <c r="O4818" i="5" s="1"/>
  <c r="T4818" i="5"/>
  <c r="F4826" i="5"/>
  <c r="E4826" i="5"/>
  <c r="S4826" i="5"/>
  <c r="C4826" i="5"/>
  <c r="R4826" i="5"/>
  <c r="J4826" i="5"/>
  <c r="I4826" i="5"/>
  <c r="T4826" i="5"/>
  <c r="H4826" i="5"/>
  <c r="G4826" i="5"/>
  <c r="D4826" i="5"/>
  <c r="Q4826" i="5" s="1"/>
  <c r="F4834" i="5"/>
  <c r="E4834" i="5"/>
  <c r="S4834" i="5"/>
  <c r="C4834" i="5"/>
  <c r="R4834" i="5"/>
  <c r="J4834" i="5"/>
  <c r="I4834" i="5"/>
  <c r="H4834" i="5"/>
  <c r="G4834" i="5"/>
  <c r="D4834" i="5"/>
  <c r="K4834" i="5" s="1"/>
  <c r="T4834" i="5"/>
  <c r="F4842" i="5"/>
  <c r="E4842" i="5"/>
  <c r="S4842" i="5"/>
  <c r="C4842" i="5"/>
  <c r="R4842" i="5"/>
  <c r="J4842" i="5"/>
  <c r="I4842" i="5"/>
  <c r="T4842" i="5"/>
  <c r="H4842" i="5"/>
  <c r="D4842" i="5"/>
  <c r="N4842" i="5" s="1"/>
  <c r="G4842" i="5"/>
  <c r="S4850" i="5"/>
  <c r="C4850" i="5"/>
  <c r="R4850" i="5"/>
  <c r="J4850" i="5"/>
  <c r="I4850" i="5"/>
  <c r="H4850" i="5"/>
  <c r="G4850" i="5"/>
  <c r="F4850" i="5"/>
  <c r="E4850" i="5"/>
  <c r="T4850" i="5"/>
  <c r="D4850" i="5"/>
  <c r="O4850" i="5" s="1"/>
  <c r="S4858" i="5"/>
  <c r="C4858" i="5"/>
  <c r="R4858" i="5"/>
  <c r="J4858" i="5"/>
  <c r="I4858" i="5"/>
  <c r="H4858" i="5"/>
  <c r="G4858" i="5"/>
  <c r="F4858" i="5"/>
  <c r="E4858" i="5"/>
  <c r="T4858" i="5"/>
  <c r="D4858" i="5"/>
  <c r="P4858" i="5" s="1"/>
  <c r="S4866" i="5"/>
  <c r="C4866" i="5"/>
  <c r="R4866" i="5"/>
  <c r="J4866" i="5"/>
  <c r="I4866" i="5"/>
  <c r="H4866" i="5"/>
  <c r="G4866" i="5"/>
  <c r="F4866" i="5"/>
  <c r="E4866" i="5"/>
  <c r="D4866" i="5"/>
  <c r="N4866" i="5" s="1"/>
  <c r="T4866" i="5"/>
  <c r="S4874" i="5"/>
  <c r="C4874" i="5"/>
  <c r="R4874" i="5"/>
  <c r="J4874" i="5"/>
  <c r="I4874" i="5"/>
  <c r="H4874" i="5"/>
  <c r="G4874" i="5"/>
  <c r="F4874" i="5"/>
  <c r="E4874" i="5"/>
  <c r="D4874" i="5"/>
  <c r="P4874" i="5" s="1"/>
  <c r="T4874" i="5"/>
  <c r="S4882" i="5"/>
  <c r="C4882" i="5"/>
  <c r="R4882" i="5"/>
  <c r="J4882" i="5"/>
  <c r="I4882" i="5"/>
  <c r="H4882" i="5"/>
  <c r="G4882" i="5"/>
  <c r="F4882" i="5"/>
  <c r="E4882" i="5"/>
  <c r="D4882" i="5"/>
  <c r="Q4882" i="5" s="1"/>
  <c r="T4882" i="5"/>
  <c r="S4890" i="5"/>
  <c r="C4890" i="5"/>
  <c r="R4890" i="5"/>
  <c r="J4890" i="5"/>
  <c r="I4890" i="5"/>
  <c r="H4890" i="5"/>
  <c r="G4890" i="5"/>
  <c r="F4890" i="5"/>
  <c r="E4890" i="5"/>
  <c r="D4890" i="5"/>
  <c r="L4890" i="5" s="1"/>
  <c r="T4890" i="5"/>
  <c r="E4898" i="5"/>
  <c r="T4898" i="5"/>
  <c r="D4898" i="5"/>
  <c r="M4898" i="5" s="1"/>
  <c r="S4898" i="5"/>
  <c r="C4898" i="5"/>
  <c r="H4898" i="5"/>
  <c r="J4898" i="5"/>
  <c r="I4898" i="5"/>
  <c r="G4898" i="5"/>
  <c r="F4898" i="5"/>
  <c r="R4898" i="5"/>
  <c r="E4906" i="5"/>
  <c r="T4906" i="5"/>
  <c r="D4906" i="5"/>
  <c r="M4906" i="5" s="1"/>
  <c r="S4906" i="5"/>
  <c r="C4906" i="5"/>
  <c r="R4906" i="5"/>
  <c r="J4906" i="5"/>
  <c r="H4906" i="5"/>
  <c r="I4906" i="5"/>
  <c r="G4906" i="5"/>
  <c r="F4906" i="5"/>
  <c r="E4914" i="5"/>
  <c r="T4914" i="5"/>
  <c r="D4914" i="5"/>
  <c r="S4914" i="5"/>
  <c r="C4914" i="5"/>
  <c r="R4914" i="5"/>
  <c r="J4914" i="5"/>
  <c r="I4914" i="5"/>
  <c r="H4914" i="5"/>
  <c r="G4914" i="5"/>
  <c r="F4914" i="5"/>
  <c r="E4922" i="5"/>
  <c r="T4922" i="5"/>
  <c r="D4922" i="5"/>
  <c r="M4922" i="5" s="1"/>
  <c r="S4922" i="5"/>
  <c r="C4922" i="5"/>
  <c r="R4922" i="5"/>
  <c r="J4922" i="5"/>
  <c r="I4922" i="5"/>
  <c r="H4922" i="5"/>
  <c r="G4922" i="5"/>
  <c r="F4922" i="5"/>
  <c r="E4930" i="5"/>
  <c r="T4930" i="5"/>
  <c r="D4930" i="5"/>
  <c r="M4930" i="5" s="1"/>
  <c r="S4930" i="5"/>
  <c r="C4930" i="5"/>
  <c r="R4930" i="5"/>
  <c r="J4930" i="5"/>
  <c r="I4930" i="5"/>
  <c r="H4930" i="5"/>
  <c r="G4930" i="5"/>
  <c r="F4930" i="5"/>
  <c r="E4938" i="5"/>
  <c r="T4938" i="5"/>
  <c r="D4938" i="5"/>
  <c r="M4938" i="5" s="1"/>
  <c r="S4938" i="5"/>
  <c r="C4938" i="5"/>
  <c r="R4938" i="5"/>
  <c r="J4938" i="5"/>
  <c r="I4938" i="5"/>
  <c r="H4938" i="5"/>
  <c r="G4938" i="5"/>
  <c r="F4938" i="5"/>
  <c r="E4946" i="5"/>
  <c r="T4946" i="5"/>
  <c r="D4946" i="5"/>
  <c r="N4946" i="5" s="1"/>
  <c r="S4946" i="5"/>
  <c r="C4946" i="5"/>
  <c r="R4946" i="5"/>
  <c r="J4946" i="5"/>
  <c r="I4946" i="5"/>
  <c r="H4946" i="5"/>
  <c r="G4946" i="5"/>
  <c r="F4946" i="5"/>
  <c r="T4954" i="5"/>
  <c r="D4954" i="5"/>
  <c r="P4954" i="5" s="1"/>
  <c r="I4954" i="5"/>
  <c r="H4954" i="5"/>
  <c r="G4954" i="5"/>
  <c r="J4954" i="5"/>
  <c r="F4954" i="5"/>
  <c r="E4954" i="5"/>
  <c r="S4954" i="5"/>
  <c r="C4954" i="5"/>
  <c r="R4954" i="5"/>
  <c r="T4962" i="5"/>
  <c r="D4962" i="5"/>
  <c r="Q4962" i="5" s="1"/>
  <c r="R4962" i="5"/>
  <c r="J4962" i="5"/>
  <c r="I4962" i="5"/>
  <c r="H4962" i="5"/>
  <c r="G4962" i="5"/>
  <c r="E4962" i="5"/>
  <c r="C4962" i="5"/>
  <c r="S4962" i="5"/>
  <c r="F4962" i="5"/>
  <c r="T4970" i="5"/>
  <c r="D4970" i="5"/>
  <c r="P4970" i="5" s="1"/>
  <c r="R4970" i="5"/>
  <c r="J4970" i="5"/>
  <c r="I4970" i="5"/>
  <c r="H4970" i="5"/>
  <c r="G4970" i="5"/>
  <c r="F4970" i="5"/>
  <c r="C4970" i="5"/>
  <c r="S4970" i="5"/>
  <c r="E4970" i="5"/>
  <c r="T4978" i="5"/>
  <c r="D4978" i="5"/>
  <c r="M4978" i="5" s="1"/>
  <c r="R4978" i="5"/>
  <c r="J4978" i="5"/>
  <c r="I4978" i="5"/>
  <c r="H4978" i="5"/>
  <c r="G4978" i="5"/>
  <c r="F4978" i="5"/>
  <c r="S4978" i="5"/>
  <c r="E4978" i="5"/>
  <c r="C4978" i="5"/>
  <c r="T4986" i="5"/>
  <c r="D4986" i="5"/>
  <c r="L4986" i="5" s="1"/>
  <c r="S4986" i="5"/>
  <c r="C4986" i="5"/>
  <c r="R4986" i="5"/>
  <c r="J4986" i="5"/>
  <c r="I4986" i="5"/>
  <c r="H4986" i="5"/>
  <c r="G4986" i="5"/>
  <c r="F4986" i="5"/>
  <c r="E4986" i="5"/>
  <c r="T4994" i="5"/>
  <c r="D4994" i="5"/>
  <c r="P4994" i="5" s="1"/>
  <c r="S4994" i="5"/>
  <c r="C4994" i="5"/>
  <c r="R4994" i="5"/>
  <c r="J4994" i="5"/>
  <c r="I4994" i="5"/>
  <c r="H4994" i="5"/>
  <c r="G4994" i="5"/>
  <c r="F4994" i="5"/>
  <c r="E4994" i="5"/>
  <c r="T5002" i="5"/>
  <c r="D5002" i="5"/>
  <c r="S5002" i="5"/>
  <c r="C5002" i="5"/>
  <c r="R5002" i="5"/>
  <c r="J5002" i="5"/>
  <c r="I5002" i="5"/>
  <c r="H5002" i="5"/>
  <c r="G5002" i="5"/>
  <c r="F5002" i="5"/>
  <c r="E5002" i="5"/>
  <c r="T5010" i="5"/>
  <c r="D5010" i="5"/>
  <c r="N5010" i="5" s="1"/>
  <c r="S5010" i="5"/>
  <c r="C5010" i="5"/>
  <c r="J5010" i="5"/>
  <c r="I5010" i="5"/>
  <c r="R5010" i="5"/>
  <c r="H5010" i="5"/>
  <c r="G5010" i="5"/>
  <c r="F5010" i="5"/>
  <c r="E5010" i="5"/>
  <c r="T5018" i="5"/>
  <c r="D5018" i="5"/>
  <c r="K5018" i="5" s="1"/>
  <c r="S5018" i="5"/>
  <c r="C5018" i="5"/>
  <c r="R5018" i="5"/>
  <c r="J5018" i="5"/>
  <c r="I5018" i="5"/>
  <c r="H5018" i="5"/>
  <c r="G5018" i="5"/>
  <c r="F5018" i="5"/>
  <c r="E5018" i="5"/>
  <c r="T5026" i="5"/>
  <c r="D5026" i="5"/>
  <c r="N5026" i="5" s="1"/>
  <c r="S5026" i="5"/>
  <c r="C5026" i="5"/>
  <c r="R5026" i="5"/>
  <c r="J5026" i="5"/>
  <c r="I5026" i="5"/>
  <c r="H5026" i="5"/>
  <c r="G5026" i="5"/>
  <c r="F5026" i="5"/>
  <c r="E5026" i="5"/>
  <c r="T5034" i="5"/>
  <c r="D5034" i="5"/>
  <c r="N5034" i="5" s="1"/>
  <c r="S5034" i="5"/>
  <c r="C5034" i="5"/>
  <c r="R5034" i="5"/>
  <c r="J5034" i="5"/>
  <c r="I5034" i="5"/>
  <c r="H5034" i="5"/>
  <c r="G5034" i="5"/>
  <c r="F5034" i="5"/>
  <c r="E5034" i="5"/>
  <c r="G5042" i="5"/>
  <c r="S5042" i="5"/>
  <c r="C5042" i="5"/>
  <c r="J5042" i="5"/>
  <c r="T5042" i="5"/>
  <c r="I5042" i="5"/>
  <c r="R5042" i="5"/>
  <c r="H5042" i="5"/>
  <c r="F5042" i="5"/>
  <c r="E5042" i="5"/>
  <c r="D5042" i="5"/>
  <c r="L5042" i="5" s="1"/>
  <c r="I5050" i="5"/>
  <c r="H5050" i="5"/>
  <c r="G5050" i="5"/>
  <c r="F5050" i="5"/>
  <c r="E5050" i="5"/>
  <c r="T5050" i="5"/>
  <c r="D5050" i="5"/>
  <c r="S5050" i="5"/>
  <c r="C5050" i="5"/>
  <c r="J5050" i="5"/>
  <c r="R5050" i="5"/>
  <c r="I5058" i="5"/>
  <c r="H5058" i="5"/>
  <c r="G5058" i="5"/>
  <c r="F5058" i="5"/>
  <c r="E5058" i="5"/>
  <c r="T5058" i="5"/>
  <c r="D5058" i="5"/>
  <c r="Q5058" i="5" s="1"/>
  <c r="S5058" i="5"/>
  <c r="C5058" i="5"/>
  <c r="R5058" i="5"/>
  <c r="J5058" i="5"/>
  <c r="S5066" i="5"/>
  <c r="I5066" i="5"/>
  <c r="R5066" i="5"/>
  <c r="H5066" i="5"/>
  <c r="G5066" i="5"/>
  <c r="F5066" i="5"/>
  <c r="E5066" i="5"/>
  <c r="D5066" i="5"/>
  <c r="N5066" i="5" s="1"/>
  <c r="C5066" i="5"/>
  <c r="J5066" i="5"/>
  <c r="T5066" i="5"/>
  <c r="H5074" i="5"/>
  <c r="G5074" i="5"/>
  <c r="E5074" i="5"/>
  <c r="R5074" i="5"/>
  <c r="J5074" i="5"/>
  <c r="I5074" i="5"/>
  <c r="F5074" i="5"/>
  <c r="T5074" i="5"/>
  <c r="D5074" i="5"/>
  <c r="M5074" i="5" s="1"/>
  <c r="S5074" i="5"/>
  <c r="C5074" i="5"/>
  <c r="H5082" i="5"/>
  <c r="G5082" i="5"/>
  <c r="F5082" i="5"/>
  <c r="E5082" i="5"/>
  <c r="R5082" i="5"/>
  <c r="J5082" i="5"/>
  <c r="I5082" i="5"/>
  <c r="D5082" i="5"/>
  <c r="C5082" i="5"/>
  <c r="T5082" i="5"/>
  <c r="S5082" i="5"/>
  <c r="G5090" i="5"/>
  <c r="R5090" i="5"/>
  <c r="I5090" i="5"/>
  <c r="H5090" i="5"/>
  <c r="F5090" i="5"/>
  <c r="E5090" i="5"/>
  <c r="T5090" i="5"/>
  <c r="J5090" i="5"/>
  <c r="D5090" i="5"/>
  <c r="P5090" i="5" s="1"/>
  <c r="C5090" i="5"/>
  <c r="S5090" i="5"/>
  <c r="G5098" i="5"/>
  <c r="E5098" i="5"/>
  <c r="R5098" i="5"/>
  <c r="H5098" i="5"/>
  <c r="F5098" i="5"/>
  <c r="D5098" i="5"/>
  <c r="M5098" i="5" s="1"/>
  <c r="C5098" i="5"/>
  <c r="T5098" i="5"/>
  <c r="J5098" i="5"/>
  <c r="S5098" i="5"/>
  <c r="I5098" i="5"/>
  <c r="T5106" i="5"/>
  <c r="D5106" i="5"/>
  <c r="F5106" i="5"/>
  <c r="C5106" i="5"/>
  <c r="S5106" i="5"/>
  <c r="J5106" i="5"/>
  <c r="G5106" i="5"/>
  <c r="R5106" i="5"/>
  <c r="E5106" i="5"/>
  <c r="I5106" i="5"/>
  <c r="H5106" i="5"/>
  <c r="T5114" i="5"/>
  <c r="D5114" i="5"/>
  <c r="P5114" i="5" s="1"/>
  <c r="S5114" i="5"/>
  <c r="J5114" i="5"/>
  <c r="R5114" i="5"/>
  <c r="I5114" i="5"/>
  <c r="H5114" i="5"/>
  <c r="F5114" i="5"/>
  <c r="C5114" i="5"/>
  <c r="G5114" i="5"/>
  <c r="E5114" i="5"/>
  <c r="E3097" i="5"/>
  <c r="T3097" i="5"/>
  <c r="D3097" i="5"/>
  <c r="S3097" i="5"/>
  <c r="C3097" i="5"/>
  <c r="R3097" i="5"/>
  <c r="J3097" i="5"/>
  <c r="I3097" i="5"/>
  <c r="H3097" i="5"/>
  <c r="G3097" i="5"/>
  <c r="F3097" i="5"/>
  <c r="E3105" i="5"/>
  <c r="T3105" i="5"/>
  <c r="D3105" i="5"/>
  <c r="N3105" i="5" s="1"/>
  <c r="S3105" i="5"/>
  <c r="C3105" i="5"/>
  <c r="R3105" i="5"/>
  <c r="J3105" i="5"/>
  <c r="I3105" i="5"/>
  <c r="H3105" i="5"/>
  <c r="G3105" i="5"/>
  <c r="F3105" i="5"/>
  <c r="E3113" i="5"/>
  <c r="T3113" i="5"/>
  <c r="D3113" i="5"/>
  <c r="K3113" i="5" s="1"/>
  <c r="S3113" i="5"/>
  <c r="C3113" i="5"/>
  <c r="R3113" i="5"/>
  <c r="J3113" i="5"/>
  <c r="I3113" i="5"/>
  <c r="H3113" i="5"/>
  <c r="G3113" i="5"/>
  <c r="F3113" i="5"/>
  <c r="E3121" i="5"/>
  <c r="T3121" i="5"/>
  <c r="D3121" i="5"/>
  <c r="M3121" i="5" s="1"/>
  <c r="S3121" i="5"/>
  <c r="C3121" i="5"/>
  <c r="R3121" i="5"/>
  <c r="J3121" i="5"/>
  <c r="I3121" i="5"/>
  <c r="H3121" i="5"/>
  <c r="G3121" i="5"/>
  <c r="F3121" i="5"/>
  <c r="E3129" i="5"/>
  <c r="T3129" i="5"/>
  <c r="D3129" i="5"/>
  <c r="S3129" i="5"/>
  <c r="C3129" i="5"/>
  <c r="R3129" i="5"/>
  <c r="J3129" i="5"/>
  <c r="I3129" i="5"/>
  <c r="H3129" i="5"/>
  <c r="G3129" i="5"/>
  <c r="F3129" i="5"/>
  <c r="E3137" i="5"/>
  <c r="T3137" i="5"/>
  <c r="D3137" i="5"/>
  <c r="M3137" i="5" s="1"/>
  <c r="S3137" i="5"/>
  <c r="C3137" i="5"/>
  <c r="R3137" i="5"/>
  <c r="J3137" i="5"/>
  <c r="I3137" i="5"/>
  <c r="H3137" i="5"/>
  <c r="G3137" i="5"/>
  <c r="F3137" i="5"/>
  <c r="E3145" i="5"/>
  <c r="T3145" i="5"/>
  <c r="D3145" i="5"/>
  <c r="K3145" i="5" s="1"/>
  <c r="S3145" i="5"/>
  <c r="C3145" i="5"/>
  <c r="R3145" i="5"/>
  <c r="J3145" i="5"/>
  <c r="I3145" i="5"/>
  <c r="H3145" i="5"/>
  <c r="G3145" i="5"/>
  <c r="F3145" i="5"/>
  <c r="E3153" i="5"/>
  <c r="T3153" i="5"/>
  <c r="D3153" i="5"/>
  <c r="N3153" i="5" s="1"/>
  <c r="S3153" i="5"/>
  <c r="C3153" i="5"/>
  <c r="R3153" i="5"/>
  <c r="J3153" i="5"/>
  <c r="I3153" i="5"/>
  <c r="H3153" i="5"/>
  <c r="G3153" i="5"/>
  <c r="F3153" i="5"/>
  <c r="E3161" i="5"/>
  <c r="T3161" i="5"/>
  <c r="D3161" i="5"/>
  <c r="M3161" i="5" s="1"/>
  <c r="S3161" i="5"/>
  <c r="C3161" i="5"/>
  <c r="R3161" i="5"/>
  <c r="J3161" i="5"/>
  <c r="I3161" i="5"/>
  <c r="H3161" i="5"/>
  <c r="G3161" i="5"/>
  <c r="F3161" i="5"/>
  <c r="E3169" i="5"/>
  <c r="T3169" i="5"/>
  <c r="D3169" i="5"/>
  <c r="S3169" i="5"/>
  <c r="C3169" i="5"/>
  <c r="R3169" i="5"/>
  <c r="J3169" i="5"/>
  <c r="I3169" i="5"/>
  <c r="H3169" i="5"/>
  <c r="G3169" i="5"/>
  <c r="F3169" i="5"/>
  <c r="E3177" i="5"/>
  <c r="T3177" i="5"/>
  <c r="D3177" i="5"/>
  <c r="L3177" i="5" s="1"/>
  <c r="J3177" i="5"/>
  <c r="I3177" i="5"/>
  <c r="S3177" i="5"/>
  <c r="H3177" i="5"/>
  <c r="R3177" i="5"/>
  <c r="G3177" i="5"/>
  <c r="F3177" i="5"/>
  <c r="C3177" i="5"/>
  <c r="G3185" i="5"/>
  <c r="E3185" i="5"/>
  <c r="T3185" i="5"/>
  <c r="D3185" i="5"/>
  <c r="M3185" i="5" s="1"/>
  <c r="S3185" i="5"/>
  <c r="C3185" i="5"/>
  <c r="J3185" i="5"/>
  <c r="I3185" i="5"/>
  <c r="H3185" i="5"/>
  <c r="F3185" i="5"/>
  <c r="R3185" i="5"/>
  <c r="G3193" i="5"/>
  <c r="E3193" i="5"/>
  <c r="T3193" i="5"/>
  <c r="D3193" i="5"/>
  <c r="M3193" i="5" s="1"/>
  <c r="S3193" i="5"/>
  <c r="C3193" i="5"/>
  <c r="H3193" i="5"/>
  <c r="F3193" i="5"/>
  <c r="R3193" i="5"/>
  <c r="J3193" i="5"/>
  <c r="I3193" i="5"/>
  <c r="G3201" i="5"/>
  <c r="E3201" i="5"/>
  <c r="T3201" i="5"/>
  <c r="D3201" i="5"/>
  <c r="Q3201" i="5" s="1"/>
  <c r="S3201" i="5"/>
  <c r="C3201" i="5"/>
  <c r="J3201" i="5"/>
  <c r="I3201" i="5"/>
  <c r="H3201" i="5"/>
  <c r="F3201" i="5"/>
  <c r="R3201" i="5"/>
  <c r="I3209" i="5"/>
  <c r="G3209" i="5"/>
  <c r="F3209" i="5"/>
  <c r="E3209" i="5"/>
  <c r="T3209" i="5"/>
  <c r="D3209" i="5"/>
  <c r="M3209" i="5" s="1"/>
  <c r="S3209" i="5"/>
  <c r="C3209" i="5"/>
  <c r="J3209" i="5"/>
  <c r="H3209" i="5"/>
  <c r="R3209" i="5"/>
  <c r="I3217" i="5"/>
  <c r="G3217" i="5"/>
  <c r="F3217" i="5"/>
  <c r="E3217" i="5"/>
  <c r="T3217" i="5"/>
  <c r="D3217" i="5"/>
  <c r="O3217" i="5" s="1"/>
  <c r="S3217" i="5"/>
  <c r="C3217" i="5"/>
  <c r="J3217" i="5"/>
  <c r="H3217" i="5"/>
  <c r="R3217" i="5"/>
  <c r="I3225" i="5"/>
  <c r="G3225" i="5"/>
  <c r="F3225" i="5"/>
  <c r="E3225" i="5"/>
  <c r="T3225" i="5"/>
  <c r="D3225" i="5"/>
  <c r="M3225" i="5" s="1"/>
  <c r="S3225" i="5"/>
  <c r="C3225" i="5"/>
  <c r="J3225" i="5"/>
  <c r="H3225" i="5"/>
  <c r="R3225" i="5"/>
  <c r="I3233" i="5"/>
  <c r="G3233" i="5"/>
  <c r="F3233" i="5"/>
  <c r="E3233" i="5"/>
  <c r="T3233" i="5"/>
  <c r="D3233" i="5"/>
  <c r="M3233" i="5" s="1"/>
  <c r="S3233" i="5"/>
  <c r="C3233" i="5"/>
  <c r="J3233" i="5"/>
  <c r="H3233" i="5"/>
  <c r="R3233" i="5"/>
  <c r="I3241" i="5"/>
  <c r="G3241" i="5"/>
  <c r="F3241" i="5"/>
  <c r="E3241" i="5"/>
  <c r="T3241" i="5"/>
  <c r="D3241" i="5"/>
  <c r="O3241" i="5" s="1"/>
  <c r="S3241" i="5"/>
  <c r="C3241" i="5"/>
  <c r="J3241" i="5"/>
  <c r="H3241" i="5"/>
  <c r="R3241" i="5"/>
  <c r="I3249" i="5"/>
  <c r="G3249" i="5"/>
  <c r="F3249" i="5"/>
  <c r="E3249" i="5"/>
  <c r="T3249" i="5"/>
  <c r="D3249" i="5"/>
  <c r="O3249" i="5" s="1"/>
  <c r="S3249" i="5"/>
  <c r="C3249" i="5"/>
  <c r="J3249" i="5"/>
  <c r="H3249" i="5"/>
  <c r="R3249" i="5"/>
  <c r="I3257" i="5"/>
  <c r="G3257" i="5"/>
  <c r="F3257" i="5"/>
  <c r="E3257" i="5"/>
  <c r="T3257" i="5"/>
  <c r="D3257" i="5"/>
  <c r="O3257" i="5" s="1"/>
  <c r="S3257" i="5"/>
  <c r="C3257" i="5"/>
  <c r="J3257" i="5"/>
  <c r="H3257" i="5"/>
  <c r="R3257" i="5"/>
  <c r="I3265" i="5"/>
  <c r="G3265" i="5"/>
  <c r="F3265" i="5"/>
  <c r="E3265" i="5"/>
  <c r="T3265" i="5"/>
  <c r="D3265" i="5"/>
  <c r="M3265" i="5" s="1"/>
  <c r="S3265" i="5"/>
  <c r="C3265" i="5"/>
  <c r="J3265" i="5"/>
  <c r="H3265" i="5"/>
  <c r="R3265" i="5"/>
  <c r="I3273" i="5"/>
  <c r="G3273" i="5"/>
  <c r="F3273" i="5"/>
  <c r="E3273" i="5"/>
  <c r="T3273" i="5"/>
  <c r="D3273" i="5"/>
  <c r="M3273" i="5" s="1"/>
  <c r="S3273" i="5"/>
  <c r="C3273" i="5"/>
  <c r="J3273" i="5"/>
  <c r="H3273" i="5"/>
  <c r="R3273" i="5"/>
  <c r="I3281" i="5"/>
  <c r="G3281" i="5"/>
  <c r="F3281" i="5"/>
  <c r="E3281" i="5"/>
  <c r="T3281" i="5"/>
  <c r="D3281" i="5"/>
  <c r="O3281" i="5" s="1"/>
  <c r="S3281" i="5"/>
  <c r="C3281" i="5"/>
  <c r="J3281" i="5"/>
  <c r="H3281" i="5"/>
  <c r="R3281" i="5"/>
  <c r="I3289" i="5"/>
  <c r="G3289" i="5"/>
  <c r="F3289" i="5"/>
  <c r="E3289" i="5"/>
  <c r="T3289" i="5"/>
  <c r="D3289" i="5"/>
  <c r="S3289" i="5"/>
  <c r="C3289" i="5"/>
  <c r="J3289" i="5"/>
  <c r="H3289" i="5"/>
  <c r="R3289" i="5"/>
  <c r="I3297" i="5"/>
  <c r="G3297" i="5"/>
  <c r="F3297" i="5"/>
  <c r="E3297" i="5"/>
  <c r="T3297" i="5"/>
  <c r="D3297" i="5"/>
  <c r="M3297" i="5" s="1"/>
  <c r="S3297" i="5"/>
  <c r="C3297" i="5"/>
  <c r="J3297" i="5"/>
  <c r="H3297" i="5"/>
  <c r="R3297" i="5"/>
  <c r="I3305" i="5"/>
  <c r="G3305" i="5"/>
  <c r="F3305" i="5"/>
  <c r="E3305" i="5"/>
  <c r="T3305" i="5"/>
  <c r="D3305" i="5"/>
  <c r="O3305" i="5" s="1"/>
  <c r="S3305" i="5"/>
  <c r="C3305" i="5"/>
  <c r="J3305" i="5"/>
  <c r="H3305" i="5"/>
  <c r="R3305" i="5"/>
  <c r="T3313" i="5"/>
  <c r="I3321" i="5"/>
  <c r="G3321" i="5"/>
  <c r="F3321" i="5"/>
  <c r="E3321" i="5"/>
  <c r="T3321" i="5"/>
  <c r="D3321" i="5"/>
  <c r="O3321" i="5" s="1"/>
  <c r="S3321" i="5"/>
  <c r="C3321" i="5"/>
  <c r="J3321" i="5"/>
  <c r="H3321" i="5"/>
  <c r="R3321" i="5"/>
  <c r="I3329" i="5"/>
  <c r="G3329" i="5"/>
  <c r="F3329" i="5"/>
  <c r="E3329" i="5"/>
  <c r="T3329" i="5"/>
  <c r="D3329" i="5"/>
  <c r="M3329" i="5" s="1"/>
  <c r="S3329" i="5"/>
  <c r="C3329" i="5"/>
  <c r="J3329" i="5"/>
  <c r="H3329" i="5"/>
  <c r="R3329" i="5"/>
  <c r="I3337" i="5"/>
  <c r="G3337" i="5"/>
  <c r="F3337" i="5"/>
  <c r="E3337" i="5"/>
  <c r="T3337" i="5"/>
  <c r="D3337" i="5"/>
  <c r="M3337" i="5" s="1"/>
  <c r="S3337" i="5"/>
  <c r="C3337" i="5"/>
  <c r="J3337" i="5"/>
  <c r="H3337" i="5"/>
  <c r="R3337" i="5"/>
  <c r="I3345" i="5"/>
  <c r="G3345" i="5"/>
  <c r="F3345" i="5"/>
  <c r="E3345" i="5"/>
  <c r="T3345" i="5"/>
  <c r="D3345" i="5"/>
  <c r="O3345" i="5" s="1"/>
  <c r="S3345" i="5"/>
  <c r="C3345" i="5"/>
  <c r="J3345" i="5"/>
  <c r="H3345" i="5"/>
  <c r="R3345" i="5"/>
  <c r="I3353" i="5"/>
  <c r="G3353" i="5"/>
  <c r="F3353" i="5"/>
  <c r="E3353" i="5"/>
  <c r="T3353" i="5"/>
  <c r="D3353" i="5"/>
  <c r="O3353" i="5" s="1"/>
  <c r="S3353" i="5"/>
  <c r="C3353" i="5"/>
  <c r="J3353" i="5"/>
  <c r="H3353" i="5"/>
  <c r="R3353" i="5"/>
  <c r="I3361" i="5"/>
  <c r="G3361" i="5"/>
  <c r="F3361" i="5"/>
  <c r="E3361" i="5"/>
  <c r="T3361" i="5"/>
  <c r="D3361" i="5"/>
  <c r="M3361" i="5" s="1"/>
  <c r="S3361" i="5"/>
  <c r="C3361" i="5"/>
  <c r="J3361" i="5"/>
  <c r="H3361" i="5"/>
  <c r="R3361" i="5"/>
  <c r="I3369" i="5"/>
  <c r="G3369" i="5"/>
  <c r="F3369" i="5"/>
  <c r="E3369" i="5"/>
  <c r="T3369" i="5"/>
  <c r="D3369" i="5"/>
  <c r="O3369" i="5" s="1"/>
  <c r="S3369" i="5"/>
  <c r="C3369" i="5"/>
  <c r="J3369" i="5"/>
  <c r="H3369" i="5"/>
  <c r="R3369" i="5"/>
  <c r="G3385" i="5"/>
  <c r="S3385" i="5"/>
  <c r="C3385" i="5"/>
  <c r="T3385" i="5"/>
  <c r="I3385" i="5"/>
  <c r="F3385" i="5"/>
  <c r="E3385" i="5"/>
  <c r="D3385" i="5"/>
  <c r="O3385" i="5" s="1"/>
  <c r="R3385" i="5"/>
  <c r="J3385" i="5"/>
  <c r="H3385" i="5"/>
  <c r="G3393" i="5"/>
  <c r="F3393" i="5"/>
  <c r="E3393" i="5"/>
  <c r="T3393" i="5"/>
  <c r="D3393" i="5"/>
  <c r="O3393" i="5" s="1"/>
  <c r="S3393" i="5"/>
  <c r="C3393" i="5"/>
  <c r="J3393" i="5"/>
  <c r="H3393" i="5"/>
  <c r="R3393" i="5"/>
  <c r="I3393" i="5"/>
  <c r="G3401" i="5"/>
  <c r="F3401" i="5"/>
  <c r="E3401" i="5"/>
  <c r="T3401" i="5"/>
  <c r="D3401" i="5"/>
  <c r="M3401" i="5" s="1"/>
  <c r="S3401" i="5"/>
  <c r="C3401" i="5"/>
  <c r="R3401" i="5"/>
  <c r="J3401" i="5"/>
  <c r="I3401" i="5"/>
  <c r="H3401" i="5"/>
  <c r="G3417" i="5"/>
  <c r="F3417" i="5"/>
  <c r="E3417" i="5"/>
  <c r="T3417" i="5"/>
  <c r="D3417" i="5"/>
  <c r="O3417" i="5" s="1"/>
  <c r="S3417" i="5"/>
  <c r="C3417" i="5"/>
  <c r="R3417" i="5"/>
  <c r="J3417" i="5"/>
  <c r="I3417" i="5"/>
  <c r="H3417" i="5"/>
  <c r="G3425" i="5"/>
  <c r="F3425" i="5"/>
  <c r="E3425" i="5"/>
  <c r="T3425" i="5"/>
  <c r="D3425" i="5"/>
  <c r="O3425" i="5" s="1"/>
  <c r="S3425" i="5"/>
  <c r="C3425" i="5"/>
  <c r="R3425" i="5"/>
  <c r="J3425" i="5"/>
  <c r="H3425" i="5"/>
  <c r="I3425" i="5"/>
  <c r="G3433" i="5"/>
  <c r="F3433" i="5"/>
  <c r="E3433" i="5"/>
  <c r="T3433" i="5"/>
  <c r="D3433" i="5"/>
  <c r="M3433" i="5" s="1"/>
  <c r="S3433" i="5"/>
  <c r="C3433" i="5"/>
  <c r="R3433" i="5"/>
  <c r="J3433" i="5"/>
  <c r="I3433" i="5"/>
  <c r="H3433" i="5"/>
  <c r="G3449" i="5"/>
  <c r="F3449" i="5"/>
  <c r="E3449" i="5"/>
  <c r="T3449" i="5"/>
  <c r="D3449" i="5"/>
  <c r="O3449" i="5" s="1"/>
  <c r="S3449" i="5"/>
  <c r="C3449" i="5"/>
  <c r="R3449" i="5"/>
  <c r="J3449" i="5"/>
  <c r="I3449" i="5"/>
  <c r="H3449" i="5"/>
  <c r="G3457" i="5"/>
  <c r="F3457" i="5"/>
  <c r="E3457" i="5"/>
  <c r="T3457" i="5"/>
  <c r="D3457" i="5"/>
  <c r="M3457" i="5" s="1"/>
  <c r="S3457" i="5"/>
  <c r="C3457" i="5"/>
  <c r="R3457" i="5"/>
  <c r="J3457" i="5"/>
  <c r="H3457" i="5"/>
  <c r="I3457" i="5"/>
  <c r="G3465" i="5"/>
  <c r="F3465" i="5"/>
  <c r="E3465" i="5"/>
  <c r="T3465" i="5"/>
  <c r="D3465" i="5"/>
  <c r="M3465" i="5" s="1"/>
  <c r="S3465" i="5"/>
  <c r="C3465" i="5"/>
  <c r="R3465" i="5"/>
  <c r="J3465" i="5"/>
  <c r="I3465" i="5"/>
  <c r="H3465" i="5"/>
  <c r="G3473" i="5"/>
  <c r="F3473" i="5"/>
  <c r="E3473" i="5"/>
  <c r="T3473" i="5"/>
  <c r="D3473" i="5"/>
  <c r="O3473" i="5" s="1"/>
  <c r="S3473" i="5"/>
  <c r="C3473" i="5"/>
  <c r="R3473" i="5"/>
  <c r="J3473" i="5"/>
  <c r="H3473" i="5"/>
  <c r="I3473" i="5"/>
  <c r="G3481" i="5"/>
  <c r="F3481" i="5"/>
  <c r="E3481" i="5"/>
  <c r="T3481" i="5"/>
  <c r="D3481" i="5"/>
  <c r="O3481" i="5" s="1"/>
  <c r="S3481" i="5"/>
  <c r="C3481" i="5"/>
  <c r="R3481" i="5"/>
  <c r="J3481" i="5"/>
  <c r="I3481" i="5"/>
  <c r="H3481" i="5"/>
  <c r="G3497" i="5"/>
  <c r="F3497" i="5"/>
  <c r="E3497" i="5"/>
  <c r="T3497" i="5"/>
  <c r="D3497" i="5"/>
  <c r="M3497" i="5" s="1"/>
  <c r="S3497" i="5"/>
  <c r="C3497" i="5"/>
  <c r="R3497" i="5"/>
  <c r="J3497" i="5"/>
  <c r="I3497" i="5"/>
  <c r="H3497" i="5"/>
  <c r="G3513" i="5"/>
  <c r="F3513" i="5"/>
  <c r="E3513" i="5"/>
  <c r="T3513" i="5"/>
  <c r="D3513" i="5"/>
  <c r="O3513" i="5" s="1"/>
  <c r="S3513" i="5"/>
  <c r="C3513" i="5"/>
  <c r="R3513" i="5"/>
  <c r="J3513" i="5"/>
  <c r="I3513" i="5"/>
  <c r="H3513" i="5"/>
  <c r="G3521" i="5"/>
  <c r="F3521" i="5"/>
  <c r="E3521" i="5"/>
  <c r="T3521" i="5"/>
  <c r="D3521" i="5"/>
  <c r="M3521" i="5" s="1"/>
  <c r="S3521" i="5"/>
  <c r="C3521" i="5"/>
  <c r="R3521" i="5"/>
  <c r="J3521" i="5"/>
  <c r="H3521" i="5"/>
  <c r="I3521" i="5"/>
  <c r="G3529" i="5"/>
  <c r="F3529" i="5"/>
  <c r="E3529" i="5"/>
  <c r="T3529" i="5"/>
  <c r="D3529" i="5"/>
  <c r="M3529" i="5" s="1"/>
  <c r="S3529" i="5"/>
  <c r="C3529" i="5"/>
  <c r="R3529" i="5"/>
  <c r="J3529" i="5"/>
  <c r="I3529" i="5"/>
  <c r="H3529" i="5"/>
  <c r="G3537" i="5"/>
  <c r="F3537" i="5"/>
  <c r="E3537" i="5"/>
  <c r="T3537" i="5"/>
  <c r="D3537" i="5"/>
  <c r="O3537" i="5" s="1"/>
  <c r="S3537" i="5"/>
  <c r="C3537" i="5"/>
  <c r="R3537" i="5"/>
  <c r="J3537" i="5"/>
  <c r="H3537" i="5"/>
  <c r="I3537" i="5"/>
  <c r="G3545" i="5"/>
  <c r="F3545" i="5"/>
  <c r="E3545" i="5"/>
  <c r="T3545" i="5"/>
  <c r="D3545" i="5"/>
  <c r="O3545" i="5" s="1"/>
  <c r="S3545" i="5"/>
  <c r="C3545" i="5"/>
  <c r="R3545" i="5"/>
  <c r="J3545" i="5"/>
  <c r="I3545" i="5"/>
  <c r="H3545" i="5"/>
  <c r="G3553" i="5"/>
  <c r="F3553" i="5"/>
  <c r="E3553" i="5"/>
  <c r="T3553" i="5"/>
  <c r="D3553" i="5"/>
  <c r="O3553" i="5" s="1"/>
  <c r="S3553" i="5"/>
  <c r="C3553" i="5"/>
  <c r="R3553" i="5"/>
  <c r="J3553" i="5"/>
  <c r="H3553" i="5"/>
  <c r="I3553" i="5"/>
  <c r="G3561" i="5"/>
  <c r="F3561" i="5"/>
  <c r="E3561" i="5"/>
  <c r="T3561" i="5"/>
  <c r="D3561" i="5"/>
  <c r="M3561" i="5" s="1"/>
  <c r="S3561" i="5"/>
  <c r="C3561" i="5"/>
  <c r="R3561" i="5"/>
  <c r="J3561" i="5"/>
  <c r="I3561" i="5"/>
  <c r="H3561" i="5"/>
  <c r="G3577" i="5"/>
  <c r="F3577" i="5"/>
  <c r="E3577" i="5"/>
  <c r="T3577" i="5"/>
  <c r="D3577" i="5"/>
  <c r="O3577" i="5" s="1"/>
  <c r="S3577" i="5"/>
  <c r="C3577" i="5"/>
  <c r="R3577" i="5"/>
  <c r="J3577" i="5"/>
  <c r="I3577" i="5"/>
  <c r="H3577" i="5"/>
  <c r="G3585" i="5"/>
  <c r="F3585" i="5"/>
  <c r="E3585" i="5"/>
  <c r="T3585" i="5"/>
  <c r="D3585" i="5"/>
  <c r="M3585" i="5" s="1"/>
  <c r="S3585" i="5"/>
  <c r="C3585" i="5"/>
  <c r="R3585" i="5"/>
  <c r="J3585" i="5"/>
  <c r="H3585" i="5"/>
  <c r="I3585" i="5"/>
  <c r="G3593" i="5"/>
  <c r="F3593" i="5"/>
  <c r="E3593" i="5"/>
  <c r="T3593" i="5"/>
  <c r="D3593" i="5"/>
  <c r="M3593" i="5" s="1"/>
  <c r="S3593" i="5"/>
  <c r="C3593" i="5"/>
  <c r="R3593" i="5"/>
  <c r="J3593" i="5"/>
  <c r="I3593" i="5"/>
  <c r="H3593" i="5"/>
  <c r="G3601" i="5"/>
  <c r="F3601" i="5"/>
  <c r="E3601" i="5"/>
  <c r="T3601" i="5"/>
  <c r="D3601" i="5"/>
  <c r="O3601" i="5" s="1"/>
  <c r="S3601" i="5"/>
  <c r="C3601" i="5"/>
  <c r="R3601" i="5"/>
  <c r="J3601" i="5"/>
  <c r="H3601" i="5"/>
  <c r="I3601" i="5"/>
  <c r="G3609" i="5"/>
  <c r="F3609" i="5"/>
  <c r="E3609" i="5"/>
  <c r="T3609" i="5"/>
  <c r="D3609" i="5"/>
  <c r="O3609" i="5" s="1"/>
  <c r="S3609" i="5"/>
  <c r="C3609" i="5"/>
  <c r="R3609" i="5"/>
  <c r="J3609" i="5"/>
  <c r="I3609" i="5"/>
  <c r="H3609" i="5"/>
  <c r="G3617" i="5"/>
  <c r="F3617" i="5"/>
  <c r="E3617" i="5"/>
  <c r="T3617" i="5"/>
  <c r="D3617" i="5"/>
  <c r="S3617" i="5"/>
  <c r="C3617" i="5"/>
  <c r="R3617" i="5"/>
  <c r="J3617" i="5"/>
  <c r="H3617" i="5"/>
  <c r="I3617" i="5"/>
  <c r="S3625" i="5"/>
  <c r="C3625" i="5"/>
  <c r="R3625" i="5"/>
  <c r="J3625" i="5"/>
  <c r="H3625" i="5"/>
  <c r="G3625" i="5"/>
  <c r="F3625" i="5"/>
  <c r="E3625" i="5"/>
  <c r="I3625" i="5"/>
  <c r="D3625" i="5"/>
  <c r="O3625" i="5" s="1"/>
  <c r="T3625" i="5"/>
  <c r="S3633" i="5"/>
  <c r="C3633" i="5"/>
  <c r="R3633" i="5"/>
  <c r="J3633" i="5"/>
  <c r="I3633" i="5"/>
  <c r="H3633" i="5"/>
  <c r="G3633" i="5"/>
  <c r="F3633" i="5"/>
  <c r="E3633" i="5"/>
  <c r="D3633" i="5"/>
  <c r="P3633" i="5" s="1"/>
  <c r="T3633" i="5"/>
  <c r="S3641" i="5"/>
  <c r="C3641" i="5"/>
  <c r="R3641" i="5"/>
  <c r="J3641" i="5"/>
  <c r="I3641" i="5"/>
  <c r="H3641" i="5"/>
  <c r="G3641" i="5"/>
  <c r="F3641" i="5"/>
  <c r="E3641" i="5"/>
  <c r="T3641" i="5"/>
  <c r="D3641" i="5"/>
  <c r="L3641" i="5" s="1"/>
  <c r="S3649" i="5"/>
  <c r="C3649" i="5"/>
  <c r="R3649" i="5"/>
  <c r="J3649" i="5"/>
  <c r="I3649" i="5"/>
  <c r="H3649" i="5"/>
  <c r="G3649" i="5"/>
  <c r="F3649" i="5"/>
  <c r="E3649" i="5"/>
  <c r="D3649" i="5"/>
  <c r="N3649" i="5" s="1"/>
  <c r="T3649" i="5"/>
  <c r="S3657" i="5"/>
  <c r="C3657" i="5"/>
  <c r="R3657" i="5"/>
  <c r="J3657" i="5"/>
  <c r="I3657" i="5"/>
  <c r="H3657" i="5"/>
  <c r="G3657" i="5"/>
  <c r="F3657" i="5"/>
  <c r="E3657" i="5"/>
  <c r="T3657" i="5"/>
  <c r="D3657" i="5"/>
  <c r="S3665" i="5"/>
  <c r="C3665" i="5"/>
  <c r="R3665" i="5"/>
  <c r="J3665" i="5"/>
  <c r="I3665" i="5"/>
  <c r="H3665" i="5"/>
  <c r="G3665" i="5"/>
  <c r="F3665" i="5"/>
  <c r="E3665" i="5"/>
  <c r="D3665" i="5"/>
  <c r="O3665" i="5" s="1"/>
  <c r="T3665" i="5"/>
  <c r="S3673" i="5"/>
  <c r="C3673" i="5"/>
  <c r="R3673" i="5"/>
  <c r="J3673" i="5"/>
  <c r="I3673" i="5"/>
  <c r="H3673" i="5"/>
  <c r="G3673" i="5"/>
  <c r="F3673" i="5"/>
  <c r="E3673" i="5"/>
  <c r="T3673" i="5"/>
  <c r="D3673" i="5"/>
  <c r="L3673" i="5" s="1"/>
  <c r="S3681" i="5"/>
  <c r="C3681" i="5"/>
  <c r="R3681" i="5"/>
  <c r="J3681" i="5"/>
  <c r="I3681" i="5"/>
  <c r="H3681" i="5"/>
  <c r="G3681" i="5"/>
  <c r="F3681" i="5"/>
  <c r="E3681" i="5"/>
  <c r="D3681" i="5"/>
  <c r="M3681" i="5" s="1"/>
  <c r="T3681" i="5"/>
  <c r="S3689" i="5"/>
  <c r="C3689" i="5"/>
  <c r="R3689" i="5"/>
  <c r="J3689" i="5"/>
  <c r="I3689" i="5"/>
  <c r="H3689" i="5"/>
  <c r="G3689" i="5"/>
  <c r="F3689" i="5"/>
  <c r="E3689" i="5"/>
  <c r="T3689" i="5"/>
  <c r="D3689" i="5"/>
  <c r="K3689" i="5" s="1"/>
  <c r="S3697" i="5"/>
  <c r="C3697" i="5"/>
  <c r="R3697" i="5"/>
  <c r="J3697" i="5"/>
  <c r="I3697" i="5"/>
  <c r="H3697" i="5"/>
  <c r="G3697" i="5"/>
  <c r="F3697" i="5"/>
  <c r="E3697" i="5"/>
  <c r="D3697" i="5"/>
  <c r="P3697" i="5" s="1"/>
  <c r="T3697" i="5"/>
  <c r="S3705" i="5"/>
  <c r="C3705" i="5"/>
  <c r="R3705" i="5"/>
  <c r="J3705" i="5"/>
  <c r="I3705" i="5"/>
  <c r="H3705" i="5"/>
  <c r="G3705" i="5"/>
  <c r="F3705" i="5"/>
  <c r="E3705" i="5"/>
  <c r="T3705" i="5"/>
  <c r="D3705" i="5"/>
  <c r="L3705" i="5" s="1"/>
  <c r="S3713" i="5"/>
  <c r="C3713" i="5"/>
  <c r="R3713" i="5"/>
  <c r="J3713" i="5"/>
  <c r="I3713" i="5"/>
  <c r="H3713" i="5"/>
  <c r="G3713" i="5"/>
  <c r="F3713" i="5"/>
  <c r="E3713" i="5"/>
  <c r="D3713" i="5"/>
  <c r="N3713" i="5" s="1"/>
  <c r="T3713" i="5"/>
  <c r="S3721" i="5"/>
  <c r="C3721" i="5"/>
  <c r="R3721" i="5"/>
  <c r="J3721" i="5"/>
  <c r="I3721" i="5"/>
  <c r="H3721" i="5"/>
  <c r="G3721" i="5"/>
  <c r="F3721" i="5"/>
  <c r="E3721" i="5"/>
  <c r="T3721" i="5"/>
  <c r="D3721" i="5"/>
  <c r="O3721" i="5" s="1"/>
  <c r="S3729" i="5"/>
  <c r="C3729" i="5"/>
  <c r="R3729" i="5"/>
  <c r="J3729" i="5"/>
  <c r="I3729" i="5"/>
  <c r="H3729" i="5"/>
  <c r="G3729" i="5"/>
  <c r="F3729" i="5"/>
  <c r="E3729" i="5"/>
  <c r="D3729" i="5"/>
  <c r="O3729" i="5" s="1"/>
  <c r="T3729" i="5"/>
  <c r="S3737" i="5"/>
  <c r="C3737" i="5"/>
  <c r="R3737" i="5"/>
  <c r="J3737" i="5"/>
  <c r="I3737" i="5"/>
  <c r="H3737" i="5"/>
  <c r="G3737" i="5"/>
  <c r="F3737" i="5"/>
  <c r="E3737" i="5"/>
  <c r="T3737" i="5"/>
  <c r="D3737" i="5"/>
  <c r="L3737" i="5" s="1"/>
  <c r="S3745" i="5"/>
  <c r="C3745" i="5"/>
  <c r="R3745" i="5"/>
  <c r="J3745" i="5"/>
  <c r="I3745" i="5"/>
  <c r="H3745" i="5"/>
  <c r="G3745" i="5"/>
  <c r="F3745" i="5"/>
  <c r="E3745" i="5"/>
  <c r="D3745" i="5"/>
  <c r="N3745" i="5" s="1"/>
  <c r="T3745" i="5"/>
  <c r="S3753" i="5"/>
  <c r="C3753" i="5"/>
  <c r="R3753" i="5"/>
  <c r="J3753" i="5"/>
  <c r="I3753" i="5"/>
  <c r="H3753" i="5"/>
  <c r="G3753" i="5"/>
  <c r="F3753" i="5"/>
  <c r="E3753" i="5"/>
  <c r="T3753" i="5"/>
  <c r="D3753" i="5"/>
  <c r="O3753" i="5" s="1"/>
  <c r="S3769" i="5"/>
  <c r="C3769" i="5"/>
  <c r="R3769" i="5"/>
  <c r="J3769" i="5"/>
  <c r="I3769" i="5"/>
  <c r="H3769" i="5"/>
  <c r="G3769" i="5"/>
  <c r="F3769" i="5"/>
  <c r="E3769" i="5"/>
  <c r="T3769" i="5"/>
  <c r="D3769" i="5"/>
  <c r="L3769" i="5" s="1"/>
  <c r="S3777" i="5"/>
  <c r="C3777" i="5"/>
  <c r="R3777" i="5"/>
  <c r="J3777" i="5"/>
  <c r="I3777" i="5"/>
  <c r="H3777" i="5"/>
  <c r="G3777" i="5"/>
  <c r="F3777" i="5"/>
  <c r="E3777" i="5"/>
  <c r="D3777" i="5"/>
  <c r="M3777" i="5" s="1"/>
  <c r="T3777" i="5"/>
  <c r="S3785" i="5"/>
  <c r="C3785" i="5"/>
  <c r="R3785" i="5"/>
  <c r="J3785" i="5"/>
  <c r="I3785" i="5"/>
  <c r="H3785" i="5"/>
  <c r="G3785" i="5"/>
  <c r="F3785" i="5"/>
  <c r="E3785" i="5"/>
  <c r="T3785" i="5"/>
  <c r="D3785" i="5"/>
  <c r="O3785" i="5" s="1"/>
  <c r="S3793" i="5"/>
  <c r="C3793" i="5"/>
  <c r="R3793" i="5"/>
  <c r="J3793" i="5"/>
  <c r="I3793" i="5"/>
  <c r="H3793" i="5"/>
  <c r="G3793" i="5"/>
  <c r="F3793" i="5"/>
  <c r="E3793" i="5"/>
  <c r="D3793" i="5"/>
  <c r="O3793" i="5" s="1"/>
  <c r="T3793" i="5"/>
  <c r="S3801" i="5"/>
  <c r="C3801" i="5"/>
  <c r="R3801" i="5"/>
  <c r="J3801" i="5"/>
  <c r="I3801" i="5"/>
  <c r="H3801" i="5"/>
  <c r="G3801" i="5"/>
  <c r="F3801" i="5"/>
  <c r="E3801" i="5"/>
  <c r="T3801" i="5"/>
  <c r="D3801" i="5"/>
  <c r="L3801" i="5" s="1"/>
  <c r="S3809" i="5"/>
  <c r="C3809" i="5"/>
  <c r="R3809" i="5"/>
  <c r="J3809" i="5"/>
  <c r="I3809" i="5"/>
  <c r="H3809" i="5"/>
  <c r="G3809" i="5"/>
  <c r="F3809" i="5"/>
  <c r="E3809" i="5"/>
  <c r="D3809" i="5"/>
  <c r="M3809" i="5" s="1"/>
  <c r="T3809" i="5"/>
  <c r="S3817" i="5"/>
  <c r="C3817" i="5"/>
  <c r="R3817" i="5"/>
  <c r="J3817" i="5"/>
  <c r="I3817" i="5"/>
  <c r="H3817" i="5"/>
  <c r="G3817" i="5"/>
  <c r="F3817" i="5"/>
  <c r="E3817" i="5"/>
  <c r="T3817" i="5"/>
  <c r="D3817" i="5"/>
  <c r="K3817" i="5" s="1"/>
  <c r="S3825" i="5"/>
  <c r="C3825" i="5"/>
  <c r="R3825" i="5"/>
  <c r="J3825" i="5"/>
  <c r="I3825" i="5"/>
  <c r="H3825" i="5"/>
  <c r="G3825" i="5"/>
  <c r="F3825" i="5"/>
  <c r="E3825" i="5"/>
  <c r="D3825" i="5"/>
  <c r="P3825" i="5" s="1"/>
  <c r="T3825" i="5"/>
  <c r="S3833" i="5"/>
  <c r="C3833" i="5"/>
  <c r="R3833" i="5"/>
  <c r="J3833" i="5"/>
  <c r="I3833" i="5"/>
  <c r="H3833" i="5"/>
  <c r="G3833" i="5"/>
  <c r="F3833" i="5"/>
  <c r="E3833" i="5"/>
  <c r="T3833" i="5"/>
  <c r="D3833" i="5"/>
  <c r="L3833" i="5" s="1"/>
  <c r="S3841" i="5"/>
  <c r="C3841" i="5"/>
  <c r="R3841" i="5"/>
  <c r="J3841" i="5"/>
  <c r="I3841" i="5"/>
  <c r="H3841" i="5"/>
  <c r="G3841" i="5"/>
  <c r="F3841" i="5"/>
  <c r="E3841" i="5"/>
  <c r="D3841" i="5"/>
  <c r="T3841" i="5"/>
  <c r="S3849" i="5"/>
  <c r="C3849" i="5"/>
  <c r="R3849" i="5"/>
  <c r="J3849" i="5"/>
  <c r="I3849" i="5"/>
  <c r="H3849" i="5"/>
  <c r="G3849" i="5"/>
  <c r="F3849" i="5"/>
  <c r="E3849" i="5"/>
  <c r="T3849" i="5"/>
  <c r="D3849" i="5"/>
  <c r="O3849" i="5" s="1"/>
  <c r="S3865" i="5"/>
  <c r="C3865" i="5"/>
  <c r="R3865" i="5"/>
  <c r="J3865" i="5"/>
  <c r="I3865" i="5"/>
  <c r="H3865" i="5"/>
  <c r="G3865" i="5"/>
  <c r="F3865" i="5"/>
  <c r="E3865" i="5"/>
  <c r="T3865" i="5"/>
  <c r="D3865" i="5"/>
  <c r="L3865" i="5" s="1"/>
  <c r="H3873" i="5"/>
  <c r="G3873" i="5"/>
  <c r="T3873" i="5"/>
  <c r="D3873" i="5"/>
  <c r="Q3873" i="5" s="1"/>
  <c r="S3873" i="5"/>
  <c r="C3873" i="5"/>
  <c r="J3873" i="5"/>
  <c r="I3873" i="5"/>
  <c r="F3873" i="5"/>
  <c r="E3873" i="5"/>
  <c r="R3873" i="5"/>
  <c r="I3881" i="5"/>
  <c r="H3881" i="5"/>
  <c r="G3881" i="5"/>
  <c r="F3881" i="5"/>
  <c r="E3881" i="5"/>
  <c r="T3881" i="5"/>
  <c r="D3881" i="5"/>
  <c r="O3881" i="5" s="1"/>
  <c r="S3881" i="5"/>
  <c r="C3881" i="5"/>
  <c r="R3881" i="5"/>
  <c r="J3881" i="5"/>
  <c r="I3897" i="5"/>
  <c r="H3897" i="5"/>
  <c r="G3897" i="5"/>
  <c r="F3897" i="5"/>
  <c r="E3897" i="5"/>
  <c r="T3897" i="5"/>
  <c r="D3897" i="5"/>
  <c r="Q3897" i="5" s="1"/>
  <c r="S3897" i="5"/>
  <c r="C3897" i="5"/>
  <c r="R3897" i="5"/>
  <c r="J3897" i="5"/>
  <c r="I3905" i="5"/>
  <c r="H3905" i="5"/>
  <c r="G3905" i="5"/>
  <c r="F3905" i="5"/>
  <c r="E3905" i="5"/>
  <c r="T3905" i="5"/>
  <c r="D3905" i="5"/>
  <c r="O3905" i="5" s="1"/>
  <c r="S3905" i="5"/>
  <c r="C3905" i="5"/>
  <c r="R3905" i="5"/>
  <c r="J3905" i="5"/>
  <c r="H3921" i="5"/>
  <c r="T3921" i="5"/>
  <c r="S3921" i="5"/>
  <c r="C3921" i="5"/>
  <c r="I3929" i="5"/>
  <c r="H3929" i="5"/>
  <c r="G3929" i="5"/>
  <c r="F3929" i="5"/>
  <c r="E3929" i="5"/>
  <c r="T3929" i="5"/>
  <c r="D3929" i="5"/>
  <c r="Q3929" i="5" s="1"/>
  <c r="S3929" i="5"/>
  <c r="C3929" i="5"/>
  <c r="R3929" i="5"/>
  <c r="J3929" i="5"/>
  <c r="G3937" i="5"/>
  <c r="I3945" i="5"/>
  <c r="H3945" i="5"/>
  <c r="G3945" i="5"/>
  <c r="F3945" i="5"/>
  <c r="E3945" i="5"/>
  <c r="T3945" i="5"/>
  <c r="D3945" i="5"/>
  <c r="O3945" i="5" s="1"/>
  <c r="S3945" i="5"/>
  <c r="C3945" i="5"/>
  <c r="R3945" i="5"/>
  <c r="J3945" i="5"/>
  <c r="I3953" i="5"/>
  <c r="H3953" i="5"/>
  <c r="G3953" i="5"/>
  <c r="F3953" i="5"/>
  <c r="E3953" i="5"/>
  <c r="T3953" i="5"/>
  <c r="D3953" i="5"/>
  <c r="S3953" i="5"/>
  <c r="C3953" i="5"/>
  <c r="R3953" i="5"/>
  <c r="J3953" i="5"/>
  <c r="I3961" i="5"/>
  <c r="H3961" i="5"/>
  <c r="G3961" i="5"/>
  <c r="F3961" i="5"/>
  <c r="E3961" i="5"/>
  <c r="T3961" i="5"/>
  <c r="D3961" i="5"/>
  <c r="Q3961" i="5" s="1"/>
  <c r="S3961" i="5"/>
  <c r="C3961" i="5"/>
  <c r="R3961" i="5"/>
  <c r="J3961" i="5"/>
  <c r="I3969" i="5"/>
  <c r="H3969" i="5"/>
  <c r="G3969" i="5"/>
  <c r="F3969" i="5"/>
  <c r="E3969" i="5"/>
  <c r="T3969" i="5"/>
  <c r="D3969" i="5"/>
  <c r="O3969" i="5" s="1"/>
  <c r="S3969" i="5"/>
  <c r="C3969" i="5"/>
  <c r="R3969" i="5"/>
  <c r="J3969" i="5"/>
  <c r="T3977" i="5"/>
  <c r="R3977" i="5"/>
  <c r="I3977" i="5"/>
  <c r="H3977" i="5"/>
  <c r="G3977" i="5"/>
  <c r="F3977" i="5"/>
  <c r="E3977" i="5"/>
  <c r="D3977" i="5"/>
  <c r="Q3977" i="5" s="1"/>
  <c r="C3977" i="5"/>
  <c r="S3977" i="5"/>
  <c r="J3977" i="5"/>
  <c r="T3985" i="5"/>
  <c r="D3985" i="5"/>
  <c r="M3985" i="5" s="1"/>
  <c r="H3985" i="5"/>
  <c r="R3985" i="5"/>
  <c r="G3985" i="5"/>
  <c r="F3985" i="5"/>
  <c r="E3985" i="5"/>
  <c r="C3985" i="5"/>
  <c r="J3985" i="5"/>
  <c r="S3985" i="5"/>
  <c r="I3985" i="5"/>
  <c r="E3993" i="5"/>
  <c r="T3993" i="5"/>
  <c r="D3993" i="5"/>
  <c r="M3993" i="5" s="1"/>
  <c r="S3993" i="5"/>
  <c r="C3993" i="5"/>
  <c r="H3993" i="5"/>
  <c r="J3993" i="5"/>
  <c r="I3993" i="5"/>
  <c r="G3993" i="5"/>
  <c r="F3993" i="5"/>
  <c r="R3993" i="5"/>
  <c r="E4001" i="5"/>
  <c r="T4001" i="5"/>
  <c r="D4001" i="5"/>
  <c r="Q4001" i="5" s="1"/>
  <c r="S4001" i="5"/>
  <c r="C4001" i="5"/>
  <c r="R4001" i="5"/>
  <c r="J4001" i="5"/>
  <c r="H4001" i="5"/>
  <c r="I4001" i="5"/>
  <c r="G4001" i="5"/>
  <c r="F4001" i="5"/>
  <c r="E4009" i="5"/>
  <c r="T4009" i="5"/>
  <c r="D4009" i="5"/>
  <c r="N4009" i="5" s="1"/>
  <c r="S4009" i="5"/>
  <c r="C4009" i="5"/>
  <c r="R4009" i="5"/>
  <c r="J4009" i="5"/>
  <c r="I4009" i="5"/>
  <c r="H4009" i="5"/>
  <c r="G4009" i="5"/>
  <c r="F4009" i="5"/>
  <c r="F4017" i="5"/>
  <c r="E4025" i="5"/>
  <c r="T4025" i="5"/>
  <c r="D4025" i="5"/>
  <c r="M4025" i="5" s="1"/>
  <c r="S4025" i="5"/>
  <c r="C4025" i="5"/>
  <c r="R4025" i="5"/>
  <c r="J4025" i="5"/>
  <c r="I4025" i="5"/>
  <c r="H4025" i="5"/>
  <c r="G4025" i="5"/>
  <c r="F4025" i="5"/>
  <c r="E4049" i="5"/>
  <c r="T4049" i="5"/>
  <c r="D4049" i="5"/>
  <c r="N4049" i="5" s="1"/>
  <c r="S4049" i="5"/>
  <c r="C4049" i="5"/>
  <c r="R4049" i="5"/>
  <c r="J4049" i="5"/>
  <c r="I4049" i="5"/>
  <c r="H4049" i="5"/>
  <c r="G4049" i="5"/>
  <c r="F4049" i="5"/>
  <c r="E4057" i="5"/>
  <c r="T4057" i="5"/>
  <c r="D4057" i="5"/>
  <c r="S4057" i="5"/>
  <c r="C4057" i="5"/>
  <c r="R4057" i="5"/>
  <c r="J4057" i="5"/>
  <c r="I4057" i="5"/>
  <c r="H4057" i="5"/>
  <c r="G4057" i="5"/>
  <c r="F4057" i="5"/>
  <c r="E4065" i="5"/>
  <c r="T4065" i="5"/>
  <c r="D4065" i="5"/>
  <c r="M4065" i="5" s="1"/>
  <c r="S4065" i="5"/>
  <c r="C4065" i="5"/>
  <c r="R4065" i="5"/>
  <c r="J4065" i="5"/>
  <c r="I4065" i="5"/>
  <c r="H4065" i="5"/>
  <c r="G4065" i="5"/>
  <c r="F4065" i="5"/>
  <c r="E4073" i="5"/>
  <c r="T4073" i="5"/>
  <c r="D4073" i="5"/>
  <c r="N4073" i="5" s="1"/>
  <c r="S4073" i="5"/>
  <c r="C4073" i="5"/>
  <c r="R4073" i="5"/>
  <c r="J4073" i="5"/>
  <c r="I4073" i="5"/>
  <c r="H4073" i="5"/>
  <c r="G4073" i="5"/>
  <c r="F4073" i="5"/>
  <c r="S4081" i="5"/>
  <c r="E4089" i="5"/>
  <c r="T4089" i="5"/>
  <c r="D4089" i="5"/>
  <c r="M4089" i="5" s="1"/>
  <c r="S4089" i="5"/>
  <c r="C4089" i="5"/>
  <c r="R4089" i="5"/>
  <c r="J4089" i="5"/>
  <c r="I4089" i="5"/>
  <c r="H4089" i="5"/>
  <c r="G4089" i="5"/>
  <c r="F4089" i="5"/>
  <c r="S4097" i="5"/>
  <c r="C4097" i="5"/>
  <c r="R4097" i="5"/>
  <c r="J4097" i="5"/>
  <c r="I4097" i="5"/>
  <c r="H4097" i="5"/>
  <c r="G4097" i="5"/>
  <c r="F4097" i="5"/>
  <c r="E4097" i="5"/>
  <c r="T4097" i="5"/>
  <c r="D4097" i="5"/>
  <c r="K4097" i="5" s="1"/>
  <c r="S4105" i="5"/>
  <c r="C4105" i="5"/>
  <c r="R4105" i="5"/>
  <c r="J4105" i="5"/>
  <c r="I4105" i="5"/>
  <c r="H4105" i="5"/>
  <c r="G4105" i="5"/>
  <c r="F4105" i="5"/>
  <c r="E4105" i="5"/>
  <c r="T4105" i="5"/>
  <c r="D4105" i="5"/>
  <c r="O4105" i="5" s="1"/>
  <c r="S4113" i="5"/>
  <c r="C4113" i="5"/>
  <c r="R4113" i="5"/>
  <c r="J4113" i="5"/>
  <c r="I4113" i="5"/>
  <c r="H4113" i="5"/>
  <c r="G4113" i="5"/>
  <c r="F4113" i="5"/>
  <c r="E4113" i="5"/>
  <c r="T4113" i="5"/>
  <c r="D4113" i="5"/>
  <c r="O4113" i="5" s="1"/>
  <c r="S4129" i="5"/>
  <c r="C4129" i="5"/>
  <c r="R4129" i="5"/>
  <c r="J4129" i="5"/>
  <c r="I4129" i="5"/>
  <c r="H4129" i="5"/>
  <c r="G4129" i="5"/>
  <c r="F4129" i="5"/>
  <c r="E4129" i="5"/>
  <c r="T4129" i="5"/>
  <c r="D4129" i="5"/>
  <c r="K4129" i="5" s="1"/>
  <c r="S4137" i="5"/>
  <c r="C4137" i="5"/>
  <c r="R4137" i="5"/>
  <c r="J4137" i="5"/>
  <c r="I4137" i="5"/>
  <c r="H4137" i="5"/>
  <c r="G4137" i="5"/>
  <c r="F4137" i="5"/>
  <c r="E4137" i="5"/>
  <c r="T4137" i="5"/>
  <c r="D4137" i="5"/>
  <c r="S4145" i="5"/>
  <c r="C4145" i="5"/>
  <c r="R4145" i="5"/>
  <c r="J4145" i="5"/>
  <c r="I4145" i="5"/>
  <c r="H4145" i="5"/>
  <c r="G4145" i="5"/>
  <c r="F4145" i="5"/>
  <c r="E4145" i="5"/>
  <c r="T4145" i="5"/>
  <c r="D4145" i="5"/>
  <c r="O4145" i="5" s="1"/>
  <c r="S4153" i="5"/>
  <c r="C4153" i="5"/>
  <c r="R4153" i="5"/>
  <c r="J4153" i="5"/>
  <c r="I4153" i="5"/>
  <c r="H4153" i="5"/>
  <c r="G4153" i="5"/>
  <c r="F4153" i="5"/>
  <c r="E4153" i="5"/>
  <c r="T4153" i="5"/>
  <c r="D4153" i="5"/>
  <c r="L4153" i="5" s="1"/>
  <c r="S4161" i="5"/>
  <c r="C4161" i="5"/>
  <c r="R4161" i="5"/>
  <c r="J4161" i="5"/>
  <c r="I4161" i="5"/>
  <c r="H4161" i="5"/>
  <c r="G4161" i="5"/>
  <c r="F4161" i="5"/>
  <c r="E4161" i="5"/>
  <c r="T4161" i="5"/>
  <c r="D4161" i="5"/>
  <c r="K4161" i="5" s="1"/>
  <c r="S4169" i="5"/>
  <c r="C4169" i="5"/>
  <c r="R4169" i="5"/>
  <c r="J4169" i="5"/>
  <c r="I4169" i="5"/>
  <c r="H4169" i="5"/>
  <c r="G4169" i="5"/>
  <c r="F4169" i="5"/>
  <c r="E4169" i="5"/>
  <c r="T4169" i="5"/>
  <c r="D4169" i="5"/>
  <c r="K4169" i="5" s="1"/>
  <c r="S4177" i="5"/>
  <c r="C4177" i="5"/>
  <c r="R4177" i="5"/>
  <c r="J4177" i="5"/>
  <c r="I4177" i="5"/>
  <c r="H4177" i="5"/>
  <c r="G4177" i="5"/>
  <c r="F4177" i="5"/>
  <c r="E4177" i="5"/>
  <c r="T4177" i="5"/>
  <c r="D4177" i="5"/>
  <c r="K4177" i="5" s="1"/>
  <c r="F4193" i="5"/>
  <c r="T4193" i="5"/>
  <c r="D4193" i="5"/>
  <c r="O4193" i="5" s="1"/>
  <c r="C4193" i="5"/>
  <c r="J4193" i="5"/>
  <c r="S4193" i="5"/>
  <c r="I4193" i="5"/>
  <c r="R4193" i="5"/>
  <c r="H4193" i="5"/>
  <c r="G4193" i="5"/>
  <c r="E4193" i="5"/>
  <c r="F4201" i="5"/>
  <c r="E4201" i="5"/>
  <c r="T4201" i="5"/>
  <c r="D4201" i="5"/>
  <c r="M4201" i="5" s="1"/>
  <c r="S4201" i="5"/>
  <c r="C4201" i="5"/>
  <c r="R4201" i="5"/>
  <c r="J4201" i="5"/>
  <c r="I4201" i="5"/>
  <c r="H4201" i="5"/>
  <c r="G4201" i="5"/>
  <c r="F4209" i="5"/>
  <c r="E4209" i="5"/>
  <c r="T4209" i="5"/>
  <c r="D4209" i="5"/>
  <c r="M4209" i="5" s="1"/>
  <c r="S4209" i="5"/>
  <c r="C4209" i="5"/>
  <c r="R4209" i="5"/>
  <c r="J4209" i="5"/>
  <c r="I4209" i="5"/>
  <c r="H4209" i="5"/>
  <c r="G4209" i="5"/>
  <c r="F4217" i="5"/>
  <c r="E4217" i="5"/>
  <c r="T4217" i="5"/>
  <c r="D4217" i="5"/>
  <c r="M4217" i="5" s="1"/>
  <c r="S4217" i="5"/>
  <c r="C4217" i="5"/>
  <c r="R4217" i="5"/>
  <c r="J4217" i="5"/>
  <c r="I4217" i="5"/>
  <c r="H4217" i="5"/>
  <c r="G4217" i="5"/>
  <c r="F4225" i="5"/>
  <c r="E4225" i="5"/>
  <c r="T4225" i="5"/>
  <c r="D4225" i="5"/>
  <c r="M4225" i="5" s="1"/>
  <c r="S4225" i="5"/>
  <c r="C4225" i="5"/>
  <c r="R4225" i="5"/>
  <c r="J4225" i="5"/>
  <c r="I4225" i="5"/>
  <c r="H4225" i="5"/>
  <c r="G4225" i="5"/>
  <c r="F4233" i="5"/>
  <c r="E4233" i="5"/>
  <c r="T4233" i="5"/>
  <c r="D4233" i="5"/>
  <c r="M4233" i="5" s="1"/>
  <c r="S4233" i="5"/>
  <c r="C4233" i="5"/>
  <c r="R4233" i="5"/>
  <c r="J4233" i="5"/>
  <c r="I4233" i="5"/>
  <c r="H4233" i="5"/>
  <c r="G4233" i="5"/>
  <c r="F4241" i="5"/>
  <c r="E4241" i="5"/>
  <c r="T4241" i="5"/>
  <c r="D4241" i="5"/>
  <c r="S4241" i="5"/>
  <c r="C4241" i="5"/>
  <c r="R4241" i="5"/>
  <c r="J4241" i="5"/>
  <c r="I4241" i="5"/>
  <c r="H4241" i="5"/>
  <c r="G4241" i="5"/>
  <c r="F4257" i="5"/>
  <c r="F4265" i="5"/>
  <c r="E4265" i="5"/>
  <c r="T4265" i="5"/>
  <c r="D4265" i="5"/>
  <c r="M4265" i="5" s="1"/>
  <c r="S4265" i="5"/>
  <c r="C4265" i="5"/>
  <c r="R4265" i="5"/>
  <c r="J4265" i="5"/>
  <c r="I4265" i="5"/>
  <c r="H4265" i="5"/>
  <c r="G4265" i="5"/>
  <c r="F4273" i="5"/>
  <c r="E4273" i="5"/>
  <c r="T4273" i="5"/>
  <c r="D4273" i="5"/>
  <c r="M4273" i="5" s="1"/>
  <c r="S4273" i="5"/>
  <c r="C4273" i="5"/>
  <c r="R4273" i="5"/>
  <c r="J4273" i="5"/>
  <c r="I4273" i="5"/>
  <c r="H4273" i="5"/>
  <c r="G4273" i="5"/>
  <c r="F4289" i="5"/>
  <c r="E4289" i="5"/>
  <c r="T4289" i="5"/>
  <c r="D4289" i="5"/>
  <c r="O4289" i="5" s="1"/>
  <c r="S4289" i="5"/>
  <c r="C4289" i="5"/>
  <c r="R4289" i="5"/>
  <c r="J4289" i="5"/>
  <c r="I4289" i="5"/>
  <c r="H4289" i="5"/>
  <c r="G4289" i="5"/>
  <c r="F4297" i="5"/>
  <c r="E4297" i="5"/>
  <c r="T4297" i="5"/>
  <c r="D4297" i="5"/>
  <c r="M4297" i="5" s="1"/>
  <c r="S4297" i="5"/>
  <c r="C4297" i="5"/>
  <c r="R4297" i="5"/>
  <c r="J4297" i="5"/>
  <c r="I4297" i="5"/>
  <c r="H4297" i="5"/>
  <c r="G4297" i="5"/>
  <c r="T4305" i="5"/>
  <c r="D4305" i="5"/>
  <c r="O4305" i="5" s="1"/>
  <c r="H4305" i="5"/>
  <c r="E4305" i="5"/>
  <c r="C4305" i="5"/>
  <c r="J4305" i="5"/>
  <c r="S4305" i="5"/>
  <c r="I4305" i="5"/>
  <c r="R4305" i="5"/>
  <c r="G4305" i="5"/>
  <c r="F4305" i="5"/>
  <c r="F4321" i="5"/>
  <c r="E4321" i="5"/>
  <c r="T4321" i="5"/>
  <c r="D4321" i="5"/>
  <c r="M4321" i="5" s="1"/>
  <c r="S4321" i="5"/>
  <c r="C4321" i="5"/>
  <c r="R4321" i="5"/>
  <c r="J4321" i="5"/>
  <c r="I4321" i="5"/>
  <c r="H4321" i="5"/>
  <c r="G4321" i="5"/>
  <c r="F4329" i="5"/>
  <c r="E4329" i="5"/>
  <c r="T4329" i="5"/>
  <c r="D4329" i="5"/>
  <c r="O4329" i="5" s="1"/>
  <c r="S4329" i="5"/>
  <c r="C4329" i="5"/>
  <c r="R4329" i="5"/>
  <c r="J4329" i="5"/>
  <c r="I4329" i="5"/>
  <c r="H4329" i="5"/>
  <c r="G4329" i="5"/>
  <c r="F4337" i="5"/>
  <c r="E4337" i="5"/>
  <c r="T4337" i="5"/>
  <c r="D4337" i="5"/>
  <c r="M4337" i="5" s="1"/>
  <c r="S4337" i="5"/>
  <c r="C4337" i="5"/>
  <c r="R4337" i="5"/>
  <c r="J4337" i="5"/>
  <c r="I4337" i="5"/>
  <c r="H4337" i="5"/>
  <c r="G4337" i="5"/>
  <c r="F4353" i="5"/>
  <c r="E4353" i="5"/>
  <c r="T4353" i="5"/>
  <c r="D4353" i="5"/>
  <c r="N4353" i="5" s="1"/>
  <c r="S4353" i="5"/>
  <c r="C4353" i="5"/>
  <c r="R4353" i="5"/>
  <c r="J4353" i="5"/>
  <c r="I4353" i="5"/>
  <c r="H4353" i="5"/>
  <c r="G4353" i="5"/>
  <c r="F4361" i="5"/>
  <c r="E4361" i="5"/>
  <c r="T4361" i="5"/>
  <c r="D4361" i="5"/>
  <c r="M4361" i="5" s="1"/>
  <c r="S4361" i="5"/>
  <c r="C4361" i="5"/>
  <c r="R4361" i="5"/>
  <c r="J4361" i="5"/>
  <c r="I4361" i="5"/>
  <c r="H4361" i="5"/>
  <c r="G4361" i="5"/>
  <c r="F4369" i="5"/>
  <c r="E4369" i="5"/>
  <c r="T4369" i="5"/>
  <c r="D4369" i="5"/>
  <c r="M4369" i="5" s="1"/>
  <c r="S4369" i="5"/>
  <c r="C4369" i="5"/>
  <c r="R4369" i="5"/>
  <c r="J4369" i="5"/>
  <c r="I4369" i="5"/>
  <c r="H4369" i="5"/>
  <c r="G4369" i="5"/>
  <c r="F4377" i="5"/>
  <c r="E4377" i="5"/>
  <c r="T4377" i="5"/>
  <c r="D4377" i="5"/>
  <c r="S4377" i="5"/>
  <c r="C4377" i="5"/>
  <c r="R4377" i="5"/>
  <c r="J4377" i="5"/>
  <c r="I4377" i="5"/>
  <c r="H4377" i="5"/>
  <c r="G4377" i="5"/>
  <c r="F4385" i="5"/>
  <c r="E4385" i="5"/>
  <c r="T4385" i="5"/>
  <c r="D4385" i="5"/>
  <c r="L4385" i="5" s="1"/>
  <c r="S4385" i="5"/>
  <c r="C4385" i="5"/>
  <c r="R4385" i="5"/>
  <c r="J4385" i="5"/>
  <c r="I4385" i="5"/>
  <c r="H4385" i="5"/>
  <c r="G4385" i="5"/>
  <c r="F4393" i="5"/>
  <c r="E4393" i="5"/>
  <c r="T4393" i="5"/>
  <c r="D4393" i="5"/>
  <c r="O4393" i="5" s="1"/>
  <c r="S4393" i="5"/>
  <c r="C4393" i="5"/>
  <c r="R4393" i="5"/>
  <c r="J4393" i="5"/>
  <c r="I4393" i="5"/>
  <c r="H4393" i="5"/>
  <c r="G4393" i="5"/>
  <c r="F4401" i="5"/>
  <c r="E4401" i="5"/>
  <c r="T4401" i="5"/>
  <c r="D4401" i="5"/>
  <c r="M4401" i="5" s="1"/>
  <c r="S4401" i="5"/>
  <c r="C4401" i="5"/>
  <c r="R4401" i="5"/>
  <c r="J4401" i="5"/>
  <c r="I4401" i="5"/>
  <c r="H4401" i="5"/>
  <c r="G4401" i="5"/>
  <c r="T4409" i="5"/>
  <c r="D4409" i="5"/>
  <c r="P4409" i="5" s="1"/>
  <c r="S4409" i="5"/>
  <c r="C4409" i="5"/>
  <c r="R4409" i="5"/>
  <c r="J4409" i="5"/>
  <c r="I4409" i="5"/>
  <c r="H4409" i="5"/>
  <c r="G4409" i="5"/>
  <c r="F4409" i="5"/>
  <c r="E4409" i="5"/>
  <c r="T4417" i="5"/>
  <c r="D4417" i="5"/>
  <c r="N4417" i="5" s="1"/>
  <c r="S4417" i="5"/>
  <c r="C4417" i="5"/>
  <c r="R4417" i="5"/>
  <c r="J4417" i="5"/>
  <c r="I4417" i="5"/>
  <c r="H4417" i="5"/>
  <c r="G4417" i="5"/>
  <c r="E4417" i="5"/>
  <c r="F4417" i="5"/>
  <c r="T4425" i="5"/>
  <c r="D4425" i="5"/>
  <c r="N4425" i="5" s="1"/>
  <c r="S4425" i="5"/>
  <c r="C4425" i="5"/>
  <c r="R4425" i="5"/>
  <c r="J4425" i="5"/>
  <c r="I4425" i="5"/>
  <c r="H4425" i="5"/>
  <c r="G4425" i="5"/>
  <c r="F4425" i="5"/>
  <c r="E4425" i="5"/>
  <c r="T4433" i="5"/>
  <c r="D4433" i="5"/>
  <c r="L4433" i="5" s="1"/>
  <c r="S4433" i="5"/>
  <c r="C4433" i="5"/>
  <c r="R4433" i="5"/>
  <c r="J4433" i="5"/>
  <c r="I4433" i="5"/>
  <c r="H4433" i="5"/>
  <c r="G4433" i="5"/>
  <c r="E4433" i="5"/>
  <c r="F4433" i="5"/>
  <c r="T4441" i="5"/>
  <c r="D4441" i="5"/>
  <c r="P4441" i="5" s="1"/>
  <c r="S4441" i="5"/>
  <c r="C4441" i="5"/>
  <c r="R4441" i="5"/>
  <c r="J4441" i="5"/>
  <c r="I4441" i="5"/>
  <c r="H4441" i="5"/>
  <c r="G4441" i="5"/>
  <c r="F4441" i="5"/>
  <c r="E4441" i="5"/>
  <c r="T4457" i="5"/>
  <c r="D4457" i="5"/>
  <c r="N4457" i="5" s="1"/>
  <c r="S4457" i="5"/>
  <c r="C4457" i="5"/>
  <c r="R4457" i="5"/>
  <c r="J4457" i="5"/>
  <c r="I4457" i="5"/>
  <c r="H4457" i="5"/>
  <c r="G4457" i="5"/>
  <c r="F4457" i="5"/>
  <c r="E4457" i="5"/>
  <c r="T4465" i="5"/>
  <c r="D4465" i="5"/>
  <c r="K4465" i="5" s="1"/>
  <c r="S4465" i="5"/>
  <c r="C4465" i="5"/>
  <c r="R4465" i="5"/>
  <c r="J4465" i="5"/>
  <c r="I4465" i="5"/>
  <c r="H4465" i="5"/>
  <c r="G4465" i="5"/>
  <c r="E4465" i="5"/>
  <c r="F4465" i="5"/>
  <c r="T4473" i="5"/>
  <c r="D4473" i="5"/>
  <c r="P4473" i="5" s="1"/>
  <c r="S4473" i="5"/>
  <c r="C4473" i="5"/>
  <c r="R4473" i="5"/>
  <c r="J4473" i="5"/>
  <c r="I4473" i="5"/>
  <c r="H4473" i="5"/>
  <c r="G4473" i="5"/>
  <c r="F4473" i="5"/>
  <c r="E4473" i="5"/>
  <c r="T4481" i="5"/>
  <c r="D4481" i="5"/>
  <c r="N4481" i="5" s="1"/>
  <c r="S4481" i="5"/>
  <c r="C4481" i="5"/>
  <c r="R4481" i="5"/>
  <c r="J4481" i="5"/>
  <c r="I4481" i="5"/>
  <c r="H4481" i="5"/>
  <c r="G4481" i="5"/>
  <c r="E4481" i="5"/>
  <c r="F4481" i="5"/>
  <c r="T4489" i="5"/>
  <c r="D4489" i="5"/>
  <c r="N4489" i="5" s="1"/>
  <c r="S4489" i="5"/>
  <c r="C4489" i="5"/>
  <c r="R4489" i="5"/>
  <c r="J4489" i="5"/>
  <c r="I4489" i="5"/>
  <c r="H4489" i="5"/>
  <c r="G4489" i="5"/>
  <c r="F4489" i="5"/>
  <c r="E4489" i="5"/>
  <c r="T4497" i="5"/>
  <c r="D4497" i="5"/>
  <c r="L4497" i="5" s="1"/>
  <c r="S4497" i="5"/>
  <c r="C4497" i="5"/>
  <c r="R4497" i="5"/>
  <c r="J4497" i="5"/>
  <c r="I4497" i="5"/>
  <c r="H4497" i="5"/>
  <c r="G4497" i="5"/>
  <c r="E4497" i="5"/>
  <c r="F4497" i="5"/>
  <c r="T4505" i="5"/>
  <c r="D4505" i="5"/>
  <c r="N4505" i="5" s="1"/>
  <c r="S4505" i="5"/>
  <c r="C4505" i="5"/>
  <c r="R4505" i="5"/>
  <c r="J4505" i="5"/>
  <c r="I4505" i="5"/>
  <c r="H4505" i="5"/>
  <c r="G4505" i="5"/>
  <c r="F4505" i="5"/>
  <c r="E4505" i="5"/>
  <c r="R4521" i="5"/>
  <c r="J4521" i="5"/>
  <c r="I4521" i="5"/>
  <c r="H4521" i="5"/>
  <c r="F4521" i="5"/>
  <c r="E4521" i="5"/>
  <c r="D4521" i="5"/>
  <c r="O4521" i="5" s="1"/>
  <c r="C4521" i="5"/>
  <c r="T4521" i="5"/>
  <c r="S4521" i="5"/>
  <c r="G4521" i="5"/>
  <c r="R4529" i="5"/>
  <c r="J4529" i="5"/>
  <c r="I4529" i="5"/>
  <c r="H4529" i="5"/>
  <c r="F4529" i="5"/>
  <c r="E4529" i="5"/>
  <c r="T4529" i="5"/>
  <c r="D4529" i="5"/>
  <c r="M4529" i="5" s="1"/>
  <c r="S4529" i="5"/>
  <c r="G4529" i="5"/>
  <c r="C4529" i="5"/>
  <c r="R4537" i="5"/>
  <c r="J4537" i="5"/>
  <c r="I4537" i="5"/>
  <c r="H4537" i="5"/>
  <c r="F4537" i="5"/>
  <c r="E4537" i="5"/>
  <c r="T4537" i="5"/>
  <c r="D4537" i="5"/>
  <c r="M4537" i="5" s="1"/>
  <c r="S4537" i="5"/>
  <c r="G4537" i="5"/>
  <c r="C4537" i="5"/>
  <c r="R4545" i="5"/>
  <c r="J4545" i="5"/>
  <c r="I4545" i="5"/>
  <c r="H4545" i="5"/>
  <c r="F4545" i="5"/>
  <c r="E4545" i="5"/>
  <c r="T4545" i="5"/>
  <c r="D4545" i="5"/>
  <c r="P4545" i="5" s="1"/>
  <c r="S4545" i="5"/>
  <c r="G4545" i="5"/>
  <c r="C4545" i="5"/>
  <c r="R4553" i="5"/>
  <c r="J4553" i="5"/>
  <c r="I4553" i="5"/>
  <c r="H4553" i="5"/>
  <c r="G4553" i="5"/>
  <c r="F4553" i="5"/>
  <c r="E4553" i="5"/>
  <c r="T4553" i="5"/>
  <c r="D4553" i="5"/>
  <c r="O4553" i="5" s="1"/>
  <c r="S4553" i="5"/>
  <c r="C4553" i="5"/>
  <c r="R4561" i="5"/>
  <c r="J4561" i="5"/>
  <c r="I4561" i="5"/>
  <c r="H4561" i="5"/>
  <c r="G4561" i="5"/>
  <c r="F4561" i="5"/>
  <c r="E4561" i="5"/>
  <c r="T4561" i="5"/>
  <c r="D4561" i="5"/>
  <c r="Q4561" i="5" s="1"/>
  <c r="S4561" i="5"/>
  <c r="C4561" i="5"/>
  <c r="R4569" i="5"/>
  <c r="J4569" i="5"/>
  <c r="I4569" i="5"/>
  <c r="H4569" i="5"/>
  <c r="G4569" i="5"/>
  <c r="F4569" i="5"/>
  <c r="E4569" i="5"/>
  <c r="T4569" i="5"/>
  <c r="D4569" i="5"/>
  <c r="M4569" i="5" s="1"/>
  <c r="S4569" i="5"/>
  <c r="C4569" i="5"/>
  <c r="R4585" i="5"/>
  <c r="J4585" i="5"/>
  <c r="I4585" i="5"/>
  <c r="H4585" i="5"/>
  <c r="G4585" i="5"/>
  <c r="F4585" i="5"/>
  <c r="E4585" i="5"/>
  <c r="T4585" i="5"/>
  <c r="D4585" i="5"/>
  <c r="M4585" i="5" s="1"/>
  <c r="S4585" i="5"/>
  <c r="C4585" i="5"/>
  <c r="R4593" i="5"/>
  <c r="J4593" i="5"/>
  <c r="I4593" i="5"/>
  <c r="H4593" i="5"/>
  <c r="G4593" i="5"/>
  <c r="F4593" i="5"/>
  <c r="E4593" i="5"/>
  <c r="T4593" i="5"/>
  <c r="D4593" i="5"/>
  <c r="Q4593" i="5" s="1"/>
  <c r="S4593" i="5"/>
  <c r="C4593" i="5"/>
  <c r="R4601" i="5"/>
  <c r="J4601" i="5"/>
  <c r="I4601" i="5"/>
  <c r="H4601" i="5"/>
  <c r="G4601" i="5"/>
  <c r="F4601" i="5"/>
  <c r="E4601" i="5"/>
  <c r="T4601" i="5"/>
  <c r="D4601" i="5"/>
  <c r="M4601" i="5" s="1"/>
  <c r="S4601" i="5"/>
  <c r="C4601" i="5"/>
  <c r="R4617" i="5"/>
  <c r="J4617" i="5"/>
  <c r="I4617" i="5"/>
  <c r="H4617" i="5"/>
  <c r="G4617" i="5"/>
  <c r="F4617" i="5"/>
  <c r="E4617" i="5"/>
  <c r="T4617" i="5"/>
  <c r="D4617" i="5"/>
  <c r="M4617" i="5" s="1"/>
  <c r="S4617" i="5"/>
  <c r="C4617" i="5"/>
  <c r="R4625" i="5"/>
  <c r="J4625" i="5"/>
  <c r="I4625" i="5"/>
  <c r="H4625" i="5"/>
  <c r="G4625" i="5"/>
  <c r="F4625" i="5"/>
  <c r="E4625" i="5"/>
  <c r="T4625" i="5"/>
  <c r="D4625" i="5"/>
  <c r="Q4625" i="5" s="1"/>
  <c r="S4625" i="5"/>
  <c r="C4625" i="5"/>
  <c r="G4633" i="5"/>
  <c r="E4633" i="5"/>
  <c r="T4633" i="5"/>
  <c r="J4633" i="5"/>
  <c r="S4633" i="5"/>
  <c r="I4633" i="5"/>
  <c r="R4633" i="5"/>
  <c r="H4633" i="5"/>
  <c r="F4633" i="5"/>
  <c r="D4633" i="5"/>
  <c r="M4633" i="5" s="1"/>
  <c r="C4633" i="5"/>
  <c r="G4641" i="5"/>
  <c r="F4641" i="5"/>
  <c r="E4641" i="5"/>
  <c r="T4641" i="5"/>
  <c r="D4641" i="5"/>
  <c r="O4641" i="5" s="1"/>
  <c r="S4641" i="5"/>
  <c r="C4641" i="5"/>
  <c r="R4641" i="5"/>
  <c r="J4641" i="5"/>
  <c r="I4641" i="5"/>
  <c r="H4641" i="5"/>
  <c r="G4649" i="5"/>
  <c r="F4649" i="5"/>
  <c r="E4649" i="5"/>
  <c r="T4649" i="5"/>
  <c r="D4649" i="5"/>
  <c r="M4649" i="5" s="1"/>
  <c r="S4649" i="5"/>
  <c r="C4649" i="5"/>
  <c r="R4649" i="5"/>
  <c r="J4649" i="5"/>
  <c r="I4649" i="5"/>
  <c r="H4649" i="5"/>
  <c r="G4657" i="5"/>
  <c r="F4657" i="5"/>
  <c r="E4657" i="5"/>
  <c r="T4657" i="5"/>
  <c r="D4657" i="5"/>
  <c r="O4657" i="5" s="1"/>
  <c r="S4657" i="5"/>
  <c r="C4657" i="5"/>
  <c r="R4657" i="5"/>
  <c r="J4657" i="5"/>
  <c r="I4657" i="5"/>
  <c r="H4657" i="5"/>
  <c r="G4665" i="5"/>
  <c r="F4665" i="5"/>
  <c r="E4665" i="5"/>
  <c r="T4665" i="5"/>
  <c r="D4665" i="5"/>
  <c r="O4665" i="5" s="1"/>
  <c r="S4665" i="5"/>
  <c r="C4665" i="5"/>
  <c r="R4665" i="5"/>
  <c r="J4665" i="5"/>
  <c r="I4665" i="5"/>
  <c r="H4665" i="5"/>
  <c r="G4673" i="5"/>
  <c r="F4673" i="5"/>
  <c r="E4673" i="5"/>
  <c r="T4673" i="5"/>
  <c r="D4673" i="5"/>
  <c r="M4673" i="5" s="1"/>
  <c r="S4673" i="5"/>
  <c r="C4673" i="5"/>
  <c r="R4673" i="5"/>
  <c r="J4673" i="5"/>
  <c r="I4673" i="5"/>
  <c r="H4673" i="5"/>
  <c r="G4681" i="5"/>
  <c r="F4681" i="5"/>
  <c r="E4681" i="5"/>
  <c r="T4681" i="5"/>
  <c r="D4681" i="5"/>
  <c r="M4681" i="5" s="1"/>
  <c r="S4681" i="5"/>
  <c r="C4681" i="5"/>
  <c r="R4681" i="5"/>
  <c r="J4681" i="5"/>
  <c r="I4681" i="5"/>
  <c r="H4681" i="5"/>
  <c r="G4689" i="5"/>
  <c r="T4697" i="5"/>
  <c r="G4697" i="5"/>
  <c r="F4697" i="5"/>
  <c r="E4697" i="5"/>
  <c r="D4697" i="5"/>
  <c r="P4697" i="5" s="1"/>
  <c r="C4697" i="5"/>
  <c r="J4697" i="5"/>
  <c r="S4697" i="5"/>
  <c r="R4697" i="5"/>
  <c r="I4697" i="5"/>
  <c r="H4697" i="5"/>
  <c r="F4705" i="5"/>
  <c r="D4705" i="5"/>
  <c r="K4705" i="5" s="1"/>
  <c r="S4705" i="5"/>
  <c r="R4705" i="5"/>
  <c r="G4705" i="5"/>
  <c r="F4713" i="5"/>
  <c r="E4713" i="5"/>
  <c r="T4713" i="5"/>
  <c r="D4713" i="5"/>
  <c r="M4713" i="5" s="1"/>
  <c r="S4713" i="5"/>
  <c r="C4713" i="5"/>
  <c r="R4713" i="5"/>
  <c r="J4713" i="5"/>
  <c r="I4713" i="5"/>
  <c r="H4713" i="5"/>
  <c r="G4713" i="5"/>
  <c r="F4721" i="5"/>
  <c r="E4721" i="5"/>
  <c r="T4721" i="5"/>
  <c r="D4721" i="5"/>
  <c r="M4721" i="5" s="1"/>
  <c r="S4721" i="5"/>
  <c r="C4721" i="5"/>
  <c r="R4721" i="5"/>
  <c r="J4721" i="5"/>
  <c r="I4721" i="5"/>
  <c r="H4721" i="5"/>
  <c r="G4721" i="5"/>
  <c r="F4729" i="5"/>
  <c r="E4729" i="5"/>
  <c r="T4729" i="5"/>
  <c r="D4729" i="5"/>
  <c r="M4729" i="5" s="1"/>
  <c r="S4729" i="5"/>
  <c r="C4729" i="5"/>
  <c r="R4729" i="5"/>
  <c r="J4729" i="5"/>
  <c r="I4729" i="5"/>
  <c r="H4729" i="5"/>
  <c r="G4729" i="5"/>
  <c r="F4737" i="5"/>
  <c r="E4737" i="5"/>
  <c r="C4737" i="5"/>
  <c r="J4737" i="5"/>
  <c r="I4737" i="5"/>
  <c r="H4737" i="5"/>
  <c r="E4745" i="5"/>
  <c r="S4745" i="5"/>
  <c r="C4745" i="5"/>
  <c r="J4745" i="5"/>
  <c r="T4745" i="5"/>
  <c r="I4745" i="5"/>
  <c r="R4745" i="5"/>
  <c r="H4745" i="5"/>
  <c r="G4745" i="5"/>
  <c r="F4745" i="5"/>
  <c r="D4745" i="5"/>
  <c r="K4745" i="5" s="1"/>
  <c r="E4753" i="5"/>
  <c r="T4753" i="5"/>
  <c r="D4753" i="5"/>
  <c r="M4753" i="5" s="1"/>
  <c r="S4753" i="5"/>
  <c r="C4753" i="5"/>
  <c r="H4753" i="5"/>
  <c r="J4753" i="5"/>
  <c r="I4753" i="5"/>
  <c r="G4753" i="5"/>
  <c r="F4753" i="5"/>
  <c r="R4753" i="5"/>
  <c r="E4761" i="5"/>
  <c r="T4761" i="5"/>
  <c r="D4761" i="5"/>
  <c r="M4761" i="5" s="1"/>
  <c r="S4761" i="5"/>
  <c r="C4761" i="5"/>
  <c r="R4761" i="5"/>
  <c r="J4761" i="5"/>
  <c r="H4761" i="5"/>
  <c r="I4761" i="5"/>
  <c r="G4761" i="5"/>
  <c r="F4761" i="5"/>
  <c r="E4769" i="5"/>
  <c r="T4769" i="5"/>
  <c r="D4769" i="5"/>
  <c r="M4769" i="5" s="1"/>
  <c r="S4769" i="5"/>
  <c r="C4769" i="5"/>
  <c r="R4769" i="5"/>
  <c r="J4769" i="5"/>
  <c r="H4769" i="5"/>
  <c r="I4769" i="5"/>
  <c r="G4769" i="5"/>
  <c r="F4769" i="5"/>
  <c r="E4777" i="5"/>
  <c r="T4777" i="5"/>
  <c r="D4777" i="5"/>
  <c r="Q4777" i="5" s="1"/>
  <c r="S4777" i="5"/>
  <c r="C4777" i="5"/>
  <c r="R4777" i="5"/>
  <c r="J4777" i="5"/>
  <c r="I4777" i="5"/>
  <c r="H4777" i="5"/>
  <c r="G4777" i="5"/>
  <c r="F4777" i="5"/>
  <c r="E4785" i="5"/>
  <c r="T4785" i="5"/>
  <c r="D4785" i="5"/>
  <c r="M4785" i="5" s="1"/>
  <c r="S4785" i="5"/>
  <c r="C4785" i="5"/>
  <c r="R4785" i="5"/>
  <c r="J4785" i="5"/>
  <c r="I4785" i="5"/>
  <c r="H4785" i="5"/>
  <c r="G4785" i="5"/>
  <c r="F4785" i="5"/>
  <c r="R4793" i="5"/>
  <c r="J4793" i="5"/>
  <c r="I4793" i="5"/>
  <c r="G4793" i="5"/>
  <c r="F4793" i="5"/>
  <c r="E4793" i="5"/>
  <c r="C4793" i="5"/>
  <c r="T4793" i="5"/>
  <c r="S4793" i="5"/>
  <c r="H4793" i="5"/>
  <c r="D4793" i="5"/>
  <c r="M4793" i="5" s="1"/>
  <c r="R4809" i="5"/>
  <c r="J4809" i="5"/>
  <c r="I4809" i="5"/>
  <c r="G4809" i="5"/>
  <c r="F4809" i="5"/>
  <c r="E4809" i="5"/>
  <c r="C4809" i="5"/>
  <c r="T4809" i="5"/>
  <c r="S4809" i="5"/>
  <c r="H4809" i="5"/>
  <c r="D4809" i="5"/>
  <c r="N4809" i="5" s="1"/>
  <c r="R4817" i="5"/>
  <c r="J4817" i="5"/>
  <c r="I4817" i="5"/>
  <c r="G4817" i="5"/>
  <c r="F4817" i="5"/>
  <c r="E4817" i="5"/>
  <c r="H4817" i="5"/>
  <c r="D4817" i="5"/>
  <c r="Q4817" i="5" s="1"/>
  <c r="C4817" i="5"/>
  <c r="T4817" i="5"/>
  <c r="S4817" i="5"/>
  <c r="R4825" i="5"/>
  <c r="J4825" i="5"/>
  <c r="I4825" i="5"/>
  <c r="G4825" i="5"/>
  <c r="F4825" i="5"/>
  <c r="E4825" i="5"/>
  <c r="C4825" i="5"/>
  <c r="T4825" i="5"/>
  <c r="S4825" i="5"/>
  <c r="H4825" i="5"/>
  <c r="D4825" i="5"/>
  <c r="M4825" i="5" s="1"/>
  <c r="R4841" i="5"/>
  <c r="J4841" i="5"/>
  <c r="I4841" i="5"/>
  <c r="G4841" i="5"/>
  <c r="F4841" i="5"/>
  <c r="E4841" i="5"/>
  <c r="C4841" i="5"/>
  <c r="T4841" i="5"/>
  <c r="S4841" i="5"/>
  <c r="H4841" i="5"/>
  <c r="D4841" i="5"/>
  <c r="G4849" i="5"/>
  <c r="F4849" i="5"/>
  <c r="E4849" i="5"/>
  <c r="T4849" i="5"/>
  <c r="D4849" i="5"/>
  <c r="O4849" i="5" s="1"/>
  <c r="S4849" i="5"/>
  <c r="C4849" i="5"/>
  <c r="R4849" i="5"/>
  <c r="J4849" i="5"/>
  <c r="H4849" i="5"/>
  <c r="I4849" i="5"/>
  <c r="G4857" i="5"/>
  <c r="D4857" i="5"/>
  <c r="O4857" i="5" s="1"/>
  <c r="C4857" i="5"/>
  <c r="R4857" i="5"/>
  <c r="J4857" i="5"/>
  <c r="G4865" i="5"/>
  <c r="F4865" i="5"/>
  <c r="E4865" i="5"/>
  <c r="T4865" i="5"/>
  <c r="D4865" i="5"/>
  <c r="M4865" i="5" s="1"/>
  <c r="S4865" i="5"/>
  <c r="C4865" i="5"/>
  <c r="R4865" i="5"/>
  <c r="J4865" i="5"/>
  <c r="I4865" i="5"/>
  <c r="H4865" i="5"/>
  <c r="G4873" i="5"/>
  <c r="F4873" i="5"/>
  <c r="E4873" i="5"/>
  <c r="T4873" i="5"/>
  <c r="D4873" i="5"/>
  <c r="M4873" i="5" s="1"/>
  <c r="S4873" i="5"/>
  <c r="C4873" i="5"/>
  <c r="R4873" i="5"/>
  <c r="J4873" i="5"/>
  <c r="I4873" i="5"/>
  <c r="H4873" i="5"/>
  <c r="G4889" i="5"/>
  <c r="F4889" i="5"/>
  <c r="E4889" i="5"/>
  <c r="T4889" i="5"/>
  <c r="D4889" i="5"/>
  <c r="O4889" i="5" s="1"/>
  <c r="S4889" i="5"/>
  <c r="C4889" i="5"/>
  <c r="R4889" i="5"/>
  <c r="J4889" i="5"/>
  <c r="I4889" i="5"/>
  <c r="H4889" i="5"/>
  <c r="I4897" i="5"/>
  <c r="H4897" i="5"/>
  <c r="G4897" i="5"/>
  <c r="T4897" i="5"/>
  <c r="D4897" i="5"/>
  <c r="Q4897" i="5" s="1"/>
  <c r="R4897" i="5"/>
  <c r="J4897" i="5"/>
  <c r="F4897" i="5"/>
  <c r="E4897" i="5"/>
  <c r="S4897" i="5"/>
  <c r="C4897" i="5"/>
  <c r="I4905" i="5"/>
  <c r="H4905" i="5"/>
  <c r="G4905" i="5"/>
  <c r="F4905" i="5"/>
  <c r="T4905" i="5"/>
  <c r="D4905" i="5"/>
  <c r="P4905" i="5" s="1"/>
  <c r="J4905" i="5"/>
  <c r="E4905" i="5"/>
  <c r="C4905" i="5"/>
  <c r="S4905" i="5"/>
  <c r="R4905" i="5"/>
  <c r="I4913" i="5"/>
  <c r="H4913" i="5"/>
  <c r="G4913" i="5"/>
  <c r="F4913" i="5"/>
  <c r="E4913" i="5"/>
  <c r="T4913" i="5"/>
  <c r="D4913" i="5"/>
  <c r="O4913" i="5" s="1"/>
  <c r="J4913" i="5"/>
  <c r="C4913" i="5"/>
  <c r="S4913" i="5"/>
  <c r="R4913" i="5"/>
  <c r="I4921" i="5"/>
  <c r="H4921" i="5"/>
  <c r="G4921" i="5"/>
  <c r="F4921" i="5"/>
  <c r="E4921" i="5"/>
  <c r="T4921" i="5"/>
  <c r="D4921" i="5"/>
  <c r="Q4921" i="5" s="1"/>
  <c r="J4921" i="5"/>
  <c r="C4921" i="5"/>
  <c r="S4921" i="5"/>
  <c r="R4921" i="5"/>
  <c r="I4929" i="5"/>
  <c r="H4929" i="5"/>
  <c r="G4929" i="5"/>
  <c r="F4929" i="5"/>
  <c r="E4929" i="5"/>
  <c r="T4929" i="5"/>
  <c r="D4929" i="5"/>
  <c r="O4929" i="5" s="1"/>
  <c r="J4929" i="5"/>
  <c r="C4929" i="5"/>
  <c r="S4929" i="5"/>
  <c r="R4929" i="5"/>
  <c r="I4937" i="5"/>
  <c r="H4937" i="5"/>
  <c r="G4937" i="5"/>
  <c r="F4937" i="5"/>
  <c r="E4937" i="5"/>
  <c r="T4937" i="5"/>
  <c r="D4937" i="5"/>
  <c r="O4937" i="5" s="1"/>
  <c r="J4937" i="5"/>
  <c r="C4937" i="5"/>
  <c r="S4937" i="5"/>
  <c r="R4937" i="5"/>
  <c r="I4945" i="5"/>
  <c r="H4945" i="5"/>
  <c r="G4945" i="5"/>
  <c r="F4945" i="5"/>
  <c r="E4945" i="5"/>
  <c r="T4945" i="5"/>
  <c r="D4945" i="5"/>
  <c r="J4945" i="5"/>
  <c r="C4945" i="5"/>
  <c r="S4945" i="5"/>
  <c r="R4945" i="5"/>
  <c r="H4953" i="5"/>
  <c r="T4953" i="5"/>
  <c r="D4953" i="5"/>
  <c r="P4953" i="5" s="1"/>
  <c r="S4953" i="5"/>
  <c r="C4953" i="5"/>
  <c r="J4953" i="5"/>
  <c r="I4953" i="5"/>
  <c r="G4953" i="5"/>
  <c r="F4953" i="5"/>
  <c r="E4953" i="5"/>
  <c r="R4953" i="5"/>
  <c r="H4961" i="5"/>
  <c r="F4961" i="5"/>
  <c r="S4961" i="5"/>
  <c r="G4961" i="5"/>
  <c r="R4961" i="5"/>
  <c r="I4961" i="5"/>
  <c r="H4969" i="5"/>
  <c r="F4969" i="5"/>
  <c r="E4969" i="5"/>
  <c r="T4969" i="5"/>
  <c r="D4969" i="5"/>
  <c r="M4969" i="5" s="1"/>
  <c r="S4969" i="5"/>
  <c r="C4969" i="5"/>
  <c r="R4969" i="5"/>
  <c r="J4969" i="5"/>
  <c r="I4969" i="5"/>
  <c r="G4969" i="5"/>
  <c r="H4977" i="5"/>
  <c r="F4977" i="5"/>
  <c r="E4977" i="5"/>
  <c r="T4977" i="5"/>
  <c r="D4977" i="5"/>
  <c r="P4977" i="5" s="1"/>
  <c r="S4977" i="5"/>
  <c r="C4977" i="5"/>
  <c r="R4977" i="5"/>
  <c r="J4977" i="5"/>
  <c r="I4977" i="5"/>
  <c r="G4977" i="5"/>
  <c r="H4985" i="5"/>
  <c r="G4985" i="5"/>
  <c r="F4985" i="5"/>
  <c r="E4985" i="5"/>
  <c r="T4985" i="5"/>
  <c r="D4985" i="5"/>
  <c r="S4985" i="5"/>
  <c r="C4985" i="5"/>
  <c r="R4985" i="5"/>
  <c r="J4985" i="5"/>
  <c r="I4985" i="5"/>
  <c r="H4993" i="5"/>
  <c r="G4993" i="5"/>
  <c r="F4993" i="5"/>
  <c r="E4993" i="5"/>
  <c r="T4993" i="5"/>
  <c r="D4993" i="5"/>
  <c r="M4993" i="5" s="1"/>
  <c r="S4993" i="5"/>
  <c r="C4993" i="5"/>
  <c r="R4993" i="5"/>
  <c r="J4993" i="5"/>
  <c r="I4993" i="5"/>
  <c r="H5001" i="5"/>
  <c r="G5001" i="5"/>
  <c r="F5001" i="5"/>
  <c r="E5001" i="5"/>
  <c r="T5001" i="5"/>
  <c r="D5001" i="5"/>
  <c r="O5001" i="5" s="1"/>
  <c r="S5001" i="5"/>
  <c r="C5001" i="5"/>
  <c r="R5001" i="5"/>
  <c r="J5001" i="5"/>
  <c r="I5001" i="5"/>
  <c r="H5009" i="5"/>
  <c r="G5009" i="5"/>
  <c r="T5009" i="5"/>
  <c r="J5009" i="5"/>
  <c r="S5009" i="5"/>
  <c r="I5009" i="5"/>
  <c r="R5009" i="5"/>
  <c r="F5009" i="5"/>
  <c r="E5009" i="5"/>
  <c r="D5009" i="5"/>
  <c r="P5009" i="5" s="1"/>
  <c r="C5009" i="5"/>
  <c r="H5017" i="5"/>
  <c r="G5017" i="5"/>
  <c r="F5017" i="5"/>
  <c r="T5017" i="5"/>
  <c r="D5017" i="5"/>
  <c r="P5017" i="5" s="1"/>
  <c r="S5017" i="5"/>
  <c r="C5017" i="5"/>
  <c r="R5017" i="5"/>
  <c r="J5017" i="5"/>
  <c r="I5017" i="5"/>
  <c r="E5017" i="5"/>
  <c r="E5025" i="5"/>
  <c r="D5025" i="5"/>
  <c r="M5025" i="5" s="1"/>
  <c r="H5033" i="5"/>
  <c r="G5033" i="5"/>
  <c r="F5033" i="5"/>
  <c r="E5033" i="5"/>
  <c r="T5033" i="5"/>
  <c r="D5033" i="5"/>
  <c r="O5033" i="5" s="1"/>
  <c r="S5033" i="5"/>
  <c r="C5033" i="5"/>
  <c r="R5033" i="5"/>
  <c r="J5033" i="5"/>
  <c r="I5033" i="5"/>
  <c r="S5041" i="5"/>
  <c r="C5041" i="5"/>
  <c r="G5041" i="5"/>
  <c r="J5041" i="5"/>
  <c r="T5041" i="5"/>
  <c r="I5041" i="5"/>
  <c r="R5041" i="5"/>
  <c r="H5041" i="5"/>
  <c r="F5041" i="5"/>
  <c r="E5041" i="5"/>
  <c r="D5041" i="5"/>
  <c r="M5041" i="5" s="1"/>
  <c r="E5057" i="5"/>
  <c r="T5057" i="5"/>
  <c r="D5057" i="5"/>
  <c r="M5057" i="5" s="1"/>
  <c r="S5057" i="5"/>
  <c r="C5057" i="5"/>
  <c r="R5057" i="5"/>
  <c r="J5057" i="5"/>
  <c r="I5057" i="5"/>
  <c r="H5057" i="5"/>
  <c r="G5057" i="5"/>
  <c r="F5057" i="5"/>
  <c r="E5065" i="5"/>
  <c r="T5065" i="5"/>
  <c r="D5065" i="5"/>
  <c r="M5065" i="5" s="1"/>
  <c r="S5065" i="5"/>
  <c r="C5065" i="5"/>
  <c r="R5065" i="5"/>
  <c r="J5065" i="5"/>
  <c r="I5065" i="5"/>
  <c r="H5065" i="5"/>
  <c r="G5065" i="5"/>
  <c r="F5065" i="5"/>
  <c r="T5073" i="5"/>
  <c r="D5073" i="5"/>
  <c r="L5073" i="5" s="1"/>
  <c r="S5073" i="5"/>
  <c r="C5073" i="5"/>
  <c r="I5073" i="5"/>
  <c r="F5073" i="5"/>
  <c r="J5073" i="5"/>
  <c r="H5073" i="5"/>
  <c r="G5073" i="5"/>
  <c r="E5073" i="5"/>
  <c r="R5073" i="5"/>
  <c r="T5081" i="5"/>
  <c r="D5081" i="5"/>
  <c r="P5081" i="5" s="1"/>
  <c r="S5081" i="5"/>
  <c r="C5081" i="5"/>
  <c r="R5081" i="5"/>
  <c r="J5081" i="5"/>
  <c r="I5081" i="5"/>
  <c r="F5081" i="5"/>
  <c r="H5081" i="5"/>
  <c r="G5081" i="5"/>
  <c r="E5081" i="5"/>
  <c r="S5097" i="5"/>
  <c r="C5097" i="5"/>
  <c r="I5097" i="5"/>
  <c r="F5097" i="5"/>
  <c r="E5097" i="5"/>
  <c r="D5097" i="5"/>
  <c r="K5097" i="5" s="1"/>
  <c r="T5097" i="5"/>
  <c r="H5097" i="5"/>
  <c r="J5097" i="5"/>
  <c r="G5097" i="5"/>
  <c r="R5097" i="5"/>
  <c r="H5105" i="5"/>
  <c r="G5105" i="5"/>
  <c r="E5105" i="5"/>
  <c r="C5105" i="5"/>
  <c r="J5105" i="5"/>
  <c r="I5105" i="5"/>
  <c r="T5105" i="5"/>
  <c r="F5105" i="5"/>
  <c r="R5105" i="5"/>
  <c r="S5105" i="5"/>
  <c r="D5105" i="5"/>
  <c r="P5105" i="5" s="1"/>
  <c r="H5113" i="5"/>
  <c r="C5113" i="5"/>
  <c r="T5113" i="5"/>
  <c r="S5113" i="5"/>
  <c r="J5113" i="5"/>
  <c r="G5113" i="5"/>
  <c r="E5113" i="5"/>
  <c r="R5113" i="5"/>
  <c r="I5113" i="5"/>
  <c r="F5113" i="5"/>
  <c r="D5113" i="5"/>
  <c r="P5113" i="5" s="1"/>
  <c r="C15" i="9"/>
  <c r="D15" i="9"/>
  <c r="D36" i="9"/>
  <c r="H36" i="9" s="1"/>
  <c r="D44" i="9"/>
  <c r="H44" i="9" s="1"/>
  <c r="D18" i="9"/>
  <c r="H18" i="9" s="1"/>
  <c r="C18" i="9"/>
  <c r="G18" i="9" s="1"/>
  <c r="D30" i="9"/>
  <c r="H30" i="9" s="1"/>
  <c r="C30" i="9"/>
  <c r="G30" i="9" s="1"/>
  <c r="D52" i="9"/>
  <c r="H52" i="9" s="1"/>
  <c r="D26" i="9"/>
  <c r="H26" i="9" s="1"/>
  <c r="C26" i="9"/>
  <c r="G26" i="9" s="1"/>
  <c r="D60" i="9"/>
  <c r="H60" i="9" s="1"/>
  <c r="C23" i="9"/>
  <c r="G23" i="9" s="1"/>
  <c r="D25" i="9"/>
  <c r="H25" i="9" s="1"/>
  <c r="D39" i="9"/>
  <c r="H39" i="9" s="1"/>
  <c r="D55" i="9"/>
  <c r="H55" i="9" s="1"/>
  <c r="D21" i="10"/>
  <c r="H21" i="10" s="1"/>
  <c r="C21" i="10"/>
  <c r="G21" i="10" s="1"/>
  <c r="D37" i="10"/>
  <c r="H37" i="10" s="1"/>
  <c r="C37" i="10"/>
  <c r="G37" i="10" s="1"/>
  <c r="C19" i="9"/>
  <c r="G19" i="9" s="1"/>
  <c r="D21" i="9"/>
  <c r="H21" i="9" s="1"/>
  <c r="C37" i="9"/>
  <c r="G37" i="9" s="1"/>
  <c r="D37" i="9"/>
  <c r="H37" i="9" s="1"/>
  <c r="C53" i="9"/>
  <c r="G53" i="9" s="1"/>
  <c r="D53" i="9"/>
  <c r="H53" i="9" s="1"/>
  <c r="D24" i="10"/>
  <c r="H24" i="10" s="1"/>
  <c r="C24" i="10"/>
  <c r="G24" i="10" s="1"/>
  <c r="D17" i="9"/>
  <c r="H17" i="9" s="1"/>
  <c r="C31" i="9"/>
  <c r="G31" i="9" s="1"/>
  <c r="I31" i="9" s="1"/>
  <c r="D47" i="9"/>
  <c r="H47" i="9" s="1"/>
  <c r="D63" i="9"/>
  <c r="H63" i="9" s="1"/>
  <c r="D29" i="10"/>
  <c r="H29" i="10" s="1"/>
  <c r="C29" i="10"/>
  <c r="G29" i="10" s="1"/>
  <c r="D22" i="9"/>
  <c r="H22" i="9" s="1"/>
  <c r="C22" i="9"/>
  <c r="G22" i="9" s="1"/>
  <c r="C27" i="9"/>
  <c r="G27" i="9" s="1"/>
  <c r="D29" i="9"/>
  <c r="H29" i="9" s="1"/>
  <c r="C45" i="9"/>
  <c r="G45" i="9" s="1"/>
  <c r="D45" i="9"/>
  <c r="H45" i="9" s="1"/>
  <c r="C61" i="9"/>
  <c r="G61" i="9" s="1"/>
  <c r="D61" i="9"/>
  <c r="H61" i="9" s="1"/>
  <c r="D16" i="10"/>
  <c r="H16" i="10" s="1"/>
  <c r="C16" i="10"/>
  <c r="G16" i="10" s="1"/>
  <c r="D32" i="10"/>
  <c r="H32" i="10" s="1"/>
  <c r="C32" i="10"/>
  <c r="G32" i="10" s="1"/>
  <c r="D39" i="10"/>
  <c r="H39" i="10" s="1"/>
  <c r="C39" i="10"/>
  <c r="G39" i="10" s="1"/>
  <c r="D41" i="10"/>
  <c r="H41" i="10" s="1"/>
  <c r="D48" i="10"/>
  <c r="H48" i="10" s="1"/>
  <c r="D55" i="10"/>
  <c r="H55" i="10" s="1"/>
  <c r="C55" i="10"/>
  <c r="G55" i="10" s="1"/>
  <c r="D57" i="10"/>
  <c r="H57" i="10" s="1"/>
  <c r="C33" i="9"/>
  <c r="G33" i="9" s="1"/>
  <c r="C41" i="9"/>
  <c r="G41" i="9" s="1"/>
  <c r="C49" i="9"/>
  <c r="G49" i="9" s="1"/>
  <c r="C57" i="9"/>
  <c r="G57" i="9" s="1"/>
  <c r="D15" i="10"/>
  <c r="C15" i="10"/>
  <c r="D17" i="10"/>
  <c r="H17" i="10" s="1"/>
  <c r="D23" i="10"/>
  <c r="H23" i="10" s="1"/>
  <c r="C23" i="10"/>
  <c r="G23" i="10" s="1"/>
  <c r="D25" i="10"/>
  <c r="H25" i="10" s="1"/>
  <c r="D31" i="10"/>
  <c r="H31" i="10" s="1"/>
  <c r="C31" i="10"/>
  <c r="G31" i="10" s="1"/>
  <c r="D33" i="10"/>
  <c r="H33" i="10" s="1"/>
  <c r="D35" i="9"/>
  <c r="H35" i="9" s="1"/>
  <c r="C35" i="9"/>
  <c r="G35" i="9" s="1"/>
  <c r="D38" i="9"/>
  <c r="H38" i="9" s="1"/>
  <c r="D43" i="9"/>
  <c r="H43" i="9" s="1"/>
  <c r="C43" i="9"/>
  <c r="G43" i="9" s="1"/>
  <c r="D46" i="9"/>
  <c r="H46" i="9" s="1"/>
  <c r="D51" i="9"/>
  <c r="H51" i="9" s="1"/>
  <c r="C51" i="9"/>
  <c r="G51" i="9" s="1"/>
  <c r="D54" i="9"/>
  <c r="H54" i="9" s="1"/>
  <c r="D59" i="9"/>
  <c r="H59" i="9" s="1"/>
  <c r="C59" i="9"/>
  <c r="G59" i="9" s="1"/>
  <c r="D62" i="9"/>
  <c r="H62" i="9" s="1"/>
  <c r="C17" i="10"/>
  <c r="G17" i="10" s="1"/>
  <c r="C25" i="10"/>
  <c r="G25" i="10" s="1"/>
  <c r="C33" i="10"/>
  <c r="G33" i="10" s="1"/>
  <c r="C38" i="9"/>
  <c r="G38" i="9" s="1"/>
  <c r="C46" i="9"/>
  <c r="G46" i="9" s="1"/>
  <c r="C54" i="9"/>
  <c r="G54" i="9" s="1"/>
  <c r="C62" i="9"/>
  <c r="G62" i="9" s="1"/>
  <c r="D40" i="10"/>
  <c r="H40" i="10" s="1"/>
  <c r="D47" i="10"/>
  <c r="H47" i="10" s="1"/>
  <c r="C47" i="10"/>
  <c r="G47" i="10" s="1"/>
  <c r="D49" i="10"/>
  <c r="H49" i="10" s="1"/>
  <c r="D56" i="10"/>
  <c r="H56" i="10" s="1"/>
  <c r="D63" i="10"/>
  <c r="H63" i="10" s="1"/>
  <c r="C63" i="10"/>
  <c r="G63" i="10" s="1"/>
  <c r="D22" i="10"/>
  <c r="H22" i="10" s="1"/>
  <c r="D30" i="10"/>
  <c r="H30" i="10" s="1"/>
  <c r="D38" i="10"/>
  <c r="H38" i="10" s="1"/>
  <c r="D46" i="10"/>
  <c r="H46" i="10" s="1"/>
  <c r="D54" i="10"/>
  <c r="H54" i="10" s="1"/>
  <c r="D62" i="10"/>
  <c r="H62" i="10" s="1"/>
  <c r="D45" i="10"/>
  <c r="H45" i="10" s="1"/>
  <c r="D53" i="10"/>
  <c r="H53" i="10" s="1"/>
  <c r="D61" i="10"/>
  <c r="H61" i="10" s="1"/>
  <c r="D20" i="10"/>
  <c r="H20" i="10" s="1"/>
  <c r="D28" i="10"/>
  <c r="H28" i="10" s="1"/>
  <c r="D36" i="10"/>
  <c r="H36" i="10" s="1"/>
  <c r="D44" i="10"/>
  <c r="H44" i="10" s="1"/>
  <c r="C45" i="10"/>
  <c r="G45" i="10" s="1"/>
  <c r="D52" i="10"/>
  <c r="H52" i="10" s="1"/>
  <c r="C53" i="10"/>
  <c r="G53" i="10" s="1"/>
  <c r="I53" i="10" s="1"/>
  <c r="D60" i="10"/>
  <c r="H60" i="10" s="1"/>
  <c r="C61" i="10"/>
  <c r="G61" i="10" s="1"/>
  <c r="D19" i="10"/>
  <c r="H19" i="10" s="1"/>
  <c r="D27" i="10"/>
  <c r="H27" i="10" s="1"/>
  <c r="D35" i="10"/>
  <c r="H35" i="10" s="1"/>
  <c r="D43" i="10"/>
  <c r="H43" i="10" s="1"/>
  <c r="C44" i="10"/>
  <c r="G44" i="10" s="1"/>
  <c r="D51" i="10"/>
  <c r="H51" i="10" s="1"/>
  <c r="C52" i="10"/>
  <c r="G52" i="10" s="1"/>
  <c r="D59" i="10"/>
  <c r="H59" i="10" s="1"/>
  <c r="C60" i="10"/>
  <c r="G60" i="10" s="1"/>
  <c r="D18" i="10"/>
  <c r="H18" i="10" s="1"/>
  <c r="C19" i="10"/>
  <c r="G19" i="10" s="1"/>
  <c r="D26" i="10"/>
  <c r="H26" i="10" s="1"/>
  <c r="C27" i="10"/>
  <c r="G27" i="10" s="1"/>
  <c r="D34" i="10"/>
  <c r="H34" i="10" s="1"/>
  <c r="C35" i="10"/>
  <c r="G35" i="10" s="1"/>
  <c r="D42" i="10"/>
  <c r="H42" i="10" s="1"/>
  <c r="C43" i="10"/>
  <c r="G43" i="10" s="1"/>
  <c r="D50" i="10"/>
  <c r="H50" i="10" s="1"/>
  <c r="C51" i="10"/>
  <c r="G51" i="10" s="1"/>
  <c r="D58" i="10"/>
  <c r="H58" i="10" s="1"/>
  <c r="C59" i="10"/>
  <c r="G59" i="10" s="1"/>
  <c r="O1191" i="5" l="1"/>
  <c r="R4852" i="5"/>
  <c r="T3620" i="5"/>
  <c r="J4333" i="5"/>
  <c r="N717" i="5"/>
  <c r="G4460" i="5"/>
  <c r="D3405" i="5"/>
  <c r="O3405" i="5" s="1"/>
  <c r="C4055" i="5"/>
  <c r="S4155" i="5"/>
  <c r="I3027" i="5"/>
  <c r="T4781" i="5"/>
  <c r="J4751" i="5"/>
  <c r="I4095" i="5"/>
  <c r="J3899" i="5"/>
  <c r="T3027" i="5"/>
  <c r="D4701" i="5"/>
  <c r="O4701" i="5" s="1"/>
  <c r="J3541" i="5"/>
  <c r="R2190" i="5"/>
  <c r="F3913" i="5"/>
  <c r="H3835" i="5"/>
  <c r="R3716" i="5"/>
  <c r="J3284" i="5"/>
  <c r="G4957" i="5"/>
  <c r="H4743" i="5"/>
  <c r="E4487" i="5"/>
  <c r="R4689" i="5"/>
  <c r="I3913" i="5"/>
  <c r="T3857" i="5"/>
  <c r="S3835" i="5"/>
  <c r="D3691" i="5"/>
  <c r="N3691" i="5" s="1"/>
  <c r="E4901" i="5"/>
  <c r="H2174" i="5"/>
  <c r="C4017" i="5"/>
  <c r="G2208" i="5"/>
  <c r="S3987" i="5"/>
  <c r="J4539" i="5"/>
  <c r="R5069" i="5"/>
  <c r="E2111" i="5"/>
  <c r="J3028" i="5"/>
  <c r="N2565" i="5"/>
  <c r="C4539" i="5"/>
  <c r="R4449" i="5"/>
  <c r="S4964" i="5"/>
  <c r="E3460" i="5"/>
  <c r="S4689" i="5"/>
  <c r="T4081" i="5"/>
  <c r="G3913" i="5"/>
  <c r="G4475" i="5"/>
  <c r="R3851" i="5"/>
  <c r="R3835" i="5"/>
  <c r="R3027" i="5"/>
  <c r="J4852" i="5"/>
  <c r="F4460" i="5"/>
  <c r="R4108" i="5"/>
  <c r="J3716" i="5"/>
  <c r="R4957" i="5"/>
  <c r="J4901" i="5"/>
  <c r="S4701" i="5"/>
  <c r="G4629" i="5"/>
  <c r="D4333" i="5"/>
  <c r="O4333" i="5" s="1"/>
  <c r="D3541" i="5"/>
  <c r="Q3541" i="5" s="1"/>
  <c r="E3405" i="5"/>
  <c r="H4487" i="5"/>
  <c r="T4095" i="5"/>
  <c r="R4055" i="5"/>
  <c r="J2431" i="5"/>
  <c r="G2135" i="5"/>
  <c r="E5089" i="5"/>
  <c r="G4249" i="5"/>
  <c r="H3857" i="5"/>
  <c r="H4883" i="5"/>
  <c r="J4475" i="5"/>
  <c r="G3899" i="5"/>
  <c r="J3691" i="5"/>
  <c r="S4852" i="5"/>
  <c r="T3716" i="5"/>
  <c r="T4957" i="5"/>
  <c r="T4701" i="5"/>
  <c r="R4325" i="5"/>
  <c r="D4261" i="5"/>
  <c r="P4261" i="5" s="1"/>
  <c r="I4743" i="5"/>
  <c r="S4663" i="5"/>
  <c r="T4055" i="5"/>
  <c r="G3799" i="5"/>
  <c r="S1702" i="5"/>
  <c r="J5089" i="5"/>
  <c r="E4513" i="5"/>
  <c r="I4249" i="5"/>
  <c r="I3857" i="5"/>
  <c r="S4883" i="5"/>
  <c r="H4867" i="5"/>
  <c r="H3899" i="5"/>
  <c r="R3691" i="5"/>
  <c r="I3427" i="5"/>
  <c r="I3099" i="5"/>
  <c r="F4980" i="5"/>
  <c r="I4676" i="5"/>
  <c r="S4540" i="5"/>
  <c r="J4068" i="5"/>
  <c r="F4949" i="5"/>
  <c r="F4701" i="5"/>
  <c r="S4325" i="5"/>
  <c r="E4261" i="5"/>
  <c r="E4165" i="5"/>
  <c r="I3989" i="5"/>
  <c r="T4743" i="5"/>
  <c r="G4663" i="5"/>
  <c r="G3959" i="5"/>
  <c r="R3799" i="5"/>
  <c r="R1591" i="5"/>
  <c r="R5089" i="5"/>
  <c r="R4513" i="5"/>
  <c r="D4249" i="5"/>
  <c r="O4249" i="5" s="1"/>
  <c r="R3857" i="5"/>
  <c r="F4555" i="5"/>
  <c r="E3427" i="5"/>
  <c r="G4949" i="5"/>
  <c r="F4143" i="5"/>
  <c r="H3959" i="5"/>
  <c r="C1958" i="5"/>
  <c r="D4883" i="5"/>
  <c r="Q4883" i="5" s="1"/>
  <c r="S4867" i="5"/>
  <c r="R3099" i="5"/>
  <c r="R4980" i="5"/>
  <c r="I4540" i="5"/>
  <c r="G4068" i="5"/>
  <c r="J3989" i="5"/>
  <c r="I5047" i="5"/>
  <c r="N757" i="5"/>
  <c r="S5089" i="5"/>
  <c r="C4513" i="5"/>
  <c r="T4249" i="5"/>
  <c r="G4081" i="5"/>
  <c r="J3913" i="5"/>
  <c r="S3377" i="5"/>
  <c r="E4883" i="5"/>
  <c r="D4867" i="5"/>
  <c r="L4867" i="5" s="1"/>
  <c r="F4571" i="5"/>
  <c r="G4555" i="5"/>
  <c r="F3427" i="5"/>
  <c r="H4068" i="5"/>
  <c r="D3620" i="5"/>
  <c r="G3284" i="5"/>
  <c r="I4949" i="5"/>
  <c r="G4781" i="5"/>
  <c r="H4509" i="5"/>
  <c r="H4357" i="5"/>
  <c r="S4165" i="5"/>
  <c r="H3989" i="5"/>
  <c r="S5047" i="5"/>
  <c r="R4751" i="5"/>
  <c r="S4639" i="5"/>
  <c r="S4143" i="5"/>
  <c r="F2381" i="5"/>
  <c r="G1525" i="5"/>
  <c r="R1918" i="5"/>
  <c r="N909" i="5"/>
  <c r="C3377" i="5"/>
  <c r="E4571" i="5"/>
  <c r="S3691" i="5"/>
  <c r="J4676" i="5"/>
  <c r="J4165" i="5"/>
  <c r="J4689" i="5"/>
  <c r="D4513" i="5"/>
  <c r="N4513" i="5" s="1"/>
  <c r="F4249" i="5"/>
  <c r="C4081" i="5"/>
  <c r="C3913" i="5"/>
  <c r="T3377" i="5"/>
  <c r="E4867" i="5"/>
  <c r="H4571" i="5"/>
  <c r="I4555" i="5"/>
  <c r="F4155" i="5"/>
  <c r="F3851" i="5"/>
  <c r="D3835" i="5"/>
  <c r="K3835" i="5" s="1"/>
  <c r="F3027" i="5"/>
  <c r="G3620" i="5"/>
  <c r="H3284" i="5"/>
  <c r="C4901" i="5"/>
  <c r="C4781" i="5"/>
  <c r="T4629" i="5"/>
  <c r="T4509" i="5"/>
  <c r="I4357" i="5"/>
  <c r="I4333" i="5"/>
  <c r="H3541" i="5"/>
  <c r="R3405" i="5"/>
  <c r="T5047" i="5"/>
  <c r="E4639" i="5"/>
  <c r="H2381" i="5"/>
  <c r="S1885" i="5"/>
  <c r="H1525" i="5"/>
  <c r="I1318" i="5"/>
  <c r="G2863" i="5"/>
  <c r="R2247" i="5"/>
  <c r="Q4699" i="5"/>
  <c r="O1167" i="5"/>
  <c r="Q3189" i="5"/>
  <c r="M4302" i="5"/>
  <c r="F5089" i="5"/>
  <c r="H4689" i="5"/>
  <c r="E4689" i="5"/>
  <c r="I4513" i="5"/>
  <c r="C4249" i="5"/>
  <c r="J4081" i="5"/>
  <c r="T3913" i="5"/>
  <c r="F3857" i="5"/>
  <c r="H3377" i="5"/>
  <c r="G3377" i="5"/>
  <c r="R4883" i="5"/>
  <c r="R4867" i="5"/>
  <c r="D4571" i="5"/>
  <c r="O4571" i="5" s="1"/>
  <c r="R4571" i="5"/>
  <c r="T4555" i="5"/>
  <c r="E4475" i="5"/>
  <c r="T4475" i="5"/>
  <c r="I4155" i="5"/>
  <c r="E3899" i="5"/>
  <c r="T3851" i="5"/>
  <c r="F3835" i="5"/>
  <c r="F3691" i="5"/>
  <c r="D3427" i="5"/>
  <c r="P3427" i="5" s="1"/>
  <c r="D3099" i="5"/>
  <c r="N3099" i="5" s="1"/>
  <c r="S3027" i="5"/>
  <c r="I4980" i="5"/>
  <c r="F4852" i="5"/>
  <c r="G4676" i="5"/>
  <c r="D4540" i="5"/>
  <c r="M4540" i="5" s="1"/>
  <c r="T4460" i="5"/>
  <c r="D4108" i="5"/>
  <c r="M4108" i="5" s="1"/>
  <c r="E4068" i="5"/>
  <c r="H3716" i="5"/>
  <c r="G3716" i="5"/>
  <c r="I3620" i="5"/>
  <c r="T3284" i="5"/>
  <c r="I4957" i="5"/>
  <c r="H4957" i="5"/>
  <c r="R4901" i="5"/>
  <c r="I4901" i="5"/>
  <c r="J4781" i="5"/>
  <c r="I4701" i="5"/>
  <c r="C4629" i="5"/>
  <c r="R4509" i="5"/>
  <c r="E4357" i="5"/>
  <c r="G4333" i="5"/>
  <c r="F4333" i="5"/>
  <c r="E4325" i="5"/>
  <c r="R4261" i="5"/>
  <c r="H4165" i="5"/>
  <c r="E3989" i="5"/>
  <c r="F3541" i="5"/>
  <c r="I3405" i="5"/>
  <c r="E5047" i="5"/>
  <c r="R4663" i="5"/>
  <c r="J4639" i="5"/>
  <c r="I4143" i="5"/>
  <c r="E4095" i="5"/>
  <c r="E3959" i="5"/>
  <c r="H1885" i="5"/>
  <c r="I1645" i="5"/>
  <c r="T1525" i="5"/>
  <c r="T3041" i="5"/>
  <c r="E2190" i="5"/>
  <c r="H1918" i="5"/>
  <c r="J1702" i="5"/>
  <c r="S1318" i="5"/>
  <c r="J2968" i="5"/>
  <c r="D2863" i="5"/>
  <c r="O2863" i="5" s="1"/>
  <c r="J2591" i="5"/>
  <c r="D2431" i="5"/>
  <c r="N2431" i="5" s="1"/>
  <c r="H1591" i="5"/>
  <c r="G2824" i="5"/>
  <c r="T2376" i="5"/>
  <c r="D2256" i="5"/>
  <c r="L2256" i="5" s="1"/>
  <c r="C1856" i="5"/>
  <c r="I5089" i="5"/>
  <c r="I4689" i="5"/>
  <c r="F4689" i="5"/>
  <c r="J4513" i="5"/>
  <c r="S4249" i="5"/>
  <c r="R4081" i="5"/>
  <c r="E3913" i="5"/>
  <c r="G3857" i="5"/>
  <c r="J3377" i="5"/>
  <c r="I3377" i="5"/>
  <c r="C4883" i="5"/>
  <c r="C4867" i="5"/>
  <c r="T4571" i="5"/>
  <c r="G4357" i="5"/>
  <c r="I3541" i="5"/>
  <c r="I1918" i="5"/>
  <c r="E2863" i="5"/>
  <c r="R2591" i="5"/>
  <c r="H2247" i="5"/>
  <c r="J1591" i="5"/>
  <c r="S2256" i="5"/>
  <c r="K4308" i="5"/>
  <c r="N1151" i="5"/>
  <c r="D4781" i="5"/>
  <c r="P4781" i="5" s="1"/>
  <c r="F4781" i="5"/>
  <c r="S4781" i="5"/>
  <c r="J4325" i="5"/>
  <c r="F4325" i="5"/>
  <c r="I4325" i="5"/>
  <c r="T4980" i="5"/>
  <c r="E4980" i="5"/>
  <c r="D4980" i="5"/>
  <c r="O4980" i="5" s="1"/>
  <c r="C4980" i="5"/>
  <c r="D4743" i="5"/>
  <c r="P4743" i="5" s="1"/>
  <c r="S4743" i="5"/>
  <c r="C4475" i="5"/>
  <c r="R4475" i="5"/>
  <c r="J4261" i="5"/>
  <c r="F4261" i="5"/>
  <c r="I4261" i="5"/>
  <c r="S4095" i="5"/>
  <c r="R4095" i="5"/>
  <c r="H4852" i="5"/>
  <c r="G4852" i="5"/>
  <c r="R4487" i="5"/>
  <c r="J4487" i="5"/>
  <c r="E4663" i="5"/>
  <c r="D4663" i="5"/>
  <c r="K4663" i="5" s="1"/>
  <c r="I4055" i="5"/>
  <c r="G4055" i="5"/>
  <c r="J3799" i="5"/>
  <c r="I3799" i="5"/>
  <c r="G2968" i="5"/>
  <c r="E2968" i="5"/>
  <c r="J4701" i="5"/>
  <c r="H4701" i="5"/>
  <c r="J3851" i="5"/>
  <c r="I3851" i="5"/>
  <c r="J2941" i="5"/>
  <c r="H2941" i="5"/>
  <c r="D4509" i="5"/>
  <c r="P4509" i="5" s="1"/>
  <c r="F4509" i="5"/>
  <c r="S4509" i="5"/>
  <c r="E4509" i="5"/>
  <c r="D3716" i="5"/>
  <c r="L3716" i="5" s="1"/>
  <c r="S3716" i="5"/>
  <c r="C2055" i="5"/>
  <c r="I2055" i="5"/>
  <c r="F2431" i="5"/>
  <c r="E2431" i="5"/>
  <c r="R1958" i="5"/>
  <c r="I1958" i="5"/>
  <c r="H2182" i="5"/>
  <c r="G2182" i="5"/>
  <c r="G1856" i="5"/>
  <c r="E1856" i="5"/>
  <c r="F1645" i="5"/>
  <c r="T1645" i="5"/>
  <c r="D4751" i="5"/>
  <c r="K4751" i="5" s="1"/>
  <c r="C4751" i="5"/>
  <c r="I4629" i="5"/>
  <c r="S4629" i="5"/>
  <c r="H4629" i="5"/>
  <c r="S4333" i="5"/>
  <c r="C4333" i="5"/>
  <c r="E4143" i="5"/>
  <c r="T4143" i="5"/>
  <c r="T3899" i="5"/>
  <c r="D3899" i="5"/>
  <c r="N3899" i="5" s="1"/>
  <c r="J3620" i="5"/>
  <c r="E3620" i="5"/>
  <c r="S3620" i="5"/>
  <c r="R3427" i="5"/>
  <c r="G3427" i="5"/>
  <c r="J3427" i="5"/>
  <c r="C3284" i="5"/>
  <c r="F3284" i="5"/>
  <c r="R3284" i="5"/>
  <c r="T4901" i="5"/>
  <c r="D4901" i="5"/>
  <c r="N4901" i="5" s="1"/>
  <c r="J3835" i="5"/>
  <c r="I3835" i="5"/>
  <c r="S4676" i="5"/>
  <c r="E4676" i="5"/>
  <c r="C4676" i="5"/>
  <c r="D4676" i="5"/>
  <c r="L4676" i="5" s="1"/>
  <c r="S4460" i="5"/>
  <c r="C4460" i="5"/>
  <c r="F4108" i="5"/>
  <c r="I4108" i="5"/>
  <c r="E4108" i="5"/>
  <c r="H4108" i="5"/>
  <c r="C3959" i="5"/>
  <c r="R3959" i="5"/>
  <c r="S3541" i="5"/>
  <c r="C3541" i="5"/>
  <c r="S4957" i="5"/>
  <c r="C4957" i="5"/>
  <c r="D4357" i="5"/>
  <c r="K4357" i="5" s="1"/>
  <c r="S4357" i="5"/>
  <c r="C4165" i="5"/>
  <c r="T4165" i="5"/>
  <c r="R4165" i="5"/>
  <c r="D4165" i="5"/>
  <c r="K4165" i="5" s="1"/>
  <c r="G5047" i="5"/>
  <c r="H5047" i="5"/>
  <c r="E4540" i="5"/>
  <c r="G4540" i="5"/>
  <c r="T4540" i="5"/>
  <c r="C4540" i="5"/>
  <c r="T4068" i="5"/>
  <c r="D4068" i="5"/>
  <c r="P4068" i="5" s="1"/>
  <c r="H3691" i="5"/>
  <c r="G3691" i="5"/>
  <c r="S3405" i="5"/>
  <c r="C3405" i="5"/>
  <c r="S2824" i="5"/>
  <c r="R2824" i="5"/>
  <c r="S1497" i="5"/>
  <c r="I1497" i="5"/>
  <c r="H3027" i="5"/>
  <c r="G3027" i="5"/>
  <c r="R2376" i="5"/>
  <c r="J2376" i="5"/>
  <c r="F1702" i="5"/>
  <c r="E1702" i="5"/>
  <c r="R1525" i="5"/>
  <c r="I1525" i="5"/>
  <c r="J1885" i="5"/>
  <c r="I1885" i="5"/>
  <c r="F1318" i="5"/>
  <c r="D1318" i="5"/>
  <c r="N1318" i="5" s="1"/>
  <c r="E3099" i="5"/>
  <c r="H3099" i="5"/>
  <c r="T3099" i="5"/>
  <c r="G3099" i="5"/>
  <c r="D4639" i="5"/>
  <c r="Q4639" i="5" s="1"/>
  <c r="R4639" i="5"/>
  <c r="D3989" i="5"/>
  <c r="N3989" i="5" s="1"/>
  <c r="F3989" i="5"/>
  <c r="S3989" i="5"/>
  <c r="G1888" i="5"/>
  <c r="F1888" i="5"/>
  <c r="H4949" i="5"/>
  <c r="E4949" i="5"/>
  <c r="T4949" i="5"/>
  <c r="C4949" i="5"/>
  <c r="R4555" i="5"/>
  <c r="D4555" i="5"/>
  <c r="P4555" i="5" s="1"/>
  <c r="H2190" i="5"/>
  <c r="G2190" i="5"/>
  <c r="C4155" i="5"/>
  <c r="T4155" i="5"/>
  <c r="R4155" i="5"/>
  <c r="D4155" i="5"/>
  <c r="K4155" i="5" s="1"/>
  <c r="E2381" i="5"/>
  <c r="T2381" i="5"/>
  <c r="G3041" i="5"/>
  <c r="F1958" i="5"/>
  <c r="C2431" i="5"/>
  <c r="C2247" i="5"/>
  <c r="I2135" i="5"/>
  <c r="J2600" i="5"/>
  <c r="I2256" i="5"/>
  <c r="D1888" i="5"/>
  <c r="L1888" i="5" s="1"/>
  <c r="I1856" i="5"/>
  <c r="H1873" i="5"/>
  <c r="C3659" i="5"/>
  <c r="S3659" i="5"/>
  <c r="R2639" i="5"/>
  <c r="H2639" i="5"/>
  <c r="F1733" i="5"/>
  <c r="E1733" i="5"/>
  <c r="J4117" i="5"/>
  <c r="H4117" i="5"/>
  <c r="C4389" i="5"/>
  <c r="I4389" i="5"/>
  <c r="S3980" i="5"/>
  <c r="D3980" i="5"/>
  <c r="M3980" i="5" s="1"/>
  <c r="S1344" i="5"/>
  <c r="F1344" i="5"/>
  <c r="D3875" i="5"/>
  <c r="Q3875" i="5" s="1"/>
  <c r="G3875" i="5"/>
  <c r="I3628" i="5"/>
  <c r="H3628" i="5"/>
  <c r="C5089" i="5"/>
  <c r="C4689" i="5"/>
  <c r="F4513" i="5"/>
  <c r="S4513" i="5"/>
  <c r="H4249" i="5"/>
  <c r="E4249" i="5"/>
  <c r="F4081" i="5"/>
  <c r="D4081" i="5"/>
  <c r="M4081" i="5" s="1"/>
  <c r="R3913" i="5"/>
  <c r="H3913" i="5"/>
  <c r="J3857" i="5"/>
  <c r="D3377" i="5"/>
  <c r="O3377" i="5" s="1"/>
  <c r="T4883" i="5"/>
  <c r="T4867" i="5"/>
  <c r="G4571" i="5"/>
  <c r="H4555" i="5"/>
  <c r="I4475" i="5"/>
  <c r="E4155" i="5"/>
  <c r="R3899" i="5"/>
  <c r="I3899" i="5"/>
  <c r="H3851" i="5"/>
  <c r="C3835" i="5"/>
  <c r="C3691" i="5"/>
  <c r="H3427" i="5"/>
  <c r="J3099" i="5"/>
  <c r="J3027" i="5"/>
  <c r="S4980" i="5"/>
  <c r="C4852" i="5"/>
  <c r="R4676" i="5"/>
  <c r="H4540" i="5"/>
  <c r="I4460" i="5"/>
  <c r="H4460" i="5"/>
  <c r="J4108" i="5"/>
  <c r="C4068" i="5"/>
  <c r="I4068" i="5"/>
  <c r="C3716" i="5"/>
  <c r="F3620" i="5"/>
  <c r="I3284" i="5"/>
  <c r="D4957" i="5"/>
  <c r="L4957" i="5" s="1"/>
  <c r="R4949" i="5"/>
  <c r="F4901" i="5"/>
  <c r="E4781" i="5"/>
  <c r="E4701" i="5"/>
  <c r="F4629" i="5"/>
  <c r="G4509" i="5"/>
  <c r="J4357" i="5"/>
  <c r="R4333" i="5"/>
  <c r="C4325" i="5"/>
  <c r="T4261" i="5"/>
  <c r="R3989" i="5"/>
  <c r="R3541" i="5"/>
  <c r="T3405" i="5"/>
  <c r="I4751" i="5"/>
  <c r="R4743" i="5"/>
  <c r="G4487" i="5"/>
  <c r="S4055" i="5"/>
  <c r="I3959" i="5"/>
  <c r="H3799" i="5"/>
  <c r="G2381" i="5"/>
  <c r="F1885" i="5"/>
  <c r="H3041" i="5"/>
  <c r="D2182" i="5"/>
  <c r="O2182" i="5" s="1"/>
  <c r="G1958" i="5"/>
  <c r="D2247" i="5"/>
  <c r="L2247" i="5" s="1"/>
  <c r="R2135" i="5"/>
  <c r="C2600" i="5"/>
  <c r="J2256" i="5"/>
  <c r="S1888" i="5"/>
  <c r="G2569" i="5"/>
  <c r="R1873" i="5"/>
  <c r="N1239" i="5"/>
  <c r="S1645" i="5"/>
  <c r="J3041" i="5"/>
  <c r="T2182" i="5"/>
  <c r="S1918" i="5"/>
  <c r="C2941" i="5"/>
  <c r="I2863" i="5"/>
  <c r="C2135" i="5"/>
  <c r="H2055" i="5"/>
  <c r="D1591" i="5"/>
  <c r="N1591" i="5" s="1"/>
  <c r="S2600" i="5"/>
  <c r="I1888" i="5"/>
  <c r="E2449" i="5"/>
  <c r="S1529" i="5"/>
  <c r="G5089" i="5"/>
  <c r="D5089" i="5"/>
  <c r="P5089" i="5" s="1"/>
  <c r="D4689" i="5"/>
  <c r="O4689" i="5" s="1"/>
  <c r="G4513" i="5"/>
  <c r="T4513" i="5"/>
  <c r="J4249" i="5"/>
  <c r="H4081" i="5"/>
  <c r="E4081" i="5"/>
  <c r="S3913" i="5"/>
  <c r="D3857" i="5"/>
  <c r="P3857" i="5" s="1"/>
  <c r="C3857" i="5"/>
  <c r="E3377" i="5"/>
  <c r="I4883" i="5"/>
  <c r="F4883" i="5"/>
  <c r="I4867" i="5"/>
  <c r="F4867" i="5"/>
  <c r="C4571" i="5"/>
  <c r="I4571" i="5"/>
  <c r="C4555" i="5"/>
  <c r="J4555" i="5"/>
  <c r="S4475" i="5"/>
  <c r="G4155" i="5"/>
  <c r="C3899" i="5"/>
  <c r="C3851" i="5"/>
  <c r="T3835" i="5"/>
  <c r="T3691" i="5"/>
  <c r="C3427" i="5"/>
  <c r="C3099" i="5"/>
  <c r="E3027" i="5"/>
  <c r="G4980" i="5"/>
  <c r="T4852" i="5"/>
  <c r="T4676" i="5"/>
  <c r="J4540" i="5"/>
  <c r="R4460" i="5"/>
  <c r="C4108" i="5"/>
  <c r="R4068" i="5"/>
  <c r="E3716" i="5"/>
  <c r="H3620" i="5"/>
  <c r="S3284" i="5"/>
  <c r="E4957" i="5"/>
  <c r="S4949" i="5"/>
  <c r="G4901" i="5"/>
  <c r="H4781" i="5"/>
  <c r="C4701" i="5"/>
  <c r="J4629" i="5"/>
  <c r="I4509" i="5"/>
  <c r="C4357" i="5"/>
  <c r="T4333" i="5"/>
  <c r="D4325" i="5"/>
  <c r="O4325" i="5" s="1"/>
  <c r="G4261" i="5"/>
  <c r="F4165" i="5"/>
  <c r="C3989" i="5"/>
  <c r="T3541" i="5"/>
  <c r="F3405" i="5"/>
  <c r="J5047" i="5"/>
  <c r="H4751" i="5"/>
  <c r="E4743" i="5"/>
  <c r="H4663" i="5"/>
  <c r="C4639" i="5"/>
  <c r="I4487" i="5"/>
  <c r="G4143" i="5"/>
  <c r="F4095" i="5"/>
  <c r="J3959" i="5"/>
  <c r="S3799" i="5"/>
  <c r="P3535" i="5"/>
  <c r="J2381" i="5"/>
  <c r="G1645" i="5"/>
  <c r="R3041" i="5"/>
  <c r="S2190" i="5"/>
  <c r="E2182" i="5"/>
  <c r="C1918" i="5"/>
  <c r="C1318" i="5"/>
  <c r="D2941" i="5"/>
  <c r="J2863" i="5"/>
  <c r="G2591" i="5"/>
  <c r="T2135" i="5"/>
  <c r="S2055" i="5"/>
  <c r="E1591" i="5"/>
  <c r="T2824" i="5"/>
  <c r="E2600" i="5"/>
  <c r="R1888" i="5"/>
  <c r="F1529" i="5"/>
  <c r="H5089" i="5"/>
  <c r="E3857" i="5"/>
  <c r="R3377" i="5"/>
  <c r="J4883" i="5"/>
  <c r="J4867" i="5"/>
  <c r="S4571" i="5"/>
  <c r="S4555" i="5"/>
  <c r="D4475" i="5"/>
  <c r="L4475" i="5" s="1"/>
  <c r="H4155" i="5"/>
  <c r="S3899" i="5"/>
  <c r="D3851" i="5"/>
  <c r="N3851" i="5" s="1"/>
  <c r="S3851" i="5"/>
  <c r="E3835" i="5"/>
  <c r="E3691" i="5"/>
  <c r="S3427" i="5"/>
  <c r="S3099" i="5"/>
  <c r="C3027" i="5"/>
  <c r="H4980" i="5"/>
  <c r="D4852" i="5"/>
  <c r="O4852" i="5" s="1"/>
  <c r="F4676" i="5"/>
  <c r="R4540" i="5"/>
  <c r="D4460" i="5"/>
  <c r="Q4460" i="5" s="1"/>
  <c r="S4108" i="5"/>
  <c r="S4068" i="5"/>
  <c r="F3716" i="5"/>
  <c r="R3620" i="5"/>
  <c r="E3284" i="5"/>
  <c r="F4957" i="5"/>
  <c r="D4949" i="5"/>
  <c r="L4949" i="5" s="1"/>
  <c r="H4901" i="5"/>
  <c r="I4781" i="5"/>
  <c r="G4701" i="5"/>
  <c r="R4629" i="5"/>
  <c r="J4509" i="5"/>
  <c r="T4357" i="5"/>
  <c r="E4333" i="5"/>
  <c r="T4325" i="5"/>
  <c r="H4261" i="5"/>
  <c r="G4165" i="5"/>
  <c r="T3989" i="5"/>
  <c r="E3541" i="5"/>
  <c r="H3405" i="5"/>
  <c r="G3405" i="5"/>
  <c r="D5047" i="5"/>
  <c r="N5047" i="5" s="1"/>
  <c r="E4751" i="5"/>
  <c r="F4743" i="5"/>
  <c r="J4663" i="5"/>
  <c r="H4639" i="5"/>
  <c r="S4487" i="5"/>
  <c r="H4143" i="5"/>
  <c r="J4095" i="5"/>
  <c r="D3959" i="5"/>
  <c r="M3959" i="5" s="1"/>
  <c r="C2381" i="5"/>
  <c r="H1645" i="5"/>
  <c r="S1525" i="5"/>
  <c r="C3041" i="5"/>
  <c r="T2190" i="5"/>
  <c r="J2182" i="5"/>
  <c r="H1702" i="5"/>
  <c r="J1318" i="5"/>
  <c r="H2968" i="5"/>
  <c r="E2941" i="5"/>
  <c r="H2591" i="5"/>
  <c r="T2055" i="5"/>
  <c r="F1591" i="5"/>
  <c r="F2824" i="5"/>
  <c r="F2600" i="5"/>
  <c r="S2376" i="5"/>
  <c r="P5010" i="5"/>
  <c r="P1895" i="5"/>
  <c r="Q3981" i="5"/>
  <c r="M440" i="5"/>
  <c r="Q4303" i="5"/>
  <c r="K3535" i="5"/>
  <c r="E4313" i="5"/>
  <c r="C4313" i="5"/>
  <c r="J4313" i="5"/>
  <c r="S4313" i="5"/>
  <c r="I4313" i="5"/>
  <c r="T4313" i="5"/>
  <c r="G4313" i="5"/>
  <c r="D4313" i="5"/>
  <c r="N4313" i="5" s="1"/>
  <c r="F4313" i="5"/>
  <c r="T4935" i="5"/>
  <c r="E4935" i="5"/>
  <c r="D4935" i="5"/>
  <c r="O4935" i="5" s="1"/>
  <c r="H4935" i="5"/>
  <c r="C4935" i="5"/>
  <c r="I4935" i="5"/>
  <c r="G4935" i="5"/>
  <c r="F4935" i="5"/>
  <c r="S4935" i="5"/>
  <c r="R4935" i="5"/>
  <c r="J4935" i="5"/>
  <c r="R4589" i="5"/>
  <c r="S4589" i="5"/>
  <c r="J4589" i="5"/>
  <c r="E4589" i="5"/>
  <c r="H4589" i="5"/>
  <c r="G4589" i="5"/>
  <c r="F4589" i="5"/>
  <c r="T4589" i="5"/>
  <c r="D4589" i="5"/>
  <c r="J4351" i="5"/>
  <c r="R4351" i="5"/>
  <c r="I4351" i="5"/>
  <c r="D4351" i="5"/>
  <c r="L4351" i="5" s="1"/>
  <c r="T4351" i="5"/>
  <c r="S4351" i="5"/>
  <c r="C4351" i="5"/>
  <c r="H4351" i="5"/>
  <c r="G4351" i="5"/>
  <c r="F4351" i="5"/>
  <c r="G4121" i="5"/>
  <c r="F4121" i="5"/>
  <c r="S4121" i="5"/>
  <c r="E4121" i="5"/>
  <c r="C4121" i="5"/>
  <c r="T4121" i="5"/>
  <c r="R4121" i="5"/>
  <c r="D4121" i="5"/>
  <c r="L4121" i="5" s="1"/>
  <c r="J4121" i="5"/>
  <c r="I4121" i="5"/>
  <c r="F4807" i="5"/>
  <c r="R4807" i="5"/>
  <c r="S4807" i="5"/>
  <c r="J4807" i="5"/>
  <c r="H4807" i="5"/>
  <c r="D4807" i="5"/>
  <c r="O4807" i="5" s="1"/>
  <c r="I4807" i="5"/>
  <c r="G4807" i="5"/>
  <c r="E4807" i="5"/>
  <c r="C4807" i="5"/>
  <c r="T4807" i="5"/>
  <c r="G4468" i="5"/>
  <c r="J4468" i="5"/>
  <c r="F4468" i="5"/>
  <c r="I4468" i="5"/>
  <c r="S4468" i="5"/>
  <c r="E4468" i="5"/>
  <c r="T4468" i="5"/>
  <c r="D4468" i="5"/>
  <c r="P4468" i="5" s="1"/>
  <c r="C4468" i="5"/>
  <c r="R4468" i="5"/>
  <c r="S4679" i="5"/>
  <c r="F4679" i="5"/>
  <c r="H4679" i="5"/>
  <c r="E4679" i="5"/>
  <c r="R4679" i="5"/>
  <c r="G4679" i="5"/>
  <c r="T4679" i="5"/>
  <c r="D4679" i="5"/>
  <c r="Q4679" i="5" s="1"/>
  <c r="C4679" i="5"/>
  <c r="J4679" i="5"/>
  <c r="I4679" i="5"/>
  <c r="I4916" i="5"/>
  <c r="E4916" i="5"/>
  <c r="H4916" i="5"/>
  <c r="C4916" i="5"/>
  <c r="S4916" i="5"/>
  <c r="R4916" i="5"/>
  <c r="J4916" i="5"/>
  <c r="G4916" i="5"/>
  <c r="F4916" i="5"/>
  <c r="T4916" i="5"/>
  <c r="E4532" i="5"/>
  <c r="G4532" i="5"/>
  <c r="T4532" i="5"/>
  <c r="C4532" i="5"/>
  <c r="I4532" i="5"/>
  <c r="R4532" i="5"/>
  <c r="J4532" i="5"/>
  <c r="H4532" i="5"/>
  <c r="S4532" i="5"/>
  <c r="F4532" i="5"/>
  <c r="D4881" i="5"/>
  <c r="O4881" i="5" s="1"/>
  <c r="S4881" i="5"/>
  <c r="R4881" i="5"/>
  <c r="G4881" i="5"/>
  <c r="J4881" i="5"/>
  <c r="F4881" i="5"/>
  <c r="I4881" i="5"/>
  <c r="E4881" i="5"/>
  <c r="H4881" i="5"/>
  <c r="C4323" i="5"/>
  <c r="R4323" i="5"/>
  <c r="J4323" i="5"/>
  <c r="F4323" i="5"/>
  <c r="I4323" i="5"/>
  <c r="E4323" i="5"/>
  <c r="H4323" i="5"/>
  <c r="T4323" i="5"/>
  <c r="G4323" i="5"/>
  <c r="D4323" i="5"/>
  <c r="P4323" i="5" s="1"/>
  <c r="S3844" i="5"/>
  <c r="T3844" i="5"/>
  <c r="D3844" i="5"/>
  <c r="M3844" i="5" s="1"/>
  <c r="G3844" i="5"/>
  <c r="I3844" i="5"/>
  <c r="C3844" i="5"/>
  <c r="R3844" i="5"/>
  <c r="J3844" i="5"/>
  <c r="H3844" i="5"/>
  <c r="F3844" i="5"/>
  <c r="R3441" i="5"/>
  <c r="G3441" i="5"/>
  <c r="J3441" i="5"/>
  <c r="F3441" i="5"/>
  <c r="H3441" i="5"/>
  <c r="E3441" i="5"/>
  <c r="I3441" i="5"/>
  <c r="T3441" i="5"/>
  <c r="D3441" i="5"/>
  <c r="O3441" i="5" s="1"/>
  <c r="S3441" i="5"/>
  <c r="C3117" i="5"/>
  <c r="R3117" i="5"/>
  <c r="J3117" i="5"/>
  <c r="T3117" i="5"/>
  <c r="F3117" i="5"/>
  <c r="E3117" i="5"/>
  <c r="D3117" i="5"/>
  <c r="K3117" i="5" s="1"/>
  <c r="S3117" i="5"/>
  <c r="I3117" i="5"/>
  <c r="H3117" i="5"/>
  <c r="R2725" i="5"/>
  <c r="I2725" i="5"/>
  <c r="H2725" i="5"/>
  <c r="S2725" i="5"/>
  <c r="E2725" i="5"/>
  <c r="T2725" i="5"/>
  <c r="D2725" i="5"/>
  <c r="N2725" i="5" s="1"/>
  <c r="C2725" i="5"/>
  <c r="J2725" i="5"/>
  <c r="G2725" i="5"/>
  <c r="F2725" i="5"/>
  <c r="I3889" i="5"/>
  <c r="C3889" i="5"/>
  <c r="H3889" i="5"/>
  <c r="R3889" i="5"/>
  <c r="G3889" i="5"/>
  <c r="J3889" i="5"/>
  <c r="F3889" i="5"/>
  <c r="E3889" i="5"/>
  <c r="T3889" i="5"/>
  <c r="D3889" i="5"/>
  <c r="P3889" i="5" s="1"/>
  <c r="R3453" i="5"/>
  <c r="T3453" i="5"/>
  <c r="D3453" i="5"/>
  <c r="Q3453" i="5" s="1"/>
  <c r="G3453" i="5"/>
  <c r="I3453" i="5"/>
  <c r="F3453" i="5"/>
  <c r="E3453" i="5"/>
  <c r="S3453" i="5"/>
  <c r="C3453" i="5"/>
  <c r="J3453" i="5"/>
  <c r="H3453" i="5"/>
  <c r="G3709" i="5"/>
  <c r="R3709" i="5"/>
  <c r="J3709" i="5"/>
  <c r="E3709" i="5"/>
  <c r="D3709" i="5"/>
  <c r="P3709" i="5" s="1"/>
  <c r="S3709" i="5"/>
  <c r="C3709" i="5"/>
  <c r="I3709" i="5"/>
  <c r="H3709" i="5"/>
  <c r="F3709" i="5"/>
  <c r="C3229" i="5"/>
  <c r="J3229" i="5"/>
  <c r="T3229" i="5"/>
  <c r="I3229" i="5"/>
  <c r="G3229" i="5"/>
  <c r="E3229" i="5"/>
  <c r="D3229" i="5"/>
  <c r="N3229" i="5" s="1"/>
  <c r="S3229" i="5"/>
  <c r="H3229" i="5"/>
  <c r="C2616" i="5"/>
  <c r="G2616" i="5"/>
  <c r="I2616" i="5"/>
  <c r="F2616" i="5"/>
  <c r="D2616" i="5"/>
  <c r="O2616" i="5" s="1"/>
  <c r="S2616" i="5"/>
  <c r="T2616" i="5"/>
  <c r="R2616" i="5"/>
  <c r="J2616" i="5"/>
  <c r="H2616" i="5"/>
  <c r="H4788" i="5"/>
  <c r="F4788" i="5"/>
  <c r="G4788" i="5"/>
  <c r="R4788" i="5"/>
  <c r="T4788" i="5"/>
  <c r="D4788" i="5"/>
  <c r="K4788" i="5" s="1"/>
  <c r="E4788" i="5"/>
  <c r="S4788" i="5"/>
  <c r="C4788" i="5"/>
  <c r="J4788" i="5"/>
  <c r="S3761" i="5"/>
  <c r="E3761" i="5"/>
  <c r="C3761" i="5"/>
  <c r="D3761" i="5"/>
  <c r="P3761" i="5" s="1"/>
  <c r="R3761" i="5"/>
  <c r="T3761" i="5"/>
  <c r="J3761" i="5"/>
  <c r="I3761" i="5"/>
  <c r="H3761" i="5"/>
  <c r="G3761" i="5"/>
  <c r="C3165" i="5"/>
  <c r="R3165" i="5"/>
  <c r="J3165" i="5"/>
  <c r="T3165" i="5"/>
  <c r="F3165" i="5"/>
  <c r="S3165" i="5"/>
  <c r="I3165" i="5"/>
  <c r="H3165" i="5"/>
  <c r="G3165" i="5"/>
  <c r="E3165" i="5"/>
  <c r="D2632" i="5"/>
  <c r="K2632" i="5" s="1"/>
  <c r="S2632" i="5"/>
  <c r="H2632" i="5"/>
  <c r="I2632" i="5"/>
  <c r="F2632" i="5"/>
  <c r="C2632" i="5"/>
  <c r="R2632" i="5"/>
  <c r="E2632" i="5"/>
  <c r="E4083" i="5"/>
  <c r="H4083" i="5"/>
  <c r="T4083" i="5"/>
  <c r="G4083" i="5"/>
  <c r="D4083" i="5"/>
  <c r="O4083" i="5" s="1"/>
  <c r="F4083" i="5"/>
  <c r="S4083" i="5"/>
  <c r="C4083" i="5"/>
  <c r="R4083" i="5"/>
  <c r="J4083" i="5"/>
  <c r="G3467" i="5"/>
  <c r="J3467" i="5"/>
  <c r="F3467" i="5"/>
  <c r="I3467" i="5"/>
  <c r="S3467" i="5"/>
  <c r="E3467" i="5"/>
  <c r="T3467" i="5"/>
  <c r="D3467" i="5"/>
  <c r="M3467" i="5" s="1"/>
  <c r="C3467" i="5"/>
  <c r="R3467" i="5"/>
  <c r="H3467" i="5"/>
  <c r="D2845" i="5"/>
  <c r="P2845" i="5" s="1"/>
  <c r="F2845" i="5"/>
  <c r="H2845" i="5"/>
  <c r="E2845" i="5"/>
  <c r="R2845" i="5"/>
  <c r="G2845" i="5"/>
  <c r="T2845" i="5"/>
  <c r="S2845" i="5"/>
  <c r="C2845" i="5"/>
  <c r="J2845" i="5"/>
  <c r="I2845" i="5"/>
  <c r="R2201" i="5"/>
  <c r="J2201" i="5"/>
  <c r="T2201" i="5"/>
  <c r="S2201" i="5"/>
  <c r="G2201" i="5"/>
  <c r="S1694" i="5"/>
  <c r="C1694" i="5"/>
  <c r="E1694" i="5"/>
  <c r="G1694" i="5"/>
  <c r="T1694" i="5"/>
  <c r="D1694" i="5"/>
  <c r="M1694" i="5" s="1"/>
  <c r="R1694" i="5"/>
  <c r="J1694" i="5"/>
  <c r="H1694" i="5"/>
  <c r="F2536" i="5"/>
  <c r="T2536" i="5"/>
  <c r="C2536" i="5"/>
  <c r="I2536" i="5"/>
  <c r="H2536" i="5"/>
  <c r="D2536" i="5"/>
  <c r="S2536" i="5"/>
  <c r="E2536" i="5"/>
  <c r="J2536" i="5"/>
  <c r="S2240" i="5"/>
  <c r="D2240" i="5"/>
  <c r="N2240" i="5" s="1"/>
  <c r="H2240" i="5"/>
  <c r="G2240" i="5"/>
  <c r="R2240" i="5"/>
  <c r="I2240" i="5"/>
  <c r="F2240" i="5"/>
  <c r="E2240" i="5"/>
  <c r="T2240" i="5"/>
  <c r="J2373" i="5"/>
  <c r="S2373" i="5"/>
  <c r="T2373" i="5"/>
  <c r="C2373" i="5"/>
  <c r="D2373" i="5"/>
  <c r="Q2373" i="5" s="1"/>
  <c r="G2373" i="5"/>
  <c r="R2373" i="5"/>
  <c r="I2373" i="5"/>
  <c r="H2373" i="5"/>
  <c r="F2373" i="5"/>
  <c r="E2373" i="5"/>
  <c r="C1993" i="5"/>
  <c r="R1993" i="5"/>
  <c r="E1993" i="5"/>
  <c r="D1993" i="5"/>
  <c r="H1993" i="5"/>
  <c r="T1678" i="5"/>
  <c r="D1678" i="5"/>
  <c r="N1678" i="5" s="1"/>
  <c r="J1678" i="5"/>
  <c r="C1678" i="5"/>
  <c r="R1678" i="5"/>
  <c r="I1678" i="5"/>
  <c r="G1678" i="5"/>
  <c r="F1678" i="5"/>
  <c r="L46" i="5"/>
  <c r="P46" i="5"/>
  <c r="N46" i="5"/>
  <c r="O46" i="5"/>
  <c r="K46" i="5"/>
  <c r="M46" i="5"/>
  <c r="Q46" i="5"/>
  <c r="C4892" i="5"/>
  <c r="D4892" i="5"/>
  <c r="L4892" i="5" s="1"/>
  <c r="R4892" i="5"/>
  <c r="T4892" i="5"/>
  <c r="G4892" i="5"/>
  <c r="S4892" i="5"/>
  <c r="J4892" i="5"/>
  <c r="I4892" i="5"/>
  <c r="H4892" i="5"/>
  <c r="F4892" i="5"/>
  <c r="E4892" i="5"/>
  <c r="T4669" i="5"/>
  <c r="D4669" i="5"/>
  <c r="L4669" i="5" s="1"/>
  <c r="J4669" i="5"/>
  <c r="H4669" i="5"/>
  <c r="G4669" i="5"/>
  <c r="E4669" i="5"/>
  <c r="S4669" i="5"/>
  <c r="C4669" i="5"/>
  <c r="J4419" i="5"/>
  <c r="I4419" i="5"/>
  <c r="H4419" i="5"/>
  <c r="T4419" i="5"/>
  <c r="G4419" i="5"/>
  <c r="D4419" i="5"/>
  <c r="K4419" i="5" s="1"/>
  <c r="F4419" i="5"/>
  <c r="S4419" i="5"/>
  <c r="E4419" i="5"/>
  <c r="C4419" i="5"/>
  <c r="R4239" i="5"/>
  <c r="J4239" i="5"/>
  <c r="D4239" i="5"/>
  <c r="S4239" i="5"/>
  <c r="C4239" i="5"/>
  <c r="I4239" i="5"/>
  <c r="G4239" i="5"/>
  <c r="F4239" i="5"/>
  <c r="J3996" i="5"/>
  <c r="I3996" i="5"/>
  <c r="C3996" i="5"/>
  <c r="H3996" i="5"/>
  <c r="R3996" i="5"/>
  <c r="F3996" i="5"/>
  <c r="E3996" i="5"/>
  <c r="S3996" i="5"/>
  <c r="G3996" i="5"/>
  <c r="T3996" i="5"/>
  <c r="S3675" i="5"/>
  <c r="E3675" i="5"/>
  <c r="C3675" i="5"/>
  <c r="T3675" i="5"/>
  <c r="R3675" i="5"/>
  <c r="D3675" i="5"/>
  <c r="N3675" i="5" s="1"/>
  <c r="J3675" i="5"/>
  <c r="I3675" i="5"/>
  <c r="H3675" i="5"/>
  <c r="G3675" i="5"/>
  <c r="D3461" i="5"/>
  <c r="O3461" i="5" s="1"/>
  <c r="F3461" i="5"/>
  <c r="I3461" i="5"/>
  <c r="E3461" i="5"/>
  <c r="R3461" i="5"/>
  <c r="T3461" i="5"/>
  <c r="S3461" i="5"/>
  <c r="C3461" i="5"/>
  <c r="J3461" i="5"/>
  <c r="H3461" i="5"/>
  <c r="J3324" i="5"/>
  <c r="D3324" i="5"/>
  <c r="E3324" i="5"/>
  <c r="T3324" i="5"/>
  <c r="I3324" i="5"/>
  <c r="R3324" i="5"/>
  <c r="H3324" i="5"/>
  <c r="G3324" i="5"/>
  <c r="F3324" i="5"/>
  <c r="S3324" i="5"/>
  <c r="H5019" i="5"/>
  <c r="R5019" i="5"/>
  <c r="G5019" i="5"/>
  <c r="J5019" i="5"/>
  <c r="F5019" i="5"/>
  <c r="I5019" i="5"/>
  <c r="E5019" i="5"/>
  <c r="T5019" i="5"/>
  <c r="D5019" i="5"/>
  <c r="M5019" i="5" s="1"/>
  <c r="S5019" i="5"/>
  <c r="J4281" i="5"/>
  <c r="F4281" i="5"/>
  <c r="I4281" i="5"/>
  <c r="E4281" i="5"/>
  <c r="H4281" i="5"/>
  <c r="T4281" i="5"/>
  <c r="G4281" i="5"/>
  <c r="D4281" i="5"/>
  <c r="M4281" i="5" s="1"/>
  <c r="S4281" i="5"/>
  <c r="C4281" i="5"/>
  <c r="R4948" i="5"/>
  <c r="G4948" i="5"/>
  <c r="T4948" i="5"/>
  <c r="S4948" i="5"/>
  <c r="F4948" i="5"/>
  <c r="E4948" i="5"/>
  <c r="C4948" i="5"/>
  <c r="J4948" i="5"/>
  <c r="I4948" i="5"/>
  <c r="D4948" i="5"/>
  <c r="N4948" i="5" s="1"/>
  <c r="I4764" i="5"/>
  <c r="C4764" i="5"/>
  <c r="H4764" i="5"/>
  <c r="S4764" i="5"/>
  <c r="D4764" i="5"/>
  <c r="L4764" i="5" s="1"/>
  <c r="F4764" i="5"/>
  <c r="T4764" i="5"/>
  <c r="J4764" i="5"/>
  <c r="E4764" i="5"/>
  <c r="R4764" i="5"/>
  <c r="C4516" i="5"/>
  <c r="H4516" i="5"/>
  <c r="R4516" i="5"/>
  <c r="T4516" i="5"/>
  <c r="S4516" i="5"/>
  <c r="J4516" i="5"/>
  <c r="I4516" i="5"/>
  <c r="G4516" i="5"/>
  <c r="F4516" i="5"/>
  <c r="E4516" i="5"/>
  <c r="D4203" i="5"/>
  <c r="L4203" i="5" s="1"/>
  <c r="S4203" i="5"/>
  <c r="C4203" i="5"/>
  <c r="R4203" i="5"/>
  <c r="J4203" i="5"/>
  <c r="F4203" i="5"/>
  <c r="I4203" i="5"/>
  <c r="E4203" i="5"/>
  <c r="H4203" i="5"/>
  <c r="T3963" i="5"/>
  <c r="D3963" i="5"/>
  <c r="L3963" i="5" s="1"/>
  <c r="S3963" i="5"/>
  <c r="I3963" i="5"/>
  <c r="C3963" i="5"/>
  <c r="H3963" i="5"/>
  <c r="J3963" i="5"/>
  <c r="G3963" i="5"/>
  <c r="R3963" i="5"/>
  <c r="F3963" i="5"/>
  <c r="G3587" i="5"/>
  <c r="J3587" i="5"/>
  <c r="D3587" i="5"/>
  <c r="N3587" i="5" s="1"/>
  <c r="S3587" i="5"/>
  <c r="C3587" i="5"/>
  <c r="R3587" i="5"/>
  <c r="I3587" i="5"/>
  <c r="H3587" i="5"/>
  <c r="F3587" i="5"/>
  <c r="E3587" i="5"/>
  <c r="D3293" i="5"/>
  <c r="S3293" i="5"/>
  <c r="C3293" i="5"/>
  <c r="F3293" i="5"/>
  <c r="E3293" i="5"/>
  <c r="T3293" i="5"/>
  <c r="J3293" i="5"/>
  <c r="H3293" i="5"/>
  <c r="R3293" i="5"/>
  <c r="I3293" i="5"/>
  <c r="F4876" i="5"/>
  <c r="S4876" i="5"/>
  <c r="E4876" i="5"/>
  <c r="I4876" i="5"/>
  <c r="R4876" i="5"/>
  <c r="J4876" i="5"/>
  <c r="H4876" i="5"/>
  <c r="G4876" i="5"/>
  <c r="D4876" i="5"/>
  <c r="N4876" i="5" s="1"/>
  <c r="T4876" i="5"/>
  <c r="J4435" i="5"/>
  <c r="I4435" i="5"/>
  <c r="H4435" i="5"/>
  <c r="T4435" i="5"/>
  <c r="G4435" i="5"/>
  <c r="D4435" i="5"/>
  <c r="M4435" i="5" s="1"/>
  <c r="F4435" i="5"/>
  <c r="S4435" i="5"/>
  <c r="E4435" i="5"/>
  <c r="C4435" i="5"/>
  <c r="J4167" i="5"/>
  <c r="R4167" i="5"/>
  <c r="I4167" i="5"/>
  <c r="E4167" i="5"/>
  <c r="F4167" i="5"/>
  <c r="T4167" i="5"/>
  <c r="D4167" i="5"/>
  <c r="N4167" i="5" s="1"/>
  <c r="S4167" i="5"/>
  <c r="C4167" i="5"/>
  <c r="H4167" i="5"/>
  <c r="C5049" i="5"/>
  <c r="R5049" i="5"/>
  <c r="I5049" i="5"/>
  <c r="H5049" i="5"/>
  <c r="T5049" i="5"/>
  <c r="G5049" i="5"/>
  <c r="D5049" i="5"/>
  <c r="N5049" i="5" s="1"/>
  <c r="F5049" i="5"/>
  <c r="R4735" i="5"/>
  <c r="J4735" i="5"/>
  <c r="D4735" i="5"/>
  <c r="L4735" i="5" s="1"/>
  <c r="E4735" i="5"/>
  <c r="T4735" i="5"/>
  <c r="S4735" i="5"/>
  <c r="C4735" i="5"/>
  <c r="H4735" i="5"/>
  <c r="G4735" i="5"/>
  <c r="H4609" i="5"/>
  <c r="G4609" i="5"/>
  <c r="F4609" i="5"/>
  <c r="E4609" i="5"/>
  <c r="T4609" i="5"/>
  <c r="R4609" i="5"/>
  <c r="D4609" i="5"/>
  <c r="O4609" i="5" s="1"/>
  <c r="J4609" i="5"/>
  <c r="S4609" i="5"/>
  <c r="H4119" i="5"/>
  <c r="G4119" i="5"/>
  <c r="C4119" i="5"/>
  <c r="F4119" i="5"/>
  <c r="E4119" i="5"/>
  <c r="T4119" i="5"/>
  <c r="S4119" i="5"/>
  <c r="J4119" i="5"/>
  <c r="T3917" i="5"/>
  <c r="E3917" i="5"/>
  <c r="D3917" i="5"/>
  <c r="L3917" i="5" s="1"/>
  <c r="H3917" i="5"/>
  <c r="J3917" i="5"/>
  <c r="S3917" i="5"/>
  <c r="C3917" i="5"/>
  <c r="R3917" i="5"/>
  <c r="I3917" i="5"/>
  <c r="G3917" i="5"/>
  <c r="C3779" i="5"/>
  <c r="T3779" i="5"/>
  <c r="R3779" i="5"/>
  <c r="D3779" i="5"/>
  <c r="P3779" i="5" s="1"/>
  <c r="J3779" i="5"/>
  <c r="I3779" i="5"/>
  <c r="H3779" i="5"/>
  <c r="G3779" i="5"/>
  <c r="F3779" i="5"/>
  <c r="T3409" i="5"/>
  <c r="D3409" i="5"/>
  <c r="O3409" i="5" s="1"/>
  <c r="S3409" i="5"/>
  <c r="C3409" i="5"/>
  <c r="R3409" i="5"/>
  <c r="G3409" i="5"/>
  <c r="J3409" i="5"/>
  <c r="F3409" i="5"/>
  <c r="H3409" i="5"/>
  <c r="J2999" i="5"/>
  <c r="T2999" i="5"/>
  <c r="I2999" i="5"/>
  <c r="G2999" i="5"/>
  <c r="H2999" i="5"/>
  <c r="E2999" i="5"/>
  <c r="R2999" i="5"/>
  <c r="D2999" i="5"/>
  <c r="L2999" i="5" s="1"/>
  <c r="R2623" i="5"/>
  <c r="J2623" i="5"/>
  <c r="T2623" i="5"/>
  <c r="F2623" i="5"/>
  <c r="C2623" i="5"/>
  <c r="I2623" i="5"/>
  <c r="H2623" i="5"/>
  <c r="G2623" i="5"/>
  <c r="E2623" i="5"/>
  <c r="R1968" i="5"/>
  <c r="T1968" i="5"/>
  <c r="I1968" i="5"/>
  <c r="F1968" i="5"/>
  <c r="E1968" i="5"/>
  <c r="H1968" i="5"/>
  <c r="G1968" i="5"/>
  <c r="S1968" i="5"/>
  <c r="D1968" i="5"/>
  <c r="N1968" i="5" s="1"/>
  <c r="T1543" i="5"/>
  <c r="I1543" i="5"/>
  <c r="H1543" i="5"/>
  <c r="D1543" i="5"/>
  <c r="S1543" i="5"/>
  <c r="C1543" i="5"/>
  <c r="R1543" i="5"/>
  <c r="J1543" i="5"/>
  <c r="G1543" i="5"/>
  <c r="F1543" i="5"/>
  <c r="D3187" i="5"/>
  <c r="O3187" i="5" s="1"/>
  <c r="S3187" i="5"/>
  <c r="G3187" i="5"/>
  <c r="J3187" i="5"/>
  <c r="H3187" i="5"/>
  <c r="E3187" i="5"/>
  <c r="T3187" i="5"/>
  <c r="C3187" i="5"/>
  <c r="F3187" i="5"/>
  <c r="R3187" i="5"/>
  <c r="I2645" i="5"/>
  <c r="D2645" i="5"/>
  <c r="O2645" i="5" s="1"/>
  <c r="E2645" i="5"/>
  <c r="S2645" i="5"/>
  <c r="H2645" i="5"/>
  <c r="T2645" i="5"/>
  <c r="C2645" i="5"/>
  <c r="R2645" i="5"/>
  <c r="J2645" i="5"/>
  <c r="G2645" i="5"/>
  <c r="F2645" i="5"/>
  <c r="R2310" i="5"/>
  <c r="F2310" i="5"/>
  <c r="H2310" i="5"/>
  <c r="E2310" i="5"/>
  <c r="C2310" i="5"/>
  <c r="J2310" i="5"/>
  <c r="I2310" i="5"/>
  <c r="G2310" i="5"/>
  <c r="T2310" i="5"/>
  <c r="D2310" i="5"/>
  <c r="S2183" i="5"/>
  <c r="C2183" i="5"/>
  <c r="R2183" i="5"/>
  <c r="E2183" i="5"/>
  <c r="G2183" i="5"/>
  <c r="F2183" i="5"/>
  <c r="T2183" i="5"/>
  <c r="D2183" i="5"/>
  <c r="J2183" i="5"/>
  <c r="I2183" i="5"/>
  <c r="E1757" i="5"/>
  <c r="T1757" i="5"/>
  <c r="D1757" i="5"/>
  <c r="O1757" i="5" s="1"/>
  <c r="H1757" i="5"/>
  <c r="C1757" i="5"/>
  <c r="S1757" i="5"/>
  <c r="R1757" i="5"/>
  <c r="J1757" i="5"/>
  <c r="I1757" i="5"/>
  <c r="G1757" i="5"/>
  <c r="S1550" i="5"/>
  <c r="D1550" i="5"/>
  <c r="O1550" i="5" s="1"/>
  <c r="C1550" i="5"/>
  <c r="F1550" i="5"/>
  <c r="H1550" i="5"/>
  <c r="E1550" i="5"/>
  <c r="T1550" i="5"/>
  <c r="R1550" i="5"/>
  <c r="J1550" i="5"/>
  <c r="I1550" i="5"/>
  <c r="G1550" i="5"/>
  <c r="I3109" i="5"/>
  <c r="J3109" i="5"/>
  <c r="H3109" i="5"/>
  <c r="S3109" i="5"/>
  <c r="G3109" i="5"/>
  <c r="F3109" i="5"/>
  <c r="E3109" i="5"/>
  <c r="T3109" i="5"/>
  <c r="D3109" i="5"/>
  <c r="C3109" i="5"/>
  <c r="J2713" i="5"/>
  <c r="H2713" i="5"/>
  <c r="G2713" i="5"/>
  <c r="T2713" i="5"/>
  <c r="H2453" i="5"/>
  <c r="J2453" i="5"/>
  <c r="I2453" i="5"/>
  <c r="S2453" i="5"/>
  <c r="T2453" i="5"/>
  <c r="C2453" i="5"/>
  <c r="R2453" i="5"/>
  <c r="G2453" i="5"/>
  <c r="F2453" i="5"/>
  <c r="E2453" i="5"/>
  <c r="C2022" i="5"/>
  <c r="S2022" i="5"/>
  <c r="G2022" i="5"/>
  <c r="J2022" i="5"/>
  <c r="I2022" i="5"/>
  <c r="H2022" i="5"/>
  <c r="F2022" i="5"/>
  <c r="E2022" i="5"/>
  <c r="J1599" i="5"/>
  <c r="C1599" i="5"/>
  <c r="I1599" i="5"/>
  <c r="E1599" i="5"/>
  <c r="H1599" i="5"/>
  <c r="G1599" i="5"/>
  <c r="F1599" i="5"/>
  <c r="T1599" i="5"/>
  <c r="S1599" i="5"/>
  <c r="F4092" i="5"/>
  <c r="R4092" i="5"/>
  <c r="I4092" i="5"/>
  <c r="J4092" i="5"/>
  <c r="T4092" i="5"/>
  <c r="H4092" i="5"/>
  <c r="G4092" i="5"/>
  <c r="E4092" i="5"/>
  <c r="D4092" i="5"/>
  <c r="Q4092" i="5" s="1"/>
  <c r="S4092" i="5"/>
  <c r="C4092" i="5"/>
  <c r="D3397" i="5"/>
  <c r="K3397" i="5" s="1"/>
  <c r="J3397" i="5"/>
  <c r="G3397" i="5"/>
  <c r="H3397" i="5"/>
  <c r="S3397" i="5"/>
  <c r="F3397" i="5"/>
  <c r="E3397" i="5"/>
  <c r="T3397" i="5"/>
  <c r="C3397" i="5"/>
  <c r="R3397" i="5"/>
  <c r="I3397" i="5"/>
  <c r="C2109" i="5"/>
  <c r="S2109" i="5"/>
  <c r="R2109" i="5"/>
  <c r="E2109" i="5"/>
  <c r="G2109" i="5"/>
  <c r="F2109" i="5"/>
  <c r="T2109" i="5"/>
  <c r="D2109" i="5"/>
  <c r="P2109" i="5" s="1"/>
  <c r="J2109" i="5"/>
  <c r="I2109" i="5"/>
  <c r="R4765" i="5"/>
  <c r="E4765" i="5"/>
  <c r="G4765" i="5"/>
  <c r="T4765" i="5"/>
  <c r="F4765" i="5"/>
  <c r="J4765" i="5"/>
  <c r="D4765" i="5"/>
  <c r="M4765" i="5" s="1"/>
  <c r="S4765" i="5"/>
  <c r="C4765" i="5"/>
  <c r="H4765" i="5"/>
  <c r="I4765" i="5"/>
  <c r="C4295" i="5"/>
  <c r="D4295" i="5"/>
  <c r="M4295" i="5" s="1"/>
  <c r="S4295" i="5"/>
  <c r="F4295" i="5"/>
  <c r="H4295" i="5"/>
  <c r="J4295" i="5"/>
  <c r="I4295" i="5"/>
  <c r="G4295" i="5"/>
  <c r="E4295" i="5"/>
  <c r="T4295" i="5"/>
  <c r="G4109" i="5"/>
  <c r="E4109" i="5"/>
  <c r="S4109" i="5"/>
  <c r="D4109" i="5"/>
  <c r="N4109" i="5" s="1"/>
  <c r="I4109" i="5"/>
  <c r="J4109" i="5"/>
  <c r="H4109" i="5"/>
  <c r="F4109" i="5"/>
  <c r="T4109" i="5"/>
  <c r="C4109" i="5"/>
  <c r="E2136" i="5"/>
  <c r="R2136" i="5"/>
  <c r="C2136" i="5"/>
  <c r="J2136" i="5"/>
  <c r="T2136" i="5"/>
  <c r="G2136" i="5"/>
  <c r="F2136" i="5"/>
  <c r="D2136" i="5"/>
  <c r="P2136" i="5" s="1"/>
  <c r="I2136" i="5"/>
  <c r="H2136" i="5"/>
  <c r="X23" i="3"/>
  <c r="E14" i="4" s="1"/>
  <c r="H7" i="4"/>
  <c r="E4915" i="5"/>
  <c r="T4915" i="5"/>
  <c r="D4915" i="5"/>
  <c r="M4915" i="5" s="1"/>
  <c r="S4915" i="5"/>
  <c r="I4915" i="5"/>
  <c r="R4915" i="5"/>
  <c r="H4915" i="5"/>
  <c r="J4915" i="5"/>
  <c r="G4915" i="5"/>
  <c r="C4915" i="5"/>
  <c r="F4748" i="5"/>
  <c r="E4748" i="5"/>
  <c r="T4748" i="5"/>
  <c r="J4748" i="5"/>
  <c r="S4748" i="5"/>
  <c r="C4748" i="5"/>
  <c r="R4748" i="5"/>
  <c r="I4748" i="5"/>
  <c r="H4748" i="5"/>
  <c r="G4748" i="5"/>
  <c r="C4041" i="5"/>
  <c r="R4041" i="5"/>
  <c r="J4041" i="5"/>
  <c r="I4041" i="5"/>
  <c r="E4041" i="5"/>
  <c r="H4041" i="5"/>
  <c r="T4041" i="5"/>
  <c r="G4041" i="5"/>
  <c r="D4041" i="5"/>
  <c r="F4041" i="5"/>
  <c r="H4236" i="5"/>
  <c r="G4236" i="5"/>
  <c r="R4236" i="5"/>
  <c r="C4236" i="5"/>
  <c r="J4236" i="5"/>
  <c r="I4236" i="5"/>
  <c r="F4236" i="5"/>
  <c r="E4236" i="5"/>
  <c r="D4236" i="5"/>
  <c r="P4236" i="5" s="1"/>
  <c r="T4236" i="5"/>
  <c r="E5049" i="5"/>
  <c r="I4609" i="5"/>
  <c r="S3779" i="5"/>
  <c r="I3187" i="5"/>
  <c r="D4916" i="5"/>
  <c r="O4916" i="5" s="1"/>
  <c r="G4764" i="5"/>
  <c r="C3324" i="5"/>
  <c r="F3917" i="5"/>
  <c r="D2453" i="5"/>
  <c r="M2453" i="5" s="1"/>
  <c r="S1678" i="5"/>
  <c r="S2623" i="5"/>
  <c r="H2183" i="5"/>
  <c r="J5049" i="5"/>
  <c r="C4881" i="5"/>
  <c r="R4281" i="5"/>
  <c r="I3409" i="5"/>
  <c r="T3587" i="5"/>
  <c r="I4788" i="5"/>
  <c r="D4516" i="5"/>
  <c r="Q4516" i="5" s="1"/>
  <c r="H4468" i="5"/>
  <c r="S4236" i="5"/>
  <c r="R4669" i="5"/>
  <c r="R4295" i="5"/>
  <c r="I4119" i="5"/>
  <c r="S2310" i="5"/>
  <c r="S5049" i="5"/>
  <c r="T4881" i="5"/>
  <c r="S4041" i="5"/>
  <c r="F3761" i="5"/>
  <c r="E3409" i="5"/>
  <c r="S4323" i="5"/>
  <c r="I4083" i="5"/>
  <c r="G3293" i="5"/>
  <c r="E2616" i="5"/>
  <c r="C4876" i="5"/>
  <c r="D3996" i="5"/>
  <c r="N3996" i="5" s="1"/>
  <c r="G3461" i="5"/>
  <c r="T4239" i="5"/>
  <c r="S3889" i="5"/>
  <c r="R4419" i="5"/>
  <c r="D4748" i="5"/>
  <c r="O4748" i="5" s="1"/>
  <c r="R4109" i="5"/>
  <c r="C2999" i="5"/>
  <c r="E1543" i="5"/>
  <c r="C5019" i="5"/>
  <c r="E3963" i="5"/>
  <c r="F3675" i="5"/>
  <c r="D4532" i="5"/>
  <c r="E3844" i="5"/>
  <c r="T3709" i="5"/>
  <c r="G3117" i="5"/>
  <c r="E4351" i="5"/>
  <c r="R4313" i="5"/>
  <c r="H4121" i="5"/>
  <c r="R4435" i="5"/>
  <c r="G4203" i="5"/>
  <c r="H4948" i="5"/>
  <c r="R3109" i="5"/>
  <c r="H2109" i="5"/>
  <c r="D2022" i="5"/>
  <c r="Q2022" i="5" s="1"/>
  <c r="T2632" i="5"/>
  <c r="S2136" i="5"/>
  <c r="N3141" i="5"/>
  <c r="J4743" i="5"/>
  <c r="C4743" i="5"/>
  <c r="C4095" i="5"/>
  <c r="D4095" i="5"/>
  <c r="P4095" i="5" s="1"/>
  <c r="H4095" i="5"/>
  <c r="C4487" i="5"/>
  <c r="D4487" i="5"/>
  <c r="M4487" i="5" s="1"/>
  <c r="F4487" i="5"/>
  <c r="T4663" i="5"/>
  <c r="F4663" i="5"/>
  <c r="I4663" i="5"/>
  <c r="D4055" i="5"/>
  <c r="K4055" i="5" s="1"/>
  <c r="F4055" i="5"/>
  <c r="E4055" i="5"/>
  <c r="H4055" i="5"/>
  <c r="C3799" i="5"/>
  <c r="T3799" i="5"/>
  <c r="F3799" i="5"/>
  <c r="S2968" i="5"/>
  <c r="D2968" i="5"/>
  <c r="K2968" i="5" s="1"/>
  <c r="I2968" i="5"/>
  <c r="F2968" i="5"/>
  <c r="D2600" i="5"/>
  <c r="N2600" i="5" s="1"/>
  <c r="G2600" i="5"/>
  <c r="I2600" i="5"/>
  <c r="T2600" i="5"/>
  <c r="R2600" i="5"/>
  <c r="R2941" i="5"/>
  <c r="S2941" i="5"/>
  <c r="G2941" i="5"/>
  <c r="I2941" i="5"/>
  <c r="T2941" i="5"/>
  <c r="S3041" i="5"/>
  <c r="I3041" i="5"/>
  <c r="R2055" i="5"/>
  <c r="D2055" i="5"/>
  <c r="N2055" i="5" s="1"/>
  <c r="J2055" i="5"/>
  <c r="E2055" i="5"/>
  <c r="G2055" i="5"/>
  <c r="J1529" i="5"/>
  <c r="E1529" i="5"/>
  <c r="D1529" i="5"/>
  <c r="Q1529" i="5" s="1"/>
  <c r="H2431" i="5"/>
  <c r="R2431" i="5"/>
  <c r="G2431" i="5"/>
  <c r="S2431" i="5"/>
  <c r="T2431" i="5"/>
  <c r="T1958" i="5"/>
  <c r="H1958" i="5"/>
  <c r="E1958" i="5"/>
  <c r="E2256" i="5"/>
  <c r="F2256" i="5"/>
  <c r="R2256" i="5"/>
  <c r="C2256" i="5"/>
  <c r="H2256" i="5"/>
  <c r="C2182" i="5"/>
  <c r="I2182" i="5"/>
  <c r="F2182" i="5"/>
  <c r="R2182" i="5"/>
  <c r="S2182" i="5"/>
  <c r="T1856" i="5"/>
  <c r="D1856" i="5"/>
  <c r="L1856" i="5" s="1"/>
  <c r="H1856" i="5"/>
  <c r="R1856" i="5"/>
  <c r="J1856" i="5"/>
  <c r="D1645" i="5"/>
  <c r="O1645" i="5" s="1"/>
  <c r="E1645" i="5"/>
  <c r="S4751" i="5"/>
  <c r="T4751" i="5"/>
  <c r="F4751" i="5"/>
  <c r="J4143" i="5"/>
  <c r="C4143" i="5"/>
  <c r="D4143" i="5"/>
  <c r="S3959" i="5"/>
  <c r="T3959" i="5"/>
  <c r="F5047" i="5"/>
  <c r="R5047" i="5"/>
  <c r="J2824" i="5"/>
  <c r="C2824" i="5"/>
  <c r="D2824" i="5"/>
  <c r="O2824" i="5" s="1"/>
  <c r="H2824" i="5"/>
  <c r="E2824" i="5"/>
  <c r="H2569" i="5"/>
  <c r="T2569" i="5"/>
  <c r="R2569" i="5"/>
  <c r="G1918" i="5"/>
  <c r="J1918" i="5"/>
  <c r="D1918" i="5"/>
  <c r="K1918" i="5" s="1"/>
  <c r="F1918" i="5"/>
  <c r="T1918" i="5"/>
  <c r="J1497" i="5"/>
  <c r="G1497" i="5"/>
  <c r="F1497" i="5"/>
  <c r="C1497" i="5"/>
  <c r="C2376" i="5"/>
  <c r="G2376" i="5"/>
  <c r="H2376" i="5"/>
  <c r="D2376" i="5"/>
  <c r="O2376" i="5" s="1"/>
  <c r="E2247" i="5"/>
  <c r="G2247" i="5"/>
  <c r="S2247" i="5"/>
  <c r="J2247" i="5"/>
  <c r="D2135" i="5"/>
  <c r="O2135" i="5" s="1"/>
  <c r="F2135" i="5"/>
  <c r="H2135" i="5"/>
  <c r="S2135" i="5"/>
  <c r="J2135" i="5"/>
  <c r="I1702" i="5"/>
  <c r="D1702" i="5"/>
  <c r="K1702" i="5" s="1"/>
  <c r="R1702" i="5"/>
  <c r="E1525" i="5"/>
  <c r="J1525" i="5"/>
  <c r="C1525" i="5"/>
  <c r="D1525" i="5"/>
  <c r="O1525" i="5" s="1"/>
  <c r="C2863" i="5"/>
  <c r="T2863" i="5"/>
  <c r="R2863" i="5"/>
  <c r="F2863" i="5"/>
  <c r="H2863" i="5"/>
  <c r="C2591" i="5"/>
  <c r="I2591" i="5"/>
  <c r="T2591" i="5"/>
  <c r="E2591" i="5"/>
  <c r="S2449" i="5"/>
  <c r="H2449" i="5"/>
  <c r="G2449" i="5"/>
  <c r="D2449" i="5"/>
  <c r="P2449" i="5" s="1"/>
  <c r="R1885" i="5"/>
  <c r="D1885" i="5"/>
  <c r="E1885" i="5"/>
  <c r="G1885" i="5"/>
  <c r="E1318" i="5"/>
  <c r="T1318" i="5"/>
  <c r="R1318" i="5"/>
  <c r="G1318" i="5"/>
  <c r="I1873" i="5"/>
  <c r="E1873" i="5"/>
  <c r="C1873" i="5"/>
  <c r="G4639" i="5"/>
  <c r="F4639" i="5"/>
  <c r="I4639" i="5"/>
  <c r="H1888" i="5"/>
  <c r="E1888" i="5"/>
  <c r="J1888" i="5"/>
  <c r="C1888" i="5"/>
  <c r="G1591" i="5"/>
  <c r="T1591" i="5"/>
  <c r="I1591" i="5"/>
  <c r="C1591" i="5"/>
  <c r="C2190" i="5"/>
  <c r="I2190" i="5"/>
  <c r="D2190" i="5"/>
  <c r="Q2190" i="5" s="1"/>
  <c r="F2190" i="5"/>
  <c r="I2381" i="5"/>
  <c r="R2381" i="5"/>
  <c r="D2381" i="5"/>
  <c r="L2381" i="5" s="1"/>
  <c r="K1686" i="5"/>
  <c r="P1686" i="5"/>
  <c r="H5063" i="5"/>
  <c r="G5063" i="5"/>
  <c r="R5063" i="5"/>
  <c r="C3927" i="5"/>
  <c r="F3927" i="5"/>
  <c r="S3133" i="5"/>
  <c r="H3133" i="5"/>
  <c r="J3133" i="5"/>
  <c r="R2991" i="5"/>
  <c r="J2991" i="5"/>
  <c r="J2445" i="5"/>
  <c r="S2445" i="5"/>
  <c r="G2510" i="5"/>
  <c r="I2510" i="5"/>
  <c r="F2087" i="5"/>
  <c r="J2087" i="5"/>
  <c r="S1631" i="5"/>
  <c r="H1631" i="5"/>
  <c r="H3511" i="5"/>
  <c r="R3511" i="5"/>
  <c r="C1933" i="5"/>
  <c r="F1933" i="5"/>
  <c r="D2837" i="5"/>
  <c r="O2837" i="5" s="1"/>
  <c r="E2837" i="5"/>
  <c r="T1998" i="5"/>
  <c r="J1998" i="5"/>
  <c r="S3053" i="5"/>
  <c r="T3053" i="5"/>
  <c r="F3053" i="5"/>
  <c r="G1613" i="5"/>
  <c r="J1613" i="5"/>
  <c r="F4039" i="5"/>
  <c r="R4039" i="5"/>
  <c r="C3311" i="5"/>
  <c r="F3311" i="5"/>
  <c r="J3141" i="5"/>
  <c r="C3141" i="5"/>
  <c r="G2550" i="5"/>
  <c r="J2550" i="5"/>
  <c r="E1670" i="5"/>
  <c r="G1670" i="5"/>
  <c r="C2853" i="5"/>
  <c r="E2853" i="5"/>
  <c r="H1807" i="5"/>
  <c r="E1807" i="5"/>
  <c r="R4345" i="5"/>
  <c r="N328" i="5"/>
  <c r="T3927" i="5"/>
  <c r="S3927" i="5"/>
  <c r="G3927" i="5"/>
  <c r="S3991" i="5"/>
  <c r="C3991" i="5"/>
  <c r="J3991" i="5"/>
  <c r="G3351" i="5"/>
  <c r="E3351" i="5"/>
  <c r="R3351" i="5"/>
  <c r="S2765" i="5"/>
  <c r="I2765" i="5"/>
  <c r="E2765" i="5"/>
  <c r="F2991" i="5"/>
  <c r="E2991" i="5"/>
  <c r="T2991" i="5"/>
  <c r="G2445" i="5"/>
  <c r="E2445" i="5"/>
  <c r="R2445" i="5"/>
  <c r="T1830" i="5"/>
  <c r="D1830" i="5"/>
  <c r="M1830" i="5" s="1"/>
  <c r="J1830" i="5"/>
  <c r="H1830" i="5"/>
  <c r="C1536" i="5"/>
  <c r="R1536" i="5"/>
  <c r="J1536" i="5"/>
  <c r="G1536" i="5"/>
  <c r="D2510" i="5"/>
  <c r="O2510" i="5" s="1"/>
  <c r="S2510" i="5"/>
  <c r="R2510" i="5"/>
  <c r="S2103" i="5"/>
  <c r="C2103" i="5"/>
  <c r="I2103" i="5"/>
  <c r="H2408" i="5"/>
  <c r="G2408" i="5"/>
  <c r="F2408" i="5"/>
  <c r="S2408" i="5"/>
  <c r="C1510" i="5"/>
  <c r="R1510" i="5"/>
  <c r="H1510" i="5"/>
  <c r="F1510" i="5"/>
  <c r="E2325" i="5"/>
  <c r="T2325" i="5"/>
  <c r="I2325" i="5"/>
  <c r="G2087" i="5"/>
  <c r="T2087" i="5"/>
  <c r="S2087" i="5"/>
  <c r="R1581" i="5"/>
  <c r="S1581" i="5"/>
  <c r="J1581" i="5"/>
  <c r="E1581" i="5"/>
  <c r="I2039" i="5"/>
  <c r="H2039" i="5"/>
  <c r="F2039" i="5"/>
  <c r="D2039" i="5"/>
  <c r="L2039" i="5" s="1"/>
  <c r="R1631" i="5"/>
  <c r="J1631" i="5"/>
  <c r="G1631" i="5"/>
  <c r="D1631" i="5"/>
  <c r="O1631" i="5" s="1"/>
  <c r="E4836" i="5"/>
  <c r="D4836" i="5"/>
  <c r="M4836" i="5" s="1"/>
  <c r="F4183" i="5"/>
  <c r="E4183" i="5"/>
  <c r="R4183" i="5"/>
  <c r="E3935" i="5"/>
  <c r="D3935" i="5"/>
  <c r="O3935" i="5" s="1"/>
  <c r="I3935" i="5"/>
  <c r="S3511" i="5"/>
  <c r="C3511" i="5"/>
  <c r="F3511" i="5"/>
  <c r="H3172" i="5"/>
  <c r="R3172" i="5"/>
  <c r="J2488" i="5"/>
  <c r="G2488" i="5"/>
  <c r="T2488" i="5"/>
  <c r="D1933" i="5"/>
  <c r="P1933" i="5" s="1"/>
  <c r="S1933" i="5"/>
  <c r="G1933" i="5"/>
  <c r="G1679" i="5"/>
  <c r="F1679" i="5"/>
  <c r="S1679" i="5"/>
  <c r="R1679" i="5"/>
  <c r="S1431" i="5"/>
  <c r="C1431" i="5"/>
  <c r="J1431" i="5"/>
  <c r="G1431" i="5"/>
  <c r="H2837" i="5"/>
  <c r="G2837" i="5"/>
  <c r="S2837" i="5"/>
  <c r="G2584" i="5"/>
  <c r="F2584" i="5"/>
  <c r="C2584" i="5"/>
  <c r="I1998" i="5"/>
  <c r="H1998" i="5"/>
  <c r="E1998" i="5"/>
  <c r="D1998" i="5"/>
  <c r="O1998" i="5" s="1"/>
  <c r="C2967" i="5"/>
  <c r="R2967" i="5"/>
  <c r="E2967" i="5"/>
  <c r="S2656" i="5"/>
  <c r="J2656" i="5"/>
  <c r="E2656" i="5"/>
  <c r="D2037" i="5"/>
  <c r="L2037" i="5" s="1"/>
  <c r="S2037" i="5"/>
  <c r="H2037" i="5"/>
  <c r="H1711" i="5"/>
  <c r="G1711" i="5"/>
  <c r="D1711" i="5"/>
  <c r="O1711" i="5" s="1"/>
  <c r="C1488" i="5"/>
  <c r="J1488" i="5"/>
  <c r="I1488" i="5"/>
  <c r="G1488" i="5"/>
  <c r="C3653" i="5"/>
  <c r="T3653" i="5"/>
  <c r="C3559" i="5"/>
  <c r="R3559" i="5"/>
  <c r="E3559" i="5"/>
  <c r="E3053" i="5"/>
  <c r="H3053" i="5"/>
  <c r="F2728" i="5"/>
  <c r="D2728" i="5"/>
  <c r="K2728" i="5" s="1"/>
  <c r="S2728" i="5"/>
  <c r="C2728" i="5"/>
  <c r="I2728" i="5"/>
  <c r="C1613" i="5"/>
  <c r="S1613" i="5"/>
  <c r="F1613" i="5"/>
  <c r="G1288" i="5"/>
  <c r="F1288" i="5"/>
  <c r="T1288" i="5"/>
  <c r="D1288" i="5"/>
  <c r="P1288" i="5" s="1"/>
  <c r="R1288" i="5"/>
  <c r="I4805" i="5"/>
  <c r="S4805" i="5"/>
  <c r="I4039" i="5"/>
  <c r="H4039" i="5"/>
  <c r="D4039" i="5"/>
  <c r="O4039" i="5" s="1"/>
  <c r="G3748" i="5"/>
  <c r="J3748" i="5"/>
  <c r="E3311" i="5"/>
  <c r="T3311" i="5"/>
  <c r="H3311" i="5"/>
  <c r="E3141" i="5"/>
  <c r="H3141" i="5"/>
  <c r="C2550" i="5"/>
  <c r="E2550" i="5"/>
  <c r="I2550" i="5"/>
  <c r="F2550" i="5"/>
  <c r="R2336" i="5"/>
  <c r="J2336" i="5"/>
  <c r="H2336" i="5"/>
  <c r="G2336" i="5"/>
  <c r="J2048" i="5"/>
  <c r="H2048" i="5"/>
  <c r="S2048" i="5"/>
  <c r="R1670" i="5"/>
  <c r="H1670" i="5"/>
  <c r="D1670" i="5"/>
  <c r="M1670" i="5" s="1"/>
  <c r="R2853" i="5"/>
  <c r="I2853" i="5"/>
  <c r="D2853" i="5"/>
  <c r="O2853" i="5" s="1"/>
  <c r="H2677" i="5"/>
  <c r="F2677" i="5"/>
  <c r="C2677" i="5"/>
  <c r="T1807" i="5"/>
  <c r="D1807" i="5"/>
  <c r="K1807" i="5" s="1"/>
  <c r="J1807" i="5"/>
  <c r="F1807" i="5"/>
  <c r="D2533" i="5"/>
  <c r="N2533" i="5" s="1"/>
  <c r="S2533" i="5"/>
  <c r="E2533" i="5"/>
  <c r="F1703" i="5"/>
  <c r="E1703" i="5"/>
  <c r="D1703" i="5"/>
  <c r="Q1703" i="5" s="1"/>
  <c r="R4364" i="5"/>
  <c r="D4364" i="5"/>
  <c r="P4364" i="5" s="1"/>
  <c r="S2088" i="5"/>
  <c r="D2088" i="5"/>
  <c r="T2088" i="5"/>
  <c r="J2088" i="5"/>
  <c r="J4043" i="5"/>
  <c r="E3787" i="5"/>
  <c r="E3723" i="5"/>
  <c r="N4463" i="5"/>
  <c r="N3930" i="5"/>
  <c r="T4833" i="5"/>
  <c r="R4859" i="5"/>
  <c r="E3819" i="5"/>
  <c r="S3787" i="5"/>
  <c r="S3723" i="5"/>
  <c r="J4833" i="5"/>
  <c r="E4577" i="5"/>
  <c r="S3819" i="5"/>
  <c r="I57" i="9"/>
  <c r="H3505" i="5"/>
  <c r="H4547" i="5"/>
  <c r="I3715" i="5"/>
  <c r="Q3876" i="5"/>
  <c r="J3937" i="5"/>
  <c r="F3505" i="5"/>
  <c r="H4211" i="5"/>
  <c r="F3979" i="5"/>
  <c r="H3403" i="5"/>
  <c r="E3987" i="5"/>
  <c r="J3875" i="5"/>
  <c r="E3659" i="5"/>
  <c r="S2907" i="5"/>
  <c r="E5060" i="5"/>
  <c r="D4700" i="5"/>
  <c r="N4700" i="5" s="1"/>
  <c r="I4132" i="5"/>
  <c r="F3596" i="5"/>
  <c r="S4423" i="5"/>
  <c r="G1814" i="5"/>
  <c r="H1415" i="5"/>
  <c r="D1303" i="5"/>
  <c r="Q1303" i="5" s="1"/>
  <c r="L2561" i="5"/>
  <c r="R5003" i="5"/>
  <c r="S4539" i="5"/>
  <c r="R3987" i="5"/>
  <c r="T3875" i="5"/>
  <c r="F3659" i="5"/>
  <c r="D2907" i="5"/>
  <c r="N2907" i="5" s="1"/>
  <c r="T4700" i="5"/>
  <c r="M1536" i="5"/>
  <c r="N687" i="5"/>
  <c r="P5073" i="5"/>
  <c r="C4449" i="5"/>
  <c r="G4017" i="5"/>
  <c r="H5003" i="5"/>
  <c r="I4539" i="5"/>
  <c r="D3987" i="5"/>
  <c r="K3987" i="5" s="1"/>
  <c r="S2947" i="5"/>
  <c r="C4964" i="5"/>
  <c r="O869" i="5"/>
  <c r="S4017" i="5"/>
  <c r="D3489" i="5"/>
  <c r="P3489" i="5" s="1"/>
  <c r="S4979" i="5"/>
  <c r="C3211" i="5"/>
  <c r="D4964" i="5"/>
  <c r="O4964" i="5" s="1"/>
  <c r="J3069" i="5"/>
  <c r="C4871" i="5"/>
  <c r="J3009" i="5"/>
  <c r="H1606" i="5"/>
  <c r="J1262" i="5"/>
  <c r="K601" i="5"/>
  <c r="O601" i="5"/>
  <c r="N4473" i="5"/>
  <c r="T3489" i="5"/>
  <c r="D4979" i="5"/>
  <c r="P4979" i="5" s="1"/>
  <c r="S3211" i="5"/>
  <c r="F2767" i="5"/>
  <c r="O2591" i="5"/>
  <c r="N2591" i="5"/>
  <c r="J2271" i="5"/>
  <c r="C1935" i="5"/>
  <c r="T5060" i="5"/>
  <c r="E3517" i="5"/>
  <c r="H2872" i="5"/>
  <c r="I4589" i="5"/>
  <c r="C4589" i="5"/>
  <c r="F3229" i="5"/>
  <c r="R3229" i="5"/>
  <c r="G2632" i="5"/>
  <c r="J2632" i="5"/>
  <c r="F2201" i="5"/>
  <c r="I2201" i="5"/>
  <c r="E2201" i="5"/>
  <c r="H2201" i="5"/>
  <c r="D2201" i="5"/>
  <c r="C2201" i="5"/>
  <c r="F1694" i="5"/>
  <c r="I1694" i="5"/>
  <c r="G2536" i="5"/>
  <c r="R2536" i="5"/>
  <c r="J2240" i="5"/>
  <c r="C2240" i="5"/>
  <c r="J1993" i="5"/>
  <c r="F1993" i="5"/>
  <c r="I1993" i="5"/>
  <c r="T1993" i="5"/>
  <c r="G1993" i="5"/>
  <c r="S1993" i="5"/>
  <c r="E1678" i="5"/>
  <c r="H1678" i="5"/>
  <c r="F4669" i="5"/>
  <c r="I4669" i="5"/>
  <c r="E4239" i="5"/>
  <c r="H4239" i="5"/>
  <c r="F4735" i="5"/>
  <c r="I4735" i="5"/>
  <c r="R4119" i="5"/>
  <c r="D4119" i="5"/>
  <c r="L4119" i="5" s="1"/>
  <c r="S2999" i="5"/>
  <c r="F2999" i="5"/>
  <c r="D2623" i="5"/>
  <c r="N2623" i="5" s="1"/>
  <c r="J1968" i="5"/>
  <c r="C1968" i="5"/>
  <c r="D2713" i="5"/>
  <c r="F2713" i="5"/>
  <c r="S2713" i="5"/>
  <c r="E2713" i="5"/>
  <c r="R2713" i="5"/>
  <c r="I2713" i="5"/>
  <c r="R2022" i="5"/>
  <c r="T2022" i="5"/>
  <c r="R1599" i="5"/>
  <c r="D1599" i="5"/>
  <c r="P1599" i="5" s="1"/>
  <c r="P2097" i="5"/>
  <c r="E4339" i="5"/>
  <c r="H4339" i="5"/>
  <c r="T4339" i="5"/>
  <c r="G4339" i="5"/>
  <c r="S4339" i="5"/>
  <c r="F4973" i="5"/>
  <c r="I4973" i="5"/>
  <c r="D4973" i="5"/>
  <c r="M4973" i="5" s="1"/>
  <c r="T4973" i="5"/>
  <c r="S4973" i="5"/>
  <c r="R4973" i="5"/>
  <c r="I4147" i="5"/>
  <c r="H4147" i="5"/>
  <c r="F4147" i="5"/>
  <c r="S5044" i="5"/>
  <c r="F5044" i="5"/>
  <c r="C5044" i="5"/>
  <c r="E5044" i="5"/>
  <c r="J5044" i="5"/>
  <c r="J4381" i="5"/>
  <c r="E4381" i="5"/>
  <c r="H4381" i="5"/>
  <c r="T4381" i="5"/>
  <c r="G4381" i="5"/>
  <c r="D4381" i="5"/>
  <c r="T4197" i="5"/>
  <c r="R4197" i="5"/>
  <c r="I4197" i="5"/>
  <c r="J4197" i="5"/>
  <c r="G4197" i="5"/>
  <c r="S4197" i="5"/>
  <c r="P4197" i="5"/>
  <c r="C4845" i="5"/>
  <c r="F4845" i="5"/>
  <c r="J4845" i="5"/>
  <c r="I4845" i="5"/>
  <c r="R4845" i="5"/>
  <c r="G4845" i="5"/>
  <c r="F4551" i="5"/>
  <c r="T4551" i="5"/>
  <c r="R4551" i="5"/>
  <c r="D4551" i="5"/>
  <c r="O4551" i="5" s="1"/>
  <c r="G4551" i="5"/>
  <c r="E4551" i="5"/>
  <c r="S4551" i="5"/>
  <c r="C4159" i="5"/>
  <c r="D4159" i="5"/>
  <c r="O4159" i="5" s="1"/>
  <c r="J4159" i="5"/>
  <c r="I4159" i="5"/>
  <c r="S4159" i="5"/>
  <c r="R4159" i="5"/>
  <c r="G4159" i="5"/>
  <c r="T4717" i="5"/>
  <c r="G4717" i="5"/>
  <c r="C4717" i="5"/>
  <c r="F4717" i="5"/>
  <c r="E4717" i="5"/>
  <c r="S4717" i="5"/>
  <c r="T4603" i="5"/>
  <c r="R4603" i="5"/>
  <c r="D4603" i="5"/>
  <c r="N4603" i="5" s="1"/>
  <c r="I4603" i="5"/>
  <c r="C4603" i="5"/>
  <c r="D4223" i="5"/>
  <c r="O4223" i="5" s="1"/>
  <c r="C4223" i="5"/>
  <c r="R4223" i="5"/>
  <c r="H4223" i="5"/>
  <c r="G4223" i="5"/>
  <c r="E4223" i="5"/>
  <c r="J4596" i="5"/>
  <c r="F4596" i="5"/>
  <c r="I4596" i="5"/>
  <c r="T4596" i="5"/>
  <c r="G4596" i="5"/>
  <c r="D3915" i="5"/>
  <c r="P3915" i="5" s="1"/>
  <c r="S3915" i="5"/>
  <c r="H3915" i="5"/>
  <c r="J3915" i="5"/>
  <c r="S3287" i="5"/>
  <c r="I3287" i="5"/>
  <c r="R3287" i="5"/>
  <c r="G3287" i="5"/>
  <c r="J3287" i="5"/>
  <c r="F3287" i="5"/>
  <c r="E3287" i="5"/>
  <c r="D3287" i="5"/>
  <c r="L3287" i="5" s="1"/>
  <c r="R2797" i="5"/>
  <c r="F2797" i="5"/>
  <c r="I2797" i="5"/>
  <c r="E2797" i="5"/>
  <c r="H2797" i="5"/>
  <c r="T2797" i="5"/>
  <c r="D2797" i="5"/>
  <c r="N2797" i="5" s="1"/>
  <c r="C2797" i="5"/>
  <c r="E3972" i="5"/>
  <c r="H3972" i="5"/>
  <c r="S3972" i="5"/>
  <c r="J3972" i="5"/>
  <c r="I3972" i="5"/>
  <c r="F3972" i="5"/>
  <c r="G3479" i="5"/>
  <c r="J3479" i="5"/>
  <c r="E3479" i="5"/>
  <c r="H3479" i="5"/>
  <c r="T3479" i="5"/>
  <c r="F3479" i="5"/>
  <c r="S3479" i="5"/>
  <c r="D2877" i="5"/>
  <c r="Q2877" i="5" s="1"/>
  <c r="C2877" i="5"/>
  <c r="R2877" i="5"/>
  <c r="T2877" i="5"/>
  <c r="S2877" i="5"/>
  <c r="I2877" i="5"/>
  <c r="F3735" i="5"/>
  <c r="C3735" i="5"/>
  <c r="T3735" i="5"/>
  <c r="R3735" i="5"/>
  <c r="D3735" i="5"/>
  <c r="O3735" i="5" s="1"/>
  <c r="S3735" i="5"/>
  <c r="J3735" i="5"/>
  <c r="H3735" i="5"/>
  <c r="H3588" i="5"/>
  <c r="S3588" i="5"/>
  <c r="D3588" i="5"/>
  <c r="M3588" i="5" s="1"/>
  <c r="T3588" i="5"/>
  <c r="E3588" i="5"/>
  <c r="R3588" i="5"/>
  <c r="D2653" i="5"/>
  <c r="K2653" i="5" s="1"/>
  <c r="E2653" i="5"/>
  <c r="C2653" i="5"/>
  <c r="R2653" i="5"/>
  <c r="T2653" i="5"/>
  <c r="J2653" i="5"/>
  <c r="C5051" i="5"/>
  <c r="R5051" i="5"/>
  <c r="I5051" i="5"/>
  <c r="F3837" i="5"/>
  <c r="C3837" i="5"/>
  <c r="T3837" i="5"/>
  <c r="R3837" i="5"/>
  <c r="D3837" i="5"/>
  <c r="N3837" i="5" s="1"/>
  <c r="S3837" i="5"/>
  <c r="J3837" i="5"/>
  <c r="H3837" i="5"/>
  <c r="S3389" i="5"/>
  <c r="J3389" i="5"/>
  <c r="H3389" i="5"/>
  <c r="E3389" i="5"/>
  <c r="R3389" i="5"/>
  <c r="G3389" i="5"/>
  <c r="S2669" i="5"/>
  <c r="F2669" i="5"/>
  <c r="R2669" i="5"/>
  <c r="J2669" i="5"/>
  <c r="H2669" i="5"/>
  <c r="G2669" i="5"/>
  <c r="T4525" i="5"/>
  <c r="R4525" i="5"/>
  <c r="G4525" i="5"/>
  <c r="J4525" i="5"/>
  <c r="D4525" i="5"/>
  <c r="Q4525" i="5" s="1"/>
  <c r="I4525" i="5"/>
  <c r="F4525" i="5"/>
  <c r="F3671" i="5"/>
  <c r="C3671" i="5"/>
  <c r="T3671" i="5"/>
  <c r="R3671" i="5"/>
  <c r="D3671" i="5"/>
  <c r="N3671" i="5" s="1"/>
  <c r="H3671" i="5"/>
  <c r="G3671" i="5"/>
  <c r="D3275" i="5"/>
  <c r="O3275" i="5" s="1"/>
  <c r="S3275" i="5"/>
  <c r="I3275" i="5"/>
  <c r="R3275" i="5"/>
  <c r="G2718" i="5"/>
  <c r="I2718" i="5"/>
  <c r="E2718" i="5"/>
  <c r="T2718" i="5"/>
  <c r="F2718" i="5"/>
  <c r="D2718" i="5"/>
  <c r="K2718" i="5" s="1"/>
  <c r="C2718" i="5"/>
  <c r="T2630" i="5"/>
  <c r="S2630" i="5"/>
  <c r="C2630" i="5"/>
  <c r="G2630" i="5"/>
  <c r="F2630" i="5"/>
  <c r="D2630" i="5"/>
  <c r="P2630" i="5" s="1"/>
  <c r="J1870" i="5"/>
  <c r="S1870" i="5"/>
  <c r="H1870" i="5"/>
  <c r="G1870" i="5"/>
  <c r="R1870" i="5"/>
  <c r="F1870" i="5"/>
  <c r="S3085" i="5"/>
  <c r="R3085" i="5"/>
  <c r="J3085" i="5"/>
  <c r="G3085" i="5"/>
  <c r="F3085" i="5"/>
  <c r="T3085" i="5"/>
  <c r="T4941" i="5"/>
  <c r="I4941" i="5"/>
  <c r="C4941" i="5"/>
  <c r="E4941" i="5"/>
  <c r="D4941" i="5"/>
  <c r="O4941" i="5" s="1"/>
  <c r="S4941" i="5"/>
  <c r="C4671" i="5"/>
  <c r="G4671" i="5"/>
  <c r="J4671" i="5"/>
  <c r="F4671" i="5"/>
  <c r="I4671" i="5"/>
  <c r="E4671" i="5"/>
  <c r="T4671" i="5"/>
  <c r="S4671" i="5"/>
  <c r="J4503" i="5"/>
  <c r="H4503" i="5"/>
  <c r="T4503" i="5"/>
  <c r="G4503" i="5"/>
  <c r="R4503" i="5"/>
  <c r="I4503" i="5"/>
  <c r="E4503" i="5"/>
  <c r="R4243" i="5"/>
  <c r="J4243" i="5"/>
  <c r="E4243" i="5"/>
  <c r="H4243" i="5"/>
  <c r="T4052" i="5"/>
  <c r="D4052" i="5"/>
  <c r="N4052" i="5" s="1"/>
  <c r="I4052" i="5"/>
  <c r="R4052" i="5"/>
  <c r="I3755" i="5"/>
  <c r="H3755" i="5"/>
  <c r="F3755" i="5"/>
  <c r="S3469" i="5"/>
  <c r="R3469" i="5"/>
  <c r="G3469" i="5"/>
  <c r="J3469" i="5"/>
  <c r="T3469" i="5"/>
  <c r="D3469" i="5"/>
  <c r="L3469" i="5" s="1"/>
  <c r="I3469" i="5"/>
  <c r="G3373" i="5"/>
  <c r="H3373" i="5"/>
  <c r="E3373" i="5"/>
  <c r="T3373" i="5"/>
  <c r="I3373" i="5"/>
  <c r="D3373" i="5"/>
  <c r="O3373" i="5" s="1"/>
  <c r="T5021" i="5"/>
  <c r="C5021" i="5"/>
  <c r="H5021" i="5"/>
  <c r="I5021" i="5"/>
  <c r="G5021" i="5"/>
  <c r="E5021" i="5"/>
  <c r="C4283" i="5"/>
  <c r="R4283" i="5"/>
  <c r="F4283" i="5"/>
  <c r="I4283" i="5"/>
  <c r="D5087" i="5"/>
  <c r="L5087" i="5" s="1"/>
  <c r="G5087" i="5"/>
  <c r="C5087" i="5"/>
  <c r="R5087" i="5"/>
  <c r="T5087" i="5"/>
  <c r="S5087" i="5"/>
  <c r="I5087" i="5"/>
  <c r="G4821" i="5"/>
  <c r="H4821" i="5"/>
  <c r="E4821" i="5"/>
  <c r="D4821" i="5"/>
  <c r="Q4821" i="5" s="1"/>
  <c r="T4821" i="5"/>
  <c r="S4604" i="5"/>
  <c r="C4604" i="5"/>
  <c r="J4604" i="5"/>
  <c r="R4205" i="5"/>
  <c r="F4205" i="5"/>
  <c r="I4205" i="5"/>
  <c r="E4205" i="5"/>
  <c r="H4205" i="5"/>
  <c r="J4205" i="5"/>
  <c r="G4205" i="5"/>
  <c r="T4007" i="5"/>
  <c r="G4007" i="5"/>
  <c r="S4007" i="5"/>
  <c r="C4007" i="5"/>
  <c r="I4007" i="5"/>
  <c r="H4007" i="5"/>
  <c r="F3627" i="5"/>
  <c r="E3627" i="5"/>
  <c r="C3627" i="5"/>
  <c r="I3627" i="5"/>
  <c r="F3295" i="5"/>
  <c r="H3295" i="5"/>
  <c r="T3295" i="5"/>
  <c r="D3295" i="5"/>
  <c r="Q3295" i="5" s="1"/>
  <c r="G3295" i="5"/>
  <c r="E3295" i="5"/>
  <c r="C3295" i="5"/>
  <c r="R4908" i="5"/>
  <c r="J4908" i="5"/>
  <c r="E4908" i="5"/>
  <c r="H4908" i="5"/>
  <c r="J4527" i="5"/>
  <c r="T4527" i="5"/>
  <c r="H4527" i="5"/>
  <c r="F4527" i="5"/>
  <c r="S4527" i="5"/>
  <c r="G4527" i="5"/>
  <c r="C4527" i="5"/>
  <c r="R4252" i="5"/>
  <c r="C4252" i="5"/>
  <c r="J4252" i="5"/>
  <c r="T4252" i="5"/>
  <c r="H4252" i="5"/>
  <c r="D3491" i="5"/>
  <c r="M3491" i="5" s="1"/>
  <c r="S3491" i="5"/>
  <c r="R3491" i="5"/>
  <c r="H4611" i="5"/>
  <c r="G4611" i="5"/>
  <c r="E4611" i="5"/>
  <c r="I4301" i="5"/>
  <c r="G4301" i="5"/>
  <c r="T4301" i="5"/>
  <c r="F4301" i="5"/>
  <c r="D4301" i="5"/>
  <c r="M4301" i="5" s="1"/>
  <c r="H4301" i="5"/>
  <c r="S4301" i="5"/>
  <c r="F3921" i="5"/>
  <c r="E3921" i="5"/>
  <c r="D3921" i="5"/>
  <c r="O3921" i="5" s="1"/>
  <c r="F3783" i="5"/>
  <c r="C3783" i="5"/>
  <c r="T3783" i="5"/>
  <c r="R3783" i="5"/>
  <c r="D3783" i="5"/>
  <c r="L3783" i="5" s="1"/>
  <c r="E3783" i="5"/>
  <c r="S3783" i="5"/>
  <c r="E3439" i="5"/>
  <c r="H3439" i="5"/>
  <c r="D3439" i="5"/>
  <c r="M3439" i="5" s="1"/>
  <c r="S3439" i="5"/>
  <c r="J3439" i="5"/>
  <c r="I3439" i="5"/>
  <c r="G3439" i="5"/>
  <c r="C3355" i="5"/>
  <c r="I3355" i="5"/>
  <c r="R3355" i="5"/>
  <c r="F3355" i="5"/>
  <c r="H3355" i="5"/>
  <c r="R2671" i="5"/>
  <c r="J2671" i="5"/>
  <c r="H2671" i="5"/>
  <c r="T2671" i="5"/>
  <c r="F2671" i="5"/>
  <c r="E2671" i="5"/>
  <c r="D2063" i="5"/>
  <c r="N2063" i="5" s="1"/>
  <c r="C2063" i="5"/>
  <c r="R2063" i="5"/>
  <c r="I2063" i="5"/>
  <c r="F2063" i="5"/>
  <c r="H2063" i="5"/>
  <c r="J2063" i="5"/>
  <c r="G2063" i="5"/>
  <c r="S1783" i="5"/>
  <c r="F1783" i="5"/>
  <c r="E1783" i="5"/>
  <c r="C1783" i="5"/>
  <c r="D1783" i="5"/>
  <c r="Q1783" i="5" s="1"/>
  <c r="I1783" i="5"/>
  <c r="J1783" i="5"/>
  <c r="D1422" i="5"/>
  <c r="N1422" i="5" s="1"/>
  <c r="C1422" i="5"/>
  <c r="R1422" i="5"/>
  <c r="I1422" i="5"/>
  <c r="H1422" i="5"/>
  <c r="F1422" i="5"/>
  <c r="H3228" i="5"/>
  <c r="S3228" i="5"/>
  <c r="T3228" i="5"/>
  <c r="I3228" i="5"/>
  <c r="G3228" i="5"/>
  <c r="F3228" i="5"/>
  <c r="R2791" i="5"/>
  <c r="G2791" i="5"/>
  <c r="J2791" i="5"/>
  <c r="E2791" i="5"/>
  <c r="H2791" i="5"/>
  <c r="T2791" i="5"/>
  <c r="I2791" i="5"/>
  <c r="F2312" i="5"/>
  <c r="T2312" i="5"/>
  <c r="S2312" i="5"/>
  <c r="R2312" i="5"/>
  <c r="J2312" i="5"/>
  <c r="I2312" i="5"/>
  <c r="E2189" i="5"/>
  <c r="H2189" i="5"/>
  <c r="D2189" i="5"/>
  <c r="S2189" i="5"/>
  <c r="R2189" i="5"/>
  <c r="J2189" i="5"/>
  <c r="G2189" i="5"/>
  <c r="T1806" i="5"/>
  <c r="S1806" i="5"/>
  <c r="I1806" i="5"/>
  <c r="C1806" i="5"/>
  <c r="H1806" i="5"/>
  <c r="E1806" i="5"/>
  <c r="C1646" i="5"/>
  <c r="J1646" i="5"/>
  <c r="F1646" i="5"/>
  <c r="I1646" i="5"/>
  <c r="D1646" i="5"/>
  <c r="P1646" i="5" s="1"/>
  <c r="S1646" i="5"/>
  <c r="H1646" i="5"/>
  <c r="S1376" i="5"/>
  <c r="I1376" i="5"/>
  <c r="R1376" i="5"/>
  <c r="G1376" i="5"/>
  <c r="E1376" i="5"/>
  <c r="H1376" i="5"/>
  <c r="D1376" i="5"/>
  <c r="Q1376" i="5" s="1"/>
  <c r="T3115" i="5"/>
  <c r="G3115" i="5"/>
  <c r="D3115" i="5"/>
  <c r="O3115" i="5" s="1"/>
  <c r="F3115" i="5"/>
  <c r="C3115" i="5"/>
  <c r="S2717" i="5"/>
  <c r="F2717" i="5"/>
  <c r="R2717" i="5"/>
  <c r="J2717" i="5"/>
  <c r="T2717" i="5"/>
  <c r="D2717" i="5"/>
  <c r="N2717" i="5" s="1"/>
  <c r="I2717" i="5"/>
  <c r="F2503" i="5"/>
  <c r="R2503" i="5"/>
  <c r="J2503" i="5"/>
  <c r="H2503" i="5"/>
  <c r="G2503" i="5"/>
  <c r="C2503" i="5"/>
  <c r="G2102" i="5"/>
  <c r="E2102" i="5"/>
  <c r="C2102" i="5"/>
  <c r="S2102" i="5"/>
  <c r="D2102" i="5"/>
  <c r="K2102" i="5" s="1"/>
  <c r="J2102" i="5"/>
  <c r="I1823" i="5"/>
  <c r="G1823" i="5"/>
  <c r="E1823" i="5"/>
  <c r="F1823" i="5"/>
  <c r="D1823" i="5"/>
  <c r="N1823" i="5" s="1"/>
  <c r="S1823" i="5"/>
  <c r="C1823" i="5"/>
  <c r="J1823" i="5"/>
  <c r="R1823" i="5"/>
  <c r="H4189" i="5"/>
  <c r="F4189" i="5"/>
  <c r="S4189" i="5"/>
  <c r="E4189" i="5"/>
  <c r="I4189" i="5"/>
  <c r="G4189" i="5"/>
  <c r="T4189" i="5"/>
  <c r="I4429" i="5"/>
  <c r="T4429" i="5"/>
  <c r="G4429" i="5"/>
  <c r="D4429" i="5"/>
  <c r="M4429" i="5" s="1"/>
  <c r="F4429" i="5"/>
  <c r="R4429" i="5"/>
  <c r="J4429" i="5"/>
  <c r="E4429" i="5"/>
  <c r="D1568" i="5"/>
  <c r="O1568" i="5" s="1"/>
  <c r="C1568" i="5"/>
  <c r="I1568" i="5"/>
  <c r="H1568" i="5"/>
  <c r="E1568" i="5"/>
  <c r="R1568" i="5"/>
  <c r="G5092" i="5"/>
  <c r="J5092" i="5"/>
  <c r="E5092" i="5"/>
  <c r="I5092" i="5"/>
  <c r="C5092" i="5"/>
  <c r="I4868" i="5"/>
  <c r="H4868" i="5"/>
  <c r="F4868" i="5"/>
  <c r="R3049" i="5"/>
  <c r="I3049" i="5"/>
  <c r="E3049" i="5"/>
  <c r="H3049" i="5"/>
  <c r="D3049" i="5"/>
  <c r="Q3049" i="5" s="1"/>
  <c r="S3049" i="5"/>
  <c r="J3049" i="5"/>
  <c r="N5073" i="5"/>
  <c r="C4961" i="5"/>
  <c r="S4857" i="5"/>
  <c r="R4737" i="5"/>
  <c r="C4705" i="5"/>
  <c r="T4705" i="5"/>
  <c r="G3921" i="5"/>
  <c r="E5051" i="5"/>
  <c r="T4611" i="5"/>
  <c r="F4603" i="5"/>
  <c r="F4339" i="5"/>
  <c r="E4283" i="5"/>
  <c r="I4243" i="5"/>
  <c r="S4147" i="5"/>
  <c r="R3915" i="5"/>
  <c r="C3755" i="5"/>
  <c r="E3491" i="5"/>
  <c r="G3355" i="5"/>
  <c r="E3275" i="5"/>
  <c r="S3115" i="5"/>
  <c r="S5092" i="5"/>
  <c r="J4868" i="5"/>
  <c r="F4604" i="5"/>
  <c r="F4252" i="5"/>
  <c r="E4052" i="5"/>
  <c r="C3228" i="5"/>
  <c r="D5021" i="5"/>
  <c r="O5021" i="5" s="1"/>
  <c r="H4973" i="5"/>
  <c r="J4821" i="5"/>
  <c r="J4717" i="5"/>
  <c r="C4381" i="5"/>
  <c r="R4301" i="5"/>
  <c r="C4205" i="5"/>
  <c r="F4197" i="5"/>
  <c r="D3085" i="5"/>
  <c r="O3085" i="5" s="1"/>
  <c r="J5087" i="5"/>
  <c r="E4527" i="5"/>
  <c r="E4007" i="5"/>
  <c r="S3671" i="5"/>
  <c r="R3479" i="5"/>
  <c r="H3287" i="5"/>
  <c r="E2877" i="5"/>
  <c r="H2717" i="5"/>
  <c r="I2669" i="5"/>
  <c r="F2653" i="5"/>
  <c r="O1893" i="5"/>
  <c r="E2630" i="5"/>
  <c r="F2102" i="5"/>
  <c r="C1870" i="5"/>
  <c r="G1806" i="5"/>
  <c r="E1646" i="5"/>
  <c r="E1422" i="5"/>
  <c r="T2063" i="5"/>
  <c r="D2312" i="5"/>
  <c r="O2312" i="5" s="1"/>
  <c r="D4961" i="5"/>
  <c r="P4961" i="5" s="1"/>
  <c r="T4857" i="5"/>
  <c r="S4737" i="5"/>
  <c r="I4705" i="5"/>
  <c r="I3921" i="5"/>
  <c r="G5051" i="5"/>
  <c r="I4611" i="5"/>
  <c r="H4603" i="5"/>
  <c r="G4283" i="5"/>
  <c r="S4243" i="5"/>
  <c r="T4147" i="5"/>
  <c r="T3915" i="5"/>
  <c r="D3755" i="5"/>
  <c r="Q3755" i="5" s="1"/>
  <c r="T3627" i="5"/>
  <c r="G3491" i="5"/>
  <c r="G3275" i="5"/>
  <c r="T5092" i="5"/>
  <c r="H5044" i="5"/>
  <c r="G4908" i="5"/>
  <c r="C4868" i="5"/>
  <c r="H4604" i="5"/>
  <c r="R4596" i="5"/>
  <c r="I4252" i="5"/>
  <c r="G4052" i="5"/>
  <c r="F3588" i="5"/>
  <c r="R4941" i="5"/>
  <c r="T4845" i="5"/>
  <c r="D4717" i="5"/>
  <c r="P4717" i="5" s="1"/>
  <c r="F4381" i="5"/>
  <c r="D4205" i="5"/>
  <c r="M4205" i="5" s="1"/>
  <c r="J4189" i="5"/>
  <c r="H3469" i="5"/>
  <c r="F3389" i="5"/>
  <c r="J3373" i="5"/>
  <c r="C4551" i="5"/>
  <c r="R4527" i="5"/>
  <c r="D3479" i="5"/>
  <c r="Q3479" i="5" s="1"/>
  <c r="R3439" i="5"/>
  <c r="T3287" i="5"/>
  <c r="G2877" i="5"/>
  <c r="D2669" i="5"/>
  <c r="Q2669" i="5" s="1"/>
  <c r="H2653" i="5"/>
  <c r="I2189" i="5"/>
  <c r="J2718" i="5"/>
  <c r="I2102" i="5"/>
  <c r="I1870" i="5"/>
  <c r="I2671" i="5"/>
  <c r="D2503" i="5"/>
  <c r="P2503" i="5" s="1"/>
  <c r="T1376" i="5"/>
  <c r="I41" i="9"/>
  <c r="T4961" i="5"/>
  <c r="H4857" i="5"/>
  <c r="E4857" i="5"/>
  <c r="D4737" i="5"/>
  <c r="O4737" i="5" s="1"/>
  <c r="H4705" i="5"/>
  <c r="J3921" i="5"/>
  <c r="H5051" i="5"/>
  <c r="J4611" i="5"/>
  <c r="J4603" i="5"/>
  <c r="I4339" i="5"/>
  <c r="H4283" i="5"/>
  <c r="D4243" i="5"/>
  <c r="M4243" i="5" s="1"/>
  <c r="E4147" i="5"/>
  <c r="E3915" i="5"/>
  <c r="T3755" i="5"/>
  <c r="G3627" i="5"/>
  <c r="H3491" i="5"/>
  <c r="J3355" i="5"/>
  <c r="D5092" i="5"/>
  <c r="P5092" i="5" s="1"/>
  <c r="R5044" i="5"/>
  <c r="I4908" i="5"/>
  <c r="S4868" i="5"/>
  <c r="I4604" i="5"/>
  <c r="C4596" i="5"/>
  <c r="H4052" i="5"/>
  <c r="G3972" i="5"/>
  <c r="G3588" i="5"/>
  <c r="J4941" i="5"/>
  <c r="D4845" i="5"/>
  <c r="P4845" i="5" s="1"/>
  <c r="T4205" i="5"/>
  <c r="R4189" i="5"/>
  <c r="C3469" i="5"/>
  <c r="C3389" i="5"/>
  <c r="C3373" i="5"/>
  <c r="H4671" i="5"/>
  <c r="H4551" i="5"/>
  <c r="I4223" i="5"/>
  <c r="T4159" i="5"/>
  <c r="C3439" i="5"/>
  <c r="J3295" i="5"/>
  <c r="J2797" i="5"/>
  <c r="T2669" i="5"/>
  <c r="I2653" i="5"/>
  <c r="C2189" i="5"/>
  <c r="S2718" i="5"/>
  <c r="R2102" i="5"/>
  <c r="C2791" i="5"/>
  <c r="C2671" i="5"/>
  <c r="T2503" i="5"/>
  <c r="H1823" i="5"/>
  <c r="G1783" i="5"/>
  <c r="G1568" i="5"/>
  <c r="J4961" i="5"/>
  <c r="I4857" i="5"/>
  <c r="G4737" i="5"/>
  <c r="J4705" i="5"/>
  <c r="R3921" i="5"/>
  <c r="J5051" i="5"/>
  <c r="R4611" i="5"/>
  <c r="J4339" i="5"/>
  <c r="J4283" i="5"/>
  <c r="T4243" i="5"/>
  <c r="G4147" i="5"/>
  <c r="F3915" i="5"/>
  <c r="E3755" i="5"/>
  <c r="H3627" i="5"/>
  <c r="I3491" i="5"/>
  <c r="S3355" i="5"/>
  <c r="H3275" i="5"/>
  <c r="H3115" i="5"/>
  <c r="I5044" i="5"/>
  <c r="C4908" i="5"/>
  <c r="D4868" i="5"/>
  <c r="L4868" i="5" s="1"/>
  <c r="R4604" i="5"/>
  <c r="S4596" i="5"/>
  <c r="R3972" i="5"/>
  <c r="I3588" i="5"/>
  <c r="G4973" i="5"/>
  <c r="F4941" i="5"/>
  <c r="E4845" i="5"/>
  <c r="S4821" i="5"/>
  <c r="C4525" i="5"/>
  <c r="C4197" i="5"/>
  <c r="C4189" i="5"/>
  <c r="E3837" i="5"/>
  <c r="E3469" i="5"/>
  <c r="D3389" i="5"/>
  <c r="M3389" i="5" s="1"/>
  <c r="S3373" i="5"/>
  <c r="R4671" i="5"/>
  <c r="I4551" i="5"/>
  <c r="F4503" i="5"/>
  <c r="J4223" i="5"/>
  <c r="E4159" i="5"/>
  <c r="F4007" i="5"/>
  <c r="G3783" i="5"/>
  <c r="T3439" i="5"/>
  <c r="R3295" i="5"/>
  <c r="S2797" i="5"/>
  <c r="S2653" i="5"/>
  <c r="T2189" i="5"/>
  <c r="F3049" i="5"/>
  <c r="H2718" i="5"/>
  <c r="J1806" i="5"/>
  <c r="G1422" i="5"/>
  <c r="S2791" i="5"/>
  <c r="S2671" i="5"/>
  <c r="E2503" i="5"/>
  <c r="T1823" i="5"/>
  <c r="H1783" i="5"/>
  <c r="Q61" i="5"/>
  <c r="N61" i="5"/>
  <c r="T1568" i="5"/>
  <c r="I27" i="9"/>
  <c r="I19" i="9"/>
  <c r="Q4225" i="5"/>
  <c r="O4225" i="5"/>
  <c r="G3049" i="5"/>
  <c r="I2630" i="5"/>
  <c r="R1806" i="5"/>
  <c r="G1646" i="5"/>
  <c r="J1422" i="5"/>
  <c r="D2791" i="5"/>
  <c r="P2791" i="5" s="1"/>
  <c r="D2671" i="5"/>
  <c r="O2671" i="5" s="1"/>
  <c r="I2503" i="5"/>
  <c r="R1783" i="5"/>
  <c r="P1285" i="5"/>
  <c r="N1285" i="5"/>
  <c r="Q1775" i="5"/>
  <c r="P3177" i="5"/>
  <c r="R5103" i="5"/>
  <c r="C5103" i="5"/>
  <c r="J5103" i="5"/>
  <c r="G5103" i="5"/>
  <c r="S4140" i="5"/>
  <c r="F4140" i="5"/>
  <c r="I4140" i="5"/>
  <c r="J4461" i="5"/>
  <c r="D4461" i="5"/>
  <c r="N4461" i="5" s="1"/>
  <c r="C3581" i="5"/>
  <c r="E3581" i="5"/>
  <c r="H3581" i="5"/>
  <c r="D2927" i="5"/>
  <c r="P2927" i="5" s="1"/>
  <c r="R2927" i="5"/>
  <c r="G2927" i="5"/>
  <c r="J2927" i="5"/>
  <c r="S3415" i="5"/>
  <c r="G3415" i="5"/>
  <c r="J3415" i="5"/>
  <c r="F3415" i="5"/>
  <c r="I3415" i="5"/>
  <c r="S3197" i="5"/>
  <c r="G3197" i="5"/>
  <c r="I3197" i="5"/>
  <c r="G2829" i="5"/>
  <c r="J2829" i="5"/>
  <c r="T2829" i="5"/>
  <c r="D2829" i="5"/>
  <c r="P2829" i="5" s="1"/>
  <c r="E3316" i="5"/>
  <c r="D3316" i="5"/>
  <c r="Q3316" i="5" s="1"/>
  <c r="J3316" i="5"/>
  <c r="S2529" i="5"/>
  <c r="F2529" i="5"/>
  <c r="E2529" i="5"/>
  <c r="D2529" i="5"/>
  <c r="Q2529" i="5" s="1"/>
  <c r="S1981" i="5"/>
  <c r="I1981" i="5"/>
  <c r="T1981" i="5"/>
  <c r="D1981" i="5"/>
  <c r="M1981" i="5" s="1"/>
  <c r="S1638" i="5"/>
  <c r="T1638" i="5"/>
  <c r="D1638" i="5"/>
  <c r="Q1638" i="5" s="1"/>
  <c r="J1638" i="5"/>
  <c r="I1638" i="5"/>
  <c r="T2685" i="5"/>
  <c r="G2685" i="5"/>
  <c r="R2685" i="5"/>
  <c r="H2685" i="5"/>
  <c r="E2685" i="5"/>
  <c r="F2166" i="5"/>
  <c r="R2166" i="5"/>
  <c r="G2166" i="5"/>
  <c r="E2166" i="5"/>
  <c r="E1877" i="5"/>
  <c r="H1877" i="5"/>
  <c r="T1877" i="5"/>
  <c r="C1877" i="5"/>
  <c r="R1877" i="5"/>
  <c r="C2517" i="5"/>
  <c r="T2517" i="5"/>
  <c r="R2517" i="5"/>
  <c r="H2517" i="5"/>
  <c r="G2517" i="5"/>
  <c r="S1624" i="5"/>
  <c r="F1624" i="5"/>
  <c r="R1624" i="5"/>
  <c r="J1624" i="5"/>
  <c r="H2357" i="5"/>
  <c r="I2357" i="5"/>
  <c r="E2357" i="5"/>
  <c r="S2357" i="5"/>
  <c r="T2357" i="5"/>
  <c r="S2117" i="5"/>
  <c r="T2117" i="5"/>
  <c r="R2117" i="5"/>
  <c r="J2117" i="5"/>
  <c r="C1726" i="5"/>
  <c r="F1726" i="5"/>
  <c r="H1726" i="5"/>
  <c r="S1726" i="5"/>
  <c r="I1726" i="5"/>
  <c r="G1726" i="5"/>
  <c r="S3463" i="5"/>
  <c r="G3463" i="5"/>
  <c r="J3463" i="5"/>
  <c r="F3463" i="5"/>
  <c r="I3463" i="5"/>
  <c r="H2150" i="5"/>
  <c r="C2150" i="5"/>
  <c r="R2150" i="5"/>
  <c r="I2150" i="5"/>
  <c r="S1863" i="5"/>
  <c r="H1863" i="5"/>
  <c r="D1863" i="5"/>
  <c r="O1863" i="5" s="1"/>
  <c r="C1863" i="5"/>
  <c r="P23" i="3"/>
  <c r="S23" i="3" s="1"/>
  <c r="H5" i="4"/>
  <c r="J4029" i="5"/>
  <c r="D4029" i="5"/>
  <c r="M4029" i="5" s="1"/>
  <c r="F4029" i="5"/>
  <c r="T3271" i="5"/>
  <c r="C3271" i="5"/>
  <c r="I3271" i="5"/>
  <c r="R3271" i="5"/>
  <c r="E4853" i="5"/>
  <c r="H4853" i="5"/>
  <c r="C4853" i="5"/>
  <c r="E4276" i="5"/>
  <c r="I4276" i="5"/>
  <c r="S4276" i="5"/>
  <c r="G3205" i="5"/>
  <c r="H3205" i="5"/>
  <c r="D3205" i="5"/>
  <c r="Q3205" i="5" s="1"/>
  <c r="F2935" i="5"/>
  <c r="I2935" i="5"/>
  <c r="D2935" i="5"/>
  <c r="O2935" i="5" s="1"/>
  <c r="S2935" i="5"/>
  <c r="T2735" i="5"/>
  <c r="E2735" i="5"/>
  <c r="G2735" i="5"/>
  <c r="C2735" i="5"/>
  <c r="R2735" i="5"/>
  <c r="E1989" i="5"/>
  <c r="H1989" i="5"/>
  <c r="R1989" i="5"/>
  <c r="F1989" i="5"/>
  <c r="G1989" i="5"/>
  <c r="T1989" i="5"/>
  <c r="R1744" i="5"/>
  <c r="D1744" i="5"/>
  <c r="M1744" i="5" s="1"/>
  <c r="I1744" i="5"/>
  <c r="H1744" i="5"/>
  <c r="E1512" i="5"/>
  <c r="I1512" i="5"/>
  <c r="F1512" i="5"/>
  <c r="T1512" i="5"/>
  <c r="I2900" i="5"/>
  <c r="G2900" i="5"/>
  <c r="D2900" i="5"/>
  <c r="Q2900" i="5" s="1"/>
  <c r="S2900" i="5"/>
  <c r="J2693" i="5"/>
  <c r="S2693" i="5"/>
  <c r="I2693" i="5"/>
  <c r="H2693" i="5"/>
  <c r="S2078" i="5"/>
  <c r="I2078" i="5"/>
  <c r="F2078" i="5"/>
  <c r="E2078" i="5"/>
  <c r="D3243" i="5"/>
  <c r="L3243" i="5" s="1"/>
  <c r="G3243" i="5"/>
  <c r="J3243" i="5"/>
  <c r="I2800" i="5"/>
  <c r="J2800" i="5"/>
  <c r="R2800" i="5"/>
  <c r="F2800" i="5"/>
  <c r="E2800" i="5"/>
  <c r="I2383" i="5"/>
  <c r="F2383" i="5"/>
  <c r="S2383" i="5"/>
  <c r="R2383" i="5"/>
  <c r="F1774" i="5"/>
  <c r="S1774" i="5"/>
  <c r="D1774" i="5"/>
  <c r="Q1774" i="5" s="1"/>
  <c r="I1774" i="5"/>
  <c r="I1557" i="5"/>
  <c r="C1557" i="5"/>
  <c r="T1557" i="5"/>
  <c r="J1557" i="5"/>
  <c r="H1557" i="5"/>
  <c r="H1409" i="5"/>
  <c r="F1409" i="5"/>
  <c r="E1409" i="5"/>
  <c r="T4917" i="5"/>
  <c r="H4917" i="5"/>
  <c r="S4917" i="5"/>
  <c r="J4372" i="5"/>
  <c r="C4372" i="5"/>
  <c r="F4372" i="5"/>
  <c r="E3868" i="5"/>
  <c r="H3868" i="5"/>
  <c r="C3868" i="5"/>
  <c r="C3196" i="5"/>
  <c r="R3196" i="5"/>
  <c r="F3196" i="5"/>
  <c r="C2870" i="5"/>
  <c r="D2870" i="5"/>
  <c r="M2870" i="5" s="1"/>
  <c r="S2870" i="5"/>
  <c r="T2870" i="5"/>
  <c r="I2870" i="5"/>
  <c r="H2870" i="5"/>
  <c r="F1894" i="5"/>
  <c r="T1894" i="5"/>
  <c r="E1894" i="5"/>
  <c r="R1894" i="5"/>
  <c r="D1894" i="5"/>
  <c r="Q1894" i="5" s="1"/>
  <c r="J1894" i="5"/>
  <c r="I1327" i="5"/>
  <c r="R1327" i="5"/>
  <c r="E1327" i="5"/>
  <c r="G1327" i="5"/>
  <c r="S1327" i="5"/>
  <c r="C1327" i="5"/>
  <c r="F4997" i="5"/>
  <c r="I4997" i="5"/>
  <c r="S4997" i="5"/>
  <c r="C4079" i="5"/>
  <c r="I4079" i="5"/>
  <c r="E4079" i="5"/>
  <c r="H4079" i="5"/>
  <c r="G3315" i="5"/>
  <c r="J3315" i="5"/>
  <c r="D3315" i="5"/>
  <c r="N3315" i="5" s="1"/>
  <c r="R3147" i="5"/>
  <c r="T3147" i="5"/>
  <c r="G3147" i="5"/>
  <c r="D2606" i="5"/>
  <c r="L2606" i="5" s="1"/>
  <c r="E2606" i="5"/>
  <c r="C2606" i="5"/>
  <c r="J2606" i="5"/>
  <c r="D2344" i="5"/>
  <c r="O2344" i="5" s="1"/>
  <c r="R2344" i="5"/>
  <c r="H2344" i="5"/>
  <c r="G2344" i="5"/>
  <c r="R2159" i="5"/>
  <c r="C2159" i="5"/>
  <c r="G2159" i="5"/>
  <c r="F2159" i="5"/>
  <c r="H1737" i="5"/>
  <c r="S1737" i="5"/>
  <c r="D1737" i="5"/>
  <c r="N1737" i="5" s="1"/>
  <c r="R1737" i="5"/>
  <c r="S2701" i="5"/>
  <c r="F2701" i="5"/>
  <c r="T2701" i="5"/>
  <c r="E2701" i="5"/>
  <c r="R2701" i="5"/>
  <c r="J2701" i="5"/>
  <c r="H3003" i="5"/>
  <c r="T3003" i="5"/>
  <c r="J3003" i="5"/>
  <c r="H3124" i="5"/>
  <c r="R3124" i="5"/>
  <c r="T3124" i="5"/>
  <c r="I3892" i="5"/>
  <c r="S3892" i="5"/>
  <c r="F2792" i="5"/>
  <c r="H2792" i="5"/>
  <c r="J2792" i="5"/>
  <c r="E2792" i="5"/>
  <c r="T2792" i="5"/>
  <c r="G3188" i="5"/>
  <c r="S3188" i="5"/>
  <c r="T3188" i="5"/>
  <c r="S1526" i="5"/>
  <c r="T1526" i="5"/>
  <c r="E1526" i="5"/>
  <c r="R1526" i="5"/>
  <c r="J1526" i="5"/>
  <c r="E3853" i="5"/>
  <c r="I3853" i="5"/>
  <c r="E4605" i="5"/>
  <c r="I4605" i="5"/>
  <c r="C4605" i="5"/>
  <c r="G3340" i="5"/>
  <c r="R3340" i="5"/>
  <c r="G2688" i="5"/>
  <c r="J2688" i="5"/>
  <c r="F2688" i="5"/>
  <c r="T2688" i="5"/>
  <c r="R2629" i="5"/>
  <c r="H2629" i="5"/>
  <c r="D2629" i="5"/>
  <c r="P2629" i="5" s="1"/>
  <c r="F2629" i="5"/>
  <c r="S2629" i="5"/>
  <c r="E2629" i="5"/>
  <c r="C4833" i="5"/>
  <c r="R4833" i="5"/>
  <c r="F4577" i="5"/>
  <c r="C4345" i="5"/>
  <c r="R3937" i="5"/>
  <c r="H3937" i="5"/>
  <c r="J3505" i="5"/>
  <c r="G3505" i="5"/>
  <c r="C4859" i="5"/>
  <c r="N4771" i="5"/>
  <c r="S4547" i="5"/>
  <c r="I4547" i="5"/>
  <c r="I4211" i="5"/>
  <c r="F4211" i="5"/>
  <c r="N4083" i="5"/>
  <c r="R4043" i="5"/>
  <c r="G3979" i="5"/>
  <c r="F3819" i="5"/>
  <c r="F3787" i="5"/>
  <c r="F3723" i="5"/>
  <c r="J3715" i="5"/>
  <c r="H3563" i="5"/>
  <c r="E3563" i="5"/>
  <c r="I3403" i="5"/>
  <c r="G3403" i="5"/>
  <c r="F3315" i="5"/>
  <c r="E3243" i="5"/>
  <c r="F3147" i="5"/>
  <c r="G3003" i="5"/>
  <c r="T4372" i="5"/>
  <c r="T4276" i="5"/>
  <c r="T4140" i="5"/>
  <c r="D3892" i="5"/>
  <c r="O3892" i="5" s="1"/>
  <c r="T3868" i="5"/>
  <c r="H3340" i="5"/>
  <c r="I3316" i="5"/>
  <c r="I3196" i="5"/>
  <c r="I3188" i="5"/>
  <c r="E3124" i="5"/>
  <c r="G4997" i="5"/>
  <c r="G4917" i="5"/>
  <c r="D4853" i="5"/>
  <c r="O4853" i="5" s="1"/>
  <c r="F4605" i="5"/>
  <c r="E4461" i="5"/>
  <c r="T4461" i="5"/>
  <c r="H4029" i="5"/>
  <c r="F3853" i="5"/>
  <c r="G3581" i="5"/>
  <c r="I3205" i="5"/>
  <c r="E3197" i="5"/>
  <c r="I5103" i="5"/>
  <c r="T4079" i="5"/>
  <c r="R3463" i="5"/>
  <c r="E3271" i="5"/>
  <c r="C2935" i="5"/>
  <c r="T2927" i="5"/>
  <c r="S2829" i="5"/>
  <c r="F2693" i="5"/>
  <c r="J2685" i="5"/>
  <c r="C2629" i="5"/>
  <c r="J2517" i="5"/>
  <c r="C2357" i="5"/>
  <c r="C2117" i="5"/>
  <c r="C1989" i="5"/>
  <c r="E1981" i="5"/>
  <c r="F1877" i="5"/>
  <c r="F1557" i="5"/>
  <c r="R2870" i="5"/>
  <c r="H2606" i="5"/>
  <c r="C2166" i="5"/>
  <c r="D2150" i="5"/>
  <c r="Q2150" i="5" s="1"/>
  <c r="T1774" i="5"/>
  <c r="E1638" i="5"/>
  <c r="G1526" i="5"/>
  <c r="E2383" i="5"/>
  <c r="F1327" i="5"/>
  <c r="E2900" i="5"/>
  <c r="D2792" i="5"/>
  <c r="F2344" i="5"/>
  <c r="J1744" i="5"/>
  <c r="S1512" i="5"/>
  <c r="J2529" i="5"/>
  <c r="N1482" i="5"/>
  <c r="O1482" i="5"/>
  <c r="D4833" i="5"/>
  <c r="K4833" i="5" s="1"/>
  <c r="G4577" i="5"/>
  <c r="S4345" i="5"/>
  <c r="C3937" i="5"/>
  <c r="I3937" i="5"/>
  <c r="R3505" i="5"/>
  <c r="S4859" i="5"/>
  <c r="C4547" i="5"/>
  <c r="J4547" i="5"/>
  <c r="J4211" i="5"/>
  <c r="C4043" i="5"/>
  <c r="R3979" i="5"/>
  <c r="G3819" i="5"/>
  <c r="G3787" i="5"/>
  <c r="G3723" i="5"/>
  <c r="D3715" i="5"/>
  <c r="O3715" i="5" s="1"/>
  <c r="R3715" i="5"/>
  <c r="I3563" i="5"/>
  <c r="F3563" i="5"/>
  <c r="J3403" i="5"/>
  <c r="I3315" i="5"/>
  <c r="F3243" i="5"/>
  <c r="H3147" i="5"/>
  <c r="C3003" i="5"/>
  <c r="E4372" i="5"/>
  <c r="C4276" i="5"/>
  <c r="E4140" i="5"/>
  <c r="T3892" i="5"/>
  <c r="F3868" i="5"/>
  <c r="I3340" i="5"/>
  <c r="R3316" i="5"/>
  <c r="S3196" i="5"/>
  <c r="C3188" i="5"/>
  <c r="F3124" i="5"/>
  <c r="H4997" i="5"/>
  <c r="I4917" i="5"/>
  <c r="T4853" i="5"/>
  <c r="G4605" i="5"/>
  <c r="F4461" i="5"/>
  <c r="I4029" i="5"/>
  <c r="G3853" i="5"/>
  <c r="I3581" i="5"/>
  <c r="R3205" i="5"/>
  <c r="F3197" i="5"/>
  <c r="T5103" i="5"/>
  <c r="C3463" i="5"/>
  <c r="F3271" i="5"/>
  <c r="T2935" i="5"/>
  <c r="E2927" i="5"/>
  <c r="E2829" i="5"/>
  <c r="G2693" i="5"/>
  <c r="C2685" i="5"/>
  <c r="T2629" i="5"/>
  <c r="S2517" i="5"/>
  <c r="D2117" i="5"/>
  <c r="O2117" i="5" s="1"/>
  <c r="S1989" i="5"/>
  <c r="F1981" i="5"/>
  <c r="G1557" i="5"/>
  <c r="H2166" i="5"/>
  <c r="T2150" i="5"/>
  <c r="D2078" i="5"/>
  <c r="M2078" i="5" s="1"/>
  <c r="S1894" i="5"/>
  <c r="C1774" i="5"/>
  <c r="J1726" i="5"/>
  <c r="F1638" i="5"/>
  <c r="H1526" i="5"/>
  <c r="G2383" i="5"/>
  <c r="H1327" i="5"/>
  <c r="F2900" i="5"/>
  <c r="G2792" i="5"/>
  <c r="I2688" i="5"/>
  <c r="C1744" i="5"/>
  <c r="R2529" i="5"/>
  <c r="C1409" i="5"/>
  <c r="M1257" i="5"/>
  <c r="L1257" i="5"/>
  <c r="O1257" i="5"/>
  <c r="H4833" i="5"/>
  <c r="H4577" i="5"/>
  <c r="D4345" i="5"/>
  <c r="M4345" i="5" s="1"/>
  <c r="S3937" i="5"/>
  <c r="C3505" i="5"/>
  <c r="D4859" i="5"/>
  <c r="O4859" i="5" s="1"/>
  <c r="G4547" i="5"/>
  <c r="R4547" i="5"/>
  <c r="R4211" i="5"/>
  <c r="S4043" i="5"/>
  <c r="I3979" i="5"/>
  <c r="H3819" i="5"/>
  <c r="H3787" i="5"/>
  <c r="H3723" i="5"/>
  <c r="T3715" i="5"/>
  <c r="C3715" i="5"/>
  <c r="J3563" i="5"/>
  <c r="G3563" i="5"/>
  <c r="R3403" i="5"/>
  <c r="H3315" i="5"/>
  <c r="I3243" i="5"/>
  <c r="I3147" i="5"/>
  <c r="S3003" i="5"/>
  <c r="G4372" i="5"/>
  <c r="D4276" i="5"/>
  <c r="O4276" i="5" s="1"/>
  <c r="L4244" i="5"/>
  <c r="N4244" i="5"/>
  <c r="G4140" i="5"/>
  <c r="F3892" i="5"/>
  <c r="E3892" i="5"/>
  <c r="G3868" i="5"/>
  <c r="J3340" i="5"/>
  <c r="C3316" i="5"/>
  <c r="J3196" i="5"/>
  <c r="R3188" i="5"/>
  <c r="G3124" i="5"/>
  <c r="J4997" i="5"/>
  <c r="R4917" i="5"/>
  <c r="F4853" i="5"/>
  <c r="H4605" i="5"/>
  <c r="G4461" i="5"/>
  <c r="R4029" i="5"/>
  <c r="H3853" i="5"/>
  <c r="J3581" i="5"/>
  <c r="J3205" i="5"/>
  <c r="H3197" i="5"/>
  <c r="H5103" i="5"/>
  <c r="M4967" i="5"/>
  <c r="F4079" i="5"/>
  <c r="D3463" i="5"/>
  <c r="Q3463" i="5" s="1"/>
  <c r="H3415" i="5"/>
  <c r="G3271" i="5"/>
  <c r="E2935" i="5"/>
  <c r="F2927" i="5"/>
  <c r="F2829" i="5"/>
  <c r="G2701" i="5"/>
  <c r="R2693" i="5"/>
  <c r="S2685" i="5"/>
  <c r="E2117" i="5"/>
  <c r="D1989" i="5"/>
  <c r="O1989" i="5" s="1"/>
  <c r="R1557" i="5"/>
  <c r="R2606" i="5"/>
  <c r="I2166" i="5"/>
  <c r="E2150" i="5"/>
  <c r="C2078" i="5"/>
  <c r="C1894" i="5"/>
  <c r="R1726" i="5"/>
  <c r="I1526" i="5"/>
  <c r="H2383" i="5"/>
  <c r="J1327" i="5"/>
  <c r="H2900" i="5"/>
  <c r="D2800" i="5"/>
  <c r="N2800" i="5" s="1"/>
  <c r="I2792" i="5"/>
  <c r="R2688" i="5"/>
  <c r="T1744" i="5"/>
  <c r="G1737" i="5"/>
  <c r="I1409" i="5"/>
  <c r="E4833" i="5"/>
  <c r="C4577" i="5"/>
  <c r="I4577" i="5"/>
  <c r="G4345" i="5"/>
  <c r="T4345" i="5"/>
  <c r="D3937" i="5"/>
  <c r="N3937" i="5" s="1"/>
  <c r="S3505" i="5"/>
  <c r="T4859" i="5"/>
  <c r="D4547" i="5"/>
  <c r="Q4547" i="5" s="1"/>
  <c r="C4211" i="5"/>
  <c r="F4043" i="5"/>
  <c r="D4043" i="5"/>
  <c r="L4043" i="5" s="1"/>
  <c r="S3979" i="5"/>
  <c r="I3819" i="5"/>
  <c r="I3787" i="5"/>
  <c r="I3723" i="5"/>
  <c r="E3715" i="5"/>
  <c r="S3715" i="5"/>
  <c r="R3563" i="5"/>
  <c r="C3403" i="5"/>
  <c r="R3315" i="5"/>
  <c r="H3243" i="5"/>
  <c r="J3147" i="5"/>
  <c r="D3003" i="5"/>
  <c r="H4372" i="5"/>
  <c r="F4276" i="5"/>
  <c r="H4140" i="5"/>
  <c r="G3892" i="5"/>
  <c r="I3868" i="5"/>
  <c r="C3340" i="5"/>
  <c r="S3316" i="5"/>
  <c r="D3196" i="5"/>
  <c r="D3188" i="5"/>
  <c r="N3188" i="5" s="1"/>
  <c r="I3124" i="5"/>
  <c r="R4997" i="5"/>
  <c r="C4917" i="5"/>
  <c r="G4853" i="5"/>
  <c r="J4605" i="5"/>
  <c r="H4461" i="5"/>
  <c r="C4029" i="5"/>
  <c r="J3853" i="5"/>
  <c r="R3581" i="5"/>
  <c r="C3205" i="5"/>
  <c r="J3197" i="5"/>
  <c r="G4079" i="5"/>
  <c r="T3463" i="5"/>
  <c r="R3415" i="5"/>
  <c r="G2935" i="5"/>
  <c r="H2701" i="5"/>
  <c r="C2693" i="5"/>
  <c r="D2685" i="5"/>
  <c r="Q2685" i="5" s="1"/>
  <c r="D2357" i="5"/>
  <c r="L2357" i="5" s="1"/>
  <c r="F2117" i="5"/>
  <c r="G1981" i="5"/>
  <c r="G1877" i="5"/>
  <c r="I2606" i="5"/>
  <c r="F2150" i="5"/>
  <c r="G2078" i="5"/>
  <c r="G1894" i="5"/>
  <c r="D1726" i="5"/>
  <c r="Q1726" i="5" s="1"/>
  <c r="C1526" i="5"/>
  <c r="J2383" i="5"/>
  <c r="I2159" i="5"/>
  <c r="I1863" i="5"/>
  <c r="D1327" i="5"/>
  <c r="Q1327" i="5" s="1"/>
  <c r="J2900" i="5"/>
  <c r="T2800" i="5"/>
  <c r="R2792" i="5"/>
  <c r="C2688" i="5"/>
  <c r="F1744" i="5"/>
  <c r="G1624" i="5"/>
  <c r="J1737" i="5"/>
  <c r="F4833" i="5"/>
  <c r="S4577" i="5"/>
  <c r="J4577" i="5"/>
  <c r="H4345" i="5"/>
  <c r="E4345" i="5"/>
  <c r="T3937" i="5"/>
  <c r="D3505" i="5"/>
  <c r="O3505" i="5" s="1"/>
  <c r="H4859" i="5"/>
  <c r="E4859" i="5"/>
  <c r="T4547" i="5"/>
  <c r="S4211" i="5"/>
  <c r="G4043" i="5"/>
  <c r="T4043" i="5"/>
  <c r="M3979" i="5"/>
  <c r="J3979" i="5"/>
  <c r="J3819" i="5"/>
  <c r="J3787" i="5"/>
  <c r="J3723" i="5"/>
  <c r="F3715" i="5"/>
  <c r="C3563" i="5"/>
  <c r="D3403" i="5"/>
  <c r="M3403" i="5" s="1"/>
  <c r="C3315" i="5"/>
  <c r="R3243" i="5"/>
  <c r="C3147" i="5"/>
  <c r="F3003" i="5"/>
  <c r="I4372" i="5"/>
  <c r="G4276" i="5"/>
  <c r="J4140" i="5"/>
  <c r="H3892" i="5"/>
  <c r="J3868" i="5"/>
  <c r="S3340" i="5"/>
  <c r="F3316" i="5"/>
  <c r="T3196" i="5"/>
  <c r="E3188" i="5"/>
  <c r="J3124" i="5"/>
  <c r="C4997" i="5"/>
  <c r="J4917" i="5"/>
  <c r="I4853" i="5"/>
  <c r="R4605" i="5"/>
  <c r="I4461" i="5"/>
  <c r="S4029" i="5"/>
  <c r="R3853" i="5"/>
  <c r="S3581" i="5"/>
  <c r="S3205" i="5"/>
  <c r="R3197" i="5"/>
  <c r="D5103" i="5"/>
  <c r="M5103" i="5" s="1"/>
  <c r="J4079" i="5"/>
  <c r="E3463" i="5"/>
  <c r="C3415" i="5"/>
  <c r="H3271" i="5"/>
  <c r="H2927" i="5"/>
  <c r="H2829" i="5"/>
  <c r="I2701" i="5"/>
  <c r="D2693" i="5"/>
  <c r="N2693" i="5" s="1"/>
  <c r="N2629" i="5"/>
  <c r="D2517" i="5"/>
  <c r="F2357" i="5"/>
  <c r="H1981" i="5"/>
  <c r="I1877" i="5"/>
  <c r="E2870" i="5"/>
  <c r="S2606" i="5"/>
  <c r="G2150" i="5"/>
  <c r="H2078" i="5"/>
  <c r="H1894" i="5"/>
  <c r="T1726" i="5"/>
  <c r="G1638" i="5"/>
  <c r="D1526" i="5"/>
  <c r="P1526" i="5" s="1"/>
  <c r="H2735" i="5"/>
  <c r="J2159" i="5"/>
  <c r="J1863" i="5"/>
  <c r="T1327" i="5"/>
  <c r="C2900" i="5"/>
  <c r="G2800" i="5"/>
  <c r="C2792" i="5"/>
  <c r="D2688" i="5"/>
  <c r="O2688" i="5" s="1"/>
  <c r="I2344" i="5"/>
  <c r="H1624" i="5"/>
  <c r="G1512" i="5"/>
  <c r="G4833" i="5"/>
  <c r="D4577" i="5"/>
  <c r="O4577" i="5" s="1"/>
  <c r="R4577" i="5"/>
  <c r="I4345" i="5"/>
  <c r="F4345" i="5"/>
  <c r="E3937" i="5"/>
  <c r="T3505" i="5"/>
  <c r="I4859" i="5"/>
  <c r="F4859" i="5"/>
  <c r="E4547" i="5"/>
  <c r="D4211" i="5"/>
  <c r="N4211" i="5" s="1"/>
  <c r="H4043" i="5"/>
  <c r="E4043" i="5"/>
  <c r="C3979" i="5"/>
  <c r="H3979" i="5"/>
  <c r="D3819" i="5"/>
  <c r="O3819" i="5" s="1"/>
  <c r="R3819" i="5"/>
  <c r="D3787" i="5"/>
  <c r="M3787" i="5" s="1"/>
  <c r="R3787" i="5"/>
  <c r="D3723" i="5"/>
  <c r="N3723" i="5" s="1"/>
  <c r="R3723" i="5"/>
  <c r="G3715" i="5"/>
  <c r="S3563" i="5"/>
  <c r="T3403" i="5"/>
  <c r="S3315" i="5"/>
  <c r="C3243" i="5"/>
  <c r="S3147" i="5"/>
  <c r="I3003" i="5"/>
  <c r="R4372" i="5"/>
  <c r="H4276" i="5"/>
  <c r="R4140" i="5"/>
  <c r="J3892" i="5"/>
  <c r="R3868" i="5"/>
  <c r="F3340" i="5"/>
  <c r="E3340" i="5"/>
  <c r="T3316" i="5"/>
  <c r="E3196" i="5"/>
  <c r="F3188" i="5"/>
  <c r="C3124" i="5"/>
  <c r="D4997" i="5"/>
  <c r="Q4997" i="5" s="1"/>
  <c r="D4917" i="5"/>
  <c r="O4917" i="5" s="1"/>
  <c r="J4853" i="5"/>
  <c r="S4605" i="5"/>
  <c r="R4461" i="5"/>
  <c r="T4029" i="5"/>
  <c r="K3973" i="5"/>
  <c r="C3853" i="5"/>
  <c r="D3581" i="5"/>
  <c r="N3581" i="5" s="1"/>
  <c r="Q3477" i="5"/>
  <c r="T3205" i="5"/>
  <c r="C3197" i="5"/>
  <c r="S5103" i="5"/>
  <c r="R4079" i="5"/>
  <c r="D3415" i="5"/>
  <c r="M3415" i="5" s="1"/>
  <c r="J3271" i="5"/>
  <c r="P3199" i="5"/>
  <c r="H2935" i="5"/>
  <c r="I2927" i="5"/>
  <c r="I2829" i="5"/>
  <c r="C2701" i="5"/>
  <c r="T2693" i="5"/>
  <c r="G2629" i="5"/>
  <c r="E2517" i="5"/>
  <c r="G2357" i="5"/>
  <c r="G2117" i="5"/>
  <c r="J1981" i="5"/>
  <c r="J1877" i="5"/>
  <c r="S1557" i="5"/>
  <c r="P573" i="5"/>
  <c r="F2870" i="5"/>
  <c r="T2606" i="5"/>
  <c r="J2078" i="5"/>
  <c r="I1894" i="5"/>
  <c r="R1774" i="5"/>
  <c r="E1726" i="5"/>
  <c r="H1638" i="5"/>
  <c r="F1526" i="5"/>
  <c r="I2735" i="5"/>
  <c r="S2159" i="5"/>
  <c r="R1863" i="5"/>
  <c r="P1247" i="5"/>
  <c r="H2800" i="5"/>
  <c r="S2792" i="5"/>
  <c r="H2688" i="5"/>
  <c r="J2344" i="5"/>
  <c r="D1624" i="5"/>
  <c r="K1624" i="5" s="1"/>
  <c r="H1512" i="5"/>
  <c r="P3179" i="5"/>
  <c r="S4833" i="5"/>
  <c r="I3505" i="5"/>
  <c r="J4859" i="5"/>
  <c r="G4211" i="5"/>
  <c r="E3979" i="5"/>
  <c r="T3819" i="5"/>
  <c r="T3787" i="5"/>
  <c r="T3723" i="5"/>
  <c r="Q3539" i="5"/>
  <c r="E3403" i="5"/>
  <c r="T3315" i="5"/>
  <c r="S3243" i="5"/>
  <c r="D3147" i="5"/>
  <c r="P3147" i="5" s="1"/>
  <c r="R3003" i="5"/>
  <c r="S4372" i="5"/>
  <c r="J4276" i="5"/>
  <c r="C4140" i="5"/>
  <c r="R3892" i="5"/>
  <c r="S3868" i="5"/>
  <c r="T3340" i="5"/>
  <c r="G3316" i="5"/>
  <c r="G3196" i="5"/>
  <c r="J3188" i="5"/>
  <c r="S3124" i="5"/>
  <c r="T4997" i="5"/>
  <c r="E4917" i="5"/>
  <c r="R4853" i="5"/>
  <c r="D4605" i="5"/>
  <c r="M4605" i="5" s="1"/>
  <c r="C4461" i="5"/>
  <c r="E4029" i="5"/>
  <c r="D3853" i="5"/>
  <c r="N3853" i="5" s="1"/>
  <c r="S3853" i="5"/>
  <c r="T3581" i="5"/>
  <c r="E3205" i="5"/>
  <c r="D3197" i="5"/>
  <c r="K3197" i="5" s="1"/>
  <c r="E5103" i="5"/>
  <c r="Q4287" i="5"/>
  <c r="S4079" i="5"/>
  <c r="T3415" i="5"/>
  <c r="S3271" i="5"/>
  <c r="J2935" i="5"/>
  <c r="C2927" i="5"/>
  <c r="R2829" i="5"/>
  <c r="D2701" i="5"/>
  <c r="N2701" i="5" s="1"/>
  <c r="F2685" i="5"/>
  <c r="I2629" i="5"/>
  <c r="F2517" i="5"/>
  <c r="J2357" i="5"/>
  <c r="H2117" i="5"/>
  <c r="I1989" i="5"/>
  <c r="R1981" i="5"/>
  <c r="S1877" i="5"/>
  <c r="D1557" i="5"/>
  <c r="O1557" i="5" s="1"/>
  <c r="G2870" i="5"/>
  <c r="F2606" i="5"/>
  <c r="D2166" i="5"/>
  <c r="Q2166" i="5" s="1"/>
  <c r="G1774" i="5"/>
  <c r="R1638" i="5"/>
  <c r="J2735" i="5"/>
  <c r="D2159" i="5"/>
  <c r="K2159" i="5" s="1"/>
  <c r="E1863" i="5"/>
  <c r="C2800" i="5"/>
  <c r="S2344" i="5"/>
  <c r="T1624" i="5"/>
  <c r="J1512" i="5"/>
  <c r="P494" i="5"/>
  <c r="L494" i="5"/>
  <c r="C2968" i="5"/>
  <c r="T2968" i="5"/>
  <c r="D3041" i="5"/>
  <c r="O3041" i="5" s="1"/>
  <c r="F3041" i="5"/>
  <c r="T1529" i="5"/>
  <c r="I1529" i="5"/>
  <c r="C1529" i="5"/>
  <c r="H1529" i="5"/>
  <c r="G1529" i="5"/>
  <c r="H23" i="3"/>
  <c r="E10" i="4" s="1"/>
  <c r="H3" i="4"/>
  <c r="J1958" i="5"/>
  <c r="S1958" i="5"/>
  <c r="J1645" i="5"/>
  <c r="C1645" i="5"/>
  <c r="I2569" i="5"/>
  <c r="D2569" i="5"/>
  <c r="M2569" i="5" s="1"/>
  <c r="F2569" i="5"/>
  <c r="S2569" i="5"/>
  <c r="E2569" i="5"/>
  <c r="C2569" i="5"/>
  <c r="H1497" i="5"/>
  <c r="E1497" i="5"/>
  <c r="T1497" i="5"/>
  <c r="R1497" i="5"/>
  <c r="D1497" i="5"/>
  <c r="M1497" i="5" s="1"/>
  <c r="F2376" i="5"/>
  <c r="I2376" i="5"/>
  <c r="F2247" i="5"/>
  <c r="I2247" i="5"/>
  <c r="T1702" i="5"/>
  <c r="G1702" i="5"/>
  <c r="S2591" i="5"/>
  <c r="F2591" i="5"/>
  <c r="F2449" i="5"/>
  <c r="R2449" i="5"/>
  <c r="T2449" i="5"/>
  <c r="J2449" i="5"/>
  <c r="I2449" i="5"/>
  <c r="J1873" i="5"/>
  <c r="T1873" i="5"/>
  <c r="G1873" i="5"/>
  <c r="D1873" i="5"/>
  <c r="N1873" i="5" s="1"/>
  <c r="S1873" i="5"/>
  <c r="Q4405" i="5"/>
  <c r="O1231" i="5"/>
  <c r="N885" i="5"/>
  <c r="Q3545" i="5"/>
  <c r="P3810" i="5"/>
  <c r="P3794" i="5"/>
  <c r="P3075" i="5"/>
  <c r="P3860" i="5"/>
  <c r="O3981" i="5"/>
  <c r="M3981" i="5"/>
  <c r="N3477" i="5"/>
  <c r="O751" i="5"/>
  <c r="P2512" i="5"/>
  <c r="K2849" i="5"/>
  <c r="L1034" i="5"/>
  <c r="I4801" i="5"/>
  <c r="D4185" i="5"/>
  <c r="L4185" i="5" s="1"/>
  <c r="N3985" i="5"/>
  <c r="C2955" i="5"/>
  <c r="J4221" i="5"/>
  <c r="M4799" i="5"/>
  <c r="P4503" i="5"/>
  <c r="Q79" i="5"/>
  <c r="K1085" i="5"/>
  <c r="I16" i="8"/>
  <c r="P3583" i="5"/>
  <c r="K1962" i="5"/>
  <c r="P1962" i="5"/>
  <c r="E4185" i="5"/>
  <c r="G4033" i="5"/>
  <c r="N3810" i="5"/>
  <c r="N3171" i="5"/>
  <c r="I20" i="8"/>
  <c r="M4469" i="5"/>
  <c r="E4591" i="5"/>
  <c r="N5006" i="5"/>
  <c r="P1871" i="5"/>
  <c r="M4308" i="5"/>
  <c r="D4033" i="5"/>
  <c r="M4033" i="5" s="1"/>
  <c r="Q4971" i="5"/>
  <c r="N4259" i="5"/>
  <c r="T3651" i="5"/>
  <c r="O4279" i="5"/>
  <c r="Q721" i="5"/>
  <c r="C4185" i="5"/>
  <c r="S4275" i="5"/>
  <c r="N1296" i="5"/>
  <c r="I33" i="9"/>
  <c r="J4257" i="5"/>
  <c r="O4009" i="5"/>
  <c r="F4923" i="5"/>
  <c r="S4587" i="5"/>
  <c r="F3651" i="5"/>
  <c r="K3475" i="5"/>
  <c r="Q3199" i="5"/>
  <c r="M469" i="5"/>
  <c r="K1482" i="5"/>
  <c r="M3129" i="5"/>
  <c r="P3129" i="5"/>
  <c r="M3515" i="5"/>
  <c r="Q3515" i="5"/>
  <c r="O1509" i="5"/>
  <c r="N1509" i="5"/>
  <c r="O1886" i="5"/>
  <c r="P1886" i="5"/>
  <c r="L1886" i="5"/>
  <c r="K2545" i="5"/>
  <c r="M2545" i="5"/>
  <c r="O4003" i="5"/>
  <c r="K5028" i="5"/>
  <c r="O5028" i="5"/>
  <c r="K1041" i="5"/>
  <c r="O1041" i="5"/>
  <c r="N3747" i="5"/>
  <c r="M3747" i="5"/>
  <c r="N4041" i="5"/>
  <c r="Q4041" i="5"/>
  <c r="O4396" i="5"/>
  <c r="N4396" i="5"/>
  <c r="L3027" i="5"/>
  <c r="M3027" i="5"/>
  <c r="M4241" i="5"/>
  <c r="O4241" i="5"/>
  <c r="M4057" i="5"/>
  <c r="O4057" i="5"/>
  <c r="O4154" i="5"/>
  <c r="P4154" i="5"/>
  <c r="M405" i="5"/>
  <c r="O405" i="5"/>
  <c r="O409" i="5"/>
  <c r="Q409" i="5"/>
  <c r="F4268" i="5"/>
  <c r="E4268" i="5"/>
  <c r="J4268" i="5"/>
  <c r="T4268" i="5"/>
  <c r="D4871" i="5"/>
  <c r="Q4871" i="5" s="1"/>
  <c r="T4871" i="5"/>
  <c r="S4871" i="5"/>
  <c r="J4871" i="5"/>
  <c r="S4660" i="5"/>
  <c r="E4660" i="5"/>
  <c r="C4660" i="5"/>
  <c r="D4660" i="5"/>
  <c r="L4660" i="5" s="1"/>
  <c r="I4660" i="5"/>
  <c r="D3517" i="5"/>
  <c r="N3517" i="5" s="1"/>
  <c r="C3517" i="5"/>
  <c r="R3517" i="5"/>
  <c r="F3517" i="5"/>
  <c r="H3517" i="5"/>
  <c r="C3055" i="5"/>
  <c r="J3055" i="5"/>
  <c r="I3055" i="5"/>
  <c r="T3055" i="5"/>
  <c r="F3055" i="5"/>
  <c r="D4423" i="5"/>
  <c r="M4423" i="5" s="1"/>
  <c r="G4423" i="5"/>
  <c r="H4423" i="5"/>
  <c r="C4423" i="5"/>
  <c r="J3863" i="5"/>
  <c r="F3863" i="5"/>
  <c r="E3863" i="5"/>
  <c r="R3863" i="5"/>
  <c r="H3460" i="5"/>
  <c r="G3460" i="5"/>
  <c r="C3460" i="5"/>
  <c r="T3460" i="5"/>
  <c r="G3268" i="5"/>
  <c r="E3268" i="5"/>
  <c r="D3268" i="5"/>
  <c r="N3268" i="5" s="1"/>
  <c r="R3268" i="5"/>
  <c r="I3069" i="5"/>
  <c r="T3069" i="5"/>
  <c r="F3069" i="5"/>
  <c r="D3069" i="5"/>
  <c r="M3069" i="5" s="1"/>
  <c r="R3069" i="5"/>
  <c r="S3325" i="5"/>
  <c r="C3325" i="5"/>
  <c r="J3325" i="5"/>
  <c r="F3325" i="5"/>
  <c r="R2781" i="5"/>
  <c r="J2781" i="5"/>
  <c r="G2781" i="5"/>
  <c r="I2781" i="5"/>
  <c r="T2781" i="5"/>
  <c r="I2639" i="5"/>
  <c r="D2639" i="5"/>
  <c r="N2639" i="5" s="1"/>
  <c r="E2639" i="5"/>
  <c r="S2639" i="5"/>
  <c r="J2639" i="5"/>
  <c r="G2392" i="5"/>
  <c r="J2392" i="5"/>
  <c r="E2392" i="5"/>
  <c r="H2392" i="5"/>
  <c r="T2392" i="5"/>
  <c r="R2392" i="5"/>
  <c r="I2392" i="5"/>
  <c r="F2392" i="5"/>
  <c r="I1733" i="5"/>
  <c r="C1733" i="5"/>
  <c r="T1733" i="5"/>
  <c r="D1733" i="5"/>
  <c r="L1733" i="5" s="1"/>
  <c r="H1733" i="5"/>
  <c r="S3009" i="5"/>
  <c r="E3009" i="5"/>
  <c r="G3009" i="5"/>
  <c r="T3009" i="5"/>
  <c r="F3009" i="5"/>
  <c r="F2208" i="5"/>
  <c r="S2208" i="5"/>
  <c r="R2208" i="5"/>
  <c r="D2208" i="5"/>
  <c r="K2208" i="5" s="1"/>
  <c r="J2208" i="5"/>
  <c r="I2208" i="5"/>
  <c r="E2208" i="5"/>
  <c r="T1919" i="5"/>
  <c r="G1919" i="5"/>
  <c r="R1919" i="5"/>
  <c r="J1919" i="5"/>
  <c r="E1919" i="5"/>
  <c r="C3757" i="5"/>
  <c r="T3757" i="5"/>
  <c r="F3757" i="5"/>
  <c r="E3757" i="5"/>
  <c r="J3757" i="5"/>
  <c r="T2575" i="5"/>
  <c r="G2575" i="5"/>
  <c r="S2575" i="5"/>
  <c r="C2575" i="5"/>
  <c r="I2575" i="5"/>
  <c r="E1814" i="5"/>
  <c r="C1814" i="5"/>
  <c r="I1814" i="5"/>
  <c r="R1814" i="5"/>
  <c r="F1814" i="5"/>
  <c r="R2385" i="5"/>
  <c r="T2385" i="5"/>
  <c r="J2385" i="5"/>
  <c r="H2385" i="5"/>
  <c r="G2385" i="5"/>
  <c r="F2385" i="5"/>
  <c r="S2385" i="5"/>
  <c r="C2385" i="5"/>
  <c r="S2224" i="5"/>
  <c r="J2224" i="5"/>
  <c r="C2224" i="5"/>
  <c r="I2224" i="5"/>
  <c r="T2224" i="5"/>
  <c r="G2224" i="5"/>
  <c r="T1759" i="5"/>
  <c r="J1759" i="5"/>
  <c r="C1759" i="5"/>
  <c r="I1759" i="5"/>
  <c r="F1759" i="5"/>
  <c r="F3636" i="5"/>
  <c r="I3636" i="5"/>
  <c r="E3636" i="5"/>
  <c r="H3636" i="5"/>
  <c r="S3636" i="5"/>
  <c r="C2438" i="5"/>
  <c r="S2438" i="5"/>
  <c r="R2438" i="5"/>
  <c r="F2438" i="5"/>
  <c r="H2438" i="5"/>
  <c r="E1935" i="5"/>
  <c r="H1935" i="5"/>
  <c r="J1935" i="5"/>
  <c r="I1935" i="5"/>
  <c r="D1935" i="5"/>
  <c r="Q1935" i="5" s="1"/>
  <c r="S4117" i="5"/>
  <c r="E4117" i="5"/>
  <c r="C4117" i="5"/>
  <c r="T4117" i="5"/>
  <c r="I4117" i="5"/>
  <c r="E5069" i="5"/>
  <c r="J5069" i="5"/>
  <c r="S5069" i="5"/>
  <c r="G5069" i="5"/>
  <c r="J4453" i="5"/>
  <c r="I4453" i="5"/>
  <c r="D4453" i="5"/>
  <c r="K4453" i="5" s="1"/>
  <c r="F4453" i="5"/>
  <c r="S3717" i="5"/>
  <c r="E3717" i="5"/>
  <c r="I3717" i="5"/>
  <c r="H3717" i="5"/>
  <c r="T3717" i="5"/>
  <c r="C3077" i="5"/>
  <c r="H3077" i="5"/>
  <c r="E3077" i="5"/>
  <c r="G3077" i="5"/>
  <c r="S3077" i="5"/>
  <c r="R2767" i="5"/>
  <c r="T2767" i="5"/>
  <c r="D2767" i="5"/>
  <c r="L2767" i="5" s="1"/>
  <c r="J2767" i="5"/>
  <c r="G2432" i="5"/>
  <c r="J2432" i="5"/>
  <c r="E2432" i="5"/>
  <c r="H2432" i="5"/>
  <c r="T2432" i="5"/>
  <c r="I2432" i="5"/>
  <c r="D2432" i="5"/>
  <c r="O2432" i="5" s="1"/>
  <c r="C1750" i="5"/>
  <c r="F1750" i="5"/>
  <c r="H1750" i="5"/>
  <c r="E1750" i="5"/>
  <c r="G1750" i="5"/>
  <c r="S1750" i="5"/>
  <c r="F1575" i="5"/>
  <c r="T1575" i="5"/>
  <c r="D1575" i="5"/>
  <c r="K1575" i="5" s="1"/>
  <c r="I1575" i="5"/>
  <c r="T1303" i="5"/>
  <c r="F1303" i="5"/>
  <c r="H1303" i="5"/>
  <c r="E1303" i="5"/>
  <c r="G1303" i="5"/>
  <c r="C1303" i="5"/>
  <c r="G2744" i="5"/>
  <c r="J2744" i="5"/>
  <c r="H2744" i="5"/>
  <c r="I2744" i="5"/>
  <c r="F2744" i="5"/>
  <c r="D2744" i="5"/>
  <c r="K2744" i="5" s="1"/>
  <c r="C2174" i="5"/>
  <c r="F2174" i="5"/>
  <c r="E2174" i="5"/>
  <c r="J2174" i="5"/>
  <c r="D2174" i="5"/>
  <c r="M2174" i="5" s="1"/>
  <c r="T1262" i="5"/>
  <c r="G1262" i="5"/>
  <c r="F1262" i="5"/>
  <c r="S1262" i="5"/>
  <c r="S2389" i="5"/>
  <c r="E2389" i="5"/>
  <c r="F2389" i="5"/>
  <c r="T2389" i="5"/>
  <c r="J2389" i="5"/>
  <c r="E1838" i="5"/>
  <c r="I1838" i="5"/>
  <c r="R1838" i="5"/>
  <c r="H1838" i="5"/>
  <c r="J1838" i="5"/>
  <c r="T1838" i="5"/>
  <c r="T1606" i="5"/>
  <c r="G1606" i="5"/>
  <c r="S1606" i="5"/>
  <c r="C1606" i="5"/>
  <c r="I1606" i="5"/>
  <c r="G1415" i="5"/>
  <c r="F1415" i="5"/>
  <c r="E1415" i="5"/>
  <c r="R1415" i="5"/>
  <c r="S1415" i="5"/>
  <c r="R4389" i="5"/>
  <c r="J4389" i="5"/>
  <c r="T4389" i="5"/>
  <c r="G4389" i="5"/>
  <c r="G3980" i="5"/>
  <c r="H3980" i="5"/>
  <c r="F3980" i="5"/>
  <c r="J3980" i="5"/>
  <c r="S3596" i="5"/>
  <c r="T3596" i="5"/>
  <c r="C3596" i="5"/>
  <c r="E3596" i="5"/>
  <c r="I3596" i="5"/>
  <c r="R3260" i="5"/>
  <c r="F3260" i="5"/>
  <c r="J3260" i="5"/>
  <c r="G3260" i="5"/>
  <c r="C2872" i="5"/>
  <c r="T2872" i="5"/>
  <c r="J2872" i="5"/>
  <c r="I2872" i="5"/>
  <c r="F2872" i="5"/>
  <c r="D2111" i="5"/>
  <c r="Q2111" i="5" s="1"/>
  <c r="T2111" i="5"/>
  <c r="S2111" i="5"/>
  <c r="J2111" i="5"/>
  <c r="T1344" i="5"/>
  <c r="J1344" i="5"/>
  <c r="I1344" i="5"/>
  <c r="C1344" i="5"/>
  <c r="E1344" i="5"/>
  <c r="D1344" i="5"/>
  <c r="L1344" i="5" s="1"/>
  <c r="R4132" i="5"/>
  <c r="G4132" i="5"/>
  <c r="J4132" i="5"/>
  <c r="T4132" i="5"/>
  <c r="S3452" i="5"/>
  <c r="T3452" i="5"/>
  <c r="C3452" i="5"/>
  <c r="E3452" i="5"/>
  <c r="I3452" i="5"/>
  <c r="I3277" i="5"/>
  <c r="J3277" i="5"/>
  <c r="D3277" i="5"/>
  <c r="M3277" i="5" s="1"/>
  <c r="S3277" i="5"/>
  <c r="G3277" i="5"/>
  <c r="R3277" i="5"/>
  <c r="G2758" i="5"/>
  <c r="J2758" i="5"/>
  <c r="F2758" i="5"/>
  <c r="E2758" i="5"/>
  <c r="S2758" i="5"/>
  <c r="S2400" i="5"/>
  <c r="R2400" i="5"/>
  <c r="G2400" i="5"/>
  <c r="J2400" i="5"/>
  <c r="H2400" i="5"/>
  <c r="T2400" i="5"/>
  <c r="G2271" i="5"/>
  <c r="F2271" i="5"/>
  <c r="E2271" i="5"/>
  <c r="R2271" i="5"/>
  <c r="T1841" i="5"/>
  <c r="H1841" i="5"/>
  <c r="D1841" i="5"/>
  <c r="O1841" i="5" s="1"/>
  <c r="G1841" i="5"/>
  <c r="C1841" i="5"/>
  <c r="I1841" i="5"/>
  <c r="F1841" i="5"/>
  <c r="E1841" i="5"/>
  <c r="E1566" i="5"/>
  <c r="H1566" i="5"/>
  <c r="F1566" i="5"/>
  <c r="G1566" i="5"/>
  <c r="T1566" i="5"/>
  <c r="C1566" i="5"/>
  <c r="D3628" i="5"/>
  <c r="K3628" i="5" s="1"/>
  <c r="S3628" i="5"/>
  <c r="G3628" i="5"/>
  <c r="J3628" i="5"/>
  <c r="S3028" i="5"/>
  <c r="F3028" i="5"/>
  <c r="H3028" i="5"/>
  <c r="E3028" i="5"/>
  <c r="D3028" i="5"/>
  <c r="M3028" i="5" s="1"/>
  <c r="R4975" i="5"/>
  <c r="J4975" i="5"/>
  <c r="H4975" i="5"/>
  <c r="I4975" i="5"/>
  <c r="T4975" i="5"/>
  <c r="G3317" i="5"/>
  <c r="H3317" i="5"/>
  <c r="J3317" i="5"/>
  <c r="I3317" i="5"/>
  <c r="R3317" i="5"/>
  <c r="T3317" i="5"/>
  <c r="I3685" i="5"/>
  <c r="F3685" i="5"/>
  <c r="E3685" i="5"/>
  <c r="R3685" i="5"/>
  <c r="I1609" i="5"/>
  <c r="C1609" i="5"/>
  <c r="H1609" i="5"/>
  <c r="F1609" i="5"/>
  <c r="E1609" i="5"/>
  <c r="T1609" i="5"/>
  <c r="R1609" i="5"/>
  <c r="J1609" i="5"/>
  <c r="F4449" i="5"/>
  <c r="S4449" i="5"/>
  <c r="D4017" i="5"/>
  <c r="M4017" i="5" s="1"/>
  <c r="I3489" i="5"/>
  <c r="E3489" i="5"/>
  <c r="S5003" i="5"/>
  <c r="T4979" i="5"/>
  <c r="G4539" i="5"/>
  <c r="R4539" i="5"/>
  <c r="F3987" i="5"/>
  <c r="T3987" i="5"/>
  <c r="R3875" i="5"/>
  <c r="H3875" i="5"/>
  <c r="G3659" i="5"/>
  <c r="D3211" i="5"/>
  <c r="Q3211" i="5" s="1"/>
  <c r="D2947" i="5"/>
  <c r="O2947" i="5" s="1"/>
  <c r="T2907" i="5"/>
  <c r="F5060" i="5"/>
  <c r="E4964" i="5"/>
  <c r="T4964" i="5"/>
  <c r="F4700" i="5"/>
  <c r="S4268" i="5"/>
  <c r="C4132" i="5"/>
  <c r="T3980" i="5"/>
  <c r="J3636" i="5"/>
  <c r="R3628" i="5"/>
  <c r="G3596" i="5"/>
  <c r="F3460" i="5"/>
  <c r="H3452" i="5"/>
  <c r="T3268" i="5"/>
  <c r="D3260" i="5"/>
  <c r="K3260" i="5" s="1"/>
  <c r="F5069" i="5"/>
  <c r="E4453" i="5"/>
  <c r="S4389" i="5"/>
  <c r="R4117" i="5"/>
  <c r="G3757" i="5"/>
  <c r="D3685" i="5"/>
  <c r="K3685" i="5" s="1"/>
  <c r="G3517" i="5"/>
  <c r="R3325" i="5"/>
  <c r="S3317" i="5"/>
  <c r="H3277" i="5"/>
  <c r="J3077" i="5"/>
  <c r="S3069" i="5"/>
  <c r="F4975" i="5"/>
  <c r="F4871" i="5"/>
  <c r="G3863" i="5"/>
  <c r="G3055" i="5"/>
  <c r="E2781" i="5"/>
  <c r="D2389" i="5"/>
  <c r="P2389" i="5" s="1"/>
  <c r="G1733" i="5"/>
  <c r="M1141" i="5"/>
  <c r="Q1141" i="5"/>
  <c r="H3009" i="5"/>
  <c r="R2758" i="5"/>
  <c r="J2438" i="5"/>
  <c r="R2174" i="5"/>
  <c r="C1838" i="5"/>
  <c r="J1750" i="5"/>
  <c r="R1606" i="5"/>
  <c r="I1566" i="5"/>
  <c r="D1262" i="5"/>
  <c r="O1262" i="5" s="1"/>
  <c r="C2639" i="5"/>
  <c r="S2271" i="5"/>
  <c r="F2111" i="5"/>
  <c r="T1935" i="5"/>
  <c r="I1919" i="5"/>
  <c r="D1759" i="5"/>
  <c r="L1759" i="5" s="1"/>
  <c r="C1575" i="5"/>
  <c r="J1415" i="5"/>
  <c r="T3028" i="5"/>
  <c r="R2872" i="5"/>
  <c r="C2744" i="5"/>
  <c r="D2392" i="5"/>
  <c r="P2392" i="5" s="1"/>
  <c r="H2224" i="5"/>
  <c r="H2208" i="5"/>
  <c r="G1344" i="5"/>
  <c r="E4449" i="5"/>
  <c r="D4449" i="5"/>
  <c r="N4449" i="5" s="1"/>
  <c r="H4017" i="5"/>
  <c r="T4017" i="5"/>
  <c r="H3489" i="5"/>
  <c r="F3489" i="5"/>
  <c r="D5003" i="5"/>
  <c r="M5003" i="5" s="1"/>
  <c r="G4979" i="5"/>
  <c r="E4979" i="5"/>
  <c r="D4539" i="5"/>
  <c r="Q4539" i="5" s="1"/>
  <c r="G3987" i="5"/>
  <c r="E3875" i="5"/>
  <c r="I3875" i="5"/>
  <c r="H3659" i="5"/>
  <c r="T3211" i="5"/>
  <c r="T2947" i="5"/>
  <c r="H2907" i="5"/>
  <c r="E2907" i="5"/>
  <c r="J5060" i="5"/>
  <c r="G5060" i="5"/>
  <c r="F4964" i="5"/>
  <c r="H4700" i="5"/>
  <c r="T4660" i="5"/>
  <c r="C4268" i="5"/>
  <c r="S4132" i="5"/>
  <c r="R3636" i="5"/>
  <c r="C3628" i="5"/>
  <c r="H3596" i="5"/>
  <c r="I3460" i="5"/>
  <c r="J3452" i="5"/>
  <c r="H3268" i="5"/>
  <c r="H3260" i="5"/>
  <c r="C5069" i="5"/>
  <c r="G4453" i="5"/>
  <c r="D4389" i="5"/>
  <c r="L4389" i="5" s="1"/>
  <c r="H3757" i="5"/>
  <c r="D3717" i="5"/>
  <c r="Q3717" i="5" s="1"/>
  <c r="T3685" i="5"/>
  <c r="H3325" i="5"/>
  <c r="D3317" i="5"/>
  <c r="Q3317" i="5" s="1"/>
  <c r="C3277" i="5"/>
  <c r="R3077" i="5"/>
  <c r="E3069" i="5"/>
  <c r="G4871" i="5"/>
  <c r="E4423" i="5"/>
  <c r="H3863" i="5"/>
  <c r="H3055" i="5"/>
  <c r="F2781" i="5"/>
  <c r="G2389" i="5"/>
  <c r="J1733" i="5"/>
  <c r="N1141" i="5"/>
  <c r="C3009" i="5"/>
  <c r="C2758" i="5"/>
  <c r="D2438" i="5"/>
  <c r="O2438" i="5" s="1"/>
  <c r="S1838" i="5"/>
  <c r="R1750" i="5"/>
  <c r="D1606" i="5"/>
  <c r="L1606" i="5" s="1"/>
  <c r="J1566" i="5"/>
  <c r="E1262" i="5"/>
  <c r="H2767" i="5"/>
  <c r="T2639" i="5"/>
  <c r="E2575" i="5"/>
  <c r="F1935" i="5"/>
  <c r="C1919" i="5"/>
  <c r="E1759" i="5"/>
  <c r="S1575" i="5"/>
  <c r="G3028" i="5"/>
  <c r="S2872" i="5"/>
  <c r="S2744" i="5"/>
  <c r="I2400" i="5"/>
  <c r="R2224" i="5"/>
  <c r="H1344" i="5"/>
  <c r="S1609" i="5"/>
  <c r="G4449" i="5"/>
  <c r="T4449" i="5"/>
  <c r="E4017" i="5"/>
  <c r="J3489" i="5"/>
  <c r="G3489" i="5"/>
  <c r="T5003" i="5"/>
  <c r="I4979" i="5"/>
  <c r="F4979" i="5"/>
  <c r="T4539" i="5"/>
  <c r="O4251" i="5"/>
  <c r="I3987" i="5"/>
  <c r="F3875" i="5"/>
  <c r="I3659" i="5"/>
  <c r="E3211" i="5"/>
  <c r="H2947" i="5"/>
  <c r="E2947" i="5"/>
  <c r="I2907" i="5"/>
  <c r="F2907" i="5"/>
  <c r="R5060" i="5"/>
  <c r="H5060" i="5"/>
  <c r="G4964" i="5"/>
  <c r="S4700" i="5"/>
  <c r="I4700" i="5"/>
  <c r="F4660" i="5"/>
  <c r="D4268" i="5"/>
  <c r="P4268" i="5" s="1"/>
  <c r="D4132" i="5"/>
  <c r="O4132" i="5" s="1"/>
  <c r="C3980" i="5"/>
  <c r="C3636" i="5"/>
  <c r="T3628" i="5"/>
  <c r="J3596" i="5"/>
  <c r="J3460" i="5"/>
  <c r="R3452" i="5"/>
  <c r="I3268" i="5"/>
  <c r="I3260" i="5"/>
  <c r="D5069" i="5"/>
  <c r="O5069" i="5" s="1"/>
  <c r="H4453" i="5"/>
  <c r="E4389" i="5"/>
  <c r="I3757" i="5"/>
  <c r="F3717" i="5"/>
  <c r="G3685" i="5"/>
  <c r="D3325" i="5"/>
  <c r="K3325" i="5" s="1"/>
  <c r="E3317" i="5"/>
  <c r="T3277" i="5"/>
  <c r="D3077" i="5"/>
  <c r="M3077" i="5" s="1"/>
  <c r="N4599" i="5"/>
  <c r="Q4599" i="5"/>
  <c r="K4599" i="5"/>
  <c r="F4423" i="5"/>
  <c r="I3863" i="5"/>
  <c r="R3055" i="5"/>
  <c r="H2389" i="5"/>
  <c r="R1733" i="5"/>
  <c r="D3009" i="5"/>
  <c r="M3009" i="5" s="1"/>
  <c r="D2758" i="5"/>
  <c r="N2758" i="5" s="1"/>
  <c r="T2438" i="5"/>
  <c r="D1838" i="5"/>
  <c r="P1838" i="5" s="1"/>
  <c r="J1814" i="5"/>
  <c r="D1750" i="5"/>
  <c r="Q1750" i="5" s="1"/>
  <c r="E1606" i="5"/>
  <c r="R1566" i="5"/>
  <c r="H1262" i="5"/>
  <c r="I2767" i="5"/>
  <c r="F2575" i="5"/>
  <c r="T2271" i="5"/>
  <c r="G2111" i="5"/>
  <c r="S1919" i="5"/>
  <c r="G1759" i="5"/>
  <c r="E1575" i="5"/>
  <c r="T2744" i="5"/>
  <c r="C2400" i="5"/>
  <c r="N120" i="5"/>
  <c r="P120" i="5"/>
  <c r="J1841" i="5"/>
  <c r="L1633" i="5"/>
  <c r="K1633" i="5"/>
  <c r="D1609" i="5"/>
  <c r="L1609" i="5" s="1"/>
  <c r="I49" i="9"/>
  <c r="N4777" i="5"/>
  <c r="H4449" i="5"/>
  <c r="I4017" i="5"/>
  <c r="O3985" i="5"/>
  <c r="R3489" i="5"/>
  <c r="P4554" i="5"/>
  <c r="P3634" i="5"/>
  <c r="E5003" i="5"/>
  <c r="J4979" i="5"/>
  <c r="H4979" i="5"/>
  <c r="P4659" i="5"/>
  <c r="E4539" i="5"/>
  <c r="J3987" i="5"/>
  <c r="C3875" i="5"/>
  <c r="J3659" i="5"/>
  <c r="H3211" i="5"/>
  <c r="F3211" i="5"/>
  <c r="O3171" i="5"/>
  <c r="I2947" i="5"/>
  <c r="F2947" i="5"/>
  <c r="J2907" i="5"/>
  <c r="G2907" i="5"/>
  <c r="C5060" i="5"/>
  <c r="I5060" i="5"/>
  <c r="H4964" i="5"/>
  <c r="C4700" i="5"/>
  <c r="J4700" i="5"/>
  <c r="G4660" i="5"/>
  <c r="G4268" i="5"/>
  <c r="E4132" i="5"/>
  <c r="E3980" i="5"/>
  <c r="D3636" i="5"/>
  <c r="N3636" i="5" s="1"/>
  <c r="E3628" i="5"/>
  <c r="R3596" i="5"/>
  <c r="R3460" i="5"/>
  <c r="J3268" i="5"/>
  <c r="C3260" i="5"/>
  <c r="Q3156" i="5"/>
  <c r="K3156" i="5"/>
  <c r="T5069" i="5"/>
  <c r="R4453" i="5"/>
  <c r="F4389" i="5"/>
  <c r="D4117" i="5"/>
  <c r="L4117" i="5" s="1"/>
  <c r="R3757" i="5"/>
  <c r="G3717" i="5"/>
  <c r="H3685" i="5"/>
  <c r="I3517" i="5"/>
  <c r="T3325" i="5"/>
  <c r="F3317" i="5"/>
  <c r="E3277" i="5"/>
  <c r="T3077" i="5"/>
  <c r="L4166" i="5"/>
  <c r="Q4166" i="5"/>
  <c r="P4166" i="5"/>
  <c r="G4975" i="5"/>
  <c r="H4871" i="5"/>
  <c r="I4423" i="5"/>
  <c r="C3863" i="5"/>
  <c r="S3055" i="5"/>
  <c r="O2981" i="5"/>
  <c r="L2981" i="5"/>
  <c r="I2389" i="5"/>
  <c r="P61" i="5"/>
  <c r="T2758" i="5"/>
  <c r="E2438" i="5"/>
  <c r="S2174" i="5"/>
  <c r="F1838" i="5"/>
  <c r="S1814" i="5"/>
  <c r="T1750" i="5"/>
  <c r="F1606" i="5"/>
  <c r="S1566" i="5"/>
  <c r="I1262" i="5"/>
  <c r="P142" i="5"/>
  <c r="C2767" i="5"/>
  <c r="H2575" i="5"/>
  <c r="D2271" i="5"/>
  <c r="L2271" i="5" s="1"/>
  <c r="H2111" i="5"/>
  <c r="D1919" i="5"/>
  <c r="Q1919" i="5" s="1"/>
  <c r="H1759" i="5"/>
  <c r="G1575" i="5"/>
  <c r="C1415" i="5"/>
  <c r="I1303" i="5"/>
  <c r="E2744" i="5"/>
  <c r="R2432" i="5"/>
  <c r="D2400" i="5"/>
  <c r="O2400" i="5" s="1"/>
  <c r="R1841" i="5"/>
  <c r="G1609" i="5"/>
  <c r="N4497" i="5"/>
  <c r="I4449" i="5"/>
  <c r="J4017" i="5"/>
  <c r="C3489" i="5"/>
  <c r="I5003" i="5"/>
  <c r="F5003" i="5"/>
  <c r="Q4987" i="5"/>
  <c r="R4979" i="5"/>
  <c r="F4539" i="5"/>
  <c r="O4339" i="5"/>
  <c r="H3987" i="5"/>
  <c r="S3875" i="5"/>
  <c r="D3659" i="5"/>
  <c r="O3659" i="5" s="1"/>
  <c r="R3659" i="5"/>
  <c r="J3211" i="5"/>
  <c r="G3211" i="5"/>
  <c r="J2947" i="5"/>
  <c r="G2947" i="5"/>
  <c r="R2907" i="5"/>
  <c r="S5060" i="5"/>
  <c r="I4964" i="5"/>
  <c r="E4700" i="5"/>
  <c r="R4700" i="5"/>
  <c r="H4660" i="5"/>
  <c r="H4268" i="5"/>
  <c r="F4132" i="5"/>
  <c r="R3980" i="5"/>
  <c r="T3636" i="5"/>
  <c r="F3628" i="5"/>
  <c r="S3460" i="5"/>
  <c r="C3268" i="5"/>
  <c r="S3260" i="5"/>
  <c r="C4453" i="5"/>
  <c r="F4117" i="5"/>
  <c r="S3757" i="5"/>
  <c r="J3717" i="5"/>
  <c r="J3685" i="5"/>
  <c r="J3517" i="5"/>
  <c r="E3325" i="5"/>
  <c r="F3277" i="5"/>
  <c r="G3069" i="5"/>
  <c r="C4975" i="5"/>
  <c r="I4871" i="5"/>
  <c r="J4423" i="5"/>
  <c r="S3863" i="5"/>
  <c r="D3055" i="5"/>
  <c r="N3055" i="5" s="1"/>
  <c r="H2781" i="5"/>
  <c r="R2389" i="5"/>
  <c r="L573" i="5"/>
  <c r="H2758" i="5"/>
  <c r="G2438" i="5"/>
  <c r="T2174" i="5"/>
  <c r="G1838" i="5"/>
  <c r="D1814" i="5"/>
  <c r="P1814" i="5" s="1"/>
  <c r="Q1614" i="5"/>
  <c r="D1566" i="5"/>
  <c r="O1566" i="5" s="1"/>
  <c r="S2767" i="5"/>
  <c r="F2639" i="5"/>
  <c r="J2575" i="5"/>
  <c r="H2271" i="5"/>
  <c r="I2111" i="5"/>
  <c r="G1935" i="5"/>
  <c r="F1919" i="5"/>
  <c r="R1759" i="5"/>
  <c r="H1575" i="5"/>
  <c r="D1415" i="5"/>
  <c r="O1415" i="5" s="1"/>
  <c r="J1303" i="5"/>
  <c r="R3028" i="5"/>
  <c r="D2872" i="5"/>
  <c r="P2872" i="5" s="1"/>
  <c r="C2432" i="5"/>
  <c r="E2400" i="5"/>
  <c r="D2385" i="5"/>
  <c r="P2385" i="5" s="1"/>
  <c r="S1841" i="5"/>
  <c r="Q3985" i="5"/>
  <c r="J5003" i="5"/>
  <c r="T3659" i="5"/>
  <c r="R3211" i="5"/>
  <c r="J4660" i="5"/>
  <c r="I4268" i="5"/>
  <c r="I3980" i="5"/>
  <c r="G3636" i="5"/>
  <c r="D3452" i="5"/>
  <c r="Q3452" i="5" s="1"/>
  <c r="S3268" i="5"/>
  <c r="E3260" i="5"/>
  <c r="H5069" i="5"/>
  <c r="S4453" i="5"/>
  <c r="H4389" i="5"/>
  <c r="G4117" i="5"/>
  <c r="R3717" i="5"/>
  <c r="C3685" i="5"/>
  <c r="S3517" i="5"/>
  <c r="G3325" i="5"/>
  <c r="H3069" i="5"/>
  <c r="S4975" i="5"/>
  <c r="R4871" i="5"/>
  <c r="R4423" i="5"/>
  <c r="E3055" i="5"/>
  <c r="C2781" i="5"/>
  <c r="C2389" i="5"/>
  <c r="S1733" i="5"/>
  <c r="R3009" i="5"/>
  <c r="G2174" i="5"/>
  <c r="T1814" i="5"/>
  <c r="C1262" i="5"/>
  <c r="E2767" i="5"/>
  <c r="G2639" i="5"/>
  <c r="R2575" i="5"/>
  <c r="I2271" i="5"/>
  <c r="R2111" i="5"/>
  <c r="R1935" i="5"/>
  <c r="J1575" i="5"/>
  <c r="T1415" i="5"/>
  <c r="R1303" i="5"/>
  <c r="M615" i="5"/>
  <c r="K615" i="5"/>
  <c r="O615" i="5"/>
  <c r="P615" i="5"/>
  <c r="I3028" i="5"/>
  <c r="E2872" i="5"/>
  <c r="S2432" i="5"/>
  <c r="F2400" i="5"/>
  <c r="D2224" i="5"/>
  <c r="N2224" i="5" s="1"/>
  <c r="T2208" i="5"/>
  <c r="R1344" i="5"/>
  <c r="E2385" i="5"/>
  <c r="P2577" i="5"/>
  <c r="N2577" i="5"/>
  <c r="P849" i="5"/>
  <c r="L849" i="5"/>
  <c r="O849" i="5"/>
  <c r="K65" i="5"/>
  <c r="N65" i="5"/>
  <c r="L3119" i="5"/>
  <c r="Q3119" i="5"/>
  <c r="O785" i="5"/>
  <c r="L2634" i="5"/>
  <c r="P2634" i="5"/>
  <c r="O1666" i="5"/>
  <c r="K1666" i="5"/>
  <c r="P1666" i="5"/>
  <c r="N3367" i="5"/>
  <c r="P2861" i="5"/>
  <c r="L1240" i="5"/>
  <c r="M1129" i="5"/>
  <c r="O1129" i="5"/>
  <c r="I26" i="8"/>
  <c r="P1769" i="5"/>
  <c r="N1057" i="5"/>
  <c r="P2522" i="5"/>
  <c r="N1506" i="5"/>
  <c r="O1074" i="5"/>
  <c r="P264" i="5"/>
  <c r="I30" i="9"/>
  <c r="P4241" i="5"/>
  <c r="P4225" i="5"/>
  <c r="P3545" i="5"/>
  <c r="N3177" i="5"/>
  <c r="Q4570" i="5"/>
  <c r="N3954" i="5"/>
  <c r="Q3746" i="5"/>
  <c r="P4723" i="5"/>
  <c r="O4011" i="5"/>
  <c r="Q3603" i="5"/>
  <c r="K4396" i="5"/>
  <c r="K3516" i="5"/>
  <c r="P4085" i="5"/>
  <c r="L3413" i="5"/>
  <c r="M5038" i="5"/>
  <c r="P4846" i="5"/>
  <c r="Q4726" i="5"/>
  <c r="P4327" i="5"/>
  <c r="N1101" i="5"/>
  <c r="M661" i="5"/>
  <c r="M229" i="5"/>
  <c r="P1494" i="5"/>
  <c r="M1366" i="5"/>
  <c r="K1366" i="5"/>
  <c r="K1166" i="5"/>
  <c r="O1166" i="5"/>
  <c r="O1791" i="5"/>
  <c r="M1791" i="5"/>
  <c r="P4003" i="5"/>
  <c r="P3083" i="5"/>
  <c r="P4580" i="5"/>
  <c r="P3886" i="5"/>
  <c r="Q1085" i="5"/>
  <c r="N1085" i="5"/>
  <c r="I5063" i="5"/>
  <c r="C5063" i="5"/>
  <c r="R2697" i="5"/>
  <c r="J2697" i="5"/>
  <c r="I2697" i="5"/>
  <c r="H2697" i="5"/>
  <c r="G2697" i="5"/>
  <c r="H3927" i="5"/>
  <c r="R3927" i="5"/>
  <c r="D3927" i="5"/>
  <c r="M3927" i="5" s="1"/>
  <c r="T3991" i="5"/>
  <c r="R3991" i="5"/>
  <c r="I3991" i="5"/>
  <c r="D3351" i="5"/>
  <c r="M3351" i="5" s="1"/>
  <c r="F3351" i="5"/>
  <c r="J3351" i="5"/>
  <c r="T2765" i="5"/>
  <c r="R2765" i="5"/>
  <c r="J2765" i="5"/>
  <c r="D2991" i="5"/>
  <c r="O2991" i="5" s="1"/>
  <c r="S2991" i="5"/>
  <c r="H2991" i="5"/>
  <c r="F2445" i="5"/>
  <c r="I2445" i="5"/>
  <c r="I1830" i="5"/>
  <c r="C1830" i="5"/>
  <c r="S1830" i="5"/>
  <c r="F1830" i="5"/>
  <c r="E1536" i="5"/>
  <c r="H1536" i="5"/>
  <c r="S1536" i="5"/>
  <c r="T1536" i="5"/>
  <c r="I1536" i="5"/>
  <c r="E2510" i="5"/>
  <c r="H2510" i="5"/>
  <c r="T2510" i="5"/>
  <c r="J2510" i="5"/>
  <c r="E2103" i="5"/>
  <c r="H2103" i="5"/>
  <c r="T2103" i="5"/>
  <c r="O2103" i="5"/>
  <c r="J2103" i="5"/>
  <c r="I1569" i="5"/>
  <c r="H1569" i="5"/>
  <c r="D1569" i="5"/>
  <c r="P1569" i="5" s="1"/>
  <c r="G1569" i="5"/>
  <c r="F1569" i="5"/>
  <c r="S1569" i="5"/>
  <c r="C1569" i="5"/>
  <c r="T2408" i="5"/>
  <c r="C2408" i="5"/>
  <c r="J2408" i="5"/>
  <c r="D2408" i="5"/>
  <c r="K2408" i="5" s="1"/>
  <c r="D1510" i="5"/>
  <c r="P1510" i="5" s="1"/>
  <c r="E1510" i="5"/>
  <c r="G1510" i="5"/>
  <c r="J1510" i="5"/>
  <c r="R2325" i="5"/>
  <c r="D2325" i="5"/>
  <c r="L2325" i="5" s="1"/>
  <c r="F2325" i="5"/>
  <c r="E2087" i="5"/>
  <c r="H2087" i="5"/>
  <c r="N2087" i="5"/>
  <c r="I2087" i="5"/>
  <c r="C2087" i="5"/>
  <c r="T1581" i="5"/>
  <c r="G1581" i="5"/>
  <c r="J2039" i="5"/>
  <c r="S2039" i="5"/>
  <c r="E2039" i="5"/>
  <c r="G2039" i="5"/>
  <c r="T1631" i="5"/>
  <c r="F1631" i="5"/>
  <c r="I1631" i="5"/>
  <c r="G4183" i="5"/>
  <c r="J4183" i="5"/>
  <c r="T3935" i="5"/>
  <c r="G3935" i="5"/>
  <c r="J3935" i="5"/>
  <c r="T3511" i="5"/>
  <c r="G3511" i="5"/>
  <c r="J3511" i="5"/>
  <c r="J2933" i="5"/>
  <c r="S2933" i="5"/>
  <c r="G2933" i="5"/>
  <c r="D2933" i="5"/>
  <c r="L2933" i="5" s="1"/>
  <c r="C2933" i="5"/>
  <c r="R2933" i="5"/>
  <c r="E2488" i="5"/>
  <c r="H2488" i="5"/>
  <c r="S2488" i="5"/>
  <c r="I2488" i="5"/>
  <c r="C2488" i="5"/>
  <c r="E1933" i="5"/>
  <c r="H1933" i="5"/>
  <c r="R1933" i="5"/>
  <c r="T1679" i="5"/>
  <c r="E1679" i="5"/>
  <c r="H1679" i="5"/>
  <c r="F1431" i="5"/>
  <c r="I1431" i="5"/>
  <c r="D1431" i="5"/>
  <c r="P1431" i="5" s="1"/>
  <c r="F2837" i="5"/>
  <c r="I2837" i="5"/>
  <c r="C2837" i="5"/>
  <c r="E2584" i="5"/>
  <c r="S2584" i="5"/>
  <c r="T2584" i="5"/>
  <c r="H2584" i="5"/>
  <c r="I2584" i="5"/>
  <c r="C1998" i="5"/>
  <c r="R1998" i="5"/>
  <c r="S1998" i="5"/>
  <c r="F1998" i="5"/>
  <c r="D2967" i="5"/>
  <c r="Q2967" i="5" s="1"/>
  <c r="F2967" i="5"/>
  <c r="I2967" i="5"/>
  <c r="C2656" i="5"/>
  <c r="F2656" i="5"/>
  <c r="I2656" i="5"/>
  <c r="G2656" i="5"/>
  <c r="R2656" i="5"/>
  <c r="T2037" i="5"/>
  <c r="G2037" i="5"/>
  <c r="J2037" i="5"/>
  <c r="T1711" i="5"/>
  <c r="R1711" i="5"/>
  <c r="S1711" i="5"/>
  <c r="F1711" i="5"/>
  <c r="E1488" i="5"/>
  <c r="H1488" i="5"/>
  <c r="S1488" i="5"/>
  <c r="R1488" i="5"/>
  <c r="T1488" i="5"/>
  <c r="G3559" i="5"/>
  <c r="J3559" i="5"/>
  <c r="S3559" i="5"/>
  <c r="T2728" i="5"/>
  <c r="E2728" i="5"/>
  <c r="H2728" i="5"/>
  <c r="J2728" i="5"/>
  <c r="H1613" i="5"/>
  <c r="R1613" i="5"/>
  <c r="D1613" i="5"/>
  <c r="O1613" i="5" s="1"/>
  <c r="H1288" i="5"/>
  <c r="S1288" i="5"/>
  <c r="E1288" i="5"/>
  <c r="I1288" i="5"/>
  <c r="J1288" i="5"/>
  <c r="J4039" i="5"/>
  <c r="S4039" i="5"/>
  <c r="G3311" i="5"/>
  <c r="J3311" i="5"/>
  <c r="S3311" i="5"/>
  <c r="H2550" i="5"/>
  <c r="T2550" i="5"/>
  <c r="R2550" i="5"/>
  <c r="C2336" i="5"/>
  <c r="F2336" i="5"/>
  <c r="I2336" i="5"/>
  <c r="S2336" i="5"/>
  <c r="E2336" i="5"/>
  <c r="I2048" i="5"/>
  <c r="T2048" i="5"/>
  <c r="F2048" i="5"/>
  <c r="G2048" i="5"/>
  <c r="R2048" i="5"/>
  <c r="F1670" i="5"/>
  <c r="I1670" i="5"/>
  <c r="T1670" i="5"/>
  <c r="J1670" i="5"/>
  <c r="T2853" i="5"/>
  <c r="G2853" i="5"/>
  <c r="J2853" i="5"/>
  <c r="R2677" i="5"/>
  <c r="D2677" i="5"/>
  <c r="M2677" i="5" s="1"/>
  <c r="G2677" i="5"/>
  <c r="I1807" i="5"/>
  <c r="G1807" i="5"/>
  <c r="C1807" i="5"/>
  <c r="H2533" i="5"/>
  <c r="C2533" i="5"/>
  <c r="F2533" i="5"/>
  <c r="H1703" i="5"/>
  <c r="G1703" i="5"/>
  <c r="R1703" i="5"/>
  <c r="S1703" i="5"/>
  <c r="H2088" i="5"/>
  <c r="E2088" i="5"/>
  <c r="C2088" i="5"/>
  <c r="F2088" i="5"/>
  <c r="K4951" i="5"/>
  <c r="O4951" i="5"/>
  <c r="L3506" i="5"/>
  <c r="P4011" i="5"/>
  <c r="L4100" i="5"/>
  <c r="Q3204" i="5"/>
  <c r="K4983" i="5"/>
  <c r="O3119" i="5"/>
  <c r="K3119" i="5"/>
  <c r="M2903" i="5"/>
  <c r="P2903" i="5"/>
  <c r="O2125" i="5"/>
  <c r="L2125" i="5"/>
  <c r="P1013" i="5"/>
  <c r="L1013" i="5"/>
  <c r="K88" i="5"/>
  <c r="M2322" i="5"/>
  <c r="Q2322" i="5"/>
  <c r="P3782" i="5"/>
  <c r="N278" i="5"/>
  <c r="I23" i="9"/>
  <c r="O4785" i="5"/>
  <c r="Q3449" i="5"/>
  <c r="N3890" i="5"/>
  <c r="M5075" i="5"/>
  <c r="K4515" i="5"/>
  <c r="O4459" i="5"/>
  <c r="L4396" i="5"/>
  <c r="N3748" i="5"/>
  <c r="M4503" i="5"/>
  <c r="P2125" i="5"/>
  <c r="L735" i="5"/>
  <c r="N111" i="5"/>
  <c r="K111" i="5"/>
  <c r="Q328" i="5"/>
  <c r="M328" i="5"/>
  <c r="P328" i="5"/>
  <c r="O1481" i="5"/>
  <c r="K1481" i="5"/>
  <c r="Q4337" i="5"/>
  <c r="Q4057" i="5"/>
  <c r="L5074" i="5"/>
  <c r="O4570" i="5"/>
  <c r="Q4819" i="5"/>
  <c r="O4787" i="5"/>
  <c r="O4515" i="5"/>
  <c r="Q4011" i="5"/>
  <c r="K3603" i="5"/>
  <c r="M3694" i="5"/>
  <c r="O1457" i="5"/>
  <c r="L1457" i="5"/>
  <c r="L689" i="5"/>
  <c r="K689" i="5"/>
  <c r="N689" i="5"/>
  <c r="P689" i="5"/>
  <c r="P3865" i="5"/>
  <c r="P3563" i="5"/>
  <c r="P3515" i="5"/>
  <c r="K4429" i="5"/>
  <c r="L4991" i="5"/>
  <c r="Q3991" i="5"/>
  <c r="M1077" i="5"/>
  <c r="P1077" i="5"/>
  <c r="M5" i="5"/>
  <c r="N5" i="5"/>
  <c r="M1558" i="5"/>
  <c r="K590" i="5"/>
  <c r="O414" i="5"/>
  <c r="L414" i="5"/>
  <c r="L1871" i="5"/>
  <c r="N1103" i="5"/>
  <c r="P1103" i="5"/>
  <c r="P4570" i="5"/>
  <c r="P4515" i="5"/>
  <c r="H2529" i="5"/>
  <c r="G2529" i="5"/>
  <c r="T2529" i="5"/>
  <c r="I2529" i="5"/>
  <c r="C2529" i="5"/>
  <c r="J2166" i="5"/>
  <c r="S2166" i="5"/>
  <c r="C1624" i="5"/>
  <c r="E1624" i="5"/>
  <c r="I1624" i="5"/>
  <c r="J2150" i="5"/>
  <c r="S2150" i="5"/>
  <c r="T1863" i="5"/>
  <c r="G1863" i="5"/>
  <c r="D2735" i="5"/>
  <c r="M2735" i="5" s="1"/>
  <c r="F2735" i="5"/>
  <c r="E1744" i="5"/>
  <c r="S1744" i="5"/>
  <c r="D1512" i="5"/>
  <c r="Q1512" i="5" s="1"/>
  <c r="R1512" i="5"/>
  <c r="R2900" i="5"/>
  <c r="T2900" i="5"/>
  <c r="R2078" i="5"/>
  <c r="T2078" i="5"/>
  <c r="C2383" i="5"/>
  <c r="T2383" i="5"/>
  <c r="H1774" i="5"/>
  <c r="E1774" i="5"/>
  <c r="T1409" i="5"/>
  <c r="R1409" i="5"/>
  <c r="D1409" i="5"/>
  <c r="M1409" i="5" s="1"/>
  <c r="J1409" i="5"/>
  <c r="S1409" i="5"/>
  <c r="G1409" i="5"/>
  <c r="T2344" i="5"/>
  <c r="C2344" i="5"/>
  <c r="E2159" i="5"/>
  <c r="H2159" i="5"/>
  <c r="F1737" i="5"/>
  <c r="E1737" i="5"/>
  <c r="T1737" i="5"/>
  <c r="I1737" i="5"/>
  <c r="C1737" i="5"/>
  <c r="E2688" i="5"/>
  <c r="S2688" i="5"/>
  <c r="M1984" i="5"/>
  <c r="O1384" i="5"/>
  <c r="K1384" i="5"/>
  <c r="O1865" i="5"/>
  <c r="K1865" i="5"/>
  <c r="Q1490" i="5"/>
  <c r="P1490" i="5"/>
  <c r="L512" i="5"/>
  <c r="P512" i="5"/>
  <c r="O1441" i="5"/>
  <c r="P1441" i="5"/>
  <c r="N1129" i="5"/>
  <c r="K1129" i="5"/>
  <c r="M1665" i="5"/>
  <c r="Q617" i="5"/>
  <c r="M2330" i="5"/>
  <c r="Q377" i="5"/>
  <c r="O4588" i="5"/>
  <c r="K4374" i="5"/>
  <c r="O4374" i="5"/>
  <c r="N877" i="5"/>
  <c r="L877" i="5"/>
  <c r="P877" i="5"/>
  <c r="Q2231" i="5"/>
  <c r="M2231" i="5"/>
  <c r="Q919" i="5"/>
  <c r="K919" i="5"/>
  <c r="L408" i="5"/>
  <c r="O408" i="5"/>
  <c r="K2585" i="5"/>
  <c r="L2585" i="5"/>
  <c r="O2585" i="5"/>
  <c r="O1681" i="5"/>
  <c r="L1681" i="5"/>
  <c r="O481" i="5"/>
  <c r="K481" i="5"/>
  <c r="O2026" i="5"/>
  <c r="K2026" i="5"/>
  <c r="E4036" i="5"/>
  <c r="C4036" i="5"/>
  <c r="H4444" i="5"/>
  <c r="C4444" i="5"/>
  <c r="D4172" i="5"/>
  <c r="O4172" i="5" s="1"/>
  <c r="H4172" i="5"/>
  <c r="C3611" i="5"/>
  <c r="D3611" i="5"/>
  <c r="O3611" i="5" s="1"/>
  <c r="C4219" i="5"/>
  <c r="G4219" i="5"/>
  <c r="M4215" i="5"/>
  <c r="O4215" i="5"/>
  <c r="O4401" i="5"/>
  <c r="R4185" i="5"/>
  <c r="H4033" i="5"/>
  <c r="P3369" i="5"/>
  <c r="E3313" i="5"/>
  <c r="P3970" i="5"/>
  <c r="Q3890" i="5"/>
  <c r="M3890" i="5"/>
  <c r="K4947" i="5"/>
  <c r="K4651" i="5"/>
  <c r="J4587" i="5"/>
  <c r="G4275" i="5"/>
  <c r="D4219" i="5"/>
  <c r="K4219" i="5" s="1"/>
  <c r="E3651" i="5"/>
  <c r="Q3563" i="5"/>
  <c r="S2955" i="5"/>
  <c r="N4316" i="5"/>
  <c r="G4036" i="5"/>
  <c r="E4181" i="5"/>
  <c r="K3589" i="5"/>
  <c r="Q3589" i="5"/>
  <c r="M3525" i="5"/>
  <c r="O3525" i="5"/>
  <c r="L5006" i="5"/>
  <c r="O5006" i="5"/>
  <c r="Q5006" i="5"/>
  <c r="M5006" i="5"/>
  <c r="N3614" i="5"/>
  <c r="P3614" i="5"/>
  <c r="Q4327" i="5"/>
  <c r="N2573" i="5"/>
  <c r="L2165" i="5"/>
  <c r="L2382" i="5"/>
  <c r="P2382" i="5"/>
  <c r="M1494" i="5"/>
  <c r="Q1494" i="5"/>
  <c r="O2583" i="5"/>
  <c r="P2295" i="5"/>
  <c r="K2295" i="5"/>
  <c r="K1856" i="5"/>
  <c r="N1856" i="5"/>
  <c r="M721" i="5"/>
  <c r="L2026" i="5"/>
  <c r="P4425" i="5"/>
  <c r="P4025" i="5"/>
  <c r="P4019" i="5"/>
  <c r="P4588" i="5"/>
  <c r="N4164" i="5"/>
  <c r="K4164" i="5"/>
  <c r="O4613" i="5"/>
  <c r="K4613" i="5"/>
  <c r="P4990" i="5"/>
  <c r="N5015" i="5"/>
  <c r="M5015" i="5"/>
  <c r="K4487" i="5"/>
  <c r="O4487" i="5"/>
  <c r="L743" i="5"/>
  <c r="P743" i="5"/>
  <c r="K743" i="5"/>
  <c r="L38" i="5"/>
  <c r="K38" i="5"/>
  <c r="O38" i="5"/>
  <c r="Q38" i="5"/>
  <c r="M38" i="5"/>
  <c r="K2768" i="5"/>
  <c r="L2768" i="5"/>
  <c r="M1312" i="5"/>
  <c r="K1312" i="5"/>
  <c r="L2873" i="5"/>
  <c r="P2873" i="5"/>
  <c r="Q2873" i="5"/>
  <c r="L2737" i="5"/>
  <c r="P2737" i="5"/>
  <c r="O2737" i="5"/>
  <c r="K2737" i="5"/>
  <c r="O2722" i="5"/>
  <c r="Q2722" i="5"/>
  <c r="M2029" i="5"/>
  <c r="P2029" i="5"/>
  <c r="S4801" i="5"/>
  <c r="P4401" i="5"/>
  <c r="S4185" i="5"/>
  <c r="O4041" i="5"/>
  <c r="T4033" i="5"/>
  <c r="C3569" i="5"/>
  <c r="P3650" i="5"/>
  <c r="D4275" i="5"/>
  <c r="M4275" i="5" s="1"/>
  <c r="C3651" i="5"/>
  <c r="S3531" i="5"/>
  <c r="J3051" i="5"/>
  <c r="Q4932" i="5"/>
  <c r="N4932" i="5"/>
  <c r="M4588" i="5"/>
  <c r="E4172" i="5"/>
  <c r="K5077" i="5"/>
  <c r="P5077" i="5"/>
  <c r="M4381" i="5"/>
  <c r="O4381" i="5"/>
  <c r="Q4590" i="5"/>
  <c r="Q3830" i="5"/>
  <c r="Q3167" i="5"/>
  <c r="O3167" i="5"/>
  <c r="Q877" i="5"/>
  <c r="N446" i="5"/>
  <c r="Q446" i="5"/>
  <c r="P38" i="5"/>
  <c r="Q1695" i="5"/>
  <c r="L1695" i="5"/>
  <c r="Q1319" i="5"/>
  <c r="K359" i="5"/>
  <c r="Q359" i="5"/>
  <c r="N191" i="5"/>
  <c r="Q191" i="5"/>
  <c r="L1898" i="5"/>
  <c r="K1898" i="5"/>
  <c r="M1898" i="5"/>
  <c r="Q1898" i="5"/>
  <c r="P3830" i="5"/>
  <c r="N2709" i="5"/>
  <c r="M5009" i="5"/>
  <c r="F4801" i="5"/>
  <c r="M4705" i="5"/>
  <c r="P4497" i="5"/>
  <c r="H4257" i="5"/>
  <c r="E4033" i="5"/>
  <c r="S3569" i="5"/>
  <c r="P3746" i="5"/>
  <c r="T4923" i="5"/>
  <c r="Q4515" i="5"/>
  <c r="T4275" i="5"/>
  <c r="O4259" i="5"/>
  <c r="L4259" i="5"/>
  <c r="S3651" i="5"/>
  <c r="R3051" i="5"/>
  <c r="S4444" i="5"/>
  <c r="K4461" i="5"/>
  <c r="M4461" i="5"/>
  <c r="O3782" i="5"/>
  <c r="N3782" i="5"/>
  <c r="P3719" i="5"/>
  <c r="P3503" i="5"/>
  <c r="O2733" i="5"/>
  <c r="N2733" i="5"/>
  <c r="O1997" i="5"/>
  <c r="L1997" i="5"/>
  <c r="M1301" i="5"/>
  <c r="Q1301" i="5"/>
  <c r="L446" i="5"/>
  <c r="O430" i="5"/>
  <c r="N2455" i="5"/>
  <c r="K2455" i="5"/>
  <c r="K1847" i="5"/>
  <c r="L1847" i="5"/>
  <c r="L1016" i="5"/>
  <c r="N1016" i="5"/>
  <c r="O2889" i="5"/>
  <c r="Q2889" i="5"/>
  <c r="M1633" i="5"/>
  <c r="P1025" i="5"/>
  <c r="N1025" i="5"/>
  <c r="K665" i="5"/>
  <c r="O665" i="5"/>
  <c r="Q2122" i="5"/>
  <c r="K2122" i="5"/>
  <c r="M565" i="5"/>
  <c r="Q565" i="5"/>
  <c r="O5073" i="5"/>
  <c r="I5025" i="5"/>
  <c r="G4801" i="5"/>
  <c r="Q4577" i="5"/>
  <c r="Q4401" i="5"/>
  <c r="I4257" i="5"/>
  <c r="P4041" i="5"/>
  <c r="P3833" i="5"/>
  <c r="D3569" i="5"/>
  <c r="O3569" i="5" s="1"/>
  <c r="M3962" i="5"/>
  <c r="O3890" i="5"/>
  <c r="P3762" i="5"/>
  <c r="Q3650" i="5"/>
  <c r="O5075" i="5"/>
  <c r="E4923" i="5"/>
  <c r="C4587" i="5"/>
  <c r="M4515" i="5"/>
  <c r="P4259" i="5"/>
  <c r="P4251" i="5"/>
  <c r="P4227" i="5"/>
  <c r="N4003" i="5"/>
  <c r="K3812" i="5"/>
  <c r="N3092" i="5"/>
  <c r="N3893" i="5"/>
  <c r="O3893" i="5"/>
  <c r="O3477" i="5"/>
  <c r="K3477" i="5"/>
  <c r="R3101" i="5"/>
  <c r="L5054" i="5"/>
  <c r="P5054" i="5"/>
  <c r="O4894" i="5"/>
  <c r="M4894" i="5"/>
  <c r="K4150" i="5"/>
  <c r="P4150" i="5"/>
  <c r="L4086" i="5"/>
  <c r="O3510" i="5"/>
  <c r="O4327" i="5"/>
  <c r="K4327" i="5"/>
  <c r="K3383" i="5"/>
  <c r="Q1694" i="5"/>
  <c r="P446" i="5"/>
  <c r="L719" i="5"/>
  <c r="O575" i="5"/>
  <c r="M1808" i="5"/>
  <c r="L2362" i="5"/>
  <c r="P2362" i="5"/>
  <c r="Q1858" i="5"/>
  <c r="K1858" i="5"/>
  <c r="O4025" i="5"/>
  <c r="M4513" i="5"/>
  <c r="N4401" i="5"/>
  <c r="N4515" i="5"/>
  <c r="O4212" i="5"/>
  <c r="L4212" i="5"/>
  <c r="O3100" i="5"/>
  <c r="K3100" i="5"/>
  <c r="P3895" i="5"/>
  <c r="O2869" i="5"/>
  <c r="L2869" i="5"/>
  <c r="N2781" i="5"/>
  <c r="K2781" i="5"/>
  <c r="P2013" i="5"/>
  <c r="L2013" i="5"/>
  <c r="O2013" i="5"/>
  <c r="L1909" i="5"/>
  <c r="O1909" i="5"/>
  <c r="M877" i="5"/>
  <c r="Q413" i="5"/>
  <c r="O413" i="5"/>
  <c r="K101" i="5"/>
  <c r="O2977" i="5"/>
  <c r="P2977" i="5"/>
  <c r="N1766" i="5"/>
  <c r="M1766" i="5"/>
  <c r="P102" i="5"/>
  <c r="O102" i="5"/>
  <c r="L2119" i="5"/>
  <c r="Q2119" i="5"/>
  <c r="K911" i="5"/>
  <c r="N911" i="5"/>
  <c r="P2992" i="5"/>
  <c r="N2992" i="5"/>
  <c r="M2992" i="5"/>
  <c r="L1729" i="5"/>
  <c r="K1729" i="5"/>
  <c r="K1601" i="5"/>
  <c r="M1601" i="5"/>
  <c r="M1001" i="5"/>
  <c r="K1001" i="5"/>
  <c r="P1954" i="5"/>
  <c r="L1954" i="5"/>
  <c r="Q1954" i="5"/>
  <c r="O3116" i="5"/>
  <c r="M3116" i="5"/>
  <c r="T5025" i="5"/>
  <c r="O4585" i="5"/>
  <c r="E4257" i="5"/>
  <c r="T4185" i="5"/>
  <c r="F4033" i="5"/>
  <c r="N4025" i="5"/>
  <c r="D3313" i="5"/>
  <c r="O3313" i="5" s="1"/>
  <c r="N4378" i="5"/>
  <c r="P3890" i="5"/>
  <c r="N3778" i="5"/>
  <c r="H4587" i="5"/>
  <c r="Q4251" i="5"/>
  <c r="T3611" i="5"/>
  <c r="N3027" i="5"/>
  <c r="J3068" i="5"/>
  <c r="L4725" i="5"/>
  <c r="P4725" i="5"/>
  <c r="N4381" i="5"/>
  <c r="O3501" i="5"/>
  <c r="P4198" i="5"/>
  <c r="N4198" i="5"/>
  <c r="K4086" i="5"/>
  <c r="K4030" i="5"/>
  <c r="M3782" i="5"/>
  <c r="P3263" i="5"/>
  <c r="P2781" i="5"/>
  <c r="M2709" i="5"/>
  <c r="L2253" i="5"/>
  <c r="O509" i="5"/>
  <c r="M509" i="5"/>
  <c r="Q509" i="5"/>
  <c r="L2977" i="5"/>
  <c r="K2790" i="5"/>
  <c r="O2790" i="5"/>
  <c r="N1238" i="5"/>
  <c r="K974" i="5"/>
  <c r="N974" i="5"/>
  <c r="L846" i="5"/>
  <c r="P846" i="5"/>
  <c r="N1191" i="5"/>
  <c r="O911" i="5"/>
  <c r="O255" i="5"/>
  <c r="M2168" i="5"/>
  <c r="P1320" i="5"/>
  <c r="N1320" i="5"/>
  <c r="Q2992" i="5"/>
  <c r="N1001" i="5"/>
  <c r="Q473" i="5"/>
  <c r="K473" i="5"/>
  <c r="M473" i="5"/>
  <c r="N3119" i="5"/>
  <c r="Q469" i="5"/>
  <c r="K61" i="5"/>
  <c r="M663" i="5"/>
  <c r="Q2574" i="5"/>
  <c r="N1166" i="5"/>
  <c r="K1296" i="5"/>
  <c r="P1321" i="5"/>
  <c r="O2626" i="5"/>
  <c r="K1218" i="5"/>
  <c r="Q2105" i="5"/>
  <c r="M2105" i="5"/>
  <c r="Q1953" i="5"/>
  <c r="M2458" i="5"/>
  <c r="N1793" i="5"/>
  <c r="P673" i="5"/>
  <c r="K1034" i="5"/>
  <c r="I25" i="8"/>
  <c r="L2864" i="5"/>
  <c r="Q848" i="5"/>
  <c r="O472" i="5"/>
  <c r="L120" i="5"/>
  <c r="K2522" i="5"/>
  <c r="N2434" i="5"/>
  <c r="O1506" i="5"/>
  <c r="N3145" i="5"/>
  <c r="N136" i="5"/>
  <c r="K136" i="5"/>
  <c r="E5037" i="5"/>
  <c r="D5037" i="5"/>
  <c r="P5037" i="5" s="1"/>
  <c r="T5037" i="5"/>
  <c r="C5037" i="5"/>
  <c r="S5037" i="5"/>
  <c r="R5037" i="5"/>
  <c r="G5037" i="5"/>
  <c r="I5037" i="5"/>
  <c r="C4653" i="5"/>
  <c r="R4653" i="5"/>
  <c r="G4653" i="5"/>
  <c r="J4653" i="5"/>
  <c r="F4653" i="5"/>
  <c r="I4653" i="5"/>
  <c r="E4653" i="5"/>
  <c r="H4653" i="5"/>
  <c r="D4653" i="5"/>
  <c r="N4653" i="5" s="1"/>
  <c r="E4615" i="5"/>
  <c r="J4615" i="5"/>
  <c r="D4615" i="5"/>
  <c r="K4615" i="5" s="1"/>
  <c r="H4615" i="5"/>
  <c r="G4615" i="5"/>
  <c r="F4615" i="5"/>
  <c r="T4615" i="5"/>
  <c r="R4615" i="5"/>
  <c r="S4615" i="5"/>
  <c r="T4909" i="5"/>
  <c r="D4909" i="5"/>
  <c r="K4909" i="5" s="1"/>
  <c r="J4909" i="5"/>
  <c r="I4909" i="5"/>
  <c r="C4909" i="5"/>
  <c r="H4909" i="5"/>
  <c r="S4909" i="5"/>
  <c r="F4909" i="5"/>
  <c r="E3607" i="5"/>
  <c r="H3607" i="5"/>
  <c r="D3607" i="5"/>
  <c r="O3607" i="5" s="1"/>
  <c r="R3607" i="5"/>
  <c r="J3607" i="5"/>
  <c r="I3607" i="5"/>
  <c r="G3607" i="5"/>
  <c r="F3607" i="5"/>
  <c r="S3607" i="5"/>
  <c r="S3149" i="5"/>
  <c r="R3149" i="5"/>
  <c r="J3149" i="5"/>
  <c r="I3149" i="5"/>
  <c r="H3149" i="5"/>
  <c r="G3149" i="5"/>
  <c r="E3149" i="5"/>
  <c r="F3149" i="5"/>
  <c r="D3149" i="5"/>
  <c r="P3149" i="5" s="1"/>
  <c r="D2646" i="5"/>
  <c r="L2646" i="5" s="1"/>
  <c r="H2646" i="5"/>
  <c r="R2646" i="5"/>
  <c r="F2646" i="5"/>
  <c r="I2646" i="5"/>
  <c r="G2646" i="5"/>
  <c r="T2646" i="5"/>
  <c r="E2646" i="5"/>
  <c r="S2646" i="5"/>
  <c r="C2646" i="5"/>
  <c r="D3780" i="5"/>
  <c r="Q3780" i="5" s="1"/>
  <c r="S3780" i="5"/>
  <c r="C3780" i="5"/>
  <c r="R3780" i="5"/>
  <c r="G3780" i="5"/>
  <c r="J3780" i="5"/>
  <c r="E3780" i="5"/>
  <c r="E2813" i="5"/>
  <c r="H2813" i="5"/>
  <c r="D2813" i="5"/>
  <c r="L2813" i="5" s="1"/>
  <c r="J2813" i="5"/>
  <c r="G2813" i="5"/>
  <c r="S2813" i="5"/>
  <c r="C2813" i="5"/>
  <c r="R2813" i="5"/>
  <c r="I2813" i="5"/>
  <c r="F2813" i="5"/>
  <c r="S3901" i="5"/>
  <c r="H3901" i="5"/>
  <c r="R3901" i="5"/>
  <c r="I3901" i="5"/>
  <c r="G3901" i="5"/>
  <c r="F3901" i="5"/>
  <c r="E3901" i="5"/>
  <c r="T3901" i="5"/>
  <c r="C3901" i="5"/>
  <c r="G3524" i="5"/>
  <c r="F3524" i="5"/>
  <c r="S3524" i="5"/>
  <c r="D3524" i="5"/>
  <c r="L3524" i="5" s="1"/>
  <c r="C3524" i="5"/>
  <c r="T3524" i="5"/>
  <c r="R3524" i="5"/>
  <c r="E3524" i="5"/>
  <c r="I3524" i="5"/>
  <c r="I3101" i="5"/>
  <c r="T3101" i="5"/>
  <c r="G3101" i="5"/>
  <c r="J3101" i="5"/>
  <c r="H3101" i="5"/>
  <c r="E3101" i="5"/>
  <c r="F3101" i="5"/>
  <c r="D3101" i="5"/>
  <c r="P3101" i="5" s="1"/>
  <c r="C3101" i="5"/>
  <c r="I2711" i="5"/>
  <c r="T2711" i="5"/>
  <c r="G2711" i="5"/>
  <c r="C2711" i="5"/>
  <c r="R2711" i="5"/>
  <c r="F2711" i="5"/>
  <c r="S2711" i="5"/>
  <c r="H2711" i="5"/>
  <c r="D2711" i="5"/>
  <c r="N2711" i="5" s="1"/>
  <c r="E2711" i="5"/>
  <c r="T2663" i="5"/>
  <c r="G2663" i="5"/>
  <c r="S2663" i="5"/>
  <c r="E2663" i="5"/>
  <c r="J2663" i="5"/>
  <c r="C2663" i="5"/>
  <c r="I2663" i="5"/>
  <c r="H2663" i="5"/>
  <c r="D2663" i="5"/>
  <c r="L2663" i="5" s="1"/>
  <c r="F2663" i="5"/>
  <c r="C2424" i="5"/>
  <c r="G2424" i="5"/>
  <c r="I2424" i="5"/>
  <c r="E2424" i="5"/>
  <c r="S2424" i="5"/>
  <c r="D2424" i="5"/>
  <c r="O2424" i="5" s="1"/>
  <c r="J2424" i="5"/>
  <c r="H2424" i="5"/>
  <c r="R2424" i="5"/>
  <c r="F2424" i="5"/>
  <c r="I1798" i="5"/>
  <c r="C1798" i="5"/>
  <c r="G1798" i="5"/>
  <c r="H1798" i="5"/>
  <c r="T1798" i="5"/>
  <c r="S1798" i="5"/>
  <c r="R1798" i="5"/>
  <c r="E1798" i="5"/>
  <c r="F1798" i="5"/>
  <c r="D1798" i="5"/>
  <c r="K1798" i="5" s="1"/>
  <c r="J1798" i="5"/>
  <c r="F1496" i="5"/>
  <c r="I1496" i="5"/>
  <c r="D1496" i="5"/>
  <c r="N1496" i="5" s="1"/>
  <c r="C1496" i="5"/>
  <c r="H1496" i="5"/>
  <c r="E1496" i="5"/>
  <c r="R1496" i="5"/>
  <c r="G1496" i="5"/>
  <c r="T1496" i="5"/>
  <c r="J1496" i="5"/>
  <c r="S1496" i="5"/>
  <c r="G2478" i="5"/>
  <c r="J2478" i="5"/>
  <c r="T2478" i="5"/>
  <c r="S2478" i="5"/>
  <c r="E2478" i="5"/>
  <c r="C2478" i="5"/>
  <c r="H2478" i="5"/>
  <c r="F2478" i="5"/>
  <c r="R2478" i="5"/>
  <c r="S2023" i="5"/>
  <c r="R2023" i="5"/>
  <c r="E2023" i="5"/>
  <c r="H2023" i="5"/>
  <c r="T2023" i="5"/>
  <c r="J2023" i="5"/>
  <c r="G2023" i="5"/>
  <c r="I2023" i="5"/>
  <c r="F2023" i="5"/>
  <c r="C2023" i="5"/>
  <c r="R1503" i="5"/>
  <c r="D1503" i="5"/>
  <c r="M1503" i="5" s="1"/>
  <c r="J1503" i="5"/>
  <c r="C1503" i="5"/>
  <c r="H1503" i="5"/>
  <c r="E1503" i="5"/>
  <c r="G1503" i="5"/>
  <c r="T1503" i="5"/>
  <c r="F1503" i="5"/>
  <c r="I1503" i="5"/>
  <c r="T3213" i="5"/>
  <c r="S3213" i="5"/>
  <c r="F3213" i="5"/>
  <c r="E3213" i="5"/>
  <c r="D3213" i="5"/>
  <c r="O3213" i="5" s="1"/>
  <c r="C3213" i="5"/>
  <c r="J3213" i="5"/>
  <c r="I3213" i="5"/>
  <c r="R3213" i="5"/>
  <c r="H2000" i="5"/>
  <c r="R2000" i="5"/>
  <c r="C2000" i="5"/>
  <c r="I2000" i="5"/>
  <c r="E2000" i="5"/>
  <c r="J2000" i="5"/>
  <c r="S2000" i="5"/>
  <c r="T2000" i="5"/>
  <c r="D2000" i="5"/>
  <c r="Q2000" i="5" s="1"/>
  <c r="G2000" i="5"/>
  <c r="F2000" i="5"/>
  <c r="G2552" i="5"/>
  <c r="J2552" i="5"/>
  <c r="C2552" i="5"/>
  <c r="H2552" i="5"/>
  <c r="I2552" i="5"/>
  <c r="T2552" i="5"/>
  <c r="D2552" i="5"/>
  <c r="O2552" i="5" s="1"/>
  <c r="R2552" i="5"/>
  <c r="F2552" i="5"/>
  <c r="S2552" i="5"/>
  <c r="C2288" i="5"/>
  <c r="R2288" i="5"/>
  <c r="G2288" i="5"/>
  <c r="I2288" i="5"/>
  <c r="T2288" i="5"/>
  <c r="D2288" i="5"/>
  <c r="K2288" i="5" s="1"/>
  <c r="J2288" i="5"/>
  <c r="F2288" i="5"/>
  <c r="S2288" i="5"/>
  <c r="H2288" i="5"/>
  <c r="C2007" i="5"/>
  <c r="J2007" i="5"/>
  <c r="T2007" i="5"/>
  <c r="G2007" i="5"/>
  <c r="H2007" i="5"/>
  <c r="E2007" i="5"/>
  <c r="S2007" i="5"/>
  <c r="D2007" i="5"/>
  <c r="N2007" i="5" s="1"/>
  <c r="F2007" i="5"/>
  <c r="R2007" i="5"/>
  <c r="R1480" i="5"/>
  <c r="I1480" i="5"/>
  <c r="E1480" i="5"/>
  <c r="G1480" i="5"/>
  <c r="S1480" i="5"/>
  <c r="T1480" i="5"/>
  <c r="J1480" i="5"/>
  <c r="D1480" i="5"/>
  <c r="K1480" i="5" s="1"/>
  <c r="H1480" i="5"/>
  <c r="C1480" i="5"/>
  <c r="G2494" i="5"/>
  <c r="J2494" i="5"/>
  <c r="T2494" i="5"/>
  <c r="S2494" i="5"/>
  <c r="I2494" i="5"/>
  <c r="D2494" i="5"/>
  <c r="O2494" i="5" s="1"/>
  <c r="C2494" i="5"/>
  <c r="R2494" i="5"/>
  <c r="H2494" i="5"/>
  <c r="F2494" i="5"/>
  <c r="F1974" i="5"/>
  <c r="R1974" i="5"/>
  <c r="T1974" i="5"/>
  <c r="I1974" i="5"/>
  <c r="D1974" i="5"/>
  <c r="M1974" i="5" s="1"/>
  <c r="C1974" i="5"/>
  <c r="S1974" i="5"/>
  <c r="J1974" i="5"/>
  <c r="G1974" i="5"/>
  <c r="S3773" i="5"/>
  <c r="E3773" i="5"/>
  <c r="R3773" i="5"/>
  <c r="D3773" i="5"/>
  <c r="K3773" i="5" s="1"/>
  <c r="I3773" i="5"/>
  <c r="H3773" i="5"/>
  <c r="G3773" i="5"/>
  <c r="F3773" i="5"/>
  <c r="T3773" i="5"/>
  <c r="C3773" i="5"/>
  <c r="F4591" i="5"/>
  <c r="T4591" i="5"/>
  <c r="D4591" i="5"/>
  <c r="P4591" i="5" s="1"/>
  <c r="S4591" i="5"/>
  <c r="R4591" i="5"/>
  <c r="C4591" i="5"/>
  <c r="J4591" i="5"/>
  <c r="I4591" i="5"/>
  <c r="G4591" i="5"/>
  <c r="J4181" i="5"/>
  <c r="I4181" i="5"/>
  <c r="H4181" i="5"/>
  <c r="G4181" i="5"/>
  <c r="F4181" i="5"/>
  <c r="C4181" i="5"/>
  <c r="T4181" i="5"/>
  <c r="G3828" i="5"/>
  <c r="J3828" i="5"/>
  <c r="F3828" i="5"/>
  <c r="I3828" i="5"/>
  <c r="E3828" i="5"/>
  <c r="H3828" i="5"/>
  <c r="T3828" i="5"/>
  <c r="D3828" i="5"/>
  <c r="M3828" i="5" s="1"/>
  <c r="C3828" i="5"/>
  <c r="E3364" i="5"/>
  <c r="D3364" i="5"/>
  <c r="Q3364" i="5" s="1"/>
  <c r="S3364" i="5"/>
  <c r="T3364" i="5"/>
  <c r="C3364" i="5"/>
  <c r="F3364" i="5"/>
  <c r="R3364" i="5"/>
  <c r="J3364" i="5"/>
  <c r="H3364" i="5"/>
  <c r="T3164" i="5"/>
  <c r="D3164" i="5"/>
  <c r="N3164" i="5" s="1"/>
  <c r="S3164" i="5"/>
  <c r="I3164" i="5"/>
  <c r="C3164" i="5"/>
  <c r="H3164" i="5"/>
  <c r="J3164" i="5"/>
  <c r="F3164" i="5"/>
  <c r="G2885" i="5"/>
  <c r="J2885" i="5"/>
  <c r="E2885" i="5"/>
  <c r="H2885" i="5"/>
  <c r="T2885" i="5"/>
  <c r="F2885" i="5"/>
  <c r="D2885" i="5"/>
  <c r="P2885" i="5" s="1"/>
  <c r="S2885" i="5"/>
  <c r="R2885" i="5"/>
  <c r="R2471" i="5"/>
  <c r="T2471" i="5"/>
  <c r="I2471" i="5"/>
  <c r="G2471" i="5"/>
  <c r="C2471" i="5"/>
  <c r="E2471" i="5"/>
  <c r="J2471" i="5"/>
  <c r="F2471" i="5"/>
  <c r="S2471" i="5"/>
  <c r="H2471" i="5"/>
  <c r="D2471" i="5"/>
  <c r="L2471" i="5" s="1"/>
  <c r="J1848" i="5"/>
  <c r="D1848" i="5"/>
  <c r="M1848" i="5" s="1"/>
  <c r="H1848" i="5"/>
  <c r="C1848" i="5"/>
  <c r="G1848" i="5"/>
  <c r="T1848" i="5"/>
  <c r="R1848" i="5"/>
  <c r="I1848" i="5"/>
  <c r="F1848" i="5"/>
  <c r="N1848" i="5"/>
  <c r="E1848" i="5"/>
  <c r="S1848" i="5"/>
  <c r="F1629" i="5"/>
  <c r="T1629" i="5"/>
  <c r="H1629" i="5"/>
  <c r="E1629" i="5"/>
  <c r="R1629" i="5"/>
  <c r="J1629" i="5"/>
  <c r="I1629" i="5"/>
  <c r="G1629" i="5"/>
  <c r="C1629" i="5"/>
  <c r="C1359" i="5"/>
  <c r="T1359" i="5"/>
  <c r="O1359" i="5"/>
  <c r="S1359" i="5"/>
  <c r="I1359" i="5"/>
  <c r="J1359" i="5"/>
  <c r="G1359" i="5"/>
  <c r="E1359" i="5"/>
  <c r="F1359" i="5"/>
  <c r="R1359" i="5"/>
  <c r="C2776" i="5"/>
  <c r="T2776" i="5"/>
  <c r="R2776" i="5"/>
  <c r="I2776" i="5"/>
  <c r="F2776" i="5"/>
  <c r="H2776" i="5"/>
  <c r="E2776" i="5"/>
  <c r="D2776" i="5"/>
  <c r="P2776" i="5" s="1"/>
  <c r="S2776" i="5"/>
  <c r="J2776" i="5"/>
  <c r="G2776" i="5"/>
  <c r="C2303" i="5"/>
  <c r="T2303" i="5"/>
  <c r="J2303" i="5"/>
  <c r="G2303" i="5"/>
  <c r="F2303" i="5"/>
  <c r="R2303" i="5"/>
  <c r="S2303" i="5"/>
  <c r="H2303" i="5"/>
  <c r="D2303" i="5"/>
  <c r="Q2303" i="5" s="1"/>
  <c r="I2303" i="5"/>
  <c r="S1861" i="5"/>
  <c r="R1861" i="5"/>
  <c r="F1861" i="5"/>
  <c r="G1861" i="5"/>
  <c r="T1861" i="5"/>
  <c r="I1861" i="5"/>
  <c r="H1861" i="5"/>
  <c r="E1861" i="5"/>
  <c r="C1861" i="5"/>
  <c r="C2541" i="5"/>
  <c r="J2541" i="5"/>
  <c r="I2541" i="5"/>
  <c r="T2541" i="5"/>
  <c r="E2541" i="5"/>
  <c r="H2541" i="5"/>
  <c r="G2541" i="5"/>
  <c r="F2541" i="5"/>
  <c r="S2541" i="5"/>
  <c r="E1959" i="5"/>
  <c r="H1959" i="5"/>
  <c r="D1959" i="5"/>
  <c r="P1959" i="5" s="1"/>
  <c r="R1959" i="5"/>
  <c r="I1959" i="5"/>
  <c r="F1959" i="5"/>
  <c r="S1959" i="5"/>
  <c r="C1959" i="5"/>
  <c r="G1959" i="5"/>
  <c r="T1959" i="5"/>
  <c r="J1959" i="5"/>
  <c r="G1657" i="5"/>
  <c r="E1657" i="5"/>
  <c r="R1657" i="5"/>
  <c r="D1657" i="5"/>
  <c r="L1657" i="5" s="1"/>
  <c r="J1657" i="5"/>
  <c r="S1657" i="5"/>
  <c r="I1657" i="5"/>
  <c r="H1657" i="5"/>
  <c r="T1657" i="5"/>
  <c r="C1657" i="5"/>
  <c r="F1657" i="5"/>
  <c r="J1477" i="5"/>
  <c r="S1477" i="5"/>
  <c r="H1477" i="5"/>
  <c r="C1477" i="5"/>
  <c r="G1477" i="5"/>
  <c r="E1477" i="5"/>
  <c r="D1477" i="5"/>
  <c r="K1477" i="5" s="1"/>
  <c r="R1477" i="5"/>
  <c r="F1477" i="5"/>
  <c r="F4981" i="5"/>
  <c r="I4981" i="5"/>
  <c r="E4981" i="5"/>
  <c r="G4981" i="5"/>
  <c r="T4981" i="5"/>
  <c r="D4981" i="5"/>
  <c r="Q4981" i="5" s="1"/>
  <c r="S4981" i="5"/>
  <c r="R4981" i="5"/>
  <c r="E4221" i="5"/>
  <c r="T4221" i="5"/>
  <c r="I4221" i="5"/>
  <c r="D4221" i="5"/>
  <c r="L4221" i="5" s="1"/>
  <c r="S4221" i="5"/>
  <c r="H4221" i="5"/>
  <c r="R4221" i="5"/>
  <c r="J3500" i="5"/>
  <c r="E3500" i="5"/>
  <c r="I3500" i="5"/>
  <c r="D3500" i="5"/>
  <c r="K3500" i="5" s="1"/>
  <c r="H3500" i="5"/>
  <c r="G3500" i="5"/>
  <c r="C3500" i="5"/>
  <c r="F3500" i="5"/>
  <c r="S2464" i="5"/>
  <c r="G2464" i="5"/>
  <c r="I2464" i="5"/>
  <c r="E2464" i="5"/>
  <c r="C2464" i="5"/>
  <c r="J2464" i="5"/>
  <c r="T2464" i="5"/>
  <c r="H2464" i="5"/>
  <c r="D2464" i="5"/>
  <c r="O2464" i="5" s="1"/>
  <c r="J1534" i="5"/>
  <c r="E1534" i="5"/>
  <c r="F1534" i="5"/>
  <c r="G1534" i="5"/>
  <c r="S1534" i="5"/>
  <c r="R1534" i="5"/>
  <c r="D1534" i="5"/>
  <c r="O1534" i="5" s="1"/>
  <c r="I1534" i="5"/>
  <c r="C1534" i="5"/>
  <c r="H1534" i="5"/>
  <c r="L30" i="5"/>
  <c r="N30" i="5"/>
  <c r="Q30" i="5"/>
  <c r="M30" i="5"/>
  <c r="P30" i="5"/>
  <c r="O30" i="5"/>
  <c r="K30" i="5"/>
  <c r="F3279" i="5"/>
  <c r="H3279" i="5"/>
  <c r="T3279" i="5"/>
  <c r="G3279" i="5"/>
  <c r="E3279" i="5"/>
  <c r="D3279" i="5"/>
  <c r="O3279" i="5" s="1"/>
  <c r="S3279" i="5"/>
  <c r="C3279" i="5"/>
  <c r="J3279" i="5"/>
  <c r="D2815" i="5"/>
  <c r="K2815" i="5" s="1"/>
  <c r="C2815" i="5"/>
  <c r="F2815" i="5"/>
  <c r="I2815" i="5"/>
  <c r="T2815" i="5"/>
  <c r="R2815" i="5"/>
  <c r="S2815" i="5"/>
  <c r="H2815" i="5"/>
  <c r="G2815" i="5"/>
  <c r="E2815" i="5"/>
  <c r="J2815" i="5"/>
  <c r="J2421" i="5"/>
  <c r="H2421" i="5"/>
  <c r="G2421" i="5"/>
  <c r="E2421" i="5"/>
  <c r="D2421" i="5"/>
  <c r="P2421" i="5" s="1"/>
  <c r="S2421" i="5"/>
  <c r="C2421" i="5"/>
  <c r="R2421" i="5"/>
  <c r="F2421" i="5"/>
  <c r="S2279" i="5"/>
  <c r="F2279" i="5"/>
  <c r="C2279" i="5"/>
  <c r="T2279" i="5"/>
  <c r="I2279" i="5"/>
  <c r="D2279" i="5"/>
  <c r="O2279" i="5" s="1"/>
  <c r="R2279" i="5"/>
  <c r="H2279" i="5"/>
  <c r="J2279" i="5"/>
  <c r="E2279" i="5"/>
  <c r="G2279" i="5"/>
  <c r="C1845" i="5"/>
  <c r="J1845" i="5"/>
  <c r="G1845" i="5"/>
  <c r="E1845" i="5"/>
  <c r="R1845" i="5"/>
  <c r="T1845" i="5"/>
  <c r="D1845" i="5"/>
  <c r="K1845" i="5" s="1"/>
  <c r="S1845" i="5"/>
  <c r="H1845" i="5"/>
  <c r="C1622" i="5"/>
  <c r="J1622" i="5"/>
  <c r="T1622" i="5"/>
  <c r="R1622" i="5"/>
  <c r="H1622" i="5"/>
  <c r="F1622" i="5"/>
  <c r="D1622" i="5"/>
  <c r="L1622" i="5" s="1"/>
  <c r="I1622" i="5"/>
  <c r="G1622" i="5"/>
  <c r="E1622" i="5"/>
  <c r="C2302" i="5"/>
  <c r="F2302" i="5"/>
  <c r="I2302" i="5"/>
  <c r="T2302" i="5"/>
  <c r="H2302" i="5"/>
  <c r="G2302" i="5"/>
  <c r="E2302" i="5"/>
  <c r="D2302" i="5"/>
  <c r="Q2302" i="5" s="1"/>
  <c r="S2302" i="5"/>
  <c r="R2302" i="5"/>
  <c r="I2832" i="5"/>
  <c r="F2832" i="5"/>
  <c r="S2832" i="5"/>
  <c r="T2832" i="5"/>
  <c r="J2832" i="5"/>
  <c r="H2832" i="5"/>
  <c r="E2832" i="5"/>
  <c r="R2832" i="5"/>
  <c r="G2832" i="5"/>
  <c r="D2832" i="5"/>
  <c r="K2832" i="5" s="1"/>
  <c r="C3420" i="5"/>
  <c r="E3420" i="5"/>
  <c r="R3420" i="5"/>
  <c r="D3420" i="5"/>
  <c r="P3420" i="5" s="1"/>
  <c r="J3420" i="5"/>
  <c r="I3420" i="5"/>
  <c r="H3420" i="5"/>
  <c r="F3420" i="5"/>
  <c r="R1951" i="5"/>
  <c r="F1951" i="5"/>
  <c r="I1951" i="5"/>
  <c r="D1951" i="5"/>
  <c r="O1951" i="5" s="1"/>
  <c r="H1951" i="5"/>
  <c r="E1951" i="5"/>
  <c r="S1951" i="5"/>
  <c r="T1951" i="5"/>
  <c r="J1951" i="5"/>
  <c r="G1951" i="5"/>
  <c r="R1551" i="5"/>
  <c r="D1551" i="5"/>
  <c r="N1551" i="5" s="1"/>
  <c r="H1551" i="5"/>
  <c r="F1551" i="5"/>
  <c r="S1551" i="5"/>
  <c r="T1551" i="5"/>
  <c r="I1551" i="5"/>
  <c r="G1551" i="5"/>
  <c r="E1551" i="5"/>
  <c r="E3068" i="5"/>
  <c r="T3068" i="5"/>
  <c r="D3068" i="5"/>
  <c r="N3068" i="5" s="1"/>
  <c r="I3068" i="5"/>
  <c r="S3068" i="5"/>
  <c r="H3068" i="5"/>
  <c r="C3068" i="5"/>
  <c r="R3068" i="5"/>
  <c r="F1720" i="5"/>
  <c r="R1720" i="5"/>
  <c r="C1720" i="5"/>
  <c r="E1720" i="5"/>
  <c r="I1720" i="5"/>
  <c r="D1720" i="5"/>
  <c r="P1720" i="5" s="1"/>
  <c r="S1720" i="5"/>
  <c r="G1720" i="5"/>
  <c r="T1720" i="5"/>
  <c r="H1720" i="5"/>
  <c r="L4665" i="5"/>
  <c r="P4385" i="5"/>
  <c r="P4369" i="5"/>
  <c r="O4273" i="5"/>
  <c r="P4986" i="5"/>
  <c r="N3978" i="5"/>
  <c r="P4643" i="5"/>
  <c r="L4291" i="5"/>
  <c r="P5020" i="5"/>
  <c r="L5020" i="5"/>
  <c r="M5012" i="5"/>
  <c r="P3740" i="5"/>
  <c r="O3740" i="5"/>
  <c r="L3740" i="5"/>
  <c r="M4277" i="5"/>
  <c r="Q4277" i="5"/>
  <c r="O4277" i="5"/>
  <c r="L4462" i="5"/>
  <c r="Q4462" i="5"/>
  <c r="M1734" i="5"/>
  <c r="P1734" i="5"/>
  <c r="P936" i="5"/>
  <c r="L936" i="5"/>
  <c r="M936" i="5"/>
  <c r="I33" i="10"/>
  <c r="P4889" i="5"/>
  <c r="P4873" i="5"/>
  <c r="L4825" i="5"/>
  <c r="P4777" i="5"/>
  <c r="P4721" i="5"/>
  <c r="P4665" i="5"/>
  <c r="P4273" i="5"/>
  <c r="P4009" i="5"/>
  <c r="P3521" i="5"/>
  <c r="N4970" i="5"/>
  <c r="O4946" i="5"/>
  <c r="P3698" i="5"/>
  <c r="P4443" i="5"/>
  <c r="P3547" i="5"/>
  <c r="D3531" i="5"/>
  <c r="M3531" i="5" s="1"/>
  <c r="O3107" i="5"/>
  <c r="K4764" i="5"/>
  <c r="P4636" i="5"/>
  <c r="L4548" i="5"/>
  <c r="D4444" i="5"/>
  <c r="O4444" i="5" s="1"/>
  <c r="I4172" i="5"/>
  <c r="F4172" i="5"/>
  <c r="J4036" i="5"/>
  <c r="H4036" i="5"/>
  <c r="I3780" i="5"/>
  <c r="I3364" i="5"/>
  <c r="G3068" i="5"/>
  <c r="J4981" i="5"/>
  <c r="N4693" i="5"/>
  <c r="L4693" i="5"/>
  <c r="F4221" i="5"/>
  <c r="R4181" i="5"/>
  <c r="M4021" i="5"/>
  <c r="L4021" i="5"/>
  <c r="J3773" i="5"/>
  <c r="M4478" i="5"/>
  <c r="L4478" i="5"/>
  <c r="K3023" i="5"/>
  <c r="L3023" i="5"/>
  <c r="Q3023" i="5"/>
  <c r="I2421" i="5"/>
  <c r="F1845" i="5"/>
  <c r="S1629" i="5"/>
  <c r="Q2158" i="5"/>
  <c r="M2158" i="5"/>
  <c r="T1534" i="5"/>
  <c r="K1230" i="5"/>
  <c r="N1230" i="5"/>
  <c r="R2663" i="5"/>
  <c r="D2023" i="5"/>
  <c r="P2023" i="5" s="1"/>
  <c r="J1551" i="5"/>
  <c r="O3113" i="5"/>
  <c r="I19" i="10"/>
  <c r="I25" i="10"/>
  <c r="P5065" i="5"/>
  <c r="J5025" i="5"/>
  <c r="F5025" i="5"/>
  <c r="P4857" i="5"/>
  <c r="T4801" i="5"/>
  <c r="J4801" i="5"/>
  <c r="P4705" i="5"/>
  <c r="Q4665" i="5"/>
  <c r="Q4433" i="5"/>
  <c r="Q4385" i="5"/>
  <c r="Q4369" i="5"/>
  <c r="R4257" i="5"/>
  <c r="F4185" i="5"/>
  <c r="N4105" i="5"/>
  <c r="I4033" i="5"/>
  <c r="I3569" i="5"/>
  <c r="T3569" i="5"/>
  <c r="R3313" i="5"/>
  <c r="F3313" i="5"/>
  <c r="P3249" i="5"/>
  <c r="Q4986" i="5"/>
  <c r="M4754" i="5"/>
  <c r="M4498" i="5"/>
  <c r="K3954" i="5"/>
  <c r="C4923" i="5"/>
  <c r="G4923" i="5"/>
  <c r="P4675" i="5"/>
  <c r="D4587" i="5"/>
  <c r="Q4587" i="5" s="1"/>
  <c r="R4587" i="5"/>
  <c r="M4443" i="5"/>
  <c r="H4275" i="5"/>
  <c r="E4275" i="5"/>
  <c r="H4219" i="5"/>
  <c r="E4219" i="5"/>
  <c r="P4075" i="5"/>
  <c r="G3651" i="5"/>
  <c r="H3611" i="5"/>
  <c r="E3611" i="5"/>
  <c r="N3603" i="5"/>
  <c r="M3587" i="5"/>
  <c r="T3531" i="5"/>
  <c r="C3051" i="5"/>
  <c r="Q3027" i="5"/>
  <c r="D2955" i="5"/>
  <c r="P2955" i="5" s="1"/>
  <c r="M5020" i="5"/>
  <c r="P5012" i="5"/>
  <c r="N5012" i="5"/>
  <c r="M4764" i="5"/>
  <c r="O4548" i="5"/>
  <c r="T4444" i="5"/>
  <c r="N4308" i="5"/>
  <c r="J4172" i="5"/>
  <c r="G4172" i="5"/>
  <c r="R4036" i="5"/>
  <c r="I4036" i="5"/>
  <c r="T3780" i="5"/>
  <c r="C4981" i="5"/>
  <c r="S4653" i="5"/>
  <c r="S4181" i="5"/>
  <c r="O4718" i="5"/>
  <c r="N4718" i="5"/>
  <c r="L4566" i="5"/>
  <c r="P4566" i="5"/>
  <c r="C4615" i="5"/>
  <c r="R3279" i="5"/>
  <c r="P2773" i="5"/>
  <c r="K2773" i="5"/>
  <c r="R2541" i="5"/>
  <c r="I1845" i="5"/>
  <c r="D1629" i="5"/>
  <c r="K1629" i="5" s="1"/>
  <c r="T1477" i="5"/>
  <c r="J2646" i="5"/>
  <c r="O4443" i="5"/>
  <c r="R5025" i="5"/>
  <c r="G5025" i="5"/>
  <c r="Q4953" i="5"/>
  <c r="Q4857" i="5"/>
  <c r="C4801" i="5"/>
  <c r="R4801" i="5"/>
  <c r="C4257" i="5"/>
  <c r="G4185" i="5"/>
  <c r="J4033" i="5"/>
  <c r="Q4009" i="5"/>
  <c r="N3777" i="5"/>
  <c r="K3753" i="5"/>
  <c r="P3641" i="5"/>
  <c r="E3569" i="5"/>
  <c r="P3393" i="5"/>
  <c r="H3313" i="5"/>
  <c r="G3313" i="5"/>
  <c r="K3217" i="5"/>
  <c r="P4906" i="5"/>
  <c r="P4594" i="5"/>
  <c r="P4130" i="5"/>
  <c r="N4002" i="5"/>
  <c r="P3906" i="5"/>
  <c r="K3890" i="5"/>
  <c r="K3482" i="5"/>
  <c r="L3402" i="5"/>
  <c r="K3210" i="5"/>
  <c r="N5083" i="5"/>
  <c r="J4923" i="5"/>
  <c r="H4923" i="5"/>
  <c r="M4675" i="5"/>
  <c r="L4659" i="5"/>
  <c r="P4651" i="5"/>
  <c r="T4587" i="5"/>
  <c r="N4443" i="5"/>
  <c r="I4275" i="5"/>
  <c r="F4275" i="5"/>
  <c r="I4219" i="5"/>
  <c r="F4219" i="5"/>
  <c r="M4115" i="5"/>
  <c r="H3651" i="5"/>
  <c r="I3611" i="5"/>
  <c r="F3611" i="5"/>
  <c r="K3539" i="5"/>
  <c r="H3531" i="5"/>
  <c r="E3531" i="5"/>
  <c r="P3363" i="5"/>
  <c r="K3323" i="5"/>
  <c r="S3051" i="5"/>
  <c r="H2955" i="5"/>
  <c r="T2955" i="5"/>
  <c r="Q5012" i="5"/>
  <c r="N4764" i="5"/>
  <c r="E4444" i="5"/>
  <c r="P4396" i="5"/>
  <c r="R4172" i="5"/>
  <c r="S4036" i="5"/>
  <c r="F3780" i="5"/>
  <c r="H3524" i="5"/>
  <c r="T3420" i="5"/>
  <c r="H4981" i="5"/>
  <c r="T4653" i="5"/>
  <c r="P4037" i="5"/>
  <c r="P4021" i="5"/>
  <c r="M4958" i="5"/>
  <c r="L4958" i="5"/>
  <c r="I4615" i="5"/>
  <c r="O4495" i="5"/>
  <c r="P4495" i="5"/>
  <c r="L4495" i="5"/>
  <c r="N4495" i="5"/>
  <c r="O3903" i="5"/>
  <c r="M3903" i="5"/>
  <c r="N3631" i="5"/>
  <c r="M3631" i="5"/>
  <c r="I3279" i="5"/>
  <c r="Q3239" i="5"/>
  <c r="L3239" i="5"/>
  <c r="D2541" i="5"/>
  <c r="P2541" i="5" s="1"/>
  <c r="J1861" i="5"/>
  <c r="I1477" i="5"/>
  <c r="M93" i="5"/>
  <c r="L2774" i="5"/>
  <c r="Q2774" i="5"/>
  <c r="J2711" i="5"/>
  <c r="C2832" i="5"/>
  <c r="I61" i="10"/>
  <c r="I23" i="10"/>
  <c r="C5025" i="5"/>
  <c r="H5025" i="5"/>
  <c r="K4993" i="5"/>
  <c r="N4889" i="5"/>
  <c r="N4857" i="5"/>
  <c r="D4801" i="5"/>
  <c r="O4801" i="5" s="1"/>
  <c r="O4777" i="5"/>
  <c r="S4257" i="5"/>
  <c r="H4185" i="5"/>
  <c r="N4161" i="5"/>
  <c r="R4033" i="5"/>
  <c r="M3873" i="5"/>
  <c r="M3649" i="5"/>
  <c r="H3569" i="5"/>
  <c r="F3569" i="5"/>
  <c r="J3313" i="5"/>
  <c r="I3313" i="5"/>
  <c r="M3177" i="5"/>
  <c r="M4986" i="5"/>
  <c r="Q5091" i="5"/>
  <c r="N5075" i="5"/>
  <c r="R4923" i="5"/>
  <c r="I4923" i="5"/>
  <c r="K4907" i="5"/>
  <c r="L4699" i="5"/>
  <c r="Q4595" i="5"/>
  <c r="E4587" i="5"/>
  <c r="J4275" i="5"/>
  <c r="J4219" i="5"/>
  <c r="I3651" i="5"/>
  <c r="J3611" i="5"/>
  <c r="G3611" i="5"/>
  <c r="I3531" i="5"/>
  <c r="F3531" i="5"/>
  <c r="L3515" i="5"/>
  <c r="P3475" i="5"/>
  <c r="P3419" i="5"/>
  <c r="M3371" i="5"/>
  <c r="F3051" i="5"/>
  <c r="D3051" i="5"/>
  <c r="K3051" i="5" s="1"/>
  <c r="I2955" i="5"/>
  <c r="E2955" i="5"/>
  <c r="P5076" i="5"/>
  <c r="N5020" i="5"/>
  <c r="L4860" i="5"/>
  <c r="I4444" i="5"/>
  <c r="F4444" i="5"/>
  <c r="P4308" i="5"/>
  <c r="C4172" i="5"/>
  <c r="D4036" i="5"/>
  <c r="N4036" i="5" s="1"/>
  <c r="J3524" i="5"/>
  <c r="T3500" i="5"/>
  <c r="G3420" i="5"/>
  <c r="P3252" i="5"/>
  <c r="N3252" i="5"/>
  <c r="M3252" i="5"/>
  <c r="R3164" i="5"/>
  <c r="O3156" i="5"/>
  <c r="N3156" i="5"/>
  <c r="J5037" i="5"/>
  <c r="R4909" i="5"/>
  <c r="P4869" i="5"/>
  <c r="M4349" i="5"/>
  <c r="P4349" i="5"/>
  <c r="M4069" i="5"/>
  <c r="Q4069" i="5"/>
  <c r="L4069" i="5"/>
  <c r="P4069" i="5"/>
  <c r="H3213" i="5"/>
  <c r="M3702" i="5"/>
  <c r="K3702" i="5"/>
  <c r="N3702" i="5"/>
  <c r="Q3702" i="5"/>
  <c r="L3702" i="5"/>
  <c r="Q3222" i="5"/>
  <c r="O3222" i="5"/>
  <c r="Q3455" i="5"/>
  <c r="P3455" i="5"/>
  <c r="I2885" i="5"/>
  <c r="T2813" i="5"/>
  <c r="D1861" i="5"/>
  <c r="O1861" i="5" s="1"/>
  <c r="S1622" i="5"/>
  <c r="T2424" i="5"/>
  <c r="E2288" i="5"/>
  <c r="M2008" i="5"/>
  <c r="N2008" i="5"/>
  <c r="Q2008" i="5"/>
  <c r="K5025" i="5"/>
  <c r="P5025" i="5"/>
  <c r="H4801" i="5"/>
  <c r="D4257" i="5"/>
  <c r="O4257" i="5" s="1"/>
  <c r="I4185" i="5"/>
  <c r="C4033" i="5"/>
  <c r="J3569" i="5"/>
  <c r="G3569" i="5"/>
  <c r="C3313" i="5"/>
  <c r="N3113" i="5"/>
  <c r="K4970" i="5"/>
  <c r="L4818" i="5"/>
  <c r="M4210" i="5"/>
  <c r="O4186" i="5"/>
  <c r="M3746" i="5"/>
  <c r="N3562" i="5"/>
  <c r="L3410" i="5"/>
  <c r="K4971" i="5"/>
  <c r="S4923" i="5"/>
  <c r="K4643" i="5"/>
  <c r="O4619" i="5"/>
  <c r="F4587" i="5"/>
  <c r="O4499" i="5"/>
  <c r="R4275" i="5"/>
  <c r="R4219" i="5"/>
  <c r="P4131" i="5"/>
  <c r="J3651" i="5"/>
  <c r="R3611" i="5"/>
  <c r="J3531" i="5"/>
  <c r="G3531" i="5"/>
  <c r="G3051" i="5"/>
  <c r="T3051" i="5"/>
  <c r="J2955" i="5"/>
  <c r="F2955" i="5"/>
  <c r="K5020" i="5"/>
  <c r="J4444" i="5"/>
  <c r="G4444" i="5"/>
  <c r="S4172" i="5"/>
  <c r="T4036" i="5"/>
  <c r="M3684" i="5"/>
  <c r="Q3684" i="5"/>
  <c r="P3684" i="5"/>
  <c r="S3420" i="5"/>
  <c r="E3164" i="5"/>
  <c r="F5037" i="5"/>
  <c r="E4909" i="5"/>
  <c r="J3901" i="5"/>
  <c r="K3309" i="5"/>
  <c r="N3309" i="5"/>
  <c r="G3213" i="5"/>
  <c r="C3149" i="5"/>
  <c r="K3061" i="5"/>
  <c r="P3061" i="5"/>
  <c r="P3702" i="5"/>
  <c r="C2885" i="5"/>
  <c r="Q2557" i="5"/>
  <c r="P2557" i="5"/>
  <c r="O2277" i="5"/>
  <c r="N2277" i="5"/>
  <c r="K2277" i="5"/>
  <c r="K861" i="5"/>
  <c r="N861" i="5"/>
  <c r="O861" i="5"/>
  <c r="P645" i="5"/>
  <c r="I2478" i="5"/>
  <c r="J2302" i="5"/>
  <c r="E1974" i="5"/>
  <c r="E2303" i="5"/>
  <c r="Q1343" i="5"/>
  <c r="K1343" i="5"/>
  <c r="N1343" i="5"/>
  <c r="P1343" i="5"/>
  <c r="M1343" i="5"/>
  <c r="Q935" i="5"/>
  <c r="N935" i="5"/>
  <c r="P935" i="5"/>
  <c r="M935" i="5"/>
  <c r="K4793" i="5"/>
  <c r="P4753" i="5"/>
  <c r="O4721" i="5"/>
  <c r="Q4321" i="5"/>
  <c r="G4257" i="5"/>
  <c r="L4225" i="5"/>
  <c r="L3985" i="5"/>
  <c r="Q3577" i="5"/>
  <c r="Q3561" i="5"/>
  <c r="Q4706" i="5"/>
  <c r="K4698" i="5"/>
  <c r="M3618" i="5"/>
  <c r="O5083" i="5"/>
  <c r="Q4755" i="5"/>
  <c r="N4635" i="5"/>
  <c r="N4427" i="5"/>
  <c r="Q4259" i="5"/>
  <c r="M4227" i="5"/>
  <c r="M4003" i="5"/>
  <c r="D3651" i="5"/>
  <c r="P3651" i="5" s="1"/>
  <c r="N3475" i="5"/>
  <c r="L3179" i="5"/>
  <c r="H3051" i="5"/>
  <c r="R2955" i="5"/>
  <c r="O5020" i="5"/>
  <c r="N4684" i="5"/>
  <c r="M4500" i="5"/>
  <c r="R4444" i="5"/>
  <c r="R3828" i="5"/>
  <c r="R3500" i="5"/>
  <c r="G3164" i="5"/>
  <c r="M5053" i="5"/>
  <c r="Q5053" i="5"/>
  <c r="H5037" i="5"/>
  <c r="G4909" i="5"/>
  <c r="G4221" i="5"/>
  <c r="D3901" i="5"/>
  <c r="Q3901" i="5" s="1"/>
  <c r="T3149" i="5"/>
  <c r="K4462" i="5"/>
  <c r="Q3999" i="5"/>
  <c r="O3999" i="5"/>
  <c r="N3999" i="5"/>
  <c r="L3999" i="5"/>
  <c r="C3607" i="5"/>
  <c r="K1949" i="5"/>
  <c r="M1949" i="5"/>
  <c r="L1829" i="5"/>
  <c r="N1829" i="5"/>
  <c r="L813" i="5"/>
  <c r="P813" i="5"/>
  <c r="D2478" i="5"/>
  <c r="P2478" i="5" s="1"/>
  <c r="H1974" i="5"/>
  <c r="L2936" i="5"/>
  <c r="O2936" i="5"/>
  <c r="H1359" i="5"/>
  <c r="E2552" i="5"/>
  <c r="R2464" i="5"/>
  <c r="N3292" i="5"/>
  <c r="L3276" i="5"/>
  <c r="M3100" i="5"/>
  <c r="M4829" i="5"/>
  <c r="K4381" i="5"/>
  <c r="N3981" i="5"/>
  <c r="N3973" i="5"/>
  <c r="Q3965" i="5"/>
  <c r="M3965" i="5"/>
  <c r="O3789" i="5"/>
  <c r="O3413" i="5"/>
  <c r="K3413" i="5"/>
  <c r="Q4671" i="5"/>
  <c r="P4671" i="5"/>
  <c r="Q2951" i="5"/>
  <c r="Q2165" i="5"/>
  <c r="M2165" i="5"/>
  <c r="N1725" i="5"/>
  <c r="M717" i="5"/>
  <c r="K605" i="5"/>
  <c r="N605" i="5"/>
  <c r="N141" i="5"/>
  <c r="M141" i="5"/>
  <c r="P1831" i="5"/>
  <c r="N1831" i="5"/>
  <c r="Q1679" i="5"/>
  <c r="M1679" i="5"/>
  <c r="P2072" i="5"/>
  <c r="Q2072" i="5"/>
  <c r="N2072" i="5"/>
  <c r="M2072" i="5"/>
  <c r="P3556" i="5"/>
  <c r="L3508" i="5"/>
  <c r="M3670" i="5"/>
  <c r="N3670" i="5"/>
  <c r="N4951" i="5"/>
  <c r="Q4839" i="5"/>
  <c r="K4839" i="5"/>
  <c r="M4695" i="5"/>
  <c r="Q4695" i="5"/>
  <c r="N2317" i="5"/>
  <c r="O2317" i="5"/>
  <c r="P2221" i="5"/>
  <c r="P2165" i="5"/>
  <c r="P357" i="5"/>
  <c r="M357" i="5"/>
  <c r="O2941" i="5"/>
  <c r="L2941" i="5"/>
  <c r="P2941" i="5"/>
  <c r="O2783" i="5"/>
  <c r="N2783" i="5"/>
  <c r="P2167" i="5"/>
  <c r="N2167" i="5"/>
  <c r="K2167" i="5"/>
  <c r="O623" i="5"/>
  <c r="K623" i="5"/>
  <c r="M383" i="5"/>
  <c r="O383" i="5"/>
  <c r="L383" i="5"/>
  <c r="L1008" i="5"/>
  <c r="M1008" i="5"/>
  <c r="K1233" i="5"/>
  <c r="O1233" i="5"/>
  <c r="K1169" i="5"/>
  <c r="L1169" i="5"/>
  <c r="O1169" i="5"/>
  <c r="K3412" i="5"/>
  <c r="P4669" i="5"/>
  <c r="P4381" i="5"/>
  <c r="L4381" i="5"/>
  <c r="K4229" i="5"/>
  <c r="L4189" i="5"/>
  <c r="N4077" i="5"/>
  <c r="K4518" i="5"/>
  <c r="P3670" i="5"/>
  <c r="K3110" i="5"/>
  <c r="O5079" i="5"/>
  <c r="O3511" i="5"/>
  <c r="Q3511" i="5"/>
  <c r="P2893" i="5"/>
  <c r="P2333" i="5"/>
  <c r="K2333" i="5"/>
  <c r="O1725" i="5"/>
  <c r="Q1725" i="5"/>
  <c r="P1725" i="5"/>
  <c r="L1725" i="5"/>
  <c r="P301" i="5"/>
  <c r="L301" i="5"/>
  <c r="N2814" i="5"/>
  <c r="M2814" i="5"/>
  <c r="Q1934" i="5"/>
  <c r="P1934" i="5"/>
  <c r="K1934" i="5"/>
  <c r="O1590" i="5"/>
  <c r="K1590" i="5"/>
  <c r="P1590" i="5"/>
  <c r="P622" i="5"/>
  <c r="L622" i="5"/>
  <c r="Q430" i="5"/>
  <c r="K430" i="5"/>
  <c r="N350" i="5"/>
  <c r="L350" i="5"/>
  <c r="P350" i="5"/>
  <c r="M350" i="5"/>
  <c r="N2640" i="5"/>
  <c r="Q2640" i="5"/>
  <c r="O2448" i="5"/>
  <c r="P2448" i="5"/>
  <c r="P1816" i="5"/>
  <c r="K1816" i="5"/>
  <c r="N1816" i="5"/>
  <c r="L3540" i="5"/>
  <c r="O3204" i="5"/>
  <c r="Q3877" i="5"/>
  <c r="L3877" i="5"/>
  <c r="P4382" i="5"/>
  <c r="K4334" i="5"/>
  <c r="O3286" i="5"/>
  <c r="K2733" i="5"/>
  <c r="L2733" i="5"/>
  <c r="L2333" i="5"/>
  <c r="K1853" i="5"/>
  <c r="Q1853" i="5"/>
  <c r="P1453" i="5"/>
  <c r="O1453" i="5"/>
  <c r="M1205" i="5"/>
  <c r="O1205" i="5"/>
  <c r="N1189" i="5"/>
  <c r="K437" i="5"/>
  <c r="P1687" i="5"/>
  <c r="L1687" i="5"/>
  <c r="O1447" i="5"/>
  <c r="N1447" i="5"/>
  <c r="K695" i="5"/>
  <c r="O695" i="5"/>
  <c r="O2104" i="5"/>
  <c r="K2104" i="5"/>
  <c r="L2040" i="5"/>
  <c r="O2040" i="5"/>
  <c r="N1872" i="5"/>
  <c r="K1872" i="5"/>
  <c r="L3860" i="5"/>
  <c r="L3732" i="5"/>
  <c r="O3412" i="5"/>
  <c r="M4325" i="5"/>
  <c r="N3845" i="5"/>
  <c r="L3845" i="5"/>
  <c r="N4574" i="5"/>
  <c r="O4574" i="5"/>
  <c r="O4166" i="5"/>
  <c r="K4166" i="5"/>
  <c r="Q3670" i="5"/>
  <c r="M4815" i="5"/>
  <c r="L4815" i="5"/>
  <c r="K2789" i="5"/>
  <c r="P2789" i="5"/>
  <c r="O2342" i="5"/>
  <c r="N2342" i="5"/>
  <c r="N454" i="5"/>
  <c r="P454" i="5"/>
  <c r="M454" i="5"/>
  <c r="Q2751" i="5"/>
  <c r="L2751" i="5"/>
  <c r="P2751" i="5"/>
  <c r="K2535" i="5"/>
  <c r="Q2535" i="5"/>
  <c r="K2343" i="5"/>
  <c r="O2343" i="5"/>
  <c r="O2175" i="5"/>
  <c r="N2175" i="5"/>
  <c r="P375" i="5"/>
  <c r="Q375" i="5"/>
  <c r="Q311" i="5"/>
  <c r="N311" i="5"/>
  <c r="K232" i="5"/>
  <c r="N232" i="5"/>
  <c r="P232" i="5"/>
  <c r="Q3292" i="5"/>
  <c r="O4229" i="5"/>
  <c r="M3973" i="5"/>
  <c r="K3134" i="5"/>
  <c r="Q4951" i="5"/>
  <c r="K4671" i="5"/>
  <c r="N3215" i="5"/>
  <c r="K3215" i="5"/>
  <c r="P2951" i="5"/>
  <c r="K2741" i="5"/>
  <c r="O2741" i="5"/>
  <c r="P2733" i="5"/>
  <c r="M1725" i="5"/>
  <c r="P1053" i="5"/>
  <c r="L1053" i="5"/>
  <c r="N1053" i="5"/>
  <c r="M1782" i="5"/>
  <c r="K1782" i="5"/>
  <c r="L1782" i="5"/>
  <c r="Q1782" i="5"/>
  <c r="P1159" i="5"/>
  <c r="K1159" i="5"/>
  <c r="M2640" i="5"/>
  <c r="M2624" i="5"/>
  <c r="L2336" i="5"/>
  <c r="Q2336" i="5"/>
  <c r="P2336" i="5"/>
  <c r="K2336" i="5"/>
  <c r="N2336" i="5"/>
  <c r="M305" i="5"/>
  <c r="Q305" i="5"/>
  <c r="L241" i="5"/>
  <c r="N241" i="5"/>
  <c r="L2002" i="5"/>
  <c r="P2002" i="5"/>
  <c r="N2002" i="5"/>
  <c r="M743" i="5"/>
  <c r="N743" i="5"/>
  <c r="Q743" i="5"/>
  <c r="O743" i="5"/>
  <c r="M1976" i="5"/>
  <c r="N1976" i="5"/>
  <c r="O1440" i="5"/>
  <c r="K1440" i="5"/>
  <c r="N352" i="5"/>
  <c r="L352" i="5"/>
  <c r="P352" i="5"/>
  <c r="L2562" i="5"/>
  <c r="O2562" i="5"/>
  <c r="N2426" i="5"/>
  <c r="P2426" i="5"/>
  <c r="K5006" i="5"/>
  <c r="K3830" i="5"/>
  <c r="K2903" i="5"/>
  <c r="P2637" i="5"/>
  <c r="O2637" i="5"/>
  <c r="O1198" i="5"/>
  <c r="M1198" i="5"/>
  <c r="P934" i="5"/>
  <c r="M934" i="5"/>
  <c r="N814" i="5"/>
  <c r="L814" i="5"/>
  <c r="O558" i="5"/>
  <c r="Q558" i="5"/>
  <c r="L558" i="5"/>
  <c r="M1767" i="5"/>
  <c r="L1767" i="5"/>
  <c r="L967" i="5"/>
  <c r="K967" i="5"/>
  <c r="O967" i="5"/>
  <c r="Q967" i="5"/>
  <c r="P967" i="5"/>
  <c r="Q703" i="5"/>
  <c r="K703" i="5"/>
  <c r="M703" i="5"/>
  <c r="P703" i="5"/>
  <c r="O703" i="5"/>
  <c r="O817" i="5"/>
  <c r="P817" i="5"/>
  <c r="K817" i="5"/>
  <c r="Q3782" i="5"/>
  <c r="O1573" i="5"/>
  <c r="N1573" i="5"/>
  <c r="P773" i="5"/>
  <c r="O773" i="5"/>
  <c r="O2766" i="5"/>
  <c r="K2766" i="5"/>
  <c r="Q1390" i="5"/>
  <c r="L1390" i="5"/>
  <c r="P1390" i="5"/>
  <c r="O654" i="5"/>
  <c r="Q654" i="5"/>
  <c r="N2575" i="5"/>
  <c r="K2575" i="5"/>
  <c r="O2575" i="5"/>
  <c r="K1855" i="5"/>
  <c r="N1855" i="5"/>
  <c r="P639" i="5"/>
  <c r="L639" i="5"/>
  <c r="O639" i="5"/>
  <c r="N1096" i="5"/>
  <c r="K1096" i="5"/>
  <c r="O1096" i="5"/>
  <c r="K744" i="5"/>
  <c r="N744" i="5"/>
  <c r="L576" i="5"/>
  <c r="P576" i="5"/>
  <c r="O520" i="5"/>
  <c r="K520" i="5"/>
  <c r="P456" i="5"/>
  <c r="N456" i="5"/>
  <c r="Q2441" i="5"/>
  <c r="M2441" i="5"/>
  <c r="P2441" i="5"/>
  <c r="K2029" i="5"/>
  <c r="K5" i="5"/>
  <c r="O5" i="5"/>
  <c r="K2574" i="5"/>
  <c r="Q2382" i="5"/>
  <c r="M2382" i="5"/>
  <c r="M710" i="5"/>
  <c r="Q710" i="5"/>
  <c r="O534" i="5"/>
  <c r="N534" i="5"/>
  <c r="N414" i="5"/>
  <c r="K414" i="5"/>
  <c r="K2567" i="5"/>
  <c r="O2567" i="5"/>
  <c r="M2103" i="5"/>
  <c r="M1983" i="5"/>
  <c r="K1903" i="5"/>
  <c r="Q1903" i="5"/>
  <c r="O1655" i="5"/>
  <c r="L1655" i="5"/>
  <c r="O1591" i="5"/>
  <c r="M1591" i="5"/>
  <c r="K1591" i="5"/>
  <c r="K1111" i="5"/>
  <c r="Q1111" i="5"/>
  <c r="L1111" i="5"/>
  <c r="O1111" i="5"/>
  <c r="K663" i="5"/>
  <c r="K31" i="5"/>
  <c r="Q31" i="5"/>
  <c r="Q6" i="5"/>
  <c r="P6" i="5"/>
  <c r="N6" i="5"/>
  <c r="P1712" i="5"/>
  <c r="L1712" i="5"/>
  <c r="Q1240" i="5"/>
  <c r="O1040" i="5"/>
  <c r="L1040" i="5"/>
  <c r="K1446" i="5"/>
  <c r="O1446" i="5"/>
  <c r="M1326" i="5"/>
  <c r="K1326" i="5"/>
  <c r="Q1326" i="5"/>
  <c r="P2607" i="5"/>
  <c r="P151" i="5"/>
  <c r="K151" i="5"/>
  <c r="N2768" i="5"/>
  <c r="O1272" i="5"/>
  <c r="L1272" i="5"/>
  <c r="M2353" i="5"/>
  <c r="Q2353" i="5"/>
  <c r="L2924" i="5"/>
  <c r="N2924" i="5"/>
  <c r="M1250" i="5"/>
  <c r="K1250" i="5"/>
  <c r="P1377" i="5"/>
  <c r="N1377" i="5"/>
  <c r="O1162" i="5"/>
  <c r="K1162" i="5"/>
  <c r="P961" i="5"/>
  <c r="N961" i="5"/>
  <c r="O975" i="5"/>
  <c r="K975" i="5"/>
  <c r="M1608" i="5"/>
  <c r="P1608" i="5"/>
  <c r="O1144" i="5"/>
  <c r="M1144" i="5"/>
  <c r="P1144" i="5"/>
  <c r="K2641" i="5"/>
  <c r="Q2641" i="5"/>
  <c r="N2641" i="5"/>
  <c r="L2641" i="5"/>
  <c r="P2641" i="5"/>
  <c r="O2641" i="5"/>
  <c r="L2009" i="5"/>
  <c r="M2009" i="5"/>
  <c r="Q2009" i="5"/>
  <c r="K1201" i="5"/>
  <c r="O1201" i="5"/>
  <c r="K697" i="5"/>
  <c r="O697" i="5"/>
  <c r="M1106" i="5"/>
  <c r="K1106" i="5"/>
  <c r="N2025" i="5"/>
  <c r="O2025" i="5"/>
  <c r="N1889" i="5"/>
  <c r="L1889" i="5"/>
  <c r="O1889" i="5"/>
  <c r="L785" i="5"/>
  <c r="K785" i="5"/>
  <c r="P785" i="5"/>
  <c r="N553" i="5"/>
  <c r="M553" i="5"/>
  <c r="Q553" i="5"/>
  <c r="N1986" i="5"/>
  <c r="M446" i="5"/>
  <c r="P736" i="5"/>
  <c r="K736" i="5"/>
  <c r="P2337" i="5"/>
  <c r="K2281" i="5"/>
  <c r="P2281" i="5"/>
  <c r="P1889" i="5"/>
  <c r="Q1193" i="5"/>
  <c r="K1193" i="5"/>
  <c r="L1193" i="5"/>
  <c r="P1193" i="5"/>
  <c r="L3020" i="5"/>
  <c r="P3020" i="5"/>
  <c r="N3020" i="5"/>
  <c r="K2650" i="5"/>
  <c r="O2650" i="5"/>
  <c r="N2650" i="5"/>
  <c r="L2322" i="5"/>
  <c r="P2322" i="5"/>
  <c r="M1778" i="5"/>
  <c r="Q1778" i="5"/>
  <c r="M1090" i="5"/>
  <c r="O1871" i="5"/>
  <c r="K1871" i="5"/>
  <c r="N1423" i="5"/>
  <c r="K1423" i="5"/>
  <c r="O111" i="5"/>
  <c r="Q1248" i="5"/>
  <c r="L1248" i="5"/>
  <c r="N1144" i="5"/>
  <c r="N2753" i="5"/>
  <c r="Q2753" i="5"/>
  <c r="L2753" i="5"/>
  <c r="P2753" i="5"/>
  <c r="P2321" i="5"/>
  <c r="L2321" i="5"/>
  <c r="O2321" i="5"/>
  <c r="P1209" i="5"/>
  <c r="Q1209" i="5"/>
  <c r="M2450" i="5"/>
  <c r="Q2450" i="5"/>
  <c r="M2242" i="5"/>
  <c r="Q2242" i="5"/>
  <c r="P1370" i="5"/>
  <c r="O1370" i="5"/>
  <c r="L914" i="5"/>
  <c r="M914" i="5"/>
  <c r="P2825" i="5"/>
  <c r="O2825" i="5"/>
  <c r="L2825" i="5"/>
  <c r="P1385" i="5"/>
  <c r="N1385" i="5"/>
  <c r="N657" i="5"/>
  <c r="K657" i="5"/>
  <c r="L657" i="5"/>
  <c r="P657" i="5"/>
  <c r="P2114" i="5"/>
  <c r="L2114" i="5"/>
  <c r="P1257" i="5"/>
  <c r="Q65" i="5"/>
  <c r="Q2634" i="5"/>
  <c r="M2634" i="5"/>
  <c r="L1858" i="5"/>
  <c r="N217" i="5"/>
  <c r="Q4810" i="5"/>
  <c r="L4810" i="5"/>
  <c r="K4810" i="5"/>
  <c r="M3786" i="5"/>
  <c r="P3786" i="5"/>
  <c r="N4999" i="5"/>
  <c r="K4999" i="5"/>
  <c r="L4079" i="5"/>
  <c r="Q4079" i="5"/>
  <c r="K4079" i="5"/>
  <c r="O4079" i="5"/>
  <c r="P4079" i="5"/>
  <c r="O3983" i="5"/>
  <c r="P3983" i="5"/>
  <c r="P3687" i="5"/>
  <c r="N3687" i="5"/>
  <c r="L3159" i="5"/>
  <c r="M3159" i="5"/>
  <c r="Q3159" i="5"/>
  <c r="O3159" i="5"/>
  <c r="K3159" i="5"/>
  <c r="N3159" i="5"/>
  <c r="K1821" i="5"/>
  <c r="N1821" i="5"/>
  <c r="P1821" i="5"/>
  <c r="Q1821" i="5"/>
  <c r="O1821" i="5"/>
  <c r="Q470" i="5"/>
  <c r="O470" i="5"/>
  <c r="P470" i="5"/>
  <c r="L3073" i="5"/>
  <c r="K3073" i="5"/>
  <c r="O3073" i="5"/>
  <c r="K4913" i="5"/>
  <c r="L4769" i="5"/>
  <c r="K4681" i="5"/>
  <c r="K4625" i="5"/>
  <c r="O4209" i="5"/>
  <c r="L3577" i="5"/>
  <c r="N3545" i="5"/>
  <c r="K3401" i="5"/>
  <c r="N3297" i="5"/>
  <c r="K3201" i="5"/>
  <c r="O3201" i="5"/>
  <c r="P4602" i="5"/>
  <c r="Q4995" i="5"/>
  <c r="L4379" i="5"/>
  <c r="Q4379" i="5"/>
  <c r="P4379" i="5"/>
  <c r="Q4371" i="5"/>
  <c r="K3627" i="5"/>
  <c r="M3627" i="5"/>
  <c r="O3411" i="5"/>
  <c r="Q3411" i="5"/>
  <c r="P3411" i="5"/>
  <c r="N3083" i="5"/>
  <c r="O3476" i="5"/>
  <c r="P3476" i="5"/>
  <c r="K3502" i="5"/>
  <c r="O3502" i="5"/>
  <c r="N4079" i="5"/>
  <c r="Q182" i="5"/>
  <c r="N182" i="5"/>
  <c r="M182" i="5"/>
  <c r="P182" i="5"/>
  <c r="P3073" i="5"/>
  <c r="K1743" i="5"/>
  <c r="N1743" i="5"/>
  <c r="Q4793" i="5"/>
  <c r="K4665" i="5"/>
  <c r="M4433" i="5"/>
  <c r="P4057" i="5"/>
  <c r="K3977" i="5"/>
  <c r="Q3609" i="5"/>
  <c r="M3553" i="5"/>
  <c r="K3177" i="5"/>
  <c r="P3153" i="5"/>
  <c r="P3137" i="5"/>
  <c r="P4946" i="5"/>
  <c r="L4946" i="5"/>
  <c r="O4930" i="5"/>
  <c r="M3938" i="5"/>
  <c r="O3938" i="5"/>
  <c r="K3938" i="5"/>
  <c r="M3738" i="5"/>
  <c r="O3738" i="5"/>
  <c r="M4779" i="5"/>
  <c r="N4779" i="5"/>
  <c r="M4707" i="5"/>
  <c r="N4707" i="5"/>
  <c r="Q4195" i="5"/>
  <c r="N4195" i="5"/>
  <c r="M3595" i="5"/>
  <c r="P3595" i="5"/>
  <c r="L3067" i="5"/>
  <c r="P3067" i="5"/>
  <c r="L5045" i="5"/>
  <c r="M4965" i="5"/>
  <c r="N4965" i="5"/>
  <c r="N3605" i="5"/>
  <c r="K3605" i="5"/>
  <c r="L3605" i="5"/>
  <c r="Q3605" i="5"/>
  <c r="P3605" i="5"/>
  <c r="L4455" i="5"/>
  <c r="P4455" i="5"/>
  <c r="Q4455" i="5"/>
  <c r="L4439" i="5"/>
  <c r="P4439" i="5"/>
  <c r="P3159" i="5"/>
  <c r="L2141" i="5"/>
  <c r="P2141" i="5"/>
  <c r="M2141" i="5"/>
  <c r="K2141" i="5"/>
  <c r="M1429" i="5"/>
  <c r="O1429" i="5"/>
  <c r="M1109" i="5"/>
  <c r="P1109" i="5"/>
  <c r="K2486" i="5"/>
  <c r="N2486" i="5"/>
  <c r="M2326" i="5"/>
  <c r="N2326" i="5"/>
  <c r="P2326" i="5"/>
  <c r="Q526" i="5"/>
  <c r="M526" i="5"/>
  <c r="M2879" i="5"/>
  <c r="P2879" i="5"/>
  <c r="O4420" i="5"/>
  <c r="Q4420" i="5"/>
  <c r="N3788" i="5"/>
  <c r="M3788" i="5"/>
  <c r="K3788" i="5"/>
  <c r="O3788" i="5"/>
  <c r="Q4683" i="5"/>
  <c r="L3451" i="5"/>
  <c r="P3451" i="5"/>
  <c r="O3451" i="5"/>
  <c r="K4644" i="5"/>
  <c r="N4644" i="5"/>
  <c r="M4420" i="5"/>
  <c r="O3604" i="5"/>
  <c r="P3604" i="5"/>
  <c r="Q3861" i="5"/>
  <c r="L4607" i="5"/>
  <c r="Q4607" i="5"/>
  <c r="M3391" i="5"/>
  <c r="P3391" i="5"/>
  <c r="K3391" i="5"/>
  <c r="O2549" i="5"/>
  <c r="N2549" i="5"/>
  <c r="K2549" i="5"/>
  <c r="N2045" i="5"/>
  <c r="Q2045" i="5"/>
  <c r="M2045" i="5"/>
  <c r="P2045" i="5"/>
  <c r="L2045" i="5"/>
  <c r="O2045" i="5"/>
  <c r="M1445" i="5"/>
  <c r="K1445" i="5"/>
  <c r="O1445" i="5"/>
  <c r="P397" i="5"/>
  <c r="K397" i="5"/>
  <c r="N397" i="5"/>
  <c r="K2782" i="5"/>
  <c r="O2782" i="5"/>
  <c r="O2678" i="5"/>
  <c r="K2678" i="5"/>
  <c r="O2062" i="5"/>
  <c r="P2062" i="5"/>
  <c r="L2062" i="5"/>
  <c r="M1446" i="5"/>
  <c r="P1446" i="5"/>
  <c r="N1446" i="5"/>
  <c r="Q3073" i="5"/>
  <c r="M4875" i="5"/>
  <c r="K4875" i="5"/>
  <c r="N4753" i="5"/>
  <c r="P4657" i="5"/>
  <c r="M4657" i="5"/>
  <c r="M4553" i="5"/>
  <c r="M4417" i="5"/>
  <c r="O4217" i="5"/>
  <c r="N4209" i="5"/>
  <c r="P3913" i="5"/>
  <c r="L3665" i="5"/>
  <c r="M3249" i="5"/>
  <c r="L3201" i="5"/>
  <c r="N3193" i="5"/>
  <c r="M4706" i="5"/>
  <c r="P4666" i="5"/>
  <c r="O4666" i="5"/>
  <c r="K4642" i="5"/>
  <c r="L4642" i="5"/>
  <c r="P3938" i="5"/>
  <c r="O3626" i="5"/>
  <c r="Q3626" i="5"/>
  <c r="L3626" i="5"/>
  <c r="P3626" i="5"/>
  <c r="O3202" i="5"/>
  <c r="N3202" i="5"/>
  <c r="K3178" i="5"/>
  <c r="L3178" i="5"/>
  <c r="P4779" i="5"/>
  <c r="Q4707" i="5"/>
  <c r="M4491" i="5"/>
  <c r="O4435" i="5"/>
  <c r="P4291" i="5"/>
  <c r="O3299" i="5"/>
  <c r="P3299" i="5"/>
  <c r="O3195" i="5"/>
  <c r="K3195" i="5"/>
  <c r="L3163" i="5"/>
  <c r="N3163" i="5"/>
  <c r="P3163" i="5"/>
  <c r="Q4740" i="5"/>
  <c r="M4740" i="5"/>
  <c r="M4300" i="5"/>
  <c r="N4300" i="5"/>
  <c r="P4300" i="5"/>
  <c r="Q4300" i="5"/>
  <c r="O4300" i="5"/>
  <c r="P3324" i="5"/>
  <c r="M3324" i="5"/>
  <c r="N4741" i="5"/>
  <c r="K4741" i="5"/>
  <c r="M4741" i="5"/>
  <c r="O4741" i="5"/>
  <c r="O4077" i="5"/>
  <c r="K3341" i="5"/>
  <c r="P3341" i="5"/>
  <c r="M3301" i="5"/>
  <c r="Q3301" i="5"/>
  <c r="L3301" i="5"/>
  <c r="P3301" i="5"/>
  <c r="O3750" i="5"/>
  <c r="K3750" i="5"/>
  <c r="Q3750" i="5"/>
  <c r="L3750" i="5"/>
  <c r="P3750" i="5"/>
  <c r="N1885" i="5"/>
  <c r="P1885" i="5"/>
  <c r="M1885" i="5"/>
  <c r="Q1885" i="5"/>
  <c r="O1885" i="5"/>
  <c r="M1333" i="5"/>
  <c r="K1333" i="5"/>
  <c r="O1333" i="5"/>
  <c r="O517" i="5"/>
  <c r="M517" i="5"/>
  <c r="Q517" i="5"/>
  <c r="L517" i="5"/>
  <c r="L453" i="5"/>
  <c r="N453" i="5"/>
  <c r="K453" i="5"/>
  <c r="M453" i="5"/>
  <c r="L855" i="5"/>
  <c r="M855" i="5"/>
  <c r="P2536" i="5"/>
  <c r="M2536" i="5"/>
  <c r="L2536" i="5"/>
  <c r="K832" i="5"/>
  <c r="L832" i="5"/>
  <c r="P832" i="5"/>
  <c r="O696" i="5"/>
  <c r="M696" i="5"/>
  <c r="L696" i="5"/>
  <c r="O4506" i="5"/>
  <c r="Q4506" i="5"/>
  <c r="M4506" i="5"/>
  <c r="Q4209" i="5"/>
  <c r="N3809" i="5"/>
  <c r="P3593" i="5"/>
  <c r="M3097" i="5"/>
  <c r="Q3097" i="5"/>
  <c r="P3097" i="5"/>
  <c r="N5081" i="5"/>
  <c r="P4481" i="5"/>
  <c r="P4465" i="5"/>
  <c r="P4289" i="5"/>
  <c r="P4217" i="5"/>
  <c r="M3977" i="5"/>
  <c r="N3577" i="5"/>
  <c r="Q3193" i="5"/>
  <c r="Q3113" i="5"/>
  <c r="P3113" i="5"/>
  <c r="Q5050" i="5"/>
  <c r="O5050" i="5"/>
  <c r="N5002" i="5"/>
  <c r="Q5002" i="5"/>
  <c r="P5002" i="5"/>
  <c r="M4538" i="5"/>
  <c r="O4538" i="5"/>
  <c r="O4434" i="5"/>
  <c r="Q4434" i="5"/>
  <c r="P3994" i="5"/>
  <c r="K3994" i="5"/>
  <c r="P3914" i="5"/>
  <c r="L3914" i="5"/>
  <c r="O3786" i="5"/>
  <c r="P3658" i="5"/>
  <c r="O3122" i="5"/>
  <c r="M3122" i="5"/>
  <c r="P4875" i="5"/>
  <c r="M4331" i="5"/>
  <c r="Q4331" i="5"/>
  <c r="P4331" i="5"/>
  <c r="O3739" i="5"/>
  <c r="P3699" i="5"/>
  <c r="O3699" i="5"/>
  <c r="Q3451" i="5"/>
  <c r="P4988" i="5"/>
  <c r="N4988" i="5"/>
  <c r="K4092" i="5"/>
  <c r="L3812" i="5"/>
  <c r="P3812" i="5"/>
  <c r="M3812" i="5"/>
  <c r="L3444" i="5"/>
  <c r="P3444" i="5"/>
  <c r="M3444" i="5"/>
  <c r="N4342" i="5"/>
  <c r="Q4342" i="5"/>
  <c r="L4511" i="5"/>
  <c r="K4511" i="5"/>
  <c r="N4511" i="5"/>
  <c r="M4511" i="5"/>
  <c r="P4511" i="5"/>
  <c r="O4511" i="5"/>
  <c r="N3695" i="5"/>
  <c r="M3695" i="5"/>
  <c r="L3695" i="5"/>
  <c r="K2613" i="5"/>
  <c r="P2613" i="5"/>
  <c r="M2613" i="5"/>
  <c r="O2613" i="5"/>
  <c r="O2061" i="5"/>
  <c r="L2061" i="5"/>
  <c r="O1597" i="5"/>
  <c r="N1597" i="5"/>
  <c r="K1597" i="5"/>
  <c r="L2422" i="5"/>
  <c r="P2422" i="5"/>
  <c r="Q2422" i="5"/>
  <c r="N262" i="5"/>
  <c r="P262" i="5"/>
  <c r="P2888" i="5"/>
  <c r="L2888" i="5"/>
  <c r="P888" i="5"/>
  <c r="L888" i="5"/>
  <c r="O5106" i="5"/>
  <c r="L5106" i="5"/>
  <c r="Q3170" i="5"/>
  <c r="P3170" i="5"/>
  <c r="K4307" i="5"/>
  <c r="N4307" i="5"/>
  <c r="I52" i="10"/>
  <c r="I59" i="9"/>
  <c r="O4977" i="5"/>
  <c r="P4433" i="5"/>
  <c r="P4337" i="5"/>
  <c r="P4321" i="5"/>
  <c r="L3913" i="5"/>
  <c r="M3881" i="5"/>
  <c r="K3577" i="5"/>
  <c r="Q3529" i="5"/>
  <c r="N3201" i="5"/>
  <c r="N4754" i="5"/>
  <c r="P4682" i="5"/>
  <c r="L4682" i="5"/>
  <c r="M4618" i="5"/>
  <c r="O4618" i="5"/>
  <c r="K4602" i="5"/>
  <c r="O4474" i="5"/>
  <c r="Q4474" i="5"/>
  <c r="N3994" i="5"/>
  <c r="N3946" i="5"/>
  <c r="M3946" i="5"/>
  <c r="O3778" i="5"/>
  <c r="M3778" i="5"/>
  <c r="Q3778" i="5"/>
  <c r="L3778" i="5"/>
  <c r="M3730" i="5"/>
  <c r="K3730" i="5"/>
  <c r="O5043" i="5"/>
  <c r="N5043" i="5"/>
  <c r="L5043" i="5"/>
  <c r="L4883" i="5"/>
  <c r="N3219" i="5"/>
  <c r="K3219" i="5"/>
  <c r="O3219" i="5"/>
  <c r="K3003" i="5"/>
  <c r="Q3003" i="5"/>
  <c r="O4988" i="5"/>
  <c r="P3652" i="5"/>
  <c r="M3861" i="5"/>
  <c r="P3805" i="5"/>
  <c r="K3805" i="5"/>
  <c r="M3805" i="5"/>
  <c r="L3565" i="5"/>
  <c r="Q3565" i="5"/>
  <c r="K3485" i="5"/>
  <c r="O3485" i="5"/>
  <c r="M4414" i="5"/>
  <c r="O4414" i="5"/>
  <c r="O5111" i="5"/>
  <c r="N5111" i="5"/>
  <c r="L5111" i="5"/>
  <c r="L4879" i="5"/>
  <c r="P4879" i="5"/>
  <c r="M4879" i="5"/>
  <c r="M3095" i="5"/>
  <c r="L3095" i="5"/>
  <c r="K3095" i="5"/>
  <c r="O3095" i="5"/>
  <c r="P3095" i="5"/>
  <c r="N3095" i="5"/>
  <c r="Q3095" i="5"/>
  <c r="O3079" i="5"/>
  <c r="K3079" i="5"/>
  <c r="O1637" i="5"/>
  <c r="K1637" i="5"/>
  <c r="Q957" i="5"/>
  <c r="N957" i="5"/>
  <c r="M957" i="5"/>
  <c r="K470" i="5"/>
  <c r="O2543" i="5"/>
  <c r="P2543" i="5"/>
  <c r="O1367" i="5"/>
  <c r="K1367" i="5"/>
  <c r="N5114" i="5"/>
  <c r="P3465" i="5"/>
  <c r="Q4522" i="5"/>
  <c r="M4522" i="5"/>
  <c r="P4522" i="5"/>
  <c r="K4522" i="5"/>
  <c r="M3818" i="5"/>
  <c r="L3435" i="5"/>
  <c r="P3435" i="5"/>
  <c r="I63" i="10"/>
  <c r="I54" i="9"/>
  <c r="I35" i="9"/>
  <c r="I55" i="10"/>
  <c r="I16" i="10"/>
  <c r="I22" i="9"/>
  <c r="I24" i="10"/>
  <c r="I37" i="10"/>
  <c r="Q5025" i="5"/>
  <c r="Q4993" i="5"/>
  <c r="M4953" i="5"/>
  <c r="N4793" i="5"/>
  <c r="O4769" i="5"/>
  <c r="P4745" i="5"/>
  <c r="P4353" i="5"/>
  <c r="Q4273" i="5"/>
  <c r="Q4241" i="5"/>
  <c r="N4057" i="5"/>
  <c r="Q4025" i="5"/>
  <c r="N3721" i="5"/>
  <c r="P3561" i="5"/>
  <c r="M3385" i="5"/>
  <c r="K3329" i="5"/>
  <c r="O3209" i="5"/>
  <c r="P3201" i="5"/>
  <c r="M3201" i="5"/>
  <c r="Q5082" i="5"/>
  <c r="N5082" i="5"/>
  <c r="L5082" i="5"/>
  <c r="K4946" i="5"/>
  <c r="N4914" i="5"/>
  <c r="P4914" i="5"/>
  <c r="P4618" i="5"/>
  <c r="L4618" i="5"/>
  <c r="O4602" i="5"/>
  <c r="L4586" i="5"/>
  <c r="Q4586" i="5"/>
  <c r="P4586" i="5"/>
  <c r="N4522" i="5"/>
  <c r="M4146" i="5"/>
  <c r="Q4146" i="5"/>
  <c r="L4130" i="5"/>
  <c r="P3778" i="5"/>
  <c r="M3666" i="5"/>
  <c r="N3666" i="5"/>
  <c r="P3666" i="5"/>
  <c r="P3338" i="5"/>
  <c r="Q3338" i="5"/>
  <c r="P5083" i="5"/>
  <c r="K5083" i="5"/>
  <c r="N4355" i="5"/>
  <c r="Q4355" i="5"/>
  <c r="P4355" i="5"/>
  <c r="K4139" i="5"/>
  <c r="N4139" i="5"/>
  <c r="P4083" i="5"/>
  <c r="P4059" i="5"/>
  <c r="O4027" i="5"/>
  <c r="O3891" i="5"/>
  <c r="L3891" i="5"/>
  <c r="K3891" i="5"/>
  <c r="K3411" i="5"/>
  <c r="Q3572" i="5"/>
  <c r="O3572" i="5"/>
  <c r="M3572" i="5"/>
  <c r="L3572" i="5"/>
  <c r="P3572" i="5"/>
  <c r="L4733" i="5"/>
  <c r="K4733" i="5"/>
  <c r="O4733" i="5"/>
  <c r="N4733" i="5"/>
  <c r="Q4733" i="5"/>
  <c r="P4733" i="5"/>
  <c r="P4782" i="5"/>
  <c r="K4782" i="5"/>
  <c r="K3278" i="5"/>
  <c r="P3278" i="5"/>
  <c r="O3278" i="5"/>
  <c r="O1781" i="5"/>
  <c r="Q1781" i="5"/>
  <c r="N1781" i="5"/>
  <c r="L1781" i="5"/>
  <c r="K1781" i="5"/>
  <c r="M1117" i="5"/>
  <c r="Q1117" i="5"/>
  <c r="N989" i="5"/>
  <c r="O989" i="5"/>
  <c r="M973" i="5"/>
  <c r="Q973" i="5"/>
  <c r="N973" i="5"/>
  <c r="L925" i="5"/>
  <c r="M925" i="5"/>
  <c r="P925" i="5"/>
  <c r="Q925" i="5"/>
  <c r="Q581" i="5"/>
  <c r="N1174" i="5"/>
  <c r="O1174" i="5"/>
  <c r="O718" i="5"/>
  <c r="K718" i="5"/>
  <c r="Q718" i="5"/>
  <c r="L718" i="5"/>
  <c r="N718" i="5"/>
  <c r="K342" i="5"/>
  <c r="Q342" i="5"/>
  <c r="P342" i="5"/>
  <c r="O326" i="5"/>
  <c r="P2695" i="5"/>
  <c r="O2695" i="5"/>
  <c r="O4986" i="5"/>
  <c r="K4986" i="5"/>
  <c r="Q4970" i="5"/>
  <c r="K3810" i="5"/>
  <c r="K3746" i="5"/>
  <c r="O4531" i="5"/>
  <c r="P3955" i="5"/>
  <c r="O3923" i="5"/>
  <c r="K3363" i="5"/>
  <c r="K4916" i="5"/>
  <c r="Q4860" i="5"/>
  <c r="O4684" i="5"/>
  <c r="P3908" i="5"/>
  <c r="N3764" i="5"/>
  <c r="Q3764" i="5"/>
  <c r="O3748" i="5"/>
  <c r="M3748" i="5"/>
  <c r="O3124" i="5"/>
  <c r="K3124" i="5"/>
  <c r="N3124" i="5"/>
  <c r="M3124" i="5"/>
  <c r="P4517" i="5"/>
  <c r="N4517" i="5"/>
  <c r="Q4461" i="5"/>
  <c r="P4461" i="5"/>
  <c r="O4461" i="5"/>
  <c r="M4125" i="5"/>
  <c r="K4125" i="5"/>
  <c r="N4005" i="5"/>
  <c r="Q4005" i="5"/>
  <c r="N3573" i="5"/>
  <c r="P3573" i="5"/>
  <c r="L3573" i="5"/>
  <c r="O3533" i="5"/>
  <c r="Q3533" i="5"/>
  <c r="O3237" i="5"/>
  <c r="P3237" i="5"/>
  <c r="O3814" i="5"/>
  <c r="K3814" i="5"/>
  <c r="O3654" i="5"/>
  <c r="Q3654" i="5"/>
  <c r="K4247" i="5"/>
  <c r="O4247" i="5"/>
  <c r="M4247" i="5"/>
  <c r="Q4207" i="5"/>
  <c r="O4207" i="5"/>
  <c r="P4207" i="5"/>
  <c r="L3727" i="5"/>
  <c r="O3575" i="5"/>
  <c r="Q3575" i="5"/>
  <c r="Q2605" i="5"/>
  <c r="M2605" i="5"/>
  <c r="P1205" i="5"/>
  <c r="K1165" i="5"/>
  <c r="M1165" i="5"/>
  <c r="O1165" i="5"/>
  <c r="K997" i="5"/>
  <c r="P997" i="5"/>
  <c r="K701" i="5"/>
  <c r="O701" i="5"/>
  <c r="L2822" i="5"/>
  <c r="P2822" i="5"/>
  <c r="M2822" i="5"/>
  <c r="P2086" i="5"/>
  <c r="M2086" i="5"/>
  <c r="P2070" i="5"/>
  <c r="L2070" i="5"/>
  <c r="K2070" i="5"/>
  <c r="O2847" i="5"/>
  <c r="N2847" i="5"/>
  <c r="O1199" i="5"/>
  <c r="N1199" i="5"/>
  <c r="P1199" i="5"/>
  <c r="L999" i="5"/>
  <c r="K999" i="5"/>
  <c r="P783" i="5"/>
  <c r="O783" i="5"/>
  <c r="M1768" i="5"/>
  <c r="N1768" i="5"/>
  <c r="Q1768" i="5"/>
  <c r="L1432" i="5"/>
  <c r="M1432" i="5"/>
  <c r="K1432" i="5"/>
  <c r="O1432" i="5"/>
  <c r="N1432" i="5"/>
  <c r="Q1432" i="5"/>
  <c r="P1432" i="5"/>
  <c r="L4274" i="5"/>
  <c r="K3794" i="5"/>
  <c r="K4987" i="5"/>
  <c r="Q4531" i="5"/>
  <c r="L4443" i="5"/>
  <c r="K3027" i="5"/>
  <c r="M2939" i="5"/>
  <c r="P4716" i="5"/>
  <c r="Q4580" i="5"/>
  <c r="M4580" i="5"/>
  <c r="Q4396" i="5"/>
  <c r="M4164" i="5"/>
  <c r="P3748" i="5"/>
  <c r="L3748" i="5"/>
  <c r="N4925" i="5"/>
  <c r="K4925" i="5"/>
  <c r="N4237" i="5"/>
  <c r="P4237" i="5"/>
  <c r="K4069" i="5"/>
  <c r="O4069" i="5"/>
  <c r="N4069" i="5"/>
  <c r="P3589" i="5"/>
  <c r="Q3573" i="5"/>
  <c r="O3445" i="5"/>
  <c r="M3445" i="5"/>
  <c r="Q3165" i="5"/>
  <c r="Q4630" i="5"/>
  <c r="P3814" i="5"/>
  <c r="P3654" i="5"/>
  <c r="N4303" i="5"/>
  <c r="P4303" i="5"/>
  <c r="K4303" i="5"/>
  <c r="O4303" i="5"/>
  <c r="P3519" i="5"/>
  <c r="O1789" i="5"/>
  <c r="N1789" i="5"/>
  <c r="O1693" i="5"/>
  <c r="K1693" i="5"/>
  <c r="O1653" i="5"/>
  <c r="P1653" i="5"/>
  <c r="O1197" i="5"/>
  <c r="N1197" i="5"/>
  <c r="Q893" i="5"/>
  <c r="N893" i="5"/>
  <c r="M893" i="5"/>
  <c r="P893" i="5"/>
  <c r="O3036" i="5"/>
  <c r="P3036" i="5"/>
  <c r="L3036" i="5"/>
  <c r="M614" i="5"/>
  <c r="L614" i="5"/>
  <c r="O518" i="5"/>
  <c r="K518" i="5"/>
  <c r="P823" i="5"/>
  <c r="N823" i="5"/>
  <c r="O823" i="5"/>
  <c r="Q192" i="5"/>
  <c r="L192" i="5"/>
  <c r="M192" i="5"/>
  <c r="P192" i="5"/>
  <c r="L4186" i="5"/>
  <c r="K3242" i="5"/>
  <c r="P4451" i="5"/>
  <c r="N3667" i="5"/>
  <c r="P3227" i="5"/>
  <c r="Q4548" i="5"/>
  <c r="M4548" i="5"/>
  <c r="M4396" i="5"/>
  <c r="N4004" i="5"/>
  <c r="Q4597" i="5"/>
  <c r="O4597" i="5"/>
  <c r="Q4253" i="5"/>
  <c r="O4253" i="5"/>
  <c r="L3797" i="5"/>
  <c r="N3797" i="5"/>
  <c r="O3309" i="5"/>
  <c r="M3309" i="5"/>
  <c r="Q3309" i="5"/>
  <c r="L3309" i="5"/>
  <c r="P3309" i="5"/>
  <c r="Q4750" i="5"/>
  <c r="K4750" i="5"/>
  <c r="P4742" i="5"/>
  <c r="N4742" i="5"/>
  <c r="Q4742" i="5"/>
  <c r="L4742" i="5"/>
  <c r="L3086" i="5"/>
  <c r="Q3086" i="5"/>
  <c r="K3086" i="5"/>
  <c r="O4647" i="5"/>
  <c r="K4647" i="5"/>
  <c r="P4247" i="5"/>
  <c r="L3887" i="5"/>
  <c r="K3887" i="5"/>
  <c r="O2975" i="5"/>
  <c r="Q2975" i="5"/>
  <c r="P2493" i="5"/>
  <c r="K2493" i="5"/>
  <c r="K1413" i="5"/>
  <c r="O1413" i="5"/>
  <c r="M477" i="5"/>
  <c r="N477" i="5"/>
  <c r="M461" i="5"/>
  <c r="Q461" i="5"/>
  <c r="K534" i="5"/>
  <c r="M534" i="5"/>
  <c r="P534" i="5"/>
  <c r="O839" i="5"/>
  <c r="L839" i="5"/>
  <c r="P839" i="5"/>
  <c r="N839" i="5"/>
  <c r="K839" i="5"/>
  <c r="L2384" i="5"/>
  <c r="P2384" i="5"/>
  <c r="O952" i="5"/>
  <c r="L952" i="5"/>
  <c r="P952" i="5"/>
  <c r="K952" i="5"/>
  <c r="M952" i="5"/>
  <c r="N4922" i="5"/>
  <c r="L4578" i="5"/>
  <c r="P4186" i="5"/>
  <c r="L3714" i="5"/>
  <c r="M3426" i="5"/>
  <c r="M3707" i="5"/>
  <c r="L3475" i="5"/>
  <c r="O3459" i="5"/>
  <c r="O3355" i="5"/>
  <c r="P3171" i="5"/>
  <c r="L3075" i="5"/>
  <c r="L4716" i="5"/>
  <c r="Q4716" i="5"/>
  <c r="Q4684" i="5"/>
  <c r="M3348" i="5"/>
  <c r="P3348" i="5"/>
  <c r="K5005" i="5"/>
  <c r="Q5005" i="5"/>
  <c r="P4685" i="5"/>
  <c r="Q4669" i="5"/>
  <c r="O4237" i="5"/>
  <c r="O4133" i="5"/>
  <c r="L4133" i="5"/>
  <c r="M3293" i="5"/>
  <c r="N3293" i="5"/>
  <c r="Q3093" i="5"/>
  <c r="P3093" i="5"/>
  <c r="K5094" i="5"/>
  <c r="M5094" i="5"/>
  <c r="L5094" i="5"/>
  <c r="L4974" i="5"/>
  <c r="Q4974" i="5"/>
  <c r="P4974" i="5"/>
  <c r="M4974" i="5"/>
  <c r="N4974" i="5"/>
  <c r="Q4326" i="5"/>
  <c r="M4326" i="5"/>
  <c r="Q3814" i="5"/>
  <c r="Q4647" i="5"/>
  <c r="M3975" i="5"/>
  <c r="K3975" i="5"/>
  <c r="O3975" i="5"/>
  <c r="O3319" i="5"/>
  <c r="P3319" i="5"/>
  <c r="K3319" i="5"/>
  <c r="L3040" i="5"/>
  <c r="P3040" i="5"/>
  <c r="M3040" i="5"/>
  <c r="L3013" i="5"/>
  <c r="M3013" i="5"/>
  <c r="P3013" i="5"/>
  <c r="K2949" i="5"/>
  <c r="M2949" i="5"/>
  <c r="M2917" i="5"/>
  <c r="P2917" i="5"/>
  <c r="L1773" i="5"/>
  <c r="M1773" i="5"/>
  <c r="K2862" i="5"/>
  <c r="M2862" i="5"/>
  <c r="P1118" i="5"/>
  <c r="Q1118" i="5"/>
  <c r="L1118" i="5"/>
  <c r="K366" i="5"/>
  <c r="M366" i="5"/>
  <c r="L366" i="5"/>
  <c r="P366" i="5"/>
  <c r="Q366" i="5"/>
  <c r="N366" i="5"/>
  <c r="K2479" i="5"/>
  <c r="L2479" i="5"/>
  <c r="N2479" i="5"/>
  <c r="Q1063" i="5"/>
  <c r="N1063" i="5"/>
  <c r="P1063" i="5"/>
  <c r="O1063" i="5"/>
  <c r="Q999" i="5"/>
  <c r="Q1904" i="5"/>
  <c r="P1904" i="5"/>
  <c r="L1648" i="5"/>
  <c r="P1648" i="5"/>
  <c r="M1648" i="5"/>
  <c r="Q1648" i="5"/>
  <c r="O1504" i="5"/>
  <c r="N1504" i="5"/>
  <c r="K424" i="5"/>
  <c r="P424" i="5"/>
  <c r="L424" i="5"/>
  <c r="O424" i="5"/>
  <c r="M3740" i="5"/>
  <c r="Q3740" i="5"/>
  <c r="O3564" i="5"/>
  <c r="M3564" i="5"/>
  <c r="O3300" i="5"/>
  <c r="Q3300" i="5"/>
  <c r="N3181" i="5"/>
  <c r="P3181" i="5"/>
  <c r="O3446" i="5"/>
  <c r="L3446" i="5"/>
  <c r="M4087" i="5"/>
  <c r="Q4087" i="5"/>
  <c r="N4087" i="5"/>
  <c r="M3871" i="5"/>
  <c r="N3871" i="5"/>
  <c r="K3495" i="5"/>
  <c r="O3495" i="5"/>
  <c r="L2573" i="5"/>
  <c r="Q2573" i="5"/>
  <c r="P2573" i="5"/>
  <c r="M1973" i="5"/>
  <c r="O1973" i="5"/>
  <c r="M1901" i="5"/>
  <c r="N1901" i="5"/>
  <c r="K1517" i="5"/>
  <c r="N1517" i="5"/>
  <c r="L1189" i="5"/>
  <c r="P1189" i="5"/>
  <c r="M1149" i="5"/>
  <c r="Q1149" i="5"/>
  <c r="L1029" i="5"/>
  <c r="K1029" i="5"/>
  <c r="N1029" i="5"/>
  <c r="P1029" i="5"/>
  <c r="Q2366" i="5"/>
  <c r="P2366" i="5"/>
  <c r="M1870" i="5"/>
  <c r="Q1870" i="5"/>
  <c r="O1054" i="5"/>
  <c r="K1054" i="5"/>
  <c r="N1054" i="5"/>
  <c r="Q3032" i="5"/>
  <c r="N3032" i="5"/>
  <c r="M3032" i="5"/>
  <c r="O3032" i="5"/>
  <c r="K2847" i="5"/>
  <c r="K928" i="5"/>
  <c r="N928" i="5"/>
  <c r="O608" i="5"/>
  <c r="Q608" i="5"/>
  <c r="P608" i="5"/>
  <c r="L608" i="5"/>
  <c r="N608" i="5"/>
  <c r="K608" i="5"/>
  <c r="M608" i="5"/>
  <c r="M688" i="5"/>
  <c r="N688" i="5"/>
  <c r="Q688" i="5"/>
  <c r="P200" i="5"/>
  <c r="O200" i="5"/>
  <c r="K1105" i="5"/>
  <c r="O1105" i="5"/>
  <c r="O73" i="5"/>
  <c r="N73" i="5"/>
  <c r="K73" i="5"/>
  <c r="N2466" i="5"/>
  <c r="L2466" i="5"/>
  <c r="P2466" i="5"/>
  <c r="K2466" i="5"/>
  <c r="O2466" i="5"/>
  <c r="P1746" i="5"/>
  <c r="Q1746" i="5"/>
  <c r="O1418" i="5"/>
  <c r="P1418" i="5"/>
  <c r="L1418" i="5"/>
  <c r="K5079" i="5"/>
  <c r="N5079" i="5"/>
  <c r="L5023" i="5"/>
  <c r="K5023" i="5"/>
  <c r="Q5023" i="5"/>
  <c r="L4959" i="5"/>
  <c r="O4959" i="5"/>
  <c r="L4287" i="5"/>
  <c r="P4287" i="5"/>
  <c r="M3327" i="5"/>
  <c r="K3327" i="5"/>
  <c r="O2983" i="5"/>
  <c r="P2983" i="5"/>
  <c r="O2773" i="5"/>
  <c r="M2773" i="5"/>
  <c r="K2405" i="5"/>
  <c r="O2405" i="5"/>
  <c r="L1949" i="5"/>
  <c r="P1949" i="5"/>
  <c r="L901" i="5"/>
  <c r="Q901" i="5"/>
  <c r="M901" i="5"/>
  <c r="K901" i="5"/>
  <c r="O901" i="5"/>
  <c r="O2374" i="5"/>
  <c r="Q2374" i="5"/>
  <c r="L1790" i="5"/>
  <c r="M854" i="5"/>
  <c r="Q854" i="5"/>
  <c r="O2887" i="5"/>
  <c r="L2887" i="5"/>
  <c r="P2887" i="5"/>
  <c r="L2551" i="5"/>
  <c r="N2551" i="5"/>
  <c r="Q2551" i="5"/>
  <c r="Q679" i="5"/>
  <c r="O679" i="5"/>
  <c r="K679" i="5"/>
  <c r="M2304" i="5"/>
  <c r="O2304" i="5"/>
  <c r="N1944" i="5"/>
  <c r="M1944" i="5"/>
  <c r="O1816" i="5"/>
  <c r="N1656" i="5"/>
  <c r="K1656" i="5"/>
  <c r="O1656" i="5"/>
  <c r="Q1656" i="5"/>
  <c r="L1656" i="5"/>
  <c r="M1656" i="5"/>
  <c r="N768" i="5"/>
  <c r="L768" i="5"/>
  <c r="K768" i="5"/>
  <c r="N72" i="5"/>
  <c r="K337" i="5"/>
  <c r="L337" i="5"/>
  <c r="M2250" i="5"/>
  <c r="K2250" i="5"/>
  <c r="Q2250" i="5"/>
  <c r="M1119" i="5"/>
  <c r="N1119" i="5"/>
  <c r="Q1119" i="5"/>
  <c r="N895" i="5"/>
  <c r="K895" i="5"/>
  <c r="O239" i="5"/>
  <c r="K239" i="5"/>
  <c r="Q2352" i="5"/>
  <c r="P2352" i="5"/>
  <c r="M2328" i="5"/>
  <c r="O2328" i="5"/>
  <c r="P2328" i="5"/>
  <c r="N2328" i="5"/>
  <c r="M1776" i="5"/>
  <c r="P1776" i="5"/>
  <c r="L1752" i="5"/>
  <c r="P1752" i="5"/>
  <c r="M528" i="5"/>
  <c r="L528" i="5"/>
  <c r="Q496" i="5"/>
  <c r="N496" i="5"/>
  <c r="P496" i="5"/>
  <c r="O2289" i="5"/>
  <c r="L2289" i="5"/>
  <c r="L1833" i="5"/>
  <c r="M1833" i="5"/>
  <c r="P1833" i="5"/>
  <c r="N1833" i="5"/>
  <c r="O1833" i="5"/>
  <c r="L993" i="5"/>
  <c r="M993" i="5"/>
  <c r="Q993" i="5"/>
  <c r="P993" i="5"/>
  <c r="O2882" i="5"/>
  <c r="L2882" i="5"/>
  <c r="Q281" i="5"/>
  <c r="N281" i="5"/>
  <c r="K281" i="5"/>
  <c r="M281" i="5"/>
  <c r="P281" i="5"/>
  <c r="L281" i="5"/>
  <c r="P4413" i="5"/>
  <c r="Q4381" i="5"/>
  <c r="P3477" i="5"/>
  <c r="P3413" i="5"/>
  <c r="N4982" i="5"/>
  <c r="P4790" i="5"/>
  <c r="K4790" i="5"/>
  <c r="M4790" i="5"/>
  <c r="L3926" i="5"/>
  <c r="Q3926" i="5"/>
  <c r="K3926" i="5"/>
  <c r="O3926" i="5"/>
  <c r="O3694" i="5"/>
  <c r="P3694" i="5"/>
  <c r="N3694" i="5"/>
  <c r="P4983" i="5"/>
  <c r="Q4983" i="5"/>
  <c r="L4447" i="5"/>
  <c r="Q4447" i="5"/>
  <c r="Q2773" i="5"/>
  <c r="O2501" i="5"/>
  <c r="K2501" i="5"/>
  <c r="P2461" i="5"/>
  <c r="Q2461" i="5"/>
  <c r="L2461" i="5"/>
  <c r="K1925" i="5"/>
  <c r="O1925" i="5"/>
  <c r="P1365" i="5"/>
  <c r="P901" i="5"/>
  <c r="P661" i="5"/>
  <c r="P2654" i="5"/>
  <c r="Q2654" i="5"/>
  <c r="L2574" i="5"/>
  <c r="N2574" i="5"/>
  <c r="P2374" i="5"/>
  <c r="O1182" i="5"/>
  <c r="N1182" i="5"/>
  <c r="K1182" i="5"/>
  <c r="P2551" i="5"/>
  <c r="Q2095" i="5"/>
  <c r="O1583" i="5"/>
  <c r="K1583" i="5"/>
  <c r="L1375" i="5"/>
  <c r="P1375" i="5"/>
  <c r="L1119" i="5"/>
  <c r="L895" i="5"/>
  <c r="P719" i="5"/>
  <c r="P679" i="5"/>
  <c r="K655" i="5"/>
  <c r="Q655" i="5"/>
  <c r="M655" i="5"/>
  <c r="M511" i="5"/>
  <c r="O511" i="5"/>
  <c r="P431" i="5"/>
  <c r="L431" i="5"/>
  <c r="O2472" i="5"/>
  <c r="M2472" i="5"/>
  <c r="Q2472" i="5"/>
  <c r="P1688" i="5"/>
  <c r="L1688" i="5"/>
  <c r="P1656" i="5"/>
  <c r="O496" i="5"/>
  <c r="L496" i="5"/>
  <c r="K2409" i="5"/>
  <c r="L2409" i="5"/>
  <c r="P3025" i="5"/>
  <c r="Q3025" i="5"/>
  <c r="M3025" i="5"/>
  <c r="K3025" i="5"/>
  <c r="N2858" i="5"/>
  <c r="M2858" i="5"/>
  <c r="K3540" i="5"/>
  <c r="P3156" i="5"/>
  <c r="Q4349" i="5"/>
  <c r="P4277" i="5"/>
  <c r="L4277" i="5"/>
  <c r="Q4085" i="5"/>
  <c r="L3965" i="5"/>
  <c r="Q3789" i="5"/>
  <c r="L3205" i="5"/>
  <c r="O3470" i="5"/>
  <c r="L3470" i="5"/>
  <c r="Q4959" i="5"/>
  <c r="P4175" i="5"/>
  <c r="N4175" i="5"/>
  <c r="P3031" i="5"/>
  <c r="M3031" i="5"/>
  <c r="Q2725" i="5"/>
  <c r="P2725" i="5"/>
  <c r="M2534" i="5"/>
  <c r="O2446" i="5"/>
  <c r="P2446" i="5"/>
  <c r="N2126" i="5"/>
  <c r="Q2126" i="5"/>
  <c r="M1310" i="5"/>
  <c r="Q798" i="5"/>
  <c r="M798" i="5"/>
  <c r="Q742" i="5"/>
  <c r="Q622" i="5"/>
  <c r="K454" i="5"/>
  <c r="O454" i="5"/>
  <c r="Q454" i="5"/>
  <c r="Q2887" i="5"/>
  <c r="M2887" i="5"/>
  <c r="K2679" i="5"/>
  <c r="M2679" i="5"/>
  <c r="Q2583" i="5"/>
  <c r="P2583" i="5"/>
  <c r="N2151" i="5"/>
  <c r="K2151" i="5"/>
  <c r="O2151" i="5"/>
  <c r="O1751" i="5"/>
  <c r="N1751" i="5"/>
  <c r="O1495" i="5"/>
  <c r="K1495" i="5"/>
  <c r="M1255" i="5"/>
  <c r="P1255" i="5"/>
  <c r="P1119" i="5"/>
  <c r="P895" i="5"/>
  <c r="M2932" i="5"/>
  <c r="N1992" i="5"/>
  <c r="P1992" i="5"/>
  <c r="M1792" i="5"/>
  <c r="Q1792" i="5"/>
  <c r="K1792" i="5"/>
  <c r="N1792" i="5"/>
  <c r="P1792" i="5"/>
  <c r="L1792" i="5"/>
  <c r="P1664" i="5"/>
  <c r="K1664" i="5"/>
  <c r="O1664" i="5"/>
  <c r="N1064" i="5"/>
  <c r="O1064" i="5"/>
  <c r="O976" i="5"/>
  <c r="P976" i="5"/>
  <c r="P528" i="5"/>
  <c r="L2201" i="5"/>
  <c r="P2201" i="5"/>
  <c r="M2201" i="5"/>
  <c r="Q2201" i="5"/>
  <c r="P2105" i="5"/>
  <c r="Q2049" i="5"/>
  <c r="M2049" i="5"/>
  <c r="P2049" i="5"/>
  <c r="L2049" i="5"/>
  <c r="P1849" i="5"/>
  <c r="L1849" i="5"/>
  <c r="M2834" i="5"/>
  <c r="L2834" i="5"/>
  <c r="N2834" i="5"/>
  <c r="P1890" i="5"/>
  <c r="K1050" i="5"/>
  <c r="P1050" i="5"/>
  <c r="N3556" i="5"/>
  <c r="L3156" i="5"/>
  <c r="N4677" i="5"/>
  <c r="P4325" i="5"/>
  <c r="L3981" i="5"/>
  <c r="L3973" i="5"/>
  <c r="P3973" i="5"/>
  <c r="L3893" i="5"/>
  <c r="M3413" i="5"/>
  <c r="P3333" i="5"/>
  <c r="P3157" i="5"/>
  <c r="P3141" i="5"/>
  <c r="N5038" i="5"/>
  <c r="L5038" i="5"/>
  <c r="P5038" i="5"/>
  <c r="K4654" i="5"/>
  <c r="Q4654" i="5"/>
  <c r="L4654" i="5"/>
  <c r="N4654" i="5"/>
  <c r="P4622" i="5"/>
  <c r="P3926" i="5"/>
  <c r="P3206" i="5"/>
  <c r="N3206" i="5"/>
  <c r="M5079" i="5"/>
  <c r="K5071" i="5"/>
  <c r="Q5071" i="5"/>
  <c r="L5071" i="5"/>
  <c r="O4903" i="5"/>
  <c r="L4687" i="5"/>
  <c r="P4687" i="5"/>
  <c r="Q4503" i="5"/>
  <c r="N4503" i="5"/>
  <c r="P4447" i="5"/>
  <c r="P4271" i="5"/>
  <c r="L4239" i="5"/>
  <c r="Q4239" i="5"/>
  <c r="P3855" i="5"/>
  <c r="L3855" i="5"/>
  <c r="N3751" i="5"/>
  <c r="P3255" i="5"/>
  <c r="O3247" i="5"/>
  <c r="L3247" i="5"/>
  <c r="L3199" i="5"/>
  <c r="K3199" i="5"/>
  <c r="N3199" i="5"/>
  <c r="N2983" i="5"/>
  <c r="O253" i="5"/>
  <c r="M253" i="5"/>
  <c r="Q253" i="5"/>
  <c r="K93" i="5"/>
  <c r="P93" i="5"/>
  <c r="K2774" i="5"/>
  <c r="L2126" i="5"/>
  <c r="P2126" i="5"/>
  <c r="Q2038" i="5"/>
  <c r="O1782" i="5"/>
  <c r="P942" i="5"/>
  <c r="L942" i="5"/>
  <c r="N854" i="5"/>
  <c r="N494" i="5"/>
  <c r="K494" i="5"/>
  <c r="L454" i="5"/>
  <c r="Q286" i="5"/>
  <c r="M286" i="5"/>
  <c r="P286" i="5"/>
  <c r="P2855" i="5"/>
  <c r="P2679" i="5"/>
  <c r="L2679" i="5"/>
  <c r="N2095" i="5"/>
  <c r="K1791" i="5"/>
  <c r="O1767" i="5"/>
  <c r="Q1767" i="5"/>
  <c r="P1767" i="5"/>
  <c r="L1679" i="5"/>
  <c r="N1087" i="5"/>
  <c r="M1087" i="5"/>
  <c r="Q1087" i="5"/>
  <c r="P351" i="5"/>
  <c r="O351" i="5"/>
  <c r="O191" i="5"/>
  <c r="K191" i="5"/>
  <c r="M1752" i="5"/>
  <c r="K1704" i="5"/>
  <c r="O1704" i="5"/>
  <c r="P1168" i="5"/>
  <c r="K1168" i="5"/>
  <c r="O1168" i="5"/>
  <c r="Q1008" i="5"/>
  <c r="O1008" i="5"/>
  <c r="P1008" i="5"/>
  <c r="L976" i="5"/>
  <c r="L3057" i="5"/>
  <c r="P3057" i="5"/>
  <c r="K2681" i="5"/>
  <c r="O2681" i="5"/>
  <c r="L1561" i="5"/>
  <c r="M1561" i="5"/>
  <c r="P1281" i="5"/>
  <c r="N1281" i="5"/>
  <c r="P1249" i="5"/>
  <c r="N1249" i="5"/>
  <c r="N337" i="5"/>
  <c r="O17" i="5"/>
  <c r="P17" i="5"/>
  <c r="N2298" i="5"/>
  <c r="K2298" i="5"/>
  <c r="P1274" i="5"/>
  <c r="O1274" i="5"/>
  <c r="N3024" i="5"/>
  <c r="K3024" i="5"/>
  <c r="K2928" i="5"/>
  <c r="M2928" i="5"/>
  <c r="L2928" i="5"/>
  <c r="O2785" i="5"/>
  <c r="L2785" i="5"/>
  <c r="Q2378" i="5"/>
  <c r="O2378" i="5"/>
  <c r="P2218" i="5"/>
  <c r="Q1982" i="5"/>
  <c r="O1982" i="5"/>
  <c r="K1982" i="5"/>
  <c r="N1590" i="5"/>
  <c r="Q1502" i="5"/>
  <c r="M1502" i="5"/>
  <c r="M1062" i="5"/>
  <c r="O1038" i="5"/>
  <c r="N1038" i="5"/>
  <c r="K1038" i="5"/>
  <c r="L1038" i="5"/>
  <c r="N590" i="5"/>
  <c r="P582" i="5"/>
  <c r="K582" i="5"/>
  <c r="O462" i="5"/>
  <c r="K462" i="5"/>
  <c r="N462" i="5"/>
  <c r="N2679" i="5"/>
  <c r="Q2679" i="5"/>
  <c r="K2407" i="5"/>
  <c r="O2407" i="5"/>
  <c r="P2095" i="5"/>
  <c r="K2095" i="5"/>
  <c r="N1583" i="5"/>
  <c r="O1559" i="5"/>
  <c r="Q1255" i="5"/>
  <c r="M895" i="5"/>
  <c r="P631" i="5"/>
  <c r="O631" i="5"/>
  <c r="L2232" i="5"/>
  <c r="O2232" i="5"/>
  <c r="M1664" i="5"/>
  <c r="M1488" i="5"/>
  <c r="Q1488" i="5"/>
  <c r="N960" i="5"/>
  <c r="O504" i="5"/>
  <c r="M504" i="5"/>
  <c r="K408" i="5"/>
  <c r="P408" i="5"/>
  <c r="P368" i="5"/>
  <c r="P2369" i="5"/>
  <c r="O2369" i="5"/>
  <c r="M1625" i="5"/>
  <c r="P1625" i="5"/>
  <c r="O945" i="5"/>
  <c r="O970" i="5"/>
  <c r="K970" i="5"/>
  <c r="P970" i="5"/>
  <c r="Q970" i="5"/>
  <c r="L970" i="5"/>
  <c r="N954" i="5"/>
  <c r="M954" i="5"/>
  <c r="Q954" i="5"/>
  <c r="O2512" i="5"/>
  <c r="K2512" i="5"/>
  <c r="Q2512" i="5"/>
  <c r="Q2200" i="5"/>
  <c r="M2200" i="5"/>
  <c r="O2200" i="5"/>
  <c r="K2200" i="5"/>
  <c r="P2200" i="5"/>
  <c r="P1784" i="5"/>
  <c r="O1784" i="5"/>
  <c r="O1368" i="5"/>
  <c r="K1368" i="5"/>
  <c r="O1312" i="5"/>
  <c r="P1312" i="5"/>
  <c r="L1312" i="5"/>
  <c r="Q824" i="5"/>
  <c r="L824" i="5"/>
  <c r="N208" i="5"/>
  <c r="Q208" i="5"/>
  <c r="L2729" i="5"/>
  <c r="Q2729" i="5"/>
  <c r="P2729" i="5"/>
  <c r="P2353" i="5"/>
  <c r="O2353" i="5"/>
  <c r="L2353" i="5"/>
  <c r="K2353" i="5"/>
  <c r="N2353" i="5"/>
  <c r="P2305" i="5"/>
  <c r="K2305" i="5"/>
  <c r="L1913" i="5"/>
  <c r="M1913" i="5"/>
  <c r="Q1913" i="5"/>
  <c r="P1913" i="5"/>
  <c r="O1353" i="5"/>
  <c r="K1073" i="5"/>
  <c r="O1073" i="5"/>
  <c r="O225" i="5"/>
  <c r="N225" i="5"/>
  <c r="P2866" i="5"/>
  <c r="M2866" i="5"/>
  <c r="L2866" i="5"/>
  <c r="P2802" i="5"/>
  <c r="M2802" i="5"/>
  <c r="N2802" i="5"/>
  <c r="Q2802" i="5"/>
  <c r="P2610" i="5"/>
  <c r="L2610" i="5"/>
  <c r="Q2090" i="5"/>
  <c r="M2090" i="5"/>
  <c r="N329" i="5"/>
  <c r="K329" i="5"/>
  <c r="G2671" i="5"/>
  <c r="E2312" i="5"/>
  <c r="H2312" i="5"/>
  <c r="C2312" i="5"/>
  <c r="F1376" i="5"/>
  <c r="J1376" i="5"/>
  <c r="F1568" i="5"/>
  <c r="J1568" i="5"/>
  <c r="S1568" i="5"/>
  <c r="N4334" i="5"/>
  <c r="O5015" i="5"/>
  <c r="O3023" i="5"/>
  <c r="M2869" i="5"/>
  <c r="N1893" i="5"/>
  <c r="N1453" i="5"/>
  <c r="N1686" i="5"/>
  <c r="N774" i="5"/>
  <c r="M1655" i="5"/>
  <c r="L1343" i="5"/>
  <c r="O1343" i="5"/>
  <c r="Q599" i="5"/>
  <c r="N599" i="5"/>
  <c r="L223" i="5"/>
  <c r="O223" i="5"/>
  <c r="Q135" i="5"/>
  <c r="M135" i="5"/>
  <c r="N2672" i="5"/>
  <c r="L2512" i="5"/>
  <c r="L2200" i="5"/>
  <c r="O1536" i="5"/>
  <c r="L1464" i="5"/>
  <c r="P1464" i="5"/>
  <c r="Q1312" i="5"/>
  <c r="M1040" i="5"/>
  <c r="L232" i="5"/>
  <c r="Q232" i="5"/>
  <c r="O232" i="5"/>
  <c r="N184" i="5"/>
  <c r="Q184" i="5"/>
  <c r="P184" i="5"/>
  <c r="K2705" i="5"/>
  <c r="L2705" i="5"/>
  <c r="L2577" i="5"/>
  <c r="O2577" i="5"/>
  <c r="K2577" i="5"/>
  <c r="M2577" i="5"/>
  <c r="P2545" i="5"/>
  <c r="Q2545" i="5"/>
  <c r="L2545" i="5"/>
  <c r="O2545" i="5"/>
  <c r="M1985" i="5"/>
  <c r="L1985" i="5"/>
  <c r="P1985" i="5"/>
  <c r="K1929" i="5"/>
  <c r="O1929" i="5"/>
  <c r="O1897" i="5"/>
  <c r="M737" i="5"/>
  <c r="Q737" i="5"/>
  <c r="N593" i="5"/>
  <c r="Q593" i="5"/>
  <c r="L2802" i="5"/>
  <c r="P2674" i="5"/>
  <c r="L2674" i="5"/>
  <c r="P1794" i="5"/>
  <c r="Q1794" i="5"/>
  <c r="L1794" i="5"/>
  <c r="M1794" i="5"/>
  <c r="L1562" i="5"/>
  <c r="M1562" i="5"/>
  <c r="Q1562" i="5"/>
  <c r="P1562" i="5"/>
  <c r="L1474" i="5"/>
  <c r="M1474" i="5"/>
  <c r="P1474" i="5"/>
  <c r="O1474" i="5"/>
  <c r="O1258" i="5"/>
  <c r="M1258" i="5"/>
  <c r="Q1258" i="5"/>
  <c r="N1258" i="5"/>
  <c r="K1258" i="5"/>
  <c r="L1258" i="5"/>
  <c r="Q4334" i="5"/>
  <c r="O3270" i="5"/>
  <c r="O4839" i="5"/>
  <c r="Q4815" i="5"/>
  <c r="P3999" i="5"/>
  <c r="N3535" i="5"/>
  <c r="M2981" i="5"/>
  <c r="N2301" i="5"/>
  <c r="Q357" i="5"/>
  <c r="M2977" i="5"/>
  <c r="N1830" i="5"/>
  <c r="Q1198" i="5"/>
  <c r="L2167" i="5"/>
  <c r="Q2167" i="5"/>
  <c r="L831" i="5"/>
  <c r="P831" i="5"/>
  <c r="P2528" i="5"/>
  <c r="M2336" i="5"/>
  <c r="O2336" i="5"/>
  <c r="N2200" i="5"/>
  <c r="M2104" i="5"/>
  <c r="P2008" i="5"/>
  <c r="L2008" i="5"/>
  <c r="N1312" i="5"/>
  <c r="Q136" i="5"/>
  <c r="M136" i="5"/>
  <c r="L136" i="5"/>
  <c r="P136" i="5"/>
  <c r="L2665" i="5"/>
  <c r="M2665" i="5"/>
  <c r="Q2665" i="5"/>
  <c r="K2377" i="5"/>
  <c r="M2377" i="5"/>
  <c r="L2377" i="5"/>
  <c r="N2145" i="5"/>
  <c r="N545" i="5"/>
  <c r="P465" i="5"/>
  <c r="L465" i="5"/>
  <c r="L2058" i="5"/>
  <c r="O2058" i="5"/>
  <c r="P2865" i="5"/>
  <c r="K2841" i="5"/>
  <c r="N2841" i="5"/>
  <c r="P2665" i="5"/>
  <c r="K2441" i="5"/>
  <c r="N2441" i="5"/>
  <c r="L2441" i="5"/>
  <c r="P1977" i="5"/>
  <c r="O1745" i="5"/>
  <c r="L1745" i="5"/>
  <c r="Q1353" i="5"/>
  <c r="M1353" i="5"/>
  <c r="P1353" i="5"/>
  <c r="P857" i="5"/>
  <c r="L857" i="5"/>
  <c r="K289" i="5"/>
  <c r="N289" i="5"/>
  <c r="Q289" i="5"/>
  <c r="L2762" i="5"/>
  <c r="P2762" i="5"/>
  <c r="M1850" i="5"/>
  <c r="K1850" i="5"/>
  <c r="N1226" i="5"/>
  <c r="K1226" i="5"/>
  <c r="O704" i="5"/>
  <c r="P704" i="5"/>
  <c r="L1753" i="5"/>
  <c r="M1753" i="5"/>
  <c r="Q1753" i="5"/>
  <c r="Q1505" i="5"/>
  <c r="M1505" i="5"/>
  <c r="M2418" i="5"/>
  <c r="Q2418" i="5"/>
  <c r="M1914" i="5"/>
  <c r="Q1914" i="5"/>
  <c r="P1818" i="5"/>
  <c r="K1778" i="5"/>
  <c r="O1778" i="5"/>
  <c r="L922" i="5"/>
  <c r="M922" i="5"/>
  <c r="Q922" i="5"/>
  <c r="N137" i="5"/>
  <c r="D2697" i="5"/>
  <c r="P2697" i="5" s="1"/>
  <c r="F2697" i="5"/>
  <c r="S2697" i="5"/>
  <c r="E2697" i="5"/>
  <c r="C2697" i="5"/>
  <c r="R1569" i="5"/>
  <c r="E1569" i="5"/>
  <c r="J1569" i="5"/>
  <c r="T1569" i="5"/>
  <c r="F2933" i="5"/>
  <c r="I2933" i="5"/>
  <c r="E2933" i="5"/>
  <c r="H2933" i="5"/>
  <c r="T2933" i="5"/>
  <c r="N615" i="5"/>
  <c r="M1272" i="5"/>
  <c r="O936" i="5"/>
  <c r="M704" i="5"/>
  <c r="P2896" i="5"/>
  <c r="L2896" i="5"/>
  <c r="Q2737" i="5"/>
  <c r="N2737" i="5"/>
  <c r="L2537" i="5"/>
  <c r="Q2537" i="5"/>
  <c r="P2537" i="5"/>
  <c r="N2537" i="5"/>
  <c r="N2153" i="5"/>
  <c r="K2153" i="5"/>
  <c r="L2137" i="5"/>
  <c r="M2137" i="5"/>
  <c r="Q2137" i="5"/>
  <c r="L1881" i="5"/>
  <c r="P1881" i="5"/>
  <c r="L881" i="5"/>
  <c r="O881" i="5"/>
  <c r="K881" i="5"/>
  <c r="N881" i="5"/>
  <c r="K2426" i="5"/>
  <c r="M2426" i="5"/>
  <c r="Q2426" i="5"/>
  <c r="N2194" i="5"/>
  <c r="K2194" i="5"/>
  <c r="P1874" i="5"/>
  <c r="L1434" i="5"/>
  <c r="M1434" i="5"/>
  <c r="Q1434" i="5"/>
  <c r="P1434" i="5"/>
  <c r="P1346" i="5"/>
  <c r="K1346" i="5"/>
  <c r="P1170" i="5"/>
  <c r="K1170" i="5"/>
  <c r="O2873" i="5"/>
  <c r="N2873" i="5"/>
  <c r="K2873" i="5"/>
  <c r="M2873" i="5"/>
  <c r="O2537" i="5"/>
  <c r="O2153" i="5"/>
  <c r="P2137" i="5"/>
  <c r="O1729" i="5"/>
  <c r="N1729" i="5"/>
  <c r="Q1729" i="5"/>
  <c r="O1673" i="5"/>
  <c r="N1673" i="5"/>
  <c r="L1433" i="5"/>
  <c r="M1433" i="5"/>
  <c r="Q1433" i="5"/>
  <c r="L1025" i="5"/>
  <c r="Q1025" i="5"/>
  <c r="P881" i="5"/>
  <c r="O729" i="5"/>
  <c r="K729" i="5"/>
  <c r="K2714" i="5"/>
  <c r="O2714" i="5"/>
  <c r="O2314" i="5"/>
  <c r="Q2314" i="5"/>
  <c r="N1898" i="5"/>
  <c r="O1818" i="5"/>
  <c r="O1730" i="5"/>
  <c r="N1730" i="5"/>
  <c r="Q457" i="5"/>
  <c r="Q1633" i="5"/>
  <c r="Q1826" i="5"/>
  <c r="P1090" i="5"/>
  <c r="L2505" i="5"/>
  <c r="L1969" i="5"/>
  <c r="L1537" i="5"/>
  <c r="L1441" i="5"/>
  <c r="Q1441" i="5"/>
  <c r="O1193" i="5"/>
  <c r="O689" i="5"/>
  <c r="L601" i="5"/>
  <c r="L385" i="5"/>
  <c r="L2586" i="5"/>
  <c r="L2242" i="5"/>
  <c r="P2242" i="5"/>
  <c r="K2154" i="5"/>
  <c r="L2018" i="5"/>
  <c r="K2002" i="5"/>
  <c r="O2002" i="5"/>
  <c r="Q1946" i="5"/>
  <c r="L1090" i="5"/>
  <c r="L473" i="5"/>
  <c r="P473" i="5"/>
  <c r="P457" i="5"/>
  <c r="M785" i="5"/>
  <c r="Q785" i="5"/>
  <c r="P601" i="5"/>
  <c r="Q2154" i="5"/>
  <c r="O5098" i="5"/>
  <c r="L5084" i="5"/>
  <c r="N5084" i="5"/>
  <c r="N4732" i="5"/>
  <c r="L4732" i="5"/>
  <c r="K4596" i="5"/>
  <c r="O4596" i="5"/>
  <c r="O4068" i="5"/>
  <c r="N3596" i="5"/>
  <c r="M3596" i="5"/>
  <c r="O4589" i="5"/>
  <c r="K4589" i="5"/>
  <c r="N4589" i="5"/>
  <c r="N4317" i="5"/>
  <c r="L4317" i="5"/>
  <c r="Q4317" i="5"/>
  <c r="P4101" i="5"/>
  <c r="N4101" i="5"/>
  <c r="L4101" i="5"/>
  <c r="K3829" i="5"/>
  <c r="M3829" i="5"/>
  <c r="Q3829" i="5"/>
  <c r="L3829" i="5"/>
  <c r="O3317" i="5"/>
  <c r="O3053" i="5"/>
  <c r="M3053" i="5"/>
  <c r="L5046" i="5"/>
  <c r="K5046" i="5"/>
  <c r="M5046" i="5"/>
  <c r="Q4662" i="5"/>
  <c r="O4662" i="5"/>
  <c r="N4662" i="5"/>
  <c r="K4662" i="5"/>
  <c r="M4118" i="5"/>
  <c r="Q4118" i="5"/>
  <c r="P4118" i="5"/>
  <c r="K4118" i="5"/>
  <c r="N4038" i="5"/>
  <c r="L4038" i="5"/>
  <c r="L3774" i="5"/>
  <c r="O3774" i="5"/>
  <c r="K3526" i="5"/>
  <c r="M3526" i="5"/>
  <c r="L3526" i="5"/>
  <c r="Q4391" i="5"/>
  <c r="L4391" i="5"/>
  <c r="P4391" i="5"/>
  <c r="M4255" i="5"/>
  <c r="P4255" i="5"/>
  <c r="M3543" i="5"/>
  <c r="K3543" i="5"/>
  <c r="Q3103" i="5"/>
  <c r="P3103" i="5"/>
  <c r="N2445" i="5"/>
  <c r="M2445" i="5"/>
  <c r="Q2445" i="5"/>
  <c r="P3037" i="5"/>
  <c r="M3037" i="5"/>
  <c r="K3037" i="5"/>
  <c r="L2255" i="5"/>
  <c r="Q2255" i="5"/>
  <c r="K2255" i="5"/>
  <c r="O2255" i="5"/>
  <c r="N2255" i="5"/>
  <c r="P2255" i="5"/>
  <c r="M2255" i="5"/>
  <c r="L1383" i="5"/>
  <c r="M1383" i="5"/>
  <c r="Q1383" i="5"/>
  <c r="N1383" i="5"/>
  <c r="O1383" i="5"/>
  <c r="P1383" i="5"/>
  <c r="N5065" i="5"/>
  <c r="N4905" i="5"/>
  <c r="K4777" i="5"/>
  <c r="N4665" i="5"/>
  <c r="P4633" i="5"/>
  <c r="K4633" i="5"/>
  <c r="K4537" i="5"/>
  <c r="N4433" i="5"/>
  <c r="K4417" i="5"/>
  <c r="K4401" i="5"/>
  <c r="N4273" i="5"/>
  <c r="N4241" i="5"/>
  <c r="P4089" i="5"/>
  <c r="L3969" i="5"/>
  <c r="Q3969" i="5"/>
  <c r="M3945" i="5"/>
  <c r="N3681" i="5"/>
  <c r="L3625" i="5"/>
  <c r="K3625" i="5"/>
  <c r="P3609" i="5"/>
  <c r="M3577" i="5"/>
  <c r="P3529" i="5"/>
  <c r="P3513" i="5"/>
  <c r="P3497" i="5"/>
  <c r="P3345" i="5"/>
  <c r="L3345" i="5"/>
  <c r="Q3345" i="5"/>
  <c r="Q3297" i="5"/>
  <c r="Q3249" i="5"/>
  <c r="L3241" i="5"/>
  <c r="N3217" i="5"/>
  <c r="O3177" i="5"/>
  <c r="P3161" i="5"/>
  <c r="P5098" i="5"/>
  <c r="K5074" i="5"/>
  <c r="P5018" i="5"/>
  <c r="N4986" i="5"/>
  <c r="M4946" i="5"/>
  <c r="N4930" i="5"/>
  <c r="K4754" i="5"/>
  <c r="N4746" i="5"/>
  <c r="P4578" i="5"/>
  <c r="M4386" i="5"/>
  <c r="K4378" i="5"/>
  <c r="M4290" i="5"/>
  <c r="P4162" i="5"/>
  <c r="L4162" i="5"/>
  <c r="M4154" i="5"/>
  <c r="N4146" i="5"/>
  <c r="Q4130" i="5"/>
  <c r="P4114" i="5"/>
  <c r="N4034" i="5"/>
  <c r="Q3970" i="5"/>
  <c r="O3954" i="5"/>
  <c r="P3858" i="5"/>
  <c r="P3842" i="5"/>
  <c r="P3826" i="5"/>
  <c r="L3802" i="5"/>
  <c r="N3746" i="5"/>
  <c r="P3714" i="5"/>
  <c r="M3706" i="5"/>
  <c r="N3698" i="5"/>
  <c r="O3514" i="5"/>
  <c r="M3442" i="5"/>
  <c r="L3370" i="5"/>
  <c r="O3338" i="5"/>
  <c r="Q3274" i="5"/>
  <c r="N3266" i="5"/>
  <c r="M3154" i="5"/>
  <c r="N3122" i="5"/>
  <c r="P4963" i="5"/>
  <c r="O4771" i="5"/>
  <c r="L4763" i="5"/>
  <c r="L4755" i="5"/>
  <c r="K4707" i="5"/>
  <c r="N4651" i="5"/>
  <c r="O4643" i="5"/>
  <c r="O4627" i="5"/>
  <c r="Q4443" i="5"/>
  <c r="P4411" i="5"/>
  <c r="Q4203" i="5"/>
  <c r="Q4051" i="5"/>
  <c r="L4035" i="5"/>
  <c r="L3483" i="5"/>
  <c r="L3387" i="5"/>
  <c r="O3331" i="5"/>
  <c r="O4972" i="5"/>
  <c r="N4972" i="5"/>
  <c r="O4412" i="5"/>
  <c r="M4412" i="5"/>
  <c r="P4412" i="5"/>
  <c r="L4412" i="5"/>
  <c r="M4404" i="5"/>
  <c r="O4404" i="5"/>
  <c r="P3380" i="5"/>
  <c r="M3380" i="5"/>
  <c r="K4157" i="5"/>
  <c r="M4157" i="5"/>
  <c r="L4157" i="5"/>
  <c r="M3173" i="5"/>
  <c r="N3173" i="5"/>
  <c r="Q3173" i="5"/>
  <c r="L3173" i="5"/>
  <c r="K3173" i="5"/>
  <c r="O3173" i="5"/>
  <c r="O4934" i="5"/>
  <c r="K4934" i="5"/>
  <c r="N4934" i="5"/>
  <c r="P4934" i="5"/>
  <c r="Q4798" i="5"/>
  <c r="N4798" i="5"/>
  <c r="P3950" i="5"/>
  <c r="L3950" i="5"/>
  <c r="N3454" i="5"/>
  <c r="M3454" i="5"/>
  <c r="N4807" i="5"/>
  <c r="K4807" i="5"/>
  <c r="O4679" i="5"/>
  <c r="P4311" i="5"/>
  <c r="O4311" i="5"/>
  <c r="P3151" i="5"/>
  <c r="L3151" i="5"/>
  <c r="O3103" i="5"/>
  <c r="O1565" i="5"/>
  <c r="N1565" i="5"/>
  <c r="O1469" i="5"/>
  <c r="K1469" i="5"/>
  <c r="N1469" i="5"/>
  <c r="M1469" i="5"/>
  <c r="P1469" i="5"/>
  <c r="L1469" i="5"/>
  <c r="Q1469" i="5"/>
  <c r="Q5073" i="5"/>
  <c r="Q4969" i="5"/>
  <c r="P4921" i="5"/>
  <c r="O4865" i="5"/>
  <c r="K4857" i="5"/>
  <c r="P4817" i="5"/>
  <c r="N4721" i="5"/>
  <c r="O4673" i="5"/>
  <c r="N4649" i="5"/>
  <c r="Q4601" i="5"/>
  <c r="N4561" i="5"/>
  <c r="O4537" i="5"/>
  <c r="Q4537" i="5"/>
  <c r="Q4481" i="5"/>
  <c r="O4417" i="5"/>
  <c r="P4329" i="5"/>
  <c r="Q4153" i="5"/>
  <c r="P4073" i="5"/>
  <c r="K4057" i="5"/>
  <c r="M4041" i="5"/>
  <c r="P3977" i="5"/>
  <c r="M3905" i="5"/>
  <c r="P3897" i="5"/>
  <c r="K3881" i="5"/>
  <c r="N3881" i="5"/>
  <c r="K3545" i="5"/>
  <c r="N3465" i="5"/>
  <c r="P3337" i="5"/>
  <c r="L3249" i="5"/>
  <c r="P3241" i="5"/>
  <c r="O3145" i="5"/>
  <c r="Q3129" i="5"/>
  <c r="K5098" i="5"/>
  <c r="P5034" i="5"/>
  <c r="K4746" i="5"/>
  <c r="L4698" i="5"/>
  <c r="N4618" i="5"/>
  <c r="O4498" i="5"/>
  <c r="Q4226" i="5"/>
  <c r="L4210" i="5"/>
  <c r="P4178" i="5"/>
  <c r="M4130" i="5"/>
  <c r="O3978" i="5"/>
  <c r="Q3762" i="5"/>
  <c r="O3754" i="5"/>
  <c r="Q3634" i="5"/>
  <c r="Q3474" i="5"/>
  <c r="L3466" i="5"/>
  <c r="Q3466" i="5"/>
  <c r="O3410" i="5"/>
  <c r="K3314" i="5"/>
  <c r="L3186" i="5"/>
  <c r="K3122" i="5"/>
  <c r="K5043" i="5"/>
  <c r="L5011" i="5"/>
  <c r="M4987" i="5"/>
  <c r="N4971" i="5"/>
  <c r="K4963" i="5"/>
  <c r="O4843" i="5"/>
  <c r="K4779" i="5"/>
  <c r="Q4771" i="5"/>
  <c r="M4411" i="5"/>
  <c r="L4131" i="5"/>
  <c r="P4035" i="5"/>
  <c r="P3891" i="5"/>
  <c r="Q3859" i="5"/>
  <c r="P3835" i="5"/>
  <c r="O3555" i="5"/>
  <c r="O3507" i="5"/>
  <c r="K3499" i="5"/>
  <c r="L3491" i="5"/>
  <c r="P3483" i="5"/>
  <c r="M3419" i="5"/>
  <c r="N3363" i="5"/>
  <c r="N3307" i="5"/>
  <c r="N3299" i="5"/>
  <c r="P3259" i="5"/>
  <c r="Q3123" i="5"/>
  <c r="N3123" i="5"/>
  <c r="O4084" i="5"/>
  <c r="N4084" i="5"/>
  <c r="K3532" i="5"/>
  <c r="M3532" i="5"/>
  <c r="M3244" i="5"/>
  <c r="P3244" i="5"/>
  <c r="Q3389" i="5"/>
  <c r="Q3261" i="5"/>
  <c r="P3261" i="5"/>
  <c r="N4638" i="5"/>
  <c r="M4638" i="5"/>
  <c r="L4638" i="5"/>
  <c r="K4638" i="5"/>
  <c r="O4606" i="5"/>
  <c r="P4606" i="5"/>
  <c r="M4182" i="5"/>
  <c r="L4182" i="5"/>
  <c r="O3718" i="5"/>
  <c r="M3718" i="5"/>
  <c r="Q3718" i="5"/>
  <c r="P3718" i="5"/>
  <c r="K3718" i="5"/>
  <c r="N3214" i="5"/>
  <c r="O3214" i="5"/>
  <c r="K3214" i="5"/>
  <c r="L4911" i="5"/>
  <c r="N4911" i="5"/>
  <c r="K4911" i="5"/>
  <c r="L629" i="5"/>
  <c r="Q629" i="5"/>
  <c r="M629" i="5"/>
  <c r="O629" i="5"/>
  <c r="K629" i="5"/>
  <c r="N629" i="5"/>
  <c r="P629" i="5"/>
  <c r="L597" i="5"/>
  <c r="M597" i="5"/>
  <c r="Q597" i="5"/>
  <c r="P597" i="5"/>
  <c r="N597" i="5"/>
  <c r="P341" i="5"/>
  <c r="L341" i="5"/>
  <c r="M1486" i="5"/>
  <c r="P1486" i="5"/>
  <c r="O5065" i="5"/>
  <c r="K5065" i="5"/>
  <c r="Q5017" i="5"/>
  <c r="Q4889" i="5"/>
  <c r="K4761" i="5"/>
  <c r="O4497" i="5"/>
  <c r="K4497" i="5"/>
  <c r="M4481" i="5"/>
  <c r="K4273" i="5"/>
  <c r="K4241" i="5"/>
  <c r="L4177" i="5"/>
  <c r="O4169" i="5"/>
  <c r="L4161" i="5"/>
  <c r="P4161" i="5"/>
  <c r="Q4089" i="5"/>
  <c r="K3945" i="5"/>
  <c r="N3945" i="5"/>
  <c r="M3913" i="5"/>
  <c r="Q3865" i="5"/>
  <c r="N3785" i="5"/>
  <c r="P3737" i="5"/>
  <c r="P3449" i="5"/>
  <c r="M3321" i="5"/>
  <c r="Q3161" i="5"/>
  <c r="L5098" i="5"/>
  <c r="Q5098" i="5"/>
  <c r="K4762" i="5"/>
  <c r="P4746" i="5"/>
  <c r="L4746" i="5"/>
  <c r="O4698" i="5"/>
  <c r="K4618" i="5"/>
  <c r="Q4602" i="5"/>
  <c r="Q4162" i="5"/>
  <c r="K4146" i="5"/>
  <c r="N3986" i="5"/>
  <c r="P3954" i="5"/>
  <c r="M3914" i="5"/>
  <c r="Q3858" i="5"/>
  <c r="L3834" i="5"/>
  <c r="Q3826" i="5"/>
  <c r="L3810" i="5"/>
  <c r="N3794" i="5"/>
  <c r="N3730" i="5"/>
  <c r="M3714" i="5"/>
  <c r="K3698" i="5"/>
  <c r="N3626" i="5"/>
  <c r="K3570" i="5"/>
  <c r="M3466" i="5"/>
  <c r="N4995" i="5"/>
  <c r="P4851" i="5"/>
  <c r="L4851" i="5"/>
  <c r="L4619" i="5"/>
  <c r="N4579" i="5"/>
  <c r="N4411" i="5"/>
  <c r="Q4115" i="5"/>
  <c r="K4107" i="5"/>
  <c r="N4099" i="5"/>
  <c r="K4099" i="5"/>
  <c r="L3955" i="5"/>
  <c r="N3923" i="5"/>
  <c r="L3835" i="5"/>
  <c r="L3619" i="5"/>
  <c r="P3603" i="5"/>
  <c r="L3603" i="5"/>
  <c r="P3539" i="5"/>
  <c r="L3539" i="5"/>
  <c r="N3411" i="5"/>
  <c r="K3307" i="5"/>
  <c r="K3299" i="5"/>
  <c r="L3203" i="5"/>
  <c r="M3203" i="5"/>
  <c r="N4916" i="5"/>
  <c r="Q4916" i="5"/>
  <c r="Q4532" i="5"/>
  <c r="O4532" i="5"/>
  <c r="M4340" i="5"/>
  <c r="K4340" i="5"/>
  <c r="O4340" i="5"/>
  <c r="M4044" i="5"/>
  <c r="O4044" i="5"/>
  <c r="Q3924" i="5"/>
  <c r="L3924" i="5"/>
  <c r="P3924" i="5"/>
  <c r="O3924" i="5"/>
  <c r="K3924" i="5"/>
  <c r="M3924" i="5"/>
  <c r="M3820" i="5"/>
  <c r="O3700" i="5"/>
  <c r="N3757" i="5"/>
  <c r="M3757" i="5"/>
  <c r="Q3757" i="5"/>
  <c r="P3757" i="5"/>
  <c r="L3757" i="5"/>
  <c r="K3757" i="5"/>
  <c r="O3757" i="5"/>
  <c r="O3597" i="5"/>
  <c r="P3597" i="5"/>
  <c r="M3549" i="5"/>
  <c r="N3381" i="5"/>
  <c r="O3381" i="5"/>
  <c r="K3381" i="5"/>
  <c r="P3173" i="5"/>
  <c r="P4670" i="5"/>
  <c r="K4670" i="5"/>
  <c r="N4670" i="5"/>
  <c r="O4486" i="5"/>
  <c r="Q4486" i="5"/>
  <c r="M4486" i="5"/>
  <c r="Q3774" i="5"/>
  <c r="M3774" i="5"/>
  <c r="N3518" i="5"/>
  <c r="K3518" i="5"/>
  <c r="O4263" i="5"/>
  <c r="M4263" i="5"/>
  <c r="L4263" i="5"/>
  <c r="P4263" i="5"/>
  <c r="Q4255" i="5"/>
  <c r="L3359" i="5"/>
  <c r="N3359" i="5"/>
  <c r="P3359" i="5"/>
  <c r="M3103" i="5"/>
  <c r="O2581" i="5"/>
  <c r="K2581" i="5"/>
  <c r="Q1037" i="5"/>
  <c r="K1037" i="5"/>
  <c r="N1037" i="5"/>
  <c r="I35" i="10"/>
  <c r="K5073" i="5"/>
  <c r="L5041" i="5"/>
  <c r="N4969" i="5"/>
  <c r="M4913" i="5"/>
  <c r="Q4681" i="5"/>
  <c r="M4473" i="5"/>
  <c r="O4433" i="5"/>
  <c r="K4433" i="5"/>
  <c r="L4425" i="5"/>
  <c r="P4417" i="5"/>
  <c r="K4041" i="5"/>
  <c r="M3969" i="5"/>
  <c r="K3465" i="5"/>
  <c r="M3393" i="5"/>
  <c r="M3345" i="5"/>
  <c r="N3265" i="5"/>
  <c r="M3241" i="5"/>
  <c r="K3233" i="5"/>
  <c r="K3185" i="5"/>
  <c r="P3145" i="5"/>
  <c r="L3145" i="5"/>
  <c r="O3097" i="5"/>
  <c r="K3097" i="5"/>
  <c r="L5010" i="5"/>
  <c r="N4978" i="5"/>
  <c r="L4978" i="5"/>
  <c r="L4938" i="5"/>
  <c r="P4930" i="5"/>
  <c r="M4762" i="5"/>
  <c r="L4498" i="5"/>
  <c r="M4394" i="5"/>
  <c r="M4162" i="5"/>
  <c r="N4066" i="5"/>
  <c r="Q3810" i="5"/>
  <c r="M3802" i="5"/>
  <c r="N3762" i="5"/>
  <c r="M3658" i="5"/>
  <c r="M3474" i="5"/>
  <c r="L3450" i="5"/>
  <c r="O5027" i="5"/>
  <c r="M4939" i="5"/>
  <c r="Q4851" i="5"/>
  <c r="L4843" i="5"/>
  <c r="N4811" i="5"/>
  <c r="M4755" i="5"/>
  <c r="L4707" i="5"/>
  <c r="P4635" i="5"/>
  <c r="Q4627" i="5"/>
  <c r="M4595" i="5"/>
  <c r="K4579" i="5"/>
  <c r="L4531" i="5"/>
  <c r="Q4491" i="5"/>
  <c r="P4467" i="5"/>
  <c r="N4451" i="5"/>
  <c r="N4051" i="5"/>
  <c r="M4035" i="5"/>
  <c r="M3859" i="5"/>
  <c r="P4916" i="5"/>
  <c r="Q4844" i="5"/>
  <c r="N4844" i="5"/>
  <c r="O4812" i="5"/>
  <c r="O4436" i="5"/>
  <c r="Q4436" i="5"/>
  <c r="M5013" i="5"/>
  <c r="N5013" i="5"/>
  <c r="M4541" i="5"/>
  <c r="P4541" i="5"/>
  <c r="O4285" i="5"/>
  <c r="N4285" i="5"/>
  <c r="K4285" i="5"/>
  <c r="M4285" i="5"/>
  <c r="Q4285" i="5"/>
  <c r="L4285" i="5"/>
  <c r="P4926" i="5"/>
  <c r="L4926" i="5"/>
  <c r="O3790" i="5"/>
  <c r="M3790" i="5"/>
  <c r="P3222" i="5"/>
  <c r="K3222" i="5"/>
  <c r="L3222" i="5"/>
  <c r="Q4399" i="5"/>
  <c r="M4399" i="5"/>
  <c r="L4399" i="5"/>
  <c r="P4399" i="5"/>
  <c r="O4399" i="5"/>
  <c r="K4399" i="5"/>
  <c r="O4319" i="5"/>
  <c r="L2944" i="5"/>
  <c r="M2944" i="5"/>
  <c r="P4209" i="5"/>
  <c r="Q4161" i="5"/>
  <c r="M4153" i="5"/>
  <c r="N4081" i="5"/>
  <c r="N3977" i="5"/>
  <c r="K3913" i="5"/>
  <c r="N3913" i="5"/>
  <c r="L3881" i="5"/>
  <c r="P3881" i="5"/>
  <c r="Q3465" i="5"/>
  <c r="P3457" i="5"/>
  <c r="O3337" i="5"/>
  <c r="M3113" i="5"/>
  <c r="M5050" i="5"/>
  <c r="P4938" i="5"/>
  <c r="N4762" i="5"/>
  <c r="K4730" i="5"/>
  <c r="N4602" i="5"/>
  <c r="P4506" i="5"/>
  <c r="N4474" i="5"/>
  <c r="K4426" i="5"/>
  <c r="P4426" i="5"/>
  <c r="P4290" i="5"/>
  <c r="O3970" i="5"/>
  <c r="K3970" i="5"/>
  <c r="P3562" i="5"/>
  <c r="N3538" i="5"/>
  <c r="L3514" i="5"/>
  <c r="N3506" i="5"/>
  <c r="Q3410" i="5"/>
  <c r="Q3122" i="5"/>
  <c r="K3106" i="5"/>
  <c r="P3106" i="5"/>
  <c r="Q5011" i="5"/>
  <c r="K4995" i="5"/>
  <c r="N4875" i="5"/>
  <c r="P4755" i="5"/>
  <c r="L4747" i="5"/>
  <c r="P4715" i="5"/>
  <c r="P4707" i="5"/>
  <c r="L4331" i="5"/>
  <c r="M4251" i="5"/>
  <c r="L4075" i="5"/>
  <c r="O4051" i="5"/>
  <c r="N3947" i="5"/>
  <c r="Q3667" i="5"/>
  <c r="P3627" i="5"/>
  <c r="K3563" i="5"/>
  <c r="L3555" i="5"/>
  <c r="O3523" i="5"/>
  <c r="O3515" i="5"/>
  <c r="P3499" i="5"/>
  <c r="N3347" i="5"/>
  <c r="Q3299" i="5"/>
  <c r="O3267" i="5"/>
  <c r="K3259" i="5"/>
  <c r="O3235" i="5"/>
  <c r="N3235" i="5"/>
  <c r="K3235" i="5"/>
  <c r="M3211" i="5"/>
  <c r="N5068" i="5"/>
  <c r="K5068" i="5"/>
  <c r="P5068" i="5"/>
  <c r="K4676" i="5"/>
  <c r="Q4676" i="5"/>
  <c r="M4604" i="5"/>
  <c r="K4604" i="5"/>
  <c r="O4604" i="5"/>
  <c r="N4604" i="5"/>
  <c r="N4412" i="5"/>
  <c r="O3652" i="5"/>
  <c r="L3652" i="5"/>
  <c r="N3652" i="5"/>
  <c r="K3652" i="5"/>
  <c r="M3652" i="5"/>
  <c r="M3604" i="5"/>
  <c r="K3604" i="5"/>
  <c r="L3604" i="5"/>
  <c r="M3357" i="5"/>
  <c r="O3357" i="5"/>
  <c r="K3357" i="5"/>
  <c r="N3357" i="5"/>
  <c r="K3253" i="5"/>
  <c r="M3253" i="5"/>
  <c r="O3253" i="5"/>
  <c r="M3109" i="5"/>
  <c r="P3109" i="5"/>
  <c r="L3109" i="5"/>
  <c r="N3109" i="5"/>
  <c r="Q4830" i="5"/>
  <c r="N4830" i="5"/>
  <c r="Q4638" i="5"/>
  <c r="K4398" i="5"/>
  <c r="L4398" i="5"/>
  <c r="O4398" i="5"/>
  <c r="O4118" i="5"/>
  <c r="O3806" i="5"/>
  <c r="Q3806" i="5"/>
  <c r="L3806" i="5"/>
  <c r="P3806" i="5"/>
  <c r="M3646" i="5"/>
  <c r="O3646" i="5"/>
  <c r="L3646" i="5"/>
  <c r="P3646" i="5"/>
  <c r="K3406" i="5"/>
  <c r="O3406" i="5"/>
  <c r="Q3406" i="5"/>
  <c r="L3406" i="5"/>
  <c r="L4783" i="5"/>
  <c r="Q4783" i="5"/>
  <c r="K4783" i="5"/>
  <c r="O4783" i="5"/>
  <c r="N3759" i="5"/>
  <c r="L3759" i="5"/>
  <c r="K3759" i="5"/>
  <c r="O3543" i="5"/>
  <c r="O3271" i="5"/>
  <c r="M3271" i="5"/>
  <c r="P3271" i="5"/>
  <c r="K3271" i="5"/>
  <c r="P3127" i="5"/>
  <c r="O3127" i="5"/>
  <c r="K3127" i="5"/>
  <c r="L1221" i="5"/>
  <c r="K1221" i="5"/>
  <c r="O1221" i="5"/>
  <c r="N1221" i="5"/>
  <c r="Q1221" i="5"/>
  <c r="M1221" i="5"/>
  <c r="P1221" i="5"/>
  <c r="I47" i="10"/>
  <c r="I39" i="10"/>
  <c r="K4969" i="5"/>
  <c r="K4593" i="5"/>
  <c r="O4481" i="5"/>
  <c r="K4481" i="5"/>
  <c r="L4217" i="5"/>
  <c r="M4161" i="5"/>
  <c r="P4065" i="5"/>
  <c r="L3945" i="5"/>
  <c r="P3945" i="5"/>
  <c r="P3801" i="5"/>
  <c r="K3433" i="5"/>
  <c r="K3345" i="5"/>
  <c r="N3345" i="5"/>
  <c r="Q3145" i="5"/>
  <c r="O3129" i="5"/>
  <c r="K3129" i="5"/>
  <c r="O5074" i="5"/>
  <c r="O4978" i="5"/>
  <c r="Q4930" i="5"/>
  <c r="P4754" i="5"/>
  <c r="N4650" i="5"/>
  <c r="Q4642" i="5"/>
  <c r="O4522" i="5"/>
  <c r="L4522" i="5"/>
  <c r="L4506" i="5"/>
  <c r="M4450" i="5"/>
  <c r="L4386" i="5"/>
  <c r="K4258" i="5"/>
  <c r="K3978" i="5"/>
  <c r="M3810" i="5"/>
  <c r="K3762" i="5"/>
  <c r="L3706" i="5"/>
  <c r="K3634" i="5"/>
  <c r="N3474" i="5"/>
  <c r="K3474" i="5"/>
  <c r="N3466" i="5"/>
  <c r="Q3370" i="5"/>
  <c r="P4987" i="5"/>
  <c r="Q4659" i="5"/>
  <c r="Q4651" i="5"/>
  <c r="N4595" i="5"/>
  <c r="K4411" i="5"/>
  <c r="M4379" i="5"/>
  <c r="Q4299" i="5"/>
  <c r="P4187" i="5"/>
  <c r="N3859" i="5"/>
  <c r="N3795" i="5"/>
  <c r="Q3627" i="5"/>
  <c r="M3603" i="5"/>
  <c r="K3571" i="5"/>
  <c r="K3523" i="5"/>
  <c r="M3459" i="5"/>
  <c r="O3395" i="5"/>
  <c r="N3323" i="5"/>
  <c r="L3307" i="5"/>
  <c r="L3299" i="5"/>
  <c r="Q4972" i="5"/>
  <c r="M4804" i="5"/>
  <c r="K4804" i="5"/>
  <c r="K4652" i="5"/>
  <c r="N4652" i="5"/>
  <c r="Q4652" i="5"/>
  <c r="P4604" i="5"/>
  <c r="K4556" i="5"/>
  <c r="O4556" i="5"/>
  <c r="N4556" i="5"/>
  <c r="P4556" i="5"/>
  <c r="P4252" i="5"/>
  <c r="L4252" i="5"/>
  <c r="M4060" i="5"/>
  <c r="K3820" i="5"/>
  <c r="Q3196" i="5"/>
  <c r="K3196" i="5"/>
  <c r="P3196" i="5"/>
  <c r="N3196" i="5"/>
  <c r="Q4901" i="5"/>
  <c r="M4573" i="5"/>
  <c r="L4573" i="5"/>
  <c r="P3829" i="5"/>
  <c r="Q3597" i="5"/>
  <c r="M3597" i="5"/>
  <c r="L5062" i="5"/>
  <c r="K5062" i="5"/>
  <c r="Q5062" i="5"/>
  <c r="M4598" i="5"/>
  <c r="L4598" i="5"/>
  <c r="P4598" i="5"/>
  <c r="P3910" i="5"/>
  <c r="O3910" i="5"/>
  <c r="N3550" i="5"/>
  <c r="O3550" i="5"/>
  <c r="Q3526" i="5"/>
  <c r="K3462" i="5"/>
  <c r="M3462" i="5"/>
  <c r="L3462" i="5"/>
  <c r="Q4263" i="5"/>
  <c r="N4143" i="5"/>
  <c r="L4143" i="5"/>
  <c r="P3743" i="5"/>
  <c r="N3743" i="5"/>
  <c r="M3359" i="5"/>
  <c r="L3231" i="5"/>
  <c r="M3231" i="5"/>
  <c r="P3231" i="5"/>
  <c r="K3231" i="5"/>
  <c r="O2959" i="5"/>
  <c r="M2959" i="5"/>
  <c r="K3008" i="5"/>
  <c r="P3008" i="5"/>
  <c r="L1765" i="5"/>
  <c r="M1765" i="5"/>
  <c r="P1765" i="5"/>
  <c r="Q1765" i="5"/>
  <c r="Q5065" i="5"/>
  <c r="K4889" i="5"/>
  <c r="P4865" i="5"/>
  <c r="P4825" i="5"/>
  <c r="Q4825" i="5"/>
  <c r="L4793" i="5"/>
  <c r="P4761" i="5"/>
  <c r="L4745" i="5"/>
  <c r="K4513" i="5"/>
  <c r="M4497" i="5"/>
  <c r="Q4497" i="5"/>
  <c r="N4089" i="5"/>
  <c r="L4041" i="5"/>
  <c r="L3905" i="5"/>
  <c r="Q3905" i="5"/>
  <c r="M3545" i="5"/>
  <c r="Q3265" i="5"/>
  <c r="O3161" i="5"/>
  <c r="M3145" i="5"/>
  <c r="L3105" i="5"/>
  <c r="O4858" i="5"/>
  <c r="Q4746" i="5"/>
  <c r="P3754" i="5"/>
  <c r="P3706" i="5"/>
  <c r="Q3698" i="5"/>
  <c r="P3682" i="5"/>
  <c r="M3602" i="5"/>
  <c r="L3562" i="5"/>
  <c r="O3506" i="5"/>
  <c r="P3490" i="5"/>
  <c r="L3322" i="5"/>
  <c r="L3306" i="5"/>
  <c r="K3306" i="5"/>
  <c r="K3250" i="5"/>
  <c r="O3162" i="5"/>
  <c r="P5043" i="5"/>
  <c r="M5043" i="5"/>
  <c r="L5027" i="5"/>
  <c r="L4987" i="5"/>
  <c r="N4947" i="5"/>
  <c r="O4883" i="5"/>
  <c r="K4811" i="5"/>
  <c r="Q4811" i="5"/>
  <c r="O4763" i="5"/>
  <c r="N4755" i="5"/>
  <c r="Q4747" i="5"/>
  <c r="P4747" i="5"/>
  <c r="N4683" i="5"/>
  <c r="M4651" i="5"/>
  <c r="M4635" i="5"/>
  <c r="Q4611" i="5"/>
  <c r="O4411" i="5"/>
  <c r="L4099" i="5"/>
  <c r="Q4099" i="5"/>
  <c r="P4051" i="5"/>
  <c r="M4019" i="5"/>
  <c r="K3947" i="5"/>
  <c r="N3891" i="5"/>
  <c r="N3835" i="5"/>
  <c r="K3803" i="5"/>
  <c r="Q3771" i="5"/>
  <c r="M3667" i="5"/>
  <c r="M3643" i="5"/>
  <c r="P3555" i="5"/>
  <c r="N3539" i="5"/>
  <c r="K3395" i="5"/>
  <c r="K3347" i="5"/>
  <c r="P4836" i="5"/>
  <c r="K4836" i="5"/>
  <c r="L4820" i="5"/>
  <c r="M4820" i="5"/>
  <c r="N4524" i="5"/>
  <c r="L4524" i="5"/>
  <c r="K4524" i="5"/>
  <c r="P4524" i="5"/>
  <c r="K4412" i="5"/>
  <c r="Q4156" i="5"/>
  <c r="K4084" i="5"/>
  <c r="O3532" i="5"/>
  <c r="M3476" i="5"/>
  <c r="L3476" i="5"/>
  <c r="O3092" i="5"/>
  <c r="L3092" i="5"/>
  <c r="K3092" i="5"/>
  <c r="K4773" i="5"/>
  <c r="O4773" i="5"/>
  <c r="P4773" i="5"/>
  <c r="K4549" i="5"/>
  <c r="M4549" i="5"/>
  <c r="Q4549" i="5"/>
  <c r="O4549" i="5"/>
  <c r="O4141" i="5"/>
  <c r="K4141" i="5"/>
  <c r="P3125" i="5"/>
  <c r="O3125" i="5"/>
  <c r="K3125" i="5"/>
  <c r="L4542" i="5"/>
  <c r="K4542" i="5"/>
  <c r="Q4542" i="5"/>
  <c r="N4542" i="5"/>
  <c r="L4366" i="5"/>
  <c r="K4366" i="5"/>
  <c r="N4366" i="5"/>
  <c r="Q4366" i="5"/>
  <c r="L4190" i="5"/>
  <c r="M4190" i="5"/>
  <c r="Q4190" i="5"/>
  <c r="O4190" i="5"/>
  <c r="K4142" i="5"/>
  <c r="O4142" i="5"/>
  <c r="K3494" i="5"/>
  <c r="N3494" i="5"/>
  <c r="L3494" i="5"/>
  <c r="Q3494" i="5"/>
  <c r="P4783" i="5"/>
  <c r="L4623" i="5"/>
  <c r="P4623" i="5"/>
  <c r="L4583" i="5"/>
  <c r="P4583" i="5"/>
  <c r="M4471" i="5"/>
  <c r="K4471" i="5"/>
  <c r="N4471" i="5"/>
  <c r="K4311" i="5"/>
  <c r="L4199" i="5"/>
  <c r="P4199" i="5"/>
  <c r="L3767" i="5"/>
  <c r="N3767" i="5"/>
  <c r="N3623" i="5"/>
  <c r="M3623" i="5"/>
  <c r="K669" i="5"/>
  <c r="P669" i="5"/>
  <c r="L669" i="5"/>
  <c r="O669" i="5"/>
  <c r="L4644" i="5"/>
  <c r="Q3748" i="5"/>
  <c r="O3612" i="5"/>
  <c r="N3572" i="5"/>
  <c r="O3508" i="5"/>
  <c r="O3484" i="5"/>
  <c r="O3404" i="5"/>
  <c r="O3348" i="5"/>
  <c r="K3348" i="5"/>
  <c r="L3252" i="5"/>
  <c r="Q3252" i="5"/>
  <c r="M4253" i="5"/>
  <c r="K3981" i="5"/>
  <c r="N3749" i="5"/>
  <c r="O3661" i="5"/>
  <c r="O3629" i="5"/>
  <c r="P3525" i="5"/>
  <c r="K5102" i="5"/>
  <c r="O5094" i="5"/>
  <c r="M4982" i="5"/>
  <c r="Q4982" i="5"/>
  <c r="N4806" i="5"/>
  <c r="N4518" i="5"/>
  <c r="M4494" i="5"/>
  <c r="M4334" i="5"/>
  <c r="Q4134" i="5"/>
  <c r="Q4086" i="5"/>
  <c r="N3814" i="5"/>
  <c r="O3726" i="5"/>
  <c r="N3510" i="5"/>
  <c r="K3510" i="5"/>
  <c r="L3398" i="5"/>
  <c r="K3286" i="5"/>
  <c r="M3278" i="5"/>
  <c r="Q3110" i="5"/>
  <c r="Q5015" i="5"/>
  <c r="N4943" i="5"/>
  <c r="M4839" i="5"/>
  <c r="N4831" i="5"/>
  <c r="M4719" i="5"/>
  <c r="M4527" i="5"/>
  <c r="M4175" i="5"/>
  <c r="K4111" i="5"/>
  <c r="Q3911" i="5"/>
  <c r="K3871" i="5"/>
  <c r="O3855" i="5"/>
  <c r="O3727" i="5"/>
  <c r="O3695" i="5"/>
  <c r="N3639" i="5"/>
  <c r="N3391" i="5"/>
  <c r="N3319" i="5"/>
  <c r="P3247" i="5"/>
  <c r="M3247" i="5"/>
  <c r="Q2943" i="5"/>
  <c r="M2943" i="5"/>
  <c r="Q3013" i="5"/>
  <c r="O3013" i="5"/>
  <c r="M2976" i="5"/>
  <c r="K2912" i="5"/>
  <c r="O2893" i="5"/>
  <c r="P2821" i="5"/>
  <c r="L2173" i="5"/>
  <c r="M2173" i="5"/>
  <c r="Q2173" i="5"/>
  <c r="P2173" i="5"/>
  <c r="O1549" i="5"/>
  <c r="N1549" i="5"/>
  <c r="K1549" i="5"/>
  <c r="M1285" i="5"/>
  <c r="Q1285" i="5"/>
  <c r="L1285" i="5"/>
  <c r="K1285" i="5"/>
  <c r="O1285" i="5"/>
  <c r="N493" i="5"/>
  <c r="L493" i="5"/>
  <c r="M493" i="5"/>
  <c r="K269" i="5"/>
  <c r="O269" i="5"/>
  <c r="P2886" i="5"/>
  <c r="M2886" i="5"/>
  <c r="Q1758" i="5"/>
  <c r="P1758" i="5"/>
  <c r="L1758" i="5"/>
  <c r="M1606" i="5"/>
  <c r="M1542" i="5"/>
  <c r="N1542" i="5"/>
  <c r="P1542" i="5"/>
  <c r="M1438" i="5"/>
  <c r="P1438" i="5"/>
  <c r="L1438" i="5"/>
  <c r="O1070" i="5"/>
  <c r="N1070" i="5"/>
  <c r="L1070" i="5"/>
  <c r="M1070" i="5"/>
  <c r="P1070" i="5"/>
  <c r="K1070" i="5"/>
  <c r="O2719" i="5"/>
  <c r="P2719" i="5"/>
  <c r="L2719" i="5"/>
  <c r="N591" i="5"/>
  <c r="M591" i="5"/>
  <c r="K591" i="5"/>
  <c r="O591" i="5"/>
  <c r="Q591" i="5"/>
  <c r="P591" i="5"/>
  <c r="M3219" i="5"/>
  <c r="K3171" i="5"/>
  <c r="O3027" i="5"/>
  <c r="M4924" i="5"/>
  <c r="K4860" i="5"/>
  <c r="L4740" i="5"/>
  <c r="P4740" i="5"/>
  <c r="L4588" i="5"/>
  <c r="O4308" i="5"/>
  <c r="L4308" i="5"/>
  <c r="L4300" i="5"/>
  <c r="K4292" i="5"/>
  <c r="Q4292" i="5"/>
  <c r="O4148" i="5"/>
  <c r="K3060" i="5"/>
  <c r="L5005" i="5"/>
  <c r="L4869" i="5"/>
  <c r="M4733" i="5"/>
  <c r="K4677" i="5"/>
  <c r="O4677" i="5"/>
  <c r="K4669" i="5"/>
  <c r="O4669" i="5"/>
  <c r="K4661" i="5"/>
  <c r="P4405" i="5"/>
  <c r="K4405" i="5"/>
  <c r="N4349" i="5"/>
  <c r="O4125" i="5"/>
  <c r="L4037" i="5"/>
  <c r="M3669" i="5"/>
  <c r="K3445" i="5"/>
  <c r="N3445" i="5"/>
  <c r="L3341" i="5"/>
  <c r="Q3061" i="5"/>
  <c r="Q5094" i="5"/>
  <c r="O5038" i="5"/>
  <c r="L4894" i="5"/>
  <c r="Q4806" i="5"/>
  <c r="Q4734" i="5"/>
  <c r="M4726" i="5"/>
  <c r="O4582" i="5"/>
  <c r="L4582" i="5"/>
  <c r="M4574" i="5"/>
  <c r="M4342" i="5"/>
  <c r="O4326" i="5"/>
  <c r="P4302" i="5"/>
  <c r="L4246" i="5"/>
  <c r="M4238" i="5"/>
  <c r="M4134" i="5"/>
  <c r="Q3990" i="5"/>
  <c r="K3854" i="5"/>
  <c r="L3654" i="5"/>
  <c r="L3614" i="5"/>
  <c r="K3566" i="5"/>
  <c r="N3446" i="5"/>
  <c r="M3422" i="5"/>
  <c r="M3398" i="5"/>
  <c r="M3150" i="5"/>
  <c r="M3086" i="5"/>
  <c r="N5023" i="5"/>
  <c r="Q4991" i="5"/>
  <c r="M4951" i="5"/>
  <c r="P4815" i="5"/>
  <c r="M4607" i="5"/>
  <c r="M4599" i="5"/>
  <c r="K4495" i="5"/>
  <c r="P4415" i="5"/>
  <c r="O4383" i="5"/>
  <c r="P4279" i="5"/>
  <c r="L4279" i="5"/>
  <c r="O4271" i="5"/>
  <c r="L4271" i="5"/>
  <c r="P4215" i="5"/>
  <c r="L4215" i="5"/>
  <c r="O4111" i="5"/>
  <c r="N3583" i="5"/>
  <c r="M3575" i="5"/>
  <c r="N3519" i="5"/>
  <c r="M3511" i="5"/>
  <c r="L3455" i="5"/>
  <c r="M3255" i="5"/>
  <c r="O3199" i="5"/>
  <c r="M3183" i="5"/>
  <c r="K3167" i="5"/>
  <c r="O3031" i="5"/>
  <c r="N3040" i="5"/>
  <c r="Q2981" i="5"/>
  <c r="K2976" i="5"/>
  <c r="Q2861" i="5"/>
  <c r="M2861" i="5"/>
  <c r="O333" i="5"/>
  <c r="N2198" i="5"/>
  <c r="L2198" i="5"/>
  <c r="P1374" i="5"/>
  <c r="Q1374" i="5"/>
  <c r="N1374" i="5"/>
  <c r="K1374" i="5"/>
  <c r="O1214" i="5"/>
  <c r="N1214" i="5"/>
  <c r="K1214" i="5"/>
  <c r="M1214" i="5"/>
  <c r="Q1214" i="5"/>
  <c r="K2351" i="5"/>
  <c r="M2351" i="5"/>
  <c r="O1455" i="5"/>
  <c r="K1455" i="5"/>
  <c r="O662" i="5"/>
  <c r="M662" i="5"/>
  <c r="P54" i="5"/>
  <c r="K54" i="5"/>
  <c r="N54" i="5"/>
  <c r="O54" i="5"/>
  <c r="Q3195" i="5"/>
  <c r="M2995" i="5"/>
  <c r="M2931" i="5"/>
  <c r="O4780" i="5"/>
  <c r="M4292" i="5"/>
  <c r="N3540" i="5"/>
  <c r="L3348" i="5"/>
  <c r="N3861" i="5"/>
  <c r="Q3733" i="5"/>
  <c r="Q3141" i="5"/>
  <c r="Q4790" i="5"/>
  <c r="M4734" i="5"/>
  <c r="M4710" i="5"/>
  <c r="O4518" i="5"/>
  <c r="K4414" i="5"/>
  <c r="N4134" i="5"/>
  <c r="N4086" i="5"/>
  <c r="K3990" i="5"/>
  <c r="N3750" i="5"/>
  <c r="M3662" i="5"/>
  <c r="Q3430" i="5"/>
  <c r="P3342" i="5"/>
  <c r="N3086" i="5"/>
  <c r="Q5079" i="5"/>
  <c r="O5031" i="5"/>
  <c r="M4983" i="5"/>
  <c r="M4959" i="5"/>
  <c r="N4879" i="5"/>
  <c r="N4607" i="5"/>
  <c r="O4455" i="5"/>
  <c r="K4455" i="5"/>
  <c r="M4447" i="5"/>
  <c r="Q4415" i="5"/>
  <c r="Q4279" i="5"/>
  <c r="Q4215" i="5"/>
  <c r="M4207" i="5"/>
  <c r="O3967" i="5"/>
  <c r="M3911" i="5"/>
  <c r="K3583" i="5"/>
  <c r="K3575" i="5"/>
  <c r="N3575" i="5"/>
  <c r="O3527" i="5"/>
  <c r="K3519" i="5"/>
  <c r="K3511" i="5"/>
  <c r="M3111" i="5"/>
  <c r="M2951" i="5"/>
  <c r="O3040" i="5"/>
  <c r="O2821" i="5"/>
  <c r="N2557" i="5"/>
  <c r="K2557" i="5"/>
  <c r="O2557" i="5"/>
  <c r="N1917" i="5"/>
  <c r="M1917" i="5"/>
  <c r="L1917" i="5"/>
  <c r="P1917" i="5"/>
  <c r="O1541" i="5"/>
  <c r="K1541" i="5"/>
  <c r="N1541" i="5"/>
  <c r="M1381" i="5"/>
  <c r="O1381" i="5"/>
  <c r="K1381" i="5"/>
  <c r="N1381" i="5"/>
  <c r="P1381" i="5"/>
  <c r="M1293" i="5"/>
  <c r="N1293" i="5"/>
  <c r="K1293" i="5"/>
  <c r="L1101" i="5"/>
  <c r="M1101" i="5"/>
  <c r="Q1101" i="5"/>
  <c r="K1101" i="5"/>
  <c r="O1101" i="5"/>
  <c r="L1077" i="5"/>
  <c r="K1077" i="5"/>
  <c r="O1077" i="5"/>
  <c r="N1077" i="5"/>
  <c r="Q1077" i="5"/>
  <c r="N677" i="5"/>
  <c r="L677" i="5"/>
  <c r="P677" i="5"/>
  <c r="Q677" i="5"/>
  <c r="M677" i="5"/>
  <c r="M269" i="5"/>
  <c r="L2598" i="5"/>
  <c r="Q2598" i="5"/>
  <c r="N2598" i="5"/>
  <c r="N390" i="5"/>
  <c r="M390" i="5"/>
  <c r="Q390" i="5"/>
  <c r="K334" i="5"/>
  <c r="P334" i="5"/>
  <c r="O334" i="5"/>
  <c r="Q302" i="5"/>
  <c r="N1391" i="5"/>
  <c r="K1391" i="5"/>
  <c r="O2648" i="5"/>
  <c r="N2648" i="5"/>
  <c r="N2176" i="5"/>
  <c r="M2176" i="5"/>
  <c r="Q2176" i="5"/>
  <c r="N3348" i="5"/>
  <c r="Q3348" i="5"/>
  <c r="N3324" i="5"/>
  <c r="K3252" i="5"/>
  <c r="P3228" i="5"/>
  <c r="N3172" i="5"/>
  <c r="M3156" i="5"/>
  <c r="L3124" i="5"/>
  <c r="P3124" i="5"/>
  <c r="L3060" i="5"/>
  <c r="P4965" i="5"/>
  <c r="P4661" i="5"/>
  <c r="L4661" i="5"/>
  <c r="O4365" i="5"/>
  <c r="N4189" i="5"/>
  <c r="O4045" i="5"/>
  <c r="P3965" i="5"/>
  <c r="M3789" i="5"/>
  <c r="L3749" i="5"/>
  <c r="M3485" i="5"/>
  <c r="L3445" i="5"/>
  <c r="N3413" i="5"/>
  <c r="O3181" i="5"/>
  <c r="K4894" i="5"/>
  <c r="M4782" i="5"/>
  <c r="O4726" i="5"/>
  <c r="Q4518" i="5"/>
  <c r="M4502" i="5"/>
  <c r="M4462" i="5"/>
  <c r="K4342" i="5"/>
  <c r="O4342" i="5"/>
  <c r="K4134" i="5"/>
  <c r="P4046" i="5"/>
  <c r="M3926" i="5"/>
  <c r="L3814" i="5"/>
  <c r="O3702" i="5"/>
  <c r="K3574" i="5"/>
  <c r="Q3470" i="5"/>
  <c r="L3190" i="5"/>
  <c r="M3158" i="5"/>
  <c r="N3110" i="5"/>
  <c r="K5015" i="5"/>
  <c r="O4991" i="5"/>
  <c r="K4607" i="5"/>
  <c r="O4599" i="5"/>
  <c r="K4567" i="5"/>
  <c r="Q4527" i="5"/>
  <c r="M4463" i="5"/>
  <c r="N4447" i="5"/>
  <c r="M4327" i="5"/>
  <c r="N4287" i="5"/>
  <c r="Q4111" i="5"/>
  <c r="L4103" i="5"/>
  <c r="N3975" i="5"/>
  <c r="K3847" i="5"/>
  <c r="O3711" i="5"/>
  <c r="Q3639" i="5"/>
  <c r="Q3247" i="5"/>
  <c r="K3040" i="5"/>
  <c r="K3013" i="5"/>
  <c r="K2869" i="5"/>
  <c r="N2869" i="5"/>
  <c r="P2525" i="5"/>
  <c r="L2525" i="5"/>
  <c r="K2525" i="5"/>
  <c r="K2469" i="5"/>
  <c r="P2469" i="5"/>
  <c r="L2469" i="5"/>
  <c r="O2469" i="5"/>
  <c r="M2205" i="5"/>
  <c r="N2205" i="5"/>
  <c r="P2205" i="5"/>
  <c r="K2205" i="5"/>
  <c r="M2157" i="5"/>
  <c r="N2157" i="5"/>
  <c r="O1917" i="5"/>
  <c r="O1293" i="5"/>
  <c r="P1125" i="5"/>
  <c r="L1125" i="5"/>
  <c r="N2094" i="5"/>
  <c r="L2094" i="5"/>
  <c r="O2094" i="5"/>
  <c r="Q1598" i="5"/>
  <c r="M1598" i="5"/>
  <c r="P1598" i="5"/>
  <c r="L1598" i="5"/>
  <c r="M1374" i="5"/>
  <c r="N1158" i="5"/>
  <c r="M1158" i="5"/>
  <c r="M567" i="5"/>
  <c r="Q567" i="5"/>
  <c r="N567" i="5"/>
  <c r="P567" i="5"/>
  <c r="L567" i="5"/>
  <c r="O3252" i="5"/>
  <c r="P5045" i="5"/>
  <c r="N5005" i="5"/>
  <c r="O4989" i="5"/>
  <c r="Q4677" i="5"/>
  <c r="P4485" i="5"/>
  <c r="L4461" i="5"/>
  <c r="L4397" i="5"/>
  <c r="O4213" i="5"/>
  <c r="P4005" i="5"/>
  <c r="N3941" i="5"/>
  <c r="K3845" i="5"/>
  <c r="M3477" i="5"/>
  <c r="P3445" i="5"/>
  <c r="N3341" i="5"/>
  <c r="N5094" i="5"/>
  <c r="P4894" i="5"/>
  <c r="N4734" i="5"/>
  <c r="P4654" i="5"/>
  <c r="P4478" i="5"/>
  <c r="L4254" i="5"/>
  <c r="P4134" i="5"/>
  <c r="L3766" i="5"/>
  <c r="N3662" i="5"/>
  <c r="N3654" i="5"/>
  <c r="K3310" i="5"/>
  <c r="O3206" i="5"/>
  <c r="N3134" i="5"/>
  <c r="M5111" i="5"/>
  <c r="O4887" i="5"/>
  <c r="O4815" i="5"/>
  <c r="M4671" i="5"/>
  <c r="K4527" i="5"/>
  <c r="Q4511" i="5"/>
  <c r="L4343" i="5"/>
  <c r="M3999" i="5"/>
  <c r="N3887" i="5"/>
  <c r="Q2976" i="5"/>
  <c r="L693" i="5"/>
  <c r="N693" i="5"/>
  <c r="Q693" i="5"/>
  <c r="M693" i="5"/>
  <c r="K693" i="5"/>
  <c r="O693" i="5"/>
  <c r="M149" i="5"/>
  <c r="N149" i="5"/>
  <c r="Q149" i="5"/>
  <c r="M2526" i="5"/>
  <c r="N2526" i="5"/>
  <c r="L2462" i="5"/>
  <c r="Q2462" i="5"/>
  <c r="P2462" i="5"/>
  <c r="M1966" i="5"/>
  <c r="Q1966" i="5"/>
  <c r="O1598" i="5"/>
  <c r="O830" i="5"/>
  <c r="K830" i="5"/>
  <c r="N830" i="5"/>
  <c r="O247" i="5"/>
  <c r="P247" i="5"/>
  <c r="M127" i="5"/>
  <c r="Q127" i="5"/>
  <c r="N3179" i="5"/>
  <c r="Q3163" i="5"/>
  <c r="M3163" i="5"/>
  <c r="Q4644" i="5"/>
  <c r="K4636" i="5"/>
  <c r="K4588" i="5"/>
  <c r="N4588" i="5"/>
  <c r="M4204" i="5"/>
  <c r="O4180" i="5"/>
  <c r="P4148" i="5"/>
  <c r="O4004" i="5"/>
  <c r="N3508" i="5"/>
  <c r="P4741" i="5"/>
  <c r="M4669" i="5"/>
  <c r="Q4645" i="5"/>
  <c r="M4045" i="5"/>
  <c r="Q3973" i="5"/>
  <c r="M3733" i="5"/>
  <c r="Q3669" i="5"/>
  <c r="K3661" i="5"/>
  <c r="K3629" i="5"/>
  <c r="Q3525" i="5"/>
  <c r="L3525" i="5"/>
  <c r="K3181" i="5"/>
  <c r="K5038" i="5"/>
  <c r="K4734" i="5"/>
  <c r="Q4238" i="5"/>
  <c r="N4166" i="5"/>
  <c r="P4086" i="5"/>
  <c r="O4070" i="5"/>
  <c r="L4046" i="5"/>
  <c r="M3686" i="5"/>
  <c r="K3654" i="5"/>
  <c r="M3558" i="5"/>
  <c r="Q3398" i="5"/>
  <c r="P3374" i="5"/>
  <c r="P3174" i="5"/>
  <c r="Q3150" i="5"/>
  <c r="M4831" i="5"/>
  <c r="M4687" i="5"/>
  <c r="O4447" i="5"/>
  <c r="K4447" i="5"/>
  <c r="M4415" i="5"/>
  <c r="K4287" i="5"/>
  <c r="M4239" i="5"/>
  <c r="N3855" i="5"/>
  <c r="K3855" i="5"/>
  <c r="O3847" i="5"/>
  <c r="K3751" i="5"/>
  <c r="K3727" i="5"/>
  <c r="L3711" i="5"/>
  <c r="P3711" i="5"/>
  <c r="K3695" i="5"/>
  <c r="M3639" i="5"/>
  <c r="P3575" i="5"/>
  <c r="L3575" i="5"/>
  <c r="P3511" i="5"/>
  <c r="L3511" i="5"/>
  <c r="M3319" i="5"/>
  <c r="L3031" i="5"/>
  <c r="O2903" i="5"/>
  <c r="L2912" i="5"/>
  <c r="M2789" i="5"/>
  <c r="N2789" i="5"/>
  <c r="O2789" i="5"/>
  <c r="L2485" i="5"/>
  <c r="P2485" i="5"/>
  <c r="O2437" i="5"/>
  <c r="N2437" i="5"/>
  <c r="O2341" i="5"/>
  <c r="P2341" i="5"/>
  <c r="L2341" i="5"/>
  <c r="P2237" i="5"/>
  <c r="L2237" i="5"/>
  <c r="O2237" i="5"/>
  <c r="M2093" i="5"/>
  <c r="K2093" i="5"/>
  <c r="P2093" i="5"/>
  <c r="K2053" i="5"/>
  <c r="M2053" i="5"/>
  <c r="P2053" i="5"/>
  <c r="O2053" i="5"/>
  <c r="O1461" i="5"/>
  <c r="Q1461" i="5"/>
  <c r="O1437" i="5"/>
  <c r="N1437" i="5"/>
  <c r="M1005" i="5"/>
  <c r="O1005" i="5"/>
  <c r="K1005" i="5"/>
  <c r="N1005" i="5"/>
  <c r="P1005" i="5"/>
  <c r="N589" i="5"/>
  <c r="M589" i="5"/>
  <c r="M2598" i="5"/>
  <c r="N2054" i="5"/>
  <c r="O2054" i="5"/>
  <c r="L2054" i="5"/>
  <c r="M2054" i="5"/>
  <c r="Q2054" i="5"/>
  <c r="P2054" i="5"/>
  <c r="M1030" i="5"/>
  <c r="L1030" i="5"/>
  <c r="P1030" i="5"/>
  <c r="O1030" i="5"/>
  <c r="P2327" i="5"/>
  <c r="L2327" i="5"/>
  <c r="M2725" i="5"/>
  <c r="N2181" i="5"/>
  <c r="N2149" i="5"/>
  <c r="O1829" i="5"/>
  <c r="M1749" i="5"/>
  <c r="O1685" i="5"/>
  <c r="N1485" i="5"/>
  <c r="N1445" i="5"/>
  <c r="Q1397" i="5"/>
  <c r="Q1253" i="5"/>
  <c r="M1253" i="5"/>
  <c r="M1189" i="5"/>
  <c r="L565" i="5"/>
  <c r="N565" i="5"/>
  <c r="N421" i="5"/>
  <c r="M413" i="5"/>
  <c r="N413" i="5"/>
  <c r="K413" i="5"/>
  <c r="M85" i="5"/>
  <c r="Q85" i="5"/>
  <c r="L85" i="5"/>
  <c r="N85" i="5"/>
  <c r="L1558" i="5"/>
  <c r="N1558" i="5"/>
  <c r="Q1558" i="5"/>
  <c r="Q1414" i="5"/>
  <c r="P1198" i="5"/>
  <c r="O926" i="5"/>
  <c r="K926" i="5"/>
  <c r="N926" i="5"/>
  <c r="M926" i="5"/>
  <c r="P2871" i="5"/>
  <c r="O2871" i="5"/>
  <c r="K2743" i="5"/>
  <c r="N2743" i="5"/>
  <c r="M2743" i="5"/>
  <c r="P2527" i="5"/>
  <c r="M2527" i="5"/>
  <c r="K2311" i="5"/>
  <c r="M2311" i="5"/>
  <c r="K2287" i="5"/>
  <c r="N2287" i="5"/>
  <c r="L2127" i="5"/>
  <c r="K2127" i="5"/>
  <c r="P2127" i="5"/>
  <c r="N2127" i="5"/>
  <c r="O2127" i="5"/>
  <c r="L1911" i="5"/>
  <c r="K1911" i="5"/>
  <c r="P1911" i="5"/>
  <c r="O1911" i="5"/>
  <c r="M1911" i="5"/>
  <c r="Q1911" i="5"/>
  <c r="M991" i="5"/>
  <c r="N991" i="5"/>
  <c r="L991" i="5"/>
  <c r="P991" i="5"/>
  <c r="Q991" i="5"/>
  <c r="L783" i="5"/>
  <c r="Q783" i="5"/>
  <c r="M783" i="5"/>
  <c r="N783" i="5"/>
  <c r="K783" i="5"/>
  <c r="O2480" i="5"/>
  <c r="P2480" i="5"/>
  <c r="L2480" i="5"/>
  <c r="O568" i="5"/>
  <c r="M568" i="5"/>
  <c r="Q568" i="5"/>
  <c r="L568" i="5"/>
  <c r="M2549" i="5"/>
  <c r="M2429" i="5"/>
  <c r="M2413" i="5"/>
  <c r="K2317" i="5"/>
  <c r="N2141" i="5"/>
  <c r="N1949" i="5"/>
  <c r="L1885" i="5"/>
  <c r="P1829" i="5"/>
  <c r="Q1829" i="5"/>
  <c r="M1829" i="5"/>
  <c r="M1821" i="5"/>
  <c r="M1693" i="5"/>
  <c r="L1653" i="5"/>
  <c r="M1261" i="5"/>
  <c r="P1141" i="5"/>
  <c r="P973" i="5"/>
  <c r="N925" i="5"/>
  <c r="O909" i="5"/>
  <c r="L893" i="5"/>
  <c r="O573" i="5"/>
  <c r="K573" i="5"/>
  <c r="P565" i="5"/>
  <c r="Q213" i="5"/>
  <c r="O165" i="5"/>
  <c r="K165" i="5"/>
  <c r="N165" i="5"/>
  <c r="O2582" i="5"/>
  <c r="N2582" i="5"/>
  <c r="P2542" i="5"/>
  <c r="L2542" i="5"/>
  <c r="Q2390" i="5"/>
  <c r="N2390" i="5"/>
  <c r="L2318" i="5"/>
  <c r="P2318" i="5"/>
  <c r="M2014" i="5"/>
  <c r="Q2014" i="5"/>
  <c r="Q1790" i="5"/>
  <c r="K1790" i="5"/>
  <c r="P1558" i="5"/>
  <c r="L1198" i="5"/>
  <c r="L1190" i="5"/>
  <c r="M654" i="5"/>
  <c r="L606" i="5"/>
  <c r="Q606" i="5"/>
  <c r="Q438" i="5"/>
  <c r="M438" i="5"/>
  <c r="O374" i="5"/>
  <c r="M374" i="5"/>
  <c r="O2894" i="5"/>
  <c r="N2894" i="5"/>
  <c r="K2894" i="5"/>
  <c r="N2751" i="5"/>
  <c r="M2751" i="5"/>
  <c r="P2743" i="5"/>
  <c r="L2743" i="5"/>
  <c r="N2527" i="5"/>
  <c r="N2495" i="5"/>
  <c r="K2495" i="5"/>
  <c r="O2495" i="5"/>
  <c r="N2367" i="5"/>
  <c r="O2367" i="5"/>
  <c r="L2311" i="5"/>
  <c r="O231" i="5"/>
  <c r="K231" i="5"/>
  <c r="Q231" i="5"/>
  <c r="N231" i="5"/>
  <c r="L296" i="5"/>
  <c r="P296" i="5"/>
  <c r="L2769" i="5"/>
  <c r="M2769" i="5"/>
  <c r="Q2769" i="5"/>
  <c r="M2209" i="5"/>
  <c r="O2209" i="5"/>
  <c r="K2209" i="5"/>
  <c r="Q2209" i="5"/>
  <c r="L2209" i="5"/>
  <c r="N2209" i="5"/>
  <c r="P2209" i="5"/>
  <c r="Q2549" i="5"/>
  <c r="O2141" i="5"/>
  <c r="O1949" i="5"/>
  <c r="K1829" i="5"/>
  <c r="O1773" i="5"/>
  <c r="P1709" i="5"/>
  <c r="K1485" i="5"/>
  <c r="N1301" i="5"/>
  <c r="K1197" i="5"/>
  <c r="O1189" i="5"/>
  <c r="K1189" i="5"/>
  <c r="K989" i="5"/>
  <c r="O925" i="5"/>
  <c r="K925" i="5"/>
  <c r="P525" i="5"/>
  <c r="M525" i="5"/>
  <c r="O349" i="5"/>
  <c r="M349" i="5"/>
  <c r="Q349" i="5"/>
  <c r="L349" i="5"/>
  <c r="P213" i="5"/>
  <c r="L2686" i="5"/>
  <c r="O2686" i="5"/>
  <c r="P1878" i="5"/>
  <c r="L1878" i="5"/>
  <c r="Q1878" i="5"/>
  <c r="L806" i="5"/>
  <c r="M806" i="5"/>
  <c r="K806" i="5"/>
  <c r="O766" i="5"/>
  <c r="K766" i="5"/>
  <c r="K2759" i="5"/>
  <c r="P2759" i="5"/>
  <c r="Q2743" i="5"/>
  <c r="N2599" i="5"/>
  <c r="N2503" i="5"/>
  <c r="K2367" i="5"/>
  <c r="Q2127" i="5"/>
  <c r="L1127" i="5"/>
  <c r="K1127" i="5"/>
  <c r="O1127" i="5"/>
  <c r="M1127" i="5"/>
  <c r="Q1127" i="5"/>
  <c r="N1127" i="5"/>
  <c r="L303" i="5"/>
  <c r="O303" i="5"/>
  <c r="K432" i="5"/>
  <c r="L432" i="5"/>
  <c r="P432" i="5"/>
  <c r="M432" i="5"/>
  <c r="Q432" i="5"/>
  <c r="O416" i="5"/>
  <c r="N416" i="5"/>
  <c r="K1709" i="5"/>
  <c r="N1397" i="5"/>
  <c r="N1253" i="5"/>
  <c r="P957" i="5"/>
  <c r="L957" i="5"/>
  <c r="L837" i="5"/>
  <c r="K837" i="5"/>
  <c r="N581" i="5"/>
  <c r="K581" i="5"/>
  <c r="O581" i="5"/>
  <c r="L581" i="5"/>
  <c r="P581" i="5"/>
  <c r="K405" i="5"/>
  <c r="N405" i="5"/>
  <c r="Q405" i="5"/>
  <c r="Q77" i="5"/>
  <c r="L77" i="5"/>
  <c r="N77" i="5"/>
  <c r="M77" i="5"/>
  <c r="O2310" i="5"/>
  <c r="L2310" i="5"/>
  <c r="P2310" i="5"/>
  <c r="Q2310" i="5"/>
  <c r="Q1902" i="5"/>
  <c r="L1478" i="5"/>
  <c r="K1478" i="5"/>
  <c r="O1478" i="5"/>
  <c r="N1478" i="5"/>
  <c r="M1478" i="5"/>
  <c r="Q1478" i="5"/>
  <c r="M1462" i="5"/>
  <c r="P1462" i="5"/>
  <c r="O1462" i="5"/>
  <c r="O1390" i="5"/>
  <c r="K1390" i="5"/>
  <c r="Q1062" i="5"/>
  <c r="L934" i="5"/>
  <c r="O934" i="5"/>
  <c r="N934" i="5"/>
  <c r="K934" i="5"/>
  <c r="M814" i="5"/>
  <c r="K814" i="5"/>
  <c r="K1223" i="5"/>
  <c r="Q1223" i="5"/>
  <c r="P1223" i="5"/>
  <c r="L1223" i="5"/>
  <c r="K2456" i="5"/>
  <c r="M2456" i="5"/>
  <c r="O2456" i="5"/>
  <c r="N2456" i="5"/>
  <c r="P2456" i="5"/>
  <c r="N2192" i="5"/>
  <c r="M2192" i="5"/>
  <c r="M816" i="5"/>
  <c r="Q816" i="5"/>
  <c r="N816" i="5"/>
  <c r="Q1749" i="5"/>
  <c r="N869" i="5"/>
  <c r="K869" i="5"/>
  <c r="K709" i="5"/>
  <c r="Q709" i="5"/>
  <c r="L485" i="5"/>
  <c r="N485" i="5"/>
  <c r="Q485" i="5"/>
  <c r="Q2502" i="5"/>
  <c r="P2502" i="5"/>
  <c r="M2350" i="5"/>
  <c r="K2350" i="5"/>
  <c r="P2278" i="5"/>
  <c r="M1942" i="5"/>
  <c r="Q1942" i="5"/>
  <c r="O1110" i="5"/>
  <c r="N1110" i="5"/>
  <c r="N518" i="5"/>
  <c r="M518" i="5"/>
  <c r="Q518" i="5"/>
  <c r="P406" i="5"/>
  <c r="K278" i="5"/>
  <c r="O278" i="5"/>
  <c r="M278" i="5"/>
  <c r="L2655" i="5"/>
  <c r="P2655" i="5"/>
  <c r="P2447" i="5"/>
  <c r="N2447" i="5"/>
  <c r="K2447" i="5"/>
  <c r="K2375" i="5"/>
  <c r="M2375" i="5"/>
  <c r="P1535" i="5"/>
  <c r="N1535" i="5"/>
  <c r="K1535" i="5"/>
  <c r="K1519" i="5"/>
  <c r="O1519" i="5"/>
  <c r="N927" i="5"/>
  <c r="K927" i="5"/>
  <c r="P927" i="5"/>
  <c r="K447" i="5"/>
  <c r="N447" i="5"/>
  <c r="O2696" i="5"/>
  <c r="Q2696" i="5"/>
  <c r="M2696" i="5"/>
  <c r="N2696" i="5"/>
  <c r="K2696" i="5"/>
  <c r="K1184" i="5"/>
  <c r="O1184" i="5"/>
  <c r="P920" i="5"/>
  <c r="L920" i="5"/>
  <c r="O920" i="5"/>
  <c r="M920" i="5"/>
  <c r="Q920" i="5"/>
  <c r="K464" i="5"/>
  <c r="O464" i="5"/>
  <c r="N2773" i="5"/>
  <c r="M2733" i="5"/>
  <c r="Q2733" i="5"/>
  <c r="M2149" i="5"/>
  <c r="Q2141" i="5"/>
  <c r="Q1949" i="5"/>
  <c r="Q1901" i="5"/>
  <c r="K1885" i="5"/>
  <c r="Q1773" i="5"/>
  <c r="M1597" i="5"/>
  <c r="K1509" i="5"/>
  <c r="P1397" i="5"/>
  <c r="P1253" i="5"/>
  <c r="K877" i="5"/>
  <c r="O877" i="5"/>
  <c r="P837" i="5"/>
  <c r="K749" i="5"/>
  <c r="O741" i="5"/>
  <c r="L661" i="5"/>
  <c r="N661" i="5"/>
  <c r="L2486" i="5"/>
  <c r="Q2486" i="5"/>
  <c r="P2486" i="5"/>
  <c r="O2334" i="5"/>
  <c r="P2334" i="5"/>
  <c r="O2286" i="5"/>
  <c r="M2286" i="5"/>
  <c r="Q2286" i="5"/>
  <c r="L2286" i="5"/>
  <c r="P2286" i="5"/>
  <c r="L1766" i="5"/>
  <c r="K1766" i="5"/>
  <c r="K1558" i="5"/>
  <c r="P1478" i="5"/>
  <c r="P1414" i="5"/>
  <c r="L1414" i="5"/>
  <c r="N1406" i="5"/>
  <c r="O1406" i="5"/>
  <c r="K1406" i="5"/>
  <c r="O1366" i="5"/>
  <c r="N1366" i="5"/>
  <c r="L1366" i="5"/>
  <c r="Q1366" i="5"/>
  <c r="P1222" i="5"/>
  <c r="O1222" i="5"/>
  <c r="N1222" i="5"/>
  <c r="O1118" i="5"/>
  <c r="M1118" i="5"/>
  <c r="K1118" i="5"/>
  <c r="K910" i="5"/>
  <c r="M838" i="5"/>
  <c r="K838" i="5"/>
  <c r="Q806" i="5"/>
  <c r="Q646" i="5"/>
  <c r="M646" i="5"/>
  <c r="P518" i="5"/>
  <c r="L326" i="5"/>
  <c r="M326" i="5"/>
  <c r="Q326" i="5"/>
  <c r="N326" i="5"/>
  <c r="K326" i="5"/>
  <c r="P278" i="5"/>
  <c r="L278" i="5"/>
  <c r="L110" i="5"/>
  <c r="P110" i="5"/>
  <c r="O2655" i="5"/>
  <c r="L2447" i="5"/>
  <c r="K1359" i="5"/>
  <c r="N1359" i="5"/>
  <c r="Q1135" i="5"/>
  <c r="P1135" i="5"/>
  <c r="O927" i="5"/>
  <c r="M647" i="5"/>
  <c r="Q647" i="5"/>
  <c r="L375" i="5"/>
  <c r="Q2905" i="5"/>
  <c r="M2905" i="5"/>
  <c r="P2840" i="5"/>
  <c r="Q2840" i="5"/>
  <c r="L2696" i="5"/>
  <c r="N480" i="5"/>
  <c r="Q480" i="5"/>
  <c r="P517" i="5"/>
  <c r="Q477" i="5"/>
  <c r="M173" i="5"/>
  <c r="O173" i="5"/>
  <c r="O69" i="5"/>
  <c r="P69" i="5"/>
  <c r="L2862" i="5"/>
  <c r="P2766" i="5"/>
  <c r="O2590" i="5"/>
  <c r="M2590" i="5"/>
  <c r="L1686" i="5"/>
  <c r="L1590" i="5"/>
  <c r="M1590" i="5"/>
  <c r="Q1590" i="5"/>
  <c r="O982" i="5"/>
  <c r="K982" i="5"/>
  <c r="N982" i="5"/>
  <c r="L742" i="5"/>
  <c r="K742" i="5"/>
  <c r="K542" i="5"/>
  <c r="O542" i="5"/>
  <c r="P2687" i="5"/>
  <c r="L2687" i="5"/>
  <c r="K2439" i="5"/>
  <c r="M2439" i="5"/>
  <c r="Q2439" i="5"/>
  <c r="Q2047" i="5"/>
  <c r="K2047" i="5"/>
  <c r="O2047" i="5"/>
  <c r="O1695" i="5"/>
  <c r="M1695" i="5"/>
  <c r="K1239" i="5"/>
  <c r="O1239" i="5"/>
  <c r="P1239" i="5"/>
  <c r="Q1151" i="5"/>
  <c r="M1151" i="5"/>
  <c r="P1151" i="5"/>
  <c r="Q1143" i="5"/>
  <c r="M1143" i="5"/>
  <c r="K1007" i="5"/>
  <c r="N1007" i="5"/>
  <c r="K831" i="5"/>
  <c r="O831" i="5"/>
  <c r="N831" i="5"/>
  <c r="N767" i="5"/>
  <c r="L767" i="5"/>
  <c r="P767" i="5"/>
  <c r="N639" i="5"/>
  <c r="M639" i="5"/>
  <c r="Q639" i="5"/>
  <c r="L607" i="5"/>
  <c r="N607" i="5"/>
  <c r="Q607" i="5"/>
  <c r="P79" i="5"/>
  <c r="K79" i="5"/>
  <c r="L47" i="5"/>
  <c r="O2368" i="5"/>
  <c r="K2368" i="5"/>
  <c r="L2184" i="5"/>
  <c r="P2168" i="5"/>
  <c r="K2168" i="5"/>
  <c r="Q2168" i="5"/>
  <c r="N1936" i="5"/>
  <c r="M1936" i="5"/>
  <c r="O1696" i="5"/>
  <c r="K1696" i="5"/>
  <c r="P632" i="5"/>
  <c r="O632" i="5"/>
  <c r="O2384" i="5"/>
  <c r="N2384" i="5"/>
  <c r="K2384" i="5"/>
  <c r="M2384" i="5"/>
  <c r="Q2384" i="5"/>
  <c r="O1072" i="5"/>
  <c r="M1072" i="5"/>
  <c r="M864" i="5"/>
  <c r="K864" i="5"/>
  <c r="N864" i="5"/>
  <c r="Q864" i="5"/>
  <c r="O800" i="5"/>
  <c r="N800" i="5"/>
  <c r="K800" i="5"/>
  <c r="M800" i="5"/>
  <c r="P800" i="5"/>
  <c r="L800" i="5"/>
  <c r="Q800" i="5"/>
  <c r="L712" i="5"/>
  <c r="M712" i="5"/>
  <c r="L672" i="5"/>
  <c r="M672" i="5"/>
  <c r="O2690" i="5"/>
  <c r="L2690" i="5"/>
  <c r="L2538" i="5"/>
  <c r="P2538" i="5"/>
  <c r="K1378" i="5"/>
  <c r="M1378" i="5"/>
  <c r="P1378" i="5"/>
  <c r="K1079" i="5"/>
  <c r="Q1079" i="5"/>
  <c r="K1015" i="5"/>
  <c r="P1015" i="5"/>
  <c r="L687" i="5"/>
  <c r="Q687" i="5"/>
  <c r="K671" i="5"/>
  <c r="N575" i="5"/>
  <c r="M575" i="5"/>
  <c r="Q575" i="5"/>
  <c r="L575" i="5"/>
  <c r="K311" i="5"/>
  <c r="Q95" i="5"/>
  <c r="M95" i="5"/>
  <c r="O2816" i="5"/>
  <c r="N2816" i="5"/>
  <c r="M2496" i="5"/>
  <c r="K2496" i="5"/>
  <c r="O2496" i="5"/>
  <c r="L2088" i="5"/>
  <c r="K2088" i="5"/>
  <c r="N2088" i="5"/>
  <c r="Q1760" i="5"/>
  <c r="P1760" i="5"/>
  <c r="Q672" i="5"/>
  <c r="O664" i="5"/>
  <c r="M664" i="5"/>
  <c r="K304" i="5"/>
  <c r="P304" i="5"/>
  <c r="P2081" i="5"/>
  <c r="Q2081" i="5"/>
  <c r="O477" i="5"/>
  <c r="K477" i="5"/>
  <c r="L2766" i="5"/>
  <c r="N2382" i="5"/>
  <c r="O2126" i="5"/>
  <c r="P1326" i="5"/>
  <c r="N1326" i="5"/>
  <c r="M1166" i="5"/>
  <c r="Q1166" i="5"/>
  <c r="N1102" i="5"/>
  <c r="O1102" i="5"/>
  <c r="P958" i="5"/>
  <c r="O958" i="5"/>
  <c r="M774" i="5"/>
  <c r="O774" i="5"/>
  <c r="K774" i="5"/>
  <c r="K558" i="5"/>
  <c r="K550" i="5"/>
  <c r="N358" i="5"/>
  <c r="Q358" i="5"/>
  <c r="L286" i="5"/>
  <c r="K286" i="5"/>
  <c r="O286" i="5"/>
  <c r="L182" i="5"/>
  <c r="K182" i="5"/>
  <c r="O182" i="5"/>
  <c r="P1791" i="5"/>
  <c r="O1743" i="5"/>
  <c r="M1743" i="5"/>
  <c r="Q1743" i="5"/>
  <c r="P1655" i="5"/>
  <c r="O1647" i="5"/>
  <c r="P1647" i="5"/>
  <c r="O1567" i="5"/>
  <c r="M1567" i="5"/>
  <c r="L1543" i="5"/>
  <c r="O1543" i="5"/>
  <c r="L1255" i="5"/>
  <c r="O1255" i="5"/>
  <c r="K1255" i="5"/>
  <c r="N1255" i="5"/>
  <c r="M831" i="5"/>
  <c r="N695" i="5"/>
  <c r="L599" i="5"/>
  <c r="P599" i="5"/>
  <c r="P575" i="5"/>
  <c r="O423" i="5"/>
  <c r="P423" i="5"/>
  <c r="L351" i="5"/>
  <c r="K2864" i="5"/>
  <c r="Q2864" i="5"/>
  <c r="P2864" i="5"/>
  <c r="O2624" i="5"/>
  <c r="L2464" i="5"/>
  <c r="Q2160" i="5"/>
  <c r="L2160" i="5"/>
  <c r="L1992" i="5"/>
  <c r="P1976" i="5"/>
  <c r="Q1976" i="5"/>
  <c r="L1976" i="5"/>
  <c r="O1976" i="5"/>
  <c r="K1976" i="5"/>
  <c r="Q1856" i="5"/>
  <c r="M1856" i="5"/>
  <c r="P720" i="5"/>
  <c r="N720" i="5"/>
  <c r="Q720" i="5"/>
  <c r="K720" i="5"/>
  <c r="N712" i="5"/>
  <c r="N680" i="5"/>
  <c r="M680" i="5"/>
  <c r="N576" i="5"/>
  <c r="K576" i="5"/>
  <c r="M576" i="5"/>
  <c r="L336" i="5"/>
  <c r="P336" i="5"/>
  <c r="O336" i="5"/>
  <c r="L304" i="5"/>
  <c r="P2401" i="5"/>
  <c r="L2401" i="5"/>
  <c r="O1351" i="5"/>
  <c r="Q1351" i="5"/>
  <c r="K1351" i="5"/>
  <c r="M1191" i="5"/>
  <c r="L1191" i="5"/>
  <c r="K1191" i="5"/>
  <c r="N959" i="5"/>
  <c r="M959" i="5"/>
  <c r="Q959" i="5"/>
  <c r="Q911" i="5"/>
  <c r="L911" i="5"/>
  <c r="P911" i="5"/>
  <c r="Q887" i="5"/>
  <c r="K887" i="5"/>
  <c r="P887" i="5"/>
  <c r="L887" i="5"/>
  <c r="K631" i="5"/>
  <c r="Q631" i="5"/>
  <c r="O583" i="5"/>
  <c r="P583" i="5"/>
  <c r="L583" i="5"/>
  <c r="N2969" i="5"/>
  <c r="K2969" i="5"/>
  <c r="Q2264" i="5"/>
  <c r="N2264" i="5"/>
  <c r="M2264" i="5"/>
  <c r="Q1824" i="5"/>
  <c r="N392" i="5"/>
  <c r="Q392" i="5"/>
  <c r="L392" i="5"/>
  <c r="P392" i="5"/>
  <c r="M392" i="5"/>
  <c r="P2862" i="5"/>
  <c r="N2774" i="5"/>
  <c r="O2774" i="5"/>
  <c r="P1950" i="5"/>
  <c r="Q1950" i="5"/>
  <c r="O1950" i="5"/>
  <c r="P1830" i="5"/>
  <c r="K1830" i="5"/>
  <c r="Q1830" i="5"/>
  <c r="Q1686" i="5"/>
  <c r="M1686" i="5"/>
  <c r="M1574" i="5"/>
  <c r="P1574" i="5"/>
  <c r="L1574" i="5"/>
  <c r="L1502" i="5"/>
  <c r="N1502" i="5"/>
  <c r="L854" i="5"/>
  <c r="K854" i="5"/>
  <c r="P558" i="5"/>
  <c r="L534" i="5"/>
  <c r="Q534" i="5"/>
  <c r="K510" i="5"/>
  <c r="N510" i="5"/>
  <c r="O494" i="5"/>
  <c r="M238" i="5"/>
  <c r="P238" i="5"/>
  <c r="L238" i="5"/>
  <c r="O190" i="5"/>
  <c r="K190" i="5"/>
  <c r="P2359" i="5"/>
  <c r="N2359" i="5"/>
  <c r="K2359" i="5"/>
  <c r="L1791" i="5"/>
  <c r="P1695" i="5"/>
  <c r="P1663" i="5"/>
  <c r="M1663" i="5"/>
  <c r="Q1663" i="5"/>
  <c r="Q1655" i="5"/>
  <c r="N1407" i="5"/>
  <c r="L1407" i="5"/>
  <c r="L1351" i="5"/>
  <c r="L1263" i="5"/>
  <c r="K1231" i="5"/>
  <c r="N1231" i="5"/>
  <c r="L1231" i="5"/>
  <c r="P1231" i="5"/>
  <c r="P1191" i="5"/>
  <c r="M943" i="5"/>
  <c r="O887" i="5"/>
  <c r="M695" i="5"/>
  <c r="P695" i="5"/>
  <c r="L631" i="5"/>
  <c r="K271" i="5"/>
  <c r="L271" i="5"/>
  <c r="L6" i="5"/>
  <c r="M6" i="5"/>
  <c r="P3001" i="5"/>
  <c r="K3001" i="5"/>
  <c r="O2848" i="5"/>
  <c r="N2848" i="5"/>
  <c r="K2848" i="5"/>
  <c r="O2560" i="5"/>
  <c r="Q2560" i="5"/>
  <c r="P2544" i="5"/>
  <c r="M2544" i="5"/>
  <c r="O2544" i="5"/>
  <c r="Q2544" i="5"/>
  <c r="L2264" i="5"/>
  <c r="O1840" i="5"/>
  <c r="M1840" i="5"/>
  <c r="N1752" i="5"/>
  <c r="K1752" i="5"/>
  <c r="O1752" i="5"/>
  <c r="Q1752" i="5"/>
  <c r="P1456" i="5"/>
  <c r="L1456" i="5"/>
  <c r="K712" i="5"/>
  <c r="K592" i="5"/>
  <c r="N592" i="5"/>
  <c r="L2225" i="5"/>
  <c r="P2225" i="5"/>
  <c r="L2193" i="5"/>
  <c r="P2193" i="5"/>
  <c r="Q2193" i="5"/>
  <c r="P1970" i="5"/>
  <c r="N1970" i="5"/>
  <c r="K1706" i="5"/>
  <c r="L1706" i="5"/>
  <c r="P1706" i="5"/>
  <c r="Q1634" i="5"/>
  <c r="L1634" i="5"/>
  <c r="M1634" i="5"/>
  <c r="P1634" i="5"/>
  <c r="Q2972" i="5"/>
  <c r="M1479" i="5"/>
  <c r="O1479" i="5"/>
  <c r="Q1199" i="5"/>
  <c r="M1199" i="5"/>
  <c r="K1103" i="5"/>
  <c r="O1103" i="5"/>
  <c r="M1063" i="5"/>
  <c r="L1063" i="5"/>
  <c r="M967" i="5"/>
  <c r="N967" i="5"/>
  <c r="Q855" i="5"/>
  <c r="P855" i="5"/>
  <c r="P103" i="5"/>
  <c r="N103" i="5"/>
  <c r="O55" i="5"/>
  <c r="K55" i="5"/>
  <c r="P2768" i="5"/>
  <c r="L472" i="5"/>
  <c r="Q472" i="5"/>
  <c r="K472" i="5"/>
  <c r="N368" i="5"/>
  <c r="L368" i="5"/>
  <c r="K368" i="5"/>
  <c r="O368" i="5"/>
  <c r="Q368" i="5"/>
  <c r="L320" i="5"/>
  <c r="P320" i="5"/>
  <c r="K320" i="5"/>
  <c r="O320" i="5"/>
  <c r="Q160" i="5"/>
  <c r="L160" i="5"/>
  <c r="P160" i="5"/>
  <c r="L2490" i="5"/>
  <c r="Q2490" i="5"/>
  <c r="P2490" i="5"/>
  <c r="M2386" i="5"/>
  <c r="Q2386" i="5"/>
  <c r="N1738" i="5"/>
  <c r="K1738" i="5"/>
  <c r="O1738" i="5"/>
  <c r="O1706" i="5"/>
  <c r="L237" i="5"/>
  <c r="L2972" i="5"/>
  <c r="L2366" i="5"/>
  <c r="K2206" i="5"/>
  <c r="P2206" i="5"/>
  <c r="K2158" i="5"/>
  <c r="K2046" i="5"/>
  <c r="O1894" i="5"/>
  <c r="K1886" i="5"/>
  <c r="L1446" i="5"/>
  <c r="Q1182" i="5"/>
  <c r="P1038" i="5"/>
  <c r="P718" i="5"/>
  <c r="P2847" i="5"/>
  <c r="L2847" i="5"/>
  <c r="P2783" i="5"/>
  <c r="L2783" i="5"/>
  <c r="P2575" i="5"/>
  <c r="P2479" i="5"/>
  <c r="L2343" i="5"/>
  <c r="O1679" i="5"/>
  <c r="P1679" i="5"/>
  <c r="O1279" i="5"/>
  <c r="L1279" i="5"/>
  <c r="P1279" i="5"/>
  <c r="L1199" i="5"/>
  <c r="M999" i="5"/>
  <c r="N999" i="5"/>
  <c r="O999" i="5"/>
  <c r="O711" i="5"/>
  <c r="L711" i="5"/>
  <c r="N703" i="5"/>
  <c r="L703" i="5"/>
  <c r="P655" i="5"/>
  <c r="L655" i="5"/>
  <c r="P479" i="5"/>
  <c r="L479" i="5"/>
  <c r="M183" i="5"/>
  <c r="K183" i="5"/>
  <c r="N2856" i="5"/>
  <c r="K2856" i="5"/>
  <c r="P2808" i="5"/>
  <c r="M2808" i="5"/>
  <c r="O2640" i="5"/>
  <c r="K2640" i="5"/>
  <c r="L2448" i="5"/>
  <c r="Q2080" i="5"/>
  <c r="N2080" i="5"/>
  <c r="K1216" i="5"/>
  <c r="P1216" i="5"/>
  <c r="O928" i="5"/>
  <c r="P928" i="5"/>
  <c r="L928" i="5"/>
  <c r="M928" i="5"/>
  <c r="Q928" i="5"/>
  <c r="Q512" i="5"/>
  <c r="O512" i="5"/>
  <c r="K512" i="5"/>
  <c r="M456" i="5"/>
  <c r="L456" i="5"/>
  <c r="K456" i="5"/>
  <c r="O456" i="5"/>
  <c r="M408" i="5"/>
  <c r="N408" i="5"/>
  <c r="Q408" i="5"/>
  <c r="M384" i="5"/>
  <c r="Q384" i="5"/>
  <c r="O2777" i="5"/>
  <c r="L2777" i="5"/>
  <c r="P2777" i="5"/>
  <c r="M2777" i="5"/>
  <c r="P2433" i="5"/>
  <c r="K2433" i="5"/>
  <c r="L2761" i="5"/>
  <c r="P2761" i="5"/>
  <c r="Q2761" i="5"/>
  <c r="N2761" i="5"/>
  <c r="L2633" i="5"/>
  <c r="Q2633" i="5"/>
  <c r="P2633" i="5"/>
  <c r="N2633" i="5"/>
  <c r="O1697" i="5"/>
  <c r="M1697" i="5"/>
  <c r="O1577" i="5"/>
  <c r="L1577" i="5"/>
  <c r="Q1369" i="5"/>
  <c r="P1369" i="5"/>
  <c r="L1369" i="5"/>
  <c r="L3024" i="5"/>
  <c r="M3024" i="5"/>
  <c r="P3024" i="5"/>
  <c r="Q3024" i="5"/>
  <c r="O2881" i="5"/>
  <c r="K2881" i="5"/>
  <c r="L2881" i="5"/>
  <c r="P2881" i="5"/>
  <c r="K2809" i="5"/>
  <c r="P2809" i="5"/>
  <c r="L2241" i="5"/>
  <c r="P2241" i="5"/>
  <c r="K2057" i="5"/>
  <c r="P2057" i="5"/>
  <c r="L2057" i="5"/>
  <c r="O2057" i="5"/>
  <c r="M2017" i="5"/>
  <c r="Q2017" i="5"/>
  <c r="L2017" i="5"/>
  <c r="O2017" i="5"/>
  <c r="N2017" i="5"/>
  <c r="M1801" i="5"/>
  <c r="L1801" i="5"/>
  <c r="L1578" i="5"/>
  <c r="O1578" i="5"/>
  <c r="O1210" i="5"/>
  <c r="P1210" i="5"/>
  <c r="L1082" i="5"/>
  <c r="M1082" i="5"/>
  <c r="K1082" i="5"/>
  <c r="Q1082" i="5"/>
  <c r="O2617" i="5"/>
  <c r="K2617" i="5"/>
  <c r="K2345" i="5"/>
  <c r="Q2345" i="5"/>
  <c r="N2345" i="5"/>
  <c r="Q1921" i="5"/>
  <c r="M1921" i="5"/>
  <c r="P1921" i="5"/>
  <c r="L1921" i="5"/>
  <c r="L1465" i="5"/>
  <c r="M1465" i="5"/>
  <c r="Q1465" i="5"/>
  <c r="P1465" i="5"/>
  <c r="O1009" i="5"/>
  <c r="L1009" i="5"/>
  <c r="P1009" i="5"/>
  <c r="P577" i="5"/>
  <c r="L577" i="5"/>
  <c r="O57" i="5"/>
  <c r="Q57" i="5"/>
  <c r="K2642" i="5"/>
  <c r="N2642" i="5"/>
  <c r="M2082" i="5"/>
  <c r="Q2082" i="5"/>
  <c r="L2082" i="5"/>
  <c r="K2082" i="5"/>
  <c r="N2082" i="5"/>
  <c r="O3024" i="5"/>
  <c r="N2689" i="5"/>
  <c r="P2689" i="5"/>
  <c r="Q2673" i="5"/>
  <c r="M2673" i="5"/>
  <c r="N2673" i="5"/>
  <c r="P2673" i="5"/>
  <c r="L2673" i="5"/>
  <c r="K2473" i="5"/>
  <c r="P2473" i="5"/>
  <c r="L2473" i="5"/>
  <c r="M2241" i="5"/>
  <c r="M2177" i="5"/>
  <c r="L2177" i="5"/>
  <c r="O2177" i="5"/>
  <c r="N2177" i="5"/>
  <c r="K2177" i="5"/>
  <c r="M2145" i="5"/>
  <c r="L2145" i="5"/>
  <c r="O2145" i="5"/>
  <c r="K2145" i="5"/>
  <c r="L2041" i="5"/>
  <c r="P2041" i="5"/>
  <c r="L1905" i="5"/>
  <c r="P1905" i="5"/>
  <c r="K921" i="5"/>
  <c r="O921" i="5"/>
  <c r="L681" i="5"/>
  <c r="P681" i="5"/>
  <c r="Q681" i="5"/>
  <c r="M681" i="5"/>
  <c r="O9" i="5"/>
  <c r="L9" i="5"/>
  <c r="Q9" i="5"/>
  <c r="O935" i="5"/>
  <c r="K935" i="5"/>
  <c r="M823" i="5"/>
  <c r="K823" i="5"/>
  <c r="O2880" i="5"/>
  <c r="K2880" i="5"/>
  <c r="N2616" i="5"/>
  <c r="M1240" i="5"/>
  <c r="O1240" i="5"/>
  <c r="O280" i="5"/>
  <c r="K280" i="5"/>
  <c r="O136" i="5"/>
  <c r="K2249" i="5"/>
  <c r="O2249" i="5"/>
  <c r="M2113" i="5"/>
  <c r="O2113" i="5"/>
  <c r="K2113" i="5"/>
  <c r="Q2113" i="5"/>
  <c r="L2113" i="5"/>
  <c r="O1361" i="5"/>
  <c r="N1065" i="5"/>
  <c r="Q1065" i="5"/>
  <c r="L1065" i="5"/>
  <c r="N753" i="5"/>
  <c r="O753" i="5"/>
  <c r="L753" i="5"/>
  <c r="P753" i="5"/>
  <c r="P449" i="5"/>
  <c r="M449" i="5"/>
  <c r="Q449" i="5"/>
  <c r="N449" i="5"/>
  <c r="K449" i="5"/>
  <c r="L449" i="5"/>
  <c r="O2786" i="5"/>
  <c r="K2786" i="5"/>
  <c r="L2786" i="5"/>
  <c r="P2786" i="5"/>
  <c r="K2178" i="5"/>
  <c r="Q2178" i="5"/>
  <c r="P2178" i="5"/>
  <c r="M2074" i="5"/>
  <c r="Q2074" i="5"/>
  <c r="O2008" i="5"/>
  <c r="K2008" i="5"/>
  <c r="O1248" i="5"/>
  <c r="M1248" i="5"/>
  <c r="K1248" i="5"/>
  <c r="P1248" i="5"/>
  <c r="O1016" i="5"/>
  <c r="M1016" i="5"/>
  <c r="K1016" i="5"/>
  <c r="P1016" i="5"/>
  <c r="Q3029" i="5"/>
  <c r="O3029" i="5"/>
  <c r="O2901" i="5"/>
  <c r="L2901" i="5"/>
  <c r="P2901" i="5"/>
  <c r="L1345" i="5"/>
  <c r="P1345" i="5"/>
  <c r="M1345" i="5"/>
  <c r="Q1345" i="5"/>
  <c r="M1225" i="5"/>
  <c r="P1225" i="5"/>
  <c r="M1033" i="5"/>
  <c r="N1033" i="5"/>
  <c r="L1033" i="5"/>
  <c r="K1033" i="5"/>
  <c r="O1033" i="5"/>
  <c r="Q1033" i="5"/>
  <c r="L769" i="5"/>
  <c r="P769" i="5"/>
  <c r="P2850" i="5"/>
  <c r="O2850" i="5"/>
  <c r="K2850" i="5"/>
  <c r="L962" i="5"/>
  <c r="O962" i="5"/>
  <c r="P938" i="5"/>
  <c r="K938" i="5"/>
  <c r="O2960" i="5"/>
  <c r="K2960" i="5"/>
  <c r="K2185" i="5"/>
  <c r="N2185" i="5"/>
  <c r="O2185" i="5"/>
  <c r="Q2177" i="5"/>
  <c r="L2169" i="5"/>
  <c r="M2169" i="5"/>
  <c r="Q2169" i="5"/>
  <c r="P2169" i="5"/>
  <c r="Q2145" i="5"/>
  <c r="P2113" i="5"/>
  <c r="Q2041" i="5"/>
  <c r="M2041" i="5"/>
  <c r="K2017" i="5"/>
  <c r="Q1905" i="5"/>
  <c r="O1473" i="5"/>
  <c r="M1473" i="5"/>
  <c r="N1473" i="5"/>
  <c r="K1473" i="5"/>
  <c r="Q1473" i="5"/>
  <c r="L1473" i="5"/>
  <c r="P1473" i="5"/>
  <c r="Q1113" i="5"/>
  <c r="L1113" i="5"/>
  <c r="P1065" i="5"/>
  <c r="L721" i="5"/>
  <c r="N721" i="5"/>
  <c r="K721" i="5"/>
  <c r="O721" i="5"/>
  <c r="P2961" i="5"/>
  <c r="K2961" i="5"/>
  <c r="N2306" i="5"/>
  <c r="L2306" i="5"/>
  <c r="P2306" i="5"/>
  <c r="K2306" i="5"/>
  <c r="M2138" i="5"/>
  <c r="Q2138" i="5"/>
  <c r="L1530" i="5"/>
  <c r="P1530" i="5"/>
  <c r="M1530" i="5"/>
  <c r="Q1530" i="5"/>
  <c r="O946" i="5"/>
  <c r="Q946" i="5"/>
  <c r="K946" i="5"/>
  <c r="P946" i="5"/>
  <c r="L946" i="5"/>
  <c r="N946" i="5"/>
  <c r="Q1944" i="5"/>
  <c r="M1464" i="5"/>
  <c r="Q952" i="5"/>
  <c r="Q696" i="5"/>
  <c r="M352" i="5"/>
  <c r="Q2928" i="5"/>
  <c r="N2545" i="5"/>
  <c r="P2505" i="5"/>
  <c r="Q2409" i="5"/>
  <c r="O1985" i="5"/>
  <c r="O1297" i="5"/>
  <c r="L1297" i="5"/>
  <c r="P1297" i="5"/>
  <c r="M881" i="5"/>
  <c r="Q881" i="5"/>
  <c r="L777" i="5"/>
  <c r="P777" i="5"/>
  <c r="Q777" i="5"/>
  <c r="M689" i="5"/>
  <c r="Q689" i="5"/>
  <c r="L2514" i="5"/>
  <c r="P2514" i="5"/>
  <c r="M2514" i="5"/>
  <c r="Q2514" i="5"/>
  <c r="L1778" i="5"/>
  <c r="P1778" i="5"/>
  <c r="Q1474" i="5"/>
  <c r="O1226" i="5"/>
  <c r="P1226" i="5"/>
  <c r="L1226" i="5"/>
  <c r="Q1226" i="5"/>
  <c r="K1042" i="5"/>
  <c r="Q489" i="5"/>
  <c r="M489" i="5"/>
  <c r="L1721" i="5"/>
  <c r="Q1721" i="5"/>
  <c r="P1721" i="5"/>
  <c r="M1721" i="5"/>
  <c r="O1601" i="5"/>
  <c r="Q1601" i="5"/>
  <c r="P1601" i="5"/>
  <c r="L1601" i="5"/>
  <c r="L1585" i="5"/>
  <c r="O1585" i="5"/>
  <c r="K1161" i="5"/>
  <c r="N1161" i="5"/>
  <c r="Q1129" i="5"/>
  <c r="L1129" i="5"/>
  <c r="P1129" i="5"/>
  <c r="Q1001" i="5"/>
  <c r="L1001" i="5"/>
  <c r="P1001" i="5"/>
  <c r="O1001" i="5"/>
  <c r="L561" i="5"/>
  <c r="N561" i="5"/>
  <c r="Q561" i="5"/>
  <c r="M561" i="5"/>
  <c r="K561" i="5"/>
  <c r="O561" i="5"/>
  <c r="N2706" i="5"/>
  <c r="K2706" i="5"/>
  <c r="O2194" i="5"/>
  <c r="M1690" i="5"/>
  <c r="Q1690" i="5"/>
  <c r="O1602" i="5"/>
  <c r="P1602" i="5"/>
  <c r="N1354" i="5"/>
  <c r="M1354" i="5"/>
  <c r="L1314" i="5"/>
  <c r="P1314" i="5"/>
  <c r="K1314" i="5"/>
  <c r="M1314" i="5"/>
  <c r="H8" i="4"/>
  <c r="AB23" i="3"/>
  <c r="AE23" i="3" s="1"/>
  <c r="K1464" i="5"/>
  <c r="N952" i="5"/>
  <c r="K936" i="5"/>
  <c r="O888" i="5"/>
  <c r="K704" i="5"/>
  <c r="N704" i="5"/>
  <c r="N528" i="5"/>
  <c r="K496" i="5"/>
  <c r="O2965" i="5"/>
  <c r="N2928" i="5"/>
  <c r="Q2865" i="5"/>
  <c r="M2865" i="5"/>
  <c r="M2729" i="5"/>
  <c r="P2705" i="5"/>
  <c r="P2585" i="5"/>
  <c r="P2465" i="5"/>
  <c r="N2409" i="5"/>
  <c r="N2377" i="5"/>
  <c r="Q2321" i="5"/>
  <c r="M2313" i="5"/>
  <c r="K2025" i="5"/>
  <c r="Q1985" i="5"/>
  <c r="Q1977" i="5"/>
  <c r="M1977" i="5"/>
  <c r="P1929" i="5"/>
  <c r="Q1785" i="5"/>
  <c r="L1785" i="5"/>
  <c r="P1785" i="5"/>
  <c r="N1633" i="5"/>
  <c r="P1161" i="5"/>
  <c r="L873" i="5"/>
  <c r="P873" i="5"/>
  <c r="Q873" i="5"/>
  <c r="K633" i="5"/>
  <c r="P561" i="5"/>
  <c r="O465" i="5"/>
  <c r="M465" i="5"/>
  <c r="Q465" i="5"/>
  <c r="N465" i="5"/>
  <c r="K465" i="5"/>
  <c r="O353" i="5"/>
  <c r="O257" i="5"/>
  <c r="L257" i="5"/>
  <c r="L3025" i="5"/>
  <c r="N3025" i="5"/>
  <c r="K2586" i="5"/>
  <c r="O2586" i="5"/>
  <c r="O2330" i="5"/>
  <c r="N2330" i="5"/>
  <c r="K2330" i="5"/>
  <c r="Q2330" i="5"/>
  <c r="L2330" i="5"/>
  <c r="N2066" i="5"/>
  <c r="K2066" i="5"/>
  <c r="M1930" i="5"/>
  <c r="P1930" i="5"/>
  <c r="K1930" i="5"/>
  <c r="N1474" i="5"/>
  <c r="L1466" i="5"/>
  <c r="M1466" i="5"/>
  <c r="Q1466" i="5"/>
  <c r="P1466" i="5"/>
  <c r="N1090" i="5"/>
  <c r="O185" i="5"/>
  <c r="L185" i="5"/>
  <c r="I42" i="9"/>
  <c r="Q2896" i="5"/>
  <c r="Q2577" i="5"/>
  <c r="N2457" i="5"/>
  <c r="M2321" i="5"/>
  <c r="P1169" i="5"/>
  <c r="P1097" i="5"/>
  <c r="O25" i="5"/>
  <c r="Q25" i="5"/>
  <c r="O3025" i="5"/>
  <c r="P2834" i="5"/>
  <c r="Q2834" i="5"/>
  <c r="L2714" i="5"/>
  <c r="N2714" i="5"/>
  <c r="Q2594" i="5"/>
  <c r="M2546" i="5"/>
  <c r="O2522" i="5"/>
  <c r="L2522" i="5"/>
  <c r="M2522" i="5"/>
  <c r="N2522" i="5"/>
  <c r="O2218" i="5"/>
  <c r="L2218" i="5"/>
  <c r="K2218" i="5"/>
  <c r="M1866" i="5"/>
  <c r="K1866" i="5"/>
  <c r="L1570" i="5"/>
  <c r="P1570" i="5"/>
  <c r="Q1570" i="5"/>
  <c r="P1130" i="5"/>
  <c r="N1130" i="5"/>
  <c r="K1130" i="5"/>
  <c r="L1130" i="5"/>
  <c r="N2705" i="5"/>
  <c r="P2409" i="5"/>
  <c r="N1985" i="5"/>
  <c r="N1929" i="5"/>
  <c r="K1809" i="5"/>
  <c r="N1809" i="5"/>
  <c r="L1761" i="5"/>
  <c r="N1761" i="5"/>
  <c r="Q1761" i="5"/>
  <c r="N1601" i="5"/>
  <c r="L1121" i="5"/>
  <c r="Q1121" i="5"/>
  <c r="P1121" i="5"/>
  <c r="L713" i="5"/>
  <c r="P713" i="5"/>
  <c r="N713" i="5"/>
  <c r="Q713" i="5"/>
  <c r="O289" i="5"/>
  <c r="P289" i="5"/>
  <c r="L289" i="5"/>
  <c r="M289" i="5"/>
  <c r="M2202" i="5"/>
  <c r="Q2202" i="5"/>
  <c r="O2186" i="5"/>
  <c r="K2186" i="5"/>
  <c r="P2154" i="5"/>
  <c r="L2154" i="5"/>
  <c r="O2154" i="5"/>
  <c r="M2154" i="5"/>
  <c r="O1954" i="5"/>
  <c r="M1954" i="5"/>
  <c r="N1954" i="5"/>
  <c r="K1954" i="5"/>
  <c r="Q1538" i="5"/>
  <c r="K1538" i="5"/>
  <c r="O1538" i="5"/>
  <c r="L1282" i="5"/>
  <c r="K1282" i="5"/>
  <c r="M1282" i="5"/>
  <c r="P1282" i="5"/>
  <c r="P994" i="5"/>
  <c r="K994" i="5"/>
  <c r="M994" i="5"/>
  <c r="P954" i="5"/>
  <c r="K954" i="5"/>
  <c r="L954" i="5"/>
  <c r="N265" i="5"/>
  <c r="M265" i="5"/>
  <c r="Q265" i="5"/>
  <c r="Q201" i="5"/>
  <c r="M201" i="5"/>
  <c r="Q1561" i="5"/>
  <c r="L553" i="5"/>
  <c r="P553" i="5"/>
  <c r="O545" i="5"/>
  <c r="P545" i="5"/>
  <c r="L545" i="5"/>
  <c r="K2890" i="5"/>
  <c r="N2890" i="5"/>
  <c r="P2890" i="5"/>
  <c r="O2458" i="5"/>
  <c r="L2458" i="5"/>
  <c r="Q2026" i="5"/>
  <c r="M2026" i="5"/>
  <c r="N2026" i="5"/>
  <c r="L1962" i="5"/>
  <c r="Q1962" i="5"/>
  <c r="O1898" i="5"/>
  <c r="P1898" i="5"/>
  <c r="P1826" i="5"/>
  <c r="O1034" i="5"/>
  <c r="Q1034" i="5"/>
  <c r="Q1833" i="5"/>
  <c r="Q1537" i="5"/>
  <c r="M1441" i="5"/>
  <c r="N1353" i="5"/>
  <c r="K1353" i="5"/>
  <c r="Q545" i="5"/>
  <c r="N497" i="5"/>
  <c r="M3020" i="5"/>
  <c r="O3020" i="5"/>
  <c r="Q3020" i="5"/>
  <c r="M2890" i="5"/>
  <c r="N2866" i="5"/>
  <c r="K2858" i="5"/>
  <c r="P2858" i="5"/>
  <c r="L2858" i="5"/>
  <c r="Q2658" i="5"/>
  <c r="O2434" i="5"/>
  <c r="L2418" i="5"/>
  <c r="P2418" i="5"/>
  <c r="P2122" i="5"/>
  <c r="N2122" i="5"/>
  <c r="O2122" i="5"/>
  <c r="P2026" i="5"/>
  <c r="M1858" i="5"/>
  <c r="N1858" i="5"/>
  <c r="O1858" i="5"/>
  <c r="P1850" i="5"/>
  <c r="K1826" i="5"/>
  <c r="O1810" i="5"/>
  <c r="M1810" i="5"/>
  <c r="M1506" i="5"/>
  <c r="K1506" i="5"/>
  <c r="N1330" i="5"/>
  <c r="P1306" i="5"/>
  <c r="M1034" i="5"/>
  <c r="M970" i="5"/>
  <c r="K217" i="5"/>
  <c r="P377" i="5"/>
  <c r="O950" i="5"/>
  <c r="L950" i="5"/>
  <c r="P950" i="5"/>
  <c r="K1833" i="5"/>
  <c r="P1729" i="5"/>
  <c r="K1441" i="5"/>
  <c r="N1441" i="5"/>
  <c r="M673" i="5"/>
  <c r="K545" i="5"/>
  <c r="O497" i="5"/>
  <c r="K2458" i="5"/>
  <c r="L2450" i="5"/>
  <c r="P2450" i="5"/>
  <c r="O2426" i="5"/>
  <c r="L2426" i="5"/>
  <c r="O2242" i="5"/>
  <c r="N2242" i="5"/>
  <c r="K2242" i="5"/>
  <c r="M1962" i="5"/>
  <c r="P1858" i="5"/>
  <c r="O1330" i="5"/>
  <c r="N1034" i="5"/>
  <c r="N970" i="5"/>
  <c r="Q425" i="5"/>
  <c r="M425" i="5"/>
  <c r="Q137" i="5"/>
  <c r="K137" i="5"/>
  <c r="P2098" i="5"/>
  <c r="B9" i="8"/>
  <c r="Q4929" i="5"/>
  <c r="Q4338" i="5"/>
  <c r="M3043" i="5"/>
  <c r="K3043" i="5"/>
  <c r="Q3043" i="5"/>
  <c r="N3043" i="5"/>
  <c r="P3043" i="5"/>
  <c r="L3043" i="5"/>
  <c r="M4796" i="5"/>
  <c r="P4796" i="5"/>
  <c r="M4269" i="5"/>
  <c r="L4269" i="5"/>
  <c r="N4269" i="5"/>
  <c r="P4269" i="5"/>
  <c r="L4181" i="5"/>
  <c r="M4181" i="5"/>
  <c r="P4181" i="5"/>
  <c r="N4181" i="5"/>
  <c r="Q4181" i="5"/>
  <c r="O4350" i="5"/>
  <c r="K4350" i="5"/>
  <c r="N4350" i="5"/>
  <c r="P4278" i="5"/>
  <c r="L4278" i="5"/>
  <c r="O4278" i="5"/>
  <c r="K4278" i="5"/>
  <c r="M4278" i="5"/>
  <c r="Q4278" i="5"/>
  <c r="N4262" i="5"/>
  <c r="Q4262" i="5"/>
  <c r="O4262" i="5"/>
  <c r="K4262" i="5"/>
  <c r="M4262" i="5"/>
  <c r="P4262" i="5"/>
  <c r="L4262" i="5"/>
  <c r="P4214" i="5"/>
  <c r="L4214" i="5"/>
  <c r="K4214" i="5"/>
  <c r="O4214" i="5"/>
  <c r="O4102" i="5"/>
  <c r="M4102" i="5"/>
  <c r="L4102" i="5"/>
  <c r="P4102" i="5"/>
  <c r="K4102" i="5"/>
  <c r="N4102" i="5"/>
  <c r="Q4102" i="5"/>
  <c r="O2358" i="5"/>
  <c r="N2358" i="5"/>
  <c r="K2358" i="5"/>
  <c r="M2358" i="5"/>
  <c r="L2358" i="5"/>
  <c r="Q2358" i="5"/>
  <c r="P2358" i="5"/>
  <c r="O319" i="5"/>
  <c r="P319" i="5"/>
  <c r="M319" i="5"/>
  <c r="Q319" i="5"/>
  <c r="L319" i="5"/>
  <c r="K319" i="5"/>
  <c r="N319" i="5"/>
  <c r="O23" i="5"/>
  <c r="N23" i="5"/>
  <c r="Q23" i="5"/>
  <c r="N2584" i="5"/>
  <c r="P2584" i="5"/>
  <c r="L2584" i="5"/>
  <c r="O2584" i="5"/>
  <c r="K2584" i="5"/>
  <c r="Q361" i="5"/>
  <c r="P361" i="5"/>
  <c r="M361" i="5"/>
  <c r="Q393" i="5"/>
  <c r="P393" i="5"/>
  <c r="L393" i="5"/>
  <c r="K393" i="5"/>
  <c r="N393" i="5"/>
  <c r="M393" i="5"/>
  <c r="M5113" i="5"/>
  <c r="K5113" i="5"/>
  <c r="N5097" i="5"/>
  <c r="M5073" i="5"/>
  <c r="L5057" i="5"/>
  <c r="P5041" i="5"/>
  <c r="N5017" i="5"/>
  <c r="Q5009" i="5"/>
  <c r="L5001" i="5"/>
  <c r="L4937" i="5"/>
  <c r="P4937" i="5"/>
  <c r="L4929" i="5"/>
  <c r="N4921" i="5"/>
  <c r="N4873" i="5"/>
  <c r="K4825" i="5"/>
  <c r="N4825" i="5"/>
  <c r="M4817" i="5"/>
  <c r="M4777" i="5"/>
  <c r="O4601" i="5"/>
  <c r="P4593" i="5"/>
  <c r="M4577" i="5"/>
  <c r="L4489" i="5"/>
  <c r="L4465" i="5"/>
  <c r="Q4417" i="5"/>
  <c r="O4369" i="5"/>
  <c r="K4369" i="5"/>
  <c r="L4353" i="5"/>
  <c r="O4321" i="5"/>
  <c r="K4321" i="5"/>
  <c r="N4321" i="5"/>
  <c r="Q4305" i="5"/>
  <c r="N4305" i="5"/>
  <c r="L4289" i="5"/>
  <c r="P4153" i="5"/>
  <c r="L4129" i="5"/>
  <c r="P4129" i="5"/>
  <c r="Q4097" i="5"/>
  <c r="O4089" i="5"/>
  <c r="K4089" i="5"/>
  <c r="L4073" i="5"/>
  <c r="P3985" i="5"/>
  <c r="N3929" i="5"/>
  <c r="N3873" i="5"/>
  <c r="O3873" i="5"/>
  <c r="K3825" i="5"/>
  <c r="O3817" i="5"/>
  <c r="M3801" i="5"/>
  <c r="N3753" i="5"/>
  <c r="M3737" i="5"/>
  <c r="Q3705" i="5"/>
  <c r="P3665" i="5"/>
  <c r="M3641" i="5"/>
  <c r="O3633" i="5"/>
  <c r="Q3625" i="5"/>
  <c r="N3625" i="5"/>
  <c r="K3593" i="5"/>
  <c r="P3577" i="5"/>
  <c r="O3521" i="5"/>
  <c r="K3513" i="5"/>
  <c r="N3513" i="5"/>
  <c r="K3497" i="5"/>
  <c r="M3481" i="5"/>
  <c r="N3433" i="5"/>
  <c r="L3417" i="5"/>
  <c r="N3401" i="5"/>
  <c r="Q3385" i="5"/>
  <c r="K3361" i="5"/>
  <c r="N3329" i="5"/>
  <c r="M3257" i="5"/>
  <c r="Q3233" i="5"/>
  <c r="M3217" i="5"/>
  <c r="O3185" i="5"/>
  <c r="M3153" i="5"/>
  <c r="N5098" i="5"/>
  <c r="O5034" i="5"/>
  <c r="K5034" i="5"/>
  <c r="P5026" i="5"/>
  <c r="L5018" i="5"/>
  <c r="M5002" i="5"/>
  <c r="L4954" i="5"/>
  <c r="Q4946" i="5"/>
  <c r="O4914" i="5"/>
  <c r="K4914" i="5"/>
  <c r="N4874" i="5"/>
  <c r="O4866" i="5"/>
  <c r="K4866" i="5"/>
  <c r="N4810" i="5"/>
  <c r="O4746" i="5"/>
  <c r="N4730" i="5"/>
  <c r="Q4714" i="5"/>
  <c r="P4642" i="5"/>
  <c r="N4634" i="5"/>
  <c r="O4554" i="5"/>
  <c r="K4554" i="5"/>
  <c r="N4554" i="5"/>
  <c r="M4514" i="5"/>
  <c r="K4490" i="5"/>
  <c r="M4474" i="5"/>
  <c r="K4442" i="5"/>
  <c r="N4442" i="5"/>
  <c r="K4410" i="5"/>
  <c r="N4410" i="5"/>
  <c r="P4378" i="5"/>
  <c r="Q4362" i="5"/>
  <c r="K4346" i="5"/>
  <c r="Q4330" i="5"/>
  <c r="Q4258" i="5"/>
  <c r="L4242" i="5"/>
  <c r="M4226" i="5"/>
  <c r="K4178" i="5"/>
  <c r="K4114" i="5"/>
  <c r="L4098" i="5"/>
  <c r="L4050" i="5"/>
  <c r="P4050" i="5"/>
  <c r="L4042" i="5"/>
  <c r="M3954" i="5"/>
  <c r="P3930" i="5"/>
  <c r="L3922" i="5"/>
  <c r="M3866" i="5"/>
  <c r="L3842" i="5"/>
  <c r="P3834" i="5"/>
  <c r="Q3794" i="5"/>
  <c r="Q3714" i="5"/>
  <c r="L3682" i="5"/>
  <c r="P3594" i="5"/>
  <c r="O3578" i="5"/>
  <c r="L3570" i="5"/>
  <c r="O3570" i="5"/>
  <c r="P3554" i="5"/>
  <c r="K3538" i="5"/>
  <c r="N3530" i="5"/>
  <c r="P3434" i="5"/>
  <c r="N3386" i="5"/>
  <c r="M3370" i="5"/>
  <c r="N3314" i="5"/>
  <c r="N3306" i="5"/>
  <c r="L3298" i="5"/>
  <c r="K3274" i="5"/>
  <c r="O3242" i="5"/>
  <c r="O3210" i="5"/>
  <c r="K3186" i="5"/>
  <c r="M3178" i="5"/>
  <c r="Q3178" i="5"/>
  <c r="K3138" i="5"/>
  <c r="O3907" i="5"/>
  <c r="M3907" i="5"/>
  <c r="Q3907" i="5"/>
  <c r="P3907" i="5"/>
  <c r="L3907" i="5"/>
  <c r="N3827" i="5"/>
  <c r="L3827" i="5"/>
  <c r="O4332" i="5"/>
  <c r="N4332" i="5"/>
  <c r="K4332" i="5"/>
  <c r="Q4332" i="5"/>
  <c r="M4332" i="5"/>
  <c r="L4332" i="5"/>
  <c r="K3972" i="5"/>
  <c r="P3972" i="5"/>
  <c r="Q3972" i="5"/>
  <c r="K3900" i="5"/>
  <c r="M3900" i="5"/>
  <c r="O3836" i="5"/>
  <c r="M3836" i="5"/>
  <c r="K3756" i="5"/>
  <c r="O3756" i="5"/>
  <c r="N3756" i="5"/>
  <c r="M3756" i="5"/>
  <c r="P4477" i="5"/>
  <c r="L4477" i="5"/>
  <c r="L4149" i="5"/>
  <c r="Q4149" i="5"/>
  <c r="N4149" i="5"/>
  <c r="M4149" i="5"/>
  <c r="K3813" i="5"/>
  <c r="O3813" i="5"/>
  <c r="N3813" i="5"/>
  <c r="O3349" i="5"/>
  <c r="K3349" i="5"/>
  <c r="N3349" i="5"/>
  <c r="M3349" i="5"/>
  <c r="N5014" i="5"/>
  <c r="K5014" i="5"/>
  <c r="O5014" i="5"/>
  <c r="M5014" i="5"/>
  <c r="Q5014" i="5"/>
  <c r="O3438" i="5"/>
  <c r="N3438" i="5"/>
  <c r="Q3438" i="5"/>
  <c r="M2077" i="5"/>
  <c r="Q2077" i="5"/>
  <c r="L2077" i="5"/>
  <c r="N2077" i="5"/>
  <c r="P2077" i="5"/>
  <c r="K2077" i="5"/>
  <c r="O2077" i="5"/>
  <c r="O5113" i="5"/>
  <c r="L5097" i="5"/>
  <c r="P5057" i="5"/>
  <c r="N5025" i="5"/>
  <c r="O4953" i="5"/>
  <c r="L4905" i="5"/>
  <c r="O4897" i="5"/>
  <c r="M4889" i="5"/>
  <c r="L4729" i="5"/>
  <c r="O4705" i="5"/>
  <c r="N4705" i="5"/>
  <c r="M4665" i="5"/>
  <c r="K4649" i="5"/>
  <c r="O4617" i="5"/>
  <c r="K4561" i="5"/>
  <c r="Q4553" i="5"/>
  <c r="P4489" i="5"/>
  <c r="M4465" i="5"/>
  <c r="Q4465" i="5"/>
  <c r="M4385" i="5"/>
  <c r="P4361" i="5"/>
  <c r="Q4353" i="5"/>
  <c r="N4337" i="5"/>
  <c r="P4297" i="5"/>
  <c r="Q4289" i="5"/>
  <c r="K4225" i="5"/>
  <c r="N4225" i="5"/>
  <c r="K4209" i="5"/>
  <c r="N4193" i="5"/>
  <c r="P4185" i="5"/>
  <c r="M4097" i="5"/>
  <c r="P4081" i="5"/>
  <c r="Q4073" i="5"/>
  <c r="M4009" i="5"/>
  <c r="Q3913" i="5"/>
  <c r="N3897" i="5"/>
  <c r="Q3881" i="5"/>
  <c r="Q3833" i="5"/>
  <c r="P3769" i="5"/>
  <c r="K3721" i="5"/>
  <c r="P3673" i="5"/>
  <c r="M3609" i="5"/>
  <c r="Q3593" i="5"/>
  <c r="P3585" i="5"/>
  <c r="N3561" i="5"/>
  <c r="L3545" i="5"/>
  <c r="M3537" i="5"/>
  <c r="N3529" i="5"/>
  <c r="Q3513" i="5"/>
  <c r="Q3497" i="5"/>
  <c r="M3449" i="5"/>
  <c r="P3417" i="5"/>
  <c r="Q3361" i="5"/>
  <c r="M3305" i="5"/>
  <c r="K3297" i="5"/>
  <c r="M3281" i="5"/>
  <c r="K3249" i="5"/>
  <c r="N3249" i="5"/>
  <c r="N3121" i="5"/>
  <c r="M5114" i="5"/>
  <c r="L5066" i="5"/>
  <c r="P5066" i="5"/>
  <c r="K5042" i="5"/>
  <c r="M5018" i="5"/>
  <c r="Q5018" i="5"/>
  <c r="N4994" i="5"/>
  <c r="K4954" i="5"/>
  <c r="N4898" i="5"/>
  <c r="N4882" i="5"/>
  <c r="K4882" i="5"/>
  <c r="P4842" i="5"/>
  <c r="L4762" i="5"/>
  <c r="Q4762" i="5"/>
  <c r="M4738" i="5"/>
  <c r="M4714" i="5"/>
  <c r="N4682" i="5"/>
  <c r="M4666" i="5"/>
  <c r="M4586" i="5"/>
  <c r="N4570" i="5"/>
  <c r="K4506" i="5"/>
  <c r="N4506" i="5"/>
  <c r="P4490" i="5"/>
  <c r="M4402" i="5"/>
  <c r="K4394" i="5"/>
  <c r="N4394" i="5"/>
  <c r="M4362" i="5"/>
  <c r="P4346" i="5"/>
  <c r="M4330" i="5"/>
  <c r="Q4306" i="5"/>
  <c r="Q4290" i="5"/>
  <c r="O4274" i="5"/>
  <c r="M4258" i="5"/>
  <c r="Q4210" i="5"/>
  <c r="M4170" i="5"/>
  <c r="P4106" i="5"/>
  <c r="Q4098" i="5"/>
  <c r="L4082" i="5"/>
  <c r="P4082" i="5"/>
  <c r="Q4058" i="5"/>
  <c r="Q4042" i="5"/>
  <c r="L4018" i="5"/>
  <c r="P4018" i="5"/>
  <c r="O3994" i="5"/>
  <c r="O3986" i="5"/>
  <c r="L3986" i="5"/>
  <c r="L3978" i="5"/>
  <c r="Q3922" i="5"/>
  <c r="Q3906" i="5"/>
  <c r="N3858" i="5"/>
  <c r="Q3842" i="5"/>
  <c r="N3826" i="5"/>
  <c r="Q3682" i="5"/>
  <c r="K3666" i="5"/>
  <c r="L3650" i="5"/>
  <c r="M3642" i="5"/>
  <c r="N3634" i="5"/>
  <c r="Q3602" i="5"/>
  <c r="L3594" i="5"/>
  <c r="L3538" i="5"/>
  <c r="O3538" i="5"/>
  <c r="K3506" i="5"/>
  <c r="N3498" i="5"/>
  <c r="Q3442" i="5"/>
  <c r="L3434" i="5"/>
  <c r="P3402" i="5"/>
  <c r="O3386" i="5"/>
  <c r="Q3362" i="5"/>
  <c r="L3354" i="5"/>
  <c r="M3338" i="5"/>
  <c r="N3298" i="5"/>
  <c r="N3282" i="5"/>
  <c r="O3274" i="5"/>
  <c r="O3250" i="5"/>
  <c r="N3178" i="5"/>
  <c r="K3154" i="5"/>
  <c r="N3154" i="5"/>
  <c r="O3146" i="5"/>
  <c r="P3138" i="5"/>
  <c r="M5099" i="5"/>
  <c r="N4387" i="5"/>
  <c r="P4387" i="5"/>
  <c r="O3931" i="5"/>
  <c r="M3931" i="5"/>
  <c r="Q3931" i="5"/>
  <c r="P3931" i="5"/>
  <c r="L3931" i="5"/>
  <c r="O3043" i="5"/>
  <c r="Q5108" i="5"/>
  <c r="M5108" i="5"/>
  <c r="O3900" i="5"/>
  <c r="L4493" i="5"/>
  <c r="K4493" i="5"/>
  <c r="O4493" i="5"/>
  <c r="N4493" i="5"/>
  <c r="M4493" i="5"/>
  <c r="Q4493" i="5"/>
  <c r="P4493" i="5"/>
  <c r="P5014" i="5"/>
  <c r="O4022" i="5"/>
  <c r="N4022" i="5"/>
  <c r="M4022" i="5"/>
  <c r="K4022" i="5"/>
  <c r="Q4022" i="5"/>
  <c r="L4022" i="5"/>
  <c r="K3966" i="5"/>
  <c r="M3966" i="5"/>
  <c r="P3966" i="5"/>
  <c r="O3478" i="5"/>
  <c r="N3478" i="5"/>
  <c r="L3478" i="5"/>
  <c r="K3478" i="5"/>
  <c r="M3334" i="5"/>
  <c r="O3334" i="5"/>
  <c r="N3334" i="5"/>
  <c r="Q3334" i="5"/>
  <c r="K3334" i="5"/>
  <c r="L3334" i="5"/>
  <c r="O3207" i="5"/>
  <c r="N3207" i="5"/>
  <c r="K3207" i="5"/>
  <c r="M3207" i="5"/>
  <c r="P3207" i="5"/>
  <c r="Q3207" i="5"/>
  <c r="L3207" i="5"/>
  <c r="O4242" i="5"/>
  <c r="P4098" i="5"/>
  <c r="P3922" i="5"/>
  <c r="I26" i="9"/>
  <c r="L5065" i="5"/>
  <c r="O5017" i="5"/>
  <c r="N4993" i="5"/>
  <c r="K4953" i="5"/>
  <c r="K4937" i="5"/>
  <c r="Q4937" i="5"/>
  <c r="Q4913" i="5"/>
  <c r="K4873" i="5"/>
  <c r="L4857" i="5"/>
  <c r="O4825" i="5"/>
  <c r="N4817" i="5"/>
  <c r="P4729" i="5"/>
  <c r="Q4721" i="5"/>
  <c r="Q4705" i="5"/>
  <c r="M4641" i="5"/>
  <c r="N4625" i="5"/>
  <c r="K4577" i="5"/>
  <c r="N4577" i="5"/>
  <c r="O4569" i="5"/>
  <c r="P4561" i="5"/>
  <c r="M4545" i="5"/>
  <c r="N4537" i="5"/>
  <c r="N4465" i="5"/>
  <c r="M4409" i="5"/>
  <c r="K4145" i="5"/>
  <c r="Q4129" i="5"/>
  <c r="M4121" i="5"/>
  <c r="K3929" i="5"/>
  <c r="K3873" i="5"/>
  <c r="P3873" i="5"/>
  <c r="P3793" i="5"/>
  <c r="M3705" i="5"/>
  <c r="K3481" i="5"/>
  <c r="N3481" i="5"/>
  <c r="M3353" i="5"/>
  <c r="Q5042" i="5"/>
  <c r="P4962" i="5"/>
  <c r="M4954" i="5"/>
  <c r="P4866" i="5"/>
  <c r="L4850" i="5"/>
  <c r="P4826" i="5"/>
  <c r="P4786" i="5"/>
  <c r="P4674" i="5"/>
  <c r="M4370" i="5"/>
  <c r="Q4242" i="5"/>
  <c r="M4106" i="5"/>
  <c r="K4050" i="5"/>
  <c r="Q4050" i="5"/>
  <c r="N3922" i="5"/>
  <c r="M3722" i="5"/>
  <c r="M3594" i="5"/>
  <c r="Q3594" i="5"/>
  <c r="M3434" i="5"/>
  <c r="Q3434" i="5"/>
  <c r="P3386" i="5"/>
  <c r="Q3330" i="5"/>
  <c r="M3242" i="5"/>
  <c r="M3210" i="5"/>
  <c r="P4363" i="5"/>
  <c r="L4363" i="5"/>
  <c r="L4179" i="5"/>
  <c r="N4179" i="5"/>
  <c r="M4179" i="5"/>
  <c r="Q4179" i="5"/>
  <c r="O2963" i="5"/>
  <c r="Q2963" i="5"/>
  <c r="K4900" i="5"/>
  <c r="Q4900" i="5"/>
  <c r="O4900" i="5"/>
  <c r="L4900" i="5"/>
  <c r="N4900" i="5"/>
  <c r="M3492" i="5"/>
  <c r="N3492" i="5"/>
  <c r="Q3492" i="5"/>
  <c r="P3492" i="5"/>
  <c r="M3493" i="5"/>
  <c r="Q3493" i="5"/>
  <c r="L3493" i="5"/>
  <c r="P4454" i="5"/>
  <c r="L4454" i="5"/>
  <c r="O3966" i="5"/>
  <c r="P3294" i="5"/>
  <c r="M3294" i="5"/>
  <c r="L5113" i="5"/>
  <c r="M5001" i="5"/>
  <c r="M4937" i="5"/>
  <c r="N4409" i="5"/>
  <c r="O4385" i="5"/>
  <c r="K4385" i="5"/>
  <c r="N4385" i="5"/>
  <c r="M4353" i="5"/>
  <c r="O4337" i="5"/>
  <c r="K4337" i="5"/>
  <c r="L4321" i="5"/>
  <c r="P4305" i="5"/>
  <c r="M4289" i="5"/>
  <c r="K4193" i="5"/>
  <c r="M4129" i="5"/>
  <c r="K4105" i="5"/>
  <c r="N4097" i="5"/>
  <c r="M4073" i="5"/>
  <c r="K4009" i="5"/>
  <c r="O3993" i="5"/>
  <c r="N3961" i="5"/>
  <c r="Q3945" i="5"/>
  <c r="P3929" i="5"/>
  <c r="K3897" i="5"/>
  <c r="N3849" i="5"/>
  <c r="K3849" i="5"/>
  <c r="M3833" i="5"/>
  <c r="K3785" i="5"/>
  <c r="Q3769" i="5"/>
  <c r="Q3673" i="5"/>
  <c r="P3625" i="5"/>
  <c r="K3609" i="5"/>
  <c r="N3609" i="5"/>
  <c r="K3561" i="5"/>
  <c r="K3529" i="5"/>
  <c r="L3513" i="5"/>
  <c r="Q3481" i="5"/>
  <c r="O3457" i="5"/>
  <c r="K3449" i="5"/>
  <c r="N3449" i="5"/>
  <c r="Q3433" i="5"/>
  <c r="M3425" i="5"/>
  <c r="M3417" i="5"/>
  <c r="Q3401" i="5"/>
  <c r="L3385" i="5"/>
  <c r="Q3329" i="5"/>
  <c r="K3281" i="5"/>
  <c r="N3281" i="5"/>
  <c r="O3225" i="5"/>
  <c r="Q3185" i="5"/>
  <c r="O5114" i="5"/>
  <c r="L5114" i="5"/>
  <c r="N5058" i="5"/>
  <c r="N5018" i="5"/>
  <c r="O5002" i="5"/>
  <c r="K5002" i="5"/>
  <c r="M4962" i="5"/>
  <c r="N4954" i="5"/>
  <c r="O4954" i="5"/>
  <c r="K4930" i="5"/>
  <c r="L4914" i="5"/>
  <c r="O4882" i="5"/>
  <c r="L4866" i="5"/>
  <c r="P4730" i="5"/>
  <c r="N4714" i="5"/>
  <c r="Q4650" i="5"/>
  <c r="M4642" i="5"/>
  <c r="P4634" i="5"/>
  <c r="O4586" i="5"/>
  <c r="K4586" i="5"/>
  <c r="N4586" i="5"/>
  <c r="K4570" i="5"/>
  <c r="L4554" i="5"/>
  <c r="N4538" i="5"/>
  <c r="N4458" i="5"/>
  <c r="L4442" i="5"/>
  <c r="P4442" i="5"/>
  <c r="L4434" i="5"/>
  <c r="L4410" i="5"/>
  <c r="P4410" i="5"/>
  <c r="K4362" i="5"/>
  <c r="N4362" i="5"/>
  <c r="K4330" i="5"/>
  <c r="N4330" i="5"/>
  <c r="O4322" i="5"/>
  <c r="K4306" i="5"/>
  <c r="L4306" i="5"/>
  <c r="K4226" i="5"/>
  <c r="O4226" i="5"/>
  <c r="M4098" i="5"/>
  <c r="K4082" i="5"/>
  <c r="Q4082" i="5"/>
  <c r="P4066" i="5"/>
  <c r="M4050" i="5"/>
  <c r="M4042" i="5"/>
  <c r="K4018" i="5"/>
  <c r="Q4018" i="5"/>
  <c r="Q3986" i="5"/>
  <c r="Q3938" i="5"/>
  <c r="M3922" i="5"/>
  <c r="K3858" i="5"/>
  <c r="M3842" i="5"/>
  <c r="K3826" i="5"/>
  <c r="M3682" i="5"/>
  <c r="Q3570" i="5"/>
  <c r="P3530" i="5"/>
  <c r="M3410" i="5"/>
  <c r="M3402" i="5"/>
  <c r="Q3402" i="5"/>
  <c r="K3386" i="5"/>
  <c r="N3370" i="5"/>
  <c r="L3362" i="5"/>
  <c r="L3338" i="5"/>
  <c r="O3314" i="5"/>
  <c r="O3306" i="5"/>
  <c r="M3274" i="5"/>
  <c r="Q3242" i="5"/>
  <c r="Q3234" i="5"/>
  <c r="Q3210" i="5"/>
  <c r="O3098" i="5"/>
  <c r="M5107" i="5"/>
  <c r="M5091" i="5"/>
  <c r="Q4523" i="5"/>
  <c r="P4523" i="5"/>
  <c r="O4523" i="5"/>
  <c r="L4523" i="5"/>
  <c r="N4523" i="5"/>
  <c r="M3291" i="5"/>
  <c r="O3291" i="5"/>
  <c r="K3291" i="5"/>
  <c r="N3291" i="5"/>
  <c r="O2899" i="5"/>
  <c r="M2899" i="5"/>
  <c r="Q2899" i="5"/>
  <c r="P3548" i="5"/>
  <c r="M3548" i="5"/>
  <c r="M4421" i="5"/>
  <c r="N4421" i="5"/>
  <c r="Q4421" i="5"/>
  <c r="N4173" i="5"/>
  <c r="M4173" i="5"/>
  <c r="Q4173" i="5"/>
  <c r="L4173" i="5"/>
  <c r="P4173" i="5"/>
  <c r="M4053" i="5"/>
  <c r="P4053" i="5"/>
  <c r="Q4053" i="5"/>
  <c r="N3781" i="5"/>
  <c r="L3781" i="5"/>
  <c r="O3781" i="5"/>
  <c r="P3781" i="5"/>
  <c r="K3781" i="5"/>
  <c r="L3637" i="5"/>
  <c r="N3637" i="5"/>
  <c r="M3637" i="5"/>
  <c r="Q3637" i="5"/>
  <c r="O3245" i="5"/>
  <c r="M3245" i="5"/>
  <c r="Q3245" i="5"/>
  <c r="L3245" i="5"/>
  <c r="P3245" i="5"/>
  <c r="K3245" i="5"/>
  <c r="N3245" i="5"/>
  <c r="K3542" i="5"/>
  <c r="N3542" i="5"/>
  <c r="L3542" i="5"/>
  <c r="O3542" i="5"/>
  <c r="L3078" i="5"/>
  <c r="P3078" i="5"/>
  <c r="N4375" i="5"/>
  <c r="M4375" i="5"/>
  <c r="P4375" i="5"/>
  <c r="K4375" i="5"/>
  <c r="O4375" i="5"/>
  <c r="M4359" i="5"/>
  <c r="N4359" i="5"/>
  <c r="Q4359" i="5"/>
  <c r="P4359" i="5"/>
  <c r="P1061" i="5"/>
  <c r="O1061" i="5"/>
  <c r="I31" i="10"/>
  <c r="I61" i="9"/>
  <c r="I53" i="9"/>
  <c r="N5113" i="5"/>
  <c r="Q5097" i="5"/>
  <c r="O4817" i="5"/>
  <c r="L4705" i="5"/>
  <c r="Q4617" i="5"/>
  <c r="Q4521" i="5"/>
  <c r="O3585" i="5"/>
  <c r="N3137" i="5"/>
  <c r="P3121" i="5"/>
  <c r="L3113" i="5"/>
  <c r="M3105" i="5"/>
  <c r="P5074" i="5"/>
  <c r="Q5034" i="5"/>
  <c r="N4962" i="5"/>
  <c r="P4922" i="5"/>
  <c r="Q4914" i="5"/>
  <c r="K4898" i="5"/>
  <c r="Q4874" i="5"/>
  <c r="Q4866" i="5"/>
  <c r="N4850" i="5"/>
  <c r="K4850" i="5"/>
  <c r="O4810" i="5"/>
  <c r="O4738" i="5"/>
  <c r="K4714" i="5"/>
  <c r="O4706" i="5"/>
  <c r="L4674" i="5"/>
  <c r="Q4674" i="5"/>
  <c r="P4562" i="5"/>
  <c r="Q4554" i="5"/>
  <c r="Q4538" i="5"/>
  <c r="N4426" i="5"/>
  <c r="L4394" i="5"/>
  <c r="P4394" i="5"/>
  <c r="K4370" i="5"/>
  <c r="O4338" i="5"/>
  <c r="M4306" i="5"/>
  <c r="Q4274" i="5"/>
  <c r="O4258" i="5"/>
  <c r="M4242" i="5"/>
  <c r="L4226" i="5"/>
  <c r="Q4178" i="5"/>
  <c r="K4162" i="5"/>
  <c r="N4162" i="5"/>
  <c r="K4130" i="5"/>
  <c r="N4130" i="5"/>
  <c r="Q4114" i="5"/>
  <c r="M4082" i="5"/>
  <c r="M4018" i="5"/>
  <c r="P3986" i="5"/>
  <c r="L3738" i="5"/>
  <c r="K3714" i="5"/>
  <c r="N3714" i="5"/>
  <c r="M3650" i="5"/>
  <c r="K3626" i="5"/>
  <c r="K3610" i="5"/>
  <c r="N3602" i="5"/>
  <c r="L3578" i="5"/>
  <c r="M3570" i="5"/>
  <c r="M3562" i="5"/>
  <c r="Q3562" i="5"/>
  <c r="Q3538" i="5"/>
  <c r="L3530" i="5"/>
  <c r="P3498" i="5"/>
  <c r="L3474" i="5"/>
  <c r="O3474" i="5"/>
  <c r="K3450" i="5"/>
  <c r="N3442" i="5"/>
  <c r="L3386" i="5"/>
  <c r="Q3386" i="5"/>
  <c r="N3362" i="5"/>
  <c r="M3354" i="5"/>
  <c r="N3338" i="5"/>
  <c r="L3330" i="5"/>
  <c r="Q3266" i="5"/>
  <c r="L3242" i="5"/>
  <c r="L3210" i="5"/>
  <c r="M3186" i="5"/>
  <c r="O3178" i="5"/>
  <c r="N3170" i="5"/>
  <c r="L3154" i="5"/>
  <c r="P3154" i="5"/>
  <c r="L3146" i="5"/>
  <c r="Q3146" i="5"/>
  <c r="N5051" i="5"/>
  <c r="M5051" i="5"/>
  <c r="P5051" i="5"/>
  <c r="M4795" i="5"/>
  <c r="P4795" i="5"/>
  <c r="M3668" i="5"/>
  <c r="L3668" i="5"/>
  <c r="O3668" i="5"/>
  <c r="K3668" i="5"/>
  <c r="N3668" i="5"/>
  <c r="Q3668" i="5"/>
  <c r="N4117" i="5"/>
  <c r="N4053" i="5"/>
  <c r="K3653" i="5"/>
  <c r="N3653" i="5"/>
  <c r="O3653" i="5"/>
  <c r="P4558" i="5"/>
  <c r="L4558" i="5"/>
  <c r="K4110" i="5"/>
  <c r="N4110" i="5"/>
  <c r="O4110" i="5"/>
  <c r="M4110" i="5"/>
  <c r="K3902" i="5"/>
  <c r="N3902" i="5"/>
  <c r="O3902" i="5"/>
  <c r="L3390" i="5"/>
  <c r="Q3390" i="5"/>
  <c r="N3390" i="5"/>
  <c r="M3390" i="5"/>
  <c r="P3390" i="5"/>
  <c r="M3246" i="5"/>
  <c r="K3246" i="5"/>
  <c r="L3246" i="5"/>
  <c r="Q3246" i="5"/>
  <c r="O3246" i="5"/>
  <c r="N3246" i="5"/>
  <c r="L3703" i="5"/>
  <c r="N3703" i="5"/>
  <c r="M3703" i="5"/>
  <c r="Q3703" i="5"/>
  <c r="P3703" i="5"/>
  <c r="O2805" i="5"/>
  <c r="N2805" i="5"/>
  <c r="K2805" i="5"/>
  <c r="M2805" i="5"/>
  <c r="Q2805" i="5"/>
  <c r="P2805" i="5"/>
  <c r="L2805" i="5"/>
  <c r="P4993" i="5"/>
  <c r="N4937" i="5"/>
  <c r="L4881" i="5"/>
  <c r="M4857" i="5"/>
  <c r="K4817" i="5"/>
  <c r="P4793" i="5"/>
  <c r="O4793" i="5"/>
  <c r="L4777" i="5"/>
  <c r="N4681" i="5"/>
  <c r="Q4649" i="5"/>
  <c r="P4625" i="5"/>
  <c r="N4593" i="5"/>
  <c r="L4577" i="5"/>
  <c r="P4577" i="5"/>
  <c r="L4569" i="5"/>
  <c r="Q4569" i="5"/>
  <c r="O4465" i="5"/>
  <c r="O4353" i="5"/>
  <c r="K4353" i="5"/>
  <c r="M4329" i="5"/>
  <c r="K4305" i="5"/>
  <c r="L4305" i="5"/>
  <c r="K4289" i="5"/>
  <c r="N4289" i="5"/>
  <c r="P4233" i="5"/>
  <c r="N4129" i="5"/>
  <c r="O4073" i="5"/>
  <c r="K4073" i="5"/>
  <c r="M4001" i="5"/>
  <c r="K3961" i="5"/>
  <c r="L3873" i="5"/>
  <c r="L3793" i="5"/>
  <c r="M3769" i="5"/>
  <c r="M3673" i="5"/>
  <c r="L3481" i="5"/>
  <c r="K3417" i="5"/>
  <c r="N3417" i="5"/>
  <c r="N3233" i="5"/>
  <c r="P3217" i="5"/>
  <c r="L3217" i="5"/>
  <c r="Q3217" i="5"/>
  <c r="L3209" i="5"/>
  <c r="Q5114" i="5"/>
  <c r="K5058" i="5"/>
  <c r="M5034" i="5"/>
  <c r="O5018" i="5"/>
  <c r="M4866" i="5"/>
  <c r="K4858" i="5"/>
  <c r="P4810" i="5"/>
  <c r="Q4682" i="5"/>
  <c r="M4674" i="5"/>
  <c r="L4650" i="5"/>
  <c r="L4474" i="5"/>
  <c r="P4474" i="5"/>
  <c r="K4458" i="5"/>
  <c r="Q4442" i="5"/>
  <c r="Q4410" i="5"/>
  <c r="P4314" i="5"/>
  <c r="K4290" i="5"/>
  <c r="O4290" i="5"/>
  <c r="L4258" i="5"/>
  <c r="P4226" i="5"/>
  <c r="K4098" i="5"/>
  <c r="N4098" i="5"/>
  <c r="N4050" i="5"/>
  <c r="P4034" i="5"/>
  <c r="K3986" i="5"/>
  <c r="L3954" i="5"/>
  <c r="O3922" i="5"/>
  <c r="O3906" i="5"/>
  <c r="K3906" i="5"/>
  <c r="K3842" i="5"/>
  <c r="N3842" i="5"/>
  <c r="L3746" i="5"/>
  <c r="P3738" i="5"/>
  <c r="Q3730" i="5"/>
  <c r="K3682" i="5"/>
  <c r="N3682" i="5"/>
  <c r="Q3666" i="5"/>
  <c r="K3602" i="5"/>
  <c r="N3594" i="5"/>
  <c r="M3538" i="5"/>
  <c r="M3530" i="5"/>
  <c r="Q3530" i="5"/>
  <c r="Q3506" i="5"/>
  <c r="L3498" i="5"/>
  <c r="K3442" i="5"/>
  <c r="N3434" i="5"/>
  <c r="N3410" i="5"/>
  <c r="K3370" i="5"/>
  <c r="N3330" i="5"/>
  <c r="M3322" i="5"/>
  <c r="M3306" i="5"/>
  <c r="L3274" i="5"/>
  <c r="N3242" i="5"/>
  <c r="L3234" i="5"/>
  <c r="M3226" i="5"/>
  <c r="N3210" i="5"/>
  <c r="Q3162" i="5"/>
  <c r="L3122" i="5"/>
  <c r="P3122" i="5"/>
  <c r="N3106" i="5"/>
  <c r="P5099" i="5"/>
  <c r="Q5075" i="5"/>
  <c r="O3939" i="5"/>
  <c r="K3939" i="5"/>
  <c r="N3939" i="5"/>
  <c r="M3939" i="5"/>
  <c r="Q3939" i="5"/>
  <c r="O3843" i="5"/>
  <c r="M3843" i="5"/>
  <c r="Q3843" i="5"/>
  <c r="N4014" i="5"/>
  <c r="M4014" i="5"/>
  <c r="K4014" i="5"/>
  <c r="L3735" i="5"/>
  <c r="I43" i="10"/>
  <c r="N5105" i="5"/>
  <c r="M5017" i="5"/>
  <c r="L4889" i="5"/>
  <c r="P4881" i="5"/>
  <c r="Q4873" i="5"/>
  <c r="L4817" i="5"/>
  <c r="P4785" i="5"/>
  <c r="Q4761" i="5"/>
  <c r="K4721" i="5"/>
  <c r="Q4585" i="5"/>
  <c r="N4369" i="5"/>
  <c r="M4305" i="5"/>
  <c r="L4193" i="5"/>
  <c r="O4177" i="5"/>
  <c r="L4097" i="5"/>
  <c r="P4097" i="5"/>
  <c r="K4025" i="5"/>
  <c r="L4009" i="5"/>
  <c r="K3993" i="5"/>
  <c r="K3985" i="5"/>
  <c r="O3977" i="5"/>
  <c r="P3961" i="5"/>
  <c r="M3865" i="5"/>
  <c r="N3817" i="5"/>
  <c r="Q3801" i="5"/>
  <c r="Q3737" i="5"/>
  <c r="P3705" i="5"/>
  <c r="O3689" i="5"/>
  <c r="Q3641" i="5"/>
  <c r="K3633" i="5"/>
  <c r="M3625" i="5"/>
  <c r="L3609" i="5"/>
  <c r="N3593" i="5"/>
  <c r="M3513" i="5"/>
  <c r="N3497" i="5"/>
  <c r="P3481" i="5"/>
  <c r="L3449" i="5"/>
  <c r="P3433" i="5"/>
  <c r="Q3417" i="5"/>
  <c r="P3401" i="5"/>
  <c r="L3369" i="5"/>
  <c r="N3361" i="5"/>
  <c r="P3281" i="5"/>
  <c r="L3281" i="5"/>
  <c r="Q3281" i="5"/>
  <c r="K3265" i="5"/>
  <c r="P3209" i="5"/>
  <c r="K3161" i="5"/>
  <c r="L3137" i="5"/>
  <c r="K5114" i="5"/>
  <c r="N5074" i="5"/>
  <c r="P5058" i="5"/>
  <c r="M5042" i="5"/>
  <c r="Q4954" i="5"/>
  <c r="M4914" i="5"/>
  <c r="M4874" i="5"/>
  <c r="M4818" i="5"/>
  <c r="M4810" i="5"/>
  <c r="O4762" i="5"/>
  <c r="L4714" i="5"/>
  <c r="P4714" i="5"/>
  <c r="K4706" i="5"/>
  <c r="K4538" i="5"/>
  <c r="N4490" i="5"/>
  <c r="P4458" i="5"/>
  <c r="M4442" i="5"/>
  <c r="M4434" i="5"/>
  <c r="M4410" i="5"/>
  <c r="Q4394" i="5"/>
  <c r="L4362" i="5"/>
  <c r="P4362" i="5"/>
  <c r="N4346" i="5"/>
  <c r="L4330" i="5"/>
  <c r="P4330" i="5"/>
  <c r="L4322" i="5"/>
  <c r="Q4322" i="5"/>
  <c r="K4314" i="5"/>
  <c r="N4306" i="5"/>
  <c r="P4306" i="5"/>
  <c r="L4290" i="5"/>
  <c r="M4274" i="5"/>
  <c r="P4258" i="5"/>
  <c r="O4210" i="5"/>
  <c r="N4178" i="5"/>
  <c r="N4114" i="5"/>
  <c r="N4082" i="5"/>
  <c r="O4058" i="5"/>
  <c r="N4018" i="5"/>
  <c r="K3650" i="5"/>
  <c r="N3650" i="5"/>
  <c r="L3602" i="5"/>
  <c r="O3602" i="5"/>
  <c r="N3570" i="5"/>
  <c r="M3506" i="5"/>
  <c r="M3498" i="5"/>
  <c r="Q3498" i="5"/>
  <c r="P3466" i="5"/>
  <c r="L3442" i="5"/>
  <c r="O3442" i="5"/>
  <c r="K3410" i="5"/>
  <c r="N3402" i="5"/>
  <c r="O3370" i="5"/>
  <c r="K3346" i="5"/>
  <c r="K3338" i="5"/>
  <c r="Q3306" i="5"/>
  <c r="Q3298" i="5"/>
  <c r="N3274" i="5"/>
  <c r="L3266" i="5"/>
  <c r="N3234" i="5"/>
  <c r="Q3186" i="5"/>
  <c r="P3178" i="5"/>
  <c r="K3170" i="5"/>
  <c r="Q3154" i="5"/>
  <c r="N3138" i="5"/>
  <c r="Q3098" i="5"/>
  <c r="O5091" i="5"/>
  <c r="M4731" i="5"/>
  <c r="K4731" i="5"/>
  <c r="O4731" i="5"/>
  <c r="N4731" i="5"/>
  <c r="Q4731" i="5"/>
  <c r="P4332" i="5"/>
  <c r="M3220" i="5"/>
  <c r="L3220" i="5"/>
  <c r="K3220" i="5"/>
  <c r="O3220" i="5"/>
  <c r="N3220" i="5"/>
  <c r="Q3220" i="5"/>
  <c r="P3220" i="5"/>
  <c r="L5093" i="5"/>
  <c r="N5093" i="5"/>
  <c r="K5093" i="5"/>
  <c r="O5093" i="5"/>
  <c r="M5093" i="5"/>
  <c r="Q5093" i="5"/>
  <c r="P4149" i="5"/>
  <c r="N3613" i="5"/>
  <c r="K3613" i="5"/>
  <c r="O3613" i="5"/>
  <c r="K4686" i="5"/>
  <c r="N4686" i="5"/>
  <c r="L4686" i="5"/>
  <c r="P4686" i="5"/>
  <c r="M4686" i="5"/>
  <c r="Q4686" i="5"/>
  <c r="Q5043" i="5"/>
  <c r="P5019" i="5"/>
  <c r="N4987" i="5"/>
  <c r="O4947" i="5"/>
  <c r="P4907" i="5"/>
  <c r="K4835" i="5"/>
  <c r="K4819" i="5"/>
  <c r="L4787" i="5"/>
  <c r="O4755" i="5"/>
  <c r="N4747" i="5"/>
  <c r="K4683" i="5"/>
  <c r="O4635" i="5"/>
  <c r="M4627" i="5"/>
  <c r="M4611" i="5"/>
  <c r="O4595" i="5"/>
  <c r="N4531" i="5"/>
  <c r="M4499" i="5"/>
  <c r="N4491" i="5"/>
  <c r="M4339" i="5"/>
  <c r="K4291" i="5"/>
  <c r="N4291" i="5"/>
  <c r="K4259" i="5"/>
  <c r="M4203" i="5"/>
  <c r="O4163" i="5"/>
  <c r="Q4139" i="5"/>
  <c r="M4083" i="5"/>
  <c r="Q4075" i="5"/>
  <c r="K4051" i="5"/>
  <c r="N4019" i="5"/>
  <c r="Q3891" i="5"/>
  <c r="O3867" i="5"/>
  <c r="Q3795" i="5"/>
  <c r="M3771" i="5"/>
  <c r="K3763" i="5"/>
  <c r="N3731" i="5"/>
  <c r="M3691" i="5"/>
  <c r="K3683" i="5"/>
  <c r="P3667" i="5"/>
  <c r="N3635" i="5"/>
  <c r="N3627" i="5"/>
  <c r="K3587" i="5"/>
  <c r="O3587" i="5"/>
  <c r="M3563" i="5"/>
  <c r="Q3555" i="5"/>
  <c r="M3547" i="5"/>
  <c r="Q3507" i="5"/>
  <c r="M3499" i="5"/>
  <c r="Q3483" i="5"/>
  <c r="Q3475" i="5"/>
  <c r="N3435" i="5"/>
  <c r="Q3387" i="5"/>
  <c r="O3379" i="5"/>
  <c r="M3259" i="5"/>
  <c r="M3123" i="5"/>
  <c r="P3003" i="5"/>
  <c r="Q5084" i="5"/>
  <c r="L5068" i="5"/>
  <c r="Q5068" i="5"/>
  <c r="O5044" i="5"/>
  <c r="Q4988" i="5"/>
  <c r="M4988" i="5"/>
  <c r="P4956" i="5"/>
  <c r="M4956" i="5"/>
  <c r="P4884" i="5"/>
  <c r="O4860" i="5"/>
  <c r="P4772" i="5"/>
  <c r="K4716" i="5"/>
  <c r="N4716" i="5"/>
  <c r="M4676" i="5"/>
  <c r="K4668" i="5"/>
  <c r="N4596" i="5"/>
  <c r="O4020" i="5"/>
  <c r="K4020" i="5"/>
  <c r="N3948" i="5"/>
  <c r="Q3948" i="5"/>
  <c r="K3908" i="5"/>
  <c r="O3868" i="5"/>
  <c r="O3812" i="5"/>
  <c r="Q3812" i="5"/>
  <c r="M3708" i="5"/>
  <c r="M3660" i="5"/>
  <c r="Q3644" i="5"/>
  <c r="M3284" i="5"/>
  <c r="L3284" i="5"/>
  <c r="K3284" i="5"/>
  <c r="O3284" i="5"/>
  <c r="Q3068" i="5"/>
  <c r="Q3060" i="5"/>
  <c r="Q5061" i="5"/>
  <c r="M5061" i="5"/>
  <c r="O4933" i="5"/>
  <c r="P4933" i="5"/>
  <c r="L4933" i="5"/>
  <c r="N4933" i="5"/>
  <c r="Q4933" i="5"/>
  <c r="Q4877" i="5"/>
  <c r="M4693" i="5"/>
  <c r="O4645" i="5"/>
  <c r="O4621" i="5"/>
  <c r="M4501" i="5"/>
  <c r="O4501" i="5"/>
  <c r="O4349" i="5"/>
  <c r="K4349" i="5"/>
  <c r="O3909" i="5"/>
  <c r="M3909" i="5"/>
  <c r="P3909" i="5"/>
  <c r="L3909" i="5"/>
  <c r="Q3909" i="5"/>
  <c r="P3741" i="5"/>
  <c r="L3741" i="5"/>
  <c r="N3725" i="5"/>
  <c r="L3725" i="5"/>
  <c r="M3557" i="5"/>
  <c r="N3557" i="5"/>
  <c r="M3333" i="5"/>
  <c r="Q4998" i="5"/>
  <c r="P4958" i="5"/>
  <c r="M4950" i="5"/>
  <c r="L4950" i="5"/>
  <c r="Q4950" i="5"/>
  <c r="K4878" i="5"/>
  <c r="N4878" i="5"/>
  <c r="Q4878" i="5"/>
  <c r="P4878" i="5"/>
  <c r="M4774" i="5"/>
  <c r="L4670" i="5"/>
  <c r="O4670" i="5"/>
  <c r="Q4614" i="5"/>
  <c r="M4614" i="5"/>
  <c r="K4310" i="5"/>
  <c r="N4310" i="5"/>
  <c r="M4310" i="5"/>
  <c r="Q4310" i="5"/>
  <c r="O4038" i="5"/>
  <c r="Q3894" i="5"/>
  <c r="M3862" i="5"/>
  <c r="K3862" i="5"/>
  <c r="O3862" i="5"/>
  <c r="O3846" i="5"/>
  <c r="Q3846" i="5"/>
  <c r="L3846" i="5"/>
  <c r="N3846" i="5"/>
  <c r="K3846" i="5"/>
  <c r="N3822" i="5"/>
  <c r="P3822" i="5"/>
  <c r="N3430" i="5"/>
  <c r="M3366" i="5"/>
  <c r="L3366" i="5"/>
  <c r="Q3366" i="5"/>
  <c r="O3366" i="5"/>
  <c r="M3262" i="5"/>
  <c r="O3142" i="5"/>
  <c r="M4975" i="5"/>
  <c r="K4975" i="5"/>
  <c r="N4975" i="5"/>
  <c r="O3447" i="5"/>
  <c r="N3447" i="5"/>
  <c r="K3447" i="5"/>
  <c r="M3447" i="5"/>
  <c r="Q3447" i="5"/>
  <c r="P3447" i="5"/>
  <c r="L3447" i="5"/>
  <c r="Q3191" i="5"/>
  <c r="P3191" i="5"/>
  <c r="M3191" i="5"/>
  <c r="N3191" i="5"/>
  <c r="N1421" i="5"/>
  <c r="P1421" i="5"/>
  <c r="L1421" i="5"/>
  <c r="K1421" i="5"/>
  <c r="O1421" i="5"/>
  <c r="M1373" i="5"/>
  <c r="Q1373" i="5"/>
  <c r="N549" i="5"/>
  <c r="M549" i="5"/>
  <c r="Q549" i="5"/>
  <c r="L549" i="5"/>
  <c r="P549" i="5"/>
  <c r="O261" i="5"/>
  <c r="M261" i="5"/>
  <c r="Q261" i="5"/>
  <c r="P261" i="5"/>
  <c r="L261" i="5"/>
  <c r="K261" i="5"/>
  <c r="N261" i="5"/>
  <c r="M2191" i="5"/>
  <c r="Q2191" i="5"/>
  <c r="L2191" i="5"/>
  <c r="K2191" i="5"/>
  <c r="O2191" i="5"/>
  <c r="N2191" i="5"/>
  <c r="K1967" i="5"/>
  <c r="N1967" i="5"/>
  <c r="M871" i="5"/>
  <c r="N871" i="5"/>
  <c r="Q871" i="5"/>
  <c r="L871" i="5"/>
  <c r="O871" i="5"/>
  <c r="K871" i="5"/>
  <c r="P871" i="5"/>
  <c r="L759" i="5"/>
  <c r="P759" i="5"/>
  <c r="O487" i="5"/>
  <c r="M487" i="5"/>
  <c r="P487" i="5"/>
  <c r="L487" i="5"/>
  <c r="K487" i="5"/>
  <c r="N487" i="5"/>
  <c r="Q487" i="5"/>
  <c r="N5011" i="5"/>
  <c r="L4995" i="5"/>
  <c r="P4995" i="5"/>
  <c r="L4971" i="5"/>
  <c r="N4939" i="5"/>
  <c r="N4843" i="5"/>
  <c r="L4835" i="5"/>
  <c r="L4819" i="5"/>
  <c r="M4787" i="5"/>
  <c r="Q4787" i="5"/>
  <c r="Q4723" i="5"/>
  <c r="M4723" i="5"/>
  <c r="P4667" i="5"/>
  <c r="M4667" i="5"/>
  <c r="L4651" i="5"/>
  <c r="N4499" i="5"/>
  <c r="L4459" i="5"/>
  <c r="O4451" i="5"/>
  <c r="K4451" i="5"/>
  <c r="P4371" i="5"/>
  <c r="L4371" i="5"/>
  <c r="L4355" i="5"/>
  <c r="M4307" i="5"/>
  <c r="K4299" i="5"/>
  <c r="O4291" i="5"/>
  <c r="N4251" i="5"/>
  <c r="K4227" i="5"/>
  <c r="N4227" i="5"/>
  <c r="O4195" i="5"/>
  <c r="M4139" i="5"/>
  <c r="Q4131" i="5"/>
  <c r="N4115" i="5"/>
  <c r="O4019" i="5"/>
  <c r="K4019" i="5"/>
  <c r="Q3955" i="5"/>
  <c r="M3891" i="5"/>
  <c r="P3859" i="5"/>
  <c r="Q3835" i="5"/>
  <c r="M3795" i="5"/>
  <c r="N3739" i="5"/>
  <c r="N3707" i="5"/>
  <c r="N3699" i="5"/>
  <c r="O3683" i="5"/>
  <c r="N3643" i="5"/>
  <c r="K3595" i="5"/>
  <c r="O3595" i="5"/>
  <c r="M3539" i="5"/>
  <c r="N3507" i="5"/>
  <c r="N3459" i="5"/>
  <c r="M3451" i="5"/>
  <c r="K3435" i="5"/>
  <c r="N3331" i="5"/>
  <c r="P3323" i="5"/>
  <c r="M3323" i="5"/>
  <c r="N3267" i="5"/>
  <c r="O3203" i="5"/>
  <c r="O3083" i="5"/>
  <c r="K3083" i="5"/>
  <c r="P3027" i="5"/>
  <c r="K2939" i="5"/>
  <c r="M5084" i="5"/>
  <c r="M5076" i="5"/>
  <c r="Q5076" i="5"/>
  <c r="L4988" i="5"/>
  <c r="L4956" i="5"/>
  <c r="M4932" i="5"/>
  <c r="P4932" i="5"/>
  <c r="M4908" i="5"/>
  <c r="Q4908" i="5"/>
  <c r="L4884" i="5"/>
  <c r="P4844" i="5"/>
  <c r="M4844" i="5"/>
  <c r="K4820" i="5"/>
  <c r="N4820" i="5"/>
  <c r="Q4820" i="5"/>
  <c r="O4820" i="5"/>
  <c r="P4764" i="5"/>
  <c r="O4764" i="5"/>
  <c r="Q4764" i="5"/>
  <c r="O4508" i="5"/>
  <c r="P4508" i="5"/>
  <c r="L4508" i="5"/>
  <c r="N4508" i="5"/>
  <c r="K4508" i="5"/>
  <c r="P4284" i="5"/>
  <c r="K4284" i="5"/>
  <c r="N4212" i="5"/>
  <c r="O4124" i="5"/>
  <c r="O4100" i="5"/>
  <c r="N4100" i="5"/>
  <c r="K4100" i="5"/>
  <c r="L4020" i="5"/>
  <c r="P4020" i="5"/>
  <c r="Q3556" i="5"/>
  <c r="N3516" i="5"/>
  <c r="M3516" i="5"/>
  <c r="Q3508" i="5"/>
  <c r="P3508" i="5"/>
  <c r="M3508" i="5"/>
  <c r="Q3444" i="5"/>
  <c r="O3444" i="5"/>
  <c r="K3436" i="5"/>
  <c r="K3380" i="5"/>
  <c r="Q3092" i="5"/>
  <c r="O3076" i="5"/>
  <c r="M4885" i="5"/>
  <c r="M4877" i="5"/>
  <c r="N4829" i="5"/>
  <c r="Q4829" i="5"/>
  <c r="P4829" i="5"/>
  <c r="O4661" i="5"/>
  <c r="M4661" i="5"/>
  <c r="N4581" i="5"/>
  <c r="N4557" i="5"/>
  <c r="P4501" i="5"/>
  <c r="N4397" i="5"/>
  <c r="N4325" i="5"/>
  <c r="K4253" i="5"/>
  <c r="N4253" i="5"/>
  <c r="M4237" i="5"/>
  <c r="K4237" i="5"/>
  <c r="K4077" i="5"/>
  <c r="N4037" i="5"/>
  <c r="N3885" i="5"/>
  <c r="O3885" i="5"/>
  <c r="K3885" i="5"/>
  <c r="M3885" i="5"/>
  <c r="Q3557" i="5"/>
  <c r="N3549" i="5"/>
  <c r="L3501" i="5"/>
  <c r="M3429" i="5"/>
  <c r="O3429" i="5"/>
  <c r="O3269" i="5"/>
  <c r="M3269" i="5"/>
  <c r="N3165" i="5"/>
  <c r="L3165" i="5"/>
  <c r="P3165" i="5"/>
  <c r="K3141" i="5"/>
  <c r="O3141" i="5"/>
  <c r="Q3109" i="5"/>
  <c r="K3093" i="5"/>
  <c r="O3093" i="5"/>
  <c r="N5022" i="5"/>
  <c r="P5022" i="5"/>
  <c r="K5022" i="5"/>
  <c r="K4958" i="5"/>
  <c r="L4878" i="5"/>
  <c r="K4838" i="5"/>
  <c r="P4838" i="5"/>
  <c r="Q4838" i="5"/>
  <c r="M4838" i="5"/>
  <c r="L4806" i="5"/>
  <c r="Q4606" i="5"/>
  <c r="O4542" i="5"/>
  <c r="L4430" i="5"/>
  <c r="K4430" i="5"/>
  <c r="N4430" i="5"/>
  <c r="Q4430" i="5"/>
  <c r="O4406" i="5"/>
  <c r="Q4406" i="5"/>
  <c r="M4406" i="5"/>
  <c r="L4310" i="5"/>
  <c r="P4246" i="5"/>
  <c r="O4246" i="5"/>
  <c r="O4046" i="5"/>
  <c r="N4030" i="5"/>
  <c r="Q4030" i="5"/>
  <c r="K3910" i="5"/>
  <c r="M3894" i="5"/>
  <c r="K3878" i="5"/>
  <c r="N3878" i="5"/>
  <c r="P3878" i="5"/>
  <c r="K3686" i="5"/>
  <c r="M3638" i="5"/>
  <c r="L3638" i="5"/>
  <c r="N3558" i="5"/>
  <c r="N3318" i="5"/>
  <c r="K3318" i="5"/>
  <c r="P3262" i="5"/>
  <c r="O3118" i="5"/>
  <c r="O4999" i="5"/>
  <c r="M4999" i="5"/>
  <c r="Q4999" i="5"/>
  <c r="P4999" i="5"/>
  <c r="L4999" i="5"/>
  <c r="L4975" i="5"/>
  <c r="P4927" i="5"/>
  <c r="Q4863" i="5"/>
  <c r="N4863" i="5"/>
  <c r="K4863" i="5"/>
  <c r="M4863" i="5"/>
  <c r="P4863" i="5"/>
  <c r="L4863" i="5"/>
  <c r="M4727" i="5"/>
  <c r="Q4727" i="5"/>
  <c r="N4479" i="5"/>
  <c r="P4479" i="5"/>
  <c r="K4479" i="5"/>
  <c r="N4031" i="5"/>
  <c r="M4031" i="5"/>
  <c r="Q4031" i="5"/>
  <c r="P4031" i="5"/>
  <c r="L4031" i="5"/>
  <c r="N3007" i="5"/>
  <c r="P3007" i="5"/>
  <c r="M3007" i="5"/>
  <c r="O3007" i="5"/>
  <c r="L3007" i="5"/>
  <c r="K3007" i="5"/>
  <c r="O2919" i="5"/>
  <c r="N2919" i="5"/>
  <c r="K2919" i="5"/>
  <c r="M2919" i="5"/>
  <c r="Q2919" i="5"/>
  <c r="K2517" i="5"/>
  <c r="M2517" i="5"/>
  <c r="Q2517" i="5"/>
  <c r="P2517" i="5"/>
  <c r="L2517" i="5"/>
  <c r="N2517" i="5"/>
  <c r="M2189" i="5"/>
  <c r="K2189" i="5"/>
  <c r="N2189" i="5"/>
  <c r="P2189" i="5"/>
  <c r="O2189" i="5"/>
  <c r="M1997" i="5"/>
  <c r="K1997" i="5"/>
  <c r="N1997" i="5"/>
  <c r="Q1997" i="5"/>
  <c r="O301" i="5"/>
  <c r="M301" i="5"/>
  <c r="Q301" i="5"/>
  <c r="N2878" i="5"/>
  <c r="O2878" i="5"/>
  <c r="K2878" i="5"/>
  <c r="M2878" i="5"/>
  <c r="L2670" i="5"/>
  <c r="Q2670" i="5"/>
  <c r="M2670" i="5"/>
  <c r="P2670" i="5"/>
  <c r="K2670" i="5"/>
  <c r="N2670" i="5"/>
  <c r="M1742" i="5"/>
  <c r="Q1742" i="5"/>
  <c r="L1742" i="5"/>
  <c r="P1742" i="5"/>
  <c r="N486" i="5"/>
  <c r="M486" i="5"/>
  <c r="Q486" i="5"/>
  <c r="O4971" i="5"/>
  <c r="L4947" i="5"/>
  <c r="P4947" i="5"/>
  <c r="M4851" i="5"/>
  <c r="K4843" i="5"/>
  <c r="P4835" i="5"/>
  <c r="M4835" i="5"/>
  <c r="P4819" i="5"/>
  <c r="M4819" i="5"/>
  <c r="M4699" i="5"/>
  <c r="M4659" i="5"/>
  <c r="K4611" i="5"/>
  <c r="N4611" i="5"/>
  <c r="K4499" i="5"/>
  <c r="L4467" i="5"/>
  <c r="N4339" i="5"/>
  <c r="P4307" i="5"/>
  <c r="M4299" i="5"/>
  <c r="K4251" i="5"/>
  <c r="O4227" i="5"/>
  <c r="M4131" i="5"/>
  <c r="M3955" i="5"/>
  <c r="M3835" i="5"/>
  <c r="N3803" i="5"/>
  <c r="N3771" i="5"/>
  <c r="O3747" i="5"/>
  <c r="K3747" i="5"/>
  <c r="K3699" i="5"/>
  <c r="O3635" i="5"/>
  <c r="N3563" i="5"/>
  <c r="N3499" i="5"/>
  <c r="M3475" i="5"/>
  <c r="L3411" i="5"/>
  <c r="L3379" i="5"/>
  <c r="Q3379" i="5"/>
  <c r="L3363" i="5"/>
  <c r="Q3363" i="5"/>
  <c r="K3331" i="5"/>
  <c r="M3299" i="5"/>
  <c r="N3259" i="5"/>
  <c r="L3235" i="5"/>
  <c r="Q3235" i="5"/>
  <c r="K3203" i="5"/>
  <c r="Q3203" i="5"/>
  <c r="O3123" i="5"/>
  <c r="K3123" i="5"/>
  <c r="O3051" i="5"/>
  <c r="M3003" i="5"/>
  <c r="O2971" i="5"/>
  <c r="L2971" i="5"/>
  <c r="N2971" i="5"/>
  <c r="K2971" i="5"/>
  <c r="O2931" i="5"/>
  <c r="O5068" i="5"/>
  <c r="K5012" i="5"/>
  <c r="O5012" i="5"/>
  <c r="O4956" i="5"/>
  <c r="P4804" i="5"/>
  <c r="N4676" i="5"/>
  <c r="L4620" i="5"/>
  <c r="N4620" i="5"/>
  <c r="K4620" i="5"/>
  <c r="O4620" i="5"/>
  <c r="N4532" i="5"/>
  <c r="M4524" i="5"/>
  <c r="Q4500" i="5"/>
  <c r="O4476" i="5"/>
  <c r="N4476" i="5"/>
  <c r="K4476" i="5"/>
  <c r="Q4476" i="5"/>
  <c r="P4476" i="5"/>
  <c r="K4420" i="5"/>
  <c r="O4356" i="5"/>
  <c r="M4356" i="5"/>
  <c r="O4348" i="5"/>
  <c r="M4148" i="5"/>
  <c r="N4148" i="5"/>
  <c r="L4044" i="5"/>
  <c r="P4044" i="5"/>
  <c r="K3956" i="5"/>
  <c r="O3956" i="5"/>
  <c r="P3948" i="5"/>
  <c r="L3868" i="5"/>
  <c r="K3796" i="5"/>
  <c r="M3700" i="5"/>
  <c r="K3700" i="5"/>
  <c r="N3660" i="5"/>
  <c r="N3612" i="5"/>
  <c r="K3612" i="5"/>
  <c r="L3612" i="5"/>
  <c r="Q3612" i="5"/>
  <c r="N3484" i="5"/>
  <c r="K3484" i="5"/>
  <c r="L3484" i="5"/>
  <c r="Q3484" i="5"/>
  <c r="N3436" i="5"/>
  <c r="L3412" i="5"/>
  <c r="P3412" i="5"/>
  <c r="K3404" i="5"/>
  <c r="N3404" i="5"/>
  <c r="Q3404" i="5"/>
  <c r="O3380" i="5"/>
  <c r="O3308" i="5"/>
  <c r="K3108" i="5"/>
  <c r="M3092" i="5"/>
  <c r="K3076" i="5"/>
  <c r="L5053" i="5"/>
  <c r="P5053" i="5"/>
  <c r="N5053" i="5"/>
  <c r="O4829" i="5"/>
  <c r="N4813" i="5"/>
  <c r="N4773" i="5"/>
  <c r="K4693" i="5"/>
  <c r="Q4541" i="5"/>
  <c r="L4541" i="5"/>
  <c r="L4525" i="5"/>
  <c r="K4413" i="5"/>
  <c r="K4325" i="5"/>
  <c r="Q4197" i="5"/>
  <c r="P4189" i="5"/>
  <c r="K4189" i="5"/>
  <c r="M4189" i="5"/>
  <c r="Q4189" i="5"/>
  <c r="P4157" i="5"/>
  <c r="Q4157" i="5"/>
  <c r="O4157" i="5"/>
  <c r="N4133" i="5"/>
  <c r="K4133" i="5"/>
  <c r="P4133" i="5"/>
  <c r="P4125" i="5"/>
  <c r="N4125" i="5"/>
  <c r="Q4125" i="5"/>
  <c r="N4085" i="5"/>
  <c r="M4061" i="5"/>
  <c r="L4061" i="5"/>
  <c r="P4061" i="5"/>
  <c r="O4037" i="5"/>
  <c r="K4037" i="5"/>
  <c r="K4005" i="5"/>
  <c r="O4005" i="5"/>
  <c r="L3861" i="5"/>
  <c r="P3861" i="5"/>
  <c r="K3837" i="5"/>
  <c r="N3829" i="5"/>
  <c r="P3797" i="5"/>
  <c r="N3589" i="5"/>
  <c r="O3565" i="5"/>
  <c r="M3565" i="5"/>
  <c r="K3549" i="5"/>
  <c r="O3509" i="5"/>
  <c r="N3509" i="5"/>
  <c r="K3509" i="5"/>
  <c r="Q3429" i="5"/>
  <c r="N3389" i="5"/>
  <c r="L3141" i="5"/>
  <c r="N4990" i="5"/>
  <c r="Q4990" i="5"/>
  <c r="L4902" i="5"/>
  <c r="N4902" i="5"/>
  <c r="K4902" i="5"/>
  <c r="M4902" i="5"/>
  <c r="Q4902" i="5"/>
  <c r="K4774" i="5"/>
  <c r="N4606" i="5"/>
  <c r="M4510" i="5"/>
  <c r="O4510" i="5"/>
  <c r="Q4510" i="5"/>
  <c r="P4486" i="5"/>
  <c r="L4286" i="5"/>
  <c r="O4286" i="5"/>
  <c r="K4286" i="5"/>
  <c r="P4286" i="5"/>
  <c r="L4222" i="5"/>
  <c r="O4222" i="5"/>
  <c r="K4222" i="5"/>
  <c r="P4222" i="5"/>
  <c r="P4038" i="5"/>
  <c r="K3974" i="5"/>
  <c r="L3974" i="5"/>
  <c r="P3974" i="5"/>
  <c r="O3678" i="5"/>
  <c r="Q3678" i="5"/>
  <c r="K3590" i="5"/>
  <c r="M3590" i="5"/>
  <c r="O3534" i="5"/>
  <c r="K3534" i="5"/>
  <c r="N3534" i="5"/>
  <c r="N3486" i="5"/>
  <c r="K3486" i="5"/>
  <c r="Q3486" i="5"/>
  <c r="M3486" i="5"/>
  <c r="N3366" i="5"/>
  <c r="K3366" i="5"/>
  <c r="P3326" i="5"/>
  <c r="P3310" i="5"/>
  <c r="M3310" i="5"/>
  <c r="N3254" i="5"/>
  <c r="O3254" i="5"/>
  <c r="K3254" i="5"/>
  <c r="L3254" i="5"/>
  <c r="N5055" i="5"/>
  <c r="M5055" i="5"/>
  <c r="Q5055" i="5"/>
  <c r="O4975" i="5"/>
  <c r="L4727" i="5"/>
  <c r="M4383" i="5"/>
  <c r="N4383" i="5"/>
  <c r="P4383" i="5"/>
  <c r="L3471" i="5"/>
  <c r="K3471" i="5"/>
  <c r="N3471" i="5"/>
  <c r="M3471" i="5"/>
  <c r="Q3471" i="5"/>
  <c r="P3471" i="5"/>
  <c r="O3303" i="5"/>
  <c r="N3303" i="5"/>
  <c r="Q3007" i="5"/>
  <c r="L2919" i="5"/>
  <c r="K2245" i="5"/>
  <c r="N2245" i="5"/>
  <c r="M2245" i="5"/>
  <c r="P2245" i="5"/>
  <c r="M1237" i="5"/>
  <c r="P1237" i="5"/>
  <c r="M1173" i="5"/>
  <c r="K1173" i="5"/>
  <c r="O1173" i="5"/>
  <c r="N1173" i="5"/>
  <c r="Q1173" i="5"/>
  <c r="P1173" i="5"/>
  <c r="K933" i="5"/>
  <c r="P933" i="5"/>
  <c r="M933" i="5"/>
  <c r="Q933" i="5"/>
  <c r="O933" i="5"/>
  <c r="N933" i="5"/>
  <c r="L933" i="5"/>
  <c r="N845" i="5"/>
  <c r="M845" i="5"/>
  <c r="Q845" i="5"/>
  <c r="L725" i="5"/>
  <c r="K725" i="5"/>
  <c r="O725" i="5"/>
  <c r="N725" i="5"/>
  <c r="Q725" i="5"/>
  <c r="M725" i="5"/>
  <c r="P725" i="5"/>
  <c r="O2558" i="5"/>
  <c r="N2558" i="5"/>
  <c r="M2518" i="5"/>
  <c r="O2518" i="5"/>
  <c r="K2518" i="5"/>
  <c r="N2518" i="5"/>
  <c r="Q2518" i="5"/>
  <c r="P2518" i="5"/>
  <c r="Q4163" i="5"/>
  <c r="P3731" i="5"/>
  <c r="O2939" i="5"/>
  <c r="Q2939" i="5"/>
  <c r="N5044" i="5"/>
  <c r="Q5044" i="5"/>
  <c r="L4940" i="5"/>
  <c r="P4940" i="5"/>
  <c r="Q4524" i="5"/>
  <c r="N4492" i="5"/>
  <c r="L4492" i="5"/>
  <c r="O4492" i="5"/>
  <c r="K4492" i="5"/>
  <c r="L4476" i="5"/>
  <c r="Q4196" i="5"/>
  <c r="L4124" i="5"/>
  <c r="L4084" i="5"/>
  <c r="P4084" i="5"/>
  <c r="Q4020" i="5"/>
  <c r="K3964" i="5"/>
  <c r="N3964" i="5"/>
  <c r="P3956" i="5"/>
  <c r="L3956" i="5"/>
  <c r="P3868" i="5"/>
  <c r="M3764" i="5"/>
  <c r="P3764" i="5"/>
  <c r="O3764" i="5"/>
  <c r="K3660" i="5"/>
  <c r="Q3604" i="5"/>
  <c r="N3604" i="5"/>
  <c r="Q3476" i="5"/>
  <c r="N3476" i="5"/>
  <c r="N3444" i="5"/>
  <c r="K3444" i="5"/>
  <c r="N3300" i="5"/>
  <c r="P3284" i="5"/>
  <c r="K3180" i="5"/>
  <c r="P3180" i="5"/>
  <c r="L3180" i="5"/>
  <c r="O3084" i="5"/>
  <c r="K4933" i="5"/>
  <c r="M4933" i="5"/>
  <c r="M4893" i="5"/>
  <c r="K4885" i="5"/>
  <c r="K4829" i="5"/>
  <c r="M4613" i="5"/>
  <c r="O4581" i="5"/>
  <c r="O4573" i="5"/>
  <c r="N4573" i="5"/>
  <c r="K4573" i="5"/>
  <c r="Q4573" i="5"/>
  <c r="P4573" i="5"/>
  <c r="L4509" i="5"/>
  <c r="K4509" i="5"/>
  <c r="O4509" i="5"/>
  <c r="L4349" i="5"/>
  <c r="K4333" i="5"/>
  <c r="O4085" i="5"/>
  <c r="L4005" i="5"/>
  <c r="P3893" i="5"/>
  <c r="L3765" i="5"/>
  <c r="Q3765" i="5"/>
  <c r="P3765" i="5"/>
  <c r="L3701" i="5"/>
  <c r="N3701" i="5"/>
  <c r="Q3701" i="5"/>
  <c r="K3677" i="5"/>
  <c r="P3645" i="5"/>
  <c r="K3645" i="5"/>
  <c r="O3573" i="5"/>
  <c r="M3573" i="5"/>
  <c r="P3557" i="5"/>
  <c r="L3541" i="5"/>
  <c r="P3533" i="5"/>
  <c r="Q3509" i="5"/>
  <c r="L3509" i="5"/>
  <c r="P3501" i="5"/>
  <c r="L4934" i="5"/>
  <c r="M4934" i="5"/>
  <c r="Q4934" i="5"/>
  <c r="O4902" i="5"/>
  <c r="N4838" i="5"/>
  <c r="M4822" i="5"/>
  <c r="P4822" i="5"/>
  <c r="N4702" i="5"/>
  <c r="Q4702" i="5"/>
  <c r="Q4550" i="5"/>
  <c r="P4550" i="5"/>
  <c r="L4550" i="5"/>
  <c r="L4510" i="5"/>
  <c r="L4494" i="5"/>
  <c r="Q4494" i="5"/>
  <c r="K4494" i="5"/>
  <c r="P4494" i="5"/>
  <c r="L4486" i="5"/>
  <c r="N4294" i="5"/>
  <c r="P4294" i="5"/>
  <c r="L4294" i="5"/>
  <c r="O4294" i="5"/>
  <c r="N4270" i="5"/>
  <c r="Q4270" i="5"/>
  <c r="N4230" i="5"/>
  <c r="P4230" i="5"/>
  <c r="L4230" i="5"/>
  <c r="O4230" i="5"/>
  <c r="K4198" i="5"/>
  <c r="M4198" i="5"/>
  <c r="L4198" i="5"/>
  <c r="O4054" i="5"/>
  <c r="N4054" i="5"/>
  <c r="Q4054" i="5"/>
  <c r="K4054" i="5"/>
  <c r="P4054" i="5"/>
  <c r="N3886" i="5"/>
  <c r="Q3886" i="5"/>
  <c r="O3878" i="5"/>
  <c r="M3846" i="5"/>
  <c r="M3830" i="5"/>
  <c r="N3830" i="5"/>
  <c r="L3830" i="5"/>
  <c r="M3822" i="5"/>
  <c r="O3686" i="5"/>
  <c r="Q3686" i="5"/>
  <c r="L3678" i="5"/>
  <c r="Q3590" i="5"/>
  <c r="M3302" i="5"/>
  <c r="O3302" i="5"/>
  <c r="K3302" i="5"/>
  <c r="N3302" i="5"/>
  <c r="L3302" i="5"/>
  <c r="O3166" i="5"/>
  <c r="M3166" i="5"/>
  <c r="L5055" i="5"/>
  <c r="Q4975" i="5"/>
  <c r="L4927" i="5"/>
  <c r="P4727" i="5"/>
  <c r="L4135" i="5"/>
  <c r="L4015" i="5"/>
  <c r="N4015" i="5"/>
  <c r="M4015" i="5"/>
  <c r="Q4015" i="5"/>
  <c r="O4015" i="5"/>
  <c r="K4015" i="5"/>
  <c r="O3943" i="5"/>
  <c r="M3943" i="5"/>
  <c r="Q3943" i="5"/>
  <c r="P3943" i="5"/>
  <c r="P3647" i="5"/>
  <c r="O3647" i="5"/>
  <c r="K3647" i="5"/>
  <c r="N3647" i="5"/>
  <c r="P2919" i="5"/>
  <c r="O2021" i="5"/>
  <c r="K2021" i="5"/>
  <c r="P1997" i="5"/>
  <c r="O1501" i="5"/>
  <c r="M1501" i="5"/>
  <c r="Q1501" i="5"/>
  <c r="P1501" i="5"/>
  <c r="L1501" i="5"/>
  <c r="N1501" i="5"/>
  <c r="M4995" i="5"/>
  <c r="M4971" i="5"/>
  <c r="M4947" i="5"/>
  <c r="L4939" i="5"/>
  <c r="P4939" i="5"/>
  <c r="Q4875" i="5"/>
  <c r="K4851" i="5"/>
  <c r="N4851" i="5"/>
  <c r="P4843" i="5"/>
  <c r="O4827" i="5"/>
  <c r="N4819" i="5"/>
  <c r="Q4779" i="5"/>
  <c r="N4699" i="5"/>
  <c r="K4659" i="5"/>
  <c r="N4659" i="5"/>
  <c r="L4451" i="5"/>
  <c r="Q4411" i="5"/>
  <c r="M4355" i="5"/>
  <c r="L4299" i="5"/>
  <c r="Q4291" i="5"/>
  <c r="L4227" i="5"/>
  <c r="P4115" i="5"/>
  <c r="O4075" i="5"/>
  <c r="M4027" i="5"/>
  <c r="L4019" i="5"/>
  <c r="K3955" i="5"/>
  <c r="N3955" i="5"/>
  <c r="O3803" i="5"/>
  <c r="L3747" i="5"/>
  <c r="P3747" i="5"/>
  <c r="L3707" i="5"/>
  <c r="P3707" i="5"/>
  <c r="Q3683" i="5"/>
  <c r="L3643" i="5"/>
  <c r="P3643" i="5"/>
  <c r="Q3595" i="5"/>
  <c r="L3595" i="5"/>
  <c r="Q3435" i="5"/>
  <c r="P2939" i="5"/>
  <c r="L2939" i="5"/>
  <c r="P2931" i="5"/>
  <c r="L2931" i="5"/>
  <c r="K5100" i="5"/>
  <c r="O5100" i="5"/>
  <c r="N5036" i="5"/>
  <c r="P5036" i="5"/>
  <c r="K5036" i="5"/>
  <c r="L4812" i="5"/>
  <c r="Q4812" i="5"/>
  <c r="P4812" i="5"/>
  <c r="K4692" i="5"/>
  <c r="N4668" i="5"/>
  <c r="Q4668" i="5"/>
  <c r="L4668" i="5"/>
  <c r="M4556" i="5"/>
  <c r="L4556" i="5"/>
  <c r="M4508" i="5"/>
  <c r="Q4316" i="5"/>
  <c r="K4260" i="5"/>
  <c r="P4260" i="5"/>
  <c r="P4244" i="5"/>
  <c r="O4244" i="5"/>
  <c r="Q4244" i="5"/>
  <c r="O4164" i="5"/>
  <c r="Q4164" i="5"/>
  <c r="Q4148" i="5"/>
  <c r="P4124" i="5"/>
  <c r="Q4100" i="5"/>
  <c r="N4060" i="5"/>
  <c r="K4060" i="5"/>
  <c r="Q4060" i="5"/>
  <c r="Q4044" i="5"/>
  <c r="M4020" i="5"/>
  <c r="M3948" i="5"/>
  <c r="M3796" i="5"/>
  <c r="N3796" i="5"/>
  <c r="Q3796" i="5"/>
  <c r="O3684" i="5"/>
  <c r="L3684" i="5"/>
  <c r="N3684" i="5"/>
  <c r="K3684" i="5"/>
  <c r="O3660" i="5"/>
  <c r="L3212" i="5"/>
  <c r="O3212" i="5"/>
  <c r="Q4893" i="5"/>
  <c r="N4797" i="5"/>
  <c r="M4797" i="5"/>
  <c r="Q4797" i="5"/>
  <c r="P4797" i="5"/>
  <c r="O4797" i="5"/>
  <c r="M4773" i="5"/>
  <c r="L4773" i="5"/>
  <c r="O4693" i="5"/>
  <c r="Q4693" i="5"/>
  <c r="P4253" i="5"/>
  <c r="L4253" i="5"/>
  <c r="O4245" i="5"/>
  <c r="Q4237" i="5"/>
  <c r="O3941" i="5"/>
  <c r="M3941" i="5"/>
  <c r="P3941" i="5"/>
  <c r="L3941" i="5"/>
  <c r="Q3941" i="5"/>
  <c r="K3925" i="5"/>
  <c r="O3925" i="5"/>
  <c r="Q3805" i="5"/>
  <c r="Q3797" i="5"/>
  <c r="N3677" i="5"/>
  <c r="K3621" i="5"/>
  <c r="M3621" i="5"/>
  <c r="M3533" i="5"/>
  <c r="M3501" i="5"/>
  <c r="M3237" i="5"/>
  <c r="Q3237" i="5"/>
  <c r="L3237" i="5"/>
  <c r="M5086" i="5"/>
  <c r="N5086" i="5"/>
  <c r="Q4942" i="5"/>
  <c r="M4942" i="5"/>
  <c r="L4942" i="5"/>
  <c r="Q4846" i="5"/>
  <c r="N4846" i="5"/>
  <c r="P4806" i="5"/>
  <c r="O4806" i="5"/>
  <c r="M4806" i="5"/>
  <c r="Q4710" i="5"/>
  <c r="K4622" i="5"/>
  <c r="Q4622" i="5"/>
  <c r="L4574" i="5"/>
  <c r="Q4574" i="5"/>
  <c r="K4574" i="5"/>
  <c r="M4430" i="5"/>
  <c r="P4310" i="5"/>
  <c r="K4294" i="5"/>
  <c r="K4230" i="5"/>
  <c r="M4150" i="5"/>
  <c r="O4150" i="5"/>
  <c r="L4054" i="5"/>
  <c r="M4030" i="5"/>
  <c r="K3958" i="5"/>
  <c r="O3958" i="5"/>
  <c r="Q3958" i="5"/>
  <c r="L3886" i="5"/>
  <c r="M3798" i="5"/>
  <c r="N3798" i="5"/>
  <c r="P3798" i="5"/>
  <c r="M3734" i="5"/>
  <c r="O3734" i="5"/>
  <c r="P3734" i="5"/>
  <c r="P3686" i="5"/>
  <c r="L3686" i="5"/>
  <c r="P3678" i="5"/>
  <c r="L3590" i="5"/>
  <c r="K3430" i="5"/>
  <c r="M3430" i="5"/>
  <c r="L3174" i="5"/>
  <c r="K3174" i="5"/>
  <c r="M3174" i="5"/>
  <c r="N3118" i="5"/>
  <c r="P3118" i="5"/>
  <c r="L3118" i="5"/>
  <c r="P5055" i="5"/>
  <c r="L3943" i="5"/>
  <c r="O3919" i="5"/>
  <c r="K3919" i="5"/>
  <c r="N3919" i="5"/>
  <c r="L3919" i="5"/>
  <c r="O3335" i="5"/>
  <c r="M3335" i="5"/>
  <c r="P3335" i="5"/>
  <c r="Q3335" i="5"/>
  <c r="L3335" i="5"/>
  <c r="N3335" i="5"/>
  <c r="N2621" i="5"/>
  <c r="M2621" i="5"/>
  <c r="Q2621" i="5"/>
  <c r="P2621" i="5"/>
  <c r="O2245" i="5"/>
  <c r="O1605" i="5"/>
  <c r="K1605" i="5"/>
  <c r="M765" i="5"/>
  <c r="Q765" i="5"/>
  <c r="L765" i="5"/>
  <c r="P765" i="5"/>
  <c r="N741" i="5"/>
  <c r="P741" i="5"/>
  <c r="N4907" i="5"/>
  <c r="Q4843" i="5"/>
  <c r="L4827" i="5"/>
  <c r="P4771" i="5"/>
  <c r="M4771" i="5"/>
  <c r="L4715" i="5"/>
  <c r="O4699" i="5"/>
  <c r="L4627" i="5"/>
  <c r="L4611" i="5"/>
  <c r="P4611" i="5"/>
  <c r="P4491" i="5"/>
  <c r="Q4451" i="5"/>
  <c r="N4379" i="5"/>
  <c r="P4203" i="5"/>
  <c r="O4139" i="5"/>
  <c r="O4131" i="5"/>
  <c r="K4131" i="5"/>
  <c r="M4099" i="5"/>
  <c r="L3771" i="5"/>
  <c r="P3771" i="5"/>
  <c r="Q3731" i="5"/>
  <c r="L3699" i="5"/>
  <c r="M3411" i="5"/>
  <c r="P3379" i="5"/>
  <c r="M3363" i="5"/>
  <c r="L3331" i="5"/>
  <c r="Q3259" i="5"/>
  <c r="L3251" i="5"/>
  <c r="M3235" i="5"/>
  <c r="L3123" i="5"/>
  <c r="Q3083" i="5"/>
  <c r="Q3075" i="5"/>
  <c r="Q2971" i="5"/>
  <c r="M2971" i="5"/>
  <c r="Q5100" i="5"/>
  <c r="P5100" i="5"/>
  <c r="L5076" i="5"/>
  <c r="M5068" i="5"/>
  <c r="K5044" i="5"/>
  <c r="O5036" i="5"/>
  <c r="N4956" i="5"/>
  <c r="Q4956" i="5"/>
  <c r="N4884" i="5"/>
  <c r="K4884" i="5"/>
  <c r="M4860" i="5"/>
  <c r="L4828" i="5"/>
  <c r="K4812" i="5"/>
  <c r="P4676" i="5"/>
  <c r="Q4620" i="5"/>
  <c r="M4620" i="5"/>
  <c r="Q4508" i="5"/>
  <c r="N4388" i="5"/>
  <c r="O4388" i="5"/>
  <c r="K4388" i="5"/>
  <c r="M4388" i="5"/>
  <c r="P4164" i="5"/>
  <c r="L4164" i="5"/>
  <c r="M4100" i="5"/>
  <c r="Q4084" i="5"/>
  <c r="M3868" i="5"/>
  <c r="P3796" i="5"/>
  <c r="L3796" i="5"/>
  <c r="Q3540" i="5"/>
  <c r="P3540" i="5"/>
  <c r="M3540" i="5"/>
  <c r="K3476" i="5"/>
  <c r="P3460" i="5"/>
  <c r="Q3460" i="5"/>
  <c r="M3460" i="5"/>
  <c r="M3436" i="5"/>
  <c r="Q3412" i="5"/>
  <c r="N3412" i="5"/>
  <c r="L3380" i="5"/>
  <c r="Q3380" i="5"/>
  <c r="Q3284" i="5"/>
  <c r="L5061" i="5"/>
  <c r="K5061" i="5"/>
  <c r="O5061" i="5"/>
  <c r="K5045" i="5"/>
  <c r="N5045" i="5"/>
  <c r="Q5045" i="5"/>
  <c r="Q5013" i="5"/>
  <c r="O5013" i="5"/>
  <c r="O4885" i="5"/>
  <c r="Q4885" i="5"/>
  <c r="K4701" i="5"/>
  <c r="P4557" i="5"/>
  <c r="L4557" i="5"/>
  <c r="K4557" i="5"/>
  <c r="M4365" i="5"/>
  <c r="P4365" i="5"/>
  <c r="Q4333" i="5"/>
  <c r="M4085" i="5"/>
  <c r="L4085" i="5"/>
  <c r="M3869" i="5"/>
  <c r="P3869" i="5"/>
  <c r="P3621" i="5"/>
  <c r="M3589" i="5"/>
  <c r="O3589" i="5"/>
  <c r="O3285" i="5"/>
  <c r="N3285" i="5"/>
  <c r="M3261" i="5"/>
  <c r="L3261" i="5"/>
  <c r="O3261" i="5"/>
  <c r="L4998" i="5"/>
  <c r="P4998" i="5"/>
  <c r="N4998" i="5"/>
  <c r="N4966" i="5"/>
  <c r="K4966" i="5"/>
  <c r="O4966" i="5"/>
  <c r="L4774" i="5"/>
  <c r="Q4774" i="5"/>
  <c r="P4774" i="5"/>
  <c r="K4694" i="5"/>
  <c r="N4694" i="5"/>
  <c r="Q4694" i="5"/>
  <c r="Q4582" i="5"/>
  <c r="P4582" i="5"/>
  <c r="P4542" i="5"/>
  <c r="M4542" i="5"/>
  <c r="N4078" i="5"/>
  <c r="M4078" i="5"/>
  <c r="K4078" i="5"/>
  <c r="Q4078" i="5"/>
  <c r="K4046" i="5"/>
  <c r="Q4046" i="5"/>
  <c r="L3958" i="5"/>
  <c r="K3894" i="5"/>
  <c r="O3894" i="5"/>
  <c r="K3558" i="5"/>
  <c r="Q3558" i="5"/>
  <c r="L3558" i="5"/>
  <c r="N3262" i="5"/>
  <c r="Q3174" i="5"/>
  <c r="L3094" i="5"/>
  <c r="K5063" i="5"/>
  <c r="M5063" i="5"/>
  <c r="P5063" i="5"/>
  <c r="M4775" i="5"/>
  <c r="Q4775" i="5"/>
  <c r="L4775" i="5"/>
  <c r="P4775" i="5"/>
  <c r="P4543" i="5"/>
  <c r="O4543" i="5"/>
  <c r="M4543" i="5"/>
  <c r="P4015" i="5"/>
  <c r="L3951" i="5"/>
  <c r="K3951" i="5"/>
  <c r="N3951" i="5"/>
  <c r="M3951" i="5"/>
  <c r="Q3951" i="5"/>
  <c r="O3615" i="5"/>
  <c r="M3615" i="5"/>
  <c r="Q3615" i="5"/>
  <c r="N2637" i="5"/>
  <c r="Q2637" i="5"/>
  <c r="M2637" i="5"/>
  <c r="L2637" i="5"/>
  <c r="K2637" i="5"/>
  <c r="P2397" i="5"/>
  <c r="K2397" i="5"/>
  <c r="M2397" i="5"/>
  <c r="Q2397" i="5"/>
  <c r="L2397" i="5"/>
  <c r="K1797" i="5"/>
  <c r="M1797" i="5"/>
  <c r="Q1797" i="5"/>
  <c r="P1797" i="5"/>
  <c r="N1797" i="5"/>
  <c r="O1797" i="5"/>
  <c r="O1325" i="5"/>
  <c r="K1325" i="5"/>
  <c r="N1325" i="5"/>
  <c r="L965" i="5"/>
  <c r="K965" i="5"/>
  <c r="O965" i="5"/>
  <c r="N965" i="5"/>
  <c r="M965" i="5"/>
  <c r="Q965" i="5"/>
  <c r="Q4939" i="5"/>
  <c r="Q4835" i="5"/>
  <c r="P4827" i="5"/>
  <c r="M4531" i="5"/>
  <c r="K4379" i="5"/>
  <c r="K4355" i="5"/>
  <c r="Q4307" i="5"/>
  <c r="L3803" i="5"/>
  <c r="P3795" i="5"/>
  <c r="Q3747" i="5"/>
  <c r="M3731" i="5"/>
  <c r="Q3707" i="5"/>
  <c r="M3683" i="5"/>
  <c r="Q3643" i="5"/>
  <c r="M3435" i="5"/>
  <c r="Q3323" i="5"/>
  <c r="P3203" i="5"/>
  <c r="M3083" i="5"/>
  <c r="M3075" i="5"/>
  <c r="L5100" i="5"/>
  <c r="P5084" i="5"/>
  <c r="K4988" i="5"/>
  <c r="Q4940" i="5"/>
  <c r="M4940" i="5"/>
  <c r="O4924" i="5"/>
  <c r="M4916" i="5"/>
  <c r="L4916" i="5"/>
  <c r="M4716" i="5"/>
  <c r="M4668" i="5"/>
  <c r="P4500" i="5"/>
  <c r="L4500" i="5"/>
  <c r="M4476" i="5"/>
  <c r="L4388" i="5"/>
  <c r="Q4388" i="5"/>
  <c r="N4324" i="5"/>
  <c r="O4324" i="5"/>
  <c r="M4244" i="5"/>
  <c r="P4212" i="5"/>
  <c r="M4212" i="5"/>
  <c r="Q4212" i="5"/>
  <c r="O4140" i="5"/>
  <c r="K4140" i="5"/>
  <c r="M4124" i="5"/>
  <c r="M4084" i="5"/>
  <c r="K4068" i="5"/>
  <c r="N4020" i="5"/>
  <c r="M3964" i="5"/>
  <c r="M3956" i="5"/>
  <c r="O3692" i="5"/>
  <c r="K3692" i="5"/>
  <c r="N3380" i="5"/>
  <c r="N3284" i="5"/>
  <c r="M3276" i="5"/>
  <c r="P3276" i="5"/>
  <c r="K3276" i="5"/>
  <c r="M3212" i="5"/>
  <c r="O3060" i="5"/>
  <c r="M3060" i="5"/>
  <c r="P3060" i="5"/>
  <c r="Q5077" i="5"/>
  <c r="P5061" i="5"/>
  <c r="O5005" i="5"/>
  <c r="M5005" i="5"/>
  <c r="P5005" i="5"/>
  <c r="K4989" i="5"/>
  <c r="P4885" i="5"/>
  <c r="L4885" i="5"/>
  <c r="P4877" i="5"/>
  <c r="L4877" i="5"/>
  <c r="K4797" i="5"/>
  <c r="Q4773" i="5"/>
  <c r="P4693" i="5"/>
  <c r="N4661" i="5"/>
  <c r="N4645" i="5"/>
  <c r="Q4581" i="5"/>
  <c r="L4517" i="5"/>
  <c r="Q4517" i="5"/>
  <c r="M4517" i="5"/>
  <c r="Q4509" i="5"/>
  <c r="K4501" i="5"/>
  <c r="P4397" i="5"/>
  <c r="M4197" i="5"/>
  <c r="N4157" i="5"/>
  <c r="N4141" i="5"/>
  <c r="Q4141" i="5"/>
  <c r="M4077" i="5"/>
  <c r="Q4037" i="5"/>
  <c r="M4005" i="5"/>
  <c r="K3909" i="5"/>
  <c r="P3845" i="5"/>
  <c r="M3765" i="5"/>
  <c r="P3725" i="5"/>
  <c r="M3701" i="5"/>
  <c r="O3605" i="5"/>
  <c r="M3605" i="5"/>
  <c r="L3589" i="5"/>
  <c r="P3541" i="5"/>
  <c r="M3509" i="5"/>
  <c r="O3341" i="5"/>
  <c r="M3341" i="5"/>
  <c r="Q3341" i="5"/>
  <c r="K3109" i="5"/>
  <c r="O3109" i="5"/>
  <c r="L4966" i="5"/>
  <c r="O4958" i="5"/>
  <c r="P4942" i="5"/>
  <c r="N4870" i="5"/>
  <c r="P4870" i="5"/>
  <c r="L4838" i="5"/>
  <c r="Q4822" i="5"/>
  <c r="L4606" i="5"/>
  <c r="K4606" i="5"/>
  <c r="M4606" i="5"/>
  <c r="Q4294" i="5"/>
  <c r="Q4230" i="5"/>
  <c r="O4198" i="5"/>
  <c r="O4062" i="5"/>
  <c r="M4062" i="5"/>
  <c r="K4062" i="5"/>
  <c r="Q4062" i="5"/>
  <c r="M4046" i="5"/>
  <c r="Q3998" i="5"/>
  <c r="O3990" i="5"/>
  <c r="M3990" i="5"/>
  <c r="N3990" i="5"/>
  <c r="N3982" i="5"/>
  <c r="P3982" i="5"/>
  <c r="P3958" i="5"/>
  <c r="P3894" i="5"/>
  <c r="L3894" i="5"/>
  <c r="O3822" i="5"/>
  <c r="M3678" i="5"/>
  <c r="N3590" i="5"/>
  <c r="N3502" i="5"/>
  <c r="Q3502" i="5"/>
  <c r="L3502" i="5"/>
  <c r="L3430" i="5"/>
  <c r="M3270" i="5"/>
  <c r="K3270" i="5"/>
  <c r="L3270" i="5"/>
  <c r="Q3270" i="5"/>
  <c r="O5063" i="5"/>
  <c r="O5039" i="5"/>
  <c r="M5039" i="5"/>
  <c r="L5039" i="5"/>
  <c r="Q5039" i="5"/>
  <c r="K5039" i="5"/>
  <c r="M5031" i="5"/>
  <c r="Q5031" i="5"/>
  <c r="L5031" i="5"/>
  <c r="L4895" i="5"/>
  <c r="Q4895" i="5"/>
  <c r="O4855" i="5"/>
  <c r="M4855" i="5"/>
  <c r="P4855" i="5"/>
  <c r="L4855" i="5"/>
  <c r="K4855" i="5"/>
  <c r="N4855" i="5"/>
  <c r="M4023" i="5"/>
  <c r="K4023" i="5"/>
  <c r="P4023" i="5"/>
  <c r="K3071" i="5"/>
  <c r="N3071" i="5"/>
  <c r="N2749" i="5"/>
  <c r="O2749" i="5"/>
  <c r="K2749" i="5"/>
  <c r="P2749" i="5"/>
  <c r="N2477" i="5"/>
  <c r="O2477" i="5"/>
  <c r="K2477" i="5"/>
  <c r="M2477" i="5"/>
  <c r="Q2477" i="5"/>
  <c r="M1869" i="5"/>
  <c r="P1869" i="5"/>
  <c r="O1869" i="5"/>
  <c r="L1797" i="5"/>
  <c r="O1389" i="5"/>
  <c r="M1389" i="5"/>
  <c r="Q1013" i="5"/>
  <c r="O1013" i="5"/>
  <c r="K1013" i="5"/>
  <c r="N1013" i="5"/>
  <c r="M1013" i="5"/>
  <c r="K813" i="5"/>
  <c r="O813" i="5"/>
  <c r="N813" i="5"/>
  <c r="M813" i="5"/>
  <c r="Q813" i="5"/>
  <c r="F2568" i="5"/>
  <c r="C2568" i="5"/>
  <c r="R2568" i="5"/>
  <c r="E2568" i="5"/>
  <c r="T2568" i="5"/>
  <c r="J2568" i="5"/>
  <c r="H2568" i="5"/>
  <c r="D2568" i="5"/>
  <c r="O2568" i="5" s="1"/>
  <c r="G2568" i="5"/>
  <c r="I2568" i="5"/>
  <c r="S2568" i="5"/>
  <c r="T2272" i="5"/>
  <c r="R2272" i="5"/>
  <c r="D2272" i="5"/>
  <c r="M2272" i="5" s="1"/>
  <c r="C2272" i="5"/>
  <c r="J2272" i="5"/>
  <c r="I2272" i="5"/>
  <c r="G2272" i="5"/>
  <c r="H2272" i="5"/>
  <c r="F2272" i="5"/>
  <c r="E2272" i="5"/>
  <c r="S2272" i="5"/>
  <c r="G1576" i="5"/>
  <c r="T1576" i="5"/>
  <c r="H1576" i="5"/>
  <c r="S1576" i="5"/>
  <c r="J1576" i="5"/>
  <c r="R1576" i="5"/>
  <c r="I1576" i="5"/>
  <c r="F1576" i="5"/>
  <c r="D1576" i="5"/>
  <c r="L1576" i="5" s="1"/>
  <c r="C1576" i="5"/>
  <c r="E1576" i="5"/>
  <c r="S2071" i="5"/>
  <c r="C2071" i="5"/>
  <c r="R2071" i="5"/>
  <c r="J2071" i="5"/>
  <c r="E2071" i="5"/>
  <c r="H2071" i="5"/>
  <c r="T2071" i="5"/>
  <c r="D2071" i="5"/>
  <c r="M2071" i="5" s="1"/>
  <c r="I2071" i="5"/>
  <c r="G2071" i="5"/>
  <c r="F2071" i="5"/>
  <c r="E1710" i="5"/>
  <c r="I1710" i="5"/>
  <c r="T1710" i="5"/>
  <c r="D1710" i="5"/>
  <c r="M1710" i="5" s="1"/>
  <c r="H1710" i="5"/>
  <c r="S1710" i="5"/>
  <c r="C1710" i="5"/>
  <c r="F1710" i="5"/>
  <c r="R1710" i="5"/>
  <c r="J1710" i="5"/>
  <c r="E249" i="5"/>
  <c r="D249" i="5"/>
  <c r="H249" i="5" s="1"/>
  <c r="C249" i="5"/>
  <c r="S249" i="5" s="1"/>
  <c r="Q4780" i="5"/>
  <c r="P4644" i="5"/>
  <c r="L3196" i="5"/>
  <c r="O4925" i="5"/>
  <c r="N4669" i="5"/>
  <c r="K3789" i="5"/>
  <c r="N3733" i="5"/>
  <c r="N3669" i="5"/>
  <c r="N5062" i="5"/>
  <c r="Q4894" i="5"/>
  <c r="M4742" i="5"/>
  <c r="P4518" i="5"/>
  <c r="M4518" i="5"/>
  <c r="N4462" i="5"/>
  <c r="P4398" i="5"/>
  <c r="P4366" i="5"/>
  <c r="P4254" i="5"/>
  <c r="M4166" i="5"/>
  <c r="N4006" i="5"/>
  <c r="N3790" i="5"/>
  <c r="M3750" i="5"/>
  <c r="M3654" i="5"/>
  <c r="O3518" i="5"/>
  <c r="P3494" i="5"/>
  <c r="N3398" i="5"/>
  <c r="P3110" i="5"/>
  <c r="Q3102" i="5"/>
  <c r="P5023" i="5"/>
  <c r="P4991" i="5"/>
  <c r="N4967" i="5"/>
  <c r="K4887" i="5"/>
  <c r="K4879" i="5"/>
  <c r="P4639" i="5"/>
  <c r="O4639" i="5"/>
  <c r="M4639" i="5"/>
  <c r="N4391" i="5"/>
  <c r="K4391" i="5"/>
  <c r="O4391" i="5"/>
  <c r="M4391" i="5"/>
  <c r="L3831" i="5"/>
  <c r="N3831" i="5"/>
  <c r="M3831" i="5"/>
  <c r="Q3831" i="5"/>
  <c r="N3807" i="5"/>
  <c r="M3807" i="5"/>
  <c r="N3655" i="5"/>
  <c r="O3655" i="5"/>
  <c r="K3655" i="5"/>
  <c r="O3423" i="5"/>
  <c r="M3423" i="5"/>
  <c r="Q3423" i="5"/>
  <c r="K3039" i="5"/>
  <c r="N3039" i="5"/>
  <c r="M3039" i="5"/>
  <c r="P3039" i="5"/>
  <c r="K2485" i="5"/>
  <c r="N2485" i="5"/>
  <c r="M2485" i="5"/>
  <c r="Q2485" i="5"/>
  <c r="O2269" i="5"/>
  <c r="K2269" i="5"/>
  <c r="M2253" i="5"/>
  <c r="O2253" i="5"/>
  <c r="K2253" i="5"/>
  <c r="N2253" i="5"/>
  <c r="M2229" i="5"/>
  <c r="Q2229" i="5"/>
  <c r="L2229" i="5"/>
  <c r="P2229" i="5"/>
  <c r="M2061" i="5"/>
  <c r="Q2061" i="5"/>
  <c r="M2005" i="5"/>
  <c r="Q2005" i="5"/>
  <c r="M1909" i="5"/>
  <c r="Q1909" i="5"/>
  <c r="O1133" i="5"/>
  <c r="M1133" i="5"/>
  <c r="M853" i="5"/>
  <c r="Q853" i="5"/>
  <c r="L773" i="5"/>
  <c r="N773" i="5"/>
  <c r="Q773" i="5"/>
  <c r="M773" i="5"/>
  <c r="P1854" i="5"/>
  <c r="O1854" i="5"/>
  <c r="M1854" i="5"/>
  <c r="N1854" i="5"/>
  <c r="K1854" i="5"/>
  <c r="Q1854" i="5"/>
  <c r="L1854" i="5"/>
  <c r="L1142" i="5"/>
  <c r="N1142" i="5"/>
  <c r="K1142" i="5"/>
  <c r="Q1142" i="5"/>
  <c r="P1142" i="5"/>
  <c r="M1142" i="5"/>
  <c r="K422" i="5"/>
  <c r="N422" i="5"/>
  <c r="O422" i="5"/>
  <c r="N214" i="5"/>
  <c r="K214" i="5"/>
  <c r="O214" i="5"/>
  <c r="M214" i="5"/>
  <c r="L214" i="5"/>
  <c r="Q214" i="5"/>
  <c r="P214" i="5"/>
  <c r="N3526" i="5"/>
  <c r="N3470" i="5"/>
  <c r="K3470" i="5"/>
  <c r="N3462" i="5"/>
  <c r="M3222" i="5"/>
  <c r="K3150" i="5"/>
  <c r="N3150" i="5"/>
  <c r="P5015" i="5"/>
  <c r="N4983" i="5"/>
  <c r="L4951" i="5"/>
  <c r="Q4759" i="5"/>
  <c r="M4759" i="5"/>
  <c r="O4759" i="5"/>
  <c r="N4759" i="5"/>
  <c r="P4759" i="5"/>
  <c r="L4759" i="5"/>
  <c r="N4711" i="5"/>
  <c r="K4711" i="5"/>
  <c r="O4711" i="5"/>
  <c r="M4711" i="5"/>
  <c r="L4639" i="5"/>
  <c r="M4367" i="5"/>
  <c r="Q4367" i="5"/>
  <c r="P4367" i="5"/>
  <c r="O3991" i="5"/>
  <c r="M3991" i="5"/>
  <c r="P3991" i="5"/>
  <c r="N3991" i="5"/>
  <c r="L3991" i="5"/>
  <c r="P3791" i="5"/>
  <c r="O3791" i="5"/>
  <c r="L3791" i="5"/>
  <c r="K3791" i="5"/>
  <c r="N3791" i="5"/>
  <c r="M3791" i="5"/>
  <c r="L3599" i="5"/>
  <c r="P3599" i="5"/>
  <c r="K3599" i="5"/>
  <c r="N3599" i="5"/>
  <c r="M3599" i="5"/>
  <c r="L3407" i="5"/>
  <c r="P3407" i="5"/>
  <c r="K3407" i="5"/>
  <c r="N3407" i="5"/>
  <c r="M3407" i="5"/>
  <c r="K3063" i="5"/>
  <c r="O3063" i="5"/>
  <c r="M3063" i="5"/>
  <c r="N3063" i="5"/>
  <c r="Q3063" i="5"/>
  <c r="L3039" i="5"/>
  <c r="K2085" i="5"/>
  <c r="N2085" i="5"/>
  <c r="M2085" i="5"/>
  <c r="M1965" i="5"/>
  <c r="P1965" i="5"/>
  <c r="K1157" i="5"/>
  <c r="O1157" i="5"/>
  <c r="N1157" i="5"/>
  <c r="M1157" i="5"/>
  <c r="L941" i="5"/>
  <c r="K941" i="5"/>
  <c r="N941" i="5"/>
  <c r="M941" i="5"/>
  <c r="P941" i="5"/>
  <c r="N781" i="5"/>
  <c r="O781" i="5"/>
  <c r="K781" i="5"/>
  <c r="N749" i="5"/>
  <c r="Q749" i="5"/>
  <c r="M749" i="5"/>
  <c r="L749" i="5"/>
  <c r="M445" i="5"/>
  <c r="O445" i="5"/>
  <c r="K445" i="5"/>
  <c r="N445" i="5"/>
  <c r="O37" i="5"/>
  <c r="K37" i="5"/>
  <c r="P13" i="5"/>
  <c r="O13" i="5"/>
  <c r="N1862" i="5"/>
  <c r="M1862" i="5"/>
  <c r="Q1862" i="5"/>
  <c r="P1862" i="5"/>
  <c r="O1862" i="5"/>
  <c r="L1862" i="5"/>
  <c r="P4911" i="5"/>
  <c r="P4711" i="5"/>
  <c r="L4711" i="5"/>
  <c r="L4191" i="5"/>
  <c r="N4191" i="5"/>
  <c r="K4191" i="5"/>
  <c r="P4191" i="5"/>
  <c r="O4191" i="5"/>
  <c r="N3343" i="5"/>
  <c r="M3343" i="5"/>
  <c r="L3343" i="5"/>
  <c r="O3311" i="5"/>
  <c r="M3311" i="5"/>
  <c r="P3311" i="5"/>
  <c r="L3311" i="5"/>
  <c r="L3063" i="5"/>
  <c r="O3039" i="5"/>
  <c r="L2757" i="5"/>
  <c r="K2605" i="5"/>
  <c r="O2605" i="5"/>
  <c r="N2605" i="5"/>
  <c r="P2061" i="5"/>
  <c r="O2005" i="5"/>
  <c r="P1909" i="5"/>
  <c r="K1805" i="5"/>
  <c r="P1805" i="5"/>
  <c r="N1413" i="5"/>
  <c r="M1413" i="5"/>
  <c r="Q1413" i="5"/>
  <c r="K1349" i="5"/>
  <c r="O1349" i="5"/>
  <c r="N1349" i="5"/>
  <c r="M1349" i="5"/>
  <c r="Q1349" i="5"/>
  <c r="P1157" i="5"/>
  <c r="L1157" i="5"/>
  <c r="O941" i="5"/>
  <c r="L829" i="5"/>
  <c r="P749" i="5"/>
  <c r="M2646" i="5"/>
  <c r="O2614" i="5"/>
  <c r="L2614" i="5"/>
  <c r="L2430" i="5"/>
  <c r="K2430" i="5"/>
  <c r="N2430" i="5"/>
  <c r="M2430" i="5"/>
  <c r="Q2430" i="5"/>
  <c r="Q1958" i="5"/>
  <c r="P1958" i="5"/>
  <c r="O1958" i="5"/>
  <c r="L1958" i="5"/>
  <c r="K1958" i="5"/>
  <c r="N1958" i="5"/>
  <c r="O1014" i="5"/>
  <c r="M1014" i="5"/>
  <c r="Q1014" i="5"/>
  <c r="P1014" i="5"/>
  <c r="L1014" i="5"/>
  <c r="K1014" i="5"/>
  <c r="N1014" i="5"/>
  <c r="M4644" i="5"/>
  <c r="M4436" i="5"/>
  <c r="N4252" i="5"/>
  <c r="K3572" i="5"/>
  <c r="Q4925" i="5"/>
  <c r="P3733" i="5"/>
  <c r="P3669" i="5"/>
  <c r="P5062" i="5"/>
  <c r="P4462" i="5"/>
  <c r="P4238" i="5"/>
  <c r="P3454" i="5"/>
  <c r="P3398" i="5"/>
  <c r="M3110" i="5"/>
  <c r="M3102" i="5"/>
  <c r="P3086" i="5"/>
  <c r="M5023" i="5"/>
  <c r="P4887" i="5"/>
  <c r="Q4847" i="5"/>
  <c r="M4743" i="5"/>
  <c r="O4743" i="5"/>
  <c r="K4743" i="5"/>
  <c r="N4743" i="5"/>
  <c r="N4535" i="5"/>
  <c r="K4535" i="5"/>
  <c r="P4535" i="5"/>
  <c r="M4191" i="5"/>
  <c r="L4151" i="5"/>
  <c r="N4151" i="5"/>
  <c r="M4151" i="5"/>
  <c r="Q4151" i="5"/>
  <c r="L3775" i="5"/>
  <c r="P3775" i="5"/>
  <c r="K3431" i="5"/>
  <c r="N3431" i="5"/>
  <c r="M3431" i="5"/>
  <c r="K3047" i="5"/>
  <c r="M3047" i="5"/>
  <c r="K2895" i="5"/>
  <c r="O2895" i="5"/>
  <c r="P2605" i="5"/>
  <c r="L2605" i="5"/>
  <c r="L2589" i="5"/>
  <c r="L2293" i="5"/>
  <c r="N2293" i="5"/>
  <c r="M2293" i="5"/>
  <c r="Q2293" i="5"/>
  <c r="M2261" i="5"/>
  <c r="Q2261" i="5"/>
  <c r="Q2253" i="5"/>
  <c r="N2237" i="5"/>
  <c r="K2237" i="5"/>
  <c r="M2237" i="5"/>
  <c r="Q2237" i="5"/>
  <c r="O2085" i="5"/>
  <c r="M2069" i="5"/>
  <c r="Q2069" i="5"/>
  <c r="O2069" i="5"/>
  <c r="N2013" i="5"/>
  <c r="K2013" i="5"/>
  <c r="M2013" i="5"/>
  <c r="Q2013" i="5"/>
  <c r="L1709" i="5"/>
  <c r="O1661" i="5"/>
  <c r="N1661" i="5"/>
  <c r="M1661" i="5"/>
  <c r="Q1661" i="5"/>
  <c r="K1581" i="5"/>
  <c r="O1581" i="5"/>
  <c r="N1581" i="5"/>
  <c r="L1349" i="5"/>
  <c r="K1317" i="5"/>
  <c r="O1317" i="5"/>
  <c r="N1317" i="5"/>
  <c r="M1317" i="5"/>
  <c r="Q1317" i="5"/>
  <c r="M949" i="5"/>
  <c r="O949" i="5"/>
  <c r="K949" i="5"/>
  <c r="Q941" i="5"/>
  <c r="N805" i="5"/>
  <c r="M805" i="5"/>
  <c r="Q805" i="5"/>
  <c r="P781" i="5"/>
  <c r="K733" i="5"/>
  <c r="N733" i="5"/>
  <c r="N685" i="5"/>
  <c r="M685" i="5"/>
  <c r="Q685" i="5"/>
  <c r="N613" i="5"/>
  <c r="O613" i="5"/>
  <c r="K613" i="5"/>
  <c r="O221" i="5"/>
  <c r="N221" i="5"/>
  <c r="M221" i="5"/>
  <c r="O53" i="5"/>
  <c r="K53" i="5"/>
  <c r="N53" i="5"/>
  <c r="O2830" i="5"/>
  <c r="K2830" i="5"/>
  <c r="N2830" i="5"/>
  <c r="Q2030" i="5"/>
  <c r="P2030" i="5"/>
  <c r="O2030" i="5"/>
  <c r="L2030" i="5"/>
  <c r="K2030" i="5"/>
  <c r="N2030" i="5"/>
  <c r="Q4782" i="5"/>
  <c r="P4734" i="5"/>
  <c r="L4726" i="5"/>
  <c r="P4590" i="5"/>
  <c r="L4590" i="5"/>
  <c r="L4502" i="5"/>
  <c r="L4334" i="5"/>
  <c r="P4334" i="5"/>
  <c r="P4190" i="5"/>
  <c r="L4134" i="5"/>
  <c r="N4118" i="5"/>
  <c r="M4086" i="5"/>
  <c r="M3814" i="5"/>
  <c r="M3806" i="5"/>
  <c r="L3782" i="5"/>
  <c r="P3774" i="5"/>
  <c r="L3718" i="5"/>
  <c r="K3550" i="5"/>
  <c r="P3526" i="5"/>
  <c r="P3462" i="5"/>
  <c r="L3454" i="5"/>
  <c r="Q3422" i="5"/>
  <c r="M3382" i="5"/>
  <c r="N3222" i="5"/>
  <c r="K3206" i="5"/>
  <c r="Q3158" i="5"/>
  <c r="L3150" i="5"/>
  <c r="P3150" i="5"/>
  <c r="L5079" i="5"/>
  <c r="L4983" i="5"/>
  <c r="P4951" i="5"/>
  <c r="Q4911" i="5"/>
  <c r="Q4879" i="5"/>
  <c r="M4655" i="5"/>
  <c r="K4655" i="5"/>
  <c r="O4655" i="5"/>
  <c r="O4583" i="5"/>
  <c r="N4583" i="5"/>
  <c r="M4583" i="5"/>
  <c r="Q4583" i="5"/>
  <c r="L4535" i="5"/>
  <c r="M4319" i="5"/>
  <c r="Q4319" i="5"/>
  <c r="P4319" i="5"/>
  <c r="O4199" i="5"/>
  <c r="N4199" i="5"/>
  <c r="K4199" i="5"/>
  <c r="M4199" i="5"/>
  <c r="K4047" i="5"/>
  <c r="Q4047" i="5"/>
  <c r="P4047" i="5"/>
  <c r="O3799" i="5"/>
  <c r="K3799" i="5"/>
  <c r="N3799" i="5"/>
  <c r="P3663" i="5"/>
  <c r="O3663" i="5"/>
  <c r="L3663" i="5"/>
  <c r="K3663" i="5"/>
  <c r="N3663" i="5"/>
  <c r="M3663" i="5"/>
  <c r="Q3599" i="5"/>
  <c r="Q3407" i="5"/>
  <c r="M2837" i="5"/>
  <c r="P2589" i="5"/>
  <c r="O2309" i="5"/>
  <c r="K2309" i="5"/>
  <c r="L1661" i="5"/>
  <c r="O1533" i="5"/>
  <c r="M1533" i="5"/>
  <c r="Q1533" i="5"/>
  <c r="P1533" i="5"/>
  <c r="L1533" i="5"/>
  <c r="M1405" i="5"/>
  <c r="Q1405" i="5"/>
  <c r="P1349" i="5"/>
  <c r="L1317" i="5"/>
  <c r="M1269" i="5"/>
  <c r="Q1269" i="5"/>
  <c r="P1269" i="5"/>
  <c r="Q1157" i="5"/>
  <c r="K1125" i="5"/>
  <c r="O1125" i="5"/>
  <c r="N1125" i="5"/>
  <c r="M1125" i="5"/>
  <c r="Q1125" i="5"/>
  <c r="L805" i="5"/>
  <c r="O733" i="5"/>
  <c r="O205" i="5"/>
  <c r="M205" i="5"/>
  <c r="Q205" i="5"/>
  <c r="M2742" i="5"/>
  <c r="Q2742" i="5"/>
  <c r="P2742" i="5"/>
  <c r="L2742" i="5"/>
  <c r="O2742" i="5"/>
  <c r="Q2470" i="5"/>
  <c r="K2470" i="5"/>
  <c r="N2470" i="5"/>
  <c r="P2430" i="5"/>
  <c r="P2254" i="5"/>
  <c r="O2254" i="5"/>
  <c r="N2254" i="5"/>
  <c r="K2254" i="5"/>
  <c r="M2254" i="5"/>
  <c r="M1943" i="5"/>
  <c r="O1943" i="5"/>
  <c r="N1943" i="5"/>
  <c r="Q1943" i="5"/>
  <c r="Q2262" i="5"/>
  <c r="P2262" i="5"/>
  <c r="O2262" i="5"/>
  <c r="L2262" i="5"/>
  <c r="P2214" i="5"/>
  <c r="Q2214" i="5"/>
  <c r="K2214" i="5"/>
  <c r="P2006" i="5"/>
  <c r="L2006" i="5"/>
  <c r="O2006" i="5"/>
  <c r="K2006" i="5"/>
  <c r="L1654" i="5"/>
  <c r="K1654" i="5"/>
  <c r="O1654" i="5"/>
  <c r="N1654" i="5"/>
  <c r="Q1654" i="5"/>
  <c r="Q1630" i="5"/>
  <c r="O1630" i="5"/>
  <c r="N1630" i="5"/>
  <c r="K1630" i="5"/>
  <c r="M1630" i="5"/>
  <c r="O1286" i="5"/>
  <c r="N1286" i="5"/>
  <c r="O1046" i="5"/>
  <c r="M1046" i="5"/>
  <c r="Q1046" i="5"/>
  <c r="O998" i="5"/>
  <c r="K998" i="5"/>
  <c r="N998" i="5"/>
  <c r="M670" i="5"/>
  <c r="N670" i="5"/>
  <c r="Q670" i="5"/>
  <c r="O2319" i="5"/>
  <c r="K2319" i="5"/>
  <c r="N2319" i="5"/>
  <c r="K1311" i="5"/>
  <c r="Q1311" i="5"/>
  <c r="P1311" i="5"/>
  <c r="M503" i="5"/>
  <c r="O503" i="5"/>
  <c r="P503" i="5"/>
  <c r="O4695" i="5"/>
  <c r="N4687" i="5"/>
  <c r="N4647" i="5"/>
  <c r="P4607" i="5"/>
  <c r="N4399" i="5"/>
  <c r="N4255" i="5"/>
  <c r="K4207" i="5"/>
  <c r="N4207" i="5"/>
  <c r="K4175" i="5"/>
  <c r="Q4143" i="5"/>
  <c r="P4103" i="5"/>
  <c r="P3887" i="5"/>
  <c r="O3759" i="5"/>
  <c r="N3511" i="5"/>
  <c r="O3503" i="5"/>
  <c r="M3455" i="5"/>
  <c r="K3367" i="5"/>
  <c r="K3359" i="5"/>
  <c r="N3263" i="5"/>
  <c r="N2959" i="5"/>
  <c r="N2944" i="5"/>
  <c r="Q2429" i="5"/>
  <c r="P2317" i="5"/>
  <c r="N701" i="5"/>
  <c r="L701" i="5"/>
  <c r="P701" i="5"/>
  <c r="K2886" i="5"/>
  <c r="N2886" i="5"/>
  <c r="Q2886" i="5"/>
  <c r="Q2814" i="5"/>
  <c r="O2502" i="5"/>
  <c r="M2502" i="5"/>
  <c r="L2406" i="5"/>
  <c r="K2406" i="5"/>
  <c r="N2406" i="5"/>
  <c r="M2406" i="5"/>
  <c r="O2270" i="5"/>
  <c r="K2270" i="5"/>
  <c r="N2270" i="5"/>
  <c r="K2262" i="5"/>
  <c r="N2222" i="5"/>
  <c r="M2222" i="5"/>
  <c r="Q2222" i="5"/>
  <c r="O2222" i="5"/>
  <c r="L2214" i="5"/>
  <c r="O2214" i="5"/>
  <c r="L1630" i="5"/>
  <c r="P1518" i="5"/>
  <c r="L1518" i="5"/>
  <c r="K1454" i="5"/>
  <c r="N1454" i="5"/>
  <c r="M1454" i="5"/>
  <c r="P1454" i="5"/>
  <c r="M1430" i="5"/>
  <c r="N1430" i="5"/>
  <c r="Q1430" i="5"/>
  <c r="P1430" i="5"/>
  <c r="O1398" i="5"/>
  <c r="K1398" i="5"/>
  <c r="N1398" i="5"/>
  <c r="O1294" i="5"/>
  <c r="N1294" i="5"/>
  <c r="K1294" i="5"/>
  <c r="M1294" i="5"/>
  <c r="N1270" i="5"/>
  <c r="K1270" i="5"/>
  <c r="M1270" i="5"/>
  <c r="L1270" i="5"/>
  <c r="Q1270" i="5"/>
  <c r="M750" i="5"/>
  <c r="Q750" i="5"/>
  <c r="L750" i="5"/>
  <c r="P750" i="5"/>
  <c r="M574" i="5"/>
  <c r="Q574" i="5"/>
  <c r="P574" i="5"/>
  <c r="L574" i="5"/>
  <c r="O574" i="5"/>
  <c r="L294" i="5"/>
  <c r="P294" i="5"/>
  <c r="O294" i="5"/>
  <c r="K294" i="5"/>
  <c r="L2063" i="5"/>
  <c r="M1879" i="5"/>
  <c r="L1879" i="5"/>
  <c r="P951" i="5"/>
  <c r="L951" i="5"/>
  <c r="L503" i="5"/>
  <c r="L1584" i="5"/>
  <c r="P1584" i="5"/>
  <c r="O4799" i="5"/>
  <c r="K4695" i="5"/>
  <c r="K4687" i="5"/>
  <c r="N4671" i="5"/>
  <c r="P4471" i="5"/>
  <c r="P4463" i="5"/>
  <c r="L4463" i="5"/>
  <c r="N4327" i="5"/>
  <c r="K4263" i="5"/>
  <c r="N4263" i="5"/>
  <c r="O4175" i="5"/>
  <c r="P4071" i="5"/>
  <c r="L4071" i="5"/>
  <c r="Q3967" i="5"/>
  <c r="N3911" i="5"/>
  <c r="O3871" i="5"/>
  <c r="Q3727" i="5"/>
  <c r="L3719" i="5"/>
  <c r="Q3695" i="5"/>
  <c r="L3687" i="5"/>
  <c r="L3519" i="5"/>
  <c r="K3503" i="5"/>
  <c r="K3263" i="5"/>
  <c r="O3255" i="5"/>
  <c r="L2983" i="5"/>
  <c r="L2975" i="5"/>
  <c r="K2951" i="5"/>
  <c r="N2951" i="5"/>
  <c r="L32" i="5"/>
  <c r="N32" i="5"/>
  <c r="P32" i="5"/>
  <c r="M32" i="5"/>
  <c r="Q32" i="5"/>
  <c r="O2917" i="5"/>
  <c r="N2741" i="5"/>
  <c r="O2573" i="5"/>
  <c r="K2573" i="5"/>
  <c r="P2405" i="5"/>
  <c r="L2317" i="5"/>
  <c r="L2205" i="5"/>
  <c r="K2181" i="5"/>
  <c r="K2173" i="5"/>
  <c r="N2173" i="5"/>
  <c r="P1973" i="5"/>
  <c r="L1973" i="5"/>
  <c r="K1765" i="5"/>
  <c r="P1685" i="5"/>
  <c r="K1669" i="5"/>
  <c r="O1621" i="5"/>
  <c r="K1573" i="5"/>
  <c r="L1565" i="5"/>
  <c r="P1565" i="5"/>
  <c r="O1517" i="5"/>
  <c r="L1437" i="5"/>
  <c r="P1437" i="5"/>
  <c r="Q1429" i="5"/>
  <c r="L1381" i="5"/>
  <c r="O1301" i="5"/>
  <c r="K1301" i="5"/>
  <c r="O1253" i="5"/>
  <c r="K1253" i="5"/>
  <c r="L1093" i="5"/>
  <c r="K1045" i="5"/>
  <c r="L1005" i="5"/>
  <c r="K821" i="5"/>
  <c r="O709" i="5"/>
  <c r="M333" i="5"/>
  <c r="L333" i="5"/>
  <c r="O213" i="5"/>
  <c r="N213" i="5"/>
  <c r="K213" i="5"/>
  <c r="M213" i="5"/>
  <c r="O101" i="5"/>
  <c r="M101" i="5"/>
  <c r="Q101" i="5"/>
  <c r="P101" i="5"/>
  <c r="L101" i="5"/>
  <c r="P29" i="5"/>
  <c r="N29" i="5"/>
  <c r="K29" i="5"/>
  <c r="M29" i="5"/>
  <c r="Q29" i="5"/>
  <c r="N2908" i="5"/>
  <c r="M2908" i="5"/>
  <c r="Q2908" i="5"/>
  <c r="P2908" i="5"/>
  <c r="L2908" i="5"/>
  <c r="K2908" i="5"/>
  <c r="O2908" i="5"/>
  <c r="L2886" i="5"/>
  <c r="M2566" i="5"/>
  <c r="Q2566" i="5"/>
  <c r="P2566" i="5"/>
  <c r="L2566" i="5"/>
  <c r="O2566" i="5"/>
  <c r="L2502" i="5"/>
  <c r="M2414" i="5"/>
  <c r="O2414" i="5"/>
  <c r="P2406" i="5"/>
  <c r="L2222" i="5"/>
  <c r="P1654" i="5"/>
  <c r="P1630" i="5"/>
  <c r="L1294" i="5"/>
  <c r="Q1294" i="5"/>
  <c r="P1126" i="5"/>
  <c r="K1126" i="5"/>
  <c r="N1126" i="5"/>
  <c r="P1022" i="5"/>
  <c r="M1022" i="5"/>
  <c r="Q1022" i="5"/>
  <c r="L1022" i="5"/>
  <c r="M702" i="5"/>
  <c r="K702" i="5"/>
  <c r="N702" i="5"/>
  <c r="P702" i="5"/>
  <c r="L702" i="5"/>
  <c r="O702" i="5"/>
  <c r="Q702" i="5"/>
  <c r="N310" i="5"/>
  <c r="M310" i="5"/>
  <c r="Q310" i="5"/>
  <c r="M2791" i="5"/>
  <c r="O2791" i="5"/>
  <c r="L2791" i="5"/>
  <c r="Q2239" i="5"/>
  <c r="N2239" i="5"/>
  <c r="O2239" i="5"/>
  <c r="N1975" i="5"/>
  <c r="K1975" i="5"/>
  <c r="P1975" i="5"/>
  <c r="O1975" i="5"/>
  <c r="M1975" i="5"/>
  <c r="Q1975" i="5"/>
  <c r="L1975" i="5"/>
  <c r="Q1391" i="5"/>
  <c r="M1391" i="5"/>
  <c r="L1391" i="5"/>
  <c r="P1391" i="5"/>
  <c r="O1391" i="5"/>
  <c r="M1271" i="5"/>
  <c r="Q1271" i="5"/>
  <c r="L1271" i="5"/>
  <c r="P1271" i="5"/>
  <c r="O399" i="5"/>
  <c r="N399" i="5"/>
  <c r="K399" i="5"/>
  <c r="M399" i="5"/>
  <c r="P399" i="5"/>
  <c r="Q399" i="5"/>
  <c r="O144" i="5"/>
  <c r="N144" i="5"/>
  <c r="K4831" i="5"/>
  <c r="K4799" i="5"/>
  <c r="L4303" i="5"/>
  <c r="M4111" i="5"/>
  <c r="Q4103" i="5"/>
  <c r="Q3975" i="5"/>
  <c r="Q3887" i="5"/>
  <c r="L3871" i="5"/>
  <c r="Q3855" i="5"/>
  <c r="Q3847" i="5"/>
  <c r="P3767" i="5"/>
  <c r="P3759" i="5"/>
  <c r="M3727" i="5"/>
  <c r="Q3687" i="5"/>
  <c r="P3631" i="5"/>
  <c r="P3623" i="5"/>
  <c r="L3567" i="5"/>
  <c r="Q3535" i="5"/>
  <c r="P3527" i="5"/>
  <c r="Q3359" i="5"/>
  <c r="L3271" i="5"/>
  <c r="Q3271" i="5"/>
  <c r="Q3231" i="5"/>
  <c r="P3111" i="5"/>
  <c r="L3111" i="5"/>
  <c r="L3103" i="5"/>
  <c r="Q2983" i="5"/>
  <c r="O2943" i="5"/>
  <c r="N3013" i="5"/>
  <c r="K2981" i="5"/>
  <c r="N2981" i="5"/>
  <c r="O2976" i="5"/>
  <c r="O2949" i="5"/>
  <c r="L2821" i="5"/>
  <c r="L2773" i="5"/>
  <c r="N2461" i="5"/>
  <c r="K2461" i="5"/>
  <c r="O2445" i="5"/>
  <c r="K2445" i="5"/>
  <c r="L2405" i="5"/>
  <c r="Q2205" i="5"/>
  <c r="O2173" i="5"/>
  <c r="O2149" i="5"/>
  <c r="Q2093" i="5"/>
  <c r="K2045" i="5"/>
  <c r="K1917" i="5"/>
  <c r="N1765" i="5"/>
  <c r="O1749" i="5"/>
  <c r="L1693" i="5"/>
  <c r="P1693" i="5"/>
  <c r="L1597" i="5"/>
  <c r="P1597" i="5"/>
  <c r="L1453" i="5"/>
  <c r="Q1381" i="5"/>
  <c r="P1333" i="5"/>
  <c r="K1205" i="5"/>
  <c r="O1045" i="5"/>
  <c r="Q1029" i="5"/>
  <c r="Q1005" i="5"/>
  <c r="M837" i="5"/>
  <c r="Q837" i="5"/>
  <c r="O437" i="5"/>
  <c r="M437" i="5"/>
  <c r="Q437" i="5"/>
  <c r="P437" i="5"/>
  <c r="L437" i="5"/>
  <c r="L397" i="5"/>
  <c r="M397" i="5"/>
  <c r="Q397" i="5"/>
  <c r="L29" i="5"/>
  <c r="N2838" i="5"/>
  <c r="O2838" i="5"/>
  <c r="K2838" i="5"/>
  <c r="K2822" i="5"/>
  <c r="N2822" i="5"/>
  <c r="Q2822" i="5"/>
  <c r="K2798" i="5"/>
  <c r="M2798" i="5"/>
  <c r="Q2798" i="5"/>
  <c r="P2798" i="5"/>
  <c r="L2798" i="5"/>
  <c r="P2550" i="5"/>
  <c r="L2550" i="5"/>
  <c r="O2422" i="5"/>
  <c r="M2422" i="5"/>
  <c r="P2414" i="5"/>
  <c r="L2414" i="5"/>
  <c r="P2222" i="5"/>
  <c r="Q2094" i="5"/>
  <c r="P2094" i="5"/>
  <c r="K2094" i="5"/>
  <c r="O1846" i="5"/>
  <c r="M1846" i="5"/>
  <c r="N1846" i="5"/>
  <c r="L1846" i="5"/>
  <c r="P1806" i="5"/>
  <c r="M1806" i="5"/>
  <c r="N1806" i="5"/>
  <c r="L1806" i="5"/>
  <c r="K1806" i="5"/>
  <c r="Q1806" i="5"/>
  <c r="M1654" i="5"/>
  <c r="Q1518" i="5"/>
  <c r="P1134" i="5"/>
  <c r="O894" i="5"/>
  <c r="M894" i="5"/>
  <c r="Q894" i="5"/>
  <c r="O782" i="5"/>
  <c r="M782" i="5"/>
  <c r="Q782" i="5"/>
  <c r="P782" i="5"/>
  <c r="L782" i="5"/>
  <c r="N782" i="5"/>
  <c r="K1031" i="5"/>
  <c r="O1031" i="5"/>
  <c r="M1031" i="5"/>
  <c r="N1031" i="5"/>
  <c r="Q1031" i="5"/>
  <c r="P1031" i="5"/>
  <c r="Q951" i="5"/>
  <c r="L399" i="5"/>
  <c r="N4815" i="5"/>
  <c r="L4799" i="5"/>
  <c r="Q4799" i="5"/>
  <c r="M4783" i="5"/>
  <c r="P4239" i="5"/>
  <c r="L4207" i="5"/>
  <c r="M4143" i="5"/>
  <c r="Q4071" i="5"/>
  <c r="Q3903" i="5"/>
  <c r="M3887" i="5"/>
  <c r="P3871" i="5"/>
  <c r="M3855" i="5"/>
  <c r="M3743" i="5"/>
  <c r="N3711" i="5"/>
  <c r="P3639" i="5"/>
  <c r="M3535" i="5"/>
  <c r="Q3527" i="5"/>
  <c r="Q3263" i="5"/>
  <c r="P16" i="5"/>
  <c r="Q16" i="5"/>
  <c r="M16" i="5"/>
  <c r="P2944" i="5"/>
  <c r="Q1973" i="5"/>
  <c r="P1621" i="5"/>
  <c r="Q1565" i="5"/>
  <c r="Q1437" i="5"/>
  <c r="Q1277" i="5"/>
  <c r="M1029" i="5"/>
  <c r="N709" i="5"/>
  <c r="M709" i="5"/>
  <c r="L709" i="5"/>
  <c r="L525" i="5"/>
  <c r="K525" i="5"/>
  <c r="N525" i="5"/>
  <c r="Q525" i="5"/>
  <c r="L357" i="5"/>
  <c r="K357" i="5"/>
  <c r="N357" i="5"/>
  <c r="O309" i="5"/>
  <c r="N309" i="5"/>
  <c r="K309" i="5"/>
  <c r="M309" i="5"/>
  <c r="Q309" i="5"/>
  <c r="P309" i="5"/>
  <c r="L309" i="5"/>
  <c r="K2734" i="5"/>
  <c r="O2734" i="5"/>
  <c r="Q2662" i="5"/>
  <c r="M2662" i="5"/>
  <c r="P2142" i="5"/>
  <c r="O2142" i="5"/>
  <c r="L2142" i="5"/>
  <c r="N2142" i="5"/>
  <c r="K2142" i="5"/>
  <c r="M2142" i="5"/>
  <c r="Q1662" i="5"/>
  <c r="K1662" i="5"/>
  <c r="N1662" i="5"/>
  <c r="O1278" i="5"/>
  <c r="N1278" i="5"/>
  <c r="K1278" i="5"/>
  <c r="Q1278" i="5"/>
  <c r="L1254" i="5"/>
  <c r="N1254" i="5"/>
  <c r="K1254" i="5"/>
  <c r="M1254" i="5"/>
  <c r="Q1254" i="5"/>
  <c r="O1230" i="5"/>
  <c r="M1230" i="5"/>
  <c r="Q1230" i="5"/>
  <c r="P1230" i="5"/>
  <c r="L1230" i="5"/>
  <c r="N1046" i="5"/>
  <c r="N990" i="5"/>
  <c r="Q990" i="5"/>
  <c r="O990" i="5"/>
  <c r="K990" i="5"/>
  <c r="M2799" i="5"/>
  <c r="Q2799" i="5"/>
  <c r="L2799" i="5"/>
  <c r="P2799" i="5"/>
  <c r="N2703" i="5"/>
  <c r="P2703" i="5"/>
  <c r="L2703" i="5"/>
  <c r="K2415" i="5"/>
  <c r="N2415" i="5"/>
  <c r="M2415" i="5"/>
  <c r="Q2415" i="5"/>
  <c r="P2415" i="5"/>
  <c r="L2415" i="5"/>
  <c r="O1527" i="5"/>
  <c r="M1527" i="5"/>
  <c r="Q1527" i="5"/>
  <c r="P1527" i="5"/>
  <c r="L1527" i="5"/>
  <c r="K1527" i="5"/>
  <c r="N1527" i="5"/>
  <c r="P1471" i="5"/>
  <c r="M1471" i="5"/>
  <c r="P4799" i="5"/>
  <c r="M4287" i="5"/>
  <c r="Q4175" i="5"/>
  <c r="N4111" i="5"/>
  <c r="M4103" i="5"/>
  <c r="M4079" i="5"/>
  <c r="M3847" i="5"/>
  <c r="Q3767" i="5"/>
  <c r="N3727" i="5"/>
  <c r="M3687" i="5"/>
  <c r="Q3631" i="5"/>
  <c r="M3519" i="5"/>
  <c r="N3327" i="5"/>
  <c r="L3263" i="5"/>
  <c r="Q3183" i="5"/>
  <c r="M3119" i="5"/>
  <c r="M2983" i="5"/>
  <c r="M2975" i="5"/>
  <c r="L2951" i="5"/>
  <c r="P2943" i="5"/>
  <c r="Q3040" i="5"/>
  <c r="L2917" i="5"/>
  <c r="Q2893" i="5"/>
  <c r="Q2869" i="5"/>
  <c r="M2557" i="5"/>
  <c r="N2493" i="5"/>
  <c r="L2445" i="5"/>
  <c r="P2445" i="5"/>
  <c r="Q2413" i="5"/>
  <c r="P2157" i="5"/>
  <c r="N2093" i="5"/>
  <c r="M1893" i="5"/>
  <c r="O1765" i="5"/>
  <c r="L1749" i="5"/>
  <c r="Q1693" i="5"/>
  <c r="Q1597" i="5"/>
  <c r="M1565" i="5"/>
  <c r="M1437" i="5"/>
  <c r="Q1245" i="5"/>
  <c r="N837" i="5"/>
  <c r="P637" i="5"/>
  <c r="L637" i="5"/>
  <c r="N557" i="5"/>
  <c r="Q557" i="5"/>
  <c r="O373" i="5"/>
  <c r="K373" i="5"/>
  <c r="O133" i="5"/>
  <c r="N133" i="5"/>
  <c r="K133" i="5"/>
  <c r="M133" i="5"/>
  <c r="Q133" i="5"/>
  <c r="P133" i="5"/>
  <c r="L133" i="5"/>
  <c r="M2913" i="5"/>
  <c r="Q2913" i="5"/>
  <c r="L2913" i="5"/>
  <c r="P2913" i="5"/>
  <c r="O2913" i="5"/>
  <c r="O2750" i="5"/>
  <c r="N2750" i="5"/>
  <c r="K2750" i="5"/>
  <c r="M2750" i="5"/>
  <c r="Q2750" i="5"/>
  <c r="P2750" i="5"/>
  <c r="L2750" i="5"/>
  <c r="L2734" i="5"/>
  <c r="L2534" i="5"/>
  <c r="K2534" i="5"/>
  <c r="O2534" i="5"/>
  <c r="Q2534" i="5"/>
  <c r="M2446" i="5"/>
  <c r="N2446" i="5"/>
  <c r="Q2446" i="5"/>
  <c r="Q2414" i="5"/>
  <c r="O2398" i="5"/>
  <c r="P2398" i="5"/>
  <c r="M2278" i="5"/>
  <c r="K2278" i="5"/>
  <c r="N2278" i="5"/>
  <c r="L2278" i="5"/>
  <c r="O2230" i="5"/>
  <c r="Q2230" i="5"/>
  <c r="O1662" i="5"/>
  <c r="L1134" i="5"/>
  <c r="K1046" i="5"/>
  <c r="L734" i="5"/>
  <c r="P734" i="5"/>
  <c r="O734" i="5"/>
  <c r="N398" i="5"/>
  <c r="Q398" i="5"/>
  <c r="N118" i="5"/>
  <c r="P118" i="5"/>
  <c r="L118" i="5"/>
  <c r="P1047" i="5"/>
  <c r="L1047" i="5"/>
  <c r="N847" i="5"/>
  <c r="M847" i="5"/>
  <c r="Q847" i="5"/>
  <c r="L847" i="5"/>
  <c r="K847" i="5"/>
  <c r="P847" i="5"/>
  <c r="O527" i="5"/>
  <c r="N527" i="5"/>
  <c r="K527" i="5"/>
  <c r="M527" i="5"/>
  <c r="Q527" i="5"/>
  <c r="L527" i="5"/>
  <c r="P527" i="5"/>
  <c r="O439" i="5"/>
  <c r="Q439" i="5"/>
  <c r="M439" i="5"/>
  <c r="P439" i="5"/>
  <c r="L439" i="5"/>
  <c r="K439" i="5"/>
  <c r="N439" i="5"/>
  <c r="O2760" i="5"/>
  <c r="N2760" i="5"/>
  <c r="K2760" i="5"/>
  <c r="M2760" i="5"/>
  <c r="Q2760" i="5"/>
  <c r="P2760" i="5"/>
  <c r="L2760" i="5"/>
  <c r="N461" i="5"/>
  <c r="Q421" i="5"/>
  <c r="Q237" i="5"/>
  <c r="N45" i="5"/>
  <c r="P3004" i="5"/>
  <c r="Q2977" i="5"/>
  <c r="M2972" i="5"/>
  <c r="Q2862" i="5"/>
  <c r="M2638" i="5"/>
  <c r="K2582" i="5"/>
  <c r="O2526" i="5"/>
  <c r="M2462" i="5"/>
  <c r="M2374" i="5"/>
  <c r="Q2334" i="5"/>
  <c r="M2334" i="5"/>
  <c r="Q2326" i="5"/>
  <c r="M2318" i="5"/>
  <c r="M2310" i="5"/>
  <c r="P2198" i="5"/>
  <c r="P1982" i="5"/>
  <c r="N1934" i="5"/>
  <c r="L1830" i="5"/>
  <c r="M1790" i="5"/>
  <c r="M1758" i="5"/>
  <c r="M1414" i="5"/>
  <c r="M1390" i="5"/>
  <c r="O878" i="5"/>
  <c r="N878" i="5"/>
  <c r="K878" i="5"/>
  <c r="M878" i="5"/>
  <c r="P878" i="5"/>
  <c r="L878" i="5"/>
  <c r="O686" i="5"/>
  <c r="N686" i="5"/>
  <c r="K686" i="5"/>
  <c r="M686" i="5"/>
  <c r="P686" i="5"/>
  <c r="L686" i="5"/>
  <c r="M638" i="5"/>
  <c r="O638" i="5"/>
  <c r="Q638" i="5"/>
  <c r="L638" i="5"/>
  <c r="N166" i="5"/>
  <c r="P166" i="5"/>
  <c r="M2839" i="5"/>
  <c r="Q2839" i="5"/>
  <c r="L2839" i="5"/>
  <c r="P2839" i="5"/>
  <c r="O2839" i="5"/>
  <c r="K2647" i="5"/>
  <c r="O2647" i="5"/>
  <c r="Q2647" i="5"/>
  <c r="N2647" i="5"/>
  <c r="N2327" i="5"/>
  <c r="O2327" i="5"/>
  <c r="K2327" i="5"/>
  <c r="M2199" i="5"/>
  <c r="P2199" i="5"/>
  <c r="M1991" i="5"/>
  <c r="Q1991" i="5"/>
  <c r="L1991" i="5"/>
  <c r="P1727" i="5"/>
  <c r="N1727" i="5"/>
  <c r="O1639" i="5"/>
  <c r="K1639" i="5"/>
  <c r="O1623" i="5"/>
  <c r="K1623" i="5"/>
  <c r="N1623" i="5"/>
  <c r="K1071" i="5"/>
  <c r="M1071" i="5"/>
  <c r="O879" i="5"/>
  <c r="P879" i="5"/>
  <c r="N359" i="5"/>
  <c r="L2720" i="5"/>
  <c r="O2720" i="5"/>
  <c r="O661" i="5"/>
  <c r="K661" i="5"/>
  <c r="O597" i="5"/>
  <c r="K597" i="5"/>
  <c r="O565" i="5"/>
  <c r="K565" i="5"/>
  <c r="K493" i="5"/>
  <c r="K485" i="5"/>
  <c r="O469" i="5"/>
  <c r="O461" i="5"/>
  <c r="O341" i="5"/>
  <c r="K85" i="5"/>
  <c r="P85" i="5"/>
  <c r="Q2766" i="5"/>
  <c r="N2766" i="5"/>
  <c r="Q2638" i="5"/>
  <c r="K2598" i="5"/>
  <c r="P2574" i="5"/>
  <c r="Q2526" i="5"/>
  <c r="N2462" i="5"/>
  <c r="K2382" i="5"/>
  <c r="N2318" i="5"/>
  <c r="Q2198" i="5"/>
  <c r="P2158" i="5"/>
  <c r="M2126" i="5"/>
  <c r="Q2086" i="5"/>
  <c r="M2046" i="5"/>
  <c r="N1950" i="5"/>
  <c r="P1942" i="5"/>
  <c r="L1934" i="5"/>
  <c r="O1934" i="5"/>
  <c r="M1902" i="5"/>
  <c r="N1878" i="5"/>
  <c r="P1870" i="5"/>
  <c r="P1822" i="5"/>
  <c r="P1790" i="5"/>
  <c r="K1758" i="5"/>
  <c r="N1758" i="5"/>
  <c r="O1502" i="5"/>
  <c r="K1502" i="5"/>
  <c r="Q1462" i="5"/>
  <c r="Q1446" i="5"/>
  <c r="O1414" i="5"/>
  <c r="K1414" i="5"/>
  <c r="N1390" i="5"/>
  <c r="N1118" i="5"/>
  <c r="P1054" i="5"/>
  <c r="O942" i="5"/>
  <c r="N942" i="5"/>
  <c r="K942" i="5"/>
  <c r="M942" i="5"/>
  <c r="N886" i="5"/>
  <c r="K886" i="5"/>
  <c r="M886" i="5"/>
  <c r="N478" i="5"/>
  <c r="K478" i="5"/>
  <c r="O478" i="5"/>
  <c r="M478" i="5"/>
  <c r="Q478" i="5"/>
  <c r="K230" i="5"/>
  <c r="O230" i="5"/>
  <c r="N230" i="5"/>
  <c r="M230" i="5"/>
  <c r="L230" i="5"/>
  <c r="K142" i="5"/>
  <c r="O142" i="5"/>
  <c r="N142" i="5"/>
  <c r="M142" i="5"/>
  <c r="L142" i="5"/>
  <c r="K3005" i="5"/>
  <c r="O3005" i="5"/>
  <c r="Q3005" i="5"/>
  <c r="N3005" i="5"/>
  <c r="L3005" i="5"/>
  <c r="M3005" i="5"/>
  <c r="O2823" i="5"/>
  <c r="N2823" i="5"/>
  <c r="K2823" i="5"/>
  <c r="M2823" i="5"/>
  <c r="L2823" i="5"/>
  <c r="P2647" i="5"/>
  <c r="K2607" i="5"/>
  <c r="K2399" i="5"/>
  <c r="N2399" i="5"/>
  <c r="M2399" i="5"/>
  <c r="Q2399" i="5"/>
  <c r="Q2175" i="5"/>
  <c r="M2175" i="5"/>
  <c r="L2175" i="5"/>
  <c r="P2175" i="5"/>
  <c r="O1423" i="5"/>
  <c r="M1423" i="5"/>
  <c r="Q1423" i="5"/>
  <c r="P1423" i="5"/>
  <c r="L1423" i="5"/>
  <c r="K1095" i="5"/>
  <c r="O1095" i="5"/>
  <c r="M1095" i="5"/>
  <c r="N1095" i="5"/>
  <c r="Q1095" i="5"/>
  <c r="P1071" i="5"/>
  <c r="O983" i="5"/>
  <c r="M975" i="5"/>
  <c r="P975" i="5"/>
  <c r="M863" i="5"/>
  <c r="Q863" i="5"/>
  <c r="L863" i="5"/>
  <c r="P863" i="5"/>
  <c r="O447" i="5"/>
  <c r="M447" i="5"/>
  <c r="Q447" i="5"/>
  <c r="P447" i="5"/>
  <c r="L447" i="5"/>
  <c r="M247" i="5"/>
  <c r="L247" i="5"/>
  <c r="O2320" i="5"/>
  <c r="N2320" i="5"/>
  <c r="K2320" i="5"/>
  <c r="M2320" i="5"/>
  <c r="L2320" i="5"/>
  <c r="K2136" i="5"/>
  <c r="K421" i="5"/>
  <c r="O421" i="5"/>
  <c r="K349" i="5"/>
  <c r="N349" i="5"/>
  <c r="O237" i="5"/>
  <c r="P173" i="5"/>
  <c r="N2862" i="5"/>
  <c r="M2774" i="5"/>
  <c r="P2686" i="5"/>
  <c r="M2654" i="5"/>
  <c r="K2526" i="5"/>
  <c r="M2486" i="5"/>
  <c r="K2462" i="5"/>
  <c r="K2390" i="5"/>
  <c r="K2366" i="5"/>
  <c r="N2366" i="5"/>
  <c r="K2342" i="5"/>
  <c r="K2318" i="5"/>
  <c r="K2286" i="5"/>
  <c r="N2286" i="5"/>
  <c r="M2198" i="5"/>
  <c r="P2014" i="5"/>
  <c r="K1950" i="5"/>
  <c r="K1878" i="5"/>
  <c r="O1830" i="5"/>
  <c r="N1782" i="5"/>
  <c r="P1782" i="5"/>
  <c r="O1758" i="5"/>
  <c r="K1542" i="5"/>
  <c r="L1486" i="5"/>
  <c r="Q1438" i="5"/>
  <c r="L1374" i="5"/>
  <c r="Q1310" i="5"/>
  <c r="L1222" i="5"/>
  <c r="L1182" i="5"/>
  <c r="P1182" i="5"/>
  <c r="Q1158" i="5"/>
  <c r="Q1102" i="5"/>
  <c r="L1054" i="5"/>
  <c r="Q1038" i="5"/>
  <c r="Q1030" i="5"/>
  <c r="O974" i="5"/>
  <c r="M974" i="5"/>
  <c r="Q974" i="5"/>
  <c r="P974" i="5"/>
  <c r="L974" i="5"/>
  <c r="O902" i="5"/>
  <c r="N902" i="5"/>
  <c r="K902" i="5"/>
  <c r="M902" i="5"/>
  <c r="P902" i="5"/>
  <c r="L902" i="5"/>
  <c r="L886" i="5"/>
  <c r="Q878" i="5"/>
  <c r="K726" i="5"/>
  <c r="K694" i="5"/>
  <c r="N694" i="5"/>
  <c r="M694" i="5"/>
  <c r="Q686" i="5"/>
  <c r="M678" i="5"/>
  <c r="Q678" i="5"/>
  <c r="P678" i="5"/>
  <c r="L678" i="5"/>
  <c r="L582" i="5"/>
  <c r="M582" i="5"/>
  <c r="Q582" i="5"/>
  <c r="L478" i="5"/>
  <c r="K406" i="5"/>
  <c r="P230" i="5"/>
  <c r="N190" i="5"/>
  <c r="M190" i="5"/>
  <c r="Q190" i="5"/>
  <c r="L190" i="5"/>
  <c r="M2855" i="5"/>
  <c r="O2855" i="5"/>
  <c r="K2855" i="5"/>
  <c r="N2855" i="5"/>
  <c r="Q2855" i="5"/>
  <c r="P2823" i="5"/>
  <c r="M2775" i="5"/>
  <c r="Q2775" i="5"/>
  <c r="L2775" i="5"/>
  <c r="P2775" i="5"/>
  <c r="O2775" i="5"/>
  <c r="K1831" i="5"/>
  <c r="M1831" i="5"/>
  <c r="Q1831" i="5"/>
  <c r="L1831" i="5"/>
  <c r="O1831" i="5"/>
  <c r="L1647" i="5"/>
  <c r="O1607" i="5"/>
  <c r="M1607" i="5"/>
  <c r="K1319" i="5"/>
  <c r="O1319" i="5"/>
  <c r="M1319" i="5"/>
  <c r="N1319" i="5"/>
  <c r="L1319" i="5"/>
  <c r="Q1159" i="5"/>
  <c r="L1159" i="5"/>
  <c r="L1095" i="5"/>
  <c r="M375" i="5"/>
  <c r="O375" i="5"/>
  <c r="K2600" i="5"/>
  <c r="O2416" i="5"/>
  <c r="N2416" i="5"/>
  <c r="K2416" i="5"/>
  <c r="M2416" i="5"/>
  <c r="L2416" i="5"/>
  <c r="L1392" i="5"/>
  <c r="K1392" i="5"/>
  <c r="P1392" i="5"/>
  <c r="O1392" i="5"/>
  <c r="N216" i="5"/>
  <c r="P216" i="5"/>
  <c r="M216" i="5"/>
  <c r="Q216" i="5"/>
  <c r="L645" i="5"/>
  <c r="N501" i="5"/>
  <c r="P485" i="5"/>
  <c r="L477" i="5"/>
  <c r="P477" i="5"/>
  <c r="L469" i="5"/>
  <c r="L461" i="5"/>
  <c r="P461" i="5"/>
  <c r="L229" i="5"/>
  <c r="L173" i="5"/>
  <c r="Q3036" i="5"/>
  <c r="P2972" i="5"/>
  <c r="N2782" i="5"/>
  <c r="P2598" i="5"/>
  <c r="P2526" i="5"/>
  <c r="N2046" i="5"/>
  <c r="N1982" i="5"/>
  <c r="Q1822" i="5"/>
  <c r="O1542" i="5"/>
  <c r="N1462" i="5"/>
  <c r="M1038" i="5"/>
  <c r="M870" i="5"/>
  <c r="O870" i="5"/>
  <c r="L870" i="5"/>
  <c r="O758" i="5"/>
  <c r="M758" i="5"/>
  <c r="Q758" i="5"/>
  <c r="L758" i="5"/>
  <c r="K502" i="5"/>
  <c r="N502" i="5"/>
  <c r="M502" i="5"/>
  <c r="N318" i="5"/>
  <c r="Q318" i="5"/>
  <c r="L318" i="5"/>
  <c r="P318" i="5"/>
  <c r="P3000" i="5"/>
  <c r="K3000" i="5"/>
  <c r="O3000" i="5"/>
  <c r="Q3000" i="5"/>
  <c r="N3000" i="5"/>
  <c r="L3000" i="5"/>
  <c r="K2615" i="5"/>
  <c r="M2615" i="5"/>
  <c r="P2615" i="5"/>
  <c r="N2607" i="5"/>
  <c r="M2607" i="5"/>
  <c r="Q2607" i="5"/>
  <c r="L2607" i="5"/>
  <c r="K2543" i="5"/>
  <c r="Q2543" i="5"/>
  <c r="N2543" i="5"/>
  <c r="M2543" i="5"/>
  <c r="L2543" i="5"/>
  <c r="M2183" i="5"/>
  <c r="Q2183" i="5"/>
  <c r="N1999" i="5"/>
  <c r="K1999" i="5"/>
  <c r="P1999" i="5"/>
  <c r="O1999" i="5"/>
  <c r="M1999" i="5"/>
  <c r="L1999" i="5"/>
  <c r="M1855" i="5"/>
  <c r="Q1855" i="5"/>
  <c r="P1855" i="5"/>
  <c r="L1855" i="5"/>
  <c r="O1855" i="5"/>
  <c r="O1719" i="5"/>
  <c r="N1719" i="5"/>
  <c r="K1719" i="5"/>
  <c r="M1719" i="5"/>
  <c r="Q1719" i="5"/>
  <c r="P1719" i="5"/>
  <c r="L1719" i="5"/>
  <c r="O1615" i="5"/>
  <c r="N1615" i="5"/>
  <c r="K1615" i="5"/>
  <c r="M1615" i="5"/>
  <c r="O1463" i="5"/>
  <c r="N1463" i="5"/>
  <c r="K1463" i="5"/>
  <c r="M1463" i="5"/>
  <c r="K1215" i="5"/>
  <c r="O1215" i="5"/>
  <c r="M1215" i="5"/>
  <c r="N1215" i="5"/>
  <c r="Q1215" i="5"/>
  <c r="Q983" i="5"/>
  <c r="L983" i="5"/>
  <c r="Q903" i="5"/>
  <c r="L903" i="5"/>
  <c r="P903" i="5"/>
  <c r="O359" i="5"/>
  <c r="M359" i="5"/>
  <c r="P359" i="5"/>
  <c r="L359" i="5"/>
  <c r="O295" i="5"/>
  <c r="L295" i="5"/>
  <c r="P3033" i="5"/>
  <c r="K3033" i="5"/>
  <c r="K2937" i="5"/>
  <c r="N2937" i="5"/>
  <c r="M2937" i="5"/>
  <c r="O2937" i="5"/>
  <c r="P2416" i="5"/>
  <c r="K1192" i="5"/>
  <c r="O1192" i="5"/>
  <c r="L1192" i="5"/>
  <c r="P1192" i="5"/>
  <c r="P237" i="5"/>
  <c r="N566" i="5"/>
  <c r="M566" i="5"/>
  <c r="N406" i="5"/>
  <c r="M406" i="5"/>
  <c r="Q406" i="5"/>
  <c r="L406" i="5"/>
  <c r="K238" i="5"/>
  <c r="O238" i="5"/>
  <c r="N238" i="5"/>
  <c r="Q238" i="5"/>
  <c r="N222" i="5"/>
  <c r="M222" i="5"/>
  <c r="Q222" i="5"/>
  <c r="L222" i="5"/>
  <c r="P222" i="5"/>
  <c r="K198" i="5"/>
  <c r="N198" i="5"/>
  <c r="L198" i="5"/>
  <c r="P198" i="5"/>
  <c r="O2807" i="5"/>
  <c r="N2807" i="5"/>
  <c r="M2807" i="5"/>
  <c r="M2647" i="5"/>
  <c r="P2423" i="5"/>
  <c r="K2423" i="5"/>
  <c r="L2423" i="5"/>
  <c r="O2079" i="5"/>
  <c r="M2079" i="5"/>
  <c r="Q2079" i="5"/>
  <c r="M1887" i="5"/>
  <c r="Q1887" i="5"/>
  <c r="L1887" i="5"/>
  <c r="O1887" i="5"/>
  <c r="P1839" i="5"/>
  <c r="K1839" i="5"/>
  <c r="L1615" i="5"/>
  <c r="Q1615" i="5"/>
  <c r="O1487" i="5"/>
  <c r="N1487" i="5"/>
  <c r="K1487" i="5"/>
  <c r="M1487" i="5"/>
  <c r="Q1487" i="5"/>
  <c r="P1487" i="5"/>
  <c r="L1487" i="5"/>
  <c r="L1463" i="5"/>
  <c r="Q1463" i="5"/>
  <c r="K1287" i="5"/>
  <c r="P1287" i="5"/>
  <c r="L1215" i="5"/>
  <c r="P983" i="5"/>
  <c r="O2664" i="5"/>
  <c r="M2664" i="5"/>
  <c r="Q2664" i="5"/>
  <c r="P2664" i="5"/>
  <c r="L2664" i="5"/>
  <c r="K2664" i="5"/>
  <c r="N2664" i="5"/>
  <c r="M2368" i="5"/>
  <c r="N2368" i="5"/>
  <c r="P2368" i="5"/>
  <c r="Q2320" i="5"/>
  <c r="O1080" i="5"/>
  <c r="Q1080" i="5"/>
  <c r="P1080" i="5"/>
  <c r="L1080" i="5"/>
  <c r="M1080" i="5"/>
  <c r="N1080" i="5"/>
  <c r="N806" i="5"/>
  <c r="N662" i="5"/>
  <c r="K654" i="5"/>
  <c r="N654" i="5"/>
  <c r="M630" i="5"/>
  <c r="M622" i="5"/>
  <c r="M606" i="5"/>
  <c r="Q2391" i="5"/>
  <c r="N2375" i="5"/>
  <c r="N2351" i="5"/>
  <c r="Q2311" i="5"/>
  <c r="M2295" i="5"/>
  <c r="M2287" i="5"/>
  <c r="P2231" i="5"/>
  <c r="K2231" i="5"/>
  <c r="N2231" i="5"/>
  <c r="M2167" i="5"/>
  <c r="M2127" i="5"/>
  <c r="M2119" i="5"/>
  <c r="P2103" i="5"/>
  <c r="K2103" i="5"/>
  <c r="N2103" i="5"/>
  <c r="N2047" i="5"/>
  <c r="M1231" i="5"/>
  <c r="O1151" i="5"/>
  <c r="M1103" i="5"/>
  <c r="N671" i="5"/>
  <c r="N663" i="5"/>
  <c r="N655" i="5"/>
  <c r="K583" i="5"/>
  <c r="P511" i="5"/>
  <c r="P383" i="5"/>
  <c r="M1416" i="5"/>
  <c r="K1416" i="5"/>
  <c r="O1416" i="5"/>
  <c r="L1416" i="5"/>
  <c r="N1416" i="5"/>
  <c r="Q1416" i="5"/>
  <c r="P1416" i="5"/>
  <c r="O1112" i="5"/>
  <c r="N1112" i="5"/>
  <c r="L1112" i="5"/>
  <c r="M1112" i="5"/>
  <c r="P1112" i="5"/>
  <c r="O736" i="5"/>
  <c r="M736" i="5"/>
  <c r="Q736" i="5"/>
  <c r="N736" i="5"/>
  <c r="L736" i="5"/>
  <c r="Q176" i="5"/>
  <c r="N176" i="5"/>
  <c r="M176" i="5"/>
  <c r="K918" i="5"/>
  <c r="P814" i="5"/>
  <c r="O798" i="5"/>
  <c r="P742" i="5"/>
  <c r="O614" i="5"/>
  <c r="N606" i="5"/>
  <c r="Q494" i="5"/>
  <c r="Q414" i="5"/>
  <c r="Q2847" i="5"/>
  <c r="Q2783" i="5"/>
  <c r="N2719" i="5"/>
  <c r="Q2487" i="5"/>
  <c r="K2463" i="5"/>
  <c r="O2455" i="5"/>
  <c r="O2447" i="5"/>
  <c r="N2439" i="5"/>
  <c r="N1911" i="5"/>
  <c r="Q1871" i="5"/>
  <c r="N1791" i="5"/>
  <c r="K1767" i="5"/>
  <c r="K1663" i="5"/>
  <c r="N1663" i="5"/>
  <c r="P1567" i="5"/>
  <c r="P1559" i="5"/>
  <c r="P1519" i="5"/>
  <c r="K1383" i="5"/>
  <c r="Q1279" i="5"/>
  <c r="P1263" i="5"/>
  <c r="P711" i="5"/>
  <c r="O671" i="5"/>
  <c r="O663" i="5"/>
  <c r="O655" i="5"/>
  <c r="K639" i="5"/>
  <c r="O159" i="5"/>
  <c r="K159" i="5"/>
  <c r="N2792" i="5"/>
  <c r="M2792" i="5"/>
  <c r="Q2792" i="5"/>
  <c r="P2792" i="5"/>
  <c r="L2792" i="5"/>
  <c r="K2792" i="5"/>
  <c r="O2792" i="5"/>
  <c r="O2576" i="5"/>
  <c r="N2576" i="5"/>
  <c r="Q2576" i="5"/>
  <c r="M2576" i="5"/>
  <c r="O2352" i="5"/>
  <c r="N2352" i="5"/>
  <c r="K2352" i="5"/>
  <c r="M2352" i="5"/>
  <c r="L2352" i="5"/>
  <c r="P1912" i="5"/>
  <c r="N1912" i="5"/>
  <c r="M1912" i="5"/>
  <c r="Q1912" i="5"/>
  <c r="O1912" i="5"/>
  <c r="K1912" i="5"/>
  <c r="L1880" i="5"/>
  <c r="Q1880" i="5"/>
  <c r="M1880" i="5"/>
  <c r="O1880" i="5"/>
  <c r="N1880" i="5"/>
  <c r="P1880" i="5"/>
  <c r="K1880" i="5"/>
  <c r="O1208" i="5"/>
  <c r="P1208" i="5"/>
  <c r="L1208" i="5"/>
  <c r="N1128" i="5"/>
  <c r="K1128" i="5"/>
  <c r="O1128" i="5"/>
  <c r="O896" i="5"/>
  <c r="P896" i="5"/>
  <c r="L896" i="5"/>
  <c r="N896" i="5"/>
  <c r="Q896" i="5"/>
  <c r="M896" i="5"/>
  <c r="N808" i="5"/>
  <c r="M808" i="5"/>
  <c r="K640" i="5"/>
  <c r="P854" i="5"/>
  <c r="P806" i="5"/>
  <c r="L654" i="5"/>
  <c r="P654" i="5"/>
  <c r="O630" i="5"/>
  <c r="O622" i="5"/>
  <c r="K606" i="5"/>
  <c r="M494" i="5"/>
  <c r="M414" i="5"/>
  <c r="O366" i="5"/>
  <c r="Q350" i="5"/>
  <c r="Q2973" i="5"/>
  <c r="P2936" i="5"/>
  <c r="K2904" i="5"/>
  <c r="K2887" i="5"/>
  <c r="N2887" i="5"/>
  <c r="K2719" i="5"/>
  <c r="P2599" i="5"/>
  <c r="L2599" i="5"/>
  <c r="M2583" i="5"/>
  <c r="L2583" i="5"/>
  <c r="Q2495" i="5"/>
  <c r="Q2479" i="5"/>
  <c r="M2391" i="5"/>
  <c r="L2375" i="5"/>
  <c r="P2375" i="5"/>
  <c r="L2367" i="5"/>
  <c r="Q2359" i="5"/>
  <c r="L2351" i="5"/>
  <c r="P2351" i="5"/>
  <c r="P2343" i="5"/>
  <c r="N2311" i="5"/>
  <c r="L2263" i="5"/>
  <c r="L2231" i="5"/>
  <c r="L2223" i="5"/>
  <c r="L2103" i="5"/>
  <c r="Q1791" i="5"/>
  <c r="O1687" i="5"/>
  <c r="K1679" i="5"/>
  <c r="N1679" i="5"/>
  <c r="K1655" i="5"/>
  <c r="N1655" i="5"/>
  <c r="L1591" i="5"/>
  <c r="P1591" i="5"/>
  <c r="L1567" i="5"/>
  <c r="L1559" i="5"/>
  <c r="P1543" i="5"/>
  <c r="L1519" i="5"/>
  <c r="K1447" i="5"/>
  <c r="M1407" i="5"/>
  <c r="K1199" i="5"/>
  <c r="P1079" i="5"/>
  <c r="L1079" i="5"/>
  <c r="O567" i="5"/>
  <c r="K567" i="5"/>
  <c r="K495" i="5"/>
  <c r="K367" i="5"/>
  <c r="N2608" i="5"/>
  <c r="M2608" i="5"/>
  <c r="Q2608" i="5"/>
  <c r="O2608" i="5"/>
  <c r="M2592" i="5"/>
  <c r="Q2592" i="5"/>
  <c r="P2592" i="5"/>
  <c r="L2592" i="5"/>
  <c r="O2592" i="5"/>
  <c r="N2152" i="5"/>
  <c r="L2152" i="5"/>
  <c r="K2152" i="5"/>
  <c r="P2152" i="5"/>
  <c r="P1928" i="5"/>
  <c r="K1928" i="5"/>
  <c r="L1928" i="5"/>
  <c r="N1928" i="5"/>
  <c r="L926" i="5"/>
  <c r="P926" i="5"/>
  <c r="L798" i="5"/>
  <c r="M718" i="5"/>
  <c r="P614" i="5"/>
  <c r="M558" i="5"/>
  <c r="P302" i="5"/>
  <c r="L3032" i="5"/>
  <c r="N2973" i="5"/>
  <c r="M2847" i="5"/>
  <c r="M2783" i="5"/>
  <c r="N2583" i="5"/>
  <c r="M2479" i="5"/>
  <c r="N2407" i="5"/>
  <c r="M1871" i="5"/>
  <c r="N1847" i="5"/>
  <c r="L1743" i="5"/>
  <c r="P1743" i="5"/>
  <c r="Q1567" i="5"/>
  <c r="N1279" i="5"/>
  <c r="M1279" i="5"/>
  <c r="M1263" i="5"/>
  <c r="L1151" i="5"/>
  <c r="P1143" i="5"/>
  <c r="L1143" i="5"/>
  <c r="L935" i="5"/>
  <c r="Q895" i="5"/>
  <c r="L823" i="5"/>
  <c r="L695" i="5"/>
  <c r="P687" i="5"/>
  <c r="L679" i="5"/>
  <c r="P671" i="5"/>
  <c r="P647" i="5"/>
  <c r="L647" i="5"/>
  <c r="P623" i="5"/>
  <c r="L615" i="5"/>
  <c r="P607" i="5"/>
  <c r="L591" i="5"/>
  <c r="O271" i="5"/>
  <c r="M271" i="5"/>
  <c r="Q271" i="5"/>
  <c r="P271" i="5"/>
  <c r="M71" i="5"/>
  <c r="K71" i="5"/>
  <c r="P71" i="5"/>
  <c r="N71" i="5"/>
  <c r="O71" i="5"/>
  <c r="O2969" i="5"/>
  <c r="M2969" i="5"/>
  <c r="Q2969" i="5"/>
  <c r="L2969" i="5"/>
  <c r="O2712" i="5"/>
  <c r="L2712" i="5"/>
  <c r="M1448" i="5"/>
  <c r="K1448" i="5"/>
  <c r="P1448" i="5"/>
  <c r="O1448" i="5"/>
  <c r="P1056" i="5"/>
  <c r="N1056" i="5"/>
  <c r="M1056" i="5"/>
  <c r="Q1056" i="5"/>
  <c r="L1056" i="5"/>
  <c r="K1056" i="5"/>
  <c r="O640" i="5"/>
  <c r="M640" i="5"/>
  <c r="Q640" i="5"/>
  <c r="N640" i="5"/>
  <c r="L640" i="5"/>
  <c r="L584" i="5"/>
  <c r="M584" i="5"/>
  <c r="K584" i="5"/>
  <c r="N584" i="5"/>
  <c r="K240" i="5"/>
  <c r="O240" i="5"/>
  <c r="Q926" i="5"/>
  <c r="M766" i="5"/>
  <c r="M742" i="5"/>
  <c r="P606" i="5"/>
  <c r="P390" i="5"/>
  <c r="O2904" i="5"/>
  <c r="M2599" i="5"/>
  <c r="K2511" i="5"/>
  <c r="M2495" i="5"/>
  <c r="M2487" i="5"/>
  <c r="P2439" i="5"/>
  <c r="Q2375" i="5"/>
  <c r="M2359" i="5"/>
  <c r="Q2351" i="5"/>
  <c r="L2295" i="5"/>
  <c r="Q2295" i="5"/>
  <c r="L2287" i="5"/>
  <c r="P2287" i="5"/>
  <c r="Q2263" i="5"/>
  <c r="Q2223" i="5"/>
  <c r="M2087" i="5"/>
  <c r="M1895" i="5"/>
  <c r="Q1591" i="5"/>
  <c r="P943" i="5"/>
  <c r="Q823" i="5"/>
  <c r="Q695" i="5"/>
  <c r="M7" i="5"/>
  <c r="N7" i="5"/>
  <c r="N2888" i="5"/>
  <c r="O2888" i="5"/>
  <c r="K2888" i="5"/>
  <c r="O2360" i="5"/>
  <c r="K2360" i="5"/>
  <c r="N2360" i="5"/>
  <c r="Q2232" i="5"/>
  <c r="M2232" i="5"/>
  <c r="N2232" i="5"/>
  <c r="K2232" i="5"/>
  <c r="P2232" i="5"/>
  <c r="N2128" i="5"/>
  <c r="K2128" i="5"/>
  <c r="O1824" i="5"/>
  <c r="K1824" i="5"/>
  <c r="N1824" i="5"/>
  <c r="L1824" i="5"/>
  <c r="M1824" i="5"/>
  <c r="P1800" i="5"/>
  <c r="Q1800" i="5"/>
  <c r="K1800" i="5"/>
  <c r="N1800" i="5"/>
  <c r="L1800" i="5"/>
  <c r="M1592" i="5"/>
  <c r="Q1592" i="5"/>
  <c r="N1592" i="5"/>
  <c r="L1592" i="5"/>
  <c r="P1592" i="5"/>
  <c r="O1592" i="5"/>
  <c r="M560" i="5"/>
  <c r="Q560" i="5"/>
  <c r="N560" i="5"/>
  <c r="M311" i="5"/>
  <c r="M231" i="5"/>
  <c r="M191" i="5"/>
  <c r="N151" i="5"/>
  <c r="K135" i="5"/>
  <c r="N135" i="5"/>
  <c r="O127" i="5"/>
  <c r="K103" i="5"/>
  <c r="Q2932" i="5"/>
  <c r="K2672" i="5"/>
  <c r="K2616" i="5"/>
  <c r="N2552" i="5"/>
  <c r="N2544" i="5"/>
  <c r="P2520" i="5"/>
  <c r="Q2480" i="5"/>
  <c r="Q2448" i="5"/>
  <c r="O2296" i="5"/>
  <c r="P2184" i="5"/>
  <c r="M2080" i="5"/>
  <c r="N1904" i="5"/>
  <c r="L1904" i="5"/>
  <c r="M1736" i="5"/>
  <c r="P1736" i="5"/>
  <c r="N1688" i="5"/>
  <c r="K1688" i="5"/>
  <c r="O1688" i="5"/>
  <c r="N1560" i="5"/>
  <c r="K1560" i="5"/>
  <c r="O1560" i="5"/>
  <c r="M1560" i="5"/>
  <c r="L1560" i="5"/>
  <c r="O1376" i="5"/>
  <c r="N1376" i="5"/>
  <c r="M1376" i="5"/>
  <c r="P1376" i="5"/>
  <c r="L1376" i="5"/>
  <c r="O832" i="5"/>
  <c r="M832" i="5"/>
  <c r="N832" i="5"/>
  <c r="Q832" i="5"/>
  <c r="O760" i="5"/>
  <c r="M752" i="5"/>
  <c r="K752" i="5"/>
  <c r="M536" i="5"/>
  <c r="K536" i="5"/>
  <c r="O536" i="5"/>
  <c r="N536" i="5"/>
  <c r="L536" i="5"/>
  <c r="Q448" i="5"/>
  <c r="M448" i="5"/>
  <c r="K448" i="5"/>
  <c r="N448" i="5"/>
  <c r="L448" i="5"/>
  <c r="P448" i="5"/>
  <c r="M88" i="5"/>
  <c r="Q88" i="5"/>
  <c r="O88" i="5"/>
  <c r="N625" i="5"/>
  <c r="Q625" i="5"/>
  <c r="M625" i="5"/>
  <c r="L625" i="5"/>
  <c r="K625" i="5"/>
  <c r="P625" i="5"/>
  <c r="K2713" i="5"/>
  <c r="O2713" i="5"/>
  <c r="N2488" i="5"/>
  <c r="M2480" i="5"/>
  <c r="M2448" i="5"/>
  <c r="N2096" i="5"/>
  <c r="L2096" i="5"/>
  <c r="Q2096" i="5"/>
  <c r="O1944" i="5"/>
  <c r="M1760" i="5"/>
  <c r="L1760" i="5"/>
  <c r="M1672" i="5"/>
  <c r="L1672" i="5"/>
  <c r="K1672" i="5"/>
  <c r="O1672" i="5"/>
  <c r="L1528" i="5"/>
  <c r="N1528" i="5"/>
  <c r="K1528" i="5"/>
  <c r="O1528" i="5"/>
  <c r="O1280" i="5"/>
  <c r="N1280" i="5"/>
  <c r="M1280" i="5"/>
  <c r="Q1280" i="5"/>
  <c r="K1280" i="5"/>
  <c r="O1176" i="5"/>
  <c r="M1176" i="5"/>
  <c r="P1176" i="5"/>
  <c r="N1168" i="5"/>
  <c r="L1168" i="5"/>
  <c r="O1048" i="5"/>
  <c r="N1048" i="5"/>
  <c r="K1048" i="5"/>
  <c r="Q1048" i="5"/>
  <c r="P1048" i="5"/>
  <c r="O984" i="5"/>
  <c r="N984" i="5"/>
  <c r="L984" i="5"/>
  <c r="K984" i="5"/>
  <c r="M984" i="5"/>
  <c r="Q984" i="5"/>
  <c r="M880" i="5"/>
  <c r="K880" i="5"/>
  <c r="N872" i="5"/>
  <c r="N848" i="5"/>
  <c r="P760" i="5"/>
  <c r="M592" i="5"/>
  <c r="Q592" i="5"/>
  <c r="P592" i="5"/>
  <c r="L592" i="5"/>
  <c r="O592" i="5"/>
  <c r="K344" i="5"/>
  <c r="L344" i="5"/>
  <c r="P344" i="5"/>
  <c r="K104" i="5"/>
  <c r="N104" i="5"/>
  <c r="O2745" i="5"/>
  <c r="L2745" i="5"/>
  <c r="P2745" i="5"/>
  <c r="L1857" i="5"/>
  <c r="P1857" i="5"/>
  <c r="Q1857" i="5"/>
  <c r="M1857" i="5"/>
  <c r="P303" i="5"/>
  <c r="P255" i="5"/>
  <c r="P223" i="5"/>
  <c r="L135" i="5"/>
  <c r="P135" i="5"/>
  <c r="O47" i="5"/>
  <c r="N2864" i="5"/>
  <c r="M2840" i="5"/>
  <c r="M2768" i="5"/>
  <c r="Q2768" i="5"/>
  <c r="K2648" i="5"/>
  <c r="M2560" i="5"/>
  <c r="N2512" i="5"/>
  <c r="K2464" i="5"/>
  <c r="N2168" i="5"/>
  <c r="L2168" i="5"/>
  <c r="P2104" i="5"/>
  <c r="N2104" i="5"/>
  <c r="L2104" i="5"/>
  <c r="K2072" i="5"/>
  <c r="O2072" i="5"/>
  <c r="N2064" i="5"/>
  <c r="Q2064" i="5"/>
  <c r="L2064" i="5"/>
  <c r="K2064" i="5"/>
  <c r="K1944" i="5"/>
  <c r="Q1920" i="5"/>
  <c r="K1920" i="5"/>
  <c r="M1920" i="5"/>
  <c r="M1904" i="5"/>
  <c r="P1832" i="5"/>
  <c r="K1832" i="5"/>
  <c r="N1832" i="5"/>
  <c r="M1832" i="5"/>
  <c r="Q1832" i="5"/>
  <c r="Q1688" i="5"/>
  <c r="P1672" i="5"/>
  <c r="Q1560" i="5"/>
  <c r="K1536" i="5"/>
  <c r="P1536" i="5"/>
  <c r="P1528" i="5"/>
  <c r="L1488" i="5"/>
  <c r="P1488" i="5"/>
  <c r="L1280" i="5"/>
  <c r="L1176" i="5"/>
  <c r="L1048" i="5"/>
  <c r="M840" i="5"/>
  <c r="K840" i="5"/>
  <c r="L840" i="5"/>
  <c r="K624" i="5"/>
  <c r="N544" i="5"/>
  <c r="K544" i="5"/>
  <c r="P544" i="5"/>
  <c r="Q536" i="5"/>
  <c r="N264" i="5"/>
  <c r="O264" i="5"/>
  <c r="N160" i="5"/>
  <c r="M160" i="5"/>
  <c r="O104" i="5"/>
  <c r="Q80" i="5"/>
  <c r="K72" i="5"/>
  <c r="M72" i="5"/>
  <c r="Q72" i="5"/>
  <c r="O72" i="5"/>
  <c r="L2273" i="5"/>
  <c r="O2273" i="5"/>
  <c r="K2273" i="5"/>
  <c r="P2273" i="5"/>
  <c r="L255" i="5"/>
  <c r="O183" i="5"/>
  <c r="Q183" i="5"/>
  <c r="N2932" i="5"/>
  <c r="Q2808" i="5"/>
  <c r="K2704" i="5"/>
  <c r="K2680" i="5"/>
  <c r="N2496" i="5"/>
  <c r="K2488" i="5"/>
  <c r="K2480" i="5"/>
  <c r="N2480" i="5"/>
  <c r="K2448" i="5"/>
  <c r="N2448" i="5"/>
  <c r="O2440" i="5"/>
  <c r="M2440" i="5"/>
  <c r="Q2440" i="5"/>
  <c r="P2296" i="5"/>
  <c r="L2072" i="5"/>
  <c r="L1944" i="5"/>
  <c r="P1944" i="5"/>
  <c r="M1784" i="5"/>
  <c r="N1784" i="5"/>
  <c r="M1688" i="5"/>
  <c r="M1616" i="5"/>
  <c r="Q1616" i="5"/>
  <c r="L1616" i="5"/>
  <c r="P1616" i="5"/>
  <c r="O1328" i="5"/>
  <c r="N1328" i="5"/>
  <c r="O1216" i="5"/>
  <c r="N1216" i="5"/>
  <c r="M1216" i="5"/>
  <c r="L1216" i="5"/>
  <c r="Q1216" i="5"/>
  <c r="Q1176" i="5"/>
  <c r="O1120" i="5"/>
  <c r="N1120" i="5"/>
  <c r="N1104" i="5"/>
  <c r="O1104" i="5"/>
  <c r="K1104" i="5"/>
  <c r="O864" i="5"/>
  <c r="P864" i="5"/>
  <c r="L864" i="5"/>
  <c r="Q792" i="5"/>
  <c r="P792" i="5"/>
  <c r="L792" i="5"/>
  <c r="O792" i="5"/>
  <c r="M792" i="5"/>
  <c r="M720" i="5"/>
  <c r="O720" i="5"/>
  <c r="L720" i="5"/>
  <c r="N616" i="5"/>
  <c r="N520" i="5"/>
  <c r="Q520" i="5"/>
  <c r="N280" i="5"/>
  <c r="Q280" i="5"/>
  <c r="N88" i="5"/>
  <c r="P88" i="5"/>
  <c r="P2497" i="5"/>
  <c r="O2497" i="5"/>
  <c r="O2425" i="5"/>
  <c r="K2425" i="5"/>
  <c r="N2425" i="5"/>
  <c r="L311" i="5"/>
  <c r="P311" i="5"/>
  <c r="L231" i="5"/>
  <c r="P231" i="5"/>
  <c r="L191" i="5"/>
  <c r="P191" i="5"/>
  <c r="L183" i="5"/>
  <c r="P183" i="5"/>
  <c r="O95" i="5"/>
  <c r="L31" i="5"/>
  <c r="N2840" i="5"/>
  <c r="K2840" i="5"/>
  <c r="L2544" i="5"/>
  <c r="P2304" i="5"/>
  <c r="L2304" i="5"/>
  <c r="M2296" i="5"/>
  <c r="Q2104" i="5"/>
  <c r="M2096" i="5"/>
  <c r="K2080" i="5"/>
  <c r="Q2040" i="5"/>
  <c r="M2040" i="5"/>
  <c r="N2040" i="5"/>
  <c r="K2040" i="5"/>
  <c r="P2040" i="5"/>
  <c r="N1760" i="5"/>
  <c r="Q1672" i="5"/>
  <c r="Q1528" i="5"/>
  <c r="M1528" i="5"/>
  <c r="O1264" i="5"/>
  <c r="N1264" i="5"/>
  <c r="Q1088" i="5"/>
  <c r="O1088" i="5"/>
  <c r="K1088" i="5"/>
  <c r="N1088" i="5"/>
  <c r="N1072" i="5"/>
  <c r="Q1072" i="5"/>
  <c r="K1072" i="5"/>
  <c r="Q664" i="5"/>
  <c r="P664" i="5"/>
  <c r="L664" i="5"/>
  <c r="P520" i="5"/>
  <c r="L520" i="5"/>
  <c r="Q344" i="5"/>
  <c r="Q320" i="5"/>
  <c r="M320" i="5"/>
  <c r="P280" i="5"/>
  <c r="L280" i="5"/>
  <c r="N256" i="5"/>
  <c r="O256" i="5"/>
  <c r="P256" i="5"/>
  <c r="K256" i="5"/>
  <c r="K192" i="5"/>
  <c r="O192" i="5"/>
  <c r="N192" i="5"/>
  <c r="O1322" i="5"/>
  <c r="P1322" i="5"/>
  <c r="L1322" i="5"/>
  <c r="N1322" i="5"/>
  <c r="K1322" i="5"/>
  <c r="M1322" i="5"/>
  <c r="Q1322" i="5"/>
  <c r="N2144" i="5"/>
  <c r="Q2144" i="5"/>
  <c r="K2144" i="5"/>
  <c r="M2144" i="5"/>
  <c r="N1896" i="5"/>
  <c r="L1896" i="5"/>
  <c r="P1896" i="5"/>
  <c r="L1768" i="5"/>
  <c r="K1768" i="5"/>
  <c r="M1640" i="5"/>
  <c r="P1640" i="5"/>
  <c r="N1640" i="5"/>
  <c r="M1544" i="5"/>
  <c r="K1544" i="5"/>
  <c r="O1544" i="5"/>
  <c r="Q1544" i="5"/>
  <c r="L1544" i="5"/>
  <c r="P1544" i="5"/>
  <c r="Q1520" i="5"/>
  <c r="L1520" i="5"/>
  <c r="P1520" i="5"/>
  <c r="L1496" i="5"/>
  <c r="K1408" i="5"/>
  <c r="L1408" i="5"/>
  <c r="Q1408" i="5"/>
  <c r="N1408" i="5"/>
  <c r="P1408" i="5"/>
  <c r="O1032" i="5"/>
  <c r="N1032" i="5"/>
  <c r="M848" i="5"/>
  <c r="K848" i="5"/>
  <c r="P848" i="5"/>
  <c r="L848" i="5"/>
  <c r="M400" i="5"/>
  <c r="Q400" i="5"/>
  <c r="N400" i="5"/>
  <c r="O80" i="5"/>
  <c r="N80" i="5"/>
  <c r="L2601" i="5"/>
  <c r="P2601" i="5"/>
  <c r="N2601" i="5"/>
  <c r="M2601" i="5"/>
  <c r="Q2601" i="5"/>
  <c r="N2809" i="5"/>
  <c r="L2801" i="5"/>
  <c r="M2801" i="5"/>
  <c r="Q2801" i="5"/>
  <c r="P2801" i="5"/>
  <c r="O2513" i="5"/>
  <c r="O2481" i="5"/>
  <c r="K2297" i="5"/>
  <c r="N2297" i="5"/>
  <c r="Q2161" i="5"/>
  <c r="P2161" i="5"/>
  <c r="L1953" i="5"/>
  <c r="O1953" i="5"/>
  <c r="N1953" i="5"/>
  <c r="K1953" i="5"/>
  <c r="M1953" i="5"/>
  <c r="O793" i="5"/>
  <c r="P793" i="5"/>
  <c r="L793" i="5"/>
  <c r="O2754" i="5"/>
  <c r="L2754" i="5"/>
  <c r="O2264" i="5"/>
  <c r="K2264" i="5"/>
  <c r="N2248" i="5"/>
  <c r="P2248" i="5"/>
  <c r="N2160" i="5"/>
  <c r="M2160" i="5"/>
  <c r="Q1984" i="5"/>
  <c r="O1856" i="5"/>
  <c r="P1856" i="5"/>
  <c r="M1816" i="5"/>
  <c r="Q1816" i="5"/>
  <c r="L1816" i="5"/>
  <c r="M1504" i="5"/>
  <c r="N1464" i="5"/>
  <c r="N1368" i="5"/>
  <c r="L1368" i="5"/>
  <c r="P1272" i="5"/>
  <c r="Q1144" i="5"/>
  <c r="P1024" i="5"/>
  <c r="M1024" i="5"/>
  <c r="Q1016" i="5"/>
  <c r="Q936" i="5"/>
  <c r="N936" i="5"/>
  <c r="M552" i="5"/>
  <c r="Q528" i="5"/>
  <c r="N488" i="5"/>
  <c r="M488" i="5"/>
  <c r="Q440" i="5"/>
  <c r="N432" i="5"/>
  <c r="M208" i="5"/>
  <c r="K200" i="5"/>
  <c r="M200" i="5"/>
  <c r="L2073" i="5"/>
  <c r="P2073" i="5"/>
  <c r="M2073" i="5"/>
  <c r="Q2073" i="5"/>
  <c r="L1617" i="5"/>
  <c r="O1617" i="5"/>
  <c r="O1417" i="5"/>
  <c r="K1417" i="5"/>
  <c r="L1417" i="5"/>
  <c r="L1241" i="5"/>
  <c r="P1241" i="5"/>
  <c r="Q1241" i="5"/>
  <c r="L905" i="5"/>
  <c r="P905" i="5"/>
  <c r="N905" i="5"/>
  <c r="M905" i="5"/>
  <c r="Q905" i="5"/>
  <c r="N1994" i="5"/>
  <c r="K1994" i="5"/>
  <c r="Q1994" i="5"/>
  <c r="P1994" i="5"/>
  <c r="M1994" i="5"/>
  <c r="L1994" i="5"/>
  <c r="M1882" i="5"/>
  <c r="Q1882" i="5"/>
  <c r="P1882" i="5"/>
  <c r="O1146" i="5"/>
  <c r="P1146" i="5"/>
  <c r="L1146" i="5"/>
  <c r="M1146" i="5"/>
  <c r="K1146" i="5"/>
  <c r="N1146" i="5"/>
  <c r="Q1146" i="5"/>
  <c r="O2841" i="5"/>
  <c r="M2841" i="5"/>
  <c r="Q2841" i="5"/>
  <c r="L2841" i="5"/>
  <c r="L2609" i="5"/>
  <c r="N2609" i="5"/>
  <c r="K2609" i="5"/>
  <c r="O2609" i="5"/>
  <c r="M2609" i="5"/>
  <c r="O2121" i="5"/>
  <c r="K2121" i="5"/>
  <c r="L1825" i="5"/>
  <c r="Q1825" i="5"/>
  <c r="M1825" i="5"/>
  <c r="P1825" i="5"/>
  <c r="K1769" i="5"/>
  <c r="L1769" i="5"/>
  <c r="O1769" i="5"/>
  <c r="M1769" i="5"/>
  <c r="N1769" i="5"/>
  <c r="K969" i="5"/>
  <c r="O969" i="5"/>
  <c r="M969" i="5"/>
  <c r="Q969" i="5"/>
  <c r="L969" i="5"/>
  <c r="P969" i="5"/>
  <c r="N969" i="5"/>
  <c r="L841" i="5"/>
  <c r="Q841" i="5"/>
  <c r="N841" i="5"/>
  <c r="M841" i="5"/>
  <c r="P841" i="5"/>
  <c r="L809" i="5"/>
  <c r="M809" i="5"/>
  <c r="P809" i="5"/>
  <c r="Q809" i="5"/>
  <c r="L2226" i="5"/>
  <c r="P2226" i="5"/>
  <c r="N2226" i="5"/>
  <c r="O2226" i="5"/>
  <c r="K2226" i="5"/>
  <c r="P1018" i="5"/>
  <c r="Q1018" i="5"/>
  <c r="M1018" i="5"/>
  <c r="L1018" i="5"/>
  <c r="K1018" i="5"/>
  <c r="N1018" i="5"/>
  <c r="P2841" i="5"/>
  <c r="O2793" i="5"/>
  <c r="L2793" i="5"/>
  <c r="P2793" i="5"/>
  <c r="Q2793" i="5"/>
  <c r="N2721" i="5"/>
  <c r="Q2721" i="5"/>
  <c r="L2721" i="5"/>
  <c r="P2721" i="5"/>
  <c r="P2609" i="5"/>
  <c r="P2417" i="5"/>
  <c r="Q2417" i="5"/>
  <c r="O2417" i="5"/>
  <c r="L2417" i="5"/>
  <c r="K2417" i="5"/>
  <c r="N2417" i="5"/>
  <c r="L1945" i="5"/>
  <c r="P1945" i="5"/>
  <c r="M1945" i="5"/>
  <c r="Q1945" i="5"/>
  <c r="N1097" i="5"/>
  <c r="M1097" i="5"/>
  <c r="L1097" i="5"/>
  <c r="K1097" i="5"/>
  <c r="O1097" i="5"/>
  <c r="Q2897" i="5"/>
  <c r="M2897" i="5"/>
  <c r="L2897" i="5"/>
  <c r="P2897" i="5"/>
  <c r="K2897" i="5"/>
  <c r="N2897" i="5"/>
  <c r="O1632" i="5"/>
  <c r="N1632" i="5"/>
  <c r="P1256" i="5"/>
  <c r="M1256" i="5"/>
  <c r="O768" i="5"/>
  <c r="M768" i="5"/>
  <c r="P768" i="5"/>
  <c r="P696" i="5"/>
  <c r="O672" i="5"/>
  <c r="N672" i="5"/>
  <c r="K672" i="5"/>
  <c r="P672" i="5"/>
  <c r="O576" i="5"/>
  <c r="Q576" i="5"/>
  <c r="P568" i="5"/>
  <c r="O2809" i="5"/>
  <c r="M2809" i="5"/>
  <c r="Q2809" i="5"/>
  <c r="L2809" i="5"/>
  <c r="N2657" i="5"/>
  <c r="Q2657" i="5"/>
  <c r="P2513" i="5"/>
  <c r="K2513" i="5"/>
  <c r="N2513" i="5"/>
  <c r="M2513" i="5"/>
  <c r="Q2513" i="5"/>
  <c r="P2481" i="5"/>
  <c r="K2481" i="5"/>
  <c r="N2481" i="5"/>
  <c r="M2481" i="5"/>
  <c r="Q2481" i="5"/>
  <c r="O1993" i="5"/>
  <c r="K1993" i="5"/>
  <c r="L1705" i="5"/>
  <c r="O1705" i="5"/>
  <c r="L2570" i="5"/>
  <c r="P2570" i="5"/>
  <c r="M2570" i="5"/>
  <c r="Q2570" i="5"/>
  <c r="K2370" i="5"/>
  <c r="O2370" i="5"/>
  <c r="N2370" i="5"/>
  <c r="P2370" i="5"/>
  <c r="L2370" i="5"/>
  <c r="M1410" i="5"/>
  <c r="K1410" i="5"/>
  <c r="O1410" i="5"/>
  <c r="N1410" i="5"/>
  <c r="L1410" i="5"/>
  <c r="P1410" i="5"/>
  <c r="Q1410" i="5"/>
  <c r="P2088" i="5"/>
  <c r="P1840" i="5"/>
  <c r="M1704" i="5"/>
  <c r="P1704" i="5"/>
  <c r="N1664" i="5"/>
  <c r="Q1464" i="5"/>
  <c r="P1040" i="5"/>
  <c r="O824" i="5"/>
  <c r="M824" i="5"/>
  <c r="Q768" i="5"/>
  <c r="Q704" i="5"/>
  <c r="N512" i="5"/>
  <c r="M512" i="5"/>
  <c r="M496" i="5"/>
  <c r="L480" i="5"/>
  <c r="P480" i="5"/>
  <c r="N384" i="5"/>
  <c r="L384" i="5"/>
  <c r="P384" i="5"/>
  <c r="K328" i="5"/>
  <c r="O328" i="5"/>
  <c r="L2833" i="5"/>
  <c r="M2833" i="5"/>
  <c r="Q2833" i="5"/>
  <c r="P2833" i="5"/>
  <c r="O2329" i="5"/>
  <c r="N2329" i="5"/>
  <c r="K2329" i="5"/>
  <c r="P2289" i="5"/>
  <c r="K2289" i="5"/>
  <c r="N2289" i="5"/>
  <c r="M2289" i="5"/>
  <c r="Q2289" i="5"/>
  <c r="L2081" i="5"/>
  <c r="O2081" i="5"/>
  <c r="N2081" i="5"/>
  <c r="K2081" i="5"/>
  <c r="M2081" i="5"/>
  <c r="O2498" i="5"/>
  <c r="K2498" i="5"/>
  <c r="P2498" i="5"/>
  <c r="L2498" i="5"/>
  <c r="O2146" i="5"/>
  <c r="L2146" i="5"/>
  <c r="M2146" i="5"/>
  <c r="P2146" i="5"/>
  <c r="Q2146" i="5"/>
  <c r="N2146" i="5"/>
  <c r="K2146" i="5"/>
  <c r="I50" i="9"/>
  <c r="M2901" i="5"/>
  <c r="M2896" i="5"/>
  <c r="K2777" i="5"/>
  <c r="N2777" i="5"/>
  <c r="Q2705" i="5"/>
  <c r="O2673" i="5"/>
  <c r="K2673" i="5"/>
  <c r="N2665" i="5"/>
  <c r="M2641" i="5"/>
  <c r="M2409" i="5"/>
  <c r="N2321" i="5"/>
  <c r="K2049" i="5"/>
  <c r="N2049" i="5"/>
  <c r="K1921" i="5"/>
  <c r="N1921" i="5"/>
  <c r="Q1889" i="5"/>
  <c r="N1801" i="5"/>
  <c r="K1801" i="5"/>
  <c r="Q1793" i="5"/>
  <c r="M1729" i="5"/>
  <c r="L1625" i="5"/>
  <c r="Q1625" i="5"/>
  <c r="K1545" i="5"/>
  <c r="N1545" i="5"/>
  <c r="O1505" i="5"/>
  <c r="N1505" i="5"/>
  <c r="K1505" i="5"/>
  <c r="P1505" i="5"/>
  <c r="M929" i="5"/>
  <c r="Q929" i="5"/>
  <c r="O417" i="5"/>
  <c r="M417" i="5"/>
  <c r="Q417" i="5"/>
  <c r="K417" i="5"/>
  <c r="N417" i="5"/>
  <c r="N161" i="5"/>
  <c r="L2034" i="5"/>
  <c r="N2034" i="5"/>
  <c r="K2034" i="5"/>
  <c r="O2034" i="5"/>
  <c r="P2034" i="5"/>
  <c r="L1722" i="5"/>
  <c r="M1722" i="5"/>
  <c r="Q1722" i="5"/>
  <c r="P1722" i="5"/>
  <c r="O1154" i="5"/>
  <c r="Q1154" i="5"/>
  <c r="K1154" i="5"/>
  <c r="M1154" i="5"/>
  <c r="N1154" i="5"/>
  <c r="L1154" i="5"/>
  <c r="M2761" i="5"/>
  <c r="M2633" i="5"/>
  <c r="Q2505" i="5"/>
  <c r="Q2473" i="5"/>
  <c r="K2401" i="5"/>
  <c r="P2377" i="5"/>
  <c r="L2345" i="5"/>
  <c r="P2345" i="5"/>
  <c r="K2321" i="5"/>
  <c r="N2313" i="5"/>
  <c r="Q2281" i="5"/>
  <c r="K2241" i="5"/>
  <c r="N2241" i="5"/>
  <c r="L2185" i="5"/>
  <c r="O2049" i="5"/>
  <c r="O1921" i="5"/>
  <c r="Q1881" i="5"/>
  <c r="M1881" i="5"/>
  <c r="O1801" i="5"/>
  <c r="O1793" i="5"/>
  <c r="K1761" i="5"/>
  <c r="M1761" i="5"/>
  <c r="K1697" i="5"/>
  <c r="N1697" i="5"/>
  <c r="K1665" i="5"/>
  <c r="N1665" i="5"/>
  <c r="O1633" i="5"/>
  <c r="P1633" i="5"/>
  <c r="L1593" i="5"/>
  <c r="P1593" i="5"/>
  <c r="Q1593" i="5"/>
  <c r="O1553" i="5"/>
  <c r="O1513" i="5"/>
  <c r="L1505" i="5"/>
  <c r="L1377" i="5"/>
  <c r="M1377" i="5"/>
  <c r="Q1377" i="5"/>
  <c r="K1329" i="5"/>
  <c r="O1329" i="5"/>
  <c r="Q1321" i="5"/>
  <c r="K1289" i="5"/>
  <c r="O1289" i="5"/>
  <c r="M1289" i="5"/>
  <c r="L1289" i="5"/>
  <c r="P1289" i="5"/>
  <c r="N1289" i="5"/>
  <c r="L1249" i="5"/>
  <c r="M1249" i="5"/>
  <c r="Q1249" i="5"/>
  <c r="Q1225" i="5"/>
  <c r="L1089" i="5"/>
  <c r="N1089" i="5"/>
  <c r="M1089" i="5"/>
  <c r="Q1089" i="5"/>
  <c r="K977" i="5"/>
  <c r="O977" i="5"/>
  <c r="L913" i="5"/>
  <c r="K913" i="5"/>
  <c r="O913" i="5"/>
  <c r="Q913" i="5"/>
  <c r="P913" i="5"/>
  <c r="L649" i="5"/>
  <c r="Q649" i="5"/>
  <c r="P649" i="5"/>
  <c r="N649" i="5"/>
  <c r="L417" i="5"/>
  <c r="L2530" i="5"/>
  <c r="P2530" i="5"/>
  <c r="K2530" i="5"/>
  <c r="O2530" i="5"/>
  <c r="L2258" i="5"/>
  <c r="O2258" i="5"/>
  <c r="K2258" i="5"/>
  <c r="N2258" i="5"/>
  <c r="P2258" i="5"/>
  <c r="L1058" i="5"/>
  <c r="Q1058" i="5"/>
  <c r="P1058" i="5"/>
  <c r="K1058" i="5"/>
  <c r="M1058" i="5"/>
  <c r="I24" i="9"/>
  <c r="K2992" i="5"/>
  <c r="K2901" i="5"/>
  <c r="N2901" i="5"/>
  <c r="N2896" i="5"/>
  <c r="M2705" i="5"/>
  <c r="M2505" i="5"/>
  <c r="M2473" i="5"/>
  <c r="O2401" i="5"/>
  <c r="M2281" i="5"/>
  <c r="O2241" i="5"/>
  <c r="N1897" i="5"/>
  <c r="M1889" i="5"/>
  <c r="P1689" i="5"/>
  <c r="P1657" i="5"/>
  <c r="N1449" i="5"/>
  <c r="N1257" i="5"/>
  <c r="Q1257" i="5"/>
  <c r="K1257" i="5"/>
  <c r="L961" i="5"/>
  <c r="M961" i="5"/>
  <c r="Q961" i="5"/>
  <c r="Q849" i="5"/>
  <c r="M849" i="5"/>
  <c r="K849" i="5"/>
  <c r="N849" i="5"/>
  <c r="L833" i="5"/>
  <c r="P833" i="5"/>
  <c r="L745" i="5"/>
  <c r="M745" i="5"/>
  <c r="Q745" i="5"/>
  <c r="P745" i="5"/>
  <c r="K2794" i="5"/>
  <c r="P2794" i="5"/>
  <c r="L2794" i="5"/>
  <c r="N2794" i="5"/>
  <c r="M2794" i="5"/>
  <c r="O2394" i="5"/>
  <c r="L2394" i="5"/>
  <c r="P2394" i="5"/>
  <c r="N2394" i="5"/>
  <c r="K2394" i="5"/>
  <c r="M2394" i="5"/>
  <c r="Q2394" i="5"/>
  <c r="L2162" i="5"/>
  <c r="N2162" i="5"/>
  <c r="P2162" i="5"/>
  <c r="K2162" i="5"/>
  <c r="K1642" i="5"/>
  <c r="N1642" i="5"/>
  <c r="N1578" i="5"/>
  <c r="K1578" i="5"/>
  <c r="P1578" i="5"/>
  <c r="N1442" i="5"/>
  <c r="K1442" i="5"/>
  <c r="O1442" i="5"/>
  <c r="M1442" i="5"/>
  <c r="Q1442" i="5"/>
  <c r="L1442" i="5"/>
  <c r="P1442" i="5"/>
  <c r="K3021" i="5"/>
  <c r="N3021" i="5"/>
  <c r="I28" i="9"/>
  <c r="K1385" i="5"/>
  <c r="O1385" i="5"/>
  <c r="M1385" i="5"/>
  <c r="Q1385" i="5"/>
  <c r="L1313" i="5"/>
  <c r="P1313" i="5"/>
  <c r="N1313" i="5"/>
  <c r="L1217" i="5"/>
  <c r="P1217" i="5"/>
  <c r="N1217" i="5"/>
  <c r="K113" i="5"/>
  <c r="O113" i="5"/>
  <c r="L2666" i="5"/>
  <c r="M2666" i="5"/>
  <c r="Q2666" i="5"/>
  <c r="Q2642" i="5"/>
  <c r="M2642" i="5"/>
  <c r="P2642" i="5"/>
  <c r="L2642" i="5"/>
  <c r="L2290" i="5"/>
  <c r="P2290" i="5"/>
  <c r="M2290" i="5"/>
  <c r="Q2290" i="5"/>
  <c r="L1658" i="5"/>
  <c r="P1658" i="5"/>
  <c r="M1658" i="5"/>
  <c r="Q1658" i="5"/>
  <c r="L1594" i="5"/>
  <c r="P1594" i="5"/>
  <c r="M1594" i="5"/>
  <c r="Q1594" i="5"/>
  <c r="O1078" i="5"/>
  <c r="K1078" i="5"/>
  <c r="N1078" i="5"/>
  <c r="M1078" i="5"/>
  <c r="Q1078" i="5"/>
  <c r="L2992" i="5"/>
  <c r="P2785" i="5"/>
  <c r="O2705" i="5"/>
  <c r="O2649" i="5"/>
  <c r="N2505" i="5"/>
  <c r="N2473" i="5"/>
  <c r="L2313" i="5"/>
  <c r="P2313" i="5"/>
  <c r="N2281" i="5"/>
  <c r="P2233" i="5"/>
  <c r="P2065" i="5"/>
  <c r="L2065" i="5"/>
  <c r="P1937" i="5"/>
  <c r="L1937" i="5"/>
  <c r="K1889" i="5"/>
  <c r="O1761" i="5"/>
  <c r="L1697" i="5"/>
  <c r="P1697" i="5"/>
  <c r="Q1689" i="5"/>
  <c r="K1673" i="5"/>
  <c r="L1665" i="5"/>
  <c r="P1665" i="5"/>
  <c r="O1537" i="5"/>
  <c r="N1537" i="5"/>
  <c r="K1537" i="5"/>
  <c r="P1537" i="5"/>
  <c r="L1513" i="5"/>
  <c r="L1385" i="5"/>
  <c r="O1265" i="5"/>
  <c r="P1265" i="5"/>
  <c r="O1137" i="5"/>
  <c r="P1137" i="5"/>
  <c r="L1137" i="5"/>
  <c r="N937" i="5"/>
  <c r="K937" i="5"/>
  <c r="M937" i="5"/>
  <c r="P937" i="5"/>
  <c r="O937" i="5"/>
  <c r="L937" i="5"/>
  <c r="Q937" i="5"/>
  <c r="O889" i="5"/>
  <c r="K889" i="5"/>
  <c r="O857" i="5"/>
  <c r="K857" i="5"/>
  <c r="L585" i="5"/>
  <c r="P585" i="5"/>
  <c r="N585" i="5"/>
  <c r="Q585" i="5"/>
  <c r="P321" i="5"/>
  <c r="M321" i="5"/>
  <c r="Q321" i="5"/>
  <c r="K321" i="5"/>
  <c r="N321" i="5"/>
  <c r="O161" i="5"/>
  <c r="M161" i="5"/>
  <c r="Q161" i="5"/>
  <c r="P161" i="5"/>
  <c r="L161" i="5"/>
  <c r="O2956" i="5"/>
  <c r="K2956" i="5"/>
  <c r="O2818" i="5"/>
  <c r="L2818" i="5"/>
  <c r="Q2738" i="5"/>
  <c r="N2738" i="5"/>
  <c r="K2738" i="5"/>
  <c r="M2738" i="5"/>
  <c r="P2738" i="5"/>
  <c r="L2698" i="5"/>
  <c r="M2698" i="5"/>
  <c r="Q2698" i="5"/>
  <c r="O2474" i="5"/>
  <c r="L2474" i="5"/>
  <c r="Q2474" i="5"/>
  <c r="Q2442" i="5"/>
  <c r="O2442" i="5"/>
  <c r="L2410" i="5"/>
  <c r="O2410" i="5"/>
  <c r="O2362" i="5"/>
  <c r="Q2362" i="5"/>
  <c r="N2362" i="5"/>
  <c r="K2362" i="5"/>
  <c r="M2362" i="5"/>
  <c r="O2210" i="5"/>
  <c r="P2210" i="5"/>
  <c r="L2210" i="5"/>
  <c r="N2210" i="5"/>
  <c r="K2210" i="5"/>
  <c r="M2210" i="5"/>
  <c r="L2194" i="5"/>
  <c r="P2194" i="5"/>
  <c r="L1938" i="5"/>
  <c r="O1938" i="5"/>
  <c r="K1938" i="5"/>
  <c r="P1938" i="5"/>
  <c r="O1786" i="5"/>
  <c r="L1786" i="5"/>
  <c r="P1786" i="5"/>
  <c r="K1786" i="5"/>
  <c r="O1386" i="5"/>
  <c r="M1386" i="5"/>
  <c r="P1386" i="5"/>
  <c r="L1386" i="5"/>
  <c r="K1386" i="5"/>
  <c r="N1386" i="5"/>
  <c r="O1234" i="5"/>
  <c r="N1234" i="5"/>
  <c r="L1202" i="5"/>
  <c r="L1078" i="5"/>
  <c r="K2457" i="5"/>
  <c r="Q2313" i="5"/>
  <c r="P2265" i="5"/>
  <c r="Q2233" i="5"/>
  <c r="M2233" i="5"/>
  <c r="Q1801" i="5"/>
  <c r="K1793" i="5"/>
  <c r="M1793" i="5"/>
  <c r="Q1697" i="5"/>
  <c r="M1689" i="5"/>
  <c r="Q1665" i="5"/>
  <c r="O1393" i="5"/>
  <c r="P1393" i="5"/>
  <c r="L1393" i="5"/>
  <c r="L1321" i="5"/>
  <c r="K1321" i="5"/>
  <c r="O1321" i="5"/>
  <c r="N1321" i="5"/>
  <c r="Q1313" i="5"/>
  <c r="M1313" i="5"/>
  <c r="L1281" i="5"/>
  <c r="M1281" i="5"/>
  <c r="Q1281" i="5"/>
  <c r="L1225" i="5"/>
  <c r="K1225" i="5"/>
  <c r="O1225" i="5"/>
  <c r="N1225" i="5"/>
  <c r="Q1217" i="5"/>
  <c r="M1217" i="5"/>
  <c r="L1153" i="5"/>
  <c r="P1153" i="5"/>
  <c r="M1153" i="5"/>
  <c r="Q1153" i="5"/>
  <c r="L985" i="5"/>
  <c r="P985" i="5"/>
  <c r="Q985" i="5"/>
  <c r="Q1698" i="5"/>
  <c r="M1698" i="5"/>
  <c r="L1698" i="5"/>
  <c r="P1698" i="5"/>
  <c r="K1698" i="5"/>
  <c r="N1698" i="5"/>
  <c r="O978" i="5"/>
  <c r="K978" i="5"/>
  <c r="M978" i="5"/>
  <c r="N978" i="5"/>
  <c r="Q978" i="5"/>
  <c r="L978" i="5"/>
  <c r="L1185" i="5"/>
  <c r="N1185" i="5"/>
  <c r="O761" i="5"/>
  <c r="L761" i="5"/>
  <c r="M593" i="5"/>
  <c r="O369" i="5"/>
  <c r="K369" i="5"/>
  <c r="O337" i="5"/>
  <c r="M337" i="5"/>
  <c r="Q337" i="5"/>
  <c r="P337" i="5"/>
  <c r="N193" i="5"/>
  <c r="O2961" i="5"/>
  <c r="M2961" i="5"/>
  <c r="Q2961" i="5"/>
  <c r="L2961" i="5"/>
  <c r="K2924" i="5"/>
  <c r="M2924" i="5"/>
  <c r="P2924" i="5"/>
  <c r="L2602" i="5"/>
  <c r="M2602" i="5"/>
  <c r="Q2602" i="5"/>
  <c r="Q2578" i="5"/>
  <c r="M2578" i="5"/>
  <c r="P2578" i="5"/>
  <c r="L2578" i="5"/>
  <c r="P2042" i="5"/>
  <c r="M1978" i="5"/>
  <c r="Q1978" i="5"/>
  <c r="P1978" i="5"/>
  <c r="O1890" i="5"/>
  <c r="L1890" i="5"/>
  <c r="K1890" i="5"/>
  <c r="M1890" i="5"/>
  <c r="P1866" i="5"/>
  <c r="O1866" i="5"/>
  <c r="L1866" i="5"/>
  <c r="N1866" i="5"/>
  <c r="Q1802" i="5"/>
  <c r="M1802" i="5"/>
  <c r="L1666" i="5"/>
  <c r="Q1666" i="5"/>
  <c r="L1602" i="5"/>
  <c r="N1602" i="5"/>
  <c r="P1162" i="5"/>
  <c r="O1098" i="5"/>
  <c r="L1098" i="5"/>
  <c r="P1098" i="5"/>
  <c r="P65" i="5"/>
  <c r="O233" i="5"/>
  <c r="P233" i="5"/>
  <c r="L2482" i="5"/>
  <c r="M2482" i="5"/>
  <c r="Q2482" i="5"/>
  <c r="L2130" i="5"/>
  <c r="O2130" i="5"/>
  <c r="K2130" i="5"/>
  <c r="N2130" i="5"/>
  <c r="P2130" i="5"/>
  <c r="P2090" i="5"/>
  <c r="O2090" i="5"/>
  <c r="L2090" i="5"/>
  <c r="N2090" i="5"/>
  <c r="O2050" i="5"/>
  <c r="M2050" i="5"/>
  <c r="P2050" i="5"/>
  <c r="N2050" i="5"/>
  <c r="P2010" i="5"/>
  <c r="M1730" i="5"/>
  <c r="Q1730" i="5"/>
  <c r="L1730" i="5"/>
  <c r="O1674" i="5"/>
  <c r="P1674" i="5"/>
  <c r="N1674" i="5"/>
  <c r="Q1586" i="5"/>
  <c r="P1586" i="5"/>
  <c r="K1450" i="5"/>
  <c r="P1450" i="5"/>
  <c r="O1354" i="5"/>
  <c r="K1354" i="5"/>
  <c r="Q1354" i="5"/>
  <c r="L1346" i="5"/>
  <c r="Q1346" i="5"/>
  <c r="O1290" i="5"/>
  <c r="P1290" i="5"/>
  <c r="L1290" i="5"/>
  <c r="N1290" i="5"/>
  <c r="K1290" i="5"/>
  <c r="Q1290" i="5"/>
  <c r="O1266" i="5"/>
  <c r="N1266" i="5"/>
  <c r="O1042" i="5"/>
  <c r="M1042" i="5"/>
  <c r="P1042" i="5"/>
  <c r="L1042" i="5"/>
  <c r="Q1042" i="5"/>
  <c r="Q345" i="5"/>
  <c r="P345" i="5"/>
  <c r="L233" i="5"/>
  <c r="P1561" i="5"/>
  <c r="L1409" i="5"/>
  <c r="N1193" i="5"/>
  <c r="M1193" i="5"/>
  <c r="M1161" i="5"/>
  <c r="Q1161" i="5"/>
  <c r="L1161" i="5"/>
  <c r="L1057" i="5"/>
  <c r="M1057" i="5"/>
  <c r="Q1057" i="5"/>
  <c r="L1041" i="5"/>
  <c r="P1041" i="5"/>
  <c r="N817" i="5"/>
  <c r="Q817" i="5"/>
  <c r="M817" i="5"/>
  <c r="L817" i="5"/>
  <c r="P761" i="5"/>
  <c r="Q753" i="5"/>
  <c r="Q657" i="5"/>
  <c r="M657" i="5"/>
  <c r="L433" i="5"/>
  <c r="Q433" i="5"/>
  <c r="M433" i="5"/>
  <c r="L65" i="5"/>
  <c r="O2988" i="5"/>
  <c r="L2988" i="5"/>
  <c r="Q2924" i="5"/>
  <c r="L2730" i="5"/>
  <c r="M2730" i="5"/>
  <c r="Q2730" i="5"/>
  <c r="Q2706" i="5"/>
  <c r="M2706" i="5"/>
  <c r="P2706" i="5"/>
  <c r="L2706" i="5"/>
  <c r="Q2538" i="5"/>
  <c r="O2298" i="5"/>
  <c r="M2298" i="5"/>
  <c r="Q2298" i="5"/>
  <c r="L2298" i="5"/>
  <c r="Q2218" i="5"/>
  <c r="K2090" i="5"/>
  <c r="Q2058" i="5"/>
  <c r="M2058" i="5"/>
  <c r="P2058" i="5"/>
  <c r="N2058" i="5"/>
  <c r="K2050" i="5"/>
  <c r="Q2042" i="5"/>
  <c r="P1946" i="5"/>
  <c r="L1754" i="5"/>
  <c r="M1754" i="5"/>
  <c r="Q1754" i="5"/>
  <c r="P1730" i="5"/>
  <c r="L1690" i="5"/>
  <c r="P1690" i="5"/>
  <c r="L1674" i="5"/>
  <c r="K1634" i="5"/>
  <c r="N1634" i="5"/>
  <c r="Q1602" i="5"/>
  <c r="M1538" i="5"/>
  <c r="N1538" i="5"/>
  <c r="L1514" i="5"/>
  <c r="L1506" i="5"/>
  <c r="O1450" i="5"/>
  <c r="L1450" i="5"/>
  <c r="O1394" i="5"/>
  <c r="L1394" i="5"/>
  <c r="L1354" i="5"/>
  <c r="P1354" i="5"/>
  <c r="P1194" i="5"/>
  <c r="M1194" i="5"/>
  <c r="N1194" i="5"/>
  <c r="K1194" i="5"/>
  <c r="Q1194" i="5"/>
  <c r="L1170" i="5"/>
  <c r="M1170" i="5"/>
  <c r="Q1170" i="5"/>
  <c r="L1162" i="5"/>
  <c r="L1106" i="5"/>
  <c r="Q1106" i="5"/>
  <c r="P1106" i="5"/>
  <c r="O986" i="5"/>
  <c r="L986" i="5"/>
  <c r="K986" i="5"/>
  <c r="Q297" i="5"/>
  <c r="M297" i="5"/>
  <c r="Q1185" i="5"/>
  <c r="M1185" i="5"/>
  <c r="M769" i="5"/>
  <c r="Q769" i="5"/>
  <c r="M753" i="5"/>
  <c r="L617" i="5"/>
  <c r="M617" i="5"/>
  <c r="P617" i="5"/>
  <c r="L401" i="5"/>
  <c r="O401" i="5"/>
  <c r="L305" i="5"/>
  <c r="P305" i="5"/>
  <c r="O241" i="5"/>
  <c r="K241" i="5"/>
  <c r="M65" i="5"/>
  <c r="L2929" i="5"/>
  <c r="M2929" i="5"/>
  <c r="Q2929" i="5"/>
  <c r="O2874" i="5"/>
  <c r="N2874" i="5"/>
  <c r="Q2762" i="5"/>
  <c r="M2762" i="5"/>
  <c r="Q2610" i="5"/>
  <c r="N2610" i="5"/>
  <c r="K2610" i="5"/>
  <c r="M2610" i="5"/>
  <c r="P2482" i="5"/>
  <c r="L2386" i="5"/>
  <c r="P2386" i="5"/>
  <c r="P2250" i="5"/>
  <c r="O2250" i="5"/>
  <c r="L2250" i="5"/>
  <c r="N2250" i="5"/>
  <c r="M2218" i="5"/>
  <c r="O2178" i="5"/>
  <c r="L2178" i="5"/>
  <c r="N2178" i="5"/>
  <c r="M2170" i="5"/>
  <c r="Q2170" i="5"/>
  <c r="P2170" i="5"/>
  <c r="K2058" i="5"/>
  <c r="L2050" i="5"/>
  <c r="Q2010" i="5"/>
  <c r="O1986" i="5"/>
  <c r="M1986" i="5"/>
  <c r="Q1986" i="5"/>
  <c r="P1986" i="5"/>
  <c r="L1986" i="5"/>
  <c r="Q1890" i="5"/>
  <c r="L1874" i="5"/>
  <c r="O1874" i="5"/>
  <c r="K1874" i="5"/>
  <c r="M1666" i="5"/>
  <c r="P1650" i="5"/>
  <c r="O1634" i="5"/>
  <c r="L1626" i="5"/>
  <c r="M1626" i="5"/>
  <c r="Q1626" i="5"/>
  <c r="M1602" i="5"/>
  <c r="O1546" i="5"/>
  <c r="K1546" i="5"/>
  <c r="L1538" i="5"/>
  <c r="P1514" i="5"/>
  <c r="Q1506" i="5"/>
  <c r="L1194" i="5"/>
  <c r="M938" i="5"/>
  <c r="O938" i="5"/>
  <c r="L938" i="5"/>
  <c r="K1065" i="5"/>
  <c r="O1065" i="5"/>
  <c r="M1065" i="5"/>
  <c r="L737" i="5"/>
  <c r="P737" i="5"/>
  <c r="M705" i="5"/>
  <c r="Q705" i="5"/>
  <c r="L593" i="5"/>
  <c r="K593" i="5"/>
  <c r="O593" i="5"/>
  <c r="P193" i="5"/>
  <c r="M193" i="5"/>
  <c r="Q193" i="5"/>
  <c r="L193" i="5"/>
  <c r="K2993" i="5"/>
  <c r="Q2993" i="5"/>
  <c r="P2993" i="5"/>
  <c r="N2961" i="5"/>
  <c r="K2826" i="5"/>
  <c r="P2826" i="5"/>
  <c r="L2826" i="5"/>
  <c r="N2826" i="5"/>
  <c r="Q2826" i="5"/>
  <c r="O2810" i="5"/>
  <c r="K2810" i="5"/>
  <c r="Q2674" i="5"/>
  <c r="N2674" i="5"/>
  <c r="K2674" i="5"/>
  <c r="M2674" i="5"/>
  <c r="N2578" i="5"/>
  <c r="L2546" i="5"/>
  <c r="Q2546" i="5"/>
  <c r="O2490" i="5"/>
  <c r="N2490" i="5"/>
  <c r="K2490" i="5"/>
  <c r="M2490" i="5"/>
  <c r="L2354" i="5"/>
  <c r="M2354" i="5"/>
  <c r="Q2354" i="5"/>
  <c r="Q2186" i="5"/>
  <c r="M2186" i="5"/>
  <c r="P2186" i="5"/>
  <c r="N2186" i="5"/>
  <c r="P2138" i="5"/>
  <c r="O2114" i="5"/>
  <c r="N2114" i="5"/>
  <c r="K2114" i="5"/>
  <c r="M2114" i="5"/>
  <c r="Q2114" i="5"/>
  <c r="L2098" i="5"/>
  <c r="O2098" i="5"/>
  <c r="K2098" i="5"/>
  <c r="L2066" i="5"/>
  <c r="P2066" i="5"/>
  <c r="O2018" i="5"/>
  <c r="Q2018" i="5"/>
  <c r="N2018" i="5"/>
  <c r="K2018" i="5"/>
  <c r="M2018" i="5"/>
  <c r="O1930" i="5"/>
  <c r="L1930" i="5"/>
  <c r="N1930" i="5"/>
  <c r="O1922" i="5"/>
  <c r="N1922" i="5"/>
  <c r="K1922" i="5"/>
  <c r="Q1922" i="5"/>
  <c r="P1922" i="5"/>
  <c r="L1922" i="5"/>
  <c r="L1906" i="5"/>
  <c r="P1906" i="5"/>
  <c r="O1906" i="5"/>
  <c r="K1906" i="5"/>
  <c r="N1906" i="5"/>
  <c r="Q1866" i="5"/>
  <c r="N1834" i="5"/>
  <c r="M1834" i="5"/>
  <c r="Q1834" i="5"/>
  <c r="M1570" i="5"/>
  <c r="K1570" i="5"/>
  <c r="O1570" i="5"/>
  <c r="M1346" i="5"/>
  <c r="M1290" i="5"/>
  <c r="L1218" i="5"/>
  <c r="Q1218" i="5"/>
  <c r="P1218" i="5"/>
  <c r="L994" i="5"/>
  <c r="Q994" i="5"/>
  <c r="O914" i="5"/>
  <c r="N914" i="5"/>
  <c r="K914" i="5"/>
  <c r="Q914" i="5"/>
  <c r="P914" i="5"/>
  <c r="M345" i="5"/>
  <c r="P505" i="5"/>
  <c r="O505" i="5"/>
  <c r="Q505" i="5"/>
  <c r="N1345" i="5"/>
  <c r="N993" i="5"/>
  <c r="L2850" i="5"/>
  <c r="P2458" i="5"/>
  <c r="P2202" i="5"/>
  <c r="M2122" i="5"/>
  <c r="O2082" i="5"/>
  <c r="P2082" i="5"/>
  <c r="P2074" i="5"/>
  <c r="N1962" i="5"/>
  <c r="L1850" i="5"/>
  <c r="N1418" i="5"/>
  <c r="L1378" i="5"/>
  <c r="Q1378" i="5"/>
  <c r="P1082" i="5"/>
  <c r="P922" i="5"/>
  <c r="P425" i="5"/>
  <c r="Q169" i="5"/>
  <c r="M169" i="5"/>
  <c r="P2234" i="5"/>
  <c r="O1090" i="5"/>
  <c r="Q1090" i="5"/>
  <c r="O1050" i="5"/>
  <c r="L1050" i="5"/>
  <c r="O121" i="5"/>
  <c r="K121" i="5"/>
  <c r="M1121" i="5"/>
  <c r="M1025" i="5"/>
  <c r="Q2890" i="5"/>
  <c r="Q2866" i="5"/>
  <c r="Q2858" i="5"/>
  <c r="Q2458" i="5"/>
  <c r="Q2234" i="5"/>
  <c r="L2122" i="5"/>
  <c r="M2106" i="5"/>
  <c r="Q2106" i="5"/>
  <c r="P2106" i="5"/>
  <c r="L1970" i="5"/>
  <c r="O1970" i="5"/>
  <c r="K1970" i="5"/>
  <c r="O1850" i="5"/>
  <c r="M1826" i="5"/>
  <c r="N1826" i="5"/>
  <c r="O1826" i="5"/>
  <c r="M1818" i="5"/>
  <c r="L1818" i="5"/>
  <c r="L1498" i="5"/>
  <c r="M1498" i="5"/>
  <c r="Q1498" i="5"/>
  <c r="L1250" i="5"/>
  <c r="P1250" i="5"/>
  <c r="Q1250" i="5"/>
  <c r="Q1130" i="5"/>
  <c r="L121" i="5"/>
  <c r="P265" i="5"/>
  <c r="L265" i="5"/>
  <c r="Q521" i="5"/>
  <c r="M521" i="5"/>
  <c r="P329" i="5"/>
  <c r="M329" i="5"/>
  <c r="Q329" i="5"/>
  <c r="L329" i="5"/>
  <c r="O105" i="5"/>
  <c r="Q105" i="5"/>
  <c r="L105" i="5"/>
  <c r="P105" i="5"/>
  <c r="Q950" i="5"/>
  <c r="P1914" i="5"/>
  <c r="L137" i="5"/>
  <c r="P137" i="5"/>
  <c r="L409" i="5"/>
  <c r="M950" i="5"/>
  <c r="L23" i="3"/>
  <c r="E11" i="4" s="1"/>
  <c r="L457" i="5"/>
  <c r="N950" i="5"/>
  <c r="P4945" i="5"/>
  <c r="L4945" i="5"/>
  <c r="N4945" i="5"/>
  <c r="N4377" i="5"/>
  <c r="K4377" i="5"/>
  <c r="O4377" i="5"/>
  <c r="Q4377" i="5"/>
  <c r="K3169" i="5"/>
  <c r="O3169" i="5"/>
  <c r="Q3169" i="5"/>
  <c r="M4794" i="5"/>
  <c r="K4794" i="5"/>
  <c r="O4794" i="5"/>
  <c r="L4794" i="5"/>
  <c r="N4778" i="5"/>
  <c r="K4778" i="5"/>
  <c r="P4778" i="5"/>
  <c r="Q4770" i="5"/>
  <c r="M4770" i="5"/>
  <c r="L4770" i="5"/>
  <c r="K4770" i="5"/>
  <c r="O4770" i="5"/>
  <c r="Q4658" i="5"/>
  <c r="P4658" i="5"/>
  <c r="L4658" i="5"/>
  <c r="N4466" i="5"/>
  <c r="K4466" i="5"/>
  <c r="P4466" i="5"/>
  <c r="Q4218" i="5"/>
  <c r="M4218" i="5"/>
  <c r="O4218" i="5"/>
  <c r="L4218" i="5"/>
  <c r="M4194" i="5"/>
  <c r="Q4194" i="5"/>
  <c r="K4194" i="5"/>
  <c r="O4194" i="5"/>
  <c r="N4122" i="5"/>
  <c r="K4122" i="5"/>
  <c r="Q4122" i="5"/>
  <c r="Q3850" i="5"/>
  <c r="L3850" i="5"/>
  <c r="N3850" i="5"/>
  <c r="K3850" i="5"/>
  <c r="N3674" i="5"/>
  <c r="K3674" i="5"/>
  <c r="Q3674" i="5"/>
  <c r="N3546" i="5"/>
  <c r="Q3546" i="5"/>
  <c r="M3546" i="5"/>
  <c r="P3546" i="5"/>
  <c r="N3418" i="5"/>
  <c r="Q3418" i="5"/>
  <c r="M3418" i="5"/>
  <c r="P3418" i="5"/>
  <c r="Q3378" i="5"/>
  <c r="L3378" i="5"/>
  <c r="M3378" i="5"/>
  <c r="K3290" i="5"/>
  <c r="O3290" i="5"/>
  <c r="N3290" i="5"/>
  <c r="Q3290" i="5"/>
  <c r="M5059" i="5"/>
  <c r="N5059" i="5"/>
  <c r="Q5059" i="5"/>
  <c r="L5059" i="5"/>
  <c r="P4923" i="5"/>
  <c r="L4923" i="5"/>
  <c r="N4923" i="5"/>
  <c r="Q4891" i="5"/>
  <c r="L4891" i="5"/>
  <c r="N4891" i="5"/>
  <c r="K4891" i="5"/>
  <c r="M4803" i="5"/>
  <c r="P4803" i="5"/>
  <c r="Q4803" i="5"/>
  <c r="K4803" i="5"/>
  <c r="N4739" i="5"/>
  <c r="K4739" i="5"/>
  <c r="O4739" i="5"/>
  <c r="M4739" i="5"/>
  <c r="Q4507" i="5"/>
  <c r="N4507" i="5"/>
  <c r="L4507" i="5"/>
  <c r="M4507" i="5"/>
  <c r="Q4403" i="5"/>
  <c r="L4403" i="5"/>
  <c r="N4403" i="5"/>
  <c r="P4403" i="5"/>
  <c r="N4171" i="5"/>
  <c r="K4171" i="5"/>
  <c r="O4171" i="5"/>
  <c r="M4171" i="5"/>
  <c r="Q4171" i="5"/>
  <c r="Q4091" i="5"/>
  <c r="M4091" i="5"/>
  <c r="L4091" i="5"/>
  <c r="P4091" i="5"/>
  <c r="N3579" i="5"/>
  <c r="K3579" i="5"/>
  <c r="O3579" i="5"/>
  <c r="M3579" i="5"/>
  <c r="M3443" i="5"/>
  <c r="K3443" i="5"/>
  <c r="N3443" i="5"/>
  <c r="Q3443" i="5"/>
  <c r="M2923" i="5"/>
  <c r="Q2923" i="5"/>
  <c r="L2923" i="5"/>
  <c r="O2923" i="5"/>
  <c r="K2923" i="5"/>
  <c r="N2923" i="5"/>
  <c r="N5004" i="5"/>
  <c r="Q5004" i="5"/>
  <c r="L5004" i="5"/>
  <c r="K5004" i="5"/>
  <c r="O5004" i="5"/>
  <c r="P4372" i="5"/>
  <c r="L4372" i="5"/>
  <c r="O4372" i="5"/>
  <c r="K4372" i="5"/>
  <c r="M4372" i="5"/>
  <c r="Q4372" i="5"/>
  <c r="M4116" i="5"/>
  <c r="Q4116" i="5"/>
  <c r="L4116" i="5"/>
  <c r="O4116" i="5"/>
  <c r="K4116" i="5"/>
  <c r="N4116" i="5"/>
  <c r="M3996" i="5"/>
  <c r="Q3724" i="5"/>
  <c r="L3724" i="5"/>
  <c r="O3724" i="5"/>
  <c r="K3724" i="5"/>
  <c r="M3724" i="5"/>
  <c r="N5101" i="5"/>
  <c r="K5101" i="5"/>
  <c r="O5101" i="5"/>
  <c r="L5101" i="5"/>
  <c r="P5085" i="5"/>
  <c r="Q5085" i="5"/>
  <c r="M5085" i="5"/>
  <c r="L5085" i="5"/>
  <c r="K5085" i="5"/>
  <c r="Q4957" i="5"/>
  <c r="Q3421" i="5"/>
  <c r="L3421" i="5"/>
  <c r="P3421" i="5"/>
  <c r="K3421" i="5"/>
  <c r="N3421" i="5"/>
  <c r="M3421" i="5"/>
  <c r="O3421" i="5"/>
  <c r="K3133" i="5"/>
  <c r="O3133" i="5"/>
  <c r="N3133" i="5"/>
  <c r="M3133" i="5"/>
  <c r="Q3133" i="5"/>
  <c r="L3133" i="5"/>
  <c r="P3133" i="5"/>
  <c r="P5110" i="5"/>
  <c r="O5110" i="5"/>
  <c r="N5110" i="5"/>
  <c r="M5110" i="5"/>
  <c r="K5110" i="5"/>
  <c r="L5110" i="5"/>
  <c r="Q5110" i="5"/>
  <c r="Q4438" i="5"/>
  <c r="P4438" i="5"/>
  <c r="N4438" i="5"/>
  <c r="K4438" i="5"/>
  <c r="M4438" i="5"/>
  <c r="L4438" i="5"/>
  <c r="K5047" i="5"/>
  <c r="N3823" i="5"/>
  <c r="L3823" i="5"/>
  <c r="K3823" i="5"/>
  <c r="O3823" i="5"/>
  <c r="M3823" i="5"/>
  <c r="Q3823" i="5"/>
  <c r="P3823" i="5"/>
  <c r="D128" i="5"/>
  <c r="C128" i="5"/>
  <c r="S128" i="5" s="1"/>
  <c r="E128" i="5"/>
  <c r="O4809" i="5"/>
  <c r="P4809" i="5"/>
  <c r="K4809" i="5"/>
  <c r="M4809" i="5"/>
  <c r="Q3657" i="5"/>
  <c r="M3657" i="5"/>
  <c r="P3657" i="5"/>
  <c r="L3657" i="5"/>
  <c r="N5033" i="5"/>
  <c r="K5033" i="5"/>
  <c r="P5033" i="5"/>
  <c r="Q5033" i="5"/>
  <c r="P4985" i="5"/>
  <c r="Q4985" i="5"/>
  <c r="L4985" i="5"/>
  <c r="N4985" i="5"/>
  <c r="K4985" i="5"/>
  <c r="N4977" i="5"/>
  <c r="K4977" i="5"/>
  <c r="Q4945" i="5"/>
  <c r="N4849" i="5"/>
  <c r="K4849" i="5"/>
  <c r="Q4849" i="5"/>
  <c r="O4841" i="5"/>
  <c r="P4841" i="5"/>
  <c r="K4841" i="5"/>
  <c r="M4841" i="5"/>
  <c r="N4841" i="5"/>
  <c r="K4457" i="5"/>
  <c r="O4457" i="5"/>
  <c r="M4457" i="5"/>
  <c r="Q4457" i="5"/>
  <c r="Q4393" i="5"/>
  <c r="L4393" i="5"/>
  <c r="N4393" i="5"/>
  <c r="K4393" i="5"/>
  <c r="L4377" i="5"/>
  <c r="Q4137" i="5"/>
  <c r="M4137" i="5"/>
  <c r="P4137" i="5"/>
  <c r="L4137" i="5"/>
  <c r="Q4049" i="5"/>
  <c r="L4049" i="5"/>
  <c r="K4049" i="5"/>
  <c r="O4049" i="5"/>
  <c r="P3953" i="5"/>
  <c r="L3953" i="5"/>
  <c r="N3953" i="5"/>
  <c r="K3953" i="5"/>
  <c r="L3937" i="5"/>
  <c r="P3841" i="5"/>
  <c r="L3841" i="5"/>
  <c r="K3841" i="5"/>
  <c r="O3841" i="5"/>
  <c r="Q3841" i="5"/>
  <c r="L3729" i="5"/>
  <c r="N3697" i="5"/>
  <c r="Q3697" i="5"/>
  <c r="M3697" i="5"/>
  <c r="L3617" i="5"/>
  <c r="Q3617" i="5"/>
  <c r="N3617" i="5"/>
  <c r="K3617" i="5"/>
  <c r="N3601" i="5"/>
  <c r="K3601" i="5"/>
  <c r="N3473" i="5"/>
  <c r="K3473" i="5"/>
  <c r="Q3289" i="5"/>
  <c r="L3289" i="5"/>
  <c r="P3289" i="5"/>
  <c r="N3289" i="5"/>
  <c r="K3289" i="5"/>
  <c r="L3273" i="5"/>
  <c r="L3169" i="5"/>
  <c r="N4890" i="5"/>
  <c r="Q4890" i="5"/>
  <c r="M4890" i="5"/>
  <c r="N4834" i="5"/>
  <c r="O4834" i="5"/>
  <c r="Q4834" i="5"/>
  <c r="P4834" i="5"/>
  <c r="L4834" i="5"/>
  <c r="L4778" i="5"/>
  <c r="P4722" i="5"/>
  <c r="L4722" i="5"/>
  <c r="N4722" i="5"/>
  <c r="K4722" i="5"/>
  <c r="N4610" i="5"/>
  <c r="K4610" i="5"/>
  <c r="O4610" i="5"/>
  <c r="Q4610" i="5"/>
  <c r="L4530" i="5"/>
  <c r="O4530" i="5"/>
  <c r="N4530" i="5"/>
  <c r="K4530" i="5"/>
  <c r="P4482" i="5"/>
  <c r="L4482" i="5"/>
  <c r="N4482" i="5"/>
  <c r="K4482" i="5"/>
  <c r="L4466" i="5"/>
  <c r="P4418" i="5"/>
  <c r="L4418" i="5"/>
  <c r="N4418" i="5"/>
  <c r="K4418" i="5"/>
  <c r="N4354" i="5"/>
  <c r="K4354" i="5"/>
  <c r="P4354" i="5"/>
  <c r="K4218" i="5"/>
  <c r="P4218" i="5"/>
  <c r="N4194" i="5"/>
  <c r="Q4138" i="5"/>
  <c r="L4138" i="5"/>
  <c r="N4138" i="5"/>
  <c r="K4138" i="5"/>
  <c r="L4122" i="5"/>
  <c r="Q3898" i="5"/>
  <c r="L3898" i="5"/>
  <c r="K3898" i="5"/>
  <c r="O3898" i="5"/>
  <c r="K3882" i="5"/>
  <c r="O3882" i="5"/>
  <c r="Q3882" i="5"/>
  <c r="O3874" i="5"/>
  <c r="N3874" i="5"/>
  <c r="L3874" i="5"/>
  <c r="M3874" i="5"/>
  <c r="K3874" i="5"/>
  <c r="N3770" i="5"/>
  <c r="K3770" i="5"/>
  <c r="Q3770" i="5"/>
  <c r="Q3690" i="5"/>
  <c r="L3690" i="5"/>
  <c r="N3690" i="5"/>
  <c r="K3690" i="5"/>
  <c r="L3674" i="5"/>
  <c r="K3522" i="5"/>
  <c r="O3522" i="5"/>
  <c r="L3522" i="5"/>
  <c r="N3522" i="5"/>
  <c r="Q3522" i="5"/>
  <c r="K3394" i="5"/>
  <c r="O3394" i="5"/>
  <c r="L3394" i="5"/>
  <c r="N3394" i="5"/>
  <c r="Q3394" i="5"/>
  <c r="Q3218" i="5"/>
  <c r="L3218" i="5"/>
  <c r="M3218" i="5"/>
  <c r="K5067" i="5"/>
  <c r="O5067" i="5"/>
  <c r="N5067" i="5"/>
  <c r="M5067" i="5"/>
  <c r="P5059" i="5"/>
  <c r="Q4955" i="5"/>
  <c r="L4955" i="5"/>
  <c r="O4955" i="5"/>
  <c r="N4955" i="5"/>
  <c r="K4955" i="5"/>
  <c r="K4931" i="5"/>
  <c r="Q4931" i="5"/>
  <c r="M4931" i="5"/>
  <c r="P4931" i="5"/>
  <c r="L4931" i="5"/>
  <c r="Q4923" i="5"/>
  <c r="O4899" i="5"/>
  <c r="N4899" i="5"/>
  <c r="L4899" i="5"/>
  <c r="M4899" i="5"/>
  <c r="P4739" i="5"/>
  <c r="L4739" i="5"/>
  <c r="N4691" i="5"/>
  <c r="K4691" i="5"/>
  <c r="M4691" i="5"/>
  <c r="P4507" i="5"/>
  <c r="L4171" i="5"/>
  <c r="Q4067" i="5"/>
  <c r="L4067" i="5"/>
  <c r="O4067" i="5"/>
  <c r="K4067" i="5"/>
  <c r="N4067" i="5"/>
  <c r="M4067" i="5"/>
  <c r="Q3883" i="5"/>
  <c r="M3883" i="5"/>
  <c r="P3883" i="5"/>
  <c r="L3883" i="5"/>
  <c r="O3883" i="5"/>
  <c r="K3883" i="5"/>
  <c r="P3875" i="5"/>
  <c r="K3875" i="5"/>
  <c r="N3875" i="5"/>
  <c r="P3579" i="5"/>
  <c r="L3579" i="5"/>
  <c r="L3443" i="5"/>
  <c r="Q3283" i="5"/>
  <c r="L3283" i="5"/>
  <c r="O3283" i="5"/>
  <c r="K3283" i="5"/>
  <c r="M3155" i="5"/>
  <c r="N3155" i="5"/>
  <c r="K3155" i="5"/>
  <c r="O3155" i="5"/>
  <c r="Q3155" i="5"/>
  <c r="M3091" i="5"/>
  <c r="N3091" i="5"/>
  <c r="Q3091" i="5"/>
  <c r="L3091" i="5"/>
  <c r="K3091" i="5"/>
  <c r="O3091" i="5"/>
  <c r="Q5060" i="5"/>
  <c r="M5060" i="5"/>
  <c r="O5060" i="5"/>
  <c r="K5060" i="5"/>
  <c r="P5060" i="5"/>
  <c r="Q4628" i="5"/>
  <c r="L4628" i="5"/>
  <c r="K4628" i="5"/>
  <c r="N4628" i="5"/>
  <c r="M4628" i="5"/>
  <c r="P4628" i="5"/>
  <c r="M4428" i="5"/>
  <c r="Q4428" i="5"/>
  <c r="K4428" i="5"/>
  <c r="N4428" i="5"/>
  <c r="P4428" i="5"/>
  <c r="L4428" i="5"/>
  <c r="Q4268" i="5"/>
  <c r="K3916" i="5"/>
  <c r="O3916" i="5"/>
  <c r="N3916" i="5"/>
  <c r="Q3916" i="5"/>
  <c r="L3916" i="5"/>
  <c r="P3916" i="5"/>
  <c r="Q3852" i="5"/>
  <c r="L3852" i="5"/>
  <c r="O3852" i="5"/>
  <c r="K3852" i="5"/>
  <c r="M3852" i="5"/>
  <c r="N3580" i="5"/>
  <c r="M3580" i="5"/>
  <c r="K3580" i="5"/>
  <c r="O3580" i="5"/>
  <c r="Q3580" i="5"/>
  <c r="L3580" i="5"/>
  <c r="M3236" i="5"/>
  <c r="L3236" i="5"/>
  <c r="P3236" i="5"/>
  <c r="O3236" i="5"/>
  <c r="K3236" i="5"/>
  <c r="N3236" i="5"/>
  <c r="Q3236" i="5"/>
  <c r="N3148" i="5"/>
  <c r="K3148" i="5"/>
  <c r="O3148" i="5"/>
  <c r="M3148" i="5"/>
  <c r="Q3148" i="5"/>
  <c r="Q5101" i="5"/>
  <c r="N5029" i="5"/>
  <c r="K5029" i="5"/>
  <c r="O5029" i="5"/>
  <c r="M5029" i="5"/>
  <c r="Q5029" i="5"/>
  <c r="K4997" i="5"/>
  <c r="Q4861" i="5"/>
  <c r="L4861" i="5"/>
  <c r="O4861" i="5"/>
  <c r="K4861" i="5"/>
  <c r="M4861" i="5"/>
  <c r="O4837" i="5"/>
  <c r="P4837" i="5"/>
  <c r="M4837" i="5"/>
  <c r="L4837" i="5"/>
  <c r="K4837" i="5"/>
  <c r="O4805" i="5"/>
  <c r="N4805" i="5"/>
  <c r="M4805" i="5"/>
  <c r="L4805" i="5"/>
  <c r="K4805" i="5"/>
  <c r="L4749" i="5"/>
  <c r="K4749" i="5"/>
  <c r="N4749" i="5"/>
  <c r="M4749" i="5"/>
  <c r="O4749" i="5"/>
  <c r="M4533" i="5"/>
  <c r="Q4533" i="5"/>
  <c r="L4533" i="5"/>
  <c r="P4533" i="5"/>
  <c r="O4533" i="5"/>
  <c r="N4533" i="5"/>
  <c r="K4533" i="5"/>
  <c r="N4373" i="5"/>
  <c r="K4373" i="5"/>
  <c r="O4373" i="5"/>
  <c r="Q4373" i="5"/>
  <c r="L4373" i="5"/>
  <c r="P4373" i="5"/>
  <c r="N3933" i="5"/>
  <c r="K3933" i="5"/>
  <c r="P3933" i="5"/>
  <c r="L3933" i="5"/>
  <c r="O3933" i="5"/>
  <c r="Q3933" i="5"/>
  <c r="N3821" i="5"/>
  <c r="P3821" i="5"/>
  <c r="L3821" i="5"/>
  <c r="K3821" i="5"/>
  <c r="O3821" i="5"/>
  <c r="Q3821" i="5"/>
  <c r="N4918" i="5"/>
  <c r="M4918" i="5"/>
  <c r="K4918" i="5"/>
  <c r="O4918" i="5"/>
  <c r="Q4918" i="5"/>
  <c r="L4918" i="5"/>
  <c r="Q4862" i="5"/>
  <c r="M4862" i="5"/>
  <c r="K4862" i="5"/>
  <c r="N4862" i="5"/>
  <c r="P4862" i="5"/>
  <c r="L4862" i="5"/>
  <c r="O4862" i="5"/>
  <c r="N4766" i="5"/>
  <c r="O4766" i="5"/>
  <c r="M4766" i="5"/>
  <c r="Q4766" i="5"/>
  <c r="L4766" i="5"/>
  <c r="K4766" i="5"/>
  <c r="P4766" i="5"/>
  <c r="Q4526" i="5"/>
  <c r="M4526" i="5"/>
  <c r="N4526" i="5"/>
  <c r="P4526" i="5"/>
  <c r="O4526" i="5"/>
  <c r="L4526" i="5"/>
  <c r="K4526" i="5"/>
  <c r="M3942" i="5"/>
  <c r="N3942" i="5"/>
  <c r="K3942" i="5"/>
  <c r="O3942" i="5"/>
  <c r="Q3942" i="5"/>
  <c r="L3942" i="5"/>
  <c r="O4823" i="5"/>
  <c r="N4823" i="5"/>
  <c r="P4823" i="5"/>
  <c r="L4823" i="5"/>
  <c r="M4823" i="5"/>
  <c r="K4823" i="5"/>
  <c r="Q4823" i="5"/>
  <c r="M4231" i="5"/>
  <c r="K4231" i="5"/>
  <c r="N4231" i="5"/>
  <c r="Q4231" i="5"/>
  <c r="L4231" i="5"/>
  <c r="O4231" i="5"/>
  <c r="E49" i="5"/>
  <c r="D49" i="5"/>
  <c r="H49" i="5" s="1"/>
  <c r="C49" i="5"/>
  <c r="I27" i="10"/>
  <c r="G15" i="10"/>
  <c r="C64" i="10"/>
  <c r="B9" i="10" s="1"/>
  <c r="K5041" i="5"/>
  <c r="L5033" i="5"/>
  <c r="O5009" i="5"/>
  <c r="K5009" i="5"/>
  <c r="N5009" i="5"/>
  <c r="Q4977" i="5"/>
  <c r="L4977" i="5"/>
  <c r="K4897" i="5"/>
  <c r="Q4865" i="5"/>
  <c r="L4865" i="5"/>
  <c r="N4865" i="5"/>
  <c r="K4865" i="5"/>
  <c r="L4849" i="5"/>
  <c r="L4809" i="5"/>
  <c r="O4697" i="5"/>
  <c r="N4657" i="5"/>
  <c r="K4657" i="5"/>
  <c r="Q4657" i="5"/>
  <c r="N4601" i="5"/>
  <c r="K4601" i="5"/>
  <c r="P4601" i="5"/>
  <c r="N4545" i="5"/>
  <c r="O4545" i="5"/>
  <c r="K4545" i="5"/>
  <c r="Q4545" i="5"/>
  <c r="N4521" i="5"/>
  <c r="M4505" i="5"/>
  <c r="Q4473" i="5"/>
  <c r="L4473" i="5"/>
  <c r="K4473" i="5"/>
  <c r="O4473" i="5"/>
  <c r="L4457" i="5"/>
  <c r="P4377" i="5"/>
  <c r="Q4297" i="5"/>
  <c r="L4297" i="5"/>
  <c r="O4297" i="5"/>
  <c r="N4297" i="5"/>
  <c r="K4297" i="5"/>
  <c r="P4265" i="5"/>
  <c r="P4193" i="5"/>
  <c r="N4169" i="5"/>
  <c r="N4145" i="5"/>
  <c r="Q4145" i="5"/>
  <c r="M4145" i="5"/>
  <c r="P4145" i="5"/>
  <c r="K4113" i="5"/>
  <c r="K4065" i="5"/>
  <c r="O4065" i="5"/>
  <c r="N4065" i="5"/>
  <c r="Q4065" i="5"/>
  <c r="Q3953" i="5"/>
  <c r="Q3849" i="5"/>
  <c r="M3849" i="5"/>
  <c r="P3849" i="5"/>
  <c r="L3849" i="5"/>
  <c r="O3825" i="5"/>
  <c r="P3809" i="5"/>
  <c r="L3809" i="5"/>
  <c r="K3809" i="5"/>
  <c r="O3809" i="5"/>
  <c r="Q3809" i="5"/>
  <c r="K3793" i="5"/>
  <c r="L3697" i="5"/>
  <c r="N3665" i="5"/>
  <c r="Q3665" i="5"/>
  <c r="M3665" i="5"/>
  <c r="P3601" i="5"/>
  <c r="L3601" i="5"/>
  <c r="P3473" i="5"/>
  <c r="L3473" i="5"/>
  <c r="N3337" i="5"/>
  <c r="K3337" i="5"/>
  <c r="Q3337" i="5"/>
  <c r="P3273" i="5"/>
  <c r="O3193" i="5"/>
  <c r="K3193" i="5"/>
  <c r="P3169" i="5"/>
  <c r="O5082" i="5"/>
  <c r="K5082" i="5"/>
  <c r="M5082" i="5"/>
  <c r="K4962" i="5"/>
  <c r="L4962" i="5"/>
  <c r="O4962" i="5"/>
  <c r="Q4850" i="5"/>
  <c r="M4850" i="5"/>
  <c r="P4850" i="5"/>
  <c r="L4842" i="5"/>
  <c r="Q4842" i="5"/>
  <c r="M4842" i="5"/>
  <c r="N4826" i="5"/>
  <c r="Q4818" i="5"/>
  <c r="K4786" i="5"/>
  <c r="Q4778" i="5"/>
  <c r="Q4722" i="5"/>
  <c r="Q4698" i="5"/>
  <c r="N4698" i="5"/>
  <c r="N4690" i="5"/>
  <c r="K4690" i="5"/>
  <c r="M4658" i="5"/>
  <c r="Q4626" i="5"/>
  <c r="L4626" i="5"/>
  <c r="N4626" i="5"/>
  <c r="K4626" i="5"/>
  <c r="O4626" i="5"/>
  <c r="L4610" i="5"/>
  <c r="Q4514" i="5"/>
  <c r="Q4450" i="5"/>
  <c r="K4402" i="5"/>
  <c r="P4370" i="5"/>
  <c r="L4370" i="5"/>
  <c r="N4370" i="5"/>
  <c r="L4354" i="5"/>
  <c r="M4338" i="5"/>
  <c r="N4314" i="5"/>
  <c r="Q4282" i="5"/>
  <c r="M4282" i="5"/>
  <c r="O4282" i="5"/>
  <c r="L4282" i="5"/>
  <c r="O4234" i="5"/>
  <c r="L4234" i="5"/>
  <c r="K4234" i="5"/>
  <c r="Q4234" i="5"/>
  <c r="M4234" i="5"/>
  <c r="P4234" i="5"/>
  <c r="P4122" i="5"/>
  <c r="N4074" i="5"/>
  <c r="K4074" i="5"/>
  <c r="P4074" i="5"/>
  <c r="K4058" i="5"/>
  <c r="N4010" i="5"/>
  <c r="K4010" i="5"/>
  <c r="P4010" i="5"/>
  <c r="Q4002" i="5"/>
  <c r="L4002" i="5"/>
  <c r="M4002" i="5"/>
  <c r="K4002" i="5"/>
  <c r="O4002" i="5"/>
  <c r="Q3994" i="5"/>
  <c r="L3882" i="5"/>
  <c r="N3866" i="5"/>
  <c r="K3866" i="5"/>
  <c r="Q3866" i="5"/>
  <c r="P3850" i="5"/>
  <c r="Q3786" i="5"/>
  <c r="L3786" i="5"/>
  <c r="N3786" i="5"/>
  <c r="K3786" i="5"/>
  <c r="L3770" i="5"/>
  <c r="P3674" i="5"/>
  <c r="N3578" i="5"/>
  <c r="Q3578" i="5"/>
  <c r="M3578" i="5"/>
  <c r="P3578" i="5"/>
  <c r="L3546" i="5"/>
  <c r="N3450" i="5"/>
  <c r="Q3450" i="5"/>
  <c r="M3450" i="5"/>
  <c r="P3450" i="5"/>
  <c r="L3418" i="5"/>
  <c r="N3378" i="5"/>
  <c r="O3346" i="5"/>
  <c r="Q3314" i="5"/>
  <c r="L3314" i="5"/>
  <c r="M3314" i="5"/>
  <c r="L3290" i="5"/>
  <c r="K3226" i="5"/>
  <c r="O3226" i="5"/>
  <c r="N3226" i="5"/>
  <c r="Q3226" i="5"/>
  <c r="N3114" i="5"/>
  <c r="K3114" i="5"/>
  <c r="P3114" i="5"/>
  <c r="L5067" i="5"/>
  <c r="N5027" i="5"/>
  <c r="K5027" i="5"/>
  <c r="M5027" i="5"/>
  <c r="P5027" i="5"/>
  <c r="P4891" i="5"/>
  <c r="P4691" i="5"/>
  <c r="L4691" i="5"/>
  <c r="M4643" i="5"/>
  <c r="L4643" i="5"/>
  <c r="Q4643" i="5"/>
  <c r="K4427" i="5"/>
  <c r="O4427" i="5"/>
  <c r="Q4427" i="5"/>
  <c r="M4427" i="5"/>
  <c r="K4323" i="5"/>
  <c r="M4315" i="5"/>
  <c r="K4315" i="5"/>
  <c r="L4315" i="5"/>
  <c r="O4315" i="5"/>
  <c r="P4315" i="5"/>
  <c r="N4315" i="5"/>
  <c r="M4283" i="5"/>
  <c r="K4283" i="5"/>
  <c r="N4283" i="5"/>
  <c r="Q4283" i="5"/>
  <c r="Q4235" i="5"/>
  <c r="N4235" i="5"/>
  <c r="K4235" i="5"/>
  <c r="M4235" i="5"/>
  <c r="Q4187" i="5"/>
  <c r="M4187" i="5"/>
  <c r="L4187" i="5"/>
  <c r="O4187" i="5"/>
  <c r="N4187" i="5"/>
  <c r="N4163" i="5"/>
  <c r="L3875" i="5"/>
  <c r="Q3867" i="5"/>
  <c r="M3867" i="5"/>
  <c r="N3867" i="5"/>
  <c r="P3867" i="5"/>
  <c r="L3867" i="5"/>
  <c r="N3811" i="5"/>
  <c r="M3811" i="5"/>
  <c r="P3811" i="5"/>
  <c r="L3811" i="5"/>
  <c r="Q3811" i="5"/>
  <c r="N3787" i="5"/>
  <c r="P3787" i="5"/>
  <c r="L3787" i="5"/>
  <c r="K3787" i="5"/>
  <c r="O3787" i="5"/>
  <c r="Q3787" i="5"/>
  <c r="Q3763" i="5"/>
  <c r="M3763" i="5"/>
  <c r="N3763" i="5"/>
  <c r="P3763" i="5"/>
  <c r="L3763" i="5"/>
  <c r="P3715" i="5"/>
  <c r="Q3675" i="5"/>
  <c r="M3675" i="5"/>
  <c r="O3675" i="5"/>
  <c r="K3675" i="5"/>
  <c r="P3675" i="5"/>
  <c r="Q3579" i="5"/>
  <c r="L3155" i="5"/>
  <c r="K3019" i="5"/>
  <c r="Q3019" i="5"/>
  <c r="N3019" i="5"/>
  <c r="L3019" i="5"/>
  <c r="M3019" i="5"/>
  <c r="P3019" i="5"/>
  <c r="M2987" i="5"/>
  <c r="K2987" i="5"/>
  <c r="N2987" i="5"/>
  <c r="Q2987" i="5"/>
  <c r="L2987" i="5"/>
  <c r="P2923" i="5"/>
  <c r="L5060" i="5"/>
  <c r="P5004" i="5"/>
  <c r="O4628" i="5"/>
  <c r="M4572" i="5"/>
  <c r="Q4572" i="5"/>
  <c r="L4572" i="5"/>
  <c r="K4572" i="5"/>
  <c r="O4572" i="5"/>
  <c r="N4572" i="5"/>
  <c r="Q4380" i="5"/>
  <c r="M4380" i="5"/>
  <c r="O4380" i="5"/>
  <c r="K4380" i="5"/>
  <c r="P4380" i="5"/>
  <c r="K4196" i="5"/>
  <c r="M4180" i="5"/>
  <c r="K4180" i="5"/>
  <c r="N4180" i="5"/>
  <c r="Q4180" i="5"/>
  <c r="L4180" i="5"/>
  <c r="P4116" i="5"/>
  <c r="Q3772" i="5"/>
  <c r="M3732" i="5"/>
  <c r="O3732" i="5"/>
  <c r="K3732" i="5"/>
  <c r="Q3732" i="5"/>
  <c r="P3724" i="5"/>
  <c r="O3620" i="5"/>
  <c r="M3620" i="5"/>
  <c r="N3620" i="5"/>
  <c r="L3620" i="5"/>
  <c r="Q3620" i="5"/>
  <c r="K3620" i="5"/>
  <c r="P3620" i="5"/>
  <c r="L3428" i="5"/>
  <c r="K3428" i="5"/>
  <c r="O3428" i="5"/>
  <c r="Q3428" i="5"/>
  <c r="M3428" i="5"/>
  <c r="N3428" i="5"/>
  <c r="L3396" i="5"/>
  <c r="K3396" i="5"/>
  <c r="O3396" i="5"/>
  <c r="M3396" i="5"/>
  <c r="P3396" i="5"/>
  <c r="N3396" i="5"/>
  <c r="L3148" i="5"/>
  <c r="P3132" i="5"/>
  <c r="L3132" i="5"/>
  <c r="K3132" i="5"/>
  <c r="N3132" i="5"/>
  <c r="M3132" i="5"/>
  <c r="Q3132" i="5"/>
  <c r="N5085" i="5"/>
  <c r="L5029" i="5"/>
  <c r="Q4813" i="5"/>
  <c r="P4813" i="5"/>
  <c r="O4813" i="5"/>
  <c r="K4813" i="5"/>
  <c r="M4813" i="5"/>
  <c r="Q4749" i="5"/>
  <c r="M4717" i="5"/>
  <c r="K4717" i="5"/>
  <c r="O4717" i="5"/>
  <c r="N4717" i="5"/>
  <c r="Q4717" i="5"/>
  <c r="L4717" i="5"/>
  <c r="N4629" i="5"/>
  <c r="K4629" i="5"/>
  <c r="Q4629" i="5"/>
  <c r="P4629" i="5"/>
  <c r="L4629" i="5"/>
  <c r="O4629" i="5"/>
  <c r="Q4293" i="5"/>
  <c r="L4293" i="5"/>
  <c r="P4293" i="5"/>
  <c r="K4293" i="5"/>
  <c r="N4293" i="5"/>
  <c r="M4293" i="5"/>
  <c r="Q3957" i="5"/>
  <c r="M3957" i="5"/>
  <c r="P3957" i="5"/>
  <c r="L3957" i="5"/>
  <c r="O3957" i="5"/>
  <c r="K3957" i="5"/>
  <c r="N3957" i="5"/>
  <c r="N3693" i="5"/>
  <c r="Q3693" i="5"/>
  <c r="P3693" i="5"/>
  <c r="L3693" i="5"/>
  <c r="K3693" i="5"/>
  <c r="O3693" i="5"/>
  <c r="N4158" i="5"/>
  <c r="K4158" i="5"/>
  <c r="M4158" i="5"/>
  <c r="Q4158" i="5"/>
  <c r="L4158" i="5"/>
  <c r="P4158" i="5"/>
  <c r="O4158" i="5"/>
  <c r="M4094" i="5"/>
  <c r="P4094" i="5"/>
  <c r="O4094" i="5"/>
  <c r="N4094" i="5"/>
  <c r="K4094" i="5"/>
  <c r="L4094" i="5"/>
  <c r="P3598" i="5"/>
  <c r="M3598" i="5"/>
  <c r="K3598" i="5"/>
  <c r="N3598" i="5"/>
  <c r="Q3598" i="5"/>
  <c r="L3598" i="5"/>
  <c r="O3598" i="5"/>
  <c r="N3879" i="5"/>
  <c r="K3879" i="5"/>
  <c r="M3879" i="5"/>
  <c r="Q3879" i="5"/>
  <c r="P3879" i="5"/>
  <c r="L3879" i="5"/>
  <c r="O3879" i="5"/>
  <c r="D96" i="5"/>
  <c r="C96" i="5"/>
  <c r="S96" i="5" s="1"/>
  <c r="E96" i="5"/>
  <c r="E283" i="5"/>
  <c r="D283" i="5"/>
  <c r="N283" i="5" s="1"/>
  <c r="C283" i="5"/>
  <c r="I59" i="10"/>
  <c r="I44" i="10"/>
  <c r="I46" i="9"/>
  <c r="I45" i="10"/>
  <c r="M5097" i="5"/>
  <c r="L5009" i="5"/>
  <c r="K4945" i="5"/>
  <c r="M4945" i="5"/>
  <c r="M4929" i="5"/>
  <c r="M4905" i="5"/>
  <c r="M4897" i="5"/>
  <c r="L4841" i="5"/>
  <c r="Q4809" i="5"/>
  <c r="Q4753" i="5"/>
  <c r="L4753" i="5"/>
  <c r="O4753" i="5"/>
  <c r="K4753" i="5"/>
  <c r="Q4673" i="5"/>
  <c r="L4673" i="5"/>
  <c r="P4673" i="5"/>
  <c r="N4673" i="5"/>
  <c r="K4673" i="5"/>
  <c r="L4657" i="5"/>
  <c r="P4617" i="5"/>
  <c r="L4617" i="5"/>
  <c r="N4617" i="5"/>
  <c r="K4617" i="5"/>
  <c r="L4601" i="5"/>
  <c r="P4553" i="5"/>
  <c r="L4553" i="5"/>
  <c r="N4553" i="5"/>
  <c r="K4553" i="5"/>
  <c r="L4545" i="5"/>
  <c r="K4489" i="5"/>
  <c r="O4489" i="5"/>
  <c r="M4489" i="5"/>
  <c r="Q4489" i="5"/>
  <c r="P4457" i="5"/>
  <c r="P4393" i="5"/>
  <c r="L4145" i="5"/>
  <c r="L4065" i="5"/>
  <c r="P4049" i="5"/>
  <c r="M3841" i="5"/>
  <c r="Q3817" i="5"/>
  <c r="M3817" i="5"/>
  <c r="P3817" i="5"/>
  <c r="L3817" i="5"/>
  <c r="P3777" i="5"/>
  <c r="L3777" i="5"/>
  <c r="K3777" i="5"/>
  <c r="O3777" i="5"/>
  <c r="Q3777" i="5"/>
  <c r="N3689" i="5"/>
  <c r="N3633" i="5"/>
  <c r="Q3633" i="5"/>
  <c r="M3633" i="5"/>
  <c r="P3617" i="5"/>
  <c r="Q3601" i="5"/>
  <c r="L3521" i="5"/>
  <c r="Q3521" i="5"/>
  <c r="N3521" i="5"/>
  <c r="K3521" i="5"/>
  <c r="Q3473" i="5"/>
  <c r="L3393" i="5"/>
  <c r="Q3393" i="5"/>
  <c r="N3393" i="5"/>
  <c r="K3393" i="5"/>
  <c r="M3369" i="5"/>
  <c r="Q3353" i="5"/>
  <c r="L3353" i="5"/>
  <c r="P3353" i="5"/>
  <c r="N3353" i="5"/>
  <c r="K3353" i="5"/>
  <c r="L3337" i="5"/>
  <c r="N3241" i="5"/>
  <c r="K3241" i="5"/>
  <c r="Q3241" i="5"/>
  <c r="P3193" i="5"/>
  <c r="L3193" i="5"/>
  <c r="N5106" i="5"/>
  <c r="O5090" i="5"/>
  <c r="N5090" i="5"/>
  <c r="M5090" i="5"/>
  <c r="K5090" i="5"/>
  <c r="Q5090" i="5"/>
  <c r="L5090" i="5"/>
  <c r="P5082" i="5"/>
  <c r="M4858" i="5"/>
  <c r="K4842" i="5"/>
  <c r="M4834" i="5"/>
  <c r="P4794" i="5"/>
  <c r="N4770" i="5"/>
  <c r="N4666" i="5"/>
  <c r="Q4666" i="5"/>
  <c r="L4666" i="5"/>
  <c r="P4610" i="5"/>
  <c r="N4546" i="5"/>
  <c r="K4546" i="5"/>
  <c r="Q4546" i="5"/>
  <c r="P4546" i="5"/>
  <c r="Q4370" i="5"/>
  <c r="Q4354" i="5"/>
  <c r="K4282" i="5"/>
  <c r="P4282" i="5"/>
  <c r="N4154" i="5"/>
  <c r="K4154" i="5"/>
  <c r="Q4154" i="5"/>
  <c r="P4138" i="5"/>
  <c r="P4090" i="5"/>
  <c r="L4090" i="5"/>
  <c r="N4090" i="5"/>
  <c r="L4074" i="5"/>
  <c r="P4026" i="5"/>
  <c r="L4026" i="5"/>
  <c r="N4026" i="5"/>
  <c r="L4010" i="5"/>
  <c r="Q3930" i="5"/>
  <c r="L3930" i="5"/>
  <c r="K3930" i="5"/>
  <c r="O3930" i="5"/>
  <c r="K3914" i="5"/>
  <c r="O3914" i="5"/>
  <c r="Q3914" i="5"/>
  <c r="P3898" i="5"/>
  <c r="P3882" i="5"/>
  <c r="L3866" i="5"/>
  <c r="M3850" i="5"/>
  <c r="M3834" i="5"/>
  <c r="P3770" i="5"/>
  <c r="N3706" i="5"/>
  <c r="K3706" i="5"/>
  <c r="Q3706" i="5"/>
  <c r="P3690" i="5"/>
  <c r="K3554" i="5"/>
  <c r="O3554" i="5"/>
  <c r="L3554" i="5"/>
  <c r="N3554" i="5"/>
  <c r="Q3554" i="5"/>
  <c r="M3522" i="5"/>
  <c r="K3426" i="5"/>
  <c r="O3426" i="5"/>
  <c r="L3426" i="5"/>
  <c r="N3426" i="5"/>
  <c r="Q3426" i="5"/>
  <c r="M3394" i="5"/>
  <c r="K3322" i="5"/>
  <c r="O3322" i="5"/>
  <c r="N3322" i="5"/>
  <c r="Q3322" i="5"/>
  <c r="K3282" i="5"/>
  <c r="P3258" i="5"/>
  <c r="N3218" i="5"/>
  <c r="M3202" i="5"/>
  <c r="K3202" i="5"/>
  <c r="L3202" i="5"/>
  <c r="Q3202" i="5"/>
  <c r="P3202" i="5"/>
  <c r="K3194" i="5"/>
  <c r="P3130" i="5"/>
  <c r="L3130" i="5"/>
  <c r="N3130" i="5"/>
  <c r="K3130" i="5"/>
  <c r="L3114" i="5"/>
  <c r="Q5067" i="5"/>
  <c r="P5035" i="5"/>
  <c r="Q5035" i="5"/>
  <c r="L5035" i="5"/>
  <c r="N5035" i="5"/>
  <c r="K5035" i="5"/>
  <c r="M4963" i="5"/>
  <c r="Q4963" i="5"/>
  <c r="L4963" i="5"/>
  <c r="O4963" i="5"/>
  <c r="M4923" i="5"/>
  <c r="K4899" i="5"/>
  <c r="M4891" i="5"/>
  <c r="Q4739" i="5"/>
  <c r="Q4691" i="5"/>
  <c r="L4427" i="5"/>
  <c r="M4403" i="5"/>
  <c r="M4387" i="5"/>
  <c r="Q4387" i="5"/>
  <c r="L4387" i="5"/>
  <c r="K4387" i="5"/>
  <c r="O4387" i="5"/>
  <c r="Q4363" i="5"/>
  <c r="N4363" i="5"/>
  <c r="K4363" i="5"/>
  <c r="O4363" i="5"/>
  <c r="M4363" i="5"/>
  <c r="O4283" i="5"/>
  <c r="L4283" i="5"/>
  <c r="O4235" i="5"/>
  <c r="L4235" i="5"/>
  <c r="P4067" i="5"/>
  <c r="M3875" i="5"/>
  <c r="L3675" i="5"/>
  <c r="M3483" i="5"/>
  <c r="P3443" i="5"/>
  <c r="P3371" i="5"/>
  <c r="Q3371" i="5"/>
  <c r="L3371" i="5"/>
  <c r="N3371" i="5"/>
  <c r="K3371" i="5"/>
  <c r="M3355" i="5"/>
  <c r="K3355" i="5"/>
  <c r="N3355" i="5"/>
  <c r="P3355" i="5"/>
  <c r="Q3355" i="5"/>
  <c r="P3155" i="5"/>
  <c r="P3091" i="5"/>
  <c r="Q2915" i="5"/>
  <c r="L2915" i="5"/>
  <c r="P2915" i="5"/>
  <c r="O2915" i="5"/>
  <c r="K2915" i="5"/>
  <c r="N2915" i="5"/>
  <c r="P5108" i="5"/>
  <c r="O5108" i="5"/>
  <c r="L5108" i="5"/>
  <c r="N5108" i="5"/>
  <c r="K5108" i="5"/>
  <c r="Q4996" i="5"/>
  <c r="M4996" i="5"/>
  <c r="L4996" i="5"/>
  <c r="P4996" i="5"/>
  <c r="O4996" i="5"/>
  <c r="K4996" i="5"/>
  <c r="N4996" i="5"/>
  <c r="O4756" i="5"/>
  <c r="K4756" i="5"/>
  <c r="L4756" i="5"/>
  <c r="Q4756" i="5"/>
  <c r="N4756" i="5"/>
  <c r="P4756" i="5"/>
  <c r="M4756" i="5"/>
  <c r="L4532" i="5"/>
  <c r="K4532" i="5"/>
  <c r="M4532" i="5"/>
  <c r="P4532" i="5"/>
  <c r="L4380" i="5"/>
  <c r="Q4108" i="5"/>
  <c r="L4108" i="5"/>
  <c r="N4108" i="5"/>
  <c r="N4012" i="5"/>
  <c r="K4012" i="5"/>
  <c r="P4012" i="5"/>
  <c r="L4012" i="5"/>
  <c r="O4012" i="5"/>
  <c r="Q4012" i="5"/>
  <c r="M3860" i="5"/>
  <c r="O3860" i="5"/>
  <c r="K3860" i="5"/>
  <c r="Q3860" i="5"/>
  <c r="P3852" i="5"/>
  <c r="N3548" i="5"/>
  <c r="K3548" i="5"/>
  <c r="O3548" i="5"/>
  <c r="Q3548" i="5"/>
  <c r="L3548" i="5"/>
  <c r="Q3372" i="5"/>
  <c r="N3372" i="5"/>
  <c r="L3372" i="5"/>
  <c r="O3372" i="5"/>
  <c r="K3372" i="5"/>
  <c r="K3356" i="5"/>
  <c r="O3356" i="5"/>
  <c r="N3356" i="5"/>
  <c r="Q3356" i="5"/>
  <c r="L3356" i="5"/>
  <c r="M3356" i="5"/>
  <c r="P3356" i="5"/>
  <c r="P5101" i="5"/>
  <c r="M4869" i="5"/>
  <c r="O4869" i="5"/>
  <c r="K4869" i="5"/>
  <c r="Q4869" i="5"/>
  <c r="P4861" i="5"/>
  <c r="P4789" i="5"/>
  <c r="N4789" i="5"/>
  <c r="N4445" i="5"/>
  <c r="M4445" i="5"/>
  <c r="K4445" i="5"/>
  <c r="O4445" i="5"/>
  <c r="Q4445" i="5"/>
  <c r="L4445" i="5"/>
  <c r="N4213" i="5"/>
  <c r="K4213" i="5"/>
  <c r="L4213" i="5"/>
  <c r="P4213" i="5"/>
  <c r="Q4213" i="5"/>
  <c r="K3997" i="5"/>
  <c r="Q3997" i="5"/>
  <c r="O3997" i="5"/>
  <c r="P3997" i="5"/>
  <c r="N3997" i="5"/>
  <c r="L3997" i="5"/>
  <c r="P4918" i="5"/>
  <c r="P3942" i="5"/>
  <c r="N3742" i="5"/>
  <c r="K3742" i="5"/>
  <c r="M3742" i="5"/>
  <c r="Q3742" i="5"/>
  <c r="L3742" i="5"/>
  <c r="P3742" i="5"/>
  <c r="O3742" i="5"/>
  <c r="K3358" i="5"/>
  <c r="O3358" i="5"/>
  <c r="N3358" i="5"/>
  <c r="L3358" i="5"/>
  <c r="Q3358" i="5"/>
  <c r="M3358" i="5"/>
  <c r="P3358" i="5"/>
  <c r="N4519" i="5"/>
  <c r="O4519" i="5"/>
  <c r="P4519" i="5"/>
  <c r="K4519" i="5"/>
  <c r="M4519" i="5"/>
  <c r="L4519" i="5"/>
  <c r="Q4335" i="5"/>
  <c r="N4335" i="5"/>
  <c r="K4335" i="5"/>
  <c r="M4335" i="5"/>
  <c r="L4335" i="5"/>
  <c r="P4335" i="5"/>
  <c r="O4335" i="5"/>
  <c r="P4231" i="5"/>
  <c r="P3815" i="5"/>
  <c r="N3815" i="5"/>
  <c r="M3815" i="5"/>
  <c r="Q3815" i="5"/>
  <c r="L3815" i="5"/>
  <c r="K3815" i="5"/>
  <c r="K3175" i="5"/>
  <c r="O3175" i="5"/>
  <c r="N3175" i="5"/>
  <c r="M3175" i="5"/>
  <c r="Q3175" i="5"/>
  <c r="L3175" i="5"/>
  <c r="P3175" i="5"/>
  <c r="K3135" i="5"/>
  <c r="O3135" i="5"/>
  <c r="N3135" i="5"/>
  <c r="M3135" i="5"/>
  <c r="Q3135" i="5"/>
  <c r="L3135" i="5"/>
  <c r="P3135" i="5"/>
  <c r="D168" i="5"/>
  <c r="H168" i="5" s="1"/>
  <c r="C168" i="5"/>
  <c r="E168" i="5"/>
  <c r="I62" i="9"/>
  <c r="C64" i="9"/>
  <c r="B9" i="9" s="1"/>
  <c r="G15" i="9"/>
  <c r="P5097" i="5"/>
  <c r="O5097" i="5"/>
  <c r="N5001" i="5"/>
  <c r="K5001" i="5"/>
  <c r="P5001" i="5"/>
  <c r="Q5001" i="5"/>
  <c r="M4985" i="5"/>
  <c r="P4913" i="5"/>
  <c r="L4913" i="5"/>
  <c r="N4913" i="5"/>
  <c r="O4905" i="5"/>
  <c r="K4905" i="5"/>
  <c r="Q4905" i="5"/>
  <c r="N4881" i="5"/>
  <c r="P4849" i="5"/>
  <c r="Q4841" i="5"/>
  <c r="Q4713" i="5"/>
  <c r="L4713" i="5"/>
  <c r="N4713" i="5"/>
  <c r="K4713" i="5"/>
  <c r="O4713" i="5"/>
  <c r="Q4505" i="5"/>
  <c r="L4505" i="5"/>
  <c r="K4505" i="5"/>
  <c r="O4505" i="5"/>
  <c r="M4393" i="5"/>
  <c r="M4377" i="5"/>
  <c r="Q4329" i="5"/>
  <c r="L4329" i="5"/>
  <c r="N4329" i="5"/>
  <c r="K4329" i="5"/>
  <c r="Q4201" i="5"/>
  <c r="L4201" i="5"/>
  <c r="O4201" i="5"/>
  <c r="N4201" i="5"/>
  <c r="K4201" i="5"/>
  <c r="Q4193" i="5"/>
  <c r="M4193" i="5"/>
  <c r="Q4105" i="5"/>
  <c r="M4105" i="5"/>
  <c r="P4105" i="5"/>
  <c r="L4105" i="5"/>
  <c r="Q4081" i="5"/>
  <c r="L4081" i="5"/>
  <c r="K4081" i="5"/>
  <c r="O4081" i="5"/>
  <c r="M4049" i="5"/>
  <c r="N3969" i="5"/>
  <c r="K3969" i="5"/>
  <c r="P3969" i="5"/>
  <c r="M3953" i="5"/>
  <c r="N3905" i="5"/>
  <c r="K3905" i="5"/>
  <c r="P3905" i="5"/>
  <c r="Q3857" i="5"/>
  <c r="Q3785" i="5"/>
  <c r="M3785" i="5"/>
  <c r="P3785" i="5"/>
  <c r="L3785" i="5"/>
  <c r="P3745" i="5"/>
  <c r="L3745" i="5"/>
  <c r="K3745" i="5"/>
  <c r="O3745" i="5"/>
  <c r="Q3745" i="5"/>
  <c r="K3729" i="5"/>
  <c r="N3657" i="5"/>
  <c r="K3657" i="5"/>
  <c r="L3633" i="5"/>
  <c r="M3617" i="5"/>
  <c r="M3289" i="5"/>
  <c r="Q3257" i="5"/>
  <c r="L3257" i="5"/>
  <c r="P3257" i="5"/>
  <c r="N3257" i="5"/>
  <c r="K3257" i="5"/>
  <c r="M3169" i="5"/>
  <c r="Q3121" i="5"/>
  <c r="L3121" i="5"/>
  <c r="K3121" i="5"/>
  <c r="O3121" i="5"/>
  <c r="K3105" i="5"/>
  <c r="O3105" i="5"/>
  <c r="Q3105" i="5"/>
  <c r="Q5106" i="5"/>
  <c r="M5106" i="5"/>
  <c r="P5106" i="5"/>
  <c r="K5106" i="5"/>
  <c r="P5050" i="5"/>
  <c r="L5050" i="5"/>
  <c r="N5050" i="5"/>
  <c r="K5050" i="5"/>
  <c r="Q4994" i="5"/>
  <c r="M4994" i="5"/>
  <c r="L4994" i="5"/>
  <c r="K4994" i="5"/>
  <c r="O4994" i="5"/>
  <c r="Q4978" i="5"/>
  <c r="P4978" i="5"/>
  <c r="K4978" i="5"/>
  <c r="K4890" i="5"/>
  <c r="N4858" i="5"/>
  <c r="Q4858" i="5"/>
  <c r="L4858" i="5"/>
  <c r="O4842" i="5"/>
  <c r="N4802" i="5"/>
  <c r="P4802" i="5"/>
  <c r="Q4802" i="5"/>
  <c r="O4802" i="5"/>
  <c r="L4802" i="5"/>
  <c r="M4778" i="5"/>
  <c r="N4738" i="5"/>
  <c r="K4738" i="5"/>
  <c r="P4738" i="5"/>
  <c r="M4722" i="5"/>
  <c r="Q4634" i="5"/>
  <c r="M4634" i="5"/>
  <c r="L4634" i="5"/>
  <c r="O4634" i="5"/>
  <c r="P4626" i="5"/>
  <c r="Q4562" i="5"/>
  <c r="L4562" i="5"/>
  <c r="N4562" i="5"/>
  <c r="K4562" i="5"/>
  <c r="O4562" i="5"/>
  <c r="O4546" i="5"/>
  <c r="L4546" i="5"/>
  <c r="P4530" i="5"/>
  <c r="M4530" i="5"/>
  <c r="N4498" i="5"/>
  <c r="K4498" i="5"/>
  <c r="P4498" i="5"/>
  <c r="M4482" i="5"/>
  <c r="M4466" i="5"/>
  <c r="N4434" i="5"/>
  <c r="K4434" i="5"/>
  <c r="P4434" i="5"/>
  <c r="M4418" i="5"/>
  <c r="N4386" i="5"/>
  <c r="K4386" i="5"/>
  <c r="P4386" i="5"/>
  <c r="O4298" i="5"/>
  <c r="L4298" i="5"/>
  <c r="K4298" i="5"/>
  <c r="Q4298" i="5"/>
  <c r="M4298" i="5"/>
  <c r="P4298" i="5"/>
  <c r="P4194" i="5"/>
  <c r="Q4170" i="5"/>
  <c r="L4170" i="5"/>
  <c r="N4170" i="5"/>
  <c r="K4170" i="5"/>
  <c r="L4154" i="5"/>
  <c r="M4138" i="5"/>
  <c r="M4122" i="5"/>
  <c r="Q4090" i="5"/>
  <c r="Q4074" i="5"/>
  <c r="Q4026" i="5"/>
  <c r="Q4010" i="5"/>
  <c r="L3994" i="5"/>
  <c r="M3898" i="5"/>
  <c r="P3866" i="5"/>
  <c r="N3802" i="5"/>
  <c r="K3802" i="5"/>
  <c r="Q3802" i="5"/>
  <c r="Q3722" i="5"/>
  <c r="L3722" i="5"/>
  <c r="N3722" i="5"/>
  <c r="K3722" i="5"/>
  <c r="M3690" i="5"/>
  <c r="M3674" i="5"/>
  <c r="N3610" i="5"/>
  <c r="Q3610" i="5"/>
  <c r="M3610" i="5"/>
  <c r="P3610" i="5"/>
  <c r="N3482" i="5"/>
  <c r="Q3482" i="5"/>
  <c r="M3482" i="5"/>
  <c r="P3482" i="5"/>
  <c r="K3378" i="5"/>
  <c r="O3282" i="5"/>
  <c r="Q3250" i="5"/>
  <c r="L3250" i="5"/>
  <c r="M3250" i="5"/>
  <c r="L3226" i="5"/>
  <c r="Q3130" i="5"/>
  <c r="Q3114" i="5"/>
  <c r="K5107" i="5"/>
  <c r="P5107" i="5"/>
  <c r="O5107" i="5"/>
  <c r="N5107" i="5"/>
  <c r="Q5107" i="5"/>
  <c r="P5091" i="5"/>
  <c r="L5091" i="5"/>
  <c r="N5091" i="5"/>
  <c r="O5011" i="5"/>
  <c r="M5011" i="5"/>
  <c r="K5011" i="5"/>
  <c r="M4955" i="5"/>
  <c r="N4827" i="5"/>
  <c r="K4827" i="5"/>
  <c r="Q4827" i="5"/>
  <c r="L4803" i="5"/>
  <c r="N4803" i="5"/>
  <c r="Q4795" i="5"/>
  <c r="L4795" i="5"/>
  <c r="N4795" i="5"/>
  <c r="K4795" i="5"/>
  <c r="K4787" i="5"/>
  <c r="N4787" i="5"/>
  <c r="Q4579" i="5"/>
  <c r="M4579" i="5"/>
  <c r="O4579" i="5"/>
  <c r="P4579" i="5"/>
  <c r="Q4435" i="5"/>
  <c r="N4435" i="5"/>
  <c r="O4347" i="5"/>
  <c r="M4347" i="5"/>
  <c r="Q4347" i="5"/>
  <c r="L4347" i="5"/>
  <c r="K4347" i="5"/>
  <c r="P4235" i="5"/>
  <c r="O4123" i="5"/>
  <c r="P3691" i="5"/>
  <c r="L3691" i="5"/>
  <c r="Q3691" i="5"/>
  <c r="O3691" i="5"/>
  <c r="K3691" i="5"/>
  <c r="M3283" i="5"/>
  <c r="N3251" i="5"/>
  <c r="K3251" i="5"/>
  <c r="O3251" i="5"/>
  <c r="M3251" i="5"/>
  <c r="P3251" i="5"/>
  <c r="M3227" i="5"/>
  <c r="Q3227" i="5"/>
  <c r="L3227" i="5"/>
  <c r="O3227" i="5"/>
  <c r="K3227" i="5"/>
  <c r="Q3059" i="5"/>
  <c r="L3059" i="5"/>
  <c r="O3059" i="5"/>
  <c r="K3059" i="5"/>
  <c r="N3059" i="5"/>
  <c r="M3059" i="5"/>
  <c r="O3035" i="5"/>
  <c r="L3035" i="5"/>
  <c r="Q3035" i="5"/>
  <c r="K3035" i="5"/>
  <c r="N3035" i="5"/>
  <c r="M3035" i="5"/>
  <c r="P2987" i="5"/>
  <c r="Q4636" i="5"/>
  <c r="L4636" i="5"/>
  <c r="O4636" i="5"/>
  <c r="N4636" i="5"/>
  <c r="N4436" i="5"/>
  <c r="K4436" i="5"/>
  <c r="P4436" i="5"/>
  <c r="L4436" i="5"/>
  <c r="N4372" i="5"/>
  <c r="L4316" i="5"/>
  <c r="O4316" i="5"/>
  <c r="M4316" i="5"/>
  <c r="K4316" i="5"/>
  <c r="Q4284" i="5"/>
  <c r="M4284" i="5"/>
  <c r="O4284" i="5"/>
  <c r="N4284" i="5"/>
  <c r="L4284" i="5"/>
  <c r="O4196" i="5"/>
  <c r="N4196" i="5"/>
  <c r="M4196" i="5"/>
  <c r="L4196" i="5"/>
  <c r="Q3932" i="5"/>
  <c r="L3932" i="5"/>
  <c r="O3932" i="5"/>
  <c r="K3932" i="5"/>
  <c r="M3932" i="5"/>
  <c r="M3916" i="5"/>
  <c r="P3732" i="5"/>
  <c r="N3724" i="5"/>
  <c r="M3388" i="5"/>
  <c r="P3388" i="5"/>
  <c r="L3388" i="5"/>
  <c r="O3388" i="5"/>
  <c r="Q3388" i="5"/>
  <c r="N3388" i="5"/>
  <c r="K3388" i="5"/>
  <c r="Q3244" i="5"/>
  <c r="N3244" i="5"/>
  <c r="O3244" i="5"/>
  <c r="K3244" i="5"/>
  <c r="L3244" i="5"/>
  <c r="K3228" i="5"/>
  <c r="O3228" i="5"/>
  <c r="N3228" i="5"/>
  <c r="Q3228" i="5"/>
  <c r="L3228" i="5"/>
  <c r="M4373" i="5"/>
  <c r="M3933" i="5"/>
  <c r="M3821" i="5"/>
  <c r="Q4910" i="5"/>
  <c r="K4910" i="5"/>
  <c r="N4910" i="5"/>
  <c r="M4910" i="5"/>
  <c r="L4910" i="5"/>
  <c r="P4910" i="5"/>
  <c r="O4910" i="5"/>
  <c r="Q4758" i="5"/>
  <c r="M4758" i="5"/>
  <c r="O4758" i="5"/>
  <c r="N4758" i="5"/>
  <c r="K4758" i="5"/>
  <c r="L4758" i="5"/>
  <c r="N4422" i="5"/>
  <c r="K4422" i="5"/>
  <c r="M4422" i="5"/>
  <c r="Q4422" i="5"/>
  <c r="P4422" i="5"/>
  <c r="L4422" i="5"/>
  <c r="O4422" i="5"/>
  <c r="Q3934" i="5"/>
  <c r="L3934" i="5"/>
  <c r="K3934" i="5"/>
  <c r="N3934" i="5"/>
  <c r="M3934" i="5"/>
  <c r="P3934" i="5"/>
  <c r="O3934" i="5"/>
  <c r="K3279" i="5"/>
  <c r="Q5105" i="5"/>
  <c r="L5105" i="5"/>
  <c r="K5105" i="5"/>
  <c r="M5033" i="5"/>
  <c r="M4977" i="5"/>
  <c r="O4961" i="5"/>
  <c r="L4897" i="5"/>
  <c r="P4897" i="5"/>
  <c r="N4897" i="5"/>
  <c r="M4849" i="5"/>
  <c r="N4137" i="5"/>
  <c r="K4137" i="5"/>
  <c r="N4113" i="5"/>
  <c r="Q4113" i="5"/>
  <c r="M4113" i="5"/>
  <c r="P4113" i="5"/>
  <c r="K4001" i="5"/>
  <c r="O4001" i="5"/>
  <c r="P4001" i="5"/>
  <c r="P3921" i="5"/>
  <c r="N3841" i="5"/>
  <c r="N3825" i="5"/>
  <c r="Q3825" i="5"/>
  <c r="M3825" i="5"/>
  <c r="Q3753" i="5"/>
  <c r="M3753" i="5"/>
  <c r="P3753" i="5"/>
  <c r="L3753" i="5"/>
  <c r="P3713" i="5"/>
  <c r="L3713" i="5"/>
  <c r="K3713" i="5"/>
  <c r="O3713" i="5"/>
  <c r="Q3713" i="5"/>
  <c r="K3697" i="5"/>
  <c r="M3601" i="5"/>
  <c r="L3553" i="5"/>
  <c r="Q3553" i="5"/>
  <c r="N3553" i="5"/>
  <c r="K3553" i="5"/>
  <c r="N3537" i="5"/>
  <c r="K3537" i="5"/>
  <c r="M3473" i="5"/>
  <c r="L3425" i="5"/>
  <c r="Q3425" i="5"/>
  <c r="N3425" i="5"/>
  <c r="K3425" i="5"/>
  <c r="N3305" i="5"/>
  <c r="K3305" i="5"/>
  <c r="Q3305" i="5"/>
  <c r="K4906" i="5"/>
  <c r="N4906" i="5"/>
  <c r="Q4906" i="5"/>
  <c r="O4890" i="5"/>
  <c r="M4826" i="5"/>
  <c r="K4826" i="5"/>
  <c r="O4826" i="5"/>
  <c r="L4826" i="5"/>
  <c r="K4818" i="5"/>
  <c r="N4818" i="5"/>
  <c r="P4818" i="5"/>
  <c r="N4794" i="5"/>
  <c r="Q4690" i="5"/>
  <c r="P4690" i="5"/>
  <c r="L4690" i="5"/>
  <c r="N4658" i="5"/>
  <c r="K4658" i="5"/>
  <c r="M4610" i="5"/>
  <c r="P4514" i="5"/>
  <c r="L4514" i="5"/>
  <c r="N4514" i="5"/>
  <c r="K4514" i="5"/>
  <c r="Q4466" i="5"/>
  <c r="P4450" i="5"/>
  <c r="L4450" i="5"/>
  <c r="N4450" i="5"/>
  <c r="K4450" i="5"/>
  <c r="P4402" i="5"/>
  <c r="L4402" i="5"/>
  <c r="N4402" i="5"/>
  <c r="M4354" i="5"/>
  <c r="Q4250" i="5"/>
  <c r="M4250" i="5"/>
  <c r="O4250" i="5"/>
  <c r="L4250" i="5"/>
  <c r="O4202" i="5"/>
  <c r="L4202" i="5"/>
  <c r="K4202" i="5"/>
  <c r="Q4202" i="5"/>
  <c r="M4202" i="5"/>
  <c r="P4202" i="5"/>
  <c r="Q3962" i="5"/>
  <c r="L3962" i="5"/>
  <c r="K3962" i="5"/>
  <c r="O3962" i="5"/>
  <c r="K3946" i="5"/>
  <c r="O3946" i="5"/>
  <c r="Q3946" i="5"/>
  <c r="M3882" i="5"/>
  <c r="Q3818" i="5"/>
  <c r="L3818" i="5"/>
  <c r="N3818" i="5"/>
  <c r="K3818" i="5"/>
  <c r="M3770" i="5"/>
  <c r="N3642" i="5"/>
  <c r="K3642" i="5"/>
  <c r="Q3642" i="5"/>
  <c r="K3586" i="5"/>
  <c r="O3586" i="5"/>
  <c r="L3586" i="5"/>
  <c r="N3586" i="5"/>
  <c r="Q3586" i="5"/>
  <c r="K3546" i="5"/>
  <c r="K3458" i="5"/>
  <c r="O3458" i="5"/>
  <c r="L3458" i="5"/>
  <c r="N3458" i="5"/>
  <c r="Q3458" i="5"/>
  <c r="K3418" i="5"/>
  <c r="O3378" i="5"/>
  <c r="Q3346" i="5"/>
  <c r="L3346" i="5"/>
  <c r="M3346" i="5"/>
  <c r="K3258" i="5"/>
  <c r="O3258" i="5"/>
  <c r="N3258" i="5"/>
  <c r="Q3258" i="5"/>
  <c r="K3218" i="5"/>
  <c r="N4931" i="5"/>
  <c r="K4923" i="5"/>
  <c r="P4899" i="5"/>
  <c r="N4667" i="5"/>
  <c r="K4667" i="5"/>
  <c r="Q4667" i="5"/>
  <c r="N4563" i="5"/>
  <c r="K4563" i="5"/>
  <c r="M4563" i="5"/>
  <c r="P4563" i="5"/>
  <c r="L4563" i="5"/>
  <c r="Q4563" i="5"/>
  <c r="L4195" i="5"/>
  <c r="M4195" i="5"/>
  <c r="P4195" i="5"/>
  <c r="K4195" i="5"/>
  <c r="N4107" i="5"/>
  <c r="M4107" i="5"/>
  <c r="P4107" i="5"/>
  <c r="L4107" i="5"/>
  <c r="Q4107" i="5"/>
  <c r="N3883" i="5"/>
  <c r="O3875" i="5"/>
  <c r="K3819" i="5"/>
  <c r="N3819" i="5"/>
  <c r="P3283" i="5"/>
  <c r="P4724" i="5"/>
  <c r="L4724" i="5"/>
  <c r="O4724" i="5"/>
  <c r="K4724" i="5"/>
  <c r="M4724" i="5"/>
  <c r="Q4724" i="5"/>
  <c r="Q4564" i="5"/>
  <c r="L4564" i="5"/>
  <c r="P4564" i="5"/>
  <c r="O4564" i="5"/>
  <c r="K4564" i="5"/>
  <c r="N4564" i="5"/>
  <c r="Q4252" i="5"/>
  <c r="M4252" i="5"/>
  <c r="O4252" i="5"/>
  <c r="K4252" i="5"/>
  <c r="N4188" i="5"/>
  <c r="K4188" i="5"/>
  <c r="O4188" i="5"/>
  <c r="M4188" i="5"/>
  <c r="Q4188" i="5"/>
  <c r="O3988" i="5"/>
  <c r="P3988" i="5"/>
  <c r="N3988" i="5"/>
  <c r="L3988" i="5"/>
  <c r="M3988" i="5"/>
  <c r="N3852" i="5"/>
  <c r="N3708" i="5"/>
  <c r="K3708" i="5"/>
  <c r="Q3708" i="5"/>
  <c r="L3708" i="5"/>
  <c r="P3708" i="5"/>
  <c r="O5085" i="5"/>
  <c r="N4861" i="5"/>
  <c r="N4837" i="5"/>
  <c r="P4805" i="5"/>
  <c r="Q4709" i="5"/>
  <c r="L4709" i="5"/>
  <c r="K4709" i="5"/>
  <c r="N4709" i="5"/>
  <c r="M4709" i="5"/>
  <c r="P4709" i="5"/>
  <c r="O4709" i="5"/>
  <c r="N4637" i="5"/>
  <c r="L4637" i="5"/>
  <c r="Q4637" i="5"/>
  <c r="O4637" i="5"/>
  <c r="K4637" i="5"/>
  <c r="M4637" i="5"/>
  <c r="P4637" i="5"/>
  <c r="P3949" i="5"/>
  <c r="L3949" i="5"/>
  <c r="Q3949" i="5"/>
  <c r="O3949" i="5"/>
  <c r="K3949" i="5"/>
  <c r="N3949" i="5"/>
  <c r="M3949" i="5"/>
  <c r="M4446" i="5"/>
  <c r="K4446" i="5"/>
  <c r="N4446" i="5"/>
  <c r="Q4446" i="5"/>
  <c r="P4446" i="5"/>
  <c r="L4446" i="5"/>
  <c r="O4446" i="5"/>
  <c r="O4438" i="5"/>
  <c r="P4318" i="5"/>
  <c r="M4318" i="5"/>
  <c r="K4318" i="5"/>
  <c r="Q4318" i="5"/>
  <c r="O4318" i="5"/>
  <c r="L4318" i="5"/>
  <c r="N4318" i="5"/>
  <c r="N3582" i="5"/>
  <c r="Q3582" i="5"/>
  <c r="M3582" i="5"/>
  <c r="P3582" i="5"/>
  <c r="L3582" i="5"/>
  <c r="K3582" i="5"/>
  <c r="O3582" i="5"/>
  <c r="Q3863" i="5"/>
  <c r="M3863" i="5"/>
  <c r="K3863" i="5"/>
  <c r="N3863" i="5"/>
  <c r="P3863" i="5"/>
  <c r="L3863" i="5"/>
  <c r="O3863" i="5"/>
  <c r="N2911" i="5"/>
  <c r="K2911" i="5"/>
  <c r="M2911" i="5"/>
  <c r="Q2911" i="5"/>
  <c r="L2911" i="5"/>
  <c r="P2911" i="5"/>
  <c r="O2911" i="5"/>
  <c r="M4697" i="5"/>
  <c r="N4697" i="5"/>
  <c r="Q4697" i="5"/>
  <c r="K4697" i="5"/>
  <c r="Q4529" i="5"/>
  <c r="L4529" i="5"/>
  <c r="N4529" i="5"/>
  <c r="O4529" i="5"/>
  <c r="Q4441" i="5"/>
  <c r="L4441" i="5"/>
  <c r="K4441" i="5"/>
  <c r="O4441" i="5"/>
  <c r="Q4265" i="5"/>
  <c r="L4265" i="5"/>
  <c r="O4265" i="5"/>
  <c r="N4265" i="5"/>
  <c r="K4265" i="5"/>
  <c r="N3729" i="5"/>
  <c r="Q3729" i="5"/>
  <c r="M3729" i="5"/>
  <c r="N3273" i="5"/>
  <c r="K3273" i="5"/>
  <c r="Q3273" i="5"/>
  <c r="I51" i="10"/>
  <c r="I60" i="10"/>
  <c r="O5105" i="5"/>
  <c r="M5105" i="5"/>
  <c r="K5057" i="5"/>
  <c r="O5057" i="5"/>
  <c r="N5057" i="5"/>
  <c r="Q5057" i="5"/>
  <c r="O4945" i="5"/>
  <c r="K4769" i="5"/>
  <c r="Q4769" i="5"/>
  <c r="N4769" i="5"/>
  <c r="P4769" i="5"/>
  <c r="N4729" i="5"/>
  <c r="K4729" i="5"/>
  <c r="O4729" i="5"/>
  <c r="Q4729" i="5"/>
  <c r="P4713" i="5"/>
  <c r="L4697" i="5"/>
  <c r="Q4641" i="5"/>
  <c r="L4641" i="5"/>
  <c r="P4641" i="5"/>
  <c r="N4641" i="5"/>
  <c r="K4641" i="5"/>
  <c r="O4633" i="5"/>
  <c r="N4633" i="5"/>
  <c r="L4633" i="5"/>
  <c r="Q4633" i="5"/>
  <c r="N4569" i="5"/>
  <c r="K4569" i="5"/>
  <c r="P4569" i="5"/>
  <c r="K4529" i="5"/>
  <c r="P4529" i="5"/>
  <c r="P4505" i="5"/>
  <c r="M4441" i="5"/>
  <c r="Q4409" i="5"/>
  <c r="L4409" i="5"/>
  <c r="K4409" i="5"/>
  <c r="O4409" i="5"/>
  <c r="Q4361" i="5"/>
  <c r="L4361" i="5"/>
  <c r="N4361" i="5"/>
  <c r="K4361" i="5"/>
  <c r="O4361" i="5"/>
  <c r="Q4233" i="5"/>
  <c r="L4233" i="5"/>
  <c r="O4233" i="5"/>
  <c r="N4233" i="5"/>
  <c r="K4233" i="5"/>
  <c r="N4217" i="5"/>
  <c r="K4217" i="5"/>
  <c r="Q4217" i="5"/>
  <c r="P4201" i="5"/>
  <c r="Q4169" i="5"/>
  <c r="M4169" i="5"/>
  <c r="P4169" i="5"/>
  <c r="L4169" i="5"/>
  <c r="L4113" i="5"/>
  <c r="L4001" i="5"/>
  <c r="L3825" i="5"/>
  <c r="N3793" i="5"/>
  <c r="Q3793" i="5"/>
  <c r="M3793" i="5"/>
  <c r="M3745" i="5"/>
  <c r="Q3721" i="5"/>
  <c r="M3721" i="5"/>
  <c r="P3721" i="5"/>
  <c r="L3721" i="5"/>
  <c r="O3697" i="5"/>
  <c r="P3681" i="5"/>
  <c r="L3681" i="5"/>
  <c r="K3681" i="5"/>
  <c r="O3681" i="5"/>
  <c r="Q3681" i="5"/>
  <c r="K3665" i="5"/>
  <c r="O3657" i="5"/>
  <c r="P3537" i="5"/>
  <c r="L3537" i="5"/>
  <c r="Q3321" i="5"/>
  <c r="L3321" i="5"/>
  <c r="P3321" i="5"/>
  <c r="N3321" i="5"/>
  <c r="K3321" i="5"/>
  <c r="L3305" i="5"/>
  <c r="N3209" i="5"/>
  <c r="K3209" i="5"/>
  <c r="Q3209" i="5"/>
  <c r="Q3153" i="5"/>
  <c r="L3153" i="5"/>
  <c r="K3153" i="5"/>
  <c r="O3153" i="5"/>
  <c r="K3137" i="5"/>
  <c r="O3137" i="5"/>
  <c r="Q3137" i="5"/>
  <c r="P3105" i="5"/>
  <c r="K5010" i="5"/>
  <c r="Q5010" i="5"/>
  <c r="M5010" i="5"/>
  <c r="O5010" i="5"/>
  <c r="Q4922" i="5"/>
  <c r="L4922" i="5"/>
  <c r="K4922" i="5"/>
  <c r="O4922" i="5"/>
  <c r="O4906" i="5"/>
  <c r="L4906" i="5"/>
  <c r="M4802" i="5"/>
  <c r="Q4794" i="5"/>
  <c r="L4786" i="5"/>
  <c r="O4786" i="5"/>
  <c r="N4786" i="5"/>
  <c r="M4786" i="5"/>
  <c r="P4770" i="5"/>
  <c r="Q4738" i="5"/>
  <c r="M4698" i="5"/>
  <c r="K4666" i="5"/>
  <c r="N4578" i="5"/>
  <c r="K4578" i="5"/>
  <c r="O4578" i="5"/>
  <c r="Q4578" i="5"/>
  <c r="Q4530" i="5"/>
  <c r="Q4482" i="5"/>
  <c r="Q4418" i="5"/>
  <c r="Q4402" i="5"/>
  <c r="Q4386" i="5"/>
  <c r="N4322" i="5"/>
  <c r="K4322" i="5"/>
  <c r="P4322" i="5"/>
  <c r="L4314" i="5"/>
  <c r="M4314" i="5"/>
  <c r="Q4314" i="5"/>
  <c r="K4250" i="5"/>
  <c r="P4250" i="5"/>
  <c r="N4218" i="5"/>
  <c r="L4194" i="5"/>
  <c r="N4186" i="5"/>
  <c r="K4186" i="5"/>
  <c r="Q4186" i="5"/>
  <c r="P4170" i="5"/>
  <c r="Q4106" i="5"/>
  <c r="L4106" i="5"/>
  <c r="N4106" i="5"/>
  <c r="K4106" i="5"/>
  <c r="K4090" i="5"/>
  <c r="M4090" i="5"/>
  <c r="M4074" i="5"/>
  <c r="N4042" i="5"/>
  <c r="K4042" i="5"/>
  <c r="P4042" i="5"/>
  <c r="K4026" i="5"/>
  <c r="M4026" i="5"/>
  <c r="M4010" i="5"/>
  <c r="L3946" i="5"/>
  <c r="Q3874" i="5"/>
  <c r="P3874" i="5"/>
  <c r="O3850" i="5"/>
  <c r="P3802" i="5"/>
  <c r="N3738" i="5"/>
  <c r="K3738" i="5"/>
  <c r="Q3738" i="5"/>
  <c r="P3722" i="5"/>
  <c r="Q3658" i="5"/>
  <c r="L3658" i="5"/>
  <c r="N3658" i="5"/>
  <c r="K3658" i="5"/>
  <c r="L3642" i="5"/>
  <c r="L3610" i="5"/>
  <c r="O3546" i="5"/>
  <c r="N3514" i="5"/>
  <c r="Q3514" i="5"/>
  <c r="M3514" i="5"/>
  <c r="P3514" i="5"/>
  <c r="L3482" i="5"/>
  <c r="O3418" i="5"/>
  <c r="K3354" i="5"/>
  <c r="O3354" i="5"/>
  <c r="N3354" i="5"/>
  <c r="Q3354" i="5"/>
  <c r="P3290" i="5"/>
  <c r="M3290" i="5"/>
  <c r="N3250" i="5"/>
  <c r="O3218" i="5"/>
  <c r="N3146" i="5"/>
  <c r="K3146" i="5"/>
  <c r="P3146" i="5"/>
  <c r="M3130" i="5"/>
  <c r="M3114" i="5"/>
  <c r="K5059" i="5"/>
  <c r="Q5051" i="5"/>
  <c r="L5051" i="5"/>
  <c r="K5051" i="5"/>
  <c r="O5051" i="5"/>
  <c r="M5035" i="5"/>
  <c r="O4923" i="5"/>
  <c r="O4891" i="5"/>
  <c r="O4803" i="5"/>
  <c r="K4763" i="5"/>
  <c r="Q4763" i="5"/>
  <c r="N4763" i="5"/>
  <c r="P4763" i="5"/>
  <c r="N4715" i="5"/>
  <c r="K4715" i="5"/>
  <c r="O4715" i="5"/>
  <c r="Q4715" i="5"/>
  <c r="L4667" i="5"/>
  <c r="P4619" i="5"/>
  <c r="N4619" i="5"/>
  <c r="K4619" i="5"/>
  <c r="Q4619" i="5"/>
  <c r="K4507" i="5"/>
  <c r="Q4459" i="5"/>
  <c r="N4459" i="5"/>
  <c r="K4459" i="5"/>
  <c r="M4459" i="5"/>
  <c r="P4435" i="5"/>
  <c r="K4403" i="5"/>
  <c r="P4347" i="5"/>
  <c r="Q4315" i="5"/>
  <c r="P4163" i="5"/>
  <c r="M4163" i="5"/>
  <c r="L4163" i="5"/>
  <c r="L4123" i="5"/>
  <c r="K4091" i="5"/>
  <c r="K4059" i="5"/>
  <c r="O4059" i="5"/>
  <c r="N4059" i="5"/>
  <c r="M4059" i="5"/>
  <c r="Q4059" i="5"/>
  <c r="N3971" i="5"/>
  <c r="K3971" i="5"/>
  <c r="P3971" i="5"/>
  <c r="L3971" i="5"/>
  <c r="O3971" i="5"/>
  <c r="Q3971" i="5"/>
  <c r="P3843" i="5"/>
  <c r="L3843" i="5"/>
  <c r="K3843" i="5"/>
  <c r="N3843" i="5"/>
  <c r="Q3827" i="5"/>
  <c r="M3827" i="5"/>
  <c r="O3827" i="5"/>
  <c r="K3827" i="5"/>
  <c r="P3827" i="5"/>
  <c r="K3811" i="5"/>
  <c r="M3571" i="5"/>
  <c r="N3571" i="5"/>
  <c r="Q3571" i="5"/>
  <c r="L3571" i="5"/>
  <c r="P3571" i="5"/>
  <c r="O3443" i="5"/>
  <c r="L3419" i="5"/>
  <c r="Q3419" i="5"/>
  <c r="N3419" i="5"/>
  <c r="K3419" i="5"/>
  <c r="K3403" i="5"/>
  <c r="Q3395" i="5"/>
  <c r="L3395" i="5"/>
  <c r="P3395" i="5"/>
  <c r="N3395" i="5"/>
  <c r="N3283" i="5"/>
  <c r="Q3131" i="5"/>
  <c r="L3131" i="5"/>
  <c r="P3131" i="5"/>
  <c r="O3131" i="5"/>
  <c r="K3131" i="5"/>
  <c r="P3059" i="5"/>
  <c r="O3019" i="5"/>
  <c r="P3011" i="5"/>
  <c r="M3011" i="5"/>
  <c r="L3011" i="5"/>
  <c r="Q3011" i="5"/>
  <c r="K3011" i="5"/>
  <c r="N3011" i="5"/>
  <c r="Q2979" i="5"/>
  <c r="L2979" i="5"/>
  <c r="K2979" i="5"/>
  <c r="N2979" i="5"/>
  <c r="M2979" i="5"/>
  <c r="P2979" i="5"/>
  <c r="M2915" i="5"/>
  <c r="N5060" i="5"/>
  <c r="M5004" i="5"/>
  <c r="Q4692" i="5"/>
  <c r="M4692" i="5"/>
  <c r="O4692" i="5"/>
  <c r="N4692" i="5"/>
  <c r="L4692" i="5"/>
  <c r="P4484" i="5"/>
  <c r="L4484" i="5"/>
  <c r="O4484" i="5"/>
  <c r="K4484" i="5"/>
  <c r="M4484" i="5"/>
  <c r="Q4484" i="5"/>
  <c r="P4452" i="5"/>
  <c r="L4452" i="5"/>
  <c r="K4452" i="5"/>
  <c r="N4452" i="5"/>
  <c r="M4452" i="5"/>
  <c r="Q4452" i="5"/>
  <c r="O4428" i="5"/>
  <c r="N4356" i="5"/>
  <c r="Q4356" i="5"/>
  <c r="P4356" i="5"/>
  <c r="L4356" i="5"/>
  <c r="L4188" i="5"/>
  <c r="M4172" i="5"/>
  <c r="P4028" i="5"/>
  <c r="L4028" i="5"/>
  <c r="Q4028" i="5"/>
  <c r="O4028" i="5"/>
  <c r="N4028" i="5"/>
  <c r="K4028" i="5"/>
  <c r="M3940" i="5"/>
  <c r="N3940" i="5"/>
  <c r="K3940" i="5"/>
  <c r="O3940" i="5"/>
  <c r="Q3940" i="5"/>
  <c r="P3932" i="5"/>
  <c r="N3836" i="5"/>
  <c r="K3836" i="5"/>
  <c r="Q3836" i="5"/>
  <c r="L3836" i="5"/>
  <c r="P3836" i="5"/>
  <c r="N3644" i="5"/>
  <c r="K3644" i="5"/>
  <c r="L3644" i="5"/>
  <c r="P3644" i="5"/>
  <c r="O3644" i="5"/>
  <c r="L3596" i="5"/>
  <c r="P3596" i="5"/>
  <c r="O3596" i="5"/>
  <c r="K3596" i="5"/>
  <c r="Q3596" i="5"/>
  <c r="P3428" i="5"/>
  <c r="P3372" i="5"/>
  <c r="Q3172" i="5"/>
  <c r="M3172" i="5"/>
  <c r="O3172" i="5"/>
  <c r="K3172" i="5"/>
  <c r="P3172" i="5"/>
  <c r="Q3140" i="5"/>
  <c r="M3140" i="5"/>
  <c r="K3140" i="5"/>
  <c r="N3140" i="5"/>
  <c r="P3140" i="5"/>
  <c r="L3140" i="5"/>
  <c r="M4901" i="5"/>
  <c r="K4901" i="5"/>
  <c r="P4749" i="5"/>
  <c r="Q4437" i="5"/>
  <c r="L4437" i="5"/>
  <c r="N4437" i="5"/>
  <c r="K4437" i="5"/>
  <c r="M4437" i="5"/>
  <c r="P4437" i="5"/>
  <c r="O4437" i="5"/>
  <c r="M3997" i="5"/>
  <c r="Q4814" i="5"/>
  <c r="M4814" i="5"/>
  <c r="N4814" i="5"/>
  <c r="P4814" i="5"/>
  <c r="O4814" i="5"/>
  <c r="L4814" i="5"/>
  <c r="K4814" i="5"/>
  <c r="O4534" i="5"/>
  <c r="N4534" i="5"/>
  <c r="K4534" i="5"/>
  <c r="Q4534" i="5"/>
  <c r="M4534" i="5"/>
  <c r="P4534" i="5"/>
  <c r="L4534" i="5"/>
  <c r="K3350" i="5"/>
  <c r="O3350" i="5"/>
  <c r="N3350" i="5"/>
  <c r="Q3350" i="5"/>
  <c r="L3350" i="5"/>
  <c r="M3350" i="5"/>
  <c r="M4431" i="5"/>
  <c r="Q4431" i="5"/>
  <c r="K4431" i="5"/>
  <c r="N4431" i="5"/>
  <c r="L4431" i="5"/>
  <c r="P4431" i="5"/>
  <c r="O4431" i="5"/>
  <c r="E227" i="5"/>
  <c r="D227" i="5"/>
  <c r="C227" i="5"/>
  <c r="S227" i="5" s="1"/>
  <c r="I32" i="10"/>
  <c r="I18" i="9"/>
  <c r="Q5081" i="5"/>
  <c r="O5081" i="5"/>
  <c r="L5081" i="5"/>
  <c r="M5081" i="5"/>
  <c r="K5081" i="5"/>
  <c r="Q5041" i="5"/>
  <c r="O5041" i="5"/>
  <c r="N5041" i="5"/>
  <c r="O4985" i="5"/>
  <c r="N4929" i="5"/>
  <c r="K4929" i="5"/>
  <c r="P4929" i="5"/>
  <c r="Q4785" i="5"/>
  <c r="L4785" i="5"/>
  <c r="K4785" i="5"/>
  <c r="N4785" i="5"/>
  <c r="Q4745" i="5"/>
  <c r="N4745" i="5"/>
  <c r="M4745" i="5"/>
  <c r="O4745" i="5"/>
  <c r="K4689" i="5"/>
  <c r="P4585" i="5"/>
  <c r="L4585" i="5"/>
  <c r="N4585" i="5"/>
  <c r="K4585" i="5"/>
  <c r="P4521" i="5"/>
  <c r="L4521" i="5"/>
  <c r="M4521" i="5"/>
  <c r="K4521" i="5"/>
  <c r="N4441" i="5"/>
  <c r="K4425" i="5"/>
  <c r="O4425" i="5"/>
  <c r="M4425" i="5"/>
  <c r="Q4425" i="5"/>
  <c r="N4177" i="5"/>
  <c r="Q4177" i="5"/>
  <c r="M4177" i="5"/>
  <c r="P4177" i="5"/>
  <c r="O4137" i="5"/>
  <c r="N4001" i="5"/>
  <c r="O3953" i="5"/>
  <c r="P3729" i="5"/>
  <c r="M3713" i="5"/>
  <c r="Q3689" i="5"/>
  <c r="M3689" i="5"/>
  <c r="P3689" i="5"/>
  <c r="L3689" i="5"/>
  <c r="P3649" i="5"/>
  <c r="L3649" i="5"/>
  <c r="K3649" i="5"/>
  <c r="O3649" i="5"/>
  <c r="Q3649" i="5"/>
  <c r="O3617" i="5"/>
  <c r="L3585" i="5"/>
  <c r="Q3585" i="5"/>
  <c r="N3585" i="5"/>
  <c r="K3585" i="5"/>
  <c r="P3553" i="5"/>
  <c r="Q3537" i="5"/>
  <c r="L3457" i="5"/>
  <c r="Q3457" i="5"/>
  <c r="N3457" i="5"/>
  <c r="K3457" i="5"/>
  <c r="P3425" i="5"/>
  <c r="N3369" i="5"/>
  <c r="K3369" i="5"/>
  <c r="Q3369" i="5"/>
  <c r="P3305" i="5"/>
  <c r="O3289" i="5"/>
  <c r="O3273" i="5"/>
  <c r="Q3225" i="5"/>
  <c r="L3225" i="5"/>
  <c r="P3225" i="5"/>
  <c r="N3225" i="5"/>
  <c r="K3225" i="5"/>
  <c r="N3169" i="5"/>
  <c r="Q5066" i="5"/>
  <c r="K5066" i="5"/>
  <c r="O5066" i="5"/>
  <c r="M5066" i="5"/>
  <c r="Q5026" i="5"/>
  <c r="M5026" i="5"/>
  <c r="L5026" i="5"/>
  <c r="K5026" i="5"/>
  <c r="O5026" i="5"/>
  <c r="K4938" i="5"/>
  <c r="O4938" i="5"/>
  <c r="N4938" i="5"/>
  <c r="Q4938" i="5"/>
  <c r="P4890" i="5"/>
  <c r="O4778" i="5"/>
  <c r="O4722" i="5"/>
  <c r="M4690" i="5"/>
  <c r="O4658" i="5"/>
  <c r="Q4594" i="5"/>
  <c r="L4594" i="5"/>
  <c r="N4594" i="5"/>
  <c r="K4594" i="5"/>
  <c r="O4594" i="5"/>
  <c r="O4482" i="5"/>
  <c r="O4466" i="5"/>
  <c r="O4418" i="5"/>
  <c r="P4338" i="5"/>
  <c r="L4338" i="5"/>
  <c r="N4338" i="5"/>
  <c r="O4266" i="5"/>
  <c r="L4266" i="5"/>
  <c r="K4266" i="5"/>
  <c r="Q4266" i="5"/>
  <c r="M4266" i="5"/>
  <c r="P4266" i="5"/>
  <c r="O4138" i="5"/>
  <c r="O4122" i="5"/>
  <c r="P4058" i="5"/>
  <c r="L4058" i="5"/>
  <c r="N4058" i="5"/>
  <c r="M3978" i="5"/>
  <c r="Q3978" i="5"/>
  <c r="P3962" i="5"/>
  <c r="P3946" i="5"/>
  <c r="N3834" i="5"/>
  <c r="K3834" i="5"/>
  <c r="Q3834" i="5"/>
  <c r="P3818" i="5"/>
  <c r="Q3754" i="5"/>
  <c r="L3754" i="5"/>
  <c r="N3754" i="5"/>
  <c r="K3754" i="5"/>
  <c r="O3690" i="5"/>
  <c r="O3674" i="5"/>
  <c r="P3642" i="5"/>
  <c r="K3618" i="5"/>
  <c r="O3618" i="5"/>
  <c r="L3618" i="5"/>
  <c r="N3618" i="5"/>
  <c r="Q3618" i="5"/>
  <c r="M3586" i="5"/>
  <c r="P3522" i="5"/>
  <c r="K3490" i="5"/>
  <c r="O3490" i="5"/>
  <c r="L3490" i="5"/>
  <c r="N3490" i="5"/>
  <c r="Q3490" i="5"/>
  <c r="M3458" i="5"/>
  <c r="P3394" i="5"/>
  <c r="P3378" i="5"/>
  <c r="N3346" i="5"/>
  <c r="Q3282" i="5"/>
  <c r="L3282" i="5"/>
  <c r="M3282" i="5"/>
  <c r="L3258" i="5"/>
  <c r="N3194" i="5"/>
  <c r="Q3194" i="5"/>
  <c r="M3194" i="5"/>
  <c r="P3194" i="5"/>
  <c r="O3194" i="5"/>
  <c r="P3162" i="5"/>
  <c r="L3162" i="5"/>
  <c r="N3162" i="5"/>
  <c r="K3162" i="5"/>
  <c r="P3098" i="5"/>
  <c r="L3098" i="5"/>
  <c r="N3098" i="5"/>
  <c r="K3098" i="5"/>
  <c r="O5059" i="5"/>
  <c r="P4955" i="5"/>
  <c r="O4931" i="5"/>
  <c r="Q4899" i="5"/>
  <c r="O4691" i="5"/>
  <c r="K4603" i="5"/>
  <c r="O4507" i="5"/>
  <c r="N4483" i="5"/>
  <c r="M4483" i="5"/>
  <c r="Q4483" i="5"/>
  <c r="L4483" i="5"/>
  <c r="K4483" i="5"/>
  <c r="O4483" i="5"/>
  <c r="K4467" i="5"/>
  <c r="O4467" i="5"/>
  <c r="N4467" i="5"/>
  <c r="Q4467" i="5"/>
  <c r="O4267" i="5"/>
  <c r="N4267" i="5"/>
  <c r="K4267" i="5"/>
  <c r="M4267" i="5"/>
  <c r="L4267" i="5"/>
  <c r="P4267" i="5"/>
  <c r="P4171" i="5"/>
  <c r="Q4147" i="5"/>
  <c r="M4147" i="5"/>
  <c r="P4147" i="5"/>
  <c r="L4147" i="5"/>
  <c r="O4147" i="5"/>
  <c r="K4147" i="5"/>
  <c r="Q4123" i="5"/>
  <c r="M4123" i="5"/>
  <c r="K4123" i="5"/>
  <c r="N4123" i="5"/>
  <c r="N4091" i="5"/>
  <c r="P3979" i="5"/>
  <c r="O3979" i="5"/>
  <c r="L3979" i="5"/>
  <c r="Q3979" i="5"/>
  <c r="N3979" i="5"/>
  <c r="N3619" i="5"/>
  <c r="K3619" i="5"/>
  <c r="O3619" i="5"/>
  <c r="M3619" i="5"/>
  <c r="Q3619" i="5"/>
  <c r="N3483" i="5"/>
  <c r="K3483" i="5"/>
  <c r="K3387" i="5"/>
  <c r="P3387" i="5"/>
  <c r="O3387" i="5"/>
  <c r="N3387" i="5"/>
  <c r="M3067" i="5"/>
  <c r="N3067" i="5"/>
  <c r="K3067" i="5"/>
  <c r="O3067" i="5"/>
  <c r="Q3067" i="5"/>
  <c r="P5052" i="5"/>
  <c r="L5052" i="5"/>
  <c r="O5052" i="5"/>
  <c r="K5052" i="5"/>
  <c r="M5052" i="5"/>
  <c r="Q5052" i="5"/>
  <c r="Q4732" i="5"/>
  <c r="M4732" i="5"/>
  <c r="O4732" i="5"/>
  <c r="K4732" i="5"/>
  <c r="P4732" i="5"/>
  <c r="N4260" i="5"/>
  <c r="L4260" i="5"/>
  <c r="O4260" i="5"/>
  <c r="M4260" i="5"/>
  <c r="Q4260" i="5"/>
  <c r="N4228" i="5"/>
  <c r="L4228" i="5"/>
  <c r="O4228" i="5"/>
  <c r="M4228" i="5"/>
  <c r="Q4228" i="5"/>
  <c r="K4228" i="5"/>
  <c r="P4188" i="5"/>
  <c r="K3988" i="5"/>
  <c r="L3940" i="5"/>
  <c r="N3772" i="5"/>
  <c r="K3772" i="5"/>
  <c r="L3772" i="5"/>
  <c r="P3772" i="5"/>
  <c r="O3772" i="5"/>
  <c r="P3580" i="5"/>
  <c r="L3468" i="5"/>
  <c r="P3468" i="5"/>
  <c r="Q3468" i="5"/>
  <c r="M3468" i="5"/>
  <c r="O3468" i="5"/>
  <c r="K3468" i="5"/>
  <c r="Q3396" i="5"/>
  <c r="N3116" i="5"/>
  <c r="K3116" i="5"/>
  <c r="Q3116" i="5"/>
  <c r="P3116" i="5"/>
  <c r="L3116" i="5"/>
  <c r="M5101" i="5"/>
  <c r="M4821" i="5"/>
  <c r="L4821" i="5"/>
  <c r="K4821" i="5"/>
  <c r="O4821" i="5"/>
  <c r="N4821" i="5"/>
  <c r="P4821" i="5"/>
  <c r="Q4805" i="5"/>
  <c r="M4789" i="5"/>
  <c r="L4789" i="5"/>
  <c r="K4789" i="5"/>
  <c r="O4789" i="5"/>
  <c r="L4765" i="5"/>
  <c r="K4109" i="5"/>
  <c r="Q4109" i="5"/>
  <c r="P4109" i="5"/>
  <c r="N3437" i="5"/>
  <c r="K3437" i="5"/>
  <c r="M3437" i="5"/>
  <c r="Q3437" i="5"/>
  <c r="P3437" i="5"/>
  <c r="L3437" i="5"/>
  <c r="O3437" i="5"/>
  <c r="N3230" i="5"/>
  <c r="Q3230" i="5"/>
  <c r="L3230" i="5"/>
  <c r="M3230" i="5"/>
  <c r="P3230" i="5"/>
  <c r="O3230" i="5"/>
  <c r="K3230" i="5"/>
  <c r="Q4575" i="5"/>
  <c r="M4575" i="5"/>
  <c r="K4575" i="5"/>
  <c r="N4575" i="5"/>
  <c r="P4575" i="5"/>
  <c r="L4575" i="5"/>
  <c r="O4575" i="5"/>
  <c r="Q4183" i="5"/>
  <c r="M4183" i="5"/>
  <c r="K4183" i="5"/>
  <c r="N4183" i="5"/>
  <c r="P4183" i="5"/>
  <c r="L4183" i="5"/>
  <c r="O4183" i="5"/>
  <c r="Q4063" i="5"/>
  <c r="K4063" i="5"/>
  <c r="N4063" i="5"/>
  <c r="M4063" i="5"/>
  <c r="L4063" i="5"/>
  <c r="P4063" i="5"/>
  <c r="O4063" i="5"/>
  <c r="P3935" i="5"/>
  <c r="N3935" i="5"/>
  <c r="K3935" i="5"/>
  <c r="M3935" i="5"/>
  <c r="Q3935" i="5"/>
  <c r="L3935" i="5"/>
  <c r="Q3143" i="5"/>
  <c r="L3143" i="5"/>
  <c r="K3143" i="5"/>
  <c r="N3143" i="5"/>
  <c r="M3143" i="5"/>
  <c r="P3143" i="5"/>
  <c r="O3143" i="5"/>
  <c r="K3045" i="5"/>
  <c r="Q3045" i="5"/>
  <c r="N3045" i="5"/>
  <c r="P3045" i="5"/>
  <c r="L3045" i="5"/>
  <c r="O3045" i="5"/>
  <c r="M3045" i="5"/>
  <c r="C64" i="5"/>
  <c r="S64" i="5" s="1"/>
  <c r="E64" i="5"/>
  <c r="D64" i="5"/>
  <c r="M4757" i="5"/>
  <c r="P4757" i="5"/>
  <c r="Q4757" i="5"/>
  <c r="O4757" i="5"/>
  <c r="N4725" i="5"/>
  <c r="K4725" i="5"/>
  <c r="O4725" i="5"/>
  <c r="K4485" i="5"/>
  <c r="O4485" i="5"/>
  <c r="N4477" i="5"/>
  <c r="M4477" i="5"/>
  <c r="Q4469" i="5"/>
  <c r="L4469" i="5"/>
  <c r="N4469" i="5"/>
  <c r="M4309" i="5"/>
  <c r="L4309" i="5"/>
  <c r="K4309" i="5"/>
  <c r="Q4101" i="5"/>
  <c r="M4101" i="5"/>
  <c r="Q4013" i="5"/>
  <c r="L4013" i="5"/>
  <c r="O3877" i="5"/>
  <c r="K3877" i="5"/>
  <c r="Q3749" i="5"/>
  <c r="M3749" i="5"/>
  <c r="O3741" i="5"/>
  <c r="K3469" i="5"/>
  <c r="Q3221" i="5"/>
  <c r="L3221" i="5"/>
  <c r="P3221" i="5"/>
  <c r="N3205" i="5"/>
  <c r="K3205" i="5"/>
  <c r="M3157" i="5"/>
  <c r="N3157" i="5"/>
  <c r="L5070" i="5"/>
  <c r="Q5070" i="5"/>
  <c r="O5070" i="5"/>
  <c r="K5070" i="5"/>
  <c r="M5070" i="5"/>
  <c r="N5054" i="5"/>
  <c r="K5054" i="5"/>
  <c r="K4926" i="5"/>
  <c r="O4926" i="5"/>
  <c r="P4886" i="5"/>
  <c r="L4886" i="5"/>
  <c r="N4566" i="5"/>
  <c r="K4566" i="5"/>
  <c r="O4566" i="5"/>
  <c r="O4558" i="5"/>
  <c r="M4558" i="5"/>
  <c r="Q4470" i="5"/>
  <c r="P4470" i="5"/>
  <c r="O4470" i="5"/>
  <c r="N4454" i="5"/>
  <c r="K4454" i="5"/>
  <c r="P4390" i="5"/>
  <c r="L4390" i="5"/>
  <c r="N4382" i="5"/>
  <c r="K4382" i="5"/>
  <c r="O4206" i="5"/>
  <c r="L4206" i="5"/>
  <c r="K4206" i="5"/>
  <c r="Q4174" i="5"/>
  <c r="L4174" i="5"/>
  <c r="K3950" i="5"/>
  <c r="O3950" i="5"/>
  <c r="Q3758" i="5"/>
  <c r="L3758" i="5"/>
  <c r="Q3630" i="5"/>
  <c r="L3630" i="5"/>
  <c r="Q3414" i="5"/>
  <c r="M3414" i="5"/>
  <c r="P3414" i="5"/>
  <c r="P3382" i="5"/>
  <c r="K3238" i="5"/>
  <c r="O3238" i="5"/>
  <c r="L3198" i="5"/>
  <c r="Q3198" i="5"/>
  <c r="K3182" i="5"/>
  <c r="M3182" i="5"/>
  <c r="N3182" i="5"/>
  <c r="O3094" i="5"/>
  <c r="N3078" i="5"/>
  <c r="K3078" i="5"/>
  <c r="P5007" i="5"/>
  <c r="L5007" i="5"/>
  <c r="M4791" i="5"/>
  <c r="K4791" i="5"/>
  <c r="N4767" i="5"/>
  <c r="P4767" i="5"/>
  <c r="P4631" i="5"/>
  <c r="L4631" i="5"/>
  <c r="N4623" i="5"/>
  <c r="K4623" i="5"/>
  <c r="K4439" i="5"/>
  <c r="O4439" i="5"/>
  <c r="Q4407" i="5"/>
  <c r="L4407" i="5"/>
  <c r="N4343" i="5"/>
  <c r="K4343" i="5"/>
  <c r="O4343" i="5"/>
  <c r="O4135" i="5"/>
  <c r="Q3895" i="5"/>
  <c r="M3895" i="5"/>
  <c r="Q3839" i="5"/>
  <c r="M3839" i="5"/>
  <c r="K3679" i="5"/>
  <c r="O3679" i="5"/>
  <c r="L3679" i="5"/>
  <c r="Q3559" i="5"/>
  <c r="L3559" i="5"/>
  <c r="P3559" i="5"/>
  <c r="P3551" i="5"/>
  <c r="N3551" i="5"/>
  <c r="K3551" i="5"/>
  <c r="N3399" i="5"/>
  <c r="K3399" i="5"/>
  <c r="M3239" i="5"/>
  <c r="P3239" i="5"/>
  <c r="M3151" i="5"/>
  <c r="N3151" i="5"/>
  <c r="O3015" i="5"/>
  <c r="L3015" i="5"/>
  <c r="L48" i="5"/>
  <c r="N48" i="5"/>
  <c r="L2765" i="5"/>
  <c r="M2765" i="5"/>
  <c r="K2597" i="5"/>
  <c r="O2597" i="5"/>
  <c r="O2365" i="5"/>
  <c r="Q2213" i="5"/>
  <c r="L2213" i="5"/>
  <c r="N2133" i="5"/>
  <c r="K2133" i="5"/>
  <c r="Q1957" i="5"/>
  <c r="L1957" i="5"/>
  <c r="N1877" i="5"/>
  <c r="K1877" i="5"/>
  <c r="Q1741" i="5"/>
  <c r="M1741" i="5"/>
  <c r="N1717" i="5"/>
  <c r="K1717" i="5"/>
  <c r="Q1357" i="5"/>
  <c r="L1357" i="5"/>
  <c r="K1341" i="5"/>
  <c r="O1341" i="5"/>
  <c r="N1341" i="5"/>
  <c r="Q1229" i="5"/>
  <c r="L1229" i="5"/>
  <c r="K1213" i="5"/>
  <c r="O1213" i="5"/>
  <c r="N1213" i="5"/>
  <c r="N1069" i="5"/>
  <c r="M1069" i="5"/>
  <c r="Q797" i="5"/>
  <c r="M797" i="5"/>
  <c r="L797" i="5"/>
  <c r="K789" i="5"/>
  <c r="O789" i="5"/>
  <c r="K653" i="5"/>
  <c r="O653" i="5"/>
  <c r="P317" i="5"/>
  <c r="Q317" i="5"/>
  <c r="L317" i="5"/>
  <c r="Q277" i="5"/>
  <c r="P277" i="5"/>
  <c r="O277" i="5"/>
  <c r="E245" i="5"/>
  <c r="D245" i="5"/>
  <c r="C245" i="5"/>
  <c r="S245" i="5" s="1"/>
  <c r="P189" i="5"/>
  <c r="Q189" i="5"/>
  <c r="L189" i="5"/>
  <c r="N181" i="5"/>
  <c r="K181" i="5"/>
  <c r="N125" i="5"/>
  <c r="K125" i="5"/>
  <c r="M117" i="5"/>
  <c r="Q117" i="5"/>
  <c r="P109" i="5"/>
  <c r="Q109" i="5"/>
  <c r="L109" i="5"/>
  <c r="T5000" i="5"/>
  <c r="D5000" i="5"/>
  <c r="Q5000" i="5" s="1"/>
  <c r="S5000" i="5"/>
  <c r="C5000" i="5"/>
  <c r="R5000" i="5"/>
  <c r="J5000" i="5"/>
  <c r="I5000" i="5"/>
  <c r="H5000" i="5"/>
  <c r="G5000" i="5"/>
  <c r="F5000" i="5"/>
  <c r="E5000" i="5"/>
  <c r="I4744" i="5"/>
  <c r="G4744" i="5"/>
  <c r="T4744" i="5"/>
  <c r="J4744" i="5"/>
  <c r="S4744" i="5"/>
  <c r="H4744" i="5"/>
  <c r="R4744" i="5"/>
  <c r="F4744" i="5"/>
  <c r="E4744" i="5"/>
  <c r="D4744" i="5"/>
  <c r="C4744" i="5"/>
  <c r="H4488" i="5"/>
  <c r="G4488" i="5"/>
  <c r="F4488" i="5"/>
  <c r="E4488" i="5"/>
  <c r="T4488" i="5"/>
  <c r="D4488" i="5"/>
  <c r="S4488" i="5"/>
  <c r="C4488" i="5"/>
  <c r="J4488" i="5"/>
  <c r="I4488" i="5"/>
  <c r="R4488" i="5"/>
  <c r="R4208" i="5"/>
  <c r="J4208" i="5"/>
  <c r="I4208" i="5"/>
  <c r="H4208" i="5"/>
  <c r="G4208" i="5"/>
  <c r="F4208" i="5"/>
  <c r="E4208" i="5"/>
  <c r="D4208" i="5"/>
  <c r="P4208" i="5" s="1"/>
  <c r="C4208" i="5"/>
  <c r="T4208" i="5"/>
  <c r="S4208" i="5"/>
  <c r="E3952" i="5"/>
  <c r="T3952" i="5"/>
  <c r="D3952" i="5"/>
  <c r="S3952" i="5"/>
  <c r="C3952" i="5"/>
  <c r="R3952" i="5"/>
  <c r="J3952" i="5"/>
  <c r="I3952" i="5"/>
  <c r="H3952" i="5"/>
  <c r="G3952" i="5"/>
  <c r="F3952" i="5"/>
  <c r="G3696" i="5"/>
  <c r="F3696" i="5"/>
  <c r="E3696" i="5"/>
  <c r="T3696" i="5"/>
  <c r="D3696" i="5"/>
  <c r="O3696" i="5" s="1"/>
  <c r="S3696" i="5"/>
  <c r="C3696" i="5"/>
  <c r="R3696" i="5"/>
  <c r="J3696" i="5"/>
  <c r="I3696" i="5"/>
  <c r="H3696" i="5"/>
  <c r="S3440" i="5"/>
  <c r="C3440" i="5"/>
  <c r="R3440" i="5"/>
  <c r="J3440" i="5"/>
  <c r="I3440" i="5"/>
  <c r="H3440" i="5"/>
  <c r="G3440" i="5"/>
  <c r="F3440" i="5"/>
  <c r="T3440" i="5"/>
  <c r="E3440" i="5"/>
  <c r="D3440" i="5"/>
  <c r="E3224" i="5"/>
  <c r="S3224" i="5"/>
  <c r="C3224" i="5"/>
  <c r="R3224" i="5"/>
  <c r="J3224" i="5"/>
  <c r="I3224" i="5"/>
  <c r="H3224" i="5"/>
  <c r="G3224" i="5"/>
  <c r="D3224" i="5"/>
  <c r="Q3224" i="5" s="1"/>
  <c r="T3224" i="5"/>
  <c r="F3224" i="5"/>
  <c r="I3096" i="5"/>
  <c r="H3096" i="5"/>
  <c r="G3096" i="5"/>
  <c r="F3096" i="5"/>
  <c r="E3096" i="5"/>
  <c r="T3096" i="5"/>
  <c r="D3096" i="5"/>
  <c r="Q3096" i="5" s="1"/>
  <c r="S3096" i="5"/>
  <c r="C3096" i="5"/>
  <c r="R3096" i="5"/>
  <c r="J3096" i="5"/>
  <c r="P2726" i="5"/>
  <c r="L2726" i="5"/>
  <c r="N2710" i="5"/>
  <c r="K2710" i="5"/>
  <c r="M2702" i="5"/>
  <c r="Q2702" i="5"/>
  <c r="O2294" i="5"/>
  <c r="O2134" i="5"/>
  <c r="L2134" i="5"/>
  <c r="N2134" i="5"/>
  <c r="Q2118" i="5"/>
  <c r="M2118" i="5"/>
  <c r="N2118" i="5"/>
  <c r="O1990" i="5"/>
  <c r="L1990" i="5"/>
  <c r="N1990" i="5"/>
  <c r="N1718" i="5"/>
  <c r="K1718" i="5"/>
  <c r="O1718" i="5"/>
  <c r="N1582" i="5"/>
  <c r="K1582" i="5"/>
  <c r="O1582" i="5"/>
  <c r="K1358" i="5"/>
  <c r="Q1358" i="5"/>
  <c r="M1358" i="5"/>
  <c r="O1302" i="5"/>
  <c r="N1246" i="5"/>
  <c r="K1246" i="5"/>
  <c r="Q1150" i="5"/>
  <c r="M1150" i="5"/>
  <c r="N966" i="5"/>
  <c r="K966" i="5"/>
  <c r="P790" i="5"/>
  <c r="Q790" i="5"/>
  <c r="O790" i="5"/>
  <c r="K270" i="5"/>
  <c r="O270" i="5"/>
  <c r="D206" i="5"/>
  <c r="H206" i="5" s="1"/>
  <c r="C206" i="5"/>
  <c r="S206" i="5" s="1"/>
  <c r="E206" i="5"/>
  <c r="K174" i="5"/>
  <c r="O174" i="5"/>
  <c r="M158" i="5"/>
  <c r="Q158" i="5"/>
  <c r="Q150" i="5"/>
  <c r="L150" i="5"/>
  <c r="K134" i="5"/>
  <c r="O134" i="5"/>
  <c r="Q78" i="5"/>
  <c r="K78" i="5"/>
  <c r="N78" i="5"/>
  <c r="O2831" i="5"/>
  <c r="P2431" i="5"/>
  <c r="Q2383" i="5"/>
  <c r="M2383" i="5"/>
  <c r="P2335" i="5"/>
  <c r="L2335" i="5"/>
  <c r="Q2215" i="5"/>
  <c r="L2215" i="5"/>
  <c r="N2207" i="5"/>
  <c r="K2207" i="5"/>
  <c r="P2207" i="5"/>
  <c r="O2031" i="5"/>
  <c r="M2031" i="5"/>
  <c r="N1927" i="5"/>
  <c r="K1927" i="5"/>
  <c r="P1927" i="5"/>
  <c r="O1927" i="5"/>
  <c r="P1815" i="5"/>
  <c r="L1815" i="5"/>
  <c r="O1815" i="5"/>
  <c r="N1735" i="5"/>
  <c r="K1735" i="5"/>
  <c r="P1511" i="5"/>
  <c r="L1511" i="5"/>
  <c r="K1335" i="5"/>
  <c r="O1335" i="5"/>
  <c r="O1183" i="5"/>
  <c r="M1183" i="5"/>
  <c r="N1183" i="5"/>
  <c r="K1055" i="5"/>
  <c r="O1055" i="5"/>
  <c r="K815" i="5"/>
  <c r="O815" i="5"/>
  <c r="M807" i="5"/>
  <c r="N807" i="5"/>
  <c r="Q799" i="5"/>
  <c r="M799" i="5"/>
  <c r="Q791" i="5"/>
  <c r="L791" i="5"/>
  <c r="M791" i="5"/>
  <c r="K775" i="5"/>
  <c r="O775" i="5"/>
  <c r="K727" i="5"/>
  <c r="O727" i="5"/>
  <c r="M727" i="5"/>
  <c r="K559" i="5"/>
  <c r="O559" i="5"/>
  <c r="M551" i="5"/>
  <c r="N551" i="5"/>
  <c r="Q519" i="5"/>
  <c r="N519" i="5"/>
  <c r="K519" i="5"/>
  <c r="N471" i="5"/>
  <c r="K471" i="5"/>
  <c r="M463" i="5"/>
  <c r="Q463" i="5"/>
  <c r="Q455" i="5"/>
  <c r="P455" i="5"/>
  <c r="O455" i="5"/>
  <c r="Q391" i="5"/>
  <c r="N391" i="5"/>
  <c r="K391" i="5"/>
  <c r="N343" i="5"/>
  <c r="K343" i="5"/>
  <c r="M335" i="5"/>
  <c r="Q335" i="5"/>
  <c r="Q327" i="5"/>
  <c r="P327" i="5"/>
  <c r="O327" i="5"/>
  <c r="Q263" i="5"/>
  <c r="N263" i="5"/>
  <c r="K263" i="5"/>
  <c r="N215" i="5"/>
  <c r="K215" i="5"/>
  <c r="Q215" i="5"/>
  <c r="M207" i="5"/>
  <c r="Q207" i="5"/>
  <c r="Q199" i="5"/>
  <c r="P199" i="5"/>
  <c r="O199" i="5"/>
  <c r="H3014" i="5"/>
  <c r="G3014" i="5"/>
  <c r="T3014" i="5"/>
  <c r="D3014" i="5"/>
  <c r="L3014" i="5" s="1"/>
  <c r="S3014" i="5"/>
  <c r="C3014" i="5"/>
  <c r="I3014" i="5"/>
  <c r="F3014" i="5"/>
  <c r="E3014" i="5"/>
  <c r="R3014" i="5"/>
  <c r="J3014" i="5"/>
  <c r="O2996" i="5"/>
  <c r="Q2996" i="5"/>
  <c r="N2996" i="5"/>
  <c r="S2982" i="5"/>
  <c r="C2982" i="5"/>
  <c r="R2982" i="5"/>
  <c r="J2982" i="5"/>
  <c r="I2982" i="5"/>
  <c r="H2982" i="5"/>
  <c r="G2982" i="5"/>
  <c r="F2982" i="5"/>
  <c r="E2982" i="5"/>
  <c r="D2982" i="5"/>
  <c r="T2982" i="5"/>
  <c r="Q2784" i="5"/>
  <c r="M2784" i="5"/>
  <c r="N2752" i="5"/>
  <c r="K2752" i="5"/>
  <c r="N2280" i="5"/>
  <c r="K2280" i="5"/>
  <c r="Q2056" i="5"/>
  <c r="M2056" i="5"/>
  <c r="O2056" i="5"/>
  <c r="P2048" i="5"/>
  <c r="L2048" i="5"/>
  <c r="O2048" i="5"/>
  <c r="Q1728" i="5"/>
  <c r="L1728" i="5"/>
  <c r="Q1600" i="5"/>
  <c r="L1600" i="5"/>
  <c r="Q1472" i="5"/>
  <c r="L1472" i="5"/>
  <c r="Q1232" i="5"/>
  <c r="M1232" i="5"/>
  <c r="O1224" i="5"/>
  <c r="Q1000" i="5"/>
  <c r="M1000" i="5"/>
  <c r="O992" i="5"/>
  <c r="P904" i="5"/>
  <c r="Q904" i="5"/>
  <c r="O904" i="5"/>
  <c r="P776" i="5"/>
  <c r="Q776" i="5"/>
  <c r="O776" i="5"/>
  <c r="P648" i="5"/>
  <c r="Q648" i="5"/>
  <c r="O648" i="5"/>
  <c r="Q376" i="5"/>
  <c r="L376" i="5"/>
  <c r="K360" i="5"/>
  <c r="O360" i="5"/>
  <c r="K312" i="5"/>
  <c r="O312" i="5"/>
  <c r="Q288" i="5"/>
  <c r="M288" i="5"/>
  <c r="L288" i="5"/>
  <c r="M48" i="5"/>
  <c r="I26" i="10"/>
  <c r="I52" i="9"/>
  <c r="I25" i="9"/>
  <c r="I38" i="10"/>
  <c r="I20" i="10"/>
  <c r="K2997" i="5"/>
  <c r="P2997" i="5"/>
  <c r="M2817" i="5"/>
  <c r="Q2817" i="5"/>
  <c r="N2553" i="5"/>
  <c r="M2553" i="5"/>
  <c r="Q2553" i="5"/>
  <c r="Q2489" i="5"/>
  <c r="M2489" i="5"/>
  <c r="P2489" i="5"/>
  <c r="L2489" i="5"/>
  <c r="Q2361" i="5"/>
  <c r="M2361" i="5"/>
  <c r="P2361" i="5"/>
  <c r="L2361" i="5"/>
  <c r="M2217" i="5"/>
  <c r="Q2217" i="5"/>
  <c r="M2089" i="5"/>
  <c r="Q2089" i="5"/>
  <c r="M1961" i="5"/>
  <c r="Q1961" i="5"/>
  <c r="K1641" i="5"/>
  <c r="Q1641" i="5"/>
  <c r="M1641" i="5"/>
  <c r="P1641" i="5"/>
  <c r="N1521" i="5"/>
  <c r="K1521" i="5"/>
  <c r="Q1521" i="5"/>
  <c r="M1521" i="5"/>
  <c r="P1521" i="5"/>
  <c r="K1401" i="5"/>
  <c r="O1401" i="5"/>
  <c r="N1401" i="5"/>
  <c r="M1401" i="5"/>
  <c r="K1273" i="5"/>
  <c r="O1273" i="5"/>
  <c r="N1273" i="5"/>
  <c r="M1273" i="5"/>
  <c r="K1145" i="5"/>
  <c r="O1145" i="5"/>
  <c r="N1145" i="5"/>
  <c r="M1145" i="5"/>
  <c r="K1017" i="5"/>
  <c r="O1017" i="5"/>
  <c r="N1017" i="5"/>
  <c r="M1017" i="5"/>
  <c r="N825" i="5"/>
  <c r="Q825" i="5"/>
  <c r="M825" i="5"/>
  <c r="K801" i="5"/>
  <c r="O801" i="5"/>
  <c r="N801" i="5"/>
  <c r="N569" i="5"/>
  <c r="Q569" i="5"/>
  <c r="M569" i="5"/>
  <c r="N529" i="5"/>
  <c r="K529" i="5"/>
  <c r="M529" i="5"/>
  <c r="Q529" i="5"/>
  <c r="P529" i="5"/>
  <c r="N145" i="5"/>
  <c r="K145" i="5"/>
  <c r="M145" i="5"/>
  <c r="Q145" i="5"/>
  <c r="P145" i="5"/>
  <c r="N33" i="5"/>
  <c r="K33" i="5"/>
  <c r="M33" i="5"/>
  <c r="M2746" i="5"/>
  <c r="P2746" i="5"/>
  <c r="Q2746" i="5"/>
  <c r="M2682" i="5"/>
  <c r="P2682" i="5"/>
  <c r="Q2682" i="5"/>
  <c r="M2618" i="5"/>
  <c r="P2618" i="5"/>
  <c r="Q2618" i="5"/>
  <c r="M2554" i="5"/>
  <c r="P2554" i="5"/>
  <c r="Q2554" i="5"/>
  <c r="M2402" i="5"/>
  <c r="Q2402" i="5"/>
  <c r="M2338" i="5"/>
  <c r="Q2338" i="5"/>
  <c r="M2274" i="5"/>
  <c r="Q2274" i="5"/>
  <c r="L1682" i="5"/>
  <c r="N1682" i="5"/>
  <c r="K1682" i="5"/>
  <c r="O1682" i="5"/>
  <c r="M1682" i="5"/>
  <c r="M1610" i="5"/>
  <c r="Q1610" i="5"/>
  <c r="L1426" i="5"/>
  <c r="N1426" i="5"/>
  <c r="K1426" i="5"/>
  <c r="O1426" i="5"/>
  <c r="M1426" i="5"/>
  <c r="L1338" i="5"/>
  <c r="N1338" i="5"/>
  <c r="K1338" i="5"/>
  <c r="Q1338" i="5"/>
  <c r="M1338" i="5"/>
  <c r="K1298" i="5"/>
  <c r="Q1298" i="5"/>
  <c r="M1298" i="5"/>
  <c r="P1298" i="5"/>
  <c r="N1178" i="5"/>
  <c r="Q1178" i="5"/>
  <c r="M1178" i="5"/>
  <c r="P1178" i="5"/>
  <c r="L1178" i="5"/>
  <c r="K1138" i="5"/>
  <c r="Q1138" i="5"/>
  <c r="M1138" i="5"/>
  <c r="P1138" i="5"/>
  <c r="L1122" i="5"/>
  <c r="N1122" i="5"/>
  <c r="K1122" i="5"/>
  <c r="Q1122" i="5"/>
  <c r="M1122" i="5"/>
  <c r="Q930" i="5"/>
  <c r="K930" i="5"/>
  <c r="O930" i="5"/>
  <c r="P930" i="5"/>
  <c r="N930" i="5"/>
  <c r="L930" i="5"/>
  <c r="K1206" i="5"/>
  <c r="Q1206" i="5"/>
  <c r="M1206" i="5"/>
  <c r="P1206" i="5"/>
  <c r="E153" i="5"/>
  <c r="D153" i="5"/>
  <c r="H153" i="5" s="1"/>
  <c r="C153" i="5"/>
  <c r="H2708" i="5"/>
  <c r="G2708" i="5"/>
  <c r="F2708" i="5"/>
  <c r="E2708" i="5"/>
  <c r="T2708" i="5"/>
  <c r="D2708" i="5"/>
  <c r="N2708" i="5" s="1"/>
  <c r="S2708" i="5"/>
  <c r="C2708" i="5"/>
  <c r="J2708" i="5"/>
  <c r="I2708" i="5"/>
  <c r="R2708" i="5"/>
  <c r="S2443" i="5"/>
  <c r="C2443" i="5"/>
  <c r="R2443" i="5"/>
  <c r="J2443" i="5"/>
  <c r="I2443" i="5"/>
  <c r="H2443" i="5"/>
  <c r="G2443" i="5"/>
  <c r="F2443" i="5"/>
  <c r="E2443" i="5"/>
  <c r="T2443" i="5"/>
  <c r="D2443" i="5"/>
  <c r="K2443" i="5" s="1"/>
  <c r="G2356" i="5"/>
  <c r="F2356" i="5"/>
  <c r="E2356" i="5"/>
  <c r="T2356" i="5"/>
  <c r="D2356" i="5"/>
  <c r="S2356" i="5"/>
  <c r="C2356" i="5"/>
  <c r="R2356" i="5"/>
  <c r="J2356" i="5"/>
  <c r="I2356" i="5"/>
  <c r="H2356" i="5"/>
  <c r="G2324" i="5"/>
  <c r="F2324" i="5"/>
  <c r="E2324" i="5"/>
  <c r="T2324" i="5"/>
  <c r="D2324" i="5"/>
  <c r="S2324" i="5"/>
  <c r="C2324" i="5"/>
  <c r="R2324" i="5"/>
  <c r="J2324" i="5"/>
  <c r="I2324" i="5"/>
  <c r="H2324" i="5"/>
  <c r="F1987" i="5"/>
  <c r="E1987" i="5"/>
  <c r="T1987" i="5"/>
  <c r="D1987" i="5"/>
  <c r="S1987" i="5"/>
  <c r="C1987" i="5"/>
  <c r="R1987" i="5"/>
  <c r="J1987" i="5"/>
  <c r="I1987" i="5"/>
  <c r="H1987" i="5"/>
  <c r="G1987" i="5"/>
  <c r="F1732" i="5"/>
  <c r="E1732" i="5"/>
  <c r="T1732" i="5"/>
  <c r="D1732" i="5"/>
  <c r="Q1732" i="5" s="1"/>
  <c r="S1732" i="5"/>
  <c r="C1732" i="5"/>
  <c r="R1732" i="5"/>
  <c r="J1732" i="5"/>
  <c r="I1732" i="5"/>
  <c r="H1732" i="5"/>
  <c r="G1732" i="5"/>
  <c r="F1548" i="5"/>
  <c r="E1548" i="5"/>
  <c r="T1548" i="5"/>
  <c r="D1548" i="5"/>
  <c r="N1548" i="5" s="1"/>
  <c r="S1548" i="5"/>
  <c r="C1548" i="5"/>
  <c r="R1548" i="5"/>
  <c r="J1548" i="5"/>
  <c r="I1548" i="5"/>
  <c r="H1548" i="5"/>
  <c r="G1548" i="5"/>
  <c r="I1380" i="5"/>
  <c r="H1380" i="5"/>
  <c r="G1380" i="5"/>
  <c r="F1380" i="5"/>
  <c r="E1380" i="5"/>
  <c r="T1380" i="5"/>
  <c r="D1380" i="5"/>
  <c r="K1380" i="5" s="1"/>
  <c r="J1380" i="5"/>
  <c r="C1380" i="5"/>
  <c r="S1380" i="5"/>
  <c r="R1380" i="5"/>
  <c r="I1348" i="5"/>
  <c r="H1348" i="5"/>
  <c r="G1348" i="5"/>
  <c r="F1348" i="5"/>
  <c r="E1348" i="5"/>
  <c r="T1348" i="5"/>
  <c r="D1348" i="5"/>
  <c r="J1348" i="5"/>
  <c r="C1348" i="5"/>
  <c r="S1348" i="5"/>
  <c r="R1348" i="5"/>
  <c r="I1196" i="5"/>
  <c r="H1196" i="5"/>
  <c r="G1196" i="5"/>
  <c r="F1196" i="5"/>
  <c r="E1196" i="5"/>
  <c r="T1196" i="5"/>
  <c r="D1196" i="5"/>
  <c r="O1196" i="5" s="1"/>
  <c r="J1196" i="5"/>
  <c r="C1196" i="5"/>
  <c r="S1196" i="5"/>
  <c r="R1196" i="5"/>
  <c r="E1067" i="5"/>
  <c r="T1067" i="5"/>
  <c r="D1067" i="5"/>
  <c r="M1067" i="5" s="1"/>
  <c r="S1067" i="5"/>
  <c r="C1067" i="5"/>
  <c r="R1067" i="5"/>
  <c r="J1067" i="5"/>
  <c r="I1067" i="5"/>
  <c r="H1067" i="5"/>
  <c r="F1067" i="5"/>
  <c r="G1067" i="5"/>
  <c r="I972" i="5"/>
  <c r="H972" i="5"/>
  <c r="G972" i="5"/>
  <c r="F972" i="5"/>
  <c r="E972" i="5"/>
  <c r="T972" i="5"/>
  <c r="D972" i="5"/>
  <c r="K972" i="5" s="1"/>
  <c r="J972" i="5"/>
  <c r="C972" i="5"/>
  <c r="S972" i="5"/>
  <c r="R972" i="5"/>
  <c r="I932" i="5"/>
  <c r="H932" i="5"/>
  <c r="G932" i="5"/>
  <c r="T932" i="5"/>
  <c r="D932" i="5"/>
  <c r="Q932" i="5" s="1"/>
  <c r="S932" i="5"/>
  <c r="C932" i="5"/>
  <c r="R932" i="5"/>
  <c r="J932" i="5"/>
  <c r="F932" i="5"/>
  <c r="E932" i="5"/>
  <c r="T891" i="5"/>
  <c r="D891" i="5"/>
  <c r="L891" i="5" s="1"/>
  <c r="S891" i="5"/>
  <c r="C891" i="5"/>
  <c r="R891" i="5"/>
  <c r="J891" i="5"/>
  <c r="I891" i="5"/>
  <c r="H891" i="5"/>
  <c r="G891" i="5"/>
  <c r="F891" i="5"/>
  <c r="E891" i="5"/>
  <c r="T707" i="5"/>
  <c r="D707" i="5"/>
  <c r="K707" i="5" s="1"/>
  <c r="S707" i="5"/>
  <c r="C707" i="5"/>
  <c r="R707" i="5"/>
  <c r="J707" i="5"/>
  <c r="I707" i="5"/>
  <c r="H707" i="5"/>
  <c r="G707" i="5"/>
  <c r="F707" i="5"/>
  <c r="E707" i="5"/>
  <c r="H634" i="5"/>
  <c r="G634" i="5"/>
  <c r="F634" i="5"/>
  <c r="E634" i="5"/>
  <c r="T634" i="5"/>
  <c r="D634" i="5"/>
  <c r="P634" i="5" s="1"/>
  <c r="S634" i="5"/>
  <c r="C634" i="5"/>
  <c r="R634" i="5"/>
  <c r="J634" i="5"/>
  <c r="I634" i="5"/>
  <c r="H578" i="5"/>
  <c r="G578" i="5"/>
  <c r="F578" i="5"/>
  <c r="E578" i="5"/>
  <c r="T578" i="5"/>
  <c r="D578" i="5"/>
  <c r="N578" i="5" s="1"/>
  <c r="S578" i="5"/>
  <c r="C578" i="5"/>
  <c r="R578" i="5"/>
  <c r="J578" i="5"/>
  <c r="I578" i="5"/>
  <c r="G60" i="5"/>
  <c r="D60" i="5"/>
  <c r="C60" i="5"/>
  <c r="T60" i="5"/>
  <c r="S60" i="5"/>
  <c r="J60" i="5"/>
  <c r="R60" i="5"/>
  <c r="I60" i="5"/>
  <c r="H60" i="5"/>
  <c r="F60" i="5"/>
  <c r="E60" i="5"/>
  <c r="Q151" i="5"/>
  <c r="T92" i="5"/>
  <c r="D92" i="5"/>
  <c r="P92" i="5" s="1"/>
  <c r="S92" i="5"/>
  <c r="C92" i="5"/>
  <c r="H92" i="5"/>
  <c r="G92" i="5"/>
  <c r="J92" i="5"/>
  <c r="I92" i="5"/>
  <c r="F92" i="5"/>
  <c r="E92" i="5"/>
  <c r="R92" i="5"/>
  <c r="E1027" i="5"/>
  <c r="T1027" i="5"/>
  <c r="D1027" i="5"/>
  <c r="K1027" i="5" s="1"/>
  <c r="S1027" i="5"/>
  <c r="C1027" i="5"/>
  <c r="R1027" i="5"/>
  <c r="J1027" i="5"/>
  <c r="I1027" i="5"/>
  <c r="H1027" i="5"/>
  <c r="F1027" i="5"/>
  <c r="G1027" i="5"/>
  <c r="T867" i="5"/>
  <c r="D867" i="5"/>
  <c r="K867" i="5" s="1"/>
  <c r="S867" i="5"/>
  <c r="C867" i="5"/>
  <c r="R867" i="5"/>
  <c r="J867" i="5"/>
  <c r="I867" i="5"/>
  <c r="H867" i="5"/>
  <c r="G867" i="5"/>
  <c r="F867" i="5"/>
  <c r="E867" i="5"/>
  <c r="H804" i="5"/>
  <c r="G804" i="5"/>
  <c r="F804" i="5"/>
  <c r="E804" i="5"/>
  <c r="T804" i="5"/>
  <c r="D804" i="5"/>
  <c r="P804" i="5" s="1"/>
  <c r="S804" i="5"/>
  <c r="C804" i="5"/>
  <c r="R804" i="5"/>
  <c r="J804" i="5"/>
  <c r="I804" i="5"/>
  <c r="T723" i="5"/>
  <c r="D723" i="5"/>
  <c r="N723" i="5" s="1"/>
  <c r="S723" i="5"/>
  <c r="C723" i="5"/>
  <c r="R723" i="5"/>
  <c r="J723" i="5"/>
  <c r="I723" i="5"/>
  <c r="H723" i="5"/>
  <c r="G723" i="5"/>
  <c r="F723" i="5"/>
  <c r="E723" i="5"/>
  <c r="T579" i="5"/>
  <c r="D579" i="5"/>
  <c r="K579" i="5" s="1"/>
  <c r="S579" i="5"/>
  <c r="C579" i="5"/>
  <c r="R579" i="5"/>
  <c r="J579" i="5"/>
  <c r="I579" i="5"/>
  <c r="H579" i="5"/>
  <c r="G579" i="5"/>
  <c r="F579" i="5"/>
  <c r="E579" i="5"/>
  <c r="T508" i="5"/>
  <c r="D508" i="5"/>
  <c r="K508" i="5" s="1"/>
  <c r="S508" i="5"/>
  <c r="C508" i="5"/>
  <c r="R508" i="5"/>
  <c r="J508" i="5"/>
  <c r="I508" i="5"/>
  <c r="H508" i="5"/>
  <c r="G508" i="5"/>
  <c r="F508" i="5"/>
  <c r="E508" i="5"/>
  <c r="H411" i="5"/>
  <c r="G411" i="5"/>
  <c r="F411" i="5"/>
  <c r="E411" i="5"/>
  <c r="T411" i="5"/>
  <c r="D411" i="5"/>
  <c r="O411" i="5" s="1"/>
  <c r="S411" i="5"/>
  <c r="C411" i="5"/>
  <c r="R411" i="5"/>
  <c r="J411" i="5"/>
  <c r="I411" i="5"/>
  <c r="T338" i="5"/>
  <c r="D338" i="5"/>
  <c r="N338" i="5" s="1"/>
  <c r="S338" i="5"/>
  <c r="C338" i="5"/>
  <c r="R338" i="5"/>
  <c r="J338" i="5"/>
  <c r="I338" i="5"/>
  <c r="H338" i="5"/>
  <c r="G338" i="5"/>
  <c r="F338" i="5"/>
  <c r="E338" i="5"/>
  <c r="T242" i="5"/>
  <c r="D242" i="5"/>
  <c r="S242" i="5"/>
  <c r="C242" i="5"/>
  <c r="R242" i="5"/>
  <c r="J242" i="5"/>
  <c r="I242" i="5"/>
  <c r="H242" i="5"/>
  <c r="G242" i="5"/>
  <c r="F242" i="5"/>
  <c r="E242" i="5"/>
  <c r="H427" i="5"/>
  <c r="G427" i="5"/>
  <c r="F427" i="5"/>
  <c r="E427" i="5"/>
  <c r="T427" i="5"/>
  <c r="D427" i="5"/>
  <c r="O427" i="5" s="1"/>
  <c r="S427" i="5"/>
  <c r="C427" i="5"/>
  <c r="R427" i="5"/>
  <c r="J427" i="5"/>
  <c r="I427" i="5"/>
  <c r="T354" i="5"/>
  <c r="D354" i="5"/>
  <c r="K354" i="5" s="1"/>
  <c r="S354" i="5"/>
  <c r="C354" i="5"/>
  <c r="R354" i="5"/>
  <c r="J354" i="5"/>
  <c r="I354" i="5"/>
  <c r="H354" i="5"/>
  <c r="G354" i="5"/>
  <c r="F354" i="5"/>
  <c r="E354" i="5"/>
  <c r="H251" i="5"/>
  <c r="G251" i="5"/>
  <c r="F251" i="5"/>
  <c r="E251" i="5"/>
  <c r="T251" i="5"/>
  <c r="D251" i="5"/>
  <c r="M251" i="5" s="1"/>
  <c r="S251" i="5"/>
  <c r="C251" i="5"/>
  <c r="R251" i="5"/>
  <c r="J251" i="5"/>
  <c r="I251" i="5"/>
  <c r="T506" i="5"/>
  <c r="D506" i="5"/>
  <c r="S506" i="5"/>
  <c r="C506" i="5"/>
  <c r="R506" i="5"/>
  <c r="J506" i="5"/>
  <c r="I506" i="5"/>
  <c r="H506" i="5"/>
  <c r="G506" i="5"/>
  <c r="F506" i="5"/>
  <c r="E506" i="5"/>
  <c r="I14" i="3"/>
  <c r="G14" i="3"/>
  <c r="O2912" i="5"/>
  <c r="K2765" i="5"/>
  <c r="K2757" i="5"/>
  <c r="O2757" i="5"/>
  <c r="P2597" i="5"/>
  <c r="L2597" i="5"/>
  <c r="O2525" i="5"/>
  <c r="O2509" i="5"/>
  <c r="K2509" i="5"/>
  <c r="P2373" i="5"/>
  <c r="L2365" i="5"/>
  <c r="L2349" i="5"/>
  <c r="P2349" i="5"/>
  <c r="Q2341" i="5"/>
  <c r="M2341" i="5"/>
  <c r="O2333" i="5"/>
  <c r="K2301" i="5"/>
  <c r="O2285" i="5"/>
  <c r="K2285" i="5"/>
  <c r="L2221" i="5"/>
  <c r="P2213" i="5"/>
  <c r="P2133" i="5"/>
  <c r="L2133" i="5"/>
  <c r="O2029" i="5"/>
  <c r="L1965" i="5"/>
  <c r="P1957" i="5"/>
  <c r="P1877" i="5"/>
  <c r="L1877" i="5"/>
  <c r="L1741" i="5"/>
  <c r="P1741" i="5"/>
  <c r="L1717" i="5"/>
  <c r="P1717" i="5"/>
  <c r="Q1709" i="5"/>
  <c r="M1709" i="5"/>
  <c r="P1701" i="5"/>
  <c r="L1701" i="5"/>
  <c r="N1685" i="5"/>
  <c r="K1685" i="5"/>
  <c r="K1677" i="5"/>
  <c r="N1653" i="5"/>
  <c r="K1653" i="5"/>
  <c r="N1621" i="5"/>
  <c r="K1621" i="5"/>
  <c r="L1365" i="5"/>
  <c r="P1357" i="5"/>
  <c r="P1341" i="5"/>
  <c r="L1341" i="5"/>
  <c r="L1237" i="5"/>
  <c r="P1229" i="5"/>
  <c r="P1213" i="5"/>
  <c r="L1213" i="5"/>
  <c r="L1109" i="5"/>
  <c r="K1093" i="5"/>
  <c r="O1093" i="5"/>
  <c r="N1093" i="5"/>
  <c r="L1069" i="5"/>
  <c r="Q1061" i="5"/>
  <c r="L1061" i="5"/>
  <c r="K1053" i="5"/>
  <c r="O1053" i="5"/>
  <c r="O1037" i="5"/>
  <c r="K829" i="5"/>
  <c r="O829" i="5"/>
  <c r="P797" i="5"/>
  <c r="P789" i="5"/>
  <c r="L789" i="5"/>
  <c r="P653" i="5"/>
  <c r="L653" i="5"/>
  <c r="Q637" i="5"/>
  <c r="M637" i="5"/>
  <c r="L541" i="5"/>
  <c r="P541" i="5"/>
  <c r="P533" i="5"/>
  <c r="L533" i="5"/>
  <c r="P365" i="5"/>
  <c r="Q365" i="5"/>
  <c r="O365" i="5"/>
  <c r="N341" i="5"/>
  <c r="K341" i="5"/>
  <c r="Q325" i="5"/>
  <c r="P325" i="5"/>
  <c r="O325" i="5"/>
  <c r="E293" i="5"/>
  <c r="D293" i="5"/>
  <c r="O293" i="5" s="1"/>
  <c r="C293" i="5"/>
  <c r="S293" i="5" s="1"/>
  <c r="L285" i="5"/>
  <c r="P285" i="5"/>
  <c r="L277" i="5"/>
  <c r="E197" i="5"/>
  <c r="D197" i="5"/>
  <c r="C197" i="5"/>
  <c r="S197" i="5" s="1"/>
  <c r="L181" i="5"/>
  <c r="P181" i="5"/>
  <c r="L125" i="5"/>
  <c r="P125" i="5"/>
  <c r="L117" i="5"/>
  <c r="P117" i="5"/>
  <c r="O2940" i="5"/>
  <c r="K2940" i="5"/>
  <c r="Q2854" i="5"/>
  <c r="M2854" i="5"/>
  <c r="P2854" i="5"/>
  <c r="P2846" i="5"/>
  <c r="L2846" i="5"/>
  <c r="P2806" i="5"/>
  <c r="L2806" i="5"/>
  <c r="L2710" i="5"/>
  <c r="P2710" i="5"/>
  <c r="L2702" i="5"/>
  <c r="P2702" i="5"/>
  <c r="P2694" i="5"/>
  <c r="L2694" i="5"/>
  <c r="N2686" i="5"/>
  <c r="K2686" i="5"/>
  <c r="P2622" i="5"/>
  <c r="L2622" i="5"/>
  <c r="N2614" i="5"/>
  <c r="K2614" i="5"/>
  <c r="O2550" i="5"/>
  <c r="K2550" i="5"/>
  <c r="N2542" i="5"/>
  <c r="Q2542" i="5"/>
  <c r="M2542" i="5"/>
  <c r="N2398" i="5"/>
  <c r="K2398" i="5"/>
  <c r="O2350" i="5"/>
  <c r="P2294" i="5"/>
  <c r="L2294" i="5"/>
  <c r="L2246" i="5"/>
  <c r="N2246" i="5"/>
  <c r="K2246" i="5"/>
  <c r="O2246" i="5"/>
  <c r="Q2238" i="5"/>
  <c r="M2238" i="5"/>
  <c r="N2238" i="5"/>
  <c r="M2230" i="5"/>
  <c r="N2182" i="5"/>
  <c r="K2134" i="5"/>
  <c r="K2118" i="5"/>
  <c r="K2110" i="5"/>
  <c r="N2110" i="5"/>
  <c r="K1990" i="5"/>
  <c r="K1926" i="5"/>
  <c r="N1926" i="5"/>
  <c r="L1734" i="5"/>
  <c r="P1718" i="5"/>
  <c r="L1718" i="5"/>
  <c r="P1582" i="5"/>
  <c r="L1582" i="5"/>
  <c r="L1358" i="5"/>
  <c r="P1358" i="5"/>
  <c r="P1350" i="5"/>
  <c r="L1350" i="5"/>
  <c r="O1342" i="5"/>
  <c r="L1302" i="5"/>
  <c r="L1246" i="5"/>
  <c r="P1246" i="5"/>
  <c r="O1190" i="5"/>
  <c r="L1150" i="5"/>
  <c r="P1150" i="5"/>
  <c r="N1134" i="5"/>
  <c r="K1134" i="5"/>
  <c r="L1094" i="5"/>
  <c r="P1094" i="5"/>
  <c r="L966" i="5"/>
  <c r="P966" i="5"/>
  <c r="Q958" i="5"/>
  <c r="M958" i="5"/>
  <c r="O918" i="5"/>
  <c r="P862" i="5"/>
  <c r="Q862" i="5"/>
  <c r="O862" i="5"/>
  <c r="N846" i="5"/>
  <c r="K846" i="5"/>
  <c r="O838" i="5"/>
  <c r="L790" i="5"/>
  <c r="N734" i="5"/>
  <c r="K734" i="5"/>
  <c r="O550" i="5"/>
  <c r="P270" i="5"/>
  <c r="L270" i="5"/>
  <c r="L262" i="5"/>
  <c r="P174" i="5"/>
  <c r="L174" i="5"/>
  <c r="L166" i="5"/>
  <c r="P158" i="5"/>
  <c r="L158" i="5"/>
  <c r="P150" i="5"/>
  <c r="P134" i="5"/>
  <c r="L134" i="5"/>
  <c r="M110" i="5"/>
  <c r="Q110" i="5"/>
  <c r="Q102" i="5"/>
  <c r="L102" i="5"/>
  <c r="L78" i="5"/>
  <c r="Q343" i="5"/>
  <c r="I3066" i="5"/>
  <c r="H3066" i="5"/>
  <c r="G3066" i="5"/>
  <c r="F3066" i="5"/>
  <c r="E3066" i="5"/>
  <c r="T3066" i="5"/>
  <c r="D3066" i="5"/>
  <c r="S3066" i="5"/>
  <c r="C3066" i="5"/>
  <c r="R3066" i="5"/>
  <c r="J3066" i="5"/>
  <c r="N2941" i="5"/>
  <c r="K2941" i="5"/>
  <c r="Q2936" i="5"/>
  <c r="M2936" i="5"/>
  <c r="L2879" i="5"/>
  <c r="Q2871" i="5"/>
  <c r="L2871" i="5"/>
  <c r="P2831" i="5"/>
  <c r="L2831" i="5"/>
  <c r="Q2695" i="5"/>
  <c r="N2695" i="5"/>
  <c r="L2695" i="5"/>
  <c r="M2695" i="5"/>
  <c r="K2687" i="5"/>
  <c r="O2687" i="5"/>
  <c r="M2655" i="5"/>
  <c r="Q2655" i="5"/>
  <c r="L2519" i="5"/>
  <c r="P2519" i="5"/>
  <c r="O2423" i="5"/>
  <c r="L2383" i="5"/>
  <c r="P2383" i="5"/>
  <c r="N2247" i="5"/>
  <c r="K2247" i="5"/>
  <c r="P2247" i="5"/>
  <c r="O2247" i="5"/>
  <c r="P2239" i="5"/>
  <c r="L2207" i="5"/>
  <c r="L2031" i="5"/>
  <c r="N2015" i="5"/>
  <c r="K2015" i="5"/>
  <c r="P2015" i="5"/>
  <c r="L1927" i="5"/>
  <c r="O1775" i="5"/>
  <c r="L1735" i="5"/>
  <c r="P1735" i="5"/>
  <c r="Q1687" i="5"/>
  <c r="M1687" i="5"/>
  <c r="Q1647" i="5"/>
  <c r="M1647" i="5"/>
  <c r="N1543" i="5"/>
  <c r="K1543" i="5"/>
  <c r="O1375" i="5"/>
  <c r="M1375" i="5"/>
  <c r="N1375" i="5"/>
  <c r="P1335" i="5"/>
  <c r="L1335" i="5"/>
  <c r="P1295" i="5"/>
  <c r="L1295" i="5"/>
  <c r="L1183" i="5"/>
  <c r="Q1175" i="5"/>
  <c r="L1175" i="5"/>
  <c r="P1055" i="5"/>
  <c r="L1055" i="5"/>
  <c r="M1047" i="5"/>
  <c r="N1047" i="5"/>
  <c r="Q1039" i="5"/>
  <c r="L1039" i="5"/>
  <c r="O919" i="5"/>
  <c r="P815" i="5"/>
  <c r="L815" i="5"/>
  <c r="L807" i="5"/>
  <c r="P799" i="5"/>
  <c r="L799" i="5"/>
  <c r="P791" i="5"/>
  <c r="P775" i="5"/>
  <c r="L775" i="5"/>
  <c r="M759" i="5"/>
  <c r="N759" i="5"/>
  <c r="Q751" i="5"/>
  <c r="M751" i="5"/>
  <c r="L751" i="5"/>
  <c r="K735" i="5"/>
  <c r="O735" i="5"/>
  <c r="P727" i="5"/>
  <c r="L727" i="5"/>
  <c r="P559" i="5"/>
  <c r="L559" i="5"/>
  <c r="L551" i="5"/>
  <c r="Q543" i="5"/>
  <c r="P543" i="5"/>
  <c r="O543" i="5"/>
  <c r="P535" i="5"/>
  <c r="L535" i="5"/>
  <c r="L519" i="5"/>
  <c r="P519" i="5"/>
  <c r="N479" i="5"/>
  <c r="K479" i="5"/>
  <c r="L471" i="5"/>
  <c r="P471" i="5"/>
  <c r="L463" i="5"/>
  <c r="P463" i="5"/>
  <c r="L455" i="5"/>
  <c r="N431" i="5"/>
  <c r="K431" i="5"/>
  <c r="Q423" i="5"/>
  <c r="M423" i="5"/>
  <c r="Q415" i="5"/>
  <c r="P415" i="5"/>
  <c r="O415" i="5"/>
  <c r="Q407" i="5"/>
  <c r="P407" i="5"/>
  <c r="L407" i="5"/>
  <c r="L391" i="5"/>
  <c r="P391" i="5"/>
  <c r="N351" i="5"/>
  <c r="K351" i="5"/>
  <c r="L343" i="5"/>
  <c r="P343" i="5"/>
  <c r="L335" i="5"/>
  <c r="P335" i="5"/>
  <c r="L327" i="5"/>
  <c r="N303" i="5"/>
  <c r="K303" i="5"/>
  <c r="Q295" i="5"/>
  <c r="M295" i="5"/>
  <c r="Q287" i="5"/>
  <c r="P287" i="5"/>
  <c r="O287" i="5"/>
  <c r="Q279" i="5"/>
  <c r="P279" i="5"/>
  <c r="L279" i="5"/>
  <c r="L263" i="5"/>
  <c r="P263" i="5"/>
  <c r="N223" i="5"/>
  <c r="K223" i="5"/>
  <c r="L215" i="5"/>
  <c r="P215" i="5"/>
  <c r="L207" i="5"/>
  <c r="P207" i="5"/>
  <c r="L199" i="5"/>
  <c r="L39" i="5"/>
  <c r="L2996" i="5"/>
  <c r="L2784" i="5"/>
  <c r="P2784" i="5"/>
  <c r="L2752" i="5"/>
  <c r="P2752" i="5"/>
  <c r="P2736" i="5"/>
  <c r="L2736" i="5"/>
  <c r="N2720" i="5"/>
  <c r="K2720" i="5"/>
  <c r="M2712" i="5"/>
  <c r="Q2712" i="5"/>
  <c r="O2536" i="5"/>
  <c r="K2536" i="5"/>
  <c r="N2528" i="5"/>
  <c r="Q2528" i="5"/>
  <c r="Q2520" i="5"/>
  <c r="L2520" i="5"/>
  <c r="P2280" i="5"/>
  <c r="L2280" i="5"/>
  <c r="Q2216" i="5"/>
  <c r="M2216" i="5"/>
  <c r="O2216" i="5"/>
  <c r="O2208" i="5"/>
  <c r="O2128" i="5"/>
  <c r="K2056" i="5"/>
  <c r="K2048" i="5"/>
  <c r="Q1960" i="5"/>
  <c r="M1960" i="5"/>
  <c r="O1960" i="5"/>
  <c r="P1952" i="5"/>
  <c r="L1952" i="5"/>
  <c r="O1952" i="5"/>
  <c r="O1872" i="5"/>
  <c r="L1736" i="5"/>
  <c r="P1728" i="5"/>
  <c r="N1712" i="5"/>
  <c r="K1712" i="5"/>
  <c r="O1712" i="5"/>
  <c r="L1608" i="5"/>
  <c r="P1600" i="5"/>
  <c r="N1584" i="5"/>
  <c r="K1584" i="5"/>
  <c r="O1584" i="5"/>
  <c r="P1472" i="5"/>
  <c r="N1456" i="5"/>
  <c r="K1456" i="5"/>
  <c r="O1456" i="5"/>
  <c r="L1400" i="5"/>
  <c r="P1400" i="5"/>
  <c r="Q1392" i="5"/>
  <c r="M1392" i="5"/>
  <c r="P1384" i="5"/>
  <c r="L1384" i="5"/>
  <c r="K1360" i="5"/>
  <c r="K1352" i="5"/>
  <c r="K1336" i="5"/>
  <c r="O1336" i="5"/>
  <c r="K1320" i="5"/>
  <c r="L1232" i="5"/>
  <c r="P1232" i="5"/>
  <c r="L1224" i="5"/>
  <c r="K1208" i="5"/>
  <c r="N1208" i="5"/>
  <c r="K1200" i="5"/>
  <c r="Q1192" i="5"/>
  <c r="M1192" i="5"/>
  <c r="P1184" i="5"/>
  <c r="L1184" i="5"/>
  <c r="K1160" i="5"/>
  <c r="K1152" i="5"/>
  <c r="K1136" i="5"/>
  <c r="O1136" i="5"/>
  <c r="L1000" i="5"/>
  <c r="P1000" i="5"/>
  <c r="L992" i="5"/>
  <c r="K976" i="5"/>
  <c r="N976" i="5"/>
  <c r="K968" i="5"/>
  <c r="K960" i="5"/>
  <c r="L912" i="5"/>
  <c r="P912" i="5"/>
  <c r="L904" i="5"/>
  <c r="N888" i="5"/>
  <c r="K888" i="5"/>
  <c r="O880" i="5"/>
  <c r="L784" i="5"/>
  <c r="P784" i="5"/>
  <c r="L776" i="5"/>
  <c r="N760" i="5"/>
  <c r="K760" i="5"/>
  <c r="O752" i="5"/>
  <c r="L656" i="5"/>
  <c r="P656" i="5"/>
  <c r="L648" i="5"/>
  <c r="N632" i="5"/>
  <c r="K632" i="5"/>
  <c r="O624" i="5"/>
  <c r="P376" i="5"/>
  <c r="P360" i="5"/>
  <c r="L360" i="5"/>
  <c r="P312" i="5"/>
  <c r="L312" i="5"/>
  <c r="M296" i="5"/>
  <c r="Q296" i="5"/>
  <c r="P288" i="5"/>
  <c r="C24" i="5"/>
  <c r="S24" i="5" s="1"/>
  <c r="E24" i="5"/>
  <c r="D24" i="5"/>
  <c r="I42" i="10"/>
  <c r="I47" i="9"/>
  <c r="I60" i="9"/>
  <c r="I29" i="9"/>
  <c r="I46" i="10"/>
  <c r="I28" i="10"/>
  <c r="T5024" i="5"/>
  <c r="D5024" i="5"/>
  <c r="L5024" i="5" s="1"/>
  <c r="S5024" i="5"/>
  <c r="C5024" i="5"/>
  <c r="R5024" i="5"/>
  <c r="J5024" i="5"/>
  <c r="I5024" i="5"/>
  <c r="H5024" i="5"/>
  <c r="G5024" i="5"/>
  <c r="F5024" i="5"/>
  <c r="E5024" i="5"/>
  <c r="I4768" i="5"/>
  <c r="H4768" i="5"/>
  <c r="G4768" i="5"/>
  <c r="F4768" i="5"/>
  <c r="T4768" i="5"/>
  <c r="D4768" i="5"/>
  <c r="P4768" i="5" s="1"/>
  <c r="J4768" i="5"/>
  <c r="E4768" i="5"/>
  <c r="C4768" i="5"/>
  <c r="S4768" i="5"/>
  <c r="R4768" i="5"/>
  <c r="H4512" i="5"/>
  <c r="G4512" i="5"/>
  <c r="F4512" i="5"/>
  <c r="E4512" i="5"/>
  <c r="T4512" i="5"/>
  <c r="D4512" i="5"/>
  <c r="P4512" i="5" s="1"/>
  <c r="S4512" i="5"/>
  <c r="C4512" i="5"/>
  <c r="R4512" i="5"/>
  <c r="J4512" i="5"/>
  <c r="I4512" i="5"/>
  <c r="R4296" i="5"/>
  <c r="J4296" i="5"/>
  <c r="I4296" i="5"/>
  <c r="H4296" i="5"/>
  <c r="G4296" i="5"/>
  <c r="F4296" i="5"/>
  <c r="E4296" i="5"/>
  <c r="D4296" i="5"/>
  <c r="O4296" i="5" s="1"/>
  <c r="C4296" i="5"/>
  <c r="T4296" i="5"/>
  <c r="S4296" i="5"/>
  <c r="I4040" i="5"/>
  <c r="H4040" i="5"/>
  <c r="G4040" i="5"/>
  <c r="F4040" i="5"/>
  <c r="E4040" i="5"/>
  <c r="T4040" i="5"/>
  <c r="D4040" i="5"/>
  <c r="P4040" i="5" s="1"/>
  <c r="S4040" i="5"/>
  <c r="R4040" i="5"/>
  <c r="J4040" i="5"/>
  <c r="C4040" i="5"/>
  <c r="G3784" i="5"/>
  <c r="F3784" i="5"/>
  <c r="E3784" i="5"/>
  <c r="T3784" i="5"/>
  <c r="D3784" i="5"/>
  <c r="L3784" i="5" s="1"/>
  <c r="S3784" i="5"/>
  <c r="C3784" i="5"/>
  <c r="R3784" i="5"/>
  <c r="J3784" i="5"/>
  <c r="I3784" i="5"/>
  <c r="H3784" i="5"/>
  <c r="S3528" i="5"/>
  <c r="C3528" i="5"/>
  <c r="R3528" i="5"/>
  <c r="J3528" i="5"/>
  <c r="I3528" i="5"/>
  <c r="H3528" i="5"/>
  <c r="G3528" i="5"/>
  <c r="F3528" i="5"/>
  <c r="D3528" i="5"/>
  <c r="Q3528" i="5" s="1"/>
  <c r="T3528" i="5"/>
  <c r="E3528" i="5"/>
  <c r="E3272" i="5"/>
  <c r="S3272" i="5"/>
  <c r="C3272" i="5"/>
  <c r="R3272" i="5"/>
  <c r="J3272" i="5"/>
  <c r="I3272" i="5"/>
  <c r="H3272" i="5"/>
  <c r="G3272" i="5"/>
  <c r="D3272" i="5"/>
  <c r="M3272" i="5" s="1"/>
  <c r="T3272" i="5"/>
  <c r="F3272" i="5"/>
  <c r="L2997" i="5"/>
  <c r="N2825" i="5"/>
  <c r="K2825" i="5"/>
  <c r="M2825" i="5"/>
  <c r="P2817" i="5"/>
  <c r="L2817" i="5"/>
  <c r="N2585" i="5"/>
  <c r="M2585" i="5"/>
  <c r="Q2585" i="5"/>
  <c r="K2561" i="5"/>
  <c r="O2561" i="5"/>
  <c r="M2561" i="5"/>
  <c r="P2553" i="5"/>
  <c r="L2553" i="5"/>
  <c r="L2497" i="5"/>
  <c r="N2465" i="5"/>
  <c r="Q2465" i="5"/>
  <c r="M2465" i="5"/>
  <c r="L2369" i="5"/>
  <c r="N2337" i="5"/>
  <c r="Q2337" i="5"/>
  <c r="M2337" i="5"/>
  <c r="O2225" i="5"/>
  <c r="N2225" i="5"/>
  <c r="K2225" i="5"/>
  <c r="M2225" i="5"/>
  <c r="P2217" i="5"/>
  <c r="L2217" i="5"/>
  <c r="O2097" i="5"/>
  <c r="N2097" i="5"/>
  <c r="K2097" i="5"/>
  <c r="M2097" i="5"/>
  <c r="P2089" i="5"/>
  <c r="L2089" i="5"/>
  <c r="O1969" i="5"/>
  <c r="N1969" i="5"/>
  <c r="K1969" i="5"/>
  <c r="M1969" i="5"/>
  <c r="P1961" i="5"/>
  <c r="L1961" i="5"/>
  <c r="K1705" i="5"/>
  <c r="Q1705" i="5"/>
  <c r="M1705" i="5"/>
  <c r="P1705" i="5"/>
  <c r="L1641" i="5"/>
  <c r="N1585" i="5"/>
  <c r="K1585" i="5"/>
  <c r="Q1585" i="5"/>
  <c r="M1585" i="5"/>
  <c r="P1585" i="5"/>
  <c r="L1521" i="5"/>
  <c r="Q1417" i="5"/>
  <c r="M1417" i="5"/>
  <c r="P1417" i="5"/>
  <c r="P1401" i="5"/>
  <c r="L1401" i="5"/>
  <c r="N1297" i="5"/>
  <c r="M1297" i="5"/>
  <c r="Q1297" i="5"/>
  <c r="P1273" i="5"/>
  <c r="L1273" i="5"/>
  <c r="N1169" i="5"/>
  <c r="M1169" i="5"/>
  <c r="Q1169" i="5"/>
  <c r="P1145" i="5"/>
  <c r="L1145" i="5"/>
  <c r="N1041" i="5"/>
  <c r="M1041" i="5"/>
  <c r="Q1041" i="5"/>
  <c r="P1017" i="5"/>
  <c r="L1017" i="5"/>
  <c r="N857" i="5"/>
  <c r="Q857" i="5"/>
  <c r="M857" i="5"/>
  <c r="K833" i="5"/>
  <c r="O833" i="5"/>
  <c r="N833" i="5"/>
  <c r="P825" i="5"/>
  <c r="L825" i="5"/>
  <c r="P801" i="5"/>
  <c r="L801" i="5"/>
  <c r="N601" i="5"/>
  <c r="Q601" i="5"/>
  <c r="M601" i="5"/>
  <c r="K577" i="5"/>
  <c r="O577" i="5"/>
  <c r="N577" i="5"/>
  <c r="P569" i="5"/>
  <c r="L569" i="5"/>
  <c r="L529" i="5"/>
  <c r="M481" i="5"/>
  <c r="Q481" i="5"/>
  <c r="P481" i="5"/>
  <c r="L481" i="5"/>
  <c r="N401" i="5"/>
  <c r="K401" i="5"/>
  <c r="M401" i="5"/>
  <c r="Q401" i="5"/>
  <c r="P401" i="5"/>
  <c r="K225" i="5"/>
  <c r="L145" i="5"/>
  <c r="M73" i="5"/>
  <c r="L33" i="5"/>
  <c r="P2770" i="5"/>
  <c r="M2770" i="5"/>
  <c r="K2770" i="5"/>
  <c r="O2770" i="5"/>
  <c r="L2770" i="5"/>
  <c r="N2754" i="5"/>
  <c r="K2754" i="5"/>
  <c r="M2754" i="5"/>
  <c r="P2754" i="5"/>
  <c r="L2746" i="5"/>
  <c r="N2690" i="5"/>
  <c r="K2690" i="5"/>
  <c r="M2690" i="5"/>
  <c r="P2690" i="5"/>
  <c r="L2682" i="5"/>
  <c r="N2626" i="5"/>
  <c r="K2626" i="5"/>
  <c r="M2626" i="5"/>
  <c r="P2626" i="5"/>
  <c r="L2618" i="5"/>
  <c r="N2562" i="5"/>
  <c r="K2562" i="5"/>
  <c r="M2562" i="5"/>
  <c r="P2562" i="5"/>
  <c r="L2554" i="5"/>
  <c r="M2498" i="5"/>
  <c r="Q2498" i="5"/>
  <c r="P2410" i="5"/>
  <c r="N2410" i="5"/>
  <c r="K2410" i="5"/>
  <c r="M2410" i="5"/>
  <c r="P2402" i="5"/>
  <c r="L2402" i="5"/>
  <c r="P2338" i="5"/>
  <c r="L2338" i="5"/>
  <c r="P2274" i="5"/>
  <c r="L2274" i="5"/>
  <c r="Q1842" i="5"/>
  <c r="N1842" i="5"/>
  <c r="L1842" i="5"/>
  <c r="P1842" i="5"/>
  <c r="K1842" i="5"/>
  <c r="L1802" i="5"/>
  <c r="P1802" i="5"/>
  <c r="K1802" i="5"/>
  <c r="O1802" i="5"/>
  <c r="K1762" i="5"/>
  <c r="O1762" i="5"/>
  <c r="N1762" i="5"/>
  <c r="M1706" i="5"/>
  <c r="Q1706" i="5"/>
  <c r="P1682" i="5"/>
  <c r="P1610" i="5"/>
  <c r="L1610" i="5"/>
  <c r="L1522" i="5"/>
  <c r="N1522" i="5"/>
  <c r="K1522" i="5"/>
  <c r="O1522" i="5"/>
  <c r="M1522" i="5"/>
  <c r="M1450" i="5"/>
  <c r="Q1450" i="5"/>
  <c r="P1426" i="5"/>
  <c r="L1298" i="5"/>
  <c r="L1242" i="5"/>
  <c r="N1242" i="5"/>
  <c r="K1242" i="5"/>
  <c r="Q1242" i="5"/>
  <c r="M1242" i="5"/>
  <c r="K1202" i="5"/>
  <c r="Q1202" i="5"/>
  <c r="M1202" i="5"/>
  <c r="P1202" i="5"/>
  <c r="L1186" i="5"/>
  <c r="N1186" i="5"/>
  <c r="K1186" i="5"/>
  <c r="Q1186" i="5"/>
  <c r="M1186" i="5"/>
  <c r="L1138" i="5"/>
  <c r="N1002" i="5"/>
  <c r="Q1002" i="5"/>
  <c r="M1002" i="5"/>
  <c r="P1002" i="5"/>
  <c r="L1002" i="5"/>
  <c r="K962" i="5"/>
  <c r="Q962" i="5"/>
  <c r="M962" i="5"/>
  <c r="P962" i="5"/>
  <c r="M930" i="5"/>
  <c r="T5104" i="5"/>
  <c r="D5104" i="5"/>
  <c r="O5104" i="5" s="1"/>
  <c r="R5104" i="5"/>
  <c r="I5104" i="5"/>
  <c r="G5104" i="5"/>
  <c r="E5104" i="5"/>
  <c r="S5104" i="5"/>
  <c r="C5104" i="5"/>
  <c r="H5104" i="5"/>
  <c r="J5104" i="5"/>
  <c r="F5104" i="5"/>
  <c r="R4192" i="5"/>
  <c r="J4192" i="5"/>
  <c r="H4192" i="5"/>
  <c r="C4192" i="5"/>
  <c r="T4192" i="5"/>
  <c r="I4192" i="5"/>
  <c r="S4192" i="5"/>
  <c r="G4192" i="5"/>
  <c r="F4192" i="5"/>
  <c r="E4192" i="5"/>
  <c r="D4192" i="5"/>
  <c r="N4192" i="5" s="1"/>
  <c r="I3152" i="5"/>
  <c r="H3152" i="5"/>
  <c r="G3152" i="5"/>
  <c r="F3152" i="5"/>
  <c r="E3152" i="5"/>
  <c r="T3152" i="5"/>
  <c r="D3152" i="5"/>
  <c r="N3152" i="5" s="1"/>
  <c r="S3152" i="5"/>
  <c r="C3152" i="5"/>
  <c r="R3152" i="5"/>
  <c r="J3152" i="5"/>
  <c r="S2934" i="5"/>
  <c r="C2934" i="5"/>
  <c r="R2934" i="5"/>
  <c r="J2934" i="5"/>
  <c r="I2934" i="5"/>
  <c r="H2934" i="5"/>
  <c r="G2934" i="5"/>
  <c r="F2934" i="5"/>
  <c r="E2934" i="5"/>
  <c r="D2934" i="5"/>
  <c r="Q2934" i="5" s="1"/>
  <c r="T2934" i="5"/>
  <c r="T2643" i="5"/>
  <c r="D2643" i="5"/>
  <c r="K2643" i="5" s="1"/>
  <c r="S2643" i="5"/>
  <c r="C2643" i="5"/>
  <c r="R2643" i="5"/>
  <c r="J2643" i="5"/>
  <c r="I2643" i="5"/>
  <c r="H2643" i="5"/>
  <c r="G2643" i="5"/>
  <c r="F2643" i="5"/>
  <c r="E2643" i="5"/>
  <c r="H2540" i="5"/>
  <c r="G2540" i="5"/>
  <c r="F2540" i="5"/>
  <c r="T2540" i="5"/>
  <c r="D2540" i="5"/>
  <c r="P2540" i="5" s="1"/>
  <c r="S2540" i="5"/>
  <c r="C2540" i="5"/>
  <c r="J2540" i="5"/>
  <c r="I2540" i="5"/>
  <c r="E2540" i="5"/>
  <c r="R2540" i="5"/>
  <c r="G2412" i="5"/>
  <c r="F2412" i="5"/>
  <c r="E2412" i="5"/>
  <c r="T2412" i="5"/>
  <c r="D2412" i="5"/>
  <c r="O2412" i="5" s="1"/>
  <c r="S2412" i="5"/>
  <c r="C2412" i="5"/>
  <c r="R2412" i="5"/>
  <c r="J2412" i="5"/>
  <c r="I2412" i="5"/>
  <c r="H2412" i="5"/>
  <c r="S2291" i="5"/>
  <c r="C2291" i="5"/>
  <c r="R2291" i="5"/>
  <c r="J2291" i="5"/>
  <c r="I2291" i="5"/>
  <c r="H2291" i="5"/>
  <c r="G2291" i="5"/>
  <c r="F2291" i="5"/>
  <c r="E2291" i="5"/>
  <c r="D2291" i="5"/>
  <c r="Q2291" i="5" s="1"/>
  <c r="T2291" i="5"/>
  <c r="F2259" i="5"/>
  <c r="E2259" i="5"/>
  <c r="T2259" i="5"/>
  <c r="D2259" i="5"/>
  <c r="M2259" i="5" s="1"/>
  <c r="S2259" i="5"/>
  <c r="C2259" i="5"/>
  <c r="R2259" i="5"/>
  <c r="J2259" i="5"/>
  <c r="I2259" i="5"/>
  <c r="H2259" i="5"/>
  <c r="G2259" i="5"/>
  <c r="F2227" i="5"/>
  <c r="E2227" i="5"/>
  <c r="T2227" i="5"/>
  <c r="D2227" i="5"/>
  <c r="N2227" i="5" s="1"/>
  <c r="S2227" i="5"/>
  <c r="C2227" i="5"/>
  <c r="R2227" i="5"/>
  <c r="J2227" i="5"/>
  <c r="I2227" i="5"/>
  <c r="H2227" i="5"/>
  <c r="G2227" i="5"/>
  <c r="R2124" i="5"/>
  <c r="J2124" i="5"/>
  <c r="I2124" i="5"/>
  <c r="H2124" i="5"/>
  <c r="G2124" i="5"/>
  <c r="F2124" i="5"/>
  <c r="E2124" i="5"/>
  <c r="S2124" i="5"/>
  <c r="D2124" i="5"/>
  <c r="O2124" i="5" s="1"/>
  <c r="C2124" i="5"/>
  <c r="T2124" i="5"/>
  <c r="F1740" i="5"/>
  <c r="E1740" i="5"/>
  <c r="T1740" i="5"/>
  <c r="D1740" i="5"/>
  <c r="Q1740" i="5" s="1"/>
  <c r="S1740" i="5"/>
  <c r="C1740" i="5"/>
  <c r="R1740" i="5"/>
  <c r="J1740" i="5"/>
  <c r="I1740" i="5"/>
  <c r="H1740" i="5"/>
  <c r="G1740" i="5"/>
  <c r="F1556" i="5"/>
  <c r="E1556" i="5"/>
  <c r="T1556" i="5"/>
  <c r="D1556" i="5"/>
  <c r="M1556" i="5" s="1"/>
  <c r="S1556" i="5"/>
  <c r="C1556" i="5"/>
  <c r="R1556" i="5"/>
  <c r="J1556" i="5"/>
  <c r="I1556" i="5"/>
  <c r="H1556" i="5"/>
  <c r="G1556" i="5"/>
  <c r="R1419" i="5"/>
  <c r="J1419" i="5"/>
  <c r="I1419" i="5"/>
  <c r="H1419" i="5"/>
  <c r="G1419" i="5"/>
  <c r="F1419" i="5"/>
  <c r="E1419" i="5"/>
  <c r="T1419" i="5"/>
  <c r="D1419" i="5"/>
  <c r="N1419" i="5" s="1"/>
  <c r="C1419" i="5"/>
  <c r="S1419" i="5"/>
  <c r="L1206" i="5"/>
  <c r="M121" i="5"/>
  <c r="Q121" i="5"/>
  <c r="P121" i="5"/>
  <c r="H355" i="5"/>
  <c r="G355" i="5"/>
  <c r="F355" i="5"/>
  <c r="E355" i="5"/>
  <c r="T355" i="5"/>
  <c r="D355" i="5"/>
  <c r="O355" i="5" s="1"/>
  <c r="S355" i="5"/>
  <c r="C355" i="5"/>
  <c r="R355" i="5"/>
  <c r="J355" i="5"/>
  <c r="I355" i="5"/>
  <c r="T228" i="5"/>
  <c r="D228" i="5"/>
  <c r="M228" i="5" s="1"/>
  <c r="S228" i="5"/>
  <c r="C228" i="5"/>
  <c r="R228" i="5"/>
  <c r="J228" i="5"/>
  <c r="I228" i="5"/>
  <c r="H228" i="5"/>
  <c r="G228" i="5"/>
  <c r="F228" i="5"/>
  <c r="E228" i="5"/>
  <c r="H139" i="5"/>
  <c r="G139" i="5"/>
  <c r="F139" i="5"/>
  <c r="E139" i="5"/>
  <c r="T139" i="5"/>
  <c r="D139" i="5"/>
  <c r="M139" i="5" s="1"/>
  <c r="S139" i="5"/>
  <c r="C139" i="5"/>
  <c r="R139" i="5"/>
  <c r="J139" i="5"/>
  <c r="I139" i="5"/>
  <c r="H652" i="5"/>
  <c r="G652" i="5"/>
  <c r="F652" i="5"/>
  <c r="E652" i="5"/>
  <c r="T652" i="5"/>
  <c r="D652" i="5"/>
  <c r="N652" i="5" s="1"/>
  <c r="S652" i="5"/>
  <c r="C652" i="5"/>
  <c r="R652" i="5"/>
  <c r="J652" i="5"/>
  <c r="I652" i="5"/>
  <c r="T386" i="5"/>
  <c r="D386" i="5"/>
  <c r="K386" i="5" s="1"/>
  <c r="S386" i="5"/>
  <c r="C386" i="5"/>
  <c r="R386" i="5"/>
  <c r="J386" i="5"/>
  <c r="I386" i="5"/>
  <c r="H386" i="5"/>
  <c r="G386" i="5"/>
  <c r="F386" i="5"/>
  <c r="E386" i="5"/>
  <c r="G27" i="5"/>
  <c r="F27" i="5"/>
  <c r="E27" i="5"/>
  <c r="T27" i="5"/>
  <c r="D27" i="5"/>
  <c r="O27" i="5" s="1"/>
  <c r="S27" i="5"/>
  <c r="C27" i="5"/>
  <c r="R27" i="5"/>
  <c r="J27" i="5"/>
  <c r="I27" i="5"/>
  <c r="H27" i="5"/>
  <c r="S2902" i="5"/>
  <c r="C2902" i="5"/>
  <c r="R2902" i="5"/>
  <c r="J2902" i="5"/>
  <c r="I2902" i="5"/>
  <c r="H2902" i="5"/>
  <c r="G2902" i="5"/>
  <c r="F2902" i="5"/>
  <c r="E2902" i="5"/>
  <c r="D2902" i="5"/>
  <c r="T2902" i="5"/>
  <c r="S2868" i="5"/>
  <c r="C2868" i="5"/>
  <c r="R2868" i="5"/>
  <c r="J2868" i="5"/>
  <c r="I2868" i="5"/>
  <c r="H2868" i="5"/>
  <c r="G2868" i="5"/>
  <c r="F2868" i="5"/>
  <c r="E2868" i="5"/>
  <c r="D2868" i="5"/>
  <c r="P2868" i="5" s="1"/>
  <c r="T2868" i="5"/>
  <c r="S2836" i="5"/>
  <c r="C2836" i="5"/>
  <c r="R2836" i="5"/>
  <c r="J2836" i="5"/>
  <c r="I2836" i="5"/>
  <c r="H2836" i="5"/>
  <c r="G2836" i="5"/>
  <c r="F2836" i="5"/>
  <c r="E2836" i="5"/>
  <c r="D2836" i="5"/>
  <c r="Q2836" i="5" s="1"/>
  <c r="T2836" i="5"/>
  <c r="S2804" i="5"/>
  <c r="C2804" i="5"/>
  <c r="R2804" i="5"/>
  <c r="J2804" i="5"/>
  <c r="I2804" i="5"/>
  <c r="H2804" i="5"/>
  <c r="G2804" i="5"/>
  <c r="F2804" i="5"/>
  <c r="E2804" i="5"/>
  <c r="D2804" i="5"/>
  <c r="K2804" i="5" s="1"/>
  <c r="T2804" i="5"/>
  <c r="S2772" i="5"/>
  <c r="C2772" i="5"/>
  <c r="R2772" i="5"/>
  <c r="J2772" i="5"/>
  <c r="I2772" i="5"/>
  <c r="H2772" i="5"/>
  <c r="G2772" i="5"/>
  <c r="F2772" i="5"/>
  <c r="E2772" i="5"/>
  <c r="D2772" i="5"/>
  <c r="P2772" i="5" s="1"/>
  <c r="T2772" i="5"/>
  <c r="H2692" i="5"/>
  <c r="G2692" i="5"/>
  <c r="F2692" i="5"/>
  <c r="E2692" i="5"/>
  <c r="T2692" i="5"/>
  <c r="D2692" i="5"/>
  <c r="N2692" i="5" s="1"/>
  <c r="S2692" i="5"/>
  <c r="C2692" i="5"/>
  <c r="J2692" i="5"/>
  <c r="I2692" i="5"/>
  <c r="R2692" i="5"/>
  <c r="H2660" i="5"/>
  <c r="G2660" i="5"/>
  <c r="F2660" i="5"/>
  <c r="E2660" i="5"/>
  <c r="T2660" i="5"/>
  <c r="D2660" i="5"/>
  <c r="O2660" i="5" s="1"/>
  <c r="S2660" i="5"/>
  <c r="C2660" i="5"/>
  <c r="J2660" i="5"/>
  <c r="I2660" i="5"/>
  <c r="R2660" i="5"/>
  <c r="G2460" i="5"/>
  <c r="F2460" i="5"/>
  <c r="E2460" i="5"/>
  <c r="T2460" i="5"/>
  <c r="D2460" i="5"/>
  <c r="S2460" i="5"/>
  <c r="C2460" i="5"/>
  <c r="R2460" i="5"/>
  <c r="J2460" i="5"/>
  <c r="I2460" i="5"/>
  <c r="H2460" i="5"/>
  <c r="R2100" i="5"/>
  <c r="J2100" i="5"/>
  <c r="I2100" i="5"/>
  <c r="H2100" i="5"/>
  <c r="G2100" i="5"/>
  <c r="F2100" i="5"/>
  <c r="E2100" i="5"/>
  <c r="S2100" i="5"/>
  <c r="D2100" i="5"/>
  <c r="O2100" i="5" s="1"/>
  <c r="C2100" i="5"/>
  <c r="T2100" i="5"/>
  <c r="R2068" i="5"/>
  <c r="J2068" i="5"/>
  <c r="I2068" i="5"/>
  <c r="H2068" i="5"/>
  <c r="G2068" i="5"/>
  <c r="F2068" i="5"/>
  <c r="E2068" i="5"/>
  <c r="S2068" i="5"/>
  <c r="D2068" i="5"/>
  <c r="P2068" i="5" s="1"/>
  <c r="C2068" i="5"/>
  <c r="T2068" i="5"/>
  <c r="R2036" i="5"/>
  <c r="J2036" i="5"/>
  <c r="I2036" i="5"/>
  <c r="H2036" i="5"/>
  <c r="G2036" i="5"/>
  <c r="F2036" i="5"/>
  <c r="E2036" i="5"/>
  <c r="S2036" i="5"/>
  <c r="D2036" i="5"/>
  <c r="O2036" i="5" s="1"/>
  <c r="C2036" i="5"/>
  <c r="T2036" i="5"/>
  <c r="R2004" i="5"/>
  <c r="J2004" i="5"/>
  <c r="I2004" i="5"/>
  <c r="H2004" i="5"/>
  <c r="G2004" i="5"/>
  <c r="F2004" i="5"/>
  <c r="E2004" i="5"/>
  <c r="S2004" i="5"/>
  <c r="D2004" i="5"/>
  <c r="N2004" i="5" s="1"/>
  <c r="C2004" i="5"/>
  <c r="T2004" i="5"/>
  <c r="F1915" i="5"/>
  <c r="E1915" i="5"/>
  <c r="T1915" i="5"/>
  <c r="D1915" i="5"/>
  <c r="N1915" i="5" s="1"/>
  <c r="S1915" i="5"/>
  <c r="C1915" i="5"/>
  <c r="R1915" i="5"/>
  <c r="J1915" i="5"/>
  <c r="I1915" i="5"/>
  <c r="H1915" i="5"/>
  <c r="G1915" i="5"/>
  <c r="R1860" i="5"/>
  <c r="J1860" i="5"/>
  <c r="I1860" i="5"/>
  <c r="H1860" i="5"/>
  <c r="G1860" i="5"/>
  <c r="F1860" i="5"/>
  <c r="E1860" i="5"/>
  <c r="S1860" i="5"/>
  <c r="D1860" i="5"/>
  <c r="N1860" i="5" s="1"/>
  <c r="C1860" i="5"/>
  <c r="T1860" i="5"/>
  <c r="F1660" i="5"/>
  <c r="E1660" i="5"/>
  <c r="T1660" i="5"/>
  <c r="D1660" i="5"/>
  <c r="S1660" i="5"/>
  <c r="C1660" i="5"/>
  <c r="R1660" i="5"/>
  <c r="J1660" i="5"/>
  <c r="I1660" i="5"/>
  <c r="H1660" i="5"/>
  <c r="G1660" i="5"/>
  <c r="F1524" i="5"/>
  <c r="E1524" i="5"/>
  <c r="T1524" i="5"/>
  <c r="D1524" i="5"/>
  <c r="N1524" i="5" s="1"/>
  <c r="S1524" i="5"/>
  <c r="C1524" i="5"/>
  <c r="R1524" i="5"/>
  <c r="J1524" i="5"/>
  <c r="I1524" i="5"/>
  <c r="H1524" i="5"/>
  <c r="G1524" i="5"/>
  <c r="E1179" i="5"/>
  <c r="T1179" i="5"/>
  <c r="D1179" i="5"/>
  <c r="K1179" i="5" s="1"/>
  <c r="S1179" i="5"/>
  <c r="C1179" i="5"/>
  <c r="R1179" i="5"/>
  <c r="J1179" i="5"/>
  <c r="I1179" i="5"/>
  <c r="H1179" i="5"/>
  <c r="F1179" i="5"/>
  <c r="G1179" i="5"/>
  <c r="E1019" i="5"/>
  <c r="T1019" i="5"/>
  <c r="D1019" i="5"/>
  <c r="S1019" i="5"/>
  <c r="C1019" i="5"/>
  <c r="R1019" i="5"/>
  <c r="J1019" i="5"/>
  <c r="I1019" i="5"/>
  <c r="H1019" i="5"/>
  <c r="F1019" i="5"/>
  <c r="G1019" i="5"/>
  <c r="H858" i="5"/>
  <c r="G858" i="5"/>
  <c r="F858" i="5"/>
  <c r="E858" i="5"/>
  <c r="T858" i="5"/>
  <c r="D858" i="5"/>
  <c r="O858" i="5" s="1"/>
  <c r="S858" i="5"/>
  <c r="C858" i="5"/>
  <c r="R858" i="5"/>
  <c r="J858" i="5"/>
  <c r="I858" i="5"/>
  <c r="H754" i="5"/>
  <c r="G754" i="5"/>
  <c r="F754" i="5"/>
  <c r="E754" i="5"/>
  <c r="T754" i="5"/>
  <c r="D754" i="5"/>
  <c r="O754" i="5" s="1"/>
  <c r="S754" i="5"/>
  <c r="C754" i="5"/>
  <c r="R754" i="5"/>
  <c r="J754" i="5"/>
  <c r="I754" i="5"/>
  <c r="T659" i="5"/>
  <c r="D659" i="5"/>
  <c r="N659" i="5" s="1"/>
  <c r="S659" i="5"/>
  <c r="C659" i="5"/>
  <c r="R659" i="5"/>
  <c r="J659" i="5"/>
  <c r="I659" i="5"/>
  <c r="H659" i="5"/>
  <c r="G659" i="5"/>
  <c r="F659" i="5"/>
  <c r="E659" i="5"/>
  <c r="H596" i="5"/>
  <c r="G596" i="5"/>
  <c r="F596" i="5"/>
  <c r="E596" i="5"/>
  <c r="T596" i="5"/>
  <c r="D596" i="5"/>
  <c r="N596" i="5" s="1"/>
  <c r="S596" i="5"/>
  <c r="C596" i="5"/>
  <c r="R596" i="5"/>
  <c r="J596" i="5"/>
  <c r="I596" i="5"/>
  <c r="L441" i="5"/>
  <c r="N441" i="5"/>
  <c r="K441" i="5"/>
  <c r="M441" i="5"/>
  <c r="R4320" i="5"/>
  <c r="J4320" i="5"/>
  <c r="I4320" i="5"/>
  <c r="H4320" i="5"/>
  <c r="G4320" i="5"/>
  <c r="F4320" i="5"/>
  <c r="E4320" i="5"/>
  <c r="T4320" i="5"/>
  <c r="D4320" i="5"/>
  <c r="O4320" i="5" s="1"/>
  <c r="S4320" i="5"/>
  <c r="C4320" i="5"/>
  <c r="E3296" i="5"/>
  <c r="S3296" i="5"/>
  <c r="C3296" i="5"/>
  <c r="R3296" i="5"/>
  <c r="J3296" i="5"/>
  <c r="I3296" i="5"/>
  <c r="H3296" i="5"/>
  <c r="G3296" i="5"/>
  <c r="D3296" i="5"/>
  <c r="Q3296" i="5" s="1"/>
  <c r="T3296" i="5"/>
  <c r="F3296" i="5"/>
  <c r="T2715" i="5"/>
  <c r="D2715" i="5"/>
  <c r="S2715" i="5"/>
  <c r="C2715" i="5"/>
  <c r="R2715" i="5"/>
  <c r="J2715" i="5"/>
  <c r="I2715" i="5"/>
  <c r="H2715" i="5"/>
  <c r="G2715" i="5"/>
  <c r="F2715" i="5"/>
  <c r="E2715" i="5"/>
  <c r="T2547" i="5"/>
  <c r="D2547" i="5"/>
  <c r="N2547" i="5" s="1"/>
  <c r="S2547" i="5"/>
  <c r="C2547" i="5"/>
  <c r="R2547" i="5"/>
  <c r="J2547" i="5"/>
  <c r="H2547" i="5"/>
  <c r="G2547" i="5"/>
  <c r="I2547" i="5"/>
  <c r="F2547" i="5"/>
  <c r="E2547" i="5"/>
  <c r="S2419" i="5"/>
  <c r="C2419" i="5"/>
  <c r="R2419" i="5"/>
  <c r="J2419" i="5"/>
  <c r="I2419" i="5"/>
  <c r="H2419" i="5"/>
  <c r="G2419" i="5"/>
  <c r="F2419" i="5"/>
  <c r="E2419" i="5"/>
  <c r="D2419" i="5"/>
  <c r="K2419" i="5" s="1"/>
  <c r="T2419" i="5"/>
  <c r="S2387" i="5"/>
  <c r="C2387" i="5"/>
  <c r="R2387" i="5"/>
  <c r="J2387" i="5"/>
  <c r="I2387" i="5"/>
  <c r="H2387" i="5"/>
  <c r="G2387" i="5"/>
  <c r="F2387" i="5"/>
  <c r="E2387" i="5"/>
  <c r="D2387" i="5"/>
  <c r="Q2387" i="5" s="1"/>
  <c r="T2387" i="5"/>
  <c r="G2268" i="5"/>
  <c r="F2268" i="5"/>
  <c r="E2268" i="5"/>
  <c r="T2268" i="5"/>
  <c r="D2268" i="5"/>
  <c r="N2268" i="5" s="1"/>
  <c r="S2268" i="5"/>
  <c r="C2268" i="5"/>
  <c r="R2268" i="5"/>
  <c r="J2268" i="5"/>
  <c r="I2268" i="5"/>
  <c r="H2268" i="5"/>
  <c r="R2236" i="5"/>
  <c r="J2236" i="5"/>
  <c r="I2236" i="5"/>
  <c r="H2236" i="5"/>
  <c r="G2236" i="5"/>
  <c r="F2236" i="5"/>
  <c r="E2236" i="5"/>
  <c r="S2236" i="5"/>
  <c r="D2236" i="5"/>
  <c r="N2236" i="5" s="1"/>
  <c r="C2236" i="5"/>
  <c r="T2236" i="5"/>
  <c r="R2204" i="5"/>
  <c r="J2204" i="5"/>
  <c r="I2204" i="5"/>
  <c r="H2204" i="5"/>
  <c r="G2204" i="5"/>
  <c r="F2204" i="5"/>
  <c r="E2204" i="5"/>
  <c r="S2204" i="5"/>
  <c r="D2204" i="5"/>
  <c r="O2204" i="5" s="1"/>
  <c r="C2204" i="5"/>
  <c r="T2204" i="5"/>
  <c r="I1852" i="5"/>
  <c r="H1852" i="5"/>
  <c r="G1852" i="5"/>
  <c r="E1852" i="5"/>
  <c r="S1852" i="5"/>
  <c r="C1852" i="5"/>
  <c r="R1852" i="5"/>
  <c r="J1852" i="5"/>
  <c r="F1852" i="5"/>
  <c r="T1852" i="5"/>
  <c r="D1852" i="5"/>
  <c r="N1852" i="5" s="1"/>
  <c r="F1588" i="5"/>
  <c r="E1588" i="5"/>
  <c r="T1588" i="5"/>
  <c r="D1588" i="5"/>
  <c r="M1588" i="5" s="1"/>
  <c r="S1588" i="5"/>
  <c r="C1588" i="5"/>
  <c r="R1588" i="5"/>
  <c r="J1588" i="5"/>
  <c r="I1588" i="5"/>
  <c r="H1588" i="5"/>
  <c r="G1588" i="5"/>
  <c r="R1451" i="5"/>
  <c r="J1451" i="5"/>
  <c r="I1451" i="5"/>
  <c r="H1451" i="5"/>
  <c r="G1451" i="5"/>
  <c r="F1451" i="5"/>
  <c r="E1451" i="5"/>
  <c r="T1451" i="5"/>
  <c r="D1451" i="5"/>
  <c r="C1451" i="5"/>
  <c r="S1451" i="5"/>
  <c r="I1156" i="5"/>
  <c r="H1156" i="5"/>
  <c r="G1156" i="5"/>
  <c r="F1156" i="5"/>
  <c r="E1156" i="5"/>
  <c r="T1156" i="5"/>
  <c r="D1156" i="5"/>
  <c r="N1156" i="5" s="1"/>
  <c r="J1156" i="5"/>
  <c r="C1156" i="5"/>
  <c r="S1156" i="5"/>
  <c r="R1156" i="5"/>
  <c r="M711" i="5"/>
  <c r="D138" i="5"/>
  <c r="H138" i="5" s="1"/>
  <c r="C138" i="5"/>
  <c r="S138" i="5" s="1"/>
  <c r="E138" i="5"/>
  <c r="L1334" i="5"/>
  <c r="N1334" i="5"/>
  <c r="K1334" i="5"/>
  <c r="Q1334" i="5"/>
  <c r="M1334" i="5"/>
  <c r="H99" i="5"/>
  <c r="G99" i="5"/>
  <c r="F99" i="5"/>
  <c r="E99" i="5"/>
  <c r="T99" i="5"/>
  <c r="D99" i="5"/>
  <c r="S99" i="5"/>
  <c r="C99" i="5"/>
  <c r="R99" i="5"/>
  <c r="J99" i="5"/>
  <c r="I99" i="5"/>
  <c r="I3048" i="5"/>
  <c r="H3048" i="5"/>
  <c r="G3048" i="5"/>
  <c r="F3048" i="5"/>
  <c r="T3048" i="5"/>
  <c r="D3048" i="5"/>
  <c r="P3048" i="5" s="1"/>
  <c r="S3048" i="5"/>
  <c r="C3048" i="5"/>
  <c r="E3048" i="5"/>
  <c r="R3048" i="5"/>
  <c r="J3048" i="5"/>
  <c r="E1363" i="5"/>
  <c r="T1363" i="5"/>
  <c r="D1363" i="5"/>
  <c r="M1363" i="5" s="1"/>
  <c r="S1363" i="5"/>
  <c r="C1363" i="5"/>
  <c r="R1363" i="5"/>
  <c r="J1363" i="5"/>
  <c r="I1363" i="5"/>
  <c r="H1363" i="5"/>
  <c r="F1363" i="5"/>
  <c r="G1363" i="5"/>
  <c r="H780" i="5"/>
  <c r="G780" i="5"/>
  <c r="F780" i="5"/>
  <c r="E780" i="5"/>
  <c r="T780" i="5"/>
  <c r="D780" i="5"/>
  <c r="M780" i="5" s="1"/>
  <c r="S780" i="5"/>
  <c r="C780" i="5"/>
  <c r="R780" i="5"/>
  <c r="J780" i="5"/>
  <c r="I780" i="5"/>
  <c r="T306" i="5"/>
  <c r="D306" i="5"/>
  <c r="K306" i="5" s="1"/>
  <c r="S306" i="5"/>
  <c r="C306" i="5"/>
  <c r="R306" i="5"/>
  <c r="J306" i="5"/>
  <c r="I306" i="5"/>
  <c r="H306" i="5"/>
  <c r="G306" i="5"/>
  <c r="F306" i="5"/>
  <c r="E306" i="5"/>
  <c r="D210" i="5"/>
  <c r="H210" i="5" s="1"/>
  <c r="C210" i="5"/>
  <c r="S210" i="5" s="1"/>
  <c r="E210" i="5"/>
  <c r="N2963" i="5"/>
  <c r="K2963" i="5"/>
  <c r="Q5028" i="5"/>
  <c r="M5028" i="5"/>
  <c r="L5028" i="5"/>
  <c r="Q4828" i="5"/>
  <c r="N4828" i="5"/>
  <c r="N4708" i="5"/>
  <c r="K4708" i="5"/>
  <c r="N4612" i="5"/>
  <c r="K4612" i="5"/>
  <c r="O4612" i="5"/>
  <c r="P4420" i="5"/>
  <c r="L4420" i="5"/>
  <c r="Q4348" i="5"/>
  <c r="M4348" i="5"/>
  <c r="P4340" i="5"/>
  <c r="L4340" i="5"/>
  <c r="Q4220" i="5"/>
  <c r="M4220" i="5"/>
  <c r="P4220" i="5"/>
  <c r="P4204" i="5"/>
  <c r="N4156" i="5"/>
  <c r="K4156" i="5"/>
  <c r="M3908" i="5"/>
  <c r="N3908" i="5"/>
  <c r="Q3900" i="5"/>
  <c r="L3900" i="5"/>
  <c r="Q3820" i="5"/>
  <c r="L3820" i="5"/>
  <c r="Q3692" i="5"/>
  <c r="L3692" i="5"/>
  <c r="L3564" i="5"/>
  <c r="P3564" i="5"/>
  <c r="P3516" i="5"/>
  <c r="Q3340" i="5"/>
  <c r="N3340" i="5"/>
  <c r="M3332" i="5"/>
  <c r="L3332" i="5"/>
  <c r="P3332" i="5"/>
  <c r="K3324" i="5"/>
  <c r="O3324" i="5"/>
  <c r="Q3108" i="5"/>
  <c r="M3108" i="5"/>
  <c r="P3100" i="5"/>
  <c r="L3100" i="5"/>
  <c r="N3084" i="5"/>
  <c r="K3084" i="5"/>
  <c r="P5109" i="5"/>
  <c r="N5109" i="5"/>
  <c r="M5109" i="5"/>
  <c r="K5109" i="5"/>
  <c r="L4893" i="5"/>
  <c r="K4893" i="5"/>
  <c r="N4685" i="5"/>
  <c r="K4685" i="5"/>
  <c r="Q4621" i="5"/>
  <c r="M4621" i="5"/>
  <c r="P4613" i="5"/>
  <c r="L4613" i="5"/>
  <c r="N4597" i="5"/>
  <c r="K4597" i="5"/>
  <c r="M4525" i="5"/>
  <c r="Q4477" i="5"/>
  <c r="K4421" i="5"/>
  <c r="O4421" i="5"/>
  <c r="N4413" i="5"/>
  <c r="M4413" i="5"/>
  <c r="Q4397" i="5"/>
  <c r="K4317" i="5"/>
  <c r="Q4269" i="5"/>
  <c r="N4245" i="5"/>
  <c r="K4245" i="5"/>
  <c r="M4141" i="5"/>
  <c r="K4093" i="5"/>
  <c r="O4093" i="5"/>
  <c r="N4093" i="5"/>
  <c r="Q4021" i="5"/>
  <c r="N3877" i="5"/>
  <c r="Q3869" i="5"/>
  <c r="O3869" i="5"/>
  <c r="O3677" i="5"/>
  <c r="P3493" i="5"/>
  <c r="N3405" i="5"/>
  <c r="P3205" i="5"/>
  <c r="Q3157" i="5"/>
  <c r="M3125" i="5"/>
  <c r="N3125" i="5"/>
  <c r="L5102" i="5"/>
  <c r="O5102" i="5"/>
  <c r="Q5102" i="5"/>
  <c r="P5078" i="5"/>
  <c r="Q5078" i="5"/>
  <c r="N5078" i="5"/>
  <c r="K5030" i="5"/>
  <c r="O5030" i="5"/>
  <c r="K4950" i="5"/>
  <c r="Q4886" i="5"/>
  <c r="K4830" i="5"/>
  <c r="L4830" i="5"/>
  <c r="N4750" i="5"/>
  <c r="P4750" i="5"/>
  <c r="M4750" i="5"/>
  <c r="Q4558" i="5"/>
  <c r="Q4478" i="5"/>
  <c r="Q4390" i="5"/>
  <c r="Q4374" i="5"/>
  <c r="M4374" i="5"/>
  <c r="Q4182" i="5"/>
  <c r="Q4142" i="5"/>
  <c r="L4142" i="5"/>
  <c r="K3918" i="5"/>
  <c r="O3918" i="5"/>
  <c r="O3870" i="5"/>
  <c r="Q3870" i="5"/>
  <c r="Q3854" i="5"/>
  <c r="L3854" i="5"/>
  <c r="Q3766" i="5"/>
  <c r="Q3726" i="5"/>
  <c r="L3726" i="5"/>
  <c r="Q3638" i="5"/>
  <c r="M3614" i="5"/>
  <c r="Q3606" i="5"/>
  <c r="M3606" i="5"/>
  <c r="P3606" i="5"/>
  <c r="P3566" i="5"/>
  <c r="M3566" i="5"/>
  <c r="L3414" i="5"/>
  <c r="L3382" i="5"/>
  <c r="Q3382" i="5"/>
  <c r="N3374" i="5"/>
  <c r="Q3374" i="5"/>
  <c r="L3374" i="5"/>
  <c r="K3326" i="5"/>
  <c r="O3326" i="5"/>
  <c r="P3318" i="5"/>
  <c r="L3238" i="5"/>
  <c r="Q3142" i="5"/>
  <c r="M3142" i="5"/>
  <c r="N5095" i="5"/>
  <c r="P5095" i="5"/>
  <c r="M5095" i="5"/>
  <c r="Q4919" i="5"/>
  <c r="M4919" i="5"/>
  <c r="P4703" i="5"/>
  <c r="K4703" i="5"/>
  <c r="M4703" i="5"/>
  <c r="Q4631" i="5"/>
  <c r="P4567" i="5"/>
  <c r="L4567" i="5"/>
  <c r="N4559" i="5"/>
  <c r="K4559" i="5"/>
  <c r="Q3775" i="5"/>
  <c r="M3775" i="5"/>
  <c r="M3679" i="5"/>
  <c r="N3591" i="5"/>
  <c r="K3591" i="5"/>
  <c r="Q3567" i="5"/>
  <c r="Q3495" i="5"/>
  <c r="L3495" i="5"/>
  <c r="P3495" i="5"/>
  <c r="P3487" i="5"/>
  <c r="N3487" i="5"/>
  <c r="K3487" i="5"/>
  <c r="P3399" i="5"/>
  <c r="O3391" i="5"/>
  <c r="N3223" i="5"/>
  <c r="K3223" i="5"/>
  <c r="Q3151" i="5"/>
  <c r="K3087" i="5"/>
  <c r="O3087" i="5"/>
  <c r="Q2895" i="5"/>
  <c r="L2895" i="5"/>
  <c r="G2994" i="5"/>
  <c r="S2994" i="5"/>
  <c r="C2994" i="5"/>
  <c r="R2994" i="5"/>
  <c r="H2994" i="5"/>
  <c r="F2994" i="5"/>
  <c r="E2994" i="5"/>
  <c r="D2994" i="5"/>
  <c r="O2994" i="5" s="1"/>
  <c r="J2994" i="5"/>
  <c r="T2994" i="5"/>
  <c r="I2994" i="5"/>
  <c r="K2661" i="5"/>
  <c r="O2661" i="5"/>
  <c r="Q2581" i="5"/>
  <c r="L2581" i="5"/>
  <c r="Q2309" i="5"/>
  <c r="M2309" i="5"/>
  <c r="O2301" i="5"/>
  <c r="Q2221" i="5"/>
  <c r="N2197" i="5"/>
  <c r="K2197" i="5"/>
  <c r="Q2021" i="5"/>
  <c r="L2021" i="5"/>
  <c r="Q1965" i="5"/>
  <c r="N1941" i="5"/>
  <c r="K1941" i="5"/>
  <c r="P1845" i="5"/>
  <c r="O1845" i="5"/>
  <c r="N1837" i="5"/>
  <c r="L1837" i="5"/>
  <c r="Q1677" i="5"/>
  <c r="M1677" i="5"/>
  <c r="P1669" i="5"/>
  <c r="L1669" i="5"/>
  <c r="P1637" i="5"/>
  <c r="L1637" i="5"/>
  <c r="P1605" i="5"/>
  <c r="L1605" i="5"/>
  <c r="N1589" i="5"/>
  <c r="K1589" i="5"/>
  <c r="Q1365" i="5"/>
  <c r="Q1325" i="5"/>
  <c r="L1325" i="5"/>
  <c r="K1309" i="5"/>
  <c r="O1309" i="5"/>
  <c r="N1309" i="5"/>
  <c r="Q1237" i="5"/>
  <c r="Q1197" i="5"/>
  <c r="L1197" i="5"/>
  <c r="K1181" i="5"/>
  <c r="O1181" i="5"/>
  <c r="N1181" i="5"/>
  <c r="Q1109" i="5"/>
  <c r="Q1069" i="5"/>
  <c r="N1045" i="5"/>
  <c r="M1045" i="5"/>
  <c r="N997" i="5"/>
  <c r="M997" i="5"/>
  <c r="K917" i="5"/>
  <c r="O917" i="5"/>
  <c r="Q821" i="5"/>
  <c r="M821" i="5"/>
  <c r="K621" i="5"/>
  <c r="O621" i="5"/>
  <c r="Q541" i="5"/>
  <c r="N381" i="5"/>
  <c r="K381" i="5"/>
  <c r="M373" i="5"/>
  <c r="Q373" i="5"/>
  <c r="Q285" i="5"/>
  <c r="P45" i="5"/>
  <c r="Q45" i="5"/>
  <c r="O45" i="5"/>
  <c r="P37" i="5"/>
  <c r="Q37" i="5"/>
  <c r="L37" i="5"/>
  <c r="E4936" i="5"/>
  <c r="T4936" i="5"/>
  <c r="D4936" i="5"/>
  <c r="K4936" i="5" s="1"/>
  <c r="S4936" i="5"/>
  <c r="C4936" i="5"/>
  <c r="R4936" i="5"/>
  <c r="J4936" i="5"/>
  <c r="I4936" i="5"/>
  <c r="H4936" i="5"/>
  <c r="G4936" i="5"/>
  <c r="F4936" i="5"/>
  <c r="S4680" i="5"/>
  <c r="C4680" i="5"/>
  <c r="R4680" i="5"/>
  <c r="J4680" i="5"/>
  <c r="I4680" i="5"/>
  <c r="H4680" i="5"/>
  <c r="G4680" i="5"/>
  <c r="F4680" i="5"/>
  <c r="T4680" i="5"/>
  <c r="E4680" i="5"/>
  <c r="D4680" i="5"/>
  <c r="Q4680" i="5" s="1"/>
  <c r="H4424" i="5"/>
  <c r="G4424" i="5"/>
  <c r="F4424" i="5"/>
  <c r="E4424" i="5"/>
  <c r="T4424" i="5"/>
  <c r="D4424" i="5"/>
  <c r="N4424" i="5" s="1"/>
  <c r="S4424" i="5"/>
  <c r="C4424" i="5"/>
  <c r="J4424" i="5"/>
  <c r="I4424" i="5"/>
  <c r="R4424" i="5"/>
  <c r="G4144" i="5"/>
  <c r="F4144" i="5"/>
  <c r="E4144" i="5"/>
  <c r="T4144" i="5"/>
  <c r="D4144" i="5"/>
  <c r="N4144" i="5" s="1"/>
  <c r="S4144" i="5"/>
  <c r="C4144" i="5"/>
  <c r="R4144" i="5"/>
  <c r="J4144" i="5"/>
  <c r="I4144" i="5"/>
  <c r="H4144" i="5"/>
  <c r="E3888" i="5"/>
  <c r="T3888" i="5"/>
  <c r="D3888" i="5"/>
  <c r="K3888" i="5" s="1"/>
  <c r="S3888" i="5"/>
  <c r="C3888" i="5"/>
  <c r="R3888" i="5"/>
  <c r="J3888" i="5"/>
  <c r="I3888" i="5"/>
  <c r="H3888" i="5"/>
  <c r="G3888" i="5"/>
  <c r="F3888" i="5"/>
  <c r="G3632" i="5"/>
  <c r="F3632" i="5"/>
  <c r="E3632" i="5"/>
  <c r="T3632" i="5"/>
  <c r="D3632" i="5"/>
  <c r="O3632" i="5" s="1"/>
  <c r="S3632" i="5"/>
  <c r="C3632" i="5"/>
  <c r="R3632" i="5"/>
  <c r="J3632" i="5"/>
  <c r="I3632" i="5"/>
  <c r="H3632" i="5"/>
  <c r="E3376" i="5"/>
  <c r="S3376" i="5"/>
  <c r="C3376" i="5"/>
  <c r="R3376" i="5"/>
  <c r="J3376" i="5"/>
  <c r="I3376" i="5"/>
  <c r="H3376" i="5"/>
  <c r="G3376" i="5"/>
  <c r="D3376" i="5"/>
  <c r="M3376" i="5" s="1"/>
  <c r="T3376" i="5"/>
  <c r="F3376" i="5"/>
  <c r="S3192" i="5"/>
  <c r="C3192" i="5"/>
  <c r="I3192" i="5"/>
  <c r="H3192" i="5"/>
  <c r="G3192" i="5"/>
  <c r="J3192" i="5"/>
  <c r="F3192" i="5"/>
  <c r="E3192" i="5"/>
  <c r="T3192" i="5"/>
  <c r="D3192" i="5"/>
  <c r="P3192" i="5" s="1"/>
  <c r="R3192" i="5"/>
  <c r="I3090" i="5"/>
  <c r="H3090" i="5"/>
  <c r="G3090" i="5"/>
  <c r="F3090" i="5"/>
  <c r="E3090" i="5"/>
  <c r="T3090" i="5"/>
  <c r="D3090" i="5"/>
  <c r="P3090" i="5" s="1"/>
  <c r="S3090" i="5"/>
  <c r="C3090" i="5"/>
  <c r="R3090" i="5"/>
  <c r="J3090" i="5"/>
  <c r="N3004" i="5"/>
  <c r="M3004" i="5"/>
  <c r="N2945" i="5"/>
  <c r="K2945" i="5"/>
  <c r="M2678" i="5"/>
  <c r="Q2678" i="5"/>
  <c r="O2470" i="5"/>
  <c r="O2390" i="5"/>
  <c r="L2182" i="5"/>
  <c r="L2118" i="5"/>
  <c r="O2118" i="5"/>
  <c r="L2110" i="5"/>
  <c r="L1926" i="5"/>
  <c r="Q1910" i="5"/>
  <c r="M1910" i="5"/>
  <c r="N1910" i="5"/>
  <c r="Q1734" i="5"/>
  <c r="O1238" i="5"/>
  <c r="Q1086" i="5"/>
  <c r="M1086" i="5"/>
  <c r="K1006" i="5"/>
  <c r="Q1006" i="5"/>
  <c r="M1006" i="5"/>
  <c r="P910" i="5"/>
  <c r="Q910" i="5"/>
  <c r="O910" i="5"/>
  <c r="P726" i="5"/>
  <c r="Q726" i="5"/>
  <c r="O726" i="5"/>
  <c r="Q262" i="5"/>
  <c r="Q166" i="5"/>
  <c r="Q2879" i="5"/>
  <c r="Q2511" i="5"/>
  <c r="M2511" i="5"/>
  <c r="P2463" i="5"/>
  <c r="L2463" i="5"/>
  <c r="Q2431" i="5"/>
  <c r="Q2335" i="5"/>
  <c r="Q2031" i="5"/>
  <c r="N1815" i="5"/>
  <c r="O1727" i="5"/>
  <c r="P1639" i="5"/>
  <c r="L1639" i="5"/>
  <c r="Q1511" i="5"/>
  <c r="Q1495" i="5"/>
  <c r="M1495" i="5"/>
  <c r="Q1455" i="5"/>
  <c r="M1455" i="5"/>
  <c r="Q1367" i="5"/>
  <c r="L1367" i="5"/>
  <c r="M1287" i="5"/>
  <c r="N1287" i="5"/>
  <c r="K1207" i="5"/>
  <c r="O1207" i="5"/>
  <c r="Q1183" i="5"/>
  <c r="K1023" i="5"/>
  <c r="O1023" i="5"/>
  <c r="Q807" i="5"/>
  <c r="Q551" i="5"/>
  <c r="P495" i="5"/>
  <c r="L495" i="5"/>
  <c r="P367" i="5"/>
  <c r="L367" i="5"/>
  <c r="P239" i="5"/>
  <c r="L239" i="5"/>
  <c r="P55" i="5"/>
  <c r="M55" i="5"/>
  <c r="Q39" i="5"/>
  <c r="Q2880" i="5"/>
  <c r="M2880" i="5"/>
  <c r="P2704" i="5"/>
  <c r="L2704" i="5"/>
  <c r="M2680" i="5"/>
  <c r="Q2680" i="5"/>
  <c r="N2504" i="5"/>
  <c r="K2504" i="5"/>
  <c r="K2376" i="5"/>
  <c r="Q2120" i="5"/>
  <c r="M2120" i="5"/>
  <c r="O2120" i="5"/>
  <c r="P2112" i="5"/>
  <c r="L2112" i="5"/>
  <c r="O2112" i="5"/>
  <c r="L2056" i="5"/>
  <c r="P2056" i="5"/>
  <c r="O2032" i="5"/>
  <c r="Q1864" i="5"/>
  <c r="M1864" i="5"/>
  <c r="O1864" i="5"/>
  <c r="Q1736" i="5"/>
  <c r="Q1696" i="5"/>
  <c r="L1696" i="5"/>
  <c r="Q1608" i="5"/>
  <c r="Q1440" i="5"/>
  <c r="L1440" i="5"/>
  <c r="Q1360" i="5"/>
  <c r="M1360" i="5"/>
  <c r="P1352" i="5"/>
  <c r="L1352" i="5"/>
  <c r="O1320" i="5"/>
  <c r="Q1200" i="5"/>
  <c r="M1200" i="5"/>
  <c r="Q1160" i="5"/>
  <c r="M1160" i="5"/>
  <c r="P1152" i="5"/>
  <c r="L1152" i="5"/>
  <c r="Q968" i="5"/>
  <c r="M968" i="5"/>
  <c r="O960" i="5"/>
  <c r="Q912" i="5"/>
  <c r="P872" i="5"/>
  <c r="Q872" i="5"/>
  <c r="O872" i="5"/>
  <c r="Q784" i="5"/>
  <c r="P744" i="5"/>
  <c r="Q744" i="5"/>
  <c r="O744" i="5"/>
  <c r="Q656" i="5"/>
  <c r="P616" i="5"/>
  <c r="Q616" i="5"/>
  <c r="O616" i="5"/>
  <c r="I58" i="10"/>
  <c r="I41" i="10"/>
  <c r="I32" i="9"/>
  <c r="I54" i="10"/>
  <c r="I36" i="10"/>
  <c r="H3010" i="5"/>
  <c r="G3010" i="5"/>
  <c r="T3010" i="5"/>
  <c r="D3010" i="5"/>
  <c r="S3010" i="5"/>
  <c r="C3010" i="5"/>
  <c r="I3010" i="5"/>
  <c r="F3010" i="5"/>
  <c r="E3010" i="5"/>
  <c r="R3010" i="5"/>
  <c r="J3010" i="5"/>
  <c r="M2997" i="5"/>
  <c r="M2849" i="5"/>
  <c r="Q2849" i="5"/>
  <c r="N2617" i="5"/>
  <c r="M2617" i="5"/>
  <c r="Q2617" i="5"/>
  <c r="K2593" i="5"/>
  <c r="O2593" i="5"/>
  <c r="M2593" i="5"/>
  <c r="Q2521" i="5"/>
  <c r="M2521" i="5"/>
  <c r="P2521" i="5"/>
  <c r="L2521" i="5"/>
  <c r="Q2393" i="5"/>
  <c r="M2393" i="5"/>
  <c r="P2393" i="5"/>
  <c r="L2393" i="5"/>
  <c r="M2265" i="5"/>
  <c r="L2265" i="5"/>
  <c r="M2249" i="5"/>
  <c r="Q2249" i="5"/>
  <c r="M2121" i="5"/>
  <c r="Q2121" i="5"/>
  <c r="M1993" i="5"/>
  <c r="Q1993" i="5"/>
  <c r="M1865" i="5"/>
  <c r="Q1865" i="5"/>
  <c r="O1777" i="5"/>
  <c r="M1777" i="5"/>
  <c r="Q1777" i="5"/>
  <c r="N1777" i="5"/>
  <c r="K1777" i="5"/>
  <c r="N1649" i="5"/>
  <c r="K1649" i="5"/>
  <c r="Q1649" i="5"/>
  <c r="M1649" i="5"/>
  <c r="P1649" i="5"/>
  <c r="Q1481" i="5"/>
  <c r="M1481" i="5"/>
  <c r="P1481" i="5"/>
  <c r="N1425" i="5"/>
  <c r="K1425" i="5"/>
  <c r="Q1425" i="5"/>
  <c r="M1425" i="5"/>
  <c r="P1425" i="5"/>
  <c r="K1305" i="5"/>
  <c r="O1305" i="5"/>
  <c r="N1305" i="5"/>
  <c r="M1305" i="5"/>
  <c r="K1177" i="5"/>
  <c r="O1177" i="5"/>
  <c r="N1177" i="5"/>
  <c r="M1177" i="5"/>
  <c r="K1049" i="5"/>
  <c r="O1049" i="5"/>
  <c r="N1049" i="5"/>
  <c r="M1049" i="5"/>
  <c r="N889" i="5"/>
  <c r="Q889" i="5"/>
  <c r="M889" i="5"/>
  <c r="K865" i="5"/>
  <c r="O865" i="5"/>
  <c r="N865" i="5"/>
  <c r="N633" i="5"/>
  <c r="Q633" i="5"/>
  <c r="M633" i="5"/>
  <c r="K609" i="5"/>
  <c r="O609" i="5"/>
  <c r="N609" i="5"/>
  <c r="M353" i="5"/>
  <c r="Q353" i="5"/>
  <c r="P353" i="5"/>
  <c r="L353" i="5"/>
  <c r="N273" i="5"/>
  <c r="K273" i="5"/>
  <c r="M273" i="5"/>
  <c r="Q273" i="5"/>
  <c r="P273" i="5"/>
  <c r="N17" i="5"/>
  <c r="K17" i="5"/>
  <c r="M17" i="5"/>
  <c r="Q2842" i="5"/>
  <c r="M2842" i="5"/>
  <c r="P2842" i="5"/>
  <c r="L2842" i="5"/>
  <c r="Q2778" i="5"/>
  <c r="M2778" i="5"/>
  <c r="P2778" i="5"/>
  <c r="L2778" i="5"/>
  <c r="P2506" i="5"/>
  <c r="N2506" i="5"/>
  <c r="K2506" i="5"/>
  <c r="M2506" i="5"/>
  <c r="L2346" i="5"/>
  <c r="P2346" i="5"/>
  <c r="N2346" i="5"/>
  <c r="K2346" i="5"/>
  <c r="M2346" i="5"/>
  <c r="L2282" i="5"/>
  <c r="P2282" i="5"/>
  <c r="N2282" i="5"/>
  <c r="K2282" i="5"/>
  <c r="M2282" i="5"/>
  <c r="L2266" i="5"/>
  <c r="K2266" i="5"/>
  <c r="Q2266" i="5"/>
  <c r="O2266" i="5"/>
  <c r="N2266" i="5"/>
  <c r="L1618" i="5"/>
  <c r="N1618" i="5"/>
  <c r="K1618" i="5"/>
  <c r="O1618" i="5"/>
  <c r="M1618" i="5"/>
  <c r="M1546" i="5"/>
  <c r="Q1546" i="5"/>
  <c r="L1402" i="5"/>
  <c r="N1402" i="5"/>
  <c r="K1402" i="5"/>
  <c r="Q1402" i="5"/>
  <c r="M1402" i="5"/>
  <c r="K1362" i="5"/>
  <c r="Q1362" i="5"/>
  <c r="M1362" i="5"/>
  <c r="P1362" i="5"/>
  <c r="N1066" i="5"/>
  <c r="Q1066" i="5"/>
  <c r="M1066" i="5"/>
  <c r="P1066" i="5"/>
  <c r="L1066" i="5"/>
  <c r="K1026" i="5"/>
  <c r="Q1026" i="5"/>
  <c r="M1026" i="5"/>
  <c r="P1026" i="5"/>
  <c r="L1010" i="5"/>
  <c r="N1010" i="5"/>
  <c r="K1010" i="5"/>
  <c r="Q1010" i="5"/>
  <c r="M1010" i="5"/>
  <c r="T130" i="5"/>
  <c r="D130" i="5"/>
  <c r="K130" i="5" s="1"/>
  <c r="S130" i="5"/>
  <c r="C130" i="5"/>
  <c r="R130" i="5"/>
  <c r="J130" i="5"/>
  <c r="I130" i="5"/>
  <c r="H130" i="5"/>
  <c r="G130" i="5"/>
  <c r="F130" i="5"/>
  <c r="E130" i="5"/>
  <c r="T2635" i="5"/>
  <c r="D2635" i="5"/>
  <c r="S2635" i="5"/>
  <c r="C2635" i="5"/>
  <c r="R2635" i="5"/>
  <c r="J2635" i="5"/>
  <c r="I2635" i="5"/>
  <c r="H2635" i="5"/>
  <c r="G2635" i="5"/>
  <c r="F2635" i="5"/>
  <c r="E2635" i="5"/>
  <c r="G2380" i="5"/>
  <c r="F2380" i="5"/>
  <c r="E2380" i="5"/>
  <c r="T2380" i="5"/>
  <c r="D2380" i="5"/>
  <c r="O2380" i="5" s="1"/>
  <c r="S2380" i="5"/>
  <c r="C2380" i="5"/>
  <c r="R2380" i="5"/>
  <c r="J2380" i="5"/>
  <c r="I2380" i="5"/>
  <c r="H2380" i="5"/>
  <c r="G2348" i="5"/>
  <c r="F2348" i="5"/>
  <c r="E2348" i="5"/>
  <c r="T2348" i="5"/>
  <c r="D2348" i="5"/>
  <c r="S2348" i="5"/>
  <c r="C2348" i="5"/>
  <c r="R2348" i="5"/>
  <c r="J2348" i="5"/>
  <c r="I2348" i="5"/>
  <c r="H2348" i="5"/>
  <c r="G2316" i="5"/>
  <c r="F2316" i="5"/>
  <c r="E2316" i="5"/>
  <c r="T2316" i="5"/>
  <c r="D2316" i="5"/>
  <c r="M2316" i="5" s="1"/>
  <c r="S2316" i="5"/>
  <c r="C2316" i="5"/>
  <c r="R2316" i="5"/>
  <c r="J2316" i="5"/>
  <c r="I2316" i="5"/>
  <c r="H2316" i="5"/>
  <c r="F1979" i="5"/>
  <c r="E1979" i="5"/>
  <c r="T1979" i="5"/>
  <c r="D1979" i="5"/>
  <c r="M1979" i="5" s="1"/>
  <c r="S1979" i="5"/>
  <c r="C1979" i="5"/>
  <c r="R1979" i="5"/>
  <c r="J1979" i="5"/>
  <c r="I1979" i="5"/>
  <c r="H1979" i="5"/>
  <c r="G1979" i="5"/>
  <c r="R1643" i="5"/>
  <c r="J1643" i="5"/>
  <c r="I1643" i="5"/>
  <c r="H1643" i="5"/>
  <c r="G1643" i="5"/>
  <c r="F1643" i="5"/>
  <c r="E1643" i="5"/>
  <c r="T1643" i="5"/>
  <c r="D1643" i="5"/>
  <c r="N1643" i="5" s="1"/>
  <c r="C1643" i="5"/>
  <c r="S1643" i="5"/>
  <c r="R1499" i="5"/>
  <c r="J1499" i="5"/>
  <c r="I1499" i="5"/>
  <c r="H1499" i="5"/>
  <c r="G1499" i="5"/>
  <c r="F1499" i="5"/>
  <c r="E1499" i="5"/>
  <c r="T1499" i="5"/>
  <c r="D1499" i="5"/>
  <c r="O1499" i="5" s="1"/>
  <c r="C1499" i="5"/>
  <c r="S1499" i="5"/>
  <c r="I1372" i="5"/>
  <c r="H1372" i="5"/>
  <c r="G1372" i="5"/>
  <c r="F1372" i="5"/>
  <c r="E1372" i="5"/>
  <c r="T1372" i="5"/>
  <c r="D1372" i="5"/>
  <c r="O1372" i="5" s="1"/>
  <c r="J1372" i="5"/>
  <c r="C1372" i="5"/>
  <c r="S1372" i="5"/>
  <c r="R1372" i="5"/>
  <c r="I1340" i="5"/>
  <c r="H1340" i="5"/>
  <c r="G1340" i="5"/>
  <c r="F1340" i="5"/>
  <c r="E1340" i="5"/>
  <c r="T1340" i="5"/>
  <c r="D1340" i="5"/>
  <c r="O1340" i="5" s="1"/>
  <c r="J1340" i="5"/>
  <c r="C1340" i="5"/>
  <c r="S1340" i="5"/>
  <c r="R1340" i="5"/>
  <c r="E1163" i="5"/>
  <c r="T1163" i="5"/>
  <c r="D1163" i="5"/>
  <c r="M1163" i="5" s="1"/>
  <c r="S1163" i="5"/>
  <c r="C1163" i="5"/>
  <c r="R1163" i="5"/>
  <c r="J1163" i="5"/>
  <c r="I1163" i="5"/>
  <c r="H1163" i="5"/>
  <c r="F1163" i="5"/>
  <c r="G1163" i="5"/>
  <c r="E1059" i="5"/>
  <c r="T1059" i="5"/>
  <c r="D1059" i="5"/>
  <c r="K1059" i="5" s="1"/>
  <c r="S1059" i="5"/>
  <c r="C1059" i="5"/>
  <c r="R1059" i="5"/>
  <c r="J1059" i="5"/>
  <c r="I1059" i="5"/>
  <c r="H1059" i="5"/>
  <c r="F1059" i="5"/>
  <c r="G1059" i="5"/>
  <c r="I956" i="5"/>
  <c r="H956" i="5"/>
  <c r="G956" i="5"/>
  <c r="F956" i="5"/>
  <c r="E956" i="5"/>
  <c r="T956" i="5"/>
  <c r="D956" i="5"/>
  <c r="O956" i="5" s="1"/>
  <c r="J956" i="5"/>
  <c r="C956" i="5"/>
  <c r="S956" i="5"/>
  <c r="R956" i="5"/>
  <c r="H924" i="5"/>
  <c r="G924" i="5"/>
  <c r="F924" i="5"/>
  <c r="E924" i="5"/>
  <c r="T924" i="5"/>
  <c r="D924" i="5"/>
  <c r="S924" i="5"/>
  <c r="C924" i="5"/>
  <c r="R924" i="5"/>
  <c r="J924" i="5"/>
  <c r="I924" i="5"/>
  <c r="H866" i="5"/>
  <c r="G866" i="5"/>
  <c r="F866" i="5"/>
  <c r="E866" i="5"/>
  <c r="T866" i="5"/>
  <c r="D866" i="5"/>
  <c r="O866" i="5" s="1"/>
  <c r="S866" i="5"/>
  <c r="C866" i="5"/>
  <c r="R866" i="5"/>
  <c r="J866" i="5"/>
  <c r="I866" i="5"/>
  <c r="H770" i="5"/>
  <c r="G770" i="5"/>
  <c r="F770" i="5"/>
  <c r="E770" i="5"/>
  <c r="T770" i="5"/>
  <c r="D770" i="5"/>
  <c r="M770" i="5" s="1"/>
  <c r="S770" i="5"/>
  <c r="C770" i="5"/>
  <c r="R770" i="5"/>
  <c r="J770" i="5"/>
  <c r="I770" i="5"/>
  <c r="G4128" i="5"/>
  <c r="F4128" i="5"/>
  <c r="E4128" i="5"/>
  <c r="T4128" i="5"/>
  <c r="D4128" i="5"/>
  <c r="M4128" i="5" s="1"/>
  <c r="S4128" i="5"/>
  <c r="C4128" i="5"/>
  <c r="R4128" i="5"/>
  <c r="J4128" i="5"/>
  <c r="I4128" i="5"/>
  <c r="H4128" i="5"/>
  <c r="E3248" i="5"/>
  <c r="S3248" i="5"/>
  <c r="C3248" i="5"/>
  <c r="R3248" i="5"/>
  <c r="J3248" i="5"/>
  <c r="I3248" i="5"/>
  <c r="H3248" i="5"/>
  <c r="G3248" i="5"/>
  <c r="D3248" i="5"/>
  <c r="Q3248" i="5" s="1"/>
  <c r="T3248" i="5"/>
  <c r="F3248" i="5"/>
  <c r="S2970" i="5"/>
  <c r="C2970" i="5"/>
  <c r="R2970" i="5"/>
  <c r="J2970" i="5"/>
  <c r="I2970" i="5"/>
  <c r="H2970" i="5"/>
  <c r="G2970" i="5"/>
  <c r="F2970" i="5"/>
  <c r="E2970" i="5"/>
  <c r="T2970" i="5"/>
  <c r="D2970" i="5"/>
  <c r="L2970" i="5" s="1"/>
  <c r="T2627" i="5"/>
  <c r="D2627" i="5"/>
  <c r="N2627" i="5" s="1"/>
  <c r="S2627" i="5"/>
  <c r="C2627" i="5"/>
  <c r="R2627" i="5"/>
  <c r="J2627" i="5"/>
  <c r="I2627" i="5"/>
  <c r="H2627" i="5"/>
  <c r="G2627" i="5"/>
  <c r="F2627" i="5"/>
  <c r="E2627" i="5"/>
  <c r="T2595" i="5"/>
  <c r="D2595" i="5"/>
  <c r="K2595" i="5" s="1"/>
  <c r="S2595" i="5"/>
  <c r="C2595" i="5"/>
  <c r="R2595" i="5"/>
  <c r="J2595" i="5"/>
  <c r="I2595" i="5"/>
  <c r="H2595" i="5"/>
  <c r="G2595" i="5"/>
  <c r="F2595" i="5"/>
  <c r="E2595" i="5"/>
  <c r="G2492" i="5"/>
  <c r="F2492" i="5"/>
  <c r="E2492" i="5"/>
  <c r="T2492" i="5"/>
  <c r="D2492" i="5"/>
  <c r="N2492" i="5" s="1"/>
  <c r="S2492" i="5"/>
  <c r="C2492" i="5"/>
  <c r="R2492" i="5"/>
  <c r="J2492" i="5"/>
  <c r="I2492" i="5"/>
  <c r="H2492" i="5"/>
  <c r="S2435" i="5"/>
  <c r="C2435" i="5"/>
  <c r="R2435" i="5"/>
  <c r="J2435" i="5"/>
  <c r="I2435" i="5"/>
  <c r="H2435" i="5"/>
  <c r="G2435" i="5"/>
  <c r="F2435" i="5"/>
  <c r="E2435" i="5"/>
  <c r="D2435" i="5"/>
  <c r="T2435" i="5"/>
  <c r="F2171" i="5"/>
  <c r="E2171" i="5"/>
  <c r="T2171" i="5"/>
  <c r="D2171" i="5"/>
  <c r="S2171" i="5"/>
  <c r="C2171" i="5"/>
  <c r="R2171" i="5"/>
  <c r="J2171" i="5"/>
  <c r="I2171" i="5"/>
  <c r="H2171" i="5"/>
  <c r="G2171" i="5"/>
  <c r="F2139" i="5"/>
  <c r="E2139" i="5"/>
  <c r="T2139" i="5"/>
  <c r="D2139" i="5"/>
  <c r="O2139" i="5" s="1"/>
  <c r="S2139" i="5"/>
  <c r="C2139" i="5"/>
  <c r="R2139" i="5"/>
  <c r="J2139" i="5"/>
  <c r="I2139" i="5"/>
  <c r="H2139" i="5"/>
  <c r="G2139" i="5"/>
  <c r="F1955" i="5"/>
  <c r="E1955" i="5"/>
  <c r="T1955" i="5"/>
  <c r="D1955" i="5"/>
  <c r="M1955" i="5" s="1"/>
  <c r="S1955" i="5"/>
  <c r="C1955" i="5"/>
  <c r="R1955" i="5"/>
  <c r="J1955" i="5"/>
  <c r="I1955" i="5"/>
  <c r="H1955" i="5"/>
  <c r="G1955" i="5"/>
  <c r="E1827" i="5"/>
  <c r="T1827" i="5"/>
  <c r="D1827" i="5"/>
  <c r="M1827" i="5" s="1"/>
  <c r="S1827" i="5"/>
  <c r="C1827" i="5"/>
  <c r="I1827" i="5"/>
  <c r="H1827" i="5"/>
  <c r="G1827" i="5"/>
  <c r="F1827" i="5"/>
  <c r="R1827" i="5"/>
  <c r="J1827" i="5"/>
  <c r="E1795" i="5"/>
  <c r="T1795" i="5"/>
  <c r="D1795" i="5"/>
  <c r="P1795" i="5" s="1"/>
  <c r="G1795" i="5"/>
  <c r="F1795" i="5"/>
  <c r="C1795" i="5"/>
  <c r="J1795" i="5"/>
  <c r="S1795" i="5"/>
  <c r="I1795" i="5"/>
  <c r="R1795" i="5"/>
  <c r="H1795" i="5"/>
  <c r="F1724" i="5"/>
  <c r="E1724" i="5"/>
  <c r="T1724" i="5"/>
  <c r="D1724" i="5"/>
  <c r="L1724" i="5" s="1"/>
  <c r="S1724" i="5"/>
  <c r="C1724" i="5"/>
  <c r="R1724" i="5"/>
  <c r="J1724" i="5"/>
  <c r="I1724" i="5"/>
  <c r="H1724" i="5"/>
  <c r="G1724" i="5"/>
  <c r="F1692" i="5"/>
  <c r="E1692" i="5"/>
  <c r="T1692" i="5"/>
  <c r="D1692" i="5"/>
  <c r="M1692" i="5" s="1"/>
  <c r="S1692" i="5"/>
  <c r="C1692" i="5"/>
  <c r="R1692" i="5"/>
  <c r="J1692" i="5"/>
  <c r="I1692" i="5"/>
  <c r="H1692" i="5"/>
  <c r="G1692" i="5"/>
  <c r="R1635" i="5"/>
  <c r="J1635" i="5"/>
  <c r="I1635" i="5"/>
  <c r="H1635" i="5"/>
  <c r="G1635" i="5"/>
  <c r="F1635" i="5"/>
  <c r="E1635" i="5"/>
  <c r="T1635" i="5"/>
  <c r="D1635" i="5"/>
  <c r="N1635" i="5" s="1"/>
  <c r="S1635" i="5"/>
  <c r="C1635" i="5"/>
  <c r="F1532" i="5"/>
  <c r="E1532" i="5"/>
  <c r="T1532" i="5"/>
  <c r="D1532" i="5"/>
  <c r="N1532" i="5" s="1"/>
  <c r="S1532" i="5"/>
  <c r="C1532" i="5"/>
  <c r="R1532" i="5"/>
  <c r="J1532" i="5"/>
  <c r="I1532" i="5"/>
  <c r="H1532" i="5"/>
  <c r="G1532" i="5"/>
  <c r="R1467" i="5"/>
  <c r="J1467" i="5"/>
  <c r="I1467" i="5"/>
  <c r="H1467" i="5"/>
  <c r="G1467" i="5"/>
  <c r="F1467" i="5"/>
  <c r="E1467" i="5"/>
  <c r="T1467" i="5"/>
  <c r="D1467" i="5"/>
  <c r="O1467" i="5" s="1"/>
  <c r="C1467" i="5"/>
  <c r="S1467" i="5"/>
  <c r="I1308" i="5"/>
  <c r="H1308" i="5"/>
  <c r="G1308" i="5"/>
  <c r="F1308" i="5"/>
  <c r="E1308" i="5"/>
  <c r="T1308" i="5"/>
  <c r="D1308" i="5"/>
  <c r="O1308" i="5" s="1"/>
  <c r="J1308" i="5"/>
  <c r="C1308" i="5"/>
  <c r="S1308" i="5"/>
  <c r="R1308" i="5"/>
  <c r="I1276" i="5"/>
  <c r="H1276" i="5"/>
  <c r="G1276" i="5"/>
  <c r="F1276" i="5"/>
  <c r="E1276" i="5"/>
  <c r="T1276" i="5"/>
  <c r="D1276" i="5"/>
  <c r="Q1276" i="5" s="1"/>
  <c r="J1276" i="5"/>
  <c r="C1276" i="5"/>
  <c r="S1276" i="5"/>
  <c r="R1276" i="5"/>
  <c r="I1244" i="5"/>
  <c r="H1244" i="5"/>
  <c r="G1244" i="5"/>
  <c r="F1244" i="5"/>
  <c r="E1244" i="5"/>
  <c r="T1244" i="5"/>
  <c r="D1244" i="5"/>
  <c r="N1244" i="5" s="1"/>
  <c r="J1244" i="5"/>
  <c r="C1244" i="5"/>
  <c r="S1244" i="5"/>
  <c r="R1244" i="5"/>
  <c r="I1212" i="5"/>
  <c r="H1212" i="5"/>
  <c r="G1212" i="5"/>
  <c r="F1212" i="5"/>
  <c r="E1212" i="5"/>
  <c r="T1212" i="5"/>
  <c r="D1212" i="5"/>
  <c r="J1212" i="5"/>
  <c r="C1212" i="5"/>
  <c r="S1212" i="5"/>
  <c r="R1212" i="5"/>
  <c r="E1091" i="5"/>
  <c r="T1091" i="5"/>
  <c r="D1091" i="5"/>
  <c r="O1091" i="5" s="1"/>
  <c r="S1091" i="5"/>
  <c r="C1091" i="5"/>
  <c r="R1091" i="5"/>
  <c r="J1091" i="5"/>
  <c r="I1091" i="5"/>
  <c r="H1091" i="5"/>
  <c r="F1091" i="5"/>
  <c r="G1091" i="5"/>
  <c r="E1011" i="5"/>
  <c r="T1011" i="5"/>
  <c r="D1011" i="5"/>
  <c r="M1011" i="5" s="1"/>
  <c r="S1011" i="5"/>
  <c r="C1011" i="5"/>
  <c r="R1011" i="5"/>
  <c r="J1011" i="5"/>
  <c r="I1011" i="5"/>
  <c r="H1011" i="5"/>
  <c r="F1011" i="5"/>
  <c r="G1011" i="5"/>
  <c r="H307" i="5"/>
  <c r="G307" i="5"/>
  <c r="F307" i="5"/>
  <c r="E307" i="5"/>
  <c r="T307" i="5"/>
  <c r="D307" i="5"/>
  <c r="M307" i="5" s="1"/>
  <c r="S307" i="5"/>
  <c r="C307" i="5"/>
  <c r="R307" i="5"/>
  <c r="J307" i="5"/>
  <c r="I307" i="5"/>
  <c r="H235" i="5"/>
  <c r="G235" i="5"/>
  <c r="F235" i="5"/>
  <c r="E235" i="5"/>
  <c r="T235" i="5"/>
  <c r="D235" i="5"/>
  <c r="N235" i="5" s="1"/>
  <c r="S235" i="5"/>
  <c r="C235" i="5"/>
  <c r="R235" i="5"/>
  <c r="J235" i="5"/>
  <c r="I235" i="5"/>
  <c r="T122" i="5"/>
  <c r="D122" i="5"/>
  <c r="K122" i="5" s="1"/>
  <c r="S122" i="5"/>
  <c r="C122" i="5"/>
  <c r="R122" i="5"/>
  <c r="J122" i="5"/>
  <c r="I122" i="5"/>
  <c r="H122" i="5"/>
  <c r="G122" i="5"/>
  <c r="F122" i="5"/>
  <c r="E122" i="5"/>
  <c r="H75" i="5"/>
  <c r="G75" i="5"/>
  <c r="T75" i="5"/>
  <c r="D75" i="5"/>
  <c r="P75" i="5" s="1"/>
  <c r="S75" i="5"/>
  <c r="C75" i="5"/>
  <c r="J75" i="5"/>
  <c r="I75" i="5"/>
  <c r="F75" i="5"/>
  <c r="E75" i="5"/>
  <c r="R75" i="5"/>
  <c r="T468" i="5"/>
  <c r="D468" i="5"/>
  <c r="S468" i="5"/>
  <c r="C468" i="5"/>
  <c r="R468" i="5"/>
  <c r="J468" i="5"/>
  <c r="I468" i="5"/>
  <c r="H468" i="5"/>
  <c r="G468" i="5"/>
  <c r="F468" i="5"/>
  <c r="E468" i="5"/>
  <c r="T340" i="5"/>
  <c r="D340" i="5"/>
  <c r="K340" i="5" s="1"/>
  <c r="S340" i="5"/>
  <c r="C340" i="5"/>
  <c r="R340" i="5"/>
  <c r="J340" i="5"/>
  <c r="I340" i="5"/>
  <c r="H340" i="5"/>
  <c r="G340" i="5"/>
  <c r="F340" i="5"/>
  <c r="E340" i="5"/>
  <c r="T250" i="5"/>
  <c r="D250" i="5"/>
  <c r="K250" i="5" s="1"/>
  <c r="S250" i="5"/>
  <c r="C250" i="5"/>
  <c r="R250" i="5"/>
  <c r="J250" i="5"/>
  <c r="I250" i="5"/>
  <c r="H250" i="5"/>
  <c r="G250" i="5"/>
  <c r="F250" i="5"/>
  <c r="E250" i="5"/>
  <c r="T188" i="5"/>
  <c r="D188" i="5"/>
  <c r="K188" i="5" s="1"/>
  <c r="S188" i="5"/>
  <c r="C188" i="5"/>
  <c r="R188" i="5"/>
  <c r="J188" i="5"/>
  <c r="I188" i="5"/>
  <c r="H188" i="5"/>
  <c r="G188" i="5"/>
  <c r="F188" i="5"/>
  <c r="E188" i="5"/>
  <c r="T90" i="5"/>
  <c r="D90" i="5"/>
  <c r="P90" i="5" s="1"/>
  <c r="S90" i="5"/>
  <c r="C90" i="5"/>
  <c r="H90" i="5"/>
  <c r="G90" i="5"/>
  <c r="R90" i="5"/>
  <c r="J90" i="5"/>
  <c r="I90" i="5"/>
  <c r="F90" i="5"/>
  <c r="E90" i="5"/>
  <c r="P39" i="5"/>
  <c r="T418" i="5"/>
  <c r="D418" i="5"/>
  <c r="K418" i="5" s="1"/>
  <c r="S418" i="5"/>
  <c r="C418" i="5"/>
  <c r="R418" i="5"/>
  <c r="J418" i="5"/>
  <c r="I418" i="5"/>
  <c r="H418" i="5"/>
  <c r="G418" i="5"/>
  <c r="F418" i="5"/>
  <c r="E418" i="5"/>
  <c r="T332" i="5"/>
  <c r="D332" i="5"/>
  <c r="L332" i="5" s="1"/>
  <c r="S332" i="5"/>
  <c r="C332" i="5"/>
  <c r="R332" i="5"/>
  <c r="J332" i="5"/>
  <c r="I332" i="5"/>
  <c r="H332" i="5"/>
  <c r="G332" i="5"/>
  <c r="F332" i="5"/>
  <c r="E332" i="5"/>
  <c r="O62" i="5"/>
  <c r="P62" i="5"/>
  <c r="L62" i="5"/>
  <c r="N62" i="5"/>
  <c r="S2523" i="5"/>
  <c r="C2523" i="5"/>
  <c r="R2523" i="5"/>
  <c r="J2523" i="5"/>
  <c r="I2523" i="5"/>
  <c r="H2523" i="5"/>
  <c r="G2523" i="5"/>
  <c r="F2523" i="5"/>
  <c r="E2523" i="5"/>
  <c r="T2523" i="5"/>
  <c r="D2523" i="5"/>
  <c r="N2523" i="5" s="1"/>
  <c r="I1068" i="5"/>
  <c r="H1068" i="5"/>
  <c r="G1068" i="5"/>
  <c r="F1068" i="5"/>
  <c r="E1068" i="5"/>
  <c r="T1068" i="5"/>
  <c r="D1068" i="5"/>
  <c r="O1068" i="5" s="1"/>
  <c r="J1068" i="5"/>
  <c r="C1068" i="5"/>
  <c r="S1068" i="5"/>
  <c r="R1068" i="5"/>
  <c r="J15" i="7"/>
  <c r="I15" i="7"/>
  <c r="H15" i="7"/>
  <c r="O5025" i="5"/>
  <c r="O4993" i="5"/>
  <c r="P4969" i="5"/>
  <c r="O4921" i="5"/>
  <c r="O4873" i="5"/>
  <c r="O4681" i="5"/>
  <c r="O4649" i="5"/>
  <c r="O4625" i="5"/>
  <c r="O4593" i="5"/>
  <c r="O4561" i="5"/>
  <c r="P4537" i="5"/>
  <c r="O3961" i="5"/>
  <c r="O3929" i="5"/>
  <c r="O3897" i="5"/>
  <c r="O3593" i="5"/>
  <c r="O3561" i="5"/>
  <c r="O3529" i="5"/>
  <c r="O3497" i="5"/>
  <c r="O3465" i="5"/>
  <c r="O3433" i="5"/>
  <c r="O3401" i="5"/>
  <c r="O3361" i="5"/>
  <c r="O3329" i="5"/>
  <c r="O3297" i="5"/>
  <c r="O3265" i="5"/>
  <c r="O3233" i="5"/>
  <c r="O5058" i="5"/>
  <c r="O5042" i="5"/>
  <c r="Q4754" i="5"/>
  <c r="O4730" i="5"/>
  <c r="P4706" i="5"/>
  <c r="O4490" i="5"/>
  <c r="O4458" i="5"/>
  <c r="O4426" i="5"/>
  <c r="O4378" i="5"/>
  <c r="O4346" i="5"/>
  <c r="N4274" i="5"/>
  <c r="N4242" i="5"/>
  <c r="N4210" i="5"/>
  <c r="O4178" i="5"/>
  <c r="O4146" i="5"/>
  <c r="O4114" i="5"/>
  <c r="O4066" i="5"/>
  <c r="O4034" i="5"/>
  <c r="O3858" i="5"/>
  <c r="O3826" i="5"/>
  <c r="O3794" i="5"/>
  <c r="O3762" i="5"/>
  <c r="O3730" i="5"/>
  <c r="O3698" i="5"/>
  <c r="O3666" i="5"/>
  <c r="O3634" i="5"/>
  <c r="O3170" i="5"/>
  <c r="O3138" i="5"/>
  <c r="O3106" i="5"/>
  <c r="O5019" i="5"/>
  <c r="O4907" i="5"/>
  <c r="O4875" i="5"/>
  <c r="M4811" i="5"/>
  <c r="M4747" i="5"/>
  <c r="O4683" i="5"/>
  <c r="N4395" i="5"/>
  <c r="K4395" i="5"/>
  <c r="N4011" i="5"/>
  <c r="M4011" i="5"/>
  <c r="O3995" i="5"/>
  <c r="K3995" i="5"/>
  <c r="N3995" i="5"/>
  <c r="Q3947" i="5"/>
  <c r="M3947" i="5"/>
  <c r="Q3523" i="5"/>
  <c r="L3523" i="5"/>
  <c r="P3523" i="5"/>
  <c r="N3427" i="5"/>
  <c r="K3427" i="5"/>
  <c r="Q3347" i="5"/>
  <c r="L3347" i="5"/>
  <c r="N3339" i="5"/>
  <c r="K3339" i="5"/>
  <c r="K3139" i="5"/>
  <c r="O3139" i="5"/>
  <c r="Q3107" i="5"/>
  <c r="L3107" i="5"/>
  <c r="K3099" i="5"/>
  <c r="K2995" i="5"/>
  <c r="P2995" i="5"/>
  <c r="P2963" i="5"/>
  <c r="L2963" i="5"/>
  <c r="L5036" i="5"/>
  <c r="P5028" i="5"/>
  <c r="Q4796" i="5"/>
  <c r="N4796" i="5"/>
  <c r="L4780" i="5"/>
  <c r="P4780" i="5"/>
  <c r="Q4772" i="5"/>
  <c r="M4772" i="5"/>
  <c r="L4772" i="5"/>
  <c r="K4772" i="5"/>
  <c r="L4708" i="5"/>
  <c r="Q4708" i="5"/>
  <c r="P4612" i="5"/>
  <c r="L4612" i="5"/>
  <c r="Q4596" i="5"/>
  <c r="L4596" i="5"/>
  <c r="L4348" i="5"/>
  <c r="P4348" i="5"/>
  <c r="K4220" i="5"/>
  <c r="K4204" i="5"/>
  <c r="P4156" i="5"/>
  <c r="L4156" i="5"/>
  <c r="Q4140" i="5"/>
  <c r="L4140" i="5"/>
  <c r="P4092" i="5"/>
  <c r="L4092" i="5"/>
  <c r="N4076" i="5"/>
  <c r="K4076" i="5"/>
  <c r="L3908" i="5"/>
  <c r="P3900" i="5"/>
  <c r="K3884" i="5"/>
  <c r="O3884" i="5"/>
  <c r="M3876" i="5"/>
  <c r="P3876" i="5"/>
  <c r="N3876" i="5"/>
  <c r="P3820" i="5"/>
  <c r="N3804" i="5"/>
  <c r="K3804" i="5"/>
  <c r="L3700" i="5"/>
  <c r="P3692" i="5"/>
  <c r="N3676" i="5"/>
  <c r="K3676" i="5"/>
  <c r="Q3564" i="5"/>
  <c r="L3532" i="5"/>
  <c r="P3532" i="5"/>
  <c r="P3484" i="5"/>
  <c r="K3340" i="5"/>
  <c r="K3332" i="5"/>
  <c r="Q3308" i="5"/>
  <c r="N3308" i="5"/>
  <c r="M3300" i="5"/>
  <c r="L3300" i="5"/>
  <c r="P3300" i="5"/>
  <c r="K3292" i="5"/>
  <c r="O3292" i="5"/>
  <c r="L3108" i="5"/>
  <c r="P3108" i="5"/>
  <c r="L3084" i="5"/>
  <c r="P3084" i="5"/>
  <c r="Q3076" i="5"/>
  <c r="M3076" i="5"/>
  <c r="N3052" i="5"/>
  <c r="K3052" i="5"/>
  <c r="L4989" i="5"/>
  <c r="P4989" i="5"/>
  <c r="L4925" i="5"/>
  <c r="P4925" i="5"/>
  <c r="N4893" i="5"/>
  <c r="O4893" i="5"/>
  <c r="N4757" i="5"/>
  <c r="Q4725" i="5"/>
  <c r="Q4685" i="5"/>
  <c r="L4685" i="5"/>
  <c r="L4621" i="5"/>
  <c r="P4621" i="5"/>
  <c r="L4597" i="5"/>
  <c r="P4597" i="5"/>
  <c r="Q4589" i="5"/>
  <c r="M4589" i="5"/>
  <c r="P4581" i="5"/>
  <c r="L4581" i="5"/>
  <c r="N4565" i="5"/>
  <c r="K4565" i="5"/>
  <c r="N4485" i="5"/>
  <c r="Q4485" i="5"/>
  <c r="P4421" i="5"/>
  <c r="L4421" i="5"/>
  <c r="L4413" i="5"/>
  <c r="O4405" i="5"/>
  <c r="L4405" i="5"/>
  <c r="L4365" i="5"/>
  <c r="N4341" i="5"/>
  <c r="K4341" i="5"/>
  <c r="O4341" i="5"/>
  <c r="M4317" i="5"/>
  <c r="P4245" i="5"/>
  <c r="L4245" i="5"/>
  <c r="Q4229" i="5"/>
  <c r="L4229" i="5"/>
  <c r="P4093" i="5"/>
  <c r="L4093" i="5"/>
  <c r="M4013" i="5"/>
  <c r="L3869" i="5"/>
  <c r="Q3741" i="5"/>
  <c r="Q3725" i="5"/>
  <c r="P3685" i="5"/>
  <c r="L3677" i="5"/>
  <c r="L3661" i="5"/>
  <c r="P3661" i="5"/>
  <c r="Q3653" i="5"/>
  <c r="M3653" i="5"/>
  <c r="O3645" i="5"/>
  <c r="Q3613" i="5"/>
  <c r="L3613" i="5"/>
  <c r="P3613" i="5"/>
  <c r="M3453" i="5"/>
  <c r="L3429" i="5"/>
  <c r="Q3381" i="5"/>
  <c r="L3381" i="5"/>
  <c r="P3381" i="5"/>
  <c r="N3365" i="5"/>
  <c r="K3365" i="5"/>
  <c r="M3221" i="5"/>
  <c r="L3125" i="5"/>
  <c r="N5102" i="5"/>
  <c r="O5086" i="5"/>
  <c r="P5070" i="5"/>
  <c r="Q5054" i="5"/>
  <c r="P5046" i="5"/>
  <c r="O5046" i="5"/>
  <c r="P5030" i="5"/>
  <c r="L5030" i="5"/>
  <c r="Q4926" i="5"/>
  <c r="M4886" i="5"/>
  <c r="Q4870" i="5"/>
  <c r="P4854" i="5"/>
  <c r="M4854" i="5"/>
  <c r="L4854" i="5"/>
  <c r="K4798" i="5"/>
  <c r="L4798" i="5"/>
  <c r="L4750" i="5"/>
  <c r="O4678" i="5"/>
  <c r="K4678" i="5"/>
  <c r="O4646" i="5"/>
  <c r="K4646" i="5"/>
  <c r="Q4566" i="5"/>
  <c r="L4414" i="5"/>
  <c r="P4414" i="5"/>
  <c r="M4390" i="5"/>
  <c r="Q4382" i="5"/>
  <c r="L4374" i="5"/>
  <c r="P4374" i="5"/>
  <c r="N4358" i="5"/>
  <c r="K4358" i="5"/>
  <c r="Q4206" i="5"/>
  <c r="M4174" i="5"/>
  <c r="L4150" i="5"/>
  <c r="P4142" i="5"/>
  <c r="N4126" i="5"/>
  <c r="K4126" i="5"/>
  <c r="K3998" i="5"/>
  <c r="L3998" i="5"/>
  <c r="Q3950" i="5"/>
  <c r="P3918" i="5"/>
  <c r="L3918" i="5"/>
  <c r="M3910" i="5"/>
  <c r="N3910" i="5"/>
  <c r="Q3902" i="5"/>
  <c r="L3902" i="5"/>
  <c r="N3870" i="5"/>
  <c r="L3862" i="5"/>
  <c r="P3854" i="5"/>
  <c r="N3838" i="5"/>
  <c r="K3838" i="5"/>
  <c r="M3758" i="5"/>
  <c r="L3734" i="5"/>
  <c r="P3726" i="5"/>
  <c r="N3710" i="5"/>
  <c r="K3710" i="5"/>
  <c r="M3630" i="5"/>
  <c r="O3622" i="5"/>
  <c r="Q3622" i="5"/>
  <c r="Q3614" i="5"/>
  <c r="Q3574" i="5"/>
  <c r="M3574" i="5"/>
  <c r="P3574" i="5"/>
  <c r="L3566" i="5"/>
  <c r="L3550" i="5"/>
  <c r="P3550" i="5"/>
  <c r="P3534" i="5"/>
  <c r="M3534" i="5"/>
  <c r="N3382" i="5"/>
  <c r="N3342" i="5"/>
  <c r="Q3342" i="5"/>
  <c r="L3342" i="5"/>
  <c r="Q3326" i="5"/>
  <c r="M3318" i="5"/>
  <c r="K3294" i="5"/>
  <c r="O3294" i="5"/>
  <c r="P3286" i="5"/>
  <c r="N3238" i="5"/>
  <c r="P3214" i="5"/>
  <c r="P3190" i="5"/>
  <c r="N3190" i="5"/>
  <c r="M3190" i="5"/>
  <c r="Q3182" i="5"/>
  <c r="L3142" i="5"/>
  <c r="P3142" i="5"/>
  <c r="P3134" i="5"/>
  <c r="L3134" i="5"/>
  <c r="N3126" i="5"/>
  <c r="K3126" i="5"/>
  <c r="Q3094" i="5"/>
  <c r="Q3078" i="5"/>
  <c r="L5095" i="5"/>
  <c r="Q5007" i="5"/>
  <c r="O5007" i="5"/>
  <c r="Q4927" i="5"/>
  <c r="L4919" i="5"/>
  <c r="P4919" i="5"/>
  <c r="L4887" i="5"/>
  <c r="L4791" i="5"/>
  <c r="N4791" i="5"/>
  <c r="L4703" i="5"/>
  <c r="L4695" i="5"/>
  <c r="P4655" i="5"/>
  <c r="L4655" i="5"/>
  <c r="P4647" i="5"/>
  <c r="L4647" i="5"/>
  <c r="M4631" i="5"/>
  <c r="Q4623" i="5"/>
  <c r="L4559" i="5"/>
  <c r="P4559" i="5"/>
  <c r="L4479" i="5"/>
  <c r="Q4439" i="5"/>
  <c r="Q4343" i="5"/>
  <c r="Q4311" i="5"/>
  <c r="M4311" i="5"/>
  <c r="Q4135" i="5"/>
  <c r="K4127" i="5"/>
  <c r="O4127" i="5"/>
  <c r="P4127" i="5"/>
  <c r="L4023" i="5"/>
  <c r="K4007" i="5"/>
  <c r="O4007" i="5"/>
  <c r="N4007" i="5"/>
  <c r="N3983" i="5"/>
  <c r="Q3983" i="5"/>
  <c r="N3839" i="5"/>
  <c r="Q3799" i="5"/>
  <c r="M3799" i="5"/>
  <c r="O3751" i="5"/>
  <c r="Q3719" i="5"/>
  <c r="L3655" i="5"/>
  <c r="P3655" i="5"/>
  <c r="L3591" i="5"/>
  <c r="O3583" i="5"/>
  <c r="M3559" i="5"/>
  <c r="Q3551" i="5"/>
  <c r="P3543" i="5"/>
  <c r="L3543" i="5"/>
  <c r="L3503" i="5"/>
  <c r="L3487" i="5"/>
  <c r="Q3399" i="5"/>
  <c r="Q3391" i="5"/>
  <c r="L3391" i="5"/>
  <c r="Q3383" i="5"/>
  <c r="L3383" i="5"/>
  <c r="N3375" i="5"/>
  <c r="K3375" i="5"/>
  <c r="L3223" i="5"/>
  <c r="Q3223" i="5"/>
  <c r="P3215" i="5"/>
  <c r="Q3215" i="5"/>
  <c r="O3215" i="5"/>
  <c r="M3127" i="5"/>
  <c r="N3127" i="5"/>
  <c r="P3087" i="5"/>
  <c r="L3087" i="5"/>
  <c r="M3079" i="5"/>
  <c r="N3079" i="5"/>
  <c r="Q3071" i="5"/>
  <c r="L3071" i="5"/>
  <c r="L2903" i="5"/>
  <c r="P2895" i="5"/>
  <c r="E4928" i="5"/>
  <c r="T4928" i="5"/>
  <c r="D4928" i="5"/>
  <c r="L4928" i="5" s="1"/>
  <c r="S4928" i="5"/>
  <c r="C4928" i="5"/>
  <c r="R4928" i="5"/>
  <c r="J4928" i="5"/>
  <c r="I4928" i="5"/>
  <c r="H4928" i="5"/>
  <c r="G4928" i="5"/>
  <c r="F4928" i="5"/>
  <c r="S4672" i="5"/>
  <c r="C4672" i="5"/>
  <c r="R4672" i="5"/>
  <c r="J4672" i="5"/>
  <c r="I4672" i="5"/>
  <c r="H4672" i="5"/>
  <c r="G4672" i="5"/>
  <c r="F4672" i="5"/>
  <c r="E4672" i="5"/>
  <c r="D4672" i="5"/>
  <c r="Q4672" i="5" s="1"/>
  <c r="T4672" i="5"/>
  <c r="H4416" i="5"/>
  <c r="G4416" i="5"/>
  <c r="F4416" i="5"/>
  <c r="E4416" i="5"/>
  <c r="T4416" i="5"/>
  <c r="D4416" i="5"/>
  <c r="O4416" i="5" s="1"/>
  <c r="S4416" i="5"/>
  <c r="C4416" i="5"/>
  <c r="R4416" i="5"/>
  <c r="J4416" i="5"/>
  <c r="I4416" i="5"/>
  <c r="R4200" i="5"/>
  <c r="J4200" i="5"/>
  <c r="I4200" i="5"/>
  <c r="H4200" i="5"/>
  <c r="G4200" i="5"/>
  <c r="F4200" i="5"/>
  <c r="E4200" i="5"/>
  <c r="D4200" i="5"/>
  <c r="L4200" i="5" s="1"/>
  <c r="C4200" i="5"/>
  <c r="T4200" i="5"/>
  <c r="S4200" i="5"/>
  <c r="E3944" i="5"/>
  <c r="T3944" i="5"/>
  <c r="D3944" i="5"/>
  <c r="L3944" i="5" s="1"/>
  <c r="S3944" i="5"/>
  <c r="C3944" i="5"/>
  <c r="R3944" i="5"/>
  <c r="J3944" i="5"/>
  <c r="I3944" i="5"/>
  <c r="H3944" i="5"/>
  <c r="G3944" i="5"/>
  <c r="F3944" i="5"/>
  <c r="G3688" i="5"/>
  <c r="F3688" i="5"/>
  <c r="E3688" i="5"/>
  <c r="T3688" i="5"/>
  <c r="D3688" i="5"/>
  <c r="P3688" i="5" s="1"/>
  <c r="S3688" i="5"/>
  <c r="C3688" i="5"/>
  <c r="R3688" i="5"/>
  <c r="J3688" i="5"/>
  <c r="I3688" i="5"/>
  <c r="H3688" i="5"/>
  <c r="S3432" i="5"/>
  <c r="C3432" i="5"/>
  <c r="R3432" i="5"/>
  <c r="J3432" i="5"/>
  <c r="I3432" i="5"/>
  <c r="H3432" i="5"/>
  <c r="G3432" i="5"/>
  <c r="F3432" i="5"/>
  <c r="D3432" i="5"/>
  <c r="M3432" i="5" s="1"/>
  <c r="T3432" i="5"/>
  <c r="E3432" i="5"/>
  <c r="M3008" i="5"/>
  <c r="L3008" i="5"/>
  <c r="Q2917" i="5"/>
  <c r="Q2821" i="5"/>
  <c r="Q2781" i="5"/>
  <c r="L2781" i="5"/>
  <c r="N2765" i="5"/>
  <c r="O2765" i="5"/>
  <c r="L2749" i="5"/>
  <c r="Q2741" i="5"/>
  <c r="L2741" i="5"/>
  <c r="P2661" i="5"/>
  <c r="L2661" i="5"/>
  <c r="Q2597" i="5"/>
  <c r="Q2589" i="5"/>
  <c r="P2581" i="5"/>
  <c r="K2565" i="5"/>
  <c r="O2565" i="5"/>
  <c r="L2509" i="5"/>
  <c r="P2509" i="5"/>
  <c r="Q2501" i="5"/>
  <c r="M2501" i="5"/>
  <c r="O2493" i="5"/>
  <c r="Q2365" i="5"/>
  <c r="Q2349" i="5"/>
  <c r="L2309" i="5"/>
  <c r="P2309" i="5"/>
  <c r="L2301" i="5"/>
  <c r="L2285" i="5"/>
  <c r="P2285" i="5"/>
  <c r="Q2277" i="5"/>
  <c r="M2277" i="5"/>
  <c r="M2269" i="5"/>
  <c r="P2269" i="5"/>
  <c r="L2269" i="5"/>
  <c r="M2213" i="5"/>
  <c r="P2197" i="5"/>
  <c r="L2197" i="5"/>
  <c r="Q2181" i="5"/>
  <c r="L2181" i="5"/>
  <c r="Q2133" i="5"/>
  <c r="Q2125" i="5"/>
  <c r="N2101" i="5"/>
  <c r="K2101" i="5"/>
  <c r="L2029" i="5"/>
  <c r="P2021" i="5"/>
  <c r="M1957" i="5"/>
  <c r="P1941" i="5"/>
  <c r="L1941" i="5"/>
  <c r="Q1925" i="5"/>
  <c r="L1925" i="5"/>
  <c r="Q1877" i="5"/>
  <c r="Q1869" i="5"/>
  <c r="M1813" i="5"/>
  <c r="Q1813" i="5"/>
  <c r="P1813" i="5"/>
  <c r="O1813" i="5"/>
  <c r="N1805" i="5"/>
  <c r="L1805" i="5"/>
  <c r="Q1717" i="5"/>
  <c r="Q1701" i="5"/>
  <c r="L1677" i="5"/>
  <c r="P1677" i="5"/>
  <c r="L1589" i="5"/>
  <c r="P1589" i="5"/>
  <c r="Q1581" i="5"/>
  <c r="M1581" i="5"/>
  <c r="P1573" i="5"/>
  <c r="L1573" i="5"/>
  <c r="Q1549" i="5"/>
  <c r="M1549" i="5"/>
  <c r="P1541" i="5"/>
  <c r="L1541" i="5"/>
  <c r="Q1517" i="5"/>
  <c r="M1517" i="5"/>
  <c r="P1509" i="5"/>
  <c r="L1509" i="5"/>
  <c r="N1493" i="5"/>
  <c r="K1493" i="5"/>
  <c r="M1357" i="5"/>
  <c r="Q1341" i="5"/>
  <c r="L1333" i="5"/>
  <c r="P1325" i="5"/>
  <c r="P1309" i="5"/>
  <c r="L1309" i="5"/>
  <c r="M1229" i="5"/>
  <c r="Q1213" i="5"/>
  <c r="L1205" i="5"/>
  <c r="P1197" i="5"/>
  <c r="P1181" i="5"/>
  <c r="L1181" i="5"/>
  <c r="L1045" i="5"/>
  <c r="P1037" i="5"/>
  <c r="L1037" i="5"/>
  <c r="K1021" i="5"/>
  <c r="O1021" i="5"/>
  <c r="N1021" i="5"/>
  <c r="L997" i="5"/>
  <c r="Q989" i="5"/>
  <c r="L989" i="5"/>
  <c r="K981" i="5"/>
  <c r="O981" i="5"/>
  <c r="L949" i="5"/>
  <c r="P917" i="5"/>
  <c r="L917" i="5"/>
  <c r="Q909" i="5"/>
  <c r="M909" i="5"/>
  <c r="P821" i="5"/>
  <c r="L821" i="5"/>
  <c r="Q789" i="5"/>
  <c r="L781" i="5"/>
  <c r="Q733" i="5"/>
  <c r="M733" i="5"/>
  <c r="Q653" i="5"/>
  <c r="Q645" i="5"/>
  <c r="P621" i="5"/>
  <c r="L621" i="5"/>
  <c r="Q605" i="5"/>
  <c r="M605" i="5"/>
  <c r="N429" i="5"/>
  <c r="K429" i="5"/>
  <c r="N389" i="5"/>
  <c r="K389" i="5"/>
  <c r="L381" i="5"/>
  <c r="P381" i="5"/>
  <c r="L373" i="5"/>
  <c r="P373" i="5"/>
  <c r="Q333" i="5"/>
  <c r="M317" i="5"/>
  <c r="M189" i="5"/>
  <c r="Q173" i="5"/>
  <c r="P165" i="5"/>
  <c r="L165" i="5"/>
  <c r="Q125" i="5"/>
  <c r="M109" i="5"/>
  <c r="M53" i="5"/>
  <c r="P53" i="5"/>
  <c r="L45" i="5"/>
  <c r="E21" i="5"/>
  <c r="D21" i="5"/>
  <c r="C21" i="5"/>
  <c r="N13" i="5"/>
  <c r="K13" i="5"/>
  <c r="L3004" i="5"/>
  <c r="P2945" i="5"/>
  <c r="L2945" i="5"/>
  <c r="L2940" i="5"/>
  <c r="P2940" i="5"/>
  <c r="Q2846" i="5"/>
  <c r="P2838" i="5"/>
  <c r="M2806" i="5"/>
  <c r="Q2790" i="5"/>
  <c r="M2790" i="5"/>
  <c r="P2790" i="5"/>
  <c r="P2782" i="5"/>
  <c r="L2782" i="5"/>
  <c r="Q2726" i="5"/>
  <c r="M2726" i="5"/>
  <c r="L2678" i="5"/>
  <c r="P2678" i="5"/>
  <c r="M2550" i="5"/>
  <c r="P2470" i="5"/>
  <c r="L2470" i="5"/>
  <c r="N2454" i="5"/>
  <c r="K2454" i="5"/>
  <c r="P2390" i="5"/>
  <c r="L2390" i="5"/>
  <c r="L2350" i="5"/>
  <c r="Q2342" i="5"/>
  <c r="L2342" i="5"/>
  <c r="P2246" i="5"/>
  <c r="L2238" i="5"/>
  <c r="O2238" i="5"/>
  <c r="K2230" i="5"/>
  <c r="N2230" i="5"/>
  <c r="P2134" i="5"/>
  <c r="O2110" i="5"/>
  <c r="L2046" i="5"/>
  <c r="O2038" i="5"/>
  <c r="L2038" i="5"/>
  <c r="N2038" i="5"/>
  <c r="P1990" i="5"/>
  <c r="O1966" i="5"/>
  <c r="L1966" i="5"/>
  <c r="N1966" i="5"/>
  <c r="O1926" i="5"/>
  <c r="K1910" i="5"/>
  <c r="K1822" i="5"/>
  <c r="Q1718" i="5"/>
  <c r="Q1582" i="5"/>
  <c r="Q1574" i="5"/>
  <c r="Q1486" i="5"/>
  <c r="N1470" i="5"/>
  <c r="K1470" i="5"/>
  <c r="O1470" i="5"/>
  <c r="Q1406" i="5"/>
  <c r="M1406" i="5"/>
  <c r="P1398" i="5"/>
  <c r="L1398" i="5"/>
  <c r="N1382" i="5"/>
  <c r="K1382" i="5"/>
  <c r="Q1350" i="5"/>
  <c r="L1342" i="5"/>
  <c r="P1342" i="5"/>
  <c r="Q1302" i="5"/>
  <c r="K1286" i="5"/>
  <c r="Q1286" i="5"/>
  <c r="M1286" i="5"/>
  <c r="Q1246" i="5"/>
  <c r="L1238" i="5"/>
  <c r="O1126" i="5"/>
  <c r="Q1094" i="5"/>
  <c r="L1086" i="5"/>
  <c r="P1086" i="5"/>
  <c r="L1006" i="5"/>
  <c r="P1006" i="5"/>
  <c r="P998" i="5"/>
  <c r="L998" i="5"/>
  <c r="Q966" i="5"/>
  <c r="L918" i="5"/>
  <c r="P918" i="5"/>
  <c r="L910" i="5"/>
  <c r="Q870" i="5"/>
  <c r="L838" i="5"/>
  <c r="P838" i="5"/>
  <c r="P830" i="5"/>
  <c r="Q830" i="5"/>
  <c r="L830" i="5"/>
  <c r="N822" i="5"/>
  <c r="K822" i="5"/>
  <c r="L726" i="5"/>
  <c r="Q614" i="5"/>
  <c r="N598" i="5"/>
  <c r="K598" i="5"/>
  <c r="L550" i="5"/>
  <c r="P550" i="5"/>
  <c r="Q542" i="5"/>
  <c r="L542" i="5"/>
  <c r="M422" i="5"/>
  <c r="Q422" i="5"/>
  <c r="Q270" i="5"/>
  <c r="D254" i="5"/>
  <c r="C254" i="5"/>
  <c r="S254" i="5" s="1"/>
  <c r="E254" i="5"/>
  <c r="Q174" i="5"/>
  <c r="Q134" i="5"/>
  <c r="D126" i="5"/>
  <c r="H126" i="5" s="1"/>
  <c r="C126" i="5"/>
  <c r="S126" i="5" s="1"/>
  <c r="E126" i="5"/>
  <c r="Q118" i="5"/>
  <c r="D94" i="5"/>
  <c r="H94" i="5" s="1"/>
  <c r="C94" i="5"/>
  <c r="E94" i="5"/>
  <c r="O78" i="5"/>
  <c r="D70" i="5"/>
  <c r="C70" i="5"/>
  <c r="S70" i="5" s="1"/>
  <c r="E70" i="5"/>
  <c r="C22" i="5"/>
  <c r="S22" i="5" s="1"/>
  <c r="E22" i="5"/>
  <c r="D22" i="5"/>
  <c r="H22" i="5" s="1"/>
  <c r="S4880" i="5"/>
  <c r="C4880" i="5"/>
  <c r="R4880" i="5"/>
  <c r="J4880" i="5"/>
  <c r="I4880" i="5"/>
  <c r="H4880" i="5"/>
  <c r="G4880" i="5"/>
  <c r="F4880" i="5"/>
  <c r="E4880" i="5"/>
  <c r="T4880" i="5"/>
  <c r="D4880" i="5"/>
  <c r="K4880" i="5" s="1"/>
  <c r="F4624" i="5"/>
  <c r="E4624" i="5"/>
  <c r="T4624" i="5"/>
  <c r="D4624" i="5"/>
  <c r="P4624" i="5" s="1"/>
  <c r="S4624" i="5"/>
  <c r="C4624" i="5"/>
  <c r="R4624" i="5"/>
  <c r="J4624" i="5"/>
  <c r="I4624" i="5"/>
  <c r="H4624" i="5"/>
  <c r="G4624" i="5"/>
  <c r="R4384" i="5"/>
  <c r="J4384" i="5"/>
  <c r="I4384" i="5"/>
  <c r="H4384" i="5"/>
  <c r="G4384" i="5"/>
  <c r="F4384" i="5"/>
  <c r="E4384" i="5"/>
  <c r="T4384" i="5"/>
  <c r="D4384" i="5"/>
  <c r="Q4384" i="5" s="1"/>
  <c r="S4384" i="5"/>
  <c r="C4384" i="5"/>
  <c r="G4152" i="5"/>
  <c r="F4152" i="5"/>
  <c r="E4152" i="5"/>
  <c r="T4152" i="5"/>
  <c r="D4152" i="5"/>
  <c r="O4152" i="5" s="1"/>
  <c r="S4152" i="5"/>
  <c r="C4152" i="5"/>
  <c r="R4152" i="5"/>
  <c r="J4152" i="5"/>
  <c r="I4152" i="5"/>
  <c r="H4152" i="5"/>
  <c r="E3896" i="5"/>
  <c r="T3896" i="5"/>
  <c r="D3896" i="5"/>
  <c r="K3896" i="5" s="1"/>
  <c r="S3896" i="5"/>
  <c r="C3896" i="5"/>
  <c r="R3896" i="5"/>
  <c r="J3896" i="5"/>
  <c r="I3896" i="5"/>
  <c r="H3896" i="5"/>
  <c r="G3896" i="5"/>
  <c r="F3896" i="5"/>
  <c r="G3640" i="5"/>
  <c r="F3640" i="5"/>
  <c r="E3640" i="5"/>
  <c r="T3640" i="5"/>
  <c r="D3640" i="5"/>
  <c r="M3640" i="5" s="1"/>
  <c r="S3640" i="5"/>
  <c r="C3640" i="5"/>
  <c r="R3640" i="5"/>
  <c r="J3640" i="5"/>
  <c r="I3640" i="5"/>
  <c r="H3640" i="5"/>
  <c r="S3384" i="5"/>
  <c r="C3384" i="5"/>
  <c r="G3384" i="5"/>
  <c r="R3384" i="5"/>
  <c r="H3384" i="5"/>
  <c r="E3384" i="5"/>
  <c r="D3384" i="5"/>
  <c r="K3384" i="5" s="1"/>
  <c r="J3384" i="5"/>
  <c r="F3384" i="5"/>
  <c r="T3384" i="5"/>
  <c r="I3384" i="5"/>
  <c r="I3056" i="5"/>
  <c r="H3056" i="5"/>
  <c r="G3056" i="5"/>
  <c r="F3056" i="5"/>
  <c r="E3056" i="5"/>
  <c r="T3056" i="5"/>
  <c r="D3056" i="5"/>
  <c r="K3056" i="5" s="1"/>
  <c r="S3056" i="5"/>
  <c r="C3056" i="5"/>
  <c r="R3056" i="5"/>
  <c r="J3056" i="5"/>
  <c r="L3037" i="5"/>
  <c r="P2909" i="5"/>
  <c r="N2909" i="5"/>
  <c r="K2909" i="5"/>
  <c r="Q2791" i="5"/>
  <c r="K2727" i="5"/>
  <c r="O2727" i="5"/>
  <c r="Q2703" i="5"/>
  <c r="N2615" i="5"/>
  <c r="Q2615" i="5"/>
  <c r="Q2567" i="5"/>
  <c r="N2567" i="5"/>
  <c r="L2567" i="5"/>
  <c r="M2567" i="5"/>
  <c r="K2559" i="5"/>
  <c r="O2559" i="5"/>
  <c r="Q2519" i="5"/>
  <c r="L2511" i="5"/>
  <c r="P2511" i="5"/>
  <c r="M2431" i="5"/>
  <c r="P2367" i="5"/>
  <c r="M2335" i="5"/>
  <c r="Q2319" i="5"/>
  <c r="M2319" i="5"/>
  <c r="L2239" i="5"/>
  <c r="M2215" i="5"/>
  <c r="Q2207" i="5"/>
  <c r="L2199" i="5"/>
  <c r="Q2151" i="5"/>
  <c r="L2151" i="5"/>
  <c r="N2143" i="5"/>
  <c r="K2143" i="5"/>
  <c r="P2143" i="5"/>
  <c r="O1967" i="5"/>
  <c r="M1967" i="5"/>
  <c r="Q1927" i="5"/>
  <c r="Q1879" i="5"/>
  <c r="O1847" i="5"/>
  <c r="M1815" i="5"/>
  <c r="M1799" i="5"/>
  <c r="Q1799" i="5"/>
  <c r="L1775" i="5"/>
  <c r="Q1735" i="5"/>
  <c r="L1727" i="5"/>
  <c r="N1671" i="5"/>
  <c r="K1671" i="5"/>
  <c r="O1535" i="5"/>
  <c r="M1511" i="5"/>
  <c r="L1495" i="5"/>
  <c r="P1495" i="5"/>
  <c r="L1455" i="5"/>
  <c r="P1455" i="5"/>
  <c r="P1447" i="5"/>
  <c r="L1447" i="5"/>
  <c r="N1439" i="5"/>
  <c r="K1439" i="5"/>
  <c r="K1399" i="5"/>
  <c r="O1399" i="5"/>
  <c r="Q1375" i="5"/>
  <c r="P1367" i="5"/>
  <c r="Q1335" i="5"/>
  <c r="Q1295" i="5"/>
  <c r="L1287" i="5"/>
  <c r="O1247" i="5"/>
  <c r="M1247" i="5"/>
  <c r="N1247" i="5"/>
  <c r="P1207" i="5"/>
  <c r="L1207" i="5"/>
  <c r="P1167" i="5"/>
  <c r="L1167" i="5"/>
  <c r="Q1055" i="5"/>
  <c r="Q1047" i="5"/>
  <c r="P1023" i="5"/>
  <c r="L1023" i="5"/>
  <c r="M1015" i="5"/>
  <c r="N1015" i="5"/>
  <c r="Q1007" i="5"/>
  <c r="L1007" i="5"/>
  <c r="L927" i="5"/>
  <c r="P919" i="5"/>
  <c r="L919" i="5"/>
  <c r="Q815" i="5"/>
  <c r="Q775" i="5"/>
  <c r="Q767" i="5"/>
  <c r="Q759" i="5"/>
  <c r="Q727" i="5"/>
  <c r="Q719" i="5"/>
  <c r="Q559" i="5"/>
  <c r="E175" i="5"/>
  <c r="D175" i="5"/>
  <c r="H175" i="5" s="1"/>
  <c r="C175" i="5"/>
  <c r="S175" i="5" s="1"/>
  <c r="M159" i="5"/>
  <c r="Q159" i="5"/>
  <c r="O151" i="5"/>
  <c r="N119" i="5"/>
  <c r="K119" i="5"/>
  <c r="Q119" i="5"/>
  <c r="M111" i="5"/>
  <c r="Q111" i="5"/>
  <c r="O103" i="5"/>
  <c r="L55" i="5"/>
  <c r="Q47" i="5"/>
  <c r="T4952" i="5"/>
  <c r="D4952" i="5"/>
  <c r="L4952" i="5" s="1"/>
  <c r="H4952" i="5"/>
  <c r="J4952" i="5"/>
  <c r="S4952" i="5"/>
  <c r="I4952" i="5"/>
  <c r="R4952" i="5"/>
  <c r="G4952" i="5"/>
  <c r="F4952" i="5"/>
  <c r="E4952" i="5"/>
  <c r="C4952" i="5"/>
  <c r="S4696" i="5"/>
  <c r="C4696" i="5"/>
  <c r="R4696" i="5"/>
  <c r="J4696" i="5"/>
  <c r="I4696" i="5"/>
  <c r="H4696" i="5"/>
  <c r="G4696" i="5"/>
  <c r="F4696" i="5"/>
  <c r="T4696" i="5"/>
  <c r="E4696" i="5"/>
  <c r="D4696" i="5"/>
  <c r="N4696" i="5" s="1"/>
  <c r="H4440" i="5"/>
  <c r="G4440" i="5"/>
  <c r="F4440" i="5"/>
  <c r="E4440" i="5"/>
  <c r="T4440" i="5"/>
  <c r="D4440" i="5"/>
  <c r="L4440" i="5" s="1"/>
  <c r="S4440" i="5"/>
  <c r="C4440" i="5"/>
  <c r="J4440" i="5"/>
  <c r="I4440" i="5"/>
  <c r="R4440" i="5"/>
  <c r="G4160" i="5"/>
  <c r="F4160" i="5"/>
  <c r="E4160" i="5"/>
  <c r="T4160" i="5"/>
  <c r="D4160" i="5"/>
  <c r="S4160" i="5"/>
  <c r="C4160" i="5"/>
  <c r="R4160" i="5"/>
  <c r="J4160" i="5"/>
  <c r="I4160" i="5"/>
  <c r="H4160" i="5"/>
  <c r="E3904" i="5"/>
  <c r="T3904" i="5"/>
  <c r="D3904" i="5"/>
  <c r="K3904" i="5" s="1"/>
  <c r="S3904" i="5"/>
  <c r="C3904" i="5"/>
  <c r="R3904" i="5"/>
  <c r="J3904" i="5"/>
  <c r="I3904" i="5"/>
  <c r="H3904" i="5"/>
  <c r="G3904" i="5"/>
  <c r="F3904" i="5"/>
  <c r="G3648" i="5"/>
  <c r="F3648" i="5"/>
  <c r="E3648" i="5"/>
  <c r="T3648" i="5"/>
  <c r="D3648" i="5"/>
  <c r="O3648" i="5" s="1"/>
  <c r="S3648" i="5"/>
  <c r="C3648" i="5"/>
  <c r="R3648" i="5"/>
  <c r="J3648" i="5"/>
  <c r="I3648" i="5"/>
  <c r="H3648" i="5"/>
  <c r="S3392" i="5"/>
  <c r="C3392" i="5"/>
  <c r="R3392" i="5"/>
  <c r="J3392" i="5"/>
  <c r="I3392" i="5"/>
  <c r="H3392" i="5"/>
  <c r="G3392" i="5"/>
  <c r="E3392" i="5"/>
  <c r="D3392" i="5"/>
  <c r="K3392" i="5" s="1"/>
  <c r="T3392" i="5"/>
  <c r="F3392" i="5"/>
  <c r="S3200" i="5"/>
  <c r="C3200" i="5"/>
  <c r="I3200" i="5"/>
  <c r="H3200" i="5"/>
  <c r="G3200" i="5"/>
  <c r="T3200" i="5"/>
  <c r="D3200" i="5"/>
  <c r="N3200" i="5" s="1"/>
  <c r="R3200" i="5"/>
  <c r="J3200" i="5"/>
  <c r="F3200" i="5"/>
  <c r="E3200" i="5"/>
  <c r="I3082" i="5"/>
  <c r="H3082" i="5"/>
  <c r="G3082" i="5"/>
  <c r="F3082" i="5"/>
  <c r="E3082" i="5"/>
  <c r="T3082" i="5"/>
  <c r="D3082" i="5"/>
  <c r="N3082" i="5" s="1"/>
  <c r="S3082" i="5"/>
  <c r="C3082" i="5"/>
  <c r="R3082" i="5"/>
  <c r="J3082" i="5"/>
  <c r="K2964" i="5"/>
  <c r="O2964" i="5"/>
  <c r="L2964" i="5"/>
  <c r="S2950" i="5"/>
  <c r="C2950" i="5"/>
  <c r="R2950" i="5"/>
  <c r="J2950" i="5"/>
  <c r="I2950" i="5"/>
  <c r="H2950" i="5"/>
  <c r="G2950" i="5"/>
  <c r="F2950" i="5"/>
  <c r="E2950" i="5"/>
  <c r="D2950" i="5"/>
  <c r="T2950" i="5"/>
  <c r="L2880" i="5"/>
  <c r="P2880" i="5"/>
  <c r="L2680" i="5"/>
  <c r="P2680" i="5"/>
  <c r="P2672" i="5"/>
  <c r="L2672" i="5"/>
  <c r="N2656" i="5"/>
  <c r="K2656" i="5"/>
  <c r="M2648" i="5"/>
  <c r="Q2648" i="5"/>
  <c r="Q2536" i="5"/>
  <c r="P2504" i="5"/>
  <c r="L2504" i="5"/>
  <c r="Q2488" i="5"/>
  <c r="L2488" i="5"/>
  <c r="Q2360" i="5"/>
  <c r="L2360" i="5"/>
  <c r="Q2280" i="5"/>
  <c r="L2216" i="5"/>
  <c r="P2216" i="5"/>
  <c r="O2192" i="5"/>
  <c r="L2128" i="5"/>
  <c r="P2128" i="5"/>
  <c r="K2120" i="5"/>
  <c r="K2112" i="5"/>
  <c r="Q2048" i="5"/>
  <c r="K2032" i="5"/>
  <c r="Q2024" i="5"/>
  <c r="M2024" i="5"/>
  <c r="O2024" i="5"/>
  <c r="P2016" i="5"/>
  <c r="L2016" i="5"/>
  <c r="O2016" i="5"/>
  <c r="L1960" i="5"/>
  <c r="P1960" i="5"/>
  <c r="O1936" i="5"/>
  <c r="L1872" i="5"/>
  <c r="P1872" i="5"/>
  <c r="K1864" i="5"/>
  <c r="M1728" i="5"/>
  <c r="L1704" i="5"/>
  <c r="P1696" i="5"/>
  <c r="N1680" i="5"/>
  <c r="K1680" i="5"/>
  <c r="O1680" i="5"/>
  <c r="M1600" i="5"/>
  <c r="N1552" i="5"/>
  <c r="K1552" i="5"/>
  <c r="O1552" i="5"/>
  <c r="M1472" i="5"/>
  <c r="L1448" i="5"/>
  <c r="P1440" i="5"/>
  <c r="N1424" i="5"/>
  <c r="K1424" i="5"/>
  <c r="O1424" i="5"/>
  <c r="Q1400" i="5"/>
  <c r="Q1384" i="5"/>
  <c r="L1360" i="5"/>
  <c r="P1360" i="5"/>
  <c r="L1336" i="5"/>
  <c r="P1336" i="5"/>
  <c r="Q1328" i="5"/>
  <c r="M1328" i="5"/>
  <c r="L1320" i="5"/>
  <c r="K1304" i="5"/>
  <c r="N1304" i="5"/>
  <c r="Q1224" i="5"/>
  <c r="L1200" i="5"/>
  <c r="P1200" i="5"/>
  <c r="Q1184" i="5"/>
  <c r="L1160" i="5"/>
  <c r="P1160" i="5"/>
  <c r="L1136" i="5"/>
  <c r="P1136" i="5"/>
  <c r="Q1128" i="5"/>
  <c r="M1128" i="5"/>
  <c r="P1120" i="5"/>
  <c r="L1120" i="5"/>
  <c r="Q992" i="5"/>
  <c r="L968" i="5"/>
  <c r="P968" i="5"/>
  <c r="L960" i="5"/>
  <c r="K944" i="5"/>
  <c r="N944" i="5"/>
  <c r="L880" i="5"/>
  <c r="P880" i="5"/>
  <c r="L872" i="5"/>
  <c r="N856" i="5"/>
  <c r="K856" i="5"/>
  <c r="L752" i="5"/>
  <c r="P752" i="5"/>
  <c r="L744" i="5"/>
  <c r="N728" i="5"/>
  <c r="K728" i="5"/>
  <c r="L624" i="5"/>
  <c r="P624" i="5"/>
  <c r="L616" i="5"/>
  <c r="N600" i="5"/>
  <c r="K600" i="5"/>
  <c r="N464" i="5"/>
  <c r="Q464" i="5"/>
  <c r="M464" i="5"/>
  <c r="Q360" i="5"/>
  <c r="Q312" i="5"/>
  <c r="M304" i="5"/>
  <c r="Q304" i="5"/>
  <c r="Q240" i="5"/>
  <c r="M240" i="5"/>
  <c r="L240" i="5"/>
  <c r="Q120" i="5"/>
  <c r="Q104" i="5"/>
  <c r="L104" i="5"/>
  <c r="O48" i="5"/>
  <c r="K48" i="5"/>
  <c r="I40" i="10"/>
  <c r="I63" i="9"/>
  <c r="I48" i="10"/>
  <c r="I40" i="9"/>
  <c r="I62" i="10"/>
  <c r="T4960" i="5"/>
  <c r="D4960" i="5"/>
  <c r="Q4960" i="5" s="1"/>
  <c r="R4960" i="5"/>
  <c r="J4960" i="5"/>
  <c r="I4960" i="5"/>
  <c r="H4960" i="5"/>
  <c r="G4960" i="5"/>
  <c r="E4960" i="5"/>
  <c r="C4960" i="5"/>
  <c r="S4960" i="5"/>
  <c r="F4960" i="5"/>
  <c r="R4704" i="5"/>
  <c r="J4704" i="5"/>
  <c r="I4704" i="5"/>
  <c r="H4704" i="5"/>
  <c r="F4704" i="5"/>
  <c r="T4704" i="5"/>
  <c r="D4704" i="5"/>
  <c r="Q4704" i="5" s="1"/>
  <c r="G4704" i="5"/>
  <c r="E4704" i="5"/>
  <c r="C4704" i="5"/>
  <c r="S4704" i="5"/>
  <c r="H4448" i="5"/>
  <c r="G4448" i="5"/>
  <c r="F4448" i="5"/>
  <c r="E4448" i="5"/>
  <c r="T4448" i="5"/>
  <c r="D4448" i="5"/>
  <c r="S4448" i="5"/>
  <c r="C4448" i="5"/>
  <c r="R4448" i="5"/>
  <c r="J4448" i="5"/>
  <c r="I4448" i="5"/>
  <c r="R4232" i="5"/>
  <c r="J4232" i="5"/>
  <c r="I4232" i="5"/>
  <c r="H4232" i="5"/>
  <c r="G4232" i="5"/>
  <c r="F4232" i="5"/>
  <c r="E4232" i="5"/>
  <c r="D4232" i="5"/>
  <c r="O4232" i="5" s="1"/>
  <c r="C4232" i="5"/>
  <c r="T4232" i="5"/>
  <c r="S4232" i="5"/>
  <c r="E3976" i="5"/>
  <c r="T3976" i="5"/>
  <c r="D3976" i="5"/>
  <c r="K3976" i="5" s="1"/>
  <c r="S3976" i="5"/>
  <c r="C3976" i="5"/>
  <c r="R3976" i="5"/>
  <c r="J3976" i="5"/>
  <c r="I3976" i="5"/>
  <c r="H3976" i="5"/>
  <c r="G3976" i="5"/>
  <c r="F3976" i="5"/>
  <c r="G3720" i="5"/>
  <c r="F3720" i="5"/>
  <c r="E3720" i="5"/>
  <c r="T3720" i="5"/>
  <c r="D3720" i="5"/>
  <c r="N3720" i="5" s="1"/>
  <c r="S3720" i="5"/>
  <c r="C3720" i="5"/>
  <c r="R3720" i="5"/>
  <c r="J3720" i="5"/>
  <c r="I3720" i="5"/>
  <c r="H3720" i="5"/>
  <c r="S3464" i="5"/>
  <c r="C3464" i="5"/>
  <c r="R3464" i="5"/>
  <c r="J3464" i="5"/>
  <c r="I3464" i="5"/>
  <c r="H3464" i="5"/>
  <c r="G3464" i="5"/>
  <c r="F3464" i="5"/>
  <c r="D3464" i="5"/>
  <c r="M3464" i="5" s="1"/>
  <c r="T3464" i="5"/>
  <c r="E3464" i="5"/>
  <c r="I3080" i="5"/>
  <c r="H3080" i="5"/>
  <c r="G3080" i="5"/>
  <c r="F3080" i="5"/>
  <c r="E3080" i="5"/>
  <c r="T3080" i="5"/>
  <c r="D3080" i="5"/>
  <c r="N3080" i="5" s="1"/>
  <c r="S3080" i="5"/>
  <c r="C3080" i="5"/>
  <c r="R3080" i="5"/>
  <c r="J3080" i="5"/>
  <c r="K3029" i="5"/>
  <c r="P3029" i="5"/>
  <c r="N2997" i="5"/>
  <c r="N2857" i="5"/>
  <c r="K2857" i="5"/>
  <c r="M2857" i="5"/>
  <c r="P2849" i="5"/>
  <c r="L2849" i="5"/>
  <c r="N2649" i="5"/>
  <c r="M2649" i="5"/>
  <c r="Q2649" i="5"/>
  <c r="K2625" i="5"/>
  <c r="O2625" i="5"/>
  <c r="M2625" i="5"/>
  <c r="P2617" i="5"/>
  <c r="L2617" i="5"/>
  <c r="P2593" i="5"/>
  <c r="L2593" i="5"/>
  <c r="N2497" i="5"/>
  <c r="Q2497" i="5"/>
  <c r="M2497" i="5"/>
  <c r="O2433" i="5"/>
  <c r="N2369" i="5"/>
  <c r="Q2369" i="5"/>
  <c r="M2369" i="5"/>
  <c r="O2305" i="5"/>
  <c r="O2257" i="5"/>
  <c r="N2257" i="5"/>
  <c r="K2257" i="5"/>
  <c r="M2257" i="5"/>
  <c r="P2249" i="5"/>
  <c r="L2249" i="5"/>
  <c r="O2129" i="5"/>
  <c r="N2129" i="5"/>
  <c r="K2129" i="5"/>
  <c r="M2129" i="5"/>
  <c r="P2121" i="5"/>
  <c r="L2121" i="5"/>
  <c r="O2001" i="5"/>
  <c r="N2001" i="5"/>
  <c r="K2001" i="5"/>
  <c r="M2001" i="5"/>
  <c r="P1993" i="5"/>
  <c r="L1993" i="5"/>
  <c r="P1865" i="5"/>
  <c r="L1865" i="5"/>
  <c r="L1777" i="5"/>
  <c r="N1713" i="5"/>
  <c r="K1713" i="5"/>
  <c r="Q1713" i="5"/>
  <c r="M1713" i="5"/>
  <c r="P1713" i="5"/>
  <c r="L1649" i="5"/>
  <c r="Q1545" i="5"/>
  <c r="M1545" i="5"/>
  <c r="P1545" i="5"/>
  <c r="N1489" i="5"/>
  <c r="K1489" i="5"/>
  <c r="Q1489" i="5"/>
  <c r="M1489" i="5"/>
  <c r="P1489" i="5"/>
  <c r="L1481" i="5"/>
  <c r="L1425" i="5"/>
  <c r="Q1401" i="5"/>
  <c r="N1329" i="5"/>
  <c r="M1329" i="5"/>
  <c r="Q1329" i="5"/>
  <c r="P1305" i="5"/>
  <c r="L1305" i="5"/>
  <c r="Q1273" i="5"/>
  <c r="N1201" i="5"/>
  <c r="M1201" i="5"/>
  <c r="Q1201" i="5"/>
  <c r="P1177" i="5"/>
  <c r="L1177" i="5"/>
  <c r="Q1145" i="5"/>
  <c r="N1073" i="5"/>
  <c r="M1073" i="5"/>
  <c r="Q1073" i="5"/>
  <c r="P1049" i="5"/>
  <c r="L1049" i="5"/>
  <c r="Q1017" i="5"/>
  <c r="N945" i="5"/>
  <c r="M945" i="5"/>
  <c r="Q945" i="5"/>
  <c r="N921" i="5"/>
  <c r="Q921" i="5"/>
  <c r="M921" i="5"/>
  <c r="K897" i="5"/>
  <c r="O897" i="5"/>
  <c r="N897" i="5"/>
  <c r="P889" i="5"/>
  <c r="L889" i="5"/>
  <c r="P865" i="5"/>
  <c r="L865" i="5"/>
  <c r="Q801" i="5"/>
  <c r="N665" i="5"/>
  <c r="Q665" i="5"/>
  <c r="M665" i="5"/>
  <c r="K641" i="5"/>
  <c r="O641" i="5"/>
  <c r="N641" i="5"/>
  <c r="P633" i="5"/>
  <c r="L633" i="5"/>
  <c r="P609" i="5"/>
  <c r="L609" i="5"/>
  <c r="M497" i="5"/>
  <c r="Q497" i="5"/>
  <c r="P497" i="5"/>
  <c r="L273" i="5"/>
  <c r="M225" i="5"/>
  <c r="Q225" i="5"/>
  <c r="P225" i="5"/>
  <c r="L225" i="5"/>
  <c r="E177" i="5"/>
  <c r="D177" i="5"/>
  <c r="C177" i="5"/>
  <c r="M113" i="5"/>
  <c r="Q113" i="5"/>
  <c r="P113" i="5"/>
  <c r="P81" i="5"/>
  <c r="K81" i="5"/>
  <c r="O81" i="5"/>
  <c r="Q73" i="5"/>
  <c r="L73" i="5"/>
  <c r="P41" i="5"/>
  <c r="N41" i="5"/>
  <c r="K41" i="5"/>
  <c r="M41" i="5"/>
  <c r="Q33" i="5"/>
  <c r="L17" i="5"/>
  <c r="N2956" i="5"/>
  <c r="Q2956" i="5"/>
  <c r="M2956" i="5"/>
  <c r="P2956" i="5"/>
  <c r="L2506" i="5"/>
  <c r="M2434" i="5"/>
  <c r="Q2434" i="5"/>
  <c r="L1714" i="5"/>
  <c r="N1714" i="5"/>
  <c r="K1714" i="5"/>
  <c r="O1714" i="5"/>
  <c r="M1714" i="5"/>
  <c r="Q1682" i="5"/>
  <c r="M1642" i="5"/>
  <c r="Q1642" i="5"/>
  <c r="P1618" i="5"/>
  <c r="P1546" i="5"/>
  <c r="L1546" i="5"/>
  <c r="L1458" i="5"/>
  <c r="N1458" i="5"/>
  <c r="K1458" i="5"/>
  <c r="O1458" i="5"/>
  <c r="M1458" i="5"/>
  <c r="Q1426" i="5"/>
  <c r="L1362" i="5"/>
  <c r="L1306" i="5"/>
  <c r="N1306" i="5"/>
  <c r="K1306" i="5"/>
  <c r="Q1306" i="5"/>
  <c r="M1306" i="5"/>
  <c r="K1266" i="5"/>
  <c r="Q1266" i="5"/>
  <c r="M1266" i="5"/>
  <c r="P1266" i="5"/>
  <c r="L1074" i="5"/>
  <c r="N1074" i="5"/>
  <c r="K1074" i="5"/>
  <c r="Q1074" i="5"/>
  <c r="M1074" i="5"/>
  <c r="L1026" i="5"/>
  <c r="P3021" i="5"/>
  <c r="O3021" i="5"/>
  <c r="Q3021" i="5"/>
  <c r="M3016" i="5"/>
  <c r="I1188" i="5"/>
  <c r="H1188" i="5"/>
  <c r="G1188" i="5"/>
  <c r="F1188" i="5"/>
  <c r="E1188" i="5"/>
  <c r="T1188" i="5"/>
  <c r="D1188" i="5"/>
  <c r="O1188" i="5" s="1"/>
  <c r="J1188" i="5"/>
  <c r="C1188" i="5"/>
  <c r="S1188" i="5"/>
  <c r="R1188" i="5"/>
  <c r="I1028" i="5"/>
  <c r="H1028" i="5"/>
  <c r="G1028" i="5"/>
  <c r="F1028" i="5"/>
  <c r="E1028" i="5"/>
  <c r="T1028" i="5"/>
  <c r="D1028" i="5"/>
  <c r="Q1028" i="5" s="1"/>
  <c r="J1028" i="5"/>
  <c r="C1028" i="5"/>
  <c r="S1028" i="5"/>
  <c r="R1028" i="5"/>
  <c r="H868" i="5"/>
  <c r="G868" i="5"/>
  <c r="F868" i="5"/>
  <c r="E868" i="5"/>
  <c r="T868" i="5"/>
  <c r="D868" i="5"/>
  <c r="S868" i="5"/>
  <c r="C868" i="5"/>
  <c r="R868" i="5"/>
  <c r="J868" i="5"/>
  <c r="I868" i="5"/>
  <c r="H778" i="5"/>
  <c r="G778" i="5"/>
  <c r="F778" i="5"/>
  <c r="E778" i="5"/>
  <c r="T778" i="5"/>
  <c r="D778" i="5"/>
  <c r="N778" i="5" s="1"/>
  <c r="S778" i="5"/>
  <c r="C778" i="5"/>
  <c r="R778" i="5"/>
  <c r="J778" i="5"/>
  <c r="I778" i="5"/>
  <c r="H700" i="5"/>
  <c r="G700" i="5"/>
  <c r="F700" i="5"/>
  <c r="E700" i="5"/>
  <c r="T700" i="5"/>
  <c r="D700" i="5"/>
  <c r="O700" i="5" s="1"/>
  <c r="S700" i="5"/>
  <c r="C700" i="5"/>
  <c r="R700" i="5"/>
  <c r="J700" i="5"/>
  <c r="I700" i="5"/>
  <c r="H610" i="5"/>
  <c r="G610" i="5"/>
  <c r="F610" i="5"/>
  <c r="E610" i="5"/>
  <c r="T610" i="5"/>
  <c r="D610" i="5"/>
  <c r="O610" i="5" s="1"/>
  <c r="S610" i="5"/>
  <c r="C610" i="5"/>
  <c r="R610" i="5"/>
  <c r="J610" i="5"/>
  <c r="I610" i="5"/>
  <c r="H531" i="5"/>
  <c r="G531" i="5"/>
  <c r="F531" i="5"/>
  <c r="E531" i="5"/>
  <c r="T531" i="5"/>
  <c r="D531" i="5"/>
  <c r="S531" i="5"/>
  <c r="C531" i="5"/>
  <c r="R531" i="5"/>
  <c r="J531" i="5"/>
  <c r="I531" i="5"/>
  <c r="H483" i="5"/>
  <c r="G483" i="5"/>
  <c r="F483" i="5"/>
  <c r="E483" i="5"/>
  <c r="T483" i="5"/>
  <c r="D483" i="5"/>
  <c r="N483" i="5" s="1"/>
  <c r="S483" i="5"/>
  <c r="C483" i="5"/>
  <c r="R483" i="5"/>
  <c r="J483" i="5"/>
  <c r="I483" i="5"/>
  <c r="C10" i="5"/>
  <c r="E10" i="5"/>
  <c r="D10" i="5"/>
  <c r="H10" i="5" s="1"/>
  <c r="H602" i="5"/>
  <c r="G602" i="5"/>
  <c r="F602" i="5"/>
  <c r="E602" i="5"/>
  <c r="T602" i="5"/>
  <c r="D602" i="5"/>
  <c r="O602" i="5" s="1"/>
  <c r="S602" i="5"/>
  <c r="C602" i="5"/>
  <c r="R602" i="5"/>
  <c r="J602" i="5"/>
  <c r="I602" i="5"/>
  <c r="H523" i="5"/>
  <c r="G523" i="5"/>
  <c r="F523" i="5"/>
  <c r="E523" i="5"/>
  <c r="T523" i="5"/>
  <c r="D523" i="5"/>
  <c r="O523" i="5" s="1"/>
  <c r="S523" i="5"/>
  <c r="C523" i="5"/>
  <c r="R523" i="5"/>
  <c r="J523" i="5"/>
  <c r="I523" i="5"/>
  <c r="T450" i="5"/>
  <c r="D450" i="5"/>
  <c r="K450" i="5" s="1"/>
  <c r="S450" i="5"/>
  <c r="C450" i="5"/>
  <c r="R450" i="5"/>
  <c r="J450" i="5"/>
  <c r="I450" i="5"/>
  <c r="H450" i="5"/>
  <c r="G450" i="5"/>
  <c r="F450" i="5"/>
  <c r="E450" i="5"/>
  <c r="T116" i="5"/>
  <c r="D116" i="5"/>
  <c r="L116" i="5" s="1"/>
  <c r="S116" i="5"/>
  <c r="C116" i="5"/>
  <c r="R116" i="5"/>
  <c r="J116" i="5"/>
  <c r="I116" i="5"/>
  <c r="H116" i="5"/>
  <c r="G116" i="5"/>
  <c r="F116" i="5"/>
  <c r="E116" i="5"/>
  <c r="H4472" i="5"/>
  <c r="G4472" i="5"/>
  <c r="F4472" i="5"/>
  <c r="E4472" i="5"/>
  <c r="T4472" i="5"/>
  <c r="D4472" i="5"/>
  <c r="O4472" i="5" s="1"/>
  <c r="S4472" i="5"/>
  <c r="C4472" i="5"/>
  <c r="J4472" i="5"/>
  <c r="I4472" i="5"/>
  <c r="R4472" i="5"/>
  <c r="S3488" i="5"/>
  <c r="C3488" i="5"/>
  <c r="R3488" i="5"/>
  <c r="J3488" i="5"/>
  <c r="I3488" i="5"/>
  <c r="H3488" i="5"/>
  <c r="G3488" i="5"/>
  <c r="F3488" i="5"/>
  <c r="T3488" i="5"/>
  <c r="E3488" i="5"/>
  <c r="D3488" i="5"/>
  <c r="T3017" i="5"/>
  <c r="D3017" i="5"/>
  <c r="K3017" i="5" s="1"/>
  <c r="S3017" i="5"/>
  <c r="C3017" i="5"/>
  <c r="H3017" i="5"/>
  <c r="G3017" i="5"/>
  <c r="J3017" i="5"/>
  <c r="I3017" i="5"/>
  <c r="F3017" i="5"/>
  <c r="E3017" i="5"/>
  <c r="R3017" i="5"/>
  <c r="T2699" i="5"/>
  <c r="D2699" i="5"/>
  <c r="S2699" i="5"/>
  <c r="C2699" i="5"/>
  <c r="R2699" i="5"/>
  <c r="J2699" i="5"/>
  <c r="I2699" i="5"/>
  <c r="H2699" i="5"/>
  <c r="G2699" i="5"/>
  <c r="M2699" i="5"/>
  <c r="F2699" i="5"/>
  <c r="E2699" i="5"/>
  <c r="H2604" i="5"/>
  <c r="G2604" i="5"/>
  <c r="F2604" i="5"/>
  <c r="E2604" i="5"/>
  <c r="T2604" i="5"/>
  <c r="D2604" i="5"/>
  <c r="O2604" i="5" s="1"/>
  <c r="S2604" i="5"/>
  <c r="C2604" i="5"/>
  <c r="R2604" i="5"/>
  <c r="J2604" i="5"/>
  <c r="I2604" i="5"/>
  <c r="S2499" i="5"/>
  <c r="C2499" i="5"/>
  <c r="R2499" i="5"/>
  <c r="J2499" i="5"/>
  <c r="I2499" i="5"/>
  <c r="H2499" i="5"/>
  <c r="G2499" i="5"/>
  <c r="F2499" i="5"/>
  <c r="E2499" i="5"/>
  <c r="D2499" i="5"/>
  <c r="P2499" i="5" s="1"/>
  <c r="T2499" i="5"/>
  <c r="S2467" i="5"/>
  <c r="C2467" i="5"/>
  <c r="R2467" i="5"/>
  <c r="J2467" i="5"/>
  <c r="I2467" i="5"/>
  <c r="H2467" i="5"/>
  <c r="G2467" i="5"/>
  <c r="F2467" i="5"/>
  <c r="E2467" i="5"/>
  <c r="D2467" i="5"/>
  <c r="Q2467" i="5" s="1"/>
  <c r="T2467" i="5"/>
  <c r="R2180" i="5"/>
  <c r="J2180" i="5"/>
  <c r="I2180" i="5"/>
  <c r="H2180" i="5"/>
  <c r="G2180" i="5"/>
  <c r="F2180" i="5"/>
  <c r="E2180" i="5"/>
  <c r="S2180" i="5"/>
  <c r="D2180" i="5"/>
  <c r="Q2180" i="5" s="1"/>
  <c r="C2180" i="5"/>
  <c r="T2180" i="5"/>
  <c r="R2148" i="5"/>
  <c r="J2148" i="5"/>
  <c r="I2148" i="5"/>
  <c r="H2148" i="5"/>
  <c r="G2148" i="5"/>
  <c r="F2148" i="5"/>
  <c r="E2148" i="5"/>
  <c r="S2148" i="5"/>
  <c r="D2148" i="5"/>
  <c r="N2148" i="5" s="1"/>
  <c r="C2148" i="5"/>
  <c r="T2148" i="5"/>
  <c r="R1964" i="5"/>
  <c r="J1964" i="5"/>
  <c r="I1964" i="5"/>
  <c r="H1964" i="5"/>
  <c r="G1964" i="5"/>
  <c r="F1964" i="5"/>
  <c r="E1964" i="5"/>
  <c r="S1964" i="5"/>
  <c r="D1964" i="5"/>
  <c r="N1964" i="5" s="1"/>
  <c r="C1964" i="5"/>
  <c r="T1964" i="5"/>
  <c r="I1836" i="5"/>
  <c r="H1836" i="5"/>
  <c r="G1836" i="5"/>
  <c r="E1836" i="5"/>
  <c r="S1836" i="5"/>
  <c r="C1836" i="5"/>
  <c r="R1836" i="5"/>
  <c r="J1836" i="5"/>
  <c r="F1836" i="5"/>
  <c r="T1836" i="5"/>
  <c r="D1836" i="5"/>
  <c r="N1836" i="5" s="1"/>
  <c r="I1804" i="5"/>
  <c r="H1804" i="5"/>
  <c r="G1804" i="5"/>
  <c r="E1804" i="5"/>
  <c r="S1804" i="5"/>
  <c r="C1804" i="5"/>
  <c r="R1804" i="5"/>
  <c r="J1804" i="5"/>
  <c r="F1804" i="5"/>
  <c r="T1804" i="5"/>
  <c r="D1804" i="5"/>
  <c r="N1804" i="5" s="1"/>
  <c r="I1772" i="5"/>
  <c r="H1772" i="5"/>
  <c r="T1772" i="5"/>
  <c r="J1772" i="5"/>
  <c r="S1772" i="5"/>
  <c r="G1772" i="5"/>
  <c r="R1772" i="5"/>
  <c r="F1772" i="5"/>
  <c r="E1772" i="5"/>
  <c r="D1772" i="5"/>
  <c r="C1772" i="5"/>
  <c r="R1699" i="5"/>
  <c r="J1699" i="5"/>
  <c r="I1699" i="5"/>
  <c r="H1699" i="5"/>
  <c r="G1699" i="5"/>
  <c r="F1699" i="5"/>
  <c r="E1699" i="5"/>
  <c r="T1699" i="5"/>
  <c r="D1699" i="5"/>
  <c r="L1699" i="5" s="1"/>
  <c r="S1699" i="5"/>
  <c r="C1699" i="5"/>
  <c r="R1667" i="5"/>
  <c r="J1667" i="5"/>
  <c r="I1667" i="5"/>
  <c r="H1667" i="5"/>
  <c r="G1667" i="5"/>
  <c r="F1667" i="5"/>
  <c r="E1667" i="5"/>
  <c r="T1667" i="5"/>
  <c r="D1667" i="5"/>
  <c r="O1667" i="5" s="1"/>
  <c r="S1667" i="5"/>
  <c r="C1667" i="5"/>
  <c r="R1539" i="5"/>
  <c r="J1539" i="5"/>
  <c r="I1539" i="5"/>
  <c r="H1539" i="5"/>
  <c r="G1539" i="5"/>
  <c r="F1539" i="5"/>
  <c r="E1539" i="5"/>
  <c r="T1539" i="5"/>
  <c r="D1539" i="5"/>
  <c r="P1539" i="5" s="1"/>
  <c r="S1539" i="5"/>
  <c r="C1539" i="5"/>
  <c r="F1476" i="5"/>
  <c r="E1476" i="5"/>
  <c r="T1476" i="5"/>
  <c r="D1476" i="5"/>
  <c r="N1476" i="5" s="1"/>
  <c r="S1476" i="5"/>
  <c r="C1476" i="5"/>
  <c r="R1476" i="5"/>
  <c r="J1476" i="5"/>
  <c r="I1476" i="5"/>
  <c r="H1476" i="5"/>
  <c r="G1476" i="5"/>
  <c r="E1315" i="5"/>
  <c r="T1315" i="5"/>
  <c r="D1315" i="5"/>
  <c r="K1315" i="5" s="1"/>
  <c r="S1315" i="5"/>
  <c r="C1315" i="5"/>
  <c r="R1315" i="5"/>
  <c r="J1315" i="5"/>
  <c r="I1315" i="5"/>
  <c r="H1315" i="5"/>
  <c r="F1315" i="5"/>
  <c r="G1315" i="5"/>
  <c r="E1283" i="5"/>
  <c r="T1283" i="5"/>
  <c r="D1283" i="5"/>
  <c r="L1283" i="5" s="1"/>
  <c r="S1283" i="5"/>
  <c r="C1283" i="5"/>
  <c r="R1283" i="5"/>
  <c r="J1283" i="5"/>
  <c r="I1283" i="5"/>
  <c r="H1283" i="5"/>
  <c r="F1283" i="5"/>
  <c r="G1283" i="5"/>
  <c r="E1251" i="5"/>
  <c r="T1251" i="5"/>
  <c r="D1251" i="5"/>
  <c r="K1251" i="5" s="1"/>
  <c r="S1251" i="5"/>
  <c r="C1251" i="5"/>
  <c r="R1251" i="5"/>
  <c r="J1251" i="5"/>
  <c r="I1251" i="5"/>
  <c r="H1251" i="5"/>
  <c r="F1251" i="5"/>
  <c r="G1251" i="5"/>
  <c r="E1219" i="5"/>
  <c r="T1219" i="5"/>
  <c r="D1219" i="5"/>
  <c r="P1219" i="5" s="1"/>
  <c r="S1219" i="5"/>
  <c r="C1219" i="5"/>
  <c r="R1219" i="5"/>
  <c r="J1219" i="5"/>
  <c r="I1219" i="5"/>
  <c r="H1219" i="5"/>
  <c r="F1219" i="5"/>
  <c r="G1219" i="5"/>
  <c r="E1139" i="5"/>
  <c r="T1139" i="5"/>
  <c r="D1139" i="5"/>
  <c r="K1139" i="5" s="1"/>
  <c r="S1139" i="5"/>
  <c r="C1139" i="5"/>
  <c r="R1139" i="5"/>
  <c r="J1139" i="5"/>
  <c r="I1139" i="5"/>
  <c r="H1139" i="5"/>
  <c r="F1139" i="5"/>
  <c r="G1139" i="5"/>
  <c r="I1044" i="5"/>
  <c r="H1044" i="5"/>
  <c r="G1044" i="5"/>
  <c r="F1044" i="5"/>
  <c r="E1044" i="5"/>
  <c r="T1044" i="5"/>
  <c r="D1044" i="5"/>
  <c r="J1044" i="5"/>
  <c r="C1044" i="5"/>
  <c r="S1044" i="5"/>
  <c r="R1044" i="5"/>
  <c r="H884" i="5"/>
  <c r="G884" i="5"/>
  <c r="F884" i="5"/>
  <c r="E884" i="5"/>
  <c r="T884" i="5"/>
  <c r="D884" i="5"/>
  <c r="L884" i="5" s="1"/>
  <c r="S884" i="5"/>
  <c r="C884" i="5"/>
  <c r="R884" i="5"/>
  <c r="J884" i="5"/>
  <c r="I884" i="5"/>
  <c r="H794" i="5"/>
  <c r="G794" i="5"/>
  <c r="F794" i="5"/>
  <c r="E794" i="5"/>
  <c r="T794" i="5"/>
  <c r="D794" i="5"/>
  <c r="O794" i="5" s="1"/>
  <c r="S794" i="5"/>
  <c r="C794" i="5"/>
  <c r="R794" i="5"/>
  <c r="J794" i="5"/>
  <c r="I794" i="5"/>
  <c r="T715" i="5"/>
  <c r="D715" i="5"/>
  <c r="L715" i="5" s="1"/>
  <c r="S715" i="5"/>
  <c r="C715" i="5"/>
  <c r="R715" i="5"/>
  <c r="J715" i="5"/>
  <c r="I715" i="5"/>
  <c r="H715" i="5"/>
  <c r="G715" i="5"/>
  <c r="F715" i="5"/>
  <c r="E715" i="5"/>
  <c r="H642" i="5"/>
  <c r="G642" i="5"/>
  <c r="F642" i="5"/>
  <c r="E642" i="5"/>
  <c r="T642" i="5"/>
  <c r="D642" i="5"/>
  <c r="N642" i="5" s="1"/>
  <c r="S642" i="5"/>
  <c r="C642" i="5"/>
  <c r="R642" i="5"/>
  <c r="J642" i="5"/>
  <c r="I642" i="5"/>
  <c r="H556" i="5"/>
  <c r="G556" i="5"/>
  <c r="F556" i="5"/>
  <c r="E556" i="5"/>
  <c r="T556" i="5"/>
  <c r="D556" i="5"/>
  <c r="L556" i="5" s="1"/>
  <c r="S556" i="5"/>
  <c r="C556" i="5"/>
  <c r="R556" i="5"/>
  <c r="J556" i="5"/>
  <c r="I556" i="5"/>
  <c r="T482" i="5"/>
  <c r="D482" i="5"/>
  <c r="K482" i="5" s="1"/>
  <c r="S482" i="5"/>
  <c r="C482" i="5"/>
  <c r="R482" i="5"/>
  <c r="J482" i="5"/>
  <c r="I482" i="5"/>
  <c r="H482" i="5"/>
  <c r="G482" i="5"/>
  <c r="F482" i="5"/>
  <c r="E482" i="5"/>
  <c r="T178" i="5"/>
  <c r="D178" i="5"/>
  <c r="Q178" i="5" s="1"/>
  <c r="S178" i="5"/>
  <c r="C178" i="5"/>
  <c r="R178" i="5"/>
  <c r="J178" i="5"/>
  <c r="I178" i="5"/>
  <c r="H178" i="5"/>
  <c r="G178" i="5"/>
  <c r="F178" i="5"/>
  <c r="E178" i="5"/>
  <c r="T108" i="5"/>
  <c r="D108" i="5"/>
  <c r="K108" i="5" s="1"/>
  <c r="S108" i="5"/>
  <c r="C108" i="5"/>
  <c r="R108" i="5"/>
  <c r="J108" i="5"/>
  <c r="I108" i="5"/>
  <c r="H108" i="5"/>
  <c r="G108" i="5"/>
  <c r="F108" i="5"/>
  <c r="E108" i="5"/>
  <c r="S28" i="5"/>
  <c r="C28" i="5"/>
  <c r="R28" i="5"/>
  <c r="J28" i="5"/>
  <c r="I28" i="5"/>
  <c r="H28" i="5"/>
  <c r="G28" i="5"/>
  <c r="F28" i="5"/>
  <c r="E28" i="5"/>
  <c r="T28" i="5"/>
  <c r="D28" i="5"/>
  <c r="Q28" i="5" s="1"/>
  <c r="H3044" i="5"/>
  <c r="G3044" i="5"/>
  <c r="F3044" i="5"/>
  <c r="T3044" i="5"/>
  <c r="D3044" i="5"/>
  <c r="L3044" i="5" s="1"/>
  <c r="S3044" i="5"/>
  <c r="C3044" i="5"/>
  <c r="R3044" i="5"/>
  <c r="J3044" i="5"/>
  <c r="I3044" i="5"/>
  <c r="E3044" i="5"/>
  <c r="G2883" i="5"/>
  <c r="F2883" i="5"/>
  <c r="E2883" i="5"/>
  <c r="T2883" i="5"/>
  <c r="D2883" i="5"/>
  <c r="O2883" i="5" s="1"/>
  <c r="S2883" i="5"/>
  <c r="C2883" i="5"/>
  <c r="R2883" i="5"/>
  <c r="J2883" i="5"/>
  <c r="I2883" i="5"/>
  <c r="H2883" i="5"/>
  <c r="G2851" i="5"/>
  <c r="F2851" i="5"/>
  <c r="E2851" i="5"/>
  <c r="T2851" i="5"/>
  <c r="D2851" i="5"/>
  <c r="O2851" i="5" s="1"/>
  <c r="S2851" i="5"/>
  <c r="C2851" i="5"/>
  <c r="R2851" i="5"/>
  <c r="J2851" i="5"/>
  <c r="I2851" i="5"/>
  <c r="H2851" i="5"/>
  <c r="G2819" i="5"/>
  <c r="F2819" i="5"/>
  <c r="E2819" i="5"/>
  <c r="T2819" i="5"/>
  <c r="D2819" i="5"/>
  <c r="N2819" i="5" s="1"/>
  <c r="S2819" i="5"/>
  <c r="C2819" i="5"/>
  <c r="R2819" i="5"/>
  <c r="J2819" i="5"/>
  <c r="I2819" i="5"/>
  <c r="H2819" i="5"/>
  <c r="G2787" i="5"/>
  <c r="F2787" i="5"/>
  <c r="E2787" i="5"/>
  <c r="T2787" i="5"/>
  <c r="D2787" i="5"/>
  <c r="L2787" i="5" s="1"/>
  <c r="S2787" i="5"/>
  <c r="C2787" i="5"/>
  <c r="R2787" i="5"/>
  <c r="J2787" i="5"/>
  <c r="I2787" i="5"/>
  <c r="H2787" i="5"/>
  <c r="T2755" i="5"/>
  <c r="D2755" i="5"/>
  <c r="L2755" i="5" s="1"/>
  <c r="S2755" i="5"/>
  <c r="C2755" i="5"/>
  <c r="R2755" i="5"/>
  <c r="J2755" i="5"/>
  <c r="I2755" i="5"/>
  <c r="H2755" i="5"/>
  <c r="G2755" i="5"/>
  <c r="F2755" i="5"/>
  <c r="E2755" i="5"/>
  <c r="T2675" i="5"/>
  <c r="D2675" i="5"/>
  <c r="K2675" i="5" s="1"/>
  <c r="S2675" i="5"/>
  <c r="C2675" i="5"/>
  <c r="R2675" i="5"/>
  <c r="J2675" i="5"/>
  <c r="I2675" i="5"/>
  <c r="H2675" i="5"/>
  <c r="G2675" i="5"/>
  <c r="F2675" i="5"/>
  <c r="E2675" i="5"/>
  <c r="H2580" i="5"/>
  <c r="G2580" i="5"/>
  <c r="F2580" i="5"/>
  <c r="E2580" i="5"/>
  <c r="T2580" i="5"/>
  <c r="D2580" i="5"/>
  <c r="L2580" i="5" s="1"/>
  <c r="S2580" i="5"/>
  <c r="C2580" i="5"/>
  <c r="J2580" i="5"/>
  <c r="I2580" i="5"/>
  <c r="R2580" i="5"/>
  <c r="S2299" i="5"/>
  <c r="C2299" i="5"/>
  <c r="R2299" i="5"/>
  <c r="J2299" i="5"/>
  <c r="I2299" i="5"/>
  <c r="H2299" i="5"/>
  <c r="G2299" i="5"/>
  <c r="F2299" i="5"/>
  <c r="E2299" i="5"/>
  <c r="T2299" i="5"/>
  <c r="D2299" i="5"/>
  <c r="K2299" i="5" s="1"/>
  <c r="F2083" i="5"/>
  <c r="E2083" i="5"/>
  <c r="T2083" i="5"/>
  <c r="D2083" i="5"/>
  <c r="L2083" i="5" s="1"/>
  <c r="S2083" i="5"/>
  <c r="C2083" i="5"/>
  <c r="R2083" i="5"/>
  <c r="J2083" i="5"/>
  <c r="I2083" i="5"/>
  <c r="H2083" i="5"/>
  <c r="G2083" i="5"/>
  <c r="S2966" i="5"/>
  <c r="C2966" i="5"/>
  <c r="R2966" i="5"/>
  <c r="J2966" i="5"/>
  <c r="I2966" i="5"/>
  <c r="H2966" i="5"/>
  <c r="G2966" i="5"/>
  <c r="F2966" i="5"/>
  <c r="E2966" i="5"/>
  <c r="D2966" i="5"/>
  <c r="T2966" i="5"/>
  <c r="E1331" i="5"/>
  <c r="T1331" i="5"/>
  <c r="D1331" i="5"/>
  <c r="K1331" i="5" s="1"/>
  <c r="S1331" i="5"/>
  <c r="C1331" i="5"/>
  <c r="R1331" i="5"/>
  <c r="J1331" i="5"/>
  <c r="I1331" i="5"/>
  <c r="H1331" i="5"/>
  <c r="F1331" i="5"/>
  <c r="G1331" i="5"/>
  <c r="H730" i="5"/>
  <c r="G730" i="5"/>
  <c r="F730" i="5"/>
  <c r="E730" i="5"/>
  <c r="T730" i="5"/>
  <c r="D730" i="5"/>
  <c r="O730" i="5" s="1"/>
  <c r="S730" i="5"/>
  <c r="C730" i="5"/>
  <c r="R730" i="5"/>
  <c r="J730" i="5"/>
  <c r="I730" i="5"/>
  <c r="H387" i="5"/>
  <c r="G387" i="5"/>
  <c r="F387" i="5"/>
  <c r="E387" i="5"/>
  <c r="T387" i="5"/>
  <c r="D387" i="5"/>
  <c r="O387" i="5" s="1"/>
  <c r="S387" i="5"/>
  <c r="C387" i="5"/>
  <c r="R387" i="5"/>
  <c r="J387" i="5"/>
  <c r="I387" i="5"/>
  <c r="I1020" i="5"/>
  <c r="H1020" i="5"/>
  <c r="G1020" i="5"/>
  <c r="F1020" i="5"/>
  <c r="E1020" i="5"/>
  <c r="T1020" i="5"/>
  <c r="D1020" i="5"/>
  <c r="L1020" i="5" s="1"/>
  <c r="J1020" i="5"/>
  <c r="C1020" i="5"/>
  <c r="S1020" i="5"/>
  <c r="R1020" i="5"/>
  <c r="F2051" i="5"/>
  <c r="E2051" i="5"/>
  <c r="T2051" i="5"/>
  <c r="D2051" i="5"/>
  <c r="P2051" i="5" s="1"/>
  <c r="S2051" i="5"/>
  <c r="C2051" i="5"/>
  <c r="R2051" i="5"/>
  <c r="J2051" i="5"/>
  <c r="I2051" i="5"/>
  <c r="H2051" i="5"/>
  <c r="G2051" i="5"/>
  <c r="E1147" i="5"/>
  <c r="T1147" i="5"/>
  <c r="D1147" i="5"/>
  <c r="K1147" i="5" s="1"/>
  <c r="S1147" i="5"/>
  <c r="C1147" i="5"/>
  <c r="R1147" i="5"/>
  <c r="J1147" i="5"/>
  <c r="I1147" i="5"/>
  <c r="H1147" i="5"/>
  <c r="F1147" i="5"/>
  <c r="G1147" i="5"/>
  <c r="H738" i="5"/>
  <c r="G738" i="5"/>
  <c r="F738" i="5"/>
  <c r="E738" i="5"/>
  <c r="T738" i="5"/>
  <c r="D738" i="5"/>
  <c r="O738" i="5" s="1"/>
  <c r="S738" i="5"/>
  <c r="C738" i="5"/>
  <c r="R738" i="5"/>
  <c r="J738" i="5"/>
  <c r="I738" i="5"/>
  <c r="I13" i="8"/>
  <c r="I38" i="9"/>
  <c r="I51" i="9"/>
  <c r="H15" i="10"/>
  <c r="H64" i="10" s="1"/>
  <c r="B12" i="10" s="1"/>
  <c r="D64" i="10"/>
  <c r="B10" i="10" s="1"/>
  <c r="I29" i="10"/>
  <c r="I21" i="10"/>
  <c r="D64" i="9"/>
  <c r="B10" i="9" s="1"/>
  <c r="H15" i="9"/>
  <c r="H64" i="9" s="1"/>
  <c r="B12" i="9" s="1"/>
  <c r="M5089" i="5"/>
  <c r="L5089" i="5"/>
  <c r="L5025" i="5"/>
  <c r="K5017" i="5"/>
  <c r="L4993" i="5"/>
  <c r="O4969" i="5"/>
  <c r="L4969" i="5"/>
  <c r="L4953" i="5"/>
  <c r="L4921" i="5"/>
  <c r="L4873" i="5"/>
  <c r="L4761" i="5"/>
  <c r="L4721" i="5"/>
  <c r="P4681" i="5"/>
  <c r="L4681" i="5"/>
  <c r="P4649" i="5"/>
  <c r="L4649" i="5"/>
  <c r="L4625" i="5"/>
  <c r="L4593" i="5"/>
  <c r="L4561" i="5"/>
  <c r="L4537" i="5"/>
  <c r="L4513" i="5"/>
  <c r="L4481" i="5"/>
  <c r="L4417" i="5"/>
  <c r="L4401" i="5"/>
  <c r="L4369" i="5"/>
  <c r="L4337" i="5"/>
  <c r="L4273" i="5"/>
  <c r="L4241" i="5"/>
  <c r="L4209" i="5"/>
  <c r="O4161" i="5"/>
  <c r="N4153" i="5"/>
  <c r="O4129" i="5"/>
  <c r="O4097" i="5"/>
  <c r="L4089" i="5"/>
  <c r="L4057" i="5"/>
  <c r="L4025" i="5"/>
  <c r="N3993" i="5"/>
  <c r="L3993" i="5"/>
  <c r="L3961" i="5"/>
  <c r="L3929" i="5"/>
  <c r="L3897" i="5"/>
  <c r="N3865" i="5"/>
  <c r="N3833" i="5"/>
  <c r="N3801" i="5"/>
  <c r="N3769" i="5"/>
  <c r="N3737" i="5"/>
  <c r="N3705" i="5"/>
  <c r="N3673" i="5"/>
  <c r="N3641" i="5"/>
  <c r="L3593" i="5"/>
  <c r="L3561" i="5"/>
  <c r="L3529" i="5"/>
  <c r="L3497" i="5"/>
  <c r="L3465" i="5"/>
  <c r="L3433" i="5"/>
  <c r="L3401" i="5"/>
  <c r="N3385" i="5"/>
  <c r="K3385" i="5"/>
  <c r="P3361" i="5"/>
  <c r="L3361" i="5"/>
  <c r="P3329" i="5"/>
  <c r="L3329" i="5"/>
  <c r="P3297" i="5"/>
  <c r="L3297" i="5"/>
  <c r="P3265" i="5"/>
  <c r="L3265" i="5"/>
  <c r="P3233" i="5"/>
  <c r="L3233" i="5"/>
  <c r="L3185" i="5"/>
  <c r="L3161" i="5"/>
  <c r="L3129" i="5"/>
  <c r="L3097" i="5"/>
  <c r="Q5074" i="5"/>
  <c r="L5058" i="5"/>
  <c r="N5042" i="5"/>
  <c r="L5034" i="5"/>
  <c r="L5002" i="5"/>
  <c r="O4970" i="5"/>
  <c r="L4970" i="5"/>
  <c r="L4930" i="5"/>
  <c r="L4898" i="5"/>
  <c r="L4882" i="5"/>
  <c r="P4882" i="5"/>
  <c r="L4874" i="5"/>
  <c r="O4874" i="5"/>
  <c r="K4874" i="5"/>
  <c r="L4754" i="5"/>
  <c r="L4730" i="5"/>
  <c r="L4706" i="5"/>
  <c r="M4682" i="5"/>
  <c r="O4682" i="5"/>
  <c r="K4682" i="5"/>
  <c r="N4674" i="5"/>
  <c r="M4650" i="5"/>
  <c r="O4650" i="5"/>
  <c r="K4650" i="5"/>
  <c r="N4642" i="5"/>
  <c r="L4602" i="5"/>
  <c r="L4570" i="5"/>
  <c r="L4538" i="5"/>
  <c r="L4490" i="5"/>
  <c r="L4458" i="5"/>
  <c r="L4426" i="5"/>
  <c r="L4378" i="5"/>
  <c r="L4346" i="5"/>
  <c r="K4274" i="5"/>
  <c r="K4242" i="5"/>
  <c r="K4210" i="5"/>
  <c r="L4178" i="5"/>
  <c r="L4146" i="5"/>
  <c r="L4114" i="5"/>
  <c r="L4066" i="5"/>
  <c r="L4034" i="5"/>
  <c r="L3970" i="5"/>
  <c r="L3938" i="5"/>
  <c r="L3906" i="5"/>
  <c r="L3858" i="5"/>
  <c r="L3826" i="5"/>
  <c r="L3794" i="5"/>
  <c r="L3762" i="5"/>
  <c r="L3730" i="5"/>
  <c r="L3698" i="5"/>
  <c r="L3666" i="5"/>
  <c r="L3634" i="5"/>
  <c r="O3594" i="5"/>
  <c r="O3562" i="5"/>
  <c r="O3530" i="5"/>
  <c r="O3498" i="5"/>
  <c r="O3466" i="5"/>
  <c r="O3434" i="5"/>
  <c r="O3402" i="5"/>
  <c r="O3362" i="5"/>
  <c r="K3362" i="5"/>
  <c r="O3330" i="5"/>
  <c r="K3330" i="5"/>
  <c r="O3298" i="5"/>
  <c r="K3298" i="5"/>
  <c r="O3266" i="5"/>
  <c r="K3266" i="5"/>
  <c r="O3234" i="5"/>
  <c r="K3234" i="5"/>
  <c r="N3186" i="5"/>
  <c r="O3186" i="5"/>
  <c r="L3170" i="5"/>
  <c r="L3138" i="5"/>
  <c r="L3106" i="5"/>
  <c r="N5099" i="5"/>
  <c r="Q5099" i="5"/>
  <c r="M5083" i="5"/>
  <c r="L5083" i="5"/>
  <c r="P5075" i="5"/>
  <c r="K5075" i="5"/>
  <c r="L5019" i="5"/>
  <c r="K4939" i="5"/>
  <c r="L4907" i="5"/>
  <c r="L4875" i="5"/>
  <c r="N4835" i="5"/>
  <c r="L4779" i="5"/>
  <c r="K4771" i="5"/>
  <c r="O4747" i="5"/>
  <c r="L4731" i="5"/>
  <c r="O4723" i="5"/>
  <c r="K4723" i="5"/>
  <c r="N4723" i="5"/>
  <c r="K4699" i="5"/>
  <c r="P4683" i="5"/>
  <c r="L4683" i="5"/>
  <c r="K4675" i="5"/>
  <c r="N4675" i="5"/>
  <c r="L4635" i="5"/>
  <c r="Q4635" i="5"/>
  <c r="Q4499" i="5"/>
  <c r="L4499" i="5"/>
  <c r="K4491" i="5"/>
  <c r="O4491" i="5"/>
  <c r="P4395" i="5"/>
  <c r="L4395" i="5"/>
  <c r="O4099" i="5"/>
  <c r="L4051" i="5"/>
  <c r="K4035" i="5"/>
  <c r="O4035" i="5"/>
  <c r="N4035" i="5"/>
  <c r="N4027" i="5"/>
  <c r="K4027" i="5"/>
  <c r="L4011" i="5"/>
  <c r="Q4003" i="5"/>
  <c r="L4003" i="5"/>
  <c r="Q3995" i="5"/>
  <c r="L3995" i="5"/>
  <c r="L3947" i="5"/>
  <c r="P3947" i="5"/>
  <c r="P3939" i="5"/>
  <c r="L3939" i="5"/>
  <c r="N3931" i="5"/>
  <c r="K3931" i="5"/>
  <c r="Q3803" i="5"/>
  <c r="M3803" i="5"/>
  <c r="Q3699" i="5"/>
  <c r="M3699" i="5"/>
  <c r="N3595" i="5"/>
  <c r="N3555" i="5"/>
  <c r="K3555" i="5"/>
  <c r="K3547" i="5"/>
  <c r="N3547" i="5"/>
  <c r="N3515" i="5"/>
  <c r="K3515" i="5"/>
  <c r="K3507" i="5"/>
  <c r="L3427" i="5"/>
  <c r="N3379" i="5"/>
  <c r="K3379" i="5"/>
  <c r="L3339" i="5"/>
  <c r="Q3339" i="5"/>
  <c r="M3331" i="5"/>
  <c r="P3331" i="5"/>
  <c r="L3291" i="5"/>
  <c r="Q3291" i="5"/>
  <c r="P3195" i="5"/>
  <c r="M3195" i="5"/>
  <c r="N3195" i="5"/>
  <c r="O3179" i="5"/>
  <c r="K3179" i="5"/>
  <c r="Q3179" i="5"/>
  <c r="P3139" i="5"/>
  <c r="L3139" i="5"/>
  <c r="P3107" i="5"/>
  <c r="N3003" i="5"/>
  <c r="N2995" i="5"/>
  <c r="O2995" i="5"/>
  <c r="N2931" i="5"/>
  <c r="K2931" i="5"/>
  <c r="N5100" i="5"/>
  <c r="P5044" i="5"/>
  <c r="L5044" i="5"/>
  <c r="Q5036" i="5"/>
  <c r="K4940" i="5"/>
  <c r="O4940" i="5"/>
  <c r="N4940" i="5"/>
  <c r="O4932" i="5"/>
  <c r="K4932" i="5"/>
  <c r="N4924" i="5"/>
  <c r="Q4884" i="5"/>
  <c r="M4884" i="5"/>
  <c r="P4860" i="5"/>
  <c r="K4844" i="5"/>
  <c r="L4844" i="5"/>
  <c r="N4812" i="5"/>
  <c r="L4604" i="5"/>
  <c r="P4596" i="5"/>
  <c r="N4580" i="5"/>
  <c r="K4580" i="5"/>
  <c r="O4580" i="5"/>
  <c r="Q4340" i="5"/>
  <c r="L4324" i="5"/>
  <c r="P4324" i="5"/>
  <c r="K4300" i="5"/>
  <c r="Q4204" i="5"/>
  <c r="L4148" i="5"/>
  <c r="P4140" i="5"/>
  <c r="N4124" i="5"/>
  <c r="K4124" i="5"/>
  <c r="L4076" i="5"/>
  <c r="P4076" i="5"/>
  <c r="P4060" i="5"/>
  <c r="L4060" i="5"/>
  <c r="N4044" i="5"/>
  <c r="K4044" i="5"/>
  <c r="O3972" i="5"/>
  <c r="Q3908" i="5"/>
  <c r="P3884" i="5"/>
  <c r="L3884" i="5"/>
  <c r="L3876" i="5"/>
  <c r="P3804" i="5"/>
  <c r="L3804" i="5"/>
  <c r="Q3788" i="5"/>
  <c r="L3788" i="5"/>
  <c r="K3764" i="5"/>
  <c r="Q3700" i="5"/>
  <c r="P3676" i="5"/>
  <c r="L3676" i="5"/>
  <c r="Q3660" i="5"/>
  <c r="L3660" i="5"/>
  <c r="L3556" i="5"/>
  <c r="K3556" i="5"/>
  <c r="O3556" i="5"/>
  <c r="Q3532" i="5"/>
  <c r="L3516" i="5"/>
  <c r="Q3516" i="5"/>
  <c r="O3340" i="5"/>
  <c r="O3332" i="5"/>
  <c r="K3308" i="5"/>
  <c r="K3300" i="5"/>
  <c r="Q3276" i="5"/>
  <c r="N3276" i="5"/>
  <c r="M3196" i="5"/>
  <c r="O3196" i="5"/>
  <c r="Q3100" i="5"/>
  <c r="L3076" i="5"/>
  <c r="P3076" i="5"/>
  <c r="L3052" i="5"/>
  <c r="P3052" i="5"/>
  <c r="L5109" i="5"/>
  <c r="O5077" i="5"/>
  <c r="L5077" i="5"/>
  <c r="N5077" i="5"/>
  <c r="M5077" i="5"/>
  <c r="K5053" i="5"/>
  <c r="O5053" i="5"/>
  <c r="Q4989" i="5"/>
  <c r="K4965" i="5"/>
  <c r="M4725" i="5"/>
  <c r="P4677" i="5"/>
  <c r="L4677" i="5"/>
  <c r="K4645" i="5"/>
  <c r="Q4613" i="5"/>
  <c r="L4589" i="5"/>
  <c r="P4589" i="5"/>
  <c r="L4565" i="5"/>
  <c r="P4565" i="5"/>
  <c r="Q4557" i="5"/>
  <c r="M4557" i="5"/>
  <c r="P4549" i="5"/>
  <c r="L4549" i="5"/>
  <c r="N4541" i="5"/>
  <c r="O4541" i="5"/>
  <c r="K4541" i="5"/>
  <c r="K4525" i="5"/>
  <c r="N4525" i="5"/>
  <c r="Q4413" i="5"/>
  <c r="Q4365" i="5"/>
  <c r="P4341" i="5"/>
  <c r="L4341" i="5"/>
  <c r="Q4325" i="5"/>
  <c r="L4325" i="5"/>
  <c r="N4309" i="5"/>
  <c r="L4237" i="5"/>
  <c r="P4229" i="5"/>
  <c r="O4197" i="5"/>
  <c r="K4197" i="5"/>
  <c r="N4197" i="5"/>
  <c r="O4173" i="5"/>
  <c r="K4173" i="5"/>
  <c r="Q4077" i="5"/>
  <c r="L4077" i="5"/>
  <c r="K4061" i="5"/>
  <c r="O4061" i="5"/>
  <c r="N4061" i="5"/>
  <c r="O4053" i="5"/>
  <c r="K4053" i="5"/>
  <c r="N4045" i="5"/>
  <c r="N3965" i="5"/>
  <c r="K3965" i="5"/>
  <c r="M3877" i="5"/>
  <c r="Q3845" i="5"/>
  <c r="M3845" i="5"/>
  <c r="N3805" i="5"/>
  <c r="M3741" i="5"/>
  <c r="M3725" i="5"/>
  <c r="L3653" i="5"/>
  <c r="P3653" i="5"/>
  <c r="L3645" i="5"/>
  <c r="L3629" i="5"/>
  <c r="P3629" i="5"/>
  <c r="N3597" i="5"/>
  <c r="K3597" i="5"/>
  <c r="Q3581" i="5"/>
  <c r="K3557" i="5"/>
  <c r="N3525" i="5"/>
  <c r="N3485" i="5"/>
  <c r="P3429" i="5"/>
  <c r="L3365" i="5"/>
  <c r="Q3365" i="5"/>
  <c r="Q3349" i="5"/>
  <c r="L3349" i="5"/>
  <c r="P3349" i="5"/>
  <c r="N3333" i="5"/>
  <c r="K3333" i="5"/>
  <c r="K3293" i="5"/>
  <c r="K3285" i="5"/>
  <c r="N3261" i="5"/>
  <c r="N3253" i="5"/>
  <c r="M3205" i="5"/>
  <c r="O3189" i="5"/>
  <c r="K3189" i="5"/>
  <c r="P3189" i="5"/>
  <c r="N3189" i="5"/>
  <c r="M3181" i="5"/>
  <c r="Q3181" i="5"/>
  <c r="Q3125" i="5"/>
  <c r="M3093" i="5"/>
  <c r="N3093" i="5"/>
  <c r="O3061" i="5"/>
  <c r="K3053" i="5"/>
  <c r="K5086" i="5"/>
  <c r="K5078" i="5"/>
  <c r="O5078" i="5"/>
  <c r="N5070" i="5"/>
  <c r="M5054" i="5"/>
  <c r="N5046" i="5"/>
  <c r="L5022" i="5"/>
  <c r="O4990" i="5"/>
  <c r="K4990" i="5"/>
  <c r="M4966" i="5"/>
  <c r="Q4966" i="5"/>
  <c r="N4950" i="5"/>
  <c r="M4926" i="5"/>
  <c r="M4870" i="5"/>
  <c r="O4822" i="5"/>
  <c r="N4822" i="5"/>
  <c r="L4822" i="5"/>
  <c r="N4782" i="5"/>
  <c r="K4718" i="5"/>
  <c r="K4710" i="5"/>
  <c r="N4710" i="5"/>
  <c r="K4702" i="5"/>
  <c r="L4702" i="5"/>
  <c r="K4614" i="5"/>
  <c r="N4614" i="5"/>
  <c r="N4590" i="5"/>
  <c r="M4566" i="5"/>
  <c r="M4550" i="5"/>
  <c r="N4510" i="5"/>
  <c r="M4470" i="5"/>
  <c r="Q4454" i="5"/>
  <c r="M4454" i="5"/>
  <c r="Q4414" i="5"/>
  <c r="L4406" i="5"/>
  <c r="P4406" i="5"/>
  <c r="K4406" i="5"/>
  <c r="N4398" i="5"/>
  <c r="M4382" i="5"/>
  <c r="L4358" i="5"/>
  <c r="P4358" i="5"/>
  <c r="Q4350" i="5"/>
  <c r="M4350" i="5"/>
  <c r="P4342" i="5"/>
  <c r="L4342" i="5"/>
  <c r="N4326" i="5"/>
  <c r="K4326" i="5"/>
  <c r="M4246" i="5"/>
  <c r="Q4214" i="5"/>
  <c r="M4206" i="5"/>
  <c r="Q4198" i="5"/>
  <c r="Q4150" i="5"/>
  <c r="P4126" i="5"/>
  <c r="L4126" i="5"/>
  <c r="Q4110" i="5"/>
  <c r="L4110" i="5"/>
  <c r="Q4070" i="5"/>
  <c r="M4070" i="5"/>
  <c r="K4070" i="5"/>
  <c r="P4062" i="5"/>
  <c r="L4062" i="5"/>
  <c r="M3998" i="5"/>
  <c r="L3990" i="5"/>
  <c r="O3982" i="5"/>
  <c r="N3966" i="5"/>
  <c r="M3950" i="5"/>
  <c r="L3910" i="5"/>
  <c r="P3902" i="5"/>
  <c r="K3886" i="5"/>
  <c r="O3886" i="5"/>
  <c r="L3870" i="5"/>
  <c r="Q3862" i="5"/>
  <c r="P3838" i="5"/>
  <c r="L3838" i="5"/>
  <c r="Q3822" i="5"/>
  <c r="L3822" i="5"/>
  <c r="K3798" i="5"/>
  <c r="K3790" i="5"/>
  <c r="Q3734" i="5"/>
  <c r="P3710" i="5"/>
  <c r="L3710" i="5"/>
  <c r="Q3694" i="5"/>
  <c r="L3694" i="5"/>
  <c r="K3670" i="5"/>
  <c r="K3662" i="5"/>
  <c r="M3622" i="5"/>
  <c r="L3622" i="5"/>
  <c r="L3606" i="5"/>
  <c r="Q3566" i="5"/>
  <c r="M3550" i="5"/>
  <c r="Q3542" i="5"/>
  <c r="M3542" i="5"/>
  <c r="P3542" i="5"/>
  <c r="L3534" i="5"/>
  <c r="L3518" i="5"/>
  <c r="P3518" i="5"/>
  <c r="P3502" i="5"/>
  <c r="M3502" i="5"/>
  <c r="O3454" i="5"/>
  <c r="K3454" i="5"/>
  <c r="K3446" i="5"/>
  <c r="K3438" i="5"/>
  <c r="N3414" i="5"/>
  <c r="N3406" i="5"/>
  <c r="L3326" i="5"/>
  <c r="L3318" i="5"/>
  <c r="Q3318" i="5"/>
  <c r="N3310" i="5"/>
  <c r="Q3310" i="5"/>
  <c r="L3310" i="5"/>
  <c r="Q3294" i="5"/>
  <c r="M3286" i="5"/>
  <c r="K3262" i="5"/>
  <c r="O3262" i="5"/>
  <c r="P3254" i="5"/>
  <c r="M3214" i="5"/>
  <c r="K3198" i="5"/>
  <c r="K3190" i="5"/>
  <c r="N3166" i="5"/>
  <c r="K3166" i="5"/>
  <c r="K3158" i="5"/>
  <c r="N3158" i="5"/>
  <c r="L3126" i="5"/>
  <c r="P3126" i="5"/>
  <c r="M3094" i="5"/>
  <c r="M3078" i="5"/>
  <c r="K5095" i="5"/>
  <c r="P5071" i="5"/>
  <c r="N5063" i="5"/>
  <c r="N5031" i="5"/>
  <c r="N4991" i="5"/>
  <c r="P4975" i="5"/>
  <c r="K4967" i="5"/>
  <c r="M4927" i="5"/>
  <c r="K4903" i="5"/>
  <c r="K4895" i="5"/>
  <c r="O4895" i="5"/>
  <c r="P4895" i="5"/>
  <c r="Q4887" i="5"/>
  <c r="Q4831" i="5"/>
  <c r="P4831" i="5"/>
  <c r="P4791" i="5"/>
  <c r="M4767" i="5"/>
  <c r="L4743" i="5"/>
  <c r="K4719" i="5"/>
  <c r="N4719" i="5"/>
  <c r="P4695" i="5"/>
  <c r="N4679" i="5"/>
  <c r="K4679" i="5"/>
  <c r="Q4655" i="5"/>
  <c r="M4623" i="5"/>
  <c r="Q4567" i="5"/>
  <c r="K4503" i="5"/>
  <c r="O4503" i="5"/>
  <c r="Q4479" i="5"/>
  <c r="Q4471" i="5"/>
  <c r="L4471" i="5"/>
  <c r="K4463" i="5"/>
  <c r="O4463" i="5"/>
  <c r="O4415" i="5"/>
  <c r="K4415" i="5"/>
  <c r="M4407" i="5"/>
  <c r="L4383" i="5"/>
  <c r="Q4375" i="5"/>
  <c r="L4375" i="5"/>
  <c r="N4367" i="5"/>
  <c r="K4367" i="5"/>
  <c r="O4367" i="5"/>
  <c r="O4359" i="5"/>
  <c r="K4359" i="5"/>
  <c r="M4343" i="5"/>
  <c r="N4319" i="5"/>
  <c r="L4311" i="5"/>
  <c r="M4271" i="5"/>
  <c r="K4255" i="5"/>
  <c r="N4247" i="5"/>
  <c r="N4215" i="5"/>
  <c r="K4215" i="5"/>
  <c r="M4135" i="5"/>
  <c r="L4127" i="5"/>
  <c r="O4103" i="5"/>
  <c r="K4103" i="5"/>
  <c r="O4087" i="5"/>
  <c r="K4087" i="5"/>
  <c r="O4047" i="5"/>
  <c r="Q4023" i="5"/>
  <c r="P4007" i="5"/>
  <c r="L4007" i="5"/>
  <c r="K3983" i="5"/>
  <c r="L3983" i="5"/>
  <c r="P3975" i="5"/>
  <c r="L3975" i="5"/>
  <c r="N3967" i="5"/>
  <c r="K3967" i="5"/>
  <c r="K3911" i="5"/>
  <c r="K3839" i="5"/>
  <c r="K3807" i="5"/>
  <c r="O3807" i="5"/>
  <c r="L3807" i="5"/>
  <c r="L3799" i="5"/>
  <c r="P3799" i="5"/>
  <c r="Q3759" i="5"/>
  <c r="L3751" i="5"/>
  <c r="M3719" i="5"/>
  <c r="Q3711" i="5"/>
  <c r="M3711" i="5"/>
  <c r="P3695" i="5"/>
  <c r="K3687" i="5"/>
  <c r="N3679" i="5"/>
  <c r="L3647" i="5"/>
  <c r="O3631" i="5"/>
  <c r="K3631" i="5"/>
  <c r="K3623" i="5"/>
  <c r="P3591" i="5"/>
  <c r="L3583" i="5"/>
  <c r="M3551" i="5"/>
  <c r="Q3543" i="5"/>
  <c r="N3527" i="5"/>
  <c r="K3527" i="5"/>
  <c r="Q3503" i="5"/>
  <c r="Q3431" i="5"/>
  <c r="L3431" i="5"/>
  <c r="P3431" i="5"/>
  <c r="P3423" i="5"/>
  <c r="N3423" i="5"/>
  <c r="K3423" i="5"/>
  <c r="M3399" i="5"/>
  <c r="L3375" i="5"/>
  <c r="Q3375" i="5"/>
  <c r="M3367" i="5"/>
  <c r="P3367" i="5"/>
  <c r="L3327" i="5"/>
  <c r="Q3327" i="5"/>
  <c r="K3303" i="5"/>
  <c r="O3263" i="5"/>
  <c r="N3255" i="5"/>
  <c r="L3215" i="5"/>
  <c r="O3191" i="5"/>
  <c r="K3191" i="5"/>
  <c r="N3183" i="5"/>
  <c r="K3183" i="5"/>
  <c r="O3183" i="5"/>
  <c r="P3167" i="5"/>
  <c r="L3167" i="5"/>
  <c r="L3127" i="5"/>
  <c r="N3103" i="5"/>
  <c r="L3079" i="5"/>
  <c r="P3071" i="5"/>
  <c r="N3047" i="5"/>
  <c r="P3015" i="5"/>
  <c r="K2959" i="5"/>
  <c r="Q2903" i="5"/>
  <c r="Q503" i="5"/>
  <c r="L16" i="5"/>
  <c r="K16" i="5"/>
  <c r="O16" i="5"/>
  <c r="I3062" i="5"/>
  <c r="H3062" i="5"/>
  <c r="G3062" i="5"/>
  <c r="F3062" i="5"/>
  <c r="E3062" i="5"/>
  <c r="T3062" i="5"/>
  <c r="D3062" i="5"/>
  <c r="Q3062" i="5" s="1"/>
  <c r="S3062" i="5"/>
  <c r="C3062" i="5"/>
  <c r="R3062" i="5"/>
  <c r="J3062" i="5"/>
  <c r="N2949" i="5"/>
  <c r="Q2912" i="5"/>
  <c r="N2893" i="5"/>
  <c r="K2893" i="5"/>
  <c r="L2789" i="5"/>
  <c r="Q2757" i="5"/>
  <c r="Q2749" i="5"/>
  <c r="P2741" i="5"/>
  <c r="K2725" i="5"/>
  <c r="O2725" i="5"/>
  <c r="K2709" i="5"/>
  <c r="O2621" i="5"/>
  <c r="K2621" i="5"/>
  <c r="N2613" i="5"/>
  <c r="M2589" i="5"/>
  <c r="P2565" i="5"/>
  <c r="L2565" i="5"/>
  <c r="Q2525" i="5"/>
  <c r="L2501" i="5"/>
  <c r="P2501" i="5"/>
  <c r="L2493" i="5"/>
  <c r="K2437" i="5"/>
  <c r="N2429" i="5"/>
  <c r="N2405" i="5"/>
  <c r="M2365" i="5"/>
  <c r="M2349" i="5"/>
  <c r="Q2333" i="5"/>
  <c r="Q2317" i="5"/>
  <c r="L2277" i="5"/>
  <c r="P2277" i="5"/>
  <c r="Q2269" i="5"/>
  <c r="N2261" i="5"/>
  <c r="K2261" i="5"/>
  <c r="L2189" i="5"/>
  <c r="P2181" i="5"/>
  <c r="K2157" i="5"/>
  <c r="M2133" i="5"/>
  <c r="P2101" i="5"/>
  <c r="L2101" i="5"/>
  <c r="Q2085" i="5"/>
  <c r="L2085" i="5"/>
  <c r="N2061" i="5"/>
  <c r="N2053" i="5"/>
  <c r="Q2029" i="5"/>
  <c r="N2005" i="5"/>
  <c r="K2005" i="5"/>
  <c r="P1925" i="5"/>
  <c r="K1901" i="5"/>
  <c r="M1877" i="5"/>
  <c r="L1853" i="5"/>
  <c r="L1813" i="5"/>
  <c r="K1789" i="5"/>
  <c r="P1789" i="5"/>
  <c r="P1773" i="5"/>
  <c r="K1773" i="5"/>
  <c r="M1717" i="5"/>
  <c r="M1701" i="5"/>
  <c r="Q1685" i="5"/>
  <c r="Q1669" i="5"/>
  <c r="Q1653" i="5"/>
  <c r="Q1637" i="5"/>
  <c r="Q1621" i="5"/>
  <c r="Q1605" i="5"/>
  <c r="L1581" i="5"/>
  <c r="P1581" i="5"/>
  <c r="L1549" i="5"/>
  <c r="P1549" i="5"/>
  <c r="L1517" i="5"/>
  <c r="P1517" i="5"/>
  <c r="L1493" i="5"/>
  <c r="P1493" i="5"/>
  <c r="Q1485" i="5"/>
  <c r="M1485" i="5"/>
  <c r="N1461" i="5"/>
  <c r="K1461" i="5"/>
  <c r="N1429" i="5"/>
  <c r="K1429" i="5"/>
  <c r="K1405" i="5"/>
  <c r="O1405" i="5"/>
  <c r="N1405" i="5"/>
  <c r="O1397" i="5"/>
  <c r="K1397" i="5"/>
  <c r="N1389" i="5"/>
  <c r="K1389" i="5"/>
  <c r="M1341" i="5"/>
  <c r="Q1333" i="5"/>
  <c r="Q1293" i="5"/>
  <c r="L1293" i="5"/>
  <c r="K1277" i="5"/>
  <c r="O1277" i="5"/>
  <c r="N1277" i="5"/>
  <c r="O1269" i="5"/>
  <c r="K1269" i="5"/>
  <c r="N1261" i="5"/>
  <c r="K1261" i="5"/>
  <c r="M1213" i="5"/>
  <c r="Q1205" i="5"/>
  <c r="Q1165" i="5"/>
  <c r="L1165" i="5"/>
  <c r="K1149" i="5"/>
  <c r="O1149" i="5"/>
  <c r="N1149" i="5"/>
  <c r="O1141" i="5"/>
  <c r="K1141" i="5"/>
  <c r="N1133" i="5"/>
  <c r="K1133" i="5"/>
  <c r="Q1093" i="5"/>
  <c r="P1085" i="5"/>
  <c r="L1085" i="5"/>
  <c r="M1061" i="5"/>
  <c r="Q1053" i="5"/>
  <c r="Q1045" i="5"/>
  <c r="P1021" i="5"/>
  <c r="L1021" i="5"/>
  <c r="Q997" i="5"/>
  <c r="P989" i="5"/>
  <c r="P981" i="5"/>
  <c r="L981" i="5"/>
  <c r="O973" i="5"/>
  <c r="K973" i="5"/>
  <c r="Q949" i="5"/>
  <c r="P909" i="5"/>
  <c r="L909" i="5"/>
  <c r="K885" i="5"/>
  <c r="L869" i="5"/>
  <c r="Q861" i="5"/>
  <c r="M861" i="5"/>
  <c r="L861" i="5"/>
  <c r="K853" i="5"/>
  <c r="O853" i="5"/>
  <c r="O845" i="5"/>
  <c r="K845" i="5"/>
  <c r="Q829" i="5"/>
  <c r="M789" i="5"/>
  <c r="Q781" i="5"/>
  <c r="K757" i="5"/>
  <c r="L741" i="5"/>
  <c r="P733" i="5"/>
  <c r="L733" i="5"/>
  <c r="K717" i="5"/>
  <c r="O717" i="5"/>
  <c r="N669" i="5"/>
  <c r="M653" i="5"/>
  <c r="M645" i="5"/>
  <c r="L613" i="5"/>
  <c r="P605" i="5"/>
  <c r="L605" i="5"/>
  <c r="K589" i="5"/>
  <c r="O589" i="5"/>
  <c r="Q533" i="5"/>
  <c r="M533" i="5"/>
  <c r="K501" i="5"/>
  <c r="P445" i="5"/>
  <c r="Q445" i="5"/>
  <c r="L445" i="5"/>
  <c r="L429" i="5"/>
  <c r="P429" i="5"/>
  <c r="L389" i="5"/>
  <c r="P389" i="5"/>
  <c r="M277" i="5"/>
  <c r="N269" i="5"/>
  <c r="N237" i="5"/>
  <c r="K221" i="5"/>
  <c r="Q181" i="5"/>
  <c r="M181" i="5"/>
  <c r="K149" i="5"/>
  <c r="K141" i="5"/>
  <c r="M125" i="5"/>
  <c r="L93" i="5"/>
  <c r="Q93" i="5"/>
  <c r="K69" i="5"/>
  <c r="L53" i="5"/>
  <c r="L13" i="5"/>
  <c r="L5" i="5"/>
  <c r="M919" i="5"/>
  <c r="O2972" i="5"/>
  <c r="K2972" i="5"/>
  <c r="M2846" i="5"/>
  <c r="L2838" i="5"/>
  <c r="Q2830" i="5"/>
  <c r="M2830" i="5"/>
  <c r="L2790" i="5"/>
  <c r="N2734" i="5"/>
  <c r="Q2710" i="5"/>
  <c r="M2710" i="5"/>
  <c r="Q2694" i="5"/>
  <c r="M2694" i="5"/>
  <c r="N2662" i="5"/>
  <c r="K2662" i="5"/>
  <c r="K2654" i="5"/>
  <c r="N2654" i="5"/>
  <c r="M2622" i="5"/>
  <c r="N2590" i="5"/>
  <c r="K2590" i="5"/>
  <c r="M2582" i="5"/>
  <c r="Q2582" i="5"/>
  <c r="K2558" i="5"/>
  <c r="Q2550" i="5"/>
  <c r="P2454" i="5"/>
  <c r="L2454" i="5"/>
  <c r="N2414" i="5"/>
  <c r="Q2398" i="5"/>
  <c r="N2374" i="5"/>
  <c r="K2374" i="5"/>
  <c r="Q2350" i="5"/>
  <c r="P2342" i="5"/>
  <c r="N2334" i="5"/>
  <c r="K2334" i="5"/>
  <c r="K2326" i="5"/>
  <c r="M2294" i="5"/>
  <c r="O2278" i="5"/>
  <c r="L2230" i="5"/>
  <c r="M2214" i="5"/>
  <c r="Q2206" i="5"/>
  <c r="P2182" i="5"/>
  <c r="K2166" i="5"/>
  <c r="N2166" i="5"/>
  <c r="P2118" i="5"/>
  <c r="K2086" i="5"/>
  <c r="N2086" i="5"/>
  <c r="Q2062" i="5"/>
  <c r="O2046" i="5"/>
  <c r="K2038" i="5"/>
  <c r="K1966" i="5"/>
  <c r="M1950" i="5"/>
  <c r="L1910" i="5"/>
  <c r="O1910" i="5"/>
  <c r="K1902" i="5"/>
  <c r="N1902" i="5"/>
  <c r="M1878" i="5"/>
  <c r="L1822" i="5"/>
  <c r="M1718" i="5"/>
  <c r="N1694" i="5"/>
  <c r="O1686" i="5"/>
  <c r="P1662" i="5"/>
  <c r="L1662" i="5"/>
  <c r="M1582" i="5"/>
  <c r="L1542" i="5"/>
  <c r="P1470" i="5"/>
  <c r="L1470" i="5"/>
  <c r="Q1454" i="5"/>
  <c r="L1454" i="5"/>
  <c r="O1430" i="5"/>
  <c r="K1430" i="5"/>
  <c r="L1406" i="5"/>
  <c r="P1406" i="5"/>
  <c r="L1382" i="5"/>
  <c r="P1382" i="5"/>
  <c r="M1350" i="5"/>
  <c r="M1302" i="5"/>
  <c r="L1286" i="5"/>
  <c r="P1286" i="5"/>
  <c r="P1278" i="5"/>
  <c r="L1278" i="5"/>
  <c r="O1270" i="5"/>
  <c r="M1246" i="5"/>
  <c r="Q1190" i="5"/>
  <c r="K1174" i="5"/>
  <c r="Q1174" i="5"/>
  <c r="M1174" i="5"/>
  <c r="Q1134" i="5"/>
  <c r="L1126" i="5"/>
  <c r="K1102" i="5"/>
  <c r="M1094" i="5"/>
  <c r="N1062" i="5"/>
  <c r="K1062" i="5"/>
  <c r="K1022" i="5"/>
  <c r="M966" i="5"/>
  <c r="Q918" i="5"/>
  <c r="N894" i="5"/>
  <c r="K894" i="5"/>
  <c r="Q846" i="5"/>
  <c r="Q838" i="5"/>
  <c r="L822" i="5"/>
  <c r="P822" i="5"/>
  <c r="O814" i="5"/>
  <c r="M790" i="5"/>
  <c r="N750" i="5"/>
  <c r="Q734" i="5"/>
  <c r="N710" i="5"/>
  <c r="K710" i="5"/>
  <c r="K670" i="5"/>
  <c r="K662" i="5"/>
  <c r="N638" i="5"/>
  <c r="N630" i="5"/>
  <c r="L598" i="5"/>
  <c r="P598" i="5"/>
  <c r="P590" i="5"/>
  <c r="Q590" i="5"/>
  <c r="O590" i="5"/>
  <c r="K566" i="5"/>
  <c r="Q550" i="5"/>
  <c r="P542" i="5"/>
  <c r="K526" i="5"/>
  <c r="O526" i="5"/>
  <c r="M510" i="5"/>
  <c r="Q510" i="5"/>
  <c r="Q502" i="5"/>
  <c r="L502" i="5"/>
  <c r="K486" i="5"/>
  <c r="O486" i="5"/>
  <c r="N470" i="5"/>
  <c r="M470" i="5"/>
  <c r="K438" i="5"/>
  <c r="O438" i="5"/>
  <c r="N430" i="5"/>
  <c r="M430" i="5"/>
  <c r="P422" i="5"/>
  <c r="L422" i="5"/>
  <c r="O390" i="5"/>
  <c r="K390" i="5"/>
  <c r="K382" i="5"/>
  <c r="K374" i="5"/>
  <c r="O342" i="5"/>
  <c r="N334" i="5"/>
  <c r="M318" i="5"/>
  <c r="O302" i="5"/>
  <c r="M262" i="5"/>
  <c r="M166" i="5"/>
  <c r="M150" i="5"/>
  <c r="D86" i="5"/>
  <c r="C86" i="5"/>
  <c r="S86" i="5" s="1"/>
  <c r="E86" i="5"/>
  <c r="M3073" i="5"/>
  <c r="N3073" i="5"/>
  <c r="N3037" i="5"/>
  <c r="O3037" i="5"/>
  <c r="S2986" i="5"/>
  <c r="C2986" i="5"/>
  <c r="R2986" i="5"/>
  <c r="J2986" i="5"/>
  <c r="I2986" i="5"/>
  <c r="H2986" i="5"/>
  <c r="G2986" i="5"/>
  <c r="F2986" i="5"/>
  <c r="E2986" i="5"/>
  <c r="T2986" i="5"/>
  <c r="D2986" i="5"/>
  <c r="P2986" i="5" s="1"/>
  <c r="K2973" i="5"/>
  <c r="Q2941" i="5"/>
  <c r="L2909" i="5"/>
  <c r="L2904" i="5"/>
  <c r="P2904" i="5"/>
  <c r="Q2894" i="5"/>
  <c r="M2894" i="5"/>
  <c r="M2871" i="5"/>
  <c r="M2831" i="5"/>
  <c r="K2807" i="5"/>
  <c r="N2775" i="5"/>
  <c r="K2775" i="5"/>
  <c r="Q2759" i="5"/>
  <c r="N2759" i="5"/>
  <c r="L2759" i="5"/>
  <c r="M2759" i="5"/>
  <c r="K2751" i="5"/>
  <c r="O2751" i="5"/>
  <c r="P2727" i="5"/>
  <c r="L2727" i="5"/>
  <c r="M2719" i="5"/>
  <c r="Q2719" i="5"/>
  <c r="Q2687" i="5"/>
  <c r="K2631" i="5"/>
  <c r="K2591" i="5"/>
  <c r="L2575" i="5"/>
  <c r="P2567" i="5"/>
  <c r="P2559" i="5"/>
  <c r="L2559" i="5"/>
  <c r="O2551" i="5"/>
  <c r="K2551" i="5"/>
  <c r="O2535" i="5"/>
  <c r="L2535" i="5"/>
  <c r="K2527" i="5"/>
  <c r="Q2527" i="5"/>
  <c r="M2519" i="5"/>
  <c r="N2487" i="5"/>
  <c r="Q2463" i="5"/>
  <c r="L2455" i="5"/>
  <c r="P2455" i="5"/>
  <c r="Q2423" i="5"/>
  <c r="Q2407" i="5"/>
  <c r="M2407" i="5"/>
  <c r="O2359" i="5"/>
  <c r="N2343" i="5"/>
  <c r="Q2327" i="5"/>
  <c r="L2319" i="5"/>
  <c r="P2319" i="5"/>
  <c r="O2263" i="5"/>
  <c r="N2263" i="5"/>
  <c r="Q2247" i="5"/>
  <c r="N2223" i="5"/>
  <c r="M2207" i="5"/>
  <c r="Q2199" i="5"/>
  <c r="N2183" i="5"/>
  <c r="K2183" i="5"/>
  <c r="P2183" i="5"/>
  <c r="O2183" i="5"/>
  <c r="L2143" i="5"/>
  <c r="O2087" i="5"/>
  <c r="K2087" i="5"/>
  <c r="L2047" i="5"/>
  <c r="Q2015" i="5"/>
  <c r="O1983" i="5"/>
  <c r="K1983" i="5"/>
  <c r="N1983" i="5"/>
  <c r="L1967" i="5"/>
  <c r="P1943" i="5"/>
  <c r="K1943" i="5"/>
  <c r="M1927" i="5"/>
  <c r="P1903" i="5"/>
  <c r="N1895" i="5"/>
  <c r="P1847" i="5"/>
  <c r="N1839" i="5"/>
  <c r="L1839" i="5"/>
  <c r="Q1815" i="5"/>
  <c r="N1799" i="5"/>
  <c r="L1799" i="5"/>
  <c r="K1751" i="5"/>
  <c r="M1735" i="5"/>
  <c r="L1671" i="5"/>
  <c r="P1671" i="5"/>
  <c r="Q1639" i="5"/>
  <c r="Q1623" i="5"/>
  <c r="M1623" i="5"/>
  <c r="Q1583" i="5"/>
  <c r="M1583" i="5"/>
  <c r="N1559" i="5"/>
  <c r="Q1543" i="5"/>
  <c r="L1535" i="5"/>
  <c r="N1519" i="5"/>
  <c r="N1479" i="5"/>
  <c r="K1479" i="5"/>
  <c r="K1471" i="5"/>
  <c r="N1471" i="5"/>
  <c r="L1439" i="5"/>
  <c r="P1439" i="5"/>
  <c r="P1399" i="5"/>
  <c r="L1399" i="5"/>
  <c r="P1359" i="5"/>
  <c r="L1359" i="5"/>
  <c r="M1335" i="5"/>
  <c r="M1295" i="5"/>
  <c r="Q1287" i="5"/>
  <c r="N1263" i="5"/>
  <c r="L1247" i="5"/>
  <c r="Q1239" i="5"/>
  <c r="L1239" i="5"/>
  <c r="O1223" i="5"/>
  <c r="M1175" i="5"/>
  <c r="M1159" i="5"/>
  <c r="N1159" i="5"/>
  <c r="K1119" i="5"/>
  <c r="O1119" i="5"/>
  <c r="O1079" i="5"/>
  <c r="N1071" i="5"/>
  <c r="M1055" i="5"/>
  <c r="M1039" i="5"/>
  <c r="L1015" i="5"/>
  <c r="P1007" i="5"/>
  <c r="K991" i="5"/>
  <c r="O991" i="5"/>
  <c r="O951" i="5"/>
  <c r="N943" i="5"/>
  <c r="Q927" i="5"/>
  <c r="M903" i="5"/>
  <c r="K903" i="5"/>
  <c r="O903" i="5"/>
  <c r="K855" i="5"/>
  <c r="O855" i="5"/>
  <c r="M815" i="5"/>
  <c r="M767" i="5"/>
  <c r="Q735" i="5"/>
  <c r="M719" i="5"/>
  <c r="K687" i="5"/>
  <c r="O687" i="5"/>
  <c r="M679" i="5"/>
  <c r="N679" i="5"/>
  <c r="Q671" i="5"/>
  <c r="M671" i="5"/>
  <c r="Q663" i="5"/>
  <c r="L663" i="5"/>
  <c r="K647" i="5"/>
  <c r="O647" i="5"/>
  <c r="K599" i="5"/>
  <c r="O599" i="5"/>
  <c r="M559" i="5"/>
  <c r="M535" i="5"/>
  <c r="M519" i="5"/>
  <c r="Q511" i="5"/>
  <c r="M471" i="5"/>
  <c r="M455" i="5"/>
  <c r="M407" i="5"/>
  <c r="M391" i="5"/>
  <c r="Q383" i="5"/>
  <c r="M343" i="5"/>
  <c r="M327" i="5"/>
  <c r="M279" i="5"/>
  <c r="M263" i="5"/>
  <c r="Q255" i="5"/>
  <c r="M215" i="5"/>
  <c r="M199" i="5"/>
  <c r="E167" i="5"/>
  <c r="D167" i="5"/>
  <c r="C167" i="5"/>
  <c r="S167" i="5" s="1"/>
  <c r="L159" i="5"/>
  <c r="P159" i="5"/>
  <c r="L151" i="5"/>
  <c r="N127" i="5"/>
  <c r="K127" i="5"/>
  <c r="L119" i="5"/>
  <c r="P119" i="5"/>
  <c r="L111" i="5"/>
  <c r="P111" i="5"/>
  <c r="L103" i="5"/>
  <c r="D87" i="5"/>
  <c r="C87" i="5"/>
  <c r="S87" i="5" s="1"/>
  <c r="E87" i="5"/>
  <c r="Q55" i="5"/>
  <c r="N31" i="5"/>
  <c r="K23" i="5"/>
  <c r="K7" i="5"/>
  <c r="O3033" i="5"/>
  <c r="Q3033" i="5"/>
  <c r="L3033" i="5"/>
  <c r="N3033" i="5"/>
  <c r="M2996" i="5"/>
  <c r="Q2964" i="5"/>
  <c r="Q2937" i="5"/>
  <c r="L2937" i="5"/>
  <c r="K2905" i="5"/>
  <c r="N2905" i="5"/>
  <c r="Q2888" i="5"/>
  <c r="L2856" i="5"/>
  <c r="P2856" i="5"/>
  <c r="Q2848" i="5"/>
  <c r="M2848" i="5"/>
  <c r="O2840" i="5"/>
  <c r="K2816" i="5"/>
  <c r="N2808" i="5"/>
  <c r="Q2752" i="5"/>
  <c r="M2752" i="5"/>
  <c r="Q2736" i="5"/>
  <c r="M2736" i="5"/>
  <c r="L2656" i="5"/>
  <c r="P2656" i="5"/>
  <c r="L2648" i="5"/>
  <c r="P2648" i="5"/>
  <c r="P2640" i="5"/>
  <c r="L2640" i="5"/>
  <c r="N2624" i="5"/>
  <c r="K2624" i="5"/>
  <c r="M2616" i="5"/>
  <c r="Q2616" i="5"/>
  <c r="K2576" i="5"/>
  <c r="K2552" i="5"/>
  <c r="M2528" i="5"/>
  <c r="M2520" i="5"/>
  <c r="L2496" i="5"/>
  <c r="P2488" i="5"/>
  <c r="N2472" i="5"/>
  <c r="K2472" i="5"/>
  <c r="L2368" i="5"/>
  <c r="P2360" i="5"/>
  <c r="N2304" i="5"/>
  <c r="N2296" i="5"/>
  <c r="M2280" i="5"/>
  <c r="K2192" i="5"/>
  <c r="Q2184" i="5"/>
  <c r="M2184" i="5"/>
  <c r="O2184" i="5"/>
  <c r="P2176" i="5"/>
  <c r="L2176" i="5"/>
  <c r="O2176" i="5"/>
  <c r="L2120" i="5"/>
  <c r="P2120" i="5"/>
  <c r="O2096" i="5"/>
  <c r="M2064" i="5"/>
  <c r="M2048" i="5"/>
  <c r="L2032" i="5"/>
  <c r="P2032" i="5"/>
  <c r="K2024" i="5"/>
  <c r="K2016" i="5"/>
  <c r="Q1952" i="5"/>
  <c r="K1936" i="5"/>
  <c r="Q1928" i="5"/>
  <c r="M1928" i="5"/>
  <c r="O1928" i="5"/>
  <c r="P1920" i="5"/>
  <c r="L1920" i="5"/>
  <c r="O1920" i="5"/>
  <c r="L1864" i="5"/>
  <c r="P1864" i="5"/>
  <c r="M1800" i="5"/>
  <c r="K1784" i="5"/>
  <c r="Q1784" i="5"/>
  <c r="O1760" i="5"/>
  <c r="K1760" i="5"/>
  <c r="Q1712" i="5"/>
  <c r="Q1704" i="5"/>
  <c r="P1680" i="5"/>
  <c r="L1680" i="5"/>
  <c r="Q1664" i="5"/>
  <c r="L1664" i="5"/>
  <c r="O1640" i="5"/>
  <c r="K1640" i="5"/>
  <c r="K1632" i="5"/>
  <c r="Q1584" i="5"/>
  <c r="P1552" i="5"/>
  <c r="L1552" i="5"/>
  <c r="Q1536" i="5"/>
  <c r="L1536" i="5"/>
  <c r="K1504" i="5"/>
  <c r="Q1456" i="5"/>
  <c r="Q1448" i="5"/>
  <c r="P1424" i="5"/>
  <c r="L1424" i="5"/>
  <c r="O1408" i="5"/>
  <c r="M1400" i="5"/>
  <c r="M1384" i="5"/>
  <c r="Q1368" i="5"/>
  <c r="Q1352" i="5"/>
  <c r="L1328" i="5"/>
  <c r="P1328" i="5"/>
  <c r="L1304" i="5"/>
  <c r="P1304" i="5"/>
  <c r="Q1296" i="5"/>
  <c r="M1296" i="5"/>
  <c r="N1256" i="5"/>
  <c r="M1224" i="5"/>
  <c r="Q1208" i="5"/>
  <c r="M1184" i="5"/>
  <c r="Q1168" i="5"/>
  <c r="Q1152" i="5"/>
  <c r="L1128" i="5"/>
  <c r="P1128" i="5"/>
  <c r="L1104" i="5"/>
  <c r="P1104" i="5"/>
  <c r="Q1096" i="5"/>
  <c r="M1096" i="5"/>
  <c r="P1088" i="5"/>
  <c r="L1088" i="5"/>
  <c r="Q1064" i="5"/>
  <c r="M1064" i="5"/>
  <c r="O1056" i="5"/>
  <c r="N1024" i="5"/>
  <c r="M992" i="5"/>
  <c r="Q976" i="5"/>
  <c r="L944" i="5"/>
  <c r="P944" i="5"/>
  <c r="M904" i="5"/>
  <c r="Q888" i="5"/>
  <c r="Q880" i="5"/>
  <c r="L856" i="5"/>
  <c r="P856" i="5"/>
  <c r="P840" i="5"/>
  <c r="Q840" i="5"/>
  <c r="O840" i="5"/>
  <c r="K816" i="5"/>
  <c r="K808" i="5"/>
  <c r="M776" i="5"/>
  <c r="Q760" i="5"/>
  <c r="Q752" i="5"/>
  <c r="L728" i="5"/>
  <c r="P728" i="5"/>
  <c r="P712" i="5"/>
  <c r="Q712" i="5"/>
  <c r="O712" i="5"/>
  <c r="K688" i="5"/>
  <c r="K680" i="5"/>
  <c r="M648" i="5"/>
  <c r="Q632" i="5"/>
  <c r="Q624" i="5"/>
  <c r="L600" i="5"/>
  <c r="P600" i="5"/>
  <c r="P584" i="5"/>
  <c r="Q584" i="5"/>
  <c r="O584" i="5"/>
  <c r="K560" i="5"/>
  <c r="K552" i="5"/>
  <c r="Q544" i="5"/>
  <c r="M544" i="5"/>
  <c r="L544" i="5"/>
  <c r="K528" i="5"/>
  <c r="O528" i="5"/>
  <c r="K504" i="5"/>
  <c r="P464" i="5"/>
  <c r="L464" i="5"/>
  <c r="N424" i="5"/>
  <c r="K416" i="5"/>
  <c r="M376" i="5"/>
  <c r="N304" i="5"/>
  <c r="N288" i="5"/>
  <c r="D272" i="5"/>
  <c r="C272" i="5"/>
  <c r="S272" i="5" s="1"/>
  <c r="E272" i="5"/>
  <c r="L264" i="5"/>
  <c r="L256" i="5"/>
  <c r="P240" i="5"/>
  <c r="O216" i="5"/>
  <c r="K216" i="5"/>
  <c r="O208" i="5"/>
  <c r="K208" i="5"/>
  <c r="N200" i="5"/>
  <c r="M184" i="5"/>
  <c r="K144" i="5"/>
  <c r="D112" i="5"/>
  <c r="H112" i="5" s="1"/>
  <c r="C112" i="5"/>
  <c r="E112" i="5"/>
  <c r="P104" i="5"/>
  <c r="M80" i="5"/>
  <c r="K80" i="5"/>
  <c r="L3029" i="5"/>
  <c r="Q2997" i="5"/>
  <c r="O2997" i="5"/>
  <c r="N2960" i="5"/>
  <c r="Q2960" i="5"/>
  <c r="M2960" i="5"/>
  <c r="P2960" i="5"/>
  <c r="S2914" i="5"/>
  <c r="C2914" i="5"/>
  <c r="R2914" i="5"/>
  <c r="J2914" i="5"/>
  <c r="I2914" i="5"/>
  <c r="H2914" i="5"/>
  <c r="G2914" i="5"/>
  <c r="F2914" i="5"/>
  <c r="E2914" i="5"/>
  <c r="T2914" i="5"/>
  <c r="D2914" i="5"/>
  <c r="N2914" i="5" s="1"/>
  <c r="M2881" i="5"/>
  <c r="Q2881" i="5"/>
  <c r="P2857" i="5"/>
  <c r="L2857" i="5"/>
  <c r="Q2825" i="5"/>
  <c r="K2785" i="5"/>
  <c r="N2681" i="5"/>
  <c r="M2681" i="5"/>
  <c r="Q2681" i="5"/>
  <c r="K2657" i="5"/>
  <c r="O2657" i="5"/>
  <c r="M2657" i="5"/>
  <c r="P2649" i="5"/>
  <c r="L2649" i="5"/>
  <c r="P2625" i="5"/>
  <c r="L2625" i="5"/>
  <c r="Q2561" i="5"/>
  <c r="N2489" i="5"/>
  <c r="K2489" i="5"/>
  <c r="K2465" i="5"/>
  <c r="Q2425" i="5"/>
  <c r="M2425" i="5"/>
  <c r="P2425" i="5"/>
  <c r="L2425" i="5"/>
  <c r="N2361" i="5"/>
  <c r="K2361" i="5"/>
  <c r="K2337" i="5"/>
  <c r="Q2297" i="5"/>
  <c r="M2297" i="5"/>
  <c r="P2297" i="5"/>
  <c r="L2297" i="5"/>
  <c r="P2257" i="5"/>
  <c r="L2257" i="5"/>
  <c r="Q2225" i="5"/>
  <c r="M2153" i="5"/>
  <c r="Q2153" i="5"/>
  <c r="P2129" i="5"/>
  <c r="L2129" i="5"/>
  <c r="Q2097" i="5"/>
  <c r="M2025" i="5"/>
  <c r="Q2025" i="5"/>
  <c r="P2001" i="5"/>
  <c r="L2001" i="5"/>
  <c r="Q1969" i="5"/>
  <c r="M1897" i="5"/>
  <c r="Q1897" i="5"/>
  <c r="O1817" i="5"/>
  <c r="K1817" i="5"/>
  <c r="N1817" i="5"/>
  <c r="M1817" i="5"/>
  <c r="Q1817" i="5"/>
  <c r="M1809" i="5"/>
  <c r="Q1809" i="5"/>
  <c r="L1713" i="5"/>
  <c r="N1577" i="5"/>
  <c r="N1553" i="5"/>
  <c r="K1553" i="5"/>
  <c r="Q1553" i="5"/>
  <c r="M1553" i="5"/>
  <c r="P1553" i="5"/>
  <c r="L1545" i="5"/>
  <c r="L1489" i="5"/>
  <c r="K1337" i="5"/>
  <c r="O1337" i="5"/>
  <c r="N1337" i="5"/>
  <c r="M1337" i="5"/>
  <c r="P1329" i="5"/>
  <c r="L1329" i="5"/>
  <c r="K1209" i="5"/>
  <c r="O1209" i="5"/>
  <c r="N1209" i="5"/>
  <c r="M1209" i="5"/>
  <c r="P1201" i="5"/>
  <c r="L1201" i="5"/>
  <c r="K1081" i="5"/>
  <c r="O1081" i="5"/>
  <c r="N1081" i="5"/>
  <c r="M1081" i="5"/>
  <c r="P1073" i="5"/>
  <c r="L1073" i="5"/>
  <c r="K953" i="5"/>
  <c r="O953" i="5"/>
  <c r="N953" i="5"/>
  <c r="M953" i="5"/>
  <c r="P945" i="5"/>
  <c r="L945" i="5"/>
  <c r="K929" i="5"/>
  <c r="O929" i="5"/>
  <c r="N929" i="5"/>
  <c r="P921" i="5"/>
  <c r="L921" i="5"/>
  <c r="P897" i="5"/>
  <c r="L897" i="5"/>
  <c r="Q833" i="5"/>
  <c r="K761" i="5"/>
  <c r="N697" i="5"/>
  <c r="Q697" i="5"/>
  <c r="M697" i="5"/>
  <c r="K673" i="5"/>
  <c r="O673" i="5"/>
  <c r="N673" i="5"/>
  <c r="P665" i="5"/>
  <c r="L665" i="5"/>
  <c r="P641" i="5"/>
  <c r="L641" i="5"/>
  <c r="Q577" i="5"/>
  <c r="L497" i="5"/>
  <c r="M369" i="5"/>
  <c r="Q369" i="5"/>
  <c r="P369" i="5"/>
  <c r="L113" i="5"/>
  <c r="N81" i="5"/>
  <c r="L81" i="5"/>
  <c r="L41" i="5"/>
  <c r="T4968" i="5"/>
  <c r="D4968" i="5"/>
  <c r="R4968" i="5"/>
  <c r="J4968" i="5"/>
  <c r="I4968" i="5"/>
  <c r="H4968" i="5"/>
  <c r="G4968" i="5"/>
  <c r="F4968" i="5"/>
  <c r="E4968" i="5"/>
  <c r="C4968" i="5"/>
  <c r="S4968" i="5"/>
  <c r="R4712" i="5"/>
  <c r="J4712" i="5"/>
  <c r="I4712" i="5"/>
  <c r="H4712" i="5"/>
  <c r="G4712" i="5"/>
  <c r="F4712" i="5"/>
  <c r="E4712" i="5"/>
  <c r="T4712" i="5"/>
  <c r="D4712" i="5"/>
  <c r="O4712" i="5" s="1"/>
  <c r="C4712" i="5"/>
  <c r="S4712" i="5"/>
  <c r="H4456" i="5"/>
  <c r="G4456" i="5"/>
  <c r="F4456" i="5"/>
  <c r="E4456" i="5"/>
  <c r="T4456" i="5"/>
  <c r="D4456" i="5"/>
  <c r="O4456" i="5" s="1"/>
  <c r="S4456" i="5"/>
  <c r="C4456" i="5"/>
  <c r="J4456" i="5"/>
  <c r="I4456" i="5"/>
  <c r="R4456" i="5"/>
  <c r="G4112" i="5"/>
  <c r="F4112" i="5"/>
  <c r="E4112" i="5"/>
  <c r="T4112" i="5"/>
  <c r="D4112" i="5"/>
  <c r="O4112" i="5" s="1"/>
  <c r="S4112" i="5"/>
  <c r="C4112" i="5"/>
  <c r="R4112" i="5"/>
  <c r="J4112" i="5"/>
  <c r="I4112" i="5"/>
  <c r="H4112" i="5"/>
  <c r="G3856" i="5"/>
  <c r="F3856" i="5"/>
  <c r="E3856" i="5"/>
  <c r="T3856" i="5"/>
  <c r="D3856" i="5"/>
  <c r="O3856" i="5" s="1"/>
  <c r="S3856" i="5"/>
  <c r="C3856" i="5"/>
  <c r="R3856" i="5"/>
  <c r="J3856" i="5"/>
  <c r="I3856" i="5"/>
  <c r="H3856" i="5"/>
  <c r="S3600" i="5"/>
  <c r="C3600" i="5"/>
  <c r="R3600" i="5"/>
  <c r="J3600" i="5"/>
  <c r="I3600" i="5"/>
  <c r="H3600" i="5"/>
  <c r="G3600" i="5"/>
  <c r="F3600" i="5"/>
  <c r="T3600" i="5"/>
  <c r="E3600" i="5"/>
  <c r="D3600" i="5"/>
  <c r="K3600" i="5" s="1"/>
  <c r="E3344" i="5"/>
  <c r="S3344" i="5"/>
  <c r="C3344" i="5"/>
  <c r="R3344" i="5"/>
  <c r="J3344" i="5"/>
  <c r="I3344" i="5"/>
  <c r="H3344" i="5"/>
  <c r="G3344" i="5"/>
  <c r="D3344" i="5"/>
  <c r="Q3344" i="5" s="1"/>
  <c r="T3344" i="5"/>
  <c r="F3344" i="5"/>
  <c r="H3176" i="5"/>
  <c r="T3176" i="5"/>
  <c r="J3176" i="5"/>
  <c r="S3176" i="5"/>
  <c r="I3176" i="5"/>
  <c r="R3176" i="5"/>
  <c r="G3176" i="5"/>
  <c r="F3176" i="5"/>
  <c r="E3176" i="5"/>
  <c r="D3176" i="5"/>
  <c r="C3176" i="5"/>
  <c r="I3074" i="5"/>
  <c r="H3074" i="5"/>
  <c r="G3074" i="5"/>
  <c r="F3074" i="5"/>
  <c r="E3074" i="5"/>
  <c r="T3074" i="5"/>
  <c r="D3074" i="5"/>
  <c r="N3074" i="5" s="1"/>
  <c r="S3074" i="5"/>
  <c r="C3074" i="5"/>
  <c r="R3074" i="5"/>
  <c r="J3074" i="5"/>
  <c r="P2988" i="5"/>
  <c r="K2988" i="5"/>
  <c r="L2956" i="5"/>
  <c r="K2882" i="5"/>
  <c r="N2850" i="5"/>
  <c r="Q2850" i="5"/>
  <c r="M2850" i="5"/>
  <c r="K2818" i="5"/>
  <c r="N2786" i="5"/>
  <c r="Q2786" i="5"/>
  <c r="M2786" i="5"/>
  <c r="N2770" i="5"/>
  <c r="M2714" i="5"/>
  <c r="P2714" i="5"/>
  <c r="Q2714" i="5"/>
  <c r="M2650" i="5"/>
  <c r="P2650" i="5"/>
  <c r="Q2650" i="5"/>
  <c r="M2586" i="5"/>
  <c r="P2586" i="5"/>
  <c r="Q2586" i="5"/>
  <c r="N2530" i="5"/>
  <c r="Q2530" i="5"/>
  <c r="M2530" i="5"/>
  <c r="P2442" i="5"/>
  <c r="N2442" i="5"/>
  <c r="K2442" i="5"/>
  <c r="M2442" i="5"/>
  <c r="P2434" i="5"/>
  <c r="L2434" i="5"/>
  <c r="Q2410" i="5"/>
  <c r="M2370" i="5"/>
  <c r="Q2370" i="5"/>
  <c r="M2306" i="5"/>
  <c r="Q2306" i="5"/>
  <c r="Q1810" i="5"/>
  <c r="N1810" i="5"/>
  <c r="L1810" i="5"/>
  <c r="P1810" i="5"/>
  <c r="K1810" i="5"/>
  <c r="M1770" i="5"/>
  <c r="L1770" i="5"/>
  <c r="P1770" i="5"/>
  <c r="O1770" i="5"/>
  <c r="K1770" i="5"/>
  <c r="P1762" i="5"/>
  <c r="M1738" i="5"/>
  <c r="Q1738" i="5"/>
  <c r="P1714" i="5"/>
  <c r="K1674" i="5"/>
  <c r="P1642" i="5"/>
  <c r="L1642" i="5"/>
  <c r="L1554" i="5"/>
  <c r="N1554" i="5"/>
  <c r="K1554" i="5"/>
  <c r="O1554" i="5"/>
  <c r="M1554" i="5"/>
  <c r="Q1522" i="5"/>
  <c r="N1514" i="5"/>
  <c r="M1482" i="5"/>
  <c r="Q1482" i="5"/>
  <c r="P1458" i="5"/>
  <c r="K1418" i="5"/>
  <c r="N1394" i="5"/>
  <c r="L1266" i="5"/>
  <c r="L1210" i="5"/>
  <c r="N1210" i="5"/>
  <c r="K1210" i="5"/>
  <c r="Q1210" i="5"/>
  <c r="M1210" i="5"/>
  <c r="K1114" i="5"/>
  <c r="G5040" i="5"/>
  <c r="S5040" i="5"/>
  <c r="C5040" i="5"/>
  <c r="T5040" i="5"/>
  <c r="I5040" i="5"/>
  <c r="R5040" i="5"/>
  <c r="H5040" i="5"/>
  <c r="F5040" i="5"/>
  <c r="E5040" i="5"/>
  <c r="D5040" i="5"/>
  <c r="J5040" i="5"/>
  <c r="I4784" i="5"/>
  <c r="H4784" i="5"/>
  <c r="G4784" i="5"/>
  <c r="F4784" i="5"/>
  <c r="E4784" i="5"/>
  <c r="T4784" i="5"/>
  <c r="D4784" i="5"/>
  <c r="L4784" i="5" s="1"/>
  <c r="C4784" i="5"/>
  <c r="S4784" i="5"/>
  <c r="R4784" i="5"/>
  <c r="J4784" i="5"/>
  <c r="F4528" i="5"/>
  <c r="E4528" i="5"/>
  <c r="T4528" i="5"/>
  <c r="D4528" i="5"/>
  <c r="Q4528" i="5" s="1"/>
  <c r="R4528" i="5"/>
  <c r="J4528" i="5"/>
  <c r="I4528" i="5"/>
  <c r="S4528" i="5"/>
  <c r="H4528" i="5"/>
  <c r="G4528" i="5"/>
  <c r="C4528" i="5"/>
  <c r="H4312" i="5"/>
  <c r="T4312" i="5"/>
  <c r="D4312" i="5"/>
  <c r="M4312" i="5" s="1"/>
  <c r="C4312" i="5"/>
  <c r="J4312" i="5"/>
  <c r="S4312" i="5"/>
  <c r="I4312" i="5"/>
  <c r="R4312" i="5"/>
  <c r="G4312" i="5"/>
  <c r="F4312" i="5"/>
  <c r="E4312" i="5"/>
  <c r="I4056" i="5"/>
  <c r="H4056" i="5"/>
  <c r="G4056" i="5"/>
  <c r="F4056" i="5"/>
  <c r="E4056" i="5"/>
  <c r="T4056" i="5"/>
  <c r="D4056" i="5"/>
  <c r="N4056" i="5" s="1"/>
  <c r="S4056" i="5"/>
  <c r="R4056" i="5"/>
  <c r="J4056" i="5"/>
  <c r="C4056" i="5"/>
  <c r="G3800" i="5"/>
  <c r="F3800" i="5"/>
  <c r="E3800" i="5"/>
  <c r="T3800" i="5"/>
  <c r="D3800" i="5"/>
  <c r="O3800" i="5" s="1"/>
  <c r="S3800" i="5"/>
  <c r="C3800" i="5"/>
  <c r="R3800" i="5"/>
  <c r="J3800" i="5"/>
  <c r="I3800" i="5"/>
  <c r="H3800" i="5"/>
  <c r="S3544" i="5"/>
  <c r="C3544" i="5"/>
  <c r="R3544" i="5"/>
  <c r="J3544" i="5"/>
  <c r="I3544" i="5"/>
  <c r="H3544" i="5"/>
  <c r="G3544" i="5"/>
  <c r="F3544" i="5"/>
  <c r="D3544" i="5"/>
  <c r="K3544" i="5" s="1"/>
  <c r="T3544" i="5"/>
  <c r="E3544" i="5"/>
  <c r="E3288" i="5"/>
  <c r="S3288" i="5"/>
  <c r="C3288" i="5"/>
  <c r="R3288" i="5"/>
  <c r="J3288" i="5"/>
  <c r="I3288" i="5"/>
  <c r="H3288" i="5"/>
  <c r="G3288" i="5"/>
  <c r="D3288" i="5"/>
  <c r="Q3288" i="5" s="1"/>
  <c r="T3288" i="5"/>
  <c r="F3288" i="5"/>
  <c r="L3021" i="5"/>
  <c r="T258" i="5"/>
  <c r="D258" i="5"/>
  <c r="K258" i="5" s="1"/>
  <c r="S258" i="5"/>
  <c r="C258" i="5"/>
  <c r="R258" i="5"/>
  <c r="J258" i="5"/>
  <c r="I258" i="5"/>
  <c r="H258" i="5"/>
  <c r="G258" i="5"/>
  <c r="F258" i="5"/>
  <c r="E258" i="5"/>
  <c r="M217" i="5"/>
  <c r="Q217" i="5"/>
  <c r="P217" i="5"/>
  <c r="D23" i="3"/>
  <c r="H2" i="4"/>
  <c r="AF22" i="3"/>
  <c r="T3872" i="5"/>
  <c r="S3872" i="5"/>
  <c r="C3872" i="5"/>
  <c r="H3872" i="5"/>
  <c r="G3872" i="5"/>
  <c r="R3872" i="5"/>
  <c r="E3872" i="5"/>
  <c r="D3872" i="5"/>
  <c r="M3872" i="5" s="1"/>
  <c r="J3872" i="5"/>
  <c r="I3872" i="5"/>
  <c r="F3872" i="5"/>
  <c r="I3120" i="5"/>
  <c r="H3120" i="5"/>
  <c r="G3120" i="5"/>
  <c r="F3120" i="5"/>
  <c r="E3120" i="5"/>
  <c r="T3120" i="5"/>
  <c r="D3120" i="5"/>
  <c r="L3120" i="5" s="1"/>
  <c r="S3120" i="5"/>
  <c r="C3120" i="5"/>
  <c r="R3120" i="5"/>
  <c r="J3120" i="5"/>
  <c r="S2920" i="5"/>
  <c r="C2920" i="5"/>
  <c r="R2920" i="5"/>
  <c r="J2920" i="5"/>
  <c r="I2920" i="5"/>
  <c r="H2920" i="5"/>
  <c r="G2920" i="5"/>
  <c r="F2920" i="5"/>
  <c r="E2920" i="5"/>
  <c r="T2920" i="5"/>
  <c r="D2920" i="5"/>
  <c r="K2920" i="5" s="1"/>
  <c r="T2619" i="5"/>
  <c r="D2619" i="5"/>
  <c r="S2619" i="5"/>
  <c r="C2619" i="5"/>
  <c r="R2619" i="5"/>
  <c r="J2619" i="5"/>
  <c r="I2619" i="5"/>
  <c r="H2619" i="5"/>
  <c r="G2619" i="5"/>
  <c r="F2619" i="5"/>
  <c r="E2619" i="5"/>
  <c r="T2587" i="5"/>
  <c r="D2587" i="5"/>
  <c r="K2587" i="5" s="1"/>
  <c r="S2587" i="5"/>
  <c r="C2587" i="5"/>
  <c r="R2587" i="5"/>
  <c r="J2587" i="5"/>
  <c r="I2587" i="5"/>
  <c r="H2587" i="5"/>
  <c r="G2587" i="5"/>
  <c r="F2587" i="5"/>
  <c r="E2587" i="5"/>
  <c r="G2484" i="5"/>
  <c r="F2484" i="5"/>
  <c r="E2484" i="5"/>
  <c r="T2484" i="5"/>
  <c r="D2484" i="5"/>
  <c r="N2484" i="5" s="1"/>
  <c r="S2484" i="5"/>
  <c r="C2484" i="5"/>
  <c r="R2484" i="5"/>
  <c r="J2484" i="5"/>
  <c r="I2484" i="5"/>
  <c r="H2484" i="5"/>
  <c r="G2308" i="5"/>
  <c r="F2308" i="5"/>
  <c r="E2308" i="5"/>
  <c r="T2308" i="5"/>
  <c r="D2308" i="5"/>
  <c r="S2308" i="5"/>
  <c r="C2308" i="5"/>
  <c r="R2308" i="5"/>
  <c r="J2308" i="5"/>
  <c r="I2308" i="5"/>
  <c r="H2308" i="5"/>
  <c r="F2163" i="5"/>
  <c r="E2163" i="5"/>
  <c r="T2163" i="5"/>
  <c r="D2163" i="5"/>
  <c r="L2163" i="5" s="1"/>
  <c r="S2163" i="5"/>
  <c r="C2163" i="5"/>
  <c r="R2163" i="5"/>
  <c r="J2163" i="5"/>
  <c r="I2163" i="5"/>
  <c r="H2163" i="5"/>
  <c r="G2163" i="5"/>
  <c r="R2108" i="5"/>
  <c r="J2108" i="5"/>
  <c r="I2108" i="5"/>
  <c r="H2108" i="5"/>
  <c r="G2108" i="5"/>
  <c r="F2108" i="5"/>
  <c r="E2108" i="5"/>
  <c r="S2108" i="5"/>
  <c r="D2108" i="5"/>
  <c r="Q2108" i="5" s="1"/>
  <c r="C2108" i="5"/>
  <c r="T2108" i="5"/>
  <c r="F1947" i="5"/>
  <c r="E1947" i="5"/>
  <c r="T1947" i="5"/>
  <c r="D1947" i="5"/>
  <c r="N1947" i="5" s="1"/>
  <c r="S1947" i="5"/>
  <c r="C1947" i="5"/>
  <c r="R1947" i="5"/>
  <c r="J1947" i="5"/>
  <c r="I1947" i="5"/>
  <c r="H1947" i="5"/>
  <c r="G1947" i="5"/>
  <c r="E1819" i="5"/>
  <c r="T1819" i="5"/>
  <c r="D1819" i="5"/>
  <c r="L1819" i="5" s="1"/>
  <c r="S1819" i="5"/>
  <c r="C1819" i="5"/>
  <c r="I1819" i="5"/>
  <c r="H1819" i="5"/>
  <c r="G1819" i="5"/>
  <c r="F1819" i="5"/>
  <c r="R1819" i="5"/>
  <c r="J1819" i="5"/>
  <c r="E1787" i="5"/>
  <c r="T1787" i="5"/>
  <c r="D1787" i="5"/>
  <c r="K1787" i="5" s="1"/>
  <c r="J1787" i="5"/>
  <c r="S1787" i="5"/>
  <c r="I1787" i="5"/>
  <c r="R1787" i="5"/>
  <c r="H1787" i="5"/>
  <c r="G1787" i="5"/>
  <c r="F1787" i="5"/>
  <c r="C1787" i="5"/>
  <c r="F1716" i="5"/>
  <c r="E1716" i="5"/>
  <c r="T1716" i="5"/>
  <c r="D1716" i="5"/>
  <c r="L1716" i="5" s="1"/>
  <c r="S1716" i="5"/>
  <c r="C1716" i="5"/>
  <c r="R1716" i="5"/>
  <c r="J1716" i="5"/>
  <c r="I1716" i="5"/>
  <c r="H1716" i="5"/>
  <c r="G1716" i="5"/>
  <c r="F1684" i="5"/>
  <c r="E1684" i="5"/>
  <c r="T1684" i="5"/>
  <c r="D1684" i="5"/>
  <c r="M1684" i="5" s="1"/>
  <c r="S1684" i="5"/>
  <c r="C1684" i="5"/>
  <c r="R1684" i="5"/>
  <c r="J1684" i="5"/>
  <c r="I1684" i="5"/>
  <c r="H1684" i="5"/>
  <c r="G1684" i="5"/>
  <c r="F1604" i="5"/>
  <c r="E1604" i="5"/>
  <c r="T1604" i="5"/>
  <c r="D1604" i="5"/>
  <c r="N1604" i="5" s="1"/>
  <c r="S1604" i="5"/>
  <c r="C1604" i="5"/>
  <c r="R1604" i="5"/>
  <c r="J1604" i="5"/>
  <c r="I1604" i="5"/>
  <c r="H1604" i="5"/>
  <c r="G1604" i="5"/>
  <c r="R1491" i="5"/>
  <c r="J1491" i="5"/>
  <c r="I1491" i="5"/>
  <c r="H1491" i="5"/>
  <c r="G1491" i="5"/>
  <c r="F1491" i="5"/>
  <c r="E1491" i="5"/>
  <c r="T1491" i="5"/>
  <c r="D1491" i="5"/>
  <c r="L1491" i="5" s="1"/>
  <c r="S1491" i="5"/>
  <c r="C1491" i="5"/>
  <c r="F1436" i="5"/>
  <c r="E1436" i="5"/>
  <c r="T1436" i="5"/>
  <c r="D1436" i="5"/>
  <c r="L1436" i="5" s="1"/>
  <c r="S1436" i="5"/>
  <c r="C1436" i="5"/>
  <c r="R1436" i="5"/>
  <c r="J1436" i="5"/>
  <c r="I1436" i="5"/>
  <c r="H1436" i="5"/>
  <c r="G1436" i="5"/>
  <c r="I1300" i="5"/>
  <c r="H1300" i="5"/>
  <c r="G1300" i="5"/>
  <c r="F1300" i="5"/>
  <c r="E1300" i="5"/>
  <c r="T1300" i="5"/>
  <c r="D1300" i="5"/>
  <c r="J1300" i="5"/>
  <c r="C1300" i="5"/>
  <c r="S1300" i="5"/>
  <c r="R1300" i="5"/>
  <c r="I1268" i="5"/>
  <c r="H1268" i="5"/>
  <c r="G1268" i="5"/>
  <c r="F1268" i="5"/>
  <c r="E1268" i="5"/>
  <c r="T1268" i="5"/>
  <c r="D1268" i="5"/>
  <c r="O1268" i="5" s="1"/>
  <c r="J1268" i="5"/>
  <c r="C1268" i="5"/>
  <c r="S1268" i="5"/>
  <c r="R1268" i="5"/>
  <c r="I1236" i="5"/>
  <c r="H1236" i="5"/>
  <c r="G1236" i="5"/>
  <c r="F1236" i="5"/>
  <c r="E1236" i="5"/>
  <c r="T1236" i="5"/>
  <c r="D1236" i="5"/>
  <c r="K1236" i="5" s="1"/>
  <c r="J1236" i="5"/>
  <c r="C1236" i="5"/>
  <c r="S1236" i="5"/>
  <c r="R1236" i="5"/>
  <c r="I1204" i="5"/>
  <c r="H1204" i="5"/>
  <c r="G1204" i="5"/>
  <c r="F1204" i="5"/>
  <c r="E1204" i="5"/>
  <c r="T1204" i="5"/>
  <c r="D1204" i="5"/>
  <c r="L1204" i="5" s="1"/>
  <c r="J1204" i="5"/>
  <c r="C1204" i="5"/>
  <c r="S1204" i="5"/>
  <c r="R1204" i="5"/>
  <c r="E1083" i="5"/>
  <c r="T1083" i="5"/>
  <c r="D1083" i="5"/>
  <c r="L1083" i="5" s="1"/>
  <c r="S1083" i="5"/>
  <c r="C1083" i="5"/>
  <c r="R1083" i="5"/>
  <c r="J1083" i="5"/>
  <c r="I1083" i="5"/>
  <c r="H1083" i="5"/>
  <c r="F1083" i="5"/>
  <c r="G1083" i="5"/>
  <c r="I980" i="5"/>
  <c r="H980" i="5"/>
  <c r="G980" i="5"/>
  <c r="F980" i="5"/>
  <c r="E980" i="5"/>
  <c r="T980" i="5"/>
  <c r="D980" i="5"/>
  <c r="O980" i="5" s="1"/>
  <c r="J980" i="5"/>
  <c r="C980" i="5"/>
  <c r="S980" i="5"/>
  <c r="R980" i="5"/>
  <c r="T843" i="5"/>
  <c r="D843" i="5"/>
  <c r="Q843" i="5" s="1"/>
  <c r="S843" i="5"/>
  <c r="C843" i="5"/>
  <c r="R843" i="5"/>
  <c r="J843" i="5"/>
  <c r="I843" i="5"/>
  <c r="H843" i="5"/>
  <c r="G843" i="5"/>
  <c r="F843" i="5"/>
  <c r="E843" i="5"/>
  <c r="H762" i="5"/>
  <c r="G762" i="5"/>
  <c r="F762" i="5"/>
  <c r="E762" i="5"/>
  <c r="T762" i="5"/>
  <c r="D762" i="5"/>
  <c r="N762" i="5" s="1"/>
  <c r="S762" i="5"/>
  <c r="C762" i="5"/>
  <c r="R762" i="5"/>
  <c r="J762" i="5"/>
  <c r="I762" i="5"/>
  <c r="G11" i="5"/>
  <c r="F11" i="5"/>
  <c r="E11" i="5"/>
  <c r="T11" i="5"/>
  <c r="D11" i="5"/>
  <c r="N11" i="5" s="1"/>
  <c r="S11" i="5"/>
  <c r="C11" i="5"/>
  <c r="R11" i="5"/>
  <c r="J11" i="5"/>
  <c r="I11" i="5"/>
  <c r="H11" i="5"/>
  <c r="D91" i="5"/>
  <c r="C91" i="5"/>
  <c r="S91" i="5" s="1"/>
  <c r="E91" i="5"/>
  <c r="K62" i="5"/>
  <c r="S2355" i="5"/>
  <c r="C2355" i="5"/>
  <c r="R2355" i="5"/>
  <c r="J2355" i="5"/>
  <c r="I2355" i="5"/>
  <c r="H2355" i="5"/>
  <c r="G2355" i="5"/>
  <c r="F2355" i="5"/>
  <c r="E2355" i="5"/>
  <c r="D2355" i="5"/>
  <c r="Q2355" i="5" s="1"/>
  <c r="T2355" i="5"/>
  <c r="T923" i="5"/>
  <c r="D923" i="5"/>
  <c r="S923" i="5"/>
  <c r="C923" i="5"/>
  <c r="R923" i="5"/>
  <c r="J923" i="5"/>
  <c r="I923" i="5"/>
  <c r="H923" i="5"/>
  <c r="G923" i="5"/>
  <c r="F923" i="5"/>
  <c r="E923" i="5"/>
  <c r="E1859" i="5"/>
  <c r="T1859" i="5"/>
  <c r="D1859" i="5"/>
  <c r="K1859" i="5" s="1"/>
  <c r="S1859" i="5"/>
  <c r="C1859" i="5"/>
  <c r="R1859" i="5"/>
  <c r="J1859" i="5"/>
  <c r="I1859" i="5"/>
  <c r="H1859" i="5"/>
  <c r="G1859" i="5"/>
  <c r="F1859" i="5"/>
  <c r="H786" i="5"/>
  <c r="G786" i="5"/>
  <c r="F786" i="5"/>
  <c r="E786" i="5"/>
  <c r="T786" i="5"/>
  <c r="D786" i="5"/>
  <c r="M786" i="5" s="1"/>
  <c r="S786" i="5"/>
  <c r="C786" i="5"/>
  <c r="R786" i="5"/>
  <c r="J786" i="5"/>
  <c r="I786" i="5"/>
  <c r="F2043" i="5"/>
  <c r="E2043" i="5"/>
  <c r="T2043" i="5"/>
  <c r="D2043" i="5"/>
  <c r="S2043" i="5"/>
  <c r="C2043" i="5"/>
  <c r="R2043" i="5"/>
  <c r="J2043" i="5"/>
  <c r="I2043" i="5"/>
  <c r="H2043" i="5"/>
  <c r="G2043" i="5"/>
  <c r="R1892" i="5"/>
  <c r="J1892" i="5"/>
  <c r="I1892" i="5"/>
  <c r="H1892" i="5"/>
  <c r="G1892" i="5"/>
  <c r="F1892" i="5"/>
  <c r="E1892" i="5"/>
  <c r="S1892" i="5"/>
  <c r="D1892" i="5"/>
  <c r="C1892" i="5"/>
  <c r="T1892" i="5"/>
  <c r="R1731" i="5"/>
  <c r="J1731" i="5"/>
  <c r="I1731" i="5"/>
  <c r="H1731" i="5"/>
  <c r="G1731" i="5"/>
  <c r="F1731" i="5"/>
  <c r="E1731" i="5"/>
  <c r="T1731" i="5"/>
  <c r="D1731" i="5"/>
  <c r="N1731" i="5" s="1"/>
  <c r="S1731" i="5"/>
  <c r="C1731" i="5"/>
  <c r="F1580" i="5"/>
  <c r="E1580" i="5"/>
  <c r="T1580" i="5"/>
  <c r="D1580" i="5"/>
  <c r="N1580" i="5" s="1"/>
  <c r="S1580" i="5"/>
  <c r="C1580" i="5"/>
  <c r="R1580" i="5"/>
  <c r="J1580" i="5"/>
  <c r="I1580" i="5"/>
  <c r="H1580" i="5"/>
  <c r="G1580" i="5"/>
  <c r="E1379" i="5"/>
  <c r="T1379" i="5"/>
  <c r="D1379" i="5"/>
  <c r="K1379" i="5" s="1"/>
  <c r="S1379" i="5"/>
  <c r="C1379" i="5"/>
  <c r="R1379" i="5"/>
  <c r="J1379" i="5"/>
  <c r="I1379" i="5"/>
  <c r="H1379" i="5"/>
  <c r="F1379" i="5"/>
  <c r="G1379" i="5"/>
  <c r="H876" i="5"/>
  <c r="G876" i="5"/>
  <c r="F876" i="5"/>
  <c r="E876" i="5"/>
  <c r="T876" i="5"/>
  <c r="D876" i="5"/>
  <c r="S876" i="5"/>
  <c r="C876" i="5"/>
  <c r="R876" i="5"/>
  <c r="J876" i="5"/>
  <c r="I876" i="5"/>
  <c r="T458" i="5"/>
  <c r="D458" i="5"/>
  <c r="S458" i="5"/>
  <c r="C458" i="5"/>
  <c r="R458" i="5"/>
  <c r="J458" i="5"/>
  <c r="I458" i="5"/>
  <c r="H458" i="5"/>
  <c r="G458" i="5"/>
  <c r="F458" i="5"/>
  <c r="E458" i="5"/>
  <c r="T378" i="5"/>
  <c r="D378" i="5"/>
  <c r="Q378" i="5" s="1"/>
  <c r="S378" i="5"/>
  <c r="C378" i="5"/>
  <c r="R378" i="5"/>
  <c r="J378" i="5"/>
  <c r="I378" i="5"/>
  <c r="H378" i="5"/>
  <c r="G378" i="5"/>
  <c r="F378" i="5"/>
  <c r="E378" i="5"/>
  <c r="C36" i="5"/>
  <c r="E36" i="5"/>
  <c r="D36" i="5"/>
  <c r="H36" i="5" s="1"/>
  <c r="Q3677" i="5"/>
  <c r="Q3661" i="5"/>
  <c r="L3621" i="5"/>
  <c r="O3621" i="5"/>
  <c r="N3621" i="5"/>
  <c r="L3597" i="5"/>
  <c r="N3565" i="5"/>
  <c r="K3565" i="5"/>
  <c r="O3557" i="5"/>
  <c r="Q3549" i="5"/>
  <c r="L3549" i="5"/>
  <c r="P3549" i="5"/>
  <c r="K3525" i="5"/>
  <c r="N3493" i="5"/>
  <c r="N3453" i="5"/>
  <c r="P3397" i="5"/>
  <c r="P3365" i="5"/>
  <c r="P3357" i="5"/>
  <c r="L3357" i="5"/>
  <c r="Q3357" i="5"/>
  <c r="L3333" i="5"/>
  <c r="Q3333" i="5"/>
  <c r="N3301" i="5"/>
  <c r="K3301" i="5"/>
  <c r="O3293" i="5"/>
  <c r="K3261" i="5"/>
  <c r="N3221" i="5"/>
  <c r="L3189" i="5"/>
  <c r="L3181" i="5"/>
  <c r="L3093" i="5"/>
  <c r="P5102" i="5"/>
  <c r="L5086" i="5"/>
  <c r="P5086" i="5"/>
  <c r="Q5030" i="5"/>
  <c r="Q5022" i="5"/>
  <c r="L5014" i="5"/>
  <c r="K4998" i="5"/>
  <c r="O4998" i="5"/>
  <c r="N4942" i="5"/>
  <c r="K4942" i="5"/>
  <c r="N4886" i="5"/>
  <c r="N4854" i="5"/>
  <c r="K4846" i="5"/>
  <c r="M4846" i="5"/>
  <c r="L4846" i="5"/>
  <c r="O4830" i="5"/>
  <c r="O4790" i="5"/>
  <c r="N4790" i="5"/>
  <c r="L4790" i="5"/>
  <c r="O4742" i="5"/>
  <c r="N4726" i="5"/>
  <c r="K4726" i="5"/>
  <c r="M4702" i="5"/>
  <c r="L4678" i="5"/>
  <c r="P4678" i="5"/>
  <c r="Q4670" i="5"/>
  <c r="M4670" i="5"/>
  <c r="L4646" i="5"/>
  <c r="P4646" i="5"/>
  <c r="P4638" i="5"/>
  <c r="O4638" i="5"/>
  <c r="O4614" i="5"/>
  <c r="K4582" i="5"/>
  <c r="N4582" i="5"/>
  <c r="N4558" i="5"/>
  <c r="K4510" i="5"/>
  <c r="K4502" i="5"/>
  <c r="N4478" i="5"/>
  <c r="N4390" i="5"/>
  <c r="L4350" i="5"/>
  <c r="P4350" i="5"/>
  <c r="L4326" i="5"/>
  <c r="P4326" i="5"/>
  <c r="O4302" i="5"/>
  <c r="K4302" i="5"/>
  <c r="Q4286" i="5"/>
  <c r="M4286" i="5"/>
  <c r="N4278" i="5"/>
  <c r="M4214" i="5"/>
  <c r="N4182" i="5"/>
  <c r="N4174" i="5"/>
  <c r="M4142" i="5"/>
  <c r="L4118" i="5"/>
  <c r="P4110" i="5"/>
  <c r="L4078" i="5"/>
  <c r="P4078" i="5"/>
  <c r="L4070" i="5"/>
  <c r="P4070" i="5"/>
  <c r="Q4038" i="5"/>
  <c r="M4038" i="5"/>
  <c r="K4038" i="5"/>
  <c r="P4030" i="5"/>
  <c r="L4030" i="5"/>
  <c r="O4014" i="5"/>
  <c r="N3998" i="5"/>
  <c r="O3974" i="5"/>
  <c r="Q3918" i="5"/>
  <c r="Q3910" i="5"/>
  <c r="M3878" i="5"/>
  <c r="Q3878" i="5"/>
  <c r="P3870" i="5"/>
  <c r="M3854" i="5"/>
  <c r="N3806" i="5"/>
  <c r="K3806" i="5"/>
  <c r="O3798" i="5"/>
  <c r="N3766" i="5"/>
  <c r="N3758" i="5"/>
  <c r="M3726" i="5"/>
  <c r="N3678" i="5"/>
  <c r="K3678" i="5"/>
  <c r="O3670" i="5"/>
  <c r="N3638" i="5"/>
  <c r="N3630" i="5"/>
  <c r="P3622" i="5"/>
  <c r="L3574" i="5"/>
  <c r="Q3550" i="5"/>
  <c r="Q3534" i="5"/>
  <c r="M3518" i="5"/>
  <c r="Q3510" i="5"/>
  <c r="M3510" i="5"/>
  <c r="P3510" i="5"/>
  <c r="L3486" i="5"/>
  <c r="P3486" i="5"/>
  <c r="P3470" i="5"/>
  <c r="M3470" i="5"/>
  <c r="O3422" i="5"/>
  <c r="K3422" i="5"/>
  <c r="K3414" i="5"/>
  <c r="K3374" i="5"/>
  <c r="N3326" i="5"/>
  <c r="L3294" i="5"/>
  <c r="L3286" i="5"/>
  <c r="Q3286" i="5"/>
  <c r="N3278" i="5"/>
  <c r="Q3278" i="5"/>
  <c r="L3278" i="5"/>
  <c r="Q3262" i="5"/>
  <c r="M3254" i="5"/>
  <c r="L3214" i="5"/>
  <c r="Q3214" i="5"/>
  <c r="M3198" i="5"/>
  <c r="L3182" i="5"/>
  <c r="L3166" i="5"/>
  <c r="P3166" i="5"/>
  <c r="Q3134" i="5"/>
  <c r="Q3118" i="5"/>
  <c r="M3118" i="5"/>
  <c r="P5111" i="5"/>
  <c r="K5111" i="5"/>
  <c r="Q5111" i="5"/>
  <c r="O5095" i="5"/>
  <c r="K5031" i="5"/>
  <c r="L5015" i="5"/>
  <c r="K5007" i="5"/>
  <c r="K4991" i="5"/>
  <c r="K4927" i="5"/>
  <c r="M4903" i="5"/>
  <c r="P4903" i="5"/>
  <c r="N4895" i="5"/>
  <c r="O4863" i="5"/>
  <c r="O4831" i="5"/>
  <c r="O4791" i="5"/>
  <c r="O4767" i="5"/>
  <c r="Q4743" i="5"/>
  <c r="N4727" i="5"/>
  <c r="K4727" i="5"/>
  <c r="O4727" i="5"/>
  <c r="O4719" i="5"/>
  <c r="L4679" i="5"/>
  <c r="O4671" i="5"/>
  <c r="K4639" i="5"/>
  <c r="N4639" i="5"/>
  <c r="N4631" i="5"/>
  <c r="L4599" i="5"/>
  <c r="P4599" i="5"/>
  <c r="M4567" i="5"/>
  <c r="Q4559" i="5"/>
  <c r="M4495" i="5"/>
  <c r="Q4495" i="5"/>
  <c r="N4455" i="5"/>
  <c r="M4455" i="5"/>
  <c r="M4439" i="5"/>
  <c r="N4407" i="5"/>
  <c r="Q4383" i="5"/>
  <c r="L4367" i="5"/>
  <c r="K4319" i="5"/>
  <c r="O4255" i="5"/>
  <c r="O4143" i="5"/>
  <c r="K4143" i="5"/>
  <c r="Q4127" i="5"/>
  <c r="M3983" i="5"/>
  <c r="L3967" i="5"/>
  <c r="P3967" i="5"/>
  <c r="Q3919" i="5"/>
  <c r="M3919" i="5"/>
  <c r="N3895" i="5"/>
  <c r="L3847" i="5"/>
  <c r="P3847" i="5"/>
  <c r="O3839" i="5"/>
  <c r="Q3807" i="5"/>
  <c r="N3775" i="5"/>
  <c r="M3759" i="5"/>
  <c r="O3687" i="5"/>
  <c r="Q3655" i="5"/>
  <c r="L3631" i="5"/>
  <c r="Q3591" i="5"/>
  <c r="N3567" i="5"/>
  <c r="N3559" i="5"/>
  <c r="L3527" i="5"/>
  <c r="O3519" i="5"/>
  <c r="M3495" i="5"/>
  <c r="Q3487" i="5"/>
  <c r="K3455" i="5"/>
  <c r="N3455" i="5"/>
  <c r="L3423" i="5"/>
  <c r="M3383" i="5"/>
  <c r="L3367" i="5"/>
  <c r="Q3367" i="5"/>
  <c r="K3343" i="5"/>
  <c r="Q3319" i="5"/>
  <c r="L3319" i="5"/>
  <c r="N3311" i="5"/>
  <c r="K3311" i="5"/>
  <c r="N3239" i="5"/>
  <c r="L3191" i="5"/>
  <c r="P3183" i="5"/>
  <c r="Q3127" i="5"/>
  <c r="K3111" i="5"/>
  <c r="O3111" i="5"/>
  <c r="K3103" i="5"/>
  <c r="Q3087" i="5"/>
  <c r="Q3079" i="5"/>
  <c r="Q3047" i="5"/>
  <c r="N3023" i="5"/>
  <c r="M3015" i="5"/>
  <c r="N2975" i="5"/>
  <c r="K2975" i="5"/>
  <c r="M2895" i="5"/>
  <c r="S4864" i="5"/>
  <c r="C4864" i="5"/>
  <c r="R4864" i="5"/>
  <c r="J4864" i="5"/>
  <c r="I4864" i="5"/>
  <c r="H4864" i="5"/>
  <c r="G4864" i="5"/>
  <c r="F4864" i="5"/>
  <c r="E4864" i="5"/>
  <c r="T4864" i="5"/>
  <c r="D4864" i="5"/>
  <c r="F4608" i="5"/>
  <c r="E4608" i="5"/>
  <c r="T4608" i="5"/>
  <c r="D4608" i="5"/>
  <c r="L4608" i="5" s="1"/>
  <c r="S4608" i="5"/>
  <c r="C4608" i="5"/>
  <c r="R4608" i="5"/>
  <c r="J4608" i="5"/>
  <c r="I4608" i="5"/>
  <c r="H4608" i="5"/>
  <c r="G4608" i="5"/>
  <c r="R4376" i="5"/>
  <c r="J4376" i="5"/>
  <c r="I4376" i="5"/>
  <c r="H4376" i="5"/>
  <c r="G4376" i="5"/>
  <c r="F4376" i="5"/>
  <c r="E4376" i="5"/>
  <c r="T4376" i="5"/>
  <c r="D4376" i="5"/>
  <c r="L4376" i="5" s="1"/>
  <c r="S4376" i="5"/>
  <c r="C4376" i="5"/>
  <c r="G4136" i="5"/>
  <c r="F4136" i="5"/>
  <c r="E4136" i="5"/>
  <c r="T4136" i="5"/>
  <c r="D4136" i="5"/>
  <c r="N4136" i="5" s="1"/>
  <c r="S4136" i="5"/>
  <c r="C4136" i="5"/>
  <c r="R4136" i="5"/>
  <c r="J4136" i="5"/>
  <c r="I4136" i="5"/>
  <c r="H4136" i="5"/>
  <c r="E3880" i="5"/>
  <c r="T3880" i="5"/>
  <c r="D3880" i="5"/>
  <c r="M3880" i="5" s="1"/>
  <c r="S3880" i="5"/>
  <c r="C3880" i="5"/>
  <c r="R3880" i="5"/>
  <c r="J3880" i="5"/>
  <c r="I3880" i="5"/>
  <c r="H3880" i="5"/>
  <c r="G3880" i="5"/>
  <c r="F3880" i="5"/>
  <c r="G3624" i="5"/>
  <c r="F3624" i="5"/>
  <c r="T3624" i="5"/>
  <c r="D3624" i="5"/>
  <c r="L3624" i="5" s="1"/>
  <c r="S3624" i="5"/>
  <c r="C3624" i="5"/>
  <c r="R3624" i="5"/>
  <c r="J3624" i="5"/>
  <c r="I3624" i="5"/>
  <c r="H3624" i="5"/>
  <c r="E3624" i="5"/>
  <c r="E3368" i="5"/>
  <c r="S3368" i="5"/>
  <c r="C3368" i="5"/>
  <c r="R3368" i="5"/>
  <c r="J3368" i="5"/>
  <c r="I3368" i="5"/>
  <c r="H3368" i="5"/>
  <c r="G3368" i="5"/>
  <c r="D3368" i="5"/>
  <c r="M3368" i="5" s="1"/>
  <c r="T3368" i="5"/>
  <c r="F3368" i="5"/>
  <c r="L2976" i="5"/>
  <c r="P2976" i="5"/>
  <c r="M2912" i="5"/>
  <c r="L2893" i="5"/>
  <c r="K2853" i="5"/>
  <c r="Q2789" i="5"/>
  <c r="P2765" i="5"/>
  <c r="M2749" i="5"/>
  <c r="L2725" i="5"/>
  <c r="Q2661" i="5"/>
  <c r="M2597" i="5"/>
  <c r="L2557" i="5"/>
  <c r="P2549" i="5"/>
  <c r="L2549" i="5"/>
  <c r="M2525" i="5"/>
  <c r="Q2509" i="5"/>
  <c r="L2477" i="5"/>
  <c r="P2477" i="5"/>
  <c r="Q2469" i="5"/>
  <c r="M2469" i="5"/>
  <c r="O2461" i="5"/>
  <c r="K2429" i="5"/>
  <c r="O2413" i="5"/>
  <c r="K2413" i="5"/>
  <c r="N2397" i="5"/>
  <c r="N2373" i="5"/>
  <c r="M2333" i="5"/>
  <c r="M2317" i="5"/>
  <c r="Q2301" i="5"/>
  <c r="Q2285" i="5"/>
  <c r="P2261" i="5"/>
  <c r="L2261" i="5"/>
  <c r="Q2245" i="5"/>
  <c r="L2245" i="5"/>
  <c r="N2221" i="5"/>
  <c r="N2213" i="5"/>
  <c r="Q2197" i="5"/>
  <c r="Q2189" i="5"/>
  <c r="N2165" i="5"/>
  <c r="K2165" i="5"/>
  <c r="O2157" i="5"/>
  <c r="L2093" i="5"/>
  <c r="P2085" i="5"/>
  <c r="K2061" i="5"/>
  <c r="M2021" i="5"/>
  <c r="P2005" i="5"/>
  <c r="L2005" i="5"/>
  <c r="N1965" i="5"/>
  <c r="N1957" i="5"/>
  <c r="Q1941" i="5"/>
  <c r="N1909" i="5"/>
  <c r="K1909" i="5"/>
  <c r="O1901" i="5"/>
  <c r="N1845" i="5"/>
  <c r="M1837" i="5"/>
  <c r="L1821" i="5"/>
  <c r="Q1789" i="5"/>
  <c r="L1789" i="5"/>
  <c r="M1781" i="5"/>
  <c r="P1781" i="5"/>
  <c r="N1773" i="5"/>
  <c r="N1741" i="5"/>
  <c r="M1685" i="5"/>
  <c r="M1669" i="5"/>
  <c r="M1653" i="5"/>
  <c r="M1637" i="5"/>
  <c r="M1621" i="5"/>
  <c r="M1605" i="5"/>
  <c r="Q1589" i="5"/>
  <c r="Q1573" i="5"/>
  <c r="Q1541" i="5"/>
  <c r="Q1509" i="5"/>
  <c r="L1485" i="5"/>
  <c r="P1485" i="5"/>
  <c r="L1461" i="5"/>
  <c r="P1461" i="5"/>
  <c r="Q1453" i="5"/>
  <c r="M1453" i="5"/>
  <c r="P1445" i="5"/>
  <c r="L1445" i="5"/>
  <c r="L1429" i="5"/>
  <c r="P1429" i="5"/>
  <c r="Q1421" i="5"/>
  <c r="M1421" i="5"/>
  <c r="P1413" i="5"/>
  <c r="L1413" i="5"/>
  <c r="P1405" i="5"/>
  <c r="L1405" i="5"/>
  <c r="N1365" i="5"/>
  <c r="M1325" i="5"/>
  <c r="Q1309" i="5"/>
  <c r="L1301" i="5"/>
  <c r="P1293" i="5"/>
  <c r="P1277" i="5"/>
  <c r="L1277" i="5"/>
  <c r="N1237" i="5"/>
  <c r="M1197" i="5"/>
  <c r="Q1181" i="5"/>
  <c r="L1173" i="5"/>
  <c r="P1165" i="5"/>
  <c r="P1149" i="5"/>
  <c r="L1149" i="5"/>
  <c r="N1109" i="5"/>
  <c r="M1093" i="5"/>
  <c r="M1053" i="5"/>
  <c r="Q917" i="5"/>
  <c r="K893" i="5"/>
  <c r="O893" i="5"/>
  <c r="Q869" i="5"/>
  <c r="P861" i="5"/>
  <c r="P853" i="5"/>
  <c r="L853" i="5"/>
  <c r="M829" i="5"/>
  <c r="O805" i="5"/>
  <c r="K805" i="5"/>
  <c r="N797" i="5"/>
  <c r="M781" i="5"/>
  <c r="K765" i="5"/>
  <c r="O765" i="5"/>
  <c r="Q741" i="5"/>
  <c r="P717" i="5"/>
  <c r="L717" i="5"/>
  <c r="Q701" i="5"/>
  <c r="M701" i="5"/>
  <c r="O677" i="5"/>
  <c r="K677" i="5"/>
  <c r="Q621" i="5"/>
  <c r="Q613" i="5"/>
  <c r="P589" i="5"/>
  <c r="L589" i="5"/>
  <c r="Q573" i="5"/>
  <c r="M573" i="5"/>
  <c r="O549" i="5"/>
  <c r="K549" i="5"/>
  <c r="N541" i="5"/>
  <c r="P493" i="5"/>
  <c r="Q493" i="5"/>
  <c r="O493" i="5"/>
  <c r="N469" i="5"/>
  <c r="K469" i="5"/>
  <c r="Q453" i="5"/>
  <c r="P453" i="5"/>
  <c r="O453" i="5"/>
  <c r="L421" i="5"/>
  <c r="P421" i="5"/>
  <c r="L413" i="5"/>
  <c r="P413" i="5"/>
  <c r="P405" i="5"/>
  <c r="L405" i="5"/>
  <c r="Q381" i="5"/>
  <c r="M365" i="5"/>
  <c r="Q341" i="5"/>
  <c r="M341" i="5"/>
  <c r="M325" i="5"/>
  <c r="N317" i="5"/>
  <c r="N285" i="5"/>
  <c r="K237" i="5"/>
  <c r="K229" i="5"/>
  <c r="N189" i="5"/>
  <c r="E157" i="5"/>
  <c r="D157" i="5"/>
  <c r="C157" i="5"/>
  <c r="O149" i="5"/>
  <c r="N117" i="5"/>
  <c r="N109" i="5"/>
  <c r="N93" i="5"/>
  <c r="P77" i="5"/>
  <c r="K77" i="5"/>
  <c r="M69" i="5"/>
  <c r="Q53" i="5"/>
  <c r="M37" i="5"/>
  <c r="Q5" i="5"/>
  <c r="N3036" i="5"/>
  <c r="M3036" i="5"/>
  <c r="N2977" i="5"/>
  <c r="K2977" i="5"/>
  <c r="Q2945" i="5"/>
  <c r="Q2940" i="5"/>
  <c r="L2878" i="5"/>
  <c r="P2878" i="5"/>
  <c r="N2854" i="5"/>
  <c r="Q2838" i="5"/>
  <c r="L2830" i="5"/>
  <c r="P2830" i="5"/>
  <c r="O2814" i="5"/>
  <c r="K2814" i="5"/>
  <c r="N2806" i="5"/>
  <c r="Q2782" i="5"/>
  <c r="P2774" i="5"/>
  <c r="N2726" i="5"/>
  <c r="N2702" i="5"/>
  <c r="M2686" i="5"/>
  <c r="L2662" i="5"/>
  <c r="P2662" i="5"/>
  <c r="Q2622" i="5"/>
  <c r="Q2614" i="5"/>
  <c r="M2614" i="5"/>
  <c r="L2590" i="5"/>
  <c r="P2590" i="5"/>
  <c r="L2582" i="5"/>
  <c r="P2582" i="5"/>
  <c r="N2566" i="5"/>
  <c r="K2566" i="5"/>
  <c r="N2550" i="5"/>
  <c r="L2518" i="5"/>
  <c r="N2502" i="5"/>
  <c r="K2502" i="5"/>
  <c r="L2446" i="5"/>
  <c r="N2422" i="5"/>
  <c r="K2422" i="5"/>
  <c r="K2414" i="5"/>
  <c r="M2398" i="5"/>
  <c r="O2366" i="5"/>
  <c r="L2334" i="5"/>
  <c r="O2326" i="5"/>
  <c r="Q2270" i="5"/>
  <c r="L2270" i="5"/>
  <c r="P2270" i="5"/>
  <c r="Q2254" i="5"/>
  <c r="Q2246" i="5"/>
  <c r="P2238" i="5"/>
  <c r="O2158" i="5"/>
  <c r="L2158" i="5"/>
  <c r="N2158" i="5"/>
  <c r="Q2142" i="5"/>
  <c r="Q2134" i="5"/>
  <c r="L2086" i="5"/>
  <c r="Q2070" i="5"/>
  <c r="M2070" i="5"/>
  <c r="N2070" i="5"/>
  <c r="M2062" i="5"/>
  <c r="Q1990" i="5"/>
  <c r="L1902" i="5"/>
  <c r="Q1886" i="5"/>
  <c r="M1886" i="5"/>
  <c r="N1886" i="5"/>
  <c r="P1846" i="5"/>
  <c r="N1822" i="5"/>
  <c r="M1822" i="5"/>
  <c r="N1734" i="5"/>
  <c r="K1598" i="5"/>
  <c r="N1598" i="5"/>
  <c r="Q1542" i="5"/>
  <c r="N1518" i="5"/>
  <c r="K1518" i="5"/>
  <c r="O1518" i="5"/>
  <c r="L1462" i="5"/>
  <c r="N1438" i="5"/>
  <c r="K1438" i="5"/>
  <c r="O1438" i="5"/>
  <c r="Q1398" i="5"/>
  <c r="O1374" i="5"/>
  <c r="N1358" i="5"/>
  <c r="Q1342" i="5"/>
  <c r="O1326" i="5"/>
  <c r="K1302" i="5"/>
  <c r="Q1238" i="5"/>
  <c r="K1222" i="5"/>
  <c r="Q1222" i="5"/>
  <c r="M1222" i="5"/>
  <c r="M1190" i="5"/>
  <c r="L1174" i="5"/>
  <c r="P1174" i="5"/>
  <c r="P1166" i="5"/>
  <c r="L1166" i="5"/>
  <c r="O1158" i="5"/>
  <c r="K1150" i="5"/>
  <c r="N1150" i="5"/>
  <c r="M1134" i="5"/>
  <c r="K1094" i="5"/>
  <c r="L1062" i="5"/>
  <c r="P1062" i="5"/>
  <c r="Q1054" i="5"/>
  <c r="M1054" i="5"/>
  <c r="P1046" i="5"/>
  <c r="L1046" i="5"/>
  <c r="N1030" i="5"/>
  <c r="K1030" i="5"/>
  <c r="N1022" i="5"/>
  <c r="Q998" i="5"/>
  <c r="L990" i="5"/>
  <c r="P990" i="5"/>
  <c r="L894" i="5"/>
  <c r="P894" i="5"/>
  <c r="P886" i="5"/>
  <c r="Q886" i="5"/>
  <c r="O886" i="5"/>
  <c r="M862" i="5"/>
  <c r="M846" i="5"/>
  <c r="L774" i="5"/>
  <c r="P774" i="5"/>
  <c r="P766" i="5"/>
  <c r="Q766" i="5"/>
  <c r="L766" i="5"/>
  <c r="N758" i="5"/>
  <c r="K758" i="5"/>
  <c r="K750" i="5"/>
  <c r="M734" i="5"/>
  <c r="L710" i="5"/>
  <c r="P710" i="5"/>
  <c r="P694" i="5"/>
  <c r="Q694" i="5"/>
  <c r="L694" i="5"/>
  <c r="N678" i="5"/>
  <c r="K678" i="5"/>
  <c r="O670" i="5"/>
  <c r="K638" i="5"/>
  <c r="L590" i="5"/>
  <c r="N574" i="5"/>
  <c r="K574" i="5"/>
  <c r="P526" i="5"/>
  <c r="L526" i="5"/>
  <c r="L518" i="5"/>
  <c r="P510" i="5"/>
  <c r="L510" i="5"/>
  <c r="P502" i="5"/>
  <c r="P486" i="5"/>
  <c r="L486" i="5"/>
  <c r="L470" i="5"/>
  <c r="Q462" i="5"/>
  <c r="L462" i="5"/>
  <c r="K446" i="5"/>
  <c r="O446" i="5"/>
  <c r="P438" i="5"/>
  <c r="L438" i="5"/>
  <c r="L430" i="5"/>
  <c r="O350" i="5"/>
  <c r="K350" i="5"/>
  <c r="M294" i="5"/>
  <c r="Q294" i="5"/>
  <c r="M270" i="5"/>
  <c r="K222" i="5"/>
  <c r="O222" i="5"/>
  <c r="M198" i="5"/>
  <c r="Q198" i="5"/>
  <c r="M174" i="5"/>
  <c r="N158" i="5"/>
  <c r="N150" i="5"/>
  <c r="M134" i="5"/>
  <c r="M118" i="5"/>
  <c r="M102" i="5"/>
  <c r="P78" i="5"/>
  <c r="H5072" i="5"/>
  <c r="G5072" i="5"/>
  <c r="E5072" i="5"/>
  <c r="R5072" i="5"/>
  <c r="J5072" i="5"/>
  <c r="T5072" i="5"/>
  <c r="D5072" i="5"/>
  <c r="P5072" i="5" s="1"/>
  <c r="S5072" i="5"/>
  <c r="C5072" i="5"/>
  <c r="I5072" i="5"/>
  <c r="F5072" i="5"/>
  <c r="F4816" i="5"/>
  <c r="E4816" i="5"/>
  <c r="S4816" i="5"/>
  <c r="C4816" i="5"/>
  <c r="R4816" i="5"/>
  <c r="J4816" i="5"/>
  <c r="I4816" i="5"/>
  <c r="H4816" i="5"/>
  <c r="G4816" i="5"/>
  <c r="D4816" i="5"/>
  <c r="Q4816" i="5" s="1"/>
  <c r="T4816" i="5"/>
  <c r="F4560" i="5"/>
  <c r="E4560" i="5"/>
  <c r="T4560" i="5"/>
  <c r="D4560" i="5"/>
  <c r="S4560" i="5"/>
  <c r="C4560" i="5"/>
  <c r="R4560" i="5"/>
  <c r="J4560" i="5"/>
  <c r="I4560" i="5"/>
  <c r="H4560" i="5"/>
  <c r="G4560" i="5"/>
  <c r="R4344" i="5"/>
  <c r="J4344" i="5"/>
  <c r="I4344" i="5"/>
  <c r="H4344" i="5"/>
  <c r="G4344" i="5"/>
  <c r="F4344" i="5"/>
  <c r="E4344" i="5"/>
  <c r="T4344" i="5"/>
  <c r="D4344" i="5"/>
  <c r="S4344" i="5"/>
  <c r="C4344" i="5"/>
  <c r="I4088" i="5"/>
  <c r="H4088" i="5"/>
  <c r="G4088" i="5"/>
  <c r="F4088" i="5"/>
  <c r="E4088" i="5"/>
  <c r="T4088" i="5"/>
  <c r="D4088" i="5"/>
  <c r="L4088" i="5" s="1"/>
  <c r="S4088" i="5"/>
  <c r="R4088" i="5"/>
  <c r="J4088" i="5"/>
  <c r="C4088" i="5"/>
  <c r="G3832" i="5"/>
  <c r="F3832" i="5"/>
  <c r="E3832" i="5"/>
  <c r="T3832" i="5"/>
  <c r="D3832" i="5"/>
  <c r="L3832" i="5" s="1"/>
  <c r="S3832" i="5"/>
  <c r="C3832" i="5"/>
  <c r="R3832" i="5"/>
  <c r="J3832" i="5"/>
  <c r="I3832" i="5"/>
  <c r="H3832" i="5"/>
  <c r="S3576" i="5"/>
  <c r="C3576" i="5"/>
  <c r="R3576" i="5"/>
  <c r="J3576" i="5"/>
  <c r="I3576" i="5"/>
  <c r="H3576" i="5"/>
  <c r="G3576" i="5"/>
  <c r="F3576" i="5"/>
  <c r="D3576" i="5"/>
  <c r="T3576" i="5"/>
  <c r="E3576" i="5"/>
  <c r="E3320" i="5"/>
  <c r="S3320" i="5"/>
  <c r="C3320" i="5"/>
  <c r="R3320" i="5"/>
  <c r="J3320" i="5"/>
  <c r="I3320" i="5"/>
  <c r="H3320" i="5"/>
  <c r="G3320" i="5"/>
  <c r="D3320" i="5"/>
  <c r="T3320" i="5"/>
  <c r="F3320" i="5"/>
  <c r="Q3037" i="5"/>
  <c r="P2973" i="5"/>
  <c r="O2973" i="5"/>
  <c r="M2941" i="5"/>
  <c r="L2894" i="5"/>
  <c r="P2894" i="5"/>
  <c r="N2879" i="5"/>
  <c r="O2743" i="5"/>
  <c r="M2703" i="5"/>
  <c r="K2599" i="5"/>
  <c r="O2599" i="5"/>
  <c r="Q2575" i="5"/>
  <c r="O2527" i="5"/>
  <c r="L2527" i="5"/>
  <c r="P2495" i="5"/>
  <c r="K2487" i="5"/>
  <c r="M2463" i="5"/>
  <c r="Q2447" i="5"/>
  <c r="M2447" i="5"/>
  <c r="M2423" i="5"/>
  <c r="L2407" i="5"/>
  <c r="P2407" i="5"/>
  <c r="P2399" i="5"/>
  <c r="L2399" i="5"/>
  <c r="O2391" i="5"/>
  <c r="K2391" i="5"/>
  <c r="N2383" i="5"/>
  <c r="Q2367" i="5"/>
  <c r="L2359" i="5"/>
  <c r="N2335" i="5"/>
  <c r="M2327" i="5"/>
  <c r="N2295" i="5"/>
  <c r="P2263" i="5"/>
  <c r="K2263" i="5"/>
  <c r="M2247" i="5"/>
  <c r="P2223" i="5"/>
  <c r="N2215" i="5"/>
  <c r="L2183" i="5"/>
  <c r="O2095" i="5"/>
  <c r="M2095" i="5"/>
  <c r="N2031" i="5"/>
  <c r="M2015" i="5"/>
  <c r="N1991" i="5"/>
  <c r="K1991" i="5"/>
  <c r="P1991" i="5"/>
  <c r="O1991" i="5"/>
  <c r="P1983" i="5"/>
  <c r="Q1967" i="5"/>
  <c r="O1895" i="5"/>
  <c r="M1847" i="5"/>
  <c r="O1839" i="5"/>
  <c r="O1799" i="5"/>
  <c r="Q1727" i="5"/>
  <c r="O1663" i="5"/>
  <c r="M1639" i="5"/>
  <c r="Q1631" i="5"/>
  <c r="L1623" i="5"/>
  <c r="P1623" i="5"/>
  <c r="L1583" i="5"/>
  <c r="P1583" i="5"/>
  <c r="N1567" i="5"/>
  <c r="K1567" i="5"/>
  <c r="M1543" i="5"/>
  <c r="N1511" i="5"/>
  <c r="L1479" i="5"/>
  <c r="P1479" i="5"/>
  <c r="Q1447" i="5"/>
  <c r="M1367" i="5"/>
  <c r="M1351" i="5"/>
  <c r="N1351" i="5"/>
  <c r="N1295" i="5"/>
  <c r="K1271" i="5"/>
  <c r="O1271" i="5"/>
  <c r="O1263" i="5"/>
  <c r="K1263" i="5"/>
  <c r="Q1247" i="5"/>
  <c r="Q1207" i="5"/>
  <c r="Q1167" i="5"/>
  <c r="M1135" i="5"/>
  <c r="M1111" i="5"/>
  <c r="N1111" i="5"/>
  <c r="Q1103" i="5"/>
  <c r="L1103" i="5"/>
  <c r="O1071" i="5"/>
  <c r="Q1023" i="5"/>
  <c r="Q1015" i="5"/>
  <c r="M983" i="5"/>
  <c r="N983" i="5"/>
  <c r="Q975" i="5"/>
  <c r="L975" i="5"/>
  <c r="O943" i="5"/>
  <c r="M927" i="5"/>
  <c r="M887" i="5"/>
  <c r="N887" i="5"/>
  <c r="Q879" i="5"/>
  <c r="M879" i="5"/>
  <c r="L879" i="5"/>
  <c r="K863" i="5"/>
  <c r="O863" i="5"/>
  <c r="M839" i="5"/>
  <c r="Q839" i="5"/>
  <c r="N799" i="5"/>
  <c r="N791" i="5"/>
  <c r="M735" i="5"/>
  <c r="M631" i="5"/>
  <c r="N631" i="5"/>
  <c r="Q623" i="5"/>
  <c r="M623" i="5"/>
  <c r="L623" i="5"/>
  <c r="K607" i="5"/>
  <c r="O607" i="5"/>
  <c r="Q583" i="5"/>
  <c r="M583" i="5"/>
  <c r="M543" i="5"/>
  <c r="Q495" i="5"/>
  <c r="M495" i="5"/>
  <c r="Q479" i="5"/>
  <c r="M479" i="5"/>
  <c r="N463" i="5"/>
  <c r="Q431" i="5"/>
  <c r="M431" i="5"/>
  <c r="M415" i="5"/>
  <c r="Q367" i="5"/>
  <c r="M367" i="5"/>
  <c r="Q351" i="5"/>
  <c r="M351" i="5"/>
  <c r="N335" i="5"/>
  <c r="Q303" i="5"/>
  <c r="M303" i="5"/>
  <c r="M287" i="5"/>
  <c r="Q239" i="5"/>
  <c r="M239" i="5"/>
  <c r="Q223" i="5"/>
  <c r="M223" i="5"/>
  <c r="N207" i="5"/>
  <c r="L127" i="5"/>
  <c r="P127" i="5"/>
  <c r="O79" i="5"/>
  <c r="N79" i="5"/>
  <c r="M79" i="5"/>
  <c r="L71" i="5"/>
  <c r="N39" i="5"/>
  <c r="O7" i="5"/>
  <c r="M61" i="5"/>
  <c r="L61" i="5"/>
  <c r="O61" i="5"/>
  <c r="K6" i="5"/>
  <c r="O6" i="5"/>
  <c r="S4888" i="5"/>
  <c r="C4888" i="5"/>
  <c r="R4888" i="5"/>
  <c r="J4888" i="5"/>
  <c r="I4888" i="5"/>
  <c r="H4888" i="5"/>
  <c r="G4888" i="5"/>
  <c r="F4888" i="5"/>
  <c r="E4888" i="5"/>
  <c r="T4888" i="5"/>
  <c r="D4888" i="5"/>
  <c r="L4888" i="5" s="1"/>
  <c r="F4632" i="5"/>
  <c r="E4632" i="5"/>
  <c r="T4632" i="5"/>
  <c r="D4632" i="5"/>
  <c r="N4632" i="5" s="1"/>
  <c r="S4632" i="5"/>
  <c r="C4632" i="5"/>
  <c r="R4632" i="5"/>
  <c r="J4632" i="5"/>
  <c r="I4632" i="5"/>
  <c r="H4632" i="5"/>
  <c r="G4632" i="5"/>
  <c r="R4352" i="5"/>
  <c r="J4352" i="5"/>
  <c r="I4352" i="5"/>
  <c r="H4352" i="5"/>
  <c r="G4352" i="5"/>
  <c r="F4352" i="5"/>
  <c r="E4352" i="5"/>
  <c r="T4352" i="5"/>
  <c r="D4352" i="5"/>
  <c r="O4352" i="5" s="1"/>
  <c r="S4352" i="5"/>
  <c r="C4352" i="5"/>
  <c r="G4096" i="5"/>
  <c r="F4096" i="5"/>
  <c r="E4096" i="5"/>
  <c r="T4096" i="5"/>
  <c r="D4096" i="5"/>
  <c r="M4096" i="5" s="1"/>
  <c r="S4096" i="5"/>
  <c r="C4096" i="5"/>
  <c r="R4096" i="5"/>
  <c r="J4096" i="5"/>
  <c r="I4096" i="5"/>
  <c r="H4096" i="5"/>
  <c r="G3840" i="5"/>
  <c r="F3840" i="5"/>
  <c r="E3840" i="5"/>
  <c r="T3840" i="5"/>
  <c r="D3840" i="5"/>
  <c r="N3840" i="5" s="1"/>
  <c r="S3840" i="5"/>
  <c r="C3840" i="5"/>
  <c r="R3840" i="5"/>
  <c r="J3840" i="5"/>
  <c r="I3840" i="5"/>
  <c r="H3840" i="5"/>
  <c r="S3584" i="5"/>
  <c r="C3584" i="5"/>
  <c r="R3584" i="5"/>
  <c r="J3584" i="5"/>
  <c r="I3584" i="5"/>
  <c r="H3584" i="5"/>
  <c r="G3584" i="5"/>
  <c r="F3584" i="5"/>
  <c r="T3584" i="5"/>
  <c r="E3584" i="5"/>
  <c r="D3584" i="5"/>
  <c r="K3584" i="5" s="1"/>
  <c r="E3328" i="5"/>
  <c r="S3328" i="5"/>
  <c r="C3328" i="5"/>
  <c r="R3328" i="5"/>
  <c r="J3328" i="5"/>
  <c r="I3328" i="5"/>
  <c r="H3328" i="5"/>
  <c r="G3328" i="5"/>
  <c r="D3328" i="5"/>
  <c r="Q3328" i="5" s="1"/>
  <c r="T3328" i="5"/>
  <c r="F3328" i="5"/>
  <c r="I3168" i="5"/>
  <c r="H3168" i="5"/>
  <c r="G3168" i="5"/>
  <c r="F3168" i="5"/>
  <c r="E3168" i="5"/>
  <c r="T3168" i="5"/>
  <c r="D3168" i="5"/>
  <c r="S3168" i="5"/>
  <c r="C3168" i="5"/>
  <c r="R3168" i="5"/>
  <c r="J3168" i="5"/>
  <c r="I3070" i="5"/>
  <c r="H3070" i="5"/>
  <c r="G3070" i="5"/>
  <c r="F3070" i="5"/>
  <c r="E3070" i="5"/>
  <c r="T3070" i="5"/>
  <c r="D3070" i="5"/>
  <c r="S3070" i="5"/>
  <c r="C3070" i="5"/>
  <c r="R3070" i="5"/>
  <c r="J3070" i="5"/>
  <c r="M3033" i="5"/>
  <c r="O3001" i="5"/>
  <c r="Q3001" i="5"/>
  <c r="L3001" i="5"/>
  <c r="N3001" i="5"/>
  <c r="P2996" i="5"/>
  <c r="M2964" i="5"/>
  <c r="P2937" i="5"/>
  <c r="K2932" i="5"/>
  <c r="O2932" i="5"/>
  <c r="L2932" i="5"/>
  <c r="S2918" i="5"/>
  <c r="C2918" i="5"/>
  <c r="R2918" i="5"/>
  <c r="J2918" i="5"/>
  <c r="I2918" i="5"/>
  <c r="H2918" i="5"/>
  <c r="G2918" i="5"/>
  <c r="F2918" i="5"/>
  <c r="E2918" i="5"/>
  <c r="D2918" i="5"/>
  <c r="M2918" i="5" s="1"/>
  <c r="T2918" i="5"/>
  <c r="M2888" i="5"/>
  <c r="L2848" i="5"/>
  <c r="P2848" i="5"/>
  <c r="L2840" i="5"/>
  <c r="K2808" i="5"/>
  <c r="N2784" i="5"/>
  <c r="Q2720" i="5"/>
  <c r="M2720" i="5"/>
  <c r="Q2704" i="5"/>
  <c r="M2704" i="5"/>
  <c r="L2624" i="5"/>
  <c r="P2624" i="5"/>
  <c r="L2616" i="5"/>
  <c r="P2616" i="5"/>
  <c r="P2608" i="5"/>
  <c r="L2608" i="5"/>
  <c r="N2592" i="5"/>
  <c r="K2592" i="5"/>
  <c r="M2584" i="5"/>
  <c r="Q2584" i="5"/>
  <c r="N2536" i="5"/>
  <c r="Q2504" i="5"/>
  <c r="Q2496" i="5"/>
  <c r="P2472" i="5"/>
  <c r="L2472" i="5"/>
  <c r="Q2456" i="5"/>
  <c r="L2456" i="5"/>
  <c r="Q2368" i="5"/>
  <c r="Q2328" i="5"/>
  <c r="L2328" i="5"/>
  <c r="K2304" i="5"/>
  <c r="L2192" i="5"/>
  <c r="P2192" i="5"/>
  <c r="K2184" i="5"/>
  <c r="K2176" i="5"/>
  <c r="Q2128" i="5"/>
  <c r="Q2112" i="5"/>
  <c r="K2096" i="5"/>
  <c r="Q2088" i="5"/>
  <c r="M2088" i="5"/>
  <c r="O2088" i="5"/>
  <c r="P2080" i="5"/>
  <c r="L2080" i="5"/>
  <c r="O2080" i="5"/>
  <c r="L2024" i="5"/>
  <c r="P2024" i="5"/>
  <c r="M1968" i="5"/>
  <c r="M1952" i="5"/>
  <c r="L1936" i="5"/>
  <c r="P1936" i="5"/>
  <c r="Q1872" i="5"/>
  <c r="Q1840" i="5"/>
  <c r="K1840" i="5"/>
  <c r="N1840" i="5"/>
  <c r="L1840" i="5"/>
  <c r="O1832" i="5"/>
  <c r="L1784" i="5"/>
  <c r="N1736" i="5"/>
  <c r="N1728" i="5"/>
  <c r="M1712" i="5"/>
  <c r="M1696" i="5"/>
  <c r="N1648" i="5"/>
  <c r="K1648" i="5"/>
  <c r="O1648" i="5"/>
  <c r="N1608" i="5"/>
  <c r="N1600" i="5"/>
  <c r="M1584" i="5"/>
  <c r="N1520" i="5"/>
  <c r="K1520" i="5"/>
  <c r="O1520" i="5"/>
  <c r="N1472" i="5"/>
  <c r="M1456" i="5"/>
  <c r="M1440" i="5"/>
  <c r="M1368" i="5"/>
  <c r="M1352" i="5"/>
  <c r="Q1336" i="5"/>
  <c r="Q1320" i="5"/>
  <c r="L1296" i="5"/>
  <c r="P1296" i="5"/>
  <c r="K1272" i="5"/>
  <c r="N1272" i="5"/>
  <c r="K1264" i="5"/>
  <c r="K1256" i="5"/>
  <c r="N1232" i="5"/>
  <c r="M1208" i="5"/>
  <c r="M1168" i="5"/>
  <c r="M1152" i="5"/>
  <c r="Q1136" i="5"/>
  <c r="Q1120" i="5"/>
  <c r="L1096" i="5"/>
  <c r="P1096" i="5"/>
  <c r="L1072" i="5"/>
  <c r="P1072" i="5"/>
  <c r="L1064" i="5"/>
  <c r="P1064" i="5"/>
  <c r="K1040" i="5"/>
  <c r="N1040" i="5"/>
  <c r="K1032" i="5"/>
  <c r="K1024" i="5"/>
  <c r="N1000" i="5"/>
  <c r="M976" i="5"/>
  <c r="Q960" i="5"/>
  <c r="N912" i="5"/>
  <c r="M888" i="5"/>
  <c r="N824" i="5"/>
  <c r="K824" i="5"/>
  <c r="O816" i="5"/>
  <c r="N784" i="5"/>
  <c r="M760" i="5"/>
  <c r="N696" i="5"/>
  <c r="K696" i="5"/>
  <c r="O688" i="5"/>
  <c r="N656" i="5"/>
  <c r="M632" i="5"/>
  <c r="N568" i="5"/>
  <c r="K568" i="5"/>
  <c r="O560" i="5"/>
  <c r="K480" i="5"/>
  <c r="O480" i="5"/>
  <c r="N472" i="5"/>
  <c r="M472" i="5"/>
  <c r="O432" i="5"/>
  <c r="O392" i="5"/>
  <c r="K392" i="5"/>
  <c r="O384" i="5"/>
  <c r="K384" i="5"/>
  <c r="N376" i="5"/>
  <c r="M360" i="5"/>
  <c r="O344" i="5"/>
  <c r="N336" i="5"/>
  <c r="Q336" i="5"/>
  <c r="M336" i="5"/>
  <c r="M312" i="5"/>
  <c r="Q264" i="5"/>
  <c r="Q256" i="5"/>
  <c r="O160" i="5"/>
  <c r="K160" i="5"/>
  <c r="M120" i="5"/>
  <c r="L80" i="5"/>
  <c r="L72" i="5"/>
  <c r="P48" i="5"/>
  <c r="N16" i="5"/>
  <c r="H3042" i="5"/>
  <c r="G3042" i="5"/>
  <c r="F3042" i="5"/>
  <c r="T3042" i="5"/>
  <c r="D3042" i="5"/>
  <c r="L3042" i="5" s="1"/>
  <c r="S3042" i="5"/>
  <c r="C3042" i="5"/>
  <c r="R3042" i="5"/>
  <c r="J3042" i="5"/>
  <c r="I3042" i="5"/>
  <c r="E3042" i="5"/>
  <c r="M3029" i="5"/>
  <c r="N2965" i="5"/>
  <c r="K2965" i="5"/>
  <c r="M2965" i="5"/>
  <c r="L2960" i="5"/>
  <c r="N2889" i="5"/>
  <c r="K2889" i="5"/>
  <c r="M2889" i="5"/>
  <c r="N2817" i="5"/>
  <c r="N2713" i="5"/>
  <c r="M2713" i="5"/>
  <c r="Q2713" i="5"/>
  <c r="K2689" i="5"/>
  <c r="O2689" i="5"/>
  <c r="M2689" i="5"/>
  <c r="P2681" i="5"/>
  <c r="L2681" i="5"/>
  <c r="P2657" i="5"/>
  <c r="L2657" i="5"/>
  <c r="Q2593" i="5"/>
  <c r="N2561" i="5"/>
  <c r="O2465" i="5"/>
  <c r="L2433" i="5"/>
  <c r="N2401" i="5"/>
  <c r="Q2401" i="5"/>
  <c r="M2401" i="5"/>
  <c r="O2337" i="5"/>
  <c r="L2305" i="5"/>
  <c r="N2273" i="5"/>
  <c r="Q2273" i="5"/>
  <c r="M2273" i="5"/>
  <c r="Q2265" i="5"/>
  <c r="N2217" i="5"/>
  <c r="O2161" i="5"/>
  <c r="N2161" i="5"/>
  <c r="K2161" i="5"/>
  <c r="M2161" i="5"/>
  <c r="P2153" i="5"/>
  <c r="L2153" i="5"/>
  <c r="N2089" i="5"/>
  <c r="O2033" i="5"/>
  <c r="N2033" i="5"/>
  <c r="K2033" i="5"/>
  <c r="M2033" i="5"/>
  <c r="P2025" i="5"/>
  <c r="L2025" i="5"/>
  <c r="N1961" i="5"/>
  <c r="O1905" i="5"/>
  <c r="N1905" i="5"/>
  <c r="K1905" i="5"/>
  <c r="M1905" i="5"/>
  <c r="P1897" i="5"/>
  <c r="L1897" i="5"/>
  <c r="K1841" i="5"/>
  <c r="L1817" i="5"/>
  <c r="P1809" i="5"/>
  <c r="L1809" i="5"/>
  <c r="O1785" i="5"/>
  <c r="M1785" i="5"/>
  <c r="N1785" i="5"/>
  <c r="Q1673" i="5"/>
  <c r="M1673" i="5"/>
  <c r="P1673" i="5"/>
  <c r="N1641" i="5"/>
  <c r="N1617" i="5"/>
  <c r="K1617" i="5"/>
  <c r="Q1617" i="5"/>
  <c r="M1617" i="5"/>
  <c r="P1617" i="5"/>
  <c r="K1449" i="5"/>
  <c r="Q1449" i="5"/>
  <c r="M1449" i="5"/>
  <c r="P1449" i="5"/>
  <c r="K1393" i="5"/>
  <c r="N1361" i="5"/>
  <c r="M1361" i="5"/>
  <c r="Q1361" i="5"/>
  <c r="P1337" i="5"/>
  <c r="L1337" i="5"/>
  <c r="Q1305" i="5"/>
  <c r="K1265" i="5"/>
  <c r="N1233" i="5"/>
  <c r="M1233" i="5"/>
  <c r="Q1233" i="5"/>
  <c r="L1209" i="5"/>
  <c r="Q1177" i="5"/>
  <c r="K1137" i="5"/>
  <c r="N1105" i="5"/>
  <c r="M1105" i="5"/>
  <c r="Q1105" i="5"/>
  <c r="P1081" i="5"/>
  <c r="L1081" i="5"/>
  <c r="Q1049" i="5"/>
  <c r="K1009" i="5"/>
  <c r="N977" i="5"/>
  <c r="M977" i="5"/>
  <c r="Q977" i="5"/>
  <c r="P953" i="5"/>
  <c r="L953" i="5"/>
  <c r="P929" i="5"/>
  <c r="L929" i="5"/>
  <c r="Q865" i="5"/>
  <c r="M801" i="5"/>
  <c r="K793" i="5"/>
  <c r="N729" i="5"/>
  <c r="Q729" i="5"/>
  <c r="M729" i="5"/>
  <c r="K705" i="5"/>
  <c r="O705" i="5"/>
  <c r="N705" i="5"/>
  <c r="P697" i="5"/>
  <c r="L697" i="5"/>
  <c r="L673" i="5"/>
  <c r="Q609" i="5"/>
  <c r="N513" i="5"/>
  <c r="K513" i="5"/>
  <c r="M513" i="5"/>
  <c r="Q513" i="5"/>
  <c r="P513" i="5"/>
  <c r="N481" i="5"/>
  <c r="L369" i="5"/>
  <c r="M241" i="5"/>
  <c r="Q241" i="5"/>
  <c r="P241" i="5"/>
  <c r="N129" i="5"/>
  <c r="K129" i="5"/>
  <c r="M129" i="5"/>
  <c r="Q129" i="5"/>
  <c r="P129" i="5"/>
  <c r="M89" i="5"/>
  <c r="P89" i="5"/>
  <c r="K89" i="5"/>
  <c r="O89" i="5"/>
  <c r="Q81" i="5"/>
  <c r="P57" i="5"/>
  <c r="N57" i="5"/>
  <c r="K57" i="5"/>
  <c r="M57" i="5"/>
  <c r="P25" i="5"/>
  <c r="N25" i="5"/>
  <c r="K25" i="5"/>
  <c r="M25" i="5"/>
  <c r="Q17" i="5"/>
  <c r="S2910" i="5"/>
  <c r="C2910" i="5"/>
  <c r="R2910" i="5"/>
  <c r="J2910" i="5"/>
  <c r="I2910" i="5"/>
  <c r="H2910" i="5"/>
  <c r="G2910" i="5"/>
  <c r="F2910" i="5"/>
  <c r="E2910" i="5"/>
  <c r="T2910" i="5"/>
  <c r="D2910" i="5"/>
  <c r="Q2754" i="5"/>
  <c r="N2746" i="5"/>
  <c r="N2722" i="5"/>
  <c r="K2722" i="5"/>
  <c r="M2722" i="5"/>
  <c r="P2722" i="5"/>
  <c r="Q2690" i="5"/>
  <c r="N2682" i="5"/>
  <c r="N2658" i="5"/>
  <c r="K2658" i="5"/>
  <c r="M2658" i="5"/>
  <c r="P2658" i="5"/>
  <c r="Q2626" i="5"/>
  <c r="N2618" i="5"/>
  <c r="N2594" i="5"/>
  <c r="K2594" i="5"/>
  <c r="M2594" i="5"/>
  <c r="P2594" i="5"/>
  <c r="Q2562" i="5"/>
  <c r="N2554" i="5"/>
  <c r="Q2506" i="5"/>
  <c r="N2402" i="5"/>
  <c r="Q2346" i="5"/>
  <c r="N2338" i="5"/>
  <c r="Q2282" i="5"/>
  <c r="N2274" i="5"/>
  <c r="M2266" i="5"/>
  <c r="N1802" i="5"/>
  <c r="K1794" i="5"/>
  <c r="O1794" i="5"/>
  <c r="N1794" i="5"/>
  <c r="N1770" i="5"/>
  <c r="P1738" i="5"/>
  <c r="L1738" i="5"/>
  <c r="L1650" i="5"/>
  <c r="N1650" i="5"/>
  <c r="K1650" i="5"/>
  <c r="O1650" i="5"/>
  <c r="M1650" i="5"/>
  <c r="Q1618" i="5"/>
  <c r="N1610" i="5"/>
  <c r="M1578" i="5"/>
  <c r="Q1578" i="5"/>
  <c r="P1554" i="5"/>
  <c r="K1514" i="5"/>
  <c r="P1482" i="5"/>
  <c r="L1482" i="5"/>
  <c r="L1370" i="5"/>
  <c r="N1370" i="5"/>
  <c r="K1370" i="5"/>
  <c r="Q1370" i="5"/>
  <c r="M1370" i="5"/>
  <c r="O1338" i="5"/>
  <c r="K1330" i="5"/>
  <c r="Q1330" i="5"/>
  <c r="M1330" i="5"/>
  <c r="P1330" i="5"/>
  <c r="N1298" i="5"/>
  <c r="K1178" i="5"/>
  <c r="O1178" i="5"/>
  <c r="N1138" i="5"/>
  <c r="O1122" i="5"/>
  <c r="M3021" i="5"/>
  <c r="N1206" i="5"/>
  <c r="E1155" i="5"/>
  <c r="T1155" i="5"/>
  <c r="D1155" i="5"/>
  <c r="L1155" i="5" s="1"/>
  <c r="S1155" i="5"/>
  <c r="C1155" i="5"/>
  <c r="R1155" i="5"/>
  <c r="J1155" i="5"/>
  <c r="I1155" i="5"/>
  <c r="H1155" i="5"/>
  <c r="F1155" i="5"/>
  <c r="G1155" i="5"/>
  <c r="E995" i="5"/>
  <c r="T995" i="5"/>
  <c r="D995" i="5"/>
  <c r="S995" i="5"/>
  <c r="C995" i="5"/>
  <c r="R995" i="5"/>
  <c r="J995" i="5"/>
  <c r="I995" i="5"/>
  <c r="H995" i="5"/>
  <c r="F995" i="5"/>
  <c r="G995" i="5"/>
  <c r="T851" i="5"/>
  <c r="D851" i="5"/>
  <c r="N851" i="5" s="1"/>
  <c r="S851" i="5"/>
  <c r="C851" i="5"/>
  <c r="R851" i="5"/>
  <c r="J851" i="5"/>
  <c r="I851" i="5"/>
  <c r="H851" i="5"/>
  <c r="G851" i="5"/>
  <c r="F851" i="5"/>
  <c r="E851" i="5"/>
  <c r="H772" i="5"/>
  <c r="G772" i="5"/>
  <c r="F772" i="5"/>
  <c r="E772" i="5"/>
  <c r="T772" i="5"/>
  <c r="D772" i="5"/>
  <c r="O772" i="5" s="1"/>
  <c r="S772" i="5"/>
  <c r="C772" i="5"/>
  <c r="R772" i="5"/>
  <c r="J772" i="5"/>
  <c r="I772" i="5"/>
  <c r="T667" i="5"/>
  <c r="D667" i="5"/>
  <c r="S667" i="5"/>
  <c r="C667" i="5"/>
  <c r="R667" i="5"/>
  <c r="J667" i="5"/>
  <c r="I667" i="5"/>
  <c r="H667" i="5"/>
  <c r="G667" i="5"/>
  <c r="F667" i="5"/>
  <c r="E667" i="5"/>
  <c r="H580" i="5"/>
  <c r="G580" i="5"/>
  <c r="F580" i="5"/>
  <c r="E580" i="5"/>
  <c r="T580" i="5"/>
  <c r="D580" i="5"/>
  <c r="L580" i="5" s="1"/>
  <c r="S580" i="5"/>
  <c r="C580" i="5"/>
  <c r="R580" i="5"/>
  <c r="J580" i="5"/>
  <c r="I580" i="5"/>
  <c r="H507" i="5"/>
  <c r="G507" i="5"/>
  <c r="F507" i="5"/>
  <c r="E507" i="5"/>
  <c r="T507" i="5"/>
  <c r="D507" i="5"/>
  <c r="L507" i="5" s="1"/>
  <c r="S507" i="5"/>
  <c r="C507" i="5"/>
  <c r="R507" i="5"/>
  <c r="J507" i="5"/>
  <c r="I507" i="5"/>
  <c r="T434" i="5"/>
  <c r="D434" i="5"/>
  <c r="N434" i="5" s="1"/>
  <c r="S434" i="5"/>
  <c r="C434" i="5"/>
  <c r="R434" i="5"/>
  <c r="J434" i="5"/>
  <c r="I434" i="5"/>
  <c r="H434" i="5"/>
  <c r="G434" i="5"/>
  <c r="F434" i="5"/>
  <c r="E434" i="5"/>
  <c r="T348" i="5"/>
  <c r="D348" i="5"/>
  <c r="M348" i="5" s="1"/>
  <c r="S348" i="5"/>
  <c r="C348" i="5"/>
  <c r="R348" i="5"/>
  <c r="J348" i="5"/>
  <c r="I348" i="5"/>
  <c r="H348" i="5"/>
  <c r="G348" i="5"/>
  <c r="F348" i="5"/>
  <c r="E348" i="5"/>
  <c r="H83" i="5"/>
  <c r="G83" i="5"/>
  <c r="T83" i="5"/>
  <c r="D83" i="5"/>
  <c r="P83" i="5" s="1"/>
  <c r="S83" i="5"/>
  <c r="C83" i="5"/>
  <c r="J83" i="5"/>
  <c r="I83" i="5"/>
  <c r="F83" i="5"/>
  <c r="E83" i="5"/>
  <c r="R83" i="5"/>
  <c r="P7" i="5"/>
  <c r="L217" i="5"/>
  <c r="E211" i="5"/>
  <c r="D211" i="5"/>
  <c r="C211" i="5"/>
  <c r="L505" i="5"/>
  <c r="N505" i="5"/>
  <c r="K505" i="5"/>
  <c r="M505" i="5"/>
  <c r="Q441" i="5"/>
  <c r="L377" i="5"/>
  <c r="N377" i="5"/>
  <c r="K377" i="5"/>
  <c r="M377" i="5"/>
  <c r="D84" i="5"/>
  <c r="H84" i="5" s="1"/>
  <c r="C84" i="5"/>
  <c r="S84" i="5" s="1"/>
  <c r="E84" i="5"/>
  <c r="P5" i="5"/>
  <c r="Q62" i="5"/>
  <c r="H3002" i="5"/>
  <c r="G3002" i="5"/>
  <c r="T3002" i="5"/>
  <c r="D3002" i="5"/>
  <c r="S3002" i="5"/>
  <c r="C3002" i="5"/>
  <c r="I3002" i="5"/>
  <c r="F3002" i="5"/>
  <c r="E3002" i="5"/>
  <c r="R3002" i="5"/>
  <c r="J3002" i="5"/>
  <c r="G2875" i="5"/>
  <c r="F2875" i="5"/>
  <c r="E2875" i="5"/>
  <c r="T2875" i="5"/>
  <c r="D2875" i="5"/>
  <c r="P2875" i="5" s="1"/>
  <c r="S2875" i="5"/>
  <c r="C2875" i="5"/>
  <c r="R2875" i="5"/>
  <c r="J2875" i="5"/>
  <c r="I2875" i="5"/>
  <c r="H2875" i="5"/>
  <c r="G2843" i="5"/>
  <c r="F2843" i="5"/>
  <c r="E2843" i="5"/>
  <c r="T2843" i="5"/>
  <c r="D2843" i="5"/>
  <c r="L2843" i="5" s="1"/>
  <c r="S2843" i="5"/>
  <c r="C2843" i="5"/>
  <c r="R2843" i="5"/>
  <c r="J2843" i="5"/>
  <c r="I2843" i="5"/>
  <c r="H2843" i="5"/>
  <c r="G2811" i="5"/>
  <c r="F2811" i="5"/>
  <c r="E2811" i="5"/>
  <c r="T2811" i="5"/>
  <c r="D2811" i="5"/>
  <c r="L2811" i="5" s="1"/>
  <c r="S2811" i="5"/>
  <c r="C2811" i="5"/>
  <c r="R2811" i="5"/>
  <c r="J2811" i="5"/>
  <c r="I2811" i="5"/>
  <c r="H2811" i="5"/>
  <c r="G2779" i="5"/>
  <c r="F2779" i="5"/>
  <c r="E2779" i="5"/>
  <c r="T2779" i="5"/>
  <c r="D2779" i="5"/>
  <c r="S2779" i="5"/>
  <c r="C2779" i="5"/>
  <c r="R2779" i="5"/>
  <c r="J2779" i="5"/>
  <c r="I2779" i="5"/>
  <c r="H2779" i="5"/>
  <c r="H2724" i="5"/>
  <c r="G2724" i="5"/>
  <c r="F2724" i="5"/>
  <c r="E2724" i="5"/>
  <c r="T2724" i="5"/>
  <c r="D2724" i="5"/>
  <c r="Q2724" i="5" s="1"/>
  <c r="S2724" i="5"/>
  <c r="C2724" i="5"/>
  <c r="J2724" i="5"/>
  <c r="I2724" i="5"/>
  <c r="R2724" i="5"/>
  <c r="T2667" i="5"/>
  <c r="D2667" i="5"/>
  <c r="S2667" i="5"/>
  <c r="C2667" i="5"/>
  <c r="R2667" i="5"/>
  <c r="J2667" i="5"/>
  <c r="I2667" i="5"/>
  <c r="H2667" i="5"/>
  <c r="G2667" i="5"/>
  <c r="F2667" i="5"/>
  <c r="E2667" i="5"/>
  <c r="H2572" i="5"/>
  <c r="G2572" i="5"/>
  <c r="F2572" i="5"/>
  <c r="E2572" i="5"/>
  <c r="T2572" i="5"/>
  <c r="D2572" i="5"/>
  <c r="L2572" i="5" s="1"/>
  <c r="S2572" i="5"/>
  <c r="C2572" i="5"/>
  <c r="R2572" i="5"/>
  <c r="J2572" i="5"/>
  <c r="I2572" i="5"/>
  <c r="R2132" i="5"/>
  <c r="J2132" i="5"/>
  <c r="I2132" i="5"/>
  <c r="H2132" i="5"/>
  <c r="G2132" i="5"/>
  <c r="F2132" i="5"/>
  <c r="E2132" i="5"/>
  <c r="S2132" i="5"/>
  <c r="D2132" i="5"/>
  <c r="N2132" i="5" s="1"/>
  <c r="C2132" i="5"/>
  <c r="T2132" i="5"/>
  <c r="F2075" i="5"/>
  <c r="E2075" i="5"/>
  <c r="T2075" i="5"/>
  <c r="D2075" i="5"/>
  <c r="M2075" i="5" s="1"/>
  <c r="S2075" i="5"/>
  <c r="C2075" i="5"/>
  <c r="R2075" i="5"/>
  <c r="J2075" i="5"/>
  <c r="I2075" i="5"/>
  <c r="H2075" i="5"/>
  <c r="G2075" i="5"/>
  <c r="S2331" i="5"/>
  <c r="C2331" i="5"/>
  <c r="R2331" i="5"/>
  <c r="J2331" i="5"/>
  <c r="I2331" i="5"/>
  <c r="H2331" i="5"/>
  <c r="G2331" i="5"/>
  <c r="F2331" i="5"/>
  <c r="E2331" i="5"/>
  <c r="T2331" i="5"/>
  <c r="D2331" i="5"/>
  <c r="P2331" i="5" s="1"/>
  <c r="I1180" i="5"/>
  <c r="H1180" i="5"/>
  <c r="G1180" i="5"/>
  <c r="F1180" i="5"/>
  <c r="E1180" i="5"/>
  <c r="T1180" i="5"/>
  <c r="D1180" i="5"/>
  <c r="O1180" i="5" s="1"/>
  <c r="J1180" i="5"/>
  <c r="C1180" i="5"/>
  <c r="S1180" i="5"/>
  <c r="R1180" i="5"/>
  <c r="T675" i="5"/>
  <c r="D675" i="5"/>
  <c r="L675" i="5" s="1"/>
  <c r="S675" i="5"/>
  <c r="C675" i="5"/>
  <c r="R675" i="5"/>
  <c r="J675" i="5"/>
  <c r="I675" i="5"/>
  <c r="H675" i="5"/>
  <c r="G675" i="5"/>
  <c r="F675" i="5"/>
  <c r="E675" i="5"/>
  <c r="H147" i="5"/>
  <c r="G147" i="5"/>
  <c r="F147" i="5"/>
  <c r="E147" i="5"/>
  <c r="T147" i="5"/>
  <c r="D147" i="5"/>
  <c r="Q147" i="5" s="1"/>
  <c r="S147" i="5"/>
  <c r="C147" i="5"/>
  <c r="R147" i="5"/>
  <c r="J147" i="5"/>
  <c r="I147" i="5"/>
  <c r="M775" i="5"/>
  <c r="H562" i="5"/>
  <c r="G562" i="5"/>
  <c r="F562" i="5"/>
  <c r="E562" i="5"/>
  <c r="T562" i="5"/>
  <c r="D562" i="5"/>
  <c r="O562" i="5" s="1"/>
  <c r="S562" i="5"/>
  <c r="C562" i="5"/>
  <c r="R562" i="5"/>
  <c r="J562" i="5"/>
  <c r="I562" i="5"/>
  <c r="T290" i="5"/>
  <c r="D290" i="5"/>
  <c r="S290" i="5"/>
  <c r="C290" i="5"/>
  <c r="R290" i="5"/>
  <c r="J290" i="5"/>
  <c r="I290" i="5"/>
  <c r="H290" i="5"/>
  <c r="G290" i="5"/>
  <c r="F290" i="5"/>
  <c r="E290" i="5"/>
  <c r="T82" i="5"/>
  <c r="D82" i="5"/>
  <c r="S82" i="5"/>
  <c r="C82" i="5"/>
  <c r="H82" i="5"/>
  <c r="G82" i="5"/>
  <c r="R82" i="5"/>
  <c r="J82" i="5"/>
  <c r="I82" i="5"/>
  <c r="F82" i="5"/>
  <c r="E82" i="5"/>
  <c r="T2707" i="5"/>
  <c r="D2707" i="5"/>
  <c r="L2707" i="5" s="1"/>
  <c r="S2707" i="5"/>
  <c r="C2707" i="5"/>
  <c r="R2707" i="5"/>
  <c r="J2707" i="5"/>
  <c r="I2707" i="5"/>
  <c r="H2707" i="5"/>
  <c r="G2707" i="5"/>
  <c r="F2707" i="5"/>
  <c r="E2707" i="5"/>
  <c r="R1980" i="5"/>
  <c r="J1980" i="5"/>
  <c r="I1980" i="5"/>
  <c r="H1980" i="5"/>
  <c r="G1980" i="5"/>
  <c r="F1980" i="5"/>
  <c r="E1980" i="5"/>
  <c r="S1980" i="5"/>
  <c r="D1980" i="5"/>
  <c r="O1980" i="5" s="1"/>
  <c r="C1980" i="5"/>
  <c r="T1980" i="5"/>
  <c r="I1052" i="5"/>
  <c r="H1052" i="5"/>
  <c r="G1052" i="5"/>
  <c r="F1052" i="5"/>
  <c r="E1052" i="5"/>
  <c r="T1052" i="5"/>
  <c r="D1052" i="5"/>
  <c r="P1052" i="5" s="1"/>
  <c r="J1052" i="5"/>
  <c r="C1052" i="5"/>
  <c r="S1052" i="5"/>
  <c r="R1052" i="5"/>
  <c r="T691" i="5"/>
  <c r="D691" i="5"/>
  <c r="Q691" i="5" s="1"/>
  <c r="S691" i="5"/>
  <c r="C691" i="5"/>
  <c r="R691" i="5"/>
  <c r="J691" i="5"/>
  <c r="I691" i="5"/>
  <c r="H691" i="5"/>
  <c r="G691" i="5"/>
  <c r="F691" i="5"/>
  <c r="E691" i="5"/>
  <c r="N4953" i="5"/>
  <c r="K4921" i="5"/>
  <c r="N4761" i="5"/>
  <c r="O4185" i="5"/>
  <c r="K4185" i="5"/>
  <c r="O4153" i="5"/>
  <c r="K4153" i="5"/>
  <c r="Q3993" i="5"/>
  <c r="O3865" i="5"/>
  <c r="K3865" i="5"/>
  <c r="O3833" i="5"/>
  <c r="K3833" i="5"/>
  <c r="O3801" i="5"/>
  <c r="K3801" i="5"/>
  <c r="O3769" i="5"/>
  <c r="K3769" i="5"/>
  <c r="O3737" i="5"/>
  <c r="K3737" i="5"/>
  <c r="O3705" i="5"/>
  <c r="K3705" i="5"/>
  <c r="O3673" i="5"/>
  <c r="K3673" i="5"/>
  <c r="O3641" i="5"/>
  <c r="K3641" i="5"/>
  <c r="P3385" i="5"/>
  <c r="N3185" i="5"/>
  <c r="P5042" i="5"/>
  <c r="M4970" i="5"/>
  <c r="O4898" i="5"/>
  <c r="M4882" i="5"/>
  <c r="O4674" i="5"/>
  <c r="O4642" i="5"/>
  <c r="P4538" i="5"/>
  <c r="Q4490" i="5"/>
  <c r="Q4458" i="5"/>
  <c r="Q4426" i="5"/>
  <c r="K4066" i="5"/>
  <c r="K4034" i="5"/>
  <c r="N3970" i="5"/>
  <c r="N3938" i="5"/>
  <c r="N3906" i="5"/>
  <c r="P3362" i="5"/>
  <c r="P3330" i="5"/>
  <c r="P3298" i="5"/>
  <c r="P3266" i="5"/>
  <c r="P3234" i="5"/>
  <c r="O5099" i="5"/>
  <c r="K5099" i="5"/>
  <c r="L4811" i="5"/>
  <c r="O4675" i="5"/>
  <c r="P4595" i="5"/>
  <c r="L4595" i="5"/>
  <c r="Q4395" i="5"/>
  <c r="Q4339" i="5"/>
  <c r="L4339" i="5"/>
  <c r="P4139" i="5"/>
  <c r="L4139" i="5"/>
  <c r="Q3923" i="5"/>
  <c r="M3923" i="5"/>
  <c r="Q3739" i="5"/>
  <c r="M3739" i="5"/>
  <c r="Q3635" i="5"/>
  <c r="M3635" i="5"/>
  <c r="O3547" i="5"/>
  <c r="M3523" i="5"/>
  <c r="Q3459" i="5"/>
  <c r="L3459" i="5"/>
  <c r="P3459" i="5"/>
  <c r="Q3427" i="5"/>
  <c r="P3347" i="5"/>
  <c r="M3347" i="5"/>
  <c r="P3291" i="5"/>
  <c r="M3267" i="5"/>
  <c r="P3267" i="5"/>
  <c r="Q3139" i="5"/>
  <c r="M3107" i="5"/>
  <c r="O3003" i="5"/>
  <c r="L3003" i="5"/>
  <c r="M2963" i="5"/>
  <c r="N2899" i="5"/>
  <c r="K2899" i="5"/>
  <c r="O5084" i="5"/>
  <c r="K5084" i="5"/>
  <c r="M4972" i="5"/>
  <c r="P4972" i="5"/>
  <c r="K4972" i="5"/>
  <c r="Q4924" i="5"/>
  <c r="L4924" i="5"/>
  <c r="K4908" i="5"/>
  <c r="O4908" i="5"/>
  <c r="N4908" i="5"/>
  <c r="N4836" i="5"/>
  <c r="O4836" i="5"/>
  <c r="Q4836" i="5"/>
  <c r="L4836" i="5"/>
  <c r="O4828" i="5"/>
  <c r="K4828" i="5"/>
  <c r="L4796" i="5"/>
  <c r="K4780" i="5"/>
  <c r="M4780" i="5"/>
  <c r="N4772" i="5"/>
  <c r="M4612" i="5"/>
  <c r="M4596" i="5"/>
  <c r="K4404" i="5"/>
  <c r="Q4404" i="5"/>
  <c r="L4404" i="5"/>
  <c r="Q4324" i="5"/>
  <c r="L4220" i="5"/>
  <c r="N4220" i="5"/>
  <c r="L4204" i="5"/>
  <c r="M4156" i="5"/>
  <c r="M4140" i="5"/>
  <c r="M4092" i="5"/>
  <c r="Q4076" i="5"/>
  <c r="Q4004" i="5"/>
  <c r="M4004" i="5"/>
  <c r="M3972" i="5"/>
  <c r="N3972" i="5"/>
  <c r="Q3964" i="5"/>
  <c r="L3964" i="5"/>
  <c r="Q3884" i="5"/>
  <c r="O3876" i="5"/>
  <c r="Q3804" i="5"/>
  <c r="Q3756" i="5"/>
  <c r="L3756" i="5"/>
  <c r="Q3676" i="5"/>
  <c r="N3564" i="5"/>
  <c r="L3492" i="5"/>
  <c r="K3492" i="5"/>
  <c r="O3492" i="5"/>
  <c r="L3436" i="5"/>
  <c r="P3436" i="5"/>
  <c r="P3340" i="5"/>
  <c r="M3340" i="5"/>
  <c r="P3292" i="5"/>
  <c r="M3292" i="5"/>
  <c r="Q3212" i="5"/>
  <c r="N3212" i="5"/>
  <c r="M3204" i="5"/>
  <c r="L3204" i="5"/>
  <c r="P3204" i="5"/>
  <c r="M3084" i="5"/>
  <c r="Q3052" i="5"/>
  <c r="M4925" i="5"/>
  <c r="K4757" i="5"/>
  <c r="M4685" i="5"/>
  <c r="M4597" i="5"/>
  <c r="M4581" i="5"/>
  <c r="Q4565" i="5"/>
  <c r="O4525" i="5"/>
  <c r="P4525" i="5"/>
  <c r="M4485" i="5"/>
  <c r="O4477" i="5"/>
  <c r="K4477" i="5"/>
  <c r="K4469" i="5"/>
  <c r="O4397" i="5"/>
  <c r="K4397" i="5"/>
  <c r="Q4341" i="5"/>
  <c r="O4317" i="5"/>
  <c r="P4317" i="5"/>
  <c r="O4309" i="5"/>
  <c r="K4269" i="5"/>
  <c r="M4245" i="5"/>
  <c r="M4229" i="5"/>
  <c r="L4141" i="5"/>
  <c r="K4101" i="5"/>
  <c r="M4093" i="5"/>
  <c r="Q4045" i="5"/>
  <c r="L4045" i="5"/>
  <c r="O4021" i="5"/>
  <c r="K4021" i="5"/>
  <c r="N4013" i="5"/>
  <c r="K4013" i="5"/>
  <c r="Q3925" i="5"/>
  <c r="M3925" i="5"/>
  <c r="P3917" i="5"/>
  <c r="N3869" i="5"/>
  <c r="Q3813" i="5"/>
  <c r="M3813" i="5"/>
  <c r="O3805" i="5"/>
  <c r="K3749" i="5"/>
  <c r="N3741" i="5"/>
  <c r="M3677" i="5"/>
  <c r="M3661" i="5"/>
  <c r="Q3645" i="5"/>
  <c r="Q3629" i="5"/>
  <c r="M3613" i="5"/>
  <c r="N3533" i="5"/>
  <c r="K3533" i="5"/>
  <c r="K3493" i="5"/>
  <c r="K3453" i="5"/>
  <c r="M3405" i="5"/>
  <c r="M3381" i="5"/>
  <c r="Q3285" i="5"/>
  <c r="L3285" i="5"/>
  <c r="P3285" i="5"/>
  <c r="N3269" i="5"/>
  <c r="K3269" i="5"/>
  <c r="K3221" i="5"/>
  <c r="O3157" i="5"/>
  <c r="K3157" i="5"/>
  <c r="M3061" i="5"/>
  <c r="N3061" i="5"/>
  <c r="Q3053" i="5"/>
  <c r="L3053" i="5"/>
  <c r="Q5086" i="5"/>
  <c r="L5078" i="5"/>
  <c r="M5030" i="5"/>
  <c r="M5022" i="5"/>
  <c r="P4982" i="5"/>
  <c r="K4982" i="5"/>
  <c r="O4950" i="5"/>
  <c r="K4886" i="5"/>
  <c r="K4854" i="5"/>
  <c r="P4830" i="5"/>
  <c r="M4830" i="5"/>
  <c r="O4798" i="5"/>
  <c r="O4782" i="5"/>
  <c r="O4750" i="5"/>
  <c r="Q4718" i="5"/>
  <c r="M4718" i="5"/>
  <c r="O4710" i="5"/>
  <c r="O4702" i="5"/>
  <c r="M4678" i="5"/>
  <c r="M4646" i="5"/>
  <c r="N4630" i="5"/>
  <c r="K4630" i="5"/>
  <c r="O4630" i="5"/>
  <c r="O4622" i="5"/>
  <c r="M4622" i="5"/>
  <c r="K4558" i="5"/>
  <c r="K4550" i="5"/>
  <c r="N4550" i="5"/>
  <c r="K4478" i="5"/>
  <c r="K4470" i="5"/>
  <c r="N4470" i="5"/>
  <c r="K4390" i="5"/>
  <c r="Q4358" i="5"/>
  <c r="O4270" i="5"/>
  <c r="L4270" i="5"/>
  <c r="K4270" i="5"/>
  <c r="Q4254" i="5"/>
  <c r="M4254" i="5"/>
  <c r="N4246" i="5"/>
  <c r="N4206" i="5"/>
  <c r="K4182" i="5"/>
  <c r="K4174" i="5"/>
  <c r="Q4126" i="5"/>
  <c r="Q4006" i="5"/>
  <c r="M4006" i="5"/>
  <c r="K4006" i="5"/>
  <c r="O3998" i="5"/>
  <c r="Q3982" i="5"/>
  <c r="M3982" i="5"/>
  <c r="N3950" i="5"/>
  <c r="M3918" i="5"/>
  <c r="M3902" i="5"/>
  <c r="Q3838" i="5"/>
  <c r="Q3790" i="5"/>
  <c r="L3790" i="5"/>
  <c r="K3766" i="5"/>
  <c r="K3758" i="5"/>
  <c r="Q3710" i="5"/>
  <c r="Q3662" i="5"/>
  <c r="L3662" i="5"/>
  <c r="K3638" i="5"/>
  <c r="K3630" i="5"/>
  <c r="N3622" i="5"/>
  <c r="N3606" i="5"/>
  <c r="Q3518" i="5"/>
  <c r="Q3478" i="5"/>
  <c r="M3478" i="5"/>
  <c r="P3478" i="5"/>
  <c r="P3438" i="5"/>
  <c r="M3438" i="5"/>
  <c r="O3414" i="5"/>
  <c r="O3390" i="5"/>
  <c r="K3390" i="5"/>
  <c r="O3382" i="5"/>
  <c r="O3374" i="5"/>
  <c r="K3342" i="5"/>
  <c r="N3294" i="5"/>
  <c r="Q3206" i="5"/>
  <c r="L3206" i="5"/>
  <c r="M3206" i="5"/>
  <c r="N3198" i="5"/>
  <c r="O3158" i="5"/>
  <c r="M3134" i="5"/>
  <c r="Q3126" i="5"/>
  <c r="N3102" i="5"/>
  <c r="K3102" i="5"/>
  <c r="K3094" i="5"/>
  <c r="N3094" i="5"/>
  <c r="L4967" i="5"/>
  <c r="Q4967" i="5"/>
  <c r="K4943" i="5"/>
  <c r="Q4943" i="5"/>
  <c r="M4943" i="5"/>
  <c r="K4847" i="5"/>
  <c r="M4847" i="5"/>
  <c r="L4847" i="5"/>
  <c r="N4839" i="5"/>
  <c r="P4839" i="5"/>
  <c r="L4839" i="5"/>
  <c r="Q4767" i="5"/>
  <c r="K4767" i="5"/>
  <c r="M4647" i="5"/>
  <c r="M4559" i="5"/>
  <c r="K4543" i="5"/>
  <c r="N4543" i="5"/>
  <c r="O4527" i="5"/>
  <c r="P4527" i="5"/>
  <c r="L4527" i="5"/>
  <c r="M4479" i="5"/>
  <c r="N4439" i="5"/>
  <c r="K4407" i="5"/>
  <c r="K4271" i="5"/>
  <c r="N4271" i="5"/>
  <c r="N4135" i="5"/>
  <c r="M4127" i="5"/>
  <c r="N4047" i="5"/>
  <c r="M4047" i="5"/>
  <c r="Q4007" i="5"/>
  <c r="P3911" i="5"/>
  <c r="L3911" i="5"/>
  <c r="N3903" i="5"/>
  <c r="K3903" i="5"/>
  <c r="K3895" i="5"/>
  <c r="L3839" i="5"/>
  <c r="K3775" i="5"/>
  <c r="Q3751" i="5"/>
  <c r="K3743" i="5"/>
  <c r="O3743" i="5"/>
  <c r="L3743" i="5"/>
  <c r="M3655" i="5"/>
  <c r="Q3647" i="5"/>
  <c r="M3647" i="5"/>
  <c r="P3615" i="5"/>
  <c r="N3615" i="5"/>
  <c r="K3615" i="5"/>
  <c r="M3591" i="5"/>
  <c r="K3567" i="5"/>
  <c r="K3559" i="5"/>
  <c r="M3487" i="5"/>
  <c r="P3383" i="5"/>
  <c r="K3351" i="5"/>
  <c r="P3327" i="5"/>
  <c r="M3303" i="5"/>
  <c r="P3303" i="5"/>
  <c r="K3239" i="5"/>
  <c r="P3223" i="5"/>
  <c r="M3223" i="5"/>
  <c r="O3151" i="5"/>
  <c r="K3151" i="5"/>
  <c r="M3087" i="5"/>
  <c r="M3071" i="5"/>
  <c r="N3015" i="5"/>
  <c r="K3015" i="5"/>
  <c r="Q2959" i="5"/>
  <c r="L2959" i="5"/>
  <c r="N3008" i="5"/>
  <c r="O3008" i="5"/>
  <c r="S2962" i="5"/>
  <c r="C2962" i="5"/>
  <c r="R2962" i="5"/>
  <c r="J2962" i="5"/>
  <c r="I2962" i="5"/>
  <c r="H2962" i="5"/>
  <c r="G2962" i="5"/>
  <c r="F2962" i="5"/>
  <c r="E2962" i="5"/>
  <c r="T2962" i="5"/>
  <c r="D2962" i="5"/>
  <c r="K2962" i="5" s="1"/>
  <c r="N2917" i="5"/>
  <c r="N2861" i="5"/>
  <c r="K2861" i="5"/>
  <c r="N2821" i="5"/>
  <c r="M2781" i="5"/>
  <c r="M2757" i="5"/>
  <c r="Q2709" i="5"/>
  <c r="L2709" i="5"/>
  <c r="N2597" i="5"/>
  <c r="M2581" i="5"/>
  <c r="Q2565" i="5"/>
  <c r="M2509" i="5"/>
  <c r="Q2493" i="5"/>
  <c r="Q2437" i="5"/>
  <c r="M2437" i="5"/>
  <c r="O2429" i="5"/>
  <c r="K2373" i="5"/>
  <c r="N2365" i="5"/>
  <c r="N2341" i="5"/>
  <c r="M2301" i="5"/>
  <c r="M2285" i="5"/>
  <c r="K2221" i="5"/>
  <c r="K2213" i="5"/>
  <c r="M2197" i="5"/>
  <c r="M2181" i="5"/>
  <c r="Q2149" i="5"/>
  <c r="L2149" i="5"/>
  <c r="N2125" i="5"/>
  <c r="Q2101" i="5"/>
  <c r="N2069" i="5"/>
  <c r="K2069" i="5"/>
  <c r="K1965" i="5"/>
  <c r="K1957" i="5"/>
  <c r="M1941" i="5"/>
  <c r="M1925" i="5"/>
  <c r="Q1893" i="5"/>
  <c r="L1893" i="5"/>
  <c r="N1869" i="5"/>
  <c r="N1853" i="5"/>
  <c r="O1837" i="5"/>
  <c r="Q1837" i="5"/>
  <c r="N1813" i="5"/>
  <c r="M1805" i="5"/>
  <c r="N1709" i="5"/>
  <c r="N1701" i="5"/>
  <c r="M1589" i="5"/>
  <c r="M1573" i="5"/>
  <c r="M1541" i="5"/>
  <c r="M1509" i="5"/>
  <c r="Q1493" i="5"/>
  <c r="Q1389" i="5"/>
  <c r="L1389" i="5"/>
  <c r="K1373" i="5"/>
  <c r="O1373" i="5"/>
  <c r="N1373" i="5"/>
  <c r="O1365" i="5"/>
  <c r="K1365" i="5"/>
  <c r="N1357" i="5"/>
  <c r="K1357" i="5"/>
  <c r="M1309" i="5"/>
  <c r="Q1261" i="5"/>
  <c r="L1261" i="5"/>
  <c r="K1245" i="5"/>
  <c r="O1245" i="5"/>
  <c r="N1245" i="5"/>
  <c r="O1237" i="5"/>
  <c r="K1237" i="5"/>
  <c r="N1229" i="5"/>
  <c r="K1229" i="5"/>
  <c r="M1181" i="5"/>
  <c r="Q1133" i="5"/>
  <c r="L1133" i="5"/>
  <c r="K1117" i="5"/>
  <c r="O1117" i="5"/>
  <c r="N1117" i="5"/>
  <c r="O1109" i="5"/>
  <c r="K1109" i="5"/>
  <c r="O1069" i="5"/>
  <c r="K1069" i="5"/>
  <c r="M1037" i="5"/>
  <c r="Q1021" i="5"/>
  <c r="M989" i="5"/>
  <c r="Q981" i="5"/>
  <c r="M917" i="5"/>
  <c r="Q885" i="5"/>
  <c r="M885" i="5"/>
  <c r="M869" i="5"/>
  <c r="K797" i="5"/>
  <c r="N789" i="5"/>
  <c r="Q757" i="5"/>
  <c r="M757" i="5"/>
  <c r="M741" i="5"/>
  <c r="K685" i="5"/>
  <c r="O685" i="5"/>
  <c r="N653" i="5"/>
  <c r="N637" i="5"/>
  <c r="M621" i="5"/>
  <c r="M613" i="5"/>
  <c r="K557" i="5"/>
  <c r="O557" i="5"/>
  <c r="K541" i="5"/>
  <c r="N533" i="5"/>
  <c r="N509" i="5"/>
  <c r="K509" i="5"/>
  <c r="M501" i="5"/>
  <c r="Q501" i="5"/>
  <c r="Q429" i="5"/>
  <c r="M381" i="5"/>
  <c r="N333" i="5"/>
  <c r="K317" i="5"/>
  <c r="K285" i="5"/>
  <c r="K277" i="5"/>
  <c r="N277" i="5"/>
  <c r="N253" i="5"/>
  <c r="K253" i="5"/>
  <c r="P221" i="5"/>
  <c r="Q221" i="5"/>
  <c r="L221" i="5"/>
  <c r="N205" i="5"/>
  <c r="K205" i="5"/>
  <c r="K189" i="5"/>
  <c r="N173" i="5"/>
  <c r="Q165" i="5"/>
  <c r="M165" i="5"/>
  <c r="D152" i="5"/>
  <c r="C152" i="5"/>
  <c r="E152" i="5"/>
  <c r="P141" i="5"/>
  <c r="Q141" i="5"/>
  <c r="O141" i="5"/>
  <c r="K117" i="5"/>
  <c r="K109" i="5"/>
  <c r="M45" i="5"/>
  <c r="Q13" i="5"/>
  <c r="I5064" i="5"/>
  <c r="H5064" i="5"/>
  <c r="G5064" i="5"/>
  <c r="F5064" i="5"/>
  <c r="E5064" i="5"/>
  <c r="T5064" i="5"/>
  <c r="D5064" i="5"/>
  <c r="S5064" i="5"/>
  <c r="C5064" i="5"/>
  <c r="R5064" i="5"/>
  <c r="J5064" i="5"/>
  <c r="F4808" i="5"/>
  <c r="E4808" i="5"/>
  <c r="S4808" i="5"/>
  <c r="C4808" i="5"/>
  <c r="R4808" i="5"/>
  <c r="J4808" i="5"/>
  <c r="I4808" i="5"/>
  <c r="D4808" i="5"/>
  <c r="K4808" i="5" s="1"/>
  <c r="T4808" i="5"/>
  <c r="H4808" i="5"/>
  <c r="G4808" i="5"/>
  <c r="F4552" i="5"/>
  <c r="E4552" i="5"/>
  <c r="T4552" i="5"/>
  <c r="D4552" i="5"/>
  <c r="K4552" i="5" s="1"/>
  <c r="S4552" i="5"/>
  <c r="C4552" i="5"/>
  <c r="R4552" i="5"/>
  <c r="J4552" i="5"/>
  <c r="I4552" i="5"/>
  <c r="H4552" i="5"/>
  <c r="G4552" i="5"/>
  <c r="R4272" i="5"/>
  <c r="J4272" i="5"/>
  <c r="I4272" i="5"/>
  <c r="H4272" i="5"/>
  <c r="G4272" i="5"/>
  <c r="F4272" i="5"/>
  <c r="E4272" i="5"/>
  <c r="D4272" i="5"/>
  <c r="Q4272" i="5" s="1"/>
  <c r="C4272" i="5"/>
  <c r="T4272" i="5"/>
  <c r="S4272" i="5"/>
  <c r="I4016" i="5"/>
  <c r="H4016" i="5"/>
  <c r="G4016" i="5"/>
  <c r="F4016" i="5"/>
  <c r="E4016" i="5"/>
  <c r="T4016" i="5"/>
  <c r="D4016" i="5"/>
  <c r="N4016" i="5" s="1"/>
  <c r="S4016" i="5"/>
  <c r="R4016" i="5"/>
  <c r="J4016" i="5"/>
  <c r="C4016" i="5"/>
  <c r="G3760" i="5"/>
  <c r="F3760" i="5"/>
  <c r="E3760" i="5"/>
  <c r="T3760" i="5"/>
  <c r="D3760" i="5"/>
  <c r="S3760" i="5"/>
  <c r="C3760" i="5"/>
  <c r="R3760" i="5"/>
  <c r="J3760" i="5"/>
  <c r="I3760" i="5"/>
  <c r="H3760" i="5"/>
  <c r="S3504" i="5"/>
  <c r="C3504" i="5"/>
  <c r="R3504" i="5"/>
  <c r="J3504" i="5"/>
  <c r="I3504" i="5"/>
  <c r="H3504" i="5"/>
  <c r="G3504" i="5"/>
  <c r="F3504" i="5"/>
  <c r="T3504" i="5"/>
  <c r="E3504" i="5"/>
  <c r="D3504" i="5"/>
  <c r="N3504" i="5" s="1"/>
  <c r="E3256" i="5"/>
  <c r="S3256" i="5"/>
  <c r="C3256" i="5"/>
  <c r="R3256" i="5"/>
  <c r="J3256" i="5"/>
  <c r="I3256" i="5"/>
  <c r="H3256" i="5"/>
  <c r="G3256" i="5"/>
  <c r="D3256" i="5"/>
  <c r="M3256" i="5" s="1"/>
  <c r="T3256" i="5"/>
  <c r="F3256" i="5"/>
  <c r="I3128" i="5"/>
  <c r="H3128" i="5"/>
  <c r="G3128" i="5"/>
  <c r="F3128" i="5"/>
  <c r="E3128" i="5"/>
  <c r="T3128" i="5"/>
  <c r="D3128" i="5"/>
  <c r="N3128" i="5" s="1"/>
  <c r="S3128" i="5"/>
  <c r="C3128" i="5"/>
  <c r="R3128" i="5"/>
  <c r="J3128" i="5"/>
  <c r="Q3004" i="5"/>
  <c r="O3004" i="5"/>
  <c r="M2945" i="5"/>
  <c r="M2940" i="5"/>
  <c r="K2854" i="5"/>
  <c r="N2846" i="5"/>
  <c r="M2838" i="5"/>
  <c r="K2806" i="5"/>
  <c r="M2782" i="5"/>
  <c r="K2726" i="5"/>
  <c r="K2702" i="5"/>
  <c r="N2694" i="5"/>
  <c r="Q2686" i="5"/>
  <c r="O2654" i="5"/>
  <c r="N2638" i="5"/>
  <c r="K2638" i="5"/>
  <c r="N2622" i="5"/>
  <c r="M2558" i="5"/>
  <c r="Q2558" i="5"/>
  <c r="O2542" i="5"/>
  <c r="M2470" i="5"/>
  <c r="Q2454" i="5"/>
  <c r="M2390" i="5"/>
  <c r="M2342" i="5"/>
  <c r="K2294" i="5"/>
  <c r="N2294" i="5"/>
  <c r="M2246" i="5"/>
  <c r="P2230" i="5"/>
  <c r="Q2182" i="5"/>
  <c r="O2166" i="5"/>
  <c r="M2134" i="5"/>
  <c r="Q2110" i="5"/>
  <c r="O2086" i="5"/>
  <c r="P2038" i="5"/>
  <c r="M1990" i="5"/>
  <c r="P1966" i="5"/>
  <c r="O1942" i="5"/>
  <c r="L1942" i="5"/>
  <c r="N1942" i="5"/>
  <c r="Q1926" i="5"/>
  <c r="P1910" i="5"/>
  <c r="O1870" i="5"/>
  <c r="L1870" i="5"/>
  <c r="N1870" i="5"/>
  <c r="O1734" i="5"/>
  <c r="K1734" i="5"/>
  <c r="N1614" i="5"/>
  <c r="K1614" i="5"/>
  <c r="O1614" i="5"/>
  <c r="N1574" i="5"/>
  <c r="N1486" i="5"/>
  <c r="Q1470" i="5"/>
  <c r="M1398" i="5"/>
  <c r="Q1382" i="5"/>
  <c r="K1350" i="5"/>
  <c r="N1350" i="5"/>
  <c r="M1342" i="5"/>
  <c r="N1310" i="5"/>
  <c r="K1310" i="5"/>
  <c r="N1302" i="5"/>
  <c r="M1238" i="5"/>
  <c r="P1214" i="5"/>
  <c r="L1214" i="5"/>
  <c r="K1190" i="5"/>
  <c r="Q1126" i="5"/>
  <c r="K1110" i="5"/>
  <c r="Q1110" i="5"/>
  <c r="M1110" i="5"/>
  <c r="M998" i="5"/>
  <c r="Q982" i="5"/>
  <c r="M982" i="5"/>
  <c r="K958" i="5"/>
  <c r="N958" i="5"/>
  <c r="M910" i="5"/>
  <c r="N870" i="5"/>
  <c r="M830" i="5"/>
  <c r="Q822" i="5"/>
  <c r="K790" i="5"/>
  <c r="N790" i="5"/>
  <c r="M726" i="5"/>
  <c r="P662" i="5"/>
  <c r="Q662" i="5"/>
  <c r="L662" i="5"/>
  <c r="N646" i="5"/>
  <c r="K646" i="5"/>
  <c r="N614" i="5"/>
  <c r="Q598" i="5"/>
  <c r="P566" i="5"/>
  <c r="Q566" i="5"/>
  <c r="O566" i="5"/>
  <c r="K398" i="5"/>
  <c r="O398" i="5"/>
  <c r="M382" i="5"/>
  <c r="Q382" i="5"/>
  <c r="Q374" i="5"/>
  <c r="L374" i="5"/>
  <c r="K358" i="5"/>
  <c r="O358" i="5"/>
  <c r="N342" i="5"/>
  <c r="M342" i="5"/>
  <c r="K310" i="5"/>
  <c r="O310" i="5"/>
  <c r="N302" i="5"/>
  <c r="M302" i="5"/>
  <c r="N270" i="5"/>
  <c r="O262" i="5"/>
  <c r="K262" i="5"/>
  <c r="N174" i="5"/>
  <c r="O166" i="5"/>
  <c r="K166" i="5"/>
  <c r="K158" i="5"/>
  <c r="K150" i="5"/>
  <c r="N134" i="5"/>
  <c r="N110" i="5"/>
  <c r="N102" i="5"/>
  <c r="Q471" i="5"/>
  <c r="P47" i="5"/>
  <c r="H3018" i="5"/>
  <c r="G3018" i="5"/>
  <c r="T3018" i="5"/>
  <c r="D3018" i="5"/>
  <c r="N3018" i="5" s="1"/>
  <c r="S3018" i="5"/>
  <c r="C3018" i="5"/>
  <c r="I3018" i="5"/>
  <c r="F3018" i="5"/>
  <c r="E3018" i="5"/>
  <c r="R3018" i="5"/>
  <c r="J3018" i="5"/>
  <c r="N2936" i="5"/>
  <c r="Q2909" i="5"/>
  <c r="Q2904" i="5"/>
  <c r="K2879" i="5"/>
  <c r="N2871" i="5"/>
  <c r="K2831" i="5"/>
  <c r="N2831" i="5"/>
  <c r="Q2807" i="5"/>
  <c r="L2807" i="5"/>
  <c r="N2791" i="5"/>
  <c r="M2727" i="5"/>
  <c r="Q2727" i="5"/>
  <c r="M2687" i="5"/>
  <c r="N2655" i="5"/>
  <c r="Q2631" i="5"/>
  <c r="N2631" i="5"/>
  <c r="L2631" i="5"/>
  <c r="M2631" i="5"/>
  <c r="M2591" i="5"/>
  <c r="Q2591" i="5"/>
  <c r="Q2559" i="5"/>
  <c r="M2535" i="5"/>
  <c r="P2535" i="5"/>
  <c r="O2487" i="5"/>
  <c r="Q2455" i="5"/>
  <c r="O2431" i="5"/>
  <c r="K2431" i="5"/>
  <c r="K2383" i="5"/>
  <c r="M2367" i="5"/>
  <c r="K2335" i="5"/>
  <c r="M2239" i="5"/>
  <c r="O2215" i="5"/>
  <c r="K2215" i="5"/>
  <c r="M2151" i="5"/>
  <c r="Q2143" i="5"/>
  <c r="Q2087" i="5"/>
  <c r="L2087" i="5"/>
  <c r="N2079" i="5"/>
  <c r="K2079" i="5"/>
  <c r="P2079" i="5"/>
  <c r="P2031" i="5"/>
  <c r="K2031" i="5"/>
  <c r="O1903" i="5"/>
  <c r="M1903" i="5"/>
  <c r="O1879" i="5"/>
  <c r="N1879" i="5"/>
  <c r="Q1847" i="5"/>
  <c r="K1815" i="5"/>
  <c r="P1799" i="5"/>
  <c r="P1775" i="5"/>
  <c r="K1775" i="5"/>
  <c r="M1775" i="5"/>
  <c r="Q1751" i="5"/>
  <c r="M1751" i="5"/>
  <c r="M1727" i="5"/>
  <c r="N1687" i="5"/>
  <c r="Q1671" i="5"/>
  <c r="N1647" i="5"/>
  <c r="N1607" i="5"/>
  <c r="K1607" i="5"/>
  <c r="N1599" i="5"/>
  <c r="Q1535" i="5"/>
  <c r="K1511" i="5"/>
  <c r="O1471" i="5"/>
  <c r="M1447" i="5"/>
  <c r="Q1439" i="5"/>
  <c r="K1407" i="5"/>
  <c r="O1407" i="5"/>
  <c r="Q1399" i="5"/>
  <c r="Q1359" i="5"/>
  <c r="N1335" i="5"/>
  <c r="O1311" i="5"/>
  <c r="M1311" i="5"/>
  <c r="N1311" i="5"/>
  <c r="O1295" i="5"/>
  <c r="M1207" i="5"/>
  <c r="K1183" i="5"/>
  <c r="N1175" i="5"/>
  <c r="M1167" i="5"/>
  <c r="N1135" i="5"/>
  <c r="K1087" i="5"/>
  <c r="O1087" i="5"/>
  <c r="N1055" i="5"/>
  <c r="O1047" i="5"/>
  <c r="N1039" i="5"/>
  <c r="M1023" i="5"/>
  <c r="M1007" i="5"/>
  <c r="K959" i="5"/>
  <c r="O959" i="5"/>
  <c r="N815" i="5"/>
  <c r="O807" i="5"/>
  <c r="K807" i="5"/>
  <c r="K799" i="5"/>
  <c r="K791" i="5"/>
  <c r="N775" i="5"/>
  <c r="N751" i="5"/>
  <c r="N727" i="5"/>
  <c r="N711" i="5"/>
  <c r="N559" i="5"/>
  <c r="O551" i="5"/>
  <c r="K551" i="5"/>
  <c r="N535" i="5"/>
  <c r="N511" i="5"/>
  <c r="N503" i="5"/>
  <c r="K463" i="5"/>
  <c r="K455" i="5"/>
  <c r="N455" i="5"/>
  <c r="N423" i="5"/>
  <c r="N407" i="5"/>
  <c r="N383" i="5"/>
  <c r="N375" i="5"/>
  <c r="K335" i="5"/>
  <c r="K327" i="5"/>
  <c r="N327" i="5"/>
  <c r="N295" i="5"/>
  <c r="N279" i="5"/>
  <c r="N255" i="5"/>
  <c r="N247" i="5"/>
  <c r="K207" i="5"/>
  <c r="K199" i="5"/>
  <c r="N199" i="5"/>
  <c r="P95" i="5"/>
  <c r="K95" i="5"/>
  <c r="N47" i="5"/>
  <c r="K39" i="5"/>
  <c r="P23" i="5"/>
  <c r="M23" i="5"/>
  <c r="E15" i="5"/>
  <c r="D15" i="5"/>
  <c r="C15" i="5"/>
  <c r="H537" i="5"/>
  <c r="G537" i="5"/>
  <c r="F537" i="5"/>
  <c r="E537" i="5"/>
  <c r="T537" i="5"/>
  <c r="D537" i="5"/>
  <c r="O537" i="5" s="1"/>
  <c r="S537" i="5"/>
  <c r="C537" i="5"/>
  <c r="R537" i="5"/>
  <c r="J537" i="5"/>
  <c r="I537" i="5"/>
  <c r="K2996" i="5"/>
  <c r="O2905" i="5"/>
  <c r="Q2856" i="5"/>
  <c r="Q2816" i="5"/>
  <c r="M2816" i="5"/>
  <c r="O2808" i="5"/>
  <c r="K2784" i="5"/>
  <c r="N2736" i="5"/>
  <c r="N2712" i="5"/>
  <c r="Q2672" i="5"/>
  <c r="M2672" i="5"/>
  <c r="P2576" i="5"/>
  <c r="L2576" i="5"/>
  <c r="N2560" i="5"/>
  <c r="K2560" i="5"/>
  <c r="O2528" i="5"/>
  <c r="N2520" i="5"/>
  <c r="M2504" i="5"/>
  <c r="M2488" i="5"/>
  <c r="N2440" i="5"/>
  <c r="K2440" i="5"/>
  <c r="M2360" i="5"/>
  <c r="N2312" i="5"/>
  <c r="Q2248" i="5"/>
  <c r="M2248" i="5"/>
  <c r="O2248" i="5"/>
  <c r="O2160" i="5"/>
  <c r="M2128" i="5"/>
  <c r="M2112" i="5"/>
  <c r="N2056" i="5"/>
  <c r="N2048" i="5"/>
  <c r="Q2032" i="5"/>
  <c r="Q2016" i="5"/>
  <c r="Q1992" i="5"/>
  <c r="M1992" i="5"/>
  <c r="O1992" i="5"/>
  <c r="P1984" i="5"/>
  <c r="L1984" i="5"/>
  <c r="O1984" i="5"/>
  <c r="O1904" i="5"/>
  <c r="M1872" i="5"/>
  <c r="Q1808" i="5"/>
  <c r="K1808" i="5"/>
  <c r="N1808" i="5"/>
  <c r="L1808" i="5"/>
  <c r="O1800" i="5"/>
  <c r="Q1776" i="5"/>
  <c r="L1776" i="5"/>
  <c r="O1776" i="5"/>
  <c r="K1776" i="5"/>
  <c r="O1736" i="5"/>
  <c r="K1736" i="5"/>
  <c r="K1728" i="5"/>
  <c r="Q1680" i="5"/>
  <c r="Q1632" i="5"/>
  <c r="L1632" i="5"/>
  <c r="O1608" i="5"/>
  <c r="K1608" i="5"/>
  <c r="K1600" i="5"/>
  <c r="Q1552" i="5"/>
  <c r="Q1504" i="5"/>
  <c r="L1504" i="5"/>
  <c r="K1472" i="5"/>
  <c r="Q1424" i="5"/>
  <c r="N1392" i="5"/>
  <c r="N1384" i="5"/>
  <c r="M1336" i="5"/>
  <c r="M1320" i="5"/>
  <c r="Q1304" i="5"/>
  <c r="Q1264" i="5"/>
  <c r="M1264" i="5"/>
  <c r="O1256" i="5"/>
  <c r="N1224" i="5"/>
  <c r="N1192" i="5"/>
  <c r="N1184" i="5"/>
  <c r="M1136" i="5"/>
  <c r="M1120" i="5"/>
  <c r="Q1104" i="5"/>
  <c r="Q1032" i="5"/>
  <c r="M1032" i="5"/>
  <c r="O1024" i="5"/>
  <c r="N992" i="5"/>
  <c r="M960" i="5"/>
  <c r="Q944" i="5"/>
  <c r="K912" i="5"/>
  <c r="K904" i="5"/>
  <c r="N904" i="5"/>
  <c r="M872" i="5"/>
  <c r="Q856" i="5"/>
  <c r="P808" i="5"/>
  <c r="Q808" i="5"/>
  <c r="O808" i="5"/>
  <c r="K784" i="5"/>
  <c r="K776" i="5"/>
  <c r="N776" i="5"/>
  <c r="M744" i="5"/>
  <c r="Q728" i="5"/>
  <c r="P680" i="5"/>
  <c r="Q680" i="5"/>
  <c r="O680" i="5"/>
  <c r="K656" i="5"/>
  <c r="K648" i="5"/>
  <c r="N648" i="5"/>
  <c r="M616" i="5"/>
  <c r="Q600" i="5"/>
  <c r="P552" i="5"/>
  <c r="Q552" i="5"/>
  <c r="O552" i="5"/>
  <c r="Q504" i="5"/>
  <c r="L504" i="5"/>
  <c r="K488" i="5"/>
  <c r="O488" i="5"/>
  <c r="K440" i="5"/>
  <c r="O440" i="5"/>
  <c r="Q416" i="5"/>
  <c r="M416" i="5"/>
  <c r="L416" i="5"/>
  <c r="K400" i="5"/>
  <c r="O400" i="5"/>
  <c r="K376" i="5"/>
  <c r="N360" i="5"/>
  <c r="N312" i="5"/>
  <c r="N296" i="5"/>
  <c r="K288" i="5"/>
  <c r="M256" i="5"/>
  <c r="K176" i="5"/>
  <c r="O176" i="5"/>
  <c r="Q144" i="5"/>
  <c r="M144" i="5"/>
  <c r="L144" i="5"/>
  <c r="I36" i="9"/>
  <c r="I17" i="9"/>
  <c r="I16" i="9"/>
  <c r="I22" i="10"/>
  <c r="K3057" i="5"/>
  <c r="O3057" i="5"/>
  <c r="M3057" i="5"/>
  <c r="N3057" i="5"/>
  <c r="N3029" i="5"/>
  <c r="P2965" i="5"/>
  <c r="L2965" i="5"/>
  <c r="P2889" i="5"/>
  <c r="L2889" i="5"/>
  <c r="Q2857" i="5"/>
  <c r="K2817" i="5"/>
  <c r="M2785" i="5"/>
  <c r="Q2785" i="5"/>
  <c r="N2745" i="5"/>
  <c r="M2745" i="5"/>
  <c r="Q2745" i="5"/>
  <c r="K2721" i="5"/>
  <c r="O2721" i="5"/>
  <c r="M2721" i="5"/>
  <c r="P2713" i="5"/>
  <c r="L2713" i="5"/>
  <c r="L2689" i="5"/>
  <c r="Q2625" i="5"/>
  <c r="N2593" i="5"/>
  <c r="K2553" i="5"/>
  <c r="N2521" i="5"/>
  <c r="K2521" i="5"/>
  <c r="K2497" i="5"/>
  <c r="O2489" i="5"/>
  <c r="Q2457" i="5"/>
  <c r="M2457" i="5"/>
  <c r="P2457" i="5"/>
  <c r="L2457" i="5"/>
  <c r="N2393" i="5"/>
  <c r="K2393" i="5"/>
  <c r="K2369" i="5"/>
  <c r="O2361" i="5"/>
  <c r="Q2329" i="5"/>
  <c r="M2329" i="5"/>
  <c r="P2329" i="5"/>
  <c r="L2329" i="5"/>
  <c r="N2265" i="5"/>
  <c r="Q2257" i="5"/>
  <c r="K2217" i="5"/>
  <c r="M2185" i="5"/>
  <c r="Q2185" i="5"/>
  <c r="L2161" i="5"/>
  <c r="Q2129" i="5"/>
  <c r="K2089" i="5"/>
  <c r="M2057" i="5"/>
  <c r="Q2057" i="5"/>
  <c r="P2033" i="5"/>
  <c r="L2033" i="5"/>
  <c r="Q2001" i="5"/>
  <c r="K1961" i="5"/>
  <c r="M1929" i="5"/>
  <c r="Q1929" i="5"/>
  <c r="N1705" i="5"/>
  <c r="N1681" i="5"/>
  <c r="K1681" i="5"/>
  <c r="Q1681" i="5"/>
  <c r="M1681" i="5"/>
  <c r="P1681" i="5"/>
  <c r="L1673" i="5"/>
  <c r="O1521" i="5"/>
  <c r="K1513" i="5"/>
  <c r="Q1513" i="5"/>
  <c r="M1513" i="5"/>
  <c r="P1513" i="5"/>
  <c r="L1449" i="5"/>
  <c r="N1417" i="5"/>
  <c r="K1369" i="5"/>
  <c r="O1369" i="5"/>
  <c r="N1369" i="5"/>
  <c r="M1369" i="5"/>
  <c r="P1361" i="5"/>
  <c r="L1361" i="5"/>
  <c r="K1241" i="5"/>
  <c r="O1241" i="5"/>
  <c r="N1241" i="5"/>
  <c r="M1241" i="5"/>
  <c r="P1233" i="5"/>
  <c r="L1233" i="5"/>
  <c r="K1113" i="5"/>
  <c r="O1113" i="5"/>
  <c r="N1113" i="5"/>
  <c r="M1113" i="5"/>
  <c r="P1105" i="5"/>
  <c r="L1105" i="5"/>
  <c r="K985" i="5"/>
  <c r="O985" i="5"/>
  <c r="N985" i="5"/>
  <c r="M985" i="5"/>
  <c r="P977" i="5"/>
  <c r="L977" i="5"/>
  <c r="Q897" i="5"/>
  <c r="M833" i="5"/>
  <c r="K825" i="5"/>
  <c r="N761" i="5"/>
  <c r="Q761" i="5"/>
  <c r="M761" i="5"/>
  <c r="K737" i="5"/>
  <c r="O737" i="5"/>
  <c r="N737" i="5"/>
  <c r="P729" i="5"/>
  <c r="L729" i="5"/>
  <c r="P705" i="5"/>
  <c r="L705" i="5"/>
  <c r="Q641" i="5"/>
  <c r="M577" i="5"/>
  <c r="K569" i="5"/>
  <c r="O529" i="5"/>
  <c r="L513" i="5"/>
  <c r="N385" i="5"/>
  <c r="K385" i="5"/>
  <c r="M385" i="5"/>
  <c r="Q385" i="5"/>
  <c r="P385" i="5"/>
  <c r="N353" i="5"/>
  <c r="O145" i="5"/>
  <c r="L129" i="5"/>
  <c r="N89" i="5"/>
  <c r="L89" i="5"/>
  <c r="O65" i="5"/>
  <c r="L57" i="5"/>
  <c r="Q41" i="5"/>
  <c r="O33" i="5"/>
  <c r="L25" i="5"/>
  <c r="E4904" i="5"/>
  <c r="T4904" i="5"/>
  <c r="D4904" i="5"/>
  <c r="S4904" i="5"/>
  <c r="C4904" i="5"/>
  <c r="R4904" i="5"/>
  <c r="J4904" i="5"/>
  <c r="H4904" i="5"/>
  <c r="I4904" i="5"/>
  <c r="G4904" i="5"/>
  <c r="F4904" i="5"/>
  <c r="S4648" i="5"/>
  <c r="C4648" i="5"/>
  <c r="R4648" i="5"/>
  <c r="J4648" i="5"/>
  <c r="I4648" i="5"/>
  <c r="H4648" i="5"/>
  <c r="G4648" i="5"/>
  <c r="F4648" i="5"/>
  <c r="T4648" i="5"/>
  <c r="E4648" i="5"/>
  <c r="D4648" i="5"/>
  <c r="K4648" i="5" s="1"/>
  <c r="H4304" i="5"/>
  <c r="T4304" i="5"/>
  <c r="D4304" i="5"/>
  <c r="O4304" i="5" s="1"/>
  <c r="C4304" i="5"/>
  <c r="J4304" i="5"/>
  <c r="S4304" i="5"/>
  <c r="I4304" i="5"/>
  <c r="R4304" i="5"/>
  <c r="G4304" i="5"/>
  <c r="F4304" i="5"/>
  <c r="E4304" i="5"/>
  <c r="I4048" i="5"/>
  <c r="H4048" i="5"/>
  <c r="G4048" i="5"/>
  <c r="F4048" i="5"/>
  <c r="E4048" i="5"/>
  <c r="T4048" i="5"/>
  <c r="D4048" i="5"/>
  <c r="O4048" i="5" s="1"/>
  <c r="S4048" i="5"/>
  <c r="R4048" i="5"/>
  <c r="J4048" i="5"/>
  <c r="C4048" i="5"/>
  <c r="G3792" i="5"/>
  <c r="F3792" i="5"/>
  <c r="E3792" i="5"/>
  <c r="T3792" i="5"/>
  <c r="D3792" i="5"/>
  <c r="M3792" i="5" s="1"/>
  <c r="S3792" i="5"/>
  <c r="C3792" i="5"/>
  <c r="R3792" i="5"/>
  <c r="J3792" i="5"/>
  <c r="I3792" i="5"/>
  <c r="H3792" i="5"/>
  <c r="S3536" i="5"/>
  <c r="C3536" i="5"/>
  <c r="R3536" i="5"/>
  <c r="J3536" i="5"/>
  <c r="I3536" i="5"/>
  <c r="H3536" i="5"/>
  <c r="G3536" i="5"/>
  <c r="F3536" i="5"/>
  <c r="T3536" i="5"/>
  <c r="E3536" i="5"/>
  <c r="D3536" i="5"/>
  <c r="K3536" i="5" s="1"/>
  <c r="E3280" i="5"/>
  <c r="S3280" i="5"/>
  <c r="C3280" i="5"/>
  <c r="R3280" i="5"/>
  <c r="J3280" i="5"/>
  <c r="I3280" i="5"/>
  <c r="H3280" i="5"/>
  <c r="G3280" i="5"/>
  <c r="D3280" i="5"/>
  <c r="T3280" i="5"/>
  <c r="F3280" i="5"/>
  <c r="I3144" i="5"/>
  <c r="H3144" i="5"/>
  <c r="G3144" i="5"/>
  <c r="F3144" i="5"/>
  <c r="E3144" i="5"/>
  <c r="T3144" i="5"/>
  <c r="D3144" i="5"/>
  <c r="O3144" i="5" s="1"/>
  <c r="S3144" i="5"/>
  <c r="C3144" i="5"/>
  <c r="R3144" i="5"/>
  <c r="J3144" i="5"/>
  <c r="I3064" i="5"/>
  <c r="H3064" i="5"/>
  <c r="G3064" i="5"/>
  <c r="F3064" i="5"/>
  <c r="E3064" i="5"/>
  <c r="T3064" i="5"/>
  <c r="D3064" i="5"/>
  <c r="Q3064" i="5" s="1"/>
  <c r="S3064" i="5"/>
  <c r="C3064" i="5"/>
  <c r="R3064" i="5"/>
  <c r="J3064" i="5"/>
  <c r="Q2988" i="5"/>
  <c r="Q2874" i="5"/>
  <c r="M2874" i="5"/>
  <c r="P2874" i="5"/>
  <c r="L2874" i="5"/>
  <c r="N2842" i="5"/>
  <c r="K2842" i="5"/>
  <c r="Q2810" i="5"/>
  <c r="M2810" i="5"/>
  <c r="P2810" i="5"/>
  <c r="L2810" i="5"/>
  <c r="N2778" i="5"/>
  <c r="K2778" i="5"/>
  <c r="K2746" i="5"/>
  <c r="L2722" i="5"/>
  <c r="K2682" i="5"/>
  <c r="L2658" i="5"/>
  <c r="K2618" i="5"/>
  <c r="L2594" i="5"/>
  <c r="K2554" i="5"/>
  <c r="M2538" i="5"/>
  <c r="O2538" i="5"/>
  <c r="K2538" i="5"/>
  <c r="N2538" i="5"/>
  <c r="N2498" i="5"/>
  <c r="M2466" i="5"/>
  <c r="Q2466" i="5"/>
  <c r="K2402" i="5"/>
  <c r="L2378" i="5"/>
  <c r="P2378" i="5"/>
  <c r="N2378" i="5"/>
  <c r="K2378" i="5"/>
  <c r="M2378" i="5"/>
  <c r="K2338" i="5"/>
  <c r="L2314" i="5"/>
  <c r="P2314" i="5"/>
  <c r="N2314" i="5"/>
  <c r="K2314" i="5"/>
  <c r="M2314" i="5"/>
  <c r="K2274" i="5"/>
  <c r="M1842" i="5"/>
  <c r="L1834" i="5"/>
  <c r="P1834" i="5"/>
  <c r="K1834" i="5"/>
  <c r="O1834" i="5"/>
  <c r="L1762" i="5"/>
  <c r="Q1762" i="5"/>
  <c r="L1746" i="5"/>
  <c r="N1746" i="5"/>
  <c r="K1746" i="5"/>
  <c r="O1746" i="5"/>
  <c r="M1746" i="5"/>
  <c r="Q1714" i="5"/>
  <c r="N1706" i="5"/>
  <c r="M1674" i="5"/>
  <c r="Q1674" i="5"/>
  <c r="K1610" i="5"/>
  <c r="L1490" i="5"/>
  <c r="N1490" i="5"/>
  <c r="K1490" i="5"/>
  <c r="O1490" i="5"/>
  <c r="M1490" i="5"/>
  <c r="Q1458" i="5"/>
  <c r="N1450" i="5"/>
  <c r="M1418" i="5"/>
  <c r="Q1418" i="5"/>
  <c r="L1274" i="5"/>
  <c r="N1274" i="5"/>
  <c r="K1274" i="5"/>
  <c r="Q1274" i="5"/>
  <c r="M1274" i="5"/>
  <c r="O1242" i="5"/>
  <c r="K1234" i="5"/>
  <c r="Q1234" i="5"/>
  <c r="M1234" i="5"/>
  <c r="P1234" i="5"/>
  <c r="N1202" i="5"/>
  <c r="O1186" i="5"/>
  <c r="K1002" i="5"/>
  <c r="O1002" i="5"/>
  <c r="N962" i="5"/>
  <c r="T4976" i="5"/>
  <c r="D4976" i="5"/>
  <c r="M4976" i="5" s="1"/>
  <c r="R4976" i="5"/>
  <c r="J4976" i="5"/>
  <c r="I4976" i="5"/>
  <c r="H4976" i="5"/>
  <c r="G4976" i="5"/>
  <c r="F4976" i="5"/>
  <c r="S4976" i="5"/>
  <c r="E4976" i="5"/>
  <c r="C4976" i="5"/>
  <c r="R4720" i="5"/>
  <c r="J4720" i="5"/>
  <c r="I4720" i="5"/>
  <c r="H4720" i="5"/>
  <c r="G4720" i="5"/>
  <c r="F4720" i="5"/>
  <c r="E4720" i="5"/>
  <c r="T4720" i="5"/>
  <c r="D4720" i="5"/>
  <c r="P4720" i="5" s="1"/>
  <c r="S4720" i="5"/>
  <c r="C4720" i="5"/>
  <c r="H4464" i="5"/>
  <c r="G4464" i="5"/>
  <c r="F4464" i="5"/>
  <c r="E4464" i="5"/>
  <c r="T4464" i="5"/>
  <c r="D4464" i="5"/>
  <c r="L4464" i="5" s="1"/>
  <c r="S4464" i="5"/>
  <c r="C4464" i="5"/>
  <c r="R4464" i="5"/>
  <c r="J4464" i="5"/>
  <c r="I4464" i="5"/>
  <c r="R4248" i="5"/>
  <c r="J4248" i="5"/>
  <c r="I4248" i="5"/>
  <c r="H4248" i="5"/>
  <c r="G4248" i="5"/>
  <c r="F4248" i="5"/>
  <c r="E4248" i="5"/>
  <c r="D4248" i="5"/>
  <c r="N4248" i="5" s="1"/>
  <c r="C4248" i="5"/>
  <c r="T4248" i="5"/>
  <c r="S4248" i="5"/>
  <c r="I3992" i="5"/>
  <c r="H3992" i="5"/>
  <c r="G3992" i="5"/>
  <c r="T3992" i="5"/>
  <c r="D3992" i="5"/>
  <c r="K3992" i="5" s="1"/>
  <c r="S3992" i="5"/>
  <c r="C3992" i="5"/>
  <c r="R3992" i="5"/>
  <c r="J3992" i="5"/>
  <c r="F3992" i="5"/>
  <c r="E3992" i="5"/>
  <c r="G3736" i="5"/>
  <c r="F3736" i="5"/>
  <c r="E3736" i="5"/>
  <c r="T3736" i="5"/>
  <c r="D3736" i="5"/>
  <c r="S3736" i="5"/>
  <c r="C3736" i="5"/>
  <c r="R3736" i="5"/>
  <c r="J3736" i="5"/>
  <c r="I3736" i="5"/>
  <c r="H3736" i="5"/>
  <c r="S3480" i="5"/>
  <c r="C3480" i="5"/>
  <c r="R3480" i="5"/>
  <c r="J3480" i="5"/>
  <c r="I3480" i="5"/>
  <c r="H3480" i="5"/>
  <c r="G3480" i="5"/>
  <c r="F3480" i="5"/>
  <c r="D3480" i="5"/>
  <c r="K3480" i="5" s="1"/>
  <c r="T3480" i="5"/>
  <c r="E3480" i="5"/>
  <c r="H3034" i="5"/>
  <c r="G3034" i="5"/>
  <c r="T3034" i="5"/>
  <c r="D3034" i="5"/>
  <c r="S3034" i="5"/>
  <c r="C3034" i="5"/>
  <c r="I3034" i="5"/>
  <c r="F3034" i="5"/>
  <c r="E3034" i="5"/>
  <c r="R3034" i="5"/>
  <c r="J3034" i="5"/>
  <c r="H291" i="5"/>
  <c r="G291" i="5"/>
  <c r="F291" i="5"/>
  <c r="E291" i="5"/>
  <c r="T291" i="5"/>
  <c r="D291" i="5"/>
  <c r="M291" i="5" s="1"/>
  <c r="S291" i="5"/>
  <c r="C291" i="5"/>
  <c r="R291" i="5"/>
  <c r="J291" i="5"/>
  <c r="I291" i="5"/>
  <c r="N121" i="5"/>
  <c r="H722" i="5"/>
  <c r="G722" i="5"/>
  <c r="F722" i="5"/>
  <c r="E722" i="5"/>
  <c r="T722" i="5"/>
  <c r="D722" i="5"/>
  <c r="Q722" i="5" s="1"/>
  <c r="S722" i="5"/>
  <c r="C722" i="5"/>
  <c r="R722" i="5"/>
  <c r="J722" i="5"/>
  <c r="I722" i="5"/>
  <c r="T643" i="5"/>
  <c r="D643" i="5"/>
  <c r="N643" i="5" s="1"/>
  <c r="S643" i="5"/>
  <c r="C643" i="5"/>
  <c r="R643" i="5"/>
  <c r="J643" i="5"/>
  <c r="I643" i="5"/>
  <c r="H643" i="5"/>
  <c r="G643" i="5"/>
  <c r="F643" i="5"/>
  <c r="E643" i="5"/>
  <c r="T587" i="5"/>
  <c r="D587" i="5"/>
  <c r="S587" i="5"/>
  <c r="C587" i="5"/>
  <c r="R587" i="5"/>
  <c r="J587" i="5"/>
  <c r="I587" i="5"/>
  <c r="H587" i="5"/>
  <c r="G587" i="5"/>
  <c r="F587" i="5"/>
  <c r="E587" i="5"/>
  <c r="H419" i="5"/>
  <c r="G419" i="5"/>
  <c r="F419" i="5"/>
  <c r="E419" i="5"/>
  <c r="T419" i="5"/>
  <c r="D419" i="5"/>
  <c r="N419" i="5" s="1"/>
  <c r="S419" i="5"/>
  <c r="C419" i="5"/>
  <c r="R419" i="5"/>
  <c r="J419" i="5"/>
  <c r="I419" i="5"/>
  <c r="C66" i="5"/>
  <c r="E66" i="5"/>
  <c r="D66" i="5"/>
  <c r="D194" i="5"/>
  <c r="H194" i="5" s="1"/>
  <c r="C194" i="5"/>
  <c r="E194" i="5"/>
  <c r="C52" i="5"/>
  <c r="S52" i="5" s="1"/>
  <c r="E52" i="5"/>
  <c r="D52" i="5"/>
  <c r="Q535" i="5"/>
  <c r="O441" i="5"/>
  <c r="T404" i="5"/>
  <c r="D404" i="5"/>
  <c r="L404" i="5" s="1"/>
  <c r="S404" i="5"/>
  <c r="C404" i="5"/>
  <c r="R404" i="5"/>
  <c r="J404" i="5"/>
  <c r="I404" i="5"/>
  <c r="H404" i="5"/>
  <c r="G404" i="5"/>
  <c r="F404" i="5"/>
  <c r="E404" i="5"/>
  <c r="H898" i="5"/>
  <c r="G898" i="5"/>
  <c r="F898" i="5"/>
  <c r="E898" i="5"/>
  <c r="T898" i="5"/>
  <c r="D898" i="5"/>
  <c r="K898" i="5" s="1"/>
  <c r="S898" i="5"/>
  <c r="C898" i="5"/>
  <c r="R898" i="5"/>
  <c r="J898" i="5"/>
  <c r="I898" i="5"/>
  <c r="H810" i="5"/>
  <c r="G810" i="5"/>
  <c r="F810" i="5"/>
  <c r="E810" i="5"/>
  <c r="T810" i="5"/>
  <c r="D810" i="5"/>
  <c r="S810" i="5"/>
  <c r="C810" i="5"/>
  <c r="R810" i="5"/>
  <c r="J810" i="5"/>
  <c r="I810" i="5"/>
  <c r="H740" i="5"/>
  <c r="G740" i="5"/>
  <c r="F740" i="5"/>
  <c r="E740" i="5"/>
  <c r="T740" i="5"/>
  <c r="D740" i="5"/>
  <c r="O740" i="5" s="1"/>
  <c r="S740" i="5"/>
  <c r="C740" i="5"/>
  <c r="R740" i="5"/>
  <c r="J740" i="5"/>
  <c r="I740" i="5"/>
  <c r="H594" i="5"/>
  <c r="G594" i="5"/>
  <c r="F594" i="5"/>
  <c r="E594" i="5"/>
  <c r="T594" i="5"/>
  <c r="D594" i="5"/>
  <c r="P594" i="5" s="1"/>
  <c r="S594" i="5"/>
  <c r="C594" i="5"/>
  <c r="R594" i="5"/>
  <c r="J594" i="5"/>
  <c r="I594" i="5"/>
  <c r="T532" i="5"/>
  <c r="D532" i="5"/>
  <c r="P532" i="5" s="1"/>
  <c r="S532" i="5"/>
  <c r="C532" i="5"/>
  <c r="R532" i="5"/>
  <c r="J532" i="5"/>
  <c r="I532" i="5"/>
  <c r="H532" i="5"/>
  <c r="G532" i="5"/>
  <c r="F532" i="5"/>
  <c r="E532" i="5"/>
  <c r="T444" i="5"/>
  <c r="D444" i="5"/>
  <c r="N444" i="5" s="1"/>
  <c r="S444" i="5"/>
  <c r="C444" i="5"/>
  <c r="R444" i="5"/>
  <c r="J444" i="5"/>
  <c r="I444" i="5"/>
  <c r="H444" i="5"/>
  <c r="G444" i="5"/>
  <c r="F444" i="5"/>
  <c r="E444" i="5"/>
  <c r="H275" i="5"/>
  <c r="G275" i="5"/>
  <c r="F275" i="5"/>
  <c r="E275" i="5"/>
  <c r="T275" i="5"/>
  <c r="D275" i="5"/>
  <c r="O275" i="5" s="1"/>
  <c r="S275" i="5"/>
  <c r="C275" i="5"/>
  <c r="R275" i="5"/>
  <c r="J275" i="5"/>
  <c r="I275" i="5"/>
  <c r="O1334" i="5"/>
  <c r="D140" i="5"/>
  <c r="H140" i="5" s="1"/>
  <c r="C140" i="5"/>
  <c r="S140" i="5" s="1"/>
  <c r="E140" i="5"/>
  <c r="T260" i="5"/>
  <c r="D260" i="5"/>
  <c r="M260" i="5" s="1"/>
  <c r="S260" i="5"/>
  <c r="C260" i="5"/>
  <c r="R260" i="5"/>
  <c r="J260" i="5"/>
  <c r="I260" i="5"/>
  <c r="H260" i="5"/>
  <c r="G260" i="5"/>
  <c r="F260" i="5"/>
  <c r="E260" i="5"/>
  <c r="I17" i="10"/>
  <c r="I43" i="9"/>
  <c r="I45" i="9"/>
  <c r="I37" i="9"/>
  <c r="Q5113" i="5"/>
  <c r="L5017" i="5"/>
  <c r="M4921" i="5"/>
  <c r="O4761" i="5"/>
  <c r="M4625" i="5"/>
  <c r="M4593" i="5"/>
  <c r="M4561" i="5"/>
  <c r="P3993" i="5"/>
  <c r="L3977" i="5"/>
  <c r="M3961" i="5"/>
  <c r="M3929" i="5"/>
  <c r="M3897" i="5"/>
  <c r="P3185" i="5"/>
  <c r="Q3177" i="5"/>
  <c r="N3161" i="5"/>
  <c r="N3129" i="5"/>
  <c r="N3097" i="5"/>
  <c r="M5058" i="5"/>
  <c r="Q4898" i="5"/>
  <c r="P4898" i="5"/>
  <c r="M4730" i="5"/>
  <c r="M4378" i="5"/>
  <c r="M4346" i="5"/>
  <c r="M4066" i="5"/>
  <c r="M4034" i="5"/>
  <c r="M3170" i="5"/>
  <c r="M3138" i="5"/>
  <c r="M3106" i="5"/>
  <c r="M4907" i="5"/>
  <c r="P4811" i="5"/>
  <c r="Q4675" i="5"/>
  <c r="N4627" i="5"/>
  <c r="K4627" i="5"/>
  <c r="K4523" i="5"/>
  <c r="M4523" i="5"/>
  <c r="M4395" i="5"/>
  <c r="N4371" i="5"/>
  <c r="K4371" i="5"/>
  <c r="O4371" i="5"/>
  <c r="P4339" i="5"/>
  <c r="N4331" i="5"/>
  <c r="K4331" i="5"/>
  <c r="L4307" i="5"/>
  <c r="O4307" i="5"/>
  <c r="P4299" i="5"/>
  <c r="N4299" i="5"/>
  <c r="O4203" i="5"/>
  <c r="N4203" i="5"/>
  <c r="K4203" i="5"/>
  <c r="N4075" i="5"/>
  <c r="M4075" i="5"/>
  <c r="P4027" i="5"/>
  <c r="L4027" i="5"/>
  <c r="M3995" i="5"/>
  <c r="L3923" i="5"/>
  <c r="P3923" i="5"/>
  <c r="N3907" i="5"/>
  <c r="K3907" i="5"/>
  <c r="L3739" i="5"/>
  <c r="P3739" i="5"/>
  <c r="L3683" i="5"/>
  <c r="P3683" i="5"/>
  <c r="L3635" i="5"/>
  <c r="P3635" i="5"/>
  <c r="L3627" i="5"/>
  <c r="O3627" i="5"/>
  <c r="Q3587" i="5"/>
  <c r="L3587" i="5"/>
  <c r="P3587" i="5"/>
  <c r="Q3547" i="5"/>
  <c r="P3507" i="5"/>
  <c r="L3507" i="5"/>
  <c r="N3491" i="5"/>
  <c r="N3451" i="5"/>
  <c r="K3451" i="5"/>
  <c r="M3427" i="5"/>
  <c r="P3339" i="5"/>
  <c r="M3339" i="5"/>
  <c r="P3307" i="5"/>
  <c r="Q3307" i="5"/>
  <c r="O3307" i="5"/>
  <c r="L3267" i="5"/>
  <c r="Q3267" i="5"/>
  <c r="Q3219" i="5"/>
  <c r="L3219" i="5"/>
  <c r="Q3171" i="5"/>
  <c r="L3171" i="5"/>
  <c r="K3163" i="5"/>
  <c r="O3163" i="5"/>
  <c r="M3139" i="5"/>
  <c r="N3107" i="5"/>
  <c r="K3075" i="5"/>
  <c r="O3075" i="5"/>
  <c r="Q2995" i="5"/>
  <c r="P2899" i="5"/>
  <c r="L2899" i="5"/>
  <c r="K5076" i="5"/>
  <c r="O5076" i="5"/>
  <c r="N5028" i="5"/>
  <c r="L4972" i="5"/>
  <c r="L4932" i="5"/>
  <c r="P4924" i="5"/>
  <c r="P4908" i="5"/>
  <c r="L4908" i="5"/>
  <c r="M4900" i="5"/>
  <c r="P4900" i="5"/>
  <c r="P4828" i="5"/>
  <c r="N4804" i="5"/>
  <c r="O4804" i="5"/>
  <c r="Q4804" i="5"/>
  <c r="L4804" i="5"/>
  <c r="O4796" i="5"/>
  <c r="K4796" i="5"/>
  <c r="N4740" i="5"/>
  <c r="K4740" i="5"/>
  <c r="M4708" i="5"/>
  <c r="O4708" i="5"/>
  <c r="M4684" i="5"/>
  <c r="P4684" i="5"/>
  <c r="L4684" i="5"/>
  <c r="P4668" i="5"/>
  <c r="M4652" i="5"/>
  <c r="P4652" i="5"/>
  <c r="L4652" i="5"/>
  <c r="N4548" i="5"/>
  <c r="K4548" i="5"/>
  <c r="N4500" i="5"/>
  <c r="K4500" i="5"/>
  <c r="M4492" i="5"/>
  <c r="Q4492" i="5"/>
  <c r="N4420" i="5"/>
  <c r="N4404" i="5"/>
  <c r="N4348" i="5"/>
  <c r="N4340" i="5"/>
  <c r="M4324" i="5"/>
  <c r="N4292" i="5"/>
  <c r="L4292" i="5"/>
  <c r="P4292" i="5"/>
  <c r="N4204" i="5"/>
  <c r="M4076" i="5"/>
  <c r="L4004" i="5"/>
  <c r="P4004" i="5"/>
  <c r="L3972" i="5"/>
  <c r="P3964" i="5"/>
  <c r="K3948" i="5"/>
  <c r="O3948" i="5"/>
  <c r="N3900" i="5"/>
  <c r="M3884" i="5"/>
  <c r="N3868" i="5"/>
  <c r="K3868" i="5"/>
  <c r="N3820" i="5"/>
  <c r="M3804" i="5"/>
  <c r="L3764" i="5"/>
  <c r="P3756" i="5"/>
  <c r="N3740" i="5"/>
  <c r="K3740" i="5"/>
  <c r="N3700" i="5"/>
  <c r="N3692" i="5"/>
  <c r="M3676" i="5"/>
  <c r="P3612" i="5"/>
  <c r="K3564" i="5"/>
  <c r="N3532" i="5"/>
  <c r="L3460" i="5"/>
  <c r="K3460" i="5"/>
  <c r="O3460" i="5"/>
  <c r="Q3436" i="5"/>
  <c r="L3404" i="5"/>
  <c r="P3404" i="5"/>
  <c r="Q3332" i="5"/>
  <c r="L3324" i="5"/>
  <c r="Q3324" i="5"/>
  <c r="P3308" i="5"/>
  <c r="M3308" i="5"/>
  <c r="K3212" i="5"/>
  <c r="K3204" i="5"/>
  <c r="N3180" i="5"/>
  <c r="O3180" i="5"/>
  <c r="M3180" i="5"/>
  <c r="Q3180" i="5"/>
  <c r="N3108" i="5"/>
  <c r="N3100" i="5"/>
  <c r="M3052" i="5"/>
  <c r="O5109" i="5"/>
  <c r="Q5109" i="5"/>
  <c r="P5013" i="5"/>
  <c r="L5013" i="5"/>
  <c r="K5013" i="5"/>
  <c r="N4989" i="5"/>
  <c r="O4965" i="5"/>
  <c r="L4965" i="5"/>
  <c r="N4877" i="5"/>
  <c r="K4877" i="5"/>
  <c r="Q4741" i="5"/>
  <c r="L4741" i="5"/>
  <c r="P4645" i="5"/>
  <c r="L4645" i="5"/>
  <c r="N4621" i="5"/>
  <c r="N4613" i="5"/>
  <c r="M4565" i="5"/>
  <c r="K4517" i="5"/>
  <c r="O4517" i="5"/>
  <c r="N4509" i="5"/>
  <c r="M4509" i="5"/>
  <c r="Q4501" i="5"/>
  <c r="L4501" i="5"/>
  <c r="N4501" i="5"/>
  <c r="O4469" i="5"/>
  <c r="M4405" i="5"/>
  <c r="N4365" i="5"/>
  <c r="M4341" i="5"/>
  <c r="P4309" i="5"/>
  <c r="N4277" i="5"/>
  <c r="K4277" i="5"/>
  <c r="O4269" i="5"/>
  <c r="P4141" i="5"/>
  <c r="Q4133" i="5"/>
  <c r="M4133" i="5"/>
  <c r="O4101" i="5"/>
  <c r="L4053" i="5"/>
  <c r="P4045" i="5"/>
  <c r="O4013" i="5"/>
  <c r="L3925" i="5"/>
  <c r="P3925" i="5"/>
  <c r="Q3893" i="5"/>
  <c r="M3893" i="5"/>
  <c r="P3885" i="5"/>
  <c r="L3885" i="5"/>
  <c r="P3877" i="5"/>
  <c r="L3813" i="5"/>
  <c r="P3813" i="5"/>
  <c r="L3805" i="5"/>
  <c r="L3789" i="5"/>
  <c r="P3789" i="5"/>
  <c r="Q3781" i="5"/>
  <c r="M3781" i="5"/>
  <c r="O3749" i="5"/>
  <c r="K3741" i="5"/>
  <c r="O3725" i="5"/>
  <c r="K3725" i="5"/>
  <c r="N3685" i="5"/>
  <c r="M3645" i="5"/>
  <c r="M3629" i="5"/>
  <c r="L3557" i="5"/>
  <c r="L3533" i="5"/>
  <c r="N3501" i="5"/>
  <c r="K3501" i="5"/>
  <c r="O3493" i="5"/>
  <c r="Q3485" i="5"/>
  <c r="L3485" i="5"/>
  <c r="P3485" i="5"/>
  <c r="O3469" i="5"/>
  <c r="O3453" i="5"/>
  <c r="N3429" i="5"/>
  <c r="M3365" i="5"/>
  <c r="P3293" i="5"/>
  <c r="L3293" i="5"/>
  <c r="Q3293" i="5"/>
  <c r="L3269" i="5"/>
  <c r="Q3269" i="5"/>
  <c r="Q3253" i="5"/>
  <c r="L3253" i="5"/>
  <c r="P3253" i="5"/>
  <c r="N3237" i="5"/>
  <c r="K3237" i="5"/>
  <c r="O3221" i="5"/>
  <c r="O3205" i="5"/>
  <c r="K3165" i="5"/>
  <c r="O3165" i="5"/>
  <c r="L3061" i="5"/>
  <c r="P3053" i="5"/>
  <c r="O5054" i="5"/>
  <c r="Q5046" i="5"/>
  <c r="L4990" i="5"/>
  <c r="L4982" i="5"/>
  <c r="Q4958" i="5"/>
  <c r="N4958" i="5"/>
  <c r="P4950" i="5"/>
  <c r="N4926" i="5"/>
  <c r="O4886" i="5"/>
  <c r="O4870" i="5"/>
  <c r="K4870" i="5"/>
  <c r="O4854" i="5"/>
  <c r="P4798" i="5"/>
  <c r="M4798" i="5"/>
  <c r="L4782" i="5"/>
  <c r="L4718" i="5"/>
  <c r="P4718" i="5"/>
  <c r="L4710" i="5"/>
  <c r="P4694" i="5"/>
  <c r="M4694" i="5"/>
  <c r="L4694" i="5"/>
  <c r="Q4678" i="5"/>
  <c r="P4662" i="5"/>
  <c r="M4662" i="5"/>
  <c r="L4662" i="5"/>
  <c r="Q4646" i="5"/>
  <c r="P4630" i="5"/>
  <c r="L4630" i="5"/>
  <c r="L4622" i="5"/>
  <c r="P4614" i="5"/>
  <c r="L4614" i="5"/>
  <c r="N4598" i="5"/>
  <c r="K4598" i="5"/>
  <c r="O4598" i="5"/>
  <c r="O4590" i="5"/>
  <c r="M4590" i="5"/>
  <c r="O4550" i="5"/>
  <c r="Q4502" i="5"/>
  <c r="P4502" i="5"/>
  <c r="O4502" i="5"/>
  <c r="N4486" i="5"/>
  <c r="K4486" i="5"/>
  <c r="O4478" i="5"/>
  <c r="O4454" i="5"/>
  <c r="N4414" i="5"/>
  <c r="Q4398" i="5"/>
  <c r="M4398" i="5"/>
  <c r="O4390" i="5"/>
  <c r="O4382" i="5"/>
  <c r="N4374" i="5"/>
  <c r="M4358" i="5"/>
  <c r="Q4302" i="5"/>
  <c r="L4302" i="5"/>
  <c r="P4270" i="5"/>
  <c r="K4254" i="5"/>
  <c r="O4254" i="5"/>
  <c r="K4246" i="5"/>
  <c r="O4238" i="5"/>
  <c r="L4238" i="5"/>
  <c r="K4238" i="5"/>
  <c r="Q4222" i="5"/>
  <c r="M4222" i="5"/>
  <c r="N4214" i="5"/>
  <c r="N4190" i="5"/>
  <c r="K4190" i="5"/>
  <c r="P4182" i="5"/>
  <c r="O4182" i="5"/>
  <c r="O4174" i="5"/>
  <c r="N4150" i="5"/>
  <c r="N4142" i="5"/>
  <c r="M4126" i="5"/>
  <c r="L4014" i="5"/>
  <c r="P4014" i="5"/>
  <c r="L4006" i="5"/>
  <c r="P4006" i="5"/>
  <c r="L3982" i="5"/>
  <c r="M3974" i="5"/>
  <c r="N3974" i="5"/>
  <c r="Q3966" i="5"/>
  <c r="L3966" i="5"/>
  <c r="K3870" i="5"/>
  <c r="N3862" i="5"/>
  <c r="N3854" i="5"/>
  <c r="M3838" i="5"/>
  <c r="L3798" i="5"/>
  <c r="P3790" i="5"/>
  <c r="N3774" i="5"/>
  <c r="K3774" i="5"/>
  <c r="P3766" i="5"/>
  <c r="O3766" i="5"/>
  <c r="O3758" i="5"/>
  <c r="N3734" i="5"/>
  <c r="N3726" i="5"/>
  <c r="M3710" i="5"/>
  <c r="L3670" i="5"/>
  <c r="P3662" i="5"/>
  <c r="N3646" i="5"/>
  <c r="K3646" i="5"/>
  <c r="P3638" i="5"/>
  <c r="O3638" i="5"/>
  <c r="O3630" i="5"/>
  <c r="O3614" i="5"/>
  <c r="K3614" i="5"/>
  <c r="K3606" i="5"/>
  <c r="N3574" i="5"/>
  <c r="N3566" i="5"/>
  <c r="Q3446" i="5"/>
  <c r="M3446" i="5"/>
  <c r="P3446" i="5"/>
  <c r="L3438" i="5"/>
  <c r="L3422" i="5"/>
  <c r="P3422" i="5"/>
  <c r="P3406" i="5"/>
  <c r="M3406" i="5"/>
  <c r="O3342" i="5"/>
  <c r="P3238" i="5"/>
  <c r="M3238" i="5"/>
  <c r="O3198" i="5"/>
  <c r="O3190" i="5"/>
  <c r="O3182" i="5"/>
  <c r="L3158" i="5"/>
  <c r="N3142" i="5"/>
  <c r="M3126" i="5"/>
  <c r="L3102" i="5"/>
  <c r="P3102" i="5"/>
  <c r="O3078" i="5"/>
  <c r="O5071" i="5"/>
  <c r="N5071" i="5"/>
  <c r="M5071" i="5"/>
  <c r="Q5063" i="5"/>
  <c r="L5063" i="5"/>
  <c r="K5055" i="5"/>
  <c r="O5055" i="5"/>
  <c r="M5007" i="5"/>
  <c r="O4967" i="5"/>
  <c r="N4959" i="5"/>
  <c r="K4959" i="5"/>
  <c r="L4943" i="5"/>
  <c r="P4943" i="5"/>
  <c r="O4927" i="5"/>
  <c r="K4919" i="5"/>
  <c r="N4919" i="5"/>
  <c r="L4903" i="5"/>
  <c r="Q4903" i="5"/>
  <c r="N4887" i="5"/>
  <c r="N4847" i="5"/>
  <c r="O4847" i="5"/>
  <c r="Q4791" i="5"/>
  <c r="K4775" i="5"/>
  <c r="O4775" i="5"/>
  <c r="N4775" i="5"/>
  <c r="P4719" i="5"/>
  <c r="L4719" i="5"/>
  <c r="N4703" i="5"/>
  <c r="N4695" i="5"/>
  <c r="N4655" i="5"/>
  <c r="K4631" i="5"/>
  <c r="O4631" i="5"/>
  <c r="O4623" i="5"/>
  <c r="N4567" i="5"/>
  <c r="L4543" i="5"/>
  <c r="Q4543" i="5"/>
  <c r="M4535" i="5"/>
  <c r="O4535" i="5"/>
  <c r="L4415" i="5"/>
  <c r="O4407" i="5"/>
  <c r="L4359" i="5"/>
  <c r="N4279" i="5"/>
  <c r="K4279" i="5"/>
  <c r="L4255" i="5"/>
  <c r="Q4247" i="5"/>
  <c r="L4247" i="5"/>
  <c r="O4239" i="5"/>
  <c r="N4239" i="5"/>
  <c r="K4239" i="5"/>
  <c r="L4159" i="5"/>
  <c r="P4143" i="5"/>
  <c r="K4135" i="5"/>
  <c r="L4087" i="5"/>
  <c r="K4071" i="5"/>
  <c r="O4071" i="5"/>
  <c r="N4071" i="5"/>
  <c r="L4047" i="5"/>
  <c r="K4031" i="5"/>
  <c r="O4031" i="5"/>
  <c r="N4023" i="5"/>
  <c r="M4007" i="5"/>
  <c r="N3943" i="5"/>
  <c r="K3943" i="5"/>
  <c r="L3903" i="5"/>
  <c r="P3903" i="5"/>
  <c r="O3895" i="5"/>
  <c r="P3839" i="5"/>
  <c r="O3775" i="5"/>
  <c r="M3751" i="5"/>
  <c r="Q3743" i="5"/>
  <c r="O3719" i="5"/>
  <c r="K3719" i="5"/>
  <c r="P3679" i="5"/>
  <c r="Q3623" i="5"/>
  <c r="O3623" i="5"/>
  <c r="L3623" i="5"/>
  <c r="L3615" i="5"/>
  <c r="M3583" i="5"/>
  <c r="P3567" i="5"/>
  <c r="O3567" i="5"/>
  <c r="O3559" i="5"/>
  <c r="O3551" i="5"/>
  <c r="N3543" i="5"/>
  <c r="N3503" i="5"/>
  <c r="N3495" i="5"/>
  <c r="O3455" i="5"/>
  <c r="O3399" i="5"/>
  <c r="N3383" i="5"/>
  <c r="P3375" i="5"/>
  <c r="M3375" i="5"/>
  <c r="P3343" i="5"/>
  <c r="Q3343" i="5"/>
  <c r="O3343" i="5"/>
  <c r="L3303" i="5"/>
  <c r="Q3303" i="5"/>
  <c r="Q3255" i="5"/>
  <c r="L3255" i="5"/>
  <c r="N3247" i="5"/>
  <c r="K3247" i="5"/>
  <c r="O3239" i="5"/>
  <c r="M3215" i="5"/>
  <c r="M3167" i="5"/>
  <c r="P3047" i="5"/>
  <c r="L3047" i="5"/>
  <c r="K3031" i="5"/>
  <c r="Q3031" i="5"/>
  <c r="N3031" i="5"/>
  <c r="P3023" i="5"/>
  <c r="M3023" i="5"/>
  <c r="Q3015" i="5"/>
  <c r="P2959" i="5"/>
  <c r="N2943" i="5"/>
  <c r="K2943" i="5"/>
  <c r="N2903" i="5"/>
  <c r="N2895" i="5"/>
  <c r="I5056" i="5"/>
  <c r="H5056" i="5"/>
  <c r="G5056" i="5"/>
  <c r="F5056" i="5"/>
  <c r="E5056" i="5"/>
  <c r="T5056" i="5"/>
  <c r="D5056" i="5"/>
  <c r="S5056" i="5"/>
  <c r="C5056" i="5"/>
  <c r="R5056" i="5"/>
  <c r="J5056" i="5"/>
  <c r="F4800" i="5"/>
  <c r="E4800" i="5"/>
  <c r="S4800" i="5"/>
  <c r="C4800" i="5"/>
  <c r="R4800" i="5"/>
  <c r="J4800" i="5"/>
  <c r="I4800" i="5"/>
  <c r="H4800" i="5"/>
  <c r="G4800" i="5"/>
  <c r="D4800" i="5"/>
  <c r="Q4800" i="5" s="1"/>
  <c r="T4800" i="5"/>
  <c r="F4544" i="5"/>
  <c r="E4544" i="5"/>
  <c r="T4544" i="5"/>
  <c r="D4544" i="5"/>
  <c r="K4544" i="5" s="1"/>
  <c r="R4544" i="5"/>
  <c r="J4544" i="5"/>
  <c r="I4544" i="5"/>
  <c r="H4544" i="5"/>
  <c r="S4544" i="5"/>
  <c r="G4544" i="5"/>
  <c r="C4544" i="5"/>
  <c r="R4328" i="5"/>
  <c r="J4328" i="5"/>
  <c r="I4328" i="5"/>
  <c r="H4328" i="5"/>
  <c r="G4328" i="5"/>
  <c r="F4328" i="5"/>
  <c r="E4328" i="5"/>
  <c r="T4328" i="5"/>
  <c r="D4328" i="5"/>
  <c r="S4328" i="5"/>
  <c r="C4328" i="5"/>
  <c r="I4072" i="5"/>
  <c r="H4072" i="5"/>
  <c r="G4072" i="5"/>
  <c r="F4072" i="5"/>
  <c r="E4072" i="5"/>
  <c r="T4072" i="5"/>
  <c r="D4072" i="5"/>
  <c r="L4072" i="5" s="1"/>
  <c r="S4072" i="5"/>
  <c r="R4072" i="5"/>
  <c r="J4072" i="5"/>
  <c r="C4072" i="5"/>
  <c r="G3816" i="5"/>
  <c r="F3816" i="5"/>
  <c r="E3816" i="5"/>
  <c r="T3816" i="5"/>
  <c r="D3816" i="5"/>
  <c r="P3816" i="5" s="1"/>
  <c r="S3816" i="5"/>
  <c r="C3816" i="5"/>
  <c r="R3816" i="5"/>
  <c r="J3816" i="5"/>
  <c r="I3816" i="5"/>
  <c r="H3816" i="5"/>
  <c r="S3560" i="5"/>
  <c r="C3560" i="5"/>
  <c r="R3560" i="5"/>
  <c r="J3560" i="5"/>
  <c r="I3560" i="5"/>
  <c r="H3560" i="5"/>
  <c r="G3560" i="5"/>
  <c r="F3560" i="5"/>
  <c r="D3560" i="5"/>
  <c r="P3560" i="5" s="1"/>
  <c r="T3560" i="5"/>
  <c r="E3560" i="5"/>
  <c r="E3304" i="5"/>
  <c r="S3304" i="5"/>
  <c r="C3304" i="5"/>
  <c r="R3304" i="5"/>
  <c r="J3304" i="5"/>
  <c r="I3304" i="5"/>
  <c r="H3304" i="5"/>
  <c r="G3304" i="5"/>
  <c r="D3304" i="5"/>
  <c r="Q3304" i="5" s="1"/>
  <c r="T3304" i="5"/>
  <c r="F3304" i="5"/>
  <c r="Q3008" i="5"/>
  <c r="Q2949" i="5"/>
  <c r="L2949" i="5"/>
  <c r="S2930" i="5"/>
  <c r="C2930" i="5"/>
  <c r="R2930" i="5"/>
  <c r="J2930" i="5"/>
  <c r="I2930" i="5"/>
  <c r="H2930" i="5"/>
  <c r="G2930" i="5"/>
  <c r="F2930" i="5"/>
  <c r="E2930" i="5"/>
  <c r="T2930" i="5"/>
  <c r="D2930" i="5"/>
  <c r="L2930" i="5" s="1"/>
  <c r="K2917" i="5"/>
  <c r="N2912" i="5"/>
  <c r="L2861" i="5"/>
  <c r="K2821" i="5"/>
  <c r="Q2765" i="5"/>
  <c r="N2757" i="5"/>
  <c r="M2741" i="5"/>
  <c r="P2709" i="5"/>
  <c r="K2677" i="5"/>
  <c r="M2661" i="5"/>
  <c r="L2621" i="5"/>
  <c r="Q2613" i="5"/>
  <c r="L2613" i="5"/>
  <c r="O2589" i="5"/>
  <c r="K2589" i="5"/>
  <c r="N2581" i="5"/>
  <c r="O2533" i="5"/>
  <c r="N2525" i="5"/>
  <c r="M2493" i="5"/>
  <c r="L2437" i="5"/>
  <c r="P2437" i="5"/>
  <c r="L2429" i="5"/>
  <c r="L2413" i="5"/>
  <c r="P2413" i="5"/>
  <c r="Q2405" i="5"/>
  <c r="M2405" i="5"/>
  <c r="O2397" i="5"/>
  <c r="O2373" i="5"/>
  <c r="K2365" i="5"/>
  <c r="O2349" i="5"/>
  <c r="K2349" i="5"/>
  <c r="K2341" i="5"/>
  <c r="N2333" i="5"/>
  <c r="N2309" i="5"/>
  <c r="N2269" i="5"/>
  <c r="N2229" i="5"/>
  <c r="K2229" i="5"/>
  <c r="O2221" i="5"/>
  <c r="L2157" i="5"/>
  <c r="P2149" i="5"/>
  <c r="K2125" i="5"/>
  <c r="K2117" i="5"/>
  <c r="M2101" i="5"/>
  <c r="P2069" i="5"/>
  <c r="L2069" i="5"/>
  <c r="Q2053" i="5"/>
  <c r="L2053" i="5"/>
  <c r="N2029" i="5"/>
  <c r="N2021" i="5"/>
  <c r="N1973" i="5"/>
  <c r="K1973" i="5"/>
  <c r="O1965" i="5"/>
  <c r="L1901" i="5"/>
  <c r="P1893" i="5"/>
  <c r="K1869" i="5"/>
  <c r="O1853" i="5"/>
  <c r="M1853" i="5"/>
  <c r="P1837" i="5"/>
  <c r="O1805" i="5"/>
  <c r="Q1805" i="5"/>
  <c r="N1749" i="5"/>
  <c r="K1749" i="5"/>
  <c r="K1741" i="5"/>
  <c r="O1741" i="5"/>
  <c r="O1717" i="5"/>
  <c r="K1701" i="5"/>
  <c r="N1677" i="5"/>
  <c r="N1669" i="5"/>
  <c r="N1637" i="5"/>
  <c r="N1605" i="5"/>
  <c r="M1493" i="5"/>
  <c r="L1397" i="5"/>
  <c r="P1389" i="5"/>
  <c r="P1373" i="5"/>
  <c r="L1373" i="5"/>
  <c r="O1357" i="5"/>
  <c r="N1333" i="5"/>
  <c r="L1269" i="5"/>
  <c r="P1261" i="5"/>
  <c r="P1245" i="5"/>
  <c r="L1245" i="5"/>
  <c r="O1229" i="5"/>
  <c r="N1205" i="5"/>
  <c r="L1141" i="5"/>
  <c r="P1133" i="5"/>
  <c r="P1117" i="5"/>
  <c r="L1117" i="5"/>
  <c r="M1085" i="5"/>
  <c r="N1061" i="5"/>
  <c r="K1061" i="5"/>
  <c r="M1021" i="5"/>
  <c r="M981" i="5"/>
  <c r="L973" i="5"/>
  <c r="K957" i="5"/>
  <c r="O957" i="5"/>
  <c r="N949" i="5"/>
  <c r="P885" i="5"/>
  <c r="L885" i="5"/>
  <c r="L845" i="5"/>
  <c r="N829" i="5"/>
  <c r="N821" i="5"/>
  <c r="O797" i="5"/>
  <c r="P757" i="5"/>
  <c r="L757" i="5"/>
  <c r="P685" i="5"/>
  <c r="L685" i="5"/>
  <c r="Q669" i="5"/>
  <c r="M669" i="5"/>
  <c r="O645" i="5"/>
  <c r="K645" i="5"/>
  <c r="K637" i="5"/>
  <c r="P557" i="5"/>
  <c r="L557" i="5"/>
  <c r="O541" i="5"/>
  <c r="K533" i="5"/>
  <c r="N517" i="5"/>
  <c r="K517" i="5"/>
  <c r="L509" i="5"/>
  <c r="P509" i="5"/>
  <c r="L501" i="5"/>
  <c r="P501" i="5"/>
  <c r="M429" i="5"/>
  <c r="Q389" i="5"/>
  <c r="M389" i="5"/>
  <c r="N373" i="5"/>
  <c r="K365" i="5"/>
  <c r="N365" i="5"/>
  <c r="K333" i="5"/>
  <c r="K325" i="5"/>
  <c r="N325" i="5"/>
  <c r="O317" i="5"/>
  <c r="N301" i="5"/>
  <c r="K301" i="5"/>
  <c r="O285" i="5"/>
  <c r="P269" i="5"/>
  <c r="Q269" i="5"/>
  <c r="L269" i="5"/>
  <c r="L253" i="5"/>
  <c r="P253" i="5"/>
  <c r="Q229" i="5"/>
  <c r="P229" i="5"/>
  <c r="O229" i="5"/>
  <c r="L205" i="5"/>
  <c r="P205" i="5"/>
  <c r="O189" i="5"/>
  <c r="O181" i="5"/>
  <c r="K173" i="5"/>
  <c r="L149" i="5"/>
  <c r="P149" i="5"/>
  <c r="L141" i="5"/>
  <c r="O125" i="5"/>
  <c r="O117" i="5"/>
  <c r="O109" i="5"/>
  <c r="Q69" i="5"/>
  <c r="L69" i="5"/>
  <c r="N37" i="5"/>
  <c r="M13" i="5"/>
  <c r="Q103" i="5"/>
  <c r="N2913" i="5"/>
  <c r="K2913" i="5"/>
  <c r="O2854" i="5"/>
  <c r="K2846" i="5"/>
  <c r="L2814" i="5"/>
  <c r="P2814" i="5"/>
  <c r="O2806" i="5"/>
  <c r="N2790" i="5"/>
  <c r="N2742" i="5"/>
  <c r="K2742" i="5"/>
  <c r="M2734" i="5"/>
  <c r="Q2734" i="5"/>
  <c r="O2726" i="5"/>
  <c r="O2710" i="5"/>
  <c r="O2702" i="5"/>
  <c r="K2694" i="5"/>
  <c r="N2678" i="5"/>
  <c r="L2654" i="5"/>
  <c r="L2638" i="5"/>
  <c r="P2638" i="5"/>
  <c r="K2622" i="5"/>
  <c r="L2558" i="5"/>
  <c r="P2558" i="5"/>
  <c r="K2542" i="5"/>
  <c r="M2454" i="5"/>
  <c r="N2350" i="5"/>
  <c r="L2326" i="5"/>
  <c r="N2310" i="5"/>
  <c r="K2310" i="5"/>
  <c r="O2206" i="5"/>
  <c r="L2206" i="5"/>
  <c r="N2206" i="5"/>
  <c r="M2182" i="5"/>
  <c r="M2110" i="5"/>
  <c r="K2062" i="5"/>
  <c r="N2062" i="5"/>
  <c r="Q2046" i="5"/>
  <c r="L2014" i="5"/>
  <c r="N2014" i="5"/>
  <c r="K2014" i="5"/>
  <c r="O2014" i="5"/>
  <c r="Q2006" i="5"/>
  <c r="M2006" i="5"/>
  <c r="N2006" i="5"/>
  <c r="K1942" i="5"/>
  <c r="M1926" i="5"/>
  <c r="P1902" i="5"/>
  <c r="K1870" i="5"/>
  <c r="Q1846" i="5"/>
  <c r="Q1766" i="5"/>
  <c r="O1766" i="5"/>
  <c r="P1766" i="5"/>
  <c r="N1742" i="5"/>
  <c r="K1742" i="5"/>
  <c r="O1742" i="5"/>
  <c r="M1662" i="5"/>
  <c r="P1614" i="5"/>
  <c r="L1614" i="5"/>
  <c r="O1574" i="5"/>
  <c r="K1574" i="5"/>
  <c r="N1494" i="5"/>
  <c r="K1494" i="5"/>
  <c r="O1494" i="5"/>
  <c r="O1486" i="5"/>
  <c r="K1486" i="5"/>
  <c r="M1470" i="5"/>
  <c r="L1430" i="5"/>
  <c r="M1382" i="5"/>
  <c r="O1358" i="5"/>
  <c r="K1342" i="5"/>
  <c r="L1310" i="5"/>
  <c r="P1310" i="5"/>
  <c r="M1262" i="5"/>
  <c r="O1246" i="5"/>
  <c r="K1238" i="5"/>
  <c r="N1198" i="5"/>
  <c r="K1198" i="5"/>
  <c r="N1190" i="5"/>
  <c r="L1158" i="5"/>
  <c r="P1158" i="5"/>
  <c r="O1150" i="5"/>
  <c r="M1126" i="5"/>
  <c r="L1110" i="5"/>
  <c r="P1110" i="5"/>
  <c r="P1102" i="5"/>
  <c r="L1102" i="5"/>
  <c r="O1094" i="5"/>
  <c r="K1086" i="5"/>
  <c r="N1086" i="5"/>
  <c r="O1022" i="5"/>
  <c r="N1006" i="5"/>
  <c r="L982" i="5"/>
  <c r="P982" i="5"/>
  <c r="O966" i="5"/>
  <c r="N918" i="5"/>
  <c r="K870" i="5"/>
  <c r="K862" i="5"/>
  <c r="N862" i="5"/>
  <c r="N838" i="5"/>
  <c r="M822" i="5"/>
  <c r="N798" i="5"/>
  <c r="K798" i="5"/>
  <c r="L670" i="5"/>
  <c r="P670" i="5"/>
  <c r="L646" i="5"/>
  <c r="P646" i="5"/>
  <c r="P630" i="5"/>
  <c r="Q630" i="5"/>
  <c r="L630" i="5"/>
  <c r="N622" i="5"/>
  <c r="K622" i="5"/>
  <c r="K614" i="5"/>
  <c r="M598" i="5"/>
  <c r="L566" i="5"/>
  <c r="N550" i="5"/>
  <c r="M542" i="5"/>
  <c r="P398" i="5"/>
  <c r="L398" i="5"/>
  <c r="L390" i="5"/>
  <c r="P382" i="5"/>
  <c r="L382" i="5"/>
  <c r="P374" i="5"/>
  <c r="P358" i="5"/>
  <c r="L358" i="5"/>
  <c r="L342" i="5"/>
  <c r="Q334" i="5"/>
  <c r="L334" i="5"/>
  <c r="K318" i="5"/>
  <c r="O318" i="5"/>
  <c r="P310" i="5"/>
  <c r="L310" i="5"/>
  <c r="L302" i="5"/>
  <c r="O158" i="5"/>
  <c r="O150" i="5"/>
  <c r="O118" i="5"/>
  <c r="K118" i="5"/>
  <c r="K110" i="5"/>
  <c r="K102" i="5"/>
  <c r="T5008" i="5"/>
  <c r="D5008" i="5"/>
  <c r="K5008" i="5" s="1"/>
  <c r="S5008" i="5"/>
  <c r="C5008" i="5"/>
  <c r="J5008" i="5"/>
  <c r="I5008" i="5"/>
  <c r="R5008" i="5"/>
  <c r="H5008" i="5"/>
  <c r="G5008" i="5"/>
  <c r="F5008" i="5"/>
  <c r="E5008" i="5"/>
  <c r="I4752" i="5"/>
  <c r="H4752" i="5"/>
  <c r="G4752" i="5"/>
  <c r="T4752" i="5"/>
  <c r="D4752" i="5"/>
  <c r="P4752" i="5" s="1"/>
  <c r="E4752" i="5"/>
  <c r="S4752" i="5"/>
  <c r="C4752" i="5"/>
  <c r="R4752" i="5"/>
  <c r="J4752" i="5"/>
  <c r="F4752" i="5"/>
  <c r="H4496" i="5"/>
  <c r="G4496" i="5"/>
  <c r="F4496" i="5"/>
  <c r="E4496" i="5"/>
  <c r="T4496" i="5"/>
  <c r="D4496" i="5"/>
  <c r="O4496" i="5" s="1"/>
  <c r="S4496" i="5"/>
  <c r="C4496" i="5"/>
  <c r="R4496" i="5"/>
  <c r="J4496" i="5"/>
  <c r="I4496" i="5"/>
  <c r="R4280" i="5"/>
  <c r="J4280" i="5"/>
  <c r="I4280" i="5"/>
  <c r="H4280" i="5"/>
  <c r="G4280" i="5"/>
  <c r="F4280" i="5"/>
  <c r="E4280" i="5"/>
  <c r="D4280" i="5"/>
  <c r="O4280" i="5" s="1"/>
  <c r="C4280" i="5"/>
  <c r="T4280" i="5"/>
  <c r="S4280" i="5"/>
  <c r="I4024" i="5"/>
  <c r="H4024" i="5"/>
  <c r="G4024" i="5"/>
  <c r="F4024" i="5"/>
  <c r="E4024" i="5"/>
  <c r="T4024" i="5"/>
  <c r="D4024" i="5"/>
  <c r="O4024" i="5" s="1"/>
  <c r="S4024" i="5"/>
  <c r="R4024" i="5"/>
  <c r="J4024" i="5"/>
  <c r="C4024" i="5"/>
  <c r="G3768" i="5"/>
  <c r="F3768" i="5"/>
  <c r="E3768" i="5"/>
  <c r="T3768" i="5"/>
  <c r="D3768" i="5"/>
  <c r="N3768" i="5" s="1"/>
  <c r="S3768" i="5"/>
  <c r="C3768" i="5"/>
  <c r="R3768" i="5"/>
  <c r="J3768" i="5"/>
  <c r="I3768" i="5"/>
  <c r="H3768" i="5"/>
  <c r="S3512" i="5"/>
  <c r="C3512" i="5"/>
  <c r="R3512" i="5"/>
  <c r="J3512" i="5"/>
  <c r="I3512" i="5"/>
  <c r="H3512" i="5"/>
  <c r="G3512" i="5"/>
  <c r="F3512" i="5"/>
  <c r="D3512" i="5"/>
  <c r="K3512" i="5" s="1"/>
  <c r="T3512" i="5"/>
  <c r="E3512" i="5"/>
  <c r="I3088" i="5"/>
  <c r="H3088" i="5"/>
  <c r="G3088" i="5"/>
  <c r="F3088" i="5"/>
  <c r="E3088" i="5"/>
  <c r="T3088" i="5"/>
  <c r="D3088" i="5"/>
  <c r="N3088" i="5" s="1"/>
  <c r="S3088" i="5"/>
  <c r="C3088" i="5"/>
  <c r="R3088" i="5"/>
  <c r="J3088" i="5"/>
  <c r="P3032" i="5"/>
  <c r="K3032" i="5"/>
  <c r="L2973" i="5"/>
  <c r="K2936" i="5"/>
  <c r="M2909" i="5"/>
  <c r="M2904" i="5"/>
  <c r="O2879" i="5"/>
  <c r="K2871" i="5"/>
  <c r="N2839" i="5"/>
  <c r="K2839" i="5"/>
  <c r="P2807" i="5"/>
  <c r="N2799" i="5"/>
  <c r="K2799" i="5"/>
  <c r="K2791" i="5"/>
  <c r="N2727" i="5"/>
  <c r="O2703" i="5"/>
  <c r="K2703" i="5"/>
  <c r="K2695" i="5"/>
  <c r="N2687" i="5"/>
  <c r="K2655" i="5"/>
  <c r="P2631" i="5"/>
  <c r="O2615" i="5"/>
  <c r="P2591" i="5"/>
  <c r="L2591" i="5"/>
  <c r="M2575" i="5"/>
  <c r="M2551" i="5"/>
  <c r="N2535" i="5"/>
  <c r="O2519" i="5"/>
  <c r="K2519" i="5"/>
  <c r="N2511" i="5"/>
  <c r="L2487" i="5"/>
  <c r="N2463" i="5"/>
  <c r="M2455" i="5"/>
  <c r="L2431" i="5"/>
  <c r="N2423" i="5"/>
  <c r="L2391" i="5"/>
  <c r="P2391" i="5"/>
  <c r="O2383" i="5"/>
  <c r="Q2343" i="5"/>
  <c r="M2343" i="5"/>
  <c r="O2335" i="5"/>
  <c r="O2295" i="5"/>
  <c r="O2223" i="5"/>
  <c r="M2223" i="5"/>
  <c r="P2215" i="5"/>
  <c r="O2207" i="5"/>
  <c r="O2199" i="5"/>
  <c r="N2199" i="5"/>
  <c r="M2143" i="5"/>
  <c r="N2119" i="5"/>
  <c r="K2119" i="5"/>
  <c r="P2119" i="5"/>
  <c r="O2119" i="5"/>
  <c r="L2079" i="5"/>
  <c r="M2047" i="5"/>
  <c r="L1983" i="5"/>
  <c r="L1943" i="5"/>
  <c r="L1903" i="5"/>
  <c r="Q1895" i="5"/>
  <c r="L1895" i="5"/>
  <c r="N1887" i="5"/>
  <c r="K1887" i="5"/>
  <c r="P1887" i="5"/>
  <c r="P1879" i="5"/>
  <c r="K1879" i="5"/>
  <c r="Q1839" i="5"/>
  <c r="M1839" i="5"/>
  <c r="L1751" i="5"/>
  <c r="P1751" i="5"/>
  <c r="O1735" i="5"/>
  <c r="N1695" i="5"/>
  <c r="K1695" i="5"/>
  <c r="K1687" i="5"/>
  <c r="M1671" i="5"/>
  <c r="K1647" i="5"/>
  <c r="N1639" i="5"/>
  <c r="L1607" i="5"/>
  <c r="P1607" i="5"/>
  <c r="Q1559" i="5"/>
  <c r="M1559" i="5"/>
  <c r="M1535" i="5"/>
  <c r="Q1519" i="5"/>
  <c r="M1519" i="5"/>
  <c r="O1511" i="5"/>
  <c r="N1495" i="5"/>
  <c r="L1471" i="5"/>
  <c r="N1455" i="5"/>
  <c r="M1439" i="5"/>
  <c r="P1407" i="5"/>
  <c r="M1399" i="5"/>
  <c r="K1375" i="5"/>
  <c r="N1367" i="5"/>
  <c r="M1359" i="5"/>
  <c r="L1311" i="5"/>
  <c r="O1287" i="5"/>
  <c r="M1223" i="5"/>
  <c r="N1223" i="5"/>
  <c r="O1175" i="5"/>
  <c r="K1175" i="5"/>
  <c r="N1167" i="5"/>
  <c r="K1143" i="5"/>
  <c r="O1143" i="5"/>
  <c r="O1135" i="5"/>
  <c r="K1135" i="5"/>
  <c r="P1087" i="5"/>
  <c r="L1087" i="5"/>
  <c r="M1079" i="5"/>
  <c r="N1079" i="5"/>
  <c r="Q1071" i="5"/>
  <c r="L1071" i="5"/>
  <c r="K1047" i="5"/>
  <c r="O1039" i="5"/>
  <c r="K1039" i="5"/>
  <c r="P959" i="5"/>
  <c r="L959" i="5"/>
  <c r="M951" i="5"/>
  <c r="N951" i="5"/>
  <c r="Q943" i="5"/>
  <c r="L943" i="5"/>
  <c r="N919" i="5"/>
  <c r="O799" i="5"/>
  <c r="O791" i="5"/>
  <c r="O767" i="5"/>
  <c r="K767" i="5"/>
  <c r="O759" i="5"/>
  <c r="K759" i="5"/>
  <c r="K751" i="5"/>
  <c r="N735" i="5"/>
  <c r="O719" i="5"/>
  <c r="K719" i="5"/>
  <c r="K711" i="5"/>
  <c r="K543" i="5"/>
  <c r="N543" i="5"/>
  <c r="K535" i="5"/>
  <c r="O519" i="5"/>
  <c r="K511" i="5"/>
  <c r="K503" i="5"/>
  <c r="N495" i="5"/>
  <c r="O471" i="5"/>
  <c r="O463" i="5"/>
  <c r="K423" i="5"/>
  <c r="K415" i="5"/>
  <c r="N415" i="5"/>
  <c r="K407" i="5"/>
  <c r="O391" i="5"/>
  <c r="K383" i="5"/>
  <c r="K375" i="5"/>
  <c r="N367" i="5"/>
  <c r="O343" i="5"/>
  <c r="O335" i="5"/>
  <c r="K295" i="5"/>
  <c r="K287" i="5"/>
  <c r="N287" i="5"/>
  <c r="K279" i="5"/>
  <c r="O263" i="5"/>
  <c r="K255" i="5"/>
  <c r="K247" i="5"/>
  <c r="N239" i="5"/>
  <c r="O215" i="5"/>
  <c r="O207" i="5"/>
  <c r="M151" i="5"/>
  <c r="M119" i="5"/>
  <c r="M103" i="5"/>
  <c r="L95" i="5"/>
  <c r="N55" i="5"/>
  <c r="K47" i="5"/>
  <c r="O39" i="5"/>
  <c r="M31" i="5"/>
  <c r="P31" i="5"/>
  <c r="L23" i="5"/>
  <c r="L7" i="5"/>
  <c r="L54" i="5"/>
  <c r="Q54" i="5"/>
  <c r="M54" i="5"/>
  <c r="H5080" i="5"/>
  <c r="G5080" i="5"/>
  <c r="F5080" i="5"/>
  <c r="E5080" i="5"/>
  <c r="R5080" i="5"/>
  <c r="J5080" i="5"/>
  <c r="I5080" i="5"/>
  <c r="D5080" i="5"/>
  <c r="M5080" i="5" s="1"/>
  <c r="C5080" i="5"/>
  <c r="T5080" i="5"/>
  <c r="S5080" i="5"/>
  <c r="F4824" i="5"/>
  <c r="E4824" i="5"/>
  <c r="S4824" i="5"/>
  <c r="C4824" i="5"/>
  <c r="R4824" i="5"/>
  <c r="J4824" i="5"/>
  <c r="I4824" i="5"/>
  <c r="D4824" i="5"/>
  <c r="K4824" i="5" s="1"/>
  <c r="T4824" i="5"/>
  <c r="H4824" i="5"/>
  <c r="G4824" i="5"/>
  <c r="F4568" i="5"/>
  <c r="E4568" i="5"/>
  <c r="T4568" i="5"/>
  <c r="D4568" i="5"/>
  <c r="O4568" i="5" s="1"/>
  <c r="S4568" i="5"/>
  <c r="C4568" i="5"/>
  <c r="R4568" i="5"/>
  <c r="J4568" i="5"/>
  <c r="I4568" i="5"/>
  <c r="H4568" i="5"/>
  <c r="G4568" i="5"/>
  <c r="R4288" i="5"/>
  <c r="J4288" i="5"/>
  <c r="I4288" i="5"/>
  <c r="H4288" i="5"/>
  <c r="G4288" i="5"/>
  <c r="F4288" i="5"/>
  <c r="E4288" i="5"/>
  <c r="D4288" i="5"/>
  <c r="N4288" i="5" s="1"/>
  <c r="C4288" i="5"/>
  <c r="T4288" i="5"/>
  <c r="S4288" i="5"/>
  <c r="I4032" i="5"/>
  <c r="H4032" i="5"/>
  <c r="G4032" i="5"/>
  <c r="F4032" i="5"/>
  <c r="E4032" i="5"/>
  <c r="T4032" i="5"/>
  <c r="D4032" i="5"/>
  <c r="N4032" i="5" s="1"/>
  <c r="S4032" i="5"/>
  <c r="R4032" i="5"/>
  <c r="J4032" i="5"/>
  <c r="C4032" i="5"/>
  <c r="G3776" i="5"/>
  <c r="F3776" i="5"/>
  <c r="E3776" i="5"/>
  <c r="T3776" i="5"/>
  <c r="D3776" i="5"/>
  <c r="S3776" i="5"/>
  <c r="C3776" i="5"/>
  <c r="R3776" i="5"/>
  <c r="J3776" i="5"/>
  <c r="I3776" i="5"/>
  <c r="H3776" i="5"/>
  <c r="S3520" i="5"/>
  <c r="C3520" i="5"/>
  <c r="R3520" i="5"/>
  <c r="J3520" i="5"/>
  <c r="I3520" i="5"/>
  <c r="H3520" i="5"/>
  <c r="G3520" i="5"/>
  <c r="F3520" i="5"/>
  <c r="T3520" i="5"/>
  <c r="E3520" i="5"/>
  <c r="D3520" i="5"/>
  <c r="P3520" i="5" s="1"/>
  <c r="E3264" i="5"/>
  <c r="S3264" i="5"/>
  <c r="C3264" i="5"/>
  <c r="R3264" i="5"/>
  <c r="J3264" i="5"/>
  <c r="I3264" i="5"/>
  <c r="H3264" i="5"/>
  <c r="G3264" i="5"/>
  <c r="D3264" i="5"/>
  <c r="Q3264" i="5" s="1"/>
  <c r="T3264" i="5"/>
  <c r="F3264" i="5"/>
  <c r="I3136" i="5"/>
  <c r="H3136" i="5"/>
  <c r="G3136" i="5"/>
  <c r="F3136" i="5"/>
  <c r="E3136" i="5"/>
  <c r="T3136" i="5"/>
  <c r="D3136" i="5"/>
  <c r="N3136" i="5" s="1"/>
  <c r="S3136" i="5"/>
  <c r="C3136" i="5"/>
  <c r="R3136" i="5"/>
  <c r="J3136" i="5"/>
  <c r="H3046" i="5"/>
  <c r="G3046" i="5"/>
  <c r="F3046" i="5"/>
  <c r="T3046" i="5"/>
  <c r="D3046" i="5"/>
  <c r="O3046" i="5" s="1"/>
  <c r="S3046" i="5"/>
  <c r="C3046" i="5"/>
  <c r="R3046" i="5"/>
  <c r="J3046" i="5"/>
  <c r="I3046" i="5"/>
  <c r="E3046" i="5"/>
  <c r="N2964" i="5"/>
  <c r="P2905" i="5"/>
  <c r="L2905" i="5"/>
  <c r="N2880" i="5"/>
  <c r="M2856" i="5"/>
  <c r="L2816" i="5"/>
  <c r="P2816" i="5"/>
  <c r="L2808" i="5"/>
  <c r="O2784" i="5"/>
  <c r="O2752" i="5"/>
  <c r="K2736" i="5"/>
  <c r="K2712" i="5"/>
  <c r="N2704" i="5"/>
  <c r="N2680" i="5"/>
  <c r="Q2656" i="5"/>
  <c r="M2656" i="5"/>
  <c r="L2560" i="5"/>
  <c r="P2560" i="5"/>
  <c r="K2528" i="5"/>
  <c r="K2520" i="5"/>
  <c r="P2440" i="5"/>
  <c r="L2440" i="5"/>
  <c r="Q2296" i="5"/>
  <c r="L2296" i="5"/>
  <c r="O2280" i="5"/>
  <c r="K2248" i="5"/>
  <c r="N2216" i="5"/>
  <c r="Q2192" i="5"/>
  <c r="K2160" i="5"/>
  <c r="Q2152" i="5"/>
  <c r="M2152" i="5"/>
  <c r="O2152" i="5"/>
  <c r="P2144" i="5"/>
  <c r="L2144" i="5"/>
  <c r="O2144" i="5"/>
  <c r="O2064" i="5"/>
  <c r="M2032" i="5"/>
  <c r="M2016" i="5"/>
  <c r="K1992" i="5"/>
  <c r="K1984" i="5"/>
  <c r="N1960" i="5"/>
  <c r="N1952" i="5"/>
  <c r="Q1936" i="5"/>
  <c r="K1904" i="5"/>
  <c r="Q1896" i="5"/>
  <c r="M1896" i="5"/>
  <c r="O1896" i="5"/>
  <c r="P1808" i="5"/>
  <c r="N1776" i="5"/>
  <c r="P1768" i="5"/>
  <c r="O1768" i="5"/>
  <c r="O1728" i="5"/>
  <c r="N1704" i="5"/>
  <c r="N1696" i="5"/>
  <c r="M1680" i="5"/>
  <c r="L1640" i="5"/>
  <c r="P1632" i="5"/>
  <c r="N1616" i="5"/>
  <c r="K1616" i="5"/>
  <c r="O1616" i="5"/>
  <c r="O1600" i="5"/>
  <c r="M1552" i="5"/>
  <c r="P1504" i="5"/>
  <c r="N1488" i="5"/>
  <c r="K1488" i="5"/>
  <c r="O1488" i="5"/>
  <c r="O1472" i="5"/>
  <c r="N1448" i="5"/>
  <c r="N1440" i="5"/>
  <c r="M1424" i="5"/>
  <c r="K1400" i="5"/>
  <c r="O1400" i="5"/>
  <c r="N1360" i="5"/>
  <c r="N1352" i="5"/>
  <c r="M1304" i="5"/>
  <c r="L1264" i="5"/>
  <c r="P1264" i="5"/>
  <c r="L1256" i="5"/>
  <c r="K1240" i="5"/>
  <c r="N1240" i="5"/>
  <c r="K1232" i="5"/>
  <c r="O1232" i="5"/>
  <c r="K1224" i="5"/>
  <c r="N1200" i="5"/>
  <c r="N1160" i="5"/>
  <c r="N1152" i="5"/>
  <c r="M1104" i="5"/>
  <c r="L1032" i="5"/>
  <c r="P1032" i="5"/>
  <c r="L1024" i="5"/>
  <c r="K1008" i="5"/>
  <c r="N1008" i="5"/>
  <c r="K1000" i="5"/>
  <c r="O1000" i="5"/>
  <c r="K992" i="5"/>
  <c r="N968" i="5"/>
  <c r="M944" i="5"/>
  <c r="N920" i="5"/>
  <c r="K920" i="5"/>
  <c r="O912" i="5"/>
  <c r="N880" i="5"/>
  <c r="M856" i="5"/>
  <c r="L816" i="5"/>
  <c r="P816" i="5"/>
  <c r="L808" i="5"/>
  <c r="N792" i="5"/>
  <c r="K792" i="5"/>
  <c r="O784" i="5"/>
  <c r="N752" i="5"/>
  <c r="M728" i="5"/>
  <c r="L688" i="5"/>
  <c r="P688" i="5"/>
  <c r="L680" i="5"/>
  <c r="N664" i="5"/>
  <c r="K664" i="5"/>
  <c r="O656" i="5"/>
  <c r="N624" i="5"/>
  <c r="M600" i="5"/>
  <c r="L560" i="5"/>
  <c r="P560" i="5"/>
  <c r="L552" i="5"/>
  <c r="P504" i="5"/>
  <c r="P488" i="5"/>
  <c r="L488" i="5"/>
  <c r="P440" i="5"/>
  <c r="L440" i="5"/>
  <c r="M424" i="5"/>
  <c r="Q424" i="5"/>
  <c r="P416" i="5"/>
  <c r="P400" i="5"/>
  <c r="L400" i="5"/>
  <c r="O376" i="5"/>
  <c r="K352" i="5"/>
  <c r="O352" i="5"/>
  <c r="N344" i="5"/>
  <c r="M344" i="5"/>
  <c r="O304" i="5"/>
  <c r="K296" i="5"/>
  <c r="O288" i="5"/>
  <c r="M264" i="5"/>
  <c r="N240" i="5"/>
  <c r="D224" i="5"/>
  <c r="C224" i="5"/>
  <c r="E224" i="5"/>
  <c r="L216" i="5"/>
  <c r="L208" i="5"/>
  <c r="Q200" i="5"/>
  <c r="L200" i="5"/>
  <c r="K184" i="5"/>
  <c r="O184" i="5"/>
  <c r="P176" i="5"/>
  <c r="L176" i="5"/>
  <c r="P144" i="5"/>
  <c r="O120" i="5"/>
  <c r="K120" i="5"/>
  <c r="M104" i="5"/>
  <c r="Q48" i="5"/>
  <c r="I39" i="9"/>
  <c r="N2849" i="5"/>
  <c r="O2817" i="5"/>
  <c r="N2793" i="5"/>
  <c r="K2793" i="5"/>
  <c r="M2793" i="5"/>
  <c r="K2753" i="5"/>
  <c r="O2753" i="5"/>
  <c r="M2753" i="5"/>
  <c r="O2553" i="5"/>
  <c r="N2433" i="5"/>
  <c r="Q2433" i="5"/>
  <c r="M2433" i="5"/>
  <c r="N2305" i="5"/>
  <c r="Q2305" i="5"/>
  <c r="M2305" i="5"/>
  <c r="O2265" i="5"/>
  <c r="N2249" i="5"/>
  <c r="O2193" i="5"/>
  <c r="N2193" i="5"/>
  <c r="K2193" i="5"/>
  <c r="M2193" i="5"/>
  <c r="N2121" i="5"/>
  <c r="O2065" i="5"/>
  <c r="N2065" i="5"/>
  <c r="K2065" i="5"/>
  <c r="M2065" i="5"/>
  <c r="N1993" i="5"/>
  <c r="O1937" i="5"/>
  <c r="N1937" i="5"/>
  <c r="K1937" i="5"/>
  <c r="M1937" i="5"/>
  <c r="N1865" i="5"/>
  <c r="O1849" i="5"/>
  <c r="K1849" i="5"/>
  <c r="N1849" i="5"/>
  <c r="M1849" i="5"/>
  <c r="Q1849" i="5"/>
  <c r="N1745" i="5"/>
  <c r="K1745" i="5"/>
  <c r="Q1745" i="5"/>
  <c r="M1745" i="5"/>
  <c r="P1745" i="5"/>
  <c r="O1641" i="5"/>
  <c r="K1577" i="5"/>
  <c r="Q1577" i="5"/>
  <c r="M1577" i="5"/>
  <c r="P1577" i="5"/>
  <c r="N1481" i="5"/>
  <c r="N1457" i="5"/>
  <c r="K1457" i="5"/>
  <c r="Q1457" i="5"/>
  <c r="M1457" i="5"/>
  <c r="P1457" i="5"/>
  <c r="N1393" i="5"/>
  <c r="M1393" i="5"/>
  <c r="Q1393" i="5"/>
  <c r="N1265" i="5"/>
  <c r="M1265" i="5"/>
  <c r="Q1265" i="5"/>
  <c r="N1137" i="5"/>
  <c r="M1137" i="5"/>
  <c r="Q1137" i="5"/>
  <c r="N1009" i="5"/>
  <c r="M1009" i="5"/>
  <c r="Q1009" i="5"/>
  <c r="M865" i="5"/>
  <c r="O825" i="5"/>
  <c r="N793" i="5"/>
  <c r="Q793" i="5"/>
  <c r="M793" i="5"/>
  <c r="K769" i="5"/>
  <c r="O769" i="5"/>
  <c r="N769" i="5"/>
  <c r="M609" i="5"/>
  <c r="O569" i="5"/>
  <c r="N257" i="5"/>
  <c r="K257" i="5"/>
  <c r="M257" i="5"/>
  <c r="Q257" i="5"/>
  <c r="P257" i="5"/>
  <c r="P73" i="5"/>
  <c r="P9" i="5"/>
  <c r="N9" i="5"/>
  <c r="K9" i="5"/>
  <c r="M9" i="5"/>
  <c r="N2988" i="5"/>
  <c r="M2988" i="5"/>
  <c r="N2882" i="5"/>
  <c r="Q2882" i="5"/>
  <c r="M2882" i="5"/>
  <c r="P2882" i="5"/>
  <c r="N2818" i="5"/>
  <c r="Q2818" i="5"/>
  <c r="M2818" i="5"/>
  <c r="P2818" i="5"/>
  <c r="O2746" i="5"/>
  <c r="O2682" i="5"/>
  <c r="O2618" i="5"/>
  <c r="O2554" i="5"/>
  <c r="P2474" i="5"/>
  <c r="N2474" i="5"/>
  <c r="K2474" i="5"/>
  <c r="M2474" i="5"/>
  <c r="O2402" i="5"/>
  <c r="O2346" i="5"/>
  <c r="O2338" i="5"/>
  <c r="O2282" i="5"/>
  <c r="O2274" i="5"/>
  <c r="O2234" i="5"/>
  <c r="L2234" i="5"/>
  <c r="N2234" i="5"/>
  <c r="K2234" i="5"/>
  <c r="O2202" i="5"/>
  <c r="L2202" i="5"/>
  <c r="N2202" i="5"/>
  <c r="K2202" i="5"/>
  <c r="O2170" i="5"/>
  <c r="L2170" i="5"/>
  <c r="N2170" i="5"/>
  <c r="K2170" i="5"/>
  <c r="O2138" i="5"/>
  <c r="L2138" i="5"/>
  <c r="N2138" i="5"/>
  <c r="K2138" i="5"/>
  <c r="O2106" i="5"/>
  <c r="L2106" i="5"/>
  <c r="N2106" i="5"/>
  <c r="K2106" i="5"/>
  <c r="O2074" i="5"/>
  <c r="L2074" i="5"/>
  <c r="N2074" i="5"/>
  <c r="K2074" i="5"/>
  <c r="O2042" i="5"/>
  <c r="L2042" i="5"/>
  <c r="N2042" i="5"/>
  <c r="K2042" i="5"/>
  <c r="O2010" i="5"/>
  <c r="L2010" i="5"/>
  <c r="N2010" i="5"/>
  <c r="K2010" i="5"/>
  <c r="O1978" i="5"/>
  <c r="L1978" i="5"/>
  <c r="N1978" i="5"/>
  <c r="K1978" i="5"/>
  <c r="O1946" i="5"/>
  <c r="L1946" i="5"/>
  <c r="N1946" i="5"/>
  <c r="K1946" i="5"/>
  <c r="O1914" i="5"/>
  <c r="L1914" i="5"/>
  <c r="N1914" i="5"/>
  <c r="K1914" i="5"/>
  <c r="O1882" i="5"/>
  <c r="L1882" i="5"/>
  <c r="N1882" i="5"/>
  <c r="K1882" i="5"/>
  <c r="O1610" i="5"/>
  <c r="L1586" i="5"/>
  <c r="N1586" i="5"/>
  <c r="K1586" i="5"/>
  <c r="O1586" i="5"/>
  <c r="M1586" i="5"/>
  <c r="N1546" i="5"/>
  <c r="M1514" i="5"/>
  <c r="Q1514" i="5"/>
  <c r="O1402" i="5"/>
  <c r="K1394" i="5"/>
  <c r="Q1394" i="5"/>
  <c r="M1394" i="5"/>
  <c r="P1394" i="5"/>
  <c r="N1362" i="5"/>
  <c r="P1338" i="5"/>
  <c r="O1298" i="5"/>
  <c r="O1138" i="5"/>
  <c r="P1122" i="5"/>
  <c r="N1114" i="5"/>
  <c r="Q1114" i="5"/>
  <c r="M1114" i="5"/>
  <c r="P1114" i="5"/>
  <c r="L1114" i="5"/>
  <c r="K1066" i="5"/>
  <c r="O1066" i="5"/>
  <c r="N1026" i="5"/>
  <c r="O1010" i="5"/>
  <c r="L3016" i="5"/>
  <c r="P3016" i="5"/>
  <c r="K3016" i="5"/>
  <c r="O3016" i="5"/>
  <c r="Q3016" i="5"/>
  <c r="H4408" i="5"/>
  <c r="G4408" i="5"/>
  <c r="F4408" i="5"/>
  <c r="E4408" i="5"/>
  <c r="T4408" i="5"/>
  <c r="D4408" i="5"/>
  <c r="N4408" i="5" s="1"/>
  <c r="S4408" i="5"/>
  <c r="C4408" i="5"/>
  <c r="J4408" i="5"/>
  <c r="I4408" i="5"/>
  <c r="R4408" i="5"/>
  <c r="S3424" i="5"/>
  <c r="C3424" i="5"/>
  <c r="R3424" i="5"/>
  <c r="J3424" i="5"/>
  <c r="I3424" i="5"/>
  <c r="H3424" i="5"/>
  <c r="G3424" i="5"/>
  <c r="F3424" i="5"/>
  <c r="T3424" i="5"/>
  <c r="E3424" i="5"/>
  <c r="D3424" i="5"/>
  <c r="M3424" i="5" s="1"/>
  <c r="G2957" i="5"/>
  <c r="F2957" i="5"/>
  <c r="E2957" i="5"/>
  <c r="T2957" i="5"/>
  <c r="D2957" i="5"/>
  <c r="S2957" i="5"/>
  <c r="C2957" i="5"/>
  <c r="R2957" i="5"/>
  <c r="J2957" i="5"/>
  <c r="I2957" i="5"/>
  <c r="H2957" i="5"/>
  <c r="H2716" i="5"/>
  <c r="G2716" i="5"/>
  <c r="F2716" i="5"/>
  <c r="E2716" i="5"/>
  <c r="T2716" i="5"/>
  <c r="D2716" i="5"/>
  <c r="L2716" i="5" s="1"/>
  <c r="S2716" i="5"/>
  <c r="C2716" i="5"/>
  <c r="R2716" i="5"/>
  <c r="J2716" i="5"/>
  <c r="I2716" i="5"/>
  <c r="H2548" i="5"/>
  <c r="G2548" i="5"/>
  <c r="F2548" i="5"/>
  <c r="T2548" i="5"/>
  <c r="D2548" i="5"/>
  <c r="M2548" i="5" s="1"/>
  <c r="S2548" i="5"/>
  <c r="C2548" i="5"/>
  <c r="R2548" i="5"/>
  <c r="J2548" i="5"/>
  <c r="I2548" i="5"/>
  <c r="E2548" i="5"/>
  <c r="G2420" i="5"/>
  <c r="F2420" i="5"/>
  <c r="E2420" i="5"/>
  <c r="T2420" i="5"/>
  <c r="D2420" i="5"/>
  <c r="M2420" i="5" s="1"/>
  <c r="S2420" i="5"/>
  <c r="C2420" i="5"/>
  <c r="R2420" i="5"/>
  <c r="J2420" i="5"/>
  <c r="I2420" i="5"/>
  <c r="H2420" i="5"/>
  <c r="G2388" i="5"/>
  <c r="F2388" i="5"/>
  <c r="E2388" i="5"/>
  <c r="T2388" i="5"/>
  <c r="D2388" i="5"/>
  <c r="S2388" i="5"/>
  <c r="C2388" i="5"/>
  <c r="R2388" i="5"/>
  <c r="J2388" i="5"/>
  <c r="I2388" i="5"/>
  <c r="H2388" i="5"/>
  <c r="S2267" i="5"/>
  <c r="C2267" i="5"/>
  <c r="R2267" i="5"/>
  <c r="H2267" i="5"/>
  <c r="G2267" i="5"/>
  <c r="F2267" i="5"/>
  <c r="I2267" i="5"/>
  <c r="E2267" i="5"/>
  <c r="D2267" i="5"/>
  <c r="N2267" i="5" s="1"/>
  <c r="T2267" i="5"/>
  <c r="J2267" i="5"/>
  <c r="F2235" i="5"/>
  <c r="E2235" i="5"/>
  <c r="T2235" i="5"/>
  <c r="D2235" i="5"/>
  <c r="N2235" i="5" s="1"/>
  <c r="S2235" i="5"/>
  <c r="C2235" i="5"/>
  <c r="R2235" i="5"/>
  <c r="J2235" i="5"/>
  <c r="I2235" i="5"/>
  <c r="H2235" i="5"/>
  <c r="G2235" i="5"/>
  <c r="F2203" i="5"/>
  <c r="E2203" i="5"/>
  <c r="T2203" i="5"/>
  <c r="D2203" i="5"/>
  <c r="S2203" i="5"/>
  <c r="C2203" i="5"/>
  <c r="R2203" i="5"/>
  <c r="J2203" i="5"/>
  <c r="I2203" i="5"/>
  <c r="H2203" i="5"/>
  <c r="G2203" i="5"/>
  <c r="E1851" i="5"/>
  <c r="T1851" i="5"/>
  <c r="D1851" i="5"/>
  <c r="S1851" i="5"/>
  <c r="C1851" i="5"/>
  <c r="I1851" i="5"/>
  <c r="H1851" i="5"/>
  <c r="G1851" i="5"/>
  <c r="F1851" i="5"/>
  <c r="R1851" i="5"/>
  <c r="J1851" i="5"/>
  <c r="R1587" i="5"/>
  <c r="J1587" i="5"/>
  <c r="I1587" i="5"/>
  <c r="H1587" i="5"/>
  <c r="G1587" i="5"/>
  <c r="F1587" i="5"/>
  <c r="E1587" i="5"/>
  <c r="T1587" i="5"/>
  <c r="D1587" i="5"/>
  <c r="N1587" i="5" s="1"/>
  <c r="S1587" i="5"/>
  <c r="C1587" i="5"/>
  <c r="F1452" i="5"/>
  <c r="E1452" i="5"/>
  <c r="T1452" i="5"/>
  <c r="D1452" i="5"/>
  <c r="M1452" i="5" s="1"/>
  <c r="S1452" i="5"/>
  <c r="C1452" i="5"/>
  <c r="R1452" i="5"/>
  <c r="J1452" i="5"/>
  <c r="I1452" i="5"/>
  <c r="H1452" i="5"/>
  <c r="G1452" i="5"/>
  <c r="O1206" i="5"/>
  <c r="D164" i="5"/>
  <c r="H164" i="5" s="1"/>
  <c r="C164" i="5"/>
  <c r="S164" i="5" s="1"/>
  <c r="E164" i="5"/>
  <c r="T68" i="5"/>
  <c r="D68" i="5"/>
  <c r="S68" i="5"/>
  <c r="C68" i="5"/>
  <c r="H68" i="5"/>
  <c r="G68" i="5"/>
  <c r="J68" i="5"/>
  <c r="I68" i="5"/>
  <c r="F68" i="5"/>
  <c r="E68" i="5"/>
  <c r="R68" i="5"/>
  <c r="T300" i="5"/>
  <c r="D300" i="5"/>
  <c r="S300" i="5"/>
  <c r="C300" i="5"/>
  <c r="R300" i="5"/>
  <c r="J300" i="5"/>
  <c r="I300" i="5"/>
  <c r="H300" i="5"/>
  <c r="G300" i="5"/>
  <c r="F300" i="5"/>
  <c r="E300" i="5"/>
  <c r="H395" i="5"/>
  <c r="G395" i="5"/>
  <c r="F395" i="5"/>
  <c r="E395" i="5"/>
  <c r="T395" i="5"/>
  <c r="D395" i="5"/>
  <c r="Q395" i="5" s="1"/>
  <c r="S395" i="5"/>
  <c r="C395" i="5"/>
  <c r="R395" i="5"/>
  <c r="J395" i="5"/>
  <c r="I395" i="5"/>
  <c r="T322" i="5"/>
  <c r="D322" i="5"/>
  <c r="K322" i="5" s="1"/>
  <c r="S322" i="5"/>
  <c r="C322" i="5"/>
  <c r="R322" i="5"/>
  <c r="J322" i="5"/>
  <c r="I322" i="5"/>
  <c r="H322" i="5"/>
  <c r="G322" i="5"/>
  <c r="F322" i="5"/>
  <c r="E322" i="5"/>
  <c r="G2925" i="5"/>
  <c r="F2925" i="5"/>
  <c r="E2925" i="5"/>
  <c r="T2925" i="5"/>
  <c r="D2925" i="5"/>
  <c r="P2925" i="5" s="1"/>
  <c r="S2925" i="5"/>
  <c r="C2925" i="5"/>
  <c r="R2925" i="5"/>
  <c r="J2925" i="5"/>
  <c r="I2925" i="5"/>
  <c r="H2925" i="5"/>
  <c r="S2876" i="5"/>
  <c r="C2876" i="5"/>
  <c r="R2876" i="5"/>
  <c r="J2876" i="5"/>
  <c r="I2876" i="5"/>
  <c r="H2876" i="5"/>
  <c r="G2876" i="5"/>
  <c r="F2876" i="5"/>
  <c r="E2876" i="5"/>
  <c r="T2876" i="5"/>
  <c r="D2876" i="5"/>
  <c r="S2844" i="5"/>
  <c r="C2844" i="5"/>
  <c r="R2844" i="5"/>
  <c r="J2844" i="5"/>
  <c r="I2844" i="5"/>
  <c r="H2844" i="5"/>
  <c r="G2844" i="5"/>
  <c r="F2844" i="5"/>
  <c r="E2844" i="5"/>
  <c r="T2844" i="5"/>
  <c r="D2844" i="5"/>
  <c r="Q2844" i="5" s="1"/>
  <c r="S2812" i="5"/>
  <c r="C2812" i="5"/>
  <c r="R2812" i="5"/>
  <c r="J2812" i="5"/>
  <c r="I2812" i="5"/>
  <c r="H2812" i="5"/>
  <c r="G2812" i="5"/>
  <c r="F2812" i="5"/>
  <c r="E2812" i="5"/>
  <c r="T2812" i="5"/>
  <c r="D2812" i="5"/>
  <c r="N2812" i="5" s="1"/>
  <c r="S2780" i="5"/>
  <c r="C2780" i="5"/>
  <c r="R2780" i="5"/>
  <c r="J2780" i="5"/>
  <c r="I2780" i="5"/>
  <c r="H2780" i="5"/>
  <c r="G2780" i="5"/>
  <c r="F2780" i="5"/>
  <c r="E2780" i="5"/>
  <c r="T2780" i="5"/>
  <c r="D2780" i="5"/>
  <c r="P2780" i="5" s="1"/>
  <c r="T2723" i="5"/>
  <c r="D2723" i="5"/>
  <c r="Q2723" i="5" s="1"/>
  <c r="S2723" i="5"/>
  <c r="C2723" i="5"/>
  <c r="R2723" i="5"/>
  <c r="J2723" i="5"/>
  <c r="I2723" i="5"/>
  <c r="H2723" i="5"/>
  <c r="G2723" i="5"/>
  <c r="F2723" i="5"/>
  <c r="E2723" i="5"/>
  <c r="H2668" i="5"/>
  <c r="G2668" i="5"/>
  <c r="F2668" i="5"/>
  <c r="E2668" i="5"/>
  <c r="T2668" i="5"/>
  <c r="D2668" i="5"/>
  <c r="M2668" i="5" s="1"/>
  <c r="S2668" i="5"/>
  <c r="C2668" i="5"/>
  <c r="R2668" i="5"/>
  <c r="J2668" i="5"/>
  <c r="I2668" i="5"/>
  <c r="T2571" i="5"/>
  <c r="D2571" i="5"/>
  <c r="K2571" i="5" s="1"/>
  <c r="S2571" i="5"/>
  <c r="C2571" i="5"/>
  <c r="R2571" i="5"/>
  <c r="J2571" i="5"/>
  <c r="I2571" i="5"/>
  <c r="H2571" i="5"/>
  <c r="G2571" i="5"/>
  <c r="F2571" i="5"/>
  <c r="E2571" i="5"/>
  <c r="F2131" i="5"/>
  <c r="E2131" i="5"/>
  <c r="T2131" i="5"/>
  <c r="D2131" i="5"/>
  <c r="S2131" i="5"/>
  <c r="C2131" i="5"/>
  <c r="R2131" i="5"/>
  <c r="J2131" i="5"/>
  <c r="I2131" i="5"/>
  <c r="H2131" i="5"/>
  <c r="G2131" i="5"/>
  <c r="R2076" i="5"/>
  <c r="J2076" i="5"/>
  <c r="I2076" i="5"/>
  <c r="H2076" i="5"/>
  <c r="G2076" i="5"/>
  <c r="F2076" i="5"/>
  <c r="E2076" i="5"/>
  <c r="S2076" i="5"/>
  <c r="D2076" i="5"/>
  <c r="C2076" i="5"/>
  <c r="T2076" i="5"/>
  <c r="R2044" i="5"/>
  <c r="J2044" i="5"/>
  <c r="I2044" i="5"/>
  <c r="H2044" i="5"/>
  <c r="G2044" i="5"/>
  <c r="F2044" i="5"/>
  <c r="E2044" i="5"/>
  <c r="S2044" i="5"/>
  <c r="D2044" i="5"/>
  <c r="K2044" i="5" s="1"/>
  <c r="C2044" i="5"/>
  <c r="T2044" i="5"/>
  <c r="R2012" i="5"/>
  <c r="J2012" i="5"/>
  <c r="I2012" i="5"/>
  <c r="H2012" i="5"/>
  <c r="G2012" i="5"/>
  <c r="F2012" i="5"/>
  <c r="E2012" i="5"/>
  <c r="S2012" i="5"/>
  <c r="D2012" i="5"/>
  <c r="Q2012" i="5" s="1"/>
  <c r="C2012" i="5"/>
  <c r="T2012" i="5"/>
  <c r="F1923" i="5"/>
  <c r="E1923" i="5"/>
  <c r="T1923" i="5"/>
  <c r="D1923" i="5"/>
  <c r="Q1923" i="5" s="1"/>
  <c r="S1923" i="5"/>
  <c r="C1923" i="5"/>
  <c r="R1923" i="5"/>
  <c r="J1923" i="5"/>
  <c r="I1923" i="5"/>
  <c r="H1923" i="5"/>
  <c r="G1923" i="5"/>
  <c r="F1891" i="5"/>
  <c r="E1891" i="5"/>
  <c r="T1891" i="5"/>
  <c r="D1891" i="5"/>
  <c r="N1891" i="5" s="1"/>
  <c r="S1891" i="5"/>
  <c r="C1891" i="5"/>
  <c r="R1891" i="5"/>
  <c r="J1891" i="5"/>
  <c r="I1891" i="5"/>
  <c r="H1891" i="5"/>
  <c r="G1891" i="5"/>
  <c r="R1747" i="5"/>
  <c r="J1747" i="5"/>
  <c r="I1747" i="5"/>
  <c r="H1747" i="5"/>
  <c r="G1747" i="5"/>
  <c r="F1747" i="5"/>
  <c r="E1747" i="5"/>
  <c r="T1747" i="5"/>
  <c r="D1747" i="5"/>
  <c r="L1747" i="5" s="1"/>
  <c r="S1747" i="5"/>
  <c r="C1747" i="5"/>
  <c r="R1563" i="5"/>
  <c r="J1563" i="5"/>
  <c r="I1563" i="5"/>
  <c r="H1563" i="5"/>
  <c r="G1563" i="5"/>
  <c r="F1563" i="5"/>
  <c r="E1563" i="5"/>
  <c r="T1563" i="5"/>
  <c r="D1563" i="5"/>
  <c r="C1563" i="5"/>
  <c r="S1563" i="5"/>
  <c r="E1395" i="5"/>
  <c r="T1395" i="5"/>
  <c r="D1395" i="5"/>
  <c r="O1395" i="5" s="1"/>
  <c r="S1395" i="5"/>
  <c r="C1395" i="5"/>
  <c r="R1395" i="5"/>
  <c r="J1395" i="5"/>
  <c r="I1395" i="5"/>
  <c r="H1395" i="5"/>
  <c r="F1395" i="5"/>
  <c r="G1395" i="5"/>
  <c r="E1035" i="5"/>
  <c r="T1035" i="5"/>
  <c r="D1035" i="5"/>
  <c r="M1035" i="5" s="1"/>
  <c r="S1035" i="5"/>
  <c r="C1035" i="5"/>
  <c r="R1035" i="5"/>
  <c r="J1035" i="5"/>
  <c r="I1035" i="5"/>
  <c r="H1035" i="5"/>
  <c r="F1035" i="5"/>
  <c r="G1035" i="5"/>
  <c r="T875" i="5"/>
  <c r="D875" i="5"/>
  <c r="S875" i="5"/>
  <c r="C875" i="5"/>
  <c r="R875" i="5"/>
  <c r="J875" i="5"/>
  <c r="I875" i="5"/>
  <c r="H875" i="5"/>
  <c r="G875" i="5"/>
  <c r="F875" i="5"/>
  <c r="E875" i="5"/>
  <c r="T779" i="5"/>
  <c r="D779" i="5"/>
  <c r="K779" i="5" s="1"/>
  <c r="S779" i="5"/>
  <c r="C779" i="5"/>
  <c r="R779" i="5"/>
  <c r="J779" i="5"/>
  <c r="I779" i="5"/>
  <c r="H779" i="5"/>
  <c r="G779" i="5"/>
  <c r="F779" i="5"/>
  <c r="E779" i="5"/>
  <c r="H692" i="5"/>
  <c r="G692" i="5"/>
  <c r="F692" i="5"/>
  <c r="E692" i="5"/>
  <c r="T692" i="5"/>
  <c r="D692" i="5"/>
  <c r="L692" i="5" s="1"/>
  <c r="S692" i="5"/>
  <c r="C692" i="5"/>
  <c r="R692" i="5"/>
  <c r="J692" i="5"/>
  <c r="I692" i="5"/>
  <c r="T611" i="5"/>
  <c r="D611" i="5"/>
  <c r="N611" i="5" s="1"/>
  <c r="S611" i="5"/>
  <c r="C611" i="5"/>
  <c r="R611" i="5"/>
  <c r="J611" i="5"/>
  <c r="I611" i="5"/>
  <c r="H611" i="5"/>
  <c r="G611" i="5"/>
  <c r="F611" i="5"/>
  <c r="E611" i="5"/>
  <c r="F4536" i="5"/>
  <c r="E4536" i="5"/>
  <c r="T4536" i="5"/>
  <c r="D4536" i="5"/>
  <c r="L4536" i="5" s="1"/>
  <c r="R4536" i="5"/>
  <c r="J4536" i="5"/>
  <c r="I4536" i="5"/>
  <c r="H4536" i="5"/>
  <c r="S4536" i="5"/>
  <c r="G4536" i="5"/>
  <c r="C4536" i="5"/>
  <c r="S3552" i="5"/>
  <c r="C3552" i="5"/>
  <c r="R3552" i="5"/>
  <c r="J3552" i="5"/>
  <c r="I3552" i="5"/>
  <c r="H3552" i="5"/>
  <c r="G3552" i="5"/>
  <c r="F3552" i="5"/>
  <c r="T3552" i="5"/>
  <c r="E3552" i="5"/>
  <c r="D3552" i="5"/>
  <c r="N3552" i="5" s="1"/>
  <c r="H2748" i="5"/>
  <c r="G2748" i="5"/>
  <c r="F2748" i="5"/>
  <c r="E2748" i="5"/>
  <c r="T2748" i="5"/>
  <c r="D2748" i="5"/>
  <c r="L2748" i="5" s="1"/>
  <c r="S2748" i="5"/>
  <c r="C2748" i="5"/>
  <c r="R2748" i="5"/>
  <c r="J2748" i="5"/>
  <c r="I2748" i="5"/>
  <c r="T2555" i="5"/>
  <c r="D2555" i="5"/>
  <c r="K2555" i="5" s="1"/>
  <c r="S2555" i="5"/>
  <c r="C2555" i="5"/>
  <c r="R2555" i="5"/>
  <c r="J2555" i="5"/>
  <c r="I2555" i="5"/>
  <c r="H2555" i="5"/>
  <c r="G2555" i="5"/>
  <c r="F2555" i="5"/>
  <c r="E2555" i="5"/>
  <c r="G2452" i="5"/>
  <c r="F2452" i="5"/>
  <c r="E2452" i="5"/>
  <c r="T2452" i="5"/>
  <c r="D2452" i="5"/>
  <c r="K2452" i="5" s="1"/>
  <c r="S2452" i="5"/>
  <c r="C2452" i="5"/>
  <c r="R2452" i="5"/>
  <c r="J2452" i="5"/>
  <c r="I2452" i="5"/>
  <c r="H2452" i="5"/>
  <c r="S2395" i="5"/>
  <c r="C2395" i="5"/>
  <c r="R2395" i="5"/>
  <c r="J2395" i="5"/>
  <c r="I2395" i="5"/>
  <c r="H2395" i="5"/>
  <c r="G2395" i="5"/>
  <c r="F2395" i="5"/>
  <c r="E2395" i="5"/>
  <c r="T2395" i="5"/>
  <c r="D2395" i="5"/>
  <c r="N2395" i="5" s="1"/>
  <c r="G2276" i="5"/>
  <c r="F2276" i="5"/>
  <c r="E2276" i="5"/>
  <c r="T2276" i="5"/>
  <c r="D2276" i="5"/>
  <c r="K2276" i="5" s="1"/>
  <c r="S2276" i="5"/>
  <c r="C2276" i="5"/>
  <c r="R2276" i="5"/>
  <c r="J2276" i="5"/>
  <c r="I2276" i="5"/>
  <c r="H2276" i="5"/>
  <c r="R2244" i="5"/>
  <c r="J2244" i="5"/>
  <c r="I2244" i="5"/>
  <c r="H2244" i="5"/>
  <c r="G2244" i="5"/>
  <c r="F2244" i="5"/>
  <c r="E2244" i="5"/>
  <c r="S2244" i="5"/>
  <c r="D2244" i="5"/>
  <c r="O2244" i="5" s="1"/>
  <c r="C2244" i="5"/>
  <c r="T2244" i="5"/>
  <c r="R2212" i="5"/>
  <c r="J2212" i="5"/>
  <c r="I2212" i="5"/>
  <c r="H2212" i="5"/>
  <c r="G2212" i="5"/>
  <c r="F2212" i="5"/>
  <c r="E2212" i="5"/>
  <c r="S2212" i="5"/>
  <c r="D2212" i="5"/>
  <c r="N2212" i="5" s="1"/>
  <c r="C2212" i="5"/>
  <c r="T2212" i="5"/>
  <c r="F1883" i="5"/>
  <c r="E1883" i="5"/>
  <c r="T1883" i="5"/>
  <c r="D1883" i="5"/>
  <c r="O1883" i="5" s="1"/>
  <c r="S1883" i="5"/>
  <c r="C1883" i="5"/>
  <c r="R1883" i="5"/>
  <c r="J1883" i="5"/>
  <c r="I1883" i="5"/>
  <c r="H1883" i="5"/>
  <c r="G1883" i="5"/>
  <c r="R1619" i="5"/>
  <c r="J1619" i="5"/>
  <c r="I1619" i="5"/>
  <c r="H1619" i="5"/>
  <c r="G1619" i="5"/>
  <c r="F1619" i="5"/>
  <c r="E1619" i="5"/>
  <c r="T1619" i="5"/>
  <c r="D1619" i="5"/>
  <c r="S1619" i="5"/>
  <c r="C1619" i="5"/>
  <c r="F1508" i="5"/>
  <c r="E1508" i="5"/>
  <c r="T1508" i="5"/>
  <c r="D1508" i="5"/>
  <c r="S1508" i="5"/>
  <c r="C1508" i="5"/>
  <c r="R1508" i="5"/>
  <c r="J1508" i="5"/>
  <c r="I1508" i="5"/>
  <c r="H1508" i="5"/>
  <c r="G1508" i="5"/>
  <c r="E1187" i="5"/>
  <c r="T1187" i="5"/>
  <c r="D1187" i="5"/>
  <c r="S1187" i="5"/>
  <c r="C1187" i="5"/>
  <c r="R1187" i="5"/>
  <c r="J1187" i="5"/>
  <c r="I1187" i="5"/>
  <c r="H1187" i="5"/>
  <c r="F1187" i="5"/>
  <c r="G1187" i="5"/>
  <c r="H163" i="5"/>
  <c r="G163" i="5"/>
  <c r="F163" i="5"/>
  <c r="E163" i="5"/>
  <c r="T163" i="5"/>
  <c r="D163" i="5"/>
  <c r="N163" i="5" s="1"/>
  <c r="S163" i="5"/>
  <c r="C163" i="5"/>
  <c r="R163" i="5"/>
  <c r="J163" i="5"/>
  <c r="I163" i="5"/>
  <c r="G51" i="5"/>
  <c r="F51" i="5"/>
  <c r="E51" i="5"/>
  <c r="T51" i="5"/>
  <c r="D51" i="5"/>
  <c r="N51" i="5" s="1"/>
  <c r="S51" i="5"/>
  <c r="C51" i="5"/>
  <c r="R51" i="5"/>
  <c r="J51" i="5"/>
  <c r="I51" i="5"/>
  <c r="H51" i="5"/>
  <c r="D15" i="3"/>
  <c r="I13" i="3"/>
  <c r="G13" i="3"/>
  <c r="R1988" i="5"/>
  <c r="J1988" i="5"/>
  <c r="I1988" i="5"/>
  <c r="H1988" i="5"/>
  <c r="G1988" i="5"/>
  <c r="F1988" i="5"/>
  <c r="E1988" i="5"/>
  <c r="S1988" i="5"/>
  <c r="D1988" i="5"/>
  <c r="P1988" i="5" s="1"/>
  <c r="C1988" i="5"/>
  <c r="T1988" i="5"/>
  <c r="R1547" i="5"/>
  <c r="J1547" i="5"/>
  <c r="I1547" i="5"/>
  <c r="H1547" i="5"/>
  <c r="G1547" i="5"/>
  <c r="F1547" i="5"/>
  <c r="E1547" i="5"/>
  <c r="T1547" i="5"/>
  <c r="D1547" i="5"/>
  <c r="L1547" i="5" s="1"/>
  <c r="C1547" i="5"/>
  <c r="S1547" i="5"/>
  <c r="S2938" i="5"/>
  <c r="C2938" i="5"/>
  <c r="R2938" i="5"/>
  <c r="J2938" i="5"/>
  <c r="I2938" i="5"/>
  <c r="H2938" i="5"/>
  <c r="G2938" i="5"/>
  <c r="F2938" i="5"/>
  <c r="E2938" i="5"/>
  <c r="T2938" i="5"/>
  <c r="D2938" i="5"/>
  <c r="M2938" i="5" s="1"/>
  <c r="R1932" i="5"/>
  <c r="J1932" i="5"/>
  <c r="I1932" i="5"/>
  <c r="H1932" i="5"/>
  <c r="G1932" i="5"/>
  <c r="F1932" i="5"/>
  <c r="E1932" i="5"/>
  <c r="S1932" i="5"/>
  <c r="D1932" i="5"/>
  <c r="N1932" i="5" s="1"/>
  <c r="C1932" i="5"/>
  <c r="T1932" i="5"/>
  <c r="E1347" i="5"/>
  <c r="T1347" i="5"/>
  <c r="D1347" i="5"/>
  <c r="S1347" i="5"/>
  <c r="C1347" i="5"/>
  <c r="R1347" i="5"/>
  <c r="J1347" i="5"/>
  <c r="I1347" i="5"/>
  <c r="H1347" i="5"/>
  <c r="F1347" i="5"/>
  <c r="G1347" i="5"/>
  <c r="K4531" i="5"/>
  <c r="O4179" i="5"/>
  <c r="K4179" i="5"/>
  <c r="O4115" i="5"/>
  <c r="K4115" i="5"/>
  <c r="O3859" i="5"/>
  <c r="K3859" i="5"/>
  <c r="O3795" i="5"/>
  <c r="K3795" i="5"/>
  <c r="O3731" i="5"/>
  <c r="K3731" i="5"/>
  <c r="O3667" i="5"/>
  <c r="K3667" i="5"/>
  <c r="O3563" i="5"/>
  <c r="O3499" i="5"/>
  <c r="O3435" i="5"/>
  <c r="O3323" i="5"/>
  <c r="O3259" i="5"/>
  <c r="O4676" i="5"/>
  <c r="O4644" i="5"/>
  <c r="M5045" i="5"/>
  <c r="O4181" i="5"/>
  <c r="K4181" i="5"/>
  <c r="O4149" i="5"/>
  <c r="K4149" i="5"/>
  <c r="O4117" i="5"/>
  <c r="O3861" i="5"/>
  <c r="O3829" i="5"/>
  <c r="O3797" i="5"/>
  <c r="K3797" i="5"/>
  <c r="O3765" i="5"/>
  <c r="K3765" i="5"/>
  <c r="O3733" i="5"/>
  <c r="K3733" i="5"/>
  <c r="O3701" i="5"/>
  <c r="K3701" i="5"/>
  <c r="O3669" i="5"/>
  <c r="K3669" i="5"/>
  <c r="O3637" i="5"/>
  <c r="K3637" i="5"/>
  <c r="P5094" i="5"/>
  <c r="O5062" i="5"/>
  <c r="O4774" i="5"/>
  <c r="O4734" i="5"/>
  <c r="O4494" i="5"/>
  <c r="O4462" i="5"/>
  <c r="O4430" i="5"/>
  <c r="O4366" i="5"/>
  <c r="O3590" i="5"/>
  <c r="O3558" i="5"/>
  <c r="O3526" i="5"/>
  <c r="O3494" i="5"/>
  <c r="O3462" i="5"/>
  <c r="O3430" i="5"/>
  <c r="O3398" i="5"/>
  <c r="P3366" i="5"/>
  <c r="P3334" i="5"/>
  <c r="P3302" i="5"/>
  <c r="P3270" i="5"/>
  <c r="P3246" i="5"/>
  <c r="O3174" i="5"/>
  <c r="O3110" i="5"/>
  <c r="O3086" i="5"/>
  <c r="O5023" i="5"/>
  <c r="O4911" i="5"/>
  <c r="O4879" i="5"/>
  <c r="O4687" i="5"/>
  <c r="O4607" i="5"/>
  <c r="K4583" i="5"/>
  <c r="Q4191" i="5"/>
  <c r="O4151" i="5"/>
  <c r="K4151" i="5"/>
  <c r="O3951" i="5"/>
  <c r="O3887" i="5"/>
  <c r="O3831" i="5"/>
  <c r="K3831" i="5"/>
  <c r="O3767" i="5"/>
  <c r="K3767" i="5"/>
  <c r="O3703" i="5"/>
  <c r="K3703" i="5"/>
  <c r="O3639" i="5"/>
  <c r="K3639" i="5"/>
  <c r="O3599" i="5"/>
  <c r="O3535" i="5"/>
  <c r="O3471" i="5"/>
  <c r="O3407" i="5"/>
  <c r="O3359" i="5"/>
  <c r="O3231" i="5"/>
  <c r="T4992" i="5"/>
  <c r="D4992" i="5"/>
  <c r="K4992" i="5" s="1"/>
  <c r="S4992" i="5"/>
  <c r="C4992" i="5"/>
  <c r="R4992" i="5"/>
  <c r="J4992" i="5"/>
  <c r="I4992" i="5"/>
  <c r="H4992" i="5"/>
  <c r="G4992" i="5"/>
  <c r="F4992" i="5"/>
  <c r="E4992" i="5"/>
  <c r="R4736" i="5"/>
  <c r="J4736" i="5"/>
  <c r="I4736" i="5"/>
  <c r="H4736" i="5"/>
  <c r="G4736" i="5"/>
  <c r="F4736" i="5"/>
  <c r="E4736" i="5"/>
  <c r="T4736" i="5"/>
  <c r="D4736" i="5"/>
  <c r="S4736" i="5"/>
  <c r="C4736" i="5"/>
  <c r="H4480" i="5"/>
  <c r="G4480" i="5"/>
  <c r="F4480" i="5"/>
  <c r="E4480" i="5"/>
  <c r="T4480" i="5"/>
  <c r="D4480" i="5"/>
  <c r="O4480" i="5" s="1"/>
  <c r="S4480" i="5"/>
  <c r="C4480" i="5"/>
  <c r="R4480" i="5"/>
  <c r="J4480" i="5"/>
  <c r="I4480" i="5"/>
  <c r="R4264" i="5"/>
  <c r="J4264" i="5"/>
  <c r="I4264" i="5"/>
  <c r="H4264" i="5"/>
  <c r="G4264" i="5"/>
  <c r="F4264" i="5"/>
  <c r="E4264" i="5"/>
  <c r="D4264" i="5"/>
  <c r="O4264" i="5" s="1"/>
  <c r="C4264" i="5"/>
  <c r="T4264" i="5"/>
  <c r="S4264" i="5"/>
  <c r="I4008" i="5"/>
  <c r="H4008" i="5"/>
  <c r="G4008" i="5"/>
  <c r="F4008" i="5"/>
  <c r="E4008" i="5"/>
  <c r="T4008" i="5"/>
  <c r="D4008" i="5"/>
  <c r="S4008" i="5"/>
  <c r="R4008" i="5"/>
  <c r="J4008" i="5"/>
  <c r="C4008" i="5"/>
  <c r="G3752" i="5"/>
  <c r="F3752" i="5"/>
  <c r="E3752" i="5"/>
  <c r="T3752" i="5"/>
  <c r="D3752" i="5"/>
  <c r="N3752" i="5" s="1"/>
  <c r="S3752" i="5"/>
  <c r="C3752" i="5"/>
  <c r="R3752" i="5"/>
  <c r="J3752" i="5"/>
  <c r="I3752" i="5"/>
  <c r="H3752" i="5"/>
  <c r="S3496" i="5"/>
  <c r="C3496" i="5"/>
  <c r="R3496" i="5"/>
  <c r="J3496" i="5"/>
  <c r="I3496" i="5"/>
  <c r="H3496" i="5"/>
  <c r="G3496" i="5"/>
  <c r="F3496" i="5"/>
  <c r="D3496" i="5"/>
  <c r="M3496" i="5" s="1"/>
  <c r="T3496" i="5"/>
  <c r="E3496" i="5"/>
  <c r="O2944" i="5"/>
  <c r="K2944" i="5"/>
  <c r="O2517" i="5"/>
  <c r="O2485" i="5"/>
  <c r="K2421" i="5"/>
  <c r="O2293" i="5"/>
  <c r="K2293" i="5"/>
  <c r="K1661" i="5"/>
  <c r="K1565" i="5"/>
  <c r="K1533" i="5"/>
  <c r="K1437" i="5"/>
  <c r="O525" i="5"/>
  <c r="O485" i="5"/>
  <c r="O397" i="5"/>
  <c r="O357" i="5"/>
  <c r="O29" i="5"/>
  <c r="T5112" i="5"/>
  <c r="D5112" i="5"/>
  <c r="E5112" i="5"/>
  <c r="C5112" i="5"/>
  <c r="R5112" i="5"/>
  <c r="I5112" i="5"/>
  <c r="G5112" i="5"/>
  <c r="J5112" i="5"/>
  <c r="H5112" i="5"/>
  <c r="F5112" i="5"/>
  <c r="S5112" i="5"/>
  <c r="S4872" i="5"/>
  <c r="C4872" i="5"/>
  <c r="R4872" i="5"/>
  <c r="J4872" i="5"/>
  <c r="I4872" i="5"/>
  <c r="H4872" i="5"/>
  <c r="G4872" i="5"/>
  <c r="F4872" i="5"/>
  <c r="E4872" i="5"/>
  <c r="T4872" i="5"/>
  <c r="D4872" i="5"/>
  <c r="P4872" i="5" s="1"/>
  <c r="F4616" i="5"/>
  <c r="E4616" i="5"/>
  <c r="T4616" i="5"/>
  <c r="D4616" i="5"/>
  <c r="N4616" i="5" s="1"/>
  <c r="S4616" i="5"/>
  <c r="C4616" i="5"/>
  <c r="R4616" i="5"/>
  <c r="J4616" i="5"/>
  <c r="I4616" i="5"/>
  <c r="H4616" i="5"/>
  <c r="G4616" i="5"/>
  <c r="R4336" i="5"/>
  <c r="J4336" i="5"/>
  <c r="I4336" i="5"/>
  <c r="H4336" i="5"/>
  <c r="G4336" i="5"/>
  <c r="F4336" i="5"/>
  <c r="E4336" i="5"/>
  <c r="T4336" i="5"/>
  <c r="D4336" i="5"/>
  <c r="S4336" i="5"/>
  <c r="C4336" i="5"/>
  <c r="I4080" i="5"/>
  <c r="H4080" i="5"/>
  <c r="G4080" i="5"/>
  <c r="F4080" i="5"/>
  <c r="E4080" i="5"/>
  <c r="T4080" i="5"/>
  <c r="D4080" i="5"/>
  <c r="K4080" i="5" s="1"/>
  <c r="S4080" i="5"/>
  <c r="R4080" i="5"/>
  <c r="J4080" i="5"/>
  <c r="C4080" i="5"/>
  <c r="G3824" i="5"/>
  <c r="F3824" i="5"/>
  <c r="E3824" i="5"/>
  <c r="T3824" i="5"/>
  <c r="D3824" i="5"/>
  <c r="K3824" i="5" s="1"/>
  <c r="S3824" i="5"/>
  <c r="C3824" i="5"/>
  <c r="R3824" i="5"/>
  <c r="J3824" i="5"/>
  <c r="I3824" i="5"/>
  <c r="H3824" i="5"/>
  <c r="S3568" i="5"/>
  <c r="C3568" i="5"/>
  <c r="R3568" i="5"/>
  <c r="J3568" i="5"/>
  <c r="I3568" i="5"/>
  <c r="H3568" i="5"/>
  <c r="G3568" i="5"/>
  <c r="F3568" i="5"/>
  <c r="T3568" i="5"/>
  <c r="E3568" i="5"/>
  <c r="D3568" i="5"/>
  <c r="K3568" i="5" s="1"/>
  <c r="E3312" i="5"/>
  <c r="S3312" i="5"/>
  <c r="C3312" i="5"/>
  <c r="R3312" i="5"/>
  <c r="J3312" i="5"/>
  <c r="I3312" i="5"/>
  <c r="H3312" i="5"/>
  <c r="G3312" i="5"/>
  <c r="D3312" i="5"/>
  <c r="O3312" i="5" s="1"/>
  <c r="T3312" i="5"/>
  <c r="F3312" i="5"/>
  <c r="I3160" i="5"/>
  <c r="H3160" i="5"/>
  <c r="G3160" i="5"/>
  <c r="F3160" i="5"/>
  <c r="E3160" i="5"/>
  <c r="T3160" i="5"/>
  <c r="D3160" i="5"/>
  <c r="S3160" i="5"/>
  <c r="C3160" i="5"/>
  <c r="R3160" i="5"/>
  <c r="J3160" i="5"/>
  <c r="H3022" i="5"/>
  <c r="G3022" i="5"/>
  <c r="T3022" i="5"/>
  <c r="D3022" i="5"/>
  <c r="O3022" i="5" s="1"/>
  <c r="S3022" i="5"/>
  <c r="C3022" i="5"/>
  <c r="I3022" i="5"/>
  <c r="F3022" i="5"/>
  <c r="E3022" i="5"/>
  <c r="R3022" i="5"/>
  <c r="J3022" i="5"/>
  <c r="G2990" i="5"/>
  <c r="S2990" i="5"/>
  <c r="C2990" i="5"/>
  <c r="J2990" i="5"/>
  <c r="T2990" i="5"/>
  <c r="I2990" i="5"/>
  <c r="R2990" i="5"/>
  <c r="H2990" i="5"/>
  <c r="F2990" i="5"/>
  <c r="E2990" i="5"/>
  <c r="D2990" i="5"/>
  <c r="S2958" i="5"/>
  <c r="C2958" i="5"/>
  <c r="R2958" i="5"/>
  <c r="J2958" i="5"/>
  <c r="I2958" i="5"/>
  <c r="H2958" i="5"/>
  <c r="G2958" i="5"/>
  <c r="F2958" i="5"/>
  <c r="E2958" i="5"/>
  <c r="T2958" i="5"/>
  <c r="D2958" i="5"/>
  <c r="Q2958" i="5" s="1"/>
  <c r="S2926" i="5"/>
  <c r="C2926" i="5"/>
  <c r="R2926" i="5"/>
  <c r="J2926" i="5"/>
  <c r="I2926" i="5"/>
  <c r="H2926" i="5"/>
  <c r="G2926" i="5"/>
  <c r="F2926" i="5"/>
  <c r="E2926" i="5"/>
  <c r="T2926" i="5"/>
  <c r="D2926" i="5"/>
  <c r="N2926" i="5" s="1"/>
  <c r="O2886" i="5"/>
  <c r="O2822" i="5"/>
  <c r="O2670" i="5"/>
  <c r="O2598" i="5"/>
  <c r="O2574" i="5"/>
  <c r="P2534" i="5"/>
  <c r="L2526" i="5"/>
  <c r="O2486" i="5"/>
  <c r="O2462" i="5"/>
  <c r="O2430" i="5"/>
  <c r="O2406" i="5"/>
  <c r="O2382" i="5"/>
  <c r="O2318" i="5"/>
  <c r="M2262" i="5"/>
  <c r="M2094" i="5"/>
  <c r="M2030" i="5"/>
  <c r="M1982" i="5"/>
  <c r="M1958" i="5"/>
  <c r="M1934" i="5"/>
  <c r="O1254" i="5"/>
  <c r="O1142" i="5"/>
  <c r="Q934" i="5"/>
  <c r="O854" i="5"/>
  <c r="O806" i="5"/>
  <c r="O742" i="5"/>
  <c r="O606" i="5"/>
  <c r="O582" i="5"/>
  <c r="D246" i="5"/>
  <c r="H246" i="5" s="1"/>
  <c r="C246" i="5"/>
  <c r="S246" i="5" s="1"/>
  <c r="E246" i="5"/>
  <c r="S2922" i="5"/>
  <c r="C2922" i="5"/>
  <c r="R2922" i="5"/>
  <c r="J2922" i="5"/>
  <c r="I2922" i="5"/>
  <c r="H2922" i="5"/>
  <c r="G2922" i="5"/>
  <c r="F2922" i="5"/>
  <c r="E2922" i="5"/>
  <c r="T2922" i="5"/>
  <c r="D2922" i="5"/>
  <c r="Q2922" i="5" s="1"/>
  <c r="O2439" i="5"/>
  <c r="O2375" i="5"/>
  <c r="O2311" i="5"/>
  <c r="O135" i="5"/>
  <c r="O2864" i="5"/>
  <c r="O2768" i="5"/>
  <c r="K1376" i="5"/>
  <c r="K1176" i="5"/>
  <c r="K1144" i="5"/>
  <c r="K1112" i="5"/>
  <c r="K1080" i="5"/>
  <c r="D248" i="5"/>
  <c r="H248" i="5" s="1"/>
  <c r="C248" i="5"/>
  <c r="S248" i="5" s="1"/>
  <c r="E248" i="5"/>
  <c r="I49" i="10"/>
  <c r="I18" i="10"/>
  <c r="I50" i="10"/>
  <c r="I48" i="9"/>
  <c r="I34" i="9"/>
  <c r="O2992" i="5"/>
  <c r="S2946" i="5"/>
  <c r="C2946" i="5"/>
  <c r="R2946" i="5"/>
  <c r="J2946" i="5"/>
  <c r="I2946" i="5"/>
  <c r="H2946" i="5"/>
  <c r="G2946" i="5"/>
  <c r="F2946" i="5"/>
  <c r="E2946" i="5"/>
  <c r="T2946" i="5"/>
  <c r="D2946" i="5"/>
  <c r="L2946" i="5" s="1"/>
  <c r="K2865" i="5"/>
  <c r="N2865" i="5"/>
  <c r="K2833" i="5"/>
  <c r="N2833" i="5"/>
  <c r="K2801" i="5"/>
  <c r="N2801" i="5"/>
  <c r="K2769" i="5"/>
  <c r="N2769" i="5"/>
  <c r="O2761" i="5"/>
  <c r="K2761" i="5"/>
  <c r="O2729" i="5"/>
  <c r="K2729" i="5"/>
  <c r="O2665" i="5"/>
  <c r="K2665" i="5"/>
  <c r="O2633" i="5"/>
  <c r="K2633" i="5"/>
  <c r="O2601" i="5"/>
  <c r="K2601" i="5"/>
  <c r="K2537" i="5"/>
  <c r="K2233" i="5"/>
  <c r="N2233" i="5"/>
  <c r="K2201" i="5"/>
  <c r="N2201" i="5"/>
  <c r="K2169" i="5"/>
  <c r="N2169" i="5"/>
  <c r="K2137" i="5"/>
  <c r="N2137" i="5"/>
  <c r="K2105" i="5"/>
  <c r="N2105" i="5"/>
  <c r="K2073" i="5"/>
  <c r="N2073" i="5"/>
  <c r="K2041" i="5"/>
  <c r="N2041" i="5"/>
  <c r="K2009" i="5"/>
  <c r="N2009" i="5"/>
  <c r="K1977" i="5"/>
  <c r="N1977" i="5"/>
  <c r="K1945" i="5"/>
  <c r="N1945" i="5"/>
  <c r="K1913" i="5"/>
  <c r="N1913" i="5"/>
  <c r="K1881" i="5"/>
  <c r="N1881" i="5"/>
  <c r="N1857" i="5"/>
  <c r="K1857" i="5"/>
  <c r="N1825" i="5"/>
  <c r="K1825" i="5"/>
  <c r="K1753" i="5"/>
  <c r="N1753" i="5"/>
  <c r="K1721" i="5"/>
  <c r="N1721" i="5"/>
  <c r="K1689" i="5"/>
  <c r="N1689" i="5"/>
  <c r="K1625" i="5"/>
  <c r="N1625" i="5"/>
  <c r="K1593" i="5"/>
  <c r="N1593" i="5"/>
  <c r="K1561" i="5"/>
  <c r="N1561" i="5"/>
  <c r="K1465" i="5"/>
  <c r="N1465" i="5"/>
  <c r="K1433" i="5"/>
  <c r="N1433" i="5"/>
  <c r="O1377" i="5"/>
  <c r="K1377" i="5"/>
  <c r="O1345" i="5"/>
  <c r="K1345" i="5"/>
  <c r="O1313" i="5"/>
  <c r="K1313" i="5"/>
  <c r="O1281" i="5"/>
  <c r="K1281" i="5"/>
  <c r="O1249" i="5"/>
  <c r="K1249" i="5"/>
  <c r="O1217" i="5"/>
  <c r="K1217" i="5"/>
  <c r="O1185" i="5"/>
  <c r="K1185" i="5"/>
  <c r="O1153" i="5"/>
  <c r="K1153" i="5"/>
  <c r="O1121" i="5"/>
  <c r="K1121" i="5"/>
  <c r="O1089" i="5"/>
  <c r="K1089" i="5"/>
  <c r="O1057" i="5"/>
  <c r="K1057" i="5"/>
  <c r="O1025" i="5"/>
  <c r="K1025" i="5"/>
  <c r="O993" i="5"/>
  <c r="K993" i="5"/>
  <c r="O961" i="5"/>
  <c r="K961" i="5"/>
  <c r="O905" i="5"/>
  <c r="K905" i="5"/>
  <c r="O873" i="5"/>
  <c r="K873" i="5"/>
  <c r="O841" i="5"/>
  <c r="K841" i="5"/>
  <c r="O809" i="5"/>
  <c r="K809" i="5"/>
  <c r="O777" i="5"/>
  <c r="K777" i="5"/>
  <c r="O745" i="5"/>
  <c r="K745" i="5"/>
  <c r="O713" i="5"/>
  <c r="K713" i="5"/>
  <c r="O681" i="5"/>
  <c r="K681" i="5"/>
  <c r="O649" i="5"/>
  <c r="K649" i="5"/>
  <c r="O617" i="5"/>
  <c r="K617" i="5"/>
  <c r="O585" i="5"/>
  <c r="K585" i="5"/>
  <c r="O553" i="5"/>
  <c r="K553" i="5"/>
  <c r="K433" i="5"/>
  <c r="N433" i="5"/>
  <c r="K305" i="5"/>
  <c r="N305" i="5"/>
  <c r="G5096" i="5"/>
  <c r="H5096" i="5"/>
  <c r="F5096" i="5"/>
  <c r="E5096" i="5"/>
  <c r="D5096" i="5"/>
  <c r="P5096" i="5" s="1"/>
  <c r="S5096" i="5"/>
  <c r="J5096" i="5"/>
  <c r="C5096" i="5"/>
  <c r="T5096" i="5"/>
  <c r="R5096" i="5"/>
  <c r="I5096" i="5"/>
  <c r="F4840" i="5"/>
  <c r="E4840" i="5"/>
  <c r="S4840" i="5"/>
  <c r="C4840" i="5"/>
  <c r="R4840" i="5"/>
  <c r="J4840" i="5"/>
  <c r="I4840" i="5"/>
  <c r="D4840" i="5"/>
  <c r="M4840" i="5" s="1"/>
  <c r="T4840" i="5"/>
  <c r="H4840" i="5"/>
  <c r="G4840" i="5"/>
  <c r="F4584" i="5"/>
  <c r="E4584" i="5"/>
  <c r="T4584" i="5"/>
  <c r="D4584" i="5"/>
  <c r="N4584" i="5" s="1"/>
  <c r="S4584" i="5"/>
  <c r="C4584" i="5"/>
  <c r="R4584" i="5"/>
  <c r="J4584" i="5"/>
  <c r="I4584" i="5"/>
  <c r="H4584" i="5"/>
  <c r="G4584" i="5"/>
  <c r="R4240" i="5"/>
  <c r="J4240" i="5"/>
  <c r="I4240" i="5"/>
  <c r="H4240" i="5"/>
  <c r="G4240" i="5"/>
  <c r="F4240" i="5"/>
  <c r="E4240" i="5"/>
  <c r="D4240" i="5"/>
  <c r="O4240" i="5" s="1"/>
  <c r="C4240" i="5"/>
  <c r="T4240" i="5"/>
  <c r="S4240" i="5"/>
  <c r="H3984" i="5"/>
  <c r="T3984" i="5"/>
  <c r="D3984" i="5"/>
  <c r="L3984" i="5" s="1"/>
  <c r="F3984" i="5"/>
  <c r="E3984" i="5"/>
  <c r="C3984" i="5"/>
  <c r="J3984" i="5"/>
  <c r="S3984" i="5"/>
  <c r="I3984" i="5"/>
  <c r="R3984" i="5"/>
  <c r="G3984" i="5"/>
  <c r="G3728" i="5"/>
  <c r="F3728" i="5"/>
  <c r="E3728" i="5"/>
  <c r="T3728" i="5"/>
  <c r="D3728" i="5"/>
  <c r="S3728" i="5"/>
  <c r="C3728" i="5"/>
  <c r="R3728" i="5"/>
  <c r="J3728" i="5"/>
  <c r="I3728" i="5"/>
  <c r="H3728" i="5"/>
  <c r="S3472" i="5"/>
  <c r="C3472" i="5"/>
  <c r="R3472" i="5"/>
  <c r="J3472" i="5"/>
  <c r="I3472" i="5"/>
  <c r="H3472" i="5"/>
  <c r="G3472" i="5"/>
  <c r="F3472" i="5"/>
  <c r="T3472" i="5"/>
  <c r="E3472" i="5"/>
  <c r="D3472" i="5"/>
  <c r="E3240" i="5"/>
  <c r="S3240" i="5"/>
  <c r="C3240" i="5"/>
  <c r="R3240" i="5"/>
  <c r="J3240" i="5"/>
  <c r="I3240" i="5"/>
  <c r="H3240" i="5"/>
  <c r="G3240" i="5"/>
  <c r="D3240" i="5"/>
  <c r="Q3240" i="5" s="1"/>
  <c r="T3240" i="5"/>
  <c r="F3240" i="5"/>
  <c r="I3112" i="5"/>
  <c r="H3112" i="5"/>
  <c r="G3112" i="5"/>
  <c r="F3112" i="5"/>
  <c r="E3112" i="5"/>
  <c r="T3112" i="5"/>
  <c r="D3112" i="5"/>
  <c r="S3112" i="5"/>
  <c r="C3112" i="5"/>
  <c r="R3112" i="5"/>
  <c r="J3112" i="5"/>
  <c r="I3054" i="5"/>
  <c r="H3054" i="5"/>
  <c r="G3054" i="5"/>
  <c r="F3054" i="5"/>
  <c r="E3054" i="5"/>
  <c r="T3054" i="5"/>
  <c r="D3054" i="5"/>
  <c r="P3054" i="5" s="1"/>
  <c r="S3054" i="5"/>
  <c r="C3054" i="5"/>
  <c r="R3054" i="5"/>
  <c r="J3054" i="5"/>
  <c r="L2993" i="5"/>
  <c r="S2942" i="5"/>
  <c r="C2942" i="5"/>
  <c r="R2942" i="5"/>
  <c r="J2942" i="5"/>
  <c r="I2942" i="5"/>
  <c r="H2942" i="5"/>
  <c r="G2942" i="5"/>
  <c r="F2942" i="5"/>
  <c r="E2942" i="5"/>
  <c r="T2942" i="5"/>
  <c r="D2942" i="5"/>
  <c r="P2942" i="5" s="1"/>
  <c r="K2929" i="5"/>
  <c r="N2929" i="5"/>
  <c r="K2762" i="5"/>
  <c r="N2762" i="5"/>
  <c r="O2738" i="5"/>
  <c r="K2730" i="5"/>
  <c r="N2730" i="5"/>
  <c r="O2706" i="5"/>
  <c r="K2698" i="5"/>
  <c r="N2698" i="5"/>
  <c r="O2674" i="5"/>
  <c r="K2666" i="5"/>
  <c r="N2666" i="5"/>
  <c r="O2642" i="5"/>
  <c r="K2634" i="5"/>
  <c r="N2634" i="5"/>
  <c r="O2610" i="5"/>
  <c r="K2602" i="5"/>
  <c r="N2602" i="5"/>
  <c r="O2578" i="5"/>
  <c r="K2570" i="5"/>
  <c r="N2570" i="5"/>
  <c r="K2546" i="5"/>
  <c r="O2546" i="5"/>
  <c r="K2514" i="5"/>
  <c r="N2514" i="5"/>
  <c r="K2482" i="5"/>
  <c r="N2482" i="5"/>
  <c r="K2450" i="5"/>
  <c r="N2450" i="5"/>
  <c r="K2418" i="5"/>
  <c r="N2418" i="5"/>
  <c r="K2386" i="5"/>
  <c r="N2386" i="5"/>
  <c r="K2354" i="5"/>
  <c r="N2354" i="5"/>
  <c r="K2322" i="5"/>
  <c r="N2322" i="5"/>
  <c r="K2290" i="5"/>
  <c r="N2290" i="5"/>
  <c r="M2258" i="5"/>
  <c r="Q2258" i="5"/>
  <c r="M2226" i="5"/>
  <c r="Q2226" i="5"/>
  <c r="M2194" i="5"/>
  <c r="Q2194" i="5"/>
  <c r="M2162" i="5"/>
  <c r="Q2162" i="5"/>
  <c r="M2130" i="5"/>
  <c r="Q2130" i="5"/>
  <c r="M2098" i="5"/>
  <c r="Q2098" i="5"/>
  <c r="M2066" i="5"/>
  <c r="Q2066" i="5"/>
  <c r="M2034" i="5"/>
  <c r="Q2034" i="5"/>
  <c r="M2002" i="5"/>
  <c r="Q2002" i="5"/>
  <c r="M1970" i="5"/>
  <c r="Q1970" i="5"/>
  <c r="M1938" i="5"/>
  <c r="Q1938" i="5"/>
  <c r="M1906" i="5"/>
  <c r="Q1906" i="5"/>
  <c r="M1874" i="5"/>
  <c r="Q1874" i="5"/>
  <c r="N1850" i="5"/>
  <c r="Q1850" i="5"/>
  <c r="N1818" i="5"/>
  <c r="Q1818" i="5"/>
  <c r="Q1786" i="5"/>
  <c r="O1754" i="5"/>
  <c r="K1754" i="5"/>
  <c r="N1754" i="5"/>
  <c r="O1722" i="5"/>
  <c r="K1722" i="5"/>
  <c r="N1722" i="5"/>
  <c r="O1690" i="5"/>
  <c r="K1690" i="5"/>
  <c r="N1690" i="5"/>
  <c r="O1658" i="5"/>
  <c r="K1658" i="5"/>
  <c r="N1658" i="5"/>
  <c r="O1626" i="5"/>
  <c r="K1626" i="5"/>
  <c r="N1626" i="5"/>
  <c r="O1594" i="5"/>
  <c r="K1594" i="5"/>
  <c r="N1594" i="5"/>
  <c r="O1562" i="5"/>
  <c r="K1562" i="5"/>
  <c r="N1562" i="5"/>
  <c r="O1530" i="5"/>
  <c r="K1530" i="5"/>
  <c r="N1530" i="5"/>
  <c r="O1498" i="5"/>
  <c r="K1498" i="5"/>
  <c r="N1498" i="5"/>
  <c r="O1466" i="5"/>
  <c r="K1466" i="5"/>
  <c r="N1466" i="5"/>
  <c r="O1434" i="5"/>
  <c r="K1434" i="5"/>
  <c r="N1434" i="5"/>
  <c r="N1378" i="5"/>
  <c r="N1346" i="5"/>
  <c r="N1314" i="5"/>
  <c r="N1282" i="5"/>
  <c r="N1250" i="5"/>
  <c r="N1218" i="5"/>
  <c r="N1170" i="5"/>
  <c r="N1106" i="5"/>
  <c r="N1082" i="5"/>
  <c r="N1058" i="5"/>
  <c r="N994" i="5"/>
  <c r="K922" i="5"/>
  <c r="N922" i="5"/>
  <c r="E4912" i="5"/>
  <c r="T4912" i="5"/>
  <c r="D4912" i="5"/>
  <c r="P4912" i="5" s="1"/>
  <c r="S4912" i="5"/>
  <c r="C4912" i="5"/>
  <c r="R4912" i="5"/>
  <c r="J4912" i="5"/>
  <c r="I4912" i="5"/>
  <c r="H4912" i="5"/>
  <c r="G4912" i="5"/>
  <c r="F4912" i="5"/>
  <c r="S4656" i="5"/>
  <c r="C4656" i="5"/>
  <c r="R4656" i="5"/>
  <c r="J4656" i="5"/>
  <c r="I4656" i="5"/>
  <c r="H4656" i="5"/>
  <c r="G4656" i="5"/>
  <c r="F4656" i="5"/>
  <c r="E4656" i="5"/>
  <c r="D4656" i="5"/>
  <c r="Q4656" i="5" s="1"/>
  <c r="T4656" i="5"/>
  <c r="R4400" i="5"/>
  <c r="J4400" i="5"/>
  <c r="I4400" i="5"/>
  <c r="H4400" i="5"/>
  <c r="G4400" i="5"/>
  <c r="F4400" i="5"/>
  <c r="E4400" i="5"/>
  <c r="T4400" i="5"/>
  <c r="D4400" i="5"/>
  <c r="O4400" i="5" s="1"/>
  <c r="S4400" i="5"/>
  <c r="C4400" i="5"/>
  <c r="G4184" i="5"/>
  <c r="F4184" i="5"/>
  <c r="E4184" i="5"/>
  <c r="T4184" i="5"/>
  <c r="D4184" i="5"/>
  <c r="K4184" i="5" s="1"/>
  <c r="S4184" i="5"/>
  <c r="C4184" i="5"/>
  <c r="R4184" i="5"/>
  <c r="J4184" i="5"/>
  <c r="I4184" i="5"/>
  <c r="H4184" i="5"/>
  <c r="E3928" i="5"/>
  <c r="T3928" i="5"/>
  <c r="D3928" i="5"/>
  <c r="S3928" i="5"/>
  <c r="C3928" i="5"/>
  <c r="R3928" i="5"/>
  <c r="J3928" i="5"/>
  <c r="I3928" i="5"/>
  <c r="H3928" i="5"/>
  <c r="G3928" i="5"/>
  <c r="F3928" i="5"/>
  <c r="G3672" i="5"/>
  <c r="F3672" i="5"/>
  <c r="E3672" i="5"/>
  <c r="T3672" i="5"/>
  <c r="D3672" i="5"/>
  <c r="O3672" i="5" s="1"/>
  <c r="S3672" i="5"/>
  <c r="C3672" i="5"/>
  <c r="R3672" i="5"/>
  <c r="J3672" i="5"/>
  <c r="I3672" i="5"/>
  <c r="H3672" i="5"/>
  <c r="S3416" i="5"/>
  <c r="C3416" i="5"/>
  <c r="R3416" i="5"/>
  <c r="J3416" i="5"/>
  <c r="I3416" i="5"/>
  <c r="H3416" i="5"/>
  <c r="G3416" i="5"/>
  <c r="F3416" i="5"/>
  <c r="D3416" i="5"/>
  <c r="O3416" i="5" s="1"/>
  <c r="T3416" i="5"/>
  <c r="E3416" i="5"/>
  <c r="K345" i="5"/>
  <c r="N345" i="5"/>
  <c r="E4920" i="5"/>
  <c r="T4920" i="5"/>
  <c r="D4920" i="5"/>
  <c r="Q4920" i="5" s="1"/>
  <c r="S4920" i="5"/>
  <c r="C4920" i="5"/>
  <c r="R4920" i="5"/>
  <c r="J4920" i="5"/>
  <c r="I4920" i="5"/>
  <c r="H4920" i="5"/>
  <c r="G4920" i="5"/>
  <c r="F4920" i="5"/>
  <c r="E3936" i="5"/>
  <c r="T3936" i="5"/>
  <c r="D3936" i="5"/>
  <c r="S3936" i="5"/>
  <c r="C3936" i="5"/>
  <c r="R3936" i="5"/>
  <c r="J3936" i="5"/>
  <c r="I3936" i="5"/>
  <c r="H3936" i="5"/>
  <c r="G3936" i="5"/>
  <c r="F3936" i="5"/>
  <c r="G2985" i="5"/>
  <c r="F2985" i="5"/>
  <c r="E2985" i="5"/>
  <c r="T2985" i="5"/>
  <c r="D2985" i="5"/>
  <c r="S2985" i="5"/>
  <c r="C2985" i="5"/>
  <c r="R2985" i="5"/>
  <c r="J2985" i="5"/>
  <c r="I2985" i="5"/>
  <c r="H2985" i="5"/>
  <c r="S2906" i="5"/>
  <c r="C2906" i="5"/>
  <c r="R2906" i="5"/>
  <c r="J2906" i="5"/>
  <c r="I2906" i="5"/>
  <c r="H2906" i="5"/>
  <c r="G2906" i="5"/>
  <c r="F2906" i="5"/>
  <c r="E2906" i="5"/>
  <c r="T2906" i="5"/>
  <c r="D2906" i="5"/>
  <c r="P2906" i="5" s="1"/>
  <c r="H2564" i="5"/>
  <c r="G2564" i="5"/>
  <c r="F2564" i="5"/>
  <c r="E2564" i="5"/>
  <c r="T2564" i="5"/>
  <c r="D2564" i="5"/>
  <c r="L2564" i="5" s="1"/>
  <c r="S2564" i="5"/>
  <c r="C2564" i="5"/>
  <c r="J2564" i="5"/>
  <c r="I2564" i="5"/>
  <c r="R2564" i="5"/>
  <c r="H2532" i="5"/>
  <c r="G2532" i="5"/>
  <c r="F2532" i="5"/>
  <c r="T2532" i="5"/>
  <c r="D2532" i="5"/>
  <c r="L2532" i="5" s="1"/>
  <c r="S2532" i="5"/>
  <c r="C2532" i="5"/>
  <c r="R2532" i="5"/>
  <c r="J2532" i="5"/>
  <c r="I2532" i="5"/>
  <c r="E2532" i="5"/>
  <c r="G2404" i="5"/>
  <c r="F2404" i="5"/>
  <c r="E2404" i="5"/>
  <c r="T2404" i="5"/>
  <c r="D2404" i="5"/>
  <c r="Q2404" i="5" s="1"/>
  <c r="S2404" i="5"/>
  <c r="C2404" i="5"/>
  <c r="R2404" i="5"/>
  <c r="J2404" i="5"/>
  <c r="I2404" i="5"/>
  <c r="H2404" i="5"/>
  <c r="S2283" i="5"/>
  <c r="C2283" i="5"/>
  <c r="R2283" i="5"/>
  <c r="J2283" i="5"/>
  <c r="I2283" i="5"/>
  <c r="H2283" i="5"/>
  <c r="G2283" i="5"/>
  <c r="F2283" i="5"/>
  <c r="E2283" i="5"/>
  <c r="T2283" i="5"/>
  <c r="D2283" i="5"/>
  <c r="L2283" i="5" s="1"/>
  <c r="F2251" i="5"/>
  <c r="E2251" i="5"/>
  <c r="T2251" i="5"/>
  <c r="D2251" i="5"/>
  <c r="K2251" i="5" s="1"/>
  <c r="S2251" i="5"/>
  <c r="C2251" i="5"/>
  <c r="R2251" i="5"/>
  <c r="J2251" i="5"/>
  <c r="I2251" i="5"/>
  <c r="H2251" i="5"/>
  <c r="G2251" i="5"/>
  <c r="F2219" i="5"/>
  <c r="E2219" i="5"/>
  <c r="T2219" i="5"/>
  <c r="D2219" i="5"/>
  <c r="O2219" i="5" s="1"/>
  <c r="S2219" i="5"/>
  <c r="C2219" i="5"/>
  <c r="R2219" i="5"/>
  <c r="J2219" i="5"/>
  <c r="I2219" i="5"/>
  <c r="H2219" i="5"/>
  <c r="G2219" i="5"/>
  <c r="F1995" i="5"/>
  <c r="E1995" i="5"/>
  <c r="T1995" i="5"/>
  <c r="D1995" i="5"/>
  <c r="M1995" i="5" s="1"/>
  <c r="S1995" i="5"/>
  <c r="C1995" i="5"/>
  <c r="R1995" i="5"/>
  <c r="J1995" i="5"/>
  <c r="I1995" i="5"/>
  <c r="H1995" i="5"/>
  <c r="G1995" i="5"/>
  <c r="R1651" i="5"/>
  <c r="J1651" i="5"/>
  <c r="I1651" i="5"/>
  <c r="H1651" i="5"/>
  <c r="G1651" i="5"/>
  <c r="F1651" i="5"/>
  <c r="E1651" i="5"/>
  <c r="T1651" i="5"/>
  <c r="D1651" i="5"/>
  <c r="S1651" i="5"/>
  <c r="C1651" i="5"/>
  <c r="R1515" i="5"/>
  <c r="J1515" i="5"/>
  <c r="I1515" i="5"/>
  <c r="H1515" i="5"/>
  <c r="G1515" i="5"/>
  <c r="F1515" i="5"/>
  <c r="E1515" i="5"/>
  <c r="T1515" i="5"/>
  <c r="D1515" i="5"/>
  <c r="N1515" i="5" s="1"/>
  <c r="C1515" i="5"/>
  <c r="S1515" i="5"/>
  <c r="I1388" i="5"/>
  <c r="H1388" i="5"/>
  <c r="G1388" i="5"/>
  <c r="F1388" i="5"/>
  <c r="E1388" i="5"/>
  <c r="T1388" i="5"/>
  <c r="D1388" i="5"/>
  <c r="K1388" i="5" s="1"/>
  <c r="J1388" i="5"/>
  <c r="C1388" i="5"/>
  <c r="S1388" i="5"/>
  <c r="R1388" i="5"/>
  <c r="I1116" i="5"/>
  <c r="H1116" i="5"/>
  <c r="G1116" i="5"/>
  <c r="F1116" i="5"/>
  <c r="E1116" i="5"/>
  <c r="T1116" i="5"/>
  <c r="D1116" i="5"/>
  <c r="J1116" i="5"/>
  <c r="C1116" i="5"/>
  <c r="S1116" i="5"/>
  <c r="R1116" i="5"/>
  <c r="I964" i="5"/>
  <c r="H964" i="5"/>
  <c r="G964" i="5"/>
  <c r="F964" i="5"/>
  <c r="E964" i="5"/>
  <c r="T964" i="5"/>
  <c r="D964" i="5"/>
  <c r="K964" i="5" s="1"/>
  <c r="J964" i="5"/>
  <c r="C964" i="5"/>
  <c r="S964" i="5"/>
  <c r="R964" i="5"/>
  <c r="H836" i="5"/>
  <c r="G836" i="5"/>
  <c r="F836" i="5"/>
  <c r="E836" i="5"/>
  <c r="T836" i="5"/>
  <c r="D836" i="5"/>
  <c r="S836" i="5"/>
  <c r="C836" i="5"/>
  <c r="R836" i="5"/>
  <c r="J836" i="5"/>
  <c r="I836" i="5"/>
  <c r="T739" i="5"/>
  <c r="D739" i="5"/>
  <c r="O739" i="5" s="1"/>
  <c r="S739" i="5"/>
  <c r="C739" i="5"/>
  <c r="R739" i="5"/>
  <c r="J739" i="5"/>
  <c r="I739" i="5"/>
  <c r="H739" i="5"/>
  <c r="G739" i="5"/>
  <c r="F739" i="5"/>
  <c r="E739" i="5"/>
  <c r="H658" i="5"/>
  <c r="G658" i="5"/>
  <c r="F658" i="5"/>
  <c r="E658" i="5"/>
  <c r="T658" i="5"/>
  <c r="D658" i="5"/>
  <c r="N658" i="5" s="1"/>
  <c r="S658" i="5"/>
  <c r="C658" i="5"/>
  <c r="R658" i="5"/>
  <c r="J658" i="5"/>
  <c r="I658" i="5"/>
  <c r="T563" i="5"/>
  <c r="D563" i="5"/>
  <c r="L563" i="5" s="1"/>
  <c r="S563" i="5"/>
  <c r="C563" i="5"/>
  <c r="R563" i="5"/>
  <c r="J563" i="5"/>
  <c r="I563" i="5"/>
  <c r="H563" i="5"/>
  <c r="G563" i="5"/>
  <c r="F563" i="5"/>
  <c r="E563" i="5"/>
  <c r="T498" i="5"/>
  <c r="D498" i="5"/>
  <c r="S498" i="5"/>
  <c r="C498" i="5"/>
  <c r="R498" i="5"/>
  <c r="J498" i="5"/>
  <c r="I498" i="5"/>
  <c r="H498" i="5"/>
  <c r="G498" i="5"/>
  <c r="F498" i="5"/>
  <c r="E498" i="5"/>
  <c r="K297" i="5"/>
  <c r="N297" i="5"/>
  <c r="T282" i="5"/>
  <c r="D282" i="5"/>
  <c r="K282" i="5" s="1"/>
  <c r="S282" i="5"/>
  <c r="C282" i="5"/>
  <c r="R282" i="5"/>
  <c r="J282" i="5"/>
  <c r="I282" i="5"/>
  <c r="H282" i="5"/>
  <c r="G282" i="5"/>
  <c r="F282" i="5"/>
  <c r="E282" i="5"/>
  <c r="T202" i="5"/>
  <c r="D202" i="5"/>
  <c r="L202" i="5" s="1"/>
  <c r="S202" i="5"/>
  <c r="C202" i="5"/>
  <c r="R202" i="5"/>
  <c r="J202" i="5"/>
  <c r="I202" i="5"/>
  <c r="H202" i="5"/>
  <c r="G202" i="5"/>
  <c r="F202" i="5"/>
  <c r="E202" i="5"/>
  <c r="C63" i="5"/>
  <c r="S63" i="5" s="1"/>
  <c r="E63" i="5"/>
  <c r="D63" i="5"/>
  <c r="G2524" i="5"/>
  <c r="F2524" i="5"/>
  <c r="E2524" i="5"/>
  <c r="T2524" i="5"/>
  <c r="D2524" i="5"/>
  <c r="P2524" i="5" s="1"/>
  <c r="S2524" i="5"/>
  <c r="C2524" i="5"/>
  <c r="R2524" i="5"/>
  <c r="J2524" i="5"/>
  <c r="I2524" i="5"/>
  <c r="H2524" i="5"/>
  <c r="G2372" i="5"/>
  <c r="F2372" i="5"/>
  <c r="E2372" i="5"/>
  <c r="T2372" i="5"/>
  <c r="D2372" i="5"/>
  <c r="K2372" i="5" s="1"/>
  <c r="S2372" i="5"/>
  <c r="C2372" i="5"/>
  <c r="R2372" i="5"/>
  <c r="J2372" i="5"/>
  <c r="I2372" i="5"/>
  <c r="H2372" i="5"/>
  <c r="G2340" i="5"/>
  <c r="F2340" i="5"/>
  <c r="E2340" i="5"/>
  <c r="T2340" i="5"/>
  <c r="D2340" i="5"/>
  <c r="N2340" i="5" s="1"/>
  <c r="S2340" i="5"/>
  <c r="C2340" i="5"/>
  <c r="R2340" i="5"/>
  <c r="J2340" i="5"/>
  <c r="I2340" i="5"/>
  <c r="H2340" i="5"/>
  <c r="F2195" i="5"/>
  <c r="E2195" i="5"/>
  <c r="T2195" i="5"/>
  <c r="D2195" i="5"/>
  <c r="N2195" i="5" s="1"/>
  <c r="S2195" i="5"/>
  <c r="C2195" i="5"/>
  <c r="R2195" i="5"/>
  <c r="J2195" i="5"/>
  <c r="I2195" i="5"/>
  <c r="H2195" i="5"/>
  <c r="G2195" i="5"/>
  <c r="R1876" i="5"/>
  <c r="J1876" i="5"/>
  <c r="I1876" i="5"/>
  <c r="H1876" i="5"/>
  <c r="G1876" i="5"/>
  <c r="F1876" i="5"/>
  <c r="E1876" i="5"/>
  <c r="S1876" i="5"/>
  <c r="D1876" i="5"/>
  <c r="Q1876" i="5" s="1"/>
  <c r="C1876" i="5"/>
  <c r="T1876" i="5"/>
  <c r="F1612" i="5"/>
  <c r="E1612" i="5"/>
  <c r="T1612" i="5"/>
  <c r="D1612" i="5"/>
  <c r="K1612" i="5" s="1"/>
  <c r="S1612" i="5"/>
  <c r="C1612" i="5"/>
  <c r="R1612" i="5"/>
  <c r="J1612" i="5"/>
  <c r="I1612" i="5"/>
  <c r="H1612" i="5"/>
  <c r="G1612" i="5"/>
  <c r="F1444" i="5"/>
  <c r="E1444" i="5"/>
  <c r="T1444" i="5"/>
  <c r="D1444" i="5"/>
  <c r="O1444" i="5" s="1"/>
  <c r="S1444" i="5"/>
  <c r="C1444" i="5"/>
  <c r="R1444" i="5"/>
  <c r="J1444" i="5"/>
  <c r="I1444" i="5"/>
  <c r="H1444" i="5"/>
  <c r="G1444" i="5"/>
  <c r="I1364" i="5"/>
  <c r="H1364" i="5"/>
  <c r="G1364" i="5"/>
  <c r="F1364" i="5"/>
  <c r="E1364" i="5"/>
  <c r="T1364" i="5"/>
  <c r="D1364" i="5"/>
  <c r="P1364" i="5" s="1"/>
  <c r="J1364" i="5"/>
  <c r="C1364" i="5"/>
  <c r="S1364" i="5"/>
  <c r="R1364" i="5"/>
  <c r="I1332" i="5"/>
  <c r="H1332" i="5"/>
  <c r="G1332" i="5"/>
  <c r="F1332" i="5"/>
  <c r="E1332" i="5"/>
  <c r="T1332" i="5"/>
  <c r="D1332" i="5"/>
  <c r="K1332" i="5" s="1"/>
  <c r="J1332" i="5"/>
  <c r="C1332" i="5"/>
  <c r="S1332" i="5"/>
  <c r="R1332" i="5"/>
  <c r="I1132" i="5"/>
  <c r="H1132" i="5"/>
  <c r="G1132" i="5"/>
  <c r="F1132" i="5"/>
  <c r="E1132" i="5"/>
  <c r="T1132" i="5"/>
  <c r="D1132" i="5"/>
  <c r="L1132" i="5" s="1"/>
  <c r="J1132" i="5"/>
  <c r="C1132" i="5"/>
  <c r="S1132" i="5"/>
  <c r="R1132" i="5"/>
  <c r="E1051" i="5"/>
  <c r="T1051" i="5"/>
  <c r="D1051" i="5"/>
  <c r="L1051" i="5" s="1"/>
  <c r="S1051" i="5"/>
  <c r="C1051" i="5"/>
  <c r="R1051" i="5"/>
  <c r="J1051" i="5"/>
  <c r="I1051" i="5"/>
  <c r="H1051" i="5"/>
  <c r="F1051" i="5"/>
  <c r="G1051" i="5"/>
  <c r="I948" i="5"/>
  <c r="H948" i="5"/>
  <c r="G948" i="5"/>
  <c r="F948" i="5"/>
  <c r="E948" i="5"/>
  <c r="T948" i="5"/>
  <c r="D948" i="5"/>
  <c r="P948" i="5" s="1"/>
  <c r="J948" i="5"/>
  <c r="C948" i="5"/>
  <c r="S948" i="5"/>
  <c r="R948" i="5"/>
  <c r="H916" i="5"/>
  <c r="G916" i="5"/>
  <c r="F916" i="5"/>
  <c r="E916" i="5"/>
  <c r="T916" i="5"/>
  <c r="D916" i="5"/>
  <c r="S916" i="5"/>
  <c r="C916" i="5"/>
  <c r="R916" i="5"/>
  <c r="J916" i="5"/>
  <c r="I916" i="5"/>
  <c r="H834" i="5"/>
  <c r="G834" i="5"/>
  <c r="F834" i="5"/>
  <c r="E834" i="5"/>
  <c r="T834" i="5"/>
  <c r="D834" i="5"/>
  <c r="N834" i="5" s="1"/>
  <c r="S834" i="5"/>
  <c r="C834" i="5"/>
  <c r="R834" i="5"/>
  <c r="J834" i="5"/>
  <c r="I834" i="5"/>
  <c r="H698" i="5"/>
  <c r="G698" i="5"/>
  <c r="F698" i="5"/>
  <c r="E698" i="5"/>
  <c r="T698" i="5"/>
  <c r="D698" i="5"/>
  <c r="L698" i="5" s="1"/>
  <c r="S698" i="5"/>
  <c r="C698" i="5"/>
  <c r="R698" i="5"/>
  <c r="J698" i="5"/>
  <c r="I698" i="5"/>
  <c r="T619" i="5"/>
  <c r="D619" i="5"/>
  <c r="N619" i="5" s="1"/>
  <c r="S619" i="5"/>
  <c r="C619" i="5"/>
  <c r="R619" i="5"/>
  <c r="J619" i="5"/>
  <c r="I619" i="5"/>
  <c r="H619" i="5"/>
  <c r="G619" i="5"/>
  <c r="F619" i="5"/>
  <c r="E619" i="5"/>
  <c r="T546" i="5"/>
  <c r="D546" i="5"/>
  <c r="N546" i="5" s="1"/>
  <c r="S546" i="5"/>
  <c r="C546" i="5"/>
  <c r="R546" i="5"/>
  <c r="J546" i="5"/>
  <c r="I546" i="5"/>
  <c r="H546" i="5"/>
  <c r="G546" i="5"/>
  <c r="F546" i="5"/>
  <c r="E546" i="5"/>
  <c r="K489" i="5"/>
  <c r="N489" i="5"/>
  <c r="T474" i="5"/>
  <c r="D474" i="5"/>
  <c r="S474" i="5"/>
  <c r="C474" i="5"/>
  <c r="R474" i="5"/>
  <c r="J474" i="5"/>
  <c r="I474" i="5"/>
  <c r="H474" i="5"/>
  <c r="G474" i="5"/>
  <c r="F474" i="5"/>
  <c r="E474" i="5"/>
  <c r="K425" i="5"/>
  <c r="N425" i="5"/>
  <c r="T410" i="5"/>
  <c r="D410" i="5"/>
  <c r="Q410" i="5" s="1"/>
  <c r="S410" i="5"/>
  <c r="C410" i="5"/>
  <c r="R410" i="5"/>
  <c r="J410" i="5"/>
  <c r="I410" i="5"/>
  <c r="H410" i="5"/>
  <c r="G410" i="5"/>
  <c r="F410" i="5"/>
  <c r="E410" i="5"/>
  <c r="K361" i="5"/>
  <c r="N361" i="5"/>
  <c r="T346" i="5"/>
  <c r="D346" i="5"/>
  <c r="S346" i="5"/>
  <c r="C346" i="5"/>
  <c r="R346" i="5"/>
  <c r="J346" i="5"/>
  <c r="I346" i="5"/>
  <c r="H346" i="5"/>
  <c r="G346" i="5"/>
  <c r="F346" i="5"/>
  <c r="E346" i="5"/>
  <c r="S4856" i="5"/>
  <c r="C4856" i="5"/>
  <c r="R4856" i="5"/>
  <c r="J4856" i="5"/>
  <c r="I4856" i="5"/>
  <c r="H4856" i="5"/>
  <c r="G4856" i="5"/>
  <c r="F4856" i="5"/>
  <c r="T4856" i="5"/>
  <c r="E4856" i="5"/>
  <c r="D4856" i="5"/>
  <c r="S3616" i="5"/>
  <c r="C3616" i="5"/>
  <c r="R3616" i="5"/>
  <c r="J3616" i="5"/>
  <c r="I3616" i="5"/>
  <c r="H3616" i="5"/>
  <c r="G3616" i="5"/>
  <c r="F3616" i="5"/>
  <c r="T3616" i="5"/>
  <c r="E3616" i="5"/>
  <c r="D3616" i="5"/>
  <c r="H3030" i="5"/>
  <c r="G3030" i="5"/>
  <c r="T3030" i="5"/>
  <c r="D3030" i="5"/>
  <c r="L3030" i="5" s="1"/>
  <c r="S3030" i="5"/>
  <c r="C3030" i="5"/>
  <c r="I3030" i="5"/>
  <c r="F3030" i="5"/>
  <c r="E3030" i="5"/>
  <c r="R3030" i="5"/>
  <c r="J3030" i="5"/>
  <c r="T2731" i="5"/>
  <c r="D2731" i="5"/>
  <c r="S2731" i="5"/>
  <c r="C2731" i="5"/>
  <c r="R2731" i="5"/>
  <c r="J2731" i="5"/>
  <c r="I2731" i="5"/>
  <c r="H2731" i="5"/>
  <c r="G2731" i="5"/>
  <c r="M2731" i="5"/>
  <c r="F2731" i="5"/>
  <c r="E2731" i="5"/>
  <c r="T2611" i="5"/>
  <c r="D2611" i="5"/>
  <c r="L2611" i="5" s="1"/>
  <c r="S2611" i="5"/>
  <c r="C2611" i="5"/>
  <c r="R2611" i="5"/>
  <c r="J2611" i="5"/>
  <c r="I2611" i="5"/>
  <c r="H2611" i="5"/>
  <c r="G2611" i="5"/>
  <c r="F2611" i="5"/>
  <c r="E2611" i="5"/>
  <c r="G2508" i="5"/>
  <c r="F2508" i="5"/>
  <c r="E2508" i="5"/>
  <c r="T2508" i="5"/>
  <c r="D2508" i="5"/>
  <c r="M2508" i="5" s="1"/>
  <c r="S2508" i="5"/>
  <c r="C2508" i="5"/>
  <c r="R2508" i="5"/>
  <c r="J2508" i="5"/>
  <c r="I2508" i="5"/>
  <c r="H2508" i="5"/>
  <c r="G2476" i="5"/>
  <c r="F2476" i="5"/>
  <c r="E2476" i="5"/>
  <c r="T2476" i="5"/>
  <c r="D2476" i="5"/>
  <c r="K2476" i="5" s="1"/>
  <c r="S2476" i="5"/>
  <c r="C2476" i="5"/>
  <c r="R2476" i="5"/>
  <c r="J2476" i="5"/>
  <c r="I2476" i="5"/>
  <c r="H2476" i="5"/>
  <c r="F2187" i="5"/>
  <c r="E2187" i="5"/>
  <c r="T2187" i="5"/>
  <c r="D2187" i="5"/>
  <c r="Q2187" i="5" s="1"/>
  <c r="S2187" i="5"/>
  <c r="C2187" i="5"/>
  <c r="R2187" i="5"/>
  <c r="J2187" i="5"/>
  <c r="I2187" i="5"/>
  <c r="H2187" i="5"/>
  <c r="G2187" i="5"/>
  <c r="F2155" i="5"/>
  <c r="E2155" i="5"/>
  <c r="T2155" i="5"/>
  <c r="D2155" i="5"/>
  <c r="N2155" i="5" s="1"/>
  <c r="S2155" i="5"/>
  <c r="C2155" i="5"/>
  <c r="R2155" i="5"/>
  <c r="J2155" i="5"/>
  <c r="I2155" i="5"/>
  <c r="H2155" i="5"/>
  <c r="G2155" i="5"/>
  <c r="F1971" i="5"/>
  <c r="E1971" i="5"/>
  <c r="T1971" i="5"/>
  <c r="D1971" i="5"/>
  <c r="S1971" i="5"/>
  <c r="C1971" i="5"/>
  <c r="R1971" i="5"/>
  <c r="J1971" i="5"/>
  <c r="I1971" i="5"/>
  <c r="H1971" i="5"/>
  <c r="G1971" i="5"/>
  <c r="R1868" i="5"/>
  <c r="J1868" i="5"/>
  <c r="I1868" i="5"/>
  <c r="H1868" i="5"/>
  <c r="G1868" i="5"/>
  <c r="F1868" i="5"/>
  <c r="E1868" i="5"/>
  <c r="S1868" i="5"/>
  <c r="D1868" i="5"/>
  <c r="Q1868" i="5" s="1"/>
  <c r="C1868" i="5"/>
  <c r="T1868" i="5"/>
  <c r="E1811" i="5"/>
  <c r="T1811" i="5"/>
  <c r="D1811" i="5"/>
  <c r="K1811" i="5" s="1"/>
  <c r="S1811" i="5"/>
  <c r="C1811" i="5"/>
  <c r="I1811" i="5"/>
  <c r="H1811" i="5"/>
  <c r="G1811" i="5"/>
  <c r="F1811" i="5"/>
  <c r="R1811" i="5"/>
  <c r="J1811" i="5"/>
  <c r="E1779" i="5"/>
  <c r="T1779" i="5"/>
  <c r="D1779" i="5"/>
  <c r="G1779" i="5"/>
  <c r="F1779" i="5"/>
  <c r="C1779" i="5"/>
  <c r="J1779" i="5"/>
  <c r="S1779" i="5"/>
  <c r="I1779" i="5"/>
  <c r="H1779" i="5"/>
  <c r="R1779" i="5"/>
  <c r="F1708" i="5"/>
  <c r="E1708" i="5"/>
  <c r="T1708" i="5"/>
  <c r="D1708" i="5"/>
  <c r="L1708" i="5" s="1"/>
  <c r="S1708" i="5"/>
  <c r="C1708" i="5"/>
  <c r="R1708" i="5"/>
  <c r="J1708" i="5"/>
  <c r="I1708" i="5"/>
  <c r="H1708" i="5"/>
  <c r="G1708" i="5"/>
  <c r="F1676" i="5"/>
  <c r="E1676" i="5"/>
  <c r="T1676" i="5"/>
  <c r="D1676" i="5"/>
  <c r="M1676" i="5" s="1"/>
  <c r="S1676" i="5"/>
  <c r="C1676" i="5"/>
  <c r="R1676" i="5"/>
  <c r="J1676" i="5"/>
  <c r="I1676" i="5"/>
  <c r="H1676" i="5"/>
  <c r="G1676" i="5"/>
  <c r="R1571" i="5"/>
  <c r="J1571" i="5"/>
  <c r="I1571" i="5"/>
  <c r="H1571" i="5"/>
  <c r="G1571" i="5"/>
  <c r="F1571" i="5"/>
  <c r="E1571" i="5"/>
  <c r="T1571" i="5"/>
  <c r="D1571" i="5"/>
  <c r="M1571" i="5" s="1"/>
  <c r="S1571" i="5"/>
  <c r="C1571" i="5"/>
  <c r="R1483" i="5"/>
  <c r="J1483" i="5"/>
  <c r="I1483" i="5"/>
  <c r="H1483" i="5"/>
  <c r="G1483" i="5"/>
  <c r="F1483" i="5"/>
  <c r="E1483" i="5"/>
  <c r="T1483" i="5"/>
  <c r="D1483" i="5"/>
  <c r="N1483" i="5" s="1"/>
  <c r="C1483" i="5"/>
  <c r="S1483" i="5"/>
  <c r="E1403" i="5"/>
  <c r="T1403" i="5"/>
  <c r="D1403" i="5"/>
  <c r="S1403" i="5"/>
  <c r="C1403" i="5"/>
  <c r="R1403" i="5"/>
  <c r="J1403" i="5"/>
  <c r="I1403" i="5"/>
  <c r="H1403" i="5"/>
  <c r="F1403" i="5"/>
  <c r="G1403" i="5"/>
  <c r="I1292" i="5"/>
  <c r="H1292" i="5"/>
  <c r="G1292" i="5"/>
  <c r="F1292" i="5"/>
  <c r="E1292" i="5"/>
  <c r="T1292" i="5"/>
  <c r="D1292" i="5"/>
  <c r="L1292" i="5" s="1"/>
  <c r="J1292" i="5"/>
  <c r="C1292" i="5"/>
  <c r="S1292" i="5"/>
  <c r="R1292" i="5"/>
  <c r="I1260" i="5"/>
  <c r="H1260" i="5"/>
  <c r="G1260" i="5"/>
  <c r="F1260" i="5"/>
  <c r="E1260" i="5"/>
  <c r="T1260" i="5"/>
  <c r="D1260" i="5"/>
  <c r="N1260" i="5" s="1"/>
  <c r="J1260" i="5"/>
  <c r="C1260" i="5"/>
  <c r="S1260" i="5"/>
  <c r="R1260" i="5"/>
  <c r="I1228" i="5"/>
  <c r="H1228" i="5"/>
  <c r="G1228" i="5"/>
  <c r="F1228" i="5"/>
  <c r="E1228" i="5"/>
  <c r="T1228" i="5"/>
  <c r="D1228" i="5"/>
  <c r="L1228" i="5" s="1"/>
  <c r="J1228" i="5"/>
  <c r="C1228" i="5"/>
  <c r="S1228" i="5"/>
  <c r="R1228" i="5"/>
  <c r="E1171" i="5"/>
  <c r="T1171" i="5"/>
  <c r="D1171" i="5"/>
  <c r="S1171" i="5"/>
  <c r="C1171" i="5"/>
  <c r="R1171" i="5"/>
  <c r="J1171" i="5"/>
  <c r="I1171" i="5"/>
  <c r="H1171" i="5"/>
  <c r="F1171" i="5"/>
  <c r="G1171" i="5"/>
  <c r="E1075" i="5"/>
  <c r="T1075" i="5"/>
  <c r="D1075" i="5"/>
  <c r="L1075" i="5" s="1"/>
  <c r="S1075" i="5"/>
  <c r="C1075" i="5"/>
  <c r="R1075" i="5"/>
  <c r="J1075" i="5"/>
  <c r="I1075" i="5"/>
  <c r="H1075" i="5"/>
  <c r="F1075" i="5"/>
  <c r="G1075" i="5"/>
  <c r="H906" i="5"/>
  <c r="G906" i="5"/>
  <c r="F906" i="5"/>
  <c r="E906" i="5"/>
  <c r="T906" i="5"/>
  <c r="D906" i="5"/>
  <c r="L906" i="5" s="1"/>
  <c r="S906" i="5"/>
  <c r="C906" i="5"/>
  <c r="R906" i="5"/>
  <c r="J906" i="5"/>
  <c r="I906" i="5"/>
  <c r="T683" i="5"/>
  <c r="D683" i="5"/>
  <c r="P683" i="5" s="1"/>
  <c r="S683" i="5"/>
  <c r="C683" i="5"/>
  <c r="R683" i="5"/>
  <c r="J683" i="5"/>
  <c r="I683" i="5"/>
  <c r="H683" i="5"/>
  <c r="G683" i="5"/>
  <c r="F683" i="5"/>
  <c r="E683" i="5"/>
  <c r="T364" i="5"/>
  <c r="D364" i="5"/>
  <c r="M364" i="5" s="1"/>
  <c r="S364" i="5"/>
  <c r="C364" i="5"/>
  <c r="R364" i="5"/>
  <c r="J364" i="5"/>
  <c r="I364" i="5"/>
  <c r="H364" i="5"/>
  <c r="G364" i="5"/>
  <c r="F364" i="5"/>
  <c r="E364" i="5"/>
  <c r="Q185" i="5"/>
  <c r="H107" i="5"/>
  <c r="G107" i="5"/>
  <c r="F107" i="5"/>
  <c r="E107" i="5"/>
  <c r="T107" i="5"/>
  <c r="D107" i="5"/>
  <c r="S107" i="5"/>
  <c r="C107" i="5"/>
  <c r="R107" i="5"/>
  <c r="J107" i="5"/>
  <c r="I107" i="5"/>
  <c r="G2953" i="5"/>
  <c r="F2953" i="5"/>
  <c r="E2953" i="5"/>
  <c r="T2953" i="5"/>
  <c r="D2953" i="5"/>
  <c r="O2953" i="5" s="1"/>
  <c r="S2953" i="5"/>
  <c r="C2953" i="5"/>
  <c r="R2953" i="5"/>
  <c r="J2953" i="5"/>
  <c r="I2953" i="5"/>
  <c r="H2953" i="5"/>
  <c r="S2892" i="5"/>
  <c r="C2892" i="5"/>
  <c r="R2892" i="5"/>
  <c r="J2892" i="5"/>
  <c r="I2892" i="5"/>
  <c r="H2892" i="5"/>
  <c r="G2892" i="5"/>
  <c r="F2892" i="5"/>
  <c r="E2892" i="5"/>
  <c r="T2892" i="5"/>
  <c r="D2892" i="5"/>
  <c r="P2892" i="5" s="1"/>
  <c r="S2860" i="5"/>
  <c r="C2860" i="5"/>
  <c r="R2860" i="5"/>
  <c r="J2860" i="5"/>
  <c r="I2860" i="5"/>
  <c r="H2860" i="5"/>
  <c r="G2860" i="5"/>
  <c r="F2860" i="5"/>
  <c r="E2860" i="5"/>
  <c r="T2860" i="5"/>
  <c r="D2860" i="5"/>
  <c r="S2828" i="5"/>
  <c r="C2828" i="5"/>
  <c r="R2828" i="5"/>
  <c r="J2828" i="5"/>
  <c r="I2828" i="5"/>
  <c r="H2828" i="5"/>
  <c r="G2828" i="5"/>
  <c r="F2828" i="5"/>
  <c r="E2828" i="5"/>
  <c r="T2828" i="5"/>
  <c r="D2828" i="5"/>
  <c r="N2828" i="5" s="1"/>
  <c r="S2796" i="5"/>
  <c r="C2796" i="5"/>
  <c r="R2796" i="5"/>
  <c r="J2796" i="5"/>
  <c r="I2796" i="5"/>
  <c r="H2796" i="5"/>
  <c r="G2796" i="5"/>
  <c r="F2796" i="5"/>
  <c r="E2796" i="5"/>
  <c r="T2796" i="5"/>
  <c r="D2796" i="5"/>
  <c r="L2796" i="5" s="1"/>
  <c r="S2764" i="5"/>
  <c r="H2764" i="5"/>
  <c r="G2764" i="5"/>
  <c r="F2764" i="5"/>
  <c r="E2764" i="5"/>
  <c r="D2764" i="5"/>
  <c r="N2764" i="5" s="1"/>
  <c r="T2764" i="5"/>
  <c r="C2764" i="5"/>
  <c r="R2764" i="5"/>
  <c r="J2764" i="5"/>
  <c r="I2764" i="5"/>
  <c r="H2684" i="5"/>
  <c r="G2684" i="5"/>
  <c r="F2684" i="5"/>
  <c r="E2684" i="5"/>
  <c r="T2684" i="5"/>
  <c r="D2684" i="5"/>
  <c r="N2684" i="5" s="1"/>
  <c r="S2684" i="5"/>
  <c r="C2684" i="5"/>
  <c r="R2684" i="5"/>
  <c r="J2684" i="5"/>
  <c r="I2684" i="5"/>
  <c r="H2652" i="5"/>
  <c r="G2652" i="5"/>
  <c r="F2652" i="5"/>
  <c r="E2652" i="5"/>
  <c r="T2652" i="5"/>
  <c r="D2652" i="5"/>
  <c r="O2652" i="5" s="1"/>
  <c r="S2652" i="5"/>
  <c r="C2652" i="5"/>
  <c r="R2652" i="5"/>
  <c r="J2652" i="5"/>
  <c r="I2652" i="5"/>
  <c r="S2427" i="5"/>
  <c r="C2427" i="5"/>
  <c r="R2427" i="5"/>
  <c r="J2427" i="5"/>
  <c r="I2427" i="5"/>
  <c r="H2427" i="5"/>
  <c r="G2427" i="5"/>
  <c r="F2427" i="5"/>
  <c r="E2427" i="5"/>
  <c r="T2427" i="5"/>
  <c r="D2427" i="5"/>
  <c r="L2427" i="5" s="1"/>
  <c r="R2092" i="5"/>
  <c r="J2092" i="5"/>
  <c r="I2092" i="5"/>
  <c r="H2092" i="5"/>
  <c r="G2092" i="5"/>
  <c r="F2092" i="5"/>
  <c r="E2092" i="5"/>
  <c r="S2092" i="5"/>
  <c r="D2092" i="5"/>
  <c r="L2092" i="5" s="1"/>
  <c r="C2092" i="5"/>
  <c r="T2092" i="5"/>
  <c r="R2060" i="5"/>
  <c r="J2060" i="5"/>
  <c r="I2060" i="5"/>
  <c r="H2060" i="5"/>
  <c r="G2060" i="5"/>
  <c r="F2060" i="5"/>
  <c r="E2060" i="5"/>
  <c r="S2060" i="5"/>
  <c r="D2060" i="5"/>
  <c r="P2060" i="5" s="1"/>
  <c r="C2060" i="5"/>
  <c r="T2060" i="5"/>
  <c r="R2028" i="5"/>
  <c r="J2028" i="5"/>
  <c r="I2028" i="5"/>
  <c r="H2028" i="5"/>
  <c r="G2028" i="5"/>
  <c r="F2028" i="5"/>
  <c r="E2028" i="5"/>
  <c r="S2028" i="5"/>
  <c r="D2028" i="5"/>
  <c r="O2028" i="5" s="1"/>
  <c r="C2028" i="5"/>
  <c r="T2028" i="5"/>
  <c r="F1939" i="5"/>
  <c r="E1939" i="5"/>
  <c r="T1939" i="5"/>
  <c r="D1939" i="5"/>
  <c r="N1939" i="5" s="1"/>
  <c r="S1939" i="5"/>
  <c r="C1939" i="5"/>
  <c r="R1939" i="5"/>
  <c r="J1939" i="5"/>
  <c r="I1939" i="5"/>
  <c r="H1939" i="5"/>
  <c r="G1939" i="5"/>
  <c r="F1907" i="5"/>
  <c r="E1907" i="5"/>
  <c r="T1907" i="5"/>
  <c r="D1907" i="5"/>
  <c r="M1907" i="5" s="1"/>
  <c r="S1907" i="5"/>
  <c r="C1907" i="5"/>
  <c r="R1907" i="5"/>
  <c r="J1907" i="5"/>
  <c r="I1907" i="5"/>
  <c r="H1907" i="5"/>
  <c r="G1907" i="5"/>
  <c r="E1763" i="5"/>
  <c r="T1763" i="5"/>
  <c r="D1763" i="5"/>
  <c r="G1763" i="5"/>
  <c r="F1763" i="5"/>
  <c r="C1763" i="5"/>
  <c r="J1763" i="5"/>
  <c r="S1763" i="5"/>
  <c r="I1763" i="5"/>
  <c r="R1763" i="5"/>
  <c r="H1763" i="5"/>
  <c r="R1627" i="5"/>
  <c r="J1627" i="5"/>
  <c r="I1627" i="5"/>
  <c r="H1627" i="5"/>
  <c r="G1627" i="5"/>
  <c r="F1627" i="5"/>
  <c r="E1627" i="5"/>
  <c r="T1627" i="5"/>
  <c r="D1627" i="5"/>
  <c r="K1627" i="5" s="1"/>
  <c r="C1627" i="5"/>
  <c r="S1627" i="5"/>
  <c r="R1459" i="5"/>
  <c r="J1459" i="5"/>
  <c r="I1459" i="5"/>
  <c r="H1459" i="5"/>
  <c r="G1459" i="5"/>
  <c r="F1459" i="5"/>
  <c r="E1459" i="5"/>
  <c r="T1459" i="5"/>
  <c r="D1459" i="5"/>
  <c r="N1459" i="5" s="1"/>
  <c r="S1459" i="5"/>
  <c r="C1459" i="5"/>
  <c r="I1148" i="5"/>
  <c r="H1148" i="5"/>
  <c r="G1148" i="5"/>
  <c r="F1148" i="5"/>
  <c r="E1148" i="5"/>
  <c r="T1148" i="5"/>
  <c r="D1148" i="5"/>
  <c r="N1148" i="5" s="1"/>
  <c r="J1148" i="5"/>
  <c r="C1148" i="5"/>
  <c r="S1148" i="5"/>
  <c r="R1148" i="5"/>
  <c r="I988" i="5"/>
  <c r="H988" i="5"/>
  <c r="G988" i="5"/>
  <c r="F988" i="5"/>
  <c r="E988" i="5"/>
  <c r="T988" i="5"/>
  <c r="D988" i="5"/>
  <c r="O988" i="5" s="1"/>
  <c r="J988" i="5"/>
  <c r="C988" i="5"/>
  <c r="S988" i="5"/>
  <c r="R988" i="5"/>
  <c r="H818" i="5"/>
  <c r="G818" i="5"/>
  <c r="F818" i="5"/>
  <c r="E818" i="5"/>
  <c r="T818" i="5"/>
  <c r="D818" i="5"/>
  <c r="P818" i="5" s="1"/>
  <c r="S818" i="5"/>
  <c r="C818" i="5"/>
  <c r="R818" i="5"/>
  <c r="J818" i="5"/>
  <c r="I818" i="5"/>
  <c r="H748" i="5"/>
  <c r="G748" i="5"/>
  <c r="F748" i="5"/>
  <c r="E748" i="5"/>
  <c r="T748" i="5"/>
  <c r="D748" i="5"/>
  <c r="P748" i="5" s="1"/>
  <c r="S748" i="5"/>
  <c r="C748" i="5"/>
  <c r="R748" i="5"/>
  <c r="J748" i="5"/>
  <c r="I748" i="5"/>
  <c r="H650" i="5"/>
  <c r="G650" i="5"/>
  <c r="F650" i="5"/>
  <c r="E650" i="5"/>
  <c r="T650" i="5"/>
  <c r="D650" i="5"/>
  <c r="M650" i="5" s="1"/>
  <c r="S650" i="5"/>
  <c r="C650" i="5"/>
  <c r="R650" i="5"/>
  <c r="J650" i="5"/>
  <c r="I650" i="5"/>
  <c r="H570" i="5"/>
  <c r="G570" i="5"/>
  <c r="F570" i="5"/>
  <c r="E570" i="5"/>
  <c r="T570" i="5"/>
  <c r="D570" i="5"/>
  <c r="N570" i="5" s="1"/>
  <c r="S570" i="5"/>
  <c r="C570" i="5"/>
  <c r="R570" i="5"/>
  <c r="J570" i="5"/>
  <c r="I570" i="5"/>
  <c r="H499" i="5"/>
  <c r="G499" i="5"/>
  <c r="F499" i="5"/>
  <c r="E499" i="5"/>
  <c r="T499" i="5"/>
  <c r="D499" i="5"/>
  <c r="P499" i="5" s="1"/>
  <c r="S499" i="5"/>
  <c r="C499" i="5"/>
  <c r="R499" i="5"/>
  <c r="J499" i="5"/>
  <c r="I499" i="5"/>
  <c r="H435" i="5"/>
  <c r="G435" i="5"/>
  <c r="F435" i="5"/>
  <c r="E435" i="5"/>
  <c r="T435" i="5"/>
  <c r="D435" i="5"/>
  <c r="M435" i="5" s="1"/>
  <c r="S435" i="5"/>
  <c r="C435" i="5"/>
  <c r="R435" i="5"/>
  <c r="J435" i="5"/>
  <c r="I435" i="5"/>
  <c r="H371" i="5"/>
  <c r="G371" i="5"/>
  <c r="F371" i="5"/>
  <c r="E371" i="5"/>
  <c r="T371" i="5"/>
  <c r="D371" i="5"/>
  <c r="K371" i="5" s="1"/>
  <c r="S371" i="5"/>
  <c r="C371" i="5"/>
  <c r="R371" i="5"/>
  <c r="J371" i="5"/>
  <c r="I371" i="5"/>
  <c r="H5048" i="5"/>
  <c r="G5048" i="5"/>
  <c r="T5048" i="5"/>
  <c r="D5048" i="5"/>
  <c r="L5048" i="5" s="1"/>
  <c r="S5048" i="5"/>
  <c r="C5048" i="5"/>
  <c r="J5048" i="5"/>
  <c r="I5048" i="5"/>
  <c r="F5048" i="5"/>
  <c r="E5048" i="5"/>
  <c r="R5048" i="5"/>
  <c r="I4064" i="5"/>
  <c r="H4064" i="5"/>
  <c r="G4064" i="5"/>
  <c r="F4064" i="5"/>
  <c r="E4064" i="5"/>
  <c r="T4064" i="5"/>
  <c r="D4064" i="5"/>
  <c r="K4064" i="5" s="1"/>
  <c r="S4064" i="5"/>
  <c r="R4064" i="5"/>
  <c r="J4064" i="5"/>
  <c r="C4064" i="5"/>
  <c r="E3216" i="5"/>
  <c r="S3216" i="5"/>
  <c r="C3216" i="5"/>
  <c r="R3216" i="5"/>
  <c r="J3216" i="5"/>
  <c r="I3216" i="5"/>
  <c r="H3216" i="5"/>
  <c r="G3216" i="5"/>
  <c r="D3216" i="5"/>
  <c r="K3216" i="5" s="1"/>
  <c r="T3216" i="5"/>
  <c r="F3216" i="5"/>
  <c r="H2644" i="5"/>
  <c r="G2644" i="5"/>
  <c r="F2644" i="5"/>
  <c r="E2644" i="5"/>
  <c r="T2644" i="5"/>
  <c r="D2644" i="5"/>
  <c r="S2644" i="5"/>
  <c r="C2644" i="5"/>
  <c r="J2644" i="5"/>
  <c r="I2644" i="5"/>
  <c r="R2644" i="5"/>
  <c r="T2539" i="5"/>
  <c r="D2539" i="5"/>
  <c r="K2539" i="5" s="1"/>
  <c r="S2539" i="5"/>
  <c r="C2539" i="5"/>
  <c r="R2539" i="5"/>
  <c r="J2539" i="5"/>
  <c r="H2539" i="5"/>
  <c r="G2539" i="5"/>
  <c r="I2539" i="5"/>
  <c r="F2539" i="5"/>
  <c r="E2539" i="5"/>
  <c r="S2411" i="5"/>
  <c r="C2411" i="5"/>
  <c r="R2411" i="5"/>
  <c r="J2411" i="5"/>
  <c r="I2411" i="5"/>
  <c r="H2411" i="5"/>
  <c r="G2411" i="5"/>
  <c r="F2411" i="5"/>
  <c r="E2411" i="5"/>
  <c r="T2411" i="5"/>
  <c r="D2411" i="5"/>
  <c r="N2411" i="5" s="1"/>
  <c r="G2292" i="5"/>
  <c r="F2292" i="5"/>
  <c r="E2292" i="5"/>
  <c r="T2292" i="5"/>
  <c r="D2292" i="5"/>
  <c r="Q2292" i="5" s="1"/>
  <c r="S2292" i="5"/>
  <c r="C2292" i="5"/>
  <c r="R2292" i="5"/>
  <c r="J2292" i="5"/>
  <c r="I2292" i="5"/>
  <c r="H2292" i="5"/>
  <c r="R2260" i="5"/>
  <c r="J2260" i="5"/>
  <c r="I2260" i="5"/>
  <c r="H2260" i="5"/>
  <c r="G2260" i="5"/>
  <c r="F2260" i="5"/>
  <c r="E2260" i="5"/>
  <c r="S2260" i="5"/>
  <c r="D2260" i="5"/>
  <c r="P2260" i="5" s="1"/>
  <c r="C2260" i="5"/>
  <c r="T2260" i="5"/>
  <c r="R2228" i="5"/>
  <c r="J2228" i="5"/>
  <c r="I2228" i="5"/>
  <c r="H2228" i="5"/>
  <c r="G2228" i="5"/>
  <c r="F2228" i="5"/>
  <c r="E2228" i="5"/>
  <c r="S2228" i="5"/>
  <c r="D2228" i="5"/>
  <c r="N2228" i="5" s="1"/>
  <c r="C2228" i="5"/>
  <c r="T2228" i="5"/>
  <c r="F2123" i="5"/>
  <c r="E2123" i="5"/>
  <c r="T2123" i="5"/>
  <c r="D2123" i="5"/>
  <c r="M2123" i="5" s="1"/>
  <c r="S2123" i="5"/>
  <c r="C2123" i="5"/>
  <c r="R2123" i="5"/>
  <c r="J2123" i="5"/>
  <c r="I2123" i="5"/>
  <c r="H2123" i="5"/>
  <c r="G2123" i="5"/>
  <c r="R1739" i="5"/>
  <c r="J1739" i="5"/>
  <c r="I1739" i="5"/>
  <c r="H1739" i="5"/>
  <c r="G1739" i="5"/>
  <c r="F1739" i="5"/>
  <c r="E1739" i="5"/>
  <c r="T1739" i="5"/>
  <c r="D1739" i="5"/>
  <c r="N1739" i="5" s="1"/>
  <c r="C1739" i="5"/>
  <c r="S1739" i="5"/>
  <c r="R1555" i="5"/>
  <c r="J1555" i="5"/>
  <c r="I1555" i="5"/>
  <c r="H1555" i="5"/>
  <c r="G1555" i="5"/>
  <c r="F1555" i="5"/>
  <c r="E1555" i="5"/>
  <c r="T1555" i="5"/>
  <c r="D1555" i="5"/>
  <c r="O1555" i="5" s="1"/>
  <c r="S1555" i="5"/>
  <c r="C1555" i="5"/>
  <c r="F1420" i="5"/>
  <c r="E1420" i="5"/>
  <c r="T1420" i="5"/>
  <c r="D1420" i="5"/>
  <c r="M1420" i="5" s="1"/>
  <c r="S1420" i="5"/>
  <c r="C1420" i="5"/>
  <c r="R1420" i="5"/>
  <c r="J1420" i="5"/>
  <c r="I1420" i="5"/>
  <c r="H1420" i="5"/>
  <c r="G1420" i="5"/>
  <c r="E1115" i="5"/>
  <c r="T1115" i="5"/>
  <c r="D1115" i="5"/>
  <c r="N1115" i="5" s="1"/>
  <c r="S1115" i="5"/>
  <c r="C1115" i="5"/>
  <c r="R1115" i="5"/>
  <c r="J1115" i="5"/>
  <c r="I1115" i="5"/>
  <c r="H1115" i="5"/>
  <c r="F1115" i="5"/>
  <c r="G1115" i="5"/>
  <c r="I996" i="5"/>
  <c r="H996" i="5"/>
  <c r="G996" i="5"/>
  <c r="F996" i="5"/>
  <c r="E996" i="5"/>
  <c r="T996" i="5"/>
  <c r="D996" i="5"/>
  <c r="Q996" i="5" s="1"/>
  <c r="J996" i="5"/>
  <c r="C996" i="5"/>
  <c r="S996" i="5"/>
  <c r="R996" i="5"/>
  <c r="H852" i="5"/>
  <c r="G852" i="5"/>
  <c r="F852" i="5"/>
  <c r="E852" i="5"/>
  <c r="T852" i="5"/>
  <c r="D852" i="5"/>
  <c r="N852" i="5" s="1"/>
  <c r="S852" i="5"/>
  <c r="C852" i="5"/>
  <c r="R852" i="5"/>
  <c r="J852" i="5"/>
  <c r="I852" i="5"/>
  <c r="T771" i="5"/>
  <c r="D771" i="5"/>
  <c r="S771" i="5"/>
  <c r="C771" i="5"/>
  <c r="R771" i="5"/>
  <c r="J771" i="5"/>
  <c r="I771" i="5"/>
  <c r="H771" i="5"/>
  <c r="G771" i="5"/>
  <c r="F771" i="5"/>
  <c r="E771" i="5"/>
  <c r="T635" i="5"/>
  <c r="D635" i="5"/>
  <c r="K635" i="5" s="1"/>
  <c r="S635" i="5"/>
  <c r="C635" i="5"/>
  <c r="R635" i="5"/>
  <c r="J635" i="5"/>
  <c r="I635" i="5"/>
  <c r="H635" i="5"/>
  <c r="G635" i="5"/>
  <c r="F635" i="5"/>
  <c r="E635" i="5"/>
  <c r="H564" i="5"/>
  <c r="G564" i="5"/>
  <c r="F564" i="5"/>
  <c r="E564" i="5"/>
  <c r="T564" i="5"/>
  <c r="D564" i="5"/>
  <c r="N564" i="5" s="1"/>
  <c r="S564" i="5"/>
  <c r="C564" i="5"/>
  <c r="R564" i="5"/>
  <c r="J564" i="5"/>
  <c r="I564" i="5"/>
  <c r="H475" i="5"/>
  <c r="G475" i="5"/>
  <c r="F475" i="5"/>
  <c r="E475" i="5"/>
  <c r="T475" i="5"/>
  <c r="D475" i="5"/>
  <c r="M475" i="5" s="1"/>
  <c r="S475" i="5"/>
  <c r="C475" i="5"/>
  <c r="R475" i="5"/>
  <c r="J475" i="5"/>
  <c r="I475" i="5"/>
  <c r="T146" i="5"/>
  <c r="D146" i="5"/>
  <c r="K146" i="5" s="1"/>
  <c r="S146" i="5"/>
  <c r="C146" i="5"/>
  <c r="R146" i="5"/>
  <c r="J146" i="5"/>
  <c r="I146" i="5"/>
  <c r="H146" i="5"/>
  <c r="G146" i="5"/>
  <c r="F146" i="5"/>
  <c r="E146" i="5"/>
  <c r="O137" i="5"/>
  <c r="G67" i="5"/>
  <c r="S67" i="5"/>
  <c r="C67" i="5"/>
  <c r="F67" i="5"/>
  <c r="E67" i="5"/>
  <c r="D67" i="5"/>
  <c r="N67" i="5" s="1"/>
  <c r="J67" i="5"/>
  <c r="T67" i="5"/>
  <c r="I67" i="5"/>
  <c r="R67" i="5"/>
  <c r="H67" i="5"/>
  <c r="T396" i="5"/>
  <c r="D396" i="5"/>
  <c r="O396" i="5" s="1"/>
  <c r="S396" i="5"/>
  <c r="C396" i="5"/>
  <c r="R396" i="5"/>
  <c r="J396" i="5"/>
  <c r="I396" i="5"/>
  <c r="H396" i="5"/>
  <c r="G396" i="5"/>
  <c r="F396" i="5"/>
  <c r="E396" i="5"/>
  <c r="T308" i="5"/>
  <c r="D308" i="5"/>
  <c r="M308" i="5" s="1"/>
  <c r="S308" i="5"/>
  <c r="C308" i="5"/>
  <c r="R308" i="5"/>
  <c r="J308" i="5"/>
  <c r="I308" i="5"/>
  <c r="H308" i="5"/>
  <c r="G308" i="5"/>
  <c r="F308" i="5"/>
  <c r="E308" i="5"/>
  <c r="O281" i="5"/>
  <c r="T236" i="5"/>
  <c r="D236" i="5"/>
  <c r="S236" i="5"/>
  <c r="C236" i="5"/>
  <c r="R236" i="5"/>
  <c r="J236" i="5"/>
  <c r="I236" i="5"/>
  <c r="H236" i="5"/>
  <c r="G236" i="5"/>
  <c r="F236" i="5"/>
  <c r="E236" i="5"/>
  <c r="K201" i="5"/>
  <c r="N201" i="5"/>
  <c r="T172" i="5"/>
  <c r="D172" i="5"/>
  <c r="S172" i="5"/>
  <c r="C172" i="5"/>
  <c r="R172" i="5"/>
  <c r="J172" i="5"/>
  <c r="I172" i="5"/>
  <c r="H172" i="5"/>
  <c r="G172" i="5"/>
  <c r="F172" i="5"/>
  <c r="E172" i="5"/>
  <c r="O473" i="5"/>
  <c r="S2952" i="5"/>
  <c r="C2952" i="5"/>
  <c r="R2952" i="5"/>
  <c r="J2952" i="5"/>
  <c r="I2952" i="5"/>
  <c r="H2952" i="5"/>
  <c r="G2952" i="5"/>
  <c r="F2952" i="5"/>
  <c r="E2952" i="5"/>
  <c r="T2952" i="5"/>
  <c r="D2952" i="5"/>
  <c r="N2952" i="5" s="1"/>
  <c r="G2867" i="5"/>
  <c r="F2867" i="5"/>
  <c r="E2867" i="5"/>
  <c r="T2867" i="5"/>
  <c r="D2867" i="5"/>
  <c r="N2867" i="5" s="1"/>
  <c r="S2867" i="5"/>
  <c r="C2867" i="5"/>
  <c r="R2867" i="5"/>
  <c r="J2867" i="5"/>
  <c r="I2867" i="5"/>
  <c r="H2867" i="5"/>
  <c r="G2835" i="5"/>
  <c r="F2835" i="5"/>
  <c r="E2835" i="5"/>
  <c r="T2835" i="5"/>
  <c r="D2835" i="5"/>
  <c r="L2835" i="5" s="1"/>
  <c r="S2835" i="5"/>
  <c r="C2835" i="5"/>
  <c r="R2835" i="5"/>
  <c r="J2835" i="5"/>
  <c r="I2835" i="5"/>
  <c r="H2835" i="5"/>
  <c r="G2803" i="5"/>
  <c r="F2803" i="5"/>
  <c r="E2803" i="5"/>
  <c r="T2803" i="5"/>
  <c r="D2803" i="5"/>
  <c r="L2803" i="5" s="1"/>
  <c r="S2803" i="5"/>
  <c r="C2803" i="5"/>
  <c r="R2803" i="5"/>
  <c r="J2803" i="5"/>
  <c r="I2803" i="5"/>
  <c r="H2803" i="5"/>
  <c r="G2771" i="5"/>
  <c r="F2771" i="5"/>
  <c r="E2771" i="5"/>
  <c r="T2771" i="5"/>
  <c r="D2771" i="5"/>
  <c r="S2771" i="5"/>
  <c r="C2771" i="5"/>
  <c r="R2771" i="5"/>
  <c r="J2771" i="5"/>
  <c r="I2771" i="5"/>
  <c r="H2771" i="5"/>
  <c r="T2691" i="5"/>
  <c r="D2691" i="5"/>
  <c r="L2691" i="5" s="1"/>
  <c r="S2691" i="5"/>
  <c r="C2691" i="5"/>
  <c r="R2691" i="5"/>
  <c r="J2691" i="5"/>
  <c r="I2691" i="5"/>
  <c r="H2691" i="5"/>
  <c r="G2691" i="5"/>
  <c r="F2691" i="5"/>
  <c r="E2691" i="5"/>
  <c r="T2659" i="5"/>
  <c r="D2659" i="5"/>
  <c r="L2659" i="5" s="1"/>
  <c r="S2659" i="5"/>
  <c r="C2659" i="5"/>
  <c r="R2659" i="5"/>
  <c r="J2659" i="5"/>
  <c r="I2659" i="5"/>
  <c r="H2659" i="5"/>
  <c r="G2659" i="5"/>
  <c r="F2659" i="5"/>
  <c r="E2659" i="5"/>
  <c r="S2459" i="5"/>
  <c r="C2459" i="5"/>
  <c r="R2459" i="5"/>
  <c r="J2459" i="5"/>
  <c r="I2459" i="5"/>
  <c r="H2459" i="5"/>
  <c r="G2459" i="5"/>
  <c r="F2459" i="5"/>
  <c r="E2459" i="5"/>
  <c r="T2459" i="5"/>
  <c r="D2459" i="5"/>
  <c r="Q2459" i="5" s="1"/>
  <c r="F2099" i="5"/>
  <c r="E2099" i="5"/>
  <c r="T2099" i="5"/>
  <c r="D2099" i="5"/>
  <c r="Q2099" i="5" s="1"/>
  <c r="S2099" i="5"/>
  <c r="C2099" i="5"/>
  <c r="R2099" i="5"/>
  <c r="J2099" i="5"/>
  <c r="I2099" i="5"/>
  <c r="H2099" i="5"/>
  <c r="G2099" i="5"/>
  <c r="H3012" i="5"/>
  <c r="G3012" i="5"/>
  <c r="T3012" i="5"/>
  <c r="D3012" i="5"/>
  <c r="N3012" i="5" s="1"/>
  <c r="S3012" i="5"/>
  <c r="C3012" i="5"/>
  <c r="J3012" i="5"/>
  <c r="I3012" i="5"/>
  <c r="F3012" i="5"/>
  <c r="E3012" i="5"/>
  <c r="R3012" i="5"/>
  <c r="R2196" i="5"/>
  <c r="J2196" i="5"/>
  <c r="I2196" i="5"/>
  <c r="H2196" i="5"/>
  <c r="G2196" i="5"/>
  <c r="F2196" i="5"/>
  <c r="E2196" i="5"/>
  <c r="S2196" i="5"/>
  <c r="D2196" i="5"/>
  <c r="L2196" i="5" s="1"/>
  <c r="C2196" i="5"/>
  <c r="T2196" i="5"/>
  <c r="E1123" i="5"/>
  <c r="T1123" i="5"/>
  <c r="D1123" i="5"/>
  <c r="K1123" i="5" s="1"/>
  <c r="S1123" i="5"/>
  <c r="C1123" i="5"/>
  <c r="R1123" i="5"/>
  <c r="J1123" i="5"/>
  <c r="I1123" i="5"/>
  <c r="H1123" i="5"/>
  <c r="F1123" i="5"/>
  <c r="G1123" i="5"/>
  <c r="H620" i="5"/>
  <c r="G620" i="5"/>
  <c r="F620" i="5"/>
  <c r="E620" i="5"/>
  <c r="T620" i="5"/>
  <c r="D620" i="5"/>
  <c r="N620" i="5" s="1"/>
  <c r="S620" i="5"/>
  <c r="C620" i="5"/>
  <c r="R620" i="5"/>
  <c r="J620" i="5"/>
  <c r="I620" i="5"/>
  <c r="F2035" i="5"/>
  <c r="E2035" i="5"/>
  <c r="T2035" i="5"/>
  <c r="D2035" i="5"/>
  <c r="M2035" i="5" s="1"/>
  <c r="S2035" i="5"/>
  <c r="C2035" i="5"/>
  <c r="R2035" i="5"/>
  <c r="J2035" i="5"/>
  <c r="I2035" i="5"/>
  <c r="H2035" i="5"/>
  <c r="G2035" i="5"/>
  <c r="Q233" i="5"/>
  <c r="H2636" i="5"/>
  <c r="G2636" i="5"/>
  <c r="F2636" i="5"/>
  <c r="E2636" i="5"/>
  <c r="T2636" i="5"/>
  <c r="D2636" i="5"/>
  <c r="M2636" i="5" s="1"/>
  <c r="S2636" i="5"/>
  <c r="C2636" i="5"/>
  <c r="R2636" i="5"/>
  <c r="J2636" i="5"/>
  <c r="I2636" i="5"/>
  <c r="F1500" i="5"/>
  <c r="E1500" i="5"/>
  <c r="T1500" i="5"/>
  <c r="D1500" i="5"/>
  <c r="M1500" i="5" s="1"/>
  <c r="S1500" i="5"/>
  <c r="C1500" i="5"/>
  <c r="R1500" i="5"/>
  <c r="J1500" i="5"/>
  <c r="I1500" i="5"/>
  <c r="H1500" i="5"/>
  <c r="G1500" i="5"/>
  <c r="E971" i="5"/>
  <c r="T971" i="5"/>
  <c r="D971" i="5"/>
  <c r="M971" i="5" s="1"/>
  <c r="S971" i="5"/>
  <c r="C971" i="5"/>
  <c r="R971" i="5"/>
  <c r="J971" i="5"/>
  <c r="I971" i="5"/>
  <c r="H971" i="5"/>
  <c r="F971" i="5"/>
  <c r="G971" i="5"/>
  <c r="H666" i="5"/>
  <c r="G666" i="5"/>
  <c r="F666" i="5"/>
  <c r="E666" i="5"/>
  <c r="T666" i="5"/>
  <c r="D666" i="5"/>
  <c r="S666" i="5"/>
  <c r="C666" i="5"/>
  <c r="R666" i="5"/>
  <c r="J666" i="5"/>
  <c r="I666" i="5"/>
  <c r="K521" i="5"/>
  <c r="N521" i="5"/>
  <c r="H403" i="5"/>
  <c r="G403" i="5"/>
  <c r="F403" i="5"/>
  <c r="E403" i="5"/>
  <c r="T403" i="5"/>
  <c r="D403" i="5"/>
  <c r="N403" i="5" s="1"/>
  <c r="S403" i="5"/>
  <c r="C403" i="5"/>
  <c r="R403" i="5"/>
  <c r="J403" i="5"/>
  <c r="I403" i="5"/>
  <c r="O393" i="5"/>
  <c r="H219" i="5"/>
  <c r="G219" i="5"/>
  <c r="F219" i="5"/>
  <c r="E219" i="5"/>
  <c r="T219" i="5"/>
  <c r="D219" i="5"/>
  <c r="L219" i="5" s="1"/>
  <c r="S219" i="5"/>
  <c r="C219" i="5"/>
  <c r="R219" i="5"/>
  <c r="J219" i="5"/>
  <c r="I219" i="5"/>
  <c r="K169" i="5"/>
  <c r="N169" i="5"/>
  <c r="S59" i="5"/>
  <c r="G59" i="5"/>
  <c r="F59" i="5"/>
  <c r="E59" i="5"/>
  <c r="D59" i="5"/>
  <c r="N59" i="5" s="1"/>
  <c r="T59" i="5"/>
  <c r="C59" i="5"/>
  <c r="R59" i="5"/>
  <c r="J59" i="5"/>
  <c r="I59" i="5"/>
  <c r="H59" i="5"/>
  <c r="H13" i="7"/>
  <c r="I13" i="7"/>
  <c r="J13" i="7"/>
  <c r="H9" i="7"/>
  <c r="J9" i="7"/>
  <c r="D16" i="7"/>
  <c r="I9" i="7"/>
  <c r="I24" i="8"/>
  <c r="I1164" i="5"/>
  <c r="H1164" i="5"/>
  <c r="G1164" i="5"/>
  <c r="F1164" i="5"/>
  <c r="E1164" i="5"/>
  <c r="T1164" i="5"/>
  <c r="D1164" i="5"/>
  <c r="J1164" i="5"/>
  <c r="C1164" i="5"/>
  <c r="S1164" i="5"/>
  <c r="R1164" i="5"/>
  <c r="T627" i="5"/>
  <c r="D627" i="5"/>
  <c r="L627" i="5" s="1"/>
  <c r="S627" i="5"/>
  <c r="C627" i="5"/>
  <c r="R627" i="5"/>
  <c r="J627" i="5"/>
  <c r="I627" i="5"/>
  <c r="H627" i="5"/>
  <c r="G627" i="5"/>
  <c r="F627" i="5"/>
  <c r="E627" i="5"/>
  <c r="M457" i="5"/>
  <c r="P409" i="5"/>
  <c r="O329" i="5"/>
  <c r="K950" i="5"/>
  <c r="H195" i="5"/>
  <c r="G195" i="5"/>
  <c r="F195" i="5"/>
  <c r="E195" i="5"/>
  <c r="T195" i="5"/>
  <c r="D195" i="5"/>
  <c r="N195" i="5" s="1"/>
  <c r="S195" i="5"/>
  <c r="C195" i="5"/>
  <c r="R195" i="5"/>
  <c r="J195" i="5"/>
  <c r="I195" i="5"/>
  <c r="H682" i="5"/>
  <c r="G682" i="5"/>
  <c r="F682" i="5"/>
  <c r="E682" i="5"/>
  <c r="T682" i="5"/>
  <c r="D682" i="5"/>
  <c r="S682" i="5"/>
  <c r="C682" i="5"/>
  <c r="R682" i="5"/>
  <c r="J682" i="5"/>
  <c r="I682" i="5"/>
  <c r="T522" i="5"/>
  <c r="D522" i="5"/>
  <c r="K522" i="5" s="1"/>
  <c r="S522" i="5"/>
  <c r="C522" i="5"/>
  <c r="R522" i="5"/>
  <c r="J522" i="5"/>
  <c r="I522" i="5"/>
  <c r="H522" i="5"/>
  <c r="G522" i="5"/>
  <c r="F522" i="5"/>
  <c r="E522" i="5"/>
  <c r="H299" i="5"/>
  <c r="G299" i="5"/>
  <c r="F299" i="5"/>
  <c r="E299" i="5"/>
  <c r="T299" i="5"/>
  <c r="D299" i="5"/>
  <c r="M299" i="5" s="1"/>
  <c r="S299" i="5"/>
  <c r="C299" i="5"/>
  <c r="R299" i="5"/>
  <c r="J299" i="5"/>
  <c r="I299" i="5"/>
  <c r="M105" i="5"/>
  <c r="T74" i="5"/>
  <c r="D74" i="5"/>
  <c r="P74" i="5" s="1"/>
  <c r="S74" i="5"/>
  <c r="C74" i="5"/>
  <c r="H74" i="5"/>
  <c r="G74" i="5"/>
  <c r="R74" i="5"/>
  <c r="J74" i="5"/>
  <c r="I74" i="5"/>
  <c r="F74" i="5"/>
  <c r="E74" i="5"/>
  <c r="O3835" i="5"/>
  <c r="O3771" i="5"/>
  <c r="O3707" i="5"/>
  <c r="O3643" i="5"/>
  <c r="Q3499" i="5"/>
  <c r="N3203" i="5"/>
  <c r="K4244" i="5"/>
  <c r="K4212" i="5"/>
  <c r="O4974" i="5"/>
  <c r="O4878" i="5"/>
  <c r="O4686" i="5"/>
  <c r="O4654" i="5"/>
  <c r="N5039" i="5"/>
  <c r="L4175" i="5"/>
  <c r="L4111" i="5"/>
  <c r="I3072" i="5"/>
  <c r="H3072" i="5"/>
  <c r="G3072" i="5"/>
  <c r="F3072" i="5"/>
  <c r="E3072" i="5"/>
  <c r="T3072" i="5"/>
  <c r="D3072" i="5"/>
  <c r="K3072" i="5" s="1"/>
  <c r="S3072" i="5"/>
  <c r="C3072" i="5"/>
  <c r="R3072" i="5"/>
  <c r="J3072" i="5"/>
  <c r="H3026" i="5"/>
  <c r="G3026" i="5"/>
  <c r="T3026" i="5"/>
  <c r="D3026" i="5"/>
  <c r="L3026" i="5" s="1"/>
  <c r="S3026" i="5"/>
  <c r="C3026" i="5"/>
  <c r="I3026" i="5"/>
  <c r="F3026" i="5"/>
  <c r="E3026" i="5"/>
  <c r="R3026" i="5"/>
  <c r="J3026" i="5"/>
  <c r="S2898" i="5"/>
  <c r="C2898" i="5"/>
  <c r="R2898" i="5"/>
  <c r="J2898" i="5"/>
  <c r="I2898" i="5"/>
  <c r="H2898" i="5"/>
  <c r="G2898" i="5"/>
  <c r="F2898" i="5"/>
  <c r="E2898" i="5"/>
  <c r="T2898" i="5"/>
  <c r="D2898" i="5"/>
  <c r="N2898" i="5" s="1"/>
  <c r="O2862" i="5"/>
  <c r="O2798" i="5"/>
  <c r="K2222" i="5"/>
  <c r="K2198" i="5"/>
  <c r="K2126" i="5"/>
  <c r="K2054" i="5"/>
  <c r="K1862" i="5"/>
  <c r="N1790" i="5"/>
  <c r="C14" i="5"/>
  <c r="E14" i="5"/>
  <c r="D14" i="5"/>
  <c r="H14" i="5" s="1"/>
  <c r="E4944" i="5"/>
  <c r="T4944" i="5"/>
  <c r="D4944" i="5"/>
  <c r="M4944" i="5" s="1"/>
  <c r="S4944" i="5"/>
  <c r="C4944" i="5"/>
  <c r="R4944" i="5"/>
  <c r="J4944" i="5"/>
  <c r="I4944" i="5"/>
  <c r="H4944" i="5"/>
  <c r="G4944" i="5"/>
  <c r="F4944" i="5"/>
  <c r="S4688" i="5"/>
  <c r="C4688" i="5"/>
  <c r="R4688" i="5"/>
  <c r="J4688" i="5"/>
  <c r="I4688" i="5"/>
  <c r="H4688" i="5"/>
  <c r="G4688" i="5"/>
  <c r="F4688" i="5"/>
  <c r="E4688" i="5"/>
  <c r="D4688" i="5"/>
  <c r="N4688" i="5" s="1"/>
  <c r="T4688" i="5"/>
  <c r="H4432" i="5"/>
  <c r="G4432" i="5"/>
  <c r="F4432" i="5"/>
  <c r="E4432" i="5"/>
  <c r="T4432" i="5"/>
  <c r="D4432" i="5"/>
  <c r="P4432" i="5" s="1"/>
  <c r="S4432" i="5"/>
  <c r="C4432" i="5"/>
  <c r="R4432" i="5"/>
  <c r="J4432" i="5"/>
  <c r="I4432" i="5"/>
  <c r="R4216" i="5"/>
  <c r="J4216" i="5"/>
  <c r="I4216" i="5"/>
  <c r="H4216" i="5"/>
  <c r="G4216" i="5"/>
  <c r="F4216" i="5"/>
  <c r="E4216" i="5"/>
  <c r="D4216" i="5"/>
  <c r="O4216" i="5" s="1"/>
  <c r="C4216" i="5"/>
  <c r="T4216" i="5"/>
  <c r="S4216" i="5"/>
  <c r="E3960" i="5"/>
  <c r="T3960" i="5"/>
  <c r="D3960" i="5"/>
  <c r="N3960" i="5" s="1"/>
  <c r="S3960" i="5"/>
  <c r="C3960" i="5"/>
  <c r="R3960" i="5"/>
  <c r="J3960" i="5"/>
  <c r="I3960" i="5"/>
  <c r="H3960" i="5"/>
  <c r="G3960" i="5"/>
  <c r="F3960" i="5"/>
  <c r="G3704" i="5"/>
  <c r="F3704" i="5"/>
  <c r="E3704" i="5"/>
  <c r="T3704" i="5"/>
  <c r="D3704" i="5"/>
  <c r="S3704" i="5"/>
  <c r="C3704" i="5"/>
  <c r="R3704" i="5"/>
  <c r="J3704" i="5"/>
  <c r="I3704" i="5"/>
  <c r="H3704" i="5"/>
  <c r="S3448" i="5"/>
  <c r="C3448" i="5"/>
  <c r="R3448" i="5"/>
  <c r="J3448" i="5"/>
  <c r="I3448" i="5"/>
  <c r="H3448" i="5"/>
  <c r="G3448" i="5"/>
  <c r="F3448" i="5"/>
  <c r="D3448" i="5"/>
  <c r="K3448" i="5" s="1"/>
  <c r="T3448" i="5"/>
  <c r="E3448" i="5"/>
  <c r="S2954" i="5"/>
  <c r="C2954" i="5"/>
  <c r="R2954" i="5"/>
  <c r="J2954" i="5"/>
  <c r="I2954" i="5"/>
  <c r="H2954" i="5"/>
  <c r="G2954" i="5"/>
  <c r="F2954" i="5"/>
  <c r="E2954" i="5"/>
  <c r="T2954" i="5"/>
  <c r="D2954" i="5"/>
  <c r="P2954" i="5" s="1"/>
  <c r="O2479" i="5"/>
  <c r="O2415" i="5"/>
  <c r="O2351" i="5"/>
  <c r="O2287" i="5"/>
  <c r="O311" i="5"/>
  <c r="E143" i="5"/>
  <c r="D143" i="5"/>
  <c r="H143" i="5" s="1"/>
  <c r="C143" i="5"/>
  <c r="T5016" i="5"/>
  <c r="D5016" i="5"/>
  <c r="K5016" i="5" s="1"/>
  <c r="S5016" i="5"/>
  <c r="C5016" i="5"/>
  <c r="R5016" i="5"/>
  <c r="J5016" i="5"/>
  <c r="H5016" i="5"/>
  <c r="G5016" i="5"/>
  <c r="F5016" i="5"/>
  <c r="I5016" i="5"/>
  <c r="E5016" i="5"/>
  <c r="I4760" i="5"/>
  <c r="H4760" i="5"/>
  <c r="G4760" i="5"/>
  <c r="F4760" i="5"/>
  <c r="T4760" i="5"/>
  <c r="D4760" i="5"/>
  <c r="O4760" i="5" s="1"/>
  <c r="J4760" i="5"/>
  <c r="E4760" i="5"/>
  <c r="C4760" i="5"/>
  <c r="S4760" i="5"/>
  <c r="R4760" i="5"/>
  <c r="H4504" i="5"/>
  <c r="G4504" i="5"/>
  <c r="F4504" i="5"/>
  <c r="E4504" i="5"/>
  <c r="T4504" i="5"/>
  <c r="D4504" i="5"/>
  <c r="L4504" i="5" s="1"/>
  <c r="S4504" i="5"/>
  <c r="C4504" i="5"/>
  <c r="J4504" i="5"/>
  <c r="I4504" i="5"/>
  <c r="R4504" i="5"/>
  <c r="R4224" i="5"/>
  <c r="J4224" i="5"/>
  <c r="I4224" i="5"/>
  <c r="H4224" i="5"/>
  <c r="G4224" i="5"/>
  <c r="F4224" i="5"/>
  <c r="E4224" i="5"/>
  <c r="D4224" i="5"/>
  <c r="N4224" i="5" s="1"/>
  <c r="C4224" i="5"/>
  <c r="T4224" i="5"/>
  <c r="S4224" i="5"/>
  <c r="E3968" i="5"/>
  <c r="T3968" i="5"/>
  <c r="D3968" i="5"/>
  <c r="K3968" i="5" s="1"/>
  <c r="S3968" i="5"/>
  <c r="C3968" i="5"/>
  <c r="R3968" i="5"/>
  <c r="J3968" i="5"/>
  <c r="I3968" i="5"/>
  <c r="H3968" i="5"/>
  <c r="G3968" i="5"/>
  <c r="F3968" i="5"/>
  <c r="G3712" i="5"/>
  <c r="F3712" i="5"/>
  <c r="E3712" i="5"/>
  <c r="T3712" i="5"/>
  <c r="D3712" i="5"/>
  <c r="P3712" i="5" s="1"/>
  <c r="S3712" i="5"/>
  <c r="C3712" i="5"/>
  <c r="R3712" i="5"/>
  <c r="J3712" i="5"/>
  <c r="I3712" i="5"/>
  <c r="H3712" i="5"/>
  <c r="S3456" i="5"/>
  <c r="C3456" i="5"/>
  <c r="R3456" i="5"/>
  <c r="J3456" i="5"/>
  <c r="I3456" i="5"/>
  <c r="H3456" i="5"/>
  <c r="G3456" i="5"/>
  <c r="F3456" i="5"/>
  <c r="T3456" i="5"/>
  <c r="E3456" i="5"/>
  <c r="D3456" i="5"/>
  <c r="K3456" i="5" s="1"/>
  <c r="E3232" i="5"/>
  <c r="S3232" i="5"/>
  <c r="C3232" i="5"/>
  <c r="R3232" i="5"/>
  <c r="J3232" i="5"/>
  <c r="I3232" i="5"/>
  <c r="H3232" i="5"/>
  <c r="G3232" i="5"/>
  <c r="D3232" i="5"/>
  <c r="Q3232" i="5" s="1"/>
  <c r="T3232" i="5"/>
  <c r="F3232" i="5"/>
  <c r="I3104" i="5"/>
  <c r="H3104" i="5"/>
  <c r="G3104" i="5"/>
  <c r="F3104" i="5"/>
  <c r="E3104" i="5"/>
  <c r="T3104" i="5"/>
  <c r="D3104" i="5"/>
  <c r="K3104" i="5" s="1"/>
  <c r="S3104" i="5"/>
  <c r="C3104" i="5"/>
  <c r="R3104" i="5"/>
  <c r="J3104" i="5"/>
  <c r="O32" i="5"/>
  <c r="K32" i="5"/>
  <c r="I55" i="9"/>
  <c r="I56" i="10"/>
  <c r="I34" i="10"/>
  <c r="I57" i="10"/>
  <c r="I56" i="9"/>
  <c r="E4896" i="5"/>
  <c r="T4896" i="5"/>
  <c r="S4896" i="5"/>
  <c r="C4896" i="5"/>
  <c r="J4896" i="5"/>
  <c r="I4896" i="5"/>
  <c r="R4896" i="5"/>
  <c r="H4896" i="5"/>
  <c r="G4896" i="5"/>
  <c r="F4896" i="5"/>
  <c r="D4896" i="5"/>
  <c r="O4896" i="5" s="1"/>
  <c r="S4640" i="5"/>
  <c r="C4640" i="5"/>
  <c r="R4640" i="5"/>
  <c r="J4640" i="5"/>
  <c r="I4640" i="5"/>
  <c r="H4640" i="5"/>
  <c r="F4640" i="5"/>
  <c r="G4640" i="5"/>
  <c r="E4640" i="5"/>
  <c r="D4640" i="5"/>
  <c r="L4640" i="5" s="1"/>
  <c r="T4640" i="5"/>
  <c r="R4392" i="5"/>
  <c r="J4392" i="5"/>
  <c r="I4392" i="5"/>
  <c r="H4392" i="5"/>
  <c r="G4392" i="5"/>
  <c r="F4392" i="5"/>
  <c r="E4392" i="5"/>
  <c r="T4392" i="5"/>
  <c r="D4392" i="5"/>
  <c r="N4392" i="5" s="1"/>
  <c r="S4392" i="5"/>
  <c r="C4392" i="5"/>
  <c r="G4168" i="5"/>
  <c r="F4168" i="5"/>
  <c r="E4168" i="5"/>
  <c r="T4168" i="5"/>
  <c r="D4168" i="5"/>
  <c r="O4168" i="5" s="1"/>
  <c r="S4168" i="5"/>
  <c r="C4168" i="5"/>
  <c r="R4168" i="5"/>
  <c r="J4168" i="5"/>
  <c r="I4168" i="5"/>
  <c r="H4168" i="5"/>
  <c r="E3912" i="5"/>
  <c r="T3912" i="5"/>
  <c r="D3912" i="5"/>
  <c r="K3912" i="5" s="1"/>
  <c r="S3912" i="5"/>
  <c r="C3912" i="5"/>
  <c r="R3912" i="5"/>
  <c r="J3912" i="5"/>
  <c r="I3912" i="5"/>
  <c r="H3912" i="5"/>
  <c r="G3912" i="5"/>
  <c r="F3912" i="5"/>
  <c r="G3656" i="5"/>
  <c r="F3656" i="5"/>
  <c r="E3656" i="5"/>
  <c r="T3656" i="5"/>
  <c r="D3656" i="5"/>
  <c r="S3656" i="5"/>
  <c r="C3656" i="5"/>
  <c r="R3656" i="5"/>
  <c r="J3656" i="5"/>
  <c r="I3656" i="5"/>
  <c r="H3656" i="5"/>
  <c r="S3400" i="5"/>
  <c r="C3400" i="5"/>
  <c r="R3400" i="5"/>
  <c r="J3400" i="5"/>
  <c r="I3400" i="5"/>
  <c r="H3400" i="5"/>
  <c r="G3400" i="5"/>
  <c r="F3400" i="5"/>
  <c r="D3400" i="5"/>
  <c r="T3400" i="5"/>
  <c r="E3400" i="5"/>
  <c r="O2896" i="5"/>
  <c r="K2896" i="5"/>
  <c r="O2233" i="5"/>
  <c r="O2201" i="5"/>
  <c r="O2169" i="5"/>
  <c r="O2137" i="5"/>
  <c r="O2105" i="5"/>
  <c r="O2073" i="5"/>
  <c r="O2041" i="5"/>
  <c r="O2009" i="5"/>
  <c r="O1977" i="5"/>
  <c r="O1945" i="5"/>
  <c r="O1913" i="5"/>
  <c r="O1881" i="5"/>
  <c r="O1857" i="5"/>
  <c r="O1825" i="5"/>
  <c r="P1793" i="5"/>
  <c r="P1761" i="5"/>
  <c r="O449" i="5"/>
  <c r="O321" i="5"/>
  <c r="O193" i="5"/>
  <c r="D97" i="5"/>
  <c r="H97" i="5" s="1"/>
  <c r="C97" i="5"/>
  <c r="S97" i="5" s="1"/>
  <c r="E97" i="5"/>
  <c r="M2993" i="5"/>
  <c r="O2993" i="5"/>
  <c r="S2974" i="5"/>
  <c r="C2974" i="5"/>
  <c r="R2974" i="5"/>
  <c r="J2974" i="5"/>
  <c r="I2974" i="5"/>
  <c r="H2974" i="5"/>
  <c r="G2974" i="5"/>
  <c r="F2974" i="5"/>
  <c r="E2974" i="5"/>
  <c r="T2974" i="5"/>
  <c r="D2974" i="5"/>
  <c r="Q2974" i="5" s="1"/>
  <c r="O2897" i="5"/>
  <c r="O2866" i="5"/>
  <c r="K2866" i="5"/>
  <c r="O2834" i="5"/>
  <c r="K2834" i="5"/>
  <c r="O2802" i="5"/>
  <c r="K2802" i="5"/>
  <c r="M1786" i="5"/>
  <c r="O1194" i="5"/>
  <c r="M1162" i="5"/>
  <c r="Q1162" i="5"/>
  <c r="O1130" i="5"/>
  <c r="M1098" i="5"/>
  <c r="Q1098" i="5"/>
  <c r="M1050" i="5"/>
  <c r="Q1050" i="5"/>
  <c r="O1018" i="5"/>
  <c r="M986" i="5"/>
  <c r="Q986" i="5"/>
  <c r="O954" i="5"/>
  <c r="Q938" i="5"/>
  <c r="T412" i="5"/>
  <c r="D412" i="5"/>
  <c r="N412" i="5" s="1"/>
  <c r="S412" i="5"/>
  <c r="C412" i="5"/>
  <c r="R412" i="5"/>
  <c r="J412" i="5"/>
  <c r="I412" i="5"/>
  <c r="H412" i="5"/>
  <c r="G412" i="5"/>
  <c r="F412" i="5"/>
  <c r="E412" i="5"/>
  <c r="H764" i="5"/>
  <c r="G764" i="5"/>
  <c r="F764" i="5"/>
  <c r="E764" i="5"/>
  <c r="T764" i="5"/>
  <c r="D764" i="5"/>
  <c r="N764" i="5" s="1"/>
  <c r="S764" i="5"/>
  <c r="C764" i="5"/>
  <c r="R764" i="5"/>
  <c r="J764" i="5"/>
  <c r="I764" i="5"/>
  <c r="T196" i="5"/>
  <c r="D196" i="5"/>
  <c r="S196" i="5"/>
  <c r="C196" i="5"/>
  <c r="R196" i="5"/>
  <c r="J196" i="5"/>
  <c r="I196" i="5"/>
  <c r="H196" i="5"/>
  <c r="G196" i="5"/>
  <c r="F196" i="5"/>
  <c r="E196" i="5"/>
  <c r="T124" i="5"/>
  <c r="D124" i="5"/>
  <c r="K124" i="5" s="1"/>
  <c r="S124" i="5"/>
  <c r="C124" i="5"/>
  <c r="R124" i="5"/>
  <c r="J124" i="5"/>
  <c r="I124" i="5"/>
  <c r="H124" i="5"/>
  <c r="G124" i="5"/>
  <c r="F124" i="5"/>
  <c r="E124" i="5"/>
  <c r="H826" i="5"/>
  <c r="G826" i="5"/>
  <c r="F826" i="5"/>
  <c r="E826" i="5"/>
  <c r="T826" i="5"/>
  <c r="D826" i="5"/>
  <c r="K826" i="5" s="1"/>
  <c r="S826" i="5"/>
  <c r="C826" i="5"/>
  <c r="R826" i="5"/>
  <c r="J826" i="5"/>
  <c r="I826" i="5"/>
  <c r="H756" i="5"/>
  <c r="G756" i="5"/>
  <c r="F756" i="5"/>
  <c r="E756" i="5"/>
  <c r="T756" i="5"/>
  <c r="D756" i="5"/>
  <c r="N756" i="5" s="1"/>
  <c r="S756" i="5"/>
  <c r="C756" i="5"/>
  <c r="R756" i="5"/>
  <c r="J756" i="5"/>
  <c r="I756" i="5"/>
  <c r="H572" i="5"/>
  <c r="G572" i="5"/>
  <c r="F572" i="5"/>
  <c r="E572" i="5"/>
  <c r="T572" i="5"/>
  <c r="D572" i="5"/>
  <c r="L572" i="5" s="1"/>
  <c r="S572" i="5"/>
  <c r="C572" i="5"/>
  <c r="R572" i="5"/>
  <c r="J572" i="5"/>
  <c r="I572" i="5"/>
  <c r="T514" i="5"/>
  <c r="D514" i="5"/>
  <c r="S514" i="5"/>
  <c r="C514" i="5"/>
  <c r="R514" i="5"/>
  <c r="J514" i="5"/>
  <c r="I514" i="5"/>
  <c r="H514" i="5"/>
  <c r="G514" i="5"/>
  <c r="F514" i="5"/>
  <c r="E514" i="5"/>
  <c r="T428" i="5"/>
  <c r="D428" i="5"/>
  <c r="M428" i="5" s="1"/>
  <c r="S428" i="5"/>
  <c r="C428" i="5"/>
  <c r="R428" i="5"/>
  <c r="J428" i="5"/>
  <c r="I428" i="5"/>
  <c r="H428" i="5"/>
  <c r="G428" i="5"/>
  <c r="F428" i="5"/>
  <c r="E428" i="5"/>
  <c r="T298" i="5"/>
  <c r="D298" i="5"/>
  <c r="K298" i="5" s="1"/>
  <c r="S298" i="5"/>
  <c r="C298" i="5"/>
  <c r="R298" i="5"/>
  <c r="J298" i="5"/>
  <c r="I298" i="5"/>
  <c r="H298" i="5"/>
  <c r="G298" i="5"/>
  <c r="F298" i="5"/>
  <c r="E298" i="5"/>
  <c r="D226" i="5"/>
  <c r="C226" i="5"/>
  <c r="E226" i="5"/>
  <c r="M185" i="5"/>
  <c r="H171" i="5"/>
  <c r="G171" i="5"/>
  <c r="F171" i="5"/>
  <c r="E171" i="5"/>
  <c r="T171" i="5"/>
  <c r="D171" i="5"/>
  <c r="M171" i="5" s="1"/>
  <c r="S171" i="5"/>
  <c r="C171" i="5"/>
  <c r="R171" i="5"/>
  <c r="J171" i="5"/>
  <c r="I171" i="5"/>
  <c r="S58" i="5"/>
  <c r="C58" i="5"/>
  <c r="R58" i="5"/>
  <c r="J58" i="5"/>
  <c r="I58" i="5"/>
  <c r="H58" i="5"/>
  <c r="G58" i="5"/>
  <c r="F58" i="5"/>
  <c r="E58" i="5"/>
  <c r="T58" i="5"/>
  <c r="D58" i="5"/>
  <c r="D274" i="5"/>
  <c r="K274" i="5" s="1"/>
  <c r="C274" i="5"/>
  <c r="S274" i="5" s="1"/>
  <c r="E274" i="5"/>
  <c r="O265" i="5"/>
  <c r="T244" i="5"/>
  <c r="D244" i="5"/>
  <c r="P244" i="5" s="1"/>
  <c r="S244" i="5"/>
  <c r="C244" i="5"/>
  <c r="R244" i="5"/>
  <c r="J244" i="5"/>
  <c r="I244" i="5"/>
  <c r="H244" i="5"/>
  <c r="G244" i="5"/>
  <c r="F244" i="5"/>
  <c r="E244" i="5"/>
  <c r="D154" i="5"/>
  <c r="H154" i="5" s="1"/>
  <c r="C154" i="5"/>
  <c r="S154" i="5" s="1"/>
  <c r="E154" i="5"/>
  <c r="S50" i="5"/>
  <c r="C50" i="5"/>
  <c r="R50" i="5"/>
  <c r="J50" i="5"/>
  <c r="I50" i="5"/>
  <c r="H50" i="5"/>
  <c r="G50" i="5"/>
  <c r="F50" i="5"/>
  <c r="E50" i="5"/>
  <c r="D50" i="5"/>
  <c r="T50" i="5"/>
  <c r="T699" i="5"/>
  <c r="D699" i="5"/>
  <c r="M699" i="5" s="1"/>
  <c r="S699" i="5"/>
  <c r="C699" i="5"/>
  <c r="R699" i="5"/>
  <c r="J699" i="5"/>
  <c r="I699" i="5"/>
  <c r="H699" i="5"/>
  <c r="G699" i="5"/>
  <c r="F699" i="5"/>
  <c r="E699" i="5"/>
  <c r="T402" i="5"/>
  <c r="D402" i="5"/>
  <c r="P402" i="5" s="1"/>
  <c r="S402" i="5"/>
  <c r="C402" i="5"/>
  <c r="R402" i="5"/>
  <c r="J402" i="5"/>
  <c r="I402" i="5"/>
  <c r="H402" i="5"/>
  <c r="G402" i="5"/>
  <c r="F402" i="5"/>
  <c r="E402" i="5"/>
  <c r="T316" i="5"/>
  <c r="D316" i="5"/>
  <c r="N316" i="5" s="1"/>
  <c r="S316" i="5"/>
  <c r="C316" i="5"/>
  <c r="R316" i="5"/>
  <c r="J316" i="5"/>
  <c r="I316" i="5"/>
  <c r="H316" i="5"/>
  <c r="G316" i="5"/>
  <c r="F316" i="5"/>
  <c r="E316" i="5"/>
  <c r="T218" i="5"/>
  <c r="D218" i="5"/>
  <c r="K218" i="5" s="1"/>
  <c r="S218" i="5"/>
  <c r="C218" i="5"/>
  <c r="R218" i="5"/>
  <c r="J218" i="5"/>
  <c r="I218" i="5"/>
  <c r="H218" i="5"/>
  <c r="G218" i="5"/>
  <c r="F218" i="5"/>
  <c r="E218" i="5"/>
  <c r="R4256" i="5"/>
  <c r="J4256" i="5"/>
  <c r="I4256" i="5"/>
  <c r="H4256" i="5"/>
  <c r="G4256" i="5"/>
  <c r="F4256" i="5"/>
  <c r="E4256" i="5"/>
  <c r="D4256" i="5"/>
  <c r="C4256" i="5"/>
  <c r="T4256" i="5"/>
  <c r="S4256" i="5"/>
  <c r="S3184" i="5"/>
  <c r="C3184" i="5"/>
  <c r="I3184" i="5"/>
  <c r="H3184" i="5"/>
  <c r="G3184" i="5"/>
  <c r="T3184" i="5"/>
  <c r="D3184" i="5"/>
  <c r="K3184" i="5" s="1"/>
  <c r="R3184" i="5"/>
  <c r="J3184" i="5"/>
  <c r="F3184" i="5"/>
  <c r="E3184" i="5"/>
  <c r="G2921" i="5"/>
  <c r="F2921" i="5"/>
  <c r="E2921" i="5"/>
  <c r="T2921" i="5"/>
  <c r="D2921" i="5"/>
  <c r="O2921" i="5" s="1"/>
  <c r="S2921" i="5"/>
  <c r="C2921" i="5"/>
  <c r="R2921" i="5"/>
  <c r="J2921" i="5"/>
  <c r="I2921" i="5"/>
  <c r="H2921" i="5"/>
  <c r="H2628" i="5"/>
  <c r="G2628" i="5"/>
  <c r="F2628" i="5"/>
  <c r="E2628" i="5"/>
  <c r="T2628" i="5"/>
  <c r="D2628" i="5"/>
  <c r="N2628" i="5" s="1"/>
  <c r="S2628" i="5"/>
  <c r="C2628" i="5"/>
  <c r="J2628" i="5"/>
  <c r="I2628" i="5"/>
  <c r="R2628" i="5"/>
  <c r="H2596" i="5"/>
  <c r="G2596" i="5"/>
  <c r="F2596" i="5"/>
  <c r="E2596" i="5"/>
  <c r="T2596" i="5"/>
  <c r="D2596" i="5"/>
  <c r="L2596" i="5" s="1"/>
  <c r="S2596" i="5"/>
  <c r="C2596" i="5"/>
  <c r="J2596" i="5"/>
  <c r="I2596" i="5"/>
  <c r="R2596" i="5"/>
  <c r="S2491" i="5"/>
  <c r="C2491" i="5"/>
  <c r="R2491" i="5"/>
  <c r="J2491" i="5"/>
  <c r="I2491" i="5"/>
  <c r="H2491" i="5"/>
  <c r="G2491" i="5"/>
  <c r="F2491" i="5"/>
  <c r="E2491" i="5"/>
  <c r="T2491" i="5"/>
  <c r="D2491" i="5"/>
  <c r="P2491" i="5" s="1"/>
  <c r="G2436" i="5"/>
  <c r="F2436" i="5"/>
  <c r="E2436" i="5"/>
  <c r="T2436" i="5"/>
  <c r="D2436" i="5"/>
  <c r="M2436" i="5" s="1"/>
  <c r="S2436" i="5"/>
  <c r="C2436" i="5"/>
  <c r="R2436" i="5"/>
  <c r="J2436" i="5"/>
  <c r="I2436" i="5"/>
  <c r="H2436" i="5"/>
  <c r="R2172" i="5"/>
  <c r="J2172" i="5"/>
  <c r="I2172" i="5"/>
  <c r="H2172" i="5"/>
  <c r="G2172" i="5"/>
  <c r="F2172" i="5"/>
  <c r="E2172" i="5"/>
  <c r="S2172" i="5"/>
  <c r="D2172" i="5"/>
  <c r="P2172" i="5" s="1"/>
  <c r="C2172" i="5"/>
  <c r="T2172" i="5"/>
  <c r="R2140" i="5"/>
  <c r="J2140" i="5"/>
  <c r="I2140" i="5"/>
  <c r="H2140" i="5"/>
  <c r="G2140" i="5"/>
  <c r="F2140" i="5"/>
  <c r="E2140" i="5"/>
  <c r="S2140" i="5"/>
  <c r="D2140" i="5"/>
  <c r="Q2140" i="5" s="1"/>
  <c r="C2140" i="5"/>
  <c r="T2140" i="5"/>
  <c r="R1956" i="5"/>
  <c r="J1956" i="5"/>
  <c r="I1956" i="5"/>
  <c r="H1956" i="5"/>
  <c r="G1956" i="5"/>
  <c r="F1956" i="5"/>
  <c r="E1956" i="5"/>
  <c r="S1956" i="5"/>
  <c r="D1956" i="5"/>
  <c r="O1956" i="5" s="1"/>
  <c r="C1956" i="5"/>
  <c r="T1956" i="5"/>
  <c r="I1828" i="5"/>
  <c r="H1828" i="5"/>
  <c r="G1828" i="5"/>
  <c r="E1828" i="5"/>
  <c r="S1828" i="5"/>
  <c r="C1828" i="5"/>
  <c r="R1828" i="5"/>
  <c r="J1828" i="5"/>
  <c r="F1828" i="5"/>
  <c r="T1828" i="5"/>
  <c r="D1828" i="5"/>
  <c r="N1828" i="5" s="1"/>
  <c r="I1796" i="5"/>
  <c r="H1796" i="5"/>
  <c r="G1796" i="5"/>
  <c r="T1796" i="5"/>
  <c r="F1796" i="5"/>
  <c r="S1796" i="5"/>
  <c r="E1796" i="5"/>
  <c r="R1796" i="5"/>
  <c r="D1796" i="5"/>
  <c r="L1796" i="5" s="1"/>
  <c r="C1796" i="5"/>
  <c r="J1796" i="5"/>
  <c r="R1723" i="5"/>
  <c r="J1723" i="5"/>
  <c r="I1723" i="5"/>
  <c r="H1723" i="5"/>
  <c r="G1723" i="5"/>
  <c r="F1723" i="5"/>
  <c r="E1723" i="5"/>
  <c r="T1723" i="5"/>
  <c r="D1723" i="5"/>
  <c r="P1723" i="5" s="1"/>
  <c r="C1723" i="5"/>
  <c r="S1723" i="5"/>
  <c r="R1691" i="5"/>
  <c r="J1691" i="5"/>
  <c r="I1691" i="5"/>
  <c r="H1691" i="5"/>
  <c r="G1691" i="5"/>
  <c r="F1691" i="5"/>
  <c r="E1691" i="5"/>
  <c r="T1691" i="5"/>
  <c r="D1691" i="5"/>
  <c r="N1691" i="5" s="1"/>
  <c r="C1691" i="5"/>
  <c r="S1691" i="5"/>
  <c r="F1636" i="5"/>
  <c r="E1636" i="5"/>
  <c r="T1636" i="5"/>
  <c r="D1636" i="5"/>
  <c r="Q1636" i="5" s="1"/>
  <c r="S1636" i="5"/>
  <c r="C1636" i="5"/>
  <c r="R1636" i="5"/>
  <c r="J1636" i="5"/>
  <c r="I1636" i="5"/>
  <c r="H1636" i="5"/>
  <c r="G1636" i="5"/>
  <c r="R1531" i="5"/>
  <c r="J1531" i="5"/>
  <c r="I1531" i="5"/>
  <c r="H1531" i="5"/>
  <c r="G1531" i="5"/>
  <c r="F1531" i="5"/>
  <c r="E1531" i="5"/>
  <c r="T1531" i="5"/>
  <c r="D1531" i="5"/>
  <c r="O1531" i="5" s="1"/>
  <c r="C1531" i="5"/>
  <c r="S1531" i="5"/>
  <c r="F1468" i="5"/>
  <c r="E1468" i="5"/>
  <c r="T1468" i="5"/>
  <c r="D1468" i="5"/>
  <c r="N1468" i="5" s="1"/>
  <c r="S1468" i="5"/>
  <c r="C1468" i="5"/>
  <c r="R1468" i="5"/>
  <c r="J1468" i="5"/>
  <c r="I1468" i="5"/>
  <c r="H1468" i="5"/>
  <c r="G1468" i="5"/>
  <c r="E1307" i="5"/>
  <c r="T1307" i="5"/>
  <c r="D1307" i="5"/>
  <c r="Q1307" i="5" s="1"/>
  <c r="S1307" i="5"/>
  <c r="C1307" i="5"/>
  <c r="R1307" i="5"/>
  <c r="J1307" i="5"/>
  <c r="I1307" i="5"/>
  <c r="H1307" i="5"/>
  <c r="F1307" i="5"/>
  <c r="G1307" i="5"/>
  <c r="E1275" i="5"/>
  <c r="T1275" i="5"/>
  <c r="D1275" i="5"/>
  <c r="K1275" i="5" s="1"/>
  <c r="S1275" i="5"/>
  <c r="C1275" i="5"/>
  <c r="R1275" i="5"/>
  <c r="J1275" i="5"/>
  <c r="I1275" i="5"/>
  <c r="H1275" i="5"/>
  <c r="F1275" i="5"/>
  <c r="G1275" i="5"/>
  <c r="E1243" i="5"/>
  <c r="T1243" i="5"/>
  <c r="D1243" i="5"/>
  <c r="P1243" i="5" s="1"/>
  <c r="S1243" i="5"/>
  <c r="C1243" i="5"/>
  <c r="R1243" i="5"/>
  <c r="J1243" i="5"/>
  <c r="I1243" i="5"/>
  <c r="H1243" i="5"/>
  <c r="F1243" i="5"/>
  <c r="G1243" i="5"/>
  <c r="E1211" i="5"/>
  <c r="T1211" i="5"/>
  <c r="D1211" i="5"/>
  <c r="L1211" i="5" s="1"/>
  <c r="S1211" i="5"/>
  <c r="C1211" i="5"/>
  <c r="R1211" i="5"/>
  <c r="J1211" i="5"/>
  <c r="I1211" i="5"/>
  <c r="H1211" i="5"/>
  <c r="F1211" i="5"/>
  <c r="G1211" i="5"/>
  <c r="I1092" i="5"/>
  <c r="H1092" i="5"/>
  <c r="G1092" i="5"/>
  <c r="F1092" i="5"/>
  <c r="E1092" i="5"/>
  <c r="T1092" i="5"/>
  <c r="D1092" i="5"/>
  <c r="J1092" i="5"/>
  <c r="C1092" i="5"/>
  <c r="S1092" i="5"/>
  <c r="R1092" i="5"/>
  <c r="I1012" i="5"/>
  <c r="H1012" i="5"/>
  <c r="G1012" i="5"/>
  <c r="F1012" i="5"/>
  <c r="E1012" i="5"/>
  <c r="T1012" i="5"/>
  <c r="D1012" i="5"/>
  <c r="K1012" i="5" s="1"/>
  <c r="J1012" i="5"/>
  <c r="C1012" i="5"/>
  <c r="S1012" i="5"/>
  <c r="R1012" i="5"/>
  <c r="T859" i="5"/>
  <c r="D859" i="5"/>
  <c r="K859" i="5" s="1"/>
  <c r="S859" i="5"/>
  <c r="C859" i="5"/>
  <c r="R859" i="5"/>
  <c r="J859" i="5"/>
  <c r="I859" i="5"/>
  <c r="H859" i="5"/>
  <c r="G859" i="5"/>
  <c r="F859" i="5"/>
  <c r="E859" i="5"/>
  <c r="H788" i="5"/>
  <c r="G788" i="5"/>
  <c r="F788" i="5"/>
  <c r="E788" i="5"/>
  <c r="T788" i="5"/>
  <c r="D788" i="5"/>
  <c r="L788" i="5" s="1"/>
  <c r="S788" i="5"/>
  <c r="C788" i="5"/>
  <c r="R788" i="5"/>
  <c r="J788" i="5"/>
  <c r="I788" i="5"/>
  <c r="H706" i="5"/>
  <c r="G706" i="5"/>
  <c r="F706" i="5"/>
  <c r="E706" i="5"/>
  <c r="T706" i="5"/>
  <c r="D706" i="5"/>
  <c r="Q706" i="5" s="1"/>
  <c r="S706" i="5"/>
  <c r="C706" i="5"/>
  <c r="R706" i="5"/>
  <c r="J706" i="5"/>
  <c r="I706" i="5"/>
  <c r="H618" i="5"/>
  <c r="G618" i="5"/>
  <c r="F618" i="5"/>
  <c r="E618" i="5"/>
  <c r="T618" i="5"/>
  <c r="D618" i="5"/>
  <c r="S618" i="5"/>
  <c r="C618" i="5"/>
  <c r="R618" i="5"/>
  <c r="J618" i="5"/>
  <c r="I618" i="5"/>
  <c r="H539" i="5"/>
  <c r="G539" i="5"/>
  <c r="F539" i="5"/>
  <c r="E539" i="5"/>
  <c r="T539" i="5"/>
  <c r="D539" i="5"/>
  <c r="N539" i="5" s="1"/>
  <c r="S539" i="5"/>
  <c r="C539" i="5"/>
  <c r="R539" i="5"/>
  <c r="J539" i="5"/>
  <c r="I539" i="5"/>
  <c r="T460" i="5"/>
  <c r="D460" i="5"/>
  <c r="M460" i="5" s="1"/>
  <c r="S460" i="5"/>
  <c r="C460" i="5"/>
  <c r="R460" i="5"/>
  <c r="J460" i="5"/>
  <c r="I460" i="5"/>
  <c r="H460" i="5"/>
  <c r="G460" i="5"/>
  <c r="F460" i="5"/>
  <c r="E460" i="5"/>
  <c r="T763" i="5"/>
  <c r="D763" i="5"/>
  <c r="K763" i="5" s="1"/>
  <c r="S763" i="5"/>
  <c r="C763" i="5"/>
  <c r="R763" i="5"/>
  <c r="J763" i="5"/>
  <c r="I763" i="5"/>
  <c r="H763" i="5"/>
  <c r="G763" i="5"/>
  <c r="F763" i="5"/>
  <c r="E763" i="5"/>
  <c r="T530" i="5"/>
  <c r="D530" i="5"/>
  <c r="K530" i="5" s="1"/>
  <c r="S530" i="5"/>
  <c r="C530" i="5"/>
  <c r="R530" i="5"/>
  <c r="J530" i="5"/>
  <c r="I530" i="5"/>
  <c r="H530" i="5"/>
  <c r="G530" i="5"/>
  <c r="F530" i="5"/>
  <c r="E530" i="5"/>
  <c r="H187" i="5"/>
  <c r="G187" i="5"/>
  <c r="F187" i="5"/>
  <c r="E187" i="5"/>
  <c r="T187" i="5"/>
  <c r="D187" i="5"/>
  <c r="S187" i="5"/>
  <c r="C187" i="5"/>
  <c r="R187" i="5"/>
  <c r="J187" i="5"/>
  <c r="I187" i="5"/>
  <c r="S26" i="5"/>
  <c r="C26" i="5"/>
  <c r="R26" i="5"/>
  <c r="J26" i="5"/>
  <c r="I26" i="5"/>
  <c r="H26" i="5"/>
  <c r="G26" i="5"/>
  <c r="F26" i="5"/>
  <c r="E26" i="5"/>
  <c r="T26" i="5"/>
  <c r="D26" i="5"/>
  <c r="M26" i="5" s="1"/>
  <c r="R1523" i="5"/>
  <c r="J1523" i="5"/>
  <c r="I1523" i="5"/>
  <c r="H1523" i="5"/>
  <c r="G1523" i="5"/>
  <c r="F1523" i="5"/>
  <c r="E1523" i="5"/>
  <c r="T1523" i="5"/>
  <c r="D1523" i="5"/>
  <c r="N1523" i="5" s="1"/>
  <c r="S1523" i="5"/>
  <c r="C1523" i="5"/>
  <c r="T442" i="5"/>
  <c r="D442" i="5"/>
  <c r="Q442" i="5" s="1"/>
  <c r="S442" i="5"/>
  <c r="C442" i="5"/>
  <c r="R442" i="5"/>
  <c r="J442" i="5"/>
  <c r="I442" i="5"/>
  <c r="H442" i="5"/>
  <c r="G442" i="5"/>
  <c r="F442" i="5"/>
  <c r="E442" i="5"/>
  <c r="S2379" i="5"/>
  <c r="C2379" i="5"/>
  <c r="R2379" i="5"/>
  <c r="J2379" i="5"/>
  <c r="I2379" i="5"/>
  <c r="H2379" i="5"/>
  <c r="G2379" i="5"/>
  <c r="F2379" i="5"/>
  <c r="E2379" i="5"/>
  <c r="T2379" i="5"/>
  <c r="D2379" i="5"/>
  <c r="N2379" i="5" s="1"/>
  <c r="R1940" i="5"/>
  <c r="J1940" i="5"/>
  <c r="I1940" i="5"/>
  <c r="H1940" i="5"/>
  <c r="G1940" i="5"/>
  <c r="F1940" i="5"/>
  <c r="E1940" i="5"/>
  <c r="S1940" i="5"/>
  <c r="D1940" i="5"/>
  <c r="Q1940" i="5" s="1"/>
  <c r="C1940" i="5"/>
  <c r="T1940" i="5"/>
  <c r="F1875" i="5"/>
  <c r="E1875" i="5"/>
  <c r="T1875" i="5"/>
  <c r="D1875" i="5"/>
  <c r="N1875" i="5" s="1"/>
  <c r="S1875" i="5"/>
  <c r="C1875" i="5"/>
  <c r="R1875" i="5"/>
  <c r="J1875" i="5"/>
  <c r="I1875" i="5"/>
  <c r="H1875" i="5"/>
  <c r="G1875" i="5"/>
  <c r="R1659" i="5"/>
  <c r="J1659" i="5"/>
  <c r="I1659" i="5"/>
  <c r="H1659" i="5"/>
  <c r="G1659" i="5"/>
  <c r="F1659" i="5"/>
  <c r="E1659" i="5"/>
  <c r="T1659" i="5"/>
  <c r="D1659" i="5"/>
  <c r="L1659" i="5" s="1"/>
  <c r="C1659" i="5"/>
  <c r="S1659" i="5"/>
  <c r="F1460" i="5"/>
  <c r="E1460" i="5"/>
  <c r="T1460" i="5"/>
  <c r="D1460" i="5"/>
  <c r="N1460" i="5" s="1"/>
  <c r="S1460" i="5"/>
  <c r="C1460" i="5"/>
  <c r="R1460" i="5"/>
  <c r="J1460" i="5"/>
  <c r="I1460" i="5"/>
  <c r="H1460" i="5"/>
  <c r="G1460" i="5"/>
  <c r="I1100" i="5"/>
  <c r="H1100" i="5"/>
  <c r="G1100" i="5"/>
  <c r="F1100" i="5"/>
  <c r="E1100" i="5"/>
  <c r="T1100" i="5"/>
  <c r="D1100" i="5"/>
  <c r="N1100" i="5" s="1"/>
  <c r="J1100" i="5"/>
  <c r="C1100" i="5"/>
  <c r="S1100" i="5"/>
  <c r="R1100" i="5"/>
  <c r="H850" i="5"/>
  <c r="G850" i="5"/>
  <c r="F850" i="5"/>
  <c r="E850" i="5"/>
  <c r="T850" i="5"/>
  <c r="D850" i="5"/>
  <c r="O850" i="5" s="1"/>
  <c r="S850" i="5"/>
  <c r="C850" i="5"/>
  <c r="R850" i="5"/>
  <c r="J850" i="5"/>
  <c r="I850" i="5"/>
  <c r="T420" i="5"/>
  <c r="D420" i="5"/>
  <c r="Q420" i="5" s="1"/>
  <c r="S420" i="5"/>
  <c r="C420" i="5"/>
  <c r="R420" i="5"/>
  <c r="J420" i="5"/>
  <c r="I420" i="5"/>
  <c r="H420" i="5"/>
  <c r="G420" i="5"/>
  <c r="F420" i="5"/>
  <c r="E420" i="5"/>
  <c r="M233" i="5"/>
  <c r="T180" i="5"/>
  <c r="D180" i="5"/>
  <c r="K180" i="5" s="1"/>
  <c r="S180" i="5"/>
  <c r="C180" i="5"/>
  <c r="R180" i="5"/>
  <c r="J180" i="5"/>
  <c r="I180" i="5"/>
  <c r="H180" i="5"/>
  <c r="G180" i="5"/>
  <c r="F180" i="5"/>
  <c r="E180" i="5"/>
  <c r="G2444" i="5"/>
  <c r="F2444" i="5"/>
  <c r="E2444" i="5"/>
  <c r="T2444" i="5"/>
  <c r="D2444" i="5"/>
  <c r="S2444" i="5"/>
  <c r="C2444" i="5"/>
  <c r="R2444" i="5"/>
  <c r="J2444" i="5"/>
  <c r="I2444" i="5"/>
  <c r="H2444" i="5"/>
  <c r="E1195" i="5"/>
  <c r="T1195" i="5"/>
  <c r="D1195" i="5"/>
  <c r="K1195" i="5" s="1"/>
  <c r="S1195" i="5"/>
  <c r="C1195" i="5"/>
  <c r="R1195" i="5"/>
  <c r="J1195" i="5"/>
  <c r="I1195" i="5"/>
  <c r="H1195" i="5"/>
  <c r="F1195" i="5"/>
  <c r="G1195" i="5"/>
  <c r="H588" i="5"/>
  <c r="G588" i="5"/>
  <c r="F588" i="5"/>
  <c r="E588" i="5"/>
  <c r="T588" i="5"/>
  <c r="D588" i="5"/>
  <c r="N588" i="5" s="1"/>
  <c r="S588" i="5"/>
  <c r="C588" i="5"/>
  <c r="R588" i="5"/>
  <c r="J588" i="5"/>
  <c r="I588" i="5"/>
  <c r="D114" i="5"/>
  <c r="H114" i="5" s="1"/>
  <c r="C114" i="5"/>
  <c r="S114" i="5" s="1"/>
  <c r="E114" i="5"/>
  <c r="I19" i="8"/>
  <c r="I10" i="7"/>
  <c r="J10" i="7"/>
  <c r="H10" i="7"/>
  <c r="C9" i="8"/>
  <c r="J11" i="7"/>
  <c r="I11" i="7"/>
  <c r="H11" i="7"/>
  <c r="I15" i="8"/>
  <c r="S2323" i="5"/>
  <c r="C2323" i="5"/>
  <c r="R2323" i="5"/>
  <c r="J2323" i="5"/>
  <c r="I2323" i="5"/>
  <c r="H2323" i="5"/>
  <c r="G2323" i="5"/>
  <c r="F2323" i="5"/>
  <c r="E2323" i="5"/>
  <c r="D2323" i="5"/>
  <c r="T2323" i="5"/>
  <c r="F1628" i="5"/>
  <c r="E1628" i="5"/>
  <c r="T1628" i="5"/>
  <c r="D1628" i="5"/>
  <c r="L1628" i="5" s="1"/>
  <c r="S1628" i="5"/>
  <c r="C1628" i="5"/>
  <c r="R1628" i="5"/>
  <c r="J1628" i="5"/>
  <c r="I1628" i="5"/>
  <c r="H1628" i="5"/>
  <c r="G1628" i="5"/>
  <c r="E1323" i="5"/>
  <c r="T1323" i="5"/>
  <c r="D1323" i="5"/>
  <c r="O1323" i="5" s="1"/>
  <c r="S1323" i="5"/>
  <c r="C1323" i="5"/>
  <c r="R1323" i="5"/>
  <c r="J1323" i="5"/>
  <c r="I1323" i="5"/>
  <c r="H1323" i="5"/>
  <c r="F1323" i="5"/>
  <c r="G1323" i="5"/>
  <c r="H882" i="5"/>
  <c r="G882" i="5"/>
  <c r="F882" i="5"/>
  <c r="E882" i="5"/>
  <c r="T882" i="5"/>
  <c r="D882" i="5"/>
  <c r="S882" i="5"/>
  <c r="C882" i="5"/>
  <c r="R882" i="5"/>
  <c r="J882" i="5"/>
  <c r="I882" i="5"/>
  <c r="T436" i="5"/>
  <c r="D436" i="5"/>
  <c r="L436" i="5" s="1"/>
  <c r="S436" i="5"/>
  <c r="C436" i="5"/>
  <c r="R436" i="5"/>
  <c r="J436" i="5"/>
  <c r="I436" i="5"/>
  <c r="H436" i="5"/>
  <c r="G436" i="5"/>
  <c r="F436" i="5"/>
  <c r="E436" i="5"/>
  <c r="E13" i="4"/>
  <c r="W23" i="3"/>
  <c r="S2515" i="5"/>
  <c r="C2515" i="5"/>
  <c r="R2515" i="5"/>
  <c r="J2515" i="5"/>
  <c r="I2515" i="5"/>
  <c r="H2515" i="5"/>
  <c r="G2515" i="5"/>
  <c r="F2515" i="5"/>
  <c r="E2515" i="5"/>
  <c r="D2515" i="5"/>
  <c r="K2515" i="5" s="1"/>
  <c r="T2515" i="5"/>
  <c r="R1916" i="5"/>
  <c r="J1916" i="5"/>
  <c r="I1916" i="5"/>
  <c r="H1916" i="5"/>
  <c r="G1916" i="5"/>
  <c r="F1916" i="5"/>
  <c r="E1916" i="5"/>
  <c r="S1916" i="5"/>
  <c r="D1916" i="5"/>
  <c r="Q1916" i="5" s="1"/>
  <c r="C1916" i="5"/>
  <c r="T1916" i="5"/>
  <c r="I1060" i="5"/>
  <c r="H1060" i="5"/>
  <c r="G1060" i="5"/>
  <c r="F1060" i="5"/>
  <c r="E1060" i="5"/>
  <c r="T1060" i="5"/>
  <c r="D1060" i="5"/>
  <c r="J1060" i="5"/>
  <c r="C1060" i="5"/>
  <c r="S1060" i="5"/>
  <c r="R1060" i="5"/>
  <c r="S2978" i="5"/>
  <c r="C2978" i="5"/>
  <c r="R2978" i="5"/>
  <c r="J2978" i="5"/>
  <c r="I2978" i="5"/>
  <c r="H2978" i="5"/>
  <c r="G2978" i="5"/>
  <c r="F2978" i="5"/>
  <c r="E2978" i="5"/>
  <c r="T2978" i="5"/>
  <c r="D2978" i="5"/>
  <c r="N2978" i="5" s="1"/>
  <c r="O2865" i="5"/>
  <c r="O2833" i="5"/>
  <c r="O2801" i="5"/>
  <c r="O2769" i="5"/>
  <c r="O1753" i="5"/>
  <c r="O1721" i="5"/>
  <c r="O1689" i="5"/>
  <c r="O1625" i="5"/>
  <c r="O1593" i="5"/>
  <c r="O1561" i="5"/>
  <c r="O1465" i="5"/>
  <c r="O1433" i="5"/>
  <c r="O433" i="5"/>
  <c r="O305" i="5"/>
  <c r="E209" i="5"/>
  <c r="D209" i="5"/>
  <c r="H209" i="5" s="1"/>
  <c r="C209" i="5"/>
  <c r="S209" i="5" s="1"/>
  <c r="T5032" i="5"/>
  <c r="D5032" i="5"/>
  <c r="N5032" i="5" s="1"/>
  <c r="S5032" i="5"/>
  <c r="C5032" i="5"/>
  <c r="R5032" i="5"/>
  <c r="J5032" i="5"/>
  <c r="I5032" i="5"/>
  <c r="H5032" i="5"/>
  <c r="G5032" i="5"/>
  <c r="F5032" i="5"/>
  <c r="E5032" i="5"/>
  <c r="I4776" i="5"/>
  <c r="H4776" i="5"/>
  <c r="G4776" i="5"/>
  <c r="F4776" i="5"/>
  <c r="E4776" i="5"/>
  <c r="T4776" i="5"/>
  <c r="D4776" i="5"/>
  <c r="N4776" i="5" s="1"/>
  <c r="C4776" i="5"/>
  <c r="S4776" i="5"/>
  <c r="R4776" i="5"/>
  <c r="J4776" i="5"/>
  <c r="F4520" i="5"/>
  <c r="E4520" i="5"/>
  <c r="T4520" i="5"/>
  <c r="D4520" i="5"/>
  <c r="L4520" i="5" s="1"/>
  <c r="R4520" i="5"/>
  <c r="J4520" i="5"/>
  <c r="I4520" i="5"/>
  <c r="G4520" i="5"/>
  <c r="C4520" i="5"/>
  <c r="S4520" i="5"/>
  <c r="H4520" i="5"/>
  <c r="G4176" i="5"/>
  <c r="F4176" i="5"/>
  <c r="E4176" i="5"/>
  <c r="T4176" i="5"/>
  <c r="D4176" i="5"/>
  <c r="S4176" i="5"/>
  <c r="C4176" i="5"/>
  <c r="R4176" i="5"/>
  <c r="J4176" i="5"/>
  <c r="I4176" i="5"/>
  <c r="H4176" i="5"/>
  <c r="E3920" i="5"/>
  <c r="T3920" i="5"/>
  <c r="D3920" i="5"/>
  <c r="O3920" i="5" s="1"/>
  <c r="S3920" i="5"/>
  <c r="C3920" i="5"/>
  <c r="R3920" i="5"/>
  <c r="J3920" i="5"/>
  <c r="I3920" i="5"/>
  <c r="H3920" i="5"/>
  <c r="G3920" i="5"/>
  <c r="F3920" i="5"/>
  <c r="G3664" i="5"/>
  <c r="F3664" i="5"/>
  <c r="E3664" i="5"/>
  <c r="T3664" i="5"/>
  <c r="D3664" i="5"/>
  <c r="P3664" i="5" s="1"/>
  <c r="S3664" i="5"/>
  <c r="C3664" i="5"/>
  <c r="R3664" i="5"/>
  <c r="J3664" i="5"/>
  <c r="I3664" i="5"/>
  <c r="H3664" i="5"/>
  <c r="S3408" i="5"/>
  <c r="C3408" i="5"/>
  <c r="R3408" i="5"/>
  <c r="J3408" i="5"/>
  <c r="I3408" i="5"/>
  <c r="H3408" i="5"/>
  <c r="G3408" i="5"/>
  <c r="F3408" i="5"/>
  <c r="T3408" i="5"/>
  <c r="E3408" i="5"/>
  <c r="D3408" i="5"/>
  <c r="N3408" i="5" s="1"/>
  <c r="E3208" i="5"/>
  <c r="S3208" i="5"/>
  <c r="C3208" i="5"/>
  <c r="R3208" i="5"/>
  <c r="J3208" i="5"/>
  <c r="I3208" i="5"/>
  <c r="H3208" i="5"/>
  <c r="G3208" i="5"/>
  <c r="D3208" i="5"/>
  <c r="T3208" i="5"/>
  <c r="F3208" i="5"/>
  <c r="E3089" i="5"/>
  <c r="T3089" i="5"/>
  <c r="D3089" i="5"/>
  <c r="P3089" i="5" s="1"/>
  <c r="S3089" i="5"/>
  <c r="C3089" i="5"/>
  <c r="R3089" i="5"/>
  <c r="J3089" i="5"/>
  <c r="I3089" i="5"/>
  <c r="H3089" i="5"/>
  <c r="G3089" i="5"/>
  <c r="F3089" i="5"/>
  <c r="H3006" i="5"/>
  <c r="G3006" i="5"/>
  <c r="T3006" i="5"/>
  <c r="D3006" i="5"/>
  <c r="L3006" i="5" s="1"/>
  <c r="S3006" i="5"/>
  <c r="C3006" i="5"/>
  <c r="I3006" i="5"/>
  <c r="F3006" i="5"/>
  <c r="E3006" i="5"/>
  <c r="R3006" i="5"/>
  <c r="J3006" i="5"/>
  <c r="O2929" i="5"/>
  <c r="O2762" i="5"/>
  <c r="O2730" i="5"/>
  <c r="O2698" i="5"/>
  <c r="O2666" i="5"/>
  <c r="O2634" i="5"/>
  <c r="O2602" i="5"/>
  <c r="O2570" i="5"/>
  <c r="P2546" i="5"/>
  <c r="O2514" i="5"/>
  <c r="O2482" i="5"/>
  <c r="O2450" i="5"/>
  <c r="O2418" i="5"/>
  <c r="O2386" i="5"/>
  <c r="O2354" i="5"/>
  <c r="O2322" i="5"/>
  <c r="O2290" i="5"/>
  <c r="O1378" i="5"/>
  <c r="O1346" i="5"/>
  <c r="O1314" i="5"/>
  <c r="O1282" i="5"/>
  <c r="O1250" i="5"/>
  <c r="O1218" i="5"/>
  <c r="O1170" i="5"/>
  <c r="O1106" i="5"/>
  <c r="O1082" i="5"/>
  <c r="O1058" i="5"/>
  <c r="O994" i="5"/>
  <c r="O922" i="5"/>
  <c r="S4848" i="5"/>
  <c r="C4848" i="5"/>
  <c r="R4848" i="5"/>
  <c r="J4848" i="5"/>
  <c r="I4848" i="5"/>
  <c r="G4848" i="5"/>
  <c r="F4848" i="5"/>
  <c r="E4848" i="5"/>
  <c r="T4848" i="5"/>
  <c r="D4848" i="5"/>
  <c r="H4848" i="5"/>
  <c r="F4592" i="5"/>
  <c r="E4592" i="5"/>
  <c r="T4592" i="5"/>
  <c r="D4592" i="5"/>
  <c r="P4592" i="5" s="1"/>
  <c r="S4592" i="5"/>
  <c r="C4592" i="5"/>
  <c r="R4592" i="5"/>
  <c r="J4592" i="5"/>
  <c r="I4592" i="5"/>
  <c r="H4592" i="5"/>
  <c r="G4592" i="5"/>
  <c r="R4368" i="5"/>
  <c r="J4368" i="5"/>
  <c r="I4368" i="5"/>
  <c r="H4368" i="5"/>
  <c r="G4368" i="5"/>
  <c r="F4368" i="5"/>
  <c r="E4368" i="5"/>
  <c r="T4368" i="5"/>
  <c r="D4368" i="5"/>
  <c r="S4368" i="5"/>
  <c r="C4368" i="5"/>
  <c r="G4120" i="5"/>
  <c r="F4120" i="5"/>
  <c r="E4120" i="5"/>
  <c r="T4120" i="5"/>
  <c r="D4120" i="5"/>
  <c r="S4120" i="5"/>
  <c r="C4120" i="5"/>
  <c r="R4120" i="5"/>
  <c r="J4120" i="5"/>
  <c r="I4120" i="5"/>
  <c r="H4120" i="5"/>
  <c r="G3864" i="5"/>
  <c r="F3864" i="5"/>
  <c r="E3864" i="5"/>
  <c r="T3864" i="5"/>
  <c r="D3864" i="5"/>
  <c r="O3864" i="5" s="1"/>
  <c r="S3864" i="5"/>
  <c r="C3864" i="5"/>
  <c r="R3864" i="5"/>
  <c r="J3864" i="5"/>
  <c r="I3864" i="5"/>
  <c r="H3864" i="5"/>
  <c r="S3608" i="5"/>
  <c r="C3608" i="5"/>
  <c r="R3608" i="5"/>
  <c r="J3608" i="5"/>
  <c r="I3608" i="5"/>
  <c r="H3608" i="5"/>
  <c r="G3608" i="5"/>
  <c r="F3608" i="5"/>
  <c r="D3608" i="5"/>
  <c r="N3608" i="5" s="1"/>
  <c r="T3608" i="5"/>
  <c r="E3608" i="5"/>
  <c r="E3352" i="5"/>
  <c r="S3352" i="5"/>
  <c r="C3352" i="5"/>
  <c r="R3352" i="5"/>
  <c r="J3352" i="5"/>
  <c r="I3352" i="5"/>
  <c r="H3352" i="5"/>
  <c r="G3352" i="5"/>
  <c r="D3352" i="5"/>
  <c r="Q3352" i="5" s="1"/>
  <c r="T3352" i="5"/>
  <c r="F3352" i="5"/>
  <c r="O345" i="5"/>
  <c r="S4664" i="5"/>
  <c r="C4664" i="5"/>
  <c r="R4664" i="5"/>
  <c r="J4664" i="5"/>
  <c r="I4664" i="5"/>
  <c r="H4664" i="5"/>
  <c r="G4664" i="5"/>
  <c r="F4664" i="5"/>
  <c r="T4664" i="5"/>
  <c r="E4664" i="5"/>
  <c r="D4664" i="5"/>
  <c r="G3680" i="5"/>
  <c r="F3680" i="5"/>
  <c r="E3680" i="5"/>
  <c r="T3680" i="5"/>
  <c r="D3680" i="5"/>
  <c r="M3680" i="5" s="1"/>
  <c r="S3680" i="5"/>
  <c r="C3680" i="5"/>
  <c r="R3680" i="5"/>
  <c r="J3680" i="5"/>
  <c r="I3680" i="5"/>
  <c r="H3680" i="5"/>
  <c r="S2980" i="5"/>
  <c r="C2980" i="5"/>
  <c r="R2980" i="5"/>
  <c r="J2980" i="5"/>
  <c r="I2980" i="5"/>
  <c r="H2980" i="5"/>
  <c r="G2980" i="5"/>
  <c r="F2980" i="5"/>
  <c r="E2980" i="5"/>
  <c r="D2980" i="5"/>
  <c r="T2980" i="5"/>
  <c r="T2747" i="5"/>
  <c r="D2747" i="5"/>
  <c r="S2747" i="5"/>
  <c r="C2747" i="5"/>
  <c r="R2747" i="5"/>
  <c r="J2747" i="5"/>
  <c r="I2747" i="5"/>
  <c r="H2747" i="5"/>
  <c r="G2747" i="5"/>
  <c r="F2747" i="5"/>
  <c r="E2747" i="5"/>
  <c r="H2556" i="5"/>
  <c r="G2556" i="5"/>
  <c r="F2556" i="5"/>
  <c r="E2556" i="5"/>
  <c r="T2556" i="5"/>
  <c r="D2556" i="5"/>
  <c r="M2556" i="5" s="1"/>
  <c r="S2556" i="5"/>
  <c r="C2556" i="5"/>
  <c r="R2556" i="5"/>
  <c r="J2556" i="5"/>
  <c r="I2556" i="5"/>
  <c r="S2451" i="5"/>
  <c r="C2451" i="5"/>
  <c r="R2451" i="5"/>
  <c r="J2451" i="5"/>
  <c r="I2451" i="5"/>
  <c r="H2451" i="5"/>
  <c r="G2451" i="5"/>
  <c r="F2451" i="5"/>
  <c r="E2451" i="5"/>
  <c r="D2451" i="5"/>
  <c r="Q2451" i="5" s="1"/>
  <c r="T2451" i="5"/>
  <c r="G2396" i="5"/>
  <c r="F2396" i="5"/>
  <c r="E2396" i="5"/>
  <c r="T2396" i="5"/>
  <c r="D2396" i="5"/>
  <c r="N2396" i="5" s="1"/>
  <c r="S2396" i="5"/>
  <c r="C2396" i="5"/>
  <c r="R2396" i="5"/>
  <c r="J2396" i="5"/>
  <c r="I2396" i="5"/>
  <c r="H2396" i="5"/>
  <c r="S2275" i="5"/>
  <c r="C2275" i="5"/>
  <c r="R2275" i="5"/>
  <c r="J2275" i="5"/>
  <c r="I2275" i="5"/>
  <c r="H2275" i="5"/>
  <c r="G2275" i="5"/>
  <c r="F2275" i="5"/>
  <c r="E2275" i="5"/>
  <c r="D2275" i="5"/>
  <c r="N2275" i="5" s="1"/>
  <c r="T2275" i="5"/>
  <c r="F2243" i="5"/>
  <c r="E2243" i="5"/>
  <c r="T2243" i="5"/>
  <c r="D2243" i="5"/>
  <c r="S2243" i="5"/>
  <c r="C2243" i="5"/>
  <c r="R2243" i="5"/>
  <c r="J2243" i="5"/>
  <c r="I2243" i="5"/>
  <c r="H2243" i="5"/>
  <c r="G2243" i="5"/>
  <c r="F2211" i="5"/>
  <c r="E2211" i="5"/>
  <c r="T2211" i="5"/>
  <c r="D2211" i="5"/>
  <c r="O2211" i="5" s="1"/>
  <c r="S2211" i="5"/>
  <c r="C2211" i="5"/>
  <c r="R2211" i="5"/>
  <c r="J2211" i="5"/>
  <c r="I2211" i="5"/>
  <c r="H2211" i="5"/>
  <c r="G2211" i="5"/>
  <c r="R1884" i="5"/>
  <c r="J1884" i="5"/>
  <c r="I1884" i="5"/>
  <c r="H1884" i="5"/>
  <c r="G1884" i="5"/>
  <c r="F1884" i="5"/>
  <c r="E1884" i="5"/>
  <c r="S1884" i="5"/>
  <c r="D1884" i="5"/>
  <c r="O1884" i="5" s="1"/>
  <c r="C1884" i="5"/>
  <c r="T1884" i="5"/>
  <c r="F1620" i="5"/>
  <c r="E1620" i="5"/>
  <c r="T1620" i="5"/>
  <c r="D1620" i="5"/>
  <c r="S1620" i="5"/>
  <c r="C1620" i="5"/>
  <c r="R1620" i="5"/>
  <c r="J1620" i="5"/>
  <c r="I1620" i="5"/>
  <c r="H1620" i="5"/>
  <c r="G1620" i="5"/>
  <c r="R1507" i="5"/>
  <c r="J1507" i="5"/>
  <c r="I1507" i="5"/>
  <c r="H1507" i="5"/>
  <c r="G1507" i="5"/>
  <c r="F1507" i="5"/>
  <c r="E1507" i="5"/>
  <c r="T1507" i="5"/>
  <c r="D1507" i="5"/>
  <c r="P1507" i="5" s="1"/>
  <c r="S1507" i="5"/>
  <c r="C1507" i="5"/>
  <c r="I1108" i="5"/>
  <c r="H1108" i="5"/>
  <c r="G1108" i="5"/>
  <c r="F1108" i="5"/>
  <c r="E1108" i="5"/>
  <c r="T1108" i="5"/>
  <c r="D1108" i="5"/>
  <c r="P1108" i="5" s="1"/>
  <c r="J1108" i="5"/>
  <c r="C1108" i="5"/>
  <c r="S1108" i="5"/>
  <c r="R1108" i="5"/>
  <c r="H874" i="5"/>
  <c r="G874" i="5"/>
  <c r="F874" i="5"/>
  <c r="E874" i="5"/>
  <c r="T874" i="5"/>
  <c r="D874" i="5"/>
  <c r="M874" i="5" s="1"/>
  <c r="S874" i="5"/>
  <c r="C874" i="5"/>
  <c r="R874" i="5"/>
  <c r="J874" i="5"/>
  <c r="I874" i="5"/>
  <c r="T803" i="5"/>
  <c r="D803" i="5"/>
  <c r="M803" i="5" s="1"/>
  <c r="S803" i="5"/>
  <c r="C803" i="5"/>
  <c r="R803" i="5"/>
  <c r="J803" i="5"/>
  <c r="I803" i="5"/>
  <c r="H803" i="5"/>
  <c r="G803" i="5"/>
  <c r="F803" i="5"/>
  <c r="E803" i="5"/>
  <c r="H724" i="5"/>
  <c r="G724" i="5"/>
  <c r="F724" i="5"/>
  <c r="E724" i="5"/>
  <c r="T724" i="5"/>
  <c r="D724" i="5"/>
  <c r="M724" i="5" s="1"/>
  <c r="S724" i="5"/>
  <c r="C724" i="5"/>
  <c r="R724" i="5"/>
  <c r="J724" i="5"/>
  <c r="I724" i="5"/>
  <c r="H636" i="5"/>
  <c r="G636" i="5"/>
  <c r="F636" i="5"/>
  <c r="E636" i="5"/>
  <c r="T636" i="5"/>
  <c r="D636" i="5"/>
  <c r="N636" i="5" s="1"/>
  <c r="S636" i="5"/>
  <c r="C636" i="5"/>
  <c r="R636" i="5"/>
  <c r="J636" i="5"/>
  <c r="I636" i="5"/>
  <c r="H548" i="5"/>
  <c r="G548" i="5"/>
  <c r="F548" i="5"/>
  <c r="T548" i="5"/>
  <c r="D548" i="5"/>
  <c r="O548" i="5" s="1"/>
  <c r="S548" i="5"/>
  <c r="C548" i="5"/>
  <c r="R548" i="5"/>
  <c r="J548" i="5"/>
  <c r="I548" i="5"/>
  <c r="E548" i="5"/>
  <c r="T476" i="5"/>
  <c r="D476" i="5"/>
  <c r="N476" i="5" s="1"/>
  <c r="S476" i="5"/>
  <c r="C476" i="5"/>
  <c r="R476" i="5"/>
  <c r="J476" i="5"/>
  <c r="I476" i="5"/>
  <c r="H476" i="5"/>
  <c r="G476" i="5"/>
  <c r="F476" i="5"/>
  <c r="E476" i="5"/>
  <c r="H315" i="5"/>
  <c r="G315" i="5"/>
  <c r="F315" i="5"/>
  <c r="E315" i="5"/>
  <c r="T315" i="5"/>
  <c r="D315" i="5"/>
  <c r="S315" i="5"/>
  <c r="C315" i="5"/>
  <c r="R315" i="5"/>
  <c r="J315" i="5"/>
  <c r="I315" i="5"/>
  <c r="O297" i="5"/>
  <c r="E267" i="5"/>
  <c r="D267" i="5"/>
  <c r="N267" i="5" s="1"/>
  <c r="C267" i="5"/>
  <c r="H115" i="5"/>
  <c r="G115" i="5"/>
  <c r="F115" i="5"/>
  <c r="E115" i="5"/>
  <c r="T115" i="5"/>
  <c r="D115" i="5"/>
  <c r="L115" i="5" s="1"/>
  <c r="S115" i="5"/>
  <c r="C115" i="5"/>
  <c r="R115" i="5"/>
  <c r="J115" i="5"/>
  <c r="I115" i="5"/>
  <c r="T2739" i="5"/>
  <c r="D2739" i="5"/>
  <c r="O2739" i="5" s="1"/>
  <c r="S2739" i="5"/>
  <c r="C2739" i="5"/>
  <c r="R2739" i="5"/>
  <c r="J2739" i="5"/>
  <c r="I2739" i="5"/>
  <c r="H2739" i="5"/>
  <c r="G2739" i="5"/>
  <c r="F2739" i="5"/>
  <c r="E2739" i="5"/>
  <c r="G2516" i="5"/>
  <c r="F2516" i="5"/>
  <c r="E2516" i="5"/>
  <c r="T2516" i="5"/>
  <c r="D2516" i="5"/>
  <c r="O2516" i="5" s="1"/>
  <c r="S2516" i="5"/>
  <c r="C2516" i="5"/>
  <c r="R2516" i="5"/>
  <c r="J2516" i="5"/>
  <c r="I2516" i="5"/>
  <c r="H2516" i="5"/>
  <c r="G2364" i="5"/>
  <c r="F2364" i="5"/>
  <c r="E2364" i="5"/>
  <c r="T2364" i="5"/>
  <c r="D2364" i="5"/>
  <c r="M2364" i="5" s="1"/>
  <c r="S2364" i="5"/>
  <c r="C2364" i="5"/>
  <c r="R2364" i="5"/>
  <c r="J2364" i="5"/>
  <c r="I2364" i="5"/>
  <c r="H2364" i="5"/>
  <c r="G2332" i="5"/>
  <c r="F2332" i="5"/>
  <c r="E2332" i="5"/>
  <c r="T2332" i="5"/>
  <c r="D2332" i="5"/>
  <c r="N2332" i="5" s="1"/>
  <c r="S2332" i="5"/>
  <c r="C2332" i="5"/>
  <c r="R2332" i="5"/>
  <c r="J2332" i="5"/>
  <c r="I2332" i="5"/>
  <c r="H2332" i="5"/>
  <c r="R2116" i="5"/>
  <c r="J2116" i="5"/>
  <c r="I2116" i="5"/>
  <c r="H2116" i="5"/>
  <c r="G2116" i="5"/>
  <c r="F2116" i="5"/>
  <c r="E2116" i="5"/>
  <c r="S2116" i="5"/>
  <c r="D2116" i="5"/>
  <c r="O2116" i="5" s="1"/>
  <c r="C2116" i="5"/>
  <c r="T2116" i="5"/>
  <c r="E1843" i="5"/>
  <c r="T1843" i="5"/>
  <c r="D1843" i="5"/>
  <c r="K1843" i="5" s="1"/>
  <c r="S1843" i="5"/>
  <c r="C1843" i="5"/>
  <c r="I1843" i="5"/>
  <c r="H1843" i="5"/>
  <c r="G1843" i="5"/>
  <c r="F1843" i="5"/>
  <c r="R1843" i="5"/>
  <c r="J1843" i="5"/>
  <c r="R1579" i="5"/>
  <c r="J1579" i="5"/>
  <c r="I1579" i="5"/>
  <c r="H1579" i="5"/>
  <c r="G1579" i="5"/>
  <c r="F1579" i="5"/>
  <c r="E1579" i="5"/>
  <c r="T1579" i="5"/>
  <c r="D1579" i="5"/>
  <c r="O1579" i="5" s="1"/>
  <c r="C1579" i="5"/>
  <c r="S1579" i="5"/>
  <c r="R1411" i="5"/>
  <c r="J1411" i="5"/>
  <c r="I1411" i="5"/>
  <c r="H1411" i="5"/>
  <c r="G1411" i="5"/>
  <c r="F1411" i="5"/>
  <c r="E1411" i="5"/>
  <c r="T1411" i="5"/>
  <c r="D1411" i="5"/>
  <c r="P1411" i="5" s="1"/>
  <c r="S1411" i="5"/>
  <c r="C1411" i="5"/>
  <c r="I1356" i="5"/>
  <c r="H1356" i="5"/>
  <c r="G1356" i="5"/>
  <c r="F1356" i="5"/>
  <c r="E1356" i="5"/>
  <c r="T1356" i="5"/>
  <c r="D1356" i="5"/>
  <c r="J1356" i="5"/>
  <c r="C1356" i="5"/>
  <c r="S1356" i="5"/>
  <c r="R1356" i="5"/>
  <c r="I1324" i="5"/>
  <c r="H1324" i="5"/>
  <c r="G1324" i="5"/>
  <c r="F1324" i="5"/>
  <c r="E1324" i="5"/>
  <c r="T1324" i="5"/>
  <c r="D1324" i="5"/>
  <c r="K1324" i="5" s="1"/>
  <c r="J1324" i="5"/>
  <c r="C1324" i="5"/>
  <c r="S1324" i="5"/>
  <c r="R1324" i="5"/>
  <c r="I1124" i="5"/>
  <c r="H1124" i="5"/>
  <c r="G1124" i="5"/>
  <c r="F1124" i="5"/>
  <c r="E1124" i="5"/>
  <c r="T1124" i="5"/>
  <c r="D1124" i="5"/>
  <c r="J1124" i="5"/>
  <c r="C1124" i="5"/>
  <c r="S1124" i="5"/>
  <c r="R1124" i="5"/>
  <c r="E1003" i="5"/>
  <c r="T1003" i="5"/>
  <c r="D1003" i="5"/>
  <c r="O1003" i="5" s="1"/>
  <c r="S1003" i="5"/>
  <c r="C1003" i="5"/>
  <c r="R1003" i="5"/>
  <c r="J1003" i="5"/>
  <c r="I1003" i="5"/>
  <c r="H1003" i="5"/>
  <c r="F1003" i="5"/>
  <c r="G1003" i="5"/>
  <c r="I940" i="5"/>
  <c r="H940" i="5"/>
  <c r="G940" i="5"/>
  <c r="F940" i="5"/>
  <c r="T940" i="5"/>
  <c r="D940" i="5"/>
  <c r="P940" i="5" s="1"/>
  <c r="S940" i="5"/>
  <c r="R940" i="5"/>
  <c r="J940" i="5"/>
  <c r="E940" i="5"/>
  <c r="C940" i="5"/>
  <c r="H908" i="5"/>
  <c r="G908" i="5"/>
  <c r="F908" i="5"/>
  <c r="E908" i="5"/>
  <c r="T908" i="5"/>
  <c r="D908" i="5"/>
  <c r="P908" i="5" s="1"/>
  <c r="S908" i="5"/>
  <c r="C908" i="5"/>
  <c r="R908" i="5"/>
  <c r="J908" i="5"/>
  <c r="I908" i="5"/>
  <c r="H828" i="5"/>
  <c r="G828" i="5"/>
  <c r="F828" i="5"/>
  <c r="E828" i="5"/>
  <c r="T828" i="5"/>
  <c r="D828" i="5"/>
  <c r="N828" i="5" s="1"/>
  <c r="S828" i="5"/>
  <c r="C828" i="5"/>
  <c r="R828" i="5"/>
  <c r="J828" i="5"/>
  <c r="I828" i="5"/>
  <c r="H676" i="5"/>
  <c r="G676" i="5"/>
  <c r="F676" i="5"/>
  <c r="E676" i="5"/>
  <c r="T676" i="5"/>
  <c r="D676" i="5"/>
  <c r="L676" i="5" s="1"/>
  <c r="S676" i="5"/>
  <c r="C676" i="5"/>
  <c r="R676" i="5"/>
  <c r="J676" i="5"/>
  <c r="I676" i="5"/>
  <c r="H604" i="5"/>
  <c r="G604" i="5"/>
  <c r="F604" i="5"/>
  <c r="E604" i="5"/>
  <c r="T604" i="5"/>
  <c r="D604" i="5"/>
  <c r="S604" i="5"/>
  <c r="C604" i="5"/>
  <c r="R604" i="5"/>
  <c r="J604" i="5"/>
  <c r="I604" i="5"/>
  <c r="T516" i="5"/>
  <c r="D516" i="5"/>
  <c r="Q516" i="5" s="1"/>
  <c r="S516" i="5"/>
  <c r="C516" i="5"/>
  <c r="R516" i="5"/>
  <c r="J516" i="5"/>
  <c r="I516" i="5"/>
  <c r="H516" i="5"/>
  <c r="G516" i="5"/>
  <c r="F516" i="5"/>
  <c r="E516" i="5"/>
  <c r="O489" i="5"/>
  <c r="T452" i="5"/>
  <c r="D452" i="5"/>
  <c r="Q452" i="5" s="1"/>
  <c r="S452" i="5"/>
  <c r="C452" i="5"/>
  <c r="R452" i="5"/>
  <c r="J452" i="5"/>
  <c r="I452" i="5"/>
  <c r="H452" i="5"/>
  <c r="G452" i="5"/>
  <c r="F452" i="5"/>
  <c r="E452" i="5"/>
  <c r="O425" i="5"/>
  <c r="T388" i="5"/>
  <c r="D388" i="5"/>
  <c r="K388" i="5" s="1"/>
  <c r="S388" i="5"/>
  <c r="C388" i="5"/>
  <c r="R388" i="5"/>
  <c r="J388" i="5"/>
  <c r="I388" i="5"/>
  <c r="H388" i="5"/>
  <c r="G388" i="5"/>
  <c r="F388" i="5"/>
  <c r="E388" i="5"/>
  <c r="O361" i="5"/>
  <c r="T324" i="5"/>
  <c r="D324" i="5"/>
  <c r="S324" i="5"/>
  <c r="C324" i="5"/>
  <c r="R324" i="5"/>
  <c r="J324" i="5"/>
  <c r="I324" i="5"/>
  <c r="H324" i="5"/>
  <c r="G324" i="5"/>
  <c r="F324" i="5"/>
  <c r="E324" i="5"/>
  <c r="G35" i="5"/>
  <c r="F35" i="5"/>
  <c r="E35" i="5"/>
  <c r="T35" i="5"/>
  <c r="D35" i="5"/>
  <c r="N35" i="5" s="1"/>
  <c r="S35" i="5"/>
  <c r="C35" i="5"/>
  <c r="R35" i="5"/>
  <c r="J35" i="5"/>
  <c r="I35" i="5"/>
  <c r="H35" i="5"/>
  <c r="F4600" i="5"/>
  <c r="E4600" i="5"/>
  <c r="T4600" i="5"/>
  <c r="D4600" i="5"/>
  <c r="S4600" i="5"/>
  <c r="C4600" i="5"/>
  <c r="R4600" i="5"/>
  <c r="J4600" i="5"/>
  <c r="I4600" i="5"/>
  <c r="H4600" i="5"/>
  <c r="G4600" i="5"/>
  <c r="E3360" i="5"/>
  <c r="S3360" i="5"/>
  <c r="C3360" i="5"/>
  <c r="R3360" i="5"/>
  <c r="J3360" i="5"/>
  <c r="I3360" i="5"/>
  <c r="H3360" i="5"/>
  <c r="G3360" i="5"/>
  <c r="D3360" i="5"/>
  <c r="Q3360" i="5" s="1"/>
  <c r="T3360" i="5"/>
  <c r="F3360" i="5"/>
  <c r="H2998" i="5"/>
  <c r="G2998" i="5"/>
  <c r="T2998" i="5"/>
  <c r="D2998" i="5"/>
  <c r="Q2998" i="5" s="1"/>
  <c r="S2998" i="5"/>
  <c r="C2998" i="5"/>
  <c r="I2998" i="5"/>
  <c r="F2998" i="5"/>
  <c r="E2998" i="5"/>
  <c r="R2998" i="5"/>
  <c r="J2998" i="5"/>
  <c r="H2700" i="5"/>
  <c r="G2700" i="5"/>
  <c r="F2700" i="5"/>
  <c r="E2700" i="5"/>
  <c r="T2700" i="5"/>
  <c r="D2700" i="5"/>
  <c r="O2700" i="5" s="1"/>
  <c r="S2700" i="5"/>
  <c r="C2700" i="5"/>
  <c r="R2700" i="5"/>
  <c r="J2700" i="5"/>
  <c r="I2700" i="5"/>
  <c r="T2603" i="5"/>
  <c r="D2603" i="5"/>
  <c r="L2603" i="5" s="1"/>
  <c r="S2603" i="5"/>
  <c r="C2603" i="5"/>
  <c r="R2603" i="5"/>
  <c r="J2603" i="5"/>
  <c r="I2603" i="5"/>
  <c r="H2603" i="5"/>
  <c r="G2603" i="5"/>
  <c r="F2603" i="5"/>
  <c r="E2603" i="5"/>
  <c r="G2500" i="5"/>
  <c r="F2500" i="5"/>
  <c r="E2500" i="5"/>
  <c r="T2500" i="5"/>
  <c r="D2500" i="5"/>
  <c r="P2500" i="5" s="1"/>
  <c r="S2500" i="5"/>
  <c r="C2500" i="5"/>
  <c r="R2500" i="5"/>
  <c r="J2500" i="5"/>
  <c r="I2500" i="5"/>
  <c r="H2500" i="5"/>
  <c r="G2468" i="5"/>
  <c r="F2468" i="5"/>
  <c r="E2468" i="5"/>
  <c r="T2468" i="5"/>
  <c r="D2468" i="5"/>
  <c r="S2468" i="5"/>
  <c r="C2468" i="5"/>
  <c r="R2468" i="5"/>
  <c r="J2468" i="5"/>
  <c r="I2468" i="5"/>
  <c r="H2468" i="5"/>
  <c r="F2179" i="5"/>
  <c r="E2179" i="5"/>
  <c r="T2179" i="5"/>
  <c r="D2179" i="5"/>
  <c r="S2179" i="5"/>
  <c r="C2179" i="5"/>
  <c r="R2179" i="5"/>
  <c r="J2179" i="5"/>
  <c r="I2179" i="5"/>
  <c r="H2179" i="5"/>
  <c r="G2179" i="5"/>
  <c r="F2147" i="5"/>
  <c r="E2147" i="5"/>
  <c r="T2147" i="5"/>
  <c r="D2147" i="5"/>
  <c r="N2147" i="5" s="1"/>
  <c r="S2147" i="5"/>
  <c r="C2147" i="5"/>
  <c r="R2147" i="5"/>
  <c r="J2147" i="5"/>
  <c r="I2147" i="5"/>
  <c r="H2147" i="5"/>
  <c r="G2147" i="5"/>
  <c r="F1963" i="5"/>
  <c r="E1963" i="5"/>
  <c r="T1963" i="5"/>
  <c r="D1963" i="5"/>
  <c r="Q1963" i="5" s="1"/>
  <c r="S1963" i="5"/>
  <c r="C1963" i="5"/>
  <c r="R1963" i="5"/>
  <c r="J1963" i="5"/>
  <c r="I1963" i="5"/>
  <c r="H1963" i="5"/>
  <c r="G1963" i="5"/>
  <c r="E1835" i="5"/>
  <c r="T1835" i="5"/>
  <c r="D1835" i="5"/>
  <c r="Q1835" i="5" s="1"/>
  <c r="S1835" i="5"/>
  <c r="C1835" i="5"/>
  <c r="I1835" i="5"/>
  <c r="H1835" i="5"/>
  <c r="G1835" i="5"/>
  <c r="F1835" i="5"/>
  <c r="R1835" i="5"/>
  <c r="J1835" i="5"/>
  <c r="E1803" i="5"/>
  <c r="T1803" i="5"/>
  <c r="D1803" i="5"/>
  <c r="K1803" i="5" s="1"/>
  <c r="S1803" i="5"/>
  <c r="C1803" i="5"/>
  <c r="I1803" i="5"/>
  <c r="H1803" i="5"/>
  <c r="G1803" i="5"/>
  <c r="F1803" i="5"/>
  <c r="R1803" i="5"/>
  <c r="J1803" i="5"/>
  <c r="E1771" i="5"/>
  <c r="T1771" i="5"/>
  <c r="D1771" i="5"/>
  <c r="M1771" i="5" s="1"/>
  <c r="J1771" i="5"/>
  <c r="S1771" i="5"/>
  <c r="I1771" i="5"/>
  <c r="R1771" i="5"/>
  <c r="H1771" i="5"/>
  <c r="G1771" i="5"/>
  <c r="F1771" i="5"/>
  <c r="C1771" i="5"/>
  <c r="F1700" i="5"/>
  <c r="E1700" i="5"/>
  <c r="T1700" i="5"/>
  <c r="D1700" i="5"/>
  <c r="M1700" i="5" s="1"/>
  <c r="S1700" i="5"/>
  <c r="C1700" i="5"/>
  <c r="R1700" i="5"/>
  <c r="J1700" i="5"/>
  <c r="I1700" i="5"/>
  <c r="H1700" i="5"/>
  <c r="G1700" i="5"/>
  <c r="F1668" i="5"/>
  <c r="E1668" i="5"/>
  <c r="T1668" i="5"/>
  <c r="D1668" i="5"/>
  <c r="M1668" i="5" s="1"/>
  <c r="S1668" i="5"/>
  <c r="C1668" i="5"/>
  <c r="R1668" i="5"/>
  <c r="J1668" i="5"/>
  <c r="I1668" i="5"/>
  <c r="H1668" i="5"/>
  <c r="G1668" i="5"/>
  <c r="F1540" i="5"/>
  <c r="E1540" i="5"/>
  <c r="T1540" i="5"/>
  <c r="D1540" i="5"/>
  <c r="O1540" i="5" s="1"/>
  <c r="S1540" i="5"/>
  <c r="C1540" i="5"/>
  <c r="R1540" i="5"/>
  <c r="J1540" i="5"/>
  <c r="I1540" i="5"/>
  <c r="H1540" i="5"/>
  <c r="G1540" i="5"/>
  <c r="R1475" i="5"/>
  <c r="J1475" i="5"/>
  <c r="I1475" i="5"/>
  <c r="H1475" i="5"/>
  <c r="G1475" i="5"/>
  <c r="F1475" i="5"/>
  <c r="E1475" i="5"/>
  <c r="T1475" i="5"/>
  <c r="D1475" i="5"/>
  <c r="N1475" i="5" s="1"/>
  <c r="S1475" i="5"/>
  <c r="C1475" i="5"/>
  <c r="I1316" i="5"/>
  <c r="H1316" i="5"/>
  <c r="G1316" i="5"/>
  <c r="F1316" i="5"/>
  <c r="E1316" i="5"/>
  <c r="T1316" i="5"/>
  <c r="D1316" i="5"/>
  <c r="N1316" i="5" s="1"/>
  <c r="J1316" i="5"/>
  <c r="C1316" i="5"/>
  <c r="S1316" i="5"/>
  <c r="R1316" i="5"/>
  <c r="I1284" i="5"/>
  <c r="H1284" i="5"/>
  <c r="G1284" i="5"/>
  <c r="F1284" i="5"/>
  <c r="E1284" i="5"/>
  <c r="T1284" i="5"/>
  <c r="D1284" i="5"/>
  <c r="J1284" i="5"/>
  <c r="C1284" i="5"/>
  <c r="S1284" i="5"/>
  <c r="R1284" i="5"/>
  <c r="I1252" i="5"/>
  <c r="H1252" i="5"/>
  <c r="G1252" i="5"/>
  <c r="F1252" i="5"/>
  <c r="E1252" i="5"/>
  <c r="T1252" i="5"/>
  <c r="D1252" i="5"/>
  <c r="P1252" i="5" s="1"/>
  <c r="J1252" i="5"/>
  <c r="C1252" i="5"/>
  <c r="S1252" i="5"/>
  <c r="R1252" i="5"/>
  <c r="I1220" i="5"/>
  <c r="H1220" i="5"/>
  <c r="G1220" i="5"/>
  <c r="F1220" i="5"/>
  <c r="E1220" i="5"/>
  <c r="T1220" i="5"/>
  <c r="D1220" i="5"/>
  <c r="Q1220" i="5" s="1"/>
  <c r="J1220" i="5"/>
  <c r="C1220" i="5"/>
  <c r="S1220" i="5"/>
  <c r="R1220" i="5"/>
  <c r="I1140" i="5"/>
  <c r="H1140" i="5"/>
  <c r="G1140" i="5"/>
  <c r="F1140" i="5"/>
  <c r="E1140" i="5"/>
  <c r="T1140" i="5"/>
  <c r="D1140" i="5"/>
  <c r="N1140" i="5" s="1"/>
  <c r="J1140" i="5"/>
  <c r="C1140" i="5"/>
  <c r="S1140" i="5"/>
  <c r="R1140" i="5"/>
  <c r="E1043" i="5"/>
  <c r="T1043" i="5"/>
  <c r="D1043" i="5"/>
  <c r="K1043" i="5" s="1"/>
  <c r="S1043" i="5"/>
  <c r="C1043" i="5"/>
  <c r="R1043" i="5"/>
  <c r="J1043" i="5"/>
  <c r="I1043" i="5"/>
  <c r="H1043" i="5"/>
  <c r="F1043" i="5"/>
  <c r="G1043" i="5"/>
  <c r="H674" i="5"/>
  <c r="G674" i="5"/>
  <c r="F674" i="5"/>
  <c r="E674" i="5"/>
  <c r="T674" i="5"/>
  <c r="D674" i="5"/>
  <c r="P674" i="5" s="1"/>
  <c r="S674" i="5"/>
  <c r="C674" i="5"/>
  <c r="R674" i="5"/>
  <c r="J674" i="5"/>
  <c r="I674" i="5"/>
  <c r="H331" i="5"/>
  <c r="G331" i="5"/>
  <c r="F331" i="5"/>
  <c r="E331" i="5"/>
  <c r="T331" i="5"/>
  <c r="D331" i="5"/>
  <c r="K331" i="5" s="1"/>
  <c r="S331" i="5"/>
  <c r="C331" i="5"/>
  <c r="R331" i="5"/>
  <c r="J331" i="5"/>
  <c r="I331" i="5"/>
  <c r="T98" i="5"/>
  <c r="D98" i="5"/>
  <c r="N98" i="5" s="1"/>
  <c r="S98" i="5"/>
  <c r="C98" i="5"/>
  <c r="I98" i="5"/>
  <c r="H98" i="5"/>
  <c r="G98" i="5"/>
  <c r="R98" i="5"/>
  <c r="J98" i="5"/>
  <c r="F98" i="5"/>
  <c r="E98" i="5"/>
  <c r="S2948" i="5"/>
  <c r="C2948" i="5"/>
  <c r="R2948" i="5"/>
  <c r="J2948" i="5"/>
  <c r="I2948" i="5"/>
  <c r="H2948" i="5"/>
  <c r="G2948" i="5"/>
  <c r="F2948" i="5"/>
  <c r="E2948" i="5"/>
  <c r="D2948" i="5"/>
  <c r="P2948" i="5" s="1"/>
  <c r="T2948" i="5"/>
  <c r="S2884" i="5"/>
  <c r="C2884" i="5"/>
  <c r="R2884" i="5"/>
  <c r="J2884" i="5"/>
  <c r="I2884" i="5"/>
  <c r="H2884" i="5"/>
  <c r="G2884" i="5"/>
  <c r="F2884" i="5"/>
  <c r="E2884" i="5"/>
  <c r="D2884" i="5"/>
  <c r="O2884" i="5" s="1"/>
  <c r="T2884" i="5"/>
  <c r="S2852" i="5"/>
  <c r="C2852" i="5"/>
  <c r="R2852" i="5"/>
  <c r="J2852" i="5"/>
  <c r="I2852" i="5"/>
  <c r="H2852" i="5"/>
  <c r="G2852" i="5"/>
  <c r="F2852" i="5"/>
  <c r="E2852" i="5"/>
  <c r="D2852" i="5"/>
  <c r="K2852" i="5" s="1"/>
  <c r="T2852" i="5"/>
  <c r="S2820" i="5"/>
  <c r="C2820" i="5"/>
  <c r="R2820" i="5"/>
  <c r="J2820" i="5"/>
  <c r="I2820" i="5"/>
  <c r="H2820" i="5"/>
  <c r="G2820" i="5"/>
  <c r="F2820" i="5"/>
  <c r="E2820" i="5"/>
  <c r="D2820" i="5"/>
  <c r="P2820" i="5" s="1"/>
  <c r="T2820" i="5"/>
  <c r="S2788" i="5"/>
  <c r="C2788" i="5"/>
  <c r="R2788" i="5"/>
  <c r="J2788" i="5"/>
  <c r="I2788" i="5"/>
  <c r="H2788" i="5"/>
  <c r="G2788" i="5"/>
  <c r="F2788" i="5"/>
  <c r="E2788" i="5"/>
  <c r="D2788" i="5"/>
  <c r="T2788" i="5"/>
  <c r="H2756" i="5"/>
  <c r="G2756" i="5"/>
  <c r="F2756" i="5"/>
  <c r="E2756" i="5"/>
  <c r="T2756" i="5"/>
  <c r="D2756" i="5"/>
  <c r="O2756" i="5" s="1"/>
  <c r="S2756" i="5"/>
  <c r="C2756" i="5"/>
  <c r="J2756" i="5"/>
  <c r="I2756" i="5"/>
  <c r="R2756" i="5"/>
  <c r="H2676" i="5"/>
  <c r="G2676" i="5"/>
  <c r="F2676" i="5"/>
  <c r="E2676" i="5"/>
  <c r="T2676" i="5"/>
  <c r="D2676" i="5"/>
  <c r="O2676" i="5" s="1"/>
  <c r="S2676" i="5"/>
  <c r="C2676" i="5"/>
  <c r="J2676" i="5"/>
  <c r="I2676" i="5"/>
  <c r="R2676" i="5"/>
  <c r="T2579" i="5"/>
  <c r="D2579" i="5"/>
  <c r="K2579" i="5" s="1"/>
  <c r="S2579" i="5"/>
  <c r="C2579" i="5"/>
  <c r="R2579" i="5"/>
  <c r="J2579" i="5"/>
  <c r="I2579" i="5"/>
  <c r="H2579" i="5"/>
  <c r="G2579" i="5"/>
  <c r="F2579" i="5"/>
  <c r="E2579" i="5"/>
  <c r="G2300" i="5"/>
  <c r="F2300" i="5"/>
  <c r="E2300" i="5"/>
  <c r="T2300" i="5"/>
  <c r="D2300" i="5"/>
  <c r="S2300" i="5"/>
  <c r="C2300" i="5"/>
  <c r="R2300" i="5"/>
  <c r="J2300" i="5"/>
  <c r="I2300" i="5"/>
  <c r="H2300" i="5"/>
  <c r="R2084" i="5"/>
  <c r="J2084" i="5"/>
  <c r="I2084" i="5"/>
  <c r="H2084" i="5"/>
  <c r="G2084" i="5"/>
  <c r="F2084" i="5"/>
  <c r="E2084" i="5"/>
  <c r="S2084" i="5"/>
  <c r="D2084" i="5"/>
  <c r="O2084" i="5" s="1"/>
  <c r="C2084" i="5"/>
  <c r="T2084" i="5"/>
  <c r="R2052" i="5"/>
  <c r="J2052" i="5"/>
  <c r="I2052" i="5"/>
  <c r="H2052" i="5"/>
  <c r="G2052" i="5"/>
  <c r="F2052" i="5"/>
  <c r="E2052" i="5"/>
  <c r="S2052" i="5"/>
  <c r="D2052" i="5"/>
  <c r="N2052" i="5" s="1"/>
  <c r="C2052" i="5"/>
  <c r="T2052" i="5"/>
  <c r="R2020" i="5"/>
  <c r="J2020" i="5"/>
  <c r="I2020" i="5"/>
  <c r="H2020" i="5"/>
  <c r="G2020" i="5"/>
  <c r="F2020" i="5"/>
  <c r="E2020" i="5"/>
  <c r="S2020" i="5"/>
  <c r="D2020" i="5"/>
  <c r="M2020" i="5" s="1"/>
  <c r="C2020" i="5"/>
  <c r="T2020" i="5"/>
  <c r="F1931" i="5"/>
  <c r="E1931" i="5"/>
  <c r="T1931" i="5"/>
  <c r="D1931" i="5"/>
  <c r="L1931" i="5" s="1"/>
  <c r="S1931" i="5"/>
  <c r="C1931" i="5"/>
  <c r="R1931" i="5"/>
  <c r="J1931" i="5"/>
  <c r="I1931" i="5"/>
  <c r="H1931" i="5"/>
  <c r="G1931" i="5"/>
  <c r="O1931" i="5"/>
  <c r="F1899" i="5"/>
  <c r="E1899" i="5"/>
  <c r="T1899" i="5"/>
  <c r="D1899" i="5"/>
  <c r="S1899" i="5"/>
  <c r="C1899" i="5"/>
  <c r="R1899" i="5"/>
  <c r="J1899" i="5"/>
  <c r="I1899" i="5"/>
  <c r="H1899" i="5"/>
  <c r="G1899" i="5"/>
  <c r="R1755" i="5"/>
  <c r="J1755" i="5"/>
  <c r="I1755" i="5"/>
  <c r="H1755" i="5"/>
  <c r="G1755" i="5"/>
  <c r="F1755" i="5"/>
  <c r="E1755" i="5"/>
  <c r="T1755" i="5"/>
  <c r="D1755" i="5"/>
  <c r="N1755" i="5" s="1"/>
  <c r="C1755" i="5"/>
  <c r="S1755" i="5"/>
  <c r="F1596" i="5"/>
  <c r="E1596" i="5"/>
  <c r="T1596" i="5"/>
  <c r="D1596" i="5"/>
  <c r="S1596" i="5"/>
  <c r="C1596" i="5"/>
  <c r="R1596" i="5"/>
  <c r="J1596" i="5"/>
  <c r="I1596" i="5"/>
  <c r="H1596" i="5"/>
  <c r="G1596" i="5"/>
  <c r="F1428" i="5"/>
  <c r="E1428" i="5"/>
  <c r="T1428" i="5"/>
  <c r="D1428" i="5"/>
  <c r="N1428" i="5" s="1"/>
  <c r="S1428" i="5"/>
  <c r="C1428" i="5"/>
  <c r="R1428" i="5"/>
  <c r="J1428" i="5"/>
  <c r="I1428" i="5"/>
  <c r="H1428" i="5"/>
  <c r="G1428" i="5"/>
  <c r="E1099" i="5"/>
  <c r="T1099" i="5"/>
  <c r="D1099" i="5"/>
  <c r="K1099" i="5" s="1"/>
  <c r="S1099" i="5"/>
  <c r="C1099" i="5"/>
  <c r="R1099" i="5"/>
  <c r="J1099" i="5"/>
  <c r="I1099" i="5"/>
  <c r="H1099" i="5"/>
  <c r="F1099" i="5"/>
  <c r="G1099" i="5"/>
  <c r="H900" i="5"/>
  <c r="G900" i="5"/>
  <c r="F900" i="5"/>
  <c r="E900" i="5"/>
  <c r="T900" i="5"/>
  <c r="D900" i="5"/>
  <c r="O900" i="5" s="1"/>
  <c r="S900" i="5"/>
  <c r="C900" i="5"/>
  <c r="R900" i="5"/>
  <c r="J900" i="5"/>
  <c r="I900" i="5"/>
  <c r="H812" i="5"/>
  <c r="G812" i="5"/>
  <c r="F812" i="5"/>
  <c r="E812" i="5"/>
  <c r="T812" i="5"/>
  <c r="D812" i="5"/>
  <c r="S812" i="5"/>
  <c r="C812" i="5"/>
  <c r="R812" i="5"/>
  <c r="J812" i="5"/>
  <c r="I812" i="5"/>
  <c r="H714" i="5"/>
  <c r="G714" i="5"/>
  <c r="F714" i="5"/>
  <c r="E714" i="5"/>
  <c r="T714" i="5"/>
  <c r="D714" i="5"/>
  <c r="N714" i="5" s="1"/>
  <c r="S714" i="5"/>
  <c r="C714" i="5"/>
  <c r="R714" i="5"/>
  <c r="J714" i="5"/>
  <c r="I714" i="5"/>
  <c r="H628" i="5"/>
  <c r="G628" i="5"/>
  <c r="F628" i="5"/>
  <c r="E628" i="5"/>
  <c r="T628" i="5"/>
  <c r="D628" i="5"/>
  <c r="O628" i="5" s="1"/>
  <c r="S628" i="5"/>
  <c r="C628" i="5"/>
  <c r="R628" i="5"/>
  <c r="J628" i="5"/>
  <c r="I628" i="5"/>
  <c r="T490" i="5"/>
  <c r="D490" i="5"/>
  <c r="L490" i="5" s="1"/>
  <c r="S490" i="5"/>
  <c r="C490" i="5"/>
  <c r="R490" i="5"/>
  <c r="J490" i="5"/>
  <c r="I490" i="5"/>
  <c r="H490" i="5"/>
  <c r="G490" i="5"/>
  <c r="F490" i="5"/>
  <c r="E490" i="5"/>
  <c r="T426" i="5"/>
  <c r="D426" i="5"/>
  <c r="K426" i="5" s="1"/>
  <c r="S426" i="5"/>
  <c r="C426" i="5"/>
  <c r="R426" i="5"/>
  <c r="J426" i="5"/>
  <c r="I426" i="5"/>
  <c r="H426" i="5"/>
  <c r="G426" i="5"/>
  <c r="F426" i="5"/>
  <c r="E426" i="5"/>
  <c r="T362" i="5"/>
  <c r="D362" i="5"/>
  <c r="S362" i="5"/>
  <c r="C362" i="5"/>
  <c r="R362" i="5"/>
  <c r="J362" i="5"/>
  <c r="I362" i="5"/>
  <c r="H362" i="5"/>
  <c r="G362" i="5"/>
  <c r="F362" i="5"/>
  <c r="E362" i="5"/>
  <c r="F4792" i="5"/>
  <c r="E4792" i="5"/>
  <c r="S4792" i="5"/>
  <c r="C4792" i="5"/>
  <c r="R4792" i="5"/>
  <c r="J4792" i="5"/>
  <c r="I4792" i="5"/>
  <c r="D4792" i="5"/>
  <c r="Q4792" i="5" s="1"/>
  <c r="T4792" i="5"/>
  <c r="G4792" i="5"/>
  <c r="H4792" i="5"/>
  <c r="G3808" i="5"/>
  <c r="F3808" i="5"/>
  <c r="E3808" i="5"/>
  <c r="T3808" i="5"/>
  <c r="D3808" i="5"/>
  <c r="Q3808" i="5" s="1"/>
  <c r="S3808" i="5"/>
  <c r="C3808" i="5"/>
  <c r="R3808" i="5"/>
  <c r="J3808" i="5"/>
  <c r="I3808" i="5"/>
  <c r="H3808" i="5"/>
  <c r="S2984" i="5"/>
  <c r="C2984" i="5"/>
  <c r="R2984" i="5"/>
  <c r="J2984" i="5"/>
  <c r="I2984" i="5"/>
  <c r="H2984" i="5"/>
  <c r="G2984" i="5"/>
  <c r="F2984" i="5"/>
  <c r="E2984" i="5"/>
  <c r="T2984" i="5"/>
  <c r="D2984" i="5"/>
  <c r="P2984" i="5" s="1"/>
  <c r="T2563" i="5"/>
  <c r="D2563" i="5"/>
  <c r="K2563" i="5" s="1"/>
  <c r="S2563" i="5"/>
  <c r="C2563" i="5"/>
  <c r="R2563" i="5"/>
  <c r="J2563" i="5"/>
  <c r="I2563" i="5"/>
  <c r="H2563" i="5"/>
  <c r="G2563" i="5"/>
  <c r="F2563" i="5"/>
  <c r="E2563" i="5"/>
  <c r="T2531" i="5"/>
  <c r="D2531" i="5"/>
  <c r="K2531" i="5" s="1"/>
  <c r="S2531" i="5"/>
  <c r="C2531" i="5"/>
  <c r="R2531" i="5"/>
  <c r="J2531" i="5"/>
  <c r="H2531" i="5"/>
  <c r="G2531" i="5"/>
  <c r="I2531" i="5"/>
  <c r="F2531" i="5"/>
  <c r="E2531" i="5"/>
  <c r="S2403" i="5"/>
  <c r="C2403" i="5"/>
  <c r="R2403" i="5"/>
  <c r="J2403" i="5"/>
  <c r="I2403" i="5"/>
  <c r="H2403" i="5"/>
  <c r="G2403" i="5"/>
  <c r="F2403" i="5"/>
  <c r="E2403" i="5"/>
  <c r="D2403" i="5"/>
  <c r="L2403" i="5" s="1"/>
  <c r="T2403" i="5"/>
  <c r="G2284" i="5"/>
  <c r="F2284" i="5"/>
  <c r="E2284" i="5"/>
  <c r="T2284" i="5"/>
  <c r="D2284" i="5"/>
  <c r="O2284" i="5" s="1"/>
  <c r="S2284" i="5"/>
  <c r="C2284" i="5"/>
  <c r="R2284" i="5"/>
  <c r="J2284" i="5"/>
  <c r="I2284" i="5"/>
  <c r="H2284" i="5"/>
  <c r="R2252" i="5"/>
  <c r="J2252" i="5"/>
  <c r="I2252" i="5"/>
  <c r="H2252" i="5"/>
  <c r="G2252" i="5"/>
  <c r="F2252" i="5"/>
  <c r="E2252" i="5"/>
  <c r="S2252" i="5"/>
  <c r="D2252" i="5"/>
  <c r="P2252" i="5" s="1"/>
  <c r="C2252" i="5"/>
  <c r="T2252" i="5"/>
  <c r="R2220" i="5"/>
  <c r="J2220" i="5"/>
  <c r="I2220" i="5"/>
  <c r="H2220" i="5"/>
  <c r="G2220" i="5"/>
  <c r="F2220" i="5"/>
  <c r="E2220" i="5"/>
  <c r="S2220" i="5"/>
  <c r="D2220" i="5"/>
  <c r="N2220" i="5" s="1"/>
  <c r="C2220" i="5"/>
  <c r="T2220" i="5"/>
  <c r="R1996" i="5"/>
  <c r="J1996" i="5"/>
  <c r="I1996" i="5"/>
  <c r="H1996" i="5"/>
  <c r="G1996" i="5"/>
  <c r="F1996" i="5"/>
  <c r="E1996" i="5"/>
  <c r="S1996" i="5"/>
  <c r="D1996" i="5"/>
  <c r="N1996" i="5" s="1"/>
  <c r="C1996" i="5"/>
  <c r="T1996" i="5"/>
  <c r="F1652" i="5"/>
  <c r="E1652" i="5"/>
  <c r="T1652" i="5"/>
  <c r="D1652" i="5"/>
  <c r="Q1652" i="5" s="1"/>
  <c r="S1652" i="5"/>
  <c r="C1652" i="5"/>
  <c r="R1652" i="5"/>
  <c r="J1652" i="5"/>
  <c r="I1652" i="5"/>
  <c r="H1652" i="5"/>
  <c r="G1652" i="5"/>
  <c r="F1516" i="5"/>
  <c r="E1516" i="5"/>
  <c r="T1516" i="5"/>
  <c r="D1516" i="5"/>
  <c r="M1516" i="5" s="1"/>
  <c r="S1516" i="5"/>
  <c r="C1516" i="5"/>
  <c r="R1516" i="5"/>
  <c r="J1516" i="5"/>
  <c r="I1516" i="5"/>
  <c r="H1516" i="5"/>
  <c r="G1516" i="5"/>
  <c r="E1387" i="5"/>
  <c r="T1387" i="5"/>
  <c r="D1387" i="5"/>
  <c r="O1387" i="5" s="1"/>
  <c r="S1387" i="5"/>
  <c r="C1387" i="5"/>
  <c r="R1387" i="5"/>
  <c r="J1387" i="5"/>
  <c r="I1387" i="5"/>
  <c r="H1387" i="5"/>
  <c r="F1387" i="5"/>
  <c r="G1387" i="5"/>
  <c r="E1107" i="5"/>
  <c r="T1107" i="5"/>
  <c r="D1107" i="5"/>
  <c r="S1107" i="5"/>
  <c r="C1107" i="5"/>
  <c r="R1107" i="5"/>
  <c r="J1107" i="5"/>
  <c r="I1107" i="5"/>
  <c r="H1107" i="5"/>
  <c r="F1107" i="5"/>
  <c r="G1107" i="5"/>
  <c r="E963" i="5"/>
  <c r="T963" i="5"/>
  <c r="D963" i="5"/>
  <c r="S963" i="5"/>
  <c r="C963" i="5"/>
  <c r="R963" i="5"/>
  <c r="J963" i="5"/>
  <c r="I963" i="5"/>
  <c r="H963" i="5"/>
  <c r="F963" i="5"/>
  <c r="G963" i="5"/>
  <c r="T835" i="5"/>
  <c r="D835" i="5"/>
  <c r="K835" i="5" s="1"/>
  <c r="S835" i="5"/>
  <c r="C835" i="5"/>
  <c r="R835" i="5"/>
  <c r="J835" i="5"/>
  <c r="I835" i="5"/>
  <c r="H835" i="5"/>
  <c r="G835" i="5"/>
  <c r="F835" i="5"/>
  <c r="E835" i="5"/>
  <c r="H746" i="5"/>
  <c r="G746" i="5"/>
  <c r="F746" i="5"/>
  <c r="E746" i="5"/>
  <c r="T746" i="5"/>
  <c r="D746" i="5"/>
  <c r="S746" i="5"/>
  <c r="C746" i="5"/>
  <c r="R746" i="5"/>
  <c r="J746" i="5"/>
  <c r="I746" i="5"/>
  <c r="H626" i="5"/>
  <c r="G626" i="5"/>
  <c r="F626" i="5"/>
  <c r="E626" i="5"/>
  <c r="T626" i="5"/>
  <c r="D626" i="5"/>
  <c r="S626" i="5"/>
  <c r="C626" i="5"/>
  <c r="R626" i="5"/>
  <c r="J626" i="5"/>
  <c r="I626" i="5"/>
  <c r="T547" i="5"/>
  <c r="S547" i="5"/>
  <c r="C547" i="5"/>
  <c r="R547" i="5"/>
  <c r="J547" i="5"/>
  <c r="G547" i="5"/>
  <c r="I547" i="5"/>
  <c r="H547" i="5"/>
  <c r="F547" i="5"/>
  <c r="E547" i="5"/>
  <c r="D547" i="5"/>
  <c r="O547" i="5" s="1"/>
  <c r="T466" i="5"/>
  <c r="D466" i="5"/>
  <c r="K466" i="5" s="1"/>
  <c r="S466" i="5"/>
  <c r="C466" i="5"/>
  <c r="R466" i="5"/>
  <c r="J466" i="5"/>
  <c r="I466" i="5"/>
  <c r="H466" i="5"/>
  <c r="G466" i="5"/>
  <c r="F466" i="5"/>
  <c r="E466" i="5"/>
  <c r="H363" i="5"/>
  <c r="G363" i="5"/>
  <c r="F363" i="5"/>
  <c r="E363" i="5"/>
  <c r="T363" i="5"/>
  <c r="D363" i="5"/>
  <c r="O363" i="5" s="1"/>
  <c r="S363" i="5"/>
  <c r="C363" i="5"/>
  <c r="R363" i="5"/>
  <c r="J363" i="5"/>
  <c r="I363" i="5"/>
  <c r="T212" i="5"/>
  <c r="D212" i="5"/>
  <c r="L212" i="5" s="1"/>
  <c r="S212" i="5"/>
  <c r="C212" i="5"/>
  <c r="R212" i="5"/>
  <c r="J212" i="5"/>
  <c r="I212" i="5"/>
  <c r="H212" i="5"/>
  <c r="G212" i="5"/>
  <c r="F212" i="5"/>
  <c r="E212" i="5"/>
  <c r="O201" i="5"/>
  <c r="H155" i="5"/>
  <c r="G155" i="5"/>
  <c r="F155" i="5"/>
  <c r="E155" i="5"/>
  <c r="T155" i="5"/>
  <c r="D155" i="5"/>
  <c r="S155" i="5"/>
  <c r="C155" i="5"/>
  <c r="R155" i="5"/>
  <c r="J155" i="5"/>
  <c r="I155" i="5"/>
  <c r="S34" i="5"/>
  <c r="C34" i="5"/>
  <c r="R34" i="5"/>
  <c r="J34" i="5"/>
  <c r="I34" i="5"/>
  <c r="H34" i="5"/>
  <c r="G34" i="5"/>
  <c r="F34" i="5"/>
  <c r="E34" i="5"/>
  <c r="D34" i="5"/>
  <c r="T34" i="5"/>
  <c r="G2891" i="5"/>
  <c r="F2891" i="5"/>
  <c r="E2891" i="5"/>
  <c r="T2891" i="5"/>
  <c r="D2891" i="5"/>
  <c r="N2891" i="5" s="1"/>
  <c r="S2891" i="5"/>
  <c r="C2891" i="5"/>
  <c r="R2891" i="5"/>
  <c r="J2891" i="5"/>
  <c r="I2891" i="5"/>
  <c r="H2891" i="5"/>
  <c r="G2859" i="5"/>
  <c r="F2859" i="5"/>
  <c r="E2859" i="5"/>
  <c r="T2859" i="5"/>
  <c r="D2859" i="5"/>
  <c r="L2859" i="5" s="1"/>
  <c r="S2859" i="5"/>
  <c r="C2859" i="5"/>
  <c r="R2859" i="5"/>
  <c r="J2859" i="5"/>
  <c r="I2859" i="5"/>
  <c r="H2859" i="5"/>
  <c r="G2827" i="5"/>
  <c r="F2827" i="5"/>
  <c r="E2827" i="5"/>
  <c r="T2827" i="5"/>
  <c r="D2827" i="5"/>
  <c r="M2827" i="5" s="1"/>
  <c r="S2827" i="5"/>
  <c r="C2827" i="5"/>
  <c r="R2827" i="5"/>
  <c r="J2827" i="5"/>
  <c r="I2827" i="5"/>
  <c r="H2827" i="5"/>
  <c r="G2795" i="5"/>
  <c r="F2795" i="5"/>
  <c r="E2795" i="5"/>
  <c r="T2795" i="5"/>
  <c r="D2795" i="5"/>
  <c r="N2795" i="5" s="1"/>
  <c r="S2795" i="5"/>
  <c r="C2795" i="5"/>
  <c r="R2795" i="5"/>
  <c r="J2795" i="5"/>
  <c r="I2795" i="5"/>
  <c r="H2795" i="5"/>
  <c r="T2763" i="5"/>
  <c r="D2763" i="5"/>
  <c r="Q2763" i="5" s="1"/>
  <c r="S2763" i="5"/>
  <c r="C2763" i="5"/>
  <c r="R2763" i="5"/>
  <c r="J2763" i="5"/>
  <c r="I2763" i="5"/>
  <c r="H2763" i="5"/>
  <c r="G2763" i="5"/>
  <c r="F2763" i="5"/>
  <c r="E2763" i="5"/>
  <c r="T2683" i="5"/>
  <c r="D2683" i="5"/>
  <c r="N2683" i="5" s="1"/>
  <c r="S2683" i="5"/>
  <c r="C2683" i="5"/>
  <c r="R2683" i="5"/>
  <c r="J2683" i="5"/>
  <c r="I2683" i="5"/>
  <c r="H2683" i="5"/>
  <c r="G2683" i="5"/>
  <c r="F2683" i="5"/>
  <c r="E2683" i="5"/>
  <c r="T2651" i="5"/>
  <c r="D2651" i="5"/>
  <c r="Q2651" i="5" s="1"/>
  <c r="S2651" i="5"/>
  <c r="C2651" i="5"/>
  <c r="R2651" i="5"/>
  <c r="J2651" i="5"/>
  <c r="I2651" i="5"/>
  <c r="H2651" i="5"/>
  <c r="G2651" i="5"/>
  <c r="N2651" i="5"/>
  <c r="F2651" i="5"/>
  <c r="E2651" i="5"/>
  <c r="G2428" i="5"/>
  <c r="F2428" i="5"/>
  <c r="E2428" i="5"/>
  <c r="T2428" i="5"/>
  <c r="D2428" i="5"/>
  <c r="Q2428" i="5" s="1"/>
  <c r="S2428" i="5"/>
  <c r="C2428" i="5"/>
  <c r="R2428" i="5"/>
  <c r="J2428" i="5"/>
  <c r="I2428" i="5"/>
  <c r="H2428" i="5"/>
  <c r="F2091" i="5"/>
  <c r="E2091" i="5"/>
  <c r="T2091" i="5"/>
  <c r="D2091" i="5"/>
  <c r="K2091" i="5" s="1"/>
  <c r="S2091" i="5"/>
  <c r="C2091" i="5"/>
  <c r="R2091" i="5"/>
  <c r="J2091" i="5"/>
  <c r="I2091" i="5"/>
  <c r="H2091" i="5"/>
  <c r="G2091" i="5"/>
  <c r="S2989" i="5"/>
  <c r="C2989" i="5"/>
  <c r="G2989" i="5"/>
  <c r="J2989" i="5"/>
  <c r="T2989" i="5"/>
  <c r="I2989" i="5"/>
  <c r="R2989" i="5"/>
  <c r="H2989" i="5"/>
  <c r="F2989" i="5"/>
  <c r="E2989" i="5"/>
  <c r="D2989" i="5"/>
  <c r="N2989" i="5" s="1"/>
  <c r="F2027" i="5"/>
  <c r="E2027" i="5"/>
  <c r="T2027" i="5"/>
  <c r="D2027" i="5"/>
  <c r="S2027" i="5"/>
  <c r="C2027" i="5"/>
  <c r="R2027" i="5"/>
  <c r="J2027" i="5"/>
  <c r="I2027" i="5"/>
  <c r="H2027" i="5"/>
  <c r="G2027" i="5"/>
  <c r="H892" i="5"/>
  <c r="G892" i="5"/>
  <c r="F892" i="5"/>
  <c r="E892" i="5"/>
  <c r="T892" i="5"/>
  <c r="D892" i="5"/>
  <c r="N892" i="5" s="1"/>
  <c r="S892" i="5"/>
  <c r="C892" i="5"/>
  <c r="R892" i="5"/>
  <c r="J892" i="5"/>
  <c r="I892" i="5"/>
  <c r="H515" i="5"/>
  <c r="G515" i="5"/>
  <c r="F515" i="5"/>
  <c r="E515" i="5"/>
  <c r="T515" i="5"/>
  <c r="D515" i="5"/>
  <c r="S515" i="5"/>
  <c r="C515" i="5"/>
  <c r="R515" i="5"/>
  <c r="J515" i="5"/>
  <c r="I515" i="5"/>
  <c r="H2740" i="5"/>
  <c r="G2740" i="5"/>
  <c r="F2740" i="5"/>
  <c r="E2740" i="5"/>
  <c r="T2740" i="5"/>
  <c r="D2740" i="5"/>
  <c r="P2740" i="5" s="1"/>
  <c r="S2740" i="5"/>
  <c r="C2740" i="5"/>
  <c r="J2740" i="5"/>
  <c r="I2740" i="5"/>
  <c r="R2740" i="5"/>
  <c r="E1355" i="5"/>
  <c r="T1355" i="5"/>
  <c r="D1355" i="5"/>
  <c r="S1355" i="5"/>
  <c r="C1355" i="5"/>
  <c r="R1355" i="5"/>
  <c r="J1355" i="5"/>
  <c r="I1355" i="5"/>
  <c r="H1355" i="5"/>
  <c r="F1355" i="5"/>
  <c r="G1355" i="5"/>
  <c r="S2339" i="5"/>
  <c r="C2339" i="5"/>
  <c r="R2339" i="5"/>
  <c r="J2339" i="5"/>
  <c r="I2339" i="5"/>
  <c r="H2339" i="5"/>
  <c r="G2339" i="5"/>
  <c r="F2339" i="5"/>
  <c r="E2339" i="5"/>
  <c r="D2339" i="5"/>
  <c r="K2339" i="5" s="1"/>
  <c r="T2339" i="5"/>
  <c r="E1339" i="5"/>
  <c r="T1339" i="5"/>
  <c r="D1339" i="5"/>
  <c r="O1339" i="5" s="1"/>
  <c r="S1339" i="5"/>
  <c r="C1339" i="5"/>
  <c r="R1339" i="5"/>
  <c r="J1339" i="5"/>
  <c r="I1339" i="5"/>
  <c r="H1339" i="5"/>
  <c r="F1339" i="5"/>
  <c r="G1339" i="5"/>
  <c r="T907" i="5"/>
  <c r="D907" i="5"/>
  <c r="N907" i="5" s="1"/>
  <c r="S907" i="5"/>
  <c r="C907" i="5"/>
  <c r="R907" i="5"/>
  <c r="J907" i="5"/>
  <c r="I907" i="5"/>
  <c r="H907" i="5"/>
  <c r="G907" i="5"/>
  <c r="F907" i="5"/>
  <c r="E907" i="5"/>
  <c r="T595" i="5"/>
  <c r="D595" i="5"/>
  <c r="K595" i="5" s="1"/>
  <c r="S595" i="5"/>
  <c r="C595" i="5"/>
  <c r="R595" i="5"/>
  <c r="J595" i="5"/>
  <c r="I595" i="5"/>
  <c r="H595" i="5"/>
  <c r="G595" i="5"/>
  <c r="F595" i="5"/>
  <c r="E595" i="5"/>
  <c r="O521" i="5"/>
  <c r="D204" i="5"/>
  <c r="H204" i="5" s="1"/>
  <c r="C204" i="5"/>
  <c r="S204" i="5" s="1"/>
  <c r="E204" i="5"/>
  <c r="O169" i="5"/>
  <c r="G43" i="5"/>
  <c r="F43" i="5"/>
  <c r="E43" i="5"/>
  <c r="T43" i="5"/>
  <c r="D43" i="5"/>
  <c r="O43" i="5" s="1"/>
  <c r="S43" i="5"/>
  <c r="C43" i="5"/>
  <c r="R43" i="5"/>
  <c r="J43" i="5"/>
  <c r="I43" i="5"/>
  <c r="H43" i="5"/>
  <c r="I9" i="3"/>
  <c r="G9" i="3"/>
  <c r="F8" i="8"/>
  <c r="I17" i="8"/>
  <c r="H12" i="7"/>
  <c r="I12" i="7"/>
  <c r="J12" i="7"/>
  <c r="I1844" i="5"/>
  <c r="H1844" i="5"/>
  <c r="G1844" i="5"/>
  <c r="E1844" i="5"/>
  <c r="S1844" i="5"/>
  <c r="C1844" i="5"/>
  <c r="R1844" i="5"/>
  <c r="J1844" i="5"/>
  <c r="F1844" i="5"/>
  <c r="T1844" i="5"/>
  <c r="D1844" i="5"/>
  <c r="N1844" i="5" s="1"/>
  <c r="E939" i="5"/>
  <c r="T939" i="5"/>
  <c r="D939" i="5"/>
  <c r="K939" i="5" s="1"/>
  <c r="S939" i="5"/>
  <c r="C939" i="5"/>
  <c r="R939" i="5"/>
  <c r="J939" i="5"/>
  <c r="H939" i="5"/>
  <c r="I939" i="5"/>
  <c r="G939" i="5"/>
  <c r="F939" i="5"/>
  <c r="T603" i="5"/>
  <c r="D603" i="5"/>
  <c r="Q603" i="5" s="1"/>
  <c r="S603" i="5"/>
  <c r="C603" i="5"/>
  <c r="R603" i="5"/>
  <c r="J603" i="5"/>
  <c r="I603" i="5"/>
  <c r="H603" i="5"/>
  <c r="G603" i="5"/>
  <c r="F603" i="5"/>
  <c r="E603" i="5"/>
  <c r="K457" i="5"/>
  <c r="N457" i="5"/>
  <c r="M409" i="5"/>
  <c r="H644" i="5"/>
  <c r="G644" i="5"/>
  <c r="F644" i="5"/>
  <c r="E644" i="5"/>
  <c r="T644" i="5"/>
  <c r="D644" i="5"/>
  <c r="O644" i="5" s="1"/>
  <c r="S644" i="5"/>
  <c r="C644" i="5"/>
  <c r="R644" i="5"/>
  <c r="J644" i="5"/>
  <c r="I644" i="5"/>
  <c r="T484" i="5"/>
  <c r="D484" i="5"/>
  <c r="M484" i="5" s="1"/>
  <c r="S484" i="5"/>
  <c r="C484" i="5"/>
  <c r="R484" i="5"/>
  <c r="J484" i="5"/>
  <c r="I484" i="5"/>
  <c r="H484" i="5"/>
  <c r="G484" i="5"/>
  <c r="F484" i="5"/>
  <c r="E484" i="5"/>
  <c r="K105" i="5"/>
  <c r="N105" i="5"/>
  <c r="S20" i="5"/>
  <c r="C20" i="5"/>
  <c r="R20" i="5"/>
  <c r="J20" i="5"/>
  <c r="I20" i="5"/>
  <c r="H20" i="5"/>
  <c r="G20" i="5"/>
  <c r="F20" i="5"/>
  <c r="E20" i="5"/>
  <c r="T20" i="5"/>
  <c r="D20" i="5"/>
  <c r="P20" i="5" s="1"/>
  <c r="I44" i="9"/>
  <c r="I21" i="9"/>
  <c r="I20" i="9"/>
  <c r="I30" i="10"/>
  <c r="I58" i="9"/>
  <c r="H5088" i="5"/>
  <c r="G5088" i="5"/>
  <c r="F5088" i="5"/>
  <c r="E5088" i="5"/>
  <c r="R5088" i="5"/>
  <c r="J5088" i="5"/>
  <c r="I5088" i="5"/>
  <c r="D5088" i="5"/>
  <c r="M5088" i="5" s="1"/>
  <c r="C5088" i="5"/>
  <c r="T5088" i="5"/>
  <c r="S5088" i="5"/>
  <c r="F4832" i="5"/>
  <c r="E4832" i="5"/>
  <c r="S4832" i="5"/>
  <c r="C4832" i="5"/>
  <c r="R4832" i="5"/>
  <c r="J4832" i="5"/>
  <c r="I4832" i="5"/>
  <c r="H4832" i="5"/>
  <c r="G4832" i="5"/>
  <c r="D4832" i="5"/>
  <c r="O4832" i="5" s="1"/>
  <c r="T4832" i="5"/>
  <c r="F4576" i="5"/>
  <c r="E4576" i="5"/>
  <c r="T4576" i="5"/>
  <c r="D4576" i="5"/>
  <c r="S4576" i="5"/>
  <c r="C4576" i="5"/>
  <c r="R4576" i="5"/>
  <c r="J4576" i="5"/>
  <c r="I4576" i="5"/>
  <c r="H4576" i="5"/>
  <c r="G4576" i="5"/>
  <c r="R4360" i="5"/>
  <c r="J4360" i="5"/>
  <c r="I4360" i="5"/>
  <c r="H4360" i="5"/>
  <c r="G4360" i="5"/>
  <c r="F4360" i="5"/>
  <c r="E4360" i="5"/>
  <c r="T4360" i="5"/>
  <c r="D4360" i="5"/>
  <c r="N4360" i="5" s="1"/>
  <c r="S4360" i="5"/>
  <c r="C4360" i="5"/>
  <c r="G4104" i="5"/>
  <c r="F4104" i="5"/>
  <c r="E4104" i="5"/>
  <c r="T4104" i="5"/>
  <c r="D4104" i="5"/>
  <c r="O4104" i="5" s="1"/>
  <c r="S4104" i="5"/>
  <c r="C4104" i="5"/>
  <c r="R4104" i="5"/>
  <c r="J4104" i="5"/>
  <c r="I4104" i="5"/>
  <c r="H4104" i="5"/>
  <c r="G3848" i="5"/>
  <c r="F3848" i="5"/>
  <c r="E3848" i="5"/>
  <c r="T3848" i="5"/>
  <c r="D3848" i="5"/>
  <c r="O3848" i="5" s="1"/>
  <c r="S3848" i="5"/>
  <c r="C3848" i="5"/>
  <c r="R3848" i="5"/>
  <c r="J3848" i="5"/>
  <c r="I3848" i="5"/>
  <c r="H3848" i="5"/>
  <c r="S3592" i="5"/>
  <c r="C3592" i="5"/>
  <c r="R3592" i="5"/>
  <c r="J3592" i="5"/>
  <c r="I3592" i="5"/>
  <c r="H3592" i="5"/>
  <c r="G3592" i="5"/>
  <c r="F3592" i="5"/>
  <c r="D3592" i="5"/>
  <c r="M3592" i="5" s="1"/>
  <c r="T3592" i="5"/>
  <c r="E3592" i="5"/>
  <c r="E3336" i="5"/>
  <c r="S3336" i="5"/>
  <c r="C3336" i="5"/>
  <c r="R3336" i="5"/>
  <c r="J3336" i="5"/>
  <c r="I3336" i="5"/>
  <c r="H3336" i="5"/>
  <c r="G3336" i="5"/>
  <c r="D3336" i="5"/>
  <c r="Q3336" i="5" s="1"/>
  <c r="T3336" i="5"/>
  <c r="F3336" i="5"/>
  <c r="I3050" i="5"/>
  <c r="H3050" i="5"/>
  <c r="G3050" i="5"/>
  <c r="F3050" i="5"/>
  <c r="E3050" i="5"/>
  <c r="T3050" i="5"/>
  <c r="D3050" i="5"/>
  <c r="N3050" i="5" s="1"/>
  <c r="S3050" i="5"/>
  <c r="C3050" i="5"/>
  <c r="R3050" i="5"/>
  <c r="J3050" i="5"/>
  <c r="O2928" i="5"/>
  <c r="P2769" i="5"/>
  <c r="M2537" i="5"/>
  <c r="O2505" i="5"/>
  <c r="O2473" i="5"/>
  <c r="O2441" i="5"/>
  <c r="O2409" i="5"/>
  <c r="O2377" i="5"/>
  <c r="O2345" i="5"/>
  <c r="O2313" i="5"/>
  <c r="O2281" i="5"/>
  <c r="H3038" i="5"/>
  <c r="G3038" i="5"/>
  <c r="F3038" i="5"/>
  <c r="T3038" i="5"/>
  <c r="D3038" i="5"/>
  <c r="P3038" i="5" s="1"/>
  <c r="S3038" i="5"/>
  <c r="C3038" i="5"/>
  <c r="J3038" i="5"/>
  <c r="I3038" i="5"/>
  <c r="E3038" i="5"/>
  <c r="R3038" i="5"/>
  <c r="N2993" i="5"/>
  <c r="O2924" i="5"/>
  <c r="O2890" i="5"/>
  <c r="O2858" i="5"/>
  <c r="O2826" i="5"/>
  <c r="O2794" i="5"/>
  <c r="N1786" i="5"/>
  <c r="N1162" i="5"/>
  <c r="N1098" i="5"/>
  <c r="N1050" i="5"/>
  <c r="N986" i="5"/>
  <c r="L345" i="5"/>
  <c r="H379" i="5"/>
  <c r="G379" i="5"/>
  <c r="F379" i="5"/>
  <c r="E379" i="5"/>
  <c r="T379" i="5"/>
  <c r="D379" i="5"/>
  <c r="O379" i="5" s="1"/>
  <c r="S379" i="5"/>
  <c r="C379" i="5"/>
  <c r="R379" i="5"/>
  <c r="J379" i="5"/>
  <c r="I379" i="5"/>
  <c r="L297" i="5"/>
  <c r="S18" i="5"/>
  <c r="C18" i="5"/>
  <c r="R18" i="5"/>
  <c r="J18" i="5"/>
  <c r="I18" i="5"/>
  <c r="H18" i="5"/>
  <c r="G18" i="5"/>
  <c r="F18" i="5"/>
  <c r="E18" i="5"/>
  <c r="D18" i="5"/>
  <c r="P18" i="5" s="1"/>
  <c r="T18" i="5"/>
  <c r="L489" i="5"/>
  <c r="L425" i="5"/>
  <c r="L361" i="5"/>
  <c r="H179" i="5"/>
  <c r="G179" i="5"/>
  <c r="F179" i="5"/>
  <c r="E179" i="5"/>
  <c r="T179" i="5"/>
  <c r="D179" i="5"/>
  <c r="O179" i="5" s="1"/>
  <c r="S179" i="5"/>
  <c r="C179" i="5"/>
  <c r="R179" i="5"/>
  <c r="J179" i="5"/>
  <c r="I179" i="5"/>
  <c r="T100" i="5"/>
  <c r="D100" i="5"/>
  <c r="K100" i="5" s="1"/>
  <c r="S100" i="5"/>
  <c r="C100" i="5"/>
  <c r="R100" i="5"/>
  <c r="J100" i="5"/>
  <c r="I100" i="5"/>
  <c r="H100" i="5"/>
  <c r="G100" i="5"/>
  <c r="F100" i="5"/>
  <c r="E100" i="5"/>
  <c r="T883" i="5"/>
  <c r="D883" i="5"/>
  <c r="N883" i="5" s="1"/>
  <c r="S883" i="5"/>
  <c r="C883" i="5"/>
  <c r="R883" i="5"/>
  <c r="J883" i="5"/>
  <c r="I883" i="5"/>
  <c r="H883" i="5"/>
  <c r="G883" i="5"/>
  <c r="F883" i="5"/>
  <c r="E883" i="5"/>
  <c r="H820" i="5"/>
  <c r="G820" i="5"/>
  <c r="F820" i="5"/>
  <c r="E820" i="5"/>
  <c r="T820" i="5"/>
  <c r="D820" i="5"/>
  <c r="N820" i="5" s="1"/>
  <c r="S820" i="5"/>
  <c r="C820" i="5"/>
  <c r="R820" i="5"/>
  <c r="J820" i="5"/>
  <c r="I820" i="5"/>
  <c r="T731" i="5"/>
  <c r="D731" i="5"/>
  <c r="Q731" i="5" s="1"/>
  <c r="S731" i="5"/>
  <c r="C731" i="5"/>
  <c r="R731" i="5"/>
  <c r="J731" i="5"/>
  <c r="I731" i="5"/>
  <c r="H731" i="5"/>
  <c r="G731" i="5"/>
  <c r="F731" i="5"/>
  <c r="E731" i="5"/>
  <c r="T555" i="5"/>
  <c r="D555" i="5"/>
  <c r="S555" i="5"/>
  <c r="C555" i="5"/>
  <c r="R555" i="5"/>
  <c r="J555" i="5"/>
  <c r="I555" i="5"/>
  <c r="H555" i="5"/>
  <c r="G555" i="5"/>
  <c r="F555" i="5"/>
  <c r="E555" i="5"/>
  <c r="T492" i="5"/>
  <c r="D492" i="5"/>
  <c r="N492" i="5" s="1"/>
  <c r="S492" i="5"/>
  <c r="C492" i="5"/>
  <c r="R492" i="5"/>
  <c r="J492" i="5"/>
  <c r="I492" i="5"/>
  <c r="H492" i="5"/>
  <c r="G492" i="5"/>
  <c r="F492" i="5"/>
  <c r="E492" i="5"/>
  <c r="T276" i="5"/>
  <c r="D276" i="5"/>
  <c r="K276" i="5" s="1"/>
  <c r="S276" i="5"/>
  <c r="C276" i="5"/>
  <c r="R276" i="5"/>
  <c r="J276" i="5"/>
  <c r="I276" i="5"/>
  <c r="H276" i="5"/>
  <c r="G276" i="5"/>
  <c r="F276" i="5"/>
  <c r="E276" i="5"/>
  <c r="K185" i="5"/>
  <c r="N185" i="5"/>
  <c r="T156" i="5"/>
  <c r="D156" i="5"/>
  <c r="S156" i="5"/>
  <c r="C156" i="5"/>
  <c r="R156" i="5"/>
  <c r="J156" i="5"/>
  <c r="I156" i="5"/>
  <c r="H156" i="5"/>
  <c r="G156" i="5"/>
  <c r="F156" i="5"/>
  <c r="E156" i="5"/>
  <c r="T538" i="5"/>
  <c r="D538" i="5"/>
  <c r="P538" i="5" s="1"/>
  <c r="S538" i="5"/>
  <c r="C538" i="5"/>
  <c r="R538" i="5"/>
  <c r="J538" i="5"/>
  <c r="I538" i="5"/>
  <c r="H538" i="5"/>
  <c r="G538" i="5"/>
  <c r="F538" i="5"/>
  <c r="E538" i="5"/>
  <c r="T220" i="5"/>
  <c r="D220" i="5"/>
  <c r="K220" i="5" s="1"/>
  <c r="S220" i="5"/>
  <c r="C220" i="5"/>
  <c r="R220" i="5"/>
  <c r="J220" i="5"/>
  <c r="I220" i="5"/>
  <c r="H220" i="5"/>
  <c r="G220" i="5"/>
  <c r="F220" i="5"/>
  <c r="E220" i="5"/>
  <c r="T148" i="5"/>
  <c r="D148" i="5"/>
  <c r="K148" i="5" s="1"/>
  <c r="S148" i="5"/>
  <c r="C148" i="5"/>
  <c r="R148" i="5"/>
  <c r="J148" i="5"/>
  <c r="I148" i="5"/>
  <c r="H148" i="5"/>
  <c r="G148" i="5"/>
  <c r="F148" i="5"/>
  <c r="E148" i="5"/>
  <c r="S44" i="5"/>
  <c r="C44" i="5"/>
  <c r="R44" i="5"/>
  <c r="J44" i="5"/>
  <c r="I44" i="5"/>
  <c r="H44" i="5"/>
  <c r="G44" i="5"/>
  <c r="F44" i="5"/>
  <c r="E44" i="5"/>
  <c r="T44" i="5"/>
  <c r="D44" i="5"/>
  <c r="L44" i="5" s="1"/>
  <c r="H690" i="5"/>
  <c r="G690" i="5"/>
  <c r="F690" i="5"/>
  <c r="E690" i="5"/>
  <c r="T690" i="5"/>
  <c r="D690" i="5"/>
  <c r="M690" i="5" s="1"/>
  <c r="S690" i="5"/>
  <c r="C690" i="5"/>
  <c r="R690" i="5"/>
  <c r="J690" i="5"/>
  <c r="I690" i="5"/>
  <c r="T380" i="5"/>
  <c r="D380" i="5"/>
  <c r="K380" i="5" s="1"/>
  <c r="S380" i="5"/>
  <c r="C380" i="5"/>
  <c r="R380" i="5"/>
  <c r="J380" i="5"/>
  <c r="I380" i="5"/>
  <c r="H380" i="5"/>
  <c r="G380" i="5"/>
  <c r="F380" i="5"/>
  <c r="E380" i="5"/>
  <c r="T292" i="5"/>
  <c r="D292" i="5"/>
  <c r="N292" i="5" s="1"/>
  <c r="S292" i="5"/>
  <c r="C292" i="5"/>
  <c r="R292" i="5"/>
  <c r="J292" i="5"/>
  <c r="I292" i="5"/>
  <c r="H292" i="5"/>
  <c r="G292" i="5"/>
  <c r="F292" i="5"/>
  <c r="E292" i="5"/>
  <c r="T186" i="5"/>
  <c r="D186" i="5"/>
  <c r="P186" i="5" s="1"/>
  <c r="S186" i="5"/>
  <c r="C186" i="5"/>
  <c r="R186" i="5"/>
  <c r="J186" i="5"/>
  <c r="I186" i="5"/>
  <c r="H186" i="5"/>
  <c r="G186" i="5"/>
  <c r="F186" i="5"/>
  <c r="E186" i="5"/>
  <c r="S42" i="5"/>
  <c r="C42" i="5"/>
  <c r="R42" i="5"/>
  <c r="J42" i="5"/>
  <c r="I42" i="5"/>
  <c r="H42" i="5"/>
  <c r="G42" i="5"/>
  <c r="F42" i="5"/>
  <c r="E42" i="5"/>
  <c r="T42" i="5"/>
  <c r="D42" i="5"/>
  <c r="K42" i="5" s="1"/>
  <c r="T4984" i="5"/>
  <c r="D4984" i="5"/>
  <c r="S4984" i="5"/>
  <c r="R4984" i="5"/>
  <c r="J4984" i="5"/>
  <c r="I4984" i="5"/>
  <c r="H4984" i="5"/>
  <c r="G4984" i="5"/>
  <c r="F4984" i="5"/>
  <c r="E4984" i="5"/>
  <c r="C4984" i="5"/>
  <c r="I4000" i="5"/>
  <c r="H4000" i="5"/>
  <c r="G4000" i="5"/>
  <c r="T4000" i="5"/>
  <c r="D4000" i="5"/>
  <c r="P4000" i="5" s="1"/>
  <c r="J4000" i="5"/>
  <c r="F4000" i="5"/>
  <c r="E4000" i="5"/>
  <c r="C4000" i="5"/>
  <c r="S4000" i="5"/>
  <c r="R4000" i="5"/>
  <c r="E3065" i="5"/>
  <c r="T3065" i="5"/>
  <c r="D3065" i="5"/>
  <c r="S3065" i="5"/>
  <c r="C3065" i="5"/>
  <c r="R3065" i="5"/>
  <c r="J3065" i="5"/>
  <c r="I3065" i="5"/>
  <c r="H3065" i="5"/>
  <c r="G3065" i="5"/>
  <c r="F3065" i="5"/>
  <c r="S2916" i="5"/>
  <c r="C2916" i="5"/>
  <c r="R2916" i="5"/>
  <c r="J2916" i="5"/>
  <c r="I2916" i="5"/>
  <c r="H2916" i="5"/>
  <c r="G2916" i="5"/>
  <c r="F2916" i="5"/>
  <c r="E2916" i="5"/>
  <c r="D2916" i="5"/>
  <c r="P2916" i="5" s="1"/>
  <c r="T2916" i="5"/>
  <c r="H2620" i="5"/>
  <c r="G2620" i="5"/>
  <c r="F2620" i="5"/>
  <c r="E2620" i="5"/>
  <c r="T2620" i="5"/>
  <c r="D2620" i="5"/>
  <c r="N2620" i="5" s="1"/>
  <c r="S2620" i="5"/>
  <c r="C2620" i="5"/>
  <c r="R2620" i="5"/>
  <c r="J2620" i="5"/>
  <c r="I2620" i="5"/>
  <c r="H2588" i="5"/>
  <c r="G2588" i="5"/>
  <c r="F2588" i="5"/>
  <c r="E2588" i="5"/>
  <c r="T2588" i="5"/>
  <c r="D2588" i="5"/>
  <c r="O2588" i="5" s="1"/>
  <c r="S2588" i="5"/>
  <c r="C2588" i="5"/>
  <c r="R2588" i="5"/>
  <c r="J2588" i="5"/>
  <c r="I2588" i="5"/>
  <c r="S2483" i="5"/>
  <c r="C2483" i="5"/>
  <c r="R2483" i="5"/>
  <c r="J2483" i="5"/>
  <c r="I2483" i="5"/>
  <c r="H2483" i="5"/>
  <c r="G2483" i="5"/>
  <c r="F2483" i="5"/>
  <c r="E2483" i="5"/>
  <c r="D2483" i="5"/>
  <c r="N2483" i="5" s="1"/>
  <c r="T2483" i="5"/>
  <c r="S2307" i="5"/>
  <c r="C2307" i="5"/>
  <c r="R2307" i="5"/>
  <c r="J2307" i="5"/>
  <c r="I2307" i="5"/>
  <c r="H2307" i="5"/>
  <c r="G2307" i="5"/>
  <c r="F2307" i="5"/>
  <c r="E2307" i="5"/>
  <c r="D2307" i="5"/>
  <c r="K2307" i="5" s="1"/>
  <c r="T2307" i="5"/>
  <c r="R2164" i="5"/>
  <c r="J2164" i="5"/>
  <c r="I2164" i="5"/>
  <c r="H2164" i="5"/>
  <c r="G2164" i="5"/>
  <c r="F2164" i="5"/>
  <c r="E2164" i="5"/>
  <c r="S2164" i="5"/>
  <c r="D2164" i="5"/>
  <c r="O2164" i="5" s="1"/>
  <c r="C2164" i="5"/>
  <c r="T2164" i="5"/>
  <c r="F2107" i="5"/>
  <c r="E2107" i="5"/>
  <c r="T2107" i="5"/>
  <c r="D2107" i="5"/>
  <c r="M2107" i="5" s="1"/>
  <c r="S2107" i="5"/>
  <c r="C2107" i="5"/>
  <c r="R2107" i="5"/>
  <c r="J2107" i="5"/>
  <c r="I2107" i="5"/>
  <c r="H2107" i="5"/>
  <c r="G2107" i="5"/>
  <c r="R1948" i="5"/>
  <c r="J1948" i="5"/>
  <c r="I1948" i="5"/>
  <c r="H1948" i="5"/>
  <c r="G1948" i="5"/>
  <c r="F1948" i="5"/>
  <c r="E1948" i="5"/>
  <c r="S1948" i="5"/>
  <c r="D1948" i="5"/>
  <c r="N1948" i="5" s="1"/>
  <c r="C1948" i="5"/>
  <c r="T1948" i="5"/>
  <c r="I1820" i="5"/>
  <c r="H1820" i="5"/>
  <c r="G1820" i="5"/>
  <c r="E1820" i="5"/>
  <c r="S1820" i="5"/>
  <c r="C1820" i="5"/>
  <c r="R1820" i="5"/>
  <c r="J1820" i="5"/>
  <c r="F1820" i="5"/>
  <c r="D1820" i="5"/>
  <c r="M1820" i="5" s="1"/>
  <c r="T1820" i="5"/>
  <c r="I1788" i="5"/>
  <c r="H1788" i="5"/>
  <c r="T1788" i="5"/>
  <c r="J1788" i="5"/>
  <c r="S1788" i="5"/>
  <c r="G1788" i="5"/>
  <c r="R1788" i="5"/>
  <c r="F1788" i="5"/>
  <c r="E1788" i="5"/>
  <c r="D1788" i="5"/>
  <c r="M1788" i="5" s="1"/>
  <c r="C1788" i="5"/>
  <c r="R1715" i="5"/>
  <c r="J1715" i="5"/>
  <c r="I1715" i="5"/>
  <c r="H1715" i="5"/>
  <c r="G1715" i="5"/>
  <c r="F1715" i="5"/>
  <c r="E1715" i="5"/>
  <c r="T1715" i="5"/>
  <c r="D1715" i="5"/>
  <c r="Q1715" i="5" s="1"/>
  <c r="S1715" i="5"/>
  <c r="C1715" i="5"/>
  <c r="R1683" i="5"/>
  <c r="J1683" i="5"/>
  <c r="I1683" i="5"/>
  <c r="H1683" i="5"/>
  <c r="G1683" i="5"/>
  <c r="F1683" i="5"/>
  <c r="E1683" i="5"/>
  <c r="T1683" i="5"/>
  <c r="D1683" i="5"/>
  <c r="N1683" i="5" s="1"/>
  <c r="S1683" i="5"/>
  <c r="C1683" i="5"/>
  <c r="R1603" i="5"/>
  <c r="J1603" i="5"/>
  <c r="I1603" i="5"/>
  <c r="H1603" i="5"/>
  <c r="G1603" i="5"/>
  <c r="F1603" i="5"/>
  <c r="E1603" i="5"/>
  <c r="T1603" i="5"/>
  <c r="D1603" i="5"/>
  <c r="O1603" i="5" s="1"/>
  <c r="S1603" i="5"/>
  <c r="C1603" i="5"/>
  <c r="F1492" i="5"/>
  <c r="E1492" i="5"/>
  <c r="T1492" i="5"/>
  <c r="D1492" i="5"/>
  <c r="P1492" i="5" s="1"/>
  <c r="S1492" i="5"/>
  <c r="C1492" i="5"/>
  <c r="R1492" i="5"/>
  <c r="J1492" i="5"/>
  <c r="I1492" i="5"/>
  <c r="H1492" i="5"/>
  <c r="G1492" i="5"/>
  <c r="R1435" i="5"/>
  <c r="J1435" i="5"/>
  <c r="I1435" i="5"/>
  <c r="H1435" i="5"/>
  <c r="G1435" i="5"/>
  <c r="F1435" i="5"/>
  <c r="E1435" i="5"/>
  <c r="T1435" i="5"/>
  <c r="D1435" i="5"/>
  <c r="Q1435" i="5" s="1"/>
  <c r="C1435" i="5"/>
  <c r="S1435" i="5"/>
  <c r="E1299" i="5"/>
  <c r="T1299" i="5"/>
  <c r="D1299" i="5"/>
  <c r="S1299" i="5"/>
  <c r="C1299" i="5"/>
  <c r="R1299" i="5"/>
  <c r="J1299" i="5"/>
  <c r="I1299" i="5"/>
  <c r="H1299" i="5"/>
  <c r="F1299" i="5"/>
  <c r="G1299" i="5"/>
  <c r="E1267" i="5"/>
  <c r="T1267" i="5"/>
  <c r="D1267" i="5"/>
  <c r="K1267" i="5" s="1"/>
  <c r="S1267" i="5"/>
  <c r="C1267" i="5"/>
  <c r="R1267" i="5"/>
  <c r="J1267" i="5"/>
  <c r="I1267" i="5"/>
  <c r="H1267" i="5"/>
  <c r="F1267" i="5"/>
  <c r="G1267" i="5"/>
  <c r="E1235" i="5"/>
  <c r="T1235" i="5"/>
  <c r="D1235" i="5"/>
  <c r="K1235" i="5" s="1"/>
  <c r="S1235" i="5"/>
  <c r="C1235" i="5"/>
  <c r="R1235" i="5"/>
  <c r="J1235" i="5"/>
  <c r="I1235" i="5"/>
  <c r="H1235" i="5"/>
  <c r="F1235" i="5"/>
  <c r="G1235" i="5"/>
  <c r="E1203" i="5"/>
  <c r="T1203" i="5"/>
  <c r="D1203" i="5"/>
  <c r="O1203" i="5" s="1"/>
  <c r="S1203" i="5"/>
  <c r="C1203" i="5"/>
  <c r="R1203" i="5"/>
  <c r="J1203" i="5"/>
  <c r="I1203" i="5"/>
  <c r="H1203" i="5"/>
  <c r="F1203" i="5"/>
  <c r="G1203" i="5"/>
  <c r="I1084" i="5"/>
  <c r="H1084" i="5"/>
  <c r="G1084" i="5"/>
  <c r="F1084" i="5"/>
  <c r="E1084" i="5"/>
  <c r="T1084" i="5"/>
  <c r="D1084" i="5"/>
  <c r="Q1084" i="5" s="1"/>
  <c r="J1084" i="5"/>
  <c r="C1084" i="5"/>
  <c r="S1084" i="5"/>
  <c r="R1084" i="5"/>
  <c r="E979" i="5"/>
  <c r="T979" i="5"/>
  <c r="D979" i="5"/>
  <c r="K979" i="5" s="1"/>
  <c r="S979" i="5"/>
  <c r="C979" i="5"/>
  <c r="R979" i="5"/>
  <c r="J979" i="5"/>
  <c r="I979" i="5"/>
  <c r="H979" i="5"/>
  <c r="F979" i="5"/>
  <c r="G979" i="5"/>
  <c r="H844" i="5"/>
  <c r="G844" i="5"/>
  <c r="F844" i="5"/>
  <c r="E844" i="5"/>
  <c r="T844" i="5"/>
  <c r="D844" i="5"/>
  <c r="N844" i="5" s="1"/>
  <c r="S844" i="5"/>
  <c r="C844" i="5"/>
  <c r="R844" i="5"/>
  <c r="J844" i="5"/>
  <c r="I844" i="5"/>
  <c r="T755" i="5"/>
  <c r="D755" i="5"/>
  <c r="K755" i="5" s="1"/>
  <c r="S755" i="5"/>
  <c r="C755" i="5"/>
  <c r="R755" i="5"/>
  <c r="J755" i="5"/>
  <c r="I755" i="5"/>
  <c r="H755" i="5"/>
  <c r="G755" i="5"/>
  <c r="F755" i="5"/>
  <c r="E755" i="5"/>
  <c r="H684" i="5"/>
  <c r="G684" i="5"/>
  <c r="F684" i="5"/>
  <c r="E684" i="5"/>
  <c r="T684" i="5"/>
  <c r="D684" i="5"/>
  <c r="O684" i="5" s="1"/>
  <c r="S684" i="5"/>
  <c r="C684" i="5"/>
  <c r="R684" i="5"/>
  <c r="J684" i="5"/>
  <c r="I684" i="5"/>
  <c r="H586" i="5"/>
  <c r="G586" i="5"/>
  <c r="F586" i="5"/>
  <c r="E586" i="5"/>
  <c r="T586" i="5"/>
  <c r="D586" i="5"/>
  <c r="M586" i="5" s="1"/>
  <c r="S586" i="5"/>
  <c r="C586" i="5"/>
  <c r="R586" i="5"/>
  <c r="J586" i="5"/>
  <c r="I586" i="5"/>
  <c r="T524" i="5"/>
  <c r="D524" i="5"/>
  <c r="K524" i="5" s="1"/>
  <c r="S524" i="5"/>
  <c r="C524" i="5"/>
  <c r="R524" i="5"/>
  <c r="J524" i="5"/>
  <c r="I524" i="5"/>
  <c r="H524" i="5"/>
  <c r="G524" i="5"/>
  <c r="F524" i="5"/>
  <c r="E524" i="5"/>
  <c r="L201" i="5"/>
  <c r="T76" i="5"/>
  <c r="D76" i="5"/>
  <c r="L76" i="5" s="1"/>
  <c r="S76" i="5"/>
  <c r="C76" i="5"/>
  <c r="H76" i="5"/>
  <c r="G76" i="5"/>
  <c r="J76" i="5"/>
  <c r="I76" i="5"/>
  <c r="F76" i="5"/>
  <c r="E76" i="5"/>
  <c r="R76" i="5"/>
  <c r="T747" i="5"/>
  <c r="D747" i="5"/>
  <c r="K747" i="5" s="1"/>
  <c r="S747" i="5"/>
  <c r="C747" i="5"/>
  <c r="R747" i="5"/>
  <c r="J747" i="5"/>
  <c r="I747" i="5"/>
  <c r="H747" i="5"/>
  <c r="G747" i="5"/>
  <c r="F747" i="5"/>
  <c r="E747" i="5"/>
  <c r="T500" i="5"/>
  <c r="D500" i="5"/>
  <c r="O500" i="5" s="1"/>
  <c r="S500" i="5"/>
  <c r="C500" i="5"/>
  <c r="R500" i="5"/>
  <c r="J500" i="5"/>
  <c r="I500" i="5"/>
  <c r="H500" i="5"/>
  <c r="G500" i="5"/>
  <c r="F500" i="5"/>
  <c r="E500" i="5"/>
  <c r="H123" i="5"/>
  <c r="G123" i="5"/>
  <c r="F123" i="5"/>
  <c r="E123" i="5"/>
  <c r="T123" i="5"/>
  <c r="D123" i="5"/>
  <c r="N123" i="5" s="1"/>
  <c r="S123" i="5"/>
  <c r="C123" i="5"/>
  <c r="R123" i="5"/>
  <c r="J123" i="5"/>
  <c r="I123" i="5"/>
  <c r="S2371" i="5"/>
  <c r="C2371" i="5"/>
  <c r="R2371" i="5"/>
  <c r="J2371" i="5"/>
  <c r="I2371" i="5"/>
  <c r="H2371" i="5"/>
  <c r="G2371" i="5"/>
  <c r="F2371" i="5"/>
  <c r="E2371" i="5"/>
  <c r="D2371" i="5"/>
  <c r="K2371" i="5" s="1"/>
  <c r="T2371" i="5"/>
  <c r="F1412" i="5"/>
  <c r="E1412" i="5"/>
  <c r="T1412" i="5"/>
  <c r="D1412" i="5"/>
  <c r="N1412" i="5" s="1"/>
  <c r="S1412" i="5"/>
  <c r="C1412" i="5"/>
  <c r="R1412" i="5"/>
  <c r="J1412" i="5"/>
  <c r="I1412" i="5"/>
  <c r="H1412" i="5"/>
  <c r="G1412" i="5"/>
  <c r="H339" i="5"/>
  <c r="G339" i="5"/>
  <c r="F339" i="5"/>
  <c r="E339" i="5"/>
  <c r="T339" i="5"/>
  <c r="D339" i="5"/>
  <c r="P339" i="5" s="1"/>
  <c r="S339" i="5"/>
  <c r="C339" i="5"/>
  <c r="R339" i="5"/>
  <c r="J339" i="5"/>
  <c r="I339" i="5"/>
  <c r="S2315" i="5"/>
  <c r="C2315" i="5"/>
  <c r="R2315" i="5"/>
  <c r="J2315" i="5"/>
  <c r="I2315" i="5"/>
  <c r="H2315" i="5"/>
  <c r="G2315" i="5"/>
  <c r="F2315" i="5"/>
  <c r="E2315" i="5"/>
  <c r="T2315" i="5"/>
  <c r="D2315" i="5"/>
  <c r="N2315" i="5" s="1"/>
  <c r="R1924" i="5"/>
  <c r="J1924" i="5"/>
  <c r="I1924" i="5"/>
  <c r="H1924" i="5"/>
  <c r="G1924" i="5"/>
  <c r="F1924" i="5"/>
  <c r="E1924" i="5"/>
  <c r="S1924" i="5"/>
  <c r="D1924" i="5"/>
  <c r="Q1924" i="5" s="1"/>
  <c r="C1924" i="5"/>
  <c r="T1924" i="5"/>
  <c r="I1764" i="5"/>
  <c r="H1764" i="5"/>
  <c r="R1764" i="5"/>
  <c r="F1764" i="5"/>
  <c r="E1764" i="5"/>
  <c r="D1764" i="5"/>
  <c r="P1764" i="5" s="1"/>
  <c r="C1764" i="5"/>
  <c r="T1764" i="5"/>
  <c r="J1764" i="5"/>
  <c r="S1764" i="5"/>
  <c r="G1764" i="5"/>
  <c r="F1644" i="5"/>
  <c r="E1644" i="5"/>
  <c r="T1644" i="5"/>
  <c r="D1644" i="5"/>
  <c r="S1644" i="5"/>
  <c r="C1644" i="5"/>
  <c r="R1644" i="5"/>
  <c r="J1644" i="5"/>
  <c r="I1644" i="5"/>
  <c r="H1644" i="5"/>
  <c r="G1644" i="5"/>
  <c r="R1443" i="5"/>
  <c r="J1443" i="5"/>
  <c r="I1443" i="5"/>
  <c r="H1443" i="5"/>
  <c r="G1443" i="5"/>
  <c r="F1443" i="5"/>
  <c r="E1443" i="5"/>
  <c r="T1443" i="5"/>
  <c r="D1443" i="5"/>
  <c r="O1443" i="5" s="1"/>
  <c r="S1443" i="5"/>
  <c r="C1443" i="5"/>
  <c r="E987" i="5"/>
  <c r="T987" i="5"/>
  <c r="D987" i="5"/>
  <c r="K987" i="5" s="1"/>
  <c r="S987" i="5"/>
  <c r="C987" i="5"/>
  <c r="R987" i="5"/>
  <c r="J987" i="5"/>
  <c r="I987" i="5"/>
  <c r="H987" i="5"/>
  <c r="F987" i="5"/>
  <c r="G987" i="5"/>
  <c r="H796" i="5"/>
  <c r="G796" i="5"/>
  <c r="F796" i="5"/>
  <c r="E796" i="5"/>
  <c r="T796" i="5"/>
  <c r="D796" i="5"/>
  <c r="S796" i="5"/>
  <c r="C796" i="5"/>
  <c r="R796" i="5"/>
  <c r="J796" i="5"/>
  <c r="I796" i="5"/>
  <c r="T330" i="5"/>
  <c r="D330" i="5"/>
  <c r="P330" i="5" s="1"/>
  <c r="S330" i="5"/>
  <c r="C330" i="5"/>
  <c r="R330" i="5"/>
  <c r="J330" i="5"/>
  <c r="I330" i="5"/>
  <c r="H330" i="5"/>
  <c r="G330" i="5"/>
  <c r="F330" i="5"/>
  <c r="E330" i="5"/>
  <c r="K233" i="5"/>
  <c r="N233" i="5"/>
  <c r="L521" i="5"/>
  <c r="L169" i="5"/>
  <c r="S2363" i="5"/>
  <c r="C2363" i="5"/>
  <c r="R2363" i="5"/>
  <c r="J2363" i="5"/>
  <c r="I2363" i="5"/>
  <c r="H2363" i="5"/>
  <c r="G2363" i="5"/>
  <c r="F2363" i="5"/>
  <c r="E2363" i="5"/>
  <c r="T2363" i="5"/>
  <c r="D2363" i="5"/>
  <c r="Q2363" i="5" s="1"/>
  <c r="E1131" i="5"/>
  <c r="T1131" i="5"/>
  <c r="D1131" i="5"/>
  <c r="L1131" i="5" s="1"/>
  <c r="S1131" i="5"/>
  <c r="C1131" i="5"/>
  <c r="R1131" i="5"/>
  <c r="J1131" i="5"/>
  <c r="I1131" i="5"/>
  <c r="H1131" i="5"/>
  <c r="F1131" i="5"/>
  <c r="G1131" i="5"/>
  <c r="H451" i="5"/>
  <c r="G451" i="5"/>
  <c r="F451" i="5"/>
  <c r="E451" i="5"/>
  <c r="T451" i="5"/>
  <c r="D451" i="5"/>
  <c r="L451" i="5" s="1"/>
  <c r="S451" i="5"/>
  <c r="C451" i="5"/>
  <c r="R451" i="5"/>
  <c r="J451" i="5"/>
  <c r="I451" i="5"/>
  <c r="I10" i="3"/>
  <c r="G10" i="3"/>
  <c r="I18" i="8"/>
  <c r="I23" i="8"/>
  <c r="F2067" i="5"/>
  <c r="E2067" i="5"/>
  <c r="T2067" i="5"/>
  <c r="D2067" i="5"/>
  <c r="M2067" i="5" s="1"/>
  <c r="S2067" i="5"/>
  <c r="C2067" i="5"/>
  <c r="R2067" i="5"/>
  <c r="J2067" i="5"/>
  <c r="I2067" i="5"/>
  <c r="H2067" i="5"/>
  <c r="G2067" i="5"/>
  <c r="R1611" i="5"/>
  <c r="J1611" i="5"/>
  <c r="I1611" i="5"/>
  <c r="H1611" i="5"/>
  <c r="G1611" i="5"/>
  <c r="F1611" i="5"/>
  <c r="E1611" i="5"/>
  <c r="T1611" i="5"/>
  <c r="D1611" i="5"/>
  <c r="N1611" i="5" s="1"/>
  <c r="C1611" i="5"/>
  <c r="S1611" i="5"/>
  <c r="I1036" i="5"/>
  <c r="H1036" i="5"/>
  <c r="G1036" i="5"/>
  <c r="F1036" i="5"/>
  <c r="E1036" i="5"/>
  <c r="T1036" i="5"/>
  <c r="D1036" i="5"/>
  <c r="N1036" i="5" s="1"/>
  <c r="J1036" i="5"/>
  <c r="C1036" i="5"/>
  <c r="S1036" i="5"/>
  <c r="R1036" i="5"/>
  <c r="S2347" i="5"/>
  <c r="C2347" i="5"/>
  <c r="R2347" i="5"/>
  <c r="J2347" i="5"/>
  <c r="I2347" i="5"/>
  <c r="H2347" i="5"/>
  <c r="G2347" i="5"/>
  <c r="F2347" i="5"/>
  <c r="E2347" i="5"/>
  <c r="T2347" i="5"/>
  <c r="D2347" i="5"/>
  <c r="Q2347" i="5" s="1"/>
  <c r="R1900" i="5"/>
  <c r="J1900" i="5"/>
  <c r="I1900" i="5"/>
  <c r="H1900" i="5"/>
  <c r="G1900" i="5"/>
  <c r="F1900" i="5"/>
  <c r="E1900" i="5"/>
  <c r="S1900" i="5"/>
  <c r="D1900" i="5"/>
  <c r="L1900" i="5" s="1"/>
  <c r="C1900" i="5"/>
  <c r="T1900" i="5"/>
  <c r="I1004" i="5"/>
  <c r="H1004" i="5"/>
  <c r="G1004" i="5"/>
  <c r="F1004" i="5"/>
  <c r="E1004" i="5"/>
  <c r="T1004" i="5"/>
  <c r="D1004" i="5"/>
  <c r="Q1004" i="5" s="1"/>
  <c r="J1004" i="5"/>
  <c r="C1004" i="5"/>
  <c r="S1004" i="5"/>
  <c r="R1004" i="5"/>
  <c r="I11" i="3"/>
  <c r="G11" i="3"/>
  <c r="J14" i="7"/>
  <c r="I14" i="7"/>
  <c r="H14" i="7"/>
  <c r="C16" i="7"/>
  <c r="G9" i="7"/>
  <c r="R1427" i="5"/>
  <c r="J1427" i="5"/>
  <c r="I1427" i="5"/>
  <c r="H1427" i="5"/>
  <c r="G1427" i="5"/>
  <c r="F1427" i="5"/>
  <c r="E1427" i="5"/>
  <c r="T1427" i="5"/>
  <c r="D1427" i="5"/>
  <c r="S1427" i="5"/>
  <c r="C1427" i="5"/>
  <c r="H842" i="5"/>
  <c r="G842" i="5"/>
  <c r="F842" i="5"/>
  <c r="E842" i="5"/>
  <c r="T842" i="5"/>
  <c r="D842" i="5"/>
  <c r="O842" i="5" s="1"/>
  <c r="S842" i="5"/>
  <c r="C842" i="5"/>
  <c r="R842" i="5"/>
  <c r="J842" i="5"/>
  <c r="I842" i="5"/>
  <c r="H467" i="5"/>
  <c r="G467" i="5"/>
  <c r="F467" i="5"/>
  <c r="E467" i="5"/>
  <c r="T467" i="5"/>
  <c r="D467" i="5"/>
  <c r="M467" i="5" s="1"/>
  <c r="S467" i="5"/>
  <c r="C467" i="5"/>
  <c r="R467" i="5"/>
  <c r="J467" i="5"/>
  <c r="I467" i="5"/>
  <c r="K409" i="5"/>
  <c r="N409" i="5"/>
  <c r="T314" i="5"/>
  <c r="D314" i="5"/>
  <c r="K314" i="5" s="1"/>
  <c r="S314" i="5"/>
  <c r="C314" i="5"/>
  <c r="R314" i="5"/>
  <c r="J314" i="5"/>
  <c r="I314" i="5"/>
  <c r="H314" i="5"/>
  <c r="G314" i="5"/>
  <c r="F314" i="5"/>
  <c r="E314" i="5"/>
  <c r="T827" i="5"/>
  <c r="D827" i="5"/>
  <c r="K827" i="5" s="1"/>
  <c r="S827" i="5"/>
  <c r="C827" i="5"/>
  <c r="R827" i="5"/>
  <c r="J827" i="5"/>
  <c r="I827" i="5"/>
  <c r="H827" i="5"/>
  <c r="G827" i="5"/>
  <c r="F827" i="5"/>
  <c r="E827" i="5"/>
  <c r="T266" i="5"/>
  <c r="D266" i="5"/>
  <c r="L266" i="5" s="1"/>
  <c r="S266" i="5"/>
  <c r="C266" i="5"/>
  <c r="R266" i="5"/>
  <c r="J266" i="5"/>
  <c r="I266" i="5"/>
  <c r="H266" i="5"/>
  <c r="G266" i="5"/>
  <c r="F266" i="5"/>
  <c r="E266" i="5"/>
  <c r="H612" i="5"/>
  <c r="G612" i="5"/>
  <c r="F612" i="5"/>
  <c r="E612" i="5"/>
  <c r="T612" i="5"/>
  <c r="D612" i="5"/>
  <c r="M612" i="5" s="1"/>
  <c r="S612" i="5"/>
  <c r="C612" i="5"/>
  <c r="R612" i="5"/>
  <c r="J612" i="5"/>
  <c r="I612" i="5"/>
  <c r="T394" i="5"/>
  <c r="D394" i="5"/>
  <c r="K394" i="5" s="1"/>
  <c r="S394" i="5"/>
  <c r="C394" i="5"/>
  <c r="R394" i="5"/>
  <c r="J394" i="5"/>
  <c r="I394" i="5"/>
  <c r="H394" i="5"/>
  <c r="G394" i="5"/>
  <c r="F394" i="5"/>
  <c r="E394" i="5"/>
  <c r="T170" i="5"/>
  <c r="D170" i="5"/>
  <c r="K170" i="5" s="1"/>
  <c r="S170" i="5"/>
  <c r="C170" i="5"/>
  <c r="R170" i="5"/>
  <c r="J170" i="5"/>
  <c r="I170" i="5"/>
  <c r="H170" i="5"/>
  <c r="G170" i="5"/>
  <c r="F170" i="5"/>
  <c r="E170" i="5"/>
  <c r="H443" i="5"/>
  <c r="G443" i="5"/>
  <c r="F443" i="5"/>
  <c r="E443" i="5"/>
  <c r="T443" i="5"/>
  <c r="D443" i="5"/>
  <c r="O443" i="5" s="1"/>
  <c r="S443" i="5"/>
  <c r="C443" i="5"/>
  <c r="R443" i="5"/>
  <c r="J443" i="5"/>
  <c r="I443" i="5"/>
  <c r="T370" i="5"/>
  <c r="D370" i="5"/>
  <c r="N370" i="5" s="1"/>
  <c r="S370" i="5"/>
  <c r="C370" i="5"/>
  <c r="R370" i="5"/>
  <c r="J370" i="5"/>
  <c r="I370" i="5"/>
  <c r="H370" i="5"/>
  <c r="G370" i="5"/>
  <c r="F370" i="5"/>
  <c r="E370" i="5"/>
  <c r="S12" i="5"/>
  <c r="C12" i="5"/>
  <c r="R12" i="5"/>
  <c r="J12" i="5"/>
  <c r="I12" i="5"/>
  <c r="H12" i="5"/>
  <c r="G12" i="5"/>
  <c r="F12" i="5"/>
  <c r="E12" i="5"/>
  <c r="T12" i="5"/>
  <c r="D12" i="5"/>
  <c r="P12" i="5" s="1"/>
  <c r="T795" i="5"/>
  <c r="D795" i="5"/>
  <c r="K795" i="5" s="1"/>
  <c r="S795" i="5"/>
  <c r="C795" i="5"/>
  <c r="R795" i="5"/>
  <c r="J795" i="5"/>
  <c r="I795" i="5"/>
  <c r="H795" i="5"/>
  <c r="G795" i="5"/>
  <c r="F795" i="5"/>
  <c r="E795" i="5"/>
  <c r="T162" i="5"/>
  <c r="D162" i="5"/>
  <c r="S162" i="5"/>
  <c r="C162" i="5"/>
  <c r="R162" i="5"/>
  <c r="J162" i="5"/>
  <c r="I162" i="5"/>
  <c r="H162" i="5"/>
  <c r="G162" i="5"/>
  <c r="F162" i="5"/>
  <c r="E162" i="5"/>
  <c r="H860" i="5"/>
  <c r="G860" i="5"/>
  <c r="F860" i="5"/>
  <c r="E860" i="5"/>
  <c r="T860" i="5"/>
  <c r="D860" i="5"/>
  <c r="M860" i="5" s="1"/>
  <c r="S860" i="5"/>
  <c r="C860" i="5"/>
  <c r="R860" i="5"/>
  <c r="J860" i="5"/>
  <c r="I860" i="5"/>
  <c r="T787" i="5"/>
  <c r="D787" i="5"/>
  <c r="K787" i="5" s="1"/>
  <c r="S787" i="5"/>
  <c r="C787" i="5"/>
  <c r="R787" i="5"/>
  <c r="J787" i="5"/>
  <c r="I787" i="5"/>
  <c r="H787" i="5"/>
  <c r="G787" i="5"/>
  <c r="F787" i="5"/>
  <c r="E787" i="5"/>
  <c r="H716" i="5"/>
  <c r="G716" i="5"/>
  <c r="F716" i="5"/>
  <c r="E716" i="5"/>
  <c r="T716" i="5"/>
  <c r="D716" i="5"/>
  <c r="O716" i="5" s="1"/>
  <c r="S716" i="5"/>
  <c r="C716" i="5"/>
  <c r="R716" i="5"/>
  <c r="J716" i="5"/>
  <c r="I716" i="5"/>
  <c r="T540" i="5"/>
  <c r="D540" i="5"/>
  <c r="N540" i="5" s="1"/>
  <c r="S540" i="5"/>
  <c r="C540" i="5"/>
  <c r="R540" i="5"/>
  <c r="J540" i="5"/>
  <c r="I540" i="5"/>
  <c r="H540" i="5"/>
  <c r="G540" i="5"/>
  <c r="F540" i="5"/>
  <c r="E540" i="5"/>
  <c r="H459" i="5"/>
  <c r="G459" i="5"/>
  <c r="F459" i="5"/>
  <c r="E459" i="5"/>
  <c r="T459" i="5"/>
  <c r="D459" i="5"/>
  <c r="M459" i="5" s="1"/>
  <c r="S459" i="5"/>
  <c r="C459" i="5"/>
  <c r="R459" i="5"/>
  <c r="J459" i="5"/>
  <c r="I459" i="5"/>
  <c r="E313" i="5"/>
  <c r="D313" i="5"/>
  <c r="N313" i="5" s="1"/>
  <c r="C313" i="5"/>
  <c r="T252" i="5"/>
  <c r="D252" i="5"/>
  <c r="K252" i="5" s="1"/>
  <c r="S252" i="5"/>
  <c r="C252" i="5"/>
  <c r="R252" i="5"/>
  <c r="J252" i="5"/>
  <c r="I252" i="5"/>
  <c r="H252" i="5"/>
  <c r="G252" i="5"/>
  <c r="F252" i="5"/>
  <c r="E252" i="5"/>
  <c r="H259" i="5"/>
  <c r="G259" i="5"/>
  <c r="F259" i="5"/>
  <c r="E259" i="5"/>
  <c r="T259" i="5"/>
  <c r="D259" i="5"/>
  <c r="N259" i="5" s="1"/>
  <c r="S259" i="5"/>
  <c r="C259" i="5"/>
  <c r="R259" i="5"/>
  <c r="J259" i="5"/>
  <c r="I259" i="5"/>
  <c r="H203" i="5"/>
  <c r="G203" i="5"/>
  <c r="F203" i="5"/>
  <c r="E203" i="5"/>
  <c r="T203" i="5"/>
  <c r="D203" i="5"/>
  <c r="M203" i="5" s="1"/>
  <c r="S203" i="5"/>
  <c r="C203" i="5"/>
  <c r="R203" i="5"/>
  <c r="J203" i="5"/>
  <c r="I203" i="5"/>
  <c r="H131" i="5"/>
  <c r="G131" i="5"/>
  <c r="F131" i="5"/>
  <c r="E131" i="5"/>
  <c r="T131" i="5"/>
  <c r="D131" i="5"/>
  <c r="N131" i="5" s="1"/>
  <c r="S131" i="5"/>
  <c r="C131" i="5"/>
  <c r="R131" i="5"/>
  <c r="J131" i="5"/>
  <c r="I131" i="5"/>
  <c r="G19" i="5"/>
  <c r="F19" i="5"/>
  <c r="E19" i="5"/>
  <c r="T19" i="5"/>
  <c r="D19" i="5"/>
  <c r="S19" i="5"/>
  <c r="C19" i="5"/>
  <c r="R19" i="5"/>
  <c r="J19" i="5"/>
  <c r="I19" i="5"/>
  <c r="H19" i="5"/>
  <c r="H668" i="5"/>
  <c r="G668" i="5"/>
  <c r="F668" i="5"/>
  <c r="E668" i="5"/>
  <c r="T668" i="5"/>
  <c r="D668" i="5"/>
  <c r="O668" i="5" s="1"/>
  <c r="S668" i="5"/>
  <c r="C668" i="5"/>
  <c r="R668" i="5"/>
  <c r="J668" i="5"/>
  <c r="I668" i="5"/>
  <c r="H347" i="5"/>
  <c r="G347" i="5"/>
  <c r="F347" i="5"/>
  <c r="E347" i="5"/>
  <c r="T347" i="5"/>
  <c r="D347" i="5"/>
  <c r="M347" i="5" s="1"/>
  <c r="S347" i="5"/>
  <c r="C347" i="5"/>
  <c r="R347" i="5"/>
  <c r="J347" i="5"/>
  <c r="I347" i="5"/>
  <c r="T268" i="5"/>
  <c r="D268" i="5"/>
  <c r="K268" i="5" s="1"/>
  <c r="S268" i="5"/>
  <c r="C268" i="5"/>
  <c r="R268" i="5"/>
  <c r="J268" i="5"/>
  <c r="I268" i="5"/>
  <c r="H268" i="5"/>
  <c r="G268" i="5"/>
  <c r="F268" i="5"/>
  <c r="E268" i="5"/>
  <c r="R4728" i="5"/>
  <c r="J4728" i="5"/>
  <c r="I4728" i="5"/>
  <c r="H4728" i="5"/>
  <c r="G4728" i="5"/>
  <c r="F4728" i="5"/>
  <c r="E4728" i="5"/>
  <c r="T4728" i="5"/>
  <c r="D4728" i="5"/>
  <c r="Q4728" i="5" s="1"/>
  <c r="C4728" i="5"/>
  <c r="S4728" i="5"/>
  <c r="G3744" i="5"/>
  <c r="F3744" i="5"/>
  <c r="E3744" i="5"/>
  <c r="T3744" i="5"/>
  <c r="D3744" i="5"/>
  <c r="O3744" i="5" s="1"/>
  <c r="S3744" i="5"/>
  <c r="C3744" i="5"/>
  <c r="R3744" i="5"/>
  <c r="J3744" i="5"/>
  <c r="I3744" i="5"/>
  <c r="H3744" i="5"/>
  <c r="I3058" i="5"/>
  <c r="H3058" i="5"/>
  <c r="G3058" i="5"/>
  <c r="F3058" i="5"/>
  <c r="E3058" i="5"/>
  <c r="T3058" i="5"/>
  <c r="D3058" i="5"/>
  <c r="N3058" i="5" s="1"/>
  <c r="S3058" i="5"/>
  <c r="C3058" i="5"/>
  <c r="R3058" i="5"/>
  <c r="J3058" i="5"/>
  <c r="H2732" i="5"/>
  <c r="G2732" i="5"/>
  <c r="F2732" i="5"/>
  <c r="E2732" i="5"/>
  <c r="T2732" i="5"/>
  <c r="D2732" i="5"/>
  <c r="N2732" i="5" s="1"/>
  <c r="S2732" i="5"/>
  <c r="C2732" i="5"/>
  <c r="R2732" i="5"/>
  <c r="J2732" i="5"/>
  <c r="I2732" i="5"/>
  <c r="H2612" i="5"/>
  <c r="G2612" i="5"/>
  <c r="F2612" i="5"/>
  <c r="E2612" i="5"/>
  <c r="T2612" i="5"/>
  <c r="D2612" i="5"/>
  <c r="O2612" i="5" s="1"/>
  <c r="S2612" i="5"/>
  <c r="C2612" i="5"/>
  <c r="J2612" i="5"/>
  <c r="I2612" i="5"/>
  <c r="R2612" i="5"/>
  <c r="S2507" i="5"/>
  <c r="C2507" i="5"/>
  <c r="R2507" i="5"/>
  <c r="J2507" i="5"/>
  <c r="I2507" i="5"/>
  <c r="H2507" i="5"/>
  <c r="G2507" i="5"/>
  <c r="F2507" i="5"/>
  <c r="E2507" i="5"/>
  <c r="T2507" i="5"/>
  <c r="D2507" i="5"/>
  <c r="L2507" i="5" s="1"/>
  <c r="S2475" i="5"/>
  <c r="C2475" i="5"/>
  <c r="R2475" i="5"/>
  <c r="J2475" i="5"/>
  <c r="I2475" i="5"/>
  <c r="H2475" i="5"/>
  <c r="G2475" i="5"/>
  <c r="F2475" i="5"/>
  <c r="E2475" i="5"/>
  <c r="T2475" i="5"/>
  <c r="D2475" i="5"/>
  <c r="K2475" i="5" s="1"/>
  <c r="R2188" i="5"/>
  <c r="J2188" i="5"/>
  <c r="I2188" i="5"/>
  <c r="H2188" i="5"/>
  <c r="G2188" i="5"/>
  <c r="F2188" i="5"/>
  <c r="E2188" i="5"/>
  <c r="S2188" i="5"/>
  <c r="D2188" i="5"/>
  <c r="Q2188" i="5" s="1"/>
  <c r="C2188" i="5"/>
  <c r="T2188" i="5"/>
  <c r="R2156" i="5"/>
  <c r="J2156" i="5"/>
  <c r="I2156" i="5"/>
  <c r="H2156" i="5"/>
  <c r="G2156" i="5"/>
  <c r="F2156" i="5"/>
  <c r="E2156" i="5"/>
  <c r="S2156" i="5"/>
  <c r="D2156" i="5"/>
  <c r="L2156" i="5" s="1"/>
  <c r="C2156" i="5"/>
  <c r="T2156" i="5"/>
  <c r="R1972" i="5"/>
  <c r="J1972" i="5"/>
  <c r="I1972" i="5"/>
  <c r="H1972" i="5"/>
  <c r="G1972" i="5"/>
  <c r="F1972" i="5"/>
  <c r="E1972" i="5"/>
  <c r="S1972" i="5"/>
  <c r="D1972" i="5"/>
  <c r="N1972" i="5" s="1"/>
  <c r="C1972" i="5"/>
  <c r="T1972" i="5"/>
  <c r="F1867" i="5"/>
  <c r="E1867" i="5"/>
  <c r="T1867" i="5"/>
  <c r="D1867" i="5"/>
  <c r="N1867" i="5" s="1"/>
  <c r="S1867" i="5"/>
  <c r="C1867" i="5"/>
  <c r="R1867" i="5"/>
  <c r="J1867" i="5"/>
  <c r="I1867" i="5"/>
  <c r="H1867" i="5"/>
  <c r="G1867" i="5"/>
  <c r="I1812" i="5"/>
  <c r="H1812" i="5"/>
  <c r="G1812" i="5"/>
  <c r="E1812" i="5"/>
  <c r="S1812" i="5"/>
  <c r="C1812" i="5"/>
  <c r="R1812" i="5"/>
  <c r="J1812" i="5"/>
  <c r="F1812" i="5"/>
  <c r="T1812" i="5"/>
  <c r="D1812" i="5"/>
  <c r="K1812" i="5" s="1"/>
  <c r="I1780" i="5"/>
  <c r="H1780" i="5"/>
  <c r="R1780" i="5"/>
  <c r="F1780" i="5"/>
  <c r="E1780" i="5"/>
  <c r="D1780" i="5"/>
  <c r="P1780" i="5" s="1"/>
  <c r="C1780" i="5"/>
  <c r="T1780" i="5"/>
  <c r="J1780" i="5"/>
  <c r="S1780" i="5"/>
  <c r="G1780" i="5"/>
  <c r="R1707" i="5"/>
  <c r="J1707" i="5"/>
  <c r="I1707" i="5"/>
  <c r="H1707" i="5"/>
  <c r="G1707" i="5"/>
  <c r="F1707" i="5"/>
  <c r="E1707" i="5"/>
  <c r="T1707" i="5"/>
  <c r="D1707" i="5"/>
  <c r="N1707" i="5" s="1"/>
  <c r="C1707" i="5"/>
  <c r="S1707" i="5"/>
  <c r="R1675" i="5"/>
  <c r="J1675" i="5"/>
  <c r="I1675" i="5"/>
  <c r="H1675" i="5"/>
  <c r="G1675" i="5"/>
  <c r="F1675" i="5"/>
  <c r="E1675" i="5"/>
  <c r="T1675" i="5"/>
  <c r="D1675" i="5"/>
  <c r="O1675" i="5" s="1"/>
  <c r="C1675" i="5"/>
  <c r="S1675" i="5"/>
  <c r="F1572" i="5"/>
  <c r="E1572" i="5"/>
  <c r="T1572" i="5"/>
  <c r="D1572" i="5"/>
  <c r="O1572" i="5" s="1"/>
  <c r="S1572" i="5"/>
  <c r="C1572" i="5"/>
  <c r="R1572" i="5"/>
  <c r="J1572" i="5"/>
  <c r="I1572" i="5"/>
  <c r="H1572" i="5"/>
  <c r="G1572" i="5"/>
  <c r="F1484" i="5"/>
  <c r="E1484" i="5"/>
  <c r="T1484" i="5"/>
  <c r="D1484" i="5"/>
  <c r="M1484" i="5" s="1"/>
  <c r="S1484" i="5"/>
  <c r="C1484" i="5"/>
  <c r="R1484" i="5"/>
  <c r="J1484" i="5"/>
  <c r="I1484" i="5"/>
  <c r="H1484" i="5"/>
  <c r="G1484" i="5"/>
  <c r="I1404" i="5"/>
  <c r="H1404" i="5"/>
  <c r="G1404" i="5"/>
  <c r="F1404" i="5"/>
  <c r="E1404" i="5"/>
  <c r="T1404" i="5"/>
  <c r="D1404" i="5"/>
  <c r="J1404" i="5"/>
  <c r="C1404" i="5"/>
  <c r="S1404" i="5"/>
  <c r="R1404" i="5"/>
  <c r="E1291" i="5"/>
  <c r="T1291" i="5"/>
  <c r="D1291" i="5"/>
  <c r="K1291" i="5" s="1"/>
  <c r="S1291" i="5"/>
  <c r="C1291" i="5"/>
  <c r="R1291" i="5"/>
  <c r="J1291" i="5"/>
  <c r="I1291" i="5"/>
  <c r="H1291" i="5"/>
  <c r="F1291" i="5"/>
  <c r="G1291" i="5"/>
  <c r="E1259" i="5"/>
  <c r="T1259" i="5"/>
  <c r="D1259" i="5"/>
  <c r="K1259" i="5" s="1"/>
  <c r="S1259" i="5"/>
  <c r="C1259" i="5"/>
  <c r="R1259" i="5"/>
  <c r="J1259" i="5"/>
  <c r="I1259" i="5"/>
  <c r="H1259" i="5"/>
  <c r="F1259" i="5"/>
  <c r="G1259" i="5"/>
  <c r="E1227" i="5"/>
  <c r="T1227" i="5"/>
  <c r="D1227" i="5"/>
  <c r="O1227" i="5" s="1"/>
  <c r="S1227" i="5"/>
  <c r="C1227" i="5"/>
  <c r="R1227" i="5"/>
  <c r="J1227" i="5"/>
  <c r="I1227" i="5"/>
  <c r="H1227" i="5"/>
  <c r="F1227" i="5"/>
  <c r="G1227" i="5"/>
  <c r="I1172" i="5"/>
  <c r="H1172" i="5"/>
  <c r="G1172" i="5"/>
  <c r="F1172" i="5"/>
  <c r="E1172" i="5"/>
  <c r="T1172" i="5"/>
  <c r="D1172" i="5"/>
  <c r="Q1172" i="5" s="1"/>
  <c r="J1172" i="5"/>
  <c r="C1172" i="5"/>
  <c r="S1172" i="5"/>
  <c r="R1172" i="5"/>
  <c r="I1076" i="5"/>
  <c r="H1076" i="5"/>
  <c r="G1076" i="5"/>
  <c r="F1076" i="5"/>
  <c r="E1076" i="5"/>
  <c r="T1076" i="5"/>
  <c r="D1076" i="5"/>
  <c r="N1076" i="5" s="1"/>
  <c r="J1076" i="5"/>
  <c r="C1076" i="5"/>
  <c r="S1076" i="5"/>
  <c r="R1076" i="5"/>
  <c r="H890" i="5"/>
  <c r="G890" i="5"/>
  <c r="F890" i="5"/>
  <c r="E890" i="5"/>
  <c r="T890" i="5"/>
  <c r="D890" i="5"/>
  <c r="N890" i="5" s="1"/>
  <c r="S890" i="5"/>
  <c r="C890" i="5"/>
  <c r="R890" i="5"/>
  <c r="J890" i="5"/>
  <c r="I890" i="5"/>
  <c r="T819" i="5"/>
  <c r="D819" i="5"/>
  <c r="M819" i="5" s="1"/>
  <c r="S819" i="5"/>
  <c r="C819" i="5"/>
  <c r="R819" i="5"/>
  <c r="J819" i="5"/>
  <c r="I819" i="5"/>
  <c r="H819" i="5"/>
  <c r="G819" i="5"/>
  <c r="F819" i="5"/>
  <c r="E819" i="5"/>
  <c r="H732" i="5"/>
  <c r="G732" i="5"/>
  <c r="F732" i="5"/>
  <c r="E732" i="5"/>
  <c r="T732" i="5"/>
  <c r="D732" i="5"/>
  <c r="O732" i="5" s="1"/>
  <c r="S732" i="5"/>
  <c r="C732" i="5"/>
  <c r="R732" i="5"/>
  <c r="J732" i="5"/>
  <c r="I732" i="5"/>
  <c r="T651" i="5"/>
  <c r="D651" i="5"/>
  <c r="N651" i="5" s="1"/>
  <c r="S651" i="5"/>
  <c r="C651" i="5"/>
  <c r="R651" i="5"/>
  <c r="J651" i="5"/>
  <c r="I651" i="5"/>
  <c r="H651" i="5"/>
  <c r="G651" i="5"/>
  <c r="F651" i="5"/>
  <c r="E651" i="5"/>
  <c r="T571" i="5"/>
  <c r="D571" i="5"/>
  <c r="K571" i="5" s="1"/>
  <c r="S571" i="5"/>
  <c r="C571" i="5"/>
  <c r="R571" i="5"/>
  <c r="J571" i="5"/>
  <c r="I571" i="5"/>
  <c r="H571" i="5"/>
  <c r="G571" i="5"/>
  <c r="F571" i="5"/>
  <c r="E571" i="5"/>
  <c r="H491" i="5"/>
  <c r="G491" i="5"/>
  <c r="F491" i="5"/>
  <c r="E491" i="5"/>
  <c r="T491" i="5"/>
  <c r="D491" i="5"/>
  <c r="S491" i="5"/>
  <c r="C491" i="5"/>
  <c r="R491" i="5"/>
  <c r="J491" i="5"/>
  <c r="I491" i="5"/>
  <c r="H660" i="5"/>
  <c r="G660" i="5"/>
  <c r="F660" i="5"/>
  <c r="E660" i="5"/>
  <c r="T660" i="5"/>
  <c r="D660" i="5"/>
  <c r="Q660" i="5" s="1"/>
  <c r="S660" i="5"/>
  <c r="C660" i="5"/>
  <c r="R660" i="5"/>
  <c r="J660" i="5"/>
  <c r="I660" i="5"/>
  <c r="T372" i="5"/>
  <c r="D372" i="5"/>
  <c r="M372" i="5" s="1"/>
  <c r="S372" i="5"/>
  <c r="C372" i="5"/>
  <c r="R372" i="5"/>
  <c r="J372" i="5"/>
  <c r="I372" i="5"/>
  <c r="H372" i="5"/>
  <c r="G372" i="5"/>
  <c r="F372" i="5"/>
  <c r="E372" i="5"/>
  <c r="T106" i="5"/>
  <c r="D106" i="5"/>
  <c r="K106" i="5" s="1"/>
  <c r="S106" i="5"/>
  <c r="C106" i="5"/>
  <c r="R106" i="5"/>
  <c r="J106" i="5"/>
  <c r="I106" i="5"/>
  <c r="H106" i="5"/>
  <c r="G106" i="5"/>
  <c r="F106" i="5"/>
  <c r="E106" i="5"/>
  <c r="F2019" i="5"/>
  <c r="E2019" i="5"/>
  <c r="T2019" i="5"/>
  <c r="D2019" i="5"/>
  <c r="N2019" i="5" s="1"/>
  <c r="S2019" i="5"/>
  <c r="C2019" i="5"/>
  <c r="R2019" i="5"/>
  <c r="J2019" i="5"/>
  <c r="I2019" i="5"/>
  <c r="H2019" i="5"/>
  <c r="G2019" i="5"/>
  <c r="T899" i="5"/>
  <c r="D899" i="5"/>
  <c r="N899" i="5" s="1"/>
  <c r="S899" i="5"/>
  <c r="C899" i="5"/>
  <c r="R899" i="5"/>
  <c r="J899" i="5"/>
  <c r="I899" i="5"/>
  <c r="H899" i="5"/>
  <c r="G899" i="5"/>
  <c r="F899" i="5"/>
  <c r="E899" i="5"/>
  <c r="T284" i="5"/>
  <c r="D284" i="5"/>
  <c r="K284" i="5" s="1"/>
  <c r="S284" i="5"/>
  <c r="C284" i="5"/>
  <c r="R284" i="5"/>
  <c r="J284" i="5"/>
  <c r="I284" i="5"/>
  <c r="H284" i="5"/>
  <c r="G284" i="5"/>
  <c r="F284" i="5"/>
  <c r="E284" i="5"/>
  <c r="F2115" i="5"/>
  <c r="E2115" i="5"/>
  <c r="T2115" i="5"/>
  <c r="D2115" i="5"/>
  <c r="M2115" i="5" s="1"/>
  <c r="S2115" i="5"/>
  <c r="C2115" i="5"/>
  <c r="R2115" i="5"/>
  <c r="J2115" i="5"/>
  <c r="I2115" i="5"/>
  <c r="H2115" i="5"/>
  <c r="G2115" i="5"/>
  <c r="R1908" i="5"/>
  <c r="J1908" i="5"/>
  <c r="I1908" i="5"/>
  <c r="H1908" i="5"/>
  <c r="G1908" i="5"/>
  <c r="F1908" i="5"/>
  <c r="E1908" i="5"/>
  <c r="S1908" i="5"/>
  <c r="D1908" i="5"/>
  <c r="N1908" i="5" s="1"/>
  <c r="C1908" i="5"/>
  <c r="T1908" i="5"/>
  <c r="F1748" i="5"/>
  <c r="E1748" i="5"/>
  <c r="T1748" i="5"/>
  <c r="D1748" i="5"/>
  <c r="N1748" i="5" s="1"/>
  <c r="S1748" i="5"/>
  <c r="C1748" i="5"/>
  <c r="R1748" i="5"/>
  <c r="J1748" i="5"/>
  <c r="I1748" i="5"/>
  <c r="H1748" i="5"/>
  <c r="G1748" i="5"/>
  <c r="R1595" i="5"/>
  <c r="J1595" i="5"/>
  <c r="I1595" i="5"/>
  <c r="H1595" i="5"/>
  <c r="G1595" i="5"/>
  <c r="F1595" i="5"/>
  <c r="E1595" i="5"/>
  <c r="T1595" i="5"/>
  <c r="D1595" i="5"/>
  <c r="O1595" i="5" s="1"/>
  <c r="C1595" i="5"/>
  <c r="S1595" i="5"/>
  <c r="I1396" i="5"/>
  <c r="H1396" i="5"/>
  <c r="G1396" i="5"/>
  <c r="F1396" i="5"/>
  <c r="E1396" i="5"/>
  <c r="T1396" i="5"/>
  <c r="D1396" i="5"/>
  <c r="O1396" i="5" s="1"/>
  <c r="J1396" i="5"/>
  <c r="C1396" i="5"/>
  <c r="S1396" i="5"/>
  <c r="R1396" i="5"/>
  <c r="E947" i="5"/>
  <c r="T947" i="5"/>
  <c r="D947" i="5"/>
  <c r="M947" i="5" s="1"/>
  <c r="S947" i="5"/>
  <c r="C947" i="5"/>
  <c r="R947" i="5"/>
  <c r="J947" i="5"/>
  <c r="I947" i="5"/>
  <c r="H947" i="5"/>
  <c r="F947" i="5"/>
  <c r="G947" i="5"/>
  <c r="H708" i="5"/>
  <c r="G708" i="5"/>
  <c r="F708" i="5"/>
  <c r="E708" i="5"/>
  <c r="T708" i="5"/>
  <c r="D708" i="5"/>
  <c r="M708" i="5" s="1"/>
  <c r="S708" i="5"/>
  <c r="C708" i="5"/>
  <c r="R708" i="5"/>
  <c r="J708" i="5"/>
  <c r="I708" i="5"/>
  <c r="H243" i="5"/>
  <c r="G243" i="5"/>
  <c r="F243" i="5"/>
  <c r="E243" i="5"/>
  <c r="T243" i="5"/>
  <c r="D243" i="5"/>
  <c r="N243" i="5" s="1"/>
  <c r="S243" i="5"/>
  <c r="C243" i="5"/>
  <c r="R243" i="5"/>
  <c r="J243" i="5"/>
  <c r="I243" i="5"/>
  <c r="F2059" i="5"/>
  <c r="E2059" i="5"/>
  <c r="T2059" i="5"/>
  <c r="D2059" i="5"/>
  <c r="M2059" i="5" s="1"/>
  <c r="S2059" i="5"/>
  <c r="C2059" i="5"/>
  <c r="R2059" i="5"/>
  <c r="J2059" i="5"/>
  <c r="I2059" i="5"/>
  <c r="H2059" i="5"/>
  <c r="G2059" i="5"/>
  <c r="E931" i="5"/>
  <c r="T931" i="5"/>
  <c r="D931" i="5"/>
  <c r="M931" i="5" s="1"/>
  <c r="S931" i="5"/>
  <c r="H931" i="5"/>
  <c r="J931" i="5"/>
  <c r="I931" i="5"/>
  <c r="G931" i="5"/>
  <c r="R931" i="5"/>
  <c r="F931" i="5"/>
  <c r="C931" i="5"/>
  <c r="H323" i="5"/>
  <c r="G323" i="5"/>
  <c r="F323" i="5"/>
  <c r="E323" i="5"/>
  <c r="T323" i="5"/>
  <c r="D323" i="5"/>
  <c r="M323" i="5" s="1"/>
  <c r="S323" i="5"/>
  <c r="C323" i="5"/>
  <c r="R323" i="5"/>
  <c r="J323" i="5"/>
  <c r="I323" i="5"/>
  <c r="C15" i="3"/>
  <c r="I8" i="3"/>
  <c r="G8" i="3"/>
  <c r="I12" i="3"/>
  <c r="G12" i="3"/>
  <c r="E9" i="8"/>
  <c r="I21" i="8"/>
  <c r="F2003" i="5"/>
  <c r="E2003" i="5"/>
  <c r="T2003" i="5"/>
  <c r="D2003" i="5"/>
  <c r="O2003" i="5" s="1"/>
  <c r="S2003" i="5"/>
  <c r="C2003" i="5"/>
  <c r="R2003" i="5"/>
  <c r="J2003" i="5"/>
  <c r="I2003" i="5"/>
  <c r="H2003" i="5"/>
  <c r="G2003" i="5"/>
  <c r="F1564" i="5"/>
  <c r="E1564" i="5"/>
  <c r="T1564" i="5"/>
  <c r="D1564" i="5"/>
  <c r="Q1564" i="5" s="1"/>
  <c r="S1564" i="5"/>
  <c r="C1564" i="5"/>
  <c r="R1564" i="5"/>
  <c r="J1564" i="5"/>
  <c r="I1564" i="5"/>
  <c r="H1564" i="5"/>
  <c r="G1564" i="5"/>
  <c r="E955" i="5"/>
  <c r="T955" i="5"/>
  <c r="D955" i="5"/>
  <c r="Q955" i="5" s="1"/>
  <c r="S955" i="5"/>
  <c r="C955" i="5"/>
  <c r="R955" i="5"/>
  <c r="J955" i="5"/>
  <c r="I955" i="5"/>
  <c r="H955" i="5"/>
  <c r="F955" i="5"/>
  <c r="G955" i="5"/>
  <c r="E3081" i="5"/>
  <c r="T3081" i="5"/>
  <c r="D3081" i="5"/>
  <c r="K3081" i="5" s="1"/>
  <c r="S3081" i="5"/>
  <c r="C3081" i="5"/>
  <c r="R3081" i="5"/>
  <c r="J3081" i="5"/>
  <c r="I3081" i="5"/>
  <c r="H3081" i="5"/>
  <c r="G3081" i="5"/>
  <c r="F3081" i="5"/>
  <c r="F2011" i="5"/>
  <c r="E2011" i="5"/>
  <c r="T2011" i="5"/>
  <c r="D2011" i="5"/>
  <c r="O2011" i="5" s="1"/>
  <c r="S2011" i="5"/>
  <c r="C2011" i="5"/>
  <c r="R2011" i="5"/>
  <c r="J2011" i="5"/>
  <c r="I2011" i="5"/>
  <c r="H2011" i="5"/>
  <c r="G2011" i="5"/>
  <c r="F1756" i="5"/>
  <c r="E1756" i="5"/>
  <c r="T1756" i="5"/>
  <c r="D1756" i="5"/>
  <c r="Q1756" i="5" s="1"/>
  <c r="S1756" i="5"/>
  <c r="C1756" i="5"/>
  <c r="R1756" i="5"/>
  <c r="J1756" i="5"/>
  <c r="I1756" i="5"/>
  <c r="H1756" i="5"/>
  <c r="G1756" i="5"/>
  <c r="T915" i="5"/>
  <c r="D915" i="5"/>
  <c r="N915" i="5" s="1"/>
  <c r="S915" i="5"/>
  <c r="C915" i="5"/>
  <c r="R915" i="5"/>
  <c r="J915" i="5"/>
  <c r="I915" i="5"/>
  <c r="H915" i="5"/>
  <c r="G915" i="5"/>
  <c r="F915" i="5"/>
  <c r="E915" i="5"/>
  <c r="F7" i="8"/>
  <c r="D9" i="8"/>
  <c r="E1371" i="5"/>
  <c r="T1371" i="5"/>
  <c r="D1371" i="5"/>
  <c r="L1371" i="5" s="1"/>
  <c r="S1371" i="5"/>
  <c r="C1371" i="5"/>
  <c r="R1371" i="5"/>
  <c r="J1371" i="5"/>
  <c r="I1371" i="5"/>
  <c r="H1371" i="5"/>
  <c r="F1371" i="5"/>
  <c r="G1371" i="5"/>
  <c r="H802" i="5"/>
  <c r="G802" i="5"/>
  <c r="F802" i="5"/>
  <c r="E802" i="5"/>
  <c r="T802" i="5"/>
  <c r="D802" i="5"/>
  <c r="L802" i="5" s="1"/>
  <c r="S802" i="5"/>
  <c r="C802" i="5"/>
  <c r="R802" i="5"/>
  <c r="J802" i="5"/>
  <c r="I802" i="5"/>
  <c r="T132" i="5"/>
  <c r="D132" i="5"/>
  <c r="M132" i="5" s="1"/>
  <c r="S132" i="5"/>
  <c r="C132" i="5"/>
  <c r="R132" i="5"/>
  <c r="J132" i="5"/>
  <c r="I132" i="5"/>
  <c r="H132" i="5"/>
  <c r="G132" i="5"/>
  <c r="F132" i="5"/>
  <c r="E132" i="5"/>
  <c r="T811" i="5"/>
  <c r="D811" i="5"/>
  <c r="Q811" i="5" s="1"/>
  <c r="S811" i="5"/>
  <c r="C811" i="5"/>
  <c r="R811" i="5"/>
  <c r="J811" i="5"/>
  <c r="I811" i="5"/>
  <c r="H811" i="5"/>
  <c r="G811" i="5"/>
  <c r="F811" i="5"/>
  <c r="E811" i="5"/>
  <c r="T234" i="5"/>
  <c r="D234" i="5"/>
  <c r="K234" i="5" s="1"/>
  <c r="S234" i="5"/>
  <c r="C234" i="5"/>
  <c r="R234" i="5"/>
  <c r="J234" i="5"/>
  <c r="I234" i="5"/>
  <c r="H234" i="5"/>
  <c r="G234" i="5"/>
  <c r="F234" i="5"/>
  <c r="E234" i="5"/>
  <c r="H554" i="5"/>
  <c r="G554" i="5"/>
  <c r="F554" i="5"/>
  <c r="E554" i="5"/>
  <c r="T554" i="5"/>
  <c r="D554" i="5"/>
  <c r="L554" i="5" s="1"/>
  <c r="S554" i="5"/>
  <c r="C554" i="5"/>
  <c r="R554" i="5"/>
  <c r="J554" i="5"/>
  <c r="I554" i="5"/>
  <c r="T356" i="5"/>
  <c r="D356" i="5"/>
  <c r="K356" i="5" s="1"/>
  <c r="S356" i="5"/>
  <c r="C356" i="5"/>
  <c r="R356" i="5"/>
  <c r="J356" i="5"/>
  <c r="I356" i="5"/>
  <c r="H356" i="5"/>
  <c r="G356" i="5"/>
  <c r="F356" i="5"/>
  <c r="E356" i="5"/>
  <c r="Q3959" i="5" l="1"/>
  <c r="K4801" i="5"/>
  <c r="L4801" i="5"/>
  <c r="L4751" i="5"/>
  <c r="M4751" i="5"/>
  <c r="Q4892" i="5"/>
  <c r="O2163" i="5"/>
  <c r="Q2256" i="5"/>
  <c r="N354" i="5"/>
  <c r="L4701" i="5"/>
  <c r="P4155" i="5"/>
  <c r="N3260" i="5"/>
  <c r="O2832" i="5"/>
  <c r="L3959" i="5"/>
  <c r="K4261" i="5"/>
  <c r="M4852" i="5"/>
  <c r="Q3405" i="5"/>
  <c r="P4357" i="5"/>
  <c r="Q1845" i="5"/>
  <c r="Q4357" i="5"/>
  <c r="L4261" i="5"/>
  <c r="M4109" i="5"/>
  <c r="O3980" i="5"/>
  <c r="K4435" i="5"/>
  <c r="L5047" i="5"/>
  <c r="O3959" i="5"/>
  <c r="M4333" i="5"/>
  <c r="M4185" i="5"/>
  <c r="K5089" i="5"/>
  <c r="L2832" i="5"/>
  <c r="O3427" i="5"/>
  <c r="K4083" i="5"/>
  <c r="P4679" i="5"/>
  <c r="Q5019" i="5"/>
  <c r="O4513" i="5"/>
  <c r="O5047" i="5"/>
  <c r="N3959" i="5"/>
  <c r="P4701" i="5"/>
  <c r="M4701" i="5"/>
  <c r="L3211" i="5"/>
  <c r="N2256" i="5"/>
  <c r="O4155" i="5"/>
  <c r="N4357" i="5"/>
  <c r="O2256" i="5"/>
  <c r="Q3989" i="5"/>
  <c r="M1845" i="5"/>
  <c r="Q4261" i="5"/>
  <c r="O4109" i="5"/>
  <c r="O3937" i="5"/>
  <c r="K3980" i="5"/>
  <c r="L4435" i="5"/>
  <c r="M3857" i="5"/>
  <c r="P4036" i="5"/>
  <c r="Q5047" i="5"/>
  <c r="N4487" i="5"/>
  <c r="P3439" i="5"/>
  <c r="N5019" i="5"/>
  <c r="Q4155" i="5"/>
  <c r="N4261" i="5"/>
  <c r="Q5089" i="5"/>
  <c r="K3857" i="5"/>
  <c r="P2832" i="5"/>
  <c r="N2464" i="5"/>
  <c r="M4679" i="5"/>
  <c r="N4155" i="5"/>
  <c r="Q4513" i="5"/>
  <c r="P4475" i="5"/>
  <c r="Q4751" i="5"/>
  <c r="L4357" i="5"/>
  <c r="L2240" i="5"/>
  <c r="N4852" i="5"/>
  <c r="M4155" i="5"/>
  <c r="K4351" i="5"/>
  <c r="Q2832" i="5"/>
  <c r="P2464" i="5"/>
  <c r="M2256" i="5"/>
  <c r="K1622" i="5"/>
  <c r="O4357" i="5"/>
  <c r="M2955" i="5"/>
  <c r="P1303" i="5"/>
  <c r="Q4701" i="5"/>
  <c r="P3959" i="5"/>
  <c r="O2999" i="5"/>
  <c r="P5047" i="5"/>
  <c r="K1894" i="5"/>
  <c r="L3989" i="5"/>
  <c r="Q3980" i="5"/>
  <c r="O3055" i="5"/>
  <c r="O3989" i="5"/>
  <c r="M4261" i="5"/>
  <c r="K2182" i="5"/>
  <c r="L2373" i="5"/>
  <c r="M2373" i="5"/>
  <c r="P3453" i="5"/>
  <c r="L4109" i="5"/>
  <c r="L3980" i="5"/>
  <c r="N3857" i="5"/>
  <c r="K4108" i="5"/>
  <c r="N4997" i="5"/>
  <c r="L2600" i="5"/>
  <c r="Q2063" i="5"/>
  <c r="L4333" i="5"/>
  <c r="Q4475" i="5"/>
  <c r="O4092" i="5"/>
  <c r="N4701" i="5"/>
  <c r="M2832" i="5"/>
  <c r="Q2464" i="5"/>
  <c r="P2166" i="5"/>
  <c r="K2256" i="5"/>
  <c r="O3325" i="5"/>
  <c r="M4357" i="5"/>
  <c r="L4155" i="5"/>
  <c r="M4475" i="5"/>
  <c r="O4261" i="5"/>
  <c r="N1981" i="5"/>
  <c r="Q4083" i="5"/>
  <c r="N4092" i="5"/>
  <c r="N4475" i="5"/>
  <c r="L3405" i="5"/>
  <c r="K1814" i="5"/>
  <c r="P3405" i="5"/>
  <c r="O4751" i="5"/>
  <c r="P3989" i="5"/>
  <c r="L3453" i="5"/>
  <c r="L4345" i="5"/>
  <c r="O4345" i="5"/>
  <c r="N3980" i="5"/>
  <c r="Q4881" i="5"/>
  <c r="O4108" i="5"/>
  <c r="M5047" i="5"/>
  <c r="P1981" i="5"/>
  <c r="P4333" i="5"/>
  <c r="K3989" i="5"/>
  <c r="N4333" i="5"/>
  <c r="K4475" i="5"/>
  <c r="L3857" i="5"/>
  <c r="M4881" i="5"/>
  <c r="N2832" i="5"/>
  <c r="M2464" i="5"/>
  <c r="P2256" i="5"/>
  <c r="L4083" i="5"/>
  <c r="O5089" i="5"/>
  <c r="N5089" i="5"/>
  <c r="P2117" i="5"/>
  <c r="K3959" i="5"/>
  <c r="L1845" i="5"/>
  <c r="P2623" i="5"/>
  <c r="O3963" i="5"/>
  <c r="P4751" i="5"/>
  <c r="K3405" i="5"/>
  <c r="M3989" i="5"/>
  <c r="Q4389" i="5"/>
  <c r="P3980" i="5"/>
  <c r="K4345" i="5"/>
  <c r="K4881" i="5"/>
  <c r="P4108" i="5"/>
  <c r="L3461" i="5"/>
  <c r="P1529" i="5"/>
  <c r="Q2240" i="5"/>
  <c r="P4351" i="5"/>
  <c r="O4475" i="5"/>
  <c r="N4159" i="5"/>
  <c r="O3857" i="5"/>
  <c r="L3009" i="5"/>
  <c r="N4751" i="5"/>
  <c r="K5019" i="5"/>
  <c r="P4513" i="5"/>
  <c r="N4867" i="5"/>
  <c r="Q4095" i="5"/>
  <c r="P2432" i="5"/>
  <c r="N4663" i="5"/>
  <c r="M4980" i="5"/>
  <c r="Q4867" i="5"/>
  <c r="P4867" i="5"/>
  <c r="L3467" i="5"/>
  <c r="Q2767" i="5"/>
  <c r="K4867" i="5"/>
  <c r="Q3117" i="5"/>
  <c r="M4249" i="5"/>
  <c r="P4249" i="5"/>
  <c r="Q4249" i="5"/>
  <c r="L2432" i="5"/>
  <c r="N4949" i="5"/>
  <c r="M4867" i="5"/>
  <c r="Q3441" i="5"/>
  <c r="K4249" i="5"/>
  <c r="N2432" i="5"/>
  <c r="M4883" i="5"/>
  <c r="N4249" i="5"/>
  <c r="O3844" i="5"/>
  <c r="K4883" i="5"/>
  <c r="P3164" i="5"/>
  <c r="L4249" i="5"/>
  <c r="L3277" i="5"/>
  <c r="N3069" i="5"/>
  <c r="O4867" i="5"/>
  <c r="N4883" i="5"/>
  <c r="K4364" i="5"/>
  <c r="N2272" i="5"/>
  <c r="N2767" i="5"/>
  <c r="P4883" i="5"/>
  <c r="L2872" i="5"/>
  <c r="O3099" i="5"/>
  <c r="Q3761" i="5"/>
  <c r="N4689" i="5"/>
  <c r="P4901" i="5"/>
  <c r="M4807" i="5"/>
  <c r="N4068" i="5"/>
  <c r="O3541" i="5"/>
  <c r="Q4121" i="5"/>
  <c r="K3851" i="5"/>
  <c r="L4807" i="5"/>
  <c r="K3187" i="5"/>
  <c r="N1211" i="5"/>
  <c r="L4852" i="5"/>
  <c r="M3099" i="5"/>
  <c r="Q4167" i="5"/>
  <c r="Q4852" i="5"/>
  <c r="Q3099" i="5"/>
  <c r="K4121" i="5"/>
  <c r="L4901" i="5"/>
  <c r="O4539" i="5"/>
  <c r="O4236" i="5"/>
  <c r="K4539" i="5"/>
  <c r="L3659" i="5"/>
  <c r="N4957" i="5"/>
  <c r="O4351" i="5"/>
  <c r="L2907" i="5"/>
  <c r="L4689" i="5"/>
  <c r="O4301" i="5"/>
  <c r="K3085" i="5"/>
  <c r="P4807" i="5"/>
  <c r="L4068" i="5"/>
  <c r="N4165" i="5"/>
  <c r="P2187" i="5"/>
  <c r="P4165" i="5"/>
  <c r="O4121" i="5"/>
  <c r="K1613" i="5"/>
  <c r="O4901" i="5"/>
  <c r="N4281" i="5"/>
  <c r="P4689" i="5"/>
  <c r="K4957" i="5"/>
  <c r="Q4351" i="5"/>
  <c r="P4121" i="5"/>
  <c r="M4788" i="5"/>
  <c r="Q4807" i="5"/>
  <c r="L4165" i="5"/>
  <c r="Q3851" i="5"/>
  <c r="L1959" i="5"/>
  <c r="L3099" i="5"/>
  <c r="P3187" i="5"/>
  <c r="N4121" i="5"/>
  <c r="K4973" i="5"/>
  <c r="M4689" i="5"/>
  <c r="L4419" i="5"/>
  <c r="P4957" i="5"/>
  <c r="N2824" i="5"/>
  <c r="Q3397" i="5"/>
  <c r="M4351" i="5"/>
  <c r="K4852" i="5"/>
  <c r="Q4788" i="5"/>
  <c r="P1744" i="5"/>
  <c r="P2003" i="5"/>
  <c r="M3851" i="5"/>
  <c r="M4165" i="5"/>
  <c r="M4068" i="5"/>
  <c r="P3099" i="5"/>
  <c r="P3851" i="5"/>
  <c r="M4957" i="5"/>
  <c r="O4957" i="5"/>
  <c r="N1935" i="5"/>
  <c r="N4351" i="5"/>
  <c r="K3541" i="5"/>
  <c r="P4852" i="5"/>
  <c r="O3851" i="5"/>
  <c r="N3187" i="5"/>
  <c r="N2279" i="5"/>
  <c r="Q4165" i="5"/>
  <c r="L4167" i="5"/>
  <c r="Q4068" i="5"/>
  <c r="L3851" i="5"/>
  <c r="Q4689" i="5"/>
  <c r="O4167" i="5"/>
  <c r="M3541" i="5"/>
  <c r="N3541" i="5"/>
  <c r="M3917" i="5"/>
  <c r="O4165" i="5"/>
  <c r="Q1968" i="5"/>
  <c r="O1694" i="5"/>
  <c r="N2853" i="5"/>
  <c r="L2797" i="5"/>
  <c r="M3243" i="5"/>
  <c r="N3921" i="5"/>
  <c r="Q3996" i="5"/>
  <c r="N2136" i="5"/>
  <c r="N3041" i="5"/>
  <c r="L3837" i="5"/>
  <c r="K4609" i="5"/>
  <c r="M2728" i="5"/>
  <c r="L2022" i="5"/>
  <c r="Q2312" i="5"/>
  <c r="N1702" i="5"/>
  <c r="M2853" i="5"/>
  <c r="L2837" i="5"/>
  <c r="P2797" i="5"/>
  <c r="O2503" i="5"/>
  <c r="L2533" i="5"/>
  <c r="O3779" i="5"/>
  <c r="K2312" i="5"/>
  <c r="Q2797" i="5"/>
  <c r="K1694" i="5"/>
  <c r="P4172" i="5"/>
  <c r="Q3921" i="5"/>
  <c r="L3921" i="5"/>
  <c r="K3996" i="5"/>
  <c r="Q2136" i="5"/>
  <c r="N2022" i="5"/>
  <c r="Q2837" i="5"/>
  <c r="P4039" i="5"/>
  <c r="K4700" i="5"/>
  <c r="M3837" i="5"/>
  <c r="O2728" i="5"/>
  <c r="P2022" i="5"/>
  <c r="L1702" i="5"/>
  <c r="M3921" i="5"/>
  <c r="P2837" i="5"/>
  <c r="O2797" i="5"/>
  <c r="O2927" i="5"/>
  <c r="O3837" i="5"/>
  <c r="O1873" i="5"/>
  <c r="N3469" i="5"/>
  <c r="P4765" i="5"/>
  <c r="O4603" i="5"/>
  <c r="K3243" i="5"/>
  <c r="P3996" i="5"/>
  <c r="O2136" i="5"/>
  <c r="K2837" i="5"/>
  <c r="Q3779" i="5"/>
  <c r="Q4609" i="5"/>
  <c r="L2503" i="5"/>
  <c r="O3243" i="5"/>
  <c r="K4276" i="5"/>
  <c r="L2312" i="5"/>
  <c r="Q2533" i="5"/>
  <c r="M2022" i="5"/>
  <c r="M3469" i="5"/>
  <c r="M2927" i="5"/>
  <c r="Q3469" i="5"/>
  <c r="K2797" i="5"/>
  <c r="K1968" i="5"/>
  <c r="O1968" i="5"/>
  <c r="N4765" i="5"/>
  <c r="L4603" i="5"/>
  <c r="N3243" i="5"/>
  <c r="P2728" i="5"/>
  <c r="M2503" i="5"/>
  <c r="N2837" i="5"/>
  <c r="M4276" i="5"/>
  <c r="Q4043" i="5"/>
  <c r="P2533" i="5"/>
  <c r="K2503" i="5"/>
  <c r="M1629" i="5"/>
  <c r="O4429" i="5"/>
  <c r="P1694" i="5"/>
  <c r="P2312" i="5"/>
  <c r="K2533" i="5"/>
  <c r="M2797" i="5"/>
  <c r="N2927" i="5"/>
  <c r="N4039" i="5"/>
  <c r="P3469" i="5"/>
  <c r="L2927" i="5"/>
  <c r="O4765" i="5"/>
  <c r="P4603" i="5"/>
  <c r="Q3243" i="5"/>
  <c r="N4660" i="5"/>
  <c r="L2728" i="5"/>
  <c r="N2728" i="5"/>
  <c r="Q3837" i="5"/>
  <c r="K4979" i="5"/>
  <c r="M1702" i="5"/>
  <c r="P4429" i="5"/>
  <c r="L1694" i="5"/>
  <c r="L4039" i="5"/>
  <c r="P1968" i="5"/>
  <c r="Q2927" i="5"/>
  <c r="Q4765" i="5"/>
  <c r="M4603" i="5"/>
  <c r="P3243" i="5"/>
  <c r="O3996" i="5"/>
  <c r="Q2728" i="5"/>
  <c r="Q2503" i="5"/>
  <c r="L2136" i="5"/>
  <c r="M4039" i="5"/>
  <c r="P3837" i="5"/>
  <c r="Q4429" i="5"/>
  <c r="L4429" i="5"/>
  <c r="K3779" i="5"/>
  <c r="K2022" i="5"/>
  <c r="Q1702" i="5"/>
  <c r="O1702" i="5"/>
  <c r="M3779" i="5"/>
  <c r="P2853" i="5"/>
  <c r="M2533" i="5"/>
  <c r="Q4039" i="5"/>
  <c r="K2927" i="5"/>
  <c r="L1968" i="5"/>
  <c r="K4765" i="5"/>
  <c r="Q4603" i="5"/>
  <c r="K3921" i="5"/>
  <c r="L3996" i="5"/>
  <c r="M2136" i="5"/>
  <c r="K4039" i="5"/>
  <c r="Q4276" i="5"/>
  <c r="L3779" i="5"/>
  <c r="N4429" i="5"/>
  <c r="N3779" i="5"/>
  <c r="Q4979" i="5"/>
  <c r="N4609" i="5"/>
  <c r="O2022" i="5"/>
  <c r="M2312" i="5"/>
  <c r="P1702" i="5"/>
  <c r="Q1629" i="5"/>
  <c r="P4609" i="5"/>
  <c r="M4609" i="5"/>
  <c r="Q2853" i="5"/>
  <c r="L2853" i="5"/>
  <c r="L4609" i="5"/>
  <c r="O3915" i="5"/>
  <c r="K2240" i="5"/>
  <c r="L4219" i="5"/>
  <c r="P2240" i="5"/>
  <c r="O4781" i="5"/>
  <c r="P4892" i="5"/>
  <c r="N2999" i="5"/>
  <c r="M4268" i="5"/>
  <c r="L4964" i="5"/>
  <c r="Q3659" i="5"/>
  <c r="P3461" i="5"/>
  <c r="P2900" i="5"/>
  <c r="L2478" i="5"/>
  <c r="N1757" i="5"/>
  <c r="P3607" i="5"/>
  <c r="N4892" i="5"/>
  <c r="N4219" i="5"/>
  <c r="Q4663" i="5"/>
  <c r="K3651" i="5"/>
  <c r="L2529" i="5"/>
  <c r="K2271" i="5"/>
  <c r="N4980" i="5"/>
  <c r="M4539" i="5"/>
  <c r="P4737" i="5"/>
  <c r="M3536" i="5"/>
  <c r="P2999" i="5"/>
  <c r="K2872" i="5"/>
  <c r="Q2999" i="5"/>
  <c r="O4949" i="5"/>
  <c r="L4268" i="5"/>
  <c r="N3659" i="5"/>
  <c r="N3461" i="5"/>
  <c r="P1757" i="5"/>
  <c r="M2303" i="5"/>
  <c r="O2478" i="5"/>
  <c r="M3963" i="5"/>
  <c r="O4663" i="5"/>
  <c r="Q4219" i="5"/>
  <c r="K4449" i="5"/>
  <c r="N2271" i="5"/>
  <c r="K4295" i="5"/>
  <c r="P4219" i="5"/>
  <c r="O4219" i="5"/>
  <c r="P4539" i="5"/>
  <c r="M4449" i="5"/>
  <c r="K2529" i="5"/>
  <c r="M2999" i="5"/>
  <c r="N2071" i="5"/>
  <c r="M3117" i="5"/>
  <c r="M4781" i="5"/>
  <c r="K2999" i="5"/>
  <c r="M4949" i="5"/>
  <c r="K3441" i="5"/>
  <c r="M3659" i="5"/>
  <c r="O4268" i="5"/>
  <c r="K3461" i="5"/>
  <c r="P2632" i="5"/>
  <c r="L1935" i="5"/>
  <c r="L1757" i="5"/>
  <c r="L4605" i="5"/>
  <c r="O4449" i="5"/>
  <c r="Q1318" i="5"/>
  <c r="N3844" i="5"/>
  <c r="N4257" i="5"/>
  <c r="K3844" i="5"/>
  <c r="M4219" i="5"/>
  <c r="P2159" i="5"/>
  <c r="O2569" i="5"/>
  <c r="O2744" i="5"/>
  <c r="Q2872" i="5"/>
  <c r="O2071" i="5"/>
  <c r="Q1480" i="5"/>
  <c r="P2744" i="5"/>
  <c r="L2071" i="5"/>
  <c r="Q4949" i="5"/>
  <c r="K3659" i="5"/>
  <c r="N3441" i="5"/>
  <c r="P3275" i="5"/>
  <c r="M3441" i="5"/>
  <c r="M3461" i="5"/>
  <c r="L2632" i="5"/>
  <c r="L2000" i="5"/>
  <c r="M1935" i="5"/>
  <c r="N4295" i="5"/>
  <c r="Q4295" i="5"/>
  <c r="M2645" i="5"/>
  <c r="L4539" i="5"/>
  <c r="L4663" i="5"/>
  <c r="Q4449" i="5"/>
  <c r="K1318" i="5"/>
  <c r="N2632" i="5"/>
  <c r="M1318" i="5"/>
  <c r="P4295" i="5"/>
  <c r="L2701" i="5"/>
  <c r="N3963" i="5"/>
  <c r="O4295" i="5"/>
  <c r="P3844" i="5"/>
  <c r="L1303" i="5"/>
  <c r="M3651" i="5"/>
  <c r="M2872" i="5"/>
  <c r="K2071" i="5"/>
  <c r="Q2271" i="5"/>
  <c r="P2645" i="5"/>
  <c r="L4295" i="5"/>
  <c r="L4449" i="5"/>
  <c r="P3117" i="5"/>
  <c r="L2744" i="5"/>
  <c r="N2037" i="5"/>
  <c r="Q2744" i="5"/>
  <c r="K4949" i="5"/>
  <c r="N4268" i="5"/>
  <c r="O1935" i="5"/>
  <c r="P1318" i="5"/>
  <c r="N2645" i="5"/>
  <c r="K4892" i="5"/>
  <c r="P4663" i="5"/>
  <c r="K3915" i="5"/>
  <c r="N2872" i="5"/>
  <c r="Q2632" i="5"/>
  <c r="L1318" i="5"/>
  <c r="L3325" i="5"/>
  <c r="K3963" i="5"/>
  <c r="Q3844" i="5"/>
  <c r="N3117" i="5"/>
  <c r="P2071" i="5"/>
  <c r="N2744" i="5"/>
  <c r="M2271" i="5"/>
  <c r="L2645" i="5"/>
  <c r="O2872" i="5"/>
  <c r="K1774" i="5"/>
  <c r="M2744" i="5"/>
  <c r="L4781" i="5"/>
  <c r="P4949" i="5"/>
  <c r="N4539" i="5"/>
  <c r="K4268" i="5"/>
  <c r="L3275" i="5"/>
  <c r="M2240" i="5"/>
  <c r="P1935" i="5"/>
  <c r="O2885" i="5"/>
  <c r="K2645" i="5"/>
  <c r="M4892" i="5"/>
  <c r="O4892" i="5"/>
  <c r="L3844" i="5"/>
  <c r="O3117" i="5"/>
  <c r="L4980" i="5"/>
  <c r="N3651" i="5"/>
  <c r="M4663" i="5"/>
  <c r="L3441" i="5"/>
  <c r="M2632" i="5"/>
  <c r="M1757" i="5"/>
  <c r="Q1757" i="5"/>
  <c r="Q3325" i="5"/>
  <c r="K4980" i="5"/>
  <c r="Q3963" i="5"/>
  <c r="P3325" i="5"/>
  <c r="P3963" i="5"/>
  <c r="P4449" i="5"/>
  <c r="O1318" i="5"/>
  <c r="L4029" i="5"/>
  <c r="N4781" i="5"/>
  <c r="O2240" i="5"/>
  <c r="K4781" i="5"/>
  <c r="P2271" i="5"/>
  <c r="Q2645" i="5"/>
  <c r="Q2071" i="5"/>
  <c r="L3117" i="5"/>
  <c r="N2478" i="5"/>
  <c r="Q4781" i="5"/>
  <c r="Q3461" i="5"/>
  <c r="P3659" i="5"/>
  <c r="K2039" i="5"/>
  <c r="K1935" i="5"/>
  <c r="K1757" i="5"/>
  <c r="N3325" i="5"/>
  <c r="P4980" i="5"/>
  <c r="Q4980" i="5"/>
  <c r="P3441" i="5"/>
  <c r="O2632" i="5"/>
  <c r="M4257" i="5"/>
  <c r="M3325" i="5"/>
  <c r="N2078" i="5"/>
  <c r="O1974" i="5"/>
  <c r="N3279" i="5"/>
  <c r="M1534" i="5"/>
  <c r="P1629" i="5"/>
  <c r="Q1678" i="5"/>
  <c r="P3260" i="5"/>
  <c r="P3211" i="5"/>
  <c r="O1629" i="5"/>
  <c r="P2404" i="5"/>
  <c r="K3211" i="5"/>
  <c r="N3409" i="5"/>
  <c r="Q3279" i="5"/>
  <c r="L3115" i="5"/>
  <c r="L3899" i="5"/>
  <c r="P4275" i="5"/>
  <c r="M1888" i="5"/>
  <c r="N1534" i="5"/>
  <c r="L1629" i="5"/>
  <c r="L1678" i="5"/>
  <c r="Q3773" i="5"/>
  <c r="Q3377" i="5"/>
  <c r="O2735" i="5"/>
  <c r="Q4132" i="5"/>
  <c r="O3211" i="5"/>
  <c r="P2552" i="5"/>
  <c r="O3773" i="5"/>
  <c r="O4389" i="5"/>
  <c r="N3211" i="5"/>
  <c r="K2685" i="5"/>
  <c r="P1550" i="5"/>
  <c r="P3279" i="5"/>
  <c r="O4275" i="5"/>
  <c r="N4275" i="5"/>
  <c r="K1496" i="5"/>
  <c r="Q2735" i="5"/>
  <c r="N1974" i="5"/>
  <c r="N1629" i="5"/>
  <c r="P3773" i="5"/>
  <c r="K2735" i="5"/>
  <c r="K1974" i="5"/>
  <c r="M3773" i="5"/>
  <c r="P2735" i="5"/>
  <c r="L2552" i="5"/>
  <c r="P2968" i="5"/>
  <c r="K4389" i="5"/>
  <c r="L4095" i="5"/>
  <c r="O3260" i="5"/>
  <c r="M4389" i="5"/>
  <c r="K3709" i="5"/>
  <c r="L4275" i="5"/>
  <c r="K1534" i="5"/>
  <c r="O4540" i="5"/>
  <c r="N3892" i="5"/>
  <c r="P1496" i="5"/>
  <c r="N2735" i="5"/>
  <c r="P1974" i="5"/>
  <c r="N3773" i="5"/>
  <c r="M2344" i="5"/>
  <c r="P4389" i="5"/>
  <c r="Q3260" i="5"/>
  <c r="L2735" i="5"/>
  <c r="N3089" i="5"/>
  <c r="L1974" i="5"/>
  <c r="K4468" i="5"/>
  <c r="Q4275" i="5"/>
  <c r="L3773" i="5"/>
  <c r="N4540" i="5"/>
  <c r="N1998" i="5"/>
  <c r="M1496" i="5"/>
  <c r="N4389" i="5"/>
  <c r="Q1974" i="5"/>
  <c r="Q2552" i="5"/>
  <c r="Q2055" i="5"/>
  <c r="Q2863" i="5"/>
  <c r="L1534" i="5"/>
  <c r="O2055" i="5"/>
  <c r="O3899" i="5"/>
  <c r="K4275" i="5"/>
  <c r="L3279" i="5"/>
  <c r="Q1496" i="5"/>
  <c r="N2968" i="5"/>
  <c r="Q4948" i="5"/>
  <c r="O1496" i="5"/>
  <c r="M2552" i="5"/>
  <c r="Q1534" i="5"/>
  <c r="M3279" i="5"/>
  <c r="P2400" i="5"/>
  <c r="L1998" i="5"/>
  <c r="Q2800" i="5"/>
  <c r="L4468" i="5"/>
  <c r="Q3716" i="5"/>
  <c r="M1841" i="5"/>
  <c r="P1888" i="5"/>
  <c r="P4935" i="5"/>
  <c r="M2055" i="5"/>
  <c r="K1606" i="5"/>
  <c r="N1606" i="5"/>
  <c r="P2863" i="5"/>
  <c r="K1550" i="5"/>
  <c r="Q1613" i="5"/>
  <c r="N4460" i="5"/>
  <c r="Q4468" i="5"/>
  <c r="M4460" i="5"/>
  <c r="P3899" i="5"/>
  <c r="Q4915" i="5"/>
  <c r="L1841" i="5"/>
  <c r="Q4423" i="5"/>
  <c r="N4055" i="5"/>
  <c r="M4935" i="5"/>
  <c r="O2381" i="5"/>
  <c r="M4364" i="5"/>
  <c r="M4117" i="5"/>
  <c r="M3716" i="5"/>
  <c r="N3377" i="5"/>
  <c r="M3709" i="5"/>
  <c r="L4948" i="5"/>
  <c r="M3147" i="5"/>
  <c r="M3409" i="5"/>
  <c r="N1262" i="5"/>
  <c r="L2109" i="5"/>
  <c r="Q1606" i="5"/>
  <c r="K5049" i="5"/>
  <c r="L4571" i="5"/>
  <c r="K4571" i="5"/>
  <c r="N4516" i="5"/>
  <c r="O2717" i="5"/>
  <c r="O4915" i="5"/>
  <c r="M4468" i="5"/>
  <c r="L4915" i="5"/>
  <c r="N4915" i="5"/>
  <c r="P1841" i="5"/>
  <c r="K1838" i="5"/>
  <c r="N4935" i="5"/>
  <c r="K2381" i="5"/>
  <c r="O4364" i="5"/>
  <c r="K4540" i="5"/>
  <c r="Q4555" i="5"/>
  <c r="P4117" i="5"/>
  <c r="K3716" i="5"/>
  <c r="K3377" i="5"/>
  <c r="O3709" i="5"/>
  <c r="O4948" i="5"/>
  <c r="Q2078" i="5"/>
  <c r="Q2109" i="5"/>
  <c r="P1606" i="5"/>
  <c r="M2208" i="5"/>
  <c r="O1606" i="5"/>
  <c r="L2055" i="5"/>
  <c r="N1550" i="5"/>
  <c r="M3685" i="5"/>
  <c r="K4117" i="5"/>
  <c r="Q1262" i="5"/>
  <c r="Q3467" i="5"/>
  <c r="N2677" i="5"/>
  <c r="K1262" i="5"/>
  <c r="Q4540" i="5"/>
  <c r="L1550" i="5"/>
  <c r="Q3685" i="5"/>
  <c r="Q3409" i="5"/>
  <c r="K3409" i="5"/>
  <c r="O4468" i="5"/>
  <c r="N1841" i="5"/>
  <c r="Q1888" i="5"/>
  <c r="N2381" i="5"/>
  <c r="M4555" i="5"/>
  <c r="L4540" i="5"/>
  <c r="P3373" i="5"/>
  <c r="Q4117" i="5"/>
  <c r="N3716" i="5"/>
  <c r="P4948" i="5"/>
  <c r="M2109" i="5"/>
  <c r="N4364" i="5"/>
  <c r="O3467" i="5"/>
  <c r="P5049" i="5"/>
  <c r="L2968" i="5"/>
  <c r="L4516" i="5"/>
  <c r="M2968" i="5"/>
  <c r="M1550" i="5"/>
  <c r="K3467" i="5"/>
  <c r="O4555" i="5"/>
  <c r="L3685" i="5"/>
  <c r="P2055" i="5"/>
  <c r="L2208" i="5"/>
  <c r="L3709" i="5"/>
  <c r="N4468" i="5"/>
  <c r="K3889" i="5"/>
  <c r="P4460" i="5"/>
  <c r="K1888" i="5"/>
  <c r="N1888" i="5"/>
  <c r="O2968" i="5"/>
  <c r="Q1526" i="5"/>
  <c r="M1678" i="5"/>
  <c r="Q4364" i="5"/>
  <c r="L4364" i="5"/>
  <c r="N3467" i="5"/>
  <c r="P4571" i="5"/>
  <c r="L3377" i="5"/>
  <c r="O3716" i="5"/>
  <c r="M4948" i="5"/>
  <c r="M1998" i="5"/>
  <c r="N4555" i="5"/>
  <c r="O3685" i="5"/>
  <c r="P3467" i="5"/>
  <c r="O5049" i="5"/>
  <c r="O23" i="3"/>
  <c r="P2420" i="5"/>
  <c r="N2208" i="5"/>
  <c r="N1613" i="5"/>
  <c r="P4516" i="5"/>
  <c r="Q2968" i="5"/>
  <c r="K4095" i="5"/>
  <c r="Q1550" i="5"/>
  <c r="L1838" i="5"/>
  <c r="K4948" i="5"/>
  <c r="K2055" i="5"/>
  <c r="P2208" i="5"/>
  <c r="L2677" i="5"/>
  <c r="O3889" i="5"/>
  <c r="Q3709" i="5"/>
  <c r="L3409" i="5"/>
  <c r="N3889" i="5"/>
  <c r="K4460" i="5"/>
  <c r="Q3899" i="5"/>
  <c r="Q1838" i="5"/>
  <c r="O2877" i="5"/>
  <c r="O1678" i="5"/>
  <c r="L4055" i="5"/>
  <c r="P2381" i="5"/>
  <c r="P3377" i="5"/>
  <c r="P1262" i="5"/>
  <c r="K1998" i="5"/>
  <c r="K2109" i="5"/>
  <c r="Q4571" i="5"/>
  <c r="O4055" i="5"/>
  <c r="M5049" i="5"/>
  <c r="K4555" i="5"/>
  <c r="L5049" i="5"/>
  <c r="O1888" i="5"/>
  <c r="P4540" i="5"/>
  <c r="M2863" i="5"/>
  <c r="M4095" i="5"/>
  <c r="N1838" i="5"/>
  <c r="Q1998" i="5"/>
  <c r="P1613" i="5"/>
  <c r="K2863" i="5"/>
  <c r="Q2677" i="5"/>
  <c r="N3709" i="5"/>
  <c r="P3409" i="5"/>
  <c r="K4915" i="5"/>
  <c r="M3899" i="5"/>
  <c r="L3889" i="5"/>
  <c r="O4460" i="5"/>
  <c r="K3899" i="5"/>
  <c r="P4915" i="5"/>
  <c r="K1678" i="5"/>
  <c r="P4055" i="5"/>
  <c r="Q4055" i="5"/>
  <c r="N2685" i="5"/>
  <c r="Q2381" i="5"/>
  <c r="P3716" i="5"/>
  <c r="M3377" i="5"/>
  <c r="L1262" i="5"/>
  <c r="P1998" i="5"/>
  <c r="N2109" i="5"/>
  <c r="L4555" i="5"/>
  <c r="Q5049" i="5"/>
  <c r="M4571" i="5"/>
  <c r="O4095" i="5"/>
  <c r="K4516" i="5"/>
  <c r="O1838" i="5"/>
  <c r="M4516" i="5"/>
  <c r="Q1841" i="5"/>
  <c r="N4095" i="5"/>
  <c r="L4935" i="5"/>
  <c r="M1838" i="5"/>
  <c r="Q2208" i="5"/>
  <c r="K4935" i="5"/>
  <c r="L2863" i="5"/>
  <c r="P1557" i="5"/>
  <c r="L1613" i="5"/>
  <c r="K2688" i="5"/>
  <c r="N2863" i="5"/>
  <c r="M1613" i="5"/>
  <c r="M3889" i="5"/>
  <c r="Q3889" i="5"/>
  <c r="L4460" i="5"/>
  <c r="P1678" i="5"/>
  <c r="M4055" i="5"/>
  <c r="Q4935" i="5"/>
  <c r="M2381" i="5"/>
  <c r="O2109" i="5"/>
  <c r="N4571" i="5"/>
  <c r="Q2717" i="5"/>
  <c r="N4423" i="5"/>
  <c r="O3315" i="5"/>
  <c r="O4516" i="5"/>
  <c r="O1529" i="5"/>
  <c r="M2150" i="5"/>
  <c r="P1568" i="5"/>
  <c r="L2376" i="5"/>
  <c r="N2376" i="5"/>
  <c r="N3761" i="5"/>
  <c r="Q4419" i="5"/>
  <c r="L1529" i="5"/>
  <c r="P3295" i="5"/>
  <c r="Q3917" i="5"/>
  <c r="N3917" i="5"/>
  <c r="O4419" i="5"/>
  <c r="O364" i="5"/>
  <c r="P364" i="5"/>
  <c r="Q2424" i="5"/>
  <c r="N4788" i="5"/>
  <c r="P2376" i="5"/>
  <c r="K1525" i="5"/>
  <c r="K1645" i="5"/>
  <c r="P4748" i="5"/>
  <c r="P4419" i="5"/>
  <c r="M4419" i="5"/>
  <c r="Q2870" i="5"/>
  <c r="M3295" i="5"/>
  <c r="N3397" i="5"/>
  <c r="M4909" i="5"/>
  <c r="Q3783" i="5"/>
  <c r="M3051" i="5"/>
  <c r="P1670" i="5"/>
  <c r="P3197" i="5"/>
  <c r="M4167" i="5"/>
  <c r="Q4551" i="5"/>
  <c r="O4788" i="5"/>
  <c r="O1807" i="5"/>
  <c r="P1645" i="5"/>
  <c r="N1525" i="5"/>
  <c r="Q4748" i="5"/>
  <c r="Q4859" i="5"/>
  <c r="N4419" i="5"/>
  <c r="M1529" i="5"/>
  <c r="N1638" i="5"/>
  <c r="M3397" i="5"/>
  <c r="K4748" i="5"/>
  <c r="Q4052" i="5"/>
  <c r="O3397" i="5"/>
  <c r="P4052" i="5"/>
  <c r="M3188" i="5"/>
  <c r="L4788" i="5"/>
  <c r="M3783" i="5"/>
  <c r="N3051" i="5"/>
  <c r="M1703" i="5"/>
  <c r="Q2453" i="5"/>
  <c r="K1670" i="5"/>
  <c r="P3051" i="5"/>
  <c r="K2671" i="5"/>
  <c r="N4551" i="5"/>
  <c r="O3917" i="5"/>
  <c r="O2933" i="5"/>
  <c r="K2453" i="5"/>
  <c r="L3351" i="5"/>
  <c r="N4615" i="5"/>
  <c r="L4211" i="5"/>
  <c r="Q1525" i="5"/>
  <c r="K3783" i="5"/>
  <c r="N1759" i="5"/>
  <c r="L3397" i="5"/>
  <c r="P4788" i="5"/>
  <c r="P1525" i="5"/>
  <c r="L1645" i="5"/>
  <c r="L3755" i="5"/>
  <c r="M1645" i="5"/>
  <c r="M4748" i="5"/>
  <c r="K3761" i="5"/>
  <c r="P2453" i="5"/>
  <c r="K2424" i="5"/>
  <c r="O1638" i="5"/>
  <c r="N2453" i="5"/>
  <c r="Q3051" i="5"/>
  <c r="N5092" i="5"/>
  <c r="K3917" i="5"/>
  <c r="O2453" i="5"/>
  <c r="N1744" i="5"/>
  <c r="N1645" i="5"/>
  <c r="Q4211" i="5"/>
  <c r="Q1807" i="5"/>
  <c r="Q1670" i="5"/>
  <c r="L1525" i="5"/>
  <c r="Q1645" i="5"/>
  <c r="N4748" i="5"/>
  <c r="L4859" i="5"/>
  <c r="L3051" i="5"/>
  <c r="M4211" i="5"/>
  <c r="L2453" i="5"/>
  <c r="L3761" i="5"/>
  <c r="Q5092" i="5"/>
  <c r="N364" i="5"/>
  <c r="N1529" i="5"/>
  <c r="M2376" i="5"/>
  <c r="M1525" i="5"/>
  <c r="L4748" i="5"/>
  <c r="K5003" i="5"/>
  <c r="M3479" i="5"/>
  <c r="O2907" i="5"/>
  <c r="O3755" i="5"/>
  <c r="M4859" i="5"/>
  <c r="L1744" i="5"/>
  <c r="K1529" i="5"/>
  <c r="L2870" i="5"/>
  <c r="Q2376" i="5"/>
  <c r="M1431" i="5"/>
  <c r="P1759" i="5"/>
  <c r="P4167" i="5"/>
  <c r="L4909" i="5"/>
  <c r="Q3149" i="5"/>
  <c r="M3761" i="5"/>
  <c r="O3761" i="5"/>
  <c r="Q1744" i="5"/>
  <c r="K4167" i="5"/>
  <c r="N3085" i="5"/>
  <c r="N2845" i="5"/>
  <c r="L3187" i="5"/>
  <c r="P178" i="5"/>
  <c r="K4917" i="5"/>
  <c r="L4323" i="5"/>
  <c r="M4323" i="5"/>
  <c r="P1409" i="5"/>
  <c r="N1989" i="5"/>
  <c r="M3500" i="5"/>
  <c r="P3229" i="5"/>
  <c r="AA23" i="3"/>
  <c r="P1075" i="5"/>
  <c r="O3229" i="5"/>
  <c r="K2629" i="5"/>
  <c r="Q3187" i="5"/>
  <c r="K4876" i="5"/>
  <c r="M3489" i="5"/>
  <c r="O1409" i="5"/>
  <c r="Q4735" i="5"/>
  <c r="P4281" i="5"/>
  <c r="L1798" i="5"/>
  <c r="Q3229" i="5"/>
  <c r="L2845" i="5"/>
  <c r="O4876" i="5"/>
  <c r="M2845" i="5"/>
  <c r="M4735" i="5"/>
  <c r="L4236" i="5"/>
  <c r="P1989" i="5"/>
  <c r="L1711" i="5"/>
  <c r="K2023" i="5"/>
  <c r="Q2845" i="5"/>
  <c r="L1989" i="5"/>
  <c r="K1711" i="5"/>
  <c r="Q4876" i="5"/>
  <c r="P4313" i="5"/>
  <c r="K4236" i="5"/>
  <c r="N2991" i="5"/>
  <c r="P4735" i="5"/>
  <c r="O2845" i="5"/>
  <c r="N4735" i="5"/>
  <c r="N3077" i="5"/>
  <c r="O4119" i="5"/>
  <c r="P2115" i="5"/>
  <c r="M4876" i="5"/>
  <c r="Q4313" i="5"/>
  <c r="Q4236" i="5"/>
  <c r="K3505" i="5"/>
  <c r="Q4323" i="5"/>
  <c r="Q1409" i="5"/>
  <c r="K2845" i="5"/>
  <c r="O4735" i="5"/>
  <c r="L3229" i="5"/>
  <c r="O4313" i="5"/>
  <c r="L2190" i="5"/>
  <c r="K4313" i="5"/>
  <c r="K4868" i="5"/>
  <c r="M178" i="5"/>
  <c r="O1918" i="5"/>
  <c r="L4876" i="5"/>
  <c r="M4313" i="5"/>
  <c r="M4236" i="5"/>
  <c r="L4281" i="5"/>
  <c r="N4323" i="5"/>
  <c r="Q4281" i="5"/>
  <c r="K1409" i="5"/>
  <c r="K4735" i="5"/>
  <c r="M3229" i="5"/>
  <c r="M3187" i="5"/>
  <c r="K3229" i="5"/>
  <c r="M2471" i="5"/>
  <c r="P4876" i="5"/>
  <c r="L4313" i="5"/>
  <c r="N4236" i="5"/>
  <c r="O4281" i="5"/>
  <c r="O4323" i="5"/>
  <c r="K4281" i="5"/>
  <c r="N1409" i="5"/>
  <c r="L2629" i="5"/>
  <c r="N1933" i="5"/>
  <c r="O4868" i="5"/>
  <c r="N4973" i="5"/>
  <c r="L1566" i="5"/>
  <c r="K1989" i="5"/>
  <c r="K4119" i="5"/>
  <c r="N3022" i="5"/>
  <c r="O2023" i="5"/>
  <c r="M2102" i="5"/>
  <c r="K1599" i="5"/>
  <c r="Q1711" i="5"/>
  <c r="E12" i="4"/>
  <c r="Q2653" i="5"/>
  <c r="O3069" i="5"/>
  <c r="M1599" i="5"/>
  <c r="K2767" i="5"/>
  <c r="O1646" i="5"/>
  <c r="Q1599" i="5"/>
  <c r="N1918" i="5"/>
  <c r="Q4917" i="5"/>
  <c r="L1599" i="5"/>
  <c r="Q2471" i="5"/>
  <c r="L2102" i="5"/>
  <c r="O1599" i="5"/>
  <c r="K3569" i="5"/>
  <c r="L3819" i="5"/>
  <c r="N4345" i="5"/>
  <c r="M4997" i="5"/>
  <c r="M4660" i="5"/>
  <c r="K3489" i="5"/>
  <c r="Q4801" i="5"/>
  <c r="Q2432" i="5"/>
  <c r="P2600" i="5"/>
  <c r="K4159" i="5"/>
  <c r="M2063" i="5"/>
  <c r="M2629" i="5"/>
  <c r="L1981" i="5"/>
  <c r="M1933" i="5"/>
  <c r="N4301" i="5"/>
  <c r="O2190" i="5"/>
  <c r="O1798" i="5"/>
  <c r="O1981" i="5"/>
  <c r="N2135" i="5"/>
  <c r="N3500" i="5"/>
  <c r="P3569" i="5"/>
  <c r="Q4223" i="5"/>
  <c r="L4223" i="5"/>
  <c r="M1711" i="5"/>
  <c r="N3505" i="5"/>
  <c r="Q2629" i="5"/>
  <c r="L3671" i="5"/>
  <c r="P4223" i="5"/>
  <c r="O516" i="5"/>
  <c r="O442" i="5"/>
  <c r="N2606" i="5"/>
  <c r="O2693" i="5"/>
  <c r="L2967" i="5"/>
  <c r="M3671" i="5"/>
  <c r="M2653" i="5"/>
  <c r="P4159" i="5"/>
  <c r="Q3651" i="5"/>
  <c r="K3069" i="5"/>
  <c r="O1288" i="5"/>
  <c r="K1646" i="5"/>
  <c r="Q2478" i="5"/>
  <c r="P3500" i="5"/>
  <c r="L3651" i="5"/>
  <c r="P1631" i="5"/>
  <c r="P4917" i="5"/>
  <c r="O3651" i="5"/>
  <c r="L1918" i="5"/>
  <c r="Q2606" i="5"/>
  <c r="O2102" i="5"/>
  <c r="N3569" i="5"/>
  <c r="M3611" i="5"/>
  <c r="P3819" i="5"/>
  <c r="M4801" i="5"/>
  <c r="K4660" i="5"/>
  <c r="L4833" i="5"/>
  <c r="Q4660" i="5"/>
  <c r="N3489" i="5"/>
  <c r="P4801" i="5"/>
  <c r="M2449" i="5"/>
  <c r="O2449" i="5"/>
  <c r="M2432" i="5"/>
  <c r="K2824" i="5"/>
  <c r="Q2600" i="5"/>
  <c r="Q2693" i="5"/>
  <c r="L2693" i="5"/>
  <c r="O2063" i="5"/>
  <c r="O2007" i="5"/>
  <c r="P2653" i="5"/>
  <c r="Q1981" i="5"/>
  <c r="O3439" i="5"/>
  <c r="P3671" i="5"/>
  <c r="M4868" i="5"/>
  <c r="Q4868" i="5"/>
  <c r="K2606" i="5"/>
  <c r="Q3277" i="5"/>
  <c r="L3505" i="5"/>
  <c r="O4833" i="5"/>
  <c r="P4301" i="5"/>
  <c r="P1798" i="5"/>
  <c r="L1646" i="5"/>
  <c r="P2190" i="5"/>
  <c r="K4223" i="5"/>
  <c r="P4487" i="5"/>
  <c r="M2991" i="5"/>
  <c r="K1288" i="5"/>
  <c r="Q5087" i="5"/>
  <c r="K1981" i="5"/>
  <c r="M2135" i="5"/>
  <c r="O1331" i="5"/>
  <c r="P4868" i="5"/>
  <c r="O2325" i="5"/>
  <c r="K2471" i="5"/>
  <c r="M1918" i="5"/>
  <c r="K2693" i="5"/>
  <c r="Q3671" i="5"/>
  <c r="Q1918" i="5"/>
  <c r="M4159" i="5"/>
  <c r="M2478" i="5"/>
  <c r="Q1933" i="5"/>
  <c r="N1646" i="5"/>
  <c r="N1798" i="5"/>
  <c r="P1918" i="5"/>
  <c r="L2510" i="5"/>
  <c r="L2653" i="5"/>
  <c r="L3500" i="5"/>
  <c r="L1631" i="5"/>
  <c r="M4119" i="5"/>
  <c r="L4917" i="5"/>
  <c r="M2606" i="5"/>
  <c r="P4345" i="5"/>
  <c r="M3715" i="5"/>
  <c r="L3715" i="5"/>
  <c r="Q4833" i="5"/>
  <c r="Q3489" i="5"/>
  <c r="N4801" i="5"/>
  <c r="L2449" i="5"/>
  <c r="Q2135" i="5"/>
  <c r="L2824" i="5"/>
  <c r="M2600" i="5"/>
  <c r="K2510" i="5"/>
  <c r="P2693" i="5"/>
  <c r="P2063" i="5"/>
  <c r="K2007" i="5"/>
  <c r="N2653" i="5"/>
  <c r="N2967" i="5"/>
  <c r="K3439" i="5"/>
  <c r="O3671" i="5"/>
  <c r="P3277" i="5"/>
  <c r="O2606" i="5"/>
  <c r="K3277" i="5"/>
  <c r="P3069" i="5"/>
  <c r="P3505" i="5"/>
  <c r="Q4185" i="5"/>
  <c r="Q3569" i="5"/>
  <c r="Q2449" i="5"/>
  <c r="M1646" i="5"/>
  <c r="O5103" i="5"/>
  <c r="N5103" i="5"/>
  <c r="M3581" i="5"/>
  <c r="N5087" i="5"/>
  <c r="Q3500" i="5"/>
  <c r="M1288" i="5"/>
  <c r="O5087" i="5"/>
  <c r="N4868" i="5"/>
  <c r="M4917" i="5"/>
  <c r="K2190" i="5"/>
  <c r="N2190" i="5"/>
  <c r="M1631" i="5"/>
  <c r="O2767" i="5"/>
  <c r="Q2102" i="5"/>
  <c r="Q4159" i="5"/>
  <c r="L1288" i="5"/>
  <c r="K2432" i="5"/>
  <c r="Q1798" i="5"/>
  <c r="L2166" i="5"/>
  <c r="M1798" i="5"/>
  <c r="Q2510" i="5"/>
  <c r="M2693" i="5"/>
  <c r="N4185" i="5"/>
  <c r="Q4119" i="5"/>
  <c r="K1631" i="5"/>
  <c r="P4973" i="5"/>
  <c r="O3420" i="5"/>
  <c r="P4833" i="5"/>
  <c r="L4997" i="5"/>
  <c r="L3489" i="5"/>
  <c r="P3937" i="5"/>
  <c r="Q1288" i="5"/>
  <c r="L2135" i="5"/>
  <c r="P2824" i="5"/>
  <c r="O2600" i="5"/>
  <c r="P2767" i="5"/>
  <c r="K2063" i="5"/>
  <c r="P5103" i="5"/>
  <c r="L4487" i="5"/>
  <c r="Q3439" i="5"/>
  <c r="K3671" i="5"/>
  <c r="N3277" i="5"/>
  <c r="K3715" i="5"/>
  <c r="L3069" i="5"/>
  <c r="Q4301" i="5"/>
  <c r="Q1646" i="5"/>
  <c r="L5103" i="5"/>
  <c r="M5087" i="5"/>
  <c r="K2449" i="5"/>
  <c r="P2991" i="5"/>
  <c r="Q5103" i="5"/>
  <c r="M4833" i="5"/>
  <c r="Q3505" i="5"/>
  <c r="O3581" i="5"/>
  <c r="N4119" i="5"/>
  <c r="K1933" i="5"/>
  <c r="K4301" i="5"/>
  <c r="N1919" i="5"/>
  <c r="M2190" i="5"/>
  <c r="N4917" i="5"/>
  <c r="N2471" i="5"/>
  <c r="K2302" i="5"/>
  <c r="Q3628" i="5"/>
  <c r="L3439" i="5"/>
  <c r="M2023" i="5"/>
  <c r="P2102" i="5"/>
  <c r="L1933" i="5"/>
  <c r="P4119" i="5"/>
  <c r="P3581" i="5"/>
  <c r="P2606" i="5"/>
  <c r="N1631" i="5"/>
  <c r="O4997" i="5"/>
  <c r="L4973" i="5"/>
  <c r="P4660" i="5"/>
  <c r="Q3819" i="5"/>
  <c r="K3420" i="5"/>
  <c r="L3717" i="5"/>
  <c r="M3569" i="5"/>
  <c r="Q3715" i="5"/>
  <c r="N4833" i="5"/>
  <c r="P4997" i="5"/>
  <c r="K3937" i="5"/>
  <c r="N1288" i="5"/>
  <c r="K2135" i="5"/>
  <c r="Q2824" i="5"/>
  <c r="P2471" i="5"/>
  <c r="M4223" i="5"/>
  <c r="M2767" i="5"/>
  <c r="Q4487" i="5"/>
  <c r="N3439" i="5"/>
  <c r="O1933" i="5"/>
  <c r="O3277" i="5"/>
  <c r="Q3069" i="5"/>
  <c r="L4301" i="5"/>
  <c r="Q4973" i="5"/>
  <c r="P5087" i="5"/>
  <c r="O2653" i="5"/>
  <c r="N2449" i="5"/>
  <c r="N1575" i="5"/>
  <c r="K5103" i="5"/>
  <c r="K3581" i="5"/>
  <c r="M2611" i="5"/>
  <c r="Q1989" i="5"/>
  <c r="N2102" i="5"/>
  <c r="O4660" i="5"/>
  <c r="M3505" i="5"/>
  <c r="N4223" i="5"/>
  <c r="P1711" i="5"/>
  <c r="P2510" i="5"/>
  <c r="O2629" i="5"/>
  <c r="N1951" i="5"/>
  <c r="L3581" i="5"/>
  <c r="K2478" i="5"/>
  <c r="O3489" i="5"/>
  <c r="O4973" i="5"/>
  <c r="M3819" i="5"/>
  <c r="Q4345" i="5"/>
  <c r="M3937" i="5"/>
  <c r="N3715" i="5"/>
  <c r="Q3937" i="5"/>
  <c r="N2697" i="5"/>
  <c r="N1711" i="5"/>
  <c r="P2135" i="5"/>
  <c r="M2824" i="5"/>
  <c r="N2510" i="5"/>
  <c r="M2510" i="5"/>
  <c r="M1989" i="5"/>
  <c r="K5087" i="5"/>
  <c r="M2166" i="5"/>
  <c r="L3569" i="5"/>
  <c r="M2739" i="5"/>
  <c r="N4029" i="5"/>
  <c r="M1774" i="5"/>
  <c r="Q3275" i="5"/>
  <c r="L1783" i="5"/>
  <c r="P3723" i="5"/>
  <c r="O2529" i="5"/>
  <c r="O132" i="5"/>
  <c r="Q3022" i="5"/>
  <c r="O3295" i="5"/>
  <c r="P2870" i="5"/>
  <c r="L4205" i="5"/>
  <c r="O4029" i="5"/>
  <c r="M1568" i="5"/>
  <c r="M1807" i="5"/>
  <c r="N2302" i="5"/>
  <c r="L2438" i="5"/>
  <c r="O3783" i="5"/>
  <c r="Q1959" i="5"/>
  <c r="K2870" i="5"/>
  <c r="Q2037" i="5"/>
  <c r="K3636" i="5"/>
  <c r="P3648" i="5"/>
  <c r="P4615" i="5"/>
  <c r="P3755" i="5"/>
  <c r="O2159" i="5"/>
  <c r="L1774" i="5"/>
  <c r="K1503" i="5"/>
  <c r="P4859" i="5"/>
  <c r="Q5021" i="5"/>
  <c r="N4172" i="5"/>
  <c r="L4547" i="5"/>
  <c r="K4859" i="5"/>
  <c r="M3420" i="5"/>
  <c r="M3524" i="5"/>
  <c r="K3275" i="5"/>
  <c r="P1783" i="5"/>
  <c r="O2630" i="5"/>
  <c r="K1638" i="5"/>
  <c r="Q2991" i="5"/>
  <c r="Q1951" i="5"/>
  <c r="P2007" i="5"/>
  <c r="N2870" i="5"/>
  <c r="N3295" i="5"/>
  <c r="P4205" i="5"/>
  <c r="O4605" i="5"/>
  <c r="L3723" i="5"/>
  <c r="O3188" i="5"/>
  <c r="K3828" i="5"/>
  <c r="L4052" i="5"/>
  <c r="N4205" i="5"/>
  <c r="N3783" i="5"/>
  <c r="L3188" i="5"/>
  <c r="P2529" i="5"/>
  <c r="N2569" i="5"/>
  <c r="O2711" i="5"/>
  <c r="K2711" i="5"/>
  <c r="K1703" i="5"/>
  <c r="P2150" i="5"/>
  <c r="O2037" i="5"/>
  <c r="O1670" i="5"/>
  <c r="M3723" i="5"/>
  <c r="K4257" i="5"/>
  <c r="M3085" i="5"/>
  <c r="L5092" i="5"/>
  <c r="L4257" i="5"/>
  <c r="P1638" i="5"/>
  <c r="K3188" i="5"/>
  <c r="K1303" i="5"/>
  <c r="Q2907" i="5"/>
  <c r="O1759" i="5"/>
  <c r="Q2039" i="5"/>
  <c r="Q3197" i="5"/>
  <c r="N1894" i="5"/>
  <c r="K2279" i="5"/>
  <c r="P4243" i="5"/>
  <c r="O4243" i="5"/>
  <c r="Q4909" i="5"/>
  <c r="M2159" i="5"/>
  <c r="O1774" i="5"/>
  <c r="O4909" i="5"/>
  <c r="N1568" i="5"/>
  <c r="N1327" i="5"/>
  <c r="K4243" i="5"/>
  <c r="K4029" i="5"/>
  <c r="O1848" i="5"/>
  <c r="K2630" i="5"/>
  <c r="L3479" i="5"/>
  <c r="P3085" i="5"/>
  <c r="N1303" i="5"/>
  <c r="L1670" i="5"/>
  <c r="N2630" i="5"/>
  <c r="O3987" i="5"/>
  <c r="P2279" i="5"/>
  <c r="L4615" i="5"/>
  <c r="M2279" i="5"/>
  <c r="P1503" i="5"/>
  <c r="L2023" i="5"/>
  <c r="L2302" i="5"/>
  <c r="N1503" i="5"/>
  <c r="L5021" i="5"/>
  <c r="K4172" i="5"/>
  <c r="O4547" i="5"/>
  <c r="N4859" i="5"/>
  <c r="L3420" i="5"/>
  <c r="N4964" i="5"/>
  <c r="Q3524" i="5"/>
  <c r="N3275" i="5"/>
  <c r="Q1551" i="5"/>
  <c r="P1551" i="5"/>
  <c r="M2900" i="5"/>
  <c r="N1670" i="5"/>
  <c r="M1638" i="5"/>
  <c r="M1951" i="5"/>
  <c r="M2007" i="5"/>
  <c r="O2870" i="5"/>
  <c r="K3295" i="5"/>
  <c r="K4551" i="5"/>
  <c r="P3828" i="5"/>
  <c r="Q3188" i="5"/>
  <c r="Q3636" i="5"/>
  <c r="O3828" i="5"/>
  <c r="Q4243" i="5"/>
  <c r="M4737" i="5"/>
  <c r="P2569" i="5"/>
  <c r="M2711" i="5"/>
  <c r="K2150" i="5"/>
  <c r="P2302" i="5"/>
  <c r="Q4029" i="5"/>
  <c r="Q4737" i="5"/>
  <c r="M5092" i="5"/>
  <c r="L3987" i="5"/>
  <c r="L1638" i="5"/>
  <c r="O4211" i="5"/>
  <c r="P2907" i="5"/>
  <c r="M3197" i="5"/>
  <c r="N3197" i="5"/>
  <c r="O2271" i="5"/>
  <c r="P4211" i="5"/>
  <c r="L1894" i="5"/>
  <c r="M1303" i="5"/>
  <c r="P2037" i="5"/>
  <c r="M1894" i="5"/>
  <c r="P939" i="5"/>
  <c r="P35" i="5"/>
  <c r="M442" i="5"/>
  <c r="L1703" i="5"/>
  <c r="O2302" i="5"/>
  <c r="N4243" i="5"/>
  <c r="M1327" i="5"/>
  <c r="O2623" i="5"/>
  <c r="M3755" i="5"/>
  <c r="O1303" i="5"/>
  <c r="P3479" i="5"/>
  <c r="P4551" i="5"/>
  <c r="N1703" i="5"/>
  <c r="P1807" i="5"/>
  <c r="K4205" i="5"/>
  <c r="N3987" i="5"/>
  <c r="Q116" i="5"/>
  <c r="Q1503" i="5"/>
  <c r="L2279" i="5"/>
  <c r="L1568" i="5"/>
  <c r="Q2279" i="5"/>
  <c r="M4615" i="5"/>
  <c r="L2408" i="5"/>
  <c r="L1503" i="5"/>
  <c r="Q2023" i="5"/>
  <c r="P5021" i="5"/>
  <c r="L4172" i="5"/>
  <c r="M4547" i="5"/>
  <c r="Q3420" i="5"/>
  <c r="N3524" i="5"/>
  <c r="L1551" i="5"/>
  <c r="N2900" i="5"/>
  <c r="M1959" i="5"/>
  <c r="K2701" i="5"/>
  <c r="L1807" i="5"/>
  <c r="L3295" i="5"/>
  <c r="P3636" i="5"/>
  <c r="P3188" i="5"/>
  <c r="O3636" i="5"/>
  <c r="K3755" i="5"/>
  <c r="M1569" i="5"/>
  <c r="Q2569" i="5"/>
  <c r="O2039" i="5"/>
  <c r="Q2630" i="5"/>
  <c r="P2711" i="5"/>
  <c r="M2302" i="5"/>
  <c r="M4221" i="5"/>
  <c r="K4211" i="5"/>
  <c r="K4737" i="5"/>
  <c r="N4737" i="5"/>
  <c r="P2701" i="5"/>
  <c r="P2671" i="5"/>
  <c r="O3197" i="5"/>
  <c r="M2529" i="5"/>
  <c r="P1848" i="5"/>
  <c r="O1503" i="5"/>
  <c r="P1703" i="5"/>
  <c r="O3149" i="5"/>
  <c r="K2623" i="5"/>
  <c r="Q2007" i="5"/>
  <c r="L4551" i="5"/>
  <c r="L3085" i="5"/>
  <c r="Q3828" i="5"/>
  <c r="Q3987" i="5"/>
  <c r="L1327" i="5"/>
  <c r="M3149" i="5"/>
  <c r="Q1568" i="5"/>
  <c r="Q4615" i="5"/>
  <c r="P1733" i="5"/>
  <c r="N5021" i="5"/>
  <c r="Q4172" i="5"/>
  <c r="K4547" i="5"/>
  <c r="N3420" i="5"/>
  <c r="Q4964" i="5"/>
  <c r="O3524" i="5"/>
  <c r="K2900" i="5"/>
  <c r="K1327" i="5"/>
  <c r="N1959" i="5"/>
  <c r="M1783" i="5"/>
  <c r="P2424" i="5"/>
  <c r="O2701" i="5"/>
  <c r="N1807" i="5"/>
  <c r="N3479" i="5"/>
  <c r="Q4605" i="5"/>
  <c r="M4052" i="5"/>
  <c r="M2907" i="5"/>
  <c r="M3636" i="5"/>
  <c r="K3723" i="5"/>
  <c r="Q3915" i="5"/>
  <c r="L4737" i="5"/>
  <c r="L2569" i="5"/>
  <c r="P2039" i="5"/>
  <c r="M2630" i="5"/>
  <c r="L2711" i="5"/>
  <c r="P3009" i="5"/>
  <c r="P1894" i="5"/>
  <c r="Q2701" i="5"/>
  <c r="L2671" i="5"/>
  <c r="L3197" i="5"/>
  <c r="Q3009" i="5"/>
  <c r="N2159" i="5"/>
  <c r="P4029" i="5"/>
  <c r="N2424" i="5"/>
  <c r="K1783" i="5"/>
  <c r="M4964" i="5"/>
  <c r="P3524" i="5"/>
  <c r="Q3723" i="5"/>
  <c r="L3915" i="5"/>
  <c r="P3987" i="5"/>
  <c r="K2636" i="5"/>
  <c r="N2529" i="5"/>
  <c r="O1744" i="5"/>
  <c r="O2408" i="5"/>
  <c r="P3783" i="5"/>
  <c r="N4909" i="5"/>
  <c r="K3149" i="5"/>
  <c r="L1951" i="5"/>
  <c r="M2037" i="5"/>
  <c r="N3149" i="5"/>
  <c r="P1951" i="5"/>
  <c r="Q2159" i="5"/>
  <c r="Q3085" i="5"/>
  <c r="K5092" i="5"/>
  <c r="M3987" i="5"/>
  <c r="P1327" i="5"/>
  <c r="L2159" i="5"/>
  <c r="N4453" i="5"/>
  <c r="K5021" i="5"/>
  <c r="P4547" i="5"/>
  <c r="M3275" i="5"/>
  <c r="K4964" i="5"/>
  <c r="K3524" i="5"/>
  <c r="O1703" i="5"/>
  <c r="Q2623" i="5"/>
  <c r="Q2671" i="5"/>
  <c r="L2900" i="5"/>
  <c r="O1327" i="5"/>
  <c r="O1959" i="5"/>
  <c r="L2630" i="5"/>
  <c r="O1783" i="5"/>
  <c r="O2150" i="5"/>
  <c r="N2150" i="5"/>
  <c r="M2424" i="5"/>
  <c r="K3479" i="5"/>
  <c r="K4605" i="5"/>
  <c r="O3723" i="5"/>
  <c r="K4052" i="5"/>
  <c r="K2907" i="5"/>
  <c r="M3915" i="5"/>
  <c r="N2039" i="5"/>
  <c r="Q2711" i="5"/>
  <c r="N3755" i="5"/>
  <c r="Q3268" i="5"/>
  <c r="O4205" i="5"/>
  <c r="Q4257" i="5"/>
  <c r="M1551" i="5"/>
  <c r="M2701" i="5"/>
  <c r="N2671" i="5"/>
  <c r="K1568" i="5"/>
  <c r="N3009" i="5"/>
  <c r="M482" i="5"/>
  <c r="N3828" i="5"/>
  <c r="P1774" i="5"/>
  <c r="N1774" i="5"/>
  <c r="L3828" i="5"/>
  <c r="P4909" i="5"/>
  <c r="P4605" i="5"/>
  <c r="M2039" i="5"/>
  <c r="K2569" i="5"/>
  <c r="K1744" i="5"/>
  <c r="L2424" i="5"/>
  <c r="L2623" i="5"/>
  <c r="L3636" i="5"/>
  <c r="N2023" i="5"/>
  <c r="K1951" i="5"/>
  <c r="L2007" i="5"/>
  <c r="M4551" i="5"/>
  <c r="K4871" i="5"/>
  <c r="O5092" i="5"/>
  <c r="K2037" i="5"/>
  <c r="M579" i="5"/>
  <c r="L3149" i="5"/>
  <c r="M5021" i="5"/>
  <c r="P4964" i="5"/>
  <c r="N4547" i="5"/>
  <c r="L1415" i="5"/>
  <c r="M2671" i="5"/>
  <c r="O2900" i="5"/>
  <c r="K1959" i="5"/>
  <c r="N1783" i="5"/>
  <c r="L2150" i="5"/>
  <c r="O3479" i="5"/>
  <c r="N4605" i="5"/>
  <c r="O4052" i="5"/>
  <c r="Q4205" i="5"/>
  <c r="N3915" i="5"/>
  <c r="Q1848" i="5"/>
  <c r="L4243" i="5"/>
  <c r="O1551" i="5"/>
  <c r="L2991" i="5"/>
  <c r="K3009" i="5"/>
  <c r="K2991" i="5"/>
  <c r="O2829" i="5"/>
  <c r="Q3315" i="5"/>
  <c r="O2078" i="5"/>
  <c r="N2344" i="5"/>
  <c r="M1861" i="5"/>
  <c r="Q4845" i="5"/>
  <c r="L2688" i="5"/>
  <c r="K1557" i="5"/>
  <c r="K249" i="5"/>
  <c r="K2829" i="5"/>
  <c r="P4941" i="5"/>
  <c r="P1497" i="5"/>
  <c r="L2800" i="5"/>
  <c r="O2718" i="5"/>
  <c r="O4845" i="5"/>
  <c r="M4979" i="5"/>
  <c r="K3373" i="5"/>
  <c r="K3892" i="5"/>
  <c r="M1510" i="5"/>
  <c r="N5000" i="5"/>
  <c r="O2800" i="5"/>
  <c r="Q3351" i="5"/>
  <c r="L3315" i="5"/>
  <c r="K2078" i="5"/>
  <c r="O3049" i="5"/>
  <c r="Q1557" i="5"/>
  <c r="Q2776" i="5"/>
  <c r="N1557" i="5"/>
  <c r="L2685" i="5"/>
  <c r="N2829" i="5"/>
  <c r="L1497" i="5"/>
  <c r="P2800" i="5"/>
  <c r="P2685" i="5"/>
  <c r="K4845" i="5"/>
  <c r="N4979" i="5"/>
  <c r="M3373" i="5"/>
  <c r="P4700" i="5"/>
  <c r="N3373" i="5"/>
  <c r="L3892" i="5"/>
  <c r="Q3147" i="5"/>
  <c r="P2078" i="5"/>
  <c r="Q1510" i="5"/>
  <c r="O4979" i="5"/>
  <c r="K3317" i="5"/>
  <c r="Q2344" i="5"/>
  <c r="K23" i="3"/>
  <c r="M2688" i="5"/>
  <c r="O2685" i="5"/>
  <c r="K2935" i="5"/>
  <c r="N3351" i="5"/>
  <c r="Q1431" i="5"/>
  <c r="O1510" i="5"/>
  <c r="L2078" i="5"/>
  <c r="N2935" i="5"/>
  <c r="P3317" i="5"/>
  <c r="N1510" i="5"/>
  <c r="L1710" i="5"/>
  <c r="L1557" i="5"/>
  <c r="M2685" i="5"/>
  <c r="O3588" i="5"/>
  <c r="N2688" i="5"/>
  <c r="L1861" i="5"/>
  <c r="Q4941" i="5"/>
  <c r="Q3115" i="5"/>
  <c r="M2800" i="5"/>
  <c r="L1526" i="5"/>
  <c r="M1526" i="5"/>
  <c r="Q2421" i="5"/>
  <c r="L4700" i="5"/>
  <c r="L3373" i="5"/>
  <c r="M3892" i="5"/>
  <c r="N3147" i="5"/>
  <c r="M2717" i="5"/>
  <c r="M3317" i="5"/>
  <c r="L4979" i="5"/>
  <c r="P3315" i="5"/>
  <c r="N2877" i="5"/>
  <c r="K2717" i="5"/>
  <c r="P2877" i="5"/>
  <c r="M2623" i="5"/>
  <c r="P1099" i="5"/>
  <c r="N1497" i="5"/>
  <c r="N1710" i="5"/>
  <c r="Q2688" i="5"/>
  <c r="L3317" i="5"/>
  <c r="K1510" i="5"/>
  <c r="Q1710" i="5"/>
  <c r="M2829" i="5"/>
  <c r="N4845" i="5"/>
  <c r="K3588" i="5"/>
  <c r="K4941" i="5"/>
  <c r="K3115" i="5"/>
  <c r="N3115" i="5"/>
  <c r="P2933" i="5"/>
  <c r="L3049" i="5"/>
  <c r="K2800" i="5"/>
  <c r="L2718" i="5"/>
  <c r="O1526" i="5"/>
  <c r="Q4700" i="5"/>
  <c r="M3315" i="5"/>
  <c r="Q3373" i="5"/>
  <c r="O3147" i="5"/>
  <c r="N3588" i="5"/>
  <c r="L2935" i="5"/>
  <c r="N3317" i="5"/>
  <c r="M4700" i="5"/>
  <c r="M2877" i="5"/>
  <c r="K1497" i="5"/>
  <c r="N2933" i="5"/>
  <c r="L1510" i="5"/>
  <c r="K3315" i="5"/>
  <c r="L2344" i="5"/>
  <c r="Q2829" i="5"/>
  <c r="M4845" i="5"/>
  <c r="L3588" i="5"/>
  <c r="Q2935" i="5"/>
  <c r="L2829" i="5"/>
  <c r="Q634" i="5"/>
  <c r="M4941" i="5"/>
  <c r="P3115" i="5"/>
  <c r="M3115" i="5"/>
  <c r="M2933" i="5"/>
  <c r="L1431" i="5"/>
  <c r="P2718" i="5"/>
  <c r="K1526" i="5"/>
  <c r="P3892" i="5"/>
  <c r="K3147" i="5"/>
  <c r="P3049" i="5"/>
  <c r="N1431" i="5"/>
  <c r="L4845" i="5"/>
  <c r="P2935" i="5"/>
  <c r="O4700" i="5"/>
  <c r="K2877" i="5"/>
  <c r="P2717" i="5"/>
  <c r="O1497" i="5"/>
  <c r="K2933" i="5"/>
  <c r="K2776" i="5"/>
  <c r="N3049" i="5"/>
  <c r="M1557" i="5"/>
  <c r="P2344" i="5"/>
  <c r="L2877" i="5"/>
  <c r="O2776" i="5"/>
  <c r="N4941" i="5"/>
  <c r="O4653" i="5"/>
  <c r="Q2933" i="5"/>
  <c r="Q1497" i="5"/>
  <c r="O1431" i="5"/>
  <c r="Q2718" i="5"/>
  <c r="N1526" i="5"/>
  <c r="P3588" i="5"/>
  <c r="Q3892" i="5"/>
  <c r="L3147" i="5"/>
  <c r="K3049" i="5"/>
  <c r="K1431" i="5"/>
  <c r="M2935" i="5"/>
  <c r="N2718" i="5"/>
  <c r="L2717" i="5"/>
  <c r="K3012" i="5"/>
  <c r="M3049" i="5"/>
  <c r="Q4312" i="5"/>
  <c r="K2344" i="5"/>
  <c r="P2688" i="5"/>
  <c r="L4941" i="5"/>
  <c r="M4653" i="5"/>
  <c r="M2718" i="5"/>
  <c r="Q3588" i="5"/>
  <c r="K171" i="5"/>
  <c r="O3287" i="5"/>
  <c r="O1480" i="5"/>
  <c r="Q1422" i="5"/>
  <c r="K1422" i="5"/>
  <c r="M2663" i="5"/>
  <c r="L2224" i="5"/>
  <c r="P2663" i="5"/>
  <c r="N2408" i="5"/>
  <c r="L4017" i="5"/>
  <c r="K4961" i="5"/>
  <c r="O4036" i="5"/>
  <c r="P1480" i="5"/>
  <c r="P2000" i="5"/>
  <c r="M2494" i="5"/>
  <c r="M3463" i="5"/>
  <c r="N3452" i="5"/>
  <c r="Q5003" i="5"/>
  <c r="O4981" i="5"/>
  <c r="M1422" i="5"/>
  <c r="O3491" i="5"/>
  <c r="M2885" i="5"/>
  <c r="P3389" i="5"/>
  <c r="Q1344" i="5"/>
  <c r="O1569" i="5"/>
  <c r="Q1759" i="5"/>
  <c r="P2669" i="5"/>
  <c r="K1923" i="5"/>
  <c r="K3491" i="5"/>
  <c r="N2117" i="5"/>
  <c r="Q3853" i="5"/>
  <c r="L2303" i="5"/>
  <c r="N3607" i="5"/>
  <c r="Q2224" i="5"/>
  <c r="M2408" i="5"/>
  <c r="K1759" i="5"/>
  <c r="L3068" i="5"/>
  <c r="Q4017" i="5"/>
  <c r="N4961" i="5"/>
  <c r="L4036" i="5"/>
  <c r="P5003" i="5"/>
  <c r="M1480" i="5"/>
  <c r="M2000" i="5"/>
  <c r="P1415" i="5"/>
  <c r="L2885" i="5"/>
  <c r="O3463" i="5"/>
  <c r="O5003" i="5"/>
  <c r="O1422" i="5"/>
  <c r="Q3287" i="5"/>
  <c r="K3389" i="5"/>
  <c r="M1759" i="5"/>
  <c r="N2669" i="5"/>
  <c r="N1819" i="5"/>
  <c r="K1344" i="5"/>
  <c r="K3607" i="5"/>
  <c r="N1480" i="5"/>
  <c r="K2303" i="5"/>
  <c r="N2494" i="5"/>
  <c r="P3853" i="5"/>
  <c r="P1823" i="5"/>
  <c r="L1467" i="5"/>
  <c r="L1480" i="5"/>
  <c r="P2408" i="5"/>
  <c r="Q1823" i="5"/>
  <c r="K3287" i="5"/>
  <c r="L4961" i="5"/>
  <c r="M4036" i="5"/>
  <c r="N5003" i="5"/>
  <c r="N2000" i="5"/>
  <c r="N2303" i="5"/>
  <c r="M3607" i="5"/>
  <c r="Q2646" i="5"/>
  <c r="P3735" i="5"/>
  <c r="M1415" i="5"/>
  <c r="O3389" i="5"/>
  <c r="L1569" i="5"/>
  <c r="P3491" i="5"/>
  <c r="Q2758" i="5"/>
  <c r="N4017" i="5"/>
  <c r="O2669" i="5"/>
  <c r="K2494" i="5"/>
  <c r="O2303" i="5"/>
  <c r="M3287" i="5"/>
  <c r="L3853" i="5"/>
  <c r="P3888" i="5"/>
  <c r="O2547" i="5"/>
  <c r="O2224" i="5"/>
  <c r="M1823" i="5"/>
  <c r="M5000" i="5"/>
  <c r="N3287" i="5"/>
  <c r="Q4961" i="5"/>
  <c r="Q4036" i="5"/>
  <c r="Q3403" i="5"/>
  <c r="P2494" i="5"/>
  <c r="P2646" i="5"/>
  <c r="N3735" i="5"/>
  <c r="K3452" i="5"/>
  <c r="Q1415" i="5"/>
  <c r="Q1569" i="5"/>
  <c r="O2758" i="5"/>
  <c r="M2669" i="5"/>
  <c r="L3463" i="5"/>
  <c r="M3853" i="5"/>
  <c r="P2303" i="5"/>
  <c r="K3463" i="5"/>
  <c r="M3735" i="5"/>
  <c r="M2117" i="5"/>
  <c r="P3287" i="5"/>
  <c r="P3452" i="5"/>
  <c r="P1863" i="5"/>
  <c r="O1823" i="5"/>
  <c r="Q3607" i="5"/>
  <c r="L2117" i="5"/>
  <c r="O2663" i="5"/>
  <c r="O3403" i="5"/>
  <c r="L3403" i="5"/>
  <c r="L2494" i="5"/>
  <c r="L3607" i="5"/>
  <c r="N2646" i="5"/>
  <c r="K3735" i="5"/>
  <c r="O3452" i="5"/>
  <c r="P1344" i="5"/>
  <c r="K2885" i="5"/>
  <c r="L2669" i="5"/>
  <c r="K2758" i="5"/>
  <c r="O2646" i="5"/>
  <c r="K1415" i="5"/>
  <c r="L2758" i="5"/>
  <c r="N3463" i="5"/>
  <c r="O2000" i="5"/>
  <c r="Q3735" i="5"/>
  <c r="N2663" i="5"/>
  <c r="Q2408" i="5"/>
  <c r="L1823" i="5"/>
  <c r="Q2117" i="5"/>
  <c r="K2663" i="5"/>
  <c r="O4017" i="5"/>
  <c r="K4036" i="5"/>
  <c r="P3403" i="5"/>
  <c r="N3403" i="5"/>
  <c r="K2000" i="5"/>
  <c r="M2758" i="5"/>
  <c r="Q2494" i="5"/>
  <c r="P3463" i="5"/>
  <c r="K2646" i="5"/>
  <c r="Q3491" i="5"/>
  <c r="M3452" i="5"/>
  <c r="N1569" i="5"/>
  <c r="N1344" i="5"/>
  <c r="M4961" i="5"/>
  <c r="Q2885" i="5"/>
  <c r="M1344" i="5"/>
  <c r="K2669" i="5"/>
  <c r="O3853" i="5"/>
  <c r="O1075" i="5"/>
  <c r="N1415" i="5"/>
  <c r="P1422" i="5"/>
  <c r="P2758" i="5"/>
  <c r="K1823" i="5"/>
  <c r="L1422" i="5"/>
  <c r="M2224" i="5"/>
  <c r="Q2663" i="5"/>
  <c r="P2224" i="5"/>
  <c r="Q1915" i="5"/>
  <c r="L4296" i="5"/>
  <c r="K2224" i="5"/>
  <c r="K4017" i="5"/>
  <c r="L3452" i="5"/>
  <c r="L5003" i="5"/>
  <c r="K1569" i="5"/>
  <c r="O1344" i="5"/>
  <c r="N2885" i="5"/>
  <c r="L3389" i="5"/>
  <c r="N3316" i="5"/>
  <c r="N4920" i="5"/>
  <c r="O2421" i="5"/>
  <c r="P1737" i="5"/>
  <c r="Q1863" i="5"/>
  <c r="N2111" i="5"/>
  <c r="P2438" i="5"/>
  <c r="P3268" i="5"/>
  <c r="K1863" i="5"/>
  <c r="M1733" i="5"/>
  <c r="L3090" i="5"/>
  <c r="Q4033" i="5"/>
  <c r="Q4653" i="5"/>
  <c r="M2967" i="5"/>
  <c r="M2421" i="5"/>
  <c r="M4043" i="5"/>
  <c r="L4276" i="5"/>
  <c r="K4043" i="5"/>
  <c r="N4043" i="5"/>
  <c r="K3077" i="5"/>
  <c r="L4033" i="5"/>
  <c r="P3041" i="5"/>
  <c r="Q2955" i="5"/>
  <c r="M2357" i="5"/>
  <c r="K3268" i="5"/>
  <c r="N1609" i="5"/>
  <c r="M3316" i="5"/>
  <c r="P148" i="5"/>
  <c r="P124" i="5"/>
  <c r="M1737" i="5"/>
  <c r="N2776" i="5"/>
  <c r="K2111" i="5"/>
  <c r="P4112" i="5"/>
  <c r="P1609" i="5"/>
  <c r="K2967" i="5"/>
  <c r="K3517" i="5"/>
  <c r="L3268" i="5"/>
  <c r="N1863" i="5"/>
  <c r="K4768" i="5"/>
  <c r="L2776" i="5"/>
  <c r="N4033" i="5"/>
  <c r="L4653" i="5"/>
  <c r="L2174" i="5"/>
  <c r="M2438" i="5"/>
  <c r="N2421" i="5"/>
  <c r="N4276" i="5"/>
  <c r="O4043" i="5"/>
  <c r="O3077" i="5"/>
  <c r="L3041" i="5"/>
  <c r="O1609" i="5"/>
  <c r="N2325" i="5"/>
  <c r="O2385" i="5"/>
  <c r="O1624" i="5"/>
  <c r="P4017" i="5"/>
  <c r="K4168" i="5"/>
  <c r="M1988" i="5"/>
  <c r="Q1737" i="5"/>
  <c r="O2111" i="5"/>
  <c r="P3517" i="5"/>
  <c r="Q2811" i="5"/>
  <c r="N1733" i="5"/>
  <c r="M1609" i="5"/>
  <c r="M3268" i="5"/>
  <c r="M1726" i="5"/>
  <c r="Q2643" i="5"/>
  <c r="N4768" i="5"/>
  <c r="O4033" i="5"/>
  <c r="P4653" i="5"/>
  <c r="K4653" i="5"/>
  <c r="K1609" i="5"/>
  <c r="K3041" i="5"/>
  <c r="M2325" i="5"/>
  <c r="O2174" i="5"/>
  <c r="P2325" i="5"/>
  <c r="N2438" i="5"/>
  <c r="L2421" i="5"/>
  <c r="O3268" i="5"/>
  <c r="P4276" i="5"/>
  <c r="Q3077" i="5"/>
  <c r="P4033" i="5"/>
  <c r="K2385" i="5"/>
  <c r="Q2325" i="5"/>
  <c r="P4043" i="5"/>
  <c r="L1737" i="5"/>
  <c r="M3041" i="5"/>
  <c r="L1624" i="5"/>
  <c r="M1624" i="5"/>
  <c r="M4853" i="5"/>
  <c r="K3853" i="5"/>
  <c r="N1411" i="5"/>
  <c r="K2325" i="5"/>
  <c r="O1733" i="5"/>
  <c r="Q1873" i="5"/>
  <c r="K1726" i="5"/>
  <c r="L3517" i="5"/>
  <c r="M2707" i="5"/>
  <c r="N1726" i="5"/>
  <c r="Q1609" i="5"/>
  <c r="M2111" i="5"/>
  <c r="L2955" i="5"/>
  <c r="Q3272" i="5"/>
  <c r="P579" i="5"/>
  <c r="K4033" i="5"/>
  <c r="Q3041" i="5"/>
  <c r="P2357" i="5"/>
  <c r="P2174" i="5"/>
  <c r="N2357" i="5"/>
  <c r="K2438" i="5"/>
  <c r="Q3415" i="5"/>
  <c r="Q2174" i="5"/>
  <c r="P1566" i="5"/>
  <c r="K3316" i="5"/>
  <c r="N2955" i="5"/>
  <c r="O1737" i="5"/>
  <c r="P1624" i="5"/>
  <c r="Q4853" i="5"/>
  <c r="N1624" i="5"/>
  <c r="N2174" i="5"/>
  <c r="Q2438" i="5"/>
  <c r="N3415" i="5"/>
  <c r="M3517" i="5"/>
  <c r="P3077" i="5"/>
  <c r="Q1566" i="5"/>
  <c r="O3316" i="5"/>
  <c r="Q2385" i="5"/>
  <c r="L3415" i="5"/>
  <c r="Q3517" i="5"/>
  <c r="M2776" i="5"/>
  <c r="O1251" i="5"/>
  <c r="M1873" i="5"/>
  <c r="K2174" i="5"/>
  <c r="K2357" i="5"/>
  <c r="P51" i="5"/>
  <c r="N1566" i="5"/>
  <c r="O1726" i="5"/>
  <c r="P3415" i="5"/>
  <c r="M1566" i="5"/>
  <c r="O2967" i="5"/>
  <c r="O3415" i="5"/>
  <c r="Q1580" i="5"/>
  <c r="K1737" i="5"/>
  <c r="L1873" i="5"/>
  <c r="K3415" i="5"/>
  <c r="K1873" i="5"/>
  <c r="K5104" i="5"/>
  <c r="P1726" i="5"/>
  <c r="Q579" i="5"/>
  <c r="L1726" i="5"/>
  <c r="Q1624" i="5"/>
  <c r="P2967" i="5"/>
  <c r="O3517" i="5"/>
  <c r="L3077" i="5"/>
  <c r="M2385" i="5"/>
  <c r="N4853" i="5"/>
  <c r="P3316" i="5"/>
  <c r="P2123" i="5"/>
  <c r="N2707" i="5"/>
  <c r="O2357" i="5"/>
  <c r="M1863" i="5"/>
  <c r="P2111" i="5"/>
  <c r="K1566" i="5"/>
  <c r="K1733" i="5"/>
  <c r="P1873" i="5"/>
  <c r="L1863" i="5"/>
  <c r="Q1733" i="5"/>
  <c r="L2111" i="5"/>
  <c r="L3316" i="5"/>
  <c r="Q2357" i="5"/>
  <c r="P4853" i="5"/>
  <c r="L4853" i="5"/>
  <c r="K4853" i="5"/>
  <c r="N2385" i="5"/>
  <c r="N3030" i="5"/>
  <c r="K2813" i="5"/>
  <c r="Q2392" i="5"/>
  <c r="P4453" i="5"/>
  <c r="Q3611" i="5"/>
  <c r="O3164" i="5"/>
  <c r="O2392" i="5"/>
  <c r="P3927" i="5"/>
  <c r="N2389" i="5"/>
  <c r="N3213" i="5"/>
  <c r="P5069" i="5"/>
  <c r="Q5069" i="5"/>
  <c r="L4453" i="5"/>
  <c r="L3611" i="5"/>
  <c r="L3164" i="5"/>
  <c r="O3717" i="5"/>
  <c r="M1622" i="5"/>
  <c r="Q1622" i="5"/>
  <c r="L2389" i="5"/>
  <c r="K3213" i="5"/>
  <c r="P4257" i="5"/>
  <c r="N5069" i="5"/>
  <c r="P1572" i="5"/>
  <c r="P276" i="5"/>
  <c r="K1919" i="5"/>
  <c r="O260" i="5"/>
  <c r="L4871" i="5"/>
  <c r="N4871" i="5"/>
  <c r="Q2813" i="5"/>
  <c r="P1548" i="5"/>
  <c r="Q4453" i="5"/>
  <c r="P3717" i="5"/>
  <c r="Q3213" i="5"/>
  <c r="Q1720" i="5"/>
  <c r="Q3927" i="5"/>
  <c r="O1622" i="5"/>
  <c r="N3611" i="5"/>
  <c r="Q148" i="5"/>
  <c r="O1919" i="5"/>
  <c r="M1919" i="5"/>
  <c r="M4453" i="5"/>
  <c r="N3717" i="5"/>
  <c r="N3927" i="5"/>
  <c r="L3213" i="5"/>
  <c r="M1720" i="5"/>
  <c r="L3927" i="5"/>
  <c r="P1622" i="5"/>
  <c r="K3927" i="5"/>
  <c r="P4871" i="5"/>
  <c r="N3976" i="5"/>
  <c r="N148" i="5"/>
  <c r="N452" i="5"/>
  <c r="K2389" i="5"/>
  <c r="O1923" i="5"/>
  <c r="Q2235" i="5"/>
  <c r="N2392" i="5"/>
  <c r="M2392" i="5"/>
  <c r="O4453" i="5"/>
  <c r="Q3164" i="5"/>
  <c r="K3717" i="5"/>
  <c r="M4871" i="5"/>
  <c r="P3213" i="5"/>
  <c r="M5069" i="5"/>
  <c r="N1622" i="5"/>
  <c r="O3927" i="5"/>
  <c r="O1955" i="5"/>
  <c r="O2389" i="5"/>
  <c r="K2392" i="5"/>
  <c r="N2643" i="5"/>
  <c r="M3164" i="5"/>
  <c r="M3717" i="5"/>
  <c r="O4871" i="5"/>
  <c r="Q2389" i="5"/>
  <c r="K5069" i="5"/>
  <c r="P3611" i="5"/>
  <c r="L1720" i="5"/>
  <c r="P218" i="5"/>
  <c r="O4624" i="5"/>
  <c r="L2392" i="5"/>
  <c r="K3164" i="5"/>
  <c r="M2389" i="5"/>
  <c r="M3213" i="5"/>
  <c r="L5069" i="5"/>
  <c r="K3611" i="5"/>
  <c r="L1919" i="5"/>
  <c r="O2083" i="5"/>
  <c r="O4936" i="5"/>
  <c r="O388" i="5"/>
  <c r="Q2716" i="5"/>
  <c r="P3628" i="5"/>
  <c r="L1575" i="5"/>
  <c r="O1716" i="5"/>
  <c r="Q1819" i="5"/>
  <c r="K3055" i="5"/>
  <c r="P2947" i="5"/>
  <c r="P3068" i="5"/>
  <c r="P1724" i="5"/>
  <c r="Q1814" i="5"/>
  <c r="Q1861" i="5"/>
  <c r="M2400" i="5"/>
  <c r="Q1575" i="5"/>
  <c r="P1750" i="5"/>
  <c r="K3068" i="5"/>
  <c r="M4132" i="5"/>
  <c r="M3260" i="5"/>
  <c r="L3260" i="5"/>
  <c r="O370" i="5"/>
  <c r="P1387" i="5"/>
  <c r="N3028" i="5"/>
  <c r="M2947" i="5"/>
  <c r="P1575" i="5"/>
  <c r="P4936" i="5"/>
  <c r="L1814" i="5"/>
  <c r="P2639" i="5"/>
  <c r="P3055" i="5"/>
  <c r="O3068" i="5"/>
  <c r="O2471" i="5"/>
  <c r="L2385" i="5"/>
  <c r="Q1235" i="5"/>
  <c r="Q3038" i="5"/>
  <c r="M2998" i="5"/>
  <c r="P388" i="5"/>
  <c r="Q1243" i="5"/>
  <c r="Q971" i="5"/>
  <c r="Q3028" i="5"/>
  <c r="L2639" i="5"/>
  <c r="O1814" i="5"/>
  <c r="N1861" i="5"/>
  <c r="O1819" i="5"/>
  <c r="P3028" i="5"/>
  <c r="P1331" i="5"/>
  <c r="L2947" i="5"/>
  <c r="Q1724" i="5"/>
  <c r="P5000" i="5"/>
  <c r="N1512" i="5"/>
  <c r="Q2639" i="5"/>
  <c r="L1750" i="5"/>
  <c r="Q3055" i="5"/>
  <c r="L4132" i="5"/>
  <c r="K4132" i="5"/>
  <c r="M3628" i="5"/>
  <c r="N2947" i="5"/>
  <c r="L3028" i="5"/>
  <c r="P1291" i="5"/>
  <c r="M148" i="5"/>
  <c r="N388" i="5"/>
  <c r="Q219" i="5"/>
  <c r="K2400" i="5"/>
  <c r="O3028" i="5"/>
  <c r="N2400" i="5"/>
  <c r="M1814" i="5"/>
  <c r="L3055" i="5"/>
  <c r="P378" i="5"/>
  <c r="P1716" i="5"/>
  <c r="K2639" i="5"/>
  <c r="Q3648" i="5"/>
  <c r="Q2947" i="5"/>
  <c r="Q2412" i="5"/>
  <c r="M2639" i="5"/>
  <c r="M1750" i="5"/>
  <c r="M3055" i="5"/>
  <c r="P4132" i="5"/>
  <c r="N4132" i="5"/>
  <c r="K3028" i="5"/>
  <c r="P1227" i="5"/>
  <c r="Q388" i="5"/>
  <c r="P59" i="5"/>
  <c r="K1861" i="5"/>
  <c r="N1814" i="5"/>
  <c r="O2639" i="5"/>
  <c r="Q1331" i="5"/>
  <c r="L2851" i="5"/>
  <c r="Q2400" i="5"/>
  <c r="K3090" i="5"/>
  <c r="O1750" i="5"/>
  <c r="L4423" i="5"/>
  <c r="N3628" i="5"/>
  <c r="M1575" i="5"/>
  <c r="P1919" i="5"/>
  <c r="O3009" i="5"/>
  <c r="O4423" i="5"/>
  <c r="L4048" i="5"/>
  <c r="M3068" i="5"/>
  <c r="K1750" i="5"/>
  <c r="O1575" i="5"/>
  <c r="P1861" i="5"/>
  <c r="P4423" i="5"/>
  <c r="K811" i="5"/>
  <c r="M2651" i="5"/>
  <c r="N1387" i="5"/>
  <c r="M388" i="5"/>
  <c r="L3628" i="5"/>
  <c r="L1477" i="5"/>
  <c r="N1331" i="5"/>
  <c r="N4936" i="5"/>
  <c r="P5024" i="5"/>
  <c r="L2400" i="5"/>
  <c r="N1750" i="5"/>
  <c r="K2947" i="5"/>
  <c r="K4423" i="5"/>
  <c r="O3628" i="5"/>
  <c r="K690" i="5"/>
  <c r="E15" i="4"/>
  <c r="Q1211" i="5"/>
  <c r="Q3030" i="5"/>
  <c r="P282" i="5"/>
  <c r="L3901" i="5"/>
  <c r="K4624" i="5"/>
  <c r="M122" i="5"/>
  <c r="Q1795" i="5"/>
  <c r="L1067" i="5"/>
  <c r="O1732" i="5"/>
  <c r="K1732" i="5"/>
  <c r="N3313" i="5"/>
  <c r="N4981" i="5"/>
  <c r="M2697" i="5"/>
  <c r="O412" i="5"/>
  <c r="N755" i="5"/>
  <c r="Q2835" i="5"/>
  <c r="N122" i="5"/>
  <c r="L3632" i="5"/>
  <c r="N2934" i="5"/>
  <c r="K3313" i="5"/>
  <c r="K4981" i="5"/>
  <c r="L2697" i="5"/>
  <c r="N4221" i="5"/>
  <c r="P2035" i="5"/>
  <c r="O1283" i="5"/>
  <c r="K132" i="5"/>
  <c r="K2011" i="5"/>
  <c r="P1500" i="5"/>
  <c r="Q3672" i="5"/>
  <c r="O843" i="5"/>
  <c r="P1477" i="5"/>
  <c r="P1732" i="5"/>
  <c r="M1512" i="5"/>
  <c r="L3780" i="5"/>
  <c r="L4981" i="5"/>
  <c r="M1477" i="5"/>
  <c r="P2677" i="5"/>
  <c r="O2677" i="5"/>
  <c r="N1379" i="5"/>
  <c r="P755" i="5"/>
  <c r="P412" i="5"/>
  <c r="N971" i="5"/>
  <c r="O2196" i="5"/>
  <c r="P4584" i="5"/>
  <c r="P3824" i="5"/>
  <c r="P260" i="5"/>
  <c r="P2843" i="5"/>
  <c r="P4136" i="5"/>
  <c r="M4376" i="5"/>
  <c r="K1512" i="5"/>
  <c r="P1512" i="5"/>
  <c r="M3780" i="5"/>
  <c r="M4981" i="5"/>
  <c r="Q1477" i="5"/>
  <c r="K1551" i="5"/>
  <c r="M668" i="5"/>
  <c r="P314" i="5"/>
  <c r="P2921" i="5"/>
  <c r="K1444" i="5"/>
  <c r="K2697" i="5"/>
  <c r="L1512" i="5"/>
  <c r="K2272" i="5"/>
  <c r="O1512" i="5"/>
  <c r="Q3044" i="5"/>
  <c r="Q1179" i="5"/>
  <c r="N3364" i="5"/>
  <c r="Q2697" i="5"/>
  <c r="O3780" i="5"/>
  <c r="P4981" i="5"/>
  <c r="Q3313" i="5"/>
  <c r="N1477" i="5"/>
  <c r="O3351" i="5"/>
  <c r="P3351" i="5"/>
  <c r="P132" i="5"/>
  <c r="N1924" i="5"/>
  <c r="K1411" i="5"/>
  <c r="O2697" i="5"/>
  <c r="Q4480" i="5"/>
  <c r="Q387" i="5"/>
  <c r="M1724" i="5"/>
  <c r="O1477" i="5"/>
  <c r="L3313" i="5"/>
  <c r="K3780" i="5"/>
  <c r="P947" i="5"/>
  <c r="O420" i="5"/>
  <c r="L420" i="5"/>
  <c r="P971" i="5"/>
  <c r="Q2272" i="5"/>
  <c r="M3313" i="5"/>
  <c r="P3313" i="5"/>
  <c r="N3780" i="5"/>
  <c r="Q842" i="5"/>
  <c r="M842" i="5"/>
  <c r="K1387" i="5"/>
  <c r="P1516" i="5"/>
  <c r="P2284" i="5"/>
  <c r="L274" i="5"/>
  <c r="M410" i="5"/>
  <c r="O1612" i="5"/>
  <c r="N2844" i="5"/>
  <c r="P3880" i="5"/>
  <c r="K378" i="5"/>
  <c r="Q1379" i="5"/>
  <c r="P2851" i="5"/>
  <c r="P3632" i="5"/>
  <c r="P2268" i="5"/>
  <c r="N2541" i="5"/>
  <c r="Q4444" i="5"/>
  <c r="O1720" i="5"/>
  <c r="O3500" i="5"/>
  <c r="P2067" i="5"/>
  <c r="Q451" i="5"/>
  <c r="N900" i="5"/>
  <c r="P1003" i="5"/>
  <c r="P1155" i="5"/>
  <c r="O378" i="5"/>
  <c r="P2627" i="5"/>
  <c r="P306" i="5"/>
  <c r="P228" i="5"/>
  <c r="Q5104" i="5"/>
  <c r="K2541" i="5"/>
  <c r="M4587" i="5"/>
  <c r="K4444" i="5"/>
  <c r="K4221" i="5"/>
  <c r="Q1516" i="5"/>
  <c r="Q2284" i="5"/>
  <c r="Q5032" i="5"/>
  <c r="L1460" i="5"/>
  <c r="Q763" i="5"/>
  <c r="N1657" i="5"/>
  <c r="P4992" i="5"/>
  <c r="P4587" i="5"/>
  <c r="P1283" i="5"/>
  <c r="O3101" i="5"/>
  <c r="Q1059" i="5"/>
  <c r="Q1524" i="5"/>
  <c r="Q2540" i="5"/>
  <c r="M1657" i="5"/>
  <c r="Q2541" i="5"/>
  <c r="N4444" i="5"/>
  <c r="N3101" i="5"/>
  <c r="O2259" i="5"/>
  <c r="M827" i="5"/>
  <c r="P4832" i="5"/>
  <c r="N20" i="5"/>
  <c r="L1387" i="5"/>
  <c r="P1460" i="5"/>
  <c r="P428" i="5"/>
  <c r="K412" i="5"/>
  <c r="P635" i="5"/>
  <c r="P4920" i="5"/>
  <c r="K1657" i="5"/>
  <c r="L4587" i="5"/>
  <c r="K4304" i="5"/>
  <c r="Q507" i="5"/>
  <c r="Q4112" i="5"/>
  <c r="O2914" i="5"/>
  <c r="K3101" i="5"/>
  <c r="L2541" i="5"/>
  <c r="L4444" i="5"/>
  <c r="P2091" i="5"/>
  <c r="Q170" i="5"/>
  <c r="N2003" i="5"/>
  <c r="P1812" i="5"/>
  <c r="K4728" i="5"/>
  <c r="K203" i="5"/>
  <c r="P540" i="5"/>
  <c r="P1788" i="5"/>
  <c r="M763" i="5"/>
  <c r="O4224" i="5"/>
  <c r="Q4944" i="5"/>
  <c r="P2803" i="5"/>
  <c r="P3030" i="5"/>
  <c r="O410" i="5"/>
  <c r="Q202" i="5"/>
  <c r="L3568" i="5"/>
  <c r="P1923" i="5"/>
  <c r="K4496" i="5"/>
  <c r="Q3101" i="5"/>
  <c r="M4088" i="5"/>
  <c r="N3880" i="5"/>
  <c r="K843" i="5"/>
  <c r="K980" i="5"/>
  <c r="K1947" i="5"/>
  <c r="K4312" i="5"/>
  <c r="Q1283" i="5"/>
  <c r="O4587" i="5"/>
  <c r="P4444" i="5"/>
  <c r="K1720" i="5"/>
  <c r="O4615" i="5"/>
  <c r="N1803" i="5"/>
  <c r="M5032" i="5"/>
  <c r="O1657" i="5"/>
  <c r="N420" i="5"/>
  <c r="K1307" i="5"/>
  <c r="L59" i="5"/>
  <c r="L971" i="5"/>
  <c r="M3101" i="5"/>
  <c r="K4587" i="5"/>
  <c r="K3880" i="5"/>
  <c r="P1947" i="5"/>
  <c r="L3101" i="5"/>
  <c r="L4936" i="5"/>
  <c r="P1179" i="5"/>
  <c r="K1710" i="5"/>
  <c r="M4444" i="5"/>
  <c r="M2541" i="5"/>
  <c r="O2541" i="5"/>
  <c r="O1827" i="5"/>
  <c r="N763" i="5"/>
  <c r="N202" i="5"/>
  <c r="P3480" i="5"/>
  <c r="N4587" i="5"/>
  <c r="O1155" i="5"/>
  <c r="O3880" i="5"/>
  <c r="P1379" i="5"/>
  <c r="K1795" i="5"/>
  <c r="Q1657" i="5"/>
  <c r="Q266" i="5"/>
  <c r="L2483" i="5"/>
  <c r="O4792" i="5"/>
  <c r="N490" i="5"/>
  <c r="L2756" i="5"/>
  <c r="P2603" i="5"/>
  <c r="P476" i="5"/>
  <c r="M2978" i="5"/>
  <c r="P420" i="5"/>
  <c r="P442" i="5"/>
  <c r="P859" i="5"/>
  <c r="Q124" i="5"/>
  <c r="P3912" i="5"/>
  <c r="O522" i="5"/>
  <c r="P627" i="5"/>
  <c r="L818" i="5"/>
  <c r="Q1051" i="5"/>
  <c r="P1612" i="5"/>
  <c r="L1932" i="5"/>
  <c r="Q3018" i="5"/>
  <c r="P675" i="5"/>
  <c r="P3800" i="5"/>
  <c r="L3800" i="5"/>
  <c r="N4928" i="5"/>
  <c r="Q866" i="5"/>
  <c r="P2380" i="5"/>
  <c r="Q228" i="5"/>
  <c r="H293" i="5"/>
  <c r="Q508" i="5"/>
  <c r="P1067" i="5"/>
  <c r="P3364" i="5"/>
  <c r="P2813" i="5"/>
  <c r="M3901" i="5"/>
  <c r="O2955" i="5"/>
  <c r="K2955" i="5"/>
  <c r="P1534" i="5"/>
  <c r="Q4221" i="5"/>
  <c r="P2139" i="5"/>
  <c r="P1371" i="5"/>
  <c r="P915" i="5"/>
  <c r="L716" i="5"/>
  <c r="N266" i="5"/>
  <c r="Q1203" i="5"/>
  <c r="M1203" i="5"/>
  <c r="P2859" i="5"/>
  <c r="O1516" i="5"/>
  <c r="K1516" i="5"/>
  <c r="Q2756" i="5"/>
  <c r="Q1803" i="5"/>
  <c r="Q908" i="5"/>
  <c r="P1628" i="5"/>
  <c r="O763" i="5"/>
  <c r="N1723" i="5"/>
  <c r="M402" i="5"/>
  <c r="L428" i="5"/>
  <c r="P572" i="5"/>
  <c r="P2659" i="5"/>
  <c r="L2060" i="5"/>
  <c r="P698" i="5"/>
  <c r="K2404" i="5"/>
  <c r="N2813" i="5"/>
  <c r="K3901" i="5"/>
  <c r="P1604" i="5"/>
  <c r="N2920" i="5"/>
  <c r="P258" i="5"/>
  <c r="H272" i="5"/>
  <c r="Q738" i="5"/>
  <c r="P332" i="5"/>
  <c r="P1091" i="5"/>
  <c r="P2316" i="5"/>
  <c r="Q3632" i="5"/>
  <c r="Q3888" i="5"/>
  <c r="P1363" i="5"/>
  <c r="Q411" i="5"/>
  <c r="L3364" i="5"/>
  <c r="M2288" i="5"/>
  <c r="O2813" i="5"/>
  <c r="L5037" i="5"/>
  <c r="L1848" i="5"/>
  <c r="O1771" i="5"/>
  <c r="Q1867" i="5"/>
  <c r="M1867" i="5"/>
  <c r="Q540" i="5"/>
  <c r="Q716" i="5"/>
  <c r="K1036" i="5"/>
  <c r="P380" i="5"/>
  <c r="N2284" i="5"/>
  <c r="O2403" i="5"/>
  <c r="M2984" i="5"/>
  <c r="K1540" i="5"/>
  <c r="Q2603" i="5"/>
  <c r="M908" i="5"/>
  <c r="L1411" i="5"/>
  <c r="Q850" i="5"/>
  <c r="N402" i="5"/>
  <c r="P4168" i="5"/>
  <c r="L4168" i="5"/>
  <c r="Q627" i="5"/>
  <c r="Q818" i="5"/>
  <c r="K4920" i="5"/>
  <c r="P3304" i="5"/>
  <c r="P404" i="5"/>
  <c r="N3901" i="5"/>
  <c r="Q675" i="5"/>
  <c r="Q2075" i="5"/>
  <c r="N4312" i="5"/>
  <c r="O2815" i="5"/>
  <c r="M2813" i="5"/>
  <c r="O3200" i="5"/>
  <c r="Q2380" i="5"/>
  <c r="P2643" i="5"/>
  <c r="N3272" i="5"/>
  <c r="M3364" i="5"/>
  <c r="N2288" i="5"/>
  <c r="O2288" i="5"/>
  <c r="N2815" i="5"/>
  <c r="L2815" i="5"/>
  <c r="Q4591" i="5"/>
  <c r="N3531" i="5"/>
  <c r="Q5037" i="5"/>
  <c r="N1720" i="5"/>
  <c r="O4221" i="5"/>
  <c r="P3780" i="5"/>
  <c r="Q1932" i="5"/>
  <c r="N132" i="5"/>
  <c r="Q132" i="5"/>
  <c r="Q1371" i="5"/>
  <c r="N860" i="5"/>
  <c r="K484" i="5"/>
  <c r="K1339" i="5"/>
  <c r="K2284" i="5"/>
  <c r="L2676" i="5"/>
  <c r="O2978" i="5"/>
  <c r="P763" i="5"/>
  <c r="O1307" i="5"/>
  <c r="L2921" i="5"/>
  <c r="K316" i="5"/>
  <c r="K402" i="5"/>
  <c r="Q1500" i="5"/>
  <c r="L2235" i="5"/>
  <c r="N4800" i="5"/>
  <c r="M675" i="5"/>
  <c r="Q1716" i="5"/>
  <c r="L3531" i="5"/>
  <c r="Q2883" i="5"/>
  <c r="Q332" i="5"/>
  <c r="Q2815" i="5"/>
  <c r="N5037" i="5"/>
  <c r="K5037" i="5"/>
  <c r="Q2288" i="5"/>
  <c r="O3531" i="5"/>
  <c r="K586" i="5"/>
  <c r="O484" i="5"/>
  <c r="O2220" i="5"/>
  <c r="O490" i="5"/>
  <c r="M2603" i="5"/>
  <c r="N2451" i="5"/>
  <c r="N180" i="5"/>
  <c r="M420" i="5"/>
  <c r="M1100" i="5"/>
  <c r="O402" i="5"/>
  <c r="O124" i="5"/>
  <c r="M627" i="5"/>
  <c r="L2404" i="5"/>
  <c r="Q2532" i="5"/>
  <c r="N4496" i="5"/>
  <c r="Q404" i="5"/>
  <c r="Q537" i="5"/>
  <c r="M980" i="5"/>
  <c r="Q3531" i="5"/>
  <c r="M1251" i="5"/>
  <c r="Q3976" i="5"/>
  <c r="L2419" i="5"/>
  <c r="O228" i="5"/>
  <c r="K228" i="5"/>
  <c r="N1067" i="5"/>
  <c r="K3364" i="5"/>
  <c r="M2815" i="5"/>
  <c r="O3901" i="5"/>
  <c r="O5037" i="5"/>
  <c r="M4591" i="5"/>
  <c r="P2288" i="5"/>
  <c r="K3531" i="5"/>
  <c r="P4221" i="5"/>
  <c r="P2483" i="5"/>
  <c r="N2603" i="5"/>
  <c r="P4504" i="5"/>
  <c r="N675" i="5"/>
  <c r="N4591" i="5"/>
  <c r="L1340" i="5"/>
  <c r="O1067" i="5"/>
  <c r="O3364" i="5"/>
  <c r="M5037" i="5"/>
  <c r="L2288" i="5"/>
  <c r="P3531" i="5"/>
  <c r="K1848" i="5"/>
  <c r="M2659" i="5"/>
  <c r="O540" i="5"/>
  <c r="K540" i="5"/>
  <c r="Q795" i="5"/>
  <c r="P266" i="5"/>
  <c r="P484" i="5"/>
  <c r="L2284" i="5"/>
  <c r="N2659" i="5"/>
  <c r="N475" i="5"/>
  <c r="O2123" i="5"/>
  <c r="P2611" i="5"/>
  <c r="P1051" i="5"/>
  <c r="L4591" i="5"/>
  <c r="P3901" i="5"/>
  <c r="O4591" i="5"/>
  <c r="K1268" i="5"/>
  <c r="N272" i="5"/>
  <c r="K4591" i="5"/>
  <c r="M332" i="5"/>
  <c r="K1091" i="5"/>
  <c r="O1363" i="5"/>
  <c r="P2815" i="5"/>
  <c r="Q1188" i="5"/>
  <c r="P651" i="5"/>
  <c r="N1812" i="5"/>
  <c r="N2067" i="5"/>
  <c r="Q987" i="5"/>
  <c r="P1267" i="5"/>
  <c r="M1603" i="5"/>
  <c r="K907" i="5"/>
  <c r="N1516" i="5"/>
  <c r="L2531" i="5"/>
  <c r="Q628" i="5"/>
  <c r="K900" i="5"/>
  <c r="P2020" i="5"/>
  <c r="L516" i="5"/>
  <c r="L940" i="5"/>
  <c r="L1579" i="5"/>
  <c r="Q3864" i="5"/>
  <c r="L2978" i="5"/>
  <c r="M180" i="5"/>
  <c r="L1468" i="5"/>
  <c r="O1636" i="5"/>
  <c r="Q59" i="5"/>
  <c r="O971" i="5"/>
  <c r="O1500" i="5"/>
  <c r="K1500" i="5"/>
  <c r="O2539" i="5"/>
  <c r="Q2953" i="5"/>
  <c r="M2953" i="5"/>
  <c r="L1811" i="5"/>
  <c r="O3030" i="5"/>
  <c r="L4912" i="5"/>
  <c r="M2452" i="5"/>
  <c r="Q2748" i="5"/>
  <c r="P1395" i="5"/>
  <c r="L4024" i="5"/>
  <c r="Q4024" i="5"/>
  <c r="M3480" i="5"/>
  <c r="N3256" i="5"/>
  <c r="P4608" i="5"/>
  <c r="N980" i="5"/>
  <c r="M1716" i="5"/>
  <c r="P1819" i="5"/>
  <c r="K1819" i="5"/>
  <c r="P2755" i="5"/>
  <c r="M1467" i="5"/>
  <c r="Q2139" i="5"/>
  <c r="Q1372" i="5"/>
  <c r="M3632" i="5"/>
  <c r="Q2547" i="5"/>
  <c r="K2547" i="5"/>
  <c r="L1027" i="5"/>
  <c r="P891" i="5"/>
  <c r="N3014" i="5"/>
  <c r="O1710" i="5"/>
  <c r="P1579" i="5"/>
  <c r="O1979" i="5"/>
  <c r="N323" i="5"/>
  <c r="N1572" i="5"/>
  <c r="P268" i="5"/>
  <c r="N1900" i="5"/>
  <c r="M747" i="5"/>
  <c r="M684" i="5"/>
  <c r="M18" i="5"/>
  <c r="O907" i="5"/>
  <c r="P212" i="5"/>
  <c r="O2531" i="5"/>
  <c r="M490" i="5"/>
  <c r="Q490" i="5"/>
  <c r="M628" i="5"/>
  <c r="P1043" i="5"/>
  <c r="M1803" i="5"/>
  <c r="L452" i="5"/>
  <c r="P516" i="5"/>
  <c r="K1003" i="5"/>
  <c r="K2364" i="5"/>
  <c r="P2516" i="5"/>
  <c r="P874" i="5"/>
  <c r="L2275" i="5"/>
  <c r="M3608" i="5"/>
  <c r="Q3608" i="5"/>
  <c r="M3864" i="5"/>
  <c r="Q1628" i="5"/>
  <c r="P1195" i="5"/>
  <c r="Q1460" i="5"/>
  <c r="P26" i="5"/>
  <c r="Q1468" i="5"/>
  <c r="P298" i="5"/>
  <c r="P3968" i="5"/>
  <c r="M59" i="5"/>
  <c r="K971" i="5"/>
  <c r="P3012" i="5"/>
  <c r="M2691" i="5"/>
  <c r="K1148" i="5"/>
  <c r="P2092" i="5"/>
  <c r="Q2611" i="5"/>
  <c r="K410" i="5"/>
  <c r="P2340" i="5"/>
  <c r="Q2564" i="5"/>
  <c r="L4872" i="5"/>
  <c r="P1684" i="5"/>
  <c r="P2484" i="5"/>
  <c r="Q4456" i="5"/>
  <c r="Q730" i="5"/>
  <c r="P4128" i="5"/>
  <c r="N3376" i="5"/>
  <c r="P4144" i="5"/>
  <c r="Q4936" i="5"/>
  <c r="M754" i="5"/>
  <c r="Q2660" i="5"/>
  <c r="P1556" i="5"/>
  <c r="K4512" i="5"/>
  <c r="L427" i="5"/>
  <c r="P1027" i="5"/>
  <c r="N2011" i="5"/>
  <c r="K1572" i="5"/>
  <c r="P1675" i="5"/>
  <c r="M443" i="5"/>
  <c r="Q2220" i="5"/>
  <c r="P900" i="5"/>
  <c r="N2948" i="5"/>
  <c r="L388" i="5"/>
  <c r="P452" i="5"/>
  <c r="L908" i="5"/>
  <c r="P2739" i="5"/>
  <c r="N1884" i="5"/>
  <c r="M1460" i="5"/>
  <c r="P706" i="5"/>
  <c r="P1307" i="5"/>
  <c r="N4432" i="5"/>
  <c r="K364" i="5"/>
  <c r="K948" i="5"/>
  <c r="Q948" i="5"/>
  <c r="Q563" i="5"/>
  <c r="M4400" i="5"/>
  <c r="L4656" i="5"/>
  <c r="K248" i="5"/>
  <c r="P2922" i="5"/>
  <c r="N3568" i="5"/>
  <c r="N2938" i="5"/>
  <c r="K611" i="5"/>
  <c r="P692" i="5"/>
  <c r="P4496" i="5"/>
  <c r="Q4608" i="5"/>
  <c r="M4712" i="5"/>
  <c r="K272" i="5"/>
  <c r="Q2755" i="5"/>
  <c r="Q715" i="5"/>
  <c r="Q794" i="5"/>
  <c r="N1251" i="5"/>
  <c r="L1667" i="5"/>
  <c r="Q610" i="5"/>
  <c r="M610" i="5"/>
  <c r="M1188" i="5"/>
  <c r="K3432" i="5"/>
  <c r="L1091" i="5"/>
  <c r="Q1532" i="5"/>
  <c r="Q1852" i="5"/>
  <c r="K2068" i="5"/>
  <c r="Q891" i="5"/>
  <c r="K1196" i="5"/>
  <c r="Q3696" i="5"/>
  <c r="Q940" i="5"/>
  <c r="L132" i="5"/>
  <c r="K708" i="5"/>
  <c r="N347" i="5"/>
  <c r="P907" i="5"/>
  <c r="K2651" i="5"/>
  <c r="Q900" i="5"/>
  <c r="L900" i="5"/>
  <c r="Q1043" i="5"/>
  <c r="N940" i="5"/>
  <c r="M1579" i="5"/>
  <c r="Q2516" i="5"/>
  <c r="N3864" i="5"/>
  <c r="P2515" i="5"/>
  <c r="L1723" i="5"/>
  <c r="N428" i="5"/>
  <c r="Q4168" i="5"/>
  <c r="O4688" i="5"/>
  <c r="Q4064" i="5"/>
  <c r="N2611" i="5"/>
  <c r="N2404" i="5"/>
  <c r="M3672" i="5"/>
  <c r="K3240" i="5"/>
  <c r="O611" i="5"/>
  <c r="P322" i="5"/>
  <c r="M395" i="5"/>
  <c r="M4024" i="5"/>
  <c r="L4496" i="5"/>
  <c r="L3480" i="5"/>
  <c r="O4248" i="5"/>
  <c r="Q1947" i="5"/>
  <c r="P3544" i="5"/>
  <c r="O4528" i="5"/>
  <c r="K2051" i="5"/>
  <c r="P1804" i="5"/>
  <c r="L3200" i="5"/>
  <c r="L3648" i="5"/>
  <c r="O3432" i="5"/>
  <c r="L2380" i="5"/>
  <c r="L2547" i="5"/>
  <c r="K1860" i="5"/>
  <c r="P1468" i="5"/>
  <c r="O931" i="5"/>
  <c r="P931" i="5"/>
  <c r="O947" i="5"/>
  <c r="K947" i="5"/>
  <c r="P1900" i="5"/>
  <c r="O987" i="5"/>
  <c r="O747" i="5"/>
  <c r="M1235" i="5"/>
  <c r="Q292" i="5"/>
  <c r="N3038" i="5"/>
  <c r="Q43" i="5"/>
  <c r="O2651" i="5"/>
  <c r="Q2827" i="5"/>
  <c r="L1516" i="5"/>
  <c r="K940" i="5"/>
  <c r="L3608" i="5"/>
  <c r="K3864" i="5"/>
  <c r="L3089" i="5"/>
  <c r="L3664" i="5"/>
  <c r="Q180" i="5"/>
  <c r="O1460" i="5"/>
  <c r="P1211" i="5"/>
  <c r="K1531" i="5"/>
  <c r="K428" i="5"/>
  <c r="K59" i="5"/>
  <c r="O59" i="5"/>
  <c r="P219" i="5"/>
  <c r="N3216" i="5"/>
  <c r="L4064" i="5"/>
  <c r="K988" i="5"/>
  <c r="Q988" i="5"/>
  <c r="Q683" i="5"/>
  <c r="Q906" i="5"/>
  <c r="N1811" i="5"/>
  <c r="Q1811" i="5"/>
  <c r="P410" i="5"/>
  <c r="P619" i="5"/>
  <c r="N4400" i="5"/>
  <c r="M2267" i="5"/>
  <c r="O2267" i="5"/>
  <c r="P2707" i="5"/>
  <c r="L562" i="5"/>
  <c r="M1947" i="5"/>
  <c r="M4528" i="5"/>
  <c r="L1251" i="5"/>
  <c r="Q602" i="5"/>
  <c r="M602" i="5"/>
  <c r="P3392" i="5"/>
  <c r="Q4152" i="5"/>
  <c r="P122" i="5"/>
  <c r="L122" i="5"/>
  <c r="K1244" i="5"/>
  <c r="K2139" i="5"/>
  <c r="P1059" i="5"/>
  <c r="M3192" i="5"/>
  <c r="L3048" i="5"/>
  <c r="M2419" i="5"/>
  <c r="P2547" i="5"/>
  <c r="O3296" i="5"/>
  <c r="O4192" i="5"/>
  <c r="L4512" i="5"/>
  <c r="L2443" i="5"/>
  <c r="K651" i="5"/>
  <c r="L1572" i="5"/>
  <c r="K347" i="5"/>
  <c r="Q827" i="5"/>
  <c r="K1900" i="5"/>
  <c r="P524" i="5"/>
  <c r="M2700" i="5"/>
  <c r="Q1003" i="5"/>
  <c r="O2275" i="5"/>
  <c r="P3680" i="5"/>
  <c r="K2978" i="5"/>
  <c r="L442" i="5"/>
  <c r="O1468" i="5"/>
  <c r="K1468" i="5"/>
  <c r="N2140" i="5"/>
  <c r="M2921" i="5"/>
  <c r="O428" i="5"/>
  <c r="L3912" i="5"/>
  <c r="L4896" i="5"/>
  <c r="L3012" i="5"/>
  <c r="Q2691" i="5"/>
  <c r="N5048" i="5"/>
  <c r="L364" i="5"/>
  <c r="O1811" i="5"/>
  <c r="Q2508" i="5"/>
  <c r="O2611" i="5"/>
  <c r="M563" i="5"/>
  <c r="K4400" i="5"/>
  <c r="K2212" i="5"/>
  <c r="P611" i="5"/>
  <c r="L611" i="5"/>
  <c r="Q2267" i="5"/>
  <c r="L4272" i="5"/>
  <c r="M1819" i="5"/>
  <c r="M3120" i="5"/>
  <c r="N3872" i="5"/>
  <c r="M3544" i="5"/>
  <c r="L4312" i="5"/>
  <c r="P4528" i="5"/>
  <c r="K3856" i="5"/>
  <c r="M2755" i="5"/>
  <c r="P2883" i="5"/>
  <c r="P108" i="5"/>
  <c r="M715" i="5"/>
  <c r="L523" i="5"/>
  <c r="K4952" i="5"/>
  <c r="P4880" i="5"/>
  <c r="P3432" i="5"/>
  <c r="M858" i="5"/>
  <c r="P1740" i="5"/>
  <c r="N2291" i="5"/>
  <c r="P293" i="5"/>
  <c r="O651" i="5"/>
  <c r="Q1572" i="5"/>
  <c r="M170" i="5"/>
  <c r="Q1900" i="5"/>
  <c r="M2916" i="5"/>
  <c r="P42" i="5"/>
  <c r="P3592" i="5"/>
  <c r="L644" i="5"/>
  <c r="O939" i="5"/>
  <c r="P2651" i="5"/>
  <c r="L2651" i="5"/>
  <c r="Q2948" i="5"/>
  <c r="N1043" i="5"/>
  <c r="L1803" i="5"/>
  <c r="Q803" i="5"/>
  <c r="Q874" i="5"/>
  <c r="N4896" i="5"/>
  <c r="Q3456" i="5"/>
  <c r="N1500" i="5"/>
  <c r="Q2060" i="5"/>
  <c r="P1811" i="5"/>
  <c r="M2922" i="5"/>
  <c r="P4616" i="5"/>
  <c r="M1932" i="5"/>
  <c r="Q2938" i="5"/>
  <c r="K260" i="5"/>
  <c r="K3064" i="5"/>
  <c r="M537" i="5"/>
  <c r="Q3256" i="5"/>
  <c r="L2962" i="5"/>
  <c r="Q2707" i="5"/>
  <c r="Q562" i="5"/>
  <c r="M3584" i="5"/>
  <c r="Q3832" i="5"/>
  <c r="Q3624" i="5"/>
  <c r="N1268" i="5"/>
  <c r="O1947" i="5"/>
  <c r="N4528" i="5"/>
  <c r="N3062" i="5"/>
  <c r="M700" i="5"/>
  <c r="N3392" i="5"/>
  <c r="O4952" i="5"/>
  <c r="Q122" i="5"/>
  <c r="Q306" i="5"/>
  <c r="M3048" i="5"/>
  <c r="L2836" i="5"/>
  <c r="N2868" i="5"/>
  <c r="O1556" i="5"/>
  <c r="M4296" i="5"/>
  <c r="N1027" i="5"/>
  <c r="M1299" i="5"/>
  <c r="O1299" i="5"/>
  <c r="K1299" i="5"/>
  <c r="O746" i="5"/>
  <c r="M746" i="5"/>
  <c r="Q746" i="5"/>
  <c r="L746" i="5"/>
  <c r="N2059" i="5"/>
  <c r="N1004" i="5"/>
  <c r="Q915" i="5"/>
  <c r="K2059" i="5"/>
  <c r="Q538" i="5"/>
  <c r="O538" i="5"/>
  <c r="K538" i="5"/>
  <c r="L555" i="5"/>
  <c r="Q555" i="5"/>
  <c r="P555" i="5"/>
  <c r="N555" i="5"/>
  <c r="K771" i="5"/>
  <c r="P771" i="5"/>
  <c r="Q3616" i="5"/>
  <c r="N3616" i="5"/>
  <c r="N498" i="5"/>
  <c r="P498" i="5"/>
  <c r="L300" i="5"/>
  <c r="N300" i="5"/>
  <c r="M300" i="5"/>
  <c r="P300" i="5"/>
  <c r="P1851" i="5"/>
  <c r="K1851" i="5"/>
  <c r="O1851" i="5"/>
  <c r="O3736" i="5"/>
  <c r="P3736" i="5"/>
  <c r="N3736" i="5"/>
  <c r="K3736" i="5"/>
  <c r="M3736" i="5"/>
  <c r="Q3736" i="5"/>
  <c r="L3736" i="5"/>
  <c r="O458" i="5"/>
  <c r="K458" i="5"/>
  <c r="N5040" i="5"/>
  <c r="P5040" i="5"/>
  <c r="K5040" i="5"/>
  <c r="O924" i="5"/>
  <c r="Q924" i="5"/>
  <c r="O3010" i="5"/>
  <c r="N3010" i="5"/>
  <c r="K3010" i="5"/>
  <c r="M3010" i="5"/>
  <c r="P3010" i="5"/>
  <c r="L3010" i="5"/>
  <c r="Q162" i="5"/>
  <c r="N162" i="5"/>
  <c r="M162" i="5"/>
  <c r="P162" i="5"/>
  <c r="O1427" i="5"/>
  <c r="K1427" i="5"/>
  <c r="K1284" i="5"/>
  <c r="P1284" i="5"/>
  <c r="M2644" i="5"/>
  <c r="N2644" i="5"/>
  <c r="P836" i="5"/>
  <c r="K836" i="5"/>
  <c r="M660" i="5"/>
  <c r="O259" i="5"/>
  <c r="Q259" i="5"/>
  <c r="K259" i="5"/>
  <c r="N1427" i="5"/>
  <c r="O796" i="5"/>
  <c r="M796" i="5"/>
  <c r="P554" i="5"/>
  <c r="O811" i="5"/>
  <c r="O2059" i="5"/>
  <c r="O1492" i="5"/>
  <c r="Q1492" i="5"/>
  <c r="L1492" i="5"/>
  <c r="N1492" i="5"/>
  <c r="K1492" i="5"/>
  <c r="L515" i="5"/>
  <c r="P515" i="5"/>
  <c r="Q515" i="5"/>
  <c r="P2323" i="5"/>
  <c r="N2323" i="5"/>
  <c r="M2323" i="5"/>
  <c r="O1371" i="5"/>
  <c r="M915" i="5"/>
  <c r="K2003" i="5"/>
  <c r="P2059" i="5"/>
  <c r="O2115" i="5"/>
  <c r="K2115" i="5"/>
  <c r="P2347" i="5"/>
  <c r="M2347" i="5"/>
  <c r="K603" i="5"/>
  <c r="M603" i="5"/>
  <c r="N1652" i="5"/>
  <c r="L1652" i="5"/>
  <c r="P1652" i="5"/>
  <c r="Q50" i="5"/>
  <c r="K50" i="5"/>
  <c r="L50" i="5"/>
  <c r="Q643" i="5"/>
  <c r="Q3280" i="5"/>
  <c r="M3280" i="5"/>
  <c r="O3280" i="5"/>
  <c r="O4448" i="5"/>
  <c r="Q4448" i="5"/>
  <c r="L4160" i="5"/>
  <c r="Q4160" i="5"/>
  <c r="P4160" i="5"/>
  <c r="O1212" i="5"/>
  <c r="K1212" i="5"/>
  <c r="M1212" i="5"/>
  <c r="L1212" i="5"/>
  <c r="N2171" i="5"/>
  <c r="Q2171" i="5"/>
  <c r="Q3010" i="5"/>
  <c r="P2011" i="5"/>
  <c r="O372" i="5"/>
  <c r="L660" i="5"/>
  <c r="K819" i="5"/>
  <c r="Q819" i="5"/>
  <c r="L819" i="5"/>
  <c r="P819" i="5"/>
  <c r="N819" i="5"/>
  <c r="L1644" i="5"/>
  <c r="Q1644" i="5"/>
  <c r="P1644" i="5"/>
  <c r="M1492" i="5"/>
  <c r="M3065" i="5"/>
  <c r="O3065" i="5"/>
  <c r="K156" i="5"/>
  <c r="P156" i="5"/>
  <c r="P3848" i="5"/>
  <c r="M1596" i="5"/>
  <c r="Q1596" i="5"/>
  <c r="P1356" i="5"/>
  <c r="M1356" i="5"/>
  <c r="Q1356" i="5"/>
  <c r="L1356" i="5"/>
  <c r="K1356" i="5"/>
  <c r="N1356" i="5"/>
  <c r="K2747" i="5"/>
  <c r="N2747" i="5"/>
  <c r="M2747" i="5"/>
  <c r="P2747" i="5"/>
  <c r="L2747" i="5"/>
  <c r="N3656" i="5"/>
  <c r="P3656" i="5"/>
  <c r="O4432" i="5"/>
  <c r="Q4432" i="5"/>
  <c r="L4432" i="5"/>
  <c r="K4432" i="5"/>
  <c r="L1164" i="5"/>
  <c r="P1164" i="5"/>
  <c r="M546" i="5"/>
  <c r="L546" i="5"/>
  <c r="P546" i="5"/>
  <c r="O546" i="5"/>
  <c r="K546" i="5"/>
  <c r="O2524" i="5"/>
  <c r="K2524" i="5"/>
  <c r="M2524" i="5"/>
  <c r="Q2524" i="5"/>
  <c r="L2524" i="5"/>
  <c r="Q498" i="5"/>
  <c r="P2723" i="5"/>
  <c r="N2723" i="5"/>
  <c r="Q300" i="5"/>
  <c r="L4344" i="5"/>
  <c r="P4344" i="5"/>
  <c r="M4344" i="5"/>
  <c r="M4008" i="5"/>
  <c r="Q4008" i="5"/>
  <c r="P4008" i="5"/>
  <c r="Q587" i="5"/>
  <c r="L587" i="5"/>
  <c r="P587" i="5"/>
  <c r="O587" i="5"/>
  <c r="K587" i="5"/>
  <c r="Q3488" i="5"/>
  <c r="N3488" i="5"/>
  <c r="O915" i="5"/>
  <c r="K915" i="5"/>
  <c r="N1396" i="5"/>
  <c r="K899" i="5"/>
  <c r="O467" i="5"/>
  <c r="Q467" i="5"/>
  <c r="Q1820" i="5"/>
  <c r="P1820" i="5"/>
  <c r="L1820" i="5"/>
  <c r="K731" i="5"/>
  <c r="M731" i="5"/>
  <c r="L4576" i="5"/>
  <c r="M4576" i="5"/>
  <c r="Q4576" i="5"/>
  <c r="P4576" i="5"/>
  <c r="K362" i="5"/>
  <c r="P362" i="5"/>
  <c r="O2500" i="5"/>
  <c r="N2500" i="5"/>
  <c r="K2500" i="5"/>
  <c r="M2500" i="5"/>
  <c r="Q2500" i="5"/>
  <c r="L2500" i="5"/>
  <c r="N2211" i="5"/>
  <c r="M2211" i="5"/>
  <c r="L2211" i="5"/>
  <c r="K4664" i="5"/>
  <c r="M4664" i="5"/>
  <c r="Q4664" i="5"/>
  <c r="P4664" i="5"/>
  <c r="Q4848" i="5"/>
  <c r="M4848" i="5"/>
  <c r="K4848" i="5"/>
  <c r="K299" i="5"/>
  <c r="N299" i="5"/>
  <c r="L682" i="5"/>
  <c r="Q682" i="5"/>
  <c r="P682" i="5"/>
  <c r="K564" i="5"/>
  <c r="M564" i="5"/>
  <c r="Q2985" i="5"/>
  <c r="N2985" i="5"/>
  <c r="K2985" i="5"/>
  <c r="M2985" i="5"/>
  <c r="L2985" i="5"/>
  <c r="P2985" i="5"/>
  <c r="N3928" i="5"/>
  <c r="K3928" i="5"/>
  <c r="P1619" i="5"/>
  <c r="M1619" i="5"/>
  <c r="Q1619" i="5"/>
  <c r="L1619" i="5"/>
  <c r="N1619" i="5"/>
  <c r="K1619" i="5"/>
  <c r="K810" i="5"/>
  <c r="N810" i="5"/>
  <c r="M4904" i="5"/>
  <c r="K4904" i="5"/>
  <c r="O3070" i="5"/>
  <c r="N3070" i="5"/>
  <c r="K3070" i="5"/>
  <c r="M3070" i="5"/>
  <c r="Q3070" i="5"/>
  <c r="P3070" i="5"/>
  <c r="L3070" i="5"/>
  <c r="P2043" i="5"/>
  <c r="K2043" i="5"/>
  <c r="N2043" i="5"/>
  <c r="K28" i="5"/>
  <c r="L28" i="5"/>
  <c r="O804" i="5"/>
  <c r="K804" i="5"/>
  <c r="N804" i="5"/>
  <c r="L804" i="5"/>
  <c r="Q804" i="5"/>
  <c r="N4984" i="5"/>
  <c r="O4984" i="5"/>
  <c r="N4600" i="5"/>
  <c r="P4600" i="5"/>
  <c r="N587" i="5"/>
  <c r="N2966" i="5"/>
  <c r="K2966" i="5"/>
  <c r="O2966" i="5"/>
  <c r="M2966" i="5"/>
  <c r="Q2966" i="5"/>
  <c r="L2966" i="5"/>
  <c r="N1987" i="5"/>
  <c r="M1987" i="5"/>
  <c r="Q1987" i="5"/>
  <c r="Q554" i="5"/>
  <c r="P234" i="5"/>
  <c r="Q802" i="5"/>
  <c r="O899" i="5"/>
  <c r="Q1404" i="5"/>
  <c r="N1404" i="5"/>
  <c r="N19" i="5"/>
  <c r="P19" i="5"/>
  <c r="L2763" i="5"/>
  <c r="M2763" i="5"/>
  <c r="P2763" i="5"/>
  <c r="P2788" i="5"/>
  <c r="N2788" i="5"/>
  <c r="M2788" i="5"/>
  <c r="Q2788" i="5"/>
  <c r="O2788" i="5"/>
  <c r="L2788" i="5"/>
  <c r="L1124" i="5"/>
  <c r="P1124" i="5"/>
  <c r="O2444" i="5"/>
  <c r="Q2444" i="5"/>
  <c r="P2860" i="5"/>
  <c r="Q2860" i="5"/>
  <c r="P107" i="5"/>
  <c r="L107" i="5"/>
  <c r="K3472" i="5"/>
  <c r="M3472" i="5"/>
  <c r="L3472" i="5"/>
  <c r="Q3472" i="5"/>
  <c r="L1883" i="5"/>
  <c r="M1883" i="5"/>
  <c r="Q1883" i="5"/>
  <c r="K1883" i="5"/>
  <c r="P1883" i="5"/>
  <c r="Q1395" i="5"/>
  <c r="K1395" i="5"/>
  <c r="K4072" i="5"/>
  <c r="L5056" i="5"/>
  <c r="P5056" i="5"/>
  <c r="L2619" i="5"/>
  <c r="N2619" i="5"/>
  <c r="Q2619" i="5"/>
  <c r="P2619" i="5"/>
  <c r="Q3176" i="5"/>
  <c r="L3176" i="5"/>
  <c r="O1539" i="5"/>
  <c r="K1539" i="5"/>
  <c r="N1539" i="5"/>
  <c r="Q1539" i="5"/>
  <c r="L1539" i="5"/>
  <c r="O2348" i="5"/>
  <c r="K2348" i="5"/>
  <c r="N2348" i="5"/>
  <c r="L2348" i="5"/>
  <c r="P2348" i="5"/>
  <c r="M1660" i="5"/>
  <c r="P1660" i="5"/>
  <c r="M1576" i="5"/>
  <c r="N1576" i="5"/>
  <c r="Q1576" i="5"/>
  <c r="K1576" i="5"/>
  <c r="P1576" i="5"/>
  <c r="O660" i="5"/>
  <c r="P660" i="5"/>
  <c r="N660" i="5"/>
  <c r="K660" i="5"/>
  <c r="K186" i="5"/>
  <c r="O186" i="5"/>
  <c r="Q186" i="5"/>
  <c r="N186" i="5"/>
  <c r="L186" i="5"/>
  <c r="M186" i="5"/>
  <c r="L4336" i="5"/>
  <c r="P4336" i="5"/>
  <c r="O1107" i="5"/>
  <c r="K1107" i="5"/>
  <c r="O2179" i="5"/>
  <c r="K2179" i="5"/>
  <c r="P4368" i="5"/>
  <c r="M4368" i="5"/>
  <c r="Q4368" i="5"/>
  <c r="L4368" i="5"/>
  <c r="N4368" i="5"/>
  <c r="K4368" i="5"/>
  <c r="K2942" i="5"/>
  <c r="N2942" i="5"/>
  <c r="Q2942" i="5"/>
  <c r="L2942" i="5"/>
  <c r="Q875" i="5"/>
  <c r="O875" i="5"/>
  <c r="K875" i="5"/>
  <c r="L875" i="5"/>
  <c r="P875" i="5"/>
  <c r="Q3776" i="5"/>
  <c r="N3776" i="5"/>
  <c r="K3776" i="5"/>
  <c r="M3776" i="5"/>
  <c r="L3776" i="5"/>
  <c r="P3776" i="5"/>
  <c r="L722" i="5"/>
  <c r="P722" i="5"/>
  <c r="K2986" i="5"/>
  <c r="M2986" i="5"/>
  <c r="L2986" i="5"/>
  <c r="Q1427" i="5"/>
  <c r="O604" i="5"/>
  <c r="N604" i="5"/>
  <c r="K604" i="5"/>
  <c r="M604" i="5"/>
  <c r="P604" i="5"/>
  <c r="L604" i="5"/>
  <c r="Q604" i="5"/>
  <c r="P899" i="5"/>
  <c r="O491" i="5"/>
  <c r="M491" i="5"/>
  <c r="Q330" i="5"/>
  <c r="N330" i="5"/>
  <c r="L330" i="5"/>
  <c r="M330" i="5"/>
  <c r="K330" i="5"/>
  <c r="O330" i="5"/>
  <c r="M500" i="5"/>
  <c r="K500" i="5"/>
  <c r="Q2164" i="5"/>
  <c r="N2164" i="5"/>
  <c r="P2164" i="5"/>
  <c r="L2164" i="5"/>
  <c r="K2164" i="5"/>
  <c r="K292" i="5"/>
  <c r="M292" i="5"/>
  <c r="L292" i="5"/>
  <c r="P292" i="5"/>
  <c r="M555" i="5"/>
  <c r="M34" i="5"/>
  <c r="Q34" i="5"/>
  <c r="O626" i="5"/>
  <c r="M626" i="5"/>
  <c r="Q626" i="5"/>
  <c r="P626" i="5"/>
  <c r="L626" i="5"/>
  <c r="N626" i="5"/>
  <c r="K626" i="5"/>
  <c r="N2252" i="5"/>
  <c r="Q2252" i="5"/>
  <c r="M2252" i="5"/>
  <c r="L2252" i="5"/>
  <c r="O2252" i="5"/>
  <c r="K2252" i="5"/>
  <c r="Q98" i="5"/>
  <c r="K98" i="5"/>
  <c r="K803" i="5"/>
  <c r="O803" i="5"/>
  <c r="N803" i="5"/>
  <c r="L803" i="5"/>
  <c r="P803" i="5"/>
  <c r="L4120" i="5"/>
  <c r="P4120" i="5"/>
  <c r="M4592" i="5"/>
  <c r="Q4592" i="5"/>
  <c r="L4592" i="5"/>
  <c r="N4592" i="5"/>
  <c r="K4592" i="5"/>
  <c r="O4592" i="5"/>
  <c r="Q3920" i="5"/>
  <c r="M3920" i="5"/>
  <c r="P3920" i="5"/>
  <c r="L3920" i="5"/>
  <c r="N3920" i="5"/>
  <c r="L514" i="5"/>
  <c r="P514" i="5"/>
  <c r="N514" i="5"/>
  <c r="L2508" i="5"/>
  <c r="N2508" i="5"/>
  <c r="P2508" i="5"/>
  <c r="O2076" i="5"/>
  <c r="L2076" i="5"/>
  <c r="K532" i="5"/>
  <c r="O532" i="5"/>
  <c r="M532" i="5"/>
  <c r="Q532" i="5"/>
  <c r="L532" i="5"/>
  <c r="N532" i="5"/>
  <c r="O3168" i="5"/>
  <c r="M3168" i="5"/>
  <c r="L3168" i="5"/>
  <c r="O876" i="5"/>
  <c r="Q876" i="5"/>
  <c r="K923" i="5"/>
  <c r="Q923" i="5"/>
  <c r="P2966" i="5"/>
  <c r="L2356" i="5"/>
  <c r="Q2356" i="5"/>
  <c r="P2356" i="5"/>
  <c r="M1572" i="5"/>
  <c r="O1812" i="5"/>
  <c r="N203" i="5"/>
  <c r="N459" i="5"/>
  <c r="Q1788" i="5"/>
  <c r="N690" i="5"/>
  <c r="M363" i="5"/>
  <c r="P466" i="5"/>
  <c r="M2531" i="5"/>
  <c r="P2563" i="5"/>
  <c r="Q2820" i="5"/>
  <c r="M2948" i="5"/>
  <c r="M1043" i="5"/>
  <c r="P2275" i="5"/>
  <c r="P2396" i="5"/>
  <c r="Q1100" i="5"/>
  <c r="N1307" i="5"/>
  <c r="M1307" i="5"/>
  <c r="M1468" i="5"/>
  <c r="N4168" i="5"/>
  <c r="M4896" i="5"/>
  <c r="L3456" i="5"/>
  <c r="K4688" i="5"/>
  <c r="N2636" i="5"/>
  <c r="Q2803" i="5"/>
  <c r="Q67" i="5"/>
  <c r="N996" i="5"/>
  <c r="P4064" i="5"/>
  <c r="M5048" i="5"/>
  <c r="P3568" i="5"/>
  <c r="O2044" i="5"/>
  <c r="O4032" i="5"/>
  <c r="Q4824" i="5"/>
  <c r="P4048" i="5"/>
  <c r="P4304" i="5"/>
  <c r="P3256" i="5"/>
  <c r="M2962" i="5"/>
  <c r="N691" i="5"/>
  <c r="P562" i="5"/>
  <c r="K1180" i="5"/>
  <c r="Q1155" i="5"/>
  <c r="K786" i="5"/>
  <c r="N843" i="5"/>
  <c r="O1083" i="5"/>
  <c r="P1204" i="5"/>
  <c r="P4312" i="5"/>
  <c r="P3344" i="5"/>
  <c r="M3344" i="5"/>
  <c r="M4112" i="5"/>
  <c r="O3944" i="5"/>
  <c r="N3048" i="5"/>
  <c r="P596" i="5"/>
  <c r="Q1860" i="5"/>
  <c r="N2068" i="5"/>
  <c r="M2124" i="5"/>
  <c r="Q354" i="5"/>
  <c r="P723" i="5"/>
  <c r="Q707" i="5"/>
  <c r="M1196" i="5"/>
  <c r="M2443" i="5"/>
  <c r="L3224" i="5"/>
  <c r="L2568" i="5"/>
  <c r="L1812" i="5"/>
  <c r="P2475" i="5"/>
  <c r="K860" i="5"/>
  <c r="M795" i="5"/>
  <c r="K370" i="5"/>
  <c r="K443" i="5"/>
  <c r="N443" i="5"/>
  <c r="N586" i="5"/>
  <c r="M755" i="5"/>
  <c r="P44" i="5"/>
  <c r="Q212" i="5"/>
  <c r="P2676" i="5"/>
  <c r="Q1579" i="5"/>
  <c r="Q476" i="5"/>
  <c r="K1659" i="5"/>
  <c r="K442" i="5"/>
  <c r="P3184" i="5"/>
  <c r="M3912" i="5"/>
  <c r="L1500" i="5"/>
  <c r="Q3012" i="5"/>
  <c r="O3012" i="5"/>
  <c r="O2659" i="5"/>
  <c r="K2659" i="5"/>
  <c r="M2803" i="5"/>
  <c r="M1555" i="5"/>
  <c r="N2123" i="5"/>
  <c r="N650" i="5"/>
  <c r="P2796" i="5"/>
  <c r="M2892" i="5"/>
  <c r="M683" i="5"/>
  <c r="P906" i="5"/>
  <c r="M1051" i="5"/>
  <c r="N1444" i="5"/>
  <c r="M4920" i="5"/>
  <c r="L3672" i="5"/>
  <c r="N3984" i="5"/>
  <c r="N2958" i="5"/>
  <c r="P2212" i="5"/>
  <c r="L1923" i="5"/>
  <c r="Q3480" i="5"/>
  <c r="Q4464" i="5"/>
  <c r="M3144" i="5"/>
  <c r="Q4648" i="5"/>
  <c r="M2572" i="5"/>
  <c r="M434" i="5"/>
  <c r="P507" i="5"/>
  <c r="O4816" i="5"/>
  <c r="L1379" i="5"/>
  <c r="Q3544" i="5"/>
  <c r="N4712" i="5"/>
  <c r="M272" i="5"/>
  <c r="L272" i="5"/>
  <c r="M387" i="5"/>
  <c r="M730" i="5"/>
  <c r="L1964" i="5"/>
  <c r="Q4880" i="5"/>
  <c r="Q1068" i="5"/>
  <c r="L2139" i="5"/>
  <c r="K956" i="5"/>
  <c r="P1340" i="5"/>
  <c r="M4320" i="5"/>
  <c r="K754" i="5"/>
  <c r="N754" i="5"/>
  <c r="M1860" i="5"/>
  <c r="M427" i="5"/>
  <c r="P411" i="5"/>
  <c r="Q1027" i="5"/>
  <c r="M891" i="5"/>
  <c r="N932" i="5"/>
  <c r="P3696" i="5"/>
  <c r="L3696" i="5"/>
  <c r="O5000" i="5"/>
  <c r="K5000" i="5"/>
  <c r="L1980" i="5"/>
  <c r="O2132" i="5"/>
  <c r="Q2572" i="5"/>
  <c r="P4088" i="5"/>
  <c r="L3880" i="5"/>
  <c r="L2920" i="5"/>
  <c r="P2920" i="5"/>
  <c r="L3544" i="5"/>
  <c r="M3800" i="5"/>
  <c r="L3344" i="5"/>
  <c r="N3856" i="5"/>
  <c r="L4456" i="5"/>
  <c r="N2051" i="5"/>
  <c r="L1331" i="5"/>
  <c r="N2755" i="5"/>
  <c r="K1804" i="5"/>
  <c r="P2467" i="5"/>
  <c r="L4472" i="5"/>
  <c r="Q523" i="5"/>
  <c r="M523" i="5"/>
  <c r="P3720" i="5"/>
  <c r="P3976" i="5"/>
  <c r="L3976" i="5"/>
  <c r="N3648" i="5"/>
  <c r="P3944" i="5"/>
  <c r="P188" i="5"/>
  <c r="P340" i="5"/>
  <c r="Q3192" i="5"/>
  <c r="M4936" i="5"/>
  <c r="O2068" i="5"/>
  <c r="M4512" i="5"/>
  <c r="M1027" i="5"/>
  <c r="M707" i="5"/>
  <c r="P932" i="5"/>
  <c r="K1067" i="5"/>
  <c r="M4832" i="5"/>
  <c r="Q484" i="5"/>
  <c r="Q644" i="5"/>
  <c r="Q1387" i="5"/>
  <c r="Q2676" i="5"/>
  <c r="M2820" i="5"/>
  <c r="Q1700" i="5"/>
  <c r="O1803" i="5"/>
  <c r="K516" i="5"/>
  <c r="M940" i="5"/>
  <c r="N2739" i="5"/>
  <c r="K2556" i="5"/>
  <c r="K3680" i="5"/>
  <c r="P2978" i="5"/>
  <c r="Q1723" i="5"/>
  <c r="L3184" i="5"/>
  <c r="Q3184" i="5"/>
  <c r="L4688" i="5"/>
  <c r="M635" i="5"/>
  <c r="K650" i="5"/>
  <c r="Q1676" i="5"/>
  <c r="K2611" i="5"/>
  <c r="P964" i="5"/>
  <c r="P2283" i="5"/>
  <c r="K2564" i="5"/>
  <c r="L2212" i="5"/>
  <c r="Q2212" i="5"/>
  <c r="P2276" i="5"/>
  <c r="P779" i="5"/>
  <c r="P2716" i="5"/>
  <c r="K3144" i="5"/>
  <c r="N3144" i="5"/>
  <c r="N4304" i="5"/>
  <c r="L4648" i="5"/>
  <c r="P537" i="5"/>
  <c r="Q3880" i="5"/>
  <c r="P4376" i="5"/>
  <c r="P1083" i="5"/>
  <c r="L1268" i="5"/>
  <c r="P1268" i="5"/>
  <c r="Q1684" i="5"/>
  <c r="L3600" i="5"/>
  <c r="K387" i="5"/>
  <c r="N387" i="5"/>
  <c r="Q2083" i="5"/>
  <c r="Q2299" i="5"/>
  <c r="P2580" i="5"/>
  <c r="N2851" i="5"/>
  <c r="Q482" i="5"/>
  <c r="N715" i="5"/>
  <c r="K2499" i="5"/>
  <c r="Q4472" i="5"/>
  <c r="Q700" i="5"/>
  <c r="N1188" i="5"/>
  <c r="P3200" i="5"/>
  <c r="K3648" i="5"/>
  <c r="P3896" i="5"/>
  <c r="L4672" i="5"/>
  <c r="P4928" i="5"/>
  <c r="P1011" i="5"/>
  <c r="P1244" i="5"/>
  <c r="L956" i="5"/>
  <c r="Q956" i="5"/>
  <c r="Q1340" i="5"/>
  <c r="P1643" i="5"/>
  <c r="N3090" i="5"/>
  <c r="L2068" i="5"/>
  <c r="N228" i="5"/>
  <c r="L228" i="5"/>
  <c r="L355" i="5"/>
  <c r="Q2227" i="5"/>
  <c r="L4192" i="5"/>
  <c r="O3272" i="5"/>
  <c r="K3272" i="5"/>
  <c r="P4296" i="5"/>
  <c r="Q5024" i="5"/>
  <c r="L411" i="5"/>
  <c r="Q4208" i="5"/>
  <c r="K1076" i="5"/>
  <c r="N1172" i="5"/>
  <c r="L443" i="5"/>
  <c r="P443" i="5"/>
  <c r="M1900" i="5"/>
  <c r="N747" i="5"/>
  <c r="P1203" i="5"/>
  <c r="K1788" i="5"/>
  <c r="K2483" i="5"/>
  <c r="Q2916" i="5"/>
  <c r="Q2859" i="5"/>
  <c r="M212" i="5"/>
  <c r="M2284" i="5"/>
  <c r="P2531" i="5"/>
  <c r="P490" i="5"/>
  <c r="L628" i="5"/>
  <c r="M900" i="5"/>
  <c r="M2756" i="5"/>
  <c r="O2948" i="5"/>
  <c r="P1803" i="5"/>
  <c r="K908" i="5"/>
  <c r="N908" i="5"/>
  <c r="O940" i="5"/>
  <c r="M1411" i="5"/>
  <c r="N1579" i="5"/>
  <c r="K2739" i="5"/>
  <c r="M476" i="5"/>
  <c r="L3864" i="5"/>
  <c r="N1916" i="5"/>
  <c r="L2515" i="5"/>
  <c r="Q1531" i="5"/>
  <c r="N1956" i="5"/>
  <c r="M2172" i="5"/>
  <c r="Q2921" i="5"/>
  <c r="N274" i="5"/>
  <c r="K4896" i="5"/>
  <c r="M4688" i="5"/>
  <c r="N2459" i="5"/>
  <c r="K2803" i="5"/>
  <c r="K475" i="5"/>
  <c r="Q1907" i="5"/>
  <c r="P2953" i="5"/>
  <c r="L2953" i="5"/>
  <c r="M1260" i="5"/>
  <c r="P1292" i="5"/>
  <c r="M1811" i="5"/>
  <c r="M2476" i="5"/>
  <c r="L410" i="5"/>
  <c r="Q619" i="5"/>
  <c r="Q698" i="5"/>
  <c r="O1051" i="5"/>
  <c r="K1364" i="5"/>
  <c r="Q1364" i="5"/>
  <c r="N2372" i="5"/>
  <c r="Q1995" i="5"/>
  <c r="P1932" i="5"/>
  <c r="P2748" i="5"/>
  <c r="P4536" i="5"/>
  <c r="K2420" i="5"/>
  <c r="L4824" i="5"/>
  <c r="K3304" i="5"/>
  <c r="N3480" i="5"/>
  <c r="N3064" i="5"/>
  <c r="M4048" i="5"/>
  <c r="L537" i="5"/>
  <c r="P2962" i="5"/>
  <c r="M562" i="5"/>
  <c r="M1180" i="5"/>
  <c r="K2132" i="5"/>
  <c r="P2132" i="5"/>
  <c r="P434" i="5"/>
  <c r="Q4088" i="5"/>
  <c r="P843" i="5"/>
  <c r="L843" i="5"/>
  <c r="L980" i="5"/>
  <c r="P980" i="5"/>
  <c r="Q1436" i="5"/>
  <c r="M1436" i="5"/>
  <c r="L1947" i="5"/>
  <c r="N3544" i="5"/>
  <c r="K3800" i="5"/>
  <c r="N3800" i="5"/>
  <c r="K4528" i="5"/>
  <c r="L4528" i="5"/>
  <c r="P4784" i="5"/>
  <c r="L4712" i="5"/>
  <c r="P4712" i="5"/>
  <c r="L2914" i="5"/>
  <c r="P2914" i="5"/>
  <c r="O272" i="5"/>
  <c r="O2755" i="5"/>
  <c r="K2755" i="5"/>
  <c r="K2851" i="5"/>
  <c r="Q3944" i="5"/>
  <c r="M3944" i="5"/>
  <c r="Q188" i="5"/>
  <c r="Q340" i="5"/>
  <c r="P235" i="5"/>
  <c r="M2139" i="5"/>
  <c r="P1163" i="5"/>
  <c r="K3192" i="5"/>
  <c r="L754" i="5"/>
  <c r="P754" i="5"/>
  <c r="L858" i="5"/>
  <c r="O1860" i="5"/>
  <c r="L1915" i="5"/>
  <c r="N4512" i="5"/>
  <c r="P338" i="5"/>
  <c r="M1732" i="5"/>
  <c r="Q3014" i="5"/>
  <c r="M3224" i="5"/>
  <c r="L5000" i="5"/>
  <c r="O2272" i="5"/>
  <c r="N2188" i="5"/>
  <c r="M540" i="5"/>
  <c r="M716" i="5"/>
  <c r="P787" i="5"/>
  <c r="L755" i="5"/>
  <c r="P979" i="5"/>
  <c r="L148" i="5"/>
  <c r="N18" i="5"/>
  <c r="Q4832" i="5"/>
  <c r="Q20" i="5"/>
  <c r="M644" i="5"/>
  <c r="M2676" i="5"/>
  <c r="L2948" i="5"/>
  <c r="L1043" i="5"/>
  <c r="K1140" i="5"/>
  <c r="N1220" i="5"/>
  <c r="N2116" i="5"/>
  <c r="K2275" i="5"/>
  <c r="Q2978" i="5"/>
  <c r="P180" i="5"/>
  <c r="L180" i="5"/>
  <c r="L1307" i="5"/>
  <c r="M1723" i="5"/>
  <c r="P4896" i="5"/>
  <c r="P3456" i="5"/>
  <c r="Q2659" i="5"/>
  <c r="M2404" i="5"/>
  <c r="L4400" i="5"/>
  <c r="P4400" i="5"/>
  <c r="P3496" i="5"/>
  <c r="N1923" i="5"/>
  <c r="M4496" i="5"/>
  <c r="O3304" i="5"/>
  <c r="L4304" i="5"/>
  <c r="L2132" i="5"/>
  <c r="P2572" i="5"/>
  <c r="Q4376" i="5"/>
  <c r="Q1083" i="5"/>
  <c r="M1083" i="5"/>
  <c r="Q1268" i="5"/>
  <c r="M2920" i="5"/>
  <c r="K3344" i="5"/>
  <c r="L4112" i="5"/>
  <c r="M4456" i="5"/>
  <c r="M1331" i="5"/>
  <c r="P1251" i="5"/>
  <c r="N2180" i="5"/>
  <c r="L2467" i="5"/>
  <c r="O2499" i="5"/>
  <c r="M4472" i="5"/>
  <c r="M3976" i="5"/>
  <c r="M4704" i="5"/>
  <c r="P4952" i="5"/>
  <c r="Q4928" i="5"/>
  <c r="M4928" i="5"/>
  <c r="P1467" i="5"/>
  <c r="Q3376" i="5"/>
  <c r="P1852" i="5"/>
  <c r="Q754" i="5"/>
  <c r="Q2068" i="5"/>
  <c r="L2660" i="5"/>
  <c r="L2124" i="5"/>
  <c r="Q2124" i="5"/>
  <c r="P2412" i="5"/>
  <c r="M4192" i="5"/>
  <c r="L5104" i="5"/>
  <c r="P3272" i="5"/>
  <c r="K4296" i="5"/>
  <c r="Q4296" i="5"/>
  <c r="Q2443" i="5"/>
  <c r="P3224" i="5"/>
  <c r="P1275" i="5"/>
  <c r="L635" i="5"/>
  <c r="L1555" i="5"/>
  <c r="Q1555" i="5"/>
  <c r="M619" i="5"/>
  <c r="M1612" i="5"/>
  <c r="L4920" i="5"/>
  <c r="K3672" i="5"/>
  <c r="N3672" i="5"/>
  <c r="P4184" i="5"/>
  <c r="L3144" i="5"/>
  <c r="P3144" i="5"/>
  <c r="O3256" i="5"/>
  <c r="K3256" i="5"/>
  <c r="Q434" i="5"/>
  <c r="Q3042" i="5"/>
  <c r="N786" i="5"/>
  <c r="Q980" i="5"/>
  <c r="M1268" i="5"/>
  <c r="P1491" i="5"/>
  <c r="O1684" i="5"/>
  <c r="O3344" i="5"/>
  <c r="P3856" i="5"/>
  <c r="L3856" i="5"/>
  <c r="Q4712" i="5"/>
  <c r="L387" i="5"/>
  <c r="P387" i="5"/>
  <c r="L730" i="5"/>
  <c r="L2883" i="5"/>
  <c r="P715" i="5"/>
  <c r="L794" i="5"/>
  <c r="O1964" i="5"/>
  <c r="P523" i="5"/>
  <c r="L602" i="5"/>
  <c r="L1188" i="5"/>
  <c r="P1188" i="5"/>
  <c r="K4704" i="5"/>
  <c r="O3082" i="5"/>
  <c r="N3640" i="5"/>
  <c r="N3944" i="5"/>
  <c r="N2139" i="5"/>
  <c r="M956" i="5"/>
  <c r="N1340" i="5"/>
  <c r="L3192" i="5"/>
  <c r="K1852" i="5"/>
  <c r="Q2419" i="5"/>
  <c r="M2547" i="5"/>
  <c r="L4320" i="5"/>
  <c r="Q4320" i="5"/>
  <c r="Q858" i="5"/>
  <c r="P1860" i="5"/>
  <c r="M2068" i="5"/>
  <c r="M355" i="5"/>
  <c r="Q4192" i="5"/>
  <c r="L4768" i="5"/>
  <c r="M293" i="5"/>
  <c r="P354" i="5"/>
  <c r="L354" i="5"/>
  <c r="P707" i="5"/>
  <c r="L707" i="5"/>
  <c r="L932" i="5"/>
  <c r="Q1067" i="5"/>
  <c r="N1732" i="5"/>
  <c r="M4208" i="5"/>
  <c r="P1710" i="5"/>
  <c r="Q2568" i="5"/>
  <c r="L1348" i="5"/>
  <c r="P1348" i="5"/>
  <c r="P2428" i="5"/>
  <c r="P1092" i="5"/>
  <c r="L1092" i="5"/>
  <c r="N1092" i="5"/>
  <c r="N3704" i="5"/>
  <c r="P3704" i="5"/>
  <c r="L474" i="5"/>
  <c r="N474" i="5"/>
  <c r="Q474" i="5"/>
  <c r="P474" i="5"/>
  <c r="P916" i="5"/>
  <c r="N916" i="5"/>
  <c r="K916" i="5"/>
  <c r="M916" i="5"/>
  <c r="Q4736" i="5"/>
  <c r="N4736" i="5"/>
  <c r="K2876" i="5"/>
  <c r="P2876" i="5"/>
  <c r="L2876" i="5"/>
  <c r="N2876" i="5"/>
  <c r="Q2876" i="5"/>
  <c r="Q3046" i="5"/>
  <c r="N3046" i="5"/>
  <c r="L3046" i="5"/>
  <c r="Q4568" i="5"/>
  <c r="L4568" i="5"/>
  <c r="P4568" i="5"/>
  <c r="N4568" i="5"/>
  <c r="K4568" i="5"/>
  <c r="N898" i="5"/>
  <c r="M643" i="5"/>
  <c r="L4976" i="5"/>
  <c r="O4976" i="5"/>
  <c r="Q4976" i="5"/>
  <c r="P4976" i="5"/>
  <c r="K4976" i="5"/>
  <c r="N4272" i="5"/>
  <c r="P4272" i="5"/>
  <c r="K4272" i="5"/>
  <c r="O4272" i="5"/>
  <c r="L2779" i="5"/>
  <c r="P2779" i="5"/>
  <c r="N1892" i="5"/>
  <c r="Q1892" i="5"/>
  <c r="M1892" i="5"/>
  <c r="P1892" i="5"/>
  <c r="O1892" i="5"/>
  <c r="K1892" i="5"/>
  <c r="P2108" i="5"/>
  <c r="M2108" i="5"/>
  <c r="K4968" i="5"/>
  <c r="Q4968" i="5"/>
  <c r="Q2148" i="5"/>
  <c r="L2148" i="5"/>
  <c r="K2148" i="5"/>
  <c r="O2324" i="5"/>
  <c r="M2324" i="5"/>
  <c r="Q2324" i="5"/>
  <c r="L2324" i="5"/>
  <c r="P2324" i="5"/>
  <c r="N4744" i="5"/>
  <c r="O4744" i="5"/>
  <c r="L4744" i="5"/>
  <c r="P4744" i="5"/>
  <c r="K4744" i="5"/>
  <c r="M3320" i="5"/>
  <c r="P3320" i="5"/>
  <c r="K3320" i="5"/>
  <c r="O3320" i="5"/>
  <c r="P732" i="5"/>
  <c r="P100" i="5"/>
  <c r="P379" i="5"/>
  <c r="P155" i="5"/>
  <c r="L155" i="5"/>
  <c r="O1284" i="5"/>
  <c r="L1284" i="5"/>
  <c r="K2954" i="5"/>
  <c r="N2954" i="5"/>
  <c r="M2954" i="5"/>
  <c r="Q308" i="5"/>
  <c r="O308" i="5"/>
  <c r="L308" i="5"/>
  <c r="P308" i="5"/>
  <c r="P1868" i="5"/>
  <c r="M1868" i="5"/>
  <c r="L916" i="5"/>
  <c r="L3112" i="5"/>
  <c r="P3112" i="5"/>
  <c r="M2203" i="5"/>
  <c r="L2203" i="5"/>
  <c r="L955" i="5"/>
  <c r="L1595" i="5"/>
  <c r="P106" i="5"/>
  <c r="L1227" i="5"/>
  <c r="O2188" i="5"/>
  <c r="L3744" i="5"/>
  <c r="N1764" i="5"/>
  <c r="Q156" i="5"/>
  <c r="N100" i="5"/>
  <c r="L179" i="5"/>
  <c r="O291" i="5"/>
  <c r="P291" i="5"/>
  <c r="L291" i="5"/>
  <c r="N291" i="5"/>
  <c r="K291" i="5"/>
  <c r="Q291" i="5"/>
  <c r="K82" i="5"/>
  <c r="Q82" i="5"/>
  <c r="L2075" i="5"/>
  <c r="O2075" i="5"/>
  <c r="L3002" i="5"/>
  <c r="Q3002" i="5"/>
  <c r="L1892" i="5"/>
  <c r="M4968" i="5"/>
  <c r="L3384" i="5"/>
  <c r="M3384" i="5"/>
  <c r="O3384" i="5"/>
  <c r="Q3384" i="5"/>
  <c r="N3384" i="5"/>
  <c r="K1019" i="5"/>
  <c r="M1019" i="5"/>
  <c r="Q1019" i="5"/>
  <c r="L1019" i="5"/>
  <c r="P1019" i="5"/>
  <c r="N1019" i="5"/>
  <c r="N4488" i="5"/>
  <c r="P4488" i="5"/>
  <c r="O2428" i="5"/>
  <c r="M2428" i="5"/>
  <c r="L2428" i="5"/>
  <c r="N1620" i="5"/>
  <c r="P1620" i="5"/>
  <c r="L4256" i="5"/>
  <c r="N4256" i="5"/>
  <c r="P58" i="5"/>
  <c r="L58" i="5"/>
  <c r="N58" i="5"/>
  <c r="O666" i="5"/>
  <c r="M666" i="5"/>
  <c r="P666" i="5"/>
  <c r="L666" i="5"/>
  <c r="K1219" i="5"/>
  <c r="O1219" i="5"/>
  <c r="M1219" i="5"/>
  <c r="N1219" i="5"/>
  <c r="L1219" i="5"/>
  <c r="N99" i="5"/>
  <c r="P99" i="5"/>
  <c r="O2460" i="5"/>
  <c r="M2460" i="5"/>
  <c r="Q2460" i="5"/>
  <c r="L2460" i="5"/>
  <c r="P2460" i="5"/>
  <c r="L1756" i="5"/>
  <c r="M4000" i="5"/>
  <c r="L3712" i="5"/>
  <c r="L396" i="5"/>
  <c r="Q396" i="5"/>
  <c r="P1420" i="5"/>
  <c r="O748" i="5"/>
  <c r="N748" i="5"/>
  <c r="K748" i="5"/>
  <c r="M748" i="5"/>
  <c r="O1779" i="5"/>
  <c r="N1779" i="5"/>
  <c r="Q1779" i="5"/>
  <c r="M1779" i="5"/>
  <c r="L346" i="5"/>
  <c r="N346" i="5"/>
  <c r="Q346" i="5"/>
  <c r="Q2131" i="5"/>
  <c r="P2131" i="5"/>
  <c r="N2131" i="5"/>
  <c r="K2131" i="5"/>
  <c r="O2131" i="5"/>
  <c r="M2131" i="5"/>
  <c r="N356" i="5"/>
  <c r="L356" i="5"/>
  <c r="P955" i="5"/>
  <c r="L1259" i="5"/>
  <c r="Q1675" i="5"/>
  <c r="K2188" i="5"/>
  <c r="Q12" i="5"/>
  <c r="P394" i="5"/>
  <c r="L1443" i="5"/>
  <c r="P500" i="5"/>
  <c r="P2588" i="5"/>
  <c r="L42" i="5"/>
  <c r="L100" i="5"/>
  <c r="L379" i="5"/>
  <c r="L3592" i="5"/>
  <c r="P4104" i="5"/>
  <c r="P2989" i="5"/>
  <c r="M2091" i="5"/>
  <c r="L2091" i="5"/>
  <c r="Q547" i="5"/>
  <c r="K547" i="5"/>
  <c r="P3808" i="5"/>
  <c r="M812" i="5"/>
  <c r="K812" i="5"/>
  <c r="O1252" i="5"/>
  <c r="N1252" i="5"/>
  <c r="M1252" i="5"/>
  <c r="Q1284" i="5"/>
  <c r="M2468" i="5"/>
  <c r="K2468" i="5"/>
  <c r="N2468" i="5"/>
  <c r="Q2364" i="5"/>
  <c r="L2364" i="5"/>
  <c r="P2364" i="5"/>
  <c r="M315" i="5"/>
  <c r="K315" i="5"/>
  <c r="N315" i="5"/>
  <c r="P1060" i="5"/>
  <c r="Q1060" i="5"/>
  <c r="K1060" i="5"/>
  <c r="N1060" i="5"/>
  <c r="M1060" i="5"/>
  <c r="K26" i="5"/>
  <c r="Q26" i="5"/>
  <c r="L26" i="5"/>
  <c r="L706" i="5"/>
  <c r="L196" i="5"/>
  <c r="P196" i="5"/>
  <c r="Q196" i="5"/>
  <c r="L2954" i="5"/>
  <c r="L522" i="5"/>
  <c r="Q522" i="5"/>
  <c r="N522" i="5"/>
  <c r="M522" i="5"/>
  <c r="P396" i="5"/>
  <c r="O2260" i="5"/>
  <c r="M2260" i="5"/>
  <c r="L2260" i="5"/>
  <c r="Q2260" i="5"/>
  <c r="L748" i="5"/>
  <c r="P1571" i="5"/>
  <c r="L1571" i="5"/>
  <c r="N1571" i="5"/>
  <c r="K1571" i="5"/>
  <c r="L1779" i="5"/>
  <c r="N2476" i="5"/>
  <c r="O1876" i="5"/>
  <c r="L836" i="5"/>
  <c r="M836" i="5"/>
  <c r="Q836" i="5"/>
  <c r="L1347" i="5"/>
  <c r="P1347" i="5"/>
  <c r="O1347" i="5"/>
  <c r="Q1347" i="5"/>
  <c r="Q2555" i="5"/>
  <c r="O1563" i="5"/>
  <c r="M1563" i="5"/>
  <c r="Q1563" i="5"/>
  <c r="P1563" i="5"/>
  <c r="L1563" i="5"/>
  <c r="L2131" i="5"/>
  <c r="L2003" i="5"/>
  <c r="Q1748" i="5"/>
  <c r="L2188" i="5"/>
  <c r="Q2475" i="5"/>
  <c r="N668" i="5"/>
  <c r="L259" i="5"/>
  <c r="P259" i="5"/>
  <c r="F313" i="5"/>
  <c r="K459" i="5"/>
  <c r="O162" i="5"/>
  <c r="K162" i="5"/>
  <c r="N795" i="5"/>
  <c r="L1427" i="5"/>
  <c r="P1427" i="5"/>
  <c r="Q1131" i="5"/>
  <c r="P987" i="5"/>
  <c r="L987" i="5"/>
  <c r="Q1443" i="5"/>
  <c r="Q339" i="5"/>
  <c r="P1412" i="5"/>
  <c r="N500" i="5"/>
  <c r="L500" i="5"/>
  <c r="K684" i="5"/>
  <c r="N684" i="5"/>
  <c r="N1203" i="5"/>
  <c r="P1299" i="5"/>
  <c r="M2307" i="5"/>
  <c r="L2588" i="5"/>
  <c r="Q42" i="5"/>
  <c r="P220" i="5"/>
  <c r="M156" i="5"/>
  <c r="K492" i="5"/>
  <c r="Q100" i="5"/>
  <c r="M3038" i="5"/>
  <c r="Q3848" i="5"/>
  <c r="N603" i="5"/>
  <c r="P595" i="5"/>
  <c r="L907" i="5"/>
  <c r="L1339" i="5"/>
  <c r="L2220" i="5"/>
  <c r="P2220" i="5"/>
  <c r="K2220" i="5"/>
  <c r="K2984" i="5"/>
  <c r="L2984" i="5"/>
  <c r="M4792" i="5"/>
  <c r="N4792" i="5"/>
  <c r="M2300" i="5"/>
  <c r="P2300" i="5"/>
  <c r="K2300" i="5"/>
  <c r="N2579" i="5"/>
  <c r="O2579" i="5"/>
  <c r="P2579" i="5"/>
  <c r="Q2884" i="5"/>
  <c r="L2884" i="5"/>
  <c r="O331" i="5"/>
  <c r="M331" i="5"/>
  <c r="Q331" i="5"/>
  <c r="P331" i="5"/>
  <c r="L331" i="5"/>
  <c r="L1252" i="5"/>
  <c r="Q1252" i="5"/>
  <c r="M1540" i="5"/>
  <c r="P1540" i="5"/>
  <c r="K1835" i="5"/>
  <c r="N1835" i="5"/>
  <c r="M1835" i="5"/>
  <c r="L1835" i="5"/>
  <c r="O1108" i="5"/>
  <c r="K1108" i="5"/>
  <c r="M1108" i="5"/>
  <c r="L1108" i="5"/>
  <c r="Q1108" i="5"/>
  <c r="N4176" i="5"/>
  <c r="P4176" i="5"/>
  <c r="L1060" i="5"/>
  <c r="P436" i="5"/>
  <c r="M1092" i="5"/>
  <c r="M1796" i="5"/>
  <c r="O1796" i="5"/>
  <c r="N1796" i="5"/>
  <c r="P1796" i="5"/>
  <c r="Q1956" i="5"/>
  <c r="K1956" i="5"/>
  <c r="K2491" i="5"/>
  <c r="N2491" i="5"/>
  <c r="M2491" i="5"/>
  <c r="L699" i="5"/>
  <c r="Q699" i="5"/>
  <c r="P699" i="5"/>
  <c r="M58" i="5"/>
  <c r="P826" i="5"/>
  <c r="M826" i="5"/>
  <c r="L826" i="5"/>
  <c r="P522" i="5"/>
  <c r="Q2771" i="5"/>
  <c r="L2771" i="5"/>
  <c r="P2771" i="5"/>
  <c r="N2771" i="5"/>
  <c r="K2771" i="5"/>
  <c r="L1115" i="5"/>
  <c r="K1115" i="5"/>
  <c r="O1115" i="5"/>
  <c r="Q1420" i="5"/>
  <c r="O499" i="5"/>
  <c r="M499" i="5"/>
  <c r="Q748" i="5"/>
  <c r="P2427" i="5"/>
  <c r="N683" i="5"/>
  <c r="L1971" i="5"/>
  <c r="O1971" i="5"/>
  <c r="P4856" i="5"/>
  <c r="L4856" i="5"/>
  <c r="Q4856" i="5"/>
  <c r="P1651" i="5"/>
  <c r="L1651" i="5"/>
  <c r="N1651" i="5"/>
  <c r="K1651" i="5"/>
  <c r="Q1651" i="5"/>
  <c r="L2219" i="5"/>
  <c r="Q2219" i="5"/>
  <c r="O3054" i="5"/>
  <c r="N3054" i="5"/>
  <c r="K3054" i="5"/>
  <c r="M3054" i="5"/>
  <c r="O4840" i="5"/>
  <c r="P2946" i="5"/>
  <c r="Q2244" i="5"/>
  <c r="L2244" i="5"/>
  <c r="N2244" i="5"/>
  <c r="M2876" i="5"/>
  <c r="Q1452" i="5"/>
  <c r="M1851" i="5"/>
  <c r="Q1851" i="5"/>
  <c r="N1851" i="5"/>
  <c r="L1851" i="5"/>
  <c r="Q2203" i="5"/>
  <c r="N2548" i="5"/>
  <c r="O4720" i="5"/>
  <c r="Q4720" i="5"/>
  <c r="L4720" i="5"/>
  <c r="N4976" i="5"/>
  <c r="M4272" i="5"/>
  <c r="M4552" i="5"/>
  <c r="P4552" i="5"/>
  <c r="O4552" i="5"/>
  <c r="L4560" i="5"/>
  <c r="Q4560" i="5"/>
  <c r="P4560" i="5"/>
  <c r="Q458" i="5"/>
  <c r="N458" i="5"/>
  <c r="L458" i="5"/>
  <c r="M458" i="5"/>
  <c r="O1147" i="5"/>
  <c r="M1147" i="5"/>
  <c r="N1147" i="5"/>
  <c r="Q1147" i="5"/>
  <c r="L1147" i="5"/>
  <c r="Q1219" i="5"/>
  <c r="M4624" i="5"/>
  <c r="Q4624" i="5"/>
  <c r="L4624" i="5"/>
  <c r="K254" i="5"/>
  <c r="H254" i="5"/>
  <c r="M468" i="5"/>
  <c r="P468" i="5"/>
  <c r="N2435" i="5"/>
  <c r="O2435" i="5"/>
  <c r="K2435" i="5"/>
  <c r="L2435" i="5"/>
  <c r="P2435" i="5"/>
  <c r="K506" i="5"/>
  <c r="N506" i="5"/>
  <c r="Q506" i="5"/>
  <c r="P506" i="5"/>
  <c r="O2156" i="5"/>
  <c r="F52" i="5"/>
  <c r="G52" i="5" s="1"/>
  <c r="Q3072" i="5"/>
  <c r="P1763" i="5"/>
  <c r="K1763" i="5"/>
  <c r="Q1763" i="5"/>
  <c r="M1763" i="5"/>
  <c r="P2555" i="5"/>
  <c r="L4328" i="5"/>
  <c r="P4328" i="5"/>
  <c r="N3034" i="5"/>
  <c r="Q3034" i="5"/>
  <c r="Q2910" i="5"/>
  <c r="N2910" i="5"/>
  <c r="L1300" i="5"/>
  <c r="P1300" i="5"/>
  <c r="K1300" i="5"/>
  <c r="M1300" i="5"/>
  <c r="Q1300" i="5"/>
  <c r="P1772" i="5"/>
  <c r="Q1772" i="5"/>
  <c r="K1772" i="5"/>
  <c r="N1772" i="5"/>
  <c r="M1772" i="5"/>
  <c r="P356" i="5"/>
  <c r="P1564" i="5"/>
  <c r="P1131" i="5"/>
  <c r="L156" i="5"/>
  <c r="L882" i="5"/>
  <c r="P882" i="5"/>
  <c r="Q882" i="5"/>
  <c r="L460" i="5"/>
  <c r="P460" i="5"/>
  <c r="L1763" i="5"/>
  <c r="K1171" i="5"/>
  <c r="P1171" i="5"/>
  <c r="K2906" i="5"/>
  <c r="Q2906" i="5"/>
  <c r="M2906" i="5"/>
  <c r="N2044" i="5"/>
  <c r="P2044" i="5"/>
  <c r="L2044" i="5"/>
  <c r="Q2044" i="5"/>
  <c r="L68" i="5"/>
  <c r="Q68" i="5"/>
  <c r="P1595" i="5"/>
  <c r="P1259" i="5"/>
  <c r="P2156" i="5"/>
  <c r="L2475" i="5"/>
  <c r="P2612" i="5"/>
  <c r="P3744" i="5"/>
  <c r="Q3592" i="5"/>
  <c r="L3848" i="5"/>
  <c r="L4104" i="5"/>
  <c r="P1844" i="5"/>
  <c r="P1339" i="5"/>
  <c r="L2989" i="5"/>
  <c r="P2795" i="5"/>
  <c r="L3808" i="5"/>
  <c r="Q426" i="5"/>
  <c r="P426" i="5"/>
  <c r="O426" i="5"/>
  <c r="P1428" i="5"/>
  <c r="Q1931" i="5"/>
  <c r="N1931" i="5"/>
  <c r="K1931" i="5"/>
  <c r="P1931" i="5"/>
  <c r="M1931" i="5"/>
  <c r="Q2020" i="5"/>
  <c r="P2084" i="5"/>
  <c r="M2084" i="5"/>
  <c r="Q2084" i="5"/>
  <c r="K2084" i="5"/>
  <c r="P1668" i="5"/>
  <c r="P3208" i="5"/>
  <c r="N3208" i="5"/>
  <c r="L3208" i="5"/>
  <c r="L1243" i="5"/>
  <c r="O1243" i="5"/>
  <c r="L1636" i="5"/>
  <c r="P1636" i="5"/>
  <c r="Q2954" i="5"/>
  <c r="Q666" i="5"/>
  <c r="K236" i="5"/>
  <c r="L236" i="5"/>
  <c r="P236" i="5"/>
  <c r="N236" i="5"/>
  <c r="Q236" i="5"/>
  <c r="O2092" i="5"/>
  <c r="Q2092" i="5"/>
  <c r="M2092" i="5"/>
  <c r="K1403" i="5"/>
  <c r="P1403" i="5"/>
  <c r="Q1571" i="5"/>
  <c r="Q916" i="5"/>
  <c r="Q739" i="5"/>
  <c r="L739" i="5"/>
  <c r="P739" i="5"/>
  <c r="K739" i="5"/>
  <c r="N739" i="5"/>
  <c r="K2283" i="5"/>
  <c r="Q2283" i="5"/>
  <c r="M2283" i="5"/>
  <c r="L2906" i="5"/>
  <c r="Q3928" i="5"/>
  <c r="O3928" i="5"/>
  <c r="M3928" i="5"/>
  <c r="L3928" i="5"/>
  <c r="P3928" i="5"/>
  <c r="K2922" i="5"/>
  <c r="L2922" i="5"/>
  <c r="P2571" i="5"/>
  <c r="L2723" i="5"/>
  <c r="K2723" i="5"/>
  <c r="O2723" i="5"/>
  <c r="M2723" i="5"/>
  <c r="N2957" i="5"/>
  <c r="P2957" i="5"/>
  <c r="Q356" i="5"/>
  <c r="P811" i="5"/>
  <c r="L811" i="5"/>
  <c r="P802" i="5"/>
  <c r="L2011" i="5"/>
  <c r="P571" i="5"/>
  <c r="Q1227" i="5"/>
  <c r="L2612" i="5"/>
  <c r="K668" i="5"/>
  <c r="Q252" i="5"/>
  <c r="L915" i="5"/>
  <c r="M1756" i="5"/>
  <c r="Q2011" i="5"/>
  <c r="P3081" i="5"/>
  <c r="M1564" i="5"/>
  <c r="Q2003" i="5"/>
  <c r="K323" i="5"/>
  <c r="L1396" i="5"/>
  <c r="P1396" i="5"/>
  <c r="Q1595" i="5"/>
  <c r="M1748" i="5"/>
  <c r="K372" i="5"/>
  <c r="M732" i="5"/>
  <c r="Q1259" i="5"/>
  <c r="N1484" i="5"/>
  <c r="M1675" i="5"/>
  <c r="Q1812" i="5"/>
  <c r="M2156" i="5"/>
  <c r="Q2156" i="5"/>
  <c r="P2188" i="5"/>
  <c r="Q2612" i="5"/>
  <c r="Q3744" i="5"/>
  <c r="S313" i="5"/>
  <c r="L540" i="5"/>
  <c r="P716" i="5"/>
  <c r="M12" i="5"/>
  <c r="P370" i="5"/>
  <c r="P170" i="5"/>
  <c r="L170" i="5"/>
  <c r="N612" i="5"/>
  <c r="O266" i="5"/>
  <c r="K266" i="5"/>
  <c r="N827" i="5"/>
  <c r="K467" i="5"/>
  <c r="N467" i="5"/>
  <c r="N2347" i="5"/>
  <c r="O2067" i="5"/>
  <c r="K2067" i="5"/>
  <c r="P451" i="5"/>
  <c r="O1764" i="5"/>
  <c r="M339" i="5"/>
  <c r="Q500" i="5"/>
  <c r="P747" i="5"/>
  <c r="L747" i="5"/>
  <c r="K1203" i="5"/>
  <c r="N1235" i="5"/>
  <c r="N1435" i="5"/>
  <c r="N1715" i="5"/>
  <c r="N1788" i="5"/>
  <c r="N2107" i="5"/>
  <c r="M2164" i="5"/>
  <c r="O2483" i="5"/>
  <c r="K3065" i="5"/>
  <c r="N156" i="5"/>
  <c r="O492" i="5"/>
  <c r="O555" i="5"/>
  <c r="K555" i="5"/>
  <c r="N731" i="5"/>
  <c r="N3592" i="5"/>
  <c r="Q4104" i="5"/>
  <c r="O4576" i="5"/>
  <c r="K4576" i="5"/>
  <c r="N4576" i="5"/>
  <c r="L20" i="5"/>
  <c r="N484" i="5"/>
  <c r="L484" i="5"/>
  <c r="P644" i="5"/>
  <c r="Q939" i="5"/>
  <c r="L939" i="5"/>
  <c r="P43" i="5"/>
  <c r="L43" i="5"/>
  <c r="M907" i="5"/>
  <c r="Q907" i="5"/>
  <c r="Q1339" i="5"/>
  <c r="K1355" i="5"/>
  <c r="P1355" i="5"/>
  <c r="L2027" i="5"/>
  <c r="O2027" i="5"/>
  <c r="Q2989" i="5"/>
  <c r="O2989" i="5"/>
  <c r="Q2091" i="5"/>
  <c r="N2428" i="5"/>
  <c r="M2795" i="5"/>
  <c r="Q155" i="5"/>
  <c r="M155" i="5"/>
  <c r="M1107" i="5"/>
  <c r="P1107" i="5"/>
  <c r="N2403" i="5"/>
  <c r="P2403" i="5"/>
  <c r="K2403" i="5"/>
  <c r="Q2984" i="5"/>
  <c r="O1099" i="5"/>
  <c r="N1099" i="5"/>
  <c r="Q1099" i="5"/>
  <c r="L1099" i="5"/>
  <c r="M1428" i="5"/>
  <c r="M1284" i="5"/>
  <c r="P2468" i="5"/>
  <c r="N2998" i="5"/>
  <c r="L2998" i="5"/>
  <c r="P2998" i="5"/>
  <c r="K2998" i="5"/>
  <c r="Q2739" i="5"/>
  <c r="L2739" i="5"/>
  <c r="Q3089" i="5"/>
  <c r="O3089" i="5"/>
  <c r="K3089" i="5"/>
  <c r="M3089" i="5"/>
  <c r="M3208" i="5"/>
  <c r="N187" i="5"/>
  <c r="O187" i="5"/>
  <c r="M530" i="5"/>
  <c r="N530" i="5"/>
  <c r="L530" i="5"/>
  <c r="P530" i="5"/>
  <c r="O530" i="5"/>
  <c r="Q460" i="5"/>
  <c r="P618" i="5"/>
  <c r="L618" i="5"/>
  <c r="N618" i="5"/>
  <c r="K618" i="5"/>
  <c r="K1211" i="5"/>
  <c r="O1211" i="5"/>
  <c r="M1211" i="5"/>
  <c r="L1956" i="5"/>
  <c r="L2491" i="5"/>
  <c r="Q2491" i="5"/>
  <c r="P2596" i="5"/>
  <c r="M3400" i="5"/>
  <c r="P3400" i="5"/>
  <c r="N4640" i="5"/>
  <c r="K4640" i="5"/>
  <c r="M4640" i="5"/>
  <c r="O4640" i="5"/>
  <c r="K4944" i="5"/>
  <c r="L4944" i="5"/>
  <c r="P4944" i="5"/>
  <c r="N3072" i="5"/>
  <c r="N666" i="5"/>
  <c r="Q2196" i="5"/>
  <c r="K2196" i="5"/>
  <c r="N2196" i="5"/>
  <c r="P1115" i="5"/>
  <c r="M371" i="5"/>
  <c r="N371" i="5"/>
  <c r="L499" i="5"/>
  <c r="N1763" i="5"/>
  <c r="N1907" i="5"/>
  <c r="L1907" i="5"/>
  <c r="O2060" i="5"/>
  <c r="N2060" i="5"/>
  <c r="M2060" i="5"/>
  <c r="M2764" i="5"/>
  <c r="K2764" i="5"/>
  <c r="L1260" i="5"/>
  <c r="Q1260" i="5"/>
  <c r="K1260" i="5"/>
  <c r="P1260" i="5"/>
  <c r="K1779" i="5"/>
  <c r="L1116" i="5"/>
  <c r="P1116" i="5"/>
  <c r="L3054" i="5"/>
  <c r="Q3054" i="5"/>
  <c r="N4240" i="5"/>
  <c r="P4240" i="5"/>
  <c r="L4240" i="5"/>
  <c r="K4240" i="5"/>
  <c r="N5112" i="5"/>
  <c r="P5112" i="5"/>
  <c r="P3752" i="5"/>
  <c r="O4008" i="5"/>
  <c r="L4008" i="5"/>
  <c r="K2938" i="5"/>
  <c r="P2938" i="5"/>
  <c r="L2938" i="5"/>
  <c r="P1547" i="5"/>
  <c r="Q1547" i="5"/>
  <c r="N1547" i="5"/>
  <c r="K1547" i="5"/>
  <c r="M1547" i="5"/>
  <c r="K1187" i="5"/>
  <c r="P1187" i="5"/>
  <c r="K2244" i="5"/>
  <c r="Q1035" i="5"/>
  <c r="L1035" i="5"/>
  <c r="P1035" i="5"/>
  <c r="K1035" i="5"/>
  <c r="O1035" i="5"/>
  <c r="N1035" i="5"/>
  <c r="M1395" i="5"/>
  <c r="N1395" i="5"/>
  <c r="L1395" i="5"/>
  <c r="P1747" i="5"/>
  <c r="K2780" i="5"/>
  <c r="M2780" i="5"/>
  <c r="L2780" i="5"/>
  <c r="Q2780" i="5"/>
  <c r="O2716" i="5"/>
  <c r="N2716" i="5"/>
  <c r="K2716" i="5"/>
  <c r="M2716" i="5"/>
  <c r="M4568" i="5"/>
  <c r="F66" i="5"/>
  <c r="Q66" i="5" s="1"/>
  <c r="S66" i="5"/>
  <c r="Q3992" i="5"/>
  <c r="O3992" i="5"/>
  <c r="N3992" i="5"/>
  <c r="M3992" i="5"/>
  <c r="L3992" i="5"/>
  <c r="O1052" i="5"/>
  <c r="M1052" i="5"/>
  <c r="Q1052" i="5"/>
  <c r="L1052" i="5"/>
  <c r="K1052" i="5"/>
  <c r="Q2779" i="5"/>
  <c r="M2779" i="5"/>
  <c r="F211" i="5"/>
  <c r="G211" i="5" s="1"/>
  <c r="S211" i="5"/>
  <c r="P2918" i="5"/>
  <c r="O2918" i="5"/>
  <c r="K2918" i="5"/>
  <c r="N2918" i="5"/>
  <c r="Q2918" i="5"/>
  <c r="Q3320" i="5"/>
  <c r="Q3576" i="5"/>
  <c r="M3576" i="5"/>
  <c r="O3576" i="5"/>
  <c r="K3576" i="5"/>
  <c r="N3576" i="5"/>
  <c r="P458" i="5"/>
  <c r="O2043" i="5"/>
  <c r="M2043" i="5"/>
  <c r="Q2043" i="5"/>
  <c r="L2043" i="5"/>
  <c r="P1147" i="5"/>
  <c r="L1044" i="5"/>
  <c r="P1044" i="5"/>
  <c r="P3904" i="5"/>
  <c r="K2635" i="5"/>
  <c r="Q2635" i="5"/>
  <c r="L2635" i="5"/>
  <c r="P2635" i="5"/>
  <c r="N2635" i="5"/>
  <c r="K2715" i="5"/>
  <c r="Q2715" i="5"/>
  <c r="L2715" i="5"/>
  <c r="P2715" i="5"/>
  <c r="N2715" i="5"/>
  <c r="L2036" i="5"/>
  <c r="Q2036" i="5"/>
  <c r="M2036" i="5"/>
  <c r="P2036" i="5"/>
  <c r="K2036" i="5"/>
  <c r="N2036" i="5"/>
  <c r="K2902" i="5"/>
  <c r="M2902" i="5"/>
  <c r="Q2902" i="5"/>
  <c r="L2902" i="5"/>
  <c r="P2902" i="5"/>
  <c r="K2982" i="5"/>
  <c r="M2982" i="5"/>
  <c r="Q2982" i="5"/>
  <c r="L2982" i="5"/>
  <c r="P2982" i="5"/>
  <c r="P3440" i="5"/>
  <c r="N3440" i="5"/>
  <c r="M3440" i="5"/>
  <c r="Q3440" i="5"/>
  <c r="F283" i="5"/>
  <c r="J283" i="5" s="1"/>
  <c r="S283" i="5"/>
  <c r="L1323" i="5"/>
  <c r="Q1323" i="5"/>
  <c r="P1323" i="5"/>
  <c r="L244" i="5"/>
  <c r="Q244" i="5"/>
  <c r="K244" i="5"/>
  <c r="O244" i="5"/>
  <c r="M244" i="5"/>
  <c r="P1228" i="5"/>
  <c r="Q1228" i="5"/>
  <c r="K1228" i="5"/>
  <c r="N1228" i="5"/>
  <c r="M1228" i="5"/>
  <c r="N3728" i="5"/>
  <c r="P3728" i="5"/>
  <c r="O2990" i="5"/>
  <c r="N2990" i="5"/>
  <c r="K2990" i="5"/>
  <c r="Q2990" i="5"/>
  <c r="L2990" i="5"/>
  <c r="P2990" i="5"/>
  <c r="F94" i="5"/>
  <c r="M94" i="5" s="1"/>
  <c r="S94" i="5"/>
  <c r="P1756" i="5"/>
  <c r="L732" i="5"/>
  <c r="L1675" i="5"/>
  <c r="Q2307" i="5"/>
  <c r="K2683" i="5"/>
  <c r="O2683" i="5"/>
  <c r="M2683" i="5"/>
  <c r="Q2683" i="5"/>
  <c r="L2683" i="5"/>
  <c r="P2683" i="5"/>
  <c r="O4520" i="5"/>
  <c r="N4520" i="5"/>
  <c r="K4520" i="5"/>
  <c r="M4520" i="5"/>
  <c r="M356" i="5"/>
  <c r="M955" i="5"/>
  <c r="M1227" i="5"/>
  <c r="M42" i="5"/>
  <c r="P3352" i="5"/>
  <c r="N3352" i="5"/>
  <c r="L3352" i="5"/>
  <c r="K1828" i="5"/>
  <c r="L1828" i="5"/>
  <c r="O1828" i="5"/>
  <c r="M396" i="5"/>
  <c r="O2292" i="5"/>
  <c r="M2292" i="5"/>
  <c r="Q2476" i="5"/>
  <c r="L2476" i="5"/>
  <c r="P2476" i="5"/>
  <c r="Q3416" i="5"/>
  <c r="P3416" i="5"/>
  <c r="M3416" i="5"/>
  <c r="K3416" i="5"/>
  <c r="M2044" i="5"/>
  <c r="N2203" i="5"/>
  <c r="L643" i="5"/>
  <c r="K643" i="5"/>
  <c r="O643" i="5"/>
  <c r="N290" i="5"/>
  <c r="O290" i="5"/>
  <c r="K290" i="5"/>
  <c r="P290" i="5"/>
  <c r="L2667" i="5"/>
  <c r="M2667" i="5"/>
  <c r="Q2667" i="5"/>
  <c r="P2667" i="5"/>
  <c r="L2308" i="5"/>
  <c r="Q2308" i="5"/>
  <c r="P2308" i="5"/>
  <c r="M531" i="5"/>
  <c r="K531" i="5"/>
  <c r="N531" i="5"/>
  <c r="M868" i="5"/>
  <c r="K868" i="5"/>
  <c r="N868" i="5"/>
  <c r="N2950" i="5"/>
  <c r="O2950" i="5"/>
  <c r="K2950" i="5"/>
  <c r="L2950" i="5"/>
  <c r="P2950" i="5"/>
  <c r="N1451" i="5"/>
  <c r="P1451" i="5"/>
  <c r="K242" i="5"/>
  <c r="Q242" i="5"/>
  <c r="P242" i="5"/>
  <c r="M3952" i="5"/>
  <c r="P3952" i="5"/>
  <c r="L1564" i="5"/>
  <c r="L1748" i="5"/>
  <c r="P252" i="5"/>
  <c r="L252" i="5"/>
  <c r="L12" i="5"/>
  <c r="Q1764" i="5"/>
  <c r="L339" i="5"/>
  <c r="P883" i="5"/>
  <c r="P179" i="5"/>
  <c r="O3808" i="5"/>
  <c r="M3808" i="5"/>
  <c r="O2020" i="5"/>
  <c r="L2020" i="5"/>
  <c r="O1668" i="5"/>
  <c r="Q1668" i="5"/>
  <c r="L1668" i="5"/>
  <c r="P4520" i="5"/>
  <c r="Q436" i="5"/>
  <c r="K436" i="5"/>
  <c r="O436" i="5"/>
  <c r="M436" i="5"/>
  <c r="O706" i="5"/>
  <c r="M706" i="5"/>
  <c r="M1595" i="5"/>
  <c r="M2475" i="5"/>
  <c r="F272" i="5"/>
  <c r="J272" i="5" s="1"/>
  <c r="M100" i="5"/>
  <c r="M3848" i="5"/>
  <c r="M4104" i="5"/>
  <c r="O2740" i="5"/>
  <c r="M2740" i="5"/>
  <c r="L2740" i="5"/>
  <c r="K324" i="5"/>
  <c r="P324" i="5"/>
  <c r="Q2116" i="5"/>
  <c r="L2116" i="5"/>
  <c r="K2116" i="5"/>
  <c r="O2436" i="5"/>
  <c r="L2436" i="5"/>
  <c r="P2436" i="5"/>
  <c r="Q2436" i="5"/>
  <c r="K74" i="5"/>
  <c r="O74" i="5"/>
  <c r="L74" i="5"/>
  <c r="N172" i="5"/>
  <c r="P172" i="5"/>
  <c r="K172" i="5"/>
  <c r="N308" i="5"/>
  <c r="Q4840" i="5"/>
  <c r="K4840" i="5"/>
  <c r="P4840" i="5"/>
  <c r="L4840" i="5"/>
  <c r="L2452" i="5"/>
  <c r="N2452" i="5"/>
  <c r="Q2452" i="5"/>
  <c r="K3520" i="5"/>
  <c r="Q3520" i="5"/>
  <c r="M444" i="5"/>
  <c r="O444" i="5"/>
  <c r="K444" i="5"/>
  <c r="M3760" i="5"/>
  <c r="K3760" i="5"/>
  <c r="N3760" i="5"/>
  <c r="L851" i="5"/>
  <c r="M851" i="5"/>
  <c r="Q851" i="5"/>
  <c r="P851" i="5"/>
  <c r="K1756" i="5"/>
  <c r="M2011" i="5"/>
  <c r="Q1396" i="5"/>
  <c r="N732" i="5"/>
  <c r="L1867" i="5"/>
  <c r="P2507" i="5"/>
  <c r="Q668" i="5"/>
  <c r="L668" i="5"/>
  <c r="P668" i="5"/>
  <c r="M259" i="5"/>
  <c r="N252" i="5"/>
  <c r="L162" i="5"/>
  <c r="P795" i="5"/>
  <c r="L795" i="5"/>
  <c r="N12" i="5"/>
  <c r="K612" i="5"/>
  <c r="P842" i="5"/>
  <c r="M1427" i="5"/>
  <c r="O1131" i="5"/>
  <c r="L796" i="5"/>
  <c r="M987" i="5"/>
  <c r="K339" i="5"/>
  <c r="N339" i="5"/>
  <c r="Q747" i="5"/>
  <c r="N76" i="5"/>
  <c r="O76" i="5"/>
  <c r="Q684" i="5"/>
  <c r="L684" i="5"/>
  <c r="P684" i="5"/>
  <c r="N1084" i="5"/>
  <c r="L1603" i="5"/>
  <c r="K1715" i="5"/>
  <c r="O1788" i="5"/>
  <c r="L1788" i="5"/>
  <c r="O2107" i="5"/>
  <c r="K2107" i="5"/>
  <c r="M2588" i="5"/>
  <c r="O156" i="5"/>
  <c r="P492" i="5"/>
  <c r="K883" i="5"/>
  <c r="Q18" i="5"/>
  <c r="O3592" i="5"/>
  <c r="K3592" i="5"/>
  <c r="P603" i="5"/>
  <c r="L603" i="5"/>
  <c r="K12" i="7"/>
  <c r="L12" i="7" s="1"/>
  <c r="N1339" i="5"/>
  <c r="M1339" i="5"/>
  <c r="N2091" i="5"/>
  <c r="K2428" i="5"/>
  <c r="N34" i="5"/>
  <c r="P34" i="5"/>
  <c r="L34" i="5"/>
  <c r="K34" i="5"/>
  <c r="O34" i="5"/>
  <c r="N155" i="5"/>
  <c r="M2220" i="5"/>
  <c r="N812" i="5"/>
  <c r="M1899" i="5"/>
  <c r="P1899" i="5"/>
  <c r="K1899" i="5"/>
  <c r="O1899" i="5"/>
  <c r="N1899" i="5"/>
  <c r="N2084" i="5"/>
  <c r="N2884" i="5"/>
  <c r="K2884" i="5"/>
  <c r="N1668" i="5"/>
  <c r="N1963" i="5"/>
  <c r="M1963" i="5"/>
  <c r="P676" i="5"/>
  <c r="Q548" i="5"/>
  <c r="O1507" i="5"/>
  <c r="Q1507" i="5"/>
  <c r="M1507" i="5"/>
  <c r="P1884" i="5"/>
  <c r="M1884" i="5"/>
  <c r="Q1884" i="5"/>
  <c r="K1884" i="5"/>
  <c r="N2243" i="5"/>
  <c r="M2243" i="5"/>
  <c r="Q2243" i="5"/>
  <c r="L2243" i="5"/>
  <c r="Q3208" i="5"/>
  <c r="Q4520" i="5"/>
  <c r="L5032" i="5"/>
  <c r="K5032" i="5"/>
  <c r="O5032" i="5"/>
  <c r="N436" i="5"/>
  <c r="N1940" i="5"/>
  <c r="N2974" i="5"/>
  <c r="K3960" i="5"/>
  <c r="M3960" i="5"/>
  <c r="Q3960" i="5"/>
  <c r="L3960" i="5"/>
  <c r="P3960" i="5"/>
  <c r="Q74" i="5"/>
  <c r="Q299" i="5"/>
  <c r="L299" i="5"/>
  <c r="K666" i="5"/>
  <c r="M2771" i="5"/>
  <c r="O172" i="5"/>
  <c r="N396" i="5"/>
  <c r="O564" i="5"/>
  <c r="P564" i="5"/>
  <c r="L564" i="5"/>
  <c r="Q564" i="5"/>
  <c r="Q1115" i="5"/>
  <c r="M1115" i="5"/>
  <c r="O2228" i="5"/>
  <c r="M2228" i="5"/>
  <c r="Q2228" i="5"/>
  <c r="P2228" i="5"/>
  <c r="L2228" i="5"/>
  <c r="P2292" i="5"/>
  <c r="L2292" i="5"/>
  <c r="Q1627" i="5"/>
  <c r="N1627" i="5"/>
  <c r="P2028" i="5"/>
  <c r="N2028" i="5"/>
  <c r="M2028" i="5"/>
  <c r="L2892" i="5"/>
  <c r="N2892" i="5"/>
  <c r="Q2892" i="5"/>
  <c r="L1676" i="5"/>
  <c r="N1676" i="5"/>
  <c r="K1676" i="5"/>
  <c r="O1676" i="5"/>
  <c r="Q1708" i="5"/>
  <c r="Q1971" i="5"/>
  <c r="L2731" i="5"/>
  <c r="Q2731" i="5"/>
  <c r="L1612" i="5"/>
  <c r="N1612" i="5"/>
  <c r="Q1612" i="5"/>
  <c r="Q2372" i="5"/>
  <c r="M2372" i="5"/>
  <c r="L2372" i="5"/>
  <c r="P2372" i="5"/>
  <c r="L498" i="5"/>
  <c r="K498" i="5"/>
  <c r="O498" i="5"/>
  <c r="M498" i="5"/>
  <c r="N836" i="5"/>
  <c r="M1651" i="5"/>
  <c r="L1995" i="5"/>
  <c r="N1995" i="5"/>
  <c r="K1995" i="5"/>
  <c r="P1995" i="5"/>
  <c r="O1995" i="5"/>
  <c r="P2532" i="5"/>
  <c r="M2532" i="5"/>
  <c r="O2532" i="5"/>
  <c r="K2532" i="5"/>
  <c r="N2532" i="5"/>
  <c r="K3936" i="5"/>
  <c r="P3936" i="5"/>
  <c r="Q4912" i="5"/>
  <c r="O4912" i="5"/>
  <c r="K4912" i="5"/>
  <c r="N4912" i="5"/>
  <c r="M4912" i="5"/>
  <c r="N4840" i="5"/>
  <c r="Q3312" i="5"/>
  <c r="P3312" i="5"/>
  <c r="K3312" i="5"/>
  <c r="K4872" i="5"/>
  <c r="Q4872" i="5"/>
  <c r="M4872" i="5"/>
  <c r="K4736" i="5"/>
  <c r="N1508" i="5"/>
  <c r="P1508" i="5"/>
  <c r="P2452" i="5"/>
  <c r="O2555" i="5"/>
  <c r="N1563" i="5"/>
  <c r="N68" i="5"/>
  <c r="O2203" i="5"/>
  <c r="P3512" i="5"/>
  <c r="L444" i="5"/>
  <c r="P643" i="5"/>
  <c r="M4720" i="5"/>
  <c r="K691" i="5"/>
  <c r="M691" i="5"/>
  <c r="L691" i="5"/>
  <c r="P691" i="5"/>
  <c r="K2331" i="5"/>
  <c r="M2331" i="5"/>
  <c r="Q2331" i="5"/>
  <c r="L2331" i="5"/>
  <c r="O2875" i="5"/>
  <c r="Q2875" i="5"/>
  <c r="L2875" i="5"/>
  <c r="N2875" i="5"/>
  <c r="K2875" i="5"/>
  <c r="M2875" i="5"/>
  <c r="K667" i="5"/>
  <c r="P667" i="5"/>
  <c r="N3320" i="5"/>
  <c r="F157" i="5"/>
  <c r="J157" i="5" s="1"/>
  <c r="S157" i="5"/>
  <c r="P11" i="5"/>
  <c r="E5115" i="5"/>
  <c r="P1476" i="5"/>
  <c r="O3066" i="5"/>
  <c r="M3066" i="5"/>
  <c r="Q3066" i="5"/>
  <c r="P3066" i="5"/>
  <c r="L3066" i="5"/>
  <c r="N3066" i="5"/>
  <c r="K3066" i="5"/>
  <c r="Q1092" i="5"/>
  <c r="Q58" i="5"/>
  <c r="Q3712" i="5"/>
  <c r="N3712" i="5"/>
  <c r="K3712" i="5"/>
  <c r="M3712" i="5"/>
  <c r="P3072" i="5"/>
  <c r="M3072" i="5"/>
  <c r="L3072" i="5"/>
  <c r="L1420" i="5"/>
  <c r="N1420" i="5"/>
  <c r="K1420" i="5"/>
  <c r="O1420" i="5"/>
  <c r="M2990" i="5"/>
  <c r="N2555" i="5"/>
  <c r="M2555" i="5"/>
  <c r="L2555" i="5"/>
  <c r="N1452" i="5"/>
  <c r="L1452" i="5"/>
  <c r="P1452" i="5"/>
  <c r="P2548" i="5"/>
  <c r="L2548" i="5"/>
  <c r="O2548" i="5"/>
  <c r="K2548" i="5"/>
  <c r="Q2548" i="5"/>
  <c r="O3792" i="5"/>
  <c r="L3792" i="5"/>
  <c r="P3792" i="5"/>
  <c r="Q3792" i="5"/>
  <c r="P1748" i="5"/>
  <c r="Q732" i="5"/>
  <c r="P1484" i="5"/>
  <c r="K2156" i="5"/>
  <c r="P1443" i="5"/>
  <c r="L2307" i="5"/>
  <c r="O2795" i="5"/>
  <c r="Q2795" i="5"/>
  <c r="L2795" i="5"/>
  <c r="O1428" i="5"/>
  <c r="Q1428" i="5"/>
  <c r="L1428" i="5"/>
  <c r="F267" i="5"/>
  <c r="G267" i="5" s="1"/>
  <c r="S267" i="5"/>
  <c r="M1259" i="5"/>
  <c r="M3744" i="5"/>
  <c r="P796" i="5"/>
  <c r="M1443" i="5"/>
  <c r="K1435" i="5"/>
  <c r="P1603" i="5"/>
  <c r="M179" i="5"/>
  <c r="M379" i="5"/>
  <c r="Q2980" i="5"/>
  <c r="L2980" i="5"/>
  <c r="O2980" i="5"/>
  <c r="K2980" i="5"/>
  <c r="N2980" i="5"/>
  <c r="M852" i="5"/>
  <c r="K852" i="5"/>
  <c r="L683" i="5"/>
  <c r="K683" i="5"/>
  <c r="O683" i="5"/>
  <c r="N1876" i="5"/>
  <c r="M1876" i="5"/>
  <c r="P1876" i="5"/>
  <c r="L1876" i="5"/>
  <c r="K1876" i="5"/>
  <c r="L3160" i="5"/>
  <c r="P3160" i="5"/>
  <c r="P2012" i="5"/>
  <c r="M2012" i="5"/>
  <c r="O68" i="5"/>
  <c r="O898" i="5"/>
  <c r="M898" i="5"/>
  <c r="P898" i="5"/>
  <c r="L898" i="5"/>
  <c r="N1756" i="5"/>
  <c r="N955" i="5"/>
  <c r="K1564" i="5"/>
  <c r="N1564" i="5"/>
  <c r="M2003" i="5"/>
  <c r="N708" i="5"/>
  <c r="P491" i="5"/>
  <c r="K732" i="5"/>
  <c r="N1227" i="5"/>
  <c r="K1484" i="5"/>
  <c r="M1812" i="5"/>
  <c r="N2156" i="5"/>
  <c r="M2188" i="5"/>
  <c r="M2612" i="5"/>
  <c r="O356" i="5"/>
  <c r="N811" i="5"/>
  <c r="O1756" i="5"/>
  <c r="O955" i="5"/>
  <c r="K955" i="5"/>
  <c r="O1564" i="5"/>
  <c r="M1396" i="5"/>
  <c r="N1595" i="5"/>
  <c r="N2115" i="5"/>
  <c r="P372" i="5"/>
  <c r="L491" i="5"/>
  <c r="K1227" i="5"/>
  <c r="N1259" i="5"/>
  <c r="O1484" i="5"/>
  <c r="N4728" i="5"/>
  <c r="Q443" i="5"/>
  <c r="N170" i="5"/>
  <c r="M266" i="5"/>
  <c r="P827" i="5"/>
  <c r="L827" i="5"/>
  <c r="L467" i="5"/>
  <c r="P467" i="5"/>
  <c r="L842" i="5"/>
  <c r="O1900" i="5"/>
  <c r="L2347" i="5"/>
  <c r="N2363" i="5"/>
  <c r="Q796" i="5"/>
  <c r="N987" i="5"/>
  <c r="K1764" i="5"/>
  <c r="Q76" i="5"/>
  <c r="Q755" i="5"/>
  <c r="L1203" i="5"/>
  <c r="P1235" i="5"/>
  <c r="L1235" i="5"/>
  <c r="Q1603" i="5"/>
  <c r="K1820" i="5"/>
  <c r="O1820" i="5"/>
  <c r="P2107" i="5"/>
  <c r="P2307" i="5"/>
  <c r="P3065" i="5"/>
  <c r="P731" i="5"/>
  <c r="L731" i="5"/>
  <c r="O883" i="5"/>
  <c r="O100" i="5"/>
  <c r="L3038" i="5"/>
  <c r="K3848" i="5"/>
  <c r="N3848" i="5"/>
  <c r="M20" i="5"/>
  <c r="M939" i="5"/>
  <c r="M43" i="5"/>
  <c r="Q2740" i="5"/>
  <c r="Q2027" i="5"/>
  <c r="O2091" i="5"/>
  <c r="K2795" i="5"/>
  <c r="O2827" i="5"/>
  <c r="L2827" i="5"/>
  <c r="P2827" i="5"/>
  <c r="K155" i="5"/>
  <c r="K963" i="5"/>
  <c r="P963" i="5"/>
  <c r="M1099" i="5"/>
  <c r="K1428" i="5"/>
  <c r="N1596" i="5"/>
  <c r="L1596" i="5"/>
  <c r="P1596" i="5"/>
  <c r="N2300" i="5"/>
  <c r="N331" i="5"/>
  <c r="O674" i="5"/>
  <c r="M674" i="5"/>
  <c r="Q674" i="5"/>
  <c r="L674" i="5"/>
  <c r="K1316" i="5"/>
  <c r="N1540" i="5"/>
  <c r="K1668" i="5"/>
  <c r="N1700" i="5"/>
  <c r="L1700" i="5"/>
  <c r="P1700" i="5"/>
  <c r="L1963" i="5"/>
  <c r="M2179" i="5"/>
  <c r="P2179" i="5"/>
  <c r="N2179" i="5"/>
  <c r="O2998" i="5"/>
  <c r="K452" i="5"/>
  <c r="M452" i="5"/>
  <c r="M1003" i="5"/>
  <c r="N1003" i="5"/>
  <c r="L1003" i="5"/>
  <c r="N2364" i="5"/>
  <c r="O874" i="5"/>
  <c r="L874" i="5"/>
  <c r="L1507" i="5"/>
  <c r="M3352" i="5"/>
  <c r="Q3006" i="5"/>
  <c r="O3664" i="5"/>
  <c r="Q3664" i="5"/>
  <c r="N3664" i="5"/>
  <c r="K3664" i="5"/>
  <c r="M3664" i="5"/>
  <c r="P5032" i="5"/>
  <c r="Q2515" i="5"/>
  <c r="O2515" i="5"/>
  <c r="N2515" i="5"/>
  <c r="O1100" i="5"/>
  <c r="P1100" i="5"/>
  <c r="L1100" i="5"/>
  <c r="K1100" i="5"/>
  <c r="Q618" i="5"/>
  <c r="M618" i="5"/>
  <c r="K1092" i="5"/>
  <c r="M316" i="5"/>
  <c r="O316" i="5"/>
  <c r="L316" i="5"/>
  <c r="P316" i="5"/>
  <c r="L402" i="5"/>
  <c r="Q402" i="5"/>
  <c r="N826" i="5"/>
  <c r="N124" i="5"/>
  <c r="M124" i="5"/>
  <c r="L124" i="5"/>
  <c r="P5016" i="5"/>
  <c r="M5016" i="5"/>
  <c r="Q5016" i="5"/>
  <c r="L5016" i="5"/>
  <c r="O5016" i="5"/>
  <c r="N5016" i="5"/>
  <c r="Q2035" i="5"/>
  <c r="L2035" i="5"/>
  <c r="N2035" i="5"/>
  <c r="K2035" i="5"/>
  <c r="O2035" i="5"/>
  <c r="L2099" i="5"/>
  <c r="K2099" i="5"/>
  <c r="P2099" i="5"/>
  <c r="N2099" i="5"/>
  <c r="O2099" i="5"/>
  <c r="M2099" i="5"/>
  <c r="K308" i="5"/>
  <c r="K396" i="5"/>
  <c r="O4064" i="5"/>
  <c r="N4064" i="5"/>
  <c r="M4064" i="5"/>
  <c r="O435" i="5"/>
  <c r="P435" i="5"/>
  <c r="L435" i="5"/>
  <c r="N435" i="5"/>
  <c r="K435" i="5"/>
  <c r="Q435" i="5"/>
  <c r="O818" i="5"/>
  <c r="M818" i="5"/>
  <c r="K2028" i="5"/>
  <c r="Q2028" i="5"/>
  <c r="O107" i="5"/>
  <c r="M107" i="5"/>
  <c r="P1676" i="5"/>
  <c r="P1779" i="5"/>
  <c r="N4856" i="5"/>
  <c r="Q1444" i="5"/>
  <c r="M1444" i="5"/>
  <c r="L1444" i="5"/>
  <c r="P1444" i="5"/>
  <c r="L964" i="5"/>
  <c r="N964" i="5"/>
  <c r="M964" i="5"/>
  <c r="Q964" i="5"/>
  <c r="N3416" i="5"/>
  <c r="L4080" i="5"/>
  <c r="P4080" i="5"/>
  <c r="K1563" i="5"/>
  <c r="Q2076" i="5"/>
  <c r="K2076" i="5"/>
  <c r="N2076" i="5"/>
  <c r="Q2668" i="5"/>
  <c r="L2668" i="5"/>
  <c r="N2668" i="5"/>
  <c r="K2668" i="5"/>
  <c r="P2203" i="5"/>
  <c r="K2203" i="5"/>
  <c r="N2388" i="5"/>
  <c r="P2388" i="5"/>
  <c r="M4408" i="5"/>
  <c r="K4408" i="5"/>
  <c r="K3046" i="5"/>
  <c r="L3520" i="5"/>
  <c r="P444" i="5"/>
  <c r="L594" i="5"/>
  <c r="Q594" i="5"/>
  <c r="P810" i="5"/>
  <c r="M810" i="5"/>
  <c r="L810" i="5"/>
  <c r="Q898" i="5"/>
  <c r="P3760" i="5"/>
  <c r="N4552" i="5"/>
  <c r="N5064" i="5"/>
  <c r="O5064" i="5"/>
  <c r="L995" i="5"/>
  <c r="O995" i="5"/>
  <c r="N995" i="5"/>
  <c r="M995" i="5"/>
  <c r="Q995" i="5"/>
  <c r="P995" i="5"/>
  <c r="M5072" i="5"/>
  <c r="O5072" i="5"/>
  <c r="N5072" i="5"/>
  <c r="K5072" i="5"/>
  <c r="P4864" i="5"/>
  <c r="N4864" i="5"/>
  <c r="M4864" i="5"/>
  <c r="Q4864" i="5"/>
  <c r="N1859" i="5"/>
  <c r="P1859" i="5"/>
  <c r="M1859" i="5"/>
  <c r="O1859" i="5"/>
  <c r="Q1859" i="5"/>
  <c r="L1859" i="5"/>
  <c r="O2051" i="5"/>
  <c r="M2051" i="5"/>
  <c r="Q2051" i="5"/>
  <c r="L2051" i="5"/>
  <c r="O2148" i="5"/>
  <c r="L2699" i="5"/>
  <c r="Q2699" i="5"/>
  <c r="P2699" i="5"/>
  <c r="Q3056" i="5"/>
  <c r="N3056" i="5"/>
  <c r="N4624" i="5"/>
  <c r="O3688" i="5"/>
  <c r="M3688" i="5"/>
  <c r="Q3688" i="5"/>
  <c r="L3688" i="5"/>
  <c r="O4040" i="5"/>
  <c r="K4040" i="5"/>
  <c r="M4040" i="5"/>
  <c r="Q4040" i="5"/>
  <c r="L4040" i="5"/>
  <c r="L60" i="5"/>
  <c r="K60" i="5"/>
  <c r="O60" i="5"/>
  <c r="M60" i="5"/>
  <c r="N60" i="5"/>
  <c r="P1068" i="5"/>
  <c r="P924" i="5"/>
  <c r="P1372" i="5"/>
  <c r="K3296" i="5"/>
  <c r="F153" i="5"/>
  <c r="K153" i="5" s="1"/>
  <c r="F168" i="5"/>
  <c r="J168" i="5" s="1"/>
  <c r="K2568" i="5"/>
  <c r="O212" i="5"/>
  <c r="K212" i="5"/>
  <c r="P835" i="5"/>
  <c r="K490" i="5"/>
  <c r="P2756" i="5"/>
  <c r="K2788" i="5"/>
  <c r="K2948" i="5"/>
  <c r="O98" i="5"/>
  <c r="O2603" i="5"/>
  <c r="K2603" i="5"/>
  <c r="N516" i="5"/>
  <c r="Q1411" i="5"/>
  <c r="K2516" i="5"/>
  <c r="N2516" i="5"/>
  <c r="P115" i="5"/>
  <c r="O476" i="5"/>
  <c r="K476" i="5"/>
  <c r="K724" i="5"/>
  <c r="O3608" i="5"/>
  <c r="K3608" i="5"/>
  <c r="Q2323" i="5"/>
  <c r="K850" i="5"/>
  <c r="N850" i="5"/>
  <c r="P1659" i="5"/>
  <c r="P788" i="5"/>
  <c r="K1723" i="5"/>
  <c r="O50" i="5"/>
  <c r="O2898" i="5"/>
  <c r="O67" i="5"/>
  <c r="L3216" i="5"/>
  <c r="Q3216" i="5"/>
  <c r="K5048" i="5"/>
  <c r="P5048" i="5"/>
  <c r="N2860" i="5"/>
  <c r="O2187" i="5"/>
  <c r="K2187" i="5"/>
  <c r="N2187" i="5"/>
  <c r="K2508" i="5"/>
  <c r="M3030" i="5"/>
  <c r="K3030" i="5"/>
  <c r="O619" i="5"/>
  <c r="K619" i="5"/>
  <c r="N948" i="5"/>
  <c r="K1051" i="5"/>
  <c r="P1132" i="5"/>
  <c r="N1364" i="5"/>
  <c r="N2564" i="5"/>
  <c r="O4656" i="5"/>
  <c r="O3240" i="5"/>
  <c r="N3472" i="5"/>
  <c r="M3022" i="5"/>
  <c r="K3022" i="5"/>
  <c r="P3022" i="5"/>
  <c r="K4480" i="5"/>
  <c r="N4480" i="5"/>
  <c r="N1883" i="5"/>
  <c r="M2212" i="5"/>
  <c r="Q4536" i="5"/>
  <c r="M611" i="5"/>
  <c r="Q611" i="5"/>
  <c r="K395" i="5"/>
  <c r="N395" i="5"/>
  <c r="O300" i="5"/>
  <c r="K300" i="5"/>
  <c r="M4824" i="5"/>
  <c r="P2930" i="5"/>
  <c r="P4072" i="5"/>
  <c r="L3280" i="5"/>
  <c r="L3536" i="5"/>
  <c r="Q3536" i="5"/>
  <c r="L3256" i="5"/>
  <c r="Q1980" i="5"/>
  <c r="O2707" i="5"/>
  <c r="K2707" i="5"/>
  <c r="Q1180" i="5"/>
  <c r="O434" i="5"/>
  <c r="K434" i="5"/>
  <c r="K772" i="5"/>
  <c r="N772" i="5"/>
  <c r="M3042" i="5"/>
  <c r="Q3168" i="5"/>
  <c r="N4096" i="5"/>
  <c r="M4352" i="5"/>
  <c r="N4816" i="5"/>
  <c r="P3368" i="5"/>
  <c r="M1580" i="5"/>
  <c r="M923" i="5"/>
  <c r="M843" i="5"/>
  <c r="K1684" i="5"/>
  <c r="N1684" i="5"/>
  <c r="Q2163" i="5"/>
  <c r="M2619" i="5"/>
  <c r="P3872" i="5"/>
  <c r="Q3800" i="5"/>
  <c r="M3600" i="5"/>
  <c r="Q3600" i="5"/>
  <c r="Q3856" i="5"/>
  <c r="K738" i="5"/>
  <c r="N738" i="5"/>
  <c r="M2299" i="5"/>
  <c r="Q2787" i="5"/>
  <c r="Q2851" i="5"/>
  <c r="M3044" i="5"/>
  <c r="N178" i="5"/>
  <c r="Q1667" i="5"/>
  <c r="N2467" i="5"/>
  <c r="M2499" i="5"/>
  <c r="Q2499" i="5"/>
  <c r="Q2604" i="5"/>
  <c r="M2604" i="5"/>
  <c r="P4472" i="5"/>
  <c r="P602" i="5"/>
  <c r="K4448" i="5"/>
  <c r="N4448" i="5"/>
  <c r="M3392" i="5"/>
  <c r="N4952" i="5"/>
  <c r="N4384" i="5"/>
  <c r="N4200" i="5"/>
  <c r="O4672" i="5"/>
  <c r="L1068" i="5"/>
  <c r="P2523" i="5"/>
  <c r="M90" i="5"/>
  <c r="L188" i="5"/>
  <c r="P250" i="5"/>
  <c r="L250" i="5"/>
  <c r="Q1091" i="5"/>
  <c r="P1212" i="5"/>
  <c r="L1308" i="5"/>
  <c r="P1308" i="5"/>
  <c r="Q1467" i="5"/>
  <c r="M1532" i="5"/>
  <c r="P1692" i="5"/>
  <c r="P2492" i="5"/>
  <c r="P2595" i="5"/>
  <c r="P3248" i="5"/>
  <c r="M3248" i="5"/>
  <c r="L866" i="5"/>
  <c r="P866" i="5"/>
  <c r="L924" i="5"/>
  <c r="L1372" i="5"/>
  <c r="M1499" i="5"/>
  <c r="Q2348" i="5"/>
  <c r="P130" i="5"/>
  <c r="Q3090" i="5"/>
  <c r="O3376" i="5"/>
  <c r="K3376" i="5"/>
  <c r="L3888" i="5"/>
  <c r="M2204" i="5"/>
  <c r="L1860" i="5"/>
  <c r="M2100" i="5"/>
  <c r="N2836" i="5"/>
  <c r="K2836" i="5"/>
  <c r="P27" i="5"/>
  <c r="L27" i="5"/>
  <c r="N386" i="5"/>
  <c r="P652" i="5"/>
  <c r="P1419" i="5"/>
  <c r="M1740" i="5"/>
  <c r="L2412" i="5"/>
  <c r="L2540" i="5"/>
  <c r="O3528" i="5"/>
  <c r="M354" i="5"/>
  <c r="P867" i="5"/>
  <c r="L867" i="5"/>
  <c r="L634" i="5"/>
  <c r="S153" i="5"/>
  <c r="S168" i="5"/>
  <c r="O1576" i="5"/>
  <c r="N2568" i="5"/>
  <c r="P363" i="5"/>
  <c r="M1387" i="5"/>
  <c r="M1652" i="5"/>
  <c r="P2700" i="5"/>
  <c r="Q2211" i="5"/>
  <c r="Q2747" i="5"/>
  <c r="L4664" i="5"/>
  <c r="P3608" i="5"/>
  <c r="P3864" i="5"/>
  <c r="P1531" i="5"/>
  <c r="Q2172" i="5"/>
  <c r="P50" i="5"/>
  <c r="Q514" i="5"/>
  <c r="M4168" i="5"/>
  <c r="P3448" i="5"/>
  <c r="M4432" i="5"/>
  <c r="P1123" i="5"/>
  <c r="P2867" i="5"/>
  <c r="P67" i="5"/>
  <c r="P988" i="5"/>
  <c r="P2652" i="5"/>
  <c r="O4920" i="5"/>
  <c r="P3672" i="5"/>
  <c r="M2942" i="5"/>
  <c r="P3240" i="5"/>
  <c r="Q5096" i="5"/>
  <c r="O1932" i="5"/>
  <c r="M1923" i="5"/>
  <c r="M2235" i="5"/>
  <c r="N2420" i="5"/>
  <c r="Q3424" i="5"/>
  <c r="K3280" i="5"/>
  <c r="F15" i="5"/>
  <c r="P15" i="5" s="1"/>
  <c r="M1980" i="5"/>
  <c r="K4096" i="5"/>
  <c r="N3368" i="5"/>
  <c r="Q3368" i="5"/>
  <c r="P876" i="5"/>
  <c r="M1379" i="5"/>
  <c r="N923" i="5"/>
  <c r="K3872" i="5"/>
  <c r="M3856" i="5"/>
  <c r="P1020" i="5"/>
  <c r="N2299" i="5"/>
  <c r="M2851" i="5"/>
  <c r="M2883" i="5"/>
  <c r="P28" i="5"/>
  <c r="O178" i="5"/>
  <c r="K178" i="5"/>
  <c r="N482" i="5"/>
  <c r="P556" i="5"/>
  <c r="M794" i="5"/>
  <c r="P884" i="5"/>
  <c r="M1539" i="5"/>
  <c r="M1667" i="5"/>
  <c r="O2467" i="5"/>
  <c r="K2467" i="5"/>
  <c r="N2499" i="5"/>
  <c r="M3200" i="5"/>
  <c r="M3648" i="5"/>
  <c r="P4440" i="5"/>
  <c r="M4952" i="5"/>
  <c r="K4384" i="5"/>
  <c r="M188" i="5"/>
  <c r="M250" i="5"/>
  <c r="Q250" i="5"/>
  <c r="M1091" i="5"/>
  <c r="Q1212" i="5"/>
  <c r="Q1308" i="5"/>
  <c r="P1635" i="5"/>
  <c r="Q2492" i="5"/>
  <c r="Q2595" i="5"/>
  <c r="L3248" i="5"/>
  <c r="M1340" i="5"/>
  <c r="M2348" i="5"/>
  <c r="M2380" i="5"/>
  <c r="Q130" i="5"/>
  <c r="M3090" i="5"/>
  <c r="N3192" i="5"/>
  <c r="P3376" i="5"/>
  <c r="M3296" i="5"/>
  <c r="M1915" i="5"/>
  <c r="M2660" i="5"/>
  <c r="P2692" i="5"/>
  <c r="O2836" i="5"/>
  <c r="Q27" i="5"/>
  <c r="O1740" i="5"/>
  <c r="K1740" i="5"/>
  <c r="N1740" i="5"/>
  <c r="Q3784" i="5"/>
  <c r="H24" i="5"/>
  <c r="F197" i="5"/>
  <c r="J197" i="5" s="1"/>
  <c r="Q293" i="5"/>
  <c r="M411" i="5"/>
  <c r="N508" i="5"/>
  <c r="Q867" i="5"/>
  <c r="K932" i="5"/>
  <c r="P1196" i="5"/>
  <c r="O1987" i="5"/>
  <c r="F64" i="5"/>
  <c r="G64" i="5" s="1"/>
  <c r="F49" i="5"/>
  <c r="O49" i="5" s="1"/>
  <c r="N212" i="5"/>
  <c r="L363" i="5"/>
  <c r="P746" i="5"/>
  <c r="P628" i="5"/>
  <c r="L2700" i="5"/>
  <c r="M516" i="5"/>
  <c r="K1579" i="5"/>
  <c r="L2516" i="5"/>
  <c r="L476" i="5"/>
  <c r="P2444" i="5"/>
  <c r="L2444" i="5"/>
  <c r="L850" i="5"/>
  <c r="P850" i="5"/>
  <c r="L763" i="5"/>
  <c r="L1531" i="5"/>
  <c r="O3184" i="5"/>
  <c r="M514" i="5"/>
  <c r="Q3912" i="5"/>
  <c r="N2803" i="5"/>
  <c r="Q635" i="5"/>
  <c r="L988" i="5"/>
  <c r="L2652" i="5"/>
  <c r="L2860" i="5"/>
  <c r="Q1075" i="5"/>
  <c r="L2187" i="5"/>
  <c r="L619" i="5"/>
  <c r="L948" i="5"/>
  <c r="L1364" i="5"/>
  <c r="P2564" i="5"/>
  <c r="P3472" i="5"/>
  <c r="L3022" i="5"/>
  <c r="L4480" i="5"/>
  <c r="P4480" i="5"/>
  <c r="K1932" i="5"/>
  <c r="Q1988" i="5"/>
  <c r="O2212" i="5"/>
  <c r="N875" i="5"/>
  <c r="L395" i="5"/>
  <c r="P3768" i="5"/>
  <c r="P4024" i="5"/>
  <c r="Q4496" i="5"/>
  <c r="O3480" i="5"/>
  <c r="Q4048" i="5"/>
  <c r="P4648" i="5"/>
  <c r="Q2962" i="5"/>
  <c r="O675" i="5"/>
  <c r="K675" i="5"/>
  <c r="N1180" i="5"/>
  <c r="P2811" i="5"/>
  <c r="L434" i="5"/>
  <c r="Q772" i="5"/>
  <c r="L772" i="5"/>
  <c r="P772" i="5"/>
  <c r="K4088" i="5"/>
  <c r="Q4344" i="5"/>
  <c r="P3624" i="5"/>
  <c r="L876" i="5"/>
  <c r="N2355" i="5"/>
  <c r="N1083" i="5"/>
  <c r="P1436" i="5"/>
  <c r="L1684" i="5"/>
  <c r="O2619" i="5"/>
  <c r="K2619" i="5"/>
  <c r="Q2920" i="5"/>
  <c r="P3120" i="5"/>
  <c r="Q3872" i="5"/>
  <c r="O3544" i="5"/>
  <c r="O4312" i="5"/>
  <c r="N3600" i="5"/>
  <c r="P4456" i="5"/>
  <c r="Q2986" i="5"/>
  <c r="L738" i="5"/>
  <c r="P738" i="5"/>
  <c r="P730" i="5"/>
  <c r="O715" i="5"/>
  <c r="K715" i="5"/>
  <c r="Q1251" i="5"/>
  <c r="P1699" i="5"/>
  <c r="Q1804" i="5"/>
  <c r="K1964" i="5"/>
  <c r="P1964" i="5"/>
  <c r="K610" i="5"/>
  <c r="N610" i="5"/>
  <c r="L4448" i="5"/>
  <c r="P4448" i="5"/>
  <c r="L4704" i="5"/>
  <c r="Q3200" i="5"/>
  <c r="Q4952" i="5"/>
  <c r="F175" i="5"/>
  <c r="O175" i="5" s="1"/>
  <c r="P4152" i="5"/>
  <c r="L4152" i="5"/>
  <c r="M4880" i="5"/>
  <c r="L3432" i="5"/>
  <c r="Q3432" i="5"/>
  <c r="K3944" i="5"/>
  <c r="O4928" i="5"/>
  <c r="K4928" i="5"/>
  <c r="M1068" i="5"/>
  <c r="N188" i="5"/>
  <c r="N250" i="5"/>
  <c r="N1091" i="5"/>
  <c r="M1308" i="5"/>
  <c r="N1467" i="5"/>
  <c r="O1724" i="5"/>
  <c r="K1724" i="5"/>
  <c r="N1724" i="5"/>
  <c r="L2171" i="5"/>
  <c r="P2970" i="5"/>
  <c r="M866" i="5"/>
  <c r="M924" i="5"/>
  <c r="M1372" i="5"/>
  <c r="O3192" i="5"/>
  <c r="N3888" i="5"/>
  <c r="M3888" i="5"/>
  <c r="Q3048" i="5"/>
  <c r="O1588" i="5"/>
  <c r="M1852" i="5"/>
  <c r="Q2772" i="5"/>
  <c r="Q2868" i="5"/>
  <c r="M27" i="5"/>
  <c r="P386" i="5"/>
  <c r="L386" i="5"/>
  <c r="P355" i="5"/>
  <c r="M2412" i="5"/>
  <c r="N2540" i="5"/>
  <c r="L2643" i="5"/>
  <c r="P3152" i="5"/>
  <c r="Q4768" i="5"/>
  <c r="F24" i="5"/>
  <c r="J24" i="5" s="1"/>
  <c r="O354" i="5"/>
  <c r="M867" i="5"/>
  <c r="M634" i="5"/>
  <c r="N707" i="5"/>
  <c r="M932" i="5"/>
  <c r="L1196" i="5"/>
  <c r="S49" i="5"/>
  <c r="P3584" i="5"/>
  <c r="P4352" i="5"/>
  <c r="K4816" i="5"/>
  <c r="F112" i="5"/>
  <c r="J112" i="5" s="1"/>
  <c r="P2604" i="5"/>
  <c r="F128" i="5"/>
  <c r="L128" i="5" s="1"/>
  <c r="H21" i="5"/>
  <c r="P1499" i="5"/>
  <c r="P2204" i="5"/>
  <c r="P2100" i="5"/>
  <c r="M2540" i="5"/>
  <c r="K411" i="5"/>
  <c r="N411" i="5"/>
  <c r="M804" i="5"/>
  <c r="O932" i="5"/>
  <c r="Q1196" i="5"/>
  <c r="L1732" i="5"/>
  <c r="L1987" i="5"/>
  <c r="M3696" i="5"/>
  <c r="L4208" i="5"/>
  <c r="N4208" i="5"/>
  <c r="L2272" i="5"/>
  <c r="P2568" i="5"/>
  <c r="M2568" i="5"/>
  <c r="L4352" i="5"/>
  <c r="P1580" i="5"/>
  <c r="L1580" i="5"/>
  <c r="P923" i="5"/>
  <c r="L923" i="5"/>
  <c r="Q3120" i="5"/>
  <c r="S112" i="5"/>
  <c r="L2299" i="5"/>
  <c r="P2299" i="5"/>
  <c r="L178" i="5"/>
  <c r="P482" i="5"/>
  <c r="L482" i="5"/>
  <c r="L2604" i="5"/>
  <c r="P116" i="5"/>
  <c r="S10" i="5"/>
  <c r="P700" i="5"/>
  <c r="K3200" i="5"/>
  <c r="F21" i="5"/>
  <c r="N21" i="5" s="1"/>
  <c r="N3432" i="5"/>
  <c r="O188" i="5"/>
  <c r="N1308" i="5"/>
  <c r="P1532" i="5"/>
  <c r="L1532" i="5"/>
  <c r="K3248" i="5"/>
  <c r="K866" i="5"/>
  <c r="N866" i="5"/>
  <c r="P956" i="5"/>
  <c r="L1499" i="5"/>
  <c r="O3888" i="5"/>
  <c r="Q2994" i="5"/>
  <c r="P1156" i="5"/>
  <c r="L1852" i="5"/>
  <c r="O1852" i="5"/>
  <c r="L2204" i="5"/>
  <c r="Q2268" i="5"/>
  <c r="N2387" i="5"/>
  <c r="P2419" i="5"/>
  <c r="L3296" i="5"/>
  <c r="P4320" i="5"/>
  <c r="P858" i="5"/>
  <c r="P1524" i="5"/>
  <c r="L2100" i="5"/>
  <c r="M2868" i="5"/>
  <c r="Q386" i="5"/>
  <c r="L1740" i="5"/>
  <c r="P2124" i="5"/>
  <c r="K2412" i="5"/>
  <c r="N2412" i="5"/>
  <c r="M4768" i="5"/>
  <c r="M5024" i="5"/>
  <c r="P427" i="5"/>
  <c r="P508" i="5"/>
  <c r="L508" i="5"/>
  <c r="N867" i="5"/>
  <c r="K634" i="5"/>
  <c r="N634" i="5"/>
  <c r="O707" i="5"/>
  <c r="P2443" i="5"/>
  <c r="K3224" i="5"/>
  <c r="P283" i="5"/>
  <c r="K2676" i="5"/>
  <c r="N2676" i="5"/>
  <c r="M2516" i="5"/>
  <c r="Q115" i="5"/>
  <c r="N724" i="5"/>
  <c r="P2211" i="5"/>
  <c r="K2211" i="5"/>
  <c r="N2556" i="5"/>
  <c r="O2747" i="5"/>
  <c r="N3680" i="5"/>
  <c r="N4664" i="5"/>
  <c r="Q4120" i="5"/>
  <c r="K3920" i="5"/>
  <c r="K11" i="7"/>
  <c r="L11" i="7" s="1"/>
  <c r="M2444" i="5"/>
  <c r="K420" i="5"/>
  <c r="M850" i="5"/>
  <c r="K1460" i="5"/>
  <c r="M1531" i="5"/>
  <c r="M3184" i="5"/>
  <c r="N50" i="5"/>
  <c r="N171" i="5"/>
  <c r="O514" i="5"/>
  <c r="K514" i="5"/>
  <c r="N3912" i="5"/>
  <c r="Q4896" i="5"/>
  <c r="N635" i="5"/>
  <c r="P1555" i="5"/>
  <c r="K2123" i="5"/>
  <c r="K2644" i="5"/>
  <c r="P3216" i="5"/>
  <c r="M3216" i="5"/>
  <c r="Q5048" i="5"/>
  <c r="O5048" i="5"/>
  <c r="M988" i="5"/>
  <c r="M2652" i="5"/>
  <c r="M2860" i="5"/>
  <c r="M2187" i="5"/>
  <c r="M948" i="5"/>
  <c r="N1051" i="5"/>
  <c r="M1364" i="5"/>
  <c r="N2524" i="5"/>
  <c r="M2564" i="5"/>
  <c r="Q4400" i="5"/>
  <c r="N4656" i="5"/>
  <c r="K4656" i="5"/>
  <c r="O3984" i="5"/>
  <c r="M3568" i="5"/>
  <c r="Q3568" i="5"/>
  <c r="M4480" i="5"/>
  <c r="N3424" i="5"/>
  <c r="F224" i="5"/>
  <c r="L224" i="5" s="1"/>
  <c r="O4288" i="5"/>
  <c r="P4464" i="5"/>
  <c r="Q3144" i="5"/>
  <c r="P3536" i="5"/>
  <c r="N4048" i="5"/>
  <c r="M4648" i="5"/>
  <c r="K537" i="5"/>
  <c r="N537" i="5"/>
  <c r="N2962" i="5"/>
  <c r="P1980" i="5"/>
  <c r="K562" i="5"/>
  <c r="N562" i="5"/>
  <c r="L1180" i="5"/>
  <c r="P1180" i="5"/>
  <c r="M507" i="5"/>
  <c r="P580" i="5"/>
  <c r="M772" i="5"/>
  <c r="P3168" i="5"/>
  <c r="L3584" i="5"/>
  <c r="Q4352" i="5"/>
  <c r="O3368" i="5"/>
  <c r="K3368" i="5"/>
  <c r="M876" i="5"/>
  <c r="P2587" i="5"/>
  <c r="Q5040" i="5"/>
  <c r="P3600" i="5"/>
  <c r="K2914" i="5"/>
  <c r="F167" i="5"/>
  <c r="G167" i="5" s="1"/>
  <c r="N2986" i="5"/>
  <c r="K3062" i="5"/>
  <c r="M738" i="5"/>
  <c r="P2787" i="5"/>
  <c r="M28" i="5"/>
  <c r="P794" i="5"/>
  <c r="P1315" i="5"/>
  <c r="P1667" i="5"/>
  <c r="P1836" i="5"/>
  <c r="M2467" i="5"/>
  <c r="L2499" i="5"/>
  <c r="K523" i="5"/>
  <c r="N523" i="5"/>
  <c r="L610" i="5"/>
  <c r="P610" i="5"/>
  <c r="L700" i="5"/>
  <c r="N1028" i="5"/>
  <c r="P3464" i="5"/>
  <c r="M4448" i="5"/>
  <c r="N4704" i="5"/>
  <c r="K3640" i="5"/>
  <c r="M4152" i="5"/>
  <c r="S21" i="5"/>
  <c r="N4672" i="5"/>
  <c r="K4672" i="5"/>
  <c r="K1068" i="5"/>
  <c r="O1011" i="5"/>
  <c r="M2171" i="5"/>
  <c r="O3248" i="5"/>
  <c r="O1163" i="5"/>
  <c r="K1372" i="5"/>
  <c r="Q1499" i="5"/>
  <c r="F138" i="5"/>
  <c r="P138" i="5" s="1"/>
  <c r="K1156" i="5"/>
  <c r="P1588" i="5"/>
  <c r="Q2204" i="5"/>
  <c r="P659" i="5"/>
  <c r="Q2100" i="5"/>
  <c r="P2660" i="5"/>
  <c r="M2772" i="5"/>
  <c r="K4192" i="5"/>
  <c r="N3528" i="5"/>
  <c r="K3528" i="5"/>
  <c r="Q4512" i="5"/>
  <c r="H197" i="5"/>
  <c r="L293" i="5"/>
  <c r="O3014" i="5"/>
  <c r="O3224" i="5"/>
  <c r="K3696" i="5"/>
  <c r="N3696" i="5"/>
  <c r="O4208" i="5"/>
  <c r="P2272" i="5"/>
  <c r="Q52" i="5"/>
  <c r="N52" i="5"/>
  <c r="Q272" i="5"/>
  <c r="G313" i="5"/>
  <c r="J313" i="5"/>
  <c r="G21" i="5"/>
  <c r="Q21" i="5"/>
  <c r="G138" i="5"/>
  <c r="G168" i="5"/>
  <c r="F226" i="5"/>
  <c r="N226" i="5" s="1"/>
  <c r="C11" i="6"/>
  <c r="O195" i="5"/>
  <c r="O2867" i="5"/>
  <c r="K2411" i="5"/>
  <c r="K2828" i="5"/>
  <c r="O4888" i="5"/>
  <c r="F227" i="5"/>
  <c r="G227" i="5" s="1"/>
  <c r="O3136" i="5"/>
  <c r="N5080" i="5"/>
  <c r="O3816" i="5"/>
  <c r="O4544" i="5"/>
  <c r="H12" i="4"/>
  <c r="P24" i="3"/>
  <c r="O147" i="5"/>
  <c r="O2724" i="5"/>
  <c r="O2843" i="5"/>
  <c r="P2819" i="5"/>
  <c r="O642" i="5"/>
  <c r="P450" i="5"/>
  <c r="F177" i="5"/>
  <c r="J177" i="5" s="1"/>
  <c r="F245" i="5"/>
  <c r="J245" i="5" s="1"/>
  <c r="O243" i="5"/>
  <c r="K1908" i="5"/>
  <c r="P284" i="5"/>
  <c r="K4760" i="5"/>
  <c r="O3704" i="5"/>
  <c r="F14" i="5"/>
  <c r="N14" i="5" s="1"/>
  <c r="O403" i="5"/>
  <c r="Q620" i="5"/>
  <c r="L620" i="5"/>
  <c r="L1123" i="5"/>
  <c r="P146" i="5"/>
  <c r="O1739" i="5"/>
  <c r="O1459" i="5"/>
  <c r="L3018" i="5"/>
  <c r="L4056" i="5"/>
  <c r="O3074" i="5"/>
  <c r="L483" i="5"/>
  <c r="O778" i="5"/>
  <c r="O3080" i="5"/>
  <c r="O3720" i="5"/>
  <c r="K4232" i="5"/>
  <c r="P4232" i="5"/>
  <c r="L3082" i="5"/>
  <c r="L3904" i="5"/>
  <c r="O4696" i="5"/>
  <c r="K4696" i="5"/>
  <c r="L4144" i="5"/>
  <c r="Q4424" i="5"/>
  <c r="L4424" i="5"/>
  <c r="N4680" i="5"/>
  <c r="L2994" i="5"/>
  <c r="F210" i="5"/>
  <c r="K210" i="5" s="1"/>
  <c r="K780" i="5"/>
  <c r="N780" i="5"/>
  <c r="K1363" i="5"/>
  <c r="O99" i="5"/>
  <c r="M138" i="5"/>
  <c r="L138" i="5"/>
  <c r="O1156" i="5"/>
  <c r="O1451" i="5"/>
  <c r="K1588" i="5"/>
  <c r="N1588" i="5"/>
  <c r="K2236" i="5"/>
  <c r="O2236" i="5"/>
  <c r="O2268" i="5"/>
  <c r="O596" i="5"/>
  <c r="O659" i="5"/>
  <c r="K659" i="5"/>
  <c r="O1660" i="5"/>
  <c r="K1660" i="5"/>
  <c r="N1660" i="5"/>
  <c r="K2004" i="5"/>
  <c r="O2004" i="5"/>
  <c r="O2692" i="5"/>
  <c r="O652" i="5"/>
  <c r="K139" i="5"/>
  <c r="N139" i="5"/>
  <c r="O1419" i="5"/>
  <c r="K1556" i="5"/>
  <c r="N1556" i="5"/>
  <c r="P2259" i="5"/>
  <c r="K2259" i="5"/>
  <c r="N2259" i="5"/>
  <c r="O3152" i="5"/>
  <c r="K3096" i="5"/>
  <c r="N3096" i="5"/>
  <c r="O3952" i="5"/>
  <c r="K3952" i="5"/>
  <c r="O4488" i="5"/>
  <c r="K245" i="5"/>
  <c r="L168" i="5"/>
  <c r="O283" i="5"/>
  <c r="F96" i="5"/>
  <c r="K96" i="5" s="1"/>
  <c r="O620" i="5"/>
  <c r="O2411" i="5"/>
  <c r="O2828" i="5"/>
  <c r="O1483" i="5"/>
  <c r="O834" i="5"/>
  <c r="O1332" i="5"/>
  <c r="O2340" i="5"/>
  <c r="O658" i="5"/>
  <c r="O1388" i="5"/>
  <c r="O1515" i="5"/>
  <c r="O4184" i="5"/>
  <c r="O3728" i="5"/>
  <c r="O483" i="5"/>
  <c r="O578" i="5"/>
  <c r="O972" i="5"/>
  <c r="O1380" i="5"/>
  <c r="O2708" i="5"/>
  <c r="L3136" i="5"/>
  <c r="L4032" i="5"/>
  <c r="O3088" i="5"/>
  <c r="K4280" i="5"/>
  <c r="P4280" i="5"/>
  <c r="Q4752" i="5"/>
  <c r="L348" i="5"/>
  <c r="F87" i="5"/>
  <c r="J87" i="5" s="1"/>
  <c r="F86" i="5"/>
  <c r="K86" i="5" s="1"/>
  <c r="L2675" i="5"/>
  <c r="L2819" i="5"/>
  <c r="L108" i="5"/>
  <c r="L642" i="5"/>
  <c r="L1139" i="5"/>
  <c r="L1315" i="5"/>
  <c r="L1476" i="5"/>
  <c r="N3017" i="5"/>
  <c r="L3017" i="5"/>
  <c r="L450" i="5"/>
  <c r="F70" i="5"/>
  <c r="O70" i="5" s="1"/>
  <c r="O21" i="5"/>
  <c r="L4416" i="5"/>
  <c r="O2523" i="5"/>
  <c r="K2523" i="5"/>
  <c r="L418" i="5"/>
  <c r="N90" i="5"/>
  <c r="K90" i="5"/>
  <c r="O468" i="5"/>
  <c r="K468" i="5"/>
  <c r="O235" i="5"/>
  <c r="K307" i="5"/>
  <c r="N307" i="5"/>
  <c r="K1011" i="5"/>
  <c r="O1244" i="5"/>
  <c r="N1276" i="5"/>
  <c r="O1635" i="5"/>
  <c r="O1692" i="5"/>
  <c r="K1692" i="5"/>
  <c r="N1692" i="5"/>
  <c r="P1827" i="5"/>
  <c r="K1827" i="5"/>
  <c r="P1955" i="5"/>
  <c r="K1955" i="5"/>
  <c r="N1955" i="5"/>
  <c r="O2492" i="5"/>
  <c r="O2627" i="5"/>
  <c r="K2627" i="5"/>
  <c r="K4128" i="5"/>
  <c r="N4128" i="5"/>
  <c r="K770" i="5"/>
  <c r="N770" i="5"/>
  <c r="K1163" i="5"/>
  <c r="O1643" i="5"/>
  <c r="P1979" i="5"/>
  <c r="K1979" i="5"/>
  <c r="N1979" i="5"/>
  <c r="K2316" i="5"/>
  <c r="N2316" i="5"/>
  <c r="F293" i="5"/>
  <c r="G293" i="5" s="1"/>
  <c r="K251" i="5"/>
  <c r="N251" i="5"/>
  <c r="O338" i="5"/>
  <c r="K338" i="5"/>
  <c r="O723" i="5"/>
  <c r="K723" i="5"/>
  <c r="K92" i="5"/>
  <c r="L578" i="5"/>
  <c r="L972" i="5"/>
  <c r="L1380" i="5"/>
  <c r="L1548" i="5"/>
  <c r="Q2708" i="5"/>
  <c r="L2708" i="5"/>
  <c r="M554" i="5"/>
  <c r="N234" i="5"/>
  <c r="Q234" i="5"/>
  <c r="M802" i="5"/>
  <c r="N1371" i="5"/>
  <c r="M1371" i="5"/>
  <c r="Q3081" i="5"/>
  <c r="I15" i="3"/>
  <c r="Q931" i="5"/>
  <c r="L243" i="5"/>
  <c r="K1595" i="5"/>
  <c r="L1908" i="5"/>
  <c r="L284" i="5"/>
  <c r="L2019" i="5"/>
  <c r="M106" i="5"/>
  <c r="L106" i="5"/>
  <c r="Q491" i="5"/>
  <c r="L571" i="5"/>
  <c r="L890" i="5"/>
  <c r="L1076" i="5"/>
  <c r="K1172" i="5"/>
  <c r="L1291" i="5"/>
  <c r="K1404" i="5"/>
  <c r="L1707" i="5"/>
  <c r="L1972" i="5"/>
  <c r="N2475" i="5"/>
  <c r="M2507" i="5"/>
  <c r="Q2507" i="5"/>
  <c r="L2732" i="5"/>
  <c r="L3058" i="5"/>
  <c r="L268" i="5"/>
  <c r="L19" i="5"/>
  <c r="L131" i="5"/>
  <c r="M252" i="5"/>
  <c r="L313" i="5"/>
  <c r="H313" i="5"/>
  <c r="L787" i="5"/>
  <c r="O12" i="5"/>
  <c r="K12" i="5"/>
  <c r="M394" i="5"/>
  <c r="L394" i="5"/>
  <c r="M314" i="5"/>
  <c r="L314" i="5"/>
  <c r="K1004" i="5"/>
  <c r="O2347" i="5"/>
  <c r="K2347" i="5"/>
  <c r="L1036" i="5"/>
  <c r="L1611" i="5"/>
  <c r="M451" i="5"/>
  <c r="N1131" i="5"/>
  <c r="M1131" i="5"/>
  <c r="K796" i="5"/>
  <c r="N796" i="5"/>
  <c r="K1443" i="5"/>
  <c r="N1443" i="5"/>
  <c r="M1644" i="5"/>
  <c r="L1764" i="5"/>
  <c r="K1924" i="5"/>
  <c r="O1924" i="5"/>
  <c r="L2315" i="5"/>
  <c r="O339" i="5"/>
  <c r="Q1412" i="5"/>
  <c r="P123" i="5"/>
  <c r="P76" i="5"/>
  <c r="L524" i="5"/>
  <c r="Q844" i="5"/>
  <c r="L844" i="5"/>
  <c r="L979" i="5"/>
  <c r="K1084" i="5"/>
  <c r="L1267" i="5"/>
  <c r="L1683" i="5"/>
  <c r="N1820" i="5"/>
  <c r="L1948" i="5"/>
  <c r="N2307" i="5"/>
  <c r="M2483" i="5"/>
  <c r="Q2483" i="5"/>
  <c r="Q2588" i="5"/>
  <c r="L2620" i="5"/>
  <c r="N2916" i="5"/>
  <c r="L4984" i="5"/>
  <c r="N42" i="5"/>
  <c r="L380" i="5"/>
  <c r="M44" i="5"/>
  <c r="Q44" i="5"/>
  <c r="L220" i="5"/>
  <c r="N276" i="5"/>
  <c r="L276" i="5"/>
  <c r="Q820" i="5"/>
  <c r="L820" i="5"/>
  <c r="Q179" i="5"/>
  <c r="Q379" i="5"/>
  <c r="P3050" i="5"/>
  <c r="K4104" i="5"/>
  <c r="N4104" i="5"/>
  <c r="P4360" i="5"/>
  <c r="N4832" i="5"/>
  <c r="K5088" i="5"/>
  <c r="O5088" i="5"/>
  <c r="O20" i="5"/>
  <c r="K20" i="5"/>
  <c r="O603" i="5"/>
  <c r="N939" i="5"/>
  <c r="Q1844" i="5"/>
  <c r="K43" i="5"/>
  <c r="N43" i="5"/>
  <c r="M595" i="5"/>
  <c r="Q595" i="5"/>
  <c r="Q1355" i="5"/>
  <c r="K2740" i="5"/>
  <c r="N2740" i="5"/>
  <c r="M515" i="5"/>
  <c r="P892" i="5"/>
  <c r="M2027" i="5"/>
  <c r="N2763" i="5"/>
  <c r="K2827" i="5"/>
  <c r="N2827" i="5"/>
  <c r="M2859" i="5"/>
  <c r="Q2891" i="5"/>
  <c r="O155" i="5"/>
  <c r="Q363" i="5"/>
  <c r="L466" i="5"/>
  <c r="L835" i="5"/>
  <c r="L963" i="5"/>
  <c r="L1996" i="5"/>
  <c r="M2403" i="5"/>
  <c r="Q2403" i="5"/>
  <c r="L2563" i="5"/>
  <c r="N2984" i="5"/>
  <c r="L4792" i="5"/>
  <c r="M362" i="5"/>
  <c r="L362" i="5"/>
  <c r="L714" i="5"/>
  <c r="L1755" i="5"/>
  <c r="L2052" i="5"/>
  <c r="N2820" i="5"/>
  <c r="M2852" i="5"/>
  <c r="Q2852" i="5"/>
  <c r="P2884" i="5"/>
  <c r="L1140" i="5"/>
  <c r="K1220" i="5"/>
  <c r="L1316" i="5"/>
  <c r="L1475" i="5"/>
  <c r="P1771" i="5"/>
  <c r="K1771" i="5"/>
  <c r="L2147" i="5"/>
  <c r="Q2700" i="5"/>
  <c r="O3360" i="5"/>
  <c r="K3360" i="5"/>
  <c r="L4600" i="5"/>
  <c r="L35" i="5"/>
  <c r="N324" i="5"/>
  <c r="L324" i="5"/>
  <c r="M676" i="5"/>
  <c r="P828" i="5"/>
  <c r="O908" i="5"/>
  <c r="M1124" i="5"/>
  <c r="Q1124" i="5"/>
  <c r="P1324" i="5"/>
  <c r="O1356" i="5"/>
  <c r="O1411" i="5"/>
  <c r="P2116" i="5"/>
  <c r="Q2332" i="5"/>
  <c r="O2364" i="5"/>
  <c r="M115" i="5"/>
  <c r="J267" i="5"/>
  <c r="P267" i="5"/>
  <c r="L548" i="5"/>
  <c r="Q636" i="5"/>
  <c r="L636" i="5"/>
  <c r="L1620" i="5"/>
  <c r="M2275" i="5"/>
  <c r="Q2275" i="5"/>
  <c r="L2396" i="5"/>
  <c r="O2451" i="5"/>
  <c r="K2451" i="5"/>
  <c r="P2980" i="5"/>
  <c r="M4120" i="5"/>
  <c r="O4368" i="5"/>
  <c r="L4848" i="5"/>
  <c r="O3006" i="5"/>
  <c r="Q4176" i="5"/>
  <c r="P4776" i="5"/>
  <c r="O1060" i="5"/>
  <c r="K1916" i="5"/>
  <c r="O1916" i="5"/>
  <c r="M882" i="5"/>
  <c r="N1323" i="5"/>
  <c r="M1323" i="5"/>
  <c r="M1628" i="5"/>
  <c r="Q588" i="5"/>
  <c r="L588" i="5"/>
  <c r="L1195" i="5"/>
  <c r="M1659" i="5"/>
  <c r="Q1659" i="5"/>
  <c r="Q1875" i="5"/>
  <c r="K1940" i="5"/>
  <c r="O1940" i="5"/>
  <c r="L2379" i="5"/>
  <c r="P1523" i="5"/>
  <c r="P187" i="5"/>
  <c r="N460" i="5"/>
  <c r="P539" i="5"/>
  <c r="O618" i="5"/>
  <c r="K706" i="5"/>
  <c r="N706" i="5"/>
  <c r="M788" i="5"/>
  <c r="M859" i="5"/>
  <c r="Q859" i="5"/>
  <c r="P1012" i="5"/>
  <c r="O1092" i="5"/>
  <c r="N1243" i="5"/>
  <c r="M1243" i="5"/>
  <c r="Q1275" i="5"/>
  <c r="N1531" i="5"/>
  <c r="M1636" i="5"/>
  <c r="P1691" i="5"/>
  <c r="O1723" i="5"/>
  <c r="K1796" i="5"/>
  <c r="Q1796" i="5"/>
  <c r="P1828" i="5"/>
  <c r="P1956" i="5"/>
  <c r="K2140" i="5"/>
  <c r="O2140" i="5"/>
  <c r="N2172" i="5"/>
  <c r="K2436" i="5"/>
  <c r="N2436" i="5"/>
  <c r="M2596" i="5"/>
  <c r="P2628" i="5"/>
  <c r="K2921" i="5"/>
  <c r="N2921" i="5"/>
  <c r="N3184" i="5"/>
  <c r="O4256" i="5"/>
  <c r="N218" i="5"/>
  <c r="Q218" i="5"/>
  <c r="N699" i="5"/>
  <c r="M274" i="5"/>
  <c r="O58" i="5"/>
  <c r="K58" i="5"/>
  <c r="N298" i="5"/>
  <c r="Q298" i="5"/>
  <c r="M572" i="5"/>
  <c r="P756" i="5"/>
  <c r="O826" i="5"/>
  <c r="M196" i="5"/>
  <c r="P764" i="5"/>
  <c r="L3400" i="5"/>
  <c r="Q3400" i="5"/>
  <c r="L3656" i="5"/>
  <c r="L4392" i="5"/>
  <c r="P4640" i="5"/>
  <c r="P3104" i="5"/>
  <c r="M3456" i="5"/>
  <c r="O3712" i="5"/>
  <c r="Q3968" i="5"/>
  <c r="K4224" i="5"/>
  <c r="P4224" i="5"/>
  <c r="M4504" i="5"/>
  <c r="M4760" i="5"/>
  <c r="Q4760" i="5"/>
  <c r="L3448" i="5"/>
  <c r="Q3448" i="5"/>
  <c r="L3704" i="5"/>
  <c r="P4688" i="5"/>
  <c r="L2898" i="5"/>
  <c r="O3026" i="5"/>
  <c r="O3072" i="5"/>
  <c r="O299" i="5"/>
  <c r="M682" i="5"/>
  <c r="P195" i="5"/>
  <c r="N627" i="5"/>
  <c r="M1164" i="5"/>
  <c r="Q1164" i="5"/>
  <c r="K13" i="7"/>
  <c r="L13" i="7" s="1"/>
  <c r="M219" i="5"/>
  <c r="L403" i="5"/>
  <c r="P620" i="5"/>
  <c r="Q1123" i="5"/>
  <c r="P2196" i="5"/>
  <c r="N2691" i="5"/>
  <c r="O2771" i="5"/>
  <c r="M2835" i="5"/>
  <c r="Q2867" i="5"/>
  <c r="L2952" i="5"/>
  <c r="M236" i="5"/>
  <c r="L146" i="5"/>
  <c r="L771" i="5"/>
  <c r="K996" i="5"/>
  <c r="L1739" i="5"/>
  <c r="P2411" i="5"/>
  <c r="N2539" i="5"/>
  <c r="L2539" i="5"/>
  <c r="Q499" i="5"/>
  <c r="L570" i="5"/>
  <c r="L1148" i="5"/>
  <c r="L1459" i="5"/>
  <c r="O1763" i="5"/>
  <c r="L1939" i="5"/>
  <c r="M2427" i="5"/>
  <c r="Q2427" i="5"/>
  <c r="Q2652" i="5"/>
  <c r="L2684" i="5"/>
  <c r="O2764" i="5"/>
  <c r="M2796" i="5"/>
  <c r="Q2796" i="5"/>
  <c r="P2828" i="5"/>
  <c r="O2860" i="5"/>
  <c r="K2860" i="5"/>
  <c r="Q107" i="5"/>
  <c r="M906" i="5"/>
  <c r="N1075" i="5"/>
  <c r="M1075" i="5"/>
  <c r="Q1171" i="5"/>
  <c r="O1228" i="5"/>
  <c r="M1292" i="5"/>
  <c r="Q1292" i="5"/>
  <c r="Q1403" i="5"/>
  <c r="P1483" i="5"/>
  <c r="O1571" i="5"/>
  <c r="M1708" i="5"/>
  <c r="N1868" i="5"/>
  <c r="M1971" i="5"/>
  <c r="Q2155" i="5"/>
  <c r="O2476" i="5"/>
  <c r="N2731" i="5"/>
  <c r="M698" i="5"/>
  <c r="Q834" i="5"/>
  <c r="P834" i="5"/>
  <c r="O916" i="5"/>
  <c r="O948" i="5"/>
  <c r="M1132" i="5"/>
  <c r="Q1132" i="5"/>
  <c r="P1332" i="5"/>
  <c r="O1364" i="5"/>
  <c r="Q2195" i="5"/>
  <c r="Q2340" i="5"/>
  <c r="O2372" i="5"/>
  <c r="F63" i="5"/>
  <c r="N63" i="5" s="1"/>
  <c r="N282" i="5"/>
  <c r="Q282" i="5"/>
  <c r="N563" i="5"/>
  <c r="Q658" i="5"/>
  <c r="P658" i="5"/>
  <c r="M1116" i="5"/>
  <c r="Q1116" i="5"/>
  <c r="P1388" i="5"/>
  <c r="P1515" i="5"/>
  <c r="O1651" i="5"/>
  <c r="M2219" i="5"/>
  <c r="Q2251" i="5"/>
  <c r="O2404" i="5"/>
  <c r="O2985" i="5"/>
  <c r="Q3936" i="5"/>
  <c r="Q4184" i="5"/>
  <c r="M3112" i="5"/>
  <c r="Q3112" i="5"/>
  <c r="Q3728" i="5"/>
  <c r="P3984" i="5"/>
  <c r="M4240" i="5"/>
  <c r="Q4240" i="5"/>
  <c r="Q4584" i="5"/>
  <c r="K5096" i="5"/>
  <c r="M5096" i="5"/>
  <c r="O5096" i="5"/>
  <c r="M2946" i="5"/>
  <c r="Q2946" i="5"/>
  <c r="F246" i="5"/>
  <c r="P246" i="5" s="1"/>
  <c r="L2926" i="5"/>
  <c r="M3160" i="5"/>
  <c r="Q3160" i="5"/>
  <c r="Q3824" i="5"/>
  <c r="M4080" i="5"/>
  <c r="Q4080" i="5"/>
  <c r="M4336" i="5"/>
  <c r="Q4336" i="5"/>
  <c r="Q4616" i="5"/>
  <c r="L3496" i="5"/>
  <c r="Q3496" i="5"/>
  <c r="L3752" i="5"/>
  <c r="L4992" i="5"/>
  <c r="N1347" i="5"/>
  <c r="M1347" i="5"/>
  <c r="O1547" i="5"/>
  <c r="N1988" i="5"/>
  <c r="Q51" i="5"/>
  <c r="P163" i="5"/>
  <c r="Q1187" i="5"/>
  <c r="Q1508" i="5"/>
  <c r="O1619" i="5"/>
  <c r="P2244" i="5"/>
  <c r="Q2276" i="5"/>
  <c r="L2395" i="5"/>
  <c r="M2748" i="5"/>
  <c r="M4536" i="5"/>
  <c r="M692" i="5"/>
  <c r="M779" i="5"/>
  <c r="Q779" i="5"/>
  <c r="M1747" i="5"/>
  <c r="Q1747" i="5"/>
  <c r="Q1891" i="5"/>
  <c r="N2012" i="5"/>
  <c r="P2076" i="5"/>
  <c r="Q2571" i="5"/>
  <c r="O2668" i="5"/>
  <c r="L2812" i="5"/>
  <c r="Q2925" i="5"/>
  <c r="Q322" i="5"/>
  <c r="O395" i="5"/>
  <c r="P68" i="5"/>
  <c r="L1587" i="5"/>
  <c r="L2388" i="5"/>
  <c r="L2957" i="5"/>
  <c r="O3424" i="5"/>
  <c r="K3424" i="5"/>
  <c r="P3046" i="5"/>
  <c r="P3136" i="5"/>
  <c r="M3520" i="5"/>
  <c r="O3776" i="5"/>
  <c r="P4032" i="5"/>
  <c r="K4288" i="5"/>
  <c r="P4288" i="5"/>
  <c r="N4824" i="5"/>
  <c r="K5080" i="5"/>
  <c r="O5080" i="5"/>
  <c r="L3088" i="5"/>
  <c r="L3512" i="5"/>
  <c r="Q3512" i="5"/>
  <c r="L3768" i="5"/>
  <c r="K4752" i="5"/>
  <c r="L4752" i="5"/>
  <c r="M5008" i="5"/>
  <c r="L5008" i="5"/>
  <c r="M2930" i="5"/>
  <c r="Q2930" i="5"/>
  <c r="Q3816" i="5"/>
  <c r="M4072" i="5"/>
  <c r="Q4072" i="5"/>
  <c r="M4328" i="5"/>
  <c r="Q4328" i="5"/>
  <c r="M5056" i="5"/>
  <c r="Q5056" i="5"/>
  <c r="P275" i="5"/>
  <c r="M594" i="5"/>
  <c r="P740" i="5"/>
  <c r="O810" i="5"/>
  <c r="M404" i="5"/>
  <c r="P419" i="5"/>
  <c r="M722" i="5"/>
  <c r="P3992" i="5"/>
  <c r="K4248" i="5"/>
  <c r="P4248" i="5"/>
  <c r="M4464" i="5"/>
  <c r="K4720" i="5"/>
  <c r="N4720" i="5"/>
  <c r="P3280" i="5"/>
  <c r="N3536" i="5"/>
  <c r="K4048" i="5"/>
  <c r="Q4304" i="5"/>
  <c r="N4648" i="5"/>
  <c r="N4904" i="5"/>
  <c r="M15" i="5"/>
  <c r="L3128" i="5"/>
  <c r="L3504" i="5"/>
  <c r="P3504" i="5"/>
  <c r="L4016" i="5"/>
  <c r="Q4808" i="5"/>
  <c r="L5064" i="5"/>
  <c r="O2962" i="5"/>
  <c r="L82" i="5"/>
  <c r="P147" i="5"/>
  <c r="P2075" i="5"/>
  <c r="K2075" i="5"/>
  <c r="N2075" i="5"/>
  <c r="M2132" i="5"/>
  <c r="Q2132" i="5"/>
  <c r="K2572" i="5"/>
  <c r="N2572" i="5"/>
  <c r="N2667" i="5"/>
  <c r="P2724" i="5"/>
  <c r="K2779" i="5"/>
  <c r="N2779" i="5"/>
  <c r="M2811" i="5"/>
  <c r="Q2843" i="5"/>
  <c r="O3002" i="5"/>
  <c r="H211" i="5"/>
  <c r="L83" i="5"/>
  <c r="Q348" i="5"/>
  <c r="K507" i="5"/>
  <c r="N507" i="5"/>
  <c r="M580" i="5"/>
  <c r="M667" i="5"/>
  <c r="Q667" i="5"/>
  <c r="O851" i="5"/>
  <c r="K851" i="5"/>
  <c r="K995" i="5"/>
  <c r="N1155" i="5"/>
  <c r="M1155" i="5"/>
  <c r="N3042" i="5"/>
  <c r="O3328" i="5"/>
  <c r="K3328" i="5"/>
  <c r="Q3584" i="5"/>
  <c r="L3840" i="5"/>
  <c r="L4632" i="5"/>
  <c r="P4888" i="5"/>
  <c r="L3320" i="5"/>
  <c r="M3832" i="5"/>
  <c r="N4088" i="5"/>
  <c r="K4344" i="5"/>
  <c r="N4344" i="5"/>
  <c r="M4560" i="5"/>
  <c r="L4816" i="5"/>
  <c r="L5072" i="5"/>
  <c r="Q157" i="5"/>
  <c r="P157" i="5"/>
  <c r="L3368" i="5"/>
  <c r="N3624" i="5"/>
  <c r="Q4136" i="5"/>
  <c r="K4376" i="5"/>
  <c r="N4376" i="5"/>
  <c r="M4608" i="5"/>
  <c r="L1731" i="5"/>
  <c r="O2355" i="5"/>
  <c r="K2355" i="5"/>
  <c r="Q11" i="5"/>
  <c r="Q762" i="5"/>
  <c r="P762" i="5"/>
  <c r="K1083" i="5"/>
  <c r="M1204" i="5"/>
  <c r="Q1204" i="5"/>
  <c r="P1236" i="5"/>
  <c r="N1300" i="5"/>
  <c r="O1436" i="5"/>
  <c r="K1436" i="5"/>
  <c r="N1436" i="5"/>
  <c r="M1491" i="5"/>
  <c r="Q1491" i="5"/>
  <c r="Q1604" i="5"/>
  <c r="K1716" i="5"/>
  <c r="N1716" i="5"/>
  <c r="N2108" i="5"/>
  <c r="M2163" i="5"/>
  <c r="M2308" i="5"/>
  <c r="Q2484" i="5"/>
  <c r="Q2587" i="5"/>
  <c r="K3120" i="5"/>
  <c r="N3120" i="5"/>
  <c r="L258" i="5"/>
  <c r="P4056" i="5"/>
  <c r="K4784" i="5"/>
  <c r="M4784" i="5"/>
  <c r="Q4784" i="5"/>
  <c r="L3074" i="5"/>
  <c r="M3176" i="5"/>
  <c r="N3344" i="5"/>
  <c r="O3600" i="5"/>
  <c r="K4712" i="5"/>
  <c r="N4968" i="5"/>
  <c r="M2914" i="5"/>
  <c r="Q2914" i="5"/>
  <c r="L112" i="5"/>
  <c r="G272" i="5"/>
  <c r="I272" i="5" s="1"/>
  <c r="H167" i="5"/>
  <c r="O2986" i="5"/>
  <c r="H86" i="5"/>
  <c r="M1020" i="5"/>
  <c r="Q1020" i="5"/>
  <c r="K730" i="5"/>
  <c r="N730" i="5"/>
  <c r="M2083" i="5"/>
  <c r="M2580" i="5"/>
  <c r="Q2675" i="5"/>
  <c r="M2787" i="5"/>
  <c r="Q2819" i="5"/>
  <c r="K2883" i="5"/>
  <c r="N2883" i="5"/>
  <c r="N3044" i="5"/>
  <c r="Q108" i="5"/>
  <c r="O482" i="5"/>
  <c r="M556" i="5"/>
  <c r="Q642" i="5"/>
  <c r="P642" i="5"/>
  <c r="K794" i="5"/>
  <c r="N794" i="5"/>
  <c r="M884" i="5"/>
  <c r="M1044" i="5"/>
  <c r="Q1044" i="5"/>
  <c r="Q1139" i="5"/>
  <c r="N1283" i="5"/>
  <c r="M1283" i="5"/>
  <c r="Q1315" i="5"/>
  <c r="Q1476" i="5"/>
  <c r="K1667" i="5"/>
  <c r="N1667" i="5"/>
  <c r="M1699" i="5"/>
  <c r="Q1699" i="5"/>
  <c r="O1772" i="5"/>
  <c r="L1772" i="5"/>
  <c r="M1804" i="5"/>
  <c r="Q1836" i="5"/>
  <c r="M1964" i="5"/>
  <c r="Q1964" i="5"/>
  <c r="P2148" i="5"/>
  <c r="K2180" i="5"/>
  <c r="O2180" i="5"/>
  <c r="K2604" i="5"/>
  <c r="N2604" i="5"/>
  <c r="N2699" i="5"/>
  <c r="Q3017" i="5"/>
  <c r="O3017" i="5"/>
  <c r="K4472" i="5"/>
  <c r="N4472" i="5"/>
  <c r="M116" i="5"/>
  <c r="Q450" i="5"/>
  <c r="K602" i="5"/>
  <c r="N602" i="5"/>
  <c r="P483" i="5"/>
  <c r="L778" i="5"/>
  <c r="K1028" i="5"/>
  <c r="S177" i="5"/>
  <c r="L3080" i="5"/>
  <c r="L3464" i="5"/>
  <c r="Q3464" i="5"/>
  <c r="L3720" i="5"/>
  <c r="O4704" i="5"/>
  <c r="O4960" i="5"/>
  <c r="L4960" i="5"/>
  <c r="M2950" i="5"/>
  <c r="Q2950" i="5"/>
  <c r="P3082" i="5"/>
  <c r="Q3904" i="5"/>
  <c r="M4160" i="5"/>
  <c r="M4440" i="5"/>
  <c r="Q175" i="5"/>
  <c r="P3384" i="5"/>
  <c r="P3640" i="5"/>
  <c r="L3896" i="5"/>
  <c r="N4880" i="5"/>
  <c r="H70" i="5"/>
  <c r="L254" i="5"/>
  <c r="L21" i="5"/>
  <c r="K3688" i="5"/>
  <c r="N3688" i="5"/>
  <c r="O4200" i="5"/>
  <c r="P4416" i="5"/>
  <c r="N1068" i="5"/>
  <c r="L2523" i="5"/>
  <c r="N332" i="5"/>
  <c r="Q418" i="5"/>
  <c r="Q90" i="5"/>
  <c r="N340" i="5"/>
  <c r="L340" i="5"/>
  <c r="L75" i="5"/>
  <c r="L235" i="5"/>
  <c r="L1244" i="5"/>
  <c r="K1276" i="5"/>
  <c r="K1467" i="5"/>
  <c r="L1635" i="5"/>
  <c r="N1795" i="5"/>
  <c r="L1795" i="5"/>
  <c r="M2435" i="5"/>
  <c r="Q2435" i="5"/>
  <c r="L2492" i="5"/>
  <c r="L2595" i="5"/>
  <c r="M2970" i="5"/>
  <c r="Q2970" i="5"/>
  <c r="N3248" i="5"/>
  <c r="L1059" i="5"/>
  <c r="L1643" i="5"/>
  <c r="M2635" i="5"/>
  <c r="L130" i="5"/>
  <c r="O3090" i="5"/>
  <c r="L3376" i="5"/>
  <c r="K3632" i="5"/>
  <c r="N3632" i="5"/>
  <c r="Q4144" i="5"/>
  <c r="P4424" i="5"/>
  <c r="M2994" i="5"/>
  <c r="L306" i="5"/>
  <c r="L99" i="5"/>
  <c r="N138" i="5"/>
  <c r="Q138" i="5"/>
  <c r="L1156" i="5"/>
  <c r="L1451" i="5"/>
  <c r="L2236" i="5"/>
  <c r="L2268" i="5"/>
  <c r="O2387" i="5"/>
  <c r="K2387" i="5"/>
  <c r="N2419" i="5"/>
  <c r="M2715" i="5"/>
  <c r="P3296" i="5"/>
  <c r="Q596" i="5"/>
  <c r="L596" i="5"/>
  <c r="L1179" i="5"/>
  <c r="L1524" i="5"/>
  <c r="L2004" i="5"/>
  <c r="Q2692" i="5"/>
  <c r="L2692" i="5"/>
  <c r="N2772" i="5"/>
  <c r="M2804" i="5"/>
  <c r="Q2804" i="5"/>
  <c r="P2836" i="5"/>
  <c r="L2868" i="5"/>
  <c r="O2868" i="5"/>
  <c r="K2868" i="5"/>
  <c r="N2902" i="5"/>
  <c r="M386" i="5"/>
  <c r="Q652" i="5"/>
  <c r="L652" i="5"/>
  <c r="Q355" i="5"/>
  <c r="L1419" i="5"/>
  <c r="L2227" i="5"/>
  <c r="O2291" i="5"/>
  <c r="K2291" i="5"/>
  <c r="M2643" i="5"/>
  <c r="O2934" i="5"/>
  <c r="K2934" i="5"/>
  <c r="L3152" i="5"/>
  <c r="N5104" i="5"/>
  <c r="L3272" i="5"/>
  <c r="M3784" i="5"/>
  <c r="N4040" i="5"/>
  <c r="N4296" i="5"/>
  <c r="O4512" i="5"/>
  <c r="O4768" i="5"/>
  <c r="N5024" i="5"/>
  <c r="K293" i="5"/>
  <c r="N293" i="5"/>
  <c r="M506" i="5"/>
  <c r="L506" i="5"/>
  <c r="Q427" i="5"/>
  <c r="L242" i="5"/>
  <c r="M508" i="5"/>
  <c r="L579" i="5"/>
  <c r="P60" i="5"/>
  <c r="Q578" i="5"/>
  <c r="P578" i="5"/>
  <c r="O634" i="5"/>
  <c r="N891" i="5"/>
  <c r="P972" i="5"/>
  <c r="N1196" i="5"/>
  <c r="M1348" i="5"/>
  <c r="Q1348" i="5"/>
  <c r="P1380" i="5"/>
  <c r="Q1548" i="5"/>
  <c r="P1987" i="5"/>
  <c r="K1987" i="5"/>
  <c r="K2324" i="5"/>
  <c r="N2324" i="5"/>
  <c r="M2356" i="5"/>
  <c r="P2708" i="5"/>
  <c r="O153" i="5"/>
  <c r="N2982" i="5"/>
  <c r="M3014" i="5"/>
  <c r="K3014" i="5"/>
  <c r="P3014" i="5"/>
  <c r="N3224" i="5"/>
  <c r="O3440" i="5"/>
  <c r="K3440" i="5"/>
  <c r="Q4488" i="5"/>
  <c r="L4488" i="5"/>
  <c r="Q168" i="5"/>
  <c r="L283" i="5"/>
  <c r="H283" i="5"/>
  <c r="J49" i="5"/>
  <c r="P313" i="5"/>
  <c r="O459" i="5"/>
  <c r="M787" i="5"/>
  <c r="O860" i="5"/>
  <c r="Q3656" i="5"/>
  <c r="O3232" i="5"/>
  <c r="Q4216" i="5"/>
  <c r="O3264" i="5"/>
  <c r="K3264" i="5"/>
  <c r="L5080" i="5"/>
  <c r="P3088" i="5"/>
  <c r="Q3768" i="5"/>
  <c r="M4280" i="5"/>
  <c r="Q4280" i="5"/>
  <c r="M4752" i="5"/>
  <c r="N5008" i="5"/>
  <c r="N3560" i="5"/>
  <c r="P4544" i="5"/>
  <c r="K4800" i="5"/>
  <c r="P4096" i="5"/>
  <c r="O4096" i="5"/>
  <c r="Q4632" i="5"/>
  <c r="S36" i="5"/>
  <c r="P1731" i="5"/>
  <c r="O786" i="5"/>
  <c r="Q483" i="5"/>
  <c r="O3056" i="5"/>
  <c r="O3640" i="5"/>
  <c r="Q3896" i="5"/>
  <c r="O4384" i="5"/>
  <c r="F22" i="5"/>
  <c r="P22" i="5" s="1"/>
  <c r="G94" i="5"/>
  <c r="L94" i="5"/>
  <c r="Q4416" i="5"/>
  <c r="M418" i="5"/>
  <c r="O307" i="5"/>
  <c r="O1276" i="5"/>
  <c r="O4128" i="5"/>
  <c r="O770" i="5"/>
  <c r="O2316" i="5"/>
  <c r="O4680" i="5"/>
  <c r="K4680" i="5"/>
  <c r="O780" i="5"/>
  <c r="J138" i="5"/>
  <c r="P2236" i="5"/>
  <c r="P2004" i="5"/>
  <c r="O139" i="5"/>
  <c r="O123" i="5"/>
  <c r="P348" i="5"/>
  <c r="K4888" i="5"/>
  <c r="O157" i="5"/>
  <c r="O4136" i="5"/>
  <c r="P2804" i="5"/>
  <c r="L595" i="5"/>
  <c r="L2339" i="5"/>
  <c r="P2339" i="5"/>
  <c r="H15" i="4"/>
  <c r="AB24" i="3"/>
  <c r="L1355" i="5"/>
  <c r="Q892" i="5"/>
  <c r="L892" i="5"/>
  <c r="L2891" i="5"/>
  <c r="K1996" i="5"/>
  <c r="O1996" i="5"/>
  <c r="O714" i="5"/>
  <c r="O1755" i="5"/>
  <c r="K2052" i="5"/>
  <c r="O2052" i="5"/>
  <c r="O1140" i="5"/>
  <c r="O1316" i="5"/>
  <c r="O1475" i="5"/>
  <c r="O35" i="5"/>
  <c r="Q828" i="5"/>
  <c r="L828" i="5"/>
  <c r="L1324" i="5"/>
  <c r="L1843" i="5"/>
  <c r="L2332" i="5"/>
  <c r="L267" i="5"/>
  <c r="H267" i="5"/>
  <c r="P548" i="5"/>
  <c r="O636" i="5"/>
  <c r="O2396" i="5"/>
  <c r="O3408" i="5"/>
  <c r="K3408" i="5"/>
  <c r="L4176" i="5"/>
  <c r="L4776" i="5"/>
  <c r="O2926" i="5"/>
  <c r="K2926" i="5"/>
  <c r="L3824" i="5"/>
  <c r="L4616" i="5"/>
  <c r="L5112" i="5"/>
  <c r="O3752" i="5"/>
  <c r="K4264" i="5"/>
  <c r="P4264" i="5"/>
  <c r="L51" i="5"/>
  <c r="L163" i="5"/>
  <c r="L1187" i="5"/>
  <c r="L1508" i="5"/>
  <c r="L2276" i="5"/>
  <c r="O2395" i="5"/>
  <c r="K2395" i="5"/>
  <c r="O3552" i="5"/>
  <c r="K3552" i="5"/>
  <c r="L779" i="5"/>
  <c r="L1891" i="5"/>
  <c r="L2571" i="5"/>
  <c r="O2812" i="5"/>
  <c r="K2812" i="5"/>
  <c r="L2925" i="5"/>
  <c r="L322" i="5"/>
  <c r="O1587" i="5"/>
  <c r="O2388" i="5"/>
  <c r="O2957" i="5"/>
  <c r="Q5008" i="5"/>
  <c r="L3560" i="5"/>
  <c r="L3816" i="5"/>
  <c r="L2724" i="5"/>
  <c r="L667" i="5"/>
  <c r="M2339" i="5"/>
  <c r="Q2339" i="5"/>
  <c r="Q466" i="5"/>
  <c r="M835" i="5"/>
  <c r="Q835" i="5"/>
  <c r="Q963" i="5"/>
  <c r="P1996" i="5"/>
  <c r="Q2563" i="5"/>
  <c r="N362" i="5"/>
  <c r="Q362" i="5"/>
  <c r="Q714" i="5"/>
  <c r="P714" i="5"/>
  <c r="O812" i="5"/>
  <c r="P1755" i="5"/>
  <c r="P2052" i="5"/>
  <c r="O2300" i="5"/>
  <c r="P1140" i="5"/>
  <c r="O1220" i="5"/>
  <c r="P1316" i="5"/>
  <c r="P1475" i="5"/>
  <c r="Q2147" i="5"/>
  <c r="O2468" i="5"/>
  <c r="Q4600" i="5"/>
  <c r="Q35" i="5"/>
  <c r="Q324" i="5"/>
  <c r="Q267" i="5"/>
  <c r="O315" i="5"/>
  <c r="M548" i="5"/>
  <c r="P636" i="5"/>
  <c r="O724" i="5"/>
  <c r="Q1620" i="5"/>
  <c r="Q2396" i="5"/>
  <c r="O2556" i="5"/>
  <c r="O3680" i="5"/>
  <c r="L3408" i="5"/>
  <c r="P3408" i="5"/>
  <c r="F209" i="5"/>
  <c r="G209" i="5" s="1"/>
  <c r="L1916" i="5"/>
  <c r="H13" i="4"/>
  <c r="T24" i="3"/>
  <c r="P588" i="5"/>
  <c r="Q1195" i="5"/>
  <c r="L1940" i="5"/>
  <c r="P2379" i="5"/>
  <c r="Q187" i="5"/>
  <c r="Q539" i="5"/>
  <c r="L2140" i="5"/>
  <c r="P4392" i="5"/>
  <c r="K3232" i="5"/>
  <c r="S143" i="5"/>
  <c r="Q3704" i="5"/>
  <c r="M4216" i="5"/>
  <c r="P2898" i="5"/>
  <c r="Q195" i="5"/>
  <c r="P403" i="5"/>
  <c r="O2636" i="5"/>
  <c r="O2459" i="5"/>
  <c r="K2459" i="5"/>
  <c r="P2952" i="5"/>
  <c r="Q146" i="5"/>
  <c r="O475" i="5"/>
  <c r="M771" i="5"/>
  <c r="Q771" i="5"/>
  <c r="O852" i="5"/>
  <c r="O996" i="5"/>
  <c r="P1739" i="5"/>
  <c r="Q2539" i="5"/>
  <c r="P2539" i="5"/>
  <c r="O2644" i="5"/>
  <c r="O371" i="5"/>
  <c r="Q570" i="5"/>
  <c r="P570" i="5"/>
  <c r="O650" i="5"/>
  <c r="P1148" i="5"/>
  <c r="P1459" i="5"/>
  <c r="O1627" i="5"/>
  <c r="Q1939" i="5"/>
  <c r="P2684" i="5"/>
  <c r="O3616" i="5"/>
  <c r="K3616" i="5"/>
  <c r="L5096" i="5"/>
  <c r="K5112" i="5"/>
  <c r="O52" i="5"/>
  <c r="K52" i="5"/>
  <c r="Q419" i="5"/>
  <c r="O251" i="5"/>
  <c r="K554" i="5"/>
  <c r="N554" i="5"/>
  <c r="M811" i="5"/>
  <c r="K802" i="5"/>
  <c r="N802" i="5"/>
  <c r="K1371" i="5"/>
  <c r="F9" i="8"/>
  <c r="N3081" i="5"/>
  <c r="M3081" i="5"/>
  <c r="L323" i="5"/>
  <c r="L931" i="5"/>
  <c r="L2059" i="5"/>
  <c r="Q243" i="5"/>
  <c r="Q708" i="5"/>
  <c r="L708" i="5"/>
  <c r="L947" i="5"/>
  <c r="K1396" i="5"/>
  <c r="O1748" i="5"/>
  <c r="L2115" i="5"/>
  <c r="M284" i="5"/>
  <c r="L899" i="5"/>
  <c r="N372" i="5"/>
  <c r="L372" i="5"/>
  <c r="L651" i="5"/>
  <c r="L1172" i="5"/>
  <c r="O1259" i="5"/>
  <c r="L1404" i="5"/>
  <c r="L1484" i="5"/>
  <c r="K1780" i="5"/>
  <c r="O1867" i="5"/>
  <c r="O2475" i="5"/>
  <c r="N2507" i="5"/>
  <c r="Q2732" i="5"/>
  <c r="L4728" i="5"/>
  <c r="M268" i="5"/>
  <c r="L347" i="5"/>
  <c r="Q131" i="5"/>
  <c r="L203" i="5"/>
  <c r="Q313" i="5"/>
  <c r="L459" i="5"/>
  <c r="Q860" i="5"/>
  <c r="L860" i="5"/>
  <c r="L370" i="5"/>
  <c r="Q612" i="5"/>
  <c r="L612" i="5"/>
  <c r="H11" i="4"/>
  <c r="L24" i="3"/>
  <c r="L1004" i="5"/>
  <c r="L2067" i="5"/>
  <c r="K451" i="5"/>
  <c r="N451" i="5"/>
  <c r="K1131" i="5"/>
  <c r="L2363" i="5"/>
  <c r="O1644" i="5"/>
  <c r="K1644" i="5"/>
  <c r="N1644" i="5"/>
  <c r="M1764" i="5"/>
  <c r="P1924" i="5"/>
  <c r="M1412" i="5"/>
  <c r="M123" i="5"/>
  <c r="K76" i="5"/>
  <c r="M524" i="5"/>
  <c r="L586" i="5"/>
  <c r="L1084" i="5"/>
  <c r="O1235" i="5"/>
  <c r="L1299" i="5"/>
  <c r="L1435" i="5"/>
  <c r="L1715" i="5"/>
  <c r="L2107" i="5"/>
  <c r="O2307" i="5"/>
  <c r="Q2620" i="5"/>
  <c r="L2916" i="5"/>
  <c r="O2916" i="5"/>
  <c r="K2916" i="5"/>
  <c r="L3065" i="5"/>
  <c r="K4984" i="5"/>
  <c r="O42" i="5"/>
  <c r="M380" i="5"/>
  <c r="L690" i="5"/>
  <c r="N44" i="5"/>
  <c r="M220" i="5"/>
  <c r="M538" i="5"/>
  <c r="L538" i="5"/>
  <c r="L492" i="5"/>
  <c r="L883" i="5"/>
  <c r="M3050" i="5"/>
  <c r="Q3050" i="5"/>
  <c r="M4360" i="5"/>
  <c r="Q4360" i="5"/>
  <c r="Q5088" i="5"/>
  <c r="P5088" i="5"/>
  <c r="M1844" i="5"/>
  <c r="N595" i="5"/>
  <c r="N1355" i="5"/>
  <c r="M1355" i="5"/>
  <c r="K515" i="5"/>
  <c r="N515" i="5"/>
  <c r="M892" i="5"/>
  <c r="P2027" i="5"/>
  <c r="K2027" i="5"/>
  <c r="N2027" i="5"/>
  <c r="O2763" i="5"/>
  <c r="K2763" i="5"/>
  <c r="K2859" i="5"/>
  <c r="N2859" i="5"/>
  <c r="M2891" i="5"/>
  <c r="M466" i="5"/>
  <c r="M547" i="5"/>
  <c r="L1107" i="5"/>
  <c r="O1652" i="5"/>
  <c r="N2531" i="5"/>
  <c r="M2563" i="5"/>
  <c r="O2984" i="5"/>
  <c r="P4792" i="5"/>
  <c r="K4792" i="5"/>
  <c r="M426" i="5"/>
  <c r="L426" i="5"/>
  <c r="Q812" i="5"/>
  <c r="L812" i="5"/>
  <c r="L1899" i="5"/>
  <c r="L2084" i="5"/>
  <c r="L2300" i="5"/>
  <c r="L2579" i="5"/>
  <c r="O2820" i="5"/>
  <c r="K2820" i="5"/>
  <c r="N2852" i="5"/>
  <c r="M2884" i="5"/>
  <c r="L98" i="5"/>
  <c r="O1043" i="5"/>
  <c r="L1220" i="5"/>
  <c r="K1252" i="5"/>
  <c r="L1540" i="5"/>
  <c r="O1700" i="5"/>
  <c r="Q1771" i="5"/>
  <c r="L1771" i="5"/>
  <c r="O1835" i="5"/>
  <c r="O1963" i="5"/>
  <c r="L2179" i="5"/>
  <c r="L2468" i="5"/>
  <c r="P3360" i="5"/>
  <c r="K676" i="5"/>
  <c r="N676" i="5"/>
  <c r="M828" i="5"/>
  <c r="N1124" i="5"/>
  <c r="M1324" i="5"/>
  <c r="Q1324" i="5"/>
  <c r="N1843" i="5"/>
  <c r="Q1843" i="5"/>
  <c r="M1843" i="5"/>
  <c r="M2116" i="5"/>
  <c r="M2332" i="5"/>
  <c r="K115" i="5"/>
  <c r="N115" i="5"/>
  <c r="M267" i="5"/>
  <c r="L315" i="5"/>
  <c r="Q724" i="5"/>
  <c r="L724" i="5"/>
  <c r="L1884" i="5"/>
  <c r="O2243" i="5"/>
  <c r="L2451" i="5"/>
  <c r="P2451" i="5"/>
  <c r="L2556" i="5"/>
  <c r="M2980" i="5"/>
  <c r="L3680" i="5"/>
  <c r="O4664" i="5"/>
  <c r="K4120" i="5"/>
  <c r="N4120" i="5"/>
  <c r="N4848" i="5"/>
  <c r="M3006" i="5"/>
  <c r="K3006" i="5"/>
  <c r="P3006" i="5"/>
  <c r="M3408" i="5"/>
  <c r="M4176" i="5"/>
  <c r="K4776" i="5"/>
  <c r="M4776" i="5"/>
  <c r="Q4776" i="5"/>
  <c r="P1916" i="5"/>
  <c r="K882" i="5"/>
  <c r="N882" i="5"/>
  <c r="K1323" i="5"/>
  <c r="O1628" i="5"/>
  <c r="K1628" i="5"/>
  <c r="N1628" i="5"/>
  <c r="K10" i="7"/>
  <c r="L10" i="7" s="1"/>
  <c r="N1659" i="5"/>
  <c r="M1875" i="5"/>
  <c r="P1940" i="5"/>
  <c r="N442" i="5"/>
  <c r="M1523" i="5"/>
  <c r="Q1523" i="5"/>
  <c r="M187" i="5"/>
  <c r="Q530" i="5"/>
  <c r="O460" i="5"/>
  <c r="K460" i="5"/>
  <c r="M539" i="5"/>
  <c r="K788" i="5"/>
  <c r="N788" i="5"/>
  <c r="N859" i="5"/>
  <c r="M1012" i="5"/>
  <c r="Q1012" i="5"/>
  <c r="K1243" i="5"/>
  <c r="N1275" i="5"/>
  <c r="M1275" i="5"/>
  <c r="K1636" i="5"/>
  <c r="N1636" i="5"/>
  <c r="M1691" i="5"/>
  <c r="Q1691" i="5"/>
  <c r="Q1828" i="5"/>
  <c r="M1956" i="5"/>
  <c r="P2140" i="5"/>
  <c r="K2172" i="5"/>
  <c r="O2172" i="5"/>
  <c r="K2596" i="5"/>
  <c r="N2596" i="5"/>
  <c r="M2628" i="5"/>
  <c r="K4256" i="5"/>
  <c r="P4256" i="5"/>
  <c r="Q316" i="5"/>
  <c r="O699" i="5"/>
  <c r="K699" i="5"/>
  <c r="L171" i="5"/>
  <c r="O226" i="5"/>
  <c r="Q428" i="5"/>
  <c r="K572" i="5"/>
  <c r="N572" i="5"/>
  <c r="M756" i="5"/>
  <c r="Q826" i="5"/>
  <c r="O196" i="5"/>
  <c r="K196" i="5"/>
  <c r="M764" i="5"/>
  <c r="L412" i="5"/>
  <c r="L2974" i="5"/>
  <c r="N3400" i="5"/>
  <c r="Q4640" i="5"/>
  <c r="M3104" i="5"/>
  <c r="Q3104" i="5"/>
  <c r="N3968" i="5"/>
  <c r="M3968" i="5"/>
  <c r="M4224" i="5"/>
  <c r="Q4224" i="5"/>
  <c r="K4504" i="5"/>
  <c r="N4504" i="5"/>
  <c r="N4760" i="5"/>
  <c r="O2954" i="5"/>
  <c r="N3448" i="5"/>
  <c r="L4216" i="5"/>
  <c r="Q4688" i="5"/>
  <c r="N4944" i="5"/>
  <c r="M3026" i="5"/>
  <c r="K3026" i="5"/>
  <c r="P3026" i="5"/>
  <c r="M74" i="5"/>
  <c r="P299" i="5"/>
  <c r="K682" i="5"/>
  <c r="N682" i="5"/>
  <c r="M195" i="5"/>
  <c r="O627" i="5"/>
  <c r="K627" i="5"/>
  <c r="N1164" i="5"/>
  <c r="I16" i="7"/>
  <c r="K219" i="5"/>
  <c r="N219" i="5"/>
  <c r="Q403" i="5"/>
  <c r="L2636" i="5"/>
  <c r="M620" i="5"/>
  <c r="N1123" i="5"/>
  <c r="M1123" i="5"/>
  <c r="M2196" i="5"/>
  <c r="M3012" i="5"/>
  <c r="L2459" i="5"/>
  <c r="O2691" i="5"/>
  <c r="K2691" i="5"/>
  <c r="O2803" i="5"/>
  <c r="K2835" i="5"/>
  <c r="N2835" i="5"/>
  <c r="M2867" i="5"/>
  <c r="L172" i="5"/>
  <c r="L67" i="5"/>
  <c r="M146" i="5"/>
  <c r="L475" i="5"/>
  <c r="Q852" i="5"/>
  <c r="L852" i="5"/>
  <c r="L996" i="5"/>
  <c r="L2123" i="5"/>
  <c r="M2411" i="5"/>
  <c r="Q2411" i="5"/>
  <c r="Q2644" i="5"/>
  <c r="L2644" i="5"/>
  <c r="O3216" i="5"/>
  <c r="L371" i="5"/>
  <c r="L650" i="5"/>
  <c r="L1627" i="5"/>
  <c r="O1907" i="5"/>
  <c r="L2028" i="5"/>
  <c r="N2427" i="5"/>
  <c r="Q2684" i="5"/>
  <c r="L2764" i="5"/>
  <c r="P2764" i="5"/>
  <c r="N2796" i="5"/>
  <c r="M2828" i="5"/>
  <c r="Q2828" i="5"/>
  <c r="O2892" i="5"/>
  <c r="K2892" i="5"/>
  <c r="Q364" i="5"/>
  <c r="K906" i="5"/>
  <c r="N906" i="5"/>
  <c r="K1075" i="5"/>
  <c r="N1171" i="5"/>
  <c r="M1171" i="5"/>
  <c r="O1260" i="5"/>
  <c r="N1292" i="5"/>
  <c r="N1403" i="5"/>
  <c r="M1403" i="5"/>
  <c r="M1483" i="5"/>
  <c r="Q1483" i="5"/>
  <c r="O1708" i="5"/>
  <c r="K1708" i="5"/>
  <c r="N1708" i="5"/>
  <c r="K1868" i="5"/>
  <c r="O1868" i="5"/>
  <c r="P1971" i="5"/>
  <c r="K1971" i="5"/>
  <c r="N1971" i="5"/>
  <c r="M2155" i="5"/>
  <c r="O2508" i="5"/>
  <c r="O2731" i="5"/>
  <c r="K2731" i="5"/>
  <c r="O346" i="5"/>
  <c r="K346" i="5"/>
  <c r="N410" i="5"/>
  <c r="O474" i="5"/>
  <c r="K474" i="5"/>
  <c r="Q546" i="5"/>
  <c r="K698" i="5"/>
  <c r="N698" i="5"/>
  <c r="M834" i="5"/>
  <c r="N1132" i="5"/>
  <c r="M1332" i="5"/>
  <c r="Q1332" i="5"/>
  <c r="M2195" i="5"/>
  <c r="M2340" i="5"/>
  <c r="H63" i="5"/>
  <c r="O202" i="5"/>
  <c r="K202" i="5"/>
  <c r="O563" i="5"/>
  <c r="K563" i="5"/>
  <c r="M658" i="5"/>
  <c r="M739" i="5"/>
  <c r="O836" i="5"/>
  <c r="O964" i="5"/>
  <c r="N1116" i="5"/>
  <c r="M1388" i="5"/>
  <c r="Q1388" i="5"/>
  <c r="M1515" i="5"/>
  <c r="Q1515" i="5"/>
  <c r="P2219" i="5"/>
  <c r="K2219" i="5"/>
  <c r="N2219" i="5"/>
  <c r="M2251" i="5"/>
  <c r="O2564" i="5"/>
  <c r="N3936" i="5"/>
  <c r="M3936" i="5"/>
  <c r="M4184" i="5"/>
  <c r="M4656" i="5"/>
  <c r="O2942" i="5"/>
  <c r="K3112" i="5"/>
  <c r="N3112" i="5"/>
  <c r="L3240" i="5"/>
  <c r="M3240" i="5"/>
  <c r="M3728" i="5"/>
  <c r="M4584" i="5"/>
  <c r="N5096" i="5"/>
  <c r="N2946" i="5"/>
  <c r="L2958" i="5"/>
  <c r="K3160" i="5"/>
  <c r="N3160" i="5"/>
  <c r="L3312" i="5"/>
  <c r="M3312" i="5"/>
  <c r="M3824" i="5"/>
  <c r="N4080" i="5"/>
  <c r="K4336" i="5"/>
  <c r="N4336" i="5"/>
  <c r="M4616" i="5"/>
  <c r="N3496" i="5"/>
  <c r="K4008" i="5"/>
  <c r="L4264" i="5"/>
  <c r="L4736" i="5"/>
  <c r="K1347" i="5"/>
  <c r="K1988" i="5"/>
  <c r="O1988" i="5"/>
  <c r="M51" i="5"/>
  <c r="M163" i="5"/>
  <c r="N1187" i="5"/>
  <c r="M1187" i="5"/>
  <c r="M1508" i="5"/>
  <c r="M2244" i="5"/>
  <c r="M2276" i="5"/>
  <c r="O2452" i="5"/>
  <c r="K2748" i="5"/>
  <c r="N2748" i="5"/>
  <c r="M3552" i="5"/>
  <c r="N4536" i="5"/>
  <c r="K692" i="5"/>
  <c r="N692" i="5"/>
  <c r="N779" i="5"/>
  <c r="M875" i="5"/>
  <c r="K1747" i="5"/>
  <c r="N1747" i="5"/>
  <c r="M1891" i="5"/>
  <c r="K2012" i="5"/>
  <c r="O2012" i="5"/>
  <c r="M2076" i="5"/>
  <c r="N2571" i="5"/>
  <c r="P2668" i="5"/>
  <c r="L2844" i="5"/>
  <c r="M2925" i="5"/>
  <c r="N322" i="5"/>
  <c r="P395" i="5"/>
  <c r="K68" i="5"/>
  <c r="O2235" i="5"/>
  <c r="L2420" i="5"/>
  <c r="L3424" i="5"/>
  <c r="P3424" i="5"/>
  <c r="Q4408" i="5"/>
  <c r="L4408" i="5"/>
  <c r="M3046" i="5"/>
  <c r="M3136" i="5"/>
  <c r="Q3136" i="5"/>
  <c r="M4032" i="5"/>
  <c r="Q4032" i="5"/>
  <c r="M4288" i="5"/>
  <c r="Q4288" i="5"/>
  <c r="O4824" i="5"/>
  <c r="Q5080" i="5"/>
  <c r="P5080" i="5"/>
  <c r="N3512" i="5"/>
  <c r="K4024" i="5"/>
  <c r="L4280" i="5"/>
  <c r="N4752" i="5"/>
  <c r="N2930" i="5"/>
  <c r="L3304" i="5"/>
  <c r="M3304" i="5"/>
  <c r="M3816" i="5"/>
  <c r="N4072" i="5"/>
  <c r="K4328" i="5"/>
  <c r="N4328" i="5"/>
  <c r="M4544" i="5"/>
  <c r="L4800" i="5"/>
  <c r="K5056" i="5"/>
  <c r="N5056" i="5"/>
  <c r="N260" i="5"/>
  <c r="L260" i="5"/>
  <c r="M275" i="5"/>
  <c r="Q444" i="5"/>
  <c r="K594" i="5"/>
  <c r="N594" i="5"/>
  <c r="M740" i="5"/>
  <c r="Q810" i="5"/>
  <c r="O404" i="5"/>
  <c r="K404" i="5"/>
  <c r="L52" i="5"/>
  <c r="H52" i="5"/>
  <c r="G66" i="5"/>
  <c r="M419" i="5"/>
  <c r="M587" i="5"/>
  <c r="K722" i="5"/>
  <c r="N722" i="5"/>
  <c r="O3034" i="5"/>
  <c r="M4248" i="5"/>
  <c r="Q4248" i="5"/>
  <c r="K4464" i="5"/>
  <c r="N4464" i="5"/>
  <c r="L3064" i="5"/>
  <c r="N3280" i="5"/>
  <c r="O3536" i="5"/>
  <c r="M4304" i="5"/>
  <c r="O4648" i="5"/>
  <c r="L4904" i="5"/>
  <c r="K15" i="5"/>
  <c r="N15" i="5"/>
  <c r="O3018" i="5"/>
  <c r="Q3504" i="5"/>
  <c r="L3760" i="5"/>
  <c r="L4552" i="5"/>
  <c r="L4808" i="5"/>
  <c r="L290" i="5"/>
  <c r="M147" i="5"/>
  <c r="O2572" i="5"/>
  <c r="O2667" i="5"/>
  <c r="K2667" i="5"/>
  <c r="M2724" i="5"/>
  <c r="O2779" i="5"/>
  <c r="K2811" i="5"/>
  <c r="N2811" i="5"/>
  <c r="M2843" i="5"/>
  <c r="M3002" i="5"/>
  <c r="K3002" i="5"/>
  <c r="P3002" i="5"/>
  <c r="F84" i="5"/>
  <c r="M84" i="5" s="1"/>
  <c r="M83" i="5"/>
  <c r="N348" i="5"/>
  <c r="O507" i="5"/>
  <c r="K580" i="5"/>
  <c r="N580" i="5"/>
  <c r="N667" i="5"/>
  <c r="K1155" i="5"/>
  <c r="L2910" i="5"/>
  <c r="K3042" i="5"/>
  <c r="O3042" i="5"/>
  <c r="P3328" i="5"/>
  <c r="N3584" i="5"/>
  <c r="L4096" i="5"/>
  <c r="M4888" i="5"/>
  <c r="Q4888" i="5"/>
  <c r="K3832" i="5"/>
  <c r="N3832" i="5"/>
  <c r="O4088" i="5"/>
  <c r="O4344" i="5"/>
  <c r="O4560" i="5"/>
  <c r="K4560" i="5"/>
  <c r="N4560" i="5"/>
  <c r="M4816" i="5"/>
  <c r="Q5072" i="5"/>
  <c r="M157" i="5"/>
  <c r="K3624" i="5"/>
  <c r="O3624" i="5"/>
  <c r="M4136" i="5"/>
  <c r="O4376" i="5"/>
  <c r="O4608" i="5"/>
  <c r="K4608" i="5"/>
  <c r="N4608" i="5"/>
  <c r="M378" i="5"/>
  <c r="L378" i="5"/>
  <c r="O1379" i="5"/>
  <c r="L786" i="5"/>
  <c r="L2355" i="5"/>
  <c r="P2355" i="5"/>
  <c r="M11" i="5"/>
  <c r="M762" i="5"/>
  <c r="N1204" i="5"/>
  <c r="M1236" i="5"/>
  <c r="Q1236" i="5"/>
  <c r="O1300" i="5"/>
  <c r="K1491" i="5"/>
  <c r="N1491" i="5"/>
  <c r="M1604" i="5"/>
  <c r="M1787" i="5"/>
  <c r="K2108" i="5"/>
  <c r="O2108" i="5"/>
  <c r="P2163" i="5"/>
  <c r="K2163" i="5"/>
  <c r="N2163" i="5"/>
  <c r="K2308" i="5"/>
  <c r="N2308" i="5"/>
  <c r="M2484" i="5"/>
  <c r="N2587" i="5"/>
  <c r="O3120" i="5"/>
  <c r="L3872" i="5"/>
  <c r="O3872" i="5"/>
  <c r="M258" i="5"/>
  <c r="M4056" i="5"/>
  <c r="Q4056" i="5"/>
  <c r="N4784" i="5"/>
  <c r="L5040" i="5"/>
  <c r="O5040" i="5"/>
  <c r="N3176" i="5"/>
  <c r="O4968" i="5"/>
  <c r="L4968" i="5"/>
  <c r="N112" i="5"/>
  <c r="L3062" i="5"/>
  <c r="N1020" i="5"/>
  <c r="P2083" i="5"/>
  <c r="K2083" i="5"/>
  <c r="N2083" i="5"/>
  <c r="K2580" i="5"/>
  <c r="N2580" i="5"/>
  <c r="N2675" i="5"/>
  <c r="K2787" i="5"/>
  <c r="N2787" i="5"/>
  <c r="M2819" i="5"/>
  <c r="K3044" i="5"/>
  <c r="O3044" i="5"/>
  <c r="N108" i="5"/>
  <c r="K556" i="5"/>
  <c r="N556" i="5"/>
  <c r="M642" i="5"/>
  <c r="K884" i="5"/>
  <c r="N884" i="5"/>
  <c r="N1044" i="5"/>
  <c r="N1139" i="5"/>
  <c r="M1139" i="5"/>
  <c r="K1283" i="5"/>
  <c r="N1315" i="5"/>
  <c r="M1315" i="5"/>
  <c r="M1476" i="5"/>
  <c r="K1699" i="5"/>
  <c r="N1699" i="5"/>
  <c r="L1804" i="5"/>
  <c r="O1804" i="5"/>
  <c r="M1836" i="5"/>
  <c r="M2148" i="5"/>
  <c r="P2180" i="5"/>
  <c r="O2699" i="5"/>
  <c r="K2699" i="5"/>
  <c r="P3017" i="5"/>
  <c r="O116" i="5"/>
  <c r="K116" i="5"/>
  <c r="N450" i="5"/>
  <c r="F10" i="5"/>
  <c r="J10" i="5" s="1"/>
  <c r="M483" i="5"/>
  <c r="L531" i="5"/>
  <c r="Q868" i="5"/>
  <c r="L868" i="5"/>
  <c r="L1028" i="5"/>
  <c r="K1188" i="5"/>
  <c r="L177" i="5"/>
  <c r="H177" i="5"/>
  <c r="N3464" i="5"/>
  <c r="L4232" i="5"/>
  <c r="M4960" i="5"/>
  <c r="P4960" i="5"/>
  <c r="M3082" i="5"/>
  <c r="Q3082" i="5"/>
  <c r="N3904" i="5"/>
  <c r="M3904" i="5"/>
  <c r="K4160" i="5"/>
  <c r="N4160" i="5"/>
  <c r="K4440" i="5"/>
  <c r="N4440" i="5"/>
  <c r="M4696" i="5"/>
  <c r="L3056" i="5"/>
  <c r="L3640" i="5"/>
  <c r="L4384" i="5"/>
  <c r="L4880" i="5"/>
  <c r="O4880" i="5"/>
  <c r="O94" i="5"/>
  <c r="J21" i="5"/>
  <c r="K4200" i="5"/>
  <c r="P4200" i="5"/>
  <c r="M4416" i="5"/>
  <c r="M4672" i="5"/>
  <c r="K15" i="7"/>
  <c r="L15" i="7" s="1"/>
  <c r="O332" i="5"/>
  <c r="K332" i="5"/>
  <c r="N418" i="5"/>
  <c r="L90" i="5"/>
  <c r="N468" i="5"/>
  <c r="L468" i="5"/>
  <c r="M75" i="5"/>
  <c r="Q235" i="5"/>
  <c r="L307" i="5"/>
  <c r="L1011" i="5"/>
  <c r="L1276" i="5"/>
  <c r="K1308" i="5"/>
  <c r="L1692" i="5"/>
  <c r="O1795" i="5"/>
  <c r="L1827" i="5"/>
  <c r="L1955" i="5"/>
  <c r="O2171" i="5"/>
  <c r="M2595" i="5"/>
  <c r="L2627" i="5"/>
  <c r="N2970" i="5"/>
  <c r="L4128" i="5"/>
  <c r="L770" i="5"/>
  <c r="L1163" i="5"/>
  <c r="K1340" i="5"/>
  <c r="K1499" i="5"/>
  <c r="L1979" i="5"/>
  <c r="L2316" i="5"/>
  <c r="M130" i="5"/>
  <c r="M4144" i="5"/>
  <c r="M4424" i="5"/>
  <c r="N2994" i="5"/>
  <c r="K2994" i="5"/>
  <c r="G210" i="5"/>
  <c r="M306" i="5"/>
  <c r="Q780" i="5"/>
  <c r="L780" i="5"/>
  <c r="L1363" i="5"/>
  <c r="Q99" i="5"/>
  <c r="L1588" i="5"/>
  <c r="L2387" i="5"/>
  <c r="P2387" i="5"/>
  <c r="O2419" i="5"/>
  <c r="N3296" i="5"/>
  <c r="L659" i="5"/>
  <c r="O1019" i="5"/>
  <c r="L1660" i="5"/>
  <c r="O1915" i="5"/>
  <c r="L2772" i="5"/>
  <c r="O2772" i="5"/>
  <c r="K2772" i="5"/>
  <c r="N2804" i="5"/>
  <c r="M2836" i="5"/>
  <c r="O2902" i="5"/>
  <c r="L139" i="5"/>
  <c r="L1556" i="5"/>
  <c r="L2259" i="5"/>
  <c r="L2291" i="5"/>
  <c r="P2291" i="5"/>
  <c r="L2934" i="5"/>
  <c r="P2934" i="5"/>
  <c r="M5104" i="5"/>
  <c r="P5104" i="5"/>
  <c r="M3528" i="5"/>
  <c r="K3784" i="5"/>
  <c r="N3784" i="5"/>
  <c r="O5024" i="5"/>
  <c r="K5024" i="5"/>
  <c r="L251" i="5"/>
  <c r="M242" i="5"/>
  <c r="L338" i="5"/>
  <c r="L723" i="5"/>
  <c r="O1027" i="5"/>
  <c r="M92" i="5"/>
  <c r="L92" i="5"/>
  <c r="Q60" i="5"/>
  <c r="M578" i="5"/>
  <c r="O891" i="5"/>
  <c r="K891" i="5"/>
  <c r="M972" i="5"/>
  <c r="Q972" i="5"/>
  <c r="N1348" i="5"/>
  <c r="M1380" i="5"/>
  <c r="Q1380" i="5"/>
  <c r="M1548" i="5"/>
  <c r="K2356" i="5"/>
  <c r="N2356" i="5"/>
  <c r="M2708" i="5"/>
  <c r="O2982" i="5"/>
  <c r="L3096" i="5"/>
  <c r="L3440" i="5"/>
  <c r="L3952" i="5"/>
  <c r="M4744" i="5"/>
  <c r="L245" i="5"/>
  <c r="H245" i="5"/>
  <c r="H64" i="5"/>
  <c r="H227" i="5"/>
  <c r="N168" i="5"/>
  <c r="Q283" i="5"/>
  <c r="M96" i="5"/>
  <c r="G64" i="10"/>
  <c r="B11" i="10" s="1"/>
  <c r="I15" i="10"/>
  <c r="I64" i="10" s="1"/>
  <c r="B13" i="10" s="1"/>
  <c r="O128" i="5"/>
  <c r="K128" i="5"/>
  <c r="O828" i="5"/>
  <c r="O1324" i="5"/>
  <c r="P2332" i="5"/>
  <c r="O2332" i="5"/>
  <c r="O3824" i="5"/>
  <c r="O51" i="5"/>
  <c r="O163" i="5"/>
  <c r="O2276" i="5"/>
  <c r="O2925" i="5"/>
  <c r="O419" i="5"/>
  <c r="F91" i="5"/>
  <c r="G91" i="5" s="1"/>
  <c r="O11" i="5"/>
  <c r="O762" i="5"/>
  <c r="O1236" i="5"/>
  <c r="O2484" i="5"/>
  <c r="O4056" i="5"/>
  <c r="P2675" i="5"/>
  <c r="O2819" i="5"/>
  <c r="P1139" i="5"/>
  <c r="M3017" i="5"/>
  <c r="M234" i="5"/>
  <c r="L3081" i="5"/>
  <c r="O1908" i="5"/>
  <c r="O890" i="5"/>
  <c r="O1076" i="5"/>
  <c r="O1707" i="5"/>
  <c r="N1780" i="5"/>
  <c r="Q1780" i="5"/>
  <c r="K1972" i="5"/>
  <c r="O1972" i="5"/>
  <c r="O2732" i="5"/>
  <c r="O3058" i="5"/>
  <c r="O19" i="5"/>
  <c r="O131" i="5"/>
  <c r="O313" i="5"/>
  <c r="O1036" i="5"/>
  <c r="O1611" i="5"/>
  <c r="O2315" i="5"/>
  <c r="K2315" i="5"/>
  <c r="L1412" i="5"/>
  <c r="L2371" i="5"/>
  <c r="P2371" i="5"/>
  <c r="L123" i="5"/>
  <c r="O844" i="5"/>
  <c r="O1683" i="5"/>
  <c r="K1948" i="5"/>
  <c r="O1948" i="5"/>
  <c r="O2620" i="5"/>
  <c r="L4000" i="5"/>
  <c r="Q4000" i="5"/>
  <c r="O820" i="5"/>
  <c r="L3050" i="5"/>
  <c r="L4360" i="5"/>
  <c r="K2898" i="5"/>
  <c r="L2867" i="5"/>
  <c r="O2952" i="5"/>
  <c r="K2952" i="5"/>
  <c r="L2411" i="5"/>
  <c r="O570" i="5"/>
  <c r="O1148" i="5"/>
  <c r="O2684" i="5"/>
  <c r="L2828" i="5"/>
  <c r="L1171" i="5"/>
  <c r="L1403" i="5"/>
  <c r="L1483" i="5"/>
  <c r="L2155" i="5"/>
  <c r="L834" i="5"/>
  <c r="L1332" i="5"/>
  <c r="L2195" i="5"/>
  <c r="L2340" i="5"/>
  <c r="M282" i="5"/>
  <c r="L282" i="5"/>
  <c r="L658" i="5"/>
  <c r="L1388" i="5"/>
  <c r="L1515" i="5"/>
  <c r="L2251" i="5"/>
  <c r="L3936" i="5"/>
  <c r="L4184" i="5"/>
  <c r="L3728" i="5"/>
  <c r="L4584" i="5"/>
  <c r="N66" i="5"/>
  <c r="L419" i="5"/>
  <c r="L3034" i="5"/>
  <c r="L157" i="5"/>
  <c r="H157" i="5"/>
  <c r="L4136" i="5"/>
  <c r="N1787" i="5"/>
  <c r="M2587" i="5"/>
  <c r="Q258" i="5"/>
  <c r="O3288" i="5"/>
  <c r="K3288" i="5"/>
  <c r="P3074" i="5"/>
  <c r="M112" i="5"/>
  <c r="Q112" i="5"/>
  <c r="P167" i="5"/>
  <c r="O3062" i="5"/>
  <c r="M2675" i="5"/>
  <c r="M108" i="5"/>
  <c r="L2180" i="5"/>
  <c r="O3488" i="5"/>
  <c r="K3488" i="5"/>
  <c r="M450" i="5"/>
  <c r="O531" i="5"/>
  <c r="Q778" i="5"/>
  <c r="P778" i="5"/>
  <c r="O868" i="5"/>
  <c r="O1028" i="5"/>
  <c r="P3080" i="5"/>
  <c r="Q3720" i="5"/>
  <c r="M4232" i="5"/>
  <c r="Q4232" i="5"/>
  <c r="K4960" i="5"/>
  <c r="Q3392" i="5"/>
  <c r="L4696" i="5"/>
  <c r="P4696" i="5"/>
  <c r="F254" i="5"/>
  <c r="Q254" i="5" s="1"/>
  <c r="O3096" i="5"/>
  <c r="O227" i="5"/>
  <c r="M168" i="5"/>
  <c r="P323" i="5"/>
  <c r="Q2059" i="5"/>
  <c r="M243" i="5"/>
  <c r="P708" i="5"/>
  <c r="Q947" i="5"/>
  <c r="K1748" i="5"/>
  <c r="M1908" i="5"/>
  <c r="Q1908" i="5"/>
  <c r="Q2115" i="5"/>
  <c r="N284" i="5"/>
  <c r="M899" i="5"/>
  <c r="Q899" i="5"/>
  <c r="M2019" i="5"/>
  <c r="Q372" i="5"/>
  <c r="K491" i="5"/>
  <c r="N491" i="5"/>
  <c r="N571" i="5"/>
  <c r="M651" i="5"/>
  <c r="Q651" i="5"/>
  <c r="O819" i="5"/>
  <c r="M890" i="5"/>
  <c r="M1076" i="5"/>
  <c r="Q1076" i="5"/>
  <c r="P1172" i="5"/>
  <c r="N1291" i="5"/>
  <c r="M1291" i="5"/>
  <c r="P1404" i="5"/>
  <c r="Q1484" i="5"/>
  <c r="K1675" i="5"/>
  <c r="N1675" i="5"/>
  <c r="M1707" i="5"/>
  <c r="Q1707" i="5"/>
  <c r="L1780" i="5"/>
  <c r="P1867" i="5"/>
  <c r="K1867" i="5"/>
  <c r="M1972" i="5"/>
  <c r="Q1972" i="5"/>
  <c r="K2612" i="5"/>
  <c r="N2612" i="5"/>
  <c r="M2732" i="5"/>
  <c r="M3058" i="5"/>
  <c r="Q3058" i="5"/>
  <c r="K3744" i="5"/>
  <c r="N3744" i="5"/>
  <c r="P4728" i="5"/>
  <c r="N268" i="5"/>
  <c r="P347" i="5"/>
  <c r="M19" i="5"/>
  <c r="M131" i="5"/>
  <c r="P203" i="5"/>
  <c r="O252" i="5"/>
  <c r="M313" i="5"/>
  <c r="P459" i="5"/>
  <c r="K716" i="5"/>
  <c r="N716" i="5"/>
  <c r="N787" i="5"/>
  <c r="P860" i="5"/>
  <c r="O795" i="5"/>
  <c r="Q370" i="5"/>
  <c r="O170" i="5"/>
  <c r="P612" i="5"/>
  <c r="O827" i="5"/>
  <c r="K842" i="5"/>
  <c r="N842" i="5"/>
  <c r="G16" i="7"/>
  <c r="B20" i="7" s="1"/>
  <c r="P1004" i="5"/>
  <c r="M1036" i="5"/>
  <c r="Q1036" i="5"/>
  <c r="M1611" i="5"/>
  <c r="Q1611" i="5"/>
  <c r="Q2067" i="5"/>
  <c r="P2363" i="5"/>
  <c r="H14" i="4"/>
  <c r="X24" i="3"/>
  <c r="M2315" i="5"/>
  <c r="Q2315" i="5"/>
  <c r="O1412" i="5"/>
  <c r="N2371" i="5"/>
  <c r="N524" i="5"/>
  <c r="Q586" i="5"/>
  <c r="P586" i="5"/>
  <c r="O755" i="5"/>
  <c r="M844" i="5"/>
  <c r="N979" i="5"/>
  <c r="M979" i="5"/>
  <c r="P1084" i="5"/>
  <c r="N1267" i="5"/>
  <c r="M1267" i="5"/>
  <c r="Q1299" i="5"/>
  <c r="P1435" i="5"/>
  <c r="K1603" i="5"/>
  <c r="N1603" i="5"/>
  <c r="M1683" i="5"/>
  <c r="Q1683" i="5"/>
  <c r="P1715" i="5"/>
  <c r="M1948" i="5"/>
  <c r="Q1948" i="5"/>
  <c r="Q2107" i="5"/>
  <c r="K2588" i="5"/>
  <c r="N2588" i="5"/>
  <c r="M2620" i="5"/>
  <c r="Q3065" i="5"/>
  <c r="O4000" i="5"/>
  <c r="M4984" i="5"/>
  <c r="Q4984" i="5"/>
  <c r="O292" i="5"/>
  <c r="N380" i="5"/>
  <c r="Q690" i="5"/>
  <c r="P690" i="5"/>
  <c r="O148" i="5"/>
  <c r="N220" i="5"/>
  <c r="N538" i="5"/>
  <c r="M276" i="5"/>
  <c r="Q492" i="5"/>
  <c r="O731" i="5"/>
  <c r="M820" i="5"/>
  <c r="M883" i="5"/>
  <c r="Q883" i="5"/>
  <c r="K179" i="5"/>
  <c r="N179" i="5"/>
  <c r="O18" i="5"/>
  <c r="K18" i="5"/>
  <c r="K379" i="5"/>
  <c r="N379" i="5"/>
  <c r="K3038" i="5"/>
  <c r="O3038" i="5"/>
  <c r="P3336" i="5"/>
  <c r="K4832" i="5"/>
  <c r="K644" i="5"/>
  <c r="N644" i="5"/>
  <c r="K1844" i="5"/>
  <c r="N2339" i="5"/>
  <c r="O1355" i="5"/>
  <c r="M2989" i="5"/>
  <c r="K2989" i="5"/>
  <c r="K363" i="5"/>
  <c r="N363" i="5"/>
  <c r="N466" i="5"/>
  <c r="N547" i="5"/>
  <c r="L547" i="5"/>
  <c r="K746" i="5"/>
  <c r="N746" i="5"/>
  <c r="N835" i="5"/>
  <c r="N963" i="5"/>
  <c r="M963" i="5"/>
  <c r="Q1107" i="5"/>
  <c r="K1652" i="5"/>
  <c r="M1996" i="5"/>
  <c r="Q1996" i="5"/>
  <c r="Q2531" i="5"/>
  <c r="N2563" i="5"/>
  <c r="K3808" i="5"/>
  <c r="N3808" i="5"/>
  <c r="N426" i="5"/>
  <c r="K628" i="5"/>
  <c r="N628" i="5"/>
  <c r="M714" i="5"/>
  <c r="P812" i="5"/>
  <c r="O1596" i="5"/>
  <c r="K1596" i="5"/>
  <c r="M1755" i="5"/>
  <c r="Q1755" i="5"/>
  <c r="Q1899" i="5"/>
  <c r="N2020" i="5"/>
  <c r="M2052" i="5"/>
  <c r="Q2052" i="5"/>
  <c r="Q2300" i="5"/>
  <c r="Q2579" i="5"/>
  <c r="K2756" i="5"/>
  <c r="N2756" i="5"/>
  <c r="L2820" i="5"/>
  <c r="P98" i="5"/>
  <c r="K674" i="5"/>
  <c r="N674" i="5"/>
  <c r="M1140" i="5"/>
  <c r="Q1140" i="5"/>
  <c r="P1220" i="5"/>
  <c r="N1284" i="5"/>
  <c r="M1316" i="5"/>
  <c r="Q1316" i="5"/>
  <c r="M1475" i="5"/>
  <c r="Q1475" i="5"/>
  <c r="Q1540" i="5"/>
  <c r="K1700" i="5"/>
  <c r="P1835" i="5"/>
  <c r="P1963" i="5"/>
  <c r="K1963" i="5"/>
  <c r="M2147" i="5"/>
  <c r="Q2179" i="5"/>
  <c r="Q2468" i="5"/>
  <c r="K2700" i="5"/>
  <c r="N2700" i="5"/>
  <c r="L3360" i="5"/>
  <c r="M3360" i="5"/>
  <c r="M4600" i="5"/>
  <c r="M35" i="5"/>
  <c r="M324" i="5"/>
  <c r="O452" i="5"/>
  <c r="K1124" i="5"/>
  <c r="O1843" i="5"/>
  <c r="P315" i="5"/>
  <c r="N548" i="5"/>
  <c r="M636" i="5"/>
  <c r="P724" i="5"/>
  <c r="K874" i="5"/>
  <c r="N874" i="5"/>
  <c r="N1108" i="5"/>
  <c r="K1507" i="5"/>
  <c r="N1507" i="5"/>
  <c r="M1620" i="5"/>
  <c r="P2243" i="5"/>
  <c r="K2243" i="5"/>
  <c r="M2396" i="5"/>
  <c r="P2556" i="5"/>
  <c r="Q3680" i="5"/>
  <c r="O3352" i="5"/>
  <c r="K3352" i="5"/>
  <c r="P4848" i="5"/>
  <c r="O4848" i="5"/>
  <c r="N3006" i="5"/>
  <c r="O3208" i="5"/>
  <c r="K3208" i="5"/>
  <c r="Q3408" i="5"/>
  <c r="M2515" i="5"/>
  <c r="O2323" i="5"/>
  <c r="K2323" i="5"/>
  <c r="M588" i="5"/>
  <c r="N1195" i="5"/>
  <c r="M1195" i="5"/>
  <c r="K2444" i="5"/>
  <c r="N2444" i="5"/>
  <c r="O180" i="5"/>
  <c r="O1875" i="5"/>
  <c r="M2379" i="5"/>
  <c r="Q2379" i="5"/>
  <c r="N26" i="5"/>
  <c r="O1275" i="5"/>
  <c r="K1691" i="5"/>
  <c r="L2172" i="5"/>
  <c r="O2491" i="5"/>
  <c r="M50" i="5"/>
  <c r="N244" i="5"/>
  <c r="O274" i="5"/>
  <c r="P171" i="5"/>
  <c r="H226" i="5"/>
  <c r="S226" i="5"/>
  <c r="Q412" i="5"/>
  <c r="P2974" i="5"/>
  <c r="M3656" i="5"/>
  <c r="O3912" i="5"/>
  <c r="M4392" i="5"/>
  <c r="Q4392" i="5"/>
  <c r="P3232" i="5"/>
  <c r="N3456" i="5"/>
  <c r="L4224" i="5"/>
  <c r="M3704" i="5"/>
  <c r="O3960" i="5"/>
  <c r="N4216" i="5"/>
  <c r="O4944" i="5"/>
  <c r="S14" i="5"/>
  <c r="M2898" i="5"/>
  <c r="Q2898" i="5"/>
  <c r="N3026" i="5"/>
  <c r="N74" i="5"/>
  <c r="K1164" i="5"/>
  <c r="M403" i="5"/>
  <c r="P2636" i="5"/>
  <c r="O1123" i="5"/>
  <c r="P2459" i="5"/>
  <c r="M2952" i="5"/>
  <c r="Q2952" i="5"/>
  <c r="Q172" i="5"/>
  <c r="O236" i="5"/>
  <c r="M67" i="5"/>
  <c r="K67" i="5"/>
  <c r="N146" i="5"/>
  <c r="P475" i="5"/>
  <c r="O635" i="5"/>
  <c r="N771" i="5"/>
  <c r="P852" i="5"/>
  <c r="P996" i="5"/>
  <c r="K1555" i="5"/>
  <c r="N1555" i="5"/>
  <c r="M1739" i="5"/>
  <c r="Q1739" i="5"/>
  <c r="Q2123" i="5"/>
  <c r="K2228" i="5"/>
  <c r="N2260" i="5"/>
  <c r="K2292" i="5"/>
  <c r="N2292" i="5"/>
  <c r="P2644" i="5"/>
  <c r="P371" i="5"/>
  <c r="K499" i="5"/>
  <c r="N499" i="5"/>
  <c r="M570" i="5"/>
  <c r="Q650" i="5"/>
  <c r="P650" i="5"/>
  <c r="K818" i="5"/>
  <c r="N818" i="5"/>
  <c r="N988" i="5"/>
  <c r="M1148" i="5"/>
  <c r="Q1148" i="5"/>
  <c r="M1459" i="5"/>
  <c r="Q1459" i="5"/>
  <c r="P1627" i="5"/>
  <c r="P1907" i="5"/>
  <c r="K1907" i="5"/>
  <c r="M1939" i="5"/>
  <c r="K2060" i="5"/>
  <c r="N2092" i="5"/>
  <c r="K2652" i="5"/>
  <c r="N2652" i="5"/>
  <c r="M2684" i="5"/>
  <c r="K2953" i="5"/>
  <c r="N2953" i="5"/>
  <c r="K107" i="5"/>
  <c r="N107" i="5"/>
  <c r="O1171" i="5"/>
  <c r="K1292" i="5"/>
  <c r="O1403" i="5"/>
  <c r="L1868" i="5"/>
  <c r="O2155" i="5"/>
  <c r="L3616" i="5"/>
  <c r="P3616" i="5"/>
  <c r="M4856" i="5"/>
  <c r="O4856" i="5"/>
  <c r="K4856" i="5"/>
  <c r="K1132" i="5"/>
  <c r="O2195" i="5"/>
  <c r="K1116" i="5"/>
  <c r="K1515" i="5"/>
  <c r="O2251" i="5"/>
  <c r="N2283" i="5"/>
  <c r="N2906" i="5"/>
  <c r="L3416" i="5"/>
  <c r="P4656" i="5"/>
  <c r="N3240" i="5"/>
  <c r="O3472" i="5"/>
  <c r="Q3984" i="5"/>
  <c r="N2922" i="5"/>
  <c r="M2926" i="5"/>
  <c r="Q2926" i="5"/>
  <c r="P2958" i="5"/>
  <c r="N3312" i="5"/>
  <c r="O3568" i="5"/>
  <c r="N4872" i="5"/>
  <c r="O5112" i="5"/>
  <c r="M5112" i="5"/>
  <c r="M3752" i="5"/>
  <c r="N4008" i="5"/>
  <c r="N4264" i="5"/>
  <c r="P4736" i="5"/>
  <c r="N4992" i="5"/>
  <c r="O2938" i="5"/>
  <c r="L1988" i="5"/>
  <c r="O1187" i="5"/>
  <c r="O1508" i="5"/>
  <c r="M2395" i="5"/>
  <c r="Q2395" i="5"/>
  <c r="Q3552" i="5"/>
  <c r="K4536" i="5"/>
  <c r="O1891" i="5"/>
  <c r="L2012" i="5"/>
  <c r="N2780" i="5"/>
  <c r="M2812" i="5"/>
  <c r="Q2812" i="5"/>
  <c r="P2844" i="5"/>
  <c r="O2876" i="5"/>
  <c r="O1452" i="5"/>
  <c r="K1452" i="5"/>
  <c r="M1587" i="5"/>
  <c r="Q1587" i="5"/>
  <c r="P2235" i="5"/>
  <c r="K2235" i="5"/>
  <c r="M2388" i="5"/>
  <c r="Q2420" i="5"/>
  <c r="M2957" i="5"/>
  <c r="P4408" i="5"/>
  <c r="H224" i="5"/>
  <c r="S224" i="5"/>
  <c r="P3264" i="5"/>
  <c r="N3520" i="5"/>
  <c r="K4032" i="5"/>
  <c r="L4288" i="5"/>
  <c r="P4824" i="5"/>
  <c r="M3088" i="5"/>
  <c r="Q3088" i="5"/>
  <c r="M3768" i="5"/>
  <c r="N4024" i="5"/>
  <c r="N4280" i="5"/>
  <c r="O4752" i="5"/>
  <c r="O5008" i="5"/>
  <c r="N3304" i="5"/>
  <c r="O3560" i="5"/>
  <c r="K3560" i="5"/>
  <c r="Q4544" i="5"/>
  <c r="O4800" i="5"/>
  <c r="Q260" i="5"/>
  <c r="P52" i="5"/>
  <c r="O66" i="5"/>
  <c r="L4248" i="5"/>
  <c r="P3064" i="5"/>
  <c r="K3792" i="5"/>
  <c r="N3792" i="5"/>
  <c r="P4904" i="5"/>
  <c r="H15" i="5"/>
  <c r="S15" i="5"/>
  <c r="G15" i="5"/>
  <c r="M3128" i="5"/>
  <c r="Q3128" i="5"/>
  <c r="Q3760" i="5"/>
  <c r="M4016" i="5"/>
  <c r="Q4016" i="5"/>
  <c r="Q4552" i="5"/>
  <c r="O4808" i="5"/>
  <c r="M5064" i="5"/>
  <c r="Q5064" i="5"/>
  <c r="H152" i="5"/>
  <c r="S152" i="5"/>
  <c r="O691" i="5"/>
  <c r="N1052" i="5"/>
  <c r="N1980" i="5"/>
  <c r="P82" i="5"/>
  <c r="Q290" i="5"/>
  <c r="N2331" i="5"/>
  <c r="N3002" i="5"/>
  <c r="M211" i="5"/>
  <c r="N83" i="5"/>
  <c r="O83" i="5"/>
  <c r="P2910" i="5"/>
  <c r="L2918" i="5"/>
  <c r="K3168" i="5"/>
  <c r="N3168" i="5"/>
  <c r="L3328" i="5"/>
  <c r="M3328" i="5"/>
  <c r="M3840" i="5"/>
  <c r="Q4096" i="5"/>
  <c r="K4352" i="5"/>
  <c r="N4352" i="5"/>
  <c r="M4632" i="5"/>
  <c r="P3576" i="5"/>
  <c r="P3832" i="5"/>
  <c r="P4816" i="5"/>
  <c r="M3624" i="5"/>
  <c r="L4864" i="5"/>
  <c r="O4864" i="5"/>
  <c r="K4864" i="5"/>
  <c r="N378" i="5"/>
  <c r="K876" i="5"/>
  <c r="N876" i="5"/>
  <c r="O1580" i="5"/>
  <c r="K1580" i="5"/>
  <c r="M1731" i="5"/>
  <c r="Q1731" i="5"/>
  <c r="Q786" i="5"/>
  <c r="P786" i="5"/>
  <c r="O923" i="5"/>
  <c r="H91" i="5"/>
  <c r="K1204" i="5"/>
  <c r="O1604" i="5"/>
  <c r="O1787" i="5"/>
  <c r="L2108" i="5"/>
  <c r="O2920" i="5"/>
  <c r="E9" i="4"/>
  <c r="G23" i="3"/>
  <c r="AF23" i="3" s="1"/>
  <c r="N258" i="5"/>
  <c r="P3288" i="5"/>
  <c r="K4056" i="5"/>
  <c r="M5040" i="5"/>
  <c r="M3074" i="5"/>
  <c r="Q3074" i="5"/>
  <c r="K4112" i="5"/>
  <c r="N4112" i="5"/>
  <c r="K4456" i="5"/>
  <c r="N4456" i="5"/>
  <c r="P272" i="5"/>
  <c r="R272" i="5" s="1"/>
  <c r="T272" i="5" s="1"/>
  <c r="O87" i="5"/>
  <c r="J167" i="5"/>
  <c r="M167" i="5"/>
  <c r="P3062" i="5"/>
  <c r="K1020" i="5"/>
  <c r="O2299" i="5"/>
  <c r="N28" i="5"/>
  <c r="K1044" i="5"/>
  <c r="O1139" i="5"/>
  <c r="O1315" i="5"/>
  <c r="O1476" i="5"/>
  <c r="K1836" i="5"/>
  <c r="L3488" i="5"/>
  <c r="P3488" i="5"/>
  <c r="P531" i="5"/>
  <c r="K700" i="5"/>
  <c r="N700" i="5"/>
  <c r="M778" i="5"/>
  <c r="P868" i="5"/>
  <c r="P1028" i="5"/>
  <c r="P177" i="5"/>
  <c r="M3080" i="5"/>
  <c r="Q3080" i="5"/>
  <c r="M3720" i="5"/>
  <c r="O3976" i="5"/>
  <c r="N4232" i="5"/>
  <c r="P4704" i="5"/>
  <c r="N4960" i="5"/>
  <c r="L3392" i="5"/>
  <c r="Q4696" i="5"/>
  <c r="K175" i="5"/>
  <c r="N175" i="5"/>
  <c r="P3056" i="5"/>
  <c r="Q3640" i="5"/>
  <c r="N3896" i="5"/>
  <c r="M3896" i="5"/>
  <c r="K4152" i="5"/>
  <c r="N4152" i="5"/>
  <c r="P4384" i="5"/>
  <c r="N70" i="5"/>
  <c r="M21" i="5"/>
  <c r="P4672" i="5"/>
  <c r="M2523" i="5"/>
  <c r="Q2523" i="5"/>
  <c r="O90" i="5"/>
  <c r="O250" i="5"/>
  <c r="M340" i="5"/>
  <c r="Q468" i="5"/>
  <c r="N75" i="5"/>
  <c r="O75" i="5"/>
  <c r="O122" i="5"/>
  <c r="M235" i="5"/>
  <c r="P307" i="5"/>
  <c r="Q1011" i="5"/>
  <c r="N1212" i="5"/>
  <c r="M1244" i="5"/>
  <c r="Q1244" i="5"/>
  <c r="P1276" i="5"/>
  <c r="O1532" i="5"/>
  <c r="K1532" i="5"/>
  <c r="M1635" i="5"/>
  <c r="Q1635" i="5"/>
  <c r="Q1692" i="5"/>
  <c r="M1795" i="5"/>
  <c r="Q1955" i="5"/>
  <c r="P2171" i="5"/>
  <c r="K2171" i="5"/>
  <c r="M2492" i="5"/>
  <c r="N2595" i="5"/>
  <c r="Q2627" i="5"/>
  <c r="Q4128" i="5"/>
  <c r="Q770" i="5"/>
  <c r="P770" i="5"/>
  <c r="K924" i="5"/>
  <c r="N924" i="5"/>
  <c r="N956" i="5"/>
  <c r="N1059" i="5"/>
  <c r="M1059" i="5"/>
  <c r="Q1163" i="5"/>
  <c r="N1372" i="5"/>
  <c r="N1499" i="5"/>
  <c r="M1643" i="5"/>
  <c r="Q1643" i="5"/>
  <c r="Q1979" i="5"/>
  <c r="Q2316" i="5"/>
  <c r="K2380" i="5"/>
  <c r="N2380" i="5"/>
  <c r="O2635" i="5"/>
  <c r="N130" i="5"/>
  <c r="L4680" i="5"/>
  <c r="P4680" i="5"/>
  <c r="O210" i="5"/>
  <c r="N306" i="5"/>
  <c r="P780" i="5"/>
  <c r="Q1363" i="5"/>
  <c r="K3048" i="5"/>
  <c r="O3048" i="5"/>
  <c r="M99" i="5"/>
  <c r="M1156" i="5"/>
  <c r="Q1156" i="5"/>
  <c r="M1451" i="5"/>
  <c r="Q1451" i="5"/>
  <c r="Q1588" i="5"/>
  <c r="N2204" i="5"/>
  <c r="M2236" i="5"/>
  <c r="Q2236" i="5"/>
  <c r="M2268" i="5"/>
  <c r="O2715" i="5"/>
  <c r="K4320" i="5"/>
  <c r="N4320" i="5"/>
  <c r="M596" i="5"/>
  <c r="M659" i="5"/>
  <c r="Q659" i="5"/>
  <c r="K858" i="5"/>
  <c r="N858" i="5"/>
  <c r="N1179" i="5"/>
  <c r="M1179" i="5"/>
  <c r="M1524" i="5"/>
  <c r="Q1660" i="5"/>
  <c r="P1915" i="5"/>
  <c r="K1915" i="5"/>
  <c r="M2004" i="5"/>
  <c r="Q2004" i="5"/>
  <c r="N2100" i="5"/>
  <c r="K2460" i="5"/>
  <c r="N2460" i="5"/>
  <c r="K2660" i="5"/>
  <c r="N2660" i="5"/>
  <c r="M2692" i="5"/>
  <c r="K27" i="5"/>
  <c r="N27" i="5"/>
  <c r="O386" i="5"/>
  <c r="M652" i="5"/>
  <c r="P139" i="5"/>
  <c r="K355" i="5"/>
  <c r="N355" i="5"/>
  <c r="M1419" i="5"/>
  <c r="Q1419" i="5"/>
  <c r="Q1556" i="5"/>
  <c r="N2124" i="5"/>
  <c r="M2227" i="5"/>
  <c r="Q2259" i="5"/>
  <c r="K2540" i="5"/>
  <c r="O2540" i="5"/>
  <c r="O2643" i="5"/>
  <c r="M3152" i="5"/>
  <c r="Q3152" i="5"/>
  <c r="P4192" i="5"/>
  <c r="P3528" i="5"/>
  <c r="P3784" i="5"/>
  <c r="N24" i="5"/>
  <c r="K197" i="5"/>
  <c r="P251" i="5"/>
  <c r="K427" i="5"/>
  <c r="N427" i="5"/>
  <c r="N242" i="5"/>
  <c r="Q338" i="5"/>
  <c r="O508" i="5"/>
  <c r="N579" i="5"/>
  <c r="M723" i="5"/>
  <c r="Q723" i="5"/>
  <c r="O867" i="5"/>
  <c r="N92" i="5"/>
  <c r="O92" i="5"/>
  <c r="K1348" i="5"/>
  <c r="N2443" i="5"/>
  <c r="Q153" i="5"/>
  <c r="P3096" i="5"/>
  <c r="Q3952" i="5"/>
  <c r="K4208" i="5"/>
  <c r="M4488" i="5"/>
  <c r="Q4744" i="5"/>
  <c r="P227" i="5"/>
  <c r="M283" i="5"/>
  <c r="N96" i="5"/>
  <c r="K49" i="5"/>
  <c r="N49" i="5"/>
  <c r="H128" i="5"/>
  <c r="O892" i="5"/>
  <c r="P2891" i="5"/>
  <c r="O2891" i="5"/>
  <c r="P2852" i="5"/>
  <c r="O267" i="5"/>
  <c r="O4176" i="5"/>
  <c r="O4776" i="5"/>
  <c r="O1523" i="5"/>
  <c r="O539" i="5"/>
  <c r="O1012" i="5"/>
  <c r="O1691" i="5"/>
  <c r="O2628" i="5"/>
  <c r="O3104" i="5"/>
  <c r="P4760" i="5"/>
  <c r="O3504" i="5"/>
  <c r="K3504" i="5"/>
  <c r="F152" i="5"/>
  <c r="K152" i="5" s="1"/>
  <c r="P418" i="5"/>
  <c r="O4144" i="5"/>
  <c r="O4424" i="5"/>
  <c r="L210" i="5"/>
  <c r="L234" i="5"/>
  <c r="G15" i="3"/>
  <c r="M298" i="5"/>
  <c r="L298" i="5"/>
  <c r="Q756" i="5"/>
  <c r="L756" i="5"/>
  <c r="Q764" i="5"/>
  <c r="L764" i="5"/>
  <c r="O3656" i="5"/>
  <c r="O4392" i="5"/>
  <c r="L3104" i="5"/>
  <c r="L3968" i="5"/>
  <c r="L4760" i="5"/>
  <c r="F143" i="5"/>
  <c r="M143" i="5" s="1"/>
  <c r="K4216" i="5"/>
  <c r="P4216" i="5"/>
  <c r="L195" i="5"/>
  <c r="L275" i="5"/>
  <c r="Q740" i="5"/>
  <c r="L740" i="5"/>
  <c r="H66" i="5"/>
  <c r="O3128" i="5"/>
  <c r="O4016" i="5"/>
  <c r="M4808" i="5"/>
  <c r="O1731" i="5"/>
  <c r="L11" i="5"/>
  <c r="L762" i="5"/>
  <c r="L1236" i="5"/>
  <c r="L1604" i="5"/>
  <c r="Q1787" i="5"/>
  <c r="L1787" i="5"/>
  <c r="L2484" i="5"/>
  <c r="L2587" i="5"/>
  <c r="O323" i="5"/>
  <c r="P243" i="5"/>
  <c r="O708" i="5"/>
  <c r="P1908" i="5"/>
  <c r="Q284" i="5"/>
  <c r="Q2019" i="5"/>
  <c r="N106" i="5"/>
  <c r="Q106" i="5"/>
  <c r="M571" i="5"/>
  <c r="Q571" i="5"/>
  <c r="Q890" i="5"/>
  <c r="P890" i="5"/>
  <c r="P1076" i="5"/>
  <c r="O1172" i="5"/>
  <c r="Q1291" i="5"/>
  <c r="O1404" i="5"/>
  <c r="P1707" i="5"/>
  <c r="O1780" i="5"/>
  <c r="P1972" i="5"/>
  <c r="P2732" i="5"/>
  <c r="P3058" i="5"/>
  <c r="O4728" i="5"/>
  <c r="Q268" i="5"/>
  <c r="O347" i="5"/>
  <c r="Q19" i="5"/>
  <c r="P131" i="5"/>
  <c r="O203" i="5"/>
  <c r="Q787" i="5"/>
  <c r="N394" i="5"/>
  <c r="Q394" i="5"/>
  <c r="O612" i="5"/>
  <c r="N314" i="5"/>
  <c r="Q314" i="5"/>
  <c r="O1004" i="5"/>
  <c r="P1036" i="5"/>
  <c r="P1611" i="5"/>
  <c r="O2363" i="5"/>
  <c r="K2363" i="5"/>
  <c r="L1924" i="5"/>
  <c r="P2315" i="5"/>
  <c r="M2371" i="5"/>
  <c r="Q2371" i="5"/>
  <c r="Q123" i="5"/>
  <c r="Q524" i="5"/>
  <c r="O586" i="5"/>
  <c r="P844" i="5"/>
  <c r="Q979" i="5"/>
  <c r="O1084" i="5"/>
  <c r="Q1267" i="5"/>
  <c r="O1435" i="5"/>
  <c r="P1683" i="5"/>
  <c r="O1715" i="5"/>
  <c r="P1948" i="5"/>
  <c r="P2620" i="5"/>
  <c r="N4000" i="5"/>
  <c r="P4984" i="5"/>
  <c r="Q380" i="5"/>
  <c r="O690" i="5"/>
  <c r="Q220" i="5"/>
  <c r="Q276" i="5"/>
  <c r="P820" i="5"/>
  <c r="O3336" i="5"/>
  <c r="K3336" i="5"/>
  <c r="L5088" i="5"/>
  <c r="O171" i="5"/>
  <c r="P2926" i="5"/>
  <c r="O2958" i="5"/>
  <c r="K2958" i="5"/>
  <c r="Q3752" i="5"/>
  <c r="M4264" i="5"/>
  <c r="Q4264" i="5"/>
  <c r="O4736" i="5"/>
  <c r="M4992" i="5"/>
  <c r="Q4992" i="5"/>
  <c r="Q163" i="5"/>
  <c r="P2395" i="5"/>
  <c r="L3552" i="5"/>
  <c r="P3552" i="5"/>
  <c r="M2571" i="5"/>
  <c r="P2812" i="5"/>
  <c r="O2844" i="5"/>
  <c r="K2844" i="5"/>
  <c r="M322" i="5"/>
  <c r="F164" i="5"/>
  <c r="Q164" i="5" s="1"/>
  <c r="Q275" i="5"/>
  <c r="S194" i="5"/>
  <c r="P66" i="5"/>
  <c r="O3064" i="5"/>
  <c r="O4904" i="5"/>
  <c r="P3128" i="5"/>
  <c r="M3504" i="5"/>
  <c r="O3760" i="5"/>
  <c r="P4016" i="5"/>
  <c r="N4808" i="5"/>
  <c r="P5064" i="5"/>
  <c r="O3400" i="5"/>
  <c r="N3104" i="5"/>
  <c r="L3232" i="5"/>
  <c r="M3232" i="5"/>
  <c r="O3968" i="5"/>
  <c r="O4504" i="5"/>
  <c r="O3448" i="5"/>
  <c r="O682" i="5"/>
  <c r="K195" i="5"/>
  <c r="O1164" i="5"/>
  <c r="Q2636" i="5"/>
  <c r="K620" i="5"/>
  <c r="K2867" i="5"/>
  <c r="Q371" i="5"/>
  <c r="O1939" i="5"/>
  <c r="K2427" i="5"/>
  <c r="K2796" i="5"/>
  <c r="K1483" i="5"/>
  <c r="P1708" i="5"/>
  <c r="P2155" i="5"/>
  <c r="M3616" i="5"/>
  <c r="P346" i="5"/>
  <c r="K834" i="5"/>
  <c r="O1132" i="5"/>
  <c r="N1332" i="5"/>
  <c r="K2195" i="5"/>
  <c r="K2340" i="5"/>
  <c r="P202" i="5"/>
  <c r="O282" i="5"/>
  <c r="O1116" i="5"/>
  <c r="N1388" i="5"/>
  <c r="N2251" i="5"/>
  <c r="O3936" i="5"/>
  <c r="N4184" i="5"/>
  <c r="O3112" i="5"/>
  <c r="K3728" i="5"/>
  <c r="O4584" i="5"/>
  <c r="K4584" i="5"/>
  <c r="O2946" i="5"/>
  <c r="N3824" i="5"/>
  <c r="O4080" i="5"/>
  <c r="O4336" i="5"/>
  <c r="K4616" i="5"/>
  <c r="O3496" i="5"/>
  <c r="K51" i="5"/>
  <c r="K163" i="5"/>
  <c r="K1508" i="5"/>
  <c r="N2276" i="5"/>
  <c r="O4536" i="5"/>
  <c r="O692" i="5"/>
  <c r="O1747" i="5"/>
  <c r="K1891" i="5"/>
  <c r="O2571" i="5"/>
  <c r="N2925" i="5"/>
  <c r="K3136" i="5"/>
  <c r="L3264" i="5"/>
  <c r="M3264" i="5"/>
  <c r="M3512" i="5"/>
  <c r="O3512" i="5"/>
  <c r="O2930" i="5"/>
  <c r="K2930" i="5"/>
  <c r="M3560" i="5"/>
  <c r="K3816" i="5"/>
  <c r="N3816" i="5"/>
  <c r="O4072" i="5"/>
  <c r="O4328" i="5"/>
  <c r="N4544" i="5"/>
  <c r="M4800" i="5"/>
  <c r="O5056" i="5"/>
  <c r="K275" i="5"/>
  <c r="N275" i="5"/>
  <c r="O594" i="5"/>
  <c r="K740" i="5"/>
  <c r="N740" i="5"/>
  <c r="F194" i="5"/>
  <c r="N194" i="5" s="1"/>
  <c r="L66" i="5"/>
  <c r="K419" i="5"/>
  <c r="O722" i="5"/>
  <c r="M3034" i="5"/>
  <c r="K3034" i="5"/>
  <c r="P3034" i="5"/>
  <c r="O4464" i="5"/>
  <c r="Q4904" i="5"/>
  <c r="O15" i="5"/>
  <c r="M3018" i="5"/>
  <c r="K3018" i="5"/>
  <c r="P3018" i="5"/>
  <c r="K4016" i="5"/>
  <c r="P4808" i="5"/>
  <c r="M82" i="5"/>
  <c r="M290" i="5"/>
  <c r="K147" i="5"/>
  <c r="N147" i="5"/>
  <c r="K2724" i="5"/>
  <c r="N2724" i="5"/>
  <c r="O2811" i="5"/>
  <c r="K2843" i="5"/>
  <c r="N2843" i="5"/>
  <c r="Q83" i="5"/>
  <c r="O348" i="5"/>
  <c r="K348" i="5"/>
  <c r="O580" i="5"/>
  <c r="O667" i="5"/>
  <c r="P3042" i="5"/>
  <c r="N3328" i="5"/>
  <c r="O3584" i="5"/>
  <c r="N4888" i="5"/>
  <c r="O3832" i="5"/>
  <c r="K157" i="5"/>
  <c r="K4136" i="5"/>
  <c r="M2355" i="5"/>
  <c r="K11" i="5"/>
  <c r="K762" i="5"/>
  <c r="O1204" i="5"/>
  <c r="N1236" i="5"/>
  <c r="O1491" i="5"/>
  <c r="K1604" i="5"/>
  <c r="O2308" i="5"/>
  <c r="K2484" i="5"/>
  <c r="O2587" i="5"/>
  <c r="L3288" i="5"/>
  <c r="M3288" i="5"/>
  <c r="O4784" i="5"/>
  <c r="K3176" i="5"/>
  <c r="O3176" i="5"/>
  <c r="P3176" i="5"/>
  <c r="P4968" i="5"/>
  <c r="K483" i="5"/>
  <c r="Q531" i="5"/>
  <c r="O3464" i="5"/>
  <c r="K3464" i="5"/>
  <c r="K3082" i="5"/>
  <c r="O3904" i="5"/>
  <c r="O4160" i="5"/>
  <c r="O4440" i="5"/>
  <c r="M4200" i="5"/>
  <c r="Q4200" i="5"/>
  <c r="K4416" i="5"/>
  <c r="N4416" i="5"/>
  <c r="O418" i="5"/>
  <c r="Q75" i="5"/>
  <c r="Q307" i="5"/>
  <c r="M2627" i="5"/>
  <c r="O2970" i="5"/>
  <c r="K2970" i="5"/>
  <c r="O1059" i="5"/>
  <c r="K1643" i="5"/>
  <c r="K4144" i="5"/>
  <c r="K4424" i="5"/>
  <c r="M4680" i="5"/>
  <c r="P2994" i="5"/>
  <c r="O138" i="5"/>
  <c r="K138" i="5"/>
  <c r="K1451" i="5"/>
  <c r="M2387" i="5"/>
  <c r="O1179" i="5"/>
  <c r="O1524" i="5"/>
  <c r="L2804" i="5"/>
  <c r="O2804" i="5"/>
  <c r="Q139" i="5"/>
  <c r="O2227" i="5"/>
  <c r="M2291" i="5"/>
  <c r="M2934" i="5"/>
  <c r="O3784" i="5"/>
  <c r="Q251" i="5"/>
  <c r="M338" i="5"/>
  <c r="Q92" i="5"/>
  <c r="K578" i="5"/>
  <c r="N972" i="5"/>
  <c r="O1348" i="5"/>
  <c r="N1380" i="5"/>
  <c r="O1548" i="5"/>
  <c r="K1548" i="5"/>
  <c r="O2356" i="5"/>
  <c r="K2708" i="5"/>
  <c r="F206" i="5"/>
  <c r="Q206" i="5" s="1"/>
  <c r="Q245" i="5"/>
  <c r="K64" i="5"/>
  <c r="Q227" i="5"/>
  <c r="I15" i="9"/>
  <c r="I64" i="9" s="1"/>
  <c r="B13" i="9" s="1"/>
  <c r="G64" i="9"/>
  <c r="B11" i="9" s="1"/>
  <c r="O168" i="5"/>
  <c r="K168" i="5"/>
  <c r="Q96" i="5"/>
  <c r="H96" i="5"/>
  <c r="H24" i="3"/>
  <c r="H10" i="4"/>
  <c r="O3050" i="5"/>
  <c r="O4360" i="5"/>
  <c r="N5088" i="5"/>
  <c r="O756" i="5"/>
  <c r="O764" i="5"/>
  <c r="F114" i="5"/>
  <c r="K114" i="5" s="1"/>
  <c r="O588" i="5"/>
  <c r="L1875" i="5"/>
  <c r="O2379" i="5"/>
  <c r="K2379" i="5"/>
  <c r="L1523" i="5"/>
  <c r="L187" i="5"/>
  <c r="L539" i="5"/>
  <c r="L859" i="5"/>
  <c r="L1012" i="5"/>
  <c r="L1275" i="5"/>
  <c r="L1691" i="5"/>
  <c r="Q2628" i="5"/>
  <c r="L2628" i="5"/>
  <c r="M218" i="5"/>
  <c r="L218" i="5"/>
  <c r="F274" i="5"/>
  <c r="J274" i="5" s="1"/>
  <c r="O3768" i="5"/>
  <c r="Q3560" i="5"/>
  <c r="L4544" i="5"/>
  <c r="L147" i="5"/>
  <c r="O211" i="5"/>
  <c r="P3840" i="5"/>
  <c r="O3840" i="5"/>
  <c r="P4632" i="5"/>
  <c r="F249" i="5"/>
  <c r="O2974" i="5"/>
  <c r="K2974" i="5"/>
  <c r="P1587" i="5"/>
  <c r="P2267" i="5"/>
  <c r="Q2388" i="5"/>
  <c r="O2420" i="5"/>
  <c r="Q2957" i="5"/>
  <c r="O4408" i="5"/>
  <c r="O82" i="5"/>
  <c r="P211" i="5"/>
  <c r="O2910" i="5"/>
  <c r="K2910" i="5"/>
  <c r="Q3840" i="5"/>
  <c r="O554" i="5"/>
  <c r="O234" i="5"/>
  <c r="O802" i="5"/>
  <c r="O3081" i="5"/>
  <c r="Q323" i="5"/>
  <c r="K931" i="5"/>
  <c r="O2019" i="5"/>
  <c r="O1291" i="5"/>
  <c r="K1707" i="5"/>
  <c r="O2507" i="5"/>
  <c r="K2507" i="5"/>
  <c r="Q347" i="5"/>
  <c r="Q203" i="5"/>
  <c r="Q459" i="5"/>
  <c r="M370" i="5"/>
  <c r="O451" i="5"/>
  <c r="M1924" i="5"/>
  <c r="K1412" i="5"/>
  <c r="K123" i="5"/>
  <c r="O979" i="5"/>
  <c r="O1267" i="5"/>
  <c r="O44" i="5"/>
  <c r="K44" i="5"/>
  <c r="M492" i="5"/>
  <c r="K3050" i="5"/>
  <c r="L3336" i="5"/>
  <c r="M3336" i="5"/>
  <c r="K4360" i="5"/>
  <c r="L4832" i="5"/>
  <c r="L1844" i="5"/>
  <c r="O1844" i="5"/>
  <c r="O595" i="5"/>
  <c r="O515" i="5"/>
  <c r="K892" i="5"/>
  <c r="O2859" i="5"/>
  <c r="K2891" i="5"/>
  <c r="O963" i="5"/>
  <c r="K1755" i="5"/>
  <c r="M2579" i="5"/>
  <c r="L2852" i="5"/>
  <c r="O2852" i="5"/>
  <c r="N1771" i="5"/>
  <c r="O2147" i="5"/>
  <c r="N3360" i="5"/>
  <c r="O676" i="5"/>
  <c r="K828" i="5"/>
  <c r="O1124" i="5"/>
  <c r="N1324" i="5"/>
  <c r="P1843" i="5"/>
  <c r="K2332" i="5"/>
  <c r="O115" i="5"/>
  <c r="K267" i="5"/>
  <c r="Q315" i="5"/>
  <c r="O1620" i="5"/>
  <c r="M2451" i="5"/>
  <c r="Q2556" i="5"/>
  <c r="O4120" i="5"/>
  <c r="K4176" i="5"/>
  <c r="O209" i="5"/>
  <c r="M1916" i="5"/>
  <c r="O882" i="5"/>
  <c r="O1195" i="5"/>
  <c r="O1659" i="5"/>
  <c r="P1875" i="5"/>
  <c r="K1875" i="5"/>
  <c r="M1940" i="5"/>
  <c r="K1523" i="5"/>
  <c r="K187" i="5"/>
  <c r="K539" i="5"/>
  <c r="O788" i="5"/>
  <c r="O859" i="5"/>
  <c r="N1012" i="5"/>
  <c r="M1828" i="5"/>
  <c r="M2140" i="5"/>
  <c r="O2596" i="5"/>
  <c r="K2628" i="5"/>
  <c r="M4256" i="5"/>
  <c r="Q4256" i="5"/>
  <c r="O218" i="5"/>
  <c r="F154" i="5"/>
  <c r="N154" i="5" s="1"/>
  <c r="H274" i="5"/>
  <c r="Q171" i="5"/>
  <c r="O298" i="5"/>
  <c r="O572" i="5"/>
  <c r="K756" i="5"/>
  <c r="K764" i="5"/>
  <c r="M412" i="5"/>
  <c r="F97" i="5"/>
  <c r="K3400" i="5"/>
  <c r="M3448" i="5"/>
  <c r="Q3026" i="5"/>
  <c r="J16" i="7"/>
  <c r="O219" i="5"/>
  <c r="P2691" i="5"/>
  <c r="P2835" i="5"/>
  <c r="O2835" i="5"/>
  <c r="M172" i="5"/>
  <c r="Q475" i="5"/>
  <c r="O2427" i="5"/>
  <c r="Q2764" i="5"/>
  <c r="O2796" i="5"/>
  <c r="O906" i="5"/>
  <c r="O1292" i="5"/>
  <c r="K2155" i="5"/>
  <c r="P2731" i="5"/>
  <c r="O698" i="5"/>
  <c r="P2195" i="5"/>
  <c r="P563" i="5"/>
  <c r="K658" i="5"/>
  <c r="P2251" i="5"/>
  <c r="K3984" i="5"/>
  <c r="K2946" i="5"/>
  <c r="K246" i="5"/>
  <c r="O3160" i="5"/>
  <c r="O4616" i="5"/>
  <c r="Q5112" i="5"/>
  <c r="K3496" i="5"/>
  <c r="O2748" i="5"/>
  <c r="O779" i="5"/>
  <c r="P1891" i="5"/>
  <c r="K2925" i="5"/>
  <c r="O322" i="5"/>
  <c r="K2267" i="5"/>
  <c r="P224" i="5"/>
  <c r="Q87" i="5"/>
  <c r="H87" i="5"/>
  <c r="O1020" i="5"/>
  <c r="O2580" i="5"/>
  <c r="O2675" i="5"/>
  <c r="O2787" i="5"/>
  <c r="K2819" i="5"/>
  <c r="P3044" i="5"/>
  <c r="O108" i="5"/>
  <c r="O556" i="5"/>
  <c r="K642" i="5"/>
  <c r="O884" i="5"/>
  <c r="O1044" i="5"/>
  <c r="K1476" i="5"/>
  <c r="O1699" i="5"/>
  <c r="L1836" i="5"/>
  <c r="O1836" i="5"/>
  <c r="M2180" i="5"/>
  <c r="M3488" i="5"/>
  <c r="O450" i="5"/>
  <c r="O22" i="5"/>
  <c r="K22" i="5"/>
  <c r="J94" i="5"/>
  <c r="P94" i="5"/>
  <c r="N931" i="5"/>
  <c r="K243" i="5"/>
  <c r="N947" i="5"/>
  <c r="O284" i="5"/>
  <c r="P2019" i="5"/>
  <c r="K2019" i="5"/>
  <c r="O106" i="5"/>
  <c r="O571" i="5"/>
  <c r="K890" i="5"/>
  <c r="M1172" i="5"/>
  <c r="M1404" i="5"/>
  <c r="M1780" i="5"/>
  <c r="K2732" i="5"/>
  <c r="K3058" i="5"/>
  <c r="M4728" i="5"/>
  <c r="O268" i="5"/>
  <c r="K19" i="5"/>
  <c r="K131" i="5"/>
  <c r="K313" i="5"/>
  <c r="O787" i="5"/>
  <c r="O394" i="5"/>
  <c r="O314" i="5"/>
  <c r="K14" i="7"/>
  <c r="L14" i="7" s="1"/>
  <c r="M1004" i="5"/>
  <c r="K1611" i="5"/>
  <c r="M2363" i="5"/>
  <c r="O2371" i="5"/>
  <c r="M76" i="5"/>
  <c r="O524" i="5"/>
  <c r="K844" i="5"/>
  <c r="M1084" i="5"/>
  <c r="N1299" i="5"/>
  <c r="M1435" i="5"/>
  <c r="K1683" i="5"/>
  <c r="M1715" i="5"/>
  <c r="K2620" i="5"/>
  <c r="N3065" i="5"/>
  <c r="K4000" i="5"/>
  <c r="O380" i="5"/>
  <c r="O220" i="5"/>
  <c r="O276" i="5"/>
  <c r="K820" i="5"/>
  <c r="L18" i="5"/>
  <c r="N3336" i="5"/>
  <c r="F204" i="5"/>
  <c r="Q204" i="5" s="1"/>
  <c r="O2339" i="5"/>
  <c r="O466" i="5"/>
  <c r="P547" i="5"/>
  <c r="O835" i="5"/>
  <c r="N1107" i="5"/>
  <c r="O2563" i="5"/>
  <c r="O362" i="5"/>
  <c r="K714" i="5"/>
  <c r="K2020" i="5"/>
  <c r="M98" i="5"/>
  <c r="M1220" i="5"/>
  <c r="K1475" i="5"/>
  <c r="P2147" i="5"/>
  <c r="K2147" i="5"/>
  <c r="O4600" i="5"/>
  <c r="K4600" i="5"/>
  <c r="K35" i="5"/>
  <c r="O324" i="5"/>
  <c r="Q676" i="5"/>
  <c r="K548" i="5"/>
  <c r="K636" i="5"/>
  <c r="K1620" i="5"/>
  <c r="K2396" i="5"/>
  <c r="L209" i="5"/>
  <c r="L2323" i="5"/>
  <c r="K588" i="5"/>
  <c r="O26" i="5"/>
  <c r="Q788" i="5"/>
  <c r="Q2596" i="5"/>
  <c r="Q572" i="5"/>
  <c r="N196" i="5"/>
  <c r="M2974" i="5"/>
  <c r="K3656" i="5"/>
  <c r="K4392" i="5"/>
  <c r="N3232" i="5"/>
  <c r="O3456" i="5"/>
  <c r="Q4504" i="5"/>
  <c r="K3704" i="5"/>
  <c r="H16" i="7"/>
  <c r="K9" i="7"/>
  <c r="K403" i="5"/>
  <c r="M2459" i="5"/>
  <c r="O146" i="5"/>
  <c r="O771" i="5"/>
  <c r="M996" i="5"/>
  <c r="K1739" i="5"/>
  <c r="K2260" i="5"/>
  <c r="M2539" i="5"/>
  <c r="K570" i="5"/>
  <c r="K1459" i="5"/>
  <c r="M1627" i="5"/>
  <c r="P1939" i="5"/>
  <c r="K1939" i="5"/>
  <c r="K2092" i="5"/>
  <c r="K2684" i="5"/>
  <c r="M346" i="5"/>
  <c r="M474" i="5"/>
  <c r="M202" i="5"/>
  <c r="O2283" i="5"/>
  <c r="O2906" i="5"/>
  <c r="M3984" i="5"/>
  <c r="F248" i="5"/>
  <c r="Q248" i="5" s="1"/>
  <c r="O2922" i="5"/>
  <c r="M2958" i="5"/>
  <c r="O4872" i="5"/>
  <c r="K3752" i="5"/>
  <c r="M4736" i="5"/>
  <c r="O4992" i="5"/>
  <c r="Q692" i="5"/>
  <c r="O2780" i="5"/>
  <c r="M2844" i="5"/>
  <c r="M68" i="5"/>
  <c r="K1587" i="5"/>
  <c r="L2267" i="5"/>
  <c r="K2388" i="5"/>
  <c r="K2957" i="5"/>
  <c r="N3264" i="5"/>
  <c r="O3520" i="5"/>
  <c r="K3088" i="5"/>
  <c r="K3768" i="5"/>
  <c r="P5008" i="5"/>
  <c r="P4800" i="5"/>
  <c r="F140" i="5"/>
  <c r="G140" i="5" s="1"/>
  <c r="N404" i="5"/>
  <c r="M52" i="5"/>
  <c r="M66" i="5"/>
  <c r="M3064" i="5"/>
  <c r="K3128" i="5"/>
  <c r="K5064" i="5"/>
  <c r="K1980" i="5"/>
  <c r="N82" i="5"/>
  <c r="O2331" i="5"/>
  <c r="K211" i="5"/>
  <c r="K83" i="5"/>
  <c r="Q580" i="5"/>
  <c r="M2910" i="5"/>
  <c r="K3840" i="5"/>
  <c r="O4632" i="5"/>
  <c r="K4632" i="5"/>
  <c r="L3576" i="5"/>
  <c r="F36" i="5"/>
  <c r="K1731" i="5"/>
  <c r="P1787" i="5"/>
  <c r="O258" i="5"/>
  <c r="N3288" i="5"/>
  <c r="K3074" i="5"/>
  <c r="O112" i="5"/>
  <c r="K87" i="5"/>
  <c r="K167" i="5"/>
  <c r="M3062" i="5"/>
  <c r="Q2580" i="5"/>
  <c r="O28" i="5"/>
  <c r="Q556" i="5"/>
  <c r="Q884" i="5"/>
  <c r="N116" i="5"/>
  <c r="O10" i="5"/>
  <c r="K778" i="5"/>
  <c r="M1028" i="5"/>
  <c r="Q177" i="5"/>
  <c r="K3080" i="5"/>
  <c r="K3720" i="5"/>
  <c r="O3392" i="5"/>
  <c r="Q4440" i="5"/>
  <c r="M3056" i="5"/>
  <c r="O3896" i="5"/>
  <c r="M4384" i="5"/>
  <c r="L22" i="5"/>
  <c r="F126" i="5"/>
  <c r="G126" i="5" s="1"/>
  <c r="K21" i="5"/>
  <c r="O340" i="5"/>
  <c r="K75" i="5"/>
  <c r="K235" i="5"/>
  <c r="N1011" i="5"/>
  <c r="M1276" i="5"/>
  <c r="K1635" i="5"/>
  <c r="N1827" i="5"/>
  <c r="Q1827" i="5"/>
  <c r="K2492" i="5"/>
  <c r="O2595" i="5"/>
  <c r="N1163" i="5"/>
  <c r="O130" i="5"/>
  <c r="O306" i="5"/>
  <c r="N1363" i="5"/>
  <c r="K99" i="5"/>
  <c r="K2204" i="5"/>
  <c r="K2268" i="5"/>
  <c r="K596" i="5"/>
  <c r="K1524" i="5"/>
  <c r="K2100" i="5"/>
  <c r="K2692" i="5"/>
  <c r="K652" i="5"/>
  <c r="K1419" i="5"/>
  <c r="K2124" i="5"/>
  <c r="P2227" i="5"/>
  <c r="K2227" i="5"/>
  <c r="K3152" i="5"/>
  <c r="L3528" i="5"/>
  <c r="O24" i="5"/>
  <c r="O506" i="5"/>
  <c r="O242" i="5"/>
  <c r="O579" i="5"/>
  <c r="O2443" i="5"/>
  <c r="M3096" i="5"/>
  <c r="N3952" i="5"/>
  <c r="K4488" i="5"/>
  <c r="K283" i="5"/>
  <c r="Q211" i="5" l="1"/>
  <c r="M246" i="5"/>
  <c r="O64" i="5"/>
  <c r="L211" i="5"/>
  <c r="Q64" i="5"/>
  <c r="O246" i="5"/>
  <c r="N197" i="5"/>
  <c r="O245" i="5"/>
  <c r="M64" i="5"/>
  <c r="G14" i="5"/>
  <c r="P49" i="5"/>
  <c r="K224" i="5"/>
  <c r="J153" i="5"/>
  <c r="O224" i="5"/>
  <c r="Q197" i="5"/>
  <c r="L197" i="5"/>
  <c r="K14" i="5"/>
  <c r="L64" i="5"/>
  <c r="Q49" i="5"/>
  <c r="L167" i="5"/>
  <c r="Q167" i="5"/>
  <c r="O167" i="5"/>
  <c r="L15" i="5"/>
  <c r="G157" i="5"/>
  <c r="L49" i="5"/>
  <c r="J52" i="5"/>
  <c r="M49" i="5"/>
  <c r="N157" i="5"/>
  <c r="G49" i="5"/>
  <c r="L63" i="5"/>
  <c r="O63" i="5"/>
  <c r="M63" i="5"/>
  <c r="L24" i="5"/>
  <c r="P86" i="5"/>
  <c r="Q15" i="5"/>
  <c r="O254" i="5"/>
  <c r="P21" i="5"/>
  <c r="P245" i="5"/>
  <c r="P64" i="5"/>
  <c r="P197" i="5"/>
  <c r="N211" i="5"/>
  <c r="R211" i="5" s="1"/>
  <c r="T211" i="5" s="1"/>
  <c r="M197" i="5"/>
  <c r="J210" i="5"/>
  <c r="I210" i="5" s="1"/>
  <c r="G197" i="5"/>
  <c r="J211" i="5"/>
  <c r="O197" i="5"/>
  <c r="J64" i="5"/>
  <c r="M128" i="5"/>
  <c r="Q128" i="5"/>
  <c r="N128" i="5"/>
  <c r="J128" i="5"/>
  <c r="O96" i="5"/>
  <c r="O14" i="5"/>
  <c r="G128" i="5"/>
  <c r="L227" i="5"/>
  <c r="P128" i="5"/>
  <c r="G87" i="5"/>
  <c r="M87" i="5"/>
  <c r="N10" i="5"/>
  <c r="J224" i="5"/>
  <c r="N246" i="5"/>
  <c r="K226" i="5"/>
  <c r="M24" i="5"/>
  <c r="M70" i="5"/>
  <c r="N227" i="5"/>
  <c r="N210" i="5"/>
  <c r="Q63" i="5"/>
  <c r="P168" i="5"/>
  <c r="M210" i="5"/>
  <c r="N245" i="5"/>
  <c r="L96" i="5"/>
  <c r="G96" i="5"/>
  <c r="P112" i="5"/>
  <c r="J66" i="5"/>
  <c r="K91" i="5"/>
  <c r="K63" i="5"/>
  <c r="J15" i="5"/>
  <c r="I15" i="5" s="1"/>
  <c r="J84" i="5"/>
  <c r="N209" i="5"/>
  <c r="J175" i="5"/>
  <c r="P175" i="5"/>
  <c r="M175" i="5"/>
  <c r="Q224" i="5"/>
  <c r="G175" i="5"/>
  <c r="M224" i="5"/>
  <c r="Q24" i="5"/>
  <c r="N224" i="5"/>
  <c r="G24" i="5"/>
  <c r="I24" i="5" s="1"/>
  <c r="N94" i="5"/>
  <c r="L70" i="5"/>
  <c r="P70" i="5"/>
  <c r="G70" i="5"/>
  <c r="M206" i="5"/>
  <c r="M194" i="5"/>
  <c r="L91" i="5"/>
  <c r="Q91" i="5"/>
  <c r="Q114" i="5"/>
  <c r="I168" i="5"/>
  <c r="R313" i="5"/>
  <c r="T313" i="5" s="1"/>
  <c r="K209" i="5"/>
  <c r="O177" i="5"/>
  <c r="P63" i="5"/>
  <c r="G245" i="5"/>
  <c r="I245" i="5" s="1"/>
  <c r="G224" i="5"/>
  <c r="P24" i="5"/>
  <c r="L175" i="5"/>
  <c r="C5" i="6"/>
  <c r="Q94" i="5"/>
  <c r="K94" i="5"/>
  <c r="J22" i="5"/>
  <c r="N64" i="5"/>
  <c r="R64" i="5" s="1"/>
  <c r="T64" i="5" s="1"/>
  <c r="K164" i="5"/>
  <c r="Q194" i="5"/>
  <c r="K112" i="5"/>
  <c r="G112" i="5"/>
  <c r="I112" i="5" s="1"/>
  <c r="I64" i="5"/>
  <c r="N167" i="5"/>
  <c r="R167" i="5" s="1"/>
  <c r="T167" i="5" s="1"/>
  <c r="L126" i="5"/>
  <c r="P126" i="5"/>
  <c r="L87" i="5"/>
  <c r="R267" i="5"/>
  <c r="T267" i="5" s="1"/>
  <c r="N22" i="5"/>
  <c r="N177" i="5"/>
  <c r="R21" i="5"/>
  <c r="T21" i="5" s="1"/>
  <c r="O164" i="5"/>
  <c r="N87" i="5"/>
  <c r="Q210" i="5"/>
  <c r="K177" i="5"/>
  <c r="L140" i="5"/>
  <c r="J70" i="5"/>
  <c r="G177" i="5"/>
  <c r="H5115" i="5"/>
  <c r="C7" i="6"/>
  <c r="I167" i="5"/>
  <c r="G86" i="5"/>
  <c r="Q86" i="5"/>
  <c r="G153" i="5"/>
  <c r="I153" i="5" s="1"/>
  <c r="G283" i="5"/>
  <c r="L153" i="5"/>
  <c r="R283" i="5"/>
  <c r="T283" i="5" s="1"/>
  <c r="R49" i="5"/>
  <c r="T49" i="5" s="1"/>
  <c r="G246" i="5"/>
  <c r="N153" i="5"/>
  <c r="P153" i="5"/>
  <c r="M153" i="5"/>
  <c r="N86" i="5"/>
  <c r="J86" i="5"/>
  <c r="L246" i="5"/>
  <c r="I267" i="5"/>
  <c r="M245" i="5"/>
  <c r="R245" i="5" s="1"/>
  <c r="T245" i="5" s="1"/>
  <c r="C10" i="6"/>
  <c r="P87" i="5"/>
  <c r="L86" i="5"/>
  <c r="M86" i="5"/>
  <c r="C9" i="6"/>
  <c r="K24" i="5"/>
  <c r="K66" i="5"/>
  <c r="R66" i="5" s="1"/>
  <c r="T66" i="5" s="1"/>
  <c r="L248" i="5"/>
  <c r="P143" i="5"/>
  <c r="Q274" i="5"/>
  <c r="Q246" i="5"/>
  <c r="O86" i="5"/>
  <c r="K70" i="5"/>
  <c r="G36" i="5"/>
  <c r="N36" i="5"/>
  <c r="O84" i="5"/>
  <c r="Q84" i="5"/>
  <c r="N84" i="5"/>
  <c r="G274" i="5"/>
  <c r="I274" i="5" s="1"/>
  <c r="E20" i="4"/>
  <c r="W24" i="3"/>
  <c r="L164" i="5"/>
  <c r="K227" i="5"/>
  <c r="P114" i="5"/>
  <c r="M177" i="5"/>
  <c r="P210" i="5"/>
  <c r="P154" i="5"/>
  <c r="Q70" i="5"/>
  <c r="M227" i="5"/>
  <c r="P96" i="5"/>
  <c r="R96" i="5" s="1"/>
  <c r="E17" i="4"/>
  <c r="K24" i="3"/>
  <c r="P248" i="5"/>
  <c r="O204" i="5"/>
  <c r="J204" i="5"/>
  <c r="M204" i="5"/>
  <c r="K204" i="5"/>
  <c r="N204" i="5"/>
  <c r="L204" i="5"/>
  <c r="J143" i="5"/>
  <c r="L114" i="5"/>
  <c r="O114" i="5"/>
  <c r="P204" i="5"/>
  <c r="G10" i="5"/>
  <c r="M10" i="5"/>
  <c r="Q10" i="5"/>
  <c r="L10" i="5"/>
  <c r="P10" i="5"/>
  <c r="N164" i="5"/>
  <c r="N143" i="5"/>
  <c r="E19" i="4"/>
  <c r="S24" i="3"/>
  <c r="G226" i="5"/>
  <c r="Q226" i="5"/>
  <c r="J226" i="5"/>
  <c r="M226" i="5"/>
  <c r="L152" i="5"/>
  <c r="I138" i="5"/>
  <c r="L84" i="5"/>
  <c r="P274" i="5"/>
  <c r="J36" i="5"/>
  <c r="K36" i="5"/>
  <c r="J227" i="5"/>
  <c r="I227" i="5" s="1"/>
  <c r="I52" i="5"/>
  <c r="G154" i="5"/>
  <c r="L154" i="5"/>
  <c r="M154" i="5"/>
  <c r="O154" i="5"/>
  <c r="K154" i="5"/>
  <c r="M36" i="5"/>
  <c r="R157" i="5"/>
  <c r="T157" i="5" s="1"/>
  <c r="C8" i="6"/>
  <c r="M254" i="5"/>
  <c r="I87" i="5"/>
  <c r="E18" i="4"/>
  <c r="O24" i="3"/>
  <c r="L36" i="5"/>
  <c r="Q22" i="5"/>
  <c r="P84" i="5"/>
  <c r="K194" i="5"/>
  <c r="K143" i="5"/>
  <c r="J63" i="5"/>
  <c r="J14" i="5"/>
  <c r="I14" i="5" s="1"/>
  <c r="Q14" i="5"/>
  <c r="M14" i="5"/>
  <c r="J96" i="5"/>
  <c r="I96" i="5" s="1"/>
  <c r="P152" i="5"/>
  <c r="J91" i="5"/>
  <c r="I91" i="5" s="1"/>
  <c r="J293" i="5"/>
  <c r="I293" i="5" s="1"/>
  <c r="P14" i="5"/>
  <c r="J154" i="5"/>
  <c r="G63" i="5"/>
  <c r="M248" i="5"/>
  <c r="O248" i="5"/>
  <c r="N248" i="5"/>
  <c r="J248" i="5"/>
  <c r="J140" i="5"/>
  <c r="I140" i="5" s="1"/>
  <c r="K140" i="5"/>
  <c r="N140" i="5"/>
  <c r="O140" i="5"/>
  <c r="M140" i="5"/>
  <c r="O97" i="5"/>
  <c r="P97" i="5"/>
  <c r="K97" i="5"/>
  <c r="L97" i="5"/>
  <c r="J97" i="5"/>
  <c r="Q97" i="5"/>
  <c r="M97" i="5"/>
  <c r="K126" i="5"/>
  <c r="M126" i="5"/>
  <c r="O126" i="5"/>
  <c r="N126" i="5"/>
  <c r="J126" i="5"/>
  <c r="I126" i="5" s="1"/>
  <c r="K16" i="7"/>
  <c r="B21" i="7" s="1"/>
  <c r="R168" i="5"/>
  <c r="T168" i="5" s="1"/>
  <c r="G206" i="5"/>
  <c r="N206" i="5"/>
  <c r="R138" i="5"/>
  <c r="T138" i="5" s="1"/>
  <c r="J164" i="5"/>
  <c r="P164" i="5"/>
  <c r="P140" i="5"/>
  <c r="E21" i="4"/>
  <c r="AA24" i="3"/>
  <c r="P206" i="5"/>
  <c r="R52" i="5"/>
  <c r="T52" i="5" s="1"/>
  <c r="J209" i="5"/>
  <c r="I209" i="5" s="1"/>
  <c r="P209" i="5"/>
  <c r="M22" i="5"/>
  <c r="O194" i="5"/>
  <c r="J114" i="5"/>
  <c r="G204" i="5"/>
  <c r="I204" i="5" s="1"/>
  <c r="J194" i="5"/>
  <c r="J246" i="5"/>
  <c r="L194" i="5"/>
  <c r="L14" i="5"/>
  <c r="I157" i="5"/>
  <c r="P91" i="5"/>
  <c r="L9" i="7"/>
  <c r="L16" i="7" s="1"/>
  <c r="G254" i="5"/>
  <c r="P254" i="5"/>
  <c r="G143" i="5"/>
  <c r="I94" i="5"/>
  <c r="O36" i="5"/>
  <c r="N152" i="5"/>
  <c r="M114" i="5"/>
  <c r="M209" i="5"/>
  <c r="I224" i="5"/>
  <c r="I21" i="5"/>
  <c r="Q154" i="5"/>
  <c r="Q143" i="5"/>
  <c r="G164" i="5"/>
  <c r="G84" i="5"/>
  <c r="I84" i="5" s="1"/>
  <c r="Q140" i="5"/>
  <c r="O91" i="5"/>
  <c r="P36" i="5"/>
  <c r="M164" i="5"/>
  <c r="R293" i="5"/>
  <c r="T293" i="5" s="1"/>
  <c r="Q209" i="5"/>
  <c r="L206" i="5"/>
  <c r="J254" i="5"/>
  <c r="I128" i="5"/>
  <c r="N97" i="5"/>
  <c r="G97" i="5"/>
  <c r="R94" i="5"/>
  <c r="T94" i="5" s="1"/>
  <c r="N249" i="5"/>
  <c r="M249" i="5"/>
  <c r="O249" i="5"/>
  <c r="L249" i="5"/>
  <c r="G249" i="5"/>
  <c r="Q249" i="5"/>
  <c r="P249" i="5"/>
  <c r="J249" i="5"/>
  <c r="E11" i="6" s="1"/>
  <c r="G194" i="5"/>
  <c r="R197" i="5"/>
  <c r="T197" i="5" s="1"/>
  <c r="N254" i="5"/>
  <c r="N91" i="5"/>
  <c r="R15" i="5"/>
  <c r="I66" i="5"/>
  <c r="G114" i="5"/>
  <c r="C6" i="6"/>
  <c r="M91" i="5"/>
  <c r="K206" i="5"/>
  <c r="I177" i="5"/>
  <c r="Q126" i="5"/>
  <c r="I313" i="5"/>
  <c r="L226" i="5"/>
  <c r="P226" i="5"/>
  <c r="I283" i="5"/>
  <c r="K10" i="5"/>
  <c r="I211" i="5"/>
  <c r="G22" i="5"/>
  <c r="I22" i="5" s="1"/>
  <c r="Q36" i="5"/>
  <c r="G152" i="5"/>
  <c r="J152" i="5"/>
  <c r="M152" i="5"/>
  <c r="Q152" i="5"/>
  <c r="D24" i="3"/>
  <c r="H9" i="4"/>
  <c r="K84" i="5"/>
  <c r="O152" i="5"/>
  <c r="P194" i="5"/>
  <c r="O143" i="5"/>
  <c r="R63" i="5"/>
  <c r="T63" i="5" s="1"/>
  <c r="N114" i="5"/>
  <c r="AE24" i="3"/>
  <c r="E22" i="4"/>
  <c r="O206" i="5"/>
  <c r="G248" i="5"/>
  <c r="L143" i="5"/>
  <c r="J206" i="5"/>
  <c r="I49" i="5"/>
  <c r="I197" i="5"/>
  <c r="I86" i="5" l="1"/>
  <c r="R70" i="5"/>
  <c r="T70" i="5" s="1"/>
  <c r="R128" i="5"/>
  <c r="T128" i="5" s="1"/>
  <c r="I246" i="5"/>
  <c r="I70" i="5"/>
  <c r="R274" i="5"/>
  <c r="T274" i="5" s="1"/>
  <c r="I175" i="5"/>
  <c r="R112" i="5"/>
  <c r="T112" i="5" s="1"/>
  <c r="R210" i="5"/>
  <c r="T210" i="5" s="1"/>
  <c r="R246" i="5"/>
  <c r="T246" i="5" s="1"/>
  <c r="R224" i="5"/>
  <c r="T224" i="5" s="1"/>
  <c r="R175" i="5"/>
  <c r="T175" i="5" s="1"/>
  <c r="R153" i="5"/>
  <c r="T153" i="5" s="1"/>
  <c r="I248" i="5"/>
  <c r="R10" i="5"/>
  <c r="T10" i="5" s="1"/>
  <c r="C12" i="6"/>
  <c r="R24" i="5"/>
  <c r="T24" i="5" s="1"/>
  <c r="R164" i="5"/>
  <c r="T164" i="5" s="1"/>
  <c r="R84" i="5"/>
  <c r="T84" i="5" s="1"/>
  <c r="R87" i="5"/>
  <c r="T87" i="5" s="1"/>
  <c r="R14" i="5"/>
  <c r="T14" i="5" s="1"/>
  <c r="R177" i="5"/>
  <c r="T177" i="5" s="1"/>
  <c r="R206" i="5"/>
  <c r="T206" i="5" s="1"/>
  <c r="R248" i="5"/>
  <c r="T248" i="5" s="1"/>
  <c r="R86" i="5"/>
  <c r="T86" i="5" s="1"/>
  <c r="I143" i="5"/>
  <c r="R254" i="5"/>
  <c r="T254" i="5" s="1"/>
  <c r="R114" i="5"/>
  <c r="T114" i="5" s="1"/>
  <c r="E10" i="6"/>
  <c r="R91" i="5"/>
  <c r="T91" i="5" s="1"/>
  <c r="R209" i="5"/>
  <c r="T209" i="5" s="1"/>
  <c r="R226" i="5"/>
  <c r="T226" i="5" s="1"/>
  <c r="E9" i="6"/>
  <c r="I164" i="5"/>
  <c r="E6" i="6"/>
  <c r="I152" i="5"/>
  <c r="R22" i="5"/>
  <c r="T22" i="5" s="1"/>
  <c r="R152" i="5"/>
  <c r="T152" i="5" s="1"/>
  <c r="T96" i="5"/>
  <c r="R140" i="5"/>
  <c r="T140" i="5" s="1"/>
  <c r="H18" i="4"/>
  <c r="L25" i="3"/>
  <c r="H19" i="4"/>
  <c r="P25" i="3"/>
  <c r="B10" i="6"/>
  <c r="I10" i="5"/>
  <c r="G5115" i="5"/>
  <c r="H25" i="3"/>
  <c r="H17" i="4"/>
  <c r="I36" i="5"/>
  <c r="H22" i="4"/>
  <c r="AB25" i="3"/>
  <c r="G24" i="3"/>
  <c r="AF24" i="3" s="1"/>
  <c r="E16" i="4"/>
  <c r="I194" i="5"/>
  <c r="R97" i="5"/>
  <c r="I114" i="5"/>
  <c r="B9" i="6"/>
  <c r="R143" i="5"/>
  <c r="T143" i="5" s="1"/>
  <c r="I154" i="5"/>
  <c r="R227" i="5"/>
  <c r="T227" i="5" s="1"/>
  <c r="I97" i="5"/>
  <c r="D6" i="6" s="1"/>
  <c r="B6" i="6"/>
  <c r="B5" i="6"/>
  <c r="I254" i="5"/>
  <c r="E5" i="6"/>
  <c r="R194" i="5"/>
  <c r="T194" i="5" s="1"/>
  <c r="B8" i="6"/>
  <c r="R204" i="5"/>
  <c r="T204" i="5" s="1"/>
  <c r="T15" i="5"/>
  <c r="B22" i="7"/>
  <c r="I206" i="5"/>
  <c r="R126" i="5"/>
  <c r="T126" i="5" s="1"/>
  <c r="D8" i="6"/>
  <c r="I249" i="5"/>
  <c r="D11" i="6" s="1"/>
  <c r="B11" i="6"/>
  <c r="H21" i="4"/>
  <c r="X25" i="3"/>
  <c r="I63" i="5"/>
  <c r="B7" i="6"/>
  <c r="R36" i="5"/>
  <c r="T36" i="5" s="1"/>
  <c r="H20" i="4"/>
  <c r="T25" i="3"/>
  <c r="R249" i="5"/>
  <c r="E7" i="6"/>
  <c r="R154" i="5"/>
  <c r="T154" i="5" s="1"/>
  <c r="E8" i="6"/>
  <c r="I226" i="5"/>
  <c r="J5115" i="5"/>
  <c r="G9" i="6" l="1"/>
  <c r="H12" i="3"/>
  <c r="D5" i="6"/>
  <c r="F9" i="6"/>
  <c r="D7" i="6"/>
  <c r="D9" i="6"/>
  <c r="F8" i="6"/>
  <c r="F10" i="6"/>
  <c r="G7" i="6"/>
  <c r="H10" i="3"/>
  <c r="B12" i="6"/>
  <c r="T97" i="5"/>
  <c r="F6" i="6"/>
  <c r="R5115" i="5"/>
  <c r="F7" i="6"/>
  <c r="E27" i="4"/>
  <c r="W25" i="3"/>
  <c r="H11" i="3"/>
  <c r="G8" i="6"/>
  <c r="E26" i="4"/>
  <c r="S25" i="3"/>
  <c r="F5" i="6"/>
  <c r="T249" i="5"/>
  <c r="T5115" i="5" s="1"/>
  <c r="F11" i="6"/>
  <c r="E25" i="4"/>
  <c r="O25" i="3"/>
  <c r="E29" i="4"/>
  <c r="AE25" i="3"/>
  <c r="E24" i="4"/>
  <c r="K25" i="3"/>
  <c r="H8" i="3"/>
  <c r="G5" i="6"/>
  <c r="I5115" i="5"/>
  <c r="D10" i="6"/>
  <c r="H13" i="3"/>
  <c r="G10" i="6"/>
  <c r="E28" i="4"/>
  <c r="AA25" i="3"/>
  <c r="E12" i="6"/>
  <c r="H16" i="4"/>
  <c r="D25" i="3"/>
  <c r="D12" i="6" l="1"/>
  <c r="F12" i="6"/>
  <c r="H24" i="4"/>
  <c r="H26" i="3"/>
  <c r="H29" i="4"/>
  <c r="AB26" i="3"/>
  <c r="G6" i="6"/>
  <c r="H9" i="3"/>
  <c r="P26" i="3"/>
  <c r="H26" i="4"/>
  <c r="B9" i="11"/>
  <c r="C9" i="11" s="1"/>
  <c r="H25" i="4"/>
  <c r="L26" i="3"/>
  <c r="T26" i="3"/>
  <c r="H27" i="4"/>
  <c r="E23" i="4"/>
  <c r="G25" i="3"/>
  <c r="AF25" i="3" s="1"/>
  <c r="H28" i="4"/>
  <c r="X26" i="3"/>
  <c r="G11" i="6"/>
  <c r="H14" i="3"/>
  <c r="H15" i="3" l="1"/>
  <c r="G12" i="6"/>
  <c r="B23" i="7" s="1"/>
  <c r="B24" i="7"/>
  <c r="E36" i="4"/>
  <c r="AE26" i="3"/>
  <c r="E32" i="4"/>
  <c r="O26" i="3"/>
  <c r="E35" i="4"/>
  <c r="AA26" i="3"/>
  <c r="H23" i="4"/>
  <c r="D26" i="3"/>
  <c r="E31" i="4"/>
  <c r="K26" i="3"/>
  <c r="E33" i="4"/>
  <c r="S26" i="3"/>
  <c r="E34" i="4"/>
  <c r="W26" i="3"/>
  <c r="B10" i="11" l="1"/>
  <c r="C10" i="11" s="1"/>
  <c r="T27" i="3"/>
  <c r="H34" i="4"/>
  <c r="H33" i="4"/>
  <c r="P27" i="3"/>
  <c r="H32" i="4"/>
  <c r="L27" i="3"/>
  <c r="H31" i="4"/>
  <c r="H27" i="3"/>
  <c r="H36" i="4"/>
  <c r="AB27" i="3"/>
  <c r="G26" i="3"/>
  <c r="E30" i="4"/>
  <c r="AF26" i="3"/>
  <c r="H35" i="4"/>
  <c r="X27" i="3"/>
  <c r="E39" i="4" l="1"/>
  <c r="O27" i="3"/>
  <c r="E42" i="4"/>
  <c r="AA27" i="3"/>
  <c r="E40" i="4"/>
  <c r="S27" i="3"/>
  <c r="E38" i="4"/>
  <c r="K27" i="3"/>
  <c r="H30" i="4"/>
  <c r="D27" i="3"/>
  <c r="E43" i="4"/>
  <c r="AE27" i="3"/>
  <c r="E41" i="4"/>
  <c r="W27" i="3"/>
  <c r="H43" i="4" l="1"/>
  <c r="AB28" i="3"/>
  <c r="H40" i="4"/>
  <c r="P28" i="3"/>
  <c r="X28" i="3"/>
  <c r="H42" i="4"/>
  <c r="H38" i="4"/>
  <c r="H28" i="3"/>
  <c r="E37" i="4"/>
  <c r="G27" i="3"/>
  <c r="AF27" i="3"/>
  <c r="H39" i="4"/>
  <c r="L28" i="3"/>
  <c r="T28" i="3"/>
  <c r="H41" i="4"/>
  <c r="W28" i="3" l="1"/>
  <c r="E48" i="4"/>
  <c r="E45" i="4"/>
  <c r="K28" i="3"/>
  <c r="E46" i="4"/>
  <c r="O28" i="3"/>
  <c r="E49" i="4"/>
  <c r="AA28" i="3"/>
  <c r="E47" i="4"/>
  <c r="S28" i="3"/>
  <c r="H37" i="4"/>
  <c r="D28" i="3"/>
  <c r="E50" i="4"/>
  <c r="AE28" i="3"/>
  <c r="H46" i="4" l="1"/>
  <c r="L29" i="3"/>
  <c r="H45" i="4"/>
  <c r="H29" i="3"/>
  <c r="H49" i="4"/>
  <c r="X29" i="3"/>
  <c r="H50" i="4"/>
  <c r="AB29" i="3"/>
  <c r="H47" i="4"/>
  <c r="P29" i="3"/>
  <c r="E44" i="4"/>
  <c r="G28" i="3"/>
  <c r="AF28" i="3" s="1"/>
  <c r="H48" i="4"/>
  <c r="T29" i="3"/>
  <c r="E56" i="4" l="1"/>
  <c r="AA29" i="3"/>
  <c r="W29" i="3"/>
  <c r="E55" i="4"/>
  <c r="E57" i="4"/>
  <c r="AE29" i="3"/>
  <c r="H44" i="4"/>
  <c r="D29" i="3"/>
  <c r="E53" i="4"/>
  <c r="O29" i="3"/>
  <c r="E52" i="4"/>
  <c r="K29" i="3"/>
  <c r="E54" i="4"/>
  <c r="S29" i="3"/>
  <c r="AB30" i="3" l="1"/>
  <c r="H57" i="4"/>
  <c r="E51" i="4"/>
  <c r="G29" i="3"/>
  <c r="AF29" i="3"/>
  <c r="H52" i="4"/>
  <c r="H30" i="3"/>
  <c r="H55" i="4"/>
  <c r="T30" i="3"/>
  <c r="H53" i="4"/>
  <c r="L30" i="3"/>
  <c r="H56" i="4"/>
  <c r="X30" i="3"/>
  <c r="H54" i="4"/>
  <c r="P30" i="3"/>
  <c r="E59" i="4" l="1"/>
  <c r="K30" i="3"/>
  <c r="E63" i="4"/>
  <c r="AA30" i="3"/>
  <c r="E61" i="4"/>
  <c r="S30" i="3"/>
  <c r="D30" i="3"/>
  <c r="H51" i="4"/>
  <c r="E60" i="4"/>
  <c r="O30" i="3"/>
  <c r="W30" i="3"/>
  <c r="E62" i="4"/>
  <c r="AE30" i="3"/>
  <c r="E64" i="4"/>
  <c r="E58" i="4" l="1"/>
  <c r="G30" i="3"/>
  <c r="AF30" i="3" s="1"/>
  <c r="H61" i="4"/>
  <c r="P31" i="3"/>
  <c r="H63" i="4"/>
  <c r="X31" i="3"/>
  <c r="H62" i="4"/>
  <c r="T31" i="3"/>
  <c r="H60" i="4"/>
  <c r="L31" i="3"/>
  <c r="H31" i="3"/>
  <c r="H59" i="4"/>
  <c r="H64" i="4"/>
  <c r="AB31" i="3"/>
  <c r="E70" i="4" l="1"/>
  <c r="AA31" i="3"/>
  <c r="E68" i="4"/>
  <c r="S31" i="3"/>
  <c r="E66" i="4"/>
  <c r="K31" i="3"/>
  <c r="E67" i="4"/>
  <c r="O31" i="3"/>
  <c r="D31" i="3"/>
  <c r="H58" i="4"/>
  <c r="E71" i="4"/>
  <c r="AE31" i="3"/>
  <c r="E69" i="4"/>
  <c r="W31" i="3"/>
  <c r="H67" i="4" l="1"/>
  <c r="L32" i="3"/>
  <c r="H32" i="3"/>
  <c r="H66" i="4"/>
  <c r="H68" i="4"/>
  <c r="P32" i="3"/>
  <c r="H69" i="4"/>
  <c r="T32" i="3"/>
  <c r="H70" i="4"/>
  <c r="X32" i="3"/>
  <c r="H71" i="4"/>
  <c r="AB32" i="3"/>
  <c r="E65" i="4"/>
  <c r="G31" i="3"/>
  <c r="AF31" i="3"/>
  <c r="D32" i="3" l="1"/>
  <c r="H65" i="4"/>
  <c r="E76" i="4"/>
  <c r="W32" i="3"/>
  <c r="E78" i="4"/>
  <c r="AE32" i="3"/>
  <c r="E73" i="4"/>
  <c r="K32" i="3"/>
  <c r="E77" i="4"/>
  <c r="AA32" i="3"/>
  <c r="E74" i="4"/>
  <c r="O32" i="3"/>
  <c r="E75" i="4"/>
  <c r="S32" i="3"/>
  <c r="H75" i="4" l="1"/>
  <c r="P33" i="3"/>
  <c r="L33" i="3"/>
  <c r="H74" i="4"/>
  <c r="H78" i="4"/>
  <c r="AB33" i="3"/>
  <c r="H76" i="4"/>
  <c r="T33" i="3"/>
  <c r="H33" i="3"/>
  <c r="H73" i="4"/>
  <c r="H77" i="4"/>
  <c r="X33" i="3"/>
  <c r="G32" i="3"/>
  <c r="E72" i="4"/>
  <c r="AF32" i="3"/>
  <c r="H72" i="4" l="1"/>
  <c r="D33" i="3"/>
  <c r="E83" i="4"/>
  <c r="W33" i="3"/>
  <c r="E81" i="4"/>
  <c r="O33" i="3"/>
  <c r="E85" i="4"/>
  <c r="AE33" i="3"/>
  <c r="E82" i="4"/>
  <c r="S33" i="3"/>
  <c r="E84" i="4"/>
  <c r="AA33" i="3"/>
  <c r="E80" i="4"/>
  <c r="K33" i="3"/>
  <c r="H80" i="4" l="1"/>
  <c r="H34" i="3"/>
  <c r="H84" i="4"/>
  <c r="X34" i="3"/>
  <c r="H85" i="4"/>
  <c r="AB34" i="3"/>
  <c r="H81" i="4"/>
  <c r="L34" i="3"/>
  <c r="P34" i="3"/>
  <c r="H82" i="4"/>
  <c r="G33" i="3"/>
  <c r="AF33" i="3"/>
  <c r="E79" i="4"/>
  <c r="T34" i="3"/>
  <c r="H83" i="4"/>
  <c r="E90" i="4" l="1"/>
  <c r="W34" i="3"/>
  <c r="E88" i="4"/>
  <c r="O34" i="3"/>
  <c r="E92" i="4"/>
  <c r="AE34" i="3"/>
  <c r="E91" i="4"/>
  <c r="AA34" i="3"/>
  <c r="E87" i="4"/>
  <c r="K34" i="3"/>
  <c r="H79" i="4"/>
  <c r="D34" i="3"/>
  <c r="E89" i="4"/>
  <c r="S34" i="3"/>
  <c r="H92" i="4" l="1"/>
  <c r="AB35" i="3"/>
  <c r="H88" i="4"/>
  <c r="L35" i="3"/>
  <c r="T35" i="3"/>
  <c r="H90" i="4"/>
  <c r="X35" i="3"/>
  <c r="H91" i="4"/>
  <c r="H89" i="4"/>
  <c r="P35" i="3"/>
  <c r="G34" i="3"/>
  <c r="E86" i="4"/>
  <c r="AF34" i="3"/>
  <c r="H87" i="4"/>
  <c r="H35" i="3"/>
  <c r="E97" i="4" l="1"/>
  <c r="W35" i="3"/>
  <c r="E94" i="4"/>
  <c r="K35" i="3"/>
  <c r="E98" i="4"/>
  <c r="AA35" i="3"/>
  <c r="H86" i="4"/>
  <c r="D35" i="3"/>
  <c r="E96" i="4"/>
  <c r="S35" i="3"/>
  <c r="E99" i="4"/>
  <c r="AE35" i="3"/>
  <c r="E95" i="4"/>
  <c r="O35" i="3"/>
  <c r="H95" i="4" l="1"/>
  <c r="L36" i="3"/>
  <c r="E93" i="4"/>
  <c r="G35" i="3"/>
  <c r="AF35" i="3" s="1"/>
  <c r="H94" i="4"/>
  <c r="H36" i="3"/>
  <c r="X36" i="3"/>
  <c r="H98" i="4"/>
  <c r="H96" i="4"/>
  <c r="P36" i="3"/>
  <c r="T36" i="3"/>
  <c r="H97" i="4"/>
  <c r="H99" i="4"/>
  <c r="AB36" i="3"/>
  <c r="E105" i="4" l="1"/>
  <c r="AA36" i="3"/>
  <c r="E106" i="4"/>
  <c r="AE36" i="3"/>
  <c r="E103" i="4"/>
  <c r="S36" i="3"/>
  <c r="E101" i="4"/>
  <c r="K36" i="3"/>
  <c r="W36" i="3"/>
  <c r="E104" i="4"/>
  <c r="E102" i="4"/>
  <c r="O36" i="3"/>
  <c r="H93" i="4"/>
  <c r="D36" i="3"/>
  <c r="H102" i="4" l="1"/>
  <c r="L37" i="3"/>
  <c r="H101" i="4"/>
  <c r="H37" i="3"/>
  <c r="E100" i="4"/>
  <c r="G36" i="3"/>
  <c r="AF36" i="3"/>
  <c r="X37" i="3"/>
  <c r="H105" i="4"/>
  <c r="H103" i="4"/>
  <c r="P37" i="3"/>
  <c r="AB37" i="3"/>
  <c r="H106" i="4"/>
  <c r="H104" i="4"/>
  <c r="T37" i="3"/>
  <c r="E110" i="4" l="1"/>
  <c r="S37" i="3"/>
  <c r="H100" i="4"/>
  <c r="D37" i="3"/>
  <c r="E108" i="4"/>
  <c r="K37" i="3"/>
  <c r="E109" i="4"/>
  <c r="O37" i="3"/>
  <c r="E112" i="4"/>
  <c r="AA37" i="3"/>
  <c r="W37" i="3"/>
  <c r="E111" i="4"/>
  <c r="E113" i="4"/>
  <c r="AE37" i="3"/>
  <c r="H108" i="4" l="1"/>
  <c r="H38" i="3"/>
  <c r="H111" i="4"/>
  <c r="T38" i="3"/>
  <c r="H110" i="4"/>
  <c r="P38" i="3"/>
  <c r="H109" i="4"/>
  <c r="L38" i="3"/>
  <c r="H113" i="4"/>
  <c r="AB38" i="3"/>
  <c r="E107" i="4"/>
  <c r="G37" i="3"/>
  <c r="AF37" i="3"/>
  <c r="H112" i="4"/>
  <c r="X38" i="3"/>
  <c r="E117" i="4" l="1"/>
  <c r="S38" i="3"/>
  <c r="E120" i="4"/>
  <c r="AE38" i="3"/>
  <c r="E116" i="4"/>
  <c r="O38" i="3"/>
  <c r="E119" i="4"/>
  <c r="AA38" i="3"/>
  <c r="D38" i="3"/>
  <c r="H107" i="4"/>
  <c r="E118" i="4"/>
  <c r="W38" i="3"/>
  <c r="E115" i="4"/>
  <c r="K38" i="3"/>
  <c r="H119" i="4" l="1"/>
  <c r="X39" i="3"/>
  <c r="H39" i="3"/>
  <c r="H115" i="4"/>
  <c r="H118" i="4"/>
  <c r="T39" i="3"/>
  <c r="H117" i="4"/>
  <c r="P39" i="3"/>
  <c r="H116" i="4"/>
  <c r="L39" i="3"/>
  <c r="H120" i="4"/>
  <c r="AB39" i="3"/>
  <c r="E114" i="4"/>
  <c r="G38" i="3"/>
  <c r="AF38" i="3"/>
  <c r="E124" i="4" l="1"/>
  <c r="S39" i="3"/>
  <c r="D39" i="3"/>
  <c r="H114" i="4"/>
  <c r="E127" i="4"/>
  <c r="AE39" i="3"/>
  <c r="E122" i="4"/>
  <c r="K39" i="3"/>
  <c r="E123" i="4"/>
  <c r="O39" i="3"/>
  <c r="AA39" i="3"/>
  <c r="E126" i="4"/>
  <c r="E125" i="4"/>
  <c r="W39" i="3"/>
  <c r="H40" i="3" l="1"/>
  <c r="H122" i="4"/>
  <c r="H126" i="4"/>
  <c r="X40" i="3"/>
  <c r="H125" i="4"/>
  <c r="T40" i="3"/>
  <c r="H127" i="4"/>
  <c r="AB40" i="3"/>
  <c r="E121" i="4"/>
  <c r="G39" i="3"/>
  <c r="AF39" i="3"/>
  <c r="H123" i="4"/>
  <c r="L40" i="3"/>
  <c r="H124" i="4"/>
  <c r="P40" i="3"/>
  <c r="E130" i="4" l="1"/>
  <c r="O40" i="3"/>
  <c r="E131" i="4"/>
  <c r="S40" i="3"/>
  <c r="E134" i="4"/>
  <c r="AE40" i="3"/>
  <c r="E132" i="4"/>
  <c r="W40" i="3"/>
  <c r="D40" i="3"/>
  <c r="H121" i="4"/>
  <c r="E133" i="4"/>
  <c r="AA40" i="3"/>
  <c r="E129" i="4"/>
  <c r="K40" i="3"/>
  <c r="H41" i="3" l="1"/>
  <c r="H129" i="4"/>
  <c r="H132" i="4"/>
  <c r="T41" i="3"/>
  <c r="H134" i="4"/>
  <c r="AB41" i="3"/>
  <c r="H133" i="4"/>
  <c r="X41" i="3"/>
  <c r="H130" i="4"/>
  <c r="L41" i="3"/>
  <c r="H131" i="4"/>
  <c r="P41" i="3"/>
  <c r="G40" i="3"/>
  <c r="E128" i="4"/>
  <c r="AF40" i="3"/>
  <c r="E140" i="4" l="1"/>
  <c r="AA41" i="3"/>
  <c r="H128" i="4"/>
  <c r="D41" i="3"/>
  <c r="E139" i="4"/>
  <c r="W41" i="3"/>
  <c r="E141" i="4"/>
  <c r="AE41" i="3"/>
  <c r="E138" i="4"/>
  <c r="S41" i="3"/>
  <c r="E137" i="4"/>
  <c r="O41" i="3"/>
  <c r="E136" i="4"/>
  <c r="K41" i="3"/>
  <c r="H139" i="4" l="1"/>
  <c r="T42" i="3"/>
  <c r="H136" i="4"/>
  <c r="H42" i="3"/>
  <c r="G41" i="3"/>
  <c r="E135" i="4"/>
  <c r="P42" i="3"/>
  <c r="H138" i="4"/>
  <c r="H140" i="4"/>
  <c r="X42" i="3"/>
  <c r="H141" i="4"/>
  <c r="AB42" i="3"/>
  <c r="H137" i="4"/>
  <c r="L42" i="3"/>
  <c r="H135" i="4" l="1"/>
  <c r="D42" i="3"/>
  <c r="E144" i="4"/>
  <c r="O42" i="3"/>
  <c r="E147" i="4"/>
  <c r="AA42" i="3"/>
  <c r="E145" i="4"/>
  <c r="S42" i="3"/>
  <c r="E148" i="4"/>
  <c r="AE42" i="3"/>
  <c r="E146" i="4"/>
  <c r="W42" i="3"/>
  <c r="AF41" i="3"/>
  <c r="E143" i="4"/>
  <c r="K42" i="3"/>
  <c r="H143" i="4" l="1"/>
  <c r="H43" i="3"/>
  <c r="H144" i="4"/>
  <c r="L43" i="3"/>
  <c r="H145" i="4"/>
  <c r="P43" i="3"/>
  <c r="X43" i="3"/>
  <c r="H147" i="4"/>
  <c r="T43" i="3"/>
  <c r="H146" i="4"/>
  <c r="H148" i="4"/>
  <c r="AB43" i="3"/>
  <c r="G42" i="3"/>
  <c r="E142" i="4"/>
  <c r="AF42" i="3"/>
  <c r="E154" i="4" l="1"/>
  <c r="AA43" i="3"/>
  <c r="E151" i="4"/>
  <c r="O43" i="3"/>
  <c r="E152" i="4"/>
  <c r="S43" i="3"/>
  <c r="E150" i="4"/>
  <c r="K43" i="3"/>
  <c r="H142" i="4"/>
  <c r="D43" i="3"/>
  <c r="E155" i="4"/>
  <c r="AE43" i="3"/>
  <c r="E153" i="4"/>
  <c r="W43" i="3"/>
  <c r="H150" i="4" l="1"/>
  <c r="H44" i="3"/>
  <c r="H152" i="4"/>
  <c r="P44" i="3"/>
  <c r="H153" i="4"/>
  <c r="T44" i="3"/>
  <c r="H151" i="4"/>
  <c r="L44" i="3"/>
  <c r="X44" i="3"/>
  <c r="H154" i="4"/>
  <c r="AB44" i="3"/>
  <c r="H155" i="4"/>
  <c r="E149" i="4"/>
  <c r="G43" i="3"/>
  <c r="AF43" i="3"/>
  <c r="H149" i="4" l="1"/>
  <c r="D44" i="3"/>
  <c r="E158" i="4"/>
  <c r="O44" i="3"/>
  <c r="W44" i="3"/>
  <c r="E160" i="4"/>
  <c r="E159" i="4"/>
  <c r="S44" i="3"/>
  <c r="E162" i="4"/>
  <c r="AE44" i="3"/>
  <c r="E157" i="4"/>
  <c r="K44" i="3"/>
  <c r="E161" i="4"/>
  <c r="AA44" i="3"/>
  <c r="X45" i="3" l="1"/>
  <c r="H161" i="4"/>
  <c r="H159" i="4"/>
  <c r="P45" i="3"/>
  <c r="H160" i="4"/>
  <c r="T45" i="3"/>
  <c r="H157" i="4"/>
  <c r="H45" i="3"/>
  <c r="H162" i="4"/>
  <c r="AB45" i="3"/>
  <c r="E156" i="4"/>
  <c r="G44" i="3"/>
  <c r="AF44" i="3"/>
  <c r="H158" i="4"/>
  <c r="L45" i="3"/>
  <c r="E164" i="4" l="1"/>
  <c r="K45" i="3"/>
  <c r="E167" i="4"/>
  <c r="W45" i="3"/>
  <c r="H156" i="4"/>
  <c r="D45" i="3"/>
  <c r="E166" i="4"/>
  <c r="S45" i="3"/>
  <c r="E169" i="4"/>
  <c r="AE45" i="3"/>
  <c r="E165" i="4"/>
  <c r="O45" i="3"/>
  <c r="E168" i="4"/>
  <c r="AA45" i="3"/>
  <c r="H165" i="4" l="1"/>
  <c r="L46" i="3"/>
  <c r="H166" i="4"/>
  <c r="P46" i="3"/>
  <c r="H168" i="4"/>
  <c r="X46" i="3"/>
  <c r="H164" i="4"/>
  <c r="H46" i="3"/>
  <c r="E163" i="4"/>
  <c r="G45" i="3"/>
  <c r="AF45" i="3"/>
  <c r="H167" i="4"/>
  <c r="T46" i="3"/>
  <c r="H169" i="4"/>
  <c r="AB46" i="3"/>
  <c r="E171" i="4" l="1"/>
  <c r="K46" i="3"/>
  <c r="E176" i="4"/>
  <c r="AE46" i="3"/>
  <c r="AA46" i="3"/>
  <c r="E175" i="4"/>
  <c r="E173" i="4"/>
  <c r="S46" i="3"/>
  <c r="D46" i="3"/>
  <c r="H163" i="4"/>
  <c r="E172" i="4"/>
  <c r="O46" i="3"/>
  <c r="W46" i="3"/>
  <c r="E174" i="4"/>
  <c r="H174" i="4" l="1"/>
  <c r="T47" i="3"/>
  <c r="H172" i="4"/>
  <c r="L47" i="3"/>
  <c r="H47" i="3"/>
  <c r="H171" i="4"/>
  <c r="H173" i="4"/>
  <c r="P47" i="3"/>
  <c r="H175" i="4"/>
  <c r="X47" i="3"/>
  <c r="H176" i="4"/>
  <c r="AB47" i="3"/>
  <c r="E170" i="4"/>
  <c r="G46" i="3"/>
  <c r="AF46" i="3"/>
  <c r="E180" i="4" l="1"/>
  <c r="S47" i="3"/>
  <c r="AE47" i="3"/>
  <c r="E183" i="4"/>
  <c r="D47" i="3"/>
  <c r="H170" i="4"/>
  <c r="E178" i="4"/>
  <c r="K47" i="3"/>
  <c r="E179" i="4"/>
  <c r="O47" i="3"/>
  <c r="E182" i="4"/>
  <c r="AA47" i="3"/>
  <c r="E181" i="4"/>
  <c r="W47" i="3"/>
  <c r="H48" i="3" l="1"/>
  <c r="H178" i="4"/>
  <c r="E177" i="4"/>
  <c r="G47" i="3"/>
  <c r="AF47" i="3"/>
  <c r="H183" i="4"/>
  <c r="AB48" i="3"/>
  <c r="H179" i="4"/>
  <c r="L48" i="3"/>
  <c r="H181" i="4"/>
  <c r="T48" i="3"/>
  <c r="H182" i="4"/>
  <c r="X48" i="3"/>
  <c r="H180" i="4"/>
  <c r="P48" i="3"/>
  <c r="E189" i="4" l="1"/>
  <c r="AA48" i="3"/>
  <c r="E187" i="4"/>
  <c r="S48" i="3"/>
  <c r="E188" i="4"/>
  <c r="W48" i="3"/>
  <c r="E190" i="4"/>
  <c r="AE48" i="3"/>
  <c r="D48" i="3"/>
  <c r="H177" i="4"/>
  <c r="E186" i="4"/>
  <c r="O48" i="3"/>
  <c r="E185" i="4"/>
  <c r="K48" i="3"/>
  <c r="H188" i="4" l="1"/>
  <c r="T49" i="3"/>
  <c r="H190" i="4"/>
  <c r="AB49" i="3"/>
  <c r="H49" i="3"/>
  <c r="H185" i="4"/>
  <c r="P49" i="3"/>
  <c r="H187" i="4"/>
  <c r="H189" i="4"/>
  <c r="X49" i="3"/>
  <c r="H186" i="4"/>
  <c r="L49" i="3"/>
  <c r="E184" i="4"/>
  <c r="G48" i="3"/>
  <c r="AF48" i="3" s="1"/>
  <c r="E194" i="4" l="1"/>
  <c r="S49" i="3"/>
  <c r="E197" i="4"/>
  <c r="AE49" i="3"/>
  <c r="E193" i="4"/>
  <c r="O49" i="3"/>
  <c r="H184" i="4"/>
  <c r="D49" i="3"/>
  <c r="E192" i="4"/>
  <c r="K49" i="3"/>
  <c r="E196" i="4"/>
  <c r="AA49" i="3"/>
  <c r="E195" i="4"/>
  <c r="W49" i="3"/>
  <c r="G49" i="3" l="1"/>
  <c r="E191" i="4"/>
  <c r="AF49" i="3"/>
  <c r="L50" i="3"/>
  <c r="H193" i="4"/>
  <c r="H196" i="4"/>
  <c r="X50" i="3"/>
  <c r="H197" i="4"/>
  <c r="AB50" i="3"/>
  <c r="H194" i="4"/>
  <c r="P50" i="3"/>
  <c r="T50" i="3"/>
  <c r="H195" i="4"/>
  <c r="H192" i="4"/>
  <c r="H50" i="3"/>
  <c r="E199" i="4" l="1"/>
  <c r="K50" i="3"/>
  <c r="E202" i="4"/>
  <c r="W50" i="3"/>
  <c r="E201" i="4"/>
  <c r="S50" i="3"/>
  <c r="E203" i="4"/>
  <c r="AA50" i="3"/>
  <c r="E200" i="4"/>
  <c r="O50" i="3"/>
  <c r="E204" i="4"/>
  <c r="AE50" i="3"/>
  <c r="H191" i="4"/>
  <c r="D50" i="3"/>
  <c r="P51" i="3" l="1"/>
  <c r="H201" i="4"/>
  <c r="H204" i="4"/>
  <c r="AB51" i="3"/>
  <c r="H199" i="4"/>
  <c r="H51" i="3"/>
  <c r="X51" i="3"/>
  <c r="H203" i="4"/>
  <c r="G50" i="3"/>
  <c r="AF50" i="3" s="1"/>
  <c r="E198" i="4"/>
  <c r="H202" i="4"/>
  <c r="T51" i="3"/>
  <c r="H200" i="4"/>
  <c r="L51" i="3"/>
  <c r="E210" i="4" l="1"/>
  <c r="AA51" i="3"/>
  <c r="K51" i="3"/>
  <c r="E206" i="4"/>
  <c r="E209" i="4"/>
  <c r="W51" i="3"/>
  <c r="E211" i="4"/>
  <c r="AE51" i="3"/>
  <c r="E207" i="4"/>
  <c r="O51" i="3"/>
  <c r="H198" i="4"/>
  <c r="D51" i="3"/>
  <c r="E208" i="4"/>
  <c r="S51" i="3"/>
  <c r="H208" i="4" l="1"/>
  <c r="P52" i="3"/>
  <c r="H207" i="4"/>
  <c r="L52" i="3"/>
  <c r="H211" i="4"/>
  <c r="AB52" i="3"/>
  <c r="T52" i="3"/>
  <c r="H209" i="4"/>
  <c r="E205" i="4"/>
  <c r="G51" i="3"/>
  <c r="AF51" i="3"/>
  <c r="H206" i="4"/>
  <c r="H52" i="3"/>
  <c r="X52" i="3"/>
  <c r="H210" i="4"/>
  <c r="E218" i="4" l="1"/>
  <c r="AE52" i="3"/>
  <c r="E216" i="4"/>
  <c r="W52" i="3"/>
  <c r="H205" i="4"/>
  <c r="D52" i="3"/>
  <c r="E215" i="4"/>
  <c r="S52" i="3"/>
  <c r="E217" i="4"/>
  <c r="AA52" i="3"/>
  <c r="E213" i="4"/>
  <c r="K52" i="3"/>
  <c r="E214" i="4"/>
  <c r="O52" i="3"/>
  <c r="H214" i="4" l="1"/>
  <c r="L53" i="3"/>
  <c r="H215" i="4"/>
  <c r="P53" i="3"/>
  <c r="H213" i="4"/>
  <c r="H53" i="3"/>
  <c r="X53" i="3"/>
  <c r="H217" i="4"/>
  <c r="E212" i="4"/>
  <c r="G52" i="3"/>
  <c r="H216" i="4"/>
  <c r="T53" i="3"/>
  <c r="H218" i="4"/>
  <c r="AB53" i="3"/>
  <c r="E224" i="4" l="1"/>
  <c r="AA53" i="3"/>
  <c r="E222" i="4"/>
  <c r="S53" i="3"/>
  <c r="H212" i="4"/>
  <c r="D53" i="3"/>
  <c r="E225" i="4"/>
  <c r="AE53" i="3"/>
  <c r="E220" i="4"/>
  <c r="K53" i="3"/>
  <c r="W53" i="3"/>
  <c r="E223" i="4"/>
  <c r="AF52" i="3"/>
  <c r="E221" i="4"/>
  <c r="O53" i="3"/>
  <c r="AB54" i="3" l="1"/>
  <c r="H225" i="4"/>
  <c r="H221" i="4"/>
  <c r="L54" i="3"/>
  <c r="E219" i="4"/>
  <c r="G53" i="3"/>
  <c r="AF53" i="3"/>
  <c r="H222" i="4"/>
  <c r="P54" i="3"/>
  <c r="H220" i="4"/>
  <c r="H54" i="3"/>
  <c r="H223" i="4"/>
  <c r="T54" i="3"/>
  <c r="H224" i="4"/>
  <c r="X54" i="3"/>
  <c r="D54" i="3" l="1"/>
  <c r="H219" i="4"/>
  <c r="E227" i="4"/>
  <c r="K54" i="3"/>
  <c r="E231" i="4"/>
  <c r="AA54" i="3"/>
  <c r="W54" i="3"/>
  <c r="E230" i="4"/>
  <c r="E228" i="4"/>
  <c r="O54" i="3"/>
  <c r="E229" i="4"/>
  <c r="S54" i="3"/>
  <c r="E232" i="4"/>
  <c r="AE54" i="3"/>
  <c r="H232" i="4" l="1"/>
  <c r="AB55" i="3"/>
  <c r="H229" i="4"/>
  <c r="P55" i="3"/>
  <c r="H231" i="4"/>
  <c r="X55" i="3"/>
  <c r="H228" i="4"/>
  <c r="L55" i="3"/>
  <c r="H230" i="4"/>
  <c r="T55" i="3"/>
  <c r="H55" i="3"/>
  <c r="H227" i="4"/>
  <c r="E226" i="4"/>
  <c r="G54" i="3"/>
  <c r="AF54" i="3"/>
  <c r="D55" i="3" l="1"/>
  <c r="H226" i="4"/>
  <c r="E235" i="4"/>
  <c r="O55" i="3"/>
  <c r="E236" i="4"/>
  <c r="S55" i="3"/>
  <c r="E234" i="4"/>
  <c r="K55" i="3"/>
  <c r="E237" i="4"/>
  <c r="W55" i="3"/>
  <c r="E239" i="4"/>
  <c r="AE55" i="3"/>
  <c r="E238" i="4"/>
  <c r="AA55" i="3"/>
  <c r="H238" i="4" l="1"/>
  <c r="X56" i="3"/>
  <c r="H235" i="4"/>
  <c r="L56" i="3"/>
  <c r="H56" i="3"/>
  <c r="H234" i="4"/>
  <c r="H236" i="4"/>
  <c r="P56" i="3"/>
  <c r="H239" i="4"/>
  <c r="AB56" i="3"/>
  <c r="H237" i="4"/>
  <c r="T56" i="3"/>
  <c r="E233" i="4"/>
  <c r="G55" i="3"/>
  <c r="AF55" i="3"/>
  <c r="E243" i="4" l="1"/>
  <c r="S56" i="3"/>
  <c r="D56" i="3"/>
  <c r="H233" i="4"/>
  <c r="E241" i="4"/>
  <c r="K56" i="3"/>
  <c r="E244" i="4"/>
  <c r="W56" i="3"/>
  <c r="E242" i="4"/>
  <c r="O56" i="3"/>
  <c r="E246" i="4"/>
  <c r="AE56" i="3"/>
  <c r="E245" i="4"/>
  <c r="AA56" i="3"/>
  <c r="H244" i="4" l="1"/>
  <c r="T57" i="3"/>
  <c r="H245" i="4"/>
  <c r="X57" i="3"/>
  <c r="H246" i="4"/>
  <c r="AB57" i="3"/>
  <c r="H242" i="4"/>
  <c r="L57" i="3"/>
  <c r="H57" i="3"/>
  <c r="H241" i="4"/>
  <c r="E240" i="4"/>
  <c r="G56" i="3"/>
  <c r="AF56" i="3"/>
  <c r="P57" i="3"/>
  <c r="H243" i="4"/>
  <c r="E250" i="4" l="1"/>
  <c r="S57" i="3"/>
  <c r="E249" i="4"/>
  <c r="O57" i="3"/>
  <c r="E253" i="4"/>
  <c r="AE57" i="3"/>
  <c r="H240" i="4"/>
  <c r="D57" i="3"/>
  <c r="E252" i="4"/>
  <c r="AA57" i="3"/>
  <c r="E251" i="4"/>
  <c r="W57" i="3"/>
  <c r="E248" i="4"/>
  <c r="K57" i="3"/>
  <c r="G57" i="3" l="1"/>
  <c r="E247" i="4"/>
  <c r="AF57" i="3"/>
  <c r="H249" i="4"/>
  <c r="L58" i="3"/>
  <c r="H252" i="4"/>
  <c r="X58" i="3"/>
  <c r="H248" i="4"/>
  <c r="H58" i="3"/>
  <c r="H253" i="4"/>
  <c r="AB58" i="3"/>
  <c r="T58" i="3"/>
  <c r="H251" i="4"/>
  <c r="H250" i="4"/>
  <c r="P58" i="3"/>
  <c r="E257" i="4" l="1"/>
  <c r="S58" i="3"/>
  <c r="E259" i="4"/>
  <c r="AA58" i="3"/>
  <c r="E256" i="4"/>
  <c r="O58" i="3"/>
  <c r="E260" i="4"/>
  <c r="AE58" i="3"/>
  <c r="E258" i="4"/>
  <c r="W58" i="3"/>
  <c r="E255" i="4"/>
  <c r="K58" i="3"/>
  <c r="H247" i="4"/>
  <c r="D58" i="3"/>
  <c r="H256" i="4" l="1"/>
  <c r="L59" i="3"/>
  <c r="H255" i="4"/>
  <c r="H59" i="3"/>
  <c r="H258" i="4"/>
  <c r="T59" i="3"/>
  <c r="H260" i="4"/>
  <c r="AB59" i="3"/>
  <c r="G58" i="3"/>
  <c r="AF58" i="3" s="1"/>
  <c r="E254" i="4"/>
  <c r="X59" i="3"/>
  <c r="H259" i="4"/>
  <c r="P59" i="3"/>
  <c r="H257" i="4"/>
  <c r="E265" i="4" l="1"/>
  <c r="W59" i="3"/>
  <c r="E266" i="4"/>
  <c r="AA59" i="3"/>
  <c r="E263" i="4"/>
  <c r="O59" i="3"/>
  <c r="E267" i="4"/>
  <c r="AE59" i="3"/>
  <c r="E264" i="4"/>
  <c r="S59" i="3"/>
  <c r="E262" i="4"/>
  <c r="K59" i="3"/>
  <c r="H254" i="4"/>
  <c r="D59" i="3"/>
  <c r="AB60" i="3" l="1"/>
  <c r="H267" i="4"/>
  <c r="H263" i="4"/>
  <c r="L60" i="3"/>
  <c r="H262" i="4"/>
  <c r="H60" i="3"/>
  <c r="H264" i="4"/>
  <c r="P60" i="3"/>
  <c r="E261" i="4"/>
  <c r="G59" i="3"/>
  <c r="AF59" i="3"/>
  <c r="X60" i="3"/>
  <c r="H266" i="4"/>
  <c r="T60" i="3"/>
  <c r="H265" i="4"/>
  <c r="E269" i="4" l="1"/>
  <c r="B9" i="3" s="1"/>
  <c r="K60" i="3"/>
  <c r="E273" i="4"/>
  <c r="B13" i="3" s="1"/>
  <c r="AA60" i="3"/>
  <c r="E271" i="4"/>
  <c r="B11" i="3" s="1"/>
  <c r="S60" i="3"/>
  <c r="W60" i="3"/>
  <c r="E272" i="4"/>
  <c r="B12" i="3" s="1"/>
  <c r="E270" i="4"/>
  <c r="B10" i="3" s="1"/>
  <c r="O60" i="3"/>
  <c r="H261" i="4"/>
  <c r="D60" i="3"/>
  <c r="E274" i="4"/>
  <c r="B14" i="3" s="1"/>
  <c r="AE60" i="3"/>
  <c r="H272" i="4" l="1"/>
  <c r="T61" i="3"/>
  <c r="H274" i="4"/>
  <c r="AB61" i="3"/>
  <c r="H271" i="4"/>
  <c r="P61" i="3"/>
  <c r="E268" i="4"/>
  <c r="B8" i="3" s="1"/>
  <c r="G60" i="3"/>
  <c r="AF60" i="3" s="1"/>
  <c r="H273" i="4"/>
  <c r="X61" i="3"/>
  <c r="H270" i="4"/>
  <c r="L61" i="3"/>
  <c r="H269" i="4"/>
  <c r="H61" i="3"/>
  <c r="S61" i="3" l="1"/>
  <c r="E278" i="4"/>
  <c r="E280" i="4"/>
  <c r="AA61" i="3"/>
  <c r="H268" i="4"/>
  <c r="D61" i="3"/>
  <c r="E281" i="4"/>
  <c r="AE61" i="3"/>
  <c r="W61" i="3"/>
  <c r="E279" i="4"/>
  <c r="E276" i="4"/>
  <c r="K61" i="3"/>
  <c r="B15" i="3"/>
  <c r="E277" i="4"/>
  <c r="O61" i="3"/>
  <c r="AB62" i="3" l="1"/>
  <c r="H281" i="4"/>
  <c r="H280" i="4"/>
  <c r="X62" i="3"/>
  <c r="E275" i="4"/>
  <c r="G61" i="3"/>
  <c r="AF61" i="3"/>
  <c r="H276" i="4"/>
  <c r="H62" i="3"/>
  <c r="H277" i="4"/>
  <c r="L62" i="3"/>
  <c r="H279" i="4"/>
  <c r="T62" i="3"/>
  <c r="H278" i="4"/>
  <c r="P62" i="3"/>
  <c r="E285" i="4" l="1"/>
  <c r="S62" i="3"/>
  <c r="W62" i="3"/>
  <c r="E286" i="4"/>
  <c r="D62" i="3"/>
  <c r="H275" i="4"/>
  <c r="E284" i="4"/>
  <c r="O62" i="3"/>
  <c r="E287" i="4"/>
  <c r="AA62" i="3"/>
  <c r="E283" i="4"/>
  <c r="K62" i="3"/>
  <c r="E288" i="4"/>
  <c r="AE62" i="3"/>
  <c r="H288" i="4" l="1"/>
  <c r="AB63" i="3"/>
  <c r="H284" i="4"/>
  <c r="L63" i="3"/>
  <c r="E282" i="4"/>
  <c r="G62" i="3"/>
  <c r="AF62" i="3"/>
  <c r="H285" i="4"/>
  <c r="P63" i="3"/>
  <c r="H63" i="3"/>
  <c r="H283" i="4"/>
  <c r="H286" i="4"/>
  <c r="T63" i="3"/>
  <c r="H287" i="4"/>
  <c r="X63" i="3"/>
  <c r="E295" i="4" l="1"/>
  <c r="AE63" i="3"/>
  <c r="E294" i="4"/>
  <c r="AA63" i="3"/>
  <c r="H282" i="4"/>
  <c r="D63" i="3"/>
  <c r="E293" i="4"/>
  <c r="W63" i="3"/>
  <c r="E291" i="4"/>
  <c r="O63" i="3"/>
  <c r="E290" i="4"/>
  <c r="K63" i="3"/>
  <c r="E292" i="4"/>
  <c r="S63" i="3"/>
  <c r="E289" i="4" l="1"/>
  <c r="G63" i="3"/>
  <c r="AF63" i="3"/>
  <c r="H293" i="4"/>
  <c r="T64" i="3"/>
  <c r="H64" i="3"/>
  <c r="H290" i="4"/>
  <c r="H295" i="4"/>
  <c r="AB64" i="3"/>
  <c r="H292" i="4"/>
  <c r="P64" i="3"/>
  <c r="H294" i="4"/>
  <c r="X64" i="3"/>
  <c r="L64" i="3"/>
  <c r="H291" i="4"/>
  <c r="E298" i="4" l="1"/>
  <c r="O64" i="3"/>
  <c r="E297" i="4"/>
  <c r="K64" i="3"/>
  <c r="E301" i="4"/>
  <c r="AA64" i="3"/>
  <c r="E300" i="4"/>
  <c r="W64" i="3"/>
  <c r="E299" i="4"/>
  <c r="S64" i="3"/>
  <c r="D64" i="3"/>
  <c r="H289" i="4"/>
  <c r="E302" i="4"/>
  <c r="AE64" i="3"/>
  <c r="H302" i="4" l="1"/>
  <c r="AB65" i="3"/>
  <c r="G64" i="3"/>
  <c r="AF64" i="3" s="1"/>
  <c r="E296" i="4"/>
  <c r="H301" i="4"/>
  <c r="X65" i="3"/>
  <c r="H65" i="3"/>
  <c r="H297" i="4"/>
  <c r="H298" i="4"/>
  <c r="L65" i="3"/>
  <c r="H300" i="4"/>
  <c r="T65" i="3"/>
  <c r="H299" i="4"/>
  <c r="P65" i="3"/>
  <c r="E304" i="4" l="1"/>
  <c r="K65" i="3"/>
  <c r="E306" i="4"/>
  <c r="S65" i="3"/>
  <c r="E308" i="4"/>
  <c r="AA65" i="3"/>
  <c r="E305" i="4"/>
  <c r="O65" i="3"/>
  <c r="E309" i="4"/>
  <c r="AE65" i="3"/>
  <c r="E307" i="4"/>
  <c r="W65" i="3"/>
  <c r="H296" i="4"/>
  <c r="D65" i="3"/>
  <c r="E303" i="4" l="1"/>
  <c r="G65" i="3"/>
  <c r="AF65" i="3" s="1"/>
  <c r="H305" i="4"/>
  <c r="L66" i="3"/>
  <c r="P66" i="3"/>
  <c r="H306" i="4"/>
  <c r="H309" i="4"/>
  <c r="AB66" i="3"/>
  <c r="H308" i="4"/>
  <c r="X66" i="3"/>
  <c r="T66" i="3"/>
  <c r="H307" i="4"/>
  <c r="H304" i="4"/>
  <c r="H66" i="3"/>
  <c r="E311" i="4" l="1"/>
  <c r="K66" i="3"/>
  <c r="E313" i="4"/>
  <c r="S66" i="3"/>
  <c r="E312" i="4"/>
  <c r="O66" i="3"/>
  <c r="E314" i="4"/>
  <c r="W66" i="3"/>
  <c r="E315" i="4"/>
  <c r="AA66" i="3"/>
  <c r="H303" i="4"/>
  <c r="D66" i="3"/>
  <c r="E316" i="4"/>
  <c r="AE66" i="3"/>
  <c r="H316" i="4" l="1"/>
  <c r="E14" i="3" s="1"/>
  <c r="F14" i="3" s="1"/>
  <c r="AB67" i="3"/>
  <c r="H312" i="4"/>
  <c r="E10" i="3" s="1"/>
  <c r="F10" i="3" s="1"/>
  <c r="L67" i="3"/>
  <c r="G66" i="3"/>
  <c r="AF66" i="3" s="1"/>
  <c r="E310" i="4"/>
  <c r="X67" i="3"/>
  <c r="H315" i="4"/>
  <c r="E13" i="3" s="1"/>
  <c r="F13" i="3" s="1"/>
  <c r="T67" i="3"/>
  <c r="H314" i="4"/>
  <c r="E12" i="3" s="1"/>
  <c r="F12" i="3" s="1"/>
  <c r="H313" i="4"/>
  <c r="E11" i="3" s="1"/>
  <c r="F11" i="3" s="1"/>
  <c r="P67" i="3"/>
  <c r="H311" i="4"/>
  <c r="E9" i="3" s="1"/>
  <c r="F9" i="3" s="1"/>
  <c r="H67" i="3"/>
  <c r="E322" i="4" l="1"/>
  <c r="AA67" i="3"/>
  <c r="E318" i="4"/>
  <c r="K67" i="3"/>
  <c r="E320" i="4"/>
  <c r="S67" i="3"/>
  <c r="H310" i="4"/>
  <c r="E8" i="3" s="1"/>
  <c r="D67" i="3"/>
  <c r="E319" i="4"/>
  <c r="O67" i="3"/>
  <c r="E321" i="4"/>
  <c r="W67" i="3"/>
  <c r="E323" i="4"/>
  <c r="AE67" i="3"/>
  <c r="H323" i="4" l="1"/>
  <c r="AB68" i="3"/>
  <c r="E317" i="4"/>
  <c r="G67" i="3"/>
  <c r="AF67" i="3"/>
  <c r="T68" i="3"/>
  <c r="H321" i="4"/>
  <c r="E15" i="3"/>
  <c r="B6" i="11" s="1"/>
  <c r="C6" i="11" s="1"/>
  <c r="F8" i="3"/>
  <c r="F15" i="3" s="1"/>
  <c r="H320" i="4"/>
  <c r="P68" i="3"/>
  <c r="H318" i="4"/>
  <c r="H68" i="3"/>
  <c r="H319" i="4"/>
  <c r="L68" i="3"/>
  <c r="X68" i="3"/>
  <c r="H322" i="4"/>
  <c r="E329" i="4" l="1"/>
  <c r="AA68" i="3"/>
  <c r="W68" i="3"/>
  <c r="E328" i="4"/>
  <c r="E325" i="4"/>
  <c r="K68" i="3"/>
  <c r="H317" i="4"/>
  <c r="D68" i="3"/>
  <c r="E326" i="4"/>
  <c r="O68" i="3"/>
  <c r="E327" i="4"/>
  <c r="S68" i="3"/>
  <c r="E330" i="4"/>
  <c r="AE68" i="3"/>
  <c r="H328" i="4" l="1"/>
  <c r="T69" i="3"/>
  <c r="H325" i="4"/>
  <c r="H69" i="3"/>
  <c r="X69" i="3"/>
  <c r="H329" i="4"/>
  <c r="E324" i="4"/>
  <c r="G68" i="3"/>
  <c r="AB69" i="3"/>
  <c r="H330" i="4"/>
  <c r="H327" i="4"/>
  <c r="P69" i="3"/>
  <c r="H326" i="4"/>
  <c r="L69" i="3"/>
  <c r="H324" i="4" l="1"/>
  <c r="D69" i="3"/>
  <c r="E334" i="4"/>
  <c r="S69" i="3"/>
  <c r="E336" i="4"/>
  <c r="AA69" i="3"/>
  <c r="E337" i="4"/>
  <c r="AE69" i="3"/>
  <c r="E333" i="4"/>
  <c r="O69" i="3"/>
  <c r="E332" i="4"/>
  <c r="K69" i="3"/>
  <c r="W69" i="3"/>
  <c r="E335" i="4"/>
  <c r="AF68" i="3"/>
  <c r="H335" i="4" l="1"/>
  <c r="T70" i="3"/>
  <c r="H334" i="4"/>
  <c r="P70" i="3"/>
  <c r="E331" i="4"/>
  <c r="G69" i="3"/>
  <c r="AF69" i="3" s="1"/>
  <c r="H337" i="4"/>
  <c r="AB70" i="3"/>
  <c r="H336" i="4"/>
  <c r="X70" i="3"/>
  <c r="H332" i="4"/>
  <c r="H70" i="3"/>
  <c r="H333" i="4"/>
  <c r="L70" i="3"/>
  <c r="E340" i="4" l="1"/>
  <c r="O70" i="3"/>
  <c r="E339" i="4"/>
  <c r="K70" i="3"/>
  <c r="E343" i="4"/>
  <c r="AA70" i="3"/>
  <c r="E342" i="4"/>
  <c r="W70" i="3"/>
  <c r="H331" i="4"/>
  <c r="D70" i="3"/>
  <c r="E341" i="4"/>
  <c r="S70" i="3"/>
  <c r="AE70" i="3"/>
  <c r="E344" i="4"/>
  <c r="H344" i="4" l="1"/>
  <c r="AB71" i="3"/>
  <c r="H343" i="4"/>
  <c r="X71" i="3"/>
  <c r="H342" i="4"/>
  <c r="T71" i="3"/>
  <c r="H341" i="4"/>
  <c r="P71" i="3"/>
  <c r="H340" i="4"/>
  <c r="L71" i="3"/>
  <c r="H71" i="3"/>
  <c r="H339" i="4"/>
  <c r="E338" i="4"/>
  <c r="G70" i="3"/>
  <c r="AF70" i="3" s="1"/>
  <c r="E347" i="4" l="1"/>
  <c r="O71" i="3"/>
  <c r="D71" i="3"/>
  <c r="H338" i="4"/>
  <c r="E349" i="4"/>
  <c r="W71" i="3"/>
  <c r="AA71" i="3"/>
  <c r="E350" i="4"/>
  <c r="E348" i="4"/>
  <c r="S71" i="3"/>
  <c r="E346" i="4"/>
  <c r="K71" i="3"/>
  <c r="AE71" i="3"/>
  <c r="E351" i="4"/>
  <c r="H351" i="4" l="1"/>
  <c r="AB72" i="3"/>
  <c r="H350" i="4"/>
  <c r="X72" i="3"/>
  <c r="H72" i="3"/>
  <c r="H346" i="4"/>
  <c r="H349" i="4"/>
  <c r="T72" i="3"/>
  <c r="E345" i="4"/>
  <c r="G71" i="3"/>
  <c r="AF71" i="3" s="1"/>
  <c r="H348" i="4"/>
  <c r="P72" i="3"/>
  <c r="H347" i="4"/>
  <c r="L72" i="3"/>
  <c r="E354" i="4" l="1"/>
  <c r="O72" i="3"/>
  <c r="E353" i="4"/>
  <c r="K72" i="3"/>
  <c r="E356" i="4"/>
  <c r="W72" i="3"/>
  <c r="E355" i="4"/>
  <c r="S72" i="3"/>
  <c r="E357" i="4"/>
  <c r="AA72" i="3"/>
  <c r="E358" i="4"/>
  <c r="AE72" i="3"/>
  <c r="D72" i="3"/>
  <c r="H345" i="4"/>
  <c r="H357" i="4" l="1"/>
  <c r="X73" i="3"/>
  <c r="H356" i="4"/>
  <c r="T73" i="3"/>
  <c r="H355" i="4"/>
  <c r="P73" i="3"/>
  <c r="G72" i="3"/>
  <c r="AF72" i="3" s="1"/>
  <c r="E352" i="4"/>
  <c r="H358" i="4"/>
  <c r="AB73" i="3"/>
  <c r="H73" i="3"/>
  <c r="H353" i="4"/>
  <c r="H354" i="4"/>
  <c r="L73" i="3"/>
  <c r="H352" i="4" l="1"/>
  <c r="D73" i="3"/>
  <c r="E363" i="4"/>
  <c r="W73" i="3"/>
  <c r="E361" i="4"/>
  <c r="O73" i="3"/>
  <c r="E362" i="4"/>
  <c r="S73" i="3"/>
  <c r="K73" i="3"/>
  <c r="E360" i="4"/>
  <c r="E365" i="4"/>
  <c r="AE73" i="3"/>
  <c r="E364" i="4"/>
  <c r="AA73" i="3"/>
  <c r="H364" i="4" l="1"/>
  <c r="X74" i="3"/>
  <c r="H360" i="4"/>
  <c r="H74" i="3"/>
  <c r="H362" i="4"/>
  <c r="P74" i="3"/>
  <c r="H361" i="4"/>
  <c r="L74" i="3"/>
  <c r="H365" i="4"/>
  <c r="AB74" i="3"/>
  <c r="T74" i="3"/>
  <c r="H363" i="4"/>
  <c r="G73" i="3"/>
  <c r="E359" i="4"/>
  <c r="AF73" i="3"/>
  <c r="E371" i="4" l="1"/>
  <c r="AA74" i="3"/>
  <c r="E368" i="4"/>
  <c r="O74" i="3"/>
  <c r="E369" i="4"/>
  <c r="S74" i="3"/>
  <c r="E372" i="4"/>
  <c r="AE74" i="3"/>
  <c r="H359" i="4"/>
  <c r="D74" i="3"/>
  <c r="E367" i="4"/>
  <c r="K74" i="3"/>
  <c r="E370" i="4"/>
  <c r="W74" i="3"/>
  <c r="H372" i="4" l="1"/>
  <c r="AB75" i="3"/>
  <c r="H370" i="4"/>
  <c r="T75" i="3"/>
  <c r="P75" i="3"/>
  <c r="H369" i="4"/>
  <c r="H367" i="4"/>
  <c r="H75" i="3"/>
  <c r="H368" i="4"/>
  <c r="L75" i="3"/>
  <c r="G74" i="3"/>
  <c r="AF74" i="3"/>
  <c r="E366" i="4"/>
  <c r="X75" i="3"/>
  <c r="H371" i="4"/>
  <c r="E376" i="4" l="1"/>
  <c r="S75" i="3"/>
  <c r="E374" i="4"/>
  <c r="K75" i="3"/>
  <c r="E378" i="4"/>
  <c r="AA75" i="3"/>
  <c r="E377" i="4"/>
  <c r="W75" i="3"/>
  <c r="H366" i="4"/>
  <c r="D75" i="3"/>
  <c r="E375" i="4"/>
  <c r="O75" i="3"/>
  <c r="E379" i="4"/>
  <c r="AE75" i="3"/>
  <c r="T76" i="3" l="1"/>
  <c r="H377" i="4"/>
  <c r="H375" i="4"/>
  <c r="L76" i="3"/>
  <c r="AB76" i="3"/>
  <c r="H379" i="4"/>
  <c r="X76" i="3"/>
  <c r="H378" i="4"/>
  <c r="H374" i="4"/>
  <c r="H76" i="3"/>
  <c r="E373" i="4"/>
  <c r="G75" i="3"/>
  <c r="AF75" i="3" s="1"/>
  <c r="H376" i="4"/>
  <c r="P76" i="3"/>
  <c r="E383" i="4" l="1"/>
  <c r="S76" i="3"/>
  <c r="E385" i="4"/>
  <c r="AA76" i="3"/>
  <c r="E386" i="4"/>
  <c r="AE76" i="3"/>
  <c r="E382" i="4"/>
  <c r="O76" i="3"/>
  <c r="H373" i="4"/>
  <c r="D76" i="3"/>
  <c r="E381" i="4"/>
  <c r="K76" i="3"/>
  <c r="W76" i="3"/>
  <c r="E384" i="4"/>
  <c r="H384" i="4" l="1"/>
  <c r="T77" i="3"/>
  <c r="H382" i="4"/>
  <c r="L77" i="3"/>
  <c r="X77" i="3"/>
  <c r="H385" i="4"/>
  <c r="H386" i="4"/>
  <c r="AB77" i="3"/>
  <c r="H381" i="4"/>
  <c r="H77" i="3"/>
  <c r="H383" i="4"/>
  <c r="P77" i="3"/>
  <c r="E380" i="4"/>
  <c r="G76" i="3"/>
  <c r="AF76" i="3"/>
  <c r="H380" i="4" l="1"/>
  <c r="D77" i="3"/>
  <c r="E393" i="4"/>
  <c r="AE77" i="3"/>
  <c r="E392" i="4"/>
  <c r="AA77" i="3"/>
  <c r="E390" i="4"/>
  <c r="S77" i="3"/>
  <c r="E389" i="4"/>
  <c r="O77" i="3"/>
  <c r="E388" i="4"/>
  <c r="K77" i="3"/>
  <c r="E391" i="4"/>
  <c r="W77" i="3"/>
  <c r="H390" i="4" l="1"/>
  <c r="P78" i="3"/>
  <c r="H392" i="4"/>
  <c r="X78" i="3"/>
  <c r="H388" i="4"/>
  <c r="H78" i="3"/>
  <c r="H389" i="4"/>
  <c r="L78" i="3"/>
  <c r="E387" i="4"/>
  <c r="G77" i="3"/>
  <c r="AF77" i="3"/>
  <c r="H391" i="4"/>
  <c r="T78" i="3"/>
  <c r="H393" i="4"/>
  <c r="AB78" i="3"/>
  <c r="W78" i="3" l="1"/>
  <c r="E398" i="4"/>
  <c r="E400" i="4"/>
  <c r="AE78" i="3"/>
  <c r="E395" i="4"/>
  <c r="K78" i="3"/>
  <c r="E399" i="4"/>
  <c r="AA78" i="3"/>
  <c r="E397" i="4"/>
  <c r="S78" i="3"/>
  <c r="E396" i="4"/>
  <c r="O78" i="3"/>
  <c r="D78" i="3"/>
  <c r="H387" i="4"/>
  <c r="H79" i="3" l="1"/>
  <c r="H395" i="4"/>
  <c r="H399" i="4"/>
  <c r="X79" i="3"/>
  <c r="H400" i="4"/>
  <c r="AB79" i="3"/>
  <c r="H397" i="4"/>
  <c r="P79" i="3"/>
  <c r="E394" i="4"/>
  <c r="G78" i="3"/>
  <c r="AF78" i="3"/>
  <c r="H396" i="4"/>
  <c r="L79" i="3"/>
  <c r="H398" i="4"/>
  <c r="T79" i="3"/>
  <c r="E404" i="4" l="1"/>
  <c r="S79" i="3"/>
  <c r="E403" i="4"/>
  <c r="O79" i="3"/>
  <c r="E405" i="4"/>
  <c r="W79" i="3"/>
  <c r="E407" i="4"/>
  <c r="AE79" i="3"/>
  <c r="E406" i="4"/>
  <c r="AA79" i="3"/>
  <c r="D79" i="3"/>
  <c r="H394" i="4"/>
  <c r="E402" i="4"/>
  <c r="K79" i="3"/>
  <c r="H407" i="4" l="1"/>
  <c r="AB80" i="3"/>
  <c r="H405" i="4"/>
  <c r="T80" i="3"/>
  <c r="E401" i="4"/>
  <c r="G79" i="3"/>
  <c r="AF79" i="3" s="1"/>
  <c r="H404" i="4"/>
  <c r="P80" i="3"/>
  <c r="H80" i="3"/>
  <c r="H402" i="4"/>
  <c r="H403" i="4"/>
  <c r="L80" i="3"/>
  <c r="H406" i="4"/>
  <c r="X80" i="3"/>
  <c r="E413" i="4" l="1"/>
  <c r="AA80" i="3"/>
  <c r="E410" i="4"/>
  <c r="O80" i="3"/>
  <c r="E409" i="4"/>
  <c r="K80" i="3"/>
  <c r="E414" i="4"/>
  <c r="AE80" i="3"/>
  <c r="D80" i="3"/>
  <c r="H401" i="4"/>
  <c r="E412" i="4"/>
  <c r="W80" i="3"/>
  <c r="E411" i="4"/>
  <c r="S80" i="3"/>
  <c r="H414" i="4" l="1"/>
  <c r="AB81" i="3"/>
  <c r="H411" i="4"/>
  <c r="P81" i="3"/>
  <c r="H410" i="4"/>
  <c r="L81" i="3"/>
  <c r="H81" i="3"/>
  <c r="H409" i="4"/>
  <c r="H412" i="4"/>
  <c r="T81" i="3"/>
  <c r="H413" i="4"/>
  <c r="X81" i="3"/>
  <c r="G80" i="3"/>
  <c r="AF80" i="3" s="1"/>
  <c r="E408" i="4"/>
  <c r="E416" i="4" l="1"/>
  <c r="K81" i="3"/>
  <c r="E417" i="4"/>
  <c r="O81" i="3"/>
  <c r="E418" i="4"/>
  <c r="S81" i="3"/>
  <c r="E419" i="4"/>
  <c r="W81" i="3"/>
  <c r="H408" i="4"/>
  <c r="D81" i="3"/>
  <c r="E420" i="4"/>
  <c r="AA81" i="3"/>
  <c r="E421" i="4"/>
  <c r="AE81" i="3"/>
  <c r="H421" i="4" l="1"/>
  <c r="AB82" i="3"/>
  <c r="H419" i="4"/>
  <c r="T82" i="3"/>
  <c r="H420" i="4"/>
  <c r="X82" i="3"/>
  <c r="P82" i="3"/>
  <c r="H418" i="4"/>
  <c r="H416" i="4"/>
  <c r="H82" i="3"/>
  <c r="H417" i="4"/>
  <c r="L82" i="3"/>
  <c r="G81" i="3"/>
  <c r="AF81" i="3"/>
  <c r="E415" i="4"/>
  <c r="E427" i="4" l="1"/>
  <c r="AA82" i="3"/>
  <c r="E426" i="4"/>
  <c r="W82" i="3"/>
  <c r="E425" i="4"/>
  <c r="S82" i="3"/>
  <c r="H415" i="4"/>
  <c r="D82" i="3"/>
  <c r="E424" i="4"/>
  <c r="O82" i="3"/>
  <c r="E423" i="4"/>
  <c r="K82" i="3"/>
  <c r="E428" i="4"/>
  <c r="AE82" i="3"/>
  <c r="G82" i="3" l="1"/>
  <c r="AF82" i="3" s="1"/>
  <c r="E422" i="4"/>
  <c r="T83" i="3"/>
  <c r="H426" i="4"/>
  <c r="H424" i="4"/>
  <c r="L83" i="3"/>
  <c r="H428" i="4"/>
  <c r="AB83" i="3"/>
  <c r="H425" i="4"/>
  <c r="P83" i="3"/>
  <c r="H423" i="4"/>
  <c r="H83" i="3"/>
  <c r="X83" i="3"/>
  <c r="H427" i="4"/>
  <c r="E431" i="4" l="1"/>
  <c r="O83" i="3"/>
  <c r="E434" i="4"/>
  <c r="AA83" i="3"/>
  <c r="E430" i="4"/>
  <c r="K83" i="3"/>
  <c r="E433" i="4"/>
  <c r="W83" i="3"/>
  <c r="E432" i="4"/>
  <c r="S83" i="3"/>
  <c r="E435" i="4"/>
  <c r="AE83" i="3"/>
  <c r="H422" i="4"/>
  <c r="D83" i="3"/>
  <c r="T84" i="3" l="1"/>
  <c r="H433" i="4"/>
  <c r="E429" i="4"/>
  <c r="G83" i="3"/>
  <c r="AF83" i="3"/>
  <c r="H432" i="4"/>
  <c r="P84" i="3"/>
  <c r="H430" i="4"/>
  <c r="H84" i="3"/>
  <c r="H435" i="4"/>
  <c r="AB84" i="3"/>
  <c r="H434" i="4"/>
  <c r="X84" i="3"/>
  <c r="H431" i="4"/>
  <c r="L84" i="3"/>
  <c r="E442" i="4" l="1"/>
  <c r="AE84" i="3"/>
  <c r="E438" i="4"/>
  <c r="O84" i="3"/>
  <c r="E439" i="4"/>
  <c r="S84" i="3"/>
  <c r="E441" i="4"/>
  <c r="AA84" i="3"/>
  <c r="H429" i="4"/>
  <c r="D84" i="3"/>
  <c r="E437" i="4"/>
  <c r="K84" i="3"/>
  <c r="W84" i="3"/>
  <c r="E440" i="4"/>
  <c r="H439" i="4" l="1"/>
  <c r="P85" i="3"/>
  <c r="X85" i="3"/>
  <c r="H441" i="4"/>
  <c r="H440" i="4"/>
  <c r="T85" i="3"/>
  <c r="H438" i="4"/>
  <c r="L85" i="3"/>
  <c r="AB85" i="3"/>
  <c r="H442" i="4"/>
  <c r="H437" i="4"/>
  <c r="H85" i="3"/>
  <c r="E436" i="4"/>
  <c r="G84" i="3"/>
  <c r="AF84" i="3"/>
  <c r="E445" i="4" l="1"/>
  <c r="O85" i="3"/>
  <c r="H436" i="4"/>
  <c r="D85" i="3"/>
  <c r="W85" i="3"/>
  <c r="E447" i="4"/>
  <c r="E444" i="4"/>
  <c r="K85" i="3"/>
  <c r="E448" i="4"/>
  <c r="AA85" i="3"/>
  <c r="E446" i="4"/>
  <c r="S85" i="3"/>
  <c r="E449" i="4"/>
  <c r="AE85" i="3"/>
  <c r="H447" i="4" l="1"/>
  <c r="T86" i="3"/>
  <c r="H448" i="4"/>
  <c r="X86" i="3"/>
  <c r="H444" i="4"/>
  <c r="H86" i="3"/>
  <c r="AB86" i="3"/>
  <c r="H449" i="4"/>
  <c r="H446" i="4"/>
  <c r="P86" i="3"/>
  <c r="E443" i="4"/>
  <c r="G85" i="3"/>
  <c r="AF85" i="3"/>
  <c r="H445" i="4"/>
  <c r="L86" i="3"/>
  <c r="E452" i="4" l="1"/>
  <c r="O86" i="3"/>
  <c r="E456" i="4"/>
  <c r="AE86" i="3"/>
  <c r="E451" i="4"/>
  <c r="K86" i="3"/>
  <c r="D86" i="3"/>
  <c r="H443" i="4"/>
  <c r="E455" i="4"/>
  <c r="AA86" i="3"/>
  <c r="E453" i="4"/>
  <c r="S86" i="3"/>
  <c r="W86" i="3"/>
  <c r="E454" i="4"/>
  <c r="H453" i="4" l="1"/>
  <c r="P87" i="3"/>
  <c r="H87" i="3"/>
  <c r="H451" i="4"/>
  <c r="H456" i="4"/>
  <c r="AB87" i="3"/>
  <c r="H452" i="4"/>
  <c r="L87" i="3"/>
  <c r="E450" i="4"/>
  <c r="G86" i="3"/>
  <c r="AF86" i="3"/>
  <c r="H454" i="4"/>
  <c r="T87" i="3"/>
  <c r="H455" i="4"/>
  <c r="X87" i="3"/>
  <c r="AE87" i="3" l="1"/>
  <c r="E463" i="4"/>
  <c r="D87" i="3"/>
  <c r="H450" i="4"/>
  <c r="E460" i="4"/>
  <c r="S87" i="3"/>
  <c r="E459" i="4"/>
  <c r="O87" i="3"/>
  <c r="E462" i="4"/>
  <c r="AA87" i="3"/>
  <c r="E461" i="4"/>
  <c r="W87" i="3"/>
  <c r="E458" i="4"/>
  <c r="K87" i="3"/>
  <c r="H459" i="4" l="1"/>
  <c r="L88" i="3"/>
  <c r="H460" i="4"/>
  <c r="P88" i="3"/>
  <c r="H88" i="3"/>
  <c r="H458" i="4"/>
  <c r="H461" i="4"/>
  <c r="T88" i="3"/>
  <c r="E457" i="4"/>
  <c r="G87" i="3"/>
  <c r="AF87" i="3"/>
  <c r="H462" i="4"/>
  <c r="X88" i="3"/>
  <c r="H463" i="4"/>
  <c r="AB88" i="3"/>
  <c r="E470" i="4" l="1"/>
  <c r="AE88" i="3"/>
  <c r="E468" i="4"/>
  <c r="W88" i="3"/>
  <c r="E469" i="4"/>
  <c r="AA88" i="3"/>
  <c r="E466" i="4"/>
  <c r="O88" i="3"/>
  <c r="E465" i="4"/>
  <c r="K88" i="3"/>
  <c r="E467" i="4"/>
  <c r="S88" i="3"/>
  <c r="D88" i="3"/>
  <c r="H457" i="4"/>
  <c r="P89" i="3" l="1"/>
  <c r="H467" i="4"/>
  <c r="H469" i="4"/>
  <c r="X89" i="3"/>
  <c r="H89" i="3"/>
  <c r="H465" i="4"/>
  <c r="H466" i="4"/>
  <c r="L89" i="3"/>
  <c r="E464" i="4"/>
  <c r="G88" i="3"/>
  <c r="AF88" i="3"/>
  <c r="H468" i="4"/>
  <c r="T89" i="3"/>
  <c r="H470" i="4"/>
  <c r="AB89" i="3"/>
  <c r="E477" i="4" l="1"/>
  <c r="AE89" i="3"/>
  <c r="E476" i="4"/>
  <c r="AA89" i="3"/>
  <c r="E473" i="4"/>
  <c r="O89" i="3"/>
  <c r="E475" i="4"/>
  <c r="W89" i="3"/>
  <c r="E472" i="4"/>
  <c r="K89" i="3"/>
  <c r="H464" i="4"/>
  <c r="D89" i="3"/>
  <c r="E474" i="4"/>
  <c r="S89" i="3"/>
  <c r="T90" i="3" l="1"/>
  <c r="H475" i="4"/>
  <c r="H473" i="4"/>
  <c r="L90" i="3"/>
  <c r="G89" i="3"/>
  <c r="E471" i="4"/>
  <c r="AF89" i="3"/>
  <c r="H477" i="4"/>
  <c r="AB90" i="3"/>
  <c r="H474" i="4"/>
  <c r="P90" i="3"/>
  <c r="H476" i="4"/>
  <c r="X90" i="3"/>
  <c r="H472" i="4"/>
  <c r="H90" i="3"/>
  <c r="E479" i="4" l="1"/>
  <c r="K90" i="3"/>
  <c r="E483" i="4"/>
  <c r="AA90" i="3"/>
  <c r="H471" i="4"/>
  <c r="D90" i="3"/>
  <c r="E480" i="4"/>
  <c r="O90" i="3"/>
  <c r="E481" i="4"/>
  <c r="S90" i="3"/>
  <c r="E484" i="4"/>
  <c r="AE90" i="3"/>
  <c r="E482" i="4"/>
  <c r="W90" i="3"/>
  <c r="H480" i="4" l="1"/>
  <c r="L91" i="3"/>
  <c r="T91" i="3"/>
  <c r="H482" i="4"/>
  <c r="H483" i="4"/>
  <c r="X91" i="3"/>
  <c r="H481" i="4"/>
  <c r="P91" i="3"/>
  <c r="G90" i="3"/>
  <c r="AF90" i="3"/>
  <c r="E478" i="4"/>
  <c r="H484" i="4"/>
  <c r="AB91" i="3"/>
  <c r="H479" i="4"/>
  <c r="H91" i="3"/>
  <c r="E491" i="4" l="1"/>
  <c r="AE91" i="3"/>
  <c r="E486" i="4"/>
  <c r="K91" i="3"/>
  <c r="E487" i="4"/>
  <c r="O91" i="3"/>
  <c r="E488" i="4"/>
  <c r="S91" i="3"/>
  <c r="E490" i="4"/>
  <c r="AA91" i="3"/>
  <c r="E489" i="4"/>
  <c r="W91" i="3"/>
  <c r="H478" i="4"/>
  <c r="D91" i="3"/>
  <c r="H488" i="4" l="1"/>
  <c r="P92" i="3"/>
  <c r="E485" i="4"/>
  <c r="G91" i="3"/>
  <c r="AF91" i="3"/>
  <c r="H486" i="4"/>
  <c r="H92" i="3"/>
  <c r="H487" i="4"/>
  <c r="L92" i="3"/>
  <c r="H489" i="4"/>
  <c r="T92" i="3"/>
  <c r="X92" i="3"/>
  <c r="H490" i="4"/>
  <c r="AB92" i="3"/>
  <c r="H491" i="4"/>
  <c r="E493" i="4" l="1"/>
  <c r="K92" i="3"/>
  <c r="E497" i="4"/>
  <c r="AA92" i="3"/>
  <c r="E495" i="4"/>
  <c r="S92" i="3"/>
  <c r="E498" i="4"/>
  <c r="AE92" i="3"/>
  <c r="H485" i="4"/>
  <c r="D92" i="3"/>
  <c r="W92" i="3"/>
  <c r="E496" i="4"/>
  <c r="E494" i="4"/>
  <c r="O92" i="3"/>
  <c r="H495" i="4" l="1"/>
  <c r="P93" i="3"/>
  <c r="H496" i="4"/>
  <c r="T93" i="3"/>
  <c r="H498" i="4"/>
  <c r="AB93" i="3"/>
  <c r="H494" i="4"/>
  <c r="L93" i="3"/>
  <c r="X93" i="3"/>
  <c r="H497" i="4"/>
  <c r="E492" i="4"/>
  <c r="G92" i="3"/>
  <c r="AF92" i="3" s="1"/>
  <c r="H493" i="4"/>
  <c r="H93" i="3"/>
  <c r="E505" i="4" l="1"/>
  <c r="AE93" i="3"/>
  <c r="W93" i="3"/>
  <c r="E503" i="4"/>
  <c r="E502" i="4"/>
  <c r="S93" i="3"/>
  <c r="E501" i="4"/>
  <c r="O93" i="3"/>
  <c r="E500" i="4"/>
  <c r="K93" i="3"/>
  <c r="H492" i="4"/>
  <c r="D93" i="3"/>
  <c r="E504" i="4"/>
  <c r="AA93" i="3"/>
  <c r="H501" i="4" l="1"/>
  <c r="L94" i="3"/>
  <c r="H503" i="4"/>
  <c r="T94" i="3"/>
  <c r="H504" i="4"/>
  <c r="X94" i="3"/>
  <c r="H505" i="4"/>
  <c r="AB94" i="3"/>
  <c r="H502" i="4"/>
  <c r="P94" i="3"/>
  <c r="E499" i="4"/>
  <c r="G93" i="3"/>
  <c r="AF93" i="3"/>
  <c r="H500" i="4"/>
  <c r="H94" i="3"/>
  <c r="E512" i="4" l="1"/>
  <c r="AE94" i="3"/>
  <c r="E507" i="4"/>
  <c r="K94" i="3"/>
  <c r="E511" i="4"/>
  <c r="AA94" i="3"/>
  <c r="D94" i="3"/>
  <c r="H499" i="4"/>
  <c r="W94" i="3"/>
  <c r="E510" i="4"/>
  <c r="E509" i="4"/>
  <c r="S94" i="3"/>
  <c r="E508" i="4"/>
  <c r="O94" i="3"/>
  <c r="H508" i="4" l="1"/>
  <c r="L95" i="3"/>
  <c r="H509" i="4"/>
  <c r="P95" i="3"/>
  <c r="E506" i="4"/>
  <c r="G94" i="3"/>
  <c r="H511" i="4"/>
  <c r="X95" i="3"/>
  <c r="H95" i="3"/>
  <c r="H507" i="4"/>
  <c r="H512" i="4"/>
  <c r="AB95" i="3"/>
  <c r="H510" i="4"/>
  <c r="T95" i="3"/>
  <c r="D95" i="3" l="1"/>
  <c r="H506" i="4"/>
  <c r="AF94" i="3"/>
  <c r="E517" i="4"/>
  <c r="W95" i="3"/>
  <c r="E519" i="4"/>
  <c r="AE95" i="3"/>
  <c r="E516" i="4"/>
  <c r="S95" i="3"/>
  <c r="E514" i="4"/>
  <c r="K95" i="3"/>
  <c r="E515" i="4"/>
  <c r="O95" i="3"/>
  <c r="E518" i="4"/>
  <c r="AA95" i="3"/>
  <c r="H517" i="4" l="1"/>
  <c r="T96" i="3"/>
  <c r="H519" i="4"/>
  <c r="AB96" i="3"/>
  <c r="H96" i="3"/>
  <c r="H514" i="4"/>
  <c r="H515" i="4"/>
  <c r="L96" i="3"/>
  <c r="H518" i="4"/>
  <c r="X96" i="3"/>
  <c r="H516" i="4"/>
  <c r="P96" i="3"/>
  <c r="E513" i="4"/>
  <c r="G95" i="3"/>
  <c r="AF95" i="3" s="1"/>
  <c r="E522" i="4" l="1"/>
  <c r="O96" i="3"/>
  <c r="E526" i="4"/>
  <c r="AE96" i="3"/>
  <c r="E521" i="4"/>
  <c r="K96" i="3"/>
  <c r="E524" i="4"/>
  <c r="W96" i="3"/>
  <c r="D96" i="3"/>
  <c r="H513" i="4"/>
  <c r="E523" i="4"/>
  <c r="S96" i="3"/>
  <c r="E525" i="4"/>
  <c r="AA96" i="3"/>
  <c r="H524" i="4" l="1"/>
  <c r="T97" i="3"/>
  <c r="H525" i="4"/>
  <c r="X97" i="3"/>
  <c r="H97" i="3"/>
  <c r="H521" i="4"/>
  <c r="H523" i="4"/>
  <c r="P97" i="3"/>
  <c r="H526" i="4"/>
  <c r="AB97" i="3"/>
  <c r="L97" i="3"/>
  <c r="H522" i="4"/>
  <c r="G96" i="3"/>
  <c r="E520" i="4"/>
  <c r="AF96" i="3"/>
  <c r="E530" i="4" l="1"/>
  <c r="S97" i="3"/>
  <c r="E528" i="4"/>
  <c r="K97" i="3"/>
  <c r="H520" i="4"/>
  <c r="D97" i="3"/>
  <c r="E532" i="4"/>
  <c r="AA97" i="3"/>
  <c r="E529" i="4"/>
  <c r="O97" i="3"/>
  <c r="E533" i="4"/>
  <c r="AE97" i="3"/>
  <c r="E531" i="4"/>
  <c r="W97" i="3"/>
  <c r="G97" i="3" l="1"/>
  <c r="AF97" i="3" s="1"/>
  <c r="E527" i="4"/>
  <c r="T98" i="3"/>
  <c r="H531" i="4"/>
  <c r="H529" i="4"/>
  <c r="L98" i="3"/>
  <c r="H532" i="4"/>
  <c r="X98" i="3"/>
  <c r="H533" i="4"/>
  <c r="AB98" i="3"/>
  <c r="H528" i="4"/>
  <c r="H98" i="3"/>
  <c r="P98" i="3"/>
  <c r="H530" i="4"/>
  <c r="E537" i="4" l="1"/>
  <c r="S98" i="3"/>
  <c r="E535" i="4"/>
  <c r="K98" i="3"/>
  <c r="E538" i="4"/>
  <c r="W98" i="3"/>
  <c r="O98" i="3"/>
  <c r="E536" i="4"/>
  <c r="E540" i="4"/>
  <c r="AE98" i="3"/>
  <c r="E539" i="4"/>
  <c r="AA98" i="3"/>
  <c r="H527" i="4"/>
  <c r="D98" i="3"/>
  <c r="T99" i="3" l="1"/>
  <c r="H538" i="4"/>
  <c r="X99" i="3"/>
  <c r="H539" i="4"/>
  <c r="H536" i="4"/>
  <c r="L99" i="3"/>
  <c r="H537" i="4"/>
  <c r="P99" i="3"/>
  <c r="G98" i="3"/>
  <c r="E534" i="4"/>
  <c r="H535" i="4"/>
  <c r="H99" i="3"/>
  <c r="H540" i="4"/>
  <c r="AB99" i="3"/>
  <c r="E545" i="4" l="1"/>
  <c r="W99" i="3"/>
  <c r="E547" i="4"/>
  <c r="AE99" i="3"/>
  <c r="E543" i="4"/>
  <c r="O99" i="3"/>
  <c r="E546" i="4"/>
  <c r="AA99" i="3"/>
  <c r="H534" i="4"/>
  <c r="D99" i="3"/>
  <c r="E544" i="4"/>
  <c r="S99" i="3"/>
  <c r="E542" i="4"/>
  <c r="K99" i="3"/>
  <c r="AF98" i="3"/>
  <c r="H544" i="4" l="1"/>
  <c r="P100" i="3"/>
  <c r="X100" i="3"/>
  <c r="H546" i="4"/>
  <c r="H543" i="4"/>
  <c r="L100" i="3"/>
  <c r="T100" i="3"/>
  <c r="H545" i="4"/>
  <c r="H542" i="4"/>
  <c r="H100" i="3"/>
  <c r="H547" i="4"/>
  <c r="AB100" i="3"/>
  <c r="E541" i="4"/>
  <c r="G99" i="3"/>
  <c r="AF99" i="3"/>
  <c r="E553" i="4" l="1"/>
  <c r="AA100" i="3"/>
  <c r="W100" i="3"/>
  <c r="E552" i="4"/>
  <c r="E551" i="4"/>
  <c r="S100" i="3"/>
  <c r="H541" i="4"/>
  <c r="D100" i="3"/>
  <c r="E550" i="4"/>
  <c r="O100" i="3"/>
  <c r="E554" i="4"/>
  <c r="AE100" i="3"/>
  <c r="E549" i="4"/>
  <c r="K100" i="3"/>
  <c r="E548" i="4" l="1"/>
  <c r="G100" i="3"/>
  <c r="AF100" i="3"/>
  <c r="H549" i="4"/>
  <c r="H101" i="3"/>
  <c r="AB101" i="3"/>
  <c r="H554" i="4"/>
  <c r="H552" i="4"/>
  <c r="T101" i="3"/>
  <c r="X101" i="3"/>
  <c r="H553" i="4"/>
  <c r="H551" i="4"/>
  <c r="P101" i="3"/>
  <c r="H550" i="4"/>
  <c r="L101" i="3"/>
  <c r="E561" i="4" l="1"/>
  <c r="AE101" i="3"/>
  <c r="E556" i="4"/>
  <c r="K101" i="3"/>
  <c r="E560" i="4"/>
  <c r="AA101" i="3"/>
  <c r="E557" i="4"/>
  <c r="O101" i="3"/>
  <c r="E558" i="4"/>
  <c r="S101" i="3"/>
  <c r="H548" i="4"/>
  <c r="D101" i="3"/>
  <c r="W101" i="3"/>
  <c r="E559" i="4"/>
  <c r="H557" i="4" l="1"/>
  <c r="L102" i="3"/>
  <c r="H559" i="4"/>
  <c r="T102" i="3"/>
  <c r="H558" i="4"/>
  <c r="P102" i="3"/>
  <c r="H560" i="4"/>
  <c r="X102" i="3"/>
  <c r="E555" i="4"/>
  <c r="G101" i="3"/>
  <c r="AF101" i="3"/>
  <c r="H556" i="4"/>
  <c r="H102" i="3"/>
  <c r="H561" i="4"/>
  <c r="AB102" i="3"/>
  <c r="E564" i="4" l="1"/>
  <c r="O102" i="3"/>
  <c r="E567" i="4"/>
  <c r="AA102" i="3"/>
  <c r="AE102" i="3"/>
  <c r="E568" i="4"/>
  <c r="E565" i="4"/>
  <c r="S102" i="3"/>
  <c r="E563" i="4"/>
  <c r="K102" i="3"/>
  <c r="W102" i="3"/>
  <c r="E566" i="4"/>
  <c r="D102" i="3"/>
  <c r="H555" i="4"/>
  <c r="E562" i="4" l="1"/>
  <c r="G102" i="3"/>
  <c r="AF102" i="3"/>
  <c r="H566" i="4"/>
  <c r="T103" i="3"/>
  <c r="H565" i="4"/>
  <c r="P103" i="3"/>
  <c r="H568" i="4"/>
  <c r="AB103" i="3"/>
  <c r="H567" i="4"/>
  <c r="X103" i="3"/>
  <c r="H103" i="3"/>
  <c r="H563" i="4"/>
  <c r="H564" i="4"/>
  <c r="L103" i="3"/>
  <c r="E572" i="4" l="1"/>
  <c r="S103" i="3"/>
  <c r="E573" i="4"/>
  <c r="W103" i="3"/>
  <c r="E574" i="4"/>
  <c r="AA103" i="3"/>
  <c r="E571" i="4"/>
  <c r="O103" i="3"/>
  <c r="E570" i="4"/>
  <c r="K103" i="3"/>
  <c r="D103" i="3"/>
  <c r="H562" i="4"/>
  <c r="E575" i="4"/>
  <c r="AE103" i="3"/>
  <c r="L104" i="3" l="1"/>
  <c r="H571" i="4"/>
  <c r="H573" i="4"/>
  <c r="T104" i="3"/>
  <c r="H104" i="3"/>
  <c r="H570" i="4"/>
  <c r="H575" i="4"/>
  <c r="AB104" i="3"/>
  <c r="H574" i="4"/>
  <c r="X104" i="3"/>
  <c r="E569" i="4"/>
  <c r="G103" i="3"/>
  <c r="H572" i="4"/>
  <c r="P104" i="3"/>
  <c r="H569" i="4" l="1"/>
  <c r="D104" i="3"/>
  <c r="E582" i="4"/>
  <c r="AE104" i="3"/>
  <c r="E579" i="4"/>
  <c r="S104" i="3"/>
  <c r="AF103" i="3"/>
  <c r="E577" i="4"/>
  <c r="K104" i="3"/>
  <c r="E580" i="4"/>
  <c r="W104" i="3"/>
  <c r="E581" i="4"/>
  <c r="AA104" i="3"/>
  <c r="E578" i="4"/>
  <c r="O104" i="3"/>
  <c r="H580" i="4" l="1"/>
  <c r="T105" i="3"/>
  <c r="H579" i="4"/>
  <c r="P105" i="3"/>
  <c r="H582" i="4"/>
  <c r="AB105" i="3"/>
  <c r="G104" i="3"/>
  <c r="AF104" i="3"/>
  <c r="E576" i="4"/>
  <c r="H578" i="4"/>
  <c r="L105" i="3"/>
  <c r="H581" i="4"/>
  <c r="X105" i="3"/>
  <c r="H105" i="3"/>
  <c r="H577" i="4"/>
  <c r="H576" i="4" l="1"/>
  <c r="D105" i="3"/>
  <c r="E584" i="4"/>
  <c r="K105" i="3"/>
  <c r="E588" i="4"/>
  <c r="AA105" i="3"/>
  <c r="E587" i="4"/>
  <c r="W105" i="3"/>
  <c r="E589" i="4"/>
  <c r="AE105" i="3"/>
  <c r="E586" i="4"/>
  <c r="S105" i="3"/>
  <c r="E585" i="4"/>
  <c r="O105" i="3"/>
  <c r="H585" i="4" l="1"/>
  <c r="L106" i="3"/>
  <c r="P106" i="3"/>
  <c r="H586" i="4"/>
  <c r="H589" i="4"/>
  <c r="AB106" i="3"/>
  <c r="H587" i="4"/>
  <c r="T106" i="3"/>
  <c r="H588" i="4"/>
  <c r="X106" i="3"/>
  <c r="H584" i="4"/>
  <c r="H106" i="3"/>
  <c r="G105" i="3"/>
  <c r="AF105" i="3"/>
  <c r="E583" i="4"/>
  <c r="E591" i="4" l="1"/>
  <c r="K106" i="3"/>
  <c r="E596" i="4"/>
  <c r="AE106" i="3"/>
  <c r="E592" i="4"/>
  <c r="O106" i="3"/>
  <c r="E594" i="4"/>
  <c r="W106" i="3"/>
  <c r="H583" i="4"/>
  <c r="D106" i="3"/>
  <c r="E593" i="4"/>
  <c r="S106" i="3"/>
  <c r="E595" i="4"/>
  <c r="AA106" i="3"/>
  <c r="X107" i="3" l="1"/>
  <c r="H595" i="4"/>
  <c r="H593" i="4"/>
  <c r="P107" i="3"/>
  <c r="H591" i="4"/>
  <c r="H107" i="3"/>
  <c r="T107" i="3"/>
  <c r="H594" i="4"/>
  <c r="H592" i="4"/>
  <c r="L107" i="3"/>
  <c r="H596" i="4"/>
  <c r="AB107" i="3"/>
  <c r="G106" i="3"/>
  <c r="E590" i="4"/>
  <c r="AF106" i="3"/>
  <c r="E603" i="4" l="1"/>
  <c r="AE107" i="3"/>
  <c r="E601" i="4"/>
  <c r="W107" i="3"/>
  <c r="E598" i="4"/>
  <c r="K107" i="3"/>
  <c r="E600" i="4"/>
  <c r="S107" i="3"/>
  <c r="E599" i="4"/>
  <c r="O107" i="3"/>
  <c r="H590" i="4"/>
  <c r="D107" i="3"/>
  <c r="E602" i="4"/>
  <c r="AA107" i="3"/>
  <c r="H600" i="4" l="1"/>
  <c r="P108" i="3"/>
  <c r="X108" i="3"/>
  <c r="H602" i="4"/>
  <c r="T108" i="3"/>
  <c r="H601" i="4"/>
  <c r="H599" i="4"/>
  <c r="L108" i="3"/>
  <c r="H603" i="4"/>
  <c r="AB108" i="3"/>
  <c r="H598" i="4"/>
  <c r="H108" i="3"/>
  <c r="E597" i="4"/>
  <c r="G107" i="3"/>
  <c r="AF107" i="3" s="1"/>
  <c r="E606" i="4" l="1"/>
  <c r="O108" i="3"/>
  <c r="W108" i="3"/>
  <c r="E608" i="4"/>
  <c r="E609" i="4"/>
  <c r="AA108" i="3"/>
  <c r="E610" i="4"/>
  <c r="AE108" i="3"/>
  <c r="E607" i="4"/>
  <c r="S108" i="3"/>
  <c r="H597" i="4"/>
  <c r="D108" i="3"/>
  <c r="E605" i="4"/>
  <c r="K108" i="3"/>
  <c r="X109" i="3" l="1"/>
  <c r="H609" i="4"/>
  <c r="E604" i="4"/>
  <c r="G108" i="3"/>
  <c r="AF108" i="3"/>
  <c r="H608" i="4"/>
  <c r="T109" i="3"/>
  <c r="H606" i="4"/>
  <c r="L109" i="3"/>
  <c r="H610" i="4"/>
  <c r="AB109" i="3"/>
  <c r="H605" i="4"/>
  <c r="H109" i="3"/>
  <c r="H607" i="4"/>
  <c r="P109" i="3"/>
  <c r="E612" i="4" l="1"/>
  <c r="K109" i="3"/>
  <c r="E614" i="4"/>
  <c r="S109" i="3"/>
  <c r="W109" i="3"/>
  <c r="E615" i="4"/>
  <c r="H604" i="4"/>
  <c r="D109" i="3"/>
  <c r="E617" i="4"/>
  <c r="AE109" i="3"/>
  <c r="E613" i="4"/>
  <c r="O109" i="3"/>
  <c r="E616" i="4"/>
  <c r="AA109" i="3"/>
  <c r="H614" i="4" l="1"/>
  <c r="P110" i="3"/>
  <c r="H616" i="4"/>
  <c r="X110" i="3"/>
  <c r="E611" i="4"/>
  <c r="G109" i="3"/>
  <c r="AF109" i="3"/>
  <c r="H613" i="4"/>
  <c r="L110" i="3"/>
  <c r="H612" i="4"/>
  <c r="H110" i="3"/>
  <c r="H615" i="4"/>
  <c r="T110" i="3"/>
  <c r="H617" i="4"/>
  <c r="AB110" i="3"/>
  <c r="E624" i="4" l="1"/>
  <c r="AE110" i="3"/>
  <c r="D110" i="3"/>
  <c r="H611" i="4"/>
  <c r="W110" i="3"/>
  <c r="E622" i="4"/>
  <c r="AA110" i="3"/>
  <c r="E623" i="4"/>
  <c r="E619" i="4"/>
  <c r="K110" i="3"/>
  <c r="E621" i="4"/>
  <c r="S110" i="3"/>
  <c r="E620" i="4"/>
  <c r="O110" i="3"/>
  <c r="H622" i="4" l="1"/>
  <c r="T111" i="3"/>
  <c r="H623" i="4"/>
  <c r="X111" i="3"/>
  <c r="H619" i="4"/>
  <c r="H111" i="3"/>
  <c r="H620" i="4"/>
  <c r="L111" i="3"/>
  <c r="H621" i="4"/>
  <c r="P111" i="3"/>
  <c r="E618" i="4"/>
  <c r="G110" i="3"/>
  <c r="H624" i="4"/>
  <c r="AB111" i="3"/>
  <c r="E627" i="4" l="1"/>
  <c r="O111" i="3"/>
  <c r="E626" i="4"/>
  <c r="K111" i="3"/>
  <c r="D111" i="3"/>
  <c r="H618" i="4"/>
  <c r="E631" i="4"/>
  <c r="AE111" i="3"/>
  <c r="AF110" i="3"/>
  <c r="E630" i="4"/>
  <c r="AA111" i="3"/>
  <c r="E628" i="4"/>
  <c r="S111" i="3"/>
  <c r="E629" i="4"/>
  <c r="W111" i="3"/>
  <c r="H629" i="4" l="1"/>
  <c r="T112" i="3"/>
  <c r="E625" i="4"/>
  <c r="G111" i="3"/>
  <c r="AF111" i="3"/>
  <c r="H112" i="3"/>
  <c r="H626" i="4"/>
  <c r="H631" i="4"/>
  <c r="AB112" i="3"/>
  <c r="H628" i="4"/>
  <c r="P112" i="3"/>
  <c r="H630" i="4"/>
  <c r="X112" i="3"/>
  <c r="H627" i="4"/>
  <c r="L112" i="3"/>
  <c r="E634" i="4" l="1"/>
  <c r="O112" i="3"/>
  <c r="E633" i="4"/>
  <c r="K112" i="3"/>
  <c r="E637" i="4"/>
  <c r="AA112" i="3"/>
  <c r="H625" i="4"/>
  <c r="D112" i="3"/>
  <c r="E635" i="4"/>
  <c r="S112" i="3"/>
  <c r="E636" i="4"/>
  <c r="W112" i="3"/>
  <c r="E638" i="4"/>
  <c r="AE112" i="3"/>
  <c r="G112" i="3" l="1"/>
  <c r="AF112" i="3" s="1"/>
  <c r="E632" i="4"/>
  <c r="H638" i="4"/>
  <c r="AB113" i="3"/>
  <c r="H637" i="4"/>
  <c r="X113" i="3"/>
  <c r="H113" i="3"/>
  <c r="H633" i="4"/>
  <c r="H635" i="4"/>
  <c r="P113" i="3"/>
  <c r="H634" i="4"/>
  <c r="L113" i="3"/>
  <c r="H636" i="4"/>
  <c r="T113" i="3"/>
  <c r="E640" i="4" l="1"/>
  <c r="K113" i="3"/>
  <c r="E643" i="4"/>
  <c r="W113" i="3"/>
  <c r="E641" i="4"/>
  <c r="O113" i="3"/>
  <c r="E642" i="4"/>
  <c r="S113" i="3"/>
  <c r="E644" i="4"/>
  <c r="AA113" i="3"/>
  <c r="E645" i="4"/>
  <c r="AE113" i="3"/>
  <c r="H632" i="4"/>
  <c r="D113" i="3"/>
  <c r="H643" i="4" l="1"/>
  <c r="T114" i="3"/>
  <c r="H641" i="4"/>
  <c r="L114" i="3"/>
  <c r="H640" i="4"/>
  <c r="H114" i="3"/>
  <c r="P114" i="3"/>
  <c r="H642" i="4"/>
  <c r="G113" i="3"/>
  <c r="AF113" i="3"/>
  <c r="E639" i="4"/>
  <c r="H645" i="4"/>
  <c r="AB114" i="3"/>
  <c r="H644" i="4"/>
  <c r="X114" i="3"/>
  <c r="E647" i="4" l="1"/>
  <c r="K114" i="3"/>
  <c r="E650" i="4"/>
  <c r="W114" i="3"/>
  <c r="E651" i="4"/>
  <c r="AA114" i="3"/>
  <c r="E649" i="4"/>
  <c r="S114" i="3"/>
  <c r="E652" i="4"/>
  <c r="AE114" i="3"/>
  <c r="O114" i="3"/>
  <c r="E648" i="4"/>
  <c r="H639" i="4"/>
  <c r="D114" i="3"/>
  <c r="T115" i="3" l="1"/>
  <c r="H650" i="4"/>
  <c r="G114" i="3"/>
  <c r="E646" i="4"/>
  <c r="AF114" i="3"/>
  <c r="H647" i="4"/>
  <c r="H115" i="3"/>
  <c r="H649" i="4"/>
  <c r="P115" i="3"/>
  <c r="X115" i="3"/>
  <c r="H651" i="4"/>
  <c r="H648" i="4"/>
  <c r="L115" i="3"/>
  <c r="H652" i="4"/>
  <c r="AB115" i="3"/>
  <c r="E659" i="4" l="1"/>
  <c r="AE115" i="3"/>
  <c r="E655" i="4"/>
  <c r="O115" i="3"/>
  <c r="E658" i="4"/>
  <c r="AA115" i="3"/>
  <c r="E654" i="4"/>
  <c r="K115" i="3"/>
  <c r="H646" i="4"/>
  <c r="D115" i="3"/>
  <c r="E656" i="4"/>
  <c r="S115" i="3"/>
  <c r="E657" i="4"/>
  <c r="W115" i="3"/>
  <c r="H654" i="4" l="1"/>
  <c r="H116" i="3"/>
  <c r="H655" i="4"/>
  <c r="L116" i="3"/>
  <c r="T116" i="3"/>
  <c r="H657" i="4"/>
  <c r="E653" i="4"/>
  <c r="G115" i="3"/>
  <c r="H658" i="4"/>
  <c r="X116" i="3"/>
  <c r="H656" i="4"/>
  <c r="P116" i="3"/>
  <c r="H659" i="4"/>
  <c r="AB116" i="3"/>
  <c r="E666" i="4" l="1"/>
  <c r="AE116" i="3"/>
  <c r="H653" i="4"/>
  <c r="D116" i="3"/>
  <c r="E662" i="4"/>
  <c r="O116" i="3"/>
  <c r="E664" i="4"/>
  <c r="W116" i="3"/>
  <c r="E661" i="4"/>
  <c r="K116" i="3"/>
  <c r="E663" i="4"/>
  <c r="S116" i="3"/>
  <c r="E665" i="4"/>
  <c r="AA116" i="3"/>
  <c r="AF115" i="3"/>
  <c r="H661" i="4" l="1"/>
  <c r="H117" i="3"/>
  <c r="H664" i="4"/>
  <c r="T117" i="3"/>
  <c r="X117" i="3"/>
  <c r="H665" i="4"/>
  <c r="H662" i="4"/>
  <c r="L117" i="3"/>
  <c r="H663" i="4"/>
  <c r="P117" i="3"/>
  <c r="E660" i="4"/>
  <c r="G116" i="3"/>
  <c r="AB117" i="3"/>
  <c r="H666" i="4"/>
  <c r="H660" i="4" l="1"/>
  <c r="D117" i="3"/>
  <c r="E669" i="4"/>
  <c r="O117" i="3"/>
  <c r="E673" i="4"/>
  <c r="AE117" i="3"/>
  <c r="AF116" i="3"/>
  <c r="W117" i="3"/>
  <c r="E671" i="4"/>
  <c r="E670" i="4"/>
  <c r="S117" i="3"/>
  <c r="E668" i="4"/>
  <c r="K117" i="3"/>
  <c r="E672" i="4"/>
  <c r="AA117" i="3"/>
  <c r="H672" i="4" l="1"/>
  <c r="X118" i="3"/>
  <c r="AB118" i="3"/>
  <c r="H673" i="4"/>
  <c r="H669" i="4"/>
  <c r="L118" i="3"/>
  <c r="E667" i="4"/>
  <c r="G117" i="3"/>
  <c r="H671" i="4"/>
  <c r="T118" i="3"/>
  <c r="H668" i="4"/>
  <c r="H118" i="3"/>
  <c r="H670" i="4"/>
  <c r="P118" i="3"/>
  <c r="E675" i="4" l="1"/>
  <c r="K118" i="3"/>
  <c r="E680" i="4"/>
  <c r="AE118" i="3"/>
  <c r="E679" i="4"/>
  <c r="AA118" i="3"/>
  <c r="D118" i="3"/>
  <c r="H667" i="4"/>
  <c r="E677" i="4"/>
  <c r="S118" i="3"/>
  <c r="E676" i="4"/>
  <c r="O118" i="3"/>
  <c r="W118" i="3"/>
  <c r="E678" i="4"/>
  <c r="AF117" i="3"/>
  <c r="H678" i="4" l="1"/>
  <c r="T119" i="3"/>
  <c r="H680" i="4"/>
  <c r="AB119" i="3"/>
  <c r="H679" i="4"/>
  <c r="X119" i="3"/>
  <c r="H677" i="4"/>
  <c r="P119" i="3"/>
  <c r="E674" i="4"/>
  <c r="G118" i="3"/>
  <c r="AF118" i="3" s="1"/>
  <c r="H676" i="4"/>
  <c r="L119" i="3"/>
  <c r="H119" i="3"/>
  <c r="H675" i="4"/>
  <c r="E683" i="4" l="1"/>
  <c r="O119" i="3"/>
  <c r="E686" i="4"/>
  <c r="AA119" i="3"/>
  <c r="E687" i="4"/>
  <c r="AE119" i="3"/>
  <c r="E685" i="4"/>
  <c r="W119" i="3"/>
  <c r="E684" i="4"/>
  <c r="S119" i="3"/>
  <c r="E682" i="4"/>
  <c r="K119" i="3"/>
  <c r="D119" i="3"/>
  <c r="H674" i="4"/>
  <c r="H685" i="4" l="1"/>
  <c r="T120" i="3"/>
  <c r="E681" i="4"/>
  <c r="G119" i="3"/>
  <c r="AF119" i="3"/>
  <c r="H684" i="4"/>
  <c r="P120" i="3"/>
  <c r="H687" i="4"/>
  <c r="AB120" i="3"/>
  <c r="H120" i="3"/>
  <c r="H682" i="4"/>
  <c r="H686" i="4"/>
  <c r="X120" i="3"/>
  <c r="H683" i="4"/>
  <c r="L120" i="3"/>
  <c r="E692" i="4" l="1"/>
  <c r="W120" i="3"/>
  <c r="E690" i="4"/>
  <c r="O120" i="3"/>
  <c r="E691" i="4"/>
  <c r="S120" i="3"/>
  <c r="E693" i="4"/>
  <c r="AA120" i="3"/>
  <c r="D120" i="3"/>
  <c r="H681" i="4"/>
  <c r="E689" i="4"/>
  <c r="K120" i="3"/>
  <c r="E694" i="4"/>
  <c r="AE120" i="3"/>
  <c r="H694" i="4" l="1"/>
  <c r="AB121" i="3"/>
  <c r="H121" i="3"/>
  <c r="H689" i="4"/>
  <c r="H693" i="4"/>
  <c r="X121" i="3"/>
  <c r="P121" i="3"/>
  <c r="H691" i="4"/>
  <c r="H690" i="4"/>
  <c r="L121" i="3"/>
  <c r="H692" i="4"/>
  <c r="T121" i="3"/>
  <c r="E688" i="4"/>
  <c r="G120" i="3"/>
  <c r="AF120" i="3" s="1"/>
  <c r="E698" i="4" l="1"/>
  <c r="S121" i="3"/>
  <c r="K121" i="3"/>
  <c r="E696" i="4"/>
  <c r="H688" i="4"/>
  <c r="D121" i="3"/>
  <c r="E700" i="4"/>
  <c r="AA121" i="3"/>
  <c r="E699" i="4"/>
  <c r="W121" i="3"/>
  <c r="E697" i="4"/>
  <c r="O121" i="3"/>
  <c r="E701" i="4"/>
  <c r="AE121" i="3"/>
  <c r="H697" i="4" l="1"/>
  <c r="L122" i="3"/>
  <c r="T122" i="3"/>
  <c r="H699" i="4"/>
  <c r="H700" i="4"/>
  <c r="X122" i="3"/>
  <c r="H701" i="4"/>
  <c r="AB122" i="3"/>
  <c r="G121" i="3"/>
  <c r="E695" i="4"/>
  <c r="AF121" i="3"/>
  <c r="H696" i="4"/>
  <c r="H122" i="3"/>
  <c r="H698" i="4"/>
  <c r="P122" i="3"/>
  <c r="E705" i="4" l="1"/>
  <c r="S122" i="3"/>
  <c r="E703" i="4"/>
  <c r="K122" i="3"/>
  <c r="E706" i="4"/>
  <c r="W122" i="3"/>
  <c r="E704" i="4"/>
  <c r="O122" i="3"/>
  <c r="E708" i="4"/>
  <c r="AE122" i="3"/>
  <c r="E707" i="4"/>
  <c r="AA122" i="3"/>
  <c r="H695" i="4"/>
  <c r="D122" i="3"/>
  <c r="H704" i="4" l="1"/>
  <c r="L123" i="3"/>
  <c r="T123" i="3"/>
  <c r="H706" i="4"/>
  <c r="H707" i="4"/>
  <c r="X123" i="3"/>
  <c r="H705" i="4"/>
  <c r="P123" i="3"/>
  <c r="G122" i="3"/>
  <c r="AF122" i="3" s="1"/>
  <c r="E702" i="4"/>
  <c r="H703" i="4"/>
  <c r="H123" i="3"/>
  <c r="H708" i="4"/>
  <c r="AB123" i="3"/>
  <c r="E715" i="4" l="1"/>
  <c r="AE123" i="3"/>
  <c r="E712" i="4"/>
  <c r="S123" i="3"/>
  <c r="E711" i="4"/>
  <c r="O123" i="3"/>
  <c r="E714" i="4"/>
  <c r="AA123" i="3"/>
  <c r="E710" i="4"/>
  <c r="K123" i="3"/>
  <c r="E713" i="4"/>
  <c r="W123" i="3"/>
  <c r="H702" i="4"/>
  <c r="D123" i="3"/>
  <c r="E709" i="4" l="1"/>
  <c r="G123" i="3"/>
  <c r="AF123" i="3"/>
  <c r="H712" i="4"/>
  <c r="P124" i="3"/>
  <c r="X124" i="3"/>
  <c r="H714" i="4"/>
  <c r="H713" i="4"/>
  <c r="T124" i="3"/>
  <c r="H710" i="4"/>
  <c r="H124" i="3"/>
  <c r="AB124" i="3"/>
  <c r="H715" i="4"/>
  <c r="H711" i="4"/>
  <c r="L124" i="3"/>
  <c r="E722" i="4" l="1"/>
  <c r="AE124" i="3"/>
  <c r="H709" i="4"/>
  <c r="D124" i="3"/>
  <c r="O124" i="3"/>
  <c r="E718" i="4"/>
  <c r="E721" i="4"/>
  <c r="AA124" i="3"/>
  <c r="E719" i="4"/>
  <c r="S124" i="3"/>
  <c r="E717" i="4"/>
  <c r="K124" i="3"/>
  <c r="W124" i="3"/>
  <c r="E720" i="4"/>
  <c r="X125" i="3" l="1"/>
  <c r="H721" i="4"/>
  <c r="H718" i="4"/>
  <c r="L125" i="3"/>
  <c r="E716" i="4"/>
  <c r="G124" i="3"/>
  <c r="AF124" i="3" s="1"/>
  <c r="H722" i="4"/>
  <c r="AB125" i="3"/>
  <c r="H720" i="4"/>
  <c r="T125" i="3"/>
  <c r="H717" i="4"/>
  <c r="H125" i="3"/>
  <c r="H719" i="4"/>
  <c r="P125" i="3"/>
  <c r="S125" i="3" l="1"/>
  <c r="E726" i="4"/>
  <c r="E727" i="4"/>
  <c r="W125" i="3"/>
  <c r="H716" i="4"/>
  <c r="D125" i="3"/>
  <c r="E725" i="4"/>
  <c r="O125" i="3"/>
  <c r="E724" i="4"/>
  <c r="K125" i="3"/>
  <c r="E729" i="4"/>
  <c r="AE125" i="3"/>
  <c r="E728" i="4"/>
  <c r="AA125" i="3"/>
  <c r="H728" i="4" l="1"/>
  <c r="X126" i="3"/>
  <c r="E723" i="4"/>
  <c r="G125" i="3"/>
  <c r="AF125" i="3"/>
  <c r="H729" i="4"/>
  <c r="AB126" i="3"/>
  <c r="H724" i="4"/>
  <c r="H126" i="3"/>
  <c r="H725" i="4"/>
  <c r="L126" i="3"/>
  <c r="H727" i="4"/>
  <c r="T126" i="3"/>
  <c r="H726" i="4"/>
  <c r="P126" i="3"/>
  <c r="E733" i="4" l="1"/>
  <c r="S126" i="3"/>
  <c r="E736" i="4"/>
  <c r="AE126" i="3"/>
  <c r="W126" i="3"/>
  <c r="E734" i="4"/>
  <c r="D126" i="3"/>
  <c r="H723" i="4"/>
  <c r="E732" i="4"/>
  <c r="O126" i="3"/>
  <c r="E735" i="4"/>
  <c r="AA126" i="3"/>
  <c r="E731" i="4"/>
  <c r="K126" i="3"/>
  <c r="H127" i="3" l="1"/>
  <c r="H731" i="4"/>
  <c r="H735" i="4"/>
  <c r="X127" i="3"/>
  <c r="H734" i="4"/>
  <c r="T127" i="3"/>
  <c r="H733" i="4"/>
  <c r="P127" i="3"/>
  <c r="E730" i="4"/>
  <c r="G126" i="3"/>
  <c r="AF126" i="3"/>
  <c r="H736" i="4"/>
  <c r="AB127" i="3"/>
  <c r="H732" i="4"/>
  <c r="L127" i="3"/>
  <c r="E739" i="4" l="1"/>
  <c r="O127" i="3"/>
  <c r="E740" i="4"/>
  <c r="S127" i="3"/>
  <c r="E741" i="4"/>
  <c r="W127" i="3"/>
  <c r="AE127" i="3"/>
  <c r="E743" i="4"/>
  <c r="E742" i="4"/>
  <c r="AA127" i="3"/>
  <c r="D127" i="3"/>
  <c r="H730" i="4"/>
  <c r="E738" i="4"/>
  <c r="K127" i="3"/>
  <c r="H741" i="4" l="1"/>
  <c r="T128" i="3"/>
  <c r="E737" i="4"/>
  <c r="G127" i="3"/>
  <c r="AF127" i="3"/>
  <c r="H128" i="3"/>
  <c r="H738" i="4"/>
  <c r="L128" i="3"/>
  <c r="H739" i="4"/>
  <c r="H743" i="4"/>
  <c r="AB128" i="3"/>
  <c r="H740" i="4"/>
  <c r="P128" i="3"/>
  <c r="H742" i="4"/>
  <c r="X128" i="3"/>
  <c r="E747" i="4" l="1"/>
  <c r="S128" i="3"/>
  <c r="E746" i="4"/>
  <c r="O128" i="3"/>
  <c r="E749" i="4"/>
  <c r="AA128" i="3"/>
  <c r="E745" i="4"/>
  <c r="K128" i="3"/>
  <c r="D128" i="3"/>
  <c r="H737" i="4"/>
  <c r="E750" i="4"/>
  <c r="AE128" i="3"/>
  <c r="E748" i="4"/>
  <c r="W128" i="3"/>
  <c r="H129" i="3" l="1"/>
  <c r="H745" i="4"/>
  <c r="H746" i="4"/>
  <c r="L129" i="3"/>
  <c r="H749" i="4"/>
  <c r="X129" i="3"/>
  <c r="P129" i="3"/>
  <c r="H747" i="4"/>
  <c r="H748" i="4"/>
  <c r="T129" i="3"/>
  <c r="H750" i="4"/>
  <c r="AB129" i="3"/>
  <c r="E744" i="4"/>
  <c r="G128" i="3"/>
  <c r="AF128" i="3"/>
  <c r="E756" i="4" l="1"/>
  <c r="AA129" i="3"/>
  <c r="H744" i="4"/>
  <c r="D129" i="3"/>
  <c r="E754" i="4"/>
  <c r="S129" i="3"/>
  <c r="E757" i="4"/>
  <c r="AE129" i="3"/>
  <c r="E753" i="4"/>
  <c r="O129" i="3"/>
  <c r="E755" i="4"/>
  <c r="W129" i="3"/>
  <c r="K129" i="3"/>
  <c r="E752" i="4"/>
  <c r="H757" i="4" l="1"/>
  <c r="AB130" i="3"/>
  <c r="H753" i="4"/>
  <c r="L130" i="3"/>
  <c r="H754" i="4"/>
  <c r="P130" i="3"/>
  <c r="H752" i="4"/>
  <c r="H130" i="3"/>
  <c r="T130" i="3"/>
  <c r="H755" i="4"/>
  <c r="G129" i="3"/>
  <c r="AF129" i="3" s="1"/>
  <c r="E751" i="4"/>
  <c r="H756" i="4"/>
  <c r="X130" i="3"/>
  <c r="E759" i="4" l="1"/>
  <c r="K130" i="3"/>
  <c r="E761" i="4"/>
  <c r="S130" i="3"/>
  <c r="E763" i="4"/>
  <c r="AA130" i="3"/>
  <c r="H751" i="4"/>
  <c r="D130" i="3"/>
  <c r="E760" i="4"/>
  <c r="O130" i="3"/>
  <c r="E764" i="4"/>
  <c r="AE130" i="3"/>
  <c r="E762" i="4"/>
  <c r="W130" i="3"/>
  <c r="E758" i="4" l="1"/>
  <c r="G130" i="3"/>
  <c r="AF130" i="3"/>
  <c r="X131" i="3"/>
  <c r="H763" i="4"/>
  <c r="P131" i="3"/>
  <c r="H761" i="4"/>
  <c r="H760" i="4"/>
  <c r="L131" i="3"/>
  <c r="T131" i="3"/>
  <c r="H762" i="4"/>
  <c r="H764" i="4"/>
  <c r="AB131" i="3"/>
  <c r="H759" i="4"/>
  <c r="H131" i="3"/>
  <c r="K131" i="3" l="1"/>
  <c r="E766" i="4"/>
  <c r="E768" i="4"/>
  <c r="S131" i="3"/>
  <c r="E771" i="4"/>
  <c r="AE131" i="3"/>
  <c r="E770" i="4"/>
  <c r="AA131" i="3"/>
  <c r="H758" i="4"/>
  <c r="D131" i="3"/>
  <c r="E769" i="4"/>
  <c r="W131" i="3"/>
  <c r="E767" i="4"/>
  <c r="O131" i="3"/>
  <c r="H771" i="4" l="1"/>
  <c r="AB132" i="3"/>
  <c r="T132" i="3"/>
  <c r="H769" i="4"/>
  <c r="E765" i="4"/>
  <c r="G131" i="3"/>
  <c r="AF131" i="3"/>
  <c r="X132" i="3"/>
  <c r="H770" i="4"/>
  <c r="H767" i="4"/>
  <c r="L132" i="3"/>
  <c r="H768" i="4"/>
  <c r="P132" i="3"/>
  <c r="H766" i="4"/>
  <c r="H132" i="3"/>
  <c r="E777" i="4" l="1"/>
  <c r="AA132" i="3"/>
  <c r="E773" i="4"/>
  <c r="K132" i="3"/>
  <c r="E775" i="4"/>
  <c r="S132" i="3"/>
  <c r="H765" i="4"/>
  <c r="D132" i="3"/>
  <c r="E774" i="4"/>
  <c r="O132" i="3"/>
  <c r="W132" i="3"/>
  <c r="E776" i="4"/>
  <c r="E778" i="4"/>
  <c r="AE132" i="3"/>
  <c r="E772" i="4" l="1"/>
  <c r="G132" i="3"/>
  <c r="AF132" i="3"/>
  <c r="H778" i="4"/>
  <c r="AB133" i="3"/>
  <c r="H773" i="4"/>
  <c r="H133" i="3"/>
  <c r="X133" i="3"/>
  <c r="H777" i="4"/>
  <c r="H775" i="4"/>
  <c r="P133" i="3"/>
  <c r="H776" i="4"/>
  <c r="T133" i="3"/>
  <c r="H774" i="4"/>
  <c r="L133" i="3"/>
  <c r="E780" i="4" l="1"/>
  <c r="K133" i="3"/>
  <c r="E781" i="4"/>
  <c r="O133" i="3"/>
  <c r="E784" i="4"/>
  <c r="AA133" i="3"/>
  <c r="E783" i="4"/>
  <c r="W133" i="3"/>
  <c r="E785" i="4"/>
  <c r="AE133" i="3"/>
  <c r="S133" i="3"/>
  <c r="E782" i="4"/>
  <c r="H772" i="4"/>
  <c r="D133" i="3"/>
  <c r="H783" i="4" l="1"/>
  <c r="T134" i="3"/>
  <c r="H784" i="4"/>
  <c r="X134" i="3"/>
  <c r="H782" i="4"/>
  <c r="P134" i="3"/>
  <c r="H780" i="4"/>
  <c r="H134" i="3"/>
  <c r="E779" i="4"/>
  <c r="G133" i="3"/>
  <c r="AF133" i="3"/>
  <c r="H781" i="4"/>
  <c r="L134" i="3"/>
  <c r="H785" i="4"/>
  <c r="AB134" i="3"/>
  <c r="E787" i="4" l="1"/>
  <c r="K134" i="3"/>
  <c r="E789" i="4"/>
  <c r="S134" i="3"/>
  <c r="AA134" i="3"/>
  <c r="E791" i="4"/>
  <c r="W134" i="3"/>
  <c r="E790" i="4"/>
  <c r="E792" i="4"/>
  <c r="AE134" i="3"/>
  <c r="E788" i="4"/>
  <c r="O134" i="3"/>
  <c r="D134" i="3"/>
  <c r="H779" i="4"/>
  <c r="H790" i="4" l="1"/>
  <c r="T135" i="3"/>
  <c r="E786" i="4"/>
  <c r="G134" i="3"/>
  <c r="AF134" i="3"/>
  <c r="H791" i="4"/>
  <c r="X135" i="3"/>
  <c r="H789" i="4"/>
  <c r="P135" i="3"/>
  <c r="H135" i="3"/>
  <c r="H787" i="4"/>
  <c r="H788" i="4"/>
  <c r="L135" i="3"/>
  <c r="H792" i="4"/>
  <c r="AB135" i="3"/>
  <c r="E799" i="4" l="1"/>
  <c r="AE135" i="3"/>
  <c r="E795" i="4"/>
  <c r="O135" i="3"/>
  <c r="E794" i="4"/>
  <c r="K135" i="3"/>
  <c r="E798" i="4"/>
  <c r="AA135" i="3"/>
  <c r="D135" i="3"/>
  <c r="H786" i="4"/>
  <c r="E797" i="4"/>
  <c r="W135" i="3"/>
  <c r="E796" i="4"/>
  <c r="S135" i="3"/>
  <c r="H798" i="4" l="1"/>
  <c r="X136" i="3"/>
  <c r="H796" i="4"/>
  <c r="P136" i="3"/>
  <c r="H797" i="4"/>
  <c r="T136" i="3"/>
  <c r="H799" i="4"/>
  <c r="AB136" i="3"/>
  <c r="H136" i="3"/>
  <c r="H794" i="4"/>
  <c r="H795" i="4"/>
  <c r="L136" i="3"/>
  <c r="E793" i="4"/>
  <c r="G135" i="3"/>
  <c r="AF135" i="3"/>
  <c r="E806" i="4" l="1"/>
  <c r="AE136" i="3"/>
  <c r="D136" i="3"/>
  <c r="H793" i="4"/>
  <c r="E804" i="4"/>
  <c r="W136" i="3"/>
  <c r="E802" i="4"/>
  <c r="O136" i="3"/>
  <c r="E803" i="4"/>
  <c r="S136" i="3"/>
  <c r="E805" i="4"/>
  <c r="AA136" i="3"/>
  <c r="E801" i="4"/>
  <c r="K136" i="3"/>
  <c r="L137" i="3" l="1"/>
  <c r="H802" i="4"/>
  <c r="H804" i="4"/>
  <c r="T137" i="3"/>
  <c r="E800" i="4"/>
  <c r="G136" i="3"/>
  <c r="AF136" i="3"/>
  <c r="H806" i="4"/>
  <c r="AB137" i="3"/>
  <c r="H137" i="3"/>
  <c r="H801" i="4"/>
  <c r="H805" i="4"/>
  <c r="X137" i="3"/>
  <c r="P137" i="3"/>
  <c r="H803" i="4"/>
  <c r="E812" i="4" l="1"/>
  <c r="AA137" i="3"/>
  <c r="E810" i="4"/>
  <c r="S137" i="3"/>
  <c r="E811" i="4"/>
  <c r="W137" i="3"/>
  <c r="H800" i="4"/>
  <c r="D137" i="3"/>
  <c r="E808" i="4"/>
  <c r="K137" i="3"/>
  <c r="E813" i="4"/>
  <c r="AE137" i="3"/>
  <c r="E809" i="4"/>
  <c r="O137" i="3"/>
  <c r="H809" i="4" l="1"/>
  <c r="L138" i="3"/>
  <c r="H813" i="4"/>
  <c r="AB138" i="3"/>
  <c r="H808" i="4"/>
  <c r="H138" i="3"/>
  <c r="G137" i="3"/>
  <c r="E807" i="4"/>
  <c r="T138" i="3"/>
  <c r="H811" i="4"/>
  <c r="H810" i="4"/>
  <c r="P138" i="3"/>
  <c r="H812" i="4"/>
  <c r="X138" i="3"/>
  <c r="H807" i="4" l="1"/>
  <c r="D138" i="3"/>
  <c r="AF137" i="3"/>
  <c r="E815" i="4"/>
  <c r="K138" i="3"/>
  <c r="E816" i="4"/>
  <c r="O138" i="3"/>
  <c r="E819" i="4"/>
  <c r="AA138" i="3"/>
  <c r="E817" i="4"/>
  <c r="S138" i="3"/>
  <c r="E820" i="4"/>
  <c r="AE138" i="3"/>
  <c r="E818" i="4"/>
  <c r="W138" i="3"/>
  <c r="H816" i="4" l="1"/>
  <c r="L139" i="3"/>
  <c r="E814" i="4"/>
  <c r="G138" i="3"/>
  <c r="AF138" i="3"/>
  <c r="T139" i="3"/>
  <c r="H818" i="4"/>
  <c r="H820" i="4"/>
  <c r="AB139" i="3"/>
  <c r="H815" i="4"/>
  <c r="H139" i="3"/>
  <c r="H817" i="4"/>
  <c r="P139" i="3"/>
  <c r="X139" i="3"/>
  <c r="H819" i="4"/>
  <c r="E824" i="4" l="1"/>
  <c r="S139" i="3"/>
  <c r="E823" i="4"/>
  <c r="O139" i="3"/>
  <c r="E826" i="4"/>
  <c r="AA139" i="3"/>
  <c r="E825" i="4"/>
  <c r="W139" i="3"/>
  <c r="H814" i="4"/>
  <c r="D139" i="3"/>
  <c r="E822" i="4"/>
  <c r="K139" i="3"/>
  <c r="E827" i="4"/>
  <c r="AE139" i="3"/>
  <c r="T140" i="3" l="1"/>
  <c r="H825" i="4"/>
  <c r="H823" i="4"/>
  <c r="L140" i="3"/>
  <c r="H827" i="4"/>
  <c r="AB140" i="3"/>
  <c r="X140" i="3"/>
  <c r="H826" i="4"/>
  <c r="H822" i="4"/>
  <c r="H140" i="3"/>
  <c r="E821" i="4"/>
  <c r="G139" i="3"/>
  <c r="AF139" i="3"/>
  <c r="H824" i="4"/>
  <c r="P140" i="3"/>
  <c r="E831" i="4" l="1"/>
  <c r="S140" i="3"/>
  <c r="E833" i="4"/>
  <c r="AA140" i="3"/>
  <c r="E834" i="4"/>
  <c r="AE140" i="3"/>
  <c r="O140" i="3"/>
  <c r="E830" i="4"/>
  <c r="H821" i="4"/>
  <c r="D140" i="3"/>
  <c r="E829" i="4"/>
  <c r="K140" i="3"/>
  <c r="W140" i="3"/>
  <c r="E832" i="4"/>
  <c r="H830" i="4" l="1"/>
  <c r="L141" i="3"/>
  <c r="H829" i="4"/>
  <c r="H141" i="3"/>
  <c r="E828" i="4"/>
  <c r="G140" i="3"/>
  <c r="AF140" i="3"/>
  <c r="H834" i="4"/>
  <c r="AB141" i="3"/>
  <c r="H832" i="4"/>
  <c r="T141" i="3"/>
  <c r="X141" i="3"/>
  <c r="H833" i="4"/>
  <c r="H831" i="4"/>
  <c r="P141" i="3"/>
  <c r="E838" i="4" l="1"/>
  <c r="S141" i="3"/>
  <c r="E839" i="4"/>
  <c r="W141" i="3"/>
  <c r="H828" i="4"/>
  <c r="D141" i="3"/>
  <c r="E840" i="4"/>
  <c r="AA141" i="3"/>
  <c r="E836" i="4"/>
  <c r="K141" i="3"/>
  <c r="E837" i="4"/>
  <c r="O141" i="3"/>
  <c r="E841" i="4"/>
  <c r="AE141" i="3"/>
  <c r="H840" i="4" l="1"/>
  <c r="X142" i="3"/>
  <c r="H841" i="4"/>
  <c r="AB142" i="3"/>
  <c r="H839" i="4"/>
  <c r="T142" i="3"/>
  <c r="H838" i="4"/>
  <c r="P142" i="3"/>
  <c r="E835" i="4"/>
  <c r="G141" i="3"/>
  <c r="H837" i="4"/>
  <c r="L142" i="3"/>
  <c r="H836" i="4"/>
  <c r="H142" i="3"/>
  <c r="E843" i="4" l="1"/>
  <c r="K142" i="3"/>
  <c r="E845" i="4"/>
  <c r="S142" i="3"/>
  <c r="W142" i="3"/>
  <c r="E846" i="4"/>
  <c r="E848" i="4"/>
  <c r="AE142" i="3"/>
  <c r="D142" i="3"/>
  <c r="H835" i="4"/>
  <c r="E844" i="4"/>
  <c r="O142" i="3"/>
  <c r="AF141" i="3"/>
  <c r="E847" i="4"/>
  <c r="AA142" i="3"/>
  <c r="H847" i="4" l="1"/>
  <c r="X143" i="3"/>
  <c r="H846" i="4"/>
  <c r="T143" i="3"/>
  <c r="H844" i="4"/>
  <c r="L143" i="3"/>
  <c r="H143" i="3"/>
  <c r="H843" i="4"/>
  <c r="H848" i="4"/>
  <c r="AB143" i="3"/>
  <c r="H845" i="4"/>
  <c r="P143" i="3"/>
  <c r="E842" i="4"/>
  <c r="G142" i="3"/>
  <c r="AF142" i="3"/>
  <c r="E850" i="4" l="1"/>
  <c r="K143" i="3"/>
  <c r="E852" i="4"/>
  <c r="S143" i="3"/>
  <c r="D143" i="3"/>
  <c r="H842" i="4"/>
  <c r="E851" i="4"/>
  <c r="O143" i="3"/>
  <c r="E853" i="4"/>
  <c r="W143" i="3"/>
  <c r="E855" i="4"/>
  <c r="AE143" i="3"/>
  <c r="E854" i="4"/>
  <c r="AA143" i="3"/>
  <c r="L144" i="3" l="1"/>
  <c r="H851" i="4"/>
  <c r="E849" i="4"/>
  <c r="G143" i="3"/>
  <c r="H852" i="4"/>
  <c r="P144" i="3"/>
  <c r="H853" i="4"/>
  <c r="T144" i="3"/>
  <c r="H854" i="4"/>
  <c r="X144" i="3"/>
  <c r="H855" i="4"/>
  <c r="AB144" i="3"/>
  <c r="H144" i="3"/>
  <c r="H850" i="4"/>
  <c r="E859" i="4" l="1"/>
  <c r="S144" i="3"/>
  <c r="E857" i="4"/>
  <c r="K144" i="3"/>
  <c r="E862" i="4"/>
  <c r="AE144" i="3"/>
  <c r="D144" i="3"/>
  <c r="H849" i="4"/>
  <c r="AF143" i="3"/>
  <c r="E861" i="4"/>
  <c r="AA144" i="3"/>
  <c r="E860" i="4"/>
  <c r="W144" i="3"/>
  <c r="E858" i="4"/>
  <c r="O144" i="3"/>
  <c r="H860" i="4" l="1"/>
  <c r="T145" i="3"/>
  <c r="G144" i="3"/>
  <c r="AF144" i="3"/>
  <c r="E856" i="4"/>
  <c r="H861" i="4"/>
  <c r="X145" i="3"/>
  <c r="H858" i="4"/>
  <c r="L145" i="3"/>
  <c r="P145" i="3"/>
  <c r="H859" i="4"/>
  <c r="H862" i="4"/>
  <c r="AB145" i="3"/>
  <c r="H857" i="4"/>
  <c r="H145" i="3"/>
  <c r="E868" i="4" l="1"/>
  <c r="AA145" i="3"/>
  <c r="E869" i="4"/>
  <c r="AE145" i="3"/>
  <c r="E864" i="4"/>
  <c r="K145" i="3"/>
  <c r="H856" i="4"/>
  <c r="D145" i="3"/>
  <c r="E866" i="4"/>
  <c r="S145" i="3"/>
  <c r="E867" i="4"/>
  <c r="W145" i="3"/>
  <c r="E865" i="4"/>
  <c r="O145" i="3"/>
  <c r="T146" i="3" l="1"/>
  <c r="H867" i="4"/>
  <c r="G145" i="3"/>
  <c r="E863" i="4"/>
  <c r="AF145" i="3"/>
  <c r="H864" i="4"/>
  <c r="H146" i="3"/>
  <c r="H868" i="4"/>
  <c r="X146" i="3"/>
  <c r="H865" i="4"/>
  <c r="L146" i="3"/>
  <c r="H869" i="4"/>
  <c r="AB146" i="3"/>
  <c r="H866" i="4"/>
  <c r="P146" i="3"/>
  <c r="E873" i="4" l="1"/>
  <c r="S146" i="3"/>
  <c r="E871" i="4"/>
  <c r="K146" i="3"/>
  <c r="E876" i="4"/>
  <c r="AE146" i="3"/>
  <c r="E872" i="4"/>
  <c r="O146" i="3"/>
  <c r="H863" i="4"/>
  <c r="D146" i="3"/>
  <c r="E875" i="4"/>
  <c r="AA146" i="3"/>
  <c r="E874" i="4"/>
  <c r="W146" i="3"/>
  <c r="H872" i="4" l="1"/>
  <c r="L147" i="3"/>
  <c r="H874" i="4"/>
  <c r="T147" i="3"/>
  <c r="X147" i="3"/>
  <c r="H875" i="4"/>
  <c r="G146" i="3"/>
  <c r="AF146" i="3"/>
  <c r="E870" i="4"/>
  <c r="H876" i="4"/>
  <c r="AB147" i="3"/>
  <c r="H871" i="4"/>
  <c r="H147" i="3"/>
  <c r="P147" i="3"/>
  <c r="H873" i="4"/>
  <c r="E878" i="4" l="1"/>
  <c r="K147" i="3"/>
  <c r="E880" i="4"/>
  <c r="S147" i="3"/>
  <c r="H870" i="4"/>
  <c r="D147" i="3"/>
  <c r="E882" i="4"/>
  <c r="AA147" i="3"/>
  <c r="E881" i="4"/>
  <c r="W147" i="3"/>
  <c r="E883" i="4"/>
  <c r="AE147" i="3"/>
  <c r="E879" i="4"/>
  <c r="O147" i="3"/>
  <c r="X148" i="3" l="1"/>
  <c r="H882" i="4"/>
  <c r="E877" i="4"/>
  <c r="G147" i="3"/>
  <c r="T148" i="3"/>
  <c r="H881" i="4"/>
  <c r="H879" i="4"/>
  <c r="L148" i="3"/>
  <c r="H883" i="4"/>
  <c r="AB148" i="3"/>
  <c r="H880" i="4"/>
  <c r="P148" i="3"/>
  <c r="H878" i="4"/>
  <c r="H148" i="3"/>
  <c r="H877" i="4" l="1"/>
  <c r="D148" i="3"/>
  <c r="AF147" i="3"/>
  <c r="E885" i="4"/>
  <c r="K148" i="3"/>
  <c r="W148" i="3"/>
  <c r="E888" i="4"/>
  <c r="E887" i="4"/>
  <c r="S148" i="3"/>
  <c r="E890" i="4"/>
  <c r="AE148" i="3"/>
  <c r="E886" i="4"/>
  <c r="O148" i="3"/>
  <c r="E889" i="4"/>
  <c r="AA148" i="3"/>
  <c r="H885" i="4" l="1"/>
  <c r="H149" i="3"/>
  <c r="X149" i="3"/>
  <c r="H889" i="4"/>
  <c r="H888" i="4"/>
  <c r="T149" i="3"/>
  <c r="H886" i="4"/>
  <c r="L149" i="3"/>
  <c r="H890" i="4"/>
  <c r="AB149" i="3"/>
  <c r="E884" i="4"/>
  <c r="G148" i="3"/>
  <c r="H887" i="4"/>
  <c r="P149" i="3"/>
  <c r="E894" i="4" l="1"/>
  <c r="S149" i="3"/>
  <c r="H884" i="4"/>
  <c r="D149" i="3"/>
  <c r="AF148" i="3"/>
  <c r="E897" i="4"/>
  <c r="AE149" i="3"/>
  <c r="E893" i="4"/>
  <c r="O149" i="3"/>
  <c r="W149" i="3"/>
  <c r="E895" i="4"/>
  <c r="E896" i="4"/>
  <c r="AA149" i="3"/>
  <c r="E892" i="4"/>
  <c r="K149" i="3"/>
  <c r="H897" i="4" l="1"/>
  <c r="AB150" i="3"/>
  <c r="H894" i="4"/>
  <c r="P150" i="3"/>
  <c r="H892" i="4"/>
  <c r="H150" i="3"/>
  <c r="H896" i="4"/>
  <c r="X150" i="3"/>
  <c r="E891" i="4"/>
  <c r="G149" i="3"/>
  <c r="AF149" i="3"/>
  <c r="H895" i="4"/>
  <c r="T150" i="3"/>
  <c r="H893" i="4"/>
  <c r="L150" i="3"/>
  <c r="E900" i="4" l="1"/>
  <c r="O150" i="3"/>
  <c r="E902" i="4"/>
  <c r="W150" i="3"/>
  <c r="E903" i="4"/>
  <c r="AA150" i="3"/>
  <c r="E901" i="4"/>
  <c r="S150" i="3"/>
  <c r="E899" i="4"/>
  <c r="K150" i="3"/>
  <c r="H891" i="4"/>
  <c r="D150" i="3"/>
  <c r="E904" i="4"/>
  <c r="AE150" i="3"/>
  <c r="H904" i="4" l="1"/>
  <c r="AB151" i="3"/>
  <c r="H902" i="4"/>
  <c r="T151" i="3"/>
  <c r="H901" i="4"/>
  <c r="P151" i="3"/>
  <c r="E898" i="4"/>
  <c r="G150" i="3"/>
  <c r="H903" i="4"/>
  <c r="X151" i="3"/>
  <c r="H151" i="3"/>
  <c r="H899" i="4"/>
  <c r="H900" i="4"/>
  <c r="L151" i="3"/>
  <c r="D151" i="3" l="1"/>
  <c r="H898" i="4"/>
  <c r="E908" i="4"/>
  <c r="S151" i="3"/>
  <c r="E907" i="4"/>
  <c r="O151" i="3"/>
  <c r="E909" i="4"/>
  <c r="W151" i="3"/>
  <c r="E911" i="4"/>
  <c r="AE151" i="3"/>
  <c r="E906" i="4"/>
  <c r="K151" i="3"/>
  <c r="E910" i="4"/>
  <c r="AA151" i="3"/>
  <c r="AF150" i="3"/>
  <c r="H909" i="4" l="1"/>
  <c r="T152" i="3"/>
  <c r="H908" i="4"/>
  <c r="P152" i="3"/>
  <c r="L152" i="3"/>
  <c r="H907" i="4"/>
  <c r="H910" i="4"/>
  <c r="X152" i="3"/>
  <c r="H152" i="3"/>
  <c r="H906" i="4"/>
  <c r="H911" i="4"/>
  <c r="AB152" i="3"/>
  <c r="E905" i="4"/>
  <c r="G151" i="3"/>
  <c r="AF151" i="3"/>
  <c r="E918" i="4" l="1"/>
  <c r="AE152" i="3"/>
  <c r="H905" i="4"/>
  <c r="D152" i="3"/>
  <c r="E916" i="4"/>
  <c r="W152" i="3"/>
  <c r="E917" i="4"/>
  <c r="AA152" i="3"/>
  <c r="E914" i="4"/>
  <c r="O152" i="3"/>
  <c r="E915" i="4"/>
  <c r="S152" i="3"/>
  <c r="E913" i="4"/>
  <c r="K152" i="3"/>
  <c r="H913" i="4" l="1"/>
  <c r="H153" i="3"/>
  <c r="H916" i="4"/>
  <c r="T153" i="3"/>
  <c r="H914" i="4"/>
  <c r="L153" i="3"/>
  <c r="H917" i="4"/>
  <c r="X153" i="3"/>
  <c r="P153" i="3"/>
  <c r="H915" i="4"/>
  <c r="G152" i="3"/>
  <c r="AF152" i="3"/>
  <c r="E912" i="4"/>
  <c r="H918" i="4"/>
  <c r="AB153" i="3"/>
  <c r="E924" i="4" l="1"/>
  <c r="AA153" i="3"/>
  <c r="E921" i="4"/>
  <c r="O153" i="3"/>
  <c r="E923" i="4"/>
  <c r="W153" i="3"/>
  <c r="E925" i="4"/>
  <c r="AE153" i="3"/>
  <c r="H912" i="4"/>
  <c r="D153" i="3"/>
  <c r="E920" i="4"/>
  <c r="K153" i="3"/>
  <c r="E922" i="4"/>
  <c r="S153" i="3"/>
  <c r="H922" i="4" l="1"/>
  <c r="P154" i="3"/>
  <c r="H925" i="4"/>
  <c r="AB154" i="3"/>
  <c r="T154" i="3"/>
  <c r="H923" i="4"/>
  <c r="H920" i="4"/>
  <c r="H154" i="3"/>
  <c r="H924" i="4"/>
  <c r="X154" i="3"/>
  <c r="H921" i="4"/>
  <c r="L154" i="3"/>
  <c r="G153" i="3"/>
  <c r="E919" i="4"/>
  <c r="AF153" i="3"/>
  <c r="E927" i="4" l="1"/>
  <c r="K154" i="3"/>
  <c r="E932" i="4"/>
  <c r="AE154" i="3"/>
  <c r="E930" i="4"/>
  <c r="W154" i="3"/>
  <c r="E929" i="4"/>
  <c r="S154" i="3"/>
  <c r="H919" i="4"/>
  <c r="D154" i="3"/>
  <c r="E928" i="4"/>
  <c r="O154" i="3"/>
  <c r="E931" i="4"/>
  <c r="AA154" i="3"/>
  <c r="H929" i="4" l="1"/>
  <c r="P155" i="3"/>
  <c r="X155" i="3"/>
  <c r="H931" i="4"/>
  <c r="H932" i="4"/>
  <c r="AB155" i="3"/>
  <c r="E926" i="4"/>
  <c r="G154" i="3"/>
  <c r="T155" i="3"/>
  <c r="H930" i="4"/>
  <c r="H928" i="4"/>
  <c r="L155" i="3"/>
  <c r="H927" i="4"/>
  <c r="H155" i="3"/>
  <c r="E934" i="4" l="1"/>
  <c r="K155" i="3"/>
  <c r="H926" i="4"/>
  <c r="D155" i="3"/>
  <c r="AF154" i="3"/>
  <c r="E939" i="4"/>
  <c r="AE155" i="3"/>
  <c r="E935" i="4"/>
  <c r="O155" i="3"/>
  <c r="E938" i="4"/>
  <c r="AA155" i="3"/>
  <c r="E937" i="4"/>
  <c r="W155" i="3"/>
  <c r="E936" i="4"/>
  <c r="S155" i="3"/>
  <c r="H936" i="4" l="1"/>
  <c r="P156" i="3"/>
  <c r="AB156" i="3"/>
  <c r="H939" i="4"/>
  <c r="H937" i="4"/>
  <c r="T156" i="3"/>
  <c r="H934" i="4"/>
  <c r="H156" i="3"/>
  <c r="E933" i="4"/>
  <c r="G155" i="3"/>
  <c r="AF155" i="3"/>
  <c r="X156" i="3"/>
  <c r="H938" i="4"/>
  <c r="H935" i="4"/>
  <c r="L156" i="3"/>
  <c r="E942" i="4" l="1"/>
  <c r="O156" i="3"/>
  <c r="E945" i="4"/>
  <c r="AA156" i="3"/>
  <c r="E946" i="4"/>
  <c r="AE156" i="3"/>
  <c r="E941" i="4"/>
  <c r="K156" i="3"/>
  <c r="W156" i="3"/>
  <c r="E944" i="4"/>
  <c r="H933" i="4"/>
  <c r="D156" i="3"/>
  <c r="E943" i="4"/>
  <c r="S156" i="3"/>
  <c r="H941" i="4" l="1"/>
  <c r="H157" i="3"/>
  <c r="H943" i="4"/>
  <c r="P157" i="3"/>
  <c r="E940" i="4"/>
  <c r="G156" i="3"/>
  <c r="AF156" i="3"/>
  <c r="H942" i="4"/>
  <c r="L157" i="3"/>
  <c r="H946" i="4"/>
  <c r="AB157" i="3"/>
  <c r="H945" i="4"/>
  <c r="X157" i="3"/>
  <c r="H944" i="4"/>
  <c r="T157" i="3"/>
  <c r="H940" i="4" l="1"/>
  <c r="D157" i="3"/>
  <c r="E950" i="4"/>
  <c r="S157" i="3"/>
  <c r="E948" i="4"/>
  <c r="K157" i="3"/>
  <c r="W157" i="3"/>
  <c r="E951" i="4"/>
  <c r="E952" i="4"/>
  <c r="AA157" i="3"/>
  <c r="E953" i="4"/>
  <c r="AE157" i="3"/>
  <c r="E949" i="4"/>
  <c r="O157" i="3"/>
  <c r="H949" i="4" l="1"/>
  <c r="L158" i="3"/>
  <c r="H953" i="4"/>
  <c r="AB158" i="3"/>
  <c r="H952" i="4"/>
  <c r="X158" i="3"/>
  <c r="H951" i="4"/>
  <c r="T158" i="3"/>
  <c r="H948" i="4"/>
  <c r="H158" i="3"/>
  <c r="H950" i="4"/>
  <c r="P158" i="3"/>
  <c r="E947" i="4"/>
  <c r="G157" i="3"/>
  <c r="AF157" i="3" s="1"/>
  <c r="E957" i="4" l="1"/>
  <c r="S158" i="3"/>
  <c r="E958" i="4"/>
  <c r="W158" i="3"/>
  <c r="E959" i="4"/>
  <c r="AA158" i="3"/>
  <c r="E955" i="4"/>
  <c r="K158" i="3"/>
  <c r="E956" i="4"/>
  <c r="O158" i="3"/>
  <c r="D158" i="3"/>
  <c r="H947" i="4"/>
  <c r="E960" i="4"/>
  <c r="AE158" i="3"/>
  <c r="H159" i="3" l="1"/>
  <c r="H955" i="4"/>
  <c r="H960" i="4"/>
  <c r="AB159" i="3"/>
  <c r="H958" i="4"/>
  <c r="T159" i="3"/>
  <c r="H957" i="4"/>
  <c r="P159" i="3"/>
  <c r="H959" i="4"/>
  <c r="X159" i="3"/>
  <c r="E954" i="4"/>
  <c r="G158" i="3"/>
  <c r="H956" i="4"/>
  <c r="L159" i="3"/>
  <c r="E962" i="4" l="1"/>
  <c r="K159" i="3"/>
  <c r="D159" i="3"/>
  <c r="H954" i="4"/>
  <c r="E964" i="4"/>
  <c r="S159" i="3"/>
  <c r="E963" i="4"/>
  <c r="O159" i="3"/>
  <c r="E965" i="4"/>
  <c r="W159" i="3"/>
  <c r="AF158" i="3"/>
  <c r="E967" i="4"/>
  <c r="AE159" i="3"/>
  <c r="E966" i="4"/>
  <c r="AA159" i="3"/>
  <c r="H964" i="4" l="1"/>
  <c r="P160" i="3"/>
  <c r="H966" i="4"/>
  <c r="X160" i="3"/>
  <c r="H967" i="4"/>
  <c r="AB160" i="3"/>
  <c r="H965" i="4"/>
  <c r="T160" i="3"/>
  <c r="L160" i="3"/>
  <c r="H963" i="4"/>
  <c r="E961" i="4"/>
  <c r="G159" i="3"/>
  <c r="AF159" i="3"/>
  <c r="H160" i="3"/>
  <c r="H962" i="4"/>
  <c r="E972" i="4" l="1"/>
  <c r="W160" i="3"/>
  <c r="E974" i="4"/>
  <c r="AE160" i="3"/>
  <c r="E969" i="4"/>
  <c r="K160" i="3"/>
  <c r="H961" i="4"/>
  <c r="D160" i="3"/>
  <c r="E973" i="4"/>
  <c r="AA160" i="3"/>
  <c r="E971" i="4"/>
  <c r="S160" i="3"/>
  <c r="E970" i="4"/>
  <c r="O160" i="3"/>
  <c r="G160" i="3" l="1"/>
  <c r="AF160" i="3"/>
  <c r="E968" i="4"/>
  <c r="H969" i="4"/>
  <c r="H161" i="3"/>
  <c r="H970" i="4"/>
  <c r="L161" i="3"/>
  <c r="P161" i="3"/>
  <c r="H971" i="4"/>
  <c r="H972" i="4"/>
  <c r="T161" i="3"/>
  <c r="H974" i="4"/>
  <c r="AB161" i="3"/>
  <c r="H973" i="4"/>
  <c r="X161" i="3"/>
  <c r="E980" i="4" l="1"/>
  <c r="AA161" i="3"/>
  <c r="K161" i="3"/>
  <c r="E976" i="4"/>
  <c r="E978" i="4"/>
  <c r="S161" i="3"/>
  <c r="E977" i="4"/>
  <c r="O161" i="3"/>
  <c r="E981" i="4"/>
  <c r="AE161" i="3"/>
  <c r="E979" i="4"/>
  <c r="W161" i="3"/>
  <c r="H968" i="4"/>
  <c r="D161" i="3"/>
  <c r="G161" i="3" l="1"/>
  <c r="AF161" i="3"/>
  <c r="E975" i="4"/>
  <c r="H977" i="4"/>
  <c r="L162" i="3"/>
  <c r="T162" i="3"/>
  <c r="H979" i="4"/>
  <c r="H976" i="4"/>
  <c r="H162" i="3"/>
  <c r="H980" i="4"/>
  <c r="X162" i="3"/>
  <c r="H978" i="4"/>
  <c r="P162" i="3"/>
  <c r="H981" i="4"/>
  <c r="AB162" i="3"/>
  <c r="E987" i="4" l="1"/>
  <c r="AA162" i="3"/>
  <c r="E988" i="4"/>
  <c r="AE162" i="3"/>
  <c r="E986" i="4"/>
  <c r="W162" i="3"/>
  <c r="E984" i="4"/>
  <c r="O162" i="3"/>
  <c r="E985" i="4"/>
  <c r="S162" i="3"/>
  <c r="E983" i="4"/>
  <c r="K162" i="3"/>
  <c r="H975" i="4"/>
  <c r="D162" i="3"/>
  <c r="T163" i="3" l="1"/>
  <c r="H986" i="4"/>
  <c r="H988" i="4"/>
  <c r="AB163" i="3"/>
  <c r="H987" i="4"/>
  <c r="X163" i="3"/>
  <c r="H984" i="4"/>
  <c r="L163" i="3"/>
  <c r="E982" i="4"/>
  <c r="G162" i="3"/>
  <c r="AF162" i="3"/>
  <c r="H983" i="4"/>
  <c r="H163" i="3"/>
  <c r="H985" i="4"/>
  <c r="P163" i="3"/>
  <c r="E992" i="4" l="1"/>
  <c r="S163" i="3"/>
  <c r="E994" i="4"/>
  <c r="AA163" i="3"/>
  <c r="E990" i="4"/>
  <c r="K163" i="3"/>
  <c r="E995" i="4"/>
  <c r="AE163" i="3"/>
  <c r="E991" i="4"/>
  <c r="O163" i="3"/>
  <c r="H982" i="4"/>
  <c r="D163" i="3"/>
  <c r="E993" i="4"/>
  <c r="W163" i="3"/>
  <c r="H993" i="4" l="1"/>
  <c r="T164" i="3"/>
  <c r="X164" i="3"/>
  <c r="H994" i="4"/>
  <c r="H992" i="4"/>
  <c r="P164" i="3"/>
  <c r="H995" i="4"/>
  <c r="AB164" i="3"/>
  <c r="H990" i="4"/>
  <c r="H164" i="3"/>
  <c r="E989" i="4"/>
  <c r="G163" i="3"/>
  <c r="AF163" i="3"/>
  <c r="H991" i="4"/>
  <c r="L164" i="3"/>
  <c r="E998" i="4" l="1"/>
  <c r="O164" i="3"/>
  <c r="E999" i="4"/>
  <c r="S164" i="3"/>
  <c r="E1001" i="4"/>
  <c r="AA164" i="3"/>
  <c r="W164" i="3"/>
  <c r="E1000" i="4"/>
  <c r="E1002" i="4"/>
  <c r="AE164" i="3"/>
  <c r="H989" i="4"/>
  <c r="D164" i="3"/>
  <c r="E997" i="4"/>
  <c r="K164" i="3"/>
  <c r="H1001" i="4" l="1"/>
  <c r="X165" i="3"/>
  <c r="H997" i="4"/>
  <c r="H165" i="3"/>
  <c r="E996" i="4"/>
  <c r="G164" i="3"/>
  <c r="AF164" i="3"/>
  <c r="AB165" i="3"/>
  <c r="H1002" i="4"/>
  <c r="H998" i="4"/>
  <c r="L165" i="3"/>
  <c r="H1000" i="4"/>
  <c r="T165" i="3"/>
  <c r="H999" i="4"/>
  <c r="P165" i="3"/>
  <c r="E1009" i="4" l="1"/>
  <c r="AE165" i="3"/>
  <c r="E1006" i="4"/>
  <c r="S165" i="3"/>
  <c r="H996" i="4"/>
  <c r="D165" i="3"/>
  <c r="E1004" i="4"/>
  <c r="K165" i="3"/>
  <c r="E1008" i="4"/>
  <c r="AA165" i="3"/>
  <c r="E1007" i="4"/>
  <c r="W165" i="3"/>
  <c r="E1005" i="4"/>
  <c r="O165" i="3"/>
  <c r="H1004" i="4" l="1"/>
  <c r="H166" i="3"/>
  <c r="H1007" i="4"/>
  <c r="T166" i="3"/>
  <c r="E1003" i="4"/>
  <c r="G165" i="3"/>
  <c r="AF165" i="3"/>
  <c r="H1005" i="4"/>
  <c r="L166" i="3"/>
  <c r="H1006" i="4"/>
  <c r="P166" i="3"/>
  <c r="H1008" i="4"/>
  <c r="X166" i="3"/>
  <c r="H1009" i="4"/>
  <c r="AB166" i="3"/>
  <c r="E1013" i="4" l="1"/>
  <c r="S166" i="3"/>
  <c r="E1016" i="4"/>
  <c r="AE166" i="3"/>
  <c r="D166" i="3"/>
  <c r="H1003" i="4"/>
  <c r="E1015" i="4"/>
  <c r="AA166" i="3"/>
  <c r="E1014" i="4"/>
  <c r="W166" i="3"/>
  <c r="E1011" i="4"/>
  <c r="K166" i="3"/>
  <c r="E1012" i="4"/>
  <c r="O166" i="3"/>
  <c r="H1012" i="4" l="1"/>
  <c r="L167" i="3"/>
  <c r="H1015" i="4"/>
  <c r="X167" i="3"/>
  <c r="H1014" i="4"/>
  <c r="T167" i="3"/>
  <c r="E1010" i="4"/>
  <c r="G166" i="3"/>
  <c r="H167" i="3"/>
  <c r="H1011" i="4"/>
  <c r="H1016" i="4"/>
  <c r="AB167" i="3"/>
  <c r="H1013" i="4"/>
  <c r="P167" i="3"/>
  <c r="E1020" i="4" l="1"/>
  <c r="S167" i="3"/>
  <c r="E1023" i="4"/>
  <c r="AE167" i="3"/>
  <c r="E1019" i="4"/>
  <c r="O167" i="3"/>
  <c r="H1010" i="4"/>
  <c r="D167" i="3"/>
  <c r="E1021" i="4"/>
  <c r="W167" i="3"/>
  <c r="E1022" i="4"/>
  <c r="AA167" i="3"/>
  <c r="E1018" i="4"/>
  <c r="K167" i="3"/>
  <c r="AF166" i="3"/>
  <c r="E1017" i="4" l="1"/>
  <c r="G167" i="3"/>
  <c r="AF167" i="3"/>
  <c r="H1019" i="4"/>
  <c r="L168" i="3"/>
  <c r="H1022" i="4"/>
  <c r="X168" i="3"/>
  <c r="H1021" i="4"/>
  <c r="T168" i="3"/>
  <c r="H168" i="3"/>
  <c r="H1018" i="4"/>
  <c r="H1023" i="4"/>
  <c r="AB168" i="3"/>
  <c r="H1020" i="4"/>
  <c r="P168" i="3"/>
  <c r="E1027" i="4" l="1"/>
  <c r="S168" i="3"/>
  <c r="E1030" i="4"/>
  <c r="AE168" i="3"/>
  <c r="E1026" i="4"/>
  <c r="O168" i="3"/>
  <c r="E1025" i="4"/>
  <c r="K168" i="3"/>
  <c r="E1029" i="4"/>
  <c r="AA168" i="3"/>
  <c r="H1017" i="4"/>
  <c r="D168" i="3"/>
  <c r="E1028" i="4"/>
  <c r="W168" i="3"/>
  <c r="H1028" i="4" l="1"/>
  <c r="T169" i="3"/>
  <c r="G168" i="3"/>
  <c r="E1024" i="4"/>
  <c r="P169" i="3"/>
  <c r="H1027" i="4"/>
  <c r="H1025" i="4"/>
  <c r="H169" i="3"/>
  <c r="H1026" i="4"/>
  <c r="L169" i="3"/>
  <c r="H1030" i="4"/>
  <c r="AB169" i="3"/>
  <c r="H1029" i="4"/>
  <c r="X169" i="3"/>
  <c r="H1024" i="4" l="1"/>
  <c r="D169" i="3"/>
  <c r="E1036" i="4"/>
  <c r="AA169" i="3"/>
  <c r="E1034" i="4"/>
  <c r="S169" i="3"/>
  <c r="E1037" i="4"/>
  <c r="AE169" i="3"/>
  <c r="AF168" i="3"/>
  <c r="E1033" i="4"/>
  <c r="O169" i="3"/>
  <c r="E1035" i="4"/>
  <c r="W169" i="3"/>
  <c r="E1032" i="4"/>
  <c r="K169" i="3"/>
  <c r="H1037" i="4" l="1"/>
  <c r="AB170" i="3"/>
  <c r="H1032" i="4"/>
  <c r="H170" i="3"/>
  <c r="T170" i="3"/>
  <c r="H1035" i="4"/>
  <c r="H1036" i="4"/>
  <c r="X170" i="3"/>
  <c r="H1033" i="4"/>
  <c r="L170" i="3"/>
  <c r="G169" i="3"/>
  <c r="E1031" i="4"/>
  <c r="AF169" i="3"/>
  <c r="H1034" i="4"/>
  <c r="P170" i="3"/>
  <c r="E1043" i="4" l="1"/>
  <c r="AA170" i="3"/>
  <c r="E1041" i="4"/>
  <c r="S170" i="3"/>
  <c r="E1042" i="4"/>
  <c r="W170" i="3"/>
  <c r="H1031" i="4"/>
  <c r="D170" i="3"/>
  <c r="E1044" i="4"/>
  <c r="AE170" i="3"/>
  <c r="E1039" i="4"/>
  <c r="K170" i="3"/>
  <c r="E1040" i="4"/>
  <c r="O170" i="3"/>
  <c r="H1042" i="4" l="1"/>
  <c r="T171" i="3"/>
  <c r="H1039" i="4"/>
  <c r="H171" i="3"/>
  <c r="H1044" i="4"/>
  <c r="AB171" i="3"/>
  <c r="E1038" i="4"/>
  <c r="G170" i="3"/>
  <c r="H1040" i="4"/>
  <c r="L171" i="3"/>
  <c r="H1041" i="4"/>
  <c r="P171" i="3"/>
  <c r="X171" i="3"/>
  <c r="H1043" i="4"/>
  <c r="E1051" i="4" l="1"/>
  <c r="AE171" i="3"/>
  <c r="E1047" i="4"/>
  <c r="O171" i="3"/>
  <c r="H1038" i="4"/>
  <c r="D171" i="3"/>
  <c r="E1050" i="4"/>
  <c r="AA171" i="3"/>
  <c r="E1046" i="4"/>
  <c r="K171" i="3"/>
  <c r="E1049" i="4"/>
  <c r="W171" i="3"/>
  <c r="E1048" i="4"/>
  <c r="S171" i="3"/>
  <c r="AF170" i="3"/>
  <c r="X172" i="3" l="1"/>
  <c r="H1050" i="4"/>
  <c r="E1045" i="4"/>
  <c r="G171" i="3"/>
  <c r="AF171" i="3"/>
  <c r="H1047" i="4"/>
  <c r="L172" i="3"/>
  <c r="H1051" i="4"/>
  <c r="AB172" i="3"/>
  <c r="H1048" i="4"/>
  <c r="P172" i="3"/>
  <c r="H1049" i="4"/>
  <c r="T172" i="3"/>
  <c r="H1046" i="4"/>
  <c r="H172" i="3"/>
  <c r="E1053" i="4" l="1"/>
  <c r="K172" i="3"/>
  <c r="E1054" i="4"/>
  <c r="O172" i="3"/>
  <c r="W172" i="3"/>
  <c r="E1056" i="4"/>
  <c r="H1045" i="4"/>
  <c r="D172" i="3"/>
  <c r="E1055" i="4"/>
  <c r="S172" i="3"/>
  <c r="E1058" i="4"/>
  <c r="AE172" i="3"/>
  <c r="E1057" i="4"/>
  <c r="AA172" i="3"/>
  <c r="E1052" i="4" l="1"/>
  <c r="G172" i="3"/>
  <c r="AF172" i="3"/>
  <c r="H1057" i="4"/>
  <c r="X173" i="3"/>
  <c r="H1056" i="4"/>
  <c r="T173" i="3"/>
  <c r="AB173" i="3"/>
  <c r="H1058" i="4"/>
  <c r="H1054" i="4"/>
  <c r="L173" i="3"/>
  <c r="H1055" i="4"/>
  <c r="P173" i="3"/>
  <c r="H1053" i="4"/>
  <c r="H173" i="3"/>
  <c r="E1063" i="4" l="1"/>
  <c r="W173" i="3"/>
  <c r="E1064" i="4"/>
  <c r="AA173" i="3"/>
  <c r="E1060" i="4"/>
  <c r="K173" i="3"/>
  <c r="E1062" i="4"/>
  <c r="S173" i="3"/>
  <c r="E1061" i="4"/>
  <c r="O173" i="3"/>
  <c r="E1065" i="4"/>
  <c r="AE173" i="3"/>
  <c r="H1052" i="4"/>
  <c r="D173" i="3"/>
  <c r="H1060" i="4" l="1"/>
  <c r="H174" i="3"/>
  <c r="E1059" i="4"/>
  <c r="G173" i="3"/>
  <c r="AF173" i="3"/>
  <c r="H1062" i="4"/>
  <c r="P174" i="3"/>
  <c r="H1065" i="4"/>
  <c r="AB174" i="3"/>
  <c r="H1064" i="4"/>
  <c r="X174" i="3"/>
  <c r="H1061" i="4"/>
  <c r="L174" i="3"/>
  <c r="H1063" i="4"/>
  <c r="T174" i="3"/>
  <c r="E1071" i="4" l="1"/>
  <c r="AA174" i="3"/>
  <c r="E1070" i="4"/>
  <c r="W174" i="3"/>
  <c r="E1068" i="4"/>
  <c r="O174" i="3"/>
  <c r="E1067" i="4"/>
  <c r="K174" i="3"/>
  <c r="E1069" i="4"/>
  <c r="S174" i="3"/>
  <c r="D174" i="3"/>
  <c r="H1059" i="4"/>
  <c r="E1072" i="4"/>
  <c r="AE174" i="3"/>
  <c r="H175" i="3" l="1"/>
  <c r="H1067" i="4"/>
  <c r="H1068" i="4"/>
  <c r="L175" i="3"/>
  <c r="H1069" i="4"/>
  <c r="P175" i="3"/>
  <c r="H1072" i="4"/>
  <c r="AB175" i="3"/>
  <c r="H1070" i="4"/>
  <c r="T175" i="3"/>
  <c r="E1066" i="4"/>
  <c r="G174" i="3"/>
  <c r="H1071" i="4"/>
  <c r="X175" i="3"/>
  <c r="E1079" i="4" l="1"/>
  <c r="AE175" i="3"/>
  <c r="D175" i="3"/>
  <c r="H1066" i="4"/>
  <c r="E1076" i="4"/>
  <c r="S175" i="3"/>
  <c r="E1077" i="4"/>
  <c r="W175" i="3"/>
  <c r="E1078" i="4"/>
  <c r="AA175" i="3"/>
  <c r="AF174" i="3"/>
  <c r="E1075" i="4"/>
  <c r="O175" i="3"/>
  <c r="E1074" i="4"/>
  <c r="K175" i="3"/>
  <c r="H1074" i="4" l="1"/>
  <c r="H176" i="3"/>
  <c r="H1075" i="4"/>
  <c r="L176" i="3"/>
  <c r="H1079" i="4"/>
  <c r="AB176" i="3"/>
  <c r="H1077" i="4"/>
  <c r="T176" i="3"/>
  <c r="H1076" i="4"/>
  <c r="P176" i="3"/>
  <c r="E1073" i="4"/>
  <c r="G175" i="3"/>
  <c r="AF175" i="3"/>
  <c r="H1078" i="4"/>
  <c r="X176" i="3"/>
  <c r="E1084" i="4" l="1"/>
  <c r="W176" i="3"/>
  <c r="E1086" i="4"/>
  <c r="AE176" i="3"/>
  <c r="E1082" i="4"/>
  <c r="O176" i="3"/>
  <c r="E1081" i="4"/>
  <c r="K176" i="3"/>
  <c r="E1085" i="4"/>
  <c r="AA176" i="3"/>
  <c r="H1073" i="4"/>
  <c r="D176" i="3"/>
  <c r="E1083" i="4"/>
  <c r="S176" i="3"/>
  <c r="H1083" i="4" l="1"/>
  <c r="P177" i="3"/>
  <c r="H1086" i="4"/>
  <c r="AB177" i="3"/>
  <c r="H1084" i="4"/>
  <c r="T177" i="3"/>
  <c r="H1081" i="4"/>
  <c r="H177" i="3"/>
  <c r="H1082" i="4"/>
  <c r="L177" i="3"/>
  <c r="G176" i="3"/>
  <c r="E1080" i="4"/>
  <c r="AF176" i="3"/>
  <c r="H1085" i="4"/>
  <c r="X177" i="3"/>
  <c r="E1091" i="4" l="1"/>
  <c r="W177" i="3"/>
  <c r="E1093" i="4"/>
  <c r="AE177" i="3"/>
  <c r="E1090" i="4"/>
  <c r="S177" i="3"/>
  <c r="E1088" i="4"/>
  <c r="K177" i="3"/>
  <c r="E1092" i="4"/>
  <c r="AA177" i="3"/>
  <c r="H1080" i="4"/>
  <c r="D177" i="3"/>
  <c r="E1089" i="4"/>
  <c r="O177" i="3"/>
  <c r="H1090" i="4" l="1"/>
  <c r="P178" i="3"/>
  <c r="E1087" i="4"/>
  <c r="G177" i="3"/>
  <c r="AF177" i="3"/>
  <c r="H1092" i="4"/>
  <c r="X178" i="3"/>
  <c r="H1088" i="4"/>
  <c r="H178" i="3"/>
  <c r="H1089" i="4"/>
  <c r="L178" i="3"/>
  <c r="H1093" i="4"/>
  <c r="AB178" i="3"/>
  <c r="T178" i="3"/>
  <c r="H1091" i="4"/>
  <c r="E1099" i="4" l="1"/>
  <c r="AA178" i="3"/>
  <c r="E1098" i="4"/>
  <c r="W178" i="3"/>
  <c r="E1100" i="4"/>
  <c r="AE178" i="3"/>
  <c r="H1087" i="4"/>
  <c r="D178" i="3"/>
  <c r="E1096" i="4"/>
  <c r="O178" i="3"/>
  <c r="E1097" i="4"/>
  <c r="S178" i="3"/>
  <c r="E1095" i="4"/>
  <c r="K178" i="3"/>
  <c r="H1097" i="4" l="1"/>
  <c r="P179" i="3"/>
  <c r="H1100" i="4"/>
  <c r="AB179" i="3"/>
  <c r="X179" i="3"/>
  <c r="H1099" i="4"/>
  <c r="E1094" i="4"/>
  <c r="G178" i="3"/>
  <c r="H1095" i="4"/>
  <c r="H179" i="3"/>
  <c r="H1098" i="4"/>
  <c r="T179" i="3"/>
  <c r="H1096" i="4"/>
  <c r="L179" i="3"/>
  <c r="H1094" i="4" l="1"/>
  <c r="D179" i="3"/>
  <c r="E1105" i="4"/>
  <c r="W179" i="3"/>
  <c r="E1103" i="4"/>
  <c r="O179" i="3"/>
  <c r="E1106" i="4"/>
  <c r="AA179" i="3"/>
  <c r="E1102" i="4"/>
  <c r="K179" i="3"/>
  <c r="E1104" i="4"/>
  <c r="S179" i="3"/>
  <c r="E1107" i="4"/>
  <c r="AE179" i="3"/>
  <c r="AF178" i="3"/>
  <c r="X180" i="3" l="1"/>
  <c r="H1106" i="4"/>
  <c r="AB180" i="3"/>
  <c r="H1107" i="4"/>
  <c r="H1104" i="4"/>
  <c r="P180" i="3"/>
  <c r="H1102" i="4"/>
  <c r="H180" i="3"/>
  <c r="E1101" i="4"/>
  <c r="G179" i="3"/>
  <c r="H1103" i="4"/>
  <c r="L180" i="3"/>
  <c r="H1105" i="4"/>
  <c r="T180" i="3"/>
  <c r="W180" i="3" l="1"/>
  <c r="E1112" i="4"/>
  <c r="E1109" i="4"/>
  <c r="K180" i="3"/>
  <c r="E1110" i="4"/>
  <c r="O180" i="3"/>
  <c r="H1101" i="4"/>
  <c r="D180" i="3"/>
  <c r="E1111" i="4"/>
  <c r="S180" i="3"/>
  <c r="AF179" i="3"/>
  <c r="E1114" i="4"/>
  <c r="AE180" i="3"/>
  <c r="E1113" i="4"/>
  <c r="AA180" i="3"/>
  <c r="H1113" i="4" l="1"/>
  <c r="X181" i="3"/>
  <c r="H1110" i="4"/>
  <c r="L181" i="3"/>
  <c r="H1114" i="4"/>
  <c r="AB181" i="3"/>
  <c r="H1109" i="4"/>
  <c r="H181" i="3"/>
  <c r="H1111" i="4"/>
  <c r="P181" i="3"/>
  <c r="E1108" i="4"/>
  <c r="G180" i="3"/>
  <c r="AF180" i="3"/>
  <c r="H1112" i="4"/>
  <c r="T181" i="3"/>
  <c r="E1116" i="4" l="1"/>
  <c r="K181" i="3"/>
  <c r="E1121" i="4"/>
  <c r="AE181" i="3"/>
  <c r="W181" i="3"/>
  <c r="E1119" i="4"/>
  <c r="E1118" i="4"/>
  <c r="S181" i="3"/>
  <c r="H1108" i="4"/>
  <c r="D181" i="3"/>
  <c r="E1117" i="4"/>
  <c r="O181" i="3"/>
  <c r="E1120" i="4"/>
  <c r="AA181" i="3"/>
  <c r="H1118" i="4" l="1"/>
  <c r="P182" i="3"/>
  <c r="H1119" i="4"/>
  <c r="T182" i="3"/>
  <c r="H1120" i="4"/>
  <c r="X182" i="3"/>
  <c r="H1117" i="4"/>
  <c r="L182" i="3"/>
  <c r="E1115" i="4"/>
  <c r="G181" i="3"/>
  <c r="AF181" i="3"/>
  <c r="H1121" i="4"/>
  <c r="AB182" i="3"/>
  <c r="H1116" i="4"/>
  <c r="H182" i="3"/>
  <c r="E1124" i="4" l="1"/>
  <c r="O182" i="3"/>
  <c r="E1123" i="4"/>
  <c r="K182" i="3"/>
  <c r="E1127" i="4"/>
  <c r="AA182" i="3"/>
  <c r="E1128" i="4"/>
  <c r="AE182" i="3"/>
  <c r="E1126" i="4"/>
  <c r="W182" i="3"/>
  <c r="D182" i="3"/>
  <c r="H1115" i="4"/>
  <c r="E1125" i="4"/>
  <c r="S182" i="3"/>
  <c r="H1125" i="4" l="1"/>
  <c r="P183" i="3"/>
  <c r="H1127" i="4"/>
  <c r="X183" i="3"/>
  <c r="H1128" i="4"/>
  <c r="AB183" i="3"/>
  <c r="E1122" i="4"/>
  <c r="G182" i="3"/>
  <c r="H1124" i="4"/>
  <c r="L183" i="3"/>
  <c r="H183" i="3"/>
  <c r="H1123" i="4"/>
  <c r="H1126" i="4"/>
  <c r="T183" i="3"/>
  <c r="E1133" i="4" l="1"/>
  <c r="W183" i="3"/>
  <c r="D183" i="3"/>
  <c r="H1122" i="4"/>
  <c r="E1131" i="4"/>
  <c r="O183" i="3"/>
  <c r="E1135" i="4"/>
  <c r="AE183" i="3"/>
  <c r="E1130" i="4"/>
  <c r="K183" i="3"/>
  <c r="E1134" i="4"/>
  <c r="AA183" i="3"/>
  <c r="E1132" i="4"/>
  <c r="S183" i="3"/>
  <c r="AF182" i="3"/>
  <c r="H1135" i="4" l="1"/>
  <c r="AB184" i="3"/>
  <c r="H1134" i="4"/>
  <c r="X184" i="3"/>
  <c r="H1132" i="4"/>
  <c r="P184" i="3"/>
  <c r="H1133" i="4"/>
  <c r="T184" i="3"/>
  <c r="H1131" i="4"/>
  <c r="L184" i="3"/>
  <c r="E1129" i="4"/>
  <c r="G183" i="3"/>
  <c r="AF183" i="3" s="1"/>
  <c r="H184" i="3"/>
  <c r="H1130" i="4"/>
  <c r="E1140" i="4" l="1"/>
  <c r="W184" i="3"/>
  <c r="E1139" i="4"/>
  <c r="S184" i="3"/>
  <c r="E1138" i="4"/>
  <c r="O184" i="3"/>
  <c r="E1137" i="4"/>
  <c r="K184" i="3"/>
  <c r="H1129" i="4"/>
  <c r="D184" i="3"/>
  <c r="E1141" i="4"/>
  <c r="AA184" i="3"/>
  <c r="E1142" i="4"/>
  <c r="AE184" i="3"/>
  <c r="H1137" i="4" l="1"/>
  <c r="H185" i="3"/>
  <c r="H1138" i="4"/>
  <c r="L185" i="3"/>
  <c r="H1141" i="4"/>
  <c r="X185" i="3"/>
  <c r="H1140" i="4"/>
  <c r="T185" i="3"/>
  <c r="H1142" i="4"/>
  <c r="AB185" i="3"/>
  <c r="P185" i="3"/>
  <c r="H1139" i="4"/>
  <c r="G184" i="3"/>
  <c r="AF184" i="3"/>
  <c r="E1136" i="4"/>
  <c r="E1147" i="4" l="1"/>
  <c r="W185" i="3"/>
  <c r="H1136" i="4"/>
  <c r="D185" i="3"/>
  <c r="E1145" i="4"/>
  <c r="O185" i="3"/>
  <c r="E1144" i="4"/>
  <c r="K185" i="3"/>
  <c r="E1148" i="4"/>
  <c r="AA185" i="3"/>
  <c r="E1146" i="4"/>
  <c r="S185" i="3"/>
  <c r="E1149" i="4"/>
  <c r="AE185" i="3"/>
  <c r="H1149" i="4" l="1"/>
  <c r="AB186" i="3"/>
  <c r="G185" i="3"/>
  <c r="AF185" i="3" s="1"/>
  <c r="E1143" i="4"/>
  <c r="H1144" i="4"/>
  <c r="H186" i="3"/>
  <c r="H1148" i="4"/>
  <c r="X186" i="3"/>
  <c r="H1145" i="4"/>
  <c r="L186" i="3"/>
  <c r="P186" i="3"/>
  <c r="H1146" i="4"/>
  <c r="H1147" i="4"/>
  <c r="T186" i="3"/>
  <c r="E1154" i="4" l="1"/>
  <c r="W186" i="3"/>
  <c r="E1151" i="4"/>
  <c r="K186" i="3"/>
  <c r="E1153" i="4"/>
  <c r="S186" i="3"/>
  <c r="E1152" i="4"/>
  <c r="O186" i="3"/>
  <c r="E1156" i="4"/>
  <c r="AE186" i="3"/>
  <c r="H1143" i="4"/>
  <c r="D186" i="3"/>
  <c r="E1155" i="4"/>
  <c r="AA186" i="3"/>
  <c r="H1151" i="4" l="1"/>
  <c r="H187" i="3"/>
  <c r="H1152" i="4"/>
  <c r="L187" i="3"/>
  <c r="E1150" i="4"/>
  <c r="G186" i="3"/>
  <c r="T187" i="3"/>
  <c r="H1154" i="4"/>
  <c r="X187" i="3"/>
  <c r="H1155" i="4"/>
  <c r="H1153" i="4"/>
  <c r="P187" i="3"/>
  <c r="H1156" i="4"/>
  <c r="AB187" i="3"/>
  <c r="E1161" i="4" l="1"/>
  <c r="W187" i="3"/>
  <c r="H1150" i="4"/>
  <c r="D187" i="3"/>
  <c r="E1160" i="4"/>
  <c r="S187" i="3"/>
  <c r="E1162" i="4"/>
  <c r="AA187" i="3"/>
  <c r="E1163" i="4"/>
  <c r="AE187" i="3"/>
  <c r="AF186" i="3"/>
  <c r="E1159" i="4"/>
  <c r="O187" i="3"/>
  <c r="E1158" i="4"/>
  <c r="K187" i="3"/>
  <c r="H1159" i="4" l="1"/>
  <c r="L188" i="3"/>
  <c r="X188" i="3"/>
  <c r="H1162" i="4"/>
  <c r="H1160" i="4"/>
  <c r="P188" i="3"/>
  <c r="H1163" i="4"/>
  <c r="AB188" i="3"/>
  <c r="H1158" i="4"/>
  <c r="H188" i="3"/>
  <c r="E1157" i="4"/>
  <c r="G187" i="3"/>
  <c r="AF187" i="3"/>
  <c r="H1161" i="4"/>
  <c r="T188" i="3"/>
  <c r="H1157" i="4" l="1"/>
  <c r="D188" i="3"/>
  <c r="E1165" i="4"/>
  <c r="K188" i="3"/>
  <c r="E1170" i="4"/>
  <c r="AE188" i="3"/>
  <c r="W188" i="3"/>
  <c r="E1168" i="4"/>
  <c r="E1167" i="4"/>
  <c r="S188" i="3"/>
  <c r="E1169" i="4"/>
  <c r="AA188" i="3"/>
  <c r="E1166" i="4"/>
  <c r="O188" i="3"/>
  <c r="H1166" i="4" l="1"/>
  <c r="L189" i="3"/>
  <c r="H1168" i="4"/>
  <c r="T189" i="3"/>
  <c r="H1169" i="4"/>
  <c r="X189" i="3"/>
  <c r="H1167" i="4"/>
  <c r="P189" i="3"/>
  <c r="E1164" i="4"/>
  <c r="G188" i="3"/>
  <c r="AF188" i="3"/>
  <c r="H1170" i="4"/>
  <c r="AB189" i="3"/>
  <c r="H1165" i="4"/>
  <c r="H189" i="3"/>
  <c r="E1176" i="4" l="1"/>
  <c r="AA189" i="3"/>
  <c r="E1175" i="4"/>
  <c r="W189" i="3"/>
  <c r="E1173" i="4"/>
  <c r="O189" i="3"/>
  <c r="E1174" i="4"/>
  <c r="S189" i="3"/>
  <c r="E1172" i="4"/>
  <c r="K189" i="3"/>
  <c r="E1177" i="4"/>
  <c r="AE189" i="3"/>
  <c r="H1164" i="4"/>
  <c r="D189" i="3"/>
  <c r="E1171" i="4" l="1"/>
  <c r="G189" i="3"/>
  <c r="AF189" i="3" s="1"/>
  <c r="H1174" i="4"/>
  <c r="P190" i="3"/>
  <c r="H1172" i="4"/>
  <c r="H190" i="3"/>
  <c r="H1173" i="4"/>
  <c r="L190" i="3"/>
  <c r="H1177" i="4"/>
  <c r="AB190" i="3"/>
  <c r="H1175" i="4"/>
  <c r="T190" i="3"/>
  <c r="H1176" i="4"/>
  <c r="X190" i="3"/>
  <c r="E1179" i="4" l="1"/>
  <c r="K190" i="3"/>
  <c r="D190" i="3"/>
  <c r="H1171" i="4"/>
  <c r="E1183" i="4"/>
  <c r="AA190" i="3"/>
  <c r="E1182" i="4"/>
  <c r="W190" i="3"/>
  <c r="E1181" i="4"/>
  <c r="S190" i="3"/>
  <c r="E1184" i="4"/>
  <c r="AE190" i="3"/>
  <c r="E1180" i="4"/>
  <c r="O190" i="3"/>
  <c r="H1183" i="4" l="1"/>
  <c r="X191" i="3"/>
  <c r="H1182" i="4"/>
  <c r="T191" i="3"/>
  <c r="H1181" i="4"/>
  <c r="P191" i="3"/>
  <c r="H1180" i="4"/>
  <c r="L191" i="3"/>
  <c r="H1184" i="4"/>
  <c r="AB191" i="3"/>
  <c r="E1178" i="4"/>
  <c r="G190" i="3"/>
  <c r="AF190" i="3" s="1"/>
  <c r="H191" i="3"/>
  <c r="H1179" i="4"/>
  <c r="E1187" i="4" l="1"/>
  <c r="O191" i="3"/>
  <c r="E1188" i="4"/>
  <c r="S191" i="3"/>
  <c r="E1189" i="4"/>
  <c r="W191" i="3"/>
  <c r="E1190" i="4"/>
  <c r="AA191" i="3"/>
  <c r="E1186" i="4"/>
  <c r="K191" i="3"/>
  <c r="H1178" i="4"/>
  <c r="D191" i="3"/>
  <c r="E1191" i="4"/>
  <c r="AE191" i="3"/>
  <c r="H1190" i="4" l="1"/>
  <c r="X192" i="3"/>
  <c r="H1189" i="4"/>
  <c r="T192" i="3"/>
  <c r="E1185" i="4"/>
  <c r="G191" i="3"/>
  <c r="AF191" i="3"/>
  <c r="H192" i="3"/>
  <c r="H1186" i="4"/>
  <c r="H1191" i="4"/>
  <c r="AB192" i="3"/>
  <c r="H1188" i="4"/>
  <c r="P192" i="3"/>
  <c r="L192" i="3"/>
  <c r="H1187" i="4"/>
  <c r="E1194" i="4" l="1"/>
  <c r="O192" i="3"/>
  <c r="E1195" i="4"/>
  <c r="S192" i="3"/>
  <c r="E1197" i="4"/>
  <c r="AA192" i="3"/>
  <c r="E1193" i="4"/>
  <c r="K192" i="3"/>
  <c r="H1185" i="4"/>
  <c r="D192" i="3"/>
  <c r="E1196" i="4"/>
  <c r="W192" i="3"/>
  <c r="E1198" i="4"/>
  <c r="AE192" i="3"/>
  <c r="H1193" i="4" l="1"/>
  <c r="H193" i="3"/>
  <c r="H1197" i="4"/>
  <c r="X193" i="3"/>
  <c r="P193" i="3"/>
  <c r="H1195" i="4"/>
  <c r="H1194" i="4"/>
  <c r="L193" i="3"/>
  <c r="H1198" i="4"/>
  <c r="AB193" i="3"/>
  <c r="H1196" i="4"/>
  <c r="T193" i="3"/>
  <c r="G192" i="3"/>
  <c r="AF192" i="3" s="1"/>
  <c r="E1192" i="4"/>
  <c r="E1201" i="4" l="1"/>
  <c r="O193" i="3"/>
  <c r="E1202" i="4"/>
  <c r="S193" i="3"/>
  <c r="E1200" i="4"/>
  <c r="K193" i="3"/>
  <c r="H1192" i="4"/>
  <c r="D193" i="3"/>
  <c r="E1203" i="4"/>
  <c r="W193" i="3"/>
  <c r="E1204" i="4"/>
  <c r="AA193" i="3"/>
  <c r="E1205" i="4"/>
  <c r="AE193" i="3"/>
  <c r="H1204" i="4" l="1"/>
  <c r="X194" i="3"/>
  <c r="H1200" i="4"/>
  <c r="H194" i="3"/>
  <c r="G193" i="3"/>
  <c r="E1199" i="4"/>
  <c r="AF193" i="3"/>
  <c r="H1205" i="4"/>
  <c r="AB194" i="3"/>
  <c r="H1202" i="4"/>
  <c r="P194" i="3"/>
  <c r="T194" i="3"/>
  <c r="H1203" i="4"/>
  <c r="H1201" i="4"/>
  <c r="L194" i="3"/>
  <c r="H1199" i="4" l="1"/>
  <c r="D194" i="3"/>
  <c r="E1207" i="4"/>
  <c r="K194" i="3"/>
  <c r="E1211" i="4"/>
  <c r="AA194" i="3"/>
  <c r="O194" i="3"/>
  <c r="E1208" i="4"/>
  <c r="E1210" i="4"/>
  <c r="W194" i="3"/>
  <c r="E1209" i="4"/>
  <c r="S194" i="3"/>
  <c r="E1212" i="4"/>
  <c r="AE194" i="3"/>
  <c r="H1208" i="4" l="1"/>
  <c r="L195" i="3"/>
  <c r="H1207" i="4"/>
  <c r="H195" i="3"/>
  <c r="X195" i="3"/>
  <c r="H1211" i="4"/>
  <c r="H1209" i="4"/>
  <c r="P195" i="3"/>
  <c r="E1206" i="4"/>
  <c r="G194" i="3"/>
  <c r="H1212" i="4"/>
  <c r="AB195" i="3"/>
  <c r="T195" i="3"/>
  <c r="H1210" i="4"/>
  <c r="E1217" i="4" l="1"/>
  <c r="W195" i="3"/>
  <c r="E1216" i="4"/>
  <c r="S195" i="3"/>
  <c r="E1219" i="4"/>
  <c r="AE195" i="3"/>
  <c r="H1206" i="4"/>
  <c r="D195" i="3"/>
  <c r="E1218" i="4"/>
  <c r="AA195" i="3"/>
  <c r="E1214" i="4"/>
  <c r="K195" i="3"/>
  <c r="AF194" i="3"/>
  <c r="E1215" i="4"/>
  <c r="O195" i="3"/>
  <c r="H1219" i="4" l="1"/>
  <c r="AB196" i="3"/>
  <c r="E1213" i="4"/>
  <c r="G195" i="3"/>
  <c r="AF195" i="3"/>
  <c r="H1216" i="4"/>
  <c r="P196" i="3"/>
  <c r="X196" i="3"/>
  <c r="H1218" i="4"/>
  <c r="H1215" i="4"/>
  <c r="L196" i="3"/>
  <c r="H1214" i="4"/>
  <c r="H196" i="3"/>
  <c r="H1217" i="4"/>
  <c r="T196" i="3"/>
  <c r="E1225" i="4" l="1"/>
  <c r="AA196" i="3"/>
  <c r="E1221" i="4"/>
  <c r="K196" i="3"/>
  <c r="W196" i="3"/>
  <c r="E1224" i="4"/>
  <c r="E1223" i="4"/>
  <c r="S196" i="3"/>
  <c r="H1213" i="4"/>
  <c r="D196" i="3"/>
  <c r="E1222" i="4"/>
  <c r="O196" i="3"/>
  <c r="E1226" i="4"/>
  <c r="AE196" i="3"/>
  <c r="H1226" i="4" l="1"/>
  <c r="AB197" i="3"/>
  <c r="H1221" i="4"/>
  <c r="H197" i="3"/>
  <c r="H1223" i="4"/>
  <c r="P197" i="3"/>
  <c r="H1222" i="4"/>
  <c r="L197" i="3"/>
  <c r="H1225" i="4"/>
  <c r="X197" i="3"/>
  <c r="H1224" i="4"/>
  <c r="T197" i="3"/>
  <c r="E1220" i="4"/>
  <c r="G196" i="3"/>
  <c r="AF196" i="3"/>
  <c r="H1220" i="4" l="1"/>
  <c r="D197" i="3"/>
  <c r="E1230" i="4"/>
  <c r="S197" i="3"/>
  <c r="E1233" i="4"/>
  <c r="AE197" i="3"/>
  <c r="E1229" i="4"/>
  <c r="O197" i="3"/>
  <c r="W197" i="3"/>
  <c r="E1231" i="4"/>
  <c r="E1228" i="4"/>
  <c r="K197" i="3"/>
  <c r="AA197" i="3"/>
  <c r="E1232" i="4"/>
  <c r="H1229" i="4" l="1"/>
  <c r="L198" i="3"/>
  <c r="H1233" i="4"/>
  <c r="AB198" i="3"/>
  <c r="H1230" i="4"/>
  <c r="P198" i="3"/>
  <c r="E1227" i="4"/>
  <c r="G197" i="3"/>
  <c r="H1232" i="4"/>
  <c r="X198" i="3"/>
  <c r="H1228" i="4"/>
  <c r="H198" i="3"/>
  <c r="H1231" i="4"/>
  <c r="T198" i="3"/>
  <c r="D198" i="3" l="1"/>
  <c r="H1227" i="4"/>
  <c r="E1238" i="4"/>
  <c r="W198" i="3"/>
  <c r="E1235" i="4"/>
  <c r="K198" i="3"/>
  <c r="E1239" i="4"/>
  <c r="AA198" i="3"/>
  <c r="E1236" i="4"/>
  <c r="O198" i="3"/>
  <c r="E1237" i="4"/>
  <c r="S198" i="3"/>
  <c r="E1240" i="4"/>
  <c r="AE198" i="3"/>
  <c r="AF197" i="3"/>
  <c r="H1240" i="4" l="1"/>
  <c r="AB199" i="3"/>
  <c r="H1239" i="4"/>
  <c r="X199" i="3"/>
  <c r="H199" i="3"/>
  <c r="H1235" i="4"/>
  <c r="H1238" i="4"/>
  <c r="T199" i="3"/>
  <c r="H1237" i="4"/>
  <c r="P199" i="3"/>
  <c r="H1236" i="4"/>
  <c r="L199" i="3"/>
  <c r="E1234" i="4"/>
  <c r="G198" i="3"/>
  <c r="AF198" i="3" s="1"/>
  <c r="E1245" i="4" l="1"/>
  <c r="W199" i="3"/>
  <c r="E1242" i="4"/>
  <c r="K199" i="3"/>
  <c r="E1244" i="4"/>
  <c r="S199" i="3"/>
  <c r="D199" i="3"/>
  <c r="H1234" i="4"/>
  <c r="E1243" i="4"/>
  <c r="O199" i="3"/>
  <c r="E1246" i="4"/>
  <c r="AA199" i="3"/>
  <c r="E1247" i="4"/>
  <c r="AE199" i="3"/>
  <c r="H1247" i="4" l="1"/>
  <c r="AB200" i="3"/>
  <c r="H200" i="3"/>
  <c r="H1242" i="4"/>
  <c r="H1243" i="4"/>
  <c r="L200" i="3"/>
  <c r="E1241" i="4"/>
  <c r="G199" i="3"/>
  <c r="H1244" i="4"/>
  <c r="P200" i="3"/>
  <c r="H1246" i="4"/>
  <c r="X200" i="3"/>
  <c r="H1245" i="4"/>
  <c r="T200" i="3"/>
  <c r="H1241" i="4" l="1"/>
  <c r="D200" i="3"/>
  <c r="E1250" i="4"/>
  <c r="O200" i="3"/>
  <c r="E1251" i="4"/>
  <c r="S200" i="3"/>
  <c r="E1254" i="4"/>
  <c r="AE200" i="3"/>
  <c r="E1252" i="4"/>
  <c r="W200" i="3"/>
  <c r="E1253" i="4"/>
  <c r="AA200" i="3"/>
  <c r="E1249" i="4"/>
  <c r="K200" i="3"/>
  <c r="AF199" i="3"/>
  <c r="H1254" i="4" l="1"/>
  <c r="AB201" i="3"/>
  <c r="P201" i="3"/>
  <c r="H1251" i="4"/>
  <c r="H1250" i="4"/>
  <c r="L201" i="3"/>
  <c r="G200" i="3"/>
  <c r="AF200" i="3" s="1"/>
  <c r="E1248" i="4"/>
  <c r="H1249" i="4"/>
  <c r="H201" i="3"/>
  <c r="H1253" i="4"/>
  <c r="X201" i="3"/>
  <c r="H1252" i="4"/>
  <c r="T201" i="3"/>
  <c r="E1259" i="4" l="1"/>
  <c r="W201" i="3"/>
  <c r="E1260" i="4"/>
  <c r="AA201" i="3"/>
  <c r="K201" i="3"/>
  <c r="E1256" i="4"/>
  <c r="H1248" i="4"/>
  <c r="D201" i="3"/>
  <c r="E1257" i="4"/>
  <c r="O201" i="3"/>
  <c r="E1258" i="4"/>
  <c r="S201" i="3"/>
  <c r="E1261" i="4"/>
  <c r="AE201" i="3"/>
  <c r="H1261" i="4" l="1"/>
  <c r="AB202" i="3"/>
  <c r="H1256" i="4"/>
  <c r="H202" i="3"/>
  <c r="H1257" i="4"/>
  <c r="L202" i="3"/>
  <c r="G201" i="3"/>
  <c r="E1255" i="4"/>
  <c r="H1258" i="4"/>
  <c r="P202" i="3"/>
  <c r="H1260" i="4"/>
  <c r="X202" i="3"/>
  <c r="T202" i="3"/>
  <c r="H1259" i="4"/>
  <c r="E1264" i="4" l="1"/>
  <c r="O202" i="3"/>
  <c r="E1263" i="4"/>
  <c r="K202" i="3"/>
  <c r="E1266" i="4"/>
  <c r="W202" i="3"/>
  <c r="E1265" i="4"/>
  <c r="S202" i="3"/>
  <c r="E1268" i="4"/>
  <c r="AE202" i="3"/>
  <c r="H1255" i="4"/>
  <c r="D202" i="3"/>
  <c r="E1267" i="4"/>
  <c r="AA202" i="3"/>
  <c r="AF201" i="3"/>
  <c r="H1263" i="4" l="1"/>
  <c r="H203" i="3"/>
  <c r="T203" i="3"/>
  <c r="H1266" i="4"/>
  <c r="H1264" i="4"/>
  <c r="L203" i="3"/>
  <c r="H1265" i="4"/>
  <c r="P203" i="3"/>
  <c r="X203" i="3"/>
  <c r="H1267" i="4"/>
  <c r="E1262" i="4"/>
  <c r="G202" i="3"/>
  <c r="AF202" i="3"/>
  <c r="H1268" i="4"/>
  <c r="AB203" i="3"/>
  <c r="E1275" i="4" l="1"/>
  <c r="AE203" i="3"/>
  <c r="E1271" i="4"/>
  <c r="O203" i="3"/>
  <c r="E1273" i="4"/>
  <c r="W203" i="3"/>
  <c r="E1272" i="4"/>
  <c r="S203" i="3"/>
  <c r="H1262" i="4"/>
  <c r="D203" i="3"/>
  <c r="E1270" i="4"/>
  <c r="K203" i="3"/>
  <c r="E1274" i="4"/>
  <c r="AA203" i="3"/>
  <c r="X204" i="3" l="1"/>
  <c r="H1274" i="4"/>
  <c r="H1272" i="4"/>
  <c r="P204" i="3"/>
  <c r="H1270" i="4"/>
  <c r="H204" i="3"/>
  <c r="H1273" i="4"/>
  <c r="T204" i="3"/>
  <c r="H1271" i="4"/>
  <c r="L204" i="3"/>
  <c r="E1269" i="4"/>
  <c r="G203" i="3"/>
  <c r="AF203" i="3"/>
  <c r="H1275" i="4"/>
  <c r="AB204" i="3"/>
  <c r="W204" i="3" l="1"/>
  <c r="E1280" i="4"/>
  <c r="E1277" i="4"/>
  <c r="K204" i="3"/>
  <c r="E1279" i="4"/>
  <c r="S204" i="3"/>
  <c r="E1282" i="4"/>
  <c r="AE204" i="3"/>
  <c r="H1269" i="4"/>
  <c r="D204" i="3"/>
  <c r="E1278" i="4"/>
  <c r="O204" i="3"/>
  <c r="E1281" i="4"/>
  <c r="AA204" i="3"/>
  <c r="H1281" i="4" l="1"/>
  <c r="X205" i="3"/>
  <c r="H1278" i="4"/>
  <c r="L205" i="3"/>
  <c r="H1279" i="4"/>
  <c r="P205" i="3"/>
  <c r="H1282" i="4"/>
  <c r="AB205" i="3"/>
  <c r="H1277" i="4"/>
  <c r="H205" i="3"/>
  <c r="E1276" i="4"/>
  <c r="G204" i="3"/>
  <c r="AF204" i="3"/>
  <c r="H1280" i="4"/>
  <c r="T205" i="3"/>
  <c r="E1289" i="4" l="1"/>
  <c r="AE205" i="3"/>
  <c r="E1285" i="4"/>
  <c r="O205" i="3"/>
  <c r="AA205" i="3"/>
  <c r="E1288" i="4"/>
  <c r="W205" i="3"/>
  <c r="E1287" i="4"/>
  <c r="E1286" i="4"/>
  <c r="S205" i="3"/>
  <c r="H1276" i="4"/>
  <c r="D205" i="3"/>
  <c r="E1284" i="4"/>
  <c r="K205" i="3"/>
  <c r="H1284" i="4" l="1"/>
  <c r="H206" i="3"/>
  <c r="H1285" i="4"/>
  <c r="L206" i="3"/>
  <c r="E1283" i="4"/>
  <c r="G205" i="3"/>
  <c r="AF205" i="3"/>
  <c r="H1289" i="4"/>
  <c r="AB206" i="3"/>
  <c r="H1287" i="4"/>
  <c r="T206" i="3"/>
  <c r="H1288" i="4"/>
  <c r="X206" i="3"/>
  <c r="H1286" i="4"/>
  <c r="P206" i="3"/>
  <c r="E1293" i="4" l="1"/>
  <c r="S206" i="3"/>
  <c r="E1294" i="4"/>
  <c r="W206" i="3"/>
  <c r="D206" i="3"/>
  <c r="H1283" i="4"/>
  <c r="E1295" i="4"/>
  <c r="AA206" i="3"/>
  <c r="E1292" i="4"/>
  <c r="O206" i="3"/>
  <c r="E1291" i="4"/>
  <c r="K206" i="3"/>
  <c r="AE206" i="3"/>
  <c r="E1296" i="4"/>
  <c r="E1290" i="4" l="1"/>
  <c r="G206" i="3"/>
  <c r="AF206" i="3"/>
  <c r="H207" i="3"/>
  <c r="H1291" i="4"/>
  <c r="H1292" i="4"/>
  <c r="L207" i="3"/>
  <c r="H1295" i="4"/>
  <c r="X207" i="3"/>
  <c r="H1296" i="4"/>
  <c r="AB207" i="3"/>
  <c r="H1294" i="4"/>
  <c r="T207" i="3"/>
  <c r="H1293" i="4"/>
  <c r="P207" i="3"/>
  <c r="E1299" i="4" l="1"/>
  <c r="O207" i="3"/>
  <c r="E1300" i="4"/>
  <c r="S207" i="3"/>
  <c r="E1301" i="4"/>
  <c r="W207" i="3"/>
  <c r="E1298" i="4"/>
  <c r="K207" i="3"/>
  <c r="E1303" i="4"/>
  <c r="AE207" i="3"/>
  <c r="D207" i="3"/>
  <c r="H1290" i="4"/>
  <c r="E1302" i="4"/>
  <c r="AA207" i="3"/>
  <c r="H208" i="3" l="1"/>
  <c r="H1298" i="4"/>
  <c r="H1301" i="4"/>
  <c r="T208" i="3"/>
  <c r="E1297" i="4"/>
  <c r="G207" i="3"/>
  <c r="H1299" i="4"/>
  <c r="L208" i="3"/>
  <c r="H1302" i="4"/>
  <c r="X208" i="3"/>
  <c r="H1300" i="4"/>
  <c r="P208" i="3"/>
  <c r="H1303" i="4"/>
  <c r="AB208" i="3"/>
  <c r="H1297" i="4" l="1"/>
  <c r="D208" i="3"/>
  <c r="E1309" i="4"/>
  <c r="AA208" i="3"/>
  <c r="E1308" i="4"/>
  <c r="W208" i="3"/>
  <c r="E1310" i="4"/>
  <c r="AE208" i="3"/>
  <c r="AF207" i="3"/>
  <c r="E1307" i="4"/>
  <c r="S208" i="3"/>
  <c r="E1306" i="4"/>
  <c r="O208" i="3"/>
  <c r="E1305" i="4"/>
  <c r="K208" i="3"/>
  <c r="H1305" i="4" l="1"/>
  <c r="H209" i="3"/>
  <c r="P209" i="3"/>
  <c r="H1307" i="4"/>
  <c r="H1306" i="4"/>
  <c r="L209" i="3"/>
  <c r="H1309" i="4"/>
  <c r="X209" i="3"/>
  <c r="G208" i="3"/>
  <c r="AF208" i="3"/>
  <c r="E1304" i="4"/>
  <c r="H1310" i="4"/>
  <c r="AB209" i="3"/>
  <c r="H1308" i="4"/>
  <c r="T209" i="3"/>
  <c r="E1315" i="4" l="1"/>
  <c r="W209" i="3"/>
  <c r="E1313" i="4"/>
  <c r="O209" i="3"/>
  <c r="E1316" i="4"/>
  <c r="AA209" i="3"/>
  <c r="E1317" i="4"/>
  <c r="AE209" i="3"/>
  <c r="E1314" i="4"/>
  <c r="S209" i="3"/>
  <c r="E1312" i="4"/>
  <c r="K209" i="3"/>
  <c r="H1304" i="4"/>
  <c r="D209" i="3"/>
  <c r="G209" i="3" l="1"/>
  <c r="E1311" i="4"/>
  <c r="AF209" i="3"/>
  <c r="H1313" i="4"/>
  <c r="L210" i="3"/>
  <c r="T210" i="3"/>
  <c r="H1315" i="4"/>
  <c r="H1317" i="4"/>
  <c r="AB210" i="3"/>
  <c r="H1316" i="4"/>
  <c r="X210" i="3"/>
  <c r="H1312" i="4"/>
  <c r="H210" i="3"/>
  <c r="H1314" i="4"/>
  <c r="P210" i="3"/>
  <c r="E1322" i="4" l="1"/>
  <c r="W210" i="3"/>
  <c r="E1320" i="4"/>
  <c r="O210" i="3"/>
  <c r="E1321" i="4"/>
  <c r="S210" i="3"/>
  <c r="E1319" i="4"/>
  <c r="K210" i="3"/>
  <c r="E1323" i="4"/>
  <c r="AA210" i="3"/>
  <c r="E1324" i="4"/>
  <c r="AE210" i="3"/>
  <c r="H1311" i="4"/>
  <c r="D210" i="3"/>
  <c r="E1318" i="4" l="1"/>
  <c r="G210" i="3"/>
  <c r="H1319" i="4"/>
  <c r="H211" i="3"/>
  <c r="H1321" i="4"/>
  <c r="P211" i="3"/>
  <c r="H1324" i="4"/>
  <c r="AB211" i="3"/>
  <c r="T211" i="3"/>
  <c r="H1322" i="4"/>
  <c r="H1320" i="4"/>
  <c r="L211" i="3"/>
  <c r="X211" i="3"/>
  <c r="H1323" i="4"/>
  <c r="E1330" i="4" l="1"/>
  <c r="AA211" i="3"/>
  <c r="E1328" i="4"/>
  <c r="S211" i="3"/>
  <c r="E1327" i="4"/>
  <c r="O211" i="3"/>
  <c r="H1318" i="4"/>
  <c r="D211" i="3"/>
  <c r="E1326" i="4"/>
  <c r="K211" i="3"/>
  <c r="AF210" i="3"/>
  <c r="E1329" i="4"/>
  <c r="W211" i="3"/>
  <c r="E1331" i="4"/>
  <c r="AE211" i="3"/>
  <c r="H1329" i="4" l="1"/>
  <c r="T212" i="3"/>
  <c r="E1325" i="4"/>
  <c r="G211" i="3"/>
  <c r="AF211" i="3"/>
  <c r="H1328" i="4"/>
  <c r="P212" i="3"/>
  <c r="H1327" i="4"/>
  <c r="L212" i="3"/>
  <c r="H1326" i="4"/>
  <c r="H212" i="3"/>
  <c r="AB212" i="3"/>
  <c r="H1331" i="4"/>
  <c r="X212" i="3"/>
  <c r="H1330" i="4"/>
  <c r="E1335" i="4" l="1"/>
  <c r="S212" i="3"/>
  <c r="E1337" i="4"/>
  <c r="AA212" i="3"/>
  <c r="E1338" i="4"/>
  <c r="AE212" i="3"/>
  <c r="W212" i="3"/>
  <c r="E1336" i="4"/>
  <c r="H1325" i="4"/>
  <c r="D212" i="3"/>
  <c r="E1333" i="4"/>
  <c r="K212" i="3"/>
  <c r="E1334" i="4"/>
  <c r="O212" i="3"/>
  <c r="H1336" i="4" l="1"/>
  <c r="T213" i="3"/>
  <c r="H1333" i="4"/>
  <c r="H213" i="3"/>
  <c r="H1338" i="4"/>
  <c r="AB213" i="3"/>
  <c r="E1332" i="4"/>
  <c r="G212" i="3"/>
  <c r="H1334" i="4"/>
  <c r="L213" i="3"/>
  <c r="H1337" i="4"/>
  <c r="X213" i="3"/>
  <c r="H1335" i="4"/>
  <c r="P213" i="3"/>
  <c r="E1342" i="4" l="1"/>
  <c r="S213" i="3"/>
  <c r="E1344" i="4"/>
  <c r="AA213" i="3"/>
  <c r="E1341" i="4"/>
  <c r="O213" i="3"/>
  <c r="H1332" i="4"/>
  <c r="D213" i="3"/>
  <c r="E1345" i="4"/>
  <c r="AE213" i="3"/>
  <c r="E1340" i="4"/>
  <c r="K213" i="3"/>
  <c r="W213" i="3"/>
  <c r="E1343" i="4"/>
  <c r="AF212" i="3"/>
  <c r="E1339" i="4" l="1"/>
  <c r="G213" i="3"/>
  <c r="AF213" i="3"/>
  <c r="H1341" i="4"/>
  <c r="L214" i="3"/>
  <c r="H1344" i="4"/>
  <c r="X214" i="3"/>
  <c r="H1343" i="4"/>
  <c r="T214" i="3"/>
  <c r="H1345" i="4"/>
  <c r="AB214" i="3"/>
  <c r="H1340" i="4"/>
  <c r="H214" i="3"/>
  <c r="H1342" i="4"/>
  <c r="P214" i="3"/>
  <c r="E1349" i="4" l="1"/>
  <c r="S214" i="3"/>
  <c r="E1347" i="4"/>
  <c r="K214" i="3"/>
  <c r="E1352" i="4"/>
  <c r="AE214" i="3"/>
  <c r="E1351" i="4"/>
  <c r="AA214" i="3"/>
  <c r="E1348" i="4"/>
  <c r="O214" i="3"/>
  <c r="D214" i="3"/>
  <c r="H1339" i="4"/>
  <c r="E1350" i="4"/>
  <c r="W214" i="3"/>
  <c r="H1351" i="4" l="1"/>
  <c r="X215" i="3"/>
  <c r="E1346" i="4"/>
  <c r="G214" i="3"/>
  <c r="AF214" i="3"/>
  <c r="H1352" i="4"/>
  <c r="AB215" i="3"/>
  <c r="H1348" i="4"/>
  <c r="L215" i="3"/>
  <c r="H1350" i="4"/>
  <c r="T215" i="3"/>
  <c r="H215" i="3"/>
  <c r="H1347" i="4"/>
  <c r="H1349" i="4"/>
  <c r="P215" i="3"/>
  <c r="E1356" i="4" l="1"/>
  <c r="S215" i="3"/>
  <c r="D215" i="3"/>
  <c r="H1346" i="4"/>
  <c r="E1358" i="4"/>
  <c r="AA215" i="3"/>
  <c r="E1359" i="4"/>
  <c r="AE215" i="3"/>
  <c r="E1354" i="4"/>
  <c r="K215" i="3"/>
  <c r="E1357" i="4"/>
  <c r="W215" i="3"/>
  <c r="E1355" i="4"/>
  <c r="O215" i="3"/>
  <c r="H1359" i="4" l="1"/>
  <c r="AB216" i="3"/>
  <c r="H1357" i="4"/>
  <c r="T216" i="3"/>
  <c r="L216" i="3"/>
  <c r="H1355" i="4"/>
  <c r="H216" i="3"/>
  <c r="H1354" i="4"/>
  <c r="H1358" i="4"/>
  <c r="X216" i="3"/>
  <c r="E1353" i="4"/>
  <c r="G215" i="3"/>
  <c r="AF215" i="3"/>
  <c r="H1356" i="4"/>
  <c r="P216" i="3"/>
  <c r="E1361" i="4" l="1"/>
  <c r="K216" i="3"/>
  <c r="E1362" i="4"/>
  <c r="O216" i="3"/>
  <c r="E1363" i="4"/>
  <c r="S216" i="3"/>
  <c r="H1353" i="4"/>
  <c r="D216" i="3"/>
  <c r="E1365" i="4"/>
  <c r="AA216" i="3"/>
  <c r="E1364" i="4"/>
  <c r="W216" i="3"/>
  <c r="E1366" i="4"/>
  <c r="AE216" i="3"/>
  <c r="P217" i="3" l="1"/>
  <c r="H1363" i="4"/>
  <c r="H1366" i="4"/>
  <c r="AB217" i="3"/>
  <c r="H1362" i="4"/>
  <c r="L217" i="3"/>
  <c r="H1361" i="4"/>
  <c r="H217" i="3"/>
  <c r="G216" i="3"/>
  <c r="AF216" i="3"/>
  <c r="E1360" i="4"/>
  <c r="H1364" i="4"/>
  <c r="T217" i="3"/>
  <c r="H1365" i="4"/>
  <c r="X217" i="3"/>
  <c r="E1368" i="4" l="1"/>
  <c r="K217" i="3"/>
  <c r="E1369" i="4"/>
  <c r="O217" i="3"/>
  <c r="E1371" i="4"/>
  <c r="W217" i="3"/>
  <c r="E1373" i="4"/>
  <c r="AE217" i="3"/>
  <c r="E1372" i="4"/>
  <c r="AA217" i="3"/>
  <c r="H1360" i="4"/>
  <c r="D217" i="3"/>
  <c r="E1370" i="4"/>
  <c r="S217" i="3"/>
  <c r="H1373" i="4" l="1"/>
  <c r="AB218" i="3"/>
  <c r="T218" i="3"/>
  <c r="H1371" i="4"/>
  <c r="G217" i="3"/>
  <c r="E1367" i="4"/>
  <c r="AF217" i="3"/>
  <c r="H1372" i="4"/>
  <c r="X218" i="3"/>
  <c r="H1370" i="4"/>
  <c r="P218" i="3"/>
  <c r="H1369" i="4"/>
  <c r="L218" i="3"/>
  <c r="H1368" i="4"/>
  <c r="H218" i="3"/>
  <c r="H1367" i="4" l="1"/>
  <c r="D218" i="3"/>
  <c r="E1380" i="4"/>
  <c r="AE218" i="3"/>
  <c r="E1375" i="4"/>
  <c r="K218" i="3"/>
  <c r="E1376" i="4"/>
  <c r="O218" i="3"/>
  <c r="E1377" i="4"/>
  <c r="S218" i="3"/>
  <c r="E1378" i="4"/>
  <c r="W218" i="3"/>
  <c r="E1379" i="4"/>
  <c r="AA218" i="3"/>
  <c r="H1376" i="4" l="1"/>
  <c r="L219" i="3"/>
  <c r="H1375" i="4"/>
  <c r="H219" i="3"/>
  <c r="X219" i="3"/>
  <c r="H1379" i="4"/>
  <c r="H1380" i="4"/>
  <c r="AB219" i="3"/>
  <c r="E1374" i="4"/>
  <c r="G218" i="3"/>
  <c r="T219" i="3"/>
  <c r="H1378" i="4"/>
  <c r="H1377" i="4"/>
  <c r="P219" i="3"/>
  <c r="E1387" i="4" l="1"/>
  <c r="AE219" i="3"/>
  <c r="E1384" i="4"/>
  <c r="S219" i="3"/>
  <c r="E1385" i="4"/>
  <c r="W219" i="3"/>
  <c r="H1374" i="4"/>
  <c r="D219" i="3"/>
  <c r="E1386" i="4"/>
  <c r="AA219" i="3"/>
  <c r="E1382" i="4"/>
  <c r="K219" i="3"/>
  <c r="AF218" i="3"/>
  <c r="E1383" i="4"/>
  <c r="O219" i="3"/>
  <c r="E1381" i="4" l="1"/>
  <c r="G219" i="3"/>
  <c r="AF219" i="3"/>
  <c r="H1383" i="4"/>
  <c r="L220" i="3"/>
  <c r="H1385" i="4"/>
  <c r="T220" i="3"/>
  <c r="H1384" i="4"/>
  <c r="P220" i="3"/>
  <c r="H1387" i="4"/>
  <c r="AB220" i="3"/>
  <c r="H1382" i="4"/>
  <c r="H220" i="3"/>
  <c r="X220" i="3"/>
  <c r="H1386" i="4"/>
  <c r="W220" i="3" l="1"/>
  <c r="E1392" i="4"/>
  <c r="E1389" i="4"/>
  <c r="K220" i="3"/>
  <c r="E1394" i="4"/>
  <c r="AE220" i="3"/>
  <c r="E1393" i="4"/>
  <c r="AA220" i="3"/>
  <c r="E1390" i="4"/>
  <c r="O220" i="3"/>
  <c r="H1381" i="4"/>
  <c r="D220" i="3"/>
  <c r="E1391" i="4"/>
  <c r="S220" i="3"/>
  <c r="H1394" i="4" l="1"/>
  <c r="AB221" i="3"/>
  <c r="E1388" i="4"/>
  <c r="G220" i="3"/>
  <c r="AF220" i="3"/>
  <c r="H1393" i="4"/>
  <c r="X221" i="3"/>
  <c r="H1391" i="4"/>
  <c r="P221" i="3"/>
  <c r="H1389" i="4"/>
  <c r="H221" i="3"/>
  <c r="H1390" i="4"/>
  <c r="L221" i="3"/>
  <c r="H1392" i="4"/>
  <c r="T221" i="3"/>
  <c r="E1399" i="4" l="1"/>
  <c r="W221" i="3"/>
  <c r="E1397" i="4"/>
  <c r="O221" i="3"/>
  <c r="E1396" i="4"/>
  <c r="K221" i="3"/>
  <c r="E1401" i="4"/>
  <c r="AE221" i="3"/>
  <c r="E1400" i="4"/>
  <c r="AA221" i="3"/>
  <c r="H1388" i="4"/>
  <c r="D221" i="3"/>
  <c r="E1398" i="4"/>
  <c r="S221" i="3"/>
  <c r="H1398" i="4" l="1"/>
  <c r="P222" i="3"/>
  <c r="H1401" i="4"/>
  <c r="AB222" i="3"/>
  <c r="H1397" i="4"/>
  <c r="L222" i="3"/>
  <c r="H1400" i="4"/>
  <c r="X222" i="3"/>
  <c r="H1396" i="4"/>
  <c r="H222" i="3"/>
  <c r="E1395" i="4"/>
  <c r="G221" i="3"/>
  <c r="AF221" i="3" s="1"/>
  <c r="H1399" i="4"/>
  <c r="T222" i="3"/>
  <c r="E1406" i="4" l="1"/>
  <c r="W222" i="3"/>
  <c r="D222" i="3"/>
  <c r="H1395" i="4"/>
  <c r="E1403" i="4"/>
  <c r="K222" i="3"/>
  <c r="E1407" i="4"/>
  <c r="AA222" i="3"/>
  <c r="E1404" i="4"/>
  <c r="O222" i="3"/>
  <c r="E1408" i="4"/>
  <c r="AE222" i="3"/>
  <c r="E1405" i="4"/>
  <c r="S222" i="3"/>
  <c r="H223" i="3" l="1"/>
  <c r="H1403" i="4"/>
  <c r="E1402" i="4"/>
  <c r="G222" i="3"/>
  <c r="AF222" i="3"/>
  <c r="H1407" i="4"/>
  <c r="X223" i="3"/>
  <c r="H1406" i="4"/>
  <c r="T223" i="3"/>
  <c r="H1405" i="4"/>
  <c r="P223" i="3"/>
  <c r="H1408" i="4"/>
  <c r="AB223" i="3"/>
  <c r="H1404" i="4"/>
  <c r="L223" i="3"/>
  <c r="E1414" i="4" l="1"/>
  <c r="AA223" i="3"/>
  <c r="E1411" i="4"/>
  <c r="O223" i="3"/>
  <c r="E1412" i="4"/>
  <c r="S223" i="3"/>
  <c r="E1415" i="4"/>
  <c r="AE223" i="3"/>
  <c r="H1402" i="4"/>
  <c r="D223" i="3"/>
  <c r="E1413" i="4"/>
  <c r="W223" i="3"/>
  <c r="E1410" i="4"/>
  <c r="K223" i="3"/>
  <c r="H1415" i="4" l="1"/>
  <c r="AB224" i="3"/>
  <c r="H224" i="3"/>
  <c r="H1410" i="4"/>
  <c r="H1413" i="4"/>
  <c r="T224" i="3"/>
  <c r="H1412" i="4"/>
  <c r="P224" i="3"/>
  <c r="H1414" i="4"/>
  <c r="X224" i="3"/>
  <c r="H1411" i="4"/>
  <c r="L224" i="3"/>
  <c r="E1409" i="4"/>
  <c r="G223" i="3"/>
  <c r="AF223" i="3"/>
  <c r="E1419" i="4" l="1"/>
  <c r="S224" i="3"/>
  <c r="H1409" i="4"/>
  <c r="D224" i="3"/>
  <c r="E1420" i="4"/>
  <c r="W224" i="3"/>
  <c r="E1418" i="4"/>
  <c r="O224" i="3"/>
  <c r="E1417" i="4"/>
  <c r="K224" i="3"/>
  <c r="E1421" i="4"/>
  <c r="AA224" i="3"/>
  <c r="E1422" i="4"/>
  <c r="AE224" i="3"/>
  <c r="H1422" i="4" l="1"/>
  <c r="AB225" i="3"/>
  <c r="H1418" i="4"/>
  <c r="L225" i="3"/>
  <c r="H1417" i="4"/>
  <c r="H225" i="3"/>
  <c r="H1420" i="4"/>
  <c r="T225" i="3"/>
  <c r="H1421" i="4"/>
  <c r="X225" i="3"/>
  <c r="G224" i="3"/>
  <c r="E1416" i="4"/>
  <c r="AF224" i="3"/>
  <c r="H1419" i="4"/>
  <c r="P225" i="3"/>
  <c r="E1427" i="4" l="1"/>
  <c r="W225" i="3"/>
  <c r="E1426" i="4"/>
  <c r="S225" i="3"/>
  <c r="E1424" i="4"/>
  <c r="K225" i="3"/>
  <c r="H1416" i="4"/>
  <c r="D225" i="3"/>
  <c r="E1428" i="4"/>
  <c r="AA225" i="3"/>
  <c r="E1425" i="4"/>
  <c r="O225" i="3"/>
  <c r="E1429" i="4"/>
  <c r="AE225" i="3"/>
  <c r="H1424" i="4" l="1"/>
  <c r="H226" i="3"/>
  <c r="G225" i="3"/>
  <c r="E1423" i="4"/>
  <c r="H1425" i="4"/>
  <c r="L226" i="3"/>
  <c r="H1428" i="4"/>
  <c r="X226" i="3"/>
  <c r="T226" i="3"/>
  <c r="H1427" i="4"/>
  <c r="H1429" i="4"/>
  <c r="AB226" i="3"/>
  <c r="P226" i="3"/>
  <c r="H1426" i="4"/>
  <c r="H1423" i="4" l="1"/>
  <c r="D226" i="3"/>
  <c r="E1432" i="4"/>
  <c r="O226" i="3"/>
  <c r="E1436" i="4"/>
  <c r="AE226" i="3"/>
  <c r="E1431" i="4"/>
  <c r="K226" i="3"/>
  <c r="E1433" i="4"/>
  <c r="S226" i="3"/>
  <c r="AF225" i="3"/>
  <c r="E1434" i="4"/>
  <c r="W226" i="3"/>
  <c r="E1435" i="4"/>
  <c r="AA226" i="3"/>
  <c r="X227" i="3" l="1"/>
  <c r="H1435" i="4"/>
  <c r="T227" i="3"/>
  <c r="H1434" i="4"/>
  <c r="H1431" i="4"/>
  <c r="H227" i="3"/>
  <c r="H1436" i="4"/>
  <c r="AB227" i="3"/>
  <c r="H1432" i="4"/>
  <c r="L227" i="3"/>
  <c r="H1433" i="4"/>
  <c r="P227" i="3"/>
  <c r="E1430" i="4"/>
  <c r="G226" i="3"/>
  <c r="AF226" i="3"/>
  <c r="E1443" i="4" l="1"/>
  <c r="AE227" i="3"/>
  <c r="E1440" i="4"/>
  <c r="S227" i="3"/>
  <c r="H1430" i="4"/>
  <c r="D227" i="3"/>
  <c r="E1438" i="4"/>
  <c r="K227" i="3"/>
  <c r="E1441" i="4"/>
  <c r="W227" i="3"/>
  <c r="E1439" i="4"/>
  <c r="O227" i="3"/>
  <c r="E1442" i="4"/>
  <c r="AA227" i="3"/>
  <c r="E1437" i="4" l="1"/>
  <c r="G227" i="3"/>
  <c r="AF227" i="3"/>
  <c r="H1438" i="4"/>
  <c r="H228" i="3"/>
  <c r="X228" i="3"/>
  <c r="H1442" i="4"/>
  <c r="H1439" i="4"/>
  <c r="L228" i="3"/>
  <c r="AB228" i="3"/>
  <c r="H1443" i="4"/>
  <c r="H1440" i="4"/>
  <c r="P228" i="3"/>
  <c r="H1441" i="4"/>
  <c r="T228" i="3"/>
  <c r="W228" i="3" l="1"/>
  <c r="E1448" i="4"/>
  <c r="E1449" i="4"/>
  <c r="AA228" i="3"/>
  <c r="E1447" i="4"/>
  <c r="S228" i="3"/>
  <c r="E1445" i="4"/>
  <c r="K228" i="3"/>
  <c r="H1437" i="4"/>
  <c r="D228" i="3"/>
  <c r="E1450" i="4"/>
  <c r="AE228" i="3"/>
  <c r="E1446" i="4"/>
  <c r="O228" i="3"/>
  <c r="H1445" i="4" l="1"/>
  <c r="H229" i="3"/>
  <c r="H1446" i="4"/>
  <c r="L229" i="3"/>
  <c r="H1450" i="4"/>
  <c r="AB229" i="3"/>
  <c r="H1447" i="4"/>
  <c r="P229" i="3"/>
  <c r="H1449" i="4"/>
  <c r="X229" i="3"/>
  <c r="E1444" i="4"/>
  <c r="G228" i="3"/>
  <c r="AF228" i="3"/>
  <c r="H1448" i="4"/>
  <c r="T229" i="3"/>
  <c r="E1455" i="4" l="1"/>
  <c r="W229" i="3"/>
  <c r="E1454" i="4"/>
  <c r="S229" i="3"/>
  <c r="E1457" i="4"/>
  <c r="AE229" i="3"/>
  <c r="H1444" i="4"/>
  <c r="D229" i="3"/>
  <c r="E1453" i="4"/>
  <c r="O229" i="3"/>
  <c r="E1456" i="4"/>
  <c r="AA229" i="3"/>
  <c r="E1452" i="4"/>
  <c r="K229" i="3"/>
  <c r="H1452" i="4" l="1"/>
  <c r="H230" i="3"/>
  <c r="E1451" i="4"/>
  <c r="G229" i="3"/>
  <c r="AF229" i="3"/>
  <c r="H1456" i="4"/>
  <c r="X230" i="3"/>
  <c r="H1457" i="4"/>
  <c r="AB230" i="3"/>
  <c r="H1454" i="4"/>
  <c r="P230" i="3"/>
  <c r="H1453" i="4"/>
  <c r="L230" i="3"/>
  <c r="H1455" i="4"/>
  <c r="T230" i="3"/>
  <c r="E1463" i="4" l="1"/>
  <c r="AA230" i="3"/>
  <c r="E1460" i="4"/>
  <c r="O230" i="3"/>
  <c r="E1459" i="4"/>
  <c r="K230" i="3"/>
  <c r="E1462" i="4"/>
  <c r="W230" i="3"/>
  <c r="D230" i="3"/>
  <c r="H1451" i="4"/>
  <c r="E1461" i="4"/>
  <c r="S230" i="3"/>
  <c r="E1464" i="4"/>
  <c r="AE230" i="3"/>
  <c r="H1462" i="4" l="1"/>
  <c r="T231" i="3"/>
  <c r="H1460" i="4"/>
  <c r="L231" i="3"/>
  <c r="H231" i="3"/>
  <c r="H1459" i="4"/>
  <c r="H1464" i="4"/>
  <c r="AB231" i="3"/>
  <c r="H1461" i="4"/>
  <c r="P231" i="3"/>
  <c r="H1463" i="4"/>
  <c r="X231" i="3"/>
  <c r="E1458" i="4"/>
  <c r="G230" i="3"/>
  <c r="AF230" i="3"/>
  <c r="E1471" i="4" l="1"/>
  <c r="AE231" i="3"/>
  <c r="D231" i="3"/>
  <c r="H1458" i="4"/>
  <c r="E1466" i="4"/>
  <c r="K231" i="3"/>
  <c r="E1470" i="4"/>
  <c r="AA231" i="3"/>
  <c r="E1467" i="4"/>
  <c r="O231" i="3"/>
  <c r="E1468" i="4"/>
  <c r="S231" i="3"/>
  <c r="E1469" i="4"/>
  <c r="W231" i="3"/>
  <c r="H1470" i="4" l="1"/>
  <c r="X232" i="3"/>
  <c r="H1471" i="4"/>
  <c r="AB232" i="3"/>
  <c r="H1469" i="4"/>
  <c r="T232" i="3"/>
  <c r="H1466" i="4"/>
  <c r="H232" i="3"/>
  <c r="H1468" i="4"/>
  <c r="P232" i="3"/>
  <c r="E1465" i="4"/>
  <c r="G231" i="3"/>
  <c r="H1467" i="4"/>
  <c r="L232" i="3"/>
  <c r="E1476" i="4" l="1"/>
  <c r="W232" i="3"/>
  <c r="E1473" i="4"/>
  <c r="K232" i="3"/>
  <c r="H1465" i="4"/>
  <c r="D232" i="3"/>
  <c r="E1474" i="4"/>
  <c r="O232" i="3"/>
  <c r="AF231" i="3"/>
  <c r="E1478" i="4"/>
  <c r="AE232" i="3"/>
  <c r="E1475" i="4"/>
  <c r="S232" i="3"/>
  <c r="E1477" i="4"/>
  <c r="AA232" i="3"/>
  <c r="H1477" i="4" l="1"/>
  <c r="X233" i="3"/>
  <c r="G232" i="3"/>
  <c r="E1472" i="4"/>
  <c r="AF232" i="3"/>
  <c r="H1473" i="4"/>
  <c r="H233" i="3"/>
  <c r="H1475" i="4"/>
  <c r="P233" i="3"/>
  <c r="H1478" i="4"/>
  <c r="AB233" i="3"/>
  <c r="H1476" i="4"/>
  <c r="T233" i="3"/>
  <c r="H1474" i="4"/>
  <c r="L233" i="3"/>
  <c r="E1480" i="4" l="1"/>
  <c r="K233" i="3"/>
  <c r="E1481" i="4"/>
  <c r="O233" i="3"/>
  <c r="E1483" i="4"/>
  <c r="W233" i="3"/>
  <c r="E1485" i="4"/>
  <c r="AE233" i="3"/>
  <c r="H1472" i="4"/>
  <c r="D233" i="3"/>
  <c r="E1484" i="4"/>
  <c r="AA233" i="3"/>
  <c r="E1482" i="4"/>
  <c r="S233" i="3"/>
  <c r="H1485" i="4" l="1"/>
  <c r="AB234" i="3"/>
  <c r="H1482" i="4"/>
  <c r="P234" i="3"/>
  <c r="H1481" i="4"/>
  <c r="L234" i="3"/>
  <c r="T234" i="3"/>
  <c r="H1483" i="4"/>
  <c r="H1484" i="4"/>
  <c r="X234" i="3"/>
  <c r="E1479" i="4"/>
  <c r="G233" i="3"/>
  <c r="AF233" i="3"/>
  <c r="H1480" i="4"/>
  <c r="H234" i="3"/>
  <c r="E1487" i="4" l="1"/>
  <c r="K234" i="3"/>
  <c r="E1490" i="4"/>
  <c r="W234" i="3"/>
  <c r="E1488" i="4"/>
  <c r="O234" i="3"/>
  <c r="H1479" i="4"/>
  <c r="D234" i="3"/>
  <c r="E1489" i="4"/>
  <c r="S234" i="3"/>
  <c r="E1491" i="4"/>
  <c r="AA234" i="3"/>
  <c r="E1492" i="4"/>
  <c r="AE234" i="3"/>
  <c r="H1488" i="4" l="1"/>
  <c r="L235" i="3"/>
  <c r="E1486" i="4"/>
  <c r="G234" i="3"/>
  <c r="AF234" i="3"/>
  <c r="H1492" i="4"/>
  <c r="AB235" i="3"/>
  <c r="H1490" i="4"/>
  <c r="T235" i="3"/>
  <c r="H1487" i="4"/>
  <c r="H235" i="3"/>
  <c r="X235" i="3"/>
  <c r="H1491" i="4"/>
  <c r="H1489" i="4"/>
  <c r="P235" i="3"/>
  <c r="E1499" i="4" l="1"/>
  <c r="AE235" i="3"/>
  <c r="E1496" i="4"/>
  <c r="S235" i="3"/>
  <c r="E1498" i="4"/>
  <c r="AA235" i="3"/>
  <c r="E1494" i="4"/>
  <c r="K235" i="3"/>
  <c r="H1486" i="4"/>
  <c r="D235" i="3"/>
  <c r="O235" i="3"/>
  <c r="E1495" i="4"/>
  <c r="E1497" i="4"/>
  <c r="W235" i="3"/>
  <c r="H1497" i="4" l="1"/>
  <c r="T236" i="3"/>
  <c r="H1496" i="4"/>
  <c r="P236" i="3"/>
  <c r="H1499" i="4"/>
  <c r="AB236" i="3"/>
  <c r="H1494" i="4"/>
  <c r="H236" i="3"/>
  <c r="X236" i="3"/>
  <c r="H1498" i="4"/>
  <c r="H1495" i="4"/>
  <c r="L236" i="3"/>
  <c r="E1493" i="4"/>
  <c r="G235" i="3"/>
  <c r="AF235" i="3"/>
  <c r="E1501" i="4" l="1"/>
  <c r="K236" i="3"/>
  <c r="H1493" i="4"/>
  <c r="D236" i="3"/>
  <c r="E1503" i="4"/>
  <c r="S236" i="3"/>
  <c r="E1502" i="4"/>
  <c r="O236" i="3"/>
  <c r="E1504" i="4"/>
  <c r="W236" i="3"/>
  <c r="E1506" i="4"/>
  <c r="AE236" i="3"/>
  <c r="E1505" i="4"/>
  <c r="AA236" i="3"/>
  <c r="H1502" i="4" l="1"/>
  <c r="L237" i="3"/>
  <c r="H1506" i="4"/>
  <c r="AB237" i="3"/>
  <c r="H1503" i="4"/>
  <c r="P237" i="3"/>
  <c r="H1501" i="4"/>
  <c r="H237" i="3"/>
  <c r="H1505" i="4"/>
  <c r="X237" i="3"/>
  <c r="E1500" i="4"/>
  <c r="G236" i="3"/>
  <c r="AF236" i="3"/>
  <c r="H1504" i="4"/>
  <c r="T237" i="3"/>
  <c r="W237" i="3" l="1"/>
  <c r="E1511" i="4"/>
  <c r="E1513" i="4"/>
  <c r="AE237" i="3"/>
  <c r="E1508" i="4"/>
  <c r="K237" i="3"/>
  <c r="E1510" i="4"/>
  <c r="S237" i="3"/>
  <c r="H1500" i="4"/>
  <c r="D237" i="3"/>
  <c r="E1512" i="4"/>
  <c r="AA237" i="3"/>
  <c r="E1509" i="4"/>
  <c r="O237" i="3"/>
  <c r="H1512" i="4" l="1"/>
  <c r="X238" i="3"/>
  <c r="H1509" i="4"/>
  <c r="L238" i="3"/>
  <c r="H1513" i="4"/>
  <c r="AB238" i="3"/>
  <c r="H1510" i="4"/>
  <c r="P238" i="3"/>
  <c r="H1508" i="4"/>
  <c r="H238" i="3"/>
  <c r="E1507" i="4"/>
  <c r="G237" i="3"/>
  <c r="AF237" i="3"/>
  <c r="H1511" i="4"/>
  <c r="T238" i="3"/>
  <c r="H1507" i="4" l="1"/>
  <c r="D238" i="3"/>
  <c r="AA238" i="3"/>
  <c r="E1519" i="4"/>
  <c r="E1517" i="4"/>
  <c r="S238" i="3"/>
  <c r="E1518" i="4"/>
  <c r="W238" i="3"/>
  <c r="E1520" i="4"/>
  <c r="AE238" i="3"/>
  <c r="E1516" i="4"/>
  <c r="O238" i="3"/>
  <c r="E1515" i="4"/>
  <c r="K238" i="3"/>
  <c r="H1515" i="4" l="1"/>
  <c r="H239" i="3"/>
  <c r="H1519" i="4"/>
  <c r="X239" i="3"/>
  <c r="H1518" i="4"/>
  <c r="T239" i="3"/>
  <c r="H1517" i="4"/>
  <c r="P239" i="3"/>
  <c r="H1516" i="4"/>
  <c r="L239" i="3"/>
  <c r="H1520" i="4"/>
  <c r="AB239" i="3"/>
  <c r="E1514" i="4"/>
  <c r="G238" i="3"/>
  <c r="AF238" i="3"/>
  <c r="E1525" i="4" l="1"/>
  <c r="W239" i="3"/>
  <c r="E1526" i="4"/>
  <c r="AA239" i="3"/>
  <c r="D239" i="3"/>
  <c r="H1514" i="4"/>
  <c r="E1527" i="4"/>
  <c r="AE239" i="3"/>
  <c r="E1522" i="4"/>
  <c r="K239" i="3"/>
  <c r="E1524" i="4"/>
  <c r="S239" i="3"/>
  <c r="E1523" i="4"/>
  <c r="O239" i="3"/>
  <c r="H1527" i="4" l="1"/>
  <c r="AB240" i="3"/>
  <c r="H240" i="3"/>
  <c r="H1522" i="4"/>
  <c r="L240" i="3"/>
  <c r="H1523" i="4"/>
  <c r="E1521" i="4"/>
  <c r="G239" i="3"/>
  <c r="H1524" i="4"/>
  <c r="P240" i="3"/>
  <c r="H1526" i="4"/>
  <c r="X240" i="3"/>
  <c r="H1525" i="4"/>
  <c r="T240" i="3"/>
  <c r="H1521" i="4" l="1"/>
  <c r="D240" i="3"/>
  <c r="E1531" i="4"/>
  <c r="S240" i="3"/>
  <c r="E1534" i="4"/>
  <c r="AE240" i="3"/>
  <c r="E1532" i="4"/>
  <c r="W240" i="3"/>
  <c r="E1533" i="4"/>
  <c r="AA240" i="3"/>
  <c r="E1530" i="4"/>
  <c r="O240" i="3"/>
  <c r="E1529" i="4"/>
  <c r="K240" i="3"/>
  <c r="AF239" i="3"/>
  <c r="H1529" i="4" l="1"/>
  <c r="H241" i="3"/>
  <c r="H1530" i="4"/>
  <c r="L241" i="3"/>
  <c r="H1534" i="4"/>
  <c r="AB241" i="3"/>
  <c r="H1533" i="4"/>
  <c r="X241" i="3"/>
  <c r="H1532" i="4"/>
  <c r="T241" i="3"/>
  <c r="P241" i="3"/>
  <c r="H1531" i="4"/>
  <c r="G240" i="3"/>
  <c r="AF240" i="3"/>
  <c r="E1528" i="4"/>
  <c r="E1540" i="4" l="1"/>
  <c r="AA241" i="3"/>
  <c r="E1541" i="4"/>
  <c r="AE241" i="3"/>
  <c r="E1538" i="4"/>
  <c r="S241" i="3"/>
  <c r="E1536" i="4"/>
  <c r="K241" i="3"/>
  <c r="H1528" i="4"/>
  <c r="D241" i="3"/>
  <c r="E1537" i="4"/>
  <c r="O241" i="3"/>
  <c r="E1539" i="4"/>
  <c r="W241" i="3"/>
  <c r="H1541" i="4" l="1"/>
  <c r="AB242" i="3"/>
  <c r="T242" i="3"/>
  <c r="H1539" i="4"/>
  <c r="H1536" i="4"/>
  <c r="H242" i="3"/>
  <c r="H1537" i="4"/>
  <c r="L242" i="3"/>
  <c r="H1540" i="4"/>
  <c r="X242" i="3"/>
  <c r="H1538" i="4"/>
  <c r="P242" i="3"/>
  <c r="G241" i="3"/>
  <c r="E1535" i="4"/>
  <c r="AF241" i="3"/>
  <c r="E1544" i="4" l="1"/>
  <c r="O242" i="3"/>
  <c r="E1543" i="4"/>
  <c r="K242" i="3"/>
  <c r="H1535" i="4"/>
  <c r="D242" i="3"/>
  <c r="E1545" i="4"/>
  <c r="S242" i="3"/>
  <c r="E1546" i="4"/>
  <c r="W242" i="3"/>
  <c r="E1547" i="4"/>
  <c r="AA242" i="3"/>
  <c r="E1548" i="4"/>
  <c r="AE242" i="3"/>
  <c r="E1542" i="4" l="1"/>
  <c r="G242" i="3"/>
  <c r="AF242" i="3"/>
  <c r="H1548" i="4"/>
  <c r="AB243" i="3"/>
  <c r="X243" i="3"/>
  <c r="H1547" i="4"/>
  <c r="T243" i="3"/>
  <c r="H1546" i="4"/>
  <c r="H1544" i="4"/>
  <c r="L243" i="3"/>
  <c r="H1545" i="4"/>
  <c r="P243" i="3"/>
  <c r="H1543" i="4"/>
  <c r="H243" i="3"/>
  <c r="E1550" i="4" l="1"/>
  <c r="K243" i="3"/>
  <c r="E1553" i="4"/>
  <c r="W243" i="3"/>
  <c r="E1554" i="4"/>
  <c r="AA243" i="3"/>
  <c r="E1552" i="4"/>
  <c r="S243" i="3"/>
  <c r="E1555" i="4"/>
  <c r="AE243" i="3"/>
  <c r="E1551" i="4"/>
  <c r="O243" i="3"/>
  <c r="H1542" i="4"/>
  <c r="D243" i="3"/>
  <c r="H1552" i="4" l="1"/>
  <c r="P244" i="3"/>
  <c r="H1551" i="4"/>
  <c r="L244" i="3"/>
  <c r="H1555" i="4"/>
  <c r="AB244" i="3"/>
  <c r="E1549" i="4"/>
  <c r="G243" i="3"/>
  <c r="X244" i="3"/>
  <c r="H1554" i="4"/>
  <c r="H1553" i="4"/>
  <c r="T244" i="3"/>
  <c r="H1550" i="4"/>
  <c r="H244" i="3"/>
  <c r="E1557" i="4" l="1"/>
  <c r="K244" i="3"/>
  <c r="E1562" i="4"/>
  <c r="AE244" i="3"/>
  <c r="E1561" i="4"/>
  <c r="AA244" i="3"/>
  <c r="H1549" i="4"/>
  <c r="D244" i="3"/>
  <c r="W244" i="3"/>
  <c r="E1560" i="4"/>
  <c r="E1558" i="4"/>
  <c r="O244" i="3"/>
  <c r="E1559" i="4"/>
  <c r="S244" i="3"/>
  <c r="AF243" i="3"/>
  <c r="H1559" i="4" l="1"/>
  <c r="P245" i="3"/>
  <c r="E1556" i="4"/>
  <c r="G244" i="3"/>
  <c r="AF244" i="3"/>
  <c r="H1558" i="4"/>
  <c r="L245" i="3"/>
  <c r="H1561" i="4"/>
  <c r="X245" i="3"/>
  <c r="H1562" i="4"/>
  <c r="AB245" i="3"/>
  <c r="H1557" i="4"/>
  <c r="H245" i="3"/>
  <c r="H1560" i="4"/>
  <c r="T245" i="3"/>
  <c r="E1567" i="4" l="1"/>
  <c r="W245" i="3"/>
  <c r="E1569" i="4"/>
  <c r="AE245" i="3"/>
  <c r="E1566" i="4"/>
  <c r="S245" i="3"/>
  <c r="E1565" i="4"/>
  <c r="O245" i="3"/>
  <c r="E1564" i="4"/>
  <c r="K245" i="3"/>
  <c r="H1556" i="4"/>
  <c r="D245" i="3"/>
  <c r="E1568" i="4"/>
  <c r="AA245" i="3"/>
  <c r="H1566" i="4" l="1"/>
  <c r="P246" i="3"/>
  <c r="H1565" i="4"/>
  <c r="L246" i="3"/>
  <c r="H1568" i="4"/>
  <c r="X246" i="3"/>
  <c r="H1569" i="4"/>
  <c r="AB246" i="3"/>
  <c r="H1567" i="4"/>
  <c r="T246" i="3"/>
  <c r="E1563" i="4"/>
  <c r="G245" i="3"/>
  <c r="AF245" i="3"/>
  <c r="H1564" i="4"/>
  <c r="H246" i="3"/>
  <c r="E1576" i="4" l="1"/>
  <c r="AE246" i="3"/>
  <c r="E1571" i="4"/>
  <c r="K246" i="3"/>
  <c r="AA246" i="3"/>
  <c r="E1575" i="4"/>
  <c r="D246" i="3"/>
  <c r="H1563" i="4"/>
  <c r="E1572" i="4"/>
  <c r="O246" i="3"/>
  <c r="E1574" i="4"/>
  <c r="W246" i="3"/>
  <c r="E1573" i="4"/>
  <c r="S246" i="3"/>
  <c r="H247" i="3" l="1"/>
  <c r="H1571" i="4"/>
  <c r="E1570" i="4"/>
  <c r="G246" i="3"/>
  <c r="H1573" i="4"/>
  <c r="P247" i="3"/>
  <c r="H1575" i="4"/>
  <c r="X247" i="3"/>
  <c r="H1574" i="4"/>
  <c r="T247" i="3"/>
  <c r="H1572" i="4"/>
  <c r="L247" i="3"/>
  <c r="H1576" i="4"/>
  <c r="AB247" i="3"/>
  <c r="E1583" i="4" l="1"/>
  <c r="AE247" i="3"/>
  <c r="H1570" i="4"/>
  <c r="D247" i="3"/>
  <c r="E1579" i="4"/>
  <c r="O247" i="3"/>
  <c r="AF246" i="3"/>
  <c r="E1580" i="4"/>
  <c r="S247" i="3"/>
  <c r="E1581" i="4"/>
  <c r="W247" i="3"/>
  <c r="E1582" i="4"/>
  <c r="AA247" i="3"/>
  <c r="E1578" i="4"/>
  <c r="K247" i="3"/>
  <c r="H1582" i="4" l="1"/>
  <c r="X248" i="3"/>
  <c r="E1577" i="4"/>
  <c r="G247" i="3"/>
  <c r="AF247" i="3"/>
  <c r="H248" i="3"/>
  <c r="H1578" i="4"/>
  <c r="H1583" i="4"/>
  <c r="AB248" i="3"/>
  <c r="H1579" i="4"/>
  <c r="L248" i="3"/>
  <c r="H1581" i="4"/>
  <c r="T248" i="3"/>
  <c r="H1580" i="4"/>
  <c r="P248" i="3"/>
  <c r="E1587" i="4" l="1"/>
  <c r="S248" i="3"/>
  <c r="E1588" i="4"/>
  <c r="W248" i="3"/>
  <c r="H1577" i="4"/>
  <c r="D248" i="3"/>
  <c r="E1586" i="4"/>
  <c r="O248" i="3"/>
  <c r="E1585" i="4"/>
  <c r="K248" i="3"/>
  <c r="E1589" i="4"/>
  <c r="AA248" i="3"/>
  <c r="E1590" i="4"/>
  <c r="AE248" i="3"/>
  <c r="H1590" i="4" l="1"/>
  <c r="AB249" i="3"/>
  <c r="H1586" i="4"/>
  <c r="L249" i="3"/>
  <c r="E1584" i="4"/>
  <c r="G248" i="3"/>
  <c r="AF248" i="3"/>
  <c r="H1589" i="4"/>
  <c r="X249" i="3"/>
  <c r="H1588" i="4"/>
  <c r="T249" i="3"/>
  <c r="H1585" i="4"/>
  <c r="H249" i="3"/>
  <c r="H1587" i="4"/>
  <c r="P249" i="3"/>
  <c r="E1594" i="4" l="1"/>
  <c r="S249" i="3"/>
  <c r="E1593" i="4"/>
  <c r="O249" i="3"/>
  <c r="E1597" i="4"/>
  <c r="AE249" i="3"/>
  <c r="H1584" i="4"/>
  <c r="D249" i="3"/>
  <c r="E1592" i="4"/>
  <c r="K249" i="3"/>
  <c r="E1595" i="4"/>
  <c r="W249" i="3"/>
  <c r="E1596" i="4"/>
  <c r="AA249" i="3"/>
  <c r="G249" i="3" l="1"/>
  <c r="AF249" i="3" s="1"/>
  <c r="E1591" i="4"/>
  <c r="H1593" i="4"/>
  <c r="L250" i="3"/>
  <c r="H1596" i="4"/>
  <c r="X250" i="3"/>
  <c r="P250" i="3"/>
  <c r="H1594" i="4"/>
  <c r="H1597" i="4"/>
  <c r="AB250" i="3"/>
  <c r="T250" i="3"/>
  <c r="H1595" i="4"/>
  <c r="H1592" i="4"/>
  <c r="H250" i="3"/>
  <c r="E1601" i="4" l="1"/>
  <c r="S250" i="3"/>
  <c r="E1603" i="4"/>
  <c r="AA250" i="3"/>
  <c r="E1602" i="4"/>
  <c r="W250" i="3"/>
  <c r="E1599" i="4"/>
  <c r="K250" i="3"/>
  <c r="E1600" i="4"/>
  <c r="O250" i="3"/>
  <c r="E1604" i="4"/>
  <c r="AE250" i="3"/>
  <c r="H1591" i="4"/>
  <c r="D250" i="3"/>
  <c r="E1598" i="4" l="1"/>
  <c r="G250" i="3"/>
  <c r="AF250" i="3"/>
  <c r="H1604" i="4"/>
  <c r="AB251" i="3"/>
  <c r="H1601" i="4"/>
  <c r="P251" i="3"/>
  <c r="H1599" i="4"/>
  <c r="H251" i="3"/>
  <c r="T251" i="3"/>
  <c r="H1602" i="4"/>
  <c r="X251" i="3"/>
  <c r="H1603" i="4"/>
  <c r="H1600" i="4"/>
  <c r="L251" i="3"/>
  <c r="E1607" i="4" l="1"/>
  <c r="O251" i="3"/>
  <c r="E1608" i="4"/>
  <c r="S251" i="3"/>
  <c r="E1611" i="4"/>
  <c r="AE251" i="3"/>
  <c r="E1610" i="4"/>
  <c r="AA251" i="3"/>
  <c r="H1598" i="4"/>
  <c r="D251" i="3"/>
  <c r="E1609" i="4"/>
  <c r="W251" i="3"/>
  <c r="E1606" i="4"/>
  <c r="K251" i="3"/>
  <c r="AB252" i="3" l="1"/>
  <c r="H1611" i="4"/>
  <c r="H1608" i="4"/>
  <c r="P252" i="3"/>
  <c r="X252" i="3"/>
  <c r="H1610" i="4"/>
  <c r="H1606" i="4"/>
  <c r="H252" i="3"/>
  <c r="H1609" i="4"/>
  <c r="T252" i="3"/>
  <c r="E1605" i="4"/>
  <c r="G251" i="3"/>
  <c r="AF251" i="3"/>
  <c r="H1607" i="4"/>
  <c r="L252" i="3"/>
  <c r="E1614" i="4" l="1"/>
  <c r="O252" i="3"/>
  <c r="H1605" i="4"/>
  <c r="D252" i="3"/>
  <c r="E1613" i="4"/>
  <c r="K252" i="3"/>
  <c r="E1617" i="4"/>
  <c r="AA252" i="3"/>
  <c r="E1615" i="4"/>
  <c r="S252" i="3"/>
  <c r="W252" i="3"/>
  <c r="E1616" i="4"/>
  <c r="E1618" i="4"/>
  <c r="AE252" i="3"/>
  <c r="H1613" i="4" l="1"/>
  <c r="H253" i="3"/>
  <c r="H1615" i="4"/>
  <c r="P253" i="3"/>
  <c r="H1617" i="4"/>
  <c r="X253" i="3"/>
  <c r="H1618" i="4"/>
  <c r="AB253" i="3"/>
  <c r="E1612" i="4"/>
  <c r="G252" i="3"/>
  <c r="H1616" i="4"/>
  <c r="T253" i="3"/>
  <c r="H1614" i="4"/>
  <c r="L253" i="3"/>
  <c r="E1622" i="4" l="1"/>
  <c r="S253" i="3"/>
  <c r="E1625" i="4"/>
  <c r="AE253" i="3"/>
  <c r="E1621" i="4"/>
  <c r="O253" i="3"/>
  <c r="E1624" i="4"/>
  <c r="AA253" i="3"/>
  <c r="H1612" i="4"/>
  <c r="D253" i="3"/>
  <c r="E1623" i="4"/>
  <c r="W253" i="3"/>
  <c r="AF252" i="3"/>
  <c r="E1620" i="4"/>
  <c r="K253" i="3"/>
  <c r="H1624" i="4" l="1"/>
  <c r="X254" i="3"/>
  <c r="H1625" i="4"/>
  <c r="AB254" i="3"/>
  <c r="E1619" i="4"/>
  <c r="G253" i="3"/>
  <c r="AF253" i="3"/>
  <c r="H1620" i="4"/>
  <c r="H254" i="3"/>
  <c r="H1621" i="4"/>
  <c r="L254" i="3"/>
  <c r="H1623" i="4"/>
  <c r="T254" i="3"/>
  <c r="H1622" i="4"/>
  <c r="P254" i="3"/>
  <c r="E1630" i="4" l="1"/>
  <c r="W254" i="3"/>
  <c r="E1629" i="4"/>
  <c r="S254" i="3"/>
  <c r="E1631" i="4"/>
  <c r="AA254" i="3"/>
  <c r="D254" i="3"/>
  <c r="H1619" i="4"/>
  <c r="E1632" i="4"/>
  <c r="AE254" i="3"/>
  <c r="E1628" i="4"/>
  <c r="O254" i="3"/>
  <c r="E1627" i="4"/>
  <c r="K254" i="3"/>
  <c r="H1629" i="4" l="1"/>
  <c r="P255" i="3"/>
  <c r="E1626" i="4"/>
  <c r="G254" i="3"/>
  <c r="AF254" i="3"/>
  <c r="H1630" i="4"/>
  <c r="T255" i="3"/>
  <c r="H255" i="3"/>
  <c r="H1627" i="4"/>
  <c r="H1631" i="4"/>
  <c r="X255" i="3"/>
  <c r="H1628" i="4"/>
  <c r="L255" i="3"/>
  <c r="H1632" i="4"/>
  <c r="AB255" i="3"/>
  <c r="E1634" i="4" l="1"/>
  <c r="K255" i="3"/>
  <c r="E1639" i="4"/>
  <c r="AE255" i="3"/>
  <c r="E1635" i="4"/>
  <c r="O255" i="3"/>
  <c r="E1637" i="4"/>
  <c r="W255" i="3"/>
  <c r="H1626" i="4"/>
  <c r="D255" i="3"/>
  <c r="E1636" i="4"/>
  <c r="S255" i="3"/>
  <c r="E1638" i="4"/>
  <c r="AA255" i="3"/>
  <c r="H1636" i="4" l="1"/>
  <c r="P256" i="3"/>
  <c r="H1637" i="4"/>
  <c r="T256" i="3"/>
  <c r="H1638" i="4"/>
  <c r="X256" i="3"/>
  <c r="H1635" i="4"/>
  <c r="L256" i="3"/>
  <c r="H1639" i="4"/>
  <c r="AB256" i="3"/>
  <c r="E1633" i="4"/>
  <c r="G255" i="3"/>
  <c r="AF255" i="3"/>
  <c r="H1634" i="4"/>
  <c r="H256" i="3"/>
  <c r="E1641" i="4" l="1"/>
  <c r="K256" i="3"/>
  <c r="E1645" i="4"/>
  <c r="AA256" i="3"/>
  <c r="E1644" i="4"/>
  <c r="W256" i="3"/>
  <c r="E1642" i="4"/>
  <c r="O256" i="3"/>
  <c r="E1643" i="4"/>
  <c r="S256" i="3"/>
  <c r="H1633" i="4"/>
  <c r="D256" i="3"/>
  <c r="E1646" i="4"/>
  <c r="AE256" i="3"/>
  <c r="L257" i="3" l="1"/>
  <c r="H1642" i="4"/>
  <c r="H1646" i="4"/>
  <c r="AB257" i="3"/>
  <c r="G256" i="3"/>
  <c r="E1640" i="4"/>
  <c r="AF256" i="3"/>
  <c r="H1641" i="4"/>
  <c r="H257" i="3"/>
  <c r="H1644" i="4"/>
  <c r="T257" i="3"/>
  <c r="H1645" i="4"/>
  <c r="X257" i="3"/>
  <c r="H1643" i="4"/>
  <c r="P257" i="3"/>
  <c r="E1650" i="4" l="1"/>
  <c r="S257" i="3"/>
  <c r="H1640" i="4"/>
  <c r="D257" i="3"/>
  <c r="E1651" i="4"/>
  <c r="W257" i="3"/>
  <c r="E1652" i="4"/>
  <c r="AA257" i="3"/>
  <c r="E1653" i="4"/>
  <c r="AE257" i="3"/>
  <c r="E1648" i="4"/>
  <c r="K257" i="3"/>
  <c r="E1649" i="4"/>
  <c r="O257" i="3"/>
  <c r="H1649" i="4" l="1"/>
  <c r="L258" i="3"/>
  <c r="H1653" i="4"/>
  <c r="AB258" i="3"/>
  <c r="H1652" i="4"/>
  <c r="X258" i="3"/>
  <c r="H1651" i="4"/>
  <c r="T258" i="3"/>
  <c r="H1648" i="4"/>
  <c r="H258" i="3"/>
  <c r="G257" i="3"/>
  <c r="AF257" i="3" s="1"/>
  <c r="E1647" i="4"/>
  <c r="P258" i="3"/>
  <c r="H1650" i="4"/>
  <c r="E1658" i="4" l="1"/>
  <c r="W258" i="3"/>
  <c r="E1660" i="4"/>
  <c r="AE258" i="3"/>
  <c r="E1656" i="4"/>
  <c r="O258" i="3"/>
  <c r="E1657" i="4"/>
  <c r="S258" i="3"/>
  <c r="E1659" i="4"/>
  <c r="AA258" i="3"/>
  <c r="H1647" i="4"/>
  <c r="D258" i="3"/>
  <c r="E1655" i="4"/>
  <c r="K258" i="3"/>
  <c r="H1656" i="4" l="1"/>
  <c r="L259" i="3"/>
  <c r="X259" i="3"/>
  <c r="H1659" i="4"/>
  <c r="H1657" i="4"/>
  <c r="P259" i="3"/>
  <c r="H1655" i="4"/>
  <c r="H259" i="3"/>
  <c r="E1654" i="4"/>
  <c r="G258" i="3"/>
  <c r="AF258" i="3"/>
  <c r="H1660" i="4"/>
  <c r="AB259" i="3"/>
  <c r="T259" i="3"/>
  <c r="H1658" i="4"/>
  <c r="E1665" i="4" l="1"/>
  <c r="W259" i="3"/>
  <c r="H1654" i="4"/>
  <c r="D259" i="3"/>
  <c r="E1663" i="4"/>
  <c r="O259" i="3"/>
  <c r="E1662" i="4"/>
  <c r="K259" i="3"/>
  <c r="E1664" i="4"/>
  <c r="S259" i="3"/>
  <c r="E1667" i="4"/>
  <c r="AE259" i="3"/>
  <c r="E1666" i="4"/>
  <c r="AA259" i="3"/>
  <c r="X260" i="3" l="1"/>
  <c r="H1666" i="4"/>
  <c r="E1661" i="4"/>
  <c r="G259" i="3"/>
  <c r="AF259" i="3"/>
  <c r="H1662" i="4"/>
  <c r="H260" i="3"/>
  <c r="H1665" i="4"/>
  <c r="T260" i="3"/>
  <c r="H1663" i="4"/>
  <c r="L260" i="3"/>
  <c r="H1667" i="4"/>
  <c r="AB260" i="3"/>
  <c r="H1664" i="4"/>
  <c r="P260" i="3"/>
  <c r="E1669" i="4" l="1"/>
  <c r="K260" i="3"/>
  <c r="E1671" i="4"/>
  <c r="S260" i="3"/>
  <c r="H1661" i="4"/>
  <c r="D260" i="3"/>
  <c r="E1674" i="4"/>
  <c r="AE260" i="3"/>
  <c r="E1670" i="4"/>
  <c r="O260" i="3"/>
  <c r="W260" i="3"/>
  <c r="E1672" i="4"/>
  <c r="E1673" i="4"/>
  <c r="AA260" i="3"/>
  <c r="H1674" i="4" l="1"/>
  <c r="AB261" i="3"/>
  <c r="H1672" i="4"/>
  <c r="T261" i="3"/>
  <c r="E1668" i="4"/>
  <c r="G260" i="3"/>
  <c r="AF260" i="3" s="1"/>
  <c r="H1671" i="4"/>
  <c r="P261" i="3"/>
  <c r="H1669" i="4"/>
  <c r="H261" i="3"/>
  <c r="H1673" i="4"/>
  <c r="X261" i="3"/>
  <c r="H1670" i="4"/>
  <c r="L261" i="3"/>
  <c r="E1677" i="4" l="1"/>
  <c r="O261" i="3"/>
  <c r="W261" i="3"/>
  <c r="E1679" i="4"/>
  <c r="E1681" i="4"/>
  <c r="AE261" i="3"/>
  <c r="H1668" i="4"/>
  <c r="D261" i="3"/>
  <c r="AA261" i="3"/>
  <c r="E1680" i="4"/>
  <c r="E1676" i="4"/>
  <c r="K261" i="3"/>
  <c r="E1678" i="4"/>
  <c r="S261" i="3"/>
  <c r="H1676" i="4" l="1"/>
  <c r="H262" i="3"/>
  <c r="H1681" i="4"/>
  <c r="AB262" i="3"/>
  <c r="H1677" i="4"/>
  <c r="L262" i="3"/>
  <c r="E1675" i="4"/>
  <c r="G261" i="3"/>
  <c r="H1678" i="4"/>
  <c r="P262" i="3"/>
  <c r="H1679" i="4"/>
  <c r="T262" i="3"/>
  <c r="H1680" i="4"/>
  <c r="X262" i="3"/>
  <c r="D262" i="3" l="1"/>
  <c r="H1675" i="4"/>
  <c r="E1686" i="4"/>
  <c r="W262" i="3"/>
  <c r="AE262" i="3"/>
  <c r="E1688" i="4"/>
  <c r="E1685" i="4"/>
  <c r="S262" i="3"/>
  <c r="E1683" i="4"/>
  <c r="K262" i="3"/>
  <c r="E1687" i="4"/>
  <c r="AA262" i="3"/>
  <c r="E1684" i="4"/>
  <c r="O262" i="3"/>
  <c r="AF261" i="3"/>
  <c r="H1688" i="4" l="1"/>
  <c r="AB263" i="3"/>
  <c r="H1687" i="4"/>
  <c r="X263" i="3"/>
  <c r="H1685" i="4"/>
  <c r="P263" i="3"/>
  <c r="H1684" i="4"/>
  <c r="L263" i="3"/>
  <c r="H1686" i="4"/>
  <c r="T263" i="3"/>
  <c r="H263" i="3"/>
  <c r="H1683" i="4"/>
  <c r="E1682" i="4"/>
  <c r="G262" i="3"/>
  <c r="AF262" i="3"/>
  <c r="E1691" i="4" l="1"/>
  <c r="O263" i="3"/>
  <c r="E1692" i="4"/>
  <c r="S263" i="3"/>
  <c r="D263" i="3"/>
  <c r="H1682" i="4"/>
  <c r="E1690" i="4"/>
  <c r="K263" i="3"/>
  <c r="E1693" i="4"/>
  <c r="W263" i="3"/>
  <c r="E1695" i="4"/>
  <c r="AE263" i="3"/>
  <c r="E1694" i="4"/>
  <c r="AA263" i="3"/>
  <c r="H1695" i="4" l="1"/>
  <c r="AB264" i="3"/>
  <c r="H264" i="3"/>
  <c r="H1690" i="4"/>
  <c r="E1689" i="4"/>
  <c r="G263" i="3"/>
  <c r="AF263" i="3"/>
  <c r="H1693" i="4"/>
  <c r="T264" i="3"/>
  <c r="H1691" i="4"/>
  <c r="L264" i="3"/>
  <c r="H1694" i="4"/>
  <c r="X264" i="3"/>
  <c r="H1692" i="4"/>
  <c r="P264" i="3"/>
  <c r="E1699" i="4" l="1"/>
  <c r="S264" i="3"/>
  <c r="H1689" i="4"/>
  <c r="D264" i="3"/>
  <c r="E1701" i="4"/>
  <c r="AA264" i="3"/>
  <c r="E1698" i="4"/>
  <c r="O264" i="3"/>
  <c r="E1697" i="4"/>
  <c r="K264" i="3"/>
  <c r="E1702" i="4"/>
  <c r="AE264" i="3"/>
  <c r="E1700" i="4"/>
  <c r="W264" i="3"/>
  <c r="H1701" i="4" l="1"/>
  <c r="X265" i="3"/>
  <c r="G264" i="3"/>
  <c r="AF264" i="3"/>
  <c r="E1696" i="4"/>
  <c r="P265" i="3"/>
  <c r="H1699" i="4"/>
  <c r="H1698" i="4"/>
  <c r="L265" i="3"/>
  <c r="H1700" i="4"/>
  <c r="T265" i="3"/>
  <c r="H1702" i="4"/>
  <c r="AB265" i="3"/>
  <c r="H1697" i="4"/>
  <c r="H265" i="3"/>
  <c r="E1704" i="4" l="1"/>
  <c r="K265" i="3"/>
  <c r="E1706" i="4"/>
  <c r="S265" i="3"/>
  <c r="E1709" i="4"/>
  <c r="AE265" i="3"/>
  <c r="E1707" i="4"/>
  <c r="W265" i="3"/>
  <c r="H1696" i="4"/>
  <c r="D265" i="3"/>
  <c r="E1708" i="4"/>
  <c r="AA265" i="3"/>
  <c r="E1705" i="4"/>
  <c r="O265" i="3"/>
  <c r="H1709" i="4" l="1"/>
  <c r="AB266" i="3"/>
  <c r="H1706" i="4"/>
  <c r="P266" i="3"/>
  <c r="H1704" i="4"/>
  <c r="H266" i="3"/>
  <c r="T266" i="3"/>
  <c r="H1707" i="4"/>
  <c r="H1705" i="4"/>
  <c r="L266" i="3"/>
  <c r="H1708" i="4"/>
  <c r="X266" i="3"/>
  <c r="G265" i="3"/>
  <c r="E1703" i="4"/>
  <c r="AF265" i="3"/>
  <c r="E1714" i="4" l="1"/>
  <c r="W266" i="3"/>
  <c r="E1713" i="4"/>
  <c r="S266" i="3"/>
  <c r="H1703" i="4"/>
  <c r="D266" i="3"/>
  <c r="E1715" i="4"/>
  <c r="AA266" i="3"/>
  <c r="E1716" i="4"/>
  <c r="AE266" i="3"/>
  <c r="E1711" i="4"/>
  <c r="K266" i="3"/>
  <c r="O266" i="3"/>
  <c r="E1712" i="4"/>
  <c r="H1713" i="4" l="1"/>
  <c r="P267" i="3"/>
  <c r="H1712" i="4"/>
  <c r="L267" i="3"/>
  <c r="H1711" i="4"/>
  <c r="H267" i="3"/>
  <c r="H1716" i="4"/>
  <c r="AB267" i="3"/>
  <c r="X267" i="3"/>
  <c r="H1715" i="4"/>
  <c r="E1710" i="4"/>
  <c r="G266" i="3"/>
  <c r="AF266" i="3"/>
  <c r="T267" i="3"/>
  <c r="H1714" i="4"/>
  <c r="E1723" i="4" l="1"/>
  <c r="AE267" i="3"/>
  <c r="E1718" i="4"/>
  <c r="K267" i="3"/>
  <c r="E1720" i="4"/>
  <c r="S267" i="3"/>
  <c r="E1721" i="4"/>
  <c r="W267" i="3"/>
  <c r="H1710" i="4"/>
  <c r="D267" i="3"/>
  <c r="E1719" i="4"/>
  <c r="O267" i="3"/>
  <c r="E1722" i="4"/>
  <c r="AA267" i="3"/>
  <c r="H1720" i="4" l="1"/>
  <c r="P268" i="3"/>
  <c r="H1719" i="4"/>
  <c r="L268" i="3"/>
  <c r="E1717" i="4"/>
  <c r="G267" i="3"/>
  <c r="AF267" i="3"/>
  <c r="H1723" i="4"/>
  <c r="AB268" i="3"/>
  <c r="H1721" i="4"/>
  <c r="T268" i="3"/>
  <c r="X268" i="3"/>
  <c r="H1722" i="4"/>
  <c r="H1718" i="4"/>
  <c r="H268" i="3"/>
  <c r="E1725" i="4" l="1"/>
  <c r="K268" i="3"/>
  <c r="H1717" i="4"/>
  <c r="D268" i="3"/>
  <c r="E1729" i="4"/>
  <c r="AA268" i="3"/>
  <c r="E1727" i="4"/>
  <c r="S268" i="3"/>
  <c r="E1726" i="4"/>
  <c r="O268" i="3"/>
  <c r="W268" i="3"/>
  <c r="E1728" i="4"/>
  <c r="E1730" i="4"/>
  <c r="AE268" i="3"/>
  <c r="E1724" i="4" l="1"/>
  <c r="G268" i="3"/>
  <c r="AF268" i="3"/>
  <c r="H1730" i="4"/>
  <c r="AB269" i="3"/>
  <c r="H1728" i="4"/>
  <c r="T269" i="3"/>
  <c r="H1726" i="4"/>
  <c r="L269" i="3"/>
  <c r="H1727" i="4"/>
  <c r="P269" i="3"/>
  <c r="H1729" i="4"/>
  <c r="X269" i="3"/>
  <c r="H1725" i="4"/>
  <c r="H269" i="3"/>
  <c r="E1732" i="4" l="1"/>
  <c r="K269" i="3"/>
  <c r="AA269" i="3"/>
  <c r="E1736" i="4"/>
  <c r="E1734" i="4"/>
  <c r="S269" i="3"/>
  <c r="W269" i="3"/>
  <c r="E1735" i="4"/>
  <c r="E1737" i="4"/>
  <c r="AE269" i="3"/>
  <c r="H1724" i="4"/>
  <c r="D269" i="3"/>
  <c r="E1733" i="4"/>
  <c r="O269" i="3"/>
  <c r="H1733" i="4" l="1"/>
  <c r="L270" i="3"/>
  <c r="H1734" i="4"/>
  <c r="P270" i="3"/>
  <c r="H1736" i="4"/>
  <c r="X270" i="3"/>
  <c r="H1732" i="4"/>
  <c r="H270" i="3"/>
  <c r="H1735" i="4"/>
  <c r="T270" i="3"/>
  <c r="E1731" i="4"/>
  <c r="G269" i="3"/>
  <c r="AF269" i="3"/>
  <c r="H1737" i="4"/>
  <c r="AB270" i="3"/>
  <c r="E1739" i="4" l="1"/>
  <c r="K270" i="3"/>
  <c r="E1744" i="4"/>
  <c r="AE270" i="3"/>
  <c r="E1743" i="4"/>
  <c r="AA270" i="3"/>
  <c r="D270" i="3"/>
  <c r="H1731" i="4"/>
  <c r="E1741" i="4"/>
  <c r="S270" i="3"/>
  <c r="E1742" i="4"/>
  <c r="W270" i="3"/>
  <c r="E1740" i="4"/>
  <c r="O270" i="3"/>
  <c r="E1738" i="4" l="1"/>
  <c r="G270" i="3"/>
  <c r="H1743" i="4"/>
  <c r="X271" i="3"/>
  <c r="H1742" i="4"/>
  <c r="T271" i="3"/>
  <c r="H271" i="3"/>
  <c r="H1739" i="4"/>
  <c r="H1740" i="4"/>
  <c r="L271" i="3"/>
  <c r="H1744" i="4"/>
  <c r="AB271" i="3"/>
  <c r="H1741" i="4"/>
  <c r="P271" i="3"/>
  <c r="E1746" i="4" l="1"/>
  <c r="K271" i="3"/>
  <c r="E1751" i="4"/>
  <c r="AE271" i="3"/>
  <c r="E1747" i="4"/>
  <c r="O271" i="3"/>
  <c r="D271" i="3"/>
  <c r="H1738" i="4"/>
  <c r="E1748" i="4"/>
  <c r="S271" i="3"/>
  <c r="E1749" i="4"/>
  <c r="W271" i="3"/>
  <c r="E1750" i="4"/>
  <c r="AA271" i="3"/>
  <c r="AF270" i="3"/>
  <c r="H1750" i="4" l="1"/>
  <c r="X272" i="3"/>
  <c r="H1748" i="4"/>
  <c r="P272" i="3"/>
  <c r="E1745" i="4"/>
  <c r="G271" i="3"/>
  <c r="AF271" i="3" s="1"/>
  <c r="H1747" i="4"/>
  <c r="L272" i="3"/>
  <c r="H1749" i="4"/>
  <c r="T272" i="3"/>
  <c r="H1751" i="4"/>
  <c r="AB272" i="3"/>
  <c r="H272" i="3"/>
  <c r="H1746" i="4"/>
  <c r="E1758" i="4" l="1"/>
  <c r="AE272" i="3"/>
  <c r="E1753" i="4"/>
  <c r="K272" i="3"/>
  <c r="E1756" i="4"/>
  <c r="W272" i="3"/>
  <c r="E1757" i="4"/>
  <c r="AA272" i="3"/>
  <c r="H1745" i="4"/>
  <c r="D272" i="3"/>
  <c r="E1755" i="4"/>
  <c r="S272" i="3"/>
  <c r="E1754" i="4"/>
  <c r="O272" i="3"/>
  <c r="H1757" i="4" l="1"/>
  <c r="X273" i="3"/>
  <c r="H1755" i="4"/>
  <c r="P273" i="3"/>
  <c r="H1756" i="4"/>
  <c r="T273" i="3"/>
  <c r="H1758" i="4"/>
  <c r="AB273" i="3"/>
  <c r="H1754" i="4"/>
  <c r="L273" i="3"/>
  <c r="H1753" i="4"/>
  <c r="H273" i="3"/>
  <c r="G272" i="3"/>
  <c r="E1752" i="4"/>
  <c r="AF272" i="3"/>
  <c r="E1765" i="4" l="1"/>
  <c r="AE273" i="3"/>
  <c r="E1763" i="4"/>
  <c r="W273" i="3"/>
  <c r="E1761" i="4"/>
  <c r="O273" i="3"/>
  <c r="H1752" i="4"/>
  <c r="D273" i="3"/>
  <c r="E1760" i="4"/>
  <c r="K273" i="3"/>
  <c r="E1762" i="4"/>
  <c r="S273" i="3"/>
  <c r="E1764" i="4"/>
  <c r="AA273" i="3"/>
  <c r="E1759" i="4" l="1"/>
  <c r="G273" i="3"/>
  <c r="AF273" i="3"/>
  <c r="H1764" i="4"/>
  <c r="X274" i="3"/>
  <c r="H1761" i="4"/>
  <c r="L274" i="3"/>
  <c r="H1762" i="4"/>
  <c r="P274" i="3"/>
  <c r="T274" i="3"/>
  <c r="H1763" i="4"/>
  <c r="H1760" i="4"/>
  <c r="H274" i="3"/>
  <c r="H1765" i="4"/>
  <c r="AB274" i="3"/>
  <c r="E1768" i="4" l="1"/>
  <c r="O274" i="3"/>
  <c r="E1770" i="4"/>
  <c r="W274" i="3"/>
  <c r="E1772" i="4"/>
  <c r="AE274" i="3"/>
  <c r="E1767" i="4"/>
  <c r="K274" i="3"/>
  <c r="E1771" i="4"/>
  <c r="AA274" i="3"/>
  <c r="H1759" i="4"/>
  <c r="D274" i="3"/>
  <c r="E1769" i="4"/>
  <c r="S274" i="3"/>
  <c r="H1767" i="4" l="1"/>
  <c r="H275" i="3"/>
  <c r="H1772" i="4"/>
  <c r="AB275" i="3"/>
  <c r="H1770" i="4"/>
  <c r="T275" i="3"/>
  <c r="H1768" i="4"/>
  <c r="L275" i="3"/>
  <c r="H1769" i="4"/>
  <c r="P275" i="3"/>
  <c r="E1766" i="4"/>
  <c r="G274" i="3"/>
  <c r="AF274" i="3"/>
  <c r="X275" i="3"/>
  <c r="H1771" i="4"/>
  <c r="E1777" i="4" l="1"/>
  <c r="W275" i="3"/>
  <c r="E1775" i="4"/>
  <c r="O275" i="3"/>
  <c r="E1778" i="4"/>
  <c r="AA275" i="3"/>
  <c r="H1766" i="4"/>
  <c r="D275" i="3"/>
  <c r="E1779" i="4"/>
  <c r="AE275" i="3"/>
  <c r="E1776" i="4"/>
  <c r="S275" i="3"/>
  <c r="E1774" i="4"/>
  <c r="K275" i="3"/>
  <c r="E1773" i="4" l="1"/>
  <c r="G275" i="3"/>
  <c r="AF275" i="3" s="1"/>
  <c r="H1778" i="4"/>
  <c r="X276" i="3"/>
  <c r="H1776" i="4"/>
  <c r="P276" i="3"/>
  <c r="H1779" i="4"/>
  <c r="AB276" i="3"/>
  <c r="H1774" i="4"/>
  <c r="H276" i="3"/>
  <c r="H1775" i="4"/>
  <c r="L276" i="3"/>
  <c r="H1777" i="4"/>
  <c r="T276" i="3"/>
  <c r="E1783" i="4" l="1"/>
  <c r="S276" i="3"/>
  <c r="E1785" i="4"/>
  <c r="AA276" i="3"/>
  <c r="W276" i="3"/>
  <c r="E1784" i="4"/>
  <c r="E1782" i="4"/>
  <c r="O276" i="3"/>
  <c r="E1781" i="4"/>
  <c r="K276" i="3"/>
  <c r="H1773" i="4"/>
  <c r="D276" i="3"/>
  <c r="E1786" i="4"/>
  <c r="AE276" i="3"/>
  <c r="H1782" i="4" l="1"/>
  <c r="L277" i="3"/>
  <c r="H1785" i="4"/>
  <c r="X277" i="3"/>
  <c r="H1784" i="4"/>
  <c r="T277" i="3"/>
  <c r="H1781" i="4"/>
  <c r="H277" i="3"/>
  <c r="H1786" i="4"/>
  <c r="AB277" i="3"/>
  <c r="E1780" i="4"/>
  <c r="G276" i="3"/>
  <c r="H1783" i="4"/>
  <c r="P277" i="3"/>
  <c r="H1780" i="4" l="1"/>
  <c r="D277" i="3"/>
  <c r="E1790" i="4"/>
  <c r="S277" i="3"/>
  <c r="AF276" i="3"/>
  <c r="E1792" i="4"/>
  <c r="AA277" i="3"/>
  <c r="E1789" i="4"/>
  <c r="O277" i="3"/>
  <c r="E1788" i="4"/>
  <c r="K277" i="3"/>
  <c r="E1791" i="4"/>
  <c r="W277" i="3"/>
  <c r="E1793" i="4"/>
  <c r="AE277" i="3"/>
  <c r="H1792" i="4" l="1"/>
  <c r="X278" i="3"/>
  <c r="H1790" i="4"/>
  <c r="P278" i="3"/>
  <c r="H1793" i="4"/>
  <c r="AB278" i="3"/>
  <c r="H1791" i="4"/>
  <c r="T278" i="3"/>
  <c r="E1787" i="4"/>
  <c r="G277" i="3"/>
  <c r="AF277" i="3"/>
  <c r="H1788" i="4"/>
  <c r="H278" i="3"/>
  <c r="H1789" i="4"/>
  <c r="L278" i="3"/>
  <c r="E1798" i="4" l="1"/>
  <c r="W278" i="3"/>
  <c r="E1800" i="4"/>
  <c r="AE278" i="3"/>
  <c r="E1795" i="4"/>
  <c r="K278" i="3"/>
  <c r="E1799" i="4"/>
  <c r="AA278" i="3"/>
  <c r="E1796" i="4"/>
  <c r="O278" i="3"/>
  <c r="E1797" i="4"/>
  <c r="S278" i="3"/>
  <c r="D278" i="3"/>
  <c r="H1787" i="4"/>
  <c r="H1799" i="4" l="1"/>
  <c r="X279" i="3"/>
  <c r="E1794" i="4"/>
  <c r="G278" i="3"/>
  <c r="AF278" i="3"/>
  <c r="H1797" i="4"/>
  <c r="P279" i="3"/>
  <c r="H1798" i="4"/>
  <c r="T279" i="3"/>
  <c r="H279" i="3"/>
  <c r="H1795" i="4"/>
  <c r="H1800" i="4"/>
  <c r="AB279" i="3"/>
  <c r="H1796" i="4"/>
  <c r="L279" i="3"/>
  <c r="E1803" i="4" l="1"/>
  <c r="O279" i="3"/>
  <c r="E1807" i="4"/>
  <c r="AE279" i="3"/>
  <c r="E1806" i="4"/>
  <c r="AA279" i="3"/>
  <c r="E1804" i="4"/>
  <c r="S279" i="3"/>
  <c r="H1794" i="4"/>
  <c r="D279" i="3"/>
  <c r="E1802" i="4"/>
  <c r="K279" i="3"/>
  <c r="E1805" i="4"/>
  <c r="W279" i="3"/>
  <c r="H1805" i="4" l="1"/>
  <c r="T280" i="3"/>
  <c r="H1804" i="4"/>
  <c r="P280" i="3"/>
  <c r="H1802" i="4"/>
  <c r="H280" i="3"/>
  <c r="H1807" i="4"/>
  <c r="AB280" i="3"/>
  <c r="H1806" i="4"/>
  <c r="X280" i="3"/>
  <c r="E1801" i="4"/>
  <c r="G279" i="3"/>
  <c r="AF279" i="3"/>
  <c r="H1803" i="4"/>
  <c r="L280" i="3"/>
  <c r="E1814" i="4" l="1"/>
  <c r="AE280" i="3"/>
  <c r="E1810" i="4"/>
  <c r="O280" i="3"/>
  <c r="E1809" i="4"/>
  <c r="K280" i="3"/>
  <c r="H1801" i="4"/>
  <c r="D280" i="3"/>
  <c r="E1811" i="4"/>
  <c r="S280" i="3"/>
  <c r="E1813" i="4"/>
  <c r="AA280" i="3"/>
  <c r="E1812" i="4"/>
  <c r="W280" i="3"/>
  <c r="G280" i="3" l="1"/>
  <c r="E1808" i="4"/>
  <c r="AF280" i="3"/>
  <c r="H1812" i="4"/>
  <c r="T281" i="3"/>
  <c r="H1813" i="4"/>
  <c r="X281" i="3"/>
  <c r="H1814" i="4"/>
  <c r="AB281" i="3"/>
  <c r="H1809" i="4"/>
  <c r="H281" i="3"/>
  <c r="H1810" i="4"/>
  <c r="L281" i="3"/>
  <c r="H1811" i="4"/>
  <c r="P281" i="3"/>
  <c r="E1818" i="4" l="1"/>
  <c r="S281" i="3"/>
  <c r="E1819" i="4"/>
  <c r="W281" i="3"/>
  <c r="E1816" i="4"/>
  <c r="K281" i="3"/>
  <c r="E1820" i="4"/>
  <c r="AA281" i="3"/>
  <c r="E1817" i="4"/>
  <c r="O281" i="3"/>
  <c r="E1821" i="4"/>
  <c r="AE281" i="3"/>
  <c r="H1808" i="4"/>
  <c r="D281" i="3"/>
  <c r="T282" i="3" l="1"/>
  <c r="H1819" i="4"/>
  <c r="H1820" i="4"/>
  <c r="X282" i="3"/>
  <c r="H1821" i="4"/>
  <c r="AB282" i="3"/>
  <c r="E1815" i="4"/>
  <c r="G281" i="3"/>
  <c r="H1818" i="4"/>
  <c r="P282" i="3"/>
  <c r="H1816" i="4"/>
  <c r="H282" i="3"/>
  <c r="H1817" i="4"/>
  <c r="L282" i="3"/>
  <c r="E1827" i="4" l="1"/>
  <c r="AA282" i="3"/>
  <c r="H1815" i="4"/>
  <c r="D282" i="3"/>
  <c r="E1828" i="4"/>
  <c r="AE282" i="3"/>
  <c r="E1823" i="4"/>
  <c r="K282" i="3"/>
  <c r="E1824" i="4"/>
  <c r="O282" i="3"/>
  <c r="E1825" i="4"/>
  <c r="S282" i="3"/>
  <c r="AF281" i="3"/>
  <c r="E1826" i="4"/>
  <c r="W282" i="3"/>
  <c r="H1828" i="4" l="1"/>
  <c r="AB283" i="3"/>
  <c r="H1823" i="4"/>
  <c r="H283" i="3"/>
  <c r="E1822" i="4"/>
  <c r="G282" i="3"/>
  <c r="X283" i="3"/>
  <c r="H1827" i="4"/>
  <c r="H1826" i="4"/>
  <c r="T283" i="3"/>
  <c r="H1825" i="4"/>
  <c r="P283" i="3"/>
  <c r="H1824" i="4"/>
  <c r="L283" i="3"/>
  <c r="E1834" i="4" l="1"/>
  <c r="AA283" i="3"/>
  <c r="E1831" i="4"/>
  <c r="O283" i="3"/>
  <c r="H1822" i="4"/>
  <c r="D283" i="3"/>
  <c r="E1830" i="4"/>
  <c r="K283" i="3"/>
  <c r="E1833" i="4"/>
  <c r="W283" i="3"/>
  <c r="AF282" i="3"/>
  <c r="E1832" i="4"/>
  <c r="S283" i="3"/>
  <c r="E1835" i="4"/>
  <c r="AE283" i="3"/>
  <c r="H1835" i="4" l="1"/>
  <c r="AB284" i="3"/>
  <c r="H1831" i="4"/>
  <c r="L284" i="3"/>
  <c r="H1830" i="4"/>
  <c r="H284" i="3"/>
  <c r="E1829" i="4"/>
  <c r="G283" i="3"/>
  <c r="H1834" i="4"/>
  <c r="X284" i="3"/>
  <c r="H1832" i="4"/>
  <c r="P284" i="3"/>
  <c r="H1833" i="4"/>
  <c r="T284" i="3"/>
  <c r="W284" i="3" l="1"/>
  <c r="E1840" i="4"/>
  <c r="E1839" i="4"/>
  <c r="S284" i="3"/>
  <c r="E1838" i="4"/>
  <c r="O284" i="3"/>
  <c r="E1842" i="4"/>
  <c r="AE284" i="3"/>
  <c r="H1829" i="4"/>
  <c r="D284" i="3"/>
  <c r="E1837" i="4"/>
  <c r="K284" i="3"/>
  <c r="E1841" i="4"/>
  <c r="AA284" i="3"/>
  <c r="AF283" i="3"/>
  <c r="AB285" i="3" l="1"/>
  <c r="H1842" i="4"/>
  <c r="H1837" i="4"/>
  <c r="H285" i="3"/>
  <c r="H1838" i="4"/>
  <c r="L285" i="3"/>
  <c r="H1841" i="4"/>
  <c r="X285" i="3"/>
  <c r="H1839" i="4"/>
  <c r="P285" i="3"/>
  <c r="E1836" i="4"/>
  <c r="G284" i="3"/>
  <c r="AF284" i="3"/>
  <c r="H1840" i="4"/>
  <c r="T285" i="3"/>
  <c r="W285" i="3" l="1"/>
  <c r="E1847" i="4"/>
  <c r="E1848" i="4"/>
  <c r="AA285" i="3"/>
  <c r="E1845" i="4"/>
  <c r="O285" i="3"/>
  <c r="H1836" i="4"/>
  <c r="D285" i="3"/>
  <c r="E1844" i="4"/>
  <c r="K285" i="3"/>
  <c r="E1846" i="4"/>
  <c r="S285" i="3"/>
  <c r="E1849" i="4"/>
  <c r="AE285" i="3"/>
  <c r="H1845" i="4" l="1"/>
  <c r="L286" i="3"/>
  <c r="E1843" i="4"/>
  <c r="G285" i="3"/>
  <c r="AF285" i="3"/>
  <c r="H1846" i="4"/>
  <c r="P286" i="3"/>
  <c r="H1849" i="4"/>
  <c r="AB286" i="3"/>
  <c r="H1844" i="4"/>
  <c r="H286" i="3"/>
  <c r="H1848" i="4"/>
  <c r="X286" i="3"/>
  <c r="H1847" i="4"/>
  <c r="T286" i="3"/>
  <c r="E1854" i="4" l="1"/>
  <c r="W286" i="3"/>
  <c r="AA286" i="3"/>
  <c r="E1855" i="4"/>
  <c r="E1853" i="4"/>
  <c r="S286" i="3"/>
  <c r="D286" i="3"/>
  <c r="H1843" i="4"/>
  <c r="E1852" i="4"/>
  <c r="O286" i="3"/>
  <c r="E1851" i="4"/>
  <c r="K286" i="3"/>
  <c r="E1856" i="4"/>
  <c r="AE286" i="3"/>
  <c r="H1856" i="4" l="1"/>
  <c r="AB287" i="3"/>
  <c r="H1855" i="4"/>
  <c r="X287" i="3"/>
  <c r="E1850" i="4"/>
  <c r="G286" i="3"/>
  <c r="H1853" i="4"/>
  <c r="P287" i="3"/>
  <c r="H1851" i="4"/>
  <c r="H287" i="3"/>
  <c r="H1852" i="4"/>
  <c r="L287" i="3"/>
  <c r="H1854" i="4"/>
  <c r="T287" i="3"/>
  <c r="D287" i="3" l="1"/>
  <c r="H1850" i="4"/>
  <c r="E1861" i="4"/>
  <c r="W287" i="3"/>
  <c r="E1862" i="4"/>
  <c r="AA287" i="3"/>
  <c r="AF286" i="3"/>
  <c r="E1859" i="4"/>
  <c r="O287" i="3"/>
  <c r="E1858" i="4"/>
  <c r="K287" i="3"/>
  <c r="E1863" i="4"/>
  <c r="AE287" i="3"/>
  <c r="E1860" i="4"/>
  <c r="S287" i="3"/>
  <c r="H1860" i="4" l="1"/>
  <c r="P288" i="3"/>
  <c r="H1862" i="4"/>
  <c r="X288" i="3"/>
  <c r="H1863" i="4"/>
  <c r="AB288" i="3"/>
  <c r="H1861" i="4"/>
  <c r="T288" i="3"/>
  <c r="H288" i="3"/>
  <c r="H1858" i="4"/>
  <c r="L288" i="3"/>
  <c r="H1859" i="4"/>
  <c r="E1857" i="4"/>
  <c r="G287" i="3"/>
  <c r="AF287" i="3"/>
  <c r="H1857" i="4" l="1"/>
  <c r="D288" i="3"/>
  <c r="E1869" i="4"/>
  <c r="AA288" i="3"/>
  <c r="E1868" i="4"/>
  <c r="W288" i="3"/>
  <c r="E1866" i="4"/>
  <c r="O288" i="3"/>
  <c r="E1867" i="4"/>
  <c r="S288" i="3"/>
  <c r="E1870" i="4"/>
  <c r="AE288" i="3"/>
  <c r="E1865" i="4"/>
  <c r="K288" i="3"/>
  <c r="H1870" i="4" l="1"/>
  <c r="AB289" i="3"/>
  <c r="H1865" i="4"/>
  <c r="H289" i="3"/>
  <c r="H1866" i="4"/>
  <c r="L289" i="3"/>
  <c r="H1868" i="4"/>
  <c r="T289" i="3"/>
  <c r="H1869" i="4"/>
  <c r="X289" i="3"/>
  <c r="P289" i="3"/>
  <c r="H1867" i="4"/>
  <c r="G288" i="3"/>
  <c r="AF288" i="3"/>
  <c r="E1864" i="4"/>
  <c r="E1875" i="4" l="1"/>
  <c r="W289" i="3"/>
  <c r="E1873" i="4"/>
  <c r="O289" i="3"/>
  <c r="H1864" i="4"/>
  <c r="D289" i="3"/>
  <c r="E1872" i="4"/>
  <c r="K289" i="3"/>
  <c r="E1874" i="4"/>
  <c r="S289" i="3"/>
  <c r="E1876" i="4"/>
  <c r="AA289" i="3"/>
  <c r="E1877" i="4"/>
  <c r="AE289" i="3"/>
  <c r="H1873" i="4" l="1"/>
  <c r="L290" i="3"/>
  <c r="H1872" i="4"/>
  <c r="H290" i="3"/>
  <c r="G289" i="3"/>
  <c r="AF289" i="3" s="1"/>
  <c r="E1871" i="4"/>
  <c r="T290" i="3"/>
  <c r="H1875" i="4"/>
  <c r="H1877" i="4"/>
  <c r="AB290" i="3"/>
  <c r="H1876" i="4"/>
  <c r="X290" i="3"/>
  <c r="H1874" i="4"/>
  <c r="P290" i="3"/>
  <c r="E1881" i="4" l="1"/>
  <c r="S290" i="3"/>
  <c r="E1882" i="4"/>
  <c r="W290" i="3"/>
  <c r="E1883" i="4"/>
  <c r="AA290" i="3"/>
  <c r="E1884" i="4"/>
  <c r="AE290" i="3"/>
  <c r="O290" i="3"/>
  <c r="E1880" i="4"/>
  <c r="H1871" i="4"/>
  <c r="D290" i="3"/>
  <c r="E1879" i="4"/>
  <c r="K290" i="3"/>
  <c r="H1884" i="4" l="1"/>
  <c r="AB291" i="3"/>
  <c r="H1879" i="4"/>
  <c r="H291" i="3"/>
  <c r="E1878" i="4"/>
  <c r="G290" i="3"/>
  <c r="AF290" i="3" s="1"/>
  <c r="X291" i="3"/>
  <c r="H1883" i="4"/>
  <c r="T291" i="3"/>
  <c r="H1882" i="4"/>
  <c r="H1881" i="4"/>
  <c r="P291" i="3"/>
  <c r="H1880" i="4"/>
  <c r="L291" i="3"/>
  <c r="E1887" i="4" l="1"/>
  <c r="O291" i="3"/>
  <c r="E1890" i="4"/>
  <c r="AA291" i="3"/>
  <c r="E1888" i="4"/>
  <c r="S291" i="3"/>
  <c r="E1886" i="4"/>
  <c r="K291" i="3"/>
  <c r="E1889" i="4"/>
  <c r="W291" i="3"/>
  <c r="E1891" i="4"/>
  <c r="AE291" i="3"/>
  <c r="H1878" i="4"/>
  <c r="D291" i="3"/>
  <c r="H1891" i="4" l="1"/>
  <c r="AB292" i="3"/>
  <c r="H1886" i="4"/>
  <c r="H292" i="3"/>
  <c r="E1885" i="4"/>
  <c r="G291" i="3"/>
  <c r="H1889" i="4"/>
  <c r="T292" i="3"/>
  <c r="H1888" i="4"/>
  <c r="P292" i="3"/>
  <c r="X292" i="3"/>
  <c r="H1890" i="4"/>
  <c r="H1887" i="4"/>
  <c r="L292" i="3"/>
  <c r="H1885" i="4" l="1"/>
  <c r="D292" i="3"/>
  <c r="E1894" i="4"/>
  <c r="O292" i="3"/>
  <c r="E1898" i="4"/>
  <c r="AE292" i="3"/>
  <c r="AF291" i="3"/>
  <c r="E1897" i="4"/>
  <c r="AA292" i="3"/>
  <c r="E1893" i="4"/>
  <c r="K292" i="3"/>
  <c r="E1895" i="4"/>
  <c r="S292" i="3"/>
  <c r="W292" i="3"/>
  <c r="E1896" i="4"/>
  <c r="H1895" i="4" l="1"/>
  <c r="P293" i="3"/>
  <c r="H1893" i="4"/>
  <c r="H293" i="3"/>
  <c r="H1898" i="4"/>
  <c r="AB293" i="3"/>
  <c r="H1894" i="4"/>
  <c r="L293" i="3"/>
  <c r="E1892" i="4"/>
  <c r="G292" i="3"/>
  <c r="H1896" i="4"/>
  <c r="T293" i="3"/>
  <c r="H1897" i="4"/>
  <c r="X293" i="3"/>
  <c r="E1904" i="4" l="1"/>
  <c r="AA293" i="3"/>
  <c r="E1905" i="4"/>
  <c r="AE293" i="3"/>
  <c r="E1900" i="4"/>
  <c r="K293" i="3"/>
  <c r="E1901" i="4"/>
  <c r="O293" i="3"/>
  <c r="H1892" i="4"/>
  <c r="D293" i="3"/>
  <c r="E1903" i="4"/>
  <c r="W293" i="3"/>
  <c r="AF292" i="3"/>
  <c r="E1902" i="4"/>
  <c r="S293" i="3"/>
  <c r="H1902" i="4" l="1"/>
  <c r="P294" i="3"/>
  <c r="H1901" i="4"/>
  <c r="L294" i="3"/>
  <c r="H1900" i="4"/>
  <c r="H294" i="3"/>
  <c r="H1903" i="4"/>
  <c r="T294" i="3"/>
  <c r="E1899" i="4"/>
  <c r="G293" i="3"/>
  <c r="AF293" i="3"/>
  <c r="H1905" i="4"/>
  <c r="AB294" i="3"/>
  <c r="H1904" i="4"/>
  <c r="X294" i="3"/>
  <c r="E1910" i="4" l="1"/>
  <c r="W294" i="3"/>
  <c r="E1912" i="4"/>
  <c r="AE294" i="3"/>
  <c r="E1911" i="4"/>
  <c r="AA294" i="3"/>
  <c r="E1907" i="4"/>
  <c r="K294" i="3"/>
  <c r="E1908" i="4"/>
  <c r="O294" i="3"/>
  <c r="D294" i="3"/>
  <c r="H1899" i="4"/>
  <c r="E1909" i="4"/>
  <c r="S294" i="3"/>
  <c r="H1911" i="4" l="1"/>
  <c r="X295" i="3"/>
  <c r="H1909" i="4"/>
  <c r="P295" i="3"/>
  <c r="H295" i="3"/>
  <c r="H1907" i="4"/>
  <c r="H1912" i="4"/>
  <c r="AB295" i="3"/>
  <c r="E1906" i="4"/>
  <c r="G294" i="3"/>
  <c r="AF294" i="3"/>
  <c r="H1908" i="4"/>
  <c r="L295" i="3"/>
  <c r="H1910" i="4"/>
  <c r="T295" i="3"/>
  <c r="E1919" i="4" l="1"/>
  <c r="AE295" i="3"/>
  <c r="E1914" i="4"/>
  <c r="K295" i="3"/>
  <c r="E1917" i="4"/>
  <c r="W295" i="3"/>
  <c r="E1915" i="4"/>
  <c r="O295" i="3"/>
  <c r="E1916" i="4"/>
  <c r="S295" i="3"/>
  <c r="D295" i="3"/>
  <c r="H1906" i="4"/>
  <c r="E1918" i="4"/>
  <c r="AA295" i="3"/>
  <c r="H1918" i="4" l="1"/>
  <c r="X296" i="3"/>
  <c r="H1915" i="4"/>
  <c r="L296" i="3"/>
  <c r="H1917" i="4"/>
  <c r="T296" i="3"/>
  <c r="H296" i="3"/>
  <c r="H1914" i="4"/>
  <c r="E1913" i="4"/>
  <c r="G295" i="3"/>
  <c r="AF295" i="3"/>
  <c r="H1916" i="4"/>
  <c r="P296" i="3"/>
  <c r="H1919" i="4"/>
  <c r="AB296" i="3"/>
  <c r="E1924" i="4" l="1"/>
  <c r="W296" i="3"/>
  <c r="E1926" i="4"/>
  <c r="AE296" i="3"/>
  <c r="E1921" i="4"/>
  <c r="K296" i="3"/>
  <c r="E1923" i="4"/>
  <c r="S296" i="3"/>
  <c r="E1922" i="4"/>
  <c r="O296" i="3"/>
  <c r="H1913" i="4"/>
  <c r="D296" i="3"/>
  <c r="E1925" i="4"/>
  <c r="AA296" i="3"/>
  <c r="H1923" i="4" l="1"/>
  <c r="P297" i="3"/>
  <c r="H1921" i="4"/>
  <c r="H297" i="3"/>
  <c r="H1925" i="4"/>
  <c r="X297" i="3"/>
  <c r="G296" i="3"/>
  <c r="E1920" i="4"/>
  <c r="H1926" i="4"/>
  <c r="AB297" i="3"/>
  <c r="H1922" i="4"/>
  <c r="L297" i="3"/>
  <c r="H1924" i="4"/>
  <c r="T297" i="3"/>
  <c r="E1931" i="4" l="1"/>
  <c r="W297" i="3"/>
  <c r="H1920" i="4"/>
  <c r="D297" i="3"/>
  <c r="E1929" i="4"/>
  <c r="O297" i="3"/>
  <c r="E1932" i="4"/>
  <c r="AA297" i="3"/>
  <c r="E1928" i="4"/>
  <c r="K297" i="3"/>
  <c r="E1933" i="4"/>
  <c r="AE297" i="3"/>
  <c r="E1930" i="4"/>
  <c r="S297" i="3"/>
  <c r="AF296" i="3"/>
  <c r="H1932" i="4" l="1"/>
  <c r="X298" i="3"/>
  <c r="H1929" i="4"/>
  <c r="L298" i="3"/>
  <c r="H1930" i="4"/>
  <c r="P298" i="3"/>
  <c r="H1933" i="4"/>
  <c r="AB298" i="3"/>
  <c r="E1927" i="4"/>
  <c r="G297" i="3"/>
  <c r="AF297" i="3"/>
  <c r="H1928" i="4"/>
  <c r="H298" i="3"/>
  <c r="T298" i="3"/>
  <c r="H1931" i="4"/>
  <c r="E1940" i="4" l="1"/>
  <c r="AE298" i="3"/>
  <c r="E1938" i="4"/>
  <c r="W298" i="3"/>
  <c r="E1937" i="4"/>
  <c r="S298" i="3"/>
  <c r="E1935" i="4"/>
  <c r="K298" i="3"/>
  <c r="E1936" i="4"/>
  <c r="O298" i="3"/>
  <c r="H1927" i="4"/>
  <c r="D298" i="3"/>
  <c r="E1939" i="4"/>
  <c r="AA298" i="3"/>
  <c r="H1935" i="4" l="1"/>
  <c r="H299" i="3"/>
  <c r="H1936" i="4"/>
  <c r="L299" i="3"/>
  <c r="X299" i="3"/>
  <c r="H1939" i="4"/>
  <c r="H1937" i="4"/>
  <c r="P299" i="3"/>
  <c r="E1934" i="4"/>
  <c r="G298" i="3"/>
  <c r="AF298" i="3"/>
  <c r="H1938" i="4"/>
  <c r="T299" i="3"/>
  <c r="H1940" i="4"/>
  <c r="AB299" i="3"/>
  <c r="E1944" i="4" l="1"/>
  <c r="S299" i="3"/>
  <c r="E1947" i="4"/>
  <c r="AE299" i="3"/>
  <c r="E1945" i="4"/>
  <c r="W299" i="3"/>
  <c r="E1946" i="4"/>
  <c r="AA299" i="3"/>
  <c r="E1943" i="4"/>
  <c r="O299" i="3"/>
  <c r="H1934" i="4"/>
  <c r="D299" i="3"/>
  <c r="E1942" i="4"/>
  <c r="K299" i="3"/>
  <c r="E1941" i="4" l="1"/>
  <c r="G299" i="3"/>
  <c r="AF299" i="3"/>
  <c r="H1942" i="4"/>
  <c r="H300" i="3"/>
  <c r="H1943" i="4"/>
  <c r="L300" i="3"/>
  <c r="H1946" i="4"/>
  <c r="X300" i="3"/>
  <c r="H1945" i="4"/>
  <c r="T300" i="3"/>
  <c r="H1947" i="4"/>
  <c r="AB300" i="3"/>
  <c r="H1944" i="4"/>
  <c r="P300" i="3"/>
  <c r="E1951" i="4" l="1"/>
  <c r="S300" i="3"/>
  <c r="E1954" i="4"/>
  <c r="AE300" i="3"/>
  <c r="W300" i="3"/>
  <c r="E1952" i="4"/>
  <c r="E1950" i="4"/>
  <c r="O300" i="3"/>
  <c r="E1949" i="4"/>
  <c r="K300" i="3"/>
  <c r="H1941" i="4"/>
  <c r="D300" i="3"/>
  <c r="E1953" i="4"/>
  <c r="AA300" i="3"/>
  <c r="H1952" i="4" l="1"/>
  <c r="T301" i="3"/>
  <c r="H1949" i="4"/>
  <c r="H301" i="3"/>
  <c r="H1950" i="4"/>
  <c r="L301" i="3"/>
  <c r="H1953" i="4"/>
  <c r="X301" i="3"/>
  <c r="E1948" i="4"/>
  <c r="G300" i="3"/>
  <c r="AF300" i="3"/>
  <c r="H1954" i="4"/>
  <c r="AB301" i="3"/>
  <c r="H1951" i="4"/>
  <c r="P301" i="3"/>
  <c r="E1960" i="4" l="1"/>
  <c r="AA301" i="3"/>
  <c r="E1958" i="4"/>
  <c r="S301" i="3"/>
  <c r="E1957" i="4"/>
  <c r="O301" i="3"/>
  <c r="E1961" i="4"/>
  <c r="AE301" i="3"/>
  <c r="E1956" i="4"/>
  <c r="K301" i="3"/>
  <c r="H1948" i="4"/>
  <c r="D301" i="3"/>
  <c r="E1959" i="4"/>
  <c r="W301" i="3"/>
  <c r="H1957" i="4" l="1"/>
  <c r="L302" i="3"/>
  <c r="E1955" i="4"/>
  <c r="G301" i="3"/>
  <c r="AF301" i="3"/>
  <c r="H1961" i="4"/>
  <c r="AB302" i="3"/>
  <c r="H1960" i="4"/>
  <c r="X302" i="3"/>
  <c r="H1959" i="4"/>
  <c r="T302" i="3"/>
  <c r="H1958" i="4"/>
  <c r="P302" i="3"/>
  <c r="H1956" i="4"/>
  <c r="H302" i="3"/>
  <c r="E1968" i="4" l="1"/>
  <c r="AE302" i="3"/>
  <c r="E1963" i="4"/>
  <c r="K302" i="3"/>
  <c r="E1965" i="4"/>
  <c r="S302" i="3"/>
  <c r="D302" i="3"/>
  <c r="H1955" i="4"/>
  <c r="E1966" i="4"/>
  <c r="W302" i="3"/>
  <c r="E1964" i="4"/>
  <c r="O302" i="3"/>
  <c r="E1967" i="4"/>
  <c r="AA302" i="3"/>
  <c r="E1962" i="4" l="1"/>
  <c r="G302" i="3"/>
  <c r="AF302" i="3"/>
  <c r="H1964" i="4"/>
  <c r="L303" i="3"/>
  <c r="H1967" i="4"/>
  <c r="X303" i="3"/>
  <c r="H303" i="3"/>
  <c r="H1963" i="4"/>
  <c r="H1968" i="4"/>
  <c r="AB303" i="3"/>
  <c r="H1965" i="4"/>
  <c r="P303" i="3"/>
  <c r="H1966" i="4"/>
  <c r="T303" i="3"/>
  <c r="E1974" i="4" l="1"/>
  <c r="AA303" i="3"/>
  <c r="E1973" i="4"/>
  <c r="W303" i="3"/>
  <c r="E1971" i="4"/>
  <c r="O303" i="3"/>
  <c r="AE303" i="3"/>
  <c r="E1975" i="4"/>
  <c r="E1970" i="4"/>
  <c r="K303" i="3"/>
  <c r="E1972" i="4"/>
  <c r="S303" i="3"/>
  <c r="H1962" i="4"/>
  <c r="D303" i="3"/>
  <c r="H1972" i="4" l="1"/>
  <c r="P304" i="3"/>
  <c r="E1969" i="4"/>
  <c r="G303" i="3"/>
  <c r="AF303" i="3"/>
  <c r="H1970" i="4"/>
  <c r="H304" i="3"/>
  <c r="H1975" i="4"/>
  <c r="AB304" i="3"/>
  <c r="H1971" i="4"/>
  <c r="L304" i="3"/>
  <c r="H1973" i="4"/>
  <c r="T304" i="3"/>
  <c r="H1974" i="4"/>
  <c r="X304" i="3"/>
  <c r="E1977" i="4" l="1"/>
  <c r="K304" i="3"/>
  <c r="E1980" i="4"/>
  <c r="W304" i="3"/>
  <c r="E1978" i="4"/>
  <c r="O304" i="3"/>
  <c r="E1981" i="4"/>
  <c r="AA304" i="3"/>
  <c r="H1969" i="4"/>
  <c r="D304" i="3"/>
  <c r="E1979" i="4"/>
  <c r="S304" i="3"/>
  <c r="E1982" i="4"/>
  <c r="AE304" i="3"/>
  <c r="H1981" i="4" l="1"/>
  <c r="X305" i="3"/>
  <c r="L305" i="3"/>
  <c r="H1978" i="4"/>
  <c r="H1980" i="4"/>
  <c r="T305" i="3"/>
  <c r="G304" i="3"/>
  <c r="E1976" i="4"/>
  <c r="H1982" i="4"/>
  <c r="AB305" i="3"/>
  <c r="H1979" i="4"/>
  <c r="P305" i="3"/>
  <c r="H1977" i="4"/>
  <c r="H305" i="3"/>
  <c r="E1984" i="4" l="1"/>
  <c r="K305" i="3"/>
  <c r="E1987" i="4"/>
  <c r="W305" i="3"/>
  <c r="H1976" i="4"/>
  <c r="D305" i="3"/>
  <c r="E1986" i="4"/>
  <c r="S305" i="3"/>
  <c r="E1989" i="4"/>
  <c r="AE305" i="3"/>
  <c r="E1985" i="4"/>
  <c r="O305" i="3"/>
  <c r="E1988" i="4"/>
  <c r="AA305" i="3"/>
  <c r="AF304" i="3"/>
  <c r="P306" i="3" l="1"/>
  <c r="H1986" i="4"/>
  <c r="H1989" i="4"/>
  <c r="AB306" i="3"/>
  <c r="H1988" i="4"/>
  <c r="X306" i="3"/>
  <c r="G305" i="3"/>
  <c r="AF305" i="3"/>
  <c r="E1983" i="4"/>
  <c r="H1985" i="4"/>
  <c r="L306" i="3"/>
  <c r="H1987" i="4"/>
  <c r="T306" i="3"/>
  <c r="H1984" i="4"/>
  <c r="H306" i="3"/>
  <c r="E1991" i="4" l="1"/>
  <c r="K306" i="3"/>
  <c r="E1995" i="4"/>
  <c r="AA306" i="3"/>
  <c r="E1996" i="4"/>
  <c r="AE306" i="3"/>
  <c r="H1983" i="4"/>
  <c r="D306" i="3"/>
  <c r="E1994" i="4"/>
  <c r="W306" i="3"/>
  <c r="E1992" i="4"/>
  <c r="O306" i="3"/>
  <c r="E1993" i="4"/>
  <c r="S306" i="3"/>
  <c r="E1990" i="4" l="1"/>
  <c r="G306" i="3"/>
  <c r="AF306" i="3"/>
  <c r="T307" i="3"/>
  <c r="H1994" i="4"/>
  <c r="H1993" i="4"/>
  <c r="P307" i="3"/>
  <c r="H1996" i="4"/>
  <c r="AB307" i="3"/>
  <c r="H1992" i="4"/>
  <c r="L307" i="3"/>
  <c r="H1995" i="4"/>
  <c r="X307" i="3"/>
  <c r="H1991" i="4"/>
  <c r="H307" i="3"/>
  <c r="E2002" i="4" l="1"/>
  <c r="AA307" i="3"/>
  <c r="E2001" i="4"/>
  <c r="W307" i="3"/>
  <c r="E1998" i="4"/>
  <c r="K307" i="3"/>
  <c r="E2000" i="4"/>
  <c r="S307" i="3"/>
  <c r="E1999" i="4"/>
  <c r="O307" i="3"/>
  <c r="H1990" i="4"/>
  <c r="D307" i="3"/>
  <c r="E2003" i="4"/>
  <c r="AE307" i="3"/>
  <c r="E1997" i="4" l="1"/>
  <c r="G307" i="3"/>
  <c r="AF307" i="3"/>
  <c r="AB308" i="3"/>
  <c r="H2003" i="4"/>
  <c r="H1999" i="4"/>
  <c r="L308" i="3"/>
  <c r="H2000" i="4"/>
  <c r="P308" i="3"/>
  <c r="H1998" i="4"/>
  <c r="H308" i="3"/>
  <c r="H2001" i="4"/>
  <c r="T308" i="3"/>
  <c r="X308" i="3"/>
  <c r="H2002" i="4"/>
  <c r="E2008" i="4" l="1"/>
  <c r="W308" i="3"/>
  <c r="E2006" i="4"/>
  <c r="O308" i="3"/>
  <c r="E2009" i="4"/>
  <c r="AA308" i="3"/>
  <c r="E2010" i="4"/>
  <c r="AE308" i="3"/>
  <c r="E2005" i="4"/>
  <c r="K308" i="3"/>
  <c r="H1997" i="4"/>
  <c r="D308" i="3"/>
  <c r="E2007" i="4"/>
  <c r="S308" i="3"/>
  <c r="H2009" i="4" l="1"/>
  <c r="X309" i="3"/>
  <c r="AB309" i="3"/>
  <c r="H2010" i="4"/>
  <c r="H2007" i="4"/>
  <c r="P309" i="3"/>
  <c r="E2004" i="4"/>
  <c r="G308" i="3"/>
  <c r="H2006" i="4"/>
  <c r="L309" i="3"/>
  <c r="H2005" i="4"/>
  <c r="H309" i="3"/>
  <c r="H2008" i="4"/>
  <c r="T309" i="3"/>
  <c r="W309" i="3" l="1"/>
  <c r="E2015" i="4"/>
  <c r="E2014" i="4"/>
  <c r="S309" i="3"/>
  <c r="H2004" i="4"/>
  <c r="D309" i="3"/>
  <c r="E2012" i="4"/>
  <c r="K309" i="3"/>
  <c r="E2013" i="4"/>
  <c r="O309" i="3"/>
  <c r="E2017" i="4"/>
  <c r="AE309" i="3"/>
  <c r="E2016" i="4"/>
  <c r="AA309" i="3"/>
  <c r="AF308" i="3"/>
  <c r="E2011" i="4" l="1"/>
  <c r="G309" i="3"/>
  <c r="AF309" i="3"/>
  <c r="H2017" i="4"/>
  <c r="AB310" i="3"/>
  <c r="H2013" i="4"/>
  <c r="L310" i="3"/>
  <c r="H2012" i="4"/>
  <c r="H310" i="3"/>
  <c r="H2016" i="4"/>
  <c r="X310" i="3"/>
  <c r="H2014" i="4"/>
  <c r="P310" i="3"/>
  <c r="H2015" i="4"/>
  <c r="T310" i="3"/>
  <c r="E2022" i="4" l="1"/>
  <c r="W310" i="3"/>
  <c r="E2021" i="4"/>
  <c r="S310" i="3"/>
  <c r="E2020" i="4"/>
  <c r="O310" i="3"/>
  <c r="E2024" i="4"/>
  <c r="AE310" i="3"/>
  <c r="AA310" i="3"/>
  <c r="E2023" i="4"/>
  <c r="D310" i="3"/>
  <c r="H2011" i="4"/>
  <c r="E2019" i="4"/>
  <c r="K310" i="3"/>
  <c r="H2024" i="4" l="1"/>
  <c r="AB311" i="3"/>
  <c r="H311" i="3"/>
  <c r="H2019" i="4"/>
  <c r="H2020" i="4"/>
  <c r="L311" i="3"/>
  <c r="H2021" i="4"/>
  <c r="P311" i="3"/>
  <c r="E2018" i="4"/>
  <c r="G310" i="3"/>
  <c r="AF310" i="3"/>
  <c r="H2022" i="4"/>
  <c r="T311" i="3"/>
  <c r="H2023" i="4"/>
  <c r="X311" i="3"/>
  <c r="E2028" i="4" l="1"/>
  <c r="S311" i="3"/>
  <c r="E2030" i="4"/>
  <c r="AA311" i="3"/>
  <c r="E2027" i="4"/>
  <c r="O311" i="3"/>
  <c r="E2029" i="4"/>
  <c r="W311" i="3"/>
  <c r="E2026" i="4"/>
  <c r="K311" i="3"/>
  <c r="D311" i="3"/>
  <c r="H2018" i="4"/>
  <c r="AE311" i="3"/>
  <c r="E2031" i="4"/>
  <c r="H2031" i="4" l="1"/>
  <c r="AB312" i="3"/>
  <c r="H2030" i="4"/>
  <c r="X312" i="3"/>
  <c r="H2028" i="4"/>
  <c r="P312" i="3"/>
  <c r="H2029" i="4"/>
  <c r="T312" i="3"/>
  <c r="L312" i="3"/>
  <c r="H2027" i="4"/>
  <c r="E2025" i="4"/>
  <c r="G311" i="3"/>
  <c r="AF311" i="3"/>
  <c r="H312" i="3"/>
  <c r="H2026" i="4"/>
  <c r="E2036" i="4" l="1"/>
  <c r="W312" i="3"/>
  <c r="E2033" i="4"/>
  <c r="K312" i="3"/>
  <c r="E2035" i="4"/>
  <c r="S312" i="3"/>
  <c r="H2025" i="4"/>
  <c r="D312" i="3"/>
  <c r="E2037" i="4"/>
  <c r="AA312" i="3"/>
  <c r="E2038" i="4"/>
  <c r="AE312" i="3"/>
  <c r="E2034" i="4"/>
  <c r="O312" i="3"/>
  <c r="L313" i="3" l="1"/>
  <c r="H2034" i="4"/>
  <c r="E2032" i="4"/>
  <c r="G312" i="3"/>
  <c r="AF312" i="3"/>
  <c r="P313" i="3"/>
  <c r="H2035" i="4"/>
  <c r="H2038" i="4"/>
  <c r="AB313" i="3"/>
  <c r="H2033" i="4"/>
  <c r="H313" i="3"/>
  <c r="H2037" i="4"/>
  <c r="X313" i="3"/>
  <c r="H2036" i="4"/>
  <c r="T313" i="3"/>
  <c r="E2044" i="4" l="1"/>
  <c r="AA313" i="3"/>
  <c r="E2043" i="4"/>
  <c r="W313" i="3"/>
  <c r="E2042" i="4"/>
  <c r="S313" i="3"/>
  <c r="H2032" i="4"/>
  <c r="D313" i="3"/>
  <c r="E2040" i="4"/>
  <c r="K313" i="3"/>
  <c r="E2045" i="4"/>
  <c r="AE313" i="3"/>
  <c r="E2041" i="4"/>
  <c r="O313" i="3"/>
  <c r="H2045" i="4" l="1"/>
  <c r="AB314" i="3"/>
  <c r="G313" i="3"/>
  <c r="AF313" i="3"/>
  <c r="E2039" i="4"/>
  <c r="H2041" i="4"/>
  <c r="L314" i="3"/>
  <c r="H2040" i="4"/>
  <c r="H314" i="3"/>
  <c r="P314" i="3"/>
  <c r="H2042" i="4"/>
  <c r="T314" i="3"/>
  <c r="H2043" i="4"/>
  <c r="H2044" i="4"/>
  <c r="X314" i="3"/>
  <c r="E2051" i="4" l="1"/>
  <c r="AA314" i="3"/>
  <c r="E2048" i="4"/>
  <c r="O314" i="3"/>
  <c r="E2050" i="4"/>
  <c r="W314" i="3"/>
  <c r="E2052" i="4"/>
  <c r="AE314" i="3"/>
  <c r="H2039" i="4"/>
  <c r="D314" i="3"/>
  <c r="E2049" i="4"/>
  <c r="S314" i="3"/>
  <c r="E2047" i="4"/>
  <c r="K314" i="3"/>
  <c r="T315" i="3" l="1"/>
  <c r="H2050" i="4"/>
  <c r="H2052" i="4"/>
  <c r="AB315" i="3"/>
  <c r="H2048" i="4"/>
  <c r="L315" i="3"/>
  <c r="E2046" i="4"/>
  <c r="G314" i="3"/>
  <c r="H2047" i="4"/>
  <c r="H315" i="3"/>
  <c r="H2049" i="4"/>
  <c r="P315" i="3"/>
  <c r="X315" i="3"/>
  <c r="H2051" i="4"/>
  <c r="E2055" i="4" l="1"/>
  <c r="O315" i="3"/>
  <c r="E2054" i="4"/>
  <c r="K315" i="3"/>
  <c r="H2046" i="4"/>
  <c r="D315" i="3"/>
  <c r="E2058" i="4"/>
  <c r="AA315" i="3"/>
  <c r="E2056" i="4"/>
  <c r="S315" i="3"/>
  <c r="E2059" i="4"/>
  <c r="AE315" i="3"/>
  <c r="AF314" i="3"/>
  <c r="E2057" i="4"/>
  <c r="W315" i="3"/>
  <c r="H2057" i="4" l="1"/>
  <c r="T316" i="3"/>
  <c r="X316" i="3"/>
  <c r="H2058" i="4"/>
  <c r="E2053" i="4"/>
  <c r="G315" i="3"/>
  <c r="AF315" i="3"/>
  <c r="AB316" i="3"/>
  <c r="H2059" i="4"/>
  <c r="H2054" i="4"/>
  <c r="H316" i="3"/>
  <c r="H2056" i="4"/>
  <c r="P316" i="3"/>
  <c r="H2055" i="4"/>
  <c r="L316" i="3"/>
  <c r="E2066" i="4" l="1"/>
  <c r="AE316" i="3"/>
  <c r="E2062" i="4"/>
  <c r="O316" i="3"/>
  <c r="H2053" i="4"/>
  <c r="D316" i="3"/>
  <c r="E2063" i="4"/>
  <c r="S316" i="3"/>
  <c r="E2061" i="4"/>
  <c r="K316" i="3"/>
  <c r="E2065" i="4"/>
  <c r="AA316" i="3"/>
  <c r="E2064" i="4"/>
  <c r="W316" i="3"/>
  <c r="H2064" i="4" l="1"/>
  <c r="T317" i="3"/>
  <c r="H2063" i="4"/>
  <c r="P317" i="3"/>
  <c r="E2060" i="4"/>
  <c r="G316" i="3"/>
  <c r="H2065" i="4"/>
  <c r="X317" i="3"/>
  <c r="H2062" i="4"/>
  <c r="L317" i="3"/>
  <c r="H2061" i="4"/>
  <c r="H317" i="3"/>
  <c r="AB317" i="3"/>
  <c r="H2066" i="4"/>
  <c r="E2073" i="4" l="1"/>
  <c r="AE317" i="3"/>
  <c r="H2060" i="4"/>
  <c r="D317" i="3"/>
  <c r="AF316" i="3"/>
  <c r="E2068" i="4"/>
  <c r="K317" i="3"/>
  <c r="E2070" i="4"/>
  <c r="S317" i="3"/>
  <c r="E2069" i="4"/>
  <c r="O317" i="3"/>
  <c r="W317" i="3"/>
  <c r="E2071" i="4"/>
  <c r="E2072" i="4"/>
  <c r="AA317" i="3"/>
  <c r="H2068" i="4" l="1"/>
  <c r="H318" i="3"/>
  <c r="H2071" i="4"/>
  <c r="T318" i="3"/>
  <c r="H2072" i="4"/>
  <c r="X318" i="3"/>
  <c r="E2067" i="4"/>
  <c r="G317" i="3"/>
  <c r="H2069" i="4"/>
  <c r="L318" i="3"/>
  <c r="H2073" i="4"/>
  <c r="AB318" i="3"/>
  <c r="H2070" i="4"/>
  <c r="P318" i="3"/>
  <c r="D318" i="3" l="1"/>
  <c r="H2067" i="4"/>
  <c r="E2080" i="4"/>
  <c r="AE318" i="3"/>
  <c r="E2077" i="4"/>
  <c r="S318" i="3"/>
  <c r="AA318" i="3"/>
  <c r="E2079" i="4"/>
  <c r="E2078" i="4"/>
  <c r="W318" i="3"/>
  <c r="E2076" i="4"/>
  <c r="O318" i="3"/>
  <c r="E2075" i="4"/>
  <c r="K318" i="3"/>
  <c r="AF317" i="3"/>
  <c r="H2079" i="4" l="1"/>
  <c r="X319" i="3"/>
  <c r="H319" i="3"/>
  <c r="H2075" i="4"/>
  <c r="H2076" i="4"/>
  <c r="L319" i="3"/>
  <c r="H2077" i="4"/>
  <c r="P319" i="3"/>
  <c r="H2080" i="4"/>
  <c r="AB319" i="3"/>
  <c r="H2078" i="4"/>
  <c r="T319" i="3"/>
  <c r="E2074" i="4"/>
  <c r="G318" i="3"/>
  <c r="D319" i="3" l="1"/>
  <c r="H2074" i="4"/>
  <c r="E2084" i="4"/>
  <c r="S319" i="3"/>
  <c r="E2083" i="4"/>
  <c r="O319" i="3"/>
  <c r="E2086" i="4"/>
  <c r="AA319" i="3"/>
  <c r="AF318" i="3"/>
  <c r="E2085" i="4"/>
  <c r="W319" i="3"/>
  <c r="E2082" i="4"/>
  <c r="K319" i="3"/>
  <c r="E2087" i="4"/>
  <c r="AE319" i="3"/>
  <c r="H2087" i="4" l="1"/>
  <c r="AB320" i="3"/>
  <c r="H2084" i="4"/>
  <c r="P320" i="3"/>
  <c r="H2086" i="4"/>
  <c r="X320" i="3"/>
  <c r="L320" i="3"/>
  <c r="H2083" i="4"/>
  <c r="H2085" i="4"/>
  <c r="T320" i="3"/>
  <c r="H320" i="3"/>
  <c r="H2082" i="4"/>
  <c r="E2081" i="4"/>
  <c r="G319" i="3"/>
  <c r="AF319" i="3"/>
  <c r="H2081" i="4" l="1"/>
  <c r="D320" i="3"/>
  <c r="E2091" i="4"/>
  <c r="S320" i="3"/>
  <c r="E2090" i="4"/>
  <c r="O320" i="3"/>
  <c r="E2092" i="4"/>
  <c r="W320" i="3"/>
  <c r="E2093" i="4"/>
  <c r="AA320" i="3"/>
  <c r="E2089" i="4"/>
  <c r="K320" i="3"/>
  <c r="E2094" i="4"/>
  <c r="AE320" i="3"/>
  <c r="H2094" i="4" l="1"/>
  <c r="AB321" i="3"/>
  <c r="H2092" i="4"/>
  <c r="T321" i="3"/>
  <c r="L321" i="3"/>
  <c r="H2090" i="4"/>
  <c r="H2089" i="4"/>
  <c r="H321" i="3"/>
  <c r="P321" i="3"/>
  <c r="H2091" i="4"/>
  <c r="H2093" i="4"/>
  <c r="X321" i="3"/>
  <c r="E2088" i="4"/>
  <c r="G320" i="3"/>
  <c r="AF320" i="3"/>
  <c r="E2096" i="4" l="1"/>
  <c r="K321" i="3"/>
  <c r="E2099" i="4"/>
  <c r="W321" i="3"/>
  <c r="H2088" i="4"/>
  <c r="D321" i="3"/>
  <c r="E2097" i="4"/>
  <c r="O321" i="3"/>
  <c r="E2100" i="4"/>
  <c r="AA321" i="3"/>
  <c r="E2101" i="4"/>
  <c r="AE321" i="3"/>
  <c r="E2098" i="4"/>
  <c r="S321" i="3"/>
  <c r="P322" i="3" l="1"/>
  <c r="H2098" i="4"/>
  <c r="H2097" i="4"/>
  <c r="L322" i="3"/>
  <c r="G321" i="3"/>
  <c r="AF321" i="3"/>
  <c r="E2095" i="4"/>
  <c r="H2101" i="4"/>
  <c r="AB322" i="3"/>
  <c r="T322" i="3"/>
  <c r="H2099" i="4"/>
  <c r="H2100" i="4"/>
  <c r="X322" i="3"/>
  <c r="H2096" i="4"/>
  <c r="H322" i="3"/>
  <c r="E2103" i="4" l="1"/>
  <c r="K322" i="3"/>
  <c r="E2107" i="4"/>
  <c r="AA322" i="3"/>
  <c r="H2095" i="4"/>
  <c r="D322" i="3"/>
  <c r="E2104" i="4"/>
  <c r="O322" i="3"/>
  <c r="E2106" i="4"/>
  <c r="W322" i="3"/>
  <c r="E2108" i="4"/>
  <c r="AE322" i="3"/>
  <c r="E2105" i="4"/>
  <c r="S322" i="3"/>
  <c r="H2108" i="4" l="1"/>
  <c r="AB323" i="3"/>
  <c r="H2104" i="4"/>
  <c r="L323" i="3"/>
  <c r="H2105" i="4"/>
  <c r="P323" i="3"/>
  <c r="E2102" i="4"/>
  <c r="G322" i="3"/>
  <c r="X323" i="3"/>
  <c r="H2107" i="4"/>
  <c r="T323" i="3"/>
  <c r="H2106" i="4"/>
  <c r="H2103" i="4"/>
  <c r="H323" i="3"/>
  <c r="E2111" i="4" l="1"/>
  <c r="O323" i="3"/>
  <c r="H2102" i="4"/>
  <c r="D323" i="3"/>
  <c r="E2110" i="4"/>
  <c r="K323" i="3"/>
  <c r="E2112" i="4"/>
  <c r="S323" i="3"/>
  <c r="E2113" i="4"/>
  <c r="W323" i="3"/>
  <c r="E2114" i="4"/>
  <c r="AA323" i="3"/>
  <c r="E2115" i="4"/>
  <c r="AE323" i="3"/>
  <c r="AF322" i="3"/>
  <c r="X324" i="3" l="1"/>
  <c r="H2114" i="4"/>
  <c r="AB324" i="3"/>
  <c r="H2115" i="4"/>
  <c r="E2109" i="4"/>
  <c r="G323" i="3"/>
  <c r="AF323" i="3"/>
  <c r="H2111" i="4"/>
  <c r="L324" i="3"/>
  <c r="H2112" i="4"/>
  <c r="P324" i="3"/>
  <c r="H2110" i="4"/>
  <c r="H324" i="3"/>
  <c r="H2113" i="4"/>
  <c r="T324" i="3"/>
  <c r="W324" i="3" l="1"/>
  <c r="E2120" i="4"/>
  <c r="E2117" i="4"/>
  <c r="K324" i="3"/>
  <c r="E2119" i="4"/>
  <c r="S324" i="3"/>
  <c r="H2109" i="4"/>
  <c r="D324" i="3"/>
  <c r="E2122" i="4"/>
  <c r="AE324" i="3"/>
  <c r="E2118" i="4"/>
  <c r="O324" i="3"/>
  <c r="E2121" i="4"/>
  <c r="AA324" i="3"/>
  <c r="E2116" i="4" l="1"/>
  <c r="G324" i="3"/>
  <c r="AF324" i="3"/>
  <c r="H2119" i="4"/>
  <c r="P325" i="3"/>
  <c r="H2121" i="4"/>
  <c r="X325" i="3"/>
  <c r="H2118" i="4"/>
  <c r="L325" i="3"/>
  <c r="H2117" i="4"/>
  <c r="H325" i="3"/>
  <c r="H2122" i="4"/>
  <c r="AB325" i="3"/>
  <c r="H2120" i="4"/>
  <c r="T325" i="3"/>
  <c r="E2127" i="4" l="1"/>
  <c r="W325" i="3"/>
  <c r="E2128" i="4"/>
  <c r="AA325" i="3"/>
  <c r="E2129" i="4"/>
  <c r="AE325" i="3"/>
  <c r="E2126" i="4"/>
  <c r="S325" i="3"/>
  <c r="E2124" i="4"/>
  <c r="K325" i="3"/>
  <c r="H2116" i="4"/>
  <c r="D325" i="3"/>
  <c r="E2125" i="4"/>
  <c r="O325" i="3"/>
  <c r="H2126" i="4" l="1"/>
  <c r="P326" i="3"/>
  <c r="H2129" i="4"/>
  <c r="AB326" i="3"/>
  <c r="H2128" i="4"/>
  <c r="X326" i="3"/>
  <c r="H2127" i="4"/>
  <c r="T326" i="3"/>
  <c r="H2125" i="4"/>
  <c r="L326" i="3"/>
  <c r="E2123" i="4"/>
  <c r="G325" i="3"/>
  <c r="AF325" i="3"/>
  <c r="H2124" i="4"/>
  <c r="H326" i="3"/>
  <c r="E2134" i="4" l="1"/>
  <c r="W326" i="3"/>
  <c r="E2131" i="4"/>
  <c r="K326" i="3"/>
  <c r="E2135" i="4"/>
  <c r="AA326" i="3"/>
  <c r="D326" i="3"/>
  <c r="H2123" i="4"/>
  <c r="E2136" i="4"/>
  <c r="AE326" i="3"/>
  <c r="E2132" i="4"/>
  <c r="O326" i="3"/>
  <c r="E2133" i="4"/>
  <c r="S326" i="3"/>
  <c r="H2132" i="4" l="1"/>
  <c r="L327" i="3"/>
  <c r="H2133" i="4"/>
  <c r="P327" i="3"/>
  <c r="H2136" i="4"/>
  <c r="AB327" i="3"/>
  <c r="E2130" i="4"/>
  <c r="G326" i="3"/>
  <c r="H2135" i="4"/>
  <c r="X327" i="3"/>
  <c r="H327" i="3"/>
  <c r="H2131" i="4"/>
  <c r="H2134" i="4"/>
  <c r="T327" i="3"/>
  <c r="D327" i="3" l="1"/>
  <c r="H2130" i="4"/>
  <c r="E2141" i="4"/>
  <c r="W327" i="3"/>
  <c r="E2142" i="4"/>
  <c r="AA327" i="3"/>
  <c r="E2143" i="4"/>
  <c r="AE327" i="3"/>
  <c r="E2138" i="4"/>
  <c r="K327" i="3"/>
  <c r="E2140" i="4"/>
  <c r="S327" i="3"/>
  <c r="E2139" i="4"/>
  <c r="O327" i="3"/>
  <c r="AF326" i="3"/>
  <c r="H2143" i="4" l="1"/>
  <c r="AB328" i="3"/>
  <c r="H2139" i="4"/>
  <c r="L328" i="3"/>
  <c r="H2142" i="4"/>
  <c r="X328" i="3"/>
  <c r="H2140" i="4"/>
  <c r="P328" i="3"/>
  <c r="H2141" i="4"/>
  <c r="T328" i="3"/>
  <c r="H2138" i="4"/>
  <c r="H328" i="3"/>
  <c r="E2137" i="4"/>
  <c r="G327" i="3"/>
  <c r="H2137" i="4" l="1"/>
  <c r="D328" i="3"/>
  <c r="E2146" i="4"/>
  <c r="O328" i="3"/>
  <c r="E2147" i="4"/>
  <c r="S328" i="3"/>
  <c r="AF327" i="3"/>
  <c r="E2149" i="4"/>
  <c r="AA328" i="3"/>
  <c r="E2145" i="4"/>
  <c r="K328" i="3"/>
  <c r="E2148" i="4"/>
  <c r="W328" i="3"/>
  <c r="E2150" i="4"/>
  <c r="AE328" i="3"/>
  <c r="H2148" i="4" l="1"/>
  <c r="T329" i="3"/>
  <c r="H2145" i="4"/>
  <c r="H329" i="3"/>
  <c r="H2150" i="4"/>
  <c r="AB329" i="3"/>
  <c r="H2147" i="4"/>
  <c r="P329" i="3"/>
  <c r="H2146" i="4"/>
  <c r="L329" i="3"/>
  <c r="G328" i="3"/>
  <c r="E2144" i="4"/>
  <c r="AF328" i="3"/>
  <c r="H2149" i="4"/>
  <c r="X329" i="3"/>
  <c r="E2154" i="4" l="1"/>
  <c r="S329" i="3"/>
  <c r="E2157" i="4"/>
  <c r="AE329" i="3"/>
  <c r="E2152" i="4"/>
  <c r="K329" i="3"/>
  <c r="E2155" i="4"/>
  <c r="W329" i="3"/>
  <c r="E2156" i="4"/>
  <c r="AA329" i="3"/>
  <c r="H2144" i="4"/>
  <c r="D329" i="3"/>
  <c r="E2153" i="4"/>
  <c r="O329" i="3"/>
  <c r="H2152" i="4" l="1"/>
  <c r="H330" i="3"/>
  <c r="T330" i="3"/>
  <c r="H2155" i="4"/>
  <c r="E2151" i="4"/>
  <c r="G329" i="3"/>
  <c r="AF329" i="3"/>
  <c r="H2156" i="4"/>
  <c r="X330" i="3"/>
  <c r="H2153" i="4"/>
  <c r="L330" i="3"/>
  <c r="H2157" i="4"/>
  <c r="AB330" i="3"/>
  <c r="H2154" i="4"/>
  <c r="P330" i="3"/>
  <c r="E2161" i="4" l="1"/>
  <c r="S330" i="3"/>
  <c r="H2151" i="4"/>
  <c r="D330" i="3"/>
  <c r="E2164" i="4"/>
  <c r="AE330" i="3"/>
  <c r="E2160" i="4"/>
  <c r="O330" i="3"/>
  <c r="E2162" i="4"/>
  <c r="W330" i="3"/>
  <c r="E2159" i="4"/>
  <c r="K330" i="3"/>
  <c r="E2163" i="4"/>
  <c r="AA330" i="3"/>
  <c r="H2164" i="4" l="1"/>
  <c r="AB331" i="3"/>
  <c r="H2160" i="4"/>
  <c r="L331" i="3"/>
  <c r="X331" i="3"/>
  <c r="H2163" i="4"/>
  <c r="H2159" i="4"/>
  <c r="H331" i="3"/>
  <c r="E2158" i="4"/>
  <c r="G330" i="3"/>
  <c r="AF330" i="3"/>
  <c r="H2162" i="4"/>
  <c r="T331" i="3"/>
  <c r="H2161" i="4"/>
  <c r="P331" i="3"/>
  <c r="E2168" i="4" l="1"/>
  <c r="S331" i="3"/>
  <c r="E2166" i="4"/>
  <c r="K331" i="3"/>
  <c r="E2169" i="4"/>
  <c r="W331" i="3"/>
  <c r="E2170" i="4"/>
  <c r="AA331" i="3"/>
  <c r="E2167" i="4"/>
  <c r="O331" i="3"/>
  <c r="H2158" i="4"/>
  <c r="D331" i="3"/>
  <c r="E2171" i="4"/>
  <c r="AE331" i="3"/>
  <c r="H2170" i="4" l="1"/>
  <c r="X332" i="3"/>
  <c r="H2171" i="4"/>
  <c r="AB332" i="3"/>
  <c r="E2165" i="4"/>
  <c r="G331" i="3"/>
  <c r="AF331" i="3"/>
  <c r="H2167" i="4"/>
  <c r="L332" i="3"/>
  <c r="H2169" i="4"/>
  <c r="T332" i="3"/>
  <c r="H2166" i="4"/>
  <c r="H332" i="3"/>
  <c r="H2168" i="4"/>
  <c r="P332" i="3"/>
  <c r="E2175" i="4" l="1"/>
  <c r="S332" i="3"/>
  <c r="H2165" i="4"/>
  <c r="D332" i="3"/>
  <c r="E2173" i="4"/>
  <c r="K332" i="3"/>
  <c r="E2178" i="4"/>
  <c r="AE332" i="3"/>
  <c r="W332" i="3"/>
  <c r="E2176" i="4"/>
  <c r="E2177" i="4"/>
  <c r="AA332" i="3"/>
  <c r="E2174" i="4"/>
  <c r="O332" i="3"/>
  <c r="H2178" i="4" l="1"/>
  <c r="AB333" i="3"/>
  <c r="H2174" i="4"/>
  <c r="L333" i="3"/>
  <c r="H2173" i="4"/>
  <c r="H333" i="3"/>
  <c r="H2177" i="4"/>
  <c r="X333" i="3"/>
  <c r="E2172" i="4"/>
  <c r="G332" i="3"/>
  <c r="AF332" i="3" s="1"/>
  <c r="H2175" i="4"/>
  <c r="P333" i="3"/>
  <c r="H2176" i="4"/>
  <c r="T333" i="3"/>
  <c r="E2183" i="4" l="1"/>
  <c r="W333" i="3"/>
  <c r="E2182" i="4"/>
  <c r="S333" i="3"/>
  <c r="E2184" i="4"/>
  <c r="AA333" i="3"/>
  <c r="E2180" i="4"/>
  <c r="K333" i="3"/>
  <c r="E2181" i="4"/>
  <c r="O333" i="3"/>
  <c r="H2172" i="4"/>
  <c r="D333" i="3"/>
  <c r="E2185" i="4"/>
  <c r="AE333" i="3"/>
  <c r="H2180" i="4" l="1"/>
  <c r="H334" i="3"/>
  <c r="H2181" i="4"/>
  <c r="L334" i="3"/>
  <c r="H2185" i="4"/>
  <c r="AB334" i="3"/>
  <c r="H2184" i="4"/>
  <c r="X334" i="3"/>
  <c r="E2179" i="4"/>
  <c r="G333" i="3"/>
  <c r="AF333" i="3"/>
  <c r="H2182" i="4"/>
  <c r="P334" i="3"/>
  <c r="H2183" i="4"/>
  <c r="T334" i="3"/>
  <c r="E2189" i="4" l="1"/>
  <c r="S334" i="3"/>
  <c r="E2191" i="4"/>
  <c r="AA334" i="3"/>
  <c r="E2190" i="4"/>
  <c r="W334" i="3"/>
  <c r="E2192" i="4"/>
  <c r="AE334" i="3"/>
  <c r="E2188" i="4"/>
  <c r="O334" i="3"/>
  <c r="D334" i="3"/>
  <c r="H2179" i="4"/>
  <c r="E2187" i="4"/>
  <c r="K334" i="3"/>
  <c r="H2190" i="4" l="1"/>
  <c r="T335" i="3"/>
  <c r="E2186" i="4"/>
  <c r="G334" i="3"/>
  <c r="AF334" i="3"/>
  <c r="H2192" i="4"/>
  <c r="AB335" i="3"/>
  <c r="H335" i="3"/>
  <c r="H2187" i="4"/>
  <c r="H2191" i="4"/>
  <c r="X335" i="3"/>
  <c r="H2188" i="4"/>
  <c r="L335" i="3"/>
  <c r="H2189" i="4"/>
  <c r="P335" i="3"/>
  <c r="E2194" i="4" l="1"/>
  <c r="K335" i="3"/>
  <c r="E2195" i="4"/>
  <c r="O335" i="3"/>
  <c r="E2196" i="4"/>
  <c r="S335" i="3"/>
  <c r="E2199" i="4"/>
  <c r="AE335" i="3"/>
  <c r="H2186" i="4"/>
  <c r="D335" i="3"/>
  <c r="E2197" i="4"/>
  <c r="W335" i="3"/>
  <c r="E2198" i="4"/>
  <c r="AA335" i="3"/>
  <c r="H2196" i="4" l="1"/>
  <c r="P336" i="3"/>
  <c r="H2199" i="4"/>
  <c r="AB336" i="3"/>
  <c r="H2197" i="4"/>
  <c r="T336" i="3"/>
  <c r="E2193" i="4"/>
  <c r="G335" i="3"/>
  <c r="H2198" i="4"/>
  <c r="X336" i="3"/>
  <c r="H2195" i="4"/>
  <c r="L336" i="3"/>
  <c r="H336" i="3"/>
  <c r="H2194" i="4"/>
  <c r="H2193" i="4" l="1"/>
  <c r="D336" i="3"/>
  <c r="E2201" i="4"/>
  <c r="K336" i="3"/>
  <c r="E2202" i="4"/>
  <c r="O336" i="3"/>
  <c r="E2204" i="4"/>
  <c r="W336" i="3"/>
  <c r="E2206" i="4"/>
  <c r="AE336" i="3"/>
  <c r="E2205" i="4"/>
  <c r="AA336" i="3"/>
  <c r="E2203" i="4"/>
  <c r="S336" i="3"/>
  <c r="AF335" i="3"/>
  <c r="H2203" i="4" l="1"/>
  <c r="P337" i="3"/>
  <c r="H2204" i="4"/>
  <c r="T337" i="3"/>
  <c r="H2202" i="4"/>
  <c r="L337" i="3"/>
  <c r="H2205" i="4"/>
  <c r="X337" i="3"/>
  <c r="H2201" i="4"/>
  <c r="H337" i="3"/>
  <c r="H2206" i="4"/>
  <c r="AB337" i="3"/>
  <c r="E2200" i="4"/>
  <c r="G336" i="3"/>
  <c r="AF336" i="3"/>
  <c r="E2209" i="4" l="1"/>
  <c r="O337" i="3"/>
  <c r="E2212" i="4"/>
  <c r="AA337" i="3"/>
  <c r="E2211" i="4"/>
  <c r="W337" i="3"/>
  <c r="H2200" i="4"/>
  <c r="D337" i="3"/>
  <c r="E2213" i="4"/>
  <c r="AE337" i="3"/>
  <c r="E2208" i="4"/>
  <c r="K337" i="3"/>
  <c r="E2210" i="4"/>
  <c r="S337" i="3"/>
  <c r="G337" i="3" l="1"/>
  <c r="AF337" i="3"/>
  <c r="E2207" i="4"/>
  <c r="H2208" i="4"/>
  <c r="H338" i="3"/>
  <c r="P338" i="3"/>
  <c r="H2210" i="4"/>
  <c r="H2211" i="4"/>
  <c r="T338" i="3"/>
  <c r="H2212" i="4"/>
  <c r="X338" i="3"/>
  <c r="H2213" i="4"/>
  <c r="AB338" i="3"/>
  <c r="H2209" i="4"/>
  <c r="L338" i="3"/>
  <c r="E2220" i="4" l="1"/>
  <c r="AE338" i="3"/>
  <c r="E2216" i="4"/>
  <c r="O338" i="3"/>
  <c r="E2215" i="4"/>
  <c r="K338" i="3"/>
  <c r="E2219" i="4"/>
  <c r="AA338" i="3"/>
  <c r="E2217" i="4"/>
  <c r="S338" i="3"/>
  <c r="E2218" i="4"/>
  <c r="W338" i="3"/>
  <c r="H2207" i="4"/>
  <c r="D338" i="3"/>
  <c r="H2219" i="4" l="1"/>
  <c r="X339" i="3"/>
  <c r="H2215" i="4"/>
  <c r="H339" i="3"/>
  <c r="T339" i="3"/>
  <c r="H2218" i="4"/>
  <c r="H2217" i="4"/>
  <c r="P339" i="3"/>
  <c r="E2214" i="4"/>
  <c r="G338" i="3"/>
  <c r="AF338" i="3"/>
  <c r="H2216" i="4"/>
  <c r="L339" i="3"/>
  <c r="H2220" i="4"/>
  <c r="AB339" i="3"/>
  <c r="E2224" i="4" l="1"/>
  <c r="S339" i="3"/>
  <c r="E2225" i="4"/>
  <c r="W339" i="3"/>
  <c r="E2226" i="4"/>
  <c r="AA339" i="3"/>
  <c r="E2227" i="4"/>
  <c r="AE339" i="3"/>
  <c r="E2223" i="4"/>
  <c r="O339" i="3"/>
  <c r="E2222" i="4"/>
  <c r="K339" i="3"/>
  <c r="H2214" i="4"/>
  <c r="D339" i="3"/>
  <c r="X340" i="3" l="1"/>
  <c r="H2226" i="4"/>
  <c r="H2227" i="4"/>
  <c r="AB340" i="3"/>
  <c r="H2222" i="4"/>
  <c r="H340" i="3"/>
  <c r="H2223" i="4"/>
  <c r="L340" i="3"/>
  <c r="E2221" i="4"/>
  <c r="G339" i="3"/>
  <c r="AF339" i="3"/>
  <c r="H2225" i="4"/>
  <c r="T340" i="3"/>
  <c r="H2224" i="4"/>
  <c r="P340" i="3"/>
  <c r="E2230" i="4" l="1"/>
  <c r="O340" i="3"/>
  <c r="E2231" i="4"/>
  <c r="S340" i="3"/>
  <c r="E2232" i="4"/>
  <c r="W340" i="3"/>
  <c r="E2229" i="4"/>
  <c r="K340" i="3"/>
  <c r="E2234" i="4"/>
  <c r="AE340" i="3"/>
  <c r="H2221" i="4"/>
  <c r="D340" i="3"/>
  <c r="E2233" i="4"/>
  <c r="AA340" i="3"/>
  <c r="H2229" i="4" l="1"/>
  <c r="H341" i="3"/>
  <c r="H2232" i="4"/>
  <c r="T341" i="3"/>
  <c r="H2233" i="4"/>
  <c r="X341" i="3"/>
  <c r="E2228" i="4"/>
  <c r="G340" i="3"/>
  <c r="H2231" i="4"/>
  <c r="P341" i="3"/>
  <c r="H2234" i="4"/>
  <c r="AB341" i="3"/>
  <c r="H2230" i="4"/>
  <c r="L341" i="3"/>
  <c r="H2228" i="4" l="1"/>
  <c r="D341" i="3"/>
  <c r="E2241" i="4"/>
  <c r="AE341" i="3"/>
  <c r="E2237" i="4"/>
  <c r="O341" i="3"/>
  <c r="E2240" i="4"/>
  <c r="AA341" i="3"/>
  <c r="W341" i="3"/>
  <c r="E2239" i="4"/>
  <c r="E2238" i="4"/>
  <c r="S341" i="3"/>
  <c r="E2236" i="4"/>
  <c r="K341" i="3"/>
  <c r="AF340" i="3"/>
  <c r="H2240" i="4" l="1"/>
  <c r="X342" i="3"/>
  <c r="H2236" i="4"/>
  <c r="H342" i="3"/>
  <c r="H2238" i="4"/>
  <c r="P342" i="3"/>
  <c r="H2237" i="4"/>
  <c r="L342" i="3"/>
  <c r="H2241" i="4"/>
  <c r="AB342" i="3"/>
  <c r="E2235" i="4"/>
  <c r="G341" i="3"/>
  <c r="H2239" i="4"/>
  <c r="T342" i="3"/>
  <c r="E2246" i="4" l="1"/>
  <c r="W342" i="3"/>
  <c r="H2235" i="4"/>
  <c r="D342" i="3"/>
  <c r="E2244" i="4"/>
  <c r="O342" i="3"/>
  <c r="E2245" i="4"/>
  <c r="S342" i="3"/>
  <c r="E2247" i="4"/>
  <c r="AA342" i="3"/>
  <c r="AF341" i="3"/>
  <c r="E2243" i="4"/>
  <c r="K342" i="3"/>
  <c r="E2248" i="4"/>
  <c r="AE342" i="3"/>
  <c r="H2248" i="4" l="1"/>
  <c r="AB343" i="3"/>
  <c r="H2247" i="4"/>
  <c r="X343" i="3"/>
  <c r="H2245" i="4"/>
  <c r="P343" i="3"/>
  <c r="H2244" i="4"/>
  <c r="L343" i="3"/>
  <c r="H2243" i="4"/>
  <c r="H343" i="3"/>
  <c r="E2242" i="4"/>
  <c r="G342" i="3"/>
  <c r="AF342" i="3"/>
  <c r="H2246" i="4"/>
  <c r="T343" i="3"/>
  <c r="E2251" i="4" l="1"/>
  <c r="O343" i="3"/>
  <c r="E2253" i="4"/>
  <c r="W343" i="3"/>
  <c r="E2252" i="4"/>
  <c r="S343" i="3"/>
  <c r="D343" i="3"/>
  <c r="H2242" i="4"/>
  <c r="E2254" i="4"/>
  <c r="AA343" i="3"/>
  <c r="E2250" i="4"/>
  <c r="K343" i="3"/>
  <c r="E2255" i="4"/>
  <c r="AE343" i="3"/>
  <c r="H2252" i="4" l="1"/>
  <c r="P344" i="3"/>
  <c r="H2255" i="4"/>
  <c r="AB344" i="3"/>
  <c r="H2253" i="4"/>
  <c r="T344" i="3"/>
  <c r="E2249" i="4"/>
  <c r="G343" i="3"/>
  <c r="H344" i="3"/>
  <c r="H2250" i="4"/>
  <c r="H2254" i="4"/>
  <c r="X344" i="3"/>
  <c r="H2251" i="4"/>
  <c r="L344" i="3"/>
  <c r="E2258" i="4" l="1"/>
  <c r="O344" i="3"/>
  <c r="H2249" i="4"/>
  <c r="D344" i="3"/>
  <c r="E2260" i="4"/>
  <c r="W344" i="3"/>
  <c r="E2261" i="4"/>
  <c r="AA344" i="3"/>
  <c r="E2262" i="4"/>
  <c r="AE344" i="3"/>
  <c r="E2257" i="4"/>
  <c r="K344" i="3"/>
  <c r="E2259" i="4"/>
  <c r="S344" i="3"/>
  <c r="AF343" i="3"/>
  <c r="H2261" i="4" l="1"/>
  <c r="X345" i="3"/>
  <c r="H2260" i="4"/>
  <c r="T345" i="3"/>
  <c r="H2259" i="4"/>
  <c r="P345" i="3"/>
  <c r="H2257" i="4"/>
  <c r="H345" i="3"/>
  <c r="E2256" i="4"/>
  <c r="G344" i="3"/>
  <c r="AF344" i="3"/>
  <c r="H2262" i="4"/>
  <c r="AB345" i="3"/>
  <c r="H2258" i="4"/>
  <c r="L345" i="3"/>
  <c r="E2265" i="4" l="1"/>
  <c r="O345" i="3"/>
  <c r="E2266" i="4"/>
  <c r="S345" i="3"/>
  <c r="E2269" i="4"/>
  <c r="AE345" i="3"/>
  <c r="E2267" i="4"/>
  <c r="W345" i="3"/>
  <c r="E2264" i="4"/>
  <c r="K345" i="3"/>
  <c r="H2256" i="4"/>
  <c r="D345" i="3"/>
  <c r="E2268" i="4"/>
  <c r="AA345" i="3"/>
  <c r="H2269" i="4" l="1"/>
  <c r="AB346" i="3"/>
  <c r="H2267" i="4"/>
  <c r="T346" i="3"/>
  <c r="H2268" i="4"/>
  <c r="X346" i="3"/>
  <c r="G345" i="3"/>
  <c r="AF345" i="3"/>
  <c r="E2263" i="4"/>
  <c r="P346" i="3"/>
  <c r="H2266" i="4"/>
  <c r="H2264" i="4"/>
  <c r="H346" i="3"/>
  <c r="H2265" i="4"/>
  <c r="L346" i="3"/>
  <c r="E2275" i="4" l="1"/>
  <c r="AA346" i="3"/>
  <c r="E2272" i="4"/>
  <c r="O346" i="3"/>
  <c r="H2263" i="4"/>
  <c r="D346" i="3"/>
  <c r="E2271" i="4"/>
  <c r="K346" i="3"/>
  <c r="E2274" i="4"/>
  <c r="W346" i="3"/>
  <c r="E2273" i="4"/>
  <c r="S346" i="3"/>
  <c r="E2276" i="4"/>
  <c r="AE346" i="3"/>
  <c r="E2270" i="4" l="1"/>
  <c r="G346" i="3"/>
  <c r="AF346" i="3"/>
  <c r="H2272" i="4"/>
  <c r="L347" i="3"/>
  <c r="H2271" i="4"/>
  <c r="H347" i="3"/>
  <c r="H2276" i="4"/>
  <c r="AB347" i="3"/>
  <c r="H2273" i="4"/>
  <c r="P347" i="3"/>
  <c r="T347" i="3"/>
  <c r="H2274" i="4"/>
  <c r="H2275" i="4"/>
  <c r="X347" i="3"/>
  <c r="E2282" i="4" l="1"/>
  <c r="AA347" i="3"/>
  <c r="E2278" i="4"/>
  <c r="K347" i="3"/>
  <c r="E2279" i="4"/>
  <c r="O347" i="3"/>
  <c r="E2281" i="4"/>
  <c r="W347" i="3"/>
  <c r="E2280" i="4"/>
  <c r="S347" i="3"/>
  <c r="H2270" i="4"/>
  <c r="D347" i="3"/>
  <c r="E2283" i="4"/>
  <c r="AE347" i="3"/>
  <c r="H2281" i="4" l="1"/>
  <c r="T348" i="3"/>
  <c r="H2279" i="4"/>
  <c r="L348" i="3"/>
  <c r="H2283" i="4"/>
  <c r="AB348" i="3"/>
  <c r="E2277" i="4"/>
  <c r="G347" i="3"/>
  <c r="H2278" i="4"/>
  <c r="H348" i="3"/>
  <c r="H2280" i="4"/>
  <c r="P348" i="3"/>
  <c r="X348" i="3"/>
  <c r="H2282" i="4"/>
  <c r="H2277" i="4" l="1"/>
  <c r="D348" i="3"/>
  <c r="E2289" i="4"/>
  <c r="AA348" i="3"/>
  <c r="E2287" i="4"/>
  <c r="S348" i="3"/>
  <c r="E2290" i="4"/>
  <c r="AE348" i="3"/>
  <c r="E2286" i="4"/>
  <c r="O348" i="3"/>
  <c r="E2285" i="4"/>
  <c r="K348" i="3"/>
  <c r="E2288" i="4"/>
  <c r="W348" i="3"/>
  <c r="AF347" i="3"/>
  <c r="H2290" i="4" l="1"/>
  <c r="AB349" i="3"/>
  <c r="H2287" i="4"/>
  <c r="P349" i="3"/>
  <c r="H2289" i="4"/>
  <c r="X349" i="3"/>
  <c r="E2284" i="4"/>
  <c r="G348" i="3"/>
  <c r="H2288" i="4"/>
  <c r="T349" i="3"/>
  <c r="H2285" i="4"/>
  <c r="H349" i="3"/>
  <c r="H2286" i="4"/>
  <c r="L349" i="3"/>
  <c r="H2284" i="4" l="1"/>
  <c r="D349" i="3"/>
  <c r="E2296" i="4"/>
  <c r="AA349" i="3"/>
  <c r="E2294" i="4"/>
  <c r="S349" i="3"/>
  <c r="E2293" i="4"/>
  <c r="O349" i="3"/>
  <c r="E2297" i="4"/>
  <c r="AE349" i="3"/>
  <c r="E2292" i="4"/>
  <c r="K349" i="3"/>
  <c r="W349" i="3"/>
  <c r="E2295" i="4"/>
  <c r="AF348" i="3"/>
  <c r="H2293" i="4" l="1"/>
  <c r="L350" i="3"/>
  <c r="H2295" i="4"/>
  <c r="T350" i="3"/>
  <c r="H2294" i="4"/>
  <c r="P350" i="3"/>
  <c r="H2292" i="4"/>
  <c r="H350" i="3"/>
  <c r="H2296" i="4"/>
  <c r="X350" i="3"/>
  <c r="H2297" i="4"/>
  <c r="AB350" i="3"/>
  <c r="E2291" i="4"/>
  <c r="G349" i="3"/>
  <c r="AF349" i="3"/>
  <c r="E2301" i="4" l="1"/>
  <c r="S350" i="3"/>
  <c r="E2304" i="4"/>
  <c r="AE350" i="3"/>
  <c r="E2299" i="4"/>
  <c r="K350" i="3"/>
  <c r="H2291" i="4"/>
  <c r="D350" i="3"/>
  <c r="E2302" i="4"/>
  <c r="W350" i="3"/>
  <c r="E2303" i="4"/>
  <c r="AA350" i="3"/>
  <c r="E2300" i="4"/>
  <c r="O350" i="3"/>
  <c r="H2300" i="4" l="1"/>
  <c r="L351" i="3"/>
  <c r="E2298" i="4"/>
  <c r="G350" i="3"/>
  <c r="AF350" i="3"/>
  <c r="H351" i="3"/>
  <c r="H2299" i="4"/>
  <c r="H2303" i="4"/>
  <c r="X351" i="3"/>
  <c r="H2304" i="4"/>
  <c r="AB351" i="3"/>
  <c r="H2302" i="4"/>
  <c r="T351" i="3"/>
  <c r="H2301" i="4"/>
  <c r="P351" i="3"/>
  <c r="E2309" i="4" l="1"/>
  <c r="W351" i="3"/>
  <c r="E2308" i="4"/>
  <c r="S351" i="3"/>
  <c r="E2306" i="4"/>
  <c r="K351" i="3"/>
  <c r="D351" i="3"/>
  <c r="H2298" i="4"/>
  <c r="E2311" i="4"/>
  <c r="AE351" i="3"/>
  <c r="E2307" i="4"/>
  <c r="O351" i="3"/>
  <c r="E2310" i="4"/>
  <c r="AA351" i="3"/>
  <c r="H2310" i="4" l="1"/>
  <c r="X352" i="3"/>
  <c r="H2308" i="4"/>
  <c r="P352" i="3"/>
  <c r="H2311" i="4"/>
  <c r="AB352" i="3"/>
  <c r="E2305" i="4"/>
  <c r="G351" i="3"/>
  <c r="H352" i="3"/>
  <c r="H2306" i="4"/>
  <c r="H2307" i="4"/>
  <c r="L352" i="3"/>
  <c r="H2309" i="4"/>
  <c r="T352" i="3"/>
  <c r="E2316" i="4" l="1"/>
  <c r="W352" i="3"/>
  <c r="E2314" i="4"/>
  <c r="O352" i="3"/>
  <c r="H2305" i="4"/>
  <c r="D352" i="3"/>
  <c r="E2317" i="4"/>
  <c r="AA352" i="3"/>
  <c r="E2318" i="4"/>
  <c r="AE352" i="3"/>
  <c r="E2315" i="4"/>
  <c r="S352" i="3"/>
  <c r="E2313" i="4"/>
  <c r="K352" i="3"/>
  <c r="AF351" i="3"/>
  <c r="H2313" i="4" l="1"/>
  <c r="H353" i="3"/>
  <c r="H2318" i="4"/>
  <c r="AB353" i="3"/>
  <c r="H2317" i="4"/>
  <c r="X353" i="3"/>
  <c r="G352" i="3"/>
  <c r="AF352" i="3"/>
  <c r="E2312" i="4"/>
  <c r="P353" i="3"/>
  <c r="H2315" i="4"/>
  <c r="H2314" i="4"/>
  <c r="L353" i="3"/>
  <c r="H2316" i="4"/>
  <c r="T353" i="3"/>
  <c r="E2323" i="4" l="1"/>
  <c r="W353" i="3"/>
  <c r="E2321" i="4"/>
  <c r="O353" i="3"/>
  <c r="E2325" i="4"/>
  <c r="AE353" i="3"/>
  <c r="E2320" i="4"/>
  <c r="K353" i="3"/>
  <c r="H2312" i="4"/>
  <c r="D353" i="3"/>
  <c r="E2324" i="4"/>
  <c r="AA353" i="3"/>
  <c r="E2322" i="4"/>
  <c r="S353" i="3"/>
  <c r="H2322" i="4" l="1"/>
  <c r="P354" i="3"/>
  <c r="H2320" i="4"/>
  <c r="H354" i="3"/>
  <c r="H2324" i="4"/>
  <c r="X354" i="3"/>
  <c r="T354" i="3"/>
  <c r="H2323" i="4"/>
  <c r="H2325" i="4"/>
  <c r="AB354" i="3"/>
  <c r="H2321" i="4"/>
  <c r="L354" i="3"/>
  <c r="G353" i="3"/>
  <c r="E2319" i="4"/>
  <c r="AF353" i="3"/>
  <c r="H2319" i="4" l="1"/>
  <c r="D354" i="3"/>
  <c r="E2330" i="4"/>
  <c r="W354" i="3"/>
  <c r="E2331" i="4"/>
  <c r="AA354" i="3"/>
  <c r="E2328" i="4"/>
  <c r="O354" i="3"/>
  <c r="E2327" i="4"/>
  <c r="K354" i="3"/>
  <c r="E2332" i="4"/>
  <c r="AE354" i="3"/>
  <c r="E2329" i="4"/>
  <c r="S354" i="3"/>
  <c r="H2329" i="4" l="1"/>
  <c r="P355" i="3"/>
  <c r="H2332" i="4"/>
  <c r="AB355" i="3"/>
  <c r="H2327" i="4"/>
  <c r="H355" i="3"/>
  <c r="H2328" i="4"/>
  <c r="L355" i="3"/>
  <c r="X355" i="3"/>
  <c r="H2331" i="4"/>
  <c r="T355" i="3"/>
  <c r="H2330" i="4"/>
  <c r="E2326" i="4"/>
  <c r="G354" i="3"/>
  <c r="AF354" i="3"/>
  <c r="E2335" i="4" l="1"/>
  <c r="O355" i="3"/>
  <c r="E2339" i="4"/>
  <c r="AE355" i="3"/>
  <c r="H2326" i="4"/>
  <c r="D355" i="3"/>
  <c r="E2334" i="4"/>
  <c r="K355" i="3"/>
  <c r="E2337" i="4"/>
  <c r="W355" i="3"/>
  <c r="E2336" i="4"/>
  <c r="S355" i="3"/>
  <c r="E2338" i="4"/>
  <c r="AA355" i="3"/>
  <c r="H2334" i="4" l="1"/>
  <c r="H356" i="3"/>
  <c r="E2333" i="4"/>
  <c r="G355" i="3"/>
  <c r="AF355" i="3" s="1"/>
  <c r="H2336" i="4"/>
  <c r="P356" i="3"/>
  <c r="H2335" i="4"/>
  <c r="L356" i="3"/>
  <c r="X356" i="3"/>
  <c r="H2338" i="4"/>
  <c r="AB356" i="3"/>
  <c r="H2339" i="4"/>
  <c r="H2337" i="4"/>
  <c r="T356" i="3"/>
  <c r="E2343" i="4" l="1"/>
  <c r="S356" i="3"/>
  <c r="E2346" i="4"/>
  <c r="AE356" i="3"/>
  <c r="W356" i="3"/>
  <c r="E2344" i="4"/>
  <c r="H2333" i="4"/>
  <c r="D356" i="3"/>
  <c r="E2345" i="4"/>
  <c r="AA356" i="3"/>
  <c r="E2341" i="4"/>
  <c r="K356" i="3"/>
  <c r="E2342" i="4"/>
  <c r="O356" i="3"/>
  <c r="H2344" i="4" l="1"/>
  <c r="T357" i="3"/>
  <c r="E2340" i="4"/>
  <c r="G356" i="3"/>
  <c r="H2342" i="4"/>
  <c r="L357" i="3"/>
  <c r="H2341" i="4"/>
  <c r="H357" i="3"/>
  <c r="H2346" i="4"/>
  <c r="AB357" i="3"/>
  <c r="H2345" i="4"/>
  <c r="X357" i="3"/>
  <c r="H2343" i="4"/>
  <c r="P357" i="3"/>
  <c r="E2349" i="4" l="1"/>
  <c r="O357" i="3"/>
  <c r="E2352" i="4"/>
  <c r="AA357" i="3"/>
  <c r="H2340" i="4"/>
  <c r="D357" i="3"/>
  <c r="E2350" i="4"/>
  <c r="S357" i="3"/>
  <c r="AF356" i="3"/>
  <c r="E2353" i="4"/>
  <c r="AE357" i="3"/>
  <c r="W357" i="3"/>
  <c r="E2351" i="4"/>
  <c r="E2348" i="4"/>
  <c r="K357" i="3"/>
  <c r="E2347" i="4" l="1"/>
  <c r="G357" i="3"/>
  <c r="AF357" i="3"/>
  <c r="H2352" i="4"/>
  <c r="X358" i="3"/>
  <c r="H2348" i="4"/>
  <c r="H358" i="3"/>
  <c r="H2351" i="4"/>
  <c r="T358" i="3"/>
  <c r="H2349" i="4"/>
  <c r="L358" i="3"/>
  <c r="H2350" i="4"/>
  <c r="P358" i="3"/>
  <c r="H2353" i="4"/>
  <c r="AB358" i="3"/>
  <c r="E2355" i="4" l="1"/>
  <c r="K358" i="3"/>
  <c r="E2360" i="4"/>
  <c r="AE358" i="3"/>
  <c r="E2357" i="4"/>
  <c r="S358" i="3"/>
  <c r="E2359" i="4"/>
  <c r="AA358" i="3"/>
  <c r="E2356" i="4"/>
  <c r="O358" i="3"/>
  <c r="D358" i="3"/>
  <c r="H2347" i="4"/>
  <c r="E2358" i="4"/>
  <c r="W358" i="3"/>
  <c r="H2358" i="4" l="1"/>
  <c r="T359" i="3"/>
  <c r="H2356" i="4"/>
  <c r="L359" i="3"/>
  <c r="H2359" i="4"/>
  <c r="X359" i="3"/>
  <c r="H2357" i="4"/>
  <c r="P359" i="3"/>
  <c r="H2360" i="4"/>
  <c r="AB359" i="3"/>
  <c r="E2354" i="4"/>
  <c r="G358" i="3"/>
  <c r="AF358" i="3"/>
  <c r="H359" i="3"/>
  <c r="H2355" i="4"/>
  <c r="E2364" i="4" l="1"/>
  <c r="S359" i="3"/>
  <c r="E2366" i="4"/>
  <c r="AA359" i="3"/>
  <c r="E2363" i="4"/>
  <c r="O359" i="3"/>
  <c r="E2362" i="4"/>
  <c r="K359" i="3"/>
  <c r="D359" i="3"/>
  <c r="H2354" i="4"/>
  <c r="E2367" i="4"/>
  <c r="AE359" i="3"/>
  <c r="E2365" i="4"/>
  <c r="W359" i="3"/>
  <c r="H360" i="3" l="1"/>
  <c r="H2362" i="4"/>
  <c r="H2367" i="4"/>
  <c r="AB360" i="3"/>
  <c r="H2365" i="4"/>
  <c r="T360" i="3"/>
  <c r="L360" i="3"/>
  <c r="H2363" i="4"/>
  <c r="H2366" i="4"/>
  <c r="X360" i="3"/>
  <c r="H2364" i="4"/>
  <c r="P360" i="3"/>
  <c r="E2361" i="4"/>
  <c r="G359" i="3"/>
  <c r="AF359" i="3"/>
  <c r="E2370" i="4" l="1"/>
  <c r="O360" i="3"/>
  <c r="E2372" i="4"/>
  <c r="W360" i="3"/>
  <c r="E2371" i="4"/>
  <c r="S360" i="3"/>
  <c r="H2361" i="4"/>
  <c r="D360" i="3"/>
  <c r="E2374" i="4"/>
  <c r="AE360" i="3"/>
  <c r="E2373" i="4"/>
  <c r="AA360" i="3"/>
  <c r="E2369" i="4"/>
  <c r="K360" i="3"/>
  <c r="P361" i="3" l="1"/>
  <c r="H2371" i="4"/>
  <c r="G360" i="3"/>
  <c r="AF360" i="3"/>
  <c r="E2368" i="4"/>
  <c r="H2369" i="4"/>
  <c r="H361" i="3"/>
  <c r="H2373" i="4"/>
  <c r="X361" i="3"/>
  <c r="H2374" i="4"/>
  <c r="AB361" i="3"/>
  <c r="H2372" i="4"/>
  <c r="T361" i="3"/>
  <c r="H2370" i="4"/>
  <c r="L361" i="3"/>
  <c r="E2377" i="4" l="1"/>
  <c r="O361" i="3"/>
  <c r="E2379" i="4"/>
  <c r="W361" i="3"/>
  <c r="E2381" i="4"/>
  <c r="AE361" i="3"/>
  <c r="E2376" i="4"/>
  <c r="K361" i="3"/>
  <c r="H2368" i="4"/>
  <c r="D361" i="3"/>
  <c r="E2380" i="4"/>
  <c r="AA361" i="3"/>
  <c r="E2378" i="4"/>
  <c r="S361" i="3"/>
  <c r="H2376" i="4" l="1"/>
  <c r="H362" i="3"/>
  <c r="H2378" i="4"/>
  <c r="P362" i="3"/>
  <c r="T362" i="3"/>
  <c r="H2379" i="4"/>
  <c r="G361" i="3"/>
  <c r="E2375" i="4"/>
  <c r="H2381" i="4"/>
  <c r="AB362" i="3"/>
  <c r="H2380" i="4"/>
  <c r="X362" i="3"/>
  <c r="H2377" i="4"/>
  <c r="L362" i="3"/>
  <c r="O362" i="3" l="1"/>
  <c r="E2384" i="4"/>
  <c r="E2387" i="4"/>
  <c r="AA362" i="3"/>
  <c r="E2388" i="4"/>
  <c r="AE362" i="3"/>
  <c r="H2375" i="4"/>
  <c r="D362" i="3"/>
  <c r="E2386" i="4"/>
  <c r="W362" i="3"/>
  <c r="E2385" i="4"/>
  <c r="S362" i="3"/>
  <c r="E2383" i="4"/>
  <c r="K362" i="3"/>
  <c r="AF361" i="3"/>
  <c r="E2382" i="4" l="1"/>
  <c r="G362" i="3"/>
  <c r="AF362" i="3"/>
  <c r="H2385" i="4"/>
  <c r="P363" i="3"/>
  <c r="H2388" i="4"/>
  <c r="AB363" i="3"/>
  <c r="H2383" i="4"/>
  <c r="H363" i="3"/>
  <c r="X363" i="3"/>
  <c r="H2387" i="4"/>
  <c r="T363" i="3"/>
  <c r="H2386" i="4"/>
  <c r="H2384" i="4"/>
  <c r="L363" i="3"/>
  <c r="E2395" i="4" l="1"/>
  <c r="AE363" i="3"/>
  <c r="E2392" i="4"/>
  <c r="S363" i="3"/>
  <c r="E2393" i="4"/>
  <c r="W363" i="3"/>
  <c r="E2391" i="4"/>
  <c r="O363" i="3"/>
  <c r="E2394" i="4"/>
  <c r="AA363" i="3"/>
  <c r="H2382" i="4"/>
  <c r="D363" i="3"/>
  <c r="E2390" i="4"/>
  <c r="K363" i="3"/>
  <c r="H2391" i="4" l="1"/>
  <c r="L364" i="3"/>
  <c r="H2393" i="4"/>
  <c r="T364" i="3"/>
  <c r="E2389" i="4"/>
  <c r="G363" i="3"/>
  <c r="AF363" i="3"/>
  <c r="X364" i="3"/>
  <c r="H2394" i="4"/>
  <c r="H2390" i="4"/>
  <c r="H364" i="3"/>
  <c r="H2392" i="4"/>
  <c r="P364" i="3"/>
  <c r="H2395" i="4"/>
  <c r="AB364" i="3"/>
  <c r="E2402" i="4" l="1"/>
  <c r="AE364" i="3"/>
  <c r="E2401" i="4"/>
  <c r="AA364" i="3"/>
  <c r="H2389" i="4"/>
  <c r="D364" i="3"/>
  <c r="E2399" i="4"/>
  <c r="S364" i="3"/>
  <c r="W364" i="3"/>
  <c r="E2400" i="4"/>
  <c r="E2397" i="4"/>
  <c r="K364" i="3"/>
  <c r="E2398" i="4"/>
  <c r="O364" i="3"/>
  <c r="H2399" i="4" l="1"/>
  <c r="P365" i="3"/>
  <c r="E2396" i="4"/>
  <c r="G364" i="3"/>
  <c r="AF364" i="3"/>
  <c r="H2401" i="4"/>
  <c r="X365" i="3"/>
  <c r="H2398" i="4"/>
  <c r="L365" i="3"/>
  <c r="H2402" i="4"/>
  <c r="AB365" i="3"/>
  <c r="H2397" i="4"/>
  <c r="H365" i="3"/>
  <c r="H2400" i="4"/>
  <c r="T365" i="3"/>
  <c r="W365" i="3" l="1"/>
  <c r="E2407" i="4"/>
  <c r="E2404" i="4"/>
  <c r="K365" i="3"/>
  <c r="E2409" i="4"/>
  <c r="AE365" i="3"/>
  <c r="AA365" i="3"/>
  <c r="E2408" i="4"/>
  <c r="E2406" i="4"/>
  <c r="S365" i="3"/>
  <c r="H2396" i="4"/>
  <c r="D365" i="3"/>
  <c r="E2405" i="4"/>
  <c r="O365" i="3"/>
  <c r="H2409" i="4" l="1"/>
  <c r="AB366" i="3"/>
  <c r="H2405" i="4"/>
  <c r="L366" i="3"/>
  <c r="H2404" i="4"/>
  <c r="H366" i="3"/>
  <c r="H2408" i="4"/>
  <c r="X366" i="3"/>
  <c r="E2403" i="4"/>
  <c r="G365" i="3"/>
  <c r="AF365" i="3"/>
  <c r="H2406" i="4"/>
  <c r="P366" i="3"/>
  <c r="H2407" i="4"/>
  <c r="T366" i="3"/>
  <c r="E2415" i="4" l="1"/>
  <c r="AA366" i="3"/>
  <c r="E2411" i="4"/>
  <c r="K366" i="3"/>
  <c r="E2412" i="4"/>
  <c r="O366" i="3"/>
  <c r="E2414" i="4"/>
  <c r="W366" i="3"/>
  <c r="E2413" i="4"/>
  <c r="S366" i="3"/>
  <c r="D366" i="3"/>
  <c r="H2403" i="4"/>
  <c r="E2416" i="4"/>
  <c r="AE366" i="3"/>
  <c r="H2412" i="4" l="1"/>
  <c r="L367" i="3"/>
  <c r="H2414" i="4"/>
  <c r="T367" i="3"/>
  <c r="H2416" i="4"/>
  <c r="AB367" i="3"/>
  <c r="H367" i="3"/>
  <c r="H2411" i="4"/>
  <c r="E2410" i="4"/>
  <c r="G366" i="3"/>
  <c r="AF366" i="3" s="1"/>
  <c r="H2413" i="4"/>
  <c r="P367" i="3"/>
  <c r="H2415" i="4"/>
  <c r="X367" i="3"/>
  <c r="E2422" i="4" l="1"/>
  <c r="AA367" i="3"/>
  <c r="E2423" i="4"/>
  <c r="AE367" i="3"/>
  <c r="E2418" i="4"/>
  <c r="K367" i="3"/>
  <c r="E2420" i="4"/>
  <c r="S367" i="3"/>
  <c r="E2421" i="4"/>
  <c r="W367" i="3"/>
  <c r="D367" i="3"/>
  <c r="H2410" i="4"/>
  <c r="E2419" i="4"/>
  <c r="O367" i="3"/>
  <c r="H2420" i="4" l="1"/>
  <c r="P368" i="3"/>
  <c r="H2419" i="4"/>
  <c r="L368" i="3"/>
  <c r="E2417" i="4"/>
  <c r="G367" i="3"/>
  <c r="AF367" i="3"/>
  <c r="H368" i="3"/>
  <c r="H2418" i="4"/>
  <c r="H2423" i="4"/>
  <c r="AB368" i="3"/>
  <c r="H2421" i="4"/>
  <c r="T368" i="3"/>
  <c r="H2422" i="4"/>
  <c r="X368" i="3"/>
  <c r="E2425" i="4" l="1"/>
  <c r="K368" i="3"/>
  <c r="E2429" i="4"/>
  <c r="AA368" i="3"/>
  <c r="H2417" i="4"/>
  <c r="D368" i="3"/>
  <c r="E2428" i="4"/>
  <c r="W368" i="3"/>
  <c r="E2426" i="4"/>
  <c r="O368" i="3"/>
  <c r="E2430" i="4"/>
  <c r="AE368" i="3"/>
  <c r="E2427" i="4"/>
  <c r="S368" i="3"/>
  <c r="H2430" i="4" l="1"/>
  <c r="AB369" i="3"/>
  <c r="H2428" i="4"/>
  <c r="T369" i="3"/>
  <c r="G368" i="3"/>
  <c r="E2424" i="4"/>
  <c r="AF368" i="3"/>
  <c r="H2425" i="4"/>
  <c r="H369" i="3"/>
  <c r="H2427" i="4"/>
  <c r="P369" i="3"/>
  <c r="H2429" i="4"/>
  <c r="X369" i="3"/>
  <c r="H2426" i="4"/>
  <c r="L369" i="3"/>
  <c r="H2424" i="4" l="1"/>
  <c r="D369" i="3"/>
  <c r="E2437" i="4"/>
  <c r="AE369" i="3"/>
  <c r="E2433" i="4"/>
  <c r="O369" i="3"/>
  <c r="E2436" i="4"/>
  <c r="AA369" i="3"/>
  <c r="E2435" i="4"/>
  <c r="W369" i="3"/>
  <c r="E2434" i="4"/>
  <c r="S369" i="3"/>
  <c r="E2432" i="4"/>
  <c r="K369" i="3"/>
  <c r="H2434" i="4" l="1"/>
  <c r="P370" i="3"/>
  <c r="H2436" i="4"/>
  <c r="X370" i="3"/>
  <c r="H2433" i="4"/>
  <c r="L370" i="3"/>
  <c r="H2432" i="4"/>
  <c r="H370" i="3"/>
  <c r="H2437" i="4"/>
  <c r="AB370" i="3"/>
  <c r="T370" i="3"/>
  <c r="H2435" i="4"/>
  <c r="E2431" i="4"/>
  <c r="G369" i="3"/>
  <c r="AF369" i="3"/>
  <c r="E2440" i="4" l="1"/>
  <c r="O370" i="3"/>
  <c r="E2439" i="4"/>
  <c r="K370" i="3"/>
  <c r="E2442" i="4"/>
  <c r="W370" i="3"/>
  <c r="H2431" i="4"/>
  <c r="D370" i="3"/>
  <c r="E2443" i="4"/>
  <c r="AA370" i="3"/>
  <c r="E2444" i="4"/>
  <c r="AE370" i="3"/>
  <c r="E2441" i="4"/>
  <c r="S370" i="3"/>
  <c r="E2438" i="4" l="1"/>
  <c r="G370" i="3"/>
  <c r="AF370" i="3" s="1"/>
  <c r="H2441" i="4"/>
  <c r="P371" i="3"/>
  <c r="H2439" i="4"/>
  <c r="H371" i="3"/>
  <c r="T371" i="3"/>
  <c r="H2442" i="4"/>
  <c r="H2444" i="4"/>
  <c r="AB371" i="3"/>
  <c r="X371" i="3"/>
  <c r="H2443" i="4"/>
  <c r="H2440" i="4"/>
  <c r="L371" i="3"/>
  <c r="E2447" i="4" l="1"/>
  <c r="O371" i="3"/>
  <c r="E2446" i="4"/>
  <c r="K371" i="3"/>
  <c r="E2450" i="4"/>
  <c r="AA371" i="3"/>
  <c r="E2449" i="4"/>
  <c r="W371" i="3"/>
  <c r="E2448" i="4"/>
  <c r="S371" i="3"/>
  <c r="E2451" i="4"/>
  <c r="AE371" i="3"/>
  <c r="H2438" i="4"/>
  <c r="D371" i="3"/>
  <c r="H2449" i="4" l="1"/>
  <c r="T372" i="3"/>
  <c r="X372" i="3"/>
  <c r="H2450" i="4"/>
  <c r="H2451" i="4"/>
  <c r="AB372" i="3"/>
  <c r="H2448" i="4"/>
  <c r="P372" i="3"/>
  <c r="E2445" i="4"/>
  <c r="G371" i="3"/>
  <c r="AF371" i="3"/>
  <c r="H2446" i="4"/>
  <c r="H372" i="3"/>
  <c r="H2447" i="4"/>
  <c r="L372" i="3"/>
  <c r="E2455" i="4" l="1"/>
  <c r="S372" i="3"/>
  <c r="E2454" i="4"/>
  <c r="O372" i="3"/>
  <c r="E2458" i="4"/>
  <c r="AE372" i="3"/>
  <c r="E2453" i="4"/>
  <c r="K372" i="3"/>
  <c r="E2457" i="4"/>
  <c r="AA372" i="3"/>
  <c r="H2445" i="4"/>
  <c r="D372" i="3"/>
  <c r="E2456" i="4"/>
  <c r="W372" i="3"/>
  <c r="H2453" i="4" l="1"/>
  <c r="H373" i="3"/>
  <c r="AB373" i="3"/>
  <c r="H2458" i="4"/>
  <c r="H2456" i="4"/>
  <c r="T373" i="3"/>
  <c r="H2455" i="4"/>
  <c r="P373" i="3"/>
  <c r="E2452" i="4"/>
  <c r="G372" i="3"/>
  <c r="H2454" i="4"/>
  <c r="L373" i="3"/>
  <c r="H2457" i="4"/>
  <c r="X373" i="3"/>
  <c r="E2462" i="4" l="1"/>
  <c r="S373" i="3"/>
  <c r="E2464" i="4"/>
  <c r="AA373" i="3"/>
  <c r="W373" i="3"/>
  <c r="E2463" i="4"/>
  <c r="H2452" i="4"/>
  <c r="D373" i="3"/>
  <c r="E2461" i="4"/>
  <c r="O373" i="3"/>
  <c r="AF372" i="3"/>
  <c r="E2465" i="4"/>
  <c r="AE373" i="3"/>
  <c r="E2460" i="4"/>
  <c r="K373" i="3"/>
  <c r="H2465" i="4" l="1"/>
  <c r="AB374" i="3"/>
  <c r="H2464" i="4"/>
  <c r="X374" i="3"/>
  <c r="H2460" i="4"/>
  <c r="H374" i="3"/>
  <c r="H2463" i="4"/>
  <c r="T374" i="3"/>
  <c r="H2461" i="4"/>
  <c r="L374" i="3"/>
  <c r="E2459" i="4"/>
  <c r="G373" i="3"/>
  <c r="AF373" i="3"/>
  <c r="H2462" i="4"/>
  <c r="P374" i="3"/>
  <c r="E2467" i="4" l="1"/>
  <c r="K374" i="3"/>
  <c r="E2471" i="4"/>
  <c r="AA374" i="3"/>
  <c r="E2470" i="4"/>
  <c r="W374" i="3"/>
  <c r="E2469" i="4"/>
  <c r="S374" i="3"/>
  <c r="D374" i="3"/>
  <c r="H2459" i="4"/>
  <c r="E2468" i="4"/>
  <c r="O374" i="3"/>
  <c r="E2472" i="4"/>
  <c r="AE374" i="3"/>
  <c r="H2469" i="4" l="1"/>
  <c r="P375" i="3"/>
  <c r="H2470" i="4"/>
  <c r="T375" i="3"/>
  <c r="H2468" i="4"/>
  <c r="L375" i="3"/>
  <c r="H375" i="3"/>
  <c r="H2467" i="4"/>
  <c r="H2472" i="4"/>
  <c r="AB375" i="3"/>
  <c r="H2471" i="4"/>
  <c r="X375" i="3"/>
  <c r="E2466" i="4"/>
  <c r="G374" i="3"/>
  <c r="D375" i="3" l="1"/>
  <c r="H2466" i="4"/>
  <c r="E2478" i="4"/>
  <c r="AA375" i="3"/>
  <c r="AF374" i="3"/>
  <c r="E2477" i="4"/>
  <c r="W375" i="3"/>
  <c r="E2479" i="4"/>
  <c r="AE375" i="3"/>
  <c r="E2474" i="4"/>
  <c r="K375" i="3"/>
  <c r="E2475" i="4"/>
  <c r="O375" i="3"/>
  <c r="E2476" i="4"/>
  <c r="S375" i="3"/>
  <c r="H2477" i="4" l="1"/>
  <c r="T376" i="3"/>
  <c r="H2476" i="4"/>
  <c r="P376" i="3"/>
  <c r="H2475" i="4"/>
  <c r="L376" i="3"/>
  <c r="H2478" i="4"/>
  <c r="X376" i="3"/>
  <c r="H376" i="3"/>
  <c r="H2474" i="4"/>
  <c r="H2479" i="4"/>
  <c r="AB376" i="3"/>
  <c r="E2473" i="4"/>
  <c r="G375" i="3"/>
  <c r="H2473" i="4" l="1"/>
  <c r="D376" i="3"/>
  <c r="AF375" i="3"/>
  <c r="E2482" i="4"/>
  <c r="O376" i="3"/>
  <c r="E2483" i="4"/>
  <c r="S376" i="3"/>
  <c r="E2485" i="4"/>
  <c r="AA376" i="3"/>
  <c r="E2486" i="4"/>
  <c r="AE376" i="3"/>
  <c r="E2484" i="4"/>
  <c r="W376" i="3"/>
  <c r="E2481" i="4"/>
  <c r="K376" i="3"/>
  <c r="H2481" i="4" l="1"/>
  <c r="H377" i="3"/>
  <c r="H2484" i="4"/>
  <c r="T377" i="3"/>
  <c r="H2482" i="4"/>
  <c r="L377" i="3"/>
  <c r="H2486" i="4"/>
  <c r="AB377" i="3"/>
  <c r="G376" i="3"/>
  <c r="AF376" i="3"/>
  <c r="E2480" i="4"/>
  <c r="P377" i="3"/>
  <c r="H2483" i="4"/>
  <c r="H2485" i="4"/>
  <c r="X377" i="3"/>
  <c r="E2492" i="4" l="1"/>
  <c r="AA377" i="3"/>
  <c r="E2489" i="4"/>
  <c r="O377" i="3"/>
  <c r="E2493" i="4"/>
  <c r="AE377" i="3"/>
  <c r="E2490" i="4"/>
  <c r="S377" i="3"/>
  <c r="E2491" i="4"/>
  <c r="W377" i="3"/>
  <c r="E2488" i="4"/>
  <c r="K377" i="3"/>
  <c r="H2480" i="4"/>
  <c r="D377" i="3"/>
  <c r="H2490" i="4" l="1"/>
  <c r="P378" i="3"/>
  <c r="H2493" i="4"/>
  <c r="AB378" i="3"/>
  <c r="G377" i="3"/>
  <c r="E2487" i="4"/>
  <c r="AF377" i="3"/>
  <c r="H2488" i="4"/>
  <c r="H378" i="3"/>
  <c r="H2489" i="4"/>
  <c r="L378" i="3"/>
  <c r="T378" i="3"/>
  <c r="H2491" i="4"/>
  <c r="H2492" i="4"/>
  <c r="X378" i="3"/>
  <c r="E2499" i="4" l="1"/>
  <c r="AA378" i="3"/>
  <c r="H2487" i="4"/>
  <c r="D378" i="3"/>
  <c r="E2498" i="4"/>
  <c r="W378" i="3"/>
  <c r="E2500" i="4"/>
  <c r="AE378" i="3"/>
  <c r="E2496" i="4"/>
  <c r="O378" i="3"/>
  <c r="E2497" i="4"/>
  <c r="S378" i="3"/>
  <c r="E2495" i="4"/>
  <c r="K378" i="3"/>
  <c r="T379" i="3" l="1"/>
  <c r="H2498" i="4"/>
  <c r="H2500" i="4"/>
  <c r="AB379" i="3"/>
  <c r="E2494" i="4"/>
  <c r="G378" i="3"/>
  <c r="AF378" i="3"/>
  <c r="X379" i="3"/>
  <c r="H2499" i="4"/>
  <c r="H2495" i="4"/>
  <c r="H379" i="3"/>
  <c r="H2497" i="4"/>
  <c r="P379" i="3"/>
  <c r="H2496" i="4"/>
  <c r="L379" i="3"/>
  <c r="E2506" i="4" l="1"/>
  <c r="AA379" i="3"/>
  <c r="H2494" i="4"/>
  <c r="D379" i="3"/>
  <c r="E2502" i="4"/>
  <c r="K379" i="3"/>
  <c r="E2503" i="4"/>
  <c r="O379" i="3"/>
  <c r="E2504" i="4"/>
  <c r="S379" i="3"/>
  <c r="E2507" i="4"/>
  <c r="AE379" i="3"/>
  <c r="E2505" i="4"/>
  <c r="W379" i="3"/>
  <c r="E2501" i="4" l="1"/>
  <c r="G379" i="3"/>
  <c r="AF379" i="3"/>
  <c r="H2505" i="4"/>
  <c r="T380" i="3"/>
  <c r="X380" i="3"/>
  <c r="H2506" i="4"/>
  <c r="H2503" i="4"/>
  <c r="L380" i="3"/>
  <c r="H2502" i="4"/>
  <c r="H380" i="3"/>
  <c r="H2507" i="4"/>
  <c r="AB380" i="3"/>
  <c r="H2504" i="4"/>
  <c r="P380" i="3"/>
  <c r="E2511" i="4" l="1"/>
  <c r="S380" i="3"/>
  <c r="E2513" i="4"/>
  <c r="AA380" i="3"/>
  <c r="W380" i="3"/>
  <c r="E2512" i="4"/>
  <c r="E2509" i="4"/>
  <c r="K380" i="3"/>
  <c r="E2514" i="4"/>
  <c r="AE380" i="3"/>
  <c r="H2501" i="4"/>
  <c r="D380" i="3"/>
  <c r="E2510" i="4"/>
  <c r="O380" i="3"/>
  <c r="H2509" i="4" l="1"/>
  <c r="H381" i="3"/>
  <c r="H2512" i="4"/>
  <c r="T381" i="3"/>
  <c r="E2508" i="4"/>
  <c r="G380" i="3"/>
  <c r="AF380" i="3"/>
  <c r="H2511" i="4"/>
  <c r="P381" i="3"/>
  <c r="H2510" i="4"/>
  <c r="L381" i="3"/>
  <c r="H2513" i="4"/>
  <c r="X381" i="3"/>
  <c r="H2514" i="4"/>
  <c r="AB381" i="3"/>
  <c r="W381" i="3" l="1"/>
  <c r="E2519" i="4"/>
  <c r="E2521" i="4"/>
  <c r="AE381" i="3"/>
  <c r="E2516" i="4"/>
  <c r="K381" i="3"/>
  <c r="H2508" i="4"/>
  <c r="D381" i="3"/>
  <c r="E2520" i="4"/>
  <c r="AA381" i="3"/>
  <c r="E2517" i="4"/>
  <c r="O381" i="3"/>
  <c r="E2518" i="4"/>
  <c r="S381" i="3"/>
  <c r="E2515" i="4" l="1"/>
  <c r="G381" i="3"/>
  <c r="AF381" i="3"/>
  <c r="H2517" i="4"/>
  <c r="L382" i="3"/>
  <c r="H2518" i="4"/>
  <c r="P382" i="3"/>
  <c r="H2520" i="4"/>
  <c r="X382" i="3"/>
  <c r="H2516" i="4"/>
  <c r="H382" i="3"/>
  <c r="H2521" i="4"/>
  <c r="AB382" i="3"/>
  <c r="H2519" i="4"/>
  <c r="T382" i="3"/>
  <c r="E2526" i="4" l="1"/>
  <c r="W382" i="3"/>
  <c r="AE382" i="3"/>
  <c r="E2528" i="4"/>
  <c r="E2523" i="4"/>
  <c r="K382" i="3"/>
  <c r="E2525" i="4"/>
  <c r="S382" i="3"/>
  <c r="E2524" i="4"/>
  <c r="O382" i="3"/>
  <c r="D382" i="3"/>
  <c r="H2515" i="4"/>
  <c r="E2527" i="4"/>
  <c r="AA382" i="3"/>
  <c r="H2525" i="4" l="1"/>
  <c r="P383" i="3"/>
  <c r="H2528" i="4"/>
  <c r="AB383" i="3"/>
  <c r="H2527" i="4"/>
  <c r="X383" i="3"/>
  <c r="H383" i="3"/>
  <c r="H2523" i="4"/>
  <c r="E2522" i="4"/>
  <c r="G382" i="3"/>
  <c r="AF382" i="3"/>
  <c r="H2524" i="4"/>
  <c r="L383" i="3"/>
  <c r="H2526" i="4"/>
  <c r="T383" i="3"/>
  <c r="E2533" i="4" l="1"/>
  <c r="W383" i="3"/>
  <c r="E2534" i="4"/>
  <c r="AA383" i="3"/>
  <c r="E2530" i="4"/>
  <c r="K383" i="3"/>
  <c r="E2531" i="4"/>
  <c r="O383" i="3"/>
  <c r="E2535" i="4"/>
  <c r="AE383" i="3"/>
  <c r="D383" i="3"/>
  <c r="H2522" i="4"/>
  <c r="E2532" i="4"/>
  <c r="S383" i="3"/>
  <c r="H2532" i="4" l="1"/>
  <c r="P384" i="3"/>
  <c r="H2531" i="4"/>
  <c r="L384" i="3"/>
  <c r="H384" i="3"/>
  <c r="H2530" i="4"/>
  <c r="H2534" i="4"/>
  <c r="X384" i="3"/>
  <c r="E2529" i="4"/>
  <c r="G383" i="3"/>
  <c r="AF383" i="3"/>
  <c r="H2535" i="4"/>
  <c r="AB384" i="3"/>
  <c r="H2533" i="4"/>
  <c r="T384" i="3"/>
  <c r="E2540" i="4" l="1"/>
  <c r="W384" i="3"/>
  <c r="E2537" i="4"/>
  <c r="K384" i="3"/>
  <c r="E2541" i="4"/>
  <c r="AA384" i="3"/>
  <c r="E2542" i="4"/>
  <c r="AE384" i="3"/>
  <c r="E2538" i="4"/>
  <c r="O384" i="3"/>
  <c r="H2529" i="4"/>
  <c r="D384" i="3"/>
  <c r="E2539" i="4"/>
  <c r="S384" i="3"/>
  <c r="H2542" i="4" l="1"/>
  <c r="AB385" i="3"/>
  <c r="H2541" i="4"/>
  <c r="X385" i="3"/>
  <c r="G384" i="3"/>
  <c r="E2536" i="4"/>
  <c r="H2538" i="4"/>
  <c r="L385" i="3"/>
  <c r="H2539" i="4"/>
  <c r="P385" i="3"/>
  <c r="H2537" i="4"/>
  <c r="H385" i="3"/>
  <c r="H2540" i="4"/>
  <c r="T385" i="3"/>
  <c r="E2547" i="4" l="1"/>
  <c r="W385" i="3"/>
  <c r="H2536" i="4"/>
  <c r="D385" i="3"/>
  <c r="AF384" i="3"/>
  <c r="E2544" i="4"/>
  <c r="K385" i="3"/>
  <c r="E2548" i="4"/>
  <c r="AA385" i="3"/>
  <c r="E2546" i="4"/>
  <c r="S385" i="3"/>
  <c r="E2549" i="4"/>
  <c r="AE385" i="3"/>
  <c r="E2545" i="4"/>
  <c r="O385" i="3"/>
  <c r="H2544" i="4" l="1"/>
  <c r="H386" i="3"/>
  <c r="H2549" i="4"/>
  <c r="AB386" i="3"/>
  <c r="G385" i="3"/>
  <c r="E2543" i="4"/>
  <c r="AF385" i="3"/>
  <c r="T386" i="3"/>
  <c r="H2547" i="4"/>
  <c r="H2545" i="4"/>
  <c r="L386" i="3"/>
  <c r="H2546" i="4"/>
  <c r="P386" i="3"/>
  <c r="H2548" i="4"/>
  <c r="X386" i="3"/>
  <c r="E2554" i="4" l="1"/>
  <c r="W386" i="3"/>
  <c r="E2555" i="4"/>
  <c r="AA386" i="3"/>
  <c r="H2543" i="4"/>
  <c r="D386" i="3"/>
  <c r="E2553" i="4"/>
  <c r="S386" i="3"/>
  <c r="E2556" i="4"/>
  <c r="AE386" i="3"/>
  <c r="O386" i="3"/>
  <c r="E2552" i="4"/>
  <c r="E2551" i="4"/>
  <c r="K386" i="3"/>
  <c r="H2553" i="4" l="1"/>
  <c r="P387" i="3"/>
  <c r="H2551" i="4"/>
  <c r="H387" i="3"/>
  <c r="E2550" i="4"/>
  <c r="G386" i="3"/>
  <c r="AF386" i="3"/>
  <c r="H2552" i="4"/>
  <c r="L387" i="3"/>
  <c r="X387" i="3"/>
  <c r="H2555" i="4"/>
  <c r="H2556" i="4"/>
  <c r="AB387" i="3"/>
  <c r="T387" i="3"/>
  <c r="H2554" i="4"/>
  <c r="E2563" i="4" l="1"/>
  <c r="AE387" i="3"/>
  <c r="E2561" i="4"/>
  <c r="W387" i="3"/>
  <c r="E2558" i="4"/>
  <c r="K387" i="3"/>
  <c r="E2560" i="4"/>
  <c r="S387" i="3"/>
  <c r="H2550" i="4"/>
  <c r="D387" i="3"/>
  <c r="E2562" i="4"/>
  <c r="AA387" i="3"/>
  <c r="E2559" i="4"/>
  <c r="O387" i="3"/>
  <c r="H2559" i="4" l="1"/>
  <c r="L388" i="3"/>
  <c r="H2560" i="4"/>
  <c r="P388" i="3"/>
  <c r="H2558" i="4"/>
  <c r="H388" i="3"/>
  <c r="X388" i="3"/>
  <c r="H2562" i="4"/>
  <c r="H2563" i="4"/>
  <c r="AB388" i="3"/>
  <c r="H2561" i="4"/>
  <c r="T388" i="3"/>
  <c r="E2557" i="4"/>
  <c r="G387" i="3"/>
  <c r="H2557" i="4" l="1"/>
  <c r="D388" i="3"/>
  <c r="AF387" i="3"/>
  <c r="E2567" i="4"/>
  <c r="S388" i="3"/>
  <c r="E2569" i="4"/>
  <c r="AA388" i="3"/>
  <c r="E2565" i="4"/>
  <c r="K388" i="3"/>
  <c r="W388" i="3"/>
  <c r="E2568" i="4"/>
  <c r="E2570" i="4"/>
  <c r="AE388" i="3"/>
  <c r="E2566" i="4"/>
  <c r="O388" i="3"/>
  <c r="H2569" i="4" l="1"/>
  <c r="X389" i="3"/>
  <c r="H2566" i="4"/>
  <c r="L389" i="3"/>
  <c r="H2570" i="4"/>
  <c r="AB389" i="3"/>
  <c r="H2567" i="4"/>
  <c r="P389" i="3"/>
  <c r="H2568" i="4"/>
  <c r="T389" i="3"/>
  <c r="E2564" i="4"/>
  <c r="G388" i="3"/>
  <c r="AF388" i="3"/>
  <c r="H2565" i="4"/>
  <c r="H389" i="3"/>
  <c r="E2572" i="4" l="1"/>
  <c r="K389" i="3"/>
  <c r="E2573" i="4"/>
  <c r="O389" i="3"/>
  <c r="E2574" i="4"/>
  <c r="S389" i="3"/>
  <c r="E2577" i="4"/>
  <c r="AE389" i="3"/>
  <c r="H2564" i="4"/>
  <c r="D389" i="3"/>
  <c r="E2575" i="4"/>
  <c r="W389" i="3"/>
  <c r="E2576" i="4"/>
  <c r="AA389" i="3"/>
  <c r="H2577" i="4" l="1"/>
  <c r="AB390" i="3"/>
  <c r="H2574" i="4"/>
  <c r="P390" i="3"/>
  <c r="H2575" i="4"/>
  <c r="T390" i="3"/>
  <c r="E2571" i="4"/>
  <c r="G389" i="3"/>
  <c r="H2576" i="4"/>
  <c r="X390" i="3"/>
  <c r="H2573" i="4"/>
  <c r="L390" i="3"/>
  <c r="H2572" i="4"/>
  <c r="H390" i="3"/>
  <c r="E2579" i="4" l="1"/>
  <c r="K390" i="3"/>
  <c r="E2580" i="4"/>
  <c r="O390" i="3"/>
  <c r="E2582" i="4"/>
  <c r="W390" i="3"/>
  <c r="D390" i="3"/>
  <c r="H2571" i="4"/>
  <c r="E2581" i="4"/>
  <c r="S390" i="3"/>
  <c r="E2583" i="4"/>
  <c r="AA390" i="3"/>
  <c r="E2584" i="4"/>
  <c r="AE390" i="3"/>
  <c r="AF389" i="3"/>
  <c r="H2582" i="4" l="1"/>
  <c r="T391" i="3"/>
  <c r="H2584" i="4"/>
  <c r="AB391" i="3"/>
  <c r="E2578" i="4"/>
  <c r="G390" i="3"/>
  <c r="H2583" i="4"/>
  <c r="X391" i="3"/>
  <c r="H2580" i="4"/>
  <c r="L391" i="3"/>
  <c r="H2581" i="4"/>
  <c r="P391" i="3"/>
  <c r="H391" i="3"/>
  <c r="H2579" i="4"/>
  <c r="H2578" i="4" l="1"/>
  <c r="D391" i="3"/>
  <c r="AF390" i="3"/>
  <c r="E2591" i="4"/>
  <c r="AE391" i="3"/>
  <c r="E2586" i="4"/>
  <c r="K391" i="3"/>
  <c r="E2588" i="4"/>
  <c r="S391" i="3"/>
  <c r="E2587" i="4"/>
  <c r="O391" i="3"/>
  <c r="E2589" i="4"/>
  <c r="W391" i="3"/>
  <c r="E2590" i="4"/>
  <c r="AA391" i="3"/>
  <c r="H2586" i="4" l="1"/>
  <c r="H392" i="3"/>
  <c r="H2590" i="4"/>
  <c r="X392" i="3"/>
  <c r="H2589" i="4"/>
  <c r="T392" i="3"/>
  <c r="H2587" i="4"/>
  <c r="L392" i="3"/>
  <c r="H2591" i="4"/>
  <c r="AB392" i="3"/>
  <c r="E2585" i="4"/>
  <c r="G391" i="3"/>
  <c r="AF391" i="3"/>
  <c r="H2588" i="4"/>
  <c r="P392" i="3"/>
  <c r="E2596" i="4" l="1"/>
  <c r="W392" i="3"/>
  <c r="E2594" i="4"/>
  <c r="O392" i="3"/>
  <c r="E2595" i="4"/>
  <c r="S392" i="3"/>
  <c r="H2585" i="4"/>
  <c r="D392" i="3"/>
  <c r="E2597" i="4"/>
  <c r="AA392" i="3"/>
  <c r="E2598" i="4"/>
  <c r="AE392" i="3"/>
  <c r="E2593" i="4"/>
  <c r="K392" i="3"/>
  <c r="H2595" i="4" l="1"/>
  <c r="P393" i="3"/>
  <c r="H2598" i="4"/>
  <c r="AB393" i="3"/>
  <c r="H2597" i="4"/>
  <c r="X393" i="3"/>
  <c r="G392" i="3"/>
  <c r="E2592" i="4"/>
  <c r="H2593" i="4"/>
  <c r="H393" i="3"/>
  <c r="H2594" i="4"/>
  <c r="L393" i="3"/>
  <c r="H2596" i="4"/>
  <c r="T393" i="3"/>
  <c r="E2603" i="4" l="1"/>
  <c r="W393" i="3"/>
  <c r="E2601" i="4"/>
  <c r="O393" i="3"/>
  <c r="H2592" i="4"/>
  <c r="D393" i="3"/>
  <c r="E2604" i="4"/>
  <c r="AA393" i="3"/>
  <c r="E2605" i="4"/>
  <c r="AE393" i="3"/>
  <c r="E2600" i="4"/>
  <c r="K393" i="3"/>
  <c r="E2602" i="4"/>
  <c r="S393" i="3"/>
  <c r="AF392" i="3"/>
  <c r="H2601" i="4" l="1"/>
  <c r="L394" i="3"/>
  <c r="E2599" i="4"/>
  <c r="G393" i="3"/>
  <c r="AF393" i="3"/>
  <c r="H2600" i="4"/>
  <c r="H394" i="3"/>
  <c r="T394" i="3"/>
  <c r="H2603" i="4"/>
  <c r="H2604" i="4"/>
  <c r="X394" i="3"/>
  <c r="H2602" i="4"/>
  <c r="P394" i="3"/>
  <c r="H2605" i="4"/>
  <c r="AB394" i="3"/>
  <c r="E2610" i="4" l="1"/>
  <c r="W394" i="3"/>
  <c r="E2607" i="4"/>
  <c r="K394" i="3"/>
  <c r="H2599" i="4"/>
  <c r="D394" i="3"/>
  <c r="E2612" i="4"/>
  <c r="AE394" i="3"/>
  <c r="E2609" i="4"/>
  <c r="S394" i="3"/>
  <c r="E2611" i="4"/>
  <c r="AA394" i="3"/>
  <c r="E2608" i="4"/>
  <c r="O394" i="3"/>
  <c r="H2612" i="4" l="1"/>
  <c r="AB395" i="3"/>
  <c r="X395" i="3"/>
  <c r="H2611" i="4"/>
  <c r="H2608" i="4"/>
  <c r="L395" i="3"/>
  <c r="H2609" i="4"/>
  <c r="P395" i="3"/>
  <c r="E2606" i="4"/>
  <c r="G394" i="3"/>
  <c r="AF394" i="3"/>
  <c r="H2607" i="4"/>
  <c r="H395" i="3"/>
  <c r="H2610" i="4"/>
  <c r="T395" i="3"/>
  <c r="E2616" i="4" l="1"/>
  <c r="S395" i="3"/>
  <c r="E2615" i="4"/>
  <c r="O395" i="3"/>
  <c r="E2617" i="4"/>
  <c r="W395" i="3"/>
  <c r="E2614" i="4"/>
  <c r="K395" i="3"/>
  <c r="E2618" i="4"/>
  <c r="AA395" i="3"/>
  <c r="E2619" i="4"/>
  <c r="AE395" i="3"/>
  <c r="H2606" i="4"/>
  <c r="D395" i="3"/>
  <c r="E2613" i="4" l="1"/>
  <c r="G395" i="3"/>
  <c r="AF395" i="3"/>
  <c r="H2614" i="4"/>
  <c r="H396" i="3"/>
  <c r="H2617" i="4"/>
  <c r="T396" i="3"/>
  <c r="H2619" i="4"/>
  <c r="AB396" i="3"/>
  <c r="H2618" i="4"/>
  <c r="X396" i="3"/>
  <c r="H2615" i="4"/>
  <c r="L396" i="3"/>
  <c r="H2616" i="4"/>
  <c r="P396" i="3"/>
  <c r="W396" i="3" l="1"/>
  <c r="E2624" i="4"/>
  <c r="E2621" i="4"/>
  <c r="K396" i="3"/>
  <c r="E2623" i="4"/>
  <c r="S396" i="3"/>
  <c r="E2622" i="4"/>
  <c r="O396" i="3"/>
  <c r="E2625" i="4"/>
  <c r="AA396" i="3"/>
  <c r="H2613" i="4"/>
  <c r="D396" i="3"/>
  <c r="E2626" i="4"/>
  <c r="AE396" i="3"/>
  <c r="E2620" i="4" l="1"/>
  <c r="G396" i="3"/>
  <c r="AF396" i="3"/>
  <c r="H2626" i="4"/>
  <c r="AB397" i="3"/>
  <c r="H2622" i="4"/>
  <c r="L397" i="3"/>
  <c r="H2623" i="4"/>
  <c r="P397" i="3"/>
  <c r="H2621" i="4"/>
  <c r="H397" i="3"/>
  <c r="H2625" i="4"/>
  <c r="X397" i="3"/>
  <c r="H2624" i="4"/>
  <c r="T397" i="3"/>
  <c r="W397" i="3" l="1"/>
  <c r="E2631" i="4"/>
  <c r="E2632" i="4"/>
  <c r="AA397" i="3"/>
  <c r="E2628" i="4"/>
  <c r="K397" i="3"/>
  <c r="E2629" i="4"/>
  <c r="O397" i="3"/>
  <c r="E2633" i="4"/>
  <c r="AE397" i="3"/>
  <c r="H2620" i="4"/>
  <c r="D397" i="3"/>
  <c r="E2630" i="4"/>
  <c r="S397" i="3"/>
  <c r="H2628" i="4" l="1"/>
  <c r="H398" i="3"/>
  <c r="E2627" i="4"/>
  <c r="G397" i="3"/>
  <c r="AF397" i="3"/>
  <c r="H2633" i="4"/>
  <c r="AB398" i="3"/>
  <c r="H2629" i="4"/>
  <c r="L398" i="3"/>
  <c r="H2630" i="4"/>
  <c r="P398" i="3"/>
  <c r="H2632" i="4"/>
  <c r="X398" i="3"/>
  <c r="H2631" i="4"/>
  <c r="T398" i="3"/>
  <c r="E2638" i="4" l="1"/>
  <c r="W398" i="3"/>
  <c r="E2639" i="4"/>
  <c r="AA398" i="3"/>
  <c r="E2640" i="4"/>
  <c r="AE398" i="3"/>
  <c r="D398" i="3"/>
  <c r="H2627" i="4"/>
  <c r="E2637" i="4"/>
  <c r="S398" i="3"/>
  <c r="E2635" i="4"/>
  <c r="K398" i="3"/>
  <c r="E2636" i="4"/>
  <c r="O398" i="3"/>
  <c r="E2634" i="4" l="1"/>
  <c r="G398" i="3"/>
  <c r="AF398" i="3"/>
  <c r="H2640" i="4"/>
  <c r="AB399" i="3"/>
  <c r="H399" i="3"/>
  <c r="H2635" i="4"/>
  <c r="H2637" i="4"/>
  <c r="P399" i="3"/>
  <c r="H2636" i="4"/>
  <c r="L399" i="3"/>
  <c r="H2639" i="4"/>
  <c r="X399" i="3"/>
  <c r="H2638" i="4"/>
  <c r="T399" i="3"/>
  <c r="E2645" i="4" l="1"/>
  <c r="W399" i="3"/>
  <c r="E2642" i="4"/>
  <c r="K399" i="3"/>
  <c r="E2643" i="4"/>
  <c r="O399" i="3"/>
  <c r="E2646" i="4"/>
  <c r="AA399" i="3"/>
  <c r="E2647" i="4"/>
  <c r="AE399" i="3"/>
  <c r="D399" i="3"/>
  <c r="H2634" i="4"/>
  <c r="E2644" i="4"/>
  <c r="S399" i="3"/>
  <c r="H2646" i="4" l="1"/>
  <c r="X400" i="3"/>
  <c r="H2644" i="4"/>
  <c r="P400" i="3"/>
  <c r="H2643" i="4"/>
  <c r="L400" i="3"/>
  <c r="H400" i="3"/>
  <c r="H2642" i="4"/>
  <c r="E2641" i="4"/>
  <c r="G399" i="3"/>
  <c r="AF399" i="3"/>
  <c r="H2647" i="4"/>
  <c r="AB400" i="3"/>
  <c r="H2645" i="4"/>
  <c r="T400" i="3"/>
  <c r="E2649" i="4" l="1"/>
  <c r="K400" i="3"/>
  <c r="E2652" i="4"/>
  <c r="W400" i="3"/>
  <c r="E2650" i="4"/>
  <c r="O400" i="3"/>
  <c r="E2651" i="4"/>
  <c r="S400" i="3"/>
  <c r="E2654" i="4"/>
  <c r="AE400" i="3"/>
  <c r="H2641" i="4"/>
  <c r="D400" i="3"/>
  <c r="E2653" i="4"/>
  <c r="AA400" i="3"/>
  <c r="H2653" i="4" l="1"/>
  <c r="X401" i="3"/>
  <c r="P401" i="3"/>
  <c r="H2651" i="4"/>
  <c r="L401" i="3"/>
  <c r="H2650" i="4"/>
  <c r="E2648" i="4"/>
  <c r="G400" i="3"/>
  <c r="H2652" i="4"/>
  <c r="T401" i="3"/>
  <c r="H2654" i="4"/>
  <c r="AB401" i="3"/>
  <c r="H2649" i="4"/>
  <c r="H401" i="3"/>
  <c r="H2648" i="4" l="1"/>
  <c r="D401" i="3"/>
  <c r="E2656" i="4"/>
  <c r="K401" i="3"/>
  <c r="E2661" i="4"/>
  <c r="AE401" i="3"/>
  <c r="E2657" i="4"/>
  <c r="O401" i="3"/>
  <c r="E2659" i="4"/>
  <c r="W401" i="3"/>
  <c r="E2658" i="4"/>
  <c r="S401" i="3"/>
  <c r="E2660" i="4"/>
  <c r="AA401" i="3"/>
  <c r="AF400" i="3"/>
  <c r="H2661" i="4" l="1"/>
  <c r="AB402" i="3"/>
  <c r="H2656" i="4"/>
  <c r="H402" i="3"/>
  <c r="G401" i="3"/>
  <c r="AF401" i="3"/>
  <c r="E2655" i="4"/>
  <c r="H2657" i="4"/>
  <c r="L402" i="3"/>
  <c r="H2660" i="4"/>
  <c r="X402" i="3"/>
  <c r="P402" i="3"/>
  <c r="H2658" i="4"/>
  <c r="T402" i="3"/>
  <c r="H2659" i="4"/>
  <c r="E2666" i="4" l="1"/>
  <c r="W402" i="3"/>
  <c r="H2655" i="4"/>
  <c r="D402" i="3"/>
  <c r="E2665" i="4"/>
  <c r="S402" i="3"/>
  <c r="E2663" i="4"/>
  <c r="K402" i="3"/>
  <c r="E2667" i="4"/>
  <c r="AA402" i="3"/>
  <c r="E2668" i="4"/>
  <c r="AE402" i="3"/>
  <c r="E2664" i="4"/>
  <c r="O402" i="3"/>
  <c r="H2665" i="4" l="1"/>
  <c r="P403" i="3"/>
  <c r="H2663" i="4"/>
  <c r="H403" i="3"/>
  <c r="H2664" i="4"/>
  <c r="L403" i="3"/>
  <c r="H2668" i="4"/>
  <c r="AB403" i="3"/>
  <c r="E2662" i="4"/>
  <c r="G402" i="3"/>
  <c r="AF402" i="3"/>
  <c r="X403" i="3"/>
  <c r="H2667" i="4"/>
  <c r="T403" i="3"/>
  <c r="H2666" i="4"/>
  <c r="E2674" i="4" l="1"/>
  <c r="AA403" i="3"/>
  <c r="E2675" i="4"/>
  <c r="AE403" i="3"/>
  <c r="E2673" i="4"/>
  <c r="W403" i="3"/>
  <c r="E2670" i="4"/>
  <c r="K403" i="3"/>
  <c r="E2671" i="4"/>
  <c r="O403" i="3"/>
  <c r="H2662" i="4"/>
  <c r="D403" i="3"/>
  <c r="E2672" i="4"/>
  <c r="S403" i="3"/>
  <c r="H2670" i="4" l="1"/>
  <c r="H404" i="3"/>
  <c r="H2673" i="4"/>
  <c r="T404" i="3"/>
  <c r="H2672" i="4"/>
  <c r="P404" i="3"/>
  <c r="E2669" i="4"/>
  <c r="G403" i="3"/>
  <c r="AB404" i="3"/>
  <c r="H2675" i="4"/>
  <c r="H2671" i="4"/>
  <c r="L404" i="3"/>
  <c r="X404" i="3"/>
  <c r="H2674" i="4"/>
  <c r="H2669" i="4" l="1"/>
  <c r="D404" i="3"/>
  <c r="E2681" i="4"/>
  <c r="AA404" i="3"/>
  <c r="E2678" i="4"/>
  <c r="O404" i="3"/>
  <c r="E2677" i="4"/>
  <c r="K404" i="3"/>
  <c r="E2679" i="4"/>
  <c r="S404" i="3"/>
  <c r="E2680" i="4"/>
  <c r="W404" i="3"/>
  <c r="E2682" i="4"/>
  <c r="AE404" i="3"/>
  <c r="AF403" i="3"/>
  <c r="H2678" i="4" l="1"/>
  <c r="L405" i="3"/>
  <c r="H2677" i="4"/>
  <c r="H405" i="3"/>
  <c r="AB405" i="3"/>
  <c r="H2682" i="4"/>
  <c r="H2680" i="4"/>
  <c r="T405" i="3"/>
  <c r="H2681" i="4"/>
  <c r="X405" i="3"/>
  <c r="H2679" i="4"/>
  <c r="P405" i="3"/>
  <c r="E2676" i="4"/>
  <c r="G404" i="3"/>
  <c r="AF404" i="3"/>
  <c r="W405" i="3" l="1"/>
  <c r="E2687" i="4"/>
  <c r="E2685" i="4"/>
  <c r="O405" i="3"/>
  <c r="H2676" i="4"/>
  <c r="D405" i="3"/>
  <c r="E2689" i="4"/>
  <c r="AE405" i="3"/>
  <c r="E2686" i="4"/>
  <c r="S405" i="3"/>
  <c r="E2684" i="4"/>
  <c r="K405" i="3"/>
  <c r="E2688" i="4"/>
  <c r="AA405" i="3"/>
  <c r="H2689" i="4" l="1"/>
  <c r="AB406" i="3"/>
  <c r="H2685" i="4"/>
  <c r="L406" i="3"/>
  <c r="H2688" i="4"/>
  <c r="X406" i="3"/>
  <c r="E2683" i="4"/>
  <c r="G405" i="3"/>
  <c r="H2684" i="4"/>
  <c r="H406" i="3"/>
  <c r="H2686" i="4"/>
  <c r="P406" i="3"/>
  <c r="H2687" i="4"/>
  <c r="T406" i="3"/>
  <c r="D406" i="3" l="1"/>
  <c r="H2683" i="4"/>
  <c r="E2695" i="4"/>
  <c r="AA406" i="3"/>
  <c r="E2694" i="4"/>
  <c r="W406" i="3"/>
  <c r="E2693" i="4"/>
  <c r="S406" i="3"/>
  <c r="E2696" i="4"/>
  <c r="AE406" i="3"/>
  <c r="E2692" i="4"/>
  <c r="O406" i="3"/>
  <c r="E2691" i="4"/>
  <c r="K406" i="3"/>
  <c r="AF405" i="3"/>
  <c r="H2693" i="4" l="1"/>
  <c r="P407" i="3"/>
  <c r="H407" i="3"/>
  <c r="H2691" i="4"/>
  <c r="H2692" i="4"/>
  <c r="L407" i="3"/>
  <c r="H2694" i="4"/>
  <c r="T407" i="3"/>
  <c r="H2695" i="4"/>
  <c r="X407" i="3"/>
  <c r="H2696" i="4"/>
  <c r="AB407" i="3"/>
  <c r="E2690" i="4"/>
  <c r="G406" i="3"/>
  <c r="AF406" i="3"/>
  <c r="E2701" i="4" l="1"/>
  <c r="W407" i="3"/>
  <c r="E2699" i="4"/>
  <c r="O407" i="3"/>
  <c r="D407" i="3"/>
  <c r="H2690" i="4"/>
  <c r="E2703" i="4"/>
  <c r="AE407" i="3"/>
  <c r="E2698" i="4"/>
  <c r="K407" i="3"/>
  <c r="E2702" i="4"/>
  <c r="AA407" i="3"/>
  <c r="E2700" i="4"/>
  <c r="S407" i="3"/>
  <c r="H2703" i="4" l="1"/>
  <c r="AB408" i="3"/>
  <c r="H2700" i="4"/>
  <c r="P408" i="3"/>
  <c r="E2697" i="4"/>
  <c r="G407" i="3"/>
  <c r="AF407" i="3"/>
  <c r="H2702" i="4"/>
  <c r="X408" i="3"/>
  <c r="H2699" i="4"/>
  <c r="L408" i="3"/>
  <c r="H408" i="3"/>
  <c r="H2698" i="4"/>
  <c r="H2701" i="4"/>
  <c r="T408" i="3"/>
  <c r="E2708" i="4" l="1"/>
  <c r="W408" i="3"/>
  <c r="H2697" i="4"/>
  <c r="D408" i="3"/>
  <c r="E2705" i="4"/>
  <c r="K408" i="3"/>
  <c r="E2707" i="4"/>
  <c r="S408" i="3"/>
  <c r="E2706" i="4"/>
  <c r="O408" i="3"/>
  <c r="E2710" i="4"/>
  <c r="AE408" i="3"/>
  <c r="E2709" i="4"/>
  <c r="AA408" i="3"/>
  <c r="P409" i="3" l="1"/>
  <c r="H2707" i="4"/>
  <c r="H2709" i="4"/>
  <c r="X409" i="3"/>
  <c r="H2705" i="4"/>
  <c r="H409" i="3"/>
  <c r="H2710" i="4"/>
  <c r="AB409" i="3"/>
  <c r="G408" i="3"/>
  <c r="AF408" i="3" s="1"/>
  <c r="E2704" i="4"/>
  <c r="H2706" i="4"/>
  <c r="L409" i="3"/>
  <c r="H2708" i="4"/>
  <c r="T409" i="3"/>
  <c r="E2716" i="4" l="1"/>
  <c r="AA409" i="3"/>
  <c r="E2717" i="4"/>
  <c r="AE409" i="3"/>
  <c r="E2715" i="4"/>
  <c r="W409" i="3"/>
  <c r="K409" i="3"/>
  <c r="E2712" i="4"/>
  <c r="E2713" i="4"/>
  <c r="O409" i="3"/>
  <c r="H2704" i="4"/>
  <c r="D409" i="3"/>
  <c r="E2714" i="4"/>
  <c r="S409" i="3"/>
  <c r="H2712" i="4" l="1"/>
  <c r="H410" i="3"/>
  <c r="H2714" i="4"/>
  <c r="P410" i="3"/>
  <c r="T410" i="3"/>
  <c r="H2715" i="4"/>
  <c r="G409" i="3"/>
  <c r="E2711" i="4"/>
  <c r="H2717" i="4"/>
  <c r="AB410" i="3"/>
  <c r="H2713" i="4"/>
  <c r="L410" i="3"/>
  <c r="H2716" i="4"/>
  <c r="X410" i="3"/>
  <c r="E2722" i="4" l="1"/>
  <c r="W410" i="3"/>
  <c r="H2711" i="4"/>
  <c r="D410" i="3"/>
  <c r="E2724" i="4"/>
  <c r="AE410" i="3"/>
  <c r="E2719" i="4"/>
  <c r="K410" i="3"/>
  <c r="E2723" i="4"/>
  <c r="AA410" i="3"/>
  <c r="E2720" i="4"/>
  <c r="O410" i="3"/>
  <c r="E2721" i="4"/>
  <c r="S410" i="3"/>
  <c r="AF409" i="3"/>
  <c r="H2719" i="4" l="1"/>
  <c r="H411" i="3"/>
  <c r="H2724" i="4"/>
  <c r="AB411" i="3"/>
  <c r="H2720" i="4"/>
  <c r="L411" i="3"/>
  <c r="H2721" i="4"/>
  <c r="P411" i="3"/>
  <c r="E2718" i="4"/>
  <c r="G410" i="3"/>
  <c r="AF410" i="3"/>
  <c r="X411" i="3"/>
  <c r="H2723" i="4"/>
  <c r="T411" i="3"/>
  <c r="H2722" i="4"/>
  <c r="E2729" i="4" l="1"/>
  <c r="W411" i="3"/>
  <c r="E2730" i="4"/>
  <c r="AA411" i="3"/>
  <c r="E2728" i="4"/>
  <c r="S411" i="3"/>
  <c r="E2731" i="4"/>
  <c r="AE411" i="3"/>
  <c r="E2727" i="4"/>
  <c r="O411" i="3"/>
  <c r="H2718" i="4"/>
  <c r="D411" i="3"/>
  <c r="E2726" i="4"/>
  <c r="K411" i="3"/>
  <c r="H2728" i="4" l="1"/>
  <c r="P412" i="3"/>
  <c r="H2731" i="4"/>
  <c r="AB412" i="3"/>
  <c r="H2726" i="4"/>
  <c r="H412" i="3"/>
  <c r="E2725" i="4"/>
  <c r="G411" i="3"/>
  <c r="H2730" i="4"/>
  <c r="X412" i="3"/>
  <c r="H2727" i="4"/>
  <c r="L412" i="3"/>
  <c r="H2729" i="4"/>
  <c r="T412" i="3"/>
  <c r="H2725" i="4" l="1"/>
  <c r="D412" i="3"/>
  <c r="W412" i="3"/>
  <c r="E2736" i="4"/>
  <c r="E2733" i="4"/>
  <c r="K412" i="3"/>
  <c r="E2734" i="4"/>
  <c r="O412" i="3"/>
  <c r="E2738" i="4"/>
  <c r="AE412" i="3"/>
  <c r="E2737" i="4"/>
  <c r="AA412" i="3"/>
  <c r="E2735" i="4"/>
  <c r="S412" i="3"/>
  <c r="AF411" i="3"/>
  <c r="H2734" i="4" l="1"/>
  <c r="L413" i="3"/>
  <c r="H2735" i="4"/>
  <c r="P413" i="3"/>
  <c r="H2733" i="4"/>
  <c r="H413" i="3"/>
  <c r="H2737" i="4"/>
  <c r="X413" i="3"/>
  <c r="H2736" i="4"/>
  <c r="T413" i="3"/>
  <c r="AB413" i="3"/>
  <c r="H2738" i="4"/>
  <c r="E2732" i="4"/>
  <c r="G412" i="3"/>
  <c r="AF412" i="3"/>
  <c r="E2744" i="4" l="1"/>
  <c r="AA413" i="3"/>
  <c r="E2742" i="4"/>
  <c r="S413" i="3"/>
  <c r="E2741" i="4"/>
  <c r="O413" i="3"/>
  <c r="H2732" i="4"/>
  <c r="D413" i="3"/>
  <c r="E2740" i="4"/>
  <c r="K413" i="3"/>
  <c r="E2745" i="4"/>
  <c r="AE413" i="3"/>
  <c r="W413" i="3"/>
  <c r="E2743" i="4"/>
  <c r="H2743" i="4" l="1"/>
  <c r="T414" i="3"/>
  <c r="H2745" i="4"/>
  <c r="AB414" i="3"/>
  <c r="E2739" i="4"/>
  <c r="G413" i="3"/>
  <c r="AF413" i="3" s="1"/>
  <c r="H2741" i="4"/>
  <c r="L414" i="3"/>
  <c r="H2742" i="4"/>
  <c r="P414" i="3"/>
  <c r="H2740" i="4"/>
  <c r="H414" i="3"/>
  <c r="H2744" i="4"/>
  <c r="X414" i="3"/>
  <c r="E2747" i="4" l="1"/>
  <c r="K414" i="3"/>
  <c r="D414" i="3"/>
  <c r="H2739" i="4"/>
  <c r="E2749" i="4"/>
  <c r="S414" i="3"/>
  <c r="E2750" i="4"/>
  <c r="W414" i="3"/>
  <c r="AA414" i="3"/>
  <c r="E2751" i="4"/>
  <c r="E2752" i="4"/>
  <c r="AE414" i="3"/>
  <c r="E2748" i="4"/>
  <c r="O414" i="3"/>
  <c r="H2750" i="4" l="1"/>
  <c r="T415" i="3"/>
  <c r="H2748" i="4"/>
  <c r="L415" i="3"/>
  <c r="H2752" i="4"/>
  <c r="AB415" i="3"/>
  <c r="H2747" i="4"/>
  <c r="H415" i="3"/>
  <c r="H2749" i="4"/>
  <c r="P415" i="3"/>
  <c r="E2746" i="4"/>
  <c r="G414" i="3"/>
  <c r="AF414" i="3"/>
  <c r="H2751" i="4"/>
  <c r="X415" i="3"/>
  <c r="E2754" i="4" l="1"/>
  <c r="K415" i="3"/>
  <c r="E2759" i="4"/>
  <c r="AE415" i="3"/>
  <c r="E2758" i="4"/>
  <c r="AA415" i="3"/>
  <c r="D415" i="3"/>
  <c r="H2746" i="4"/>
  <c r="E2755" i="4"/>
  <c r="O415" i="3"/>
  <c r="E2756" i="4"/>
  <c r="S415" i="3"/>
  <c r="E2757" i="4"/>
  <c r="W415" i="3"/>
  <c r="H2758" i="4" l="1"/>
  <c r="X416" i="3"/>
  <c r="E2753" i="4"/>
  <c r="G415" i="3"/>
  <c r="AF415" i="3"/>
  <c r="H2757" i="4"/>
  <c r="T416" i="3"/>
  <c r="H2756" i="4"/>
  <c r="P416" i="3"/>
  <c r="H2759" i="4"/>
  <c r="AB416" i="3"/>
  <c r="L416" i="3"/>
  <c r="H2755" i="4"/>
  <c r="H416" i="3"/>
  <c r="H2754" i="4"/>
  <c r="E2761" i="4" l="1"/>
  <c r="K416" i="3"/>
  <c r="E2764" i="4"/>
  <c r="W416" i="3"/>
  <c r="E2762" i="4"/>
  <c r="O416" i="3"/>
  <c r="H2753" i="4"/>
  <c r="D416" i="3"/>
  <c r="E2766" i="4"/>
  <c r="AE416" i="3"/>
  <c r="E2765" i="4"/>
  <c r="AA416" i="3"/>
  <c r="E2763" i="4"/>
  <c r="S416" i="3"/>
  <c r="P417" i="3" l="1"/>
  <c r="H2763" i="4"/>
  <c r="E2760" i="4"/>
  <c r="G416" i="3"/>
  <c r="AF416" i="3"/>
  <c r="L417" i="3"/>
  <c r="H2762" i="4"/>
  <c r="H2765" i="4"/>
  <c r="X417" i="3"/>
  <c r="H2764" i="4"/>
  <c r="T417" i="3"/>
  <c r="H2766" i="4"/>
  <c r="AB417" i="3"/>
  <c r="H2761" i="4"/>
  <c r="H417" i="3"/>
  <c r="E2768" i="4" l="1"/>
  <c r="K417" i="3"/>
  <c r="E2769" i="4"/>
  <c r="O417" i="3"/>
  <c r="E2773" i="4"/>
  <c r="AE417" i="3"/>
  <c r="H2760" i="4"/>
  <c r="D417" i="3"/>
  <c r="E2771" i="4"/>
  <c r="W417" i="3"/>
  <c r="E2772" i="4"/>
  <c r="AA417" i="3"/>
  <c r="E2770" i="4"/>
  <c r="S417" i="3"/>
  <c r="G417" i="3" l="1"/>
  <c r="AF417" i="3"/>
  <c r="E2767" i="4"/>
  <c r="P418" i="3"/>
  <c r="H2770" i="4"/>
  <c r="H2773" i="4"/>
  <c r="AB418" i="3"/>
  <c r="H2772" i="4"/>
  <c r="X418" i="3"/>
  <c r="H2769" i="4"/>
  <c r="L418" i="3"/>
  <c r="T418" i="3"/>
  <c r="H2771" i="4"/>
  <c r="H2768" i="4"/>
  <c r="H418" i="3"/>
  <c r="E2780" i="4" l="1"/>
  <c r="AE418" i="3"/>
  <c r="E2775" i="4"/>
  <c r="K418" i="3"/>
  <c r="E2778" i="4"/>
  <c r="W418" i="3"/>
  <c r="E2777" i="4"/>
  <c r="S418" i="3"/>
  <c r="E2776" i="4"/>
  <c r="O418" i="3"/>
  <c r="E2779" i="4"/>
  <c r="AA418" i="3"/>
  <c r="H2767" i="4"/>
  <c r="D418" i="3"/>
  <c r="H2777" i="4" l="1"/>
  <c r="P419" i="3"/>
  <c r="X419" i="3"/>
  <c r="H2779" i="4"/>
  <c r="E2774" i="4"/>
  <c r="G418" i="3"/>
  <c r="AF418" i="3"/>
  <c r="T419" i="3"/>
  <c r="H2778" i="4"/>
  <c r="H2775" i="4"/>
  <c r="H419" i="3"/>
  <c r="H2776" i="4"/>
  <c r="L419" i="3"/>
  <c r="H2780" i="4"/>
  <c r="AB419" i="3"/>
  <c r="E2785" i="4" l="1"/>
  <c r="W419" i="3"/>
  <c r="E2787" i="4"/>
  <c r="AE419" i="3"/>
  <c r="H2774" i="4"/>
  <c r="D419" i="3"/>
  <c r="E2783" i="4"/>
  <c r="O419" i="3"/>
  <c r="E2782" i="4"/>
  <c r="K419" i="3"/>
  <c r="E2786" i="4"/>
  <c r="AA419" i="3"/>
  <c r="E2784" i="4"/>
  <c r="S419" i="3"/>
  <c r="E2781" i="4" l="1"/>
  <c r="G419" i="3"/>
  <c r="AF419" i="3"/>
  <c r="H2783" i="4"/>
  <c r="L420" i="3"/>
  <c r="H2784" i="4"/>
  <c r="P420" i="3"/>
  <c r="X420" i="3"/>
  <c r="H2786" i="4"/>
  <c r="AB420" i="3"/>
  <c r="H2787" i="4"/>
  <c r="H2782" i="4"/>
  <c r="H420" i="3"/>
  <c r="H2785" i="4"/>
  <c r="T420" i="3"/>
  <c r="E2792" i="4" l="1"/>
  <c r="W420" i="3"/>
  <c r="E2790" i="4"/>
  <c r="O420" i="3"/>
  <c r="E2793" i="4"/>
  <c r="AA420" i="3"/>
  <c r="E2791" i="4"/>
  <c r="S420" i="3"/>
  <c r="E2789" i="4"/>
  <c r="K420" i="3"/>
  <c r="E2794" i="4"/>
  <c r="AE420" i="3"/>
  <c r="H2781" i="4"/>
  <c r="D420" i="3"/>
  <c r="H2791" i="4" l="1"/>
  <c r="P421" i="3"/>
  <c r="E2788" i="4"/>
  <c r="G420" i="3"/>
  <c r="AF420" i="3"/>
  <c r="H2790" i="4"/>
  <c r="L421" i="3"/>
  <c r="H2792" i="4"/>
  <c r="T421" i="3"/>
  <c r="H2793" i="4"/>
  <c r="X421" i="3"/>
  <c r="AB421" i="3"/>
  <c r="H2794" i="4"/>
  <c r="H2789" i="4"/>
  <c r="H421" i="3"/>
  <c r="E2797" i="4" l="1"/>
  <c r="O421" i="3"/>
  <c r="W421" i="3"/>
  <c r="E2799" i="4"/>
  <c r="E2796" i="4"/>
  <c r="K421" i="3"/>
  <c r="E2801" i="4"/>
  <c r="AE421" i="3"/>
  <c r="H2788" i="4"/>
  <c r="D421" i="3"/>
  <c r="E2800" i="4"/>
  <c r="AA421" i="3"/>
  <c r="E2798" i="4"/>
  <c r="S421" i="3"/>
  <c r="H2796" i="4" l="1"/>
  <c r="H422" i="3"/>
  <c r="H2801" i="4"/>
  <c r="AB422" i="3"/>
  <c r="H2798" i="4"/>
  <c r="P422" i="3"/>
  <c r="H2799" i="4"/>
  <c r="T422" i="3"/>
  <c r="H2797" i="4"/>
  <c r="L422" i="3"/>
  <c r="H2800" i="4"/>
  <c r="X422" i="3"/>
  <c r="E2795" i="4"/>
  <c r="G421" i="3"/>
  <c r="AF421" i="3" s="1"/>
  <c r="E2806" i="4" l="1"/>
  <c r="W422" i="3"/>
  <c r="D422" i="3"/>
  <c r="H2795" i="4"/>
  <c r="AA422" i="3"/>
  <c r="E2807" i="4"/>
  <c r="E2804" i="4"/>
  <c r="O422" i="3"/>
  <c r="E2805" i="4"/>
  <c r="S422" i="3"/>
  <c r="E2808" i="4"/>
  <c r="AE422" i="3"/>
  <c r="E2803" i="4"/>
  <c r="K422" i="3"/>
  <c r="H2804" i="4" l="1"/>
  <c r="L423" i="3"/>
  <c r="H2807" i="4"/>
  <c r="X423" i="3"/>
  <c r="H423" i="3"/>
  <c r="H2803" i="4"/>
  <c r="E2802" i="4"/>
  <c r="G422" i="3"/>
  <c r="H2806" i="4"/>
  <c r="T423" i="3"/>
  <c r="H2808" i="4"/>
  <c r="AB423" i="3"/>
  <c r="H2805" i="4"/>
  <c r="P423" i="3"/>
  <c r="D423" i="3" l="1"/>
  <c r="H2802" i="4"/>
  <c r="E2812" i="4"/>
  <c r="S423" i="3"/>
  <c r="AE423" i="3"/>
  <c r="E2815" i="4"/>
  <c r="E2810" i="4"/>
  <c r="K423" i="3"/>
  <c r="E2814" i="4"/>
  <c r="AA423" i="3"/>
  <c r="E2813" i="4"/>
  <c r="W423" i="3"/>
  <c r="E2811" i="4"/>
  <c r="O423" i="3"/>
  <c r="AF422" i="3"/>
  <c r="H2815" i="4" l="1"/>
  <c r="AB424" i="3"/>
  <c r="H424" i="3"/>
  <c r="H2810" i="4"/>
  <c r="L424" i="3"/>
  <c r="H2811" i="4"/>
  <c r="H2813" i="4"/>
  <c r="T424" i="3"/>
  <c r="H2812" i="4"/>
  <c r="P424" i="3"/>
  <c r="H2814" i="4"/>
  <c r="X424" i="3"/>
  <c r="E2809" i="4"/>
  <c r="G423" i="3"/>
  <c r="AF423" i="3"/>
  <c r="E2820" i="4" l="1"/>
  <c r="W424" i="3"/>
  <c r="E2822" i="4"/>
  <c r="AE424" i="3"/>
  <c r="H2809" i="4"/>
  <c r="D424" i="3"/>
  <c r="E2818" i="4"/>
  <c r="O424" i="3"/>
  <c r="E2821" i="4"/>
  <c r="AA424" i="3"/>
  <c r="E2817" i="4"/>
  <c r="K424" i="3"/>
  <c r="E2819" i="4"/>
  <c r="S424" i="3"/>
  <c r="L425" i="3" l="1"/>
  <c r="H2818" i="4"/>
  <c r="H2817" i="4"/>
  <c r="H425" i="3"/>
  <c r="E2816" i="4"/>
  <c r="G424" i="3"/>
  <c r="H2821" i="4"/>
  <c r="X425" i="3"/>
  <c r="P425" i="3"/>
  <c r="H2819" i="4"/>
  <c r="H2822" i="4"/>
  <c r="AB425" i="3"/>
  <c r="H2820" i="4"/>
  <c r="T425" i="3"/>
  <c r="H2816" i="4" l="1"/>
  <c r="D425" i="3"/>
  <c r="E2827" i="4"/>
  <c r="W425" i="3"/>
  <c r="E2826" i="4"/>
  <c r="S425" i="3"/>
  <c r="AF424" i="3"/>
  <c r="E2829" i="4"/>
  <c r="AE425" i="3"/>
  <c r="E2824" i="4"/>
  <c r="K425" i="3"/>
  <c r="E2828" i="4"/>
  <c r="AA425" i="3"/>
  <c r="E2825" i="4"/>
  <c r="O425" i="3"/>
  <c r="H2828" i="4" l="1"/>
  <c r="X426" i="3"/>
  <c r="H2824" i="4"/>
  <c r="H426" i="3"/>
  <c r="T426" i="3"/>
  <c r="H2827" i="4"/>
  <c r="G425" i="3"/>
  <c r="AF425" i="3"/>
  <c r="E2823" i="4"/>
  <c r="H2825" i="4"/>
  <c r="L426" i="3"/>
  <c r="P426" i="3"/>
  <c r="H2826" i="4"/>
  <c r="H2829" i="4"/>
  <c r="AB426" i="3"/>
  <c r="H2823" i="4" l="1"/>
  <c r="D426" i="3"/>
  <c r="E2833" i="4"/>
  <c r="S426" i="3"/>
  <c r="E2834" i="4"/>
  <c r="W426" i="3"/>
  <c r="E2832" i="4"/>
  <c r="O426" i="3"/>
  <c r="E2835" i="4"/>
  <c r="AA426" i="3"/>
  <c r="E2836" i="4"/>
  <c r="AE426" i="3"/>
  <c r="E2831" i="4"/>
  <c r="K426" i="3"/>
  <c r="H2836" i="4" l="1"/>
  <c r="AB427" i="3"/>
  <c r="H2832" i="4"/>
  <c r="L427" i="3"/>
  <c r="T427" i="3"/>
  <c r="H2834" i="4"/>
  <c r="X427" i="3"/>
  <c r="H2835" i="4"/>
  <c r="H2831" i="4"/>
  <c r="H427" i="3"/>
  <c r="H2833" i="4"/>
  <c r="P427" i="3"/>
  <c r="E2830" i="4"/>
  <c r="G426" i="3"/>
  <c r="AF426" i="3"/>
  <c r="H2830" i="4" l="1"/>
  <c r="D427" i="3"/>
  <c r="E2841" i="4"/>
  <c r="W427" i="3"/>
  <c r="E2839" i="4"/>
  <c r="O427" i="3"/>
  <c r="E2843" i="4"/>
  <c r="AE427" i="3"/>
  <c r="E2842" i="4"/>
  <c r="AA427" i="3"/>
  <c r="E2840" i="4"/>
  <c r="S427" i="3"/>
  <c r="E2838" i="4"/>
  <c r="K427" i="3"/>
  <c r="H2839" i="4" l="1"/>
  <c r="L428" i="3"/>
  <c r="AB428" i="3"/>
  <c r="H2843" i="4"/>
  <c r="H2838" i="4"/>
  <c r="H428" i="3"/>
  <c r="H2840" i="4"/>
  <c r="P428" i="3"/>
  <c r="H2841" i="4"/>
  <c r="T428" i="3"/>
  <c r="X428" i="3"/>
  <c r="H2842" i="4"/>
  <c r="E2837" i="4"/>
  <c r="G427" i="3"/>
  <c r="AF427" i="3"/>
  <c r="S428" i="3" l="1"/>
  <c r="E2847" i="4"/>
  <c r="E2845" i="4"/>
  <c r="K428" i="3"/>
  <c r="E2849" i="4"/>
  <c r="AA428" i="3"/>
  <c r="E2846" i="4"/>
  <c r="O428" i="3"/>
  <c r="H2837" i="4"/>
  <c r="D428" i="3"/>
  <c r="E2850" i="4"/>
  <c r="AE428" i="3"/>
  <c r="E2848" i="4"/>
  <c r="W428" i="3"/>
  <c r="AB429" i="3" l="1"/>
  <c r="H2850" i="4"/>
  <c r="H2848" i="4"/>
  <c r="T429" i="3"/>
  <c r="H2846" i="4"/>
  <c r="L429" i="3"/>
  <c r="H2849" i="4"/>
  <c r="X429" i="3"/>
  <c r="H2845" i="4"/>
  <c r="H429" i="3"/>
  <c r="E2844" i="4"/>
  <c r="G428" i="3"/>
  <c r="H2847" i="4"/>
  <c r="P429" i="3"/>
  <c r="E2853" i="4" l="1"/>
  <c r="O429" i="3"/>
  <c r="W429" i="3"/>
  <c r="E2855" i="4"/>
  <c r="H2844" i="4"/>
  <c r="D429" i="3"/>
  <c r="E2856" i="4"/>
  <c r="AA429" i="3"/>
  <c r="E2854" i="4"/>
  <c r="S429" i="3"/>
  <c r="AF428" i="3"/>
  <c r="E2852" i="4"/>
  <c r="K429" i="3"/>
  <c r="E2857" i="4"/>
  <c r="AE429" i="3"/>
  <c r="H2856" i="4" l="1"/>
  <c r="X430" i="3"/>
  <c r="H2857" i="4"/>
  <c r="AB430" i="3"/>
  <c r="E2851" i="4"/>
  <c r="G429" i="3"/>
  <c r="AF429" i="3"/>
  <c r="H2852" i="4"/>
  <c r="H430" i="3"/>
  <c r="H2854" i="4"/>
  <c r="P430" i="3"/>
  <c r="H2855" i="4"/>
  <c r="T430" i="3"/>
  <c r="H2853" i="4"/>
  <c r="L430" i="3"/>
  <c r="E2860" i="4" l="1"/>
  <c r="O430" i="3"/>
  <c r="D430" i="3"/>
  <c r="H2851" i="4"/>
  <c r="E2862" i="4"/>
  <c r="W430" i="3"/>
  <c r="E2864" i="4"/>
  <c r="AE430" i="3"/>
  <c r="E2861" i="4"/>
  <c r="S430" i="3"/>
  <c r="AA430" i="3"/>
  <c r="E2863" i="4"/>
  <c r="E2859" i="4"/>
  <c r="K430" i="3"/>
  <c r="H431" i="3" l="1"/>
  <c r="H2859" i="4"/>
  <c r="H2864" i="4"/>
  <c r="AB431" i="3"/>
  <c r="H2862" i="4"/>
  <c r="T431" i="3"/>
  <c r="H2863" i="4"/>
  <c r="X431" i="3"/>
  <c r="E2858" i="4"/>
  <c r="G430" i="3"/>
  <c r="H2861" i="4"/>
  <c r="P431" i="3"/>
  <c r="H2860" i="4"/>
  <c r="L431" i="3"/>
  <c r="E2870" i="4" l="1"/>
  <c r="AA431" i="3"/>
  <c r="D431" i="3"/>
  <c r="H2858" i="4"/>
  <c r="E2867" i="4"/>
  <c r="O431" i="3"/>
  <c r="E2869" i="4"/>
  <c r="W431" i="3"/>
  <c r="E2868" i="4"/>
  <c r="S431" i="3"/>
  <c r="AE431" i="3"/>
  <c r="E2871" i="4"/>
  <c r="AF430" i="3"/>
  <c r="E2866" i="4"/>
  <c r="K431" i="3"/>
  <c r="H2869" i="4" l="1"/>
  <c r="T432" i="3"/>
  <c r="H432" i="3"/>
  <c r="H2866" i="4"/>
  <c r="L432" i="3"/>
  <c r="H2867" i="4"/>
  <c r="E2865" i="4"/>
  <c r="G431" i="3"/>
  <c r="H2871" i="4"/>
  <c r="AB432" i="3"/>
  <c r="H2870" i="4"/>
  <c r="X432" i="3"/>
  <c r="H2868" i="4"/>
  <c r="P432" i="3"/>
  <c r="E2874" i="4" l="1"/>
  <c r="O432" i="3"/>
  <c r="E2875" i="4"/>
  <c r="S432" i="3"/>
  <c r="E2876" i="4"/>
  <c r="W432" i="3"/>
  <c r="H2865" i="4"/>
  <c r="D432" i="3"/>
  <c r="E2877" i="4"/>
  <c r="AA432" i="3"/>
  <c r="E2878" i="4"/>
  <c r="AE432" i="3"/>
  <c r="E2873" i="4"/>
  <c r="K432" i="3"/>
  <c r="AF431" i="3"/>
  <c r="E2872" i="4" l="1"/>
  <c r="G432" i="3"/>
  <c r="AF432" i="3"/>
  <c r="H2876" i="4"/>
  <c r="T433" i="3"/>
  <c r="H2878" i="4"/>
  <c r="AB433" i="3"/>
  <c r="H2877" i="4"/>
  <c r="X433" i="3"/>
  <c r="H2873" i="4"/>
  <c r="H433" i="3"/>
  <c r="P433" i="3"/>
  <c r="H2875" i="4"/>
  <c r="L433" i="3"/>
  <c r="H2874" i="4"/>
  <c r="E2885" i="4" l="1"/>
  <c r="AE433" i="3"/>
  <c r="E2881" i="4"/>
  <c r="O433" i="3"/>
  <c r="E2883" i="4"/>
  <c r="W433" i="3"/>
  <c r="E2882" i="4"/>
  <c r="S433" i="3"/>
  <c r="E2880" i="4"/>
  <c r="K433" i="3"/>
  <c r="H2872" i="4"/>
  <c r="D433" i="3"/>
  <c r="E2884" i="4"/>
  <c r="AA433" i="3"/>
  <c r="H2881" i="4" l="1"/>
  <c r="L434" i="3"/>
  <c r="H2880" i="4"/>
  <c r="H434" i="3"/>
  <c r="P434" i="3"/>
  <c r="H2882" i="4"/>
  <c r="H2884" i="4"/>
  <c r="X434" i="3"/>
  <c r="T434" i="3"/>
  <c r="H2883" i="4"/>
  <c r="G433" i="3"/>
  <c r="AF433" i="3"/>
  <c r="E2879" i="4"/>
  <c r="H2885" i="4"/>
  <c r="AB434" i="3"/>
  <c r="E2892" i="4" l="1"/>
  <c r="AE434" i="3"/>
  <c r="E2891" i="4"/>
  <c r="AA434" i="3"/>
  <c r="E2889" i="4"/>
  <c r="S434" i="3"/>
  <c r="E2887" i="4"/>
  <c r="K434" i="3"/>
  <c r="H2879" i="4"/>
  <c r="D434" i="3"/>
  <c r="E2888" i="4"/>
  <c r="O434" i="3"/>
  <c r="E2890" i="4"/>
  <c r="W434" i="3"/>
  <c r="H2887" i="4" l="1"/>
  <c r="H435" i="3"/>
  <c r="H2891" i="4"/>
  <c r="X435" i="3"/>
  <c r="E2886" i="4"/>
  <c r="G434" i="3"/>
  <c r="AF434" i="3"/>
  <c r="T435" i="3"/>
  <c r="H2890" i="4"/>
  <c r="H2889" i="4"/>
  <c r="P435" i="3"/>
  <c r="H2888" i="4"/>
  <c r="L435" i="3"/>
  <c r="H2892" i="4"/>
  <c r="AB435" i="3"/>
  <c r="E2897" i="4" l="1"/>
  <c r="W435" i="3"/>
  <c r="E2895" i="4"/>
  <c r="O435" i="3"/>
  <c r="E2899" i="4"/>
  <c r="AE435" i="3"/>
  <c r="H2886" i="4"/>
  <c r="D435" i="3"/>
  <c r="E2898" i="4"/>
  <c r="AA435" i="3"/>
  <c r="E2896" i="4"/>
  <c r="S435" i="3"/>
  <c r="E2894" i="4"/>
  <c r="K435" i="3"/>
  <c r="H2894" i="4" l="1"/>
  <c r="H436" i="3"/>
  <c r="H2896" i="4"/>
  <c r="P436" i="3"/>
  <c r="H2898" i="4"/>
  <c r="X436" i="3"/>
  <c r="E2893" i="4"/>
  <c r="G435" i="3"/>
  <c r="H2899" i="4"/>
  <c r="AB436" i="3"/>
  <c r="L436" i="3"/>
  <c r="H2895" i="4"/>
  <c r="H2897" i="4"/>
  <c r="T436" i="3"/>
  <c r="H2893" i="4" l="1"/>
  <c r="D436" i="3"/>
  <c r="E2904" i="4"/>
  <c r="W436" i="3"/>
  <c r="E2903" i="4"/>
  <c r="S436" i="3"/>
  <c r="E2901" i="4"/>
  <c r="K436" i="3"/>
  <c r="E2905" i="4"/>
  <c r="AA436" i="3"/>
  <c r="E2902" i="4"/>
  <c r="O436" i="3"/>
  <c r="E2906" i="4"/>
  <c r="AE436" i="3"/>
  <c r="AF435" i="3"/>
  <c r="H2901" i="4" l="1"/>
  <c r="H437" i="3"/>
  <c r="H2903" i="4"/>
  <c r="P437" i="3"/>
  <c r="H2906" i="4"/>
  <c r="AB437" i="3"/>
  <c r="H2902" i="4"/>
  <c r="L437" i="3"/>
  <c r="T437" i="3"/>
  <c r="H2904" i="4"/>
  <c r="X437" i="3"/>
  <c r="H2905" i="4"/>
  <c r="E2900" i="4"/>
  <c r="G436" i="3"/>
  <c r="AF436" i="3" s="1"/>
  <c r="E2909" i="4" l="1"/>
  <c r="O437" i="3"/>
  <c r="E2913" i="4"/>
  <c r="AE437" i="3"/>
  <c r="E2910" i="4"/>
  <c r="S437" i="3"/>
  <c r="E2908" i="4"/>
  <c r="K437" i="3"/>
  <c r="D437" i="3"/>
  <c r="H2900" i="4"/>
  <c r="E2912" i="4"/>
  <c r="AA437" i="3"/>
  <c r="E2911" i="4"/>
  <c r="W437" i="3"/>
  <c r="H2908" i="4" l="1"/>
  <c r="H438" i="3"/>
  <c r="H2910" i="4"/>
  <c r="P438" i="3"/>
  <c r="H2911" i="4"/>
  <c r="T438" i="3"/>
  <c r="H2912" i="4"/>
  <c r="X438" i="3"/>
  <c r="H2913" i="4"/>
  <c r="AB438" i="3"/>
  <c r="H2909" i="4"/>
  <c r="L438" i="3"/>
  <c r="E2907" i="4"/>
  <c r="G437" i="3"/>
  <c r="AF437" i="3"/>
  <c r="E2919" i="4" l="1"/>
  <c r="AA438" i="3"/>
  <c r="H2907" i="4"/>
  <c r="D438" i="3"/>
  <c r="E2918" i="4"/>
  <c r="W438" i="3"/>
  <c r="E2917" i="4"/>
  <c r="S438" i="3"/>
  <c r="E2920" i="4"/>
  <c r="AE438" i="3"/>
  <c r="E2916" i="4"/>
  <c r="O438" i="3"/>
  <c r="E2915" i="4"/>
  <c r="K438" i="3"/>
  <c r="H2915" i="4" l="1"/>
  <c r="H439" i="3"/>
  <c r="E2914" i="4"/>
  <c r="G438" i="3"/>
  <c r="AF438" i="3"/>
  <c r="H2917" i="4"/>
  <c r="P439" i="3"/>
  <c r="H2918" i="4"/>
  <c r="T439" i="3"/>
  <c r="H2916" i="4"/>
  <c r="L439" i="3"/>
  <c r="H2920" i="4"/>
  <c r="AB439" i="3"/>
  <c r="H2919" i="4"/>
  <c r="X439" i="3"/>
  <c r="E2926" i="4" l="1"/>
  <c r="AA439" i="3"/>
  <c r="E2927" i="4"/>
  <c r="AE439" i="3"/>
  <c r="E2923" i="4"/>
  <c r="O439" i="3"/>
  <c r="E2924" i="4"/>
  <c r="S439" i="3"/>
  <c r="H2914" i="4"/>
  <c r="D439" i="3"/>
  <c r="E2922" i="4"/>
  <c r="K439" i="3"/>
  <c r="E2925" i="4"/>
  <c r="W439" i="3"/>
  <c r="H2925" i="4" l="1"/>
  <c r="T440" i="3"/>
  <c r="H2924" i="4"/>
  <c r="P440" i="3"/>
  <c r="E2921" i="4"/>
  <c r="G439" i="3"/>
  <c r="AF439" i="3" s="1"/>
  <c r="L440" i="3"/>
  <c r="H2923" i="4"/>
  <c r="H2922" i="4"/>
  <c r="H440" i="3"/>
  <c r="H2927" i="4"/>
  <c r="AB440" i="3"/>
  <c r="H2926" i="4"/>
  <c r="X440" i="3"/>
  <c r="E2930" i="4" l="1"/>
  <c r="O440" i="3"/>
  <c r="E2933" i="4"/>
  <c r="AA440" i="3"/>
  <c r="E2934" i="4"/>
  <c r="AE440" i="3"/>
  <c r="E2929" i="4"/>
  <c r="K440" i="3"/>
  <c r="H2921" i="4"/>
  <c r="D440" i="3"/>
  <c r="E2931" i="4"/>
  <c r="S440" i="3"/>
  <c r="E2932" i="4"/>
  <c r="W440" i="3"/>
  <c r="H2931" i="4" l="1"/>
  <c r="P441" i="3"/>
  <c r="H2934" i="4"/>
  <c r="AB441" i="3"/>
  <c r="H2929" i="4"/>
  <c r="H441" i="3"/>
  <c r="T441" i="3"/>
  <c r="H2932" i="4"/>
  <c r="H2933" i="4"/>
  <c r="X441" i="3"/>
  <c r="H2930" i="4"/>
  <c r="L441" i="3"/>
  <c r="E2928" i="4"/>
  <c r="G440" i="3"/>
  <c r="AF440" i="3"/>
  <c r="H2928" i="4" l="1"/>
  <c r="D441" i="3"/>
  <c r="E2939" i="4"/>
  <c r="W441" i="3"/>
  <c r="E2936" i="4"/>
  <c r="K441" i="3"/>
  <c r="E2937" i="4"/>
  <c r="O441" i="3"/>
  <c r="E2940" i="4"/>
  <c r="AA441" i="3"/>
  <c r="E2941" i="4"/>
  <c r="AE441" i="3"/>
  <c r="E2938" i="4"/>
  <c r="S441" i="3"/>
  <c r="H2938" i="4" l="1"/>
  <c r="P442" i="3"/>
  <c r="AB442" i="3"/>
  <c r="H2941" i="4"/>
  <c r="H442" i="3"/>
  <c r="H2936" i="4"/>
  <c r="E2935" i="4"/>
  <c r="G441" i="3"/>
  <c r="H2937" i="4"/>
  <c r="L442" i="3"/>
  <c r="H2939" i="4"/>
  <c r="T442" i="3"/>
  <c r="H2940" i="4"/>
  <c r="X442" i="3"/>
  <c r="H2935" i="4" l="1"/>
  <c r="D442" i="3"/>
  <c r="E2943" i="4"/>
  <c r="K442" i="3"/>
  <c r="E2944" i="4"/>
  <c r="O442" i="3"/>
  <c r="E2947" i="4"/>
  <c r="AA442" i="3"/>
  <c r="E2946" i="4"/>
  <c r="W442" i="3"/>
  <c r="E2948" i="4"/>
  <c r="AE442" i="3"/>
  <c r="E2945" i="4"/>
  <c r="S442" i="3"/>
  <c r="AF441" i="3"/>
  <c r="H2945" i="4" l="1"/>
  <c r="P443" i="3"/>
  <c r="H2948" i="4"/>
  <c r="AB443" i="3"/>
  <c r="E2942" i="4"/>
  <c r="G442" i="3"/>
  <c r="H2947" i="4"/>
  <c r="X443" i="3"/>
  <c r="H2944" i="4"/>
  <c r="L443" i="3"/>
  <c r="H2943" i="4"/>
  <c r="H443" i="3"/>
  <c r="H2946" i="4"/>
  <c r="T443" i="3"/>
  <c r="H2942" i="4" l="1"/>
  <c r="D443" i="3"/>
  <c r="AF442" i="3"/>
  <c r="E2955" i="4"/>
  <c r="AE443" i="3"/>
  <c r="E2952" i="4"/>
  <c r="S443" i="3"/>
  <c r="W443" i="3"/>
  <c r="E2953" i="4"/>
  <c r="E2950" i="4"/>
  <c r="K443" i="3"/>
  <c r="E2951" i="4"/>
  <c r="O443" i="3"/>
  <c r="E2954" i="4"/>
  <c r="AA443" i="3"/>
  <c r="H2953" i="4" l="1"/>
  <c r="T444" i="3"/>
  <c r="H2954" i="4"/>
  <c r="X444" i="3"/>
  <c r="H2955" i="4"/>
  <c r="AB444" i="3"/>
  <c r="E2949" i="4"/>
  <c r="G443" i="3"/>
  <c r="H2952" i="4"/>
  <c r="P444" i="3"/>
  <c r="H2951" i="4"/>
  <c r="L444" i="3"/>
  <c r="H2950" i="4"/>
  <c r="H444" i="3"/>
  <c r="E2957" i="4" l="1"/>
  <c r="K444" i="3"/>
  <c r="H2949" i="4"/>
  <c r="D444" i="3"/>
  <c r="E2958" i="4"/>
  <c r="O444" i="3"/>
  <c r="E2959" i="4"/>
  <c r="S444" i="3"/>
  <c r="E2960" i="4"/>
  <c r="W444" i="3"/>
  <c r="E2962" i="4"/>
  <c r="AE444" i="3"/>
  <c r="E2961" i="4"/>
  <c r="AA444" i="3"/>
  <c r="AF443" i="3"/>
  <c r="H2961" i="4" l="1"/>
  <c r="X445" i="3"/>
  <c r="P445" i="3"/>
  <c r="H2959" i="4"/>
  <c r="H2962" i="4"/>
  <c r="AB445" i="3"/>
  <c r="H2957" i="4"/>
  <c r="H445" i="3"/>
  <c r="H2958" i="4"/>
  <c r="L445" i="3"/>
  <c r="E2956" i="4"/>
  <c r="G444" i="3"/>
  <c r="AF444" i="3"/>
  <c r="H2960" i="4"/>
  <c r="T445" i="3"/>
  <c r="E2967" i="4" l="1"/>
  <c r="W445" i="3"/>
  <c r="E2964" i="4"/>
  <c r="K445" i="3"/>
  <c r="E2969" i="4"/>
  <c r="AE445" i="3"/>
  <c r="H2956" i="4"/>
  <c r="D445" i="3"/>
  <c r="E2966" i="4"/>
  <c r="S445" i="3"/>
  <c r="E2968" i="4"/>
  <c r="AA445" i="3"/>
  <c r="E2965" i="4"/>
  <c r="O445" i="3"/>
  <c r="E2963" i="4" l="1"/>
  <c r="G445" i="3"/>
  <c r="AF445" i="3"/>
  <c r="H446" i="3"/>
  <c r="H2964" i="4"/>
  <c r="H2967" i="4"/>
  <c r="T446" i="3"/>
  <c r="H2965" i="4"/>
  <c r="L446" i="3"/>
  <c r="H2969" i="4"/>
  <c r="AB446" i="3"/>
  <c r="X446" i="3"/>
  <c r="H2968" i="4"/>
  <c r="H2966" i="4"/>
  <c r="P446" i="3"/>
  <c r="E2974" i="4" l="1"/>
  <c r="W446" i="3"/>
  <c r="E2975" i="4"/>
  <c r="AA446" i="3"/>
  <c r="H2963" i="4"/>
  <c r="D446" i="3"/>
  <c r="E2973" i="4"/>
  <c r="S446" i="3"/>
  <c r="E2971" i="4"/>
  <c r="K446" i="3"/>
  <c r="E2976" i="4"/>
  <c r="AE446" i="3"/>
  <c r="E2972" i="4"/>
  <c r="O446" i="3"/>
  <c r="H2973" i="4" l="1"/>
  <c r="P447" i="3"/>
  <c r="H2976" i="4"/>
  <c r="AB447" i="3"/>
  <c r="E2970" i="4"/>
  <c r="G446" i="3"/>
  <c r="H2971" i="4"/>
  <c r="H447" i="3"/>
  <c r="H2972" i="4"/>
  <c r="L447" i="3"/>
  <c r="H2975" i="4"/>
  <c r="X447" i="3"/>
  <c r="H2974" i="4"/>
  <c r="T447" i="3"/>
  <c r="W447" i="3" l="1"/>
  <c r="E2981" i="4"/>
  <c r="H2970" i="4"/>
  <c r="D447" i="3"/>
  <c r="E2983" i="4"/>
  <c r="AE447" i="3"/>
  <c r="AF446" i="3"/>
  <c r="E2982" i="4"/>
  <c r="AA447" i="3"/>
  <c r="E2979" i="4"/>
  <c r="O447" i="3"/>
  <c r="E2980" i="4"/>
  <c r="S447" i="3"/>
  <c r="E2978" i="4"/>
  <c r="K447" i="3"/>
  <c r="H2983" i="4" l="1"/>
  <c r="AB448" i="3"/>
  <c r="H2978" i="4"/>
  <c r="H448" i="3"/>
  <c r="H2980" i="4"/>
  <c r="P448" i="3"/>
  <c r="E2977" i="4"/>
  <c r="G447" i="3"/>
  <c r="H2979" i="4"/>
  <c r="L448" i="3"/>
  <c r="H2982" i="4"/>
  <c r="X448" i="3"/>
  <c r="H2981" i="4"/>
  <c r="T448" i="3"/>
  <c r="E2988" i="4" l="1"/>
  <c r="W448" i="3"/>
  <c r="E2989" i="4"/>
  <c r="AA448" i="3"/>
  <c r="H2977" i="4"/>
  <c r="D448" i="3"/>
  <c r="E2987" i="4"/>
  <c r="S448" i="3"/>
  <c r="E2985" i="4"/>
  <c r="K448" i="3"/>
  <c r="E2986" i="4"/>
  <c r="O448" i="3"/>
  <c r="E2990" i="4"/>
  <c r="AE448" i="3"/>
  <c r="AF447" i="3"/>
  <c r="P449" i="3" l="1"/>
  <c r="H2987" i="4"/>
  <c r="E2984" i="4"/>
  <c r="G448" i="3"/>
  <c r="H2990" i="4"/>
  <c r="AB449" i="3"/>
  <c r="H2986" i="4"/>
  <c r="L449" i="3"/>
  <c r="H2989" i="4"/>
  <c r="X449" i="3"/>
  <c r="H2985" i="4"/>
  <c r="H449" i="3"/>
  <c r="H2988" i="4"/>
  <c r="T449" i="3"/>
  <c r="H2984" i="4" l="1"/>
  <c r="D449" i="3"/>
  <c r="E2995" i="4"/>
  <c r="W449" i="3"/>
  <c r="E2997" i="4"/>
  <c r="AE449" i="3"/>
  <c r="E2992" i="4"/>
  <c r="K449" i="3"/>
  <c r="AF448" i="3"/>
  <c r="E2996" i="4"/>
  <c r="AA449" i="3"/>
  <c r="E2993" i="4"/>
  <c r="O449" i="3"/>
  <c r="E2994" i="4"/>
  <c r="S449" i="3"/>
  <c r="H2992" i="4" l="1"/>
  <c r="H450" i="3"/>
  <c r="H2993" i="4"/>
  <c r="L450" i="3"/>
  <c r="H2994" i="4"/>
  <c r="P450" i="3"/>
  <c r="H2997" i="4"/>
  <c r="AB450" i="3"/>
  <c r="H2995" i="4"/>
  <c r="T450" i="3"/>
  <c r="E2991" i="4"/>
  <c r="G449" i="3"/>
  <c r="AF449" i="3"/>
  <c r="X450" i="3"/>
  <c r="H2996" i="4"/>
  <c r="E3004" i="4" l="1"/>
  <c r="AE450" i="3"/>
  <c r="E3003" i="4"/>
  <c r="AA450" i="3"/>
  <c r="E3001" i="4"/>
  <c r="S450" i="3"/>
  <c r="D450" i="3"/>
  <c r="H2991" i="4"/>
  <c r="E3000" i="4"/>
  <c r="O450" i="3"/>
  <c r="E3002" i="4"/>
  <c r="W450" i="3"/>
  <c r="E2999" i="4"/>
  <c r="K450" i="3"/>
  <c r="H3002" i="4" l="1"/>
  <c r="T451" i="3"/>
  <c r="H2999" i="4"/>
  <c r="H451" i="3"/>
  <c r="E2998" i="4"/>
  <c r="G450" i="3"/>
  <c r="AF450" i="3"/>
  <c r="H3001" i="4"/>
  <c r="P451" i="3"/>
  <c r="H3003" i="4"/>
  <c r="X451" i="3"/>
  <c r="H3000" i="4"/>
  <c r="L451" i="3"/>
  <c r="H3004" i="4"/>
  <c r="AB451" i="3"/>
  <c r="E3011" i="4" l="1"/>
  <c r="AE451" i="3"/>
  <c r="E3007" i="4"/>
  <c r="O451" i="3"/>
  <c r="E3010" i="4"/>
  <c r="AA451" i="3"/>
  <c r="H2998" i="4"/>
  <c r="D451" i="3"/>
  <c r="E3006" i="4"/>
  <c r="K451" i="3"/>
  <c r="E3009" i="4"/>
  <c r="W451" i="3"/>
  <c r="E3008" i="4"/>
  <c r="S451" i="3"/>
  <c r="E3005" i="4" l="1"/>
  <c r="G451" i="3"/>
  <c r="AF451" i="3"/>
  <c r="H3010" i="4"/>
  <c r="X452" i="3"/>
  <c r="H3008" i="4"/>
  <c r="P452" i="3"/>
  <c r="H3009" i="4"/>
  <c r="T452" i="3"/>
  <c r="H3007" i="4"/>
  <c r="L452" i="3"/>
  <c r="H3006" i="4"/>
  <c r="H452" i="3"/>
  <c r="H3011" i="4"/>
  <c r="AB452" i="3"/>
  <c r="E3018" i="4" l="1"/>
  <c r="AE452" i="3"/>
  <c r="E3013" i="4"/>
  <c r="K452" i="3"/>
  <c r="E3015" i="4"/>
  <c r="S452" i="3"/>
  <c r="E3017" i="4"/>
  <c r="AA452" i="3"/>
  <c r="E3014" i="4"/>
  <c r="O452" i="3"/>
  <c r="D452" i="3"/>
  <c r="H3005" i="4"/>
  <c r="E3016" i="4"/>
  <c r="W452" i="3"/>
  <c r="H3017" i="4" l="1"/>
  <c r="X453" i="3"/>
  <c r="H3015" i="4"/>
  <c r="P453" i="3"/>
  <c r="H3016" i="4"/>
  <c r="T453" i="3"/>
  <c r="H3013" i="4"/>
  <c r="H453" i="3"/>
  <c r="E3012" i="4"/>
  <c r="G452" i="3"/>
  <c r="AF452" i="3" s="1"/>
  <c r="H3014" i="4"/>
  <c r="L453" i="3"/>
  <c r="H3018" i="4"/>
  <c r="AB453" i="3"/>
  <c r="E3020" i="4" l="1"/>
  <c r="K453" i="3"/>
  <c r="E3021" i="4"/>
  <c r="O453" i="3"/>
  <c r="E3025" i="4"/>
  <c r="AE453" i="3"/>
  <c r="E3023" i="4"/>
  <c r="W453" i="3"/>
  <c r="E3022" i="4"/>
  <c r="S453" i="3"/>
  <c r="H3012" i="4"/>
  <c r="D453" i="3"/>
  <c r="E3024" i="4"/>
  <c r="AA453" i="3"/>
  <c r="H3025" i="4" l="1"/>
  <c r="AB454" i="3"/>
  <c r="E3019" i="4"/>
  <c r="G453" i="3"/>
  <c r="AF453" i="3"/>
  <c r="H3022" i="4"/>
  <c r="P454" i="3"/>
  <c r="H3023" i="4"/>
  <c r="T454" i="3"/>
  <c r="H3024" i="4"/>
  <c r="X454" i="3"/>
  <c r="H3021" i="4"/>
  <c r="L454" i="3"/>
  <c r="H3020" i="4"/>
  <c r="H454" i="3"/>
  <c r="E3027" i="4" l="1"/>
  <c r="K454" i="3"/>
  <c r="E3028" i="4"/>
  <c r="O454" i="3"/>
  <c r="E3029" i="4"/>
  <c r="S454" i="3"/>
  <c r="D454" i="3"/>
  <c r="H3019" i="4"/>
  <c r="E3031" i="4"/>
  <c r="AA454" i="3"/>
  <c r="E3032" i="4"/>
  <c r="AE454" i="3"/>
  <c r="E3030" i="4"/>
  <c r="W454" i="3"/>
  <c r="E3026" i="4" l="1"/>
  <c r="G454" i="3"/>
  <c r="AF454" i="3"/>
  <c r="H3029" i="4"/>
  <c r="P455" i="3"/>
  <c r="H3032" i="4"/>
  <c r="AB455" i="3"/>
  <c r="H3031" i="4"/>
  <c r="X455" i="3"/>
  <c r="H3030" i="4"/>
  <c r="T455" i="3"/>
  <c r="H3028" i="4"/>
  <c r="L455" i="3"/>
  <c r="H3027" i="4"/>
  <c r="H455" i="3"/>
  <c r="E3039" i="4" l="1"/>
  <c r="AE455" i="3"/>
  <c r="E3035" i="4"/>
  <c r="O455" i="3"/>
  <c r="E3034" i="4"/>
  <c r="K455" i="3"/>
  <c r="E3036" i="4"/>
  <c r="S455" i="3"/>
  <c r="E3037" i="4"/>
  <c r="W455" i="3"/>
  <c r="H3026" i="4"/>
  <c r="D455" i="3"/>
  <c r="E3038" i="4"/>
  <c r="AA455" i="3"/>
  <c r="H3036" i="4" l="1"/>
  <c r="P456" i="3"/>
  <c r="H3038" i="4"/>
  <c r="X456" i="3"/>
  <c r="H3034" i="4"/>
  <c r="H456" i="3"/>
  <c r="E3033" i="4"/>
  <c r="G455" i="3"/>
  <c r="H3035" i="4"/>
  <c r="L456" i="3"/>
  <c r="H3037" i="4"/>
  <c r="T456" i="3"/>
  <c r="H3039" i="4"/>
  <c r="AB456" i="3"/>
  <c r="E3046" i="4" l="1"/>
  <c r="AE456" i="3"/>
  <c r="E3044" i="4"/>
  <c r="W456" i="3"/>
  <c r="D456" i="3"/>
  <c r="H3033" i="4"/>
  <c r="E3041" i="4"/>
  <c r="K456" i="3"/>
  <c r="E3045" i="4"/>
  <c r="AA456" i="3"/>
  <c r="E3042" i="4"/>
  <c r="O456" i="3"/>
  <c r="E3043" i="4"/>
  <c r="S456" i="3"/>
  <c r="AF455" i="3"/>
  <c r="H3041" i="4" l="1"/>
  <c r="H457" i="3"/>
  <c r="H3044" i="4"/>
  <c r="T457" i="3"/>
  <c r="H3043" i="4"/>
  <c r="P457" i="3"/>
  <c r="G456" i="3"/>
  <c r="AF456" i="3"/>
  <c r="E3040" i="4"/>
  <c r="H3042" i="4"/>
  <c r="L457" i="3"/>
  <c r="H3045" i="4"/>
  <c r="X457" i="3"/>
  <c r="H3046" i="4"/>
  <c r="AB457" i="3"/>
  <c r="E3052" i="4" l="1"/>
  <c r="AA457" i="3"/>
  <c r="E3053" i="4"/>
  <c r="AE457" i="3"/>
  <c r="E3048" i="4"/>
  <c r="K457" i="3"/>
  <c r="H3040" i="4"/>
  <c r="D457" i="3"/>
  <c r="E3050" i="4"/>
  <c r="S457" i="3"/>
  <c r="E3051" i="4"/>
  <c r="W457" i="3"/>
  <c r="E3049" i="4"/>
  <c r="O457" i="3"/>
  <c r="E3047" i="4" l="1"/>
  <c r="G457" i="3"/>
  <c r="AF457" i="3"/>
  <c r="H3051" i="4"/>
  <c r="T458" i="3"/>
  <c r="H3048" i="4"/>
  <c r="H458" i="3"/>
  <c r="H3052" i="4"/>
  <c r="X458" i="3"/>
  <c r="H3049" i="4"/>
  <c r="L458" i="3"/>
  <c r="H3053" i="4"/>
  <c r="AB458" i="3"/>
  <c r="H3050" i="4"/>
  <c r="P458" i="3"/>
  <c r="E3057" i="4" l="1"/>
  <c r="S458" i="3"/>
  <c r="E3060" i="4"/>
  <c r="AE458" i="3"/>
  <c r="E3056" i="4"/>
  <c r="O458" i="3"/>
  <c r="E3055" i="4"/>
  <c r="K458" i="3"/>
  <c r="E3058" i="4"/>
  <c r="W458" i="3"/>
  <c r="H3047" i="4"/>
  <c r="D458" i="3"/>
  <c r="E3059" i="4"/>
  <c r="AA458" i="3"/>
  <c r="H3059" i="4" l="1"/>
  <c r="X459" i="3"/>
  <c r="E3054" i="4"/>
  <c r="G458" i="3"/>
  <c r="AF458" i="3"/>
  <c r="H3055" i="4"/>
  <c r="H459" i="3"/>
  <c r="H3056" i="4"/>
  <c r="L459" i="3"/>
  <c r="H3060" i="4"/>
  <c r="AB459" i="3"/>
  <c r="H3058" i="4"/>
  <c r="T459" i="3"/>
  <c r="H3057" i="4"/>
  <c r="P459" i="3"/>
  <c r="E3064" i="4" l="1"/>
  <c r="S459" i="3"/>
  <c r="E3065" i="4"/>
  <c r="W459" i="3"/>
  <c r="E3062" i="4"/>
  <c r="K459" i="3"/>
  <c r="H3054" i="4"/>
  <c r="D459" i="3"/>
  <c r="E3066" i="4"/>
  <c r="AA459" i="3"/>
  <c r="E3067" i="4"/>
  <c r="AE459" i="3"/>
  <c r="E3063" i="4"/>
  <c r="O459" i="3"/>
  <c r="H3062" i="4" l="1"/>
  <c r="H460" i="3"/>
  <c r="H3065" i="4"/>
  <c r="T460" i="3"/>
  <c r="H3064" i="4"/>
  <c r="P460" i="3"/>
  <c r="E3061" i="4"/>
  <c r="G459" i="3"/>
  <c r="H3063" i="4"/>
  <c r="L460" i="3"/>
  <c r="H3067" i="4"/>
  <c r="AB460" i="3"/>
  <c r="H3066" i="4"/>
  <c r="X460" i="3"/>
  <c r="H3061" i="4" l="1"/>
  <c r="D460" i="3"/>
  <c r="E3074" i="4"/>
  <c r="AE460" i="3"/>
  <c r="E3071" i="4"/>
  <c r="S460" i="3"/>
  <c r="E3070" i="4"/>
  <c r="O460" i="3"/>
  <c r="E3069" i="4"/>
  <c r="K460" i="3"/>
  <c r="E3073" i="4"/>
  <c r="AA460" i="3"/>
  <c r="E3072" i="4"/>
  <c r="W460" i="3"/>
  <c r="AF459" i="3"/>
  <c r="H3074" i="4" l="1"/>
  <c r="AB461" i="3"/>
  <c r="H3072" i="4"/>
  <c r="T461" i="3"/>
  <c r="H3069" i="4"/>
  <c r="H461" i="3"/>
  <c r="H3070" i="4"/>
  <c r="L461" i="3"/>
  <c r="H3071" i="4"/>
  <c r="P461" i="3"/>
  <c r="H3073" i="4"/>
  <c r="X461" i="3"/>
  <c r="G460" i="3"/>
  <c r="E3068" i="4"/>
  <c r="AF460" i="3"/>
  <c r="E3077" i="4" l="1"/>
  <c r="O461" i="3"/>
  <c r="H3068" i="4"/>
  <c r="D461" i="3"/>
  <c r="E3076" i="4"/>
  <c r="K461" i="3"/>
  <c r="E3080" i="4"/>
  <c r="AA461" i="3"/>
  <c r="E3079" i="4"/>
  <c r="W461" i="3"/>
  <c r="E3078" i="4"/>
  <c r="S461" i="3"/>
  <c r="E3081" i="4"/>
  <c r="AE461" i="3"/>
  <c r="H3080" i="4" l="1"/>
  <c r="X462" i="3"/>
  <c r="H3081" i="4"/>
  <c r="AB462" i="3"/>
  <c r="H3076" i="4"/>
  <c r="H462" i="3"/>
  <c r="H3078" i="4"/>
  <c r="P462" i="3"/>
  <c r="E3075" i="4"/>
  <c r="G461" i="3"/>
  <c r="AF461" i="3"/>
  <c r="H3079" i="4"/>
  <c r="T462" i="3"/>
  <c r="H3077" i="4"/>
  <c r="L462" i="3"/>
  <c r="E3085" i="4" l="1"/>
  <c r="S462" i="3"/>
  <c r="E3083" i="4"/>
  <c r="K462" i="3"/>
  <c r="E3084" i="4"/>
  <c r="O462" i="3"/>
  <c r="E3086" i="4"/>
  <c r="W462" i="3"/>
  <c r="E3088" i="4"/>
  <c r="AE462" i="3"/>
  <c r="H3075" i="4"/>
  <c r="D462" i="3"/>
  <c r="E3087" i="4"/>
  <c r="AA462" i="3"/>
  <c r="H3086" i="4" l="1"/>
  <c r="T463" i="3"/>
  <c r="H3084" i="4"/>
  <c r="L463" i="3"/>
  <c r="E3082" i="4"/>
  <c r="G462" i="3"/>
  <c r="AF462" i="3"/>
  <c r="H3088" i="4"/>
  <c r="AB463" i="3"/>
  <c r="X463" i="3"/>
  <c r="H3087" i="4"/>
  <c r="H3083" i="4"/>
  <c r="H463" i="3"/>
  <c r="H3085" i="4"/>
  <c r="P463" i="3"/>
  <c r="E3092" i="4" l="1"/>
  <c r="S463" i="3"/>
  <c r="E3090" i="4"/>
  <c r="K463" i="3"/>
  <c r="E3093" i="4"/>
  <c r="W463" i="3"/>
  <c r="H3082" i="4"/>
  <c r="D463" i="3"/>
  <c r="E3091" i="4"/>
  <c r="O463" i="3"/>
  <c r="E3094" i="4"/>
  <c r="AA463" i="3"/>
  <c r="E3095" i="4"/>
  <c r="AE463" i="3"/>
  <c r="H3093" i="4" l="1"/>
  <c r="T464" i="3"/>
  <c r="E3089" i="4"/>
  <c r="G463" i="3"/>
  <c r="AF463" i="3"/>
  <c r="H3090" i="4"/>
  <c r="H464" i="3"/>
  <c r="H3091" i="4"/>
  <c r="L464" i="3"/>
  <c r="AB464" i="3"/>
  <c r="H3095" i="4"/>
  <c r="H3094" i="4"/>
  <c r="X464" i="3"/>
  <c r="H3092" i="4"/>
  <c r="P464" i="3"/>
  <c r="E3099" i="4" l="1"/>
  <c r="S464" i="3"/>
  <c r="E3101" i="4"/>
  <c r="AA464" i="3"/>
  <c r="E3097" i="4"/>
  <c r="K464" i="3"/>
  <c r="H3089" i="4"/>
  <c r="D464" i="3"/>
  <c r="E3102" i="4"/>
  <c r="AE464" i="3"/>
  <c r="E3100" i="4"/>
  <c r="W464" i="3"/>
  <c r="E3098" i="4"/>
  <c r="O464" i="3"/>
  <c r="E3096" i="4" l="1"/>
  <c r="G464" i="3"/>
  <c r="AF464" i="3"/>
  <c r="H3098" i="4"/>
  <c r="L465" i="3"/>
  <c r="H3097" i="4"/>
  <c r="H465" i="3"/>
  <c r="H3100" i="4"/>
  <c r="T465" i="3"/>
  <c r="H3101" i="4"/>
  <c r="X465" i="3"/>
  <c r="H3102" i="4"/>
  <c r="AB465" i="3"/>
  <c r="H3099" i="4"/>
  <c r="P465" i="3"/>
  <c r="E3106" i="4" l="1"/>
  <c r="S465" i="3"/>
  <c r="E3109" i="4"/>
  <c r="AE465" i="3"/>
  <c r="E3105" i="4"/>
  <c r="O465" i="3"/>
  <c r="E3108" i="4"/>
  <c r="AA465" i="3"/>
  <c r="E3104" i="4"/>
  <c r="K465" i="3"/>
  <c r="H3096" i="4"/>
  <c r="D465" i="3"/>
  <c r="E3107" i="4"/>
  <c r="W465" i="3"/>
  <c r="H3105" i="4" l="1"/>
  <c r="L466" i="3"/>
  <c r="E3103" i="4"/>
  <c r="G465" i="3"/>
  <c r="AF465" i="3"/>
  <c r="H3104" i="4"/>
  <c r="H466" i="3"/>
  <c r="H3108" i="4"/>
  <c r="X466" i="3"/>
  <c r="H3107" i="4"/>
  <c r="T466" i="3"/>
  <c r="H3109" i="4"/>
  <c r="AB466" i="3"/>
  <c r="H3106" i="4"/>
  <c r="P466" i="3"/>
  <c r="E3113" i="4" l="1"/>
  <c r="S466" i="3"/>
  <c r="E3116" i="4"/>
  <c r="AE466" i="3"/>
  <c r="E3112" i="4"/>
  <c r="O466" i="3"/>
  <c r="E3111" i="4"/>
  <c r="K466" i="3"/>
  <c r="H3103" i="4"/>
  <c r="D466" i="3"/>
  <c r="E3114" i="4"/>
  <c r="W466" i="3"/>
  <c r="E3115" i="4"/>
  <c r="AA466" i="3"/>
  <c r="H3116" i="4" l="1"/>
  <c r="AB467" i="3"/>
  <c r="H3111" i="4"/>
  <c r="H467" i="3"/>
  <c r="H3112" i="4"/>
  <c r="L467" i="3"/>
  <c r="H3114" i="4"/>
  <c r="T467" i="3"/>
  <c r="E3110" i="4"/>
  <c r="G466" i="3"/>
  <c r="AF466" i="3"/>
  <c r="H3115" i="4"/>
  <c r="X467" i="3"/>
  <c r="H3113" i="4"/>
  <c r="P467" i="3"/>
  <c r="E3119" i="4" l="1"/>
  <c r="O467" i="3"/>
  <c r="E3118" i="4"/>
  <c r="K467" i="3"/>
  <c r="E3121" i="4"/>
  <c r="W467" i="3"/>
  <c r="E3120" i="4"/>
  <c r="S467" i="3"/>
  <c r="E3122" i="4"/>
  <c r="AA467" i="3"/>
  <c r="H3110" i="4"/>
  <c r="D467" i="3"/>
  <c r="E3123" i="4"/>
  <c r="AE467" i="3"/>
  <c r="E3117" i="4" l="1"/>
  <c r="G467" i="3"/>
  <c r="AF467" i="3"/>
  <c r="H3120" i="4"/>
  <c r="P468" i="3"/>
  <c r="H3121" i="4"/>
  <c r="T468" i="3"/>
  <c r="H3118" i="4"/>
  <c r="H468" i="3"/>
  <c r="H3119" i="4"/>
  <c r="L468" i="3"/>
  <c r="H3123" i="4"/>
  <c r="AB468" i="3"/>
  <c r="H3122" i="4"/>
  <c r="X468" i="3"/>
  <c r="E3128" i="4" l="1"/>
  <c r="W468" i="3"/>
  <c r="E3129" i="4"/>
  <c r="AA468" i="3"/>
  <c r="E3130" i="4"/>
  <c r="AE468" i="3"/>
  <c r="E3127" i="4"/>
  <c r="S468" i="3"/>
  <c r="E3126" i="4"/>
  <c r="O468" i="3"/>
  <c r="H3117" i="4"/>
  <c r="D468" i="3"/>
  <c r="E3125" i="4"/>
  <c r="K468" i="3"/>
  <c r="H3125" i="4" l="1"/>
  <c r="H469" i="3"/>
  <c r="H3127" i="4"/>
  <c r="P469" i="3"/>
  <c r="G468" i="3"/>
  <c r="E3124" i="4"/>
  <c r="AF468" i="3"/>
  <c r="H3126" i="4"/>
  <c r="L469" i="3"/>
  <c r="H3130" i="4"/>
  <c r="AB469" i="3"/>
  <c r="H3129" i="4"/>
  <c r="X469" i="3"/>
  <c r="H3128" i="4"/>
  <c r="T469" i="3"/>
  <c r="E3136" i="4" l="1"/>
  <c r="AA469" i="3"/>
  <c r="E3135" i="4"/>
  <c r="W469" i="3"/>
  <c r="H3124" i="4"/>
  <c r="D469" i="3"/>
  <c r="E3134" i="4"/>
  <c r="S469" i="3"/>
  <c r="E3137" i="4"/>
  <c r="AE469" i="3"/>
  <c r="E3132" i="4"/>
  <c r="K469" i="3"/>
  <c r="E3133" i="4"/>
  <c r="O469" i="3"/>
  <c r="H3134" i="4" l="1"/>
  <c r="P470" i="3"/>
  <c r="H3132" i="4"/>
  <c r="H470" i="3"/>
  <c r="H3137" i="4"/>
  <c r="AB470" i="3"/>
  <c r="H3133" i="4"/>
  <c r="L470" i="3"/>
  <c r="E3131" i="4"/>
  <c r="G469" i="3"/>
  <c r="AF469" i="3"/>
  <c r="H3135" i="4"/>
  <c r="T470" i="3"/>
  <c r="H3136" i="4"/>
  <c r="X470" i="3"/>
  <c r="E3144" i="4" l="1"/>
  <c r="AE470" i="3"/>
  <c r="E3139" i="4"/>
  <c r="K470" i="3"/>
  <c r="E3140" i="4"/>
  <c r="O470" i="3"/>
  <c r="E3143" i="4"/>
  <c r="AA470" i="3"/>
  <c r="E3142" i="4"/>
  <c r="W470" i="3"/>
  <c r="E3141" i="4"/>
  <c r="S470" i="3"/>
  <c r="H3131" i="4"/>
  <c r="D470" i="3"/>
  <c r="E3138" i="4" l="1"/>
  <c r="G470" i="3"/>
  <c r="AF470" i="3"/>
  <c r="H3143" i="4"/>
  <c r="X471" i="3"/>
  <c r="H3141" i="4"/>
  <c r="P471" i="3"/>
  <c r="H3144" i="4"/>
  <c r="AB471" i="3"/>
  <c r="H3140" i="4"/>
  <c r="L471" i="3"/>
  <c r="H3139" i="4"/>
  <c r="H471" i="3"/>
  <c r="H3142" i="4"/>
  <c r="T471" i="3"/>
  <c r="E3149" i="4" l="1"/>
  <c r="W471" i="3"/>
  <c r="E3150" i="4"/>
  <c r="AA471" i="3"/>
  <c r="E3148" i="4"/>
  <c r="S471" i="3"/>
  <c r="E3146" i="4"/>
  <c r="K471" i="3"/>
  <c r="E3147" i="4"/>
  <c r="O471" i="3"/>
  <c r="H3138" i="4"/>
  <c r="D471" i="3"/>
  <c r="E3151" i="4"/>
  <c r="AE471" i="3"/>
  <c r="E3145" i="4" l="1"/>
  <c r="G471" i="3"/>
  <c r="H3151" i="4"/>
  <c r="AB472" i="3"/>
  <c r="H3146" i="4"/>
  <c r="H472" i="3"/>
  <c r="H3148" i="4"/>
  <c r="P472" i="3"/>
  <c r="H3150" i="4"/>
  <c r="X472" i="3"/>
  <c r="H3147" i="4"/>
  <c r="L472" i="3"/>
  <c r="H3149" i="4"/>
  <c r="T472" i="3"/>
  <c r="E3156" i="4" l="1"/>
  <c r="W472" i="3"/>
  <c r="E3154" i="4"/>
  <c r="O472" i="3"/>
  <c r="H3145" i="4"/>
  <c r="D472" i="3"/>
  <c r="E3153" i="4"/>
  <c r="K472" i="3"/>
  <c r="E3158" i="4"/>
  <c r="AE472" i="3"/>
  <c r="E3157" i="4"/>
  <c r="AA472" i="3"/>
  <c r="AF471" i="3"/>
  <c r="E3155" i="4"/>
  <c r="S472" i="3"/>
  <c r="H3155" i="4" l="1"/>
  <c r="P473" i="3"/>
  <c r="E3152" i="4"/>
  <c r="G472" i="3"/>
  <c r="AF472" i="3"/>
  <c r="H3157" i="4"/>
  <c r="X473" i="3"/>
  <c r="H3156" i="4"/>
  <c r="T473" i="3"/>
  <c r="H3153" i="4"/>
  <c r="H473" i="3"/>
  <c r="H3154" i="4"/>
  <c r="L473" i="3"/>
  <c r="H3158" i="4"/>
  <c r="AB473" i="3"/>
  <c r="E3165" i="4" l="1"/>
  <c r="AE473" i="3"/>
  <c r="E3161" i="4"/>
  <c r="O473" i="3"/>
  <c r="E3164" i="4"/>
  <c r="AA473" i="3"/>
  <c r="H3152" i="4"/>
  <c r="D473" i="3"/>
  <c r="E3160" i="4"/>
  <c r="K473" i="3"/>
  <c r="E3162" i="4"/>
  <c r="S473" i="3"/>
  <c r="E3163" i="4"/>
  <c r="W473" i="3"/>
  <c r="H3162" i="4" l="1"/>
  <c r="P474" i="3"/>
  <c r="H3163" i="4"/>
  <c r="T474" i="3"/>
  <c r="H3160" i="4"/>
  <c r="H474" i="3"/>
  <c r="E3159" i="4"/>
  <c r="G473" i="3"/>
  <c r="H3164" i="4"/>
  <c r="X474" i="3"/>
  <c r="H3161" i="4"/>
  <c r="L474" i="3"/>
  <c r="H3165" i="4"/>
  <c r="AB474" i="3"/>
  <c r="E3172" i="4" l="1"/>
  <c r="AE474" i="3"/>
  <c r="E3167" i="4"/>
  <c r="K474" i="3"/>
  <c r="D474" i="3"/>
  <c r="H3159" i="4"/>
  <c r="E3168" i="4"/>
  <c r="O474" i="3"/>
  <c r="E3170" i="4"/>
  <c r="W474" i="3"/>
  <c r="E3171" i="4"/>
  <c r="AA474" i="3"/>
  <c r="E3169" i="4"/>
  <c r="S474" i="3"/>
  <c r="AF473" i="3"/>
  <c r="H3168" i="4" l="1"/>
  <c r="L475" i="3"/>
  <c r="H3169" i="4"/>
  <c r="P475" i="3"/>
  <c r="E3166" i="4"/>
  <c r="G474" i="3"/>
  <c r="AF474" i="3" s="1"/>
  <c r="H3170" i="4"/>
  <c r="T475" i="3"/>
  <c r="H3171" i="4"/>
  <c r="X475" i="3"/>
  <c r="H3167" i="4"/>
  <c r="H475" i="3"/>
  <c r="H3172" i="4"/>
  <c r="AB475" i="3"/>
  <c r="E3179" i="4" l="1"/>
  <c r="AE475" i="3"/>
  <c r="E3176" i="4"/>
  <c r="S475" i="3"/>
  <c r="H3166" i="4"/>
  <c r="D475" i="3"/>
  <c r="E3174" i="4"/>
  <c r="K475" i="3"/>
  <c r="E3178" i="4"/>
  <c r="AA475" i="3"/>
  <c r="E3175" i="4"/>
  <c r="O475" i="3"/>
  <c r="E3177" i="4"/>
  <c r="W475" i="3"/>
  <c r="H3174" i="4" l="1"/>
  <c r="H476" i="3"/>
  <c r="E3173" i="4"/>
  <c r="G475" i="3"/>
  <c r="AF475" i="3"/>
  <c r="H3175" i="4"/>
  <c r="L476" i="3"/>
  <c r="H3178" i="4"/>
  <c r="X476" i="3"/>
  <c r="H3177" i="4"/>
  <c r="T476" i="3"/>
  <c r="H3176" i="4"/>
  <c r="P476" i="3"/>
  <c r="H3179" i="4"/>
  <c r="AB476" i="3"/>
  <c r="E3182" i="4" l="1"/>
  <c r="O476" i="3"/>
  <c r="E3186" i="4"/>
  <c r="AE476" i="3"/>
  <c r="E3183" i="4"/>
  <c r="S476" i="3"/>
  <c r="H3173" i="4"/>
  <c r="D476" i="3"/>
  <c r="E3184" i="4"/>
  <c r="W476" i="3"/>
  <c r="E3181" i="4"/>
  <c r="K476" i="3"/>
  <c r="E3185" i="4"/>
  <c r="AA476" i="3"/>
  <c r="H3181" i="4" l="1"/>
  <c r="H477" i="3"/>
  <c r="E3180" i="4"/>
  <c r="G476" i="3"/>
  <c r="AF476" i="3"/>
  <c r="H3185" i="4"/>
  <c r="X477" i="3"/>
  <c r="H3183" i="4"/>
  <c r="P477" i="3"/>
  <c r="H3186" i="4"/>
  <c r="AB477" i="3"/>
  <c r="H3184" i="4"/>
  <c r="T477" i="3"/>
  <c r="H3182" i="4"/>
  <c r="L477" i="3"/>
  <c r="E3189" i="4" l="1"/>
  <c r="O477" i="3"/>
  <c r="E3193" i="4"/>
  <c r="AE477" i="3"/>
  <c r="E3192" i="4"/>
  <c r="AA477" i="3"/>
  <c r="E3191" i="4"/>
  <c r="W477" i="3"/>
  <c r="H3180" i="4"/>
  <c r="D477" i="3"/>
  <c r="E3188" i="4"/>
  <c r="K477" i="3"/>
  <c r="E3190" i="4"/>
  <c r="S477" i="3"/>
  <c r="T478" i="3" l="1"/>
  <c r="H3191" i="4"/>
  <c r="H3190" i="4"/>
  <c r="P478" i="3"/>
  <c r="H3192" i="4"/>
  <c r="X478" i="3"/>
  <c r="H3188" i="4"/>
  <c r="H478" i="3"/>
  <c r="H3193" i="4"/>
  <c r="AB478" i="3"/>
  <c r="E3187" i="4"/>
  <c r="G477" i="3"/>
  <c r="AF477" i="3"/>
  <c r="H3189" i="4"/>
  <c r="L478" i="3"/>
  <c r="E3199" i="4" l="1"/>
  <c r="AA478" i="3"/>
  <c r="E3195" i="4"/>
  <c r="K478" i="3"/>
  <c r="E3196" i="4"/>
  <c r="O478" i="3"/>
  <c r="H3187" i="4"/>
  <c r="D478" i="3"/>
  <c r="E3197" i="4"/>
  <c r="S478" i="3"/>
  <c r="E3200" i="4"/>
  <c r="AE478" i="3"/>
  <c r="E3198" i="4"/>
  <c r="W478" i="3"/>
  <c r="E3194" i="4" l="1"/>
  <c r="G478" i="3"/>
  <c r="AF478" i="3"/>
  <c r="H3197" i="4"/>
  <c r="P479" i="3"/>
  <c r="H3198" i="4"/>
  <c r="T479" i="3"/>
  <c r="H3196" i="4"/>
  <c r="L479" i="3"/>
  <c r="H3200" i="4"/>
  <c r="AB479" i="3"/>
  <c r="H3195" i="4"/>
  <c r="H479" i="3"/>
  <c r="H3199" i="4"/>
  <c r="X479" i="3"/>
  <c r="E3206" i="4" l="1"/>
  <c r="AA479" i="3"/>
  <c r="E3202" i="4"/>
  <c r="K479" i="3"/>
  <c r="E3205" i="4"/>
  <c r="W479" i="3"/>
  <c r="E3204" i="4"/>
  <c r="S479" i="3"/>
  <c r="E3207" i="4"/>
  <c r="AE479" i="3"/>
  <c r="H3194" i="4"/>
  <c r="D479" i="3"/>
  <c r="E3203" i="4"/>
  <c r="O479" i="3"/>
  <c r="H3204" i="4" l="1"/>
  <c r="P480" i="3"/>
  <c r="H3203" i="4"/>
  <c r="L480" i="3"/>
  <c r="H3205" i="4"/>
  <c r="T480" i="3"/>
  <c r="E3201" i="4"/>
  <c r="G479" i="3"/>
  <c r="H3202" i="4"/>
  <c r="H480" i="3"/>
  <c r="H3207" i="4"/>
  <c r="AB480" i="3"/>
  <c r="H3206" i="4"/>
  <c r="X480" i="3"/>
  <c r="E3214" i="4" l="1"/>
  <c r="AE480" i="3"/>
  <c r="H3201" i="4"/>
  <c r="D480" i="3"/>
  <c r="E3213" i="4"/>
  <c r="AA480" i="3"/>
  <c r="E3212" i="4"/>
  <c r="W480" i="3"/>
  <c r="E3210" i="4"/>
  <c r="O480" i="3"/>
  <c r="E3209" i="4"/>
  <c r="K480" i="3"/>
  <c r="E3211" i="4"/>
  <c r="S480" i="3"/>
  <c r="AF479" i="3"/>
  <c r="H3212" i="4" l="1"/>
  <c r="T481" i="3"/>
  <c r="H3209" i="4"/>
  <c r="H481" i="3"/>
  <c r="H3213" i="4"/>
  <c r="X481" i="3"/>
  <c r="H3210" i="4"/>
  <c r="L481" i="3"/>
  <c r="H3211" i="4"/>
  <c r="P481" i="3"/>
  <c r="E3208" i="4"/>
  <c r="G480" i="3"/>
  <c r="AF480" i="3"/>
  <c r="H3214" i="4"/>
  <c r="AB481" i="3"/>
  <c r="E3221" i="4" l="1"/>
  <c r="AE481" i="3"/>
  <c r="E3217" i="4"/>
  <c r="O481" i="3"/>
  <c r="AA481" i="3"/>
  <c r="E3220" i="4"/>
  <c r="H3208" i="4"/>
  <c r="D481" i="3"/>
  <c r="E3216" i="4"/>
  <c r="K481" i="3"/>
  <c r="E3218" i="4"/>
  <c r="S481" i="3"/>
  <c r="E3219" i="4"/>
  <c r="W481" i="3"/>
  <c r="E3215" i="4" l="1"/>
  <c r="G481" i="3"/>
  <c r="AF481" i="3"/>
  <c r="H3220" i="4"/>
  <c r="X482" i="3"/>
  <c r="H3219" i="4"/>
  <c r="T482" i="3"/>
  <c r="H3218" i="4"/>
  <c r="P482" i="3"/>
  <c r="H3217" i="4"/>
  <c r="L482" i="3"/>
  <c r="H3216" i="4"/>
  <c r="H482" i="3"/>
  <c r="H3221" i="4"/>
  <c r="AB482" i="3"/>
  <c r="E3228" i="4" l="1"/>
  <c r="AE482" i="3"/>
  <c r="E3223" i="4"/>
  <c r="K482" i="3"/>
  <c r="E3227" i="4"/>
  <c r="AA482" i="3"/>
  <c r="E3224" i="4"/>
  <c r="O482" i="3"/>
  <c r="E3226" i="4"/>
  <c r="W482" i="3"/>
  <c r="H3215" i="4"/>
  <c r="D482" i="3"/>
  <c r="E3225" i="4"/>
  <c r="S482" i="3"/>
  <c r="H3227" i="4" l="1"/>
  <c r="X483" i="3"/>
  <c r="E3222" i="4"/>
  <c r="G482" i="3"/>
  <c r="AF482" i="3"/>
  <c r="H3224" i="4"/>
  <c r="L483" i="3"/>
  <c r="H3225" i="4"/>
  <c r="P483" i="3"/>
  <c r="H3226" i="4"/>
  <c r="T483" i="3"/>
  <c r="H483" i="3"/>
  <c r="H3223" i="4"/>
  <c r="H3228" i="4"/>
  <c r="AB483" i="3"/>
  <c r="E3231" i="4" l="1"/>
  <c r="O483" i="3"/>
  <c r="E3235" i="4"/>
  <c r="AE483" i="3"/>
  <c r="E3230" i="4"/>
  <c r="K483" i="3"/>
  <c r="H3222" i="4"/>
  <c r="D483" i="3"/>
  <c r="E3233" i="4"/>
  <c r="W483" i="3"/>
  <c r="E3234" i="4"/>
  <c r="AA483" i="3"/>
  <c r="E3232" i="4"/>
  <c r="S483" i="3"/>
  <c r="E3229" i="4" l="1"/>
  <c r="G483" i="3"/>
  <c r="AF483" i="3"/>
  <c r="H3234" i="4"/>
  <c r="X484" i="3"/>
  <c r="H3232" i="4"/>
  <c r="P484" i="3"/>
  <c r="H3230" i="4"/>
  <c r="H484" i="3"/>
  <c r="H3235" i="4"/>
  <c r="AB484" i="3"/>
  <c r="H3233" i="4"/>
  <c r="T484" i="3"/>
  <c r="H3231" i="4"/>
  <c r="L484" i="3"/>
  <c r="E3238" i="4" l="1"/>
  <c r="O484" i="3"/>
  <c r="E3240" i="4"/>
  <c r="W484" i="3"/>
  <c r="E3239" i="4"/>
  <c r="S484" i="3"/>
  <c r="E3241" i="4"/>
  <c r="AA484" i="3"/>
  <c r="E3242" i="4"/>
  <c r="AE484" i="3"/>
  <c r="H3229" i="4"/>
  <c r="D484" i="3"/>
  <c r="E3237" i="4"/>
  <c r="K484" i="3"/>
  <c r="H3239" i="4" l="1"/>
  <c r="P485" i="3"/>
  <c r="H3241" i="4"/>
  <c r="X485" i="3"/>
  <c r="H3237" i="4"/>
  <c r="H485" i="3"/>
  <c r="E3236" i="4"/>
  <c r="G484" i="3"/>
  <c r="H3240" i="4"/>
  <c r="T485" i="3"/>
  <c r="H3242" i="4"/>
  <c r="AB485" i="3"/>
  <c r="H3238" i="4"/>
  <c r="L485" i="3"/>
  <c r="H3236" i="4" l="1"/>
  <c r="D485" i="3"/>
  <c r="E3249" i="4"/>
  <c r="AE485" i="3"/>
  <c r="E3245" i="4"/>
  <c r="O485" i="3"/>
  <c r="E3244" i="4"/>
  <c r="K485" i="3"/>
  <c r="E3248" i="4"/>
  <c r="AA485" i="3"/>
  <c r="E3247" i="4"/>
  <c r="W485" i="3"/>
  <c r="E3246" i="4"/>
  <c r="S485" i="3"/>
  <c r="AF484" i="3"/>
  <c r="H3244" i="4" l="1"/>
  <c r="H486" i="3"/>
  <c r="H3245" i="4"/>
  <c r="L486" i="3"/>
  <c r="H3246" i="4"/>
  <c r="P486" i="3"/>
  <c r="H3247" i="4"/>
  <c r="T486" i="3"/>
  <c r="H3249" i="4"/>
  <c r="AB486" i="3"/>
  <c r="H3248" i="4"/>
  <c r="X486" i="3"/>
  <c r="E3243" i="4"/>
  <c r="G485" i="3"/>
  <c r="AF485" i="3"/>
  <c r="E3253" i="4" l="1"/>
  <c r="S486" i="3"/>
  <c r="E3252" i="4"/>
  <c r="O486" i="3"/>
  <c r="E3251" i="4"/>
  <c r="K486" i="3"/>
  <c r="E3254" i="4"/>
  <c r="W486" i="3"/>
  <c r="H3243" i="4"/>
  <c r="D486" i="3"/>
  <c r="E3255" i="4"/>
  <c r="AA486" i="3"/>
  <c r="E3256" i="4"/>
  <c r="AE486" i="3"/>
  <c r="H3251" i="4" l="1"/>
  <c r="H487" i="3"/>
  <c r="H3256" i="4"/>
  <c r="AB487" i="3"/>
  <c r="H3252" i="4"/>
  <c r="L487" i="3"/>
  <c r="E3250" i="4"/>
  <c r="G486" i="3"/>
  <c r="H3254" i="4"/>
  <c r="T487" i="3"/>
  <c r="X487" i="3"/>
  <c r="H3255" i="4"/>
  <c r="H3253" i="4"/>
  <c r="P487" i="3"/>
  <c r="E3259" i="4" l="1"/>
  <c r="O487" i="3"/>
  <c r="E3263" i="4"/>
  <c r="AE487" i="3"/>
  <c r="H3250" i="4"/>
  <c r="D487" i="3"/>
  <c r="E3260" i="4"/>
  <c r="S487" i="3"/>
  <c r="E3262" i="4"/>
  <c r="AA487" i="3"/>
  <c r="E3261" i="4"/>
  <c r="W487" i="3"/>
  <c r="E3258" i="4"/>
  <c r="K487" i="3"/>
  <c r="AF486" i="3"/>
  <c r="H3260" i="4" l="1"/>
  <c r="P488" i="3"/>
  <c r="E3257" i="4"/>
  <c r="G487" i="3"/>
  <c r="AF487" i="3"/>
  <c r="H3258" i="4"/>
  <c r="H488" i="3"/>
  <c r="H3261" i="4"/>
  <c r="T488" i="3"/>
  <c r="H3263" i="4"/>
  <c r="AB488" i="3"/>
  <c r="H3262" i="4"/>
  <c r="X488" i="3"/>
  <c r="H3259" i="4"/>
  <c r="L488" i="3"/>
  <c r="E3266" i="4" l="1"/>
  <c r="O488" i="3"/>
  <c r="E3270" i="4"/>
  <c r="AE488" i="3"/>
  <c r="E3265" i="4"/>
  <c r="K488" i="3"/>
  <c r="E3269" i="4"/>
  <c r="AA488" i="3"/>
  <c r="H3257" i="4"/>
  <c r="D488" i="3"/>
  <c r="E3267" i="4"/>
  <c r="S488" i="3"/>
  <c r="E3268" i="4"/>
  <c r="W488" i="3"/>
  <c r="H3269" i="4" l="1"/>
  <c r="X489" i="3"/>
  <c r="H3268" i="4"/>
  <c r="T489" i="3"/>
  <c r="H3265" i="4"/>
  <c r="H489" i="3"/>
  <c r="H3267" i="4"/>
  <c r="P489" i="3"/>
  <c r="H3270" i="4"/>
  <c r="AB489" i="3"/>
  <c r="E3264" i="4"/>
  <c r="G488" i="3"/>
  <c r="AF488" i="3"/>
  <c r="H3266" i="4"/>
  <c r="L489" i="3"/>
  <c r="E3272" i="4" l="1"/>
  <c r="K489" i="3"/>
  <c r="E3274" i="4"/>
  <c r="S489" i="3"/>
  <c r="E3273" i="4"/>
  <c r="O489" i="3"/>
  <c r="E3275" i="4"/>
  <c r="W489" i="3"/>
  <c r="H3264" i="4"/>
  <c r="D489" i="3"/>
  <c r="E3277" i="4"/>
  <c r="AE489" i="3"/>
  <c r="E3276" i="4"/>
  <c r="AA489" i="3"/>
  <c r="H3275" i="4" l="1"/>
  <c r="T490" i="3"/>
  <c r="H3277" i="4"/>
  <c r="AB490" i="3"/>
  <c r="H3276" i="4"/>
  <c r="X490" i="3"/>
  <c r="H3273" i="4"/>
  <c r="L490" i="3"/>
  <c r="H3274" i="4"/>
  <c r="P490" i="3"/>
  <c r="E3271" i="4"/>
  <c r="G489" i="3"/>
  <c r="H3272" i="4"/>
  <c r="H490" i="3"/>
  <c r="E3280" i="4" l="1"/>
  <c r="O490" i="3"/>
  <c r="E3283" i="4"/>
  <c r="AA490" i="3"/>
  <c r="H3271" i="4"/>
  <c r="D490" i="3"/>
  <c r="E3279" i="4"/>
  <c r="K490" i="3"/>
  <c r="AF489" i="3"/>
  <c r="E3284" i="4"/>
  <c r="AE490" i="3"/>
  <c r="E3281" i="4"/>
  <c r="S490" i="3"/>
  <c r="E3282" i="4"/>
  <c r="W490" i="3"/>
  <c r="H3279" i="4" l="1"/>
  <c r="H491" i="3"/>
  <c r="H3281" i="4"/>
  <c r="P491" i="3"/>
  <c r="H3282" i="4"/>
  <c r="T491" i="3"/>
  <c r="E3278" i="4"/>
  <c r="G490" i="3"/>
  <c r="H3283" i="4"/>
  <c r="X491" i="3"/>
  <c r="H3280" i="4"/>
  <c r="L491" i="3"/>
  <c r="H3284" i="4"/>
  <c r="AB491" i="3"/>
  <c r="E3287" i="4" l="1"/>
  <c r="O491" i="3"/>
  <c r="E3288" i="4"/>
  <c r="S491" i="3"/>
  <c r="H3278" i="4"/>
  <c r="D491" i="3"/>
  <c r="E3291" i="4"/>
  <c r="AE491" i="3"/>
  <c r="E3289" i="4"/>
  <c r="W491" i="3"/>
  <c r="E3290" i="4"/>
  <c r="AA491" i="3"/>
  <c r="E3286" i="4"/>
  <c r="K491" i="3"/>
  <c r="AF490" i="3"/>
  <c r="H3291" i="4" l="1"/>
  <c r="AB492" i="3"/>
  <c r="H3286" i="4"/>
  <c r="H492" i="3"/>
  <c r="H3288" i="4"/>
  <c r="P492" i="3"/>
  <c r="E3285" i="4"/>
  <c r="G491" i="3"/>
  <c r="H3290" i="4"/>
  <c r="X492" i="3"/>
  <c r="H3289" i="4"/>
  <c r="T492" i="3"/>
  <c r="H3287" i="4"/>
  <c r="L492" i="3"/>
  <c r="H3285" i="4" l="1"/>
  <c r="D492" i="3"/>
  <c r="E3296" i="4"/>
  <c r="W492" i="3"/>
  <c r="E3294" i="4"/>
  <c r="O492" i="3"/>
  <c r="E3295" i="4"/>
  <c r="S492" i="3"/>
  <c r="E3293" i="4"/>
  <c r="K492" i="3"/>
  <c r="E3297" i="4"/>
  <c r="AA492" i="3"/>
  <c r="E3298" i="4"/>
  <c r="AE492" i="3"/>
  <c r="AF491" i="3"/>
  <c r="H3298" i="4" l="1"/>
  <c r="AB493" i="3"/>
  <c r="H3294" i="4"/>
  <c r="L493" i="3"/>
  <c r="H3296" i="4"/>
  <c r="T493" i="3"/>
  <c r="H3295" i="4"/>
  <c r="P493" i="3"/>
  <c r="H3297" i="4"/>
  <c r="X493" i="3"/>
  <c r="H3293" i="4"/>
  <c r="H493" i="3"/>
  <c r="E3292" i="4"/>
  <c r="G492" i="3"/>
  <c r="AF492" i="3"/>
  <c r="E3302" i="4" l="1"/>
  <c r="S493" i="3"/>
  <c r="H3292" i="4"/>
  <c r="D493" i="3"/>
  <c r="E3303" i="4"/>
  <c r="W493" i="3"/>
  <c r="E3300" i="4"/>
  <c r="K493" i="3"/>
  <c r="E3301" i="4"/>
  <c r="O493" i="3"/>
  <c r="E3304" i="4"/>
  <c r="AA493" i="3"/>
  <c r="E3305" i="4"/>
  <c r="AE493" i="3"/>
  <c r="H3303" i="4" l="1"/>
  <c r="T494" i="3"/>
  <c r="H3300" i="4"/>
  <c r="H494" i="3"/>
  <c r="H3305" i="4"/>
  <c r="AB494" i="3"/>
  <c r="H3304" i="4"/>
  <c r="X494" i="3"/>
  <c r="E3299" i="4"/>
  <c r="G493" i="3"/>
  <c r="AF493" i="3"/>
  <c r="H3301" i="4"/>
  <c r="L494" i="3"/>
  <c r="H3302" i="4"/>
  <c r="P494" i="3"/>
  <c r="E3312" i="4" l="1"/>
  <c r="AE494" i="3"/>
  <c r="E3308" i="4"/>
  <c r="O494" i="3"/>
  <c r="E3307" i="4"/>
  <c r="K494" i="3"/>
  <c r="E3311" i="4"/>
  <c r="AA494" i="3"/>
  <c r="E3309" i="4"/>
  <c r="S494" i="3"/>
  <c r="E3310" i="4"/>
  <c r="W494" i="3"/>
  <c r="H3299" i="4"/>
  <c r="D494" i="3"/>
  <c r="H3307" i="4" l="1"/>
  <c r="H495" i="3"/>
  <c r="H3311" i="4"/>
  <c r="X495" i="3"/>
  <c r="E3306" i="4"/>
  <c r="G494" i="3"/>
  <c r="H3310" i="4"/>
  <c r="T495" i="3"/>
  <c r="H3312" i="4"/>
  <c r="AB495" i="3"/>
  <c r="H3308" i="4"/>
  <c r="L495" i="3"/>
  <c r="H3309" i="4"/>
  <c r="P495" i="3"/>
  <c r="H3306" i="4" l="1"/>
  <c r="D495" i="3"/>
  <c r="E3316" i="4"/>
  <c r="S495" i="3"/>
  <c r="E3315" i="4"/>
  <c r="O495" i="3"/>
  <c r="E3319" i="4"/>
  <c r="AE495" i="3"/>
  <c r="AF494" i="3"/>
  <c r="E3318" i="4"/>
  <c r="AA495" i="3"/>
  <c r="E3314" i="4"/>
  <c r="K495" i="3"/>
  <c r="E3317" i="4"/>
  <c r="W495" i="3"/>
  <c r="H3315" i="4" l="1"/>
  <c r="L496" i="3"/>
  <c r="H3317" i="4"/>
  <c r="T496" i="3"/>
  <c r="H3314" i="4"/>
  <c r="H496" i="3"/>
  <c r="H3318" i="4"/>
  <c r="X496" i="3"/>
  <c r="E3313" i="4"/>
  <c r="G495" i="3"/>
  <c r="AF495" i="3"/>
  <c r="H3319" i="4"/>
  <c r="AB496" i="3"/>
  <c r="H3316" i="4"/>
  <c r="P496" i="3"/>
  <c r="E3323" i="4" l="1"/>
  <c r="S496" i="3"/>
  <c r="E3325" i="4"/>
  <c r="AA496" i="3"/>
  <c r="E3321" i="4"/>
  <c r="K496" i="3"/>
  <c r="E3326" i="4"/>
  <c r="AE496" i="3"/>
  <c r="E3324" i="4"/>
  <c r="W496" i="3"/>
  <c r="H3313" i="4"/>
  <c r="D496" i="3"/>
  <c r="E3322" i="4"/>
  <c r="O496" i="3"/>
  <c r="H3326" i="4" l="1"/>
  <c r="AB497" i="3"/>
  <c r="H3322" i="4"/>
  <c r="L497" i="3"/>
  <c r="H3325" i="4"/>
  <c r="X497" i="3"/>
  <c r="H3323" i="4"/>
  <c r="P497" i="3"/>
  <c r="H3321" i="4"/>
  <c r="H497" i="3"/>
  <c r="E3320" i="4"/>
  <c r="G496" i="3"/>
  <c r="AF496" i="3" s="1"/>
  <c r="H3324" i="4"/>
  <c r="T497" i="3"/>
  <c r="E3330" i="4" l="1"/>
  <c r="S497" i="3"/>
  <c r="E3333" i="4"/>
  <c r="AE497" i="3"/>
  <c r="E3331" i="4"/>
  <c r="W497" i="3"/>
  <c r="E3332" i="4"/>
  <c r="AA497" i="3"/>
  <c r="H3320" i="4"/>
  <c r="D497" i="3"/>
  <c r="E3329" i="4"/>
  <c r="O497" i="3"/>
  <c r="E3328" i="4"/>
  <c r="K497" i="3"/>
  <c r="H3332" i="4" l="1"/>
  <c r="X498" i="3"/>
  <c r="H3328" i="4"/>
  <c r="H498" i="3"/>
  <c r="H3333" i="4"/>
  <c r="AB498" i="3"/>
  <c r="H3330" i="4"/>
  <c r="P498" i="3"/>
  <c r="H3331" i="4"/>
  <c r="T498" i="3"/>
  <c r="H3329" i="4"/>
  <c r="L498" i="3"/>
  <c r="E3327" i="4"/>
  <c r="G497" i="3"/>
  <c r="AF497" i="3"/>
  <c r="E3337" i="4" l="1"/>
  <c r="S498" i="3"/>
  <c r="H3327" i="4"/>
  <c r="D498" i="3"/>
  <c r="E3336" i="4"/>
  <c r="O498" i="3"/>
  <c r="E3340" i="4"/>
  <c r="AE498" i="3"/>
  <c r="E3335" i="4"/>
  <c r="K498" i="3"/>
  <c r="E3338" i="4"/>
  <c r="W498" i="3"/>
  <c r="E3339" i="4"/>
  <c r="AA498" i="3"/>
  <c r="H3339" i="4" l="1"/>
  <c r="X499" i="3"/>
  <c r="H3340" i="4"/>
  <c r="AB499" i="3"/>
  <c r="H3336" i="4"/>
  <c r="L499" i="3"/>
  <c r="H3338" i="4"/>
  <c r="T499" i="3"/>
  <c r="E3334" i="4"/>
  <c r="G498" i="3"/>
  <c r="AF498" i="3"/>
  <c r="H3335" i="4"/>
  <c r="H499" i="3"/>
  <c r="H3337" i="4"/>
  <c r="P499" i="3"/>
  <c r="E3344" i="4" l="1"/>
  <c r="S499" i="3"/>
  <c r="E3343" i="4"/>
  <c r="O499" i="3"/>
  <c r="E3342" i="4"/>
  <c r="K499" i="3"/>
  <c r="E3347" i="4"/>
  <c r="AE499" i="3"/>
  <c r="E3345" i="4"/>
  <c r="W499" i="3"/>
  <c r="H3334" i="4"/>
  <c r="D499" i="3"/>
  <c r="E3346" i="4"/>
  <c r="AA499" i="3"/>
  <c r="H3347" i="4" l="1"/>
  <c r="AB500" i="3"/>
  <c r="H3346" i="4"/>
  <c r="X500" i="3"/>
  <c r="H3342" i="4"/>
  <c r="H500" i="3"/>
  <c r="E3341" i="4"/>
  <c r="G499" i="3"/>
  <c r="H3343" i="4"/>
  <c r="L500" i="3"/>
  <c r="H3345" i="4"/>
  <c r="T500" i="3"/>
  <c r="H3344" i="4"/>
  <c r="P500" i="3"/>
  <c r="H3341" i="4" l="1"/>
  <c r="D500" i="3"/>
  <c r="E3351" i="4"/>
  <c r="S500" i="3"/>
  <c r="E3352" i="4"/>
  <c r="W500" i="3"/>
  <c r="E3349" i="4"/>
  <c r="K500" i="3"/>
  <c r="E3353" i="4"/>
  <c r="AA500" i="3"/>
  <c r="E3350" i="4"/>
  <c r="O500" i="3"/>
  <c r="E3354" i="4"/>
  <c r="AE500" i="3"/>
  <c r="AF499" i="3"/>
  <c r="H3350" i="4" l="1"/>
  <c r="L501" i="3"/>
  <c r="H3349" i="4"/>
  <c r="H501" i="3"/>
  <c r="H3354" i="4"/>
  <c r="AB501" i="3"/>
  <c r="H3352" i="4"/>
  <c r="T501" i="3"/>
  <c r="H3351" i="4"/>
  <c r="P501" i="3"/>
  <c r="H3353" i="4"/>
  <c r="X501" i="3"/>
  <c r="E3348" i="4"/>
  <c r="G500" i="3"/>
  <c r="H3348" i="4" l="1"/>
  <c r="D501" i="3"/>
  <c r="AF500" i="3"/>
  <c r="E3361" i="4"/>
  <c r="AE501" i="3"/>
  <c r="E3356" i="4"/>
  <c r="K501" i="3"/>
  <c r="E3359" i="4"/>
  <c r="W501" i="3"/>
  <c r="E3360" i="4"/>
  <c r="AA501" i="3"/>
  <c r="E3358" i="4"/>
  <c r="S501" i="3"/>
  <c r="E3357" i="4"/>
  <c r="O501" i="3"/>
  <c r="H3361" i="4" l="1"/>
  <c r="AB502" i="3"/>
  <c r="H3360" i="4"/>
  <c r="X502" i="3"/>
  <c r="H3357" i="4"/>
  <c r="L502" i="3"/>
  <c r="H3358" i="4"/>
  <c r="P502" i="3"/>
  <c r="H3356" i="4"/>
  <c r="H502" i="3"/>
  <c r="E3355" i="4"/>
  <c r="G501" i="3"/>
  <c r="AF501" i="3"/>
  <c r="H3359" i="4"/>
  <c r="T502" i="3"/>
  <c r="E3367" i="4" l="1"/>
  <c r="AA502" i="3"/>
  <c r="E3365" i="4"/>
  <c r="S502" i="3"/>
  <c r="E3366" i="4"/>
  <c r="W502" i="3"/>
  <c r="E3364" i="4"/>
  <c r="O502" i="3"/>
  <c r="H3355" i="4"/>
  <c r="D502" i="3"/>
  <c r="E3363" i="4"/>
  <c r="K502" i="3"/>
  <c r="E3368" i="4"/>
  <c r="AE502" i="3"/>
  <c r="H3368" i="4" l="1"/>
  <c r="AB503" i="3"/>
  <c r="H3363" i="4"/>
  <c r="H503" i="3"/>
  <c r="H3366" i="4"/>
  <c r="T503" i="3"/>
  <c r="H3367" i="4"/>
  <c r="X503" i="3"/>
  <c r="H3364" i="4"/>
  <c r="L503" i="3"/>
  <c r="H3365" i="4"/>
  <c r="P503" i="3"/>
  <c r="E3362" i="4"/>
  <c r="G502" i="3"/>
  <c r="AF502" i="3"/>
  <c r="H3362" i="4" l="1"/>
  <c r="D503" i="3"/>
  <c r="E3373" i="4"/>
  <c r="W503" i="3"/>
  <c r="E3370" i="4"/>
  <c r="K503" i="3"/>
  <c r="E3372" i="4"/>
  <c r="S503" i="3"/>
  <c r="E3371" i="4"/>
  <c r="O503" i="3"/>
  <c r="E3374" i="4"/>
  <c r="AA503" i="3"/>
  <c r="E3375" i="4"/>
  <c r="AE503" i="3"/>
  <c r="H3374" i="4" l="1"/>
  <c r="X504" i="3"/>
  <c r="H3372" i="4"/>
  <c r="P504" i="3"/>
  <c r="H3370" i="4"/>
  <c r="H504" i="3"/>
  <c r="H3375" i="4"/>
  <c r="AB504" i="3"/>
  <c r="H3373" i="4"/>
  <c r="T504" i="3"/>
  <c r="H3371" i="4"/>
  <c r="L504" i="3"/>
  <c r="E3369" i="4"/>
  <c r="G503" i="3"/>
  <c r="AF503" i="3"/>
  <c r="E3377" i="4" l="1"/>
  <c r="K504" i="3"/>
  <c r="E3382" i="4"/>
  <c r="AE504" i="3"/>
  <c r="H3369" i="4"/>
  <c r="D504" i="3"/>
  <c r="E3378" i="4"/>
  <c r="O504" i="3"/>
  <c r="E3379" i="4"/>
  <c r="S504" i="3"/>
  <c r="E3380" i="4"/>
  <c r="W504" i="3"/>
  <c r="E3381" i="4"/>
  <c r="AA504" i="3"/>
  <c r="H3381" i="4" l="1"/>
  <c r="X505" i="3"/>
  <c r="H3378" i="4"/>
  <c r="L505" i="3"/>
  <c r="E3376" i="4"/>
  <c r="G504" i="3"/>
  <c r="H3380" i="4"/>
  <c r="T505" i="3"/>
  <c r="H3382" i="4"/>
  <c r="AB505" i="3"/>
  <c r="H3379" i="4"/>
  <c r="P505" i="3"/>
  <c r="H3377" i="4"/>
  <c r="H505" i="3"/>
  <c r="H3376" i="4" l="1"/>
  <c r="D505" i="3"/>
  <c r="E3385" i="4"/>
  <c r="O505" i="3"/>
  <c r="E3384" i="4"/>
  <c r="K505" i="3"/>
  <c r="AF504" i="3"/>
  <c r="E3386" i="4"/>
  <c r="S505" i="3"/>
  <c r="E3389" i="4"/>
  <c r="AE505" i="3"/>
  <c r="E3388" i="4"/>
  <c r="AA505" i="3"/>
  <c r="E3387" i="4"/>
  <c r="W505" i="3"/>
  <c r="H3384" i="4" l="1"/>
  <c r="H506" i="3"/>
  <c r="H3387" i="4"/>
  <c r="T506" i="3"/>
  <c r="H3388" i="4"/>
  <c r="X506" i="3"/>
  <c r="H3385" i="4"/>
  <c r="L506" i="3"/>
  <c r="H3389" i="4"/>
  <c r="AB506" i="3"/>
  <c r="E3383" i="4"/>
  <c r="G505" i="3"/>
  <c r="AF505" i="3"/>
  <c r="H3386" i="4"/>
  <c r="P506" i="3"/>
  <c r="E3395" i="4" l="1"/>
  <c r="AA506" i="3"/>
  <c r="E3392" i="4"/>
  <c r="O506" i="3"/>
  <c r="E3393" i="4"/>
  <c r="S506" i="3"/>
  <c r="D506" i="3"/>
  <c r="H3383" i="4"/>
  <c r="E3394" i="4"/>
  <c r="W506" i="3"/>
  <c r="E3396" i="4"/>
  <c r="AE506" i="3"/>
  <c r="E3391" i="4"/>
  <c r="K506" i="3"/>
  <c r="E3390" i="4" l="1"/>
  <c r="G506" i="3"/>
  <c r="AF506" i="3"/>
  <c r="H3391" i="4"/>
  <c r="H507" i="3"/>
  <c r="H3396" i="4"/>
  <c r="AB507" i="3"/>
  <c r="H3394" i="4"/>
  <c r="T507" i="3"/>
  <c r="H3393" i="4"/>
  <c r="P507" i="3"/>
  <c r="H3392" i="4"/>
  <c r="L507" i="3"/>
  <c r="H3395" i="4"/>
  <c r="X507" i="3"/>
  <c r="E3403" i="4" l="1"/>
  <c r="AE507" i="3"/>
  <c r="E3402" i="4"/>
  <c r="AA507" i="3"/>
  <c r="E3399" i="4"/>
  <c r="O507" i="3"/>
  <c r="E3398" i="4"/>
  <c r="K507" i="3"/>
  <c r="E3400" i="4"/>
  <c r="S507" i="3"/>
  <c r="H3390" i="4"/>
  <c r="D507" i="3"/>
  <c r="E3401" i="4"/>
  <c r="W507" i="3"/>
  <c r="H3399" i="4" l="1"/>
  <c r="L508" i="3"/>
  <c r="H3398" i="4"/>
  <c r="H508" i="3"/>
  <c r="H3401" i="4"/>
  <c r="T508" i="3"/>
  <c r="E3397" i="4"/>
  <c r="G507" i="3"/>
  <c r="H3402" i="4"/>
  <c r="X508" i="3"/>
  <c r="H3400" i="4"/>
  <c r="P508" i="3"/>
  <c r="H3403" i="4"/>
  <c r="AB508" i="3"/>
  <c r="E3407" i="4" l="1"/>
  <c r="S508" i="3"/>
  <c r="H3397" i="4"/>
  <c r="D508" i="3"/>
  <c r="E3408" i="4"/>
  <c r="W508" i="3"/>
  <c r="E3405" i="4"/>
  <c r="K508" i="3"/>
  <c r="E3406" i="4"/>
  <c r="O508" i="3"/>
  <c r="E3410" i="4"/>
  <c r="AE508" i="3"/>
  <c r="E3409" i="4"/>
  <c r="AA508" i="3"/>
  <c r="AF507" i="3"/>
  <c r="H3405" i="4" l="1"/>
  <c r="H509" i="3"/>
  <c r="H3410" i="4"/>
  <c r="AB509" i="3"/>
  <c r="H3408" i="4"/>
  <c r="T509" i="3"/>
  <c r="H3407" i="4"/>
  <c r="P509" i="3"/>
  <c r="H3409" i="4"/>
  <c r="X509" i="3"/>
  <c r="E3404" i="4"/>
  <c r="G508" i="3"/>
  <c r="AF508" i="3"/>
  <c r="H3406" i="4"/>
  <c r="L509" i="3"/>
  <c r="E3413" i="4" l="1"/>
  <c r="O509" i="3"/>
  <c r="H3404" i="4"/>
  <c r="D509" i="3"/>
  <c r="E3412" i="4"/>
  <c r="K509" i="3"/>
  <c r="E3414" i="4"/>
  <c r="S509" i="3"/>
  <c r="E3415" i="4"/>
  <c r="W509" i="3"/>
  <c r="E3417" i="4"/>
  <c r="AE509" i="3"/>
  <c r="E3416" i="4"/>
  <c r="AA509" i="3"/>
  <c r="H3412" i="4" l="1"/>
  <c r="H510" i="3"/>
  <c r="H3416" i="4"/>
  <c r="X510" i="3"/>
  <c r="H3415" i="4"/>
  <c r="T510" i="3"/>
  <c r="H3414" i="4"/>
  <c r="P510" i="3"/>
  <c r="H3417" i="4"/>
  <c r="AB510" i="3"/>
  <c r="E3411" i="4"/>
  <c r="G509" i="3"/>
  <c r="AF509" i="3"/>
  <c r="H3413" i="4"/>
  <c r="L510" i="3"/>
  <c r="E3420" i="4" l="1"/>
  <c r="O510" i="3"/>
  <c r="E3422" i="4"/>
  <c r="W510" i="3"/>
  <c r="E3421" i="4"/>
  <c r="S510" i="3"/>
  <c r="E3423" i="4"/>
  <c r="AA510" i="3"/>
  <c r="H3411" i="4"/>
  <c r="D510" i="3"/>
  <c r="E3424" i="4"/>
  <c r="AE510" i="3"/>
  <c r="E3419" i="4"/>
  <c r="K510" i="3"/>
  <c r="H3423" i="4" l="1"/>
  <c r="X511" i="3"/>
  <c r="H3424" i="4"/>
  <c r="AB511" i="3"/>
  <c r="H3419" i="4"/>
  <c r="H511" i="3"/>
  <c r="H3421" i="4"/>
  <c r="P511" i="3"/>
  <c r="H3422" i="4"/>
  <c r="T511" i="3"/>
  <c r="E3418" i="4"/>
  <c r="G510" i="3"/>
  <c r="AF510" i="3"/>
  <c r="H3420" i="4"/>
  <c r="L511" i="3"/>
  <c r="E3426" i="4" l="1"/>
  <c r="K511" i="3"/>
  <c r="E3428" i="4"/>
  <c r="S511" i="3"/>
  <c r="E3427" i="4"/>
  <c r="O511" i="3"/>
  <c r="E3431" i="4"/>
  <c r="AE511" i="3"/>
  <c r="H3418" i="4"/>
  <c r="D511" i="3"/>
  <c r="E3429" i="4"/>
  <c r="W511" i="3"/>
  <c r="E3430" i="4"/>
  <c r="AA511" i="3"/>
  <c r="H3431" i="4" l="1"/>
  <c r="AB512" i="3"/>
  <c r="H3427" i="4"/>
  <c r="L512" i="3"/>
  <c r="H3428" i="4"/>
  <c r="P512" i="3"/>
  <c r="E3425" i="4"/>
  <c r="G511" i="3"/>
  <c r="H3430" i="4"/>
  <c r="X512" i="3"/>
  <c r="H3429" i="4"/>
  <c r="T512" i="3"/>
  <c r="H3426" i="4"/>
  <c r="H512" i="3"/>
  <c r="E3433" i="4" l="1"/>
  <c r="K512" i="3"/>
  <c r="W512" i="3"/>
  <c r="E3436" i="4"/>
  <c r="H3425" i="4"/>
  <c r="D512" i="3"/>
  <c r="E3434" i="4"/>
  <c r="O512" i="3"/>
  <c r="E3438" i="4"/>
  <c r="AE512" i="3"/>
  <c r="E3435" i="4"/>
  <c r="S512" i="3"/>
  <c r="E3437" i="4"/>
  <c r="AA512" i="3"/>
  <c r="AF511" i="3"/>
  <c r="H3434" i="4" l="1"/>
  <c r="L513" i="3"/>
  <c r="E3432" i="4"/>
  <c r="G512" i="3"/>
  <c r="AF512" i="3"/>
  <c r="H3437" i="4"/>
  <c r="X513" i="3"/>
  <c r="H3435" i="4"/>
  <c r="P513" i="3"/>
  <c r="H3436" i="4"/>
  <c r="T513" i="3"/>
  <c r="H3438" i="4"/>
  <c r="AB513" i="3"/>
  <c r="H3433" i="4"/>
  <c r="H513" i="3"/>
  <c r="E3440" i="4" l="1"/>
  <c r="K513" i="3"/>
  <c r="E3445" i="4"/>
  <c r="AE513" i="3"/>
  <c r="E3444" i="4"/>
  <c r="AA513" i="3"/>
  <c r="H3432" i="4"/>
  <c r="D513" i="3"/>
  <c r="E3441" i="4"/>
  <c r="O513" i="3"/>
  <c r="E3443" i="4"/>
  <c r="W513" i="3"/>
  <c r="E3442" i="4"/>
  <c r="S513" i="3"/>
  <c r="H3442" i="4" l="1"/>
  <c r="P514" i="3"/>
  <c r="E3439" i="4"/>
  <c r="G513" i="3"/>
  <c r="AF513" i="3"/>
  <c r="H3441" i="4"/>
  <c r="L514" i="3"/>
  <c r="H3444" i="4"/>
  <c r="X514" i="3"/>
  <c r="H3443" i="4"/>
  <c r="T514" i="3"/>
  <c r="H3445" i="4"/>
  <c r="AB514" i="3"/>
  <c r="H3440" i="4"/>
  <c r="H514" i="3"/>
  <c r="E3447" i="4" l="1"/>
  <c r="K514" i="3"/>
  <c r="E3448" i="4"/>
  <c r="O514" i="3"/>
  <c r="E3452" i="4"/>
  <c r="AE514" i="3"/>
  <c r="H3439" i="4"/>
  <c r="D514" i="3"/>
  <c r="E3450" i="4"/>
  <c r="W514" i="3"/>
  <c r="E3449" i="4"/>
  <c r="S514" i="3"/>
  <c r="E3451" i="4"/>
  <c r="AA514" i="3"/>
  <c r="H3452" i="4" l="1"/>
  <c r="AB515" i="3"/>
  <c r="E3446" i="4"/>
  <c r="G514" i="3"/>
  <c r="H3451" i="4"/>
  <c r="X515" i="3"/>
  <c r="H3449" i="4"/>
  <c r="P515" i="3"/>
  <c r="H3448" i="4"/>
  <c r="L515" i="3"/>
  <c r="H3450" i="4"/>
  <c r="T515" i="3"/>
  <c r="H515" i="3"/>
  <c r="H3447" i="4"/>
  <c r="E3457" i="4" l="1"/>
  <c r="W515" i="3"/>
  <c r="E3454" i="4"/>
  <c r="K515" i="3"/>
  <c r="H3446" i="4"/>
  <c r="D515" i="3"/>
  <c r="E3458" i="4"/>
  <c r="AA515" i="3"/>
  <c r="AF514" i="3"/>
  <c r="E3455" i="4"/>
  <c r="O515" i="3"/>
  <c r="E3459" i="4"/>
  <c r="AE515" i="3"/>
  <c r="E3456" i="4"/>
  <c r="S515" i="3"/>
  <c r="H3456" i="4" l="1"/>
  <c r="P516" i="3"/>
  <c r="E3453" i="4"/>
  <c r="G515" i="3"/>
  <c r="H3458" i="4"/>
  <c r="X516" i="3"/>
  <c r="H3459" i="4"/>
  <c r="AB516" i="3"/>
  <c r="H3457" i="4"/>
  <c r="T516" i="3"/>
  <c r="H3454" i="4"/>
  <c r="H516" i="3"/>
  <c r="H3455" i="4"/>
  <c r="L516" i="3"/>
  <c r="H3453" i="4" l="1"/>
  <c r="D516" i="3"/>
  <c r="E3462" i="4"/>
  <c r="O516" i="3"/>
  <c r="E3465" i="4"/>
  <c r="AA516" i="3"/>
  <c r="E3461" i="4"/>
  <c r="K516" i="3"/>
  <c r="AF515" i="3"/>
  <c r="E3464" i="4"/>
  <c r="W516" i="3"/>
  <c r="E3463" i="4"/>
  <c r="S516" i="3"/>
  <c r="E3466" i="4"/>
  <c r="AE516" i="3"/>
  <c r="H3466" i="4" l="1"/>
  <c r="AB517" i="3"/>
  <c r="H3463" i="4"/>
  <c r="P517" i="3"/>
  <c r="H3461" i="4"/>
  <c r="H517" i="3"/>
  <c r="H3462" i="4"/>
  <c r="L517" i="3"/>
  <c r="E3460" i="4"/>
  <c r="G516" i="3"/>
  <c r="AF516" i="3"/>
  <c r="H3465" i="4"/>
  <c r="X517" i="3"/>
  <c r="H3464" i="4"/>
  <c r="T517" i="3"/>
  <c r="E3469" i="4" l="1"/>
  <c r="O517" i="3"/>
  <c r="E3471" i="4"/>
  <c r="W517" i="3"/>
  <c r="E3472" i="4"/>
  <c r="AA517" i="3"/>
  <c r="E3468" i="4"/>
  <c r="K517" i="3"/>
  <c r="E3470" i="4"/>
  <c r="S517" i="3"/>
  <c r="H3460" i="4"/>
  <c r="D517" i="3"/>
  <c r="E3473" i="4"/>
  <c r="AE517" i="3"/>
  <c r="H3473" i="4" l="1"/>
  <c r="AB518" i="3"/>
  <c r="H3471" i="4"/>
  <c r="T518" i="3"/>
  <c r="H3468" i="4"/>
  <c r="H518" i="3"/>
  <c r="H3472" i="4"/>
  <c r="X518" i="3"/>
  <c r="E3467" i="4"/>
  <c r="G517" i="3"/>
  <c r="AF517" i="3"/>
  <c r="H3470" i="4"/>
  <c r="P518" i="3"/>
  <c r="H3469" i="4"/>
  <c r="L518" i="3"/>
  <c r="E3479" i="4" l="1"/>
  <c r="AA518" i="3"/>
  <c r="E3476" i="4"/>
  <c r="O518" i="3"/>
  <c r="E3475" i="4"/>
  <c r="K518" i="3"/>
  <c r="E3477" i="4"/>
  <c r="S518" i="3"/>
  <c r="E3478" i="4"/>
  <c r="W518" i="3"/>
  <c r="H3467" i="4"/>
  <c r="D518" i="3"/>
  <c r="E3480" i="4"/>
  <c r="AE518" i="3"/>
  <c r="H3477" i="4" l="1"/>
  <c r="P519" i="3"/>
  <c r="H3475" i="4"/>
  <c r="H519" i="3"/>
  <c r="E3474" i="4"/>
  <c r="G518" i="3"/>
  <c r="AF518" i="3" s="1"/>
  <c r="H3479" i="4"/>
  <c r="X519" i="3"/>
  <c r="H3480" i="4"/>
  <c r="AB519" i="3"/>
  <c r="H3476" i="4"/>
  <c r="L519" i="3"/>
  <c r="H3478" i="4"/>
  <c r="T519" i="3"/>
  <c r="H3474" i="4" l="1"/>
  <c r="D519" i="3"/>
  <c r="E3485" i="4"/>
  <c r="W519" i="3"/>
  <c r="E3483" i="4"/>
  <c r="O519" i="3"/>
  <c r="E3482" i="4"/>
  <c r="K519" i="3"/>
  <c r="E3487" i="4"/>
  <c r="AE519" i="3"/>
  <c r="E3484" i="4"/>
  <c r="S519" i="3"/>
  <c r="E3486" i="4"/>
  <c r="AA519" i="3"/>
  <c r="H3483" i="4" l="1"/>
  <c r="L520" i="3"/>
  <c r="H3482" i="4"/>
  <c r="H520" i="3"/>
  <c r="H3486" i="4"/>
  <c r="X520" i="3"/>
  <c r="H3484" i="4"/>
  <c r="P520" i="3"/>
  <c r="H3485" i="4"/>
  <c r="T520" i="3"/>
  <c r="H3487" i="4"/>
  <c r="AB520" i="3"/>
  <c r="E3481" i="4"/>
  <c r="G519" i="3"/>
  <c r="H3481" i="4" l="1"/>
  <c r="D520" i="3"/>
  <c r="E3494" i="4"/>
  <c r="AE520" i="3"/>
  <c r="E3491" i="4"/>
  <c r="S520" i="3"/>
  <c r="AF519" i="3"/>
  <c r="E3493" i="4"/>
  <c r="AA520" i="3"/>
  <c r="E3489" i="4"/>
  <c r="K520" i="3"/>
  <c r="E3492" i="4"/>
  <c r="W520" i="3"/>
  <c r="E3490" i="4"/>
  <c r="O520" i="3"/>
  <c r="H3490" i="4" l="1"/>
  <c r="L521" i="3"/>
  <c r="H3492" i="4"/>
  <c r="T521" i="3"/>
  <c r="H3491" i="4"/>
  <c r="P521" i="3"/>
  <c r="H3494" i="4"/>
  <c r="AB521" i="3"/>
  <c r="H3489" i="4"/>
  <c r="H521" i="3"/>
  <c r="E3488" i="4"/>
  <c r="G520" i="3"/>
  <c r="AF520" i="3"/>
  <c r="H3493" i="4"/>
  <c r="X521" i="3"/>
  <c r="E3501" i="4" l="1"/>
  <c r="AE521" i="3"/>
  <c r="E3498" i="4"/>
  <c r="S521" i="3"/>
  <c r="E3500" i="4"/>
  <c r="AA521" i="3"/>
  <c r="H3488" i="4"/>
  <c r="D521" i="3"/>
  <c r="E3499" i="4"/>
  <c r="W521" i="3"/>
  <c r="E3496" i="4"/>
  <c r="K521" i="3"/>
  <c r="E3497" i="4"/>
  <c r="O521" i="3"/>
  <c r="E3495" i="4" l="1"/>
  <c r="G521" i="3"/>
  <c r="AF521" i="3"/>
  <c r="H3500" i="4"/>
  <c r="X522" i="3"/>
  <c r="H3496" i="4"/>
  <c r="H522" i="3"/>
  <c r="H3499" i="4"/>
  <c r="T522" i="3"/>
  <c r="H3497" i="4"/>
  <c r="L522" i="3"/>
  <c r="H3498" i="4"/>
  <c r="P522" i="3"/>
  <c r="H3501" i="4"/>
  <c r="AB522" i="3"/>
  <c r="E3508" i="4" l="1"/>
  <c r="AE522" i="3"/>
  <c r="E3505" i="4"/>
  <c r="S522" i="3"/>
  <c r="E3503" i="4"/>
  <c r="K522" i="3"/>
  <c r="E3507" i="4"/>
  <c r="AA522" i="3"/>
  <c r="E3504" i="4"/>
  <c r="O522" i="3"/>
  <c r="H3495" i="4"/>
  <c r="D522" i="3"/>
  <c r="E3506" i="4"/>
  <c r="W522" i="3"/>
  <c r="H3503" i="4" l="1"/>
  <c r="H523" i="3"/>
  <c r="H3507" i="4"/>
  <c r="X523" i="3"/>
  <c r="H3506" i="4"/>
  <c r="T523" i="3"/>
  <c r="E3502" i="4"/>
  <c r="G522" i="3"/>
  <c r="H3505" i="4"/>
  <c r="P523" i="3"/>
  <c r="H3504" i="4"/>
  <c r="L523" i="3"/>
  <c r="H3508" i="4"/>
  <c r="AB523" i="3"/>
  <c r="H3502" i="4" l="1"/>
  <c r="D523" i="3"/>
  <c r="E3511" i="4"/>
  <c r="O523" i="3"/>
  <c r="E3513" i="4"/>
  <c r="W523" i="3"/>
  <c r="E3515" i="4"/>
  <c r="AE523" i="3"/>
  <c r="E3514" i="4"/>
  <c r="AA523" i="3"/>
  <c r="E3512" i="4"/>
  <c r="S523" i="3"/>
  <c r="E3510" i="4"/>
  <c r="K523" i="3"/>
  <c r="AF522" i="3"/>
  <c r="H3510" i="4" l="1"/>
  <c r="H524" i="3"/>
  <c r="H3512" i="4"/>
  <c r="P524" i="3"/>
  <c r="H3514" i="4"/>
  <c r="X524" i="3"/>
  <c r="H3515" i="4"/>
  <c r="AB524" i="3"/>
  <c r="H3513" i="4"/>
  <c r="T524" i="3"/>
  <c r="H3511" i="4"/>
  <c r="L524" i="3"/>
  <c r="E3509" i="4"/>
  <c r="G523" i="3"/>
  <c r="AF523" i="3" s="1"/>
  <c r="E3522" i="4" l="1"/>
  <c r="AE524" i="3"/>
  <c r="E3519" i="4"/>
  <c r="S524" i="3"/>
  <c r="E3517" i="4"/>
  <c r="K524" i="3"/>
  <c r="H3509" i="4"/>
  <c r="D524" i="3"/>
  <c r="E3521" i="4"/>
  <c r="AA524" i="3"/>
  <c r="E3518" i="4"/>
  <c r="O524" i="3"/>
  <c r="E3520" i="4"/>
  <c r="W524" i="3"/>
  <c r="H3520" i="4" l="1"/>
  <c r="T525" i="3"/>
  <c r="H3517" i="4"/>
  <c r="H525" i="3"/>
  <c r="H3521" i="4"/>
  <c r="X525" i="3"/>
  <c r="E3516" i="4"/>
  <c r="G524" i="3"/>
  <c r="H3518" i="4"/>
  <c r="L525" i="3"/>
  <c r="H3519" i="4"/>
  <c r="P525" i="3"/>
  <c r="H3522" i="4"/>
  <c r="AB525" i="3"/>
  <c r="H3516" i="4" l="1"/>
  <c r="D525" i="3"/>
  <c r="E3526" i="4"/>
  <c r="S525" i="3"/>
  <c r="E3529" i="4"/>
  <c r="AE525" i="3"/>
  <c r="E3528" i="4"/>
  <c r="AA525" i="3"/>
  <c r="E3524" i="4"/>
  <c r="K525" i="3"/>
  <c r="E3525" i="4"/>
  <c r="O525" i="3"/>
  <c r="E3527" i="4"/>
  <c r="W525" i="3"/>
  <c r="AF524" i="3"/>
  <c r="H3527" i="4" l="1"/>
  <c r="T526" i="3"/>
  <c r="H3528" i="4"/>
  <c r="X526" i="3"/>
  <c r="H3529" i="4"/>
  <c r="AB526" i="3"/>
  <c r="H3525" i="4"/>
  <c r="L526" i="3"/>
  <c r="H3526" i="4"/>
  <c r="P526" i="3"/>
  <c r="H3524" i="4"/>
  <c r="H526" i="3"/>
  <c r="E3523" i="4"/>
  <c r="G525" i="3"/>
  <c r="AF525" i="3"/>
  <c r="E3532" i="4" l="1"/>
  <c r="O526" i="3"/>
  <c r="H3523" i="4"/>
  <c r="D526" i="3"/>
  <c r="E3536" i="4"/>
  <c r="AE526" i="3"/>
  <c r="E3531" i="4"/>
  <c r="K526" i="3"/>
  <c r="E3535" i="4"/>
  <c r="AA526" i="3"/>
  <c r="E3533" i="4"/>
  <c r="S526" i="3"/>
  <c r="E3534" i="4"/>
  <c r="W526" i="3"/>
  <c r="H3531" i="4" l="1"/>
  <c r="H527" i="3"/>
  <c r="H3536" i="4"/>
  <c r="AB527" i="3"/>
  <c r="H3534" i="4"/>
  <c r="T527" i="3"/>
  <c r="H3533" i="4"/>
  <c r="P527" i="3"/>
  <c r="E3530" i="4"/>
  <c r="G526" i="3"/>
  <c r="AF526" i="3"/>
  <c r="H3535" i="4"/>
  <c r="X527" i="3"/>
  <c r="H3532" i="4"/>
  <c r="L527" i="3"/>
  <c r="E3540" i="4" l="1"/>
  <c r="S527" i="3"/>
  <c r="E3539" i="4"/>
  <c r="O527" i="3"/>
  <c r="E3541" i="4"/>
  <c r="W527" i="3"/>
  <c r="E3542" i="4"/>
  <c r="AA527" i="3"/>
  <c r="E3543" i="4"/>
  <c r="AE527" i="3"/>
  <c r="H3530" i="4"/>
  <c r="D527" i="3"/>
  <c r="E3538" i="4"/>
  <c r="K527" i="3"/>
  <c r="H3542" i="4" l="1"/>
  <c r="X528" i="3"/>
  <c r="H3538" i="4"/>
  <c r="H528" i="3"/>
  <c r="H3541" i="4"/>
  <c r="T528" i="3"/>
  <c r="E3537" i="4"/>
  <c r="G527" i="3"/>
  <c r="H3539" i="4"/>
  <c r="L528" i="3"/>
  <c r="H3543" i="4"/>
  <c r="AB528" i="3"/>
  <c r="H3540" i="4"/>
  <c r="P528" i="3"/>
  <c r="E3547" i="4" l="1"/>
  <c r="S528" i="3"/>
  <c r="H3537" i="4"/>
  <c r="D528" i="3"/>
  <c r="E3546" i="4"/>
  <c r="O528" i="3"/>
  <c r="E3549" i="4"/>
  <c r="AA528" i="3"/>
  <c r="E3548" i="4"/>
  <c r="W528" i="3"/>
  <c r="E3550" i="4"/>
  <c r="AE528" i="3"/>
  <c r="E3545" i="4"/>
  <c r="K528" i="3"/>
  <c r="AF527" i="3"/>
  <c r="H3550" i="4" l="1"/>
  <c r="AB529" i="3"/>
  <c r="H3546" i="4"/>
  <c r="L529" i="3"/>
  <c r="H3547" i="4"/>
  <c r="P529" i="3"/>
  <c r="H3549" i="4"/>
  <c r="X529" i="3"/>
  <c r="H3545" i="4"/>
  <c r="H529" i="3"/>
  <c r="E3544" i="4"/>
  <c r="G528" i="3"/>
  <c r="AF528" i="3"/>
  <c r="H3548" i="4"/>
  <c r="T529" i="3"/>
  <c r="E3556" i="4" l="1"/>
  <c r="AA529" i="3"/>
  <c r="E3554" i="4"/>
  <c r="S529" i="3"/>
  <c r="E3557" i="4"/>
  <c r="AE529" i="3"/>
  <c r="E3555" i="4"/>
  <c r="W529" i="3"/>
  <c r="H3544" i="4"/>
  <c r="D529" i="3"/>
  <c r="E3553" i="4"/>
  <c r="O529" i="3"/>
  <c r="E3552" i="4"/>
  <c r="K529" i="3"/>
  <c r="H3554" i="4" l="1"/>
  <c r="P530" i="3"/>
  <c r="H3556" i="4"/>
  <c r="X530" i="3"/>
  <c r="H3555" i="4"/>
  <c r="T530" i="3"/>
  <c r="H3552" i="4"/>
  <c r="H530" i="3"/>
  <c r="H3557" i="4"/>
  <c r="AB530" i="3"/>
  <c r="H3553" i="4"/>
  <c r="L530" i="3"/>
  <c r="E3551" i="4"/>
  <c r="G529" i="3"/>
  <c r="AF529" i="3"/>
  <c r="E3559" i="4" l="1"/>
  <c r="K530" i="3"/>
  <c r="H3551" i="4"/>
  <c r="D530" i="3"/>
  <c r="E3560" i="4"/>
  <c r="O530" i="3"/>
  <c r="E3561" i="4"/>
  <c r="S530" i="3"/>
  <c r="E3562" i="4"/>
  <c r="W530" i="3"/>
  <c r="E3563" i="4"/>
  <c r="AA530" i="3"/>
  <c r="E3564" i="4"/>
  <c r="AE530" i="3"/>
  <c r="H3561" i="4" l="1"/>
  <c r="P531" i="3"/>
  <c r="H3562" i="4"/>
  <c r="T531" i="3"/>
  <c r="H3564" i="4"/>
  <c r="AB531" i="3"/>
  <c r="H3560" i="4"/>
  <c r="L531" i="3"/>
  <c r="H3563" i="4"/>
  <c r="X531" i="3"/>
  <c r="E3558" i="4"/>
  <c r="G530" i="3"/>
  <c r="AF530" i="3"/>
  <c r="H3559" i="4"/>
  <c r="H531" i="3"/>
  <c r="E3567" i="4" l="1"/>
  <c r="O531" i="3"/>
  <c r="E3571" i="4"/>
  <c r="AE531" i="3"/>
  <c r="E3569" i="4"/>
  <c r="W531" i="3"/>
  <c r="E3568" i="4"/>
  <c r="S531" i="3"/>
  <c r="E3566" i="4"/>
  <c r="K531" i="3"/>
  <c r="H3558" i="4"/>
  <c r="D531" i="3"/>
  <c r="E3570" i="4"/>
  <c r="AA531" i="3"/>
  <c r="H3568" i="4" l="1"/>
  <c r="P532" i="3"/>
  <c r="H3570" i="4"/>
  <c r="X532" i="3"/>
  <c r="H3567" i="4"/>
  <c r="L532" i="3"/>
  <c r="H3569" i="4"/>
  <c r="T532" i="3"/>
  <c r="E3565" i="4"/>
  <c r="G531" i="3"/>
  <c r="H3571" i="4"/>
  <c r="AB532" i="3"/>
  <c r="H3566" i="4"/>
  <c r="H532" i="3"/>
  <c r="E3573" i="4" l="1"/>
  <c r="K532" i="3"/>
  <c r="E3577" i="4"/>
  <c r="AA532" i="3"/>
  <c r="E3574" i="4"/>
  <c r="O532" i="3"/>
  <c r="E3576" i="4"/>
  <c r="W532" i="3"/>
  <c r="E3578" i="4"/>
  <c r="AE532" i="3"/>
  <c r="H3565" i="4"/>
  <c r="D532" i="3"/>
  <c r="AF531" i="3"/>
  <c r="E3575" i="4"/>
  <c r="S532" i="3"/>
  <c r="H3575" i="4" l="1"/>
  <c r="P533" i="3"/>
  <c r="E3572" i="4"/>
  <c r="G532" i="3"/>
  <c r="AF532" i="3"/>
  <c r="H3576" i="4"/>
  <c r="T533" i="3"/>
  <c r="H3574" i="4"/>
  <c r="L533" i="3"/>
  <c r="H3578" i="4"/>
  <c r="AB533" i="3"/>
  <c r="H3577" i="4"/>
  <c r="X533" i="3"/>
  <c r="H3573" i="4"/>
  <c r="H533" i="3"/>
  <c r="E3583" i="4" l="1"/>
  <c r="W533" i="3"/>
  <c r="E3584" i="4"/>
  <c r="AA533" i="3"/>
  <c r="E3580" i="4"/>
  <c r="K533" i="3"/>
  <c r="E3585" i="4"/>
  <c r="AE533" i="3"/>
  <c r="H3572" i="4"/>
  <c r="D533" i="3"/>
  <c r="E3582" i="4"/>
  <c r="S533" i="3"/>
  <c r="E3581" i="4"/>
  <c r="O533" i="3"/>
  <c r="H3585" i="4" l="1"/>
  <c r="AB534" i="3"/>
  <c r="H3581" i="4"/>
  <c r="L534" i="3"/>
  <c r="H3580" i="4"/>
  <c r="H534" i="3"/>
  <c r="H3582" i="4"/>
  <c r="P534" i="3"/>
  <c r="H3584" i="4"/>
  <c r="X534" i="3"/>
  <c r="E3579" i="4"/>
  <c r="G533" i="3"/>
  <c r="AF533" i="3"/>
  <c r="H3583" i="4"/>
  <c r="T534" i="3"/>
  <c r="E3587" i="4" l="1"/>
  <c r="K534" i="3"/>
  <c r="E3588" i="4"/>
  <c r="O534" i="3"/>
  <c r="E3589" i="4"/>
  <c r="S534" i="3"/>
  <c r="E3590" i="4"/>
  <c r="W534" i="3"/>
  <c r="H3579" i="4"/>
  <c r="D534" i="3"/>
  <c r="E3591" i="4"/>
  <c r="AA534" i="3"/>
  <c r="E3592" i="4"/>
  <c r="AE534" i="3"/>
  <c r="H3590" i="4" l="1"/>
  <c r="T535" i="3"/>
  <c r="H3592" i="4"/>
  <c r="AB535" i="3"/>
  <c r="H3588" i="4"/>
  <c r="L535" i="3"/>
  <c r="H3589" i="4"/>
  <c r="P535" i="3"/>
  <c r="H3591" i="4"/>
  <c r="X535" i="3"/>
  <c r="E3586" i="4"/>
  <c r="G534" i="3"/>
  <c r="H3587" i="4"/>
  <c r="H535" i="3"/>
  <c r="H3586" i="4" l="1"/>
  <c r="D535" i="3"/>
  <c r="E3596" i="4"/>
  <c r="S535" i="3"/>
  <c r="E3594" i="4"/>
  <c r="K535" i="3"/>
  <c r="E3595" i="4"/>
  <c r="O535" i="3"/>
  <c r="AF534" i="3"/>
  <c r="E3599" i="4"/>
  <c r="AE535" i="3"/>
  <c r="E3598" i="4"/>
  <c r="AA535" i="3"/>
  <c r="E3597" i="4"/>
  <c r="W535" i="3"/>
  <c r="H3594" i="4" l="1"/>
  <c r="H536" i="3"/>
  <c r="H3597" i="4"/>
  <c r="T536" i="3"/>
  <c r="H3596" i="4"/>
  <c r="P536" i="3"/>
  <c r="H3595" i="4"/>
  <c r="L536" i="3"/>
  <c r="H3598" i="4"/>
  <c r="X536" i="3"/>
  <c r="H3599" i="4"/>
  <c r="AB536" i="3"/>
  <c r="E3593" i="4"/>
  <c r="G535" i="3"/>
  <c r="AF535" i="3"/>
  <c r="E3602" i="4" l="1"/>
  <c r="O536" i="3"/>
  <c r="H3593" i="4"/>
  <c r="D536" i="3"/>
  <c r="E3606" i="4"/>
  <c r="AE536" i="3"/>
  <c r="E3605" i="4"/>
  <c r="AA536" i="3"/>
  <c r="E3603" i="4"/>
  <c r="S536" i="3"/>
  <c r="E3604" i="4"/>
  <c r="W536" i="3"/>
  <c r="E3601" i="4"/>
  <c r="K536" i="3"/>
  <c r="H3605" i="4" l="1"/>
  <c r="X537" i="3"/>
  <c r="H3606" i="4"/>
  <c r="AB537" i="3"/>
  <c r="H3603" i="4"/>
  <c r="P537" i="3"/>
  <c r="H3601" i="4"/>
  <c r="H537" i="3"/>
  <c r="H3604" i="4"/>
  <c r="T537" i="3"/>
  <c r="E3600" i="4"/>
  <c r="G536" i="3"/>
  <c r="AF536" i="3"/>
  <c r="H3602" i="4"/>
  <c r="L537" i="3"/>
  <c r="E3610" i="4" l="1"/>
  <c r="S537" i="3"/>
  <c r="E3613" i="4"/>
  <c r="AE537" i="3"/>
  <c r="E3608" i="4"/>
  <c r="K537" i="3"/>
  <c r="E3609" i="4"/>
  <c r="O537" i="3"/>
  <c r="H3600" i="4"/>
  <c r="D537" i="3"/>
  <c r="E3611" i="4"/>
  <c r="W537" i="3"/>
  <c r="E3612" i="4"/>
  <c r="AA537" i="3"/>
  <c r="H3608" i="4" l="1"/>
  <c r="H538" i="3"/>
  <c r="H3611" i="4"/>
  <c r="T538" i="3"/>
  <c r="H3609" i="4"/>
  <c r="L538" i="3"/>
  <c r="H3612" i="4"/>
  <c r="X538" i="3"/>
  <c r="H3613" i="4"/>
  <c r="AB538" i="3"/>
  <c r="E3607" i="4"/>
  <c r="G537" i="3"/>
  <c r="H3610" i="4"/>
  <c r="P538" i="3"/>
  <c r="E3619" i="4" l="1"/>
  <c r="AA538" i="3"/>
  <c r="E3616" i="4"/>
  <c r="O538" i="3"/>
  <c r="H3607" i="4"/>
  <c r="D538" i="3"/>
  <c r="E3617" i="4"/>
  <c r="S538" i="3"/>
  <c r="AF537" i="3"/>
  <c r="E3618" i="4"/>
  <c r="W538" i="3"/>
  <c r="E3620" i="4"/>
  <c r="AE538" i="3"/>
  <c r="E3615" i="4"/>
  <c r="K538" i="3"/>
  <c r="H3615" i="4" l="1"/>
  <c r="H539" i="3"/>
  <c r="E3614" i="4"/>
  <c r="G538" i="3"/>
  <c r="AF538" i="3"/>
  <c r="H3617" i="4"/>
  <c r="P539" i="3"/>
  <c r="H3620" i="4"/>
  <c r="AB539" i="3"/>
  <c r="H3616" i="4"/>
  <c r="L539" i="3"/>
  <c r="H3619" i="4"/>
  <c r="X539" i="3"/>
  <c r="H3618" i="4"/>
  <c r="T539" i="3"/>
  <c r="E3624" i="4" l="1"/>
  <c r="S539" i="3"/>
  <c r="E3626" i="4"/>
  <c r="AA539" i="3"/>
  <c r="E3625" i="4"/>
  <c r="W539" i="3"/>
  <c r="H3614" i="4"/>
  <c r="D539" i="3"/>
  <c r="E3623" i="4"/>
  <c r="O539" i="3"/>
  <c r="E3622" i="4"/>
  <c r="K539" i="3"/>
  <c r="E3627" i="4"/>
  <c r="AE539" i="3"/>
  <c r="E3621" i="4" l="1"/>
  <c r="G539" i="3"/>
  <c r="AF539" i="3"/>
  <c r="H3622" i="4"/>
  <c r="H540" i="3"/>
  <c r="H3627" i="4"/>
  <c r="AB540" i="3"/>
  <c r="H3625" i="4"/>
  <c r="T540" i="3"/>
  <c r="H3626" i="4"/>
  <c r="X540" i="3"/>
  <c r="H3623" i="4"/>
  <c r="L540" i="3"/>
  <c r="H3624" i="4"/>
  <c r="P540" i="3"/>
  <c r="E3630" i="4" l="1"/>
  <c r="O540" i="3"/>
  <c r="E3634" i="4"/>
  <c r="AE540" i="3"/>
  <c r="E3629" i="4"/>
  <c r="K540" i="3"/>
  <c r="E3633" i="4"/>
  <c r="AA540" i="3"/>
  <c r="E3631" i="4"/>
  <c r="S540" i="3"/>
  <c r="H3621" i="4"/>
  <c r="D540" i="3"/>
  <c r="E3632" i="4"/>
  <c r="W540" i="3"/>
  <c r="G540" i="3" l="1"/>
  <c r="AF540" i="3"/>
  <c r="E3628" i="4"/>
  <c r="H3629" i="4"/>
  <c r="H541" i="3"/>
  <c r="H3633" i="4"/>
  <c r="X541" i="3"/>
  <c r="H3632" i="4"/>
  <c r="T541" i="3"/>
  <c r="H3634" i="4"/>
  <c r="AB541" i="3"/>
  <c r="H3631" i="4"/>
  <c r="P541" i="3"/>
  <c r="H3630" i="4"/>
  <c r="L541" i="3"/>
  <c r="E3637" i="4" l="1"/>
  <c r="O541" i="3"/>
  <c r="E3638" i="4"/>
  <c r="S541" i="3"/>
  <c r="E3641" i="4"/>
  <c r="AE541" i="3"/>
  <c r="E3640" i="4"/>
  <c r="AA541" i="3"/>
  <c r="E3636" i="4"/>
  <c r="K541" i="3"/>
  <c r="E3639" i="4"/>
  <c r="W541" i="3"/>
  <c r="H3628" i="4"/>
  <c r="D541" i="3"/>
  <c r="H3640" i="4" l="1"/>
  <c r="X542" i="3"/>
  <c r="H3641" i="4"/>
  <c r="AB542" i="3"/>
  <c r="T542" i="3"/>
  <c r="H3639" i="4"/>
  <c r="H3636" i="4"/>
  <c r="H542" i="3"/>
  <c r="E3635" i="4"/>
  <c r="G541" i="3"/>
  <c r="AF541" i="3"/>
  <c r="H3638" i="4"/>
  <c r="P542" i="3"/>
  <c r="H3637" i="4"/>
  <c r="L542" i="3"/>
  <c r="E3644" i="4" l="1"/>
  <c r="O542" i="3"/>
  <c r="E3648" i="4"/>
  <c r="AE542" i="3"/>
  <c r="E3645" i="4"/>
  <c r="S542" i="3"/>
  <c r="E3646" i="4"/>
  <c r="W542" i="3"/>
  <c r="E3643" i="4"/>
  <c r="K542" i="3"/>
  <c r="H3635" i="4"/>
  <c r="D542" i="3"/>
  <c r="E3647" i="4"/>
  <c r="AA542" i="3"/>
  <c r="H3646" i="4" l="1"/>
  <c r="T543" i="3"/>
  <c r="E3642" i="4"/>
  <c r="G542" i="3"/>
  <c r="AF542" i="3"/>
  <c r="H3645" i="4"/>
  <c r="P543" i="3"/>
  <c r="H3643" i="4"/>
  <c r="H543" i="3"/>
  <c r="H3647" i="4"/>
  <c r="X543" i="3"/>
  <c r="H3648" i="4"/>
  <c r="AB543" i="3"/>
  <c r="H3644" i="4"/>
  <c r="L543" i="3"/>
  <c r="E3652" i="4" l="1"/>
  <c r="S543" i="3"/>
  <c r="E3655" i="4"/>
  <c r="AE543" i="3"/>
  <c r="E3651" i="4"/>
  <c r="O543" i="3"/>
  <c r="E3654" i="4"/>
  <c r="AA543" i="3"/>
  <c r="H3642" i="4"/>
  <c r="D543" i="3"/>
  <c r="E3653" i="4"/>
  <c r="W543" i="3"/>
  <c r="E3650" i="4"/>
  <c r="K543" i="3"/>
  <c r="H3653" i="4" l="1"/>
  <c r="T544" i="3"/>
  <c r="H3654" i="4"/>
  <c r="X544" i="3"/>
  <c r="H3650" i="4"/>
  <c r="H544" i="3"/>
  <c r="H3651" i="4"/>
  <c r="L544" i="3"/>
  <c r="H3655" i="4"/>
  <c r="AB544" i="3"/>
  <c r="E3649" i="4"/>
  <c r="G543" i="3"/>
  <c r="AF543" i="3"/>
  <c r="H3652" i="4"/>
  <c r="P544" i="3"/>
  <c r="E3659" i="4" l="1"/>
  <c r="S544" i="3"/>
  <c r="E3661" i="4"/>
  <c r="AA544" i="3"/>
  <c r="E3660" i="4"/>
  <c r="W544" i="3"/>
  <c r="E3658" i="4"/>
  <c r="O544" i="3"/>
  <c r="E3657" i="4"/>
  <c r="K544" i="3"/>
  <c r="H3649" i="4"/>
  <c r="D544" i="3"/>
  <c r="E3662" i="4"/>
  <c r="AE544" i="3"/>
  <c r="H3660" i="4" l="1"/>
  <c r="T545" i="3"/>
  <c r="E3656" i="4"/>
  <c r="G544" i="3"/>
  <c r="AF544" i="3"/>
  <c r="H3659" i="4"/>
  <c r="P545" i="3"/>
  <c r="H3658" i="4"/>
  <c r="L545" i="3"/>
  <c r="H3662" i="4"/>
  <c r="AB545" i="3"/>
  <c r="H3661" i="4"/>
  <c r="X545" i="3"/>
  <c r="H3657" i="4"/>
  <c r="H545" i="3"/>
  <c r="E3666" i="4" l="1"/>
  <c r="S545" i="3"/>
  <c r="E3668" i="4"/>
  <c r="AA545" i="3"/>
  <c r="E3664" i="4"/>
  <c r="K545" i="3"/>
  <c r="E3669" i="4"/>
  <c r="AE545" i="3"/>
  <c r="E3667" i="4"/>
  <c r="W545" i="3"/>
  <c r="H3656" i="4"/>
  <c r="D545" i="3"/>
  <c r="E3665" i="4"/>
  <c r="O545" i="3"/>
  <c r="H3664" i="4" l="1"/>
  <c r="H546" i="3"/>
  <c r="H3669" i="4"/>
  <c r="AB546" i="3"/>
  <c r="E3663" i="4"/>
  <c r="G545" i="3"/>
  <c r="H3667" i="4"/>
  <c r="T546" i="3"/>
  <c r="H3665" i="4"/>
  <c r="L546" i="3"/>
  <c r="H3668" i="4"/>
  <c r="X546" i="3"/>
  <c r="H3666" i="4"/>
  <c r="P546" i="3"/>
  <c r="H3663" i="4" l="1"/>
  <c r="D546" i="3"/>
  <c r="E3676" i="4"/>
  <c r="AE546" i="3"/>
  <c r="E3673" i="4"/>
  <c r="S546" i="3"/>
  <c r="AF545" i="3"/>
  <c r="E3675" i="4"/>
  <c r="AA546" i="3"/>
  <c r="E3672" i="4"/>
  <c r="O546" i="3"/>
  <c r="E3671" i="4"/>
  <c r="K546" i="3"/>
  <c r="E3674" i="4"/>
  <c r="W546" i="3"/>
  <c r="H3676" i="4" l="1"/>
  <c r="AB547" i="3"/>
  <c r="H3673" i="4"/>
  <c r="P547" i="3"/>
  <c r="E3670" i="4"/>
  <c r="G546" i="3"/>
  <c r="AF546" i="3"/>
  <c r="H3674" i="4"/>
  <c r="T547" i="3"/>
  <c r="H3671" i="4"/>
  <c r="H547" i="3"/>
  <c r="H3672" i="4"/>
  <c r="L547" i="3"/>
  <c r="H3675" i="4"/>
  <c r="X547" i="3"/>
  <c r="H3670" i="4" l="1"/>
  <c r="D547" i="3"/>
  <c r="E3680" i="4"/>
  <c r="S547" i="3"/>
  <c r="E3682" i="4"/>
  <c r="AA547" i="3"/>
  <c r="E3679" i="4"/>
  <c r="O547" i="3"/>
  <c r="E3678" i="4"/>
  <c r="K547" i="3"/>
  <c r="E3683" i="4"/>
  <c r="AE547" i="3"/>
  <c r="E3681" i="4"/>
  <c r="W547" i="3"/>
  <c r="H3679" i="4" l="1"/>
  <c r="L548" i="3"/>
  <c r="H3681" i="4"/>
  <c r="T548" i="3"/>
  <c r="H3680" i="4"/>
  <c r="P548" i="3"/>
  <c r="H3682" i="4"/>
  <c r="X548" i="3"/>
  <c r="H3683" i="4"/>
  <c r="AB548" i="3"/>
  <c r="H3678" i="4"/>
  <c r="H548" i="3"/>
  <c r="E3677" i="4"/>
  <c r="G547" i="3"/>
  <c r="H3677" i="4" l="1"/>
  <c r="D548" i="3"/>
  <c r="AF547" i="3"/>
  <c r="E3687" i="4"/>
  <c r="S548" i="3"/>
  <c r="E3688" i="4"/>
  <c r="W548" i="3"/>
  <c r="E3689" i="4"/>
  <c r="AA548" i="3"/>
  <c r="E3685" i="4"/>
  <c r="K548" i="3"/>
  <c r="E3690" i="4"/>
  <c r="AE548" i="3"/>
  <c r="E3686" i="4"/>
  <c r="O548" i="3"/>
  <c r="H3688" i="4" l="1"/>
  <c r="T549" i="3"/>
  <c r="H3686" i="4"/>
  <c r="L549" i="3"/>
  <c r="H3690" i="4"/>
  <c r="AB549" i="3"/>
  <c r="H3687" i="4"/>
  <c r="P549" i="3"/>
  <c r="H3685" i="4"/>
  <c r="H549" i="3"/>
  <c r="E3684" i="4"/>
  <c r="G548" i="3"/>
  <c r="H3689" i="4"/>
  <c r="X549" i="3"/>
  <c r="E3694" i="4" l="1"/>
  <c r="S549" i="3"/>
  <c r="E3697" i="4"/>
  <c r="AE549" i="3"/>
  <c r="H3684" i="4"/>
  <c r="D549" i="3"/>
  <c r="E3696" i="4"/>
  <c r="AA549" i="3"/>
  <c r="AF548" i="3"/>
  <c r="E3693" i="4"/>
  <c r="O549" i="3"/>
  <c r="E3692" i="4"/>
  <c r="K549" i="3"/>
  <c r="E3695" i="4"/>
  <c r="W549" i="3"/>
  <c r="E3691" i="4" l="1"/>
  <c r="G549" i="3"/>
  <c r="AF549" i="3"/>
  <c r="H3696" i="4"/>
  <c r="X550" i="3"/>
  <c r="H3694" i="4"/>
  <c r="P550" i="3"/>
  <c r="H3695" i="4"/>
  <c r="T550" i="3"/>
  <c r="H3692" i="4"/>
  <c r="H550" i="3"/>
  <c r="H3697" i="4"/>
  <c r="AB550" i="3"/>
  <c r="H3693" i="4"/>
  <c r="L550" i="3"/>
  <c r="E3700" i="4" l="1"/>
  <c r="O550" i="3"/>
  <c r="E3704" i="4"/>
  <c r="AE550" i="3"/>
  <c r="E3703" i="4"/>
  <c r="AA550" i="3"/>
  <c r="E3699" i="4"/>
  <c r="K550" i="3"/>
  <c r="E3701" i="4"/>
  <c r="S550" i="3"/>
  <c r="H3691" i="4"/>
  <c r="D550" i="3"/>
  <c r="E3702" i="4"/>
  <c r="W550" i="3"/>
  <c r="H3699" i="4" l="1"/>
  <c r="H551" i="3"/>
  <c r="H3702" i="4"/>
  <c r="T551" i="3"/>
  <c r="E3698" i="4"/>
  <c r="G550" i="3"/>
  <c r="AF550" i="3"/>
  <c r="H3701" i="4"/>
  <c r="P551" i="3"/>
  <c r="X551" i="3"/>
  <c r="H3703" i="4"/>
  <c r="H3704" i="4"/>
  <c r="AB551" i="3"/>
  <c r="H3700" i="4"/>
  <c r="L551" i="3"/>
  <c r="E3707" i="4" l="1"/>
  <c r="O551" i="3"/>
  <c r="H3698" i="4"/>
  <c r="D551" i="3"/>
  <c r="E3711" i="4"/>
  <c r="AE551" i="3"/>
  <c r="E3709" i="4"/>
  <c r="W551" i="3"/>
  <c r="E3710" i="4"/>
  <c r="AA551" i="3"/>
  <c r="E3706" i="4"/>
  <c r="K551" i="3"/>
  <c r="E3708" i="4"/>
  <c r="S551" i="3"/>
  <c r="H3708" i="4" l="1"/>
  <c r="P552" i="3"/>
  <c r="E3705" i="4"/>
  <c r="G551" i="3"/>
  <c r="AF551" i="3"/>
  <c r="H3707" i="4"/>
  <c r="L552" i="3"/>
  <c r="H3709" i="4"/>
  <c r="T552" i="3"/>
  <c r="H3711" i="4"/>
  <c r="AB552" i="3"/>
  <c r="H3706" i="4"/>
  <c r="H552" i="3"/>
  <c r="H3710" i="4"/>
  <c r="X552" i="3"/>
  <c r="E3717" i="4" l="1"/>
  <c r="AA552" i="3"/>
  <c r="E3714" i="4"/>
  <c r="O552" i="3"/>
  <c r="E3713" i="4"/>
  <c r="K552" i="3"/>
  <c r="E3718" i="4"/>
  <c r="AE552" i="3"/>
  <c r="E3715" i="4"/>
  <c r="S552" i="3"/>
  <c r="H3705" i="4"/>
  <c r="D552" i="3"/>
  <c r="E3716" i="4"/>
  <c r="W552" i="3"/>
  <c r="H3718" i="4" l="1"/>
  <c r="AB553" i="3"/>
  <c r="H3713" i="4"/>
  <c r="H553" i="3"/>
  <c r="E3712" i="4"/>
  <c r="G552" i="3"/>
  <c r="H3717" i="4"/>
  <c r="X553" i="3"/>
  <c r="H3716" i="4"/>
  <c r="T553" i="3"/>
  <c r="H3714" i="4"/>
  <c r="L553" i="3"/>
  <c r="H3715" i="4"/>
  <c r="P553" i="3"/>
  <c r="H3712" i="4" l="1"/>
  <c r="D553" i="3"/>
  <c r="E3720" i="4"/>
  <c r="K553" i="3"/>
  <c r="AF552" i="3"/>
  <c r="E3723" i="4"/>
  <c r="W553" i="3"/>
  <c r="E3725" i="4"/>
  <c r="AE553" i="3"/>
  <c r="E3722" i="4"/>
  <c r="S553" i="3"/>
  <c r="E3721" i="4"/>
  <c r="O553" i="3"/>
  <c r="E3724" i="4"/>
  <c r="AA553" i="3"/>
  <c r="H3724" i="4" l="1"/>
  <c r="X554" i="3"/>
  <c r="H3723" i="4"/>
  <c r="T554" i="3"/>
  <c r="H3721" i="4"/>
  <c r="L554" i="3"/>
  <c r="H3720" i="4"/>
  <c r="H554" i="3"/>
  <c r="H3722" i="4"/>
  <c r="P554" i="3"/>
  <c r="E3719" i="4"/>
  <c r="G553" i="3"/>
  <c r="AF553" i="3"/>
  <c r="H3725" i="4"/>
  <c r="AB554" i="3"/>
  <c r="E3732" i="4" l="1"/>
  <c r="AE554" i="3"/>
  <c r="E3727" i="4"/>
  <c r="K554" i="3"/>
  <c r="E3728" i="4"/>
  <c r="O554" i="3"/>
  <c r="H3719" i="4"/>
  <c r="D554" i="3"/>
  <c r="E3730" i="4"/>
  <c r="W554" i="3"/>
  <c r="E3729" i="4"/>
  <c r="S554" i="3"/>
  <c r="E3731" i="4"/>
  <c r="AA554" i="3"/>
  <c r="H3729" i="4" l="1"/>
  <c r="P555" i="3"/>
  <c r="H3731" i="4"/>
  <c r="X555" i="3"/>
  <c r="H3730" i="4"/>
  <c r="T555" i="3"/>
  <c r="E3726" i="4"/>
  <c r="G554" i="3"/>
  <c r="H3728" i="4"/>
  <c r="L555" i="3"/>
  <c r="H3727" i="4"/>
  <c r="H555" i="3"/>
  <c r="H3732" i="4"/>
  <c r="AB555" i="3"/>
  <c r="H3726" i="4" l="1"/>
  <c r="D555" i="3"/>
  <c r="E3734" i="4"/>
  <c r="K555" i="3"/>
  <c r="E3739" i="4"/>
  <c r="AE555" i="3"/>
  <c r="E3737" i="4"/>
  <c r="W555" i="3"/>
  <c r="E3738" i="4"/>
  <c r="AA555" i="3"/>
  <c r="E3735" i="4"/>
  <c r="O555" i="3"/>
  <c r="E3736" i="4"/>
  <c r="S555" i="3"/>
  <c r="AF554" i="3"/>
  <c r="H3737" i="4" l="1"/>
  <c r="T556" i="3"/>
  <c r="H3736" i="4"/>
  <c r="P556" i="3"/>
  <c r="H3739" i="4"/>
  <c r="AB556" i="3"/>
  <c r="H3735" i="4"/>
  <c r="L556" i="3"/>
  <c r="H3734" i="4"/>
  <c r="H556" i="3"/>
  <c r="H3738" i="4"/>
  <c r="X556" i="3"/>
  <c r="E3733" i="4"/>
  <c r="G555" i="3"/>
  <c r="AF555" i="3"/>
  <c r="E3743" i="4" l="1"/>
  <c r="S556" i="3"/>
  <c r="E3744" i="4"/>
  <c r="W556" i="3"/>
  <c r="E3742" i="4"/>
  <c r="O556" i="3"/>
  <c r="H3733" i="4"/>
  <c r="D556" i="3"/>
  <c r="E3746" i="4"/>
  <c r="AE556" i="3"/>
  <c r="E3745" i="4"/>
  <c r="AA556" i="3"/>
  <c r="E3741" i="4"/>
  <c r="K556" i="3"/>
  <c r="H3742" i="4" l="1"/>
  <c r="L557" i="3"/>
  <c r="H3745" i="4"/>
  <c r="X557" i="3"/>
  <c r="E3740" i="4"/>
  <c r="G556" i="3"/>
  <c r="AF556" i="3"/>
  <c r="H3741" i="4"/>
  <c r="H557" i="3"/>
  <c r="H3744" i="4"/>
  <c r="T557" i="3"/>
  <c r="H3746" i="4"/>
  <c r="AB557" i="3"/>
  <c r="H3743" i="4"/>
  <c r="P557" i="3"/>
  <c r="E3750" i="4" l="1"/>
  <c r="S557" i="3"/>
  <c r="H3740" i="4"/>
  <c r="D557" i="3"/>
  <c r="E3753" i="4"/>
  <c r="AE557" i="3"/>
  <c r="E3752" i="4"/>
  <c r="AA557" i="3"/>
  <c r="E3751" i="4"/>
  <c r="W557" i="3"/>
  <c r="E3749" i="4"/>
  <c r="O557" i="3"/>
  <c r="E3748" i="4"/>
  <c r="K557" i="3"/>
  <c r="H3748" i="4" l="1"/>
  <c r="H558" i="3"/>
  <c r="H3752" i="4"/>
  <c r="X558" i="3"/>
  <c r="H3753" i="4"/>
  <c r="AB558" i="3"/>
  <c r="H3749" i="4"/>
  <c r="L558" i="3"/>
  <c r="E3747" i="4"/>
  <c r="G557" i="3"/>
  <c r="AF557" i="3"/>
  <c r="H3751" i="4"/>
  <c r="T558" i="3"/>
  <c r="H3750" i="4"/>
  <c r="P558" i="3"/>
  <c r="E3757" i="4" l="1"/>
  <c r="S558" i="3"/>
  <c r="E3760" i="4"/>
  <c r="AE558" i="3"/>
  <c r="E3755" i="4"/>
  <c r="K558" i="3"/>
  <c r="E3756" i="4"/>
  <c r="O558" i="3"/>
  <c r="E3758" i="4"/>
  <c r="W558" i="3"/>
  <c r="E3759" i="4"/>
  <c r="AA558" i="3"/>
  <c r="H3747" i="4"/>
  <c r="D558" i="3"/>
  <c r="H3759" i="4" l="1"/>
  <c r="X559" i="3"/>
  <c r="H3756" i="4"/>
  <c r="L559" i="3"/>
  <c r="E3754" i="4"/>
  <c r="G558" i="3"/>
  <c r="AF558" i="3"/>
  <c r="H3755" i="4"/>
  <c r="H559" i="3"/>
  <c r="H3760" i="4"/>
  <c r="AB559" i="3"/>
  <c r="H3758" i="4"/>
  <c r="T559" i="3"/>
  <c r="H3757" i="4"/>
  <c r="P559" i="3"/>
  <c r="E3764" i="4" l="1"/>
  <c r="S559" i="3"/>
  <c r="H3754" i="4"/>
  <c r="D559" i="3"/>
  <c r="E3765" i="4"/>
  <c r="W559" i="3"/>
  <c r="E3763" i="4"/>
  <c r="O559" i="3"/>
  <c r="E3767" i="4"/>
  <c r="AE559" i="3"/>
  <c r="E3766" i="4"/>
  <c r="AA559" i="3"/>
  <c r="E3762" i="4"/>
  <c r="K559" i="3"/>
  <c r="H3762" i="4" l="1"/>
  <c r="H560" i="3"/>
  <c r="H3763" i="4"/>
  <c r="L560" i="3"/>
  <c r="H3765" i="4"/>
  <c r="T560" i="3"/>
  <c r="H3766" i="4"/>
  <c r="X560" i="3"/>
  <c r="E3761" i="4"/>
  <c r="G559" i="3"/>
  <c r="AF559" i="3"/>
  <c r="H3767" i="4"/>
  <c r="AB560" i="3"/>
  <c r="H3764" i="4"/>
  <c r="P560" i="3"/>
  <c r="E3773" i="4" l="1"/>
  <c r="AA560" i="3"/>
  <c r="E3774" i="4"/>
  <c r="AE560" i="3"/>
  <c r="E3771" i="4"/>
  <c r="S560" i="3"/>
  <c r="E3770" i="4"/>
  <c r="O560" i="3"/>
  <c r="E3772" i="4"/>
  <c r="W560" i="3"/>
  <c r="H3761" i="4"/>
  <c r="D560" i="3"/>
  <c r="E3769" i="4"/>
  <c r="K560" i="3"/>
  <c r="H3770" i="4" l="1"/>
  <c r="L561" i="3"/>
  <c r="H3771" i="4"/>
  <c r="P561" i="3"/>
  <c r="H3769" i="4"/>
  <c r="H561" i="3"/>
  <c r="E3768" i="4"/>
  <c r="G560" i="3"/>
  <c r="H3774" i="4"/>
  <c r="AB561" i="3"/>
  <c r="H3772" i="4"/>
  <c r="T561" i="3"/>
  <c r="H3773" i="4"/>
  <c r="X561" i="3"/>
  <c r="H3768" i="4" l="1"/>
  <c r="D561" i="3"/>
  <c r="E3776" i="4"/>
  <c r="K561" i="3"/>
  <c r="E3781" i="4"/>
  <c r="AE561" i="3"/>
  <c r="E3777" i="4"/>
  <c r="O561" i="3"/>
  <c r="E3780" i="4"/>
  <c r="AA561" i="3"/>
  <c r="E3779" i="4"/>
  <c r="W561" i="3"/>
  <c r="E3778" i="4"/>
  <c r="S561" i="3"/>
  <c r="AF560" i="3"/>
  <c r="H3777" i="4" l="1"/>
  <c r="L562" i="3"/>
  <c r="H3779" i="4"/>
  <c r="T562" i="3"/>
  <c r="H3778" i="4"/>
  <c r="P562" i="3"/>
  <c r="H3781" i="4"/>
  <c r="AB562" i="3"/>
  <c r="H3776" i="4"/>
  <c r="H562" i="3"/>
  <c r="H3780" i="4"/>
  <c r="X562" i="3"/>
  <c r="E3775" i="4"/>
  <c r="G561" i="3"/>
  <c r="AF561" i="3"/>
  <c r="E3788" i="4" l="1"/>
  <c r="AE562" i="3"/>
  <c r="H3775" i="4"/>
  <c r="D562" i="3"/>
  <c r="E3785" i="4"/>
  <c r="S562" i="3"/>
  <c r="E3787" i="4"/>
  <c r="AA562" i="3"/>
  <c r="E3786" i="4"/>
  <c r="W562" i="3"/>
  <c r="E3783" i="4"/>
  <c r="K562" i="3"/>
  <c r="E3784" i="4"/>
  <c r="O562" i="3"/>
  <c r="H3787" i="4" l="1"/>
  <c r="X563" i="3"/>
  <c r="H3785" i="4"/>
  <c r="P563" i="3"/>
  <c r="H3784" i="4"/>
  <c r="L563" i="3"/>
  <c r="H3783" i="4"/>
  <c r="H563" i="3"/>
  <c r="E3782" i="4"/>
  <c r="G562" i="3"/>
  <c r="AF562" i="3"/>
  <c r="H3786" i="4"/>
  <c r="T563" i="3"/>
  <c r="H3788" i="4"/>
  <c r="AB563" i="3"/>
  <c r="E3790" i="4" l="1"/>
  <c r="K563" i="3"/>
  <c r="E3791" i="4"/>
  <c r="O563" i="3"/>
  <c r="E3792" i="4"/>
  <c r="S563" i="3"/>
  <c r="E3795" i="4"/>
  <c r="AE563" i="3"/>
  <c r="E3793" i="4"/>
  <c r="W563" i="3"/>
  <c r="H3782" i="4"/>
  <c r="D563" i="3"/>
  <c r="E3794" i="4"/>
  <c r="AA563" i="3"/>
  <c r="H3795" i="4" l="1"/>
  <c r="AB564" i="3"/>
  <c r="H3794" i="4"/>
  <c r="X564" i="3"/>
  <c r="H3792" i="4"/>
  <c r="P564" i="3"/>
  <c r="E3789" i="4"/>
  <c r="G563" i="3"/>
  <c r="H3791" i="4"/>
  <c r="L564" i="3"/>
  <c r="H3793" i="4"/>
  <c r="T564" i="3"/>
  <c r="H3790" i="4"/>
  <c r="H564" i="3"/>
  <c r="E3797" i="4" l="1"/>
  <c r="K564" i="3"/>
  <c r="E3799" i="4"/>
  <c r="S564" i="3"/>
  <c r="H3789" i="4"/>
  <c r="D564" i="3"/>
  <c r="E3800" i="4"/>
  <c r="W564" i="3"/>
  <c r="E3801" i="4"/>
  <c r="AA564" i="3"/>
  <c r="E3798" i="4"/>
  <c r="O564" i="3"/>
  <c r="E3802" i="4"/>
  <c r="AE564" i="3"/>
  <c r="AF563" i="3"/>
  <c r="H3800" i="4" l="1"/>
  <c r="T565" i="3"/>
  <c r="E3796" i="4"/>
  <c r="G564" i="3"/>
  <c r="AF564" i="3"/>
  <c r="H3802" i="4"/>
  <c r="AB565" i="3"/>
  <c r="H3798" i="4"/>
  <c r="L565" i="3"/>
  <c r="H3799" i="4"/>
  <c r="P565" i="3"/>
  <c r="H3801" i="4"/>
  <c r="X565" i="3"/>
  <c r="H3797" i="4"/>
  <c r="H565" i="3"/>
  <c r="H3796" i="4" l="1"/>
  <c r="D565" i="3"/>
  <c r="E3807" i="4"/>
  <c r="W565" i="3"/>
  <c r="E3804" i="4"/>
  <c r="K565" i="3"/>
  <c r="E3809" i="4"/>
  <c r="AE565" i="3"/>
  <c r="E3808" i="4"/>
  <c r="AA565" i="3"/>
  <c r="E3806" i="4"/>
  <c r="S565" i="3"/>
  <c r="E3805" i="4"/>
  <c r="O565" i="3"/>
  <c r="H3805" i="4" l="1"/>
  <c r="L566" i="3"/>
  <c r="H3809" i="4"/>
  <c r="AB566" i="3"/>
  <c r="H3806" i="4"/>
  <c r="P566" i="3"/>
  <c r="H3804" i="4"/>
  <c r="H566" i="3"/>
  <c r="H3807" i="4"/>
  <c r="T566" i="3"/>
  <c r="H3808" i="4"/>
  <c r="X566" i="3"/>
  <c r="E3803" i="4"/>
  <c r="G565" i="3"/>
  <c r="AF565" i="3"/>
  <c r="E3811" i="4" l="1"/>
  <c r="K566" i="3"/>
  <c r="H3803" i="4"/>
  <c r="D566" i="3"/>
  <c r="E3813" i="4"/>
  <c r="S566" i="3"/>
  <c r="E3815" i="4"/>
  <c r="AA566" i="3"/>
  <c r="E3816" i="4"/>
  <c r="AE566" i="3"/>
  <c r="E3814" i="4"/>
  <c r="W566" i="3"/>
  <c r="E3812" i="4"/>
  <c r="O566" i="3"/>
  <c r="H3815" i="4" l="1"/>
  <c r="X567" i="3"/>
  <c r="H3813" i="4"/>
  <c r="P567" i="3"/>
  <c r="H3812" i="4"/>
  <c r="L567" i="3"/>
  <c r="H3814" i="4"/>
  <c r="T567" i="3"/>
  <c r="E3810" i="4"/>
  <c r="G566" i="3"/>
  <c r="AF566" i="3"/>
  <c r="H3816" i="4"/>
  <c r="AB567" i="3"/>
  <c r="H3811" i="4"/>
  <c r="H567" i="3"/>
  <c r="E3818" i="4" l="1"/>
  <c r="K567" i="3"/>
  <c r="E3820" i="4"/>
  <c r="S567" i="3"/>
  <c r="E3821" i="4"/>
  <c r="W567" i="3"/>
  <c r="E3819" i="4"/>
  <c r="O567" i="3"/>
  <c r="E3823" i="4"/>
  <c r="AE567" i="3"/>
  <c r="H3810" i="4"/>
  <c r="D567" i="3"/>
  <c r="E3822" i="4"/>
  <c r="AA567" i="3"/>
  <c r="H3822" i="4" l="1"/>
  <c r="X568" i="3"/>
  <c r="H3819" i="4"/>
  <c r="L568" i="3"/>
  <c r="H3821" i="4"/>
  <c r="T568" i="3"/>
  <c r="E3817" i="4"/>
  <c r="G567" i="3"/>
  <c r="H3820" i="4"/>
  <c r="P568" i="3"/>
  <c r="H3823" i="4"/>
  <c r="AB568" i="3"/>
  <c r="H3818" i="4"/>
  <c r="H568" i="3"/>
  <c r="E3825" i="4" l="1"/>
  <c r="K568" i="3"/>
  <c r="E3828" i="4"/>
  <c r="W568" i="3"/>
  <c r="E3826" i="4"/>
  <c r="O568" i="3"/>
  <c r="E3830" i="4"/>
  <c r="AE568" i="3"/>
  <c r="E3829" i="4"/>
  <c r="AA568" i="3"/>
  <c r="H3817" i="4"/>
  <c r="D568" i="3"/>
  <c r="E3827" i="4"/>
  <c r="S568" i="3"/>
  <c r="AF567" i="3"/>
  <c r="E3824" i="4" l="1"/>
  <c r="G568" i="3"/>
  <c r="AF568" i="3"/>
  <c r="H3830" i="4"/>
  <c r="AB569" i="3"/>
  <c r="H3827" i="4"/>
  <c r="P569" i="3"/>
  <c r="H3826" i="4"/>
  <c r="L569" i="3"/>
  <c r="H3828" i="4"/>
  <c r="T569" i="3"/>
  <c r="H3829" i="4"/>
  <c r="X569" i="3"/>
  <c r="H3825" i="4"/>
  <c r="H569" i="3"/>
  <c r="E3832" i="4" l="1"/>
  <c r="K569" i="3"/>
  <c r="E3834" i="4"/>
  <c r="S569" i="3"/>
  <c r="E3837" i="4"/>
  <c r="AE569" i="3"/>
  <c r="E3835" i="4"/>
  <c r="W569" i="3"/>
  <c r="E3836" i="4"/>
  <c r="AA569" i="3"/>
  <c r="H3824" i="4"/>
  <c r="D569" i="3"/>
  <c r="E3833" i="4"/>
  <c r="O569" i="3"/>
  <c r="H3834" i="4" l="1"/>
  <c r="P570" i="3"/>
  <c r="H3833" i="4"/>
  <c r="L570" i="3"/>
  <c r="H3832" i="4"/>
  <c r="H570" i="3"/>
  <c r="H3835" i="4"/>
  <c r="T570" i="3"/>
  <c r="H3837" i="4"/>
  <c r="AB570" i="3"/>
  <c r="E3831" i="4"/>
  <c r="G569" i="3"/>
  <c r="AF569" i="3"/>
  <c r="H3836" i="4"/>
  <c r="X570" i="3"/>
  <c r="E3839" i="4" l="1"/>
  <c r="K570" i="3"/>
  <c r="E3842" i="4"/>
  <c r="W570" i="3"/>
  <c r="E3843" i="4"/>
  <c r="AA570" i="3"/>
  <c r="H3831" i="4"/>
  <c r="D570" i="3"/>
  <c r="E3840" i="4"/>
  <c r="O570" i="3"/>
  <c r="E3844" i="4"/>
  <c r="AE570" i="3"/>
  <c r="E3841" i="4"/>
  <c r="S570" i="3"/>
  <c r="E3838" i="4" l="1"/>
  <c r="G570" i="3"/>
  <c r="AF570" i="3"/>
  <c r="H3843" i="4"/>
  <c r="X571" i="3"/>
  <c r="H3841" i="4"/>
  <c r="P571" i="3"/>
  <c r="H3844" i="4"/>
  <c r="AB571" i="3"/>
  <c r="H3842" i="4"/>
  <c r="T571" i="3"/>
  <c r="H3840" i="4"/>
  <c r="L571" i="3"/>
  <c r="H3839" i="4"/>
  <c r="H571" i="3"/>
  <c r="E3848" i="4" l="1"/>
  <c r="S571" i="3"/>
  <c r="E3849" i="4"/>
  <c r="W571" i="3"/>
  <c r="E3846" i="4"/>
  <c r="K571" i="3"/>
  <c r="E3847" i="4"/>
  <c r="O571" i="3"/>
  <c r="E3850" i="4"/>
  <c r="AA571" i="3"/>
  <c r="H3838" i="4"/>
  <c r="D571" i="3"/>
  <c r="E3851" i="4"/>
  <c r="AE571" i="3"/>
  <c r="H3851" i="4" l="1"/>
  <c r="AB572" i="3"/>
  <c r="H3847" i="4"/>
  <c r="L572" i="3"/>
  <c r="H3846" i="4"/>
  <c r="H572" i="3"/>
  <c r="E3845" i="4"/>
  <c r="G571" i="3"/>
  <c r="H3849" i="4"/>
  <c r="T572" i="3"/>
  <c r="H3850" i="4"/>
  <c r="X572" i="3"/>
  <c r="H3848" i="4"/>
  <c r="P572" i="3"/>
  <c r="H3845" i="4" l="1"/>
  <c r="D572" i="3"/>
  <c r="E3855" i="4"/>
  <c r="S572" i="3"/>
  <c r="E3853" i="4"/>
  <c r="K572" i="3"/>
  <c r="E3857" i="4"/>
  <c r="AA572" i="3"/>
  <c r="E3854" i="4"/>
  <c r="O572" i="3"/>
  <c r="E3856" i="4"/>
  <c r="W572" i="3"/>
  <c r="E3858" i="4"/>
  <c r="AE572" i="3"/>
  <c r="AF571" i="3"/>
  <c r="H3853" i="4" l="1"/>
  <c r="H573" i="3"/>
  <c r="H3857" i="4"/>
  <c r="X573" i="3"/>
  <c r="H3858" i="4"/>
  <c r="AB573" i="3"/>
  <c r="H3856" i="4"/>
  <c r="T573" i="3"/>
  <c r="H3855" i="4"/>
  <c r="P573" i="3"/>
  <c r="H3854" i="4"/>
  <c r="L573" i="3"/>
  <c r="E3852" i="4"/>
  <c r="G572" i="3"/>
  <c r="AF572" i="3"/>
  <c r="H3852" i="4" l="1"/>
  <c r="D573" i="3"/>
  <c r="E3864" i="4"/>
  <c r="AA573" i="3"/>
  <c r="E3865" i="4"/>
  <c r="AE573" i="3"/>
  <c r="E3860" i="4"/>
  <c r="K573" i="3"/>
  <c r="E3863" i="4"/>
  <c r="W573" i="3"/>
  <c r="E3861" i="4"/>
  <c r="O573" i="3"/>
  <c r="E3862" i="4"/>
  <c r="S573" i="3"/>
  <c r="H3865" i="4" l="1"/>
  <c r="AB574" i="3"/>
  <c r="H3860" i="4"/>
  <c r="H574" i="3"/>
  <c r="H3862" i="4"/>
  <c r="P574" i="3"/>
  <c r="H3861" i="4"/>
  <c r="L574" i="3"/>
  <c r="H3864" i="4"/>
  <c r="X574" i="3"/>
  <c r="H3863" i="4"/>
  <c r="T574" i="3"/>
  <c r="E3859" i="4"/>
  <c r="G573" i="3"/>
  <c r="AF573" i="3"/>
  <c r="E3868" i="4" l="1"/>
  <c r="O574" i="3"/>
  <c r="H3859" i="4"/>
  <c r="D574" i="3"/>
  <c r="E3869" i="4"/>
  <c r="S574" i="3"/>
  <c r="E3870" i="4"/>
  <c r="W574" i="3"/>
  <c r="E3867" i="4"/>
  <c r="K574" i="3"/>
  <c r="E3871" i="4"/>
  <c r="AA574" i="3"/>
  <c r="E3872" i="4"/>
  <c r="AE574" i="3"/>
  <c r="H3870" i="4" l="1"/>
  <c r="T575" i="3"/>
  <c r="H3872" i="4"/>
  <c r="AB575" i="3"/>
  <c r="H3869" i="4"/>
  <c r="P575" i="3"/>
  <c r="H3871" i="4"/>
  <c r="X575" i="3"/>
  <c r="E3866" i="4"/>
  <c r="G574" i="3"/>
  <c r="AF574" i="3"/>
  <c r="H3867" i="4"/>
  <c r="H575" i="3"/>
  <c r="H3868" i="4"/>
  <c r="L575" i="3"/>
  <c r="E3878" i="4" l="1"/>
  <c r="AA575" i="3"/>
  <c r="E3875" i="4"/>
  <c r="O575" i="3"/>
  <c r="E3879" i="4"/>
  <c r="AE575" i="3"/>
  <c r="E3876" i="4"/>
  <c r="S575" i="3"/>
  <c r="E3874" i="4"/>
  <c r="K575" i="3"/>
  <c r="E3877" i="4"/>
  <c r="W575" i="3"/>
  <c r="H3866" i="4"/>
  <c r="D575" i="3"/>
  <c r="H3877" i="4" l="1"/>
  <c r="T576" i="3"/>
  <c r="H3876" i="4"/>
  <c r="P576" i="3"/>
  <c r="E3873" i="4"/>
  <c r="G575" i="3"/>
  <c r="AF575" i="3"/>
  <c r="H3879" i="4"/>
  <c r="AB576" i="3"/>
  <c r="H3875" i="4"/>
  <c r="L576" i="3"/>
  <c r="H3874" i="4"/>
  <c r="H576" i="3"/>
  <c r="H3878" i="4"/>
  <c r="X576" i="3"/>
  <c r="E3885" i="4" l="1"/>
  <c r="AA576" i="3"/>
  <c r="E3881" i="4"/>
  <c r="K576" i="3"/>
  <c r="E3883" i="4"/>
  <c r="S576" i="3"/>
  <c r="W576" i="3"/>
  <c r="E3884" i="4"/>
  <c r="H3873" i="4"/>
  <c r="D576" i="3"/>
  <c r="E3882" i="4"/>
  <c r="O576" i="3"/>
  <c r="E3886" i="4"/>
  <c r="AE576" i="3"/>
  <c r="H3886" i="4" l="1"/>
  <c r="AB577" i="3"/>
  <c r="H3882" i="4"/>
  <c r="L577" i="3"/>
  <c r="H3885" i="4"/>
  <c r="X577" i="3"/>
  <c r="H3884" i="4"/>
  <c r="T577" i="3"/>
  <c r="H3883" i="4"/>
  <c r="P577" i="3"/>
  <c r="H3881" i="4"/>
  <c r="H577" i="3"/>
  <c r="E3880" i="4"/>
  <c r="G576" i="3"/>
  <c r="E3891" i="4" l="1"/>
  <c r="W577" i="3"/>
  <c r="H3880" i="4"/>
  <c r="D577" i="3"/>
  <c r="E3889" i="4"/>
  <c r="O577" i="3"/>
  <c r="AF576" i="3"/>
  <c r="E3892" i="4"/>
  <c r="AA577" i="3"/>
  <c r="E3888" i="4"/>
  <c r="K577" i="3"/>
  <c r="E3890" i="4"/>
  <c r="S577" i="3"/>
  <c r="E3893" i="4"/>
  <c r="AE577" i="3"/>
  <c r="H3893" i="4" l="1"/>
  <c r="AB578" i="3"/>
  <c r="H3890" i="4"/>
  <c r="P578" i="3"/>
  <c r="H3889" i="4"/>
  <c r="L578" i="3"/>
  <c r="E3887" i="4"/>
  <c r="G577" i="3"/>
  <c r="H3888" i="4"/>
  <c r="H578" i="3"/>
  <c r="H3891" i="4"/>
  <c r="T578" i="3"/>
  <c r="H3892" i="4"/>
  <c r="X578" i="3"/>
  <c r="E3899" i="4" l="1"/>
  <c r="AA578" i="3"/>
  <c r="E3896" i="4"/>
  <c r="O578" i="3"/>
  <c r="E3897" i="4"/>
  <c r="S578" i="3"/>
  <c r="H3887" i="4"/>
  <c r="D578" i="3"/>
  <c r="E3898" i="4"/>
  <c r="W578" i="3"/>
  <c r="E3895" i="4"/>
  <c r="K578" i="3"/>
  <c r="E3900" i="4"/>
  <c r="AE578" i="3"/>
  <c r="AF577" i="3"/>
  <c r="E3894" i="4" l="1"/>
  <c r="G578" i="3"/>
  <c r="AF578" i="3"/>
  <c r="H3897" i="4"/>
  <c r="P579" i="3"/>
  <c r="H3899" i="4"/>
  <c r="X579" i="3"/>
  <c r="H3900" i="4"/>
  <c r="AB579" i="3"/>
  <c r="H579" i="3"/>
  <c r="H3895" i="4"/>
  <c r="H3896" i="4"/>
  <c r="L579" i="3"/>
  <c r="H3898" i="4"/>
  <c r="T579" i="3"/>
  <c r="E3906" i="4" l="1"/>
  <c r="AA579" i="3"/>
  <c r="E3903" i="4"/>
  <c r="O579" i="3"/>
  <c r="E3905" i="4"/>
  <c r="W579" i="3"/>
  <c r="E3904" i="4"/>
  <c r="S579" i="3"/>
  <c r="E3902" i="4"/>
  <c r="K579" i="3"/>
  <c r="H3894" i="4"/>
  <c r="D579" i="3"/>
  <c r="E3907" i="4"/>
  <c r="AE579" i="3"/>
  <c r="H3907" i="4" l="1"/>
  <c r="AB580" i="3"/>
  <c r="H3904" i="4"/>
  <c r="P580" i="3"/>
  <c r="H3905" i="4"/>
  <c r="T580" i="3"/>
  <c r="E3901" i="4"/>
  <c r="G579" i="3"/>
  <c r="H3903" i="4"/>
  <c r="L580" i="3"/>
  <c r="H3902" i="4"/>
  <c r="H580" i="3"/>
  <c r="H3906" i="4"/>
  <c r="X580" i="3"/>
  <c r="E3913" i="4" l="1"/>
  <c r="AA580" i="3"/>
  <c r="H3901" i="4"/>
  <c r="D580" i="3"/>
  <c r="E3912" i="4"/>
  <c r="W580" i="3"/>
  <c r="E3909" i="4"/>
  <c r="K580" i="3"/>
  <c r="E3911" i="4"/>
  <c r="S580" i="3"/>
  <c r="E3910" i="4"/>
  <c r="O580" i="3"/>
  <c r="E3914" i="4"/>
  <c r="AE580" i="3"/>
  <c r="AF579" i="3"/>
  <c r="H3912" i="4" l="1"/>
  <c r="T581" i="3"/>
  <c r="H3909" i="4"/>
  <c r="H581" i="3"/>
  <c r="H3914" i="4"/>
  <c r="AB581" i="3"/>
  <c r="H3910" i="4"/>
  <c r="L581" i="3"/>
  <c r="E3908" i="4"/>
  <c r="G580" i="3"/>
  <c r="AF580" i="3"/>
  <c r="H3911" i="4"/>
  <c r="P581" i="3"/>
  <c r="H3913" i="4"/>
  <c r="X581" i="3"/>
  <c r="E3917" i="4" l="1"/>
  <c r="O581" i="3"/>
  <c r="E3920" i="4"/>
  <c r="AA581" i="3"/>
  <c r="E3921" i="4"/>
  <c r="AE581" i="3"/>
  <c r="E3918" i="4"/>
  <c r="S581" i="3"/>
  <c r="E3916" i="4"/>
  <c r="K581" i="3"/>
  <c r="H3908" i="4"/>
  <c r="D581" i="3"/>
  <c r="E3919" i="4"/>
  <c r="W581" i="3"/>
  <c r="H3918" i="4" l="1"/>
  <c r="P582" i="3"/>
  <c r="H3919" i="4"/>
  <c r="T582" i="3"/>
  <c r="H3921" i="4"/>
  <c r="AB582" i="3"/>
  <c r="E3915" i="4"/>
  <c r="G581" i="3"/>
  <c r="H3920" i="4"/>
  <c r="X582" i="3"/>
  <c r="H3916" i="4"/>
  <c r="H582" i="3"/>
  <c r="H3917" i="4"/>
  <c r="L582" i="3"/>
  <c r="E3924" i="4" l="1"/>
  <c r="O582" i="3"/>
  <c r="E3923" i="4"/>
  <c r="K582" i="3"/>
  <c r="H3915" i="4"/>
  <c r="D582" i="3"/>
  <c r="E3928" i="4"/>
  <c r="AE582" i="3"/>
  <c r="E3926" i="4"/>
  <c r="W582" i="3"/>
  <c r="E3927" i="4"/>
  <c r="AA582" i="3"/>
  <c r="E3925" i="4"/>
  <c r="S582" i="3"/>
  <c r="AF581" i="3"/>
  <c r="H3928" i="4" l="1"/>
  <c r="AB583" i="3"/>
  <c r="E3922" i="4"/>
  <c r="G582" i="3"/>
  <c r="AF582" i="3"/>
  <c r="H3925" i="4"/>
  <c r="P583" i="3"/>
  <c r="H3927" i="4"/>
  <c r="X583" i="3"/>
  <c r="H3923" i="4"/>
  <c r="H583" i="3"/>
  <c r="H3926" i="4"/>
  <c r="T583" i="3"/>
  <c r="H3924" i="4"/>
  <c r="L583" i="3"/>
  <c r="E3931" i="4" l="1"/>
  <c r="O583" i="3"/>
  <c r="E3932" i="4"/>
  <c r="S583" i="3"/>
  <c r="E3933" i="4"/>
  <c r="W583" i="3"/>
  <c r="H3922" i="4"/>
  <c r="D583" i="3"/>
  <c r="E3930" i="4"/>
  <c r="K583" i="3"/>
  <c r="E3935" i="4"/>
  <c r="AE583" i="3"/>
  <c r="E3934" i="4"/>
  <c r="AA583" i="3"/>
  <c r="H3932" i="4" l="1"/>
  <c r="P584" i="3"/>
  <c r="E3929" i="4"/>
  <c r="G583" i="3"/>
  <c r="AF583" i="3"/>
  <c r="H3933" i="4"/>
  <c r="T584" i="3"/>
  <c r="H3935" i="4"/>
  <c r="AB584" i="3"/>
  <c r="H3931" i="4"/>
  <c r="L584" i="3"/>
  <c r="H3934" i="4"/>
  <c r="X584" i="3"/>
  <c r="H3930" i="4"/>
  <c r="H584" i="3"/>
  <c r="E3940" i="4" l="1"/>
  <c r="W584" i="3"/>
  <c r="E3937" i="4"/>
  <c r="K584" i="3"/>
  <c r="E3941" i="4"/>
  <c r="AA584" i="3"/>
  <c r="H3929" i="4"/>
  <c r="D584" i="3"/>
  <c r="E3938" i="4"/>
  <c r="O584" i="3"/>
  <c r="E3939" i="4"/>
  <c r="S584" i="3"/>
  <c r="E3942" i="4"/>
  <c r="AE584" i="3"/>
  <c r="E3936" i="4" l="1"/>
  <c r="G584" i="3"/>
  <c r="AF584" i="3"/>
  <c r="H3939" i="4"/>
  <c r="P585" i="3"/>
  <c r="H3942" i="4"/>
  <c r="AB585" i="3"/>
  <c r="H3938" i="4"/>
  <c r="L585" i="3"/>
  <c r="H3941" i="4"/>
  <c r="X585" i="3"/>
  <c r="H3937" i="4"/>
  <c r="H585" i="3"/>
  <c r="H3940" i="4"/>
  <c r="T585" i="3"/>
  <c r="E3947" i="4" l="1"/>
  <c r="W585" i="3"/>
  <c r="E3946" i="4"/>
  <c r="S585" i="3"/>
  <c r="E3948" i="4"/>
  <c r="AA585" i="3"/>
  <c r="E3949" i="4"/>
  <c r="AE585" i="3"/>
  <c r="E3944" i="4"/>
  <c r="K585" i="3"/>
  <c r="H3936" i="4"/>
  <c r="D585" i="3"/>
  <c r="E3945" i="4"/>
  <c r="O585" i="3"/>
  <c r="H3949" i="4" l="1"/>
  <c r="AB586" i="3"/>
  <c r="H3948" i="4"/>
  <c r="X586" i="3"/>
  <c r="H3945" i="4"/>
  <c r="L586" i="3"/>
  <c r="E3943" i="4"/>
  <c r="G585" i="3"/>
  <c r="H3946" i="4"/>
  <c r="P586" i="3"/>
  <c r="H3944" i="4"/>
  <c r="H586" i="3"/>
  <c r="H3947" i="4"/>
  <c r="T586" i="3"/>
  <c r="E3954" i="4" l="1"/>
  <c r="W586" i="3"/>
  <c r="H3943" i="4"/>
  <c r="D586" i="3"/>
  <c r="E3951" i="4"/>
  <c r="K586" i="3"/>
  <c r="E3956" i="4"/>
  <c r="AE586" i="3"/>
  <c r="E3952" i="4"/>
  <c r="O586" i="3"/>
  <c r="E3955" i="4"/>
  <c r="AA586" i="3"/>
  <c r="E3953" i="4"/>
  <c r="S586" i="3"/>
  <c r="AF585" i="3"/>
  <c r="H3953" i="4" l="1"/>
  <c r="P587" i="3"/>
  <c r="E3950" i="4"/>
  <c r="G586" i="3"/>
  <c r="H3954" i="4"/>
  <c r="T587" i="3"/>
  <c r="H3956" i="4"/>
  <c r="AB587" i="3"/>
  <c r="H3951" i="4"/>
  <c r="H587" i="3"/>
  <c r="H3955" i="4"/>
  <c r="X587" i="3"/>
  <c r="H3952" i="4"/>
  <c r="L587" i="3"/>
  <c r="E3959" i="4" l="1"/>
  <c r="O587" i="3"/>
  <c r="H3950" i="4"/>
  <c r="D587" i="3"/>
  <c r="E3961" i="4"/>
  <c r="W587" i="3"/>
  <c r="E3960" i="4"/>
  <c r="S587" i="3"/>
  <c r="E3962" i="4"/>
  <c r="AA587" i="3"/>
  <c r="AF586" i="3"/>
  <c r="E3958" i="4"/>
  <c r="K587" i="3"/>
  <c r="E3963" i="4"/>
  <c r="AE587" i="3"/>
  <c r="H3963" i="4" l="1"/>
  <c r="AB588" i="3"/>
  <c r="E3957" i="4"/>
  <c r="G587" i="3"/>
  <c r="AF587" i="3"/>
  <c r="H3960" i="4"/>
  <c r="P588" i="3"/>
  <c r="H3961" i="4"/>
  <c r="T588" i="3"/>
  <c r="H3958" i="4"/>
  <c r="H588" i="3"/>
  <c r="H3962" i="4"/>
  <c r="X588" i="3"/>
  <c r="L588" i="3"/>
  <c r="H3959" i="4"/>
  <c r="E3966" i="4" l="1"/>
  <c r="O588" i="3"/>
  <c r="E3965" i="4"/>
  <c r="K588" i="3"/>
  <c r="E3967" i="4"/>
  <c r="S588" i="3"/>
  <c r="E3969" i="4"/>
  <c r="AA588" i="3"/>
  <c r="H3957" i="4"/>
  <c r="D588" i="3"/>
  <c r="E3970" i="4"/>
  <c r="AE588" i="3"/>
  <c r="E3968" i="4"/>
  <c r="W588" i="3"/>
  <c r="H3969" i="4" l="1"/>
  <c r="X589" i="3"/>
  <c r="H3967" i="4"/>
  <c r="P589" i="3"/>
  <c r="H3968" i="4"/>
  <c r="T589" i="3"/>
  <c r="H3970" i="4"/>
  <c r="AB589" i="3"/>
  <c r="H3965" i="4"/>
  <c r="H589" i="3"/>
  <c r="E3964" i="4"/>
  <c r="G588" i="3"/>
  <c r="AF588" i="3"/>
  <c r="H3966" i="4"/>
  <c r="L589" i="3"/>
  <c r="E3977" i="4" l="1"/>
  <c r="AE589" i="3"/>
  <c r="E3973" i="4"/>
  <c r="O589" i="3"/>
  <c r="E3975" i="4"/>
  <c r="W589" i="3"/>
  <c r="H3964" i="4"/>
  <c r="D589" i="3"/>
  <c r="E3974" i="4"/>
  <c r="S589" i="3"/>
  <c r="E3972" i="4"/>
  <c r="K589" i="3"/>
  <c r="E3976" i="4"/>
  <c r="AA589" i="3"/>
  <c r="E3971" i="4" l="1"/>
  <c r="G589" i="3"/>
  <c r="AF589" i="3"/>
  <c r="H3976" i="4"/>
  <c r="X590" i="3"/>
  <c r="H3972" i="4"/>
  <c r="H590" i="3"/>
  <c r="H3974" i="4"/>
  <c r="P590" i="3"/>
  <c r="H3975" i="4"/>
  <c r="T590" i="3"/>
  <c r="H3973" i="4"/>
  <c r="L590" i="3"/>
  <c r="H3977" i="4"/>
  <c r="AB590" i="3"/>
  <c r="E3984" i="4" l="1"/>
  <c r="AE590" i="3"/>
  <c r="E3980" i="4"/>
  <c r="O590" i="3"/>
  <c r="E3983" i="4"/>
  <c r="AA590" i="3"/>
  <c r="E3982" i="4"/>
  <c r="W590" i="3"/>
  <c r="E3979" i="4"/>
  <c r="K590" i="3"/>
  <c r="H3971" i="4"/>
  <c r="D590" i="3"/>
  <c r="E3981" i="4"/>
  <c r="S590" i="3"/>
  <c r="H3981" i="4" l="1"/>
  <c r="P591" i="3"/>
  <c r="H3982" i="4"/>
  <c r="T591" i="3"/>
  <c r="H3983" i="4"/>
  <c r="X591" i="3"/>
  <c r="E3978" i="4"/>
  <c r="G590" i="3"/>
  <c r="H3980" i="4"/>
  <c r="L591" i="3"/>
  <c r="H3979" i="4"/>
  <c r="H591" i="3"/>
  <c r="H3984" i="4"/>
  <c r="AB591" i="3"/>
  <c r="E3991" i="4" l="1"/>
  <c r="AE591" i="3"/>
  <c r="E3989" i="4"/>
  <c r="W591" i="3"/>
  <c r="E3988" i="4"/>
  <c r="S591" i="3"/>
  <c r="H3978" i="4"/>
  <c r="D591" i="3"/>
  <c r="E3990" i="4"/>
  <c r="AA591" i="3"/>
  <c r="E3986" i="4"/>
  <c r="K591" i="3"/>
  <c r="E3987" i="4"/>
  <c r="O591" i="3"/>
  <c r="AF590" i="3"/>
  <c r="H3986" i="4" l="1"/>
  <c r="H592" i="3"/>
  <c r="E3985" i="4"/>
  <c r="G591" i="3"/>
  <c r="AF591" i="3"/>
  <c r="H3988" i="4"/>
  <c r="P592" i="3"/>
  <c r="H3991" i="4"/>
  <c r="AB592" i="3"/>
  <c r="H3987" i="4"/>
  <c r="L592" i="3"/>
  <c r="H3989" i="4"/>
  <c r="T592" i="3"/>
  <c r="H3990" i="4"/>
  <c r="X592" i="3"/>
  <c r="E3995" i="4" l="1"/>
  <c r="S592" i="3"/>
  <c r="H3985" i="4"/>
  <c r="D592" i="3"/>
  <c r="E3993" i="4"/>
  <c r="K592" i="3"/>
  <c r="E3997" i="4"/>
  <c r="AA592" i="3"/>
  <c r="E3996" i="4"/>
  <c r="W592" i="3"/>
  <c r="E3994" i="4"/>
  <c r="O592" i="3"/>
  <c r="E3998" i="4"/>
  <c r="AE592" i="3"/>
  <c r="H3993" i="4" l="1"/>
  <c r="H593" i="3"/>
  <c r="H3997" i="4"/>
  <c r="X593" i="3"/>
  <c r="H3998" i="4"/>
  <c r="AB593" i="3"/>
  <c r="H3994" i="4"/>
  <c r="L593" i="3"/>
  <c r="E3992" i="4"/>
  <c r="G592" i="3"/>
  <c r="AF592" i="3"/>
  <c r="H3996" i="4"/>
  <c r="T593" i="3"/>
  <c r="H3995" i="4"/>
  <c r="P593" i="3"/>
  <c r="E4002" i="4" l="1"/>
  <c r="S593" i="3"/>
  <c r="E4003" i="4"/>
  <c r="W593" i="3"/>
  <c r="E4000" i="4"/>
  <c r="K593" i="3"/>
  <c r="E4001" i="4"/>
  <c r="O593" i="3"/>
  <c r="E4005" i="4"/>
  <c r="AE593" i="3"/>
  <c r="E4004" i="4"/>
  <c r="AA593" i="3"/>
  <c r="H3992" i="4"/>
  <c r="D593" i="3"/>
  <c r="H4000" i="4" l="1"/>
  <c r="H594" i="3"/>
  <c r="H4001" i="4"/>
  <c r="L594" i="3"/>
  <c r="H4004" i="4"/>
  <c r="X594" i="3"/>
  <c r="H4002" i="4"/>
  <c r="P594" i="3"/>
  <c r="E3999" i="4"/>
  <c r="G593" i="3"/>
  <c r="AF593" i="3"/>
  <c r="H4003" i="4"/>
  <c r="T594" i="3"/>
  <c r="H4005" i="4"/>
  <c r="AB594" i="3"/>
  <c r="E4009" i="4" l="1"/>
  <c r="S594" i="3"/>
  <c r="E4012" i="4"/>
  <c r="AE594" i="3"/>
  <c r="E4011" i="4"/>
  <c r="AA594" i="3"/>
  <c r="E4010" i="4"/>
  <c r="W594" i="3"/>
  <c r="E4008" i="4"/>
  <c r="O594" i="3"/>
  <c r="H3999" i="4"/>
  <c r="D594" i="3"/>
  <c r="E4007" i="4"/>
  <c r="K594" i="3"/>
  <c r="H4011" i="4" l="1"/>
  <c r="X595" i="3"/>
  <c r="H4010" i="4"/>
  <c r="T595" i="3"/>
  <c r="H4008" i="4"/>
  <c r="L595" i="3"/>
  <c r="H4007" i="4"/>
  <c r="H595" i="3"/>
  <c r="E4006" i="4"/>
  <c r="G594" i="3"/>
  <c r="H4012" i="4"/>
  <c r="AB595" i="3"/>
  <c r="H4009" i="4"/>
  <c r="P595" i="3"/>
  <c r="E4016" i="4" l="1"/>
  <c r="S595" i="3"/>
  <c r="H4006" i="4"/>
  <c r="D595" i="3"/>
  <c r="E4014" i="4"/>
  <c r="K595" i="3"/>
  <c r="E4015" i="4"/>
  <c r="O595" i="3"/>
  <c r="E4019" i="4"/>
  <c r="AE595" i="3"/>
  <c r="E4017" i="4"/>
  <c r="W595" i="3"/>
  <c r="AF594" i="3"/>
  <c r="E4018" i="4"/>
  <c r="AA595" i="3"/>
  <c r="H4015" i="4" l="1"/>
  <c r="L596" i="3"/>
  <c r="E4013" i="4"/>
  <c r="G595" i="3"/>
  <c r="H4016" i="4"/>
  <c r="P596" i="3"/>
  <c r="H4018" i="4"/>
  <c r="X596" i="3"/>
  <c r="H4014" i="4"/>
  <c r="H596" i="3"/>
  <c r="H4017" i="4"/>
  <c r="T596" i="3"/>
  <c r="H4019" i="4"/>
  <c r="AB596" i="3"/>
  <c r="E4023" i="4" l="1"/>
  <c r="S596" i="3"/>
  <c r="E4024" i="4"/>
  <c r="W596" i="3"/>
  <c r="H4013" i="4"/>
  <c r="D596" i="3"/>
  <c r="E4022" i="4"/>
  <c r="O596" i="3"/>
  <c r="E4026" i="4"/>
  <c r="AE596" i="3"/>
  <c r="AF595" i="3"/>
  <c r="E4021" i="4"/>
  <c r="K596" i="3"/>
  <c r="E4025" i="4"/>
  <c r="AA596" i="3"/>
  <c r="H4025" i="4" l="1"/>
  <c r="X597" i="3"/>
  <c r="H4022" i="4"/>
  <c r="L597" i="3"/>
  <c r="H4021" i="4"/>
  <c r="H597" i="3"/>
  <c r="H4024" i="4"/>
  <c r="T597" i="3"/>
  <c r="E4020" i="4"/>
  <c r="G596" i="3"/>
  <c r="H4026" i="4"/>
  <c r="AB597" i="3"/>
  <c r="H4023" i="4"/>
  <c r="P597" i="3"/>
  <c r="E4030" i="4" l="1"/>
  <c r="S597" i="3"/>
  <c r="E4031" i="4"/>
  <c r="W597" i="3"/>
  <c r="E4028" i="4"/>
  <c r="K597" i="3"/>
  <c r="H4020" i="4"/>
  <c r="D597" i="3"/>
  <c r="E4033" i="4"/>
  <c r="AE597" i="3"/>
  <c r="E4029" i="4"/>
  <c r="O597" i="3"/>
  <c r="AF596" i="3"/>
  <c r="E4032" i="4"/>
  <c r="AA597" i="3"/>
  <c r="E4027" i="4" l="1"/>
  <c r="G597" i="3"/>
  <c r="AF597" i="3"/>
  <c r="H4032" i="4"/>
  <c r="X598" i="3"/>
  <c r="H4028" i="4"/>
  <c r="H598" i="3"/>
  <c r="H4029" i="4"/>
  <c r="L598" i="3"/>
  <c r="H4033" i="4"/>
  <c r="AB598" i="3"/>
  <c r="H4031" i="4"/>
  <c r="T598" i="3"/>
  <c r="H4030" i="4"/>
  <c r="P598" i="3"/>
  <c r="E4038" i="4" l="1"/>
  <c r="W598" i="3"/>
  <c r="E4035" i="4"/>
  <c r="K598" i="3"/>
  <c r="E4039" i="4"/>
  <c r="AA598" i="3"/>
  <c r="E4040" i="4"/>
  <c r="AE598" i="3"/>
  <c r="E4037" i="4"/>
  <c r="S598" i="3"/>
  <c r="H4027" i="4"/>
  <c r="D598" i="3"/>
  <c r="E4036" i="4"/>
  <c r="O598" i="3"/>
  <c r="H4040" i="4" l="1"/>
  <c r="AB599" i="3"/>
  <c r="H4039" i="4"/>
  <c r="X599" i="3"/>
  <c r="E4034" i="4"/>
  <c r="G598" i="3"/>
  <c r="H4036" i="4"/>
  <c r="L599" i="3"/>
  <c r="H4038" i="4"/>
  <c r="T599" i="3"/>
  <c r="H4035" i="4"/>
  <c r="H599" i="3"/>
  <c r="H4037" i="4"/>
  <c r="P599" i="3"/>
  <c r="E4044" i="4" l="1"/>
  <c r="S599" i="3"/>
  <c r="H4034" i="4"/>
  <c r="D599" i="3"/>
  <c r="E4045" i="4"/>
  <c r="W599" i="3"/>
  <c r="AF598" i="3"/>
  <c r="E4042" i="4"/>
  <c r="K599" i="3"/>
  <c r="E4046" i="4"/>
  <c r="AA599" i="3"/>
  <c r="E4047" i="4"/>
  <c r="AE599" i="3"/>
  <c r="E4043" i="4"/>
  <c r="O599" i="3"/>
  <c r="E4041" i="4" l="1"/>
  <c r="G599" i="3"/>
  <c r="AF599" i="3"/>
  <c r="H4044" i="4"/>
  <c r="P600" i="3"/>
  <c r="H4043" i="4"/>
  <c r="L600" i="3"/>
  <c r="H4045" i="4"/>
  <c r="T600" i="3"/>
  <c r="H4047" i="4"/>
  <c r="AB600" i="3"/>
  <c r="H4046" i="4"/>
  <c r="X600" i="3"/>
  <c r="H4042" i="4"/>
  <c r="H600" i="3"/>
  <c r="E4049" i="4" l="1"/>
  <c r="K600" i="3"/>
  <c r="E4050" i="4"/>
  <c r="O600" i="3"/>
  <c r="E4053" i="4"/>
  <c r="AA600" i="3"/>
  <c r="E4051" i="4"/>
  <c r="S600" i="3"/>
  <c r="E4054" i="4"/>
  <c r="AE600" i="3"/>
  <c r="H4041" i="4"/>
  <c r="D600" i="3"/>
  <c r="E4052" i="4"/>
  <c r="W600" i="3"/>
  <c r="H4051" i="4" l="1"/>
  <c r="P601" i="3"/>
  <c r="H4053" i="4"/>
  <c r="X601" i="3"/>
  <c r="H4050" i="4"/>
  <c r="L601" i="3"/>
  <c r="H4049" i="4"/>
  <c r="H601" i="3"/>
  <c r="H4052" i="4"/>
  <c r="T601" i="3"/>
  <c r="E4048" i="4"/>
  <c r="G600" i="3"/>
  <c r="AF600" i="3"/>
  <c r="H4054" i="4"/>
  <c r="AB601" i="3"/>
  <c r="E4056" i="4" l="1"/>
  <c r="K601" i="3"/>
  <c r="E4057" i="4"/>
  <c r="O601" i="3"/>
  <c r="E4061" i="4"/>
  <c r="AE601" i="3"/>
  <c r="H4048" i="4"/>
  <c r="D601" i="3"/>
  <c r="E4058" i="4"/>
  <c r="S601" i="3"/>
  <c r="E4060" i="4"/>
  <c r="AA601" i="3"/>
  <c r="E4059" i="4"/>
  <c r="W601" i="3"/>
  <c r="H4057" i="4" l="1"/>
  <c r="L602" i="3"/>
  <c r="H4059" i="4"/>
  <c r="T602" i="3"/>
  <c r="H4058" i="4"/>
  <c r="P602" i="3"/>
  <c r="E4055" i="4"/>
  <c r="AF601" i="3"/>
  <c r="G601" i="3"/>
  <c r="H4061" i="4"/>
  <c r="AB602" i="3"/>
  <c r="H4060" i="4"/>
  <c r="X602" i="3"/>
  <c r="H4056" i="4"/>
  <c r="H602" i="3"/>
  <c r="E4067" i="4" l="1"/>
  <c r="AA602" i="3"/>
  <c r="E4064" i="4"/>
  <c r="O602" i="3"/>
  <c r="E4063" i="4"/>
  <c r="K602" i="3"/>
  <c r="E4065" i="4"/>
  <c r="S602" i="3"/>
  <c r="E4066" i="4"/>
  <c r="W602" i="3"/>
  <c r="E4068" i="4"/>
  <c r="AE602" i="3"/>
  <c r="H4055" i="4"/>
  <c r="D602" i="3"/>
  <c r="H4068" i="4" l="1"/>
  <c r="AB603" i="3"/>
  <c r="H4065" i="4"/>
  <c r="P603" i="3"/>
  <c r="E4062" i="4"/>
  <c r="G602" i="3"/>
  <c r="AF602" i="3" s="1"/>
  <c r="H4064" i="4"/>
  <c r="L603" i="3"/>
  <c r="H4067" i="4"/>
  <c r="X603" i="3"/>
  <c r="H4063" i="4"/>
  <c r="H603" i="3"/>
  <c r="H4066" i="4"/>
  <c r="T603" i="3"/>
  <c r="E4073" i="4" l="1"/>
  <c r="W603" i="3"/>
  <c r="H4062" i="4"/>
  <c r="D603" i="3"/>
  <c r="E4070" i="4"/>
  <c r="K603" i="3"/>
  <c r="E4072" i="4"/>
  <c r="S603" i="3"/>
  <c r="E4074" i="4"/>
  <c r="AA603" i="3"/>
  <c r="E4075" i="4"/>
  <c r="AE603" i="3"/>
  <c r="E4071" i="4"/>
  <c r="O603" i="3"/>
  <c r="H4070" i="4" l="1"/>
  <c r="H604" i="3"/>
  <c r="H4072" i="4"/>
  <c r="P604" i="3"/>
  <c r="H4075" i="4"/>
  <c r="AB604" i="3"/>
  <c r="H4073" i="4"/>
  <c r="T604" i="3"/>
  <c r="H4071" i="4"/>
  <c r="L604" i="3"/>
  <c r="E4069" i="4"/>
  <c r="G603" i="3"/>
  <c r="H4074" i="4"/>
  <c r="X604" i="3"/>
  <c r="E4081" i="4" l="1"/>
  <c r="AA604" i="3"/>
  <c r="E4082" i="4"/>
  <c r="AE604" i="3"/>
  <c r="H4069" i="4"/>
  <c r="D604" i="3"/>
  <c r="E4077" i="4"/>
  <c r="K604" i="3"/>
  <c r="E4080" i="4"/>
  <c r="W604" i="3"/>
  <c r="AF603" i="3"/>
  <c r="E4079" i="4"/>
  <c r="S604" i="3"/>
  <c r="E4078" i="4"/>
  <c r="O604" i="3"/>
  <c r="E4076" i="4" l="1"/>
  <c r="G604" i="3"/>
  <c r="H4078" i="4"/>
  <c r="L605" i="3"/>
  <c r="H4080" i="4"/>
  <c r="T605" i="3"/>
  <c r="H4077" i="4"/>
  <c r="H605" i="3"/>
  <c r="P605" i="3"/>
  <c r="H4079" i="4"/>
  <c r="H4082" i="4"/>
  <c r="AB605" i="3"/>
  <c r="H4081" i="4"/>
  <c r="X605" i="3"/>
  <c r="E4088" i="4" l="1"/>
  <c r="AA605" i="3"/>
  <c r="E4087" i="4"/>
  <c r="W605" i="3"/>
  <c r="E4089" i="4"/>
  <c r="AE605" i="3"/>
  <c r="E4085" i="4"/>
  <c r="O605" i="3"/>
  <c r="H4076" i="4"/>
  <c r="D605" i="3"/>
  <c r="E4086" i="4"/>
  <c r="S605" i="3"/>
  <c r="E4084" i="4"/>
  <c r="K605" i="3"/>
  <c r="AF604" i="3"/>
  <c r="H4085" i="4" l="1"/>
  <c r="L606" i="3"/>
  <c r="H4084" i="4"/>
  <c r="H606" i="3"/>
  <c r="H4086" i="4"/>
  <c r="P606" i="3"/>
  <c r="E4083" i="4"/>
  <c r="AF605" i="3"/>
  <c r="G605" i="3"/>
  <c r="H4089" i="4"/>
  <c r="AB606" i="3"/>
  <c r="H4087" i="4"/>
  <c r="T606" i="3"/>
  <c r="H4088" i="4"/>
  <c r="X606" i="3"/>
  <c r="E4095" i="4" l="1"/>
  <c r="AA606" i="3"/>
  <c r="E4091" i="4"/>
  <c r="K606" i="3"/>
  <c r="E4093" i="4"/>
  <c r="S606" i="3"/>
  <c r="E4094" i="4"/>
  <c r="W606" i="3"/>
  <c r="E4096" i="4"/>
  <c r="AE606" i="3"/>
  <c r="E4092" i="4"/>
  <c r="O606" i="3"/>
  <c r="H4083" i="4"/>
  <c r="D606" i="3"/>
  <c r="H4094" i="4" l="1"/>
  <c r="T607" i="3"/>
  <c r="H4092" i="4"/>
  <c r="L607" i="3"/>
  <c r="H4093" i="4"/>
  <c r="P607" i="3"/>
  <c r="H4096" i="4"/>
  <c r="AB607" i="3"/>
  <c r="E4090" i="4"/>
  <c r="G606" i="3"/>
  <c r="H4091" i="4"/>
  <c r="H607" i="3"/>
  <c r="H4095" i="4"/>
  <c r="X607" i="3"/>
  <c r="E4102" i="4" l="1"/>
  <c r="AA607" i="3"/>
  <c r="E4098" i="4"/>
  <c r="K607" i="3"/>
  <c r="E4103" i="4"/>
  <c r="AE607" i="3"/>
  <c r="E4100" i="4"/>
  <c r="S607" i="3"/>
  <c r="E4099" i="4"/>
  <c r="O607" i="3"/>
  <c r="H4090" i="4"/>
  <c r="D607" i="3"/>
  <c r="AF606" i="3"/>
  <c r="E4101" i="4"/>
  <c r="W607" i="3"/>
  <c r="H4100" i="4" l="1"/>
  <c r="P608" i="3"/>
  <c r="H4099" i="4"/>
  <c r="L608" i="3"/>
  <c r="H4101" i="4"/>
  <c r="T608" i="3"/>
  <c r="H4103" i="4"/>
  <c r="AB608" i="3"/>
  <c r="E4097" i="4"/>
  <c r="G607" i="3"/>
  <c r="H4098" i="4"/>
  <c r="H608" i="3"/>
  <c r="H4102" i="4"/>
  <c r="X608" i="3"/>
  <c r="E4109" i="4" l="1"/>
  <c r="AA608" i="3"/>
  <c r="E4105" i="4"/>
  <c r="K608" i="3"/>
  <c r="E4106" i="4"/>
  <c r="O608" i="3"/>
  <c r="E4107" i="4"/>
  <c r="S608" i="3"/>
  <c r="E4110" i="4"/>
  <c r="AE608" i="3"/>
  <c r="E4108" i="4"/>
  <c r="W608" i="3"/>
  <c r="H4097" i="4"/>
  <c r="D608" i="3"/>
  <c r="AF607" i="3"/>
  <c r="H4107" i="4" l="1"/>
  <c r="P609" i="3"/>
  <c r="E4104" i="4"/>
  <c r="G608" i="3"/>
  <c r="H4108" i="4"/>
  <c r="T609" i="3"/>
  <c r="H4110" i="4"/>
  <c r="AB609" i="3"/>
  <c r="H4106" i="4"/>
  <c r="L609" i="3"/>
  <c r="H4105" i="4"/>
  <c r="H609" i="3"/>
  <c r="H4109" i="4"/>
  <c r="X609" i="3"/>
  <c r="E4116" i="4" l="1"/>
  <c r="AA609" i="3"/>
  <c r="E4115" i="4"/>
  <c r="W609" i="3"/>
  <c r="E4112" i="4"/>
  <c r="K609" i="3"/>
  <c r="E4113" i="4"/>
  <c r="O609" i="3"/>
  <c r="E4114" i="4"/>
  <c r="S609" i="3"/>
  <c r="H4104" i="4"/>
  <c r="D609" i="3"/>
  <c r="AF608" i="3"/>
  <c r="E4117" i="4"/>
  <c r="AE609" i="3"/>
  <c r="E4111" i="4" l="1"/>
  <c r="G609" i="3"/>
  <c r="H4113" i="4"/>
  <c r="L610" i="3"/>
  <c r="H4112" i="4"/>
  <c r="H610" i="3"/>
  <c r="H4117" i="4"/>
  <c r="AB610" i="3"/>
  <c r="H4115" i="4"/>
  <c r="T610" i="3"/>
  <c r="H4116" i="4"/>
  <c r="X610" i="3"/>
  <c r="H4114" i="4"/>
  <c r="P610" i="3"/>
  <c r="E4119" i="4" l="1"/>
  <c r="K610" i="3"/>
  <c r="E4121" i="4"/>
  <c r="S610" i="3"/>
  <c r="E4123" i="4"/>
  <c r="AA610" i="3"/>
  <c r="E4122" i="4"/>
  <c r="W610" i="3"/>
  <c r="E4120" i="4"/>
  <c r="O610" i="3"/>
  <c r="H4111" i="4"/>
  <c r="D610" i="3"/>
  <c r="AF609" i="3"/>
  <c r="E4124" i="4"/>
  <c r="AE610" i="3"/>
  <c r="H4122" i="4" l="1"/>
  <c r="T611" i="3"/>
  <c r="H4123" i="4"/>
  <c r="X611" i="3"/>
  <c r="E4118" i="4"/>
  <c r="G610" i="3"/>
  <c r="AF610" i="3"/>
  <c r="H4120" i="4"/>
  <c r="L611" i="3"/>
  <c r="H4124" i="4"/>
  <c r="AB611" i="3"/>
  <c r="H4121" i="4"/>
  <c r="P611" i="3"/>
  <c r="H4119" i="4"/>
  <c r="H611" i="3"/>
  <c r="E4131" i="4" l="1"/>
  <c r="AE611" i="3"/>
  <c r="E4126" i="4"/>
  <c r="K611" i="3"/>
  <c r="H4118" i="4"/>
  <c r="D611" i="3"/>
  <c r="E4128" i="4"/>
  <c r="S611" i="3"/>
  <c r="E4130" i="4"/>
  <c r="AA611" i="3"/>
  <c r="E4129" i="4"/>
  <c r="W611" i="3"/>
  <c r="E4127" i="4"/>
  <c r="O611" i="3"/>
  <c r="H4129" i="4" l="1"/>
  <c r="T612" i="3"/>
  <c r="H4128" i="4"/>
  <c r="P612" i="3"/>
  <c r="E4125" i="4"/>
  <c r="G611" i="3"/>
  <c r="AF611" i="3" s="1"/>
  <c r="H4127" i="4"/>
  <c r="L612" i="3"/>
  <c r="H4131" i="4"/>
  <c r="AB612" i="3"/>
  <c r="H4126" i="4"/>
  <c r="H612" i="3"/>
  <c r="H4130" i="4"/>
  <c r="X612" i="3"/>
  <c r="E4137" i="4" l="1"/>
  <c r="AA612" i="3"/>
  <c r="E4133" i="4"/>
  <c r="K612" i="3"/>
  <c r="E4136" i="4"/>
  <c r="W612" i="3"/>
  <c r="H4125" i="4"/>
  <c r="D612" i="3"/>
  <c r="E4135" i="4"/>
  <c r="S612" i="3"/>
  <c r="E4138" i="4"/>
  <c r="AE612" i="3"/>
  <c r="E4134" i="4"/>
  <c r="O612" i="3"/>
  <c r="H4138" i="4" l="1"/>
  <c r="AB613" i="3"/>
  <c r="G612" i="3"/>
  <c r="AF612" i="3"/>
  <c r="E4132" i="4"/>
  <c r="H4134" i="4"/>
  <c r="L613" i="3"/>
  <c r="P613" i="3"/>
  <c r="H4135" i="4"/>
  <c r="H4136" i="4"/>
  <c r="T613" i="3"/>
  <c r="H4133" i="4"/>
  <c r="H613" i="3"/>
  <c r="H4137" i="4"/>
  <c r="X613" i="3"/>
  <c r="E4141" i="4" l="1"/>
  <c r="O613" i="3"/>
  <c r="E4142" i="4"/>
  <c r="S613" i="3"/>
  <c r="E4144" i="4"/>
  <c r="AA613" i="3"/>
  <c r="K613" i="3"/>
  <c r="E4140" i="4"/>
  <c r="E4143" i="4"/>
  <c r="W613" i="3"/>
  <c r="H4132" i="4"/>
  <c r="D613" i="3"/>
  <c r="E4145" i="4"/>
  <c r="AE613" i="3"/>
  <c r="H4145" i="4" l="1"/>
  <c r="AB614" i="3"/>
  <c r="E4139" i="4"/>
  <c r="G613" i="3"/>
  <c r="H4140" i="4"/>
  <c r="H614" i="3"/>
  <c r="H4144" i="4"/>
  <c r="X614" i="3"/>
  <c r="H4142" i="4"/>
  <c r="P614" i="3"/>
  <c r="H4143" i="4"/>
  <c r="T614" i="3"/>
  <c r="H4141" i="4"/>
  <c r="L614" i="3"/>
  <c r="H4139" i="4" l="1"/>
  <c r="D614" i="3"/>
  <c r="E4147" i="4"/>
  <c r="K614" i="3"/>
  <c r="E4148" i="4"/>
  <c r="O614" i="3"/>
  <c r="E4150" i="4"/>
  <c r="W614" i="3"/>
  <c r="AF613" i="3"/>
  <c r="E4149" i="4"/>
  <c r="S614" i="3"/>
  <c r="E4152" i="4"/>
  <c r="AE614" i="3"/>
  <c r="E4151" i="4"/>
  <c r="AA614" i="3"/>
  <c r="X615" i="3" l="1"/>
  <c r="H4151" i="4"/>
  <c r="H4152" i="4"/>
  <c r="AB615" i="3"/>
  <c r="H4149" i="4"/>
  <c r="P615" i="3"/>
  <c r="H4148" i="4"/>
  <c r="L615" i="3"/>
  <c r="H4147" i="4"/>
  <c r="H615" i="3"/>
  <c r="E4146" i="4"/>
  <c r="G614" i="3"/>
  <c r="AF614" i="3" s="1"/>
  <c r="H4150" i="4"/>
  <c r="T615" i="3"/>
  <c r="H4146" i="4" l="1"/>
  <c r="D615" i="3"/>
  <c r="E4155" i="4"/>
  <c r="O615" i="3"/>
  <c r="E4157" i="4"/>
  <c r="W615" i="3"/>
  <c r="E4156" i="4"/>
  <c r="S615" i="3"/>
  <c r="E4159" i="4"/>
  <c r="AE615" i="3"/>
  <c r="E4154" i="4"/>
  <c r="K615" i="3"/>
  <c r="E4158" i="4"/>
  <c r="AA615" i="3"/>
  <c r="H4156" i="4" l="1"/>
  <c r="P616" i="3"/>
  <c r="H4157" i="4"/>
  <c r="T616" i="3"/>
  <c r="H4154" i="4"/>
  <c r="H616" i="3"/>
  <c r="H4159" i="4"/>
  <c r="AB616" i="3"/>
  <c r="H4158" i="4"/>
  <c r="X616" i="3"/>
  <c r="H4155" i="4"/>
  <c r="L616" i="3"/>
  <c r="E4153" i="4"/>
  <c r="G615" i="3"/>
  <c r="AF615" i="3"/>
  <c r="E4161" i="4" l="1"/>
  <c r="K616" i="3"/>
  <c r="E4165" i="4"/>
  <c r="AA616" i="3"/>
  <c r="E4166" i="4"/>
  <c r="AE616" i="3"/>
  <c r="H4153" i="4"/>
  <c r="D616" i="3"/>
  <c r="E4162" i="4"/>
  <c r="O616" i="3"/>
  <c r="W616" i="3"/>
  <c r="E4164" i="4"/>
  <c r="E4163" i="4"/>
  <c r="S616" i="3"/>
  <c r="H4163" i="4" l="1"/>
  <c r="P617" i="3"/>
  <c r="H4164" i="4"/>
  <c r="T617" i="3"/>
  <c r="H4161" i="4"/>
  <c r="H617" i="3"/>
  <c r="E4160" i="4"/>
  <c r="G616" i="3"/>
  <c r="H4166" i="4"/>
  <c r="AB617" i="3"/>
  <c r="H4165" i="4"/>
  <c r="X617" i="3"/>
  <c r="H4162" i="4"/>
  <c r="L617" i="3"/>
  <c r="E4173" i="4" l="1"/>
  <c r="AE617" i="3"/>
  <c r="E4169" i="4"/>
  <c r="O617" i="3"/>
  <c r="E4168" i="4"/>
  <c r="K617" i="3"/>
  <c r="E4171" i="4"/>
  <c r="W617" i="3"/>
  <c r="E4170" i="4"/>
  <c r="S617" i="3"/>
  <c r="H4160" i="4"/>
  <c r="D617" i="3"/>
  <c r="E4172" i="4"/>
  <c r="AA617" i="3"/>
  <c r="AF616" i="3"/>
  <c r="H4171" i="4" l="1"/>
  <c r="T618" i="3"/>
  <c r="H4172" i="4"/>
  <c r="X618" i="3"/>
  <c r="H4169" i="4"/>
  <c r="L618" i="3"/>
  <c r="H4168" i="4"/>
  <c r="H618" i="3"/>
  <c r="H4170" i="4"/>
  <c r="P618" i="3"/>
  <c r="E4167" i="4"/>
  <c r="G617" i="3"/>
  <c r="AF617" i="3"/>
  <c r="H4173" i="4"/>
  <c r="AB618" i="3"/>
  <c r="E4180" i="4" l="1"/>
  <c r="AE618" i="3"/>
  <c r="E4175" i="4"/>
  <c r="K618" i="3"/>
  <c r="E4176" i="4"/>
  <c r="O618" i="3"/>
  <c r="H4167" i="4"/>
  <c r="D618" i="3"/>
  <c r="E4179" i="4"/>
  <c r="AA618" i="3"/>
  <c r="E4177" i="4"/>
  <c r="S618" i="3"/>
  <c r="E4178" i="4"/>
  <c r="W618" i="3"/>
  <c r="E4174" i="4" l="1"/>
  <c r="G618" i="3"/>
  <c r="AF618" i="3"/>
  <c r="H4178" i="4"/>
  <c r="T619" i="3"/>
  <c r="H619" i="3"/>
  <c r="H4175" i="4"/>
  <c r="H4179" i="4"/>
  <c r="X619" i="3"/>
  <c r="H4176" i="4"/>
  <c r="L619" i="3"/>
  <c r="H4177" i="4"/>
  <c r="P619" i="3"/>
  <c r="H4180" i="4"/>
  <c r="AB619" i="3"/>
  <c r="E4182" i="4" l="1"/>
  <c r="K619" i="3"/>
  <c r="E4184" i="4"/>
  <c r="S619" i="3"/>
  <c r="H4174" i="4"/>
  <c r="D619" i="3"/>
  <c r="E4187" i="4"/>
  <c r="AE619" i="3"/>
  <c r="E4185" i="4"/>
  <c r="W619" i="3"/>
  <c r="E4183" i="4"/>
  <c r="O619" i="3"/>
  <c r="E4186" i="4"/>
  <c r="AA619" i="3"/>
  <c r="H4187" i="4" l="1"/>
  <c r="AB620" i="3"/>
  <c r="E4181" i="4"/>
  <c r="G619" i="3"/>
  <c r="AF619" i="3"/>
  <c r="H4186" i="4"/>
  <c r="X620" i="3"/>
  <c r="H4183" i="4"/>
  <c r="L620" i="3"/>
  <c r="H4182" i="4"/>
  <c r="H620" i="3"/>
  <c r="H4184" i="4"/>
  <c r="P620" i="3"/>
  <c r="H4185" i="4"/>
  <c r="T620" i="3"/>
  <c r="E4193" i="4" l="1"/>
  <c r="AA620" i="3"/>
  <c r="E4192" i="4"/>
  <c r="W620" i="3"/>
  <c r="E4191" i="4"/>
  <c r="S620" i="3"/>
  <c r="H4181" i="4"/>
  <c r="D620" i="3"/>
  <c r="E4189" i="4"/>
  <c r="K620" i="3"/>
  <c r="E4194" i="4"/>
  <c r="AE620" i="3"/>
  <c r="E4190" i="4"/>
  <c r="O620" i="3"/>
  <c r="H4190" i="4" l="1"/>
  <c r="L621" i="3"/>
  <c r="G620" i="3"/>
  <c r="AF620" i="3"/>
  <c r="E4188" i="4"/>
  <c r="H4192" i="4"/>
  <c r="T621" i="3"/>
  <c r="H4193" i="4"/>
  <c r="X621" i="3"/>
  <c r="H4191" i="4"/>
  <c r="P621" i="3"/>
  <c r="H4194" i="4"/>
  <c r="AB621" i="3"/>
  <c r="H4189" i="4"/>
  <c r="H621" i="3"/>
  <c r="E4199" i="4" l="1"/>
  <c r="W621" i="3"/>
  <c r="E4196" i="4"/>
  <c r="K621" i="3"/>
  <c r="E4201" i="4"/>
  <c r="AE621" i="3"/>
  <c r="E4198" i="4"/>
  <c r="S621" i="3"/>
  <c r="H4188" i="4"/>
  <c r="D621" i="3"/>
  <c r="E4197" i="4"/>
  <c r="O621" i="3"/>
  <c r="E4200" i="4"/>
  <c r="AA621" i="3"/>
  <c r="H4200" i="4" l="1"/>
  <c r="X622" i="3"/>
  <c r="H4198" i="4"/>
  <c r="P622" i="3"/>
  <c r="H4201" i="4"/>
  <c r="AB622" i="3"/>
  <c r="H4196" i="4"/>
  <c r="H622" i="3"/>
  <c r="H4199" i="4"/>
  <c r="T622" i="3"/>
  <c r="H4197" i="4"/>
  <c r="L622" i="3"/>
  <c r="E4195" i="4"/>
  <c r="G621" i="3"/>
  <c r="H4195" i="4" l="1"/>
  <c r="D622" i="3"/>
  <c r="E4203" i="4"/>
  <c r="K622" i="3"/>
  <c r="E4206" i="4"/>
  <c r="W622" i="3"/>
  <c r="AF621" i="3"/>
  <c r="E4208" i="4"/>
  <c r="AE622" i="3"/>
  <c r="E4204" i="4"/>
  <c r="O622" i="3"/>
  <c r="E4205" i="4"/>
  <c r="S622" i="3"/>
  <c r="E4207" i="4"/>
  <c r="AA622" i="3"/>
  <c r="H4205" i="4" l="1"/>
  <c r="P623" i="3"/>
  <c r="H4204" i="4"/>
  <c r="L623" i="3"/>
  <c r="E4202" i="4"/>
  <c r="G622" i="3"/>
  <c r="AF622" i="3" s="1"/>
  <c r="X623" i="3"/>
  <c r="H4207" i="4"/>
  <c r="H4206" i="4"/>
  <c r="T623" i="3"/>
  <c r="H4203" i="4"/>
  <c r="H623" i="3"/>
  <c r="H4208" i="4"/>
  <c r="AB623" i="3"/>
  <c r="E4214" i="4" l="1"/>
  <c r="AA623" i="3"/>
  <c r="E4210" i="4"/>
  <c r="K623" i="3"/>
  <c r="E4213" i="4"/>
  <c r="W623" i="3"/>
  <c r="E4215" i="4"/>
  <c r="AE623" i="3"/>
  <c r="H4202" i="4"/>
  <c r="D623" i="3"/>
  <c r="E4211" i="4"/>
  <c r="O623" i="3"/>
  <c r="E4212" i="4"/>
  <c r="S623" i="3"/>
  <c r="H4212" i="4" l="1"/>
  <c r="P624" i="3"/>
  <c r="AB624" i="3"/>
  <c r="H4215" i="4"/>
  <c r="H4213" i="4"/>
  <c r="T624" i="3"/>
  <c r="H4211" i="4"/>
  <c r="L624" i="3"/>
  <c r="H4214" i="4"/>
  <c r="X624" i="3"/>
  <c r="H4210" i="4"/>
  <c r="H624" i="3"/>
  <c r="E4209" i="4"/>
  <c r="G623" i="3"/>
  <c r="AF623" i="3" s="1"/>
  <c r="H4209" i="4" l="1"/>
  <c r="D624" i="3"/>
  <c r="E4222" i="4"/>
  <c r="AE624" i="3"/>
  <c r="E4219" i="4"/>
  <c r="S624" i="3"/>
  <c r="E4218" i="4"/>
  <c r="O624" i="3"/>
  <c r="E4220" i="4"/>
  <c r="W624" i="3"/>
  <c r="E4217" i="4"/>
  <c r="K624" i="3"/>
  <c r="E4221" i="4"/>
  <c r="AA624" i="3"/>
  <c r="H4218" i="4" l="1"/>
  <c r="L625" i="3"/>
  <c r="H4217" i="4"/>
  <c r="H625" i="3"/>
  <c r="H4219" i="4"/>
  <c r="P625" i="3"/>
  <c r="E4216" i="4"/>
  <c r="G624" i="3"/>
  <c r="H4221" i="4"/>
  <c r="X625" i="3"/>
  <c r="H4222" i="4"/>
  <c r="AB625" i="3"/>
  <c r="H4220" i="4"/>
  <c r="T625" i="3"/>
  <c r="E4229" i="4" l="1"/>
  <c r="AE625" i="3"/>
  <c r="H4216" i="4"/>
  <c r="D625" i="3"/>
  <c r="E4226" i="4"/>
  <c r="S625" i="3"/>
  <c r="E4228" i="4"/>
  <c r="AA625" i="3"/>
  <c r="E4225" i="4"/>
  <c r="O625" i="3"/>
  <c r="E4227" i="4"/>
  <c r="W625" i="3"/>
  <c r="E4224" i="4"/>
  <c r="K625" i="3"/>
  <c r="AF624" i="3"/>
  <c r="H4224" i="4" l="1"/>
  <c r="H626" i="3"/>
  <c r="H4228" i="4"/>
  <c r="X626" i="3"/>
  <c r="H4227" i="4"/>
  <c r="T626" i="3"/>
  <c r="H4225" i="4"/>
  <c r="L626" i="3"/>
  <c r="H4226" i="4"/>
  <c r="P626" i="3"/>
  <c r="E4223" i="4"/>
  <c r="G625" i="3"/>
  <c r="AF625" i="3" s="1"/>
  <c r="H4229" i="4"/>
  <c r="AB626" i="3"/>
  <c r="E4236" i="4" l="1"/>
  <c r="AE626" i="3"/>
  <c r="E4232" i="4"/>
  <c r="O626" i="3"/>
  <c r="E4234" i="4"/>
  <c r="W626" i="3"/>
  <c r="E4235" i="4"/>
  <c r="AA626" i="3"/>
  <c r="E4231" i="4"/>
  <c r="K626" i="3"/>
  <c r="H4223" i="4"/>
  <c r="D626" i="3"/>
  <c r="E4233" i="4"/>
  <c r="S626" i="3"/>
  <c r="H4233" i="4" l="1"/>
  <c r="P627" i="3"/>
  <c r="H627" i="3"/>
  <c r="H4231" i="4"/>
  <c r="H4235" i="4"/>
  <c r="X627" i="3"/>
  <c r="H4234" i="4"/>
  <c r="T627" i="3"/>
  <c r="E4230" i="4"/>
  <c r="G626" i="3"/>
  <c r="AF626" i="3"/>
  <c r="H4232" i="4"/>
  <c r="L627" i="3"/>
  <c r="H4236" i="4"/>
  <c r="AB627" i="3"/>
  <c r="E4243" i="4" l="1"/>
  <c r="AE627" i="3"/>
  <c r="E4238" i="4"/>
  <c r="K627" i="3"/>
  <c r="E4240" i="4"/>
  <c r="S627" i="3"/>
  <c r="E4241" i="4"/>
  <c r="W627" i="3"/>
  <c r="E4242" i="4"/>
  <c r="AA627" i="3"/>
  <c r="E4239" i="4"/>
  <c r="O627" i="3"/>
  <c r="H4230" i="4"/>
  <c r="D627" i="3"/>
  <c r="H4240" i="4" l="1"/>
  <c r="P628" i="3"/>
  <c r="H4241" i="4"/>
  <c r="T628" i="3"/>
  <c r="H4238" i="4"/>
  <c r="H628" i="3"/>
  <c r="H4243" i="4"/>
  <c r="AB628" i="3"/>
  <c r="E4237" i="4"/>
  <c r="G627" i="3"/>
  <c r="AF627" i="3"/>
  <c r="H4239" i="4"/>
  <c r="L628" i="3"/>
  <c r="H4242" i="4"/>
  <c r="X628" i="3"/>
  <c r="E4248" i="4" l="1"/>
  <c r="W628" i="3"/>
  <c r="E4250" i="4"/>
  <c r="AE628" i="3"/>
  <c r="E4249" i="4"/>
  <c r="AA628" i="3"/>
  <c r="E4245" i="4"/>
  <c r="K628" i="3"/>
  <c r="E4246" i="4"/>
  <c r="O628" i="3"/>
  <c r="H4237" i="4"/>
  <c r="D628" i="3"/>
  <c r="E4247" i="4"/>
  <c r="S628" i="3"/>
  <c r="H4249" i="4" l="1"/>
  <c r="X629" i="3"/>
  <c r="H4245" i="4"/>
  <c r="H629" i="3"/>
  <c r="H4247" i="4"/>
  <c r="P629" i="3"/>
  <c r="G628" i="3"/>
  <c r="E4244" i="4"/>
  <c r="H4250" i="4"/>
  <c r="AB629" i="3"/>
  <c r="H4246" i="4"/>
  <c r="L629" i="3"/>
  <c r="H4248" i="4"/>
  <c r="T629" i="3"/>
  <c r="E4253" i="4" l="1"/>
  <c r="O629" i="3"/>
  <c r="E4255" i="4"/>
  <c r="W629" i="3"/>
  <c r="E4254" i="4"/>
  <c r="S629" i="3"/>
  <c r="H4244" i="4"/>
  <c r="D629" i="3"/>
  <c r="E4252" i="4"/>
  <c r="K629" i="3"/>
  <c r="E4257" i="4"/>
  <c r="AE629" i="3"/>
  <c r="E4256" i="4"/>
  <c r="AA629" i="3"/>
  <c r="AF628" i="3"/>
  <c r="E4251" i="4" l="1"/>
  <c r="G629" i="3"/>
  <c r="AF629" i="3"/>
  <c r="H4254" i="4"/>
  <c r="P630" i="3"/>
  <c r="H4256" i="4"/>
  <c r="X630" i="3"/>
  <c r="H4257" i="4"/>
  <c r="AB630" i="3"/>
  <c r="T630" i="3"/>
  <c r="H4255" i="4"/>
  <c r="H4252" i="4"/>
  <c r="H630" i="3"/>
  <c r="H4253" i="4"/>
  <c r="L630" i="3"/>
  <c r="E4263" i="4" l="1"/>
  <c r="AA630" i="3"/>
  <c r="E4261" i="4"/>
  <c r="S630" i="3"/>
  <c r="E4260" i="4"/>
  <c r="O630" i="3"/>
  <c r="E4259" i="4"/>
  <c r="K630" i="3"/>
  <c r="E4262" i="4"/>
  <c r="W630" i="3"/>
  <c r="H4251" i="4"/>
  <c r="D630" i="3"/>
  <c r="E4264" i="4"/>
  <c r="AE630" i="3"/>
  <c r="E4258" i="4" l="1"/>
  <c r="G630" i="3"/>
  <c r="AF630" i="3"/>
  <c r="H4264" i="4"/>
  <c r="AB631" i="3"/>
  <c r="H4262" i="4"/>
  <c r="T631" i="3"/>
  <c r="H4259" i="4"/>
  <c r="H631" i="3"/>
  <c r="H4260" i="4"/>
  <c r="L631" i="3"/>
  <c r="H4261" i="4"/>
  <c r="P631" i="3"/>
  <c r="X631" i="3"/>
  <c r="H4263" i="4"/>
  <c r="E4271" i="4" l="1"/>
  <c r="AE631" i="3"/>
  <c r="E4269" i="4"/>
  <c r="W631" i="3"/>
  <c r="E4270" i="4"/>
  <c r="AA631" i="3"/>
  <c r="E4268" i="4"/>
  <c r="S631" i="3"/>
  <c r="E4267" i="4"/>
  <c r="O631" i="3"/>
  <c r="H4258" i="4"/>
  <c r="D631" i="3"/>
  <c r="E4266" i="4"/>
  <c r="K631" i="3"/>
  <c r="H4268" i="4" l="1"/>
  <c r="P632" i="3"/>
  <c r="H4270" i="4"/>
  <c r="X632" i="3"/>
  <c r="H4266" i="4"/>
  <c r="H632" i="3"/>
  <c r="E4265" i="4"/>
  <c r="G631" i="3"/>
  <c r="H4269" i="4"/>
  <c r="T632" i="3"/>
  <c r="H4267" i="4"/>
  <c r="L632" i="3"/>
  <c r="H4271" i="4"/>
  <c r="AB632" i="3"/>
  <c r="E4274" i="4" l="1"/>
  <c r="O632" i="3"/>
  <c r="H4265" i="4"/>
  <c r="D632" i="3"/>
  <c r="E4278" i="4"/>
  <c r="AE632" i="3"/>
  <c r="E4273" i="4"/>
  <c r="K632" i="3"/>
  <c r="E4277" i="4"/>
  <c r="AA632" i="3"/>
  <c r="E4276" i="4"/>
  <c r="W632" i="3"/>
  <c r="E4275" i="4"/>
  <c r="S632" i="3"/>
  <c r="AF631" i="3"/>
  <c r="H4275" i="4" l="1"/>
  <c r="P633" i="3"/>
  <c r="H4273" i="4"/>
  <c r="H633" i="3"/>
  <c r="H4278" i="4"/>
  <c r="AB633" i="3"/>
  <c r="H4276" i="4"/>
  <c r="T633" i="3"/>
  <c r="E4272" i="4"/>
  <c r="G632" i="3"/>
  <c r="AF632" i="3"/>
  <c r="H4277" i="4"/>
  <c r="X633" i="3"/>
  <c r="H4274" i="4"/>
  <c r="L633" i="3"/>
  <c r="E4281" i="4" l="1"/>
  <c r="O633" i="3"/>
  <c r="E4283" i="4"/>
  <c r="W633" i="3"/>
  <c r="E4285" i="4"/>
  <c r="AE633" i="3"/>
  <c r="E4284" i="4"/>
  <c r="AA633" i="3"/>
  <c r="E4280" i="4"/>
  <c r="K633" i="3"/>
  <c r="H4272" i="4"/>
  <c r="D633" i="3"/>
  <c r="E4282" i="4"/>
  <c r="S633" i="3"/>
  <c r="H4282" i="4" l="1"/>
  <c r="P634" i="3"/>
  <c r="E4279" i="4"/>
  <c r="G633" i="3"/>
  <c r="AF633" i="3"/>
  <c r="H4280" i="4"/>
  <c r="H634" i="3"/>
  <c r="H4284" i="4"/>
  <c r="X634" i="3"/>
  <c r="H4285" i="4"/>
  <c r="AB634" i="3"/>
  <c r="H4283" i="4"/>
  <c r="T634" i="3"/>
  <c r="H4281" i="4"/>
  <c r="L634" i="3"/>
  <c r="E4292" i="4" l="1"/>
  <c r="AE634" i="3"/>
  <c r="E4288" i="4"/>
  <c r="O634" i="3"/>
  <c r="E4287" i="4"/>
  <c r="K634" i="3"/>
  <c r="E4290" i="4"/>
  <c r="W634" i="3"/>
  <c r="D634" i="3"/>
  <c r="H4279" i="4"/>
  <c r="E4289" i="4"/>
  <c r="S634" i="3"/>
  <c r="E4291" i="4"/>
  <c r="AA634" i="3"/>
  <c r="H4291" i="4" l="1"/>
  <c r="X635" i="3"/>
  <c r="H4290" i="4"/>
  <c r="T635" i="3"/>
  <c r="H4287" i="4"/>
  <c r="H635" i="3"/>
  <c r="H4289" i="4"/>
  <c r="P635" i="3"/>
  <c r="H4288" i="4"/>
  <c r="L635" i="3"/>
  <c r="H4292" i="4"/>
  <c r="AB635" i="3"/>
  <c r="E4286" i="4"/>
  <c r="G634" i="3"/>
  <c r="AF634" i="3"/>
  <c r="E4296" i="4" l="1"/>
  <c r="S635" i="3"/>
  <c r="H4286" i="4"/>
  <c r="D635" i="3"/>
  <c r="E4294" i="4"/>
  <c r="K635" i="3"/>
  <c r="E4299" i="4"/>
  <c r="AE635" i="3"/>
  <c r="E4297" i="4"/>
  <c r="W635" i="3"/>
  <c r="E4295" i="4"/>
  <c r="O635" i="3"/>
  <c r="E4298" i="4"/>
  <c r="AA635" i="3"/>
  <c r="H4294" i="4" l="1"/>
  <c r="H636" i="3"/>
  <c r="H4299" i="4"/>
  <c r="AB636" i="3"/>
  <c r="H4298" i="4"/>
  <c r="X636" i="3"/>
  <c r="H4295" i="4"/>
  <c r="L636" i="3"/>
  <c r="E4293" i="4"/>
  <c r="G635" i="3"/>
  <c r="AF635" i="3"/>
  <c r="H4297" i="4"/>
  <c r="T636" i="3"/>
  <c r="H4296" i="4"/>
  <c r="P636" i="3"/>
  <c r="E4303" i="4" l="1"/>
  <c r="S636" i="3"/>
  <c r="E4305" i="4"/>
  <c r="AA636" i="3"/>
  <c r="E4302" i="4"/>
  <c r="O636" i="3"/>
  <c r="E4304" i="4"/>
  <c r="W636" i="3"/>
  <c r="E4306" i="4"/>
  <c r="AE636" i="3"/>
  <c r="H4293" i="4"/>
  <c r="D636" i="3"/>
  <c r="E4301" i="4"/>
  <c r="K636" i="3"/>
  <c r="H4301" i="4" l="1"/>
  <c r="H637" i="3"/>
  <c r="G636" i="3"/>
  <c r="E4300" i="4"/>
  <c r="AF636" i="3"/>
  <c r="H4306" i="4"/>
  <c r="AB637" i="3"/>
  <c r="H4304" i="4"/>
  <c r="T637" i="3"/>
  <c r="H4302" i="4"/>
  <c r="L637" i="3"/>
  <c r="H4305" i="4"/>
  <c r="X637" i="3"/>
  <c r="H4303" i="4"/>
  <c r="P637" i="3"/>
  <c r="E4310" i="4" l="1"/>
  <c r="S637" i="3"/>
  <c r="E4309" i="4"/>
  <c r="O637" i="3"/>
  <c r="E4308" i="4"/>
  <c r="K637" i="3"/>
  <c r="E4313" i="4"/>
  <c r="AE637" i="3"/>
  <c r="E4312" i="4"/>
  <c r="AA637" i="3"/>
  <c r="H4300" i="4"/>
  <c r="D637" i="3"/>
  <c r="E4311" i="4"/>
  <c r="W637" i="3"/>
  <c r="H4313" i="4" l="1"/>
  <c r="AB638" i="3"/>
  <c r="T638" i="3"/>
  <c r="H4311" i="4"/>
  <c r="H4309" i="4"/>
  <c r="L638" i="3"/>
  <c r="H4312" i="4"/>
  <c r="X638" i="3"/>
  <c r="H4308" i="4"/>
  <c r="H638" i="3"/>
  <c r="E4307" i="4"/>
  <c r="G637" i="3"/>
  <c r="AF637" i="3"/>
  <c r="H4310" i="4"/>
  <c r="P638" i="3"/>
  <c r="E4319" i="4" l="1"/>
  <c r="AA638" i="3"/>
  <c r="E4316" i="4"/>
  <c r="O638" i="3"/>
  <c r="E4317" i="4"/>
  <c r="S638" i="3"/>
  <c r="H4307" i="4"/>
  <c r="D638" i="3"/>
  <c r="E4318" i="4"/>
  <c r="W638" i="3"/>
  <c r="E4315" i="4"/>
  <c r="K638" i="3"/>
  <c r="E4320" i="4"/>
  <c r="AE638" i="3"/>
  <c r="H4320" i="4" l="1"/>
  <c r="AB639" i="3"/>
  <c r="E4314" i="4"/>
  <c r="G638" i="3"/>
  <c r="AF638" i="3"/>
  <c r="H4317" i="4"/>
  <c r="P639" i="3"/>
  <c r="H4315" i="4"/>
  <c r="H639" i="3"/>
  <c r="H4316" i="4"/>
  <c r="L639" i="3"/>
  <c r="H4318" i="4"/>
  <c r="T639" i="3"/>
  <c r="X639" i="3"/>
  <c r="H4319" i="4"/>
  <c r="E4324" i="4" l="1"/>
  <c r="S639" i="3"/>
  <c r="E4326" i="4"/>
  <c r="AA639" i="3"/>
  <c r="E4325" i="4"/>
  <c r="W639" i="3"/>
  <c r="E4323" i="4"/>
  <c r="O639" i="3"/>
  <c r="H4314" i="4"/>
  <c r="D639" i="3"/>
  <c r="E4327" i="4"/>
  <c r="AE639" i="3"/>
  <c r="E4322" i="4"/>
  <c r="K639" i="3"/>
  <c r="H4323" i="4" l="1"/>
  <c r="L640" i="3"/>
  <c r="H4322" i="4"/>
  <c r="H640" i="3"/>
  <c r="H4325" i="4"/>
  <c r="T640" i="3"/>
  <c r="H4327" i="4"/>
  <c r="AB640" i="3"/>
  <c r="H4326" i="4"/>
  <c r="X640" i="3"/>
  <c r="E4321" i="4"/>
  <c r="G639" i="3"/>
  <c r="AF639" i="3"/>
  <c r="H4324" i="4"/>
  <c r="P640" i="3"/>
  <c r="E4334" i="4" l="1"/>
  <c r="AE640" i="3"/>
  <c r="W640" i="3"/>
  <c r="E4332" i="4"/>
  <c r="E4331" i="4"/>
  <c r="S640" i="3"/>
  <c r="H4321" i="4"/>
  <c r="D640" i="3"/>
  <c r="E4329" i="4"/>
  <c r="K640" i="3"/>
  <c r="E4333" i="4"/>
  <c r="AA640" i="3"/>
  <c r="E4330" i="4"/>
  <c r="O640" i="3"/>
  <c r="H4330" i="4" l="1"/>
  <c r="L641" i="3"/>
  <c r="H4334" i="4"/>
  <c r="AB641" i="3"/>
  <c r="E4328" i="4"/>
  <c r="G640" i="3"/>
  <c r="AF640" i="3" s="1"/>
  <c r="H4331" i="4"/>
  <c r="P641" i="3"/>
  <c r="H4333" i="4"/>
  <c r="X641" i="3"/>
  <c r="H4332" i="4"/>
  <c r="T641" i="3"/>
  <c r="H4329" i="4"/>
  <c r="H641" i="3"/>
  <c r="E4336" i="4" l="1"/>
  <c r="K641" i="3"/>
  <c r="E4339" i="4"/>
  <c r="W641" i="3"/>
  <c r="H4328" i="4"/>
  <c r="D641" i="3"/>
  <c r="E4341" i="4"/>
  <c r="AE641" i="3"/>
  <c r="E4340" i="4"/>
  <c r="AA641" i="3"/>
  <c r="E4337" i="4"/>
  <c r="O641" i="3"/>
  <c r="E4338" i="4"/>
  <c r="S641" i="3"/>
  <c r="E4335" i="4" l="1"/>
  <c r="G641" i="3"/>
  <c r="AF641" i="3"/>
  <c r="H4339" i="4"/>
  <c r="T642" i="3"/>
  <c r="H4336" i="4"/>
  <c r="H642" i="3"/>
  <c r="H4341" i="4"/>
  <c r="AB642" i="3"/>
  <c r="H4338" i="4"/>
  <c r="P642" i="3"/>
  <c r="H4337" i="4"/>
  <c r="L642" i="3"/>
  <c r="H4340" i="4"/>
  <c r="X642" i="3"/>
  <c r="E4343" i="4" l="1"/>
  <c r="K642" i="3"/>
  <c r="E4347" i="4"/>
  <c r="AA642" i="3"/>
  <c r="E4344" i="4"/>
  <c r="O642" i="3"/>
  <c r="E4346" i="4"/>
  <c r="W642" i="3"/>
  <c r="E4345" i="4"/>
  <c r="S642" i="3"/>
  <c r="D642" i="3"/>
  <c r="H4335" i="4"/>
  <c r="E4348" i="4"/>
  <c r="AE642" i="3"/>
  <c r="H4346" i="4" l="1"/>
  <c r="T643" i="3"/>
  <c r="E4342" i="4"/>
  <c r="G642" i="3"/>
  <c r="AF642" i="3"/>
  <c r="H4344" i="4"/>
  <c r="L643" i="3"/>
  <c r="H4345" i="4"/>
  <c r="P643" i="3"/>
  <c r="H4348" i="4"/>
  <c r="AB643" i="3"/>
  <c r="H4347" i="4"/>
  <c r="X643" i="3"/>
  <c r="H643" i="3"/>
  <c r="H4343" i="4"/>
  <c r="E4351" i="4" l="1"/>
  <c r="O643" i="3"/>
  <c r="E4354" i="4"/>
  <c r="AA643" i="3"/>
  <c r="E4350" i="4"/>
  <c r="K643" i="3"/>
  <c r="E4355" i="4"/>
  <c r="AE643" i="3"/>
  <c r="H4342" i="4"/>
  <c r="D643" i="3"/>
  <c r="E4353" i="4"/>
  <c r="W643" i="3"/>
  <c r="E4352" i="4"/>
  <c r="S643" i="3"/>
  <c r="H4352" i="4" l="1"/>
  <c r="P644" i="3"/>
  <c r="H4353" i="4"/>
  <c r="T644" i="3"/>
  <c r="E4349" i="4"/>
  <c r="G643" i="3"/>
  <c r="AF643" i="3"/>
  <c r="H4355" i="4"/>
  <c r="AB644" i="3"/>
  <c r="H4350" i="4"/>
  <c r="H644" i="3"/>
  <c r="H4354" i="4"/>
  <c r="X644" i="3"/>
  <c r="H4351" i="4"/>
  <c r="L644" i="3"/>
  <c r="H4349" i="4" l="1"/>
  <c r="D644" i="3"/>
  <c r="E4360" i="4"/>
  <c r="W644" i="3"/>
  <c r="E4358" i="4"/>
  <c r="O644" i="3"/>
  <c r="E4361" i="4"/>
  <c r="AA644" i="3"/>
  <c r="E4357" i="4"/>
  <c r="K644" i="3"/>
  <c r="E4359" i="4"/>
  <c r="S644" i="3"/>
  <c r="E4362" i="4"/>
  <c r="AE644" i="3"/>
  <c r="H4361" i="4" l="1"/>
  <c r="X645" i="3"/>
  <c r="H4358" i="4"/>
  <c r="L645" i="3"/>
  <c r="H4362" i="4"/>
  <c r="AB645" i="3"/>
  <c r="H4359" i="4"/>
  <c r="P645" i="3"/>
  <c r="H4360" i="4"/>
  <c r="T645" i="3"/>
  <c r="H4357" i="4"/>
  <c r="H645" i="3"/>
  <c r="G644" i="3"/>
  <c r="E4356" i="4"/>
  <c r="AF644" i="3"/>
  <c r="E4366" i="4" l="1"/>
  <c r="S645" i="3"/>
  <c r="E4369" i="4"/>
  <c r="AE645" i="3"/>
  <c r="E4365" i="4"/>
  <c r="O645" i="3"/>
  <c r="E4367" i="4"/>
  <c r="W645" i="3"/>
  <c r="H4356" i="4"/>
  <c r="D645" i="3"/>
  <c r="E4364" i="4"/>
  <c r="K645" i="3"/>
  <c r="E4368" i="4"/>
  <c r="AA645" i="3"/>
  <c r="H4365" i="4" l="1"/>
  <c r="L646" i="3"/>
  <c r="T646" i="3"/>
  <c r="H4367" i="4"/>
  <c r="H4368" i="4"/>
  <c r="X646" i="3"/>
  <c r="H4364" i="4"/>
  <c r="H646" i="3"/>
  <c r="E4363" i="4"/>
  <c r="G645" i="3"/>
  <c r="AF645" i="3"/>
  <c r="H4369" i="4"/>
  <c r="AB646" i="3"/>
  <c r="H4366" i="4"/>
  <c r="P646" i="3"/>
  <c r="E4373" i="4" l="1"/>
  <c r="S646" i="3"/>
  <c r="E4371" i="4"/>
  <c r="K646" i="3"/>
  <c r="E4375" i="4"/>
  <c r="AA646" i="3"/>
  <c r="E4376" i="4"/>
  <c r="AE646" i="3"/>
  <c r="E4374" i="4"/>
  <c r="W646" i="3"/>
  <c r="H4363" i="4"/>
  <c r="D646" i="3"/>
  <c r="E4372" i="4"/>
  <c r="O646" i="3"/>
  <c r="H4372" i="4" l="1"/>
  <c r="L647" i="3"/>
  <c r="E4370" i="4"/>
  <c r="G646" i="3"/>
  <c r="AF646" i="3"/>
  <c r="H4374" i="4"/>
  <c r="T647" i="3"/>
  <c r="H4376" i="4"/>
  <c r="AB647" i="3"/>
  <c r="X647" i="3"/>
  <c r="H4375" i="4"/>
  <c r="H4371" i="4"/>
  <c r="H647" i="3"/>
  <c r="H4373" i="4"/>
  <c r="P647" i="3"/>
  <c r="E4380" i="4" l="1"/>
  <c r="S647" i="3"/>
  <c r="E4381" i="4"/>
  <c r="W647" i="3"/>
  <c r="E4378" i="4"/>
  <c r="K647" i="3"/>
  <c r="H4370" i="4"/>
  <c r="D647" i="3"/>
  <c r="E4382" i="4"/>
  <c r="AA647" i="3"/>
  <c r="E4379" i="4"/>
  <c r="O647" i="3"/>
  <c r="E4383" i="4"/>
  <c r="AE647" i="3"/>
  <c r="E4377" i="4" l="1"/>
  <c r="G647" i="3"/>
  <c r="AF647" i="3"/>
  <c r="H4378" i="4"/>
  <c r="H648" i="3"/>
  <c r="H4383" i="4"/>
  <c r="AB648" i="3"/>
  <c r="H4379" i="4"/>
  <c r="L648" i="3"/>
  <c r="H4381" i="4"/>
  <c r="T648" i="3"/>
  <c r="H4382" i="4"/>
  <c r="X648" i="3"/>
  <c r="H4380" i="4"/>
  <c r="P648" i="3"/>
  <c r="E4387" i="4" l="1"/>
  <c r="S648" i="3"/>
  <c r="E4390" i="4"/>
  <c r="AE648" i="3"/>
  <c r="E4389" i="4"/>
  <c r="AA648" i="3"/>
  <c r="E4385" i="4"/>
  <c r="K648" i="3"/>
  <c r="W648" i="3"/>
  <c r="E4388" i="4"/>
  <c r="H4377" i="4"/>
  <c r="D648" i="3"/>
  <c r="E4386" i="4"/>
  <c r="O648" i="3"/>
  <c r="H4386" i="4" l="1"/>
  <c r="L649" i="3"/>
  <c r="E4384" i="4"/>
  <c r="G648" i="3"/>
  <c r="AF648" i="3"/>
  <c r="H4390" i="4"/>
  <c r="AB649" i="3"/>
  <c r="H4385" i="4"/>
  <c r="H649" i="3"/>
  <c r="H4389" i="4"/>
  <c r="X649" i="3"/>
  <c r="H4387" i="4"/>
  <c r="P649" i="3"/>
  <c r="H4388" i="4"/>
  <c r="T649" i="3"/>
  <c r="E4395" i="4" l="1"/>
  <c r="W649" i="3"/>
  <c r="E4394" i="4"/>
  <c r="S649" i="3"/>
  <c r="E4397" i="4"/>
  <c r="AE649" i="3"/>
  <c r="E4396" i="4"/>
  <c r="AA649" i="3"/>
  <c r="H4384" i="4"/>
  <c r="D649" i="3"/>
  <c r="E4393" i="4"/>
  <c r="O649" i="3"/>
  <c r="E4392" i="4"/>
  <c r="K649" i="3"/>
  <c r="H4392" i="4" l="1"/>
  <c r="H650" i="3"/>
  <c r="H4393" i="4"/>
  <c r="L650" i="3"/>
  <c r="H4395" i="4"/>
  <c r="T650" i="3"/>
  <c r="H4396" i="4"/>
  <c r="X650" i="3"/>
  <c r="H4397" i="4"/>
  <c r="AB650" i="3"/>
  <c r="H4394" i="4"/>
  <c r="P650" i="3"/>
  <c r="E4391" i="4"/>
  <c r="G649" i="3"/>
  <c r="AF649" i="3" s="1"/>
  <c r="E4403" i="4" l="1"/>
  <c r="AA650" i="3"/>
  <c r="E4402" i="4"/>
  <c r="W650" i="3"/>
  <c r="E4401" i="4"/>
  <c r="S650" i="3"/>
  <c r="E4404" i="4"/>
  <c r="AE650" i="3"/>
  <c r="H4391" i="4"/>
  <c r="D650" i="3"/>
  <c r="E4400" i="4"/>
  <c r="O650" i="3"/>
  <c r="E4399" i="4"/>
  <c r="K650" i="3"/>
  <c r="H4404" i="4" l="1"/>
  <c r="AB651" i="3"/>
  <c r="H4401" i="4"/>
  <c r="P651" i="3"/>
  <c r="H651" i="3"/>
  <c r="H4399" i="4"/>
  <c r="H4400" i="4"/>
  <c r="L651" i="3"/>
  <c r="H4402" i="4"/>
  <c r="T651" i="3"/>
  <c r="E4398" i="4"/>
  <c r="G650" i="3"/>
  <c r="AF650" i="3"/>
  <c r="H4403" i="4"/>
  <c r="X651" i="3"/>
  <c r="E4410" i="4" l="1"/>
  <c r="AA651" i="3"/>
  <c r="E4406" i="4"/>
  <c r="K651" i="3"/>
  <c r="E4408" i="4"/>
  <c r="S651" i="3"/>
  <c r="E4411" i="4"/>
  <c r="AE651" i="3"/>
  <c r="E4407" i="4"/>
  <c r="O651" i="3"/>
  <c r="H4398" i="4"/>
  <c r="D651" i="3"/>
  <c r="E4409" i="4"/>
  <c r="W651" i="3"/>
  <c r="H4411" i="4" l="1"/>
  <c r="AB652" i="3"/>
  <c r="H4408" i="4"/>
  <c r="P652" i="3"/>
  <c r="H4406" i="4"/>
  <c r="H652" i="3"/>
  <c r="H4410" i="4"/>
  <c r="X652" i="3"/>
  <c r="H4409" i="4"/>
  <c r="T652" i="3"/>
  <c r="E4405" i="4"/>
  <c r="G651" i="3"/>
  <c r="AF651" i="3"/>
  <c r="H4407" i="4"/>
  <c r="L652" i="3"/>
  <c r="E4417" i="4" l="1"/>
  <c r="AA652" i="3"/>
  <c r="E4413" i="4"/>
  <c r="K652" i="3"/>
  <c r="E4414" i="4"/>
  <c r="O652" i="3"/>
  <c r="H4405" i="4"/>
  <c r="D652" i="3"/>
  <c r="E4416" i="4"/>
  <c r="W652" i="3"/>
  <c r="E4415" i="4"/>
  <c r="S652" i="3"/>
  <c r="E4418" i="4"/>
  <c r="AE652" i="3"/>
  <c r="G652" i="3" l="1"/>
  <c r="AF652" i="3" s="1"/>
  <c r="E4412" i="4"/>
  <c r="H4418" i="4"/>
  <c r="AB653" i="3"/>
  <c r="H4414" i="4"/>
  <c r="L653" i="3"/>
  <c r="P653" i="3"/>
  <c r="H4415" i="4"/>
  <c r="H4413" i="4"/>
  <c r="H653" i="3"/>
  <c r="H4416" i="4"/>
  <c r="T653" i="3"/>
  <c r="H4417" i="4"/>
  <c r="X653" i="3"/>
  <c r="E4424" i="4" l="1"/>
  <c r="AA653" i="3"/>
  <c r="E4422" i="4"/>
  <c r="S653" i="3"/>
  <c r="E4421" i="4"/>
  <c r="O653" i="3"/>
  <c r="E4423" i="4"/>
  <c r="W653" i="3"/>
  <c r="E4425" i="4"/>
  <c r="AE653" i="3"/>
  <c r="E4420" i="4"/>
  <c r="K653" i="3"/>
  <c r="H4412" i="4"/>
  <c r="D653" i="3"/>
  <c r="E4419" i="4" l="1"/>
  <c r="G653" i="3"/>
  <c r="AF653" i="3" s="1"/>
  <c r="H4421" i="4"/>
  <c r="L654" i="3"/>
  <c r="H4420" i="4"/>
  <c r="H654" i="3"/>
  <c r="H4425" i="4"/>
  <c r="AB654" i="3"/>
  <c r="T654" i="3"/>
  <c r="H4423" i="4"/>
  <c r="H4422" i="4"/>
  <c r="P654" i="3"/>
  <c r="H4424" i="4"/>
  <c r="X654" i="3"/>
  <c r="E4427" i="4" l="1"/>
  <c r="K654" i="3"/>
  <c r="E4429" i="4"/>
  <c r="S654" i="3"/>
  <c r="E4431" i="4"/>
  <c r="AA654" i="3"/>
  <c r="E4428" i="4"/>
  <c r="O654" i="3"/>
  <c r="E4430" i="4"/>
  <c r="W654" i="3"/>
  <c r="H4419" i="4"/>
  <c r="D654" i="3"/>
  <c r="E4432" i="4"/>
  <c r="AE654" i="3"/>
  <c r="X655" i="3" l="1"/>
  <c r="H4431" i="4"/>
  <c r="E4426" i="4"/>
  <c r="G654" i="3"/>
  <c r="AF654" i="3"/>
  <c r="H4428" i="4"/>
  <c r="L655" i="3"/>
  <c r="H4432" i="4"/>
  <c r="AB655" i="3"/>
  <c r="H4429" i="4"/>
  <c r="P655" i="3"/>
  <c r="H4430" i="4"/>
  <c r="T655" i="3"/>
  <c r="H4427" i="4"/>
  <c r="H655" i="3"/>
  <c r="E4434" i="4" l="1"/>
  <c r="K655" i="3"/>
  <c r="E4437" i="4"/>
  <c r="W655" i="3"/>
  <c r="E4435" i="4"/>
  <c r="O655" i="3"/>
  <c r="H4426" i="4"/>
  <c r="D655" i="3"/>
  <c r="E4436" i="4"/>
  <c r="S655" i="3"/>
  <c r="E4439" i="4"/>
  <c r="AE655" i="3"/>
  <c r="E4438" i="4"/>
  <c r="AA655" i="3"/>
  <c r="E4433" i="4" l="1"/>
  <c r="G655" i="3"/>
  <c r="AF655" i="3"/>
  <c r="H4438" i="4"/>
  <c r="X656" i="3"/>
  <c r="H4436" i="4"/>
  <c r="P656" i="3"/>
  <c r="H4435" i="4"/>
  <c r="L656" i="3"/>
  <c r="H4439" i="4"/>
  <c r="AB656" i="3"/>
  <c r="H4437" i="4"/>
  <c r="T656" i="3"/>
  <c r="H4434" i="4"/>
  <c r="H656" i="3"/>
  <c r="E4443" i="4" l="1"/>
  <c r="S656" i="3"/>
  <c r="E4445" i="4"/>
  <c r="AA656" i="3"/>
  <c r="E4441" i="4"/>
  <c r="K656" i="3"/>
  <c r="W656" i="3"/>
  <c r="E4444" i="4"/>
  <c r="E4446" i="4"/>
  <c r="AE656" i="3"/>
  <c r="H4433" i="4"/>
  <c r="D656" i="3"/>
  <c r="E4442" i="4"/>
  <c r="O656" i="3"/>
  <c r="H4441" i="4" l="1"/>
  <c r="H657" i="3"/>
  <c r="H4444" i="4"/>
  <c r="T657" i="3"/>
  <c r="H4442" i="4"/>
  <c r="L657" i="3"/>
  <c r="E4440" i="4"/>
  <c r="G656" i="3"/>
  <c r="H4445" i="4"/>
  <c r="X657" i="3"/>
  <c r="H4446" i="4"/>
  <c r="AB657" i="3"/>
  <c r="H4443" i="4"/>
  <c r="P657" i="3"/>
  <c r="H4440" i="4" l="1"/>
  <c r="D657" i="3"/>
  <c r="E4453" i="4"/>
  <c r="AE657" i="3"/>
  <c r="E4450" i="4"/>
  <c r="S657" i="3"/>
  <c r="E4449" i="4"/>
  <c r="O657" i="3"/>
  <c r="E4451" i="4"/>
  <c r="W657" i="3"/>
  <c r="E4452" i="4"/>
  <c r="AA657" i="3"/>
  <c r="E4448" i="4"/>
  <c r="K657" i="3"/>
  <c r="AF656" i="3"/>
  <c r="H4450" i="4" l="1"/>
  <c r="P658" i="3"/>
  <c r="H4449" i="4"/>
  <c r="L658" i="3"/>
  <c r="H4448" i="4"/>
  <c r="H658" i="3"/>
  <c r="H4452" i="4"/>
  <c r="X658" i="3"/>
  <c r="H4453" i="4"/>
  <c r="AB658" i="3"/>
  <c r="H4451" i="4"/>
  <c r="T658" i="3"/>
  <c r="E4447" i="4"/>
  <c r="G657" i="3"/>
  <c r="E4459" i="4" l="1"/>
  <c r="AA658" i="3"/>
  <c r="H4447" i="4"/>
  <c r="D658" i="3"/>
  <c r="E4456" i="4"/>
  <c r="O658" i="3"/>
  <c r="AF657" i="3"/>
  <c r="E4455" i="4"/>
  <c r="K658" i="3"/>
  <c r="E4458" i="4"/>
  <c r="W658" i="3"/>
  <c r="E4460" i="4"/>
  <c r="AE658" i="3"/>
  <c r="E4457" i="4"/>
  <c r="S658" i="3"/>
  <c r="H4457" i="4" l="1"/>
  <c r="P659" i="3"/>
  <c r="E4454" i="4"/>
  <c r="G658" i="3"/>
  <c r="AF658" i="3"/>
  <c r="H4456" i="4"/>
  <c r="L659" i="3"/>
  <c r="H4459" i="4"/>
  <c r="X659" i="3"/>
  <c r="H4460" i="4"/>
  <c r="AB659" i="3"/>
  <c r="H4458" i="4"/>
  <c r="T659" i="3"/>
  <c r="H659" i="3"/>
  <c r="H4455" i="4"/>
  <c r="E4462" i="4" l="1"/>
  <c r="K659" i="3"/>
  <c r="E4467" i="4"/>
  <c r="AE659" i="3"/>
  <c r="E4463" i="4"/>
  <c r="O659" i="3"/>
  <c r="E4465" i="4"/>
  <c r="W659" i="3"/>
  <c r="H4454" i="4"/>
  <c r="D659" i="3"/>
  <c r="E4464" i="4"/>
  <c r="S659" i="3"/>
  <c r="E4466" i="4"/>
  <c r="AA659" i="3"/>
  <c r="H4465" i="4" l="1"/>
  <c r="T660" i="3"/>
  <c r="H4463" i="4"/>
  <c r="L660" i="3"/>
  <c r="H4466" i="4"/>
  <c r="X660" i="3"/>
  <c r="H4464" i="4"/>
  <c r="P660" i="3"/>
  <c r="H4467" i="4"/>
  <c r="AB660" i="3"/>
  <c r="E4461" i="4"/>
  <c r="G659" i="3"/>
  <c r="AF659" i="3"/>
  <c r="H4462" i="4"/>
  <c r="H660" i="3"/>
  <c r="E4471" i="4" l="1"/>
  <c r="S660" i="3"/>
  <c r="E4469" i="4"/>
  <c r="K660" i="3"/>
  <c r="E4473" i="4"/>
  <c r="AA660" i="3"/>
  <c r="E4470" i="4"/>
  <c r="O660" i="3"/>
  <c r="H4461" i="4"/>
  <c r="D660" i="3"/>
  <c r="E4474" i="4"/>
  <c r="AE660" i="3"/>
  <c r="E4472" i="4"/>
  <c r="W660" i="3"/>
  <c r="H4470" i="4" l="1"/>
  <c r="L661" i="3"/>
  <c r="H4473" i="4"/>
  <c r="X661" i="3"/>
  <c r="H4472" i="4"/>
  <c r="T661" i="3"/>
  <c r="H4474" i="4"/>
  <c r="AB661" i="3"/>
  <c r="H4469" i="4"/>
  <c r="H661" i="3"/>
  <c r="G660" i="3"/>
  <c r="AF660" i="3"/>
  <c r="E4468" i="4"/>
  <c r="H4471" i="4"/>
  <c r="P661" i="3"/>
  <c r="E4481" i="4" l="1"/>
  <c r="AE661" i="3"/>
  <c r="E4478" i="4"/>
  <c r="S661" i="3"/>
  <c r="E4479" i="4"/>
  <c r="W661" i="3"/>
  <c r="E4480" i="4"/>
  <c r="AA661" i="3"/>
  <c r="H4468" i="4"/>
  <c r="D661" i="3"/>
  <c r="E4476" i="4"/>
  <c r="K661" i="3"/>
  <c r="E4477" i="4"/>
  <c r="O661" i="3"/>
  <c r="H4480" i="4" l="1"/>
  <c r="X662" i="3"/>
  <c r="T662" i="3"/>
  <c r="H4479" i="4"/>
  <c r="H4478" i="4"/>
  <c r="P662" i="3"/>
  <c r="E4475" i="4"/>
  <c r="G661" i="3"/>
  <c r="H4477" i="4"/>
  <c r="L662" i="3"/>
  <c r="H4476" i="4"/>
  <c r="H662" i="3"/>
  <c r="H4481" i="4"/>
  <c r="AB662" i="3"/>
  <c r="E4488" i="4" l="1"/>
  <c r="AE662" i="3"/>
  <c r="H4475" i="4"/>
  <c r="D662" i="3"/>
  <c r="E4483" i="4"/>
  <c r="K662" i="3"/>
  <c r="E4486" i="4"/>
  <c r="W662" i="3"/>
  <c r="E4485" i="4"/>
  <c r="S662" i="3"/>
  <c r="E4484" i="4"/>
  <c r="O662" i="3"/>
  <c r="E4487" i="4"/>
  <c r="AA662" i="3"/>
  <c r="AF661" i="3"/>
  <c r="X663" i="3" l="1"/>
  <c r="H4487" i="4"/>
  <c r="H4486" i="4"/>
  <c r="T663" i="3"/>
  <c r="H4483" i="4"/>
  <c r="H663" i="3"/>
  <c r="H4484" i="4"/>
  <c r="L663" i="3"/>
  <c r="E4482" i="4"/>
  <c r="G662" i="3"/>
  <c r="AF662" i="3"/>
  <c r="H4485" i="4"/>
  <c r="P663" i="3"/>
  <c r="H4488" i="4"/>
  <c r="AB663" i="3"/>
  <c r="E4491" i="4" l="1"/>
  <c r="O663" i="3"/>
  <c r="E4495" i="4"/>
  <c r="AE663" i="3"/>
  <c r="E4490" i="4"/>
  <c r="K663" i="3"/>
  <c r="E4492" i="4"/>
  <c r="S663" i="3"/>
  <c r="E4493" i="4"/>
  <c r="W663" i="3"/>
  <c r="H4482" i="4"/>
  <c r="D663" i="3"/>
  <c r="E4494" i="4"/>
  <c r="AA663" i="3"/>
  <c r="E4489" i="4" l="1"/>
  <c r="G663" i="3"/>
  <c r="AF663" i="3"/>
  <c r="H4494" i="4"/>
  <c r="X664" i="3"/>
  <c r="H4492" i="4"/>
  <c r="P664" i="3"/>
  <c r="H4490" i="4"/>
  <c r="H664" i="3"/>
  <c r="H4495" i="4"/>
  <c r="AB664" i="3"/>
  <c r="H4493" i="4"/>
  <c r="T664" i="3"/>
  <c r="H4491" i="4"/>
  <c r="L664" i="3"/>
  <c r="E4499" i="4" l="1"/>
  <c r="S664" i="3"/>
  <c r="E4500" i="4"/>
  <c r="W664" i="3"/>
  <c r="E4498" i="4"/>
  <c r="O664" i="3"/>
  <c r="E4501" i="4"/>
  <c r="AA664" i="3"/>
  <c r="E4502" i="4"/>
  <c r="AE664" i="3"/>
  <c r="H4489" i="4"/>
  <c r="D664" i="3"/>
  <c r="E4497" i="4"/>
  <c r="K664" i="3"/>
  <c r="H4501" i="4" l="1"/>
  <c r="X665" i="3"/>
  <c r="H4497" i="4"/>
  <c r="H665" i="3"/>
  <c r="H4498" i="4"/>
  <c r="L665" i="3"/>
  <c r="E4496" i="4"/>
  <c r="G664" i="3"/>
  <c r="H4500" i="4"/>
  <c r="T665" i="3"/>
  <c r="H4502" i="4"/>
  <c r="AB665" i="3"/>
  <c r="H4499" i="4"/>
  <c r="P665" i="3"/>
  <c r="H4496" i="4" l="1"/>
  <c r="D665" i="3"/>
  <c r="E4509" i="4"/>
  <c r="AE665" i="3"/>
  <c r="E4505" i="4"/>
  <c r="O665" i="3"/>
  <c r="E4507" i="4"/>
  <c r="W665" i="3"/>
  <c r="E4506" i="4"/>
  <c r="S665" i="3"/>
  <c r="E4504" i="4"/>
  <c r="K665" i="3"/>
  <c r="E4508" i="4"/>
  <c r="AA665" i="3"/>
  <c r="AF664" i="3"/>
  <c r="H4507" i="4" l="1"/>
  <c r="T666" i="3"/>
  <c r="H4508" i="4"/>
  <c r="X666" i="3"/>
  <c r="H4504" i="4"/>
  <c r="H666" i="3"/>
  <c r="H4505" i="4"/>
  <c r="L666" i="3"/>
  <c r="H4509" i="4"/>
  <c r="AB666" i="3"/>
  <c r="H4506" i="4"/>
  <c r="P666" i="3"/>
  <c r="E4503" i="4"/>
  <c r="G665" i="3"/>
  <c r="H4503" i="4" l="1"/>
  <c r="D666" i="3"/>
  <c r="AF665" i="3"/>
  <c r="E4511" i="4"/>
  <c r="K666" i="3"/>
  <c r="E4513" i="4"/>
  <c r="S666" i="3"/>
  <c r="E4512" i="4"/>
  <c r="O666" i="3"/>
  <c r="E4515" i="4"/>
  <c r="AA666" i="3"/>
  <c r="E4516" i="4"/>
  <c r="AE666" i="3"/>
  <c r="E4514" i="4"/>
  <c r="W666" i="3"/>
  <c r="H4513" i="4" l="1"/>
  <c r="P667" i="3"/>
  <c r="H4516" i="4"/>
  <c r="AB667" i="3"/>
  <c r="H4515" i="4"/>
  <c r="X667" i="3"/>
  <c r="H4514" i="4"/>
  <c r="T667" i="3"/>
  <c r="H667" i="3"/>
  <c r="H4511" i="4"/>
  <c r="E4510" i="4"/>
  <c r="G666" i="3"/>
  <c r="AF666" i="3"/>
  <c r="H4512" i="4"/>
  <c r="L667" i="3"/>
  <c r="E4522" i="4" l="1"/>
  <c r="AA667" i="3"/>
  <c r="E4521" i="4"/>
  <c r="W667" i="3"/>
  <c r="E4519" i="4"/>
  <c r="O667" i="3"/>
  <c r="E4523" i="4"/>
  <c r="AE667" i="3"/>
  <c r="H4510" i="4"/>
  <c r="D667" i="3"/>
  <c r="E4520" i="4"/>
  <c r="S667" i="3"/>
  <c r="E4518" i="4"/>
  <c r="K667" i="3"/>
  <c r="H4518" i="4" l="1"/>
  <c r="H668" i="3"/>
  <c r="H4521" i="4"/>
  <c r="T668" i="3"/>
  <c r="H4522" i="4"/>
  <c r="X668" i="3"/>
  <c r="H4523" i="4"/>
  <c r="AB668" i="3"/>
  <c r="H4519" i="4"/>
  <c r="L668" i="3"/>
  <c r="H4520" i="4"/>
  <c r="P668" i="3"/>
  <c r="E4517" i="4"/>
  <c r="G667" i="3"/>
  <c r="AF667" i="3" s="1"/>
  <c r="E4530" i="4" l="1"/>
  <c r="AE668" i="3"/>
  <c r="E4527" i="4"/>
  <c r="S668" i="3"/>
  <c r="H4517" i="4"/>
  <c r="D668" i="3"/>
  <c r="E4526" i="4"/>
  <c r="O668" i="3"/>
  <c r="E4529" i="4"/>
  <c r="AA668" i="3"/>
  <c r="E4528" i="4"/>
  <c r="W668" i="3"/>
  <c r="E4525" i="4"/>
  <c r="K668" i="3"/>
  <c r="H4526" i="4" l="1"/>
  <c r="L669" i="3"/>
  <c r="G668" i="3"/>
  <c r="E4524" i="4"/>
  <c r="AF668" i="3"/>
  <c r="H4528" i="4"/>
  <c r="T669" i="3"/>
  <c r="H4530" i="4"/>
  <c r="AB669" i="3"/>
  <c r="H4525" i="4"/>
  <c r="H669" i="3"/>
  <c r="H4527" i="4"/>
  <c r="P669" i="3"/>
  <c r="H4529" i="4"/>
  <c r="X669" i="3"/>
  <c r="E4536" i="4" l="1"/>
  <c r="AA669" i="3"/>
  <c r="E4534" i="4"/>
  <c r="S669" i="3"/>
  <c r="E4532" i="4"/>
  <c r="K669" i="3"/>
  <c r="E4535" i="4"/>
  <c r="W669" i="3"/>
  <c r="H4524" i="4"/>
  <c r="D669" i="3"/>
  <c r="E4533" i="4"/>
  <c r="O669" i="3"/>
  <c r="E4537" i="4"/>
  <c r="AE669" i="3"/>
  <c r="H4537" i="4" l="1"/>
  <c r="AB670" i="3"/>
  <c r="H4533" i="4"/>
  <c r="L670" i="3"/>
  <c r="E4531" i="4"/>
  <c r="G669" i="3"/>
  <c r="T670" i="3"/>
  <c r="H4535" i="4"/>
  <c r="H4532" i="4"/>
  <c r="H670" i="3"/>
  <c r="H4534" i="4"/>
  <c r="P670" i="3"/>
  <c r="H4536" i="4"/>
  <c r="X670" i="3"/>
  <c r="H4531" i="4" l="1"/>
  <c r="D670" i="3"/>
  <c r="E4543" i="4"/>
  <c r="AA670" i="3"/>
  <c r="E4540" i="4"/>
  <c r="O670" i="3"/>
  <c r="E4542" i="4"/>
  <c r="W670" i="3"/>
  <c r="AF669" i="3"/>
  <c r="E4541" i="4"/>
  <c r="S670" i="3"/>
  <c r="E4539" i="4"/>
  <c r="K670" i="3"/>
  <c r="E4544" i="4"/>
  <c r="AE670" i="3"/>
  <c r="H4540" i="4" l="1"/>
  <c r="L671" i="3"/>
  <c r="H4541" i="4"/>
  <c r="P671" i="3"/>
  <c r="H4542" i="4"/>
  <c r="T671" i="3"/>
  <c r="E4538" i="4"/>
  <c r="G670" i="3"/>
  <c r="H4544" i="4"/>
  <c r="AB671" i="3"/>
  <c r="H4539" i="4"/>
  <c r="H671" i="3"/>
  <c r="X671" i="3"/>
  <c r="H4543" i="4"/>
  <c r="H4538" i="4" l="1"/>
  <c r="D671" i="3"/>
  <c r="E4550" i="4"/>
  <c r="AA671" i="3"/>
  <c r="E4549" i="4"/>
  <c r="W671" i="3"/>
  <c r="E4546" i="4"/>
  <c r="K671" i="3"/>
  <c r="S671" i="3"/>
  <c r="E4548" i="4"/>
  <c r="E4551" i="4"/>
  <c r="AE671" i="3"/>
  <c r="E4547" i="4"/>
  <c r="O671" i="3"/>
  <c r="AF670" i="3"/>
  <c r="H4546" i="4" l="1"/>
  <c r="H672" i="3"/>
  <c r="H4547" i="4"/>
  <c r="L672" i="3"/>
  <c r="H4551" i="4"/>
  <c r="AB672" i="3"/>
  <c r="H4549" i="4"/>
  <c r="T672" i="3"/>
  <c r="H4550" i="4"/>
  <c r="X672" i="3"/>
  <c r="E4545" i="4"/>
  <c r="G671" i="3"/>
  <c r="H4548" i="4"/>
  <c r="P672" i="3"/>
  <c r="E4556" i="4" l="1"/>
  <c r="W672" i="3"/>
  <c r="E4558" i="4"/>
  <c r="AE672" i="3"/>
  <c r="H4545" i="4"/>
  <c r="D672" i="3"/>
  <c r="E4555" i="4"/>
  <c r="S672" i="3"/>
  <c r="AF671" i="3"/>
  <c r="E4554" i="4"/>
  <c r="O672" i="3"/>
  <c r="E4557" i="4"/>
  <c r="AA672" i="3"/>
  <c r="E4553" i="4"/>
  <c r="K672" i="3"/>
  <c r="H4555" i="4" l="1"/>
  <c r="P673" i="3"/>
  <c r="H4557" i="4"/>
  <c r="X673" i="3"/>
  <c r="E4552" i="4"/>
  <c r="G672" i="3"/>
  <c r="H4558" i="4"/>
  <c r="AB673" i="3"/>
  <c r="H4556" i="4"/>
  <c r="T673" i="3"/>
  <c r="H4553" i="4"/>
  <c r="H673" i="3"/>
  <c r="H4554" i="4"/>
  <c r="L673" i="3"/>
  <c r="H4552" i="4" l="1"/>
  <c r="D673" i="3"/>
  <c r="AF672" i="3"/>
  <c r="E4561" i="4"/>
  <c r="O673" i="3"/>
  <c r="E4560" i="4"/>
  <c r="K673" i="3"/>
  <c r="E4564" i="4"/>
  <c r="AA673" i="3"/>
  <c r="E4563" i="4"/>
  <c r="W673" i="3"/>
  <c r="E4562" i="4"/>
  <c r="S673" i="3"/>
  <c r="E4565" i="4"/>
  <c r="AE673" i="3"/>
  <c r="H4562" i="4" l="1"/>
  <c r="P674" i="3"/>
  <c r="H4563" i="4"/>
  <c r="T674" i="3"/>
  <c r="H4565" i="4"/>
  <c r="AB674" i="3"/>
  <c r="H4561" i="4"/>
  <c r="L674" i="3"/>
  <c r="H4560" i="4"/>
  <c r="H674" i="3"/>
  <c r="E4559" i="4"/>
  <c r="G673" i="3"/>
  <c r="AF673" i="3"/>
  <c r="H4564" i="4"/>
  <c r="X674" i="3"/>
  <c r="E4568" i="4" l="1"/>
  <c r="O674" i="3"/>
  <c r="E4571" i="4"/>
  <c r="AA674" i="3"/>
  <c r="E4572" i="4"/>
  <c r="AE674" i="3"/>
  <c r="D674" i="3"/>
  <c r="H4559" i="4"/>
  <c r="E4570" i="4"/>
  <c r="W674" i="3"/>
  <c r="E4567" i="4"/>
  <c r="K674" i="3"/>
  <c r="E4569" i="4"/>
  <c r="S674" i="3"/>
  <c r="E4566" i="4" l="1"/>
  <c r="G674" i="3"/>
  <c r="AF674" i="3"/>
  <c r="H4569" i="4"/>
  <c r="P675" i="3"/>
  <c r="H4572" i="4"/>
  <c r="AB675" i="3"/>
  <c r="H4567" i="4"/>
  <c r="H675" i="3"/>
  <c r="H4571" i="4"/>
  <c r="X675" i="3"/>
  <c r="H4570" i="4"/>
  <c r="T675" i="3"/>
  <c r="H4568" i="4"/>
  <c r="L675" i="3"/>
  <c r="E4579" i="4" l="1"/>
  <c r="AE675" i="3"/>
  <c r="E4577" i="4"/>
  <c r="W675" i="3"/>
  <c r="E4578" i="4"/>
  <c r="AA675" i="3"/>
  <c r="E4575" i="4"/>
  <c r="O675" i="3"/>
  <c r="E4576" i="4"/>
  <c r="S675" i="3"/>
  <c r="H4566" i="4"/>
  <c r="D675" i="3"/>
  <c r="E4574" i="4"/>
  <c r="K675" i="3"/>
  <c r="H4575" i="4" l="1"/>
  <c r="L676" i="3"/>
  <c r="H4578" i="4"/>
  <c r="X676" i="3"/>
  <c r="E4573" i="4"/>
  <c r="G675" i="3"/>
  <c r="H4576" i="4"/>
  <c r="P676" i="3"/>
  <c r="H4574" i="4"/>
  <c r="H676" i="3"/>
  <c r="H4577" i="4"/>
  <c r="T676" i="3"/>
  <c r="H4579" i="4"/>
  <c r="AB676" i="3"/>
  <c r="H4573" i="4" l="1"/>
  <c r="D676" i="3"/>
  <c r="E4585" i="4"/>
  <c r="AA676" i="3"/>
  <c r="E4586" i="4"/>
  <c r="AE676" i="3"/>
  <c r="AF675" i="3"/>
  <c r="E4584" i="4"/>
  <c r="W676" i="3"/>
  <c r="E4581" i="4"/>
  <c r="K676" i="3"/>
  <c r="E4582" i="4"/>
  <c r="O676" i="3"/>
  <c r="E4583" i="4"/>
  <c r="S676" i="3"/>
  <c r="H4583" i="4" l="1"/>
  <c r="P677" i="3"/>
  <c r="H4585" i="4"/>
  <c r="X677" i="3"/>
  <c r="H4586" i="4"/>
  <c r="AB677" i="3"/>
  <c r="H4582" i="4"/>
  <c r="L677" i="3"/>
  <c r="H4581" i="4"/>
  <c r="H677" i="3"/>
  <c r="G676" i="3"/>
  <c r="E4580" i="4"/>
  <c r="AF676" i="3"/>
  <c r="H4584" i="4"/>
  <c r="T677" i="3"/>
  <c r="E4591" i="4" l="1"/>
  <c r="W677" i="3"/>
  <c r="E4589" i="4"/>
  <c r="O677" i="3"/>
  <c r="E4593" i="4"/>
  <c r="AE677" i="3"/>
  <c r="H4580" i="4"/>
  <c r="D677" i="3"/>
  <c r="E4590" i="4"/>
  <c r="S677" i="3"/>
  <c r="E4592" i="4"/>
  <c r="AA677" i="3"/>
  <c r="E4588" i="4"/>
  <c r="K677" i="3"/>
  <c r="E4587" i="4" l="1"/>
  <c r="G677" i="3"/>
  <c r="H4593" i="4"/>
  <c r="AB678" i="3"/>
  <c r="H4592" i="4"/>
  <c r="X678" i="3"/>
  <c r="T678" i="3"/>
  <c r="H4591" i="4"/>
  <c r="H4588" i="4"/>
  <c r="H678" i="3"/>
  <c r="H4589" i="4"/>
  <c r="L678" i="3"/>
  <c r="H4590" i="4"/>
  <c r="P678" i="3"/>
  <c r="E4599" i="4" l="1"/>
  <c r="AA678" i="3"/>
  <c r="E4596" i="4"/>
  <c r="O678" i="3"/>
  <c r="E4597" i="4"/>
  <c r="S678" i="3"/>
  <c r="H4587" i="4"/>
  <c r="D678" i="3"/>
  <c r="E4598" i="4"/>
  <c r="W678" i="3"/>
  <c r="E4600" i="4"/>
  <c r="AE678" i="3"/>
  <c r="E4595" i="4"/>
  <c r="K678" i="3"/>
  <c r="AF677" i="3"/>
  <c r="H4600" i="4" l="1"/>
  <c r="AB679" i="3"/>
  <c r="H4597" i="4"/>
  <c r="P679" i="3"/>
  <c r="X679" i="3"/>
  <c r="H4599" i="4"/>
  <c r="E4594" i="4"/>
  <c r="G678" i="3"/>
  <c r="H4595" i="4"/>
  <c r="H679" i="3"/>
  <c r="H4596" i="4"/>
  <c r="L679" i="3"/>
  <c r="H4598" i="4"/>
  <c r="T679" i="3"/>
  <c r="E4603" i="4" l="1"/>
  <c r="O679" i="3"/>
  <c r="H4594" i="4"/>
  <c r="D679" i="3"/>
  <c r="E4606" i="4"/>
  <c r="AA679" i="3"/>
  <c r="E4604" i="4"/>
  <c r="S679" i="3"/>
  <c r="E4607" i="4"/>
  <c r="AE679" i="3"/>
  <c r="E4605" i="4"/>
  <c r="W679" i="3"/>
  <c r="E4602" i="4"/>
  <c r="K679" i="3"/>
  <c r="AF678" i="3"/>
  <c r="H4604" i="4" l="1"/>
  <c r="P680" i="3"/>
  <c r="H4606" i="4"/>
  <c r="X680" i="3"/>
  <c r="H4602" i="4"/>
  <c r="H680" i="3"/>
  <c r="H4605" i="4"/>
  <c r="T680" i="3"/>
  <c r="E4601" i="4"/>
  <c r="G679" i="3"/>
  <c r="AF679" i="3"/>
  <c r="H4607" i="4"/>
  <c r="AB680" i="3"/>
  <c r="H4603" i="4"/>
  <c r="L680" i="3"/>
  <c r="E4610" i="4" l="1"/>
  <c r="O680" i="3"/>
  <c r="E4609" i="4"/>
  <c r="K680" i="3"/>
  <c r="E4614" i="4"/>
  <c r="AE680" i="3"/>
  <c r="E4613" i="4"/>
  <c r="AA680" i="3"/>
  <c r="W680" i="3"/>
  <c r="E4612" i="4"/>
  <c r="H4601" i="4"/>
  <c r="D680" i="3"/>
  <c r="E4611" i="4"/>
  <c r="S680" i="3"/>
  <c r="H4611" i="4" l="1"/>
  <c r="P681" i="3"/>
  <c r="H4609" i="4"/>
  <c r="H681" i="3"/>
  <c r="H4613" i="4"/>
  <c r="X681" i="3"/>
  <c r="H4614" i="4"/>
  <c r="AB681" i="3"/>
  <c r="E4608" i="4"/>
  <c r="G680" i="3"/>
  <c r="AF680" i="3"/>
  <c r="H4610" i="4"/>
  <c r="L681" i="3"/>
  <c r="H4612" i="4"/>
  <c r="T681" i="3"/>
  <c r="E4621" i="4" l="1"/>
  <c r="AE681" i="3"/>
  <c r="E4619" i="4"/>
  <c r="W681" i="3"/>
  <c r="E4620" i="4"/>
  <c r="AA681" i="3"/>
  <c r="E4617" i="4"/>
  <c r="O681" i="3"/>
  <c r="E4616" i="4"/>
  <c r="K681" i="3"/>
  <c r="H4608" i="4"/>
  <c r="D681" i="3"/>
  <c r="E4618" i="4"/>
  <c r="S681" i="3"/>
  <c r="H4617" i="4" l="1"/>
  <c r="L682" i="3"/>
  <c r="H4618" i="4"/>
  <c r="P682" i="3"/>
  <c r="H4620" i="4"/>
  <c r="X682" i="3"/>
  <c r="E4615" i="4"/>
  <c r="G681" i="3"/>
  <c r="H4619" i="4"/>
  <c r="T682" i="3"/>
  <c r="H4616" i="4"/>
  <c r="H682" i="3"/>
  <c r="H4621" i="4"/>
  <c r="AB682" i="3"/>
  <c r="E4623" i="4" l="1"/>
  <c r="K682" i="3"/>
  <c r="E4625" i="4"/>
  <c r="S682" i="3"/>
  <c r="D682" i="3"/>
  <c r="H4615" i="4"/>
  <c r="E4628" i="4"/>
  <c r="AE682" i="3"/>
  <c r="E4627" i="4"/>
  <c r="AA682" i="3"/>
  <c r="E4626" i="4"/>
  <c r="W682" i="3"/>
  <c r="E4624" i="4"/>
  <c r="O682" i="3"/>
  <c r="AF681" i="3"/>
  <c r="E4622" i="4" l="1"/>
  <c r="G682" i="3"/>
  <c r="H4628" i="4"/>
  <c r="AB683" i="3"/>
  <c r="H4624" i="4"/>
  <c r="L683" i="3"/>
  <c r="H4627" i="4"/>
  <c r="X683" i="3"/>
  <c r="H4626" i="4"/>
  <c r="T683" i="3"/>
  <c r="H4625" i="4"/>
  <c r="P683" i="3"/>
  <c r="H683" i="3"/>
  <c r="H4623" i="4"/>
  <c r="E4631" i="4" l="1"/>
  <c r="O683" i="3"/>
  <c r="E4635" i="4"/>
  <c r="AE683" i="3"/>
  <c r="H4622" i="4"/>
  <c r="D683" i="3"/>
  <c r="E4630" i="4"/>
  <c r="K683" i="3"/>
  <c r="E4632" i="4"/>
  <c r="S683" i="3"/>
  <c r="E4633" i="4"/>
  <c r="W683" i="3"/>
  <c r="AF682" i="3"/>
  <c r="E4634" i="4"/>
  <c r="AA683" i="3"/>
  <c r="H4630" i="4" l="1"/>
  <c r="H684" i="3"/>
  <c r="H4635" i="4"/>
  <c r="AB684" i="3"/>
  <c r="H4631" i="4"/>
  <c r="L684" i="3"/>
  <c r="H4634" i="4"/>
  <c r="X684" i="3"/>
  <c r="E4629" i="4"/>
  <c r="G683" i="3"/>
  <c r="AF683" i="3"/>
  <c r="H4633" i="4"/>
  <c r="T684" i="3"/>
  <c r="H4632" i="4"/>
  <c r="P684" i="3"/>
  <c r="E4641" i="4" l="1"/>
  <c r="AA684" i="3"/>
  <c r="E4639" i="4"/>
  <c r="S684" i="3"/>
  <c r="E4638" i="4"/>
  <c r="O684" i="3"/>
  <c r="E4640" i="4"/>
  <c r="W684" i="3"/>
  <c r="E4642" i="4"/>
  <c r="AE684" i="3"/>
  <c r="E4637" i="4"/>
  <c r="K684" i="3"/>
  <c r="H4629" i="4"/>
  <c r="D684" i="3"/>
  <c r="H4638" i="4" l="1"/>
  <c r="L685" i="3"/>
  <c r="G684" i="3"/>
  <c r="E4636" i="4"/>
  <c r="AF684" i="3"/>
  <c r="H4637" i="4"/>
  <c r="H685" i="3"/>
  <c r="H4642" i="4"/>
  <c r="AB685" i="3"/>
  <c r="H4640" i="4"/>
  <c r="T685" i="3"/>
  <c r="H4639" i="4"/>
  <c r="P685" i="3"/>
  <c r="H4641" i="4"/>
  <c r="X685" i="3"/>
  <c r="E4648" i="4" l="1"/>
  <c r="AA685" i="3"/>
  <c r="E4644" i="4"/>
  <c r="K685" i="3"/>
  <c r="E4646" i="4"/>
  <c r="S685" i="3"/>
  <c r="E4647" i="4"/>
  <c r="W685" i="3"/>
  <c r="H4636" i="4"/>
  <c r="D685" i="3"/>
  <c r="E4645" i="4"/>
  <c r="O685" i="3"/>
  <c r="E4649" i="4"/>
  <c r="AE685" i="3"/>
  <c r="H4649" i="4" l="1"/>
  <c r="AB686" i="3"/>
  <c r="H4645" i="4"/>
  <c r="L686" i="3"/>
  <c r="E4643" i="4"/>
  <c r="G685" i="3"/>
  <c r="H4647" i="4"/>
  <c r="T686" i="3"/>
  <c r="H4646" i="4"/>
  <c r="P686" i="3"/>
  <c r="H4644" i="4"/>
  <c r="H686" i="3"/>
  <c r="H4648" i="4"/>
  <c r="X686" i="3"/>
  <c r="H4643" i="4" l="1"/>
  <c r="D686" i="3"/>
  <c r="E4652" i="4"/>
  <c r="O686" i="3"/>
  <c r="E4655" i="4"/>
  <c r="AA686" i="3"/>
  <c r="AF685" i="3"/>
  <c r="E4651" i="4"/>
  <c r="K686" i="3"/>
  <c r="E4653" i="4"/>
  <c r="S686" i="3"/>
  <c r="E4656" i="4"/>
  <c r="AE686" i="3"/>
  <c r="E4654" i="4"/>
  <c r="W686" i="3"/>
  <c r="H4654" i="4" l="1"/>
  <c r="T687" i="3"/>
  <c r="X687" i="3"/>
  <c r="H4655" i="4"/>
  <c r="H4656" i="4"/>
  <c r="AB687" i="3"/>
  <c r="H4652" i="4"/>
  <c r="L687" i="3"/>
  <c r="H4653" i="4"/>
  <c r="P687" i="3"/>
  <c r="E4650" i="4"/>
  <c r="G686" i="3"/>
  <c r="AF686" i="3"/>
  <c r="H4651" i="4"/>
  <c r="H687" i="3"/>
  <c r="E4658" i="4" l="1"/>
  <c r="K687" i="3"/>
  <c r="E4663" i="4"/>
  <c r="AE687" i="3"/>
  <c r="E4659" i="4"/>
  <c r="O687" i="3"/>
  <c r="H4650" i="4"/>
  <c r="D687" i="3"/>
  <c r="E4662" i="4"/>
  <c r="AA687" i="3"/>
  <c r="E4660" i="4"/>
  <c r="S687" i="3"/>
  <c r="E4661" i="4"/>
  <c r="W687" i="3"/>
  <c r="E4657" i="4" l="1"/>
  <c r="G687" i="3"/>
  <c r="AF687" i="3"/>
  <c r="H4661" i="4"/>
  <c r="T688" i="3"/>
  <c r="H4659" i="4"/>
  <c r="L688" i="3"/>
  <c r="H4660" i="4"/>
  <c r="P688" i="3"/>
  <c r="H4663" i="4"/>
  <c r="AB688" i="3"/>
  <c r="H4662" i="4"/>
  <c r="X688" i="3"/>
  <c r="H4658" i="4"/>
  <c r="H688" i="3"/>
  <c r="E4666" i="4" l="1"/>
  <c r="O688" i="3"/>
  <c r="E4665" i="4"/>
  <c r="K688" i="3"/>
  <c r="E4669" i="4"/>
  <c r="AA688" i="3"/>
  <c r="W688" i="3"/>
  <c r="E4668" i="4"/>
  <c r="E4670" i="4"/>
  <c r="AE688" i="3"/>
  <c r="H4657" i="4"/>
  <c r="D688" i="3"/>
  <c r="E4667" i="4"/>
  <c r="S688" i="3"/>
  <c r="H4668" i="4" l="1"/>
  <c r="T689" i="3"/>
  <c r="E4664" i="4"/>
  <c r="G688" i="3"/>
  <c r="AF688" i="3"/>
  <c r="H4667" i="4"/>
  <c r="P689" i="3"/>
  <c r="H4669" i="4"/>
  <c r="X689" i="3"/>
  <c r="H4665" i="4"/>
  <c r="H689" i="3"/>
  <c r="H4670" i="4"/>
  <c r="AB689" i="3"/>
  <c r="H4666" i="4"/>
  <c r="L689" i="3"/>
  <c r="E4673" i="4" l="1"/>
  <c r="O689" i="3"/>
  <c r="E4674" i="4"/>
  <c r="S689" i="3"/>
  <c r="E4677" i="4"/>
  <c r="AE689" i="3"/>
  <c r="H4664" i="4"/>
  <c r="D689" i="3"/>
  <c r="E4672" i="4"/>
  <c r="K689" i="3"/>
  <c r="E4675" i="4"/>
  <c r="W689" i="3"/>
  <c r="AA689" i="3"/>
  <c r="E4676" i="4"/>
  <c r="E4671" i="4" l="1"/>
  <c r="G689" i="3"/>
  <c r="AF689" i="3"/>
  <c r="H4676" i="4"/>
  <c r="X690" i="3"/>
  <c r="H4677" i="4"/>
  <c r="AB690" i="3"/>
  <c r="H4675" i="4"/>
  <c r="T690" i="3"/>
  <c r="H4674" i="4"/>
  <c r="P690" i="3"/>
  <c r="H4672" i="4"/>
  <c r="H690" i="3"/>
  <c r="H4673" i="4"/>
  <c r="L690" i="3"/>
  <c r="E4684" i="4" l="1"/>
  <c r="AE690" i="3"/>
  <c r="E4680" i="4"/>
  <c r="O690" i="3"/>
  <c r="E4679" i="4"/>
  <c r="K690" i="3"/>
  <c r="E4683" i="4"/>
  <c r="AA690" i="3"/>
  <c r="E4681" i="4"/>
  <c r="S690" i="3"/>
  <c r="D690" i="3"/>
  <c r="H4671" i="4"/>
  <c r="E4682" i="4"/>
  <c r="W690" i="3"/>
  <c r="H4683" i="4" l="1"/>
  <c r="X691" i="3"/>
  <c r="H4682" i="4"/>
  <c r="T691" i="3"/>
  <c r="H691" i="3"/>
  <c r="H4679" i="4"/>
  <c r="H4680" i="4"/>
  <c r="L691" i="3"/>
  <c r="E4678" i="4"/>
  <c r="G690" i="3"/>
  <c r="AF690" i="3"/>
  <c r="H4681" i="4"/>
  <c r="P691" i="3"/>
  <c r="H4684" i="4"/>
  <c r="AB691" i="3"/>
  <c r="E4691" i="4" l="1"/>
  <c r="AE691" i="3"/>
  <c r="E4686" i="4"/>
  <c r="K691" i="3"/>
  <c r="E4688" i="4"/>
  <c r="S691" i="3"/>
  <c r="E4689" i="4"/>
  <c r="W691" i="3"/>
  <c r="E4687" i="4"/>
  <c r="O691" i="3"/>
  <c r="H4678" i="4"/>
  <c r="D691" i="3"/>
  <c r="E4690" i="4"/>
  <c r="AA691" i="3"/>
  <c r="H4690" i="4" l="1"/>
  <c r="X692" i="3"/>
  <c r="H4689" i="4"/>
  <c r="T692" i="3"/>
  <c r="H4688" i="4"/>
  <c r="P692" i="3"/>
  <c r="E4685" i="4"/>
  <c r="G691" i="3"/>
  <c r="H4686" i="4"/>
  <c r="H692" i="3"/>
  <c r="L692" i="3"/>
  <c r="H4687" i="4"/>
  <c r="H4691" i="4"/>
  <c r="AB692" i="3"/>
  <c r="E4698" i="4" l="1"/>
  <c r="AE692" i="3"/>
  <c r="E4695" i="4"/>
  <c r="S692" i="3"/>
  <c r="H4685" i="4"/>
  <c r="D692" i="3"/>
  <c r="E4694" i="4"/>
  <c r="O692" i="3"/>
  <c r="E4696" i="4"/>
  <c r="W692" i="3"/>
  <c r="E4693" i="4"/>
  <c r="K692" i="3"/>
  <c r="E4697" i="4"/>
  <c r="AA692" i="3"/>
  <c r="AF691" i="3"/>
  <c r="H4694" i="4" l="1"/>
  <c r="L693" i="3"/>
  <c r="H4697" i="4"/>
  <c r="X693" i="3"/>
  <c r="E4692" i="4"/>
  <c r="G692" i="3"/>
  <c r="AF692" i="3"/>
  <c r="H4693" i="4"/>
  <c r="H693" i="3"/>
  <c r="H4695" i="4"/>
  <c r="P693" i="3"/>
  <c r="H4696" i="4"/>
  <c r="T693" i="3"/>
  <c r="H4698" i="4"/>
  <c r="AB693" i="3"/>
  <c r="H4692" i="4" l="1"/>
  <c r="D693" i="3"/>
  <c r="E4704" i="4"/>
  <c r="AA693" i="3"/>
  <c r="E4701" i="4"/>
  <c r="O693" i="3"/>
  <c r="E4705" i="4"/>
  <c r="AE693" i="3"/>
  <c r="E4703" i="4"/>
  <c r="W693" i="3"/>
  <c r="E4702" i="4"/>
  <c r="S693" i="3"/>
  <c r="E4700" i="4"/>
  <c r="K693" i="3"/>
  <c r="H4700" i="4" l="1"/>
  <c r="H694" i="3"/>
  <c r="H4704" i="4"/>
  <c r="X694" i="3"/>
  <c r="E4699" i="4"/>
  <c r="G693" i="3"/>
  <c r="AF693" i="3" s="1"/>
  <c r="H4705" i="4"/>
  <c r="AB694" i="3"/>
  <c r="H4701" i="4"/>
  <c r="L694" i="3"/>
  <c r="H4702" i="4"/>
  <c r="P694" i="3"/>
  <c r="H4703" i="4"/>
  <c r="T694" i="3"/>
  <c r="E4710" i="4" l="1"/>
  <c r="W694" i="3"/>
  <c r="H4699" i="4"/>
  <c r="D694" i="3"/>
  <c r="E4709" i="4"/>
  <c r="S694" i="3"/>
  <c r="E4711" i="4"/>
  <c r="AA694" i="3"/>
  <c r="E4708" i="4"/>
  <c r="O694" i="3"/>
  <c r="E4707" i="4"/>
  <c r="K694" i="3"/>
  <c r="E4712" i="4"/>
  <c r="AE694" i="3"/>
  <c r="H4709" i="4" l="1"/>
  <c r="P695" i="3"/>
  <c r="X695" i="3"/>
  <c r="H4711" i="4"/>
  <c r="H4712" i="4"/>
  <c r="AB695" i="3"/>
  <c r="H4707" i="4"/>
  <c r="H695" i="3"/>
  <c r="E4706" i="4"/>
  <c r="G694" i="3"/>
  <c r="AF694" i="3"/>
  <c r="H4708" i="4"/>
  <c r="L695" i="3"/>
  <c r="H4710" i="4"/>
  <c r="T695" i="3"/>
  <c r="E4714" i="4" l="1"/>
  <c r="K695" i="3"/>
  <c r="E4715" i="4"/>
  <c r="O695" i="3"/>
  <c r="E4717" i="4"/>
  <c r="W695" i="3"/>
  <c r="E4719" i="4"/>
  <c r="AE695" i="3"/>
  <c r="E4718" i="4"/>
  <c r="AA695" i="3"/>
  <c r="H4706" i="4"/>
  <c r="D695" i="3"/>
  <c r="E4716" i="4"/>
  <c r="S695" i="3"/>
  <c r="H4719" i="4" l="1"/>
  <c r="AB696" i="3"/>
  <c r="H4718" i="4"/>
  <c r="X696" i="3"/>
  <c r="H4716" i="4"/>
  <c r="P696" i="3"/>
  <c r="H4717" i="4"/>
  <c r="T696" i="3"/>
  <c r="E4713" i="4"/>
  <c r="G695" i="3"/>
  <c r="AF695" i="3"/>
  <c r="H4715" i="4"/>
  <c r="L696" i="3"/>
  <c r="H4714" i="4"/>
  <c r="H696" i="3"/>
  <c r="E4721" i="4" l="1"/>
  <c r="K696" i="3"/>
  <c r="E4722" i="4"/>
  <c r="O696" i="3"/>
  <c r="W696" i="3"/>
  <c r="E4724" i="4"/>
  <c r="E4723" i="4"/>
  <c r="S696" i="3"/>
  <c r="E4725" i="4"/>
  <c r="AA696" i="3"/>
  <c r="H4713" i="4"/>
  <c r="D696" i="3"/>
  <c r="E4726" i="4"/>
  <c r="AE696" i="3"/>
  <c r="H4723" i="4" l="1"/>
  <c r="P697" i="3"/>
  <c r="H4726" i="4"/>
  <c r="AB697" i="3"/>
  <c r="H4724" i="4"/>
  <c r="T697" i="3"/>
  <c r="E4720" i="4"/>
  <c r="G696" i="3"/>
  <c r="H4722" i="4"/>
  <c r="L697" i="3"/>
  <c r="H4725" i="4"/>
  <c r="X697" i="3"/>
  <c r="H4721" i="4"/>
  <c r="H697" i="3"/>
  <c r="E4731" i="4" l="1"/>
  <c r="W697" i="3"/>
  <c r="E4728" i="4"/>
  <c r="K697" i="3"/>
  <c r="H4720" i="4"/>
  <c r="D697" i="3"/>
  <c r="E4732" i="4"/>
  <c r="AA697" i="3"/>
  <c r="E4733" i="4"/>
  <c r="AE697" i="3"/>
  <c r="E4729" i="4"/>
  <c r="O697" i="3"/>
  <c r="E4730" i="4"/>
  <c r="S697" i="3"/>
  <c r="AF696" i="3"/>
  <c r="E4727" i="4" l="1"/>
  <c r="G697" i="3"/>
  <c r="AF697" i="3"/>
  <c r="H4732" i="4"/>
  <c r="X698" i="3"/>
  <c r="H4730" i="4"/>
  <c r="P698" i="3"/>
  <c r="H4729" i="4"/>
  <c r="L698" i="3"/>
  <c r="H4728" i="4"/>
  <c r="H698" i="3"/>
  <c r="H4733" i="4"/>
  <c r="AB698" i="3"/>
  <c r="H4731" i="4"/>
  <c r="T698" i="3"/>
  <c r="E4738" i="4" l="1"/>
  <c r="W698" i="3"/>
  <c r="E4739" i="4"/>
  <c r="AA698" i="3"/>
  <c r="E4737" i="4"/>
  <c r="S698" i="3"/>
  <c r="E4740" i="4"/>
  <c r="AE698" i="3"/>
  <c r="E4735" i="4"/>
  <c r="K698" i="3"/>
  <c r="D698" i="3"/>
  <c r="H4727" i="4"/>
  <c r="E4736" i="4"/>
  <c r="O698" i="3"/>
  <c r="H4740" i="4" l="1"/>
  <c r="AB699" i="3"/>
  <c r="H4737" i="4"/>
  <c r="P699" i="3"/>
  <c r="H4736" i="4"/>
  <c r="L699" i="3"/>
  <c r="H4739" i="4"/>
  <c r="X699" i="3"/>
  <c r="E4734" i="4"/>
  <c r="G698" i="3"/>
  <c r="AF698" i="3"/>
  <c r="H699" i="3"/>
  <c r="H4735" i="4"/>
  <c r="H4738" i="4"/>
  <c r="T699" i="3"/>
  <c r="E4746" i="4" l="1"/>
  <c r="AA699" i="3"/>
  <c r="E4743" i="4"/>
  <c r="O699" i="3"/>
  <c r="E4745" i="4"/>
  <c r="W699" i="3"/>
  <c r="E4742" i="4"/>
  <c r="K699" i="3"/>
  <c r="E4744" i="4"/>
  <c r="S699" i="3"/>
  <c r="H4734" i="4"/>
  <c r="D699" i="3"/>
  <c r="E4747" i="4"/>
  <c r="AE699" i="3"/>
  <c r="H4747" i="4" l="1"/>
  <c r="AB700" i="3"/>
  <c r="E4741" i="4"/>
  <c r="G699" i="3"/>
  <c r="AF699" i="3" s="1"/>
  <c r="H4746" i="4"/>
  <c r="X700" i="3"/>
  <c r="H4742" i="4"/>
  <c r="H700" i="3"/>
  <c r="H4745" i="4"/>
  <c r="T700" i="3"/>
  <c r="H4743" i="4"/>
  <c r="L700" i="3"/>
  <c r="H4744" i="4"/>
  <c r="P700" i="3"/>
  <c r="E4753" i="4" l="1"/>
  <c r="AA700" i="3"/>
  <c r="E4751" i="4"/>
  <c r="S700" i="3"/>
  <c r="E4750" i="4"/>
  <c r="O700" i="3"/>
  <c r="E4754" i="4"/>
  <c r="AE700" i="3"/>
  <c r="H4741" i="4"/>
  <c r="D700" i="3"/>
  <c r="E4752" i="4"/>
  <c r="W700" i="3"/>
  <c r="E4749" i="4"/>
  <c r="K700" i="3"/>
  <c r="H4754" i="4" l="1"/>
  <c r="AB701" i="3"/>
  <c r="H4749" i="4"/>
  <c r="H701" i="3"/>
  <c r="P701" i="3"/>
  <c r="H4751" i="4"/>
  <c r="H4750" i="4"/>
  <c r="L701" i="3"/>
  <c r="H4752" i="4"/>
  <c r="T701" i="3"/>
  <c r="E4748" i="4"/>
  <c r="G700" i="3"/>
  <c r="H4753" i="4"/>
  <c r="X701" i="3"/>
  <c r="E4760" i="4" l="1"/>
  <c r="AA701" i="3"/>
  <c r="H4748" i="4"/>
  <c r="D701" i="3"/>
  <c r="E4757" i="4"/>
  <c r="O701" i="3"/>
  <c r="AF700" i="3"/>
  <c r="E4758" i="4"/>
  <c r="S701" i="3"/>
  <c r="E4756" i="4"/>
  <c r="K701" i="3"/>
  <c r="E4759" i="4"/>
  <c r="W701" i="3"/>
  <c r="E4761" i="4"/>
  <c r="AE701" i="3"/>
  <c r="H4759" i="4" l="1"/>
  <c r="T702" i="3"/>
  <c r="H4761" i="4"/>
  <c r="AB702" i="3"/>
  <c r="H4756" i="4"/>
  <c r="H702" i="3"/>
  <c r="H4757" i="4"/>
  <c r="L702" i="3"/>
  <c r="E4755" i="4"/>
  <c r="G701" i="3"/>
  <c r="AF701" i="3"/>
  <c r="H4760" i="4"/>
  <c r="X702" i="3"/>
  <c r="H4758" i="4"/>
  <c r="P702" i="3"/>
  <c r="E4764" i="4" l="1"/>
  <c r="O702" i="3"/>
  <c r="E4765" i="4"/>
  <c r="S702" i="3"/>
  <c r="E4763" i="4"/>
  <c r="K702" i="3"/>
  <c r="E4767" i="4"/>
  <c r="AA702" i="3"/>
  <c r="E4768" i="4"/>
  <c r="AE702" i="3"/>
  <c r="H4755" i="4"/>
  <c r="D702" i="3"/>
  <c r="E4766" i="4"/>
  <c r="W702" i="3"/>
  <c r="X703" i="3" l="1"/>
  <c r="H4767" i="4"/>
  <c r="H4766" i="4"/>
  <c r="T703" i="3"/>
  <c r="E4762" i="4"/>
  <c r="G702" i="3"/>
  <c r="AF702" i="3"/>
  <c r="H4768" i="4"/>
  <c r="AB703" i="3"/>
  <c r="H4763" i="4"/>
  <c r="H703" i="3"/>
  <c r="H4765" i="4"/>
  <c r="P703" i="3"/>
  <c r="H4764" i="4"/>
  <c r="L703" i="3"/>
  <c r="E4772" i="4" l="1"/>
  <c r="S703" i="3"/>
  <c r="E4771" i="4"/>
  <c r="O703" i="3"/>
  <c r="H4762" i="4"/>
  <c r="D703" i="3"/>
  <c r="E4773" i="4"/>
  <c r="W703" i="3"/>
  <c r="E4770" i="4"/>
  <c r="K703" i="3"/>
  <c r="E4775" i="4"/>
  <c r="AE703" i="3"/>
  <c r="E4774" i="4"/>
  <c r="AA703" i="3"/>
  <c r="H4773" i="4" l="1"/>
  <c r="T704" i="3"/>
  <c r="H4774" i="4"/>
  <c r="X704" i="3"/>
  <c r="E4769" i="4"/>
  <c r="G703" i="3"/>
  <c r="AF703" i="3"/>
  <c r="H4775" i="4"/>
  <c r="AB704" i="3"/>
  <c r="H4771" i="4"/>
  <c r="L704" i="3"/>
  <c r="H4770" i="4"/>
  <c r="H704" i="3"/>
  <c r="H4772" i="4"/>
  <c r="P704" i="3"/>
  <c r="E4779" i="4" l="1"/>
  <c r="S704" i="3"/>
  <c r="H4769" i="4"/>
  <c r="D704" i="3"/>
  <c r="E4777" i="4"/>
  <c r="K704" i="3"/>
  <c r="E4781" i="4"/>
  <c r="AA704" i="3"/>
  <c r="E4778" i="4"/>
  <c r="O704" i="3"/>
  <c r="W704" i="3"/>
  <c r="E4780" i="4"/>
  <c r="E4782" i="4"/>
  <c r="AE704" i="3"/>
  <c r="H4782" i="4" l="1"/>
  <c r="AB705" i="3"/>
  <c r="H4780" i="4"/>
  <c r="T705" i="3"/>
  <c r="H4779" i="4"/>
  <c r="P705" i="3"/>
  <c r="H4781" i="4"/>
  <c r="X705" i="3"/>
  <c r="H4777" i="4"/>
  <c r="H705" i="3"/>
  <c r="E4776" i="4"/>
  <c r="G704" i="3"/>
  <c r="H4778" i="4"/>
  <c r="L705" i="3"/>
  <c r="E4788" i="4" l="1"/>
  <c r="AA705" i="3"/>
  <c r="H4776" i="4"/>
  <c r="D705" i="3"/>
  <c r="E4785" i="4"/>
  <c r="O705" i="3"/>
  <c r="E4786" i="4"/>
  <c r="S705" i="3"/>
  <c r="E4784" i="4"/>
  <c r="K705" i="3"/>
  <c r="AF704" i="3"/>
  <c r="E4787" i="4"/>
  <c r="W705" i="3"/>
  <c r="E4789" i="4"/>
  <c r="AE705" i="3"/>
  <c r="H4786" i="4" l="1"/>
  <c r="P706" i="3"/>
  <c r="H4785" i="4"/>
  <c r="L706" i="3"/>
  <c r="E4783" i="4"/>
  <c r="G705" i="3"/>
  <c r="H4789" i="4"/>
  <c r="AB706" i="3"/>
  <c r="H4787" i="4"/>
  <c r="T706" i="3"/>
  <c r="H4784" i="4"/>
  <c r="H706" i="3"/>
  <c r="H4788" i="4"/>
  <c r="X706" i="3"/>
  <c r="D706" i="3" l="1"/>
  <c r="H4783" i="4"/>
  <c r="AF705" i="3"/>
  <c r="E4791" i="4"/>
  <c r="K706" i="3"/>
  <c r="E4794" i="4"/>
  <c r="W706" i="3"/>
  <c r="E4795" i="4"/>
  <c r="AA706" i="3"/>
  <c r="E4792" i="4"/>
  <c r="O706" i="3"/>
  <c r="E4793" i="4"/>
  <c r="S706" i="3"/>
  <c r="E4796" i="4"/>
  <c r="AE706" i="3"/>
  <c r="H4796" i="4" l="1"/>
  <c r="AB707" i="3"/>
  <c r="H4794" i="4"/>
  <c r="T707" i="3"/>
  <c r="H4793" i="4"/>
  <c r="P707" i="3"/>
  <c r="H707" i="3"/>
  <c r="H4791" i="4"/>
  <c r="H4792" i="4"/>
  <c r="L707" i="3"/>
  <c r="H4795" i="4"/>
  <c r="X707" i="3"/>
  <c r="E4790" i="4"/>
  <c r="G706" i="3"/>
  <c r="AF706" i="3"/>
  <c r="E4800" i="4" l="1"/>
  <c r="S707" i="3"/>
  <c r="H4790" i="4"/>
  <c r="D707" i="3"/>
  <c r="E4798" i="4"/>
  <c r="K707" i="3"/>
  <c r="E4802" i="4"/>
  <c r="AA707" i="3"/>
  <c r="E4801" i="4"/>
  <c r="W707" i="3"/>
  <c r="E4799" i="4"/>
  <c r="O707" i="3"/>
  <c r="E4803" i="4"/>
  <c r="AE707" i="3"/>
  <c r="H4802" i="4" l="1"/>
  <c r="X708" i="3"/>
  <c r="H4803" i="4"/>
  <c r="AB708" i="3"/>
  <c r="H4801" i="4"/>
  <c r="T708" i="3"/>
  <c r="H4798" i="4"/>
  <c r="H708" i="3"/>
  <c r="H4799" i="4"/>
  <c r="L708" i="3"/>
  <c r="E4797" i="4"/>
  <c r="G707" i="3"/>
  <c r="AF707" i="3"/>
  <c r="H4800" i="4"/>
  <c r="P708" i="3"/>
  <c r="E4807" i="4" l="1"/>
  <c r="S708" i="3"/>
  <c r="E4808" i="4"/>
  <c r="W708" i="3"/>
  <c r="E4805" i="4"/>
  <c r="K708" i="3"/>
  <c r="H4797" i="4"/>
  <c r="D708" i="3"/>
  <c r="E4810" i="4"/>
  <c r="AE708" i="3"/>
  <c r="E4806" i="4"/>
  <c r="O708" i="3"/>
  <c r="E4809" i="4"/>
  <c r="AA708" i="3"/>
  <c r="H4805" i="4" l="1"/>
  <c r="H709" i="3"/>
  <c r="H4806" i="4"/>
  <c r="L709" i="3"/>
  <c r="H4810" i="4"/>
  <c r="AB709" i="3"/>
  <c r="G708" i="3"/>
  <c r="AF708" i="3"/>
  <c r="E4804" i="4"/>
  <c r="H4809" i="4"/>
  <c r="X709" i="3"/>
  <c r="H4808" i="4"/>
  <c r="T709" i="3"/>
  <c r="P709" i="3"/>
  <c r="H4807" i="4"/>
  <c r="H4804" i="4" l="1"/>
  <c r="D709" i="3"/>
  <c r="E4814" i="4"/>
  <c r="S709" i="3"/>
  <c r="E4817" i="4"/>
  <c r="AE709" i="3"/>
  <c r="E4815" i="4"/>
  <c r="W709" i="3"/>
  <c r="E4813" i="4"/>
  <c r="O709" i="3"/>
  <c r="E4816" i="4"/>
  <c r="AA709" i="3"/>
  <c r="E4812" i="4"/>
  <c r="K709" i="3"/>
  <c r="H4817" i="4" l="1"/>
  <c r="AB710" i="3"/>
  <c r="H4812" i="4"/>
  <c r="H710" i="3"/>
  <c r="T710" i="3"/>
  <c r="H4815" i="4"/>
  <c r="H4816" i="4"/>
  <c r="X710" i="3"/>
  <c r="H4814" i="4"/>
  <c r="P710" i="3"/>
  <c r="H4813" i="4"/>
  <c r="L710" i="3"/>
  <c r="E4811" i="4"/>
  <c r="G709" i="3"/>
  <c r="AF709" i="3"/>
  <c r="E4823" i="4" l="1"/>
  <c r="AA710" i="3"/>
  <c r="H4811" i="4"/>
  <c r="D710" i="3"/>
  <c r="E4822" i="4"/>
  <c r="W710" i="3"/>
  <c r="E4820" i="4"/>
  <c r="O710" i="3"/>
  <c r="E4819" i="4"/>
  <c r="K710" i="3"/>
  <c r="E4821" i="4"/>
  <c r="S710" i="3"/>
  <c r="E4824" i="4"/>
  <c r="AE710" i="3"/>
  <c r="H4820" i="4" l="1"/>
  <c r="L711" i="3"/>
  <c r="H4819" i="4"/>
  <c r="H711" i="3"/>
  <c r="H4824" i="4"/>
  <c r="AB711" i="3"/>
  <c r="H4822" i="4"/>
  <c r="T711" i="3"/>
  <c r="H4821" i="4"/>
  <c r="P711" i="3"/>
  <c r="E4818" i="4"/>
  <c r="G710" i="3"/>
  <c r="H4823" i="4"/>
  <c r="X711" i="3"/>
  <c r="E4829" i="4" l="1"/>
  <c r="W711" i="3"/>
  <c r="H4818" i="4"/>
  <c r="D711" i="3"/>
  <c r="E4828" i="4"/>
  <c r="S711" i="3"/>
  <c r="E4830" i="4"/>
  <c r="AA711" i="3"/>
  <c r="E4831" i="4"/>
  <c r="AE711" i="3"/>
  <c r="AF710" i="3"/>
  <c r="E4826" i="4"/>
  <c r="K711" i="3"/>
  <c r="E4827" i="4"/>
  <c r="O711" i="3"/>
  <c r="H4827" i="4" l="1"/>
  <c r="L712" i="3"/>
  <c r="E4825" i="4"/>
  <c r="G711" i="3"/>
  <c r="H4828" i="4"/>
  <c r="P712" i="3"/>
  <c r="H4826" i="4"/>
  <c r="H712" i="3"/>
  <c r="H4831" i="4"/>
  <c r="AB712" i="3"/>
  <c r="H4830" i="4"/>
  <c r="X712" i="3"/>
  <c r="H4829" i="4"/>
  <c r="T712" i="3"/>
  <c r="W712" i="3" l="1"/>
  <c r="E4836" i="4"/>
  <c r="E4837" i="4"/>
  <c r="AA712" i="3"/>
  <c r="H4825" i="4"/>
  <c r="D712" i="3"/>
  <c r="E4835" i="4"/>
  <c r="S712" i="3"/>
  <c r="AF711" i="3"/>
  <c r="E4838" i="4"/>
  <c r="AE712" i="3"/>
  <c r="E4834" i="4"/>
  <c r="O712" i="3"/>
  <c r="E4833" i="4"/>
  <c r="K712" i="3"/>
  <c r="H4833" i="4" l="1"/>
  <c r="H713" i="3"/>
  <c r="H4835" i="4"/>
  <c r="P713" i="3"/>
  <c r="H4834" i="4"/>
  <c r="L713" i="3"/>
  <c r="H4838" i="4"/>
  <c r="AB713" i="3"/>
  <c r="E4832" i="4"/>
  <c r="G712" i="3"/>
  <c r="AF712" i="3"/>
  <c r="H4837" i="4"/>
  <c r="X713" i="3"/>
  <c r="H4836" i="4"/>
  <c r="T713" i="3"/>
  <c r="E4845" i="4" l="1"/>
  <c r="AE713" i="3"/>
  <c r="E4843" i="4"/>
  <c r="W713" i="3"/>
  <c r="E4841" i="4"/>
  <c r="O713" i="3"/>
  <c r="E4844" i="4"/>
  <c r="AA713" i="3"/>
  <c r="E4842" i="4"/>
  <c r="S713" i="3"/>
  <c r="H4832" i="4"/>
  <c r="D713" i="3"/>
  <c r="E4840" i="4"/>
  <c r="K713" i="3"/>
  <c r="E4839" i="4" l="1"/>
  <c r="G713" i="3"/>
  <c r="AF713" i="3"/>
  <c r="H4840" i="4"/>
  <c r="H714" i="3"/>
  <c r="H4842" i="4"/>
  <c r="P714" i="3"/>
  <c r="H4844" i="4"/>
  <c r="X714" i="3"/>
  <c r="H4841" i="4"/>
  <c r="L714" i="3"/>
  <c r="H4843" i="4"/>
  <c r="T714" i="3"/>
  <c r="H4845" i="4"/>
  <c r="AB714" i="3"/>
  <c r="E4852" i="4" l="1"/>
  <c r="AE714" i="3"/>
  <c r="E4850" i="4"/>
  <c r="W714" i="3"/>
  <c r="E4849" i="4"/>
  <c r="S714" i="3"/>
  <c r="E4847" i="4"/>
  <c r="K714" i="3"/>
  <c r="E4848" i="4"/>
  <c r="O714" i="3"/>
  <c r="H4839" i="4"/>
  <c r="D714" i="3"/>
  <c r="E4851" i="4"/>
  <c r="AA714" i="3"/>
  <c r="E4846" i="4" l="1"/>
  <c r="G714" i="3"/>
  <c r="AF714" i="3"/>
  <c r="H4851" i="4"/>
  <c r="X715" i="3"/>
  <c r="H4848" i="4"/>
  <c r="L715" i="3"/>
  <c r="H715" i="3"/>
  <c r="H4847" i="4"/>
  <c r="H4849" i="4"/>
  <c r="P715" i="3"/>
  <c r="H4850" i="4"/>
  <c r="T715" i="3"/>
  <c r="H4852" i="4"/>
  <c r="AB715" i="3"/>
  <c r="E4859" i="4" l="1"/>
  <c r="AE715" i="3"/>
  <c r="E4858" i="4"/>
  <c r="AA715" i="3"/>
  <c r="E4854" i="4"/>
  <c r="K715" i="3"/>
  <c r="E4855" i="4"/>
  <c r="O715" i="3"/>
  <c r="E4857" i="4"/>
  <c r="W715" i="3"/>
  <c r="E4856" i="4"/>
  <c r="S715" i="3"/>
  <c r="H4846" i="4"/>
  <c r="D715" i="3"/>
  <c r="H4856" i="4" l="1"/>
  <c r="P716" i="3"/>
  <c r="H4854" i="4"/>
  <c r="H716" i="3"/>
  <c r="H4855" i="4"/>
  <c r="L716" i="3"/>
  <c r="E4853" i="4"/>
  <c r="G715" i="3"/>
  <c r="H4858" i="4"/>
  <c r="X716" i="3"/>
  <c r="H4857" i="4"/>
  <c r="T716" i="3"/>
  <c r="H4859" i="4"/>
  <c r="AB716" i="3"/>
  <c r="E4862" i="4" l="1"/>
  <c r="O716" i="3"/>
  <c r="E4864" i="4"/>
  <c r="W716" i="3"/>
  <c r="E4865" i="4"/>
  <c r="AA716" i="3"/>
  <c r="H4853" i="4"/>
  <c r="D716" i="3"/>
  <c r="E4866" i="4"/>
  <c r="AE716" i="3"/>
  <c r="E4861" i="4"/>
  <c r="K716" i="3"/>
  <c r="E4863" i="4"/>
  <c r="S716" i="3"/>
  <c r="AF715" i="3"/>
  <c r="P717" i="3" l="1"/>
  <c r="H4863" i="4"/>
  <c r="G716" i="3"/>
  <c r="AF716" i="3"/>
  <c r="E4860" i="4"/>
  <c r="H4865" i="4"/>
  <c r="X717" i="3"/>
  <c r="H4861" i="4"/>
  <c r="H717" i="3"/>
  <c r="H4864" i="4"/>
  <c r="T717" i="3"/>
  <c r="H4866" i="4"/>
  <c r="AB717" i="3"/>
  <c r="H4862" i="4"/>
  <c r="L717" i="3"/>
  <c r="E4869" i="4" l="1"/>
  <c r="O717" i="3"/>
  <c r="E4872" i="4"/>
  <c r="AA717" i="3"/>
  <c r="E4873" i="4"/>
  <c r="AE717" i="3"/>
  <c r="E4871" i="4"/>
  <c r="W717" i="3"/>
  <c r="H4860" i="4"/>
  <c r="D717" i="3"/>
  <c r="K717" i="3"/>
  <c r="E4868" i="4"/>
  <c r="E4870" i="4"/>
  <c r="S717" i="3"/>
  <c r="H4873" i="4" l="1"/>
  <c r="AB718" i="3"/>
  <c r="H4872" i="4"/>
  <c r="X718" i="3"/>
  <c r="T718" i="3"/>
  <c r="H4871" i="4"/>
  <c r="H4870" i="4"/>
  <c r="P718" i="3"/>
  <c r="H4868" i="4"/>
  <c r="H718" i="3"/>
  <c r="E4867" i="4"/>
  <c r="G717" i="3"/>
  <c r="H4869" i="4"/>
  <c r="L718" i="3"/>
  <c r="E4876" i="4" l="1"/>
  <c r="O718" i="3"/>
  <c r="H4867" i="4"/>
  <c r="D718" i="3"/>
  <c r="E4877" i="4"/>
  <c r="S718" i="3"/>
  <c r="AF717" i="3"/>
  <c r="E4878" i="4"/>
  <c r="W718" i="3"/>
  <c r="E4879" i="4"/>
  <c r="AA718" i="3"/>
  <c r="E4875" i="4"/>
  <c r="K718" i="3"/>
  <c r="E4880" i="4"/>
  <c r="AE718" i="3"/>
  <c r="H4880" i="4" l="1"/>
  <c r="AB719" i="3"/>
  <c r="E4874" i="4"/>
  <c r="G718" i="3"/>
  <c r="AF718" i="3"/>
  <c r="H4877" i="4"/>
  <c r="P719" i="3"/>
  <c r="H4875" i="4"/>
  <c r="H719" i="3"/>
  <c r="X719" i="3"/>
  <c r="H4879" i="4"/>
  <c r="H4876" i="4"/>
  <c r="L719" i="3"/>
  <c r="H4878" i="4"/>
  <c r="T719" i="3"/>
  <c r="E4884" i="4" l="1"/>
  <c r="S719" i="3"/>
  <c r="E4887" i="4"/>
  <c r="AE719" i="3"/>
  <c r="E4885" i="4"/>
  <c r="W719" i="3"/>
  <c r="E4883" i="4"/>
  <c r="O719" i="3"/>
  <c r="H4874" i="4"/>
  <c r="D719" i="3"/>
  <c r="E4886" i="4"/>
  <c r="AA719" i="3"/>
  <c r="E4882" i="4"/>
  <c r="K719" i="3"/>
  <c r="H4883" i="4" l="1"/>
  <c r="L720" i="3"/>
  <c r="H4885" i="4"/>
  <c r="T720" i="3"/>
  <c r="H4887" i="4"/>
  <c r="AB720" i="3"/>
  <c r="E4881" i="4"/>
  <c r="G719" i="3"/>
  <c r="H4882" i="4"/>
  <c r="H720" i="3"/>
  <c r="H4886" i="4"/>
  <c r="X720" i="3"/>
  <c r="H4884" i="4"/>
  <c r="P720" i="3"/>
  <c r="E4891" i="4" l="1"/>
  <c r="S720" i="3"/>
  <c r="H4881" i="4"/>
  <c r="D720" i="3"/>
  <c r="E4894" i="4"/>
  <c r="AE720" i="3"/>
  <c r="E4893" i="4"/>
  <c r="AA720" i="3"/>
  <c r="W720" i="3"/>
  <c r="E4892" i="4"/>
  <c r="E4889" i="4"/>
  <c r="K720" i="3"/>
  <c r="E4890" i="4"/>
  <c r="O720" i="3"/>
  <c r="AF719" i="3"/>
  <c r="H4890" i="4" l="1"/>
  <c r="L721" i="3"/>
  <c r="H4893" i="4"/>
  <c r="X721" i="3"/>
  <c r="H4894" i="4"/>
  <c r="AB721" i="3"/>
  <c r="H4889" i="4"/>
  <c r="H721" i="3"/>
  <c r="E4888" i="4"/>
  <c r="G720" i="3"/>
  <c r="AF720" i="3"/>
  <c r="H4891" i="4"/>
  <c r="P721" i="3"/>
  <c r="H4892" i="4"/>
  <c r="T721" i="3"/>
  <c r="E4896" i="4" l="1"/>
  <c r="K721" i="3"/>
  <c r="E4901" i="4"/>
  <c r="AE721" i="3"/>
  <c r="E4898" i="4"/>
  <c r="S721" i="3"/>
  <c r="E4900" i="4"/>
  <c r="AA721" i="3"/>
  <c r="E4899" i="4"/>
  <c r="W721" i="3"/>
  <c r="H4888" i="4"/>
  <c r="D721" i="3"/>
  <c r="E4897" i="4"/>
  <c r="O721" i="3"/>
  <c r="H4897" i="4" l="1"/>
  <c r="L722" i="3"/>
  <c r="E4895" i="4"/>
  <c r="G721" i="3"/>
  <c r="AF721" i="3"/>
  <c r="H4900" i="4"/>
  <c r="X722" i="3"/>
  <c r="H4899" i="4"/>
  <c r="T722" i="3"/>
  <c r="H4898" i="4"/>
  <c r="P722" i="3"/>
  <c r="H4901" i="4"/>
  <c r="AB722" i="3"/>
  <c r="H4896" i="4"/>
  <c r="H722" i="3"/>
  <c r="E4903" i="4" l="1"/>
  <c r="K722" i="3"/>
  <c r="E4907" i="4"/>
  <c r="AA722" i="3"/>
  <c r="E4908" i="4"/>
  <c r="AE722" i="3"/>
  <c r="H4895" i="4"/>
  <c r="D722" i="3"/>
  <c r="E4905" i="4"/>
  <c r="S722" i="3"/>
  <c r="E4904" i="4"/>
  <c r="O722" i="3"/>
  <c r="E4906" i="4"/>
  <c r="W722" i="3"/>
  <c r="H4906" i="4" l="1"/>
  <c r="T723" i="3"/>
  <c r="H4904" i="4"/>
  <c r="L723" i="3"/>
  <c r="H723" i="3"/>
  <c r="H4903" i="4"/>
  <c r="E4902" i="4"/>
  <c r="G722" i="3"/>
  <c r="H4908" i="4"/>
  <c r="AB723" i="3"/>
  <c r="H4907" i="4"/>
  <c r="X723" i="3"/>
  <c r="H4905" i="4"/>
  <c r="P723" i="3"/>
  <c r="H4902" i="4" l="1"/>
  <c r="D723" i="3"/>
  <c r="E4910" i="4"/>
  <c r="K723" i="3"/>
  <c r="E4912" i="4"/>
  <c r="S723" i="3"/>
  <c r="E4914" i="4"/>
  <c r="AA723" i="3"/>
  <c r="E4911" i="4"/>
  <c r="O723" i="3"/>
  <c r="E4915" i="4"/>
  <c r="AE723" i="3"/>
  <c r="E4913" i="4"/>
  <c r="W723" i="3"/>
  <c r="AF722" i="3"/>
  <c r="H4913" i="4" l="1"/>
  <c r="T724" i="3"/>
  <c r="H4914" i="4"/>
  <c r="X724" i="3"/>
  <c r="H4912" i="4"/>
  <c r="P724" i="3"/>
  <c r="H4915" i="4"/>
  <c r="AB724" i="3"/>
  <c r="H4910" i="4"/>
  <c r="H724" i="3"/>
  <c r="H4911" i="4"/>
  <c r="L724" i="3"/>
  <c r="E4909" i="4"/>
  <c r="G723" i="3"/>
  <c r="AF723" i="3"/>
  <c r="E4922" i="4" l="1"/>
  <c r="AE724" i="3"/>
  <c r="H4909" i="4"/>
  <c r="D724" i="3"/>
  <c r="E4919" i="4"/>
  <c r="S724" i="3"/>
  <c r="E4918" i="4"/>
  <c r="O724" i="3"/>
  <c r="E4921" i="4"/>
  <c r="AA724" i="3"/>
  <c r="E4917" i="4"/>
  <c r="K724" i="3"/>
  <c r="E4920" i="4"/>
  <c r="W724" i="3"/>
  <c r="H4918" i="4" l="1"/>
  <c r="L725" i="3"/>
  <c r="H4920" i="4"/>
  <c r="T725" i="3"/>
  <c r="H4919" i="4"/>
  <c r="P725" i="3"/>
  <c r="H4917" i="4"/>
  <c r="H725" i="3"/>
  <c r="G724" i="3"/>
  <c r="AF724" i="3"/>
  <c r="E4916" i="4"/>
  <c r="H4921" i="4"/>
  <c r="X725" i="3"/>
  <c r="H4922" i="4"/>
  <c r="AB725" i="3"/>
  <c r="E4924" i="4" l="1"/>
  <c r="K725" i="3"/>
  <c r="E4926" i="4"/>
  <c r="S725" i="3"/>
  <c r="E4929" i="4"/>
  <c r="AE725" i="3"/>
  <c r="E4928" i="4"/>
  <c r="AA725" i="3"/>
  <c r="E4927" i="4"/>
  <c r="W725" i="3"/>
  <c r="E4925" i="4"/>
  <c r="O725" i="3"/>
  <c r="H4916" i="4"/>
  <c r="D725" i="3"/>
  <c r="H4928" i="4" l="1"/>
  <c r="X726" i="3"/>
  <c r="E4923" i="4"/>
  <c r="G725" i="3"/>
  <c r="AF725" i="3"/>
  <c r="H4929" i="4"/>
  <c r="AB726" i="3"/>
  <c r="H4925" i="4"/>
  <c r="L726" i="3"/>
  <c r="H4926" i="4"/>
  <c r="P726" i="3"/>
  <c r="T726" i="3"/>
  <c r="H4927" i="4"/>
  <c r="H4924" i="4"/>
  <c r="H726" i="3"/>
  <c r="E4931" i="4" l="1"/>
  <c r="K726" i="3"/>
  <c r="E4936" i="4"/>
  <c r="AE726" i="3"/>
  <c r="E4934" i="4"/>
  <c r="W726" i="3"/>
  <c r="H4923" i="4"/>
  <c r="D726" i="3"/>
  <c r="E4933" i="4"/>
  <c r="S726" i="3"/>
  <c r="E4935" i="4"/>
  <c r="AA726" i="3"/>
  <c r="O726" i="3"/>
  <c r="E4932" i="4"/>
  <c r="H4932" i="4" l="1"/>
  <c r="L727" i="3"/>
  <c r="E4930" i="4"/>
  <c r="G726" i="3"/>
  <c r="AF726" i="3"/>
  <c r="H4936" i="4"/>
  <c r="AB727" i="3"/>
  <c r="H4931" i="4"/>
  <c r="H727" i="3"/>
  <c r="H4934" i="4"/>
  <c r="T727" i="3"/>
  <c r="X727" i="3"/>
  <c r="H4935" i="4"/>
  <c r="H4933" i="4"/>
  <c r="P727" i="3"/>
  <c r="E4940" i="4" l="1"/>
  <c r="S727" i="3"/>
  <c r="E4943" i="4"/>
  <c r="AE727" i="3"/>
  <c r="E4942" i="4"/>
  <c r="AA727" i="3"/>
  <c r="H4930" i="4"/>
  <c r="D727" i="3"/>
  <c r="E4941" i="4"/>
  <c r="W727" i="3"/>
  <c r="E4939" i="4"/>
  <c r="O727" i="3"/>
  <c r="E4938" i="4"/>
  <c r="K727" i="3"/>
  <c r="H4938" i="4" l="1"/>
  <c r="H728" i="3"/>
  <c r="E4937" i="4"/>
  <c r="G727" i="3"/>
  <c r="AF727" i="3"/>
  <c r="H4942" i="4"/>
  <c r="X728" i="3"/>
  <c r="H4939" i="4"/>
  <c r="L728" i="3"/>
  <c r="AB728" i="3"/>
  <c r="H4943" i="4"/>
  <c r="H4941" i="4"/>
  <c r="T728" i="3"/>
  <c r="H4940" i="4"/>
  <c r="P728" i="3"/>
  <c r="E4947" i="4" l="1"/>
  <c r="S728" i="3"/>
  <c r="E4949" i="4"/>
  <c r="AA728" i="3"/>
  <c r="E4948" i="4"/>
  <c r="W728" i="3"/>
  <c r="H4937" i="4"/>
  <c r="D728" i="3"/>
  <c r="E4950" i="4"/>
  <c r="AE728" i="3"/>
  <c r="E4945" i="4"/>
  <c r="K728" i="3"/>
  <c r="E4946" i="4"/>
  <c r="O728" i="3"/>
  <c r="E4944" i="4" l="1"/>
  <c r="G728" i="3"/>
  <c r="AF728" i="3"/>
  <c r="H4946" i="4"/>
  <c r="L729" i="3"/>
  <c r="H4948" i="4"/>
  <c r="T729" i="3"/>
  <c r="H4945" i="4"/>
  <c r="H729" i="3"/>
  <c r="H4949" i="4"/>
  <c r="X729" i="3"/>
  <c r="H4950" i="4"/>
  <c r="AB729" i="3"/>
  <c r="H4947" i="4"/>
  <c r="P729" i="3"/>
  <c r="E4955" i="4" l="1"/>
  <c r="W729" i="3"/>
  <c r="E4957" i="4"/>
  <c r="AE729" i="3"/>
  <c r="E4954" i="4"/>
  <c r="S729" i="3"/>
  <c r="E4956" i="4"/>
  <c r="AA729" i="3"/>
  <c r="E4953" i="4"/>
  <c r="O729" i="3"/>
  <c r="H4944" i="4"/>
  <c r="D729" i="3"/>
  <c r="E4952" i="4"/>
  <c r="K729" i="3"/>
  <c r="H4954" i="4" l="1"/>
  <c r="P730" i="3"/>
  <c r="H4956" i="4"/>
  <c r="X730" i="3"/>
  <c r="H4952" i="4"/>
  <c r="H730" i="3"/>
  <c r="E4951" i="4"/>
  <c r="G729" i="3"/>
  <c r="H4957" i="4"/>
  <c r="AB730" i="3"/>
  <c r="H4953" i="4"/>
  <c r="L730" i="3"/>
  <c r="H4955" i="4"/>
  <c r="T730" i="3"/>
  <c r="H4951" i="4" l="1"/>
  <c r="D730" i="3"/>
  <c r="E4959" i="4"/>
  <c r="K730" i="3"/>
  <c r="E4962" i="4"/>
  <c r="W730" i="3"/>
  <c r="E4960" i="4"/>
  <c r="O730" i="3"/>
  <c r="E4963" i="4"/>
  <c r="AA730" i="3"/>
  <c r="E4964" i="4"/>
  <c r="AE730" i="3"/>
  <c r="E4961" i="4"/>
  <c r="S730" i="3"/>
  <c r="AF729" i="3"/>
  <c r="H4960" i="4" l="1"/>
  <c r="L731" i="3"/>
  <c r="H4964" i="4"/>
  <c r="AB731" i="3"/>
  <c r="H4961" i="4"/>
  <c r="P731" i="3"/>
  <c r="H731" i="3"/>
  <c r="H4959" i="4"/>
  <c r="E4958" i="4"/>
  <c r="G730" i="3"/>
  <c r="AF730" i="3"/>
  <c r="H4962" i="4"/>
  <c r="T731" i="3"/>
  <c r="H4963" i="4"/>
  <c r="X731" i="3"/>
  <c r="E4970" i="4" l="1"/>
  <c r="AA731" i="3"/>
  <c r="E4968" i="4"/>
  <c r="S731" i="3"/>
  <c r="E4969" i="4"/>
  <c r="W731" i="3"/>
  <c r="E4971" i="4"/>
  <c r="AE731" i="3"/>
  <c r="E4966" i="4"/>
  <c r="K731" i="3"/>
  <c r="H4958" i="4"/>
  <c r="D731" i="3"/>
  <c r="E4967" i="4"/>
  <c r="O731" i="3"/>
  <c r="H4968" i="4" l="1"/>
  <c r="P732" i="3"/>
  <c r="H4967" i="4"/>
  <c r="L732" i="3"/>
  <c r="E4965" i="4"/>
  <c r="G731" i="3"/>
  <c r="AF731" i="3"/>
  <c r="H4970" i="4"/>
  <c r="X732" i="3"/>
  <c r="H4971" i="4"/>
  <c r="AB732" i="3"/>
  <c r="H4969" i="4"/>
  <c r="T732" i="3"/>
  <c r="H4966" i="4"/>
  <c r="H732" i="3"/>
  <c r="E4976" i="4" l="1"/>
  <c r="W732" i="3"/>
  <c r="E4973" i="4"/>
  <c r="K732" i="3"/>
  <c r="H4965" i="4"/>
  <c r="D732" i="3"/>
  <c r="E4974" i="4"/>
  <c r="O732" i="3"/>
  <c r="E4978" i="4"/>
  <c r="AE732" i="3"/>
  <c r="E4975" i="4"/>
  <c r="S732" i="3"/>
  <c r="E4977" i="4"/>
  <c r="AA732" i="3"/>
  <c r="H4973" i="4" l="1"/>
  <c r="H733" i="3"/>
  <c r="H4974" i="4"/>
  <c r="L733" i="3"/>
  <c r="G732" i="3"/>
  <c r="E4972" i="4"/>
  <c r="AF732" i="3"/>
  <c r="H4975" i="4"/>
  <c r="P733" i="3"/>
  <c r="H4976" i="4"/>
  <c r="T733" i="3"/>
  <c r="H4977" i="4"/>
  <c r="X733" i="3"/>
  <c r="H4978" i="4"/>
  <c r="AB733" i="3"/>
  <c r="E4985" i="4" l="1"/>
  <c r="AE733" i="3"/>
  <c r="E4984" i="4"/>
  <c r="AA733" i="3"/>
  <c r="H4972" i="4"/>
  <c r="D733" i="3"/>
  <c r="E4981" i="4"/>
  <c r="O733" i="3"/>
  <c r="E4983" i="4"/>
  <c r="W733" i="3"/>
  <c r="E4980" i="4"/>
  <c r="K733" i="3"/>
  <c r="E4982" i="4"/>
  <c r="S733" i="3"/>
  <c r="H4982" i="4" l="1"/>
  <c r="P734" i="3"/>
  <c r="H4981" i="4"/>
  <c r="L734" i="3"/>
  <c r="E4979" i="4"/>
  <c r="G733" i="3"/>
  <c r="AF733" i="3" s="1"/>
  <c r="H4980" i="4"/>
  <c r="H734" i="3"/>
  <c r="H4985" i="4"/>
  <c r="AB734" i="3"/>
  <c r="H4984" i="4"/>
  <c r="X734" i="3"/>
  <c r="T734" i="3"/>
  <c r="H4983" i="4"/>
  <c r="H4979" i="4" l="1"/>
  <c r="D734" i="3"/>
  <c r="E4990" i="4"/>
  <c r="W734" i="3"/>
  <c r="E4991" i="4"/>
  <c r="AA734" i="3"/>
  <c r="E4988" i="4"/>
  <c r="O734" i="3"/>
  <c r="E4992" i="4"/>
  <c r="AE734" i="3"/>
  <c r="E4989" i="4"/>
  <c r="S734" i="3"/>
  <c r="E4987" i="4"/>
  <c r="K734" i="3"/>
  <c r="H4987" i="4" l="1"/>
  <c r="H735" i="3"/>
  <c r="H4990" i="4"/>
  <c r="T735" i="3"/>
  <c r="E4986" i="4"/>
  <c r="G734" i="3"/>
  <c r="AF734" i="3"/>
  <c r="H4988" i="4"/>
  <c r="L735" i="3"/>
  <c r="X735" i="3"/>
  <c r="H4991" i="4"/>
  <c r="H4989" i="4"/>
  <c r="P735" i="3"/>
  <c r="H4992" i="4"/>
  <c r="AB735" i="3"/>
  <c r="E4999" i="4" l="1"/>
  <c r="AE735" i="3"/>
  <c r="E4996" i="4"/>
  <c r="S735" i="3"/>
  <c r="H4986" i="4"/>
  <c r="D735" i="3"/>
  <c r="E4997" i="4"/>
  <c r="W735" i="3"/>
  <c r="E4998" i="4"/>
  <c r="AA735" i="3"/>
  <c r="E4994" i="4"/>
  <c r="K735" i="3"/>
  <c r="E4995" i="4"/>
  <c r="O735" i="3"/>
  <c r="H4994" i="4" l="1"/>
  <c r="H736" i="3"/>
  <c r="H4997" i="4"/>
  <c r="T736" i="3"/>
  <c r="E4993" i="4"/>
  <c r="G735" i="3"/>
  <c r="H4999" i="4"/>
  <c r="AB736" i="3"/>
  <c r="H4995" i="4"/>
  <c r="L736" i="3"/>
  <c r="H4996" i="4"/>
  <c r="P736" i="3"/>
  <c r="H4998" i="4"/>
  <c r="X736" i="3"/>
  <c r="E5005" i="4" l="1"/>
  <c r="AA736" i="3"/>
  <c r="H4993" i="4"/>
  <c r="D736" i="3"/>
  <c r="AF735" i="3"/>
  <c r="E5003" i="4"/>
  <c r="S736" i="3"/>
  <c r="E5004" i="4"/>
  <c r="W736" i="3"/>
  <c r="E5002" i="4"/>
  <c r="O736" i="3"/>
  <c r="E5001" i="4"/>
  <c r="K736" i="3"/>
  <c r="E5006" i="4"/>
  <c r="AE736" i="3"/>
  <c r="H5006" i="4" l="1"/>
  <c r="AB737" i="3"/>
  <c r="H5003" i="4"/>
  <c r="P737" i="3"/>
  <c r="H5001" i="4"/>
  <c r="H737" i="3"/>
  <c r="E5000" i="4"/>
  <c r="G736" i="3"/>
  <c r="H5002" i="4"/>
  <c r="L737" i="3"/>
  <c r="H5005" i="4"/>
  <c r="X737" i="3"/>
  <c r="H5004" i="4"/>
  <c r="T737" i="3"/>
  <c r="H5000" i="4" l="1"/>
  <c r="D737" i="3"/>
  <c r="E5011" i="4"/>
  <c r="W737" i="3"/>
  <c r="E5009" i="4"/>
  <c r="O737" i="3"/>
  <c r="E5013" i="4"/>
  <c r="AE737" i="3"/>
  <c r="E5008" i="4"/>
  <c r="K737" i="3"/>
  <c r="E5012" i="4"/>
  <c r="AA737" i="3"/>
  <c r="E5010" i="4"/>
  <c r="S737" i="3"/>
  <c r="AF736" i="3"/>
  <c r="H5013" i="4" l="1"/>
  <c r="AB738" i="3"/>
  <c r="H5010" i="4"/>
  <c r="P738" i="3"/>
  <c r="H5011" i="4"/>
  <c r="T738" i="3"/>
  <c r="E5007" i="4"/>
  <c r="G737" i="3"/>
  <c r="H5009" i="4"/>
  <c r="L738" i="3"/>
  <c r="H5012" i="4"/>
  <c r="X738" i="3"/>
  <c r="H5008" i="4"/>
  <c r="H738" i="3"/>
  <c r="D738" i="3" l="1"/>
  <c r="H5007" i="4"/>
  <c r="E5015" i="4"/>
  <c r="K738" i="3"/>
  <c r="E5018" i="4"/>
  <c r="W738" i="3"/>
  <c r="E5019" i="4"/>
  <c r="AA738" i="3"/>
  <c r="E5017" i="4"/>
  <c r="S738" i="3"/>
  <c r="E5016" i="4"/>
  <c r="O738" i="3"/>
  <c r="E5020" i="4"/>
  <c r="AE738" i="3"/>
  <c r="AF737" i="3"/>
  <c r="H5018" i="4" l="1"/>
  <c r="T739" i="3"/>
  <c r="H5019" i="4"/>
  <c r="X739" i="3"/>
  <c r="H5020" i="4"/>
  <c r="AB739" i="3"/>
  <c r="H5016" i="4"/>
  <c r="L739" i="3"/>
  <c r="H5015" i="4"/>
  <c r="H739" i="3"/>
  <c r="H5017" i="4"/>
  <c r="P739" i="3"/>
  <c r="E5014" i="4"/>
  <c r="G738" i="3"/>
  <c r="AF738" i="3"/>
  <c r="E5027" i="4" l="1"/>
  <c r="AE739" i="3"/>
  <c r="E5024" i="4"/>
  <c r="S739" i="3"/>
  <c r="E5026" i="4"/>
  <c r="AA739" i="3"/>
  <c r="E5025" i="4"/>
  <c r="W739" i="3"/>
  <c r="E5023" i="4"/>
  <c r="O739" i="3"/>
  <c r="H5014" i="4"/>
  <c r="D739" i="3"/>
  <c r="E5022" i="4"/>
  <c r="K739" i="3"/>
  <c r="H5025" i="4" l="1"/>
  <c r="T740" i="3"/>
  <c r="E5021" i="4"/>
  <c r="G739" i="3"/>
  <c r="AF739" i="3"/>
  <c r="H5022" i="4"/>
  <c r="H740" i="3"/>
  <c r="H5026" i="4"/>
  <c r="X740" i="3"/>
  <c r="H5024" i="4"/>
  <c r="P740" i="3"/>
  <c r="H5023" i="4"/>
  <c r="L740" i="3"/>
  <c r="H5027" i="4"/>
  <c r="AB740" i="3"/>
  <c r="E5029" i="4" l="1"/>
  <c r="K740" i="3"/>
  <c r="E5030" i="4"/>
  <c r="O740" i="3"/>
  <c r="E5034" i="4"/>
  <c r="AE740" i="3"/>
  <c r="H5021" i="4"/>
  <c r="D740" i="3"/>
  <c r="E5031" i="4"/>
  <c r="S740" i="3"/>
  <c r="E5032" i="4"/>
  <c r="W740" i="3"/>
  <c r="E5033" i="4"/>
  <c r="AA740" i="3"/>
  <c r="G740" i="3" l="1"/>
  <c r="AF740" i="3" s="1"/>
  <c r="E5028" i="4"/>
  <c r="H5033" i="4"/>
  <c r="X741" i="3"/>
  <c r="H5034" i="4"/>
  <c r="AB741" i="3"/>
  <c r="H5032" i="4"/>
  <c r="T741" i="3"/>
  <c r="H5030" i="4"/>
  <c r="L741" i="3"/>
  <c r="H5031" i="4"/>
  <c r="P741" i="3"/>
  <c r="H5029" i="4"/>
  <c r="H741" i="3"/>
  <c r="E5038" i="4" l="1"/>
  <c r="S741" i="3"/>
  <c r="E5041" i="4"/>
  <c r="AE741" i="3"/>
  <c r="E5037" i="4"/>
  <c r="O741" i="3"/>
  <c r="E5036" i="4"/>
  <c r="K741" i="3"/>
  <c r="E5040" i="4"/>
  <c r="AA741" i="3"/>
  <c r="E5039" i="4"/>
  <c r="W741" i="3"/>
  <c r="H5028" i="4"/>
  <c r="D741" i="3"/>
  <c r="H5036" i="4" l="1"/>
  <c r="H742" i="3"/>
  <c r="E5035" i="4"/>
  <c r="G741" i="3"/>
  <c r="AF741" i="3"/>
  <c r="H5041" i="4"/>
  <c r="AB742" i="3"/>
  <c r="H5037" i="4"/>
  <c r="L742" i="3"/>
  <c r="H5038" i="4"/>
  <c r="P742" i="3"/>
  <c r="T742" i="3"/>
  <c r="H5039" i="4"/>
  <c r="H5040" i="4"/>
  <c r="X742" i="3"/>
  <c r="E5048" i="4" l="1"/>
  <c r="AE742" i="3"/>
  <c r="E5047" i="4"/>
  <c r="AA742" i="3"/>
  <c r="E5046" i="4"/>
  <c r="W742" i="3"/>
  <c r="H5035" i="4"/>
  <c r="D742" i="3"/>
  <c r="E5045" i="4"/>
  <c r="S742" i="3"/>
  <c r="E5043" i="4"/>
  <c r="K742" i="3"/>
  <c r="E5044" i="4"/>
  <c r="O742" i="3"/>
  <c r="H5044" i="4" l="1"/>
  <c r="L743" i="3"/>
  <c r="E5042" i="4"/>
  <c r="G742" i="3"/>
  <c r="AF742" i="3"/>
  <c r="H5046" i="4"/>
  <c r="T743" i="3"/>
  <c r="H5043" i="4"/>
  <c r="H743" i="3"/>
  <c r="X743" i="3"/>
  <c r="H5047" i="4"/>
  <c r="H5045" i="4"/>
  <c r="P743" i="3"/>
  <c r="H5048" i="4"/>
  <c r="AB743" i="3"/>
  <c r="E5055" i="4" l="1"/>
  <c r="AE743" i="3"/>
  <c r="E5053" i="4"/>
  <c r="W743" i="3"/>
  <c r="E5052" i="4"/>
  <c r="S743" i="3"/>
  <c r="H5042" i="4"/>
  <c r="D743" i="3"/>
  <c r="E5054" i="4"/>
  <c r="AA743" i="3"/>
  <c r="E5051" i="4"/>
  <c r="O743" i="3"/>
  <c r="E5050" i="4"/>
  <c r="K743" i="3"/>
  <c r="H5052" i="4" l="1"/>
  <c r="P744" i="3"/>
  <c r="E5049" i="4"/>
  <c r="G743" i="3"/>
  <c r="AF743" i="3" s="1"/>
  <c r="H5050" i="4"/>
  <c r="H744" i="3"/>
  <c r="H5051" i="4"/>
  <c r="L744" i="3"/>
  <c r="H5053" i="4"/>
  <c r="T744" i="3"/>
  <c r="H5054" i="4"/>
  <c r="X744" i="3"/>
  <c r="H5055" i="4"/>
  <c r="AB744" i="3"/>
  <c r="E5062" i="4" l="1"/>
  <c r="AE744" i="3"/>
  <c r="E5057" i="4"/>
  <c r="K744" i="3"/>
  <c r="E5059" i="4"/>
  <c r="S744" i="3"/>
  <c r="E5061" i="4"/>
  <c r="AA744" i="3"/>
  <c r="H5049" i="4"/>
  <c r="D744" i="3"/>
  <c r="W744" i="3"/>
  <c r="E5060" i="4"/>
  <c r="E5058" i="4"/>
  <c r="O744" i="3"/>
  <c r="H5059" i="4" l="1"/>
  <c r="P745" i="3"/>
  <c r="H5057" i="4"/>
  <c r="H745" i="3"/>
  <c r="H5061" i="4"/>
  <c r="X745" i="3"/>
  <c r="H5062" i="4"/>
  <c r="AB745" i="3"/>
  <c r="H5058" i="4"/>
  <c r="L745" i="3"/>
  <c r="H5060" i="4"/>
  <c r="T745" i="3"/>
  <c r="E5056" i="4"/>
  <c r="G744" i="3"/>
  <c r="AF744" i="3"/>
  <c r="E5069" i="4" l="1"/>
  <c r="AE745" i="3"/>
  <c r="E5064" i="4"/>
  <c r="K745" i="3"/>
  <c r="E5066" i="4"/>
  <c r="S745" i="3"/>
  <c r="H5056" i="4"/>
  <c r="D745" i="3"/>
  <c r="E5068" i="4"/>
  <c r="AA745" i="3"/>
  <c r="E5067" i="4"/>
  <c r="W745" i="3"/>
  <c r="E5065" i="4"/>
  <c r="O745" i="3"/>
  <c r="E5063" i="4" l="1"/>
  <c r="G745" i="3"/>
  <c r="AF745" i="3"/>
  <c r="H5065" i="4"/>
  <c r="L746" i="3"/>
  <c r="H5064" i="4"/>
  <c r="H746" i="3"/>
  <c r="H5068" i="4"/>
  <c r="X746" i="3"/>
  <c r="H5066" i="4"/>
  <c r="P746" i="3"/>
  <c r="H5067" i="4"/>
  <c r="T746" i="3"/>
  <c r="H5069" i="4"/>
  <c r="AB746" i="3"/>
  <c r="E5071" i="4" l="1"/>
  <c r="K746" i="3"/>
  <c r="E5076" i="4"/>
  <c r="AE746" i="3"/>
  <c r="E5074" i="4"/>
  <c r="W746" i="3"/>
  <c r="E5072" i="4"/>
  <c r="O746" i="3"/>
  <c r="E5073" i="4"/>
  <c r="S746" i="3"/>
  <c r="D746" i="3"/>
  <c r="H5063" i="4"/>
  <c r="E5075" i="4"/>
  <c r="AA746" i="3"/>
  <c r="H5075" i="4" l="1"/>
  <c r="X747" i="3"/>
  <c r="E5070" i="4"/>
  <c r="G746" i="3"/>
  <c r="AF746" i="3"/>
  <c r="H5072" i="4"/>
  <c r="L747" i="3"/>
  <c r="H5074" i="4"/>
  <c r="T747" i="3"/>
  <c r="H5076" i="4"/>
  <c r="AB747" i="3"/>
  <c r="H5073" i="4"/>
  <c r="P747" i="3"/>
  <c r="H747" i="3"/>
  <c r="H5071" i="4"/>
  <c r="E5079" i="4" l="1"/>
  <c r="O747" i="3"/>
  <c r="E5078" i="4"/>
  <c r="K747" i="3"/>
  <c r="E5080" i="4"/>
  <c r="S747" i="3"/>
  <c r="H5070" i="4"/>
  <c r="D747" i="3"/>
  <c r="E5083" i="4"/>
  <c r="AE747" i="3"/>
  <c r="E5082" i="4"/>
  <c r="AA747" i="3"/>
  <c r="E5081" i="4"/>
  <c r="W747" i="3"/>
  <c r="H5080" i="4" l="1"/>
  <c r="P748" i="3"/>
  <c r="E5077" i="4"/>
  <c r="G747" i="3"/>
  <c r="AF747" i="3"/>
  <c r="H5081" i="4"/>
  <c r="T748" i="3"/>
  <c r="H5082" i="4"/>
  <c r="X748" i="3"/>
  <c r="H5079" i="4"/>
  <c r="L748" i="3"/>
  <c r="H5078" i="4"/>
  <c r="H748" i="3"/>
  <c r="H5083" i="4"/>
  <c r="AB748" i="3"/>
  <c r="E5088" i="4" l="1"/>
  <c r="W748" i="3"/>
  <c r="E5090" i="4"/>
  <c r="AE748" i="3"/>
  <c r="E5085" i="4"/>
  <c r="K748" i="3"/>
  <c r="H5077" i="4"/>
  <c r="D748" i="3"/>
  <c r="E5086" i="4"/>
  <c r="O748" i="3"/>
  <c r="E5087" i="4"/>
  <c r="S748" i="3"/>
  <c r="E5089" i="4"/>
  <c r="AA748" i="3"/>
  <c r="H5085" i="4" l="1"/>
  <c r="H749" i="3"/>
  <c r="G748" i="3"/>
  <c r="E5084" i="4"/>
  <c r="AF748" i="3"/>
  <c r="H5089" i="4"/>
  <c r="X749" i="3"/>
  <c r="H5087" i="4"/>
  <c r="P749" i="3"/>
  <c r="H5090" i="4"/>
  <c r="AB749" i="3"/>
  <c r="H5086" i="4"/>
  <c r="L749" i="3"/>
  <c r="H5088" i="4"/>
  <c r="T749" i="3"/>
  <c r="E5095" i="4" l="1"/>
  <c r="W749" i="3"/>
  <c r="E5096" i="4"/>
  <c r="AA749" i="3"/>
  <c r="E5093" i="4"/>
  <c r="O749" i="3"/>
  <c r="E5097" i="4"/>
  <c r="AE749" i="3"/>
  <c r="E5092" i="4"/>
  <c r="K749" i="3"/>
  <c r="H5084" i="4"/>
  <c r="D749" i="3"/>
  <c r="E5094" i="4"/>
  <c r="S749" i="3"/>
  <c r="H5094" i="4" l="1"/>
  <c r="P750" i="3"/>
  <c r="H5093" i="4"/>
  <c r="L750" i="3"/>
  <c r="H5097" i="4"/>
  <c r="AB750" i="3"/>
  <c r="E5091" i="4"/>
  <c r="G749" i="3"/>
  <c r="H5092" i="4"/>
  <c r="H750" i="3"/>
  <c r="H5096" i="4"/>
  <c r="X750" i="3"/>
  <c r="T750" i="3"/>
  <c r="H5095" i="4"/>
  <c r="H5091" i="4" l="1"/>
  <c r="D750" i="3"/>
  <c r="E5103" i="4"/>
  <c r="AA750" i="3"/>
  <c r="E5104" i="4"/>
  <c r="AE750" i="3"/>
  <c r="E5099" i="4"/>
  <c r="K750" i="3"/>
  <c r="E5102" i="4"/>
  <c r="W750" i="3"/>
  <c r="E5100" i="4"/>
  <c r="O750" i="3"/>
  <c r="E5101" i="4"/>
  <c r="S750" i="3"/>
  <c r="AF749" i="3"/>
  <c r="H5099" i="4" l="1"/>
  <c r="H751" i="3"/>
  <c r="H5101" i="4"/>
  <c r="P751" i="3"/>
  <c r="H5100" i="4"/>
  <c r="L751" i="3"/>
  <c r="H5104" i="4"/>
  <c r="AB751" i="3"/>
  <c r="E5098" i="4"/>
  <c r="G750" i="3"/>
  <c r="AF750" i="3"/>
  <c r="X751" i="3"/>
  <c r="H5103" i="4"/>
  <c r="H5102" i="4"/>
  <c r="T751" i="3"/>
  <c r="E5109" i="4" l="1"/>
  <c r="W751" i="3"/>
  <c r="H5109" i="4" s="1"/>
  <c r="E5106" i="4"/>
  <c r="K751" i="3"/>
  <c r="H5106" i="4" s="1"/>
  <c r="E5111" i="4"/>
  <c r="AE751" i="3"/>
  <c r="H5111" i="4" s="1"/>
  <c r="E5107" i="4"/>
  <c r="O751" i="3"/>
  <c r="H5107" i="4" s="1"/>
  <c r="E5110" i="4"/>
  <c r="AA751" i="3"/>
  <c r="H5110" i="4" s="1"/>
  <c r="S751" i="3"/>
  <c r="H5108" i="4" s="1"/>
  <c r="E5108" i="4"/>
  <c r="H5098" i="4"/>
  <c r="D751" i="3"/>
  <c r="B11" i="11" l="1"/>
  <c r="C11" i="11" s="1"/>
  <c r="E5105" i="4"/>
  <c r="G751" i="3"/>
  <c r="H5105" i="4" s="1"/>
  <c r="AF751" i="3" l="1"/>
  <c r="B7" i="11" s="1"/>
  <c r="C7" i="11" s="1"/>
</calcChain>
</file>

<file path=xl/sharedStrings.xml><?xml version="1.0" encoding="utf-8"?>
<sst xmlns="http://schemas.openxmlformats.org/spreadsheetml/2006/main" count="6280" uniqueCount="164">
  <si>
    <t>PVZ.FLOW — рабочий файл расчетов</t>
  </si>
  <si>
    <t>Источник фактов движения — только лист «Движение». Остальные листы расчетные.</t>
  </si>
  <si>
    <t>Шаг</t>
  </si>
  <si>
    <t>Раздел</t>
  </si>
  <si>
    <t>Что делать</t>
  </si>
  <si>
    <t>1</t>
  </si>
  <si>
    <t>Настройки периода</t>
  </si>
  <si>
    <t>На листе «Настройки» укажи дату начала недели. Дата окончания считается автоматически.</t>
  </si>
  <si>
    <t>2</t>
  </si>
  <si>
    <t>Ввод движения</t>
  </si>
  <si>
    <t>На листе «Движение» выбери оператора в строке дня и внеси по товарам только «Приход» и «Убытие». Остатки считаются автоматически.</t>
  </si>
  <si>
    <t>3</t>
  </si>
  <si>
    <t>Проверка</t>
  </si>
  <si>
    <t>Перед счетом открой лист «Контроль». Если критические проверки OK — можно выставлять счет и платить сотрудникам.</t>
  </si>
  <si>
    <t>4</t>
  </si>
  <si>
    <t>Счет селлеру</t>
  </si>
  <si>
    <t>Лист «Свод_селлер» содержит фулфилмент, хранение и общий итог к начислению.</t>
  </si>
  <si>
    <t>5</t>
  </si>
  <si>
    <t>Сотрудники</t>
  </si>
  <si>
    <t>Лист «Мотивация» — общая ведомость. Листы «Расчетный_Пузанов» и «Расчетный_Завалишин» — расчетные листки.</t>
  </si>
  <si>
    <t>6</t>
  </si>
  <si>
    <t>Важно</t>
  </si>
  <si>
    <t>Не сортируй строки листа «Движение». Можно фильтровать/искать по датам, но порядок дат должен оставаться хронологическим.</t>
  </si>
  <si>
    <t>Настройки</t>
  </si>
  <si>
    <t>Тарифы, период расчета и справочники. Желтые поля можно менять.</t>
  </si>
  <si>
    <t>Дата начала недели</t>
  </si>
  <si>
    <t>Цвета бренда</t>
  </si>
  <si>
    <t>Дата окончания недели</t>
  </si>
  <si>
    <t>Винный</t>
  </si>
  <si>
    <t>#5A081E</t>
  </si>
  <si>
    <t>Бесплатных дней хранения</t>
  </si>
  <si>
    <t>Золотой</t>
  </si>
  <si>
    <t>#BD995A</t>
  </si>
  <si>
    <t>Товар</t>
  </si>
  <si>
    <t>Категория</t>
  </si>
  <si>
    <t>Весовая группа</t>
  </si>
  <si>
    <t>Приемка селлеру</t>
  </si>
  <si>
    <t>Брендирование</t>
  </si>
  <si>
    <t>Упаковка</t>
  </si>
  <si>
    <t>Сборка</t>
  </si>
  <si>
    <t>Отправка селлеру</t>
  </si>
  <si>
    <t>Хранение / шт-день</t>
  </si>
  <si>
    <t>Приемка персоналу</t>
  </si>
  <si>
    <t>Отправка персоналу</t>
  </si>
  <si>
    <t>Начальный остаток</t>
  </si>
  <si>
    <t>АК-10</t>
  </si>
  <si>
    <t>АК</t>
  </si>
  <si>
    <t>до 1 кг</t>
  </si>
  <si>
    <t>Пузанов Д.В.</t>
  </si>
  <si>
    <t>АК-15</t>
  </si>
  <si>
    <t>Завалишин Д.Л.</t>
  </si>
  <si>
    <t>Г 1800</t>
  </si>
  <si>
    <t>Г</t>
  </si>
  <si>
    <t>1–5 кг</t>
  </si>
  <si>
    <t>Г 3500</t>
  </si>
  <si>
    <t>&gt;5 кг</t>
  </si>
  <si>
    <t>Г 800</t>
  </si>
  <si>
    <t>Ми-К</t>
  </si>
  <si>
    <t>Ми</t>
  </si>
  <si>
    <t>Ми-П</t>
  </si>
  <si>
    <t>Движение товара — источник данных</t>
  </si>
  <si>
    <t>Период расчета</t>
  </si>
  <si>
    <t>Итоговая таблица недели</t>
  </si>
  <si>
    <t>Остаток начало</t>
  </si>
  <si>
    <t>Приход</t>
  </si>
  <si>
    <t>Убытие</t>
  </si>
  <si>
    <t>Остаток конец</t>
  </si>
  <si>
    <t>Контроль</t>
  </si>
  <si>
    <t>Фулфилмент</t>
  </si>
  <si>
    <t>Хранение</t>
  </si>
  <si>
    <t>Мотивация</t>
  </si>
  <si>
    <t>ИТОГО</t>
  </si>
  <si>
    <t>Ввод данных</t>
  </si>
  <si>
    <t>Желтые поля: оператор, приход, убытие. Серые поля считаются автоматически. Не сортируй строки; используй фильтр или поиск по дате.</t>
  </si>
  <si>
    <t>Дата</t>
  </si>
  <si>
    <t>День</t>
  </si>
  <si>
    <t>Оператор</t>
  </si>
  <si>
    <t>Контроль дня</t>
  </si>
  <si>
    <t>ID</t>
  </si>
  <si>
    <t>Капсула</t>
  </si>
  <si>
    <t>Хранение по капсулам FIFO</t>
  </si>
  <si>
    <t>Расчетный лист. Капсулы создаются из приходов на листе «Движение».</t>
  </si>
  <si>
    <t>ID движения</t>
  </si>
  <si>
    <t>Дата прихода</t>
  </si>
  <si>
    <t>Кол-во капсулы</t>
  </si>
  <si>
    <t>Предыдущие капсулы FIFO</t>
  </si>
  <si>
    <t>Остаток на начало периода</t>
  </si>
  <si>
    <t>Приход в периоде</t>
  </si>
  <si>
    <t>Списано FIFO в периоде</t>
  </si>
  <si>
    <t>Остаток на конец периода</t>
  </si>
  <si>
    <t>Платный остаток 1</t>
  </si>
  <si>
    <t>Платный остаток 2</t>
  </si>
  <si>
    <t>Платный остаток 3</t>
  </si>
  <si>
    <t>Платный остаток 4</t>
  </si>
  <si>
    <t>Платный остаток 5</t>
  </si>
  <si>
    <t>Платный остаток 6</t>
  </si>
  <si>
    <t>Платный остаток 7</t>
  </si>
  <si>
    <t>Платные шт-дни</t>
  </si>
  <si>
    <t>Тариф</t>
  </si>
  <si>
    <t>Сумма хранения</t>
  </si>
  <si>
    <t>Итог хранения</t>
  </si>
  <si>
    <t>Свод по товарам за выбранную неделю.</t>
  </si>
  <si>
    <t>Остаток на начало</t>
  </si>
  <si>
    <t>Списано FIFO</t>
  </si>
  <si>
    <t>Остаток на конец</t>
  </si>
  <si>
    <t>Свод начисления селлеру</t>
  </si>
  <si>
    <t>Фулфилмент и хранение за выбранную неделю.</t>
  </si>
  <si>
    <t>Период</t>
  </si>
  <si>
    <t>Тариф приемки</t>
  </si>
  <si>
    <t>Тариф отправки</t>
  </si>
  <si>
    <t>Приемка</t>
  </si>
  <si>
    <t>Бренд</t>
  </si>
  <si>
    <t>Отправка</t>
  </si>
  <si>
    <t>Итог к счету</t>
  </si>
  <si>
    <t>Фулфилмент — приемка</t>
  </si>
  <si>
    <t>Фулфилмент — отправка</t>
  </si>
  <si>
    <t>Фулфилмент — всего</t>
  </si>
  <si>
    <t>Хранение по капсулам</t>
  </si>
  <si>
    <t>ИТОГО к начислению селлеру</t>
  </si>
  <si>
    <t>Мотивационные выплаты</t>
  </si>
  <si>
    <t>Ведомость по сотрудникам. Движение берется с листа «Движение».</t>
  </si>
  <si>
    <t>Итог по сотрудникам</t>
  </si>
  <si>
    <t>Приход, шт</t>
  </si>
  <si>
    <t>Убытие, шт</t>
  </si>
  <si>
    <t>Приемка, руб</t>
  </si>
  <si>
    <t>Отправка, руб</t>
  </si>
  <si>
    <t>Итого, руб</t>
  </si>
  <si>
    <t>Детализация по товарам</t>
  </si>
  <si>
    <t>Расчетный листок — Пузанов Д.В.</t>
  </si>
  <si>
    <t>Сдельная мотивация за выбранную неделю.</t>
  </si>
  <si>
    <t>Сотрудник</t>
  </si>
  <si>
    <t>Показатель</t>
  </si>
  <si>
    <t>Значение</t>
  </si>
  <si>
    <t>Принято, шт</t>
  </si>
  <si>
    <t>Отгружено, шт</t>
  </si>
  <si>
    <t>Начислено за приемку</t>
  </si>
  <si>
    <t>Начислено за отправку</t>
  </si>
  <si>
    <t>ИТОГО к выплате</t>
  </si>
  <si>
    <t>Подпись</t>
  </si>
  <si>
    <t>Расчетный листок — Завалишин Д.Л.</t>
  </si>
  <si>
    <t>Контроль перед выставлением счета</t>
  </si>
  <si>
    <t>Если есть ошибка — сначала исправь лист «Движение».</t>
  </si>
  <si>
    <t>Факт / значение</t>
  </si>
  <si>
    <t>Статус</t>
  </si>
  <si>
    <t>Движение недели сходится</t>
  </si>
  <si>
    <t>Проверь приход/убытие и остатки на листе Движение.</t>
  </si>
  <si>
    <t>Ошибки в дневном контроле выбранной недели</t>
  </si>
  <si>
    <t>Проверь строку дня на листе Движение.</t>
  </si>
  <si>
    <t>Движения без оператора</t>
  </si>
  <si>
    <t>Заполни оператора в строке дня на листе Движение, иначе мотивация не распределится.</t>
  </si>
  <si>
    <t>Хранение: начало + приход - списание = конец</t>
  </si>
  <si>
    <t>Проверь FIFO и исходные движения.</t>
  </si>
  <si>
    <t>Селлер: фулфилмент + хранение = итог</t>
  </si>
  <si>
    <t>Проверь Свод_селлер.</t>
  </si>
  <si>
    <t>Отрицательные остатки в движении</t>
  </si>
  <si>
    <t>Нельзя отгружать больше остатка. Исправь лист Движение.</t>
  </si>
  <si>
    <t>Перед выставлением счета критические проверки должны быть OK. Предупреждение по оператору влияет только на мотивацию персонала.</t>
  </si>
  <si>
    <t>ПН</t>
  </si>
  <si>
    <t>ВС</t>
  </si>
  <si>
    <t>ВТ</t>
  </si>
  <si>
    <t>СР</t>
  </si>
  <si>
    <t>ЧТ</t>
  </si>
  <si>
    <t>ПТ</t>
  </si>
  <si>
    <t>СБ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</si>
</sst>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\ _₽_-;\-* #,##0.00\ _₽_-;_-* &quot;-&quot;??\ _₽_-;_-@_-"/>
    <numFmt numFmtId="165" formatCode="dd\.mm\.yyyy"/>
    <numFmt numFmtId="166" formatCode="#,##0.00\ \₽"/>
    <numFmt numFmtId="167" formatCode="#,##0.##"/>
    <numFmt numFmtId="168" formatCode="dd\.mm"/>
    <numFmt numFmtId="172" formatCode="_-* #,##0\ _₽_-;\-* #,##0\ _₽_-;_-* &quot;-&quot;??\ _₽_-;_-@_-"/>
  </numFmts>
  <fonts count="9" x14ac:knownFonts="1">
    <font>
      <sz val="11"/>
      <color theme="1"/>
      <name val="Calibri"/>
      <family val="2"/>
      <scheme val="minor"/>
    </font>
    <font>
      <b/>
      <sz val="18"/>
      <color rgb="FF5A081E"/>
      <name val="Calibri"/>
      <family val="2"/>
      <charset val="204"/>
    </font>
    <font>
      <sz val="10"/>
      <color rgb="FF222222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5A081E"/>
      <name val="Calibri"/>
      <family val="2"/>
      <charset val="204"/>
    </font>
    <font>
      <b/>
      <sz val="13"/>
      <color rgb="FF5A081E"/>
      <name val="Calibri"/>
      <family val="2"/>
      <charset val="204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081E"/>
      </patternFill>
    </fill>
    <fill>
      <patternFill patternType="solid">
        <fgColor rgb="FFEFE2C3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BD995A"/>
      </patternFill>
    </fill>
    <fill>
      <patternFill patternType="solid">
        <fgColor rgb="FFE2F0D9"/>
      </patternFill>
    </fill>
    <fill>
      <patternFill patternType="solid">
        <fgColor rgb="FFFAF7F2"/>
      </patternFill>
    </fill>
  </fills>
  <borders count="4">
    <border>
      <left/>
      <right/>
      <top/>
      <bottom/>
      <diagonal/>
    </border>
    <border>
      <left style="thin">
        <color rgb="FFBD995A"/>
      </left>
      <right style="thin">
        <color rgb="FFBD995A"/>
      </right>
      <top style="thin">
        <color rgb="FFBD995A"/>
      </top>
      <bottom style="thin">
        <color rgb="FFBD995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1">
    <xf numFmtId="0" fontId="0" fillId="0" borderId="0" xfId="0"/>
    <xf numFmtId="0" fontId="0" fillId="8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5" fontId="0" fillId="4" borderId="2" xfId="0" applyNumberFormat="1" applyFill="1" applyBorder="1" applyAlignment="1">
      <alignment vertical="top" wrapText="1"/>
    </xf>
    <xf numFmtId="0" fontId="4" fillId="0" borderId="0" xfId="0" applyFont="1"/>
    <xf numFmtId="165" fontId="0" fillId="5" borderId="2" xfId="0" applyNumberForma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166" fontId="0" fillId="4" borderId="2" xfId="0" applyNumberFormat="1" applyFill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7" fontId="0" fillId="4" borderId="2" xfId="0" applyNumberFormat="1" applyFill="1" applyBorder="1" applyAlignment="1">
      <alignment vertical="top" wrapText="1"/>
    </xf>
    <xf numFmtId="0" fontId="5" fillId="0" borderId="0" xfId="0" applyFont="1"/>
    <xf numFmtId="167" fontId="0" fillId="0" borderId="2" xfId="0" applyNumberFormat="1" applyBorder="1" applyAlignment="1">
      <alignment vertical="top" wrapText="1"/>
    </xf>
    <xf numFmtId="0" fontId="6" fillId="7" borderId="2" xfId="0" applyFont="1" applyFill="1" applyBorder="1" applyAlignment="1">
      <alignment vertical="top" wrapText="1"/>
    </xf>
    <xf numFmtId="166" fontId="6" fillId="7" borderId="2" xfId="0" applyNumberFormat="1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167" fontId="0" fillId="5" borderId="2" xfId="0" applyNumberFormat="1" applyFill="1" applyBorder="1" applyAlignment="1">
      <alignment vertical="top" wrapText="1"/>
    </xf>
    <xf numFmtId="168" fontId="4" fillId="3" borderId="2" xfId="0" applyNumberFormat="1" applyFont="1" applyFill="1" applyBorder="1" applyAlignment="1">
      <alignment vertical="top" wrapText="1"/>
    </xf>
    <xf numFmtId="166" fontId="0" fillId="5" borderId="2" xfId="0" applyNumberForma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166" fontId="0" fillId="3" borderId="2" xfId="0" applyNumberFormat="1" applyFill="1" applyBorder="1" applyAlignment="1">
      <alignment vertical="top" wrapText="1"/>
    </xf>
    <xf numFmtId="167" fontId="0" fillId="3" borderId="2" xfId="0" applyNumberFormat="1" applyFill="1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0" fontId="0" fillId="0" borderId="3" xfId="0" applyBorder="1"/>
    <xf numFmtId="0" fontId="6" fillId="0" borderId="2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172" fontId="0" fillId="0" borderId="2" xfId="1" applyNumberFormat="1" applyFont="1" applyBorder="1" applyAlignment="1">
      <alignment vertical="top" wrapText="1"/>
    </xf>
    <xf numFmtId="172" fontId="6" fillId="7" borderId="2" xfId="1" applyNumberFormat="1" applyFont="1" applyFill="1" applyBorder="1" applyAlignment="1">
      <alignment vertical="top" wrapText="1"/>
    </xf>
    <xf numFmtId="0" fontId="8" fillId="5" borderId="2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top" wrapText="1" indent="1"/>
    </xf>
    <xf numFmtId="172" fontId="0" fillId="5" borderId="2" xfId="1" applyNumberFormat="1" applyFont="1" applyFill="1" applyBorder="1" applyAlignment="1">
      <alignment vertical="top" wrapText="1"/>
    </xf>
    <xf numFmtId="172" fontId="0" fillId="4" borderId="2" xfId="1" applyNumberFormat="1" applyFont="1" applyFill="1" applyBorder="1" applyAlignment="1">
      <alignment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152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152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152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152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152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152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152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152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152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667000" cy="11525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workbookViewId="0">
      <pane ySplit="5" topLeftCell="A8" activePane="bottomLeft" state="frozen"/>
      <selection pane="bottomLeft"/>
    </sheetView>
  </sheetViews>
  <sheetFormatPr defaultRowHeight="14.4" x14ac:dyDescent="0.3"/>
  <cols>
    <col min="1" max="1" width="8" customWidth="1"/>
    <col min="2" max="2" width="25" customWidth="1"/>
    <col min="3" max="3" width="95" customWidth="1"/>
  </cols>
  <sheetData>
    <row r="1" spans="1:4" ht="31.95" customHeight="1" x14ac:dyDescent="0.3">
      <c r="A1" s="1"/>
      <c r="B1" s="1"/>
      <c r="C1" s="1"/>
      <c r="D1" s="2" t="s">
        <v>0</v>
      </c>
    </row>
    <row r="2" spans="1:4" ht="25.95" customHeight="1" x14ac:dyDescent="0.3">
      <c r="A2" s="1"/>
      <c r="B2" s="1"/>
      <c r="C2" s="1"/>
      <c r="D2" s="3" t="s">
        <v>1</v>
      </c>
    </row>
    <row r="3" spans="1:4" ht="19.95" customHeight="1" x14ac:dyDescent="0.3">
      <c r="A3" s="1"/>
      <c r="B3" s="1"/>
      <c r="C3" s="1"/>
      <c r="D3" s="1"/>
    </row>
    <row r="5" spans="1:4" x14ac:dyDescent="0.3">
      <c r="A5" s="4" t="s">
        <v>2</v>
      </c>
      <c r="B5" s="4" t="s">
        <v>3</v>
      </c>
      <c r="C5" s="4" t="s">
        <v>4</v>
      </c>
    </row>
    <row r="6" spans="1:4" x14ac:dyDescent="0.3">
      <c r="A6" s="5" t="s">
        <v>5</v>
      </c>
      <c r="B6" s="5" t="s">
        <v>6</v>
      </c>
      <c r="C6" s="5" t="s">
        <v>7</v>
      </c>
    </row>
    <row r="7" spans="1:4" ht="28.8" x14ac:dyDescent="0.3">
      <c r="A7" s="5" t="s">
        <v>8</v>
      </c>
      <c r="B7" s="5" t="s">
        <v>9</v>
      </c>
      <c r="C7" s="5" t="s">
        <v>10</v>
      </c>
    </row>
    <row r="8" spans="1:4" ht="28.8" x14ac:dyDescent="0.3">
      <c r="A8" s="5" t="s">
        <v>11</v>
      </c>
      <c r="B8" s="5" t="s">
        <v>12</v>
      </c>
      <c r="C8" s="5" t="s">
        <v>13</v>
      </c>
    </row>
    <row r="9" spans="1:4" x14ac:dyDescent="0.3">
      <c r="A9" s="5" t="s">
        <v>14</v>
      </c>
      <c r="B9" s="5" t="s">
        <v>15</v>
      </c>
      <c r="C9" s="5" t="s">
        <v>16</v>
      </c>
    </row>
    <row r="10" spans="1:4" ht="28.8" x14ac:dyDescent="0.3">
      <c r="A10" s="5" t="s">
        <v>17</v>
      </c>
      <c r="B10" s="5" t="s">
        <v>18</v>
      </c>
      <c r="C10" s="5" t="s">
        <v>19</v>
      </c>
    </row>
    <row r="11" spans="1:4" ht="28.8" x14ac:dyDescent="0.3">
      <c r="A11" s="5" t="s">
        <v>20</v>
      </c>
      <c r="B11" s="5" t="s">
        <v>21</v>
      </c>
      <c r="C11" s="5" t="s">
        <v>22</v>
      </c>
    </row>
  </sheetData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showGridLines="0" workbookViewId="0">
      <pane ySplit="10" topLeftCell="A11" activePane="bottomLeft" state="frozen"/>
      <selection pane="bottomLeft"/>
    </sheetView>
  </sheetViews>
  <sheetFormatPr defaultRowHeight="14.4" x14ac:dyDescent="0.3"/>
  <cols>
    <col min="1" max="1" width="26" customWidth="1"/>
    <col min="2" max="2" width="12" customWidth="1"/>
    <col min="3" max="3" width="16" customWidth="1"/>
    <col min="4" max="4" width="40" customWidth="1"/>
    <col min="5" max="5" width="15" customWidth="1"/>
    <col min="6" max="7" width="10" customWidth="1"/>
    <col min="8" max="8" width="18" customWidth="1"/>
    <col min="9" max="9" width="21" customWidth="1"/>
    <col min="10" max="10" width="19" customWidth="1"/>
    <col min="11" max="11" width="20" customWidth="1"/>
    <col min="12" max="12" width="19" customWidth="1"/>
    <col min="13" max="14" width="10" customWidth="1"/>
    <col min="15" max="15" width="24" customWidth="1"/>
  </cols>
  <sheetData>
    <row r="1" spans="1:15" ht="31.95" customHeight="1" x14ac:dyDescent="0.3">
      <c r="A1" s="1"/>
      <c r="B1" s="1"/>
      <c r="C1" s="1"/>
      <c r="D1" s="2" t="s">
        <v>23</v>
      </c>
      <c r="E1" s="1"/>
      <c r="F1" s="1"/>
      <c r="G1" s="1"/>
      <c r="H1" s="1"/>
      <c r="I1" s="1"/>
      <c r="J1" s="1"/>
      <c r="K1" s="1"/>
      <c r="L1" s="1"/>
    </row>
    <row r="2" spans="1:15" ht="25.95" customHeight="1" x14ac:dyDescent="0.3">
      <c r="A2" s="1"/>
      <c r="B2" s="1"/>
      <c r="C2" s="1"/>
      <c r="D2" s="3" t="s">
        <v>24</v>
      </c>
      <c r="E2" s="1"/>
      <c r="F2" s="1"/>
      <c r="G2" s="1"/>
      <c r="H2" s="1"/>
      <c r="I2" s="1"/>
      <c r="J2" s="1"/>
      <c r="K2" s="1"/>
      <c r="L2" s="1"/>
    </row>
    <row r="3" spans="1:15" ht="19.9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5" spans="1:15" x14ac:dyDescent="0.3">
      <c r="A5" s="6" t="s">
        <v>25</v>
      </c>
      <c r="B5" s="7">
        <v>46279</v>
      </c>
      <c r="E5" s="8" t="s">
        <v>26</v>
      </c>
    </row>
    <row r="6" spans="1:15" x14ac:dyDescent="0.3">
      <c r="A6" s="6" t="s">
        <v>27</v>
      </c>
      <c r="B6" s="9">
        <f>B5+6</f>
        <v>46285</v>
      </c>
      <c r="E6" s="10" t="s">
        <v>28</v>
      </c>
      <c r="F6" s="5" t="s">
        <v>29</v>
      </c>
    </row>
    <row r="7" spans="1:15" x14ac:dyDescent="0.3">
      <c r="A7" s="6" t="s">
        <v>30</v>
      </c>
      <c r="B7" s="11">
        <v>5</v>
      </c>
      <c r="E7" s="12" t="s">
        <v>31</v>
      </c>
      <c r="F7" s="5" t="s">
        <v>32</v>
      </c>
    </row>
    <row r="10" spans="1:15" ht="28.8" x14ac:dyDescent="0.3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38</v>
      </c>
      <c r="G10" s="4" t="s">
        <v>39</v>
      </c>
      <c r="H10" s="4" t="s">
        <v>40</v>
      </c>
      <c r="I10" s="4" t="s">
        <v>41</v>
      </c>
      <c r="J10" s="4" t="s">
        <v>42</v>
      </c>
      <c r="K10" s="4" t="s">
        <v>43</v>
      </c>
      <c r="L10" s="4" t="s">
        <v>44</v>
      </c>
      <c r="O10" s="4" t="s">
        <v>18</v>
      </c>
    </row>
    <row r="11" spans="1:15" x14ac:dyDescent="0.3">
      <c r="A11" s="5" t="s">
        <v>45</v>
      </c>
      <c r="B11" s="5" t="s">
        <v>46</v>
      </c>
      <c r="C11" s="5" t="s">
        <v>47</v>
      </c>
      <c r="D11" s="13">
        <v>10</v>
      </c>
      <c r="E11" s="13">
        <v>10</v>
      </c>
      <c r="F11" s="13">
        <v>20</v>
      </c>
      <c r="G11" s="13">
        <v>10</v>
      </c>
      <c r="H11" s="14">
        <f t="shared" ref="H11:H17" si="0">E11+F11+G11</f>
        <v>40</v>
      </c>
      <c r="I11" s="13">
        <v>0.35714285714285721</v>
      </c>
      <c r="J11" s="13">
        <v>1</v>
      </c>
      <c r="K11" s="13">
        <v>12</v>
      </c>
      <c r="L11" s="15">
        <v>0</v>
      </c>
      <c r="O11" s="11" t="s">
        <v>48</v>
      </c>
    </row>
    <row r="12" spans="1:15" x14ac:dyDescent="0.3">
      <c r="A12" s="5" t="s">
        <v>49</v>
      </c>
      <c r="B12" s="5" t="s">
        <v>46</v>
      </c>
      <c r="C12" s="5" t="s">
        <v>47</v>
      </c>
      <c r="D12" s="13">
        <v>10</v>
      </c>
      <c r="E12" s="13">
        <v>10</v>
      </c>
      <c r="F12" s="13">
        <v>20</v>
      </c>
      <c r="G12" s="13">
        <v>10</v>
      </c>
      <c r="H12" s="14">
        <f t="shared" si="0"/>
        <v>40</v>
      </c>
      <c r="I12" s="13">
        <v>0.35714285714285721</v>
      </c>
      <c r="J12" s="13">
        <v>1</v>
      </c>
      <c r="K12" s="13">
        <v>12</v>
      </c>
      <c r="L12" s="15">
        <v>0</v>
      </c>
      <c r="O12" s="11" t="s">
        <v>50</v>
      </c>
    </row>
    <row r="13" spans="1:15" x14ac:dyDescent="0.3">
      <c r="A13" s="5" t="s">
        <v>51</v>
      </c>
      <c r="B13" s="5" t="s">
        <v>52</v>
      </c>
      <c r="C13" s="5" t="s">
        <v>53</v>
      </c>
      <c r="D13" s="13">
        <v>10</v>
      </c>
      <c r="E13" s="13">
        <v>10</v>
      </c>
      <c r="F13" s="13">
        <v>30</v>
      </c>
      <c r="G13" s="13">
        <v>15</v>
      </c>
      <c r="H13" s="14">
        <f t="shared" si="0"/>
        <v>55</v>
      </c>
      <c r="I13" s="13">
        <v>5</v>
      </c>
      <c r="J13" s="13">
        <v>2</v>
      </c>
      <c r="K13" s="13">
        <v>23</v>
      </c>
      <c r="L13" s="15">
        <v>0</v>
      </c>
      <c r="O13" s="11"/>
    </row>
    <row r="14" spans="1:15" x14ac:dyDescent="0.3">
      <c r="A14" s="5" t="s">
        <v>54</v>
      </c>
      <c r="B14" s="5" t="s">
        <v>52</v>
      </c>
      <c r="C14" s="5" t="s">
        <v>55</v>
      </c>
      <c r="D14" s="13">
        <v>10</v>
      </c>
      <c r="E14" s="13">
        <v>15</v>
      </c>
      <c r="F14" s="13">
        <v>35</v>
      </c>
      <c r="G14" s="13">
        <v>25</v>
      </c>
      <c r="H14" s="14">
        <f t="shared" si="0"/>
        <v>75</v>
      </c>
      <c r="I14" s="13">
        <v>5</v>
      </c>
      <c r="J14" s="13">
        <v>3</v>
      </c>
      <c r="K14" s="13">
        <v>34</v>
      </c>
      <c r="L14" s="15">
        <v>0</v>
      </c>
      <c r="O14" s="11"/>
    </row>
    <row r="15" spans="1:15" x14ac:dyDescent="0.3">
      <c r="A15" s="5" t="s">
        <v>56</v>
      </c>
      <c r="B15" s="5" t="s">
        <v>52</v>
      </c>
      <c r="C15" s="5" t="s">
        <v>53</v>
      </c>
      <c r="D15" s="13">
        <v>10</v>
      </c>
      <c r="E15" s="13">
        <v>10</v>
      </c>
      <c r="F15" s="13">
        <v>30</v>
      </c>
      <c r="G15" s="13">
        <v>15</v>
      </c>
      <c r="H15" s="14">
        <f t="shared" si="0"/>
        <v>55</v>
      </c>
      <c r="I15" s="13">
        <v>5</v>
      </c>
      <c r="J15" s="13">
        <v>2</v>
      </c>
      <c r="K15" s="13">
        <v>23</v>
      </c>
      <c r="L15" s="15">
        <v>0</v>
      </c>
      <c r="O15" s="11"/>
    </row>
    <row r="16" spans="1:15" x14ac:dyDescent="0.3">
      <c r="A16" s="5" t="s">
        <v>57</v>
      </c>
      <c r="B16" s="5" t="s">
        <v>58</v>
      </c>
      <c r="C16" s="5" t="s">
        <v>47</v>
      </c>
      <c r="D16" s="13">
        <v>10</v>
      </c>
      <c r="E16" s="13">
        <v>0</v>
      </c>
      <c r="F16" s="13">
        <v>20</v>
      </c>
      <c r="G16" s="13">
        <v>10</v>
      </c>
      <c r="H16" s="14">
        <f t="shared" si="0"/>
        <v>30</v>
      </c>
      <c r="I16" s="13">
        <v>1.363636363636364</v>
      </c>
      <c r="J16" s="13">
        <v>1</v>
      </c>
      <c r="K16" s="13">
        <v>9</v>
      </c>
      <c r="L16" s="15">
        <v>0</v>
      </c>
      <c r="O16" s="11"/>
    </row>
    <row r="17" spans="1:15" x14ac:dyDescent="0.3">
      <c r="A17" s="5" t="s">
        <v>59</v>
      </c>
      <c r="B17" s="5" t="s">
        <v>58</v>
      </c>
      <c r="C17" s="5" t="s">
        <v>47</v>
      </c>
      <c r="D17" s="13">
        <v>10</v>
      </c>
      <c r="E17" s="13">
        <v>0</v>
      </c>
      <c r="F17" s="13">
        <v>20</v>
      </c>
      <c r="G17" s="13">
        <v>10</v>
      </c>
      <c r="H17" s="14">
        <f t="shared" si="0"/>
        <v>30</v>
      </c>
      <c r="I17" s="13">
        <v>0.1630434782608696</v>
      </c>
      <c r="J17" s="13">
        <v>1</v>
      </c>
      <c r="K17" s="13">
        <v>9</v>
      </c>
      <c r="L17" s="15">
        <v>0</v>
      </c>
      <c r="O17" s="11"/>
    </row>
    <row r="18" spans="1:15" x14ac:dyDescent="0.3">
      <c r="O18" s="11"/>
    </row>
    <row r="19" spans="1:15" x14ac:dyDescent="0.3">
      <c r="O19" s="11"/>
    </row>
    <row r="20" spans="1:15" x14ac:dyDescent="0.3">
      <c r="O20" s="11"/>
    </row>
    <row r="21" spans="1:15" x14ac:dyDescent="0.3">
      <c r="O21" s="11"/>
    </row>
    <row r="22" spans="1:15" x14ac:dyDescent="0.3">
      <c r="O22" s="11"/>
    </row>
    <row r="23" spans="1:15" x14ac:dyDescent="0.3">
      <c r="O23" s="11"/>
    </row>
    <row r="24" spans="1:15" x14ac:dyDescent="0.3">
      <c r="O24" s="11"/>
    </row>
    <row r="25" spans="1:15" x14ac:dyDescent="0.3">
      <c r="O25" s="11"/>
    </row>
    <row r="26" spans="1:15" x14ac:dyDescent="0.3">
      <c r="O26" s="11"/>
    </row>
    <row r="27" spans="1:15" x14ac:dyDescent="0.3">
      <c r="O27" s="11"/>
    </row>
    <row r="28" spans="1:15" x14ac:dyDescent="0.3">
      <c r="O28" s="11"/>
    </row>
    <row r="29" spans="1:15" x14ac:dyDescent="0.3">
      <c r="O29" s="11"/>
    </row>
    <row r="30" spans="1:15" x14ac:dyDescent="0.3">
      <c r="O30" s="11"/>
    </row>
  </sheetData>
  <pageMargins left="0.75" right="0.75" top="1" bottom="1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51"/>
  <sheetViews>
    <sheetView showGridLines="0" workbookViewId="0">
      <pane xSplit="3" ySplit="21" topLeftCell="P54" activePane="bottomRight" state="frozen"/>
      <selection pane="topRight"/>
      <selection pane="bottomLeft"/>
      <selection pane="bottomRight" activeCell="Q55" sqref="Q55"/>
    </sheetView>
  </sheetViews>
  <sheetFormatPr defaultRowHeight="14.4" x14ac:dyDescent="0.3"/>
  <cols>
    <col min="1" max="1" width="12" customWidth="1"/>
    <col min="2" max="2" width="10" customWidth="1"/>
    <col min="3" max="3" width="20" customWidth="1"/>
    <col min="4" max="6" width="12" customWidth="1"/>
    <col min="7" max="7" width="13" customWidth="1"/>
    <col min="8" max="32" width="12" customWidth="1"/>
  </cols>
  <sheetData>
    <row r="1" spans="1:12" ht="31.95" customHeight="1" x14ac:dyDescent="0.3">
      <c r="A1" s="1"/>
      <c r="B1" s="1"/>
      <c r="C1" s="1"/>
      <c r="D1" s="2" t="s">
        <v>60</v>
      </c>
      <c r="E1" s="2"/>
      <c r="F1" s="2"/>
      <c r="G1" s="2"/>
      <c r="H1" s="2"/>
      <c r="I1" s="2"/>
      <c r="J1" s="2"/>
      <c r="K1" s="2"/>
      <c r="L1" s="2"/>
    </row>
    <row r="2" spans="1:12" ht="25.95" customHeight="1" x14ac:dyDescent="0.3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</row>
    <row r="3" spans="1:12" ht="19.95" customHeight="1" x14ac:dyDescent="0.3">
      <c r="A3" s="1"/>
      <c r="B3" s="1"/>
      <c r="C3" s="1"/>
      <c r="D3" s="2"/>
      <c r="E3" s="2"/>
      <c r="F3" s="2"/>
      <c r="G3" s="2"/>
      <c r="H3" s="2"/>
      <c r="I3" s="2"/>
      <c r="J3" s="2"/>
      <c r="K3" s="2"/>
      <c r="L3" s="2"/>
    </row>
    <row r="4" spans="1:12" ht="23.4" x14ac:dyDescent="0.3">
      <c r="D4" s="2"/>
      <c r="E4" s="2"/>
      <c r="F4" s="2"/>
      <c r="G4" s="2"/>
      <c r="H4" s="2"/>
      <c r="I4" s="2"/>
      <c r="J4" s="2"/>
      <c r="K4" s="2"/>
      <c r="L4" s="2"/>
    </row>
    <row r="5" spans="1:12" ht="28.8" x14ac:dyDescent="0.3">
      <c r="A5" s="6" t="s">
        <v>61</v>
      </c>
      <c r="B5" s="9">
        <f>Настройки!$B$5</f>
        <v>46279</v>
      </c>
      <c r="C5" s="9">
        <f>Настройки!$B$6</f>
        <v>46285</v>
      </c>
    </row>
    <row r="6" spans="1:12" ht="17.399999999999999" x14ac:dyDescent="0.35">
      <c r="A6" s="16" t="s">
        <v>62</v>
      </c>
    </row>
    <row r="7" spans="1:12" ht="28.8" x14ac:dyDescent="0.3">
      <c r="A7" s="4" t="s">
        <v>33</v>
      </c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</row>
    <row r="8" spans="1:12" x14ac:dyDescent="0.3">
      <c r="A8" s="5" t="s">
        <v>45</v>
      </c>
      <c r="B8" s="35">
        <f>SUMIFS(Тех_Движение!$E$2:$E$5111,Тех_Движение!$B$2:$B$5111,Настройки!$B$5,Тех_Движение!$D$2:$D$5111,$A8)</f>
        <v>7</v>
      </c>
      <c r="C8" s="35">
        <f>SUMIFS(Тех_Движение!$F$2:$F$5111,Тех_Движение!$B$2:$B$5111,"&gt;="&amp;Настройки!$B$5,Тех_Движение!$B$2:$B$5111,"&lt;="&amp;Настройки!$B$6,Тех_Движение!$D$2:$D$5111,$A8)</f>
        <v>28</v>
      </c>
      <c r="D8" s="35">
        <f>SUMIFS(Тех_Движение!$G$2:$G$5111,Тех_Движение!$B$2:$B$5111,"&gt;="&amp;Настройки!$B$5,Тех_Движение!$B$2:$B$5111,"&lt;="&amp;Настройки!$B$6,Тех_Движение!$D$2:$D$5111,$A8)</f>
        <v>8</v>
      </c>
      <c r="E8" s="35">
        <f>SUMIFS(Тех_Движение!$H$2:$H$5111,Тех_Движение!$B$2:$B$5111,Настройки!$B$6,Тех_Движение!$D$2:$D$5111,$A8)</f>
        <v>27</v>
      </c>
      <c r="F8" s="33" t="str">
        <f t="shared" ref="F8:F14" si="0">IF(ABS($B8+$C8-$D8-$E8)&lt;0.0001,"OK","ОШИБКА")</f>
        <v>OK</v>
      </c>
      <c r="G8" s="14">
        <f>$C8*VLOOKUP($A8,Настройки!$A$11:$L$17,4,FALSE)+$D8*VLOOKUP($A8,Настройки!$A$11:$L$17,8,FALSE)</f>
        <v>600</v>
      </c>
      <c r="H8" s="14">
        <f>SUMIFS(Хранение!$T$5:$T$5114,Хранение!$C$5:$C$5114,$A8)</f>
        <v>7.5000000000000018</v>
      </c>
      <c r="I8" s="14">
        <f>$C8*VLOOKUP($A8,Настройки!$A$11:$L$17,10,FALSE)+$D8*VLOOKUP($A8,Настройки!$A$11:$L$17,11,FALSE)</f>
        <v>124</v>
      </c>
    </row>
    <row r="9" spans="1:12" x14ac:dyDescent="0.3">
      <c r="A9" s="5" t="s">
        <v>49</v>
      </c>
      <c r="B9" s="35">
        <f>SUMIFS(Тех_Движение!$E$2:$E$5111,Тех_Движение!$B$2:$B$5111,Настройки!$B$5,Тех_Движение!$D$2:$D$5111,$A9)</f>
        <v>16</v>
      </c>
      <c r="C9" s="35">
        <f>SUMIFS(Тех_Движение!$F$2:$F$5111,Тех_Движение!$B$2:$B$5111,"&gt;="&amp;Настройки!$B$5,Тех_Движение!$B$2:$B$5111,"&lt;="&amp;Настройки!$B$6,Тех_Движение!$D$2:$D$5111,$A9)</f>
        <v>18</v>
      </c>
      <c r="D9" s="35">
        <f>SUMIFS(Тех_Движение!$G$2:$G$5111,Тех_Движение!$B$2:$B$5111,"&gt;="&amp;Настройки!$B$5,Тех_Движение!$B$2:$B$5111,"&lt;="&amp;Настройки!$B$6,Тех_Движение!$D$2:$D$5111,$A9)</f>
        <v>12</v>
      </c>
      <c r="E9" s="35">
        <f>SUMIFS(Тех_Движение!$H$2:$H$5111,Тех_Движение!$B$2:$B$5111,Настройки!$B$6,Тех_Движение!$D$2:$D$5111,$A9)</f>
        <v>22</v>
      </c>
      <c r="F9" s="33" t="str">
        <f t="shared" si="0"/>
        <v>OK</v>
      </c>
      <c r="G9" s="14">
        <f>$C9*VLOOKUP($A9,Настройки!$A$11:$L$17,4,FALSE)+$D9*VLOOKUP($A9,Настройки!$A$11:$L$17,8,FALSE)</f>
        <v>660</v>
      </c>
      <c r="H9" s="14">
        <f>SUMIFS(Хранение!$T$5:$T$5114,Хранение!$C$5:$C$5114,$A9)</f>
        <v>32.142857142857146</v>
      </c>
      <c r="I9" s="14">
        <f>$C9*VLOOKUP($A9,Настройки!$A$11:$L$17,10,FALSE)+$D9*VLOOKUP($A9,Настройки!$A$11:$L$17,11,FALSE)</f>
        <v>162</v>
      </c>
    </row>
    <row r="10" spans="1:12" x14ac:dyDescent="0.3">
      <c r="A10" s="5" t="s">
        <v>51</v>
      </c>
      <c r="B10" s="35">
        <f>SUMIFS(Тех_Движение!$E$2:$E$5111,Тех_Движение!$B$2:$B$5111,Настройки!$B$5,Тех_Движение!$D$2:$D$5111,$A10)</f>
        <v>147</v>
      </c>
      <c r="C10" s="35">
        <f>SUMIFS(Тех_Движение!$F$2:$F$5111,Тех_Движение!$B$2:$B$5111,"&gt;="&amp;Настройки!$B$5,Тех_Движение!$B$2:$B$5111,"&lt;="&amp;Настройки!$B$6,Тех_Движение!$D$2:$D$5111,$A10)</f>
        <v>0</v>
      </c>
      <c r="D10" s="35">
        <f>SUMIFS(Тех_Движение!$G$2:$G$5111,Тех_Движение!$B$2:$B$5111,"&gt;="&amp;Настройки!$B$5,Тех_Движение!$B$2:$B$5111,"&lt;="&amp;Настройки!$B$6,Тех_Движение!$D$2:$D$5111,$A10)</f>
        <v>85</v>
      </c>
      <c r="E10" s="35">
        <f>SUMIFS(Тех_Движение!$H$2:$H$5111,Тех_Движение!$B$2:$B$5111,Настройки!$B$6,Тех_Движение!$D$2:$D$5111,$A10)</f>
        <v>62</v>
      </c>
      <c r="F10" s="33" t="str">
        <f t="shared" si="0"/>
        <v>OK</v>
      </c>
      <c r="G10" s="14">
        <f>$C10*VLOOKUP($A10,Настройки!$A$11:$L$17,4,FALSE)+$D10*VLOOKUP($A10,Настройки!$A$11:$L$17,8,FALSE)</f>
        <v>4675</v>
      </c>
      <c r="H10" s="14">
        <f>SUMIFS(Хранение!$T$5:$T$5114,Хранение!$C$5:$C$5114,$A10)</f>
        <v>2910</v>
      </c>
      <c r="I10" s="14">
        <f>$C10*VLOOKUP($A10,Настройки!$A$11:$L$17,10,FALSE)+$D10*VLOOKUP($A10,Настройки!$A$11:$L$17,11,FALSE)</f>
        <v>1955</v>
      </c>
    </row>
    <row r="11" spans="1:12" x14ac:dyDescent="0.3">
      <c r="A11" s="5" t="s">
        <v>54</v>
      </c>
      <c r="B11" s="35">
        <f>SUMIFS(Тех_Движение!$E$2:$E$5111,Тех_Движение!$B$2:$B$5111,Настройки!$B$5,Тех_Движение!$D$2:$D$5111,$A11)</f>
        <v>2</v>
      </c>
      <c r="C11" s="35">
        <f>SUMIFS(Тех_Движение!$F$2:$F$5111,Тех_Движение!$B$2:$B$5111,"&gt;="&amp;Настройки!$B$5,Тех_Движение!$B$2:$B$5111,"&lt;="&amp;Настройки!$B$6,Тех_Движение!$D$2:$D$5111,$A11)</f>
        <v>14</v>
      </c>
      <c r="D11" s="35">
        <f>SUMIFS(Тех_Движение!$G$2:$G$5111,Тех_Движение!$B$2:$B$5111,"&gt;="&amp;Настройки!$B$5,Тех_Движение!$B$2:$B$5111,"&lt;="&amp;Настройки!$B$6,Тех_Движение!$D$2:$D$5111,$A11)</f>
        <v>3</v>
      </c>
      <c r="E11" s="35">
        <f>SUMIFS(Тех_Движение!$H$2:$H$5111,Тех_Движение!$B$2:$B$5111,Настройки!$B$6,Тех_Движение!$D$2:$D$5111,$A11)</f>
        <v>13</v>
      </c>
      <c r="F11" s="33" t="str">
        <f t="shared" si="0"/>
        <v>OK</v>
      </c>
      <c r="G11" s="14">
        <f>$C11*VLOOKUP($A11,Настройки!$A$11:$L$17,4,FALSE)+$D11*VLOOKUP($A11,Настройки!$A$11:$L$17,8,FALSE)</f>
        <v>365</v>
      </c>
      <c r="H11" s="14">
        <f>SUMIFS(Хранение!$T$5:$T$5114,Хранение!$C$5:$C$5114,$A11)</f>
        <v>145</v>
      </c>
      <c r="I11" s="14">
        <f>$C11*VLOOKUP($A11,Настройки!$A$11:$L$17,10,FALSE)+$D11*VLOOKUP($A11,Настройки!$A$11:$L$17,11,FALSE)</f>
        <v>144</v>
      </c>
    </row>
    <row r="12" spans="1:12" x14ac:dyDescent="0.3">
      <c r="A12" s="5" t="s">
        <v>56</v>
      </c>
      <c r="B12" s="35">
        <f>SUMIFS(Тех_Движение!$E$2:$E$5111,Тех_Движение!$B$2:$B$5111,Настройки!$B$5,Тех_Движение!$D$2:$D$5111,$A12)</f>
        <v>71</v>
      </c>
      <c r="C12" s="35">
        <f>SUMIFS(Тех_Движение!$F$2:$F$5111,Тех_Движение!$B$2:$B$5111,"&gt;="&amp;Настройки!$B$5,Тех_Движение!$B$2:$B$5111,"&lt;="&amp;Настройки!$B$6,Тех_Движение!$D$2:$D$5111,$A12)</f>
        <v>0</v>
      </c>
      <c r="D12" s="35">
        <f>SUMIFS(Тех_Движение!$G$2:$G$5111,Тех_Движение!$B$2:$B$5111,"&gt;="&amp;Настройки!$B$5,Тех_Движение!$B$2:$B$5111,"&lt;="&amp;Настройки!$B$6,Тех_Движение!$D$2:$D$5111,$A12)</f>
        <v>49</v>
      </c>
      <c r="E12" s="35">
        <f>SUMIFS(Тех_Движение!$H$2:$H$5111,Тех_Движение!$B$2:$B$5111,Настройки!$B$6,Тех_Движение!$D$2:$D$5111,$A12)</f>
        <v>22</v>
      </c>
      <c r="F12" s="33" t="str">
        <f t="shared" si="0"/>
        <v>OK</v>
      </c>
      <c r="G12" s="14">
        <f>$C12*VLOOKUP($A12,Настройки!$A$11:$L$17,4,FALSE)+$D12*VLOOKUP($A12,Настройки!$A$11:$L$17,8,FALSE)</f>
        <v>2695</v>
      </c>
      <c r="H12" s="14">
        <f>SUMIFS(Хранение!$T$5:$T$5114,Хранение!$C$5:$C$5114,$A12)</f>
        <v>885</v>
      </c>
      <c r="I12" s="14">
        <f>$C12*VLOOKUP($A12,Настройки!$A$11:$L$17,10,FALSE)+$D12*VLOOKUP($A12,Настройки!$A$11:$L$17,11,FALSE)</f>
        <v>1127</v>
      </c>
    </row>
    <row r="13" spans="1:12" x14ac:dyDescent="0.3">
      <c r="A13" s="5" t="s">
        <v>57</v>
      </c>
      <c r="B13" s="35">
        <f>SUMIFS(Тех_Движение!$E$2:$E$5111,Тех_Движение!$B$2:$B$5111,Настройки!$B$5,Тех_Движение!$D$2:$D$5111,$A13)</f>
        <v>15</v>
      </c>
      <c r="C13" s="35">
        <f>SUMIFS(Тех_Движение!$F$2:$F$5111,Тех_Движение!$B$2:$B$5111,"&gt;="&amp;Настройки!$B$5,Тех_Движение!$B$2:$B$5111,"&lt;="&amp;Настройки!$B$6,Тех_Движение!$D$2:$D$5111,$A13)</f>
        <v>20</v>
      </c>
      <c r="D13" s="35">
        <f>SUMIFS(Тех_Движение!$G$2:$G$5111,Тех_Движение!$B$2:$B$5111,"&gt;="&amp;Настройки!$B$5,Тех_Движение!$B$2:$B$5111,"&lt;="&amp;Настройки!$B$6,Тех_Движение!$D$2:$D$5111,$A13)</f>
        <v>11</v>
      </c>
      <c r="E13" s="35">
        <f>SUMIFS(Тех_Движение!$H$2:$H$5111,Тех_Движение!$B$2:$B$5111,Настройки!$B$6,Тех_Движение!$D$2:$D$5111,$A13)</f>
        <v>24</v>
      </c>
      <c r="F13" s="33" t="str">
        <f t="shared" si="0"/>
        <v>OK</v>
      </c>
      <c r="G13" s="14">
        <f>$C13*VLOOKUP($A13,Настройки!$A$11:$L$17,4,FALSE)+$D13*VLOOKUP($A13,Настройки!$A$11:$L$17,8,FALSE)</f>
        <v>530</v>
      </c>
      <c r="H13" s="14">
        <f>SUMIFS(Хранение!$T$5:$T$5114,Хранение!$C$5:$C$5114,$A13)</f>
        <v>94.090909090909108</v>
      </c>
      <c r="I13" s="14">
        <f>$C13*VLOOKUP($A13,Настройки!$A$11:$L$17,10,FALSE)+$D13*VLOOKUP($A13,Настройки!$A$11:$L$17,11,FALSE)</f>
        <v>119</v>
      </c>
    </row>
    <row r="14" spans="1:12" x14ac:dyDescent="0.3">
      <c r="A14" s="5" t="s">
        <v>59</v>
      </c>
      <c r="B14" s="35">
        <f>SUMIFS(Тех_Движение!$E$2:$E$5111,Тех_Движение!$B$2:$B$5111,Настройки!$B$5,Тех_Движение!$D$2:$D$5111,$A14)</f>
        <v>24</v>
      </c>
      <c r="C14" s="35">
        <f>SUMIFS(Тех_Движение!$F$2:$F$5111,Тех_Движение!$B$2:$B$5111,"&gt;="&amp;Настройки!$B$5,Тех_Движение!$B$2:$B$5111,"&lt;="&amp;Настройки!$B$6,Тех_Движение!$D$2:$D$5111,$A14)</f>
        <v>0</v>
      </c>
      <c r="D14" s="35">
        <f>SUMIFS(Тех_Движение!$G$2:$G$5111,Тех_Движение!$B$2:$B$5111,"&gt;="&amp;Настройки!$B$5,Тех_Движение!$B$2:$B$5111,"&lt;="&amp;Настройки!$B$6,Тех_Движение!$D$2:$D$5111,$A14)</f>
        <v>6</v>
      </c>
      <c r="E14" s="35">
        <f>SUMIFS(Тех_Движение!$H$2:$H$5111,Тех_Движение!$B$2:$B$5111,Настройки!$B$6,Тех_Движение!$D$2:$D$5111,$A14)</f>
        <v>18</v>
      </c>
      <c r="F14" s="33" t="str">
        <f t="shared" si="0"/>
        <v>OK</v>
      </c>
      <c r="G14" s="14">
        <f>$C14*VLOOKUP($A14,Настройки!$A$11:$L$17,4,FALSE)+$D14*VLOOKUP($A14,Настройки!$A$11:$L$17,8,FALSE)</f>
        <v>180</v>
      </c>
      <c r="H14" s="14">
        <f>SUMIFS(Хранение!$T$5:$T$5114,Хранение!$C$5:$C$5114,$A14)</f>
        <v>19.239130434782613</v>
      </c>
      <c r="I14" s="14">
        <f>$C14*VLOOKUP($A14,Настройки!$A$11:$L$17,10,FALSE)+$D14*VLOOKUP($A14,Настройки!$A$11:$L$17,11,FALSE)</f>
        <v>54</v>
      </c>
    </row>
    <row r="15" spans="1:12" x14ac:dyDescent="0.3">
      <c r="A15" s="18" t="s">
        <v>71</v>
      </c>
      <c r="B15" s="36">
        <f>SUM(B8:B14)</f>
        <v>282</v>
      </c>
      <c r="C15" s="36">
        <f>SUM(C8:C14)</f>
        <v>80</v>
      </c>
      <c r="D15" s="36">
        <f>SUM(D8:D14)</f>
        <v>174</v>
      </c>
      <c r="E15" s="36">
        <f>SUM(E8:E14)</f>
        <v>188</v>
      </c>
      <c r="F15" s="34" t="str">
        <f>IF(COUNTIF(F8:F14,"ОШИБКА")=0,"OK","ОШИБКА")</f>
        <v>OK</v>
      </c>
      <c r="G15" s="19">
        <f>SUM(G8:G14)</f>
        <v>9705</v>
      </c>
      <c r="H15" s="19">
        <f>SUM(H8:H14)</f>
        <v>4092.9728966685489</v>
      </c>
      <c r="I15" s="19">
        <f>SUM(I8:I14)</f>
        <v>3685</v>
      </c>
    </row>
    <row r="17" spans="1:32" ht="17.399999999999999" x14ac:dyDescent="0.35">
      <c r="A17" s="16" t="s">
        <v>72</v>
      </c>
    </row>
    <row r="18" spans="1:32" hidden="1" x14ac:dyDescent="0.3">
      <c r="A18" s="32" t="s">
        <v>73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32" hidden="1" x14ac:dyDescent="0.3"/>
    <row r="20" spans="1:32" x14ac:dyDescent="0.3">
      <c r="A20" s="30" t="s">
        <v>74</v>
      </c>
      <c r="B20" s="30" t="s">
        <v>75</v>
      </c>
      <c r="C20" s="30" t="s">
        <v>76</v>
      </c>
      <c r="D20" s="30" t="s">
        <v>45</v>
      </c>
      <c r="E20" s="31"/>
      <c r="F20" s="31"/>
      <c r="G20" s="31"/>
      <c r="H20" s="30" t="s">
        <v>49</v>
      </c>
      <c r="I20" s="31"/>
      <c r="J20" s="31"/>
      <c r="K20" s="31"/>
      <c r="L20" s="30" t="s">
        <v>51</v>
      </c>
      <c r="M20" s="31"/>
      <c r="N20" s="31"/>
      <c r="O20" s="31"/>
      <c r="P20" s="30" t="s">
        <v>54</v>
      </c>
      <c r="Q20" s="31"/>
      <c r="R20" s="31"/>
      <c r="S20" s="31"/>
      <c r="T20" s="30" t="s">
        <v>56</v>
      </c>
      <c r="U20" s="31"/>
      <c r="V20" s="31"/>
      <c r="W20" s="31"/>
      <c r="X20" s="30" t="s">
        <v>57</v>
      </c>
      <c r="Y20" s="31"/>
      <c r="Z20" s="31"/>
      <c r="AA20" s="31"/>
      <c r="AB20" s="30" t="s">
        <v>59</v>
      </c>
      <c r="AC20" s="31"/>
      <c r="AD20" s="31"/>
      <c r="AE20" s="31"/>
      <c r="AF20" s="30" t="s">
        <v>77</v>
      </c>
    </row>
    <row r="21" spans="1:32" ht="31.95" customHeight="1" x14ac:dyDescent="0.3">
      <c r="A21" s="31"/>
      <c r="B21" s="31"/>
      <c r="C21" s="31"/>
      <c r="D21" s="4" t="s">
        <v>63</v>
      </c>
      <c r="E21" s="4" t="s">
        <v>64</v>
      </c>
      <c r="F21" s="4" t="s">
        <v>65</v>
      </c>
      <c r="G21" s="4" t="s">
        <v>66</v>
      </c>
      <c r="H21" s="4" t="s">
        <v>63</v>
      </c>
      <c r="I21" s="4" t="s">
        <v>64</v>
      </c>
      <c r="J21" s="4" t="s">
        <v>65</v>
      </c>
      <c r="K21" s="4" t="s">
        <v>66</v>
      </c>
      <c r="L21" s="4" t="s">
        <v>63</v>
      </c>
      <c r="M21" s="4" t="s">
        <v>64</v>
      </c>
      <c r="N21" s="4" t="s">
        <v>65</v>
      </c>
      <c r="O21" s="4" t="s">
        <v>66</v>
      </c>
      <c r="P21" s="4" t="s">
        <v>63</v>
      </c>
      <c r="Q21" s="4" t="s">
        <v>64</v>
      </c>
      <c r="R21" s="4" t="s">
        <v>65</v>
      </c>
      <c r="S21" s="4" t="s">
        <v>66</v>
      </c>
      <c r="T21" s="4" t="s">
        <v>63</v>
      </c>
      <c r="U21" s="4" t="s">
        <v>64</v>
      </c>
      <c r="V21" s="4" t="s">
        <v>65</v>
      </c>
      <c r="W21" s="4" t="s">
        <v>66</v>
      </c>
      <c r="X21" s="4" t="s">
        <v>63</v>
      </c>
      <c r="Y21" s="4" t="s">
        <v>64</v>
      </c>
      <c r="Z21" s="4" t="s">
        <v>65</v>
      </c>
      <c r="AA21" s="4" t="s">
        <v>66</v>
      </c>
      <c r="AB21" s="4" t="s">
        <v>63</v>
      </c>
      <c r="AC21" s="4" t="s">
        <v>64</v>
      </c>
      <c r="AD21" s="4" t="s">
        <v>65</v>
      </c>
      <c r="AE21" s="4" t="s">
        <v>66</v>
      </c>
      <c r="AF21" s="31"/>
    </row>
    <row r="22" spans="1:32" x14ac:dyDescent="0.3">
      <c r="A22" s="9">
        <v>46241</v>
      </c>
      <c r="B22" s="37" t="s">
        <v>162</v>
      </c>
      <c r="C22" s="11"/>
      <c r="D22" s="39">
        <f>VLOOKUP("АК-10",Настройки!$A$11:$L$17,12,FALSE)</f>
        <v>0</v>
      </c>
      <c r="E22" s="40"/>
      <c r="F22" s="40"/>
      <c r="G22" s="39">
        <f t="shared" ref="G22:G85" si="1">D22+N(E22)-N(F22)</f>
        <v>0</v>
      </c>
      <c r="H22" s="39">
        <f>VLOOKUP("АК-15",Настройки!$A$11:$L$17,12,FALSE)</f>
        <v>0</v>
      </c>
      <c r="I22" s="40"/>
      <c r="J22" s="40"/>
      <c r="K22" s="39">
        <f t="shared" ref="K22:K85" si="2">H22+N(I22)-N(J22)</f>
        <v>0</v>
      </c>
      <c r="L22" s="39">
        <f>VLOOKUP("Г 1800",Настройки!$A$11:$L$17,12,FALSE)</f>
        <v>0</v>
      </c>
      <c r="M22" s="40"/>
      <c r="N22" s="40"/>
      <c r="O22" s="39">
        <f t="shared" ref="O22:O85" si="3">L22+N(M22)-N(N22)</f>
        <v>0</v>
      </c>
      <c r="P22" s="39">
        <f>VLOOKUP("Г 3500",Настройки!$A$11:$L$17,12,FALSE)</f>
        <v>0</v>
      </c>
      <c r="Q22" s="40"/>
      <c r="R22" s="40"/>
      <c r="S22" s="39">
        <f t="shared" ref="S22:S85" si="4">P22+N(Q22)-N(R22)</f>
        <v>0</v>
      </c>
      <c r="T22" s="39">
        <f>VLOOKUP("Г 800",Настройки!$A$11:$L$17,12,FALSE)</f>
        <v>0</v>
      </c>
      <c r="U22" s="40"/>
      <c r="V22" s="40"/>
      <c r="W22" s="39">
        <f t="shared" ref="W22:W85" si="5">T22+N(U22)-N(V22)</f>
        <v>0</v>
      </c>
      <c r="X22" s="39">
        <f>VLOOKUP("Ми-К",Настройки!$A$11:$L$17,12,FALSE)</f>
        <v>0</v>
      </c>
      <c r="Y22" s="40">
        <v>10</v>
      </c>
      <c r="Z22" s="40"/>
      <c r="AA22" s="39">
        <f t="shared" ref="AA22:AA85" si="6">X22+N(Y22)-N(Z22)</f>
        <v>10</v>
      </c>
      <c r="AB22" s="39">
        <f>VLOOKUP("Ми-П",Настройки!$A$11:$L$17,12,FALSE)</f>
        <v>0</v>
      </c>
      <c r="AC22" s="40"/>
      <c r="AD22" s="40"/>
      <c r="AE22" s="39">
        <f t="shared" ref="AE22:AE85" si="7">AB22+N(AC22)-N(AD22)</f>
        <v>0</v>
      </c>
      <c r="AF22" s="20" t="str">
        <f t="shared" ref="AF22:AF85" si="8">IF(ABS((D22+H22+L22+P22+T22+X22+AB22)+(N(E22)+N(I22)+N(M22)+N(Q22)+N(U22)+N(Y22)+N(AC22))-(N(F22)+N(J22)+N(N22)+N(R22)+N(V22)+N(Z22)+N(AD22))-(G22+K22+O22+S22+W22+AA22+AE22))&lt;0.0001,"OK","ОШИБКА")</f>
        <v>OK</v>
      </c>
    </row>
    <row r="23" spans="1:32" x14ac:dyDescent="0.3">
      <c r="A23" s="9">
        <v>46242</v>
      </c>
      <c r="B23" s="37" t="s">
        <v>163</v>
      </c>
      <c r="C23" s="11"/>
      <c r="D23" s="39">
        <f t="shared" ref="D23:D86" si="9">G22</f>
        <v>0</v>
      </c>
      <c r="E23" s="40"/>
      <c r="F23" s="40"/>
      <c r="G23" s="39">
        <f t="shared" si="1"/>
        <v>0</v>
      </c>
      <c r="H23" s="39">
        <f t="shared" ref="H23:H86" si="10">K22</f>
        <v>0</v>
      </c>
      <c r="I23" s="40"/>
      <c r="J23" s="40"/>
      <c r="K23" s="39">
        <f t="shared" si="2"/>
        <v>0</v>
      </c>
      <c r="L23" s="39">
        <f t="shared" ref="L23:L86" si="11">O22</f>
        <v>0</v>
      </c>
      <c r="M23" s="40">
        <v>9</v>
      </c>
      <c r="N23" s="40"/>
      <c r="O23" s="39">
        <f t="shared" si="3"/>
        <v>9</v>
      </c>
      <c r="P23" s="39">
        <f t="shared" ref="P23:P86" si="12">S22</f>
        <v>0</v>
      </c>
      <c r="Q23" s="40">
        <v>2</v>
      </c>
      <c r="R23" s="40">
        <v>2</v>
      </c>
      <c r="S23" s="39">
        <f t="shared" si="4"/>
        <v>0</v>
      </c>
      <c r="T23" s="39">
        <f t="shared" ref="T23:T86" si="13">W22</f>
        <v>0</v>
      </c>
      <c r="U23" s="40"/>
      <c r="V23" s="40"/>
      <c r="W23" s="39">
        <f t="shared" si="5"/>
        <v>0</v>
      </c>
      <c r="X23" s="39">
        <f t="shared" ref="X23:X86" si="14">AA22</f>
        <v>10</v>
      </c>
      <c r="Y23" s="40"/>
      <c r="Z23" s="40">
        <v>3</v>
      </c>
      <c r="AA23" s="39">
        <f t="shared" si="6"/>
        <v>7</v>
      </c>
      <c r="AB23" s="39">
        <f t="shared" ref="AB23:AB86" si="15">AE22</f>
        <v>0</v>
      </c>
      <c r="AC23" s="40"/>
      <c r="AD23" s="40"/>
      <c r="AE23" s="39">
        <f t="shared" si="7"/>
        <v>0</v>
      </c>
      <c r="AF23" s="20" t="str">
        <f t="shared" si="8"/>
        <v>OK</v>
      </c>
    </row>
    <row r="24" spans="1:32" x14ac:dyDescent="0.3">
      <c r="A24" s="9">
        <v>46243</v>
      </c>
      <c r="B24" s="37" t="s">
        <v>158</v>
      </c>
      <c r="C24" s="11"/>
      <c r="D24" s="39">
        <f t="shared" si="9"/>
        <v>0</v>
      </c>
      <c r="E24" s="40"/>
      <c r="F24" s="40"/>
      <c r="G24" s="39">
        <f t="shared" si="1"/>
        <v>0</v>
      </c>
      <c r="H24" s="39">
        <f t="shared" si="10"/>
        <v>0</v>
      </c>
      <c r="I24" s="40"/>
      <c r="J24" s="40"/>
      <c r="K24" s="39">
        <f t="shared" si="2"/>
        <v>0</v>
      </c>
      <c r="L24" s="39">
        <f t="shared" si="11"/>
        <v>9</v>
      </c>
      <c r="M24" s="40">
        <v>10</v>
      </c>
      <c r="N24" s="40"/>
      <c r="O24" s="39">
        <f t="shared" si="3"/>
        <v>19</v>
      </c>
      <c r="P24" s="39">
        <f t="shared" si="12"/>
        <v>0</v>
      </c>
      <c r="Q24" s="40">
        <v>2</v>
      </c>
      <c r="R24" s="40"/>
      <c r="S24" s="39">
        <f t="shared" si="4"/>
        <v>2</v>
      </c>
      <c r="T24" s="39">
        <f t="shared" si="13"/>
        <v>0</v>
      </c>
      <c r="U24" s="40"/>
      <c r="V24" s="40"/>
      <c r="W24" s="39">
        <f t="shared" si="5"/>
        <v>0</v>
      </c>
      <c r="X24" s="39">
        <f t="shared" si="14"/>
        <v>7</v>
      </c>
      <c r="Y24" s="40">
        <v>10</v>
      </c>
      <c r="Z24" s="40">
        <v>5</v>
      </c>
      <c r="AA24" s="39">
        <f t="shared" si="6"/>
        <v>12</v>
      </c>
      <c r="AB24" s="39">
        <f t="shared" si="15"/>
        <v>0</v>
      </c>
      <c r="AC24" s="40"/>
      <c r="AD24" s="40"/>
      <c r="AE24" s="39">
        <f t="shared" si="7"/>
        <v>0</v>
      </c>
      <c r="AF24" s="20" t="str">
        <f t="shared" si="8"/>
        <v>OK</v>
      </c>
    </row>
    <row r="25" spans="1:32" x14ac:dyDescent="0.3">
      <c r="A25" s="9">
        <v>46244</v>
      </c>
      <c r="B25" s="37" t="s">
        <v>157</v>
      </c>
      <c r="C25" s="11"/>
      <c r="D25" s="39">
        <f t="shared" si="9"/>
        <v>0</v>
      </c>
      <c r="E25" s="40"/>
      <c r="F25" s="40"/>
      <c r="G25" s="39">
        <f t="shared" si="1"/>
        <v>0</v>
      </c>
      <c r="H25" s="39">
        <f t="shared" si="10"/>
        <v>0</v>
      </c>
      <c r="I25" s="40"/>
      <c r="J25" s="40"/>
      <c r="K25" s="39">
        <f t="shared" si="2"/>
        <v>0</v>
      </c>
      <c r="L25" s="39">
        <f t="shared" si="11"/>
        <v>19</v>
      </c>
      <c r="M25" s="40"/>
      <c r="N25" s="40">
        <v>6</v>
      </c>
      <c r="O25" s="39">
        <f t="shared" si="3"/>
        <v>13</v>
      </c>
      <c r="P25" s="39">
        <f t="shared" si="12"/>
        <v>2</v>
      </c>
      <c r="Q25" s="40"/>
      <c r="R25" s="40">
        <v>2</v>
      </c>
      <c r="S25" s="39">
        <f t="shared" si="4"/>
        <v>0</v>
      </c>
      <c r="T25" s="39">
        <f t="shared" si="13"/>
        <v>0</v>
      </c>
      <c r="U25" s="40"/>
      <c r="V25" s="40"/>
      <c r="W25" s="39">
        <f t="shared" si="5"/>
        <v>0</v>
      </c>
      <c r="X25" s="39">
        <f t="shared" si="14"/>
        <v>12</v>
      </c>
      <c r="Y25" s="40"/>
      <c r="Z25" s="40">
        <v>2</v>
      </c>
      <c r="AA25" s="39">
        <f t="shared" si="6"/>
        <v>10</v>
      </c>
      <c r="AB25" s="39">
        <f t="shared" si="15"/>
        <v>0</v>
      </c>
      <c r="AC25" s="40"/>
      <c r="AD25" s="40"/>
      <c r="AE25" s="39">
        <f t="shared" si="7"/>
        <v>0</v>
      </c>
      <c r="AF25" s="20" t="str">
        <f t="shared" si="8"/>
        <v>OK</v>
      </c>
    </row>
    <row r="26" spans="1:32" x14ac:dyDescent="0.3">
      <c r="A26" s="9">
        <v>46245</v>
      </c>
      <c r="B26" s="37" t="s">
        <v>159</v>
      </c>
      <c r="C26" s="11"/>
      <c r="D26" s="39">
        <f t="shared" si="9"/>
        <v>0</v>
      </c>
      <c r="E26" s="40"/>
      <c r="F26" s="40"/>
      <c r="G26" s="39">
        <f t="shared" si="1"/>
        <v>0</v>
      </c>
      <c r="H26" s="39">
        <f t="shared" si="10"/>
        <v>0</v>
      </c>
      <c r="I26" s="40"/>
      <c r="J26" s="40"/>
      <c r="K26" s="39">
        <f t="shared" si="2"/>
        <v>0</v>
      </c>
      <c r="L26" s="39">
        <f t="shared" si="11"/>
        <v>13</v>
      </c>
      <c r="M26" s="40"/>
      <c r="N26" s="40">
        <v>2</v>
      </c>
      <c r="O26" s="39">
        <f t="shared" si="3"/>
        <v>11</v>
      </c>
      <c r="P26" s="39">
        <f t="shared" si="12"/>
        <v>0</v>
      </c>
      <c r="Q26" s="40">
        <v>10</v>
      </c>
      <c r="R26" s="40">
        <v>3</v>
      </c>
      <c r="S26" s="39">
        <f t="shared" si="4"/>
        <v>7</v>
      </c>
      <c r="T26" s="39">
        <f t="shared" si="13"/>
        <v>0</v>
      </c>
      <c r="U26" s="40"/>
      <c r="V26" s="40"/>
      <c r="W26" s="39">
        <f t="shared" si="5"/>
        <v>0</v>
      </c>
      <c r="X26" s="39">
        <f t="shared" si="14"/>
        <v>10</v>
      </c>
      <c r="Y26" s="40"/>
      <c r="Z26" s="40">
        <v>1</v>
      </c>
      <c r="AA26" s="39">
        <f t="shared" si="6"/>
        <v>9</v>
      </c>
      <c r="AB26" s="39">
        <f t="shared" si="15"/>
        <v>0</v>
      </c>
      <c r="AC26" s="40"/>
      <c r="AD26" s="40"/>
      <c r="AE26" s="39">
        <f t="shared" si="7"/>
        <v>0</v>
      </c>
      <c r="AF26" s="20" t="str">
        <f t="shared" si="8"/>
        <v>OK</v>
      </c>
    </row>
    <row r="27" spans="1:32" x14ac:dyDescent="0.3">
      <c r="A27" s="9">
        <v>46246</v>
      </c>
      <c r="B27" s="37" t="s">
        <v>160</v>
      </c>
      <c r="C27" s="11"/>
      <c r="D27" s="39">
        <f t="shared" si="9"/>
        <v>0</v>
      </c>
      <c r="E27" s="40"/>
      <c r="F27" s="40"/>
      <c r="G27" s="39">
        <f t="shared" si="1"/>
        <v>0</v>
      </c>
      <c r="H27" s="39">
        <f t="shared" si="10"/>
        <v>0</v>
      </c>
      <c r="I27" s="40"/>
      <c r="J27" s="40"/>
      <c r="K27" s="39">
        <f t="shared" si="2"/>
        <v>0</v>
      </c>
      <c r="L27" s="39">
        <f t="shared" si="11"/>
        <v>11</v>
      </c>
      <c r="M27" s="40"/>
      <c r="N27" s="40">
        <v>4</v>
      </c>
      <c r="O27" s="39">
        <f t="shared" si="3"/>
        <v>7</v>
      </c>
      <c r="P27" s="39">
        <f t="shared" si="12"/>
        <v>7</v>
      </c>
      <c r="Q27" s="40"/>
      <c r="R27" s="40">
        <v>1</v>
      </c>
      <c r="S27" s="39">
        <f t="shared" si="4"/>
        <v>6</v>
      </c>
      <c r="T27" s="39">
        <f t="shared" si="13"/>
        <v>0</v>
      </c>
      <c r="U27" s="40"/>
      <c r="V27" s="40"/>
      <c r="W27" s="39">
        <f t="shared" si="5"/>
        <v>0</v>
      </c>
      <c r="X27" s="39">
        <f t="shared" si="14"/>
        <v>9</v>
      </c>
      <c r="Y27" s="40"/>
      <c r="Z27" s="40">
        <v>2</v>
      </c>
      <c r="AA27" s="39">
        <f t="shared" si="6"/>
        <v>7</v>
      </c>
      <c r="AB27" s="39">
        <f t="shared" si="15"/>
        <v>0</v>
      </c>
      <c r="AC27" s="40"/>
      <c r="AD27" s="40"/>
      <c r="AE27" s="39">
        <f t="shared" si="7"/>
        <v>0</v>
      </c>
      <c r="AF27" s="20" t="str">
        <f t="shared" si="8"/>
        <v>OK</v>
      </c>
    </row>
    <row r="28" spans="1:32" x14ac:dyDescent="0.3">
      <c r="A28" s="9">
        <v>46247</v>
      </c>
      <c r="B28" s="37" t="s">
        <v>161</v>
      </c>
      <c r="C28" s="11"/>
      <c r="D28" s="39">
        <f t="shared" si="9"/>
        <v>0</v>
      </c>
      <c r="E28" s="40"/>
      <c r="F28" s="40"/>
      <c r="G28" s="39">
        <f t="shared" si="1"/>
        <v>0</v>
      </c>
      <c r="H28" s="39">
        <f t="shared" si="10"/>
        <v>0</v>
      </c>
      <c r="I28" s="40"/>
      <c r="J28" s="40"/>
      <c r="K28" s="39">
        <f t="shared" si="2"/>
        <v>0</v>
      </c>
      <c r="L28" s="39">
        <f t="shared" si="11"/>
        <v>7</v>
      </c>
      <c r="M28" s="40">
        <v>10</v>
      </c>
      <c r="N28" s="40">
        <v>6</v>
      </c>
      <c r="O28" s="39">
        <f t="shared" si="3"/>
        <v>11</v>
      </c>
      <c r="P28" s="39">
        <f t="shared" si="12"/>
        <v>6</v>
      </c>
      <c r="Q28" s="40"/>
      <c r="R28" s="40">
        <v>1</v>
      </c>
      <c r="S28" s="39">
        <f t="shared" si="4"/>
        <v>5</v>
      </c>
      <c r="T28" s="39">
        <f t="shared" si="13"/>
        <v>0</v>
      </c>
      <c r="U28" s="40"/>
      <c r="V28" s="40"/>
      <c r="W28" s="39">
        <f t="shared" si="5"/>
        <v>0</v>
      </c>
      <c r="X28" s="39">
        <f t="shared" si="14"/>
        <v>7</v>
      </c>
      <c r="Y28" s="40">
        <v>10</v>
      </c>
      <c r="Z28" s="40">
        <v>4</v>
      </c>
      <c r="AA28" s="39">
        <f t="shared" si="6"/>
        <v>13</v>
      </c>
      <c r="AB28" s="39">
        <f t="shared" si="15"/>
        <v>0</v>
      </c>
      <c r="AC28" s="40"/>
      <c r="AD28" s="40"/>
      <c r="AE28" s="39">
        <f t="shared" si="7"/>
        <v>0</v>
      </c>
      <c r="AF28" s="20" t="str">
        <f t="shared" si="8"/>
        <v>OK</v>
      </c>
    </row>
    <row r="29" spans="1:32" x14ac:dyDescent="0.3">
      <c r="A29" s="9">
        <v>46248</v>
      </c>
      <c r="B29" s="37" t="s">
        <v>162</v>
      </c>
      <c r="C29" s="11"/>
      <c r="D29" s="39">
        <f t="shared" si="9"/>
        <v>0</v>
      </c>
      <c r="E29" s="40"/>
      <c r="F29" s="40"/>
      <c r="G29" s="39">
        <f t="shared" si="1"/>
        <v>0</v>
      </c>
      <c r="H29" s="39">
        <f t="shared" si="10"/>
        <v>0</v>
      </c>
      <c r="I29" s="40"/>
      <c r="J29" s="40"/>
      <c r="K29" s="39">
        <f t="shared" si="2"/>
        <v>0</v>
      </c>
      <c r="L29" s="39">
        <f t="shared" si="11"/>
        <v>11</v>
      </c>
      <c r="M29" s="40"/>
      <c r="N29" s="40">
        <v>9</v>
      </c>
      <c r="O29" s="39">
        <f t="shared" si="3"/>
        <v>2</v>
      </c>
      <c r="P29" s="39">
        <f t="shared" si="12"/>
        <v>5</v>
      </c>
      <c r="Q29" s="40"/>
      <c r="R29" s="40">
        <v>3</v>
      </c>
      <c r="S29" s="39">
        <f t="shared" si="4"/>
        <v>2</v>
      </c>
      <c r="T29" s="39">
        <f t="shared" si="13"/>
        <v>0</v>
      </c>
      <c r="U29" s="40"/>
      <c r="V29" s="40"/>
      <c r="W29" s="39">
        <f t="shared" si="5"/>
        <v>0</v>
      </c>
      <c r="X29" s="39">
        <f t="shared" si="14"/>
        <v>13</v>
      </c>
      <c r="Y29" s="40"/>
      <c r="Z29" s="40">
        <v>1</v>
      </c>
      <c r="AA29" s="39">
        <f t="shared" si="6"/>
        <v>12</v>
      </c>
      <c r="AB29" s="39">
        <f t="shared" si="15"/>
        <v>0</v>
      </c>
      <c r="AC29" s="40"/>
      <c r="AD29" s="40"/>
      <c r="AE29" s="39">
        <f t="shared" si="7"/>
        <v>0</v>
      </c>
      <c r="AF29" s="20" t="str">
        <f t="shared" si="8"/>
        <v>OK</v>
      </c>
    </row>
    <row r="30" spans="1:32" x14ac:dyDescent="0.3">
      <c r="A30" s="9">
        <v>46249</v>
      </c>
      <c r="B30" s="37" t="s">
        <v>163</v>
      </c>
      <c r="C30" s="11"/>
      <c r="D30" s="39">
        <f t="shared" si="9"/>
        <v>0</v>
      </c>
      <c r="E30" s="40"/>
      <c r="F30" s="40"/>
      <c r="G30" s="39">
        <f t="shared" si="1"/>
        <v>0</v>
      </c>
      <c r="H30" s="39">
        <f t="shared" si="10"/>
        <v>0</v>
      </c>
      <c r="I30" s="40"/>
      <c r="J30" s="40"/>
      <c r="K30" s="39">
        <f t="shared" si="2"/>
        <v>0</v>
      </c>
      <c r="L30" s="39">
        <f t="shared" si="11"/>
        <v>2</v>
      </c>
      <c r="M30" s="40">
        <v>10</v>
      </c>
      <c r="N30" s="40">
        <v>6</v>
      </c>
      <c r="O30" s="39">
        <f t="shared" si="3"/>
        <v>6</v>
      </c>
      <c r="P30" s="39">
        <f t="shared" si="12"/>
        <v>2</v>
      </c>
      <c r="Q30" s="40">
        <v>10</v>
      </c>
      <c r="R30" s="40"/>
      <c r="S30" s="39">
        <f t="shared" si="4"/>
        <v>12</v>
      </c>
      <c r="T30" s="39">
        <f t="shared" si="13"/>
        <v>0</v>
      </c>
      <c r="U30" s="40"/>
      <c r="V30" s="40"/>
      <c r="W30" s="39">
        <f t="shared" si="5"/>
        <v>0</v>
      </c>
      <c r="X30" s="39">
        <f t="shared" si="14"/>
        <v>12</v>
      </c>
      <c r="Y30" s="40">
        <v>5</v>
      </c>
      <c r="Z30" s="40">
        <v>8</v>
      </c>
      <c r="AA30" s="39">
        <f t="shared" si="6"/>
        <v>9</v>
      </c>
      <c r="AB30" s="39">
        <f t="shared" si="15"/>
        <v>0</v>
      </c>
      <c r="AC30" s="40"/>
      <c r="AD30" s="40"/>
      <c r="AE30" s="39">
        <f t="shared" si="7"/>
        <v>0</v>
      </c>
      <c r="AF30" s="20" t="str">
        <f t="shared" si="8"/>
        <v>OK</v>
      </c>
    </row>
    <row r="31" spans="1:32" x14ac:dyDescent="0.3">
      <c r="A31" s="9">
        <v>46250</v>
      </c>
      <c r="B31" s="37" t="s">
        <v>158</v>
      </c>
      <c r="C31" s="11"/>
      <c r="D31" s="39">
        <f t="shared" si="9"/>
        <v>0</v>
      </c>
      <c r="E31" s="40"/>
      <c r="F31" s="40"/>
      <c r="G31" s="39">
        <f t="shared" si="1"/>
        <v>0</v>
      </c>
      <c r="H31" s="39">
        <f t="shared" si="10"/>
        <v>0</v>
      </c>
      <c r="I31" s="40"/>
      <c r="J31" s="40"/>
      <c r="K31" s="39">
        <f t="shared" si="2"/>
        <v>0</v>
      </c>
      <c r="L31" s="39">
        <f t="shared" si="11"/>
        <v>6</v>
      </c>
      <c r="M31" s="40">
        <v>10</v>
      </c>
      <c r="N31" s="40">
        <v>5</v>
      </c>
      <c r="O31" s="39">
        <f t="shared" si="3"/>
        <v>11</v>
      </c>
      <c r="P31" s="39">
        <f t="shared" si="12"/>
        <v>12</v>
      </c>
      <c r="Q31" s="40"/>
      <c r="R31" s="40"/>
      <c r="S31" s="39">
        <f t="shared" si="4"/>
        <v>12</v>
      </c>
      <c r="T31" s="39">
        <f t="shared" si="13"/>
        <v>0</v>
      </c>
      <c r="U31" s="40"/>
      <c r="V31" s="40"/>
      <c r="W31" s="39">
        <f t="shared" si="5"/>
        <v>0</v>
      </c>
      <c r="X31" s="39">
        <f t="shared" si="14"/>
        <v>9</v>
      </c>
      <c r="Y31" s="40"/>
      <c r="Z31" s="40">
        <v>4</v>
      </c>
      <c r="AA31" s="39">
        <f t="shared" si="6"/>
        <v>5</v>
      </c>
      <c r="AB31" s="39">
        <f t="shared" si="15"/>
        <v>0</v>
      </c>
      <c r="AC31" s="40"/>
      <c r="AD31" s="40"/>
      <c r="AE31" s="39">
        <f t="shared" si="7"/>
        <v>0</v>
      </c>
      <c r="AF31" s="20" t="str">
        <f t="shared" si="8"/>
        <v>OK</v>
      </c>
    </row>
    <row r="32" spans="1:32" x14ac:dyDescent="0.3">
      <c r="A32" s="9">
        <v>46251</v>
      </c>
      <c r="B32" s="37" t="s">
        <v>157</v>
      </c>
      <c r="C32" s="11"/>
      <c r="D32" s="39">
        <f t="shared" si="9"/>
        <v>0</v>
      </c>
      <c r="E32" s="40"/>
      <c r="F32" s="40"/>
      <c r="G32" s="39">
        <f t="shared" si="1"/>
        <v>0</v>
      </c>
      <c r="H32" s="39">
        <f t="shared" si="10"/>
        <v>0</v>
      </c>
      <c r="I32" s="40"/>
      <c r="J32" s="40"/>
      <c r="K32" s="39">
        <f t="shared" si="2"/>
        <v>0</v>
      </c>
      <c r="L32" s="39">
        <f t="shared" si="11"/>
        <v>11</v>
      </c>
      <c r="M32" s="40"/>
      <c r="N32" s="40">
        <v>4</v>
      </c>
      <c r="O32" s="39">
        <f t="shared" si="3"/>
        <v>7</v>
      </c>
      <c r="P32" s="39">
        <f t="shared" si="12"/>
        <v>12</v>
      </c>
      <c r="Q32" s="40"/>
      <c r="R32" s="40"/>
      <c r="S32" s="39">
        <f t="shared" si="4"/>
        <v>12</v>
      </c>
      <c r="T32" s="39">
        <f t="shared" si="13"/>
        <v>0</v>
      </c>
      <c r="U32" s="40"/>
      <c r="V32" s="40"/>
      <c r="W32" s="39">
        <f t="shared" si="5"/>
        <v>0</v>
      </c>
      <c r="X32" s="39">
        <f t="shared" si="14"/>
        <v>5</v>
      </c>
      <c r="Y32" s="40"/>
      <c r="Z32" s="40">
        <v>4</v>
      </c>
      <c r="AA32" s="39">
        <f t="shared" si="6"/>
        <v>1</v>
      </c>
      <c r="AB32" s="39">
        <f t="shared" si="15"/>
        <v>0</v>
      </c>
      <c r="AC32" s="40"/>
      <c r="AD32" s="40"/>
      <c r="AE32" s="39">
        <f t="shared" si="7"/>
        <v>0</v>
      </c>
      <c r="AF32" s="20" t="str">
        <f t="shared" si="8"/>
        <v>OK</v>
      </c>
    </row>
    <row r="33" spans="1:32" x14ac:dyDescent="0.3">
      <c r="A33" s="9">
        <v>46252</v>
      </c>
      <c r="B33" s="37" t="s">
        <v>159</v>
      </c>
      <c r="C33" s="11"/>
      <c r="D33" s="39">
        <f t="shared" si="9"/>
        <v>0</v>
      </c>
      <c r="E33" s="40"/>
      <c r="F33" s="40"/>
      <c r="G33" s="39">
        <f t="shared" si="1"/>
        <v>0</v>
      </c>
      <c r="H33" s="39">
        <f t="shared" si="10"/>
        <v>0</v>
      </c>
      <c r="I33" s="40"/>
      <c r="J33" s="40"/>
      <c r="K33" s="39">
        <f t="shared" si="2"/>
        <v>0</v>
      </c>
      <c r="L33" s="39">
        <f t="shared" si="11"/>
        <v>7</v>
      </c>
      <c r="M33" s="40">
        <v>5</v>
      </c>
      <c r="N33" s="40">
        <v>2</v>
      </c>
      <c r="O33" s="39">
        <f t="shared" si="3"/>
        <v>10</v>
      </c>
      <c r="P33" s="39">
        <f t="shared" si="12"/>
        <v>12</v>
      </c>
      <c r="Q33" s="40"/>
      <c r="R33" s="40">
        <v>1</v>
      </c>
      <c r="S33" s="39">
        <f t="shared" si="4"/>
        <v>11</v>
      </c>
      <c r="T33" s="39">
        <f t="shared" si="13"/>
        <v>0</v>
      </c>
      <c r="U33" s="40">
        <v>10</v>
      </c>
      <c r="V33" s="40"/>
      <c r="W33" s="39">
        <f t="shared" si="5"/>
        <v>10</v>
      </c>
      <c r="X33" s="39">
        <f t="shared" si="14"/>
        <v>1</v>
      </c>
      <c r="Y33" s="40">
        <v>10</v>
      </c>
      <c r="Z33" s="40">
        <v>4</v>
      </c>
      <c r="AA33" s="39">
        <f t="shared" si="6"/>
        <v>7</v>
      </c>
      <c r="AB33" s="39">
        <f t="shared" si="15"/>
        <v>0</v>
      </c>
      <c r="AC33" s="40"/>
      <c r="AD33" s="40"/>
      <c r="AE33" s="39">
        <f t="shared" si="7"/>
        <v>0</v>
      </c>
      <c r="AF33" s="20" t="str">
        <f t="shared" si="8"/>
        <v>OK</v>
      </c>
    </row>
    <row r="34" spans="1:32" x14ac:dyDescent="0.3">
      <c r="A34" s="9">
        <v>46253</v>
      </c>
      <c r="B34" s="37" t="s">
        <v>160</v>
      </c>
      <c r="C34" s="11"/>
      <c r="D34" s="39">
        <f t="shared" si="9"/>
        <v>0</v>
      </c>
      <c r="E34" s="40"/>
      <c r="F34" s="40"/>
      <c r="G34" s="39">
        <f t="shared" si="1"/>
        <v>0</v>
      </c>
      <c r="H34" s="39">
        <f t="shared" si="10"/>
        <v>0</v>
      </c>
      <c r="I34" s="40"/>
      <c r="J34" s="40"/>
      <c r="K34" s="39">
        <f t="shared" si="2"/>
        <v>0</v>
      </c>
      <c r="L34" s="39">
        <f t="shared" si="11"/>
        <v>10</v>
      </c>
      <c r="M34" s="40">
        <v>15</v>
      </c>
      <c r="N34" s="40">
        <v>11</v>
      </c>
      <c r="O34" s="39">
        <f t="shared" si="3"/>
        <v>14</v>
      </c>
      <c r="P34" s="39">
        <f t="shared" si="12"/>
        <v>11</v>
      </c>
      <c r="Q34" s="40"/>
      <c r="R34" s="40">
        <v>1</v>
      </c>
      <c r="S34" s="39">
        <f t="shared" si="4"/>
        <v>10</v>
      </c>
      <c r="T34" s="39">
        <f t="shared" si="13"/>
        <v>10</v>
      </c>
      <c r="U34" s="40"/>
      <c r="V34" s="40">
        <v>2</v>
      </c>
      <c r="W34" s="39">
        <f t="shared" si="5"/>
        <v>8</v>
      </c>
      <c r="X34" s="39">
        <f t="shared" si="14"/>
        <v>7</v>
      </c>
      <c r="Y34" s="40">
        <v>10</v>
      </c>
      <c r="Z34" s="40">
        <v>1</v>
      </c>
      <c r="AA34" s="39">
        <f t="shared" si="6"/>
        <v>16</v>
      </c>
      <c r="AB34" s="39">
        <f t="shared" si="15"/>
        <v>0</v>
      </c>
      <c r="AC34" s="40"/>
      <c r="AD34" s="40"/>
      <c r="AE34" s="39">
        <f t="shared" si="7"/>
        <v>0</v>
      </c>
      <c r="AF34" s="20" t="str">
        <f t="shared" si="8"/>
        <v>OK</v>
      </c>
    </row>
    <row r="35" spans="1:32" x14ac:dyDescent="0.3">
      <c r="A35" s="9">
        <v>46254</v>
      </c>
      <c r="B35" s="37" t="s">
        <v>161</v>
      </c>
      <c r="C35" s="11"/>
      <c r="D35" s="39">
        <f t="shared" si="9"/>
        <v>0</v>
      </c>
      <c r="E35" s="40">
        <v>5</v>
      </c>
      <c r="F35" s="40"/>
      <c r="G35" s="39">
        <f t="shared" si="1"/>
        <v>5</v>
      </c>
      <c r="H35" s="39">
        <f t="shared" si="10"/>
        <v>0</v>
      </c>
      <c r="I35" s="40">
        <v>28</v>
      </c>
      <c r="J35" s="40"/>
      <c r="K35" s="39">
        <f t="shared" si="2"/>
        <v>28</v>
      </c>
      <c r="L35" s="39">
        <f t="shared" si="11"/>
        <v>14</v>
      </c>
      <c r="M35" s="40"/>
      <c r="N35" s="40">
        <v>6</v>
      </c>
      <c r="O35" s="39">
        <f t="shared" si="3"/>
        <v>8</v>
      </c>
      <c r="P35" s="39">
        <f t="shared" si="12"/>
        <v>10</v>
      </c>
      <c r="Q35" s="40"/>
      <c r="R35" s="40"/>
      <c r="S35" s="39">
        <f t="shared" si="4"/>
        <v>10</v>
      </c>
      <c r="T35" s="39">
        <f t="shared" si="13"/>
        <v>8</v>
      </c>
      <c r="U35" s="40"/>
      <c r="V35" s="40">
        <v>2</v>
      </c>
      <c r="W35" s="39">
        <f t="shared" si="5"/>
        <v>6</v>
      </c>
      <c r="X35" s="39">
        <f t="shared" si="14"/>
        <v>16</v>
      </c>
      <c r="Y35" s="40"/>
      <c r="Z35" s="40">
        <v>1</v>
      </c>
      <c r="AA35" s="39">
        <f t="shared" si="6"/>
        <v>15</v>
      </c>
      <c r="AB35" s="39">
        <f t="shared" si="15"/>
        <v>0</v>
      </c>
      <c r="AC35" s="40"/>
      <c r="AD35" s="40"/>
      <c r="AE35" s="39">
        <f t="shared" si="7"/>
        <v>0</v>
      </c>
      <c r="AF35" s="20" t="str">
        <f t="shared" si="8"/>
        <v>OK</v>
      </c>
    </row>
    <row r="36" spans="1:32" x14ac:dyDescent="0.3">
      <c r="A36" s="9">
        <v>46255</v>
      </c>
      <c r="B36" s="37" t="s">
        <v>162</v>
      </c>
      <c r="C36" s="11"/>
      <c r="D36" s="39">
        <f t="shared" si="9"/>
        <v>5</v>
      </c>
      <c r="E36" s="40"/>
      <c r="F36" s="40"/>
      <c r="G36" s="39">
        <f t="shared" si="1"/>
        <v>5</v>
      </c>
      <c r="H36" s="39">
        <f t="shared" si="10"/>
        <v>28</v>
      </c>
      <c r="I36" s="40"/>
      <c r="J36" s="40">
        <v>1</v>
      </c>
      <c r="K36" s="39">
        <f t="shared" si="2"/>
        <v>27</v>
      </c>
      <c r="L36" s="39">
        <f t="shared" si="11"/>
        <v>8</v>
      </c>
      <c r="M36" s="40"/>
      <c r="N36" s="40">
        <v>2</v>
      </c>
      <c r="O36" s="39">
        <f t="shared" si="3"/>
        <v>6</v>
      </c>
      <c r="P36" s="39">
        <f t="shared" si="12"/>
        <v>10</v>
      </c>
      <c r="Q36" s="40"/>
      <c r="R36" s="40"/>
      <c r="S36" s="39">
        <f t="shared" si="4"/>
        <v>10</v>
      </c>
      <c r="T36" s="39">
        <f t="shared" si="13"/>
        <v>6</v>
      </c>
      <c r="U36" s="40"/>
      <c r="V36" s="40">
        <v>1</v>
      </c>
      <c r="W36" s="39">
        <f t="shared" si="5"/>
        <v>5</v>
      </c>
      <c r="X36" s="39">
        <f t="shared" si="14"/>
        <v>15</v>
      </c>
      <c r="Y36" s="40"/>
      <c r="Z36" s="40"/>
      <c r="AA36" s="39">
        <f t="shared" si="6"/>
        <v>15</v>
      </c>
      <c r="AB36" s="39">
        <f t="shared" si="15"/>
        <v>0</v>
      </c>
      <c r="AC36" s="40"/>
      <c r="AD36" s="40"/>
      <c r="AE36" s="39">
        <f t="shared" si="7"/>
        <v>0</v>
      </c>
      <c r="AF36" s="20" t="str">
        <f t="shared" si="8"/>
        <v>OK</v>
      </c>
    </row>
    <row r="37" spans="1:32" x14ac:dyDescent="0.3">
      <c r="A37" s="9">
        <v>46256</v>
      </c>
      <c r="B37" s="37" t="s">
        <v>163</v>
      </c>
      <c r="C37" s="11"/>
      <c r="D37" s="39">
        <f t="shared" si="9"/>
        <v>5</v>
      </c>
      <c r="E37" s="40"/>
      <c r="F37" s="40"/>
      <c r="G37" s="39">
        <f t="shared" si="1"/>
        <v>5</v>
      </c>
      <c r="H37" s="39">
        <f t="shared" si="10"/>
        <v>27</v>
      </c>
      <c r="I37" s="40"/>
      <c r="J37" s="40">
        <v>7</v>
      </c>
      <c r="K37" s="39">
        <f t="shared" si="2"/>
        <v>20</v>
      </c>
      <c r="L37" s="39">
        <f t="shared" si="11"/>
        <v>6</v>
      </c>
      <c r="M37" s="40">
        <v>15</v>
      </c>
      <c r="N37" s="40">
        <v>6</v>
      </c>
      <c r="O37" s="39">
        <f t="shared" si="3"/>
        <v>15</v>
      </c>
      <c r="P37" s="39">
        <f t="shared" si="12"/>
        <v>10</v>
      </c>
      <c r="Q37" s="40"/>
      <c r="R37" s="40"/>
      <c r="S37" s="39">
        <f t="shared" si="4"/>
        <v>10</v>
      </c>
      <c r="T37" s="39">
        <f t="shared" si="13"/>
        <v>5</v>
      </c>
      <c r="U37" s="40">
        <v>10</v>
      </c>
      <c r="V37" s="40">
        <v>5</v>
      </c>
      <c r="W37" s="39">
        <f t="shared" si="5"/>
        <v>10</v>
      </c>
      <c r="X37" s="39">
        <f t="shared" si="14"/>
        <v>15</v>
      </c>
      <c r="Y37" s="40"/>
      <c r="Z37" s="40">
        <v>1</v>
      </c>
      <c r="AA37" s="39">
        <f t="shared" si="6"/>
        <v>14</v>
      </c>
      <c r="AB37" s="39">
        <f t="shared" si="15"/>
        <v>0</v>
      </c>
      <c r="AC37" s="40"/>
      <c r="AD37" s="40"/>
      <c r="AE37" s="39">
        <f t="shared" si="7"/>
        <v>0</v>
      </c>
      <c r="AF37" s="20" t="str">
        <f t="shared" si="8"/>
        <v>OK</v>
      </c>
    </row>
    <row r="38" spans="1:32" x14ac:dyDescent="0.3">
      <c r="A38" s="9">
        <v>46257</v>
      </c>
      <c r="B38" s="37" t="s">
        <v>158</v>
      </c>
      <c r="C38" s="11"/>
      <c r="D38" s="39">
        <f t="shared" si="9"/>
        <v>5</v>
      </c>
      <c r="E38" s="40"/>
      <c r="F38" s="40">
        <v>1</v>
      </c>
      <c r="G38" s="39">
        <f t="shared" si="1"/>
        <v>4</v>
      </c>
      <c r="H38" s="39">
        <f t="shared" si="10"/>
        <v>20</v>
      </c>
      <c r="I38" s="40"/>
      <c r="J38" s="40">
        <v>1</v>
      </c>
      <c r="K38" s="39">
        <f t="shared" si="2"/>
        <v>19</v>
      </c>
      <c r="L38" s="39">
        <f t="shared" si="11"/>
        <v>15</v>
      </c>
      <c r="M38" s="40"/>
      <c r="N38" s="40">
        <v>7</v>
      </c>
      <c r="O38" s="39">
        <f t="shared" si="3"/>
        <v>8</v>
      </c>
      <c r="P38" s="39">
        <f t="shared" si="12"/>
        <v>10</v>
      </c>
      <c r="Q38" s="40"/>
      <c r="R38" s="40"/>
      <c r="S38" s="39">
        <f t="shared" si="4"/>
        <v>10</v>
      </c>
      <c r="T38" s="39">
        <f t="shared" si="13"/>
        <v>10</v>
      </c>
      <c r="U38" s="40"/>
      <c r="V38" s="40">
        <v>4</v>
      </c>
      <c r="W38" s="39">
        <f t="shared" si="5"/>
        <v>6</v>
      </c>
      <c r="X38" s="39">
        <f t="shared" si="14"/>
        <v>14</v>
      </c>
      <c r="Y38" s="40"/>
      <c r="Z38" s="40">
        <v>2</v>
      </c>
      <c r="AA38" s="39">
        <f t="shared" si="6"/>
        <v>12</v>
      </c>
      <c r="AB38" s="39">
        <f t="shared" si="15"/>
        <v>0</v>
      </c>
      <c r="AC38" s="40"/>
      <c r="AD38" s="40"/>
      <c r="AE38" s="39">
        <f t="shared" si="7"/>
        <v>0</v>
      </c>
      <c r="AF38" s="20" t="str">
        <f t="shared" si="8"/>
        <v>OK</v>
      </c>
    </row>
    <row r="39" spans="1:32" x14ac:dyDescent="0.3">
      <c r="A39" s="9">
        <v>46258</v>
      </c>
      <c r="B39" s="37" t="s">
        <v>157</v>
      </c>
      <c r="C39" s="11"/>
      <c r="D39" s="39">
        <f t="shared" si="9"/>
        <v>4</v>
      </c>
      <c r="E39" s="40"/>
      <c r="F39" s="40">
        <v>3</v>
      </c>
      <c r="G39" s="39">
        <f t="shared" si="1"/>
        <v>1</v>
      </c>
      <c r="H39" s="39">
        <f t="shared" si="10"/>
        <v>19</v>
      </c>
      <c r="I39" s="40"/>
      <c r="J39" s="40">
        <v>2</v>
      </c>
      <c r="K39" s="39">
        <f t="shared" si="2"/>
        <v>17</v>
      </c>
      <c r="L39" s="39">
        <f t="shared" si="11"/>
        <v>8</v>
      </c>
      <c r="M39" s="40">
        <v>21</v>
      </c>
      <c r="N39" s="40">
        <v>8</v>
      </c>
      <c r="O39" s="39">
        <f t="shared" si="3"/>
        <v>21</v>
      </c>
      <c r="P39" s="39">
        <f t="shared" si="12"/>
        <v>10</v>
      </c>
      <c r="Q39" s="40"/>
      <c r="R39" s="40">
        <v>1</v>
      </c>
      <c r="S39" s="39">
        <f t="shared" si="4"/>
        <v>9</v>
      </c>
      <c r="T39" s="39">
        <f t="shared" si="13"/>
        <v>6</v>
      </c>
      <c r="U39" s="40">
        <v>5</v>
      </c>
      <c r="V39" s="40">
        <v>5</v>
      </c>
      <c r="W39" s="39">
        <f t="shared" si="5"/>
        <v>6</v>
      </c>
      <c r="X39" s="39">
        <f t="shared" si="14"/>
        <v>12</v>
      </c>
      <c r="Y39" s="40"/>
      <c r="Z39" s="40">
        <v>3</v>
      </c>
      <c r="AA39" s="39">
        <f t="shared" si="6"/>
        <v>9</v>
      </c>
      <c r="AB39" s="39">
        <f t="shared" si="15"/>
        <v>0</v>
      </c>
      <c r="AC39" s="40"/>
      <c r="AD39" s="40"/>
      <c r="AE39" s="39">
        <f t="shared" si="7"/>
        <v>0</v>
      </c>
      <c r="AF39" s="20" t="str">
        <f t="shared" si="8"/>
        <v>OK</v>
      </c>
    </row>
    <row r="40" spans="1:32" x14ac:dyDescent="0.3">
      <c r="A40" s="9">
        <v>46259</v>
      </c>
      <c r="B40" s="37" t="s">
        <v>159</v>
      </c>
      <c r="C40" s="11"/>
      <c r="D40" s="39">
        <f t="shared" si="9"/>
        <v>1</v>
      </c>
      <c r="E40" s="40"/>
      <c r="F40" s="40">
        <v>1</v>
      </c>
      <c r="G40" s="39">
        <f t="shared" si="1"/>
        <v>0</v>
      </c>
      <c r="H40" s="39">
        <f t="shared" si="10"/>
        <v>17</v>
      </c>
      <c r="I40" s="40"/>
      <c r="J40" s="40"/>
      <c r="K40" s="39">
        <f t="shared" si="2"/>
        <v>17</v>
      </c>
      <c r="L40" s="39">
        <f t="shared" si="11"/>
        <v>21</v>
      </c>
      <c r="M40" s="40"/>
      <c r="N40" s="40">
        <v>5</v>
      </c>
      <c r="O40" s="39">
        <f t="shared" si="3"/>
        <v>16</v>
      </c>
      <c r="P40" s="39">
        <f t="shared" si="12"/>
        <v>9</v>
      </c>
      <c r="Q40" s="40"/>
      <c r="R40" s="40">
        <v>2</v>
      </c>
      <c r="S40" s="39">
        <f t="shared" si="4"/>
        <v>7</v>
      </c>
      <c r="T40" s="39">
        <f t="shared" si="13"/>
        <v>6</v>
      </c>
      <c r="U40" s="40"/>
      <c r="V40" s="40">
        <v>1</v>
      </c>
      <c r="W40" s="39">
        <f t="shared" si="5"/>
        <v>5</v>
      </c>
      <c r="X40" s="39">
        <f t="shared" si="14"/>
        <v>9</v>
      </c>
      <c r="Y40" s="40"/>
      <c r="Z40" s="40">
        <v>4</v>
      </c>
      <c r="AA40" s="39">
        <f t="shared" si="6"/>
        <v>5</v>
      </c>
      <c r="AB40" s="39">
        <f t="shared" si="15"/>
        <v>0</v>
      </c>
      <c r="AC40" s="40"/>
      <c r="AD40" s="40"/>
      <c r="AE40" s="39">
        <f t="shared" si="7"/>
        <v>0</v>
      </c>
      <c r="AF40" s="20" t="str">
        <f t="shared" si="8"/>
        <v>OK</v>
      </c>
    </row>
    <row r="41" spans="1:32" x14ac:dyDescent="0.3">
      <c r="A41" s="9">
        <v>46260</v>
      </c>
      <c r="B41" s="37" t="s">
        <v>160</v>
      </c>
      <c r="C41" s="11"/>
      <c r="D41" s="39">
        <f t="shared" si="9"/>
        <v>0</v>
      </c>
      <c r="E41" s="40">
        <v>5</v>
      </c>
      <c r="F41" s="40"/>
      <c r="G41" s="39">
        <f t="shared" si="1"/>
        <v>5</v>
      </c>
      <c r="H41" s="39">
        <f t="shared" si="10"/>
        <v>17</v>
      </c>
      <c r="I41" s="40"/>
      <c r="J41" s="40">
        <v>6</v>
      </c>
      <c r="K41" s="39">
        <f t="shared" si="2"/>
        <v>11</v>
      </c>
      <c r="L41" s="39">
        <f t="shared" si="11"/>
        <v>16</v>
      </c>
      <c r="M41" s="40">
        <v>20</v>
      </c>
      <c r="N41" s="40">
        <v>11</v>
      </c>
      <c r="O41" s="39">
        <f t="shared" si="3"/>
        <v>25</v>
      </c>
      <c r="P41" s="39">
        <f t="shared" si="12"/>
        <v>7</v>
      </c>
      <c r="Q41" s="40"/>
      <c r="R41" s="40"/>
      <c r="S41" s="39">
        <f t="shared" si="4"/>
        <v>7</v>
      </c>
      <c r="T41" s="39">
        <f t="shared" si="13"/>
        <v>5</v>
      </c>
      <c r="U41" s="40"/>
      <c r="V41" s="40">
        <v>4</v>
      </c>
      <c r="W41" s="39">
        <f t="shared" si="5"/>
        <v>1</v>
      </c>
      <c r="X41" s="39">
        <f t="shared" si="14"/>
        <v>5</v>
      </c>
      <c r="Y41" s="40">
        <v>10</v>
      </c>
      <c r="Z41" s="40">
        <v>3</v>
      </c>
      <c r="AA41" s="39">
        <f t="shared" si="6"/>
        <v>12</v>
      </c>
      <c r="AB41" s="39">
        <f t="shared" si="15"/>
        <v>0</v>
      </c>
      <c r="AC41" s="40"/>
      <c r="AD41" s="40"/>
      <c r="AE41" s="39">
        <f t="shared" si="7"/>
        <v>0</v>
      </c>
      <c r="AF41" s="20" t="str">
        <f t="shared" si="8"/>
        <v>OK</v>
      </c>
    </row>
    <row r="42" spans="1:32" x14ac:dyDescent="0.3">
      <c r="A42" s="9">
        <v>46261</v>
      </c>
      <c r="B42" s="37" t="s">
        <v>161</v>
      </c>
      <c r="C42" s="11"/>
      <c r="D42" s="39">
        <f t="shared" si="9"/>
        <v>5</v>
      </c>
      <c r="E42" s="40"/>
      <c r="F42" s="40">
        <v>3</v>
      </c>
      <c r="G42" s="39">
        <f t="shared" si="1"/>
        <v>2</v>
      </c>
      <c r="H42" s="39">
        <f t="shared" si="10"/>
        <v>11</v>
      </c>
      <c r="I42" s="40"/>
      <c r="J42" s="40"/>
      <c r="K42" s="39">
        <f t="shared" si="2"/>
        <v>11</v>
      </c>
      <c r="L42" s="39">
        <f t="shared" si="11"/>
        <v>25</v>
      </c>
      <c r="M42" s="40"/>
      <c r="N42" s="40">
        <v>9</v>
      </c>
      <c r="O42" s="39">
        <f t="shared" si="3"/>
        <v>16</v>
      </c>
      <c r="P42" s="39">
        <f t="shared" si="12"/>
        <v>7</v>
      </c>
      <c r="Q42" s="40"/>
      <c r="R42" s="40"/>
      <c r="S42" s="39">
        <f t="shared" si="4"/>
        <v>7</v>
      </c>
      <c r="T42" s="39">
        <f t="shared" si="13"/>
        <v>1</v>
      </c>
      <c r="U42" s="40"/>
      <c r="V42" s="40">
        <v>1</v>
      </c>
      <c r="W42" s="39">
        <f t="shared" si="5"/>
        <v>0</v>
      </c>
      <c r="X42" s="39">
        <f t="shared" si="14"/>
        <v>12</v>
      </c>
      <c r="Y42" s="40"/>
      <c r="Z42" s="40">
        <v>4</v>
      </c>
      <c r="AA42" s="39">
        <f t="shared" si="6"/>
        <v>8</v>
      </c>
      <c r="AB42" s="39">
        <f t="shared" si="15"/>
        <v>0</v>
      </c>
      <c r="AC42" s="40"/>
      <c r="AD42" s="40"/>
      <c r="AE42" s="39">
        <f t="shared" si="7"/>
        <v>0</v>
      </c>
      <c r="AF42" s="20" t="str">
        <f t="shared" si="8"/>
        <v>OK</v>
      </c>
    </row>
    <row r="43" spans="1:32" x14ac:dyDescent="0.3">
      <c r="A43" s="9">
        <v>46262</v>
      </c>
      <c r="B43" s="37" t="s">
        <v>162</v>
      </c>
      <c r="C43" s="11"/>
      <c r="D43" s="39">
        <f t="shared" si="9"/>
        <v>2</v>
      </c>
      <c r="E43" s="40">
        <v>10</v>
      </c>
      <c r="F43" s="40"/>
      <c r="G43" s="39">
        <f t="shared" si="1"/>
        <v>12</v>
      </c>
      <c r="H43" s="39">
        <f t="shared" si="10"/>
        <v>11</v>
      </c>
      <c r="I43" s="40">
        <v>1</v>
      </c>
      <c r="J43" s="40">
        <v>1</v>
      </c>
      <c r="K43" s="39">
        <f t="shared" si="2"/>
        <v>11</v>
      </c>
      <c r="L43" s="39">
        <f t="shared" si="11"/>
        <v>16</v>
      </c>
      <c r="M43" s="40">
        <v>20</v>
      </c>
      <c r="N43" s="40">
        <v>9</v>
      </c>
      <c r="O43" s="39">
        <f t="shared" si="3"/>
        <v>27</v>
      </c>
      <c r="P43" s="39">
        <f t="shared" si="12"/>
        <v>7</v>
      </c>
      <c r="Q43" s="40"/>
      <c r="R43" s="40"/>
      <c r="S43" s="39">
        <f t="shared" si="4"/>
        <v>7</v>
      </c>
      <c r="T43" s="39">
        <f t="shared" si="13"/>
        <v>0</v>
      </c>
      <c r="U43" s="40"/>
      <c r="V43" s="40"/>
      <c r="W43" s="39">
        <f t="shared" si="5"/>
        <v>0</v>
      </c>
      <c r="X43" s="39">
        <f t="shared" si="14"/>
        <v>8</v>
      </c>
      <c r="Y43" s="40">
        <v>11</v>
      </c>
      <c r="Z43" s="40">
        <v>4</v>
      </c>
      <c r="AA43" s="39">
        <f t="shared" si="6"/>
        <v>15</v>
      </c>
      <c r="AB43" s="39">
        <f t="shared" si="15"/>
        <v>0</v>
      </c>
      <c r="AC43" s="40"/>
      <c r="AD43" s="40"/>
      <c r="AE43" s="39">
        <f t="shared" si="7"/>
        <v>0</v>
      </c>
      <c r="AF43" s="20" t="str">
        <f t="shared" si="8"/>
        <v>OK</v>
      </c>
    </row>
    <row r="44" spans="1:32" x14ac:dyDescent="0.3">
      <c r="A44" s="9">
        <v>46263</v>
      </c>
      <c r="B44" s="37" t="s">
        <v>163</v>
      </c>
      <c r="C44" s="11"/>
      <c r="D44" s="39">
        <f t="shared" si="9"/>
        <v>12</v>
      </c>
      <c r="E44" s="40"/>
      <c r="F44" s="40"/>
      <c r="G44" s="39">
        <f t="shared" si="1"/>
        <v>12</v>
      </c>
      <c r="H44" s="39">
        <f t="shared" si="10"/>
        <v>11</v>
      </c>
      <c r="I44" s="40"/>
      <c r="J44" s="40">
        <v>2</v>
      </c>
      <c r="K44" s="39">
        <f t="shared" si="2"/>
        <v>9</v>
      </c>
      <c r="L44" s="39">
        <f t="shared" si="11"/>
        <v>27</v>
      </c>
      <c r="M44" s="40"/>
      <c r="N44" s="40">
        <v>14</v>
      </c>
      <c r="O44" s="39">
        <f t="shared" si="3"/>
        <v>13</v>
      </c>
      <c r="P44" s="39">
        <f t="shared" si="12"/>
        <v>7</v>
      </c>
      <c r="Q44" s="40"/>
      <c r="R44" s="40"/>
      <c r="S44" s="39">
        <f t="shared" si="4"/>
        <v>7</v>
      </c>
      <c r="T44" s="39">
        <f t="shared" si="13"/>
        <v>0</v>
      </c>
      <c r="U44" s="40"/>
      <c r="V44" s="40"/>
      <c r="W44" s="39">
        <f t="shared" si="5"/>
        <v>0</v>
      </c>
      <c r="X44" s="39">
        <f t="shared" si="14"/>
        <v>15</v>
      </c>
      <c r="Y44" s="40">
        <v>10</v>
      </c>
      <c r="Z44" s="40">
        <v>2</v>
      </c>
      <c r="AA44" s="39">
        <f t="shared" si="6"/>
        <v>23</v>
      </c>
      <c r="AB44" s="39">
        <f t="shared" si="15"/>
        <v>0</v>
      </c>
      <c r="AC44" s="40"/>
      <c r="AD44" s="40"/>
      <c r="AE44" s="39">
        <f t="shared" si="7"/>
        <v>0</v>
      </c>
      <c r="AF44" s="20" t="str">
        <f t="shared" si="8"/>
        <v>OK</v>
      </c>
    </row>
    <row r="45" spans="1:32" x14ac:dyDescent="0.3">
      <c r="A45" s="9">
        <v>46264</v>
      </c>
      <c r="B45" s="37" t="s">
        <v>158</v>
      </c>
      <c r="C45" s="11"/>
      <c r="D45" s="39">
        <f t="shared" si="9"/>
        <v>12</v>
      </c>
      <c r="E45" s="40"/>
      <c r="F45" s="40">
        <v>1</v>
      </c>
      <c r="G45" s="39">
        <f t="shared" si="1"/>
        <v>11</v>
      </c>
      <c r="H45" s="39">
        <f t="shared" si="10"/>
        <v>9</v>
      </c>
      <c r="I45" s="40">
        <v>28</v>
      </c>
      <c r="J45" s="40">
        <v>2</v>
      </c>
      <c r="K45" s="39">
        <f t="shared" si="2"/>
        <v>35</v>
      </c>
      <c r="L45" s="39">
        <f t="shared" si="11"/>
        <v>13</v>
      </c>
      <c r="M45" s="40">
        <v>17</v>
      </c>
      <c r="N45" s="40">
        <v>9</v>
      </c>
      <c r="O45" s="39">
        <f t="shared" si="3"/>
        <v>21</v>
      </c>
      <c r="P45" s="39">
        <f t="shared" si="12"/>
        <v>7</v>
      </c>
      <c r="Q45" s="40"/>
      <c r="R45" s="40">
        <v>2</v>
      </c>
      <c r="S45" s="39">
        <f t="shared" si="4"/>
        <v>5</v>
      </c>
      <c r="T45" s="39">
        <f t="shared" si="13"/>
        <v>0</v>
      </c>
      <c r="U45" s="40"/>
      <c r="V45" s="40"/>
      <c r="W45" s="39">
        <f t="shared" si="5"/>
        <v>0</v>
      </c>
      <c r="X45" s="39">
        <f t="shared" si="14"/>
        <v>23</v>
      </c>
      <c r="Y45" s="40"/>
      <c r="Z45" s="40">
        <v>4</v>
      </c>
      <c r="AA45" s="39">
        <f t="shared" si="6"/>
        <v>19</v>
      </c>
      <c r="AB45" s="39">
        <f t="shared" si="15"/>
        <v>0</v>
      </c>
      <c r="AC45" s="40"/>
      <c r="AD45" s="40"/>
      <c r="AE45" s="39">
        <f t="shared" si="7"/>
        <v>0</v>
      </c>
      <c r="AF45" s="20" t="str">
        <f t="shared" si="8"/>
        <v>OK</v>
      </c>
    </row>
    <row r="46" spans="1:32" x14ac:dyDescent="0.3">
      <c r="A46" s="9">
        <v>46265</v>
      </c>
      <c r="B46" s="37" t="s">
        <v>157</v>
      </c>
      <c r="C46" s="11"/>
      <c r="D46" s="39">
        <f t="shared" si="9"/>
        <v>11</v>
      </c>
      <c r="E46" s="40"/>
      <c r="F46" s="40"/>
      <c r="G46" s="39">
        <f t="shared" si="1"/>
        <v>11</v>
      </c>
      <c r="H46" s="39">
        <f t="shared" si="10"/>
        <v>35</v>
      </c>
      <c r="I46" s="40"/>
      <c r="J46" s="40">
        <v>1</v>
      </c>
      <c r="K46" s="39">
        <f t="shared" si="2"/>
        <v>34</v>
      </c>
      <c r="L46" s="39">
        <f t="shared" si="11"/>
        <v>21</v>
      </c>
      <c r="M46" s="40">
        <v>48</v>
      </c>
      <c r="N46" s="40">
        <v>9</v>
      </c>
      <c r="O46" s="39">
        <f t="shared" si="3"/>
        <v>60</v>
      </c>
      <c r="P46" s="39">
        <f t="shared" si="12"/>
        <v>5</v>
      </c>
      <c r="Q46" s="40"/>
      <c r="R46" s="40">
        <v>1</v>
      </c>
      <c r="S46" s="39">
        <f t="shared" si="4"/>
        <v>4</v>
      </c>
      <c r="T46" s="39">
        <f t="shared" si="13"/>
        <v>0</v>
      </c>
      <c r="U46" s="40">
        <v>56</v>
      </c>
      <c r="V46" s="40"/>
      <c r="W46" s="39">
        <f t="shared" si="5"/>
        <v>56</v>
      </c>
      <c r="X46" s="39">
        <f t="shared" si="14"/>
        <v>19</v>
      </c>
      <c r="Y46" s="40"/>
      <c r="Z46" s="40">
        <v>1</v>
      </c>
      <c r="AA46" s="39">
        <f t="shared" si="6"/>
        <v>18</v>
      </c>
      <c r="AB46" s="39">
        <f t="shared" si="15"/>
        <v>0</v>
      </c>
      <c r="AC46" s="40"/>
      <c r="AD46" s="40"/>
      <c r="AE46" s="39">
        <f t="shared" si="7"/>
        <v>0</v>
      </c>
      <c r="AF46" s="20" t="str">
        <f t="shared" si="8"/>
        <v>OK</v>
      </c>
    </row>
    <row r="47" spans="1:32" x14ac:dyDescent="0.3">
      <c r="A47" s="9">
        <v>46266</v>
      </c>
      <c r="B47" s="37" t="s">
        <v>159</v>
      </c>
      <c r="C47" s="11"/>
      <c r="D47" s="39">
        <f t="shared" si="9"/>
        <v>11</v>
      </c>
      <c r="E47" s="40"/>
      <c r="F47" s="40">
        <v>1</v>
      </c>
      <c r="G47" s="39">
        <f t="shared" si="1"/>
        <v>10</v>
      </c>
      <c r="H47" s="39">
        <f t="shared" si="10"/>
        <v>34</v>
      </c>
      <c r="I47" s="40"/>
      <c r="J47" s="40">
        <v>2</v>
      </c>
      <c r="K47" s="39">
        <f t="shared" si="2"/>
        <v>32</v>
      </c>
      <c r="L47" s="39">
        <f t="shared" si="11"/>
        <v>60</v>
      </c>
      <c r="M47" s="40"/>
      <c r="N47" s="40">
        <v>8</v>
      </c>
      <c r="O47" s="39">
        <f t="shared" si="3"/>
        <v>52</v>
      </c>
      <c r="P47" s="39">
        <f t="shared" si="12"/>
        <v>4</v>
      </c>
      <c r="Q47" s="40"/>
      <c r="R47" s="40"/>
      <c r="S47" s="39">
        <f t="shared" si="4"/>
        <v>4</v>
      </c>
      <c r="T47" s="39">
        <f t="shared" si="13"/>
        <v>56</v>
      </c>
      <c r="U47" s="40"/>
      <c r="V47" s="40"/>
      <c r="W47" s="39">
        <f t="shared" si="5"/>
        <v>56</v>
      </c>
      <c r="X47" s="39">
        <f t="shared" si="14"/>
        <v>18</v>
      </c>
      <c r="Y47" s="40"/>
      <c r="Z47" s="40">
        <v>2</v>
      </c>
      <c r="AA47" s="39">
        <f t="shared" si="6"/>
        <v>16</v>
      </c>
      <c r="AB47" s="39">
        <f t="shared" si="15"/>
        <v>0</v>
      </c>
      <c r="AC47" s="40"/>
      <c r="AD47" s="40"/>
      <c r="AE47" s="39">
        <f t="shared" si="7"/>
        <v>0</v>
      </c>
      <c r="AF47" s="20" t="str">
        <f t="shared" si="8"/>
        <v>OK</v>
      </c>
    </row>
    <row r="48" spans="1:32" x14ac:dyDescent="0.3">
      <c r="A48" s="9">
        <v>46267</v>
      </c>
      <c r="B48" s="37" t="s">
        <v>160</v>
      </c>
      <c r="C48" s="11"/>
      <c r="D48" s="39">
        <f t="shared" si="9"/>
        <v>10</v>
      </c>
      <c r="E48" s="40"/>
      <c r="F48" s="40"/>
      <c r="G48" s="39">
        <f t="shared" si="1"/>
        <v>10</v>
      </c>
      <c r="H48" s="39">
        <f t="shared" si="10"/>
        <v>32</v>
      </c>
      <c r="I48" s="40"/>
      <c r="J48" s="40">
        <v>1</v>
      </c>
      <c r="K48" s="39">
        <f t="shared" si="2"/>
        <v>31</v>
      </c>
      <c r="L48" s="39">
        <f t="shared" si="11"/>
        <v>52</v>
      </c>
      <c r="M48" s="40"/>
      <c r="N48" s="40">
        <v>16</v>
      </c>
      <c r="O48" s="39">
        <f t="shared" si="3"/>
        <v>36</v>
      </c>
      <c r="P48" s="39">
        <f t="shared" si="12"/>
        <v>4</v>
      </c>
      <c r="Q48" s="40"/>
      <c r="R48" s="40">
        <v>1</v>
      </c>
      <c r="S48" s="39">
        <f t="shared" si="4"/>
        <v>3</v>
      </c>
      <c r="T48" s="39">
        <f t="shared" si="13"/>
        <v>56</v>
      </c>
      <c r="U48" s="40"/>
      <c r="V48" s="40"/>
      <c r="W48" s="39">
        <f t="shared" si="5"/>
        <v>56</v>
      </c>
      <c r="X48" s="39">
        <f t="shared" si="14"/>
        <v>16</v>
      </c>
      <c r="Y48" s="40"/>
      <c r="Z48" s="40">
        <v>4</v>
      </c>
      <c r="AA48" s="39">
        <f t="shared" si="6"/>
        <v>12</v>
      </c>
      <c r="AB48" s="39">
        <f t="shared" si="15"/>
        <v>0</v>
      </c>
      <c r="AC48" s="40"/>
      <c r="AD48" s="40"/>
      <c r="AE48" s="39">
        <f t="shared" si="7"/>
        <v>0</v>
      </c>
      <c r="AF48" s="20" t="str">
        <f t="shared" si="8"/>
        <v>OK</v>
      </c>
    </row>
    <row r="49" spans="1:32" x14ac:dyDescent="0.3">
      <c r="A49" s="9">
        <v>46268</v>
      </c>
      <c r="B49" s="37" t="s">
        <v>161</v>
      </c>
      <c r="C49" s="11"/>
      <c r="D49" s="39">
        <f t="shared" si="9"/>
        <v>10</v>
      </c>
      <c r="E49" s="40">
        <v>10</v>
      </c>
      <c r="F49" s="40"/>
      <c r="G49" s="39">
        <f t="shared" si="1"/>
        <v>20</v>
      </c>
      <c r="H49" s="39">
        <f t="shared" si="10"/>
        <v>31</v>
      </c>
      <c r="I49" s="40"/>
      <c r="J49" s="40">
        <v>2</v>
      </c>
      <c r="K49" s="39">
        <f t="shared" si="2"/>
        <v>29</v>
      </c>
      <c r="L49" s="39">
        <f t="shared" si="11"/>
        <v>36</v>
      </c>
      <c r="M49" s="40"/>
      <c r="N49" s="40">
        <v>10</v>
      </c>
      <c r="O49" s="39">
        <f t="shared" si="3"/>
        <v>26</v>
      </c>
      <c r="P49" s="39">
        <f t="shared" si="12"/>
        <v>3</v>
      </c>
      <c r="Q49" s="40">
        <v>2</v>
      </c>
      <c r="R49" s="40">
        <v>3</v>
      </c>
      <c r="S49" s="39">
        <f t="shared" si="4"/>
        <v>2</v>
      </c>
      <c r="T49" s="39">
        <f t="shared" si="13"/>
        <v>56</v>
      </c>
      <c r="U49" s="40"/>
      <c r="V49" s="40">
        <v>4</v>
      </c>
      <c r="W49" s="39">
        <f t="shared" si="5"/>
        <v>52</v>
      </c>
      <c r="X49" s="39">
        <f t="shared" si="14"/>
        <v>12</v>
      </c>
      <c r="Y49" s="40"/>
      <c r="Z49" s="40">
        <v>2</v>
      </c>
      <c r="AA49" s="39">
        <f t="shared" si="6"/>
        <v>10</v>
      </c>
      <c r="AB49" s="39">
        <f t="shared" si="15"/>
        <v>0</v>
      </c>
      <c r="AC49" s="40"/>
      <c r="AD49" s="40"/>
      <c r="AE49" s="39">
        <f t="shared" si="7"/>
        <v>0</v>
      </c>
      <c r="AF49" s="20" t="str">
        <f t="shared" si="8"/>
        <v>OK</v>
      </c>
    </row>
    <row r="50" spans="1:32" x14ac:dyDescent="0.3">
      <c r="A50" s="9">
        <v>46269</v>
      </c>
      <c r="B50" s="37" t="s">
        <v>162</v>
      </c>
      <c r="C50" s="11"/>
      <c r="D50" s="39">
        <f t="shared" si="9"/>
        <v>20</v>
      </c>
      <c r="E50" s="40"/>
      <c r="F50" s="40"/>
      <c r="G50" s="39">
        <f t="shared" si="1"/>
        <v>20</v>
      </c>
      <c r="H50" s="39">
        <f t="shared" si="10"/>
        <v>29</v>
      </c>
      <c r="I50" s="40"/>
      <c r="J50" s="40">
        <v>2</v>
      </c>
      <c r="K50" s="39">
        <f t="shared" si="2"/>
        <v>27</v>
      </c>
      <c r="L50" s="39">
        <f t="shared" si="11"/>
        <v>26</v>
      </c>
      <c r="M50" s="40"/>
      <c r="N50" s="40">
        <v>11</v>
      </c>
      <c r="O50" s="39">
        <f t="shared" si="3"/>
        <v>15</v>
      </c>
      <c r="P50" s="39">
        <f t="shared" si="12"/>
        <v>2</v>
      </c>
      <c r="Q50" s="40">
        <v>4</v>
      </c>
      <c r="R50" s="40">
        <v>3</v>
      </c>
      <c r="S50" s="39">
        <f t="shared" si="4"/>
        <v>3</v>
      </c>
      <c r="T50" s="39">
        <f t="shared" si="13"/>
        <v>52</v>
      </c>
      <c r="U50" s="40"/>
      <c r="V50" s="40">
        <v>2</v>
      </c>
      <c r="W50" s="39">
        <f t="shared" si="5"/>
        <v>50</v>
      </c>
      <c r="X50" s="39">
        <f t="shared" si="14"/>
        <v>10</v>
      </c>
      <c r="Y50" s="40">
        <v>10</v>
      </c>
      <c r="Z50" s="40">
        <v>2</v>
      </c>
      <c r="AA50" s="39">
        <f t="shared" si="6"/>
        <v>18</v>
      </c>
      <c r="AB50" s="39">
        <f t="shared" si="15"/>
        <v>0</v>
      </c>
      <c r="AC50" s="40"/>
      <c r="AD50" s="40"/>
      <c r="AE50" s="39">
        <f t="shared" si="7"/>
        <v>0</v>
      </c>
      <c r="AF50" s="20" t="str">
        <f t="shared" si="8"/>
        <v>OK</v>
      </c>
    </row>
    <row r="51" spans="1:32" x14ac:dyDescent="0.3">
      <c r="A51" s="9">
        <v>46270</v>
      </c>
      <c r="B51" s="37" t="s">
        <v>163</v>
      </c>
      <c r="C51" s="11"/>
      <c r="D51" s="39">
        <f t="shared" si="9"/>
        <v>20</v>
      </c>
      <c r="E51" s="40"/>
      <c r="F51" s="40"/>
      <c r="G51" s="39">
        <f t="shared" si="1"/>
        <v>20</v>
      </c>
      <c r="H51" s="39">
        <f t="shared" si="10"/>
        <v>27</v>
      </c>
      <c r="I51" s="40">
        <v>2</v>
      </c>
      <c r="J51" s="40">
        <v>1</v>
      </c>
      <c r="K51" s="39">
        <f t="shared" si="2"/>
        <v>28</v>
      </c>
      <c r="L51" s="39">
        <f t="shared" si="11"/>
        <v>15</v>
      </c>
      <c r="M51" s="40">
        <v>60</v>
      </c>
      <c r="N51" s="40">
        <v>1</v>
      </c>
      <c r="O51" s="39">
        <f t="shared" si="3"/>
        <v>74</v>
      </c>
      <c r="P51" s="39">
        <f t="shared" si="12"/>
        <v>3</v>
      </c>
      <c r="Q51" s="40">
        <v>1</v>
      </c>
      <c r="R51" s="40"/>
      <c r="S51" s="39">
        <f t="shared" si="4"/>
        <v>4</v>
      </c>
      <c r="T51" s="39">
        <f t="shared" si="13"/>
        <v>50</v>
      </c>
      <c r="U51" s="40"/>
      <c r="V51" s="40">
        <v>1</v>
      </c>
      <c r="W51" s="39">
        <f t="shared" si="5"/>
        <v>49</v>
      </c>
      <c r="X51" s="39">
        <f t="shared" si="14"/>
        <v>18</v>
      </c>
      <c r="Y51" s="40"/>
      <c r="Z51" s="40">
        <v>1</v>
      </c>
      <c r="AA51" s="39">
        <f t="shared" si="6"/>
        <v>17</v>
      </c>
      <c r="AB51" s="39">
        <f t="shared" si="15"/>
        <v>0</v>
      </c>
      <c r="AC51" s="40"/>
      <c r="AD51" s="40"/>
      <c r="AE51" s="39">
        <f t="shared" si="7"/>
        <v>0</v>
      </c>
      <c r="AF51" s="20" t="str">
        <f t="shared" si="8"/>
        <v>OK</v>
      </c>
    </row>
    <row r="52" spans="1:32" x14ac:dyDescent="0.3">
      <c r="A52" s="9">
        <v>46271</v>
      </c>
      <c r="B52" s="37" t="s">
        <v>158</v>
      </c>
      <c r="C52" s="11"/>
      <c r="D52" s="39">
        <f t="shared" si="9"/>
        <v>20</v>
      </c>
      <c r="E52" s="40"/>
      <c r="F52" s="40">
        <v>2</v>
      </c>
      <c r="G52" s="39">
        <f t="shared" si="1"/>
        <v>18</v>
      </c>
      <c r="H52" s="39">
        <f t="shared" si="10"/>
        <v>28</v>
      </c>
      <c r="I52" s="40"/>
      <c r="J52" s="40">
        <v>4</v>
      </c>
      <c r="K52" s="39">
        <f t="shared" si="2"/>
        <v>24</v>
      </c>
      <c r="L52" s="39">
        <f t="shared" si="11"/>
        <v>74</v>
      </c>
      <c r="M52" s="40"/>
      <c r="N52" s="40">
        <v>8</v>
      </c>
      <c r="O52" s="39">
        <f t="shared" si="3"/>
        <v>66</v>
      </c>
      <c r="P52" s="39">
        <f t="shared" si="12"/>
        <v>4</v>
      </c>
      <c r="Q52" s="40"/>
      <c r="R52" s="40">
        <v>1</v>
      </c>
      <c r="S52" s="39">
        <f t="shared" si="4"/>
        <v>3</v>
      </c>
      <c r="T52" s="39">
        <f t="shared" si="13"/>
        <v>49</v>
      </c>
      <c r="U52" s="40"/>
      <c r="V52" s="40">
        <v>10</v>
      </c>
      <c r="W52" s="39">
        <f t="shared" si="5"/>
        <v>39</v>
      </c>
      <c r="X52" s="39">
        <f t="shared" si="14"/>
        <v>17</v>
      </c>
      <c r="Y52" s="40"/>
      <c r="Z52" s="40"/>
      <c r="AA52" s="39">
        <f t="shared" si="6"/>
        <v>17</v>
      </c>
      <c r="AB52" s="39">
        <f t="shared" si="15"/>
        <v>0</v>
      </c>
      <c r="AC52" s="40"/>
      <c r="AD52" s="40"/>
      <c r="AE52" s="39">
        <f t="shared" si="7"/>
        <v>0</v>
      </c>
      <c r="AF52" s="20" t="str">
        <f t="shared" si="8"/>
        <v>OK</v>
      </c>
    </row>
    <row r="53" spans="1:32" x14ac:dyDescent="0.3">
      <c r="A53" s="9">
        <v>46272</v>
      </c>
      <c r="B53" s="37" t="s">
        <v>157</v>
      </c>
      <c r="C53" s="38" t="s">
        <v>48</v>
      </c>
      <c r="D53" s="39">
        <f t="shared" si="9"/>
        <v>18</v>
      </c>
      <c r="E53" s="40"/>
      <c r="F53" s="40"/>
      <c r="G53" s="39">
        <f t="shared" si="1"/>
        <v>18</v>
      </c>
      <c r="H53" s="39">
        <f t="shared" si="10"/>
        <v>24</v>
      </c>
      <c r="I53" s="40"/>
      <c r="J53" s="40"/>
      <c r="K53" s="39">
        <f t="shared" si="2"/>
        <v>24</v>
      </c>
      <c r="L53" s="39">
        <f t="shared" si="11"/>
        <v>66</v>
      </c>
      <c r="M53" s="40">
        <v>3</v>
      </c>
      <c r="N53" s="40">
        <v>3</v>
      </c>
      <c r="O53" s="39">
        <f t="shared" si="3"/>
        <v>66</v>
      </c>
      <c r="P53" s="39">
        <f t="shared" si="12"/>
        <v>3</v>
      </c>
      <c r="Q53" s="40"/>
      <c r="R53" s="40"/>
      <c r="S53" s="39">
        <f t="shared" si="4"/>
        <v>3</v>
      </c>
      <c r="T53" s="39">
        <f t="shared" si="13"/>
        <v>39</v>
      </c>
      <c r="U53" s="40">
        <v>2</v>
      </c>
      <c r="V53" s="40">
        <v>2</v>
      </c>
      <c r="W53" s="39">
        <f t="shared" si="5"/>
        <v>39</v>
      </c>
      <c r="X53" s="39">
        <f t="shared" si="14"/>
        <v>17</v>
      </c>
      <c r="Y53" s="40">
        <v>1</v>
      </c>
      <c r="Z53" s="40">
        <v>1</v>
      </c>
      <c r="AA53" s="39">
        <f t="shared" si="6"/>
        <v>17</v>
      </c>
      <c r="AB53" s="39">
        <f t="shared" si="15"/>
        <v>0</v>
      </c>
      <c r="AC53" s="40"/>
      <c r="AD53" s="40"/>
      <c r="AE53" s="39">
        <f t="shared" si="7"/>
        <v>0</v>
      </c>
      <c r="AF53" s="20" t="str">
        <f t="shared" si="8"/>
        <v>OK</v>
      </c>
    </row>
    <row r="54" spans="1:32" x14ac:dyDescent="0.3">
      <c r="A54" s="9">
        <v>46273</v>
      </c>
      <c r="B54" s="37" t="s">
        <v>159</v>
      </c>
      <c r="C54" s="38" t="s">
        <v>50</v>
      </c>
      <c r="D54" s="39">
        <f t="shared" si="9"/>
        <v>18</v>
      </c>
      <c r="E54" s="40"/>
      <c r="F54" s="40">
        <v>1</v>
      </c>
      <c r="G54" s="39">
        <f t="shared" si="1"/>
        <v>17</v>
      </c>
      <c r="H54" s="39">
        <f t="shared" si="10"/>
        <v>24</v>
      </c>
      <c r="I54" s="40"/>
      <c r="J54" s="40">
        <v>1</v>
      </c>
      <c r="K54" s="39">
        <f t="shared" si="2"/>
        <v>23</v>
      </c>
      <c r="L54" s="39">
        <f t="shared" si="11"/>
        <v>66</v>
      </c>
      <c r="M54" s="40"/>
      <c r="N54" s="40">
        <v>11</v>
      </c>
      <c r="O54" s="39">
        <f t="shared" si="3"/>
        <v>55</v>
      </c>
      <c r="P54" s="39">
        <f t="shared" si="12"/>
        <v>3</v>
      </c>
      <c r="Q54" s="40"/>
      <c r="R54" s="40"/>
      <c r="S54" s="39">
        <f t="shared" si="4"/>
        <v>3</v>
      </c>
      <c r="T54" s="39">
        <f t="shared" si="13"/>
        <v>39</v>
      </c>
      <c r="U54" s="40"/>
      <c r="V54" s="40">
        <v>3</v>
      </c>
      <c r="W54" s="39">
        <f t="shared" si="5"/>
        <v>36</v>
      </c>
      <c r="X54" s="39">
        <f t="shared" si="14"/>
        <v>17</v>
      </c>
      <c r="Y54" s="40"/>
      <c r="Z54" s="40"/>
      <c r="AA54" s="39">
        <f t="shared" si="6"/>
        <v>17</v>
      </c>
      <c r="AB54" s="39">
        <f t="shared" si="15"/>
        <v>0</v>
      </c>
      <c r="AC54" s="40"/>
      <c r="AD54" s="40"/>
      <c r="AE54" s="39">
        <f t="shared" si="7"/>
        <v>0</v>
      </c>
      <c r="AF54" s="20" t="str">
        <f t="shared" si="8"/>
        <v>OK</v>
      </c>
    </row>
    <row r="55" spans="1:32" x14ac:dyDescent="0.3">
      <c r="A55" s="9">
        <v>46274</v>
      </c>
      <c r="B55" s="37" t="s">
        <v>160</v>
      </c>
      <c r="C55" s="38" t="s">
        <v>50</v>
      </c>
      <c r="D55" s="39">
        <f t="shared" si="9"/>
        <v>17</v>
      </c>
      <c r="E55" s="40"/>
      <c r="F55" s="40"/>
      <c r="G55" s="39">
        <f t="shared" si="1"/>
        <v>17</v>
      </c>
      <c r="H55" s="39">
        <f t="shared" si="10"/>
        <v>23</v>
      </c>
      <c r="I55" s="40"/>
      <c r="J55" s="40">
        <v>1</v>
      </c>
      <c r="K55" s="39">
        <f t="shared" si="2"/>
        <v>22</v>
      </c>
      <c r="L55" s="39">
        <f t="shared" si="11"/>
        <v>55</v>
      </c>
      <c r="M55" s="40"/>
      <c r="N55" s="40">
        <v>8</v>
      </c>
      <c r="O55" s="39">
        <f t="shared" si="3"/>
        <v>47</v>
      </c>
      <c r="P55" s="39">
        <f t="shared" si="12"/>
        <v>3</v>
      </c>
      <c r="Q55" s="40"/>
      <c r="R55" s="40"/>
      <c r="S55" s="39">
        <f t="shared" si="4"/>
        <v>3</v>
      </c>
      <c r="T55" s="39">
        <f t="shared" si="13"/>
        <v>36</v>
      </c>
      <c r="U55" s="40"/>
      <c r="V55" s="40">
        <v>5</v>
      </c>
      <c r="W55" s="39">
        <f t="shared" si="5"/>
        <v>31</v>
      </c>
      <c r="X55" s="39">
        <f t="shared" si="14"/>
        <v>17</v>
      </c>
      <c r="Y55" s="40"/>
      <c r="Z55" s="40">
        <v>1</v>
      </c>
      <c r="AA55" s="39">
        <f t="shared" si="6"/>
        <v>16</v>
      </c>
      <c r="AB55" s="39">
        <f t="shared" si="15"/>
        <v>0</v>
      </c>
      <c r="AC55" s="40"/>
      <c r="AD55" s="40"/>
      <c r="AE55" s="39">
        <f t="shared" si="7"/>
        <v>0</v>
      </c>
      <c r="AF55" s="20" t="str">
        <f t="shared" si="8"/>
        <v>OK</v>
      </c>
    </row>
    <row r="56" spans="1:32" x14ac:dyDescent="0.3">
      <c r="A56" s="9">
        <v>46275</v>
      </c>
      <c r="B56" s="37" t="s">
        <v>161</v>
      </c>
      <c r="C56" s="38" t="s">
        <v>50</v>
      </c>
      <c r="D56" s="39">
        <f t="shared" si="9"/>
        <v>17</v>
      </c>
      <c r="E56" s="40"/>
      <c r="F56" s="40"/>
      <c r="G56" s="39">
        <f t="shared" si="1"/>
        <v>17</v>
      </c>
      <c r="H56" s="39">
        <f t="shared" si="10"/>
        <v>22</v>
      </c>
      <c r="I56" s="40"/>
      <c r="J56" s="40"/>
      <c r="K56" s="39">
        <f t="shared" si="2"/>
        <v>22</v>
      </c>
      <c r="L56" s="39">
        <f t="shared" si="11"/>
        <v>47</v>
      </c>
      <c r="M56" s="40">
        <v>129</v>
      </c>
      <c r="N56" s="40">
        <v>10</v>
      </c>
      <c r="O56" s="39">
        <f t="shared" si="3"/>
        <v>166</v>
      </c>
      <c r="P56" s="39">
        <f t="shared" si="12"/>
        <v>3</v>
      </c>
      <c r="Q56" s="40">
        <v>2</v>
      </c>
      <c r="R56" s="40"/>
      <c r="S56" s="39">
        <f t="shared" si="4"/>
        <v>5</v>
      </c>
      <c r="T56" s="39">
        <f t="shared" si="13"/>
        <v>31</v>
      </c>
      <c r="U56" s="40"/>
      <c r="V56" s="40">
        <v>8</v>
      </c>
      <c r="W56" s="39">
        <f t="shared" si="5"/>
        <v>23</v>
      </c>
      <c r="X56" s="39">
        <f t="shared" si="14"/>
        <v>16</v>
      </c>
      <c r="Y56" s="40">
        <v>10</v>
      </c>
      <c r="Z56" s="40">
        <v>1</v>
      </c>
      <c r="AA56" s="39">
        <f t="shared" si="6"/>
        <v>25</v>
      </c>
      <c r="AB56" s="39">
        <f t="shared" si="15"/>
        <v>0</v>
      </c>
      <c r="AC56" s="40">
        <v>27</v>
      </c>
      <c r="AD56" s="40">
        <v>1</v>
      </c>
      <c r="AE56" s="39">
        <f t="shared" si="7"/>
        <v>26</v>
      </c>
      <c r="AF56" s="20" t="str">
        <f t="shared" si="8"/>
        <v>OK</v>
      </c>
    </row>
    <row r="57" spans="1:32" x14ac:dyDescent="0.3">
      <c r="A57" s="9">
        <v>46276</v>
      </c>
      <c r="B57" s="37" t="s">
        <v>162</v>
      </c>
      <c r="C57" s="38" t="s">
        <v>48</v>
      </c>
      <c r="D57" s="39">
        <f t="shared" si="9"/>
        <v>17</v>
      </c>
      <c r="E57" s="40"/>
      <c r="F57" s="40">
        <v>5</v>
      </c>
      <c r="G57" s="39">
        <f t="shared" si="1"/>
        <v>12</v>
      </c>
      <c r="H57" s="39">
        <f t="shared" si="10"/>
        <v>22</v>
      </c>
      <c r="I57" s="40"/>
      <c r="J57" s="40">
        <v>2</v>
      </c>
      <c r="K57" s="39">
        <f t="shared" si="2"/>
        <v>20</v>
      </c>
      <c r="L57" s="39">
        <f t="shared" si="11"/>
        <v>166</v>
      </c>
      <c r="M57" s="40"/>
      <c r="N57" s="40">
        <v>12</v>
      </c>
      <c r="O57" s="39">
        <f t="shared" si="3"/>
        <v>154</v>
      </c>
      <c r="P57" s="39">
        <f t="shared" si="12"/>
        <v>5</v>
      </c>
      <c r="Q57" s="40"/>
      <c r="R57" s="40">
        <v>2</v>
      </c>
      <c r="S57" s="39">
        <f t="shared" si="4"/>
        <v>3</v>
      </c>
      <c r="T57" s="39">
        <f t="shared" si="13"/>
        <v>23</v>
      </c>
      <c r="U57" s="40">
        <v>64</v>
      </c>
      <c r="V57" s="40">
        <v>4</v>
      </c>
      <c r="W57" s="39">
        <f t="shared" si="5"/>
        <v>83</v>
      </c>
      <c r="X57" s="39">
        <f t="shared" si="14"/>
        <v>25</v>
      </c>
      <c r="Y57" s="40"/>
      <c r="Z57" s="40">
        <v>6</v>
      </c>
      <c r="AA57" s="39">
        <f t="shared" si="6"/>
        <v>19</v>
      </c>
      <c r="AB57" s="39">
        <f t="shared" si="15"/>
        <v>26</v>
      </c>
      <c r="AC57" s="40"/>
      <c r="AD57" s="40">
        <v>1</v>
      </c>
      <c r="AE57" s="39">
        <f t="shared" si="7"/>
        <v>25</v>
      </c>
      <c r="AF57" s="20" t="str">
        <f t="shared" si="8"/>
        <v>OK</v>
      </c>
    </row>
    <row r="58" spans="1:32" x14ac:dyDescent="0.3">
      <c r="A58" s="9">
        <v>46277</v>
      </c>
      <c r="B58" s="37" t="s">
        <v>163</v>
      </c>
      <c r="C58" s="38" t="s">
        <v>50</v>
      </c>
      <c r="D58" s="39">
        <f t="shared" si="9"/>
        <v>12</v>
      </c>
      <c r="E58" s="40"/>
      <c r="F58" s="40">
        <v>1</v>
      </c>
      <c r="G58" s="39">
        <f t="shared" si="1"/>
        <v>11</v>
      </c>
      <c r="H58" s="39">
        <f t="shared" si="10"/>
        <v>20</v>
      </c>
      <c r="I58" s="40"/>
      <c r="J58" s="40">
        <v>2</v>
      </c>
      <c r="K58" s="39">
        <f t="shared" si="2"/>
        <v>18</v>
      </c>
      <c r="L58" s="39">
        <f t="shared" si="11"/>
        <v>154</v>
      </c>
      <c r="M58" s="40"/>
      <c r="N58" s="40">
        <v>5</v>
      </c>
      <c r="O58" s="39">
        <f t="shared" si="3"/>
        <v>149</v>
      </c>
      <c r="P58" s="39">
        <f t="shared" si="12"/>
        <v>3</v>
      </c>
      <c r="Q58" s="40"/>
      <c r="R58" s="40">
        <v>1</v>
      </c>
      <c r="S58" s="39">
        <f t="shared" si="4"/>
        <v>2</v>
      </c>
      <c r="T58" s="39">
        <f t="shared" si="13"/>
        <v>83</v>
      </c>
      <c r="U58" s="40"/>
      <c r="V58" s="40">
        <v>8</v>
      </c>
      <c r="W58" s="39">
        <f t="shared" si="5"/>
        <v>75</v>
      </c>
      <c r="X58" s="39">
        <f t="shared" si="14"/>
        <v>19</v>
      </c>
      <c r="Y58" s="40"/>
      <c r="Z58" s="40">
        <v>4</v>
      </c>
      <c r="AA58" s="39">
        <f t="shared" si="6"/>
        <v>15</v>
      </c>
      <c r="AB58" s="39">
        <f t="shared" si="15"/>
        <v>25</v>
      </c>
      <c r="AC58" s="40"/>
      <c r="AD58" s="40">
        <v>1</v>
      </c>
      <c r="AE58" s="39">
        <f t="shared" si="7"/>
        <v>24</v>
      </c>
      <c r="AF58" s="20" t="str">
        <f t="shared" si="8"/>
        <v>OK</v>
      </c>
    </row>
    <row r="59" spans="1:32" x14ac:dyDescent="0.3">
      <c r="A59" s="9">
        <v>46278</v>
      </c>
      <c r="B59" s="37" t="s">
        <v>158</v>
      </c>
      <c r="C59" s="38" t="s">
        <v>50</v>
      </c>
      <c r="D59" s="39">
        <f t="shared" si="9"/>
        <v>11</v>
      </c>
      <c r="E59" s="40"/>
      <c r="F59" s="40">
        <v>4</v>
      </c>
      <c r="G59" s="39">
        <f t="shared" si="1"/>
        <v>7</v>
      </c>
      <c r="H59" s="39">
        <f t="shared" si="10"/>
        <v>18</v>
      </c>
      <c r="I59" s="40"/>
      <c r="J59" s="40">
        <v>2</v>
      </c>
      <c r="K59" s="39">
        <f t="shared" si="2"/>
        <v>16</v>
      </c>
      <c r="L59" s="39">
        <f t="shared" si="11"/>
        <v>149</v>
      </c>
      <c r="M59" s="40"/>
      <c r="N59" s="40">
        <v>2</v>
      </c>
      <c r="O59" s="39">
        <f t="shared" si="3"/>
        <v>147</v>
      </c>
      <c r="P59" s="39">
        <f t="shared" si="12"/>
        <v>2</v>
      </c>
      <c r="Q59" s="40">
        <v>2</v>
      </c>
      <c r="R59" s="40">
        <v>2</v>
      </c>
      <c r="S59" s="39">
        <f t="shared" si="4"/>
        <v>2</v>
      </c>
      <c r="T59" s="39">
        <f t="shared" si="13"/>
        <v>75</v>
      </c>
      <c r="U59" s="40"/>
      <c r="V59" s="40">
        <v>4</v>
      </c>
      <c r="W59" s="39">
        <f t="shared" si="5"/>
        <v>71</v>
      </c>
      <c r="X59" s="39">
        <f t="shared" si="14"/>
        <v>15</v>
      </c>
      <c r="Y59" s="40"/>
      <c r="Z59" s="40"/>
      <c r="AA59" s="39">
        <f t="shared" si="6"/>
        <v>15</v>
      </c>
      <c r="AB59" s="39">
        <f t="shared" si="15"/>
        <v>24</v>
      </c>
      <c r="AC59" s="40"/>
      <c r="AD59" s="40"/>
      <c r="AE59" s="39">
        <f t="shared" si="7"/>
        <v>24</v>
      </c>
      <c r="AF59" s="20" t="str">
        <f t="shared" si="8"/>
        <v>OK</v>
      </c>
    </row>
    <row r="60" spans="1:32" x14ac:dyDescent="0.3">
      <c r="A60" s="9">
        <v>46279</v>
      </c>
      <c r="B60" s="37" t="s">
        <v>157</v>
      </c>
      <c r="C60" s="38" t="s">
        <v>48</v>
      </c>
      <c r="D60" s="39">
        <f t="shared" si="9"/>
        <v>7</v>
      </c>
      <c r="E60" s="40"/>
      <c r="F60" s="40">
        <v>2</v>
      </c>
      <c r="G60" s="39">
        <f t="shared" si="1"/>
        <v>5</v>
      </c>
      <c r="H60" s="39">
        <f t="shared" si="10"/>
        <v>16</v>
      </c>
      <c r="I60" s="40">
        <v>15</v>
      </c>
      <c r="J60" s="40">
        <v>2</v>
      </c>
      <c r="K60" s="39">
        <f t="shared" si="2"/>
        <v>29</v>
      </c>
      <c r="L60" s="39">
        <f t="shared" si="11"/>
        <v>147</v>
      </c>
      <c r="M60" s="40"/>
      <c r="N60" s="40">
        <v>8</v>
      </c>
      <c r="O60" s="39">
        <f t="shared" si="3"/>
        <v>139</v>
      </c>
      <c r="P60" s="39">
        <f t="shared" si="12"/>
        <v>2</v>
      </c>
      <c r="Q60" s="40">
        <v>14</v>
      </c>
      <c r="R60" s="40"/>
      <c r="S60" s="39">
        <f t="shared" si="4"/>
        <v>16</v>
      </c>
      <c r="T60" s="39">
        <f t="shared" si="13"/>
        <v>71</v>
      </c>
      <c r="U60" s="40"/>
      <c r="V60" s="40">
        <v>7</v>
      </c>
      <c r="W60" s="39">
        <f t="shared" si="5"/>
        <v>64</v>
      </c>
      <c r="X60" s="39">
        <f t="shared" si="14"/>
        <v>15</v>
      </c>
      <c r="Y60" s="40"/>
      <c r="Z60" s="40">
        <v>2</v>
      </c>
      <c r="AA60" s="39">
        <f t="shared" si="6"/>
        <v>13</v>
      </c>
      <c r="AB60" s="39">
        <f t="shared" si="15"/>
        <v>24</v>
      </c>
      <c r="AC60" s="40"/>
      <c r="AD60" s="40">
        <v>1</v>
      </c>
      <c r="AE60" s="39">
        <f t="shared" si="7"/>
        <v>23</v>
      </c>
      <c r="AF60" s="20" t="str">
        <f t="shared" si="8"/>
        <v>OK</v>
      </c>
    </row>
    <row r="61" spans="1:32" x14ac:dyDescent="0.3">
      <c r="A61" s="9">
        <v>46280</v>
      </c>
      <c r="B61" s="37" t="s">
        <v>159</v>
      </c>
      <c r="C61" s="38" t="s">
        <v>50</v>
      </c>
      <c r="D61" s="39">
        <f t="shared" si="9"/>
        <v>5</v>
      </c>
      <c r="E61" s="40"/>
      <c r="F61" s="40"/>
      <c r="G61" s="39">
        <f t="shared" si="1"/>
        <v>5</v>
      </c>
      <c r="H61" s="39">
        <f t="shared" si="10"/>
        <v>29</v>
      </c>
      <c r="I61" s="40"/>
      <c r="J61" s="40">
        <v>1</v>
      </c>
      <c r="K61" s="39">
        <f t="shared" si="2"/>
        <v>28</v>
      </c>
      <c r="L61" s="39">
        <f t="shared" si="11"/>
        <v>139</v>
      </c>
      <c r="M61" s="40"/>
      <c r="N61" s="40">
        <v>11</v>
      </c>
      <c r="O61" s="39">
        <f t="shared" si="3"/>
        <v>128</v>
      </c>
      <c r="P61" s="39">
        <f t="shared" si="12"/>
        <v>16</v>
      </c>
      <c r="Q61" s="40"/>
      <c r="R61" s="40"/>
      <c r="S61" s="39">
        <f t="shared" si="4"/>
        <v>16</v>
      </c>
      <c r="T61" s="39">
        <f t="shared" si="13"/>
        <v>64</v>
      </c>
      <c r="U61" s="40"/>
      <c r="V61" s="40">
        <v>7</v>
      </c>
      <c r="W61" s="39">
        <f t="shared" si="5"/>
        <v>57</v>
      </c>
      <c r="X61" s="39">
        <f t="shared" si="14"/>
        <v>13</v>
      </c>
      <c r="Y61" s="40">
        <v>20</v>
      </c>
      <c r="Z61" s="40">
        <v>4</v>
      </c>
      <c r="AA61" s="39">
        <f t="shared" si="6"/>
        <v>29</v>
      </c>
      <c r="AB61" s="39">
        <f t="shared" si="15"/>
        <v>23</v>
      </c>
      <c r="AC61" s="40"/>
      <c r="AD61" s="40">
        <v>1</v>
      </c>
      <c r="AE61" s="39">
        <f t="shared" si="7"/>
        <v>22</v>
      </c>
      <c r="AF61" s="20" t="str">
        <f t="shared" si="8"/>
        <v>OK</v>
      </c>
    </row>
    <row r="62" spans="1:32" x14ac:dyDescent="0.3">
      <c r="A62" s="9">
        <v>46281</v>
      </c>
      <c r="B62" s="37" t="s">
        <v>160</v>
      </c>
      <c r="C62" s="38" t="s">
        <v>50</v>
      </c>
      <c r="D62" s="39">
        <f t="shared" si="9"/>
        <v>5</v>
      </c>
      <c r="E62" s="40"/>
      <c r="F62" s="40">
        <v>1</v>
      </c>
      <c r="G62" s="39">
        <f t="shared" si="1"/>
        <v>4</v>
      </c>
      <c r="H62" s="39">
        <f t="shared" si="10"/>
        <v>28</v>
      </c>
      <c r="I62" s="40"/>
      <c r="J62" s="40">
        <v>3</v>
      </c>
      <c r="K62" s="39">
        <f t="shared" si="2"/>
        <v>25</v>
      </c>
      <c r="L62" s="39">
        <f t="shared" si="11"/>
        <v>128</v>
      </c>
      <c r="M62" s="40"/>
      <c r="N62" s="40">
        <v>13</v>
      </c>
      <c r="O62" s="39">
        <f t="shared" si="3"/>
        <v>115</v>
      </c>
      <c r="P62" s="39">
        <f t="shared" si="12"/>
        <v>16</v>
      </c>
      <c r="Q62" s="40"/>
      <c r="R62" s="40"/>
      <c r="S62" s="39">
        <f t="shared" si="4"/>
        <v>16</v>
      </c>
      <c r="T62" s="39">
        <f t="shared" si="13"/>
        <v>57</v>
      </c>
      <c r="U62" s="40"/>
      <c r="V62" s="40">
        <v>12</v>
      </c>
      <c r="W62" s="39">
        <f t="shared" si="5"/>
        <v>45</v>
      </c>
      <c r="X62" s="39">
        <f t="shared" si="14"/>
        <v>29</v>
      </c>
      <c r="Y62" s="40"/>
      <c r="Z62" s="40"/>
      <c r="AA62" s="39">
        <f t="shared" si="6"/>
        <v>29</v>
      </c>
      <c r="AB62" s="39">
        <f t="shared" si="15"/>
        <v>22</v>
      </c>
      <c r="AC62" s="40"/>
      <c r="AD62" s="40">
        <v>1</v>
      </c>
      <c r="AE62" s="39">
        <f t="shared" si="7"/>
        <v>21</v>
      </c>
      <c r="AF62" s="20" t="str">
        <f t="shared" si="8"/>
        <v>OK</v>
      </c>
    </row>
    <row r="63" spans="1:32" x14ac:dyDescent="0.3">
      <c r="A63" s="9">
        <v>46282</v>
      </c>
      <c r="B63" s="37" t="s">
        <v>161</v>
      </c>
      <c r="C63" s="38" t="s">
        <v>50</v>
      </c>
      <c r="D63" s="39">
        <f t="shared" si="9"/>
        <v>4</v>
      </c>
      <c r="E63" s="40"/>
      <c r="F63" s="40">
        <v>1</v>
      </c>
      <c r="G63" s="39">
        <f t="shared" si="1"/>
        <v>3</v>
      </c>
      <c r="H63" s="39">
        <f t="shared" si="10"/>
        <v>25</v>
      </c>
      <c r="I63" s="40">
        <v>3</v>
      </c>
      <c r="J63" s="40">
        <v>3</v>
      </c>
      <c r="K63" s="39">
        <f t="shared" si="2"/>
        <v>25</v>
      </c>
      <c r="L63" s="39">
        <f t="shared" si="11"/>
        <v>115</v>
      </c>
      <c r="M63" s="40"/>
      <c r="N63" s="40">
        <v>13</v>
      </c>
      <c r="O63" s="39">
        <f t="shared" si="3"/>
        <v>102</v>
      </c>
      <c r="P63" s="39">
        <f t="shared" si="12"/>
        <v>16</v>
      </c>
      <c r="Q63" s="40"/>
      <c r="R63" s="40"/>
      <c r="S63" s="39">
        <f t="shared" si="4"/>
        <v>16</v>
      </c>
      <c r="T63" s="39">
        <f t="shared" si="13"/>
        <v>45</v>
      </c>
      <c r="U63" s="40"/>
      <c r="V63" s="40">
        <v>3</v>
      </c>
      <c r="W63" s="39">
        <f t="shared" si="5"/>
        <v>42</v>
      </c>
      <c r="X63" s="39">
        <f t="shared" si="14"/>
        <v>29</v>
      </c>
      <c r="Y63" s="40"/>
      <c r="Z63" s="40">
        <v>1</v>
      </c>
      <c r="AA63" s="39">
        <f t="shared" si="6"/>
        <v>28</v>
      </c>
      <c r="AB63" s="39">
        <f t="shared" si="15"/>
        <v>21</v>
      </c>
      <c r="AC63" s="40"/>
      <c r="AD63" s="40">
        <v>2</v>
      </c>
      <c r="AE63" s="39">
        <f t="shared" si="7"/>
        <v>19</v>
      </c>
      <c r="AF63" s="20" t="str">
        <f t="shared" si="8"/>
        <v>OK</v>
      </c>
    </row>
    <row r="64" spans="1:32" x14ac:dyDescent="0.3">
      <c r="A64" s="9">
        <v>46283</v>
      </c>
      <c r="B64" s="37" t="s">
        <v>162</v>
      </c>
      <c r="C64" s="38" t="s">
        <v>48</v>
      </c>
      <c r="D64" s="39">
        <f t="shared" si="9"/>
        <v>3</v>
      </c>
      <c r="E64" s="40"/>
      <c r="F64" s="40">
        <v>1</v>
      </c>
      <c r="G64" s="39">
        <f t="shared" si="1"/>
        <v>2</v>
      </c>
      <c r="H64" s="39">
        <f t="shared" si="10"/>
        <v>25</v>
      </c>
      <c r="I64" s="40"/>
      <c r="J64" s="40">
        <v>1</v>
      </c>
      <c r="K64" s="39">
        <f t="shared" si="2"/>
        <v>24</v>
      </c>
      <c r="L64" s="39">
        <f t="shared" si="11"/>
        <v>102</v>
      </c>
      <c r="M64" s="40"/>
      <c r="N64" s="40">
        <v>12</v>
      </c>
      <c r="O64" s="39">
        <f t="shared" si="3"/>
        <v>90</v>
      </c>
      <c r="P64" s="39">
        <f t="shared" si="12"/>
        <v>16</v>
      </c>
      <c r="Q64" s="40"/>
      <c r="R64" s="40">
        <v>1</v>
      </c>
      <c r="S64" s="39">
        <f t="shared" si="4"/>
        <v>15</v>
      </c>
      <c r="T64" s="39">
        <f t="shared" si="13"/>
        <v>42</v>
      </c>
      <c r="U64" s="40"/>
      <c r="V64" s="40">
        <v>4</v>
      </c>
      <c r="W64" s="39">
        <f t="shared" si="5"/>
        <v>38</v>
      </c>
      <c r="X64" s="39">
        <f t="shared" si="14"/>
        <v>28</v>
      </c>
      <c r="Y64" s="40"/>
      <c r="Z64" s="40"/>
      <c r="AA64" s="39">
        <f t="shared" si="6"/>
        <v>28</v>
      </c>
      <c r="AB64" s="39">
        <f t="shared" si="15"/>
        <v>19</v>
      </c>
      <c r="AC64" s="40"/>
      <c r="AD64" s="40"/>
      <c r="AE64" s="39">
        <f t="shared" si="7"/>
        <v>19</v>
      </c>
      <c r="AF64" s="20" t="str">
        <f t="shared" si="8"/>
        <v>OK</v>
      </c>
    </row>
    <row r="65" spans="1:32" x14ac:dyDescent="0.3">
      <c r="A65" s="9">
        <v>46284</v>
      </c>
      <c r="B65" s="37" t="s">
        <v>163</v>
      </c>
      <c r="C65" s="38" t="s">
        <v>50</v>
      </c>
      <c r="D65" s="39">
        <f t="shared" si="9"/>
        <v>2</v>
      </c>
      <c r="E65" s="40"/>
      <c r="F65" s="40"/>
      <c r="G65" s="39">
        <f t="shared" si="1"/>
        <v>2</v>
      </c>
      <c r="H65" s="39">
        <f t="shared" si="10"/>
        <v>24</v>
      </c>
      <c r="I65" s="40"/>
      <c r="J65" s="40"/>
      <c r="K65" s="39">
        <f t="shared" si="2"/>
        <v>24</v>
      </c>
      <c r="L65" s="39">
        <f t="shared" si="11"/>
        <v>90</v>
      </c>
      <c r="M65" s="40"/>
      <c r="N65" s="40">
        <v>15</v>
      </c>
      <c r="O65" s="39">
        <f t="shared" si="3"/>
        <v>75</v>
      </c>
      <c r="P65" s="39">
        <f t="shared" si="12"/>
        <v>15</v>
      </c>
      <c r="Q65" s="40"/>
      <c r="R65" s="40"/>
      <c r="S65" s="39">
        <f t="shared" si="4"/>
        <v>15</v>
      </c>
      <c r="T65" s="39">
        <f t="shared" si="13"/>
        <v>38</v>
      </c>
      <c r="U65" s="40"/>
      <c r="V65" s="40">
        <v>8</v>
      </c>
      <c r="W65" s="39">
        <f t="shared" si="5"/>
        <v>30</v>
      </c>
      <c r="X65" s="39">
        <f t="shared" si="14"/>
        <v>28</v>
      </c>
      <c r="Y65" s="40"/>
      <c r="Z65" s="40"/>
      <c r="AA65" s="39">
        <f t="shared" si="6"/>
        <v>28</v>
      </c>
      <c r="AB65" s="39">
        <f t="shared" si="15"/>
        <v>19</v>
      </c>
      <c r="AC65" s="40"/>
      <c r="AD65" s="40"/>
      <c r="AE65" s="39">
        <f t="shared" si="7"/>
        <v>19</v>
      </c>
      <c r="AF65" s="20" t="str">
        <f t="shared" si="8"/>
        <v>OK</v>
      </c>
    </row>
    <row r="66" spans="1:32" x14ac:dyDescent="0.3">
      <c r="A66" s="9">
        <v>46285</v>
      </c>
      <c r="B66" s="37" t="s">
        <v>158</v>
      </c>
      <c r="C66" s="38" t="s">
        <v>50</v>
      </c>
      <c r="D66" s="39">
        <f t="shared" si="9"/>
        <v>2</v>
      </c>
      <c r="E66" s="40">
        <v>28</v>
      </c>
      <c r="F66" s="40">
        <v>3</v>
      </c>
      <c r="G66" s="39">
        <f t="shared" si="1"/>
        <v>27</v>
      </c>
      <c r="H66" s="39">
        <f t="shared" si="10"/>
        <v>24</v>
      </c>
      <c r="I66" s="40"/>
      <c r="J66" s="40">
        <v>2</v>
      </c>
      <c r="K66" s="39">
        <f t="shared" si="2"/>
        <v>22</v>
      </c>
      <c r="L66" s="39">
        <f t="shared" si="11"/>
        <v>75</v>
      </c>
      <c r="M66" s="40"/>
      <c r="N66" s="40">
        <v>13</v>
      </c>
      <c r="O66" s="39">
        <f t="shared" si="3"/>
        <v>62</v>
      </c>
      <c r="P66" s="39">
        <f t="shared" si="12"/>
        <v>15</v>
      </c>
      <c r="Q66" s="40"/>
      <c r="R66" s="40">
        <v>2</v>
      </c>
      <c r="S66" s="39">
        <f t="shared" si="4"/>
        <v>13</v>
      </c>
      <c r="T66" s="39">
        <f t="shared" si="13"/>
        <v>30</v>
      </c>
      <c r="U66" s="40"/>
      <c r="V66" s="40">
        <v>8</v>
      </c>
      <c r="W66" s="39">
        <f t="shared" si="5"/>
        <v>22</v>
      </c>
      <c r="X66" s="39">
        <f t="shared" si="14"/>
        <v>28</v>
      </c>
      <c r="Y66" s="40"/>
      <c r="Z66" s="40">
        <v>4</v>
      </c>
      <c r="AA66" s="39">
        <f t="shared" si="6"/>
        <v>24</v>
      </c>
      <c r="AB66" s="39">
        <f t="shared" si="15"/>
        <v>19</v>
      </c>
      <c r="AC66" s="40"/>
      <c r="AD66" s="40">
        <v>1</v>
      </c>
      <c r="AE66" s="39">
        <f t="shared" si="7"/>
        <v>18</v>
      </c>
      <c r="AF66" s="20" t="str">
        <f t="shared" si="8"/>
        <v>OK</v>
      </c>
    </row>
    <row r="67" spans="1:32" x14ac:dyDescent="0.3">
      <c r="A67" s="9">
        <v>46286</v>
      </c>
      <c r="B67" s="37" t="s">
        <v>157</v>
      </c>
      <c r="C67" s="38" t="s">
        <v>48</v>
      </c>
      <c r="D67" s="39">
        <f t="shared" si="9"/>
        <v>27</v>
      </c>
      <c r="E67" s="40"/>
      <c r="F67" s="40">
        <v>1</v>
      </c>
      <c r="G67" s="39">
        <f t="shared" si="1"/>
        <v>26</v>
      </c>
      <c r="H67" s="39">
        <f t="shared" si="10"/>
        <v>22</v>
      </c>
      <c r="I67" s="40"/>
      <c r="J67" s="40">
        <v>2</v>
      </c>
      <c r="K67" s="39">
        <f t="shared" si="2"/>
        <v>20</v>
      </c>
      <c r="L67" s="39">
        <f t="shared" si="11"/>
        <v>62</v>
      </c>
      <c r="M67" s="40"/>
      <c r="N67" s="40">
        <v>14</v>
      </c>
      <c r="O67" s="39">
        <f t="shared" si="3"/>
        <v>48</v>
      </c>
      <c r="P67" s="39">
        <f t="shared" si="12"/>
        <v>13</v>
      </c>
      <c r="Q67" s="40"/>
      <c r="R67" s="40"/>
      <c r="S67" s="39">
        <f t="shared" si="4"/>
        <v>13</v>
      </c>
      <c r="T67" s="39">
        <f t="shared" si="13"/>
        <v>22</v>
      </c>
      <c r="U67" s="40"/>
      <c r="V67" s="40">
        <v>4</v>
      </c>
      <c r="W67" s="39">
        <f t="shared" si="5"/>
        <v>18</v>
      </c>
      <c r="X67" s="39">
        <f t="shared" si="14"/>
        <v>24</v>
      </c>
      <c r="Y67" s="40"/>
      <c r="Z67" s="40">
        <v>3</v>
      </c>
      <c r="AA67" s="39">
        <f t="shared" si="6"/>
        <v>21</v>
      </c>
      <c r="AB67" s="39">
        <f t="shared" si="15"/>
        <v>18</v>
      </c>
      <c r="AC67" s="40"/>
      <c r="AD67" s="40">
        <v>3</v>
      </c>
      <c r="AE67" s="39">
        <f t="shared" si="7"/>
        <v>15</v>
      </c>
      <c r="AF67" s="20" t="str">
        <f t="shared" si="8"/>
        <v>OK</v>
      </c>
    </row>
    <row r="68" spans="1:32" x14ac:dyDescent="0.3">
      <c r="A68" s="9">
        <v>46287</v>
      </c>
      <c r="B68" s="37" t="s">
        <v>159</v>
      </c>
      <c r="C68" s="38"/>
      <c r="D68" s="39">
        <f t="shared" si="9"/>
        <v>26</v>
      </c>
      <c r="E68" s="40"/>
      <c r="F68" s="40"/>
      <c r="G68" s="39">
        <f t="shared" si="1"/>
        <v>26</v>
      </c>
      <c r="H68" s="39">
        <f t="shared" si="10"/>
        <v>20</v>
      </c>
      <c r="I68" s="40"/>
      <c r="J68" s="40"/>
      <c r="K68" s="39">
        <f t="shared" si="2"/>
        <v>20</v>
      </c>
      <c r="L68" s="39">
        <f t="shared" si="11"/>
        <v>48</v>
      </c>
      <c r="M68" s="40"/>
      <c r="N68" s="40"/>
      <c r="O68" s="39">
        <f t="shared" si="3"/>
        <v>48</v>
      </c>
      <c r="P68" s="39">
        <f t="shared" si="12"/>
        <v>13</v>
      </c>
      <c r="Q68" s="40"/>
      <c r="R68" s="40"/>
      <c r="S68" s="39">
        <f t="shared" si="4"/>
        <v>13</v>
      </c>
      <c r="T68" s="39">
        <f t="shared" si="13"/>
        <v>18</v>
      </c>
      <c r="U68" s="40"/>
      <c r="V68" s="40"/>
      <c r="W68" s="39">
        <f t="shared" si="5"/>
        <v>18</v>
      </c>
      <c r="X68" s="39">
        <f t="shared" si="14"/>
        <v>21</v>
      </c>
      <c r="Y68" s="40"/>
      <c r="Z68" s="40"/>
      <c r="AA68" s="39">
        <f t="shared" si="6"/>
        <v>21</v>
      </c>
      <c r="AB68" s="39">
        <f t="shared" si="15"/>
        <v>15</v>
      </c>
      <c r="AC68" s="40"/>
      <c r="AD68" s="40"/>
      <c r="AE68" s="39">
        <f t="shared" si="7"/>
        <v>15</v>
      </c>
      <c r="AF68" s="20" t="str">
        <f t="shared" si="8"/>
        <v>OK</v>
      </c>
    </row>
    <row r="69" spans="1:32" x14ac:dyDescent="0.3">
      <c r="A69" s="9">
        <v>46288</v>
      </c>
      <c r="B69" s="37" t="s">
        <v>160</v>
      </c>
      <c r="C69" s="38"/>
      <c r="D69" s="39">
        <f t="shared" si="9"/>
        <v>26</v>
      </c>
      <c r="E69" s="40"/>
      <c r="F69" s="40"/>
      <c r="G69" s="39">
        <f t="shared" si="1"/>
        <v>26</v>
      </c>
      <c r="H69" s="39">
        <f t="shared" si="10"/>
        <v>20</v>
      </c>
      <c r="I69" s="40"/>
      <c r="J69" s="40"/>
      <c r="K69" s="39">
        <f t="shared" si="2"/>
        <v>20</v>
      </c>
      <c r="L69" s="39">
        <f t="shared" si="11"/>
        <v>48</v>
      </c>
      <c r="M69" s="40"/>
      <c r="N69" s="40"/>
      <c r="O69" s="39">
        <f t="shared" si="3"/>
        <v>48</v>
      </c>
      <c r="P69" s="39">
        <f t="shared" si="12"/>
        <v>13</v>
      </c>
      <c r="Q69" s="40"/>
      <c r="R69" s="40"/>
      <c r="S69" s="39">
        <f t="shared" si="4"/>
        <v>13</v>
      </c>
      <c r="T69" s="39">
        <f t="shared" si="13"/>
        <v>18</v>
      </c>
      <c r="U69" s="40"/>
      <c r="V69" s="40"/>
      <c r="W69" s="39">
        <f t="shared" si="5"/>
        <v>18</v>
      </c>
      <c r="X69" s="39">
        <f t="shared" si="14"/>
        <v>21</v>
      </c>
      <c r="Y69" s="40"/>
      <c r="Z69" s="40"/>
      <c r="AA69" s="39">
        <f t="shared" si="6"/>
        <v>21</v>
      </c>
      <c r="AB69" s="39">
        <f t="shared" si="15"/>
        <v>15</v>
      </c>
      <c r="AC69" s="40"/>
      <c r="AD69" s="40"/>
      <c r="AE69" s="39">
        <f t="shared" si="7"/>
        <v>15</v>
      </c>
      <c r="AF69" s="20" t="str">
        <f t="shared" si="8"/>
        <v>OK</v>
      </c>
    </row>
    <row r="70" spans="1:32" x14ac:dyDescent="0.3">
      <c r="A70" s="9">
        <v>46289</v>
      </c>
      <c r="B70" s="37" t="s">
        <v>161</v>
      </c>
      <c r="C70" s="38"/>
      <c r="D70" s="39">
        <f t="shared" si="9"/>
        <v>26</v>
      </c>
      <c r="E70" s="40"/>
      <c r="F70" s="40"/>
      <c r="G70" s="39">
        <f t="shared" si="1"/>
        <v>26</v>
      </c>
      <c r="H70" s="39">
        <f t="shared" si="10"/>
        <v>20</v>
      </c>
      <c r="I70" s="40"/>
      <c r="J70" s="40"/>
      <c r="K70" s="39">
        <f t="shared" si="2"/>
        <v>20</v>
      </c>
      <c r="L70" s="39">
        <f t="shared" si="11"/>
        <v>48</v>
      </c>
      <c r="M70" s="40"/>
      <c r="N70" s="40"/>
      <c r="O70" s="39">
        <f t="shared" si="3"/>
        <v>48</v>
      </c>
      <c r="P70" s="39">
        <f t="shared" si="12"/>
        <v>13</v>
      </c>
      <c r="Q70" s="40"/>
      <c r="R70" s="40"/>
      <c r="S70" s="39">
        <f t="shared" si="4"/>
        <v>13</v>
      </c>
      <c r="T70" s="39">
        <f t="shared" si="13"/>
        <v>18</v>
      </c>
      <c r="U70" s="40"/>
      <c r="V70" s="40"/>
      <c r="W70" s="39">
        <f t="shared" si="5"/>
        <v>18</v>
      </c>
      <c r="X70" s="39">
        <f t="shared" si="14"/>
        <v>21</v>
      </c>
      <c r="Y70" s="40"/>
      <c r="Z70" s="40"/>
      <c r="AA70" s="39">
        <f t="shared" si="6"/>
        <v>21</v>
      </c>
      <c r="AB70" s="39">
        <f t="shared" si="15"/>
        <v>15</v>
      </c>
      <c r="AC70" s="40"/>
      <c r="AD70" s="40"/>
      <c r="AE70" s="39">
        <f t="shared" si="7"/>
        <v>15</v>
      </c>
      <c r="AF70" s="20" t="str">
        <f t="shared" si="8"/>
        <v>OK</v>
      </c>
    </row>
    <row r="71" spans="1:32" x14ac:dyDescent="0.3">
      <c r="A71" s="9">
        <v>46290</v>
      </c>
      <c r="B71" s="37" t="s">
        <v>162</v>
      </c>
      <c r="C71" s="38"/>
      <c r="D71" s="39">
        <f t="shared" si="9"/>
        <v>26</v>
      </c>
      <c r="E71" s="40"/>
      <c r="F71" s="40"/>
      <c r="G71" s="39">
        <f t="shared" si="1"/>
        <v>26</v>
      </c>
      <c r="H71" s="39">
        <f t="shared" si="10"/>
        <v>20</v>
      </c>
      <c r="I71" s="40"/>
      <c r="J71" s="40"/>
      <c r="K71" s="39">
        <f t="shared" si="2"/>
        <v>20</v>
      </c>
      <c r="L71" s="39">
        <f t="shared" si="11"/>
        <v>48</v>
      </c>
      <c r="M71" s="40"/>
      <c r="N71" s="40"/>
      <c r="O71" s="39">
        <f t="shared" si="3"/>
        <v>48</v>
      </c>
      <c r="P71" s="39">
        <f t="shared" si="12"/>
        <v>13</v>
      </c>
      <c r="Q71" s="40"/>
      <c r="R71" s="40"/>
      <c r="S71" s="39">
        <f t="shared" si="4"/>
        <v>13</v>
      </c>
      <c r="T71" s="39">
        <f t="shared" si="13"/>
        <v>18</v>
      </c>
      <c r="U71" s="40"/>
      <c r="V71" s="40"/>
      <c r="W71" s="39">
        <f t="shared" si="5"/>
        <v>18</v>
      </c>
      <c r="X71" s="39">
        <f t="shared" si="14"/>
        <v>21</v>
      </c>
      <c r="Y71" s="40"/>
      <c r="Z71" s="40"/>
      <c r="AA71" s="39">
        <f t="shared" si="6"/>
        <v>21</v>
      </c>
      <c r="AB71" s="39">
        <f t="shared" si="15"/>
        <v>15</v>
      </c>
      <c r="AC71" s="40"/>
      <c r="AD71" s="40"/>
      <c r="AE71" s="39">
        <f t="shared" si="7"/>
        <v>15</v>
      </c>
      <c r="AF71" s="20" t="str">
        <f t="shared" si="8"/>
        <v>OK</v>
      </c>
    </row>
    <row r="72" spans="1:32" x14ac:dyDescent="0.3">
      <c r="A72" s="9">
        <v>46291</v>
      </c>
      <c r="B72" s="37" t="s">
        <v>163</v>
      </c>
      <c r="C72" s="38"/>
      <c r="D72" s="39">
        <f t="shared" si="9"/>
        <v>26</v>
      </c>
      <c r="E72" s="40"/>
      <c r="F72" s="40"/>
      <c r="G72" s="39">
        <f t="shared" si="1"/>
        <v>26</v>
      </c>
      <c r="H72" s="39">
        <f t="shared" si="10"/>
        <v>20</v>
      </c>
      <c r="I72" s="40"/>
      <c r="J72" s="40"/>
      <c r="K72" s="39">
        <f t="shared" si="2"/>
        <v>20</v>
      </c>
      <c r="L72" s="39">
        <f t="shared" si="11"/>
        <v>48</v>
      </c>
      <c r="M72" s="40"/>
      <c r="N72" s="40"/>
      <c r="O72" s="39">
        <f t="shared" si="3"/>
        <v>48</v>
      </c>
      <c r="P72" s="39">
        <f t="shared" si="12"/>
        <v>13</v>
      </c>
      <c r="Q72" s="40"/>
      <c r="R72" s="40"/>
      <c r="S72" s="39">
        <f t="shared" si="4"/>
        <v>13</v>
      </c>
      <c r="T72" s="39">
        <f t="shared" si="13"/>
        <v>18</v>
      </c>
      <c r="U72" s="40"/>
      <c r="V72" s="40"/>
      <c r="W72" s="39">
        <f t="shared" si="5"/>
        <v>18</v>
      </c>
      <c r="X72" s="39">
        <f t="shared" si="14"/>
        <v>21</v>
      </c>
      <c r="Y72" s="40"/>
      <c r="Z72" s="40"/>
      <c r="AA72" s="39">
        <f t="shared" si="6"/>
        <v>21</v>
      </c>
      <c r="AB72" s="39">
        <f t="shared" si="15"/>
        <v>15</v>
      </c>
      <c r="AC72" s="40"/>
      <c r="AD72" s="40"/>
      <c r="AE72" s="39">
        <f t="shared" si="7"/>
        <v>15</v>
      </c>
      <c r="AF72" s="20" t="str">
        <f t="shared" si="8"/>
        <v>OK</v>
      </c>
    </row>
    <row r="73" spans="1:32" x14ac:dyDescent="0.3">
      <c r="A73" s="9">
        <v>46292</v>
      </c>
      <c r="B73" s="37" t="s">
        <v>158</v>
      </c>
      <c r="C73" s="38"/>
      <c r="D73" s="39">
        <f t="shared" si="9"/>
        <v>26</v>
      </c>
      <c r="E73" s="40"/>
      <c r="F73" s="40"/>
      <c r="G73" s="39">
        <f t="shared" si="1"/>
        <v>26</v>
      </c>
      <c r="H73" s="39">
        <f t="shared" si="10"/>
        <v>20</v>
      </c>
      <c r="I73" s="40"/>
      <c r="J73" s="40"/>
      <c r="K73" s="39">
        <f t="shared" si="2"/>
        <v>20</v>
      </c>
      <c r="L73" s="39">
        <f t="shared" si="11"/>
        <v>48</v>
      </c>
      <c r="M73" s="40"/>
      <c r="N73" s="40"/>
      <c r="O73" s="39">
        <f t="shared" si="3"/>
        <v>48</v>
      </c>
      <c r="P73" s="39">
        <f t="shared" si="12"/>
        <v>13</v>
      </c>
      <c r="Q73" s="40"/>
      <c r="R73" s="40"/>
      <c r="S73" s="39">
        <f t="shared" si="4"/>
        <v>13</v>
      </c>
      <c r="T73" s="39">
        <f t="shared" si="13"/>
        <v>18</v>
      </c>
      <c r="U73" s="40"/>
      <c r="V73" s="40"/>
      <c r="W73" s="39">
        <f t="shared" si="5"/>
        <v>18</v>
      </c>
      <c r="X73" s="39">
        <f t="shared" si="14"/>
        <v>21</v>
      </c>
      <c r="Y73" s="40"/>
      <c r="Z73" s="40"/>
      <c r="AA73" s="39">
        <f t="shared" si="6"/>
        <v>21</v>
      </c>
      <c r="AB73" s="39">
        <f t="shared" si="15"/>
        <v>15</v>
      </c>
      <c r="AC73" s="40"/>
      <c r="AD73" s="40"/>
      <c r="AE73" s="39">
        <f t="shared" si="7"/>
        <v>15</v>
      </c>
      <c r="AF73" s="20" t="str">
        <f t="shared" si="8"/>
        <v>OK</v>
      </c>
    </row>
    <row r="74" spans="1:32" x14ac:dyDescent="0.3">
      <c r="A74" s="9">
        <v>46293</v>
      </c>
      <c r="B74" s="37" t="s">
        <v>157</v>
      </c>
      <c r="C74" s="38"/>
      <c r="D74" s="39">
        <f t="shared" si="9"/>
        <v>26</v>
      </c>
      <c r="E74" s="40"/>
      <c r="F74" s="40"/>
      <c r="G74" s="39">
        <f t="shared" si="1"/>
        <v>26</v>
      </c>
      <c r="H74" s="39">
        <f t="shared" si="10"/>
        <v>20</v>
      </c>
      <c r="I74" s="40"/>
      <c r="J74" s="40"/>
      <c r="K74" s="39">
        <f t="shared" si="2"/>
        <v>20</v>
      </c>
      <c r="L74" s="39">
        <f t="shared" si="11"/>
        <v>48</v>
      </c>
      <c r="M74" s="40"/>
      <c r="N74" s="40"/>
      <c r="O74" s="39">
        <f t="shared" si="3"/>
        <v>48</v>
      </c>
      <c r="P74" s="39">
        <f t="shared" si="12"/>
        <v>13</v>
      </c>
      <c r="Q74" s="40"/>
      <c r="R74" s="40"/>
      <c r="S74" s="39">
        <f t="shared" si="4"/>
        <v>13</v>
      </c>
      <c r="T74" s="39">
        <f t="shared" si="13"/>
        <v>18</v>
      </c>
      <c r="U74" s="40"/>
      <c r="V74" s="40"/>
      <c r="W74" s="39">
        <f t="shared" si="5"/>
        <v>18</v>
      </c>
      <c r="X74" s="39">
        <f t="shared" si="14"/>
        <v>21</v>
      </c>
      <c r="Y74" s="40"/>
      <c r="Z74" s="40"/>
      <c r="AA74" s="39">
        <f t="shared" si="6"/>
        <v>21</v>
      </c>
      <c r="AB74" s="39">
        <f t="shared" si="15"/>
        <v>15</v>
      </c>
      <c r="AC74" s="40"/>
      <c r="AD74" s="40"/>
      <c r="AE74" s="39">
        <f t="shared" si="7"/>
        <v>15</v>
      </c>
      <c r="AF74" s="20" t="str">
        <f t="shared" si="8"/>
        <v>OK</v>
      </c>
    </row>
    <row r="75" spans="1:32" x14ac:dyDescent="0.3">
      <c r="A75" s="9">
        <v>46294</v>
      </c>
      <c r="B75" s="37" t="s">
        <v>159</v>
      </c>
      <c r="C75" s="38"/>
      <c r="D75" s="39">
        <f t="shared" si="9"/>
        <v>26</v>
      </c>
      <c r="E75" s="40"/>
      <c r="F75" s="40"/>
      <c r="G75" s="39">
        <f t="shared" si="1"/>
        <v>26</v>
      </c>
      <c r="H75" s="39">
        <f t="shared" si="10"/>
        <v>20</v>
      </c>
      <c r="I75" s="40"/>
      <c r="J75" s="40"/>
      <c r="K75" s="39">
        <f t="shared" si="2"/>
        <v>20</v>
      </c>
      <c r="L75" s="39">
        <f t="shared" si="11"/>
        <v>48</v>
      </c>
      <c r="M75" s="40"/>
      <c r="N75" s="40"/>
      <c r="O75" s="39">
        <f t="shared" si="3"/>
        <v>48</v>
      </c>
      <c r="P75" s="39">
        <f t="shared" si="12"/>
        <v>13</v>
      </c>
      <c r="Q75" s="40"/>
      <c r="R75" s="40"/>
      <c r="S75" s="39">
        <f t="shared" si="4"/>
        <v>13</v>
      </c>
      <c r="T75" s="39">
        <f t="shared" si="13"/>
        <v>18</v>
      </c>
      <c r="U75" s="40"/>
      <c r="V75" s="40"/>
      <c r="W75" s="39">
        <f t="shared" si="5"/>
        <v>18</v>
      </c>
      <c r="X75" s="39">
        <f t="shared" si="14"/>
        <v>21</v>
      </c>
      <c r="Y75" s="40"/>
      <c r="Z75" s="40"/>
      <c r="AA75" s="39">
        <f t="shared" si="6"/>
        <v>21</v>
      </c>
      <c r="AB75" s="39">
        <f t="shared" si="15"/>
        <v>15</v>
      </c>
      <c r="AC75" s="40"/>
      <c r="AD75" s="40"/>
      <c r="AE75" s="39">
        <f t="shared" si="7"/>
        <v>15</v>
      </c>
      <c r="AF75" s="20" t="str">
        <f t="shared" si="8"/>
        <v>OK</v>
      </c>
    </row>
    <row r="76" spans="1:32" x14ac:dyDescent="0.3">
      <c r="A76" s="9">
        <v>46295</v>
      </c>
      <c r="B76" s="37" t="s">
        <v>160</v>
      </c>
      <c r="C76" s="38"/>
      <c r="D76" s="39">
        <f t="shared" si="9"/>
        <v>26</v>
      </c>
      <c r="E76" s="40"/>
      <c r="F76" s="40"/>
      <c r="G76" s="39">
        <f t="shared" si="1"/>
        <v>26</v>
      </c>
      <c r="H76" s="39">
        <f t="shared" si="10"/>
        <v>20</v>
      </c>
      <c r="I76" s="40"/>
      <c r="J76" s="40"/>
      <c r="K76" s="39">
        <f t="shared" si="2"/>
        <v>20</v>
      </c>
      <c r="L76" s="39">
        <f t="shared" si="11"/>
        <v>48</v>
      </c>
      <c r="M76" s="40"/>
      <c r="N76" s="40"/>
      <c r="O76" s="39">
        <f t="shared" si="3"/>
        <v>48</v>
      </c>
      <c r="P76" s="39">
        <f t="shared" si="12"/>
        <v>13</v>
      </c>
      <c r="Q76" s="40"/>
      <c r="R76" s="40"/>
      <c r="S76" s="39">
        <f t="shared" si="4"/>
        <v>13</v>
      </c>
      <c r="T76" s="39">
        <f t="shared" si="13"/>
        <v>18</v>
      </c>
      <c r="U76" s="40"/>
      <c r="V76" s="40"/>
      <c r="W76" s="39">
        <f t="shared" si="5"/>
        <v>18</v>
      </c>
      <c r="X76" s="39">
        <f t="shared" si="14"/>
        <v>21</v>
      </c>
      <c r="Y76" s="40"/>
      <c r="Z76" s="40"/>
      <c r="AA76" s="39">
        <f t="shared" si="6"/>
        <v>21</v>
      </c>
      <c r="AB76" s="39">
        <f t="shared" si="15"/>
        <v>15</v>
      </c>
      <c r="AC76" s="40"/>
      <c r="AD76" s="40"/>
      <c r="AE76" s="39">
        <f t="shared" si="7"/>
        <v>15</v>
      </c>
      <c r="AF76" s="20" t="str">
        <f t="shared" si="8"/>
        <v>OK</v>
      </c>
    </row>
    <row r="77" spans="1:32" x14ac:dyDescent="0.3">
      <c r="A77" s="9">
        <v>46296</v>
      </c>
      <c r="B77" s="37" t="s">
        <v>161</v>
      </c>
      <c r="C77" s="38"/>
      <c r="D77" s="39">
        <f t="shared" si="9"/>
        <v>26</v>
      </c>
      <c r="E77" s="40"/>
      <c r="F77" s="40"/>
      <c r="G77" s="39">
        <f t="shared" si="1"/>
        <v>26</v>
      </c>
      <c r="H77" s="39">
        <f t="shared" si="10"/>
        <v>20</v>
      </c>
      <c r="I77" s="40"/>
      <c r="J77" s="40"/>
      <c r="K77" s="39">
        <f t="shared" si="2"/>
        <v>20</v>
      </c>
      <c r="L77" s="39">
        <f t="shared" si="11"/>
        <v>48</v>
      </c>
      <c r="M77" s="40"/>
      <c r="N77" s="40"/>
      <c r="O77" s="39">
        <f t="shared" si="3"/>
        <v>48</v>
      </c>
      <c r="P77" s="39">
        <f t="shared" si="12"/>
        <v>13</v>
      </c>
      <c r="Q77" s="40"/>
      <c r="R77" s="40"/>
      <c r="S77" s="39">
        <f t="shared" si="4"/>
        <v>13</v>
      </c>
      <c r="T77" s="39">
        <f t="shared" si="13"/>
        <v>18</v>
      </c>
      <c r="U77" s="40"/>
      <c r="V77" s="40"/>
      <c r="W77" s="39">
        <f t="shared" si="5"/>
        <v>18</v>
      </c>
      <c r="X77" s="39">
        <f t="shared" si="14"/>
        <v>21</v>
      </c>
      <c r="Y77" s="40"/>
      <c r="Z77" s="40"/>
      <c r="AA77" s="39">
        <f t="shared" si="6"/>
        <v>21</v>
      </c>
      <c r="AB77" s="39">
        <f t="shared" si="15"/>
        <v>15</v>
      </c>
      <c r="AC77" s="40"/>
      <c r="AD77" s="40"/>
      <c r="AE77" s="39">
        <f t="shared" si="7"/>
        <v>15</v>
      </c>
      <c r="AF77" s="20" t="str">
        <f t="shared" si="8"/>
        <v>OK</v>
      </c>
    </row>
    <row r="78" spans="1:32" x14ac:dyDescent="0.3">
      <c r="A78" s="9">
        <v>46297</v>
      </c>
      <c r="B78" s="37" t="s">
        <v>162</v>
      </c>
      <c r="C78" s="38"/>
      <c r="D78" s="39">
        <f t="shared" si="9"/>
        <v>26</v>
      </c>
      <c r="E78" s="40"/>
      <c r="F78" s="40"/>
      <c r="G78" s="39">
        <f t="shared" si="1"/>
        <v>26</v>
      </c>
      <c r="H78" s="39">
        <f t="shared" si="10"/>
        <v>20</v>
      </c>
      <c r="I78" s="40"/>
      <c r="J78" s="40"/>
      <c r="K78" s="39">
        <f t="shared" si="2"/>
        <v>20</v>
      </c>
      <c r="L78" s="39">
        <f t="shared" si="11"/>
        <v>48</v>
      </c>
      <c r="M78" s="40"/>
      <c r="N78" s="40"/>
      <c r="O78" s="39">
        <f t="shared" si="3"/>
        <v>48</v>
      </c>
      <c r="P78" s="39">
        <f t="shared" si="12"/>
        <v>13</v>
      </c>
      <c r="Q78" s="40"/>
      <c r="R78" s="40"/>
      <c r="S78" s="39">
        <f t="shared" si="4"/>
        <v>13</v>
      </c>
      <c r="T78" s="39">
        <f t="shared" si="13"/>
        <v>18</v>
      </c>
      <c r="U78" s="40"/>
      <c r="V78" s="40"/>
      <c r="W78" s="39">
        <f t="shared" si="5"/>
        <v>18</v>
      </c>
      <c r="X78" s="39">
        <f t="shared" si="14"/>
        <v>21</v>
      </c>
      <c r="Y78" s="40"/>
      <c r="Z78" s="40"/>
      <c r="AA78" s="39">
        <f t="shared" si="6"/>
        <v>21</v>
      </c>
      <c r="AB78" s="39">
        <f t="shared" si="15"/>
        <v>15</v>
      </c>
      <c r="AC78" s="40"/>
      <c r="AD78" s="40"/>
      <c r="AE78" s="39">
        <f t="shared" si="7"/>
        <v>15</v>
      </c>
      <c r="AF78" s="20" t="str">
        <f t="shared" si="8"/>
        <v>OK</v>
      </c>
    </row>
    <row r="79" spans="1:32" x14ac:dyDescent="0.3">
      <c r="A79" s="9">
        <v>46298</v>
      </c>
      <c r="B79" s="37" t="s">
        <v>163</v>
      </c>
      <c r="C79" s="38"/>
      <c r="D79" s="39">
        <f t="shared" si="9"/>
        <v>26</v>
      </c>
      <c r="E79" s="40"/>
      <c r="F79" s="40"/>
      <c r="G79" s="39">
        <f t="shared" si="1"/>
        <v>26</v>
      </c>
      <c r="H79" s="39">
        <f t="shared" si="10"/>
        <v>20</v>
      </c>
      <c r="I79" s="40"/>
      <c r="J79" s="40"/>
      <c r="K79" s="39">
        <f t="shared" si="2"/>
        <v>20</v>
      </c>
      <c r="L79" s="39">
        <f t="shared" si="11"/>
        <v>48</v>
      </c>
      <c r="M79" s="40"/>
      <c r="N79" s="40"/>
      <c r="O79" s="39">
        <f t="shared" si="3"/>
        <v>48</v>
      </c>
      <c r="P79" s="39">
        <f t="shared" si="12"/>
        <v>13</v>
      </c>
      <c r="Q79" s="40"/>
      <c r="R79" s="40"/>
      <c r="S79" s="39">
        <f t="shared" si="4"/>
        <v>13</v>
      </c>
      <c r="T79" s="39">
        <f t="shared" si="13"/>
        <v>18</v>
      </c>
      <c r="U79" s="40"/>
      <c r="V79" s="40"/>
      <c r="W79" s="39">
        <f t="shared" si="5"/>
        <v>18</v>
      </c>
      <c r="X79" s="39">
        <f t="shared" si="14"/>
        <v>21</v>
      </c>
      <c r="Y79" s="40"/>
      <c r="Z79" s="40"/>
      <c r="AA79" s="39">
        <f t="shared" si="6"/>
        <v>21</v>
      </c>
      <c r="AB79" s="39">
        <f t="shared" si="15"/>
        <v>15</v>
      </c>
      <c r="AC79" s="40"/>
      <c r="AD79" s="40"/>
      <c r="AE79" s="39">
        <f t="shared" si="7"/>
        <v>15</v>
      </c>
      <c r="AF79" s="20" t="str">
        <f t="shared" si="8"/>
        <v>OK</v>
      </c>
    </row>
    <row r="80" spans="1:32" x14ac:dyDescent="0.3">
      <c r="A80" s="9">
        <v>46299</v>
      </c>
      <c r="B80" s="37" t="s">
        <v>158</v>
      </c>
      <c r="C80" s="38"/>
      <c r="D80" s="39">
        <f t="shared" si="9"/>
        <v>26</v>
      </c>
      <c r="E80" s="40"/>
      <c r="F80" s="40"/>
      <c r="G80" s="39">
        <f t="shared" si="1"/>
        <v>26</v>
      </c>
      <c r="H80" s="39">
        <f t="shared" si="10"/>
        <v>20</v>
      </c>
      <c r="I80" s="40"/>
      <c r="J80" s="40"/>
      <c r="K80" s="39">
        <f t="shared" si="2"/>
        <v>20</v>
      </c>
      <c r="L80" s="39">
        <f t="shared" si="11"/>
        <v>48</v>
      </c>
      <c r="M80" s="40"/>
      <c r="N80" s="40"/>
      <c r="O80" s="39">
        <f t="shared" si="3"/>
        <v>48</v>
      </c>
      <c r="P80" s="39">
        <f t="shared" si="12"/>
        <v>13</v>
      </c>
      <c r="Q80" s="40"/>
      <c r="R80" s="40"/>
      <c r="S80" s="39">
        <f t="shared" si="4"/>
        <v>13</v>
      </c>
      <c r="T80" s="39">
        <f t="shared" si="13"/>
        <v>18</v>
      </c>
      <c r="U80" s="40"/>
      <c r="V80" s="40"/>
      <c r="W80" s="39">
        <f t="shared" si="5"/>
        <v>18</v>
      </c>
      <c r="X80" s="39">
        <f t="shared" si="14"/>
        <v>21</v>
      </c>
      <c r="Y80" s="40"/>
      <c r="Z80" s="40"/>
      <c r="AA80" s="39">
        <f t="shared" si="6"/>
        <v>21</v>
      </c>
      <c r="AB80" s="39">
        <f t="shared" si="15"/>
        <v>15</v>
      </c>
      <c r="AC80" s="40"/>
      <c r="AD80" s="40"/>
      <c r="AE80" s="39">
        <f t="shared" si="7"/>
        <v>15</v>
      </c>
      <c r="AF80" s="20" t="str">
        <f t="shared" si="8"/>
        <v>OK</v>
      </c>
    </row>
    <row r="81" spans="1:32" x14ac:dyDescent="0.3">
      <c r="A81" s="9">
        <v>46300</v>
      </c>
      <c r="B81" s="37" t="s">
        <v>157</v>
      </c>
      <c r="C81" s="38"/>
      <c r="D81" s="39">
        <f t="shared" si="9"/>
        <v>26</v>
      </c>
      <c r="E81" s="40"/>
      <c r="F81" s="40"/>
      <c r="G81" s="39">
        <f t="shared" si="1"/>
        <v>26</v>
      </c>
      <c r="H81" s="39">
        <f t="shared" si="10"/>
        <v>20</v>
      </c>
      <c r="I81" s="40"/>
      <c r="J81" s="40"/>
      <c r="K81" s="39">
        <f t="shared" si="2"/>
        <v>20</v>
      </c>
      <c r="L81" s="39">
        <f t="shared" si="11"/>
        <v>48</v>
      </c>
      <c r="M81" s="40"/>
      <c r="N81" s="40"/>
      <c r="O81" s="39">
        <f t="shared" si="3"/>
        <v>48</v>
      </c>
      <c r="P81" s="39">
        <f t="shared" si="12"/>
        <v>13</v>
      </c>
      <c r="Q81" s="40"/>
      <c r="R81" s="40"/>
      <c r="S81" s="39">
        <f t="shared" si="4"/>
        <v>13</v>
      </c>
      <c r="T81" s="39">
        <f t="shared" si="13"/>
        <v>18</v>
      </c>
      <c r="U81" s="40"/>
      <c r="V81" s="40"/>
      <c r="W81" s="39">
        <f t="shared" si="5"/>
        <v>18</v>
      </c>
      <c r="X81" s="39">
        <f t="shared" si="14"/>
        <v>21</v>
      </c>
      <c r="Y81" s="40"/>
      <c r="Z81" s="40"/>
      <c r="AA81" s="39">
        <f t="shared" si="6"/>
        <v>21</v>
      </c>
      <c r="AB81" s="39">
        <f t="shared" si="15"/>
        <v>15</v>
      </c>
      <c r="AC81" s="40"/>
      <c r="AD81" s="40"/>
      <c r="AE81" s="39">
        <f t="shared" si="7"/>
        <v>15</v>
      </c>
      <c r="AF81" s="20" t="str">
        <f t="shared" si="8"/>
        <v>OK</v>
      </c>
    </row>
    <row r="82" spans="1:32" x14ac:dyDescent="0.3">
      <c r="A82" s="9">
        <v>46301</v>
      </c>
      <c r="B82" s="37" t="s">
        <v>159</v>
      </c>
      <c r="C82" s="38"/>
      <c r="D82" s="39">
        <f t="shared" si="9"/>
        <v>26</v>
      </c>
      <c r="E82" s="40"/>
      <c r="F82" s="40"/>
      <c r="G82" s="39">
        <f t="shared" si="1"/>
        <v>26</v>
      </c>
      <c r="H82" s="39">
        <f t="shared" si="10"/>
        <v>20</v>
      </c>
      <c r="I82" s="40"/>
      <c r="J82" s="40"/>
      <c r="K82" s="39">
        <f t="shared" si="2"/>
        <v>20</v>
      </c>
      <c r="L82" s="39">
        <f t="shared" si="11"/>
        <v>48</v>
      </c>
      <c r="M82" s="40"/>
      <c r="N82" s="40"/>
      <c r="O82" s="39">
        <f t="shared" si="3"/>
        <v>48</v>
      </c>
      <c r="P82" s="39">
        <f t="shared" si="12"/>
        <v>13</v>
      </c>
      <c r="Q82" s="40"/>
      <c r="R82" s="40"/>
      <c r="S82" s="39">
        <f t="shared" si="4"/>
        <v>13</v>
      </c>
      <c r="T82" s="39">
        <f t="shared" si="13"/>
        <v>18</v>
      </c>
      <c r="U82" s="40"/>
      <c r="V82" s="40"/>
      <c r="W82" s="39">
        <f t="shared" si="5"/>
        <v>18</v>
      </c>
      <c r="X82" s="39">
        <f t="shared" si="14"/>
        <v>21</v>
      </c>
      <c r="Y82" s="40"/>
      <c r="Z82" s="40"/>
      <c r="AA82" s="39">
        <f t="shared" si="6"/>
        <v>21</v>
      </c>
      <c r="AB82" s="39">
        <f t="shared" si="15"/>
        <v>15</v>
      </c>
      <c r="AC82" s="40"/>
      <c r="AD82" s="40"/>
      <c r="AE82" s="39">
        <f t="shared" si="7"/>
        <v>15</v>
      </c>
      <c r="AF82" s="20" t="str">
        <f t="shared" si="8"/>
        <v>OK</v>
      </c>
    </row>
    <row r="83" spans="1:32" x14ac:dyDescent="0.3">
      <c r="A83" s="9">
        <v>46302</v>
      </c>
      <c r="B83" s="37" t="s">
        <v>160</v>
      </c>
      <c r="C83" s="38"/>
      <c r="D83" s="39">
        <f t="shared" si="9"/>
        <v>26</v>
      </c>
      <c r="E83" s="40"/>
      <c r="F83" s="40"/>
      <c r="G83" s="39">
        <f t="shared" si="1"/>
        <v>26</v>
      </c>
      <c r="H83" s="39">
        <f t="shared" si="10"/>
        <v>20</v>
      </c>
      <c r="I83" s="40"/>
      <c r="J83" s="40"/>
      <c r="K83" s="39">
        <f t="shared" si="2"/>
        <v>20</v>
      </c>
      <c r="L83" s="39">
        <f t="shared" si="11"/>
        <v>48</v>
      </c>
      <c r="M83" s="40"/>
      <c r="N83" s="40"/>
      <c r="O83" s="39">
        <f t="shared" si="3"/>
        <v>48</v>
      </c>
      <c r="P83" s="39">
        <f t="shared" si="12"/>
        <v>13</v>
      </c>
      <c r="Q83" s="40"/>
      <c r="R83" s="40"/>
      <c r="S83" s="39">
        <f t="shared" si="4"/>
        <v>13</v>
      </c>
      <c r="T83" s="39">
        <f t="shared" si="13"/>
        <v>18</v>
      </c>
      <c r="U83" s="40"/>
      <c r="V83" s="40"/>
      <c r="W83" s="39">
        <f t="shared" si="5"/>
        <v>18</v>
      </c>
      <c r="X83" s="39">
        <f t="shared" si="14"/>
        <v>21</v>
      </c>
      <c r="Y83" s="40"/>
      <c r="Z83" s="40"/>
      <c r="AA83" s="39">
        <f t="shared" si="6"/>
        <v>21</v>
      </c>
      <c r="AB83" s="39">
        <f t="shared" si="15"/>
        <v>15</v>
      </c>
      <c r="AC83" s="40"/>
      <c r="AD83" s="40"/>
      <c r="AE83" s="39">
        <f t="shared" si="7"/>
        <v>15</v>
      </c>
      <c r="AF83" s="20" t="str">
        <f t="shared" si="8"/>
        <v>OK</v>
      </c>
    </row>
    <row r="84" spans="1:32" x14ac:dyDescent="0.3">
      <c r="A84" s="9">
        <v>46303</v>
      </c>
      <c r="B84" s="37" t="s">
        <v>161</v>
      </c>
      <c r="C84" s="38"/>
      <c r="D84" s="39">
        <f t="shared" si="9"/>
        <v>26</v>
      </c>
      <c r="E84" s="40"/>
      <c r="F84" s="40"/>
      <c r="G84" s="39">
        <f t="shared" si="1"/>
        <v>26</v>
      </c>
      <c r="H84" s="39">
        <f t="shared" si="10"/>
        <v>20</v>
      </c>
      <c r="I84" s="40"/>
      <c r="J84" s="40"/>
      <c r="K84" s="39">
        <f t="shared" si="2"/>
        <v>20</v>
      </c>
      <c r="L84" s="39">
        <f t="shared" si="11"/>
        <v>48</v>
      </c>
      <c r="M84" s="40"/>
      <c r="N84" s="40"/>
      <c r="O84" s="39">
        <f t="shared" si="3"/>
        <v>48</v>
      </c>
      <c r="P84" s="39">
        <f t="shared" si="12"/>
        <v>13</v>
      </c>
      <c r="Q84" s="40"/>
      <c r="R84" s="40"/>
      <c r="S84" s="39">
        <f t="shared" si="4"/>
        <v>13</v>
      </c>
      <c r="T84" s="39">
        <f t="shared" si="13"/>
        <v>18</v>
      </c>
      <c r="U84" s="40"/>
      <c r="V84" s="40"/>
      <c r="W84" s="39">
        <f t="shared" si="5"/>
        <v>18</v>
      </c>
      <c r="X84" s="39">
        <f t="shared" si="14"/>
        <v>21</v>
      </c>
      <c r="Y84" s="40"/>
      <c r="Z84" s="40"/>
      <c r="AA84" s="39">
        <f t="shared" si="6"/>
        <v>21</v>
      </c>
      <c r="AB84" s="39">
        <f t="shared" si="15"/>
        <v>15</v>
      </c>
      <c r="AC84" s="40"/>
      <c r="AD84" s="40"/>
      <c r="AE84" s="39">
        <f t="shared" si="7"/>
        <v>15</v>
      </c>
      <c r="AF84" s="20" t="str">
        <f t="shared" si="8"/>
        <v>OK</v>
      </c>
    </row>
    <row r="85" spans="1:32" x14ac:dyDescent="0.3">
      <c r="A85" s="9">
        <v>46304</v>
      </c>
      <c r="B85" s="37" t="s">
        <v>162</v>
      </c>
      <c r="C85" s="38"/>
      <c r="D85" s="39">
        <f t="shared" si="9"/>
        <v>26</v>
      </c>
      <c r="E85" s="40"/>
      <c r="F85" s="40"/>
      <c r="G85" s="39">
        <f t="shared" si="1"/>
        <v>26</v>
      </c>
      <c r="H85" s="39">
        <f t="shared" si="10"/>
        <v>20</v>
      </c>
      <c r="I85" s="40"/>
      <c r="J85" s="40"/>
      <c r="K85" s="39">
        <f t="shared" si="2"/>
        <v>20</v>
      </c>
      <c r="L85" s="39">
        <f t="shared" si="11"/>
        <v>48</v>
      </c>
      <c r="M85" s="40"/>
      <c r="N85" s="40"/>
      <c r="O85" s="39">
        <f t="shared" si="3"/>
        <v>48</v>
      </c>
      <c r="P85" s="39">
        <f t="shared" si="12"/>
        <v>13</v>
      </c>
      <c r="Q85" s="40"/>
      <c r="R85" s="40"/>
      <c r="S85" s="39">
        <f t="shared" si="4"/>
        <v>13</v>
      </c>
      <c r="T85" s="39">
        <f t="shared" si="13"/>
        <v>18</v>
      </c>
      <c r="U85" s="40"/>
      <c r="V85" s="40"/>
      <c r="W85" s="39">
        <f t="shared" si="5"/>
        <v>18</v>
      </c>
      <c r="X85" s="39">
        <f t="shared" si="14"/>
        <v>21</v>
      </c>
      <c r="Y85" s="40"/>
      <c r="Z85" s="40"/>
      <c r="AA85" s="39">
        <f t="shared" si="6"/>
        <v>21</v>
      </c>
      <c r="AB85" s="39">
        <f t="shared" si="15"/>
        <v>15</v>
      </c>
      <c r="AC85" s="40"/>
      <c r="AD85" s="40"/>
      <c r="AE85" s="39">
        <f t="shared" si="7"/>
        <v>15</v>
      </c>
      <c r="AF85" s="20" t="str">
        <f t="shared" si="8"/>
        <v>OK</v>
      </c>
    </row>
    <row r="86" spans="1:32" x14ac:dyDescent="0.3">
      <c r="A86" s="9">
        <v>46305</v>
      </c>
      <c r="B86" s="37" t="s">
        <v>163</v>
      </c>
      <c r="C86" s="38"/>
      <c r="D86" s="39">
        <f t="shared" si="9"/>
        <v>26</v>
      </c>
      <c r="E86" s="40"/>
      <c r="F86" s="40"/>
      <c r="G86" s="39">
        <f t="shared" ref="G86:G149" si="16">D86+N(E86)-N(F86)</f>
        <v>26</v>
      </c>
      <c r="H86" s="39">
        <f t="shared" si="10"/>
        <v>20</v>
      </c>
      <c r="I86" s="40"/>
      <c r="J86" s="40"/>
      <c r="K86" s="39">
        <f t="shared" ref="K86:K149" si="17">H86+N(I86)-N(J86)</f>
        <v>20</v>
      </c>
      <c r="L86" s="39">
        <f t="shared" si="11"/>
        <v>48</v>
      </c>
      <c r="M86" s="40"/>
      <c r="N86" s="40"/>
      <c r="O86" s="39">
        <f t="shared" ref="O86:O149" si="18">L86+N(M86)-N(N86)</f>
        <v>48</v>
      </c>
      <c r="P86" s="39">
        <f t="shared" si="12"/>
        <v>13</v>
      </c>
      <c r="Q86" s="40"/>
      <c r="R86" s="40"/>
      <c r="S86" s="39">
        <f t="shared" ref="S86:S149" si="19">P86+N(Q86)-N(R86)</f>
        <v>13</v>
      </c>
      <c r="T86" s="39">
        <f t="shared" si="13"/>
        <v>18</v>
      </c>
      <c r="U86" s="40"/>
      <c r="V86" s="40"/>
      <c r="W86" s="39">
        <f t="shared" ref="W86:W149" si="20">T86+N(U86)-N(V86)</f>
        <v>18</v>
      </c>
      <c r="X86" s="39">
        <f t="shared" si="14"/>
        <v>21</v>
      </c>
      <c r="Y86" s="40"/>
      <c r="Z86" s="40"/>
      <c r="AA86" s="39">
        <f t="shared" ref="AA86:AA149" si="21">X86+N(Y86)-N(Z86)</f>
        <v>21</v>
      </c>
      <c r="AB86" s="39">
        <f t="shared" si="15"/>
        <v>15</v>
      </c>
      <c r="AC86" s="40"/>
      <c r="AD86" s="40"/>
      <c r="AE86" s="39">
        <f t="shared" ref="AE86:AE149" si="22">AB86+N(AC86)-N(AD86)</f>
        <v>15</v>
      </c>
      <c r="AF86" s="20" t="str">
        <f t="shared" ref="AF86:AF149" si="23">IF(ABS((D86+H86+L86+P86+T86+X86+AB86)+(N(E86)+N(I86)+N(M86)+N(Q86)+N(U86)+N(Y86)+N(AC86))-(N(F86)+N(J86)+N(N86)+N(R86)+N(V86)+N(Z86)+N(AD86))-(G86+K86+O86+S86+W86+AA86+AE86))&lt;0.0001,"OK","ОШИБКА")</f>
        <v>OK</v>
      </c>
    </row>
    <row r="87" spans="1:32" x14ac:dyDescent="0.3">
      <c r="A87" s="9">
        <v>46306</v>
      </c>
      <c r="B87" s="37" t="s">
        <v>158</v>
      </c>
      <c r="C87" s="38"/>
      <c r="D87" s="39">
        <f t="shared" ref="D87:D150" si="24">G86</f>
        <v>26</v>
      </c>
      <c r="E87" s="40"/>
      <c r="F87" s="40"/>
      <c r="G87" s="39">
        <f t="shared" si="16"/>
        <v>26</v>
      </c>
      <c r="H87" s="39">
        <f t="shared" ref="H87:H150" si="25">K86</f>
        <v>20</v>
      </c>
      <c r="I87" s="40"/>
      <c r="J87" s="40"/>
      <c r="K87" s="39">
        <f t="shared" si="17"/>
        <v>20</v>
      </c>
      <c r="L87" s="39">
        <f t="shared" ref="L87:L150" si="26">O86</f>
        <v>48</v>
      </c>
      <c r="M87" s="40"/>
      <c r="N87" s="40"/>
      <c r="O87" s="39">
        <f t="shared" si="18"/>
        <v>48</v>
      </c>
      <c r="P87" s="39">
        <f t="shared" ref="P87:P150" si="27">S86</f>
        <v>13</v>
      </c>
      <c r="Q87" s="40"/>
      <c r="R87" s="40"/>
      <c r="S87" s="39">
        <f t="shared" si="19"/>
        <v>13</v>
      </c>
      <c r="T87" s="39">
        <f t="shared" ref="T87:T150" si="28">W86</f>
        <v>18</v>
      </c>
      <c r="U87" s="40"/>
      <c r="V87" s="40"/>
      <c r="W87" s="39">
        <f t="shared" si="20"/>
        <v>18</v>
      </c>
      <c r="X87" s="39">
        <f t="shared" ref="X87:X150" si="29">AA86</f>
        <v>21</v>
      </c>
      <c r="Y87" s="40"/>
      <c r="Z87" s="40"/>
      <c r="AA87" s="39">
        <f t="shared" si="21"/>
        <v>21</v>
      </c>
      <c r="AB87" s="39">
        <f t="shared" ref="AB87:AB150" si="30">AE86</f>
        <v>15</v>
      </c>
      <c r="AC87" s="40"/>
      <c r="AD87" s="40"/>
      <c r="AE87" s="39">
        <f t="shared" si="22"/>
        <v>15</v>
      </c>
      <c r="AF87" s="20" t="str">
        <f t="shared" si="23"/>
        <v>OK</v>
      </c>
    </row>
    <row r="88" spans="1:32" x14ac:dyDescent="0.3">
      <c r="A88" s="9">
        <v>46307</v>
      </c>
      <c r="B88" s="37" t="s">
        <v>157</v>
      </c>
      <c r="C88" s="38"/>
      <c r="D88" s="39">
        <f t="shared" si="24"/>
        <v>26</v>
      </c>
      <c r="E88" s="40"/>
      <c r="F88" s="40"/>
      <c r="G88" s="39">
        <f t="shared" si="16"/>
        <v>26</v>
      </c>
      <c r="H88" s="39">
        <f t="shared" si="25"/>
        <v>20</v>
      </c>
      <c r="I88" s="40"/>
      <c r="J88" s="40"/>
      <c r="K88" s="39">
        <f t="shared" si="17"/>
        <v>20</v>
      </c>
      <c r="L88" s="39">
        <f t="shared" si="26"/>
        <v>48</v>
      </c>
      <c r="M88" s="40"/>
      <c r="N88" s="40"/>
      <c r="O88" s="39">
        <f t="shared" si="18"/>
        <v>48</v>
      </c>
      <c r="P88" s="39">
        <f t="shared" si="27"/>
        <v>13</v>
      </c>
      <c r="Q88" s="40"/>
      <c r="R88" s="40"/>
      <c r="S88" s="39">
        <f t="shared" si="19"/>
        <v>13</v>
      </c>
      <c r="T88" s="39">
        <f t="shared" si="28"/>
        <v>18</v>
      </c>
      <c r="U88" s="40"/>
      <c r="V88" s="40"/>
      <c r="W88" s="39">
        <f t="shared" si="20"/>
        <v>18</v>
      </c>
      <c r="X88" s="39">
        <f t="shared" si="29"/>
        <v>21</v>
      </c>
      <c r="Y88" s="40"/>
      <c r="Z88" s="40"/>
      <c r="AA88" s="39">
        <f t="shared" si="21"/>
        <v>21</v>
      </c>
      <c r="AB88" s="39">
        <f t="shared" si="30"/>
        <v>15</v>
      </c>
      <c r="AC88" s="40"/>
      <c r="AD88" s="40"/>
      <c r="AE88" s="39">
        <f t="shared" si="22"/>
        <v>15</v>
      </c>
      <c r="AF88" s="20" t="str">
        <f t="shared" si="23"/>
        <v>OK</v>
      </c>
    </row>
    <row r="89" spans="1:32" x14ac:dyDescent="0.3">
      <c r="A89" s="9">
        <v>46308</v>
      </c>
      <c r="B89" s="37" t="s">
        <v>159</v>
      </c>
      <c r="C89" s="38"/>
      <c r="D89" s="39">
        <f t="shared" si="24"/>
        <v>26</v>
      </c>
      <c r="E89" s="40"/>
      <c r="F89" s="40"/>
      <c r="G89" s="39">
        <f t="shared" si="16"/>
        <v>26</v>
      </c>
      <c r="H89" s="39">
        <f t="shared" si="25"/>
        <v>20</v>
      </c>
      <c r="I89" s="40"/>
      <c r="J89" s="40"/>
      <c r="K89" s="39">
        <f t="shared" si="17"/>
        <v>20</v>
      </c>
      <c r="L89" s="39">
        <f t="shared" si="26"/>
        <v>48</v>
      </c>
      <c r="M89" s="40"/>
      <c r="N89" s="40"/>
      <c r="O89" s="39">
        <f t="shared" si="18"/>
        <v>48</v>
      </c>
      <c r="P89" s="39">
        <f t="shared" si="27"/>
        <v>13</v>
      </c>
      <c r="Q89" s="40"/>
      <c r="R89" s="40"/>
      <c r="S89" s="39">
        <f t="shared" si="19"/>
        <v>13</v>
      </c>
      <c r="T89" s="39">
        <f t="shared" si="28"/>
        <v>18</v>
      </c>
      <c r="U89" s="40"/>
      <c r="V89" s="40"/>
      <c r="W89" s="39">
        <f t="shared" si="20"/>
        <v>18</v>
      </c>
      <c r="X89" s="39">
        <f t="shared" si="29"/>
        <v>21</v>
      </c>
      <c r="Y89" s="40"/>
      <c r="Z89" s="40"/>
      <c r="AA89" s="39">
        <f t="shared" si="21"/>
        <v>21</v>
      </c>
      <c r="AB89" s="39">
        <f t="shared" si="30"/>
        <v>15</v>
      </c>
      <c r="AC89" s="40"/>
      <c r="AD89" s="40"/>
      <c r="AE89" s="39">
        <f t="shared" si="22"/>
        <v>15</v>
      </c>
      <c r="AF89" s="20" t="str">
        <f t="shared" si="23"/>
        <v>OK</v>
      </c>
    </row>
    <row r="90" spans="1:32" x14ac:dyDescent="0.3">
      <c r="A90" s="9">
        <v>46309</v>
      </c>
      <c r="B90" s="37" t="s">
        <v>160</v>
      </c>
      <c r="C90" s="38"/>
      <c r="D90" s="39">
        <f t="shared" si="24"/>
        <v>26</v>
      </c>
      <c r="E90" s="40"/>
      <c r="F90" s="40"/>
      <c r="G90" s="39">
        <f t="shared" si="16"/>
        <v>26</v>
      </c>
      <c r="H90" s="39">
        <f t="shared" si="25"/>
        <v>20</v>
      </c>
      <c r="I90" s="40"/>
      <c r="J90" s="40"/>
      <c r="K90" s="39">
        <f t="shared" si="17"/>
        <v>20</v>
      </c>
      <c r="L90" s="39">
        <f t="shared" si="26"/>
        <v>48</v>
      </c>
      <c r="M90" s="40"/>
      <c r="N90" s="40"/>
      <c r="O90" s="39">
        <f t="shared" si="18"/>
        <v>48</v>
      </c>
      <c r="P90" s="39">
        <f t="shared" si="27"/>
        <v>13</v>
      </c>
      <c r="Q90" s="40"/>
      <c r="R90" s="40"/>
      <c r="S90" s="39">
        <f t="shared" si="19"/>
        <v>13</v>
      </c>
      <c r="T90" s="39">
        <f t="shared" si="28"/>
        <v>18</v>
      </c>
      <c r="U90" s="40"/>
      <c r="V90" s="40"/>
      <c r="W90" s="39">
        <f t="shared" si="20"/>
        <v>18</v>
      </c>
      <c r="X90" s="39">
        <f t="shared" si="29"/>
        <v>21</v>
      </c>
      <c r="Y90" s="40"/>
      <c r="Z90" s="40"/>
      <c r="AA90" s="39">
        <f t="shared" si="21"/>
        <v>21</v>
      </c>
      <c r="AB90" s="39">
        <f t="shared" si="30"/>
        <v>15</v>
      </c>
      <c r="AC90" s="40"/>
      <c r="AD90" s="40"/>
      <c r="AE90" s="39">
        <f t="shared" si="22"/>
        <v>15</v>
      </c>
      <c r="AF90" s="20" t="str">
        <f t="shared" si="23"/>
        <v>OK</v>
      </c>
    </row>
    <row r="91" spans="1:32" x14ac:dyDescent="0.3">
      <c r="A91" s="9">
        <v>46310</v>
      </c>
      <c r="B91" s="37" t="s">
        <v>161</v>
      </c>
      <c r="C91" s="38"/>
      <c r="D91" s="39">
        <f t="shared" si="24"/>
        <v>26</v>
      </c>
      <c r="E91" s="40"/>
      <c r="F91" s="40"/>
      <c r="G91" s="39">
        <f t="shared" si="16"/>
        <v>26</v>
      </c>
      <c r="H91" s="39">
        <f t="shared" si="25"/>
        <v>20</v>
      </c>
      <c r="I91" s="40"/>
      <c r="J91" s="40"/>
      <c r="K91" s="39">
        <f t="shared" si="17"/>
        <v>20</v>
      </c>
      <c r="L91" s="39">
        <f t="shared" si="26"/>
        <v>48</v>
      </c>
      <c r="M91" s="40"/>
      <c r="N91" s="40"/>
      <c r="O91" s="39">
        <f t="shared" si="18"/>
        <v>48</v>
      </c>
      <c r="P91" s="39">
        <f t="shared" si="27"/>
        <v>13</v>
      </c>
      <c r="Q91" s="40"/>
      <c r="R91" s="40"/>
      <c r="S91" s="39">
        <f t="shared" si="19"/>
        <v>13</v>
      </c>
      <c r="T91" s="39">
        <f t="shared" si="28"/>
        <v>18</v>
      </c>
      <c r="U91" s="40"/>
      <c r="V91" s="40"/>
      <c r="W91" s="39">
        <f t="shared" si="20"/>
        <v>18</v>
      </c>
      <c r="X91" s="39">
        <f t="shared" si="29"/>
        <v>21</v>
      </c>
      <c r="Y91" s="40"/>
      <c r="Z91" s="40"/>
      <c r="AA91" s="39">
        <f t="shared" si="21"/>
        <v>21</v>
      </c>
      <c r="AB91" s="39">
        <f t="shared" si="30"/>
        <v>15</v>
      </c>
      <c r="AC91" s="40"/>
      <c r="AD91" s="40"/>
      <c r="AE91" s="39">
        <f t="shared" si="22"/>
        <v>15</v>
      </c>
      <c r="AF91" s="20" t="str">
        <f t="shared" si="23"/>
        <v>OK</v>
      </c>
    </row>
    <row r="92" spans="1:32" x14ac:dyDescent="0.3">
      <c r="A92" s="9">
        <v>46311</v>
      </c>
      <c r="B92" s="37" t="s">
        <v>162</v>
      </c>
      <c r="C92" s="38"/>
      <c r="D92" s="39">
        <f t="shared" si="24"/>
        <v>26</v>
      </c>
      <c r="E92" s="40"/>
      <c r="F92" s="40"/>
      <c r="G92" s="39">
        <f t="shared" si="16"/>
        <v>26</v>
      </c>
      <c r="H92" s="39">
        <f t="shared" si="25"/>
        <v>20</v>
      </c>
      <c r="I92" s="40"/>
      <c r="J92" s="40"/>
      <c r="K92" s="39">
        <f t="shared" si="17"/>
        <v>20</v>
      </c>
      <c r="L92" s="39">
        <f t="shared" si="26"/>
        <v>48</v>
      </c>
      <c r="M92" s="40"/>
      <c r="N92" s="40"/>
      <c r="O92" s="39">
        <f t="shared" si="18"/>
        <v>48</v>
      </c>
      <c r="P92" s="39">
        <f t="shared" si="27"/>
        <v>13</v>
      </c>
      <c r="Q92" s="40"/>
      <c r="R92" s="40"/>
      <c r="S92" s="39">
        <f t="shared" si="19"/>
        <v>13</v>
      </c>
      <c r="T92" s="39">
        <f t="shared" si="28"/>
        <v>18</v>
      </c>
      <c r="U92" s="40"/>
      <c r="V92" s="40"/>
      <c r="W92" s="39">
        <f t="shared" si="20"/>
        <v>18</v>
      </c>
      <c r="X92" s="39">
        <f t="shared" si="29"/>
        <v>21</v>
      </c>
      <c r="Y92" s="40"/>
      <c r="Z92" s="40"/>
      <c r="AA92" s="39">
        <f t="shared" si="21"/>
        <v>21</v>
      </c>
      <c r="AB92" s="39">
        <f t="shared" si="30"/>
        <v>15</v>
      </c>
      <c r="AC92" s="40"/>
      <c r="AD92" s="40"/>
      <c r="AE92" s="39">
        <f t="shared" si="22"/>
        <v>15</v>
      </c>
      <c r="AF92" s="20" t="str">
        <f t="shared" si="23"/>
        <v>OK</v>
      </c>
    </row>
    <row r="93" spans="1:32" x14ac:dyDescent="0.3">
      <c r="A93" s="9">
        <v>46312</v>
      </c>
      <c r="B93" s="37" t="s">
        <v>163</v>
      </c>
      <c r="C93" s="38"/>
      <c r="D93" s="39">
        <f t="shared" si="24"/>
        <v>26</v>
      </c>
      <c r="E93" s="40"/>
      <c r="F93" s="40"/>
      <c r="G93" s="39">
        <f t="shared" si="16"/>
        <v>26</v>
      </c>
      <c r="H93" s="39">
        <f t="shared" si="25"/>
        <v>20</v>
      </c>
      <c r="I93" s="40"/>
      <c r="J93" s="40"/>
      <c r="K93" s="39">
        <f t="shared" si="17"/>
        <v>20</v>
      </c>
      <c r="L93" s="39">
        <f t="shared" si="26"/>
        <v>48</v>
      </c>
      <c r="M93" s="40"/>
      <c r="N93" s="40"/>
      <c r="O93" s="39">
        <f t="shared" si="18"/>
        <v>48</v>
      </c>
      <c r="P93" s="39">
        <f t="shared" si="27"/>
        <v>13</v>
      </c>
      <c r="Q93" s="40"/>
      <c r="R93" s="40"/>
      <c r="S93" s="39">
        <f t="shared" si="19"/>
        <v>13</v>
      </c>
      <c r="T93" s="39">
        <f t="shared" si="28"/>
        <v>18</v>
      </c>
      <c r="U93" s="40"/>
      <c r="V93" s="40"/>
      <c r="W93" s="39">
        <f t="shared" si="20"/>
        <v>18</v>
      </c>
      <c r="X93" s="39">
        <f t="shared" si="29"/>
        <v>21</v>
      </c>
      <c r="Y93" s="40"/>
      <c r="Z93" s="40"/>
      <c r="AA93" s="39">
        <f t="shared" si="21"/>
        <v>21</v>
      </c>
      <c r="AB93" s="39">
        <f t="shared" si="30"/>
        <v>15</v>
      </c>
      <c r="AC93" s="40"/>
      <c r="AD93" s="40"/>
      <c r="AE93" s="39">
        <f t="shared" si="22"/>
        <v>15</v>
      </c>
      <c r="AF93" s="20" t="str">
        <f t="shared" si="23"/>
        <v>OK</v>
      </c>
    </row>
    <row r="94" spans="1:32" x14ac:dyDescent="0.3">
      <c r="A94" s="9">
        <v>46313</v>
      </c>
      <c r="B94" s="37" t="s">
        <v>158</v>
      </c>
      <c r="C94" s="38"/>
      <c r="D94" s="39">
        <f t="shared" si="24"/>
        <v>26</v>
      </c>
      <c r="E94" s="40"/>
      <c r="F94" s="40"/>
      <c r="G94" s="39">
        <f t="shared" si="16"/>
        <v>26</v>
      </c>
      <c r="H94" s="39">
        <f t="shared" si="25"/>
        <v>20</v>
      </c>
      <c r="I94" s="40"/>
      <c r="J94" s="40"/>
      <c r="K94" s="39">
        <f t="shared" si="17"/>
        <v>20</v>
      </c>
      <c r="L94" s="39">
        <f t="shared" si="26"/>
        <v>48</v>
      </c>
      <c r="M94" s="40"/>
      <c r="N94" s="40"/>
      <c r="O94" s="39">
        <f t="shared" si="18"/>
        <v>48</v>
      </c>
      <c r="P94" s="39">
        <f t="shared" si="27"/>
        <v>13</v>
      </c>
      <c r="Q94" s="40"/>
      <c r="R94" s="40"/>
      <c r="S94" s="39">
        <f t="shared" si="19"/>
        <v>13</v>
      </c>
      <c r="T94" s="39">
        <f t="shared" si="28"/>
        <v>18</v>
      </c>
      <c r="U94" s="40"/>
      <c r="V94" s="40"/>
      <c r="W94" s="39">
        <f t="shared" si="20"/>
        <v>18</v>
      </c>
      <c r="X94" s="39">
        <f t="shared" si="29"/>
        <v>21</v>
      </c>
      <c r="Y94" s="40"/>
      <c r="Z94" s="40"/>
      <c r="AA94" s="39">
        <f t="shared" si="21"/>
        <v>21</v>
      </c>
      <c r="AB94" s="39">
        <f t="shared" si="30"/>
        <v>15</v>
      </c>
      <c r="AC94" s="40"/>
      <c r="AD94" s="40"/>
      <c r="AE94" s="39">
        <f t="shared" si="22"/>
        <v>15</v>
      </c>
      <c r="AF94" s="20" t="str">
        <f t="shared" si="23"/>
        <v>OK</v>
      </c>
    </row>
    <row r="95" spans="1:32" x14ac:dyDescent="0.3">
      <c r="A95" s="9">
        <v>46314</v>
      </c>
      <c r="B95" s="37" t="s">
        <v>157</v>
      </c>
      <c r="C95" s="38"/>
      <c r="D95" s="39">
        <f t="shared" si="24"/>
        <v>26</v>
      </c>
      <c r="E95" s="40"/>
      <c r="F95" s="40"/>
      <c r="G95" s="39">
        <f t="shared" si="16"/>
        <v>26</v>
      </c>
      <c r="H95" s="39">
        <f t="shared" si="25"/>
        <v>20</v>
      </c>
      <c r="I95" s="40"/>
      <c r="J95" s="40"/>
      <c r="K95" s="39">
        <f t="shared" si="17"/>
        <v>20</v>
      </c>
      <c r="L95" s="39">
        <f t="shared" si="26"/>
        <v>48</v>
      </c>
      <c r="M95" s="40"/>
      <c r="N95" s="40"/>
      <c r="O95" s="39">
        <f t="shared" si="18"/>
        <v>48</v>
      </c>
      <c r="P95" s="39">
        <f t="shared" si="27"/>
        <v>13</v>
      </c>
      <c r="Q95" s="40"/>
      <c r="R95" s="40"/>
      <c r="S95" s="39">
        <f t="shared" si="19"/>
        <v>13</v>
      </c>
      <c r="T95" s="39">
        <f t="shared" si="28"/>
        <v>18</v>
      </c>
      <c r="U95" s="40"/>
      <c r="V95" s="40"/>
      <c r="W95" s="39">
        <f t="shared" si="20"/>
        <v>18</v>
      </c>
      <c r="X95" s="39">
        <f t="shared" si="29"/>
        <v>21</v>
      </c>
      <c r="Y95" s="40"/>
      <c r="Z95" s="40"/>
      <c r="AA95" s="39">
        <f t="shared" si="21"/>
        <v>21</v>
      </c>
      <c r="AB95" s="39">
        <f t="shared" si="30"/>
        <v>15</v>
      </c>
      <c r="AC95" s="40"/>
      <c r="AD95" s="40"/>
      <c r="AE95" s="39">
        <f t="shared" si="22"/>
        <v>15</v>
      </c>
      <c r="AF95" s="20" t="str">
        <f t="shared" si="23"/>
        <v>OK</v>
      </c>
    </row>
    <row r="96" spans="1:32" x14ac:dyDescent="0.3">
      <c r="A96" s="9">
        <v>46315</v>
      </c>
      <c r="B96" s="37" t="s">
        <v>159</v>
      </c>
      <c r="C96" s="38"/>
      <c r="D96" s="39">
        <f t="shared" si="24"/>
        <v>26</v>
      </c>
      <c r="E96" s="40"/>
      <c r="F96" s="40"/>
      <c r="G96" s="39">
        <f t="shared" si="16"/>
        <v>26</v>
      </c>
      <c r="H96" s="39">
        <f t="shared" si="25"/>
        <v>20</v>
      </c>
      <c r="I96" s="40"/>
      <c r="J96" s="40"/>
      <c r="K96" s="39">
        <f t="shared" si="17"/>
        <v>20</v>
      </c>
      <c r="L96" s="39">
        <f t="shared" si="26"/>
        <v>48</v>
      </c>
      <c r="M96" s="40"/>
      <c r="N96" s="40"/>
      <c r="O96" s="39">
        <f t="shared" si="18"/>
        <v>48</v>
      </c>
      <c r="P96" s="39">
        <f t="shared" si="27"/>
        <v>13</v>
      </c>
      <c r="Q96" s="40"/>
      <c r="R96" s="40"/>
      <c r="S96" s="39">
        <f t="shared" si="19"/>
        <v>13</v>
      </c>
      <c r="T96" s="39">
        <f t="shared" si="28"/>
        <v>18</v>
      </c>
      <c r="U96" s="40"/>
      <c r="V96" s="40"/>
      <c r="W96" s="39">
        <f t="shared" si="20"/>
        <v>18</v>
      </c>
      <c r="X96" s="39">
        <f t="shared" si="29"/>
        <v>21</v>
      </c>
      <c r="Y96" s="40"/>
      <c r="Z96" s="40"/>
      <c r="AA96" s="39">
        <f t="shared" si="21"/>
        <v>21</v>
      </c>
      <c r="AB96" s="39">
        <f t="shared" si="30"/>
        <v>15</v>
      </c>
      <c r="AC96" s="40"/>
      <c r="AD96" s="40"/>
      <c r="AE96" s="39">
        <f t="shared" si="22"/>
        <v>15</v>
      </c>
      <c r="AF96" s="20" t="str">
        <f t="shared" si="23"/>
        <v>OK</v>
      </c>
    </row>
    <row r="97" spans="1:32" x14ac:dyDescent="0.3">
      <c r="A97" s="9">
        <v>46316</v>
      </c>
      <c r="B97" s="37" t="s">
        <v>160</v>
      </c>
      <c r="C97" s="38"/>
      <c r="D97" s="39">
        <f t="shared" si="24"/>
        <v>26</v>
      </c>
      <c r="E97" s="40"/>
      <c r="F97" s="40"/>
      <c r="G97" s="39">
        <f t="shared" si="16"/>
        <v>26</v>
      </c>
      <c r="H97" s="39">
        <f t="shared" si="25"/>
        <v>20</v>
      </c>
      <c r="I97" s="40"/>
      <c r="J97" s="40"/>
      <c r="K97" s="39">
        <f t="shared" si="17"/>
        <v>20</v>
      </c>
      <c r="L97" s="39">
        <f t="shared" si="26"/>
        <v>48</v>
      </c>
      <c r="M97" s="40"/>
      <c r="N97" s="40"/>
      <c r="O97" s="39">
        <f t="shared" si="18"/>
        <v>48</v>
      </c>
      <c r="P97" s="39">
        <f t="shared" si="27"/>
        <v>13</v>
      </c>
      <c r="Q97" s="40"/>
      <c r="R97" s="40"/>
      <c r="S97" s="39">
        <f t="shared" si="19"/>
        <v>13</v>
      </c>
      <c r="T97" s="39">
        <f t="shared" si="28"/>
        <v>18</v>
      </c>
      <c r="U97" s="40"/>
      <c r="V97" s="40"/>
      <c r="W97" s="39">
        <f t="shared" si="20"/>
        <v>18</v>
      </c>
      <c r="X97" s="39">
        <f t="shared" si="29"/>
        <v>21</v>
      </c>
      <c r="Y97" s="40"/>
      <c r="Z97" s="40"/>
      <c r="AA97" s="39">
        <f t="shared" si="21"/>
        <v>21</v>
      </c>
      <c r="AB97" s="39">
        <f t="shared" si="30"/>
        <v>15</v>
      </c>
      <c r="AC97" s="40"/>
      <c r="AD97" s="40"/>
      <c r="AE97" s="39">
        <f t="shared" si="22"/>
        <v>15</v>
      </c>
      <c r="AF97" s="20" t="str">
        <f t="shared" si="23"/>
        <v>OK</v>
      </c>
    </row>
    <row r="98" spans="1:32" x14ac:dyDescent="0.3">
      <c r="A98" s="9">
        <v>46317</v>
      </c>
      <c r="B98" s="37" t="s">
        <v>161</v>
      </c>
      <c r="C98" s="38"/>
      <c r="D98" s="39">
        <f t="shared" si="24"/>
        <v>26</v>
      </c>
      <c r="E98" s="40"/>
      <c r="F98" s="40"/>
      <c r="G98" s="39">
        <f t="shared" si="16"/>
        <v>26</v>
      </c>
      <c r="H98" s="39">
        <f t="shared" si="25"/>
        <v>20</v>
      </c>
      <c r="I98" s="40"/>
      <c r="J98" s="40"/>
      <c r="K98" s="39">
        <f t="shared" si="17"/>
        <v>20</v>
      </c>
      <c r="L98" s="39">
        <f t="shared" si="26"/>
        <v>48</v>
      </c>
      <c r="M98" s="40"/>
      <c r="N98" s="40"/>
      <c r="O98" s="39">
        <f t="shared" si="18"/>
        <v>48</v>
      </c>
      <c r="P98" s="39">
        <f t="shared" si="27"/>
        <v>13</v>
      </c>
      <c r="Q98" s="40"/>
      <c r="R98" s="40"/>
      <c r="S98" s="39">
        <f t="shared" si="19"/>
        <v>13</v>
      </c>
      <c r="T98" s="39">
        <f t="shared" si="28"/>
        <v>18</v>
      </c>
      <c r="U98" s="40"/>
      <c r="V98" s="40"/>
      <c r="W98" s="39">
        <f t="shared" si="20"/>
        <v>18</v>
      </c>
      <c r="X98" s="39">
        <f t="shared" si="29"/>
        <v>21</v>
      </c>
      <c r="Y98" s="40"/>
      <c r="Z98" s="40"/>
      <c r="AA98" s="39">
        <f t="shared" si="21"/>
        <v>21</v>
      </c>
      <c r="AB98" s="39">
        <f t="shared" si="30"/>
        <v>15</v>
      </c>
      <c r="AC98" s="40"/>
      <c r="AD98" s="40"/>
      <c r="AE98" s="39">
        <f t="shared" si="22"/>
        <v>15</v>
      </c>
      <c r="AF98" s="20" t="str">
        <f t="shared" si="23"/>
        <v>OK</v>
      </c>
    </row>
    <row r="99" spans="1:32" x14ac:dyDescent="0.3">
      <c r="A99" s="9">
        <v>46318</v>
      </c>
      <c r="B99" s="37" t="s">
        <v>162</v>
      </c>
      <c r="C99" s="38"/>
      <c r="D99" s="39">
        <f t="shared" si="24"/>
        <v>26</v>
      </c>
      <c r="E99" s="40"/>
      <c r="F99" s="40"/>
      <c r="G99" s="39">
        <f t="shared" si="16"/>
        <v>26</v>
      </c>
      <c r="H99" s="39">
        <f t="shared" si="25"/>
        <v>20</v>
      </c>
      <c r="I99" s="40"/>
      <c r="J99" s="40"/>
      <c r="K99" s="39">
        <f t="shared" si="17"/>
        <v>20</v>
      </c>
      <c r="L99" s="39">
        <f t="shared" si="26"/>
        <v>48</v>
      </c>
      <c r="M99" s="40"/>
      <c r="N99" s="40"/>
      <c r="O99" s="39">
        <f t="shared" si="18"/>
        <v>48</v>
      </c>
      <c r="P99" s="39">
        <f t="shared" si="27"/>
        <v>13</v>
      </c>
      <c r="Q99" s="40"/>
      <c r="R99" s="40"/>
      <c r="S99" s="39">
        <f t="shared" si="19"/>
        <v>13</v>
      </c>
      <c r="T99" s="39">
        <f t="shared" si="28"/>
        <v>18</v>
      </c>
      <c r="U99" s="40"/>
      <c r="V99" s="40"/>
      <c r="W99" s="39">
        <f t="shared" si="20"/>
        <v>18</v>
      </c>
      <c r="X99" s="39">
        <f t="shared" si="29"/>
        <v>21</v>
      </c>
      <c r="Y99" s="40"/>
      <c r="Z99" s="40"/>
      <c r="AA99" s="39">
        <f t="shared" si="21"/>
        <v>21</v>
      </c>
      <c r="AB99" s="39">
        <f t="shared" si="30"/>
        <v>15</v>
      </c>
      <c r="AC99" s="40"/>
      <c r="AD99" s="40"/>
      <c r="AE99" s="39">
        <f t="shared" si="22"/>
        <v>15</v>
      </c>
      <c r="AF99" s="20" t="str">
        <f t="shared" si="23"/>
        <v>OK</v>
      </c>
    </row>
    <row r="100" spans="1:32" x14ac:dyDescent="0.3">
      <c r="A100" s="9">
        <v>46319</v>
      </c>
      <c r="B100" s="37" t="s">
        <v>163</v>
      </c>
      <c r="C100" s="38"/>
      <c r="D100" s="39">
        <f t="shared" si="24"/>
        <v>26</v>
      </c>
      <c r="E100" s="40"/>
      <c r="F100" s="40"/>
      <c r="G100" s="39">
        <f t="shared" si="16"/>
        <v>26</v>
      </c>
      <c r="H100" s="39">
        <f t="shared" si="25"/>
        <v>20</v>
      </c>
      <c r="I100" s="40"/>
      <c r="J100" s="40"/>
      <c r="K100" s="39">
        <f t="shared" si="17"/>
        <v>20</v>
      </c>
      <c r="L100" s="39">
        <f t="shared" si="26"/>
        <v>48</v>
      </c>
      <c r="M100" s="40"/>
      <c r="N100" s="40"/>
      <c r="O100" s="39">
        <f t="shared" si="18"/>
        <v>48</v>
      </c>
      <c r="P100" s="39">
        <f t="shared" si="27"/>
        <v>13</v>
      </c>
      <c r="Q100" s="40"/>
      <c r="R100" s="40"/>
      <c r="S100" s="39">
        <f t="shared" si="19"/>
        <v>13</v>
      </c>
      <c r="T100" s="39">
        <f t="shared" si="28"/>
        <v>18</v>
      </c>
      <c r="U100" s="40"/>
      <c r="V100" s="40"/>
      <c r="W100" s="39">
        <f t="shared" si="20"/>
        <v>18</v>
      </c>
      <c r="X100" s="39">
        <f t="shared" si="29"/>
        <v>21</v>
      </c>
      <c r="Y100" s="40"/>
      <c r="Z100" s="40"/>
      <c r="AA100" s="39">
        <f t="shared" si="21"/>
        <v>21</v>
      </c>
      <c r="AB100" s="39">
        <f t="shared" si="30"/>
        <v>15</v>
      </c>
      <c r="AC100" s="40"/>
      <c r="AD100" s="40"/>
      <c r="AE100" s="39">
        <f t="shared" si="22"/>
        <v>15</v>
      </c>
      <c r="AF100" s="20" t="str">
        <f t="shared" si="23"/>
        <v>OK</v>
      </c>
    </row>
    <row r="101" spans="1:32" x14ac:dyDescent="0.3">
      <c r="A101" s="9">
        <v>46320</v>
      </c>
      <c r="B101" s="37" t="s">
        <v>158</v>
      </c>
      <c r="C101" s="38"/>
      <c r="D101" s="39">
        <f t="shared" si="24"/>
        <v>26</v>
      </c>
      <c r="E101" s="40"/>
      <c r="F101" s="40"/>
      <c r="G101" s="39">
        <f t="shared" si="16"/>
        <v>26</v>
      </c>
      <c r="H101" s="39">
        <f t="shared" si="25"/>
        <v>20</v>
      </c>
      <c r="I101" s="40"/>
      <c r="J101" s="40"/>
      <c r="K101" s="39">
        <f t="shared" si="17"/>
        <v>20</v>
      </c>
      <c r="L101" s="39">
        <f t="shared" si="26"/>
        <v>48</v>
      </c>
      <c r="M101" s="40"/>
      <c r="N101" s="40"/>
      <c r="O101" s="39">
        <f t="shared" si="18"/>
        <v>48</v>
      </c>
      <c r="P101" s="39">
        <f t="shared" si="27"/>
        <v>13</v>
      </c>
      <c r="Q101" s="40"/>
      <c r="R101" s="40"/>
      <c r="S101" s="39">
        <f t="shared" si="19"/>
        <v>13</v>
      </c>
      <c r="T101" s="39">
        <f t="shared" si="28"/>
        <v>18</v>
      </c>
      <c r="U101" s="40"/>
      <c r="V101" s="40"/>
      <c r="W101" s="39">
        <f t="shared" si="20"/>
        <v>18</v>
      </c>
      <c r="X101" s="39">
        <f t="shared" si="29"/>
        <v>21</v>
      </c>
      <c r="Y101" s="40"/>
      <c r="Z101" s="40"/>
      <c r="AA101" s="39">
        <f t="shared" si="21"/>
        <v>21</v>
      </c>
      <c r="AB101" s="39">
        <f t="shared" si="30"/>
        <v>15</v>
      </c>
      <c r="AC101" s="40"/>
      <c r="AD101" s="40"/>
      <c r="AE101" s="39">
        <f t="shared" si="22"/>
        <v>15</v>
      </c>
      <c r="AF101" s="20" t="str">
        <f t="shared" si="23"/>
        <v>OK</v>
      </c>
    </row>
    <row r="102" spans="1:32" x14ac:dyDescent="0.3">
      <c r="A102" s="9">
        <v>46321</v>
      </c>
      <c r="B102" s="37" t="s">
        <v>157</v>
      </c>
      <c r="C102" s="38"/>
      <c r="D102" s="39">
        <f t="shared" si="24"/>
        <v>26</v>
      </c>
      <c r="E102" s="40"/>
      <c r="F102" s="40"/>
      <c r="G102" s="39">
        <f t="shared" si="16"/>
        <v>26</v>
      </c>
      <c r="H102" s="39">
        <f t="shared" si="25"/>
        <v>20</v>
      </c>
      <c r="I102" s="40"/>
      <c r="J102" s="40"/>
      <c r="K102" s="39">
        <f t="shared" si="17"/>
        <v>20</v>
      </c>
      <c r="L102" s="39">
        <f t="shared" si="26"/>
        <v>48</v>
      </c>
      <c r="M102" s="40"/>
      <c r="N102" s="40"/>
      <c r="O102" s="39">
        <f t="shared" si="18"/>
        <v>48</v>
      </c>
      <c r="P102" s="39">
        <f t="shared" si="27"/>
        <v>13</v>
      </c>
      <c r="Q102" s="40"/>
      <c r="R102" s="40"/>
      <c r="S102" s="39">
        <f t="shared" si="19"/>
        <v>13</v>
      </c>
      <c r="T102" s="39">
        <f t="shared" si="28"/>
        <v>18</v>
      </c>
      <c r="U102" s="40"/>
      <c r="V102" s="40"/>
      <c r="W102" s="39">
        <f t="shared" si="20"/>
        <v>18</v>
      </c>
      <c r="X102" s="39">
        <f t="shared" si="29"/>
        <v>21</v>
      </c>
      <c r="Y102" s="40"/>
      <c r="Z102" s="40"/>
      <c r="AA102" s="39">
        <f t="shared" si="21"/>
        <v>21</v>
      </c>
      <c r="AB102" s="39">
        <f t="shared" si="30"/>
        <v>15</v>
      </c>
      <c r="AC102" s="40"/>
      <c r="AD102" s="40"/>
      <c r="AE102" s="39">
        <f t="shared" si="22"/>
        <v>15</v>
      </c>
      <c r="AF102" s="20" t="str">
        <f t="shared" si="23"/>
        <v>OK</v>
      </c>
    </row>
    <row r="103" spans="1:32" x14ac:dyDescent="0.3">
      <c r="A103" s="9">
        <v>46322</v>
      </c>
      <c r="B103" s="37" t="s">
        <v>159</v>
      </c>
      <c r="C103" s="38"/>
      <c r="D103" s="39">
        <f t="shared" si="24"/>
        <v>26</v>
      </c>
      <c r="E103" s="40"/>
      <c r="F103" s="40"/>
      <c r="G103" s="39">
        <f t="shared" si="16"/>
        <v>26</v>
      </c>
      <c r="H103" s="39">
        <f t="shared" si="25"/>
        <v>20</v>
      </c>
      <c r="I103" s="40"/>
      <c r="J103" s="40"/>
      <c r="K103" s="39">
        <f t="shared" si="17"/>
        <v>20</v>
      </c>
      <c r="L103" s="39">
        <f t="shared" si="26"/>
        <v>48</v>
      </c>
      <c r="M103" s="40"/>
      <c r="N103" s="40"/>
      <c r="O103" s="39">
        <f t="shared" si="18"/>
        <v>48</v>
      </c>
      <c r="P103" s="39">
        <f t="shared" si="27"/>
        <v>13</v>
      </c>
      <c r="Q103" s="40"/>
      <c r="R103" s="40"/>
      <c r="S103" s="39">
        <f t="shared" si="19"/>
        <v>13</v>
      </c>
      <c r="T103" s="39">
        <f t="shared" si="28"/>
        <v>18</v>
      </c>
      <c r="U103" s="40"/>
      <c r="V103" s="40"/>
      <c r="W103" s="39">
        <f t="shared" si="20"/>
        <v>18</v>
      </c>
      <c r="X103" s="39">
        <f t="shared" si="29"/>
        <v>21</v>
      </c>
      <c r="Y103" s="40"/>
      <c r="Z103" s="40"/>
      <c r="AA103" s="39">
        <f t="shared" si="21"/>
        <v>21</v>
      </c>
      <c r="AB103" s="39">
        <f t="shared" si="30"/>
        <v>15</v>
      </c>
      <c r="AC103" s="40"/>
      <c r="AD103" s="40"/>
      <c r="AE103" s="39">
        <f t="shared" si="22"/>
        <v>15</v>
      </c>
      <c r="AF103" s="20" t="str">
        <f t="shared" si="23"/>
        <v>OK</v>
      </c>
    </row>
    <row r="104" spans="1:32" x14ac:dyDescent="0.3">
      <c r="A104" s="9">
        <v>46323</v>
      </c>
      <c r="B104" s="37" t="s">
        <v>160</v>
      </c>
      <c r="C104" s="38"/>
      <c r="D104" s="39">
        <f t="shared" si="24"/>
        <v>26</v>
      </c>
      <c r="E104" s="40"/>
      <c r="F104" s="40"/>
      <c r="G104" s="39">
        <f t="shared" si="16"/>
        <v>26</v>
      </c>
      <c r="H104" s="39">
        <f t="shared" si="25"/>
        <v>20</v>
      </c>
      <c r="I104" s="40"/>
      <c r="J104" s="40"/>
      <c r="K104" s="39">
        <f t="shared" si="17"/>
        <v>20</v>
      </c>
      <c r="L104" s="39">
        <f t="shared" si="26"/>
        <v>48</v>
      </c>
      <c r="M104" s="40"/>
      <c r="N104" s="40"/>
      <c r="O104" s="39">
        <f t="shared" si="18"/>
        <v>48</v>
      </c>
      <c r="P104" s="39">
        <f t="shared" si="27"/>
        <v>13</v>
      </c>
      <c r="Q104" s="40"/>
      <c r="R104" s="40"/>
      <c r="S104" s="39">
        <f t="shared" si="19"/>
        <v>13</v>
      </c>
      <c r="T104" s="39">
        <f t="shared" si="28"/>
        <v>18</v>
      </c>
      <c r="U104" s="40"/>
      <c r="V104" s="40"/>
      <c r="W104" s="39">
        <f t="shared" si="20"/>
        <v>18</v>
      </c>
      <c r="X104" s="39">
        <f t="shared" si="29"/>
        <v>21</v>
      </c>
      <c r="Y104" s="40"/>
      <c r="Z104" s="40"/>
      <c r="AA104" s="39">
        <f t="shared" si="21"/>
        <v>21</v>
      </c>
      <c r="AB104" s="39">
        <f t="shared" si="30"/>
        <v>15</v>
      </c>
      <c r="AC104" s="40"/>
      <c r="AD104" s="40"/>
      <c r="AE104" s="39">
        <f t="shared" si="22"/>
        <v>15</v>
      </c>
      <c r="AF104" s="20" t="str">
        <f t="shared" si="23"/>
        <v>OK</v>
      </c>
    </row>
    <row r="105" spans="1:32" x14ac:dyDescent="0.3">
      <c r="A105" s="9">
        <v>46324</v>
      </c>
      <c r="B105" s="37" t="s">
        <v>161</v>
      </c>
      <c r="C105" s="38"/>
      <c r="D105" s="39">
        <f t="shared" si="24"/>
        <v>26</v>
      </c>
      <c r="E105" s="40"/>
      <c r="F105" s="40"/>
      <c r="G105" s="39">
        <f t="shared" si="16"/>
        <v>26</v>
      </c>
      <c r="H105" s="39">
        <f t="shared" si="25"/>
        <v>20</v>
      </c>
      <c r="I105" s="40"/>
      <c r="J105" s="40"/>
      <c r="K105" s="39">
        <f t="shared" si="17"/>
        <v>20</v>
      </c>
      <c r="L105" s="39">
        <f t="shared" si="26"/>
        <v>48</v>
      </c>
      <c r="M105" s="40"/>
      <c r="N105" s="40"/>
      <c r="O105" s="39">
        <f t="shared" si="18"/>
        <v>48</v>
      </c>
      <c r="P105" s="39">
        <f t="shared" si="27"/>
        <v>13</v>
      </c>
      <c r="Q105" s="40"/>
      <c r="R105" s="40"/>
      <c r="S105" s="39">
        <f t="shared" si="19"/>
        <v>13</v>
      </c>
      <c r="T105" s="39">
        <f t="shared" si="28"/>
        <v>18</v>
      </c>
      <c r="U105" s="40"/>
      <c r="V105" s="40"/>
      <c r="W105" s="39">
        <f t="shared" si="20"/>
        <v>18</v>
      </c>
      <c r="X105" s="39">
        <f t="shared" si="29"/>
        <v>21</v>
      </c>
      <c r="Y105" s="40"/>
      <c r="Z105" s="40"/>
      <c r="AA105" s="39">
        <f t="shared" si="21"/>
        <v>21</v>
      </c>
      <c r="AB105" s="39">
        <f t="shared" si="30"/>
        <v>15</v>
      </c>
      <c r="AC105" s="40"/>
      <c r="AD105" s="40"/>
      <c r="AE105" s="39">
        <f t="shared" si="22"/>
        <v>15</v>
      </c>
      <c r="AF105" s="20" t="str">
        <f t="shared" si="23"/>
        <v>OK</v>
      </c>
    </row>
    <row r="106" spans="1:32" x14ac:dyDescent="0.3">
      <c r="A106" s="9">
        <v>46325</v>
      </c>
      <c r="B106" s="37" t="s">
        <v>162</v>
      </c>
      <c r="C106" s="38"/>
      <c r="D106" s="39">
        <f t="shared" si="24"/>
        <v>26</v>
      </c>
      <c r="E106" s="40"/>
      <c r="F106" s="40"/>
      <c r="G106" s="39">
        <f t="shared" si="16"/>
        <v>26</v>
      </c>
      <c r="H106" s="39">
        <f t="shared" si="25"/>
        <v>20</v>
      </c>
      <c r="I106" s="40"/>
      <c r="J106" s="40"/>
      <c r="K106" s="39">
        <f t="shared" si="17"/>
        <v>20</v>
      </c>
      <c r="L106" s="39">
        <f t="shared" si="26"/>
        <v>48</v>
      </c>
      <c r="M106" s="40"/>
      <c r="N106" s="40"/>
      <c r="O106" s="39">
        <f t="shared" si="18"/>
        <v>48</v>
      </c>
      <c r="P106" s="39">
        <f t="shared" si="27"/>
        <v>13</v>
      </c>
      <c r="Q106" s="40"/>
      <c r="R106" s="40"/>
      <c r="S106" s="39">
        <f t="shared" si="19"/>
        <v>13</v>
      </c>
      <c r="T106" s="39">
        <f t="shared" si="28"/>
        <v>18</v>
      </c>
      <c r="U106" s="40"/>
      <c r="V106" s="40"/>
      <c r="W106" s="39">
        <f t="shared" si="20"/>
        <v>18</v>
      </c>
      <c r="X106" s="39">
        <f t="shared" si="29"/>
        <v>21</v>
      </c>
      <c r="Y106" s="40"/>
      <c r="Z106" s="40"/>
      <c r="AA106" s="39">
        <f t="shared" si="21"/>
        <v>21</v>
      </c>
      <c r="AB106" s="39">
        <f t="shared" si="30"/>
        <v>15</v>
      </c>
      <c r="AC106" s="40"/>
      <c r="AD106" s="40"/>
      <c r="AE106" s="39">
        <f t="shared" si="22"/>
        <v>15</v>
      </c>
      <c r="AF106" s="20" t="str">
        <f t="shared" si="23"/>
        <v>OK</v>
      </c>
    </row>
    <row r="107" spans="1:32" x14ac:dyDescent="0.3">
      <c r="A107" s="9">
        <v>46326</v>
      </c>
      <c r="B107" s="37" t="s">
        <v>163</v>
      </c>
      <c r="C107" s="38"/>
      <c r="D107" s="39">
        <f t="shared" si="24"/>
        <v>26</v>
      </c>
      <c r="E107" s="40"/>
      <c r="F107" s="40"/>
      <c r="G107" s="39">
        <f t="shared" si="16"/>
        <v>26</v>
      </c>
      <c r="H107" s="39">
        <f t="shared" si="25"/>
        <v>20</v>
      </c>
      <c r="I107" s="40"/>
      <c r="J107" s="40"/>
      <c r="K107" s="39">
        <f t="shared" si="17"/>
        <v>20</v>
      </c>
      <c r="L107" s="39">
        <f t="shared" si="26"/>
        <v>48</v>
      </c>
      <c r="M107" s="40"/>
      <c r="N107" s="40"/>
      <c r="O107" s="39">
        <f t="shared" si="18"/>
        <v>48</v>
      </c>
      <c r="P107" s="39">
        <f t="shared" si="27"/>
        <v>13</v>
      </c>
      <c r="Q107" s="40"/>
      <c r="R107" s="40"/>
      <c r="S107" s="39">
        <f t="shared" si="19"/>
        <v>13</v>
      </c>
      <c r="T107" s="39">
        <f t="shared" si="28"/>
        <v>18</v>
      </c>
      <c r="U107" s="40"/>
      <c r="V107" s="40"/>
      <c r="W107" s="39">
        <f t="shared" si="20"/>
        <v>18</v>
      </c>
      <c r="X107" s="39">
        <f t="shared" si="29"/>
        <v>21</v>
      </c>
      <c r="Y107" s="40"/>
      <c r="Z107" s="40"/>
      <c r="AA107" s="39">
        <f t="shared" si="21"/>
        <v>21</v>
      </c>
      <c r="AB107" s="39">
        <f t="shared" si="30"/>
        <v>15</v>
      </c>
      <c r="AC107" s="40"/>
      <c r="AD107" s="40"/>
      <c r="AE107" s="39">
        <f t="shared" si="22"/>
        <v>15</v>
      </c>
      <c r="AF107" s="20" t="str">
        <f t="shared" si="23"/>
        <v>OK</v>
      </c>
    </row>
    <row r="108" spans="1:32" x14ac:dyDescent="0.3">
      <c r="A108" s="9">
        <v>46327</v>
      </c>
      <c r="B108" s="37" t="s">
        <v>158</v>
      </c>
      <c r="C108" s="38"/>
      <c r="D108" s="39">
        <f t="shared" si="24"/>
        <v>26</v>
      </c>
      <c r="E108" s="40"/>
      <c r="F108" s="40"/>
      <c r="G108" s="39">
        <f t="shared" si="16"/>
        <v>26</v>
      </c>
      <c r="H108" s="39">
        <f t="shared" si="25"/>
        <v>20</v>
      </c>
      <c r="I108" s="40"/>
      <c r="J108" s="40"/>
      <c r="K108" s="39">
        <f t="shared" si="17"/>
        <v>20</v>
      </c>
      <c r="L108" s="39">
        <f t="shared" si="26"/>
        <v>48</v>
      </c>
      <c r="M108" s="40"/>
      <c r="N108" s="40"/>
      <c r="O108" s="39">
        <f t="shared" si="18"/>
        <v>48</v>
      </c>
      <c r="P108" s="39">
        <f t="shared" si="27"/>
        <v>13</v>
      </c>
      <c r="Q108" s="40"/>
      <c r="R108" s="40"/>
      <c r="S108" s="39">
        <f t="shared" si="19"/>
        <v>13</v>
      </c>
      <c r="T108" s="39">
        <f t="shared" si="28"/>
        <v>18</v>
      </c>
      <c r="U108" s="40"/>
      <c r="V108" s="40"/>
      <c r="W108" s="39">
        <f t="shared" si="20"/>
        <v>18</v>
      </c>
      <c r="X108" s="39">
        <f t="shared" si="29"/>
        <v>21</v>
      </c>
      <c r="Y108" s="40"/>
      <c r="Z108" s="40"/>
      <c r="AA108" s="39">
        <f t="shared" si="21"/>
        <v>21</v>
      </c>
      <c r="AB108" s="39">
        <f t="shared" si="30"/>
        <v>15</v>
      </c>
      <c r="AC108" s="40"/>
      <c r="AD108" s="40"/>
      <c r="AE108" s="39">
        <f t="shared" si="22"/>
        <v>15</v>
      </c>
      <c r="AF108" s="20" t="str">
        <f t="shared" si="23"/>
        <v>OK</v>
      </c>
    </row>
    <row r="109" spans="1:32" x14ac:dyDescent="0.3">
      <c r="A109" s="9">
        <v>46328</v>
      </c>
      <c r="B109" s="37" t="s">
        <v>157</v>
      </c>
      <c r="C109" s="38"/>
      <c r="D109" s="39">
        <f t="shared" si="24"/>
        <v>26</v>
      </c>
      <c r="E109" s="40"/>
      <c r="F109" s="40"/>
      <c r="G109" s="39">
        <f t="shared" si="16"/>
        <v>26</v>
      </c>
      <c r="H109" s="39">
        <f t="shared" si="25"/>
        <v>20</v>
      </c>
      <c r="I109" s="40"/>
      <c r="J109" s="40"/>
      <c r="K109" s="39">
        <f t="shared" si="17"/>
        <v>20</v>
      </c>
      <c r="L109" s="39">
        <f t="shared" si="26"/>
        <v>48</v>
      </c>
      <c r="M109" s="40"/>
      <c r="N109" s="40"/>
      <c r="O109" s="39">
        <f t="shared" si="18"/>
        <v>48</v>
      </c>
      <c r="P109" s="39">
        <f t="shared" si="27"/>
        <v>13</v>
      </c>
      <c r="Q109" s="40"/>
      <c r="R109" s="40"/>
      <c r="S109" s="39">
        <f t="shared" si="19"/>
        <v>13</v>
      </c>
      <c r="T109" s="39">
        <f t="shared" si="28"/>
        <v>18</v>
      </c>
      <c r="U109" s="40"/>
      <c r="V109" s="40"/>
      <c r="W109" s="39">
        <f t="shared" si="20"/>
        <v>18</v>
      </c>
      <c r="X109" s="39">
        <f t="shared" si="29"/>
        <v>21</v>
      </c>
      <c r="Y109" s="40"/>
      <c r="Z109" s="40"/>
      <c r="AA109" s="39">
        <f t="shared" si="21"/>
        <v>21</v>
      </c>
      <c r="AB109" s="39">
        <f t="shared" si="30"/>
        <v>15</v>
      </c>
      <c r="AC109" s="40"/>
      <c r="AD109" s="40"/>
      <c r="AE109" s="39">
        <f t="shared" si="22"/>
        <v>15</v>
      </c>
      <c r="AF109" s="20" t="str">
        <f t="shared" si="23"/>
        <v>OK</v>
      </c>
    </row>
    <row r="110" spans="1:32" x14ac:dyDescent="0.3">
      <c r="A110" s="9">
        <v>46329</v>
      </c>
      <c r="B110" s="37" t="s">
        <v>159</v>
      </c>
      <c r="C110" s="38"/>
      <c r="D110" s="39">
        <f t="shared" si="24"/>
        <v>26</v>
      </c>
      <c r="E110" s="40"/>
      <c r="F110" s="40"/>
      <c r="G110" s="39">
        <f t="shared" si="16"/>
        <v>26</v>
      </c>
      <c r="H110" s="39">
        <f t="shared" si="25"/>
        <v>20</v>
      </c>
      <c r="I110" s="40"/>
      <c r="J110" s="40"/>
      <c r="K110" s="39">
        <f t="shared" si="17"/>
        <v>20</v>
      </c>
      <c r="L110" s="39">
        <f t="shared" si="26"/>
        <v>48</v>
      </c>
      <c r="M110" s="40"/>
      <c r="N110" s="40"/>
      <c r="O110" s="39">
        <f t="shared" si="18"/>
        <v>48</v>
      </c>
      <c r="P110" s="39">
        <f t="shared" si="27"/>
        <v>13</v>
      </c>
      <c r="Q110" s="40"/>
      <c r="R110" s="40"/>
      <c r="S110" s="39">
        <f t="shared" si="19"/>
        <v>13</v>
      </c>
      <c r="T110" s="39">
        <f t="shared" si="28"/>
        <v>18</v>
      </c>
      <c r="U110" s="40"/>
      <c r="V110" s="40"/>
      <c r="W110" s="39">
        <f t="shared" si="20"/>
        <v>18</v>
      </c>
      <c r="X110" s="39">
        <f t="shared" si="29"/>
        <v>21</v>
      </c>
      <c r="Y110" s="40"/>
      <c r="Z110" s="40"/>
      <c r="AA110" s="39">
        <f t="shared" si="21"/>
        <v>21</v>
      </c>
      <c r="AB110" s="39">
        <f t="shared" si="30"/>
        <v>15</v>
      </c>
      <c r="AC110" s="40"/>
      <c r="AD110" s="40"/>
      <c r="AE110" s="39">
        <f t="shared" si="22"/>
        <v>15</v>
      </c>
      <c r="AF110" s="20" t="str">
        <f t="shared" si="23"/>
        <v>OK</v>
      </c>
    </row>
    <row r="111" spans="1:32" x14ac:dyDescent="0.3">
      <c r="A111" s="9">
        <v>46330</v>
      </c>
      <c r="B111" s="37" t="s">
        <v>160</v>
      </c>
      <c r="C111" s="38"/>
      <c r="D111" s="39">
        <f t="shared" si="24"/>
        <v>26</v>
      </c>
      <c r="E111" s="40"/>
      <c r="F111" s="40"/>
      <c r="G111" s="39">
        <f t="shared" si="16"/>
        <v>26</v>
      </c>
      <c r="H111" s="39">
        <f t="shared" si="25"/>
        <v>20</v>
      </c>
      <c r="I111" s="40"/>
      <c r="J111" s="40"/>
      <c r="K111" s="39">
        <f t="shared" si="17"/>
        <v>20</v>
      </c>
      <c r="L111" s="39">
        <f t="shared" si="26"/>
        <v>48</v>
      </c>
      <c r="M111" s="40"/>
      <c r="N111" s="40"/>
      <c r="O111" s="39">
        <f t="shared" si="18"/>
        <v>48</v>
      </c>
      <c r="P111" s="39">
        <f t="shared" si="27"/>
        <v>13</v>
      </c>
      <c r="Q111" s="40"/>
      <c r="R111" s="40"/>
      <c r="S111" s="39">
        <f t="shared" si="19"/>
        <v>13</v>
      </c>
      <c r="T111" s="39">
        <f t="shared" si="28"/>
        <v>18</v>
      </c>
      <c r="U111" s="40"/>
      <c r="V111" s="40"/>
      <c r="W111" s="39">
        <f t="shared" si="20"/>
        <v>18</v>
      </c>
      <c r="X111" s="39">
        <f t="shared" si="29"/>
        <v>21</v>
      </c>
      <c r="Y111" s="40"/>
      <c r="Z111" s="40"/>
      <c r="AA111" s="39">
        <f t="shared" si="21"/>
        <v>21</v>
      </c>
      <c r="AB111" s="39">
        <f t="shared" si="30"/>
        <v>15</v>
      </c>
      <c r="AC111" s="40"/>
      <c r="AD111" s="40"/>
      <c r="AE111" s="39">
        <f t="shared" si="22"/>
        <v>15</v>
      </c>
      <c r="AF111" s="20" t="str">
        <f t="shared" si="23"/>
        <v>OK</v>
      </c>
    </row>
    <row r="112" spans="1:32" x14ac:dyDescent="0.3">
      <c r="A112" s="9">
        <v>46331</v>
      </c>
      <c r="B112" s="37" t="s">
        <v>161</v>
      </c>
      <c r="C112" s="38"/>
      <c r="D112" s="39">
        <f t="shared" si="24"/>
        <v>26</v>
      </c>
      <c r="E112" s="40"/>
      <c r="F112" s="40"/>
      <c r="G112" s="39">
        <f t="shared" si="16"/>
        <v>26</v>
      </c>
      <c r="H112" s="39">
        <f t="shared" si="25"/>
        <v>20</v>
      </c>
      <c r="I112" s="40"/>
      <c r="J112" s="40"/>
      <c r="K112" s="39">
        <f t="shared" si="17"/>
        <v>20</v>
      </c>
      <c r="L112" s="39">
        <f t="shared" si="26"/>
        <v>48</v>
      </c>
      <c r="M112" s="40"/>
      <c r="N112" s="40"/>
      <c r="O112" s="39">
        <f t="shared" si="18"/>
        <v>48</v>
      </c>
      <c r="P112" s="39">
        <f t="shared" si="27"/>
        <v>13</v>
      </c>
      <c r="Q112" s="40"/>
      <c r="R112" s="40"/>
      <c r="S112" s="39">
        <f t="shared" si="19"/>
        <v>13</v>
      </c>
      <c r="T112" s="39">
        <f t="shared" si="28"/>
        <v>18</v>
      </c>
      <c r="U112" s="40"/>
      <c r="V112" s="40"/>
      <c r="W112" s="39">
        <f t="shared" si="20"/>
        <v>18</v>
      </c>
      <c r="X112" s="39">
        <f t="shared" si="29"/>
        <v>21</v>
      </c>
      <c r="Y112" s="40"/>
      <c r="Z112" s="40"/>
      <c r="AA112" s="39">
        <f t="shared" si="21"/>
        <v>21</v>
      </c>
      <c r="AB112" s="39">
        <f t="shared" si="30"/>
        <v>15</v>
      </c>
      <c r="AC112" s="40"/>
      <c r="AD112" s="40"/>
      <c r="AE112" s="39">
        <f t="shared" si="22"/>
        <v>15</v>
      </c>
      <c r="AF112" s="20" t="str">
        <f t="shared" si="23"/>
        <v>OK</v>
      </c>
    </row>
    <row r="113" spans="1:32" x14ac:dyDescent="0.3">
      <c r="A113" s="9">
        <v>46332</v>
      </c>
      <c r="B113" s="37" t="s">
        <v>162</v>
      </c>
      <c r="C113" s="38"/>
      <c r="D113" s="39">
        <f t="shared" si="24"/>
        <v>26</v>
      </c>
      <c r="E113" s="40"/>
      <c r="F113" s="40"/>
      <c r="G113" s="39">
        <f t="shared" si="16"/>
        <v>26</v>
      </c>
      <c r="H113" s="39">
        <f t="shared" si="25"/>
        <v>20</v>
      </c>
      <c r="I113" s="40"/>
      <c r="J113" s="40"/>
      <c r="K113" s="39">
        <f t="shared" si="17"/>
        <v>20</v>
      </c>
      <c r="L113" s="39">
        <f t="shared" si="26"/>
        <v>48</v>
      </c>
      <c r="M113" s="40"/>
      <c r="N113" s="40"/>
      <c r="O113" s="39">
        <f t="shared" si="18"/>
        <v>48</v>
      </c>
      <c r="P113" s="39">
        <f t="shared" si="27"/>
        <v>13</v>
      </c>
      <c r="Q113" s="40"/>
      <c r="R113" s="40"/>
      <c r="S113" s="39">
        <f t="shared" si="19"/>
        <v>13</v>
      </c>
      <c r="T113" s="39">
        <f t="shared" si="28"/>
        <v>18</v>
      </c>
      <c r="U113" s="40"/>
      <c r="V113" s="40"/>
      <c r="W113" s="39">
        <f t="shared" si="20"/>
        <v>18</v>
      </c>
      <c r="X113" s="39">
        <f t="shared" si="29"/>
        <v>21</v>
      </c>
      <c r="Y113" s="40"/>
      <c r="Z113" s="40"/>
      <c r="AA113" s="39">
        <f t="shared" si="21"/>
        <v>21</v>
      </c>
      <c r="AB113" s="39">
        <f t="shared" si="30"/>
        <v>15</v>
      </c>
      <c r="AC113" s="40"/>
      <c r="AD113" s="40"/>
      <c r="AE113" s="39">
        <f t="shared" si="22"/>
        <v>15</v>
      </c>
      <c r="AF113" s="20" t="str">
        <f t="shared" si="23"/>
        <v>OK</v>
      </c>
    </row>
    <row r="114" spans="1:32" x14ac:dyDescent="0.3">
      <c r="A114" s="9">
        <v>46333</v>
      </c>
      <c r="B114" s="37" t="s">
        <v>163</v>
      </c>
      <c r="C114" s="38"/>
      <c r="D114" s="39">
        <f t="shared" si="24"/>
        <v>26</v>
      </c>
      <c r="E114" s="40"/>
      <c r="F114" s="40"/>
      <c r="G114" s="39">
        <f t="shared" si="16"/>
        <v>26</v>
      </c>
      <c r="H114" s="39">
        <f t="shared" si="25"/>
        <v>20</v>
      </c>
      <c r="I114" s="40"/>
      <c r="J114" s="40"/>
      <c r="K114" s="39">
        <f t="shared" si="17"/>
        <v>20</v>
      </c>
      <c r="L114" s="39">
        <f t="shared" si="26"/>
        <v>48</v>
      </c>
      <c r="M114" s="40"/>
      <c r="N114" s="40"/>
      <c r="O114" s="39">
        <f t="shared" si="18"/>
        <v>48</v>
      </c>
      <c r="P114" s="39">
        <f t="shared" si="27"/>
        <v>13</v>
      </c>
      <c r="Q114" s="40"/>
      <c r="R114" s="40"/>
      <c r="S114" s="39">
        <f t="shared" si="19"/>
        <v>13</v>
      </c>
      <c r="T114" s="39">
        <f t="shared" si="28"/>
        <v>18</v>
      </c>
      <c r="U114" s="40"/>
      <c r="V114" s="40"/>
      <c r="W114" s="39">
        <f t="shared" si="20"/>
        <v>18</v>
      </c>
      <c r="X114" s="39">
        <f t="shared" si="29"/>
        <v>21</v>
      </c>
      <c r="Y114" s="40"/>
      <c r="Z114" s="40"/>
      <c r="AA114" s="39">
        <f t="shared" si="21"/>
        <v>21</v>
      </c>
      <c r="AB114" s="39">
        <f t="shared" si="30"/>
        <v>15</v>
      </c>
      <c r="AC114" s="40"/>
      <c r="AD114" s="40"/>
      <c r="AE114" s="39">
        <f t="shared" si="22"/>
        <v>15</v>
      </c>
      <c r="AF114" s="20" t="str">
        <f t="shared" si="23"/>
        <v>OK</v>
      </c>
    </row>
    <row r="115" spans="1:32" x14ac:dyDescent="0.3">
      <c r="A115" s="9">
        <v>46334</v>
      </c>
      <c r="B115" s="37" t="s">
        <v>158</v>
      </c>
      <c r="C115" s="38"/>
      <c r="D115" s="39">
        <f t="shared" si="24"/>
        <v>26</v>
      </c>
      <c r="E115" s="40"/>
      <c r="F115" s="40"/>
      <c r="G115" s="39">
        <f t="shared" si="16"/>
        <v>26</v>
      </c>
      <c r="H115" s="39">
        <f t="shared" si="25"/>
        <v>20</v>
      </c>
      <c r="I115" s="40"/>
      <c r="J115" s="40"/>
      <c r="K115" s="39">
        <f t="shared" si="17"/>
        <v>20</v>
      </c>
      <c r="L115" s="39">
        <f t="shared" si="26"/>
        <v>48</v>
      </c>
      <c r="M115" s="40"/>
      <c r="N115" s="40"/>
      <c r="O115" s="39">
        <f t="shared" si="18"/>
        <v>48</v>
      </c>
      <c r="P115" s="39">
        <f t="shared" si="27"/>
        <v>13</v>
      </c>
      <c r="Q115" s="40"/>
      <c r="R115" s="40"/>
      <c r="S115" s="39">
        <f t="shared" si="19"/>
        <v>13</v>
      </c>
      <c r="T115" s="39">
        <f t="shared" si="28"/>
        <v>18</v>
      </c>
      <c r="U115" s="40"/>
      <c r="V115" s="40"/>
      <c r="W115" s="39">
        <f t="shared" si="20"/>
        <v>18</v>
      </c>
      <c r="X115" s="39">
        <f t="shared" si="29"/>
        <v>21</v>
      </c>
      <c r="Y115" s="40"/>
      <c r="Z115" s="40"/>
      <c r="AA115" s="39">
        <f t="shared" si="21"/>
        <v>21</v>
      </c>
      <c r="AB115" s="39">
        <f t="shared" si="30"/>
        <v>15</v>
      </c>
      <c r="AC115" s="40"/>
      <c r="AD115" s="40"/>
      <c r="AE115" s="39">
        <f t="shared" si="22"/>
        <v>15</v>
      </c>
      <c r="AF115" s="20" t="str">
        <f t="shared" si="23"/>
        <v>OK</v>
      </c>
    </row>
    <row r="116" spans="1:32" x14ac:dyDescent="0.3">
      <c r="A116" s="9">
        <v>46335</v>
      </c>
      <c r="B116" s="37" t="s">
        <v>157</v>
      </c>
      <c r="C116" s="38"/>
      <c r="D116" s="39">
        <f t="shared" si="24"/>
        <v>26</v>
      </c>
      <c r="E116" s="40"/>
      <c r="F116" s="40"/>
      <c r="G116" s="39">
        <f t="shared" si="16"/>
        <v>26</v>
      </c>
      <c r="H116" s="39">
        <f t="shared" si="25"/>
        <v>20</v>
      </c>
      <c r="I116" s="40"/>
      <c r="J116" s="40"/>
      <c r="K116" s="39">
        <f t="shared" si="17"/>
        <v>20</v>
      </c>
      <c r="L116" s="39">
        <f t="shared" si="26"/>
        <v>48</v>
      </c>
      <c r="M116" s="40"/>
      <c r="N116" s="40"/>
      <c r="O116" s="39">
        <f t="shared" si="18"/>
        <v>48</v>
      </c>
      <c r="P116" s="39">
        <f t="shared" si="27"/>
        <v>13</v>
      </c>
      <c r="Q116" s="40"/>
      <c r="R116" s="40"/>
      <c r="S116" s="39">
        <f t="shared" si="19"/>
        <v>13</v>
      </c>
      <c r="T116" s="39">
        <f t="shared" si="28"/>
        <v>18</v>
      </c>
      <c r="U116" s="40"/>
      <c r="V116" s="40"/>
      <c r="W116" s="39">
        <f t="shared" si="20"/>
        <v>18</v>
      </c>
      <c r="X116" s="39">
        <f t="shared" si="29"/>
        <v>21</v>
      </c>
      <c r="Y116" s="40"/>
      <c r="Z116" s="40"/>
      <c r="AA116" s="39">
        <f t="shared" si="21"/>
        <v>21</v>
      </c>
      <c r="AB116" s="39">
        <f t="shared" si="30"/>
        <v>15</v>
      </c>
      <c r="AC116" s="40"/>
      <c r="AD116" s="40"/>
      <c r="AE116" s="39">
        <f t="shared" si="22"/>
        <v>15</v>
      </c>
      <c r="AF116" s="20" t="str">
        <f t="shared" si="23"/>
        <v>OK</v>
      </c>
    </row>
    <row r="117" spans="1:32" x14ac:dyDescent="0.3">
      <c r="A117" s="9">
        <v>46336</v>
      </c>
      <c r="B117" s="37" t="s">
        <v>159</v>
      </c>
      <c r="C117" s="38"/>
      <c r="D117" s="39">
        <f t="shared" si="24"/>
        <v>26</v>
      </c>
      <c r="E117" s="40"/>
      <c r="F117" s="40"/>
      <c r="G117" s="39">
        <f t="shared" si="16"/>
        <v>26</v>
      </c>
      <c r="H117" s="39">
        <f t="shared" si="25"/>
        <v>20</v>
      </c>
      <c r="I117" s="40"/>
      <c r="J117" s="40"/>
      <c r="K117" s="39">
        <f t="shared" si="17"/>
        <v>20</v>
      </c>
      <c r="L117" s="39">
        <f t="shared" si="26"/>
        <v>48</v>
      </c>
      <c r="M117" s="40"/>
      <c r="N117" s="40"/>
      <c r="O117" s="39">
        <f t="shared" si="18"/>
        <v>48</v>
      </c>
      <c r="P117" s="39">
        <f t="shared" si="27"/>
        <v>13</v>
      </c>
      <c r="Q117" s="40"/>
      <c r="R117" s="40"/>
      <c r="S117" s="39">
        <f t="shared" si="19"/>
        <v>13</v>
      </c>
      <c r="T117" s="39">
        <f t="shared" si="28"/>
        <v>18</v>
      </c>
      <c r="U117" s="40"/>
      <c r="V117" s="40"/>
      <c r="W117" s="39">
        <f t="shared" si="20"/>
        <v>18</v>
      </c>
      <c r="X117" s="39">
        <f t="shared" si="29"/>
        <v>21</v>
      </c>
      <c r="Y117" s="40"/>
      <c r="Z117" s="40"/>
      <c r="AA117" s="39">
        <f t="shared" si="21"/>
        <v>21</v>
      </c>
      <c r="AB117" s="39">
        <f t="shared" si="30"/>
        <v>15</v>
      </c>
      <c r="AC117" s="40"/>
      <c r="AD117" s="40"/>
      <c r="AE117" s="39">
        <f t="shared" si="22"/>
        <v>15</v>
      </c>
      <c r="AF117" s="20" t="str">
        <f t="shared" si="23"/>
        <v>OK</v>
      </c>
    </row>
    <row r="118" spans="1:32" x14ac:dyDescent="0.3">
      <c r="A118" s="9">
        <v>46337</v>
      </c>
      <c r="B118" s="37" t="s">
        <v>160</v>
      </c>
      <c r="C118" s="38"/>
      <c r="D118" s="39">
        <f t="shared" si="24"/>
        <v>26</v>
      </c>
      <c r="E118" s="40"/>
      <c r="F118" s="40"/>
      <c r="G118" s="39">
        <f t="shared" si="16"/>
        <v>26</v>
      </c>
      <c r="H118" s="39">
        <f t="shared" si="25"/>
        <v>20</v>
      </c>
      <c r="I118" s="40"/>
      <c r="J118" s="40"/>
      <c r="K118" s="39">
        <f t="shared" si="17"/>
        <v>20</v>
      </c>
      <c r="L118" s="39">
        <f t="shared" si="26"/>
        <v>48</v>
      </c>
      <c r="M118" s="40"/>
      <c r="N118" s="40"/>
      <c r="O118" s="39">
        <f t="shared" si="18"/>
        <v>48</v>
      </c>
      <c r="P118" s="39">
        <f t="shared" si="27"/>
        <v>13</v>
      </c>
      <c r="Q118" s="40"/>
      <c r="R118" s="40"/>
      <c r="S118" s="39">
        <f t="shared" si="19"/>
        <v>13</v>
      </c>
      <c r="T118" s="39">
        <f t="shared" si="28"/>
        <v>18</v>
      </c>
      <c r="U118" s="40"/>
      <c r="V118" s="40"/>
      <c r="W118" s="39">
        <f t="shared" si="20"/>
        <v>18</v>
      </c>
      <c r="X118" s="39">
        <f t="shared" si="29"/>
        <v>21</v>
      </c>
      <c r="Y118" s="40"/>
      <c r="Z118" s="40"/>
      <c r="AA118" s="39">
        <f t="shared" si="21"/>
        <v>21</v>
      </c>
      <c r="AB118" s="39">
        <f t="shared" si="30"/>
        <v>15</v>
      </c>
      <c r="AC118" s="40"/>
      <c r="AD118" s="40"/>
      <c r="AE118" s="39">
        <f t="shared" si="22"/>
        <v>15</v>
      </c>
      <c r="AF118" s="20" t="str">
        <f t="shared" si="23"/>
        <v>OK</v>
      </c>
    </row>
    <row r="119" spans="1:32" x14ac:dyDescent="0.3">
      <c r="A119" s="9">
        <v>46338</v>
      </c>
      <c r="B119" s="37" t="s">
        <v>161</v>
      </c>
      <c r="C119" s="38"/>
      <c r="D119" s="39">
        <f t="shared" si="24"/>
        <v>26</v>
      </c>
      <c r="E119" s="40"/>
      <c r="F119" s="40"/>
      <c r="G119" s="39">
        <f t="shared" si="16"/>
        <v>26</v>
      </c>
      <c r="H119" s="39">
        <f t="shared" si="25"/>
        <v>20</v>
      </c>
      <c r="I119" s="40"/>
      <c r="J119" s="40"/>
      <c r="K119" s="39">
        <f t="shared" si="17"/>
        <v>20</v>
      </c>
      <c r="L119" s="39">
        <f t="shared" si="26"/>
        <v>48</v>
      </c>
      <c r="M119" s="40"/>
      <c r="N119" s="40"/>
      <c r="O119" s="39">
        <f t="shared" si="18"/>
        <v>48</v>
      </c>
      <c r="P119" s="39">
        <f t="shared" si="27"/>
        <v>13</v>
      </c>
      <c r="Q119" s="40"/>
      <c r="R119" s="40"/>
      <c r="S119" s="39">
        <f t="shared" si="19"/>
        <v>13</v>
      </c>
      <c r="T119" s="39">
        <f t="shared" si="28"/>
        <v>18</v>
      </c>
      <c r="U119" s="40"/>
      <c r="V119" s="40"/>
      <c r="W119" s="39">
        <f t="shared" si="20"/>
        <v>18</v>
      </c>
      <c r="X119" s="39">
        <f t="shared" si="29"/>
        <v>21</v>
      </c>
      <c r="Y119" s="40"/>
      <c r="Z119" s="40"/>
      <c r="AA119" s="39">
        <f t="shared" si="21"/>
        <v>21</v>
      </c>
      <c r="AB119" s="39">
        <f t="shared" si="30"/>
        <v>15</v>
      </c>
      <c r="AC119" s="40"/>
      <c r="AD119" s="40"/>
      <c r="AE119" s="39">
        <f t="shared" si="22"/>
        <v>15</v>
      </c>
      <c r="AF119" s="20" t="str">
        <f t="shared" si="23"/>
        <v>OK</v>
      </c>
    </row>
    <row r="120" spans="1:32" x14ac:dyDescent="0.3">
      <c r="A120" s="9">
        <v>46339</v>
      </c>
      <c r="B120" s="37" t="s">
        <v>162</v>
      </c>
      <c r="C120" s="38"/>
      <c r="D120" s="39">
        <f t="shared" si="24"/>
        <v>26</v>
      </c>
      <c r="E120" s="40"/>
      <c r="F120" s="40"/>
      <c r="G120" s="39">
        <f t="shared" si="16"/>
        <v>26</v>
      </c>
      <c r="H120" s="39">
        <f t="shared" si="25"/>
        <v>20</v>
      </c>
      <c r="I120" s="40"/>
      <c r="J120" s="40"/>
      <c r="K120" s="39">
        <f t="shared" si="17"/>
        <v>20</v>
      </c>
      <c r="L120" s="39">
        <f t="shared" si="26"/>
        <v>48</v>
      </c>
      <c r="M120" s="40"/>
      <c r="N120" s="40"/>
      <c r="O120" s="39">
        <f t="shared" si="18"/>
        <v>48</v>
      </c>
      <c r="P120" s="39">
        <f t="shared" si="27"/>
        <v>13</v>
      </c>
      <c r="Q120" s="40"/>
      <c r="R120" s="40"/>
      <c r="S120" s="39">
        <f t="shared" si="19"/>
        <v>13</v>
      </c>
      <c r="T120" s="39">
        <f t="shared" si="28"/>
        <v>18</v>
      </c>
      <c r="U120" s="40"/>
      <c r="V120" s="40"/>
      <c r="W120" s="39">
        <f t="shared" si="20"/>
        <v>18</v>
      </c>
      <c r="X120" s="39">
        <f t="shared" si="29"/>
        <v>21</v>
      </c>
      <c r="Y120" s="40"/>
      <c r="Z120" s="40"/>
      <c r="AA120" s="39">
        <f t="shared" si="21"/>
        <v>21</v>
      </c>
      <c r="AB120" s="39">
        <f t="shared" si="30"/>
        <v>15</v>
      </c>
      <c r="AC120" s="40"/>
      <c r="AD120" s="40"/>
      <c r="AE120" s="39">
        <f t="shared" si="22"/>
        <v>15</v>
      </c>
      <c r="AF120" s="20" t="str">
        <f t="shared" si="23"/>
        <v>OK</v>
      </c>
    </row>
    <row r="121" spans="1:32" x14ac:dyDescent="0.3">
      <c r="A121" s="9">
        <v>46340</v>
      </c>
      <c r="B121" s="37" t="s">
        <v>163</v>
      </c>
      <c r="C121" s="38"/>
      <c r="D121" s="39">
        <f t="shared" si="24"/>
        <v>26</v>
      </c>
      <c r="E121" s="40"/>
      <c r="F121" s="40"/>
      <c r="G121" s="39">
        <f t="shared" si="16"/>
        <v>26</v>
      </c>
      <c r="H121" s="39">
        <f t="shared" si="25"/>
        <v>20</v>
      </c>
      <c r="I121" s="40"/>
      <c r="J121" s="40"/>
      <c r="K121" s="39">
        <f t="shared" si="17"/>
        <v>20</v>
      </c>
      <c r="L121" s="39">
        <f t="shared" si="26"/>
        <v>48</v>
      </c>
      <c r="M121" s="40"/>
      <c r="N121" s="40"/>
      <c r="O121" s="39">
        <f t="shared" si="18"/>
        <v>48</v>
      </c>
      <c r="P121" s="39">
        <f t="shared" si="27"/>
        <v>13</v>
      </c>
      <c r="Q121" s="40"/>
      <c r="R121" s="40"/>
      <c r="S121" s="39">
        <f t="shared" si="19"/>
        <v>13</v>
      </c>
      <c r="T121" s="39">
        <f t="shared" si="28"/>
        <v>18</v>
      </c>
      <c r="U121" s="40"/>
      <c r="V121" s="40"/>
      <c r="W121" s="39">
        <f t="shared" si="20"/>
        <v>18</v>
      </c>
      <c r="X121" s="39">
        <f t="shared" si="29"/>
        <v>21</v>
      </c>
      <c r="Y121" s="40"/>
      <c r="Z121" s="40"/>
      <c r="AA121" s="39">
        <f t="shared" si="21"/>
        <v>21</v>
      </c>
      <c r="AB121" s="39">
        <f t="shared" si="30"/>
        <v>15</v>
      </c>
      <c r="AC121" s="40"/>
      <c r="AD121" s="40"/>
      <c r="AE121" s="39">
        <f t="shared" si="22"/>
        <v>15</v>
      </c>
      <c r="AF121" s="20" t="str">
        <f t="shared" si="23"/>
        <v>OK</v>
      </c>
    </row>
    <row r="122" spans="1:32" x14ac:dyDescent="0.3">
      <c r="A122" s="9">
        <v>46341</v>
      </c>
      <c r="B122" s="37" t="s">
        <v>158</v>
      </c>
      <c r="C122" s="38"/>
      <c r="D122" s="39">
        <f t="shared" si="24"/>
        <v>26</v>
      </c>
      <c r="E122" s="40"/>
      <c r="F122" s="40"/>
      <c r="G122" s="39">
        <f t="shared" si="16"/>
        <v>26</v>
      </c>
      <c r="H122" s="39">
        <f t="shared" si="25"/>
        <v>20</v>
      </c>
      <c r="I122" s="40"/>
      <c r="J122" s="40"/>
      <c r="K122" s="39">
        <f t="shared" si="17"/>
        <v>20</v>
      </c>
      <c r="L122" s="39">
        <f t="shared" si="26"/>
        <v>48</v>
      </c>
      <c r="M122" s="40"/>
      <c r="N122" s="40"/>
      <c r="O122" s="39">
        <f t="shared" si="18"/>
        <v>48</v>
      </c>
      <c r="P122" s="39">
        <f t="shared" si="27"/>
        <v>13</v>
      </c>
      <c r="Q122" s="40"/>
      <c r="R122" s="40"/>
      <c r="S122" s="39">
        <f t="shared" si="19"/>
        <v>13</v>
      </c>
      <c r="T122" s="39">
        <f t="shared" si="28"/>
        <v>18</v>
      </c>
      <c r="U122" s="40"/>
      <c r="V122" s="40"/>
      <c r="W122" s="39">
        <f t="shared" si="20"/>
        <v>18</v>
      </c>
      <c r="X122" s="39">
        <f t="shared" si="29"/>
        <v>21</v>
      </c>
      <c r="Y122" s="40"/>
      <c r="Z122" s="40"/>
      <c r="AA122" s="39">
        <f t="shared" si="21"/>
        <v>21</v>
      </c>
      <c r="AB122" s="39">
        <f t="shared" si="30"/>
        <v>15</v>
      </c>
      <c r="AC122" s="40"/>
      <c r="AD122" s="40"/>
      <c r="AE122" s="39">
        <f t="shared" si="22"/>
        <v>15</v>
      </c>
      <c r="AF122" s="20" t="str">
        <f t="shared" si="23"/>
        <v>OK</v>
      </c>
    </row>
    <row r="123" spans="1:32" x14ac:dyDescent="0.3">
      <c r="A123" s="9">
        <v>46342</v>
      </c>
      <c r="B123" s="37" t="s">
        <v>157</v>
      </c>
      <c r="C123" s="38"/>
      <c r="D123" s="39">
        <f t="shared" si="24"/>
        <v>26</v>
      </c>
      <c r="E123" s="40"/>
      <c r="F123" s="40"/>
      <c r="G123" s="39">
        <f t="shared" si="16"/>
        <v>26</v>
      </c>
      <c r="H123" s="39">
        <f t="shared" si="25"/>
        <v>20</v>
      </c>
      <c r="I123" s="40"/>
      <c r="J123" s="40"/>
      <c r="K123" s="39">
        <f t="shared" si="17"/>
        <v>20</v>
      </c>
      <c r="L123" s="39">
        <f t="shared" si="26"/>
        <v>48</v>
      </c>
      <c r="M123" s="40"/>
      <c r="N123" s="40"/>
      <c r="O123" s="39">
        <f t="shared" si="18"/>
        <v>48</v>
      </c>
      <c r="P123" s="39">
        <f t="shared" si="27"/>
        <v>13</v>
      </c>
      <c r="Q123" s="40"/>
      <c r="R123" s="40"/>
      <c r="S123" s="39">
        <f t="shared" si="19"/>
        <v>13</v>
      </c>
      <c r="T123" s="39">
        <f t="shared" si="28"/>
        <v>18</v>
      </c>
      <c r="U123" s="40"/>
      <c r="V123" s="40"/>
      <c r="W123" s="39">
        <f t="shared" si="20"/>
        <v>18</v>
      </c>
      <c r="X123" s="39">
        <f t="shared" si="29"/>
        <v>21</v>
      </c>
      <c r="Y123" s="40"/>
      <c r="Z123" s="40"/>
      <c r="AA123" s="39">
        <f t="shared" si="21"/>
        <v>21</v>
      </c>
      <c r="AB123" s="39">
        <f t="shared" si="30"/>
        <v>15</v>
      </c>
      <c r="AC123" s="40"/>
      <c r="AD123" s="40"/>
      <c r="AE123" s="39">
        <f t="shared" si="22"/>
        <v>15</v>
      </c>
      <c r="AF123" s="20" t="str">
        <f t="shared" si="23"/>
        <v>OK</v>
      </c>
    </row>
    <row r="124" spans="1:32" x14ac:dyDescent="0.3">
      <c r="A124" s="9">
        <v>46343</v>
      </c>
      <c r="B124" s="37" t="s">
        <v>159</v>
      </c>
      <c r="C124" s="38"/>
      <c r="D124" s="39">
        <f t="shared" si="24"/>
        <v>26</v>
      </c>
      <c r="E124" s="40"/>
      <c r="F124" s="40"/>
      <c r="G124" s="39">
        <f t="shared" si="16"/>
        <v>26</v>
      </c>
      <c r="H124" s="39">
        <f t="shared" si="25"/>
        <v>20</v>
      </c>
      <c r="I124" s="40"/>
      <c r="J124" s="40"/>
      <c r="K124" s="39">
        <f t="shared" si="17"/>
        <v>20</v>
      </c>
      <c r="L124" s="39">
        <f t="shared" si="26"/>
        <v>48</v>
      </c>
      <c r="M124" s="40"/>
      <c r="N124" s="40"/>
      <c r="O124" s="39">
        <f t="shared" si="18"/>
        <v>48</v>
      </c>
      <c r="P124" s="39">
        <f t="shared" si="27"/>
        <v>13</v>
      </c>
      <c r="Q124" s="40"/>
      <c r="R124" s="40"/>
      <c r="S124" s="39">
        <f t="shared" si="19"/>
        <v>13</v>
      </c>
      <c r="T124" s="39">
        <f t="shared" si="28"/>
        <v>18</v>
      </c>
      <c r="U124" s="40"/>
      <c r="V124" s="40"/>
      <c r="W124" s="39">
        <f t="shared" si="20"/>
        <v>18</v>
      </c>
      <c r="X124" s="39">
        <f t="shared" si="29"/>
        <v>21</v>
      </c>
      <c r="Y124" s="40"/>
      <c r="Z124" s="40"/>
      <c r="AA124" s="39">
        <f t="shared" si="21"/>
        <v>21</v>
      </c>
      <c r="AB124" s="39">
        <f t="shared" si="30"/>
        <v>15</v>
      </c>
      <c r="AC124" s="40"/>
      <c r="AD124" s="40"/>
      <c r="AE124" s="39">
        <f t="shared" si="22"/>
        <v>15</v>
      </c>
      <c r="AF124" s="20" t="str">
        <f t="shared" si="23"/>
        <v>OK</v>
      </c>
    </row>
    <row r="125" spans="1:32" x14ac:dyDescent="0.3">
      <c r="A125" s="9">
        <v>46344</v>
      </c>
      <c r="B125" s="37" t="s">
        <v>160</v>
      </c>
      <c r="C125" s="38"/>
      <c r="D125" s="39">
        <f t="shared" si="24"/>
        <v>26</v>
      </c>
      <c r="E125" s="40"/>
      <c r="F125" s="40"/>
      <c r="G125" s="39">
        <f t="shared" si="16"/>
        <v>26</v>
      </c>
      <c r="H125" s="39">
        <f t="shared" si="25"/>
        <v>20</v>
      </c>
      <c r="I125" s="40"/>
      <c r="J125" s="40"/>
      <c r="K125" s="39">
        <f t="shared" si="17"/>
        <v>20</v>
      </c>
      <c r="L125" s="39">
        <f t="shared" si="26"/>
        <v>48</v>
      </c>
      <c r="M125" s="40"/>
      <c r="N125" s="40"/>
      <c r="O125" s="39">
        <f t="shared" si="18"/>
        <v>48</v>
      </c>
      <c r="P125" s="39">
        <f t="shared" si="27"/>
        <v>13</v>
      </c>
      <c r="Q125" s="40"/>
      <c r="R125" s="40"/>
      <c r="S125" s="39">
        <f t="shared" si="19"/>
        <v>13</v>
      </c>
      <c r="T125" s="39">
        <f t="shared" si="28"/>
        <v>18</v>
      </c>
      <c r="U125" s="40"/>
      <c r="V125" s="40"/>
      <c r="W125" s="39">
        <f t="shared" si="20"/>
        <v>18</v>
      </c>
      <c r="X125" s="39">
        <f t="shared" si="29"/>
        <v>21</v>
      </c>
      <c r="Y125" s="40"/>
      <c r="Z125" s="40"/>
      <c r="AA125" s="39">
        <f t="shared" si="21"/>
        <v>21</v>
      </c>
      <c r="AB125" s="39">
        <f t="shared" si="30"/>
        <v>15</v>
      </c>
      <c r="AC125" s="40"/>
      <c r="AD125" s="40"/>
      <c r="AE125" s="39">
        <f t="shared" si="22"/>
        <v>15</v>
      </c>
      <c r="AF125" s="20" t="str">
        <f t="shared" si="23"/>
        <v>OK</v>
      </c>
    </row>
    <row r="126" spans="1:32" x14ac:dyDescent="0.3">
      <c r="A126" s="9">
        <v>46345</v>
      </c>
      <c r="B126" s="37" t="s">
        <v>161</v>
      </c>
      <c r="C126" s="38"/>
      <c r="D126" s="39">
        <f t="shared" si="24"/>
        <v>26</v>
      </c>
      <c r="E126" s="40"/>
      <c r="F126" s="40"/>
      <c r="G126" s="39">
        <f t="shared" si="16"/>
        <v>26</v>
      </c>
      <c r="H126" s="39">
        <f t="shared" si="25"/>
        <v>20</v>
      </c>
      <c r="I126" s="40"/>
      <c r="J126" s="40"/>
      <c r="K126" s="39">
        <f t="shared" si="17"/>
        <v>20</v>
      </c>
      <c r="L126" s="39">
        <f t="shared" si="26"/>
        <v>48</v>
      </c>
      <c r="M126" s="40"/>
      <c r="N126" s="40"/>
      <c r="O126" s="39">
        <f t="shared" si="18"/>
        <v>48</v>
      </c>
      <c r="P126" s="39">
        <f t="shared" si="27"/>
        <v>13</v>
      </c>
      <c r="Q126" s="40"/>
      <c r="R126" s="40"/>
      <c r="S126" s="39">
        <f t="shared" si="19"/>
        <v>13</v>
      </c>
      <c r="T126" s="39">
        <f t="shared" si="28"/>
        <v>18</v>
      </c>
      <c r="U126" s="40"/>
      <c r="V126" s="40"/>
      <c r="W126" s="39">
        <f t="shared" si="20"/>
        <v>18</v>
      </c>
      <c r="X126" s="39">
        <f t="shared" si="29"/>
        <v>21</v>
      </c>
      <c r="Y126" s="40"/>
      <c r="Z126" s="40"/>
      <c r="AA126" s="39">
        <f t="shared" si="21"/>
        <v>21</v>
      </c>
      <c r="AB126" s="39">
        <f t="shared" si="30"/>
        <v>15</v>
      </c>
      <c r="AC126" s="40"/>
      <c r="AD126" s="40"/>
      <c r="AE126" s="39">
        <f t="shared" si="22"/>
        <v>15</v>
      </c>
      <c r="AF126" s="20" t="str">
        <f t="shared" si="23"/>
        <v>OK</v>
      </c>
    </row>
    <row r="127" spans="1:32" x14ac:dyDescent="0.3">
      <c r="A127" s="9">
        <v>46346</v>
      </c>
      <c r="B127" s="37" t="s">
        <v>162</v>
      </c>
      <c r="C127" s="38"/>
      <c r="D127" s="39">
        <f t="shared" si="24"/>
        <v>26</v>
      </c>
      <c r="E127" s="40"/>
      <c r="F127" s="40"/>
      <c r="G127" s="39">
        <f t="shared" si="16"/>
        <v>26</v>
      </c>
      <c r="H127" s="39">
        <f t="shared" si="25"/>
        <v>20</v>
      </c>
      <c r="I127" s="40"/>
      <c r="J127" s="40"/>
      <c r="K127" s="39">
        <f t="shared" si="17"/>
        <v>20</v>
      </c>
      <c r="L127" s="39">
        <f t="shared" si="26"/>
        <v>48</v>
      </c>
      <c r="M127" s="40"/>
      <c r="N127" s="40"/>
      <c r="O127" s="39">
        <f t="shared" si="18"/>
        <v>48</v>
      </c>
      <c r="P127" s="39">
        <f t="shared" si="27"/>
        <v>13</v>
      </c>
      <c r="Q127" s="40"/>
      <c r="R127" s="40"/>
      <c r="S127" s="39">
        <f t="shared" si="19"/>
        <v>13</v>
      </c>
      <c r="T127" s="39">
        <f t="shared" si="28"/>
        <v>18</v>
      </c>
      <c r="U127" s="40"/>
      <c r="V127" s="40"/>
      <c r="W127" s="39">
        <f t="shared" si="20"/>
        <v>18</v>
      </c>
      <c r="X127" s="39">
        <f t="shared" si="29"/>
        <v>21</v>
      </c>
      <c r="Y127" s="40"/>
      <c r="Z127" s="40"/>
      <c r="AA127" s="39">
        <f t="shared" si="21"/>
        <v>21</v>
      </c>
      <c r="AB127" s="39">
        <f t="shared" si="30"/>
        <v>15</v>
      </c>
      <c r="AC127" s="40"/>
      <c r="AD127" s="40"/>
      <c r="AE127" s="39">
        <f t="shared" si="22"/>
        <v>15</v>
      </c>
      <c r="AF127" s="20" t="str">
        <f t="shared" si="23"/>
        <v>OK</v>
      </c>
    </row>
    <row r="128" spans="1:32" x14ac:dyDescent="0.3">
      <c r="A128" s="9">
        <v>46347</v>
      </c>
      <c r="B128" s="37" t="s">
        <v>163</v>
      </c>
      <c r="C128" s="38"/>
      <c r="D128" s="39">
        <f t="shared" si="24"/>
        <v>26</v>
      </c>
      <c r="E128" s="40"/>
      <c r="F128" s="40"/>
      <c r="G128" s="39">
        <f t="shared" si="16"/>
        <v>26</v>
      </c>
      <c r="H128" s="39">
        <f t="shared" si="25"/>
        <v>20</v>
      </c>
      <c r="I128" s="40"/>
      <c r="J128" s="40"/>
      <c r="K128" s="39">
        <f t="shared" si="17"/>
        <v>20</v>
      </c>
      <c r="L128" s="39">
        <f t="shared" si="26"/>
        <v>48</v>
      </c>
      <c r="M128" s="40"/>
      <c r="N128" s="40"/>
      <c r="O128" s="39">
        <f t="shared" si="18"/>
        <v>48</v>
      </c>
      <c r="P128" s="39">
        <f t="shared" si="27"/>
        <v>13</v>
      </c>
      <c r="Q128" s="40"/>
      <c r="R128" s="40"/>
      <c r="S128" s="39">
        <f t="shared" si="19"/>
        <v>13</v>
      </c>
      <c r="T128" s="39">
        <f t="shared" si="28"/>
        <v>18</v>
      </c>
      <c r="U128" s="40"/>
      <c r="V128" s="40"/>
      <c r="W128" s="39">
        <f t="shared" si="20"/>
        <v>18</v>
      </c>
      <c r="X128" s="39">
        <f t="shared" si="29"/>
        <v>21</v>
      </c>
      <c r="Y128" s="40"/>
      <c r="Z128" s="40"/>
      <c r="AA128" s="39">
        <f t="shared" si="21"/>
        <v>21</v>
      </c>
      <c r="AB128" s="39">
        <f t="shared" si="30"/>
        <v>15</v>
      </c>
      <c r="AC128" s="40"/>
      <c r="AD128" s="40"/>
      <c r="AE128" s="39">
        <f t="shared" si="22"/>
        <v>15</v>
      </c>
      <c r="AF128" s="20" t="str">
        <f t="shared" si="23"/>
        <v>OK</v>
      </c>
    </row>
    <row r="129" spans="1:32" x14ac:dyDescent="0.3">
      <c r="A129" s="9">
        <v>46348</v>
      </c>
      <c r="B129" s="37" t="s">
        <v>158</v>
      </c>
      <c r="C129" s="38"/>
      <c r="D129" s="39">
        <f t="shared" si="24"/>
        <v>26</v>
      </c>
      <c r="E129" s="40"/>
      <c r="F129" s="40"/>
      <c r="G129" s="39">
        <f t="shared" si="16"/>
        <v>26</v>
      </c>
      <c r="H129" s="39">
        <f t="shared" si="25"/>
        <v>20</v>
      </c>
      <c r="I129" s="40"/>
      <c r="J129" s="40"/>
      <c r="K129" s="39">
        <f t="shared" si="17"/>
        <v>20</v>
      </c>
      <c r="L129" s="39">
        <f t="shared" si="26"/>
        <v>48</v>
      </c>
      <c r="M129" s="40"/>
      <c r="N129" s="40"/>
      <c r="O129" s="39">
        <f t="shared" si="18"/>
        <v>48</v>
      </c>
      <c r="P129" s="39">
        <f t="shared" si="27"/>
        <v>13</v>
      </c>
      <c r="Q129" s="40"/>
      <c r="R129" s="40"/>
      <c r="S129" s="39">
        <f t="shared" si="19"/>
        <v>13</v>
      </c>
      <c r="T129" s="39">
        <f t="shared" si="28"/>
        <v>18</v>
      </c>
      <c r="U129" s="40"/>
      <c r="V129" s="40"/>
      <c r="W129" s="39">
        <f t="shared" si="20"/>
        <v>18</v>
      </c>
      <c r="X129" s="39">
        <f t="shared" si="29"/>
        <v>21</v>
      </c>
      <c r="Y129" s="40"/>
      <c r="Z129" s="40"/>
      <c r="AA129" s="39">
        <f t="shared" si="21"/>
        <v>21</v>
      </c>
      <c r="AB129" s="39">
        <f t="shared" si="30"/>
        <v>15</v>
      </c>
      <c r="AC129" s="40"/>
      <c r="AD129" s="40"/>
      <c r="AE129" s="39">
        <f t="shared" si="22"/>
        <v>15</v>
      </c>
      <c r="AF129" s="20" t="str">
        <f t="shared" si="23"/>
        <v>OK</v>
      </c>
    </row>
    <row r="130" spans="1:32" x14ac:dyDescent="0.3">
      <c r="A130" s="9">
        <v>46349</v>
      </c>
      <c r="B130" s="37" t="s">
        <v>157</v>
      </c>
      <c r="C130" s="38"/>
      <c r="D130" s="39">
        <f t="shared" si="24"/>
        <v>26</v>
      </c>
      <c r="E130" s="40"/>
      <c r="F130" s="40"/>
      <c r="G130" s="39">
        <f t="shared" si="16"/>
        <v>26</v>
      </c>
      <c r="H130" s="39">
        <f t="shared" si="25"/>
        <v>20</v>
      </c>
      <c r="I130" s="40"/>
      <c r="J130" s="40"/>
      <c r="K130" s="39">
        <f t="shared" si="17"/>
        <v>20</v>
      </c>
      <c r="L130" s="39">
        <f t="shared" si="26"/>
        <v>48</v>
      </c>
      <c r="M130" s="40"/>
      <c r="N130" s="40"/>
      <c r="O130" s="39">
        <f t="shared" si="18"/>
        <v>48</v>
      </c>
      <c r="P130" s="39">
        <f t="shared" si="27"/>
        <v>13</v>
      </c>
      <c r="Q130" s="40"/>
      <c r="R130" s="40"/>
      <c r="S130" s="39">
        <f t="shared" si="19"/>
        <v>13</v>
      </c>
      <c r="T130" s="39">
        <f t="shared" si="28"/>
        <v>18</v>
      </c>
      <c r="U130" s="40"/>
      <c r="V130" s="40"/>
      <c r="W130" s="39">
        <f t="shared" si="20"/>
        <v>18</v>
      </c>
      <c r="X130" s="39">
        <f t="shared" si="29"/>
        <v>21</v>
      </c>
      <c r="Y130" s="40"/>
      <c r="Z130" s="40"/>
      <c r="AA130" s="39">
        <f t="shared" si="21"/>
        <v>21</v>
      </c>
      <c r="AB130" s="39">
        <f t="shared" si="30"/>
        <v>15</v>
      </c>
      <c r="AC130" s="40"/>
      <c r="AD130" s="40"/>
      <c r="AE130" s="39">
        <f t="shared" si="22"/>
        <v>15</v>
      </c>
      <c r="AF130" s="20" t="str">
        <f t="shared" si="23"/>
        <v>OK</v>
      </c>
    </row>
    <row r="131" spans="1:32" x14ac:dyDescent="0.3">
      <c r="A131" s="9">
        <v>46350</v>
      </c>
      <c r="B131" s="37" t="s">
        <v>159</v>
      </c>
      <c r="C131" s="38"/>
      <c r="D131" s="39">
        <f t="shared" si="24"/>
        <v>26</v>
      </c>
      <c r="E131" s="40"/>
      <c r="F131" s="40"/>
      <c r="G131" s="39">
        <f t="shared" si="16"/>
        <v>26</v>
      </c>
      <c r="H131" s="39">
        <f t="shared" si="25"/>
        <v>20</v>
      </c>
      <c r="I131" s="40"/>
      <c r="J131" s="40"/>
      <c r="K131" s="39">
        <f t="shared" si="17"/>
        <v>20</v>
      </c>
      <c r="L131" s="39">
        <f t="shared" si="26"/>
        <v>48</v>
      </c>
      <c r="M131" s="40"/>
      <c r="N131" s="40"/>
      <c r="O131" s="39">
        <f t="shared" si="18"/>
        <v>48</v>
      </c>
      <c r="P131" s="39">
        <f t="shared" si="27"/>
        <v>13</v>
      </c>
      <c r="Q131" s="40"/>
      <c r="R131" s="40"/>
      <c r="S131" s="39">
        <f t="shared" si="19"/>
        <v>13</v>
      </c>
      <c r="T131" s="39">
        <f t="shared" si="28"/>
        <v>18</v>
      </c>
      <c r="U131" s="40"/>
      <c r="V131" s="40"/>
      <c r="W131" s="39">
        <f t="shared" si="20"/>
        <v>18</v>
      </c>
      <c r="X131" s="39">
        <f t="shared" si="29"/>
        <v>21</v>
      </c>
      <c r="Y131" s="40"/>
      <c r="Z131" s="40"/>
      <c r="AA131" s="39">
        <f t="shared" si="21"/>
        <v>21</v>
      </c>
      <c r="AB131" s="39">
        <f t="shared" si="30"/>
        <v>15</v>
      </c>
      <c r="AC131" s="40"/>
      <c r="AD131" s="40"/>
      <c r="AE131" s="39">
        <f t="shared" si="22"/>
        <v>15</v>
      </c>
      <c r="AF131" s="20" t="str">
        <f t="shared" si="23"/>
        <v>OK</v>
      </c>
    </row>
    <row r="132" spans="1:32" x14ac:dyDescent="0.3">
      <c r="A132" s="9">
        <v>46351</v>
      </c>
      <c r="B132" s="37" t="s">
        <v>160</v>
      </c>
      <c r="C132" s="38"/>
      <c r="D132" s="39">
        <f t="shared" si="24"/>
        <v>26</v>
      </c>
      <c r="E132" s="40"/>
      <c r="F132" s="40"/>
      <c r="G132" s="39">
        <f t="shared" si="16"/>
        <v>26</v>
      </c>
      <c r="H132" s="39">
        <f t="shared" si="25"/>
        <v>20</v>
      </c>
      <c r="I132" s="40"/>
      <c r="J132" s="40"/>
      <c r="K132" s="39">
        <f t="shared" si="17"/>
        <v>20</v>
      </c>
      <c r="L132" s="39">
        <f t="shared" si="26"/>
        <v>48</v>
      </c>
      <c r="M132" s="40"/>
      <c r="N132" s="40"/>
      <c r="O132" s="39">
        <f t="shared" si="18"/>
        <v>48</v>
      </c>
      <c r="P132" s="39">
        <f t="shared" si="27"/>
        <v>13</v>
      </c>
      <c r="Q132" s="40"/>
      <c r="R132" s="40"/>
      <c r="S132" s="39">
        <f t="shared" si="19"/>
        <v>13</v>
      </c>
      <c r="T132" s="39">
        <f t="shared" si="28"/>
        <v>18</v>
      </c>
      <c r="U132" s="40"/>
      <c r="V132" s="40"/>
      <c r="W132" s="39">
        <f t="shared" si="20"/>
        <v>18</v>
      </c>
      <c r="X132" s="39">
        <f t="shared" si="29"/>
        <v>21</v>
      </c>
      <c r="Y132" s="40"/>
      <c r="Z132" s="40"/>
      <c r="AA132" s="39">
        <f t="shared" si="21"/>
        <v>21</v>
      </c>
      <c r="AB132" s="39">
        <f t="shared" si="30"/>
        <v>15</v>
      </c>
      <c r="AC132" s="40"/>
      <c r="AD132" s="40"/>
      <c r="AE132" s="39">
        <f t="shared" si="22"/>
        <v>15</v>
      </c>
      <c r="AF132" s="20" t="str">
        <f t="shared" si="23"/>
        <v>OK</v>
      </c>
    </row>
    <row r="133" spans="1:32" x14ac:dyDescent="0.3">
      <c r="A133" s="9">
        <v>46352</v>
      </c>
      <c r="B133" s="37" t="s">
        <v>161</v>
      </c>
      <c r="C133" s="38"/>
      <c r="D133" s="39">
        <f t="shared" si="24"/>
        <v>26</v>
      </c>
      <c r="E133" s="40"/>
      <c r="F133" s="40"/>
      <c r="G133" s="39">
        <f t="shared" si="16"/>
        <v>26</v>
      </c>
      <c r="H133" s="39">
        <f t="shared" si="25"/>
        <v>20</v>
      </c>
      <c r="I133" s="40"/>
      <c r="J133" s="40"/>
      <c r="K133" s="39">
        <f t="shared" si="17"/>
        <v>20</v>
      </c>
      <c r="L133" s="39">
        <f t="shared" si="26"/>
        <v>48</v>
      </c>
      <c r="M133" s="40"/>
      <c r="N133" s="40"/>
      <c r="O133" s="39">
        <f t="shared" si="18"/>
        <v>48</v>
      </c>
      <c r="P133" s="39">
        <f t="shared" si="27"/>
        <v>13</v>
      </c>
      <c r="Q133" s="40"/>
      <c r="R133" s="40"/>
      <c r="S133" s="39">
        <f t="shared" si="19"/>
        <v>13</v>
      </c>
      <c r="T133" s="39">
        <f t="shared" si="28"/>
        <v>18</v>
      </c>
      <c r="U133" s="40"/>
      <c r="V133" s="40"/>
      <c r="W133" s="39">
        <f t="shared" si="20"/>
        <v>18</v>
      </c>
      <c r="X133" s="39">
        <f t="shared" si="29"/>
        <v>21</v>
      </c>
      <c r="Y133" s="40"/>
      <c r="Z133" s="40"/>
      <c r="AA133" s="39">
        <f t="shared" si="21"/>
        <v>21</v>
      </c>
      <c r="AB133" s="39">
        <f t="shared" si="30"/>
        <v>15</v>
      </c>
      <c r="AC133" s="40"/>
      <c r="AD133" s="40"/>
      <c r="AE133" s="39">
        <f t="shared" si="22"/>
        <v>15</v>
      </c>
      <c r="AF133" s="20" t="str">
        <f t="shared" si="23"/>
        <v>OK</v>
      </c>
    </row>
    <row r="134" spans="1:32" x14ac:dyDescent="0.3">
      <c r="A134" s="9">
        <v>46353</v>
      </c>
      <c r="B134" s="37" t="s">
        <v>162</v>
      </c>
      <c r="C134" s="38"/>
      <c r="D134" s="39">
        <f t="shared" si="24"/>
        <v>26</v>
      </c>
      <c r="E134" s="40"/>
      <c r="F134" s="40"/>
      <c r="G134" s="39">
        <f t="shared" si="16"/>
        <v>26</v>
      </c>
      <c r="H134" s="39">
        <f t="shared" si="25"/>
        <v>20</v>
      </c>
      <c r="I134" s="40"/>
      <c r="J134" s="40"/>
      <c r="K134" s="39">
        <f t="shared" si="17"/>
        <v>20</v>
      </c>
      <c r="L134" s="39">
        <f t="shared" si="26"/>
        <v>48</v>
      </c>
      <c r="M134" s="40"/>
      <c r="N134" s="40"/>
      <c r="O134" s="39">
        <f t="shared" si="18"/>
        <v>48</v>
      </c>
      <c r="P134" s="39">
        <f t="shared" si="27"/>
        <v>13</v>
      </c>
      <c r="Q134" s="40"/>
      <c r="R134" s="40"/>
      <c r="S134" s="39">
        <f t="shared" si="19"/>
        <v>13</v>
      </c>
      <c r="T134" s="39">
        <f t="shared" si="28"/>
        <v>18</v>
      </c>
      <c r="U134" s="40"/>
      <c r="V134" s="40"/>
      <c r="W134" s="39">
        <f t="shared" si="20"/>
        <v>18</v>
      </c>
      <c r="X134" s="39">
        <f t="shared" si="29"/>
        <v>21</v>
      </c>
      <c r="Y134" s="40"/>
      <c r="Z134" s="40"/>
      <c r="AA134" s="39">
        <f t="shared" si="21"/>
        <v>21</v>
      </c>
      <c r="AB134" s="39">
        <f t="shared" si="30"/>
        <v>15</v>
      </c>
      <c r="AC134" s="40"/>
      <c r="AD134" s="40"/>
      <c r="AE134" s="39">
        <f t="shared" si="22"/>
        <v>15</v>
      </c>
      <c r="AF134" s="20" t="str">
        <f t="shared" si="23"/>
        <v>OK</v>
      </c>
    </row>
    <row r="135" spans="1:32" x14ac:dyDescent="0.3">
      <c r="A135" s="9">
        <v>46354</v>
      </c>
      <c r="B135" s="37" t="s">
        <v>163</v>
      </c>
      <c r="C135" s="38"/>
      <c r="D135" s="39">
        <f t="shared" si="24"/>
        <v>26</v>
      </c>
      <c r="E135" s="40"/>
      <c r="F135" s="40"/>
      <c r="G135" s="39">
        <f t="shared" si="16"/>
        <v>26</v>
      </c>
      <c r="H135" s="39">
        <f t="shared" si="25"/>
        <v>20</v>
      </c>
      <c r="I135" s="40"/>
      <c r="J135" s="40"/>
      <c r="K135" s="39">
        <f t="shared" si="17"/>
        <v>20</v>
      </c>
      <c r="L135" s="39">
        <f t="shared" si="26"/>
        <v>48</v>
      </c>
      <c r="M135" s="40"/>
      <c r="N135" s="40"/>
      <c r="O135" s="39">
        <f t="shared" si="18"/>
        <v>48</v>
      </c>
      <c r="P135" s="39">
        <f t="shared" si="27"/>
        <v>13</v>
      </c>
      <c r="Q135" s="40"/>
      <c r="R135" s="40"/>
      <c r="S135" s="39">
        <f t="shared" si="19"/>
        <v>13</v>
      </c>
      <c r="T135" s="39">
        <f t="shared" si="28"/>
        <v>18</v>
      </c>
      <c r="U135" s="40"/>
      <c r="V135" s="40"/>
      <c r="W135" s="39">
        <f t="shared" si="20"/>
        <v>18</v>
      </c>
      <c r="X135" s="39">
        <f t="shared" si="29"/>
        <v>21</v>
      </c>
      <c r="Y135" s="40"/>
      <c r="Z135" s="40"/>
      <c r="AA135" s="39">
        <f t="shared" si="21"/>
        <v>21</v>
      </c>
      <c r="AB135" s="39">
        <f t="shared" si="30"/>
        <v>15</v>
      </c>
      <c r="AC135" s="40"/>
      <c r="AD135" s="40"/>
      <c r="AE135" s="39">
        <f t="shared" si="22"/>
        <v>15</v>
      </c>
      <c r="AF135" s="20" t="str">
        <f t="shared" si="23"/>
        <v>OK</v>
      </c>
    </row>
    <row r="136" spans="1:32" x14ac:dyDescent="0.3">
      <c r="A136" s="9">
        <v>46355</v>
      </c>
      <c r="B136" s="37" t="s">
        <v>158</v>
      </c>
      <c r="C136" s="38"/>
      <c r="D136" s="39">
        <f t="shared" si="24"/>
        <v>26</v>
      </c>
      <c r="E136" s="40"/>
      <c r="F136" s="40"/>
      <c r="G136" s="39">
        <f t="shared" si="16"/>
        <v>26</v>
      </c>
      <c r="H136" s="39">
        <f t="shared" si="25"/>
        <v>20</v>
      </c>
      <c r="I136" s="40"/>
      <c r="J136" s="40"/>
      <c r="K136" s="39">
        <f t="shared" si="17"/>
        <v>20</v>
      </c>
      <c r="L136" s="39">
        <f t="shared" si="26"/>
        <v>48</v>
      </c>
      <c r="M136" s="40"/>
      <c r="N136" s="40"/>
      <c r="O136" s="39">
        <f t="shared" si="18"/>
        <v>48</v>
      </c>
      <c r="P136" s="39">
        <f t="shared" si="27"/>
        <v>13</v>
      </c>
      <c r="Q136" s="40"/>
      <c r="R136" s="40"/>
      <c r="S136" s="39">
        <f t="shared" si="19"/>
        <v>13</v>
      </c>
      <c r="T136" s="39">
        <f t="shared" si="28"/>
        <v>18</v>
      </c>
      <c r="U136" s="40"/>
      <c r="V136" s="40"/>
      <c r="W136" s="39">
        <f t="shared" si="20"/>
        <v>18</v>
      </c>
      <c r="X136" s="39">
        <f t="shared" si="29"/>
        <v>21</v>
      </c>
      <c r="Y136" s="40"/>
      <c r="Z136" s="40"/>
      <c r="AA136" s="39">
        <f t="shared" si="21"/>
        <v>21</v>
      </c>
      <c r="AB136" s="39">
        <f t="shared" si="30"/>
        <v>15</v>
      </c>
      <c r="AC136" s="40"/>
      <c r="AD136" s="40"/>
      <c r="AE136" s="39">
        <f t="shared" si="22"/>
        <v>15</v>
      </c>
      <c r="AF136" s="20" t="str">
        <f t="shared" si="23"/>
        <v>OK</v>
      </c>
    </row>
    <row r="137" spans="1:32" x14ac:dyDescent="0.3">
      <c r="A137" s="9">
        <v>46356</v>
      </c>
      <c r="B137" s="37" t="s">
        <v>157</v>
      </c>
      <c r="C137" s="38"/>
      <c r="D137" s="39">
        <f t="shared" si="24"/>
        <v>26</v>
      </c>
      <c r="E137" s="40"/>
      <c r="F137" s="40"/>
      <c r="G137" s="39">
        <f t="shared" si="16"/>
        <v>26</v>
      </c>
      <c r="H137" s="39">
        <f t="shared" si="25"/>
        <v>20</v>
      </c>
      <c r="I137" s="40"/>
      <c r="J137" s="40"/>
      <c r="K137" s="39">
        <f t="shared" si="17"/>
        <v>20</v>
      </c>
      <c r="L137" s="39">
        <f t="shared" si="26"/>
        <v>48</v>
      </c>
      <c r="M137" s="40"/>
      <c r="N137" s="40"/>
      <c r="O137" s="39">
        <f t="shared" si="18"/>
        <v>48</v>
      </c>
      <c r="P137" s="39">
        <f t="shared" si="27"/>
        <v>13</v>
      </c>
      <c r="Q137" s="40"/>
      <c r="R137" s="40"/>
      <c r="S137" s="39">
        <f t="shared" si="19"/>
        <v>13</v>
      </c>
      <c r="T137" s="39">
        <f t="shared" si="28"/>
        <v>18</v>
      </c>
      <c r="U137" s="40"/>
      <c r="V137" s="40"/>
      <c r="W137" s="39">
        <f t="shared" si="20"/>
        <v>18</v>
      </c>
      <c r="X137" s="39">
        <f t="shared" si="29"/>
        <v>21</v>
      </c>
      <c r="Y137" s="40"/>
      <c r="Z137" s="40"/>
      <c r="AA137" s="39">
        <f t="shared" si="21"/>
        <v>21</v>
      </c>
      <c r="AB137" s="39">
        <f t="shared" si="30"/>
        <v>15</v>
      </c>
      <c r="AC137" s="40"/>
      <c r="AD137" s="40"/>
      <c r="AE137" s="39">
        <f t="shared" si="22"/>
        <v>15</v>
      </c>
      <c r="AF137" s="20" t="str">
        <f t="shared" si="23"/>
        <v>OK</v>
      </c>
    </row>
    <row r="138" spans="1:32" x14ac:dyDescent="0.3">
      <c r="A138" s="9">
        <v>46357</v>
      </c>
      <c r="B138" s="37" t="s">
        <v>159</v>
      </c>
      <c r="C138" s="38"/>
      <c r="D138" s="39">
        <f t="shared" si="24"/>
        <v>26</v>
      </c>
      <c r="E138" s="40"/>
      <c r="F138" s="40"/>
      <c r="G138" s="39">
        <f t="shared" si="16"/>
        <v>26</v>
      </c>
      <c r="H138" s="39">
        <f t="shared" si="25"/>
        <v>20</v>
      </c>
      <c r="I138" s="40"/>
      <c r="J138" s="40"/>
      <c r="K138" s="39">
        <f t="shared" si="17"/>
        <v>20</v>
      </c>
      <c r="L138" s="39">
        <f t="shared" si="26"/>
        <v>48</v>
      </c>
      <c r="M138" s="40"/>
      <c r="N138" s="40"/>
      <c r="O138" s="39">
        <f t="shared" si="18"/>
        <v>48</v>
      </c>
      <c r="P138" s="39">
        <f t="shared" si="27"/>
        <v>13</v>
      </c>
      <c r="Q138" s="40"/>
      <c r="R138" s="40"/>
      <c r="S138" s="39">
        <f t="shared" si="19"/>
        <v>13</v>
      </c>
      <c r="T138" s="39">
        <f t="shared" si="28"/>
        <v>18</v>
      </c>
      <c r="U138" s="40"/>
      <c r="V138" s="40"/>
      <c r="W138" s="39">
        <f t="shared" si="20"/>
        <v>18</v>
      </c>
      <c r="X138" s="39">
        <f t="shared" si="29"/>
        <v>21</v>
      </c>
      <c r="Y138" s="40"/>
      <c r="Z138" s="40"/>
      <c r="AA138" s="39">
        <f t="shared" si="21"/>
        <v>21</v>
      </c>
      <c r="AB138" s="39">
        <f t="shared" si="30"/>
        <v>15</v>
      </c>
      <c r="AC138" s="40"/>
      <c r="AD138" s="40"/>
      <c r="AE138" s="39">
        <f t="shared" si="22"/>
        <v>15</v>
      </c>
      <c r="AF138" s="20" t="str">
        <f t="shared" si="23"/>
        <v>OK</v>
      </c>
    </row>
    <row r="139" spans="1:32" x14ac:dyDescent="0.3">
      <c r="A139" s="9">
        <v>46358</v>
      </c>
      <c r="B139" s="37" t="s">
        <v>160</v>
      </c>
      <c r="C139" s="38"/>
      <c r="D139" s="39">
        <f t="shared" si="24"/>
        <v>26</v>
      </c>
      <c r="E139" s="40"/>
      <c r="F139" s="40"/>
      <c r="G139" s="39">
        <f t="shared" si="16"/>
        <v>26</v>
      </c>
      <c r="H139" s="39">
        <f t="shared" si="25"/>
        <v>20</v>
      </c>
      <c r="I139" s="40"/>
      <c r="J139" s="40"/>
      <c r="K139" s="39">
        <f t="shared" si="17"/>
        <v>20</v>
      </c>
      <c r="L139" s="39">
        <f t="shared" si="26"/>
        <v>48</v>
      </c>
      <c r="M139" s="40"/>
      <c r="N139" s="40"/>
      <c r="O139" s="39">
        <f t="shared" si="18"/>
        <v>48</v>
      </c>
      <c r="P139" s="39">
        <f t="shared" si="27"/>
        <v>13</v>
      </c>
      <c r="Q139" s="40"/>
      <c r="R139" s="40"/>
      <c r="S139" s="39">
        <f t="shared" si="19"/>
        <v>13</v>
      </c>
      <c r="T139" s="39">
        <f t="shared" si="28"/>
        <v>18</v>
      </c>
      <c r="U139" s="40"/>
      <c r="V139" s="40"/>
      <c r="W139" s="39">
        <f t="shared" si="20"/>
        <v>18</v>
      </c>
      <c r="X139" s="39">
        <f t="shared" si="29"/>
        <v>21</v>
      </c>
      <c r="Y139" s="40"/>
      <c r="Z139" s="40"/>
      <c r="AA139" s="39">
        <f t="shared" si="21"/>
        <v>21</v>
      </c>
      <c r="AB139" s="39">
        <f t="shared" si="30"/>
        <v>15</v>
      </c>
      <c r="AC139" s="40"/>
      <c r="AD139" s="40"/>
      <c r="AE139" s="39">
        <f t="shared" si="22"/>
        <v>15</v>
      </c>
      <c r="AF139" s="20" t="str">
        <f t="shared" si="23"/>
        <v>OK</v>
      </c>
    </row>
    <row r="140" spans="1:32" x14ac:dyDescent="0.3">
      <c r="A140" s="9">
        <v>46359</v>
      </c>
      <c r="B140" s="37" t="s">
        <v>161</v>
      </c>
      <c r="C140" s="38"/>
      <c r="D140" s="39">
        <f t="shared" si="24"/>
        <v>26</v>
      </c>
      <c r="E140" s="40"/>
      <c r="F140" s="40"/>
      <c r="G140" s="39">
        <f t="shared" si="16"/>
        <v>26</v>
      </c>
      <c r="H140" s="39">
        <f t="shared" si="25"/>
        <v>20</v>
      </c>
      <c r="I140" s="40"/>
      <c r="J140" s="40"/>
      <c r="K140" s="39">
        <f t="shared" si="17"/>
        <v>20</v>
      </c>
      <c r="L140" s="39">
        <f t="shared" si="26"/>
        <v>48</v>
      </c>
      <c r="M140" s="40"/>
      <c r="N140" s="40"/>
      <c r="O140" s="39">
        <f t="shared" si="18"/>
        <v>48</v>
      </c>
      <c r="P140" s="39">
        <f t="shared" si="27"/>
        <v>13</v>
      </c>
      <c r="Q140" s="40"/>
      <c r="R140" s="40"/>
      <c r="S140" s="39">
        <f t="shared" si="19"/>
        <v>13</v>
      </c>
      <c r="T140" s="39">
        <f t="shared" si="28"/>
        <v>18</v>
      </c>
      <c r="U140" s="40"/>
      <c r="V140" s="40"/>
      <c r="W140" s="39">
        <f t="shared" si="20"/>
        <v>18</v>
      </c>
      <c r="X140" s="39">
        <f t="shared" si="29"/>
        <v>21</v>
      </c>
      <c r="Y140" s="40"/>
      <c r="Z140" s="40"/>
      <c r="AA140" s="39">
        <f t="shared" si="21"/>
        <v>21</v>
      </c>
      <c r="AB140" s="39">
        <f t="shared" si="30"/>
        <v>15</v>
      </c>
      <c r="AC140" s="40"/>
      <c r="AD140" s="40"/>
      <c r="AE140" s="39">
        <f t="shared" si="22"/>
        <v>15</v>
      </c>
      <c r="AF140" s="20" t="str">
        <f t="shared" si="23"/>
        <v>OK</v>
      </c>
    </row>
    <row r="141" spans="1:32" x14ac:dyDescent="0.3">
      <c r="A141" s="9">
        <v>46360</v>
      </c>
      <c r="B141" s="37" t="s">
        <v>162</v>
      </c>
      <c r="C141" s="38"/>
      <c r="D141" s="39">
        <f t="shared" si="24"/>
        <v>26</v>
      </c>
      <c r="E141" s="40"/>
      <c r="F141" s="40"/>
      <c r="G141" s="39">
        <f t="shared" si="16"/>
        <v>26</v>
      </c>
      <c r="H141" s="39">
        <f t="shared" si="25"/>
        <v>20</v>
      </c>
      <c r="I141" s="40"/>
      <c r="J141" s="40"/>
      <c r="K141" s="39">
        <f t="shared" si="17"/>
        <v>20</v>
      </c>
      <c r="L141" s="39">
        <f t="shared" si="26"/>
        <v>48</v>
      </c>
      <c r="M141" s="40"/>
      <c r="N141" s="40"/>
      <c r="O141" s="39">
        <f t="shared" si="18"/>
        <v>48</v>
      </c>
      <c r="P141" s="39">
        <f t="shared" si="27"/>
        <v>13</v>
      </c>
      <c r="Q141" s="40"/>
      <c r="R141" s="40"/>
      <c r="S141" s="39">
        <f t="shared" si="19"/>
        <v>13</v>
      </c>
      <c r="T141" s="39">
        <f t="shared" si="28"/>
        <v>18</v>
      </c>
      <c r="U141" s="40"/>
      <c r="V141" s="40"/>
      <c r="W141" s="39">
        <f t="shared" si="20"/>
        <v>18</v>
      </c>
      <c r="X141" s="39">
        <f t="shared" si="29"/>
        <v>21</v>
      </c>
      <c r="Y141" s="40"/>
      <c r="Z141" s="40"/>
      <c r="AA141" s="39">
        <f t="shared" si="21"/>
        <v>21</v>
      </c>
      <c r="AB141" s="39">
        <f t="shared" si="30"/>
        <v>15</v>
      </c>
      <c r="AC141" s="40"/>
      <c r="AD141" s="40"/>
      <c r="AE141" s="39">
        <f t="shared" si="22"/>
        <v>15</v>
      </c>
      <c r="AF141" s="20" t="str">
        <f t="shared" si="23"/>
        <v>OK</v>
      </c>
    </row>
    <row r="142" spans="1:32" x14ac:dyDescent="0.3">
      <c r="A142" s="9">
        <v>46361</v>
      </c>
      <c r="B142" s="37" t="s">
        <v>163</v>
      </c>
      <c r="C142" s="38"/>
      <c r="D142" s="39">
        <f t="shared" si="24"/>
        <v>26</v>
      </c>
      <c r="E142" s="40"/>
      <c r="F142" s="40"/>
      <c r="G142" s="39">
        <f t="shared" si="16"/>
        <v>26</v>
      </c>
      <c r="H142" s="39">
        <f t="shared" si="25"/>
        <v>20</v>
      </c>
      <c r="I142" s="40"/>
      <c r="J142" s="40"/>
      <c r="K142" s="39">
        <f t="shared" si="17"/>
        <v>20</v>
      </c>
      <c r="L142" s="39">
        <f t="shared" si="26"/>
        <v>48</v>
      </c>
      <c r="M142" s="40"/>
      <c r="N142" s="40"/>
      <c r="O142" s="39">
        <f t="shared" si="18"/>
        <v>48</v>
      </c>
      <c r="P142" s="39">
        <f t="shared" si="27"/>
        <v>13</v>
      </c>
      <c r="Q142" s="40"/>
      <c r="R142" s="40"/>
      <c r="S142" s="39">
        <f t="shared" si="19"/>
        <v>13</v>
      </c>
      <c r="T142" s="39">
        <f t="shared" si="28"/>
        <v>18</v>
      </c>
      <c r="U142" s="40"/>
      <c r="V142" s="40"/>
      <c r="W142" s="39">
        <f t="shared" si="20"/>
        <v>18</v>
      </c>
      <c r="X142" s="39">
        <f t="shared" si="29"/>
        <v>21</v>
      </c>
      <c r="Y142" s="40"/>
      <c r="Z142" s="40"/>
      <c r="AA142" s="39">
        <f t="shared" si="21"/>
        <v>21</v>
      </c>
      <c r="AB142" s="39">
        <f t="shared" si="30"/>
        <v>15</v>
      </c>
      <c r="AC142" s="40"/>
      <c r="AD142" s="40"/>
      <c r="AE142" s="39">
        <f t="shared" si="22"/>
        <v>15</v>
      </c>
      <c r="AF142" s="20" t="str">
        <f t="shared" si="23"/>
        <v>OK</v>
      </c>
    </row>
    <row r="143" spans="1:32" x14ac:dyDescent="0.3">
      <c r="A143" s="9">
        <v>46362</v>
      </c>
      <c r="B143" s="37" t="s">
        <v>158</v>
      </c>
      <c r="C143" s="38"/>
      <c r="D143" s="39">
        <f t="shared" si="24"/>
        <v>26</v>
      </c>
      <c r="E143" s="40"/>
      <c r="F143" s="40"/>
      <c r="G143" s="39">
        <f t="shared" si="16"/>
        <v>26</v>
      </c>
      <c r="H143" s="39">
        <f t="shared" si="25"/>
        <v>20</v>
      </c>
      <c r="I143" s="40"/>
      <c r="J143" s="40"/>
      <c r="K143" s="39">
        <f t="shared" si="17"/>
        <v>20</v>
      </c>
      <c r="L143" s="39">
        <f t="shared" si="26"/>
        <v>48</v>
      </c>
      <c r="M143" s="40"/>
      <c r="N143" s="40"/>
      <c r="O143" s="39">
        <f t="shared" si="18"/>
        <v>48</v>
      </c>
      <c r="P143" s="39">
        <f t="shared" si="27"/>
        <v>13</v>
      </c>
      <c r="Q143" s="40"/>
      <c r="R143" s="40"/>
      <c r="S143" s="39">
        <f t="shared" si="19"/>
        <v>13</v>
      </c>
      <c r="T143" s="39">
        <f t="shared" si="28"/>
        <v>18</v>
      </c>
      <c r="U143" s="40"/>
      <c r="V143" s="40"/>
      <c r="W143" s="39">
        <f t="shared" si="20"/>
        <v>18</v>
      </c>
      <c r="X143" s="39">
        <f t="shared" si="29"/>
        <v>21</v>
      </c>
      <c r="Y143" s="40"/>
      <c r="Z143" s="40"/>
      <c r="AA143" s="39">
        <f t="shared" si="21"/>
        <v>21</v>
      </c>
      <c r="AB143" s="39">
        <f t="shared" si="30"/>
        <v>15</v>
      </c>
      <c r="AC143" s="40"/>
      <c r="AD143" s="40"/>
      <c r="AE143" s="39">
        <f t="shared" si="22"/>
        <v>15</v>
      </c>
      <c r="AF143" s="20" t="str">
        <f t="shared" si="23"/>
        <v>OK</v>
      </c>
    </row>
    <row r="144" spans="1:32" x14ac:dyDescent="0.3">
      <c r="A144" s="9">
        <v>46363</v>
      </c>
      <c r="B144" s="37" t="s">
        <v>157</v>
      </c>
      <c r="C144" s="38"/>
      <c r="D144" s="39">
        <f t="shared" si="24"/>
        <v>26</v>
      </c>
      <c r="E144" s="40"/>
      <c r="F144" s="40"/>
      <c r="G144" s="39">
        <f t="shared" si="16"/>
        <v>26</v>
      </c>
      <c r="H144" s="39">
        <f t="shared" si="25"/>
        <v>20</v>
      </c>
      <c r="I144" s="40"/>
      <c r="J144" s="40"/>
      <c r="K144" s="39">
        <f t="shared" si="17"/>
        <v>20</v>
      </c>
      <c r="L144" s="39">
        <f t="shared" si="26"/>
        <v>48</v>
      </c>
      <c r="M144" s="40"/>
      <c r="N144" s="40"/>
      <c r="O144" s="39">
        <f t="shared" si="18"/>
        <v>48</v>
      </c>
      <c r="P144" s="39">
        <f t="shared" si="27"/>
        <v>13</v>
      </c>
      <c r="Q144" s="40"/>
      <c r="R144" s="40"/>
      <c r="S144" s="39">
        <f t="shared" si="19"/>
        <v>13</v>
      </c>
      <c r="T144" s="39">
        <f t="shared" si="28"/>
        <v>18</v>
      </c>
      <c r="U144" s="40"/>
      <c r="V144" s="40"/>
      <c r="W144" s="39">
        <f t="shared" si="20"/>
        <v>18</v>
      </c>
      <c r="X144" s="39">
        <f t="shared" si="29"/>
        <v>21</v>
      </c>
      <c r="Y144" s="40"/>
      <c r="Z144" s="40"/>
      <c r="AA144" s="39">
        <f t="shared" si="21"/>
        <v>21</v>
      </c>
      <c r="AB144" s="39">
        <f t="shared" si="30"/>
        <v>15</v>
      </c>
      <c r="AC144" s="40"/>
      <c r="AD144" s="40"/>
      <c r="AE144" s="39">
        <f t="shared" si="22"/>
        <v>15</v>
      </c>
      <c r="AF144" s="20" t="str">
        <f t="shared" si="23"/>
        <v>OK</v>
      </c>
    </row>
    <row r="145" spans="1:32" x14ac:dyDescent="0.3">
      <c r="A145" s="9">
        <v>46364</v>
      </c>
      <c r="B145" s="37" t="s">
        <v>159</v>
      </c>
      <c r="C145" s="38"/>
      <c r="D145" s="39">
        <f t="shared" si="24"/>
        <v>26</v>
      </c>
      <c r="E145" s="40"/>
      <c r="F145" s="40"/>
      <c r="G145" s="39">
        <f t="shared" si="16"/>
        <v>26</v>
      </c>
      <c r="H145" s="39">
        <f t="shared" si="25"/>
        <v>20</v>
      </c>
      <c r="I145" s="40"/>
      <c r="J145" s="40"/>
      <c r="K145" s="39">
        <f t="shared" si="17"/>
        <v>20</v>
      </c>
      <c r="L145" s="39">
        <f t="shared" si="26"/>
        <v>48</v>
      </c>
      <c r="M145" s="40"/>
      <c r="N145" s="40"/>
      <c r="O145" s="39">
        <f t="shared" si="18"/>
        <v>48</v>
      </c>
      <c r="P145" s="39">
        <f t="shared" si="27"/>
        <v>13</v>
      </c>
      <c r="Q145" s="40"/>
      <c r="R145" s="40"/>
      <c r="S145" s="39">
        <f t="shared" si="19"/>
        <v>13</v>
      </c>
      <c r="T145" s="39">
        <f t="shared" si="28"/>
        <v>18</v>
      </c>
      <c r="U145" s="40"/>
      <c r="V145" s="40"/>
      <c r="W145" s="39">
        <f t="shared" si="20"/>
        <v>18</v>
      </c>
      <c r="X145" s="39">
        <f t="shared" si="29"/>
        <v>21</v>
      </c>
      <c r="Y145" s="40"/>
      <c r="Z145" s="40"/>
      <c r="AA145" s="39">
        <f t="shared" si="21"/>
        <v>21</v>
      </c>
      <c r="AB145" s="39">
        <f t="shared" si="30"/>
        <v>15</v>
      </c>
      <c r="AC145" s="40"/>
      <c r="AD145" s="40"/>
      <c r="AE145" s="39">
        <f t="shared" si="22"/>
        <v>15</v>
      </c>
      <c r="AF145" s="20" t="str">
        <f t="shared" si="23"/>
        <v>OK</v>
      </c>
    </row>
    <row r="146" spans="1:32" x14ac:dyDescent="0.3">
      <c r="A146" s="9">
        <v>46365</v>
      </c>
      <c r="B146" s="37" t="s">
        <v>160</v>
      </c>
      <c r="C146" s="38"/>
      <c r="D146" s="39">
        <f t="shared" si="24"/>
        <v>26</v>
      </c>
      <c r="E146" s="40"/>
      <c r="F146" s="40"/>
      <c r="G146" s="39">
        <f t="shared" si="16"/>
        <v>26</v>
      </c>
      <c r="H146" s="39">
        <f t="shared" si="25"/>
        <v>20</v>
      </c>
      <c r="I146" s="40"/>
      <c r="J146" s="40"/>
      <c r="K146" s="39">
        <f t="shared" si="17"/>
        <v>20</v>
      </c>
      <c r="L146" s="39">
        <f t="shared" si="26"/>
        <v>48</v>
      </c>
      <c r="M146" s="40"/>
      <c r="N146" s="40"/>
      <c r="O146" s="39">
        <f t="shared" si="18"/>
        <v>48</v>
      </c>
      <c r="P146" s="39">
        <f t="shared" si="27"/>
        <v>13</v>
      </c>
      <c r="Q146" s="40"/>
      <c r="R146" s="40"/>
      <c r="S146" s="39">
        <f t="shared" si="19"/>
        <v>13</v>
      </c>
      <c r="T146" s="39">
        <f t="shared" si="28"/>
        <v>18</v>
      </c>
      <c r="U146" s="40"/>
      <c r="V146" s="40"/>
      <c r="W146" s="39">
        <f t="shared" si="20"/>
        <v>18</v>
      </c>
      <c r="X146" s="39">
        <f t="shared" si="29"/>
        <v>21</v>
      </c>
      <c r="Y146" s="40"/>
      <c r="Z146" s="40"/>
      <c r="AA146" s="39">
        <f t="shared" si="21"/>
        <v>21</v>
      </c>
      <c r="AB146" s="39">
        <f t="shared" si="30"/>
        <v>15</v>
      </c>
      <c r="AC146" s="40"/>
      <c r="AD146" s="40"/>
      <c r="AE146" s="39">
        <f t="shared" si="22"/>
        <v>15</v>
      </c>
      <c r="AF146" s="20" t="str">
        <f t="shared" si="23"/>
        <v>OK</v>
      </c>
    </row>
    <row r="147" spans="1:32" x14ac:dyDescent="0.3">
      <c r="A147" s="9">
        <v>46366</v>
      </c>
      <c r="B147" s="37" t="s">
        <v>161</v>
      </c>
      <c r="C147" s="38"/>
      <c r="D147" s="39">
        <f t="shared" si="24"/>
        <v>26</v>
      </c>
      <c r="E147" s="40"/>
      <c r="F147" s="40"/>
      <c r="G147" s="39">
        <f t="shared" si="16"/>
        <v>26</v>
      </c>
      <c r="H147" s="39">
        <f t="shared" si="25"/>
        <v>20</v>
      </c>
      <c r="I147" s="40"/>
      <c r="J147" s="40"/>
      <c r="K147" s="39">
        <f t="shared" si="17"/>
        <v>20</v>
      </c>
      <c r="L147" s="39">
        <f t="shared" si="26"/>
        <v>48</v>
      </c>
      <c r="M147" s="40"/>
      <c r="N147" s="40"/>
      <c r="O147" s="39">
        <f t="shared" si="18"/>
        <v>48</v>
      </c>
      <c r="P147" s="39">
        <f t="shared" si="27"/>
        <v>13</v>
      </c>
      <c r="Q147" s="40"/>
      <c r="R147" s="40"/>
      <c r="S147" s="39">
        <f t="shared" si="19"/>
        <v>13</v>
      </c>
      <c r="T147" s="39">
        <f t="shared" si="28"/>
        <v>18</v>
      </c>
      <c r="U147" s="40"/>
      <c r="V147" s="40"/>
      <c r="W147" s="39">
        <f t="shared" si="20"/>
        <v>18</v>
      </c>
      <c r="X147" s="39">
        <f t="shared" si="29"/>
        <v>21</v>
      </c>
      <c r="Y147" s="40"/>
      <c r="Z147" s="40"/>
      <c r="AA147" s="39">
        <f t="shared" si="21"/>
        <v>21</v>
      </c>
      <c r="AB147" s="39">
        <f t="shared" si="30"/>
        <v>15</v>
      </c>
      <c r="AC147" s="40"/>
      <c r="AD147" s="40"/>
      <c r="AE147" s="39">
        <f t="shared" si="22"/>
        <v>15</v>
      </c>
      <c r="AF147" s="20" t="str">
        <f t="shared" si="23"/>
        <v>OK</v>
      </c>
    </row>
    <row r="148" spans="1:32" x14ac:dyDescent="0.3">
      <c r="A148" s="9">
        <v>46367</v>
      </c>
      <c r="B148" s="37" t="s">
        <v>162</v>
      </c>
      <c r="C148" s="38"/>
      <c r="D148" s="39">
        <f t="shared" si="24"/>
        <v>26</v>
      </c>
      <c r="E148" s="40"/>
      <c r="F148" s="40"/>
      <c r="G148" s="39">
        <f t="shared" si="16"/>
        <v>26</v>
      </c>
      <c r="H148" s="39">
        <f t="shared" si="25"/>
        <v>20</v>
      </c>
      <c r="I148" s="40"/>
      <c r="J148" s="40"/>
      <c r="K148" s="39">
        <f t="shared" si="17"/>
        <v>20</v>
      </c>
      <c r="L148" s="39">
        <f t="shared" si="26"/>
        <v>48</v>
      </c>
      <c r="M148" s="40"/>
      <c r="N148" s="40"/>
      <c r="O148" s="39">
        <f t="shared" si="18"/>
        <v>48</v>
      </c>
      <c r="P148" s="39">
        <f t="shared" si="27"/>
        <v>13</v>
      </c>
      <c r="Q148" s="40"/>
      <c r="R148" s="40"/>
      <c r="S148" s="39">
        <f t="shared" si="19"/>
        <v>13</v>
      </c>
      <c r="T148" s="39">
        <f t="shared" si="28"/>
        <v>18</v>
      </c>
      <c r="U148" s="40"/>
      <c r="V148" s="40"/>
      <c r="W148" s="39">
        <f t="shared" si="20"/>
        <v>18</v>
      </c>
      <c r="X148" s="39">
        <f t="shared" si="29"/>
        <v>21</v>
      </c>
      <c r="Y148" s="40"/>
      <c r="Z148" s="40"/>
      <c r="AA148" s="39">
        <f t="shared" si="21"/>
        <v>21</v>
      </c>
      <c r="AB148" s="39">
        <f t="shared" si="30"/>
        <v>15</v>
      </c>
      <c r="AC148" s="40"/>
      <c r="AD148" s="40"/>
      <c r="AE148" s="39">
        <f t="shared" si="22"/>
        <v>15</v>
      </c>
      <c r="AF148" s="20" t="str">
        <f t="shared" si="23"/>
        <v>OK</v>
      </c>
    </row>
    <row r="149" spans="1:32" x14ac:dyDescent="0.3">
      <c r="A149" s="9">
        <v>46368</v>
      </c>
      <c r="B149" s="37" t="s">
        <v>163</v>
      </c>
      <c r="C149" s="38"/>
      <c r="D149" s="39">
        <f t="shared" si="24"/>
        <v>26</v>
      </c>
      <c r="E149" s="40"/>
      <c r="F149" s="40"/>
      <c r="G149" s="39">
        <f t="shared" si="16"/>
        <v>26</v>
      </c>
      <c r="H149" s="39">
        <f t="shared" si="25"/>
        <v>20</v>
      </c>
      <c r="I149" s="40"/>
      <c r="J149" s="40"/>
      <c r="K149" s="39">
        <f t="shared" si="17"/>
        <v>20</v>
      </c>
      <c r="L149" s="39">
        <f t="shared" si="26"/>
        <v>48</v>
      </c>
      <c r="M149" s="40"/>
      <c r="N149" s="40"/>
      <c r="O149" s="39">
        <f t="shared" si="18"/>
        <v>48</v>
      </c>
      <c r="P149" s="39">
        <f t="shared" si="27"/>
        <v>13</v>
      </c>
      <c r="Q149" s="40"/>
      <c r="R149" s="40"/>
      <c r="S149" s="39">
        <f t="shared" si="19"/>
        <v>13</v>
      </c>
      <c r="T149" s="39">
        <f t="shared" si="28"/>
        <v>18</v>
      </c>
      <c r="U149" s="40"/>
      <c r="V149" s="40"/>
      <c r="W149" s="39">
        <f t="shared" si="20"/>
        <v>18</v>
      </c>
      <c r="X149" s="39">
        <f t="shared" si="29"/>
        <v>21</v>
      </c>
      <c r="Y149" s="40"/>
      <c r="Z149" s="40"/>
      <c r="AA149" s="39">
        <f t="shared" si="21"/>
        <v>21</v>
      </c>
      <c r="AB149" s="39">
        <f t="shared" si="30"/>
        <v>15</v>
      </c>
      <c r="AC149" s="40"/>
      <c r="AD149" s="40"/>
      <c r="AE149" s="39">
        <f t="shared" si="22"/>
        <v>15</v>
      </c>
      <c r="AF149" s="20" t="str">
        <f t="shared" si="23"/>
        <v>OK</v>
      </c>
    </row>
    <row r="150" spans="1:32" x14ac:dyDescent="0.3">
      <c r="A150" s="9">
        <v>46369</v>
      </c>
      <c r="B150" s="37" t="s">
        <v>158</v>
      </c>
      <c r="C150" s="38"/>
      <c r="D150" s="39">
        <f t="shared" si="24"/>
        <v>26</v>
      </c>
      <c r="E150" s="40"/>
      <c r="F150" s="40"/>
      <c r="G150" s="39">
        <f t="shared" ref="G150:G213" si="31">D150+N(E150)-N(F150)</f>
        <v>26</v>
      </c>
      <c r="H150" s="39">
        <f t="shared" si="25"/>
        <v>20</v>
      </c>
      <c r="I150" s="40"/>
      <c r="J150" s="40"/>
      <c r="K150" s="39">
        <f t="shared" ref="K150:K213" si="32">H150+N(I150)-N(J150)</f>
        <v>20</v>
      </c>
      <c r="L150" s="39">
        <f t="shared" si="26"/>
        <v>48</v>
      </c>
      <c r="M150" s="40"/>
      <c r="N150" s="40"/>
      <c r="O150" s="39">
        <f t="shared" ref="O150:O213" si="33">L150+N(M150)-N(N150)</f>
        <v>48</v>
      </c>
      <c r="P150" s="39">
        <f t="shared" si="27"/>
        <v>13</v>
      </c>
      <c r="Q150" s="40"/>
      <c r="R150" s="40"/>
      <c r="S150" s="39">
        <f t="shared" ref="S150:S213" si="34">P150+N(Q150)-N(R150)</f>
        <v>13</v>
      </c>
      <c r="T150" s="39">
        <f t="shared" si="28"/>
        <v>18</v>
      </c>
      <c r="U150" s="40"/>
      <c r="V150" s="40"/>
      <c r="W150" s="39">
        <f t="shared" ref="W150:W213" si="35">T150+N(U150)-N(V150)</f>
        <v>18</v>
      </c>
      <c r="X150" s="39">
        <f t="shared" si="29"/>
        <v>21</v>
      </c>
      <c r="Y150" s="40"/>
      <c r="Z150" s="40"/>
      <c r="AA150" s="39">
        <f t="shared" ref="AA150:AA213" si="36">X150+N(Y150)-N(Z150)</f>
        <v>21</v>
      </c>
      <c r="AB150" s="39">
        <f t="shared" si="30"/>
        <v>15</v>
      </c>
      <c r="AC150" s="40"/>
      <c r="AD150" s="40"/>
      <c r="AE150" s="39">
        <f t="shared" ref="AE150:AE213" si="37">AB150+N(AC150)-N(AD150)</f>
        <v>15</v>
      </c>
      <c r="AF150" s="20" t="str">
        <f t="shared" ref="AF150:AF213" si="38">IF(ABS((D150+H150+L150+P150+T150+X150+AB150)+(N(E150)+N(I150)+N(M150)+N(Q150)+N(U150)+N(Y150)+N(AC150))-(N(F150)+N(J150)+N(N150)+N(R150)+N(V150)+N(Z150)+N(AD150))-(G150+K150+O150+S150+W150+AA150+AE150))&lt;0.0001,"OK","ОШИБКА")</f>
        <v>OK</v>
      </c>
    </row>
    <row r="151" spans="1:32" x14ac:dyDescent="0.3">
      <c r="A151" s="9">
        <v>46370</v>
      </c>
      <c r="B151" s="37" t="s">
        <v>157</v>
      </c>
      <c r="C151" s="38"/>
      <c r="D151" s="39">
        <f t="shared" ref="D151:D214" si="39">G150</f>
        <v>26</v>
      </c>
      <c r="E151" s="40"/>
      <c r="F151" s="40"/>
      <c r="G151" s="39">
        <f t="shared" si="31"/>
        <v>26</v>
      </c>
      <c r="H151" s="39">
        <f t="shared" ref="H151:H214" si="40">K150</f>
        <v>20</v>
      </c>
      <c r="I151" s="40"/>
      <c r="J151" s="40"/>
      <c r="K151" s="39">
        <f t="shared" si="32"/>
        <v>20</v>
      </c>
      <c r="L151" s="39">
        <f t="shared" ref="L151:L214" si="41">O150</f>
        <v>48</v>
      </c>
      <c r="M151" s="40"/>
      <c r="N151" s="40"/>
      <c r="O151" s="39">
        <f t="shared" si="33"/>
        <v>48</v>
      </c>
      <c r="P151" s="39">
        <f t="shared" ref="P151:P214" si="42">S150</f>
        <v>13</v>
      </c>
      <c r="Q151" s="40"/>
      <c r="R151" s="40"/>
      <c r="S151" s="39">
        <f t="shared" si="34"/>
        <v>13</v>
      </c>
      <c r="T151" s="39">
        <f t="shared" ref="T151:T214" si="43">W150</f>
        <v>18</v>
      </c>
      <c r="U151" s="40"/>
      <c r="V151" s="40"/>
      <c r="W151" s="39">
        <f t="shared" si="35"/>
        <v>18</v>
      </c>
      <c r="X151" s="39">
        <f t="shared" ref="X151:X214" si="44">AA150</f>
        <v>21</v>
      </c>
      <c r="Y151" s="40"/>
      <c r="Z151" s="40"/>
      <c r="AA151" s="39">
        <f t="shared" si="36"/>
        <v>21</v>
      </c>
      <c r="AB151" s="39">
        <f t="shared" ref="AB151:AB214" si="45">AE150</f>
        <v>15</v>
      </c>
      <c r="AC151" s="40"/>
      <c r="AD151" s="40"/>
      <c r="AE151" s="39">
        <f t="shared" si="37"/>
        <v>15</v>
      </c>
      <c r="AF151" s="20" t="str">
        <f t="shared" si="38"/>
        <v>OK</v>
      </c>
    </row>
    <row r="152" spans="1:32" x14ac:dyDescent="0.3">
      <c r="A152" s="9">
        <v>46371</v>
      </c>
      <c r="B152" s="37" t="s">
        <v>159</v>
      </c>
      <c r="C152" s="38"/>
      <c r="D152" s="39">
        <f t="shared" si="39"/>
        <v>26</v>
      </c>
      <c r="E152" s="40"/>
      <c r="F152" s="40"/>
      <c r="G152" s="39">
        <f t="shared" si="31"/>
        <v>26</v>
      </c>
      <c r="H152" s="39">
        <f t="shared" si="40"/>
        <v>20</v>
      </c>
      <c r="I152" s="40"/>
      <c r="J152" s="40"/>
      <c r="K152" s="39">
        <f t="shared" si="32"/>
        <v>20</v>
      </c>
      <c r="L152" s="39">
        <f t="shared" si="41"/>
        <v>48</v>
      </c>
      <c r="M152" s="40"/>
      <c r="N152" s="40"/>
      <c r="O152" s="39">
        <f t="shared" si="33"/>
        <v>48</v>
      </c>
      <c r="P152" s="39">
        <f t="shared" si="42"/>
        <v>13</v>
      </c>
      <c r="Q152" s="40"/>
      <c r="R152" s="40"/>
      <c r="S152" s="39">
        <f t="shared" si="34"/>
        <v>13</v>
      </c>
      <c r="T152" s="39">
        <f t="shared" si="43"/>
        <v>18</v>
      </c>
      <c r="U152" s="40"/>
      <c r="V152" s="40"/>
      <c r="W152" s="39">
        <f t="shared" si="35"/>
        <v>18</v>
      </c>
      <c r="X152" s="39">
        <f t="shared" si="44"/>
        <v>21</v>
      </c>
      <c r="Y152" s="40"/>
      <c r="Z152" s="40"/>
      <c r="AA152" s="39">
        <f t="shared" si="36"/>
        <v>21</v>
      </c>
      <c r="AB152" s="39">
        <f t="shared" si="45"/>
        <v>15</v>
      </c>
      <c r="AC152" s="40"/>
      <c r="AD152" s="40"/>
      <c r="AE152" s="39">
        <f t="shared" si="37"/>
        <v>15</v>
      </c>
      <c r="AF152" s="20" t="str">
        <f t="shared" si="38"/>
        <v>OK</v>
      </c>
    </row>
    <row r="153" spans="1:32" x14ac:dyDescent="0.3">
      <c r="A153" s="9">
        <v>46372</v>
      </c>
      <c r="B153" s="37" t="s">
        <v>160</v>
      </c>
      <c r="C153" s="38"/>
      <c r="D153" s="39">
        <f t="shared" si="39"/>
        <v>26</v>
      </c>
      <c r="E153" s="40"/>
      <c r="F153" s="40"/>
      <c r="G153" s="39">
        <f t="shared" si="31"/>
        <v>26</v>
      </c>
      <c r="H153" s="39">
        <f t="shared" si="40"/>
        <v>20</v>
      </c>
      <c r="I153" s="40"/>
      <c r="J153" s="40"/>
      <c r="K153" s="39">
        <f t="shared" si="32"/>
        <v>20</v>
      </c>
      <c r="L153" s="39">
        <f t="shared" si="41"/>
        <v>48</v>
      </c>
      <c r="M153" s="40"/>
      <c r="N153" s="40"/>
      <c r="O153" s="39">
        <f t="shared" si="33"/>
        <v>48</v>
      </c>
      <c r="P153" s="39">
        <f t="shared" si="42"/>
        <v>13</v>
      </c>
      <c r="Q153" s="40"/>
      <c r="R153" s="40"/>
      <c r="S153" s="39">
        <f t="shared" si="34"/>
        <v>13</v>
      </c>
      <c r="T153" s="39">
        <f t="shared" si="43"/>
        <v>18</v>
      </c>
      <c r="U153" s="40"/>
      <c r="V153" s="40"/>
      <c r="W153" s="39">
        <f t="shared" si="35"/>
        <v>18</v>
      </c>
      <c r="X153" s="39">
        <f t="shared" si="44"/>
        <v>21</v>
      </c>
      <c r="Y153" s="40"/>
      <c r="Z153" s="40"/>
      <c r="AA153" s="39">
        <f t="shared" si="36"/>
        <v>21</v>
      </c>
      <c r="AB153" s="39">
        <f t="shared" si="45"/>
        <v>15</v>
      </c>
      <c r="AC153" s="40"/>
      <c r="AD153" s="40"/>
      <c r="AE153" s="39">
        <f t="shared" si="37"/>
        <v>15</v>
      </c>
      <c r="AF153" s="20" t="str">
        <f t="shared" si="38"/>
        <v>OK</v>
      </c>
    </row>
    <row r="154" spans="1:32" x14ac:dyDescent="0.3">
      <c r="A154" s="9">
        <v>46373</v>
      </c>
      <c r="B154" s="37" t="s">
        <v>161</v>
      </c>
      <c r="C154" s="38"/>
      <c r="D154" s="39">
        <f t="shared" si="39"/>
        <v>26</v>
      </c>
      <c r="E154" s="40"/>
      <c r="F154" s="40"/>
      <c r="G154" s="39">
        <f t="shared" si="31"/>
        <v>26</v>
      </c>
      <c r="H154" s="39">
        <f t="shared" si="40"/>
        <v>20</v>
      </c>
      <c r="I154" s="40"/>
      <c r="J154" s="40"/>
      <c r="K154" s="39">
        <f t="shared" si="32"/>
        <v>20</v>
      </c>
      <c r="L154" s="39">
        <f t="shared" si="41"/>
        <v>48</v>
      </c>
      <c r="M154" s="40"/>
      <c r="N154" s="40"/>
      <c r="O154" s="39">
        <f t="shared" si="33"/>
        <v>48</v>
      </c>
      <c r="P154" s="39">
        <f t="shared" si="42"/>
        <v>13</v>
      </c>
      <c r="Q154" s="40"/>
      <c r="R154" s="40"/>
      <c r="S154" s="39">
        <f t="shared" si="34"/>
        <v>13</v>
      </c>
      <c r="T154" s="39">
        <f t="shared" si="43"/>
        <v>18</v>
      </c>
      <c r="U154" s="40"/>
      <c r="V154" s="40"/>
      <c r="W154" s="39">
        <f t="shared" si="35"/>
        <v>18</v>
      </c>
      <c r="X154" s="39">
        <f t="shared" si="44"/>
        <v>21</v>
      </c>
      <c r="Y154" s="40"/>
      <c r="Z154" s="40"/>
      <c r="AA154" s="39">
        <f t="shared" si="36"/>
        <v>21</v>
      </c>
      <c r="AB154" s="39">
        <f t="shared" si="45"/>
        <v>15</v>
      </c>
      <c r="AC154" s="40"/>
      <c r="AD154" s="40"/>
      <c r="AE154" s="39">
        <f t="shared" si="37"/>
        <v>15</v>
      </c>
      <c r="AF154" s="20" t="str">
        <f t="shared" si="38"/>
        <v>OK</v>
      </c>
    </row>
    <row r="155" spans="1:32" x14ac:dyDescent="0.3">
      <c r="A155" s="9">
        <v>46374</v>
      </c>
      <c r="B155" s="37" t="s">
        <v>162</v>
      </c>
      <c r="C155" s="38"/>
      <c r="D155" s="39">
        <f t="shared" si="39"/>
        <v>26</v>
      </c>
      <c r="E155" s="40"/>
      <c r="F155" s="40"/>
      <c r="G155" s="39">
        <f t="shared" si="31"/>
        <v>26</v>
      </c>
      <c r="H155" s="39">
        <f t="shared" si="40"/>
        <v>20</v>
      </c>
      <c r="I155" s="40"/>
      <c r="J155" s="40"/>
      <c r="K155" s="39">
        <f t="shared" si="32"/>
        <v>20</v>
      </c>
      <c r="L155" s="39">
        <f t="shared" si="41"/>
        <v>48</v>
      </c>
      <c r="M155" s="40"/>
      <c r="N155" s="40"/>
      <c r="O155" s="39">
        <f t="shared" si="33"/>
        <v>48</v>
      </c>
      <c r="P155" s="39">
        <f t="shared" si="42"/>
        <v>13</v>
      </c>
      <c r="Q155" s="40"/>
      <c r="R155" s="40"/>
      <c r="S155" s="39">
        <f t="shared" si="34"/>
        <v>13</v>
      </c>
      <c r="T155" s="39">
        <f t="shared" si="43"/>
        <v>18</v>
      </c>
      <c r="U155" s="40"/>
      <c r="V155" s="40"/>
      <c r="W155" s="39">
        <f t="shared" si="35"/>
        <v>18</v>
      </c>
      <c r="X155" s="39">
        <f t="shared" si="44"/>
        <v>21</v>
      </c>
      <c r="Y155" s="40"/>
      <c r="Z155" s="40"/>
      <c r="AA155" s="39">
        <f t="shared" si="36"/>
        <v>21</v>
      </c>
      <c r="AB155" s="39">
        <f t="shared" si="45"/>
        <v>15</v>
      </c>
      <c r="AC155" s="40"/>
      <c r="AD155" s="40"/>
      <c r="AE155" s="39">
        <f t="shared" si="37"/>
        <v>15</v>
      </c>
      <c r="AF155" s="20" t="str">
        <f t="shared" si="38"/>
        <v>OK</v>
      </c>
    </row>
    <row r="156" spans="1:32" x14ac:dyDescent="0.3">
      <c r="A156" s="9">
        <v>46375</v>
      </c>
      <c r="B156" s="37" t="s">
        <v>163</v>
      </c>
      <c r="C156" s="38"/>
      <c r="D156" s="39">
        <f t="shared" si="39"/>
        <v>26</v>
      </c>
      <c r="E156" s="40"/>
      <c r="F156" s="40"/>
      <c r="G156" s="39">
        <f t="shared" si="31"/>
        <v>26</v>
      </c>
      <c r="H156" s="39">
        <f t="shared" si="40"/>
        <v>20</v>
      </c>
      <c r="I156" s="40"/>
      <c r="J156" s="40"/>
      <c r="K156" s="39">
        <f t="shared" si="32"/>
        <v>20</v>
      </c>
      <c r="L156" s="39">
        <f t="shared" si="41"/>
        <v>48</v>
      </c>
      <c r="M156" s="40"/>
      <c r="N156" s="40"/>
      <c r="O156" s="39">
        <f t="shared" si="33"/>
        <v>48</v>
      </c>
      <c r="P156" s="39">
        <f t="shared" si="42"/>
        <v>13</v>
      </c>
      <c r="Q156" s="40"/>
      <c r="R156" s="40"/>
      <c r="S156" s="39">
        <f t="shared" si="34"/>
        <v>13</v>
      </c>
      <c r="T156" s="39">
        <f t="shared" si="43"/>
        <v>18</v>
      </c>
      <c r="U156" s="40"/>
      <c r="V156" s="40"/>
      <c r="W156" s="39">
        <f t="shared" si="35"/>
        <v>18</v>
      </c>
      <c r="X156" s="39">
        <f t="shared" si="44"/>
        <v>21</v>
      </c>
      <c r="Y156" s="40"/>
      <c r="Z156" s="40"/>
      <c r="AA156" s="39">
        <f t="shared" si="36"/>
        <v>21</v>
      </c>
      <c r="AB156" s="39">
        <f t="shared" si="45"/>
        <v>15</v>
      </c>
      <c r="AC156" s="40"/>
      <c r="AD156" s="40"/>
      <c r="AE156" s="39">
        <f t="shared" si="37"/>
        <v>15</v>
      </c>
      <c r="AF156" s="20" t="str">
        <f t="shared" si="38"/>
        <v>OK</v>
      </c>
    </row>
    <row r="157" spans="1:32" x14ac:dyDescent="0.3">
      <c r="A157" s="9">
        <v>46376</v>
      </c>
      <c r="B157" s="37" t="s">
        <v>158</v>
      </c>
      <c r="C157" s="38"/>
      <c r="D157" s="39">
        <f t="shared" si="39"/>
        <v>26</v>
      </c>
      <c r="E157" s="40"/>
      <c r="F157" s="40"/>
      <c r="G157" s="39">
        <f t="shared" si="31"/>
        <v>26</v>
      </c>
      <c r="H157" s="39">
        <f t="shared" si="40"/>
        <v>20</v>
      </c>
      <c r="I157" s="40"/>
      <c r="J157" s="40"/>
      <c r="K157" s="39">
        <f t="shared" si="32"/>
        <v>20</v>
      </c>
      <c r="L157" s="39">
        <f t="shared" si="41"/>
        <v>48</v>
      </c>
      <c r="M157" s="40"/>
      <c r="N157" s="40"/>
      <c r="O157" s="39">
        <f t="shared" si="33"/>
        <v>48</v>
      </c>
      <c r="P157" s="39">
        <f t="shared" si="42"/>
        <v>13</v>
      </c>
      <c r="Q157" s="40"/>
      <c r="R157" s="40"/>
      <c r="S157" s="39">
        <f t="shared" si="34"/>
        <v>13</v>
      </c>
      <c r="T157" s="39">
        <f t="shared" si="43"/>
        <v>18</v>
      </c>
      <c r="U157" s="40"/>
      <c r="V157" s="40"/>
      <c r="W157" s="39">
        <f t="shared" si="35"/>
        <v>18</v>
      </c>
      <c r="X157" s="39">
        <f t="shared" si="44"/>
        <v>21</v>
      </c>
      <c r="Y157" s="40"/>
      <c r="Z157" s="40"/>
      <c r="AA157" s="39">
        <f t="shared" si="36"/>
        <v>21</v>
      </c>
      <c r="AB157" s="39">
        <f t="shared" si="45"/>
        <v>15</v>
      </c>
      <c r="AC157" s="40"/>
      <c r="AD157" s="40"/>
      <c r="AE157" s="39">
        <f t="shared" si="37"/>
        <v>15</v>
      </c>
      <c r="AF157" s="20" t="str">
        <f t="shared" si="38"/>
        <v>OK</v>
      </c>
    </row>
    <row r="158" spans="1:32" x14ac:dyDescent="0.3">
      <c r="A158" s="9">
        <v>46377</v>
      </c>
      <c r="B158" s="37" t="s">
        <v>157</v>
      </c>
      <c r="C158" s="38"/>
      <c r="D158" s="39">
        <f t="shared" si="39"/>
        <v>26</v>
      </c>
      <c r="E158" s="40"/>
      <c r="F158" s="40"/>
      <c r="G158" s="39">
        <f t="shared" si="31"/>
        <v>26</v>
      </c>
      <c r="H158" s="39">
        <f t="shared" si="40"/>
        <v>20</v>
      </c>
      <c r="I158" s="40"/>
      <c r="J158" s="40"/>
      <c r="K158" s="39">
        <f t="shared" si="32"/>
        <v>20</v>
      </c>
      <c r="L158" s="39">
        <f t="shared" si="41"/>
        <v>48</v>
      </c>
      <c r="M158" s="40"/>
      <c r="N158" s="40"/>
      <c r="O158" s="39">
        <f t="shared" si="33"/>
        <v>48</v>
      </c>
      <c r="P158" s="39">
        <f t="shared" si="42"/>
        <v>13</v>
      </c>
      <c r="Q158" s="40"/>
      <c r="R158" s="40"/>
      <c r="S158" s="39">
        <f t="shared" si="34"/>
        <v>13</v>
      </c>
      <c r="T158" s="39">
        <f t="shared" si="43"/>
        <v>18</v>
      </c>
      <c r="U158" s="40"/>
      <c r="V158" s="40"/>
      <c r="W158" s="39">
        <f t="shared" si="35"/>
        <v>18</v>
      </c>
      <c r="X158" s="39">
        <f t="shared" si="44"/>
        <v>21</v>
      </c>
      <c r="Y158" s="40"/>
      <c r="Z158" s="40"/>
      <c r="AA158" s="39">
        <f t="shared" si="36"/>
        <v>21</v>
      </c>
      <c r="AB158" s="39">
        <f t="shared" si="45"/>
        <v>15</v>
      </c>
      <c r="AC158" s="40"/>
      <c r="AD158" s="40"/>
      <c r="AE158" s="39">
        <f t="shared" si="37"/>
        <v>15</v>
      </c>
      <c r="AF158" s="20" t="str">
        <f t="shared" si="38"/>
        <v>OK</v>
      </c>
    </row>
    <row r="159" spans="1:32" x14ac:dyDescent="0.3">
      <c r="A159" s="9">
        <v>46378</v>
      </c>
      <c r="B159" s="37" t="s">
        <v>159</v>
      </c>
      <c r="C159" s="38"/>
      <c r="D159" s="39">
        <f t="shared" si="39"/>
        <v>26</v>
      </c>
      <c r="E159" s="40"/>
      <c r="F159" s="40"/>
      <c r="G159" s="39">
        <f t="shared" si="31"/>
        <v>26</v>
      </c>
      <c r="H159" s="39">
        <f t="shared" si="40"/>
        <v>20</v>
      </c>
      <c r="I159" s="40"/>
      <c r="J159" s="40"/>
      <c r="K159" s="39">
        <f t="shared" si="32"/>
        <v>20</v>
      </c>
      <c r="L159" s="39">
        <f t="shared" si="41"/>
        <v>48</v>
      </c>
      <c r="M159" s="40"/>
      <c r="N159" s="40"/>
      <c r="O159" s="39">
        <f t="shared" si="33"/>
        <v>48</v>
      </c>
      <c r="P159" s="39">
        <f t="shared" si="42"/>
        <v>13</v>
      </c>
      <c r="Q159" s="40"/>
      <c r="R159" s="40"/>
      <c r="S159" s="39">
        <f t="shared" si="34"/>
        <v>13</v>
      </c>
      <c r="T159" s="39">
        <f t="shared" si="43"/>
        <v>18</v>
      </c>
      <c r="U159" s="40"/>
      <c r="V159" s="40"/>
      <c r="W159" s="39">
        <f t="shared" si="35"/>
        <v>18</v>
      </c>
      <c r="X159" s="39">
        <f t="shared" si="44"/>
        <v>21</v>
      </c>
      <c r="Y159" s="40"/>
      <c r="Z159" s="40"/>
      <c r="AA159" s="39">
        <f t="shared" si="36"/>
        <v>21</v>
      </c>
      <c r="AB159" s="39">
        <f t="shared" si="45"/>
        <v>15</v>
      </c>
      <c r="AC159" s="40"/>
      <c r="AD159" s="40"/>
      <c r="AE159" s="39">
        <f t="shared" si="37"/>
        <v>15</v>
      </c>
      <c r="AF159" s="20" t="str">
        <f t="shared" si="38"/>
        <v>OK</v>
      </c>
    </row>
    <row r="160" spans="1:32" x14ac:dyDescent="0.3">
      <c r="A160" s="9">
        <v>46379</v>
      </c>
      <c r="B160" s="37" t="s">
        <v>160</v>
      </c>
      <c r="C160" s="38"/>
      <c r="D160" s="39">
        <f t="shared" si="39"/>
        <v>26</v>
      </c>
      <c r="E160" s="40"/>
      <c r="F160" s="40"/>
      <c r="G160" s="39">
        <f t="shared" si="31"/>
        <v>26</v>
      </c>
      <c r="H160" s="39">
        <f t="shared" si="40"/>
        <v>20</v>
      </c>
      <c r="I160" s="40"/>
      <c r="J160" s="40"/>
      <c r="K160" s="39">
        <f t="shared" si="32"/>
        <v>20</v>
      </c>
      <c r="L160" s="39">
        <f t="shared" si="41"/>
        <v>48</v>
      </c>
      <c r="M160" s="40"/>
      <c r="N160" s="40"/>
      <c r="O160" s="39">
        <f t="shared" si="33"/>
        <v>48</v>
      </c>
      <c r="P160" s="39">
        <f t="shared" si="42"/>
        <v>13</v>
      </c>
      <c r="Q160" s="40"/>
      <c r="R160" s="40"/>
      <c r="S160" s="39">
        <f t="shared" si="34"/>
        <v>13</v>
      </c>
      <c r="T160" s="39">
        <f t="shared" si="43"/>
        <v>18</v>
      </c>
      <c r="U160" s="40"/>
      <c r="V160" s="40"/>
      <c r="W160" s="39">
        <f t="shared" si="35"/>
        <v>18</v>
      </c>
      <c r="X160" s="39">
        <f t="shared" si="44"/>
        <v>21</v>
      </c>
      <c r="Y160" s="40"/>
      <c r="Z160" s="40"/>
      <c r="AA160" s="39">
        <f t="shared" si="36"/>
        <v>21</v>
      </c>
      <c r="AB160" s="39">
        <f t="shared" si="45"/>
        <v>15</v>
      </c>
      <c r="AC160" s="40"/>
      <c r="AD160" s="40"/>
      <c r="AE160" s="39">
        <f t="shared" si="37"/>
        <v>15</v>
      </c>
      <c r="AF160" s="20" t="str">
        <f t="shared" si="38"/>
        <v>OK</v>
      </c>
    </row>
    <row r="161" spans="1:32" x14ac:dyDescent="0.3">
      <c r="A161" s="9">
        <v>46380</v>
      </c>
      <c r="B161" s="37" t="s">
        <v>161</v>
      </c>
      <c r="C161" s="38"/>
      <c r="D161" s="39">
        <f t="shared" si="39"/>
        <v>26</v>
      </c>
      <c r="E161" s="40"/>
      <c r="F161" s="40"/>
      <c r="G161" s="39">
        <f t="shared" si="31"/>
        <v>26</v>
      </c>
      <c r="H161" s="39">
        <f t="shared" si="40"/>
        <v>20</v>
      </c>
      <c r="I161" s="40"/>
      <c r="J161" s="40"/>
      <c r="K161" s="39">
        <f t="shared" si="32"/>
        <v>20</v>
      </c>
      <c r="L161" s="39">
        <f t="shared" si="41"/>
        <v>48</v>
      </c>
      <c r="M161" s="40"/>
      <c r="N161" s="40"/>
      <c r="O161" s="39">
        <f t="shared" si="33"/>
        <v>48</v>
      </c>
      <c r="P161" s="39">
        <f t="shared" si="42"/>
        <v>13</v>
      </c>
      <c r="Q161" s="40"/>
      <c r="R161" s="40"/>
      <c r="S161" s="39">
        <f t="shared" si="34"/>
        <v>13</v>
      </c>
      <c r="T161" s="39">
        <f t="shared" si="43"/>
        <v>18</v>
      </c>
      <c r="U161" s="40"/>
      <c r="V161" s="40"/>
      <c r="W161" s="39">
        <f t="shared" si="35"/>
        <v>18</v>
      </c>
      <c r="X161" s="39">
        <f t="shared" si="44"/>
        <v>21</v>
      </c>
      <c r="Y161" s="40"/>
      <c r="Z161" s="40"/>
      <c r="AA161" s="39">
        <f t="shared" si="36"/>
        <v>21</v>
      </c>
      <c r="AB161" s="39">
        <f t="shared" si="45"/>
        <v>15</v>
      </c>
      <c r="AC161" s="40"/>
      <c r="AD161" s="40"/>
      <c r="AE161" s="39">
        <f t="shared" si="37"/>
        <v>15</v>
      </c>
      <c r="AF161" s="20" t="str">
        <f t="shared" si="38"/>
        <v>OK</v>
      </c>
    </row>
    <row r="162" spans="1:32" x14ac:dyDescent="0.3">
      <c r="A162" s="9">
        <v>46381</v>
      </c>
      <c r="B162" s="37" t="s">
        <v>162</v>
      </c>
      <c r="C162" s="38"/>
      <c r="D162" s="39">
        <f t="shared" si="39"/>
        <v>26</v>
      </c>
      <c r="E162" s="40"/>
      <c r="F162" s="40"/>
      <c r="G162" s="39">
        <f t="shared" si="31"/>
        <v>26</v>
      </c>
      <c r="H162" s="39">
        <f t="shared" si="40"/>
        <v>20</v>
      </c>
      <c r="I162" s="40"/>
      <c r="J162" s="40"/>
      <c r="K162" s="39">
        <f t="shared" si="32"/>
        <v>20</v>
      </c>
      <c r="L162" s="39">
        <f t="shared" si="41"/>
        <v>48</v>
      </c>
      <c r="M162" s="40"/>
      <c r="N162" s="40"/>
      <c r="O162" s="39">
        <f t="shared" si="33"/>
        <v>48</v>
      </c>
      <c r="P162" s="39">
        <f t="shared" si="42"/>
        <v>13</v>
      </c>
      <c r="Q162" s="40"/>
      <c r="R162" s="40"/>
      <c r="S162" s="39">
        <f t="shared" si="34"/>
        <v>13</v>
      </c>
      <c r="T162" s="39">
        <f t="shared" si="43"/>
        <v>18</v>
      </c>
      <c r="U162" s="40"/>
      <c r="V162" s="40"/>
      <c r="W162" s="39">
        <f t="shared" si="35"/>
        <v>18</v>
      </c>
      <c r="X162" s="39">
        <f t="shared" si="44"/>
        <v>21</v>
      </c>
      <c r="Y162" s="40"/>
      <c r="Z162" s="40"/>
      <c r="AA162" s="39">
        <f t="shared" si="36"/>
        <v>21</v>
      </c>
      <c r="AB162" s="39">
        <f t="shared" si="45"/>
        <v>15</v>
      </c>
      <c r="AC162" s="40"/>
      <c r="AD162" s="40"/>
      <c r="AE162" s="39">
        <f t="shared" si="37"/>
        <v>15</v>
      </c>
      <c r="AF162" s="20" t="str">
        <f t="shared" si="38"/>
        <v>OK</v>
      </c>
    </row>
    <row r="163" spans="1:32" x14ac:dyDescent="0.3">
      <c r="A163" s="9">
        <v>46382</v>
      </c>
      <c r="B163" s="37" t="s">
        <v>163</v>
      </c>
      <c r="C163" s="38"/>
      <c r="D163" s="39">
        <f t="shared" si="39"/>
        <v>26</v>
      </c>
      <c r="E163" s="40"/>
      <c r="F163" s="40"/>
      <c r="G163" s="39">
        <f t="shared" si="31"/>
        <v>26</v>
      </c>
      <c r="H163" s="39">
        <f t="shared" si="40"/>
        <v>20</v>
      </c>
      <c r="I163" s="40"/>
      <c r="J163" s="40"/>
      <c r="K163" s="39">
        <f t="shared" si="32"/>
        <v>20</v>
      </c>
      <c r="L163" s="39">
        <f t="shared" si="41"/>
        <v>48</v>
      </c>
      <c r="M163" s="40"/>
      <c r="N163" s="40"/>
      <c r="O163" s="39">
        <f t="shared" si="33"/>
        <v>48</v>
      </c>
      <c r="P163" s="39">
        <f t="shared" si="42"/>
        <v>13</v>
      </c>
      <c r="Q163" s="40"/>
      <c r="R163" s="40"/>
      <c r="S163" s="39">
        <f t="shared" si="34"/>
        <v>13</v>
      </c>
      <c r="T163" s="39">
        <f t="shared" si="43"/>
        <v>18</v>
      </c>
      <c r="U163" s="40"/>
      <c r="V163" s="40"/>
      <c r="W163" s="39">
        <f t="shared" si="35"/>
        <v>18</v>
      </c>
      <c r="X163" s="39">
        <f t="shared" si="44"/>
        <v>21</v>
      </c>
      <c r="Y163" s="40"/>
      <c r="Z163" s="40"/>
      <c r="AA163" s="39">
        <f t="shared" si="36"/>
        <v>21</v>
      </c>
      <c r="AB163" s="39">
        <f t="shared" si="45"/>
        <v>15</v>
      </c>
      <c r="AC163" s="40"/>
      <c r="AD163" s="40"/>
      <c r="AE163" s="39">
        <f t="shared" si="37"/>
        <v>15</v>
      </c>
      <c r="AF163" s="20" t="str">
        <f t="shared" si="38"/>
        <v>OK</v>
      </c>
    </row>
    <row r="164" spans="1:32" x14ac:dyDescent="0.3">
      <c r="A164" s="9">
        <v>46383</v>
      </c>
      <c r="B164" s="37" t="s">
        <v>158</v>
      </c>
      <c r="C164" s="38"/>
      <c r="D164" s="39">
        <f t="shared" si="39"/>
        <v>26</v>
      </c>
      <c r="E164" s="40"/>
      <c r="F164" s="40"/>
      <c r="G164" s="39">
        <f t="shared" si="31"/>
        <v>26</v>
      </c>
      <c r="H164" s="39">
        <f t="shared" si="40"/>
        <v>20</v>
      </c>
      <c r="I164" s="40"/>
      <c r="J164" s="40"/>
      <c r="K164" s="39">
        <f t="shared" si="32"/>
        <v>20</v>
      </c>
      <c r="L164" s="39">
        <f t="shared" si="41"/>
        <v>48</v>
      </c>
      <c r="M164" s="40"/>
      <c r="N164" s="40"/>
      <c r="O164" s="39">
        <f t="shared" si="33"/>
        <v>48</v>
      </c>
      <c r="P164" s="39">
        <f t="shared" si="42"/>
        <v>13</v>
      </c>
      <c r="Q164" s="40"/>
      <c r="R164" s="40"/>
      <c r="S164" s="39">
        <f t="shared" si="34"/>
        <v>13</v>
      </c>
      <c r="T164" s="39">
        <f t="shared" si="43"/>
        <v>18</v>
      </c>
      <c r="U164" s="40"/>
      <c r="V164" s="40"/>
      <c r="W164" s="39">
        <f t="shared" si="35"/>
        <v>18</v>
      </c>
      <c r="X164" s="39">
        <f t="shared" si="44"/>
        <v>21</v>
      </c>
      <c r="Y164" s="40"/>
      <c r="Z164" s="40"/>
      <c r="AA164" s="39">
        <f t="shared" si="36"/>
        <v>21</v>
      </c>
      <c r="AB164" s="39">
        <f t="shared" si="45"/>
        <v>15</v>
      </c>
      <c r="AC164" s="40"/>
      <c r="AD164" s="40"/>
      <c r="AE164" s="39">
        <f t="shared" si="37"/>
        <v>15</v>
      </c>
      <c r="AF164" s="20" t="str">
        <f t="shared" si="38"/>
        <v>OK</v>
      </c>
    </row>
    <row r="165" spans="1:32" x14ac:dyDescent="0.3">
      <c r="A165" s="9">
        <v>46384</v>
      </c>
      <c r="B165" s="37" t="s">
        <v>157</v>
      </c>
      <c r="C165" s="38"/>
      <c r="D165" s="39">
        <f t="shared" si="39"/>
        <v>26</v>
      </c>
      <c r="E165" s="40"/>
      <c r="F165" s="40"/>
      <c r="G165" s="39">
        <f t="shared" si="31"/>
        <v>26</v>
      </c>
      <c r="H165" s="39">
        <f t="shared" si="40"/>
        <v>20</v>
      </c>
      <c r="I165" s="40"/>
      <c r="J165" s="40"/>
      <c r="K165" s="39">
        <f t="shared" si="32"/>
        <v>20</v>
      </c>
      <c r="L165" s="39">
        <f t="shared" si="41"/>
        <v>48</v>
      </c>
      <c r="M165" s="40"/>
      <c r="N165" s="40"/>
      <c r="O165" s="39">
        <f t="shared" si="33"/>
        <v>48</v>
      </c>
      <c r="P165" s="39">
        <f t="shared" si="42"/>
        <v>13</v>
      </c>
      <c r="Q165" s="40"/>
      <c r="R165" s="40"/>
      <c r="S165" s="39">
        <f t="shared" si="34"/>
        <v>13</v>
      </c>
      <c r="T165" s="39">
        <f t="shared" si="43"/>
        <v>18</v>
      </c>
      <c r="U165" s="40"/>
      <c r="V165" s="40"/>
      <c r="W165" s="39">
        <f t="shared" si="35"/>
        <v>18</v>
      </c>
      <c r="X165" s="39">
        <f t="shared" si="44"/>
        <v>21</v>
      </c>
      <c r="Y165" s="40"/>
      <c r="Z165" s="40"/>
      <c r="AA165" s="39">
        <f t="shared" si="36"/>
        <v>21</v>
      </c>
      <c r="AB165" s="39">
        <f t="shared" si="45"/>
        <v>15</v>
      </c>
      <c r="AC165" s="40"/>
      <c r="AD165" s="40"/>
      <c r="AE165" s="39">
        <f t="shared" si="37"/>
        <v>15</v>
      </c>
      <c r="AF165" s="20" t="str">
        <f t="shared" si="38"/>
        <v>OK</v>
      </c>
    </row>
    <row r="166" spans="1:32" x14ac:dyDescent="0.3">
      <c r="A166" s="9">
        <v>46385</v>
      </c>
      <c r="B166" s="37" t="s">
        <v>159</v>
      </c>
      <c r="C166" s="38"/>
      <c r="D166" s="39">
        <f t="shared" si="39"/>
        <v>26</v>
      </c>
      <c r="E166" s="40"/>
      <c r="F166" s="40"/>
      <c r="G166" s="39">
        <f t="shared" si="31"/>
        <v>26</v>
      </c>
      <c r="H166" s="39">
        <f t="shared" si="40"/>
        <v>20</v>
      </c>
      <c r="I166" s="40"/>
      <c r="J166" s="40"/>
      <c r="K166" s="39">
        <f t="shared" si="32"/>
        <v>20</v>
      </c>
      <c r="L166" s="39">
        <f t="shared" si="41"/>
        <v>48</v>
      </c>
      <c r="M166" s="40"/>
      <c r="N166" s="40"/>
      <c r="O166" s="39">
        <f t="shared" si="33"/>
        <v>48</v>
      </c>
      <c r="P166" s="39">
        <f t="shared" si="42"/>
        <v>13</v>
      </c>
      <c r="Q166" s="40"/>
      <c r="R166" s="40"/>
      <c r="S166" s="39">
        <f t="shared" si="34"/>
        <v>13</v>
      </c>
      <c r="T166" s="39">
        <f t="shared" si="43"/>
        <v>18</v>
      </c>
      <c r="U166" s="40"/>
      <c r="V166" s="40"/>
      <c r="W166" s="39">
        <f t="shared" si="35"/>
        <v>18</v>
      </c>
      <c r="X166" s="39">
        <f t="shared" si="44"/>
        <v>21</v>
      </c>
      <c r="Y166" s="40"/>
      <c r="Z166" s="40"/>
      <c r="AA166" s="39">
        <f t="shared" si="36"/>
        <v>21</v>
      </c>
      <c r="AB166" s="39">
        <f t="shared" si="45"/>
        <v>15</v>
      </c>
      <c r="AC166" s="40"/>
      <c r="AD166" s="40"/>
      <c r="AE166" s="39">
        <f t="shared" si="37"/>
        <v>15</v>
      </c>
      <c r="AF166" s="20" t="str">
        <f t="shared" si="38"/>
        <v>OK</v>
      </c>
    </row>
    <row r="167" spans="1:32" x14ac:dyDescent="0.3">
      <c r="A167" s="9">
        <v>46386</v>
      </c>
      <c r="B167" s="37" t="s">
        <v>160</v>
      </c>
      <c r="C167" s="38"/>
      <c r="D167" s="39">
        <f t="shared" si="39"/>
        <v>26</v>
      </c>
      <c r="E167" s="40"/>
      <c r="F167" s="40"/>
      <c r="G167" s="39">
        <f t="shared" si="31"/>
        <v>26</v>
      </c>
      <c r="H167" s="39">
        <f t="shared" si="40"/>
        <v>20</v>
      </c>
      <c r="I167" s="40"/>
      <c r="J167" s="40"/>
      <c r="K167" s="39">
        <f t="shared" si="32"/>
        <v>20</v>
      </c>
      <c r="L167" s="39">
        <f t="shared" si="41"/>
        <v>48</v>
      </c>
      <c r="M167" s="40"/>
      <c r="N167" s="40"/>
      <c r="O167" s="39">
        <f t="shared" si="33"/>
        <v>48</v>
      </c>
      <c r="P167" s="39">
        <f t="shared" si="42"/>
        <v>13</v>
      </c>
      <c r="Q167" s="40"/>
      <c r="R167" s="40"/>
      <c r="S167" s="39">
        <f t="shared" si="34"/>
        <v>13</v>
      </c>
      <c r="T167" s="39">
        <f t="shared" si="43"/>
        <v>18</v>
      </c>
      <c r="U167" s="40"/>
      <c r="V167" s="40"/>
      <c r="W167" s="39">
        <f t="shared" si="35"/>
        <v>18</v>
      </c>
      <c r="X167" s="39">
        <f t="shared" si="44"/>
        <v>21</v>
      </c>
      <c r="Y167" s="40"/>
      <c r="Z167" s="40"/>
      <c r="AA167" s="39">
        <f t="shared" si="36"/>
        <v>21</v>
      </c>
      <c r="AB167" s="39">
        <f t="shared" si="45"/>
        <v>15</v>
      </c>
      <c r="AC167" s="40"/>
      <c r="AD167" s="40"/>
      <c r="AE167" s="39">
        <f t="shared" si="37"/>
        <v>15</v>
      </c>
      <c r="AF167" s="20" t="str">
        <f t="shared" si="38"/>
        <v>OK</v>
      </c>
    </row>
    <row r="168" spans="1:32" x14ac:dyDescent="0.3">
      <c r="A168" s="9">
        <v>46387</v>
      </c>
      <c r="B168" s="37" t="s">
        <v>161</v>
      </c>
      <c r="C168" s="38"/>
      <c r="D168" s="39">
        <f t="shared" si="39"/>
        <v>26</v>
      </c>
      <c r="E168" s="40"/>
      <c r="F168" s="40"/>
      <c r="G168" s="39">
        <f t="shared" si="31"/>
        <v>26</v>
      </c>
      <c r="H168" s="39">
        <f t="shared" si="40"/>
        <v>20</v>
      </c>
      <c r="I168" s="40"/>
      <c r="J168" s="40"/>
      <c r="K168" s="39">
        <f t="shared" si="32"/>
        <v>20</v>
      </c>
      <c r="L168" s="39">
        <f t="shared" si="41"/>
        <v>48</v>
      </c>
      <c r="M168" s="40"/>
      <c r="N168" s="40"/>
      <c r="O168" s="39">
        <f t="shared" si="33"/>
        <v>48</v>
      </c>
      <c r="P168" s="39">
        <f t="shared" si="42"/>
        <v>13</v>
      </c>
      <c r="Q168" s="40"/>
      <c r="R168" s="40"/>
      <c r="S168" s="39">
        <f t="shared" si="34"/>
        <v>13</v>
      </c>
      <c r="T168" s="39">
        <f t="shared" si="43"/>
        <v>18</v>
      </c>
      <c r="U168" s="40"/>
      <c r="V168" s="40"/>
      <c r="W168" s="39">
        <f t="shared" si="35"/>
        <v>18</v>
      </c>
      <c r="X168" s="39">
        <f t="shared" si="44"/>
        <v>21</v>
      </c>
      <c r="Y168" s="40"/>
      <c r="Z168" s="40"/>
      <c r="AA168" s="39">
        <f t="shared" si="36"/>
        <v>21</v>
      </c>
      <c r="AB168" s="39">
        <f t="shared" si="45"/>
        <v>15</v>
      </c>
      <c r="AC168" s="40"/>
      <c r="AD168" s="40"/>
      <c r="AE168" s="39">
        <f t="shared" si="37"/>
        <v>15</v>
      </c>
      <c r="AF168" s="20" t="str">
        <f t="shared" si="38"/>
        <v>OK</v>
      </c>
    </row>
    <row r="169" spans="1:32" x14ac:dyDescent="0.3">
      <c r="A169" s="9">
        <v>46388</v>
      </c>
      <c r="B169" s="37" t="s">
        <v>162</v>
      </c>
      <c r="C169" s="38"/>
      <c r="D169" s="39">
        <f t="shared" si="39"/>
        <v>26</v>
      </c>
      <c r="E169" s="40"/>
      <c r="F169" s="40"/>
      <c r="G169" s="39">
        <f t="shared" si="31"/>
        <v>26</v>
      </c>
      <c r="H169" s="39">
        <f t="shared" si="40"/>
        <v>20</v>
      </c>
      <c r="I169" s="40"/>
      <c r="J169" s="40"/>
      <c r="K169" s="39">
        <f t="shared" si="32"/>
        <v>20</v>
      </c>
      <c r="L169" s="39">
        <f t="shared" si="41"/>
        <v>48</v>
      </c>
      <c r="M169" s="40"/>
      <c r="N169" s="40"/>
      <c r="O169" s="39">
        <f t="shared" si="33"/>
        <v>48</v>
      </c>
      <c r="P169" s="39">
        <f t="shared" si="42"/>
        <v>13</v>
      </c>
      <c r="Q169" s="40"/>
      <c r="R169" s="40"/>
      <c r="S169" s="39">
        <f t="shared" si="34"/>
        <v>13</v>
      </c>
      <c r="T169" s="39">
        <f t="shared" si="43"/>
        <v>18</v>
      </c>
      <c r="U169" s="40"/>
      <c r="V169" s="40"/>
      <c r="W169" s="39">
        <f t="shared" si="35"/>
        <v>18</v>
      </c>
      <c r="X169" s="39">
        <f t="shared" si="44"/>
        <v>21</v>
      </c>
      <c r="Y169" s="40"/>
      <c r="Z169" s="40"/>
      <c r="AA169" s="39">
        <f t="shared" si="36"/>
        <v>21</v>
      </c>
      <c r="AB169" s="39">
        <f t="shared" si="45"/>
        <v>15</v>
      </c>
      <c r="AC169" s="40"/>
      <c r="AD169" s="40"/>
      <c r="AE169" s="39">
        <f t="shared" si="37"/>
        <v>15</v>
      </c>
      <c r="AF169" s="20" t="str">
        <f t="shared" si="38"/>
        <v>OK</v>
      </c>
    </row>
    <row r="170" spans="1:32" x14ac:dyDescent="0.3">
      <c r="A170" s="9">
        <v>46389</v>
      </c>
      <c r="B170" s="37" t="s">
        <v>163</v>
      </c>
      <c r="C170" s="38"/>
      <c r="D170" s="39">
        <f t="shared" si="39"/>
        <v>26</v>
      </c>
      <c r="E170" s="40"/>
      <c r="F170" s="40"/>
      <c r="G170" s="39">
        <f t="shared" si="31"/>
        <v>26</v>
      </c>
      <c r="H170" s="39">
        <f t="shared" si="40"/>
        <v>20</v>
      </c>
      <c r="I170" s="40"/>
      <c r="J170" s="40"/>
      <c r="K170" s="39">
        <f t="shared" si="32"/>
        <v>20</v>
      </c>
      <c r="L170" s="39">
        <f t="shared" si="41"/>
        <v>48</v>
      </c>
      <c r="M170" s="40"/>
      <c r="N170" s="40"/>
      <c r="O170" s="39">
        <f t="shared" si="33"/>
        <v>48</v>
      </c>
      <c r="P170" s="39">
        <f t="shared" si="42"/>
        <v>13</v>
      </c>
      <c r="Q170" s="40"/>
      <c r="R170" s="40"/>
      <c r="S170" s="39">
        <f t="shared" si="34"/>
        <v>13</v>
      </c>
      <c r="T170" s="39">
        <f t="shared" si="43"/>
        <v>18</v>
      </c>
      <c r="U170" s="40"/>
      <c r="V170" s="40"/>
      <c r="W170" s="39">
        <f t="shared" si="35"/>
        <v>18</v>
      </c>
      <c r="X170" s="39">
        <f t="shared" si="44"/>
        <v>21</v>
      </c>
      <c r="Y170" s="40"/>
      <c r="Z170" s="40"/>
      <c r="AA170" s="39">
        <f t="shared" si="36"/>
        <v>21</v>
      </c>
      <c r="AB170" s="39">
        <f t="shared" si="45"/>
        <v>15</v>
      </c>
      <c r="AC170" s="40"/>
      <c r="AD170" s="40"/>
      <c r="AE170" s="39">
        <f t="shared" si="37"/>
        <v>15</v>
      </c>
      <c r="AF170" s="20" t="str">
        <f t="shared" si="38"/>
        <v>OK</v>
      </c>
    </row>
    <row r="171" spans="1:32" x14ac:dyDescent="0.3">
      <c r="A171" s="9">
        <v>46390</v>
      </c>
      <c r="B171" s="37" t="s">
        <v>158</v>
      </c>
      <c r="C171" s="38"/>
      <c r="D171" s="39">
        <f t="shared" si="39"/>
        <v>26</v>
      </c>
      <c r="E171" s="40"/>
      <c r="F171" s="40"/>
      <c r="G171" s="39">
        <f t="shared" si="31"/>
        <v>26</v>
      </c>
      <c r="H171" s="39">
        <f t="shared" si="40"/>
        <v>20</v>
      </c>
      <c r="I171" s="40"/>
      <c r="J171" s="40"/>
      <c r="K171" s="39">
        <f t="shared" si="32"/>
        <v>20</v>
      </c>
      <c r="L171" s="39">
        <f t="shared" si="41"/>
        <v>48</v>
      </c>
      <c r="M171" s="40"/>
      <c r="N171" s="40"/>
      <c r="O171" s="39">
        <f t="shared" si="33"/>
        <v>48</v>
      </c>
      <c r="P171" s="39">
        <f t="shared" si="42"/>
        <v>13</v>
      </c>
      <c r="Q171" s="40"/>
      <c r="R171" s="40"/>
      <c r="S171" s="39">
        <f t="shared" si="34"/>
        <v>13</v>
      </c>
      <c r="T171" s="39">
        <f t="shared" si="43"/>
        <v>18</v>
      </c>
      <c r="U171" s="40"/>
      <c r="V171" s="40"/>
      <c r="W171" s="39">
        <f t="shared" si="35"/>
        <v>18</v>
      </c>
      <c r="X171" s="39">
        <f t="shared" si="44"/>
        <v>21</v>
      </c>
      <c r="Y171" s="40"/>
      <c r="Z171" s="40"/>
      <c r="AA171" s="39">
        <f t="shared" si="36"/>
        <v>21</v>
      </c>
      <c r="AB171" s="39">
        <f t="shared" si="45"/>
        <v>15</v>
      </c>
      <c r="AC171" s="40"/>
      <c r="AD171" s="40"/>
      <c r="AE171" s="39">
        <f t="shared" si="37"/>
        <v>15</v>
      </c>
      <c r="AF171" s="20" t="str">
        <f t="shared" si="38"/>
        <v>OK</v>
      </c>
    </row>
    <row r="172" spans="1:32" x14ac:dyDescent="0.3">
      <c r="A172" s="9">
        <v>46391</v>
      </c>
      <c r="B172" s="37" t="s">
        <v>157</v>
      </c>
      <c r="C172" s="38"/>
      <c r="D172" s="39">
        <f t="shared" si="39"/>
        <v>26</v>
      </c>
      <c r="E172" s="40"/>
      <c r="F172" s="40"/>
      <c r="G172" s="39">
        <f t="shared" si="31"/>
        <v>26</v>
      </c>
      <c r="H172" s="39">
        <f t="shared" si="40"/>
        <v>20</v>
      </c>
      <c r="I172" s="40"/>
      <c r="J172" s="40"/>
      <c r="K172" s="39">
        <f t="shared" si="32"/>
        <v>20</v>
      </c>
      <c r="L172" s="39">
        <f t="shared" si="41"/>
        <v>48</v>
      </c>
      <c r="M172" s="40"/>
      <c r="N172" s="40"/>
      <c r="O172" s="39">
        <f t="shared" si="33"/>
        <v>48</v>
      </c>
      <c r="P172" s="39">
        <f t="shared" si="42"/>
        <v>13</v>
      </c>
      <c r="Q172" s="40"/>
      <c r="R172" s="40"/>
      <c r="S172" s="39">
        <f t="shared" si="34"/>
        <v>13</v>
      </c>
      <c r="T172" s="39">
        <f t="shared" si="43"/>
        <v>18</v>
      </c>
      <c r="U172" s="40"/>
      <c r="V172" s="40"/>
      <c r="W172" s="39">
        <f t="shared" si="35"/>
        <v>18</v>
      </c>
      <c r="X172" s="39">
        <f t="shared" si="44"/>
        <v>21</v>
      </c>
      <c r="Y172" s="40"/>
      <c r="Z172" s="40"/>
      <c r="AA172" s="39">
        <f t="shared" si="36"/>
        <v>21</v>
      </c>
      <c r="AB172" s="39">
        <f t="shared" si="45"/>
        <v>15</v>
      </c>
      <c r="AC172" s="40"/>
      <c r="AD172" s="40"/>
      <c r="AE172" s="39">
        <f t="shared" si="37"/>
        <v>15</v>
      </c>
      <c r="AF172" s="20" t="str">
        <f t="shared" si="38"/>
        <v>OK</v>
      </c>
    </row>
    <row r="173" spans="1:32" x14ac:dyDescent="0.3">
      <c r="A173" s="9">
        <v>46392</v>
      </c>
      <c r="B173" s="37" t="s">
        <v>159</v>
      </c>
      <c r="C173" s="38"/>
      <c r="D173" s="39">
        <f t="shared" si="39"/>
        <v>26</v>
      </c>
      <c r="E173" s="40"/>
      <c r="F173" s="40"/>
      <c r="G173" s="39">
        <f t="shared" si="31"/>
        <v>26</v>
      </c>
      <c r="H173" s="39">
        <f t="shared" si="40"/>
        <v>20</v>
      </c>
      <c r="I173" s="40"/>
      <c r="J173" s="40"/>
      <c r="K173" s="39">
        <f t="shared" si="32"/>
        <v>20</v>
      </c>
      <c r="L173" s="39">
        <f t="shared" si="41"/>
        <v>48</v>
      </c>
      <c r="M173" s="40"/>
      <c r="N173" s="40"/>
      <c r="O173" s="39">
        <f t="shared" si="33"/>
        <v>48</v>
      </c>
      <c r="P173" s="39">
        <f t="shared" si="42"/>
        <v>13</v>
      </c>
      <c r="Q173" s="40"/>
      <c r="R173" s="40"/>
      <c r="S173" s="39">
        <f t="shared" si="34"/>
        <v>13</v>
      </c>
      <c r="T173" s="39">
        <f t="shared" si="43"/>
        <v>18</v>
      </c>
      <c r="U173" s="40"/>
      <c r="V173" s="40"/>
      <c r="W173" s="39">
        <f t="shared" si="35"/>
        <v>18</v>
      </c>
      <c r="X173" s="39">
        <f t="shared" si="44"/>
        <v>21</v>
      </c>
      <c r="Y173" s="40"/>
      <c r="Z173" s="40"/>
      <c r="AA173" s="39">
        <f t="shared" si="36"/>
        <v>21</v>
      </c>
      <c r="AB173" s="39">
        <f t="shared" si="45"/>
        <v>15</v>
      </c>
      <c r="AC173" s="40"/>
      <c r="AD173" s="40"/>
      <c r="AE173" s="39">
        <f t="shared" si="37"/>
        <v>15</v>
      </c>
      <c r="AF173" s="20" t="str">
        <f t="shared" si="38"/>
        <v>OK</v>
      </c>
    </row>
    <row r="174" spans="1:32" x14ac:dyDescent="0.3">
      <c r="A174" s="9">
        <v>46393</v>
      </c>
      <c r="B174" s="37" t="s">
        <v>160</v>
      </c>
      <c r="C174" s="38"/>
      <c r="D174" s="39">
        <f t="shared" si="39"/>
        <v>26</v>
      </c>
      <c r="E174" s="40"/>
      <c r="F174" s="40"/>
      <c r="G174" s="39">
        <f t="shared" si="31"/>
        <v>26</v>
      </c>
      <c r="H174" s="39">
        <f t="shared" si="40"/>
        <v>20</v>
      </c>
      <c r="I174" s="40"/>
      <c r="J174" s="40"/>
      <c r="K174" s="39">
        <f t="shared" si="32"/>
        <v>20</v>
      </c>
      <c r="L174" s="39">
        <f t="shared" si="41"/>
        <v>48</v>
      </c>
      <c r="M174" s="40"/>
      <c r="N174" s="40"/>
      <c r="O174" s="39">
        <f t="shared" si="33"/>
        <v>48</v>
      </c>
      <c r="P174" s="39">
        <f t="shared" si="42"/>
        <v>13</v>
      </c>
      <c r="Q174" s="40"/>
      <c r="R174" s="40"/>
      <c r="S174" s="39">
        <f t="shared" si="34"/>
        <v>13</v>
      </c>
      <c r="T174" s="39">
        <f t="shared" si="43"/>
        <v>18</v>
      </c>
      <c r="U174" s="40"/>
      <c r="V174" s="40"/>
      <c r="W174" s="39">
        <f t="shared" si="35"/>
        <v>18</v>
      </c>
      <c r="X174" s="39">
        <f t="shared" si="44"/>
        <v>21</v>
      </c>
      <c r="Y174" s="40"/>
      <c r="Z174" s="40"/>
      <c r="AA174" s="39">
        <f t="shared" si="36"/>
        <v>21</v>
      </c>
      <c r="AB174" s="39">
        <f t="shared" si="45"/>
        <v>15</v>
      </c>
      <c r="AC174" s="40"/>
      <c r="AD174" s="40"/>
      <c r="AE174" s="39">
        <f t="shared" si="37"/>
        <v>15</v>
      </c>
      <c r="AF174" s="20" t="str">
        <f t="shared" si="38"/>
        <v>OK</v>
      </c>
    </row>
    <row r="175" spans="1:32" x14ac:dyDescent="0.3">
      <c r="A175" s="9">
        <v>46394</v>
      </c>
      <c r="B175" s="37" t="s">
        <v>161</v>
      </c>
      <c r="C175" s="38"/>
      <c r="D175" s="39">
        <f t="shared" si="39"/>
        <v>26</v>
      </c>
      <c r="E175" s="40"/>
      <c r="F175" s="40"/>
      <c r="G175" s="39">
        <f t="shared" si="31"/>
        <v>26</v>
      </c>
      <c r="H175" s="39">
        <f t="shared" si="40"/>
        <v>20</v>
      </c>
      <c r="I175" s="40"/>
      <c r="J175" s="40"/>
      <c r="K175" s="39">
        <f t="shared" si="32"/>
        <v>20</v>
      </c>
      <c r="L175" s="39">
        <f t="shared" si="41"/>
        <v>48</v>
      </c>
      <c r="M175" s="40"/>
      <c r="N175" s="40"/>
      <c r="O175" s="39">
        <f t="shared" si="33"/>
        <v>48</v>
      </c>
      <c r="P175" s="39">
        <f t="shared" si="42"/>
        <v>13</v>
      </c>
      <c r="Q175" s="40"/>
      <c r="R175" s="40"/>
      <c r="S175" s="39">
        <f t="shared" si="34"/>
        <v>13</v>
      </c>
      <c r="T175" s="39">
        <f t="shared" si="43"/>
        <v>18</v>
      </c>
      <c r="U175" s="40"/>
      <c r="V175" s="40"/>
      <c r="W175" s="39">
        <f t="shared" si="35"/>
        <v>18</v>
      </c>
      <c r="X175" s="39">
        <f t="shared" si="44"/>
        <v>21</v>
      </c>
      <c r="Y175" s="40"/>
      <c r="Z175" s="40"/>
      <c r="AA175" s="39">
        <f t="shared" si="36"/>
        <v>21</v>
      </c>
      <c r="AB175" s="39">
        <f t="shared" si="45"/>
        <v>15</v>
      </c>
      <c r="AC175" s="40"/>
      <c r="AD175" s="40"/>
      <c r="AE175" s="39">
        <f t="shared" si="37"/>
        <v>15</v>
      </c>
      <c r="AF175" s="20" t="str">
        <f t="shared" si="38"/>
        <v>OK</v>
      </c>
    </row>
    <row r="176" spans="1:32" x14ac:dyDescent="0.3">
      <c r="A176" s="9">
        <v>46395</v>
      </c>
      <c r="B176" s="37" t="s">
        <v>162</v>
      </c>
      <c r="C176" s="38"/>
      <c r="D176" s="39">
        <f t="shared" si="39"/>
        <v>26</v>
      </c>
      <c r="E176" s="40"/>
      <c r="F176" s="40"/>
      <c r="G176" s="39">
        <f t="shared" si="31"/>
        <v>26</v>
      </c>
      <c r="H176" s="39">
        <f t="shared" si="40"/>
        <v>20</v>
      </c>
      <c r="I176" s="40"/>
      <c r="J176" s="40"/>
      <c r="K176" s="39">
        <f t="shared" si="32"/>
        <v>20</v>
      </c>
      <c r="L176" s="39">
        <f t="shared" si="41"/>
        <v>48</v>
      </c>
      <c r="M176" s="40"/>
      <c r="N176" s="40"/>
      <c r="O176" s="39">
        <f t="shared" si="33"/>
        <v>48</v>
      </c>
      <c r="P176" s="39">
        <f t="shared" si="42"/>
        <v>13</v>
      </c>
      <c r="Q176" s="40"/>
      <c r="R176" s="40"/>
      <c r="S176" s="39">
        <f t="shared" si="34"/>
        <v>13</v>
      </c>
      <c r="T176" s="39">
        <f t="shared" si="43"/>
        <v>18</v>
      </c>
      <c r="U176" s="40"/>
      <c r="V176" s="40"/>
      <c r="W176" s="39">
        <f t="shared" si="35"/>
        <v>18</v>
      </c>
      <c r="X176" s="39">
        <f t="shared" si="44"/>
        <v>21</v>
      </c>
      <c r="Y176" s="40"/>
      <c r="Z176" s="40"/>
      <c r="AA176" s="39">
        <f t="shared" si="36"/>
        <v>21</v>
      </c>
      <c r="AB176" s="39">
        <f t="shared" si="45"/>
        <v>15</v>
      </c>
      <c r="AC176" s="40"/>
      <c r="AD176" s="40"/>
      <c r="AE176" s="39">
        <f t="shared" si="37"/>
        <v>15</v>
      </c>
      <c r="AF176" s="20" t="str">
        <f t="shared" si="38"/>
        <v>OK</v>
      </c>
    </row>
    <row r="177" spans="1:32" x14ac:dyDescent="0.3">
      <c r="A177" s="9">
        <v>46396</v>
      </c>
      <c r="B177" s="37" t="s">
        <v>163</v>
      </c>
      <c r="C177" s="38"/>
      <c r="D177" s="39">
        <f t="shared" si="39"/>
        <v>26</v>
      </c>
      <c r="E177" s="40"/>
      <c r="F177" s="40"/>
      <c r="G177" s="39">
        <f t="shared" si="31"/>
        <v>26</v>
      </c>
      <c r="H177" s="39">
        <f t="shared" si="40"/>
        <v>20</v>
      </c>
      <c r="I177" s="40"/>
      <c r="J177" s="40"/>
      <c r="K177" s="39">
        <f t="shared" si="32"/>
        <v>20</v>
      </c>
      <c r="L177" s="39">
        <f t="shared" si="41"/>
        <v>48</v>
      </c>
      <c r="M177" s="40"/>
      <c r="N177" s="40"/>
      <c r="O177" s="39">
        <f t="shared" si="33"/>
        <v>48</v>
      </c>
      <c r="P177" s="39">
        <f t="shared" si="42"/>
        <v>13</v>
      </c>
      <c r="Q177" s="40"/>
      <c r="R177" s="40"/>
      <c r="S177" s="39">
        <f t="shared" si="34"/>
        <v>13</v>
      </c>
      <c r="T177" s="39">
        <f t="shared" si="43"/>
        <v>18</v>
      </c>
      <c r="U177" s="40"/>
      <c r="V177" s="40"/>
      <c r="W177" s="39">
        <f t="shared" si="35"/>
        <v>18</v>
      </c>
      <c r="X177" s="39">
        <f t="shared" si="44"/>
        <v>21</v>
      </c>
      <c r="Y177" s="40"/>
      <c r="Z177" s="40"/>
      <c r="AA177" s="39">
        <f t="shared" si="36"/>
        <v>21</v>
      </c>
      <c r="AB177" s="39">
        <f t="shared" si="45"/>
        <v>15</v>
      </c>
      <c r="AC177" s="40"/>
      <c r="AD177" s="40"/>
      <c r="AE177" s="39">
        <f t="shared" si="37"/>
        <v>15</v>
      </c>
      <c r="AF177" s="20" t="str">
        <f t="shared" si="38"/>
        <v>OK</v>
      </c>
    </row>
    <row r="178" spans="1:32" x14ac:dyDescent="0.3">
      <c r="A178" s="9">
        <v>46397</v>
      </c>
      <c r="B178" s="37" t="s">
        <v>158</v>
      </c>
      <c r="C178" s="38"/>
      <c r="D178" s="39">
        <f t="shared" si="39"/>
        <v>26</v>
      </c>
      <c r="E178" s="40"/>
      <c r="F178" s="40"/>
      <c r="G178" s="39">
        <f t="shared" si="31"/>
        <v>26</v>
      </c>
      <c r="H178" s="39">
        <f t="shared" si="40"/>
        <v>20</v>
      </c>
      <c r="I178" s="40"/>
      <c r="J178" s="40"/>
      <c r="K178" s="39">
        <f t="shared" si="32"/>
        <v>20</v>
      </c>
      <c r="L178" s="39">
        <f t="shared" si="41"/>
        <v>48</v>
      </c>
      <c r="M178" s="40"/>
      <c r="N178" s="40"/>
      <c r="O178" s="39">
        <f t="shared" si="33"/>
        <v>48</v>
      </c>
      <c r="P178" s="39">
        <f t="shared" si="42"/>
        <v>13</v>
      </c>
      <c r="Q178" s="40"/>
      <c r="R178" s="40"/>
      <c r="S178" s="39">
        <f t="shared" si="34"/>
        <v>13</v>
      </c>
      <c r="T178" s="39">
        <f t="shared" si="43"/>
        <v>18</v>
      </c>
      <c r="U178" s="40"/>
      <c r="V178" s="40"/>
      <c r="W178" s="39">
        <f t="shared" si="35"/>
        <v>18</v>
      </c>
      <c r="X178" s="39">
        <f t="shared" si="44"/>
        <v>21</v>
      </c>
      <c r="Y178" s="40"/>
      <c r="Z178" s="40"/>
      <c r="AA178" s="39">
        <f t="shared" si="36"/>
        <v>21</v>
      </c>
      <c r="AB178" s="39">
        <f t="shared" si="45"/>
        <v>15</v>
      </c>
      <c r="AC178" s="40"/>
      <c r="AD178" s="40"/>
      <c r="AE178" s="39">
        <f t="shared" si="37"/>
        <v>15</v>
      </c>
      <c r="AF178" s="20" t="str">
        <f t="shared" si="38"/>
        <v>OK</v>
      </c>
    </row>
    <row r="179" spans="1:32" x14ac:dyDescent="0.3">
      <c r="A179" s="9">
        <v>46398</v>
      </c>
      <c r="B179" s="37" t="s">
        <v>157</v>
      </c>
      <c r="C179" s="38"/>
      <c r="D179" s="39">
        <f t="shared" si="39"/>
        <v>26</v>
      </c>
      <c r="E179" s="40"/>
      <c r="F179" s="40"/>
      <c r="G179" s="39">
        <f t="shared" si="31"/>
        <v>26</v>
      </c>
      <c r="H179" s="39">
        <f t="shared" si="40"/>
        <v>20</v>
      </c>
      <c r="I179" s="40"/>
      <c r="J179" s="40"/>
      <c r="K179" s="39">
        <f t="shared" si="32"/>
        <v>20</v>
      </c>
      <c r="L179" s="39">
        <f t="shared" si="41"/>
        <v>48</v>
      </c>
      <c r="M179" s="40"/>
      <c r="N179" s="40"/>
      <c r="O179" s="39">
        <f t="shared" si="33"/>
        <v>48</v>
      </c>
      <c r="P179" s="39">
        <f t="shared" si="42"/>
        <v>13</v>
      </c>
      <c r="Q179" s="40"/>
      <c r="R179" s="40"/>
      <c r="S179" s="39">
        <f t="shared" si="34"/>
        <v>13</v>
      </c>
      <c r="T179" s="39">
        <f t="shared" si="43"/>
        <v>18</v>
      </c>
      <c r="U179" s="40"/>
      <c r="V179" s="40"/>
      <c r="W179" s="39">
        <f t="shared" si="35"/>
        <v>18</v>
      </c>
      <c r="X179" s="39">
        <f t="shared" si="44"/>
        <v>21</v>
      </c>
      <c r="Y179" s="40"/>
      <c r="Z179" s="40"/>
      <c r="AA179" s="39">
        <f t="shared" si="36"/>
        <v>21</v>
      </c>
      <c r="AB179" s="39">
        <f t="shared" si="45"/>
        <v>15</v>
      </c>
      <c r="AC179" s="40"/>
      <c r="AD179" s="40"/>
      <c r="AE179" s="39">
        <f t="shared" si="37"/>
        <v>15</v>
      </c>
      <c r="AF179" s="20" t="str">
        <f t="shared" si="38"/>
        <v>OK</v>
      </c>
    </row>
    <row r="180" spans="1:32" x14ac:dyDescent="0.3">
      <c r="A180" s="9">
        <v>46399</v>
      </c>
      <c r="B180" s="37" t="s">
        <v>159</v>
      </c>
      <c r="C180" s="38"/>
      <c r="D180" s="21">
        <f t="shared" si="39"/>
        <v>26</v>
      </c>
      <c r="E180" s="15"/>
      <c r="F180" s="15"/>
      <c r="G180" s="21">
        <f t="shared" si="31"/>
        <v>26</v>
      </c>
      <c r="H180" s="21">
        <f t="shared" si="40"/>
        <v>20</v>
      </c>
      <c r="I180" s="15"/>
      <c r="J180" s="15"/>
      <c r="K180" s="21">
        <f t="shared" si="32"/>
        <v>20</v>
      </c>
      <c r="L180" s="21">
        <f t="shared" si="41"/>
        <v>48</v>
      </c>
      <c r="M180" s="15"/>
      <c r="N180" s="15"/>
      <c r="O180" s="21">
        <f t="shared" si="33"/>
        <v>48</v>
      </c>
      <c r="P180" s="21">
        <f t="shared" si="42"/>
        <v>13</v>
      </c>
      <c r="Q180" s="15"/>
      <c r="R180" s="15"/>
      <c r="S180" s="21">
        <f t="shared" si="34"/>
        <v>13</v>
      </c>
      <c r="T180" s="21">
        <f t="shared" si="43"/>
        <v>18</v>
      </c>
      <c r="U180" s="15"/>
      <c r="V180" s="15"/>
      <c r="W180" s="21">
        <f t="shared" si="35"/>
        <v>18</v>
      </c>
      <c r="X180" s="21">
        <f t="shared" si="44"/>
        <v>21</v>
      </c>
      <c r="Y180" s="15"/>
      <c r="Z180" s="15"/>
      <c r="AA180" s="21">
        <f t="shared" si="36"/>
        <v>21</v>
      </c>
      <c r="AB180" s="21">
        <f t="shared" si="45"/>
        <v>15</v>
      </c>
      <c r="AC180" s="15"/>
      <c r="AD180" s="15"/>
      <c r="AE180" s="21">
        <f t="shared" si="37"/>
        <v>15</v>
      </c>
      <c r="AF180" s="20" t="str">
        <f t="shared" si="38"/>
        <v>OK</v>
      </c>
    </row>
    <row r="181" spans="1:32" x14ac:dyDescent="0.3">
      <c r="A181" s="9">
        <v>46400</v>
      </c>
      <c r="B181" s="37" t="s">
        <v>160</v>
      </c>
      <c r="C181" s="38"/>
      <c r="D181" s="21">
        <f t="shared" si="39"/>
        <v>26</v>
      </c>
      <c r="E181" s="15"/>
      <c r="F181" s="15"/>
      <c r="G181" s="21">
        <f t="shared" si="31"/>
        <v>26</v>
      </c>
      <c r="H181" s="21">
        <f t="shared" si="40"/>
        <v>20</v>
      </c>
      <c r="I181" s="15"/>
      <c r="J181" s="15"/>
      <c r="K181" s="21">
        <f t="shared" si="32"/>
        <v>20</v>
      </c>
      <c r="L181" s="21">
        <f t="shared" si="41"/>
        <v>48</v>
      </c>
      <c r="M181" s="15"/>
      <c r="N181" s="15"/>
      <c r="O181" s="21">
        <f t="shared" si="33"/>
        <v>48</v>
      </c>
      <c r="P181" s="21">
        <f t="shared" si="42"/>
        <v>13</v>
      </c>
      <c r="Q181" s="15"/>
      <c r="R181" s="15"/>
      <c r="S181" s="21">
        <f t="shared" si="34"/>
        <v>13</v>
      </c>
      <c r="T181" s="21">
        <f t="shared" si="43"/>
        <v>18</v>
      </c>
      <c r="U181" s="15"/>
      <c r="V181" s="15"/>
      <c r="W181" s="21">
        <f t="shared" si="35"/>
        <v>18</v>
      </c>
      <c r="X181" s="21">
        <f t="shared" si="44"/>
        <v>21</v>
      </c>
      <c r="Y181" s="15"/>
      <c r="Z181" s="15"/>
      <c r="AA181" s="21">
        <f t="shared" si="36"/>
        <v>21</v>
      </c>
      <c r="AB181" s="21">
        <f t="shared" si="45"/>
        <v>15</v>
      </c>
      <c r="AC181" s="15"/>
      <c r="AD181" s="15"/>
      <c r="AE181" s="21">
        <f t="shared" si="37"/>
        <v>15</v>
      </c>
      <c r="AF181" s="20" t="str">
        <f t="shared" si="38"/>
        <v>OK</v>
      </c>
    </row>
    <row r="182" spans="1:32" x14ac:dyDescent="0.3">
      <c r="A182" s="9">
        <v>46401</v>
      </c>
      <c r="B182" s="37" t="s">
        <v>161</v>
      </c>
      <c r="C182" s="38"/>
      <c r="D182" s="21">
        <f t="shared" si="39"/>
        <v>26</v>
      </c>
      <c r="E182" s="15"/>
      <c r="F182" s="15"/>
      <c r="G182" s="21">
        <f t="shared" si="31"/>
        <v>26</v>
      </c>
      <c r="H182" s="21">
        <f t="shared" si="40"/>
        <v>20</v>
      </c>
      <c r="I182" s="15"/>
      <c r="J182" s="15"/>
      <c r="K182" s="21">
        <f t="shared" si="32"/>
        <v>20</v>
      </c>
      <c r="L182" s="21">
        <f t="shared" si="41"/>
        <v>48</v>
      </c>
      <c r="M182" s="15"/>
      <c r="N182" s="15"/>
      <c r="O182" s="21">
        <f t="shared" si="33"/>
        <v>48</v>
      </c>
      <c r="P182" s="21">
        <f t="shared" si="42"/>
        <v>13</v>
      </c>
      <c r="Q182" s="15"/>
      <c r="R182" s="15"/>
      <c r="S182" s="21">
        <f t="shared" si="34"/>
        <v>13</v>
      </c>
      <c r="T182" s="21">
        <f t="shared" si="43"/>
        <v>18</v>
      </c>
      <c r="U182" s="15"/>
      <c r="V182" s="15"/>
      <c r="W182" s="21">
        <f t="shared" si="35"/>
        <v>18</v>
      </c>
      <c r="X182" s="21">
        <f t="shared" si="44"/>
        <v>21</v>
      </c>
      <c r="Y182" s="15"/>
      <c r="Z182" s="15"/>
      <c r="AA182" s="21">
        <f t="shared" si="36"/>
        <v>21</v>
      </c>
      <c r="AB182" s="21">
        <f t="shared" si="45"/>
        <v>15</v>
      </c>
      <c r="AC182" s="15"/>
      <c r="AD182" s="15"/>
      <c r="AE182" s="21">
        <f t="shared" si="37"/>
        <v>15</v>
      </c>
      <c r="AF182" s="20" t="str">
        <f t="shared" si="38"/>
        <v>OK</v>
      </c>
    </row>
    <row r="183" spans="1:32" x14ac:dyDescent="0.3">
      <c r="A183" s="9">
        <v>46402</v>
      </c>
      <c r="B183" s="37" t="s">
        <v>162</v>
      </c>
      <c r="C183" s="11"/>
      <c r="D183" s="21">
        <f t="shared" si="39"/>
        <v>26</v>
      </c>
      <c r="E183" s="15"/>
      <c r="F183" s="15"/>
      <c r="G183" s="21">
        <f t="shared" si="31"/>
        <v>26</v>
      </c>
      <c r="H183" s="21">
        <f t="shared" si="40"/>
        <v>20</v>
      </c>
      <c r="I183" s="15"/>
      <c r="J183" s="15"/>
      <c r="K183" s="21">
        <f t="shared" si="32"/>
        <v>20</v>
      </c>
      <c r="L183" s="21">
        <f t="shared" si="41"/>
        <v>48</v>
      </c>
      <c r="M183" s="15"/>
      <c r="N183" s="15"/>
      <c r="O183" s="21">
        <f t="shared" si="33"/>
        <v>48</v>
      </c>
      <c r="P183" s="21">
        <f t="shared" si="42"/>
        <v>13</v>
      </c>
      <c r="Q183" s="15"/>
      <c r="R183" s="15"/>
      <c r="S183" s="21">
        <f t="shared" si="34"/>
        <v>13</v>
      </c>
      <c r="T183" s="21">
        <f t="shared" si="43"/>
        <v>18</v>
      </c>
      <c r="U183" s="15"/>
      <c r="V183" s="15"/>
      <c r="W183" s="21">
        <f t="shared" si="35"/>
        <v>18</v>
      </c>
      <c r="X183" s="21">
        <f t="shared" si="44"/>
        <v>21</v>
      </c>
      <c r="Y183" s="15"/>
      <c r="Z183" s="15"/>
      <c r="AA183" s="21">
        <f t="shared" si="36"/>
        <v>21</v>
      </c>
      <c r="AB183" s="21">
        <f t="shared" si="45"/>
        <v>15</v>
      </c>
      <c r="AC183" s="15"/>
      <c r="AD183" s="15"/>
      <c r="AE183" s="21">
        <f t="shared" si="37"/>
        <v>15</v>
      </c>
      <c r="AF183" s="20" t="str">
        <f t="shared" si="38"/>
        <v>OK</v>
      </c>
    </row>
    <row r="184" spans="1:32" x14ac:dyDescent="0.3">
      <c r="A184" s="9">
        <v>46403</v>
      </c>
      <c r="B184" s="37" t="s">
        <v>163</v>
      </c>
      <c r="C184" s="11"/>
      <c r="D184" s="21">
        <f t="shared" si="39"/>
        <v>26</v>
      </c>
      <c r="E184" s="15"/>
      <c r="F184" s="15"/>
      <c r="G184" s="21">
        <f t="shared" si="31"/>
        <v>26</v>
      </c>
      <c r="H184" s="21">
        <f t="shared" si="40"/>
        <v>20</v>
      </c>
      <c r="I184" s="15"/>
      <c r="J184" s="15"/>
      <c r="K184" s="21">
        <f t="shared" si="32"/>
        <v>20</v>
      </c>
      <c r="L184" s="21">
        <f t="shared" si="41"/>
        <v>48</v>
      </c>
      <c r="M184" s="15"/>
      <c r="N184" s="15"/>
      <c r="O184" s="21">
        <f t="shared" si="33"/>
        <v>48</v>
      </c>
      <c r="P184" s="21">
        <f t="shared" si="42"/>
        <v>13</v>
      </c>
      <c r="Q184" s="15"/>
      <c r="R184" s="15"/>
      <c r="S184" s="21">
        <f t="shared" si="34"/>
        <v>13</v>
      </c>
      <c r="T184" s="21">
        <f t="shared" si="43"/>
        <v>18</v>
      </c>
      <c r="U184" s="15"/>
      <c r="V184" s="15"/>
      <c r="W184" s="21">
        <f t="shared" si="35"/>
        <v>18</v>
      </c>
      <c r="X184" s="21">
        <f t="shared" si="44"/>
        <v>21</v>
      </c>
      <c r="Y184" s="15"/>
      <c r="Z184" s="15"/>
      <c r="AA184" s="21">
        <f t="shared" si="36"/>
        <v>21</v>
      </c>
      <c r="AB184" s="21">
        <f t="shared" si="45"/>
        <v>15</v>
      </c>
      <c r="AC184" s="15"/>
      <c r="AD184" s="15"/>
      <c r="AE184" s="21">
        <f t="shared" si="37"/>
        <v>15</v>
      </c>
      <c r="AF184" s="20" t="str">
        <f t="shared" si="38"/>
        <v>OK</v>
      </c>
    </row>
    <row r="185" spans="1:32" x14ac:dyDescent="0.3">
      <c r="A185" s="9">
        <v>46404</v>
      </c>
      <c r="B185" s="37" t="s">
        <v>158</v>
      </c>
      <c r="C185" s="11"/>
      <c r="D185" s="21">
        <f t="shared" si="39"/>
        <v>26</v>
      </c>
      <c r="E185" s="15"/>
      <c r="F185" s="15"/>
      <c r="G185" s="21">
        <f t="shared" si="31"/>
        <v>26</v>
      </c>
      <c r="H185" s="21">
        <f t="shared" si="40"/>
        <v>20</v>
      </c>
      <c r="I185" s="15"/>
      <c r="J185" s="15"/>
      <c r="K185" s="21">
        <f t="shared" si="32"/>
        <v>20</v>
      </c>
      <c r="L185" s="21">
        <f t="shared" si="41"/>
        <v>48</v>
      </c>
      <c r="M185" s="15"/>
      <c r="N185" s="15"/>
      <c r="O185" s="21">
        <f t="shared" si="33"/>
        <v>48</v>
      </c>
      <c r="P185" s="21">
        <f t="shared" si="42"/>
        <v>13</v>
      </c>
      <c r="Q185" s="15"/>
      <c r="R185" s="15"/>
      <c r="S185" s="21">
        <f t="shared" si="34"/>
        <v>13</v>
      </c>
      <c r="T185" s="21">
        <f t="shared" si="43"/>
        <v>18</v>
      </c>
      <c r="U185" s="15"/>
      <c r="V185" s="15"/>
      <c r="W185" s="21">
        <f t="shared" si="35"/>
        <v>18</v>
      </c>
      <c r="X185" s="21">
        <f t="shared" si="44"/>
        <v>21</v>
      </c>
      <c r="Y185" s="15"/>
      <c r="Z185" s="15"/>
      <c r="AA185" s="21">
        <f t="shared" si="36"/>
        <v>21</v>
      </c>
      <c r="AB185" s="21">
        <f t="shared" si="45"/>
        <v>15</v>
      </c>
      <c r="AC185" s="15"/>
      <c r="AD185" s="15"/>
      <c r="AE185" s="21">
        <f t="shared" si="37"/>
        <v>15</v>
      </c>
      <c r="AF185" s="20" t="str">
        <f t="shared" si="38"/>
        <v>OK</v>
      </c>
    </row>
    <row r="186" spans="1:32" x14ac:dyDescent="0.3">
      <c r="A186" s="9">
        <v>46405</v>
      </c>
      <c r="B186" s="37" t="s">
        <v>157</v>
      </c>
      <c r="C186" s="11"/>
      <c r="D186" s="21">
        <f t="shared" si="39"/>
        <v>26</v>
      </c>
      <c r="E186" s="15"/>
      <c r="F186" s="15"/>
      <c r="G186" s="21">
        <f t="shared" si="31"/>
        <v>26</v>
      </c>
      <c r="H186" s="21">
        <f t="shared" si="40"/>
        <v>20</v>
      </c>
      <c r="I186" s="15"/>
      <c r="J186" s="15"/>
      <c r="K186" s="21">
        <f t="shared" si="32"/>
        <v>20</v>
      </c>
      <c r="L186" s="21">
        <f t="shared" si="41"/>
        <v>48</v>
      </c>
      <c r="M186" s="15"/>
      <c r="N186" s="15"/>
      <c r="O186" s="21">
        <f t="shared" si="33"/>
        <v>48</v>
      </c>
      <c r="P186" s="21">
        <f t="shared" si="42"/>
        <v>13</v>
      </c>
      <c r="Q186" s="15"/>
      <c r="R186" s="15"/>
      <c r="S186" s="21">
        <f t="shared" si="34"/>
        <v>13</v>
      </c>
      <c r="T186" s="21">
        <f t="shared" si="43"/>
        <v>18</v>
      </c>
      <c r="U186" s="15"/>
      <c r="V186" s="15"/>
      <c r="W186" s="21">
        <f t="shared" si="35"/>
        <v>18</v>
      </c>
      <c r="X186" s="21">
        <f t="shared" si="44"/>
        <v>21</v>
      </c>
      <c r="Y186" s="15"/>
      <c r="Z186" s="15"/>
      <c r="AA186" s="21">
        <f t="shared" si="36"/>
        <v>21</v>
      </c>
      <c r="AB186" s="21">
        <f t="shared" si="45"/>
        <v>15</v>
      </c>
      <c r="AC186" s="15"/>
      <c r="AD186" s="15"/>
      <c r="AE186" s="21">
        <f t="shared" si="37"/>
        <v>15</v>
      </c>
      <c r="AF186" s="20" t="str">
        <f t="shared" si="38"/>
        <v>OK</v>
      </c>
    </row>
    <row r="187" spans="1:32" x14ac:dyDescent="0.3">
      <c r="A187" s="9">
        <v>46406</v>
      </c>
      <c r="B187" s="37" t="s">
        <v>159</v>
      </c>
      <c r="C187" s="11"/>
      <c r="D187" s="21">
        <f t="shared" si="39"/>
        <v>26</v>
      </c>
      <c r="E187" s="15"/>
      <c r="F187" s="15"/>
      <c r="G187" s="21">
        <f t="shared" si="31"/>
        <v>26</v>
      </c>
      <c r="H187" s="21">
        <f t="shared" si="40"/>
        <v>20</v>
      </c>
      <c r="I187" s="15"/>
      <c r="J187" s="15"/>
      <c r="K187" s="21">
        <f t="shared" si="32"/>
        <v>20</v>
      </c>
      <c r="L187" s="21">
        <f t="shared" si="41"/>
        <v>48</v>
      </c>
      <c r="M187" s="15"/>
      <c r="N187" s="15"/>
      <c r="O187" s="21">
        <f t="shared" si="33"/>
        <v>48</v>
      </c>
      <c r="P187" s="21">
        <f t="shared" si="42"/>
        <v>13</v>
      </c>
      <c r="Q187" s="15"/>
      <c r="R187" s="15"/>
      <c r="S187" s="21">
        <f t="shared" si="34"/>
        <v>13</v>
      </c>
      <c r="T187" s="21">
        <f t="shared" si="43"/>
        <v>18</v>
      </c>
      <c r="U187" s="15"/>
      <c r="V187" s="15"/>
      <c r="W187" s="21">
        <f t="shared" si="35"/>
        <v>18</v>
      </c>
      <c r="X187" s="21">
        <f t="shared" si="44"/>
        <v>21</v>
      </c>
      <c r="Y187" s="15"/>
      <c r="Z187" s="15"/>
      <c r="AA187" s="21">
        <f t="shared" si="36"/>
        <v>21</v>
      </c>
      <c r="AB187" s="21">
        <f t="shared" si="45"/>
        <v>15</v>
      </c>
      <c r="AC187" s="15"/>
      <c r="AD187" s="15"/>
      <c r="AE187" s="21">
        <f t="shared" si="37"/>
        <v>15</v>
      </c>
      <c r="AF187" s="20" t="str">
        <f t="shared" si="38"/>
        <v>OK</v>
      </c>
    </row>
    <row r="188" spans="1:32" x14ac:dyDescent="0.3">
      <c r="A188" s="9">
        <v>46407</v>
      </c>
      <c r="B188" s="37" t="s">
        <v>160</v>
      </c>
      <c r="C188" s="11"/>
      <c r="D188" s="21">
        <f t="shared" si="39"/>
        <v>26</v>
      </c>
      <c r="E188" s="15"/>
      <c r="F188" s="15"/>
      <c r="G188" s="21">
        <f t="shared" si="31"/>
        <v>26</v>
      </c>
      <c r="H188" s="21">
        <f t="shared" si="40"/>
        <v>20</v>
      </c>
      <c r="I188" s="15"/>
      <c r="J188" s="15"/>
      <c r="K188" s="21">
        <f t="shared" si="32"/>
        <v>20</v>
      </c>
      <c r="L188" s="21">
        <f t="shared" si="41"/>
        <v>48</v>
      </c>
      <c r="M188" s="15"/>
      <c r="N188" s="15"/>
      <c r="O188" s="21">
        <f t="shared" si="33"/>
        <v>48</v>
      </c>
      <c r="P188" s="21">
        <f t="shared" si="42"/>
        <v>13</v>
      </c>
      <c r="Q188" s="15"/>
      <c r="R188" s="15"/>
      <c r="S188" s="21">
        <f t="shared" si="34"/>
        <v>13</v>
      </c>
      <c r="T188" s="21">
        <f t="shared" si="43"/>
        <v>18</v>
      </c>
      <c r="U188" s="15"/>
      <c r="V188" s="15"/>
      <c r="W188" s="21">
        <f t="shared" si="35"/>
        <v>18</v>
      </c>
      <c r="X188" s="21">
        <f t="shared" si="44"/>
        <v>21</v>
      </c>
      <c r="Y188" s="15"/>
      <c r="Z188" s="15"/>
      <c r="AA188" s="21">
        <f t="shared" si="36"/>
        <v>21</v>
      </c>
      <c r="AB188" s="21">
        <f t="shared" si="45"/>
        <v>15</v>
      </c>
      <c r="AC188" s="15"/>
      <c r="AD188" s="15"/>
      <c r="AE188" s="21">
        <f t="shared" si="37"/>
        <v>15</v>
      </c>
      <c r="AF188" s="20" t="str">
        <f t="shared" si="38"/>
        <v>OK</v>
      </c>
    </row>
    <row r="189" spans="1:32" x14ac:dyDescent="0.3">
      <c r="A189" s="9">
        <v>46408</v>
      </c>
      <c r="B189" s="37" t="s">
        <v>161</v>
      </c>
      <c r="C189" s="11"/>
      <c r="D189" s="21">
        <f t="shared" si="39"/>
        <v>26</v>
      </c>
      <c r="E189" s="15"/>
      <c r="F189" s="15"/>
      <c r="G189" s="21">
        <f t="shared" si="31"/>
        <v>26</v>
      </c>
      <c r="H189" s="21">
        <f t="shared" si="40"/>
        <v>20</v>
      </c>
      <c r="I189" s="15"/>
      <c r="J189" s="15"/>
      <c r="K189" s="21">
        <f t="shared" si="32"/>
        <v>20</v>
      </c>
      <c r="L189" s="21">
        <f t="shared" si="41"/>
        <v>48</v>
      </c>
      <c r="M189" s="15"/>
      <c r="N189" s="15"/>
      <c r="O189" s="21">
        <f t="shared" si="33"/>
        <v>48</v>
      </c>
      <c r="P189" s="21">
        <f t="shared" si="42"/>
        <v>13</v>
      </c>
      <c r="Q189" s="15"/>
      <c r="R189" s="15"/>
      <c r="S189" s="21">
        <f t="shared" si="34"/>
        <v>13</v>
      </c>
      <c r="T189" s="21">
        <f t="shared" si="43"/>
        <v>18</v>
      </c>
      <c r="U189" s="15"/>
      <c r="V189" s="15"/>
      <c r="W189" s="21">
        <f t="shared" si="35"/>
        <v>18</v>
      </c>
      <c r="X189" s="21">
        <f t="shared" si="44"/>
        <v>21</v>
      </c>
      <c r="Y189" s="15"/>
      <c r="Z189" s="15"/>
      <c r="AA189" s="21">
        <f t="shared" si="36"/>
        <v>21</v>
      </c>
      <c r="AB189" s="21">
        <f t="shared" si="45"/>
        <v>15</v>
      </c>
      <c r="AC189" s="15"/>
      <c r="AD189" s="15"/>
      <c r="AE189" s="21">
        <f t="shared" si="37"/>
        <v>15</v>
      </c>
      <c r="AF189" s="20" t="str">
        <f t="shared" si="38"/>
        <v>OK</v>
      </c>
    </row>
    <row r="190" spans="1:32" x14ac:dyDescent="0.3">
      <c r="A190" s="9">
        <v>46409</v>
      </c>
      <c r="B190" s="37" t="s">
        <v>162</v>
      </c>
      <c r="C190" s="11"/>
      <c r="D190" s="21">
        <f t="shared" si="39"/>
        <v>26</v>
      </c>
      <c r="E190" s="15"/>
      <c r="F190" s="15"/>
      <c r="G190" s="21">
        <f t="shared" si="31"/>
        <v>26</v>
      </c>
      <c r="H190" s="21">
        <f t="shared" si="40"/>
        <v>20</v>
      </c>
      <c r="I190" s="15"/>
      <c r="J190" s="15"/>
      <c r="K190" s="21">
        <f t="shared" si="32"/>
        <v>20</v>
      </c>
      <c r="L190" s="21">
        <f t="shared" si="41"/>
        <v>48</v>
      </c>
      <c r="M190" s="15"/>
      <c r="N190" s="15"/>
      <c r="O190" s="21">
        <f t="shared" si="33"/>
        <v>48</v>
      </c>
      <c r="P190" s="21">
        <f t="shared" si="42"/>
        <v>13</v>
      </c>
      <c r="Q190" s="15"/>
      <c r="R190" s="15"/>
      <c r="S190" s="21">
        <f t="shared" si="34"/>
        <v>13</v>
      </c>
      <c r="T190" s="21">
        <f t="shared" si="43"/>
        <v>18</v>
      </c>
      <c r="U190" s="15"/>
      <c r="V190" s="15"/>
      <c r="W190" s="21">
        <f t="shared" si="35"/>
        <v>18</v>
      </c>
      <c r="X190" s="21">
        <f t="shared" si="44"/>
        <v>21</v>
      </c>
      <c r="Y190" s="15"/>
      <c r="Z190" s="15"/>
      <c r="AA190" s="21">
        <f t="shared" si="36"/>
        <v>21</v>
      </c>
      <c r="AB190" s="21">
        <f t="shared" si="45"/>
        <v>15</v>
      </c>
      <c r="AC190" s="15"/>
      <c r="AD190" s="15"/>
      <c r="AE190" s="21">
        <f t="shared" si="37"/>
        <v>15</v>
      </c>
      <c r="AF190" s="20" t="str">
        <f t="shared" si="38"/>
        <v>OK</v>
      </c>
    </row>
    <row r="191" spans="1:32" x14ac:dyDescent="0.3">
      <c r="A191" s="9">
        <v>46410</v>
      </c>
      <c r="B191" s="37" t="s">
        <v>163</v>
      </c>
      <c r="C191" s="11"/>
      <c r="D191" s="21">
        <f t="shared" si="39"/>
        <v>26</v>
      </c>
      <c r="E191" s="15"/>
      <c r="F191" s="15"/>
      <c r="G191" s="21">
        <f t="shared" si="31"/>
        <v>26</v>
      </c>
      <c r="H191" s="21">
        <f t="shared" si="40"/>
        <v>20</v>
      </c>
      <c r="I191" s="15"/>
      <c r="J191" s="15"/>
      <c r="K191" s="21">
        <f t="shared" si="32"/>
        <v>20</v>
      </c>
      <c r="L191" s="21">
        <f t="shared" si="41"/>
        <v>48</v>
      </c>
      <c r="M191" s="15"/>
      <c r="N191" s="15"/>
      <c r="O191" s="21">
        <f t="shared" si="33"/>
        <v>48</v>
      </c>
      <c r="P191" s="21">
        <f t="shared" si="42"/>
        <v>13</v>
      </c>
      <c r="Q191" s="15"/>
      <c r="R191" s="15"/>
      <c r="S191" s="21">
        <f t="shared" si="34"/>
        <v>13</v>
      </c>
      <c r="T191" s="21">
        <f t="shared" si="43"/>
        <v>18</v>
      </c>
      <c r="U191" s="15"/>
      <c r="V191" s="15"/>
      <c r="W191" s="21">
        <f t="shared" si="35"/>
        <v>18</v>
      </c>
      <c r="X191" s="21">
        <f t="shared" si="44"/>
        <v>21</v>
      </c>
      <c r="Y191" s="15"/>
      <c r="Z191" s="15"/>
      <c r="AA191" s="21">
        <f t="shared" si="36"/>
        <v>21</v>
      </c>
      <c r="AB191" s="21">
        <f t="shared" si="45"/>
        <v>15</v>
      </c>
      <c r="AC191" s="15"/>
      <c r="AD191" s="15"/>
      <c r="AE191" s="21">
        <f t="shared" si="37"/>
        <v>15</v>
      </c>
      <c r="AF191" s="20" t="str">
        <f t="shared" si="38"/>
        <v>OK</v>
      </c>
    </row>
    <row r="192" spans="1:32" x14ac:dyDescent="0.3">
      <c r="A192" s="9">
        <v>46411</v>
      </c>
      <c r="B192" s="37" t="s">
        <v>158</v>
      </c>
      <c r="C192" s="11"/>
      <c r="D192" s="21">
        <f t="shared" si="39"/>
        <v>26</v>
      </c>
      <c r="E192" s="15"/>
      <c r="F192" s="15"/>
      <c r="G192" s="21">
        <f t="shared" si="31"/>
        <v>26</v>
      </c>
      <c r="H192" s="21">
        <f t="shared" si="40"/>
        <v>20</v>
      </c>
      <c r="I192" s="15"/>
      <c r="J192" s="15"/>
      <c r="K192" s="21">
        <f t="shared" si="32"/>
        <v>20</v>
      </c>
      <c r="L192" s="21">
        <f t="shared" si="41"/>
        <v>48</v>
      </c>
      <c r="M192" s="15"/>
      <c r="N192" s="15"/>
      <c r="O192" s="21">
        <f t="shared" si="33"/>
        <v>48</v>
      </c>
      <c r="P192" s="21">
        <f t="shared" si="42"/>
        <v>13</v>
      </c>
      <c r="Q192" s="15"/>
      <c r="R192" s="15"/>
      <c r="S192" s="21">
        <f t="shared" si="34"/>
        <v>13</v>
      </c>
      <c r="T192" s="21">
        <f t="shared" si="43"/>
        <v>18</v>
      </c>
      <c r="U192" s="15"/>
      <c r="V192" s="15"/>
      <c r="W192" s="21">
        <f t="shared" si="35"/>
        <v>18</v>
      </c>
      <c r="X192" s="21">
        <f t="shared" si="44"/>
        <v>21</v>
      </c>
      <c r="Y192" s="15"/>
      <c r="Z192" s="15"/>
      <c r="AA192" s="21">
        <f t="shared" si="36"/>
        <v>21</v>
      </c>
      <c r="AB192" s="21">
        <f t="shared" si="45"/>
        <v>15</v>
      </c>
      <c r="AC192" s="15"/>
      <c r="AD192" s="15"/>
      <c r="AE192" s="21">
        <f t="shared" si="37"/>
        <v>15</v>
      </c>
      <c r="AF192" s="20" t="str">
        <f t="shared" si="38"/>
        <v>OK</v>
      </c>
    </row>
    <row r="193" spans="1:32" x14ac:dyDescent="0.3">
      <c r="A193" s="9">
        <v>46412</v>
      </c>
      <c r="B193" s="37" t="s">
        <v>157</v>
      </c>
      <c r="C193" s="11"/>
      <c r="D193" s="21">
        <f t="shared" si="39"/>
        <v>26</v>
      </c>
      <c r="E193" s="15"/>
      <c r="F193" s="15"/>
      <c r="G193" s="21">
        <f t="shared" si="31"/>
        <v>26</v>
      </c>
      <c r="H193" s="21">
        <f t="shared" si="40"/>
        <v>20</v>
      </c>
      <c r="I193" s="15"/>
      <c r="J193" s="15"/>
      <c r="K193" s="21">
        <f t="shared" si="32"/>
        <v>20</v>
      </c>
      <c r="L193" s="21">
        <f t="shared" si="41"/>
        <v>48</v>
      </c>
      <c r="M193" s="15"/>
      <c r="N193" s="15"/>
      <c r="O193" s="21">
        <f t="shared" si="33"/>
        <v>48</v>
      </c>
      <c r="P193" s="21">
        <f t="shared" si="42"/>
        <v>13</v>
      </c>
      <c r="Q193" s="15"/>
      <c r="R193" s="15"/>
      <c r="S193" s="21">
        <f t="shared" si="34"/>
        <v>13</v>
      </c>
      <c r="T193" s="21">
        <f t="shared" si="43"/>
        <v>18</v>
      </c>
      <c r="U193" s="15"/>
      <c r="V193" s="15"/>
      <c r="W193" s="21">
        <f t="shared" si="35"/>
        <v>18</v>
      </c>
      <c r="X193" s="21">
        <f t="shared" si="44"/>
        <v>21</v>
      </c>
      <c r="Y193" s="15"/>
      <c r="Z193" s="15"/>
      <c r="AA193" s="21">
        <f t="shared" si="36"/>
        <v>21</v>
      </c>
      <c r="AB193" s="21">
        <f t="shared" si="45"/>
        <v>15</v>
      </c>
      <c r="AC193" s="15"/>
      <c r="AD193" s="15"/>
      <c r="AE193" s="21">
        <f t="shared" si="37"/>
        <v>15</v>
      </c>
      <c r="AF193" s="20" t="str">
        <f t="shared" si="38"/>
        <v>OK</v>
      </c>
    </row>
    <row r="194" spans="1:32" x14ac:dyDescent="0.3">
      <c r="A194" s="9">
        <v>46413</v>
      </c>
      <c r="B194" s="37" t="s">
        <v>159</v>
      </c>
      <c r="C194" s="11"/>
      <c r="D194" s="21">
        <f t="shared" si="39"/>
        <v>26</v>
      </c>
      <c r="E194" s="15"/>
      <c r="F194" s="15"/>
      <c r="G194" s="21">
        <f t="shared" si="31"/>
        <v>26</v>
      </c>
      <c r="H194" s="21">
        <f t="shared" si="40"/>
        <v>20</v>
      </c>
      <c r="I194" s="15"/>
      <c r="J194" s="15"/>
      <c r="K194" s="21">
        <f t="shared" si="32"/>
        <v>20</v>
      </c>
      <c r="L194" s="21">
        <f t="shared" si="41"/>
        <v>48</v>
      </c>
      <c r="M194" s="15"/>
      <c r="N194" s="15"/>
      <c r="O194" s="21">
        <f t="shared" si="33"/>
        <v>48</v>
      </c>
      <c r="P194" s="21">
        <f t="shared" si="42"/>
        <v>13</v>
      </c>
      <c r="Q194" s="15"/>
      <c r="R194" s="15"/>
      <c r="S194" s="21">
        <f t="shared" si="34"/>
        <v>13</v>
      </c>
      <c r="T194" s="21">
        <f t="shared" si="43"/>
        <v>18</v>
      </c>
      <c r="U194" s="15"/>
      <c r="V194" s="15"/>
      <c r="W194" s="21">
        <f t="shared" si="35"/>
        <v>18</v>
      </c>
      <c r="X194" s="21">
        <f t="shared" si="44"/>
        <v>21</v>
      </c>
      <c r="Y194" s="15"/>
      <c r="Z194" s="15"/>
      <c r="AA194" s="21">
        <f t="shared" si="36"/>
        <v>21</v>
      </c>
      <c r="AB194" s="21">
        <f t="shared" si="45"/>
        <v>15</v>
      </c>
      <c r="AC194" s="15"/>
      <c r="AD194" s="15"/>
      <c r="AE194" s="21">
        <f t="shared" si="37"/>
        <v>15</v>
      </c>
      <c r="AF194" s="20" t="str">
        <f t="shared" si="38"/>
        <v>OK</v>
      </c>
    </row>
    <row r="195" spans="1:32" x14ac:dyDescent="0.3">
      <c r="A195" s="9">
        <v>46414</v>
      </c>
      <c r="B195" s="37" t="s">
        <v>160</v>
      </c>
      <c r="C195" s="11"/>
      <c r="D195" s="21">
        <f t="shared" si="39"/>
        <v>26</v>
      </c>
      <c r="E195" s="15"/>
      <c r="F195" s="15"/>
      <c r="G195" s="21">
        <f t="shared" si="31"/>
        <v>26</v>
      </c>
      <c r="H195" s="21">
        <f t="shared" si="40"/>
        <v>20</v>
      </c>
      <c r="I195" s="15"/>
      <c r="J195" s="15"/>
      <c r="K195" s="21">
        <f t="shared" si="32"/>
        <v>20</v>
      </c>
      <c r="L195" s="21">
        <f t="shared" si="41"/>
        <v>48</v>
      </c>
      <c r="M195" s="15"/>
      <c r="N195" s="15"/>
      <c r="O195" s="21">
        <f t="shared" si="33"/>
        <v>48</v>
      </c>
      <c r="P195" s="21">
        <f t="shared" si="42"/>
        <v>13</v>
      </c>
      <c r="Q195" s="15"/>
      <c r="R195" s="15"/>
      <c r="S195" s="21">
        <f t="shared" si="34"/>
        <v>13</v>
      </c>
      <c r="T195" s="21">
        <f t="shared" si="43"/>
        <v>18</v>
      </c>
      <c r="U195" s="15"/>
      <c r="V195" s="15"/>
      <c r="W195" s="21">
        <f t="shared" si="35"/>
        <v>18</v>
      </c>
      <c r="X195" s="21">
        <f t="shared" si="44"/>
        <v>21</v>
      </c>
      <c r="Y195" s="15"/>
      <c r="Z195" s="15"/>
      <c r="AA195" s="21">
        <f t="shared" si="36"/>
        <v>21</v>
      </c>
      <c r="AB195" s="21">
        <f t="shared" si="45"/>
        <v>15</v>
      </c>
      <c r="AC195" s="15"/>
      <c r="AD195" s="15"/>
      <c r="AE195" s="21">
        <f t="shared" si="37"/>
        <v>15</v>
      </c>
      <c r="AF195" s="20" t="str">
        <f t="shared" si="38"/>
        <v>OK</v>
      </c>
    </row>
    <row r="196" spans="1:32" x14ac:dyDescent="0.3">
      <c r="A196" s="9">
        <v>46415</v>
      </c>
      <c r="B196" s="37" t="s">
        <v>161</v>
      </c>
      <c r="C196" s="11"/>
      <c r="D196" s="21">
        <f t="shared" si="39"/>
        <v>26</v>
      </c>
      <c r="E196" s="15"/>
      <c r="F196" s="15"/>
      <c r="G196" s="21">
        <f t="shared" si="31"/>
        <v>26</v>
      </c>
      <c r="H196" s="21">
        <f t="shared" si="40"/>
        <v>20</v>
      </c>
      <c r="I196" s="15"/>
      <c r="J196" s="15"/>
      <c r="K196" s="21">
        <f t="shared" si="32"/>
        <v>20</v>
      </c>
      <c r="L196" s="21">
        <f t="shared" si="41"/>
        <v>48</v>
      </c>
      <c r="M196" s="15"/>
      <c r="N196" s="15"/>
      <c r="O196" s="21">
        <f t="shared" si="33"/>
        <v>48</v>
      </c>
      <c r="P196" s="21">
        <f t="shared" si="42"/>
        <v>13</v>
      </c>
      <c r="Q196" s="15"/>
      <c r="R196" s="15"/>
      <c r="S196" s="21">
        <f t="shared" si="34"/>
        <v>13</v>
      </c>
      <c r="T196" s="21">
        <f t="shared" si="43"/>
        <v>18</v>
      </c>
      <c r="U196" s="15"/>
      <c r="V196" s="15"/>
      <c r="W196" s="21">
        <f t="shared" si="35"/>
        <v>18</v>
      </c>
      <c r="X196" s="21">
        <f t="shared" si="44"/>
        <v>21</v>
      </c>
      <c r="Y196" s="15"/>
      <c r="Z196" s="15"/>
      <c r="AA196" s="21">
        <f t="shared" si="36"/>
        <v>21</v>
      </c>
      <c r="AB196" s="21">
        <f t="shared" si="45"/>
        <v>15</v>
      </c>
      <c r="AC196" s="15"/>
      <c r="AD196" s="15"/>
      <c r="AE196" s="21">
        <f t="shared" si="37"/>
        <v>15</v>
      </c>
      <c r="AF196" s="20" t="str">
        <f t="shared" si="38"/>
        <v>OK</v>
      </c>
    </row>
    <row r="197" spans="1:32" x14ac:dyDescent="0.3">
      <c r="A197" s="9">
        <v>46416</v>
      </c>
      <c r="B197" s="37" t="s">
        <v>162</v>
      </c>
      <c r="C197" s="11"/>
      <c r="D197" s="21">
        <f t="shared" si="39"/>
        <v>26</v>
      </c>
      <c r="E197" s="15"/>
      <c r="F197" s="15"/>
      <c r="G197" s="21">
        <f t="shared" si="31"/>
        <v>26</v>
      </c>
      <c r="H197" s="21">
        <f t="shared" si="40"/>
        <v>20</v>
      </c>
      <c r="I197" s="15"/>
      <c r="J197" s="15"/>
      <c r="K197" s="21">
        <f t="shared" si="32"/>
        <v>20</v>
      </c>
      <c r="L197" s="21">
        <f t="shared" si="41"/>
        <v>48</v>
      </c>
      <c r="M197" s="15"/>
      <c r="N197" s="15"/>
      <c r="O197" s="21">
        <f t="shared" si="33"/>
        <v>48</v>
      </c>
      <c r="P197" s="21">
        <f t="shared" si="42"/>
        <v>13</v>
      </c>
      <c r="Q197" s="15"/>
      <c r="R197" s="15"/>
      <c r="S197" s="21">
        <f t="shared" si="34"/>
        <v>13</v>
      </c>
      <c r="T197" s="21">
        <f t="shared" si="43"/>
        <v>18</v>
      </c>
      <c r="U197" s="15"/>
      <c r="V197" s="15"/>
      <c r="W197" s="21">
        <f t="shared" si="35"/>
        <v>18</v>
      </c>
      <c r="X197" s="21">
        <f t="shared" si="44"/>
        <v>21</v>
      </c>
      <c r="Y197" s="15"/>
      <c r="Z197" s="15"/>
      <c r="AA197" s="21">
        <f t="shared" si="36"/>
        <v>21</v>
      </c>
      <c r="AB197" s="21">
        <f t="shared" si="45"/>
        <v>15</v>
      </c>
      <c r="AC197" s="15"/>
      <c r="AD197" s="15"/>
      <c r="AE197" s="21">
        <f t="shared" si="37"/>
        <v>15</v>
      </c>
      <c r="AF197" s="20" t="str">
        <f t="shared" si="38"/>
        <v>OK</v>
      </c>
    </row>
    <row r="198" spans="1:32" x14ac:dyDescent="0.3">
      <c r="A198" s="9">
        <v>46417</v>
      </c>
      <c r="B198" s="37" t="s">
        <v>163</v>
      </c>
      <c r="C198" s="11"/>
      <c r="D198" s="21">
        <f t="shared" si="39"/>
        <v>26</v>
      </c>
      <c r="E198" s="15"/>
      <c r="F198" s="15"/>
      <c r="G198" s="21">
        <f t="shared" si="31"/>
        <v>26</v>
      </c>
      <c r="H198" s="21">
        <f t="shared" si="40"/>
        <v>20</v>
      </c>
      <c r="I198" s="15"/>
      <c r="J198" s="15"/>
      <c r="K198" s="21">
        <f t="shared" si="32"/>
        <v>20</v>
      </c>
      <c r="L198" s="21">
        <f t="shared" si="41"/>
        <v>48</v>
      </c>
      <c r="M198" s="15"/>
      <c r="N198" s="15"/>
      <c r="O198" s="21">
        <f t="shared" si="33"/>
        <v>48</v>
      </c>
      <c r="P198" s="21">
        <f t="shared" si="42"/>
        <v>13</v>
      </c>
      <c r="Q198" s="15"/>
      <c r="R198" s="15"/>
      <c r="S198" s="21">
        <f t="shared" si="34"/>
        <v>13</v>
      </c>
      <c r="T198" s="21">
        <f t="shared" si="43"/>
        <v>18</v>
      </c>
      <c r="U198" s="15"/>
      <c r="V198" s="15"/>
      <c r="W198" s="21">
        <f t="shared" si="35"/>
        <v>18</v>
      </c>
      <c r="X198" s="21">
        <f t="shared" si="44"/>
        <v>21</v>
      </c>
      <c r="Y198" s="15"/>
      <c r="Z198" s="15"/>
      <c r="AA198" s="21">
        <f t="shared" si="36"/>
        <v>21</v>
      </c>
      <c r="AB198" s="21">
        <f t="shared" si="45"/>
        <v>15</v>
      </c>
      <c r="AC198" s="15"/>
      <c r="AD198" s="15"/>
      <c r="AE198" s="21">
        <f t="shared" si="37"/>
        <v>15</v>
      </c>
      <c r="AF198" s="20" t="str">
        <f t="shared" si="38"/>
        <v>OK</v>
      </c>
    </row>
    <row r="199" spans="1:32" x14ac:dyDescent="0.3">
      <c r="A199" s="9">
        <v>46418</v>
      </c>
      <c r="B199" s="37" t="s">
        <v>158</v>
      </c>
      <c r="C199" s="11"/>
      <c r="D199" s="21">
        <f t="shared" si="39"/>
        <v>26</v>
      </c>
      <c r="E199" s="15"/>
      <c r="F199" s="15"/>
      <c r="G199" s="21">
        <f t="shared" si="31"/>
        <v>26</v>
      </c>
      <c r="H199" s="21">
        <f t="shared" si="40"/>
        <v>20</v>
      </c>
      <c r="I199" s="15"/>
      <c r="J199" s="15"/>
      <c r="K199" s="21">
        <f t="shared" si="32"/>
        <v>20</v>
      </c>
      <c r="L199" s="21">
        <f t="shared" si="41"/>
        <v>48</v>
      </c>
      <c r="M199" s="15"/>
      <c r="N199" s="15"/>
      <c r="O199" s="21">
        <f t="shared" si="33"/>
        <v>48</v>
      </c>
      <c r="P199" s="21">
        <f t="shared" si="42"/>
        <v>13</v>
      </c>
      <c r="Q199" s="15"/>
      <c r="R199" s="15"/>
      <c r="S199" s="21">
        <f t="shared" si="34"/>
        <v>13</v>
      </c>
      <c r="T199" s="21">
        <f t="shared" si="43"/>
        <v>18</v>
      </c>
      <c r="U199" s="15"/>
      <c r="V199" s="15"/>
      <c r="W199" s="21">
        <f t="shared" si="35"/>
        <v>18</v>
      </c>
      <c r="X199" s="21">
        <f t="shared" si="44"/>
        <v>21</v>
      </c>
      <c r="Y199" s="15"/>
      <c r="Z199" s="15"/>
      <c r="AA199" s="21">
        <f t="shared" si="36"/>
        <v>21</v>
      </c>
      <c r="AB199" s="21">
        <f t="shared" si="45"/>
        <v>15</v>
      </c>
      <c r="AC199" s="15"/>
      <c r="AD199" s="15"/>
      <c r="AE199" s="21">
        <f t="shared" si="37"/>
        <v>15</v>
      </c>
      <c r="AF199" s="20" t="str">
        <f t="shared" si="38"/>
        <v>OK</v>
      </c>
    </row>
    <row r="200" spans="1:32" x14ac:dyDescent="0.3">
      <c r="A200" s="9">
        <v>46419</v>
      </c>
      <c r="B200" s="37" t="s">
        <v>157</v>
      </c>
      <c r="C200" s="11"/>
      <c r="D200" s="21">
        <f t="shared" si="39"/>
        <v>26</v>
      </c>
      <c r="E200" s="15"/>
      <c r="F200" s="15"/>
      <c r="G200" s="21">
        <f t="shared" si="31"/>
        <v>26</v>
      </c>
      <c r="H200" s="21">
        <f t="shared" si="40"/>
        <v>20</v>
      </c>
      <c r="I200" s="15"/>
      <c r="J200" s="15"/>
      <c r="K200" s="21">
        <f t="shared" si="32"/>
        <v>20</v>
      </c>
      <c r="L200" s="21">
        <f t="shared" si="41"/>
        <v>48</v>
      </c>
      <c r="M200" s="15"/>
      <c r="N200" s="15"/>
      <c r="O200" s="21">
        <f t="shared" si="33"/>
        <v>48</v>
      </c>
      <c r="P200" s="21">
        <f t="shared" si="42"/>
        <v>13</v>
      </c>
      <c r="Q200" s="15"/>
      <c r="R200" s="15"/>
      <c r="S200" s="21">
        <f t="shared" si="34"/>
        <v>13</v>
      </c>
      <c r="T200" s="21">
        <f t="shared" si="43"/>
        <v>18</v>
      </c>
      <c r="U200" s="15"/>
      <c r="V200" s="15"/>
      <c r="W200" s="21">
        <f t="shared" si="35"/>
        <v>18</v>
      </c>
      <c r="X200" s="21">
        <f t="shared" si="44"/>
        <v>21</v>
      </c>
      <c r="Y200" s="15"/>
      <c r="Z200" s="15"/>
      <c r="AA200" s="21">
        <f t="shared" si="36"/>
        <v>21</v>
      </c>
      <c r="AB200" s="21">
        <f t="shared" si="45"/>
        <v>15</v>
      </c>
      <c r="AC200" s="15"/>
      <c r="AD200" s="15"/>
      <c r="AE200" s="21">
        <f t="shared" si="37"/>
        <v>15</v>
      </c>
      <c r="AF200" s="20" t="str">
        <f t="shared" si="38"/>
        <v>OK</v>
      </c>
    </row>
    <row r="201" spans="1:32" x14ac:dyDescent="0.3">
      <c r="A201" s="9">
        <v>46420</v>
      </c>
      <c r="B201" s="37" t="s">
        <v>159</v>
      </c>
      <c r="C201" s="11"/>
      <c r="D201" s="21">
        <f t="shared" si="39"/>
        <v>26</v>
      </c>
      <c r="E201" s="15"/>
      <c r="F201" s="15"/>
      <c r="G201" s="21">
        <f t="shared" si="31"/>
        <v>26</v>
      </c>
      <c r="H201" s="21">
        <f t="shared" si="40"/>
        <v>20</v>
      </c>
      <c r="I201" s="15"/>
      <c r="J201" s="15"/>
      <c r="K201" s="21">
        <f t="shared" si="32"/>
        <v>20</v>
      </c>
      <c r="L201" s="21">
        <f t="shared" si="41"/>
        <v>48</v>
      </c>
      <c r="M201" s="15"/>
      <c r="N201" s="15"/>
      <c r="O201" s="21">
        <f t="shared" si="33"/>
        <v>48</v>
      </c>
      <c r="P201" s="21">
        <f t="shared" si="42"/>
        <v>13</v>
      </c>
      <c r="Q201" s="15"/>
      <c r="R201" s="15"/>
      <c r="S201" s="21">
        <f t="shared" si="34"/>
        <v>13</v>
      </c>
      <c r="T201" s="21">
        <f t="shared" si="43"/>
        <v>18</v>
      </c>
      <c r="U201" s="15"/>
      <c r="V201" s="15"/>
      <c r="W201" s="21">
        <f t="shared" si="35"/>
        <v>18</v>
      </c>
      <c r="X201" s="21">
        <f t="shared" si="44"/>
        <v>21</v>
      </c>
      <c r="Y201" s="15"/>
      <c r="Z201" s="15"/>
      <c r="AA201" s="21">
        <f t="shared" si="36"/>
        <v>21</v>
      </c>
      <c r="AB201" s="21">
        <f t="shared" si="45"/>
        <v>15</v>
      </c>
      <c r="AC201" s="15"/>
      <c r="AD201" s="15"/>
      <c r="AE201" s="21">
        <f t="shared" si="37"/>
        <v>15</v>
      </c>
      <c r="AF201" s="20" t="str">
        <f t="shared" si="38"/>
        <v>OK</v>
      </c>
    </row>
    <row r="202" spans="1:32" x14ac:dyDescent="0.3">
      <c r="A202" s="9">
        <v>46421</v>
      </c>
      <c r="B202" s="37" t="s">
        <v>160</v>
      </c>
      <c r="C202" s="11"/>
      <c r="D202" s="21">
        <f t="shared" si="39"/>
        <v>26</v>
      </c>
      <c r="E202" s="15"/>
      <c r="F202" s="15"/>
      <c r="G202" s="21">
        <f t="shared" si="31"/>
        <v>26</v>
      </c>
      <c r="H202" s="21">
        <f t="shared" si="40"/>
        <v>20</v>
      </c>
      <c r="I202" s="15"/>
      <c r="J202" s="15"/>
      <c r="K202" s="21">
        <f t="shared" si="32"/>
        <v>20</v>
      </c>
      <c r="L202" s="21">
        <f t="shared" si="41"/>
        <v>48</v>
      </c>
      <c r="M202" s="15"/>
      <c r="N202" s="15"/>
      <c r="O202" s="21">
        <f t="shared" si="33"/>
        <v>48</v>
      </c>
      <c r="P202" s="21">
        <f t="shared" si="42"/>
        <v>13</v>
      </c>
      <c r="Q202" s="15"/>
      <c r="R202" s="15"/>
      <c r="S202" s="21">
        <f t="shared" si="34"/>
        <v>13</v>
      </c>
      <c r="T202" s="21">
        <f t="shared" si="43"/>
        <v>18</v>
      </c>
      <c r="U202" s="15"/>
      <c r="V202" s="15"/>
      <c r="W202" s="21">
        <f t="shared" si="35"/>
        <v>18</v>
      </c>
      <c r="X202" s="21">
        <f t="shared" si="44"/>
        <v>21</v>
      </c>
      <c r="Y202" s="15"/>
      <c r="Z202" s="15"/>
      <c r="AA202" s="21">
        <f t="shared" si="36"/>
        <v>21</v>
      </c>
      <c r="AB202" s="21">
        <f t="shared" si="45"/>
        <v>15</v>
      </c>
      <c r="AC202" s="15"/>
      <c r="AD202" s="15"/>
      <c r="AE202" s="21">
        <f t="shared" si="37"/>
        <v>15</v>
      </c>
      <c r="AF202" s="20" t="str">
        <f t="shared" si="38"/>
        <v>OK</v>
      </c>
    </row>
    <row r="203" spans="1:32" x14ac:dyDescent="0.3">
      <c r="A203" s="9">
        <v>46422</v>
      </c>
      <c r="B203" s="37" t="s">
        <v>161</v>
      </c>
      <c r="C203" s="11"/>
      <c r="D203" s="21">
        <f t="shared" si="39"/>
        <v>26</v>
      </c>
      <c r="E203" s="15"/>
      <c r="F203" s="15"/>
      <c r="G203" s="21">
        <f t="shared" si="31"/>
        <v>26</v>
      </c>
      <c r="H203" s="21">
        <f t="shared" si="40"/>
        <v>20</v>
      </c>
      <c r="I203" s="15"/>
      <c r="J203" s="15"/>
      <c r="K203" s="21">
        <f t="shared" si="32"/>
        <v>20</v>
      </c>
      <c r="L203" s="21">
        <f t="shared" si="41"/>
        <v>48</v>
      </c>
      <c r="M203" s="15"/>
      <c r="N203" s="15"/>
      <c r="O203" s="21">
        <f t="shared" si="33"/>
        <v>48</v>
      </c>
      <c r="P203" s="21">
        <f t="shared" si="42"/>
        <v>13</v>
      </c>
      <c r="Q203" s="15"/>
      <c r="R203" s="15"/>
      <c r="S203" s="21">
        <f t="shared" si="34"/>
        <v>13</v>
      </c>
      <c r="T203" s="21">
        <f t="shared" si="43"/>
        <v>18</v>
      </c>
      <c r="U203" s="15"/>
      <c r="V203" s="15"/>
      <c r="W203" s="21">
        <f t="shared" si="35"/>
        <v>18</v>
      </c>
      <c r="X203" s="21">
        <f t="shared" si="44"/>
        <v>21</v>
      </c>
      <c r="Y203" s="15"/>
      <c r="Z203" s="15"/>
      <c r="AA203" s="21">
        <f t="shared" si="36"/>
        <v>21</v>
      </c>
      <c r="AB203" s="21">
        <f t="shared" si="45"/>
        <v>15</v>
      </c>
      <c r="AC203" s="15"/>
      <c r="AD203" s="15"/>
      <c r="AE203" s="21">
        <f t="shared" si="37"/>
        <v>15</v>
      </c>
      <c r="AF203" s="20" t="str">
        <f t="shared" si="38"/>
        <v>OK</v>
      </c>
    </row>
    <row r="204" spans="1:32" x14ac:dyDescent="0.3">
      <c r="A204" s="9">
        <v>46423</v>
      </c>
      <c r="B204" s="37" t="s">
        <v>162</v>
      </c>
      <c r="C204" s="11"/>
      <c r="D204" s="21">
        <f t="shared" si="39"/>
        <v>26</v>
      </c>
      <c r="E204" s="15"/>
      <c r="F204" s="15"/>
      <c r="G204" s="21">
        <f t="shared" si="31"/>
        <v>26</v>
      </c>
      <c r="H204" s="21">
        <f t="shared" si="40"/>
        <v>20</v>
      </c>
      <c r="I204" s="15"/>
      <c r="J204" s="15"/>
      <c r="K204" s="21">
        <f t="shared" si="32"/>
        <v>20</v>
      </c>
      <c r="L204" s="21">
        <f t="shared" si="41"/>
        <v>48</v>
      </c>
      <c r="M204" s="15"/>
      <c r="N204" s="15"/>
      <c r="O204" s="21">
        <f t="shared" si="33"/>
        <v>48</v>
      </c>
      <c r="P204" s="21">
        <f t="shared" si="42"/>
        <v>13</v>
      </c>
      <c r="Q204" s="15"/>
      <c r="R204" s="15"/>
      <c r="S204" s="21">
        <f t="shared" si="34"/>
        <v>13</v>
      </c>
      <c r="T204" s="21">
        <f t="shared" si="43"/>
        <v>18</v>
      </c>
      <c r="U204" s="15"/>
      <c r="V204" s="15"/>
      <c r="W204" s="21">
        <f t="shared" si="35"/>
        <v>18</v>
      </c>
      <c r="X204" s="21">
        <f t="shared" si="44"/>
        <v>21</v>
      </c>
      <c r="Y204" s="15"/>
      <c r="Z204" s="15"/>
      <c r="AA204" s="21">
        <f t="shared" si="36"/>
        <v>21</v>
      </c>
      <c r="AB204" s="21">
        <f t="shared" si="45"/>
        <v>15</v>
      </c>
      <c r="AC204" s="15"/>
      <c r="AD204" s="15"/>
      <c r="AE204" s="21">
        <f t="shared" si="37"/>
        <v>15</v>
      </c>
      <c r="AF204" s="20" t="str">
        <f t="shared" si="38"/>
        <v>OK</v>
      </c>
    </row>
    <row r="205" spans="1:32" x14ac:dyDescent="0.3">
      <c r="A205" s="9">
        <v>46424</v>
      </c>
      <c r="B205" s="37" t="s">
        <v>163</v>
      </c>
      <c r="C205" s="11"/>
      <c r="D205" s="21">
        <f t="shared" si="39"/>
        <v>26</v>
      </c>
      <c r="E205" s="15"/>
      <c r="F205" s="15"/>
      <c r="G205" s="21">
        <f t="shared" si="31"/>
        <v>26</v>
      </c>
      <c r="H205" s="21">
        <f t="shared" si="40"/>
        <v>20</v>
      </c>
      <c r="I205" s="15"/>
      <c r="J205" s="15"/>
      <c r="K205" s="21">
        <f t="shared" si="32"/>
        <v>20</v>
      </c>
      <c r="L205" s="21">
        <f t="shared" si="41"/>
        <v>48</v>
      </c>
      <c r="M205" s="15"/>
      <c r="N205" s="15"/>
      <c r="O205" s="21">
        <f t="shared" si="33"/>
        <v>48</v>
      </c>
      <c r="P205" s="21">
        <f t="shared" si="42"/>
        <v>13</v>
      </c>
      <c r="Q205" s="15"/>
      <c r="R205" s="15"/>
      <c r="S205" s="21">
        <f t="shared" si="34"/>
        <v>13</v>
      </c>
      <c r="T205" s="21">
        <f t="shared" si="43"/>
        <v>18</v>
      </c>
      <c r="U205" s="15"/>
      <c r="V205" s="15"/>
      <c r="W205" s="21">
        <f t="shared" si="35"/>
        <v>18</v>
      </c>
      <c r="X205" s="21">
        <f t="shared" si="44"/>
        <v>21</v>
      </c>
      <c r="Y205" s="15"/>
      <c r="Z205" s="15"/>
      <c r="AA205" s="21">
        <f t="shared" si="36"/>
        <v>21</v>
      </c>
      <c r="AB205" s="21">
        <f t="shared" si="45"/>
        <v>15</v>
      </c>
      <c r="AC205" s="15"/>
      <c r="AD205" s="15"/>
      <c r="AE205" s="21">
        <f t="shared" si="37"/>
        <v>15</v>
      </c>
      <c r="AF205" s="20" t="str">
        <f t="shared" si="38"/>
        <v>OK</v>
      </c>
    </row>
    <row r="206" spans="1:32" x14ac:dyDescent="0.3">
      <c r="A206" s="9">
        <v>46425</v>
      </c>
      <c r="B206" s="37" t="s">
        <v>158</v>
      </c>
      <c r="C206" s="11"/>
      <c r="D206" s="21">
        <f t="shared" si="39"/>
        <v>26</v>
      </c>
      <c r="E206" s="15"/>
      <c r="F206" s="15"/>
      <c r="G206" s="21">
        <f t="shared" si="31"/>
        <v>26</v>
      </c>
      <c r="H206" s="21">
        <f t="shared" si="40"/>
        <v>20</v>
      </c>
      <c r="I206" s="15"/>
      <c r="J206" s="15"/>
      <c r="K206" s="21">
        <f t="shared" si="32"/>
        <v>20</v>
      </c>
      <c r="L206" s="21">
        <f t="shared" si="41"/>
        <v>48</v>
      </c>
      <c r="M206" s="15"/>
      <c r="N206" s="15"/>
      <c r="O206" s="21">
        <f t="shared" si="33"/>
        <v>48</v>
      </c>
      <c r="P206" s="21">
        <f t="shared" si="42"/>
        <v>13</v>
      </c>
      <c r="Q206" s="15"/>
      <c r="R206" s="15"/>
      <c r="S206" s="21">
        <f t="shared" si="34"/>
        <v>13</v>
      </c>
      <c r="T206" s="21">
        <f t="shared" si="43"/>
        <v>18</v>
      </c>
      <c r="U206" s="15"/>
      <c r="V206" s="15"/>
      <c r="W206" s="21">
        <f t="shared" si="35"/>
        <v>18</v>
      </c>
      <c r="X206" s="21">
        <f t="shared" si="44"/>
        <v>21</v>
      </c>
      <c r="Y206" s="15"/>
      <c r="Z206" s="15"/>
      <c r="AA206" s="21">
        <f t="shared" si="36"/>
        <v>21</v>
      </c>
      <c r="AB206" s="21">
        <f t="shared" si="45"/>
        <v>15</v>
      </c>
      <c r="AC206" s="15"/>
      <c r="AD206" s="15"/>
      <c r="AE206" s="21">
        <f t="shared" si="37"/>
        <v>15</v>
      </c>
      <c r="AF206" s="20" t="str">
        <f t="shared" si="38"/>
        <v>OK</v>
      </c>
    </row>
    <row r="207" spans="1:32" x14ac:dyDescent="0.3">
      <c r="A207" s="9">
        <v>46426</v>
      </c>
      <c r="B207" s="37" t="s">
        <v>157</v>
      </c>
      <c r="C207" s="11"/>
      <c r="D207" s="21">
        <f t="shared" si="39"/>
        <v>26</v>
      </c>
      <c r="E207" s="15"/>
      <c r="F207" s="15"/>
      <c r="G207" s="21">
        <f t="shared" si="31"/>
        <v>26</v>
      </c>
      <c r="H207" s="21">
        <f t="shared" si="40"/>
        <v>20</v>
      </c>
      <c r="I207" s="15"/>
      <c r="J207" s="15"/>
      <c r="K207" s="21">
        <f t="shared" si="32"/>
        <v>20</v>
      </c>
      <c r="L207" s="21">
        <f t="shared" si="41"/>
        <v>48</v>
      </c>
      <c r="M207" s="15"/>
      <c r="N207" s="15"/>
      <c r="O207" s="21">
        <f t="shared" si="33"/>
        <v>48</v>
      </c>
      <c r="P207" s="21">
        <f t="shared" si="42"/>
        <v>13</v>
      </c>
      <c r="Q207" s="15"/>
      <c r="R207" s="15"/>
      <c r="S207" s="21">
        <f t="shared" si="34"/>
        <v>13</v>
      </c>
      <c r="T207" s="21">
        <f t="shared" si="43"/>
        <v>18</v>
      </c>
      <c r="U207" s="15"/>
      <c r="V207" s="15"/>
      <c r="W207" s="21">
        <f t="shared" si="35"/>
        <v>18</v>
      </c>
      <c r="X207" s="21">
        <f t="shared" si="44"/>
        <v>21</v>
      </c>
      <c r="Y207" s="15"/>
      <c r="Z207" s="15"/>
      <c r="AA207" s="21">
        <f t="shared" si="36"/>
        <v>21</v>
      </c>
      <c r="AB207" s="21">
        <f t="shared" si="45"/>
        <v>15</v>
      </c>
      <c r="AC207" s="15"/>
      <c r="AD207" s="15"/>
      <c r="AE207" s="21">
        <f t="shared" si="37"/>
        <v>15</v>
      </c>
      <c r="AF207" s="20" t="str">
        <f t="shared" si="38"/>
        <v>OK</v>
      </c>
    </row>
    <row r="208" spans="1:32" x14ac:dyDescent="0.3">
      <c r="A208" s="9">
        <v>46427</v>
      </c>
      <c r="B208" s="37" t="s">
        <v>159</v>
      </c>
      <c r="C208" s="11"/>
      <c r="D208" s="21">
        <f t="shared" si="39"/>
        <v>26</v>
      </c>
      <c r="E208" s="15"/>
      <c r="F208" s="15"/>
      <c r="G208" s="21">
        <f t="shared" si="31"/>
        <v>26</v>
      </c>
      <c r="H208" s="21">
        <f t="shared" si="40"/>
        <v>20</v>
      </c>
      <c r="I208" s="15"/>
      <c r="J208" s="15"/>
      <c r="K208" s="21">
        <f t="shared" si="32"/>
        <v>20</v>
      </c>
      <c r="L208" s="21">
        <f t="shared" si="41"/>
        <v>48</v>
      </c>
      <c r="M208" s="15"/>
      <c r="N208" s="15"/>
      <c r="O208" s="21">
        <f t="shared" si="33"/>
        <v>48</v>
      </c>
      <c r="P208" s="21">
        <f t="shared" si="42"/>
        <v>13</v>
      </c>
      <c r="Q208" s="15"/>
      <c r="R208" s="15"/>
      <c r="S208" s="21">
        <f t="shared" si="34"/>
        <v>13</v>
      </c>
      <c r="T208" s="21">
        <f t="shared" si="43"/>
        <v>18</v>
      </c>
      <c r="U208" s="15"/>
      <c r="V208" s="15"/>
      <c r="W208" s="21">
        <f t="shared" si="35"/>
        <v>18</v>
      </c>
      <c r="X208" s="21">
        <f t="shared" si="44"/>
        <v>21</v>
      </c>
      <c r="Y208" s="15"/>
      <c r="Z208" s="15"/>
      <c r="AA208" s="21">
        <f t="shared" si="36"/>
        <v>21</v>
      </c>
      <c r="AB208" s="21">
        <f t="shared" si="45"/>
        <v>15</v>
      </c>
      <c r="AC208" s="15"/>
      <c r="AD208" s="15"/>
      <c r="AE208" s="21">
        <f t="shared" si="37"/>
        <v>15</v>
      </c>
      <c r="AF208" s="20" t="str">
        <f t="shared" si="38"/>
        <v>OK</v>
      </c>
    </row>
    <row r="209" spans="1:32" x14ac:dyDescent="0.3">
      <c r="A209" s="9">
        <v>46428</v>
      </c>
      <c r="B209" s="37" t="s">
        <v>160</v>
      </c>
      <c r="C209" s="11"/>
      <c r="D209" s="21">
        <f t="shared" si="39"/>
        <v>26</v>
      </c>
      <c r="E209" s="15"/>
      <c r="F209" s="15"/>
      <c r="G209" s="21">
        <f t="shared" si="31"/>
        <v>26</v>
      </c>
      <c r="H209" s="21">
        <f t="shared" si="40"/>
        <v>20</v>
      </c>
      <c r="I209" s="15"/>
      <c r="J209" s="15"/>
      <c r="K209" s="21">
        <f t="shared" si="32"/>
        <v>20</v>
      </c>
      <c r="L209" s="21">
        <f t="shared" si="41"/>
        <v>48</v>
      </c>
      <c r="M209" s="15"/>
      <c r="N209" s="15"/>
      <c r="O209" s="21">
        <f t="shared" si="33"/>
        <v>48</v>
      </c>
      <c r="P209" s="21">
        <f t="shared" si="42"/>
        <v>13</v>
      </c>
      <c r="Q209" s="15"/>
      <c r="R209" s="15"/>
      <c r="S209" s="21">
        <f t="shared" si="34"/>
        <v>13</v>
      </c>
      <c r="T209" s="21">
        <f t="shared" si="43"/>
        <v>18</v>
      </c>
      <c r="U209" s="15"/>
      <c r="V209" s="15"/>
      <c r="W209" s="21">
        <f t="shared" si="35"/>
        <v>18</v>
      </c>
      <c r="X209" s="21">
        <f t="shared" si="44"/>
        <v>21</v>
      </c>
      <c r="Y209" s="15"/>
      <c r="Z209" s="15"/>
      <c r="AA209" s="21">
        <f t="shared" si="36"/>
        <v>21</v>
      </c>
      <c r="AB209" s="21">
        <f t="shared" si="45"/>
        <v>15</v>
      </c>
      <c r="AC209" s="15"/>
      <c r="AD209" s="15"/>
      <c r="AE209" s="21">
        <f t="shared" si="37"/>
        <v>15</v>
      </c>
      <c r="AF209" s="20" t="str">
        <f t="shared" si="38"/>
        <v>OK</v>
      </c>
    </row>
    <row r="210" spans="1:32" x14ac:dyDescent="0.3">
      <c r="A210" s="9">
        <v>46429</v>
      </c>
      <c r="B210" s="37" t="s">
        <v>161</v>
      </c>
      <c r="C210" s="11"/>
      <c r="D210" s="21">
        <f t="shared" si="39"/>
        <v>26</v>
      </c>
      <c r="E210" s="15"/>
      <c r="F210" s="15"/>
      <c r="G210" s="21">
        <f t="shared" si="31"/>
        <v>26</v>
      </c>
      <c r="H210" s="21">
        <f t="shared" si="40"/>
        <v>20</v>
      </c>
      <c r="I210" s="15"/>
      <c r="J210" s="15"/>
      <c r="K210" s="21">
        <f t="shared" si="32"/>
        <v>20</v>
      </c>
      <c r="L210" s="21">
        <f t="shared" si="41"/>
        <v>48</v>
      </c>
      <c r="M210" s="15"/>
      <c r="N210" s="15"/>
      <c r="O210" s="21">
        <f t="shared" si="33"/>
        <v>48</v>
      </c>
      <c r="P210" s="21">
        <f t="shared" si="42"/>
        <v>13</v>
      </c>
      <c r="Q210" s="15"/>
      <c r="R210" s="15"/>
      <c r="S210" s="21">
        <f t="shared" si="34"/>
        <v>13</v>
      </c>
      <c r="T210" s="21">
        <f t="shared" si="43"/>
        <v>18</v>
      </c>
      <c r="U210" s="15"/>
      <c r="V210" s="15"/>
      <c r="W210" s="21">
        <f t="shared" si="35"/>
        <v>18</v>
      </c>
      <c r="X210" s="21">
        <f t="shared" si="44"/>
        <v>21</v>
      </c>
      <c r="Y210" s="15"/>
      <c r="Z210" s="15"/>
      <c r="AA210" s="21">
        <f t="shared" si="36"/>
        <v>21</v>
      </c>
      <c r="AB210" s="21">
        <f t="shared" si="45"/>
        <v>15</v>
      </c>
      <c r="AC210" s="15"/>
      <c r="AD210" s="15"/>
      <c r="AE210" s="21">
        <f t="shared" si="37"/>
        <v>15</v>
      </c>
      <c r="AF210" s="20" t="str">
        <f t="shared" si="38"/>
        <v>OK</v>
      </c>
    </row>
    <row r="211" spans="1:32" x14ac:dyDescent="0.3">
      <c r="A211" s="9">
        <v>46430</v>
      </c>
      <c r="B211" s="37" t="s">
        <v>162</v>
      </c>
      <c r="C211" s="11"/>
      <c r="D211" s="21">
        <f t="shared" si="39"/>
        <v>26</v>
      </c>
      <c r="E211" s="15"/>
      <c r="F211" s="15"/>
      <c r="G211" s="21">
        <f t="shared" si="31"/>
        <v>26</v>
      </c>
      <c r="H211" s="21">
        <f t="shared" si="40"/>
        <v>20</v>
      </c>
      <c r="I211" s="15"/>
      <c r="J211" s="15"/>
      <c r="K211" s="21">
        <f t="shared" si="32"/>
        <v>20</v>
      </c>
      <c r="L211" s="21">
        <f t="shared" si="41"/>
        <v>48</v>
      </c>
      <c r="M211" s="15"/>
      <c r="N211" s="15"/>
      <c r="O211" s="21">
        <f t="shared" si="33"/>
        <v>48</v>
      </c>
      <c r="P211" s="21">
        <f t="shared" si="42"/>
        <v>13</v>
      </c>
      <c r="Q211" s="15"/>
      <c r="R211" s="15"/>
      <c r="S211" s="21">
        <f t="shared" si="34"/>
        <v>13</v>
      </c>
      <c r="T211" s="21">
        <f t="shared" si="43"/>
        <v>18</v>
      </c>
      <c r="U211" s="15"/>
      <c r="V211" s="15"/>
      <c r="W211" s="21">
        <f t="shared" si="35"/>
        <v>18</v>
      </c>
      <c r="X211" s="21">
        <f t="shared" si="44"/>
        <v>21</v>
      </c>
      <c r="Y211" s="15"/>
      <c r="Z211" s="15"/>
      <c r="AA211" s="21">
        <f t="shared" si="36"/>
        <v>21</v>
      </c>
      <c r="AB211" s="21">
        <f t="shared" si="45"/>
        <v>15</v>
      </c>
      <c r="AC211" s="15"/>
      <c r="AD211" s="15"/>
      <c r="AE211" s="21">
        <f t="shared" si="37"/>
        <v>15</v>
      </c>
      <c r="AF211" s="20" t="str">
        <f t="shared" si="38"/>
        <v>OK</v>
      </c>
    </row>
    <row r="212" spans="1:32" x14ac:dyDescent="0.3">
      <c r="A212" s="9">
        <v>46431</v>
      </c>
      <c r="B212" s="37" t="s">
        <v>163</v>
      </c>
      <c r="C212" s="11"/>
      <c r="D212" s="21">
        <f t="shared" si="39"/>
        <v>26</v>
      </c>
      <c r="E212" s="15"/>
      <c r="F212" s="15"/>
      <c r="G212" s="21">
        <f t="shared" si="31"/>
        <v>26</v>
      </c>
      <c r="H212" s="21">
        <f t="shared" si="40"/>
        <v>20</v>
      </c>
      <c r="I212" s="15"/>
      <c r="J212" s="15"/>
      <c r="K212" s="21">
        <f t="shared" si="32"/>
        <v>20</v>
      </c>
      <c r="L212" s="21">
        <f t="shared" si="41"/>
        <v>48</v>
      </c>
      <c r="M212" s="15"/>
      <c r="N212" s="15"/>
      <c r="O212" s="21">
        <f t="shared" si="33"/>
        <v>48</v>
      </c>
      <c r="P212" s="21">
        <f t="shared" si="42"/>
        <v>13</v>
      </c>
      <c r="Q212" s="15"/>
      <c r="R212" s="15"/>
      <c r="S212" s="21">
        <f t="shared" si="34"/>
        <v>13</v>
      </c>
      <c r="T212" s="21">
        <f t="shared" si="43"/>
        <v>18</v>
      </c>
      <c r="U212" s="15"/>
      <c r="V212" s="15"/>
      <c r="W212" s="21">
        <f t="shared" si="35"/>
        <v>18</v>
      </c>
      <c r="X212" s="21">
        <f t="shared" si="44"/>
        <v>21</v>
      </c>
      <c r="Y212" s="15"/>
      <c r="Z212" s="15"/>
      <c r="AA212" s="21">
        <f t="shared" si="36"/>
        <v>21</v>
      </c>
      <c r="AB212" s="21">
        <f t="shared" si="45"/>
        <v>15</v>
      </c>
      <c r="AC212" s="15"/>
      <c r="AD212" s="15"/>
      <c r="AE212" s="21">
        <f t="shared" si="37"/>
        <v>15</v>
      </c>
      <c r="AF212" s="20" t="str">
        <f t="shared" si="38"/>
        <v>OK</v>
      </c>
    </row>
    <row r="213" spans="1:32" x14ac:dyDescent="0.3">
      <c r="A213" s="9">
        <v>46432</v>
      </c>
      <c r="B213" s="37" t="s">
        <v>158</v>
      </c>
      <c r="C213" s="11"/>
      <c r="D213" s="21">
        <f t="shared" si="39"/>
        <v>26</v>
      </c>
      <c r="E213" s="15"/>
      <c r="F213" s="15"/>
      <c r="G213" s="21">
        <f t="shared" si="31"/>
        <v>26</v>
      </c>
      <c r="H213" s="21">
        <f t="shared" si="40"/>
        <v>20</v>
      </c>
      <c r="I213" s="15"/>
      <c r="J213" s="15"/>
      <c r="K213" s="21">
        <f t="shared" si="32"/>
        <v>20</v>
      </c>
      <c r="L213" s="21">
        <f t="shared" si="41"/>
        <v>48</v>
      </c>
      <c r="M213" s="15"/>
      <c r="N213" s="15"/>
      <c r="O213" s="21">
        <f t="shared" si="33"/>
        <v>48</v>
      </c>
      <c r="P213" s="21">
        <f t="shared" si="42"/>
        <v>13</v>
      </c>
      <c r="Q213" s="15"/>
      <c r="R213" s="15"/>
      <c r="S213" s="21">
        <f t="shared" si="34"/>
        <v>13</v>
      </c>
      <c r="T213" s="21">
        <f t="shared" si="43"/>
        <v>18</v>
      </c>
      <c r="U213" s="15"/>
      <c r="V213" s="15"/>
      <c r="W213" s="21">
        <f t="shared" si="35"/>
        <v>18</v>
      </c>
      <c r="X213" s="21">
        <f t="shared" si="44"/>
        <v>21</v>
      </c>
      <c r="Y213" s="15"/>
      <c r="Z213" s="15"/>
      <c r="AA213" s="21">
        <f t="shared" si="36"/>
        <v>21</v>
      </c>
      <c r="AB213" s="21">
        <f t="shared" si="45"/>
        <v>15</v>
      </c>
      <c r="AC213" s="15"/>
      <c r="AD213" s="15"/>
      <c r="AE213" s="21">
        <f t="shared" si="37"/>
        <v>15</v>
      </c>
      <c r="AF213" s="20" t="str">
        <f t="shared" si="38"/>
        <v>OK</v>
      </c>
    </row>
    <row r="214" spans="1:32" x14ac:dyDescent="0.3">
      <c r="A214" s="9">
        <v>46433</v>
      </c>
      <c r="B214" s="37" t="s">
        <v>157</v>
      </c>
      <c r="C214" s="11"/>
      <c r="D214" s="21">
        <f t="shared" si="39"/>
        <v>26</v>
      </c>
      <c r="E214" s="15"/>
      <c r="F214" s="15"/>
      <c r="G214" s="21">
        <f t="shared" ref="G214:G277" si="46">D214+N(E214)-N(F214)</f>
        <v>26</v>
      </c>
      <c r="H214" s="21">
        <f t="shared" si="40"/>
        <v>20</v>
      </c>
      <c r="I214" s="15"/>
      <c r="J214" s="15"/>
      <c r="K214" s="21">
        <f t="shared" ref="K214:K277" si="47">H214+N(I214)-N(J214)</f>
        <v>20</v>
      </c>
      <c r="L214" s="21">
        <f t="shared" si="41"/>
        <v>48</v>
      </c>
      <c r="M214" s="15"/>
      <c r="N214" s="15"/>
      <c r="O214" s="21">
        <f t="shared" ref="O214:O277" si="48">L214+N(M214)-N(N214)</f>
        <v>48</v>
      </c>
      <c r="P214" s="21">
        <f t="shared" si="42"/>
        <v>13</v>
      </c>
      <c r="Q214" s="15"/>
      <c r="R214" s="15"/>
      <c r="S214" s="21">
        <f t="shared" ref="S214:S277" si="49">P214+N(Q214)-N(R214)</f>
        <v>13</v>
      </c>
      <c r="T214" s="21">
        <f t="shared" si="43"/>
        <v>18</v>
      </c>
      <c r="U214" s="15"/>
      <c r="V214" s="15"/>
      <c r="W214" s="21">
        <f t="shared" ref="W214:W277" si="50">T214+N(U214)-N(V214)</f>
        <v>18</v>
      </c>
      <c r="X214" s="21">
        <f t="shared" si="44"/>
        <v>21</v>
      </c>
      <c r="Y214" s="15"/>
      <c r="Z214" s="15"/>
      <c r="AA214" s="21">
        <f t="shared" ref="AA214:AA277" si="51">X214+N(Y214)-N(Z214)</f>
        <v>21</v>
      </c>
      <c r="AB214" s="21">
        <f t="shared" si="45"/>
        <v>15</v>
      </c>
      <c r="AC214" s="15"/>
      <c r="AD214" s="15"/>
      <c r="AE214" s="21">
        <f t="shared" ref="AE214:AE277" si="52">AB214+N(AC214)-N(AD214)</f>
        <v>15</v>
      </c>
      <c r="AF214" s="20" t="str">
        <f t="shared" ref="AF214:AF277" si="53">IF(ABS((D214+H214+L214+P214+T214+X214+AB214)+(N(E214)+N(I214)+N(M214)+N(Q214)+N(U214)+N(Y214)+N(AC214))-(N(F214)+N(J214)+N(N214)+N(R214)+N(V214)+N(Z214)+N(AD214))-(G214+K214+O214+S214+W214+AA214+AE214))&lt;0.0001,"OK","ОШИБКА")</f>
        <v>OK</v>
      </c>
    </row>
    <row r="215" spans="1:32" x14ac:dyDescent="0.3">
      <c r="A215" s="9">
        <v>46434</v>
      </c>
      <c r="B215" s="37" t="s">
        <v>159</v>
      </c>
      <c r="C215" s="11"/>
      <c r="D215" s="21">
        <f t="shared" ref="D215:D278" si="54">G214</f>
        <v>26</v>
      </c>
      <c r="E215" s="15"/>
      <c r="F215" s="15"/>
      <c r="G215" s="21">
        <f t="shared" si="46"/>
        <v>26</v>
      </c>
      <c r="H215" s="21">
        <f t="shared" ref="H215:H278" si="55">K214</f>
        <v>20</v>
      </c>
      <c r="I215" s="15"/>
      <c r="J215" s="15"/>
      <c r="K215" s="21">
        <f t="shared" si="47"/>
        <v>20</v>
      </c>
      <c r="L215" s="21">
        <f t="shared" ref="L215:L278" si="56">O214</f>
        <v>48</v>
      </c>
      <c r="M215" s="15"/>
      <c r="N215" s="15"/>
      <c r="O215" s="21">
        <f t="shared" si="48"/>
        <v>48</v>
      </c>
      <c r="P215" s="21">
        <f t="shared" ref="P215:P278" si="57">S214</f>
        <v>13</v>
      </c>
      <c r="Q215" s="15"/>
      <c r="R215" s="15"/>
      <c r="S215" s="21">
        <f t="shared" si="49"/>
        <v>13</v>
      </c>
      <c r="T215" s="21">
        <f t="shared" ref="T215:T278" si="58">W214</f>
        <v>18</v>
      </c>
      <c r="U215" s="15"/>
      <c r="V215" s="15"/>
      <c r="W215" s="21">
        <f t="shared" si="50"/>
        <v>18</v>
      </c>
      <c r="X215" s="21">
        <f t="shared" ref="X215:X278" si="59">AA214</f>
        <v>21</v>
      </c>
      <c r="Y215" s="15"/>
      <c r="Z215" s="15"/>
      <c r="AA215" s="21">
        <f t="shared" si="51"/>
        <v>21</v>
      </c>
      <c r="AB215" s="21">
        <f t="shared" ref="AB215:AB278" si="60">AE214</f>
        <v>15</v>
      </c>
      <c r="AC215" s="15"/>
      <c r="AD215" s="15"/>
      <c r="AE215" s="21">
        <f t="shared" si="52"/>
        <v>15</v>
      </c>
      <c r="AF215" s="20" t="str">
        <f t="shared" si="53"/>
        <v>OK</v>
      </c>
    </row>
    <row r="216" spans="1:32" x14ac:dyDescent="0.3">
      <c r="A216" s="9">
        <v>46435</v>
      </c>
      <c r="B216" s="37" t="s">
        <v>160</v>
      </c>
      <c r="C216" s="11"/>
      <c r="D216" s="21">
        <f t="shared" si="54"/>
        <v>26</v>
      </c>
      <c r="E216" s="15"/>
      <c r="F216" s="15"/>
      <c r="G216" s="21">
        <f t="shared" si="46"/>
        <v>26</v>
      </c>
      <c r="H216" s="21">
        <f t="shared" si="55"/>
        <v>20</v>
      </c>
      <c r="I216" s="15"/>
      <c r="J216" s="15"/>
      <c r="K216" s="21">
        <f t="shared" si="47"/>
        <v>20</v>
      </c>
      <c r="L216" s="21">
        <f t="shared" si="56"/>
        <v>48</v>
      </c>
      <c r="M216" s="15"/>
      <c r="N216" s="15"/>
      <c r="O216" s="21">
        <f t="shared" si="48"/>
        <v>48</v>
      </c>
      <c r="P216" s="21">
        <f t="shared" si="57"/>
        <v>13</v>
      </c>
      <c r="Q216" s="15"/>
      <c r="R216" s="15"/>
      <c r="S216" s="21">
        <f t="shared" si="49"/>
        <v>13</v>
      </c>
      <c r="T216" s="21">
        <f t="shared" si="58"/>
        <v>18</v>
      </c>
      <c r="U216" s="15"/>
      <c r="V216" s="15"/>
      <c r="W216" s="21">
        <f t="shared" si="50"/>
        <v>18</v>
      </c>
      <c r="X216" s="21">
        <f t="shared" si="59"/>
        <v>21</v>
      </c>
      <c r="Y216" s="15"/>
      <c r="Z216" s="15"/>
      <c r="AA216" s="21">
        <f t="shared" si="51"/>
        <v>21</v>
      </c>
      <c r="AB216" s="21">
        <f t="shared" si="60"/>
        <v>15</v>
      </c>
      <c r="AC216" s="15"/>
      <c r="AD216" s="15"/>
      <c r="AE216" s="21">
        <f t="shared" si="52"/>
        <v>15</v>
      </c>
      <c r="AF216" s="20" t="str">
        <f t="shared" si="53"/>
        <v>OK</v>
      </c>
    </row>
    <row r="217" spans="1:32" x14ac:dyDescent="0.3">
      <c r="A217" s="9">
        <v>46436</v>
      </c>
      <c r="B217" s="37" t="s">
        <v>161</v>
      </c>
      <c r="C217" s="11"/>
      <c r="D217" s="21">
        <f t="shared" si="54"/>
        <v>26</v>
      </c>
      <c r="E217" s="15"/>
      <c r="F217" s="15"/>
      <c r="G217" s="21">
        <f t="shared" si="46"/>
        <v>26</v>
      </c>
      <c r="H217" s="21">
        <f t="shared" si="55"/>
        <v>20</v>
      </c>
      <c r="I217" s="15"/>
      <c r="J217" s="15"/>
      <c r="K217" s="21">
        <f t="shared" si="47"/>
        <v>20</v>
      </c>
      <c r="L217" s="21">
        <f t="shared" si="56"/>
        <v>48</v>
      </c>
      <c r="M217" s="15"/>
      <c r="N217" s="15"/>
      <c r="O217" s="21">
        <f t="shared" si="48"/>
        <v>48</v>
      </c>
      <c r="P217" s="21">
        <f t="shared" si="57"/>
        <v>13</v>
      </c>
      <c r="Q217" s="15"/>
      <c r="R217" s="15"/>
      <c r="S217" s="21">
        <f t="shared" si="49"/>
        <v>13</v>
      </c>
      <c r="T217" s="21">
        <f t="shared" si="58"/>
        <v>18</v>
      </c>
      <c r="U217" s="15"/>
      <c r="V217" s="15"/>
      <c r="W217" s="21">
        <f t="shared" si="50"/>
        <v>18</v>
      </c>
      <c r="X217" s="21">
        <f t="shared" si="59"/>
        <v>21</v>
      </c>
      <c r="Y217" s="15"/>
      <c r="Z217" s="15"/>
      <c r="AA217" s="21">
        <f t="shared" si="51"/>
        <v>21</v>
      </c>
      <c r="AB217" s="21">
        <f t="shared" si="60"/>
        <v>15</v>
      </c>
      <c r="AC217" s="15"/>
      <c r="AD217" s="15"/>
      <c r="AE217" s="21">
        <f t="shared" si="52"/>
        <v>15</v>
      </c>
      <c r="AF217" s="20" t="str">
        <f t="shared" si="53"/>
        <v>OK</v>
      </c>
    </row>
    <row r="218" spans="1:32" x14ac:dyDescent="0.3">
      <c r="A218" s="9">
        <v>46437</v>
      </c>
      <c r="B218" s="37" t="s">
        <v>162</v>
      </c>
      <c r="C218" s="11"/>
      <c r="D218" s="21">
        <f t="shared" si="54"/>
        <v>26</v>
      </c>
      <c r="E218" s="15"/>
      <c r="F218" s="15"/>
      <c r="G218" s="21">
        <f t="shared" si="46"/>
        <v>26</v>
      </c>
      <c r="H218" s="21">
        <f t="shared" si="55"/>
        <v>20</v>
      </c>
      <c r="I218" s="15"/>
      <c r="J218" s="15"/>
      <c r="K218" s="21">
        <f t="shared" si="47"/>
        <v>20</v>
      </c>
      <c r="L218" s="21">
        <f t="shared" si="56"/>
        <v>48</v>
      </c>
      <c r="M218" s="15"/>
      <c r="N218" s="15"/>
      <c r="O218" s="21">
        <f t="shared" si="48"/>
        <v>48</v>
      </c>
      <c r="P218" s="21">
        <f t="shared" si="57"/>
        <v>13</v>
      </c>
      <c r="Q218" s="15"/>
      <c r="R218" s="15"/>
      <c r="S218" s="21">
        <f t="shared" si="49"/>
        <v>13</v>
      </c>
      <c r="T218" s="21">
        <f t="shared" si="58"/>
        <v>18</v>
      </c>
      <c r="U218" s="15"/>
      <c r="V218" s="15"/>
      <c r="W218" s="21">
        <f t="shared" si="50"/>
        <v>18</v>
      </c>
      <c r="X218" s="21">
        <f t="shared" si="59"/>
        <v>21</v>
      </c>
      <c r="Y218" s="15"/>
      <c r="Z218" s="15"/>
      <c r="AA218" s="21">
        <f t="shared" si="51"/>
        <v>21</v>
      </c>
      <c r="AB218" s="21">
        <f t="shared" si="60"/>
        <v>15</v>
      </c>
      <c r="AC218" s="15"/>
      <c r="AD218" s="15"/>
      <c r="AE218" s="21">
        <f t="shared" si="52"/>
        <v>15</v>
      </c>
      <c r="AF218" s="20" t="str">
        <f t="shared" si="53"/>
        <v>OK</v>
      </c>
    </row>
    <row r="219" spans="1:32" x14ac:dyDescent="0.3">
      <c r="A219" s="9">
        <v>46438</v>
      </c>
      <c r="B219" s="37" t="s">
        <v>163</v>
      </c>
      <c r="C219" s="11"/>
      <c r="D219" s="21">
        <f t="shared" si="54"/>
        <v>26</v>
      </c>
      <c r="E219" s="15"/>
      <c r="F219" s="15"/>
      <c r="G219" s="21">
        <f t="shared" si="46"/>
        <v>26</v>
      </c>
      <c r="H219" s="21">
        <f t="shared" si="55"/>
        <v>20</v>
      </c>
      <c r="I219" s="15"/>
      <c r="J219" s="15"/>
      <c r="K219" s="21">
        <f t="shared" si="47"/>
        <v>20</v>
      </c>
      <c r="L219" s="21">
        <f t="shared" si="56"/>
        <v>48</v>
      </c>
      <c r="M219" s="15"/>
      <c r="N219" s="15"/>
      <c r="O219" s="21">
        <f t="shared" si="48"/>
        <v>48</v>
      </c>
      <c r="P219" s="21">
        <f t="shared" si="57"/>
        <v>13</v>
      </c>
      <c r="Q219" s="15"/>
      <c r="R219" s="15"/>
      <c r="S219" s="21">
        <f t="shared" si="49"/>
        <v>13</v>
      </c>
      <c r="T219" s="21">
        <f t="shared" si="58"/>
        <v>18</v>
      </c>
      <c r="U219" s="15"/>
      <c r="V219" s="15"/>
      <c r="W219" s="21">
        <f t="shared" si="50"/>
        <v>18</v>
      </c>
      <c r="X219" s="21">
        <f t="shared" si="59"/>
        <v>21</v>
      </c>
      <c r="Y219" s="15"/>
      <c r="Z219" s="15"/>
      <c r="AA219" s="21">
        <f t="shared" si="51"/>
        <v>21</v>
      </c>
      <c r="AB219" s="21">
        <f t="shared" si="60"/>
        <v>15</v>
      </c>
      <c r="AC219" s="15"/>
      <c r="AD219" s="15"/>
      <c r="AE219" s="21">
        <f t="shared" si="52"/>
        <v>15</v>
      </c>
      <c r="AF219" s="20" t="str">
        <f t="shared" si="53"/>
        <v>OK</v>
      </c>
    </row>
    <row r="220" spans="1:32" x14ac:dyDescent="0.3">
      <c r="A220" s="9">
        <v>46439</v>
      </c>
      <c r="B220" s="37" t="s">
        <v>158</v>
      </c>
      <c r="C220" s="11"/>
      <c r="D220" s="21">
        <f t="shared" si="54"/>
        <v>26</v>
      </c>
      <c r="E220" s="15"/>
      <c r="F220" s="15"/>
      <c r="G220" s="21">
        <f t="shared" si="46"/>
        <v>26</v>
      </c>
      <c r="H220" s="21">
        <f t="shared" si="55"/>
        <v>20</v>
      </c>
      <c r="I220" s="15"/>
      <c r="J220" s="15"/>
      <c r="K220" s="21">
        <f t="shared" si="47"/>
        <v>20</v>
      </c>
      <c r="L220" s="21">
        <f t="shared" si="56"/>
        <v>48</v>
      </c>
      <c r="M220" s="15"/>
      <c r="N220" s="15"/>
      <c r="O220" s="21">
        <f t="shared" si="48"/>
        <v>48</v>
      </c>
      <c r="P220" s="21">
        <f t="shared" si="57"/>
        <v>13</v>
      </c>
      <c r="Q220" s="15"/>
      <c r="R220" s="15"/>
      <c r="S220" s="21">
        <f t="shared" si="49"/>
        <v>13</v>
      </c>
      <c r="T220" s="21">
        <f t="shared" si="58"/>
        <v>18</v>
      </c>
      <c r="U220" s="15"/>
      <c r="V220" s="15"/>
      <c r="W220" s="21">
        <f t="shared" si="50"/>
        <v>18</v>
      </c>
      <c r="X220" s="21">
        <f t="shared" si="59"/>
        <v>21</v>
      </c>
      <c r="Y220" s="15"/>
      <c r="Z220" s="15"/>
      <c r="AA220" s="21">
        <f t="shared" si="51"/>
        <v>21</v>
      </c>
      <c r="AB220" s="21">
        <f t="shared" si="60"/>
        <v>15</v>
      </c>
      <c r="AC220" s="15"/>
      <c r="AD220" s="15"/>
      <c r="AE220" s="21">
        <f t="shared" si="52"/>
        <v>15</v>
      </c>
      <c r="AF220" s="20" t="str">
        <f t="shared" si="53"/>
        <v>OK</v>
      </c>
    </row>
    <row r="221" spans="1:32" x14ac:dyDescent="0.3">
      <c r="A221" s="9">
        <v>46440</v>
      </c>
      <c r="B221" s="37" t="s">
        <v>157</v>
      </c>
      <c r="C221" s="11"/>
      <c r="D221" s="21">
        <f t="shared" si="54"/>
        <v>26</v>
      </c>
      <c r="E221" s="15"/>
      <c r="F221" s="15"/>
      <c r="G221" s="21">
        <f t="shared" si="46"/>
        <v>26</v>
      </c>
      <c r="H221" s="21">
        <f t="shared" si="55"/>
        <v>20</v>
      </c>
      <c r="I221" s="15"/>
      <c r="J221" s="15"/>
      <c r="K221" s="21">
        <f t="shared" si="47"/>
        <v>20</v>
      </c>
      <c r="L221" s="21">
        <f t="shared" si="56"/>
        <v>48</v>
      </c>
      <c r="M221" s="15"/>
      <c r="N221" s="15"/>
      <c r="O221" s="21">
        <f t="shared" si="48"/>
        <v>48</v>
      </c>
      <c r="P221" s="21">
        <f t="shared" si="57"/>
        <v>13</v>
      </c>
      <c r="Q221" s="15"/>
      <c r="R221" s="15"/>
      <c r="S221" s="21">
        <f t="shared" si="49"/>
        <v>13</v>
      </c>
      <c r="T221" s="21">
        <f t="shared" si="58"/>
        <v>18</v>
      </c>
      <c r="U221" s="15"/>
      <c r="V221" s="15"/>
      <c r="W221" s="21">
        <f t="shared" si="50"/>
        <v>18</v>
      </c>
      <c r="X221" s="21">
        <f t="shared" si="59"/>
        <v>21</v>
      </c>
      <c r="Y221" s="15"/>
      <c r="Z221" s="15"/>
      <c r="AA221" s="21">
        <f t="shared" si="51"/>
        <v>21</v>
      </c>
      <c r="AB221" s="21">
        <f t="shared" si="60"/>
        <v>15</v>
      </c>
      <c r="AC221" s="15"/>
      <c r="AD221" s="15"/>
      <c r="AE221" s="21">
        <f t="shared" si="52"/>
        <v>15</v>
      </c>
      <c r="AF221" s="20" t="str">
        <f t="shared" si="53"/>
        <v>OK</v>
      </c>
    </row>
    <row r="222" spans="1:32" x14ac:dyDescent="0.3">
      <c r="A222" s="9">
        <v>46441</v>
      </c>
      <c r="B222" s="37" t="s">
        <v>159</v>
      </c>
      <c r="C222" s="11"/>
      <c r="D222" s="21">
        <f t="shared" si="54"/>
        <v>26</v>
      </c>
      <c r="E222" s="15"/>
      <c r="F222" s="15"/>
      <c r="G222" s="21">
        <f t="shared" si="46"/>
        <v>26</v>
      </c>
      <c r="H222" s="21">
        <f t="shared" si="55"/>
        <v>20</v>
      </c>
      <c r="I222" s="15"/>
      <c r="J222" s="15"/>
      <c r="K222" s="21">
        <f t="shared" si="47"/>
        <v>20</v>
      </c>
      <c r="L222" s="21">
        <f t="shared" si="56"/>
        <v>48</v>
      </c>
      <c r="M222" s="15"/>
      <c r="N222" s="15"/>
      <c r="O222" s="21">
        <f t="shared" si="48"/>
        <v>48</v>
      </c>
      <c r="P222" s="21">
        <f t="shared" si="57"/>
        <v>13</v>
      </c>
      <c r="Q222" s="15"/>
      <c r="R222" s="15"/>
      <c r="S222" s="21">
        <f t="shared" si="49"/>
        <v>13</v>
      </c>
      <c r="T222" s="21">
        <f t="shared" si="58"/>
        <v>18</v>
      </c>
      <c r="U222" s="15"/>
      <c r="V222" s="15"/>
      <c r="W222" s="21">
        <f t="shared" si="50"/>
        <v>18</v>
      </c>
      <c r="X222" s="21">
        <f t="shared" si="59"/>
        <v>21</v>
      </c>
      <c r="Y222" s="15"/>
      <c r="Z222" s="15"/>
      <c r="AA222" s="21">
        <f t="shared" si="51"/>
        <v>21</v>
      </c>
      <c r="AB222" s="21">
        <f t="shared" si="60"/>
        <v>15</v>
      </c>
      <c r="AC222" s="15"/>
      <c r="AD222" s="15"/>
      <c r="AE222" s="21">
        <f t="shared" si="52"/>
        <v>15</v>
      </c>
      <c r="AF222" s="20" t="str">
        <f t="shared" si="53"/>
        <v>OK</v>
      </c>
    </row>
    <row r="223" spans="1:32" x14ac:dyDescent="0.3">
      <c r="A223" s="9">
        <v>46442</v>
      </c>
      <c r="B223" s="37" t="s">
        <v>160</v>
      </c>
      <c r="C223" s="11"/>
      <c r="D223" s="21">
        <f t="shared" si="54"/>
        <v>26</v>
      </c>
      <c r="E223" s="15"/>
      <c r="F223" s="15"/>
      <c r="G223" s="21">
        <f t="shared" si="46"/>
        <v>26</v>
      </c>
      <c r="H223" s="21">
        <f t="shared" si="55"/>
        <v>20</v>
      </c>
      <c r="I223" s="15"/>
      <c r="J223" s="15"/>
      <c r="K223" s="21">
        <f t="shared" si="47"/>
        <v>20</v>
      </c>
      <c r="L223" s="21">
        <f t="shared" si="56"/>
        <v>48</v>
      </c>
      <c r="M223" s="15"/>
      <c r="N223" s="15"/>
      <c r="O223" s="21">
        <f t="shared" si="48"/>
        <v>48</v>
      </c>
      <c r="P223" s="21">
        <f t="shared" si="57"/>
        <v>13</v>
      </c>
      <c r="Q223" s="15"/>
      <c r="R223" s="15"/>
      <c r="S223" s="21">
        <f t="shared" si="49"/>
        <v>13</v>
      </c>
      <c r="T223" s="21">
        <f t="shared" si="58"/>
        <v>18</v>
      </c>
      <c r="U223" s="15"/>
      <c r="V223" s="15"/>
      <c r="W223" s="21">
        <f t="shared" si="50"/>
        <v>18</v>
      </c>
      <c r="X223" s="21">
        <f t="shared" si="59"/>
        <v>21</v>
      </c>
      <c r="Y223" s="15"/>
      <c r="Z223" s="15"/>
      <c r="AA223" s="21">
        <f t="shared" si="51"/>
        <v>21</v>
      </c>
      <c r="AB223" s="21">
        <f t="shared" si="60"/>
        <v>15</v>
      </c>
      <c r="AC223" s="15"/>
      <c r="AD223" s="15"/>
      <c r="AE223" s="21">
        <f t="shared" si="52"/>
        <v>15</v>
      </c>
      <c r="AF223" s="20" t="str">
        <f t="shared" si="53"/>
        <v>OK</v>
      </c>
    </row>
    <row r="224" spans="1:32" x14ac:dyDescent="0.3">
      <c r="A224" s="9">
        <v>46443</v>
      </c>
      <c r="B224" s="37" t="s">
        <v>161</v>
      </c>
      <c r="C224" s="11"/>
      <c r="D224" s="21">
        <f t="shared" si="54"/>
        <v>26</v>
      </c>
      <c r="E224" s="15"/>
      <c r="F224" s="15"/>
      <c r="G224" s="21">
        <f t="shared" si="46"/>
        <v>26</v>
      </c>
      <c r="H224" s="21">
        <f t="shared" si="55"/>
        <v>20</v>
      </c>
      <c r="I224" s="15"/>
      <c r="J224" s="15"/>
      <c r="K224" s="21">
        <f t="shared" si="47"/>
        <v>20</v>
      </c>
      <c r="L224" s="21">
        <f t="shared" si="56"/>
        <v>48</v>
      </c>
      <c r="M224" s="15"/>
      <c r="N224" s="15"/>
      <c r="O224" s="21">
        <f t="shared" si="48"/>
        <v>48</v>
      </c>
      <c r="P224" s="21">
        <f t="shared" si="57"/>
        <v>13</v>
      </c>
      <c r="Q224" s="15"/>
      <c r="R224" s="15"/>
      <c r="S224" s="21">
        <f t="shared" si="49"/>
        <v>13</v>
      </c>
      <c r="T224" s="21">
        <f t="shared" si="58"/>
        <v>18</v>
      </c>
      <c r="U224" s="15"/>
      <c r="V224" s="15"/>
      <c r="W224" s="21">
        <f t="shared" si="50"/>
        <v>18</v>
      </c>
      <c r="X224" s="21">
        <f t="shared" si="59"/>
        <v>21</v>
      </c>
      <c r="Y224" s="15"/>
      <c r="Z224" s="15"/>
      <c r="AA224" s="21">
        <f t="shared" si="51"/>
        <v>21</v>
      </c>
      <c r="AB224" s="21">
        <f t="shared" si="60"/>
        <v>15</v>
      </c>
      <c r="AC224" s="15"/>
      <c r="AD224" s="15"/>
      <c r="AE224" s="21">
        <f t="shared" si="52"/>
        <v>15</v>
      </c>
      <c r="AF224" s="20" t="str">
        <f t="shared" si="53"/>
        <v>OK</v>
      </c>
    </row>
    <row r="225" spans="1:32" x14ac:dyDescent="0.3">
      <c r="A225" s="9">
        <v>46444</v>
      </c>
      <c r="B225" s="37" t="s">
        <v>162</v>
      </c>
      <c r="C225" s="11"/>
      <c r="D225" s="21">
        <f t="shared" si="54"/>
        <v>26</v>
      </c>
      <c r="E225" s="15"/>
      <c r="F225" s="15"/>
      <c r="G225" s="21">
        <f t="shared" si="46"/>
        <v>26</v>
      </c>
      <c r="H225" s="21">
        <f t="shared" si="55"/>
        <v>20</v>
      </c>
      <c r="I225" s="15"/>
      <c r="J225" s="15"/>
      <c r="K225" s="21">
        <f t="shared" si="47"/>
        <v>20</v>
      </c>
      <c r="L225" s="21">
        <f t="shared" si="56"/>
        <v>48</v>
      </c>
      <c r="M225" s="15"/>
      <c r="N225" s="15"/>
      <c r="O225" s="21">
        <f t="shared" si="48"/>
        <v>48</v>
      </c>
      <c r="P225" s="21">
        <f t="shared" si="57"/>
        <v>13</v>
      </c>
      <c r="Q225" s="15"/>
      <c r="R225" s="15"/>
      <c r="S225" s="21">
        <f t="shared" si="49"/>
        <v>13</v>
      </c>
      <c r="T225" s="21">
        <f t="shared" si="58"/>
        <v>18</v>
      </c>
      <c r="U225" s="15"/>
      <c r="V225" s="15"/>
      <c r="W225" s="21">
        <f t="shared" si="50"/>
        <v>18</v>
      </c>
      <c r="X225" s="21">
        <f t="shared" si="59"/>
        <v>21</v>
      </c>
      <c r="Y225" s="15"/>
      <c r="Z225" s="15"/>
      <c r="AA225" s="21">
        <f t="shared" si="51"/>
        <v>21</v>
      </c>
      <c r="AB225" s="21">
        <f t="shared" si="60"/>
        <v>15</v>
      </c>
      <c r="AC225" s="15"/>
      <c r="AD225" s="15"/>
      <c r="AE225" s="21">
        <f t="shared" si="52"/>
        <v>15</v>
      </c>
      <c r="AF225" s="20" t="str">
        <f t="shared" si="53"/>
        <v>OK</v>
      </c>
    </row>
    <row r="226" spans="1:32" x14ac:dyDescent="0.3">
      <c r="A226" s="9">
        <v>46445</v>
      </c>
      <c r="B226" s="37" t="s">
        <v>163</v>
      </c>
      <c r="C226" s="11"/>
      <c r="D226" s="21">
        <f t="shared" si="54"/>
        <v>26</v>
      </c>
      <c r="E226" s="15"/>
      <c r="F226" s="15"/>
      <c r="G226" s="21">
        <f t="shared" si="46"/>
        <v>26</v>
      </c>
      <c r="H226" s="21">
        <f t="shared" si="55"/>
        <v>20</v>
      </c>
      <c r="I226" s="15"/>
      <c r="J226" s="15"/>
      <c r="K226" s="21">
        <f t="shared" si="47"/>
        <v>20</v>
      </c>
      <c r="L226" s="21">
        <f t="shared" si="56"/>
        <v>48</v>
      </c>
      <c r="M226" s="15"/>
      <c r="N226" s="15"/>
      <c r="O226" s="21">
        <f t="shared" si="48"/>
        <v>48</v>
      </c>
      <c r="P226" s="21">
        <f t="shared" si="57"/>
        <v>13</v>
      </c>
      <c r="Q226" s="15"/>
      <c r="R226" s="15"/>
      <c r="S226" s="21">
        <f t="shared" si="49"/>
        <v>13</v>
      </c>
      <c r="T226" s="21">
        <f t="shared" si="58"/>
        <v>18</v>
      </c>
      <c r="U226" s="15"/>
      <c r="V226" s="15"/>
      <c r="W226" s="21">
        <f t="shared" si="50"/>
        <v>18</v>
      </c>
      <c r="X226" s="21">
        <f t="shared" si="59"/>
        <v>21</v>
      </c>
      <c r="Y226" s="15"/>
      <c r="Z226" s="15"/>
      <c r="AA226" s="21">
        <f t="shared" si="51"/>
        <v>21</v>
      </c>
      <c r="AB226" s="21">
        <f t="shared" si="60"/>
        <v>15</v>
      </c>
      <c r="AC226" s="15"/>
      <c r="AD226" s="15"/>
      <c r="AE226" s="21">
        <f t="shared" si="52"/>
        <v>15</v>
      </c>
      <c r="AF226" s="20" t="str">
        <f t="shared" si="53"/>
        <v>OK</v>
      </c>
    </row>
    <row r="227" spans="1:32" x14ac:dyDescent="0.3">
      <c r="A227" s="9">
        <v>46446</v>
      </c>
      <c r="B227" s="37" t="s">
        <v>158</v>
      </c>
      <c r="C227" s="11"/>
      <c r="D227" s="21">
        <f t="shared" si="54"/>
        <v>26</v>
      </c>
      <c r="E227" s="15"/>
      <c r="F227" s="15"/>
      <c r="G227" s="21">
        <f t="shared" si="46"/>
        <v>26</v>
      </c>
      <c r="H227" s="21">
        <f t="shared" si="55"/>
        <v>20</v>
      </c>
      <c r="I227" s="15"/>
      <c r="J227" s="15"/>
      <c r="K227" s="21">
        <f t="shared" si="47"/>
        <v>20</v>
      </c>
      <c r="L227" s="21">
        <f t="shared" si="56"/>
        <v>48</v>
      </c>
      <c r="M227" s="15"/>
      <c r="N227" s="15"/>
      <c r="O227" s="21">
        <f t="shared" si="48"/>
        <v>48</v>
      </c>
      <c r="P227" s="21">
        <f t="shared" si="57"/>
        <v>13</v>
      </c>
      <c r="Q227" s="15"/>
      <c r="R227" s="15"/>
      <c r="S227" s="21">
        <f t="shared" si="49"/>
        <v>13</v>
      </c>
      <c r="T227" s="21">
        <f t="shared" si="58"/>
        <v>18</v>
      </c>
      <c r="U227" s="15"/>
      <c r="V227" s="15"/>
      <c r="W227" s="21">
        <f t="shared" si="50"/>
        <v>18</v>
      </c>
      <c r="X227" s="21">
        <f t="shared" si="59"/>
        <v>21</v>
      </c>
      <c r="Y227" s="15"/>
      <c r="Z227" s="15"/>
      <c r="AA227" s="21">
        <f t="shared" si="51"/>
        <v>21</v>
      </c>
      <c r="AB227" s="21">
        <f t="shared" si="60"/>
        <v>15</v>
      </c>
      <c r="AC227" s="15"/>
      <c r="AD227" s="15"/>
      <c r="AE227" s="21">
        <f t="shared" si="52"/>
        <v>15</v>
      </c>
      <c r="AF227" s="20" t="str">
        <f t="shared" si="53"/>
        <v>OK</v>
      </c>
    </row>
    <row r="228" spans="1:32" x14ac:dyDescent="0.3">
      <c r="A228" s="9">
        <v>46447</v>
      </c>
      <c r="B228" s="37" t="s">
        <v>157</v>
      </c>
      <c r="C228" s="11"/>
      <c r="D228" s="21">
        <f t="shared" si="54"/>
        <v>26</v>
      </c>
      <c r="E228" s="15"/>
      <c r="F228" s="15"/>
      <c r="G228" s="21">
        <f t="shared" si="46"/>
        <v>26</v>
      </c>
      <c r="H228" s="21">
        <f t="shared" si="55"/>
        <v>20</v>
      </c>
      <c r="I228" s="15"/>
      <c r="J228" s="15"/>
      <c r="K228" s="21">
        <f t="shared" si="47"/>
        <v>20</v>
      </c>
      <c r="L228" s="21">
        <f t="shared" si="56"/>
        <v>48</v>
      </c>
      <c r="M228" s="15"/>
      <c r="N228" s="15"/>
      <c r="O228" s="21">
        <f t="shared" si="48"/>
        <v>48</v>
      </c>
      <c r="P228" s="21">
        <f t="shared" si="57"/>
        <v>13</v>
      </c>
      <c r="Q228" s="15"/>
      <c r="R228" s="15"/>
      <c r="S228" s="21">
        <f t="shared" si="49"/>
        <v>13</v>
      </c>
      <c r="T228" s="21">
        <f t="shared" si="58"/>
        <v>18</v>
      </c>
      <c r="U228" s="15"/>
      <c r="V228" s="15"/>
      <c r="W228" s="21">
        <f t="shared" si="50"/>
        <v>18</v>
      </c>
      <c r="X228" s="21">
        <f t="shared" si="59"/>
        <v>21</v>
      </c>
      <c r="Y228" s="15"/>
      <c r="Z228" s="15"/>
      <c r="AA228" s="21">
        <f t="shared" si="51"/>
        <v>21</v>
      </c>
      <c r="AB228" s="21">
        <f t="shared" si="60"/>
        <v>15</v>
      </c>
      <c r="AC228" s="15"/>
      <c r="AD228" s="15"/>
      <c r="AE228" s="21">
        <f t="shared" si="52"/>
        <v>15</v>
      </c>
      <c r="AF228" s="20" t="str">
        <f t="shared" si="53"/>
        <v>OK</v>
      </c>
    </row>
    <row r="229" spans="1:32" x14ac:dyDescent="0.3">
      <c r="A229" s="9">
        <v>46448</v>
      </c>
      <c r="B229" s="37" t="s">
        <v>159</v>
      </c>
      <c r="C229" s="11"/>
      <c r="D229" s="21">
        <f t="shared" si="54"/>
        <v>26</v>
      </c>
      <c r="E229" s="15"/>
      <c r="F229" s="15"/>
      <c r="G229" s="21">
        <f t="shared" si="46"/>
        <v>26</v>
      </c>
      <c r="H229" s="21">
        <f t="shared" si="55"/>
        <v>20</v>
      </c>
      <c r="I229" s="15"/>
      <c r="J229" s="15"/>
      <c r="K229" s="21">
        <f t="shared" si="47"/>
        <v>20</v>
      </c>
      <c r="L229" s="21">
        <f t="shared" si="56"/>
        <v>48</v>
      </c>
      <c r="M229" s="15"/>
      <c r="N229" s="15"/>
      <c r="O229" s="21">
        <f t="shared" si="48"/>
        <v>48</v>
      </c>
      <c r="P229" s="21">
        <f t="shared" si="57"/>
        <v>13</v>
      </c>
      <c r="Q229" s="15"/>
      <c r="R229" s="15"/>
      <c r="S229" s="21">
        <f t="shared" si="49"/>
        <v>13</v>
      </c>
      <c r="T229" s="21">
        <f t="shared" si="58"/>
        <v>18</v>
      </c>
      <c r="U229" s="15"/>
      <c r="V229" s="15"/>
      <c r="W229" s="21">
        <f t="shared" si="50"/>
        <v>18</v>
      </c>
      <c r="X229" s="21">
        <f t="shared" si="59"/>
        <v>21</v>
      </c>
      <c r="Y229" s="15"/>
      <c r="Z229" s="15"/>
      <c r="AA229" s="21">
        <f t="shared" si="51"/>
        <v>21</v>
      </c>
      <c r="AB229" s="21">
        <f t="shared" si="60"/>
        <v>15</v>
      </c>
      <c r="AC229" s="15"/>
      <c r="AD229" s="15"/>
      <c r="AE229" s="21">
        <f t="shared" si="52"/>
        <v>15</v>
      </c>
      <c r="AF229" s="20" t="str">
        <f t="shared" si="53"/>
        <v>OK</v>
      </c>
    </row>
    <row r="230" spans="1:32" x14ac:dyDescent="0.3">
      <c r="A230" s="9">
        <v>46449</v>
      </c>
      <c r="B230" s="37" t="s">
        <v>160</v>
      </c>
      <c r="C230" s="11"/>
      <c r="D230" s="21">
        <f t="shared" si="54"/>
        <v>26</v>
      </c>
      <c r="E230" s="15"/>
      <c r="F230" s="15"/>
      <c r="G230" s="21">
        <f t="shared" si="46"/>
        <v>26</v>
      </c>
      <c r="H230" s="21">
        <f t="shared" si="55"/>
        <v>20</v>
      </c>
      <c r="I230" s="15"/>
      <c r="J230" s="15"/>
      <c r="K230" s="21">
        <f t="shared" si="47"/>
        <v>20</v>
      </c>
      <c r="L230" s="21">
        <f t="shared" si="56"/>
        <v>48</v>
      </c>
      <c r="M230" s="15"/>
      <c r="N230" s="15"/>
      <c r="O230" s="21">
        <f t="shared" si="48"/>
        <v>48</v>
      </c>
      <c r="P230" s="21">
        <f t="shared" si="57"/>
        <v>13</v>
      </c>
      <c r="Q230" s="15"/>
      <c r="R230" s="15"/>
      <c r="S230" s="21">
        <f t="shared" si="49"/>
        <v>13</v>
      </c>
      <c r="T230" s="21">
        <f t="shared" si="58"/>
        <v>18</v>
      </c>
      <c r="U230" s="15"/>
      <c r="V230" s="15"/>
      <c r="W230" s="21">
        <f t="shared" si="50"/>
        <v>18</v>
      </c>
      <c r="X230" s="21">
        <f t="shared" si="59"/>
        <v>21</v>
      </c>
      <c r="Y230" s="15"/>
      <c r="Z230" s="15"/>
      <c r="AA230" s="21">
        <f t="shared" si="51"/>
        <v>21</v>
      </c>
      <c r="AB230" s="21">
        <f t="shared" si="60"/>
        <v>15</v>
      </c>
      <c r="AC230" s="15"/>
      <c r="AD230" s="15"/>
      <c r="AE230" s="21">
        <f t="shared" si="52"/>
        <v>15</v>
      </c>
      <c r="AF230" s="20" t="str">
        <f t="shared" si="53"/>
        <v>OK</v>
      </c>
    </row>
    <row r="231" spans="1:32" x14ac:dyDescent="0.3">
      <c r="A231" s="9">
        <v>46450</v>
      </c>
      <c r="B231" s="37" t="s">
        <v>161</v>
      </c>
      <c r="C231" s="11"/>
      <c r="D231" s="21">
        <f t="shared" si="54"/>
        <v>26</v>
      </c>
      <c r="E231" s="15"/>
      <c r="F231" s="15"/>
      <c r="G231" s="21">
        <f t="shared" si="46"/>
        <v>26</v>
      </c>
      <c r="H231" s="21">
        <f t="shared" si="55"/>
        <v>20</v>
      </c>
      <c r="I231" s="15"/>
      <c r="J231" s="15"/>
      <c r="K231" s="21">
        <f t="shared" si="47"/>
        <v>20</v>
      </c>
      <c r="L231" s="21">
        <f t="shared" si="56"/>
        <v>48</v>
      </c>
      <c r="M231" s="15"/>
      <c r="N231" s="15"/>
      <c r="O231" s="21">
        <f t="shared" si="48"/>
        <v>48</v>
      </c>
      <c r="P231" s="21">
        <f t="shared" si="57"/>
        <v>13</v>
      </c>
      <c r="Q231" s="15"/>
      <c r="R231" s="15"/>
      <c r="S231" s="21">
        <f t="shared" si="49"/>
        <v>13</v>
      </c>
      <c r="T231" s="21">
        <f t="shared" si="58"/>
        <v>18</v>
      </c>
      <c r="U231" s="15"/>
      <c r="V231" s="15"/>
      <c r="W231" s="21">
        <f t="shared" si="50"/>
        <v>18</v>
      </c>
      <c r="X231" s="21">
        <f t="shared" si="59"/>
        <v>21</v>
      </c>
      <c r="Y231" s="15"/>
      <c r="Z231" s="15"/>
      <c r="AA231" s="21">
        <f t="shared" si="51"/>
        <v>21</v>
      </c>
      <c r="AB231" s="21">
        <f t="shared" si="60"/>
        <v>15</v>
      </c>
      <c r="AC231" s="15"/>
      <c r="AD231" s="15"/>
      <c r="AE231" s="21">
        <f t="shared" si="52"/>
        <v>15</v>
      </c>
      <c r="AF231" s="20" t="str">
        <f t="shared" si="53"/>
        <v>OK</v>
      </c>
    </row>
    <row r="232" spans="1:32" x14ac:dyDescent="0.3">
      <c r="A232" s="9">
        <v>46451</v>
      </c>
      <c r="B232" s="37" t="s">
        <v>162</v>
      </c>
      <c r="C232" s="11"/>
      <c r="D232" s="21">
        <f t="shared" si="54"/>
        <v>26</v>
      </c>
      <c r="E232" s="15"/>
      <c r="F232" s="15"/>
      <c r="G232" s="21">
        <f t="shared" si="46"/>
        <v>26</v>
      </c>
      <c r="H232" s="21">
        <f t="shared" si="55"/>
        <v>20</v>
      </c>
      <c r="I232" s="15"/>
      <c r="J232" s="15"/>
      <c r="K232" s="21">
        <f t="shared" si="47"/>
        <v>20</v>
      </c>
      <c r="L232" s="21">
        <f t="shared" si="56"/>
        <v>48</v>
      </c>
      <c r="M232" s="15"/>
      <c r="N232" s="15"/>
      <c r="O232" s="21">
        <f t="shared" si="48"/>
        <v>48</v>
      </c>
      <c r="P232" s="21">
        <f t="shared" si="57"/>
        <v>13</v>
      </c>
      <c r="Q232" s="15"/>
      <c r="R232" s="15"/>
      <c r="S232" s="21">
        <f t="shared" si="49"/>
        <v>13</v>
      </c>
      <c r="T232" s="21">
        <f t="shared" si="58"/>
        <v>18</v>
      </c>
      <c r="U232" s="15"/>
      <c r="V232" s="15"/>
      <c r="W232" s="21">
        <f t="shared" si="50"/>
        <v>18</v>
      </c>
      <c r="X232" s="21">
        <f t="shared" si="59"/>
        <v>21</v>
      </c>
      <c r="Y232" s="15"/>
      <c r="Z232" s="15"/>
      <c r="AA232" s="21">
        <f t="shared" si="51"/>
        <v>21</v>
      </c>
      <c r="AB232" s="21">
        <f t="shared" si="60"/>
        <v>15</v>
      </c>
      <c r="AC232" s="15"/>
      <c r="AD232" s="15"/>
      <c r="AE232" s="21">
        <f t="shared" si="52"/>
        <v>15</v>
      </c>
      <c r="AF232" s="20" t="str">
        <f t="shared" si="53"/>
        <v>OK</v>
      </c>
    </row>
    <row r="233" spans="1:32" x14ac:dyDescent="0.3">
      <c r="A233" s="9">
        <v>46452</v>
      </c>
      <c r="B233" s="37" t="s">
        <v>163</v>
      </c>
      <c r="C233" s="11"/>
      <c r="D233" s="21">
        <f t="shared" si="54"/>
        <v>26</v>
      </c>
      <c r="E233" s="15"/>
      <c r="F233" s="15"/>
      <c r="G233" s="21">
        <f t="shared" si="46"/>
        <v>26</v>
      </c>
      <c r="H233" s="21">
        <f t="shared" si="55"/>
        <v>20</v>
      </c>
      <c r="I233" s="15"/>
      <c r="J233" s="15"/>
      <c r="K233" s="21">
        <f t="shared" si="47"/>
        <v>20</v>
      </c>
      <c r="L233" s="21">
        <f t="shared" si="56"/>
        <v>48</v>
      </c>
      <c r="M233" s="15"/>
      <c r="N233" s="15"/>
      <c r="O233" s="21">
        <f t="shared" si="48"/>
        <v>48</v>
      </c>
      <c r="P233" s="21">
        <f t="shared" si="57"/>
        <v>13</v>
      </c>
      <c r="Q233" s="15"/>
      <c r="R233" s="15"/>
      <c r="S233" s="21">
        <f t="shared" si="49"/>
        <v>13</v>
      </c>
      <c r="T233" s="21">
        <f t="shared" si="58"/>
        <v>18</v>
      </c>
      <c r="U233" s="15"/>
      <c r="V233" s="15"/>
      <c r="W233" s="21">
        <f t="shared" si="50"/>
        <v>18</v>
      </c>
      <c r="X233" s="21">
        <f t="shared" si="59"/>
        <v>21</v>
      </c>
      <c r="Y233" s="15"/>
      <c r="Z233" s="15"/>
      <c r="AA233" s="21">
        <f t="shared" si="51"/>
        <v>21</v>
      </c>
      <c r="AB233" s="21">
        <f t="shared" si="60"/>
        <v>15</v>
      </c>
      <c r="AC233" s="15"/>
      <c r="AD233" s="15"/>
      <c r="AE233" s="21">
        <f t="shared" si="52"/>
        <v>15</v>
      </c>
      <c r="AF233" s="20" t="str">
        <f t="shared" si="53"/>
        <v>OK</v>
      </c>
    </row>
    <row r="234" spans="1:32" x14ac:dyDescent="0.3">
      <c r="A234" s="9">
        <v>46453</v>
      </c>
      <c r="B234" s="37" t="s">
        <v>158</v>
      </c>
      <c r="C234" s="11"/>
      <c r="D234" s="21">
        <f t="shared" si="54"/>
        <v>26</v>
      </c>
      <c r="E234" s="15"/>
      <c r="F234" s="15"/>
      <c r="G234" s="21">
        <f t="shared" si="46"/>
        <v>26</v>
      </c>
      <c r="H234" s="21">
        <f t="shared" si="55"/>
        <v>20</v>
      </c>
      <c r="I234" s="15"/>
      <c r="J234" s="15"/>
      <c r="K234" s="21">
        <f t="shared" si="47"/>
        <v>20</v>
      </c>
      <c r="L234" s="21">
        <f t="shared" si="56"/>
        <v>48</v>
      </c>
      <c r="M234" s="15"/>
      <c r="N234" s="15"/>
      <c r="O234" s="21">
        <f t="shared" si="48"/>
        <v>48</v>
      </c>
      <c r="P234" s="21">
        <f t="shared" si="57"/>
        <v>13</v>
      </c>
      <c r="Q234" s="15"/>
      <c r="R234" s="15"/>
      <c r="S234" s="21">
        <f t="shared" si="49"/>
        <v>13</v>
      </c>
      <c r="T234" s="21">
        <f t="shared" si="58"/>
        <v>18</v>
      </c>
      <c r="U234" s="15"/>
      <c r="V234" s="15"/>
      <c r="W234" s="21">
        <f t="shared" si="50"/>
        <v>18</v>
      </c>
      <c r="X234" s="21">
        <f t="shared" si="59"/>
        <v>21</v>
      </c>
      <c r="Y234" s="15"/>
      <c r="Z234" s="15"/>
      <c r="AA234" s="21">
        <f t="shared" si="51"/>
        <v>21</v>
      </c>
      <c r="AB234" s="21">
        <f t="shared" si="60"/>
        <v>15</v>
      </c>
      <c r="AC234" s="15"/>
      <c r="AD234" s="15"/>
      <c r="AE234" s="21">
        <f t="shared" si="52"/>
        <v>15</v>
      </c>
      <c r="AF234" s="20" t="str">
        <f t="shared" si="53"/>
        <v>OK</v>
      </c>
    </row>
    <row r="235" spans="1:32" x14ac:dyDescent="0.3">
      <c r="A235" s="9">
        <v>46454</v>
      </c>
      <c r="B235" s="37" t="s">
        <v>157</v>
      </c>
      <c r="C235" s="11"/>
      <c r="D235" s="21">
        <f t="shared" si="54"/>
        <v>26</v>
      </c>
      <c r="E235" s="15"/>
      <c r="F235" s="15"/>
      <c r="G235" s="21">
        <f t="shared" si="46"/>
        <v>26</v>
      </c>
      <c r="H235" s="21">
        <f t="shared" si="55"/>
        <v>20</v>
      </c>
      <c r="I235" s="15"/>
      <c r="J235" s="15"/>
      <c r="K235" s="21">
        <f t="shared" si="47"/>
        <v>20</v>
      </c>
      <c r="L235" s="21">
        <f t="shared" si="56"/>
        <v>48</v>
      </c>
      <c r="M235" s="15"/>
      <c r="N235" s="15"/>
      <c r="O235" s="21">
        <f t="shared" si="48"/>
        <v>48</v>
      </c>
      <c r="P235" s="21">
        <f t="shared" si="57"/>
        <v>13</v>
      </c>
      <c r="Q235" s="15"/>
      <c r="R235" s="15"/>
      <c r="S235" s="21">
        <f t="shared" si="49"/>
        <v>13</v>
      </c>
      <c r="T235" s="21">
        <f t="shared" si="58"/>
        <v>18</v>
      </c>
      <c r="U235" s="15"/>
      <c r="V235" s="15"/>
      <c r="W235" s="21">
        <f t="shared" si="50"/>
        <v>18</v>
      </c>
      <c r="X235" s="21">
        <f t="shared" si="59"/>
        <v>21</v>
      </c>
      <c r="Y235" s="15"/>
      <c r="Z235" s="15"/>
      <c r="AA235" s="21">
        <f t="shared" si="51"/>
        <v>21</v>
      </c>
      <c r="AB235" s="21">
        <f t="shared" si="60"/>
        <v>15</v>
      </c>
      <c r="AC235" s="15"/>
      <c r="AD235" s="15"/>
      <c r="AE235" s="21">
        <f t="shared" si="52"/>
        <v>15</v>
      </c>
      <c r="AF235" s="20" t="str">
        <f t="shared" si="53"/>
        <v>OK</v>
      </c>
    </row>
    <row r="236" spans="1:32" x14ac:dyDescent="0.3">
      <c r="A236" s="9">
        <v>46455</v>
      </c>
      <c r="B236" s="37" t="s">
        <v>159</v>
      </c>
      <c r="C236" s="11"/>
      <c r="D236" s="21">
        <f t="shared" si="54"/>
        <v>26</v>
      </c>
      <c r="E236" s="15"/>
      <c r="F236" s="15"/>
      <c r="G236" s="21">
        <f t="shared" si="46"/>
        <v>26</v>
      </c>
      <c r="H236" s="21">
        <f t="shared" si="55"/>
        <v>20</v>
      </c>
      <c r="I236" s="15"/>
      <c r="J236" s="15"/>
      <c r="K236" s="21">
        <f t="shared" si="47"/>
        <v>20</v>
      </c>
      <c r="L236" s="21">
        <f t="shared" si="56"/>
        <v>48</v>
      </c>
      <c r="M236" s="15"/>
      <c r="N236" s="15"/>
      <c r="O236" s="21">
        <f t="shared" si="48"/>
        <v>48</v>
      </c>
      <c r="P236" s="21">
        <f t="shared" si="57"/>
        <v>13</v>
      </c>
      <c r="Q236" s="15"/>
      <c r="R236" s="15"/>
      <c r="S236" s="21">
        <f t="shared" si="49"/>
        <v>13</v>
      </c>
      <c r="T236" s="21">
        <f t="shared" si="58"/>
        <v>18</v>
      </c>
      <c r="U236" s="15"/>
      <c r="V236" s="15"/>
      <c r="W236" s="21">
        <f t="shared" si="50"/>
        <v>18</v>
      </c>
      <c r="X236" s="21">
        <f t="shared" si="59"/>
        <v>21</v>
      </c>
      <c r="Y236" s="15"/>
      <c r="Z236" s="15"/>
      <c r="AA236" s="21">
        <f t="shared" si="51"/>
        <v>21</v>
      </c>
      <c r="AB236" s="21">
        <f t="shared" si="60"/>
        <v>15</v>
      </c>
      <c r="AC236" s="15"/>
      <c r="AD236" s="15"/>
      <c r="AE236" s="21">
        <f t="shared" si="52"/>
        <v>15</v>
      </c>
      <c r="AF236" s="20" t="str">
        <f t="shared" si="53"/>
        <v>OK</v>
      </c>
    </row>
    <row r="237" spans="1:32" x14ac:dyDescent="0.3">
      <c r="A237" s="9">
        <v>46456</v>
      </c>
      <c r="B237" s="37" t="s">
        <v>160</v>
      </c>
      <c r="C237" s="11"/>
      <c r="D237" s="21">
        <f t="shared" si="54"/>
        <v>26</v>
      </c>
      <c r="E237" s="15"/>
      <c r="F237" s="15"/>
      <c r="G237" s="21">
        <f t="shared" si="46"/>
        <v>26</v>
      </c>
      <c r="H237" s="21">
        <f t="shared" si="55"/>
        <v>20</v>
      </c>
      <c r="I237" s="15"/>
      <c r="J237" s="15"/>
      <c r="K237" s="21">
        <f t="shared" si="47"/>
        <v>20</v>
      </c>
      <c r="L237" s="21">
        <f t="shared" si="56"/>
        <v>48</v>
      </c>
      <c r="M237" s="15"/>
      <c r="N237" s="15"/>
      <c r="O237" s="21">
        <f t="shared" si="48"/>
        <v>48</v>
      </c>
      <c r="P237" s="21">
        <f t="shared" si="57"/>
        <v>13</v>
      </c>
      <c r="Q237" s="15"/>
      <c r="R237" s="15"/>
      <c r="S237" s="21">
        <f t="shared" si="49"/>
        <v>13</v>
      </c>
      <c r="T237" s="21">
        <f t="shared" si="58"/>
        <v>18</v>
      </c>
      <c r="U237" s="15"/>
      <c r="V237" s="15"/>
      <c r="W237" s="21">
        <f t="shared" si="50"/>
        <v>18</v>
      </c>
      <c r="X237" s="21">
        <f t="shared" si="59"/>
        <v>21</v>
      </c>
      <c r="Y237" s="15"/>
      <c r="Z237" s="15"/>
      <c r="AA237" s="21">
        <f t="shared" si="51"/>
        <v>21</v>
      </c>
      <c r="AB237" s="21">
        <f t="shared" si="60"/>
        <v>15</v>
      </c>
      <c r="AC237" s="15"/>
      <c r="AD237" s="15"/>
      <c r="AE237" s="21">
        <f t="shared" si="52"/>
        <v>15</v>
      </c>
      <c r="AF237" s="20" t="str">
        <f t="shared" si="53"/>
        <v>OK</v>
      </c>
    </row>
    <row r="238" spans="1:32" x14ac:dyDescent="0.3">
      <c r="A238" s="9">
        <v>46457</v>
      </c>
      <c r="B238" s="37" t="s">
        <v>161</v>
      </c>
      <c r="C238" s="11"/>
      <c r="D238" s="21">
        <f t="shared" si="54"/>
        <v>26</v>
      </c>
      <c r="E238" s="15"/>
      <c r="F238" s="15"/>
      <c r="G238" s="21">
        <f t="shared" si="46"/>
        <v>26</v>
      </c>
      <c r="H238" s="21">
        <f t="shared" si="55"/>
        <v>20</v>
      </c>
      <c r="I238" s="15"/>
      <c r="J238" s="15"/>
      <c r="K238" s="21">
        <f t="shared" si="47"/>
        <v>20</v>
      </c>
      <c r="L238" s="21">
        <f t="shared" si="56"/>
        <v>48</v>
      </c>
      <c r="M238" s="15"/>
      <c r="N238" s="15"/>
      <c r="O238" s="21">
        <f t="shared" si="48"/>
        <v>48</v>
      </c>
      <c r="P238" s="21">
        <f t="shared" si="57"/>
        <v>13</v>
      </c>
      <c r="Q238" s="15"/>
      <c r="R238" s="15"/>
      <c r="S238" s="21">
        <f t="shared" si="49"/>
        <v>13</v>
      </c>
      <c r="T238" s="21">
        <f t="shared" si="58"/>
        <v>18</v>
      </c>
      <c r="U238" s="15"/>
      <c r="V238" s="15"/>
      <c r="W238" s="21">
        <f t="shared" si="50"/>
        <v>18</v>
      </c>
      <c r="X238" s="21">
        <f t="shared" si="59"/>
        <v>21</v>
      </c>
      <c r="Y238" s="15"/>
      <c r="Z238" s="15"/>
      <c r="AA238" s="21">
        <f t="shared" si="51"/>
        <v>21</v>
      </c>
      <c r="AB238" s="21">
        <f t="shared" si="60"/>
        <v>15</v>
      </c>
      <c r="AC238" s="15"/>
      <c r="AD238" s="15"/>
      <c r="AE238" s="21">
        <f t="shared" si="52"/>
        <v>15</v>
      </c>
      <c r="AF238" s="20" t="str">
        <f t="shared" si="53"/>
        <v>OK</v>
      </c>
    </row>
    <row r="239" spans="1:32" x14ac:dyDescent="0.3">
      <c r="A239" s="9">
        <v>46458</v>
      </c>
      <c r="B239" s="37" t="s">
        <v>162</v>
      </c>
      <c r="C239" s="11"/>
      <c r="D239" s="21">
        <f t="shared" si="54"/>
        <v>26</v>
      </c>
      <c r="E239" s="15"/>
      <c r="F239" s="15"/>
      <c r="G239" s="21">
        <f t="shared" si="46"/>
        <v>26</v>
      </c>
      <c r="H239" s="21">
        <f t="shared" si="55"/>
        <v>20</v>
      </c>
      <c r="I239" s="15"/>
      <c r="J239" s="15"/>
      <c r="K239" s="21">
        <f t="shared" si="47"/>
        <v>20</v>
      </c>
      <c r="L239" s="21">
        <f t="shared" si="56"/>
        <v>48</v>
      </c>
      <c r="M239" s="15"/>
      <c r="N239" s="15"/>
      <c r="O239" s="21">
        <f t="shared" si="48"/>
        <v>48</v>
      </c>
      <c r="P239" s="21">
        <f t="shared" si="57"/>
        <v>13</v>
      </c>
      <c r="Q239" s="15"/>
      <c r="R239" s="15"/>
      <c r="S239" s="21">
        <f t="shared" si="49"/>
        <v>13</v>
      </c>
      <c r="T239" s="21">
        <f t="shared" si="58"/>
        <v>18</v>
      </c>
      <c r="U239" s="15"/>
      <c r="V239" s="15"/>
      <c r="W239" s="21">
        <f t="shared" si="50"/>
        <v>18</v>
      </c>
      <c r="X239" s="21">
        <f t="shared" si="59"/>
        <v>21</v>
      </c>
      <c r="Y239" s="15"/>
      <c r="Z239" s="15"/>
      <c r="AA239" s="21">
        <f t="shared" si="51"/>
        <v>21</v>
      </c>
      <c r="AB239" s="21">
        <f t="shared" si="60"/>
        <v>15</v>
      </c>
      <c r="AC239" s="15"/>
      <c r="AD239" s="15"/>
      <c r="AE239" s="21">
        <f t="shared" si="52"/>
        <v>15</v>
      </c>
      <c r="AF239" s="20" t="str">
        <f t="shared" si="53"/>
        <v>OK</v>
      </c>
    </row>
    <row r="240" spans="1:32" x14ac:dyDescent="0.3">
      <c r="A240" s="9">
        <v>46459</v>
      </c>
      <c r="B240" s="37" t="s">
        <v>163</v>
      </c>
      <c r="C240" s="11"/>
      <c r="D240" s="21">
        <f t="shared" si="54"/>
        <v>26</v>
      </c>
      <c r="E240" s="15"/>
      <c r="F240" s="15"/>
      <c r="G240" s="21">
        <f t="shared" si="46"/>
        <v>26</v>
      </c>
      <c r="H240" s="21">
        <f t="shared" si="55"/>
        <v>20</v>
      </c>
      <c r="I240" s="15"/>
      <c r="J240" s="15"/>
      <c r="K240" s="21">
        <f t="shared" si="47"/>
        <v>20</v>
      </c>
      <c r="L240" s="21">
        <f t="shared" si="56"/>
        <v>48</v>
      </c>
      <c r="M240" s="15"/>
      <c r="N240" s="15"/>
      <c r="O240" s="21">
        <f t="shared" si="48"/>
        <v>48</v>
      </c>
      <c r="P240" s="21">
        <f t="shared" si="57"/>
        <v>13</v>
      </c>
      <c r="Q240" s="15"/>
      <c r="R240" s="15"/>
      <c r="S240" s="21">
        <f t="shared" si="49"/>
        <v>13</v>
      </c>
      <c r="T240" s="21">
        <f t="shared" si="58"/>
        <v>18</v>
      </c>
      <c r="U240" s="15"/>
      <c r="V240" s="15"/>
      <c r="W240" s="21">
        <f t="shared" si="50"/>
        <v>18</v>
      </c>
      <c r="X240" s="21">
        <f t="shared" si="59"/>
        <v>21</v>
      </c>
      <c r="Y240" s="15"/>
      <c r="Z240" s="15"/>
      <c r="AA240" s="21">
        <f t="shared" si="51"/>
        <v>21</v>
      </c>
      <c r="AB240" s="21">
        <f t="shared" si="60"/>
        <v>15</v>
      </c>
      <c r="AC240" s="15"/>
      <c r="AD240" s="15"/>
      <c r="AE240" s="21">
        <f t="shared" si="52"/>
        <v>15</v>
      </c>
      <c r="AF240" s="20" t="str">
        <f t="shared" si="53"/>
        <v>OK</v>
      </c>
    </row>
    <row r="241" spans="1:32" x14ac:dyDescent="0.3">
      <c r="A241" s="9">
        <v>46460</v>
      </c>
      <c r="B241" s="37" t="s">
        <v>158</v>
      </c>
      <c r="C241" s="11"/>
      <c r="D241" s="21">
        <f t="shared" si="54"/>
        <v>26</v>
      </c>
      <c r="E241" s="15"/>
      <c r="F241" s="15"/>
      <c r="G241" s="21">
        <f t="shared" si="46"/>
        <v>26</v>
      </c>
      <c r="H241" s="21">
        <f t="shared" si="55"/>
        <v>20</v>
      </c>
      <c r="I241" s="15"/>
      <c r="J241" s="15"/>
      <c r="K241" s="21">
        <f t="shared" si="47"/>
        <v>20</v>
      </c>
      <c r="L241" s="21">
        <f t="shared" si="56"/>
        <v>48</v>
      </c>
      <c r="M241" s="15"/>
      <c r="N241" s="15"/>
      <c r="O241" s="21">
        <f t="shared" si="48"/>
        <v>48</v>
      </c>
      <c r="P241" s="21">
        <f t="shared" si="57"/>
        <v>13</v>
      </c>
      <c r="Q241" s="15"/>
      <c r="R241" s="15"/>
      <c r="S241" s="21">
        <f t="shared" si="49"/>
        <v>13</v>
      </c>
      <c r="T241" s="21">
        <f t="shared" si="58"/>
        <v>18</v>
      </c>
      <c r="U241" s="15"/>
      <c r="V241" s="15"/>
      <c r="W241" s="21">
        <f t="shared" si="50"/>
        <v>18</v>
      </c>
      <c r="X241" s="21">
        <f t="shared" si="59"/>
        <v>21</v>
      </c>
      <c r="Y241" s="15"/>
      <c r="Z241" s="15"/>
      <c r="AA241" s="21">
        <f t="shared" si="51"/>
        <v>21</v>
      </c>
      <c r="AB241" s="21">
        <f t="shared" si="60"/>
        <v>15</v>
      </c>
      <c r="AC241" s="15"/>
      <c r="AD241" s="15"/>
      <c r="AE241" s="21">
        <f t="shared" si="52"/>
        <v>15</v>
      </c>
      <c r="AF241" s="20" t="str">
        <f t="shared" si="53"/>
        <v>OK</v>
      </c>
    </row>
    <row r="242" spans="1:32" x14ac:dyDescent="0.3">
      <c r="A242" s="9">
        <v>46461</v>
      </c>
      <c r="B242" s="37" t="s">
        <v>157</v>
      </c>
      <c r="C242" s="11"/>
      <c r="D242" s="21">
        <f t="shared" si="54"/>
        <v>26</v>
      </c>
      <c r="E242" s="15"/>
      <c r="F242" s="15"/>
      <c r="G242" s="21">
        <f t="shared" si="46"/>
        <v>26</v>
      </c>
      <c r="H242" s="21">
        <f t="shared" si="55"/>
        <v>20</v>
      </c>
      <c r="I242" s="15"/>
      <c r="J242" s="15"/>
      <c r="K242" s="21">
        <f t="shared" si="47"/>
        <v>20</v>
      </c>
      <c r="L242" s="21">
        <f t="shared" si="56"/>
        <v>48</v>
      </c>
      <c r="M242" s="15"/>
      <c r="N242" s="15"/>
      <c r="O242" s="21">
        <f t="shared" si="48"/>
        <v>48</v>
      </c>
      <c r="P242" s="21">
        <f t="shared" si="57"/>
        <v>13</v>
      </c>
      <c r="Q242" s="15"/>
      <c r="R242" s="15"/>
      <c r="S242" s="21">
        <f t="shared" si="49"/>
        <v>13</v>
      </c>
      <c r="T242" s="21">
        <f t="shared" si="58"/>
        <v>18</v>
      </c>
      <c r="U242" s="15"/>
      <c r="V242" s="15"/>
      <c r="W242" s="21">
        <f t="shared" si="50"/>
        <v>18</v>
      </c>
      <c r="X242" s="21">
        <f t="shared" si="59"/>
        <v>21</v>
      </c>
      <c r="Y242" s="15"/>
      <c r="Z242" s="15"/>
      <c r="AA242" s="21">
        <f t="shared" si="51"/>
        <v>21</v>
      </c>
      <c r="AB242" s="21">
        <f t="shared" si="60"/>
        <v>15</v>
      </c>
      <c r="AC242" s="15"/>
      <c r="AD242" s="15"/>
      <c r="AE242" s="21">
        <f t="shared" si="52"/>
        <v>15</v>
      </c>
      <c r="AF242" s="20" t="str">
        <f t="shared" si="53"/>
        <v>OK</v>
      </c>
    </row>
    <row r="243" spans="1:32" x14ac:dyDescent="0.3">
      <c r="A243" s="9">
        <v>46462</v>
      </c>
      <c r="B243" s="37" t="s">
        <v>159</v>
      </c>
      <c r="C243" s="11"/>
      <c r="D243" s="21">
        <f t="shared" si="54"/>
        <v>26</v>
      </c>
      <c r="E243" s="15"/>
      <c r="F243" s="15"/>
      <c r="G243" s="21">
        <f t="shared" si="46"/>
        <v>26</v>
      </c>
      <c r="H243" s="21">
        <f t="shared" si="55"/>
        <v>20</v>
      </c>
      <c r="I243" s="15"/>
      <c r="J243" s="15"/>
      <c r="K243" s="21">
        <f t="shared" si="47"/>
        <v>20</v>
      </c>
      <c r="L243" s="21">
        <f t="shared" si="56"/>
        <v>48</v>
      </c>
      <c r="M243" s="15"/>
      <c r="N243" s="15"/>
      <c r="O243" s="21">
        <f t="shared" si="48"/>
        <v>48</v>
      </c>
      <c r="P243" s="21">
        <f t="shared" si="57"/>
        <v>13</v>
      </c>
      <c r="Q243" s="15"/>
      <c r="R243" s="15"/>
      <c r="S243" s="21">
        <f t="shared" si="49"/>
        <v>13</v>
      </c>
      <c r="T243" s="21">
        <f t="shared" si="58"/>
        <v>18</v>
      </c>
      <c r="U243" s="15"/>
      <c r="V243" s="15"/>
      <c r="W243" s="21">
        <f t="shared" si="50"/>
        <v>18</v>
      </c>
      <c r="X243" s="21">
        <f t="shared" si="59"/>
        <v>21</v>
      </c>
      <c r="Y243" s="15"/>
      <c r="Z243" s="15"/>
      <c r="AA243" s="21">
        <f t="shared" si="51"/>
        <v>21</v>
      </c>
      <c r="AB243" s="21">
        <f t="shared" si="60"/>
        <v>15</v>
      </c>
      <c r="AC243" s="15"/>
      <c r="AD243" s="15"/>
      <c r="AE243" s="21">
        <f t="shared" si="52"/>
        <v>15</v>
      </c>
      <c r="AF243" s="20" t="str">
        <f t="shared" si="53"/>
        <v>OK</v>
      </c>
    </row>
    <row r="244" spans="1:32" x14ac:dyDescent="0.3">
      <c r="A244" s="9">
        <v>46463</v>
      </c>
      <c r="B244" s="37" t="s">
        <v>160</v>
      </c>
      <c r="C244" s="11"/>
      <c r="D244" s="21">
        <f t="shared" si="54"/>
        <v>26</v>
      </c>
      <c r="E244" s="15"/>
      <c r="F244" s="15"/>
      <c r="G244" s="21">
        <f t="shared" si="46"/>
        <v>26</v>
      </c>
      <c r="H244" s="21">
        <f t="shared" si="55"/>
        <v>20</v>
      </c>
      <c r="I244" s="15"/>
      <c r="J244" s="15"/>
      <c r="K244" s="21">
        <f t="shared" si="47"/>
        <v>20</v>
      </c>
      <c r="L244" s="21">
        <f t="shared" si="56"/>
        <v>48</v>
      </c>
      <c r="M244" s="15"/>
      <c r="N244" s="15"/>
      <c r="O244" s="21">
        <f t="shared" si="48"/>
        <v>48</v>
      </c>
      <c r="P244" s="21">
        <f t="shared" si="57"/>
        <v>13</v>
      </c>
      <c r="Q244" s="15"/>
      <c r="R244" s="15"/>
      <c r="S244" s="21">
        <f t="shared" si="49"/>
        <v>13</v>
      </c>
      <c r="T244" s="21">
        <f t="shared" si="58"/>
        <v>18</v>
      </c>
      <c r="U244" s="15"/>
      <c r="V244" s="15"/>
      <c r="W244" s="21">
        <f t="shared" si="50"/>
        <v>18</v>
      </c>
      <c r="X244" s="21">
        <f t="shared" si="59"/>
        <v>21</v>
      </c>
      <c r="Y244" s="15"/>
      <c r="Z244" s="15"/>
      <c r="AA244" s="21">
        <f t="shared" si="51"/>
        <v>21</v>
      </c>
      <c r="AB244" s="21">
        <f t="shared" si="60"/>
        <v>15</v>
      </c>
      <c r="AC244" s="15"/>
      <c r="AD244" s="15"/>
      <c r="AE244" s="21">
        <f t="shared" si="52"/>
        <v>15</v>
      </c>
      <c r="AF244" s="20" t="str">
        <f t="shared" si="53"/>
        <v>OK</v>
      </c>
    </row>
    <row r="245" spans="1:32" x14ac:dyDescent="0.3">
      <c r="A245" s="9">
        <v>46464</v>
      </c>
      <c r="B245" s="37" t="s">
        <v>161</v>
      </c>
      <c r="C245" s="11"/>
      <c r="D245" s="21">
        <f t="shared" si="54"/>
        <v>26</v>
      </c>
      <c r="E245" s="15"/>
      <c r="F245" s="15"/>
      <c r="G245" s="21">
        <f t="shared" si="46"/>
        <v>26</v>
      </c>
      <c r="H245" s="21">
        <f t="shared" si="55"/>
        <v>20</v>
      </c>
      <c r="I245" s="15"/>
      <c r="J245" s="15"/>
      <c r="K245" s="21">
        <f t="shared" si="47"/>
        <v>20</v>
      </c>
      <c r="L245" s="21">
        <f t="shared" si="56"/>
        <v>48</v>
      </c>
      <c r="M245" s="15"/>
      <c r="N245" s="15"/>
      <c r="O245" s="21">
        <f t="shared" si="48"/>
        <v>48</v>
      </c>
      <c r="P245" s="21">
        <f t="shared" si="57"/>
        <v>13</v>
      </c>
      <c r="Q245" s="15"/>
      <c r="R245" s="15"/>
      <c r="S245" s="21">
        <f t="shared" si="49"/>
        <v>13</v>
      </c>
      <c r="T245" s="21">
        <f t="shared" si="58"/>
        <v>18</v>
      </c>
      <c r="U245" s="15"/>
      <c r="V245" s="15"/>
      <c r="W245" s="21">
        <f t="shared" si="50"/>
        <v>18</v>
      </c>
      <c r="X245" s="21">
        <f t="shared" si="59"/>
        <v>21</v>
      </c>
      <c r="Y245" s="15"/>
      <c r="Z245" s="15"/>
      <c r="AA245" s="21">
        <f t="shared" si="51"/>
        <v>21</v>
      </c>
      <c r="AB245" s="21">
        <f t="shared" si="60"/>
        <v>15</v>
      </c>
      <c r="AC245" s="15"/>
      <c r="AD245" s="15"/>
      <c r="AE245" s="21">
        <f t="shared" si="52"/>
        <v>15</v>
      </c>
      <c r="AF245" s="20" t="str">
        <f t="shared" si="53"/>
        <v>OK</v>
      </c>
    </row>
    <row r="246" spans="1:32" x14ac:dyDescent="0.3">
      <c r="A246" s="9">
        <v>46465</v>
      </c>
      <c r="B246" s="37" t="s">
        <v>162</v>
      </c>
      <c r="C246" s="11"/>
      <c r="D246" s="21">
        <f t="shared" si="54"/>
        <v>26</v>
      </c>
      <c r="E246" s="15"/>
      <c r="F246" s="15"/>
      <c r="G246" s="21">
        <f t="shared" si="46"/>
        <v>26</v>
      </c>
      <c r="H246" s="21">
        <f t="shared" si="55"/>
        <v>20</v>
      </c>
      <c r="I246" s="15"/>
      <c r="J246" s="15"/>
      <c r="K246" s="21">
        <f t="shared" si="47"/>
        <v>20</v>
      </c>
      <c r="L246" s="21">
        <f t="shared" si="56"/>
        <v>48</v>
      </c>
      <c r="M246" s="15"/>
      <c r="N246" s="15"/>
      <c r="O246" s="21">
        <f t="shared" si="48"/>
        <v>48</v>
      </c>
      <c r="P246" s="21">
        <f t="shared" si="57"/>
        <v>13</v>
      </c>
      <c r="Q246" s="15"/>
      <c r="R246" s="15"/>
      <c r="S246" s="21">
        <f t="shared" si="49"/>
        <v>13</v>
      </c>
      <c r="T246" s="21">
        <f t="shared" si="58"/>
        <v>18</v>
      </c>
      <c r="U246" s="15"/>
      <c r="V246" s="15"/>
      <c r="W246" s="21">
        <f t="shared" si="50"/>
        <v>18</v>
      </c>
      <c r="X246" s="21">
        <f t="shared" si="59"/>
        <v>21</v>
      </c>
      <c r="Y246" s="15"/>
      <c r="Z246" s="15"/>
      <c r="AA246" s="21">
        <f t="shared" si="51"/>
        <v>21</v>
      </c>
      <c r="AB246" s="21">
        <f t="shared" si="60"/>
        <v>15</v>
      </c>
      <c r="AC246" s="15"/>
      <c r="AD246" s="15"/>
      <c r="AE246" s="21">
        <f t="shared" si="52"/>
        <v>15</v>
      </c>
      <c r="AF246" s="20" t="str">
        <f t="shared" si="53"/>
        <v>OK</v>
      </c>
    </row>
    <row r="247" spans="1:32" x14ac:dyDescent="0.3">
      <c r="A247" s="9">
        <v>46466</v>
      </c>
      <c r="B247" s="37" t="s">
        <v>163</v>
      </c>
      <c r="C247" s="11"/>
      <c r="D247" s="21">
        <f t="shared" si="54"/>
        <v>26</v>
      </c>
      <c r="E247" s="15"/>
      <c r="F247" s="15"/>
      <c r="G247" s="21">
        <f t="shared" si="46"/>
        <v>26</v>
      </c>
      <c r="H247" s="21">
        <f t="shared" si="55"/>
        <v>20</v>
      </c>
      <c r="I247" s="15"/>
      <c r="J247" s="15"/>
      <c r="K247" s="21">
        <f t="shared" si="47"/>
        <v>20</v>
      </c>
      <c r="L247" s="21">
        <f t="shared" si="56"/>
        <v>48</v>
      </c>
      <c r="M247" s="15"/>
      <c r="N247" s="15"/>
      <c r="O247" s="21">
        <f t="shared" si="48"/>
        <v>48</v>
      </c>
      <c r="P247" s="21">
        <f t="shared" si="57"/>
        <v>13</v>
      </c>
      <c r="Q247" s="15"/>
      <c r="R247" s="15"/>
      <c r="S247" s="21">
        <f t="shared" si="49"/>
        <v>13</v>
      </c>
      <c r="T247" s="21">
        <f t="shared" si="58"/>
        <v>18</v>
      </c>
      <c r="U247" s="15"/>
      <c r="V247" s="15"/>
      <c r="W247" s="21">
        <f t="shared" si="50"/>
        <v>18</v>
      </c>
      <c r="X247" s="21">
        <f t="shared" si="59"/>
        <v>21</v>
      </c>
      <c r="Y247" s="15"/>
      <c r="Z247" s="15"/>
      <c r="AA247" s="21">
        <f t="shared" si="51"/>
        <v>21</v>
      </c>
      <c r="AB247" s="21">
        <f t="shared" si="60"/>
        <v>15</v>
      </c>
      <c r="AC247" s="15"/>
      <c r="AD247" s="15"/>
      <c r="AE247" s="21">
        <f t="shared" si="52"/>
        <v>15</v>
      </c>
      <c r="AF247" s="20" t="str">
        <f t="shared" si="53"/>
        <v>OK</v>
      </c>
    </row>
    <row r="248" spans="1:32" x14ac:dyDescent="0.3">
      <c r="A248" s="9">
        <v>46467</v>
      </c>
      <c r="B248" s="37" t="s">
        <v>158</v>
      </c>
      <c r="C248" s="11"/>
      <c r="D248" s="21">
        <f t="shared" si="54"/>
        <v>26</v>
      </c>
      <c r="E248" s="15"/>
      <c r="F248" s="15"/>
      <c r="G248" s="21">
        <f t="shared" si="46"/>
        <v>26</v>
      </c>
      <c r="H248" s="21">
        <f t="shared" si="55"/>
        <v>20</v>
      </c>
      <c r="I248" s="15"/>
      <c r="J248" s="15"/>
      <c r="K248" s="21">
        <f t="shared" si="47"/>
        <v>20</v>
      </c>
      <c r="L248" s="21">
        <f t="shared" si="56"/>
        <v>48</v>
      </c>
      <c r="M248" s="15"/>
      <c r="N248" s="15"/>
      <c r="O248" s="21">
        <f t="shared" si="48"/>
        <v>48</v>
      </c>
      <c r="P248" s="21">
        <f t="shared" si="57"/>
        <v>13</v>
      </c>
      <c r="Q248" s="15"/>
      <c r="R248" s="15"/>
      <c r="S248" s="21">
        <f t="shared" si="49"/>
        <v>13</v>
      </c>
      <c r="T248" s="21">
        <f t="shared" si="58"/>
        <v>18</v>
      </c>
      <c r="U248" s="15"/>
      <c r="V248" s="15"/>
      <c r="W248" s="21">
        <f t="shared" si="50"/>
        <v>18</v>
      </c>
      <c r="X248" s="21">
        <f t="shared" si="59"/>
        <v>21</v>
      </c>
      <c r="Y248" s="15"/>
      <c r="Z248" s="15"/>
      <c r="AA248" s="21">
        <f t="shared" si="51"/>
        <v>21</v>
      </c>
      <c r="AB248" s="21">
        <f t="shared" si="60"/>
        <v>15</v>
      </c>
      <c r="AC248" s="15"/>
      <c r="AD248" s="15"/>
      <c r="AE248" s="21">
        <f t="shared" si="52"/>
        <v>15</v>
      </c>
      <c r="AF248" s="20" t="str">
        <f t="shared" si="53"/>
        <v>OK</v>
      </c>
    </row>
    <row r="249" spans="1:32" x14ac:dyDescent="0.3">
      <c r="A249" s="9">
        <v>46468</v>
      </c>
      <c r="B249" s="37" t="s">
        <v>157</v>
      </c>
      <c r="C249" s="11"/>
      <c r="D249" s="21">
        <f t="shared" si="54"/>
        <v>26</v>
      </c>
      <c r="E249" s="15"/>
      <c r="F249" s="15"/>
      <c r="G249" s="21">
        <f t="shared" si="46"/>
        <v>26</v>
      </c>
      <c r="H249" s="21">
        <f t="shared" si="55"/>
        <v>20</v>
      </c>
      <c r="I249" s="15"/>
      <c r="J249" s="15"/>
      <c r="K249" s="21">
        <f t="shared" si="47"/>
        <v>20</v>
      </c>
      <c r="L249" s="21">
        <f t="shared" si="56"/>
        <v>48</v>
      </c>
      <c r="M249" s="15"/>
      <c r="N249" s="15"/>
      <c r="O249" s="21">
        <f t="shared" si="48"/>
        <v>48</v>
      </c>
      <c r="P249" s="21">
        <f t="shared" si="57"/>
        <v>13</v>
      </c>
      <c r="Q249" s="15"/>
      <c r="R249" s="15"/>
      <c r="S249" s="21">
        <f t="shared" si="49"/>
        <v>13</v>
      </c>
      <c r="T249" s="21">
        <f t="shared" si="58"/>
        <v>18</v>
      </c>
      <c r="U249" s="15"/>
      <c r="V249" s="15"/>
      <c r="W249" s="21">
        <f t="shared" si="50"/>
        <v>18</v>
      </c>
      <c r="X249" s="21">
        <f t="shared" si="59"/>
        <v>21</v>
      </c>
      <c r="Y249" s="15"/>
      <c r="Z249" s="15"/>
      <c r="AA249" s="21">
        <f t="shared" si="51"/>
        <v>21</v>
      </c>
      <c r="AB249" s="21">
        <f t="shared" si="60"/>
        <v>15</v>
      </c>
      <c r="AC249" s="15"/>
      <c r="AD249" s="15"/>
      <c r="AE249" s="21">
        <f t="shared" si="52"/>
        <v>15</v>
      </c>
      <c r="AF249" s="20" t="str">
        <f t="shared" si="53"/>
        <v>OK</v>
      </c>
    </row>
    <row r="250" spans="1:32" x14ac:dyDescent="0.3">
      <c r="A250" s="9">
        <v>46469</v>
      </c>
      <c r="B250" s="37" t="s">
        <v>159</v>
      </c>
      <c r="C250" s="11"/>
      <c r="D250" s="21">
        <f t="shared" si="54"/>
        <v>26</v>
      </c>
      <c r="E250" s="15"/>
      <c r="F250" s="15"/>
      <c r="G250" s="21">
        <f t="shared" si="46"/>
        <v>26</v>
      </c>
      <c r="H250" s="21">
        <f t="shared" si="55"/>
        <v>20</v>
      </c>
      <c r="I250" s="15"/>
      <c r="J250" s="15"/>
      <c r="K250" s="21">
        <f t="shared" si="47"/>
        <v>20</v>
      </c>
      <c r="L250" s="21">
        <f t="shared" si="56"/>
        <v>48</v>
      </c>
      <c r="M250" s="15"/>
      <c r="N250" s="15"/>
      <c r="O250" s="21">
        <f t="shared" si="48"/>
        <v>48</v>
      </c>
      <c r="P250" s="21">
        <f t="shared" si="57"/>
        <v>13</v>
      </c>
      <c r="Q250" s="15"/>
      <c r="R250" s="15"/>
      <c r="S250" s="21">
        <f t="shared" si="49"/>
        <v>13</v>
      </c>
      <c r="T250" s="21">
        <f t="shared" si="58"/>
        <v>18</v>
      </c>
      <c r="U250" s="15"/>
      <c r="V250" s="15"/>
      <c r="W250" s="21">
        <f t="shared" si="50"/>
        <v>18</v>
      </c>
      <c r="X250" s="21">
        <f t="shared" si="59"/>
        <v>21</v>
      </c>
      <c r="Y250" s="15"/>
      <c r="Z250" s="15"/>
      <c r="AA250" s="21">
        <f t="shared" si="51"/>
        <v>21</v>
      </c>
      <c r="AB250" s="21">
        <f t="shared" si="60"/>
        <v>15</v>
      </c>
      <c r="AC250" s="15"/>
      <c r="AD250" s="15"/>
      <c r="AE250" s="21">
        <f t="shared" si="52"/>
        <v>15</v>
      </c>
      <c r="AF250" s="20" t="str">
        <f t="shared" si="53"/>
        <v>OK</v>
      </c>
    </row>
    <row r="251" spans="1:32" x14ac:dyDescent="0.3">
      <c r="A251" s="9">
        <v>46470</v>
      </c>
      <c r="B251" s="37" t="s">
        <v>160</v>
      </c>
      <c r="C251" s="11"/>
      <c r="D251" s="21">
        <f t="shared" si="54"/>
        <v>26</v>
      </c>
      <c r="E251" s="15"/>
      <c r="F251" s="15"/>
      <c r="G251" s="21">
        <f t="shared" si="46"/>
        <v>26</v>
      </c>
      <c r="H251" s="21">
        <f t="shared" si="55"/>
        <v>20</v>
      </c>
      <c r="I251" s="15"/>
      <c r="J251" s="15"/>
      <c r="K251" s="21">
        <f t="shared" si="47"/>
        <v>20</v>
      </c>
      <c r="L251" s="21">
        <f t="shared" si="56"/>
        <v>48</v>
      </c>
      <c r="M251" s="15"/>
      <c r="N251" s="15"/>
      <c r="O251" s="21">
        <f t="shared" si="48"/>
        <v>48</v>
      </c>
      <c r="P251" s="21">
        <f t="shared" si="57"/>
        <v>13</v>
      </c>
      <c r="Q251" s="15"/>
      <c r="R251" s="15"/>
      <c r="S251" s="21">
        <f t="shared" si="49"/>
        <v>13</v>
      </c>
      <c r="T251" s="21">
        <f t="shared" si="58"/>
        <v>18</v>
      </c>
      <c r="U251" s="15"/>
      <c r="V251" s="15"/>
      <c r="W251" s="21">
        <f t="shared" si="50"/>
        <v>18</v>
      </c>
      <c r="X251" s="21">
        <f t="shared" si="59"/>
        <v>21</v>
      </c>
      <c r="Y251" s="15"/>
      <c r="Z251" s="15"/>
      <c r="AA251" s="21">
        <f t="shared" si="51"/>
        <v>21</v>
      </c>
      <c r="AB251" s="21">
        <f t="shared" si="60"/>
        <v>15</v>
      </c>
      <c r="AC251" s="15"/>
      <c r="AD251" s="15"/>
      <c r="AE251" s="21">
        <f t="shared" si="52"/>
        <v>15</v>
      </c>
      <c r="AF251" s="20" t="str">
        <f t="shared" si="53"/>
        <v>OK</v>
      </c>
    </row>
    <row r="252" spans="1:32" x14ac:dyDescent="0.3">
      <c r="A252" s="9">
        <v>46471</v>
      </c>
      <c r="B252" s="37" t="s">
        <v>161</v>
      </c>
      <c r="C252" s="11"/>
      <c r="D252" s="21">
        <f t="shared" si="54"/>
        <v>26</v>
      </c>
      <c r="E252" s="15"/>
      <c r="F252" s="15"/>
      <c r="G252" s="21">
        <f t="shared" si="46"/>
        <v>26</v>
      </c>
      <c r="H252" s="21">
        <f t="shared" si="55"/>
        <v>20</v>
      </c>
      <c r="I252" s="15"/>
      <c r="J252" s="15"/>
      <c r="K252" s="21">
        <f t="shared" si="47"/>
        <v>20</v>
      </c>
      <c r="L252" s="21">
        <f t="shared" si="56"/>
        <v>48</v>
      </c>
      <c r="M252" s="15"/>
      <c r="N252" s="15"/>
      <c r="O252" s="21">
        <f t="shared" si="48"/>
        <v>48</v>
      </c>
      <c r="P252" s="21">
        <f t="shared" si="57"/>
        <v>13</v>
      </c>
      <c r="Q252" s="15"/>
      <c r="R252" s="15"/>
      <c r="S252" s="21">
        <f t="shared" si="49"/>
        <v>13</v>
      </c>
      <c r="T252" s="21">
        <f t="shared" si="58"/>
        <v>18</v>
      </c>
      <c r="U252" s="15"/>
      <c r="V252" s="15"/>
      <c r="W252" s="21">
        <f t="shared" si="50"/>
        <v>18</v>
      </c>
      <c r="X252" s="21">
        <f t="shared" si="59"/>
        <v>21</v>
      </c>
      <c r="Y252" s="15"/>
      <c r="Z252" s="15"/>
      <c r="AA252" s="21">
        <f t="shared" si="51"/>
        <v>21</v>
      </c>
      <c r="AB252" s="21">
        <f t="shared" si="60"/>
        <v>15</v>
      </c>
      <c r="AC252" s="15"/>
      <c r="AD252" s="15"/>
      <c r="AE252" s="21">
        <f t="shared" si="52"/>
        <v>15</v>
      </c>
      <c r="AF252" s="20" t="str">
        <f t="shared" si="53"/>
        <v>OK</v>
      </c>
    </row>
    <row r="253" spans="1:32" x14ac:dyDescent="0.3">
      <c r="A253" s="9">
        <v>46472</v>
      </c>
      <c r="B253" s="37" t="s">
        <v>162</v>
      </c>
      <c r="C253" s="11"/>
      <c r="D253" s="21">
        <f t="shared" si="54"/>
        <v>26</v>
      </c>
      <c r="E253" s="15"/>
      <c r="F253" s="15"/>
      <c r="G253" s="21">
        <f t="shared" si="46"/>
        <v>26</v>
      </c>
      <c r="H253" s="21">
        <f t="shared" si="55"/>
        <v>20</v>
      </c>
      <c r="I253" s="15"/>
      <c r="J253" s="15"/>
      <c r="K253" s="21">
        <f t="shared" si="47"/>
        <v>20</v>
      </c>
      <c r="L253" s="21">
        <f t="shared" si="56"/>
        <v>48</v>
      </c>
      <c r="M253" s="15"/>
      <c r="N253" s="15"/>
      <c r="O253" s="21">
        <f t="shared" si="48"/>
        <v>48</v>
      </c>
      <c r="P253" s="21">
        <f t="shared" si="57"/>
        <v>13</v>
      </c>
      <c r="Q253" s="15"/>
      <c r="R253" s="15"/>
      <c r="S253" s="21">
        <f t="shared" si="49"/>
        <v>13</v>
      </c>
      <c r="T253" s="21">
        <f t="shared" si="58"/>
        <v>18</v>
      </c>
      <c r="U253" s="15"/>
      <c r="V253" s="15"/>
      <c r="W253" s="21">
        <f t="shared" si="50"/>
        <v>18</v>
      </c>
      <c r="X253" s="21">
        <f t="shared" si="59"/>
        <v>21</v>
      </c>
      <c r="Y253" s="15"/>
      <c r="Z253" s="15"/>
      <c r="AA253" s="21">
        <f t="shared" si="51"/>
        <v>21</v>
      </c>
      <c r="AB253" s="21">
        <f t="shared" si="60"/>
        <v>15</v>
      </c>
      <c r="AC253" s="15"/>
      <c r="AD253" s="15"/>
      <c r="AE253" s="21">
        <f t="shared" si="52"/>
        <v>15</v>
      </c>
      <c r="AF253" s="20" t="str">
        <f t="shared" si="53"/>
        <v>OK</v>
      </c>
    </row>
    <row r="254" spans="1:32" x14ac:dyDescent="0.3">
      <c r="A254" s="9">
        <v>46473</v>
      </c>
      <c r="B254" s="37" t="s">
        <v>163</v>
      </c>
      <c r="C254" s="11"/>
      <c r="D254" s="21">
        <f t="shared" si="54"/>
        <v>26</v>
      </c>
      <c r="E254" s="15"/>
      <c r="F254" s="15"/>
      <c r="G254" s="21">
        <f t="shared" si="46"/>
        <v>26</v>
      </c>
      <c r="H254" s="21">
        <f t="shared" si="55"/>
        <v>20</v>
      </c>
      <c r="I254" s="15"/>
      <c r="J254" s="15"/>
      <c r="K254" s="21">
        <f t="shared" si="47"/>
        <v>20</v>
      </c>
      <c r="L254" s="21">
        <f t="shared" si="56"/>
        <v>48</v>
      </c>
      <c r="M254" s="15"/>
      <c r="N254" s="15"/>
      <c r="O254" s="21">
        <f t="shared" si="48"/>
        <v>48</v>
      </c>
      <c r="P254" s="21">
        <f t="shared" si="57"/>
        <v>13</v>
      </c>
      <c r="Q254" s="15"/>
      <c r="R254" s="15"/>
      <c r="S254" s="21">
        <f t="shared" si="49"/>
        <v>13</v>
      </c>
      <c r="T254" s="21">
        <f t="shared" si="58"/>
        <v>18</v>
      </c>
      <c r="U254" s="15"/>
      <c r="V254" s="15"/>
      <c r="W254" s="21">
        <f t="shared" si="50"/>
        <v>18</v>
      </c>
      <c r="X254" s="21">
        <f t="shared" si="59"/>
        <v>21</v>
      </c>
      <c r="Y254" s="15"/>
      <c r="Z254" s="15"/>
      <c r="AA254" s="21">
        <f t="shared" si="51"/>
        <v>21</v>
      </c>
      <c r="AB254" s="21">
        <f t="shared" si="60"/>
        <v>15</v>
      </c>
      <c r="AC254" s="15"/>
      <c r="AD254" s="15"/>
      <c r="AE254" s="21">
        <f t="shared" si="52"/>
        <v>15</v>
      </c>
      <c r="AF254" s="20" t="str">
        <f t="shared" si="53"/>
        <v>OK</v>
      </c>
    </row>
    <row r="255" spans="1:32" x14ac:dyDescent="0.3">
      <c r="A255" s="9">
        <v>46474</v>
      </c>
      <c r="B255" s="37" t="s">
        <v>158</v>
      </c>
      <c r="C255" s="11"/>
      <c r="D255" s="21">
        <f t="shared" si="54"/>
        <v>26</v>
      </c>
      <c r="E255" s="15"/>
      <c r="F255" s="15"/>
      <c r="G255" s="21">
        <f t="shared" si="46"/>
        <v>26</v>
      </c>
      <c r="H255" s="21">
        <f t="shared" si="55"/>
        <v>20</v>
      </c>
      <c r="I255" s="15"/>
      <c r="J255" s="15"/>
      <c r="K255" s="21">
        <f t="shared" si="47"/>
        <v>20</v>
      </c>
      <c r="L255" s="21">
        <f t="shared" si="56"/>
        <v>48</v>
      </c>
      <c r="M255" s="15"/>
      <c r="N255" s="15"/>
      <c r="O255" s="21">
        <f t="shared" si="48"/>
        <v>48</v>
      </c>
      <c r="P255" s="21">
        <f t="shared" si="57"/>
        <v>13</v>
      </c>
      <c r="Q255" s="15"/>
      <c r="R255" s="15"/>
      <c r="S255" s="21">
        <f t="shared" si="49"/>
        <v>13</v>
      </c>
      <c r="T255" s="21">
        <f t="shared" si="58"/>
        <v>18</v>
      </c>
      <c r="U255" s="15"/>
      <c r="V255" s="15"/>
      <c r="W255" s="21">
        <f t="shared" si="50"/>
        <v>18</v>
      </c>
      <c r="X255" s="21">
        <f t="shared" si="59"/>
        <v>21</v>
      </c>
      <c r="Y255" s="15"/>
      <c r="Z255" s="15"/>
      <c r="AA255" s="21">
        <f t="shared" si="51"/>
        <v>21</v>
      </c>
      <c r="AB255" s="21">
        <f t="shared" si="60"/>
        <v>15</v>
      </c>
      <c r="AC255" s="15"/>
      <c r="AD255" s="15"/>
      <c r="AE255" s="21">
        <f t="shared" si="52"/>
        <v>15</v>
      </c>
      <c r="AF255" s="20" t="str">
        <f t="shared" si="53"/>
        <v>OK</v>
      </c>
    </row>
    <row r="256" spans="1:32" x14ac:dyDescent="0.3">
      <c r="A256" s="9">
        <v>46475</v>
      </c>
      <c r="B256" s="37" t="s">
        <v>157</v>
      </c>
      <c r="C256" s="11"/>
      <c r="D256" s="21">
        <f t="shared" si="54"/>
        <v>26</v>
      </c>
      <c r="E256" s="15"/>
      <c r="F256" s="15"/>
      <c r="G256" s="21">
        <f t="shared" si="46"/>
        <v>26</v>
      </c>
      <c r="H256" s="21">
        <f t="shared" si="55"/>
        <v>20</v>
      </c>
      <c r="I256" s="15"/>
      <c r="J256" s="15"/>
      <c r="K256" s="21">
        <f t="shared" si="47"/>
        <v>20</v>
      </c>
      <c r="L256" s="21">
        <f t="shared" si="56"/>
        <v>48</v>
      </c>
      <c r="M256" s="15"/>
      <c r="N256" s="15"/>
      <c r="O256" s="21">
        <f t="shared" si="48"/>
        <v>48</v>
      </c>
      <c r="P256" s="21">
        <f t="shared" si="57"/>
        <v>13</v>
      </c>
      <c r="Q256" s="15"/>
      <c r="R256" s="15"/>
      <c r="S256" s="21">
        <f t="shared" si="49"/>
        <v>13</v>
      </c>
      <c r="T256" s="21">
        <f t="shared" si="58"/>
        <v>18</v>
      </c>
      <c r="U256" s="15"/>
      <c r="V256" s="15"/>
      <c r="W256" s="21">
        <f t="shared" si="50"/>
        <v>18</v>
      </c>
      <c r="X256" s="21">
        <f t="shared" si="59"/>
        <v>21</v>
      </c>
      <c r="Y256" s="15"/>
      <c r="Z256" s="15"/>
      <c r="AA256" s="21">
        <f t="shared" si="51"/>
        <v>21</v>
      </c>
      <c r="AB256" s="21">
        <f t="shared" si="60"/>
        <v>15</v>
      </c>
      <c r="AC256" s="15"/>
      <c r="AD256" s="15"/>
      <c r="AE256" s="21">
        <f t="shared" si="52"/>
        <v>15</v>
      </c>
      <c r="AF256" s="20" t="str">
        <f t="shared" si="53"/>
        <v>OK</v>
      </c>
    </row>
    <row r="257" spans="1:32" x14ac:dyDescent="0.3">
      <c r="A257" s="9">
        <v>46476</v>
      </c>
      <c r="B257" s="37" t="s">
        <v>159</v>
      </c>
      <c r="C257" s="11"/>
      <c r="D257" s="21">
        <f t="shared" si="54"/>
        <v>26</v>
      </c>
      <c r="E257" s="15"/>
      <c r="F257" s="15"/>
      <c r="G257" s="21">
        <f t="shared" si="46"/>
        <v>26</v>
      </c>
      <c r="H257" s="21">
        <f t="shared" si="55"/>
        <v>20</v>
      </c>
      <c r="I257" s="15"/>
      <c r="J257" s="15"/>
      <c r="K257" s="21">
        <f t="shared" si="47"/>
        <v>20</v>
      </c>
      <c r="L257" s="21">
        <f t="shared" si="56"/>
        <v>48</v>
      </c>
      <c r="M257" s="15"/>
      <c r="N257" s="15"/>
      <c r="O257" s="21">
        <f t="shared" si="48"/>
        <v>48</v>
      </c>
      <c r="P257" s="21">
        <f t="shared" si="57"/>
        <v>13</v>
      </c>
      <c r="Q257" s="15"/>
      <c r="R257" s="15"/>
      <c r="S257" s="21">
        <f t="shared" si="49"/>
        <v>13</v>
      </c>
      <c r="T257" s="21">
        <f t="shared" si="58"/>
        <v>18</v>
      </c>
      <c r="U257" s="15"/>
      <c r="V257" s="15"/>
      <c r="W257" s="21">
        <f t="shared" si="50"/>
        <v>18</v>
      </c>
      <c r="X257" s="21">
        <f t="shared" si="59"/>
        <v>21</v>
      </c>
      <c r="Y257" s="15"/>
      <c r="Z257" s="15"/>
      <c r="AA257" s="21">
        <f t="shared" si="51"/>
        <v>21</v>
      </c>
      <c r="AB257" s="21">
        <f t="shared" si="60"/>
        <v>15</v>
      </c>
      <c r="AC257" s="15"/>
      <c r="AD257" s="15"/>
      <c r="AE257" s="21">
        <f t="shared" si="52"/>
        <v>15</v>
      </c>
      <c r="AF257" s="20" t="str">
        <f t="shared" si="53"/>
        <v>OK</v>
      </c>
    </row>
    <row r="258" spans="1:32" x14ac:dyDescent="0.3">
      <c r="A258" s="9">
        <v>46477</v>
      </c>
      <c r="B258" s="37" t="s">
        <v>160</v>
      </c>
      <c r="C258" s="11"/>
      <c r="D258" s="21">
        <f t="shared" si="54"/>
        <v>26</v>
      </c>
      <c r="E258" s="15"/>
      <c r="F258" s="15"/>
      <c r="G258" s="21">
        <f t="shared" si="46"/>
        <v>26</v>
      </c>
      <c r="H258" s="21">
        <f t="shared" si="55"/>
        <v>20</v>
      </c>
      <c r="I258" s="15"/>
      <c r="J258" s="15"/>
      <c r="K258" s="21">
        <f t="shared" si="47"/>
        <v>20</v>
      </c>
      <c r="L258" s="21">
        <f t="shared" si="56"/>
        <v>48</v>
      </c>
      <c r="M258" s="15"/>
      <c r="N258" s="15"/>
      <c r="O258" s="21">
        <f t="shared" si="48"/>
        <v>48</v>
      </c>
      <c r="P258" s="21">
        <f t="shared" si="57"/>
        <v>13</v>
      </c>
      <c r="Q258" s="15"/>
      <c r="R258" s="15"/>
      <c r="S258" s="21">
        <f t="shared" si="49"/>
        <v>13</v>
      </c>
      <c r="T258" s="21">
        <f t="shared" si="58"/>
        <v>18</v>
      </c>
      <c r="U258" s="15"/>
      <c r="V258" s="15"/>
      <c r="W258" s="21">
        <f t="shared" si="50"/>
        <v>18</v>
      </c>
      <c r="X258" s="21">
        <f t="shared" si="59"/>
        <v>21</v>
      </c>
      <c r="Y258" s="15"/>
      <c r="Z258" s="15"/>
      <c r="AA258" s="21">
        <f t="shared" si="51"/>
        <v>21</v>
      </c>
      <c r="AB258" s="21">
        <f t="shared" si="60"/>
        <v>15</v>
      </c>
      <c r="AC258" s="15"/>
      <c r="AD258" s="15"/>
      <c r="AE258" s="21">
        <f t="shared" si="52"/>
        <v>15</v>
      </c>
      <c r="AF258" s="20" t="str">
        <f t="shared" si="53"/>
        <v>OK</v>
      </c>
    </row>
    <row r="259" spans="1:32" x14ac:dyDescent="0.3">
      <c r="A259" s="9">
        <v>46478</v>
      </c>
      <c r="B259" s="37" t="s">
        <v>161</v>
      </c>
      <c r="C259" s="11"/>
      <c r="D259" s="21">
        <f t="shared" si="54"/>
        <v>26</v>
      </c>
      <c r="E259" s="15"/>
      <c r="F259" s="15"/>
      <c r="G259" s="21">
        <f t="shared" si="46"/>
        <v>26</v>
      </c>
      <c r="H259" s="21">
        <f t="shared" si="55"/>
        <v>20</v>
      </c>
      <c r="I259" s="15"/>
      <c r="J259" s="15"/>
      <c r="K259" s="21">
        <f t="shared" si="47"/>
        <v>20</v>
      </c>
      <c r="L259" s="21">
        <f t="shared" si="56"/>
        <v>48</v>
      </c>
      <c r="M259" s="15"/>
      <c r="N259" s="15"/>
      <c r="O259" s="21">
        <f t="shared" si="48"/>
        <v>48</v>
      </c>
      <c r="P259" s="21">
        <f t="shared" si="57"/>
        <v>13</v>
      </c>
      <c r="Q259" s="15"/>
      <c r="R259" s="15"/>
      <c r="S259" s="21">
        <f t="shared" si="49"/>
        <v>13</v>
      </c>
      <c r="T259" s="21">
        <f t="shared" si="58"/>
        <v>18</v>
      </c>
      <c r="U259" s="15"/>
      <c r="V259" s="15"/>
      <c r="W259" s="21">
        <f t="shared" si="50"/>
        <v>18</v>
      </c>
      <c r="X259" s="21">
        <f t="shared" si="59"/>
        <v>21</v>
      </c>
      <c r="Y259" s="15"/>
      <c r="Z259" s="15"/>
      <c r="AA259" s="21">
        <f t="shared" si="51"/>
        <v>21</v>
      </c>
      <c r="AB259" s="21">
        <f t="shared" si="60"/>
        <v>15</v>
      </c>
      <c r="AC259" s="15"/>
      <c r="AD259" s="15"/>
      <c r="AE259" s="21">
        <f t="shared" si="52"/>
        <v>15</v>
      </c>
      <c r="AF259" s="20" t="str">
        <f t="shared" si="53"/>
        <v>OK</v>
      </c>
    </row>
    <row r="260" spans="1:32" x14ac:dyDescent="0.3">
      <c r="A260" s="9">
        <v>46479</v>
      </c>
      <c r="B260" s="37" t="s">
        <v>162</v>
      </c>
      <c r="C260" s="11"/>
      <c r="D260" s="21">
        <f t="shared" si="54"/>
        <v>26</v>
      </c>
      <c r="E260" s="15"/>
      <c r="F260" s="15"/>
      <c r="G260" s="21">
        <f t="shared" si="46"/>
        <v>26</v>
      </c>
      <c r="H260" s="21">
        <f t="shared" si="55"/>
        <v>20</v>
      </c>
      <c r="I260" s="15"/>
      <c r="J260" s="15"/>
      <c r="K260" s="21">
        <f t="shared" si="47"/>
        <v>20</v>
      </c>
      <c r="L260" s="21">
        <f t="shared" si="56"/>
        <v>48</v>
      </c>
      <c r="M260" s="15"/>
      <c r="N260" s="15"/>
      <c r="O260" s="21">
        <f t="shared" si="48"/>
        <v>48</v>
      </c>
      <c r="P260" s="21">
        <f t="shared" si="57"/>
        <v>13</v>
      </c>
      <c r="Q260" s="15"/>
      <c r="R260" s="15"/>
      <c r="S260" s="21">
        <f t="shared" si="49"/>
        <v>13</v>
      </c>
      <c r="T260" s="21">
        <f t="shared" si="58"/>
        <v>18</v>
      </c>
      <c r="U260" s="15"/>
      <c r="V260" s="15"/>
      <c r="W260" s="21">
        <f t="shared" si="50"/>
        <v>18</v>
      </c>
      <c r="X260" s="21">
        <f t="shared" si="59"/>
        <v>21</v>
      </c>
      <c r="Y260" s="15"/>
      <c r="Z260" s="15"/>
      <c r="AA260" s="21">
        <f t="shared" si="51"/>
        <v>21</v>
      </c>
      <c r="AB260" s="21">
        <f t="shared" si="60"/>
        <v>15</v>
      </c>
      <c r="AC260" s="15"/>
      <c r="AD260" s="15"/>
      <c r="AE260" s="21">
        <f t="shared" si="52"/>
        <v>15</v>
      </c>
      <c r="AF260" s="20" t="str">
        <f t="shared" si="53"/>
        <v>OK</v>
      </c>
    </row>
    <row r="261" spans="1:32" x14ac:dyDescent="0.3">
      <c r="A261" s="9">
        <v>46480</v>
      </c>
      <c r="B261" s="37" t="s">
        <v>163</v>
      </c>
      <c r="C261" s="11"/>
      <c r="D261" s="21">
        <f t="shared" si="54"/>
        <v>26</v>
      </c>
      <c r="E261" s="15"/>
      <c r="F261" s="15"/>
      <c r="G261" s="21">
        <f t="shared" si="46"/>
        <v>26</v>
      </c>
      <c r="H261" s="21">
        <f t="shared" si="55"/>
        <v>20</v>
      </c>
      <c r="I261" s="15"/>
      <c r="J261" s="15"/>
      <c r="K261" s="21">
        <f t="shared" si="47"/>
        <v>20</v>
      </c>
      <c r="L261" s="21">
        <f t="shared" si="56"/>
        <v>48</v>
      </c>
      <c r="M261" s="15"/>
      <c r="N261" s="15"/>
      <c r="O261" s="21">
        <f t="shared" si="48"/>
        <v>48</v>
      </c>
      <c r="P261" s="21">
        <f t="shared" si="57"/>
        <v>13</v>
      </c>
      <c r="Q261" s="15"/>
      <c r="R261" s="15"/>
      <c r="S261" s="21">
        <f t="shared" si="49"/>
        <v>13</v>
      </c>
      <c r="T261" s="21">
        <f t="shared" si="58"/>
        <v>18</v>
      </c>
      <c r="U261" s="15"/>
      <c r="V261" s="15"/>
      <c r="W261" s="21">
        <f t="shared" si="50"/>
        <v>18</v>
      </c>
      <c r="X261" s="21">
        <f t="shared" si="59"/>
        <v>21</v>
      </c>
      <c r="Y261" s="15"/>
      <c r="Z261" s="15"/>
      <c r="AA261" s="21">
        <f t="shared" si="51"/>
        <v>21</v>
      </c>
      <c r="AB261" s="21">
        <f t="shared" si="60"/>
        <v>15</v>
      </c>
      <c r="AC261" s="15"/>
      <c r="AD261" s="15"/>
      <c r="AE261" s="21">
        <f t="shared" si="52"/>
        <v>15</v>
      </c>
      <c r="AF261" s="20" t="str">
        <f t="shared" si="53"/>
        <v>OK</v>
      </c>
    </row>
    <row r="262" spans="1:32" x14ac:dyDescent="0.3">
      <c r="A262" s="9">
        <v>46481</v>
      </c>
      <c r="B262" s="37" t="s">
        <v>158</v>
      </c>
      <c r="C262" s="11"/>
      <c r="D262" s="21">
        <f t="shared" si="54"/>
        <v>26</v>
      </c>
      <c r="E262" s="15"/>
      <c r="F262" s="15"/>
      <c r="G262" s="21">
        <f t="shared" si="46"/>
        <v>26</v>
      </c>
      <c r="H262" s="21">
        <f t="shared" si="55"/>
        <v>20</v>
      </c>
      <c r="I262" s="15"/>
      <c r="J262" s="15"/>
      <c r="K262" s="21">
        <f t="shared" si="47"/>
        <v>20</v>
      </c>
      <c r="L262" s="21">
        <f t="shared" si="56"/>
        <v>48</v>
      </c>
      <c r="M262" s="15"/>
      <c r="N262" s="15"/>
      <c r="O262" s="21">
        <f t="shared" si="48"/>
        <v>48</v>
      </c>
      <c r="P262" s="21">
        <f t="shared" si="57"/>
        <v>13</v>
      </c>
      <c r="Q262" s="15"/>
      <c r="R262" s="15"/>
      <c r="S262" s="21">
        <f t="shared" si="49"/>
        <v>13</v>
      </c>
      <c r="T262" s="21">
        <f t="shared" si="58"/>
        <v>18</v>
      </c>
      <c r="U262" s="15"/>
      <c r="V262" s="15"/>
      <c r="W262" s="21">
        <f t="shared" si="50"/>
        <v>18</v>
      </c>
      <c r="X262" s="21">
        <f t="shared" si="59"/>
        <v>21</v>
      </c>
      <c r="Y262" s="15"/>
      <c r="Z262" s="15"/>
      <c r="AA262" s="21">
        <f t="shared" si="51"/>
        <v>21</v>
      </c>
      <c r="AB262" s="21">
        <f t="shared" si="60"/>
        <v>15</v>
      </c>
      <c r="AC262" s="15"/>
      <c r="AD262" s="15"/>
      <c r="AE262" s="21">
        <f t="shared" si="52"/>
        <v>15</v>
      </c>
      <c r="AF262" s="20" t="str">
        <f t="shared" si="53"/>
        <v>OK</v>
      </c>
    </row>
    <row r="263" spans="1:32" x14ac:dyDescent="0.3">
      <c r="A263" s="9">
        <v>46482</v>
      </c>
      <c r="B263" s="37" t="s">
        <v>157</v>
      </c>
      <c r="C263" s="11"/>
      <c r="D263" s="21">
        <f t="shared" si="54"/>
        <v>26</v>
      </c>
      <c r="E263" s="15"/>
      <c r="F263" s="15"/>
      <c r="G263" s="21">
        <f t="shared" si="46"/>
        <v>26</v>
      </c>
      <c r="H263" s="21">
        <f t="shared" si="55"/>
        <v>20</v>
      </c>
      <c r="I263" s="15"/>
      <c r="J263" s="15"/>
      <c r="K263" s="21">
        <f t="shared" si="47"/>
        <v>20</v>
      </c>
      <c r="L263" s="21">
        <f t="shared" si="56"/>
        <v>48</v>
      </c>
      <c r="M263" s="15"/>
      <c r="N263" s="15"/>
      <c r="O263" s="21">
        <f t="shared" si="48"/>
        <v>48</v>
      </c>
      <c r="P263" s="21">
        <f t="shared" si="57"/>
        <v>13</v>
      </c>
      <c r="Q263" s="15"/>
      <c r="R263" s="15"/>
      <c r="S263" s="21">
        <f t="shared" si="49"/>
        <v>13</v>
      </c>
      <c r="T263" s="21">
        <f t="shared" si="58"/>
        <v>18</v>
      </c>
      <c r="U263" s="15"/>
      <c r="V263" s="15"/>
      <c r="W263" s="21">
        <f t="shared" si="50"/>
        <v>18</v>
      </c>
      <c r="X263" s="21">
        <f t="shared" si="59"/>
        <v>21</v>
      </c>
      <c r="Y263" s="15"/>
      <c r="Z263" s="15"/>
      <c r="AA263" s="21">
        <f t="shared" si="51"/>
        <v>21</v>
      </c>
      <c r="AB263" s="21">
        <f t="shared" si="60"/>
        <v>15</v>
      </c>
      <c r="AC263" s="15"/>
      <c r="AD263" s="15"/>
      <c r="AE263" s="21">
        <f t="shared" si="52"/>
        <v>15</v>
      </c>
      <c r="AF263" s="20" t="str">
        <f t="shared" si="53"/>
        <v>OK</v>
      </c>
    </row>
    <row r="264" spans="1:32" x14ac:dyDescent="0.3">
      <c r="A264" s="9">
        <v>46483</v>
      </c>
      <c r="B264" s="37" t="s">
        <v>159</v>
      </c>
      <c r="C264" s="11"/>
      <c r="D264" s="21">
        <f t="shared" si="54"/>
        <v>26</v>
      </c>
      <c r="E264" s="15"/>
      <c r="F264" s="15"/>
      <c r="G264" s="21">
        <f t="shared" si="46"/>
        <v>26</v>
      </c>
      <c r="H264" s="21">
        <f t="shared" si="55"/>
        <v>20</v>
      </c>
      <c r="I264" s="15"/>
      <c r="J264" s="15"/>
      <c r="K264" s="21">
        <f t="shared" si="47"/>
        <v>20</v>
      </c>
      <c r="L264" s="21">
        <f t="shared" si="56"/>
        <v>48</v>
      </c>
      <c r="M264" s="15"/>
      <c r="N264" s="15"/>
      <c r="O264" s="21">
        <f t="shared" si="48"/>
        <v>48</v>
      </c>
      <c r="P264" s="21">
        <f t="shared" si="57"/>
        <v>13</v>
      </c>
      <c r="Q264" s="15"/>
      <c r="R264" s="15"/>
      <c r="S264" s="21">
        <f t="shared" si="49"/>
        <v>13</v>
      </c>
      <c r="T264" s="21">
        <f t="shared" si="58"/>
        <v>18</v>
      </c>
      <c r="U264" s="15"/>
      <c r="V264" s="15"/>
      <c r="W264" s="21">
        <f t="shared" si="50"/>
        <v>18</v>
      </c>
      <c r="X264" s="21">
        <f t="shared" si="59"/>
        <v>21</v>
      </c>
      <c r="Y264" s="15"/>
      <c r="Z264" s="15"/>
      <c r="AA264" s="21">
        <f t="shared" si="51"/>
        <v>21</v>
      </c>
      <c r="AB264" s="21">
        <f t="shared" si="60"/>
        <v>15</v>
      </c>
      <c r="AC264" s="15"/>
      <c r="AD264" s="15"/>
      <c r="AE264" s="21">
        <f t="shared" si="52"/>
        <v>15</v>
      </c>
      <c r="AF264" s="20" t="str">
        <f t="shared" si="53"/>
        <v>OK</v>
      </c>
    </row>
    <row r="265" spans="1:32" x14ac:dyDescent="0.3">
      <c r="A265" s="9">
        <v>46484</v>
      </c>
      <c r="B265" s="37" t="s">
        <v>160</v>
      </c>
      <c r="C265" s="11"/>
      <c r="D265" s="21">
        <f t="shared" si="54"/>
        <v>26</v>
      </c>
      <c r="E265" s="15"/>
      <c r="F265" s="15"/>
      <c r="G265" s="21">
        <f t="shared" si="46"/>
        <v>26</v>
      </c>
      <c r="H265" s="21">
        <f t="shared" si="55"/>
        <v>20</v>
      </c>
      <c r="I265" s="15"/>
      <c r="J265" s="15"/>
      <c r="K265" s="21">
        <f t="shared" si="47"/>
        <v>20</v>
      </c>
      <c r="L265" s="21">
        <f t="shared" si="56"/>
        <v>48</v>
      </c>
      <c r="M265" s="15"/>
      <c r="N265" s="15"/>
      <c r="O265" s="21">
        <f t="shared" si="48"/>
        <v>48</v>
      </c>
      <c r="P265" s="21">
        <f t="shared" si="57"/>
        <v>13</v>
      </c>
      <c r="Q265" s="15"/>
      <c r="R265" s="15"/>
      <c r="S265" s="21">
        <f t="shared" si="49"/>
        <v>13</v>
      </c>
      <c r="T265" s="21">
        <f t="shared" si="58"/>
        <v>18</v>
      </c>
      <c r="U265" s="15"/>
      <c r="V265" s="15"/>
      <c r="W265" s="21">
        <f t="shared" si="50"/>
        <v>18</v>
      </c>
      <c r="X265" s="21">
        <f t="shared" si="59"/>
        <v>21</v>
      </c>
      <c r="Y265" s="15"/>
      <c r="Z265" s="15"/>
      <c r="AA265" s="21">
        <f t="shared" si="51"/>
        <v>21</v>
      </c>
      <c r="AB265" s="21">
        <f t="shared" si="60"/>
        <v>15</v>
      </c>
      <c r="AC265" s="15"/>
      <c r="AD265" s="15"/>
      <c r="AE265" s="21">
        <f t="shared" si="52"/>
        <v>15</v>
      </c>
      <c r="AF265" s="20" t="str">
        <f t="shared" si="53"/>
        <v>OK</v>
      </c>
    </row>
    <row r="266" spans="1:32" x14ac:dyDescent="0.3">
      <c r="A266" s="9">
        <v>46485</v>
      </c>
      <c r="B266" s="37" t="s">
        <v>161</v>
      </c>
      <c r="C266" s="11"/>
      <c r="D266" s="21">
        <f t="shared" si="54"/>
        <v>26</v>
      </c>
      <c r="E266" s="15"/>
      <c r="F266" s="15"/>
      <c r="G266" s="21">
        <f t="shared" si="46"/>
        <v>26</v>
      </c>
      <c r="H266" s="21">
        <f t="shared" si="55"/>
        <v>20</v>
      </c>
      <c r="I266" s="15"/>
      <c r="J266" s="15"/>
      <c r="K266" s="21">
        <f t="shared" si="47"/>
        <v>20</v>
      </c>
      <c r="L266" s="21">
        <f t="shared" si="56"/>
        <v>48</v>
      </c>
      <c r="M266" s="15"/>
      <c r="N266" s="15"/>
      <c r="O266" s="21">
        <f t="shared" si="48"/>
        <v>48</v>
      </c>
      <c r="P266" s="21">
        <f t="shared" si="57"/>
        <v>13</v>
      </c>
      <c r="Q266" s="15"/>
      <c r="R266" s="15"/>
      <c r="S266" s="21">
        <f t="shared" si="49"/>
        <v>13</v>
      </c>
      <c r="T266" s="21">
        <f t="shared" si="58"/>
        <v>18</v>
      </c>
      <c r="U266" s="15"/>
      <c r="V266" s="15"/>
      <c r="W266" s="21">
        <f t="shared" si="50"/>
        <v>18</v>
      </c>
      <c r="X266" s="21">
        <f t="shared" si="59"/>
        <v>21</v>
      </c>
      <c r="Y266" s="15"/>
      <c r="Z266" s="15"/>
      <c r="AA266" s="21">
        <f t="shared" si="51"/>
        <v>21</v>
      </c>
      <c r="AB266" s="21">
        <f t="shared" si="60"/>
        <v>15</v>
      </c>
      <c r="AC266" s="15"/>
      <c r="AD266" s="15"/>
      <c r="AE266" s="21">
        <f t="shared" si="52"/>
        <v>15</v>
      </c>
      <c r="AF266" s="20" t="str">
        <f t="shared" si="53"/>
        <v>OK</v>
      </c>
    </row>
    <row r="267" spans="1:32" x14ac:dyDescent="0.3">
      <c r="A267" s="9">
        <v>46486</v>
      </c>
      <c r="B267" s="37" t="s">
        <v>162</v>
      </c>
      <c r="C267" s="11"/>
      <c r="D267" s="21">
        <f t="shared" si="54"/>
        <v>26</v>
      </c>
      <c r="E267" s="15"/>
      <c r="F267" s="15"/>
      <c r="G267" s="21">
        <f t="shared" si="46"/>
        <v>26</v>
      </c>
      <c r="H267" s="21">
        <f t="shared" si="55"/>
        <v>20</v>
      </c>
      <c r="I267" s="15"/>
      <c r="J267" s="15"/>
      <c r="K267" s="21">
        <f t="shared" si="47"/>
        <v>20</v>
      </c>
      <c r="L267" s="21">
        <f t="shared" si="56"/>
        <v>48</v>
      </c>
      <c r="M267" s="15"/>
      <c r="N267" s="15"/>
      <c r="O267" s="21">
        <f t="shared" si="48"/>
        <v>48</v>
      </c>
      <c r="P267" s="21">
        <f t="shared" si="57"/>
        <v>13</v>
      </c>
      <c r="Q267" s="15"/>
      <c r="R267" s="15"/>
      <c r="S267" s="21">
        <f t="shared" si="49"/>
        <v>13</v>
      </c>
      <c r="T267" s="21">
        <f t="shared" si="58"/>
        <v>18</v>
      </c>
      <c r="U267" s="15"/>
      <c r="V267" s="15"/>
      <c r="W267" s="21">
        <f t="shared" si="50"/>
        <v>18</v>
      </c>
      <c r="X267" s="21">
        <f t="shared" si="59"/>
        <v>21</v>
      </c>
      <c r="Y267" s="15"/>
      <c r="Z267" s="15"/>
      <c r="AA267" s="21">
        <f t="shared" si="51"/>
        <v>21</v>
      </c>
      <c r="AB267" s="21">
        <f t="shared" si="60"/>
        <v>15</v>
      </c>
      <c r="AC267" s="15"/>
      <c r="AD267" s="15"/>
      <c r="AE267" s="21">
        <f t="shared" si="52"/>
        <v>15</v>
      </c>
      <c r="AF267" s="20" t="str">
        <f t="shared" si="53"/>
        <v>OK</v>
      </c>
    </row>
    <row r="268" spans="1:32" x14ac:dyDescent="0.3">
      <c r="A268" s="9">
        <v>46487</v>
      </c>
      <c r="B268" s="37" t="s">
        <v>163</v>
      </c>
      <c r="C268" s="11"/>
      <c r="D268" s="21">
        <f t="shared" si="54"/>
        <v>26</v>
      </c>
      <c r="E268" s="15"/>
      <c r="F268" s="15"/>
      <c r="G268" s="21">
        <f t="shared" si="46"/>
        <v>26</v>
      </c>
      <c r="H268" s="21">
        <f t="shared" si="55"/>
        <v>20</v>
      </c>
      <c r="I268" s="15"/>
      <c r="J268" s="15"/>
      <c r="K268" s="21">
        <f t="shared" si="47"/>
        <v>20</v>
      </c>
      <c r="L268" s="21">
        <f t="shared" si="56"/>
        <v>48</v>
      </c>
      <c r="M268" s="15"/>
      <c r="N268" s="15"/>
      <c r="O268" s="21">
        <f t="shared" si="48"/>
        <v>48</v>
      </c>
      <c r="P268" s="21">
        <f t="shared" si="57"/>
        <v>13</v>
      </c>
      <c r="Q268" s="15"/>
      <c r="R268" s="15"/>
      <c r="S268" s="21">
        <f t="shared" si="49"/>
        <v>13</v>
      </c>
      <c r="T268" s="21">
        <f t="shared" si="58"/>
        <v>18</v>
      </c>
      <c r="U268" s="15"/>
      <c r="V268" s="15"/>
      <c r="W268" s="21">
        <f t="shared" si="50"/>
        <v>18</v>
      </c>
      <c r="X268" s="21">
        <f t="shared" si="59"/>
        <v>21</v>
      </c>
      <c r="Y268" s="15"/>
      <c r="Z268" s="15"/>
      <c r="AA268" s="21">
        <f t="shared" si="51"/>
        <v>21</v>
      </c>
      <c r="AB268" s="21">
        <f t="shared" si="60"/>
        <v>15</v>
      </c>
      <c r="AC268" s="15"/>
      <c r="AD268" s="15"/>
      <c r="AE268" s="21">
        <f t="shared" si="52"/>
        <v>15</v>
      </c>
      <c r="AF268" s="20" t="str">
        <f t="shared" si="53"/>
        <v>OK</v>
      </c>
    </row>
    <row r="269" spans="1:32" x14ac:dyDescent="0.3">
      <c r="A269" s="9">
        <v>46488</v>
      </c>
      <c r="B269" s="37" t="s">
        <v>158</v>
      </c>
      <c r="C269" s="11"/>
      <c r="D269" s="21">
        <f t="shared" si="54"/>
        <v>26</v>
      </c>
      <c r="E269" s="15"/>
      <c r="F269" s="15"/>
      <c r="G269" s="21">
        <f t="shared" si="46"/>
        <v>26</v>
      </c>
      <c r="H269" s="21">
        <f t="shared" si="55"/>
        <v>20</v>
      </c>
      <c r="I269" s="15"/>
      <c r="J269" s="15"/>
      <c r="K269" s="21">
        <f t="shared" si="47"/>
        <v>20</v>
      </c>
      <c r="L269" s="21">
        <f t="shared" si="56"/>
        <v>48</v>
      </c>
      <c r="M269" s="15"/>
      <c r="N269" s="15"/>
      <c r="O269" s="21">
        <f t="shared" si="48"/>
        <v>48</v>
      </c>
      <c r="P269" s="21">
        <f t="shared" si="57"/>
        <v>13</v>
      </c>
      <c r="Q269" s="15"/>
      <c r="R269" s="15"/>
      <c r="S269" s="21">
        <f t="shared" si="49"/>
        <v>13</v>
      </c>
      <c r="T269" s="21">
        <f t="shared" si="58"/>
        <v>18</v>
      </c>
      <c r="U269" s="15"/>
      <c r="V269" s="15"/>
      <c r="W269" s="21">
        <f t="shared" si="50"/>
        <v>18</v>
      </c>
      <c r="X269" s="21">
        <f t="shared" si="59"/>
        <v>21</v>
      </c>
      <c r="Y269" s="15"/>
      <c r="Z269" s="15"/>
      <c r="AA269" s="21">
        <f t="shared" si="51"/>
        <v>21</v>
      </c>
      <c r="AB269" s="21">
        <f t="shared" si="60"/>
        <v>15</v>
      </c>
      <c r="AC269" s="15"/>
      <c r="AD269" s="15"/>
      <c r="AE269" s="21">
        <f t="shared" si="52"/>
        <v>15</v>
      </c>
      <c r="AF269" s="20" t="str">
        <f t="shared" si="53"/>
        <v>OK</v>
      </c>
    </row>
    <row r="270" spans="1:32" x14ac:dyDescent="0.3">
      <c r="A270" s="9">
        <v>46489</v>
      </c>
      <c r="B270" s="37" t="s">
        <v>157</v>
      </c>
      <c r="C270" s="11"/>
      <c r="D270" s="21">
        <f t="shared" si="54"/>
        <v>26</v>
      </c>
      <c r="E270" s="15"/>
      <c r="F270" s="15"/>
      <c r="G270" s="21">
        <f t="shared" si="46"/>
        <v>26</v>
      </c>
      <c r="H270" s="21">
        <f t="shared" si="55"/>
        <v>20</v>
      </c>
      <c r="I270" s="15"/>
      <c r="J270" s="15"/>
      <c r="K270" s="21">
        <f t="shared" si="47"/>
        <v>20</v>
      </c>
      <c r="L270" s="21">
        <f t="shared" si="56"/>
        <v>48</v>
      </c>
      <c r="M270" s="15"/>
      <c r="N270" s="15"/>
      <c r="O270" s="21">
        <f t="shared" si="48"/>
        <v>48</v>
      </c>
      <c r="P270" s="21">
        <f t="shared" si="57"/>
        <v>13</v>
      </c>
      <c r="Q270" s="15"/>
      <c r="R270" s="15"/>
      <c r="S270" s="21">
        <f t="shared" si="49"/>
        <v>13</v>
      </c>
      <c r="T270" s="21">
        <f t="shared" si="58"/>
        <v>18</v>
      </c>
      <c r="U270" s="15"/>
      <c r="V270" s="15"/>
      <c r="W270" s="21">
        <f t="shared" si="50"/>
        <v>18</v>
      </c>
      <c r="X270" s="21">
        <f t="shared" si="59"/>
        <v>21</v>
      </c>
      <c r="Y270" s="15"/>
      <c r="Z270" s="15"/>
      <c r="AA270" s="21">
        <f t="shared" si="51"/>
        <v>21</v>
      </c>
      <c r="AB270" s="21">
        <f t="shared" si="60"/>
        <v>15</v>
      </c>
      <c r="AC270" s="15"/>
      <c r="AD270" s="15"/>
      <c r="AE270" s="21">
        <f t="shared" si="52"/>
        <v>15</v>
      </c>
      <c r="AF270" s="20" t="str">
        <f t="shared" si="53"/>
        <v>OK</v>
      </c>
    </row>
    <row r="271" spans="1:32" x14ac:dyDescent="0.3">
      <c r="A271" s="9">
        <v>46490</v>
      </c>
      <c r="B271" s="37" t="s">
        <v>159</v>
      </c>
      <c r="C271" s="11"/>
      <c r="D271" s="21">
        <f t="shared" si="54"/>
        <v>26</v>
      </c>
      <c r="E271" s="15"/>
      <c r="F271" s="15"/>
      <c r="G271" s="21">
        <f t="shared" si="46"/>
        <v>26</v>
      </c>
      <c r="H271" s="21">
        <f t="shared" si="55"/>
        <v>20</v>
      </c>
      <c r="I271" s="15"/>
      <c r="J271" s="15"/>
      <c r="K271" s="21">
        <f t="shared" si="47"/>
        <v>20</v>
      </c>
      <c r="L271" s="21">
        <f t="shared" si="56"/>
        <v>48</v>
      </c>
      <c r="M271" s="15"/>
      <c r="N271" s="15"/>
      <c r="O271" s="21">
        <f t="shared" si="48"/>
        <v>48</v>
      </c>
      <c r="P271" s="21">
        <f t="shared" si="57"/>
        <v>13</v>
      </c>
      <c r="Q271" s="15"/>
      <c r="R271" s="15"/>
      <c r="S271" s="21">
        <f t="shared" si="49"/>
        <v>13</v>
      </c>
      <c r="T271" s="21">
        <f t="shared" si="58"/>
        <v>18</v>
      </c>
      <c r="U271" s="15"/>
      <c r="V271" s="15"/>
      <c r="W271" s="21">
        <f t="shared" si="50"/>
        <v>18</v>
      </c>
      <c r="X271" s="21">
        <f t="shared" si="59"/>
        <v>21</v>
      </c>
      <c r="Y271" s="15"/>
      <c r="Z271" s="15"/>
      <c r="AA271" s="21">
        <f t="shared" si="51"/>
        <v>21</v>
      </c>
      <c r="AB271" s="21">
        <f t="shared" si="60"/>
        <v>15</v>
      </c>
      <c r="AC271" s="15"/>
      <c r="AD271" s="15"/>
      <c r="AE271" s="21">
        <f t="shared" si="52"/>
        <v>15</v>
      </c>
      <c r="AF271" s="20" t="str">
        <f t="shared" si="53"/>
        <v>OK</v>
      </c>
    </row>
    <row r="272" spans="1:32" x14ac:dyDescent="0.3">
      <c r="A272" s="9">
        <v>46491</v>
      </c>
      <c r="B272" s="37" t="s">
        <v>160</v>
      </c>
      <c r="C272" s="11"/>
      <c r="D272" s="21">
        <f t="shared" si="54"/>
        <v>26</v>
      </c>
      <c r="E272" s="15"/>
      <c r="F272" s="15"/>
      <c r="G272" s="21">
        <f t="shared" si="46"/>
        <v>26</v>
      </c>
      <c r="H272" s="21">
        <f t="shared" si="55"/>
        <v>20</v>
      </c>
      <c r="I272" s="15"/>
      <c r="J272" s="15"/>
      <c r="K272" s="21">
        <f t="shared" si="47"/>
        <v>20</v>
      </c>
      <c r="L272" s="21">
        <f t="shared" si="56"/>
        <v>48</v>
      </c>
      <c r="M272" s="15"/>
      <c r="N272" s="15"/>
      <c r="O272" s="21">
        <f t="shared" si="48"/>
        <v>48</v>
      </c>
      <c r="P272" s="21">
        <f t="shared" si="57"/>
        <v>13</v>
      </c>
      <c r="Q272" s="15"/>
      <c r="R272" s="15"/>
      <c r="S272" s="21">
        <f t="shared" si="49"/>
        <v>13</v>
      </c>
      <c r="T272" s="21">
        <f t="shared" si="58"/>
        <v>18</v>
      </c>
      <c r="U272" s="15"/>
      <c r="V272" s="15"/>
      <c r="W272" s="21">
        <f t="shared" si="50"/>
        <v>18</v>
      </c>
      <c r="X272" s="21">
        <f t="shared" si="59"/>
        <v>21</v>
      </c>
      <c r="Y272" s="15"/>
      <c r="Z272" s="15"/>
      <c r="AA272" s="21">
        <f t="shared" si="51"/>
        <v>21</v>
      </c>
      <c r="AB272" s="21">
        <f t="shared" si="60"/>
        <v>15</v>
      </c>
      <c r="AC272" s="15"/>
      <c r="AD272" s="15"/>
      <c r="AE272" s="21">
        <f t="shared" si="52"/>
        <v>15</v>
      </c>
      <c r="AF272" s="20" t="str">
        <f t="shared" si="53"/>
        <v>OK</v>
      </c>
    </row>
    <row r="273" spans="1:32" x14ac:dyDescent="0.3">
      <c r="A273" s="9">
        <v>46492</v>
      </c>
      <c r="B273" s="37" t="s">
        <v>161</v>
      </c>
      <c r="C273" s="11"/>
      <c r="D273" s="21">
        <f t="shared" si="54"/>
        <v>26</v>
      </c>
      <c r="E273" s="15"/>
      <c r="F273" s="15"/>
      <c r="G273" s="21">
        <f t="shared" si="46"/>
        <v>26</v>
      </c>
      <c r="H273" s="21">
        <f t="shared" si="55"/>
        <v>20</v>
      </c>
      <c r="I273" s="15"/>
      <c r="J273" s="15"/>
      <c r="K273" s="21">
        <f t="shared" si="47"/>
        <v>20</v>
      </c>
      <c r="L273" s="21">
        <f t="shared" si="56"/>
        <v>48</v>
      </c>
      <c r="M273" s="15"/>
      <c r="N273" s="15"/>
      <c r="O273" s="21">
        <f t="shared" si="48"/>
        <v>48</v>
      </c>
      <c r="P273" s="21">
        <f t="shared" si="57"/>
        <v>13</v>
      </c>
      <c r="Q273" s="15"/>
      <c r="R273" s="15"/>
      <c r="S273" s="21">
        <f t="shared" si="49"/>
        <v>13</v>
      </c>
      <c r="T273" s="21">
        <f t="shared" si="58"/>
        <v>18</v>
      </c>
      <c r="U273" s="15"/>
      <c r="V273" s="15"/>
      <c r="W273" s="21">
        <f t="shared" si="50"/>
        <v>18</v>
      </c>
      <c r="X273" s="21">
        <f t="shared" si="59"/>
        <v>21</v>
      </c>
      <c r="Y273" s="15"/>
      <c r="Z273" s="15"/>
      <c r="AA273" s="21">
        <f t="shared" si="51"/>
        <v>21</v>
      </c>
      <c r="AB273" s="21">
        <f t="shared" si="60"/>
        <v>15</v>
      </c>
      <c r="AC273" s="15"/>
      <c r="AD273" s="15"/>
      <c r="AE273" s="21">
        <f t="shared" si="52"/>
        <v>15</v>
      </c>
      <c r="AF273" s="20" t="str">
        <f t="shared" si="53"/>
        <v>OK</v>
      </c>
    </row>
    <row r="274" spans="1:32" x14ac:dyDescent="0.3">
      <c r="A274" s="9">
        <v>46493</v>
      </c>
      <c r="B274" s="37" t="s">
        <v>162</v>
      </c>
      <c r="C274" s="11"/>
      <c r="D274" s="21">
        <f t="shared" si="54"/>
        <v>26</v>
      </c>
      <c r="E274" s="15"/>
      <c r="F274" s="15"/>
      <c r="G274" s="21">
        <f t="shared" si="46"/>
        <v>26</v>
      </c>
      <c r="H274" s="21">
        <f t="shared" si="55"/>
        <v>20</v>
      </c>
      <c r="I274" s="15"/>
      <c r="J274" s="15"/>
      <c r="K274" s="21">
        <f t="shared" si="47"/>
        <v>20</v>
      </c>
      <c r="L274" s="21">
        <f t="shared" si="56"/>
        <v>48</v>
      </c>
      <c r="M274" s="15"/>
      <c r="N274" s="15"/>
      <c r="O274" s="21">
        <f t="shared" si="48"/>
        <v>48</v>
      </c>
      <c r="P274" s="21">
        <f t="shared" si="57"/>
        <v>13</v>
      </c>
      <c r="Q274" s="15"/>
      <c r="R274" s="15"/>
      <c r="S274" s="21">
        <f t="shared" si="49"/>
        <v>13</v>
      </c>
      <c r="T274" s="21">
        <f t="shared" si="58"/>
        <v>18</v>
      </c>
      <c r="U274" s="15"/>
      <c r="V274" s="15"/>
      <c r="W274" s="21">
        <f t="shared" si="50"/>
        <v>18</v>
      </c>
      <c r="X274" s="21">
        <f t="shared" si="59"/>
        <v>21</v>
      </c>
      <c r="Y274" s="15"/>
      <c r="Z274" s="15"/>
      <c r="AA274" s="21">
        <f t="shared" si="51"/>
        <v>21</v>
      </c>
      <c r="AB274" s="21">
        <f t="shared" si="60"/>
        <v>15</v>
      </c>
      <c r="AC274" s="15"/>
      <c r="AD274" s="15"/>
      <c r="AE274" s="21">
        <f t="shared" si="52"/>
        <v>15</v>
      </c>
      <c r="AF274" s="20" t="str">
        <f t="shared" si="53"/>
        <v>OK</v>
      </c>
    </row>
    <row r="275" spans="1:32" x14ac:dyDescent="0.3">
      <c r="A275" s="9">
        <v>46494</v>
      </c>
      <c r="B275" s="37" t="s">
        <v>163</v>
      </c>
      <c r="C275" s="11"/>
      <c r="D275" s="21">
        <f t="shared" si="54"/>
        <v>26</v>
      </c>
      <c r="E275" s="15"/>
      <c r="F275" s="15"/>
      <c r="G275" s="21">
        <f t="shared" si="46"/>
        <v>26</v>
      </c>
      <c r="H275" s="21">
        <f t="shared" si="55"/>
        <v>20</v>
      </c>
      <c r="I275" s="15"/>
      <c r="J275" s="15"/>
      <c r="K275" s="21">
        <f t="shared" si="47"/>
        <v>20</v>
      </c>
      <c r="L275" s="21">
        <f t="shared" si="56"/>
        <v>48</v>
      </c>
      <c r="M275" s="15"/>
      <c r="N275" s="15"/>
      <c r="O275" s="21">
        <f t="shared" si="48"/>
        <v>48</v>
      </c>
      <c r="P275" s="21">
        <f t="shared" si="57"/>
        <v>13</v>
      </c>
      <c r="Q275" s="15"/>
      <c r="R275" s="15"/>
      <c r="S275" s="21">
        <f t="shared" si="49"/>
        <v>13</v>
      </c>
      <c r="T275" s="21">
        <f t="shared" si="58"/>
        <v>18</v>
      </c>
      <c r="U275" s="15"/>
      <c r="V275" s="15"/>
      <c r="W275" s="21">
        <f t="shared" si="50"/>
        <v>18</v>
      </c>
      <c r="X275" s="21">
        <f t="shared" si="59"/>
        <v>21</v>
      </c>
      <c r="Y275" s="15"/>
      <c r="Z275" s="15"/>
      <c r="AA275" s="21">
        <f t="shared" si="51"/>
        <v>21</v>
      </c>
      <c r="AB275" s="21">
        <f t="shared" si="60"/>
        <v>15</v>
      </c>
      <c r="AC275" s="15"/>
      <c r="AD275" s="15"/>
      <c r="AE275" s="21">
        <f t="shared" si="52"/>
        <v>15</v>
      </c>
      <c r="AF275" s="20" t="str">
        <f t="shared" si="53"/>
        <v>OK</v>
      </c>
    </row>
    <row r="276" spans="1:32" x14ac:dyDescent="0.3">
      <c r="A276" s="9">
        <v>46495</v>
      </c>
      <c r="B276" s="37" t="s">
        <v>158</v>
      </c>
      <c r="C276" s="11"/>
      <c r="D276" s="21">
        <f t="shared" si="54"/>
        <v>26</v>
      </c>
      <c r="E276" s="15"/>
      <c r="F276" s="15"/>
      <c r="G276" s="21">
        <f t="shared" si="46"/>
        <v>26</v>
      </c>
      <c r="H276" s="21">
        <f t="shared" si="55"/>
        <v>20</v>
      </c>
      <c r="I276" s="15"/>
      <c r="J276" s="15"/>
      <c r="K276" s="21">
        <f t="shared" si="47"/>
        <v>20</v>
      </c>
      <c r="L276" s="21">
        <f t="shared" si="56"/>
        <v>48</v>
      </c>
      <c r="M276" s="15"/>
      <c r="N276" s="15"/>
      <c r="O276" s="21">
        <f t="shared" si="48"/>
        <v>48</v>
      </c>
      <c r="P276" s="21">
        <f t="shared" si="57"/>
        <v>13</v>
      </c>
      <c r="Q276" s="15"/>
      <c r="R276" s="15"/>
      <c r="S276" s="21">
        <f t="shared" si="49"/>
        <v>13</v>
      </c>
      <c r="T276" s="21">
        <f t="shared" si="58"/>
        <v>18</v>
      </c>
      <c r="U276" s="15"/>
      <c r="V276" s="15"/>
      <c r="W276" s="21">
        <f t="shared" si="50"/>
        <v>18</v>
      </c>
      <c r="X276" s="21">
        <f t="shared" si="59"/>
        <v>21</v>
      </c>
      <c r="Y276" s="15"/>
      <c r="Z276" s="15"/>
      <c r="AA276" s="21">
        <f t="shared" si="51"/>
        <v>21</v>
      </c>
      <c r="AB276" s="21">
        <f t="shared" si="60"/>
        <v>15</v>
      </c>
      <c r="AC276" s="15"/>
      <c r="AD276" s="15"/>
      <c r="AE276" s="21">
        <f t="shared" si="52"/>
        <v>15</v>
      </c>
      <c r="AF276" s="20" t="str">
        <f t="shared" si="53"/>
        <v>OK</v>
      </c>
    </row>
    <row r="277" spans="1:32" x14ac:dyDescent="0.3">
      <c r="A277" s="9">
        <v>46496</v>
      </c>
      <c r="B277" s="37" t="s">
        <v>157</v>
      </c>
      <c r="C277" s="11"/>
      <c r="D277" s="21">
        <f t="shared" si="54"/>
        <v>26</v>
      </c>
      <c r="E277" s="15"/>
      <c r="F277" s="15"/>
      <c r="G277" s="21">
        <f t="shared" si="46"/>
        <v>26</v>
      </c>
      <c r="H277" s="21">
        <f t="shared" si="55"/>
        <v>20</v>
      </c>
      <c r="I277" s="15"/>
      <c r="J277" s="15"/>
      <c r="K277" s="21">
        <f t="shared" si="47"/>
        <v>20</v>
      </c>
      <c r="L277" s="21">
        <f t="shared" si="56"/>
        <v>48</v>
      </c>
      <c r="M277" s="15"/>
      <c r="N277" s="15"/>
      <c r="O277" s="21">
        <f t="shared" si="48"/>
        <v>48</v>
      </c>
      <c r="P277" s="21">
        <f t="shared" si="57"/>
        <v>13</v>
      </c>
      <c r="Q277" s="15"/>
      <c r="R277" s="15"/>
      <c r="S277" s="21">
        <f t="shared" si="49"/>
        <v>13</v>
      </c>
      <c r="T277" s="21">
        <f t="shared" si="58"/>
        <v>18</v>
      </c>
      <c r="U277" s="15"/>
      <c r="V277" s="15"/>
      <c r="W277" s="21">
        <f t="shared" si="50"/>
        <v>18</v>
      </c>
      <c r="X277" s="21">
        <f t="shared" si="59"/>
        <v>21</v>
      </c>
      <c r="Y277" s="15"/>
      <c r="Z277" s="15"/>
      <c r="AA277" s="21">
        <f t="shared" si="51"/>
        <v>21</v>
      </c>
      <c r="AB277" s="21">
        <f t="shared" si="60"/>
        <v>15</v>
      </c>
      <c r="AC277" s="15"/>
      <c r="AD277" s="15"/>
      <c r="AE277" s="21">
        <f t="shared" si="52"/>
        <v>15</v>
      </c>
      <c r="AF277" s="20" t="str">
        <f t="shared" si="53"/>
        <v>OK</v>
      </c>
    </row>
    <row r="278" spans="1:32" x14ac:dyDescent="0.3">
      <c r="A278" s="9">
        <v>46497</v>
      </c>
      <c r="B278" s="37" t="s">
        <v>159</v>
      </c>
      <c r="C278" s="11"/>
      <c r="D278" s="21">
        <f t="shared" si="54"/>
        <v>26</v>
      </c>
      <c r="E278" s="15"/>
      <c r="F278" s="15"/>
      <c r="G278" s="21">
        <f t="shared" ref="G278:G341" si="61">D278+N(E278)-N(F278)</f>
        <v>26</v>
      </c>
      <c r="H278" s="21">
        <f t="shared" si="55"/>
        <v>20</v>
      </c>
      <c r="I278" s="15"/>
      <c r="J278" s="15"/>
      <c r="K278" s="21">
        <f t="shared" ref="K278:K341" si="62">H278+N(I278)-N(J278)</f>
        <v>20</v>
      </c>
      <c r="L278" s="21">
        <f t="shared" si="56"/>
        <v>48</v>
      </c>
      <c r="M278" s="15"/>
      <c r="N278" s="15"/>
      <c r="O278" s="21">
        <f t="shared" ref="O278:O341" si="63">L278+N(M278)-N(N278)</f>
        <v>48</v>
      </c>
      <c r="P278" s="21">
        <f t="shared" si="57"/>
        <v>13</v>
      </c>
      <c r="Q278" s="15"/>
      <c r="R278" s="15"/>
      <c r="S278" s="21">
        <f t="shared" ref="S278:S341" si="64">P278+N(Q278)-N(R278)</f>
        <v>13</v>
      </c>
      <c r="T278" s="21">
        <f t="shared" si="58"/>
        <v>18</v>
      </c>
      <c r="U278" s="15"/>
      <c r="V278" s="15"/>
      <c r="W278" s="21">
        <f t="shared" ref="W278:W341" si="65">T278+N(U278)-N(V278)</f>
        <v>18</v>
      </c>
      <c r="X278" s="21">
        <f t="shared" si="59"/>
        <v>21</v>
      </c>
      <c r="Y278" s="15"/>
      <c r="Z278" s="15"/>
      <c r="AA278" s="21">
        <f t="shared" ref="AA278:AA341" si="66">X278+N(Y278)-N(Z278)</f>
        <v>21</v>
      </c>
      <c r="AB278" s="21">
        <f t="shared" si="60"/>
        <v>15</v>
      </c>
      <c r="AC278" s="15"/>
      <c r="AD278" s="15"/>
      <c r="AE278" s="21">
        <f t="shared" ref="AE278:AE341" si="67">AB278+N(AC278)-N(AD278)</f>
        <v>15</v>
      </c>
      <c r="AF278" s="20" t="str">
        <f t="shared" ref="AF278:AF341" si="68">IF(ABS((D278+H278+L278+P278+T278+X278+AB278)+(N(E278)+N(I278)+N(M278)+N(Q278)+N(U278)+N(Y278)+N(AC278))-(N(F278)+N(J278)+N(N278)+N(R278)+N(V278)+N(Z278)+N(AD278))-(G278+K278+O278+S278+W278+AA278+AE278))&lt;0.0001,"OK","ОШИБКА")</f>
        <v>OK</v>
      </c>
    </row>
    <row r="279" spans="1:32" x14ac:dyDescent="0.3">
      <c r="A279" s="9">
        <v>46498</v>
      </c>
      <c r="B279" s="37" t="s">
        <v>160</v>
      </c>
      <c r="C279" s="11"/>
      <c r="D279" s="21">
        <f t="shared" ref="D279:D342" si="69">G278</f>
        <v>26</v>
      </c>
      <c r="E279" s="15"/>
      <c r="F279" s="15"/>
      <c r="G279" s="21">
        <f t="shared" si="61"/>
        <v>26</v>
      </c>
      <c r="H279" s="21">
        <f t="shared" ref="H279:H342" si="70">K278</f>
        <v>20</v>
      </c>
      <c r="I279" s="15"/>
      <c r="J279" s="15"/>
      <c r="K279" s="21">
        <f t="shared" si="62"/>
        <v>20</v>
      </c>
      <c r="L279" s="21">
        <f t="shared" ref="L279:L342" si="71">O278</f>
        <v>48</v>
      </c>
      <c r="M279" s="15"/>
      <c r="N279" s="15"/>
      <c r="O279" s="21">
        <f t="shared" si="63"/>
        <v>48</v>
      </c>
      <c r="P279" s="21">
        <f t="shared" ref="P279:P342" si="72">S278</f>
        <v>13</v>
      </c>
      <c r="Q279" s="15"/>
      <c r="R279" s="15"/>
      <c r="S279" s="21">
        <f t="shared" si="64"/>
        <v>13</v>
      </c>
      <c r="T279" s="21">
        <f t="shared" ref="T279:T342" si="73">W278</f>
        <v>18</v>
      </c>
      <c r="U279" s="15"/>
      <c r="V279" s="15"/>
      <c r="W279" s="21">
        <f t="shared" si="65"/>
        <v>18</v>
      </c>
      <c r="X279" s="21">
        <f t="shared" ref="X279:X342" si="74">AA278</f>
        <v>21</v>
      </c>
      <c r="Y279" s="15"/>
      <c r="Z279" s="15"/>
      <c r="AA279" s="21">
        <f t="shared" si="66"/>
        <v>21</v>
      </c>
      <c r="AB279" s="21">
        <f t="shared" ref="AB279:AB342" si="75">AE278</f>
        <v>15</v>
      </c>
      <c r="AC279" s="15"/>
      <c r="AD279" s="15"/>
      <c r="AE279" s="21">
        <f t="shared" si="67"/>
        <v>15</v>
      </c>
      <c r="AF279" s="20" t="str">
        <f t="shared" si="68"/>
        <v>OK</v>
      </c>
    </row>
    <row r="280" spans="1:32" x14ac:dyDescent="0.3">
      <c r="A280" s="9">
        <v>46499</v>
      </c>
      <c r="B280" s="37" t="s">
        <v>161</v>
      </c>
      <c r="C280" s="11"/>
      <c r="D280" s="21">
        <f t="shared" si="69"/>
        <v>26</v>
      </c>
      <c r="E280" s="15"/>
      <c r="F280" s="15"/>
      <c r="G280" s="21">
        <f t="shared" si="61"/>
        <v>26</v>
      </c>
      <c r="H280" s="21">
        <f t="shared" si="70"/>
        <v>20</v>
      </c>
      <c r="I280" s="15"/>
      <c r="J280" s="15"/>
      <c r="K280" s="21">
        <f t="shared" si="62"/>
        <v>20</v>
      </c>
      <c r="L280" s="21">
        <f t="shared" si="71"/>
        <v>48</v>
      </c>
      <c r="M280" s="15"/>
      <c r="N280" s="15"/>
      <c r="O280" s="21">
        <f t="shared" si="63"/>
        <v>48</v>
      </c>
      <c r="P280" s="21">
        <f t="shared" si="72"/>
        <v>13</v>
      </c>
      <c r="Q280" s="15"/>
      <c r="R280" s="15"/>
      <c r="S280" s="21">
        <f t="shared" si="64"/>
        <v>13</v>
      </c>
      <c r="T280" s="21">
        <f t="shared" si="73"/>
        <v>18</v>
      </c>
      <c r="U280" s="15"/>
      <c r="V280" s="15"/>
      <c r="W280" s="21">
        <f t="shared" si="65"/>
        <v>18</v>
      </c>
      <c r="X280" s="21">
        <f t="shared" si="74"/>
        <v>21</v>
      </c>
      <c r="Y280" s="15"/>
      <c r="Z280" s="15"/>
      <c r="AA280" s="21">
        <f t="shared" si="66"/>
        <v>21</v>
      </c>
      <c r="AB280" s="21">
        <f t="shared" si="75"/>
        <v>15</v>
      </c>
      <c r="AC280" s="15"/>
      <c r="AD280" s="15"/>
      <c r="AE280" s="21">
        <f t="shared" si="67"/>
        <v>15</v>
      </c>
      <c r="AF280" s="20" t="str">
        <f t="shared" si="68"/>
        <v>OK</v>
      </c>
    </row>
    <row r="281" spans="1:32" x14ac:dyDescent="0.3">
      <c r="A281" s="9">
        <v>46500</v>
      </c>
      <c r="B281" s="37" t="s">
        <v>162</v>
      </c>
      <c r="C281" s="11"/>
      <c r="D281" s="21">
        <f t="shared" si="69"/>
        <v>26</v>
      </c>
      <c r="E281" s="15"/>
      <c r="F281" s="15"/>
      <c r="G281" s="21">
        <f t="shared" si="61"/>
        <v>26</v>
      </c>
      <c r="H281" s="21">
        <f t="shared" si="70"/>
        <v>20</v>
      </c>
      <c r="I281" s="15"/>
      <c r="J281" s="15"/>
      <c r="K281" s="21">
        <f t="shared" si="62"/>
        <v>20</v>
      </c>
      <c r="L281" s="21">
        <f t="shared" si="71"/>
        <v>48</v>
      </c>
      <c r="M281" s="15"/>
      <c r="N281" s="15"/>
      <c r="O281" s="21">
        <f t="shared" si="63"/>
        <v>48</v>
      </c>
      <c r="P281" s="21">
        <f t="shared" si="72"/>
        <v>13</v>
      </c>
      <c r="Q281" s="15"/>
      <c r="R281" s="15"/>
      <c r="S281" s="21">
        <f t="shared" si="64"/>
        <v>13</v>
      </c>
      <c r="T281" s="21">
        <f t="shared" si="73"/>
        <v>18</v>
      </c>
      <c r="U281" s="15"/>
      <c r="V281" s="15"/>
      <c r="W281" s="21">
        <f t="shared" si="65"/>
        <v>18</v>
      </c>
      <c r="X281" s="21">
        <f t="shared" si="74"/>
        <v>21</v>
      </c>
      <c r="Y281" s="15"/>
      <c r="Z281" s="15"/>
      <c r="AA281" s="21">
        <f t="shared" si="66"/>
        <v>21</v>
      </c>
      <c r="AB281" s="21">
        <f t="shared" si="75"/>
        <v>15</v>
      </c>
      <c r="AC281" s="15"/>
      <c r="AD281" s="15"/>
      <c r="AE281" s="21">
        <f t="shared" si="67"/>
        <v>15</v>
      </c>
      <c r="AF281" s="20" t="str">
        <f t="shared" si="68"/>
        <v>OK</v>
      </c>
    </row>
    <row r="282" spans="1:32" x14ac:dyDescent="0.3">
      <c r="A282" s="9">
        <v>46501</v>
      </c>
      <c r="B282" s="37" t="s">
        <v>163</v>
      </c>
      <c r="C282" s="11"/>
      <c r="D282" s="21">
        <f t="shared" si="69"/>
        <v>26</v>
      </c>
      <c r="E282" s="15"/>
      <c r="F282" s="15"/>
      <c r="G282" s="21">
        <f t="shared" si="61"/>
        <v>26</v>
      </c>
      <c r="H282" s="21">
        <f t="shared" si="70"/>
        <v>20</v>
      </c>
      <c r="I282" s="15"/>
      <c r="J282" s="15"/>
      <c r="K282" s="21">
        <f t="shared" si="62"/>
        <v>20</v>
      </c>
      <c r="L282" s="21">
        <f t="shared" si="71"/>
        <v>48</v>
      </c>
      <c r="M282" s="15"/>
      <c r="N282" s="15"/>
      <c r="O282" s="21">
        <f t="shared" si="63"/>
        <v>48</v>
      </c>
      <c r="P282" s="21">
        <f t="shared" si="72"/>
        <v>13</v>
      </c>
      <c r="Q282" s="15"/>
      <c r="R282" s="15"/>
      <c r="S282" s="21">
        <f t="shared" si="64"/>
        <v>13</v>
      </c>
      <c r="T282" s="21">
        <f t="shared" si="73"/>
        <v>18</v>
      </c>
      <c r="U282" s="15"/>
      <c r="V282" s="15"/>
      <c r="W282" s="21">
        <f t="shared" si="65"/>
        <v>18</v>
      </c>
      <c r="X282" s="21">
        <f t="shared" si="74"/>
        <v>21</v>
      </c>
      <c r="Y282" s="15"/>
      <c r="Z282" s="15"/>
      <c r="AA282" s="21">
        <f t="shared" si="66"/>
        <v>21</v>
      </c>
      <c r="AB282" s="21">
        <f t="shared" si="75"/>
        <v>15</v>
      </c>
      <c r="AC282" s="15"/>
      <c r="AD282" s="15"/>
      <c r="AE282" s="21">
        <f t="shared" si="67"/>
        <v>15</v>
      </c>
      <c r="AF282" s="20" t="str">
        <f t="shared" si="68"/>
        <v>OK</v>
      </c>
    </row>
    <row r="283" spans="1:32" x14ac:dyDescent="0.3">
      <c r="A283" s="9">
        <v>46502</v>
      </c>
      <c r="B283" s="37" t="s">
        <v>158</v>
      </c>
      <c r="C283" s="11"/>
      <c r="D283" s="21">
        <f t="shared" si="69"/>
        <v>26</v>
      </c>
      <c r="E283" s="15"/>
      <c r="F283" s="15"/>
      <c r="G283" s="21">
        <f t="shared" si="61"/>
        <v>26</v>
      </c>
      <c r="H283" s="21">
        <f t="shared" si="70"/>
        <v>20</v>
      </c>
      <c r="I283" s="15"/>
      <c r="J283" s="15"/>
      <c r="K283" s="21">
        <f t="shared" si="62"/>
        <v>20</v>
      </c>
      <c r="L283" s="21">
        <f t="shared" si="71"/>
        <v>48</v>
      </c>
      <c r="M283" s="15"/>
      <c r="N283" s="15"/>
      <c r="O283" s="21">
        <f t="shared" si="63"/>
        <v>48</v>
      </c>
      <c r="P283" s="21">
        <f t="shared" si="72"/>
        <v>13</v>
      </c>
      <c r="Q283" s="15"/>
      <c r="R283" s="15"/>
      <c r="S283" s="21">
        <f t="shared" si="64"/>
        <v>13</v>
      </c>
      <c r="T283" s="21">
        <f t="shared" si="73"/>
        <v>18</v>
      </c>
      <c r="U283" s="15"/>
      <c r="V283" s="15"/>
      <c r="W283" s="21">
        <f t="shared" si="65"/>
        <v>18</v>
      </c>
      <c r="X283" s="21">
        <f t="shared" si="74"/>
        <v>21</v>
      </c>
      <c r="Y283" s="15"/>
      <c r="Z283" s="15"/>
      <c r="AA283" s="21">
        <f t="shared" si="66"/>
        <v>21</v>
      </c>
      <c r="AB283" s="21">
        <f t="shared" si="75"/>
        <v>15</v>
      </c>
      <c r="AC283" s="15"/>
      <c r="AD283" s="15"/>
      <c r="AE283" s="21">
        <f t="shared" si="67"/>
        <v>15</v>
      </c>
      <c r="AF283" s="20" t="str">
        <f t="shared" si="68"/>
        <v>OK</v>
      </c>
    </row>
    <row r="284" spans="1:32" x14ac:dyDescent="0.3">
      <c r="A284" s="9">
        <v>46503</v>
      </c>
      <c r="B284" s="37" t="s">
        <v>157</v>
      </c>
      <c r="C284" s="11"/>
      <c r="D284" s="21">
        <f t="shared" si="69"/>
        <v>26</v>
      </c>
      <c r="E284" s="15"/>
      <c r="F284" s="15"/>
      <c r="G284" s="21">
        <f t="shared" si="61"/>
        <v>26</v>
      </c>
      <c r="H284" s="21">
        <f t="shared" si="70"/>
        <v>20</v>
      </c>
      <c r="I284" s="15"/>
      <c r="J284" s="15"/>
      <c r="K284" s="21">
        <f t="shared" si="62"/>
        <v>20</v>
      </c>
      <c r="L284" s="21">
        <f t="shared" si="71"/>
        <v>48</v>
      </c>
      <c r="M284" s="15"/>
      <c r="N284" s="15"/>
      <c r="O284" s="21">
        <f t="shared" si="63"/>
        <v>48</v>
      </c>
      <c r="P284" s="21">
        <f t="shared" si="72"/>
        <v>13</v>
      </c>
      <c r="Q284" s="15"/>
      <c r="R284" s="15"/>
      <c r="S284" s="21">
        <f t="shared" si="64"/>
        <v>13</v>
      </c>
      <c r="T284" s="21">
        <f t="shared" si="73"/>
        <v>18</v>
      </c>
      <c r="U284" s="15"/>
      <c r="V284" s="15"/>
      <c r="W284" s="21">
        <f t="shared" si="65"/>
        <v>18</v>
      </c>
      <c r="X284" s="21">
        <f t="shared" si="74"/>
        <v>21</v>
      </c>
      <c r="Y284" s="15"/>
      <c r="Z284" s="15"/>
      <c r="AA284" s="21">
        <f t="shared" si="66"/>
        <v>21</v>
      </c>
      <c r="AB284" s="21">
        <f t="shared" si="75"/>
        <v>15</v>
      </c>
      <c r="AC284" s="15"/>
      <c r="AD284" s="15"/>
      <c r="AE284" s="21">
        <f t="shared" si="67"/>
        <v>15</v>
      </c>
      <c r="AF284" s="20" t="str">
        <f t="shared" si="68"/>
        <v>OK</v>
      </c>
    </row>
    <row r="285" spans="1:32" x14ac:dyDescent="0.3">
      <c r="A285" s="9">
        <v>46504</v>
      </c>
      <c r="B285" s="37" t="s">
        <v>159</v>
      </c>
      <c r="C285" s="11"/>
      <c r="D285" s="21">
        <f t="shared" si="69"/>
        <v>26</v>
      </c>
      <c r="E285" s="15"/>
      <c r="F285" s="15"/>
      <c r="G285" s="21">
        <f t="shared" si="61"/>
        <v>26</v>
      </c>
      <c r="H285" s="21">
        <f t="shared" si="70"/>
        <v>20</v>
      </c>
      <c r="I285" s="15"/>
      <c r="J285" s="15"/>
      <c r="K285" s="21">
        <f t="shared" si="62"/>
        <v>20</v>
      </c>
      <c r="L285" s="21">
        <f t="shared" si="71"/>
        <v>48</v>
      </c>
      <c r="M285" s="15"/>
      <c r="N285" s="15"/>
      <c r="O285" s="21">
        <f t="shared" si="63"/>
        <v>48</v>
      </c>
      <c r="P285" s="21">
        <f t="shared" si="72"/>
        <v>13</v>
      </c>
      <c r="Q285" s="15"/>
      <c r="R285" s="15"/>
      <c r="S285" s="21">
        <f t="shared" si="64"/>
        <v>13</v>
      </c>
      <c r="T285" s="21">
        <f t="shared" si="73"/>
        <v>18</v>
      </c>
      <c r="U285" s="15"/>
      <c r="V285" s="15"/>
      <c r="W285" s="21">
        <f t="shared" si="65"/>
        <v>18</v>
      </c>
      <c r="X285" s="21">
        <f t="shared" si="74"/>
        <v>21</v>
      </c>
      <c r="Y285" s="15"/>
      <c r="Z285" s="15"/>
      <c r="AA285" s="21">
        <f t="shared" si="66"/>
        <v>21</v>
      </c>
      <c r="AB285" s="21">
        <f t="shared" si="75"/>
        <v>15</v>
      </c>
      <c r="AC285" s="15"/>
      <c r="AD285" s="15"/>
      <c r="AE285" s="21">
        <f t="shared" si="67"/>
        <v>15</v>
      </c>
      <c r="AF285" s="20" t="str">
        <f t="shared" si="68"/>
        <v>OK</v>
      </c>
    </row>
    <row r="286" spans="1:32" x14ac:dyDescent="0.3">
      <c r="A286" s="9">
        <v>46505</v>
      </c>
      <c r="B286" s="37" t="s">
        <v>160</v>
      </c>
      <c r="C286" s="11"/>
      <c r="D286" s="21">
        <f t="shared" si="69"/>
        <v>26</v>
      </c>
      <c r="E286" s="15"/>
      <c r="F286" s="15"/>
      <c r="G286" s="21">
        <f t="shared" si="61"/>
        <v>26</v>
      </c>
      <c r="H286" s="21">
        <f t="shared" si="70"/>
        <v>20</v>
      </c>
      <c r="I286" s="15"/>
      <c r="J286" s="15"/>
      <c r="K286" s="21">
        <f t="shared" si="62"/>
        <v>20</v>
      </c>
      <c r="L286" s="21">
        <f t="shared" si="71"/>
        <v>48</v>
      </c>
      <c r="M286" s="15"/>
      <c r="N286" s="15"/>
      <c r="O286" s="21">
        <f t="shared" si="63"/>
        <v>48</v>
      </c>
      <c r="P286" s="21">
        <f t="shared" si="72"/>
        <v>13</v>
      </c>
      <c r="Q286" s="15"/>
      <c r="R286" s="15"/>
      <c r="S286" s="21">
        <f t="shared" si="64"/>
        <v>13</v>
      </c>
      <c r="T286" s="21">
        <f t="shared" si="73"/>
        <v>18</v>
      </c>
      <c r="U286" s="15"/>
      <c r="V286" s="15"/>
      <c r="W286" s="21">
        <f t="shared" si="65"/>
        <v>18</v>
      </c>
      <c r="X286" s="21">
        <f t="shared" si="74"/>
        <v>21</v>
      </c>
      <c r="Y286" s="15"/>
      <c r="Z286" s="15"/>
      <c r="AA286" s="21">
        <f t="shared" si="66"/>
        <v>21</v>
      </c>
      <c r="AB286" s="21">
        <f t="shared" si="75"/>
        <v>15</v>
      </c>
      <c r="AC286" s="15"/>
      <c r="AD286" s="15"/>
      <c r="AE286" s="21">
        <f t="shared" si="67"/>
        <v>15</v>
      </c>
      <c r="AF286" s="20" t="str">
        <f t="shared" si="68"/>
        <v>OK</v>
      </c>
    </row>
    <row r="287" spans="1:32" x14ac:dyDescent="0.3">
      <c r="A287" s="9">
        <v>46506</v>
      </c>
      <c r="B287" s="37" t="s">
        <v>161</v>
      </c>
      <c r="C287" s="11"/>
      <c r="D287" s="21">
        <f t="shared" si="69"/>
        <v>26</v>
      </c>
      <c r="E287" s="15"/>
      <c r="F287" s="15"/>
      <c r="G287" s="21">
        <f t="shared" si="61"/>
        <v>26</v>
      </c>
      <c r="H287" s="21">
        <f t="shared" si="70"/>
        <v>20</v>
      </c>
      <c r="I287" s="15"/>
      <c r="J287" s="15"/>
      <c r="K287" s="21">
        <f t="shared" si="62"/>
        <v>20</v>
      </c>
      <c r="L287" s="21">
        <f t="shared" si="71"/>
        <v>48</v>
      </c>
      <c r="M287" s="15"/>
      <c r="N287" s="15"/>
      <c r="O287" s="21">
        <f t="shared" si="63"/>
        <v>48</v>
      </c>
      <c r="P287" s="21">
        <f t="shared" si="72"/>
        <v>13</v>
      </c>
      <c r="Q287" s="15"/>
      <c r="R287" s="15"/>
      <c r="S287" s="21">
        <f t="shared" si="64"/>
        <v>13</v>
      </c>
      <c r="T287" s="21">
        <f t="shared" si="73"/>
        <v>18</v>
      </c>
      <c r="U287" s="15"/>
      <c r="V287" s="15"/>
      <c r="W287" s="21">
        <f t="shared" si="65"/>
        <v>18</v>
      </c>
      <c r="X287" s="21">
        <f t="shared" si="74"/>
        <v>21</v>
      </c>
      <c r="Y287" s="15"/>
      <c r="Z287" s="15"/>
      <c r="AA287" s="21">
        <f t="shared" si="66"/>
        <v>21</v>
      </c>
      <c r="AB287" s="21">
        <f t="shared" si="75"/>
        <v>15</v>
      </c>
      <c r="AC287" s="15"/>
      <c r="AD287" s="15"/>
      <c r="AE287" s="21">
        <f t="shared" si="67"/>
        <v>15</v>
      </c>
      <c r="AF287" s="20" t="str">
        <f t="shared" si="68"/>
        <v>OK</v>
      </c>
    </row>
    <row r="288" spans="1:32" x14ac:dyDescent="0.3">
      <c r="A288" s="9">
        <v>46507</v>
      </c>
      <c r="B288" s="37" t="s">
        <v>162</v>
      </c>
      <c r="C288" s="11"/>
      <c r="D288" s="21">
        <f t="shared" si="69"/>
        <v>26</v>
      </c>
      <c r="E288" s="15"/>
      <c r="F288" s="15"/>
      <c r="G288" s="21">
        <f t="shared" si="61"/>
        <v>26</v>
      </c>
      <c r="H288" s="21">
        <f t="shared" si="70"/>
        <v>20</v>
      </c>
      <c r="I288" s="15"/>
      <c r="J288" s="15"/>
      <c r="K288" s="21">
        <f t="shared" si="62"/>
        <v>20</v>
      </c>
      <c r="L288" s="21">
        <f t="shared" si="71"/>
        <v>48</v>
      </c>
      <c r="M288" s="15"/>
      <c r="N288" s="15"/>
      <c r="O288" s="21">
        <f t="shared" si="63"/>
        <v>48</v>
      </c>
      <c r="P288" s="21">
        <f t="shared" si="72"/>
        <v>13</v>
      </c>
      <c r="Q288" s="15"/>
      <c r="R288" s="15"/>
      <c r="S288" s="21">
        <f t="shared" si="64"/>
        <v>13</v>
      </c>
      <c r="T288" s="21">
        <f t="shared" si="73"/>
        <v>18</v>
      </c>
      <c r="U288" s="15"/>
      <c r="V288" s="15"/>
      <c r="W288" s="21">
        <f t="shared" si="65"/>
        <v>18</v>
      </c>
      <c r="X288" s="21">
        <f t="shared" si="74"/>
        <v>21</v>
      </c>
      <c r="Y288" s="15"/>
      <c r="Z288" s="15"/>
      <c r="AA288" s="21">
        <f t="shared" si="66"/>
        <v>21</v>
      </c>
      <c r="AB288" s="21">
        <f t="shared" si="75"/>
        <v>15</v>
      </c>
      <c r="AC288" s="15"/>
      <c r="AD288" s="15"/>
      <c r="AE288" s="21">
        <f t="shared" si="67"/>
        <v>15</v>
      </c>
      <c r="AF288" s="20" t="str">
        <f t="shared" si="68"/>
        <v>OK</v>
      </c>
    </row>
    <row r="289" spans="1:32" x14ac:dyDescent="0.3">
      <c r="A289" s="9">
        <v>46508</v>
      </c>
      <c r="B289" s="37" t="s">
        <v>163</v>
      </c>
      <c r="C289" s="11"/>
      <c r="D289" s="21">
        <f t="shared" si="69"/>
        <v>26</v>
      </c>
      <c r="E289" s="15"/>
      <c r="F289" s="15"/>
      <c r="G289" s="21">
        <f t="shared" si="61"/>
        <v>26</v>
      </c>
      <c r="H289" s="21">
        <f t="shared" si="70"/>
        <v>20</v>
      </c>
      <c r="I289" s="15"/>
      <c r="J289" s="15"/>
      <c r="K289" s="21">
        <f t="shared" si="62"/>
        <v>20</v>
      </c>
      <c r="L289" s="21">
        <f t="shared" si="71"/>
        <v>48</v>
      </c>
      <c r="M289" s="15"/>
      <c r="N289" s="15"/>
      <c r="O289" s="21">
        <f t="shared" si="63"/>
        <v>48</v>
      </c>
      <c r="P289" s="21">
        <f t="shared" si="72"/>
        <v>13</v>
      </c>
      <c r="Q289" s="15"/>
      <c r="R289" s="15"/>
      <c r="S289" s="21">
        <f t="shared" si="64"/>
        <v>13</v>
      </c>
      <c r="T289" s="21">
        <f t="shared" si="73"/>
        <v>18</v>
      </c>
      <c r="U289" s="15"/>
      <c r="V289" s="15"/>
      <c r="W289" s="21">
        <f t="shared" si="65"/>
        <v>18</v>
      </c>
      <c r="X289" s="21">
        <f t="shared" si="74"/>
        <v>21</v>
      </c>
      <c r="Y289" s="15"/>
      <c r="Z289" s="15"/>
      <c r="AA289" s="21">
        <f t="shared" si="66"/>
        <v>21</v>
      </c>
      <c r="AB289" s="21">
        <f t="shared" si="75"/>
        <v>15</v>
      </c>
      <c r="AC289" s="15"/>
      <c r="AD289" s="15"/>
      <c r="AE289" s="21">
        <f t="shared" si="67"/>
        <v>15</v>
      </c>
      <c r="AF289" s="20" t="str">
        <f t="shared" si="68"/>
        <v>OK</v>
      </c>
    </row>
    <row r="290" spans="1:32" x14ac:dyDescent="0.3">
      <c r="A290" s="9">
        <v>46509</v>
      </c>
      <c r="B290" s="37" t="s">
        <v>158</v>
      </c>
      <c r="C290" s="11"/>
      <c r="D290" s="21">
        <f t="shared" si="69"/>
        <v>26</v>
      </c>
      <c r="E290" s="15"/>
      <c r="F290" s="15"/>
      <c r="G290" s="21">
        <f t="shared" si="61"/>
        <v>26</v>
      </c>
      <c r="H290" s="21">
        <f t="shared" si="70"/>
        <v>20</v>
      </c>
      <c r="I290" s="15"/>
      <c r="J290" s="15"/>
      <c r="K290" s="21">
        <f t="shared" si="62"/>
        <v>20</v>
      </c>
      <c r="L290" s="21">
        <f t="shared" si="71"/>
        <v>48</v>
      </c>
      <c r="M290" s="15"/>
      <c r="N290" s="15"/>
      <c r="O290" s="21">
        <f t="shared" si="63"/>
        <v>48</v>
      </c>
      <c r="P290" s="21">
        <f t="shared" si="72"/>
        <v>13</v>
      </c>
      <c r="Q290" s="15"/>
      <c r="R290" s="15"/>
      <c r="S290" s="21">
        <f t="shared" si="64"/>
        <v>13</v>
      </c>
      <c r="T290" s="21">
        <f t="shared" si="73"/>
        <v>18</v>
      </c>
      <c r="U290" s="15"/>
      <c r="V290" s="15"/>
      <c r="W290" s="21">
        <f t="shared" si="65"/>
        <v>18</v>
      </c>
      <c r="X290" s="21">
        <f t="shared" si="74"/>
        <v>21</v>
      </c>
      <c r="Y290" s="15"/>
      <c r="Z290" s="15"/>
      <c r="AA290" s="21">
        <f t="shared" si="66"/>
        <v>21</v>
      </c>
      <c r="AB290" s="21">
        <f t="shared" si="75"/>
        <v>15</v>
      </c>
      <c r="AC290" s="15"/>
      <c r="AD290" s="15"/>
      <c r="AE290" s="21">
        <f t="shared" si="67"/>
        <v>15</v>
      </c>
      <c r="AF290" s="20" t="str">
        <f t="shared" si="68"/>
        <v>OK</v>
      </c>
    </row>
    <row r="291" spans="1:32" x14ac:dyDescent="0.3">
      <c r="A291" s="9">
        <v>46510</v>
      </c>
      <c r="B291" s="37" t="s">
        <v>157</v>
      </c>
      <c r="C291" s="11"/>
      <c r="D291" s="21">
        <f t="shared" si="69"/>
        <v>26</v>
      </c>
      <c r="E291" s="15"/>
      <c r="F291" s="15"/>
      <c r="G291" s="21">
        <f t="shared" si="61"/>
        <v>26</v>
      </c>
      <c r="H291" s="21">
        <f t="shared" si="70"/>
        <v>20</v>
      </c>
      <c r="I291" s="15"/>
      <c r="J291" s="15"/>
      <c r="K291" s="21">
        <f t="shared" si="62"/>
        <v>20</v>
      </c>
      <c r="L291" s="21">
        <f t="shared" si="71"/>
        <v>48</v>
      </c>
      <c r="M291" s="15"/>
      <c r="N291" s="15"/>
      <c r="O291" s="21">
        <f t="shared" si="63"/>
        <v>48</v>
      </c>
      <c r="P291" s="21">
        <f t="shared" si="72"/>
        <v>13</v>
      </c>
      <c r="Q291" s="15"/>
      <c r="R291" s="15"/>
      <c r="S291" s="21">
        <f t="shared" si="64"/>
        <v>13</v>
      </c>
      <c r="T291" s="21">
        <f t="shared" si="73"/>
        <v>18</v>
      </c>
      <c r="U291" s="15"/>
      <c r="V291" s="15"/>
      <c r="W291" s="21">
        <f t="shared" si="65"/>
        <v>18</v>
      </c>
      <c r="X291" s="21">
        <f t="shared" si="74"/>
        <v>21</v>
      </c>
      <c r="Y291" s="15"/>
      <c r="Z291" s="15"/>
      <c r="AA291" s="21">
        <f t="shared" si="66"/>
        <v>21</v>
      </c>
      <c r="AB291" s="21">
        <f t="shared" si="75"/>
        <v>15</v>
      </c>
      <c r="AC291" s="15"/>
      <c r="AD291" s="15"/>
      <c r="AE291" s="21">
        <f t="shared" si="67"/>
        <v>15</v>
      </c>
      <c r="AF291" s="20" t="str">
        <f t="shared" si="68"/>
        <v>OK</v>
      </c>
    </row>
    <row r="292" spans="1:32" x14ac:dyDescent="0.3">
      <c r="A292" s="9">
        <v>46511</v>
      </c>
      <c r="B292" s="37" t="s">
        <v>159</v>
      </c>
      <c r="C292" s="11"/>
      <c r="D292" s="21">
        <f t="shared" si="69"/>
        <v>26</v>
      </c>
      <c r="E292" s="15"/>
      <c r="F292" s="15"/>
      <c r="G292" s="21">
        <f t="shared" si="61"/>
        <v>26</v>
      </c>
      <c r="H292" s="21">
        <f t="shared" si="70"/>
        <v>20</v>
      </c>
      <c r="I292" s="15"/>
      <c r="J292" s="15"/>
      <c r="K292" s="21">
        <f t="shared" si="62"/>
        <v>20</v>
      </c>
      <c r="L292" s="21">
        <f t="shared" si="71"/>
        <v>48</v>
      </c>
      <c r="M292" s="15"/>
      <c r="N292" s="15"/>
      <c r="O292" s="21">
        <f t="shared" si="63"/>
        <v>48</v>
      </c>
      <c r="P292" s="21">
        <f t="shared" si="72"/>
        <v>13</v>
      </c>
      <c r="Q292" s="15"/>
      <c r="R292" s="15"/>
      <c r="S292" s="21">
        <f t="shared" si="64"/>
        <v>13</v>
      </c>
      <c r="T292" s="21">
        <f t="shared" si="73"/>
        <v>18</v>
      </c>
      <c r="U292" s="15"/>
      <c r="V292" s="15"/>
      <c r="W292" s="21">
        <f t="shared" si="65"/>
        <v>18</v>
      </c>
      <c r="X292" s="21">
        <f t="shared" si="74"/>
        <v>21</v>
      </c>
      <c r="Y292" s="15"/>
      <c r="Z292" s="15"/>
      <c r="AA292" s="21">
        <f t="shared" si="66"/>
        <v>21</v>
      </c>
      <c r="AB292" s="21">
        <f t="shared" si="75"/>
        <v>15</v>
      </c>
      <c r="AC292" s="15"/>
      <c r="AD292" s="15"/>
      <c r="AE292" s="21">
        <f t="shared" si="67"/>
        <v>15</v>
      </c>
      <c r="AF292" s="20" t="str">
        <f t="shared" si="68"/>
        <v>OK</v>
      </c>
    </row>
    <row r="293" spans="1:32" x14ac:dyDescent="0.3">
      <c r="A293" s="9">
        <v>46512</v>
      </c>
      <c r="B293" s="37" t="s">
        <v>160</v>
      </c>
      <c r="C293" s="11"/>
      <c r="D293" s="21">
        <f t="shared" si="69"/>
        <v>26</v>
      </c>
      <c r="E293" s="15"/>
      <c r="F293" s="15"/>
      <c r="G293" s="21">
        <f t="shared" si="61"/>
        <v>26</v>
      </c>
      <c r="H293" s="21">
        <f t="shared" si="70"/>
        <v>20</v>
      </c>
      <c r="I293" s="15"/>
      <c r="J293" s="15"/>
      <c r="K293" s="21">
        <f t="shared" si="62"/>
        <v>20</v>
      </c>
      <c r="L293" s="21">
        <f t="shared" si="71"/>
        <v>48</v>
      </c>
      <c r="M293" s="15"/>
      <c r="N293" s="15"/>
      <c r="O293" s="21">
        <f t="shared" si="63"/>
        <v>48</v>
      </c>
      <c r="P293" s="21">
        <f t="shared" si="72"/>
        <v>13</v>
      </c>
      <c r="Q293" s="15"/>
      <c r="R293" s="15"/>
      <c r="S293" s="21">
        <f t="shared" si="64"/>
        <v>13</v>
      </c>
      <c r="T293" s="21">
        <f t="shared" si="73"/>
        <v>18</v>
      </c>
      <c r="U293" s="15"/>
      <c r="V293" s="15"/>
      <c r="W293" s="21">
        <f t="shared" si="65"/>
        <v>18</v>
      </c>
      <c r="X293" s="21">
        <f t="shared" si="74"/>
        <v>21</v>
      </c>
      <c r="Y293" s="15"/>
      <c r="Z293" s="15"/>
      <c r="AA293" s="21">
        <f t="shared" si="66"/>
        <v>21</v>
      </c>
      <c r="AB293" s="21">
        <f t="shared" si="75"/>
        <v>15</v>
      </c>
      <c r="AC293" s="15"/>
      <c r="AD293" s="15"/>
      <c r="AE293" s="21">
        <f t="shared" si="67"/>
        <v>15</v>
      </c>
      <c r="AF293" s="20" t="str">
        <f t="shared" si="68"/>
        <v>OK</v>
      </c>
    </row>
    <row r="294" spans="1:32" x14ac:dyDescent="0.3">
      <c r="A294" s="9">
        <v>46513</v>
      </c>
      <c r="B294" s="37" t="s">
        <v>161</v>
      </c>
      <c r="C294" s="11"/>
      <c r="D294" s="21">
        <f t="shared" si="69"/>
        <v>26</v>
      </c>
      <c r="E294" s="15"/>
      <c r="F294" s="15"/>
      <c r="G294" s="21">
        <f t="shared" si="61"/>
        <v>26</v>
      </c>
      <c r="H294" s="21">
        <f t="shared" si="70"/>
        <v>20</v>
      </c>
      <c r="I294" s="15"/>
      <c r="J294" s="15"/>
      <c r="K294" s="21">
        <f t="shared" si="62"/>
        <v>20</v>
      </c>
      <c r="L294" s="21">
        <f t="shared" si="71"/>
        <v>48</v>
      </c>
      <c r="M294" s="15"/>
      <c r="N294" s="15"/>
      <c r="O294" s="21">
        <f t="shared" si="63"/>
        <v>48</v>
      </c>
      <c r="P294" s="21">
        <f t="shared" si="72"/>
        <v>13</v>
      </c>
      <c r="Q294" s="15"/>
      <c r="R294" s="15"/>
      <c r="S294" s="21">
        <f t="shared" si="64"/>
        <v>13</v>
      </c>
      <c r="T294" s="21">
        <f t="shared" si="73"/>
        <v>18</v>
      </c>
      <c r="U294" s="15"/>
      <c r="V294" s="15"/>
      <c r="W294" s="21">
        <f t="shared" si="65"/>
        <v>18</v>
      </c>
      <c r="X294" s="21">
        <f t="shared" si="74"/>
        <v>21</v>
      </c>
      <c r="Y294" s="15"/>
      <c r="Z294" s="15"/>
      <c r="AA294" s="21">
        <f t="shared" si="66"/>
        <v>21</v>
      </c>
      <c r="AB294" s="21">
        <f t="shared" si="75"/>
        <v>15</v>
      </c>
      <c r="AC294" s="15"/>
      <c r="AD294" s="15"/>
      <c r="AE294" s="21">
        <f t="shared" si="67"/>
        <v>15</v>
      </c>
      <c r="AF294" s="20" t="str">
        <f t="shared" si="68"/>
        <v>OK</v>
      </c>
    </row>
    <row r="295" spans="1:32" x14ac:dyDescent="0.3">
      <c r="A295" s="9">
        <v>46514</v>
      </c>
      <c r="B295" s="37" t="s">
        <v>162</v>
      </c>
      <c r="C295" s="11"/>
      <c r="D295" s="21">
        <f t="shared" si="69"/>
        <v>26</v>
      </c>
      <c r="E295" s="15"/>
      <c r="F295" s="15"/>
      <c r="G295" s="21">
        <f t="shared" si="61"/>
        <v>26</v>
      </c>
      <c r="H295" s="21">
        <f t="shared" si="70"/>
        <v>20</v>
      </c>
      <c r="I295" s="15"/>
      <c r="J295" s="15"/>
      <c r="K295" s="21">
        <f t="shared" si="62"/>
        <v>20</v>
      </c>
      <c r="L295" s="21">
        <f t="shared" si="71"/>
        <v>48</v>
      </c>
      <c r="M295" s="15"/>
      <c r="N295" s="15"/>
      <c r="O295" s="21">
        <f t="shared" si="63"/>
        <v>48</v>
      </c>
      <c r="P295" s="21">
        <f t="shared" si="72"/>
        <v>13</v>
      </c>
      <c r="Q295" s="15"/>
      <c r="R295" s="15"/>
      <c r="S295" s="21">
        <f t="shared" si="64"/>
        <v>13</v>
      </c>
      <c r="T295" s="21">
        <f t="shared" si="73"/>
        <v>18</v>
      </c>
      <c r="U295" s="15"/>
      <c r="V295" s="15"/>
      <c r="W295" s="21">
        <f t="shared" si="65"/>
        <v>18</v>
      </c>
      <c r="X295" s="21">
        <f t="shared" si="74"/>
        <v>21</v>
      </c>
      <c r="Y295" s="15"/>
      <c r="Z295" s="15"/>
      <c r="AA295" s="21">
        <f t="shared" si="66"/>
        <v>21</v>
      </c>
      <c r="AB295" s="21">
        <f t="shared" si="75"/>
        <v>15</v>
      </c>
      <c r="AC295" s="15"/>
      <c r="AD295" s="15"/>
      <c r="AE295" s="21">
        <f t="shared" si="67"/>
        <v>15</v>
      </c>
      <c r="AF295" s="20" t="str">
        <f t="shared" si="68"/>
        <v>OK</v>
      </c>
    </row>
    <row r="296" spans="1:32" x14ac:dyDescent="0.3">
      <c r="A296" s="9">
        <v>46515</v>
      </c>
      <c r="B296" s="37" t="s">
        <v>163</v>
      </c>
      <c r="C296" s="11"/>
      <c r="D296" s="21">
        <f t="shared" si="69"/>
        <v>26</v>
      </c>
      <c r="E296" s="15"/>
      <c r="F296" s="15"/>
      <c r="G296" s="21">
        <f t="shared" si="61"/>
        <v>26</v>
      </c>
      <c r="H296" s="21">
        <f t="shared" si="70"/>
        <v>20</v>
      </c>
      <c r="I296" s="15"/>
      <c r="J296" s="15"/>
      <c r="K296" s="21">
        <f t="shared" si="62"/>
        <v>20</v>
      </c>
      <c r="L296" s="21">
        <f t="shared" si="71"/>
        <v>48</v>
      </c>
      <c r="M296" s="15"/>
      <c r="N296" s="15"/>
      <c r="O296" s="21">
        <f t="shared" si="63"/>
        <v>48</v>
      </c>
      <c r="P296" s="21">
        <f t="shared" si="72"/>
        <v>13</v>
      </c>
      <c r="Q296" s="15"/>
      <c r="R296" s="15"/>
      <c r="S296" s="21">
        <f t="shared" si="64"/>
        <v>13</v>
      </c>
      <c r="T296" s="21">
        <f t="shared" si="73"/>
        <v>18</v>
      </c>
      <c r="U296" s="15"/>
      <c r="V296" s="15"/>
      <c r="W296" s="21">
        <f t="shared" si="65"/>
        <v>18</v>
      </c>
      <c r="X296" s="21">
        <f t="shared" si="74"/>
        <v>21</v>
      </c>
      <c r="Y296" s="15"/>
      <c r="Z296" s="15"/>
      <c r="AA296" s="21">
        <f t="shared" si="66"/>
        <v>21</v>
      </c>
      <c r="AB296" s="21">
        <f t="shared" si="75"/>
        <v>15</v>
      </c>
      <c r="AC296" s="15"/>
      <c r="AD296" s="15"/>
      <c r="AE296" s="21">
        <f t="shared" si="67"/>
        <v>15</v>
      </c>
      <c r="AF296" s="20" t="str">
        <f t="shared" si="68"/>
        <v>OK</v>
      </c>
    </row>
    <row r="297" spans="1:32" x14ac:dyDescent="0.3">
      <c r="A297" s="9">
        <v>46516</v>
      </c>
      <c r="B297" s="37" t="s">
        <v>158</v>
      </c>
      <c r="C297" s="11"/>
      <c r="D297" s="21">
        <f t="shared" si="69"/>
        <v>26</v>
      </c>
      <c r="E297" s="15"/>
      <c r="F297" s="15"/>
      <c r="G297" s="21">
        <f t="shared" si="61"/>
        <v>26</v>
      </c>
      <c r="H297" s="21">
        <f t="shared" si="70"/>
        <v>20</v>
      </c>
      <c r="I297" s="15"/>
      <c r="J297" s="15"/>
      <c r="K297" s="21">
        <f t="shared" si="62"/>
        <v>20</v>
      </c>
      <c r="L297" s="21">
        <f t="shared" si="71"/>
        <v>48</v>
      </c>
      <c r="M297" s="15"/>
      <c r="N297" s="15"/>
      <c r="O297" s="21">
        <f t="shared" si="63"/>
        <v>48</v>
      </c>
      <c r="P297" s="21">
        <f t="shared" si="72"/>
        <v>13</v>
      </c>
      <c r="Q297" s="15"/>
      <c r="R297" s="15"/>
      <c r="S297" s="21">
        <f t="shared" si="64"/>
        <v>13</v>
      </c>
      <c r="T297" s="21">
        <f t="shared" si="73"/>
        <v>18</v>
      </c>
      <c r="U297" s="15"/>
      <c r="V297" s="15"/>
      <c r="W297" s="21">
        <f t="shared" si="65"/>
        <v>18</v>
      </c>
      <c r="X297" s="21">
        <f t="shared" si="74"/>
        <v>21</v>
      </c>
      <c r="Y297" s="15"/>
      <c r="Z297" s="15"/>
      <c r="AA297" s="21">
        <f t="shared" si="66"/>
        <v>21</v>
      </c>
      <c r="AB297" s="21">
        <f t="shared" si="75"/>
        <v>15</v>
      </c>
      <c r="AC297" s="15"/>
      <c r="AD297" s="15"/>
      <c r="AE297" s="21">
        <f t="shared" si="67"/>
        <v>15</v>
      </c>
      <c r="AF297" s="20" t="str">
        <f t="shared" si="68"/>
        <v>OK</v>
      </c>
    </row>
    <row r="298" spans="1:32" x14ac:dyDescent="0.3">
      <c r="A298" s="9">
        <v>46517</v>
      </c>
      <c r="B298" s="37" t="s">
        <v>157</v>
      </c>
      <c r="C298" s="11"/>
      <c r="D298" s="21">
        <f t="shared" si="69"/>
        <v>26</v>
      </c>
      <c r="E298" s="15"/>
      <c r="F298" s="15"/>
      <c r="G298" s="21">
        <f t="shared" si="61"/>
        <v>26</v>
      </c>
      <c r="H298" s="21">
        <f t="shared" si="70"/>
        <v>20</v>
      </c>
      <c r="I298" s="15"/>
      <c r="J298" s="15"/>
      <c r="K298" s="21">
        <f t="shared" si="62"/>
        <v>20</v>
      </c>
      <c r="L298" s="21">
        <f t="shared" si="71"/>
        <v>48</v>
      </c>
      <c r="M298" s="15"/>
      <c r="N298" s="15"/>
      <c r="O298" s="21">
        <f t="shared" si="63"/>
        <v>48</v>
      </c>
      <c r="P298" s="21">
        <f t="shared" si="72"/>
        <v>13</v>
      </c>
      <c r="Q298" s="15"/>
      <c r="R298" s="15"/>
      <c r="S298" s="21">
        <f t="shared" si="64"/>
        <v>13</v>
      </c>
      <c r="T298" s="21">
        <f t="shared" si="73"/>
        <v>18</v>
      </c>
      <c r="U298" s="15"/>
      <c r="V298" s="15"/>
      <c r="W298" s="21">
        <f t="shared" si="65"/>
        <v>18</v>
      </c>
      <c r="X298" s="21">
        <f t="shared" si="74"/>
        <v>21</v>
      </c>
      <c r="Y298" s="15"/>
      <c r="Z298" s="15"/>
      <c r="AA298" s="21">
        <f t="shared" si="66"/>
        <v>21</v>
      </c>
      <c r="AB298" s="21">
        <f t="shared" si="75"/>
        <v>15</v>
      </c>
      <c r="AC298" s="15"/>
      <c r="AD298" s="15"/>
      <c r="AE298" s="21">
        <f t="shared" si="67"/>
        <v>15</v>
      </c>
      <c r="AF298" s="20" t="str">
        <f t="shared" si="68"/>
        <v>OK</v>
      </c>
    </row>
    <row r="299" spans="1:32" x14ac:dyDescent="0.3">
      <c r="A299" s="9">
        <v>46518</v>
      </c>
      <c r="B299" s="37" t="s">
        <v>159</v>
      </c>
      <c r="C299" s="11"/>
      <c r="D299" s="21">
        <f t="shared" si="69"/>
        <v>26</v>
      </c>
      <c r="E299" s="15"/>
      <c r="F299" s="15"/>
      <c r="G299" s="21">
        <f t="shared" si="61"/>
        <v>26</v>
      </c>
      <c r="H299" s="21">
        <f t="shared" si="70"/>
        <v>20</v>
      </c>
      <c r="I299" s="15"/>
      <c r="J299" s="15"/>
      <c r="K299" s="21">
        <f t="shared" si="62"/>
        <v>20</v>
      </c>
      <c r="L299" s="21">
        <f t="shared" si="71"/>
        <v>48</v>
      </c>
      <c r="M299" s="15"/>
      <c r="N299" s="15"/>
      <c r="O299" s="21">
        <f t="shared" si="63"/>
        <v>48</v>
      </c>
      <c r="P299" s="21">
        <f t="shared" si="72"/>
        <v>13</v>
      </c>
      <c r="Q299" s="15"/>
      <c r="R299" s="15"/>
      <c r="S299" s="21">
        <f t="shared" si="64"/>
        <v>13</v>
      </c>
      <c r="T299" s="21">
        <f t="shared" si="73"/>
        <v>18</v>
      </c>
      <c r="U299" s="15"/>
      <c r="V299" s="15"/>
      <c r="W299" s="21">
        <f t="shared" si="65"/>
        <v>18</v>
      </c>
      <c r="X299" s="21">
        <f t="shared" si="74"/>
        <v>21</v>
      </c>
      <c r="Y299" s="15"/>
      <c r="Z299" s="15"/>
      <c r="AA299" s="21">
        <f t="shared" si="66"/>
        <v>21</v>
      </c>
      <c r="AB299" s="21">
        <f t="shared" si="75"/>
        <v>15</v>
      </c>
      <c r="AC299" s="15"/>
      <c r="AD299" s="15"/>
      <c r="AE299" s="21">
        <f t="shared" si="67"/>
        <v>15</v>
      </c>
      <c r="AF299" s="20" t="str">
        <f t="shared" si="68"/>
        <v>OK</v>
      </c>
    </row>
    <row r="300" spans="1:32" x14ac:dyDescent="0.3">
      <c r="A300" s="9">
        <v>46519</v>
      </c>
      <c r="B300" s="37" t="s">
        <v>160</v>
      </c>
      <c r="C300" s="11"/>
      <c r="D300" s="21">
        <f t="shared" si="69"/>
        <v>26</v>
      </c>
      <c r="E300" s="15"/>
      <c r="F300" s="15"/>
      <c r="G300" s="21">
        <f t="shared" si="61"/>
        <v>26</v>
      </c>
      <c r="H300" s="21">
        <f t="shared" si="70"/>
        <v>20</v>
      </c>
      <c r="I300" s="15"/>
      <c r="J300" s="15"/>
      <c r="K300" s="21">
        <f t="shared" si="62"/>
        <v>20</v>
      </c>
      <c r="L300" s="21">
        <f t="shared" si="71"/>
        <v>48</v>
      </c>
      <c r="M300" s="15"/>
      <c r="N300" s="15"/>
      <c r="O300" s="21">
        <f t="shared" si="63"/>
        <v>48</v>
      </c>
      <c r="P300" s="21">
        <f t="shared" si="72"/>
        <v>13</v>
      </c>
      <c r="Q300" s="15"/>
      <c r="R300" s="15"/>
      <c r="S300" s="21">
        <f t="shared" si="64"/>
        <v>13</v>
      </c>
      <c r="T300" s="21">
        <f t="shared" si="73"/>
        <v>18</v>
      </c>
      <c r="U300" s="15"/>
      <c r="V300" s="15"/>
      <c r="W300" s="21">
        <f t="shared" si="65"/>
        <v>18</v>
      </c>
      <c r="X300" s="21">
        <f t="shared" si="74"/>
        <v>21</v>
      </c>
      <c r="Y300" s="15"/>
      <c r="Z300" s="15"/>
      <c r="AA300" s="21">
        <f t="shared" si="66"/>
        <v>21</v>
      </c>
      <c r="AB300" s="21">
        <f t="shared" si="75"/>
        <v>15</v>
      </c>
      <c r="AC300" s="15"/>
      <c r="AD300" s="15"/>
      <c r="AE300" s="21">
        <f t="shared" si="67"/>
        <v>15</v>
      </c>
      <c r="AF300" s="20" t="str">
        <f t="shared" si="68"/>
        <v>OK</v>
      </c>
    </row>
    <row r="301" spans="1:32" x14ac:dyDescent="0.3">
      <c r="A301" s="9">
        <v>46520</v>
      </c>
      <c r="B301" s="37" t="s">
        <v>161</v>
      </c>
      <c r="C301" s="11"/>
      <c r="D301" s="21">
        <f t="shared" si="69"/>
        <v>26</v>
      </c>
      <c r="E301" s="15"/>
      <c r="F301" s="15"/>
      <c r="G301" s="21">
        <f t="shared" si="61"/>
        <v>26</v>
      </c>
      <c r="H301" s="21">
        <f t="shared" si="70"/>
        <v>20</v>
      </c>
      <c r="I301" s="15"/>
      <c r="J301" s="15"/>
      <c r="K301" s="21">
        <f t="shared" si="62"/>
        <v>20</v>
      </c>
      <c r="L301" s="21">
        <f t="shared" si="71"/>
        <v>48</v>
      </c>
      <c r="M301" s="15"/>
      <c r="N301" s="15"/>
      <c r="O301" s="21">
        <f t="shared" si="63"/>
        <v>48</v>
      </c>
      <c r="P301" s="21">
        <f t="shared" si="72"/>
        <v>13</v>
      </c>
      <c r="Q301" s="15"/>
      <c r="R301" s="15"/>
      <c r="S301" s="21">
        <f t="shared" si="64"/>
        <v>13</v>
      </c>
      <c r="T301" s="21">
        <f t="shared" si="73"/>
        <v>18</v>
      </c>
      <c r="U301" s="15"/>
      <c r="V301" s="15"/>
      <c r="W301" s="21">
        <f t="shared" si="65"/>
        <v>18</v>
      </c>
      <c r="X301" s="21">
        <f t="shared" si="74"/>
        <v>21</v>
      </c>
      <c r="Y301" s="15"/>
      <c r="Z301" s="15"/>
      <c r="AA301" s="21">
        <f t="shared" si="66"/>
        <v>21</v>
      </c>
      <c r="AB301" s="21">
        <f t="shared" si="75"/>
        <v>15</v>
      </c>
      <c r="AC301" s="15"/>
      <c r="AD301" s="15"/>
      <c r="AE301" s="21">
        <f t="shared" si="67"/>
        <v>15</v>
      </c>
      <c r="AF301" s="20" t="str">
        <f t="shared" si="68"/>
        <v>OK</v>
      </c>
    </row>
    <row r="302" spans="1:32" x14ac:dyDescent="0.3">
      <c r="A302" s="9">
        <v>46521</v>
      </c>
      <c r="B302" s="37" t="s">
        <v>162</v>
      </c>
      <c r="C302" s="11"/>
      <c r="D302" s="21">
        <f t="shared" si="69"/>
        <v>26</v>
      </c>
      <c r="E302" s="15"/>
      <c r="F302" s="15"/>
      <c r="G302" s="21">
        <f t="shared" si="61"/>
        <v>26</v>
      </c>
      <c r="H302" s="21">
        <f t="shared" si="70"/>
        <v>20</v>
      </c>
      <c r="I302" s="15"/>
      <c r="J302" s="15"/>
      <c r="K302" s="21">
        <f t="shared" si="62"/>
        <v>20</v>
      </c>
      <c r="L302" s="21">
        <f t="shared" si="71"/>
        <v>48</v>
      </c>
      <c r="M302" s="15"/>
      <c r="N302" s="15"/>
      <c r="O302" s="21">
        <f t="shared" si="63"/>
        <v>48</v>
      </c>
      <c r="P302" s="21">
        <f t="shared" si="72"/>
        <v>13</v>
      </c>
      <c r="Q302" s="15"/>
      <c r="R302" s="15"/>
      <c r="S302" s="21">
        <f t="shared" si="64"/>
        <v>13</v>
      </c>
      <c r="T302" s="21">
        <f t="shared" si="73"/>
        <v>18</v>
      </c>
      <c r="U302" s="15"/>
      <c r="V302" s="15"/>
      <c r="W302" s="21">
        <f t="shared" si="65"/>
        <v>18</v>
      </c>
      <c r="X302" s="21">
        <f t="shared" si="74"/>
        <v>21</v>
      </c>
      <c r="Y302" s="15"/>
      <c r="Z302" s="15"/>
      <c r="AA302" s="21">
        <f t="shared" si="66"/>
        <v>21</v>
      </c>
      <c r="AB302" s="21">
        <f t="shared" si="75"/>
        <v>15</v>
      </c>
      <c r="AC302" s="15"/>
      <c r="AD302" s="15"/>
      <c r="AE302" s="21">
        <f t="shared" si="67"/>
        <v>15</v>
      </c>
      <c r="AF302" s="20" t="str">
        <f t="shared" si="68"/>
        <v>OK</v>
      </c>
    </row>
    <row r="303" spans="1:32" x14ac:dyDescent="0.3">
      <c r="A303" s="9">
        <v>46522</v>
      </c>
      <c r="B303" s="37" t="s">
        <v>163</v>
      </c>
      <c r="C303" s="11"/>
      <c r="D303" s="21">
        <f t="shared" si="69"/>
        <v>26</v>
      </c>
      <c r="E303" s="15"/>
      <c r="F303" s="15"/>
      <c r="G303" s="21">
        <f t="shared" si="61"/>
        <v>26</v>
      </c>
      <c r="H303" s="21">
        <f t="shared" si="70"/>
        <v>20</v>
      </c>
      <c r="I303" s="15"/>
      <c r="J303" s="15"/>
      <c r="K303" s="21">
        <f t="shared" si="62"/>
        <v>20</v>
      </c>
      <c r="L303" s="21">
        <f t="shared" si="71"/>
        <v>48</v>
      </c>
      <c r="M303" s="15"/>
      <c r="N303" s="15"/>
      <c r="O303" s="21">
        <f t="shared" si="63"/>
        <v>48</v>
      </c>
      <c r="P303" s="21">
        <f t="shared" si="72"/>
        <v>13</v>
      </c>
      <c r="Q303" s="15"/>
      <c r="R303" s="15"/>
      <c r="S303" s="21">
        <f t="shared" si="64"/>
        <v>13</v>
      </c>
      <c r="T303" s="21">
        <f t="shared" si="73"/>
        <v>18</v>
      </c>
      <c r="U303" s="15"/>
      <c r="V303" s="15"/>
      <c r="W303" s="21">
        <f t="shared" si="65"/>
        <v>18</v>
      </c>
      <c r="X303" s="21">
        <f t="shared" si="74"/>
        <v>21</v>
      </c>
      <c r="Y303" s="15"/>
      <c r="Z303" s="15"/>
      <c r="AA303" s="21">
        <f t="shared" si="66"/>
        <v>21</v>
      </c>
      <c r="AB303" s="21">
        <f t="shared" si="75"/>
        <v>15</v>
      </c>
      <c r="AC303" s="15"/>
      <c r="AD303" s="15"/>
      <c r="AE303" s="21">
        <f t="shared" si="67"/>
        <v>15</v>
      </c>
      <c r="AF303" s="20" t="str">
        <f t="shared" si="68"/>
        <v>OK</v>
      </c>
    </row>
    <row r="304" spans="1:32" x14ac:dyDescent="0.3">
      <c r="A304" s="9">
        <v>46523</v>
      </c>
      <c r="B304" s="37" t="s">
        <v>158</v>
      </c>
      <c r="C304" s="11"/>
      <c r="D304" s="21">
        <f t="shared" si="69"/>
        <v>26</v>
      </c>
      <c r="E304" s="15"/>
      <c r="F304" s="15"/>
      <c r="G304" s="21">
        <f t="shared" si="61"/>
        <v>26</v>
      </c>
      <c r="H304" s="21">
        <f t="shared" si="70"/>
        <v>20</v>
      </c>
      <c r="I304" s="15"/>
      <c r="J304" s="15"/>
      <c r="K304" s="21">
        <f t="shared" si="62"/>
        <v>20</v>
      </c>
      <c r="L304" s="21">
        <f t="shared" si="71"/>
        <v>48</v>
      </c>
      <c r="M304" s="15"/>
      <c r="N304" s="15"/>
      <c r="O304" s="21">
        <f t="shared" si="63"/>
        <v>48</v>
      </c>
      <c r="P304" s="21">
        <f t="shared" si="72"/>
        <v>13</v>
      </c>
      <c r="Q304" s="15"/>
      <c r="R304" s="15"/>
      <c r="S304" s="21">
        <f t="shared" si="64"/>
        <v>13</v>
      </c>
      <c r="T304" s="21">
        <f t="shared" si="73"/>
        <v>18</v>
      </c>
      <c r="U304" s="15"/>
      <c r="V304" s="15"/>
      <c r="W304" s="21">
        <f t="shared" si="65"/>
        <v>18</v>
      </c>
      <c r="X304" s="21">
        <f t="shared" si="74"/>
        <v>21</v>
      </c>
      <c r="Y304" s="15"/>
      <c r="Z304" s="15"/>
      <c r="AA304" s="21">
        <f t="shared" si="66"/>
        <v>21</v>
      </c>
      <c r="AB304" s="21">
        <f t="shared" si="75"/>
        <v>15</v>
      </c>
      <c r="AC304" s="15"/>
      <c r="AD304" s="15"/>
      <c r="AE304" s="21">
        <f t="shared" si="67"/>
        <v>15</v>
      </c>
      <c r="AF304" s="20" t="str">
        <f t="shared" si="68"/>
        <v>OK</v>
      </c>
    </row>
    <row r="305" spans="1:32" x14ac:dyDescent="0.3">
      <c r="A305" s="9">
        <v>46524</v>
      </c>
      <c r="B305" s="37" t="s">
        <v>157</v>
      </c>
      <c r="C305" s="11"/>
      <c r="D305" s="21">
        <f t="shared" si="69"/>
        <v>26</v>
      </c>
      <c r="E305" s="15"/>
      <c r="F305" s="15"/>
      <c r="G305" s="21">
        <f t="shared" si="61"/>
        <v>26</v>
      </c>
      <c r="H305" s="21">
        <f t="shared" si="70"/>
        <v>20</v>
      </c>
      <c r="I305" s="15"/>
      <c r="J305" s="15"/>
      <c r="K305" s="21">
        <f t="shared" si="62"/>
        <v>20</v>
      </c>
      <c r="L305" s="21">
        <f t="shared" si="71"/>
        <v>48</v>
      </c>
      <c r="M305" s="15"/>
      <c r="N305" s="15"/>
      <c r="O305" s="21">
        <f t="shared" si="63"/>
        <v>48</v>
      </c>
      <c r="P305" s="21">
        <f t="shared" si="72"/>
        <v>13</v>
      </c>
      <c r="Q305" s="15"/>
      <c r="R305" s="15"/>
      <c r="S305" s="21">
        <f t="shared" si="64"/>
        <v>13</v>
      </c>
      <c r="T305" s="21">
        <f t="shared" si="73"/>
        <v>18</v>
      </c>
      <c r="U305" s="15"/>
      <c r="V305" s="15"/>
      <c r="W305" s="21">
        <f t="shared" si="65"/>
        <v>18</v>
      </c>
      <c r="X305" s="21">
        <f t="shared" si="74"/>
        <v>21</v>
      </c>
      <c r="Y305" s="15"/>
      <c r="Z305" s="15"/>
      <c r="AA305" s="21">
        <f t="shared" si="66"/>
        <v>21</v>
      </c>
      <c r="AB305" s="21">
        <f t="shared" si="75"/>
        <v>15</v>
      </c>
      <c r="AC305" s="15"/>
      <c r="AD305" s="15"/>
      <c r="AE305" s="21">
        <f t="shared" si="67"/>
        <v>15</v>
      </c>
      <c r="AF305" s="20" t="str">
        <f t="shared" si="68"/>
        <v>OK</v>
      </c>
    </row>
    <row r="306" spans="1:32" x14ac:dyDescent="0.3">
      <c r="A306" s="9">
        <v>46525</v>
      </c>
      <c r="B306" s="37" t="s">
        <v>159</v>
      </c>
      <c r="C306" s="11"/>
      <c r="D306" s="21">
        <f t="shared" si="69"/>
        <v>26</v>
      </c>
      <c r="E306" s="15"/>
      <c r="F306" s="15"/>
      <c r="G306" s="21">
        <f t="shared" si="61"/>
        <v>26</v>
      </c>
      <c r="H306" s="21">
        <f t="shared" si="70"/>
        <v>20</v>
      </c>
      <c r="I306" s="15"/>
      <c r="J306" s="15"/>
      <c r="K306" s="21">
        <f t="shared" si="62"/>
        <v>20</v>
      </c>
      <c r="L306" s="21">
        <f t="shared" si="71"/>
        <v>48</v>
      </c>
      <c r="M306" s="15"/>
      <c r="N306" s="15"/>
      <c r="O306" s="21">
        <f t="shared" si="63"/>
        <v>48</v>
      </c>
      <c r="P306" s="21">
        <f t="shared" si="72"/>
        <v>13</v>
      </c>
      <c r="Q306" s="15"/>
      <c r="R306" s="15"/>
      <c r="S306" s="21">
        <f t="shared" si="64"/>
        <v>13</v>
      </c>
      <c r="T306" s="21">
        <f t="shared" si="73"/>
        <v>18</v>
      </c>
      <c r="U306" s="15"/>
      <c r="V306" s="15"/>
      <c r="W306" s="21">
        <f t="shared" si="65"/>
        <v>18</v>
      </c>
      <c r="X306" s="21">
        <f t="shared" si="74"/>
        <v>21</v>
      </c>
      <c r="Y306" s="15"/>
      <c r="Z306" s="15"/>
      <c r="AA306" s="21">
        <f t="shared" si="66"/>
        <v>21</v>
      </c>
      <c r="AB306" s="21">
        <f t="shared" si="75"/>
        <v>15</v>
      </c>
      <c r="AC306" s="15"/>
      <c r="AD306" s="15"/>
      <c r="AE306" s="21">
        <f t="shared" si="67"/>
        <v>15</v>
      </c>
      <c r="AF306" s="20" t="str">
        <f t="shared" si="68"/>
        <v>OK</v>
      </c>
    </row>
    <row r="307" spans="1:32" x14ac:dyDescent="0.3">
      <c r="A307" s="9">
        <v>46526</v>
      </c>
      <c r="B307" s="37" t="s">
        <v>160</v>
      </c>
      <c r="C307" s="11"/>
      <c r="D307" s="21">
        <f t="shared" si="69"/>
        <v>26</v>
      </c>
      <c r="E307" s="15"/>
      <c r="F307" s="15"/>
      <c r="G307" s="21">
        <f t="shared" si="61"/>
        <v>26</v>
      </c>
      <c r="H307" s="21">
        <f t="shared" si="70"/>
        <v>20</v>
      </c>
      <c r="I307" s="15"/>
      <c r="J307" s="15"/>
      <c r="K307" s="21">
        <f t="shared" si="62"/>
        <v>20</v>
      </c>
      <c r="L307" s="21">
        <f t="shared" si="71"/>
        <v>48</v>
      </c>
      <c r="M307" s="15"/>
      <c r="N307" s="15"/>
      <c r="O307" s="21">
        <f t="shared" si="63"/>
        <v>48</v>
      </c>
      <c r="P307" s="21">
        <f t="shared" si="72"/>
        <v>13</v>
      </c>
      <c r="Q307" s="15"/>
      <c r="R307" s="15"/>
      <c r="S307" s="21">
        <f t="shared" si="64"/>
        <v>13</v>
      </c>
      <c r="T307" s="21">
        <f t="shared" si="73"/>
        <v>18</v>
      </c>
      <c r="U307" s="15"/>
      <c r="V307" s="15"/>
      <c r="W307" s="21">
        <f t="shared" si="65"/>
        <v>18</v>
      </c>
      <c r="X307" s="21">
        <f t="shared" si="74"/>
        <v>21</v>
      </c>
      <c r="Y307" s="15"/>
      <c r="Z307" s="15"/>
      <c r="AA307" s="21">
        <f t="shared" si="66"/>
        <v>21</v>
      </c>
      <c r="AB307" s="21">
        <f t="shared" si="75"/>
        <v>15</v>
      </c>
      <c r="AC307" s="15"/>
      <c r="AD307" s="15"/>
      <c r="AE307" s="21">
        <f t="shared" si="67"/>
        <v>15</v>
      </c>
      <c r="AF307" s="20" t="str">
        <f t="shared" si="68"/>
        <v>OK</v>
      </c>
    </row>
    <row r="308" spans="1:32" x14ac:dyDescent="0.3">
      <c r="A308" s="9">
        <v>46527</v>
      </c>
      <c r="B308" s="37" t="s">
        <v>161</v>
      </c>
      <c r="C308" s="11"/>
      <c r="D308" s="21">
        <f t="shared" si="69"/>
        <v>26</v>
      </c>
      <c r="E308" s="15"/>
      <c r="F308" s="15"/>
      <c r="G308" s="21">
        <f t="shared" si="61"/>
        <v>26</v>
      </c>
      <c r="H308" s="21">
        <f t="shared" si="70"/>
        <v>20</v>
      </c>
      <c r="I308" s="15"/>
      <c r="J308" s="15"/>
      <c r="K308" s="21">
        <f t="shared" si="62"/>
        <v>20</v>
      </c>
      <c r="L308" s="21">
        <f t="shared" si="71"/>
        <v>48</v>
      </c>
      <c r="M308" s="15"/>
      <c r="N308" s="15"/>
      <c r="O308" s="21">
        <f t="shared" si="63"/>
        <v>48</v>
      </c>
      <c r="P308" s="21">
        <f t="shared" si="72"/>
        <v>13</v>
      </c>
      <c r="Q308" s="15"/>
      <c r="R308" s="15"/>
      <c r="S308" s="21">
        <f t="shared" si="64"/>
        <v>13</v>
      </c>
      <c r="T308" s="21">
        <f t="shared" si="73"/>
        <v>18</v>
      </c>
      <c r="U308" s="15"/>
      <c r="V308" s="15"/>
      <c r="W308" s="21">
        <f t="shared" si="65"/>
        <v>18</v>
      </c>
      <c r="X308" s="21">
        <f t="shared" si="74"/>
        <v>21</v>
      </c>
      <c r="Y308" s="15"/>
      <c r="Z308" s="15"/>
      <c r="AA308" s="21">
        <f t="shared" si="66"/>
        <v>21</v>
      </c>
      <c r="AB308" s="21">
        <f t="shared" si="75"/>
        <v>15</v>
      </c>
      <c r="AC308" s="15"/>
      <c r="AD308" s="15"/>
      <c r="AE308" s="21">
        <f t="shared" si="67"/>
        <v>15</v>
      </c>
      <c r="AF308" s="20" t="str">
        <f t="shared" si="68"/>
        <v>OK</v>
      </c>
    </row>
    <row r="309" spans="1:32" x14ac:dyDescent="0.3">
      <c r="A309" s="9">
        <v>46528</v>
      </c>
      <c r="B309" s="37" t="s">
        <v>162</v>
      </c>
      <c r="C309" s="11"/>
      <c r="D309" s="21">
        <f t="shared" si="69"/>
        <v>26</v>
      </c>
      <c r="E309" s="15"/>
      <c r="F309" s="15"/>
      <c r="G309" s="21">
        <f t="shared" si="61"/>
        <v>26</v>
      </c>
      <c r="H309" s="21">
        <f t="shared" si="70"/>
        <v>20</v>
      </c>
      <c r="I309" s="15"/>
      <c r="J309" s="15"/>
      <c r="K309" s="21">
        <f t="shared" si="62"/>
        <v>20</v>
      </c>
      <c r="L309" s="21">
        <f t="shared" si="71"/>
        <v>48</v>
      </c>
      <c r="M309" s="15"/>
      <c r="N309" s="15"/>
      <c r="O309" s="21">
        <f t="shared" si="63"/>
        <v>48</v>
      </c>
      <c r="P309" s="21">
        <f t="shared" si="72"/>
        <v>13</v>
      </c>
      <c r="Q309" s="15"/>
      <c r="R309" s="15"/>
      <c r="S309" s="21">
        <f t="shared" si="64"/>
        <v>13</v>
      </c>
      <c r="T309" s="21">
        <f t="shared" si="73"/>
        <v>18</v>
      </c>
      <c r="U309" s="15"/>
      <c r="V309" s="15"/>
      <c r="W309" s="21">
        <f t="shared" si="65"/>
        <v>18</v>
      </c>
      <c r="X309" s="21">
        <f t="shared" si="74"/>
        <v>21</v>
      </c>
      <c r="Y309" s="15"/>
      <c r="Z309" s="15"/>
      <c r="AA309" s="21">
        <f t="shared" si="66"/>
        <v>21</v>
      </c>
      <c r="AB309" s="21">
        <f t="shared" si="75"/>
        <v>15</v>
      </c>
      <c r="AC309" s="15"/>
      <c r="AD309" s="15"/>
      <c r="AE309" s="21">
        <f t="shared" si="67"/>
        <v>15</v>
      </c>
      <c r="AF309" s="20" t="str">
        <f t="shared" si="68"/>
        <v>OK</v>
      </c>
    </row>
    <row r="310" spans="1:32" x14ac:dyDescent="0.3">
      <c r="A310" s="9">
        <v>46529</v>
      </c>
      <c r="B310" s="37" t="s">
        <v>163</v>
      </c>
      <c r="C310" s="11"/>
      <c r="D310" s="21">
        <f t="shared" si="69"/>
        <v>26</v>
      </c>
      <c r="E310" s="15"/>
      <c r="F310" s="15"/>
      <c r="G310" s="21">
        <f t="shared" si="61"/>
        <v>26</v>
      </c>
      <c r="H310" s="21">
        <f t="shared" si="70"/>
        <v>20</v>
      </c>
      <c r="I310" s="15"/>
      <c r="J310" s="15"/>
      <c r="K310" s="21">
        <f t="shared" si="62"/>
        <v>20</v>
      </c>
      <c r="L310" s="21">
        <f t="shared" si="71"/>
        <v>48</v>
      </c>
      <c r="M310" s="15"/>
      <c r="N310" s="15"/>
      <c r="O310" s="21">
        <f t="shared" si="63"/>
        <v>48</v>
      </c>
      <c r="P310" s="21">
        <f t="shared" si="72"/>
        <v>13</v>
      </c>
      <c r="Q310" s="15"/>
      <c r="R310" s="15"/>
      <c r="S310" s="21">
        <f t="shared" si="64"/>
        <v>13</v>
      </c>
      <c r="T310" s="21">
        <f t="shared" si="73"/>
        <v>18</v>
      </c>
      <c r="U310" s="15"/>
      <c r="V310" s="15"/>
      <c r="W310" s="21">
        <f t="shared" si="65"/>
        <v>18</v>
      </c>
      <c r="X310" s="21">
        <f t="shared" si="74"/>
        <v>21</v>
      </c>
      <c r="Y310" s="15"/>
      <c r="Z310" s="15"/>
      <c r="AA310" s="21">
        <f t="shared" si="66"/>
        <v>21</v>
      </c>
      <c r="AB310" s="21">
        <f t="shared" si="75"/>
        <v>15</v>
      </c>
      <c r="AC310" s="15"/>
      <c r="AD310" s="15"/>
      <c r="AE310" s="21">
        <f t="shared" si="67"/>
        <v>15</v>
      </c>
      <c r="AF310" s="20" t="str">
        <f t="shared" si="68"/>
        <v>OK</v>
      </c>
    </row>
    <row r="311" spans="1:32" x14ac:dyDescent="0.3">
      <c r="A311" s="9">
        <v>46530</v>
      </c>
      <c r="B311" s="37" t="s">
        <v>158</v>
      </c>
      <c r="C311" s="11"/>
      <c r="D311" s="21">
        <f t="shared" si="69"/>
        <v>26</v>
      </c>
      <c r="E311" s="15"/>
      <c r="F311" s="15"/>
      <c r="G311" s="21">
        <f t="shared" si="61"/>
        <v>26</v>
      </c>
      <c r="H311" s="21">
        <f t="shared" si="70"/>
        <v>20</v>
      </c>
      <c r="I311" s="15"/>
      <c r="J311" s="15"/>
      <c r="K311" s="21">
        <f t="shared" si="62"/>
        <v>20</v>
      </c>
      <c r="L311" s="21">
        <f t="shared" si="71"/>
        <v>48</v>
      </c>
      <c r="M311" s="15"/>
      <c r="N311" s="15"/>
      <c r="O311" s="21">
        <f t="shared" si="63"/>
        <v>48</v>
      </c>
      <c r="P311" s="21">
        <f t="shared" si="72"/>
        <v>13</v>
      </c>
      <c r="Q311" s="15"/>
      <c r="R311" s="15"/>
      <c r="S311" s="21">
        <f t="shared" si="64"/>
        <v>13</v>
      </c>
      <c r="T311" s="21">
        <f t="shared" si="73"/>
        <v>18</v>
      </c>
      <c r="U311" s="15"/>
      <c r="V311" s="15"/>
      <c r="W311" s="21">
        <f t="shared" si="65"/>
        <v>18</v>
      </c>
      <c r="X311" s="21">
        <f t="shared" si="74"/>
        <v>21</v>
      </c>
      <c r="Y311" s="15"/>
      <c r="Z311" s="15"/>
      <c r="AA311" s="21">
        <f t="shared" si="66"/>
        <v>21</v>
      </c>
      <c r="AB311" s="21">
        <f t="shared" si="75"/>
        <v>15</v>
      </c>
      <c r="AC311" s="15"/>
      <c r="AD311" s="15"/>
      <c r="AE311" s="21">
        <f t="shared" si="67"/>
        <v>15</v>
      </c>
      <c r="AF311" s="20" t="str">
        <f t="shared" si="68"/>
        <v>OK</v>
      </c>
    </row>
    <row r="312" spans="1:32" x14ac:dyDescent="0.3">
      <c r="A312" s="9">
        <v>46531</v>
      </c>
      <c r="B312" s="37" t="s">
        <v>157</v>
      </c>
      <c r="C312" s="11"/>
      <c r="D312" s="21">
        <f t="shared" si="69"/>
        <v>26</v>
      </c>
      <c r="E312" s="15"/>
      <c r="F312" s="15"/>
      <c r="G312" s="21">
        <f t="shared" si="61"/>
        <v>26</v>
      </c>
      <c r="H312" s="21">
        <f t="shared" si="70"/>
        <v>20</v>
      </c>
      <c r="I312" s="15"/>
      <c r="J312" s="15"/>
      <c r="K312" s="21">
        <f t="shared" si="62"/>
        <v>20</v>
      </c>
      <c r="L312" s="21">
        <f t="shared" si="71"/>
        <v>48</v>
      </c>
      <c r="M312" s="15"/>
      <c r="N312" s="15"/>
      <c r="O312" s="21">
        <f t="shared" si="63"/>
        <v>48</v>
      </c>
      <c r="P312" s="21">
        <f t="shared" si="72"/>
        <v>13</v>
      </c>
      <c r="Q312" s="15"/>
      <c r="R312" s="15"/>
      <c r="S312" s="21">
        <f t="shared" si="64"/>
        <v>13</v>
      </c>
      <c r="T312" s="21">
        <f t="shared" si="73"/>
        <v>18</v>
      </c>
      <c r="U312" s="15"/>
      <c r="V312" s="15"/>
      <c r="W312" s="21">
        <f t="shared" si="65"/>
        <v>18</v>
      </c>
      <c r="X312" s="21">
        <f t="shared" si="74"/>
        <v>21</v>
      </c>
      <c r="Y312" s="15"/>
      <c r="Z312" s="15"/>
      <c r="AA312" s="21">
        <f t="shared" si="66"/>
        <v>21</v>
      </c>
      <c r="AB312" s="21">
        <f t="shared" si="75"/>
        <v>15</v>
      </c>
      <c r="AC312" s="15"/>
      <c r="AD312" s="15"/>
      <c r="AE312" s="21">
        <f t="shared" si="67"/>
        <v>15</v>
      </c>
      <c r="AF312" s="20" t="str">
        <f t="shared" si="68"/>
        <v>OK</v>
      </c>
    </row>
    <row r="313" spans="1:32" x14ac:dyDescent="0.3">
      <c r="A313" s="9">
        <v>46532</v>
      </c>
      <c r="B313" s="37" t="s">
        <v>159</v>
      </c>
      <c r="C313" s="11"/>
      <c r="D313" s="21">
        <f t="shared" si="69"/>
        <v>26</v>
      </c>
      <c r="E313" s="15"/>
      <c r="F313" s="15"/>
      <c r="G313" s="21">
        <f t="shared" si="61"/>
        <v>26</v>
      </c>
      <c r="H313" s="21">
        <f t="shared" si="70"/>
        <v>20</v>
      </c>
      <c r="I313" s="15"/>
      <c r="J313" s="15"/>
      <c r="K313" s="21">
        <f t="shared" si="62"/>
        <v>20</v>
      </c>
      <c r="L313" s="21">
        <f t="shared" si="71"/>
        <v>48</v>
      </c>
      <c r="M313" s="15"/>
      <c r="N313" s="15"/>
      <c r="O313" s="21">
        <f t="shared" si="63"/>
        <v>48</v>
      </c>
      <c r="P313" s="21">
        <f t="shared" si="72"/>
        <v>13</v>
      </c>
      <c r="Q313" s="15"/>
      <c r="R313" s="15"/>
      <c r="S313" s="21">
        <f t="shared" si="64"/>
        <v>13</v>
      </c>
      <c r="T313" s="21">
        <f t="shared" si="73"/>
        <v>18</v>
      </c>
      <c r="U313" s="15"/>
      <c r="V313" s="15"/>
      <c r="W313" s="21">
        <f t="shared" si="65"/>
        <v>18</v>
      </c>
      <c r="X313" s="21">
        <f t="shared" si="74"/>
        <v>21</v>
      </c>
      <c r="Y313" s="15"/>
      <c r="Z313" s="15"/>
      <c r="AA313" s="21">
        <f t="shared" si="66"/>
        <v>21</v>
      </c>
      <c r="AB313" s="21">
        <f t="shared" si="75"/>
        <v>15</v>
      </c>
      <c r="AC313" s="15"/>
      <c r="AD313" s="15"/>
      <c r="AE313" s="21">
        <f t="shared" si="67"/>
        <v>15</v>
      </c>
      <c r="AF313" s="20" t="str">
        <f t="shared" si="68"/>
        <v>OK</v>
      </c>
    </row>
    <row r="314" spans="1:32" x14ac:dyDescent="0.3">
      <c r="A314" s="9">
        <v>46533</v>
      </c>
      <c r="B314" s="37" t="s">
        <v>160</v>
      </c>
      <c r="C314" s="11"/>
      <c r="D314" s="21">
        <f t="shared" si="69"/>
        <v>26</v>
      </c>
      <c r="E314" s="15"/>
      <c r="F314" s="15"/>
      <c r="G314" s="21">
        <f t="shared" si="61"/>
        <v>26</v>
      </c>
      <c r="H314" s="21">
        <f t="shared" si="70"/>
        <v>20</v>
      </c>
      <c r="I314" s="15"/>
      <c r="J314" s="15"/>
      <c r="K314" s="21">
        <f t="shared" si="62"/>
        <v>20</v>
      </c>
      <c r="L314" s="21">
        <f t="shared" si="71"/>
        <v>48</v>
      </c>
      <c r="M314" s="15"/>
      <c r="N314" s="15"/>
      <c r="O314" s="21">
        <f t="shared" si="63"/>
        <v>48</v>
      </c>
      <c r="P314" s="21">
        <f t="shared" si="72"/>
        <v>13</v>
      </c>
      <c r="Q314" s="15"/>
      <c r="R314" s="15"/>
      <c r="S314" s="21">
        <f t="shared" si="64"/>
        <v>13</v>
      </c>
      <c r="T314" s="21">
        <f t="shared" si="73"/>
        <v>18</v>
      </c>
      <c r="U314" s="15"/>
      <c r="V314" s="15"/>
      <c r="W314" s="21">
        <f t="shared" si="65"/>
        <v>18</v>
      </c>
      <c r="X314" s="21">
        <f t="shared" si="74"/>
        <v>21</v>
      </c>
      <c r="Y314" s="15"/>
      <c r="Z314" s="15"/>
      <c r="AA314" s="21">
        <f t="shared" si="66"/>
        <v>21</v>
      </c>
      <c r="AB314" s="21">
        <f t="shared" si="75"/>
        <v>15</v>
      </c>
      <c r="AC314" s="15"/>
      <c r="AD314" s="15"/>
      <c r="AE314" s="21">
        <f t="shared" si="67"/>
        <v>15</v>
      </c>
      <c r="AF314" s="20" t="str">
        <f t="shared" si="68"/>
        <v>OK</v>
      </c>
    </row>
    <row r="315" spans="1:32" x14ac:dyDescent="0.3">
      <c r="A315" s="9">
        <v>46534</v>
      </c>
      <c r="B315" s="37" t="s">
        <v>161</v>
      </c>
      <c r="C315" s="11"/>
      <c r="D315" s="21">
        <f t="shared" si="69"/>
        <v>26</v>
      </c>
      <c r="E315" s="15"/>
      <c r="F315" s="15"/>
      <c r="G315" s="21">
        <f t="shared" si="61"/>
        <v>26</v>
      </c>
      <c r="H315" s="21">
        <f t="shared" si="70"/>
        <v>20</v>
      </c>
      <c r="I315" s="15"/>
      <c r="J315" s="15"/>
      <c r="K315" s="21">
        <f t="shared" si="62"/>
        <v>20</v>
      </c>
      <c r="L315" s="21">
        <f t="shared" si="71"/>
        <v>48</v>
      </c>
      <c r="M315" s="15"/>
      <c r="N315" s="15"/>
      <c r="O315" s="21">
        <f t="shared" si="63"/>
        <v>48</v>
      </c>
      <c r="P315" s="21">
        <f t="shared" si="72"/>
        <v>13</v>
      </c>
      <c r="Q315" s="15"/>
      <c r="R315" s="15"/>
      <c r="S315" s="21">
        <f t="shared" si="64"/>
        <v>13</v>
      </c>
      <c r="T315" s="21">
        <f t="shared" si="73"/>
        <v>18</v>
      </c>
      <c r="U315" s="15"/>
      <c r="V315" s="15"/>
      <c r="W315" s="21">
        <f t="shared" si="65"/>
        <v>18</v>
      </c>
      <c r="X315" s="21">
        <f t="shared" si="74"/>
        <v>21</v>
      </c>
      <c r="Y315" s="15"/>
      <c r="Z315" s="15"/>
      <c r="AA315" s="21">
        <f t="shared" si="66"/>
        <v>21</v>
      </c>
      <c r="AB315" s="21">
        <f t="shared" si="75"/>
        <v>15</v>
      </c>
      <c r="AC315" s="15"/>
      <c r="AD315" s="15"/>
      <c r="AE315" s="21">
        <f t="shared" si="67"/>
        <v>15</v>
      </c>
      <c r="AF315" s="20" t="str">
        <f t="shared" si="68"/>
        <v>OK</v>
      </c>
    </row>
    <row r="316" spans="1:32" x14ac:dyDescent="0.3">
      <c r="A316" s="9">
        <v>46535</v>
      </c>
      <c r="B316" s="37" t="s">
        <v>162</v>
      </c>
      <c r="C316" s="11"/>
      <c r="D316" s="21">
        <f t="shared" si="69"/>
        <v>26</v>
      </c>
      <c r="E316" s="15"/>
      <c r="F316" s="15"/>
      <c r="G316" s="21">
        <f t="shared" si="61"/>
        <v>26</v>
      </c>
      <c r="H316" s="21">
        <f t="shared" si="70"/>
        <v>20</v>
      </c>
      <c r="I316" s="15"/>
      <c r="J316" s="15"/>
      <c r="K316" s="21">
        <f t="shared" si="62"/>
        <v>20</v>
      </c>
      <c r="L316" s="21">
        <f t="shared" si="71"/>
        <v>48</v>
      </c>
      <c r="M316" s="15"/>
      <c r="N316" s="15"/>
      <c r="O316" s="21">
        <f t="shared" si="63"/>
        <v>48</v>
      </c>
      <c r="P316" s="21">
        <f t="shared" si="72"/>
        <v>13</v>
      </c>
      <c r="Q316" s="15"/>
      <c r="R316" s="15"/>
      <c r="S316" s="21">
        <f t="shared" si="64"/>
        <v>13</v>
      </c>
      <c r="T316" s="21">
        <f t="shared" si="73"/>
        <v>18</v>
      </c>
      <c r="U316" s="15"/>
      <c r="V316" s="15"/>
      <c r="W316" s="21">
        <f t="shared" si="65"/>
        <v>18</v>
      </c>
      <c r="X316" s="21">
        <f t="shared" si="74"/>
        <v>21</v>
      </c>
      <c r="Y316" s="15"/>
      <c r="Z316" s="15"/>
      <c r="AA316" s="21">
        <f t="shared" si="66"/>
        <v>21</v>
      </c>
      <c r="AB316" s="21">
        <f t="shared" si="75"/>
        <v>15</v>
      </c>
      <c r="AC316" s="15"/>
      <c r="AD316" s="15"/>
      <c r="AE316" s="21">
        <f t="shared" si="67"/>
        <v>15</v>
      </c>
      <c r="AF316" s="20" t="str">
        <f t="shared" si="68"/>
        <v>OK</v>
      </c>
    </row>
    <row r="317" spans="1:32" x14ac:dyDescent="0.3">
      <c r="A317" s="9">
        <v>46536</v>
      </c>
      <c r="B317" s="37" t="s">
        <v>163</v>
      </c>
      <c r="C317" s="11"/>
      <c r="D317" s="21">
        <f t="shared" si="69"/>
        <v>26</v>
      </c>
      <c r="E317" s="15"/>
      <c r="F317" s="15"/>
      <c r="G317" s="21">
        <f t="shared" si="61"/>
        <v>26</v>
      </c>
      <c r="H317" s="21">
        <f t="shared" si="70"/>
        <v>20</v>
      </c>
      <c r="I317" s="15"/>
      <c r="J317" s="15"/>
      <c r="K317" s="21">
        <f t="shared" si="62"/>
        <v>20</v>
      </c>
      <c r="L317" s="21">
        <f t="shared" si="71"/>
        <v>48</v>
      </c>
      <c r="M317" s="15"/>
      <c r="N317" s="15"/>
      <c r="O317" s="21">
        <f t="shared" si="63"/>
        <v>48</v>
      </c>
      <c r="P317" s="21">
        <f t="shared" si="72"/>
        <v>13</v>
      </c>
      <c r="Q317" s="15"/>
      <c r="R317" s="15"/>
      <c r="S317" s="21">
        <f t="shared" si="64"/>
        <v>13</v>
      </c>
      <c r="T317" s="21">
        <f t="shared" si="73"/>
        <v>18</v>
      </c>
      <c r="U317" s="15"/>
      <c r="V317" s="15"/>
      <c r="W317" s="21">
        <f t="shared" si="65"/>
        <v>18</v>
      </c>
      <c r="X317" s="21">
        <f t="shared" si="74"/>
        <v>21</v>
      </c>
      <c r="Y317" s="15"/>
      <c r="Z317" s="15"/>
      <c r="AA317" s="21">
        <f t="shared" si="66"/>
        <v>21</v>
      </c>
      <c r="AB317" s="21">
        <f t="shared" si="75"/>
        <v>15</v>
      </c>
      <c r="AC317" s="15"/>
      <c r="AD317" s="15"/>
      <c r="AE317" s="21">
        <f t="shared" si="67"/>
        <v>15</v>
      </c>
      <c r="AF317" s="20" t="str">
        <f t="shared" si="68"/>
        <v>OK</v>
      </c>
    </row>
    <row r="318" spans="1:32" x14ac:dyDescent="0.3">
      <c r="A318" s="9">
        <v>46537</v>
      </c>
      <c r="B318" s="37" t="s">
        <v>158</v>
      </c>
      <c r="C318" s="11"/>
      <c r="D318" s="21">
        <f t="shared" si="69"/>
        <v>26</v>
      </c>
      <c r="E318" s="15"/>
      <c r="F318" s="15"/>
      <c r="G318" s="21">
        <f t="shared" si="61"/>
        <v>26</v>
      </c>
      <c r="H318" s="21">
        <f t="shared" si="70"/>
        <v>20</v>
      </c>
      <c r="I318" s="15"/>
      <c r="J318" s="15"/>
      <c r="K318" s="21">
        <f t="shared" si="62"/>
        <v>20</v>
      </c>
      <c r="L318" s="21">
        <f t="shared" si="71"/>
        <v>48</v>
      </c>
      <c r="M318" s="15"/>
      <c r="N318" s="15"/>
      <c r="O318" s="21">
        <f t="shared" si="63"/>
        <v>48</v>
      </c>
      <c r="P318" s="21">
        <f t="shared" si="72"/>
        <v>13</v>
      </c>
      <c r="Q318" s="15"/>
      <c r="R318" s="15"/>
      <c r="S318" s="21">
        <f t="shared" si="64"/>
        <v>13</v>
      </c>
      <c r="T318" s="21">
        <f t="shared" si="73"/>
        <v>18</v>
      </c>
      <c r="U318" s="15"/>
      <c r="V318" s="15"/>
      <c r="W318" s="21">
        <f t="shared" si="65"/>
        <v>18</v>
      </c>
      <c r="X318" s="21">
        <f t="shared" si="74"/>
        <v>21</v>
      </c>
      <c r="Y318" s="15"/>
      <c r="Z318" s="15"/>
      <c r="AA318" s="21">
        <f t="shared" si="66"/>
        <v>21</v>
      </c>
      <c r="AB318" s="21">
        <f t="shared" si="75"/>
        <v>15</v>
      </c>
      <c r="AC318" s="15"/>
      <c r="AD318" s="15"/>
      <c r="AE318" s="21">
        <f t="shared" si="67"/>
        <v>15</v>
      </c>
      <c r="AF318" s="20" t="str">
        <f t="shared" si="68"/>
        <v>OK</v>
      </c>
    </row>
    <row r="319" spans="1:32" x14ac:dyDescent="0.3">
      <c r="A319" s="9">
        <v>46538</v>
      </c>
      <c r="B319" s="37" t="s">
        <v>157</v>
      </c>
      <c r="C319" s="11"/>
      <c r="D319" s="21">
        <f t="shared" si="69"/>
        <v>26</v>
      </c>
      <c r="E319" s="15"/>
      <c r="F319" s="15"/>
      <c r="G319" s="21">
        <f t="shared" si="61"/>
        <v>26</v>
      </c>
      <c r="H319" s="21">
        <f t="shared" si="70"/>
        <v>20</v>
      </c>
      <c r="I319" s="15"/>
      <c r="J319" s="15"/>
      <c r="K319" s="21">
        <f t="shared" si="62"/>
        <v>20</v>
      </c>
      <c r="L319" s="21">
        <f t="shared" si="71"/>
        <v>48</v>
      </c>
      <c r="M319" s="15"/>
      <c r="N319" s="15"/>
      <c r="O319" s="21">
        <f t="shared" si="63"/>
        <v>48</v>
      </c>
      <c r="P319" s="21">
        <f t="shared" si="72"/>
        <v>13</v>
      </c>
      <c r="Q319" s="15"/>
      <c r="R319" s="15"/>
      <c r="S319" s="21">
        <f t="shared" si="64"/>
        <v>13</v>
      </c>
      <c r="T319" s="21">
        <f t="shared" si="73"/>
        <v>18</v>
      </c>
      <c r="U319" s="15"/>
      <c r="V319" s="15"/>
      <c r="W319" s="21">
        <f t="shared" si="65"/>
        <v>18</v>
      </c>
      <c r="X319" s="21">
        <f t="shared" si="74"/>
        <v>21</v>
      </c>
      <c r="Y319" s="15"/>
      <c r="Z319" s="15"/>
      <c r="AA319" s="21">
        <f t="shared" si="66"/>
        <v>21</v>
      </c>
      <c r="AB319" s="21">
        <f t="shared" si="75"/>
        <v>15</v>
      </c>
      <c r="AC319" s="15"/>
      <c r="AD319" s="15"/>
      <c r="AE319" s="21">
        <f t="shared" si="67"/>
        <v>15</v>
      </c>
      <c r="AF319" s="20" t="str">
        <f t="shared" si="68"/>
        <v>OK</v>
      </c>
    </row>
    <row r="320" spans="1:32" x14ac:dyDescent="0.3">
      <c r="A320" s="9">
        <v>46539</v>
      </c>
      <c r="B320" s="37" t="s">
        <v>159</v>
      </c>
      <c r="C320" s="11"/>
      <c r="D320" s="21">
        <f t="shared" si="69"/>
        <v>26</v>
      </c>
      <c r="E320" s="15"/>
      <c r="F320" s="15"/>
      <c r="G320" s="21">
        <f t="shared" si="61"/>
        <v>26</v>
      </c>
      <c r="H320" s="21">
        <f t="shared" si="70"/>
        <v>20</v>
      </c>
      <c r="I320" s="15"/>
      <c r="J320" s="15"/>
      <c r="K320" s="21">
        <f t="shared" si="62"/>
        <v>20</v>
      </c>
      <c r="L320" s="21">
        <f t="shared" si="71"/>
        <v>48</v>
      </c>
      <c r="M320" s="15"/>
      <c r="N320" s="15"/>
      <c r="O320" s="21">
        <f t="shared" si="63"/>
        <v>48</v>
      </c>
      <c r="P320" s="21">
        <f t="shared" si="72"/>
        <v>13</v>
      </c>
      <c r="Q320" s="15"/>
      <c r="R320" s="15"/>
      <c r="S320" s="21">
        <f t="shared" si="64"/>
        <v>13</v>
      </c>
      <c r="T320" s="21">
        <f t="shared" si="73"/>
        <v>18</v>
      </c>
      <c r="U320" s="15"/>
      <c r="V320" s="15"/>
      <c r="W320" s="21">
        <f t="shared" si="65"/>
        <v>18</v>
      </c>
      <c r="X320" s="21">
        <f t="shared" si="74"/>
        <v>21</v>
      </c>
      <c r="Y320" s="15"/>
      <c r="Z320" s="15"/>
      <c r="AA320" s="21">
        <f t="shared" si="66"/>
        <v>21</v>
      </c>
      <c r="AB320" s="21">
        <f t="shared" si="75"/>
        <v>15</v>
      </c>
      <c r="AC320" s="15"/>
      <c r="AD320" s="15"/>
      <c r="AE320" s="21">
        <f t="shared" si="67"/>
        <v>15</v>
      </c>
      <c r="AF320" s="20" t="str">
        <f t="shared" si="68"/>
        <v>OK</v>
      </c>
    </row>
    <row r="321" spans="1:32" x14ac:dyDescent="0.3">
      <c r="A321" s="9">
        <v>46540</v>
      </c>
      <c r="B321" s="37" t="s">
        <v>160</v>
      </c>
      <c r="C321" s="11"/>
      <c r="D321" s="21">
        <f t="shared" si="69"/>
        <v>26</v>
      </c>
      <c r="E321" s="15"/>
      <c r="F321" s="15"/>
      <c r="G321" s="21">
        <f t="shared" si="61"/>
        <v>26</v>
      </c>
      <c r="H321" s="21">
        <f t="shared" si="70"/>
        <v>20</v>
      </c>
      <c r="I321" s="15"/>
      <c r="J321" s="15"/>
      <c r="K321" s="21">
        <f t="shared" si="62"/>
        <v>20</v>
      </c>
      <c r="L321" s="21">
        <f t="shared" si="71"/>
        <v>48</v>
      </c>
      <c r="M321" s="15"/>
      <c r="N321" s="15"/>
      <c r="O321" s="21">
        <f t="shared" si="63"/>
        <v>48</v>
      </c>
      <c r="P321" s="21">
        <f t="shared" si="72"/>
        <v>13</v>
      </c>
      <c r="Q321" s="15"/>
      <c r="R321" s="15"/>
      <c r="S321" s="21">
        <f t="shared" si="64"/>
        <v>13</v>
      </c>
      <c r="T321" s="21">
        <f t="shared" si="73"/>
        <v>18</v>
      </c>
      <c r="U321" s="15"/>
      <c r="V321" s="15"/>
      <c r="W321" s="21">
        <f t="shared" si="65"/>
        <v>18</v>
      </c>
      <c r="X321" s="21">
        <f t="shared" si="74"/>
        <v>21</v>
      </c>
      <c r="Y321" s="15"/>
      <c r="Z321" s="15"/>
      <c r="AA321" s="21">
        <f t="shared" si="66"/>
        <v>21</v>
      </c>
      <c r="AB321" s="21">
        <f t="shared" si="75"/>
        <v>15</v>
      </c>
      <c r="AC321" s="15"/>
      <c r="AD321" s="15"/>
      <c r="AE321" s="21">
        <f t="shared" si="67"/>
        <v>15</v>
      </c>
      <c r="AF321" s="20" t="str">
        <f t="shared" si="68"/>
        <v>OK</v>
      </c>
    </row>
    <row r="322" spans="1:32" x14ac:dyDescent="0.3">
      <c r="A322" s="9">
        <v>46541</v>
      </c>
      <c r="B322" s="37" t="s">
        <v>161</v>
      </c>
      <c r="C322" s="11"/>
      <c r="D322" s="21">
        <f t="shared" si="69"/>
        <v>26</v>
      </c>
      <c r="E322" s="15"/>
      <c r="F322" s="15"/>
      <c r="G322" s="21">
        <f t="shared" si="61"/>
        <v>26</v>
      </c>
      <c r="H322" s="21">
        <f t="shared" si="70"/>
        <v>20</v>
      </c>
      <c r="I322" s="15"/>
      <c r="J322" s="15"/>
      <c r="K322" s="21">
        <f t="shared" si="62"/>
        <v>20</v>
      </c>
      <c r="L322" s="21">
        <f t="shared" si="71"/>
        <v>48</v>
      </c>
      <c r="M322" s="15"/>
      <c r="N322" s="15"/>
      <c r="O322" s="21">
        <f t="shared" si="63"/>
        <v>48</v>
      </c>
      <c r="P322" s="21">
        <f t="shared" si="72"/>
        <v>13</v>
      </c>
      <c r="Q322" s="15"/>
      <c r="R322" s="15"/>
      <c r="S322" s="21">
        <f t="shared" si="64"/>
        <v>13</v>
      </c>
      <c r="T322" s="21">
        <f t="shared" si="73"/>
        <v>18</v>
      </c>
      <c r="U322" s="15"/>
      <c r="V322" s="15"/>
      <c r="W322" s="21">
        <f t="shared" si="65"/>
        <v>18</v>
      </c>
      <c r="X322" s="21">
        <f t="shared" si="74"/>
        <v>21</v>
      </c>
      <c r="Y322" s="15"/>
      <c r="Z322" s="15"/>
      <c r="AA322" s="21">
        <f t="shared" si="66"/>
        <v>21</v>
      </c>
      <c r="AB322" s="21">
        <f t="shared" si="75"/>
        <v>15</v>
      </c>
      <c r="AC322" s="15"/>
      <c r="AD322" s="15"/>
      <c r="AE322" s="21">
        <f t="shared" si="67"/>
        <v>15</v>
      </c>
      <c r="AF322" s="20" t="str">
        <f t="shared" si="68"/>
        <v>OK</v>
      </c>
    </row>
    <row r="323" spans="1:32" x14ac:dyDescent="0.3">
      <c r="A323" s="9">
        <v>46542</v>
      </c>
      <c r="B323" s="37" t="s">
        <v>162</v>
      </c>
      <c r="C323" s="11"/>
      <c r="D323" s="21">
        <f t="shared" si="69"/>
        <v>26</v>
      </c>
      <c r="E323" s="15"/>
      <c r="F323" s="15"/>
      <c r="G323" s="21">
        <f t="shared" si="61"/>
        <v>26</v>
      </c>
      <c r="H323" s="21">
        <f t="shared" si="70"/>
        <v>20</v>
      </c>
      <c r="I323" s="15"/>
      <c r="J323" s="15"/>
      <c r="K323" s="21">
        <f t="shared" si="62"/>
        <v>20</v>
      </c>
      <c r="L323" s="21">
        <f t="shared" si="71"/>
        <v>48</v>
      </c>
      <c r="M323" s="15"/>
      <c r="N323" s="15"/>
      <c r="O323" s="21">
        <f t="shared" si="63"/>
        <v>48</v>
      </c>
      <c r="P323" s="21">
        <f t="shared" si="72"/>
        <v>13</v>
      </c>
      <c r="Q323" s="15"/>
      <c r="R323" s="15"/>
      <c r="S323" s="21">
        <f t="shared" si="64"/>
        <v>13</v>
      </c>
      <c r="T323" s="21">
        <f t="shared" si="73"/>
        <v>18</v>
      </c>
      <c r="U323" s="15"/>
      <c r="V323" s="15"/>
      <c r="W323" s="21">
        <f t="shared" si="65"/>
        <v>18</v>
      </c>
      <c r="X323" s="21">
        <f t="shared" si="74"/>
        <v>21</v>
      </c>
      <c r="Y323" s="15"/>
      <c r="Z323" s="15"/>
      <c r="AA323" s="21">
        <f t="shared" si="66"/>
        <v>21</v>
      </c>
      <c r="AB323" s="21">
        <f t="shared" si="75"/>
        <v>15</v>
      </c>
      <c r="AC323" s="15"/>
      <c r="AD323" s="15"/>
      <c r="AE323" s="21">
        <f t="shared" si="67"/>
        <v>15</v>
      </c>
      <c r="AF323" s="20" t="str">
        <f t="shared" si="68"/>
        <v>OK</v>
      </c>
    </row>
    <row r="324" spans="1:32" x14ac:dyDescent="0.3">
      <c r="A324" s="9">
        <v>46543</v>
      </c>
      <c r="B324" s="37" t="s">
        <v>163</v>
      </c>
      <c r="C324" s="11"/>
      <c r="D324" s="21">
        <f t="shared" si="69"/>
        <v>26</v>
      </c>
      <c r="E324" s="15"/>
      <c r="F324" s="15"/>
      <c r="G324" s="21">
        <f t="shared" si="61"/>
        <v>26</v>
      </c>
      <c r="H324" s="21">
        <f t="shared" si="70"/>
        <v>20</v>
      </c>
      <c r="I324" s="15"/>
      <c r="J324" s="15"/>
      <c r="K324" s="21">
        <f t="shared" si="62"/>
        <v>20</v>
      </c>
      <c r="L324" s="21">
        <f t="shared" si="71"/>
        <v>48</v>
      </c>
      <c r="M324" s="15"/>
      <c r="N324" s="15"/>
      <c r="O324" s="21">
        <f t="shared" si="63"/>
        <v>48</v>
      </c>
      <c r="P324" s="21">
        <f t="shared" si="72"/>
        <v>13</v>
      </c>
      <c r="Q324" s="15"/>
      <c r="R324" s="15"/>
      <c r="S324" s="21">
        <f t="shared" si="64"/>
        <v>13</v>
      </c>
      <c r="T324" s="21">
        <f t="shared" si="73"/>
        <v>18</v>
      </c>
      <c r="U324" s="15"/>
      <c r="V324" s="15"/>
      <c r="W324" s="21">
        <f t="shared" si="65"/>
        <v>18</v>
      </c>
      <c r="X324" s="21">
        <f t="shared" si="74"/>
        <v>21</v>
      </c>
      <c r="Y324" s="15"/>
      <c r="Z324" s="15"/>
      <c r="AA324" s="21">
        <f t="shared" si="66"/>
        <v>21</v>
      </c>
      <c r="AB324" s="21">
        <f t="shared" si="75"/>
        <v>15</v>
      </c>
      <c r="AC324" s="15"/>
      <c r="AD324" s="15"/>
      <c r="AE324" s="21">
        <f t="shared" si="67"/>
        <v>15</v>
      </c>
      <c r="AF324" s="20" t="str">
        <f t="shared" si="68"/>
        <v>OK</v>
      </c>
    </row>
    <row r="325" spans="1:32" x14ac:dyDescent="0.3">
      <c r="A325" s="9">
        <v>46544</v>
      </c>
      <c r="B325" s="37" t="s">
        <v>158</v>
      </c>
      <c r="C325" s="11"/>
      <c r="D325" s="21">
        <f t="shared" si="69"/>
        <v>26</v>
      </c>
      <c r="E325" s="15"/>
      <c r="F325" s="15"/>
      <c r="G325" s="21">
        <f t="shared" si="61"/>
        <v>26</v>
      </c>
      <c r="H325" s="21">
        <f t="shared" si="70"/>
        <v>20</v>
      </c>
      <c r="I325" s="15"/>
      <c r="J325" s="15"/>
      <c r="K325" s="21">
        <f t="shared" si="62"/>
        <v>20</v>
      </c>
      <c r="L325" s="21">
        <f t="shared" si="71"/>
        <v>48</v>
      </c>
      <c r="M325" s="15"/>
      <c r="N325" s="15"/>
      <c r="O325" s="21">
        <f t="shared" si="63"/>
        <v>48</v>
      </c>
      <c r="P325" s="21">
        <f t="shared" si="72"/>
        <v>13</v>
      </c>
      <c r="Q325" s="15"/>
      <c r="R325" s="15"/>
      <c r="S325" s="21">
        <f t="shared" si="64"/>
        <v>13</v>
      </c>
      <c r="T325" s="21">
        <f t="shared" si="73"/>
        <v>18</v>
      </c>
      <c r="U325" s="15"/>
      <c r="V325" s="15"/>
      <c r="W325" s="21">
        <f t="shared" si="65"/>
        <v>18</v>
      </c>
      <c r="X325" s="21">
        <f t="shared" si="74"/>
        <v>21</v>
      </c>
      <c r="Y325" s="15"/>
      <c r="Z325" s="15"/>
      <c r="AA325" s="21">
        <f t="shared" si="66"/>
        <v>21</v>
      </c>
      <c r="AB325" s="21">
        <f t="shared" si="75"/>
        <v>15</v>
      </c>
      <c r="AC325" s="15"/>
      <c r="AD325" s="15"/>
      <c r="AE325" s="21">
        <f t="shared" si="67"/>
        <v>15</v>
      </c>
      <c r="AF325" s="20" t="str">
        <f t="shared" si="68"/>
        <v>OK</v>
      </c>
    </row>
    <row r="326" spans="1:32" x14ac:dyDescent="0.3">
      <c r="A326" s="9">
        <v>46545</v>
      </c>
      <c r="B326" s="37" t="s">
        <v>157</v>
      </c>
      <c r="C326" s="11"/>
      <c r="D326" s="21">
        <f t="shared" si="69"/>
        <v>26</v>
      </c>
      <c r="E326" s="15"/>
      <c r="F326" s="15"/>
      <c r="G326" s="21">
        <f t="shared" si="61"/>
        <v>26</v>
      </c>
      <c r="H326" s="21">
        <f t="shared" si="70"/>
        <v>20</v>
      </c>
      <c r="I326" s="15"/>
      <c r="J326" s="15"/>
      <c r="K326" s="21">
        <f t="shared" si="62"/>
        <v>20</v>
      </c>
      <c r="L326" s="21">
        <f t="shared" si="71"/>
        <v>48</v>
      </c>
      <c r="M326" s="15"/>
      <c r="N326" s="15"/>
      <c r="O326" s="21">
        <f t="shared" si="63"/>
        <v>48</v>
      </c>
      <c r="P326" s="21">
        <f t="shared" si="72"/>
        <v>13</v>
      </c>
      <c r="Q326" s="15"/>
      <c r="R326" s="15"/>
      <c r="S326" s="21">
        <f t="shared" si="64"/>
        <v>13</v>
      </c>
      <c r="T326" s="21">
        <f t="shared" si="73"/>
        <v>18</v>
      </c>
      <c r="U326" s="15"/>
      <c r="V326" s="15"/>
      <c r="W326" s="21">
        <f t="shared" si="65"/>
        <v>18</v>
      </c>
      <c r="X326" s="21">
        <f t="shared" si="74"/>
        <v>21</v>
      </c>
      <c r="Y326" s="15"/>
      <c r="Z326" s="15"/>
      <c r="AA326" s="21">
        <f t="shared" si="66"/>
        <v>21</v>
      </c>
      <c r="AB326" s="21">
        <f t="shared" si="75"/>
        <v>15</v>
      </c>
      <c r="AC326" s="15"/>
      <c r="AD326" s="15"/>
      <c r="AE326" s="21">
        <f t="shared" si="67"/>
        <v>15</v>
      </c>
      <c r="AF326" s="20" t="str">
        <f t="shared" si="68"/>
        <v>OK</v>
      </c>
    </row>
    <row r="327" spans="1:32" x14ac:dyDescent="0.3">
      <c r="A327" s="9">
        <v>46546</v>
      </c>
      <c r="B327" s="37" t="s">
        <v>159</v>
      </c>
      <c r="C327" s="11"/>
      <c r="D327" s="21">
        <f t="shared" si="69"/>
        <v>26</v>
      </c>
      <c r="E327" s="15"/>
      <c r="F327" s="15"/>
      <c r="G327" s="21">
        <f t="shared" si="61"/>
        <v>26</v>
      </c>
      <c r="H327" s="21">
        <f t="shared" si="70"/>
        <v>20</v>
      </c>
      <c r="I327" s="15"/>
      <c r="J327" s="15"/>
      <c r="K327" s="21">
        <f t="shared" si="62"/>
        <v>20</v>
      </c>
      <c r="L327" s="21">
        <f t="shared" si="71"/>
        <v>48</v>
      </c>
      <c r="M327" s="15"/>
      <c r="N327" s="15"/>
      <c r="O327" s="21">
        <f t="shared" si="63"/>
        <v>48</v>
      </c>
      <c r="P327" s="21">
        <f t="shared" si="72"/>
        <v>13</v>
      </c>
      <c r="Q327" s="15"/>
      <c r="R327" s="15"/>
      <c r="S327" s="21">
        <f t="shared" si="64"/>
        <v>13</v>
      </c>
      <c r="T327" s="21">
        <f t="shared" si="73"/>
        <v>18</v>
      </c>
      <c r="U327" s="15"/>
      <c r="V327" s="15"/>
      <c r="W327" s="21">
        <f t="shared" si="65"/>
        <v>18</v>
      </c>
      <c r="X327" s="21">
        <f t="shared" si="74"/>
        <v>21</v>
      </c>
      <c r="Y327" s="15"/>
      <c r="Z327" s="15"/>
      <c r="AA327" s="21">
        <f t="shared" si="66"/>
        <v>21</v>
      </c>
      <c r="AB327" s="21">
        <f t="shared" si="75"/>
        <v>15</v>
      </c>
      <c r="AC327" s="15"/>
      <c r="AD327" s="15"/>
      <c r="AE327" s="21">
        <f t="shared" si="67"/>
        <v>15</v>
      </c>
      <c r="AF327" s="20" t="str">
        <f t="shared" si="68"/>
        <v>OK</v>
      </c>
    </row>
    <row r="328" spans="1:32" x14ac:dyDescent="0.3">
      <c r="A328" s="9">
        <v>46547</v>
      </c>
      <c r="B328" s="37" t="s">
        <v>160</v>
      </c>
      <c r="C328" s="11"/>
      <c r="D328" s="21">
        <f t="shared" si="69"/>
        <v>26</v>
      </c>
      <c r="E328" s="15"/>
      <c r="F328" s="15"/>
      <c r="G328" s="21">
        <f t="shared" si="61"/>
        <v>26</v>
      </c>
      <c r="H328" s="21">
        <f t="shared" si="70"/>
        <v>20</v>
      </c>
      <c r="I328" s="15"/>
      <c r="J328" s="15"/>
      <c r="K328" s="21">
        <f t="shared" si="62"/>
        <v>20</v>
      </c>
      <c r="L328" s="21">
        <f t="shared" si="71"/>
        <v>48</v>
      </c>
      <c r="M328" s="15"/>
      <c r="N328" s="15"/>
      <c r="O328" s="21">
        <f t="shared" si="63"/>
        <v>48</v>
      </c>
      <c r="P328" s="21">
        <f t="shared" si="72"/>
        <v>13</v>
      </c>
      <c r="Q328" s="15"/>
      <c r="R328" s="15"/>
      <c r="S328" s="21">
        <f t="shared" si="64"/>
        <v>13</v>
      </c>
      <c r="T328" s="21">
        <f t="shared" si="73"/>
        <v>18</v>
      </c>
      <c r="U328" s="15"/>
      <c r="V328" s="15"/>
      <c r="W328" s="21">
        <f t="shared" si="65"/>
        <v>18</v>
      </c>
      <c r="X328" s="21">
        <f t="shared" si="74"/>
        <v>21</v>
      </c>
      <c r="Y328" s="15"/>
      <c r="Z328" s="15"/>
      <c r="AA328" s="21">
        <f t="shared" si="66"/>
        <v>21</v>
      </c>
      <c r="AB328" s="21">
        <f t="shared" si="75"/>
        <v>15</v>
      </c>
      <c r="AC328" s="15"/>
      <c r="AD328" s="15"/>
      <c r="AE328" s="21">
        <f t="shared" si="67"/>
        <v>15</v>
      </c>
      <c r="AF328" s="20" t="str">
        <f t="shared" si="68"/>
        <v>OK</v>
      </c>
    </row>
    <row r="329" spans="1:32" x14ac:dyDescent="0.3">
      <c r="A329" s="9">
        <v>46548</v>
      </c>
      <c r="B329" s="37" t="s">
        <v>161</v>
      </c>
      <c r="C329" s="11"/>
      <c r="D329" s="21">
        <f t="shared" si="69"/>
        <v>26</v>
      </c>
      <c r="E329" s="15"/>
      <c r="F329" s="15"/>
      <c r="G329" s="21">
        <f t="shared" si="61"/>
        <v>26</v>
      </c>
      <c r="H329" s="21">
        <f t="shared" si="70"/>
        <v>20</v>
      </c>
      <c r="I329" s="15"/>
      <c r="J329" s="15"/>
      <c r="K329" s="21">
        <f t="shared" si="62"/>
        <v>20</v>
      </c>
      <c r="L329" s="21">
        <f t="shared" si="71"/>
        <v>48</v>
      </c>
      <c r="M329" s="15"/>
      <c r="N329" s="15"/>
      <c r="O329" s="21">
        <f t="shared" si="63"/>
        <v>48</v>
      </c>
      <c r="P329" s="21">
        <f t="shared" si="72"/>
        <v>13</v>
      </c>
      <c r="Q329" s="15"/>
      <c r="R329" s="15"/>
      <c r="S329" s="21">
        <f t="shared" si="64"/>
        <v>13</v>
      </c>
      <c r="T329" s="21">
        <f t="shared" si="73"/>
        <v>18</v>
      </c>
      <c r="U329" s="15"/>
      <c r="V329" s="15"/>
      <c r="W329" s="21">
        <f t="shared" si="65"/>
        <v>18</v>
      </c>
      <c r="X329" s="21">
        <f t="shared" si="74"/>
        <v>21</v>
      </c>
      <c r="Y329" s="15"/>
      <c r="Z329" s="15"/>
      <c r="AA329" s="21">
        <f t="shared" si="66"/>
        <v>21</v>
      </c>
      <c r="AB329" s="21">
        <f t="shared" si="75"/>
        <v>15</v>
      </c>
      <c r="AC329" s="15"/>
      <c r="AD329" s="15"/>
      <c r="AE329" s="21">
        <f t="shared" si="67"/>
        <v>15</v>
      </c>
      <c r="AF329" s="20" t="str">
        <f t="shared" si="68"/>
        <v>OK</v>
      </c>
    </row>
    <row r="330" spans="1:32" x14ac:dyDescent="0.3">
      <c r="A330" s="9">
        <v>46549</v>
      </c>
      <c r="B330" s="37" t="s">
        <v>162</v>
      </c>
      <c r="C330" s="11"/>
      <c r="D330" s="21">
        <f t="shared" si="69"/>
        <v>26</v>
      </c>
      <c r="E330" s="15"/>
      <c r="F330" s="15"/>
      <c r="G330" s="21">
        <f t="shared" si="61"/>
        <v>26</v>
      </c>
      <c r="H330" s="21">
        <f t="shared" si="70"/>
        <v>20</v>
      </c>
      <c r="I330" s="15"/>
      <c r="J330" s="15"/>
      <c r="K330" s="21">
        <f t="shared" si="62"/>
        <v>20</v>
      </c>
      <c r="L330" s="21">
        <f t="shared" si="71"/>
        <v>48</v>
      </c>
      <c r="M330" s="15"/>
      <c r="N330" s="15"/>
      <c r="O330" s="21">
        <f t="shared" si="63"/>
        <v>48</v>
      </c>
      <c r="P330" s="21">
        <f t="shared" si="72"/>
        <v>13</v>
      </c>
      <c r="Q330" s="15"/>
      <c r="R330" s="15"/>
      <c r="S330" s="21">
        <f t="shared" si="64"/>
        <v>13</v>
      </c>
      <c r="T330" s="21">
        <f t="shared" si="73"/>
        <v>18</v>
      </c>
      <c r="U330" s="15"/>
      <c r="V330" s="15"/>
      <c r="W330" s="21">
        <f t="shared" si="65"/>
        <v>18</v>
      </c>
      <c r="X330" s="21">
        <f t="shared" si="74"/>
        <v>21</v>
      </c>
      <c r="Y330" s="15"/>
      <c r="Z330" s="15"/>
      <c r="AA330" s="21">
        <f t="shared" si="66"/>
        <v>21</v>
      </c>
      <c r="AB330" s="21">
        <f t="shared" si="75"/>
        <v>15</v>
      </c>
      <c r="AC330" s="15"/>
      <c r="AD330" s="15"/>
      <c r="AE330" s="21">
        <f t="shared" si="67"/>
        <v>15</v>
      </c>
      <c r="AF330" s="20" t="str">
        <f t="shared" si="68"/>
        <v>OK</v>
      </c>
    </row>
    <row r="331" spans="1:32" x14ac:dyDescent="0.3">
      <c r="A331" s="9">
        <v>46550</v>
      </c>
      <c r="B331" s="37" t="s">
        <v>163</v>
      </c>
      <c r="C331" s="11"/>
      <c r="D331" s="21">
        <f t="shared" si="69"/>
        <v>26</v>
      </c>
      <c r="E331" s="15"/>
      <c r="F331" s="15"/>
      <c r="G331" s="21">
        <f t="shared" si="61"/>
        <v>26</v>
      </c>
      <c r="H331" s="21">
        <f t="shared" si="70"/>
        <v>20</v>
      </c>
      <c r="I331" s="15"/>
      <c r="J331" s="15"/>
      <c r="K331" s="21">
        <f t="shared" si="62"/>
        <v>20</v>
      </c>
      <c r="L331" s="21">
        <f t="shared" si="71"/>
        <v>48</v>
      </c>
      <c r="M331" s="15"/>
      <c r="N331" s="15"/>
      <c r="O331" s="21">
        <f t="shared" si="63"/>
        <v>48</v>
      </c>
      <c r="P331" s="21">
        <f t="shared" si="72"/>
        <v>13</v>
      </c>
      <c r="Q331" s="15"/>
      <c r="R331" s="15"/>
      <c r="S331" s="21">
        <f t="shared" si="64"/>
        <v>13</v>
      </c>
      <c r="T331" s="21">
        <f t="shared" si="73"/>
        <v>18</v>
      </c>
      <c r="U331" s="15"/>
      <c r="V331" s="15"/>
      <c r="W331" s="21">
        <f t="shared" si="65"/>
        <v>18</v>
      </c>
      <c r="X331" s="21">
        <f t="shared" si="74"/>
        <v>21</v>
      </c>
      <c r="Y331" s="15"/>
      <c r="Z331" s="15"/>
      <c r="AA331" s="21">
        <f t="shared" si="66"/>
        <v>21</v>
      </c>
      <c r="AB331" s="21">
        <f t="shared" si="75"/>
        <v>15</v>
      </c>
      <c r="AC331" s="15"/>
      <c r="AD331" s="15"/>
      <c r="AE331" s="21">
        <f t="shared" si="67"/>
        <v>15</v>
      </c>
      <c r="AF331" s="20" t="str">
        <f t="shared" si="68"/>
        <v>OK</v>
      </c>
    </row>
    <row r="332" spans="1:32" x14ac:dyDescent="0.3">
      <c r="A332" s="9">
        <v>46551</v>
      </c>
      <c r="B332" s="37" t="s">
        <v>158</v>
      </c>
      <c r="C332" s="11"/>
      <c r="D332" s="21">
        <f t="shared" si="69"/>
        <v>26</v>
      </c>
      <c r="E332" s="15"/>
      <c r="F332" s="15"/>
      <c r="G332" s="21">
        <f t="shared" si="61"/>
        <v>26</v>
      </c>
      <c r="H332" s="21">
        <f t="shared" si="70"/>
        <v>20</v>
      </c>
      <c r="I332" s="15"/>
      <c r="J332" s="15"/>
      <c r="K332" s="21">
        <f t="shared" si="62"/>
        <v>20</v>
      </c>
      <c r="L332" s="21">
        <f t="shared" si="71"/>
        <v>48</v>
      </c>
      <c r="M332" s="15"/>
      <c r="N332" s="15"/>
      <c r="O332" s="21">
        <f t="shared" si="63"/>
        <v>48</v>
      </c>
      <c r="P332" s="21">
        <f t="shared" si="72"/>
        <v>13</v>
      </c>
      <c r="Q332" s="15"/>
      <c r="R332" s="15"/>
      <c r="S332" s="21">
        <f t="shared" si="64"/>
        <v>13</v>
      </c>
      <c r="T332" s="21">
        <f t="shared" si="73"/>
        <v>18</v>
      </c>
      <c r="U332" s="15"/>
      <c r="V332" s="15"/>
      <c r="W332" s="21">
        <f t="shared" si="65"/>
        <v>18</v>
      </c>
      <c r="X332" s="21">
        <f t="shared" si="74"/>
        <v>21</v>
      </c>
      <c r="Y332" s="15"/>
      <c r="Z332" s="15"/>
      <c r="AA332" s="21">
        <f t="shared" si="66"/>
        <v>21</v>
      </c>
      <c r="AB332" s="21">
        <f t="shared" si="75"/>
        <v>15</v>
      </c>
      <c r="AC332" s="15"/>
      <c r="AD332" s="15"/>
      <c r="AE332" s="21">
        <f t="shared" si="67"/>
        <v>15</v>
      </c>
      <c r="AF332" s="20" t="str">
        <f t="shared" si="68"/>
        <v>OK</v>
      </c>
    </row>
    <row r="333" spans="1:32" x14ac:dyDescent="0.3">
      <c r="A333" s="9">
        <v>46552</v>
      </c>
      <c r="B333" s="37" t="s">
        <v>157</v>
      </c>
      <c r="C333" s="11"/>
      <c r="D333" s="21">
        <f t="shared" si="69"/>
        <v>26</v>
      </c>
      <c r="E333" s="15"/>
      <c r="F333" s="15"/>
      <c r="G333" s="21">
        <f t="shared" si="61"/>
        <v>26</v>
      </c>
      <c r="H333" s="21">
        <f t="shared" si="70"/>
        <v>20</v>
      </c>
      <c r="I333" s="15"/>
      <c r="J333" s="15"/>
      <c r="K333" s="21">
        <f t="shared" si="62"/>
        <v>20</v>
      </c>
      <c r="L333" s="21">
        <f t="shared" si="71"/>
        <v>48</v>
      </c>
      <c r="M333" s="15"/>
      <c r="N333" s="15"/>
      <c r="O333" s="21">
        <f t="shared" si="63"/>
        <v>48</v>
      </c>
      <c r="P333" s="21">
        <f t="shared" si="72"/>
        <v>13</v>
      </c>
      <c r="Q333" s="15"/>
      <c r="R333" s="15"/>
      <c r="S333" s="21">
        <f t="shared" si="64"/>
        <v>13</v>
      </c>
      <c r="T333" s="21">
        <f t="shared" si="73"/>
        <v>18</v>
      </c>
      <c r="U333" s="15"/>
      <c r="V333" s="15"/>
      <c r="W333" s="21">
        <f t="shared" si="65"/>
        <v>18</v>
      </c>
      <c r="X333" s="21">
        <f t="shared" si="74"/>
        <v>21</v>
      </c>
      <c r="Y333" s="15"/>
      <c r="Z333" s="15"/>
      <c r="AA333" s="21">
        <f t="shared" si="66"/>
        <v>21</v>
      </c>
      <c r="AB333" s="21">
        <f t="shared" si="75"/>
        <v>15</v>
      </c>
      <c r="AC333" s="15"/>
      <c r="AD333" s="15"/>
      <c r="AE333" s="21">
        <f t="shared" si="67"/>
        <v>15</v>
      </c>
      <c r="AF333" s="20" t="str">
        <f t="shared" si="68"/>
        <v>OK</v>
      </c>
    </row>
    <row r="334" spans="1:32" x14ac:dyDescent="0.3">
      <c r="A334" s="9">
        <v>46553</v>
      </c>
      <c r="B334" s="37" t="s">
        <v>159</v>
      </c>
      <c r="C334" s="11"/>
      <c r="D334" s="21">
        <f t="shared" si="69"/>
        <v>26</v>
      </c>
      <c r="E334" s="15"/>
      <c r="F334" s="15"/>
      <c r="G334" s="21">
        <f t="shared" si="61"/>
        <v>26</v>
      </c>
      <c r="H334" s="21">
        <f t="shared" si="70"/>
        <v>20</v>
      </c>
      <c r="I334" s="15"/>
      <c r="J334" s="15"/>
      <c r="K334" s="21">
        <f t="shared" si="62"/>
        <v>20</v>
      </c>
      <c r="L334" s="21">
        <f t="shared" si="71"/>
        <v>48</v>
      </c>
      <c r="M334" s="15"/>
      <c r="N334" s="15"/>
      <c r="O334" s="21">
        <f t="shared" si="63"/>
        <v>48</v>
      </c>
      <c r="P334" s="21">
        <f t="shared" si="72"/>
        <v>13</v>
      </c>
      <c r="Q334" s="15"/>
      <c r="R334" s="15"/>
      <c r="S334" s="21">
        <f t="shared" si="64"/>
        <v>13</v>
      </c>
      <c r="T334" s="21">
        <f t="shared" si="73"/>
        <v>18</v>
      </c>
      <c r="U334" s="15"/>
      <c r="V334" s="15"/>
      <c r="W334" s="21">
        <f t="shared" si="65"/>
        <v>18</v>
      </c>
      <c r="X334" s="21">
        <f t="shared" si="74"/>
        <v>21</v>
      </c>
      <c r="Y334" s="15"/>
      <c r="Z334" s="15"/>
      <c r="AA334" s="21">
        <f t="shared" si="66"/>
        <v>21</v>
      </c>
      <c r="AB334" s="21">
        <f t="shared" si="75"/>
        <v>15</v>
      </c>
      <c r="AC334" s="15"/>
      <c r="AD334" s="15"/>
      <c r="AE334" s="21">
        <f t="shared" si="67"/>
        <v>15</v>
      </c>
      <c r="AF334" s="20" t="str">
        <f t="shared" si="68"/>
        <v>OK</v>
      </c>
    </row>
    <row r="335" spans="1:32" x14ac:dyDescent="0.3">
      <c r="A335" s="9">
        <v>46554</v>
      </c>
      <c r="B335" s="37" t="s">
        <v>160</v>
      </c>
      <c r="C335" s="11"/>
      <c r="D335" s="21">
        <f t="shared" si="69"/>
        <v>26</v>
      </c>
      <c r="E335" s="15"/>
      <c r="F335" s="15"/>
      <c r="G335" s="21">
        <f t="shared" si="61"/>
        <v>26</v>
      </c>
      <c r="H335" s="21">
        <f t="shared" si="70"/>
        <v>20</v>
      </c>
      <c r="I335" s="15"/>
      <c r="J335" s="15"/>
      <c r="K335" s="21">
        <f t="shared" si="62"/>
        <v>20</v>
      </c>
      <c r="L335" s="21">
        <f t="shared" si="71"/>
        <v>48</v>
      </c>
      <c r="M335" s="15"/>
      <c r="N335" s="15"/>
      <c r="O335" s="21">
        <f t="shared" si="63"/>
        <v>48</v>
      </c>
      <c r="P335" s="21">
        <f t="shared" si="72"/>
        <v>13</v>
      </c>
      <c r="Q335" s="15"/>
      <c r="R335" s="15"/>
      <c r="S335" s="21">
        <f t="shared" si="64"/>
        <v>13</v>
      </c>
      <c r="T335" s="21">
        <f t="shared" si="73"/>
        <v>18</v>
      </c>
      <c r="U335" s="15"/>
      <c r="V335" s="15"/>
      <c r="W335" s="21">
        <f t="shared" si="65"/>
        <v>18</v>
      </c>
      <c r="X335" s="21">
        <f t="shared" si="74"/>
        <v>21</v>
      </c>
      <c r="Y335" s="15"/>
      <c r="Z335" s="15"/>
      <c r="AA335" s="21">
        <f t="shared" si="66"/>
        <v>21</v>
      </c>
      <c r="AB335" s="21">
        <f t="shared" si="75"/>
        <v>15</v>
      </c>
      <c r="AC335" s="15"/>
      <c r="AD335" s="15"/>
      <c r="AE335" s="21">
        <f t="shared" si="67"/>
        <v>15</v>
      </c>
      <c r="AF335" s="20" t="str">
        <f t="shared" si="68"/>
        <v>OK</v>
      </c>
    </row>
    <row r="336" spans="1:32" x14ac:dyDescent="0.3">
      <c r="A336" s="9">
        <v>46555</v>
      </c>
      <c r="B336" s="37" t="s">
        <v>161</v>
      </c>
      <c r="C336" s="11"/>
      <c r="D336" s="21">
        <f t="shared" si="69"/>
        <v>26</v>
      </c>
      <c r="E336" s="15"/>
      <c r="F336" s="15"/>
      <c r="G336" s="21">
        <f t="shared" si="61"/>
        <v>26</v>
      </c>
      <c r="H336" s="21">
        <f t="shared" si="70"/>
        <v>20</v>
      </c>
      <c r="I336" s="15"/>
      <c r="J336" s="15"/>
      <c r="K336" s="21">
        <f t="shared" si="62"/>
        <v>20</v>
      </c>
      <c r="L336" s="21">
        <f t="shared" si="71"/>
        <v>48</v>
      </c>
      <c r="M336" s="15"/>
      <c r="N336" s="15"/>
      <c r="O336" s="21">
        <f t="shared" si="63"/>
        <v>48</v>
      </c>
      <c r="P336" s="21">
        <f t="shared" si="72"/>
        <v>13</v>
      </c>
      <c r="Q336" s="15"/>
      <c r="R336" s="15"/>
      <c r="S336" s="21">
        <f t="shared" si="64"/>
        <v>13</v>
      </c>
      <c r="T336" s="21">
        <f t="shared" si="73"/>
        <v>18</v>
      </c>
      <c r="U336" s="15"/>
      <c r="V336" s="15"/>
      <c r="W336" s="21">
        <f t="shared" si="65"/>
        <v>18</v>
      </c>
      <c r="X336" s="21">
        <f t="shared" si="74"/>
        <v>21</v>
      </c>
      <c r="Y336" s="15"/>
      <c r="Z336" s="15"/>
      <c r="AA336" s="21">
        <f t="shared" si="66"/>
        <v>21</v>
      </c>
      <c r="AB336" s="21">
        <f t="shared" si="75"/>
        <v>15</v>
      </c>
      <c r="AC336" s="15"/>
      <c r="AD336" s="15"/>
      <c r="AE336" s="21">
        <f t="shared" si="67"/>
        <v>15</v>
      </c>
      <c r="AF336" s="20" t="str">
        <f t="shared" si="68"/>
        <v>OK</v>
      </c>
    </row>
    <row r="337" spans="1:32" x14ac:dyDescent="0.3">
      <c r="A337" s="9">
        <v>46556</v>
      </c>
      <c r="B337" s="37" t="s">
        <v>162</v>
      </c>
      <c r="C337" s="11"/>
      <c r="D337" s="21">
        <f t="shared" si="69"/>
        <v>26</v>
      </c>
      <c r="E337" s="15"/>
      <c r="F337" s="15"/>
      <c r="G337" s="21">
        <f t="shared" si="61"/>
        <v>26</v>
      </c>
      <c r="H337" s="21">
        <f t="shared" si="70"/>
        <v>20</v>
      </c>
      <c r="I337" s="15"/>
      <c r="J337" s="15"/>
      <c r="K337" s="21">
        <f t="shared" si="62"/>
        <v>20</v>
      </c>
      <c r="L337" s="21">
        <f t="shared" si="71"/>
        <v>48</v>
      </c>
      <c r="M337" s="15"/>
      <c r="N337" s="15"/>
      <c r="O337" s="21">
        <f t="shared" si="63"/>
        <v>48</v>
      </c>
      <c r="P337" s="21">
        <f t="shared" si="72"/>
        <v>13</v>
      </c>
      <c r="Q337" s="15"/>
      <c r="R337" s="15"/>
      <c r="S337" s="21">
        <f t="shared" si="64"/>
        <v>13</v>
      </c>
      <c r="T337" s="21">
        <f t="shared" si="73"/>
        <v>18</v>
      </c>
      <c r="U337" s="15"/>
      <c r="V337" s="15"/>
      <c r="W337" s="21">
        <f t="shared" si="65"/>
        <v>18</v>
      </c>
      <c r="X337" s="21">
        <f t="shared" si="74"/>
        <v>21</v>
      </c>
      <c r="Y337" s="15"/>
      <c r="Z337" s="15"/>
      <c r="AA337" s="21">
        <f t="shared" si="66"/>
        <v>21</v>
      </c>
      <c r="AB337" s="21">
        <f t="shared" si="75"/>
        <v>15</v>
      </c>
      <c r="AC337" s="15"/>
      <c r="AD337" s="15"/>
      <c r="AE337" s="21">
        <f t="shared" si="67"/>
        <v>15</v>
      </c>
      <c r="AF337" s="20" t="str">
        <f t="shared" si="68"/>
        <v>OK</v>
      </c>
    </row>
    <row r="338" spans="1:32" x14ac:dyDescent="0.3">
      <c r="A338" s="9">
        <v>46557</v>
      </c>
      <c r="B338" s="37" t="s">
        <v>163</v>
      </c>
      <c r="C338" s="11"/>
      <c r="D338" s="21">
        <f t="shared" si="69"/>
        <v>26</v>
      </c>
      <c r="E338" s="15"/>
      <c r="F338" s="15"/>
      <c r="G338" s="21">
        <f t="shared" si="61"/>
        <v>26</v>
      </c>
      <c r="H338" s="21">
        <f t="shared" si="70"/>
        <v>20</v>
      </c>
      <c r="I338" s="15"/>
      <c r="J338" s="15"/>
      <c r="K338" s="21">
        <f t="shared" si="62"/>
        <v>20</v>
      </c>
      <c r="L338" s="21">
        <f t="shared" si="71"/>
        <v>48</v>
      </c>
      <c r="M338" s="15"/>
      <c r="N338" s="15"/>
      <c r="O338" s="21">
        <f t="shared" si="63"/>
        <v>48</v>
      </c>
      <c r="P338" s="21">
        <f t="shared" si="72"/>
        <v>13</v>
      </c>
      <c r="Q338" s="15"/>
      <c r="R338" s="15"/>
      <c r="S338" s="21">
        <f t="shared" si="64"/>
        <v>13</v>
      </c>
      <c r="T338" s="21">
        <f t="shared" si="73"/>
        <v>18</v>
      </c>
      <c r="U338" s="15"/>
      <c r="V338" s="15"/>
      <c r="W338" s="21">
        <f t="shared" si="65"/>
        <v>18</v>
      </c>
      <c r="X338" s="21">
        <f t="shared" si="74"/>
        <v>21</v>
      </c>
      <c r="Y338" s="15"/>
      <c r="Z338" s="15"/>
      <c r="AA338" s="21">
        <f t="shared" si="66"/>
        <v>21</v>
      </c>
      <c r="AB338" s="21">
        <f t="shared" si="75"/>
        <v>15</v>
      </c>
      <c r="AC338" s="15"/>
      <c r="AD338" s="15"/>
      <c r="AE338" s="21">
        <f t="shared" si="67"/>
        <v>15</v>
      </c>
      <c r="AF338" s="20" t="str">
        <f t="shared" si="68"/>
        <v>OK</v>
      </c>
    </row>
    <row r="339" spans="1:32" x14ac:dyDescent="0.3">
      <c r="A339" s="9">
        <v>46558</v>
      </c>
      <c r="B339" s="37" t="s">
        <v>158</v>
      </c>
      <c r="C339" s="11"/>
      <c r="D339" s="21">
        <f t="shared" si="69"/>
        <v>26</v>
      </c>
      <c r="E339" s="15"/>
      <c r="F339" s="15"/>
      <c r="G339" s="21">
        <f t="shared" si="61"/>
        <v>26</v>
      </c>
      <c r="H339" s="21">
        <f t="shared" si="70"/>
        <v>20</v>
      </c>
      <c r="I339" s="15"/>
      <c r="J339" s="15"/>
      <c r="K339" s="21">
        <f t="shared" si="62"/>
        <v>20</v>
      </c>
      <c r="L339" s="21">
        <f t="shared" si="71"/>
        <v>48</v>
      </c>
      <c r="M339" s="15"/>
      <c r="N339" s="15"/>
      <c r="O339" s="21">
        <f t="shared" si="63"/>
        <v>48</v>
      </c>
      <c r="P339" s="21">
        <f t="shared" si="72"/>
        <v>13</v>
      </c>
      <c r="Q339" s="15"/>
      <c r="R339" s="15"/>
      <c r="S339" s="21">
        <f t="shared" si="64"/>
        <v>13</v>
      </c>
      <c r="T339" s="21">
        <f t="shared" si="73"/>
        <v>18</v>
      </c>
      <c r="U339" s="15"/>
      <c r="V339" s="15"/>
      <c r="W339" s="21">
        <f t="shared" si="65"/>
        <v>18</v>
      </c>
      <c r="X339" s="21">
        <f t="shared" si="74"/>
        <v>21</v>
      </c>
      <c r="Y339" s="15"/>
      <c r="Z339" s="15"/>
      <c r="AA339" s="21">
        <f t="shared" si="66"/>
        <v>21</v>
      </c>
      <c r="AB339" s="21">
        <f t="shared" si="75"/>
        <v>15</v>
      </c>
      <c r="AC339" s="15"/>
      <c r="AD339" s="15"/>
      <c r="AE339" s="21">
        <f t="shared" si="67"/>
        <v>15</v>
      </c>
      <c r="AF339" s="20" t="str">
        <f t="shared" si="68"/>
        <v>OK</v>
      </c>
    </row>
    <row r="340" spans="1:32" x14ac:dyDescent="0.3">
      <c r="A340" s="9">
        <v>46559</v>
      </c>
      <c r="B340" s="37" t="s">
        <v>157</v>
      </c>
      <c r="C340" s="11"/>
      <c r="D340" s="21">
        <f t="shared" si="69"/>
        <v>26</v>
      </c>
      <c r="E340" s="15"/>
      <c r="F340" s="15"/>
      <c r="G340" s="21">
        <f t="shared" si="61"/>
        <v>26</v>
      </c>
      <c r="H340" s="21">
        <f t="shared" si="70"/>
        <v>20</v>
      </c>
      <c r="I340" s="15"/>
      <c r="J340" s="15"/>
      <c r="K340" s="21">
        <f t="shared" si="62"/>
        <v>20</v>
      </c>
      <c r="L340" s="21">
        <f t="shared" si="71"/>
        <v>48</v>
      </c>
      <c r="M340" s="15"/>
      <c r="N340" s="15"/>
      <c r="O340" s="21">
        <f t="shared" si="63"/>
        <v>48</v>
      </c>
      <c r="P340" s="21">
        <f t="shared" si="72"/>
        <v>13</v>
      </c>
      <c r="Q340" s="15"/>
      <c r="R340" s="15"/>
      <c r="S340" s="21">
        <f t="shared" si="64"/>
        <v>13</v>
      </c>
      <c r="T340" s="21">
        <f t="shared" si="73"/>
        <v>18</v>
      </c>
      <c r="U340" s="15"/>
      <c r="V340" s="15"/>
      <c r="W340" s="21">
        <f t="shared" si="65"/>
        <v>18</v>
      </c>
      <c r="X340" s="21">
        <f t="shared" si="74"/>
        <v>21</v>
      </c>
      <c r="Y340" s="15"/>
      <c r="Z340" s="15"/>
      <c r="AA340" s="21">
        <f t="shared" si="66"/>
        <v>21</v>
      </c>
      <c r="AB340" s="21">
        <f t="shared" si="75"/>
        <v>15</v>
      </c>
      <c r="AC340" s="15"/>
      <c r="AD340" s="15"/>
      <c r="AE340" s="21">
        <f t="shared" si="67"/>
        <v>15</v>
      </c>
      <c r="AF340" s="20" t="str">
        <f t="shared" si="68"/>
        <v>OK</v>
      </c>
    </row>
    <row r="341" spans="1:32" x14ac:dyDescent="0.3">
      <c r="A341" s="9">
        <v>46560</v>
      </c>
      <c r="B341" s="37" t="s">
        <v>159</v>
      </c>
      <c r="C341" s="11"/>
      <c r="D341" s="21">
        <f t="shared" si="69"/>
        <v>26</v>
      </c>
      <c r="E341" s="15"/>
      <c r="F341" s="15"/>
      <c r="G341" s="21">
        <f t="shared" si="61"/>
        <v>26</v>
      </c>
      <c r="H341" s="21">
        <f t="shared" si="70"/>
        <v>20</v>
      </c>
      <c r="I341" s="15"/>
      <c r="J341" s="15"/>
      <c r="K341" s="21">
        <f t="shared" si="62"/>
        <v>20</v>
      </c>
      <c r="L341" s="21">
        <f t="shared" si="71"/>
        <v>48</v>
      </c>
      <c r="M341" s="15"/>
      <c r="N341" s="15"/>
      <c r="O341" s="21">
        <f t="shared" si="63"/>
        <v>48</v>
      </c>
      <c r="P341" s="21">
        <f t="shared" si="72"/>
        <v>13</v>
      </c>
      <c r="Q341" s="15"/>
      <c r="R341" s="15"/>
      <c r="S341" s="21">
        <f t="shared" si="64"/>
        <v>13</v>
      </c>
      <c r="T341" s="21">
        <f t="shared" si="73"/>
        <v>18</v>
      </c>
      <c r="U341" s="15"/>
      <c r="V341" s="15"/>
      <c r="W341" s="21">
        <f t="shared" si="65"/>
        <v>18</v>
      </c>
      <c r="X341" s="21">
        <f t="shared" si="74"/>
        <v>21</v>
      </c>
      <c r="Y341" s="15"/>
      <c r="Z341" s="15"/>
      <c r="AA341" s="21">
        <f t="shared" si="66"/>
        <v>21</v>
      </c>
      <c r="AB341" s="21">
        <f t="shared" si="75"/>
        <v>15</v>
      </c>
      <c r="AC341" s="15"/>
      <c r="AD341" s="15"/>
      <c r="AE341" s="21">
        <f t="shared" si="67"/>
        <v>15</v>
      </c>
      <c r="AF341" s="20" t="str">
        <f t="shared" si="68"/>
        <v>OK</v>
      </c>
    </row>
    <row r="342" spans="1:32" x14ac:dyDescent="0.3">
      <c r="A342" s="9">
        <v>46561</v>
      </c>
      <c r="B342" s="37" t="s">
        <v>160</v>
      </c>
      <c r="C342" s="11"/>
      <c r="D342" s="21">
        <f t="shared" si="69"/>
        <v>26</v>
      </c>
      <c r="E342" s="15"/>
      <c r="F342" s="15"/>
      <c r="G342" s="21">
        <f t="shared" ref="G342:G405" si="76">D342+N(E342)-N(F342)</f>
        <v>26</v>
      </c>
      <c r="H342" s="21">
        <f t="shared" si="70"/>
        <v>20</v>
      </c>
      <c r="I342" s="15"/>
      <c r="J342" s="15"/>
      <c r="K342" s="21">
        <f t="shared" ref="K342:K405" si="77">H342+N(I342)-N(J342)</f>
        <v>20</v>
      </c>
      <c r="L342" s="21">
        <f t="shared" si="71"/>
        <v>48</v>
      </c>
      <c r="M342" s="15"/>
      <c r="N342" s="15"/>
      <c r="O342" s="21">
        <f t="shared" ref="O342:O405" si="78">L342+N(M342)-N(N342)</f>
        <v>48</v>
      </c>
      <c r="P342" s="21">
        <f t="shared" si="72"/>
        <v>13</v>
      </c>
      <c r="Q342" s="15"/>
      <c r="R342" s="15"/>
      <c r="S342" s="21">
        <f t="shared" ref="S342:S405" si="79">P342+N(Q342)-N(R342)</f>
        <v>13</v>
      </c>
      <c r="T342" s="21">
        <f t="shared" si="73"/>
        <v>18</v>
      </c>
      <c r="U342" s="15"/>
      <c r="V342" s="15"/>
      <c r="W342" s="21">
        <f t="shared" ref="W342:W405" si="80">T342+N(U342)-N(V342)</f>
        <v>18</v>
      </c>
      <c r="X342" s="21">
        <f t="shared" si="74"/>
        <v>21</v>
      </c>
      <c r="Y342" s="15"/>
      <c r="Z342" s="15"/>
      <c r="AA342" s="21">
        <f t="shared" ref="AA342:AA405" si="81">X342+N(Y342)-N(Z342)</f>
        <v>21</v>
      </c>
      <c r="AB342" s="21">
        <f t="shared" si="75"/>
        <v>15</v>
      </c>
      <c r="AC342" s="15"/>
      <c r="AD342" s="15"/>
      <c r="AE342" s="21">
        <f t="shared" ref="AE342:AE405" si="82">AB342+N(AC342)-N(AD342)</f>
        <v>15</v>
      </c>
      <c r="AF342" s="20" t="str">
        <f t="shared" ref="AF342:AF405" si="83">IF(ABS((D342+H342+L342+P342+T342+X342+AB342)+(N(E342)+N(I342)+N(M342)+N(Q342)+N(U342)+N(Y342)+N(AC342))-(N(F342)+N(J342)+N(N342)+N(R342)+N(V342)+N(Z342)+N(AD342))-(G342+K342+O342+S342+W342+AA342+AE342))&lt;0.0001,"OK","ОШИБКА")</f>
        <v>OK</v>
      </c>
    </row>
    <row r="343" spans="1:32" x14ac:dyDescent="0.3">
      <c r="A343" s="9">
        <v>46562</v>
      </c>
      <c r="B343" s="37" t="s">
        <v>161</v>
      </c>
      <c r="C343" s="11"/>
      <c r="D343" s="21">
        <f t="shared" ref="D343:D406" si="84">G342</f>
        <v>26</v>
      </c>
      <c r="E343" s="15"/>
      <c r="F343" s="15"/>
      <c r="G343" s="21">
        <f t="shared" si="76"/>
        <v>26</v>
      </c>
      <c r="H343" s="21">
        <f t="shared" ref="H343:H406" si="85">K342</f>
        <v>20</v>
      </c>
      <c r="I343" s="15"/>
      <c r="J343" s="15"/>
      <c r="K343" s="21">
        <f t="shared" si="77"/>
        <v>20</v>
      </c>
      <c r="L343" s="21">
        <f t="shared" ref="L343:L406" si="86">O342</f>
        <v>48</v>
      </c>
      <c r="M343" s="15"/>
      <c r="N343" s="15"/>
      <c r="O343" s="21">
        <f t="shared" si="78"/>
        <v>48</v>
      </c>
      <c r="P343" s="21">
        <f t="shared" ref="P343:P406" si="87">S342</f>
        <v>13</v>
      </c>
      <c r="Q343" s="15"/>
      <c r="R343" s="15"/>
      <c r="S343" s="21">
        <f t="shared" si="79"/>
        <v>13</v>
      </c>
      <c r="T343" s="21">
        <f t="shared" ref="T343:T406" si="88">W342</f>
        <v>18</v>
      </c>
      <c r="U343" s="15"/>
      <c r="V343" s="15"/>
      <c r="W343" s="21">
        <f t="shared" si="80"/>
        <v>18</v>
      </c>
      <c r="X343" s="21">
        <f t="shared" ref="X343:X406" si="89">AA342</f>
        <v>21</v>
      </c>
      <c r="Y343" s="15"/>
      <c r="Z343" s="15"/>
      <c r="AA343" s="21">
        <f t="shared" si="81"/>
        <v>21</v>
      </c>
      <c r="AB343" s="21">
        <f t="shared" ref="AB343:AB406" si="90">AE342</f>
        <v>15</v>
      </c>
      <c r="AC343" s="15"/>
      <c r="AD343" s="15"/>
      <c r="AE343" s="21">
        <f t="shared" si="82"/>
        <v>15</v>
      </c>
      <c r="AF343" s="20" t="str">
        <f t="shared" si="83"/>
        <v>OK</v>
      </c>
    </row>
    <row r="344" spans="1:32" x14ac:dyDescent="0.3">
      <c r="A344" s="9">
        <v>46563</v>
      </c>
      <c r="B344" s="37" t="s">
        <v>162</v>
      </c>
      <c r="C344" s="11"/>
      <c r="D344" s="21">
        <f t="shared" si="84"/>
        <v>26</v>
      </c>
      <c r="E344" s="15"/>
      <c r="F344" s="15"/>
      <c r="G344" s="21">
        <f t="shared" si="76"/>
        <v>26</v>
      </c>
      <c r="H344" s="21">
        <f t="shared" si="85"/>
        <v>20</v>
      </c>
      <c r="I344" s="15"/>
      <c r="J344" s="15"/>
      <c r="K344" s="21">
        <f t="shared" si="77"/>
        <v>20</v>
      </c>
      <c r="L344" s="21">
        <f t="shared" si="86"/>
        <v>48</v>
      </c>
      <c r="M344" s="15"/>
      <c r="N344" s="15"/>
      <c r="O344" s="21">
        <f t="shared" si="78"/>
        <v>48</v>
      </c>
      <c r="P344" s="21">
        <f t="shared" si="87"/>
        <v>13</v>
      </c>
      <c r="Q344" s="15"/>
      <c r="R344" s="15"/>
      <c r="S344" s="21">
        <f t="shared" si="79"/>
        <v>13</v>
      </c>
      <c r="T344" s="21">
        <f t="shared" si="88"/>
        <v>18</v>
      </c>
      <c r="U344" s="15"/>
      <c r="V344" s="15"/>
      <c r="W344" s="21">
        <f t="shared" si="80"/>
        <v>18</v>
      </c>
      <c r="X344" s="21">
        <f t="shared" si="89"/>
        <v>21</v>
      </c>
      <c r="Y344" s="15"/>
      <c r="Z344" s="15"/>
      <c r="AA344" s="21">
        <f t="shared" si="81"/>
        <v>21</v>
      </c>
      <c r="AB344" s="21">
        <f t="shared" si="90"/>
        <v>15</v>
      </c>
      <c r="AC344" s="15"/>
      <c r="AD344" s="15"/>
      <c r="AE344" s="21">
        <f t="shared" si="82"/>
        <v>15</v>
      </c>
      <c r="AF344" s="20" t="str">
        <f t="shared" si="83"/>
        <v>OK</v>
      </c>
    </row>
    <row r="345" spans="1:32" x14ac:dyDescent="0.3">
      <c r="A345" s="9">
        <v>46564</v>
      </c>
      <c r="B345" s="37" t="s">
        <v>163</v>
      </c>
      <c r="C345" s="11"/>
      <c r="D345" s="21">
        <f t="shared" si="84"/>
        <v>26</v>
      </c>
      <c r="E345" s="15"/>
      <c r="F345" s="15"/>
      <c r="G345" s="21">
        <f t="shared" si="76"/>
        <v>26</v>
      </c>
      <c r="H345" s="21">
        <f t="shared" si="85"/>
        <v>20</v>
      </c>
      <c r="I345" s="15"/>
      <c r="J345" s="15"/>
      <c r="K345" s="21">
        <f t="shared" si="77"/>
        <v>20</v>
      </c>
      <c r="L345" s="21">
        <f t="shared" si="86"/>
        <v>48</v>
      </c>
      <c r="M345" s="15"/>
      <c r="N345" s="15"/>
      <c r="O345" s="21">
        <f t="shared" si="78"/>
        <v>48</v>
      </c>
      <c r="P345" s="21">
        <f t="shared" si="87"/>
        <v>13</v>
      </c>
      <c r="Q345" s="15"/>
      <c r="R345" s="15"/>
      <c r="S345" s="21">
        <f t="shared" si="79"/>
        <v>13</v>
      </c>
      <c r="T345" s="21">
        <f t="shared" si="88"/>
        <v>18</v>
      </c>
      <c r="U345" s="15"/>
      <c r="V345" s="15"/>
      <c r="W345" s="21">
        <f t="shared" si="80"/>
        <v>18</v>
      </c>
      <c r="X345" s="21">
        <f t="shared" si="89"/>
        <v>21</v>
      </c>
      <c r="Y345" s="15"/>
      <c r="Z345" s="15"/>
      <c r="AA345" s="21">
        <f t="shared" si="81"/>
        <v>21</v>
      </c>
      <c r="AB345" s="21">
        <f t="shared" si="90"/>
        <v>15</v>
      </c>
      <c r="AC345" s="15"/>
      <c r="AD345" s="15"/>
      <c r="AE345" s="21">
        <f t="shared" si="82"/>
        <v>15</v>
      </c>
      <c r="AF345" s="20" t="str">
        <f t="shared" si="83"/>
        <v>OK</v>
      </c>
    </row>
    <row r="346" spans="1:32" x14ac:dyDescent="0.3">
      <c r="A346" s="9">
        <v>46565</v>
      </c>
      <c r="B346" s="37" t="s">
        <v>158</v>
      </c>
      <c r="C346" s="11"/>
      <c r="D346" s="21">
        <f t="shared" si="84"/>
        <v>26</v>
      </c>
      <c r="E346" s="15"/>
      <c r="F346" s="15"/>
      <c r="G346" s="21">
        <f t="shared" si="76"/>
        <v>26</v>
      </c>
      <c r="H346" s="21">
        <f t="shared" si="85"/>
        <v>20</v>
      </c>
      <c r="I346" s="15"/>
      <c r="J346" s="15"/>
      <c r="K346" s="21">
        <f t="shared" si="77"/>
        <v>20</v>
      </c>
      <c r="L346" s="21">
        <f t="shared" si="86"/>
        <v>48</v>
      </c>
      <c r="M346" s="15"/>
      <c r="N346" s="15"/>
      <c r="O346" s="21">
        <f t="shared" si="78"/>
        <v>48</v>
      </c>
      <c r="P346" s="21">
        <f t="shared" si="87"/>
        <v>13</v>
      </c>
      <c r="Q346" s="15"/>
      <c r="R346" s="15"/>
      <c r="S346" s="21">
        <f t="shared" si="79"/>
        <v>13</v>
      </c>
      <c r="T346" s="21">
        <f t="shared" si="88"/>
        <v>18</v>
      </c>
      <c r="U346" s="15"/>
      <c r="V346" s="15"/>
      <c r="W346" s="21">
        <f t="shared" si="80"/>
        <v>18</v>
      </c>
      <c r="X346" s="21">
        <f t="shared" si="89"/>
        <v>21</v>
      </c>
      <c r="Y346" s="15"/>
      <c r="Z346" s="15"/>
      <c r="AA346" s="21">
        <f t="shared" si="81"/>
        <v>21</v>
      </c>
      <c r="AB346" s="21">
        <f t="shared" si="90"/>
        <v>15</v>
      </c>
      <c r="AC346" s="15"/>
      <c r="AD346" s="15"/>
      <c r="AE346" s="21">
        <f t="shared" si="82"/>
        <v>15</v>
      </c>
      <c r="AF346" s="20" t="str">
        <f t="shared" si="83"/>
        <v>OK</v>
      </c>
    </row>
    <row r="347" spans="1:32" x14ac:dyDescent="0.3">
      <c r="A347" s="9">
        <v>46566</v>
      </c>
      <c r="B347" s="37" t="s">
        <v>157</v>
      </c>
      <c r="C347" s="11"/>
      <c r="D347" s="21">
        <f t="shared" si="84"/>
        <v>26</v>
      </c>
      <c r="E347" s="15"/>
      <c r="F347" s="15"/>
      <c r="G347" s="21">
        <f t="shared" si="76"/>
        <v>26</v>
      </c>
      <c r="H347" s="21">
        <f t="shared" si="85"/>
        <v>20</v>
      </c>
      <c r="I347" s="15"/>
      <c r="J347" s="15"/>
      <c r="K347" s="21">
        <f t="shared" si="77"/>
        <v>20</v>
      </c>
      <c r="L347" s="21">
        <f t="shared" si="86"/>
        <v>48</v>
      </c>
      <c r="M347" s="15"/>
      <c r="N347" s="15"/>
      <c r="O347" s="21">
        <f t="shared" si="78"/>
        <v>48</v>
      </c>
      <c r="P347" s="21">
        <f t="shared" si="87"/>
        <v>13</v>
      </c>
      <c r="Q347" s="15"/>
      <c r="R347" s="15"/>
      <c r="S347" s="21">
        <f t="shared" si="79"/>
        <v>13</v>
      </c>
      <c r="T347" s="21">
        <f t="shared" si="88"/>
        <v>18</v>
      </c>
      <c r="U347" s="15"/>
      <c r="V347" s="15"/>
      <c r="W347" s="21">
        <f t="shared" si="80"/>
        <v>18</v>
      </c>
      <c r="X347" s="21">
        <f t="shared" si="89"/>
        <v>21</v>
      </c>
      <c r="Y347" s="15"/>
      <c r="Z347" s="15"/>
      <c r="AA347" s="21">
        <f t="shared" si="81"/>
        <v>21</v>
      </c>
      <c r="AB347" s="21">
        <f t="shared" si="90"/>
        <v>15</v>
      </c>
      <c r="AC347" s="15"/>
      <c r="AD347" s="15"/>
      <c r="AE347" s="21">
        <f t="shared" si="82"/>
        <v>15</v>
      </c>
      <c r="AF347" s="20" t="str">
        <f t="shared" si="83"/>
        <v>OK</v>
      </c>
    </row>
    <row r="348" spans="1:32" x14ac:dyDescent="0.3">
      <c r="A348" s="9">
        <v>46567</v>
      </c>
      <c r="B348" s="37" t="s">
        <v>159</v>
      </c>
      <c r="C348" s="11"/>
      <c r="D348" s="21">
        <f t="shared" si="84"/>
        <v>26</v>
      </c>
      <c r="E348" s="15"/>
      <c r="F348" s="15"/>
      <c r="G348" s="21">
        <f t="shared" si="76"/>
        <v>26</v>
      </c>
      <c r="H348" s="21">
        <f t="shared" si="85"/>
        <v>20</v>
      </c>
      <c r="I348" s="15"/>
      <c r="J348" s="15"/>
      <c r="K348" s="21">
        <f t="shared" si="77"/>
        <v>20</v>
      </c>
      <c r="L348" s="21">
        <f t="shared" si="86"/>
        <v>48</v>
      </c>
      <c r="M348" s="15"/>
      <c r="N348" s="15"/>
      <c r="O348" s="21">
        <f t="shared" si="78"/>
        <v>48</v>
      </c>
      <c r="P348" s="21">
        <f t="shared" si="87"/>
        <v>13</v>
      </c>
      <c r="Q348" s="15"/>
      <c r="R348" s="15"/>
      <c r="S348" s="21">
        <f t="shared" si="79"/>
        <v>13</v>
      </c>
      <c r="T348" s="21">
        <f t="shared" si="88"/>
        <v>18</v>
      </c>
      <c r="U348" s="15"/>
      <c r="V348" s="15"/>
      <c r="W348" s="21">
        <f t="shared" si="80"/>
        <v>18</v>
      </c>
      <c r="X348" s="21">
        <f t="shared" si="89"/>
        <v>21</v>
      </c>
      <c r="Y348" s="15"/>
      <c r="Z348" s="15"/>
      <c r="AA348" s="21">
        <f t="shared" si="81"/>
        <v>21</v>
      </c>
      <c r="AB348" s="21">
        <f t="shared" si="90"/>
        <v>15</v>
      </c>
      <c r="AC348" s="15"/>
      <c r="AD348" s="15"/>
      <c r="AE348" s="21">
        <f t="shared" si="82"/>
        <v>15</v>
      </c>
      <c r="AF348" s="20" t="str">
        <f t="shared" si="83"/>
        <v>OK</v>
      </c>
    </row>
    <row r="349" spans="1:32" x14ac:dyDescent="0.3">
      <c r="A349" s="9">
        <v>46568</v>
      </c>
      <c r="B349" s="37" t="s">
        <v>160</v>
      </c>
      <c r="C349" s="11"/>
      <c r="D349" s="21">
        <f t="shared" si="84"/>
        <v>26</v>
      </c>
      <c r="E349" s="15"/>
      <c r="F349" s="15"/>
      <c r="G349" s="21">
        <f t="shared" si="76"/>
        <v>26</v>
      </c>
      <c r="H349" s="21">
        <f t="shared" si="85"/>
        <v>20</v>
      </c>
      <c r="I349" s="15"/>
      <c r="J349" s="15"/>
      <c r="K349" s="21">
        <f t="shared" si="77"/>
        <v>20</v>
      </c>
      <c r="L349" s="21">
        <f t="shared" si="86"/>
        <v>48</v>
      </c>
      <c r="M349" s="15"/>
      <c r="N349" s="15"/>
      <c r="O349" s="21">
        <f t="shared" si="78"/>
        <v>48</v>
      </c>
      <c r="P349" s="21">
        <f t="shared" si="87"/>
        <v>13</v>
      </c>
      <c r="Q349" s="15"/>
      <c r="R349" s="15"/>
      <c r="S349" s="21">
        <f t="shared" si="79"/>
        <v>13</v>
      </c>
      <c r="T349" s="21">
        <f t="shared" si="88"/>
        <v>18</v>
      </c>
      <c r="U349" s="15"/>
      <c r="V349" s="15"/>
      <c r="W349" s="21">
        <f t="shared" si="80"/>
        <v>18</v>
      </c>
      <c r="X349" s="21">
        <f t="shared" si="89"/>
        <v>21</v>
      </c>
      <c r="Y349" s="15"/>
      <c r="Z349" s="15"/>
      <c r="AA349" s="21">
        <f t="shared" si="81"/>
        <v>21</v>
      </c>
      <c r="AB349" s="21">
        <f t="shared" si="90"/>
        <v>15</v>
      </c>
      <c r="AC349" s="15"/>
      <c r="AD349" s="15"/>
      <c r="AE349" s="21">
        <f t="shared" si="82"/>
        <v>15</v>
      </c>
      <c r="AF349" s="20" t="str">
        <f t="shared" si="83"/>
        <v>OK</v>
      </c>
    </row>
    <row r="350" spans="1:32" x14ac:dyDescent="0.3">
      <c r="A350" s="9">
        <v>46569</v>
      </c>
      <c r="B350" s="37" t="s">
        <v>161</v>
      </c>
      <c r="C350" s="11"/>
      <c r="D350" s="21">
        <f t="shared" si="84"/>
        <v>26</v>
      </c>
      <c r="E350" s="15"/>
      <c r="F350" s="15"/>
      <c r="G350" s="21">
        <f t="shared" si="76"/>
        <v>26</v>
      </c>
      <c r="H350" s="21">
        <f t="shared" si="85"/>
        <v>20</v>
      </c>
      <c r="I350" s="15"/>
      <c r="J350" s="15"/>
      <c r="K350" s="21">
        <f t="shared" si="77"/>
        <v>20</v>
      </c>
      <c r="L350" s="21">
        <f t="shared" si="86"/>
        <v>48</v>
      </c>
      <c r="M350" s="15"/>
      <c r="N350" s="15"/>
      <c r="O350" s="21">
        <f t="shared" si="78"/>
        <v>48</v>
      </c>
      <c r="P350" s="21">
        <f t="shared" si="87"/>
        <v>13</v>
      </c>
      <c r="Q350" s="15"/>
      <c r="R350" s="15"/>
      <c r="S350" s="21">
        <f t="shared" si="79"/>
        <v>13</v>
      </c>
      <c r="T350" s="21">
        <f t="shared" si="88"/>
        <v>18</v>
      </c>
      <c r="U350" s="15"/>
      <c r="V350" s="15"/>
      <c r="W350" s="21">
        <f t="shared" si="80"/>
        <v>18</v>
      </c>
      <c r="X350" s="21">
        <f t="shared" si="89"/>
        <v>21</v>
      </c>
      <c r="Y350" s="15"/>
      <c r="Z350" s="15"/>
      <c r="AA350" s="21">
        <f t="shared" si="81"/>
        <v>21</v>
      </c>
      <c r="AB350" s="21">
        <f t="shared" si="90"/>
        <v>15</v>
      </c>
      <c r="AC350" s="15"/>
      <c r="AD350" s="15"/>
      <c r="AE350" s="21">
        <f t="shared" si="82"/>
        <v>15</v>
      </c>
      <c r="AF350" s="20" t="str">
        <f t="shared" si="83"/>
        <v>OK</v>
      </c>
    </row>
    <row r="351" spans="1:32" x14ac:dyDescent="0.3">
      <c r="A351" s="9">
        <v>46570</v>
      </c>
      <c r="B351" s="37" t="s">
        <v>162</v>
      </c>
      <c r="C351" s="11"/>
      <c r="D351" s="21">
        <f t="shared" si="84"/>
        <v>26</v>
      </c>
      <c r="E351" s="15"/>
      <c r="F351" s="15"/>
      <c r="G351" s="21">
        <f t="shared" si="76"/>
        <v>26</v>
      </c>
      <c r="H351" s="21">
        <f t="shared" si="85"/>
        <v>20</v>
      </c>
      <c r="I351" s="15"/>
      <c r="J351" s="15"/>
      <c r="K351" s="21">
        <f t="shared" si="77"/>
        <v>20</v>
      </c>
      <c r="L351" s="21">
        <f t="shared" si="86"/>
        <v>48</v>
      </c>
      <c r="M351" s="15"/>
      <c r="N351" s="15"/>
      <c r="O351" s="21">
        <f t="shared" si="78"/>
        <v>48</v>
      </c>
      <c r="P351" s="21">
        <f t="shared" si="87"/>
        <v>13</v>
      </c>
      <c r="Q351" s="15"/>
      <c r="R351" s="15"/>
      <c r="S351" s="21">
        <f t="shared" si="79"/>
        <v>13</v>
      </c>
      <c r="T351" s="21">
        <f t="shared" si="88"/>
        <v>18</v>
      </c>
      <c r="U351" s="15"/>
      <c r="V351" s="15"/>
      <c r="W351" s="21">
        <f t="shared" si="80"/>
        <v>18</v>
      </c>
      <c r="X351" s="21">
        <f t="shared" si="89"/>
        <v>21</v>
      </c>
      <c r="Y351" s="15"/>
      <c r="Z351" s="15"/>
      <c r="AA351" s="21">
        <f t="shared" si="81"/>
        <v>21</v>
      </c>
      <c r="AB351" s="21">
        <f t="shared" si="90"/>
        <v>15</v>
      </c>
      <c r="AC351" s="15"/>
      <c r="AD351" s="15"/>
      <c r="AE351" s="21">
        <f t="shared" si="82"/>
        <v>15</v>
      </c>
      <c r="AF351" s="20" t="str">
        <f t="shared" si="83"/>
        <v>OK</v>
      </c>
    </row>
    <row r="352" spans="1:32" x14ac:dyDescent="0.3">
      <c r="A352" s="9">
        <v>46571</v>
      </c>
      <c r="B352" s="37" t="s">
        <v>163</v>
      </c>
      <c r="C352" s="11"/>
      <c r="D352" s="21">
        <f t="shared" si="84"/>
        <v>26</v>
      </c>
      <c r="E352" s="15"/>
      <c r="F352" s="15"/>
      <c r="G352" s="21">
        <f t="shared" si="76"/>
        <v>26</v>
      </c>
      <c r="H352" s="21">
        <f t="shared" si="85"/>
        <v>20</v>
      </c>
      <c r="I352" s="15"/>
      <c r="J352" s="15"/>
      <c r="K352" s="21">
        <f t="shared" si="77"/>
        <v>20</v>
      </c>
      <c r="L352" s="21">
        <f t="shared" si="86"/>
        <v>48</v>
      </c>
      <c r="M352" s="15"/>
      <c r="N352" s="15"/>
      <c r="O352" s="21">
        <f t="shared" si="78"/>
        <v>48</v>
      </c>
      <c r="P352" s="21">
        <f t="shared" si="87"/>
        <v>13</v>
      </c>
      <c r="Q352" s="15"/>
      <c r="R352" s="15"/>
      <c r="S352" s="21">
        <f t="shared" si="79"/>
        <v>13</v>
      </c>
      <c r="T352" s="21">
        <f t="shared" si="88"/>
        <v>18</v>
      </c>
      <c r="U352" s="15"/>
      <c r="V352" s="15"/>
      <c r="W352" s="21">
        <f t="shared" si="80"/>
        <v>18</v>
      </c>
      <c r="X352" s="21">
        <f t="shared" si="89"/>
        <v>21</v>
      </c>
      <c r="Y352" s="15"/>
      <c r="Z352" s="15"/>
      <c r="AA352" s="21">
        <f t="shared" si="81"/>
        <v>21</v>
      </c>
      <c r="AB352" s="21">
        <f t="shared" si="90"/>
        <v>15</v>
      </c>
      <c r="AC352" s="15"/>
      <c r="AD352" s="15"/>
      <c r="AE352" s="21">
        <f t="shared" si="82"/>
        <v>15</v>
      </c>
      <c r="AF352" s="20" t="str">
        <f t="shared" si="83"/>
        <v>OK</v>
      </c>
    </row>
    <row r="353" spans="1:32" x14ac:dyDescent="0.3">
      <c r="A353" s="9">
        <v>46572</v>
      </c>
      <c r="B353" s="37" t="s">
        <v>158</v>
      </c>
      <c r="C353" s="11"/>
      <c r="D353" s="21">
        <f t="shared" si="84"/>
        <v>26</v>
      </c>
      <c r="E353" s="15"/>
      <c r="F353" s="15"/>
      <c r="G353" s="21">
        <f t="shared" si="76"/>
        <v>26</v>
      </c>
      <c r="H353" s="21">
        <f t="shared" si="85"/>
        <v>20</v>
      </c>
      <c r="I353" s="15"/>
      <c r="J353" s="15"/>
      <c r="K353" s="21">
        <f t="shared" si="77"/>
        <v>20</v>
      </c>
      <c r="L353" s="21">
        <f t="shared" si="86"/>
        <v>48</v>
      </c>
      <c r="M353" s="15"/>
      <c r="N353" s="15"/>
      <c r="O353" s="21">
        <f t="shared" si="78"/>
        <v>48</v>
      </c>
      <c r="P353" s="21">
        <f t="shared" si="87"/>
        <v>13</v>
      </c>
      <c r="Q353" s="15"/>
      <c r="R353" s="15"/>
      <c r="S353" s="21">
        <f t="shared" si="79"/>
        <v>13</v>
      </c>
      <c r="T353" s="21">
        <f t="shared" si="88"/>
        <v>18</v>
      </c>
      <c r="U353" s="15"/>
      <c r="V353" s="15"/>
      <c r="W353" s="21">
        <f t="shared" si="80"/>
        <v>18</v>
      </c>
      <c r="X353" s="21">
        <f t="shared" si="89"/>
        <v>21</v>
      </c>
      <c r="Y353" s="15"/>
      <c r="Z353" s="15"/>
      <c r="AA353" s="21">
        <f t="shared" si="81"/>
        <v>21</v>
      </c>
      <c r="AB353" s="21">
        <f t="shared" si="90"/>
        <v>15</v>
      </c>
      <c r="AC353" s="15"/>
      <c r="AD353" s="15"/>
      <c r="AE353" s="21">
        <f t="shared" si="82"/>
        <v>15</v>
      </c>
      <c r="AF353" s="20" t="str">
        <f t="shared" si="83"/>
        <v>OK</v>
      </c>
    </row>
    <row r="354" spans="1:32" x14ac:dyDescent="0.3">
      <c r="A354" s="9">
        <v>46573</v>
      </c>
      <c r="B354" s="37" t="s">
        <v>157</v>
      </c>
      <c r="C354" s="11"/>
      <c r="D354" s="21">
        <f t="shared" si="84"/>
        <v>26</v>
      </c>
      <c r="E354" s="15"/>
      <c r="F354" s="15"/>
      <c r="G354" s="21">
        <f t="shared" si="76"/>
        <v>26</v>
      </c>
      <c r="H354" s="21">
        <f t="shared" si="85"/>
        <v>20</v>
      </c>
      <c r="I354" s="15"/>
      <c r="J354" s="15"/>
      <c r="K354" s="21">
        <f t="shared" si="77"/>
        <v>20</v>
      </c>
      <c r="L354" s="21">
        <f t="shared" si="86"/>
        <v>48</v>
      </c>
      <c r="M354" s="15"/>
      <c r="N354" s="15"/>
      <c r="O354" s="21">
        <f t="shared" si="78"/>
        <v>48</v>
      </c>
      <c r="P354" s="21">
        <f t="shared" si="87"/>
        <v>13</v>
      </c>
      <c r="Q354" s="15"/>
      <c r="R354" s="15"/>
      <c r="S354" s="21">
        <f t="shared" si="79"/>
        <v>13</v>
      </c>
      <c r="T354" s="21">
        <f t="shared" si="88"/>
        <v>18</v>
      </c>
      <c r="U354" s="15"/>
      <c r="V354" s="15"/>
      <c r="W354" s="21">
        <f t="shared" si="80"/>
        <v>18</v>
      </c>
      <c r="X354" s="21">
        <f t="shared" si="89"/>
        <v>21</v>
      </c>
      <c r="Y354" s="15"/>
      <c r="Z354" s="15"/>
      <c r="AA354" s="21">
        <f t="shared" si="81"/>
        <v>21</v>
      </c>
      <c r="AB354" s="21">
        <f t="shared" si="90"/>
        <v>15</v>
      </c>
      <c r="AC354" s="15"/>
      <c r="AD354" s="15"/>
      <c r="AE354" s="21">
        <f t="shared" si="82"/>
        <v>15</v>
      </c>
      <c r="AF354" s="20" t="str">
        <f t="shared" si="83"/>
        <v>OK</v>
      </c>
    </row>
    <row r="355" spans="1:32" x14ac:dyDescent="0.3">
      <c r="A355" s="9">
        <v>46574</v>
      </c>
      <c r="B355" s="37" t="s">
        <v>159</v>
      </c>
      <c r="C355" s="11"/>
      <c r="D355" s="21">
        <f t="shared" si="84"/>
        <v>26</v>
      </c>
      <c r="E355" s="15"/>
      <c r="F355" s="15"/>
      <c r="G355" s="21">
        <f t="shared" si="76"/>
        <v>26</v>
      </c>
      <c r="H355" s="21">
        <f t="shared" si="85"/>
        <v>20</v>
      </c>
      <c r="I355" s="15"/>
      <c r="J355" s="15"/>
      <c r="K355" s="21">
        <f t="shared" si="77"/>
        <v>20</v>
      </c>
      <c r="L355" s="21">
        <f t="shared" si="86"/>
        <v>48</v>
      </c>
      <c r="M355" s="15"/>
      <c r="N355" s="15"/>
      <c r="O355" s="21">
        <f t="shared" si="78"/>
        <v>48</v>
      </c>
      <c r="P355" s="21">
        <f t="shared" si="87"/>
        <v>13</v>
      </c>
      <c r="Q355" s="15"/>
      <c r="R355" s="15"/>
      <c r="S355" s="21">
        <f t="shared" si="79"/>
        <v>13</v>
      </c>
      <c r="T355" s="21">
        <f t="shared" si="88"/>
        <v>18</v>
      </c>
      <c r="U355" s="15"/>
      <c r="V355" s="15"/>
      <c r="W355" s="21">
        <f t="shared" si="80"/>
        <v>18</v>
      </c>
      <c r="X355" s="21">
        <f t="shared" si="89"/>
        <v>21</v>
      </c>
      <c r="Y355" s="15"/>
      <c r="Z355" s="15"/>
      <c r="AA355" s="21">
        <f t="shared" si="81"/>
        <v>21</v>
      </c>
      <c r="AB355" s="21">
        <f t="shared" si="90"/>
        <v>15</v>
      </c>
      <c r="AC355" s="15"/>
      <c r="AD355" s="15"/>
      <c r="AE355" s="21">
        <f t="shared" si="82"/>
        <v>15</v>
      </c>
      <c r="AF355" s="20" t="str">
        <f t="shared" si="83"/>
        <v>OK</v>
      </c>
    </row>
    <row r="356" spans="1:32" x14ac:dyDescent="0.3">
      <c r="A356" s="9">
        <v>46575</v>
      </c>
      <c r="B356" s="37" t="s">
        <v>160</v>
      </c>
      <c r="C356" s="11"/>
      <c r="D356" s="21">
        <f t="shared" si="84"/>
        <v>26</v>
      </c>
      <c r="E356" s="15"/>
      <c r="F356" s="15"/>
      <c r="G356" s="21">
        <f t="shared" si="76"/>
        <v>26</v>
      </c>
      <c r="H356" s="21">
        <f t="shared" si="85"/>
        <v>20</v>
      </c>
      <c r="I356" s="15"/>
      <c r="J356" s="15"/>
      <c r="K356" s="21">
        <f t="shared" si="77"/>
        <v>20</v>
      </c>
      <c r="L356" s="21">
        <f t="shared" si="86"/>
        <v>48</v>
      </c>
      <c r="M356" s="15"/>
      <c r="N356" s="15"/>
      <c r="O356" s="21">
        <f t="shared" si="78"/>
        <v>48</v>
      </c>
      <c r="P356" s="21">
        <f t="shared" si="87"/>
        <v>13</v>
      </c>
      <c r="Q356" s="15"/>
      <c r="R356" s="15"/>
      <c r="S356" s="21">
        <f t="shared" si="79"/>
        <v>13</v>
      </c>
      <c r="T356" s="21">
        <f t="shared" si="88"/>
        <v>18</v>
      </c>
      <c r="U356" s="15"/>
      <c r="V356" s="15"/>
      <c r="W356" s="21">
        <f t="shared" si="80"/>
        <v>18</v>
      </c>
      <c r="X356" s="21">
        <f t="shared" si="89"/>
        <v>21</v>
      </c>
      <c r="Y356" s="15"/>
      <c r="Z356" s="15"/>
      <c r="AA356" s="21">
        <f t="shared" si="81"/>
        <v>21</v>
      </c>
      <c r="AB356" s="21">
        <f t="shared" si="90"/>
        <v>15</v>
      </c>
      <c r="AC356" s="15"/>
      <c r="AD356" s="15"/>
      <c r="AE356" s="21">
        <f t="shared" si="82"/>
        <v>15</v>
      </c>
      <c r="AF356" s="20" t="str">
        <f t="shared" si="83"/>
        <v>OK</v>
      </c>
    </row>
    <row r="357" spans="1:32" x14ac:dyDescent="0.3">
      <c r="A357" s="9">
        <v>46576</v>
      </c>
      <c r="B357" s="37" t="s">
        <v>161</v>
      </c>
      <c r="C357" s="11"/>
      <c r="D357" s="21">
        <f t="shared" si="84"/>
        <v>26</v>
      </c>
      <c r="E357" s="15"/>
      <c r="F357" s="15"/>
      <c r="G357" s="21">
        <f t="shared" si="76"/>
        <v>26</v>
      </c>
      <c r="H357" s="21">
        <f t="shared" si="85"/>
        <v>20</v>
      </c>
      <c r="I357" s="15"/>
      <c r="J357" s="15"/>
      <c r="K357" s="21">
        <f t="shared" si="77"/>
        <v>20</v>
      </c>
      <c r="L357" s="21">
        <f t="shared" si="86"/>
        <v>48</v>
      </c>
      <c r="M357" s="15"/>
      <c r="N357" s="15"/>
      <c r="O357" s="21">
        <f t="shared" si="78"/>
        <v>48</v>
      </c>
      <c r="P357" s="21">
        <f t="shared" si="87"/>
        <v>13</v>
      </c>
      <c r="Q357" s="15"/>
      <c r="R357" s="15"/>
      <c r="S357" s="21">
        <f t="shared" si="79"/>
        <v>13</v>
      </c>
      <c r="T357" s="21">
        <f t="shared" si="88"/>
        <v>18</v>
      </c>
      <c r="U357" s="15"/>
      <c r="V357" s="15"/>
      <c r="W357" s="21">
        <f t="shared" si="80"/>
        <v>18</v>
      </c>
      <c r="X357" s="21">
        <f t="shared" si="89"/>
        <v>21</v>
      </c>
      <c r="Y357" s="15"/>
      <c r="Z357" s="15"/>
      <c r="AA357" s="21">
        <f t="shared" si="81"/>
        <v>21</v>
      </c>
      <c r="AB357" s="21">
        <f t="shared" si="90"/>
        <v>15</v>
      </c>
      <c r="AC357" s="15"/>
      <c r="AD357" s="15"/>
      <c r="AE357" s="21">
        <f t="shared" si="82"/>
        <v>15</v>
      </c>
      <c r="AF357" s="20" t="str">
        <f t="shared" si="83"/>
        <v>OK</v>
      </c>
    </row>
    <row r="358" spans="1:32" x14ac:dyDescent="0.3">
      <c r="A358" s="9">
        <v>46577</v>
      </c>
      <c r="B358" s="37" t="s">
        <v>162</v>
      </c>
      <c r="C358" s="11"/>
      <c r="D358" s="21">
        <f t="shared" si="84"/>
        <v>26</v>
      </c>
      <c r="E358" s="15"/>
      <c r="F358" s="15"/>
      <c r="G358" s="21">
        <f t="shared" si="76"/>
        <v>26</v>
      </c>
      <c r="H358" s="21">
        <f t="shared" si="85"/>
        <v>20</v>
      </c>
      <c r="I358" s="15"/>
      <c r="J358" s="15"/>
      <c r="K358" s="21">
        <f t="shared" si="77"/>
        <v>20</v>
      </c>
      <c r="L358" s="21">
        <f t="shared" si="86"/>
        <v>48</v>
      </c>
      <c r="M358" s="15"/>
      <c r="N358" s="15"/>
      <c r="O358" s="21">
        <f t="shared" si="78"/>
        <v>48</v>
      </c>
      <c r="P358" s="21">
        <f t="shared" si="87"/>
        <v>13</v>
      </c>
      <c r="Q358" s="15"/>
      <c r="R358" s="15"/>
      <c r="S358" s="21">
        <f t="shared" si="79"/>
        <v>13</v>
      </c>
      <c r="T358" s="21">
        <f t="shared" si="88"/>
        <v>18</v>
      </c>
      <c r="U358" s="15"/>
      <c r="V358" s="15"/>
      <c r="W358" s="21">
        <f t="shared" si="80"/>
        <v>18</v>
      </c>
      <c r="X358" s="21">
        <f t="shared" si="89"/>
        <v>21</v>
      </c>
      <c r="Y358" s="15"/>
      <c r="Z358" s="15"/>
      <c r="AA358" s="21">
        <f t="shared" si="81"/>
        <v>21</v>
      </c>
      <c r="AB358" s="21">
        <f t="shared" si="90"/>
        <v>15</v>
      </c>
      <c r="AC358" s="15"/>
      <c r="AD358" s="15"/>
      <c r="AE358" s="21">
        <f t="shared" si="82"/>
        <v>15</v>
      </c>
      <c r="AF358" s="20" t="str">
        <f t="shared" si="83"/>
        <v>OK</v>
      </c>
    </row>
    <row r="359" spans="1:32" x14ac:dyDescent="0.3">
      <c r="A359" s="9">
        <v>46578</v>
      </c>
      <c r="B359" s="37" t="s">
        <v>163</v>
      </c>
      <c r="C359" s="11"/>
      <c r="D359" s="21">
        <f t="shared" si="84"/>
        <v>26</v>
      </c>
      <c r="E359" s="15"/>
      <c r="F359" s="15"/>
      <c r="G359" s="21">
        <f t="shared" si="76"/>
        <v>26</v>
      </c>
      <c r="H359" s="21">
        <f t="shared" si="85"/>
        <v>20</v>
      </c>
      <c r="I359" s="15"/>
      <c r="J359" s="15"/>
      <c r="K359" s="21">
        <f t="shared" si="77"/>
        <v>20</v>
      </c>
      <c r="L359" s="21">
        <f t="shared" si="86"/>
        <v>48</v>
      </c>
      <c r="M359" s="15"/>
      <c r="N359" s="15"/>
      <c r="O359" s="21">
        <f t="shared" si="78"/>
        <v>48</v>
      </c>
      <c r="P359" s="21">
        <f t="shared" si="87"/>
        <v>13</v>
      </c>
      <c r="Q359" s="15"/>
      <c r="R359" s="15"/>
      <c r="S359" s="21">
        <f t="shared" si="79"/>
        <v>13</v>
      </c>
      <c r="T359" s="21">
        <f t="shared" si="88"/>
        <v>18</v>
      </c>
      <c r="U359" s="15"/>
      <c r="V359" s="15"/>
      <c r="W359" s="21">
        <f t="shared" si="80"/>
        <v>18</v>
      </c>
      <c r="X359" s="21">
        <f t="shared" si="89"/>
        <v>21</v>
      </c>
      <c r="Y359" s="15"/>
      <c r="Z359" s="15"/>
      <c r="AA359" s="21">
        <f t="shared" si="81"/>
        <v>21</v>
      </c>
      <c r="AB359" s="21">
        <f t="shared" si="90"/>
        <v>15</v>
      </c>
      <c r="AC359" s="15"/>
      <c r="AD359" s="15"/>
      <c r="AE359" s="21">
        <f t="shared" si="82"/>
        <v>15</v>
      </c>
      <c r="AF359" s="20" t="str">
        <f t="shared" si="83"/>
        <v>OK</v>
      </c>
    </row>
    <row r="360" spans="1:32" x14ac:dyDescent="0.3">
      <c r="A360" s="9">
        <v>46579</v>
      </c>
      <c r="B360" s="37" t="s">
        <v>158</v>
      </c>
      <c r="C360" s="11"/>
      <c r="D360" s="21">
        <f t="shared" si="84"/>
        <v>26</v>
      </c>
      <c r="E360" s="15"/>
      <c r="F360" s="15"/>
      <c r="G360" s="21">
        <f t="shared" si="76"/>
        <v>26</v>
      </c>
      <c r="H360" s="21">
        <f t="shared" si="85"/>
        <v>20</v>
      </c>
      <c r="I360" s="15"/>
      <c r="J360" s="15"/>
      <c r="K360" s="21">
        <f t="shared" si="77"/>
        <v>20</v>
      </c>
      <c r="L360" s="21">
        <f t="shared" si="86"/>
        <v>48</v>
      </c>
      <c r="M360" s="15"/>
      <c r="N360" s="15"/>
      <c r="O360" s="21">
        <f t="shared" si="78"/>
        <v>48</v>
      </c>
      <c r="P360" s="21">
        <f t="shared" si="87"/>
        <v>13</v>
      </c>
      <c r="Q360" s="15"/>
      <c r="R360" s="15"/>
      <c r="S360" s="21">
        <f t="shared" si="79"/>
        <v>13</v>
      </c>
      <c r="T360" s="21">
        <f t="shared" si="88"/>
        <v>18</v>
      </c>
      <c r="U360" s="15"/>
      <c r="V360" s="15"/>
      <c r="W360" s="21">
        <f t="shared" si="80"/>
        <v>18</v>
      </c>
      <c r="X360" s="21">
        <f t="shared" si="89"/>
        <v>21</v>
      </c>
      <c r="Y360" s="15"/>
      <c r="Z360" s="15"/>
      <c r="AA360" s="21">
        <f t="shared" si="81"/>
        <v>21</v>
      </c>
      <c r="AB360" s="21">
        <f t="shared" si="90"/>
        <v>15</v>
      </c>
      <c r="AC360" s="15"/>
      <c r="AD360" s="15"/>
      <c r="AE360" s="21">
        <f t="shared" si="82"/>
        <v>15</v>
      </c>
      <c r="AF360" s="20" t="str">
        <f t="shared" si="83"/>
        <v>OK</v>
      </c>
    </row>
    <row r="361" spans="1:32" x14ac:dyDescent="0.3">
      <c r="A361" s="9">
        <v>46580</v>
      </c>
      <c r="B361" s="37" t="s">
        <v>157</v>
      </c>
      <c r="C361" s="11"/>
      <c r="D361" s="21">
        <f t="shared" si="84"/>
        <v>26</v>
      </c>
      <c r="E361" s="15"/>
      <c r="F361" s="15"/>
      <c r="G361" s="21">
        <f t="shared" si="76"/>
        <v>26</v>
      </c>
      <c r="H361" s="21">
        <f t="shared" si="85"/>
        <v>20</v>
      </c>
      <c r="I361" s="15"/>
      <c r="J361" s="15"/>
      <c r="K361" s="21">
        <f t="shared" si="77"/>
        <v>20</v>
      </c>
      <c r="L361" s="21">
        <f t="shared" si="86"/>
        <v>48</v>
      </c>
      <c r="M361" s="15"/>
      <c r="N361" s="15"/>
      <c r="O361" s="21">
        <f t="shared" si="78"/>
        <v>48</v>
      </c>
      <c r="P361" s="21">
        <f t="shared" si="87"/>
        <v>13</v>
      </c>
      <c r="Q361" s="15"/>
      <c r="R361" s="15"/>
      <c r="S361" s="21">
        <f t="shared" si="79"/>
        <v>13</v>
      </c>
      <c r="T361" s="21">
        <f t="shared" si="88"/>
        <v>18</v>
      </c>
      <c r="U361" s="15"/>
      <c r="V361" s="15"/>
      <c r="W361" s="21">
        <f t="shared" si="80"/>
        <v>18</v>
      </c>
      <c r="X361" s="21">
        <f t="shared" si="89"/>
        <v>21</v>
      </c>
      <c r="Y361" s="15"/>
      <c r="Z361" s="15"/>
      <c r="AA361" s="21">
        <f t="shared" si="81"/>
        <v>21</v>
      </c>
      <c r="AB361" s="21">
        <f t="shared" si="90"/>
        <v>15</v>
      </c>
      <c r="AC361" s="15"/>
      <c r="AD361" s="15"/>
      <c r="AE361" s="21">
        <f t="shared" si="82"/>
        <v>15</v>
      </c>
      <c r="AF361" s="20" t="str">
        <f t="shared" si="83"/>
        <v>OK</v>
      </c>
    </row>
    <row r="362" spans="1:32" x14ac:dyDescent="0.3">
      <c r="A362" s="9">
        <v>46581</v>
      </c>
      <c r="B362" s="37" t="s">
        <v>159</v>
      </c>
      <c r="C362" s="11"/>
      <c r="D362" s="21">
        <f t="shared" si="84"/>
        <v>26</v>
      </c>
      <c r="E362" s="15"/>
      <c r="F362" s="15"/>
      <c r="G362" s="21">
        <f t="shared" si="76"/>
        <v>26</v>
      </c>
      <c r="H362" s="21">
        <f t="shared" si="85"/>
        <v>20</v>
      </c>
      <c r="I362" s="15"/>
      <c r="J362" s="15"/>
      <c r="K362" s="21">
        <f t="shared" si="77"/>
        <v>20</v>
      </c>
      <c r="L362" s="21">
        <f t="shared" si="86"/>
        <v>48</v>
      </c>
      <c r="M362" s="15"/>
      <c r="N362" s="15"/>
      <c r="O362" s="21">
        <f t="shared" si="78"/>
        <v>48</v>
      </c>
      <c r="P362" s="21">
        <f t="shared" si="87"/>
        <v>13</v>
      </c>
      <c r="Q362" s="15"/>
      <c r="R362" s="15"/>
      <c r="S362" s="21">
        <f t="shared" si="79"/>
        <v>13</v>
      </c>
      <c r="T362" s="21">
        <f t="shared" si="88"/>
        <v>18</v>
      </c>
      <c r="U362" s="15"/>
      <c r="V362" s="15"/>
      <c r="W362" s="21">
        <f t="shared" si="80"/>
        <v>18</v>
      </c>
      <c r="X362" s="21">
        <f t="shared" si="89"/>
        <v>21</v>
      </c>
      <c r="Y362" s="15"/>
      <c r="Z362" s="15"/>
      <c r="AA362" s="21">
        <f t="shared" si="81"/>
        <v>21</v>
      </c>
      <c r="AB362" s="21">
        <f t="shared" si="90"/>
        <v>15</v>
      </c>
      <c r="AC362" s="15"/>
      <c r="AD362" s="15"/>
      <c r="AE362" s="21">
        <f t="shared" si="82"/>
        <v>15</v>
      </c>
      <c r="AF362" s="20" t="str">
        <f t="shared" si="83"/>
        <v>OK</v>
      </c>
    </row>
    <row r="363" spans="1:32" x14ac:dyDescent="0.3">
      <c r="A363" s="9">
        <v>46582</v>
      </c>
      <c r="B363" s="37" t="s">
        <v>160</v>
      </c>
      <c r="C363" s="11"/>
      <c r="D363" s="21">
        <f t="shared" si="84"/>
        <v>26</v>
      </c>
      <c r="E363" s="15"/>
      <c r="F363" s="15"/>
      <c r="G363" s="21">
        <f t="shared" si="76"/>
        <v>26</v>
      </c>
      <c r="H363" s="21">
        <f t="shared" si="85"/>
        <v>20</v>
      </c>
      <c r="I363" s="15"/>
      <c r="J363" s="15"/>
      <c r="K363" s="21">
        <f t="shared" si="77"/>
        <v>20</v>
      </c>
      <c r="L363" s="21">
        <f t="shared" si="86"/>
        <v>48</v>
      </c>
      <c r="M363" s="15"/>
      <c r="N363" s="15"/>
      <c r="O363" s="21">
        <f t="shared" si="78"/>
        <v>48</v>
      </c>
      <c r="P363" s="21">
        <f t="shared" si="87"/>
        <v>13</v>
      </c>
      <c r="Q363" s="15"/>
      <c r="R363" s="15"/>
      <c r="S363" s="21">
        <f t="shared" si="79"/>
        <v>13</v>
      </c>
      <c r="T363" s="21">
        <f t="shared" si="88"/>
        <v>18</v>
      </c>
      <c r="U363" s="15"/>
      <c r="V363" s="15"/>
      <c r="W363" s="21">
        <f t="shared" si="80"/>
        <v>18</v>
      </c>
      <c r="X363" s="21">
        <f t="shared" si="89"/>
        <v>21</v>
      </c>
      <c r="Y363" s="15"/>
      <c r="Z363" s="15"/>
      <c r="AA363" s="21">
        <f t="shared" si="81"/>
        <v>21</v>
      </c>
      <c r="AB363" s="21">
        <f t="shared" si="90"/>
        <v>15</v>
      </c>
      <c r="AC363" s="15"/>
      <c r="AD363" s="15"/>
      <c r="AE363" s="21">
        <f t="shared" si="82"/>
        <v>15</v>
      </c>
      <c r="AF363" s="20" t="str">
        <f t="shared" si="83"/>
        <v>OK</v>
      </c>
    </row>
    <row r="364" spans="1:32" x14ac:dyDescent="0.3">
      <c r="A364" s="9">
        <v>46583</v>
      </c>
      <c r="B364" s="37" t="s">
        <v>161</v>
      </c>
      <c r="C364" s="11"/>
      <c r="D364" s="21">
        <f t="shared" si="84"/>
        <v>26</v>
      </c>
      <c r="E364" s="15"/>
      <c r="F364" s="15"/>
      <c r="G364" s="21">
        <f t="shared" si="76"/>
        <v>26</v>
      </c>
      <c r="H364" s="21">
        <f t="shared" si="85"/>
        <v>20</v>
      </c>
      <c r="I364" s="15"/>
      <c r="J364" s="15"/>
      <c r="K364" s="21">
        <f t="shared" si="77"/>
        <v>20</v>
      </c>
      <c r="L364" s="21">
        <f t="shared" si="86"/>
        <v>48</v>
      </c>
      <c r="M364" s="15"/>
      <c r="N364" s="15"/>
      <c r="O364" s="21">
        <f t="shared" si="78"/>
        <v>48</v>
      </c>
      <c r="P364" s="21">
        <f t="shared" si="87"/>
        <v>13</v>
      </c>
      <c r="Q364" s="15"/>
      <c r="R364" s="15"/>
      <c r="S364" s="21">
        <f t="shared" si="79"/>
        <v>13</v>
      </c>
      <c r="T364" s="21">
        <f t="shared" si="88"/>
        <v>18</v>
      </c>
      <c r="U364" s="15"/>
      <c r="V364" s="15"/>
      <c r="W364" s="21">
        <f t="shared" si="80"/>
        <v>18</v>
      </c>
      <c r="X364" s="21">
        <f t="shared" si="89"/>
        <v>21</v>
      </c>
      <c r="Y364" s="15"/>
      <c r="Z364" s="15"/>
      <c r="AA364" s="21">
        <f t="shared" si="81"/>
        <v>21</v>
      </c>
      <c r="AB364" s="21">
        <f t="shared" si="90"/>
        <v>15</v>
      </c>
      <c r="AC364" s="15"/>
      <c r="AD364" s="15"/>
      <c r="AE364" s="21">
        <f t="shared" si="82"/>
        <v>15</v>
      </c>
      <c r="AF364" s="20" t="str">
        <f t="shared" si="83"/>
        <v>OK</v>
      </c>
    </row>
    <row r="365" spans="1:32" x14ac:dyDescent="0.3">
      <c r="A365" s="9">
        <v>46584</v>
      </c>
      <c r="B365" s="37" t="s">
        <v>162</v>
      </c>
      <c r="C365" s="11"/>
      <c r="D365" s="21">
        <f t="shared" si="84"/>
        <v>26</v>
      </c>
      <c r="E365" s="15"/>
      <c r="F365" s="15"/>
      <c r="G365" s="21">
        <f t="shared" si="76"/>
        <v>26</v>
      </c>
      <c r="H365" s="21">
        <f t="shared" si="85"/>
        <v>20</v>
      </c>
      <c r="I365" s="15"/>
      <c r="J365" s="15"/>
      <c r="K365" s="21">
        <f t="shared" si="77"/>
        <v>20</v>
      </c>
      <c r="L365" s="21">
        <f t="shared" si="86"/>
        <v>48</v>
      </c>
      <c r="M365" s="15"/>
      <c r="N365" s="15"/>
      <c r="O365" s="21">
        <f t="shared" si="78"/>
        <v>48</v>
      </c>
      <c r="P365" s="21">
        <f t="shared" si="87"/>
        <v>13</v>
      </c>
      <c r="Q365" s="15"/>
      <c r="R365" s="15"/>
      <c r="S365" s="21">
        <f t="shared" si="79"/>
        <v>13</v>
      </c>
      <c r="T365" s="21">
        <f t="shared" si="88"/>
        <v>18</v>
      </c>
      <c r="U365" s="15"/>
      <c r="V365" s="15"/>
      <c r="W365" s="21">
        <f t="shared" si="80"/>
        <v>18</v>
      </c>
      <c r="X365" s="21">
        <f t="shared" si="89"/>
        <v>21</v>
      </c>
      <c r="Y365" s="15"/>
      <c r="Z365" s="15"/>
      <c r="AA365" s="21">
        <f t="shared" si="81"/>
        <v>21</v>
      </c>
      <c r="AB365" s="21">
        <f t="shared" si="90"/>
        <v>15</v>
      </c>
      <c r="AC365" s="15"/>
      <c r="AD365" s="15"/>
      <c r="AE365" s="21">
        <f t="shared" si="82"/>
        <v>15</v>
      </c>
      <c r="AF365" s="20" t="str">
        <f t="shared" si="83"/>
        <v>OK</v>
      </c>
    </row>
    <row r="366" spans="1:32" x14ac:dyDescent="0.3">
      <c r="A366" s="9">
        <v>46585</v>
      </c>
      <c r="B366" s="37" t="s">
        <v>163</v>
      </c>
      <c r="C366" s="11"/>
      <c r="D366" s="21">
        <f t="shared" si="84"/>
        <v>26</v>
      </c>
      <c r="E366" s="15"/>
      <c r="F366" s="15"/>
      <c r="G366" s="21">
        <f t="shared" si="76"/>
        <v>26</v>
      </c>
      <c r="H366" s="21">
        <f t="shared" si="85"/>
        <v>20</v>
      </c>
      <c r="I366" s="15"/>
      <c r="J366" s="15"/>
      <c r="K366" s="21">
        <f t="shared" si="77"/>
        <v>20</v>
      </c>
      <c r="L366" s="21">
        <f t="shared" si="86"/>
        <v>48</v>
      </c>
      <c r="M366" s="15"/>
      <c r="N366" s="15"/>
      <c r="O366" s="21">
        <f t="shared" si="78"/>
        <v>48</v>
      </c>
      <c r="P366" s="21">
        <f t="shared" si="87"/>
        <v>13</v>
      </c>
      <c r="Q366" s="15"/>
      <c r="R366" s="15"/>
      <c r="S366" s="21">
        <f t="shared" si="79"/>
        <v>13</v>
      </c>
      <c r="T366" s="21">
        <f t="shared" si="88"/>
        <v>18</v>
      </c>
      <c r="U366" s="15"/>
      <c r="V366" s="15"/>
      <c r="W366" s="21">
        <f t="shared" si="80"/>
        <v>18</v>
      </c>
      <c r="X366" s="21">
        <f t="shared" si="89"/>
        <v>21</v>
      </c>
      <c r="Y366" s="15"/>
      <c r="Z366" s="15"/>
      <c r="AA366" s="21">
        <f t="shared" si="81"/>
        <v>21</v>
      </c>
      <c r="AB366" s="21">
        <f t="shared" si="90"/>
        <v>15</v>
      </c>
      <c r="AC366" s="15"/>
      <c r="AD366" s="15"/>
      <c r="AE366" s="21">
        <f t="shared" si="82"/>
        <v>15</v>
      </c>
      <c r="AF366" s="20" t="str">
        <f t="shared" si="83"/>
        <v>OK</v>
      </c>
    </row>
    <row r="367" spans="1:32" x14ac:dyDescent="0.3">
      <c r="A367" s="9">
        <v>46586</v>
      </c>
      <c r="B367" s="37" t="s">
        <v>158</v>
      </c>
      <c r="C367" s="11"/>
      <c r="D367" s="21">
        <f t="shared" si="84"/>
        <v>26</v>
      </c>
      <c r="E367" s="15"/>
      <c r="F367" s="15"/>
      <c r="G367" s="21">
        <f t="shared" si="76"/>
        <v>26</v>
      </c>
      <c r="H367" s="21">
        <f t="shared" si="85"/>
        <v>20</v>
      </c>
      <c r="I367" s="15"/>
      <c r="J367" s="15"/>
      <c r="K367" s="21">
        <f t="shared" si="77"/>
        <v>20</v>
      </c>
      <c r="L367" s="21">
        <f t="shared" si="86"/>
        <v>48</v>
      </c>
      <c r="M367" s="15"/>
      <c r="N367" s="15"/>
      <c r="O367" s="21">
        <f t="shared" si="78"/>
        <v>48</v>
      </c>
      <c r="P367" s="21">
        <f t="shared" si="87"/>
        <v>13</v>
      </c>
      <c r="Q367" s="15"/>
      <c r="R367" s="15"/>
      <c r="S367" s="21">
        <f t="shared" si="79"/>
        <v>13</v>
      </c>
      <c r="T367" s="21">
        <f t="shared" si="88"/>
        <v>18</v>
      </c>
      <c r="U367" s="15"/>
      <c r="V367" s="15"/>
      <c r="W367" s="21">
        <f t="shared" si="80"/>
        <v>18</v>
      </c>
      <c r="X367" s="21">
        <f t="shared" si="89"/>
        <v>21</v>
      </c>
      <c r="Y367" s="15"/>
      <c r="Z367" s="15"/>
      <c r="AA367" s="21">
        <f t="shared" si="81"/>
        <v>21</v>
      </c>
      <c r="AB367" s="21">
        <f t="shared" si="90"/>
        <v>15</v>
      </c>
      <c r="AC367" s="15"/>
      <c r="AD367" s="15"/>
      <c r="AE367" s="21">
        <f t="shared" si="82"/>
        <v>15</v>
      </c>
      <c r="AF367" s="20" t="str">
        <f t="shared" si="83"/>
        <v>OK</v>
      </c>
    </row>
    <row r="368" spans="1:32" x14ac:dyDescent="0.3">
      <c r="A368" s="9">
        <v>46587</v>
      </c>
      <c r="B368" s="37" t="s">
        <v>157</v>
      </c>
      <c r="C368" s="11"/>
      <c r="D368" s="21">
        <f t="shared" si="84"/>
        <v>26</v>
      </c>
      <c r="E368" s="15"/>
      <c r="F368" s="15"/>
      <c r="G368" s="21">
        <f t="shared" si="76"/>
        <v>26</v>
      </c>
      <c r="H368" s="21">
        <f t="shared" si="85"/>
        <v>20</v>
      </c>
      <c r="I368" s="15"/>
      <c r="J368" s="15"/>
      <c r="K368" s="21">
        <f t="shared" si="77"/>
        <v>20</v>
      </c>
      <c r="L368" s="21">
        <f t="shared" si="86"/>
        <v>48</v>
      </c>
      <c r="M368" s="15"/>
      <c r="N368" s="15"/>
      <c r="O368" s="21">
        <f t="shared" si="78"/>
        <v>48</v>
      </c>
      <c r="P368" s="21">
        <f t="shared" si="87"/>
        <v>13</v>
      </c>
      <c r="Q368" s="15"/>
      <c r="R368" s="15"/>
      <c r="S368" s="21">
        <f t="shared" si="79"/>
        <v>13</v>
      </c>
      <c r="T368" s="21">
        <f t="shared" si="88"/>
        <v>18</v>
      </c>
      <c r="U368" s="15"/>
      <c r="V368" s="15"/>
      <c r="W368" s="21">
        <f t="shared" si="80"/>
        <v>18</v>
      </c>
      <c r="X368" s="21">
        <f t="shared" si="89"/>
        <v>21</v>
      </c>
      <c r="Y368" s="15"/>
      <c r="Z368" s="15"/>
      <c r="AA368" s="21">
        <f t="shared" si="81"/>
        <v>21</v>
      </c>
      <c r="AB368" s="21">
        <f t="shared" si="90"/>
        <v>15</v>
      </c>
      <c r="AC368" s="15"/>
      <c r="AD368" s="15"/>
      <c r="AE368" s="21">
        <f t="shared" si="82"/>
        <v>15</v>
      </c>
      <c r="AF368" s="20" t="str">
        <f t="shared" si="83"/>
        <v>OK</v>
      </c>
    </row>
    <row r="369" spans="1:32" x14ac:dyDescent="0.3">
      <c r="A369" s="9">
        <v>46588</v>
      </c>
      <c r="B369" s="37" t="s">
        <v>159</v>
      </c>
      <c r="C369" s="11"/>
      <c r="D369" s="21">
        <f t="shared" si="84"/>
        <v>26</v>
      </c>
      <c r="E369" s="15"/>
      <c r="F369" s="15"/>
      <c r="G369" s="21">
        <f t="shared" si="76"/>
        <v>26</v>
      </c>
      <c r="H369" s="21">
        <f t="shared" si="85"/>
        <v>20</v>
      </c>
      <c r="I369" s="15"/>
      <c r="J369" s="15"/>
      <c r="K369" s="21">
        <f t="shared" si="77"/>
        <v>20</v>
      </c>
      <c r="L369" s="21">
        <f t="shared" si="86"/>
        <v>48</v>
      </c>
      <c r="M369" s="15"/>
      <c r="N369" s="15"/>
      <c r="O369" s="21">
        <f t="shared" si="78"/>
        <v>48</v>
      </c>
      <c r="P369" s="21">
        <f t="shared" si="87"/>
        <v>13</v>
      </c>
      <c r="Q369" s="15"/>
      <c r="R369" s="15"/>
      <c r="S369" s="21">
        <f t="shared" si="79"/>
        <v>13</v>
      </c>
      <c r="T369" s="21">
        <f t="shared" si="88"/>
        <v>18</v>
      </c>
      <c r="U369" s="15"/>
      <c r="V369" s="15"/>
      <c r="W369" s="21">
        <f t="shared" si="80"/>
        <v>18</v>
      </c>
      <c r="X369" s="21">
        <f t="shared" si="89"/>
        <v>21</v>
      </c>
      <c r="Y369" s="15"/>
      <c r="Z369" s="15"/>
      <c r="AA369" s="21">
        <f t="shared" si="81"/>
        <v>21</v>
      </c>
      <c r="AB369" s="21">
        <f t="shared" si="90"/>
        <v>15</v>
      </c>
      <c r="AC369" s="15"/>
      <c r="AD369" s="15"/>
      <c r="AE369" s="21">
        <f t="shared" si="82"/>
        <v>15</v>
      </c>
      <c r="AF369" s="20" t="str">
        <f t="shared" si="83"/>
        <v>OK</v>
      </c>
    </row>
    <row r="370" spans="1:32" x14ac:dyDescent="0.3">
      <c r="A370" s="9">
        <v>46589</v>
      </c>
      <c r="B370" s="37" t="s">
        <v>160</v>
      </c>
      <c r="C370" s="11"/>
      <c r="D370" s="21">
        <f t="shared" si="84"/>
        <v>26</v>
      </c>
      <c r="E370" s="15"/>
      <c r="F370" s="15"/>
      <c r="G370" s="21">
        <f t="shared" si="76"/>
        <v>26</v>
      </c>
      <c r="H370" s="21">
        <f t="shared" si="85"/>
        <v>20</v>
      </c>
      <c r="I370" s="15"/>
      <c r="J370" s="15"/>
      <c r="K370" s="21">
        <f t="shared" si="77"/>
        <v>20</v>
      </c>
      <c r="L370" s="21">
        <f t="shared" si="86"/>
        <v>48</v>
      </c>
      <c r="M370" s="15"/>
      <c r="N370" s="15"/>
      <c r="O370" s="21">
        <f t="shared" si="78"/>
        <v>48</v>
      </c>
      <c r="P370" s="21">
        <f t="shared" si="87"/>
        <v>13</v>
      </c>
      <c r="Q370" s="15"/>
      <c r="R370" s="15"/>
      <c r="S370" s="21">
        <f t="shared" si="79"/>
        <v>13</v>
      </c>
      <c r="T370" s="21">
        <f t="shared" si="88"/>
        <v>18</v>
      </c>
      <c r="U370" s="15"/>
      <c r="V370" s="15"/>
      <c r="W370" s="21">
        <f t="shared" si="80"/>
        <v>18</v>
      </c>
      <c r="X370" s="21">
        <f t="shared" si="89"/>
        <v>21</v>
      </c>
      <c r="Y370" s="15"/>
      <c r="Z370" s="15"/>
      <c r="AA370" s="21">
        <f t="shared" si="81"/>
        <v>21</v>
      </c>
      <c r="AB370" s="21">
        <f t="shared" si="90"/>
        <v>15</v>
      </c>
      <c r="AC370" s="15"/>
      <c r="AD370" s="15"/>
      <c r="AE370" s="21">
        <f t="shared" si="82"/>
        <v>15</v>
      </c>
      <c r="AF370" s="20" t="str">
        <f t="shared" si="83"/>
        <v>OK</v>
      </c>
    </row>
    <row r="371" spans="1:32" x14ac:dyDescent="0.3">
      <c r="A371" s="9">
        <v>46590</v>
      </c>
      <c r="B371" s="37" t="s">
        <v>161</v>
      </c>
      <c r="C371" s="11"/>
      <c r="D371" s="21">
        <f t="shared" si="84"/>
        <v>26</v>
      </c>
      <c r="E371" s="15"/>
      <c r="F371" s="15"/>
      <c r="G371" s="21">
        <f t="shared" si="76"/>
        <v>26</v>
      </c>
      <c r="H371" s="21">
        <f t="shared" si="85"/>
        <v>20</v>
      </c>
      <c r="I371" s="15"/>
      <c r="J371" s="15"/>
      <c r="K371" s="21">
        <f t="shared" si="77"/>
        <v>20</v>
      </c>
      <c r="L371" s="21">
        <f t="shared" si="86"/>
        <v>48</v>
      </c>
      <c r="M371" s="15"/>
      <c r="N371" s="15"/>
      <c r="O371" s="21">
        <f t="shared" si="78"/>
        <v>48</v>
      </c>
      <c r="P371" s="21">
        <f t="shared" si="87"/>
        <v>13</v>
      </c>
      <c r="Q371" s="15"/>
      <c r="R371" s="15"/>
      <c r="S371" s="21">
        <f t="shared" si="79"/>
        <v>13</v>
      </c>
      <c r="T371" s="21">
        <f t="shared" si="88"/>
        <v>18</v>
      </c>
      <c r="U371" s="15"/>
      <c r="V371" s="15"/>
      <c r="W371" s="21">
        <f t="shared" si="80"/>
        <v>18</v>
      </c>
      <c r="X371" s="21">
        <f t="shared" si="89"/>
        <v>21</v>
      </c>
      <c r="Y371" s="15"/>
      <c r="Z371" s="15"/>
      <c r="AA371" s="21">
        <f t="shared" si="81"/>
        <v>21</v>
      </c>
      <c r="AB371" s="21">
        <f t="shared" si="90"/>
        <v>15</v>
      </c>
      <c r="AC371" s="15"/>
      <c r="AD371" s="15"/>
      <c r="AE371" s="21">
        <f t="shared" si="82"/>
        <v>15</v>
      </c>
      <c r="AF371" s="20" t="str">
        <f t="shared" si="83"/>
        <v>OK</v>
      </c>
    </row>
    <row r="372" spans="1:32" x14ac:dyDescent="0.3">
      <c r="A372" s="9">
        <v>46591</v>
      </c>
      <c r="B372" s="37" t="s">
        <v>162</v>
      </c>
      <c r="C372" s="11"/>
      <c r="D372" s="21">
        <f t="shared" si="84"/>
        <v>26</v>
      </c>
      <c r="E372" s="15"/>
      <c r="F372" s="15"/>
      <c r="G372" s="21">
        <f t="shared" si="76"/>
        <v>26</v>
      </c>
      <c r="H372" s="21">
        <f t="shared" si="85"/>
        <v>20</v>
      </c>
      <c r="I372" s="15"/>
      <c r="J372" s="15"/>
      <c r="K372" s="21">
        <f t="shared" si="77"/>
        <v>20</v>
      </c>
      <c r="L372" s="21">
        <f t="shared" si="86"/>
        <v>48</v>
      </c>
      <c r="M372" s="15"/>
      <c r="N372" s="15"/>
      <c r="O372" s="21">
        <f t="shared" si="78"/>
        <v>48</v>
      </c>
      <c r="P372" s="21">
        <f t="shared" si="87"/>
        <v>13</v>
      </c>
      <c r="Q372" s="15"/>
      <c r="R372" s="15"/>
      <c r="S372" s="21">
        <f t="shared" si="79"/>
        <v>13</v>
      </c>
      <c r="T372" s="21">
        <f t="shared" si="88"/>
        <v>18</v>
      </c>
      <c r="U372" s="15"/>
      <c r="V372" s="15"/>
      <c r="W372" s="21">
        <f t="shared" si="80"/>
        <v>18</v>
      </c>
      <c r="X372" s="21">
        <f t="shared" si="89"/>
        <v>21</v>
      </c>
      <c r="Y372" s="15"/>
      <c r="Z372" s="15"/>
      <c r="AA372" s="21">
        <f t="shared" si="81"/>
        <v>21</v>
      </c>
      <c r="AB372" s="21">
        <f t="shared" si="90"/>
        <v>15</v>
      </c>
      <c r="AC372" s="15"/>
      <c r="AD372" s="15"/>
      <c r="AE372" s="21">
        <f t="shared" si="82"/>
        <v>15</v>
      </c>
      <c r="AF372" s="20" t="str">
        <f t="shared" si="83"/>
        <v>OK</v>
      </c>
    </row>
    <row r="373" spans="1:32" x14ac:dyDescent="0.3">
      <c r="A373" s="9">
        <v>46592</v>
      </c>
      <c r="B373" s="37" t="s">
        <v>163</v>
      </c>
      <c r="C373" s="11"/>
      <c r="D373" s="21">
        <f t="shared" si="84"/>
        <v>26</v>
      </c>
      <c r="E373" s="15"/>
      <c r="F373" s="15"/>
      <c r="G373" s="21">
        <f t="shared" si="76"/>
        <v>26</v>
      </c>
      <c r="H373" s="21">
        <f t="shared" si="85"/>
        <v>20</v>
      </c>
      <c r="I373" s="15"/>
      <c r="J373" s="15"/>
      <c r="K373" s="21">
        <f t="shared" si="77"/>
        <v>20</v>
      </c>
      <c r="L373" s="21">
        <f t="shared" si="86"/>
        <v>48</v>
      </c>
      <c r="M373" s="15"/>
      <c r="N373" s="15"/>
      <c r="O373" s="21">
        <f t="shared" si="78"/>
        <v>48</v>
      </c>
      <c r="P373" s="21">
        <f t="shared" si="87"/>
        <v>13</v>
      </c>
      <c r="Q373" s="15"/>
      <c r="R373" s="15"/>
      <c r="S373" s="21">
        <f t="shared" si="79"/>
        <v>13</v>
      </c>
      <c r="T373" s="21">
        <f t="shared" si="88"/>
        <v>18</v>
      </c>
      <c r="U373" s="15"/>
      <c r="V373" s="15"/>
      <c r="W373" s="21">
        <f t="shared" si="80"/>
        <v>18</v>
      </c>
      <c r="X373" s="21">
        <f t="shared" si="89"/>
        <v>21</v>
      </c>
      <c r="Y373" s="15"/>
      <c r="Z373" s="15"/>
      <c r="AA373" s="21">
        <f t="shared" si="81"/>
        <v>21</v>
      </c>
      <c r="AB373" s="21">
        <f t="shared" si="90"/>
        <v>15</v>
      </c>
      <c r="AC373" s="15"/>
      <c r="AD373" s="15"/>
      <c r="AE373" s="21">
        <f t="shared" si="82"/>
        <v>15</v>
      </c>
      <c r="AF373" s="20" t="str">
        <f t="shared" si="83"/>
        <v>OK</v>
      </c>
    </row>
    <row r="374" spans="1:32" x14ac:dyDescent="0.3">
      <c r="A374" s="9">
        <v>46593</v>
      </c>
      <c r="B374" s="37" t="s">
        <v>158</v>
      </c>
      <c r="C374" s="11"/>
      <c r="D374" s="21">
        <f t="shared" si="84"/>
        <v>26</v>
      </c>
      <c r="E374" s="15"/>
      <c r="F374" s="15"/>
      <c r="G374" s="21">
        <f t="shared" si="76"/>
        <v>26</v>
      </c>
      <c r="H374" s="21">
        <f t="shared" si="85"/>
        <v>20</v>
      </c>
      <c r="I374" s="15"/>
      <c r="J374" s="15"/>
      <c r="K374" s="21">
        <f t="shared" si="77"/>
        <v>20</v>
      </c>
      <c r="L374" s="21">
        <f t="shared" si="86"/>
        <v>48</v>
      </c>
      <c r="M374" s="15"/>
      <c r="N374" s="15"/>
      <c r="O374" s="21">
        <f t="shared" si="78"/>
        <v>48</v>
      </c>
      <c r="P374" s="21">
        <f t="shared" si="87"/>
        <v>13</v>
      </c>
      <c r="Q374" s="15"/>
      <c r="R374" s="15"/>
      <c r="S374" s="21">
        <f t="shared" si="79"/>
        <v>13</v>
      </c>
      <c r="T374" s="21">
        <f t="shared" si="88"/>
        <v>18</v>
      </c>
      <c r="U374" s="15"/>
      <c r="V374" s="15"/>
      <c r="W374" s="21">
        <f t="shared" si="80"/>
        <v>18</v>
      </c>
      <c r="X374" s="21">
        <f t="shared" si="89"/>
        <v>21</v>
      </c>
      <c r="Y374" s="15"/>
      <c r="Z374" s="15"/>
      <c r="AA374" s="21">
        <f t="shared" si="81"/>
        <v>21</v>
      </c>
      <c r="AB374" s="21">
        <f t="shared" si="90"/>
        <v>15</v>
      </c>
      <c r="AC374" s="15"/>
      <c r="AD374" s="15"/>
      <c r="AE374" s="21">
        <f t="shared" si="82"/>
        <v>15</v>
      </c>
      <c r="AF374" s="20" t="str">
        <f t="shared" si="83"/>
        <v>OK</v>
      </c>
    </row>
    <row r="375" spans="1:32" x14ac:dyDescent="0.3">
      <c r="A375" s="9">
        <v>46594</v>
      </c>
      <c r="B375" s="37" t="s">
        <v>157</v>
      </c>
      <c r="C375" s="11"/>
      <c r="D375" s="21">
        <f t="shared" si="84"/>
        <v>26</v>
      </c>
      <c r="E375" s="15"/>
      <c r="F375" s="15"/>
      <c r="G375" s="21">
        <f t="shared" si="76"/>
        <v>26</v>
      </c>
      <c r="H375" s="21">
        <f t="shared" si="85"/>
        <v>20</v>
      </c>
      <c r="I375" s="15"/>
      <c r="J375" s="15"/>
      <c r="K375" s="21">
        <f t="shared" si="77"/>
        <v>20</v>
      </c>
      <c r="L375" s="21">
        <f t="shared" si="86"/>
        <v>48</v>
      </c>
      <c r="M375" s="15"/>
      <c r="N375" s="15"/>
      <c r="O375" s="21">
        <f t="shared" si="78"/>
        <v>48</v>
      </c>
      <c r="P375" s="21">
        <f t="shared" si="87"/>
        <v>13</v>
      </c>
      <c r="Q375" s="15"/>
      <c r="R375" s="15"/>
      <c r="S375" s="21">
        <f t="shared" si="79"/>
        <v>13</v>
      </c>
      <c r="T375" s="21">
        <f t="shared" si="88"/>
        <v>18</v>
      </c>
      <c r="U375" s="15"/>
      <c r="V375" s="15"/>
      <c r="W375" s="21">
        <f t="shared" si="80"/>
        <v>18</v>
      </c>
      <c r="X375" s="21">
        <f t="shared" si="89"/>
        <v>21</v>
      </c>
      <c r="Y375" s="15"/>
      <c r="Z375" s="15"/>
      <c r="AA375" s="21">
        <f t="shared" si="81"/>
        <v>21</v>
      </c>
      <c r="AB375" s="21">
        <f t="shared" si="90"/>
        <v>15</v>
      </c>
      <c r="AC375" s="15"/>
      <c r="AD375" s="15"/>
      <c r="AE375" s="21">
        <f t="shared" si="82"/>
        <v>15</v>
      </c>
      <c r="AF375" s="20" t="str">
        <f t="shared" si="83"/>
        <v>OK</v>
      </c>
    </row>
    <row r="376" spans="1:32" x14ac:dyDescent="0.3">
      <c r="A376" s="9">
        <v>46595</v>
      </c>
      <c r="B376" s="37" t="s">
        <v>159</v>
      </c>
      <c r="C376" s="11"/>
      <c r="D376" s="21">
        <f t="shared" si="84"/>
        <v>26</v>
      </c>
      <c r="E376" s="15"/>
      <c r="F376" s="15"/>
      <c r="G376" s="21">
        <f t="shared" si="76"/>
        <v>26</v>
      </c>
      <c r="H376" s="21">
        <f t="shared" si="85"/>
        <v>20</v>
      </c>
      <c r="I376" s="15"/>
      <c r="J376" s="15"/>
      <c r="K376" s="21">
        <f t="shared" si="77"/>
        <v>20</v>
      </c>
      <c r="L376" s="21">
        <f t="shared" si="86"/>
        <v>48</v>
      </c>
      <c r="M376" s="15"/>
      <c r="N376" s="15"/>
      <c r="O376" s="21">
        <f t="shared" si="78"/>
        <v>48</v>
      </c>
      <c r="P376" s="21">
        <f t="shared" si="87"/>
        <v>13</v>
      </c>
      <c r="Q376" s="15"/>
      <c r="R376" s="15"/>
      <c r="S376" s="21">
        <f t="shared" si="79"/>
        <v>13</v>
      </c>
      <c r="T376" s="21">
        <f t="shared" si="88"/>
        <v>18</v>
      </c>
      <c r="U376" s="15"/>
      <c r="V376" s="15"/>
      <c r="W376" s="21">
        <f t="shared" si="80"/>
        <v>18</v>
      </c>
      <c r="X376" s="21">
        <f t="shared" si="89"/>
        <v>21</v>
      </c>
      <c r="Y376" s="15"/>
      <c r="Z376" s="15"/>
      <c r="AA376" s="21">
        <f t="shared" si="81"/>
        <v>21</v>
      </c>
      <c r="AB376" s="21">
        <f t="shared" si="90"/>
        <v>15</v>
      </c>
      <c r="AC376" s="15"/>
      <c r="AD376" s="15"/>
      <c r="AE376" s="21">
        <f t="shared" si="82"/>
        <v>15</v>
      </c>
      <c r="AF376" s="20" t="str">
        <f t="shared" si="83"/>
        <v>OK</v>
      </c>
    </row>
    <row r="377" spans="1:32" x14ac:dyDescent="0.3">
      <c r="A377" s="9">
        <v>46596</v>
      </c>
      <c r="B377" s="37" t="s">
        <v>160</v>
      </c>
      <c r="C377" s="11"/>
      <c r="D377" s="21">
        <f t="shared" si="84"/>
        <v>26</v>
      </c>
      <c r="E377" s="15"/>
      <c r="F377" s="15"/>
      <c r="G377" s="21">
        <f t="shared" si="76"/>
        <v>26</v>
      </c>
      <c r="H377" s="21">
        <f t="shared" si="85"/>
        <v>20</v>
      </c>
      <c r="I377" s="15"/>
      <c r="J377" s="15"/>
      <c r="K377" s="21">
        <f t="shared" si="77"/>
        <v>20</v>
      </c>
      <c r="L377" s="21">
        <f t="shared" si="86"/>
        <v>48</v>
      </c>
      <c r="M377" s="15"/>
      <c r="N377" s="15"/>
      <c r="O377" s="21">
        <f t="shared" si="78"/>
        <v>48</v>
      </c>
      <c r="P377" s="21">
        <f t="shared" si="87"/>
        <v>13</v>
      </c>
      <c r="Q377" s="15"/>
      <c r="R377" s="15"/>
      <c r="S377" s="21">
        <f t="shared" si="79"/>
        <v>13</v>
      </c>
      <c r="T377" s="21">
        <f t="shared" si="88"/>
        <v>18</v>
      </c>
      <c r="U377" s="15"/>
      <c r="V377" s="15"/>
      <c r="W377" s="21">
        <f t="shared" si="80"/>
        <v>18</v>
      </c>
      <c r="X377" s="21">
        <f t="shared" si="89"/>
        <v>21</v>
      </c>
      <c r="Y377" s="15"/>
      <c r="Z377" s="15"/>
      <c r="AA377" s="21">
        <f t="shared" si="81"/>
        <v>21</v>
      </c>
      <c r="AB377" s="21">
        <f t="shared" si="90"/>
        <v>15</v>
      </c>
      <c r="AC377" s="15"/>
      <c r="AD377" s="15"/>
      <c r="AE377" s="21">
        <f t="shared" si="82"/>
        <v>15</v>
      </c>
      <c r="AF377" s="20" t="str">
        <f t="shared" si="83"/>
        <v>OK</v>
      </c>
    </row>
    <row r="378" spans="1:32" x14ac:dyDescent="0.3">
      <c r="A378" s="9">
        <v>46597</v>
      </c>
      <c r="B378" s="37" t="s">
        <v>161</v>
      </c>
      <c r="C378" s="11"/>
      <c r="D378" s="21">
        <f t="shared" si="84"/>
        <v>26</v>
      </c>
      <c r="E378" s="15"/>
      <c r="F378" s="15"/>
      <c r="G378" s="21">
        <f t="shared" si="76"/>
        <v>26</v>
      </c>
      <c r="H378" s="21">
        <f t="shared" si="85"/>
        <v>20</v>
      </c>
      <c r="I378" s="15"/>
      <c r="J378" s="15"/>
      <c r="K378" s="21">
        <f t="shared" si="77"/>
        <v>20</v>
      </c>
      <c r="L378" s="21">
        <f t="shared" si="86"/>
        <v>48</v>
      </c>
      <c r="M378" s="15"/>
      <c r="N378" s="15"/>
      <c r="O378" s="21">
        <f t="shared" si="78"/>
        <v>48</v>
      </c>
      <c r="P378" s="21">
        <f t="shared" si="87"/>
        <v>13</v>
      </c>
      <c r="Q378" s="15"/>
      <c r="R378" s="15"/>
      <c r="S378" s="21">
        <f t="shared" si="79"/>
        <v>13</v>
      </c>
      <c r="T378" s="21">
        <f t="shared" si="88"/>
        <v>18</v>
      </c>
      <c r="U378" s="15"/>
      <c r="V378" s="15"/>
      <c r="W378" s="21">
        <f t="shared" si="80"/>
        <v>18</v>
      </c>
      <c r="X378" s="21">
        <f t="shared" si="89"/>
        <v>21</v>
      </c>
      <c r="Y378" s="15"/>
      <c r="Z378" s="15"/>
      <c r="AA378" s="21">
        <f t="shared" si="81"/>
        <v>21</v>
      </c>
      <c r="AB378" s="21">
        <f t="shared" si="90"/>
        <v>15</v>
      </c>
      <c r="AC378" s="15"/>
      <c r="AD378" s="15"/>
      <c r="AE378" s="21">
        <f t="shared" si="82"/>
        <v>15</v>
      </c>
      <c r="AF378" s="20" t="str">
        <f t="shared" si="83"/>
        <v>OK</v>
      </c>
    </row>
    <row r="379" spans="1:32" x14ac:dyDescent="0.3">
      <c r="A379" s="9">
        <v>46598</v>
      </c>
      <c r="B379" s="37" t="s">
        <v>162</v>
      </c>
      <c r="C379" s="11"/>
      <c r="D379" s="21">
        <f t="shared" si="84"/>
        <v>26</v>
      </c>
      <c r="E379" s="15"/>
      <c r="F379" s="15"/>
      <c r="G379" s="21">
        <f t="shared" si="76"/>
        <v>26</v>
      </c>
      <c r="H379" s="21">
        <f t="shared" si="85"/>
        <v>20</v>
      </c>
      <c r="I379" s="15"/>
      <c r="J379" s="15"/>
      <c r="K379" s="21">
        <f t="shared" si="77"/>
        <v>20</v>
      </c>
      <c r="L379" s="21">
        <f t="shared" si="86"/>
        <v>48</v>
      </c>
      <c r="M379" s="15"/>
      <c r="N379" s="15"/>
      <c r="O379" s="21">
        <f t="shared" si="78"/>
        <v>48</v>
      </c>
      <c r="P379" s="21">
        <f t="shared" si="87"/>
        <v>13</v>
      </c>
      <c r="Q379" s="15"/>
      <c r="R379" s="15"/>
      <c r="S379" s="21">
        <f t="shared" si="79"/>
        <v>13</v>
      </c>
      <c r="T379" s="21">
        <f t="shared" si="88"/>
        <v>18</v>
      </c>
      <c r="U379" s="15"/>
      <c r="V379" s="15"/>
      <c r="W379" s="21">
        <f t="shared" si="80"/>
        <v>18</v>
      </c>
      <c r="X379" s="21">
        <f t="shared" si="89"/>
        <v>21</v>
      </c>
      <c r="Y379" s="15"/>
      <c r="Z379" s="15"/>
      <c r="AA379" s="21">
        <f t="shared" si="81"/>
        <v>21</v>
      </c>
      <c r="AB379" s="21">
        <f t="shared" si="90"/>
        <v>15</v>
      </c>
      <c r="AC379" s="15"/>
      <c r="AD379" s="15"/>
      <c r="AE379" s="21">
        <f t="shared" si="82"/>
        <v>15</v>
      </c>
      <c r="AF379" s="20" t="str">
        <f t="shared" si="83"/>
        <v>OK</v>
      </c>
    </row>
    <row r="380" spans="1:32" x14ac:dyDescent="0.3">
      <c r="A380" s="9">
        <v>46599</v>
      </c>
      <c r="B380" s="37" t="s">
        <v>163</v>
      </c>
      <c r="C380" s="11"/>
      <c r="D380" s="21">
        <f t="shared" si="84"/>
        <v>26</v>
      </c>
      <c r="E380" s="15"/>
      <c r="F380" s="15"/>
      <c r="G380" s="21">
        <f t="shared" si="76"/>
        <v>26</v>
      </c>
      <c r="H380" s="21">
        <f t="shared" si="85"/>
        <v>20</v>
      </c>
      <c r="I380" s="15"/>
      <c r="J380" s="15"/>
      <c r="K380" s="21">
        <f t="shared" si="77"/>
        <v>20</v>
      </c>
      <c r="L380" s="21">
        <f t="shared" si="86"/>
        <v>48</v>
      </c>
      <c r="M380" s="15"/>
      <c r="N380" s="15"/>
      <c r="O380" s="21">
        <f t="shared" si="78"/>
        <v>48</v>
      </c>
      <c r="P380" s="21">
        <f t="shared" si="87"/>
        <v>13</v>
      </c>
      <c r="Q380" s="15"/>
      <c r="R380" s="15"/>
      <c r="S380" s="21">
        <f t="shared" si="79"/>
        <v>13</v>
      </c>
      <c r="T380" s="21">
        <f t="shared" si="88"/>
        <v>18</v>
      </c>
      <c r="U380" s="15"/>
      <c r="V380" s="15"/>
      <c r="W380" s="21">
        <f t="shared" si="80"/>
        <v>18</v>
      </c>
      <c r="X380" s="21">
        <f t="shared" si="89"/>
        <v>21</v>
      </c>
      <c r="Y380" s="15"/>
      <c r="Z380" s="15"/>
      <c r="AA380" s="21">
        <f t="shared" si="81"/>
        <v>21</v>
      </c>
      <c r="AB380" s="21">
        <f t="shared" si="90"/>
        <v>15</v>
      </c>
      <c r="AC380" s="15"/>
      <c r="AD380" s="15"/>
      <c r="AE380" s="21">
        <f t="shared" si="82"/>
        <v>15</v>
      </c>
      <c r="AF380" s="20" t="str">
        <f t="shared" si="83"/>
        <v>OK</v>
      </c>
    </row>
    <row r="381" spans="1:32" x14ac:dyDescent="0.3">
      <c r="A381" s="9">
        <v>46600</v>
      </c>
      <c r="B381" s="37" t="s">
        <v>158</v>
      </c>
      <c r="C381" s="11"/>
      <c r="D381" s="21">
        <f t="shared" si="84"/>
        <v>26</v>
      </c>
      <c r="E381" s="15"/>
      <c r="F381" s="15"/>
      <c r="G381" s="21">
        <f t="shared" si="76"/>
        <v>26</v>
      </c>
      <c r="H381" s="21">
        <f t="shared" si="85"/>
        <v>20</v>
      </c>
      <c r="I381" s="15"/>
      <c r="J381" s="15"/>
      <c r="K381" s="21">
        <f t="shared" si="77"/>
        <v>20</v>
      </c>
      <c r="L381" s="21">
        <f t="shared" si="86"/>
        <v>48</v>
      </c>
      <c r="M381" s="15"/>
      <c r="N381" s="15"/>
      <c r="O381" s="21">
        <f t="shared" si="78"/>
        <v>48</v>
      </c>
      <c r="P381" s="21">
        <f t="shared" si="87"/>
        <v>13</v>
      </c>
      <c r="Q381" s="15"/>
      <c r="R381" s="15"/>
      <c r="S381" s="21">
        <f t="shared" si="79"/>
        <v>13</v>
      </c>
      <c r="T381" s="21">
        <f t="shared" si="88"/>
        <v>18</v>
      </c>
      <c r="U381" s="15"/>
      <c r="V381" s="15"/>
      <c r="W381" s="21">
        <f t="shared" si="80"/>
        <v>18</v>
      </c>
      <c r="X381" s="21">
        <f t="shared" si="89"/>
        <v>21</v>
      </c>
      <c r="Y381" s="15"/>
      <c r="Z381" s="15"/>
      <c r="AA381" s="21">
        <f t="shared" si="81"/>
        <v>21</v>
      </c>
      <c r="AB381" s="21">
        <f t="shared" si="90"/>
        <v>15</v>
      </c>
      <c r="AC381" s="15"/>
      <c r="AD381" s="15"/>
      <c r="AE381" s="21">
        <f t="shared" si="82"/>
        <v>15</v>
      </c>
      <c r="AF381" s="20" t="str">
        <f t="shared" si="83"/>
        <v>OK</v>
      </c>
    </row>
    <row r="382" spans="1:32" x14ac:dyDescent="0.3">
      <c r="A382" s="9">
        <v>46601</v>
      </c>
      <c r="B382" s="37" t="s">
        <v>157</v>
      </c>
      <c r="C382" s="11"/>
      <c r="D382" s="21">
        <f t="shared" si="84"/>
        <v>26</v>
      </c>
      <c r="E382" s="15"/>
      <c r="F382" s="15"/>
      <c r="G382" s="21">
        <f t="shared" si="76"/>
        <v>26</v>
      </c>
      <c r="H382" s="21">
        <f t="shared" si="85"/>
        <v>20</v>
      </c>
      <c r="I382" s="15"/>
      <c r="J382" s="15"/>
      <c r="K382" s="21">
        <f t="shared" si="77"/>
        <v>20</v>
      </c>
      <c r="L382" s="21">
        <f t="shared" si="86"/>
        <v>48</v>
      </c>
      <c r="M382" s="15"/>
      <c r="N382" s="15"/>
      <c r="O382" s="21">
        <f t="shared" si="78"/>
        <v>48</v>
      </c>
      <c r="P382" s="21">
        <f t="shared" si="87"/>
        <v>13</v>
      </c>
      <c r="Q382" s="15"/>
      <c r="R382" s="15"/>
      <c r="S382" s="21">
        <f t="shared" si="79"/>
        <v>13</v>
      </c>
      <c r="T382" s="21">
        <f t="shared" si="88"/>
        <v>18</v>
      </c>
      <c r="U382" s="15"/>
      <c r="V382" s="15"/>
      <c r="W382" s="21">
        <f t="shared" si="80"/>
        <v>18</v>
      </c>
      <c r="X382" s="21">
        <f t="shared" si="89"/>
        <v>21</v>
      </c>
      <c r="Y382" s="15"/>
      <c r="Z382" s="15"/>
      <c r="AA382" s="21">
        <f t="shared" si="81"/>
        <v>21</v>
      </c>
      <c r="AB382" s="21">
        <f t="shared" si="90"/>
        <v>15</v>
      </c>
      <c r="AC382" s="15"/>
      <c r="AD382" s="15"/>
      <c r="AE382" s="21">
        <f t="shared" si="82"/>
        <v>15</v>
      </c>
      <c r="AF382" s="20" t="str">
        <f t="shared" si="83"/>
        <v>OK</v>
      </c>
    </row>
    <row r="383" spans="1:32" x14ac:dyDescent="0.3">
      <c r="A383" s="9">
        <v>46602</v>
      </c>
      <c r="B383" s="37" t="s">
        <v>159</v>
      </c>
      <c r="C383" s="11"/>
      <c r="D383" s="21">
        <f t="shared" si="84"/>
        <v>26</v>
      </c>
      <c r="E383" s="15"/>
      <c r="F383" s="15"/>
      <c r="G383" s="21">
        <f t="shared" si="76"/>
        <v>26</v>
      </c>
      <c r="H383" s="21">
        <f t="shared" si="85"/>
        <v>20</v>
      </c>
      <c r="I383" s="15"/>
      <c r="J383" s="15"/>
      <c r="K383" s="21">
        <f t="shared" si="77"/>
        <v>20</v>
      </c>
      <c r="L383" s="21">
        <f t="shared" si="86"/>
        <v>48</v>
      </c>
      <c r="M383" s="15"/>
      <c r="N383" s="15"/>
      <c r="O383" s="21">
        <f t="shared" si="78"/>
        <v>48</v>
      </c>
      <c r="P383" s="21">
        <f t="shared" si="87"/>
        <v>13</v>
      </c>
      <c r="Q383" s="15"/>
      <c r="R383" s="15"/>
      <c r="S383" s="21">
        <f t="shared" si="79"/>
        <v>13</v>
      </c>
      <c r="T383" s="21">
        <f t="shared" si="88"/>
        <v>18</v>
      </c>
      <c r="U383" s="15"/>
      <c r="V383" s="15"/>
      <c r="W383" s="21">
        <f t="shared" si="80"/>
        <v>18</v>
      </c>
      <c r="X383" s="21">
        <f t="shared" si="89"/>
        <v>21</v>
      </c>
      <c r="Y383" s="15"/>
      <c r="Z383" s="15"/>
      <c r="AA383" s="21">
        <f t="shared" si="81"/>
        <v>21</v>
      </c>
      <c r="AB383" s="21">
        <f t="shared" si="90"/>
        <v>15</v>
      </c>
      <c r="AC383" s="15"/>
      <c r="AD383" s="15"/>
      <c r="AE383" s="21">
        <f t="shared" si="82"/>
        <v>15</v>
      </c>
      <c r="AF383" s="20" t="str">
        <f t="shared" si="83"/>
        <v>OK</v>
      </c>
    </row>
    <row r="384" spans="1:32" x14ac:dyDescent="0.3">
      <c r="A384" s="9">
        <v>46603</v>
      </c>
      <c r="B384" s="37" t="s">
        <v>160</v>
      </c>
      <c r="C384" s="11"/>
      <c r="D384" s="21">
        <f t="shared" si="84"/>
        <v>26</v>
      </c>
      <c r="E384" s="15"/>
      <c r="F384" s="15"/>
      <c r="G384" s="21">
        <f t="shared" si="76"/>
        <v>26</v>
      </c>
      <c r="H384" s="21">
        <f t="shared" si="85"/>
        <v>20</v>
      </c>
      <c r="I384" s="15"/>
      <c r="J384" s="15"/>
      <c r="K384" s="21">
        <f t="shared" si="77"/>
        <v>20</v>
      </c>
      <c r="L384" s="21">
        <f t="shared" si="86"/>
        <v>48</v>
      </c>
      <c r="M384" s="15"/>
      <c r="N384" s="15"/>
      <c r="O384" s="21">
        <f t="shared" si="78"/>
        <v>48</v>
      </c>
      <c r="P384" s="21">
        <f t="shared" si="87"/>
        <v>13</v>
      </c>
      <c r="Q384" s="15"/>
      <c r="R384" s="15"/>
      <c r="S384" s="21">
        <f t="shared" si="79"/>
        <v>13</v>
      </c>
      <c r="T384" s="21">
        <f t="shared" si="88"/>
        <v>18</v>
      </c>
      <c r="U384" s="15"/>
      <c r="V384" s="15"/>
      <c r="W384" s="21">
        <f t="shared" si="80"/>
        <v>18</v>
      </c>
      <c r="X384" s="21">
        <f t="shared" si="89"/>
        <v>21</v>
      </c>
      <c r="Y384" s="15"/>
      <c r="Z384" s="15"/>
      <c r="AA384" s="21">
        <f t="shared" si="81"/>
        <v>21</v>
      </c>
      <c r="AB384" s="21">
        <f t="shared" si="90"/>
        <v>15</v>
      </c>
      <c r="AC384" s="15"/>
      <c r="AD384" s="15"/>
      <c r="AE384" s="21">
        <f t="shared" si="82"/>
        <v>15</v>
      </c>
      <c r="AF384" s="20" t="str">
        <f t="shared" si="83"/>
        <v>OK</v>
      </c>
    </row>
    <row r="385" spans="1:32" x14ac:dyDescent="0.3">
      <c r="A385" s="9">
        <v>46604</v>
      </c>
      <c r="B385" s="37" t="s">
        <v>161</v>
      </c>
      <c r="C385" s="11"/>
      <c r="D385" s="21">
        <f t="shared" si="84"/>
        <v>26</v>
      </c>
      <c r="E385" s="15"/>
      <c r="F385" s="15"/>
      <c r="G385" s="21">
        <f t="shared" si="76"/>
        <v>26</v>
      </c>
      <c r="H385" s="21">
        <f t="shared" si="85"/>
        <v>20</v>
      </c>
      <c r="I385" s="15"/>
      <c r="J385" s="15"/>
      <c r="K385" s="21">
        <f t="shared" si="77"/>
        <v>20</v>
      </c>
      <c r="L385" s="21">
        <f t="shared" si="86"/>
        <v>48</v>
      </c>
      <c r="M385" s="15"/>
      <c r="N385" s="15"/>
      <c r="O385" s="21">
        <f t="shared" si="78"/>
        <v>48</v>
      </c>
      <c r="P385" s="21">
        <f t="shared" si="87"/>
        <v>13</v>
      </c>
      <c r="Q385" s="15"/>
      <c r="R385" s="15"/>
      <c r="S385" s="21">
        <f t="shared" si="79"/>
        <v>13</v>
      </c>
      <c r="T385" s="21">
        <f t="shared" si="88"/>
        <v>18</v>
      </c>
      <c r="U385" s="15"/>
      <c r="V385" s="15"/>
      <c r="W385" s="21">
        <f t="shared" si="80"/>
        <v>18</v>
      </c>
      <c r="X385" s="21">
        <f t="shared" si="89"/>
        <v>21</v>
      </c>
      <c r="Y385" s="15"/>
      <c r="Z385" s="15"/>
      <c r="AA385" s="21">
        <f t="shared" si="81"/>
        <v>21</v>
      </c>
      <c r="AB385" s="21">
        <f t="shared" si="90"/>
        <v>15</v>
      </c>
      <c r="AC385" s="15"/>
      <c r="AD385" s="15"/>
      <c r="AE385" s="21">
        <f t="shared" si="82"/>
        <v>15</v>
      </c>
      <c r="AF385" s="20" t="str">
        <f t="shared" si="83"/>
        <v>OK</v>
      </c>
    </row>
    <row r="386" spans="1:32" x14ac:dyDescent="0.3">
      <c r="A386" s="9">
        <v>46605</v>
      </c>
      <c r="B386" s="37" t="s">
        <v>162</v>
      </c>
      <c r="C386" s="11"/>
      <c r="D386" s="21">
        <f t="shared" si="84"/>
        <v>26</v>
      </c>
      <c r="E386" s="15"/>
      <c r="F386" s="15"/>
      <c r="G386" s="21">
        <f t="shared" si="76"/>
        <v>26</v>
      </c>
      <c r="H386" s="21">
        <f t="shared" si="85"/>
        <v>20</v>
      </c>
      <c r="I386" s="15"/>
      <c r="J386" s="15"/>
      <c r="K386" s="21">
        <f t="shared" si="77"/>
        <v>20</v>
      </c>
      <c r="L386" s="21">
        <f t="shared" si="86"/>
        <v>48</v>
      </c>
      <c r="M386" s="15"/>
      <c r="N386" s="15"/>
      <c r="O386" s="21">
        <f t="shared" si="78"/>
        <v>48</v>
      </c>
      <c r="P386" s="21">
        <f t="shared" si="87"/>
        <v>13</v>
      </c>
      <c r="Q386" s="15"/>
      <c r="R386" s="15"/>
      <c r="S386" s="21">
        <f t="shared" si="79"/>
        <v>13</v>
      </c>
      <c r="T386" s="21">
        <f t="shared" si="88"/>
        <v>18</v>
      </c>
      <c r="U386" s="15"/>
      <c r="V386" s="15"/>
      <c r="W386" s="21">
        <f t="shared" si="80"/>
        <v>18</v>
      </c>
      <c r="X386" s="21">
        <f t="shared" si="89"/>
        <v>21</v>
      </c>
      <c r="Y386" s="15"/>
      <c r="Z386" s="15"/>
      <c r="AA386" s="21">
        <f t="shared" si="81"/>
        <v>21</v>
      </c>
      <c r="AB386" s="21">
        <f t="shared" si="90"/>
        <v>15</v>
      </c>
      <c r="AC386" s="15"/>
      <c r="AD386" s="15"/>
      <c r="AE386" s="21">
        <f t="shared" si="82"/>
        <v>15</v>
      </c>
      <c r="AF386" s="20" t="str">
        <f t="shared" si="83"/>
        <v>OK</v>
      </c>
    </row>
    <row r="387" spans="1:32" x14ac:dyDescent="0.3">
      <c r="A387" s="9">
        <v>46606</v>
      </c>
      <c r="B387" s="37" t="s">
        <v>163</v>
      </c>
      <c r="C387" s="11"/>
      <c r="D387" s="21">
        <f t="shared" si="84"/>
        <v>26</v>
      </c>
      <c r="E387" s="15"/>
      <c r="F387" s="15"/>
      <c r="G387" s="21">
        <f t="shared" si="76"/>
        <v>26</v>
      </c>
      <c r="H387" s="21">
        <f t="shared" si="85"/>
        <v>20</v>
      </c>
      <c r="I387" s="15"/>
      <c r="J387" s="15"/>
      <c r="K387" s="21">
        <f t="shared" si="77"/>
        <v>20</v>
      </c>
      <c r="L387" s="21">
        <f t="shared" si="86"/>
        <v>48</v>
      </c>
      <c r="M387" s="15"/>
      <c r="N387" s="15"/>
      <c r="O387" s="21">
        <f t="shared" si="78"/>
        <v>48</v>
      </c>
      <c r="P387" s="21">
        <f t="shared" si="87"/>
        <v>13</v>
      </c>
      <c r="Q387" s="15"/>
      <c r="R387" s="15"/>
      <c r="S387" s="21">
        <f t="shared" si="79"/>
        <v>13</v>
      </c>
      <c r="T387" s="21">
        <f t="shared" si="88"/>
        <v>18</v>
      </c>
      <c r="U387" s="15"/>
      <c r="V387" s="15"/>
      <c r="W387" s="21">
        <f t="shared" si="80"/>
        <v>18</v>
      </c>
      <c r="X387" s="21">
        <f t="shared" si="89"/>
        <v>21</v>
      </c>
      <c r="Y387" s="15"/>
      <c r="Z387" s="15"/>
      <c r="AA387" s="21">
        <f t="shared" si="81"/>
        <v>21</v>
      </c>
      <c r="AB387" s="21">
        <f t="shared" si="90"/>
        <v>15</v>
      </c>
      <c r="AC387" s="15"/>
      <c r="AD387" s="15"/>
      <c r="AE387" s="21">
        <f t="shared" si="82"/>
        <v>15</v>
      </c>
      <c r="AF387" s="20" t="str">
        <f t="shared" si="83"/>
        <v>OK</v>
      </c>
    </row>
    <row r="388" spans="1:32" x14ac:dyDescent="0.3">
      <c r="A388" s="9">
        <v>46607</v>
      </c>
      <c r="B388" s="37" t="s">
        <v>158</v>
      </c>
      <c r="C388" s="11"/>
      <c r="D388" s="21">
        <f t="shared" si="84"/>
        <v>26</v>
      </c>
      <c r="E388" s="15"/>
      <c r="F388" s="15"/>
      <c r="G388" s="21">
        <f t="shared" si="76"/>
        <v>26</v>
      </c>
      <c r="H388" s="21">
        <f t="shared" si="85"/>
        <v>20</v>
      </c>
      <c r="I388" s="15"/>
      <c r="J388" s="15"/>
      <c r="K388" s="21">
        <f t="shared" si="77"/>
        <v>20</v>
      </c>
      <c r="L388" s="21">
        <f t="shared" si="86"/>
        <v>48</v>
      </c>
      <c r="M388" s="15"/>
      <c r="N388" s="15"/>
      <c r="O388" s="21">
        <f t="shared" si="78"/>
        <v>48</v>
      </c>
      <c r="P388" s="21">
        <f t="shared" si="87"/>
        <v>13</v>
      </c>
      <c r="Q388" s="15"/>
      <c r="R388" s="15"/>
      <c r="S388" s="21">
        <f t="shared" si="79"/>
        <v>13</v>
      </c>
      <c r="T388" s="21">
        <f t="shared" si="88"/>
        <v>18</v>
      </c>
      <c r="U388" s="15"/>
      <c r="V388" s="15"/>
      <c r="W388" s="21">
        <f t="shared" si="80"/>
        <v>18</v>
      </c>
      <c r="X388" s="21">
        <f t="shared" si="89"/>
        <v>21</v>
      </c>
      <c r="Y388" s="15"/>
      <c r="Z388" s="15"/>
      <c r="AA388" s="21">
        <f t="shared" si="81"/>
        <v>21</v>
      </c>
      <c r="AB388" s="21">
        <f t="shared" si="90"/>
        <v>15</v>
      </c>
      <c r="AC388" s="15"/>
      <c r="AD388" s="15"/>
      <c r="AE388" s="21">
        <f t="shared" si="82"/>
        <v>15</v>
      </c>
      <c r="AF388" s="20" t="str">
        <f t="shared" si="83"/>
        <v>OK</v>
      </c>
    </row>
    <row r="389" spans="1:32" x14ac:dyDescent="0.3">
      <c r="A389" s="9">
        <v>46608</v>
      </c>
      <c r="B389" s="37" t="s">
        <v>157</v>
      </c>
      <c r="C389" s="11"/>
      <c r="D389" s="21">
        <f t="shared" si="84"/>
        <v>26</v>
      </c>
      <c r="E389" s="15"/>
      <c r="F389" s="15"/>
      <c r="G389" s="21">
        <f t="shared" si="76"/>
        <v>26</v>
      </c>
      <c r="H389" s="21">
        <f t="shared" si="85"/>
        <v>20</v>
      </c>
      <c r="I389" s="15"/>
      <c r="J389" s="15"/>
      <c r="K389" s="21">
        <f t="shared" si="77"/>
        <v>20</v>
      </c>
      <c r="L389" s="21">
        <f t="shared" si="86"/>
        <v>48</v>
      </c>
      <c r="M389" s="15"/>
      <c r="N389" s="15"/>
      <c r="O389" s="21">
        <f t="shared" si="78"/>
        <v>48</v>
      </c>
      <c r="P389" s="21">
        <f t="shared" si="87"/>
        <v>13</v>
      </c>
      <c r="Q389" s="15"/>
      <c r="R389" s="15"/>
      <c r="S389" s="21">
        <f t="shared" si="79"/>
        <v>13</v>
      </c>
      <c r="T389" s="21">
        <f t="shared" si="88"/>
        <v>18</v>
      </c>
      <c r="U389" s="15"/>
      <c r="V389" s="15"/>
      <c r="W389" s="21">
        <f t="shared" si="80"/>
        <v>18</v>
      </c>
      <c r="X389" s="21">
        <f t="shared" si="89"/>
        <v>21</v>
      </c>
      <c r="Y389" s="15"/>
      <c r="Z389" s="15"/>
      <c r="AA389" s="21">
        <f t="shared" si="81"/>
        <v>21</v>
      </c>
      <c r="AB389" s="21">
        <f t="shared" si="90"/>
        <v>15</v>
      </c>
      <c r="AC389" s="15"/>
      <c r="AD389" s="15"/>
      <c r="AE389" s="21">
        <f t="shared" si="82"/>
        <v>15</v>
      </c>
      <c r="AF389" s="20" t="str">
        <f t="shared" si="83"/>
        <v>OK</v>
      </c>
    </row>
    <row r="390" spans="1:32" x14ac:dyDescent="0.3">
      <c r="A390" s="9">
        <v>46609</v>
      </c>
      <c r="B390" s="37" t="s">
        <v>159</v>
      </c>
      <c r="C390" s="11"/>
      <c r="D390" s="21">
        <f t="shared" si="84"/>
        <v>26</v>
      </c>
      <c r="E390" s="15"/>
      <c r="F390" s="15"/>
      <c r="G390" s="21">
        <f t="shared" si="76"/>
        <v>26</v>
      </c>
      <c r="H390" s="21">
        <f t="shared" si="85"/>
        <v>20</v>
      </c>
      <c r="I390" s="15"/>
      <c r="J390" s="15"/>
      <c r="K390" s="21">
        <f t="shared" si="77"/>
        <v>20</v>
      </c>
      <c r="L390" s="21">
        <f t="shared" si="86"/>
        <v>48</v>
      </c>
      <c r="M390" s="15"/>
      <c r="N390" s="15"/>
      <c r="O390" s="21">
        <f t="shared" si="78"/>
        <v>48</v>
      </c>
      <c r="P390" s="21">
        <f t="shared" si="87"/>
        <v>13</v>
      </c>
      <c r="Q390" s="15"/>
      <c r="R390" s="15"/>
      <c r="S390" s="21">
        <f t="shared" si="79"/>
        <v>13</v>
      </c>
      <c r="T390" s="21">
        <f t="shared" si="88"/>
        <v>18</v>
      </c>
      <c r="U390" s="15"/>
      <c r="V390" s="15"/>
      <c r="W390" s="21">
        <f t="shared" si="80"/>
        <v>18</v>
      </c>
      <c r="X390" s="21">
        <f t="shared" si="89"/>
        <v>21</v>
      </c>
      <c r="Y390" s="15"/>
      <c r="Z390" s="15"/>
      <c r="AA390" s="21">
        <f t="shared" si="81"/>
        <v>21</v>
      </c>
      <c r="AB390" s="21">
        <f t="shared" si="90"/>
        <v>15</v>
      </c>
      <c r="AC390" s="15"/>
      <c r="AD390" s="15"/>
      <c r="AE390" s="21">
        <f t="shared" si="82"/>
        <v>15</v>
      </c>
      <c r="AF390" s="20" t="str">
        <f t="shared" si="83"/>
        <v>OK</v>
      </c>
    </row>
    <row r="391" spans="1:32" x14ac:dyDescent="0.3">
      <c r="A391" s="9">
        <v>46610</v>
      </c>
      <c r="B391" s="37" t="s">
        <v>160</v>
      </c>
      <c r="C391" s="11"/>
      <c r="D391" s="21">
        <f t="shared" si="84"/>
        <v>26</v>
      </c>
      <c r="E391" s="15"/>
      <c r="F391" s="15"/>
      <c r="G391" s="21">
        <f t="shared" si="76"/>
        <v>26</v>
      </c>
      <c r="H391" s="21">
        <f t="shared" si="85"/>
        <v>20</v>
      </c>
      <c r="I391" s="15"/>
      <c r="J391" s="15"/>
      <c r="K391" s="21">
        <f t="shared" si="77"/>
        <v>20</v>
      </c>
      <c r="L391" s="21">
        <f t="shared" si="86"/>
        <v>48</v>
      </c>
      <c r="M391" s="15"/>
      <c r="N391" s="15"/>
      <c r="O391" s="21">
        <f t="shared" si="78"/>
        <v>48</v>
      </c>
      <c r="P391" s="21">
        <f t="shared" si="87"/>
        <v>13</v>
      </c>
      <c r="Q391" s="15"/>
      <c r="R391" s="15"/>
      <c r="S391" s="21">
        <f t="shared" si="79"/>
        <v>13</v>
      </c>
      <c r="T391" s="21">
        <f t="shared" si="88"/>
        <v>18</v>
      </c>
      <c r="U391" s="15"/>
      <c r="V391" s="15"/>
      <c r="W391" s="21">
        <f t="shared" si="80"/>
        <v>18</v>
      </c>
      <c r="X391" s="21">
        <f t="shared" si="89"/>
        <v>21</v>
      </c>
      <c r="Y391" s="15"/>
      <c r="Z391" s="15"/>
      <c r="AA391" s="21">
        <f t="shared" si="81"/>
        <v>21</v>
      </c>
      <c r="AB391" s="21">
        <f t="shared" si="90"/>
        <v>15</v>
      </c>
      <c r="AC391" s="15"/>
      <c r="AD391" s="15"/>
      <c r="AE391" s="21">
        <f t="shared" si="82"/>
        <v>15</v>
      </c>
      <c r="AF391" s="20" t="str">
        <f t="shared" si="83"/>
        <v>OK</v>
      </c>
    </row>
    <row r="392" spans="1:32" x14ac:dyDescent="0.3">
      <c r="A392" s="9">
        <v>46611</v>
      </c>
      <c r="B392" s="37" t="s">
        <v>161</v>
      </c>
      <c r="C392" s="11"/>
      <c r="D392" s="21">
        <f t="shared" si="84"/>
        <v>26</v>
      </c>
      <c r="E392" s="15"/>
      <c r="F392" s="15"/>
      <c r="G392" s="21">
        <f t="shared" si="76"/>
        <v>26</v>
      </c>
      <c r="H392" s="21">
        <f t="shared" si="85"/>
        <v>20</v>
      </c>
      <c r="I392" s="15"/>
      <c r="J392" s="15"/>
      <c r="K392" s="21">
        <f t="shared" si="77"/>
        <v>20</v>
      </c>
      <c r="L392" s="21">
        <f t="shared" si="86"/>
        <v>48</v>
      </c>
      <c r="M392" s="15"/>
      <c r="N392" s="15"/>
      <c r="O392" s="21">
        <f t="shared" si="78"/>
        <v>48</v>
      </c>
      <c r="P392" s="21">
        <f t="shared" si="87"/>
        <v>13</v>
      </c>
      <c r="Q392" s="15"/>
      <c r="R392" s="15"/>
      <c r="S392" s="21">
        <f t="shared" si="79"/>
        <v>13</v>
      </c>
      <c r="T392" s="21">
        <f t="shared" si="88"/>
        <v>18</v>
      </c>
      <c r="U392" s="15"/>
      <c r="V392" s="15"/>
      <c r="W392" s="21">
        <f t="shared" si="80"/>
        <v>18</v>
      </c>
      <c r="X392" s="21">
        <f t="shared" si="89"/>
        <v>21</v>
      </c>
      <c r="Y392" s="15"/>
      <c r="Z392" s="15"/>
      <c r="AA392" s="21">
        <f t="shared" si="81"/>
        <v>21</v>
      </c>
      <c r="AB392" s="21">
        <f t="shared" si="90"/>
        <v>15</v>
      </c>
      <c r="AC392" s="15"/>
      <c r="AD392" s="15"/>
      <c r="AE392" s="21">
        <f t="shared" si="82"/>
        <v>15</v>
      </c>
      <c r="AF392" s="20" t="str">
        <f t="shared" si="83"/>
        <v>OK</v>
      </c>
    </row>
    <row r="393" spans="1:32" x14ac:dyDescent="0.3">
      <c r="A393" s="9">
        <v>46612</v>
      </c>
      <c r="B393" s="37" t="s">
        <v>162</v>
      </c>
      <c r="C393" s="11"/>
      <c r="D393" s="21">
        <f t="shared" si="84"/>
        <v>26</v>
      </c>
      <c r="E393" s="15"/>
      <c r="F393" s="15"/>
      <c r="G393" s="21">
        <f t="shared" si="76"/>
        <v>26</v>
      </c>
      <c r="H393" s="21">
        <f t="shared" si="85"/>
        <v>20</v>
      </c>
      <c r="I393" s="15"/>
      <c r="J393" s="15"/>
      <c r="K393" s="21">
        <f t="shared" si="77"/>
        <v>20</v>
      </c>
      <c r="L393" s="21">
        <f t="shared" si="86"/>
        <v>48</v>
      </c>
      <c r="M393" s="15"/>
      <c r="N393" s="15"/>
      <c r="O393" s="21">
        <f t="shared" si="78"/>
        <v>48</v>
      </c>
      <c r="P393" s="21">
        <f t="shared" si="87"/>
        <v>13</v>
      </c>
      <c r="Q393" s="15"/>
      <c r="R393" s="15"/>
      <c r="S393" s="21">
        <f t="shared" si="79"/>
        <v>13</v>
      </c>
      <c r="T393" s="21">
        <f t="shared" si="88"/>
        <v>18</v>
      </c>
      <c r="U393" s="15"/>
      <c r="V393" s="15"/>
      <c r="W393" s="21">
        <f t="shared" si="80"/>
        <v>18</v>
      </c>
      <c r="X393" s="21">
        <f t="shared" si="89"/>
        <v>21</v>
      </c>
      <c r="Y393" s="15"/>
      <c r="Z393" s="15"/>
      <c r="AA393" s="21">
        <f t="shared" si="81"/>
        <v>21</v>
      </c>
      <c r="AB393" s="21">
        <f t="shared" si="90"/>
        <v>15</v>
      </c>
      <c r="AC393" s="15"/>
      <c r="AD393" s="15"/>
      <c r="AE393" s="21">
        <f t="shared" si="82"/>
        <v>15</v>
      </c>
      <c r="AF393" s="20" t="str">
        <f t="shared" si="83"/>
        <v>OK</v>
      </c>
    </row>
    <row r="394" spans="1:32" x14ac:dyDescent="0.3">
      <c r="A394" s="9">
        <v>46613</v>
      </c>
      <c r="B394" s="37" t="s">
        <v>163</v>
      </c>
      <c r="C394" s="11"/>
      <c r="D394" s="21">
        <f t="shared" si="84"/>
        <v>26</v>
      </c>
      <c r="E394" s="15"/>
      <c r="F394" s="15"/>
      <c r="G394" s="21">
        <f t="shared" si="76"/>
        <v>26</v>
      </c>
      <c r="H394" s="21">
        <f t="shared" si="85"/>
        <v>20</v>
      </c>
      <c r="I394" s="15"/>
      <c r="J394" s="15"/>
      <c r="K394" s="21">
        <f t="shared" si="77"/>
        <v>20</v>
      </c>
      <c r="L394" s="21">
        <f t="shared" si="86"/>
        <v>48</v>
      </c>
      <c r="M394" s="15"/>
      <c r="N394" s="15"/>
      <c r="O394" s="21">
        <f t="shared" si="78"/>
        <v>48</v>
      </c>
      <c r="P394" s="21">
        <f t="shared" si="87"/>
        <v>13</v>
      </c>
      <c r="Q394" s="15"/>
      <c r="R394" s="15"/>
      <c r="S394" s="21">
        <f t="shared" si="79"/>
        <v>13</v>
      </c>
      <c r="T394" s="21">
        <f t="shared" si="88"/>
        <v>18</v>
      </c>
      <c r="U394" s="15"/>
      <c r="V394" s="15"/>
      <c r="W394" s="21">
        <f t="shared" si="80"/>
        <v>18</v>
      </c>
      <c r="X394" s="21">
        <f t="shared" si="89"/>
        <v>21</v>
      </c>
      <c r="Y394" s="15"/>
      <c r="Z394" s="15"/>
      <c r="AA394" s="21">
        <f t="shared" si="81"/>
        <v>21</v>
      </c>
      <c r="AB394" s="21">
        <f t="shared" si="90"/>
        <v>15</v>
      </c>
      <c r="AC394" s="15"/>
      <c r="AD394" s="15"/>
      <c r="AE394" s="21">
        <f t="shared" si="82"/>
        <v>15</v>
      </c>
      <c r="AF394" s="20" t="str">
        <f t="shared" si="83"/>
        <v>OK</v>
      </c>
    </row>
    <row r="395" spans="1:32" x14ac:dyDescent="0.3">
      <c r="A395" s="9">
        <v>46614</v>
      </c>
      <c r="B395" s="37" t="s">
        <v>158</v>
      </c>
      <c r="C395" s="11"/>
      <c r="D395" s="21">
        <f t="shared" si="84"/>
        <v>26</v>
      </c>
      <c r="E395" s="15"/>
      <c r="F395" s="15"/>
      <c r="G395" s="21">
        <f t="shared" si="76"/>
        <v>26</v>
      </c>
      <c r="H395" s="21">
        <f t="shared" si="85"/>
        <v>20</v>
      </c>
      <c r="I395" s="15"/>
      <c r="J395" s="15"/>
      <c r="K395" s="21">
        <f t="shared" si="77"/>
        <v>20</v>
      </c>
      <c r="L395" s="21">
        <f t="shared" si="86"/>
        <v>48</v>
      </c>
      <c r="M395" s="15"/>
      <c r="N395" s="15"/>
      <c r="O395" s="21">
        <f t="shared" si="78"/>
        <v>48</v>
      </c>
      <c r="P395" s="21">
        <f t="shared" si="87"/>
        <v>13</v>
      </c>
      <c r="Q395" s="15"/>
      <c r="R395" s="15"/>
      <c r="S395" s="21">
        <f t="shared" si="79"/>
        <v>13</v>
      </c>
      <c r="T395" s="21">
        <f t="shared" si="88"/>
        <v>18</v>
      </c>
      <c r="U395" s="15"/>
      <c r="V395" s="15"/>
      <c r="W395" s="21">
        <f t="shared" si="80"/>
        <v>18</v>
      </c>
      <c r="X395" s="21">
        <f t="shared" si="89"/>
        <v>21</v>
      </c>
      <c r="Y395" s="15"/>
      <c r="Z395" s="15"/>
      <c r="AA395" s="21">
        <f t="shared" si="81"/>
        <v>21</v>
      </c>
      <c r="AB395" s="21">
        <f t="shared" si="90"/>
        <v>15</v>
      </c>
      <c r="AC395" s="15"/>
      <c r="AD395" s="15"/>
      <c r="AE395" s="21">
        <f t="shared" si="82"/>
        <v>15</v>
      </c>
      <c r="AF395" s="20" t="str">
        <f t="shared" si="83"/>
        <v>OK</v>
      </c>
    </row>
    <row r="396" spans="1:32" x14ac:dyDescent="0.3">
      <c r="A396" s="9">
        <v>46615</v>
      </c>
      <c r="B396" s="37" t="s">
        <v>157</v>
      </c>
      <c r="C396" s="11"/>
      <c r="D396" s="21">
        <f t="shared" si="84"/>
        <v>26</v>
      </c>
      <c r="E396" s="15"/>
      <c r="F396" s="15"/>
      <c r="G396" s="21">
        <f t="shared" si="76"/>
        <v>26</v>
      </c>
      <c r="H396" s="21">
        <f t="shared" si="85"/>
        <v>20</v>
      </c>
      <c r="I396" s="15"/>
      <c r="J396" s="15"/>
      <c r="K396" s="21">
        <f t="shared" si="77"/>
        <v>20</v>
      </c>
      <c r="L396" s="21">
        <f t="shared" si="86"/>
        <v>48</v>
      </c>
      <c r="M396" s="15"/>
      <c r="N396" s="15"/>
      <c r="O396" s="21">
        <f t="shared" si="78"/>
        <v>48</v>
      </c>
      <c r="P396" s="21">
        <f t="shared" si="87"/>
        <v>13</v>
      </c>
      <c r="Q396" s="15"/>
      <c r="R396" s="15"/>
      <c r="S396" s="21">
        <f t="shared" si="79"/>
        <v>13</v>
      </c>
      <c r="T396" s="21">
        <f t="shared" si="88"/>
        <v>18</v>
      </c>
      <c r="U396" s="15"/>
      <c r="V396" s="15"/>
      <c r="W396" s="21">
        <f t="shared" si="80"/>
        <v>18</v>
      </c>
      <c r="X396" s="21">
        <f t="shared" si="89"/>
        <v>21</v>
      </c>
      <c r="Y396" s="15"/>
      <c r="Z396" s="15"/>
      <c r="AA396" s="21">
        <f t="shared" si="81"/>
        <v>21</v>
      </c>
      <c r="AB396" s="21">
        <f t="shared" si="90"/>
        <v>15</v>
      </c>
      <c r="AC396" s="15"/>
      <c r="AD396" s="15"/>
      <c r="AE396" s="21">
        <f t="shared" si="82"/>
        <v>15</v>
      </c>
      <c r="AF396" s="20" t="str">
        <f t="shared" si="83"/>
        <v>OK</v>
      </c>
    </row>
    <row r="397" spans="1:32" x14ac:dyDescent="0.3">
      <c r="A397" s="9">
        <v>46616</v>
      </c>
      <c r="B397" s="37" t="s">
        <v>159</v>
      </c>
      <c r="C397" s="11"/>
      <c r="D397" s="21">
        <f t="shared" si="84"/>
        <v>26</v>
      </c>
      <c r="E397" s="15"/>
      <c r="F397" s="15"/>
      <c r="G397" s="21">
        <f t="shared" si="76"/>
        <v>26</v>
      </c>
      <c r="H397" s="21">
        <f t="shared" si="85"/>
        <v>20</v>
      </c>
      <c r="I397" s="15"/>
      <c r="J397" s="15"/>
      <c r="K397" s="21">
        <f t="shared" si="77"/>
        <v>20</v>
      </c>
      <c r="L397" s="21">
        <f t="shared" si="86"/>
        <v>48</v>
      </c>
      <c r="M397" s="15"/>
      <c r="N397" s="15"/>
      <c r="O397" s="21">
        <f t="shared" si="78"/>
        <v>48</v>
      </c>
      <c r="P397" s="21">
        <f t="shared" si="87"/>
        <v>13</v>
      </c>
      <c r="Q397" s="15"/>
      <c r="R397" s="15"/>
      <c r="S397" s="21">
        <f t="shared" si="79"/>
        <v>13</v>
      </c>
      <c r="T397" s="21">
        <f t="shared" si="88"/>
        <v>18</v>
      </c>
      <c r="U397" s="15"/>
      <c r="V397" s="15"/>
      <c r="W397" s="21">
        <f t="shared" si="80"/>
        <v>18</v>
      </c>
      <c r="X397" s="21">
        <f t="shared" si="89"/>
        <v>21</v>
      </c>
      <c r="Y397" s="15"/>
      <c r="Z397" s="15"/>
      <c r="AA397" s="21">
        <f t="shared" si="81"/>
        <v>21</v>
      </c>
      <c r="AB397" s="21">
        <f t="shared" si="90"/>
        <v>15</v>
      </c>
      <c r="AC397" s="15"/>
      <c r="AD397" s="15"/>
      <c r="AE397" s="21">
        <f t="shared" si="82"/>
        <v>15</v>
      </c>
      <c r="AF397" s="20" t="str">
        <f t="shared" si="83"/>
        <v>OK</v>
      </c>
    </row>
    <row r="398" spans="1:32" x14ac:dyDescent="0.3">
      <c r="A398" s="9">
        <v>46617</v>
      </c>
      <c r="B398" s="37" t="s">
        <v>160</v>
      </c>
      <c r="C398" s="11"/>
      <c r="D398" s="21">
        <f t="shared" si="84"/>
        <v>26</v>
      </c>
      <c r="E398" s="15"/>
      <c r="F398" s="15"/>
      <c r="G398" s="21">
        <f t="shared" si="76"/>
        <v>26</v>
      </c>
      <c r="H398" s="21">
        <f t="shared" si="85"/>
        <v>20</v>
      </c>
      <c r="I398" s="15"/>
      <c r="J398" s="15"/>
      <c r="K398" s="21">
        <f t="shared" si="77"/>
        <v>20</v>
      </c>
      <c r="L398" s="21">
        <f t="shared" si="86"/>
        <v>48</v>
      </c>
      <c r="M398" s="15"/>
      <c r="N398" s="15"/>
      <c r="O398" s="21">
        <f t="shared" si="78"/>
        <v>48</v>
      </c>
      <c r="P398" s="21">
        <f t="shared" si="87"/>
        <v>13</v>
      </c>
      <c r="Q398" s="15"/>
      <c r="R398" s="15"/>
      <c r="S398" s="21">
        <f t="shared" si="79"/>
        <v>13</v>
      </c>
      <c r="T398" s="21">
        <f t="shared" si="88"/>
        <v>18</v>
      </c>
      <c r="U398" s="15"/>
      <c r="V398" s="15"/>
      <c r="W398" s="21">
        <f t="shared" si="80"/>
        <v>18</v>
      </c>
      <c r="X398" s="21">
        <f t="shared" si="89"/>
        <v>21</v>
      </c>
      <c r="Y398" s="15"/>
      <c r="Z398" s="15"/>
      <c r="AA398" s="21">
        <f t="shared" si="81"/>
        <v>21</v>
      </c>
      <c r="AB398" s="21">
        <f t="shared" si="90"/>
        <v>15</v>
      </c>
      <c r="AC398" s="15"/>
      <c r="AD398" s="15"/>
      <c r="AE398" s="21">
        <f t="shared" si="82"/>
        <v>15</v>
      </c>
      <c r="AF398" s="20" t="str">
        <f t="shared" si="83"/>
        <v>OK</v>
      </c>
    </row>
    <row r="399" spans="1:32" x14ac:dyDescent="0.3">
      <c r="A399" s="9">
        <v>46618</v>
      </c>
      <c r="B399" s="37" t="s">
        <v>161</v>
      </c>
      <c r="C399" s="11"/>
      <c r="D399" s="21">
        <f t="shared" si="84"/>
        <v>26</v>
      </c>
      <c r="E399" s="15"/>
      <c r="F399" s="15"/>
      <c r="G399" s="21">
        <f t="shared" si="76"/>
        <v>26</v>
      </c>
      <c r="H399" s="21">
        <f t="shared" si="85"/>
        <v>20</v>
      </c>
      <c r="I399" s="15"/>
      <c r="J399" s="15"/>
      <c r="K399" s="21">
        <f t="shared" si="77"/>
        <v>20</v>
      </c>
      <c r="L399" s="21">
        <f t="shared" si="86"/>
        <v>48</v>
      </c>
      <c r="M399" s="15"/>
      <c r="N399" s="15"/>
      <c r="O399" s="21">
        <f t="shared" si="78"/>
        <v>48</v>
      </c>
      <c r="P399" s="21">
        <f t="shared" si="87"/>
        <v>13</v>
      </c>
      <c r="Q399" s="15"/>
      <c r="R399" s="15"/>
      <c r="S399" s="21">
        <f t="shared" si="79"/>
        <v>13</v>
      </c>
      <c r="T399" s="21">
        <f t="shared" si="88"/>
        <v>18</v>
      </c>
      <c r="U399" s="15"/>
      <c r="V399" s="15"/>
      <c r="W399" s="21">
        <f t="shared" si="80"/>
        <v>18</v>
      </c>
      <c r="X399" s="21">
        <f t="shared" si="89"/>
        <v>21</v>
      </c>
      <c r="Y399" s="15"/>
      <c r="Z399" s="15"/>
      <c r="AA399" s="21">
        <f t="shared" si="81"/>
        <v>21</v>
      </c>
      <c r="AB399" s="21">
        <f t="shared" si="90"/>
        <v>15</v>
      </c>
      <c r="AC399" s="15"/>
      <c r="AD399" s="15"/>
      <c r="AE399" s="21">
        <f t="shared" si="82"/>
        <v>15</v>
      </c>
      <c r="AF399" s="20" t="str">
        <f t="shared" si="83"/>
        <v>OK</v>
      </c>
    </row>
    <row r="400" spans="1:32" x14ac:dyDescent="0.3">
      <c r="A400" s="9">
        <v>46619</v>
      </c>
      <c r="B400" s="37" t="s">
        <v>162</v>
      </c>
      <c r="C400" s="11"/>
      <c r="D400" s="21">
        <f t="shared" si="84"/>
        <v>26</v>
      </c>
      <c r="E400" s="15"/>
      <c r="F400" s="15"/>
      <c r="G400" s="21">
        <f t="shared" si="76"/>
        <v>26</v>
      </c>
      <c r="H400" s="21">
        <f t="shared" si="85"/>
        <v>20</v>
      </c>
      <c r="I400" s="15"/>
      <c r="J400" s="15"/>
      <c r="K400" s="21">
        <f t="shared" si="77"/>
        <v>20</v>
      </c>
      <c r="L400" s="21">
        <f t="shared" si="86"/>
        <v>48</v>
      </c>
      <c r="M400" s="15"/>
      <c r="N400" s="15"/>
      <c r="O400" s="21">
        <f t="shared" si="78"/>
        <v>48</v>
      </c>
      <c r="P400" s="21">
        <f t="shared" si="87"/>
        <v>13</v>
      </c>
      <c r="Q400" s="15"/>
      <c r="R400" s="15"/>
      <c r="S400" s="21">
        <f t="shared" si="79"/>
        <v>13</v>
      </c>
      <c r="T400" s="21">
        <f t="shared" si="88"/>
        <v>18</v>
      </c>
      <c r="U400" s="15"/>
      <c r="V400" s="15"/>
      <c r="W400" s="21">
        <f t="shared" si="80"/>
        <v>18</v>
      </c>
      <c r="X400" s="21">
        <f t="shared" si="89"/>
        <v>21</v>
      </c>
      <c r="Y400" s="15"/>
      <c r="Z400" s="15"/>
      <c r="AA400" s="21">
        <f t="shared" si="81"/>
        <v>21</v>
      </c>
      <c r="AB400" s="21">
        <f t="shared" si="90"/>
        <v>15</v>
      </c>
      <c r="AC400" s="15"/>
      <c r="AD400" s="15"/>
      <c r="AE400" s="21">
        <f t="shared" si="82"/>
        <v>15</v>
      </c>
      <c r="AF400" s="20" t="str">
        <f t="shared" si="83"/>
        <v>OK</v>
      </c>
    </row>
    <row r="401" spans="1:32" x14ac:dyDescent="0.3">
      <c r="A401" s="9">
        <v>46620</v>
      </c>
      <c r="B401" s="37" t="s">
        <v>163</v>
      </c>
      <c r="C401" s="11"/>
      <c r="D401" s="21">
        <f t="shared" si="84"/>
        <v>26</v>
      </c>
      <c r="E401" s="15"/>
      <c r="F401" s="15"/>
      <c r="G401" s="21">
        <f t="shared" si="76"/>
        <v>26</v>
      </c>
      <c r="H401" s="21">
        <f t="shared" si="85"/>
        <v>20</v>
      </c>
      <c r="I401" s="15"/>
      <c r="J401" s="15"/>
      <c r="K401" s="21">
        <f t="shared" si="77"/>
        <v>20</v>
      </c>
      <c r="L401" s="21">
        <f t="shared" si="86"/>
        <v>48</v>
      </c>
      <c r="M401" s="15"/>
      <c r="N401" s="15"/>
      <c r="O401" s="21">
        <f t="shared" si="78"/>
        <v>48</v>
      </c>
      <c r="P401" s="21">
        <f t="shared" si="87"/>
        <v>13</v>
      </c>
      <c r="Q401" s="15"/>
      <c r="R401" s="15"/>
      <c r="S401" s="21">
        <f t="shared" si="79"/>
        <v>13</v>
      </c>
      <c r="T401" s="21">
        <f t="shared" si="88"/>
        <v>18</v>
      </c>
      <c r="U401" s="15"/>
      <c r="V401" s="15"/>
      <c r="W401" s="21">
        <f t="shared" si="80"/>
        <v>18</v>
      </c>
      <c r="X401" s="21">
        <f t="shared" si="89"/>
        <v>21</v>
      </c>
      <c r="Y401" s="15"/>
      <c r="Z401" s="15"/>
      <c r="AA401" s="21">
        <f t="shared" si="81"/>
        <v>21</v>
      </c>
      <c r="AB401" s="21">
        <f t="shared" si="90"/>
        <v>15</v>
      </c>
      <c r="AC401" s="15"/>
      <c r="AD401" s="15"/>
      <c r="AE401" s="21">
        <f t="shared" si="82"/>
        <v>15</v>
      </c>
      <c r="AF401" s="20" t="str">
        <f t="shared" si="83"/>
        <v>OK</v>
      </c>
    </row>
    <row r="402" spans="1:32" x14ac:dyDescent="0.3">
      <c r="A402" s="9">
        <v>46621</v>
      </c>
      <c r="B402" s="37" t="s">
        <v>158</v>
      </c>
      <c r="C402" s="11"/>
      <c r="D402" s="21">
        <f t="shared" si="84"/>
        <v>26</v>
      </c>
      <c r="E402" s="15"/>
      <c r="F402" s="15"/>
      <c r="G402" s="21">
        <f t="shared" si="76"/>
        <v>26</v>
      </c>
      <c r="H402" s="21">
        <f t="shared" si="85"/>
        <v>20</v>
      </c>
      <c r="I402" s="15"/>
      <c r="J402" s="15"/>
      <c r="K402" s="21">
        <f t="shared" si="77"/>
        <v>20</v>
      </c>
      <c r="L402" s="21">
        <f t="shared" si="86"/>
        <v>48</v>
      </c>
      <c r="M402" s="15"/>
      <c r="N402" s="15"/>
      <c r="O402" s="21">
        <f t="shared" si="78"/>
        <v>48</v>
      </c>
      <c r="P402" s="21">
        <f t="shared" si="87"/>
        <v>13</v>
      </c>
      <c r="Q402" s="15"/>
      <c r="R402" s="15"/>
      <c r="S402" s="21">
        <f t="shared" si="79"/>
        <v>13</v>
      </c>
      <c r="T402" s="21">
        <f t="shared" si="88"/>
        <v>18</v>
      </c>
      <c r="U402" s="15"/>
      <c r="V402" s="15"/>
      <c r="W402" s="21">
        <f t="shared" si="80"/>
        <v>18</v>
      </c>
      <c r="X402" s="21">
        <f t="shared" si="89"/>
        <v>21</v>
      </c>
      <c r="Y402" s="15"/>
      <c r="Z402" s="15"/>
      <c r="AA402" s="21">
        <f t="shared" si="81"/>
        <v>21</v>
      </c>
      <c r="AB402" s="21">
        <f t="shared" si="90"/>
        <v>15</v>
      </c>
      <c r="AC402" s="15"/>
      <c r="AD402" s="15"/>
      <c r="AE402" s="21">
        <f t="shared" si="82"/>
        <v>15</v>
      </c>
      <c r="AF402" s="20" t="str">
        <f t="shared" si="83"/>
        <v>OK</v>
      </c>
    </row>
    <row r="403" spans="1:32" x14ac:dyDescent="0.3">
      <c r="A403" s="9">
        <v>46622</v>
      </c>
      <c r="B403" s="37" t="s">
        <v>157</v>
      </c>
      <c r="C403" s="11"/>
      <c r="D403" s="21">
        <f t="shared" si="84"/>
        <v>26</v>
      </c>
      <c r="E403" s="15"/>
      <c r="F403" s="15"/>
      <c r="G403" s="21">
        <f t="shared" si="76"/>
        <v>26</v>
      </c>
      <c r="H403" s="21">
        <f t="shared" si="85"/>
        <v>20</v>
      </c>
      <c r="I403" s="15"/>
      <c r="J403" s="15"/>
      <c r="K403" s="21">
        <f t="shared" si="77"/>
        <v>20</v>
      </c>
      <c r="L403" s="21">
        <f t="shared" si="86"/>
        <v>48</v>
      </c>
      <c r="M403" s="15"/>
      <c r="N403" s="15"/>
      <c r="O403" s="21">
        <f t="shared" si="78"/>
        <v>48</v>
      </c>
      <c r="P403" s="21">
        <f t="shared" si="87"/>
        <v>13</v>
      </c>
      <c r="Q403" s="15"/>
      <c r="R403" s="15"/>
      <c r="S403" s="21">
        <f t="shared" si="79"/>
        <v>13</v>
      </c>
      <c r="T403" s="21">
        <f t="shared" si="88"/>
        <v>18</v>
      </c>
      <c r="U403" s="15"/>
      <c r="V403" s="15"/>
      <c r="W403" s="21">
        <f t="shared" si="80"/>
        <v>18</v>
      </c>
      <c r="X403" s="21">
        <f t="shared" si="89"/>
        <v>21</v>
      </c>
      <c r="Y403" s="15"/>
      <c r="Z403" s="15"/>
      <c r="AA403" s="21">
        <f t="shared" si="81"/>
        <v>21</v>
      </c>
      <c r="AB403" s="21">
        <f t="shared" si="90"/>
        <v>15</v>
      </c>
      <c r="AC403" s="15"/>
      <c r="AD403" s="15"/>
      <c r="AE403" s="21">
        <f t="shared" si="82"/>
        <v>15</v>
      </c>
      <c r="AF403" s="20" t="str">
        <f t="shared" si="83"/>
        <v>OK</v>
      </c>
    </row>
    <row r="404" spans="1:32" x14ac:dyDescent="0.3">
      <c r="A404" s="9">
        <v>46623</v>
      </c>
      <c r="B404" s="37" t="s">
        <v>159</v>
      </c>
      <c r="C404" s="11"/>
      <c r="D404" s="21">
        <f t="shared" si="84"/>
        <v>26</v>
      </c>
      <c r="E404" s="15"/>
      <c r="F404" s="15"/>
      <c r="G404" s="21">
        <f t="shared" si="76"/>
        <v>26</v>
      </c>
      <c r="H404" s="21">
        <f t="shared" si="85"/>
        <v>20</v>
      </c>
      <c r="I404" s="15"/>
      <c r="J404" s="15"/>
      <c r="K404" s="21">
        <f t="shared" si="77"/>
        <v>20</v>
      </c>
      <c r="L404" s="21">
        <f t="shared" si="86"/>
        <v>48</v>
      </c>
      <c r="M404" s="15"/>
      <c r="N404" s="15"/>
      <c r="O404" s="21">
        <f t="shared" si="78"/>
        <v>48</v>
      </c>
      <c r="P404" s="21">
        <f t="shared" si="87"/>
        <v>13</v>
      </c>
      <c r="Q404" s="15"/>
      <c r="R404" s="15"/>
      <c r="S404" s="21">
        <f t="shared" si="79"/>
        <v>13</v>
      </c>
      <c r="T404" s="21">
        <f t="shared" si="88"/>
        <v>18</v>
      </c>
      <c r="U404" s="15"/>
      <c r="V404" s="15"/>
      <c r="W404" s="21">
        <f t="shared" si="80"/>
        <v>18</v>
      </c>
      <c r="X404" s="21">
        <f t="shared" si="89"/>
        <v>21</v>
      </c>
      <c r="Y404" s="15"/>
      <c r="Z404" s="15"/>
      <c r="AA404" s="21">
        <f t="shared" si="81"/>
        <v>21</v>
      </c>
      <c r="AB404" s="21">
        <f t="shared" si="90"/>
        <v>15</v>
      </c>
      <c r="AC404" s="15"/>
      <c r="AD404" s="15"/>
      <c r="AE404" s="21">
        <f t="shared" si="82"/>
        <v>15</v>
      </c>
      <c r="AF404" s="20" t="str">
        <f t="shared" si="83"/>
        <v>OK</v>
      </c>
    </row>
    <row r="405" spans="1:32" x14ac:dyDescent="0.3">
      <c r="A405" s="9">
        <v>46624</v>
      </c>
      <c r="B405" s="37" t="s">
        <v>160</v>
      </c>
      <c r="C405" s="11"/>
      <c r="D405" s="21">
        <f t="shared" si="84"/>
        <v>26</v>
      </c>
      <c r="E405" s="15"/>
      <c r="F405" s="15"/>
      <c r="G405" s="21">
        <f t="shared" si="76"/>
        <v>26</v>
      </c>
      <c r="H405" s="21">
        <f t="shared" si="85"/>
        <v>20</v>
      </c>
      <c r="I405" s="15"/>
      <c r="J405" s="15"/>
      <c r="K405" s="21">
        <f t="shared" si="77"/>
        <v>20</v>
      </c>
      <c r="L405" s="21">
        <f t="shared" si="86"/>
        <v>48</v>
      </c>
      <c r="M405" s="15"/>
      <c r="N405" s="15"/>
      <c r="O405" s="21">
        <f t="shared" si="78"/>
        <v>48</v>
      </c>
      <c r="P405" s="21">
        <f t="shared" si="87"/>
        <v>13</v>
      </c>
      <c r="Q405" s="15"/>
      <c r="R405" s="15"/>
      <c r="S405" s="21">
        <f t="shared" si="79"/>
        <v>13</v>
      </c>
      <c r="T405" s="21">
        <f t="shared" si="88"/>
        <v>18</v>
      </c>
      <c r="U405" s="15"/>
      <c r="V405" s="15"/>
      <c r="W405" s="21">
        <f t="shared" si="80"/>
        <v>18</v>
      </c>
      <c r="X405" s="21">
        <f t="shared" si="89"/>
        <v>21</v>
      </c>
      <c r="Y405" s="15"/>
      <c r="Z405" s="15"/>
      <c r="AA405" s="21">
        <f t="shared" si="81"/>
        <v>21</v>
      </c>
      <c r="AB405" s="21">
        <f t="shared" si="90"/>
        <v>15</v>
      </c>
      <c r="AC405" s="15"/>
      <c r="AD405" s="15"/>
      <c r="AE405" s="21">
        <f t="shared" si="82"/>
        <v>15</v>
      </c>
      <c r="AF405" s="20" t="str">
        <f t="shared" si="83"/>
        <v>OK</v>
      </c>
    </row>
    <row r="406" spans="1:32" x14ac:dyDescent="0.3">
      <c r="A406" s="9">
        <v>46625</v>
      </c>
      <c r="B406" s="37" t="s">
        <v>161</v>
      </c>
      <c r="C406" s="11"/>
      <c r="D406" s="21">
        <f t="shared" si="84"/>
        <v>26</v>
      </c>
      <c r="E406" s="15"/>
      <c r="F406" s="15"/>
      <c r="G406" s="21">
        <f t="shared" ref="G406:G469" si="91">D406+N(E406)-N(F406)</f>
        <v>26</v>
      </c>
      <c r="H406" s="21">
        <f t="shared" si="85"/>
        <v>20</v>
      </c>
      <c r="I406" s="15"/>
      <c r="J406" s="15"/>
      <c r="K406" s="21">
        <f t="shared" ref="K406:K469" si="92">H406+N(I406)-N(J406)</f>
        <v>20</v>
      </c>
      <c r="L406" s="21">
        <f t="shared" si="86"/>
        <v>48</v>
      </c>
      <c r="M406" s="15"/>
      <c r="N406" s="15"/>
      <c r="O406" s="21">
        <f t="shared" ref="O406:O469" si="93">L406+N(M406)-N(N406)</f>
        <v>48</v>
      </c>
      <c r="P406" s="21">
        <f t="shared" si="87"/>
        <v>13</v>
      </c>
      <c r="Q406" s="15"/>
      <c r="R406" s="15"/>
      <c r="S406" s="21">
        <f t="shared" ref="S406:S469" si="94">P406+N(Q406)-N(R406)</f>
        <v>13</v>
      </c>
      <c r="T406" s="21">
        <f t="shared" si="88"/>
        <v>18</v>
      </c>
      <c r="U406" s="15"/>
      <c r="V406" s="15"/>
      <c r="W406" s="21">
        <f t="shared" ref="W406:W469" si="95">T406+N(U406)-N(V406)</f>
        <v>18</v>
      </c>
      <c r="X406" s="21">
        <f t="shared" si="89"/>
        <v>21</v>
      </c>
      <c r="Y406" s="15"/>
      <c r="Z406" s="15"/>
      <c r="AA406" s="21">
        <f t="shared" ref="AA406:AA469" si="96">X406+N(Y406)-N(Z406)</f>
        <v>21</v>
      </c>
      <c r="AB406" s="21">
        <f t="shared" si="90"/>
        <v>15</v>
      </c>
      <c r="AC406" s="15"/>
      <c r="AD406" s="15"/>
      <c r="AE406" s="21">
        <f t="shared" ref="AE406:AE469" si="97">AB406+N(AC406)-N(AD406)</f>
        <v>15</v>
      </c>
      <c r="AF406" s="20" t="str">
        <f t="shared" ref="AF406:AF469" si="98">IF(ABS((D406+H406+L406+P406+T406+X406+AB406)+(N(E406)+N(I406)+N(M406)+N(Q406)+N(U406)+N(Y406)+N(AC406))-(N(F406)+N(J406)+N(N406)+N(R406)+N(V406)+N(Z406)+N(AD406))-(G406+K406+O406+S406+W406+AA406+AE406))&lt;0.0001,"OK","ОШИБКА")</f>
        <v>OK</v>
      </c>
    </row>
    <row r="407" spans="1:32" x14ac:dyDescent="0.3">
      <c r="A407" s="9">
        <v>46626</v>
      </c>
      <c r="B407" s="37" t="s">
        <v>162</v>
      </c>
      <c r="C407" s="11"/>
      <c r="D407" s="21">
        <f t="shared" ref="D407:D470" si="99">G406</f>
        <v>26</v>
      </c>
      <c r="E407" s="15"/>
      <c r="F407" s="15"/>
      <c r="G407" s="21">
        <f t="shared" si="91"/>
        <v>26</v>
      </c>
      <c r="H407" s="21">
        <f t="shared" ref="H407:H470" si="100">K406</f>
        <v>20</v>
      </c>
      <c r="I407" s="15"/>
      <c r="J407" s="15"/>
      <c r="K407" s="21">
        <f t="shared" si="92"/>
        <v>20</v>
      </c>
      <c r="L407" s="21">
        <f t="shared" ref="L407:L470" si="101">O406</f>
        <v>48</v>
      </c>
      <c r="M407" s="15"/>
      <c r="N407" s="15"/>
      <c r="O407" s="21">
        <f t="shared" si="93"/>
        <v>48</v>
      </c>
      <c r="P407" s="21">
        <f t="shared" ref="P407:P470" si="102">S406</f>
        <v>13</v>
      </c>
      <c r="Q407" s="15"/>
      <c r="R407" s="15"/>
      <c r="S407" s="21">
        <f t="shared" si="94"/>
        <v>13</v>
      </c>
      <c r="T407" s="21">
        <f t="shared" ref="T407:T470" si="103">W406</f>
        <v>18</v>
      </c>
      <c r="U407" s="15"/>
      <c r="V407" s="15"/>
      <c r="W407" s="21">
        <f t="shared" si="95"/>
        <v>18</v>
      </c>
      <c r="X407" s="21">
        <f t="shared" ref="X407:X470" si="104">AA406</f>
        <v>21</v>
      </c>
      <c r="Y407" s="15"/>
      <c r="Z407" s="15"/>
      <c r="AA407" s="21">
        <f t="shared" si="96"/>
        <v>21</v>
      </c>
      <c r="AB407" s="21">
        <f t="shared" ref="AB407:AB470" si="105">AE406</f>
        <v>15</v>
      </c>
      <c r="AC407" s="15"/>
      <c r="AD407" s="15"/>
      <c r="AE407" s="21">
        <f t="shared" si="97"/>
        <v>15</v>
      </c>
      <c r="AF407" s="20" t="str">
        <f t="shared" si="98"/>
        <v>OK</v>
      </c>
    </row>
    <row r="408" spans="1:32" x14ac:dyDescent="0.3">
      <c r="A408" s="9">
        <v>46627</v>
      </c>
      <c r="B408" s="37" t="s">
        <v>163</v>
      </c>
      <c r="C408" s="11"/>
      <c r="D408" s="21">
        <f t="shared" si="99"/>
        <v>26</v>
      </c>
      <c r="E408" s="15"/>
      <c r="F408" s="15"/>
      <c r="G408" s="21">
        <f t="shared" si="91"/>
        <v>26</v>
      </c>
      <c r="H408" s="21">
        <f t="shared" si="100"/>
        <v>20</v>
      </c>
      <c r="I408" s="15"/>
      <c r="J408" s="15"/>
      <c r="K408" s="21">
        <f t="shared" si="92"/>
        <v>20</v>
      </c>
      <c r="L408" s="21">
        <f t="shared" si="101"/>
        <v>48</v>
      </c>
      <c r="M408" s="15"/>
      <c r="N408" s="15"/>
      <c r="O408" s="21">
        <f t="shared" si="93"/>
        <v>48</v>
      </c>
      <c r="P408" s="21">
        <f t="shared" si="102"/>
        <v>13</v>
      </c>
      <c r="Q408" s="15"/>
      <c r="R408" s="15"/>
      <c r="S408" s="21">
        <f t="shared" si="94"/>
        <v>13</v>
      </c>
      <c r="T408" s="21">
        <f t="shared" si="103"/>
        <v>18</v>
      </c>
      <c r="U408" s="15"/>
      <c r="V408" s="15"/>
      <c r="W408" s="21">
        <f t="shared" si="95"/>
        <v>18</v>
      </c>
      <c r="X408" s="21">
        <f t="shared" si="104"/>
        <v>21</v>
      </c>
      <c r="Y408" s="15"/>
      <c r="Z408" s="15"/>
      <c r="AA408" s="21">
        <f t="shared" si="96"/>
        <v>21</v>
      </c>
      <c r="AB408" s="21">
        <f t="shared" si="105"/>
        <v>15</v>
      </c>
      <c r="AC408" s="15"/>
      <c r="AD408" s="15"/>
      <c r="AE408" s="21">
        <f t="shared" si="97"/>
        <v>15</v>
      </c>
      <c r="AF408" s="20" t="str">
        <f t="shared" si="98"/>
        <v>OK</v>
      </c>
    </row>
    <row r="409" spans="1:32" x14ac:dyDescent="0.3">
      <c r="A409" s="9">
        <v>46628</v>
      </c>
      <c r="B409" s="37" t="s">
        <v>158</v>
      </c>
      <c r="C409" s="11"/>
      <c r="D409" s="21">
        <f t="shared" si="99"/>
        <v>26</v>
      </c>
      <c r="E409" s="15"/>
      <c r="F409" s="15"/>
      <c r="G409" s="21">
        <f t="shared" si="91"/>
        <v>26</v>
      </c>
      <c r="H409" s="21">
        <f t="shared" si="100"/>
        <v>20</v>
      </c>
      <c r="I409" s="15"/>
      <c r="J409" s="15"/>
      <c r="K409" s="21">
        <f t="shared" si="92"/>
        <v>20</v>
      </c>
      <c r="L409" s="21">
        <f t="shared" si="101"/>
        <v>48</v>
      </c>
      <c r="M409" s="15"/>
      <c r="N409" s="15"/>
      <c r="O409" s="21">
        <f t="shared" si="93"/>
        <v>48</v>
      </c>
      <c r="P409" s="21">
        <f t="shared" si="102"/>
        <v>13</v>
      </c>
      <c r="Q409" s="15"/>
      <c r="R409" s="15"/>
      <c r="S409" s="21">
        <f t="shared" si="94"/>
        <v>13</v>
      </c>
      <c r="T409" s="21">
        <f t="shared" si="103"/>
        <v>18</v>
      </c>
      <c r="U409" s="15"/>
      <c r="V409" s="15"/>
      <c r="W409" s="21">
        <f t="shared" si="95"/>
        <v>18</v>
      </c>
      <c r="X409" s="21">
        <f t="shared" si="104"/>
        <v>21</v>
      </c>
      <c r="Y409" s="15"/>
      <c r="Z409" s="15"/>
      <c r="AA409" s="21">
        <f t="shared" si="96"/>
        <v>21</v>
      </c>
      <c r="AB409" s="21">
        <f t="shared" si="105"/>
        <v>15</v>
      </c>
      <c r="AC409" s="15"/>
      <c r="AD409" s="15"/>
      <c r="AE409" s="21">
        <f t="shared" si="97"/>
        <v>15</v>
      </c>
      <c r="AF409" s="20" t="str">
        <f t="shared" si="98"/>
        <v>OK</v>
      </c>
    </row>
    <row r="410" spans="1:32" x14ac:dyDescent="0.3">
      <c r="A410" s="9">
        <v>46629</v>
      </c>
      <c r="B410" s="37" t="s">
        <v>157</v>
      </c>
      <c r="C410" s="11"/>
      <c r="D410" s="21">
        <f t="shared" si="99"/>
        <v>26</v>
      </c>
      <c r="E410" s="15"/>
      <c r="F410" s="15"/>
      <c r="G410" s="21">
        <f t="shared" si="91"/>
        <v>26</v>
      </c>
      <c r="H410" s="21">
        <f t="shared" si="100"/>
        <v>20</v>
      </c>
      <c r="I410" s="15"/>
      <c r="J410" s="15"/>
      <c r="K410" s="21">
        <f t="shared" si="92"/>
        <v>20</v>
      </c>
      <c r="L410" s="21">
        <f t="shared" si="101"/>
        <v>48</v>
      </c>
      <c r="M410" s="15"/>
      <c r="N410" s="15"/>
      <c r="O410" s="21">
        <f t="shared" si="93"/>
        <v>48</v>
      </c>
      <c r="P410" s="21">
        <f t="shared" si="102"/>
        <v>13</v>
      </c>
      <c r="Q410" s="15"/>
      <c r="R410" s="15"/>
      <c r="S410" s="21">
        <f t="shared" si="94"/>
        <v>13</v>
      </c>
      <c r="T410" s="21">
        <f t="shared" si="103"/>
        <v>18</v>
      </c>
      <c r="U410" s="15"/>
      <c r="V410" s="15"/>
      <c r="W410" s="21">
        <f t="shared" si="95"/>
        <v>18</v>
      </c>
      <c r="X410" s="21">
        <f t="shared" si="104"/>
        <v>21</v>
      </c>
      <c r="Y410" s="15"/>
      <c r="Z410" s="15"/>
      <c r="AA410" s="21">
        <f t="shared" si="96"/>
        <v>21</v>
      </c>
      <c r="AB410" s="21">
        <f t="shared" si="105"/>
        <v>15</v>
      </c>
      <c r="AC410" s="15"/>
      <c r="AD410" s="15"/>
      <c r="AE410" s="21">
        <f t="shared" si="97"/>
        <v>15</v>
      </c>
      <c r="AF410" s="20" t="str">
        <f t="shared" si="98"/>
        <v>OK</v>
      </c>
    </row>
    <row r="411" spans="1:32" x14ac:dyDescent="0.3">
      <c r="A411" s="9">
        <v>46630</v>
      </c>
      <c r="B411" s="37" t="s">
        <v>159</v>
      </c>
      <c r="C411" s="11"/>
      <c r="D411" s="21">
        <f t="shared" si="99"/>
        <v>26</v>
      </c>
      <c r="E411" s="15"/>
      <c r="F411" s="15"/>
      <c r="G411" s="21">
        <f t="shared" si="91"/>
        <v>26</v>
      </c>
      <c r="H411" s="21">
        <f t="shared" si="100"/>
        <v>20</v>
      </c>
      <c r="I411" s="15"/>
      <c r="J411" s="15"/>
      <c r="K411" s="21">
        <f t="shared" si="92"/>
        <v>20</v>
      </c>
      <c r="L411" s="21">
        <f t="shared" si="101"/>
        <v>48</v>
      </c>
      <c r="M411" s="15"/>
      <c r="N411" s="15"/>
      <c r="O411" s="21">
        <f t="shared" si="93"/>
        <v>48</v>
      </c>
      <c r="P411" s="21">
        <f t="shared" si="102"/>
        <v>13</v>
      </c>
      <c r="Q411" s="15"/>
      <c r="R411" s="15"/>
      <c r="S411" s="21">
        <f t="shared" si="94"/>
        <v>13</v>
      </c>
      <c r="T411" s="21">
        <f t="shared" si="103"/>
        <v>18</v>
      </c>
      <c r="U411" s="15"/>
      <c r="V411" s="15"/>
      <c r="W411" s="21">
        <f t="shared" si="95"/>
        <v>18</v>
      </c>
      <c r="X411" s="21">
        <f t="shared" si="104"/>
        <v>21</v>
      </c>
      <c r="Y411" s="15"/>
      <c r="Z411" s="15"/>
      <c r="AA411" s="21">
        <f t="shared" si="96"/>
        <v>21</v>
      </c>
      <c r="AB411" s="21">
        <f t="shared" si="105"/>
        <v>15</v>
      </c>
      <c r="AC411" s="15"/>
      <c r="AD411" s="15"/>
      <c r="AE411" s="21">
        <f t="shared" si="97"/>
        <v>15</v>
      </c>
      <c r="AF411" s="20" t="str">
        <f t="shared" si="98"/>
        <v>OK</v>
      </c>
    </row>
    <row r="412" spans="1:32" x14ac:dyDescent="0.3">
      <c r="A412" s="9">
        <v>46631</v>
      </c>
      <c r="B412" s="37" t="s">
        <v>160</v>
      </c>
      <c r="C412" s="11"/>
      <c r="D412" s="21">
        <f t="shared" si="99"/>
        <v>26</v>
      </c>
      <c r="E412" s="15"/>
      <c r="F412" s="15"/>
      <c r="G412" s="21">
        <f t="shared" si="91"/>
        <v>26</v>
      </c>
      <c r="H412" s="21">
        <f t="shared" si="100"/>
        <v>20</v>
      </c>
      <c r="I412" s="15"/>
      <c r="J412" s="15"/>
      <c r="K412" s="21">
        <f t="shared" si="92"/>
        <v>20</v>
      </c>
      <c r="L412" s="21">
        <f t="shared" si="101"/>
        <v>48</v>
      </c>
      <c r="M412" s="15"/>
      <c r="N412" s="15"/>
      <c r="O412" s="21">
        <f t="shared" si="93"/>
        <v>48</v>
      </c>
      <c r="P412" s="21">
        <f t="shared" si="102"/>
        <v>13</v>
      </c>
      <c r="Q412" s="15"/>
      <c r="R412" s="15"/>
      <c r="S412" s="21">
        <f t="shared" si="94"/>
        <v>13</v>
      </c>
      <c r="T412" s="21">
        <f t="shared" si="103"/>
        <v>18</v>
      </c>
      <c r="U412" s="15"/>
      <c r="V412" s="15"/>
      <c r="W412" s="21">
        <f t="shared" si="95"/>
        <v>18</v>
      </c>
      <c r="X412" s="21">
        <f t="shared" si="104"/>
        <v>21</v>
      </c>
      <c r="Y412" s="15"/>
      <c r="Z412" s="15"/>
      <c r="AA412" s="21">
        <f t="shared" si="96"/>
        <v>21</v>
      </c>
      <c r="AB412" s="21">
        <f t="shared" si="105"/>
        <v>15</v>
      </c>
      <c r="AC412" s="15"/>
      <c r="AD412" s="15"/>
      <c r="AE412" s="21">
        <f t="shared" si="97"/>
        <v>15</v>
      </c>
      <c r="AF412" s="20" t="str">
        <f t="shared" si="98"/>
        <v>OK</v>
      </c>
    </row>
    <row r="413" spans="1:32" x14ac:dyDescent="0.3">
      <c r="A413" s="9">
        <v>46632</v>
      </c>
      <c r="B413" s="37" t="s">
        <v>161</v>
      </c>
      <c r="C413" s="11"/>
      <c r="D413" s="21">
        <f t="shared" si="99"/>
        <v>26</v>
      </c>
      <c r="E413" s="15"/>
      <c r="F413" s="15"/>
      <c r="G413" s="21">
        <f t="shared" si="91"/>
        <v>26</v>
      </c>
      <c r="H413" s="21">
        <f t="shared" si="100"/>
        <v>20</v>
      </c>
      <c r="I413" s="15"/>
      <c r="J413" s="15"/>
      <c r="K413" s="21">
        <f t="shared" si="92"/>
        <v>20</v>
      </c>
      <c r="L413" s="21">
        <f t="shared" si="101"/>
        <v>48</v>
      </c>
      <c r="M413" s="15"/>
      <c r="N413" s="15"/>
      <c r="O413" s="21">
        <f t="shared" si="93"/>
        <v>48</v>
      </c>
      <c r="P413" s="21">
        <f t="shared" si="102"/>
        <v>13</v>
      </c>
      <c r="Q413" s="15"/>
      <c r="R413" s="15"/>
      <c r="S413" s="21">
        <f t="shared" si="94"/>
        <v>13</v>
      </c>
      <c r="T413" s="21">
        <f t="shared" si="103"/>
        <v>18</v>
      </c>
      <c r="U413" s="15"/>
      <c r="V413" s="15"/>
      <c r="W413" s="21">
        <f t="shared" si="95"/>
        <v>18</v>
      </c>
      <c r="X413" s="21">
        <f t="shared" si="104"/>
        <v>21</v>
      </c>
      <c r="Y413" s="15"/>
      <c r="Z413" s="15"/>
      <c r="AA413" s="21">
        <f t="shared" si="96"/>
        <v>21</v>
      </c>
      <c r="AB413" s="21">
        <f t="shared" si="105"/>
        <v>15</v>
      </c>
      <c r="AC413" s="15"/>
      <c r="AD413" s="15"/>
      <c r="AE413" s="21">
        <f t="shared" si="97"/>
        <v>15</v>
      </c>
      <c r="AF413" s="20" t="str">
        <f t="shared" si="98"/>
        <v>OK</v>
      </c>
    </row>
    <row r="414" spans="1:32" x14ac:dyDescent="0.3">
      <c r="A414" s="9">
        <v>46633</v>
      </c>
      <c r="B414" s="37" t="s">
        <v>162</v>
      </c>
      <c r="C414" s="11"/>
      <c r="D414" s="21">
        <f t="shared" si="99"/>
        <v>26</v>
      </c>
      <c r="E414" s="15"/>
      <c r="F414" s="15"/>
      <c r="G414" s="21">
        <f t="shared" si="91"/>
        <v>26</v>
      </c>
      <c r="H414" s="21">
        <f t="shared" si="100"/>
        <v>20</v>
      </c>
      <c r="I414" s="15"/>
      <c r="J414" s="15"/>
      <c r="K414" s="21">
        <f t="shared" si="92"/>
        <v>20</v>
      </c>
      <c r="L414" s="21">
        <f t="shared" si="101"/>
        <v>48</v>
      </c>
      <c r="M414" s="15"/>
      <c r="N414" s="15"/>
      <c r="O414" s="21">
        <f t="shared" si="93"/>
        <v>48</v>
      </c>
      <c r="P414" s="21">
        <f t="shared" si="102"/>
        <v>13</v>
      </c>
      <c r="Q414" s="15"/>
      <c r="R414" s="15"/>
      <c r="S414" s="21">
        <f t="shared" si="94"/>
        <v>13</v>
      </c>
      <c r="T414" s="21">
        <f t="shared" si="103"/>
        <v>18</v>
      </c>
      <c r="U414" s="15"/>
      <c r="V414" s="15"/>
      <c r="W414" s="21">
        <f t="shared" si="95"/>
        <v>18</v>
      </c>
      <c r="X414" s="21">
        <f t="shared" si="104"/>
        <v>21</v>
      </c>
      <c r="Y414" s="15"/>
      <c r="Z414" s="15"/>
      <c r="AA414" s="21">
        <f t="shared" si="96"/>
        <v>21</v>
      </c>
      <c r="AB414" s="21">
        <f t="shared" si="105"/>
        <v>15</v>
      </c>
      <c r="AC414" s="15"/>
      <c r="AD414" s="15"/>
      <c r="AE414" s="21">
        <f t="shared" si="97"/>
        <v>15</v>
      </c>
      <c r="AF414" s="20" t="str">
        <f t="shared" si="98"/>
        <v>OK</v>
      </c>
    </row>
    <row r="415" spans="1:32" x14ac:dyDescent="0.3">
      <c r="A415" s="9">
        <v>46634</v>
      </c>
      <c r="B415" s="37" t="s">
        <v>163</v>
      </c>
      <c r="C415" s="11"/>
      <c r="D415" s="21">
        <f t="shared" si="99"/>
        <v>26</v>
      </c>
      <c r="E415" s="15"/>
      <c r="F415" s="15"/>
      <c r="G415" s="21">
        <f t="shared" si="91"/>
        <v>26</v>
      </c>
      <c r="H415" s="21">
        <f t="shared" si="100"/>
        <v>20</v>
      </c>
      <c r="I415" s="15"/>
      <c r="J415" s="15"/>
      <c r="K415" s="21">
        <f t="shared" si="92"/>
        <v>20</v>
      </c>
      <c r="L415" s="21">
        <f t="shared" si="101"/>
        <v>48</v>
      </c>
      <c r="M415" s="15"/>
      <c r="N415" s="15"/>
      <c r="O415" s="21">
        <f t="shared" si="93"/>
        <v>48</v>
      </c>
      <c r="P415" s="21">
        <f t="shared" si="102"/>
        <v>13</v>
      </c>
      <c r="Q415" s="15"/>
      <c r="R415" s="15"/>
      <c r="S415" s="21">
        <f t="shared" si="94"/>
        <v>13</v>
      </c>
      <c r="T415" s="21">
        <f t="shared" si="103"/>
        <v>18</v>
      </c>
      <c r="U415" s="15"/>
      <c r="V415" s="15"/>
      <c r="W415" s="21">
        <f t="shared" si="95"/>
        <v>18</v>
      </c>
      <c r="X415" s="21">
        <f t="shared" si="104"/>
        <v>21</v>
      </c>
      <c r="Y415" s="15"/>
      <c r="Z415" s="15"/>
      <c r="AA415" s="21">
        <f t="shared" si="96"/>
        <v>21</v>
      </c>
      <c r="AB415" s="21">
        <f t="shared" si="105"/>
        <v>15</v>
      </c>
      <c r="AC415" s="15"/>
      <c r="AD415" s="15"/>
      <c r="AE415" s="21">
        <f t="shared" si="97"/>
        <v>15</v>
      </c>
      <c r="AF415" s="20" t="str">
        <f t="shared" si="98"/>
        <v>OK</v>
      </c>
    </row>
    <row r="416" spans="1:32" x14ac:dyDescent="0.3">
      <c r="A416" s="9">
        <v>46635</v>
      </c>
      <c r="B416" s="37" t="s">
        <v>158</v>
      </c>
      <c r="C416" s="11"/>
      <c r="D416" s="21">
        <f t="shared" si="99"/>
        <v>26</v>
      </c>
      <c r="E416" s="15"/>
      <c r="F416" s="15"/>
      <c r="G416" s="21">
        <f t="shared" si="91"/>
        <v>26</v>
      </c>
      <c r="H416" s="21">
        <f t="shared" si="100"/>
        <v>20</v>
      </c>
      <c r="I416" s="15"/>
      <c r="J416" s="15"/>
      <c r="K416" s="21">
        <f t="shared" si="92"/>
        <v>20</v>
      </c>
      <c r="L416" s="21">
        <f t="shared" si="101"/>
        <v>48</v>
      </c>
      <c r="M416" s="15"/>
      <c r="N416" s="15"/>
      <c r="O416" s="21">
        <f t="shared" si="93"/>
        <v>48</v>
      </c>
      <c r="P416" s="21">
        <f t="shared" si="102"/>
        <v>13</v>
      </c>
      <c r="Q416" s="15"/>
      <c r="R416" s="15"/>
      <c r="S416" s="21">
        <f t="shared" si="94"/>
        <v>13</v>
      </c>
      <c r="T416" s="21">
        <f t="shared" si="103"/>
        <v>18</v>
      </c>
      <c r="U416" s="15"/>
      <c r="V416" s="15"/>
      <c r="W416" s="21">
        <f t="shared" si="95"/>
        <v>18</v>
      </c>
      <c r="X416" s="21">
        <f t="shared" si="104"/>
        <v>21</v>
      </c>
      <c r="Y416" s="15"/>
      <c r="Z416" s="15"/>
      <c r="AA416" s="21">
        <f t="shared" si="96"/>
        <v>21</v>
      </c>
      <c r="AB416" s="21">
        <f t="shared" si="105"/>
        <v>15</v>
      </c>
      <c r="AC416" s="15"/>
      <c r="AD416" s="15"/>
      <c r="AE416" s="21">
        <f t="shared" si="97"/>
        <v>15</v>
      </c>
      <c r="AF416" s="20" t="str">
        <f t="shared" si="98"/>
        <v>OK</v>
      </c>
    </row>
    <row r="417" spans="1:32" x14ac:dyDescent="0.3">
      <c r="A417" s="9">
        <v>46636</v>
      </c>
      <c r="B417" s="37" t="s">
        <v>157</v>
      </c>
      <c r="C417" s="11"/>
      <c r="D417" s="21">
        <f t="shared" si="99"/>
        <v>26</v>
      </c>
      <c r="E417" s="15"/>
      <c r="F417" s="15"/>
      <c r="G417" s="21">
        <f t="shared" si="91"/>
        <v>26</v>
      </c>
      <c r="H417" s="21">
        <f t="shared" si="100"/>
        <v>20</v>
      </c>
      <c r="I417" s="15"/>
      <c r="J417" s="15"/>
      <c r="K417" s="21">
        <f t="shared" si="92"/>
        <v>20</v>
      </c>
      <c r="L417" s="21">
        <f t="shared" si="101"/>
        <v>48</v>
      </c>
      <c r="M417" s="15"/>
      <c r="N417" s="15"/>
      <c r="O417" s="21">
        <f t="shared" si="93"/>
        <v>48</v>
      </c>
      <c r="P417" s="21">
        <f t="shared" si="102"/>
        <v>13</v>
      </c>
      <c r="Q417" s="15"/>
      <c r="R417" s="15"/>
      <c r="S417" s="21">
        <f t="shared" si="94"/>
        <v>13</v>
      </c>
      <c r="T417" s="21">
        <f t="shared" si="103"/>
        <v>18</v>
      </c>
      <c r="U417" s="15"/>
      <c r="V417" s="15"/>
      <c r="W417" s="21">
        <f t="shared" si="95"/>
        <v>18</v>
      </c>
      <c r="X417" s="21">
        <f t="shared" si="104"/>
        <v>21</v>
      </c>
      <c r="Y417" s="15"/>
      <c r="Z417" s="15"/>
      <c r="AA417" s="21">
        <f t="shared" si="96"/>
        <v>21</v>
      </c>
      <c r="AB417" s="21">
        <f t="shared" si="105"/>
        <v>15</v>
      </c>
      <c r="AC417" s="15"/>
      <c r="AD417" s="15"/>
      <c r="AE417" s="21">
        <f t="shared" si="97"/>
        <v>15</v>
      </c>
      <c r="AF417" s="20" t="str">
        <f t="shared" si="98"/>
        <v>OK</v>
      </c>
    </row>
    <row r="418" spans="1:32" x14ac:dyDescent="0.3">
      <c r="A418" s="9">
        <v>46637</v>
      </c>
      <c r="B418" s="37" t="s">
        <v>159</v>
      </c>
      <c r="C418" s="11"/>
      <c r="D418" s="21">
        <f t="shared" si="99"/>
        <v>26</v>
      </c>
      <c r="E418" s="15"/>
      <c r="F418" s="15"/>
      <c r="G418" s="21">
        <f t="shared" si="91"/>
        <v>26</v>
      </c>
      <c r="H418" s="21">
        <f t="shared" si="100"/>
        <v>20</v>
      </c>
      <c r="I418" s="15"/>
      <c r="J418" s="15"/>
      <c r="K418" s="21">
        <f t="shared" si="92"/>
        <v>20</v>
      </c>
      <c r="L418" s="21">
        <f t="shared" si="101"/>
        <v>48</v>
      </c>
      <c r="M418" s="15"/>
      <c r="N418" s="15"/>
      <c r="O418" s="21">
        <f t="shared" si="93"/>
        <v>48</v>
      </c>
      <c r="P418" s="21">
        <f t="shared" si="102"/>
        <v>13</v>
      </c>
      <c r="Q418" s="15"/>
      <c r="R418" s="15"/>
      <c r="S418" s="21">
        <f t="shared" si="94"/>
        <v>13</v>
      </c>
      <c r="T418" s="21">
        <f t="shared" si="103"/>
        <v>18</v>
      </c>
      <c r="U418" s="15"/>
      <c r="V418" s="15"/>
      <c r="W418" s="21">
        <f t="shared" si="95"/>
        <v>18</v>
      </c>
      <c r="X418" s="21">
        <f t="shared" si="104"/>
        <v>21</v>
      </c>
      <c r="Y418" s="15"/>
      <c r="Z418" s="15"/>
      <c r="AA418" s="21">
        <f t="shared" si="96"/>
        <v>21</v>
      </c>
      <c r="AB418" s="21">
        <f t="shared" si="105"/>
        <v>15</v>
      </c>
      <c r="AC418" s="15"/>
      <c r="AD418" s="15"/>
      <c r="AE418" s="21">
        <f t="shared" si="97"/>
        <v>15</v>
      </c>
      <c r="AF418" s="20" t="str">
        <f t="shared" si="98"/>
        <v>OK</v>
      </c>
    </row>
    <row r="419" spans="1:32" x14ac:dyDescent="0.3">
      <c r="A419" s="9">
        <v>46638</v>
      </c>
      <c r="B419" s="37" t="s">
        <v>160</v>
      </c>
      <c r="C419" s="11"/>
      <c r="D419" s="21">
        <f t="shared" si="99"/>
        <v>26</v>
      </c>
      <c r="E419" s="15"/>
      <c r="F419" s="15"/>
      <c r="G419" s="21">
        <f t="shared" si="91"/>
        <v>26</v>
      </c>
      <c r="H419" s="21">
        <f t="shared" si="100"/>
        <v>20</v>
      </c>
      <c r="I419" s="15"/>
      <c r="J419" s="15"/>
      <c r="K419" s="21">
        <f t="shared" si="92"/>
        <v>20</v>
      </c>
      <c r="L419" s="21">
        <f t="shared" si="101"/>
        <v>48</v>
      </c>
      <c r="M419" s="15"/>
      <c r="N419" s="15"/>
      <c r="O419" s="21">
        <f t="shared" si="93"/>
        <v>48</v>
      </c>
      <c r="P419" s="21">
        <f t="shared" si="102"/>
        <v>13</v>
      </c>
      <c r="Q419" s="15"/>
      <c r="R419" s="15"/>
      <c r="S419" s="21">
        <f t="shared" si="94"/>
        <v>13</v>
      </c>
      <c r="T419" s="21">
        <f t="shared" si="103"/>
        <v>18</v>
      </c>
      <c r="U419" s="15"/>
      <c r="V419" s="15"/>
      <c r="W419" s="21">
        <f t="shared" si="95"/>
        <v>18</v>
      </c>
      <c r="X419" s="21">
        <f t="shared" si="104"/>
        <v>21</v>
      </c>
      <c r="Y419" s="15"/>
      <c r="Z419" s="15"/>
      <c r="AA419" s="21">
        <f t="shared" si="96"/>
        <v>21</v>
      </c>
      <c r="AB419" s="21">
        <f t="shared" si="105"/>
        <v>15</v>
      </c>
      <c r="AC419" s="15"/>
      <c r="AD419" s="15"/>
      <c r="AE419" s="21">
        <f t="shared" si="97"/>
        <v>15</v>
      </c>
      <c r="AF419" s="20" t="str">
        <f t="shared" si="98"/>
        <v>OK</v>
      </c>
    </row>
    <row r="420" spans="1:32" x14ac:dyDescent="0.3">
      <c r="A420" s="9">
        <v>46639</v>
      </c>
      <c r="B420" s="37" t="s">
        <v>161</v>
      </c>
      <c r="C420" s="11"/>
      <c r="D420" s="21">
        <f t="shared" si="99"/>
        <v>26</v>
      </c>
      <c r="E420" s="15"/>
      <c r="F420" s="15"/>
      <c r="G420" s="21">
        <f t="shared" si="91"/>
        <v>26</v>
      </c>
      <c r="H420" s="21">
        <f t="shared" si="100"/>
        <v>20</v>
      </c>
      <c r="I420" s="15"/>
      <c r="J420" s="15"/>
      <c r="K420" s="21">
        <f t="shared" si="92"/>
        <v>20</v>
      </c>
      <c r="L420" s="21">
        <f t="shared" si="101"/>
        <v>48</v>
      </c>
      <c r="M420" s="15"/>
      <c r="N420" s="15"/>
      <c r="O420" s="21">
        <f t="shared" si="93"/>
        <v>48</v>
      </c>
      <c r="P420" s="21">
        <f t="shared" si="102"/>
        <v>13</v>
      </c>
      <c r="Q420" s="15"/>
      <c r="R420" s="15"/>
      <c r="S420" s="21">
        <f t="shared" si="94"/>
        <v>13</v>
      </c>
      <c r="T420" s="21">
        <f t="shared" si="103"/>
        <v>18</v>
      </c>
      <c r="U420" s="15"/>
      <c r="V420" s="15"/>
      <c r="W420" s="21">
        <f t="shared" si="95"/>
        <v>18</v>
      </c>
      <c r="X420" s="21">
        <f t="shared" si="104"/>
        <v>21</v>
      </c>
      <c r="Y420" s="15"/>
      <c r="Z420" s="15"/>
      <c r="AA420" s="21">
        <f t="shared" si="96"/>
        <v>21</v>
      </c>
      <c r="AB420" s="21">
        <f t="shared" si="105"/>
        <v>15</v>
      </c>
      <c r="AC420" s="15"/>
      <c r="AD420" s="15"/>
      <c r="AE420" s="21">
        <f t="shared" si="97"/>
        <v>15</v>
      </c>
      <c r="AF420" s="20" t="str">
        <f t="shared" si="98"/>
        <v>OK</v>
      </c>
    </row>
    <row r="421" spans="1:32" x14ac:dyDescent="0.3">
      <c r="A421" s="9">
        <v>46640</v>
      </c>
      <c r="B421" s="37" t="s">
        <v>162</v>
      </c>
      <c r="C421" s="11"/>
      <c r="D421" s="21">
        <f t="shared" si="99"/>
        <v>26</v>
      </c>
      <c r="E421" s="15"/>
      <c r="F421" s="15"/>
      <c r="G421" s="21">
        <f t="shared" si="91"/>
        <v>26</v>
      </c>
      <c r="H421" s="21">
        <f t="shared" si="100"/>
        <v>20</v>
      </c>
      <c r="I421" s="15"/>
      <c r="J421" s="15"/>
      <c r="K421" s="21">
        <f t="shared" si="92"/>
        <v>20</v>
      </c>
      <c r="L421" s="21">
        <f t="shared" si="101"/>
        <v>48</v>
      </c>
      <c r="M421" s="15"/>
      <c r="N421" s="15"/>
      <c r="O421" s="21">
        <f t="shared" si="93"/>
        <v>48</v>
      </c>
      <c r="P421" s="21">
        <f t="shared" si="102"/>
        <v>13</v>
      </c>
      <c r="Q421" s="15"/>
      <c r="R421" s="15"/>
      <c r="S421" s="21">
        <f t="shared" si="94"/>
        <v>13</v>
      </c>
      <c r="T421" s="21">
        <f t="shared" si="103"/>
        <v>18</v>
      </c>
      <c r="U421" s="15"/>
      <c r="V421" s="15"/>
      <c r="W421" s="21">
        <f t="shared" si="95"/>
        <v>18</v>
      </c>
      <c r="X421" s="21">
        <f t="shared" si="104"/>
        <v>21</v>
      </c>
      <c r="Y421" s="15"/>
      <c r="Z421" s="15"/>
      <c r="AA421" s="21">
        <f t="shared" si="96"/>
        <v>21</v>
      </c>
      <c r="AB421" s="21">
        <f t="shared" si="105"/>
        <v>15</v>
      </c>
      <c r="AC421" s="15"/>
      <c r="AD421" s="15"/>
      <c r="AE421" s="21">
        <f t="shared" si="97"/>
        <v>15</v>
      </c>
      <c r="AF421" s="20" t="str">
        <f t="shared" si="98"/>
        <v>OK</v>
      </c>
    </row>
    <row r="422" spans="1:32" x14ac:dyDescent="0.3">
      <c r="A422" s="9">
        <v>46641</v>
      </c>
      <c r="B422" s="37" t="s">
        <v>163</v>
      </c>
      <c r="C422" s="11"/>
      <c r="D422" s="21">
        <f t="shared" si="99"/>
        <v>26</v>
      </c>
      <c r="E422" s="15"/>
      <c r="F422" s="15"/>
      <c r="G422" s="21">
        <f t="shared" si="91"/>
        <v>26</v>
      </c>
      <c r="H422" s="21">
        <f t="shared" si="100"/>
        <v>20</v>
      </c>
      <c r="I422" s="15"/>
      <c r="J422" s="15"/>
      <c r="K422" s="21">
        <f t="shared" si="92"/>
        <v>20</v>
      </c>
      <c r="L422" s="21">
        <f t="shared" si="101"/>
        <v>48</v>
      </c>
      <c r="M422" s="15"/>
      <c r="N422" s="15"/>
      <c r="O422" s="21">
        <f t="shared" si="93"/>
        <v>48</v>
      </c>
      <c r="P422" s="21">
        <f t="shared" si="102"/>
        <v>13</v>
      </c>
      <c r="Q422" s="15"/>
      <c r="R422" s="15"/>
      <c r="S422" s="21">
        <f t="shared" si="94"/>
        <v>13</v>
      </c>
      <c r="T422" s="21">
        <f t="shared" si="103"/>
        <v>18</v>
      </c>
      <c r="U422" s="15"/>
      <c r="V422" s="15"/>
      <c r="W422" s="21">
        <f t="shared" si="95"/>
        <v>18</v>
      </c>
      <c r="X422" s="21">
        <f t="shared" si="104"/>
        <v>21</v>
      </c>
      <c r="Y422" s="15"/>
      <c r="Z422" s="15"/>
      <c r="AA422" s="21">
        <f t="shared" si="96"/>
        <v>21</v>
      </c>
      <c r="AB422" s="21">
        <f t="shared" si="105"/>
        <v>15</v>
      </c>
      <c r="AC422" s="15"/>
      <c r="AD422" s="15"/>
      <c r="AE422" s="21">
        <f t="shared" si="97"/>
        <v>15</v>
      </c>
      <c r="AF422" s="20" t="str">
        <f t="shared" si="98"/>
        <v>OK</v>
      </c>
    </row>
    <row r="423" spans="1:32" x14ac:dyDescent="0.3">
      <c r="A423" s="9">
        <v>46642</v>
      </c>
      <c r="B423" s="37" t="s">
        <v>158</v>
      </c>
      <c r="C423" s="11"/>
      <c r="D423" s="21">
        <f t="shared" si="99"/>
        <v>26</v>
      </c>
      <c r="E423" s="15"/>
      <c r="F423" s="15"/>
      <c r="G423" s="21">
        <f t="shared" si="91"/>
        <v>26</v>
      </c>
      <c r="H423" s="21">
        <f t="shared" si="100"/>
        <v>20</v>
      </c>
      <c r="I423" s="15"/>
      <c r="J423" s="15"/>
      <c r="K423" s="21">
        <f t="shared" si="92"/>
        <v>20</v>
      </c>
      <c r="L423" s="21">
        <f t="shared" si="101"/>
        <v>48</v>
      </c>
      <c r="M423" s="15"/>
      <c r="N423" s="15"/>
      <c r="O423" s="21">
        <f t="shared" si="93"/>
        <v>48</v>
      </c>
      <c r="P423" s="21">
        <f t="shared" si="102"/>
        <v>13</v>
      </c>
      <c r="Q423" s="15"/>
      <c r="R423" s="15"/>
      <c r="S423" s="21">
        <f t="shared" si="94"/>
        <v>13</v>
      </c>
      <c r="T423" s="21">
        <f t="shared" si="103"/>
        <v>18</v>
      </c>
      <c r="U423" s="15"/>
      <c r="V423" s="15"/>
      <c r="W423" s="21">
        <f t="shared" si="95"/>
        <v>18</v>
      </c>
      <c r="X423" s="21">
        <f t="shared" si="104"/>
        <v>21</v>
      </c>
      <c r="Y423" s="15"/>
      <c r="Z423" s="15"/>
      <c r="AA423" s="21">
        <f t="shared" si="96"/>
        <v>21</v>
      </c>
      <c r="AB423" s="21">
        <f t="shared" si="105"/>
        <v>15</v>
      </c>
      <c r="AC423" s="15"/>
      <c r="AD423" s="15"/>
      <c r="AE423" s="21">
        <f t="shared" si="97"/>
        <v>15</v>
      </c>
      <c r="AF423" s="20" t="str">
        <f t="shared" si="98"/>
        <v>OK</v>
      </c>
    </row>
    <row r="424" spans="1:32" x14ac:dyDescent="0.3">
      <c r="A424" s="9">
        <v>46643</v>
      </c>
      <c r="B424" s="37" t="s">
        <v>157</v>
      </c>
      <c r="C424" s="11"/>
      <c r="D424" s="21">
        <f t="shared" si="99"/>
        <v>26</v>
      </c>
      <c r="E424" s="15"/>
      <c r="F424" s="15"/>
      <c r="G424" s="21">
        <f t="shared" si="91"/>
        <v>26</v>
      </c>
      <c r="H424" s="21">
        <f t="shared" si="100"/>
        <v>20</v>
      </c>
      <c r="I424" s="15"/>
      <c r="J424" s="15"/>
      <c r="K424" s="21">
        <f t="shared" si="92"/>
        <v>20</v>
      </c>
      <c r="L424" s="21">
        <f t="shared" si="101"/>
        <v>48</v>
      </c>
      <c r="M424" s="15"/>
      <c r="N424" s="15"/>
      <c r="O424" s="21">
        <f t="shared" si="93"/>
        <v>48</v>
      </c>
      <c r="P424" s="21">
        <f t="shared" si="102"/>
        <v>13</v>
      </c>
      <c r="Q424" s="15"/>
      <c r="R424" s="15"/>
      <c r="S424" s="21">
        <f t="shared" si="94"/>
        <v>13</v>
      </c>
      <c r="T424" s="21">
        <f t="shared" si="103"/>
        <v>18</v>
      </c>
      <c r="U424" s="15"/>
      <c r="V424" s="15"/>
      <c r="W424" s="21">
        <f t="shared" si="95"/>
        <v>18</v>
      </c>
      <c r="X424" s="21">
        <f t="shared" si="104"/>
        <v>21</v>
      </c>
      <c r="Y424" s="15"/>
      <c r="Z424" s="15"/>
      <c r="AA424" s="21">
        <f t="shared" si="96"/>
        <v>21</v>
      </c>
      <c r="AB424" s="21">
        <f t="shared" si="105"/>
        <v>15</v>
      </c>
      <c r="AC424" s="15"/>
      <c r="AD424" s="15"/>
      <c r="AE424" s="21">
        <f t="shared" si="97"/>
        <v>15</v>
      </c>
      <c r="AF424" s="20" t="str">
        <f t="shared" si="98"/>
        <v>OK</v>
      </c>
    </row>
    <row r="425" spans="1:32" x14ac:dyDescent="0.3">
      <c r="A425" s="9">
        <v>46644</v>
      </c>
      <c r="B425" s="37" t="s">
        <v>159</v>
      </c>
      <c r="C425" s="11"/>
      <c r="D425" s="21">
        <f t="shared" si="99"/>
        <v>26</v>
      </c>
      <c r="E425" s="15"/>
      <c r="F425" s="15"/>
      <c r="G425" s="21">
        <f t="shared" si="91"/>
        <v>26</v>
      </c>
      <c r="H425" s="21">
        <f t="shared" si="100"/>
        <v>20</v>
      </c>
      <c r="I425" s="15"/>
      <c r="J425" s="15"/>
      <c r="K425" s="21">
        <f t="shared" si="92"/>
        <v>20</v>
      </c>
      <c r="L425" s="21">
        <f t="shared" si="101"/>
        <v>48</v>
      </c>
      <c r="M425" s="15"/>
      <c r="N425" s="15"/>
      <c r="O425" s="21">
        <f t="shared" si="93"/>
        <v>48</v>
      </c>
      <c r="P425" s="21">
        <f t="shared" si="102"/>
        <v>13</v>
      </c>
      <c r="Q425" s="15"/>
      <c r="R425" s="15"/>
      <c r="S425" s="21">
        <f t="shared" si="94"/>
        <v>13</v>
      </c>
      <c r="T425" s="21">
        <f t="shared" si="103"/>
        <v>18</v>
      </c>
      <c r="U425" s="15"/>
      <c r="V425" s="15"/>
      <c r="W425" s="21">
        <f t="shared" si="95"/>
        <v>18</v>
      </c>
      <c r="X425" s="21">
        <f t="shared" si="104"/>
        <v>21</v>
      </c>
      <c r="Y425" s="15"/>
      <c r="Z425" s="15"/>
      <c r="AA425" s="21">
        <f t="shared" si="96"/>
        <v>21</v>
      </c>
      <c r="AB425" s="21">
        <f t="shared" si="105"/>
        <v>15</v>
      </c>
      <c r="AC425" s="15"/>
      <c r="AD425" s="15"/>
      <c r="AE425" s="21">
        <f t="shared" si="97"/>
        <v>15</v>
      </c>
      <c r="AF425" s="20" t="str">
        <f t="shared" si="98"/>
        <v>OK</v>
      </c>
    </row>
    <row r="426" spans="1:32" x14ac:dyDescent="0.3">
      <c r="A426" s="9">
        <v>46645</v>
      </c>
      <c r="B426" s="37" t="s">
        <v>160</v>
      </c>
      <c r="C426" s="11"/>
      <c r="D426" s="21">
        <f t="shared" si="99"/>
        <v>26</v>
      </c>
      <c r="E426" s="15"/>
      <c r="F426" s="15"/>
      <c r="G426" s="21">
        <f t="shared" si="91"/>
        <v>26</v>
      </c>
      <c r="H426" s="21">
        <f t="shared" si="100"/>
        <v>20</v>
      </c>
      <c r="I426" s="15"/>
      <c r="J426" s="15"/>
      <c r="K426" s="21">
        <f t="shared" si="92"/>
        <v>20</v>
      </c>
      <c r="L426" s="21">
        <f t="shared" si="101"/>
        <v>48</v>
      </c>
      <c r="M426" s="15"/>
      <c r="N426" s="15"/>
      <c r="O426" s="21">
        <f t="shared" si="93"/>
        <v>48</v>
      </c>
      <c r="P426" s="21">
        <f t="shared" si="102"/>
        <v>13</v>
      </c>
      <c r="Q426" s="15"/>
      <c r="R426" s="15"/>
      <c r="S426" s="21">
        <f t="shared" si="94"/>
        <v>13</v>
      </c>
      <c r="T426" s="21">
        <f t="shared" si="103"/>
        <v>18</v>
      </c>
      <c r="U426" s="15"/>
      <c r="V426" s="15"/>
      <c r="W426" s="21">
        <f t="shared" si="95"/>
        <v>18</v>
      </c>
      <c r="X426" s="21">
        <f t="shared" si="104"/>
        <v>21</v>
      </c>
      <c r="Y426" s="15"/>
      <c r="Z426" s="15"/>
      <c r="AA426" s="21">
        <f t="shared" si="96"/>
        <v>21</v>
      </c>
      <c r="AB426" s="21">
        <f t="shared" si="105"/>
        <v>15</v>
      </c>
      <c r="AC426" s="15"/>
      <c r="AD426" s="15"/>
      <c r="AE426" s="21">
        <f t="shared" si="97"/>
        <v>15</v>
      </c>
      <c r="AF426" s="20" t="str">
        <f t="shared" si="98"/>
        <v>OK</v>
      </c>
    </row>
    <row r="427" spans="1:32" x14ac:dyDescent="0.3">
      <c r="A427" s="9">
        <v>46646</v>
      </c>
      <c r="B427" s="37" t="s">
        <v>161</v>
      </c>
      <c r="C427" s="11"/>
      <c r="D427" s="21">
        <f t="shared" si="99"/>
        <v>26</v>
      </c>
      <c r="E427" s="15"/>
      <c r="F427" s="15"/>
      <c r="G427" s="21">
        <f t="shared" si="91"/>
        <v>26</v>
      </c>
      <c r="H427" s="21">
        <f t="shared" si="100"/>
        <v>20</v>
      </c>
      <c r="I427" s="15"/>
      <c r="J427" s="15"/>
      <c r="K427" s="21">
        <f t="shared" si="92"/>
        <v>20</v>
      </c>
      <c r="L427" s="21">
        <f t="shared" si="101"/>
        <v>48</v>
      </c>
      <c r="M427" s="15"/>
      <c r="N427" s="15"/>
      <c r="O427" s="21">
        <f t="shared" si="93"/>
        <v>48</v>
      </c>
      <c r="P427" s="21">
        <f t="shared" si="102"/>
        <v>13</v>
      </c>
      <c r="Q427" s="15"/>
      <c r="R427" s="15"/>
      <c r="S427" s="21">
        <f t="shared" si="94"/>
        <v>13</v>
      </c>
      <c r="T427" s="21">
        <f t="shared" si="103"/>
        <v>18</v>
      </c>
      <c r="U427" s="15"/>
      <c r="V427" s="15"/>
      <c r="W427" s="21">
        <f t="shared" si="95"/>
        <v>18</v>
      </c>
      <c r="X427" s="21">
        <f t="shared" si="104"/>
        <v>21</v>
      </c>
      <c r="Y427" s="15"/>
      <c r="Z427" s="15"/>
      <c r="AA427" s="21">
        <f t="shared" si="96"/>
        <v>21</v>
      </c>
      <c r="AB427" s="21">
        <f t="shared" si="105"/>
        <v>15</v>
      </c>
      <c r="AC427" s="15"/>
      <c r="AD427" s="15"/>
      <c r="AE427" s="21">
        <f t="shared" si="97"/>
        <v>15</v>
      </c>
      <c r="AF427" s="20" t="str">
        <f t="shared" si="98"/>
        <v>OK</v>
      </c>
    </row>
    <row r="428" spans="1:32" x14ac:dyDescent="0.3">
      <c r="A428" s="9">
        <v>46647</v>
      </c>
      <c r="B428" s="37" t="s">
        <v>162</v>
      </c>
      <c r="C428" s="11"/>
      <c r="D428" s="21">
        <f t="shared" si="99"/>
        <v>26</v>
      </c>
      <c r="E428" s="15"/>
      <c r="F428" s="15"/>
      <c r="G428" s="21">
        <f t="shared" si="91"/>
        <v>26</v>
      </c>
      <c r="H428" s="21">
        <f t="shared" si="100"/>
        <v>20</v>
      </c>
      <c r="I428" s="15"/>
      <c r="J428" s="15"/>
      <c r="K428" s="21">
        <f t="shared" si="92"/>
        <v>20</v>
      </c>
      <c r="L428" s="21">
        <f t="shared" si="101"/>
        <v>48</v>
      </c>
      <c r="M428" s="15"/>
      <c r="N428" s="15"/>
      <c r="O428" s="21">
        <f t="shared" si="93"/>
        <v>48</v>
      </c>
      <c r="P428" s="21">
        <f t="shared" si="102"/>
        <v>13</v>
      </c>
      <c r="Q428" s="15"/>
      <c r="R428" s="15"/>
      <c r="S428" s="21">
        <f t="shared" si="94"/>
        <v>13</v>
      </c>
      <c r="T428" s="21">
        <f t="shared" si="103"/>
        <v>18</v>
      </c>
      <c r="U428" s="15"/>
      <c r="V428" s="15"/>
      <c r="W428" s="21">
        <f t="shared" si="95"/>
        <v>18</v>
      </c>
      <c r="X428" s="21">
        <f t="shared" si="104"/>
        <v>21</v>
      </c>
      <c r="Y428" s="15"/>
      <c r="Z428" s="15"/>
      <c r="AA428" s="21">
        <f t="shared" si="96"/>
        <v>21</v>
      </c>
      <c r="AB428" s="21">
        <f t="shared" si="105"/>
        <v>15</v>
      </c>
      <c r="AC428" s="15"/>
      <c r="AD428" s="15"/>
      <c r="AE428" s="21">
        <f t="shared" si="97"/>
        <v>15</v>
      </c>
      <c r="AF428" s="20" t="str">
        <f t="shared" si="98"/>
        <v>OK</v>
      </c>
    </row>
    <row r="429" spans="1:32" x14ac:dyDescent="0.3">
      <c r="A429" s="9">
        <v>46648</v>
      </c>
      <c r="B429" s="37" t="s">
        <v>163</v>
      </c>
      <c r="C429" s="11"/>
      <c r="D429" s="21">
        <f t="shared" si="99"/>
        <v>26</v>
      </c>
      <c r="E429" s="15"/>
      <c r="F429" s="15"/>
      <c r="G429" s="21">
        <f t="shared" si="91"/>
        <v>26</v>
      </c>
      <c r="H429" s="21">
        <f t="shared" si="100"/>
        <v>20</v>
      </c>
      <c r="I429" s="15"/>
      <c r="J429" s="15"/>
      <c r="K429" s="21">
        <f t="shared" si="92"/>
        <v>20</v>
      </c>
      <c r="L429" s="21">
        <f t="shared" si="101"/>
        <v>48</v>
      </c>
      <c r="M429" s="15"/>
      <c r="N429" s="15"/>
      <c r="O429" s="21">
        <f t="shared" si="93"/>
        <v>48</v>
      </c>
      <c r="P429" s="21">
        <f t="shared" si="102"/>
        <v>13</v>
      </c>
      <c r="Q429" s="15"/>
      <c r="R429" s="15"/>
      <c r="S429" s="21">
        <f t="shared" si="94"/>
        <v>13</v>
      </c>
      <c r="T429" s="21">
        <f t="shared" si="103"/>
        <v>18</v>
      </c>
      <c r="U429" s="15"/>
      <c r="V429" s="15"/>
      <c r="W429" s="21">
        <f t="shared" si="95"/>
        <v>18</v>
      </c>
      <c r="X429" s="21">
        <f t="shared" si="104"/>
        <v>21</v>
      </c>
      <c r="Y429" s="15"/>
      <c r="Z429" s="15"/>
      <c r="AA429" s="21">
        <f t="shared" si="96"/>
        <v>21</v>
      </c>
      <c r="AB429" s="21">
        <f t="shared" si="105"/>
        <v>15</v>
      </c>
      <c r="AC429" s="15"/>
      <c r="AD429" s="15"/>
      <c r="AE429" s="21">
        <f t="shared" si="97"/>
        <v>15</v>
      </c>
      <c r="AF429" s="20" t="str">
        <f t="shared" si="98"/>
        <v>OK</v>
      </c>
    </row>
    <row r="430" spans="1:32" x14ac:dyDescent="0.3">
      <c r="A430" s="9">
        <v>46649</v>
      </c>
      <c r="B430" s="37" t="s">
        <v>158</v>
      </c>
      <c r="C430" s="11"/>
      <c r="D430" s="21">
        <f t="shared" si="99"/>
        <v>26</v>
      </c>
      <c r="E430" s="15"/>
      <c r="F430" s="15"/>
      <c r="G430" s="21">
        <f t="shared" si="91"/>
        <v>26</v>
      </c>
      <c r="H430" s="21">
        <f t="shared" si="100"/>
        <v>20</v>
      </c>
      <c r="I430" s="15"/>
      <c r="J430" s="15"/>
      <c r="K430" s="21">
        <f t="shared" si="92"/>
        <v>20</v>
      </c>
      <c r="L430" s="21">
        <f t="shared" si="101"/>
        <v>48</v>
      </c>
      <c r="M430" s="15"/>
      <c r="N430" s="15"/>
      <c r="O430" s="21">
        <f t="shared" si="93"/>
        <v>48</v>
      </c>
      <c r="P430" s="21">
        <f t="shared" si="102"/>
        <v>13</v>
      </c>
      <c r="Q430" s="15"/>
      <c r="R430" s="15"/>
      <c r="S430" s="21">
        <f t="shared" si="94"/>
        <v>13</v>
      </c>
      <c r="T430" s="21">
        <f t="shared" si="103"/>
        <v>18</v>
      </c>
      <c r="U430" s="15"/>
      <c r="V430" s="15"/>
      <c r="W430" s="21">
        <f t="shared" si="95"/>
        <v>18</v>
      </c>
      <c r="X430" s="21">
        <f t="shared" si="104"/>
        <v>21</v>
      </c>
      <c r="Y430" s="15"/>
      <c r="Z430" s="15"/>
      <c r="AA430" s="21">
        <f t="shared" si="96"/>
        <v>21</v>
      </c>
      <c r="AB430" s="21">
        <f t="shared" si="105"/>
        <v>15</v>
      </c>
      <c r="AC430" s="15"/>
      <c r="AD430" s="15"/>
      <c r="AE430" s="21">
        <f t="shared" si="97"/>
        <v>15</v>
      </c>
      <c r="AF430" s="20" t="str">
        <f t="shared" si="98"/>
        <v>OK</v>
      </c>
    </row>
    <row r="431" spans="1:32" x14ac:dyDescent="0.3">
      <c r="A431" s="9">
        <v>46650</v>
      </c>
      <c r="B431" s="37" t="s">
        <v>157</v>
      </c>
      <c r="C431" s="11"/>
      <c r="D431" s="21">
        <f t="shared" si="99"/>
        <v>26</v>
      </c>
      <c r="E431" s="15"/>
      <c r="F431" s="15"/>
      <c r="G431" s="21">
        <f t="shared" si="91"/>
        <v>26</v>
      </c>
      <c r="H431" s="21">
        <f t="shared" si="100"/>
        <v>20</v>
      </c>
      <c r="I431" s="15"/>
      <c r="J431" s="15"/>
      <c r="K431" s="21">
        <f t="shared" si="92"/>
        <v>20</v>
      </c>
      <c r="L431" s="21">
        <f t="shared" si="101"/>
        <v>48</v>
      </c>
      <c r="M431" s="15"/>
      <c r="N431" s="15"/>
      <c r="O431" s="21">
        <f t="shared" si="93"/>
        <v>48</v>
      </c>
      <c r="P431" s="21">
        <f t="shared" si="102"/>
        <v>13</v>
      </c>
      <c r="Q431" s="15"/>
      <c r="R431" s="15"/>
      <c r="S431" s="21">
        <f t="shared" si="94"/>
        <v>13</v>
      </c>
      <c r="T431" s="21">
        <f t="shared" si="103"/>
        <v>18</v>
      </c>
      <c r="U431" s="15"/>
      <c r="V431" s="15"/>
      <c r="W431" s="21">
        <f t="shared" si="95"/>
        <v>18</v>
      </c>
      <c r="X431" s="21">
        <f t="shared" si="104"/>
        <v>21</v>
      </c>
      <c r="Y431" s="15"/>
      <c r="Z431" s="15"/>
      <c r="AA431" s="21">
        <f t="shared" si="96"/>
        <v>21</v>
      </c>
      <c r="AB431" s="21">
        <f t="shared" si="105"/>
        <v>15</v>
      </c>
      <c r="AC431" s="15"/>
      <c r="AD431" s="15"/>
      <c r="AE431" s="21">
        <f t="shared" si="97"/>
        <v>15</v>
      </c>
      <c r="AF431" s="20" t="str">
        <f t="shared" si="98"/>
        <v>OK</v>
      </c>
    </row>
    <row r="432" spans="1:32" x14ac:dyDescent="0.3">
      <c r="A432" s="9">
        <v>46651</v>
      </c>
      <c r="B432" s="37" t="s">
        <v>159</v>
      </c>
      <c r="C432" s="11"/>
      <c r="D432" s="21">
        <f t="shared" si="99"/>
        <v>26</v>
      </c>
      <c r="E432" s="15"/>
      <c r="F432" s="15"/>
      <c r="G432" s="21">
        <f t="shared" si="91"/>
        <v>26</v>
      </c>
      <c r="H432" s="21">
        <f t="shared" si="100"/>
        <v>20</v>
      </c>
      <c r="I432" s="15"/>
      <c r="J432" s="15"/>
      <c r="K432" s="21">
        <f t="shared" si="92"/>
        <v>20</v>
      </c>
      <c r="L432" s="21">
        <f t="shared" si="101"/>
        <v>48</v>
      </c>
      <c r="M432" s="15"/>
      <c r="N432" s="15"/>
      <c r="O432" s="21">
        <f t="shared" si="93"/>
        <v>48</v>
      </c>
      <c r="P432" s="21">
        <f t="shared" si="102"/>
        <v>13</v>
      </c>
      <c r="Q432" s="15"/>
      <c r="R432" s="15"/>
      <c r="S432" s="21">
        <f t="shared" si="94"/>
        <v>13</v>
      </c>
      <c r="T432" s="21">
        <f t="shared" si="103"/>
        <v>18</v>
      </c>
      <c r="U432" s="15"/>
      <c r="V432" s="15"/>
      <c r="W432" s="21">
        <f t="shared" si="95"/>
        <v>18</v>
      </c>
      <c r="X432" s="21">
        <f t="shared" si="104"/>
        <v>21</v>
      </c>
      <c r="Y432" s="15"/>
      <c r="Z432" s="15"/>
      <c r="AA432" s="21">
        <f t="shared" si="96"/>
        <v>21</v>
      </c>
      <c r="AB432" s="21">
        <f t="shared" si="105"/>
        <v>15</v>
      </c>
      <c r="AC432" s="15"/>
      <c r="AD432" s="15"/>
      <c r="AE432" s="21">
        <f t="shared" si="97"/>
        <v>15</v>
      </c>
      <c r="AF432" s="20" t="str">
        <f t="shared" si="98"/>
        <v>OK</v>
      </c>
    </row>
    <row r="433" spans="1:32" x14ac:dyDescent="0.3">
      <c r="A433" s="9">
        <v>46652</v>
      </c>
      <c r="B433" s="37" t="s">
        <v>160</v>
      </c>
      <c r="C433" s="11"/>
      <c r="D433" s="21">
        <f t="shared" si="99"/>
        <v>26</v>
      </c>
      <c r="E433" s="15"/>
      <c r="F433" s="15"/>
      <c r="G433" s="21">
        <f t="shared" si="91"/>
        <v>26</v>
      </c>
      <c r="H433" s="21">
        <f t="shared" si="100"/>
        <v>20</v>
      </c>
      <c r="I433" s="15"/>
      <c r="J433" s="15"/>
      <c r="K433" s="21">
        <f t="shared" si="92"/>
        <v>20</v>
      </c>
      <c r="L433" s="21">
        <f t="shared" si="101"/>
        <v>48</v>
      </c>
      <c r="M433" s="15"/>
      <c r="N433" s="15"/>
      <c r="O433" s="21">
        <f t="shared" si="93"/>
        <v>48</v>
      </c>
      <c r="P433" s="21">
        <f t="shared" si="102"/>
        <v>13</v>
      </c>
      <c r="Q433" s="15"/>
      <c r="R433" s="15"/>
      <c r="S433" s="21">
        <f t="shared" si="94"/>
        <v>13</v>
      </c>
      <c r="T433" s="21">
        <f t="shared" si="103"/>
        <v>18</v>
      </c>
      <c r="U433" s="15"/>
      <c r="V433" s="15"/>
      <c r="W433" s="21">
        <f t="shared" si="95"/>
        <v>18</v>
      </c>
      <c r="X433" s="21">
        <f t="shared" si="104"/>
        <v>21</v>
      </c>
      <c r="Y433" s="15"/>
      <c r="Z433" s="15"/>
      <c r="AA433" s="21">
        <f t="shared" si="96"/>
        <v>21</v>
      </c>
      <c r="AB433" s="21">
        <f t="shared" si="105"/>
        <v>15</v>
      </c>
      <c r="AC433" s="15"/>
      <c r="AD433" s="15"/>
      <c r="AE433" s="21">
        <f t="shared" si="97"/>
        <v>15</v>
      </c>
      <c r="AF433" s="20" t="str">
        <f t="shared" si="98"/>
        <v>OK</v>
      </c>
    </row>
    <row r="434" spans="1:32" x14ac:dyDescent="0.3">
      <c r="A434" s="9">
        <v>46653</v>
      </c>
      <c r="B434" s="37" t="s">
        <v>161</v>
      </c>
      <c r="C434" s="11"/>
      <c r="D434" s="21">
        <f t="shared" si="99"/>
        <v>26</v>
      </c>
      <c r="E434" s="15"/>
      <c r="F434" s="15"/>
      <c r="G434" s="21">
        <f t="shared" si="91"/>
        <v>26</v>
      </c>
      <c r="H434" s="21">
        <f t="shared" si="100"/>
        <v>20</v>
      </c>
      <c r="I434" s="15"/>
      <c r="J434" s="15"/>
      <c r="K434" s="21">
        <f t="shared" si="92"/>
        <v>20</v>
      </c>
      <c r="L434" s="21">
        <f t="shared" si="101"/>
        <v>48</v>
      </c>
      <c r="M434" s="15"/>
      <c r="N434" s="15"/>
      <c r="O434" s="21">
        <f t="shared" si="93"/>
        <v>48</v>
      </c>
      <c r="P434" s="21">
        <f t="shared" si="102"/>
        <v>13</v>
      </c>
      <c r="Q434" s="15"/>
      <c r="R434" s="15"/>
      <c r="S434" s="21">
        <f t="shared" si="94"/>
        <v>13</v>
      </c>
      <c r="T434" s="21">
        <f t="shared" si="103"/>
        <v>18</v>
      </c>
      <c r="U434" s="15"/>
      <c r="V434" s="15"/>
      <c r="W434" s="21">
        <f t="shared" si="95"/>
        <v>18</v>
      </c>
      <c r="X434" s="21">
        <f t="shared" si="104"/>
        <v>21</v>
      </c>
      <c r="Y434" s="15"/>
      <c r="Z434" s="15"/>
      <c r="AA434" s="21">
        <f t="shared" si="96"/>
        <v>21</v>
      </c>
      <c r="AB434" s="21">
        <f t="shared" si="105"/>
        <v>15</v>
      </c>
      <c r="AC434" s="15"/>
      <c r="AD434" s="15"/>
      <c r="AE434" s="21">
        <f t="shared" si="97"/>
        <v>15</v>
      </c>
      <c r="AF434" s="20" t="str">
        <f t="shared" si="98"/>
        <v>OK</v>
      </c>
    </row>
    <row r="435" spans="1:32" x14ac:dyDescent="0.3">
      <c r="A435" s="9">
        <v>46654</v>
      </c>
      <c r="B435" s="37" t="s">
        <v>162</v>
      </c>
      <c r="C435" s="11"/>
      <c r="D435" s="21">
        <f t="shared" si="99"/>
        <v>26</v>
      </c>
      <c r="E435" s="15"/>
      <c r="F435" s="15"/>
      <c r="G435" s="21">
        <f t="shared" si="91"/>
        <v>26</v>
      </c>
      <c r="H435" s="21">
        <f t="shared" si="100"/>
        <v>20</v>
      </c>
      <c r="I435" s="15"/>
      <c r="J435" s="15"/>
      <c r="K435" s="21">
        <f t="shared" si="92"/>
        <v>20</v>
      </c>
      <c r="L435" s="21">
        <f t="shared" si="101"/>
        <v>48</v>
      </c>
      <c r="M435" s="15"/>
      <c r="N435" s="15"/>
      <c r="O435" s="21">
        <f t="shared" si="93"/>
        <v>48</v>
      </c>
      <c r="P435" s="21">
        <f t="shared" si="102"/>
        <v>13</v>
      </c>
      <c r="Q435" s="15"/>
      <c r="R435" s="15"/>
      <c r="S435" s="21">
        <f t="shared" si="94"/>
        <v>13</v>
      </c>
      <c r="T435" s="21">
        <f t="shared" si="103"/>
        <v>18</v>
      </c>
      <c r="U435" s="15"/>
      <c r="V435" s="15"/>
      <c r="W435" s="21">
        <f t="shared" si="95"/>
        <v>18</v>
      </c>
      <c r="X435" s="21">
        <f t="shared" si="104"/>
        <v>21</v>
      </c>
      <c r="Y435" s="15"/>
      <c r="Z435" s="15"/>
      <c r="AA435" s="21">
        <f t="shared" si="96"/>
        <v>21</v>
      </c>
      <c r="AB435" s="21">
        <f t="shared" si="105"/>
        <v>15</v>
      </c>
      <c r="AC435" s="15"/>
      <c r="AD435" s="15"/>
      <c r="AE435" s="21">
        <f t="shared" si="97"/>
        <v>15</v>
      </c>
      <c r="AF435" s="20" t="str">
        <f t="shared" si="98"/>
        <v>OK</v>
      </c>
    </row>
    <row r="436" spans="1:32" x14ac:dyDescent="0.3">
      <c r="A436" s="9">
        <v>46655</v>
      </c>
      <c r="B436" s="37" t="s">
        <v>163</v>
      </c>
      <c r="C436" s="11"/>
      <c r="D436" s="21">
        <f t="shared" si="99"/>
        <v>26</v>
      </c>
      <c r="E436" s="15"/>
      <c r="F436" s="15"/>
      <c r="G436" s="21">
        <f t="shared" si="91"/>
        <v>26</v>
      </c>
      <c r="H436" s="21">
        <f t="shared" si="100"/>
        <v>20</v>
      </c>
      <c r="I436" s="15"/>
      <c r="J436" s="15"/>
      <c r="K436" s="21">
        <f t="shared" si="92"/>
        <v>20</v>
      </c>
      <c r="L436" s="21">
        <f t="shared" si="101"/>
        <v>48</v>
      </c>
      <c r="M436" s="15"/>
      <c r="N436" s="15"/>
      <c r="O436" s="21">
        <f t="shared" si="93"/>
        <v>48</v>
      </c>
      <c r="P436" s="21">
        <f t="shared" si="102"/>
        <v>13</v>
      </c>
      <c r="Q436" s="15"/>
      <c r="R436" s="15"/>
      <c r="S436" s="21">
        <f t="shared" si="94"/>
        <v>13</v>
      </c>
      <c r="T436" s="21">
        <f t="shared" si="103"/>
        <v>18</v>
      </c>
      <c r="U436" s="15"/>
      <c r="V436" s="15"/>
      <c r="W436" s="21">
        <f t="shared" si="95"/>
        <v>18</v>
      </c>
      <c r="X436" s="21">
        <f t="shared" si="104"/>
        <v>21</v>
      </c>
      <c r="Y436" s="15"/>
      <c r="Z436" s="15"/>
      <c r="AA436" s="21">
        <f t="shared" si="96"/>
        <v>21</v>
      </c>
      <c r="AB436" s="21">
        <f t="shared" si="105"/>
        <v>15</v>
      </c>
      <c r="AC436" s="15"/>
      <c r="AD436" s="15"/>
      <c r="AE436" s="21">
        <f t="shared" si="97"/>
        <v>15</v>
      </c>
      <c r="AF436" s="20" t="str">
        <f t="shared" si="98"/>
        <v>OK</v>
      </c>
    </row>
    <row r="437" spans="1:32" x14ac:dyDescent="0.3">
      <c r="A437" s="9">
        <v>46656</v>
      </c>
      <c r="B437" s="37" t="s">
        <v>158</v>
      </c>
      <c r="C437" s="11"/>
      <c r="D437" s="21">
        <f t="shared" si="99"/>
        <v>26</v>
      </c>
      <c r="E437" s="15"/>
      <c r="F437" s="15"/>
      <c r="G437" s="21">
        <f t="shared" si="91"/>
        <v>26</v>
      </c>
      <c r="H437" s="21">
        <f t="shared" si="100"/>
        <v>20</v>
      </c>
      <c r="I437" s="15"/>
      <c r="J437" s="15"/>
      <c r="K437" s="21">
        <f t="shared" si="92"/>
        <v>20</v>
      </c>
      <c r="L437" s="21">
        <f t="shared" si="101"/>
        <v>48</v>
      </c>
      <c r="M437" s="15"/>
      <c r="N437" s="15"/>
      <c r="O437" s="21">
        <f t="shared" si="93"/>
        <v>48</v>
      </c>
      <c r="P437" s="21">
        <f t="shared" si="102"/>
        <v>13</v>
      </c>
      <c r="Q437" s="15"/>
      <c r="R437" s="15"/>
      <c r="S437" s="21">
        <f t="shared" si="94"/>
        <v>13</v>
      </c>
      <c r="T437" s="21">
        <f t="shared" si="103"/>
        <v>18</v>
      </c>
      <c r="U437" s="15"/>
      <c r="V437" s="15"/>
      <c r="W437" s="21">
        <f t="shared" si="95"/>
        <v>18</v>
      </c>
      <c r="X437" s="21">
        <f t="shared" si="104"/>
        <v>21</v>
      </c>
      <c r="Y437" s="15"/>
      <c r="Z437" s="15"/>
      <c r="AA437" s="21">
        <f t="shared" si="96"/>
        <v>21</v>
      </c>
      <c r="AB437" s="21">
        <f t="shared" si="105"/>
        <v>15</v>
      </c>
      <c r="AC437" s="15"/>
      <c r="AD437" s="15"/>
      <c r="AE437" s="21">
        <f t="shared" si="97"/>
        <v>15</v>
      </c>
      <c r="AF437" s="20" t="str">
        <f t="shared" si="98"/>
        <v>OK</v>
      </c>
    </row>
    <row r="438" spans="1:32" x14ac:dyDescent="0.3">
      <c r="A438" s="9">
        <v>46657</v>
      </c>
      <c r="B438" s="37" t="s">
        <v>157</v>
      </c>
      <c r="C438" s="11"/>
      <c r="D438" s="21">
        <f t="shared" si="99"/>
        <v>26</v>
      </c>
      <c r="E438" s="15"/>
      <c r="F438" s="15"/>
      <c r="G438" s="21">
        <f t="shared" si="91"/>
        <v>26</v>
      </c>
      <c r="H438" s="21">
        <f t="shared" si="100"/>
        <v>20</v>
      </c>
      <c r="I438" s="15"/>
      <c r="J438" s="15"/>
      <c r="K438" s="21">
        <f t="shared" si="92"/>
        <v>20</v>
      </c>
      <c r="L438" s="21">
        <f t="shared" si="101"/>
        <v>48</v>
      </c>
      <c r="M438" s="15"/>
      <c r="N438" s="15"/>
      <c r="O438" s="21">
        <f t="shared" si="93"/>
        <v>48</v>
      </c>
      <c r="P438" s="21">
        <f t="shared" si="102"/>
        <v>13</v>
      </c>
      <c r="Q438" s="15"/>
      <c r="R438" s="15"/>
      <c r="S438" s="21">
        <f t="shared" si="94"/>
        <v>13</v>
      </c>
      <c r="T438" s="21">
        <f t="shared" si="103"/>
        <v>18</v>
      </c>
      <c r="U438" s="15"/>
      <c r="V438" s="15"/>
      <c r="W438" s="21">
        <f t="shared" si="95"/>
        <v>18</v>
      </c>
      <c r="X438" s="21">
        <f t="shared" si="104"/>
        <v>21</v>
      </c>
      <c r="Y438" s="15"/>
      <c r="Z438" s="15"/>
      <c r="AA438" s="21">
        <f t="shared" si="96"/>
        <v>21</v>
      </c>
      <c r="AB438" s="21">
        <f t="shared" si="105"/>
        <v>15</v>
      </c>
      <c r="AC438" s="15"/>
      <c r="AD438" s="15"/>
      <c r="AE438" s="21">
        <f t="shared" si="97"/>
        <v>15</v>
      </c>
      <c r="AF438" s="20" t="str">
        <f t="shared" si="98"/>
        <v>OK</v>
      </c>
    </row>
    <row r="439" spans="1:32" x14ac:dyDescent="0.3">
      <c r="A439" s="9">
        <v>46658</v>
      </c>
      <c r="B439" s="37" t="s">
        <v>159</v>
      </c>
      <c r="C439" s="11"/>
      <c r="D439" s="21">
        <f t="shared" si="99"/>
        <v>26</v>
      </c>
      <c r="E439" s="15"/>
      <c r="F439" s="15"/>
      <c r="G439" s="21">
        <f t="shared" si="91"/>
        <v>26</v>
      </c>
      <c r="H439" s="21">
        <f t="shared" si="100"/>
        <v>20</v>
      </c>
      <c r="I439" s="15"/>
      <c r="J439" s="15"/>
      <c r="K439" s="21">
        <f t="shared" si="92"/>
        <v>20</v>
      </c>
      <c r="L439" s="21">
        <f t="shared" si="101"/>
        <v>48</v>
      </c>
      <c r="M439" s="15"/>
      <c r="N439" s="15"/>
      <c r="O439" s="21">
        <f t="shared" si="93"/>
        <v>48</v>
      </c>
      <c r="P439" s="21">
        <f t="shared" si="102"/>
        <v>13</v>
      </c>
      <c r="Q439" s="15"/>
      <c r="R439" s="15"/>
      <c r="S439" s="21">
        <f t="shared" si="94"/>
        <v>13</v>
      </c>
      <c r="T439" s="21">
        <f t="shared" si="103"/>
        <v>18</v>
      </c>
      <c r="U439" s="15"/>
      <c r="V439" s="15"/>
      <c r="W439" s="21">
        <f t="shared" si="95"/>
        <v>18</v>
      </c>
      <c r="X439" s="21">
        <f t="shared" si="104"/>
        <v>21</v>
      </c>
      <c r="Y439" s="15"/>
      <c r="Z439" s="15"/>
      <c r="AA439" s="21">
        <f t="shared" si="96"/>
        <v>21</v>
      </c>
      <c r="AB439" s="21">
        <f t="shared" si="105"/>
        <v>15</v>
      </c>
      <c r="AC439" s="15"/>
      <c r="AD439" s="15"/>
      <c r="AE439" s="21">
        <f t="shared" si="97"/>
        <v>15</v>
      </c>
      <c r="AF439" s="20" t="str">
        <f t="shared" si="98"/>
        <v>OK</v>
      </c>
    </row>
    <row r="440" spans="1:32" x14ac:dyDescent="0.3">
      <c r="A440" s="9">
        <v>46659</v>
      </c>
      <c r="B440" s="37" t="s">
        <v>160</v>
      </c>
      <c r="C440" s="11"/>
      <c r="D440" s="21">
        <f t="shared" si="99"/>
        <v>26</v>
      </c>
      <c r="E440" s="15"/>
      <c r="F440" s="15"/>
      <c r="G440" s="21">
        <f t="shared" si="91"/>
        <v>26</v>
      </c>
      <c r="H440" s="21">
        <f t="shared" si="100"/>
        <v>20</v>
      </c>
      <c r="I440" s="15"/>
      <c r="J440" s="15"/>
      <c r="K440" s="21">
        <f t="shared" si="92"/>
        <v>20</v>
      </c>
      <c r="L440" s="21">
        <f t="shared" si="101"/>
        <v>48</v>
      </c>
      <c r="M440" s="15"/>
      <c r="N440" s="15"/>
      <c r="O440" s="21">
        <f t="shared" si="93"/>
        <v>48</v>
      </c>
      <c r="P440" s="21">
        <f t="shared" si="102"/>
        <v>13</v>
      </c>
      <c r="Q440" s="15"/>
      <c r="R440" s="15"/>
      <c r="S440" s="21">
        <f t="shared" si="94"/>
        <v>13</v>
      </c>
      <c r="T440" s="21">
        <f t="shared" si="103"/>
        <v>18</v>
      </c>
      <c r="U440" s="15"/>
      <c r="V440" s="15"/>
      <c r="W440" s="21">
        <f t="shared" si="95"/>
        <v>18</v>
      </c>
      <c r="X440" s="21">
        <f t="shared" si="104"/>
        <v>21</v>
      </c>
      <c r="Y440" s="15"/>
      <c r="Z440" s="15"/>
      <c r="AA440" s="21">
        <f t="shared" si="96"/>
        <v>21</v>
      </c>
      <c r="AB440" s="21">
        <f t="shared" si="105"/>
        <v>15</v>
      </c>
      <c r="AC440" s="15"/>
      <c r="AD440" s="15"/>
      <c r="AE440" s="21">
        <f t="shared" si="97"/>
        <v>15</v>
      </c>
      <c r="AF440" s="20" t="str">
        <f t="shared" si="98"/>
        <v>OK</v>
      </c>
    </row>
    <row r="441" spans="1:32" x14ac:dyDescent="0.3">
      <c r="A441" s="9">
        <v>46660</v>
      </c>
      <c r="B441" s="37" t="s">
        <v>161</v>
      </c>
      <c r="C441" s="11"/>
      <c r="D441" s="21">
        <f t="shared" si="99"/>
        <v>26</v>
      </c>
      <c r="E441" s="15"/>
      <c r="F441" s="15"/>
      <c r="G441" s="21">
        <f t="shared" si="91"/>
        <v>26</v>
      </c>
      <c r="H441" s="21">
        <f t="shared" si="100"/>
        <v>20</v>
      </c>
      <c r="I441" s="15"/>
      <c r="J441" s="15"/>
      <c r="K441" s="21">
        <f t="shared" si="92"/>
        <v>20</v>
      </c>
      <c r="L441" s="21">
        <f t="shared" si="101"/>
        <v>48</v>
      </c>
      <c r="M441" s="15"/>
      <c r="N441" s="15"/>
      <c r="O441" s="21">
        <f t="shared" si="93"/>
        <v>48</v>
      </c>
      <c r="P441" s="21">
        <f t="shared" si="102"/>
        <v>13</v>
      </c>
      <c r="Q441" s="15"/>
      <c r="R441" s="15"/>
      <c r="S441" s="21">
        <f t="shared" si="94"/>
        <v>13</v>
      </c>
      <c r="T441" s="21">
        <f t="shared" si="103"/>
        <v>18</v>
      </c>
      <c r="U441" s="15"/>
      <c r="V441" s="15"/>
      <c r="W441" s="21">
        <f t="shared" si="95"/>
        <v>18</v>
      </c>
      <c r="X441" s="21">
        <f t="shared" si="104"/>
        <v>21</v>
      </c>
      <c r="Y441" s="15"/>
      <c r="Z441" s="15"/>
      <c r="AA441" s="21">
        <f t="shared" si="96"/>
        <v>21</v>
      </c>
      <c r="AB441" s="21">
        <f t="shared" si="105"/>
        <v>15</v>
      </c>
      <c r="AC441" s="15"/>
      <c r="AD441" s="15"/>
      <c r="AE441" s="21">
        <f t="shared" si="97"/>
        <v>15</v>
      </c>
      <c r="AF441" s="20" t="str">
        <f t="shared" si="98"/>
        <v>OK</v>
      </c>
    </row>
    <row r="442" spans="1:32" x14ac:dyDescent="0.3">
      <c r="A442" s="9">
        <v>46661</v>
      </c>
      <c r="B442" s="37" t="s">
        <v>162</v>
      </c>
      <c r="C442" s="11"/>
      <c r="D442" s="21">
        <f t="shared" si="99"/>
        <v>26</v>
      </c>
      <c r="E442" s="15"/>
      <c r="F442" s="15"/>
      <c r="G442" s="21">
        <f t="shared" si="91"/>
        <v>26</v>
      </c>
      <c r="H442" s="21">
        <f t="shared" si="100"/>
        <v>20</v>
      </c>
      <c r="I442" s="15"/>
      <c r="J442" s="15"/>
      <c r="K442" s="21">
        <f t="shared" si="92"/>
        <v>20</v>
      </c>
      <c r="L442" s="21">
        <f t="shared" si="101"/>
        <v>48</v>
      </c>
      <c r="M442" s="15"/>
      <c r="N442" s="15"/>
      <c r="O442" s="21">
        <f t="shared" si="93"/>
        <v>48</v>
      </c>
      <c r="P442" s="21">
        <f t="shared" si="102"/>
        <v>13</v>
      </c>
      <c r="Q442" s="15"/>
      <c r="R442" s="15"/>
      <c r="S442" s="21">
        <f t="shared" si="94"/>
        <v>13</v>
      </c>
      <c r="T442" s="21">
        <f t="shared" si="103"/>
        <v>18</v>
      </c>
      <c r="U442" s="15"/>
      <c r="V442" s="15"/>
      <c r="W442" s="21">
        <f t="shared" si="95"/>
        <v>18</v>
      </c>
      <c r="X442" s="21">
        <f t="shared" si="104"/>
        <v>21</v>
      </c>
      <c r="Y442" s="15"/>
      <c r="Z442" s="15"/>
      <c r="AA442" s="21">
        <f t="shared" si="96"/>
        <v>21</v>
      </c>
      <c r="AB442" s="21">
        <f t="shared" si="105"/>
        <v>15</v>
      </c>
      <c r="AC442" s="15"/>
      <c r="AD442" s="15"/>
      <c r="AE442" s="21">
        <f t="shared" si="97"/>
        <v>15</v>
      </c>
      <c r="AF442" s="20" t="str">
        <f t="shared" si="98"/>
        <v>OK</v>
      </c>
    </row>
    <row r="443" spans="1:32" x14ac:dyDescent="0.3">
      <c r="A443" s="9">
        <v>46662</v>
      </c>
      <c r="B443" s="37" t="s">
        <v>163</v>
      </c>
      <c r="C443" s="11"/>
      <c r="D443" s="21">
        <f t="shared" si="99"/>
        <v>26</v>
      </c>
      <c r="E443" s="15"/>
      <c r="F443" s="15"/>
      <c r="G443" s="21">
        <f t="shared" si="91"/>
        <v>26</v>
      </c>
      <c r="H443" s="21">
        <f t="shared" si="100"/>
        <v>20</v>
      </c>
      <c r="I443" s="15"/>
      <c r="J443" s="15"/>
      <c r="K443" s="21">
        <f t="shared" si="92"/>
        <v>20</v>
      </c>
      <c r="L443" s="21">
        <f t="shared" si="101"/>
        <v>48</v>
      </c>
      <c r="M443" s="15"/>
      <c r="N443" s="15"/>
      <c r="O443" s="21">
        <f t="shared" si="93"/>
        <v>48</v>
      </c>
      <c r="P443" s="21">
        <f t="shared" si="102"/>
        <v>13</v>
      </c>
      <c r="Q443" s="15"/>
      <c r="R443" s="15"/>
      <c r="S443" s="21">
        <f t="shared" si="94"/>
        <v>13</v>
      </c>
      <c r="T443" s="21">
        <f t="shared" si="103"/>
        <v>18</v>
      </c>
      <c r="U443" s="15"/>
      <c r="V443" s="15"/>
      <c r="W443" s="21">
        <f t="shared" si="95"/>
        <v>18</v>
      </c>
      <c r="X443" s="21">
        <f t="shared" si="104"/>
        <v>21</v>
      </c>
      <c r="Y443" s="15"/>
      <c r="Z443" s="15"/>
      <c r="AA443" s="21">
        <f t="shared" si="96"/>
        <v>21</v>
      </c>
      <c r="AB443" s="21">
        <f t="shared" si="105"/>
        <v>15</v>
      </c>
      <c r="AC443" s="15"/>
      <c r="AD443" s="15"/>
      <c r="AE443" s="21">
        <f t="shared" si="97"/>
        <v>15</v>
      </c>
      <c r="AF443" s="20" t="str">
        <f t="shared" si="98"/>
        <v>OK</v>
      </c>
    </row>
    <row r="444" spans="1:32" x14ac:dyDescent="0.3">
      <c r="A444" s="9">
        <v>46663</v>
      </c>
      <c r="B444" s="37" t="s">
        <v>158</v>
      </c>
      <c r="C444" s="11"/>
      <c r="D444" s="21">
        <f t="shared" si="99"/>
        <v>26</v>
      </c>
      <c r="E444" s="15"/>
      <c r="F444" s="15"/>
      <c r="G444" s="21">
        <f t="shared" si="91"/>
        <v>26</v>
      </c>
      <c r="H444" s="21">
        <f t="shared" si="100"/>
        <v>20</v>
      </c>
      <c r="I444" s="15"/>
      <c r="J444" s="15"/>
      <c r="K444" s="21">
        <f t="shared" si="92"/>
        <v>20</v>
      </c>
      <c r="L444" s="21">
        <f t="shared" si="101"/>
        <v>48</v>
      </c>
      <c r="M444" s="15"/>
      <c r="N444" s="15"/>
      <c r="O444" s="21">
        <f t="shared" si="93"/>
        <v>48</v>
      </c>
      <c r="P444" s="21">
        <f t="shared" si="102"/>
        <v>13</v>
      </c>
      <c r="Q444" s="15"/>
      <c r="R444" s="15"/>
      <c r="S444" s="21">
        <f t="shared" si="94"/>
        <v>13</v>
      </c>
      <c r="T444" s="21">
        <f t="shared" si="103"/>
        <v>18</v>
      </c>
      <c r="U444" s="15"/>
      <c r="V444" s="15"/>
      <c r="W444" s="21">
        <f t="shared" si="95"/>
        <v>18</v>
      </c>
      <c r="X444" s="21">
        <f t="shared" si="104"/>
        <v>21</v>
      </c>
      <c r="Y444" s="15"/>
      <c r="Z444" s="15"/>
      <c r="AA444" s="21">
        <f t="shared" si="96"/>
        <v>21</v>
      </c>
      <c r="AB444" s="21">
        <f t="shared" si="105"/>
        <v>15</v>
      </c>
      <c r="AC444" s="15"/>
      <c r="AD444" s="15"/>
      <c r="AE444" s="21">
        <f t="shared" si="97"/>
        <v>15</v>
      </c>
      <c r="AF444" s="20" t="str">
        <f t="shared" si="98"/>
        <v>OK</v>
      </c>
    </row>
    <row r="445" spans="1:32" x14ac:dyDescent="0.3">
      <c r="A445" s="9">
        <v>46664</v>
      </c>
      <c r="B445" s="37" t="s">
        <v>157</v>
      </c>
      <c r="C445" s="11"/>
      <c r="D445" s="21">
        <f t="shared" si="99"/>
        <v>26</v>
      </c>
      <c r="E445" s="15"/>
      <c r="F445" s="15"/>
      <c r="G445" s="21">
        <f t="shared" si="91"/>
        <v>26</v>
      </c>
      <c r="H445" s="21">
        <f t="shared" si="100"/>
        <v>20</v>
      </c>
      <c r="I445" s="15"/>
      <c r="J445" s="15"/>
      <c r="K445" s="21">
        <f t="shared" si="92"/>
        <v>20</v>
      </c>
      <c r="L445" s="21">
        <f t="shared" si="101"/>
        <v>48</v>
      </c>
      <c r="M445" s="15"/>
      <c r="N445" s="15"/>
      <c r="O445" s="21">
        <f t="shared" si="93"/>
        <v>48</v>
      </c>
      <c r="P445" s="21">
        <f t="shared" si="102"/>
        <v>13</v>
      </c>
      <c r="Q445" s="15"/>
      <c r="R445" s="15"/>
      <c r="S445" s="21">
        <f t="shared" si="94"/>
        <v>13</v>
      </c>
      <c r="T445" s="21">
        <f t="shared" si="103"/>
        <v>18</v>
      </c>
      <c r="U445" s="15"/>
      <c r="V445" s="15"/>
      <c r="W445" s="21">
        <f t="shared" si="95"/>
        <v>18</v>
      </c>
      <c r="X445" s="21">
        <f t="shared" si="104"/>
        <v>21</v>
      </c>
      <c r="Y445" s="15"/>
      <c r="Z445" s="15"/>
      <c r="AA445" s="21">
        <f t="shared" si="96"/>
        <v>21</v>
      </c>
      <c r="AB445" s="21">
        <f t="shared" si="105"/>
        <v>15</v>
      </c>
      <c r="AC445" s="15"/>
      <c r="AD445" s="15"/>
      <c r="AE445" s="21">
        <f t="shared" si="97"/>
        <v>15</v>
      </c>
      <c r="AF445" s="20" t="str">
        <f t="shared" si="98"/>
        <v>OK</v>
      </c>
    </row>
    <row r="446" spans="1:32" x14ac:dyDescent="0.3">
      <c r="A446" s="9">
        <v>46665</v>
      </c>
      <c r="B446" s="37" t="s">
        <v>159</v>
      </c>
      <c r="C446" s="11"/>
      <c r="D446" s="21">
        <f t="shared" si="99"/>
        <v>26</v>
      </c>
      <c r="E446" s="15"/>
      <c r="F446" s="15"/>
      <c r="G446" s="21">
        <f t="shared" si="91"/>
        <v>26</v>
      </c>
      <c r="H446" s="21">
        <f t="shared" si="100"/>
        <v>20</v>
      </c>
      <c r="I446" s="15"/>
      <c r="J446" s="15"/>
      <c r="K446" s="21">
        <f t="shared" si="92"/>
        <v>20</v>
      </c>
      <c r="L446" s="21">
        <f t="shared" si="101"/>
        <v>48</v>
      </c>
      <c r="M446" s="15"/>
      <c r="N446" s="15"/>
      <c r="O446" s="21">
        <f t="shared" si="93"/>
        <v>48</v>
      </c>
      <c r="P446" s="21">
        <f t="shared" si="102"/>
        <v>13</v>
      </c>
      <c r="Q446" s="15"/>
      <c r="R446" s="15"/>
      <c r="S446" s="21">
        <f t="shared" si="94"/>
        <v>13</v>
      </c>
      <c r="T446" s="21">
        <f t="shared" si="103"/>
        <v>18</v>
      </c>
      <c r="U446" s="15"/>
      <c r="V446" s="15"/>
      <c r="W446" s="21">
        <f t="shared" si="95"/>
        <v>18</v>
      </c>
      <c r="X446" s="21">
        <f t="shared" si="104"/>
        <v>21</v>
      </c>
      <c r="Y446" s="15"/>
      <c r="Z446" s="15"/>
      <c r="AA446" s="21">
        <f t="shared" si="96"/>
        <v>21</v>
      </c>
      <c r="AB446" s="21">
        <f t="shared" si="105"/>
        <v>15</v>
      </c>
      <c r="AC446" s="15"/>
      <c r="AD446" s="15"/>
      <c r="AE446" s="21">
        <f t="shared" si="97"/>
        <v>15</v>
      </c>
      <c r="AF446" s="20" t="str">
        <f t="shared" si="98"/>
        <v>OK</v>
      </c>
    </row>
    <row r="447" spans="1:32" x14ac:dyDescent="0.3">
      <c r="A447" s="9">
        <v>46666</v>
      </c>
      <c r="B447" s="37" t="s">
        <v>160</v>
      </c>
      <c r="C447" s="11"/>
      <c r="D447" s="21">
        <f t="shared" si="99"/>
        <v>26</v>
      </c>
      <c r="E447" s="15"/>
      <c r="F447" s="15"/>
      <c r="G447" s="21">
        <f t="shared" si="91"/>
        <v>26</v>
      </c>
      <c r="H447" s="21">
        <f t="shared" si="100"/>
        <v>20</v>
      </c>
      <c r="I447" s="15"/>
      <c r="J447" s="15"/>
      <c r="K447" s="21">
        <f t="shared" si="92"/>
        <v>20</v>
      </c>
      <c r="L447" s="21">
        <f t="shared" si="101"/>
        <v>48</v>
      </c>
      <c r="M447" s="15"/>
      <c r="N447" s="15"/>
      <c r="O447" s="21">
        <f t="shared" si="93"/>
        <v>48</v>
      </c>
      <c r="P447" s="21">
        <f t="shared" si="102"/>
        <v>13</v>
      </c>
      <c r="Q447" s="15"/>
      <c r="R447" s="15"/>
      <c r="S447" s="21">
        <f t="shared" si="94"/>
        <v>13</v>
      </c>
      <c r="T447" s="21">
        <f t="shared" si="103"/>
        <v>18</v>
      </c>
      <c r="U447" s="15"/>
      <c r="V447" s="15"/>
      <c r="W447" s="21">
        <f t="shared" si="95"/>
        <v>18</v>
      </c>
      <c r="X447" s="21">
        <f t="shared" si="104"/>
        <v>21</v>
      </c>
      <c r="Y447" s="15"/>
      <c r="Z447" s="15"/>
      <c r="AA447" s="21">
        <f t="shared" si="96"/>
        <v>21</v>
      </c>
      <c r="AB447" s="21">
        <f t="shared" si="105"/>
        <v>15</v>
      </c>
      <c r="AC447" s="15"/>
      <c r="AD447" s="15"/>
      <c r="AE447" s="21">
        <f t="shared" si="97"/>
        <v>15</v>
      </c>
      <c r="AF447" s="20" t="str">
        <f t="shared" si="98"/>
        <v>OK</v>
      </c>
    </row>
    <row r="448" spans="1:32" x14ac:dyDescent="0.3">
      <c r="A448" s="9">
        <v>46667</v>
      </c>
      <c r="B448" s="37" t="s">
        <v>161</v>
      </c>
      <c r="C448" s="11"/>
      <c r="D448" s="21">
        <f t="shared" si="99"/>
        <v>26</v>
      </c>
      <c r="E448" s="15"/>
      <c r="F448" s="15"/>
      <c r="G448" s="21">
        <f t="shared" si="91"/>
        <v>26</v>
      </c>
      <c r="H448" s="21">
        <f t="shared" si="100"/>
        <v>20</v>
      </c>
      <c r="I448" s="15"/>
      <c r="J448" s="15"/>
      <c r="K448" s="21">
        <f t="shared" si="92"/>
        <v>20</v>
      </c>
      <c r="L448" s="21">
        <f t="shared" si="101"/>
        <v>48</v>
      </c>
      <c r="M448" s="15"/>
      <c r="N448" s="15"/>
      <c r="O448" s="21">
        <f t="shared" si="93"/>
        <v>48</v>
      </c>
      <c r="P448" s="21">
        <f t="shared" si="102"/>
        <v>13</v>
      </c>
      <c r="Q448" s="15"/>
      <c r="R448" s="15"/>
      <c r="S448" s="21">
        <f t="shared" si="94"/>
        <v>13</v>
      </c>
      <c r="T448" s="21">
        <f t="shared" si="103"/>
        <v>18</v>
      </c>
      <c r="U448" s="15"/>
      <c r="V448" s="15"/>
      <c r="W448" s="21">
        <f t="shared" si="95"/>
        <v>18</v>
      </c>
      <c r="X448" s="21">
        <f t="shared" si="104"/>
        <v>21</v>
      </c>
      <c r="Y448" s="15"/>
      <c r="Z448" s="15"/>
      <c r="AA448" s="21">
        <f t="shared" si="96"/>
        <v>21</v>
      </c>
      <c r="AB448" s="21">
        <f t="shared" si="105"/>
        <v>15</v>
      </c>
      <c r="AC448" s="15"/>
      <c r="AD448" s="15"/>
      <c r="AE448" s="21">
        <f t="shared" si="97"/>
        <v>15</v>
      </c>
      <c r="AF448" s="20" t="str">
        <f t="shared" si="98"/>
        <v>OK</v>
      </c>
    </row>
    <row r="449" spans="1:32" x14ac:dyDescent="0.3">
      <c r="A449" s="9">
        <v>46668</v>
      </c>
      <c r="B449" s="37" t="s">
        <v>162</v>
      </c>
      <c r="C449" s="11"/>
      <c r="D449" s="21">
        <f t="shared" si="99"/>
        <v>26</v>
      </c>
      <c r="E449" s="15"/>
      <c r="F449" s="15"/>
      <c r="G449" s="21">
        <f t="shared" si="91"/>
        <v>26</v>
      </c>
      <c r="H449" s="21">
        <f t="shared" si="100"/>
        <v>20</v>
      </c>
      <c r="I449" s="15"/>
      <c r="J449" s="15"/>
      <c r="K449" s="21">
        <f t="shared" si="92"/>
        <v>20</v>
      </c>
      <c r="L449" s="21">
        <f t="shared" si="101"/>
        <v>48</v>
      </c>
      <c r="M449" s="15"/>
      <c r="N449" s="15"/>
      <c r="O449" s="21">
        <f t="shared" si="93"/>
        <v>48</v>
      </c>
      <c r="P449" s="21">
        <f t="shared" si="102"/>
        <v>13</v>
      </c>
      <c r="Q449" s="15"/>
      <c r="R449" s="15"/>
      <c r="S449" s="21">
        <f t="shared" si="94"/>
        <v>13</v>
      </c>
      <c r="T449" s="21">
        <f t="shared" si="103"/>
        <v>18</v>
      </c>
      <c r="U449" s="15"/>
      <c r="V449" s="15"/>
      <c r="W449" s="21">
        <f t="shared" si="95"/>
        <v>18</v>
      </c>
      <c r="X449" s="21">
        <f t="shared" si="104"/>
        <v>21</v>
      </c>
      <c r="Y449" s="15"/>
      <c r="Z449" s="15"/>
      <c r="AA449" s="21">
        <f t="shared" si="96"/>
        <v>21</v>
      </c>
      <c r="AB449" s="21">
        <f t="shared" si="105"/>
        <v>15</v>
      </c>
      <c r="AC449" s="15"/>
      <c r="AD449" s="15"/>
      <c r="AE449" s="21">
        <f t="shared" si="97"/>
        <v>15</v>
      </c>
      <c r="AF449" s="20" t="str">
        <f t="shared" si="98"/>
        <v>OK</v>
      </c>
    </row>
    <row r="450" spans="1:32" x14ac:dyDescent="0.3">
      <c r="A450" s="9">
        <v>46669</v>
      </c>
      <c r="B450" s="37" t="s">
        <v>163</v>
      </c>
      <c r="C450" s="11"/>
      <c r="D450" s="21">
        <f t="shared" si="99"/>
        <v>26</v>
      </c>
      <c r="E450" s="15"/>
      <c r="F450" s="15"/>
      <c r="G450" s="21">
        <f t="shared" si="91"/>
        <v>26</v>
      </c>
      <c r="H450" s="21">
        <f t="shared" si="100"/>
        <v>20</v>
      </c>
      <c r="I450" s="15"/>
      <c r="J450" s="15"/>
      <c r="K450" s="21">
        <f t="shared" si="92"/>
        <v>20</v>
      </c>
      <c r="L450" s="21">
        <f t="shared" si="101"/>
        <v>48</v>
      </c>
      <c r="M450" s="15"/>
      <c r="N450" s="15"/>
      <c r="O450" s="21">
        <f t="shared" si="93"/>
        <v>48</v>
      </c>
      <c r="P450" s="21">
        <f t="shared" si="102"/>
        <v>13</v>
      </c>
      <c r="Q450" s="15"/>
      <c r="R450" s="15"/>
      <c r="S450" s="21">
        <f t="shared" si="94"/>
        <v>13</v>
      </c>
      <c r="T450" s="21">
        <f t="shared" si="103"/>
        <v>18</v>
      </c>
      <c r="U450" s="15"/>
      <c r="V450" s="15"/>
      <c r="W450" s="21">
        <f t="shared" si="95"/>
        <v>18</v>
      </c>
      <c r="X450" s="21">
        <f t="shared" si="104"/>
        <v>21</v>
      </c>
      <c r="Y450" s="15"/>
      <c r="Z450" s="15"/>
      <c r="AA450" s="21">
        <f t="shared" si="96"/>
        <v>21</v>
      </c>
      <c r="AB450" s="21">
        <f t="shared" si="105"/>
        <v>15</v>
      </c>
      <c r="AC450" s="15"/>
      <c r="AD450" s="15"/>
      <c r="AE450" s="21">
        <f t="shared" si="97"/>
        <v>15</v>
      </c>
      <c r="AF450" s="20" t="str">
        <f t="shared" si="98"/>
        <v>OK</v>
      </c>
    </row>
    <row r="451" spans="1:32" x14ac:dyDescent="0.3">
      <c r="A451" s="9">
        <v>46670</v>
      </c>
      <c r="B451" s="37" t="s">
        <v>158</v>
      </c>
      <c r="C451" s="11"/>
      <c r="D451" s="21">
        <f t="shared" si="99"/>
        <v>26</v>
      </c>
      <c r="E451" s="15"/>
      <c r="F451" s="15"/>
      <c r="G451" s="21">
        <f t="shared" si="91"/>
        <v>26</v>
      </c>
      <c r="H451" s="21">
        <f t="shared" si="100"/>
        <v>20</v>
      </c>
      <c r="I451" s="15"/>
      <c r="J451" s="15"/>
      <c r="K451" s="21">
        <f t="shared" si="92"/>
        <v>20</v>
      </c>
      <c r="L451" s="21">
        <f t="shared" si="101"/>
        <v>48</v>
      </c>
      <c r="M451" s="15"/>
      <c r="N451" s="15"/>
      <c r="O451" s="21">
        <f t="shared" si="93"/>
        <v>48</v>
      </c>
      <c r="P451" s="21">
        <f t="shared" si="102"/>
        <v>13</v>
      </c>
      <c r="Q451" s="15"/>
      <c r="R451" s="15"/>
      <c r="S451" s="21">
        <f t="shared" si="94"/>
        <v>13</v>
      </c>
      <c r="T451" s="21">
        <f t="shared" si="103"/>
        <v>18</v>
      </c>
      <c r="U451" s="15"/>
      <c r="V451" s="15"/>
      <c r="W451" s="21">
        <f t="shared" si="95"/>
        <v>18</v>
      </c>
      <c r="X451" s="21">
        <f t="shared" si="104"/>
        <v>21</v>
      </c>
      <c r="Y451" s="15"/>
      <c r="Z451" s="15"/>
      <c r="AA451" s="21">
        <f t="shared" si="96"/>
        <v>21</v>
      </c>
      <c r="AB451" s="21">
        <f t="shared" si="105"/>
        <v>15</v>
      </c>
      <c r="AC451" s="15"/>
      <c r="AD451" s="15"/>
      <c r="AE451" s="21">
        <f t="shared" si="97"/>
        <v>15</v>
      </c>
      <c r="AF451" s="20" t="str">
        <f t="shared" si="98"/>
        <v>OK</v>
      </c>
    </row>
    <row r="452" spans="1:32" x14ac:dyDescent="0.3">
      <c r="A452" s="9">
        <v>46671</v>
      </c>
      <c r="B452" s="37" t="s">
        <v>157</v>
      </c>
      <c r="C452" s="11"/>
      <c r="D452" s="21">
        <f t="shared" si="99"/>
        <v>26</v>
      </c>
      <c r="E452" s="15"/>
      <c r="F452" s="15"/>
      <c r="G452" s="21">
        <f t="shared" si="91"/>
        <v>26</v>
      </c>
      <c r="H452" s="21">
        <f t="shared" si="100"/>
        <v>20</v>
      </c>
      <c r="I452" s="15"/>
      <c r="J452" s="15"/>
      <c r="K452" s="21">
        <f t="shared" si="92"/>
        <v>20</v>
      </c>
      <c r="L452" s="21">
        <f t="shared" si="101"/>
        <v>48</v>
      </c>
      <c r="M452" s="15"/>
      <c r="N452" s="15"/>
      <c r="O452" s="21">
        <f t="shared" si="93"/>
        <v>48</v>
      </c>
      <c r="P452" s="21">
        <f t="shared" si="102"/>
        <v>13</v>
      </c>
      <c r="Q452" s="15"/>
      <c r="R452" s="15"/>
      <c r="S452" s="21">
        <f t="shared" si="94"/>
        <v>13</v>
      </c>
      <c r="T452" s="21">
        <f t="shared" si="103"/>
        <v>18</v>
      </c>
      <c r="U452" s="15"/>
      <c r="V452" s="15"/>
      <c r="W452" s="21">
        <f t="shared" si="95"/>
        <v>18</v>
      </c>
      <c r="X452" s="21">
        <f t="shared" si="104"/>
        <v>21</v>
      </c>
      <c r="Y452" s="15"/>
      <c r="Z452" s="15"/>
      <c r="AA452" s="21">
        <f t="shared" si="96"/>
        <v>21</v>
      </c>
      <c r="AB452" s="21">
        <f t="shared" si="105"/>
        <v>15</v>
      </c>
      <c r="AC452" s="15"/>
      <c r="AD452" s="15"/>
      <c r="AE452" s="21">
        <f t="shared" si="97"/>
        <v>15</v>
      </c>
      <c r="AF452" s="20" t="str">
        <f t="shared" si="98"/>
        <v>OK</v>
      </c>
    </row>
    <row r="453" spans="1:32" x14ac:dyDescent="0.3">
      <c r="A453" s="9">
        <v>46672</v>
      </c>
      <c r="B453" s="37" t="s">
        <v>159</v>
      </c>
      <c r="C453" s="11"/>
      <c r="D453" s="21">
        <f t="shared" si="99"/>
        <v>26</v>
      </c>
      <c r="E453" s="15"/>
      <c r="F453" s="15"/>
      <c r="G453" s="21">
        <f t="shared" si="91"/>
        <v>26</v>
      </c>
      <c r="H453" s="21">
        <f t="shared" si="100"/>
        <v>20</v>
      </c>
      <c r="I453" s="15"/>
      <c r="J453" s="15"/>
      <c r="K453" s="21">
        <f t="shared" si="92"/>
        <v>20</v>
      </c>
      <c r="L453" s="21">
        <f t="shared" si="101"/>
        <v>48</v>
      </c>
      <c r="M453" s="15"/>
      <c r="N453" s="15"/>
      <c r="O453" s="21">
        <f t="shared" si="93"/>
        <v>48</v>
      </c>
      <c r="P453" s="21">
        <f t="shared" si="102"/>
        <v>13</v>
      </c>
      <c r="Q453" s="15"/>
      <c r="R453" s="15"/>
      <c r="S453" s="21">
        <f t="shared" si="94"/>
        <v>13</v>
      </c>
      <c r="T453" s="21">
        <f t="shared" si="103"/>
        <v>18</v>
      </c>
      <c r="U453" s="15"/>
      <c r="V453" s="15"/>
      <c r="W453" s="21">
        <f t="shared" si="95"/>
        <v>18</v>
      </c>
      <c r="X453" s="21">
        <f t="shared" si="104"/>
        <v>21</v>
      </c>
      <c r="Y453" s="15"/>
      <c r="Z453" s="15"/>
      <c r="AA453" s="21">
        <f t="shared" si="96"/>
        <v>21</v>
      </c>
      <c r="AB453" s="21">
        <f t="shared" si="105"/>
        <v>15</v>
      </c>
      <c r="AC453" s="15"/>
      <c r="AD453" s="15"/>
      <c r="AE453" s="21">
        <f t="shared" si="97"/>
        <v>15</v>
      </c>
      <c r="AF453" s="20" t="str">
        <f t="shared" si="98"/>
        <v>OK</v>
      </c>
    </row>
    <row r="454" spans="1:32" x14ac:dyDescent="0.3">
      <c r="A454" s="9">
        <v>46673</v>
      </c>
      <c r="B454" s="37" t="s">
        <v>160</v>
      </c>
      <c r="C454" s="11"/>
      <c r="D454" s="21">
        <f t="shared" si="99"/>
        <v>26</v>
      </c>
      <c r="E454" s="15"/>
      <c r="F454" s="15"/>
      <c r="G454" s="21">
        <f t="shared" si="91"/>
        <v>26</v>
      </c>
      <c r="H454" s="21">
        <f t="shared" si="100"/>
        <v>20</v>
      </c>
      <c r="I454" s="15"/>
      <c r="J454" s="15"/>
      <c r="K454" s="21">
        <f t="shared" si="92"/>
        <v>20</v>
      </c>
      <c r="L454" s="21">
        <f t="shared" si="101"/>
        <v>48</v>
      </c>
      <c r="M454" s="15"/>
      <c r="N454" s="15"/>
      <c r="O454" s="21">
        <f t="shared" si="93"/>
        <v>48</v>
      </c>
      <c r="P454" s="21">
        <f t="shared" si="102"/>
        <v>13</v>
      </c>
      <c r="Q454" s="15"/>
      <c r="R454" s="15"/>
      <c r="S454" s="21">
        <f t="shared" si="94"/>
        <v>13</v>
      </c>
      <c r="T454" s="21">
        <f t="shared" si="103"/>
        <v>18</v>
      </c>
      <c r="U454" s="15"/>
      <c r="V454" s="15"/>
      <c r="W454" s="21">
        <f t="shared" si="95"/>
        <v>18</v>
      </c>
      <c r="X454" s="21">
        <f t="shared" si="104"/>
        <v>21</v>
      </c>
      <c r="Y454" s="15"/>
      <c r="Z454" s="15"/>
      <c r="AA454" s="21">
        <f t="shared" si="96"/>
        <v>21</v>
      </c>
      <c r="AB454" s="21">
        <f t="shared" si="105"/>
        <v>15</v>
      </c>
      <c r="AC454" s="15"/>
      <c r="AD454" s="15"/>
      <c r="AE454" s="21">
        <f t="shared" si="97"/>
        <v>15</v>
      </c>
      <c r="AF454" s="20" t="str">
        <f t="shared" si="98"/>
        <v>OK</v>
      </c>
    </row>
    <row r="455" spans="1:32" x14ac:dyDescent="0.3">
      <c r="A455" s="9">
        <v>46674</v>
      </c>
      <c r="B455" s="37" t="s">
        <v>161</v>
      </c>
      <c r="C455" s="11"/>
      <c r="D455" s="21">
        <f t="shared" si="99"/>
        <v>26</v>
      </c>
      <c r="E455" s="15"/>
      <c r="F455" s="15"/>
      <c r="G455" s="21">
        <f t="shared" si="91"/>
        <v>26</v>
      </c>
      <c r="H455" s="21">
        <f t="shared" si="100"/>
        <v>20</v>
      </c>
      <c r="I455" s="15"/>
      <c r="J455" s="15"/>
      <c r="K455" s="21">
        <f t="shared" si="92"/>
        <v>20</v>
      </c>
      <c r="L455" s="21">
        <f t="shared" si="101"/>
        <v>48</v>
      </c>
      <c r="M455" s="15"/>
      <c r="N455" s="15"/>
      <c r="O455" s="21">
        <f t="shared" si="93"/>
        <v>48</v>
      </c>
      <c r="P455" s="21">
        <f t="shared" si="102"/>
        <v>13</v>
      </c>
      <c r="Q455" s="15"/>
      <c r="R455" s="15"/>
      <c r="S455" s="21">
        <f t="shared" si="94"/>
        <v>13</v>
      </c>
      <c r="T455" s="21">
        <f t="shared" si="103"/>
        <v>18</v>
      </c>
      <c r="U455" s="15"/>
      <c r="V455" s="15"/>
      <c r="W455" s="21">
        <f t="shared" si="95"/>
        <v>18</v>
      </c>
      <c r="X455" s="21">
        <f t="shared" si="104"/>
        <v>21</v>
      </c>
      <c r="Y455" s="15"/>
      <c r="Z455" s="15"/>
      <c r="AA455" s="21">
        <f t="shared" si="96"/>
        <v>21</v>
      </c>
      <c r="AB455" s="21">
        <f t="shared" si="105"/>
        <v>15</v>
      </c>
      <c r="AC455" s="15"/>
      <c r="AD455" s="15"/>
      <c r="AE455" s="21">
        <f t="shared" si="97"/>
        <v>15</v>
      </c>
      <c r="AF455" s="20" t="str">
        <f t="shared" si="98"/>
        <v>OK</v>
      </c>
    </row>
    <row r="456" spans="1:32" x14ac:dyDescent="0.3">
      <c r="A456" s="9">
        <v>46675</v>
      </c>
      <c r="B456" s="37" t="s">
        <v>162</v>
      </c>
      <c r="C456" s="11"/>
      <c r="D456" s="21">
        <f t="shared" si="99"/>
        <v>26</v>
      </c>
      <c r="E456" s="15"/>
      <c r="F456" s="15"/>
      <c r="G456" s="21">
        <f t="shared" si="91"/>
        <v>26</v>
      </c>
      <c r="H456" s="21">
        <f t="shared" si="100"/>
        <v>20</v>
      </c>
      <c r="I456" s="15"/>
      <c r="J456" s="15"/>
      <c r="K456" s="21">
        <f t="shared" si="92"/>
        <v>20</v>
      </c>
      <c r="L456" s="21">
        <f t="shared" si="101"/>
        <v>48</v>
      </c>
      <c r="M456" s="15"/>
      <c r="N456" s="15"/>
      <c r="O456" s="21">
        <f t="shared" si="93"/>
        <v>48</v>
      </c>
      <c r="P456" s="21">
        <f t="shared" si="102"/>
        <v>13</v>
      </c>
      <c r="Q456" s="15"/>
      <c r="R456" s="15"/>
      <c r="S456" s="21">
        <f t="shared" si="94"/>
        <v>13</v>
      </c>
      <c r="T456" s="21">
        <f t="shared" si="103"/>
        <v>18</v>
      </c>
      <c r="U456" s="15"/>
      <c r="V456" s="15"/>
      <c r="W456" s="21">
        <f t="shared" si="95"/>
        <v>18</v>
      </c>
      <c r="X456" s="21">
        <f t="shared" si="104"/>
        <v>21</v>
      </c>
      <c r="Y456" s="15"/>
      <c r="Z456" s="15"/>
      <c r="AA456" s="21">
        <f t="shared" si="96"/>
        <v>21</v>
      </c>
      <c r="AB456" s="21">
        <f t="shared" si="105"/>
        <v>15</v>
      </c>
      <c r="AC456" s="15"/>
      <c r="AD456" s="15"/>
      <c r="AE456" s="21">
        <f t="shared" si="97"/>
        <v>15</v>
      </c>
      <c r="AF456" s="20" t="str">
        <f t="shared" si="98"/>
        <v>OK</v>
      </c>
    </row>
    <row r="457" spans="1:32" x14ac:dyDescent="0.3">
      <c r="A457" s="9">
        <v>46676</v>
      </c>
      <c r="B457" s="37" t="s">
        <v>163</v>
      </c>
      <c r="C457" s="11"/>
      <c r="D457" s="21">
        <f t="shared" si="99"/>
        <v>26</v>
      </c>
      <c r="E457" s="15"/>
      <c r="F457" s="15"/>
      <c r="G457" s="21">
        <f t="shared" si="91"/>
        <v>26</v>
      </c>
      <c r="H457" s="21">
        <f t="shared" si="100"/>
        <v>20</v>
      </c>
      <c r="I457" s="15"/>
      <c r="J457" s="15"/>
      <c r="K457" s="21">
        <f t="shared" si="92"/>
        <v>20</v>
      </c>
      <c r="L457" s="21">
        <f t="shared" si="101"/>
        <v>48</v>
      </c>
      <c r="M457" s="15"/>
      <c r="N457" s="15"/>
      <c r="O457" s="21">
        <f t="shared" si="93"/>
        <v>48</v>
      </c>
      <c r="P457" s="21">
        <f t="shared" si="102"/>
        <v>13</v>
      </c>
      <c r="Q457" s="15"/>
      <c r="R457" s="15"/>
      <c r="S457" s="21">
        <f t="shared" si="94"/>
        <v>13</v>
      </c>
      <c r="T457" s="21">
        <f t="shared" si="103"/>
        <v>18</v>
      </c>
      <c r="U457" s="15"/>
      <c r="V457" s="15"/>
      <c r="W457" s="21">
        <f t="shared" si="95"/>
        <v>18</v>
      </c>
      <c r="X457" s="21">
        <f t="shared" si="104"/>
        <v>21</v>
      </c>
      <c r="Y457" s="15"/>
      <c r="Z457" s="15"/>
      <c r="AA457" s="21">
        <f t="shared" si="96"/>
        <v>21</v>
      </c>
      <c r="AB457" s="21">
        <f t="shared" si="105"/>
        <v>15</v>
      </c>
      <c r="AC457" s="15"/>
      <c r="AD457" s="15"/>
      <c r="AE457" s="21">
        <f t="shared" si="97"/>
        <v>15</v>
      </c>
      <c r="AF457" s="20" t="str">
        <f t="shared" si="98"/>
        <v>OK</v>
      </c>
    </row>
    <row r="458" spans="1:32" x14ac:dyDescent="0.3">
      <c r="A458" s="9">
        <v>46677</v>
      </c>
      <c r="B458" s="37" t="s">
        <v>158</v>
      </c>
      <c r="C458" s="11"/>
      <c r="D458" s="21">
        <f t="shared" si="99"/>
        <v>26</v>
      </c>
      <c r="E458" s="15"/>
      <c r="F458" s="15"/>
      <c r="G458" s="21">
        <f t="shared" si="91"/>
        <v>26</v>
      </c>
      <c r="H458" s="21">
        <f t="shared" si="100"/>
        <v>20</v>
      </c>
      <c r="I458" s="15"/>
      <c r="J458" s="15"/>
      <c r="K458" s="21">
        <f t="shared" si="92"/>
        <v>20</v>
      </c>
      <c r="L458" s="21">
        <f t="shared" si="101"/>
        <v>48</v>
      </c>
      <c r="M458" s="15"/>
      <c r="N458" s="15"/>
      <c r="O458" s="21">
        <f t="shared" si="93"/>
        <v>48</v>
      </c>
      <c r="P458" s="21">
        <f t="shared" si="102"/>
        <v>13</v>
      </c>
      <c r="Q458" s="15"/>
      <c r="R458" s="15"/>
      <c r="S458" s="21">
        <f t="shared" si="94"/>
        <v>13</v>
      </c>
      <c r="T458" s="21">
        <f t="shared" si="103"/>
        <v>18</v>
      </c>
      <c r="U458" s="15"/>
      <c r="V458" s="15"/>
      <c r="W458" s="21">
        <f t="shared" si="95"/>
        <v>18</v>
      </c>
      <c r="X458" s="21">
        <f t="shared" si="104"/>
        <v>21</v>
      </c>
      <c r="Y458" s="15"/>
      <c r="Z458" s="15"/>
      <c r="AA458" s="21">
        <f t="shared" si="96"/>
        <v>21</v>
      </c>
      <c r="AB458" s="21">
        <f t="shared" si="105"/>
        <v>15</v>
      </c>
      <c r="AC458" s="15"/>
      <c r="AD458" s="15"/>
      <c r="AE458" s="21">
        <f t="shared" si="97"/>
        <v>15</v>
      </c>
      <c r="AF458" s="20" t="str">
        <f t="shared" si="98"/>
        <v>OK</v>
      </c>
    </row>
    <row r="459" spans="1:32" x14ac:dyDescent="0.3">
      <c r="A459" s="9">
        <v>46678</v>
      </c>
      <c r="B459" s="37" t="s">
        <v>157</v>
      </c>
      <c r="C459" s="11"/>
      <c r="D459" s="21">
        <f t="shared" si="99"/>
        <v>26</v>
      </c>
      <c r="E459" s="15"/>
      <c r="F459" s="15"/>
      <c r="G459" s="21">
        <f t="shared" si="91"/>
        <v>26</v>
      </c>
      <c r="H459" s="21">
        <f t="shared" si="100"/>
        <v>20</v>
      </c>
      <c r="I459" s="15"/>
      <c r="J459" s="15"/>
      <c r="K459" s="21">
        <f t="shared" si="92"/>
        <v>20</v>
      </c>
      <c r="L459" s="21">
        <f t="shared" si="101"/>
        <v>48</v>
      </c>
      <c r="M459" s="15"/>
      <c r="N459" s="15"/>
      <c r="O459" s="21">
        <f t="shared" si="93"/>
        <v>48</v>
      </c>
      <c r="P459" s="21">
        <f t="shared" si="102"/>
        <v>13</v>
      </c>
      <c r="Q459" s="15"/>
      <c r="R459" s="15"/>
      <c r="S459" s="21">
        <f t="shared" si="94"/>
        <v>13</v>
      </c>
      <c r="T459" s="21">
        <f t="shared" si="103"/>
        <v>18</v>
      </c>
      <c r="U459" s="15"/>
      <c r="V459" s="15"/>
      <c r="W459" s="21">
        <f t="shared" si="95"/>
        <v>18</v>
      </c>
      <c r="X459" s="21">
        <f t="shared" si="104"/>
        <v>21</v>
      </c>
      <c r="Y459" s="15"/>
      <c r="Z459" s="15"/>
      <c r="AA459" s="21">
        <f t="shared" si="96"/>
        <v>21</v>
      </c>
      <c r="AB459" s="21">
        <f t="shared" si="105"/>
        <v>15</v>
      </c>
      <c r="AC459" s="15"/>
      <c r="AD459" s="15"/>
      <c r="AE459" s="21">
        <f t="shared" si="97"/>
        <v>15</v>
      </c>
      <c r="AF459" s="20" t="str">
        <f t="shared" si="98"/>
        <v>OK</v>
      </c>
    </row>
    <row r="460" spans="1:32" x14ac:dyDescent="0.3">
      <c r="A460" s="9">
        <v>46679</v>
      </c>
      <c r="B460" s="37" t="s">
        <v>159</v>
      </c>
      <c r="C460" s="11"/>
      <c r="D460" s="21">
        <f t="shared" si="99"/>
        <v>26</v>
      </c>
      <c r="E460" s="15"/>
      <c r="F460" s="15"/>
      <c r="G460" s="21">
        <f t="shared" si="91"/>
        <v>26</v>
      </c>
      <c r="H460" s="21">
        <f t="shared" si="100"/>
        <v>20</v>
      </c>
      <c r="I460" s="15"/>
      <c r="J460" s="15"/>
      <c r="K460" s="21">
        <f t="shared" si="92"/>
        <v>20</v>
      </c>
      <c r="L460" s="21">
        <f t="shared" si="101"/>
        <v>48</v>
      </c>
      <c r="M460" s="15"/>
      <c r="N460" s="15"/>
      <c r="O460" s="21">
        <f t="shared" si="93"/>
        <v>48</v>
      </c>
      <c r="P460" s="21">
        <f t="shared" si="102"/>
        <v>13</v>
      </c>
      <c r="Q460" s="15"/>
      <c r="R460" s="15"/>
      <c r="S460" s="21">
        <f t="shared" si="94"/>
        <v>13</v>
      </c>
      <c r="T460" s="21">
        <f t="shared" si="103"/>
        <v>18</v>
      </c>
      <c r="U460" s="15"/>
      <c r="V460" s="15"/>
      <c r="W460" s="21">
        <f t="shared" si="95"/>
        <v>18</v>
      </c>
      <c r="X460" s="21">
        <f t="shared" si="104"/>
        <v>21</v>
      </c>
      <c r="Y460" s="15"/>
      <c r="Z460" s="15"/>
      <c r="AA460" s="21">
        <f t="shared" si="96"/>
        <v>21</v>
      </c>
      <c r="AB460" s="21">
        <f t="shared" si="105"/>
        <v>15</v>
      </c>
      <c r="AC460" s="15"/>
      <c r="AD460" s="15"/>
      <c r="AE460" s="21">
        <f t="shared" si="97"/>
        <v>15</v>
      </c>
      <c r="AF460" s="20" t="str">
        <f t="shared" si="98"/>
        <v>OK</v>
      </c>
    </row>
    <row r="461" spans="1:32" x14ac:dyDescent="0.3">
      <c r="A461" s="9">
        <v>46680</v>
      </c>
      <c r="B461" s="37" t="s">
        <v>160</v>
      </c>
      <c r="C461" s="11"/>
      <c r="D461" s="21">
        <f t="shared" si="99"/>
        <v>26</v>
      </c>
      <c r="E461" s="15"/>
      <c r="F461" s="15"/>
      <c r="G461" s="21">
        <f t="shared" si="91"/>
        <v>26</v>
      </c>
      <c r="H461" s="21">
        <f t="shared" si="100"/>
        <v>20</v>
      </c>
      <c r="I461" s="15"/>
      <c r="J461" s="15"/>
      <c r="K461" s="21">
        <f t="shared" si="92"/>
        <v>20</v>
      </c>
      <c r="L461" s="21">
        <f t="shared" si="101"/>
        <v>48</v>
      </c>
      <c r="M461" s="15"/>
      <c r="N461" s="15"/>
      <c r="O461" s="21">
        <f t="shared" si="93"/>
        <v>48</v>
      </c>
      <c r="P461" s="21">
        <f t="shared" si="102"/>
        <v>13</v>
      </c>
      <c r="Q461" s="15"/>
      <c r="R461" s="15"/>
      <c r="S461" s="21">
        <f t="shared" si="94"/>
        <v>13</v>
      </c>
      <c r="T461" s="21">
        <f t="shared" si="103"/>
        <v>18</v>
      </c>
      <c r="U461" s="15"/>
      <c r="V461" s="15"/>
      <c r="W461" s="21">
        <f t="shared" si="95"/>
        <v>18</v>
      </c>
      <c r="X461" s="21">
        <f t="shared" si="104"/>
        <v>21</v>
      </c>
      <c r="Y461" s="15"/>
      <c r="Z461" s="15"/>
      <c r="AA461" s="21">
        <f t="shared" si="96"/>
        <v>21</v>
      </c>
      <c r="AB461" s="21">
        <f t="shared" si="105"/>
        <v>15</v>
      </c>
      <c r="AC461" s="15"/>
      <c r="AD461" s="15"/>
      <c r="AE461" s="21">
        <f t="shared" si="97"/>
        <v>15</v>
      </c>
      <c r="AF461" s="20" t="str">
        <f t="shared" si="98"/>
        <v>OK</v>
      </c>
    </row>
    <row r="462" spans="1:32" x14ac:dyDescent="0.3">
      <c r="A462" s="9">
        <v>46681</v>
      </c>
      <c r="B462" s="37" t="s">
        <v>161</v>
      </c>
      <c r="C462" s="11"/>
      <c r="D462" s="21">
        <f t="shared" si="99"/>
        <v>26</v>
      </c>
      <c r="E462" s="15"/>
      <c r="F462" s="15"/>
      <c r="G462" s="21">
        <f t="shared" si="91"/>
        <v>26</v>
      </c>
      <c r="H462" s="21">
        <f t="shared" si="100"/>
        <v>20</v>
      </c>
      <c r="I462" s="15"/>
      <c r="J462" s="15"/>
      <c r="K462" s="21">
        <f t="shared" si="92"/>
        <v>20</v>
      </c>
      <c r="L462" s="21">
        <f t="shared" si="101"/>
        <v>48</v>
      </c>
      <c r="M462" s="15"/>
      <c r="N462" s="15"/>
      <c r="O462" s="21">
        <f t="shared" si="93"/>
        <v>48</v>
      </c>
      <c r="P462" s="21">
        <f t="shared" si="102"/>
        <v>13</v>
      </c>
      <c r="Q462" s="15"/>
      <c r="R462" s="15"/>
      <c r="S462" s="21">
        <f t="shared" si="94"/>
        <v>13</v>
      </c>
      <c r="T462" s="21">
        <f t="shared" si="103"/>
        <v>18</v>
      </c>
      <c r="U462" s="15"/>
      <c r="V462" s="15"/>
      <c r="W462" s="21">
        <f t="shared" si="95"/>
        <v>18</v>
      </c>
      <c r="X462" s="21">
        <f t="shared" si="104"/>
        <v>21</v>
      </c>
      <c r="Y462" s="15"/>
      <c r="Z462" s="15"/>
      <c r="AA462" s="21">
        <f t="shared" si="96"/>
        <v>21</v>
      </c>
      <c r="AB462" s="21">
        <f t="shared" si="105"/>
        <v>15</v>
      </c>
      <c r="AC462" s="15"/>
      <c r="AD462" s="15"/>
      <c r="AE462" s="21">
        <f t="shared" si="97"/>
        <v>15</v>
      </c>
      <c r="AF462" s="20" t="str">
        <f t="shared" si="98"/>
        <v>OK</v>
      </c>
    </row>
    <row r="463" spans="1:32" x14ac:dyDescent="0.3">
      <c r="A463" s="9">
        <v>46682</v>
      </c>
      <c r="B463" s="37" t="s">
        <v>162</v>
      </c>
      <c r="C463" s="11"/>
      <c r="D463" s="21">
        <f t="shared" si="99"/>
        <v>26</v>
      </c>
      <c r="E463" s="15"/>
      <c r="F463" s="15"/>
      <c r="G463" s="21">
        <f t="shared" si="91"/>
        <v>26</v>
      </c>
      <c r="H463" s="21">
        <f t="shared" si="100"/>
        <v>20</v>
      </c>
      <c r="I463" s="15"/>
      <c r="J463" s="15"/>
      <c r="K463" s="21">
        <f t="shared" si="92"/>
        <v>20</v>
      </c>
      <c r="L463" s="21">
        <f t="shared" si="101"/>
        <v>48</v>
      </c>
      <c r="M463" s="15"/>
      <c r="N463" s="15"/>
      <c r="O463" s="21">
        <f t="shared" si="93"/>
        <v>48</v>
      </c>
      <c r="P463" s="21">
        <f t="shared" si="102"/>
        <v>13</v>
      </c>
      <c r="Q463" s="15"/>
      <c r="R463" s="15"/>
      <c r="S463" s="21">
        <f t="shared" si="94"/>
        <v>13</v>
      </c>
      <c r="T463" s="21">
        <f t="shared" si="103"/>
        <v>18</v>
      </c>
      <c r="U463" s="15"/>
      <c r="V463" s="15"/>
      <c r="W463" s="21">
        <f t="shared" si="95"/>
        <v>18</v>
      </c>
      <c r="X463" s="21">
        <f t="shared" si="104"/>
        <v>21</v>
      </c>
      <c r="Y463" s="15"/>
      <c r="Z463" s="15"/>
      <c r="AA463" s="21">
        <f t="shared" si="96"/>
        <v>21</v>
      </c>
      <c r="AB463" s="21">
        <f t="shared" si="105"/>
        <v>15</v>
      </c>
      <c r="AC463" s="15"/>
      <c r="AD463" s="15"/>
      <c r="AE463" s="21">
        <f t="shared" si="97"/>
        <v>15</v>
      </c>
      <c r="AF463" s="20" t="str">
        <f t="shared" si="98"/>
        <v>OK</v>
      </c>
    </row>
    <row r="464" spans="1:32" x14ac:dyDescent="0.3">
      <c r="A464" s="9">
        <v>46683</v>
      </c>
      <c r="B464" s="37" t="s">
        <v>163</v>
      </c>
      <c r="C464" s="11"/>
      <c r="D464" s="21">
        <f t="shared" si="99"/>
        <v>26</v>
      </c>
      <c r="E464" s="15"/>
      <c r="F464" s="15"/>
      <c r="G464" s="21">
        <f t="shared" si="91"/>
        <v>26</v>
      </c>
      <c r="H464" s="21">
        <f t="shared" si="100"/>
        <v>20</v>
      </c>
      <c r="I464" s="15"/>
      <c r="J464" s="15"/>
      <c r="K464" s="21">
        <f t="shared" si="92"/>
        <v>20</v>
      </c>
      <c r="L464" s="21">
        <f t="shared" si="101"/>
        <v>48</v>
      </c>
      <c r="M464" s="15"/>
      <c r="N464" s="15"/>
      <c r="O464" s="21">
        <f t="shared" si="93"/>
        <v>48</v>
      </c>
      <c r="P464" s="21">
        <f t="shared" si="102"/>
        <v>13</v>
      </c>
      <c r="Q464" s="15"/>
      <c r="R464" s="15"/>
      <c r="S464" s="21">
        <f t="shared" si="94"/>
        <v>13</v>
      </c>
      <c r="T464" s="21">
        <f t="shared" si="103"/>
        <v>18</v>
      </c>
      <c r="U464" s="15"/>
      <c r="V464" s="15"/>
      <c r="W464" s="21">
        <f t="shared" si="95"/>
        <v>18</v>
      </c>
      <c r="X464" s="21">
        <f t="shared" si="104"/>
        <v>21</v>
      </c>
      <c r="Y464" s="15"/>
      <c r="Z464" s="15"/>
      <c r="AA464" s="21">
        <f t="shared" si="96"/>
        <v>21</v>
      </c>
      <c r="AB464" s="21">
        <f t="shared" si="105"/>
        <v>15</v>
      </c>
      <c r="AC464" s="15"/>
      <c r="AD464" s="15"/>
      <c r="AE464" s="21">
        <f t="shared" si="97"/>
        <v>15</v>
      </c>
      <c r="AF464" s="20" t="str">
        <f t="shared" si="98"/>
        <v>OK</v>
      </c>
    </row>
    <row r="465" spans="1:32" x14ac:dyDescent="0.3">
      <c r="A465" s="9">
        <v>46684</v>
      </c>
      <c r="B465" s="37" t="s">
        <v>158</v>
      </c>
      <c r="C465" s="11"/>
      <c r="D465" s="21">
        <f t="shared" si="99"/>
        <v>26</v>
      </c>
      <c r="E465" s="15"/>
      <c r="F465" s="15"/>
      <c r="G465" s="21">
        <f t="shared" si="91"/>
        <v>26</v>
      </c>
      <c r="H465" s="21">
        <f t="shared" si="100"/>
        <v>20</v>
      </c>
      <c r="I465" s="15"/>
      <c r="J465" s="15"/>
      <c r="K465" s="21">
        <f t="shared" si="92"/>
        <v>20</v>
      </c>
      <c r="L465" s="21">
        <f t="shared" si="101"/>
        <v>48</v>
      </c>
      <c r="M465" s="15"/>
      <c r="N465" s="15"/>
      <c r="O465" s="21">
        <f t="shared" si="93"/>
        <v>48</v>
      </c>
      <c r="P465" s="21">
        <f t="shared" si="102"/>
        <v>13</v>
      </c>
      <c r="Q465" s="15"/>
      <c r="R465" s="15"/>
      <c r="S465" s="21">
        <f t="shared" si="94"/>
        <v>13</v>
      </c>
      <c r="T465" s="21">
        <f t="shared" si="103"/>
        <v>18</v>
      </c>
      <c r="U465" s="15"/>
      <c r="V465" s="15"/>
      <c r="W465" s="21">
        <f t="shared" si="95"/>
        <v>18</v>
      </c>
      <c r="X465" s="21">
        <f t="shared" si="104"/>
        <v>21</v>
      </c>
      <c r="Y465" s="15"/>
      <c r="Z465" s="15"/>
      <c r="AA465" s="21">
        <f t="shared" si="96"/>
        <v>21</v>
      </c>
      <c r="AB465" s="21">
        <f t="shared" si="105"/>
        <v>15</v>
      </c>
      <c r="AC465" s="15"/>
      <c r="AD465" s="15"/>
      <c r="AE465" s="21">
        <f t="shared" si="97"/>
        <v>15</v>
      </c>
      <c r="AF465" s="20" t="str">
        <f t="shared" si="98"/>
        <v>OK</v>
      </c>
    </row>
    <row r="466" spans="1:32" x14ac:dyDescent="0.3">
      <c r="A466" s="9">
        <v>46685</v>
      </c>
      <c r="B466" s="37" t="s">
        <v>157</v>
      </c>
      <c r="C466" s="11"/>
      <c r="D466" s="21">
        <f t="shared" si="99"/>
        <v>26</v>
      </c>
      <c r="E466" s="15"/>
      <c r="F466" s="15"/>
      <c r="G466" s="21">
        <f t="shared" si="91"/>
        <v>26</v>
      </c>
      <c r="H466" s="21">
        <f t="shared" si="100"/>
        <v>20</v>
      </c>
      <c r="I466" s="15"/>
      <c r="J466" s="15"/>
      <c r="K466" s="21">
        <f t="shared" si="92"/>
        <v>20</v>
      </c>
      <c r="L466" s="21">
        <f t="shared" si="101"/>
        <v>48</v>
      </c>
      <c r="M466" s="15"/>
      <c r="N466" s="15"/>
      <c r="O466" s="21">
        <f t="shared" si="93"/>
        <v>48</v>
      </c>
      <c r="P466" s="21">
        <f t="shared" si="102"/>
        <v>13</v>
      </c>
      <c r="Q466" s="15"/>
      <c r="R466" s="15"/>
      <c r="S466" s="21">
        <f t="shared" si="94"/>
        <v>13</v>
      </c>
      <c r="T466" s="21">
        <f t="shared" si="103"/>
        <v>18</v>
      </c>
      <c r="U466" s="15"/>
      <c r="V466" s="15"/>
      <c r="W466" s="21">
        <f t="shared" si="95"/>
        <v>18</v>
      </c>
      <c r="X466" s="21">
        <f t="shared" si="104"/>
        <v>21</v>
      </c>
      <c r="Y466" s="15"/>
      <c r="Z466" s="15"/>
      <c r="AA466" s="21">
        <f t="shared" si="96"/>
        <v>21</v>
      </c>
      <c r="AB466" s="21">
        <f t="shared" si="105"/>
        <v>15</v>
      </c>
      <c r="AC466" s="15"/>
      <c r="AD466" s="15"/>
      <c r="AE466" s="21">
        <f t="shared" si="97"/>
        <v>15</v>
      </c>
      <c r="AF466" s="20" t="str">
        <f t="shared" si="98"/>
        <v>OK</v>
      </c>
    </row>
    <row r="467" spans="1:32" x14ac:dyDescent="0.3">
      <c r="A467" s="9">
        <v>46686</v>
      </c>
      <c r="B467" s="37" t="s">
        <v>159</v>
      </c>
      <c r="C467" s="11"/>
      <c r="D467" s="21">
        <f t="shared" si="99"/>
        <v>26</v>
      </c>
      <c r="E467" s="15"/>
      <c r="F467" s="15"/>
      <c r="G467" s="21">
        <f t="shared" si="91"/>
        <v>26</v>
      </c>
      <c r="H467" s="21">
        <f t="shared" si="100"/>
        <v>20</v>
      </c>
      <c r="I467" s="15"/>
      <c r="J467" s="15"/>
      <c r="K467" s="21">
        <f t="shared" si="92"/>
        <v>20</v>
      </c>
      <c r="L467" s="21">
        <f t="shared" si="101"/>
        <v>48</v>
      </c>
      <c r="M467" s="15"/>
      <c r="N467" s="15"/>
      <c r="O467" s="21">
        <f t="shared" si="93"/>
        <v>48</v>
      </c>
      <c r="P467" s="21">
        <f t="shared" si="102"/>
        <v>13</v>
      </c>
      <c r="Q467" s="15"/>
      <c r="R467" s="15"/>
      <c r="S467" s="21">
        <f t="shared" si="94"/>
        <v>13</v>
      </c>
      <c r="T467" s="21">
        <f t="shared" si="103"/>
        <v>18</v>
      </c>
      <c r="U467" s="15"/>
      <c r="V467" s="15"/>
      <c r="W467" s="21">
        <f t="shared" si="95"/>
        <v>18</v>
      </c>
      <c r="X467" s="21">
        <f t="shared" si="104"/>
        <v>21</v>
      </c>
      <c r="Y467" s="15"/>
      <c r="Z467" s="15"/>
      <c r="AA467" s="21">
        <f t="shared" si="96"/>
        <v>21</v>
      </c>
      <c r="AB467" s="21">
        <f t="shared" si="105"/>
        <v>15</v>
      </c>
      <c r="AC467" s="15"/>
      <c r="AD467" s="15"/>
      <c r="AE467" s="21">
        <f t="shared" si="97"/>
        <v>15</v>
      </c>
      <c r="AF467" s="20" t="str">
        <f t="shared" si="98"/>
        <v>OK</v>
      </c>
    </row>
    <row r="468" spans="1:32" x14ac:dyDescent="0.3">
      <c r="A468" s="9">
        <v>46687</v>
      </c>
      <c r="B468" s="37" t="s">
        <v>160</v>
      </c>
      <c r="C468" s="11"/>
      <c r="D468" s="21">
        <f t="shared" si="99"/>
        <v>26</v>
      </c>
      <c r="E468" s="15"/>
      <c r="F468" s="15"/>
      <c r="G468" s="21">
        <f t="shared" si="91"/>
        <v>26</v>
      </c>
      <c r="H468" s="21">
        <f t="shared" si="100"/>
        <v>20</v>
      </c>
      <c r="I468" s="15"/>
      <c r="J468" s="15"/>
      <c r="K468" s="21">
        <f t="shared" si="92"/>
        <v>20</v>
      </c>
      <c r="L468" s="21">
        <f t="shared" si="101"/>
        <v>48</v>
      </c>
      <c r="M468" s="15"/>
      <c r="N468" s="15"/>
      <c r="O468" s="21">
        <f t="shared" si="93"/>
        <v>48</v>
      </c>
      <c r="P468" s="21">
        <f t="shared" si="102"/>
        <v>13</v>
      </c>
      <c r="Q468" s="15"/>
      <c r="R468" s="15"/>
      <c r="S468" s="21">
        <f t="shared" si="94"/>
        <v>13</v>
      </c>
      <c r="T468" s="21">
        <f t="shared" si="103"/>
        <v>18</v>
      </c>
      <c r="U468" s="15"/>
      <c r="V468" s="15"/>
      <c r="W468" s="21">
        <f t="shared" si="95"/>
        <v>18</v>
      </c>
      <c r="X468" s="21">
        <f t="shared" si="104"/>
        <v>21</v>
      </c>
      <c r="Y468" s="15"/>
      <c r="Z468" s="15"/>
      <c r="AA468" s="21">
        <f t="shared" si="96"/>
        <v>21</v>
      </c>
      <c r="AB468" s="21">
        <f t="shared" si="105"/>
        <v>15</v>
      </c>
      <c r="AC468" s="15"/>
      <c r="AD468" s="15"/>
      <c r="AE468" s="21">
        <f t="shared" si="97"/>
        <v>15</v>
      </c>
      <c r="AF468" s="20" t="str">
        <f t="shared" si="98"/>
        <v>OK</v>
      </c>
    </row>
    <row r="469" spans="1:32" x14ac:dyDescent="0.3">
      <c r="A469" s="9">
        <v>46688</v>
      </c>
      <c r="B469" s="37" t="s">
        <v>161</v>
      </c>
      <c r="C469" s="11"/>
      <c r="D469" s="21">
        <f t="shared" si="99"/>
        <v>26</v>
      </c>
      <c r="E469" s="15"/>
      <c r="F469" s="15"/>
      <c r="G469" s="21">
        <f t="shared" si="91"/>
        <v>26</v>
      </c>
      <c r="H469" s="21">
        <f t="shared" si="100"/>
        <v>20</v>
      </c>
      <c r="I469" s="15"/>
      <c r="J469" s="15"/>
      <c r="K469" s="21">
        <f t="shared" si="92"/>
        <v>20</v>
      </c>
      <c r="L469" s="21">
        <f t="shared" si="101"/>
        <v>48</v>
      </c>
      <c r="M469" s="15"/>
      <c r="N469" s="15"/>
      <c r="O469" s="21">
        <f t="shared" si="93"/>
        <v>48</v>
      </c>
      <c r="P469" s="21">
        <f t="shared" si="102"/>
        <v>13</v>
      </c>
      <c r="Q469" s="15"/>
      <c r="R469" s="15"/>
      <c r="S469" s="21">
        <f t="shared" si="94"/>
        <v>13</v>
      </c>
      <c r="T469" s="21">
        <f t="shared" si="103"/>
        <v>18</v>
      </c>
      <c r="U469" s="15"/>
      <c r="V469" s="15"/>
      <c r="W469" s="21">
        <f t="shared" si="95"/>
        <v>18</v>
      </c>
      <c r="X469" s="21">
        <f t="shared" si="104"/>
        <v>21</v>
      </c>
      <c r="Y469" s="15"/>
      <c r="Z469" s="15"/>
      <c r="AA469" s="21">
        <f t="shared" si="96"/>
        <v>21</v>
      </c>
      <c r="AB469" s="21">
        <f t="shared" si="105"/>
        <v>15</v>
      </c>
      <c r="AC469" s="15"/>
      <c r="AD469" s="15"/>
      <c r="AE469" s="21">
        <f t="shared" si="97"/>
        <v>15</v>
      </c>
      <c r="AF469" s="20" t="str">
        <f t="shared" si="98"/>
        <v>OK</v>
      </c>
    </row>
    <row r="470" spans="1:32" x14ac:dyDescent="0.3">
      <c r="A470" s="9">
        <v>46689</v>
      </c>
      <c r="B470" s="37" t="s">
        <v>162</v>
      </c>
      <c r="C470" s="11"/>
      <c r="D470" s="21">
        <f t="shared" si="99"/>
        <v>26</v>
      </c>
      <c r="E470" s="15"/>
      <c r="F470" s="15"/>
      <c r="G470" s="21">
        <f t="shared" ref="G470:G533" si="106">D470+N(E470)-N(F470)</f>
        <v>26</v>
      </c>
      <c r="H470" s="21">
        <f t="shared" si="100"/>
        <v>20</v>
      </c>
      <c r="I470" s="15"/>
      <c r="J470" s="15"/>
      <c r="K470" s="21">
        <f t="shared" ref="K470:K533" si="107">H470+N(I470)-N(J470)</f>
        <v>20</v>
      </c>
      <c r="L470" s="21">
        <f t="shared" si="101"/>
        <v>48</v>
      </c>
      <c r="M470" s="15"/>
      <c r="N470" s="15"/>
      <c r="O470" s="21">
        <f t="shared" ref="O470:O533" si="108">L470+N(M470)-N(N470)</f>
        <v>48</v>
      </c>
      <c r="P470" s="21">
        <f t="shared" si="102"/>
        <v>13</v>
      </c>
      <c r="Q470" s="15"/>
      <c r="R470" s="15"/>
      <c r="S470" s="21">
        <f t="shared" ref="S470:S533" si="109">P470+N(Q470)-N(R470)</f>
        <v>13</v>
      </c>
      <c r="T470" s="21">
        <f t="shared" si="103"/>
        <v>18</v>
      </c>
      <c r="U470" s="15"/>
      <c r="V470" s="15"/>
      <c r="W470" s="21">
        <f t="shared" ref="W470:W533" si="110">T470+N(U470)-N(V470)</f>
        <v>18</v>
      </c>
      <c r="X470" s="21">
        <f t="shared" si="104"/>
        <v>21</v>
      </c>
      <c r="Y470" s="15"/>
      <c r="Z470" s="15"/>
      <c r="AA470" s="21">
        <f t="shared" ref="AA470:AA533" si="111">X470+N(Y470)-N(Z470)</f>
        <v>21</v>
      </c>
      <c r="AB470" s="21">
        <f t="shared" si="105"/>
        <v>15</v>
      </c>
      <c r="AC470" s="15"/>
      <c r="AD470" s="15"/>
      <c r="AE470" s="21">
        <f t="shared" ref="AE470:AE533" si="112">AB470+N(AC470)-N(AD470)</f>
        <v>15</v>
      </c>
      <c r="AF470" s="20" t="str">
        <f t="shared" ref="AF470:AF533" si="113">IF(ABS((D470+H470+L470+P470+T470+X470+AB470)+(N(E470)+N(I470)+N(M470)+N(Q470)+N(U470)+N(Y470)+N(AC470))-(N(F470)+N(J470)+N(N470)+N(R470)+N(V470)+N(Z470)+N(AD470))-(G470+K470+O470+S470+W470+AA470+AE470))&lt;0.0001,"OK","ОШИБКА")</f>
        <v>OK</v>
      </c>
    </row>
    <row r="471" spans="1:32" x14ac:dyDescent="0.3">
      <c r="A471" s="9">
        <v>46690</v>
      </c>
      <c r="B471" s="37" t="s">
        <v>163</v>
      </c>
      <c r="C471" s="11"/>
      <c r="D471" s="21">
        <f t="shared" ref="D471:D534" si="114">G470</f>
        <v>26</v>
      </c>
      <c r="E471" s="15"/>
      <c r="F471" s="15"/>
      <c r="G471" s="21">
        <f t="shared" si="106"/>
        <v>26</v>
      </c>
      <c r="H471" s="21">
        <f t="shared" ref="H471:H534" si="115">K470</f>
        <v>20</v>
      </c>
      <c r="I471" s="15"/>
      <c r="J471" s="15"/>
      <c r="K471" s="21">
        <f t="shared" si="107"/>
        <v>20</v>
      </c>
      <c r="L471" s="21">
        <f t="shared" ref="L471:L534" si="116">O470</f>
        <v>48</v>
      </c>
      <c r="M471" s="15"/>
      <c r="N471" s="15"/>
      <c r="O471" s="21">
        <f t="shared" si="108"/>
        <v>48</v>
      </c>
      <c r="P471" s="21">
        <f t="shared" ref="P471:P534" si="117">S470</f>
        <v>13</v>
      </c>
      <c r="Q471" s="15"/>
      <c r="R471" s="15"/>
      <c r="S471" s="21">
        <f t="shared" si="109"/>
        <v>13</v>
      </c>
      <c r="T471" s="21">
        <f t="shared" ref="T471:T534" si="118">W470</f>
        <v>18</v>
      </c>
      <c r="U471" s="15"/>
      <c r="V471" s="15"/>
      <c r="W471" s="21">
        <f t="shared" si="110"/>
        <v>18</v>
      </c>
      <c r="X471" s="21">
        <f t="shared" ref="X471:X534" si="119">AA470</f>
        <v>21</v>
      </c>
      <c r="Y471" s="15"/>
      <c r="Z471" s="15"/>
      <c r="AA471" s="21">
        <f t="shared" si="111"/>
        <v>21</v>
      </c>
      <c r="AB471" s="21">
        <f t="shared" ref="AB471:AB534" si="120">AE470</f>
        <v>15</v>
      </c>
      <c r="AC471" s="15"/>
      <c r="AD471" s="15"/>
      <c r="AE471" s="21">
        <f t="shared" si="112"/>
        <v>15</v>
      </c>
      <c r="AF471" s="20" t="str">
        <f t="shared" si="113"/>
        <v>OK</v>
      </c>
    </row>
    <row r="472" spans="1:32" x14ac:dyDescent="0.3">
      <c r="A472" s="9">
        <v>46691</v>
      </c>
      <c r="B472" s="37" t="s">
        <v>158</v>
      </c>
      <c r="C472" s="11"/>
      <c r="D472" s="21">
        <f t="shared" si="114"/>
        <v>26</v>
      </c>
      <c r="E472" s="15"/>
      <c r="F472" s="15"/>
      <c r="G472" s="21">
        <f t="shared" si="106"/>
        <v>26</v>
      </c>
      <c r="H472" s="21">
        <f t="shared" si="115"/>
        <v>20</v>
      </c>
      <c r="I472" s="15"/>
      <c r="J472" s="15"/>
      <c r="K472" s="21">
        <f t="shared" si="107"/>
        <v>20</v>
      </c>
      <c r="L472" s="21">
        <f t="shared" si="116"/>
        <v>48</v>
      </c>
      <c r="M472" s="15"/>
      <c r="N472" s="15"/>
      <c r="O472" s="21">
        <f t="shared" si="108"/>
        <v>48</v>
      </c>
      <c r="P472" s="21">
        <f t="shared" si="117"/>
        <v>13</v>
      </c>
      <c r="Q472" s="15"/>
      <c r="R472" s="15"/>
      <c r="S472" s="21">
        <f t="shared" si="109"/>
        <v>13</v>
      </c>
      <c r="T472" s="21">
        <f t="shared" si="118"/>
        <v>18</v>
      </c>
      <c r="U472" s="15"/>
      <c r="V472" s="15"/>
      <c r="W472" s="21">
        <f t="shared" si="110"/>
        <v>18</v>
      </c>
      <c r="X472" s="21">
        <f t="shared" si="119"/>
        <v>21</v>
      </c>
      <c r="Y472" s="15"/>
      <c r="Z472" s="15"/>
      <c r="AA472" s="21">
        <f t="shared" si="111"/>
        <v>21</v>
      </c>
      <c r="AB472" s="21">
        <f t="shared" si="120"/>
        <v>15</v>
      </c>
      <c r="AC472" s="15"/>
      <c r="AD472" s="15"/>
      <c r="AE472" s="21">
        <f t="shared" si="112"/>
        <v>15</v>
      </c>
      <c r="AF472" s="20" t="str">
        <f t="shared" si="113"/>
        <v>OK</v>
      </c>
    </row>
    <row r="473" spans="1:32" x14ac:dyDescent="0.3">
      <c r="A473" s="9">
        <v>46692</v>
      </c>
      <c r="B473" s="37" t="s">
        <v>157</v>
      </c>
      <c r="C473" s="11"/>
      <c r="D473" s="21">
        <f t="shared" si="114"/>
        <v>26</v>
      </c>
      <c r="E473" s="15"/>
      <c r="F473" s="15"/>
      <c r="G473" s="21">
        <f t="shared" si="106"/>
        <v>26</v>
      </c>
      <c r="H473" s="21">
        <f t="shared" si="115"/>
        <v>20</v>
      </c>
      <c r="I473" s="15"/>
      <c r="J473" s="15"/>
      <c r="K473" s="21">
        <f t="shared" si="107"/>
        <v>20</v>
      </c>
      <c r="L473" s="21">
        <f t="shared" si="116"/>
        <v>48</v>
      </c>
      <c r="M473" s="15"/>
      <c r="N473" s="15"/>
      <c r="O473" s="21">
        <f t="shared" si="108"/>
        <v>48</v>
      </c>
      <c r="P473" s="21">
        <f t="shared" si="117"/>
        <v>13</v>
      </c>
      <c r="Q473" s="15"/>
      <c r="R473" s="15"/>
      <c r="S473" s="21">
        <f t="shared" si="109"/>
        <v>13</v>
      </c>
      <c r="T473" s="21">
        <f t="shared" si="118"/>
        <v>18</v>
      </c>
      <c r="U473" s="15"/>
      <c r="V473" s="15"/>
      <c r="W473" s="21">
        <f t="shared" si="110"/>
        <v>18</v>
      </c>
      <c r="X473" s="21">
        <f t="shared" si="119"/>
        <v>21</v>
      </c>
      <c r="Y473" s="15"/>
      <c r="Z473" s="15"/>
      <c r="AA473" s="21">
        <f t="shared" si="111"/>
        <v>21</v>
      </c>
      <c r="AB473" s="21">
        <f t="shared" si="120"/>
        <v>15</v>
      </c>
      <c r="AC473" s="15"/>
      <c r="AD473" s="15"/>
      <c r="AE473" s="21">
        <f t="shared" si="112"/>
        <v>15</v>
      </c>
      <c r="AF473" s="20" t="str">
        <f t="shared" si="113"/>
        <v>OK</v>
      </c>
    </row>
    <row r="474" spans="1:32" x14ac:dyDescent="0.3">
      <c r="A474" s="9">
        <v>46693</v>
      </c>
      <c r="B474" s="37" t="s">
        <v>159</v>
      </c>
      <c r="C474" s="11"/>
      <c r="D474" s="21">
        <f t="shared" si="114"/>
        <v>26</v>
      </c>
      <c r="E474" s="15"/>
      <c r="F474" s="15"/>
      <c r="G474" s="21">
        <f t="shared" si="106"/>
        <v>26</v>
      </c>
      <c r="H474" s="21">
        <f t="shared" si="115"/>
        <v>20</v>
      </c>
      <c r="I474" s="15"/>
      <c r="J474" s="15"/>
      <c r="K474" s="21">
        <f t="shared" si="107"/>
        <v>20</v>
      </c>
      <c r="L474" s="21">
        <f t="shared" si="116"/>
        <v>48</v>
      </c>
      <c r="M474" s="15"/>
      <c r="N474" s="15"/>
      <c r="O474" s="21">
        <f t="shared" si="108"/>
        <v>48</v>
      </c>
      <c r="P474" s="21">
        <f t="shared" si="117"/>
        <v>13</v>
      </c>
      <c r="Q474" s="15"/>
      <c r="R474" s="15"/>
      <c r="S474" s="21">
        <f t="shared" si="109"/>
        <v>13</v>
      </c>
      <c r="T474" s="21">
        <f t="shared" si="118"/>
        <v>18</v>
      </c>
      <c r="U474" s="15"/>
      <c r="V474" s="15"/>
      <c r="W474" s="21">
        <f t="shared" si="110"/>
        <v>18</v>
      </c>
      <c r="X474" s="21">
        <f t="shared" si="119"/>
        <v>21</v>
      </c>
      <c r="Y474" s="15"/>
      <c r="Z474" s="15"/>
      <c r="AA474" s="21">
        <f t="shared" si="111"/>
        <v>21</v>
      </c>
      <c r="AB474" s="21">
        <f t="shared" si="120"/>
        <v>15</v>
      </c>
      <c r="AC474" s="15"/>
      <c r="AD474" s="15"/>
      <c r="AE474" s="21">
        <f t="shared" si="112"/>
        <v>15</v>
      </c>
      <c r="AF474" s="20" t="str">
        <f t="shared" si="113"/>
        <v>OK</v>
      </c>
    </row>
    <row r="475" spans="1:32" x14ac:dyDescent="0.3">
      <c r="A475" s="9">
        <v>46694</v>
      </c>
      <c r="B475" s="37" t="s">
        <v>160</v>
      </c>
      <c r="C475" s="11"/>
      <c r="D475" s="21">
        <f t="shared" si="114"/>
        <v>26</v>
      </c>
      <c r="E475" s="15"/>
      <c r="F475" s="15"/>
      <c r="G475" s="21">
        <f t="shared" si="106"/>
        <v>26</v>
      </c>
      <c r="H475" s="21">
        <f t="shared" si="115"/>
        <v>20</v>
      </c>
      <c r="I475" s="15"/>
      <c r="J475" s="15"/>
      <c r="K475" s="21">
        <f t="shared" si="107"/>
        <v>20</v>
      </c>
      <c r="L475" s="21">
        <f t="shared" si="116"/>
        <v>48</v>
      </c>
      <c r="M475" s="15"/>
      <c r="N475" s="15"/>
      <c r="O475" s="21">
        <f t="shared" si="108"/>
        <v>48</v>
      </c>
      <c r="P475" s="21">
        <f t="shared" si="117"/>
        <v>13</v>
      </c>
      <c r="Q475" s="15"/>
      <c r="R475" s="15"/>
      <c r="S475" s="21">
        <f t="shared" si="109"/>
        <v>13</v>
      </c>
      <c r="T475" s="21">
        <f t="shared" si="118"/>
        <v>18</v>
      </c>
      <c r="U475" s="15"/>
      <c r="V475" s="15"/>
      <c r="W475" s="21">
        <f t="shared" si="110"/>
        <v>18</v>
      </c>
      <c r="X475" s="21">
        <f t="shared" si="119"/>
        <v>21</v>
      </c>
      <c r="Y475" s="15"/>
      <c r="Z475" s="15"/>
      <c r="AA475" s="21">
        <f t="shared" si="111"/>
        <v>21</v>
      </c>
      <c r="AB475" s="21">
        <f t="shared" si="120"/>
        <v>15</v>
      </c>
      <c r="AC475" s="15"/>
      <c r="AD475" s="15"/>
      <c r="AE475" s="21">
        <f t="shared" si="112"/>
        <v>15</v>
      </c>
      <c r="AF475" s="20" t="str">
        <f t="shared" si="113"/>
        <v>OK</v>
      </c>
    </row>
    <row r="476" spans="1:32" x14ac:dyDescent="0.3">
      <c r="A476" s="9">
        <v>46695</v>
      </c>
      <c r="B476" s="37" t="s">
        <v>161</v>
      </c>
      <c r="C476" s="11"/>
      <c r="D476" s="21">
        <f t="shared" si="114"/>
        <v>26</v>
      </c>
      <c r="E476" s="15"/>
      <c r="F476" s="15"/>
      <c r="G476" s="21">
        <f t="shared" si="106"/>
        <v>26</v>
      </c>
      <c r="H476" s="21">
        <f t="shared" si="115"/>
        <v>20</v>
      </c>
      <c r="I476" s="15"/>
      <c r="J476" s="15"/>
      <c r="K476" s="21">
        <f t="shared" si="107"/>
        <v>20</v>
      </c>
      <c r="L476" s="21">
        <f t="shared" si="116"/>
        <v>48</v>
      </c>
      <c r="M476" s="15"/>
      <c r="N476" s="15"/>
      <c r="O476" s="21">
        <f t="shared" si="108"/>
        <v>48</v>
      </c>
      <c r="P476" s="21">
        <f t="shared" si="117"/>
        <v>13</v>
      </c>
      <c r="Q476" s="15"/>
      <c r="R476" s="15"/>
      <c r="S476" s="21">
        <f t="shared" si="109"/>
        <v>13</v>
      </c>
      <c r="T476" s="21">
        <f t="shared" si="118"/>
        <v>18</v>
      </c>
      <c r="U476" s="15"/>
      <c r="V476" s="15"/>
      <c r="W476" s="21">
        <f t="shared" si="110"/>
        <v>18</v>
      </c>
      <c r="X476" s="21">
        <f t="shared" si="119"/>
        <v>21</v>
      </c>
      <c r="Y476" s="15"/>
      <c r="Z476" s="15"/>
      <c r="AA476" s="21">
        <f t="shared" si="111"/>
        <v>21</v>
      </c>
      <c r="AB476" s="21">
        <f t="shared" si="120"/>
        <v>15</v>
      </c>
      <c r="AC476" s="15"/>
      <c r="AD476" s="15"/>
      <c r="AE476" s="21">
        <f t="shared" si="112"/>
        <v>15</v>
      </c>
      <c r="AF476" s="20" t="str">
        <f t="shared" si="113"/>
        <v>OK</v>
      </c>
    </row>
    <row r="477" spans="1:32" x14ac:dyDescent="0.3">
      <c r="A477" s="9">
        <v>46696</v>
      </c>
      <c r="B477" s="37" t="s">
        <v>162</v>
      </c>
      <c r="C477" s="11"/>
      <c r="D477" s="21">
        <f t="shared" si="114"/>
        <v>26</v>
      </c>
      <c r="E477" s="15"/>
      <c r="F477" s="15"/>
      <c r="G477" s="21">
        <f t="shared" si="106"/>
        <v>26</v>
      </c>
      <c r="H477" s="21">
        <f t="shared" si="115"/>
        <v>20</v>
      </c>
      <c r="I477" s="15"/>
      <c r="J477" s="15"/>
      <c r="K477" s="21">
        <f t="shared" si="107"/>
        <v>20</v>
      </c>
      <c r="L477" s="21">
        <f t="shared" si="116"/>
        <v>48</v>
      </c>
      <c r="M477" s="15"/>
      <c r="N477" s="15"/>
      <c r="O477" s="21">
        <f t="shared" si="108"/>
        <v>48</v>
      </c>
      <c r="P477" s="21">
        <f t="shared" si="117"/>
        <v>13</v>
      </c>
      <c r="Q477" s="15"/>
      <c r="R477" s="15"/>
      <c r="S477" s="21">
        <f t="shared" si="109"/>
        <v>13</v>
      </c>
      <c r="T477" s="21">
        <f t="shared" si="118"/>
        <v>18</v>
      </c>
      <c r="U477" s="15"/>
      <c r="V477" s="15"/>
      <c r="W477" s="21">
        <f t="shared" si="110"/>
        <v>18</v>
      </c>
      <c r="X477" s="21">
        <f t="shared" si="119"/>
        <v>21</v>
      </c>
      <c r="Y477" s="15"/>
      <c r="Z477" s="15"/>
      <c r="AA477" s="21">
        <f t="shared" si="111"/>
        <v>21</v>
      </c>
      <c r="AB477" s="21">
        <f t="shared" si="120"/>
        <v>15</v>
      </c>
      <c r="AC477" s="15"/>
      <c r="AD477" s="15"/>
      <c r="AE477" s="21">
        <f t="shared" si="112"/>
        <v>15</v>
      </c>
      <c r="AF477" s="20" t="str">
        <f t="shared" si="113"/>
        <v>OK</v>
      </c>
    </row>
    <row r="478" spans="1:32" x14ac:dyDescent="0.3">
      <c r="A478" s="9">
        <v>46697</v>
      </c>
      <c r="B478" s="37" t="s">
        <v>163</v>
      </c>
      <c r="C478" s="11"/>
      <c r="D478" s="21">
        <f t="shared" si="114"/>
        <v>26</v>
      </c>
      <c r="E478" s="15"/>
      <c r="F478" s="15"/>
      <c r="G478" s="21">
        <f t="shared" si="106"/>
        <v>26</v>
      </c>
      <c r="H478" s="21">
        <f t="shared" si="115"/>
        <v>20</v>
      </c>
      <c r="I478" s="15"/>
      <c r="J478" s="15"/>
      <c r="K478" s="21">
        <f t="shared" si="107"/>
        <v>20</v>
      </c>
      <c r="L478" s="21">
        <f t="shared" si="116"/>
        <v>48</v>
      </c>
      <c r="M478" s="15"/>
      <c r="N478" s="15"/>
      <c r="O478" s="21">
        <f t="shared" si="108"/>
        <v>48</v>
      </c>
      <c r="P478" s="21">
        <f t="shared" si="117"/>
        <v>13</v>
      </c>
      <c r="Q478" s="15"/>
      <c r="R478" s="15"/>
      <c r="S478" s="21">
        <f t="shared" si="109"/>
        <v>13</v>
      </c>
      <c r="T478" s="21">
        <f t="shared" si="118"/>
        <v>18</v>
      </c>
      <c r="U478" s="15"/>
      <c r="V478" s="15"/>
      <c r="W478" s="21">
        <f t="shared" si="110"/>
        <v>18</v>
      </c>
      <c r="X478" s="21">
        <f t="shared" si="119"/>
        <v>21</v>
      </c>
      <c r="Y478" s="15"/>
      <c r="Z478" s="15"/>
      <c r="AA478" s="21">
        <f t="shared" si="111"/>
        <v>21</v>
      </c>
      <c r="AB478" s="21">
        <f t="shared" si="120"/>
        <v>15</v>
      </c>
      <c r="AC478" s="15"/>
      <c r="AD478" s="15"/>
      <c r="AE478" s="21">
        <f t="shared" si="112"/>
        <v>15</v>
      </c>
      <c r="AF478" s="20" t="str">
        <f t="shared" si="113"/>
        <v>OK</v>
      </c>
    </row>
    <row r="479" spans="1:32" x14ac:dyDescent="0.3">
      <c r="A479" s="9">
        <v>46698</v>
      </c>
      <c r="B479" s="37" t="s">
        <v>158</v>
      </c>
      <c r="C479" s="11"/>
      <c r="D479" s="21">
        <f t="shared" si="114"/>
        <v>26</v>
      </c>
      <c r="E479" s="15"/>
      <c r="F479" s="15"/>
      <c r="G479" s="21">
        <f t="shared" si="106"/>
        <v>26</v>
      </c>
      <c r="H479" s="21">
        <f t="shared" si="115"/>
        <v>20</v>
      </c>
      <c r="I479" s="15"/>
      <c r="J479" s="15"/>
      <c r="K479" s="21">
        <f t="shared" si="107"/>
        <v>20</v>
      </c>
      <c r="L479" s="21">
        <f t="shared" si="116"/>
        <v>48</v>
      </c>
      <c r="M479" s="15"/>
      <c r="N479" s="15"/>
      <c r="O479" s="21">
        <f t="shared" si="108"/>
        <v>48</v>
      </c>
      <c r="P479" s="21">
        <f t="shared" si="117"/>
        <v>13</v>
      </c>
      <c r="Q479" s="15"/>
      <c r="R479" s="15"/>
      <c r="S479" s="21">
        <f t="shared" si="109"/>
        <v>13</v>
      </c>
      <c r="T479" s="21">
        <f t="shared" si="118"/>
        <v>18</v>
      </c>
      <c r="U479" s="15"/>
      <c r="V479" s="15"/>
      <c r="W479" s="21">
        <f t="shared" si="110"/>
        <v>18</v>
      </c>
      <c r="X479" s="21">
        <f t="shared" si="119"/>
        <v>21</v>
      </c>
      <c r="Y479" s="15"/>
      <c r="Z479" s="15"/>
      <c r="AA479" s="21">
        <f t="shared" si="111"/>
        <v>21</v>
      </c>
      <c r="AB479" s="21">
        <f t="shared" si="120"/>
        <v>15</v>
      </c>
      <c r="AC479" s="15"/>
      <c r="AD479" s="15"/>
      <c r="AE479" s="21">
        <f t="shared" si="112"/>
        <v>15</v>
      </c>
      <c r="AF479" s="20" t="str">
        <f t="shared" si="113"/>
        <v>OK</v>
      </c>
    </row>
    <row r="480" spans="1:32" x14ac:dyDescent="0.3">
      <c r="A480" s="9">
        <v>46699</v>
      </c>
      <c r="B480" s="37" t="s">
        <v>157</v>
      </c>
      <c r="C480" s="11"/>
      <c r="D480" s="21">
        <f t="shared" si="114"/>
        <v>26</v>
      </c>
      <c r="E480" s="15"/>
      <c r="F480" s="15"/>
      <c r="G480" s="21">
        <f t="shared" si="106"/>
        <v>26</v>
      </c>
      <c r="H480" s="21">
        <f t="shared" si="115"/>
        <v>20</v>
      </c>
      <c r="I480" s="15"/>
      <c r="J480" s="15"/>
      <c r="K480" s="21">
        <f t="shared" si="107"/>
        <v>20</v>
      </c>
      <c r="L480" s="21">
        <f t="shared" si="116"/>
        <v>48</v>
      </c>
      <c r="M480" s="15"/>
      <c r="N480" s="15"/>
      <c r="O480" s="21">
        <f t="shared" si="108"/>
        <v>48</v>
      </c>
      <c r="P480" s="21">
        <f t="shared" si="117"/>
        <v>13</v>
      </c>
      <c r="Q480" s="15"/>
      <c r="R480" s="15"/>
      <c r="S480" s="21">
        <f t="shared" si="109"/>
        <v>13</v>
      </c>
      <c r="T480" s="21">
        <f t="shared" si="118"/>
        <v>18</v>
      </c>
      <c r="U480" s="15"/>
      <c r="V480" s="15"/>
      <c r="W480" s="21">
        <f t="shared" si="110"/>
        <v>18</v>
      </c>
      <c r="X480" s="21">
        <f t="shared" si="119"/>
        <v>21</v>
      </c>
      <c r="Y480" s="15"/>
      <c r="Z480" s="15"/>
      <c r="AA480" s="21">
        <f t="shared" si="111"/>
        <v>21</v>
      </c>
      <c r="AB480" s="21">
        <f t="shared" si="120"/>
        <v>15</v>
      </c>
      <c r="AC480" s="15"/>
      <c r="AD480" s="15"/>
      <c r="AE480" s="21">
        <f t="shared" si="112"/>
        <v>15</v>
      </c>
      <c r="AF480" s="20" t="str">
        <f t="shared" si="113"/>
        <v>OK</v>
      </c>
    </row>
    <row r="481" spans="1:32" x14ac:dyDescent="0.3">
      <c r="A481" s="9">
        <v>46700</v>
      </c>
      <c r="B481" s="37" t="s">
        <v>159</v>
      </c>
      <c r="C481" s="11"/>
      <c r="D481" s="21">
        <f t="shared" si="114"/>
        <v>26</v>
      </c>
      <c r="E481" s="15"/>
      <c r="F481" s="15"/>
      <c r="G481" s="21">
        <f t="shared" si="106"/>
        <v>26</v>
      </c>
      <c r="H481" s="21">
        <f t="shared" si="115"/>
        <v>20</v>
      </c>
      <c r="I481" s="15"/>
      <c r="J481" s="15"/>
      <c r="K481" s="21">
        <f t="shared" si="107"/>
        <v>20</v>
      </c>
      <c r="L481" s="21">
        <f t="shared" si="116"/>
        <v>48</v>
      </c>
      <c r="M481" s="15"/>
      <c r="N481" s="15"/>
      <c r="O481" s="21">
        <f t="shared" si="108"/>
        <v>48</v>
      </c>
      <c r="P481" s="21">
        <f t="shared" si="117"/>
        <v>13</v>
      </c>
      <c r="Q481" s="15"/>
      <c r="R481" s="15"/>
      <c r="S481" s="21">
        <f t="shared" si="109"/>
        <v>13</v>
      </c>
      <c r="T481" s="21">
        <f t="shared" si="118"/>
        <v>18</v>
      </c>
      <c r="U481" s="15"/>
      <c r="V481" s="15"/>
      <c r="W481" s="21">
        <f t="shared" si="110"/>
        <v>18</v>
      </c>
      <c r="X481" s="21">
        <f t="shared" si="119"/>
        <v>21</v>
      </c>
      <c r="Y481" s="15"/>
      <c r="Z481" s="15"/>
      <c r="AA481" s="21">
        <f t="shared" si="111"/>
        <v>21</v>
      </c>
      <c r="AB481" s="21">
        <f t="shared" si="120"/>
        <v>15</v>
      </c>
      <c r="AC481" s="15"/>
      <c r="AD481" s="15"/>
      <c r="AE481" s="21">
        <f t="shared" si="112"/>
        <v>15</v>
      </c>
      <c r="AF481" s="20" t="str">
        <f t="shared" si="113"/>
        <v>OK</v>
      </c>
    </row>
    <row r="482" spans="1:32" x14ac:dyDescent="0.3">
      <c r="A482" s="9">
        <v>46701</v>
      </c>
      <c r="B482" s="37" t="s">
        <v>160</v>
      </c>
      <c r="C482" s="11"/>
      <c r="D482" s="21">
        <f t="shared" si="114"/>
        <v>26</v>
      </c>
      <c r="E482" s="15"/>
      <c r="F482" s="15"/>
      <c r="G482" s="21">
        <f t="shared" si="106"/>
        <v>26</v>
      </c>
      <c r="H482" s="21">
        <f t="shared" si="115"/>
        <v>20</v>
      </c>
      <c r="I482" s="15"/>
      <c r="J482" s="15"/>
      <c r="K482" s="21">
        <f t="shared" si="107"/>
        <v>20</v>
      </c>
      <c r="L482" s="21">
        <f t="shared" si="116"/>
        <v>48</v>
      </c>
      <c r="M482" s="15"/>
      <c r="N482" s="15"/>
      <c r="O482" s="21">
        <f t="shared" si="108"/>
        <v>48</v>
      </c>
      <c r="P482" s="21">
        <f t="shared" si="117"/>
        <v>13</v>
      </c>
      <c r="Q482" s="15"/>
      <c r="R482" s="15"/>
      <c r="S482" s="21">
        <f t="shared" si="109"/>
        <v>13</v>
      </c>
      <c r="T482" s="21">
        <f t="shared" si="118"/>
        <v>18</v>
      </c>
      <c r="U482" s="15"/>
      <c r="V482" s="15"/>
      <c r="W482" s="21">
        <f t="shared" si="110"/>
        <v>18</v>
      </c>
      <c r="X482" s="21">
        <f t="shared" si="119"/>
        <v>21</v>
      </c>
      <c r="Y482" s="15"/>
      <c r="Z482" s="15"/>
      <c r="AA482" s="21">
        <f t="shared" si="111"/>
        <v>21</v>
      </c>
      <c r="AB482" s="21">
        <f t="shared" si="120"/>
        <v>15</v>
      </c>
      <c r="AC482" s="15"/>
      <c r="AD482" s="15"/>
      <c r="AE482" s="21">
        <f t="shared" si="112"/>
        <v>15</v>
      </c>
      <c r="AF482" s="20" t="str">
        <f t="shared" si="113"/>
        <v>OK</v>
      </c>
    </row>
    <row r="483" spans="1:32" x14ac:dyDescent="0.3">
      <c r="A483" s="9">
        <v>46702</v>
      </c>
      <c r="B483" s="37" t="s">
        <v>161</v>
      </c>
      <c r="C483" s="11"/>
      <c r="D483" s="21">
        <f t="shared" si="114"/>
        <v>26</v>
      </c>
      <c r="E483" s="15"/>
      <c r="F483" s="15"/>
      <c r="G483" s="21">
        <f t="shared" si="106"/>
        <v>26</v>
      </c>
      <c r="H483" s="21">
        <f t="shared" si="115"/>
        <v>20</v>
      </c>
      <c r="I483" s="15"/>
      <c r="J483" s="15"/>
      <c r="K483" s="21">
        <f t="shared" si="107"/>
        <v>20</v>
      </c>
      <c r="L483" s="21">
        <f t="shared" si="116"/>
        <v>48</v>
      </c>
      <c r="M483" s="15"/>
      <c r="N483" s="15"/>
      <c r="O483" s="21">
        <f t="shared" si="108"/>
        <v>48</v>
      </c>
      <c r="P483" s="21">
        <f t="shared" si="117"/>
        <v>13</v>
      </c>
      <c r="Q483" s="15"/>
      <c r="R483" s="15"/>
      <c r="S483" s="21">
        <f t="shared" si="109"/>
        <v>13</v>
      </c>
      <c r="T483" s="21">
        <f t="shared" si="118"/>
        <v>18</v>
      </c>
      <c r="U483" s="15"/>
      <c r="V483" s="15"/>
      <c r="W483" s="21">
        <f t="shared" si="110"/>
        <v>18</v>
      </c>
      <c r="X483" s="21">
        <f t="shared" si="119"/>
        <v>21</v>
      </c>
      <c r="Y483" s="15"/>
      <c r="Z483" s="15"/>
      <c r="AA483" s="21">
        <f t="shared" si="111"/>
        <v>21</v>
      </c>
      <c r="AB483" s="21">
        <f t="shared" si="120"/>
        <v>15</v>
      </c>
      <c r="AC483" s="15"/>
      <c r="AD483" s="15"/>
      <c r="AE483" s="21">
        <f t="shared" si="112"/>
        <v>15</v>
      </c>
      <c r="AF483" s="20" t="str">
        <f t="shared" si="113"/>
        <v>OK</v>
      </c>
    </row>
    <row r="484" spans="1:32" x14ac:dyDescent="0.3">
      <c r="A484" s="9">
        <v>46703</v>
      </c>
      <c r="B484" s="37" t="s">
        <v>162</v>
      </c>
      <c r="C484" s="11"/>
      <c r="D484" s="21">
        <f t="shared" si="114"/>
        <v>26</v>
      </c>
      <c r="E484" s="15"/>
      <c r="F484" s="15"/>
      <c r="G484" s="21">
        <f t="shared" si="106"/>
        <v>26</v>
      </c>
      <c r="H484" s="21">
        <f t="shared" si="115"/>
        <v>20</v>
      </c>
      <c r="I484" s="15"/>
      <c r="J484" s="15"/>
      <c r="K484" s="21">
        <f t="shared" si="107"/>
        <v>20</v>
      </c>
      <c r="L484" s="21">
        <f t="shared" si="116"/>
        <v>48</v>
      </c>
      <c r="M484" s="15"/>
      <c r="N484" s="15"/>
      <c r="O484" s="21">
        <f t="shared" si="108"/>
        <v>48</v>
      </c>
      <c r="P484" s="21">
        <f t="shared" si="117"/>
        <v>13</v>
      </c>
      <c r="Q484" s="15"/>
      <c r="R484" s="15"/>
      <c r="S484" s="21">
        <f t="shared" si="109"/>
        <v>13</v>
      </c>
      <c r="T484" s="21">
        <f t="shared" si="118"/>
        <v>18</v>
      </c>
      <c r="U484" s="15"/>
      <c r="V484" s="15"/>
      <c r="W484" s="21">
        <f t="shared" si="110"/>
        <v>18</v>
      </c>
      <c r="X484" s="21">
        <f t="shared" si="119"/>
        <v>21</v>
      </c>
      <c r="Y484" s="15"/>
      <c r="Z484" s="15"/>
      <c r="AA484" s="21">
        <f t="shared" si="111"/>
        <v>21</v>
      </c>
      <c r="AB484" s="21">
        <f t="shared" si="120"/>
        <v>15</v>
      </c>
      <c r="AC484" s="15"/>
      <c r="AD484" s="15"/>
      <c r="AE484" s="21">
        <f t="shared" si="112"/>
        <v>15</v>
      </c>
      <c r="AF484" s="20" t="str">
        <f t="shared" si="113"/>
        <v>OK</v>
      </c>
    </row>
    <row r="485" spans="1:32" x14ac:dyDescent="0.3">
      <c r="A485" s="9">
        <v>46704</v>
      </c>
      <c r="B485" s="37" t="s">
        <v>163</v>
      </c>
      <c r="C485" s="11"/>
      <c r="D485" s="21">
        <f t="shared" si="114"/>
        <v>26</v>
      </c>
      <c r="E485" s="15"/>
      <c r="F485" s="15"/>
      <c r="G485" s="21">
        <f t="shared" si="106"/>
        <v>26</v>
      </c>
      <c r="H485" s="21">
        <f t="shared" si="115"/>
        <v>20</v>
      </c>
      <c r="I485" s="15"/>
      <c r="J485" s="15"/>
      <c r="K485" s="21">
        <f t="shared" si="107"/>
        <v>20</v>
      </c>
      <c r="L485" s="21">
        <f t="shared" si="116"/>
        <v>48</v>
      </c>
      <c r="M485" s="15"/>
      <c r="N485" s="15"/>
      <c r="O485" s="21">
        <f t="shared" si="108"/>
        <v>48</v>
      </c>
      <c r="P485" s="21">
        <f t="shared" si="117"/>
        <v>13</v>
      </c>
      <c r="Q485" s="15"/>
      <c r="R485" s="15"/>
      <c r="S485" s="21">
        <f t="shared" si="109"/>
        <v>13</v>
      </c>
      <c r="T485" s="21">
        <f t="shared" si="118"/>
        <v>18</v>
      </c>
      <c r="U485" s="15"/>
      <c r="V485" s="15"/>
      <c r="W485" s="21">
        <f t="shared" si="110"/>
        <v>18</v>
      </c>
      <c r="X485" s="21">
        <f t="shared" si="119"/>
        <v>21</v>
      </c>
      <c r="Y485" s="15"/>
      <c r="Z485" s="15"/>
      <c r="AA485" s="21">
        <f t="shared" si="111"/>
        <v>21</v>
      </c>
      <c r="AB485" s="21">
        <f t="shared" si="120"/>
        <v>15</v>
      </c>
      <c r="AC485" s="15"/>
      <c r="AD485" s="15"/>
      <c r="AE485" s="21">
        <f t="shared" si="112"/>
        <v>15</v>
      </c>
      <c r="AF485" s="20" t="str">
        <f t="shared" si="113"/>
        <v>OK</v>
      </c>
    </row>
    <row r="486" spans="1:32" x14ac:dyDescent="0.3">
      <c r="A486" s="9">
        <v>46705</v>
      </c>
      <c r="B486" s="37" t="s">
        <v>158</v>
      </c>
      <c r="C486" s="11"/>
      <c r="D486" s="21">
        <f t="shared" si="114"/>
        <v>26</v>
      </c>
      <c r="E486" s="15"/>
      <c r="F486" s="15"/>
      <c r="G486" s="21">
        <f t="shared" si="106"/>
        <v>26</v>
      </c>
      <c r="H486" s="21">
        <f t="shared" si="115"/>
        <v>20</v>
      </c>
      <c r="I486" s="15"/>
      <c r="J486" s="15"/>
      <c r="K486" s="21">
        <f t="shared" si="107"/>
        <v>20</v>
      </c>
      <c r="L486" s="21">
        <f t="shared" si="116"/>
        <v>48</v>
      </c>
      <c r="M486" s="15"/>
      <c r="N486" s="15"/>
      <c r="O486" s="21">
        <f t="shared" si="108"/>
        <v>48</v>
      </c>
      <c r="P486" s="21">
        <f t="shared" si="117"/>
        <v>13</v>
      </c>
      <c r="Q486" s="15"/>
      <c r="R486" s="15"/>
      <c r="S486" s="21">
        <f t="shared" si="109"/>
        <v>13</v>
      </c>
      <c r="T486" s="21">
        <f t="shared" si="118"/>
        <v>18</v>
      </c>
      <c r="U486" s="15"/>
      <c r="V486" s="15"/>
      <c r="W486" s="21">
        <f t="shared" si="110"/>
        <v>18</v>
      </c>
      <c r="X486" s="21">
        <f t="shared" si="119"/>
        <v>21</v>
      </c>
      <c r="Y486" s="15"/>
      <c r="Z486" s="15"/>
      <c r="AA486" s="21">
        <f t="shared" si="111"/>
        <v>21</v>
      </c>
      <c r="AB486" s="21">
        <f t="shared" si="120"/>
        <v>15</v>
      </c>
      <c r="AC486" s="15"/>
      <c r="AD486" s="15"/>
      <c r="AE486" s="21">
        <f t="shared" si="112"/>
        <v>15</v>
      </c>
      <c r="AF486" s="20" t="str">
        <f t="shared" si="113"/>
        <v>OK</v>
      </c>
    </row>
    <row r="487" spans="1:32" x14ac:dyDescent="0.3">
      <c r="A487" s="9">
        <v>46706</v>
      </c>
      <c r="B487" s="37" t="s">
        <v>157</v>
      </c>
      <c r="C487" s="11"/>
      <c r="D487" s="21">
        <f t="shared" si="114"/>
        <v>26</v>
      </c>
      <c r="E487" s="15"/>
      <c r="F487" s="15"/>
      <c r="G487" s="21">
        <f t="shared" si="106"/>
        <v>26</v>
      </c>
      <c r="H487" s="21">
        <f t="shared" si="115"/>
        <v>20</v>
      </c>
      <c r="I487" s="15"/>
      <c r="J487" s="15"/>
      <c r="K487" s="21">
        <f t="shared" si="107"/>
        <v>20</v>
      </c>
      <c r="L487" s="21">
        <f t="shared" si="116"/>
        <v>48</v>
      </c>
      <c r="M487" s="15"/>
      <c r="N487" s="15"/>
      <c r="O487" s="21">
        <f t="shared" si="108"/>
        <v>48</v>
      </c>
      <c r="P487" s="21">
        <f t="shared" si="117"/>
        <v>13</v>
      </c>
      <c r="Q487" s="15"/>
      <c r="R487" s="15"/>
      <c r="S487" s="21">
        <f t="shared" si="109"/>
        <v>13</v>
      </c>
      <c r="T487" s="21">
        <f t="shared" si="118"/>
        <v>18</v>
      </c>
      <c r="U487" s="15"/>
      <c r="V487" s="15"/>
      <c r="W487" s="21">
        <f t="shared" si="110"/>
        <v>18</v>
      </c>
      <c r="X487" s="21">
        <f t="shared" si="119"/>
        <v>21</v>
      </c>
      <c r="Y487" s="15"/>
      <c r="Z487" s="15"/>
      <c r="AA487" s="21">
        <f t="shared" si="111"/>
        <v>21</v>
      </c>
      <c r="AB487" s="21">
        <f t="shared" si="120"/>
        <v>15</v>
      </c>
      <c r="AC487" s="15"/>
      <c r="AD487" s="15"/>
      <c r="AE487" s="21">
        <f t="shared" si="112"/>
        <v>15</v>
      </c>
      <c r="AF487" s="20" t="str">
        <f t="shared" si="113"/>
        <v>OK</v>
      </c>
    </row>
    <row r="488" spans="1:32" x14ac:dyDescent="0.3">
      <c r="A488" s="9">
        <v>46707</v>
      </c>
      <c r="B488" s="37" t="s">
        <v>159</v>
      </c>
      <c r="C488" s="11"/>
      <c r="D488" s="21">
        <f t="shared" si="114"/>
        <v>26</v>
      </c>
      <c r="E488" s="15"/>
      <c r="F488" s="15"/>
      <c r="G488" s="21">
        <f t="shared" si="106"/>
        <v>26</v>
      </c>
      <c r="H488" s="21">
        <f t="shared" si="115"/>
        <v>20</v>
      </c>
      <c r="I488" s="15"/>
      <c r="J488" s="15"/>
      <c r="K488" s="21">
        <f t="shared" si="107"/>
        <v>20</v>
      </c>
      <c r="L488" s="21">
        <f t="shared" si="116"/>
        <v>48</v>
      </c>
      <c r="M488" s="15"/>
      <c r="N488" s="15"/>
      <c r="O488" s="21">
        <f t="shared" si="108"/>
        <v>48</v>
      </c>
      <c r="P488" s="21">
        <f t="shared" si="117"/>
        <v>13</v>
      </c>
      <c r="Q488" s="15"/>
      <c r="R488" s="15"/>
      <c r="S488" s="21">
        <f t="shared" si="109"/>
        <v>13</v>
      </c>
      <c r="T488" s="21">
        <f t="shared" si="118"/>
        <v>18</v>
      </c>
      <c r="U488" s="15"/>
      <c r="V488" s="15"/>
      <c r="W488" s="21">
        <f t="shared" si="110"/>
        <v>18</v>
      </c>
      <c r="X488" s="21">
        <f t="shared" si="119"/>
        <v>21</v>
      </c>
      <c r="Y488" s="15"/>
      <c r="Z488" s="15"/>
      <c r="AA488" s="21">
        <f t="shared" si="111"/>
        <v>21</v>
      </c>
      <c r="AB488" s="21">
        <f t="shared" si="120"/>
        <v>15</v>
      </c>
      <c r="AC488" s="15"/>
      <c r="AD488" s="15"/>
      <c r="AE488" s="21">
        <f t="shared" si="112"/>
        <v>15</v>
      </c>
      <c r="AF488" s="20" t="str">
        <f t="shared" si="113"/>
        <v>OK</v>
      </c>
    </row>
    <row r="489" spans="1:32" x14ac:dyDescent="0.3">
      <c r="A489" s="9">
        <v>46708</v>
      </c>
      <c r="B489" s="37" t="s">
        <v>160</v>
      </c>
      <c r="C489" s="11"/>
      <c r="D489" s="21">
        <f t="shared" si="114"/>
        <v>26</v>
      </c>
      <c r="E489" s="15"/>
      <c r="F489" s="15"/>
      <c r="G489" s="21">
        <f t="shared" si="106"/>
        <v>26</v>
      </c>
      <c r="H489" s="21">
        <f t="shared" si="115"/>
        <v>20</v>
      </c>
      <c r="I489" s="15"/>
      <c r="J489" s="15"/>
      <c r="K489" s="21">
        <f t="shared" si="107"/>
        <v>20</v>
      </c>
      <c r="L489" s="21">
        <f t="shared" si="116"/>
        <v>48</v>
      </c>
      <c r="M489" s="15"/>
      <c r="N489" s="15"/>
      <c r="O489" s="21">
        <f t="shared" si="108"/>
        <v>48</v>
      </c>
      <c r="P489" s="21">
        <f t="shared" si="117"/>
        <v>13</v>
      </c>
      <c r="Q489" s="15"/>
      <c r="R489" s="15"/>
      <c r="S489" s="21">
        <f t="shared" si="109"/>
        <v>13</v>
      </c>
      <c r="T489" s="21">
        <f t="shared" si="118"/>
        <v>18</v>
      </c>
      <c r="U489" s="15"/>
      <c r="V489" s="15"/>
      <c r="W489" s="21">
        <f t="shared" si="110"/>
        <v>18</v>
      </c>
      <c r="X489" s="21">
        <f t="shared" si="119"/>
        <v>21</v>
      </c>
      <c r="Y489" s="15"/>
      <c r="Z489" s="15"/>
      <c r="AA489" s="21">
        <f t="shared" si="111"/>
        <v>21</v>
      </c>
      <c r="AB489" s="21">
        <f t="shared" si="120"/>
        <v>15</v>
      </c>
      <c r="AC489" s="15"/>
      <c r="AD489" s="15"/>
      <c r="AE489" s="21">
        <f t="shared" si="112"/>
        <v>15</v>
      </c>
      <c r="AF489" s="20" t="str">
        <f t="shared" si="113"/>
        <v>OK</v>
      </c>
    </row>
    <row r="490" spans="1:32" x14ac:dyDescent="0.3">
      <c r="A490" s="9">
        <v>46709</v>
      </c>
      <c r="B490" s="37" t="s">
        <v>161</v>
      </c>
      <c r="C490" s="11"/>
      <c r="D490" s="21">
        <f t="shared" si="114"/>
        <v>26</v>
      </c>
      <c r="E490" s="15"/>
      <c r="F490" s="15"/>
      <c r="G490" s="21">
        <f t="shared" si="106"/>
        <v>26</v>
      </c>
      <c r="H490" s="21">
        <f t="shared" si="115"/>
        <v>20</v>
      </c>
      <c r="I490" s="15"/>
      <c r="J490" s="15"/>
      <c r="K490" s="21">
        <f t="shared" si="107"/>
        <v>20</v>
      </c>
      <c r="L490" s="21">
        <f t="shared" si="116"/>
        <v>48</v>
      </c>
      <c r="M490" s="15"/>
      <c r="N490" s="15"/>
      <c r="O490" s="21">
        <f t="shared" si="108"/>
        <v>48</v>
      </c>
      <c r="P490" s="21">
        <f t="shared" si="117"/>
        <v>13</v>
      </c>
      <c r="Q490" s="15"/>
      <c r="R490" s="15"/>
      <c r="S490" s="21">
        <f t="shared" si="109"/>
        <v>13</v>
      </c>
      <c r="T490" s="21">
        <f t="shared" si="118"/>
        <v>18</v>
      </c>
      <c r="U490" s="15"/>
      <c r="V490" s="15"/>
      <c r="W490" s="21">
        <f t="shared" si="110"/>
        <v>18</v>
      </c>
      <c r="X490" s="21">
        <f t="shared" si="119"/>
        <v>21</v>
      </c>
      <c r="Y490" s="15"/>
      <c r="Z490" s="15"/>
      <c r="AA490" s="21">
        <f t="shared" si="111"/>
        <v>21</v>
      </c>
      <c r="AB490" s="21">
        <f t="shared" si="120"/>
        <v>15</v>
      </c>
      <c r="AC490" s="15"/>
      <c r="AD490" s="15"/>
      <c r="AE490" s="21">
        <f t="shared" si="112"/>
        <v>15</v>
      </c>
      <c r="AF490" s="20" t="str">
        <f t="shared" si="113"/>
        <v>OK</v>
      </c>
    </row>
    <row r="491" spans="1:32" x14ac:dyDescent="0.3">
      <c r="A491" s="9">
        <v>46710</v>
      </c>
      <c r="B491" s="37" t="s">
        <v>162</v>
      </c>
      <c r="C491" s="11"/>
      <c r="D491" s="21">
        <f t="shared" si="114"/>
        <v>26</v>
      </c>
      <c r="E491" s="15"/>
      <c r="F491" s="15"/>
      <c r="G491" s="21">
        <f t="shared" si="106"/>
        <v>26</v>
      </c>
      <c r="H491" s="21">
        <f t="shared" si="115"/>
        <v>20</v>
      </c>
      <c r="I491" s="15"/>
      <c r="J491" s="15"/>
      <c r="K491" s="21">
        <f t="shared" si="107"/>
        <v>20</v>
      </c>
      <c r="L491" s="21">
        <f t="shared" si="116"/>
        <v>48</v>
      </c>
      <c r="M491" s="15"/>
      <c r="N491" s="15"/>
      <c r="O491" s="21">
        <f t="shared" si="108"/>
        <v>48</v>
      </c>
      <c r="P491" s="21">
        <f t="shared" si="117"/>
        <v>13</v>
      </c>
      <c r="Q491" s="15"/>
      <c r="R491" s="15"/>
      <c r="S491" s="21">
        <f t="shared" si="109"/>
        <v>13</v>
      </c>
      <c r="T491" s="21">
        <f t="shared" si="118"/>
        <v>18</v>
      </c>
      <c r="U491" s="15"/>
      <c r="V491" s="15"/>
      <c r="W491" s="21">
        <f t="shared" si="110"/>
        <v>18</v>
      </c>
      <c r="X491" s="21">
        <f t="shared" si="119"/>
        <v>21</v>
      </c>
      <c r="Y491" s="15"/>
      <c r="Z491" s="15"/>
      <c r="AA491" s="21">
        <f t="shared" si="111"/>
        <v>21</v>
      </c>
      <c r="AB491" s="21">
        <f t="shared" si="120"/>
        <v>15</v>
      </c>
      <c r="AC491" s="15"/>
      <c r="AD491" s="15"/>
      <c r="AE491" s="21">
        <f t="shared" si="112"/>
        <v>15</v>
      </c>
      <c r="AF491" s="20" t="str">
        <f t="shared" si="113"/>
        <v>OK</v>
      </c>
    </row>
    <row r="492" spans="1:32" x14ac:dyDescent="0.3">
      <c r="A492" s="9">
        <v>46711</v>
      </c>
      <c r="B492" s="37" t="s">
        <v>163</v>
      </c>
      <c r="C492" s="11"/>
      <c r="D492" s="21">
        <f t="shared" si="114"/>
        <v>26</v>
      </c>
      <c r="E492" s="15"/>
      <c r="F492" s="15"/>
      <c r="G492" s="21">
        <f t="shared" si="106"/>
        <v>26</v>
      </c>
      <c r="H492" s="21">
        <f t="shared" si="115"/>
        <v>20</v>
      </c>
      <c r="I492" s="15"/>
      <c r="J492" s="15"/>
      <c r="K492" s="21">
        <f t="shared" si="107"/>
        <v>20</v>
      </c>
      <c r="L492" s="21">
        <f t="shared" si="116"/>
        <v>48</v>
      </c>
      <c r="M492" s="15"/>
      <c r="N492" s="15"/>
      <c r="O492" s="21">
        <f t="shared" si="108"/>
        <v>48</v>
      </c>
      <c r="P492" s="21">
        <f t="shared" si="117"/>
        <v>13</v>
      </c>
      <c r="Q492" s="15"/>
      <c r="R492" s="15"/>
      <c r="S492" s="21">
        <f t="shared" si="109"/>
        <v>13</v>
      </c>
      <c r="T492" s="21">
        <f t="shared" si="118"/>
        <v>18</v>
      </c>
      <c r="U492" s="15"/>
      <c r="V492" s="15"/>
      <c r="W492" s="21">
        <f t="shared" si="110"/>
        <v>18</v>
      </c>
      <c r="X492" s="21">
        <f t="shared" si="119"/>
        <v>21</v>
      </c>
      <c r="Y492" s="15"/>
      <c r="Z492" s="15"/>
      <c r="AA492" s="21">
        <f t="shared" si="111"/>
        <v>21</v>
      </c>
      <c r="AB492" s="21">
        <f t="shared" si="120"/>
        <v>15</v>
      </c>
      <c r="AC492" s="15"/>
      <c r="AD492" s="15"/>
      <c r="AE492" s="21">
        <f t="shared" si="112"/>
        <v>15</v>
      </c>
      <c r="AF492" s="20" t="str">
        <f t="shared" si="113"/>
        <v>OK</v>
      </c>
    </row>
    <row r="493" spans="1:32" x14ac:dyDescent="0.3">
      <c r="A493" s="9">
        <v>46712</v>
      </c>
      <c r="B493" s="37" t="s">
        <v>158</v>
      </c>
      <c r="C493" s="11"/>
      <c r="D493" s="21">
        <f t="shared" si="114"/>
        <v>26</v>
      </c>
      <c r="E493" s="15"/>
      <c r="F493" s="15"/>
      <c r="G493" s="21">
        <f t="shared" si="106"/>
        <v>26</v>
      </c>
      <c r="H493" s="21">
        <f t="shared" si="115"/>
        <v>20</v>
      </c>
      <c r="I493" s="15"/>
      <c r="J493" s="15"/>
      <c r="K493" s="21">
        <f t="shared" si="107"/>
        <v>20</v>
      </c>
      <c r="L493" s="21">
        <f t="shared" si="116"/>
        <v>48</v>
      </c>
      <c r="M493" s="15"/>
      <c r="N493" s="15"/>
      <c r="O493" s="21">
        <f t="shared" si="108"/>
        <v>48</v>
      </c>
      <c r="P493" s="21">
        <f t="shared" si="117"/>
        <v>13</v>
      </c>
      <c r="Q493" s="15"/>
      <c r="R493" s="15"/>
      <c r="S493" s="21">
        <f t="shared" si="109"/>
        <v>13</v>
      </c>
      <c r="T493" s="21">
        <f t="shared" si="118"/>
        <v>18</v>
      </c>
      <c r="U493" s="15"/>
      <c r="V493" s="15"/>
      <c r="W493" s="21">
        <f t="shared" si="110"/>
        <v>18</v>
      </c>
      <c r="X493" s="21">
        <f t="shared" si="119"/>
        <v>21</v>
      </c>
      <c r="Y493" s="15"/>
      <c r="Z493" s="15"/>
      <c r="AA493" s="21">
        <f t="shared" si="111"/>
        <v>21</v>
      </c>
      <c r="AB493" s="21">
        <f t="shared" si="120"/>
        <v>15</v>
      </c>
      <c r="AC493" s="15"/>
      <c r="AD493" s="15"/>
      <c r="AE493" s="21">
        <f t="shared" si="112"/>
        <v>15</v>
      </c>
      <c r="AF493" s="20" t="str">
        <f t="shared" si="113"/>
        <v>OK</v>
      </c>
    </row>
    <row r="494" spans="1:32" x14ac:dyDescent="0.3">
      <c r="A494" s="9">
        <v>46713</v>
      </c>
      <c r="B494" s="37" t="s">
        <v>157</v>
      </c>
      <c r="C494" s="11"/>
      <c r="D494" s="21">
        <f t="shared" si="114"/>
        <v>26</v>
      </c>
      <c r="E494" s="15"/>
      <c r="F494" s="15"/>
      <c r="G494" s="21">
        <f t="shared" si="106"/>
        <v>26</v>
      </c>
      <c r="H494" s="21">
        <f t="shared" si="115"/>
        <v>20</v>
      </c>
      <c r="I494" s="15"/>
      <c r="J494" s="15"/>
      <c r="K494" s="21">
        <f t="shared" si="107"/>
        <v>20</v>
      </c>
      <c r="L494" s="21">
        <f t="shared" si="116"/>
        <v>48</v>
      </c>
      <c r="M494" s="15"/>
      <c r="N494" s="15"/>
      <c r="O494" s="21">
        <f t="shared" si="108"/>
        <v>48</v>
      </c>
      <c r="P494" s="21">
        <f t="shared" si="117"/>
        <v>13</v>
      </c>
      <c r="Q494" s="15"/>
      <c r="R494" s="15"/>
      <c r="S494" s="21">
        <f t="shared" si="109"/>
        <v>13</v>
      </c>
      <c r="T494" s="21">
        <f t="shared" si="118"/>
        <v>18</v>
      </c>
      <c r="U494" s="15"/>
      <c r="V494" s="15"/>
      <c r="W494" s="21">
        <f t="shared" si="110"/>
        <v>18</v>
      </c>
      <c r="X494" s="21">
        <f t="shared" si="119"/>
        <v>21</v>
      </c>
      <c r="Y494" s="15"/>
      <c r="Z494" s="15"/>
      <c r="AA494" s="21">
        <f t="shared" si="111"/>
        <v>21</v>
      </c>
      <c r="AB494" s="21">
        <f t="shared" si="120"/>
        <v>15</v>
      </c>
      <c r="AC494" s="15"/>
      <c r="AD494" s="15"/>
      <c r="AE494" s="21">
        <f t="shared" si="112"/>
        <v>15</v>
      </c>
      <c r="AF494" s="20" t="str">
        <f t="shared" si="113"/>
        <v>OK</v>
      </c>
    </row>
    <row r="495" spans="1:32" x14ac:dyDescent="0.3">
      <c r="A495" s="9">
        <v>46714</v>
      </c>
      <c r="B495" s="37" t="s">
        <v>159</v>
      </c>
      <c r="C495" s="11"/>
      <c r="D495" s="21">
        <f t="shared" si="114"/>
        <v>26</v>
      </c>
      <c r="E495" s="15"/>
      <c r="F495" s="15"/>
      <c r="G495" s="21">
        <f t="shared" si="106"/>
        <v>26</v>
      </c>
      <c r="H495" s="21">
        <f t="shared" si="115"/>
        <v>20</v>
      </c>
      <c r="I495" s="15"/>
      <c r="J495" s="15"/>
      <c r="K495" s="21">
        <f t="shared" si="107"/>
        <v>20</v>
      </c>
      <c r="L495" s="21">
        <f t="shared" si="116"/>
        <v>48</v>
      </c>
      <c r="M495" s="15"/>
      <c r="N495" s="15"/>
      <c r="O495" s="21">
        <f t="shared" si="108"/>
        <v>48</v>
      </c>
      <c r="P495" s="21">
        <f t="shared" si="117"/>
        <v>13</v>
      </c>
      <c r="Q495" s="15"/>
      <c r="R495" s="15"/>
      <c r="S495" s="21">
        <f t="shared" si="109"/>
        <v>13</v>
      </c>
      <c r="T495" s="21">
        <f t="shared" si="118"/>
        <v>18</v>
      </c>
      <c r="U495" s="15"/>
      <c r="V495" s="15"/>
      <c r="W495" s="21">
        <f t="shared" si="110"/>
        <v>18</v>
      </c>
      <c r="X495" s="21">
        <f t="shared" si="119"/>
        <v>21</v>
      </c>
      <c r="Y495" s="15"/>
      <c r="Z495" s="15"/>
      <c r="AA495" s="21">
        <f t="shared" si="111"/>
        <v>21</v>
      </c>
      <c r="AB495" s="21">
        <f t="shared" si="120"/>
        <v>15</v>
      </c>
      <c r="AC495" s="15"/>
      <c r="AD495" s="15"/>
      <c r="AE495" s="21">
        <f t="shared" si="112"/>
        <v>15</v>
      </c>
      <c r="AF495" s="20" t="str">
        <f t="shared" si="113"/>
        <v>OK</v>
      </c>
    </row>
    <row r="496" spans="1:32" x14ac:dyDescent="0.3">
      <c r="A496" s="9">
        <v>46715</v>
      </c>
      <c r="B496" s="37" t="s">
        <v>160</v>
      </c>
      <c r="C496" s="11"/>
      <c r="D496" s="21">
        <f t="shared" si="114"/>
        <v>26</v>
      </c>
      <c r="E496" s="15"/>
      <c r="F496" s="15"/>
      <c r="G496" s="21">
        <f t="shared" si="106"/>
        <v>26</v>
      </c>
      <c r="H496" s="21">
        <f t="shared" si="115"/>
        <v>20</v>
      </c>
      <c r="I496" s="15"/>
      <c r="J496" s="15"/>
      <c r="K496" s="21">
        <f t="shared" si="107"/>
        <v>20</v>
      </c>
      <c r="L496" s="21">
        <f t="shared" si="116"/>
        <v>48</v>
      </c>
      <c r="M496" s="15"/>
      <c r="N496" s="15"/>
      <c r="O496" s="21">
        <f t="shared" si="108"/>
        <v>48</v>
      </c>
      <c r="P496" s="21">
        <f t="shared" si="117"/>
        <v>13</v>
      </c>
      <c r="Q496" s="15"/>
      <c r="R496" s="15"/>
      <c r="S496" s="21">
        <f t="shared" si="109"/>
        <v>13</v>
      </c>
      <c r="T496" s="21">
        <f t="shared" si="118"/>
        <v>18</v>
      </c>
      <c r="U496" s="15"/>
      <c r="V496" s="15"/>
      <c r="W496" s="21">
        <f t="shared" si="110"/>
        <v>18</v>
      </c>
      <c r="X496" s="21">
        <f t="shared" si="119"/>
        <v>21</v>
      </c>
      <c r="Y496" s="15"/>
      <c r="Z496" s="15"/>
      <c r="AA496" s="21">
        <f t="shared" si="111"/>
        <v>21</v>
      </c>
      <c r="AB496" s="21">
        <f t="shared" si="120"/>
        <v>15</v>
      </c>
      <c r="AC496" s="15"/>
      <c r="AD496" s="15"/>
      <c r="AE496" s="21">
        <f t="shared" si="112"/>
        <v>15</v>
      </c>
      <c r="AF496" s="20" t="str">
        <f t="shared" si="113"/>
        <v>OK</v>
      </c>
    </row>
    <row r="497" spans="1:32" x14ac:dyDescent="0.3">
      <c r="A497" s="9">
        <v>46716</v>
      </c>
      <c r="B497" s="37" t="s">
        <v>161</v>
      </c>
      <c r="C497" s="11"/>
      <c r="D497" s="21">
        <f t="shared" si="114"/>
        <v>26</v>
      </c>
      <c r="E497" s="15"/>
      <c r="F497" s="15"/>
      <c r="G497" s="21">
        <f t="shared" si="106"/>
        <v>26</v>
      </c>
      <c r="H497" s="21">
        <f t="shared" si="115"/>
        <v>20</v>
      </c>
      <c r="I497" s="15"/>
      <c r="J497" s="15"/>
      <c r="K497" s="21">
        <f t="shared" si="107"/>
        <v>20</v>
      </c>
      <c r="L497" s="21">
        <f t="shared" si="116"/>
        <v>48</v>
      </c>
      <c r="M497" s="15"/>
      <c r="N497" s="15"/>
      <c r="O497" s="21">
        <f t="shared" si="108"/>
        <v>48</v>
      </c>
      <c r="P497" s="21">
        <f t="shared" si="117"/>
        <v>13</v>
      </c>
      <c r="Q497" s="15"/>
      <c r="R497" s="15"/>
      <c r="S497" s="21">
        <f t="shared" si="109"/>
        <v>13</v>
      </c>
      <c r="T497" s="21">
        <f t="shared" si="118"/>
        <v>18</v>
      </c>
      <c r="U497" s="15"/>
      <c r="V497" s="15"/>
      <c r="W497" s="21">
        <f t="shared" si="110"/>
        <v>18</v>
      </c>
      <c r="X497" s="21">
        <f t="shared" si="119"/>
        <v>21</v>
      </c>
      <c r="Y497" s="15"/>
      <c r="Z497" s="15"/>
      <c r="AA497" s="21">
        <f t="shared" si="111"/>
        <v>21</v>
      </c>
      <c r="AB497" s="21">
        <f t="shared" si="120"/>
        <v>15</v>
      </c>
      <c r="AC497" s="15"/>
      <c r="AD497" s="15"/>
      <c r="AE497" s="21">
        <f t="shared" si="112"/>
        <v>15</v>
      </c>
      <c r="AF497" s="20" t="str">
        <f t="shared" si="113"/>
        <v>OK</v>
      </c>
    </row>
    <row r="498" spans="1:32" x14ac:dyDescent="0.3">
      <c r="A498" s="9">
        <v>46717</v>
      </c>
      <c r="B498" s="37" t="s">
        <v>162</v>
      </c>
      <c r="C498" s="11"/>
      <c r="D498" s="21">
        <f t="shared" si="114"/>
        <v>26</v>
      </c>
      <c r="E498" s="15"/>
      <c r="F498" s="15"/>
      <c r="G498" s="21">
        <f t="shared" si="106"/>
        <v>26</v>
      </c>
      <c r="H498" s="21">
        <f t="shared" si="115"/>
        <v>20</v>
      </c>
      <c r="I498" s="15"/>
      <c r="J498" s="15"/>
      <c r="K498" s="21">
        <f t="shared" si="107"/>
        <v>20</v>
      </c>
      <c r="L498" s="21">
        <f t="shared" si="116"/>
        <v>48</v>
      </c>
      <c r="M498" s="15"/>
      <c r="N498" s="15"/>
      <c r="O498" s="21">
        <f t="shared" si="108"/>
        <v>48</v>
      </c>
      <c r="P498" s="21">
        <f t="shared" si="117"/>
        <v>13</v>
      </c>
      <c r="Q498" s="15"/>
      <c r="R498" s="15"/>
      <c r="S498" s="21">
        <f t="shared" si="109"/>
        <v>13</v>
      </c>
      <c r="T498" s="21">
        <f t="shared" si="118"/>
        <v>18</v>
      </c>
      <c r="U498" s="15"/>
      <c r="V498" s="15"/>
      <c r="W498" s="21">
        <f t="shared" si="110"/>
        <v>18</v>
      </c>
      <c r="X498" s="21">
        <f t="shared" si="119"/>
        <v>21</v>
      </c>
      <c r="Y498" s="15"/>
      <c r="Z498" s="15"/>
      <c r="AA498" s="21">
        <f t="shared" si="111"/>
        <v>21</v>
      </c>
      <c r="AB498" s="21">
        <f t="shared" si="120"/>
        <v>15</v>
      </c>
      <c r="AC498" s="15"/>
      <c r="AD498" s="15"/>
      <c r="AE498" s="21">
        <f t="shared" si="112"/>
        <v>15</v>
      </c>
      <c r="AF498" s="20" t="str">
        <f t="shared" si="113"/>
        <v>OK</v>
      </c>
    </row>
    <row r="499" spans="1:32" x14ac:dyDescent="0.3">
      <c r="A499" s="9">
        <v>46718</v>
      </c>
      <c r="B499" s="37" t="s">
        <v>163</v>
      </c>
      <c r="C499" s="11"/>
      <c r="D499" s="21">
        <f t="shared" si="114"/>
        <v>26</v>
      </c>
      <c r="E499" s="15"/>
      <c r="F499" s="15"/>
      <c r="G499" s="21">
        <f t="shared" si="106"/>
        <v>26</v>
      </c>
      <c r="H499" s="21">
        <f t="shared" si="115"/>
        <v>20</v>
      </c>
      <c r="I499" s="15"/>
      <c r="J499" s="15"/>
      <c r="K499" s="21">
        <f t="shared" si="107"/>
        <v>20</v>
      </c>
      <c r="L499" s="21">
        <f t="shared" si="116"/>
        <v>48</v>
      </c>
      <c r="M499" s="15"/>
      <c r="N499" s="15"/>
      <c r="O499" s="21">
        <f t="shared" si="108"/>
        <v>48</v>
      </c>
      <c r="P499" s="21">
        <f t="shared" si="117"/>
        <v>13</v>
      </c>
      <c r="Q499" s="15"/>
      <c r="R499" s="15"/>
      <c r="S499" s="21">
        <f t="shared" si="109"/>
        <v>13</v>
      </c>
      <c r="T499" s="21">
        <f t="shared" si="118"/>
        <v>18</v>
      </c>
      <c r="U499" s="15"/>
      <c r="V499" s="15"/>
      <c r="W499" s="21">
        <f t="shared" si="110"/>
        <v>18</v>
      </c>
      <c r="X499" s="21">
        <f t="shared" si="119"/>
        <v>21</v>
      </c>
      <c r="Y499" s="15"/>
      <c r="Z499" s="15"/>
      <c r="AA499" s="21">
        <f t="shared" si="111"/>
        <v>21</v>
      </c>
      <c r="AB499" s="21">
        <f t="shared" si="120"/>
        <v>15</v>
      </c>
      <c r="AC499" s="15"/>
      <c r="AD499" s="15"/>
      <c r="AE499" s="21">
        <f t="shared" si="112"/>
        <v>15</v>
      </c>
      <c r="AF499" s="20" t="str">
        <f t="shared" si="113"/>
        <v>OK</v>
      </c>
    </row>
    <row r="500" spans="1:32" x14ac:dyDescent="0.3">
      <c r="A500" s="9">
        <v>46719</v>
      </c>
      <c r="B500" s="37" t="s">
        <v>158</v>
      </c>
      <c r="C500" s="11"/>
      <c r="D500" s="21">
        <f t="shared" si="114"/>
        <v>26</v>
      </c>
      <c r="E500" s="15"/>
      <c r="F500" s="15"/>
      <c r="G500" s="21">
        <f t="shared" si="106"/>
        <v>26</v>
      </c>
      <c r="H500" s="21">
        <f t="shared" si="115"/>
        <v>20</v>
      </c>
      <c r="I500" s="15"/>
      <c r="J500" s="15"/>
      <c r="K500" s="21">
        <f t="shared" si="107"/>
        <v>20</v>
      </c>
      <c r="L500" s="21">
        <f t="shared" si="116"/>
        <v>48</v>
      </c>
      <c r="M500" s="15"/>
      <c r="N500" s="15"/>
      <c r="O500" s="21">
        <f t="shared" si="108"/>
        <v>48</v>
      </c>
      <c r="P500" s="21">
        <f t="shared" si="117"/>
        <v>13</v>
      </c>
      <c r="Q500" s="15"/>
      <c r="R500" s="15"/>
      <c r="S500" s="21">
        <f t="shared" si="109"/>
        <v>13</v>
      </c>
      <c r="T500" s="21">
        <f t="shared" si="118"/>
        <v>18</v>
      </c>
      <c r="U500" s="15"/>
      <c r="V500" s="15"/>
      <c r="W500" s="21">
        <f t="shared" si="110"/>
        <v>18</v>
      </c>
      <c r="X500" s="21">
        <f t="shared" si="119"/>
        <v>21</v>
      </c>
      <c r="Y500" s="15"/>
      <c r="Z500" s="15"/>
      <c r="AA500" s="21">
        <f t="shared" si="111"/>
        <v>21</v>
      </c>
      <c r="AB500" s="21">
        <f t="shared" si="120"/>
        <v>15</v>
      </c>
      <c r="AC500" s="15"/>
      <c r="AD500" s="15"/>
      <c r="AE500" s="21">
        <f t="shared" si="112"/>
        <v>15</v>
      </c>
      <c r="AF500" s="20" t="str">
        <f t="shared" si="113"/>
        <v>OK</v>
      </c>
    </row>
    <row r="501" spans="1:32" x14ac:dyDescent="0.3">
      <c r="A501" s="9">
        <v>46720</v>
      </c>
      <c r="B501" s="37" t="s">
        <v>157</v>
      </c>
      <c r="C501" s="11"/>
      <c r="D501" s="21">
        <f t="shared" si="114"/>
        <v>26</v>
      </c>
      <c r="E501" s="15"/>
      <c r="F501" s="15"/>
      <c r="G501" s="21">
        <f t="shared" si="106"/>
        <v>26</v>
      </c>
      <c r="H501" s="21">
        <f t="shared" si="115"/>
        <v>20</v>
      </c>
      <c r="I501" s="15"/>
      <c r="J501" s="15"/>
      <c r="K501" s="21">
        <f t="shared" si="107"/>
        <v>20</v>
      </c>
      <c r="L501" s="21">
        <f t="shared" si="116"/>
        <v>48</v>
      </c>
      <c r="M501" s="15"/>
      <c r="N501" s="15"/>
      <c r="O501" s="21">
        <f t="shared" si="108"/>
        <v>48</v>
      </c>
      <c r="P501" s="21">
        <f t="shared" si="117"/>
        <v>13</v>
      </c>
      <c r="Q501" s="15"/>
      <c r="R501" s="15"/>
      <c r="S501" s="21">
        <f t="shared" si="109"/>
        <v>13</v>
      </c>
      <c r="T501" s="21">
        <f t="shared" si="118"/>
        <v>18</v>
      </c>
      <c r="U501" s="15"/>
      <c r="V501" s="15"/>
      <c r="W501" s="21">
        <f t="shared" si="110"/>
        <v>18</v>
      </c>
      <c r="X501" s="21">
        <f t="shared" si="119"/>
        <v>21</v>
      </c>
      <c r="Y501" s="15"/>
      <c r="Z501" s="15"/>
      <c r="AA501" s="21">
        <f t="shared" si="111"/>
        <v>21</v>
      </c>
      <c r="AB501" s="21">
        <f t="shared" si="120"/>
        <v>15</v>
      </c>
      <c r="AC501" s="15"/>
      <c r="AD501" s="15"/>
      <c r="AE501" s="21">
        <f t="shared" si="112"/>
        <v>15</v>
      </c>
      <c r="AF501" s="20" t="str">
        <f t="shared" si="113"/>
        <v>OK</v>
      </c>
    </row>
    <row r="502" spans="1:32" x14ac:dyDescent="0.3">
      <c r="A502" s="9">
        <v>46721</v>
      </c>
      <c r="B502" s="37" t="s">
        <v>159</v>
      </c>
      <c r="C502" s="11"/>
      <c r="D502" s="21">
        <f t="shared" si="114"/>
        <v>26</v>
      </c>
      <c r="E502" s="15"/>
      <c r="F502" s="15"/>
      <c r="G502" s="21">
        <f t="shared" si="106"/>
        <v>26</v>
      </c>
      <c r="H502" s="21">
        <f t="shared" si="115"/>
        <v>20</v>
      </c>
      <c r="I502" s="15"/>
      <c r="J502" s="15"/>
      <c r="K502" s="21">
        <f t="shared" si="107"/>
        <v>20</v>
      </c>
      <c r="L502" s="21">
        <f t="shared" si="116"/>
        <v>48</v>
      </c>
      <c r="M502" s="15"/>
      <c r="N502" s="15"/>
      <c r="O502" s="21">
        <f t="shared" si="108"/>
        <v>48</v>
      </c>
      <c r="P502" s="21">
        <f t="shared" si="117"/>
        <v>13</v>
      </c>
      <c r="Q502" s="15"/>
      <c r="R502" s="15"/>
      <c r="S502" s="21">
        <f t="shared" si="109"/>
        <v>13</v>
      </c>
      <c r="T502" s="21">
        <f t="shared" si="118"/>
        <v>18</v>
      </c>
      <c r="U502" s="15"/>
      <c r="V502" s="15"/>
      <c r="W502" s="21">
        <f t="shared" si="110"/>
        <v>18</v>
      </c>
      <c r="X502" s="21">
        <f t="shared" si="119"/>
        <v>21</v>
      </c>
      <c r="Y502" s="15"/>
      <c r="Z502" s="15"/>
      <c r="AA502" s="21">
        <f t="shared" si="111"/>
        <v>21</v>
      </c>
      <c r="AB502" s="21">
        <f t="shared" si="120"/>
        <v>15</v>
      </c>
      <c r="AC502" s="15"/>
      <c r="AD502" s="15"/>
      <c r="AE502" s="21">
        <f t="shared" si="112"/>
        <v>15</v>
      </c>
      <c r="AF502" s="20" t="str">
        <f t="shared" si="113"/>
        <v>OK</v>
      </c>
    </row>
    <row r="503" spans="1:32" x14ac:dyDescent="0.3">
      <c r="A503" s="9">
        <v>46722</v>
      </c>
      <c r="B503" s="37" t="s">
        <v>160</v>
      </c>
      <c r="C503" s="11"/>
      <c r="D503" s="21">
        <f t="shared" si="114"/>
        <v>26</v>
      </c>
      <c r="E503" s="15"/>
      <c r="F503" s="15"/>
      <c r="G503" s="21">
        <f t="shared" si="106"/>
        <v>26</v>
      </c>
      <c r="H503" s="21">
        <f t="shared" si="115"/>
        <v>20</v>
      </c>
      <c r="I503" s="15"/>
      <c r="J503" s="15"/>
      <c r="K503" s="21">
        <f t="shared" si="107"/>
        <v>20</v>
      </c>
      <c r="L503" s="21">
        <f t="shared" si="116"/>
        <v>48</v>
      </c>
      <c r="M503" s="15"/>
      <c r="N503" s="15"/>
      <c r="O503" s="21">
        <f t="shared" si="108"/>
        <v>48</v>
      </c>
      <c r="P503" s="21">
        <f t="shared" si="117"/>
        <v>13</v>
      </c>
      <c r="Q503" s="15"/>
      <c r="R503" s="15"/>
      <c r="S503" s="21">
        <f t="shared" si="109"/>
        <v>13</v>
      </c>
      <c r="T503" s="21">
        <f t="shared" si="118"/>
        <v>18</v>
      </c>
      <c r="U503" s="15"/>
      <c r="V503" s="15"/>
      <c r="W503" s="21">
        <f t="shared" si="110"/>
        <v>18</v>
      </c>
      <c r="X503" s="21">
        <f t="shared" si="119"/>
        <v>21</v>
      </c>
      <c r="Y503" s="15"/>
      <c r="Z503" s="15"/>
      <c r="AA503" s="21">
        <f t="shared" si="111"/>
        <v>21</v>
      </c>
      <c r="AB503" s="21">
        <f t="shared" si="120"/>
        <v>15</v>
      </c>
      <c r="AC503" s="15"/>
      <c r="AD503" s="15"/>
      <c r="AE503" s="21">
        <f t="shared" si="112"/>
        <v>15</v>
      </c>
      <c r="AF503" s="20" t="str">
        <f t="shared" si="113"/>
        <v>OK</v>
      </c>
    </row>
    <row r="504" spans="1:32" x14ac:dyDescent="0.3">
      <c r="A504" s="9">
        <v>46723</v>
      </c>
      <c r="B504" s="37" t="s">
        <v>161</v>
      </c>
      <c r="C504" s="11"/>
      <c r="D504" s="21">
        <f t="shared" si="114"/>
        <v>26</v>
      </c>
      <c r="E504" s="15"/>
      <c r="F504" s="15"/>
      <c r="G504" s="21">
        <f t="shared" si="106"/>
        <v>26</v>
      </c>
      <c r="H504" s="21">
        <f t="shared" si="115"/>
        <v>20</v>
      </c>
      <c r="I504" s="15"/>
      <c r="J504" s="15"/>
      <c r="K504" s="21">
        <f t="shared" si="107"/>
        <v>20</v>
      </c>
      <c r="L504" s="21">
        <f t="shared" si="116"/>
        <v>48</v>
      </c>
      <c r="M504" s="15"/>
      <c r="N504" s="15"/>
      <c r="O504" s="21">
        <f t="shared" si="108"/>
        <v>48</v>
      </c>
      <c r="P504" s="21">
        <f t="shared" si="117"/>
        <v>13</v>
      </c>
      <c r="Q504" s="15"/>
      <c r="R504" s="15"/>
      <c r="S504" s="21">
        <f t="shared" si="109"/>
        <v>13</v>
      </c>
      <c r="T504" s="21">
        <f t="shared" si="118"/>
        <v>18</v>
      </c>
      <c r="U504" s="15"/>
      <c r="V504" s="15"/>
      <c r="W504" s="21">
        <f t="shared" si="110"/>
        <v>18</v>
      </c>
      <c r="X504" s="21">
        <f t="shared" si="119"/>
        <v>21</v>
      </c>
      <c r="Y504" s="15"/>
      <c r="Z504" s="15"/>
      <c r="AA504" s="21">
        <f t="shared" si="111"/>
        <v>21</v>
      </c>
      <c r="AB504" s="21">
        <f t="shared" si="120"/>
        <v>15</v>
      </c>
      <c r="AC504" s="15"/>
      <c r="AD504" s="15"/>
      <c r="AE504" s="21">
        <f t="shared" si="112"/>
        <v>15</v>
      </c>
      <c r="AF504" s="20" t="str">
        <f t="shared" si="113"/>
        <v>OK</v>
      </c>
    </row>
    <row r="505" spans="1:32" x14ac:dyDescent="0.3">
      <c r="A505" s="9">
        <v>46724</v>
      </c>
      <c r="B505" s="37" t="s">
        <v>162</v>
      </c>
      <c r="C505" s="11"/>
      <c r="D505" s="21">
        <f t="shared" si="114"/>
        <v>26</v>
      </c>
      <c r="E505" s="15"/>
      <c r="F505" s="15"/>
      <c r="G505" s="21">
        <f t="shared" si="106"/>
        <v>26</v>
      </c>
      <c r="H505" s="21">
        <f t="shared" si="115"/>
        <v>20</v>
      </c>
      <c r="I505" s="15"/>
      <c r="J505" s="15"/>
      <c r="K505" s="21">
        <f t="shared" si="107"/>
        <v>20</v>
      </c>
      <c r="L505" s="21">
        <f t="shared" si="116"/>
        <v>48</v>
      </c>
      <c r="M505" s="15"/>
      <c r="N505" s="15"/>
      <c r="O505" s="21">
        <f t="shared" si="108"/>
        <v>48</v>
      </c>
      <c r="P505" s="21">
        <f t="shared" si="117"/>
        <v>13</v>
      </c>
      <c r="Q505" s="15"/>
      <c r="R505" s="15"/>
      <c r="S505" s="21">
        <f t="shared" si="109"/>
        <v>13</v>
      </c>
      <c r="T505" s="21">
        <f t="shared" si="118"/>
        <v>18</v>
      </c>
      <c r="U505" s="15"/>
      <c r="V505" s="15"/>
      <c r="W505" s="21">
        <f t="shared" si="110"/>
        <v>18</v>
      </c>
      <c r="X505" s="21">
        <f t="shared" si="119"/>
        <v>21</v>
      </c>
      <c r="Y505" s="15"/>
      <c r="Z505" s="15"/>
      <c r="AA505" s="21">
        <f t="shared" si="111"/>
        <v>21</v>
      </c>
      <c r="AB505" s="21">
        <f t="shared" si="120"/>
        <v>15</v>
      </c>
      <c r="AC505" s="15"/>
      <c r="AD505" s="15"/>
      <c r="AE505" s="21">
        <f t="shared" si="112"/>
        <v>15</v>
      </c>
      <c r="AF505" s="20" t="str">
        <f t="shared" si="113"/>
        <v>OK</v>
      </c>
    </row>
    <row r="506" spans="1:32" x14ac:dyDescent="0.3">
      <c r="A506" s="9">
        <v>46725</v>
      </c>
      <c r="B506" s="37" t="s">
        <v>163</v>
      </c>
      <c r="C506" s="11"/>
      <c r="D506" s="21">
        <f t="shared" si="114"/>
        <v>26</v>
      </c>
      <c r="E506" s="15"/>
      <c r="F506" s="15"/>
      <c r="G506" s="21">
        <f t="shared" si="106"/>
        <v>26</v>
      </c>
      <c r="H506" s="21">
        <f t="shared" si="115"/>
        <v>20</v>
      </c>
      <c r="I506" s="15"/>
      <c r="J506" s="15"/>
      <c r="K506" s="21">
        <f t="shared" si="107"/>
        <v>20</v>
      </c>
      <c r="L506" s="21">
        <f t="shared" si="116"/>
        <v>48</v>
      </c>
      <c r="M506" s="15"/>
      <c r="N506" s="15"/>
      <c r="O506" s="21">
        <f t="shared" si="108"/>
        <v>48</v>
      </c>
      <c r="P506" s="21">
        <f t="shared" si="117"/>
        <v>13</v>
      </c>
      <c r="Q506" s="15"/>
      <c r="R506" s="15"/>
      <c r="S506" s="21">
        <f t="shared" si="109"/>
        <v>13</v>
      </c>
      <c r="T506" s="21">
        <f t="shared" si="118"/>
        <v>18</v>
      </c>
      <c r="U506" s="15"/>
      <c r="V506" s="15"/>
      <c r="W506" s="21">
        <f t="shared" si="110"/>
        <v>18</v>
      </c>
      <c r="X506" s="21">
        <f t="shared" si="119"/>
        <v>21</v>
      </c>
      <c r="Y506" s="15"/>
      <c r="Z506" s="15"/>
      <c r="AA506" s="21">
        <f t="shared" si="111"/>
        <v>21</v>
      </c>
      <c r="AB506" s="21">
        <f t="shared" si="120"/>
        <v>15</v>
      </c>
      <c r="AC506" s="15"/>
      <c r="AD506" s="15"/>
      <c r="AE506" s="21">
        <f t="shared" si="112"/>
        <v>15</v>
      </c>
      <c r="AF506" s="20" t="str">
        <f t="shared" si="113"/>
        <v>OK</v>
      </c>
    </row>
    <row r="507" spans="1:32" x14ac:dyDescent="0.3">
      <c r="A507" s="9">
        <v>46726</v>
      </c>
      <c r="B507" s="37" t="s">
        <v>158</v>
      </c>
      <c r="C507" s="11"/>
      <c r="D507" s="21">
        <f t="shared" si="114"/>
        <v>26</v>
      </c>
      <c r="E507" s="15"/>
      <c r="F507" s="15"/>
      <c r="G507" s="21">
        <f t="shared" si="106"/>
        <v>26</v>
      </c>
      <c r="H507" s="21">
        <f t="shared" si="115"/>
        <v>20</v>
      </c>
      <c r="I507" s="15"/>
      <c r="J507" s="15"/>
      <c r="K507" s="21">
        <f t="shared" si="107"/>
        <v>20</v>
      </c>
      <c r="L507" s="21">
        <f t="shared" si="116"/>
        <v>48</v>
      </c>
      <c r="M507" s="15"/>
      <c r="N507" s="15"/>
      <c r="O507" s="21">
        <f t="shared" si="108"/>
        <v>48</v>
      </c>
      <c r="P507" s="21">
        <f t="shared" si="117"/>
        <v>13</v>
      </c>
      <c r="Q507" s="15"/>
      <c r="R507" s="15"/>
      <c r="S507" s="21">
        <f t="shared" si="109"/>
        <v>13</v>
      </c>
      <c r="T507" s="21">
        <f t="shared" si="118"/>
        <v>18</v>
      </c>
      <c r="U507" s="15"/>
      <c r="V507" s="15"/>
      <c r="W507" s="21">
        <f t="shared" si="110"/>
        <v>18</v>
      </c>
      <c r="X507" s="21">
        <f t="shared" si="119"/>
        <v>21</v>
      </c>
      <c r="Y507" s="15"/>
      <c r="Z507" s="15"/>
      <c r="AA507" s="21">
        <f t="shared" si="111"/>
        <v>21</v>
      </c>
      <c r="AB507" s="21">
        <f t="shared" si="120"/>
        <v>15</v>
      </c>
      <c r="AC507" s="15"/>
      <c r="AD507" s="15"/>
      <c r="AE507" s="21">
        <f t="shared" si="112"/>
        <v>15</v>
      </c>
      <c r="AF507" s="20" t="str">
        <f t="shared" si="113"/>
        <v>OK</v>
      </c>
    </row>
    <row r="508" spans="1:32" x14ac:dyDescent="0.3">
      <c r="A508" s="9">
        <v>46727</v>
      </c>
      <c r="B508" s="37" t="s">
        <v>157</v>
      </c>
      <c r="C508" s="11"/>
      <c r="D508" s="21">
        <f t="shared" si="114"/>
        <v>26</v>
      </c>
      <c r="E508" s="15"/>
      <c r="F508" s="15"/>
      <c r="G508" s="21">
        <f t="shared" si="106"/>
        <v>26</v>
      </c>
      <c r="H508" s="21">
        <f t="shared" si="115"/>
        <v>20</v>
      </c>
      <c r="I508" s="15"/>
      <c r="J508" s="15"/>
      <c r="K508" s="21">
        <f t="shared" si="107"/>
        <v>20</v>
      </c>
      <c r="L508" s="21">
        <f t="shared" si="116"/>
        <v>48</v>
      </c>
      <c r="M508" s="15"/>
      <c r="N508" s="15"/>
      <c r="O508" s="21">
        <f t="shared" si="108"/>
        <v>48</v>
      </c>
      <c r="P508" s="21">
        <f t="shared" si="117"/>
        <v>13</v>
      </c>
      <c r="Q508" s="15"/>
      <c r="R508" s="15"/>
      <c r="S508" s="21">
        <f t="shared" si="109"/>
        <v>13</v>
      </c>
      <c r="T508" s="21">
        <f t="shared" si="118"/>
        <v>18</v>
      </c>
      <c r="U508" s="15"/>
      <c r="V508" s="15"/>
      <c r="W508" s="21">
        <f t="shared" si="110"/>
        <v>18</v>
      </c>
      <c r="X508" s="21">
        <f t="shared" si="119"/>
        <v>21</v>
      </c>
      <c r="Y508" s="15"/>
      <c r="Z508" s="15"/>
      <c r="AA508" s="21">
        <f t="shared" si="111"/>
        <v>21</v>
      </c>
      <c r="AB508" s="21">
        <f t="shared" si="120"/>
        <v>15</v>
      </c>
      <c r="AC508" s="15"/>
      <c r="AD508" s="15"/>
      <c r="AE508" s="21">
        <f t="shared" si="112"/>
        <v>15</v>
      </c>
      <c r="AF508" s="20" t="str">
        <f t="shared" si="113"/>
        <v>OK</v>
      </c>
    </row>
    <row r="509" spans="1:32" x14ac:dyDescent="0.3">
      <c r="A509" s="9">
        <v>46728</v>
      </c>
      <c r="B509" s="37" t="s">
        <v>159</v>
      </c>
      <c r="C509" s="11"/>
      <c r="D509" s="21">
        <f t="shared" si="114"/>
        <v>26</v>
      </c>
      <c r="E509" s="15"/>
      <c r="F509" s="15"/>
      <c r="G509" s="21">
        <f t="shared" si="106"/>
        <v>26</v>
      </c>
      <c r="H509" s="21">
        <f t="shared" si="115"/>
        <v>20</v>
      </c>
      <c r="I509" s="15"/>
      <c r="J509" s="15"/>
      <c r="K509" s="21">
        <f t="shared" si="107"/>
        <v>20</v>
      </c>
      <c r="L509" s="21">
        <f t="shared" si="116"/>
        <v>48</v>
      </c>
      <c r="M509" s="15"/>
      <c r="N509" s="15"/>
      <c r="O509" s="21">
        <f t="shared" si="108"/>
        <v>48</v>
      </c>
      <c r="P509" s="21">
        <f t="shared" si="117"/>
        <v>13</v>
      </c>
      <c r="Q509" s="15"/>
      <c r="R509" s="15"/>
      <c r="S509" s="21">
        <f t="shared" si="109"/>
        <v>13</v>
      </c>
      <c r="T509" s="21">
        <f t="shared" si="118"/>
        <v>18</v>
      </c>
      <c r="U509" s="15"/>
      <c r="V509" s="15"/>
      <c r="W509" s="21">
        <f t="shared" si="110"/>
        <v>18</v>
      </c>
      <c r="X509" s="21">
        <f t="shared" si="119"/>
        <v>21</v>
      </c>
      <c r="Y509" s="15"/>
      <c r="Z509" s="15"/>
      <c r="AA509" s="21">
        <f t="shared" si="111"/>
        <v>21</v>
      </c>
      <c r="AB509" s="21">
        <f t="shared" si="120"/>
        <v>15</v>
      </c>
      <c r="AC509" s="15"/>
      <c r="AD509" s="15"/>
      <c r="AE509" s="21">
        <f t="shared" si="112"/>
        <v>15</v>
      </c>
      <c r="AF509" s="20" t="str">
        <f t="shared" si="113"/>
        <v>OK</v>
      </c>
    </row>
    <row r="510" spans="1:32" x14ac:dyDescent="0.3">
      <c r="A510" s="9">
        <v>46729</v>
      </c>
      <c r="B510" s="37" t="s">
        <v>160</v>
      </c>
      <c r="C510" s="11"/>
      <c r="D510" s="21">
        <f t="shared" si="114"/>
        <v>26</v>
      </c>
      <c r="E510" s="15"/>
      <c r="F510" s="15"/>
      <c r="G510" s="21">
        <f t="shared" si="106"/>
        <v>26</v>
      </c>
      <c r="H510" s="21">
        <f t="shared" si="115"/>
        <v>20</v>
      </c>
      <c r="I510" s="15"/>
      <c r="J510" s="15"/>
      <c r="K510" s="21">
        <f t="shared" si="107"/>
        <v>20</v>
      </c>
      <c r="L510" s="21">
        <f t="shared" si="116"/>
        <v>48</v>
      </c>
      <c r="M510" s="15"/>
      <c r="N510" s="15"/>
      <c r="O510" s="21">
        <f t="shared" si="108"/>
        <v>48</v>
      </c>
      <c r="P510" s="21">
        <f t="shared" si="117"/>
        <v>13</v>
      </c>
      <c r="Q510" s="15"/>
      <c r="R510" s="15"/>
      <c r="S510" s="21">
        <f t="shared" si="109"/>
        <v>13</v>
      </c>
      <c r="T510" s="21">
        <f t="shared" si="118"/>
        <v>18</v>
      </c>
      <c r="U510" s="15"/>
      <c r="V510" s="15"/>
      <c r="W510" s="21">
        <f t="shared" si="110"/>
        <v>18</v>
      </c>
      <c r="X510" s="21">
        <f t="shared" si="119"/>
        <v>21</v>
      </c>
      <c r="Y510" s="15"/>
      <c r="Z510" s="15"/>
      <c r="AA510" s="21">
        <f t="shared" si="111"/>
        <v>21</v>
      </c>
      <c r="AB510" s="21">
        <f t="shared" si="120"/>
        <v>15</v>
      </c>
      <c r="AC510" s="15"/>
      <c r="AD510" s="15"/>
      <c r="AE510" s="21">
        <f t="shared" si="112"/>
        <v>15</v>
      </c>
      <c r="AF510" s="20" t="str">
        <f t="shared" si="113"/>
        <v>OK</v>
      </c>
    </row>
    <row r="511" spans="1:32" x14ac:dyDescent="0.3">
      <c r="A511" s="9">
        <v>46730</v>
      </c>
      <c r="B511" s="37" t="s">
        <v>161</v>
      </c>
      <c r="C511" s="11"/>
      <c r="D511" s="21">
        <f t="shared" si="114"/>
        <v>26</v>
      </c>
      <c r="E511" s="15"/>
      <c r="F511" s="15"/>
      <c r="G511" s="21">
        <f t="shared" si="106"/>
        <v>26</v>
      </c>
      <c r="H511" s="21">
        <f t="shared" si="115"/>
        <v>20</v>
      </c>
      <c r="I511" s="15"/>
      <c r="J511" s="15"/>
      <c r="K511" s="21">
        <f t="shared" si="107"/>
        <v>20</v>
      </c>
      <c r="L511" s="21">
        <f t="shared" si="116"/>
        <v>48</v>
      </c>
      <c r="M511" s="15"/>
      <c r="N511" s="15"/>
      <c r="O511" s="21">
        <f t="shared" si="108"/>
        <v>48</v>
      </c>
      <c r="P511" s="21">
        <f t="shared" si="117"/>
        <v>13</v>
      </c>
      <c r="Q511" s="15"/>
      <c r="R511" s="15"/>
      <c r="S511" s="21">
        <f t="shared" si="109"/>
        <v>13</v>
      </c>
      <c r="T511" s="21">
        <f t="shared" si="118"/>
        <v>18</v>
      </c>
      <c r="U511" s="15"/>
      <c r="V511" s="15"/>
      <c r="W511" s="21">
        <f t="shared" si="110"/>
        <v>18</v>
      </c>
      <c r="X511" s="21">
        <f t="shared" si="119"/>
        <v>21</v>
      </c>
      <c r="Y511" s="15"/>
      <c r="Z511" s="15"/>
      <c r="AA511" s="21">
        <f t="shared" si="111"/>
        <v>21</v>
      </c>
      <c r="AB511" s="21">
        <f t="shared" si="120"/>
        <v>15</v>
      </c>
      <c r="AC511" s="15"/>
      <c r="AD511" s="15"/>
      <c r="AE511" s="21">
        <f t="shared" si="112"/>
        <v>15</v>
      </c>
      <c r="AF511" s="20" t="str">
        <f t="shared" si="113"/>
        <v>OK</v>
      </c>
    </row>
    <row r="512" spans="1:32" x14ac:dyDescent="0.3">
      <c r="A512" s="9">
        <v>46731</v>
      </c>
      <c r="B512" s="37" t="s">
        <v>162</v>
      </c>
      <c r="C512" s="11"/>
      <c r="D512" s="21">
        <f t="shared" si="114"/>
        <v>26</v>
      </c>
      <c r="E512" s="15"/>
      <c r="F512" s="15"/>
      <c r="G512" s="21">
        <f t="shared" si="106"/>
        <v>26</v>
      </c>
      <c r="H512" s="21">
        <f t="shared" si="115"/>
        <v>20</v>
      </c>
      <c r="I512" s="15"/>
      <c r="J512" s="15"/>
      <c r="K512" s="21">
        <f t="shared" si="107"/>
        <v>20</v>
      </c>
      <c r="L512" s="21">
        <f t="shared" si="116"/>
        <v>48</v>
      </c>
      <c r="M512" s="15"/>
      <c r="N512" s="15"/>
      <c r="O512" s="21">
        <f t="shared" si="108"/>
        <v>48</v>
      </c>
      <c r="P512" s="21">
        <f t="shared" si="117"/>
        <v>13</v>
      </c>
      <c r="Q512" s="15"/>
      <c r="R512" s="15"/>
      <c r="S512" s="21">
        <f t="shared" si="109"/>
        <v>13</v>
      </c>
      <c r="T512" s="21">
        <f t="shared" si="118"/>
        <v>18</v>
      </c>
      <c r="U512" s="15"/>
      <c r="V512" s="15"/>
      <c r="W512" s="21">
        <f t="shared" si="110"/>
        <v>18</v>
      </c>
      <c r="X512" s="21">
        <f t="shared" si="119"/>
        <v>21</v>
      </c>
      <c r="Y512" s="15"/>
      <c r="Z512" s="15"/>
      <c r="AA512" s="21">
        <f t="shared" si="111"/>
        <v>21</v>
      </c>
      <c r="AB512" s="21">
        <f t="shared" si="120"/>
        <v>15</v>
      </c>
      <c r="AC512" s="15"/>
      <c r="AD512" s="15"/>
      <c r="AE512" s="21">
        <f t="shared" si="112"/>
        <v>15</v>
      </c>
      <c r="AF512" s="20" t="str">
        <f t="shared" si="113"/>
        <v>OK</v>
      </c>
    </row>
    <row r="513" spans="1:32" x14ac:dyDescent="0.3">
      <c r="A513" s="9">
        <v>46732</v>
      </c>
      <c r="B513" s="37" t="s">
        <v>163</v>
      </c>
      <c r="C513" s="11"/>
      <c r="D513" s="21">
        <f t="shared" si="114"/>
        <v>26</v>
      </c>
      <c r="E513" s="15"/>
      <c r="F513" s="15"/>
      <c r="G513" s="21">
        <f t="shared" si="106"/>
        <v>26</v>
      </c>
      <c r="H513" s="21">
        <f t="shared" si="115"/>
        <v>20</v>
      </c>
      <c r="I513" s="15"/>
      <c r="J513" s="15"/>
      <c r="K513" s="21">
        <f t="shared" si="107"/>
        <v>20</v>
      </c>
      <c r="L513" s="21">
        <f t="shared" si="116"/>
        <v>48</v>
      </c>
      <c r="M513" s="15"/>
      <c r="N513" s="15"/>
      <c r="O513" s="21">
        <f t="shared" si="108"/>
        <v>48</v>
      </c>
      <c r="P513" s="21">
        <f t="shared" si="117"/>
        <v>13</v>
      </c>
      <c r="Q513" s="15"/>
      <c r="R513" s="15"/>
      <c r="S513" s="21">
        <f t="shared" si="109"/>
        <v>13</v>
      </c>
      <c r="T513" s="21">
        <f t="shared" si="118"/>
        <v>18</v>
      </c>
      <c r="U513" s="15"/>
      <c r="V513" s="15"/>
      <c r="W513" s="21">
        <f t="shared" si="110"/>
        <v>18</v>
      </c>
      <c r="X513" s="21">
        <f t="shared" si="119"/>
        <v>21</v>
      </c>
      <c r="Y513" s="15"/>
      <c r="Z513" s="15"/>
      <c r="AA513" s="21">
        <f t="shared" si="111"/>
        <v>21</v>
      </c>
      <c r="AB513" s="21">
        <f t="shared" si="120"/>
        <v>15</v>
      </c>
      <c r="AC513" s="15"/>
      <c r="AD513" s="15"/>
      <c r="AE513" s="21">
        <f t="shared" si="112"/>
        <v>15</v>
      </c>
      <c r="AF513" s="20" t="str">
        <f t="shared" si="113"/>
        <v>OK</v>
      </c>
    </row>
    <row r="514" spans="1:32" x14ac:dyDescent="0.3">
      <c r="A514" s="9">
        <v>46733</v>
      </c>
      <c r="B514" s="37" t="s">
        <v>158</v>
      </c>
      <c r="C514" s="11"/>
      <c r="D514" s="21">
        <f t="shared" si="114"/>
        <v>26</v>
      </c>
      <c r="E514" s="15"/>
      <c r="F514" s="15"/>
      <c r="G514" s="21">
        <f t="shared" si="106"/>
        <v>26</v>
      </c>
      <c r="H514" s="21">
        <f t="shared" si="115"/>
        <v>20</v>
      </c>
      <c r="I514" s="15"/>
      <c r="J514" s="15"/>
      <c r="K514" s="21">
        <f t="shared" si="107"/>
        <v>20</v>
      </c>
      <c r="L514" s="21">
        <f t="shared" si="116"/>
        <v>48</v>
      </c>
      <c r="M514" s="15"/>
      <c r="N514" s="15"/>
      <c r="O514" s="21">
        <f t="shared" si="108"/>
        <v>48</v>
      </c>
      <c r="P514" s="21">
        <f t="shared" si="117"/>
        <v>13</v>
      </c>
      <c r="Q514" s="15"/>
      <c r="R514" s="15"/>
      <c r="S514" s="21">
        <f t="shared" si="109"/>
        <v>13</v>
      </c>
      <c r="T514" s="21">
        <f t="shared" si="118"/>
        <v>18</v>
      </c>
      <c r="U514" s="15"/>
      <c r="V514" s="15"/>
      <c r="W514" s="21">
        <f t="shared" si="110"/>
        <v>18</v>
      </c>
      <c r="X514" s="21">
        <f t="shared" si="119"/>
        <v>21</v>
      </c>
      <c r="Y514" s="15"/>
      <c r="Z514" s="15"/>
      <c r="AA514" s="21">
        <f t="shared" si="111"/>
        <v>21</v>
      </c>
      <c r="AB514" s="21">
        <f t="shared" si="120"/>
        <v>15</v>
      </c>
      <c r="AC514" s="15"/>
      <c r="AD514" s="15"/>
      <c r="AE514" s="21">
        <f t="shared" si="112"/>
        <v>15</v>
      </c>
      <c r="AF514" s="20" t="str">
        <f t="shared" si="113"/>
        <v>OK</v>
      </c>
    </row>
    <row r="515" spans="1:32" x14ac:dyDescent="0.3">
      <c r="A515" s="9">
        <v>46734</v>
      </c>
      <c r="B515" s="37" t="s">
        <v>157</v>
      </c>
      <c r="C515" s="11"/>
      <c r="D515" s="21">
        <f t="shared" si="114"/>
        <v>26</v>
      </c>
      <c r="E515" s="15"/>
      <c r="F515" s="15"/>
      <c r="G515" s="21">
        <f t="shared" si="106"/>
        <v>26</v>
      </c>
      <c r="H515" s="21">
        <f t="shared" si="115"/>
        <v>20</v>
      </c>
      <c r="I515" s="15"/>
      <c r="J515" s="15"/>
      <c r="K515" s="21">
        <f t="shared" si="107"/>
        <v>20</v>
      </c>
      <c r="L515" s="21">
        <f t="shared" si="116"/>
        <v>48</v>
      </c>
      <c r="M515" s="15"/>
      <c r="N515" s="15"/>
      <c r="O515" s="21">
        <f t="shared" si="108"/>
        <v>48</v>
      </c>
      <c r="P515" s="21">
        <f t="shared" si="117"/>
        <v>13</v>
      </c>
      <c r="Q515" s="15"/>
      <c r="R515" s="15"/>
      <c r="S515" s="21">
        <f t="shared" si="109"/>
        <v>13</v>
      </c>
      <c r="T515" s="21">
        <f t="shared" si="118"/>
        <v>18</v>
      </c>
      <c r="U515" s="15"/>
      <c r="V515" s="15"/>
      <c r="W515" s="21">
        <f t="shared" si="110"/>
        <v>18</v>
      </c>
      <c r="X515" s="21">
        <f t="shared" si="119"/>
        <v>21</v>
      </c>
      <c r="Y515" s="15"/>
      <c r="Z515" s="15"/>
      <c r="AA515" s="21">
        <f t="shared" si="111"/>
        <v>21</v>
      </c>
      <c r="AB515" s="21">
        <f t="shared" si="120"/>
        <v>15</v>
      </c>
      <c r="AC515" s="15"/>
      <c r="AD515" s="15"/>
      <c r="AE515" s="21">
        <f t="shared" si="112"/>
        <v>15</v>
      </c>
      <c r="AF515" s="20" t="str">
        <f t="shared" si="113"/>
        <v>OK</v>
      </c>
    </row>
    <row r="516" spans="1:32" x14ac:dyDescent="0.3">
      <c r="A516" s="9">
        <v>46735</v>
      </c>
      <c r="B516" s="37" t="s">
        <v>159</v>
      </c>
      <c r="C516" s="11"/>
      <c r="D516" s="21">
        <f t="shared" si="114"/>
        <v>26</v>
      </c>
      <c r="E516" s="15"/>
      <c r="F516" s="15"/>
      <c r="G516" s="21">
        <f t="shared" si="106"/>
        <v>26</v>
      </c>
      <c r="H516" s="21">
        <f t="shared" si="115"/>
        <v>20</v>
      </c>
      <c r="I516" s="15"/>
      <c r="J516" s="15"/>
      <c r="K516" s="21">
        <f t="shared" si="107"/>
        <v>20</v>
      </c>
      <c r="L516" s="21">
        <f t="shared" si="116"/>
        <v>48</v>
      </c>
      <c r="M516" s="15"/>
      <c r="N516" s="15"/>
      <c r="O516" s="21">
        <f t="shared" si="108"/>
        <v>48</v>
      </c>
      <c r="P516" s="21">
        <f t="shared" si="117"/>
        <v>13</v>
      </c>
      <c r="Q516" s="15"/>
      <c r="R516" s="15"/>
      <c r="S516" s="21">
        <f t="shared" si="109"/>
        <v>13</v>
      </c>
      <c r="T516" s="21">
        <f t="shared" si="118"/>
        <v>18</v>
      </c>
      <c r="U516" s="15"/>
      <c r="V516" s="15"/>
      <c r="W516" s="21">
        <f t="shared" si="110"/>
        <v>18</v>
      </c>
      <c r="X516" s="21">
        <f t="shared" si="119"/>
        <v>21</v>
      </c>
      <c r="Y516" s="15"/>
      <c r="Z516" s="15"/>
      <c r="AA516" s="21">
        <f t="shared" si="111"/>
        <v>21</v>
      </c>
      <c r="AB516" s="21">
        <f t="shared" si="120"/>
        <v>15</v>
      </c>
      <c r="AC516" s="15"/>
      <c r="AD516" s="15"/>
      <c r="AE516" s="21">
        <f t="shared" si="112"/>
        <v>15</v>
      </c>
      <c r="AF516" s="20" t="str">
        <f t="shared" si="113"/>
        <v>OK</v>
      </c>
    </row>
    <row r="517" spans="1:32" x14ac:dyDescent="0.3">
      <c r="A517" s="9">
        <v>46736</v>
      </c>
      <c r="B517" s="37" t="s">
        <v>160</v>
      </c>
      <c r="C517" s="11"/>
      <c r="D517" s="21">
        <f t="shared" si="114"/>
        <v>26</v>
      </c>
      <c r="E517" s="15"/>
      <c r="F517" s="15"/>
      <c r="G517" s="21">
        <f t="shared" si="106"/>
        <v>26</v>
      </c>
      <c r="H517" s="21">
        <f t="shared" si="115"/>
        <v>20</v>
      </c>
      <c r="I517" s="15"/>
      <c r="J517" s="15"/>
      <c r="K517" s="21">
        <f t="shared" si="107"/>
        <v>20</v>
      </c>
      <c r="L517" s="21">
        <f t="shared" si="116"/>
        <v>48</v>
      </c>
      <c r="M517" s="15"/>
      <c r="N517" s="15"/>
      <c r="O517" s="21">
        <f t="shared" si="108"/>
        <v>48</v>
      </c>
      <c r="P517" s="21">
        <f t="shared" si="117"/>
        <v>13</v>
      </c>
      <c r="Q517" s="15"/>
      <c r="R517" s="15"/>
      <c r="S517" s="21">
        <f t="shared" si="109"/>
        <v>13</v>
      </c>
      <c r="T517" s="21">
        <f t="shared" si="118"/>
        <v>18</v>
      </c>
      <c r="U517" s="15"/>
      <c r="V517" s="15"/>
      <c r="W517" s="21">
        <f t="shared" si="110"/>
        <v>18</v>
      </c>
      <c r="X517" s="21">
        <f t="shared" si="119"/>
        <v>21</v>
      </c>
      <c r="Y517" s="15"/>
      <c r="Z517" s="15"/>
      <c r="AA517" s="21">
        <f t="shared" si="111"/>
        <v>21</v>
      </c>
      <c r="AB517" s="21">
        <f t="shared" si="120"/>
        <v>15</v>
      </c>
      <c r="AC517" s="15"/>
      <c r="AD517" s="15"/>
      <c r="AE517" s="21">
        <f t="shared" si="112"/>
        <v>15</v>
      </c>
      <c r="AF517" s="20" t="str">
        <f t="shared" si="113"/>
        <v>OK</v>
      </c>
    </row>
    <row r="518" spans="1:32" x14ac:dyDescent="0.3">
      <c r="A518" s="9">
        <v>46737</v>
      </c>
      <c r="B518" s="37" t="s">
        <v>161</v>
      </c>
      <c r="C518" s="11"/>
      <c r="D518" s="21">
        <f t="shared" si="114"/>
        <v>26</v>
      </c>
      <c r="E518" s="15"/>
      <c r="F518" s="15"/>
      <c r="G518" s="21">
        <f t="shared" si="106"/>
        <v>26</v>
      </c>
      <c r="H518" s="21">
        <f t="shared" si="115"/>
        <v>20</v>
      </c>
      <c r="I518" s="15"/>
      <c r="J518" s="15"/>
      <c r="K518" s="21">
        <f t="shared" si="107"/>
        <v>20</v>
      </c>
      <c r="L518" s="21">
        <f t="shared" si="116"/>
        <v>48</v>
      </c>
      <c r="M518" s="15"/>
      <c r="N518" s="15"/>
      <c r="O518" s="21">
        <f t="shared" si="108"/>
        <v>48</v>
      </c>
      <c r="P518" s="21">
        <f t="shared" si="117"/>
        <v>13</v>
      </c>
      <c r="Q518" s="15"/>
      <c r="R518" s="15"/>
      <c r="S518" s="21">
        <f t="shared" si="109"/>
        <v>13</v>
      </c>
      <c r="T518" s="21">
        <f t="shared" si="118"/>
        <v>18</v>
      </c>
      <c r="U518" s="15"/>
      <c r="V518" s="15"/>
      <c r="W518" s="21">
        <f t="shared" si="110"/>
        <v>18</v>
      </c>
      <c r="X518" s="21">
        <f t="shared" si="119"/>
        <v>21</v>
      </c>
      <c r="Y518" s="15"/>
      <c r="Z518" s="15"/>
      <c r="AA518" s="21">
        <f t="shared" si="111"/>
        <v>21</v>
      </c>
      <c r="AB518" s="21">
        <f t="shared" si="120"/>
        <v>15</v>
      </c>
      <c r="AC518" s="15"/>
      <c r="AD518" s="15"/>
      <c r="AE518" s="21">
        <f t="shared" si="112"/>
        <v>15</v>
      </c>
      <c r="AF518" s="20" t="str">
        <f t="shared" si="113"/>
        <v>OK</v>
      </c>
    </row>
    <row r="519" spans="1:32" x14ac:dyDescent="0.3">
      <c r="A519" s="9">
        <v>46738</v>
      </c>
      <c r="B519" s="37" t="s">
        <v>162</v>
      </c>
      <c r="C519" s="11"/>
      <c r="D519" s="21">
        <f t="shared" si="114"/>
        <v>26</v>
      </c>
      <c r="E519" s="15"/>
      <c r="F519" s="15"/>
      <c r="G519" s="21">
        <f t="shared" si="106"/>
        <v>26</v>
      </c>
      <c r="H519" s="21">
        <f t="shared" si="115"/>
        <v>20</v>
      </c>
      <c r="I519" s="15"/>
      <c r="J519" s="15"/>
      <c r="K519" s="21">
        <f t="shared" si="107"/>
        <v>20</v>
      </c>
      <c r="L519" s="21">
        <f t="shared" si="116"/>
        <v>48</v>
      </c>
      <c r="M519" s="15"/>
      <c r="N519" s="15"/>
      <c r="O519" s="21">
        <f t="shared" si="108"/>
        <v>48</v>
      </c>
      <c r="P519" s="21">
        <f t="shared" si="117"/>
        <v>13</v>
      </c>
      <c r="Q519" s="15"/>
      <c r="R519" s="15"/>
      <c r="S519" s="21">
        <f t="shared" si="109"/>
        <v>13</v>
      </c>
      <c r="T519" s="21">
        <f t="shared" si="118"/>
        <v>18</v>
      </c>
      <c r="U519" s="15"/>
      <c r="V519" s="15"/>
      <c r="W519" s="21">
        <f t="shared" si="110"/>
        <v>18</v>
      </c>
      <c r="X519" s="21">
        <f t="shared" si="119"/>
        <v>21</v>
      </c>
      <c r="Y519" s="15"/>
      <c r="Z519" s="15"/>
      <c r="AA519" s="21">
        <f t="shared" si="111"/>
        <v>21</v>
      </c>
      <c r="AB519" s="21">
        <f t="shared" si="120"/>
        <v>15</v>
      </c>
      <c r="AC519" s="15"/>
      <c r="AD519" s="15"/>
      <c r="AE519" s="21">
        <f t="shared" si="112"/>
        <v>15</v>
      </c>
      <c r="AF519" s="20" t="str">
        <f t="shared" si="113"/>
        <v>OK</v>
      </c>
    </row>
    <row r="520" spans="1:32" x14ac:dyDescent="0.3">
      <c r="A520" s="9">
        <v>46739</v>
      </c>
      <c r="B520" s="37" t="s">
        <v>163</v>
      </c>
      <c r="C520" s="11"/>
      <c r="D520" s="21">
        <f t="shared" si="114"/>
        <v>26</v>
      </c>
      <c r="E520" s="15"/>
      <c r="F520" s="15"/>
      <c r="G520" s="21">
        <f t="shared" si="106"/>
        <v>26</v>
      </c>
      <c r="H520" s="21">
        <f t="shared" si="115"/>
        <v>20</v>
      </c>
      <c r="I520" s="15"/>
      <c r="J520" s="15"/>
      <c r="K520" s="21">
        <f t="shared" si="107"/>
        <v>20</v>
      </c>
      <c r="L520" s="21">
        <f t="shared" si="116"/>
        <v>48</v>
      </c>
      <c r="M520" s="15"/>
      <c r="N520" s="15"/>
      <c r="O520" s="21">
        <f t="shared" si="108"/>
        <v>48</v>
      </c>
      <c r="P520" s="21">
        <f t="shared" si="117"/>
        <v>13</v>
      </c>
      <c r="Q520" s="15"/>
      <c r="R520" s="15"/>
      <c r="S520" s="21">
        <f t="shared" si="109"/>
        <v>13</v>
      </c>
      <c r="T520" s="21">
        <f t="shared" si="118"/>
        <v>18</v>
      </c>
      <c r="U520" s="15"/>
      <c r="V520" s="15"/>
      <c r="W520" s="21">
        <f t="shared" si="110"/>
        <v>18</v>
      </c>
      <c r="X520" s="21">
        <f t="shared" si="119"/>
        <v>21</v>
      </c>
      <c r="Y520" s="15"/>
      <c r="Z520" s="15"/>
      <c r="AA520" s="21">
        <f t="shared" si="111"/>
        <v>21</v>
      </c>
      <c r="AB520" s="21">
        <f t="shared" si="120"/>
        <v>15</v>
      </c>
      <c r="AC520" s="15"/>
      <c r="AD520" s="15"/>
      <c r="AE520" s="21">
        <f t="shared" si="112"/>
        <v>15</v>
      </c>
      <c r="AF520" s="20" t="str">
        <f t="shared" si="113"/>
        <v>OK</v>
      </c>
    </row>
    <row r="521" spans="1:32" x14ac:dyDescent="0.3">
      <c r="A521" s="9">
        <v>46740</v>
      </c>
      <c r="B521" s="37" t="s">
        <v>158</v>
      </c>
      <c r="C521" s="11"/>
      <c r="D521" s="21">
        <f t="shared" si="114"/>
        <v>26</v>
      </c>
      <c r="E521" s="15"/>
      <c r="F521" s="15"/>
      <c r="G521" s="21">
        <f t="shared" si="106"/>
        <v>26</v>
      </c>
      <c r="H521" s="21">
        <f t="shared" si="115"/>
        <v>20</v>
      </c>
      <c r="I521" s="15"/>
      <c r="J521" s="15"/>
      <c r="K521" s="21">
        <f t="shared" si="107"/>
        <v>20</v>
      </c>
      <c r="L521" s="21">
        <f t="shared" si="116"/>
        <v>48</v>
      </c>
      <c r="M521" s="15"/>
      <c r="N521" s="15"/>
      <c r="O521" s="21">
        <f t="shared" si="108"/>
        <v>48</v>
      </c>
      <c r="P521" s="21">
        <f t="shared" si="117"/>
        <v>13</v>
      </c>
      <c r="Q521" s="15"/>
      <c r="R521" s="15"/>
      <c r="S521" s="21">
        <f t="shared" si="109"/>
        <v>13</v>
      </c>
      <c r="T521" s="21">
        <f t="shared" si="118"/>
        <v>18</v>
      </c>
      <c r="U521" s="15"/>
      <c r="V521" s="15"/>
      <c r="W521" s="21">
        <f t="shared" si="110"/>
        <v>18</v>
      </c>
      <c r="X521" s="21">
        <f t="shared" si="119"/>
        <v>21</v>
      </c>
      <c r="Y521" s="15"/>
      <c r="Z521" s="15"/>
      <c r="AA521" s="21">
        <f t="shared" si="111"/>
        <v>21</v>
      </c>
      <c r="AB521" s="21">
        <f t="shared" si="120"/>
        <v>15</v>
      </c>
      <c r="AC521" s="15"/>
      <c r="AD521" s="15"/>
      <c r="AE521" s="21">
        <f t="shared" si="112"/>
        <v>15</v>
      </c>
      <c r="AF521" s="20" t="str">
        <f t="shared" si="113"/>
        <v>OK</v>
      </c>
    </row>
    <row r="522" spans="1:32" x14ac:dyDescent="0.3">
      <c r="A522" s="9">
        <v>46741</v>
      </c>
      <c r="B522" s="37" t="s">
        <v>157</v>
      </c>
      <c r="C522" s="11"/>
      <c r="D522" s="21">
        <f t="shared" si="114"/>
        <v>26</v>
      </c>
      <c r="E522" s="15"/>
      <c r="F522" s="15"/>
      <c r="G522" s="21">
        <f t="shared" si="106"/>
        <v>26</v>
      </c>
      <c r="H522" s="21">
        <f t="shared" si="115"/>
        <v>20</v>
      </c>
      <c r="I522" s="15"/>
      <c r="J522" s="15"/>
      <c r="K522" s="21">
        <f t="shared" si="107"/>
        <v>20</v>
      </c>
      <c r="L522" s="21">
        <f t="shared" si="116"/>
        <v>48</v>
      </c>
      <c r="M522" s="15"/>
      <c r="N522" s="15"/>
      <c r="O522" s="21">
        <f t="shared" si="108"/>
        <v>48</v>
      </c>
      <c r="P522" s="21">
        <f t="shared" si="117"/>
        <v>13</v>
      </c>
      <c r="Q522" s="15"/>
      <c r="R522" s="15"/>
      <c r="S522" s="21">
        <f t="shared" si="109"/>
        <v>13</v>
      </c>
      <c r="T522" s="21">
        <f t="shared" si="118"/>
        <v>18</v>
      </c>
      <c r="U522" s="15"/>
      <c r="V522" s="15"/>
      <c r="W522" s="21">
        <f t="shared" si="110"/>
        <v>18</v>
      </c>
      <c r="X522" s="21">
        <f t="shared" si="119"/>
        <v>21</v>
      </c>
      <c r="Y522" s="15"/>
      <c r="Z522" s="15"/>
      <c r="AA522" s="21">
        <f t="shared" si="111"/>
        <v>21</v>
      </c>
      <c r="AB522" s="21">
        <f t="shared" si="120"/>
        <v>15</v>
      </c>
      <c r="AC522" s="15"/>
      <c r="AD522" s="15"/>
      <c r="AE522" s="21">
        <f t="shared" si="112"/>
        <v>15</v>
      </c>
      <c r="AF522" s="20" t="str">
        <f t="shared" si="113"/>
        <v>OK</v>
      </c>
    </row>
    <row r="523" spans="1:32" x14ac:dyDescent="0.3">
      <c r="A523" s="9">
        <v>46742</v>
      </c>
      <c r="B523" s="37" t="s">
        <v>159</v>
      </c>
      <c r="C523" s="11"/>
      <c r="D523" s="21">
        <f t="shared" si="114"/>
        <v>26</v>
      </c>
      <c r="E523" s="15"/>
      <c r="F523" s="15"/>
      <c r="G523" s="21">
        <f t="shared" si="106"/>
        <v>26</v>
      </c>
      <c r="H523" s="21">
        <f t="shared" si="115"/>
        <v>20</v>
      </c>
      <c r="I523" s="15"/>
      <c r="J523" s="15"/>
      <c r="K523" s="21">
        <f t="shared" si="107"/>
        <v>20</v>
      </c>
      <c r="L523" s="21">
        <f t="shared" si="116"/>
        <v>48</v>
      </c>
      <c r="M523" s="15"/>
      <c r="N523" s="15"/>
      <c r="O523" s="21">
        <f t="shared" si="108"/>
        <v>48</v>
      </c>
      <c r="P523" s="21">
        <f t="shared" si="117"/>
        <v>13</v>
      </c>
      <c r="Q523" s="15"/>
      <c r="R523" s="15"/>
      <c r="S523" s="21">
        <f t="shared" si="109"/>
        <v>13</v>
      </c>
      <c r="T523" s="21">
        <f t="shared" si="118"/>
        <v>18</v>
      </c>
      <c r="U523" s="15"/>
      <c r="V523" s="15"/>
      <c r="W523" s="21">
        <f t="shared" si="110"/>
        <v>18</v>
      </c>
      <c r="X523" s="21">
        <f t="shared" si="119"/>
        <v>21</v>
      </c>
      <c r="Y523" s="15"/>
      <c r="Z523" s="15"/>
      <c r="AA523" s="21">
        <f t="shared" si="111"/>
        <v>21</v>
      </c>
      <c r="AB523" s="21">
        <f t="shared" si="120"/>
        <v>15</v>
      </c>
      <c r="AC523" s="15"/>
      <c r="AD523" s="15"/>
      <c r="AE523" s="21">
        <f t="shared" si="112"/>
        <v>15</v>
      </c>
      <c r="AF523" s="20" t="str">
        <f t="shared" si="113"/>
        <v>OK</v>
      </c>
    </row>
    <row r="524" spans="1:32" x14ac:dyDescent="0.3">
      <c r="A524" s="9">
        <v>46743</v>
      </c>
      <c r="B524" s="37" t="s">
        <v>160</v>
      </c>
      <c r="C524" s="11"/>
      <c r="D524" s="21">
        <f t="shared" si="114"/>
        <v>26</v>
      </c>
      <c r="E524" s="15"/>
      <c r="F524" s="15"/>
      <c r="G524" s="21">
        <f t="shared" si="106"/>
        <v>26</v>
      </c>
      <c r="H524" s="21">
        <f t="shared" si="115"/>
        <v>20</v>
      </c>
      <c r="I524" s="15"/>
      <c r="J524" s="15"/>
      <c r="K524" s="21">
        <f t="shared" si="107"/>
        <v>20</v>
      </c>
      <c r="L524" s="21">
        <f t="shared" si="116"/>
        <v>48</v>
      </c>
      <c r="M524" s="15"/>
      <c r="N524" s="15"/>
      <c r="O524" s="21">
        <f t="shared" si="108"/>
        <v>48</v>
      </c>
      <c r="P524" s="21">
        <f t="shared" si="117"/>
        <v>13</v>
      </c>
      <c r="Q524" s="15"/>
      <c r="R524" s="15"/>
      <c r="S524" s="21">
        <f t="shared" si="109"/>
        <v>13</v>
      </c>
      <c r="T524" s="21">
        <f t="shared" si="118"/>
        <v>18</v>
      </c>
      <c r="U524" s="15"/>
      <c r="V524" s="15"/>
      <c r="W524" s="21">
        <f t="shared" si="110"/>
        <v>18</v>
      </c>
      <c r="X524" s="21">
        <f t="shared" si="119"/>
        <v>21</v>
      </c>
      <c r="Y524" s="15"/>
      <c r="Z524" s="15"/>
      <c r="AA524" s="21">
        <f t="shared" si="111"/>
        <v>21</v>
      </c>
      <c r="AB524" s="21">
        <f t="shared" si="120"/>
        <v>15</v>
      </c>
      <c r="AC524" s="15"/>
      <c r="AD524" s="15"/>
      <c r="AE524" s="21">
        <f t="shared" si="112"/>
        <v>15</v>
      </c>
      <c r="AF524" s="20" t="str">
        <f t="shared" si="113"/>
        <v>OK</v>
      </c>
    </row>
    <row r="525" spans="1:32" x14ac:dyDescent="0.3">
      <c r="A525" s="9">
        <v>46744</v>
      </c>
      <c r="B525" s="37" t="s">
        <v>161</v>
      </c>
      <c r="C525" s="11"/>
      <c r="D525" s="21">
        <f t="shared" si="114"/>
        <v>26</v>
      </c>
      <c r="E525" s="15"/>
      <c r="F525" s="15"/>
      <c r="G525" s="21">
        <f t="shared" si="106"/>
        <v>26</v>
      </c>
      <c r="H525" s="21">
        <f t="shared" si="115"/>
        <v>20</v>
      </c>
      <c r="I525" s="15"/>
      <c r="J525" s="15"/>
      <c r="K525" s="21">
        <f t="shared" si="107"/>
        <v>20</v>
      </c>
      <c r="L525" s="21">
        <f t="shared" si="116"/>
        <v>48</v>
      </c>
      <c r="M525" s="15"/>
      <c r="N525" s="15"/>
      <c r="O525" s="21">
        <f t="shared" si="108"/>
        <v>48</v>
      </c>
      <c r="P525" s="21">
        <f t="shared" si="117"/>
        <v>13</v>
      </c>
      <c r="Q525" s="15"/>
      <c r="R525" s="15"/>
      <c r="S525" s="21">
        <f t="shared" si="109"/>
        <v>13</v>
      </c>
      <c r="T525" s="21">
        <f t="shared" si="118"/>
        <v>18</v>
      </c>
      <c r="U525" s="15"/>
      <c r="V525" s="15"/>
      <c r="W525" s="21">
        <f t="shared" si="110"/>
        <v>18</v>
      </c>
      <c r="X525" s="21">
        <f t="shared" si="119"/>
        <v>21</v>
      </c>
      <c r="Y525" s="15"/>
      <c r="Z525" s="15"/>
      <c r="AA525" s="21">
        <f t="shared" si="111"/>
        <v>21</v>
      </c>
      <c r="AB525" s="21">
        <f t="shared" si="120"/>
        <v>15</v>
      </c>
      <c r="AC525" s="15"/>
      <c r="AD525" s="15"/>
      <c r="AE525" s="21">
        <f t="shared" si="112"/>
        <v>15</v>
      </c>
      <c r="AF525" s="20" t="str">
        <f t="shared" si="113"/>
        <v>OK</v>
      </c>
    </row>
    <row r="526" spans="1:32" x14ac:dyDescent="0.3">
      <c r="A526" s="9">
        <v>46745</v>
      </c>
      <c r="B526" s="37" t="s">
        <v>162</v>
      </c>
      <c r="C526" s="11"/>
      <c r="D526" s="21">
        <f t="shared" si="114"/>
        <v>26</v>
      </c>
      <c r="E526" s="15"/>
      <c r="F526" s="15"/>
      <c r="G526" s="21">
        <f t="shared" si="106"/>
        <v>26</v>
      </c>
      <c r="H526" s="21">
        <f t="shared" si="115"/>
        <v>20</v>
      </c>
      <c r="I526" s="15"/>
      <c r="J526" s="15"/>
      <c r="K526" s="21">
        <f t="shared" si="107"/>
        <v>20</v>
      </c>
      <c r="L526" s="21">
        <f t="shared" si="116"/>
        <v>48</v>
      </c>
      <c r="M526" s="15"/>
      <c r="N526" s="15"/>
      <c r="O526" s="21">
        <f t="shared" si="108"/>
        <v>48</v>
      </c>
      <c r="P526" s="21">
        <f t="shared" si="117"/>
        <v>13</v>
      </c>
      <c r="Q526" s="15"/>
      <c r="R526" s="15"/>
      <c r="S526" s="21">
        <f t="shared" si="109"/>
        <v>13</v>
      </c>
      <c r="T526" s="21">
        <f t="shared" si="118"/>
        <v>18</v>
      </c>
      <c r="U526" s="15"/>
      <c r="V526" s="15"/>
      <c r="W526" s="21">
        <f t="shared" si="110"/>
        <v>18</v>
      </c>
      <c r="X526" s="21">
        <f t="shared" si="119"/>
        <v>21</v>
      </c>
      <c r="Y526" s="15"/>
      <c r="Z526" s="15"/>
      <c r="AA526" s="21">
        <f t="shared" si="111"/>
        <v>21</v>
      </c>
      <c r="AB526" s="21">
        <f t="shared" si="120"/>
        <v>15</v>
      </c>
      <c r="AC526" s="15"/>
      <c r="AD526" s="15"/>
      <c r="AE526" s="21">
        <f t="shared" si="112"/>
        <v>15</v>
      </c>
      <c r="AF526" s="20" t="str">
        <f t="shared" si="113"/>
        <v>OK</v>
      </c>
    </row>
    <row r="527" spans="1:32" x14ac:dyDescent="0.3">
      <c r="A527" s="9">
        <v>46746</v>
      </c>
      <c r="B527" s="37" t="s">
        <v>163</v>
      </c>
      <c r="C527" s="11"/>
      <c r="D527" s="21">
        <f t="shared" si="114"/>
        <v>26</v>
      </c>
      <c r="E527" s="15"/>
      <c r="F527" s="15"/>
      <c r="G527" s="21">
        <f t="shared" si="106"/>
        <v>26</v>
      </c>
      <c r="H527" s="21">
        <f t="shared" si="115"/>
        <v>20</v>
      </c>
      <c r="I527" s="15"/>
      <c r="J527" s="15"/>
      <c r="K527" s="21">
        <f t="shared" si="107"/>
        <v>20</v>
      </c>
      <c r="L527" s="21">
        <f t="shared" si="116"/>
        <v>48</v>
      </c>
      <c r="M527" s="15"/>
      <c r="N527" s="15"/>
      <c r="O527" s="21">
        <f t="shared" si="108"/>
        <v>48</v>
      </c>
      <c r="P527" s="21">
        <f t="shared" si="117"/>
        <v>13</v>
      </c>
      <c r="Q527" s="15"/>
      <c r="R527" s="15"/>
      <c r="S527" s="21">
        <f t="shared" si="109"/>
        <v>13</v>
      </c>
      <c r="T527" s="21">
        <f t="shared" si="118"/>
        <v>18</v>
      </c>
      <c r="U527" s="15"/>
      <c r="V527" s="15"/>
      <c r="W527" s="21">
        <f t="shared" si="110"/>
        <v>18</v>
      </c>
      <c r="X527" s="21">
        <f t="shared" si="119"/>
        <v>21</v>
      </c>
      <c r="Y527" s="15"/>
      <c r="Z527" s="15"/>
      <c r="AA527" s="21">
        <f t="shared" si="111"/>
        <v>21</v>
      </c>
      <c r="AB527" s="21">
        <f t="shared" si="120"/>
        <v>15</v>
      </c>
      <c r="AC527" s="15"/>
      <c r="AD527" s="15"/>
      <c r="AE527" s="21">
        <f t="shared" si="112"/>
        <v>15</v>
      </c>
      <c r="AF527" s="20" t="str">
        <f t="shared" si="113"/>
        <v>OK</v>
      </c>
    </row>
    <row r="528" spans="1:32" x14ac:dyDescent="0.3">
      <c r="A528" s="9">
        <v>46747</v>
      </c>
      <c r="B528" s="37" t="s">
        <v>158</v>
      </c>
      <c r="C528" s="11"/>
      <c r="D528" s="21">
        <f t="shared" si="114"/>
        <v>26</v>
      </c>
      <c r="E528" s="15"/>
      <c r="F528" s="15"/>
      <c r="G528" s="21">
        <f t="shared" si="106"/>
        <v>26</v>
      </c>
      <c r="H528" s="21">
        <f t="shared" si="115"/>
        <v>20</v>
      </c>
      <c r="I528" s="15"/>
      <c r="J528" s="15"/>
      <c r="K528" s="21">
        <f t="shared" si="107"/>
        <v>20</v>
      </c>
      <c r="L528" s="21">
        <f t="shared" si="116"/>
        <v>48</v>
      </c>
      <c r="M528" s="15"/>
      <c r="N528" s="15"/>
      <c r="O528" s="21">
        <f t="shared" si="108"/>
        <v>48</v>
      </c>
      <c r="P528" s="21">
        <f t="shared" si="117"/>
        <v>13</v>
      </c>
      <c r="Q528" s="15"/>
      <c r="R528" s="15"/>
      <c r="S528" s="21">
        <f t="shared" si="109"/>
        <v>13</v>
      </c>
      <c r="T528" s="21">
        <f t="shared" si="118"/>
        <v>18</v>
      </c>
      <c r="U528" s="15"/>
      <c r="V528" s="15"/>
      <c r="W528" s="21">
        <f t="shared" si="110"/>
        <v>18</v>
      </c>
      <c r="X528" s="21">
        <f t="shared" si="119"/>
        <v>21</v>
      </c>
      <c r="Y528" s="15"/>
      <c r="Z528" s="15"/>
      <c r="AA528" s="21">
        <f t="shared" si="111"/>
        <v>21</v>
      </c>
      <c r="AB528" s="21">
        <f t="shared" si="120"/>
        <v>15</v>
      </c>
      <c r="AC528" s="15"/>
      <c r="AD528" s="15"/>
      <c r="AE528" s="21">
        <f t="shared" si="112"/>
        <v>15</v>
      </c>
      <c r="AF528" s="20" t="str">
        <f t="shared" si="113"/>
        <v>OK</v>
      </c>
    </row>
    <row r="529" spans="1:32" x14ac:dyDescent="0.3">
      <c r="A529" s="9">
        <v>46748</v>
      </c>
      <c r="B529" s="37" t="s">
        <v>157</v>
      </c>
      <c r="C529" s="11"/>
      <c r="D529" s="21">
        <f t="shared" si="114"/>
        <v>26</v>
      </c>
      <c r="E529" s="15"/>
      <c r="F529" s="15"/>
      <c r="G529" s="21">
        <f t="shared" si="106"/>
        <v>26</v>
      </c>
      <c r="H529" s="21">
        <f t="shared" si="115"/>
        <v>20</v>
      </c>
      <c r="I529" s="15"/>
      <c r="J529" s="15"/>
      <c r="K529" s="21">
        <f t="shared" si="107"/>
        <v>20</v>
      </c>
      <c r="L529" s="21">
        <f t="shared" si="116"/>
        <v>48</v>
      </c>
      <c r="M529" s="15"/>
      <c r="N529" s="15"/>
      <c r="O529" s="21">
        <f t="shared" si="108"/>
        <v>48</v>
      </c>
      <c r="P529" s="21">
        <f t="shared" si="117"/>
        <v>13</v>
      </c>
      <c r="Q529" s="15"/>
      <c r="R529" s="15"/>
      <c r="S529" s="21">
        <f t="shared" si="109"/>
        <v>13</v>
      </c>
      <c r="T529" s="21">
        <f t="shared" si="118"/>
        <v>18</v>
      </c>
      <c r="U529" s="15"/>
      <c r="V529" s="15"/>
      <c r="W529" s="21">
        <f t="shared" si="110"/>
        <v>18</v>
      </c>
      <c r="X529" s="21">
        <f t="shared" si="119"/>
        <v>21</v>
      </c>
      <c r="Y529" s="15"/>
      <c r="Z529" s="15"/>
      <c r="AA529" s="21">
        <f t="shared" si="111"/>
        <v>21</v>
      </c>
      <c r="AB529" s="21">
        <f t="shared" si="120"/>
        <v>15</v>
      </c>
      <c r="AC529" s="15"/>
      <c r="AD529" s="15"/>
      <c r="AE529" s="21">
        <f t="shared" si="112"/>
        <v>15</v>
      </c>
      <c r="AF529" s="20" t="str">
        <f t="shared" si="113"/>
        <v>OK</v>
      </c>
    </row>
    <row r="530" spans="1:32" x14ac:dyDescent="0.3">
      <c r="A530" s="9">
        <v>46749</v>
      </c>
      <c r="B530" s="37" t="s">
        <v>159</v>
      </c>
      <c r="C530" s="11"/>
      <c r="D530" s="21">
        <f t="shared" si="114"/>
        <v>26</v>
      </c>
      <c r="E530" s="15"/>
      <c r="F530" s="15"/>
      <c r="G530" s="21">
        <f t="shared" si="106"/>
        <v>26</v>
      </c>
      <c r="H530" s="21">
        <f t="shared" si="115"/>
        <v>20</v>
      </c>
      <c r="I530" s="15"/>
      <c r="J530" s="15"/>
      <c r="K530" s="21">
        <f t="shared" si="107"/>
        <v>20</v>
      </c>
      <c r="L530" s="21">
        <f t="shared" si="116"/>
        <v>48</v>
      </c>
      <c r="M530" s="15"/>
      <c r="N530" s="15"/>
      <c r="O530" s="21">
        <f t="shared" si="108"/>
        <v>48</v>
      </c>
      <c r="P530" s="21">
        <f t="shared" si="117"/>
        <v>13</v>
      </c>
      <c r="Q530" s="15"/>
      <c r="R530" s="15"/>
      <c r="S530" s="21">
        <f t="shared" si="109"/>
        <v>13</v>
      </c>
      <c r="T530" s="21">
        <f t="shared" si="118"/>
        <v>18</v>
      </c>
      <c r="U530" s="15"/>
      <c r="V530" s="15"/>
      <c r="W530" s="21">
        <f t="shared" si="110"/>
        <v>18</v>
      </c>
      <c r="X530" s="21">
        <f t="shared" si="119"/>
        <v>21</v>
      </c>
      <c r="Y530" s="15"/>
      <c r="Z530" s="15"/>
      <c r="AA530" s="21">
        <f t="shared" si="111"/>
        <v>21</v>
      </c>
      <c r="AB530" s="21">
        <f t="shared" si="120"/>
        <v>15</v>
      </c>
      <c r="AC530" s="15"/>
      <c r="AD530" s="15"/>
      <c r="AE530" s="21">
        <f t="shared" si="112"/>
        <v>15</v>
      </c>
      <c r="AF530" s="20" t="str">
        <f t="shared" si="113"/>
        <v>OK</v>
      </c>
    </row>
    <row r="531" spans="1:32" x14ac:dyDescent="0.3">
      <c r="A531" s="9">
        <v>46750</v>
      </c>
      <c r="B531" s="37" t="s">
        <v>160</v>
      </c>
      <c r="C531" s="11"/>
      <c r="D531" s="21">
        <f t="shared" si="114"/>
        <v>26</v>
      </c>
      <c r="E531" s="15"/>
      <c r="F531" s="15"/>
      <c r="G531" s="21">
        <f t="shared" si="106"/>
        <v>26</v>
      </c>
      <c r="H531" s="21">
        <f t="shared" si="115"/>
        <v>20</v>
      </c>
      <c r="I531" s="15"/>
      <c r="J531" s="15"/>
      <c r="K531" s="21">
        <f t="shared" si="107"/>
        <v>20</v>
      </c>
      <c r="L531" s="21">
        <f t="shared" si="116"/>
        <v>48</v>
      </c>
      <c r="M531" s="15"/>
      <c r="N531" s="15"/>
      <c r="O531" s="21">
        <f t="shared" si="108"/>
        <v>48</v>
      </c>
      <c r="P531" s="21">
        <f t="shared" si="117"/>
        <v>13</v>
      </c>
      <c r="Q531" s="15"/>
      <c r="R531" s="15"/>
      <c r="S531" s="21">
        <f t="shared" si="109"/>
        <v>13</v>
      </c>
      <c r="T531" s="21">
        <f t="shared" si="118"/>
        <v>18</v>
      </c>
      <c r="U531" s="15"/>
      <c r="V531" s="15"/>
      <c r="W531" s="21">
        <f t="shared" si="110"/>
        <v>18</v>
      </c>
      <c r="X531" s="21">
        <f t="shared" si="119"/>
        <v>21</v>
      </c>
      <c r="Y531" s="15"/>
      <c r="Z531" s="15"/>
      <c r="AA531" s="21">
        <f t="shared" si="111"/>
        <v>21</v>
      </c>
      <c r="AB531" s="21">
        <f t="shared" si="120"/>
        <v>15</v>
      </c>
      <c r="AC531" s="15"/>
      <c r="AD531" s="15"/>
      <c r="AE531" s="21">
        <f t="shared" si="112"/>
        <v>15</v>
      </c>
      <c r="AF531" s="20" t="str">
        <f t="shared" si="113"/>
        <v>OK</v>
      </c>
    </row>
    <row r="532" spans="1:32" x14ac:dyDescent="0.3">
      <c r="A532" s="9">
        <v>46751</v>
      </c>
      <c r="B532" s="37" t="s">
        <v>161</v>
      </c>
      <c r="C532" s="11"/>
      <c r="D532" s="21">
        <f t="shared" si="114"/>
        <v>26</v>
      </c>
      <c r="E532" s="15"/>
      <c r="F532" s="15"/>
      <c r="G532" s="21">
        <f t="shared" si="106"/>
        <v>26</v>
      </c>
      <c r="H532" s="21">
        <f t="shared" si="115"/>
        <v>20</v>
      </c>
      <c r="I532" s="15"/>
      <c r="J532" s="15"/>
      <c r="K532" s="21">
        <f t="shared" si="107"/>
        <v>20</v>
      </c>
      <c r="L532" s="21">
        <f t="shared" si="116"/>
        <v>48</v>
      </c>
      <c r="M532" s="15"/>
      <c r="N532" s="15"/>
      <c r="O532" s="21">
        <f t="shared" si="108"/>
        <v>48</v>
      </c>
      <c r="P532" s="21">
        <f t="shared" si="117"/>
        <v>13</v>
      </c>
      <c r="Q532" s="15"/>
      <c r="R532" s="15"/>
      <c r="S532" s="21">
        <f t="shared" si="109"/>
        <v>13</v>
      </c>
      <c r="T532" s="21">
        <f t="shared" si="118"/>
        <v>18</v>
      </c>
      <c r="U532" s="15"/>
      <c r="V532" s="15"/>
      <c r="W532" s="21">
        <f t="shared" si="110"/>
        <v>18</v>
      </c>
      <c r="X532" s="21">
        <f t="shared" si="119"/>
        <v>21</v>
      </c>
      <c r="Y532" s="15"/>
      <c r="Z532" s="15"/>
      <c r="AA532" s="21">
        <f t="shared" si="111"/>
        <v>21</v>
      </c>
      <c r="AB532" s="21">
        <f t="shared" si="120"/>
        <v>15</v>
      </c>
      <c r="AC532" s="15"/>
      <c r="AD532" s="15"/>
      <c r="AE532" s="21">
        <f t="shared" si="112"/>
        <v>15</v>
      </c>
      <c r="AF532" s="20" t="str">
        <f t="shared" si="113"/>
        <v>OK</v>
      </c>
    </row>
    <row r="533" spans="1:32" x14ac:dyDescent="0.3">
      <c r="A533" s="9">
        <v>46752</v>
      </c>
      <c r="B533" s="37" t="s">
        <v>162</v>
      </c>
      <c r="C533" s="11"/>
      <c r="D533" s="21">
        <f t="shared" si="114"/>
        <v>26</v>
      </c>
      <c r="E533" s="15"/>
      <c r="F533" s="15"/>
      <c r="G533" s="21">
        <f t="shared" si="106"/>
        <v>26</v>
      </c>
      <c r="H533" s="21">
        <f t="shared" si="115"/>
        <v>20</v>
      </c>
      <c r="I533" s="15"/>
      <c r="J533" s="15"/>
      <c r="K533" s="21">
        <f t="shared" si="107"/>
        <v>20</v>
      </c>
      <c r="L533" s="21">
        <f t="shared" si="116"/>
        <v>48</v>
      </c>
      <c r="M533" s="15"/>
      <c r="N533" s="15"/>
      <c r="O533" s="21">
        <f t="shared" si="108"/>
        <v>48</v>
      </c>
      <c r="P533" s="21">
        <f t="shared" si="117"/>
        <v>13</v>
      </c>
      <c r="Q533" s="15"/>
      <c r="R533" s="15"/>
      <c r="S533" s="21">
        <f t="shared" si="109"/>
        <v>13</v>
      </c>
      <c r="T533" s="21">
        <f t="shared" si="118"/>
        <v>18</v>
      </c>
      <c r="U533" s="15"/>
      <c r="V533" s="15"/>
      <c r="W533" s="21">
        <f t="shared" si="110"/>
        <v>18</v>
      </c>
      <c r="X533" s="21">
        <f t="shared" si="119"/>
        <v>21</v>
      </c>
      <c r="Y533" s="15"/>
      <c r="Z533" s="15"/>
      <c r="AA533" s="21">
        <f t="shared" si="111"/>
        <v>21</v>
      </c>
      <c r="AB533" s="21">
        <f t="shared" si="120"/>
        <v>15</v>
      </c>
      <c r="AC533" s="15"/>
      <c r="AD533" s="15"/>
      <c r="AE533" s="21">
        <f t="shared" si="112"/>
        <v>15</v>
      </c>
      <c r="AF533" s="20" t="str">
        <f t="shared" si="113"/>
        <v>OK</v>
      </c>
    </row>
    <row r="534" spans="1:32" x14ac:dyDescent="0.3">
      <c r="A534" s="9">
        <v>46753</v>
      </c>
      <c r="B534" s="37" t="s">
        <v>163</v>
      </c>
      <c r="C534" s="11"/>
      <c r="D534" s="21">
        <f t="shared" si="114"/>
        <v>26</v>
      </c>
      <c r="E534" s="15"/>
      <c r="F534" s="15"/>
      <c r="G534" s="21">
        <f t="shared" ref="G534:G597" si="121">D534+N(E534)-N(F534)</f>
        <v>26</v>
      </c>
      <c r="H534" s="21">
        <f t="shared" si="115"/>
        <v>20</v>
      </c>
      <c r="I534" s="15"/>
      <c r="J534" s="15"/>
      <c r="K534" s="21">
        <f t="shared" ref="K534:K597" si="122">H534+N(I534)-N(J534)</f>
        <v>20</v>
      </c>
      <c r="L534" s="21">
        <f t="shared" si="116"/>
        <v>48</v>
      </c>
      <c r="M534" s="15"/>
      <c r="N534" s="15"/>
      <c r="O534" s="21">
        <f t="shared" ref="O534:O597" si="123">L534+N(M534)-N(N534)</f>
        <v>48</v>
      </c>
      <c r="P534" s="21">
        <f t="shared" si="117"/>
        <v>13</v>
      </c>
      <c r="Q534" s="15"/>
      <c r="R534" s="15"/>
      <c r="S534" s="21">
        <f t="shared" ref="S534:S597" si="124">P534+N(Q534)-N(R534)</f>
        <v>13</v>
      </c>
      <c r="T534" s="21">
        <f t="shared" si="118"/>
        <v>18</v>
      </c>
      <c r="U534" s="15"/>
      <c r="V534" s="15"/>
      <c r="W534" s="21">
        <f t="shared" ref="W534:W597" si="125">T534+N(U534)-N(V534)</f>
        <v>18</v>
      </c>
      <c r="X534" s="21">
        <f t="shared" si="119"/>
        <v>21</v>
      </c>
      <c r="Y534" s="15"/>
      <c r="Z534" s="15"/>
      <c r="AA534" s="21">
        <f t="shared" ref="AA534:AA597" si="126">X534+N(Y534)-N(Z534)</f>
        <v>21</v>
      </c>
      <c r="AB534" s="21">
        <f t="shared" si="120"/>
        <v>15</v>
      </c>
      <c r="AC534" s="15"/>
      <c r="AD534" s="15"/>
      <c r="AE534" s="21">
        <f t="shared" ref="AE534:AE597" si="127">AB534+N(AC534)-N(AD534)</f>
        <v>15</v>
      </c>
      <c r="AF534" s="20" t="str">
        <f t="shared" ref="AF534:AF597" si="128">IF(ABS((D534+H534+L534+P534+T534+X534+AB534)+(N(E534)+N(I534)+N(M534)+N(Q534)+N(U534)+N(Y534)+N(AC534))-(N(F534)+N(J534)+N(N534)+N(R534)+N(V534)+N(Z534)+N(AD534))-(G534+K534+O534+S534+W534+AA534+AE534))&lt;0.0001,"OK","ОШИБКА")</f>
        <v>OK</v>
      </c>
    </row>
    <row r="535" spans="1:32" x14ac:dyDescent="0.3">
      <c r="A535" s="9">
        <v>46754</v>
      </c>
      <c r="B535" s="37" t="s">
        <v>158</v>
      </c>
      <c r="C535" s="11"/>
      <c r="D535" s="21">
        <f t="shared" ref="D535:D598" si="129">G534</f>
        <v>26</v>
      </c>
      <c r="E535" s="15"/>
      <c r="F535" s="15"/>
      <c r="G535" s="21">
        <f t="shared" si="121"/>
        <v>26</v>
      </c>
      <c r="H535" s="21">
        <f t="shared" ref="H535:H598" si="130">K534</f>
        <v>20</v>
      </c>
      <c r="I535" s="15"/>
      <c r="J535" s="15"/>
      <c r="K535" s="21">
        <f t="shared" si="122"/>
        <v>20</v>
      </c>
      <c r="L535" s="21">
        <f t="shared" ref="L535:L598" si="131">O534</f>
        <v>48</v>
      </c>
      <c r="M535" s="15"/>
      <c r="N535" s="15"/>
      <c r="O535" s="21">
        <f t="shared" si="123"/>
        <v>48</v>
      </c>
      <c r="P535" s="21">
        <f t="shared" ref="P535:P598" si="132">S534</f>
        <v>13</v>
      </c>
      <c r="Q535" s="15"/>
      <c r="R535" s="15"/>
      <c r="S535" s="21">
        <f t="shared" si="124"/>
        <v>13</v>
      </c>
      <c r="T535" s="21">
        <f t="shared" ref="T535:T598" si="133">W534</f>
        <v>18</v>
      </c>
      <c r="U535" s="15"/>
      <c r="V535" s="15"/>
      <c r="W535" s="21">
        <f t="shared" si="125"/>
        <v>18</v>
      </c>
      <c r="X535" s="21">
        <f t="shared" ref="X535:X598" si="134">AA534</f>
        <v>21</v>
      </c>
      <c r="Y535" s="15"/>
      <c r="Z535" s="15"/>
      <c r="AA535" s="21">
        <f t="shared" si="126"/>
        <v>21</v>
      </c>
      <c r="AB535" s="21">
        <f t="shared" ref="AB535:AB598" si="135">AE534</f>
        <v>15</v>
      </c>
      <c r="AC535" s="15"/>
      <c r="AD535" s="15"/>
      <c r="AE535" s="21">
        <f t="shared" si="127"/>
        <v>15</v>
      </c>
      <c r="AF535" s="20" t="str">
        <f t="shared" si="128"/>
        <v>OK</v>
      </c>
    </row>
    <row r="536" spans="1:32" x14ac:dyDescent="0.3">
      <c r="A536" s="9">
        <v>46755</v>
      </c>
      <c r="B536" s="37" t="s">
        <v>157</v>
      </c>
      <c r="C536" s="11"/>
      <c r="D536" s="21">
        <f t="shared" si="129"/>
        <v>26</v>
      </c>
      <c r="E536" s="15"/>
      <c r="F536" s="15"/>
      <c r="G536" s="21">
        <f t="shared" si="121"/>
        <v>26</v>
      </c>
      <c r="H536" s="21">
        <f t="shared" si="130"/>
        <v>20</v>
      </c>
      <c r="I536" s="15"/>
      <c r="J536" s="15"/>
      <c r="K536" s="21">
        <f t="shared" si="122"/>
        <v>20</v>
      </c>
      <c r="L536" s="21">
        <f t="shared" si="131"/>
        <v>48</v>
      </c>
      <c r="M536" s="15"/>
      <c r="N536" s="15"/>
      <c r="O536" s="21">
        <f t="shared" si="123"/>
        <v>48</v>
      </c>
      <c r="P536" s="21">
        <f t="shared" si="132"/>
        <v>13</v>
      </c>
      <c r="Q536" s="15"/>
      <c r="R536" s="15"/>
      <c r="S536" s="21">
        <f t="shared" si="124"/>
        <v>13</v>
      </c>
      <c r="T536" s="21">
        <f t="shared" si="133"/>
        <v>18</v>
      </c>
      <c r="U536" s="15"/>
      <c r="V536" s="15"/>
      <c r="W536" s="21">
        <f t="shared" si="125"/>
        <v>18</v>
      </c>
      <c r="X536" s="21">
        <f t="shared" si="134"/>
        <v>21</v>
      </c>
      <c r="Y536" s="15"/>
      <c r="Z536" s="15"/>
      <c r="AA536" s="21">
        <f t="shared" si="126"/>
        <v>21</v>
      </c>
      <c r="AB536" s="21">
        <f t="shared" si="135"/>
        <v>15</v>
      </c>
      <c r="AC536" s="15"/>
      <c r="AD536" s="15"/>
      <c r="AE536" s="21">
        <f t="shared" si="127"/>
        <v>15</v>
      </c>
      <c r="AF536" s="20" t="str">
        <f t="shared" si="128"/>
        <v>OK</v>
      </c>
    </row>
    <row r="537" spans="1:32" x14ac:dyDescent="0.3">
      <c r="A537" s="9">
        <v>46756</v>
      </c>
      <c r="B537" s="37" t="s">
        <v>159</v>
      </c>
      <c r="C537" s="11"/>
      <c r="D537" s="21">
        <f t="shared" si="129"/>
        <v>26</v>
      </c>
      <c r="E537" s="15"/>
      <c r="F537" s="15"/>
      <c r="G537" s="21">
        <f t="shared" si="121"/>
        <v>26</v>
      </c>
      <c r="H537" s="21">
        <f t="shared" si="130"/>
        <v>20</v>
      </c>
      <c r="I537" s="15"/>
      <c r="J537" s="15"/>
      <c r="K537" s="21">
        <f t="shared" si="122"/>
        <v>20</v>
      </c>
      <c r="L537" s="21">
        <f t="shared" si="131"/>
        <v>48</v>
      </c>
      <c r="M537" s="15"/>
      <c r="N537" s="15"/>
      <c r="O537" s="21">
        <f t="shared" si="123"/>
        <v>48</v>
      </c>
      <c r="P537" s="21">
        <f t="shared" si="132"/>
        <v>13</v>
      </c>
      <c r="Q537" s="15"/>
      <c r="R537" s="15"/>
      <c r="S537" s="21">
        <f t="shared" si="124"/>
        <v>13</v>
      </c>
      <c r="T537" s="21">
        <f t="shared" si="133"/>
        <v>18</v>
      </c>
      <c r="U537" s="15"/>
      <c r="V537" s="15"/>
      <c r="W537" s="21">
        <f t="shared" si="125"/>
        <v>18</v>
      </c>
      <c r="X537" s="21">
        <f t="shared" si="134"/>
        <v>21</v>
      </c>
      <c r="Y537" s="15"/>
      <c r="Z537" s="15"/>
      <c r="AA537" s="21">
        <f t="shared" si="126"/>
        <v>21</v>
      </c>
      <c r="AB537" s="21">
        <f t="shared" si="135"/>
        <v>15</v>
      </c>
      <c r="AC537" s="15"/>
      <c r="AD537" s="15"/>
      <c r="AE537" s="21">
        <f t="shared" si="127"/>
        <v>15</v>
      </c>
      <c r="AF537" s="20" t="str">
        <f t="shared" si="128"/>
        <v>OK</v>
      </c>
    </row>
    <row r="538" spans="1:32" x14ac:dyDescent="0.3">
      <c r="A538" s="9">
        <v>46757</v>
      </c>
      <c r="B538" s="37" t="s">
        <v>160</v>
      </c>
      <c r="C538" s="11"/>
      <c r="D538" s="21">
        <f t="shared" si="129"/>
        <v>26</v>
      </c>
      <c r="E538" s="15"/>
      <c r="F538" s="15"/>
      <c r="G538" s="21">
        <f t="shared" si="121"/>
        <v>26</v>
      </c>
      <c r="H538" s="21">
        <f t="shared" si="130"/>
        <v>20</v>
      </c>
      <c r="I538" s="15"/>
      <c r="J538" s="15"/>
      <c r="K538" s="21">
        <f t="shared" si="122"/>
        <v>20</v>
      </c>
      <c r="L538" s="21">
        <f t="shared" si="131"/>
        <v>48</v>
      </c>
      <c r="M538" s="15"/>
      <c r="N538" s="15"/>
      <c r="O538" s="21">
        <f t="shared" si="123"/>
        <v>48</v>
      </c>
      <c r="P538" s="21">
        <f t="shared" si="132"/>
        <v>13</v>
      </c>
      <c r="Q538" s="15"/>
      <c r="R538" s="15"/>
      <c r="S538" s="21">
        <f t="shared" si="124"/>
        <v>13</v>
      </c>
      <c r="T538" s="21">
        <f t="shared" si="133"/>
        <v>18</v>
      </c>
      <c r="U538" s="15"/>
      <c r="V538" s="15"/>
      <c r="W538" s="21">
        <f t="shared" si="125"/>
        <v>18</v>
      </c>
      <c r="X538" s="21">
        <f t="shared" si="134"/>
        <v>21</v>
      </c>
      <c r="Y538" s="15"/>
      <c r="Z538" s="15"/>
      <c r="AA538" s="21">
        <f t="shared" si="126"/>
        <v>21</v>
      </c>
      <c r="AB538" s="21">
        <f t="shared" si="135"/>
        <v>15</v>
      </c>
      <c r="AC538" s="15"/>
      <c r="AD538" s="15"/>
      <c r="AE538" s="21">
        <f t="shared" si="127"/>
        <v>15</v>
      </c>
      <c r="AF538" s="20" t="str">
        <f t="shared" si="128"/>
        <v>OK</v>
      </c>
    </row>
    <row r="539" spans="1:32" x14ac:dyDescent="0.3">
      <c r="A539" s="9">
        <v>46758</v>
      </c>
      <c r="B539" s="37" t="s">
        <v>161</v>
      </c>
      <c r="C539" s="11"/>
      <c r="D539" s="21">
        <f t="shared" si="129"/>
        <v>26</v>
      </c>
      <c r="E539" s="15"/>
      <c r="F539" s="15"/>
      <c r="G539" s="21">
        <f t="shared" si="121"/>
        <v>26</v>
      </c>
      <c r="H539" s="21">
        <f t="shared" si="130"/>
        <v>20</v>
      </c>
      <c r="I539" s="15"/>
      <c r="J539" s="15"/>
      <c r="K539" s="21">
        <f t="shared" si="122"/>
        <v>20</v>
      </c>
      <c r="L539" s="21">
        <f t="shared" si="131"/>
        <v>48</v>
      </c>
      <c r="M539" s="15"/>
      <c r="N539" s="15"/>
      <c r="O539" s="21">
        <f t="shared" si="123"/>
        <v>48</v>
      </c>
      <c r="P539" s="21">
        <f t="shared" si="132"/>
        <v>13</v>
      </c>
      <c r="Q539" s="15"/>
      <c r="R539" s="15"/>
      <c r="S539" s="21">
        <f t="shared" si="124"/>
        <v>13</v>
      </c>
      <c r="T539" s="21">
        <f t="shared" si="133"/>
        <v>18</v>
      </c>
      <c r="U539" s="15"/>
      <c r="V539" s="15"/>
      <c r="W539" s="21">
        <f t="shared" si="125"/>
        <v>18</v>
      </c>
      <c r="X539" s="21">
        <f t="shared" si="134"/>
        <v>21</v>
      </c>
      <c r="Y539" s="15"/>
      <c r="Z539" s="15"/>
      <c r="AA539" s="21">
        <f t="shared" si="126"/>
        <v>21</v>
      </c>
      <c r="AB539" s="21">
        <f t="shared" si="135"/>
        <v>15</v>
      </c>
      <c r="AC539" s="15"/>
      <c r="AD539" s="15"/>
      <c r="AE539" s="21">
        <f t="shared" si="127"/>
        <v>15</v>
      </c>
      <c r="AF539" s="20" t="str">
        <f t="shared" si="128"/>
        <v>OK</v>
      </c>
    </row>
    <row r="540" spans="1:32" x14ac:dyDescent="0.3">
      <c r="A540" s="9">
        <v>46759</v>
      </c>
      <c r="B540" s="37" t="s">
        <v>162</v>
      </c>
      <c r="C540" s="11"/>
      <c r="D540" s="21">
        <f t="shared" si="129"/>
        <v>26</v>
      </c>
      <c r="E540" s="15"/>
      <c r="F540" s="15"/>
      <c r="G540" s="21">
        <f t="shared" si="121"/>
        <v>26</v>
      </c>
      <c r="H540" s="21">
        <f t="shared" si="130"/>
        <v>20</v>
      </c>
      <c r="I540" s="15"/>
      <c r="J540" s="15"/>
      <c r="K540" s="21">
        <f t="shared" si="122"/>
        <v>20</v>
      </c>
      <c r="L540" s="21">
        <f t="shared" si="131"/>
        <v>48</v>
      </c>
      <c r="M540" s="15"/>
      <c r="N540" s="15"/>
      <c r="O540" s="21">
        <f t="shared" si="123"/>
        <v>48</v>
      </c>
      <c r="P540" s="21">
        <f t="shared" si="132"/>
        <v>13</v>
      </c>
      <c r="Q540" s="15"/>
      <c r="R540" s="15"/>
      <c r="S540" s="21">
        <f t="shared" si="124"/>
        <v>13</v>
      </c>
      <c r="T540" s="21">
        <f t="shared" si="133"/>
        <v>18</v>
      </c>
      <c r="U540" s="15"/>
      <c r="V540" s="15"/>
      <c r="W540" s="21">
        <f t="shared" si="125"/>
        <v>18</v>
      </c>
      <c r="X540" s="21">
        <f t="shared" si="134"/>
        <v>21</v>
      </c>
      <c r="Y540" s="15"/>
      <c r="Z540" s="15"/>
      <c r="AA540" s="21">
        <f t="shared" si="126"/>
        <v>21</v>
      </c>
      <c r="AB540" s="21">
        <f t="shared" si="135"/>
        <v>15</v>
      </c>
      <c r="AC540" s="15"/>
      <c r="AD540" s="15"/>
      <c r="AE540" s="21">
        <f t="shared" si="127"/>
        <v>15</v>
      </c>
      <c r="AF540" s="20" t="str">
        <f t="shared" si="128"/>
        <v>OK</v>
      </c>
    </row>
    <row r="541" spans="1:32" x14ac:dyDescent="0.3">
      <c r="A541" s="9">
        <v>46760</v>
      </c>
      <c r="B541" s="37" t="s">
        <v>163</v>
      </c>
      <c r="C541" s="11"/>
      <c r="D541" s="21">
        <f t="shared" si="129"/>
        <v>26</v>
      </c>
      <c r="E541" s="15"/>
      <c r="F541" s="15"/>
      <c r="G541" s="21">
        <f t="shared" si="121"/>
        <v>26</v>
      </c>
      <c r="H541" s="21">
        <f t="shared" si="130"/>
        <v>20</v>
      </c>
      <c r="I541" s="15"/>
      <c r="J541" s="15"/>
      <c r="K541" s="21">
        <f t="shared" si="122"/>
        <v>20</v>
      </c>
      <c r="L541" s="21">
        <f t="shared" si="131"/>
        <v>48</v>
      </c>
      <c r="M541" s="15"/>
      <c r="N541" s="15"/>
      <c r="O541" s="21">
        <f t="shared" si="123"/>
        <v>48</v>
      </c>
      <c r="P541" s="21">
        <f t="shared" si="132"/>
        <v>13</v>
      </c>
      <c r="Q541" s="15"/>
      <c r="R541" s="15"/>
      <c r="S541" s="21">
        <f t="shared" si="124"/>
        <v>13</v>
      </c>
      <c r="T541" s="21">
        <f t="shared" si="133"/>
        <v>18</v>
      </c>
      <c r="U541" s="15"/>
      <c r="V541" s="15"/>
      <c r="W541" s="21">
        <f t="shared" si="125"/>
        <v>18</v>
      </c>
      <c r="X541" s="21">
        <f t="shared" si="134"/>
        <v>21</v>
      </c>
      <c r="Y541" s="15"/>
      <c r="Z541" s="15"/>
      <c r="AA541" s="21">
        <f t="shared" si="126"/>
        <v>21</v>
      </c>
      <c r="AB541" s="21">
        <f t="shared" si="135"/>
        <v>15</v>
      </c>
      <c r="AC541" s="15"/>
      <c r="AD541" s="15"/>
      <c r="AE541" s="21">
        <f t="shared" si="127"/>
        <v>15</v>
      </c>
      <c r="AF541" s="20" t="str">
        <f t="shared" si="128"/>
        <v>OK</v>
      </c>
    </row>
    <row r="542" spans="1:32" x14ac:dyDescent="0.3">
      <c r="A542" s="9">
        <v>46761</v>
      </c>
      <c r="B542" s="37" t="s">
        <v>158</v>
      </c>
      <c r="C542" s="11"/>
      <c r="D542" s="21">
        <f t="shared" si="129"/>
        <v>26</v>
      </c>
      <c r="E542" s="15"/>
      <c r="F542" s="15"/>
      <c r="G542" s="21">
        <f t="shared" si="121"/>
        <v>26</v>
      </c>
      <c r="H542" s="21">
        <f t="shared" si="130"/>
        <v>20</v>
      </c>
      <c r="I542" s="15"/>
      <c r="J542" s="15"/>
      <c r="K542" s="21">
        <f t="shared" si="122"/>
        <v>20</v>
      </c>
      <c r="L542" s="21">
        <f t="shared" si="131"/>
        <v>48</v>
      </c>
      <c r="M542" s="15"/>
      <c r="N542" s="15"/>
      <c r="O542" s="21">
        <f t="shared" si="123"/>
        <v>48</v>
      </c>
      <c r="P542" s="21">
        <f t="shared" si="132"/>
        <v>13</v>
      </c>
      <c r="Q542" s="15"/>
      <c r="R542" s="15"/>
      <c r="S542" s="21">
        <f t="shared" si="124"/>
        <v>13</v>
      </c>
      <c r="T542" s="21">
        <f t="shared" si="133"/>
        <v>18</v>
      </c>
      <c r="U542" s="15"/>
      <c r="V542" s="15"/>
      <c r="W542" s="21">
        <f t="shared" si="125"/>
        <v>18</v>
      </c>
      <c r="X542" s="21">
        <f t="shared" si="134"/>
        <v>21</v>
      </c>
      <c r="Y542" s="15"/>
      <c r="Z542" s="15"/>
      <c r="AA542" s="21">
        <f t="shared" si="126"/>
        <v>21</v>
      </c>
      <c r="AB542" s="21">
        <f t="shared" si="135"/>
        <v>15</v>
      </c>
      <c r="AC542" s="15"/>
      <c r="AD542" s="15"/>
      <c r="AE542" s="21">
        <f t="shared" si="127"/>
        <v>15</v>
      </c>
      <c r="AF542" s="20" t="str">
        <f t="shared" si="128"/>
        <v>OK</v>
      </c>
    </row>
    <row r="543" spans="1:32" x14ac:dyDescent="0.3">
      <c r="A543" s="9">
        <v>46762</v>
      </c>
      <c r="B543" s="37" t="s">
        <v>157</v>
      </c>
      <c r="C543" s="11"/>
      <c r="D543" s="21">
        <f t="shared" si="129"/>
        <v>26</v>
      </c>
      <c r="E543" s="15"/>
      <c r="F543" s="15"/>
      <c r="G543" s="21">
        <f t="shared" si="121"/>
        <v>26</v>
      </c>
      <c r="H543" s="21">
        <f t="shared" si="130"/>
        <v>20</v>
      </c>
      <c r="I543" s="15"/>
      <c r="J543" s="15"/>
      <c r="K543" s="21">
        <f t="shared" si="122"/>
        <v>20</v>
      </c>
      <c r="L543" s="21">
        <f t="shared" si="131"/>
        <v>48</v>
      </c>
      <c r="M543" s="15"/>
      <c r="N543" s="15"/>
      <c r="O543" s="21">
        <f t="shared" si="123"/>
        <v>48</v>
      </c>
      <c r="P543" s="21">
        <f t="shared" si="132"/>
        <v>13</v>
      </c>
      <c r="Q543" s="15"/>
      <c r="R543" s="15"/>
      <c r="S543" s="21">
        <f t="shared" si="124"/>
        <v>13</v>
      </c>
      <c r="T543" s="21">
        <f t="shared" si="133"/>
        <v>18</v>
      </c>
      <c r="U543" s="15"/>
      <c r="V543" s="15"/>
      <c r="W543" s="21">
        <f t="shared" si="125"/>
        <v>18</v>
      </c>
      <c r="X543" s="21">
        <f t="shared" si="134"/>
        <v>21</v>
      </c>
      <c r="Y543" s="15"/>
      <c r="Z543" s="15"/>
      <c r="AA543" s="21">
        <f t="shared" si="126"/>
        <v>21</v>
      </c>
      <c r="AB543" s="21">
        <f t="shared" si="135"/>
        <v>15</v>
      </c>
      <c r="AC543" s="15"/>
      <c r="AD543" s="15"/>
      <c r="AE543" s="21">
        <f t="shared" si="127"/>
        <v>15</v>
      </c>
      <c r="AF543" s="20" t="str">
        <f t="shared" si="128"/>
        <v>OK</v>
      </c>
    </row>
    <row r="544" spans="1:32" x14ac:dyDescent="0.3">
      <c r="A544" s="9">
        <v>46763</v>
      </c>
      <c r="B544" s="37" t="s">
        <v>159</v>
      </c>
      <c r="C544" s="11"/>
      <c r="D544" s="21">
        <f t="shared" si="129"/>
        <v>26</v>
      </c>
      <c r="E544" s="15"/>
      <c r="F544" s="15"/>
      <c r="G544" s="21">
        <f t="shared" si="121"/>
        <v>26</v>
      </c>
      <c r="H544" s="21">
        <f t="shared" si="130"/>
        <v>20</v>
      </c>
      <c r="I544" s="15"/>
      <c r="J544" s="15"/>
      <c r="K544" s="21">
        <f t="shared" si="122"/>
        <v>20</v>
      </c>
      <c r="L544" s="21">
        <f t="shared" si="131"/>
        <v>48</v>
      </c>
      <c r="M544" s="15"/>
      <c r="N544" s="15"/>
      <c r="O544" s="21">
        <f t="shared" si="123"/>
        <v>48</v>
      </c>
      <c r="P544" s="21">
        <f t="shared" si="132"/>
        <v>13</v>
      </c>
      <c r="Q544" s="15"/>
      <c r="R544" s="15"/>
      <c r="S544" s="21">
        <f t="shared" si="124"/>
        <v>13</v>
      </c>
      <c r="T544" s="21">
        <f t="shared" si="133"/>
        <v>18</v>
      </c>
      <c r="U544" s="15"/>
      <c r="V544" s="15"/>
      <c r="W544" s="21">
        <f t="shared" si="125"/>
        <v>18</v>
      </c>
      <c r="X544" s="21">
        <f t="shared" si="134"/>
        <v>21</v>
      </c>
      <c r="Y544" s="15"/>
      <c r="Z544" s="15"/>
      <c r="AA544" s="21">
        <f t="shared" si="126"/>
        <v>21</v>
      </c>
      <c r="AB544" s="21">
        <f t="shared" si="135"/>
        <v>15</v>
      </c>
      <c r="AC544" s="15"/>
      <c r="AD544" s="15"/>
      <c r="AE544" s="21">
        <f t="shared" si="127"/>
        <v>15</v>
      </c>
      <c r="AF544" s="20" t="str">
        <f t="shared" si="128"/>
        <v>OK</v>
      </c>
    </row>
    <row r="545" spans="1:32" x14ac:dyDescent="0.3">
      <c r="A545" s="9">
        <v>46764</v>
      </c>
      <c r="B545" s="37" t="s">
        <v>160</v>
      </c>
      <c r="C545" s="11"/>
      <c r="D545" s="21">
        <f t="shared" si="129"/>
        <v>26</v>
      </c>
      <c r="E545" s="15"/>
      <c r="F545" s="15"/>
      <c r="G545" s="21">
        <f t="shared" si="121"/>
        <v>26</v>
      </c>
      <c r="H545" s="21">
        <f t="shared" si="130"/>
        <v>20</v>
      </c>
      <c r="I545" s="15"/>
      <c r="J545" s="15"/>
      <c r="K545" s="21">
        <f t="shared" si="122"/>
        <v>20</v>
      </c>
      <c r="L545" s="21">
        <f t="shared" si="131"/>
        <v>48</v>
      </c>
      <c r="M545" s="15"/>
      <c r="N545" s="15"/>
      <c r="O545" s="21">
        <f t="shared" si="123"/>
        <v>48</v>
      </c>
      <c r="P545" s="21">
        <f t="shared" si="132"/>
        <v>13</v>
      </c>
      <c r="Q545" s="15"/>
      <c r="R545" s="15"/>
      <c r="S545" s="21">
        <f t="shared" si="124"/>
        <v>13</v>
      </c>
      <c r="T545" s="21">
        <f t="shared" si="133"/>
        <v>18</v>
      </c>
      <c r="U545" s="15"/>
      <c r="V545" s="15"/>
      <c r="W545" s="21">
        <f t="shared" si="125"/>
        <v>18</v>
      </c>
      <c r="X545" s="21">
        <f t="shared" si="134"/>
        <v>21</v>
      </c>
      <c r="Y545" s="15"/>
      <c r="Z545" s="15"/>
      <c r="AA545" s="21">
        <f t="shared" si="126"/>
        <v>21</v>
      </c>
      <c r="AB545" s="21">
        <f t="shared" si="135"/>
        <v>15</v>
      </c>
      <c r="AC545" s="15"/>
      <c r="AD545" s="15"/>
      <c r="AE545" s="21">
        <f t="shared" si="127"/>
        <v>15</v>
      </c>
      <c r="AF545" s="20" t="str">
        <f t="shared" si="128"/>
        <v>OK</v>
      </c>
    </row>
    <row r="546" spans="1:32" x14ac:dyDescent="0.3">
      <c r="A546" s="9">
        <v>46765</v>
      </c>
      <c r="B546" s="37" t="s">
        <v>161</v>
      </c>
      <c r="C546" s="11"/>
      <c r="D546" s="21">
        <f t="shared" si="129"/>
        <v>26</v>
      </c>
      <c r="E546" s="15"/>
      <c r="F546" s="15"/>
      <c r="G546" s="21">
        <f t="shared" si="121"/>
        <v>26</v>
      </c>
      <c r="H546" s="21">
        <f t="shared" si="130"/>
        <v>20</v>
      </c>
      <c r="I546" s="15"/>
      <c r="J546" s="15"/>
      <c r="K546" s="21">
        <f t="shared" si="122"/>
        <v>20</v>
      </c>
      <c r="L546" s="21">
        <f t="shared" si="131"/>
        <v>48</v>
      </c>
      <c r="M546" s="15"/>
      <c r="N546" s="15"/>
      <c r="O546" s="21">
        <f t="shared" si="123"/>
        <v>48</v>
      </c>
      <c r="P546" s="21">
        <f t="shared" si="132"/>
        <v>13</v>
      </c>
      <c r="Q546" s="15"/>
      <c r="R546" s="15"/>
      <c r="S546" s="21">
        <f t="shared" si="124"/>
        <v>13</v>
      </c>
      <c r="T546" s="21">
        <f t="shared" si="133"/>
        <v>18</v>
      </c>
      <c r="U546" s="15"/>
      <c r="V546" s="15"/>
      <c r="W546" s="21">
        <f t="shared" si="125"/>
        <v>18</v>
      </c>
      <c r="X546" s="21">
        <f t="shared" si="134"/>
        <v>21</v>
      </c>
      <c r="Y546" s="15"/>
      <c r="Z546" s="15"/>
      <c r="AA546" s="21">
        <f t="shared" si="126"/>
        <v>21</v>
      </c>
      <c r="AB546" s="21">
        <f t="shared" si="135"/>
        <v>15</v>
      </c>
      <c r="AC546" s="15"/>
      <c r="AD546" s="15"/>
      <c r="AE546" s="21">
        <f t="shared" si="127"/>
        <v>15</v>
      </c>
      <c r="AF546" s="20" t="str">
        <f t="shared" si="128"/>
        <v>OK</v>
      </c>
    </row>
    <row r="547" spans="1:32" x14ac:dyDescent="0.3">
      <c r="A547" s="9">
        <v>46766</v>
      </c>
      <c r="B547" s="37" t="s">
        <v>162</v>
      </c>
      <c r="C547" s="11"/>
      <c r="D547" s="21">
        <f t="shared" si="129"/>
        <v>26</v>
      </c>
      <c r="E547" s="15"/>
      <c r="F547" s="15"/>
      <c r="G547" s="21">
        <f t="shared" si="121"/>
        <v>26</v>
      </c>
      <c r="H547" s="21">
        <f t="shared" si="130"/>
        <v>20</v>
      </c>
      <c r="I547" s="15"/>
      <c r="J547" s="15"/>
      <c r="K547" s="21">
        <f t="shared" si="122"/>
        <v>20</v>
      </c>
      <c r="L547" s="21">
        <f t="shared" si="131"/>
        <v>48</v>
      </c>
      <c r="M547" s="15"/>
      <c r="N547" s="15"/>
      <c r="O547" s="21">
        <f t="shared" si="123"/>
        <v>48</v>
      </c>
      <c r="P547" s="21">
        <f t="shared" si="132"/>
        <v>13</v>
      </c>
      <c r="Q547" s="15"/>
      <c r="R547" s="15"/>
      <c r="S547" s="21">
        <f t="shared" si="124"/>
        <v>13</v>
      </c>
      <c r="T547" s="21">
        <f t="shared" si="133"/>
        <v>18</v>
      </c>
      <c r="U547" s="15"/>
      <c r="V547" s="15"/>
      <c r="W547" s="21">
        <f t="shared" si="125"/>
        <v>18</v>
      </c>
      <c r="X547" s="21">
        <f t="shared" si="134"/>
        <v>21</v>
      </c>
      <c r="Y547" s="15"/>
      <c r="Z547" s="15"/>
      <c r="AA547" s="21">
        <f t="shared" si="126"/>
        <v>21</v>
      </c>
      <c r="AB547" s="21">
        <f t="shared" si="135"/>
        <v>15</v>
      </c>
      <c r="AC547" s="15"/>
      <c r="AD547" s="15"/>
      <c r="AE547" s="21">
        <f t="shared" si="127"/>
        <v>15</v>
      </c>
      <c r="AF547" s="20" t="str">
        <f t="shared" si="128"/>
        <v>OK</v>
      </c>
    </row>
    <row r="548" spans="1:32" x14ac:dyDescent="0.3">
      <c r="A548" s="9">
        <v>46767</v>
      </c>
      <c r="B548" s="37" t="s">
        <v>163</v>
      </c>
      <c r="C548" s="11"/>
      <c r="D548" s="21">
        <f t="shared" si="129"/>
        <v>26</v>
      </c>
      <c r="E548" s="15"/>
      <c r="F548" s="15"/>
      <c r="G548" s="21">
        <f t="shared" si="121"/>
        <v>26</v>
      </c>
      <c r="H548" s="21">
        <f t="shared" si="130"/>
        <v>20</v>
      </c>
      <c r="I548" s="15"/>
      <c r="J548" s="15"/>
      <c r="K548" s="21">
        <f t="shared" si="122"/>
        <v>20</v>
      </c>
      <c r="L548" s="21">
        <f t="shared" si="131"/>
        <v>48</v>
      </c>
      <c r="M548" s="15"/>
      <c r="N548" s="15"/>
      <c r="O548" s="21">
        <f t="shared" si="123"/>
        <v>48</v>
      </c>
      <c r="P548" s="21">
        <f t="shared" si="132"/>
        <v>13</v>
      </c>
      <c r="Q548" s="15"/>
      <c r="R548" s="15"/>
      <c r="S548" s="21">
        <f t="shared" si="124"/>
        <v>13</v>
      </c>
      <c r="T548" s="21">
        <f t="shared" si="133"/>
        <v>18</v>
      </c>
      <c r="U548" s="15"/>
      <c r="V548" s="15"/>
      <c r="W548" s="21">
        <f t="shared" si="125"/>
        <v>18</v>
      </c>
      <c r="X548" s="21">
        <f t="shared" si="134"/>
        <v>21</v>
      </c>
      <c r="Y548" s="15"/>
      <c r="Z548" s="15"/>
      <c r="AA548" s="21">
        <f t="shared" si="126"/>
        <v>21</v>
      </c>
      <c r="AB548" s="21">
        <f t="shared" si="135"/>
        <v>15</v>
      </c>
      <c r="AC548" s="15"/>
      <c r="AD548" s="15"/>
      <c r="AE548" s="21">
        <f t="shared" si="127"/>
        <v>15</v>
      </c>
      <c r="AF548" s="20" t="str">
        <f t="shared" si="128"/>
        <v>OK</v>
      </c>
    </row>
    <row r="549" spans="1:32" x14ac:dyDescent="0.3">
      <c r="A549" s="9">
        <v>46768</v>
      </c>
      <c r="B549" s="37" t="s">
        <v>158</v>
      </c>
      <c r="C549" s="11"/>
      <c r="D549" s="21">
        <f t="shared" si="129"/>
        <v>26</v>
      </c>
      <c r="E549" s="15"/>
      <c r="F549" s="15"/>
      <c r="G549" s="21">
        <f t="shared" si="121"/>
        <v>26</v>
      </c>
      <c r="H549" s="21">
        <f t="shared" si="130"/>
        <v>20</v>
      </c>
      <c r="I549" s="15"/>
      <c r="J549" s="15"/>
      <c r="K549" s="21">
        <f t="shared" si="122"/>
        <v>20</v>
      </c>
      <c r="L549" s="21">
        <f t="shared" si="131"/>
        <v>48</v>
      </c>
      <c r="M549" s="15"/>
      <c r="N549" s="15"/>
      <c r="O549" s="21">
        <f t="shared" si="123"/>
        <v>48</v>
      </c>
      <c r="P549" s="21">
        <f t="shared" si="132"/>
        <v>13</v>
      </c>
      <c r="Q549" s="15"/>
      <c r="R549" s="15"/>
      <c r="S549" s="21">
        <f t="shared" si="124"/>
        <v>13</v>
      </c>
      <c r="T549" s="21">
        <f t="shared" si="133"/>
        <v>18</v>
      </c>
      <c r="U549" s="15"/>
      <c r="V549" s="15"/>
      <c r="W549" s="21">
        <f t="shared" si="125"/>
        <v>18</v>
      </c>
      <c r="X549" s="21">
        <f t="shared" si="134"/>
        <v>21</v>
      </c>
      <c r="Y549" s="15"/>
      <c r="Z549" s="15"/>
      <c r="AA549" s="21">
        <f t="shared" si="126"/>
        <v>21</v>
      </c>
      <c r="AB549" s="21">
        <f t="shared" si="135"/>
        <v>15</v>
      </c>
      <c r="AC549" s="15"/>
      <c r="AD549" s="15"/>
      <c r="AE549" s="21">
        <f t="shared" si="127"/>
        <v>15</v>
      </c>
      <c r="AF549" s="20" t="str">
        <f t="shared" si="128"/>
        <v>OK</v>
      </c>
    </row>
    <row r="550" spans="1:32" x14ac:dyDescent="0.3">
      <c r="A550" s="9">
        <v>46769</v>
      </c>
      <c r="B550" s="37" t="s">
        <v>157</v>
      </c>
      <c r="C550" s="11"/>
      <c r="D550" s="21">
        <f t="shared" si="129"/>
        <v>26</v>
      </c>
      <c r="E550" s="15"/>
      <c r="F550" s="15"/>
      <c r="G550" s="21">
        <f t="shared" si="121"/>
        <v>26</v>
      </c>
      <c r="H550" s="21">
        <f t="shared" si="130"/>
        <v>20</v>
      </c>
      <c r="I550" s="15"/>
      <c r="J550" s="15"/>
      <c r="K550" s="21">
        <f t="shared" si="122"/>
        <v>20</v>
      </c>
      <c r="L550" s="21">
        <f t="shared" si="131"/>
        <v>48</v>
      </c>
      <c r="M550" s="15"/>
      <c r="N550" s="15"/>
      <c r="O550" s="21">
        <f t="shared" si="123"/>
        <v>48</v>
      </c>
      <c r="P550" s="21">
        <f t="shared" si="132"/>
        <v>13</v>
      </c>
      <c r="Q550" s="15"/>
      <c r="R550" s="15"/>
      <c r="S550" s="21">
        <f t="shared" si="124"/>
        <v>13</v>
      </c>
      <c r="T550" s="21">
        <f t="shared" si="133"/>
        <v>18</v>
      </c>
      <c r="U550" s="15"/>
      <c r="V550" s="15"/>
      <c r="W550" s="21">
        <f t="shared" si="125"/>
        <v>18</v>
      </c>
      <c r="X550" s="21">
        <f t="shared" si="134"/>
        <v>21</v>
      </c>
      <c r="Y550" s="15"/>
      <c r="Z550" s="15"/>
      <c r="AA550" s="21">
        <f t="shared" si="126"/>
        <v>21</v>
      </c>
      <c r="AB550" s="21">
        <f t="shared" si="135"/>
        <v>15</v>
      </c>
      <c r="AC550" s="15"/>
      <c r="AD550" s="15"/>
      <c r="AE550" s="21">
        <f t="shared" si="127"/>
        <v>15</v>
      </c>
      <c r="AF550" s="20" t="str">
        <f t="shared" si="128"/>
        <v>OK</v>
      </c>
    </row>
    <row r="551" spans="1:32" x14ac:dyDescent="0.3">
      <c r="A551" s="9">
        <v>46770</v>
      </c>
      <c r="B551" s="37" t="s">
        <v>159</v>
      </c>
      <c r="C551" s="11"/>
      <c r="D551" s="21">
        <f t="shared" si="129"/>
        <v>26</v>
      </c>
      <c r="E551" s="15"/>
      <c r="F551" s="15"/>
      <c r="G551" s="21">
        <f t="shared" si="121"/>
        <v>26</v>
      </c>
      <c r="H551" s="21">
        <f t="shared" si="130"/>
        <v>20</v>
      </c>
      <c r="I551" s="15"/>
      <c r="J551" s="15"/>
      <c r="K551" s="21">
        <f t="shared" si="122"/>
        <v>20</v>
      </c>
      <c r="L551" s="21">
        <f t="shared" si="131"/>
        <v>48</v>
      </c>
      <c r="M551" s="15"/>
      <c r="N551" s="15"/>
      <c r="O551" s="21">
        <f t="shared" si="123"/>
        <v>48</v>
      </c>
      <c r="P551" s="21">
        <f t="shared" si="132"/>
        <v>13</v>
      </c>
      <c r="Q551" s="15"/>
      <c r="R551" s="15"/>
      <c r="S551" s="21">
        <f t="shared" si="124"/>
        <v>13</v>
      </c>
      <c r="T551" s="21">
        <f t="shared" si="133"/>
        <v>18</v>
      </c>
      <c r="U551" s="15"/>
      <c r="V551" s="15"/>
      <c r="W551" s="21">
        <f t="shared" si="125"/>
        <v>18</v>
      </c>
      <c r="X551" s="21">
        <f t="shared" si="134"/>
        <v>21</v>
      </c>
      <c r="Y551" s="15"/>
      <c r="Z551" s="15"/>
      <c r="AA551" s="21">
        <f t="shared" si="126"/>
        <v>21</v>
      </c>
      <c r="AB551" s="21">
        <f t="shared" si="135"/>
        <v>15</v>
      </c>
      <c r="AC551" s="15"/>
      <c r="AD551" s="15"/>
      <c r="AE551" s="21">
        <f t="shared" si="127"/>
        <v>15</v>
      </c>
      <c r="AF551" s="20" t="str">
        <f t="shared" si="128"/>
        <v>OK</v>
      </c>
    </row>
    <row r="552" spans="1:32" x14ac:dyDescent="0.3">
      <c r="A552" s="9">
        <v>46771</v>
      </c>
      <c r="B552" s="37" t="s">
        <v>160</v>
      </c>
      <c r="C552" s="11"/>
      <c r="D552" s="21">
        <f t="shared" si="129"/>
        <v>26</v>
      </c>
      <c r="E552" s="15"/>
      <c r="F552" s="15"/>
      <c r="G552" s="21">
        <f t="shared" si="121"/>
        <v>26</v>
      </c>
      <c r="H552" s="21">
        <f t="shared" si="130"/>
        <v>20</v>
      </c>
      <c r="I552" s="15"/>
      <c r="J552" s="15"/>
      <c r="K552" s="21">
        <f t="shared" si="122"/>
        <v>20</v>
      </c>
      <c r="L552" s="21">
        <f t="shared" si="131"/>
        <v>48</v>
      </c>
      <c r="M552" s="15"/>
      <c r="N552" s="15"/>
      <c r="O552" s="21">
        <f t="shared" si="123"/>
        <v>48</v>
      </c>
      <c r="P552" s="21">
        <f t="shared" si="132"/>
        <v>13</v>
      </c>
      <c r="Q552" s="15"/>
      <c r="R552" s="15"/>
      <c r="S552" s="21">
        <f t="shared" si="124"/>
        <v>13</v>
      </c>
      <c r="T552" s="21">
        <f t="shared" si="133"/>
        <v>18</v>
      </c>
      <c r="U552" s="15"/>
      <c r="V552" s="15"/>
      <c r="W552" s="21">
        <f t="shared" si="125"/>
        <v>18</v>
      </c>
      <c r="X552" s="21">
        <f t="shared" si="134"/>
        <v>21</v>
      </c>
      <c r="Y552" s="15"/>
      <c r="Z552" s="15"/>
      <c r="AA552" s="21">
        <f t="shared" si="126"/>
        <v>21</v>
      </c>
      <c r="AB552" s="21">
        <f t="shared" si="135"/>
        <v>15</v>
      </c>
      <c r="AC552" s="15"/>
      <c r="AD552" s="15"/>
      <c r="AE552" s="21">
        <f t="shared" si="127"/>
        <v>15</v>
      </c>
      <c r="AF552" s="20" t="str">
        <f t="shared" si="128"/>
        <v>OK</v>
      </c>
    </row>
    <row r="553" spans="1:32" x14ac:dyDescent="0.3">
      <c r="A553" s="9">
        <v>46772</v>
      </c>
      <c r="B553" s="37" t="s">
        <v>161</v>
      </c>
      <c r="C553" s="11"/>
      <c r="D553" s="21">
        <f t="shared" si="129"/>
        <v>26</v>
      </c>
      <c r="E553" s="15"/>
      <c r="F553" s="15"/>
      <c r="G553" s="21">
        <f t="shared" si="121"/>
        <v>26</v>
      </c>
      <c r="H553" s="21">
        <f t="shared" si="130"/>
        <v>20</v>
      </c>
      <c r="I553" s="15"/>
      <c r="J553" s="15"/>
      <c r="K553" s="21">
        <f t="shared" si="122"/>
        <v>20</v>
      </c>
      <c r="L553" s="21">
        <f t="shared" si="131"/>
        <v>48</v>
      </c>
      <c r="M553" s="15"/>
      <c r="N553" s="15"/>
      <c r="O553" s="21">
        <f t="shared" si="123"/>
        <v>48</v>
      </c>
      <c r="P553" s="21">
        <f t="shared" si="132"/>
        <v>13</v>
      </c>
      <c r="Q553" s="15"/>
      <c r="R553" s="15"/>
      <c r="S553" s="21">
        <f t="shared" si="124"/>
        <v>13</v>
      </c>
      <c r="T553" s="21">
        <f t="shared" si="133"/>
        <v>18</v>
      </c>
      <c r="U553" s="15"/>
      <c r="V553" s="15"/>
      <c r="W553" s="21">
        <f t="shared" si="125"/>
        <v>18</v>
      </c>
      <c r="X553" s="21">
        <f t="shared" si="134"/>
        <v>21</v>
      </c>
      <c r="Y553" s="15"/>
      <c r="Z553" s="15"/>
      <c r="AA553" s="21">
        <f t="shared" si="126"/>
        <v>21</v>
      </c>
      <c r="AB553" s="21">
        <f t="shared" si="135"/>
        <v>15</v>
      </c>
      <c r="AC553" s="15"/>
      <c r="AD553" s="15"/>
      <c r="AE553" s="21">
        <f t="shared" si="127"/>
        <v>15</v>
      </c>
      <c r="AF553" s="20" t="str">
        <f t="shared" si="128"/>
        <v>OK</v>
      </c>
    </row>
    <row r="554" spans="1:32" x14ac:dyDescent="0.3">
      <c r="A554" s="9">
        <v>46773</v>
      </c>
      <c r="B554" s="37" t="s">
        <v>162</v>
      </c>
      <c r="C554" s="11"/>
      <c r="D554" s="21">
        <f t="shared" si="129"/>
        <v>26</v>
      </c>
      <c r="E554" s="15"/>
      <c r="F554" s="15"/>
      <c r="G554" s="21">
        <f t="shared" si="121"/>
        <v>26</v>
      </c>
      <c r="H554" s="21">
        <f t="shared" si="130"/>
        <v>20</v>
      </c>
      <c r="I554" s="15"/>
      <c r="J554" s="15"/>
      <c r="K554" s="21">
        <f t="shared" si="122"/>
        <v>20</v>
      </c>
      <c r="L554" s="21">
        <f t="shared" si="131"/>
        <v>48</v>
      </c>
      <c r="M554" s="15"/>
      <c r="N554" s="15"/>
      <c r="O554" s="21">
        <f t="shared" si="123"/>
        <v>48</v>
      </c>
      <c r="P554" s="21">
        <f t="shared" si="132"/>
        <v>13</v>
      </c>
      <c r="Q554" s="15"/>
      <c r="R554" s="15"/>
      <c r="S554" s="21">
        <f t="shared" si="124"/>
        <v>13</v>
      </c>
      <c r="T554" s="21">
        <f t="shared" si="133"/>
        <v>18</v>
      </c>
      <c r="U554" s="15"/>
      <c r="V554" s="15"/>
      <c r="W554" s="21">
        <f t="shared" si="125"/>
        <v>18</v>
      </c>
      <c r="X554" s="21">
        <f t="shared" si="134"/>
        <v>21</v>
      </c>
      <c r="Y554" s="15"/>
      <c r="Z554" s="15"/>
      <c r="AA554" s="21">
        <f t="shared" si="126"/>
        <v>21</v>
      </c>
      <c r="AB554" s="21">
        <f t="shared" si="135"/>
        <v>15</v>
      </c>
      <c r="AC554" s="15"/>
      <c r="AD554" s="15"/>
      <c r="AE554" s="21">
        <f t="shared" si="127"/>
        <v>15</v>
      </c>
      <c r="AF554" s="20" t="str">
        <f t="shared" si="128"/>
        <v>OK</v>
      </c>
    </row>
    <row r="555" spans="1:32" x14ac:dyDescent="0.3">
      <c r="A555" s="9">
        <v>46774</v>
      </c>
      <c r="B555" s="37" t="s">
        <v>163</v>
      </c>
      <c r="C555" s="11"/>
      <c r="D555" s="21">
        <f t="shared" si="129"/>
        <v>26</v>
      </c>
      <c r="E555" s="15"/>
      <c r="F555" s="15"/>
      <c r="G555" s="21">
        <f t="shared" si="121"/>
        <v>26</v>
      </c>
      <c r="H555" s="21">
        <f t="shared" si="130"/>
        <v>20</v>
      </c>
      <c r="I555" s="15"/>
      <c r="J555" s="15"/>
      <c r="K555" s="21">
        <f t="shared" si="122"/>
        <v>20</v>
      </c>
      <c r="L555" s="21">
        <f t="shared" si="131"/>
        <v>48</v>
      </c>
      <c r="M555" s="15"/>
      <c r="N555" s="15"/>
      <c r="O555" s="21">
        <f t="shared" si="123"/>
        <v>48</v>
      </c>
      <c r="P555" s="21">
        <f t="shared" si="132"/>
        <v>13</v>
      </c>
      <c r="Q555" s="15"/>
      <c r="R555" s="15"/>
      <c r="S555" s="21">
        <f t="shared" si="124"/>
        <v>13</v>
      </c>
      <c r="T555" s="21">
        <f t="shared" si="133"/>
        <v>18</v>
      </c>
      <c r="U555" s="15"/>
      <c r="V555" s="15"/>
      <c r="W555" s="21">
        <f t="shared" si="125"/>
        <v>18</v>
      </c>
      <c r="X555" s="21">
        <f t="shared" si="134"/>
        <v>21</v>
      </c>
      <c r="Y555" s="15"/>
      <c r="Z555" s="15"/>
      <c r="AA555" s="21">
        <f t="shared" si="126"/>
        <v>21</v>
      </c>
      <c r="AB555" s="21">
        <f t="shared" si="135"/>
        <v>15</v>
      </c>
      <c r="AC555" s="15"/>
      <c r="AD555" s="15"/>
      <c r="AE555" s="21">
        <f t="shared" si="127"/>
        <v>15</v>
      </c>
      <c r="AF555" s="20" t="str">
        <f t="shared" si="128"/>
        <v>OK</v>
      </c>
    </row>
    <row r="556" spans="1:32" x14ac:dyDescent="0.3">
      <c r="A556" s="9">
        <v>46775</v>
      </c>
      <c r="B556" s="37" t="s">
        <v>158</v>
      </c>
      <c r="C556" s="11"/>
      <c r="D556" s="21">
        <f t="shared" si="129"/>
        <v>26</v>
      </c>
      <c r="E556" s="15"/>
      <c r="F556" s="15"/>
      <c r="G556" s="21">
        <f t="shared" si="121"/>
        <v>26</v>
      </c>
      <c r="H556" s="21">
        <f t="shared" si="130"/>
        <v>20</v>
      </c>
      <c r="I556" s="15"/>
      <c r="J556" s="15"/>
      <c r="K556" s="21">
        <f t="shared" si="122"/>
        <v>20</v>
      </c>
      <c r="L556" s="21">
        <f t="shared" si="131"/>
        <v>48</v>
      </c>
      <c r="M556" s="15"/>
      <c r="N556" s="15"/>
      <c r="O556" s="21">
        <f t="shared" si="123"/>
        <v>48</v>
      </c>
      <c r="P556" s="21">
        <f t="shared" si="132"/>
        <v>13</v>
      </c>
      <c r="Q556" s="15"/>
      <c r="R556" s="15"/>
      <c r="S556" s="21">
        <f t="shared" si="124"/>
        <v>13</v>
      </c>
      <c r="T556" s="21">
        <f t="shared" si="133"/>
        <v>18</v>
      </c>
      <c r="U556" s="15"/>
      <c r="V556" s="15"/>
      <c r="W556" s="21">
        <f t="shared" si="125"/>
        <v>18</v>
      </c>
      <c r="X556" s="21">
        <f t="shared" si="134"/>
        <v>21</v>
      </c>
      <c r="Y556" s="15"/>
      <c r="Z556" s="15"/>
      <c r="AA556" s="21">
        <f t="shared" si="126"/>
        <v>21</v>
      </c>
      <c r="AB556" s="21">
        <f t="shared" si="135"/>
        <v>15</v>
      </c>
      <c r="AC556" s="15"/>
      <c r="AD556" s="15"/>
      <c r="AE556" s="21">
        <f t="shared" si="127"/>
        <v>15</v>
      </c>
      <c r="AF556" s="20" t="str">
        <f t="shared" si="128"/>
        <v>OK</v>
      </c>
    </row>
    <row r="557" spans="1:32" x14ac:dyDescent="0.3">
      <c r="A557" s="9">
        <v>46776</v>
      </c>
      <c r="B557" s="37" t="s">
        <v>157</v>
      </c>
      <c r="C557" s="11"/>
      <c r="D557" s="21">
        <f t="shared" si="129"/>
        <v>26</v>
      </c>
      <c r="E557" s="15"/>
      <c r="F557" s="15"/>
      <c r="G557" s="21">
        <f t="shared" si="121"/>
        <v>26</v>
      </c>
      <c r="H557" s="21">
        <f t="shared" si="130"/>
        <v>20</v>
      </c>
      <c r="I557" s="15"/>
      <c r="J557" s="15"/>
      <c r="K557" s="21">
        <f t="shared" si="122"/>
        <v>20</v>
      </c>
      <c r="L557" s="21">
        <f t="shared" si="131"/>
        <v>48</v>
      </c>
      <c r="M557" s="15"/>
      <c r="N557" s="15"/>
      <c r="O557" s="21">
        <f t="shared" si="123"/>
        <v>48</v>
      </c>
      <c r="P557" s="21">
        <f t="shared" si="132"/>
        <v>13</v>
      </c>
      <c r="Q557" s="15"/>
      <c r="R557" s="15"/>
      <c r="S557" s="21">
        <f t="shared" si="124"/>
        <v>13</v>
      </c>
      <c r="T557" s="21">
        <f t="shared" si="133"/>
        <v>18</v>
      </c>
      <c r="U557" s="15"/>
      <c r="V557" s="15"/>
      <c r="W557" s="21">
        <f t="shared" si="125"/>
        <v>18</v>
      </c>
      <c r="X557" s="21">
        <f t="shared" si="134"/>
        <v>21</v>
      </c>
      <c r="Y557" s="15"/>
      <c r="Z557" s="15"/>
      <c r="AA557" s="21">
        <f t="shared" si="126"/>
        <v>21</v>
      </c>
      <c r="AB557" s="21">
        <f t="shared" si="135"/>
        <v>15</v>
      </c>
      <c r="AC557" s="15"/>
      <c r="AD557" s="15"/>
      <c r="AE557" s="21">
        <f t="shared" si="127"/>
        <v>15</v>
      </c>
      <c r="AF557" s="20" t="str">
        <f t="shared" si="128"/>
        <v>OK</v>
      </c>
    </row>
    <row r="558" spans="1:32" x14ac:dyDescent="0.3">
      <c r="A558" s="9">
        <v>46777</v>
      </c>
      <c r="B558" s="37" t="s">
        <v>159</v>
      </c>
      <c r="C558" s="11"/>
      <c r="D558" s="21">
        <f t="shared" si="129"/>
        <v>26</v>
      </c>
      <c r="E558" s="15"/>
      <c r="F558" s="15"/>
      <c r="G558" s="21">
        <f t="shared" si="121"/>
        <v>26</v>
      </c>
      <c r="H558" s="21">
        <f t="shared" si="130"/>
        <v>20</v>
      </c>
      <c r="I558" s="15"/>
      <c r="J558" s="15"/>
      <c r="K558" s="21">
        <f t="shared" si="122"/>
        <v>20</v>
      </c>
      <c r="L558" s="21">
        <f t="shared" si="131"/>
        <v>48</v>
      </c>
      <c r="M558" s="15"/>
      <c r="N558" s="15"/>
      <c r="O558" s="21">
        <f t="shared" si="123"/>
        <v>48</v>
      </c>
      <c r="P558" s="21">
        <f t="shared" si="132"/>
        <v>13</v>
      </c>
      <c r="Q558" s="15"/>
      <c r="R558" s="15"/>
      <c r="S558" s="21">
        <f t="shared" si="124"/>
        <v>13</v>
      </c>
      <c r="T558" s="21">
        <f t="shared" si="133"/>
        <v>18</v>
      </c>
      <c r="U558" s="15"/>
      <c r="V558" s="15"/>
      <c r="W558" s="21">
        <f t="shared" si="125"/>
        <v>18</v>
      </c>
      <c r="X558" s="21">
        <f t="shared" si="134"/>
        <v>21</v>
      </c>
      <c r="Y558" s="15"/>
      <c r="Z558" s="15"/>
      <c r="AA558" s="21">
        <f t="shared" si="126"/>
        <v>21</v>
      </c>
      <c r="AB558" s="21">
        <f t="shared" si="135"/>
        <v>15</v>
      </c>
      <c r="AC558" s="15"/>
      <c r="AD558" s="15"/>
      <c r="AE558" s="21">
        <f t="shared" si="127"/>
        <v>15</v>
      </c>
      <c r="AF558" s="20" t="str">
        <f t="shared" si="128"/>
        <v>OK</v>
      </c>
    </row>
    <row r="559" spans="1:32" x14ac:dyDescent="0.3">
      <c r="A559" s="9">
        <v>46778</v>
      </c>
      <c r="B559" s="37" t="s">
        <v>160</v>
      </c>
      <c r="C559" s="11"/>
      <c r="D559" s="21">
        <f t="shared" si="129"/>
        <v>26</v>
      </c>
      <c r="E559" s="15"/>
      <c r="F559" s="15"/>
      <c r="G559" s="21">
        <f t="shared" si="121"/>
        <v>26</v>
      </c>
      <c r="H559" s="21">
        <f t="shared" si="130"/>
        <v>20</v>
      </c>
      <c r="I559" s="15"/>
      <c r="J559" s="15"/>
      <c r="K559" s="21">
        <f t="shared" si="122"/>
        <v>20</v>
      </c>
      <c r="L559" s="21">
        <f t="shared" si="131"/>
        <v>48</v>
      </c>
      <c r="M559" s="15"/>
      <c r="N559" s="15"/>
      <c r="O559" s="21">
        <f t="shared" si="123"/>
        <v>48</v>
      </c>
      <c r="P559" s="21">
        <f t="shared" si="132"/>
        <v>13</v>
      </c>
      <c r="Q559" s="15"/>
      <c r="R559" s="15"/>
      <c r="S559" s="21">
        <f t="shared" si="124"/>
        <v>13</v>
      </c>
      <c r="T559" s="21">
        <f t="shared" si="133"/>
        <v>18</v>
      </c>
      <c r="U559" s="15"/>
      <c r="V559" s="15"/>
      <c r="W559" s="21">
        <f t="shared" si="125"/>
        <v>18</v>
      </c>
      <c r="X559" s="21">
        <f t="shared" si="134"/>
        <v>21</v>
      </c>
      <c r="Y559" s="15"/>
      <c r="Z559" s="15"/>
      <c r="AA559" s="21">
        <f t="shared" si="126"/>
        <v>21</v>
      </c>
      <c r="AB559" s="21">
        <f t="shared" si="135"/>
        <v>15</v>
      </c>
      <c r="AC559" s="15"/>
      <c r="AD559" s="15"/>
      <c r="AE559" s="21">
        <f t="shared" si="127"/>
        <v>15</v>
      </c>
      <c r="AF559" s="20" t="str">
        <f t="shared" si="128"/>
        <v>OK</v>
      </c>
    </row>
    <row r="560" spans="1:32" x14ac:dyDescent="0.3">
      <c r="A560" s="9">
        <v>46779</v>
      </c>
      <c r="B560" s="37" t="s">
        <v>161</v>
      </c>
      <c r="C560" s="11"/>
      <c r="D560" s="21">
        <f t="shared" si="129"/>
        <v>26</v>
      </c>
      <c r="E560" s="15"/>
      <c r="F560" s="15"/>
      <c r="G560" s="21">
        <f t="shared" si="121"/>
        <v>26</v>
      </c>
      <c r="H560" s="21">
        <f t="shared" si="130"/>
        <v>20</v>
      </c>
      <c r="I560" s="15"/>
      <c r="J560" s="15"/>
      <c r="K560" s="21">
        <f t="shared" si="122"/>
        <v>20</v>
      </c>
      <c r="L560" s="21">
        <f t="shared" si="131"/>
        <v>48</v>
      </c>
      <c r="M560" s="15"/>
      <c r="N560" s="15"/>
      <c r="O560" s="21">
        <f t="shared" si="123"/>
        <v>48</v>
      </c>
      <c r="P560" s="21">
        <f t="shared" si="132"/>
        <v>13</v>
      </c>
      <c r="Q560" s="15"/>
      <c r="R560" s="15"/>
      <c r="S560" s="21">
        <f t="shared" si="124"/>
        <v>13</v>
      </c>
      <c r="T560" s="21">
        <f t="shared" si="133"/>
        <v>18</v>
      </c>
      <c r="U560" s="15"/>
      <c r="V560" s="15"/>
      <c r="W560" s="21">
        <f t="shared" si="125"/>
        <v>18</v>
      </c>
      <c r="X560" s="21">
        <f t="shared" si="134"/>
        <v>21</v>
      </c>
      <c r="Y560" s="15"/>
      <c r="Z560" s="15"/>
      <c r="AA560" s="21">
        <f t="shared" si="126"/>
        <v>21</v>
      </c>
      <c r="AB560" s="21">
        <f t="shared" si="135"/>
        <v>15</v>
      </c>
      <c r="AC560" s="15"/>
      <c r="AD560" s="15"/>
      <c r="AE560" s="21">
        <f t="shared" si="127"/>
        <v>15</v>
      </c>
      <c r="AF560" s="20" t="str">
        <f t="shared" si="128"/>
        <v>OK</v>
      </c>
    </row>
    <row r="561" spans="1:32" x14ac:dyDescent="0.3">
      <c r="A561" s="9">
        <v>46780</v>
      </c>
      <c r="B561" s="37" t="s">
        <v>162</v>
      </c>
      <c r="C561" s="11"/>
      <c r="D561" s="21">
        <f t="shared" si="129"/>
        <v>26</v>
      </c>
      <c r="E561" s="15"/>
      <c r="F561" s="15"/>
      <c r="G561" s="21">
        <f t="shared" si="121"/>
        <v>26</v>
      </c>
      <c r="H561" s="21">
        <f t="shared" si="130"/>
        <v>20</v>
      </c>
      <c r="I561" s="15"/>
      <c r="J561" s="15"/>
      <c r="K561" s="21">
        <f t="shared" si="122"/>
        <v>20</v>
      </c>
      <c r="L561" s="21">
        <f t="shared" si="131"/>
        <v>48</v>
      </c>
      <c r="M561" s="15"/>
      <c r="N561" s="15"/>
      <c r="O561" s="21">
        <f t="shared" si="123"/>
        <v>48</v>
      </c>
      <c r="P561" s="21">
        <f t="shared" si="132"/>
        <v>13</v>
      </c>
      <c r="Q561" s="15"/>
      <c r="R561" s="15"/>
      <c r="S561" s="21">
        <f t="shared" si="124"/>
        <v>13</v>
      </c>
      <c r="T561" s="21">
        <f t="shared" si="133"/>
        <v>18</v>
      </c>
      <c r="U561" s="15"/>
      <c r="V561" s="15"/>
      <c r="W561" s="21">
        <f t="shared" si="125"/>
        <v>18</v>
      </c>
      <c r="X561" s="21">
        <f t="shared" si="134"/>
        <v>21</v>
      </c>
      <c r="Y561" s="15"/>
      <c r="Z561" s="15"/>
      <c r="AA561" s="21">
        <f t="shared" si="126"/>
        <v>21</v>
      </c>
      <c r="AB561" s="21">
        <f t="shared" si="135"/>
        <v>15</v>
      </c>
      <c r="AC561" s="15"/>
      <c r="AD561" s="15"/>
      <c r="AE561" s="21">
        <f t="shared" si="127"/>
        <v>15</v>
      </c>
      <c r="AF561" s="20" t="str">
        <f t="shared" si="128"/>
        <v>OK</v>
      </c>
    </row>
    <row r="562" spans="1:32" x14ac:dyDescent="0.3">
      <c r="A562" s="9">
        <v>46781</v>
      </c>
      <c r="B562" s="37" t="s">
        <v>163</v>
      </c>
      <c r="C562" s="11"/>
      <c r="D562" s="21">
        <f t="shared" si="129"/>
        <v>26</v>
      </c>
      <c r="E562" s="15"/>
      <c r="F562" s="15"/>
      <c r="G562" s="21">
        <f t="shared" si="121"/>
        <v>26</v>
      </c>
      <c r="H562" s="21">
        <f t="shared" si="130"/>
        <v>20</v>
      </c>
      <c r="I562" s="15"/>
      <c r="J562" s="15"/>
      <c r="K562" s="21">
        <f t="shared" si="122"/>
        <v>20</v>
      </c>
      <c r="L562" s="21">
        <f t="shared" si="131"/>
        <v>48</v>
      </c>
      <c r="M562" s="15"/>
      <c r="N562" s="15"/>
      <c r="O562" s="21">
        <f t="shared" si="123"/>
        <v>48</v>
      </c>
      <c r="P562" s="21">
        <f t="shared" si="132"/>
        <v>13</v>
      </c>
      <c r="Q562" s="15"/>
      <c r="R562" s="15"/>
      <c r="S562" s="21">
        <f t="shared" si="124"/>
        <v>13</v>
      </c>
      <c r="T562" s="21">
        <f t="shared" si="133"/>
        <v>18</v>
      </c>
      <c r="U562" s="15"/>
      <c r="V562" s="15"/>
      <c r="W562" s="21">
        <f t="shared" si="125"/>
        <v>18</v>
      </c>
      <c r="X562" s="21">
        <f t="shared" si="134"/>
        <v>21</v>
      </c>
      <c r="Y562" s="15"/>
      <c r="Z562" s="15"/>
      <c r="AA562" s="21">
        <f t="shared" si="126"/>
        <v>21</v>
      </c>
      <c r="AB562" s="21">
        <f t="shared" si="135"/>
        <v>15</v>
      </c>
      <c r="AC562" s="15"/>
      <c r="AD562" s="15"/>
      <c r="AE562" s="21">
        <f t="shared" si="127"/>
        <v>15</v>
      </c>
      <c r="AF562" s="20" t="str">
        <f t="shared" si="128"/>
        <v>OK</v>
      </c>
    </row>
    <row r="563" spans="1:32" x14ac:dyDescent="0.3">
      <c r="A563" s="9">
        <v>46782</v>
      </c>
      <c r="B563" s="37" t="s">
        <v>158</v>
      </c>
      <c r="C563" s="11"/>
      <c r="D563" s="21">
        <f t="shared" si="129"/>
        <v>26</v>
      </c>
      <c r="E563" s="15"/>
      <c r="F563" s="15"/>
      <c r="G563" s="21">
        <f t="shared" si="121"/>
        <v>26</v>
      </c>
      <c r="H563" s="21">
        <f t="shared" si="130"/>
        <v>20</v>
      </c>
      <c r="I563" s="15"/>
      <c r="J563" s="15"/>
      <c r="K563" s="21">
        <f t="shared" si="122"/>
        <v>20</v>
      </c>
      <c r="L563" s="21">
        <f t="shared" si="131"/>
        <v>48</v>
      </c>
      <c r="M563" s="15"/>
      <c r="N563" s="15"/>
      <c r="O563" s="21">
        <f t="shared" si="123"/>
        <v>48</v>
      </c>
      <c r="P563" s="21">
        <f t="shared" si="132"/>
        <v>13</v>
      </c>
      <c r="Q563" s="15"/>
      <c r="R563" s="15"/>
      <c r="S563" s="21">
        <f t="shared" si="124"/>
        <v>13</v>
      </c>
      <c r="T563" s="21">
        <f t="shared" si="133"/>
        <v>18</v>
      </c>
      <c r="U563" s="15"/>
      <c r="V563" s="15"/>
      <c r="W563" s="21">
        <f t="shared" si="125"/>
        <v>18</v>
      </c>
      <c r="X563" s="21">
        <f t="shared" si="134"/>
        <v>21</v>
      </c>
      <c r="Y563" s="15"/>
      <c r="Z563" s="15"/>
      <c r="AA563" s="21">
        <f t="shared" si="126"/>
        <v>21</v>
      </c>
      <c r="AB563" s="21">
        <f t="shared" si="135"/>
        <v>15</v>
      </c>
      <c r="AC563" s="15"/>
      <c r="AD563" s="15"/>
      <c r="AE563" s="21">
        <f t="shared" si="127"/>
        <v>15</v>
      </c>
      <c r="AF563" s="20" t="str">
        <f t="shared" si="128"/>
        <v>OK</v>
      </c>
    </row>
    <row r="564" spans="1:32" x14ac:dyDescent="0.3">
      <c r="A564" s="9">
        <v>46783</v>
      </c>
      <c r="B564" s="37" t="s">
        <v>157</v>
      </c>
      <c r="C564" s="11"/>
      <c r="D564" s="21">
        <f t="shared" si="129"/>
        <v>26</v>
      </c>
      <c r="E564" s="15"/>
      <c r="F564" s="15"/>
      <c r="G564" s="21">
        <f t="shared" si="121"/>
        <v>26</v>
      </c>
      <c r="H564" s="21">
        <f t="shared" si="130"/>
        <v>20</v>
      </c>
      <c r="I564" s="15"/>
      <c r="J564" s="15"/>
      <c r="K564" s="21">
        <f t="shared" si="122"/>
        <v>20</v>
      </c>
      <c r="L564" s="21">
        <f t="shared" si="131"/>
        <v>48</v>
      </c>
      <c r="M564" s="15"/>
      <c r="N564" s="15"/>
      <c r="O564" s="21">
        <f t="shared" si="123"/>
        <v>48</v>
      </c>
      <c r="P564" s="21">
        <f t="shared" si="132"/>
        <v>13</v>
      </c>
      <c r="Q564" s="15"/>
      <c r="R564" s="15"/>
      <c r="S564" s="21">
        <f t="shared" si="124"/>
        <v>13</v>
      </c>
      <c r="T564" s="21">
        <f t="shared" si="133"/>
        <v>18</v>
      </c>
      <c r="U564" s="15"/>
      <c r="V564" s="15"/>
      <c r="W564" s="21">
        <f t="shared" si="125"/>
        <v>18</v>
      </c>
      <c r="X564" s="21">
        <f t="shared" si="134"/>
        <v>21</v>
      </c>
      <c r="Y564" s="15"/>
      <c r="Z564" s="15"/>
      <c r="AA564" s="21">
        <f t="shared" si="126"/>
        <v>21</v>
      </c>
      <c r="AB564" s="21">
        <f t="shared" si="135"/>
        <v>15</v>
      </c>
      <c r="AC564" s="15"/>
      <c r="AD564" s="15"/>
      <c r="AE564" s="21">
        <f t="shared" si="127"/>
        <v>15</v>
      </c>
      <c r="AF564" s="20" t="str">
        <f t="shared" si="128"/>
        <v>OK</v>
      </c>
    </row>
    <row r="565" spans="1:32" x14ac:dyDescent="0.3">
      <c r="A565" s="9">
        <v>46784</v>
      </c>
      <c r="B565" s="37" t="s">
        <v>159</v>
      </c>
      <c r="C565" s="11"/>
      <c r="D565" s="21">
        <f t="shared" si="129"/>
        <v>26</v>
      </c>
      <c r="E565" s="15"/>
      <c r="F565" s="15"/>
      <c r="G565" s="21">
        <f t="shared" si="121"/>
        <v>26</v>
      </c>
      <c r="H565" s="21">
        <f t="shared" si="130"/>
        <v>20</v>
      </c>
      <c r="I565" s="15"/>
      <c r="J565" s="15"/>
      <c r="K565" s="21">
        <f t="shared" si="122"/>
        <v>20</v>
      </c>
      <c r="L565" s="21">
        <f t="shared" si="131"/>
        <v>48</v>
      </c>
      <c r="M565" s="15"/>
      <c r="N565" s="15"/>
      <c r="O565" s="21">
        <f t="shared" si="123"/>
        <v>48</v>
      </c>
      <c r="P565" s="21">
        <f t="shared" si="132"/>
        <v>13</v>
      </c>
      <c r="Q565" s="15"/>
      <c r="R565" s="15"/>
      <c r="S565" s="21">
        <f t="shared" si="124"/>
        <v>13</v>
      </c>
      <c r="T565" s="21">
        <f t="shared" si="133"/>
        <v>18</v>
      </c>
      <c r="U565" s="15"/>
      <c r="V565" s="15"/>
      <c r="W565" s="21">
        <f t="shared" si="125"/>
        <v>18</v>
      </c>
      <c r="X565" s="21">
        <f t="shared" si="134"/>
        <v>21</v>
      </c>
      <c r="Y565" s="15"/>
      <c r="Z565" s="15"/>
      <c r="AA565" s="21">
        <f t="shared" si="126"/>
        <v>21</v>
      </c>
      <c r="AB565" s="21">
        <f t="shared" si="135"/>
        <v>15</v>
      </c>
      <c r="AC565" s="15"/>
      <c r="AD565" s="15"/>
      <c r="AE565" s="21">
        <f t="shared" si="127"/>
        <v>15</v>
      </c>
      <c r="AF565" s="20" t="str">
        <f t="shared" si="128"/>
        <v>OK</v>
      </c>
    </row>
    <row r="566" spans="1:32" x14ac:dyDescent="0.3">
      <c r="A566" s="9">
        <v>46785</v>
      </c>
      <c r="B566" s="37" t="s">
        <v>160</v>
      </c>
      <c r="C566" s="11"/>
      <c r="D566" s="21">
        <f t="shared" si="129"/>
        <v>26</v>
      </c>
      <c r="E566" s="15"/>
      <c r="F566" s="15"/>
      <c r="G566" s="21">
        <f t="shared" si="121"/>
        <v>26</v>
      </c>
      <c r="H566" s="21">
        <f t="shared" si="130"/>
        <v>20</v>
      </c>
      <c r="I566" s="15"/>
      <c r="J566" s="15"/>
      <c r="K566" s="21">
        <f t="shared" si="122"/>
        <v>20</v>
      </c>
      <c r="L566" s="21">
        <f t="shared" si="131"/>
        <v>48</v>
      </c>
      <c r="M566" s="15"/>
      <c r="N566" s="15"/>
      <c r="O566" s="21">
        <f t="shared" si="123"/>
        <v>48</v>
      </c>
      <c r="P566" s="21">
        <f t="shared" si="132"/>
        <v>13</v>
      </c>
      <c r="Q566" s="15"/>
      <c r="R566" s="15"/>
      <c r="S566" s="21">
        <f t="shared" si="124"/>
        <v>13</v>
      </c>
      <c r="T566" s="21">
        <f t="shared" si="133"/>
        <v>18</v>
      </c>
      <c r="U566" s="15"/>
      <c r="V566" s="15"/>
      <c r="W566" s="21">
        <f t="shared" si="125"/>
        <v>18</v>
      </c>
      <c r="X566" s="21">
        <f t="shared" si="134"/>
        <v>21</v>
      </c>
      <c r="Y566" s="15"/>
      <c r="Z566" s="15"/>
      <c r="AA566" s="21">
        <f t="shared" si="126"/>
        <v>21</v>
      </c>
      <c r="AB566" s="21">
        <f t="shared" si="135"/>
        <v>15</v>
      </c>
      <c r="AC566" s="15"/>
      <c r="AD566" s="15"/>
      <c r="AE566" s="21">
        <f t="shared" si="127"/>
        <v>15</v>
      </c>
      <c r="AF566" s="20" t="str">
        <f t="shared" si="128"/>
        <v>OK</v>
      </c>
    </row>
    <row r="567" spans="1:32" x14ac:dyDescent="0.3">
      <c r="A567" s="9">
        <v>46786</v>
      </c>
      <c r="B567" s="37" t="s">
        <v>161</v>
      </c>
      <c r="C567" s="11"/>
      <c r="D567" s="21">
        <f t="shared" si="129"/>
        <v>26</v>
      </c>
      <c r="E567" s="15"/>
      <c r="F567" s="15"/>
      <c r="G567" s="21">
        <f t="shared" si="121"/>
        <v>26</v>
      </c>
      <c r="H567" s="21">
        <f t="shared" si="130"/>
        <v>20</v>
      </c>
      <c r="I567" s="15"/>
      <c r="J567" s="15"/>
      <c r="K567" s="21">
        <f t="shared" si="122"/>
        <v>20</v>
      </c>
      <c r="L567" s="21">
        <f t="shared" si="131"/>
        <v>48</v>
      </c>
      <c r="M567" s="15"/>
      <c r="N567" s="15"/>
      <c r="O567" s="21">
        <f t="shared" si="123"/>
        <v>48</v>
      </c>
      <c r="P567" s="21">
        <f t="shared" si="132"/>
        <v>13</v>
      </c>
      <c r="Q567" s="15"/>
      <c r="R567" s="15"/>
      <c r="S567" s="21">
        <f t="shared" si="124"/>
        <v>13</v>
      </c>
      <c r="T567" s="21">
        <f t="shared" si="133"/>
        <v>18</v>
      </c>
      <c r="U567" s="15"/>
      <c r="V567" s="15"/>
      <c r="W567" s="21">
        <f t="shared" si="125"/>
        <v>18</v>
      </c>
      <c r="X567" s="21">
        <f t="shared" si="134"/>
        <v>21</v>
      </c>
      <c r="Y567" s="15"/>
      <c r="Z567" s="15"/>
      <c r="AA567" s="21">
        <f t="shared" si="126"/>
        <v>21</v>
      </c>
      <c r="AB567" s="21">
        <f t="shared" si="135"/>
        <v>15</v>
      </c>
      <c r="AC567" s="15"/>
      <c r="AD567" s="15"/>
      <c r="AE567" s="21">
        <f t="shared" si="127"/>
        <v>15</v>
      </c>
      <c r="AF567" s="20" t="str">
        <f t="shared" si="128"/>
        <v>OK</v>
      </c>
    </row>
    <row r="568" spans="1:32" x14ac:dyDescent="0.3">
      <c r="A568" s="9">
        <v>46787</v>
      </c>
      <c r="B568" s="37" t="s">
        <v>162</v>
      </c>
      <c r="C568" s="11"/>
      <c r="D568" s="21">
        <f t="shared" si="129"/>
        <v>26</v>
      </c>
      <c r="E568" s="15"/>
      <c r="F568" s="15"/>
      <c r="G568" s="21">
        <f t="shared" si="121"/>
        <v>26</v>
      </c>
      <c r="H568" s="21">
        <f t="shared" si="130"/>
        <v>20</v>
      </c>
      <c r="I568" s="15"/>
      <c r="J568" s="15"/>
      <c r="K568" s="21">
        <f t="shared" si="122"/>
        <v>20</v>
      </c>
      <c r="L568" s="21">
        <f t="shared" si="131"/>
        <v>48</v>
      </c>
      <c r="M568" s="15"/>
      <c r="N568" s="15"/>
      <c r="O568" s="21">
        <f t="shared" si="123"/>
        <v>48</v>
      </c>
      <c r="P568" s="21">
        <f t="shared" si="132"/>
        <v>13</v>
      </c>
      <c r="Q568" s="15"/>
      <c r="R568" s="15"/>
      <c r="S568" s="21">
        <f t="shared" si="124"/>
        <v>13</v>
      </c>
      <c r="T568" s="21">
        <f t="shared" si="133"/>
        <v>18</v>
      </c>
      <c r="U568" s="15"/>
      <c r="V568" s="15"/>
      <c r="W568" s="21">
        <f t="shared" si="125"/>
        <v>18</v>
      </c>
      <c r="X568" s="21">
        <f t="shared" si="134"/>
        <v>21</v>
      </c>
      <c r="Y568" s="15"/>
      <c r="Z568" s="15"/>
      <c r="AA568" s="21">
        <f t="shared" si="126"/>
        <v>21</v>
      </c>
      <c r="AB568" s="21">
        <f t="shared" si="135"/>
        <v>15</v>
      </c>
      <c r="AC568" s="15"/>
      <c r="AD568" s="15"/>
      <c r="AE568" s="21">
        <f t="shared" si="127"/>
        <v>15</v>
      </c>
      <c r="AF568" s="20" t="str">
        <f t="shared" si="128"/>
        <v>OK</v>
      </c>
    </row>
    <row r="569" spans="1:32" x14ac:dyDescent="0.3">
      <c r="A569" s="9">
        <v>46788</v>
      </c>
      <c r="B569" s="37" t="s">
        <v>163</v>
      </c>
      <c r="C569" s="11"/>
      <c r="D569" s="21">
        <f t="shared" si="129"/>
        <v>26</v>
      </c>
      <c r="E569" s="15"/>
      <c r="F569" s="15"/>
      <c r="G569" s="21">
        <f t="shared" si="121"/>
        <v>26</v>
      </c>
      <c r="H569" s="21">
        <f t="shared" si="130"/>
        <v>20</v>
      </c>
      <c r="I569" s="15"/>
      <c r="J569" s="15"/>
      <c r="K569" s="21">
        <f t="shared" si="122"/>
        <v>20</v>
      </c>
      <c r="L569" s="21">
        <f t="shared" si="131"/>
        <v>48</v>
      </c>
      <c r="M569" s="15"/>
      <c r="N569" s="15"/>
      <c r="O569" s="21">
        <f t="shared" si="123"/>
        <v>48</v>
      </c>
      <c r="P569" s="21">
        <f t="shared" si="132"/>
        <v>13</v>
      </c>
      <c r="Q569" s="15"/>
      <c r="R569" s="15"/>
      <c r="S569" s="21">
        <f t="shared" si="124"/>
        <v>13</v>
      </c>
      <c r="T569" s="21">
        <f t="shared" si="133"/>
        <v>18</v>
      </c>
      <c r="U569" s="15"/>
      <c r="V569" s="15"/>
      <c r="W569" s="21">
        <f t="shared" si="125"/>
        <v>18</v>
      </c>
      <c r="X569" s="21">
        <f t="shared" si="134"/>
        <v>21</v>
      </c>
      <c r="Y569" s="15"/>
      <c r="Z569" s="15"/>
      <c r="AA569" s="21">
        <f t="shared" si="126"/>
        <v>21</v>
      </c>
      <c r="AB569" s="21">
        <f t="shared" si="135"/>
        <v>15</v>
      </c>
      <c r="AC569" s="15"/>
      <c r="AD569" s="15"/>
      <c r="AE569" s="21">
        <f t="shared" si="127"/>
        <v>15</v>
      </c>
      <c r="AF569" s="20" t="str">
        <f t="shared" si="128"/>
        <v>OK</v>
      </c>
    </row>
    <row r="570" spans="1:32" x14ac:dyDescent="0.3">
      <c r="A570" s="9">
        <v>46789</v>
      </c>
      <c r="B570" s="37" t="s">
        <v>158</v>
      </c>
      <c r="C570" s="11"/>
      <c r="D570" s="21">
        <f t="shared" si="129"/>
        <v>26</v>
      </c>
      <c r="E570" s="15"/>
      <c r="F570" s="15"/>
      <c r="G570" s="21">
        <f t="shared" si="121"/>
        <v>26</v>
      </c>
      <c r="H570" s="21">
        <f t="shared" si="130"/>
        <v>20</v>
      </c>
      <c r="I570" s="15"/>
      <c r="J570" s="15"/>
      <c r="K570" s="21">
        <f t="shared" si="122"/>
        <v>20</v>
      </c>
      <c r="L570" s="21">
        <f t="shared" si="131"/>
        <v>48</v>
      </c>
      <c r="M570" s="15"/>
      <c r="N570" s="15"/>
      <c r="O570" s="21">
        <f t="shared" si="123"/>
        <v>48</v>
      </c>
      <c r="P570" s="21">
        <f t="shared" si="132"/>
        <v>13</v>
      </c>
      <c r="Q570" s="15"/>
      <c r="R570" s="15"/>
      <c r="S570" s="21">
        <f t="shared" si="124"/>
        <v>13</v>
      </c>
      <c r="T570" s="21">
        <f t="shared" si="133"/>
        <v>18</v>
      </c>
      <c r="U570" s="15"/>
      <c r="V570" s="15"/>
      <c r="W570" s="21">
        <f t="shared" si="125"/>
        <v>18</v>
      </c>
      <c r="X570" s="21">
        <f t="shared" si="134"/>
        <v>21</v>
      </c>
      <c r="Y570" s="15"/>
      <c r="Z570" s="15"/>
      <c r="AA570" s="21">
        <f t="shared" si="126"/>
        <v>21</v>
      </c>
      <c r="AB570" s="21">
        <f t="shared" si="135"/>
        <v>15</v>
      </c>
      <c r="AC570" s="15"/>
      <c r="AD570" s="15"/>
      <c r="AE570" s="21">
        <f t="shared" si="127"/>
        <v>15</v>
      </c>
      <c r="AF570" s="20" t="str">
        <f t="shared" si="128"/>
        <v>OK</v>
      </c>
    </row>
    <row r="571" spans="1:32" x14ac:dyDescent="0.3">
      <c r="A571" s="9">
        <v>46790</v>
      </c>
      <c r="B571" s="37" t="s">
        <v>157</v>
      </c>
      <c r="C571" s="11"/>
      <c r="D571" s="21">
        <f t="shared" si="129"/>
        <v>26</v>
      </c>
      <c r="E571" s="15"/>
      <c r="F571" s="15"/>
      <c r="G571" s="21">
        <f t="shared" si="121"/>
        <v>26</v>
      </c>
      <c r="H571" s="21">
        <f t="shared" si="130"/>
        <v>20</v>
      </c>
      <c r="I571" s="15"/>
      <c r="J571" s="15"/>
      <c r="K571" s="21">
        <f t="shared" si="122"/>
        <v>20</v>
      </c>
      <c r="L571" s="21">
        <f t="shared" si="131"/>
        <v>48</v>
      </c>
      <c r="M571" s="15"/>
      <c r="N571" s="15"/>
      <c r="O571" s="21">
        <f t="shared" si="123"/>
        <v>48</v>
      </c>
      <c r="P571" s="21">
        <f t="shared" si="132"/>
        <v>13</v>
      </c>
      <c r="Q571" s="15"/>
      <c r="R571" s="15"/>
      <c r="S571" s="21">
        <f t="shared" si="124"/>
        <v>13</v>
      </c>
      <c r="T571" s="21">
        <f t="shared" si="133"/>
        <v>18</v>
      </c>
      <c r="U571" s="15"/>
      <c r="V571" s="15"/>
      <c r="W571" s="21">
        <f t="shared" si="125"/>
        <v>18</v>
      </c>
      <c r="X571" s="21">
        <f t="shared" si="134"/>
        <v>21</v>
      </c>
      <c r="Y571" s="15"/>
      <c r="Z571" s="15"/>
      <c r="AA571" s="21">
        <f t="shared" si="126"/>
        <v>21</v>
      </c>
      <c r="AB571" s="21">
        <f t="shared" si="135"/>
        <v>15</v>
      </c>
      <c r="AC571" s="15"/>
      <c r="AD571" s="15"/>
      <c r="AE571" s="21">
        <f t="shared" si="127"/>
        <v>15</v>
      </c>
      <c r="AF571" s="20" t="str">
        <f t="shared" si="128"/>
        <v>OK</v>
      </c>
    </row>
    <row r="572" spans="1:32" x14ac:dyDescent="0.3">
      <c r="A572" s="9">
        <v>46791</v>
      </c>
      <c r="B572" s="37" t="s">
        <v>159</v>
      </c>
      <c r="C572" s="11"/>
      <c r="D572" s="21">
        <f t="shared" si="129"/>
        <v>26</v>
      </c>
      <c r="E572" s="15"/>
      <c r="F572" s="15"/>
      <c r="G572" s="21">
        <f t="shared" si="121"/>
        <v>26</v>
      </c>
      <c r="H572" s="21">
        <f t="shared" si="130"/>
        <v>20</v>
      </c>
      <c r="I572" s="15"/>
      <c r="J572" s="15"/>
      <c r="K572" s="21">
        <f t="shared" si="122"/>
        <v>20</v>
      </c>
      <c r="L572" s="21">
        <f t="shared" si="131"/>
        <v>48</v>
      </c>
      <c r="M572" s="15"/>
      <c r="N572" s="15"/>
      <c r="O572" s="21">
        <f t="shared" si="123"/>
        <v>48</v>
      </c>
      <c r="P572" s="21">
        <f t="shared" si="132"/>
        <v>13</v>
      </c>
      <c r="Q572" s="15"/>
      <c r="R572" s="15"/>
      <c r="S572" s="21">
        <f t="shared" si="124"/>
        <v>13</v>
      </c>
      <c r="T572" s="21">
        <f t="shared" si="133"/>
        <v>18</v>
      </c>
      <c r="U572" s="15"/>
      <c r="V572" s="15"/>
      <c r="W572" s="21">
        <f t="shared" si="125"/>
        <v>18</v>
      </c>
      <c r="X572" s="21">
        <f t="shared" si="134"/>
        <v>21</v>
      </c>
      <c r="Y572" s="15"/>
      <c r="Z572" s="15"/>
      <c r="AA572" s="21">
        <f t="shared" si="126"/>
        <v>21</v>
      </c>
      <c r="AB572" s="21">
        <f t="shared" si="135"/>
        <v>15</v>
      </c>
      <c r="AC572" s="15"/>
      <c r="AD572" s="15"/>
      <c r="AE572" s="21">
        <f t="shared" si="127"/>
        <v>15</v>
      </c>
      <c r="AF572" s="20" t="str">
        <f t="shared" si="128"/>
        <v>OK</v>
      </c>
    </row>
    <row r="573" spans="1:32" x14ac:dyDescent="0.3">
      <c r="A573" s="9">
        <v>46792</v>
      </c>
      <c r="B573" s="37" t="s">
        <v>160</v>
      </c>
      <c r="C573" s="11"/>
      <c r="D573" s="21">
        <f t="shared" si="129"/>
        <v>26</v>
      </c>
      <c r="E573" s="15"/>
      <c r="F573" s="15"/>
      <c r="G573" s="21">
        <f t="shared" si="121"/>
        <v>26</v>
      </c>
      <c r="H573" s="21">
        <f t="shared" si="130"/>
        <v>20</v>
      </c>
      <c r="I573" s="15"/>
      <c r="J573" s="15"/>
      <c r="K573" s="21">
        <f t="shared" si="122"/>
        <v>20</v>
      </c>
      <c r="L573" s="21">
        <f t="shared" si="131"/>
        <v>48</v>
      </c>
      <c r="M573" s="15"/>
      <c r="N573" s="15"/>
      <c r="O573" s="21">
        <f t="shared" si="123"/>
        <v>48</v>
      </c>
      <c r="P573" s="21">
        <f t="shared" si="132"/>
        <v>13</v>
      </c>
      <c r="Q573" s="15"/>
      <c r="R573" s="15"/>
      <c r="S573" s="21">
        <f t="shared" si="124"/>
        <v>13</v>
      </c>
      <c r="T573" s="21">
        <f t="shared" si="133"/>
        <v>18</v>
      </c>
      <c r="U573" s="15"/>
      <c r="V573" s="15"/>
      <c r="W573" s="21">
        <f t="shared" si="125"/>
        <v>18</v>
      </c>
      <c r="X573" s="21">
        <f t="shared" si="134"/>
        <v>21</v>
      </c>
      <c r="Y573" s="15"/>
      <c r="Z573" s="15"/>
      <c r="AA573" s="21">
        <f t="shared" si="126"/>
        <v>21</v>
      </c>
      <c r="AB573" s="21">
        <f t="shared" si="135"/>
        <v>15</v>
      </c>
      <c r="AC573" s="15"/>
      <c r="AD573" s="15"/>
      <c r="AE573" s="21">
        <f t="shared" si="127"/>
        <v>15</v>
      </c>
      <c r="AF573" s="20" t="str">
        <f t="shared" si="128"/>
        <v>OK</v>
      </c>
    </row>
    <row r="574" spans="1:32" x14ac:dyDescent="0.3">
      <c r="A574" s="9">
        <v>46793</v>
      </c>
      <c r="B574" s="37" t="s">
        <v>161</v>
      </c>
      <c r="C574" s="11"/>
      <c r="D574" s="21">
        <f t="shared" si="129"/>
        <v>26</v>
      </c>
      <c r="E574" s="15"/>
      <c r="F574" s="15"/>
      <c r="G574" s="21">
        <f t="shared" si="121"/>
        <v>26</v>
      </c>
      <c r="H574" s="21">
        <f t="shared" si="130"/>
        <v>20</v>
      </c>
      <c r="I574" s="15"/>
      <c r="J574" s="15"/>
      <c r="K574" s="21">
        <f t="shared" si="122"/>
        <v>20</v>
      </c>
      <c r="L574" s="21">
        <f t="shared" si="131"/>
        <v>48</v>
      </c>
      <c r="M574" s="15"/>
      <c r="N574" s="15"/>
      <c r="O574" s="21">
        <f t="shared" si="123"/>
        <v>48</v>
      </c>
      <c r="P574" s="21">
        <f t="shared" si="132"/>
        <v>13</v>
      </c>
      <c r="Q574" s="15"/>
      <c r="R574" s="15"/>
      <c r="S574" s="21">
        <f t="shared" si="124"/>
        <v>13</v>
      </c>
      <c r="T574" s="21">
        <f t="shared" si="133"/>
        <v>18</v>
      </c>
      <c r="U574" s="15"/>
      <c r="V574" s="15"/>
      <c r="W574" s="21">
        <f t="shared" si="125"/>
        <v>18</v>
      </c>
      <c r="X574" s="21">
        <f t="shared" si="134"/>
        <v>21</v>
      </c>
      <c r="Y574" s="15"/>
      <c r="Z574" s="15"/>
      <c r="AA574" s="21">
        <f t="shared" si="126"/>
        <v>21</v>
      </c>
      <c r="AB574" s="21">
        <f t="shared" si="135"/>
        <v>15</v>
      </c>
      <c r="AC574" s="15"/>
      <c r="AD574" s="15"/>
      <c r="AE574" s="21">
        <f t="shared" si="127"/>
        <v>15</v>
      </c>
      <c r="AF574" s="20" t="str">
        <f t="shared" si="128"/>
        <v>OK</v>
      </c>
    </row>
    <row r="575" spans="1:32" x14ac:dyDescent="0.3">
      <c r="A575" s="9">
        <v>46794</v>
      </c>
      <c r="B575" s="37" t="s">
        <v>162</v>
      </c>
      <c r="C575" s="11"/>
      <c r="D575" s="21">
        <f t="shared" si="129"/>
        <v>26</v>
      </c>
      <c r="E575" s="15"/>
      <c r="F575" s="15"/>
      <c r="G575" s="21">
        <f t="shared" si="121"/>
        <v>26</v>
      </c>
      <c r="H575" s="21">
        <f t="shared" si="130"/>
        <v>20</v>
      </c>
      <c r="I575" s="15"/>
      <c r="J575" s="15"/>
      <c r="K575" s="21">
        <f t="shared" si="122"/>
        <v>20</v>
      </c>
      <c r="L575" s="21">
        <f t="shared" si="131"/>
        <v>48</v>
      </c>
      <c r="M575" s="15"/>
      <c r="N575" s="15"/>
      <c r="O575" s="21">
        <f t="shared" si="123"/>
        <v>48</v>
      </c>
      <c r="P575" s="21">
        <f t="shared" si="132"/>
        <v>13</v>
      </c>
      <c r="Q575" s="15"/>
      <c r="R575" s="15"/>
      <c r="S575" s="21">
        <f t="shared" si="124"/>
        <v>13</v>
      </c>
      <c r="T575" s="21">
        <f t="shared" si="133"/>
        <v>18</v>
      </c>
      <c r="U575" s="15"/>
      <c r="V575" s="15"/>
      <c r="W575" s="21">
        <f t="shared" si="125"/>
        <v>18</v>
      </c>
      <c r="X575" s="21">
        <f t="shared" si="134"/>
        <v>21</v>
      </c>
      <c r="Y575" s="15"/>
      <c r="Z575" s="15"/>
      <c r="AA575" s="21">
        <f t="shared" si="126"/>
        <v>21</v>
      </c>
      <c r="AB575" s="21">
        <f t="shared" si="135"/>
        <v>15</v>
      </c>
      <c r="AC575" s="15"/>
      <c r="AD575" s="15"/>
      <c r="AE575" s="21">
        <f t="shared" si="127"/>
        <v>15</v>
      </c>
      <c r="AF575" s="20" t="str">
        <f t="shared" si="128"/>
        <v>OK</v>
      </c>
    </row>
    <row r="576" spans="1:32" x14ac:dyDescent="0.3">
      <c r="A576" s="9">
        <v>46795</v>
      </c>
      <c r="B576" s="37" t="s">
        <v>163</v>
      </c>
      <c r="C576" s="11"/>
      <c r="D576" s="21">
        <f t="shared" si="129"/>
        <v>26</v>
      </c>
      <c r="E576" s="15"/>
      <c r="F576" s="15"/>
      <c r="G576" s="21">
        <f t="shared" si="121"/>
        <v>26</v>
      </c>
      <c r="H576" s="21">
        <f t="shared" si="130"/>
        <v>20</v>
      </c>
      <c r="I576" s="15"/>
      <c r="J576" s="15"/>
      <c r="K576" s="21">
        <f t="shared" si="122"/>
        <v>20</v>
      </c>
      <c r="L576" s="21">
        <f t="shared" si="131"/>
        <v>48</v>
      </c>
      <c r="M576" s="15"/>
      <c r="N576" s="15"/>
      <c r="O576" s="21">
        <f t="shared" si="123"/>
        <v>48</v>
      </c>
      <c r="P576" s="21">
        <f t="shared" si="132"/>
        <v>13</v>
      </c>
      <c r="Q576" s="15"/>
      <c r="R576" s="15"/>
      <c r="S576" s="21">
        <f t="shared" si="124"/>
        <v>13</v>
      </c>
      <c r="T576" s="21">
        <f t="shared" si="133"/>
        <v>18</v>
      </c>
      <c r="U576" s="15"/>
      <c r="V576" s="15"/>
      <c r="W576" s="21">
        <f t="shared" si="125"/>
        <v>18</v>
      </c>
      <c r="X576" s="21">
        <f t="shared" si="134"/>
        <v>21</v>
      </c>
      <c r="Y576" s="15"/>
      <c r="Z576" s="15"/>
      <c r="AA576" s="21">
        <f t="shared" si="126"/>
        <v>21</v>
      </c>
      <c r="AB576" s="21">
        <f t="shared" si="135"/>
        <v>15</v>
      </c>
      <c r="AC576" s="15"/>
      <c r="AD576" s="15"/>
      <c r="AE576" s="21">
        <f t="shared" si="127"/>
        <v>15</v>
      </c>
      <c r="AF576" s="20" t="str">
        <f t="shared" si="128"/>
        <v>OK</v>
      </c>
    </row>
    <row r="577" spans="1:32" x14ac:dyDescent="0.3">
      <c r="A577" s="9">
        <v>46796</v>
      </c>
      <c r="B577" s="37" t="s">
        <v>158</v>
      </c>
      <c r="C577" s="11"/>
      <c r="D577" s="21">
        <f t="shared" si="129"/>
        <v>26</v>
      </c>
      <c r="E577" s="15"/>
      <c r="F577" s="15"/>
      <c r="G577" s="21">
        <f t="shared" si="121"/>
        <v>26</v>
      </c>
      <c r="H577" s="21">
        <f t="shared" si="130"/>
        <v>20</v>
      </c>
      <c r="I577" s="15"/>
      <c r="J577" s="15"/>
      <c r="K577" s="21">
        <f t="shared" si="122"/>
        <v>20</v>
      </c>
      <c r="L577" s="21">
        <f t="shared" si="131"/>
        <v>48</v>
      </c>
      <c r="M577" s="15"/>
      <c r="N577" s="15"/>
      <c r="O577" s="21">
        <f t="shared" si="123"/>
        <v>48</v>
      </c>
      <c r="P577" s="21">
        <f t="shared" si="132"/>
        <v>13</v>
      </c>
      <c r="Q577" s="15"/>
      <c r="R577" s="15"/>
      <c r="S577" s="21">
        <f t="shared" si="124"/>
        <v>13</v>
      </c>
      <c r="T577" s="21">
        <f t="shared" si="133"/>
        <v>18</v>
      </c>
      <c r="U577" s="15"/>
      <c r="V577" s="15"/>
      <c r="W577" s="21">
        <f t="shared" si="125"/>
        <v>18</v>
      </c>
      <c r="X577" s="21">
        <f t="shared" si="134"/>
        <v>21</v>
      </c>
      <c r="Y577" s="15"/>
      <c r="Z577" s="15"/>
      <c r="AA577" s="21">
        <f t="shared" si="126"/>
        <v>21</v>
      </c>
      <c r="AB577" s="21">
        <f t="shared" si="135"/>
        <v>15</v>
      </c>
      <c r="AC577" s="15"/>
      <c r="AD577" s="15"/>
      <c r="AE577" s="21">
        <f t="shared" si="127"/>
        <v>15</v>
      </c>
      <c r="AF577" s="20" t="str">
        <f t="shared" si="128"/>
        <v>OK</v>
      </c>
    </row>
    <row r="578" spans="1:32" x14ac:dyDescent="0.3">
      <c r="A578" s="9">
        <v>46797</v>
      </c>
      <c r="B578" s="37" t="s">
        <v>157</v>
      </c>
      <c r="C578" s="11"/>
      <c r="D578" s="21">
        <f t="shared" si="129"/>
        <v>26</v>
      </c>
      <c r="E578" s="15"/>
      <c r="F578" s="15"/>
      <c r="G578" s="21">
        <f t="shared" si="121"/>
        <v>26</v>
      </c>
      <c r="H578" s="21">
        <f t="shared" si="130"/>
        <v>20</v>
      </c>
      <c r="I578" s="15"/>
      <c r="J578" s="15"/>
      <c r="K578" s="21">
        <f t="shared" si="122"/>
        <v>20</v>
      </c>
      <c r="L578" s="21">
        <f t="shared" si="131"/>
        <v>48</v>
      </c>
      <c r="M578" s="15"/>
      <c r="N578" s="15"/>
      <c r="O578" s="21">
        <f t="shared" si="123"/>
        <v>48</v>
      </c>
      <c r="P578" s="21">
        <f t="shared" si="132"/>
        <v>13</v>
      </c>
      <c r="Q578" s="15"/>
      <c r="R578" s="15"/>
      <c r="S578" s="21">
        <f t="shared" si="124"/>
        <v>13</v>
      </c>
      <c r="T578" s="21">
        <f t="shared" si="133"/>
        <v>18</v>
      </c>
      <c r="U578" s="15"/>
      <c r="V578" s="15"/>
      <c r="W578" s="21">
        <f t="shared" si="125"/>
        <v>18</v>
      </c>
      <c r="X578" s="21">
        <f t="shared" si="134"/>
        <v>21</v>
      </c>
      <c r="Y578" s="15"/>
      <c r="Z578" s="15"/>
      <c r="AA578" s="21">
        <f t="shared" si="126"/>
        <v>21</v>
      </c>
      <c r="AB578" s="21">
        <f t="shared" si="135"/>
        <v>15</v>
      </c>
      <c r="AC578" s="15"/>
      <c r="AD578" s="15"/>
      <c r="AE578" s="21">
        <f t="shared" si="127"/>
        <v>15</v>
      </c>
      <c r="AF578" s="20" t="str">
        <f t="shared" si="128"/>
        <v>OK</v>
      </c>
    </row>
    <row r="579" spans="1:32" x14ac:dyDescent="0.3">
      <c r="A579" s="9">
        <v>46798</v>
      </c>
      <c r="B579" s="37" t="s">
        <v>159</v>
      </c>
      <c r="C579" s="11"/>
      <c r="D579" s="21">
        <f t="shared" si="129"/>
        <v>26</v>
      </c>
      <c r="E579" s="15"/>
      <c r="F579" s="15"/>
      <c r="G579" s="21">
        <f t="shared" si="121"/>
        <v>26</v>
      </c>
      <c r="H579" s="21">
        <f t="shared" si="130"/>
        <v>20</v>
      </c>
      <c r="I579" s="15"/>
      <c r="J579" s="15"/>
      <c r="K579" s="21">
        <f t="shared" si="122"/>
        <v>20</v>
      </c>
      <c r="L579" s="21">
        <f t="shared" si="131"/>
        <v>48</v>
      </c>
      <c r="M579" s="15"/>
      <c r="N579" s="15"/>
      <c r="O579" s="21">
        <f t="shared" si="123"/>
        <v>48</v>
      </c>
      <c r="P579" s="21">
        <f t="shared" si="132"/>
        <v>13</v>
      </c>
      <c r="Q579" s="15"/>
      <c r="R579" s="15"/>
      <c r="S579" s="21">
        <f t="shared" si="124"/>
        <v>13</v>
      </c>
      <c r="T579" s="21">
        <f t="shared" si="133"/>
        <v>18</v>
      </c>
      <c r="U579" s="15"/>
      <c r="V579" s="15"/>
      <c r="W579" s="21">
        <f t="shared" si="125"/>
        <v>18</v>
      </c>
      <c r="X579" s="21">
        <f t="shared" si="134"/>
        <v>21</v>
      </c>
      <c r="Y579" s="15"/>
      <c r="Z579" s="15"/>
      <c r="AA579" s="21">
        <f t="shared" si="126"/>
        <v>21</v>
      </c>
      <c r="AB579" s="21">
        <f t="shared" si="135"/>
        <v>15</v>
      </c>
      <c r="AC579" s="15"/>
      <c r="AD579" s="15"/>
      <c r="AE579" s="21">
        <f t="shared" si="127"/>
        <v>15</v>
      </c>
      <c r="AF579" s="20" t="str">
        <f t="shared" si="128"/>
        <v>OK</v>
      </c>
    </row>
    <row r="580" spans="1:32" x14ac:dyDescent="0.3">
      <c r="A580" s="9">
        <v>46799</v>
      </c>
      <c r="B580" s="37" t="s">
        <v>160</v>
      </c>
      <c r="C580" s="11"/>
      <c r="D580" s="21">
        <f t="shared" si="129"/>
        <v>26</v>
      </c>
      <c r="E580" s="15"/>
      <c r="F580" s="15"/>
      <c r="G580" s="21">
        <f t="shared" si="121"/>
        <v>26</v>
      </c>
      <c r="H580" s="21">
        <f t="shared" si="130"/>
        <v>20</v>
      </c>
      <c r="I580" s="15"/>
      <c r="J580" s="15"/>
      <c r="K580" s="21">
        <f t="shared" si="122"/>
        <v>20</v>
      </c>
      <c r="L580" s="21">
        <f t="shared" si="131"/>
        <v>48</v>
      </c>
      <c r="M580" s="15"/>
      <c r="N580" s="15"/>
      <c r="O580" s="21">
        <f t="shared" si="123"/>
        <v>48</v>
      </c>
      <c r="P580" s="21">
        <f t="shared" si="132"/>
        <v>13</v>
      </c>
      <c r="Q580" s="15"/>
      <c r="R580" s="15"/>
      <c r="S580" s="21">
        <f t="shared" si="124"/>
        <v>13</v>
      </c>
      <c r="T580" s="21">
        <f t="shared" si="133"/>
        <v>18</v>
      </c>
      <c r="U580" s="15"/>
      <c r="V580" s="15"/>
      <c r="W580" s="21">
        <f t="shared" si="125"/>
        <v>18</v>
      </c>
      <c r="X580" s="21">
        <f t="shared" si="134"/>
        <v>21</v>
      </c>
      <c r="Y580" s="15"/>
      <c r="Z580" s="15"/>
      <c r="AA580" s="21">
        <f t="shared" si="126"/>
        <v>21</v>
      </c>
      <c r="AB580" s="21">
        <f t="shared" si="135"/>
        <v>15</v>
      </c>
      <c r="AC580" s="15"/>
      <c r="AD580" s="15"/>
      <c r="AE580" s="21">
        <f t="shared" si="127"/>
        <v>15</v>
      </c>
      <c r="AF580" s="20" t="str">
        <f t="shared" si="128"/>
        <v>OK</v>
      </c>
    </row>
    <row r="581" spans="1:32" x14ac:dyDescent="0.3">
      <c r="A581" s="9">
        <v>46800</v>
      </c>
      <c r="B581" s="37" t="s">
        <v>161</v>
      </c>
      <c r="C581" s="11"/>
      <c r="D581" s="21">
        <f t="shared" si="129"/>
        <v>26</v>
      </c>
      <c r="E581" s="15"/>
      <c r="F581" s="15"/>
      <c r="G581" s="21">
        <f t="shared" si="121"/>
        <v>26</v>
      </c>
      <c r="H581" s="21">
        <f t="shared" si="130"/>
        <v>20</v>
      </c>
      <c r="I581" s="15"/>
      <c r="J581" s="15"/>
      <c r="K581" s="21">
        <f t="shared" si="122"/>
        <v>20</v>
      </c>
      <c r="L581" s="21">
        <f t="shared" si="131"/>
        <v>48</v>
      </c>
      <c r="M581" s="15"/>
      <c r="N581" s="15"/>
      <c r="O581" s="21">
        <f t="shared" si="123"/>
        <v>48</v>
      </c>
      <c r="P581" s="21">
        <f t="shared" si="132"/>
        <v>13</v>
      </c>
      <c r="Q581" s="15"/>
      <c r="R581" s="15"/>
      <c r="S581" s="21">
        <f t="shared" si="124"/>
        <v>13</v>
      </c>
      <c r="T581" s="21">
        <f t="shared" si="133"/>
        <v>18</v>
      </c>
      <c r="U581" s="15"/>
      <c r="V581" s="15"/>
      <c r="W581" s="21">
        <f t="shared" si="125"/>
        <v>18</v>
      </c>
      <c r="X581" s="21">
        <f t="shared" si="134"/>
        <v>21</v>
      </c>
      <c r="Y581" s="15"/>
      <c r="Z581" s="15"/>
      <c r="AA581" s="21">
        <f t="shared" si="126"/>
        <v>21</v>
      </c>
      <c r="AB581" s="21">
        <f t="shared" si="135"/>
        <v>15</v>
      </c>
      <c r="AC581" s="15"/>
      <c r="AD581" s="15"/>
      <c r="AE581" s="21">
        <f t="shared" si="127"/>
        <v>15</v>
      </c>
      <c r="AF581" s="20" t="str">
        <f t="shared" si="128"/>
        <v>OK</v>
      </c>
    </row>
    <row r="582" spans="1:32" x14ac:dyDescent="0.3">
      <c r="A582" s="9">
        <v>46801</v>
      </c>
      <c r="B582" s="37" t="s">
        <v>162</v>
      </c>
      <c r="C582" s="11"/>
      <c r="D582" s="21">
        <f t="shared" si="129"/>
        <v>26</v>
      </c>
      <c r="E582" s="15"/>
      <c r="F582" s="15"/>
      <c r="G582" s="21">
        <f t="shared" si="121"/>
        <v>26</v>
      </c>
      <c r="H582" s="21">
        <f t="shared" si="130"/>
        <v>20</v>
      </c>
      <c r="I582" s="15"/>
      <c r="J582" s="15"/>
      <c r="K582" s="21">
        <f t="shared" si="122"/>
        <v>20</v>
      </c>
      <c r="L582" s="21">
        <f t="shared" si="131"/>
        <v>48</v>
      </c>
      <c r="M582" s="15"/>
      <c r="N582" s="15"/>
      <c r="O582" s="21">
        <f t="shared" si="123"/>
        <v>48</v>
      </c>
      <c r="P582" s="21">
        <f t="shared" si="132"/>
        <v>13</v>
      </c>
      <c r="Q582" s="15"/>
      <c r="R582" s="15"/>
      <c r="S582" s="21">
        <f t="shared" si="124"/>
        <v>13</v>
      </c>
      <c r="T582" s="21">
        <f t="shared" si="133"/>
        <v>18</v>
      </c>
      <c r="U582" s="15"/>
      <c r="V582" s="15"/>
      <c r="W582" s="21">
        <f t="shared" si="125"/>
        <v>18</v>
      </c>
      <c r="X582" s="21">
        <f t="shared" si="134"/>
        <v>21</v>
      </c>
      <c r="Y582" s="15"/>
      <c r="Z582" s="15"/>
      <c r="AA582" s="21">
        <f t="shared" si="126"/>
        <v>21</v>
      </c>
      <c r="AB582" s="21">
        <f t="shared" si="135"/>
        <v>15</v>
      </c>
      <c r="AC582" s="15"/>
      <c r="AD582" s="15"/>
      <c r="AE582" s="21">
        <f t="shared" si="127"/>
        <v>15</v>
      </c>
      <c r="AF582" s="20" t="str">
        <f t="shared" si="128"/>
        <v>OK</v>
      </c>
    </row>
    <row r="583" spans="1:32" x14ac:dyDescent="0.3">
      <c r="A583" s="9">
        <v>46802</v>
      </c>
      <c r="B583" s="37" t="s">
        <v>163</v>
      </c>
      <c r="C583" s="11"/>
      <c r="D583" s="21">
        <f t="shared" si="129"/>
        <v>26</v>
      </c>
      <c r="E583" s="15"/>
      <c r="F583" s="15"/>
      <c r="G583" s="21">
        <f t="shared" si="121"/>
        <v>26</v>
      </c>
      <c r="H583" s="21">
        <f t="shared" si="130"/>
        <v>20</v>
      </c>
      <c r="I583" s="15"/>
      <c r="J583" s="15"/>
      <c r="K583" s="21">
        <f t="shared" si="122"/>
        <v>20</v>
      </c>
      <c r="L583" s="21">
        <f t="shared" si="131"/>
        <v>48</v>
      </c>
      <c r="M583" s="15"/>
      <c r="N583" s="15"/>
      <c r="O583" s="21">
        <f t="shared" si="123"/>
        <v>48</v>
      </c>
      <c r="P583" s="21">
        <f t="shared" si="132"/>
        <v>13</v>
      </c>
      <c r="Q583" s="15"/>
      <c r="R583" s="15"/>
      <c r="S583" s="21">
        <f t="shared" si="124"/>
        <v>13</v>
      </c>
      <c r="T583" s="21">
        <f t="shared" si="133"/>
        <v>18</v>
      </c>
      <c r="U583" s="15"/>
      <c r="V583" s="15"/>
      <c r="W583" s="21">
        <f t="shared" si="125"/>
        <v>18</v>
      </c>
      <c r="X583" s="21">
        <f t="shared" si="134"/>
        <v>21</v>
      </c>
      <c r="Y583" s="15"/>
      <c r="Z583" s="15"/>
      <c r="AA583" s="21">
        <f t="shared" si="126"/>
        <v>21</v>
      </c>
      <c r="AB583" s="21">
        <f t="shared" si="135"/>
        <v>15</v>
      </c>
      <c r="AC583" s="15"/>
      <c r="AD583" s="15"/>
      <c r="AE583" s="21">
        <f t="shared" si="127"/>
        <v>15</v>
      </c>
      <c r="AF583" s="20" t="str">
        <f t="shared" si="128"/>
        <v>OK</v>
      </c>
    </row>
    <row r="584" spans="1:32" x14ac:dyDescent="0.3">
      <c r="A584" s="9">
        <v>46803</v>
      </c>
      <c r="B584" s="37" t="s">
        <v>158</v>
      </c>
      <c r="C584" s="11"/>
      <c r="D584" s="21">
        <f t="shared" si="129"/>
        <v>26</v>
      </c>
      <c r="E584" s="15"/>
      <c r="F584" s="15"/>
      <c r="G584" s="21">
        <f t="shared" si="121"/>
        <v>26</v>
      </c>
      <c r="H584" s="21">
        <f t="shared" si="130"/>
        <v>20</v>
      </c>
      <c r="I584" s="15"/>
      <c r="J584" s="15"/>
      <c r="K584" s="21">
        <f t="shared" si="122"/>
        <v>20</v>
      </c>
      <c r="L584" s="21">
        <f t="shared" si="131"/>
        <v>48</v>
      </c>
      <c r="M584" s="15"/>
      <c r="N584" s="15"/>
      <c r="O584" s="21">
        <f t="shared" si="123"/>
        <v>48</v>
      </c>
      <c r="P584" s="21">
        <f t="shared" si="132"/>
        <v>13</v>
      </c>
      <c r="Q584" s="15"/>
      <c r="R584" s="15"/>
      <c r="S584" s="21">
        <f t="shared" si="124"/>
        <v>13</v>
      </c>
      <c r="T584" s="21">
        <f t="shared" si="133"/>
        <v>18</v>
      </c>
      <c r="U584" s="15"/>
      <c r="V584" s="15"/>
      <c r="W584" s="21">
        <f t="shared" si="125"/>
        <v>18</v>
      </c>
      <c r="X584" s="21">
        <f t="shared" si="134"/>
        <v>21</v>
      </c>
      <c r="Y584" s="15"/>
      <c r="Z584" s="15"/>
      <c r="AA584" s="21">
        <f t="shared" si="126"/>
        <v>21</v>
      </c>
      <c r="AB584" s="21">
        <f t="shared" si="135"/>
        <v>15</v>
      </c>
      <c r="AC584" s="15"/>
      <c r="AD584" s="15"/>
      <c r="AE584" s="21">
        <f t="shared" si="127"/>
        <v>15</v>
      </c>
      <c r="AF584" s="20" t="str">
        <f t="shared" si="128"/>
        <v>OK</v>
      </c>
    </row>
    <row r="585" spans="1:32" x14ac:dyDescent="0.3">
      <c r="A585" s="9">
        <v>46804</v>
      </c>
      <c r="B585" s="37" t="s">
        <v>157</v>
      </c>
      <c r="C585" s="11"/>
      <c r="D585" s="21">
        <f t="shared" si="129"/>
        <v>26</v>
      </c>
      <c r="E585" s="15"/>
      <c r="F585" s="15"/>
      <c r="G585" s="21">
        <f t="shared" si="121"/>
        <v>26</v>
      </c>
      <c r="H585" s="21">
        <f t="shared" si="130"/>
        <v>20</v>
      </c>
      <c r="I585" s="15"/>
      <c r="J585" s="15"/>
      <c r="K585" s="21">
        <f t="shared" si="122"/>
        <v>20</v>
      </c>
      <c r="L585" s="21">
        <f t="shared" si="131"/>
        <v>48</v>
      </c>
      <c r="M585" s="15"/>
      <c r="N585" s="15"/>
      <c r="O585" s="21">
        <f t="shared" si="123"/>
        <v>48</v>
      </c>
      <c r="P585" s="21">
        <f t="shared" si="132"/>
        <v>13</v>
      </c>
      <c r="Q585" s="15"/>
      <c r="R585" s="15"/>
      <c r="S585" s="21">
        <f t="shared" si="124"/>
        <v>13</v>
      </c>
      <c r="T585" s="21">
        <f t="shared" si="133"/>
        <v>18</v>
      </c>
      <c r="U585" s="15"/>
      <c r="V585" s="15"/>
      <c r="W585" s="21">
        <f t="shared" si="125"/>
        <v>18</v>
      </c>
      <c r="X585" s="21">
        <f t="shared" si="134"/>
        <v>21</v>
      </c>
      <c r="Y585" s="15"/>
      <c r="Z585" s="15"/>
      <c r="AA585" s="21">
        <f t="shared" si="126"/>
        <v>21</v>
      </c>
      <c r="AB585" s="21">
        <f t="shared" si="135"/>
        <v>15</v>
      </c>
      <c r="AC585" s="15"/>
      <c r="AD585" s="15"/>
      <c r="AE585" s="21">
        <f t="shared" si="127"/>
        <v>15</v>
      </c>
      <c r="AF585" s="20" t="str">
        <f t="shared" si="128"/>
        <v>OK</v>
      </c>
    </row>
    <row r="586" spans="1:32" x14ac:dyDescent="0.3">
      <c r="A586" s="9">
        <v>46805</v>
      </c>
      <c r="B586" s="37" t="s">
        <v>159</v>
      </c>
      <c r="C586" s="11"/>
      <c r="D586" s="21">
        <f t="shared" si="129"/>
        <v>26</v>
      </c>
      <c r="E586" s="15"/>
      <c r="F586" s="15"/>
      <c r="G586" s="21">
        <f t="shared" si="121"/>
        <v>26</v>
      </c>
      <c r="H586" s="21">
        <f t="shared" si="130"/>
        <v>20</v>
      </c>
      <c r="I586" s="15"/>
      <c r="J586" s="15"/>
      <c r="K586" s="21">
        <f t="shared" si="122"/>
        <v>20</v>
      </c>
      <c r="L586" s="21">
        <f t="shared" si="131"/>
        <v>48</v>
      </c>
      <c r="M586" s="15"/>
      <c r="N586" s="15"/>
      <c r="O586" s="21">
        <f t="shared" si="123"/>
        <v>48</v>
      </c>
      <c r="P586" s="21">
        <f t="shared" si="132"/>
        <v>13</v>
      </c>
      <c r="Q586" s="15"/>
      <c r="R586" s="15"/>
      <c r="S586" s="21">
        <f t="shared" si="124"/>
        <v>13</v>
      </c>
      <c r="T586" s="21">
        <f t="shared" si="133"/>
        <v>18</v>
      </c>
      <c r="U586" s="15"/>
      <c r="V586" s="15"/>
      <c r="W586" s="21">
        <f t="shared" si="125"/>
        <v>18</v>
      </c>
      <c r="X586" s="21">
        <f t="shared" si="134"/>
        <v>21</v>
      </c>
      <c r="Y586" s="15"/>
      <c r="Z586" s="15"/>
      <c r="AA586" s="21">
        <f t="shared" si="126"/>
        <v>21</v>
      </c>
      <c r="AB586" s="21">
        <f t="shared" si="135"/>
        <v>15</v>
      </c>
      <c r="AC586" s="15"/>
      <c r="AD586" s="15"/>
      <c r="AE586" s="21">
        <f t="shared" si="127"/>
        <v>15</v>
      </c>
      <c r="AF586" s="20" t="str">
        <f t="shared" si="128"/>
        <v>OK</v>
      </c>
    </row>
    <row r="587" spans="1:32" x14ac:dyDescent="0.3">
      <c r="A587" s="9">
        <v>46806</v>
      </c>
      <c r="B587" s="37" t="s">
        <v>160</v>
      </c>
      <c r="C587" s="11"/>
      <c r="D587" s="21">
        <f t="shared" si="129"/>
        <v>26</v>
      </c>
      <c r="E587" s="15"/>
      <c r="F587" s="15"/>
      <c r="G587" s="21">
        <f t="shared" si="121"/>
        <v>26</v>
      </c>
      <c r="H587" s="21">
        <f t="shared" si="130"/>
        <v>20</v>
      </c>
      <c r="I587" s="15"/>
      <c r="J587" s="15"/>
      <c r="K587" s="21">
        <f t="shared" si="122"/>
        <v>20</v>
      </c>
      <c r="L587" s="21">
        <f t="shared" si="131"/>
        <v>48</v>
      </c>
      <c r="M587" s="15"/>
      <c r="N587" s="15"/>
      <c r="O587" s="21">
        <f t="shared" si="123"/>
        <v>48</v>
      </c>
      <c r="P587" s="21">
        <f t="shared" si="132"/>
        <v>13</v>
      </c>
      <c r="Q587" s="15"/>
      <c r="R587" s="15"/>
      <c r="S587" s="21">
        <f t="shared" si="124"/>
        <v>13</v>
      </c>
      <c r="T587" s="21">
        <f t="shared" si="133"/>
        <v>18</v>
      </c>
      <c r="U587" s="15"/>
      <c r="V587" s="15"/>
      <c r="W587" s="21">
        <f t="shared" si="125"/>
        <v>18</v>
      </c>
      <c r="X587" s="21">
        <f t="shared" si="134"/>
        <v>21</v>
      </c>
      <c r="Y587" s="15"/>
      <c r="Z587" s="15"/>
      <c r="AA587" s="21">
        <f t="shared" si="126"/>
        <v>21</v>
      </c>
      <c r="AB587" s="21">
        <f t="shared" si="135"/>
        <v>15</v>
      </c>
      <c r="AC587" s="15"/>
      <c r="AD587" s="15"/>
      <c r="AE587" s="21">
        <f t="shared" si="127"/>
        <v>15</v>
      </c>
      <c r="AF587" s="20" t="str">
        <f t="shared" si="128"/>
        <v>OK</v>
      </c>
    </row>
    <row r="588" spans="1:32" x14ac:dyDescent="0.3">
      <c r="A588" s="9">
        <v>46807</v>
      </c>
      <c r="B588" s="37" t="s">
        <v>161</v>
      </c>
      <c r="C588" s="11"/>
      <c r="D588" s="21">
        <f t="shared" si="129"/>
        <v>26</v>
      </c>
      <c r="E588" s="15"/>
      <c r="F588" s="15"/>
      <c r="G588" s="21">
        <f t="shared" si="121"/>
        <v>26</v>
      </c>
      <c r="H588" s="21">
        <f t="shared" si="130"/>
        <v>20</v>
      </c>
      <c r="I588" s="15"/>
      <c r="J588" s="15"/>
      <c r="K588" s="21">
        <f t="shared" si="122"/>
        <v>20</v>
      </c>
      <c r="L588" s="21">
        <f t="shared" si="131"/>
        <v>48</v>
      </c>
      <c r="M588" s="15"/>
      <c r="N588" s="15"/>
      <c r="O588" s="21">
        <f t="shared" si="123"/>
        <v>48</v>
      </c>
      <c r="P588" s="21">
        <f t="shared" si="132"/>
        <v>13</v>
      </c>
      <c r="Q588" s="15"/>
      <c r="R588" s="15"/>
      <c r="S588" s="21">
        <f t="shared" si="124"/>
        <v>13</v>
      </c>
      <c r="T588" s="21">
        <f t="shared" si="133"/>
        <v>18</v>
      </c>
      <c r="U588" s="15"/>
      <c r="V588" s="15"/>
      <c r="W588" s="21">
        <f t="shared" si="125"/>
        <v>18</v>
      </c>
      <c r="X588" s="21">
        <f t="shared" si="134"/>
        <v>21</v>
      </c>
      <c r="Y588" s="15"/>
      <c r="Z588" s="15"/>
      <c r="AA588" s="21">
        <f t="shared" si="126"/>
        <v>21</v>
      </c>
      <c r="AB588" s="21">
        <f t="shared" si="135"/>
        <v>15</v>
      </c>
      <c r="AC588" s="15"/>
      <c r="AD588" s="15"/>
      <c r="AE588" s="21">
        <f t="shared" si="127"/>
        <v>15</v>
      </c>
      <c r="AF588" s="20" t="str">
        <f t="shared" si="128"/>
        <v>OK</v>
      </c>
    </row>
    <row r="589" spans="1:32" x14ac:dyDescent="0.3">
      <c r="A589" s="9">
        <v>46808</v>
      </c>
      <c r="B589" s="37" t="s">
        <v>162</v>
      </c>
      <c r="C589" s="11"/>
      <c r="D589" s="21">
        <f t="shared" si="129"/>
        <v>26</v>
      </c>
      <c r="E589" s="15"/>
      <c r="F589" s="15"/>
      <c r="G589" s="21">
        <f t="shared" si="121"/>
        <v>26</v>
      </c>
      <c r="H589" s="21">
        <f t="shared" si="130"/>
        <v>20</v>
      </c>
      <c r="I589" s="15"/>
      <c r="J589" s="15"/>
      <c r="K589" s="21">
        <f t="shared" si="122"/>
        <v>20</v>
      </c>
      <c r="L589" s="21">
        <f t="shared" si="131"/>
        <v>48</v>
      </c>
      <c r="M589" s="15"/>
      <c r="N589" s="15"/>
      <c r="O589" s="21">
        <f t="shared" si="123"/>
        <v>48</v>
      </c>
      <c r="P589" s="21">
        <f t="shared" si="132"/>
        <v>13</v>
      </c>
      <c r="Q589" s="15"/>
      <c r="R589" s="15"/>
      <c r="S589" s="21">
        <f t="shared" si="124"/>
        <v>13</v>
      </c>
      <c r="T589" s="21">
        <f t="shared" si="133"/>
        <v>18</v>
      </c>
      <c r="U589" s="15"/>
      <c r="V589" s="15"/>
      <c r="W589" s="21">
        <f t="shared" si="125"/>
        <v>18</v>
      </c>
      <c r="X589" s="21">
        <f t="shared" si="134"/>
        <v>21</v>
      </c>
      <c r="Y589" s="15"/>
      <c r="Z589" s="15"/>
      <c r="AA589" s="21">
        <f t="shared" si="126"/>
        <v>21</v>
      </c>
      <c r="AB589" s="21">
        <f t="shared" si="135"/>
        <v>15</v>
      </c>
      <c r="AC589" s="15"/>
      <c r="AD589" s="15"/>
      <c r="AE589" s="21">
        <f t="shared" si="127"/>
        <v>15</v>
      </c>
      <c r="AF589" s="20" t="str">
        <f t="shared" si="128"/>
        <v>OK</v>
      </c>
    </row>
    <row r="590" spans="1:32" x14ac:dyDescent="0.3">
      <c r="A590" s="9">
        <v>46809</v>
      </c>
      <c r="B590" s="37" t="s">
        <v>163</v>
      </c>
      <c r="C590" s="11"/>
      <c r="D590" s="21">
        <f t="shared" si="129"/>
        <v>26</v>
      </c>
      <c r="E590" s="15"/>
      <c r="F590" s="15"/>
      <c r="G590" s="21">
        <f t="shared" si="121"/>
        <v>26</v>
      </c>
      <c r="H590" s="21">
        <f t="shared" si="130"/>
        <v>20</v>
      </c>
      <c r="I590" s="15"/>
      <c r="J590" s="15"/>
      <c r="K590" s="21">
        <f t="shared" si="122"/>
        <v>20</v>
      </c>
      <c r="L590" s="21">
        <f t="shared" si="131"/>
        <v>48</v>
      </c>
      <c r="M590" s="15"/>
      <c r="N590" s="15"/>
      <c r="O590" s="21">
        <f t="shared" si="123"/>
        <v>48</v>
      </c>
      <c r="P590" s="21">
        <f t="shared" si="132"/>
        <v>13</v>
      </c>
      <c r="Q590" s="15"/>
      <c r="R590" s="15"/>
      <c r="S590" s="21">
        <f t="shared" si="124"/>
        <v>13</v>
      </c>
      <c r="T590" s="21">
        <f t="shared" si="133"/>
        <v>18</v>
      </c>
      <c r="U590" s="15"/>
      <c r="V590" s="15"/>
      <c r="W590" s="21">
        <f t="shared" si="125"/>
        <v>18</v>
      </c>
      <c r="X590" s="21">
        <f t="shared" si="134"/>
        <v>21</v>
      </c>
      <c r="Y590" s="15"/>
      <c r="Z590" s="15"/>
      <c r="AA590" s="21">
        <f t="shared" si="126"/>
        <v>21</v>
      </c>
      <c r="AB590" s="21">
        <f t="shared" si="135"/>
        <v>15</v>
      </c>
      <c r="AC590" s="15"/>
      <c r="AD590" s="15"/>
      <c r="AE590" s="21">
        <f t="shared" si="127"/>
        <v>15</v>
      </c>
      <c r="AF590" s="20" t="str">
        <f t="shared" si="128"/>
        <v>OK</v>
      </c>
    </row>
    <row r="591" spans="1:32" x14ac:dyDescent="0.3">
      <c r="A591" s="9">
        <v>46810</v>
      </c>
      <c r="B591" s="37" t="s">
        <v>158</v>
      </c>
      <c r="C591" s="11"/>
      <c r="D591" s="21">
        <f t="shared" si="129"/>
        <v>26</v>
      </c>
      <c r="E591" s="15"/>
      <c r="F591" s="15"/>
      <c r="G591" s="21">
        <f t="shared" si="121"/>
        <v>26</v>
      </c>
      <c r="H591" s="21">
        <f t="shared" si="130"/>
        <v>20</v>
      </c>
      <c r="I591" s="15"/>
      <c r="J591" s="15"/>
      <c r="K591" s="21">
        <f t="shared" si="122"/>
        <v>20</v>
      </c>
      <c r="L591" s="21">
        <f t="shared" si="131"/>
        <v>48</v>
      </c>
      <c r="M591" s="15"/>
      <c r="N591" s="15"/>
      <c r="O591" s="21">
        <f t="shared" si="123"/>
        <v>48</v>
      </c>
      <c r="P591" s="21">
        <f t="shared" si="132"/>
        <v>13</v>
      </c>
      <c r="Q591" s="15"/>
      <c r="R591" s="15"/>
      <c r="S591" s="21">
        <f t="shared" si="124"/>
        <v>13</v>
      </c>
      <c r="T591" s="21">
        <f t="shared" si="133"/>
        <v>18</v>
      </c>
      <c r="U591" s="15"/>
      <c r="V591" s="15"/>
      <c r="W591" s="21">
        <f t="shared" si="125"/>
        <v>18</v>
      </c>
      <c r="X591" s="21">
        <f t="shared" si="134"/>
        <v>21</v>
      </c>
      <c r="Y591" s="15"/>
      <c r="Z591" s="15"/>
      <c r="AA591" s="21">
        <f t="shared" si="126"/>
        <v>21</v>
      </c>
      <c r="AB591" s="21">
        <f t="shared" si="135"/>
        <v>15</v>
      </c>
      <c r="AC591" s="15"/>
      <c r="AD591" s="15"/>
      <c r="AE591" s="21">
        <f t="shared" si="127"/>
        <v>15</v>
      </c>
      <c r="AF591" s="20" t="str">
        <f t="shared" si="128"/>
        <v>OK</v>
      </c>
    </row>
    <row r="592" spans="1:32" x14ac:dyDescent="0.3">
      <c r="A592" s="9">
        <v>46811</v>
      </c>
      <c r="B592" s="37" t="s">
        <v>157</v>
      </c>
      <c r="C592" s="11"/>
      <c r="D592" s="21">
        <f t="shared" si="129"/>
        <v>26</v>
      </c>
      <c r="E592" s="15"/>
      <c r="F592" s="15"/>
      <c r="G592" s="21">
        <f t="shared" si="121"/>
        <v>26</v>
      </c>
      <c r="H592" s="21">
        <f t="shared" si="130"/>
        <v>20</v>
      </c>
      <c r="I592" s="15"/>
      <c r="J592" s="15"/>
      <c r="K592" s="21">
        <f t="shared" si="122"/>
        <v>20</v>
      </c>
      <c r="L592" s="21">
        <f t="shared" si="131"/>
        <v>48</v>
      </c>
      <c r="M592" s="15"/>
      <c r="N592" s="15"/>
      <c r="O592" s="21">
        <f t="shared" si="123"/>
        <v>48</v>
      </c>
      <c r="P592" s="21">
        <f t="shared" si="132"/>
        <v>13</v>
      </c>
      <c r="Q592" s="15"/>
      <c r="R592" s="15"/>
      <c r="S592" s="21">
        <f t="shared" si="124"/>
        <v>13</v>
      </c>
      <c r="T592" s="21">
        <f t="shared" si="133"/>
        <v>18</v>
      </c>
      <c r="U592" s="15"/>
      <c r="V592" s="15"/>
      <c r="W592" s="21">
        <f t="shared" si="125"/>
        <v>18</v>
      </c>
      <c r="X592" s="21">
        <f t="shared" si="134"/>
        <v>21</v>
      </c>
      <c r="Y592" s="15"/>
      <c r="Z592" s="15"/>
      <c r="AA592" s="21">
        <f t="shared" si="126"/>
        <v>21</v>
      </c>
      <c r="AB592" s="21">
        <f t="shared" si="135"/>
        <v>15</v>
      </c>
      <c r="AC592" s="15"/>
      <c r="AD592" s="15"/>
      <c r="AE592" s="21">
        <f t="shared" si="127"/>
        <v>15</v>
      </c>
      <c r="AF592" s="20" t="str">
        <f t="shared" si="128"/>
        <v>OK</v>
      </c>
    </row>
    <row r="593" spans="1:32" x14ac:dyDescent="0.3">
      <c r="A593" s="9">
        <v>46812</v>
      </c>
      <c r="B593" s="37" t="s">
        <v>159</v>
      </c>
      <c r="C593" s="11"/>
      <c r="D593" s="21">
        <f t="shared" si="129"/>
        <v>26</v>
      </c>
      <c r="E593" s="15"/>
      <c r="F593" s="15"/>
      <c r="G593" s="21">
        <f t="shared" si="121"/>
        <v>26</v>
      </c>
      <c r="H593" s="21">
        <f t="shared" si="130"/>
        <v>20</v>
      </c>
      <c r="I593" s="15"/>
      <c r="J593" s="15"/>
      <c r="K593" s="21">
        <f t="shared" si="122"/>
        <v>20</v>
      </c>
      <c r="L593" s="21">
        <f t="shared" si="131"/>
        <v>48</v>
      </c>
      <c r="M593" s="15"/>
      <c r="N593" s="15"/>
      <c r="O593" s="21">
        <f t="shared" si="123"/>
        <v>48</v>
      </c>
      <c r="P593" s="21">
        <f t="shared" si="132"/>
        <v>13</v>
      </c>
      <c r="Q593" s="15"/>
      <c r="R593" s="15"/>
      <c r="S593" s="21">
        <f t="shared" si="124"/>
        <v>13</v>
      </c>
      <c r="T593" s="21">
        <f t="shared" si="133"/>
        <v>18</v>
      </c>
      <c r="U593" s="15"/>
      <c r="V593" s="15"/>
      <c r="W593" s="21">
        <f t="shared" si="125"/>
        <v>18</v>
      </c>
      <c r="X593" s="21">
        <f t="shared" si="134"/>
        <v>21</v>
      </c>
      <c r="Y593" s="15"/>
      <c r="Z593" s="15"/>
      <c r="AA593" s="21">
        <f t="shared" si="126"/>
        <v>21</v>
      </c>
      <c r="AB593" s="21">
        <f t="shared" si="135"/>
        <v>15</v>
      </c>
      <c r="AC593" s="15"/>
      <c r="AD593" s="15"/>
      <c r="AE593" s="21">
        <f t="shared" si="127"/>
        <v>15</v>
      </c>
      <c r="AF593" s="20" t="str">
        <f t="shared" si="128"/>
        <v>OK</v>
      </c>
    </row>
    <row r="594" spans="1:32" x14ac:dyDescent="0.3">
      <c r="A594" s="9">
        <v>46813</v>
      </c>
      <c r="B594" s="37" t="s">
        <v>160</v>
      </c>
      <c r="C594" s="11"/>
      <c r="D594" s="21">
        <f t="shared" si="129"/>
        <v>26</v>
      </c>
      <c r="E594" s="15"/>
      <c r="F594" s="15"/>
      <c r="G594" s="21">
        <f t="shared" si="121"/>
        <v>26</v>
      </c>
      <c r="H594" s="21">
        <f t="shared" si="130"/>
        <v>20</v>
      </c>
      <c r="I594" s="15"/>
      <c r="J594" s="15"/>
      <c r="K594" s="21">
        <f t="shared" si="122"/>
        <v>20</v>
      </c>
      <c r="L594" s="21">
        <f t="shared" si="131"/>
        <v>48</v>
      </c>
      <c r="M594" s="15"/>
      <c r="N594" s="15"/>
      <c r="O594" s="21">
        <f t="shared" si="123"/>
        <v>48</v>
      </c>
      <c r="P594" s="21">
        <f t="shared" si="132"/>
        <v>13</v>
      </c>
      <c r="Q594" s="15"/>
      <c r="R594" s="15"/>
      <c r="S594" s="21">
        <f t="shared" si="124"/>
        <v>13</v>
      </c>
      <c r="T594" s="21">
        <f t="shared" si="133"/>
        <v>18</v>
      </c>
      <c r="U594" s="15"/>
      <c r="V594" s="15"/>
      <c r="W594" s="21">
        <f t="shared" si="125"/>
        <v>18</v>
      </c>
      <c r="X594" s="21">
        <f t="shared" si="134"/>
        <v>21</v>
      </c>
      <c r="Y594" s="15"/>
      <c r="Z594" s="15"/>
      <c r="AA594" s="21">
        <f t="shared" si="126"/>
        <v>21</v>
      </c>
      <c r="AB594" s="21">
        <f t="shared" si="135"/>
        <v>15</v>
      </c>
      <c r="AC594" s="15"/>
      <c r="AD594" s="15"/>
      <c r="AE594" s="21">
        <f t="shared" si="127"/>
        <v>15</v>
      </c>
      <c r="AF594" s="20" t="str">
        <f t="shared" si="128"/>
        <v>OK</v>
      </c>
    </row>
    <row r="595" spans="1:32" x14ac:dyDescent="0.3">
      <c r="A595" s="9">
        <v>46814</v>
      </c>
      <c r="B595" s="37" t="s">
        <v>161</v>
      </c>
      <c r="C595" s="11"/>
      <c r="D595" s="21">
        <f t="shared" si="129"/>
        <v>26</v>
      </c>
      <c r="E595" s="15"/>
      <c r="F595" s="15"/>
      <c r="G595" s="21">
        <f t="shared" si="121"/>
        <v>26</v>
      </c>
      <c r="H595" s="21">
        <f t="shared" si="130"/>
        <v>20</v>
      </c>
      <c r="I595" s="15"/>
      <c r="J595" s="15"/>
      <c r="K595" s="21">
        <f t="shared" si="122"/>
        <v>20</v>
      </c>
      <c r="L595" s="21">
        <f t="shared" si="131"/>
        <v>48</v>
      </c>
      <c r="M595" s="15"/>
      <c r="N595" s="15"/>
      <c r="O595" s="21">
        <f t="shared" si="123"/>
        <v>48</v>
      </c>
      <c r="P595" s="21">
        <f t="shared" si="132"/>
        <v>13</v>
      </c>
      <c r="Q595" s="15"/>
      <c r="R595" s="15"/>
      <c r="S595" s="21">
        <f t="shared" si="124"/>
        <v>13</v>
      </c>
      <c r="T595" s="21">
        <f t="shared" si="133"/>
        <v>18</v>
      </c>
      <c r="U595" s="15"/>
      <c r="V595" s="15"/>
      <c r="W595" s="21">
        <f t="shared" si="125"/>
        <v>18</v>
      </c>
      <c r="X595" s="21">
        <f t="shared" si="134"/>
        <v>21</v>
      </c>
      <c r="Y595" s="15"/>
      <c r="Z595" s="15"/>
      <c r="AA595" s="21">
        <f t="shared" si="126"/>
        <v>21</v>
      </c>
      <c r="AB595" s="21">
        <f t="shared" si="135"/>
        <v>15</v>
      </c>
      <c r="AC595" s="15"/>
      <c r="AD595" s="15"/>
      <c r="AE595" s="21">
        <f t="shared" si="127"/>
        <v>15</v>
      </c>
      <c r="AF595" s="20" t="str">
        <f t="shared" si="128"/>
        <v>OK</v>
      </c>
    </row>
    <row r="596" spans="1:32" x14ac:dyDescent="0.3">
      <c r="A596" s="9">
        <v>46815</v>
      </c>
      <c r="B596" s="37" t="s">
        <v>162</v>
      </c>
      <c r="C596" s="11"/>
      <c r="D596" s="21">
        <f t="shared" si="129"/>
        <v>26</v>
      </c>
      <c r="E596" s="15"/>
      <c r="F596" s="15"/>
      <c r="G596" s="21">
        <f t="shared" si="121"/>
        <v>26</v>
      </c>
      <c r="H596" s="21">
        <f t="shared" si="130"/>
        <v>20</v>
      </c>
      <c r="I596" s="15"/>
      <c r="J596" s="15"/>
      <c r="K596" s="21">
        <f t="shared" si="122"/>
        <v>20</v>
      </c>
      <c r="L596" s="21">
        <f t="shared" si="131"/>
        <v>48</v>
      </c>
      <c r="M596" s="15"/>
      <c r="N596" s="15"/>
      <c r="O596" s="21">
        <f t="shared" si="123"/>
        <v>48</v>
      </c>
      <c r="P596" s="21">
        <f t="shared" si="132"/>
        <v>13</v>
      </c>
      <c r="Q596" s="15"/>
      <c r="R596" s="15"/>
      <c r="S596" s="21">
        <f t="shared" si="124"/>
        <v>13</v>
      </c>
      <c r="T596" s="21">
        <f t="shared" si="133"/>
        <v>18</v>
      </c>
      <c r="U596" s="15"/>
      <c r="V596" s="15"/>
      <c r="W596" s="21">
        <f t="shared" si="125"/>
        <v>18</v>
      </c>
      <c r="X596" s="21">
        <f t="shared" si="134"/>
        <v>21</v>
      </c>
      <c r="Y596" s="15"/>
      <c r="Z596" s="15"/>
      <c r="AA596" s="21">
        <f t="shared" si="126"/>
        <v>21</v>
      </c>
      <c r="AB596" s="21">
        <f t="shared" si="135"/>
        <v>15</v>
      </c>
      <c r="AC596" s="15"/>
      <c r="AD596" s="15"/>
      <c r="AE596" s="21">
        <f t="shared" si="127"/>
        <v>15</v>
      </c>
      <c r="AF596" s="20" t="str">
        <f t="shared" si="128"/>
        <v>OK</v>
      </c>
    </row>
    <row r="597" spans="1:32" x14ac:dyDescent="0.3">
      <c r="A597" s="9">
        <v>46816</v>
      </c>
      <c r="B597" s="37" t="s">
        <v>163</v>
      </c>
      <c r="C597" s="11"/>
      <c r="D597" s="21">
        <f t="shared" si="129"/>
        <v>26</v>
      </c>
      <c r="E597" s="15"/>
      <c r="F597" s="15"/>
      <c r="G597" s="21">
        <f t="shared" si="121"/>
        <v>26</v>
      </c>
      <c r="H597" s="21">
        <f t="shared" si="130"/>
        <v>20</v>
      </c>
      <c r="I597" s="15"/>
      <c r="J597" s="15"/>
      <c r="K597" s="21">
        <f t="shared" si="122"/>
        <v>20</v>
      </c>
      <c r="L597" s="21">
        <f t="shared" si="131"/>
        <v>48</v>
      </c>
      <c r="M597" s="15"/>
      <c r="N597" s="15"/>
      <c r="O597" s="21">
        <f t="shared" si="123"/>
        <v>48</v>
      </c>
      <c r="P597" s="21">
        <f t="shared" si="132"/>
        <v>13</v>
      </c>
      <c r="Q597" s="15"/>
      <c r="R597" s="15"/>
      <c r="S597" s="21">
        <f t="shared" si="124"/>
        <v>13</v>
      </c>
      <c r="T597" s="21">
        <f t="shared" si="133"/>
        <v>18</v>
      </c>
      <c r="U597" s="15"/>
      <c r="V597" s="15"/>
      <c r="W597" s="21">
        <f t="shared" si="125"/>
        <v>18</v>
      </c>
      <c r="X597" s="21">
        <f t="shared" si="134"/>
        <v>21</v>
      </c>
      <c r="Y597" s="15"/>
      <c r="Z597" s="15"/>
      <c r="AA597" s="21">
        <f t="shared" si="126"/>
        <v>21</v>
      </c>
      <c r="AB597" s="21">
        <f t="shared" si="135"/>
        <v>15</v>
      </c>
      <c r="AC597" s="15"/>
      <c r="AD597" s="15"/>
      <c r="AE597" s="21">
        <f t="shared" si="127"/>
        <v>15</v>
      </c>
      <c r="AF597" s="20" t="str">
        <f t="shared" si="128"/>
        <v>OK</v>
      </c>
    </row>
    <row r="598" spans="1:32" x14ac:dyDescent="0.3">
      <c r="A598" s="9">
        <v>46817</v>
      </c>
      <c r="B598" s="37" t="s">
        <v>158</v>
      </c>
      <c r="C598" s="11"/>
      <c r="D598" s="21">
        <f t="shared" si="129"/>
        <v>26</v>
      </c>
      <c r="E598" s="15"/>
      <c r="F598" s="15"/>
      <c r="G598" s="21">
        <f t="shared" ref="G598:G661" si="136">D598+N(E598)-N(F598)</f>
        <v>26</v>
      </c>
      <c r="H598" s="21">
        <f t="shared" si="130"/>
        <v>20</v>
      </c>
      <c r="I598" s="15"/>
      <c r="J598" s="15"/>
      <c r="K598" s="21">
        <f t="shared" ref="K598:K661" si="137">H598+N(I598)-N(J598)</f>
        <v>20</v>
      </c>
      <c r="L598" s="21">
        <f t="shared" si="131"/>
        <v>48</v>
      </c>
      <c r="M598" s="15"/>
      <c r="N598" s="15"/>
      <c r="O598" s="21">
        <f t="shared" ref="O598:O661" si="138">L598+N(M598)-N(N598)</f>
        <v>48</v>
      </c>
      <c r="P598" s="21">
        <f t="shared" si="132"/>
        <v>13</v>
      </c>
      <c r="Q598" s="15"/>
      <c r="R598" s="15"/>
      <c r="S598" s="21">
        <f t="shared" ref="S598:S661" si="139">P598+N(Q598)-N(R598)</f>
        <v>13</v>
      </c>
      <c r="T598" s="21">
        <f t="shared" si="133"/>
        <v>18</v>
      </c>
      <c r="U598" s="15"/>
      <c r="V598" s="15"/>
      <c r="W598" s="21">
        <f t="shared" ref="W598:W661" si="140">T598+N(U598)-N(V598)</f>
        <v>18</v>
      </c>
      <c r="X598" s="21">
        <f t="shared" si="134"/>
        <v>21</v>
      </c>
      <c r="Y598" s="15"/>
      <c r="Z598" s="15"/>
      <c r="AA598" s="21">
        <f t="shared" ref="AA598:AA661" si="141">X598+N(Y598)-N(Z598)</f>
        <v>21</v>
      </c>
      <c r="AB598" s="21">
        <f t="shared" si="135"/>
        <v>15</v>
      </c>
      <c r="AC598" s="15"/>
      <c r="AD598" s="15"/>
      <c r="AE598" s="21">
        <f t="shared" ref="AE598:AE661" si="142">AB598+N(AC598)-N(AD598)</f>
        <v>15</v>
      </c>
      <c r="AF598" s="20" t="str">
        <f t="shared" ref="AF598:AF661" si="143">IF(ABS((D598+H598+L598+P598+T598+X598+AB598)+(N(E598)+N(I598)+N(M598)+N(Q598)+N(U598)+N(Y598)+N(AC598))-(N(F598)+N(J598)+N(N598)+N(R598)+N(V598)+N(Z598)+N(AD598))-(G598+K598+O598+S598+W598+AA598+AE598))&lt;0.0001,"OK","ОШИБКА")</f>
        <v>OK</v>
      </c>
    </row>
    <row r="599" spans="1:32" x14ac:dyDescent="0.3">
      <c r="A599" s="9">
        <v>46818</v>
      </c>
      <c r="B599" s="37" t="s">
        <v>157</v>
      </c>
      <c r="C599" s="11"/>
      <c r="D599" s="21">
        <f t="shared" ref="D599:D662" si="144">G598</f>
        <v>26</v>
      </c>
      <c r="E599" s="15"/>
      <c r="F599" s="15"/>
      <c r="G599" s="21">
        <f t="shared" si="136"/>
        <v>26</v>
      </c>
      <c r="H599" s="21">
        <f t="shared" ref="H599:H662" si="145">K598</f>
        <v>20</v>
      </c>
      <c r="I599" s="15"/>
      <c r="J599" s="15"/>
      <c r="K599" s="21">
        <f t="shared" si="137"/>
        <v>20</v>
      </c>
      <c r="L599" s="21">
        <f t="shared" ref="L599:L662" si="146">O598</f>
        <v>48</v>
      </c>
      <c r="M599" s="15"/>
      <c r="N599" s="15"/>
      <c r="O599" s="21">
        <f t="shared" si="138"/>
        <v>48</v>
      </c>
      <c r="P599" s="21">
        <f t="shared" ref="P599:P662" si="147">S598</f>
        <v>13</v>
      </c>
      <c r="Q599" s="15"/>
      <c r="R599" s="15"/>
      <c r="S599" s="21">
        <f t="shared" si="139"/>
        <v>13</v>
      </c>
      <c r="T599" s="21">
        <f t="shared" ref="T599:T662" si="148">W598</f>
        <v>18</v>
      </c>
      <c r="U599" s="15"/>
      <c r="V599" s="15"/>
      <c r="W599" s="21">
        <f t="shared" si="140"/>
        <v>18</v>
      </c>
      <c r="X599" s="21">
        <f t="shared" ref="X599:X662" si="149">AA598</f>
        <v>21</v>
      </c>
      <c r="Y599" s="15"/>
      <c r="Z599" s="15"/>
      <c r="AA599" s="21">
        <f t="shared" si="141"/>
        <v>21</v>
      </c>
      <c r="AB599" s="21">
        <f t="shared" ref="AB599:AB662" si="150">AE598</f>
        <v>15</v>
      </c>
      <c r="AC599" s="15"/>
      <c r="AD599" s="15"/>
      <c r="AE599" s="21">
        <f t="shared" si="142"/>
        <v>15</v>
      </c>
      <c r="AF599" s="20" t="str">
        <f t="shared" si="143"/>
        <v>OK</v>
      </c>
    </row>
    <row r="600" spans="1:32" x14ac:dyDescent="0.3">
      <c r="A600" s="9">
        <v>46819</v>
      </c>
      <c r="B600" s="37" t="s">
        <v>159</v>
      </c>
      <c r="C600" s="11"/>
      <c r="D600" s="21">
        <f t="shared" si="144"/>
        <v>26</v>
      </c>
      <c r="E600" s="15"/>
      <c r="F600" s="15"/>
      <c r="G600" s="21">
        <f t="shared" si="136"/>
        <v>26</v>
      </c>
      <c r="H600" s="21">
        <f t="shared" si="145"/>
        <v>20</v>
      </c>
      <c r="I600" s="15"/>
      <c r="J600" s="15"/>
      <c r="K600" s="21">
        <f t="shared" si="137"/>
        <v>20</v>
      </c>
      <c r="L600" s="21">
        <f t="shared" si="146"/>
        <v>48</v>
      </c>
      <c r="M600" s="15"/>
      <c r="N600" s="15"/>
      <c r="O600" s="21">
        <f t="shared" si="138"/>
        <v>48</v>
      </c>
      <c r="P600" s="21">
        <f t="shared" si="147"/>
        <v>13</v>
      </c>
      <c r="Q600" s="15"/>
      <c r="R600" s="15"/>
      <c r="S600" s="21">
        <f t="shared" si="139"/>
        <v>13</v>
      </c>
      <c r="T600" s="21">
        <f t="shared" si="148"/>
        <v>18</v>
      </c>
      <c r="U600" s="15"/>
      <c r="V600" s="15"/>
      <c r="W600" s="21">
        <f t="shared" si="140"/>
        <v>18</v>
      </c>
      <c r="X600" s="21">
        <f t="shared" si="149"/>
        <v>21</v>
      </c>
      <c r="Y600" s="15"/>
      <c r="Z600" s="15"/>
      <c r="AA600" s="21">
        <f t="shared" si="141"/>
        <v>21</v>
      </c>
      <c r="AB600" s="21">
        <f t="shared" si="150"/>
        <v>15</v>
      </c>
      <c r="AC600" s="15"/>
      <c r="AD600" s="15"/>
      <c r="AE600" s="21">
        <f t="shared" si="142"/>
        <v>15</v>
      </c>
      <c r="AF600" s="20" t="str">
        <f t="shared" si="143"/>
        <v>OK</v>
      </c>
    </row>
    <row r="601" spans="1:32" x14ac:dyDescent="0.3">
      <c r="A601" s="9">
        <v>46820</v>
      </c>
      <c r="B601" s="37" t="s">
        <v>160</v>
      </c>
      <c r="C601" s="11"/>
      <c r="D601" s="21">
        <f t="shared" si="144"/>
        <v>26</v>
      </c>
      <c r="E601" s="15"/>
      <c r="F601" s="15"/>
      <c r="G601" s="21">
        <f t="shared" si="136"/>
        <v>26</v>
      </c>
      <c r="H601" s="21">
        <f t="shared" si="145"/>
        <v>20</v>
      </c>
      <c r="I601" s="15"/>
      <c r="J601" s="15"/>
      <c r="K601" s="21">
        <f t="shared" si="137"/>
        <v>20</v>
      </c>
      <c r="L601" s="21">
        <f t="shared" si="146"/>
        <v>48</v>
      </c>
      <c r="M601" s="15"/>
      <c r="N601" s="15"/>
      <c r="O601" s="21">
        <f t="shared" si="138"/>
        <v>48</v>
      </c>
      <c r="P601" s="21">
        <f t="shared" si="147"/>
        <v>13</v>
      </c>
      <c r="Q601" s="15"/>
      <c r="R601" s="15"/>
      <c r="S601" s="21">
        <f t="shared" si="139"/>
        <v>13</v>
      </c>
      <c r="T601" s="21">
        <f t="shared" si="148"/>
        <v>18</v>
      </c>
      <c r="U601" s="15"/>
      <c r="V601" s="15"/>
      <c r="W601" s="21">
        <f t="shared" si="140"/>
        <v>18</v>
      </c>
      <c r="X601" s="21">
        <f t="shared" si="149"/>
        <v>21</v>
      </c>
      <c r="Y601" s="15"/>
      <c r="Z601" s="15"/>
      <c r="AA601" s="21">
        <f t="shared" si="141"/>
        <v>21</v>
      </c>
      <c r="AB601" s="21">
        <f t="shared" si="150"/>
        <v>15</v>
      </c>
      <c r="AC601" s="15"/>
      <c r="AD601" s="15"/>
      <c r="AE601" s="21">
        <f t="shared" si="142"/>
        <v>15</v>
      </c>
      <c r="AF601" s="20" t="str">
        <f t="shared" si="143"/>
        <v>OK</v>
      </c>
    </row>
    <row r="602" spans="1:32" x14ac:dyDescent="0.3">
      <c r="A602" s="9">
        <v>46821</v>
      </c>
      <c r="B602" s="37" t="s">
        <v>161</v>
      </c>
      <c r="C602" s="11"/>
      <c r="D602" s="21">
        <f t="shared" si="144"/>
        <v>26</v>
      </c>
      <c r="E602" s="15"/>
      <c r="F602" s="15"/>
      <c r="G602" s="21">
        <f t="shared" si="136"/>
        <v>26</v>
      </c>
      <c r="H602" s="21">
        <f t="shared" si="145"/>
        <v>20</v>
      </c>
      <c r="I602" s="15"/>
      <c r="J602" s="15"/>
      <c r="K602" s="21">
        <f t="shared" si="137"/>
        <v>20</v>
      </c>
      <c r="L602" s="21">
        <f t="shared" si="146"/>
        <v>48</v>
      </c>
      <c r="M602" s="15"/>
      <c r="N602" s="15"/>
      <c r="O602" s="21">
        <f t="shared" si="138"/>
        <v>48</v>
      </c>
      <c r="P602" s="21">
        <f t="shared" si="147"/>
        <v>13</v>
      </c>
      <c r="Q602" s="15"/>
      <c r="R602" s="15"/>
      <c r="S602" s="21">
        <f t="shared" si="139"/>
        <v>13</v>
      </c>
      <c r="T602" s="21">
        <f t="shared" si="148"/>
        <v>18</v>
      </c>
      <c r="U602" s="15"/>
      <c r="V602" s="15"/>
      <c r="W602" s="21">
        <f t="shared" si="140"/>
        <v>18</v>
      </c>
      <c r="X602" s="21">
        <f t="shared" si="149"/>
        <v>21</v>
      </c>
      <c r="Y602" s="15"/>
      <c r="Z602" s="15"/>
      <c r="AA602" s="21">
        <f t="shared" si="141"/>
        <v>21</v>
      </c>
      <c r="AB602" s="21">
        <f t="shared" si="150"/>
        <v>15</v>
      </c>
      <c r="AC602" s="15"/>
      <c r="AD602" s="15"/>
      <c r="AE602" s="21">
        <f t="shared" si="142"/>
        <v>15</v>
      </c>
      <c r="AF602" s="20" t="str">
        <f t="shared" si="143"/>
        <v>OK</v>
      </c>
    </row>
    <row r="603" spans="1:32" x14ac:dyDescent="0.3">
      <c r="A603" s="9">
        <v>46822</v>
      </c>
      <c r="B603" s="37" t="s">
        <v>162</v>
      </c>
      <c r="C603" s="11"/>
      <c r="D603" s="21">
        <f t="shared" si="144"/>
        <v>26</v>
      </c>
      <c r="E603" s="15"/>
      <c r="F603" s="15"/>
      <c r="G603" s="21">
        <f t="shared" si="136"/>
        <v>26</v>
      </c>
      <c r="H603" s="21">
        <f t="shared" si="145"/>
        <v>20</v>
      </c>
      <c r="I603" s="15"/>
      <c r="J603" s="15"/>
      <c r="K603" s="21">
        <f t="shared" si="137"/>
        <v>20</v>
      </c>
      <c r="L603" s="21">
        <f t="shared" si="146"/>
        <v>48</v>
      </c>
      <c r="M603" s="15"/>
      <c r="N603" s="15"/>
      <c r="O603" s="21">
        <f t="shared" si="138"/>
        <v>48</v>
      </c>
      <c r="P603" s="21">
        <f t="shared" si="147"/>
        <v>13</v>
      </c>
      <c r="Q603" s="15"/>
      <c r="R603" s="15"/>
      <c r="S603" s="21">
        <f t="shared" si="139"/>
        <v>13</v>
      </c>
      <c r="T603" s="21">
        <f t="shared" si="148"/>
        <v>18</v>
      </c>
      <c r="U603" s="15"/>
      <c r="V603" s="15"/>
      <c r="W603" s="21">
        <f t="shared" si="140"/>
        <v>18</v>
      </c>
      <c r="X603" s="21">
        <f t="shared" si="149"/>
        <v>21</v>
      </c>
      <c r="Y603" s="15"/>
      <c r="Z603" s="15"/>
      <c r="AA603" s="21">
        <f t="shared" si="141"/>
        <v>21</v>
      </c>
      <c r="AB603" s="21">
        <f t="shared" si="150"/>
        <v>15</v>
      </c>
      <c r="AC603" s="15"/>
      <c r="AD603" s="15"/>
      <c r="AE603" s="21">
        <f t="shared" si="142"/>
        <v>15</v>
      </c>
      <c r="AF603" s="20" t="str">
        <f t="shared" si="143"/>
        <v>OK</v>
      </c>
    </row>
    <row r="604" spans="1:32" x14ac:dyDescent="0.3">
      <c r="A604" s="9">
        <v>46823</v>
      </c>
      <c r="B604" s="37" t="s">
        <v>163</v>
      </c>
      <c r="C604" s="11"/>
      <c r="D604" s="21">
        <f t="shared" si="144"/>
        <v>26</v>
      </c>
      <c r="E604" s="15"/>
      <c r="F604" s="15"/>
      <c r="G604" s="21">
        <f t="shared" si="136"/>
        <v>26</v>
      </c>
      <c r="H604" s="21">
        <f t="shared" si="145"/>
        <v>20</v>
      </c>
      <c r="I604" s="15"/>
      <c r="J604" s="15"/>
      <c r="K604" s="21">
        <f t="shared" si="137"/>
        <v>20</v>
      </c>
      <c r="L604" s="21">
        <f t="shared" si="146"/>
        <v>48</v>
      </c>
      <c r="M604" s="15"/>
      <c r="N604" s="15"/>
      <c r="O604" s="21">
        <f t="shared" si="138"/>
        <v>48</v>
      </c>
      <c r="P604" s="21">
        <f t="shared" si="147"/>
        <v>13</v>
      </c>
      <c r="Q604" s="15"/>
      <c r="R604" s="15"/>
      <c r="S604" s="21">
        <f t="shared" si="139"/>
        <v>13</v>
      </c>
      <c r="T604" s="21">
        <f t="shared" si="148"/>
        <v>18</v>
      </c>
      <c r="U604" s="15"/>
      <c r="V604" s="15"/>
      <c r="W604" s="21">
        <f t="shared" si="140"/>
        <v>18</v>
      </c>
      <c r="X604" s="21">
        <f t="shared" si="149"/>
        <v>21</v>
      </c>
      <c r="Y604" s="15"/>
      <c r="Z604" s="15"/>
      <c r="AA604" s="21">
        <f t="shared" si="141"/>
        <v>21</v>
      </c>
      <c r="AB604" s="21">
        <f t="shared" si="150"/>
        <v>15</v>
      </c>
      <c r="AC604" s="15"/>
      <c r="AD604" s="15"/>
      <c r="AE604" s="21">
        <f t="shared" si="142"/>
        <v>15</v>
      </c>
      <c r="AF604" s="20" t="str">
        <f t="shared" si="143"/>
        <v>OK</v>
      </c>
    </row>
    <row r="605" spans="1:32" x14ac:dyDescent="0.3">
      <c r="A605" s="9">
        <v>46824</v>
      </c>
      <c r="B605" s="37" t="s">
        <v>158</v>
      </c>
      <c r="C605" s="11"/>
      <c r="D605" s="21">
        <f t="shared" si="144"/>
        <v>26</v>
      </c>
      <c r="E605" s="15"/>
      <c r="F605" s="15"/>
      <c r="G605" s="21">
        <f t="shared" si="136"/>
        <v>26</v>
      </c>
      <c r="H605" s="21">
        <f t="shared" si="145"/>
        <v>20</v>
      </c>
      <c r="I605" s="15"/>
      <c r="J605" s="15"/>
      <c r="K605" s="21">
        <f t="shared" si="137"/>
        <v>20</v>
      </c>
      <c r="L605" s="21">
        <f t="shared" si="146"/>
        <v>48</v>
      </c>
      <c r="M605" s="15"/>
      <c r="N605" s="15"/>
      <c r="O605" s="21">
        <f t="shared" si="138"/>
        <v>48</v>
      </c>
      <c r="P605" s="21">
        <f t="shared" si="147"/>
        <v>13</v>
      </c>
      <c r="Q605" s="15"/>
      <c r="R605" s="15"/>
      <c r="S605" s="21">
        <f t="shared" si="139"/>
        <v>13</v>
      </c>
      <c r="T605" s="21">
        <f t="shared" si="148"/>
        <v>18</v>
      </c>
      <c r="U605" s="15"/>
      <c r="V605" s="15"/>
      <c r="W605" s="21">
        <f t="shared" si="140"/>
        <v>18</v>
      </c>
      <c r="X605" s="21">
        <f t="shared" si="149"/>
        <v>21</v>
      </c>
      <c r="Y605" s="15"/>
      <c r="Z605" s="15"/>
      <c r="AA605" s="21">
        <f t="shared" si="141"/>
        <v>21</v>
      </c>
      <c r="AB605" s="21">
        <f t="shared" si="150"/>
        <v>15</v>
      </c>
      <c r="AC605" s="15"/>
      <c r="AD605" s="15"/>
      <c r="AE605" s="21">
        <f t="shared" si="142"/>
        <v>15</v>
      </c>
      <c r="AF605" s="20" t="str">
        <f t="shared" si="143"/>
        <v>OK</v>
      </c>
    </row>
    <row r="606" spans="1:32" x14ac:dyDescent="0.3">
      <c r="A606" s="9">
        <v>46825</v>
      </c>
      <c r="B606" s="37" t="s">
        <v>157</v>
      </c>
      <c r="C606" s="11"/>
      <c r="D606" s="21">
        <f t="shared" si="144"/>
        <v>26</v>
      </c>
      <c r="E606" s="15"/>
      <c r="F606" s="15"/>
      <c r="G606" s="21">
        <f t="shared" si="136"/>
        <v>26</v>
      </c>
      <c r="H606" s="21">
        <f t="shared" si="145"/>
        <v>20</v>
      </c>
      <c r="I606" s="15"/>
      <c r="J606" s="15"/>
      <c r="K606" s="21">
        <f t="shared" si="137"/>
        <v>20</v>
      </c>
      <c r="L606" s="21">
        <f t="shared" si="146"/>
        <v>48</v>
      </c>
      <c r="M606" s="15"/>
      <c r="N606" s="15"/>
      <c r="O606" s="21">
        <f t="shared" si="138"/>
        <v>48</v>
      </c>
      <c r="P606" s="21">
        <f t="shared" si="147"/>
        <v>13</v>
      </c>
      <c r="Q606" s="15"/>
      <c r="R606" s="15"/>
      <c r="S606" s="21">
        <f t="shared" si="139"/>
        <v>13</v>
      </c>
      <c r="T606" s="21">
        <f t="shared" si="148"/>
        <v>18</v>
      </c>
      <c r="U606" s="15"/>
      <c r="V606" s="15"/>
      <c r="W606" s="21">
        <f t="shared" si="140"/>
        <v>18</v>
      </c>
      <c r="X606" s="21">
        <f t="shared" si="149"/>
        <v>21</v>
      </c>
      <c r="Y606" s="15"/>
      <c r="Z606" s="15"/>
      <c r="AA606" s="21">
        <f t="shared" si="141"/>
        <v>21</v>
      </c>
      <c r="AB606" s="21">
        <f t="shared" si="150"/>
        <v>15</v>
      </c>
      <c r="AC606" s="15"/>
      <c r="AD606" s="15"/>
      <c r="AE606" s="21">
        <f t="shared" si="142"/>
        <v>15</v>
      </c>
      <c r="AF606" s="20" t="str">
        <f t="shared" si="143"/>
        <v>OK</v>
      </c>
    </row>
    <row r="607" spans="1:32" x14ac:dyDescent="0.3">
      <c r="A607" s="9">
        <v>46826</v>
      </c>
      <c r="B607" s="37" t="s">
        <v>159</v>
      </c>
      <c r="C607" s="11"/>
      <c r="D607" s="21">
        <f t="shared" si="144"/>
        <v>26</v>
      </c>
      <c r="E607" s="15"/>
      <c r="F607" s="15"/>
      <c r="G607" s="21">
        <f t="shared" si="136"/>
        <v>26</v>
      </c>
      <c r="H607" s="21">
        <f t="shared" si="145"/>
        <v>20</v>
      </c>
      <c r="I607" s="15"/>
      <c r="J607" s="15"/>
      <c r="K607" s="21">
        <f t="shared" si="137"/>
        <v>20</v>
      </c>
      <c r="L607" s="21">
        <f t="shared" si="146"/>
        <v>48</v>
      </c>
      <c r="M607" s="15"/>
      <c r="N607" s="15"/>
      <c r="O607" s="21">
        <f t="shared" si="138"/>
        <v>48</v>
      </c>
      <c r="P607" s="21">
        <f t="shared" si="147"/>
        <v>13</v>
      </c>
      <c r="Q607" s="15"/>
      <c r="R607" s="15"/>
      <c r="S607" s="21">
        <f t="shared" si="139"/>
        <v>13</v>
      </c>
      <c r="T607" s="21">
        <f t="shared" si="148"/>
        <v>18</v>
      </c>
      <c r="U607" s="15"/>
      <c r="V607" s="15"/>
      <c r="W607" s="21">
        <f t="shared" si="140"/>
        <v>18</v>
      </c>
      <c r="X607" s="21">
        <f t="shared" si="149"/>
        <v>21</v>
      </c>
      <c r="Y607" s="15"/>
      <c r="Z607" s="15"/>
      <c r="AA607" s="21">
        <f t="shared" si="141"/>
        <v>21</v>
      </c>
      <c r="AB607" s="21">
        <f t="shared" si="150"/>
        <v>15</v>
      </c>
      <c r="AC607" s="15"/>
      <c r="AD607" s="15"/>
      <c r="AE607" s="21">
        <f t="shared" si="142"/>
        <v>15</v>
      </c>
      <c r="AF607" s="20" t="str">
        <f t="shared" si="143"/>
        <v>OK</v>
      </c>
    </row>
    <row r="608" spans="1:32" x14ac:dyDescent="0.3">
      <c r="A608" s="9">
        <v>46827</v>
      </c>
      <c r="B608" s="37" t="s">
        <v>160</v>
      </c>
      <c r="C608" s="11"/>
      <c r="D608" s="21">
        <f t="shared" si="144"/>
        <v>26</v>
      </c>
      <c r="E608" s="15"/>
      <c r="F608" s="15"/>
      <c r="G608" s="21">
        <f t="shared" si="136"/>
        <v>26</v>
      </c>
      <c r="H608" s="21">
        <f t="shared" si="145"/>
        <v>20</v>
      </c>
      <c r="I608" s="15"/>
      <c r="J608" s="15"/>
      <c r="K608" s="21">
        <f t="shared" si="137"/>
        <v>20</v>
      </c>
      <c r="L608" s="21">
        <f t="shared" si="146"/>
        <v>48</v>
      </c>
      <c r="M608" s="15"/>
      <c r="N608" s="15"/>
      <c r="O608" s="21">
        <f t="shared" si="138"/>
        <v>48</v>
      </c>
      <c r="P608" s="21">
        <f t="shared" si="147"/>
        <v>13</v>
      </c>
      <c r="Q608" s="15"/>
      <c r="R608" s="15"/>
      <c r="S608" s="21">
        <f t="shared" si="139"/>
        <v>13</v>
      </c>
      <c r="T608" s="21">
        <f t="shared" si="148"/>
        <v>18</v>
      </c>
      <c r="U608" s="15"/>
      <c r="V608" s="15"/>
      <c r="W608" s="21">
        <f t="shared" si="140"/>
        <v>18</v>
      </c>
      <c r="X608" s="21">
        <f t="shared" si="149"/>
        <v>21</v>
      </c>
      <c r="Y608" s="15"/>
      <c r="Z608" s="15"/>
      <c r="AA608" s="21">
        <f t="shared" si="141"/>
        <v>21</v>
      </c>
      <c r="AB608" s="21">
        <f t="shared" si="150"/>
        <v>15</v>
      </c>
      <c r="AC608" s="15"/>
      <c r="AD608" s="15"/>
      <c r="AE608" s="21">
        <f t="shared" si="142"/>
        <v>15</v>
      </c>
      <c r="AF608" s="20" t="str">
        <f t="shared" si="143"/>
        <v>OK</v>
      </c>
    </row>
    <row r="609" spans="1:32" x14ac:dyDescent="0.3">
      <c r="A609" s="9">
        <v>46828</v>
      </c>
      <c r="B609" s="37" t="s">
        <v>161</v>
      </c>
      <c r="C609" s="11"/>
      <c r="D609" s="21">
        <f t="shared" si="144"/>
        <v>26</v>
      </c>
      <c r="E609" s="15"/>
      <c r="F609" s="15"/>
      <c r="G609" s="21">
        <f t="shared" si="136"/>
        <v>26</v>
      </c>
      <c r="H609" s="21">
        <f t="shared" si="145"/>
        <v>20</v>
      </c>
      <c r="I609" s="15"/>
      <c r="J609" s="15"/>
      <c r="K609" s="21">
        <f t="shared" si="137"/>
        <v>20</v>
      </c>
      <c r="L609" s="21">
        <f t="shared" si="146"/>
        <v>48</v>
      </c>
      <c r="M609" s="15"/>
      <c r="N609" s="15"/>
      <c r="O609" s="21">
        <f t="shared" si="138"/>
        <v>48</v>
      </c>
      <c r="P609" s="21">
        <f t="shared" si="147"/>
        <v>13</v>
      </c>
      <c r="Q609" s="15"/>
      <c r="R609" s="15"/>
      <c r="S609" s="21">
        <f t="shared" si="139"/>
        <v>13</v>
      </c>
      <c r="T609" s="21">
        <f t="shared" si="148"/>
        <v>18</v>
      </c>
      <c r="U609" s="15"/>
      <c r="V609" s="15"/>
      <c r="W609" s="21">
        <f t="shared" si="140"/>
        <v>18</v>
      </c>
      <c r="X609" s="21">
        <f t="shared" si="149"/>
        <v>21</v>
      </c>
      <c r="Y609" s="15"/>
      <c r="Z609" s="15"/>
      <c r="AA609" s="21">
        <f t="shared" si="141"/>
        <v>21</v>
      </c>
      <c r="AB609" s="21">
        <f t="shared" si="150"/>
        <v>15</v>
      </c>
      <c r="AC609" s="15"/>
      <c r="AD609" s="15"/>
      <c r="AE609" s="21">
        <f t="shared" si="142"/>
        <v>15</v>
      </c>
      <c r="AF609" s="20" t="str">
        <f t="shared" si="143"/>
        <v>OK</v>
      </c>
    </row>
    <row r="610" spans="1:32" x14ac:dyDescent="0.3">
      <c r="A610" s="9">
        <v>46829</v>
      </c>
      <c r="B610" s="37" t="s">
        <v>162</v>
      </c>
      <c r="C610" s="11"/>
      <c r="D610" s="21">
        <f t="shared" si="144"/>
        <v>26</v>
      </c>
      <c r="E610" s="15"/>
      <c r="F610" s="15"/>
      <c r="G610" s="21">
        <f t="shared" si="136"/>
        <v>26</v>
      </c>
      <c r="H610" s="21">
        <f t="shared" si="145"/>
        <v>20</v>
      </c>
      <c r="I610" s="15"/>
      <c r="J610" s="15"/>
      <c r="K610" s="21">
        <f t="shared" si="137"/>
        <v>20</v>
      </c>
      <c r="L610" s="21">
        <f t="shared" si="146"/>
        <v>48</v>
      </c>
      <c r="M610" s="15"/>
      <c r="N610" s="15"/>
      <c r="O610" s="21">
        <f t="shared" si="138"/>
        <v>48</v>
      </c>
      <c r="P610" s="21">
        <f t="shared" si="147"/>
        <v>13</v>
      </c>
      <c r="Q610" s="15"/>
      <c r="R610" s="15"/>
      <c r="S610" s="21">
        <f t="shared" si="139"/>
        <v>13</v>
      </c>
      <c r="T610" s="21">
        <f t="shared" si="148"/>
        <v>18</v>
      </c>
      <c r="U610" s="15"/>
      <c r="V610" s="15"/>
      <c r="W610" s="21">
        <f t="shared" si="140"/>
        <v>18</v>
      </c>
      <c r="X610" s="21">
        <f t="shared" si="149"/>
        <v>21</v>
      </c>
      <c r="Y610" s="15"/>
      <c r="Z610" s="15"/>
      <c r="AA610" s="21">
        <f t="shared" si="141"/>
        <v>21</v>
      </c>
      <c r="AB610" s="21">
        <f t="shared" si="150"/>
        <v>15</v>
      </c>
      <c r="AC610" s="15"/>
      <c r="AD610" s="15"/>
      <c r="AE610" s="21">
        <f t="shared" si="142"/>
        <v>15</v>
      </c>
      <c r="AF610" s="20" t="str">
        <f t="shared" si="143"/>
        <v>OK</v>
      </c>
    </row>
    <row r="611" spans="1:32" x14ac:dyDescent="0.3">
      <c r="A611" s="9">
        <v>46830</v>
      </c>
      <c r="B611" s="37" t="s">
        <v>163</v>
      </c>
      <c r="C611" s="11"/>
      <c r="D611" s="21">
        <f t="shared" si="144"/>
        <v>26</v>
      </c>
      <c r="E611" s="15"/>
      <c r="F611" s="15"/>
      <c r="G611" s="21">
        <f t="shared" si="136"/>
        <v>26</v>
      </c>
      <c r="H611" s="21">
        <f t="shared" si="145"/>
        <v>20</v>
      </c>
      <c r="I611" s="15"/>
      <c r="J611" s="15"/>
      <c r="K611" s="21">
        <f t="shared" si="137"/>
        <v>20</v>
      </c>
      <c r="L611" s="21">
        <f t="shared" si="146"/>
        <v>48</v>
      </c>
      <c r="M611" s="15"/>
      <c r="N611" s="15"/>
      <c r="O611" s="21">
        <f t="shared" si="138"/>
        <v>48</v>
      </c>
      <c r="P611" s="21">
        <f t="shared" si="147"/>
        <v>13</v>
      </c>
      <c r="Q611" s="15"/>
      <c r="R611" s="15"/>
      <c r="S611" s="21">
        <f t="shared" si="139"/>
        <v>13</v>
      </c>
      <c r="T611" s="21">
        <f t="shared" si="148"/>
        <v>18</v>
      </c>
      <c r="U611" s="15"/>
      <c r="V611" s="15"/>
      <c r="W611" s="21">
        <f t="shared" si="140"/>
        <v>18</v>
      </c>
      <c r="X611" s="21">
        <f t="shared" si="149"/>
        <v>21</v>
      </c>
      <c r="Y611" s="15"/>
      <c r="Z611" s="15"/>
      <c r="AA611" s="21">
        <f t="shared" si="141"/>
        <v>21</v>
      </c>
      <c r="AB611" s="21">
        <f t="shared" si="150"/>
        <v>15</v>
      </c>
      <c r="AC611" s="15"/>
      <c r="AD611" s="15"/>
      <c r="AE611" s="21">
        <f t="shared" si="142"/>
        <v>15</v>
      </c>
      <c r="AF611" s="20" t="str">
        <f t="shared" si="143"/>
        <v>OK</v>
      </c>
    </row>
    <row r="612" spans="1:32" x14ac:dyDescent="0.3">
      <c r="A612" s="9">
        <v>46831</v>
      </c>
      <c r="B612" s="37" t="s">
        <v>158</v>
      </c>
      <c r="C612" s="11"/>
      <c r="D612" s="21">
        <f t="shared" si="144"/>
        <v>26</v>
      </c>
      <c r="E612" s="15"/>
      <c r="F612" s="15"/>
      <c r="G612" s="21">
        <f t="shared" si="136"/>
        <v>26</v>
      </c>
      <c r="H612" s="21">
        <f t="shared" si="145"/>
        <v>20</v>
      </c>
      <c r="I612" s="15"/>
      <c r="J612" s="15"/>
      <c r="K612" s="21">
        <f t="shared" si="137"/>
        <v>20</v>
      </c>
      <c r="L612" s="21">
        <f t="shared" si="146"/>
        <v>48</v>
      </c>
      <c r="M612" s="15"/>
      <c r="N612" s="15"/>
      <c r="O612" s="21">
        <f t="shared" si="138"/>
        <v>48</v>
      </c>
      <c r="P612" s="21">
        <f t="shared" si="147"/>
        <v>13</v>
      </c>
      <c r="Q612" s="15"/>
      <c r="R612" s="15"/>
      <c r="S612" s="21">
        <f t="shared" si="139"/>
        <v>13</v>
      </c>
      <c r="T612" s="21">
        <f t="shared" si="148"/>
        <v>18</v>
      </c>
      <c r="U612" s="15"/>
      <c r="V612" s="15"/>
      <c r="W612" s="21">
        <f t="shared" si="140"/>
        <v>18</v>
      </c>
      <c r="X612" s="21">
        <f t="shared" si="149"/>
        <v>21</v>
      </c>
      <c r="Y612" s="15"/>
      <c r="Z612" s="15"/>
      <c r="AA612" s="21">
        <f t="shared" si="141"/>
        <v>21</v>
      </c>
      <c r="AB612" s="21">
        <f t="shared" si="150"/>
        <v>15</v>
      </c>
      <c r="AC612" s="15"/>
      <c r="AD612" s="15"/>
      <c r="AE612" s="21">
        <f t="shared" si="142"/>
        <v>15</v>
      </c>
      <c r="AF612" s="20" t="str">
        <f t="shared" si="143"/>
        <v>OK</v>
      </c>
    </row>
    <row r="613" spans="1:32" x14ac:dyDescent="0.3">
      <c r="A613" s="9">
        <v>46832</v>
      </c>
      <c r="B613" s="37" t="s">
        <v>157</v>
      </c>
      <c r="C613" s="11"/>
      <c r="D613" s="21">
        <f t="shared" si="144"/>
        <v>26</v>
      </c>
      <c r="E613" s="15"/>
      <c r="F613" s="15"/>
      <c r="G613" s="21">
        <f t="shared" si="136"/>
        <v>26</v>
      </c>
      <c r="H613" s="21">
        <f t="shared" si="145"/>
        <v>20</v>
      </c>
      <c r="I613" s="15"/>
      <c r="J613" s="15"/>
      <c r="K613" s="21">
        <f t="shared" si="137"/>
        <v>20</v>
      </c>
      <c r="L613" s="21">
        <f t="shared" si="146"/>
        <v>48</v>
      </c>
      <c r="M613" s="15"/>
      <c r="N613" s="15"/>
      <c r="O613" s="21">
        <f t="shared" si="138"/>
        <v>48</v>
      </c>
      <c r="P613" s="21">
        <f t="shared" si="147"/>
        <v>13</v>
      </c>
      <c r="Q613" s="15"/>
      <c r="R613" s="15"/>
      <c r="S613" s="21">
        <f t="shared" si="139"/>
        <v>13</v>
      </c>
      <c r="T613" s="21">
        <f t="shared" si="148"/>
        <v>18</v>
      </c>
      <c r="U613" s="15"/>
      <c r="V613" s="15"/>
      <c r="W613" s="21">
        <f t="shared" si="140"/>
        <v>18</v>
      </c>
      <c r="X613" s="21">
        <f t="shared" si="149"/>
        <v>21</v>
      </c>
      <c r="Y613" s="15"/>
      <c r="Z613" s="15"/>
      <c r="AA613" s="21">
        <f t="shared" si="141"/>
        <v>21</v>
      </c>
      <c r="AB613" s="21">
        <f t="shared" si="150"/>
        <v>15</v>
      </c>
      <c r="AC613" s="15"/>
      <c r="AD613" s="15"/>
      <c r="AE613" s="21">
        <f t="shared" si="142"/>
        <v>15</v>
      </c>
      <c r="AF613" s="20" t="str">
        <f t="shared" si="143"/>
        <v>OK</v>
      </c>
    </row>
    <row r="614" spans="1:32" x14ac:dyDescent="0.3">
      <c r="A614" s="9">
        <v>46833</v>
      </c>
      <c r="B614" s="37" t="s">
        <v>159</v>
      </c>
      <c r="C614" s="11"/>
      <c r="D614" s="21">
        <f t="shared" si="144"/>
        <v>26</v>
      </c>
      <c r="E614" s="15"/>
      <c r="F614" s="15"/>
      <c r="G614" s="21">
        <f t="shared" si="136"/>
        <v>26</v>
      </c>
      <c r="H614" s="21">
        <f t="shared" si="145"/>
        <v>20</v>
      </c>
      <c r="I614" s="15"/>
      <c r="J614" s="15"/>
      <c r="K614" s="21">
        <f t="shared" si="137"/>
        <v>20</v>
      </c>
      <c r="L614" s="21">
        <f t="shared" si="146"/>
        <v>48</v>
      </c>
      <c r="M614" s="15"/>
      <c r="N614" s="15"/>
      <c r="O614" s="21">
        <f t="shared" si="138"/>
        <v>48</v>
      </c>
      <c r="P614" s="21">
        <f t="shared" si="147"/>
        <v>13</v>
      </c>
      <c r="Q614" s="15"/>
      <c r="R614" s="15"/>
      <c r="S614" s="21">
        <f t="shared" si="139"/>
        <v>13</v>
      </c>
      <c r="T614" s="21">
        <f t="shared" si="148"/>
        <v>18</v>
      </c>
      <c r="U614" s="15"/>
      <c r="V614" s="15"/>
      <c r="W614" s="21">
        <f t="shared" si="140"/>
        <v>18</v>
      </c>
      <c r="X614" s="21">
        <f t="shared" si="149"/>
        <v>21</v>
      </c>
      <c r="Y614" s="15"/>
      <c r="Z614" s="15"/>
      <c r="AA614" s="21">
        <f t="shared" si="141"/>
        <v>21</v>
      </c>
      <c r="AB614" s="21">
        <f t="shared" si="150"/>
        <v>15</v>
      </c>
      <c r="AC614" s="15"/>
      <c r="AD614" s="15"/>
      <c r="AE614" s="21">
        <f t="shared" si="142"/>
        <v>15</v>
      </c>
      <c r="AF614" s="20" t="str">
        <f t="shared" si="143"/>
        <v>OK</v>
      </c>
    </row>
    <row r="615" spans="1:32" x14ac:dyDescent="0.3">
      <c r="A615" s="9">
        <v>46834</v>
      </c>
      <c r="B615" s="37" t="s">
        <v>160</v>
      </c>
      <c r="C615" s="11"/>
      <c r="D615" s="21">
        <f t="shared" si="144"/>
        <v>26</v>
      </c>
      <c r="E615" s="15"/>
      <c r="F615" s="15"/>
      <c r="G615" s="21">
        <f t="shared" si="136"/>
        <v>26</v>
      </c>
      <c r="H615" s="21">
        <f t="shared" si="145"/>
        <v>20</v>
      </c>
      <c r="I615" s="15"/>
      <c r="J615" s="15"/>
      <c r="K615" s="21">
        <f t="shared" si="137"/>
        <v>20</v>
      </c>
      <c r="L615" s="21">
        <f t="shared" si="146"/>
        <v>48</v>
      </c>
      <c r="M615" s="15"/>
      <c r="N615" s="15"/>
      <c r="O615" s="21">
        <f t="shared" si="138"/>
        <v>48</v>
      </c>
      <c r="P615" s="21">
        <f t="shared" si="147"/>
        <v>13</v>
      </c>
      <c r="Q615" s="15"/>
      <c r="R615" s="15"/>
      <c r="S615" s="21">
        <f t="shared" si="139"/>
        <v>13</v>
      </c>
      <c r="T615" s="21">
        <f t="shared" si="148"/>
        <v>18</v>
      </c>
      <c r="U615" s="15"/>
      <c r="V615" s="15"/>
      <c r="W615" s="21">
        <f t="shared" si="140"/>
        <v>18</v>
      </c>
      <c r="X615" s="21">
        <f t="shared" si="149"/>
        <v>21</v>
      </c>
      <c r="Y615" s="15"/>
      <c r="Z615" s="15"/>
      <c r="AA615" s="21">
        <f t="shared" si="141"/>
        <v>21</v>
      </c>
      <c r="AB615" s="21">
        <f t="shared" si="150"/>
        <v>15</v>
      </c>
      <c r="AC615" s="15"/>
      <c r="AD615" s="15"/>
      <c r="AE615" s="21">
        <f t="shared" si="142"/>
        <v>15</v>
      </c>
      <c r="AF615" s="20" t="str">
        <f t="shared" si="143"/>
        <v>OK</v>
      </c>
    </row>
    <row r="616" spans="1:32" x14ac:dyDescent="0.3">
      <c r="A616" s="9">
        <v>46835</v>
      </c>
      <c r="B616" s="37" t="s">
        <v>161</v>
      </c>
      <c r="C616" s="11"/>
      <c r="D616" s="21">
        <f t="shared" si="144"/>
        <v>26</v>
      </c>
      <c r="E616" s="15"/>
      <c r="F616" s="15"/>
      <c r="G616" s="21">
        <f t="shared" si="136"/>
        <v>26</v>
      </c>
      <c r="H616" s="21">
        <f t="shared" si="145"/>
        <v>20</v>
      </c>
      <c r="I616" s="15"/>
      <c r="J616" s="15"/>
      <c r="K616" s="21">
        <f t="shared" si="137"/>
        <v>20</v>
      </c>
      <c r="L616" s="21">
        <f t="shared" si="146"/>
        <v>48</v>
      </c>
      <c r="M616" s="15"/>
      <c r="N616" s="15"/>
      <c r="O616" s="21">
        <f t="shared" si="138"/>
        <v>48</v>
      </c>
      <c r="P616" s="21">
        <f t="shared" si="147"/>
        <v>13</v>
      </c>
      <c r="Q616" s="15"/>
      <c r="R616" s="15"/>
      <c r="S616" s="21">
        <f t="shared" si="139"/>
        <v>13</v>
      </c>
      <c r="T616" s="21">
        <f t="shared" si="148"/>
        <v>18</v>
      </c>
      <c r="U616" s="15"/>
      <c r="V616" s="15"/>
      <c r="W616" s="21">
        <f t="shared" si="140"/>
        <v>18</v>
      </c>
      <c r="X616" s="21">
        <f t="shared" si="149"/>
        <v>21</v>
      </c>
      <c r="Y616" s="15"/>
      <c r="Z616" s="15"/>
      <c r="AA616" s="21">
        <f t="shared" si="141"/>
        <v>21</v>
      </c>
      <c r="AB616" s="21">
        <f t="shared" si="150"/>
        <v>15</v>
      </c>
      <c r="AC616" s="15"/>
      <c r="AD616" s="15"/>
      <c r="AE616" s="21">
        <f t="shared" si="142"/>
        <v>15</v>
      </c>
      <c r="AF616" s="20" t="str">
        <f t="shared" si="143"/>
        <v>OK</v>
      </c>
    </row>
    <row r="617" spans="1:32" x14ac:dyDescent="0.3">
      <c r="A617" s="9">
        <v>46836</v>
      </c>
      <c r="B617" s="37" t="s">
        <v>162</v>
      </c>
      <c r="C617" s="11"/>
      <c r="D617" s="21">
        <f t="shared" si="144"/>
        <v>26</v>
      </c>
      <c r="E617" s="15"/>
      <c r="F617" s="15"/>
      <c r="G617" s="21">
        <f t="shared" si="136"/>
        <v>26</v>
      </c>
      <c r="H617" s="21">
        <f t="shared" si="145"/>
        <v>20</v>
      </c>
      <c r="I617" s="15"/>
      <c r="J617" s="15"/>
      <c r="K617" s="21">
        <f t="shared" si="137"/>
        <v>20</v>
      </c>
      <c r="L617" s="21">
        <f t="shared" si="146"/>
        <v>48</v>
      </c>
      <c r="M617" s="15"/>
      <c r="N617" s="15"/>
      <c r="O617" s="21">
        <f t="shared" si="138"/>
        <v>48</v>
      </c>
      <c r="P617" s="21">
        <f t="shared" si="147"/>
        <v>13</v>
      </c>
      <c r="Q617" s="15"/>
      <c r="R617" s="15"/>
      <c r="S617" s="21">
        <f t="shared" si="139"/>
        <v>13</v>
      </c>
      <c r="T617" s="21">
        <f t="shared" si="148"/>
        <v>18</v>
      </c>
      <c r="U617" s="15"/>
      <c r="V617" s="15"/>
      <c r="W617" s="21">
        <f t="shared" si="140"/>
        <v>18</v>
      </c>
      <c r="X617" s="21">
        <f t="shared" si="149"/>
        <v>21</v>
      </c>
      <c r="Y617" s="15"/>
      <c r="Z617" s="15"/>
      <c r="AA617" s="21">
        <f t="shared" si="141"/>
        <v>21</v>
      </c>
      <c r="AB617" s="21">
        <f t="shared" si="150"/>
        <v>15</v>
      </c>
      <c r="AC617" s="15"/>
      <c r="AD617" s="15"/>
      <c r="AE617" s="21">
        <f t="shared" si="142"/>
        <v>15</v>
      </c>
      <c r="AF617" s="20" t="str">
        <f t="shared" si="143"/>
        <v>OK</v>
      </c>
    </row>
    <row r="618" spans="1:32" x14ac:dyDescent="0.3">
      <c r="A618" s="9">
        <v>46837</v>
      </c>
      <c r="B618" s="37" t="s">
        <v>163</v>
      </c>
      <c r="C618" s="11"/>
      <c r="D618" s="21">
        <f t="shared" si="144"/>
        <v>26</v>
      </c>
      <c r="E618" s="15"/>
      <c r="F618" s="15"/>
      <c r="G618" s="21">
        <f t="shared" si="136"/>
        <v>26</v>
      </c>
      <c r="H618" s="21">
        <f t="shared" si="145"/>
        <v>20</v>
      </c>
      <c r="I618" s="15"/>
      <c r="J618" s="15"/>
      <c r="K618" s="21">
        <f t="shared" si="137"/>
        <v>20</v>
      </c>
      <c r="L618" s="21">
        <f t="shared" si="146"/>
        <v>48</v>
      </c>
      <c r="M618" s="15"/>
      <c r="N618" s="15"/>
      <c r="O618" s="21">
        <f t="shared" si="138"/>
        <v>48</v>
      </c>
      <c r="P618" s="21">
        <f t="shared" si="147"/>
        <v>13</v>
      </c>
      <c r="Q618" s="15"/>
      <c r="R618" s="15"/>
      <c r="S618" s="21">
        <f t="shared" si="139"/>
        <v>13</v>
      </c>
      <c r="T618" s="21">
        <f t="shared" si="148"/>
        <v>18</v>
      </c>
      <c r="U618" s="15"/>
      <c r="V618" s="15"/>
      <c r="W618" s="21">
        <f t="shared" si="140"/>
        <v>18</v>
      </c>
      <c r="X618" s="21">
        <f t="shared" si="149"/>
        <v>21</v>
      </c>
      <c r="Y618" s="15"/>
      <c r="Z618" s="15"/>
      <c r="AA618" s="21">
        <f t="shared" si="141"/>
        <v>21</v>
      </c>
      <c r="AB618" s="21">
        <f t="shared" si="150"/>
        <v>15</v>
      </c>
      <c r="AC618" s="15"/>
      <c r="AD618" s="15"/>
      <c r="AE618" s="21">
        <f t="shared" si="142"/>
        <v>15</v>
      </c>
      <c r="AF618" s="20" t="str">
        <f t="shared" si="143"/>
        <v>OK</v>
      </c>
    </row>
    <row r="619" spans="1:32" x14ac:dyDescent="0.3">
      <c r="A619" s="9">
        <v>46838</v>
      </c>
      <c r="B619" s="37" t="s">
        <v>158</v>
      </c>
      <c r="C619" s="11"/>
      <c r="D619" s="21">
        <f t="shared" si="144"/>
        <v>26</v>
      </c>
      <c r="E619" s="15"/>
      <c r="F619" s="15"/>
      <c r="G619" s="21">
        <f t="shared" si="136"/>
        <v>26</v>
      </c>
      <c r="H619" s="21">
        <f t="shared" si="145"/>
        <v>20</v>
      </c>
      <c r="I619" s="15"/>
      <c r="J619" s="15"/>
      <c r="K619" s="21">
        <f t="shared" si="137"/>
        <v>20</v>
      </c>
      <c r="L619" s="21">
        <f t="shared" si="146"/>
        <v>48</v>
      </c>
      <c r="M619" s="15"/>
      <c r="N619" s="15"/>
      <c r="O619" s="21">
        <f t="shared" si="138"/>
        <v>48</v>
      </c>
      <c r="P619" s="21">
        <f t="shared" si="147"/>
        <v>13</v>
      </c>
      <c r="Q619" s="15"/>
      <c r="R619" s="15"/>
      <c r="S619" s="21">
        <f t="shared" si="139"/>
        <v>13</v>
      </c>
      <c r="T619" s="21">
        <f t="shared" si="148"/>
        <v>18</v>
      </c>
      <c r="U619" s="15"/>
      <c r="V619" s="15"/>
      <c r="W619" s="21">
        <f t="shared" si="140"/>
        <v>18</v>
      </c>
      <c r="X619" s="21">
        <f t="shared" si="149"/>
        <v>21</v>
      </c>
      <c r="Y619" s="15"/>
      <c r="Z619" s="15"/>
      <c r="AA619" s="21">
        <f t="shared" si="141"/>
        <v>21</v>
      </c>
      <c r="AB619" s="21">
        <f t="shared" si="150"/>
        <v>15</v>
      </c>
      <c r="AC619" s="15"/>
      <c r="AD619" s="15"/>
      <c r="AE619" s="21">
        <f t="shared" si="142"/>
        <v>15</v>
      </c>
      <c r="AF619" s="20" t="str">
        <f t="shared" si="143"/>
        <v>OK</v>
      </c>
    </row>
    <row r="620" spans="1:32" x14ac:dyDescent="0.3">
      <c r="A620" s="9">
        <v>46839</v>
      </c>
      <c r="B620" s="37" t="s">
        <v>157</v>
      </c>
      <c r="C620" s="11"/>
      <c r="D620" s="21">
        <f t="shared" si="144"/>
        <v>26</v>
      </c>
      <c r="E620" s="15"/>
      <c r="F620" s="15"/>
      <c r="G620" s="21">
        <f t="shared" si="136"/>
        <v>26</v>
      </c>
      <c r="H620" s="21">
        <f t="shared" si="145"/>
        <v>20</v>
      </c>
      <c r="I620" s="15"/>
      <c r="J620" s="15"/>
      <c r="K620" s="21">
        <f t="shared" si="137"/>
        <v>20</v>
      </c>
      <c r="L620" s="21">
        <f t="shared" si="146"/>
        <v>48</v>
      </c>
      <c r="M620" s="15"/>
      <c r="N620" s="15"/>
      <c r="O620" s="21">
        <f t="shared" si="138"/>
        <v>48</v>
      </c>
      <c r="P620" s="21">
        <f t="shared" si="147"/>
        <v>13</v>
      </c>
      <c r="Q620" s="15"/>
      <c r="R620" s="15"/>
      <c r="S620" s="21">
        <f t="shared" si="139"/>
        <v>13</v>
      </c>
      <c r="T620" s="21">
        <f t="shared" si="148"/>
        <v>18</v>
      </c>
      <c r="U620" s="15"/>
      <c r="V620" s="15"/>
      <c r="W620" s="21">
        <f t="shared" si="140"/>
        <v>18</v>
      </c>
      <c r="X620" s="21">
        <f t="shared" si="149"/>
        <v>21</v>
      </c>
      <c r="Y620" s="15"/>
      <c r="Z620" s="15"/>
      <c r="AA620" s="21">
        <f t="shared" si="141"/>
        <v>21</v>
      </c>
      <c r="AB620" s="21">
        <f t="shared" si="150"/>
        <v>15</v>
      </c>
      <c r="AC620" s="15"/>
      <c r="AD620" s="15"/>
      <c r="AE620" s="21">
        <f t="shared" si="142"/>
        <v>15</v>
      </c>
      <c r="AF620" s="20" t="str">
        <f t="shared" si="143"/>
        <v>OK</v>
      </c>
    </row>
    <row r="621" spans="1:32" x14ac:dyDescent="0.3">
      <c r="A621" s="9">
        <v>46840</v>
      </c>
      <c r="B621" s="37" t="s">
        <v>159</v>
      </c>
      <c r="C621" s="11"/>
      <c r="D621" s="21">
        <f t="shared" si="144"/>
        <v>26</v>
      </c>
      <c r="E621" s="15"/>
      <c r="F621" s="15"/>
      <c r="G621" s="21">
        <f t="shared" si="136"/>
        <v>26</v>
      </c>
      <c r="H621" s="21">
        <f t="shared" si="145"/>
        <v>20</v>
      </c>
      <c r="I621" s="15"/>
      <c r="J621" s="15"/>
      <c r="K621" s="21">
        <f t="shared" si="137"/>
        <v>20</v>
      </c>
      <c r="L621" s="21">
        <f t="shared" si="146"/>
        <v>48</v>
      </c>
      <c r="M621" s="15"/>
      <c r="N621" s="15"/>
      <c r="O621" s="21">
        <f t="shared" si="138"/>
        <v>48</v>
      </c>
      <c r="P621" s="21">
        <f t="shared" si="147"/>
        <v>13</v>
      </c>
      <c r="Q621" s="15"/>
      <c r="R621" s="15"/>
      <c r="S621" s="21">
        <f t="shared" si="139"/>
        <v>13</v>
      </c>
      <c r="T621" s="21">
        <f t="shared" si="148"/>
        <v>18</v>
      </c>
      <c r="U621" s="15"/>
      <c r="V621" s="15"/>
      <c r="W621" s="21">
        <f t="shared" si="140"/>
        <v>18</v>
      </c>
      <c r="X621" s="21">
        <f t="shared" si="149"/>
        <v>21</v>
      </c>
      <c r="Y621" s="15"/>
      <c r="Z621" s="15"/>
      <c r="AA621" s="21">
        <f t="shared" si="141"/>
        <v>21</v>
      </c>
      <c r="AB621" s="21">
        <f t="shared" si="150"/>
        <v>15</v>
      </c>
      <c r="AC621" s="15"/>
      <c r="AD621" s="15"/>
      <c r="AE621" s="21">
        <f t="shared" si="142"/>
        <v>15</v>
      </c>
      <c r="AF621" s="20" t="str">
        <f t="shared" si="143"/>
        <v>OK</v>
      </c>
    </row>
    <row r="622" spans="1:32" x14ac:dyDescent="0.3">
      <c r="A622" s="9">
        <v>46841</v>
      </c>
      <c r="B622" s="37" t="s">
        <v>160</v>
      </c>
      <c r="C622" s="11"/>
      <c r="D622" s="21">
        <f t="shared" si="144"/>
        <v>26</v>
      </c>
      <c r="E622" s="15"/>
      <c r="F622" s="15"/>
      <c r="G622" s="21">
        <f t="shared" si="136"/>
        <v>26</v>
      </c>
      <c r="H622" s="21">
        <f t="shared" si="145"/>
        <v>20</v>
      </c>
      <c r="I622" s="15"/>
      <c r="J622" s="15"/>
      <c r="K622" s="21">
        <f t="shared" si="137"/>
        <v>20</v>
      </c>
      <c r="L622" s="21">
        <f t="shared" si="146"/>
        <v>48</v>
      </c>
      <c r="M622" s="15"/>
      <c r="N622" s="15"/>
      <c r="O622" s="21">
        <f t="shared" si="138"/>
        <v>48</v>
      </c>
      <c r="P622" s="21">
        <f t="shared" si="147"/>
        <v>13</v>
      </c>
      <c r="Q622" s="15"/>
      <c r="R622" s="15"/>
      <c r="S622" s="21">
        <f t="shared" si="139"/>
        <v>13</v>
      </c>
      <c r="T622" s="21">
        <f t="shared" si="148"/>
        <v>18</v>
      </c>
      <c r="U622" s="15"/>
      <c r="V622" s="15"/>
      <c r="W622" s="21">
        <f t="shared" si="140"/>
        <v>18</v>
      </c>
      <c r="X622" s="21">
        <f t="shared" si="149"/>
        <v>21</v>
      </c>
      <c r="Y622" s="15"/>
      <c r="Z622" s="15"/>
      <c r="AA622" s="21">
        <f t="shared" si="141"/>
        <v>21</v>
      </c>
      <c r="AB622" s="21">
        <f t="shared" si="150"/>
        <v>15</v>
      </c>
      <c r="AC622" s="15"/>
      <c r="AD622" s="15"/>
      <c r="AE622" s="21">
        <f t="shared" si="142"/>
        <v>15</v>
      </c>
      <c r="AF622" s="20" t="str">
        <f t="shared" si="143"/>
        <v>OK</v>
      </c>
    </row>
    <row r="623" spans="1:32" x14ac:dyDescent="0.3">
      <c r="A623" s="9">
        <v>46842</v>
      </c>
      <c r="B623" s="37" t="s">
        <v>161</v>
      </c>
      <c r="C623" s="11"/>
      <c r="D623" s="21">
        <f t="shared" si="144"/>
        <v>26</v>
      </c>
      <c r="E623" s="15"/>
      <c r="F623" s="15"/>
      <c r="G623" s="21">
        <f t="shared" si="136"/>
        <v>26</v>
      </c>
      <c r="H623" s="21">
        <f t="shared" si="145"/>
        <v>20</v>
      </c>
      <c r="I623" s="15"/>
      <c r="J623" s="15"/>
      <c r="K623" s="21">
        <f t="shared" si="137"/>
        <v>20</v>
      </c>
      <c r="L623" s="21">
        <f t="shared" si="146"/>
        <v>48</v>
      </c>
      <c r="M623" s="15"/>
      <c r="N623" s="15"/>
      <c r="O623" s="21">
        <f t="shared" si="138"/>
        <v>48</v>
      </c>
      <c r="P623" s="21">
        <f t="shared" si="147"/>
        <v>13</v>
      </c>
      <c r="Q623" s="15"/>
      <c r="R623" s="15"/>
      <c r="S623" s="21">
        <f t="shared" si="139"/>
        <v>13</v>
      </c>
      <c r="T623" s="21">
        <f t="shared" si="148"/>
        <v>18</v>
      </c>
      <c r="U623" s="15"/>
      <c r="V623" s="15"/>
      <c r="W623" s="21">
        <f t="shared" si="140"/>
        <v>18</v>
      </c>
      <c r="X623" s="21">
        <f t="shared" si="149"/>
        <v>21</v>
      </c>
      <c r="Y623" s="15"/>
      <c r="Z623" s="15"/>
      <c r="AA623" s="21">
        <f t="shared" si="141"/>
        <v>21</v>
      </c>
      <c r="AB623" s="21">
        <f t="shared" si="150"/>
        <v>15</v>
      </c>
      <c r="AC623" s="15"/>
      <c r="AD623" s="15"/>
      <c r="AE623" s="21">
        <f t="shared" si="142"/>
        <v>15</v>
      </c>
      <c r="AF623" s="20" t="str">
        <f t="shared" si="143"/>
        <v>OK</v>
      </c>
    </row>
    <row r="624" spans="1:32" x14ac:dyDescent="0.3">
      <c r="A624" s="9">
        <v>46843</v>
      </c>
      <c r="B624" s="37" t="s">
        <v>162</v>
      </c>
      <c r="C624" s="11"/>
      <c r="D624" s="21">
        <f t="shared" si="144"/>
        <v>26</v>
      </c>
      <c r="E624" s="15"/>
      <c r="F624" s="15"/>
      <c r="G624" s="21">
        <f t="shared" si="136"/>
        <v>26</v>
      </c>
      <c r="H624" s="21">
        <f t="shared" si="145"/>
        <v>20</v>
      </c>
      <c r="I624" s="15"/>
      <c r="J624" s="15"/>
      <c r="K624" s="21">
        <f t="shared" si="137"/>
        <v>20</v>
      </c>
      <c r="L624" s="21">
        <f t="shared" si="146"/>
        <v>48</v>
      </c>
      <c r="M624" s="15"/>
      <c r="N624" s="15"/>
      <c r="O624" s="21">
        <f t="shared" si="138"/>
        <v>48</v>
      </c>
      <c r="P624" s="21">
        <f t="shared" si="147"/>
        <v>13</v>
      </c>
      <c r="Q624" s="15"/>
      <c r="R624" s="15"/>
      <c r="S624" s="21">
        <f t="shared" si="139"/>
        <v>13</v>
      </c>
      <c r="T624" s="21">
        <f t="shared" si="148"/>
        <v>18</v>
      </c>
      <c r="U624" s="15"/>
      <c r="V624" s="15"/>
      <c r="W624" s="21">
        <f t="shared" si="140"/>
        <v>18</v>
      </c>
      <c r="X624" s="21">
        <f t="shared" si="149"/>
        <v>21</v>
      </c>
      <c r="Y624" s="15"/>
      <c r="Z624" s="15"/>
      <c r="AA624" s="21">
        <f t="shared" si="141"/>
        <v>21</v>
      </c>
      <c r="AB624" s="21">
        <f t="shared" si="150"/>
        <v>15</v>
      </c>
      <c r="AC624" s="15"/>
      <c r="AD624" s="15"/>
      <c r="AE624" s="21">
        <f t="shared" si="142"/>
        <v>15</v>
      </c>
      <c r="AF624" s="20" t="str">
        <f t="shared" si="143"/>
        <v>OK</v>
      </c>
    </row>
    <row r="625" spans="1:32" x14ac:dyDescent="0.3">
      <c r="A625" s="9">
        <v>46844</v>
      </c>
      <c r="B625" s="37" t="s">
        <v>163</v>
      </c>
      <c r="C625" s="11"/>
      <c r="D625" s="21">
        <f t="shared" si="144"/>
        <v>26</v>
      </c>
      <c r="E625" s="15"/>
      <c r="F625" s="15"/>
      <c r="G625" s="21">
        <f t="shared" si="136"/>
        <v>26</v>
      </c>
      <c r="H625" s="21">
        <f t="shared" si="145"/>
        <v>20</v>
      </c>
      <c r="I625" s="15"/>
      <c r="J625" s="15"/>
      <c r="K625" s="21">
        <f t="shared" si="137"/>
        <v>20</v>
      </c>
      <c r="L625" s="21">
        <f t="shared" si="146"/>
        <v>48</v>
      </c>
      <c r="M625" s="15"/>
      <c r="N625" s="15"/>
      <c r="O625" s="21">
        <f t="shared" si="138"/>
        <v>48</v>
      </c>
      <c r="P625" s="21">
        <f t="shared" si="147"/>
        <v>13</v>
      </c>
      <c r="Q625" s="15"/>
      <c r="R625" s="15"/>
      <c r="S625" s="21">
        <f t="shared" si="139"/>
        <v>13</v>
      </c>
      <c r="T625" s="21">
        <f t="shared" si="148"/>
        <v>18</v>
      </c>
      <c r="U625" s="15"/>
      <c r="V625" s="15"/>
      <c r="W625" s="21">
        <f t="shared" si="140"/>
        <v>18</v>
      </c>
      <c r="X625" s="21">
        <f t="shared" si="149"/>
        <v>21</v>
      </c>
      <c r="Y625" s="15"/>
      <c r="Z625" s="15"/>
      <c r="AA625" s="21">
        <f t="shared" si="141"/>
        <v>21</v>
      </c>
      <c r="AB625" s="21">
        <f t="shared" si="150"/>
        <v>15</v>
      </c>
      <c r="AC625" s="15"/>
      <c r="AD625" s="15"/>
      <c r="AE625" s="21">
        <f t="shared" si="142"/>
        <v>15</v>
      </c>
      <c r="AF625" s="20" t="str">
        <f t="shared" si="143"/>
        <v>OK</v>
      </c>
    </row>
    <row r="626" spans="1:32" x14ac:dyDescent="0.3">
      <c r="A626" s="9">
        <v>46845</v>
      </c>
      <c r="B626" s="37" t="s">
        <v>158</v>
      </c>
      <c r="C626" s="11"/>
      <c r="D626" s="21">
        <f t="shared" si="144"/>
        <v>26</v>
      </c>
      <c r="E626" s="15"/>
      <c r="F626" s="15"/>
      <c r="G626" s="21">
        <f t="shared" si="136"/>
        <v>26</v>
      </c>
      <c r="H626" s="21">
        <f t="shared" si="145"/>
        <v>20</v>
      </c>
      <c r="I626" s="15"/>
      <c r="J626" s="15"/>
      <c r="K626" s="21">
        <f t="shared" si="137"/>
        <v>20</v>
      </c>
      <c r="L626" s="21">
        <f t="shared" si="146"/>
        <v>48</v>
      </c>
      <c r="M626" s="15"/>
      <c r="N626" s="15"/>
      <c r="O626" s="21">
        <f t="shared" si="138"/>
        <v>48</v>
      </c>
      <c r="P626" s="21">
        <f t="shared" si="147"/>
        <v>13</v>
      </c>
      <c r="Q626" s="15"/>
      <c r="R626" s="15"/>
      <c r="S626" s="21">
        <f t="shared" si="139"/>
        <v>13</v>
      </c>
      <c r="T626" s="21">
        <f t="shared" si="148"/>
        <v>18</v>
      </c>
      <c r="U626" s="15"/>
      <c r="V626" s="15"/>
      <c r="W626" s="21">
        <f t="shared" si="140"/>
        <v>18</v>
      </c>
      <c r="X626" s="21">
        <f t="shared" si="149"/>
        <v>21</v>
      </c>
      <c r="Y626" s="15"/>
      <c r="Z626" s="15"/>
      <c r="AA626" s="21">
        <f t="shared" si="141"/>
        <v>21</v>
      </c>
      <c r="AB626" s="21">
        <f t="shared" si="150"/>
        <v>15</v>
      </c>
      <c r="AC626" s="15"/>
      <c r="AD626" s="15"/>
      <c r="AE626" s="21">
        <f t="shared" si="142"/>
        <v>15</v>
      </c>
      <c r="AF626" s="20" t="str">
        <f t="shared" si="143"/>
        <v>OK</v>
      </c>
    </row>
    <row r="627" spans="1:32" x14ac:dyDescent="0.3">
      <c r="A627" s="9">
        <v>46846</v>
      </c>
      <c r="B627" s="37" t="s">
        <v>157</v>
      </c>
      <c r="C627" s="11"/>
      <c r="D627" s="21">
        <f t="shared" si="144"/>
        <v>26</v>
      </c>
      <c r="E627" s="15"/>
      <c r="F627" s="15"/>
      <c r="G627" s="21">
        <f t="shared" si="136"/>
        <v>26</v>
      </c>
      <c r="H627" s="21">
        <f t="shared" si="145"/>
        <v>20</v>
      </c>
      <c r="I627" s="15"/>
      <c r="J627" s="15"/>
      <c r="K627" s="21">
        <f t="shared" si="137"/>
        <v>20</v>
      </c>
      <c r="L627" s="21">
        <f t="shared" si="146"/>
        <v>48</v>
      </c>
      <c r="M627" s="15"/>
      <c r="N627" s="15"/>
      <c r="O627" s="21">
        <f t="shared" si="138"/>
        <v>48</v>
      </c>
      <c r="P627" s="21">
        <f t="shared" si="147"/>
        <v>13</v>
      </c>
      <c r="Q627" s="15"/>
      <c r="R627" s="15"/>
      <c r="S627" s="21">
        <f t="shared" si="139"/>
        <v>13</v>
      </c>
      <c r="T627" s="21">
        <f t="shared" si="148"/>
        <v>18</v>
      </c>
      <c r="U627" s="15"/>
      <c r="V627" s="15"/>
      <c r="W627" s="21">
        <f t="shared" si="140"/>
        <v>18</v>
      </c>
      <c r="X627" s="21">
        <f t="shared" si="149"/>
        <v>21</v>
      </c>
      <c r="Y627" s="15"/>
      <c r="Z627" s="15"/>
      <c r="AA627" s="21">
        <f t="shared" si="141"/>
        <v>21</v>
      </c>
      <c r="AB627" s="21">
        <f t="shared" si="150"/>
        <v>15</v>
      </c>
      <c r="AC627" s="15"/>
      <c r="AD627" s="15"/>
      <c r="AE627" s="21">
        <f t="shared" si="142"/>
        <v>15</v>
      </c>
      <c r="AF627" s="20" t="str">
        <f t="shared" si="143"/>
        <v>OK</v>
      </c>
    </row>
    <row r="628" spans="1:32" x14ac:dyDescent="0.3">
      <c r="A628" s="9">
        <v>46847</v>
      </c>
      <c r="B628" s="37" t="s">
        <v>159</v>
      </c>
      <c r="C628" s="11"/>
      <c r="D628" s="21">
        <f t="shared" si="144"/>
        <v>26</v>
      </c>
      <c r="E628" s="15"/>
      <c r="F628" s="15"/>
      <c r="G628" s="21">
        <f t="shared" si="136"/>
        <v>26</v>
      </c>
      <c r="H628" s="21">
        <f t="shared" si="145"/>
        <v>20</v>
      </c>
      <c r="I628" s="15"/>
      <c r="J628" s="15"/>
      <c r="K628" s="21">
        <f t="shared" si="137"/>
        <v>20</v>
      </c>
      <c r="L628" s="21">
        <f t="shared" si="146"/>
        <v>48</v>
      </c>
      <c r="M628" s="15"/>
      <c r="N628" s="15"/>
      <c r="O628" s="21">
        <f t="shared" si="138"/>
        <v>48</v>
      </c>
      <c r="P628" s="21">
        <f t="shared" si="147"/>
        <v>13</v>
      </c>
      <c r="Q628" s="15"/>
      <c r="R628" s="15"/>
      <c r="S628" s="21">
        <f t="shared" si="139"/>
        <v>13</v>
      </c>
      <c r="T628" s="21">
        <f t="shared" si="148"/>
        <v>18</v>
      </c>
      <c r="U628" s="15"/>
      <c r="V628" s="15"/>
      <c r="W628" s="21">
        <f t="shared" si="140"/>
        <v>18</v>
      </c>
      <c r="X628" s="21">
        <f t="shared" si="149"/>
        <v>21</v>
      </c>
      <c r="Y628" s="15"/>
      <c r="Z628" s="15"/>
      <c r="AA628" s="21">
        <f t="shared" si="141"/>
        <v>21</v>
      </c>
      <c r="AB628" s="21">
        <f t="shared" si="150"/>
        <v>15</v>
      </c>
      <c r="AC628" s="15"/>
      <c r="AD628" s="15"/>
      <c r="AE628" s="21">
        <f t="shared" si="142"/>
        <v>15</v>
      </c>
      <c r="AF628" s="20" t="str">
        <f t="shared" si="143"/>
        <v>OK</v>
      </c>
    </row>
    <row r="629" spans="1:32" x14ac:dyDescent="0.3">
      <c r="A629" s="9">
        <v>46848</v>
      </c>
      <c r="B629" s="37" t="s">
        <v>160</v>
      </c>
      <c r="C629" s="11"/>
      <c r="D629" s="21">
        <f t="shared" si="144"/>
        <v>26</v>
      </c>
      <c r="E629" s="15"/>
      <c r="F629" s="15"/>
      <c r="G629" s="21">
        <f t="shared" si="136"/>
        <v>26</v>
      </c>
      <c r="H629" s="21">
        <f t="shared" si="145"/>
        <v>20</v>
      </c>
      <c r="I629" s="15"/>
      <c r="J629" s="15"/>
      <c r="K629" s="21">
        <f t="shared" si="137"/>
        <v>20</v>
      </c>
      <c r="L629" s="21">
        <f t="shared" si="146"/>
        <v>48</v>
      </c>
      <c r="M629" s="15"/>
      <c r="N629" s="15"/>
      <c r="O629" s="21">
        <f t="shared" si="138"/>
        <v>48</v>
      </c>
      <c r="P629" s="21">
        <f t="shared" si="147"/>
        <v>13</v>
      </c>
      <c r="Q629" s="15"/>
      <c r="R629" s="15"/>
      <c r="S629" s="21">
        <f t="shared" si="139"/>
        <v>13</v>
      </c>
      <c r="T629" s="21">
        <f t="shared" si="148"/>
        <v>18</v>
      </c>
      <c r="U629" s="15"/>
      <c r="V629" s="15"/>
      <c r="W629" s="21">
        <f t="shared" si="140"/>
        <v>18</v>
      </c>
      <c r="X629" s="21">
        <f t="shared" si="149"/>
        <v>21</v>
      </c>
      <c r="Y629" s="15"/>
      <c r="Z629" s="15"/>
      <c r="AA629" s="21">
        <f t="shared" si="141"/>
        <v>21</v>
      </c>
      <c r="AB629" s="21">
        <f t="shared" si="150"/>
        <v>15</v>
      </c>
      <c r="AC629" s="15"/>
      <c r="AD629" s="15"/>
      <c r="AE629" s="21">
        <f t="shared" si="142"/>
        <v>15</v>
      </c>
      <c r="AF629" s="20" t="str">
        <f t="shared" si="143"/>
        <v>OK</v>
      </c>
    </row>
    <row r="630" spans="1:32" x14ac:dyDescent="0.3">
      <c r="A630" s="9">
        <v>46849</v>
      </c>
      <c r="B630" s="37" t="s">
        <v>161</v>
      </c>
      <c r="C630" s="11"/>
      <c r="D630" s="21">
        <f t="shared" si="144"/>
        <v>26</v>
      </c>
      <c r="E630" s="15"/>
      <c r="F630" s="15"/>
      <c r="G630" s="21">
        <f t="shared" si="136"/>
        <v>26</v>
      </c>
      <c r="H630" s="21">
        <f t="shared" si="145"/>
        <v>20</v>
      </c>
      <c r="I630" s="15"/>
      <c r="J630" s="15"/>
      <c r="K630" s="21">
        <f t="shared" si="137"/>
        <v>20</v>
      </c>
      <c r="L630" s="21">
        <f t="shared" si="146"/>
        <v>48</v>
      </c>
      <c r="M630" s="15"/>
      <c r="N630" s="15"/>
      <c r="O630" s="21">
        <f t="shared" si="138"/>
        <v>48</v>
      </c>
      <c r="P630" s="21">
        <f t="shared" si="147"/>
        <v>13</v>
      </c>
      <c r="Q630" s="15"/>
      <c r="R630" s="15"/>
      <c r="S630" s="21">
        <f t="shared" si="139"/>
        <v>13</v>
      </c>
      <c r="T630" s="21">
        <f t="shared" si="148"/>
        <v>18</v>
      </c>
      <c r="U630" s="15"/>
      <c r="V630" s="15"/>
      <c r="W630" s="21">
        <f t="shared" si="140"/>
        <v>18</v>
      </c>
      <c r="X630" s="21">
        <f t="shared" si="149"/>
        <v>21</v>
      </c>
      <c r="Y630" s="15"/>
      <c r="Z630" s="15"/>
      <c r="AA630" s="21">
        <f t="shared" si="141"/>
        <v>21</v>
      </c>
      <c r="AB630" s="21">
        <f t="shared" si="150"/>
        <v>15</v>
      </c>
      <c r="AC630" s="15"/>
      <c r="AD630" s="15"/>
      <c r="AE630" s="21">
        <f t="shared" si="142"/>
        <v>15</v>
      </c>
      <c r="AF630" s="20" t="str">
        <f t="shared" si="143"/>
        <v>OK</v>
      </c>
    </row>
    <row r="631" spans="1:32" x14ac:dyDescent="0.3">
      <c r="A631" s="9">
        <v>46850</v>
      </c>
      <c r="B631" s="37" t="s">
        <v>162</v>
      </c>
      <c r="C631" s="11"/>
      <c r="D631" s="21">
        <f t="shared" si="144"/>
        <v>26</v>
      </c>
      <c r="E631" s="15"/>
      <c r="F631" s="15"/>
      <c r="G631" s="21">
        <f t="shared" si="136"/>
        <v>26</v>
      </c>
      <c r="H631" s="21">
        <f t="shared" si="145"/>
        <v>20</v>
      </c>
      <c r="I631" s="15"/>
      <c r="J631" s="15"/>
      <c r="K631" s="21">
        <f t="shared" si="137"/>
        <v>20</v>
      </c>
      <c r="L631" s="21">
        <f t="shared" si="146"/>
        <v>48</v>
      </c>
      <c r="M631" s="15"/>
      <c r="N631" s="15"/>
      <c r="O631" s="21">
        <f t="shared" si="138"/>
        <v>48</v>
      </c>
      <c r="P631" s="21">
        <f t="shared" si="147"/>
        <v>13</v>
      </c>
      <c r="Q631" s="15"/>
      <c r="R631" s="15"/>
      <c r="S631" s="21">
        <f t="shared" si="139"/>
        <v>13</v>
      </c>
      <c r="T631" s="21">
        <f t="shared" si="148"/>
        <v>18</v>
      </c>
      <c r="U631" s="15"/>
      <c r="V631" s="15"/>
      <c r="W631" s="21">
        <f t="shared" si="140"/>
        <v>18</v>
      </c>
      <c r="X631" s="21">
        <f t="shared" si="149"/>
        <v>21</v>
      </c>
      <c r="Y631" s="15"/>
      <c r="Z631" s="15"/>
      <c r="AA631" s="21">
        <f t="shared" si="141"/>
        <v>21</v>
      </c>
      <c r="AB631" s="21">
        <f t="shared" si="150"/>
        <v>15</v>
      </c>
      <c r="AC631" s="15"/>
      <c r="AD631" s="15"/>
      <c r="AE631" s="21">
        <f t="shared" si="142"/>
        <v>15</v>
      </c>
      <c r="AF631" s="20" t="str">
        <f t="shared" si="143"/>
        <v>OK</v>
      </c>
    </row>
    <row r="632" spans="1:32" x14ac:dyDescent="0.3">
      <c r="A632" s="9">
        <v>46851</v>
      </c>
      <c r="B632" s="37" t="s">
        <v>163</v>
      </c>
      <c r="C632" s="11"/>
      <c r="D632" s="21">
        <f t="shared" si="144"/>
        <v>26</v>
      </c>
      <c r="E632" s="15"/>
      <c r="F632" s="15"/>
      <c r="G632" s="21">
        <f t="shared" si="136"/>
        <v>26</v>
      </c>
      <c r="H632" s="21">
        <f t="shared" si="145"/>
        <v>20</v>
      </c>
      <c r="I632" s="15"/>
      <c r="J632" s="15"/>
      <c r="K632" s="21">
        <f t="shared" si="137"/>
        <v>20</v>
      </c>
      <c r="L632" s="21">
        <f t="shared" si="146"/>
        <v>48</v>
      </c>
      <c r="M632" s="15"/>
      <c r="N632" s="15"/>
      <c r="O632" s="21">
        <f t="shared" si="138"/>
        <v>48</v>
      </c>
      <c r="P632" s="21">
        <f t="shared" si="147"/>
        <v>13</v>
      </c>
      <c r="Q632" s="15"/>
      <c r="R632" s="15"/>
      <c r="S632" s="21">
        <f t="shared" si="139"/>
        <v>13</v>
      </c>
      <c r="T632" s="21">
        <f t="shared" si="148"/>
        <v>18</v>
      </c>
      <c r="U632" s="15"/>
      <c r="V632" s="15"/>
      <c r="W632" s="21">
        <f t="shared" si="140"/>
        <v>18</v>
      </c>
      <c r="X632" s="21">
        <f t="shared" si="149"/>
        <v>21</v>
      </c>
      <c r="Y632" s="15"/>
      <c r="Z632" s="15"/>
      <c r="AA632" s="21">
        <f t="shared" si="141"/>
        <v>21</v>
      </c>
      <c r="AB632" s="21">
        <f t="shared" si="150"/>
        <v>15</v>
      </c>
      <c r="AC632" s="15"/>
      <c r="AD632" s="15"/>
      <c r="AE632" s="21">
        <f t="shared" si="142"/>
        <v>15</v>
      </c>
      <c r="AF632" s="20" t="str">
        <f t="shared" si="143"/>
        <v>OK</v>
      </c>
    </row>
    <row r="633" spans="1:32" x14ac:dyDescent="0.3">
      <c r="A633" s="9">
        <v>46852</v>
      </c>
      <c r="B633" s="37" t="s">
        <v>158</v>
      </c>
      <c r="C633" s="11"/>
      <c r="D633" s="21">
        <f t="shared" si="144"/>
        <v>26</v>
      </c>
      <c r="E633" s="15"/>
      <c r="F633" s="15"/>
      <c r="G633" s="21">
        <f t="shared" si="136"/>
        <v>26</v>
      </c>
      <c r="H633" s="21">
        <f t="shared" si="145"/>
        <v>20</v>
      </c>
      <c r="I633" s="15"/>
      <c r="J633" s="15"/>
      <c r="K633" s="21">
        <f t="shared" si="137"/>
        <v>20</v>
      </c>
      <c r="L633" s="21">
        <f t="shared" si="146"/>
        <v>48</v>
      </c>
      <c r="M633" s="15"/>
      <c r="N633" s="15"/>
      <c r="O633" s="21">
        <f t="shared" si="138"/>
        <v>48</v>
      </c>
      <c r="P633" s="21">
        <f t="shared" si="147"/>
        <v>13</v>
      </c>
      <c r="Q633" s="15"/>
      <c r="R633" s="15"/>
      <c r="S633" s="21">
        <f t="shared" si="139"/>
        <v>13</v>
      </c>
      <c r="T633" s="21">
        <f t="shared" si="148"/>
        <v>18</v>
      </c>
      <c r="U633" s="15"/>
      <c r="V633" s="15"/>
      <c r="W633" s="21">
        <f t="shared" si="140"/>
        <v>18</v>
      </c>
      <c r="X633" s="21">
        <f t="shared" si="149"/>
        <v>21</v>
      </c>
      <c r="Y633" s="15"/>
      <c r="Z633" s="15"/>
      <c r="AA633" s="21">
        <f t="shared" si="141"/>
        <v>21</v>
      </c>
      <c r="AB633" s="21">
        <f t="shared" si="150"/>
        <v>15</v>
      </c>
      <c r="AC633" s="15"/>
      <c r="AD633" s="15"/>
      <c r="AE633" s="21">
        <f t="shared" si="142"/>
        <v>15</v>
      </c>
      <c r="AF633" s="20" t="str">
        <f t="shared" si="143"/>
        <v>OK</v>
      </c>
    </row>
    <row r="634" spans="1:32" x14ac:dyDescent="0.3">
      <c r="A634" s="9">
        <v>46853</v>
      </c>
      <c r="B634" s="37" t="s">
        <v>157</v>
      </c>
      <c r="C634" s="11"/>
      <c r="D634" s="21">
        <f t="shared" si="144"/>
        <v>26</v>
      </c>
      <c r="E634" s="15"/>
      <c r="F634" s="15"/>
      <c r="G634" s="21">
        <f t="shared" si="136"/>
        <v>26</v>
      </c>
      <c r="H634" s="21">
        <f t="shared" si="145"/>
        <v>20</v>
      </c>
      <c r="I634" s="15"/>
      <c r="J634" s="15"/>
      <c r="K634" s="21">
        <f t="shared" si="137"/>
        <v>20</v>
      </c>
      <c r="L634" s="21">
        <f t="shared" si="146"/>
        <v>48</v>
      </c>
      <c r="M634" s="15"/>
      <c r="N634" s="15"/>
      <c r="O634" s="21">
        <f t="shared" si="138"/>
        <v>48</v>
      </c>
      <c r="P634" s="21">
        <f t="shared" si="147"/>
        <v>13</v>
      </c>
      <c r="Q634" s="15"/>
      <c r="R634" s="15"/>
      <c r="S634" s="21">
        <f t="shared" si="139"/>
        <v>13</v>
      </c>
      <c r="T634" s="21">
        <f t="shared" si="148"/>
        <v>18</v>
      </c>
      <c r="U634" s="15"/>
      <c r="V634" s="15"/>
      <c r="W634" s="21">
        <f t="shared" si="140"/>
        <v>18</v>
      </c>
      <c r="X634" s="21">
        <f t="shared" si="149"/>
        <v>21</v>
      </c>
      <c r="Y634" s="15"/>
      <c r="Z634" s="15"/>
      <c r="AA634" s="21">
        <f t="shared" si="141"/>
        <v>21</v>
      </c>
      <c r="AB634" s="21">
        <f t="shared" si="150"/>
        <v>15</v>
      </c>
      <c r="AC634" s="15"/>
      <c r="AD634" s="15"/>
      <c r="AE634" s="21">
        <f t="shared" si="142"/>
        <v>15</v>
      </c>
      <c r="AF634" s="20" t="str">
        <f t="shared" si="143"/>
        <v>OK</v>
      </c>
    </row>
    <row r="635" spans="1:32" x14ac:dyDescent="0.3">
      <c r="A635" s="9">
        <v>46854</v>
      </c>
      <c r="B635" s="37" t="s">
        <v>159</v>
      </c>
      <c r="C635" s="11"/>
      <c r="D635" s="21">
        <f t="shared" si="144"/>
        <v>26</v>
      </c>
      <c r="E635" s="15"/>
      <c r="F635" s="15"/>
      <c r="G635" s="21">
        <f t="shared" si="136"/>
        <v>26</v>
      </c>
      <c r="H635" s="21">
        <f t="shared" si="145"/>
        <v>20</v>
      </c>
      <c r="I635" s="15"/>
      <c r="J635" s="15"/>
      <c r="K635" s="21">
        <f t="shared" si="137"/>
        <v>20</v>
      </c>
      <c r="L635" s="21">
        <f t="shared" si="146"/>
        <v>48</v>
      </c>
      <c r="M635" s="15"/>
      <c r="N635" s="15"/>
      <c r="O635" s="21">
        <f t="shared" si="138"/>
        <v>48</v>
      </c>
      <c r="P635" s="21">
        <f t="shared" si="147"/>
        <v>13</v>
      </c>
      <c r="Q635" s="15"/>
      <c r="R635" s="15"/>
      <c r="S635" s="21">
        <f t="shared" si="139"/>
        <v>13</v>
      </c>
      <c r="T635" s="21">
        <f t="shared" si="148"/>
        <v>18</v>
      </c>
      <c r="U635" s="15"/>
      <c r="V635" s="15"/>
      <c r="W635" s="21">
        <f t="shared" si="140"/>
        <v>18</v>
      </c>
      <c r="X635" s="21">
        <f t="shared" si="149"/>
        <v>21</v>
      </c>
      <c r="Y635" s="15"/>
      <c r="Z635" s="15"/>
      <c r="AA635" s="21">
        <f t="shared" si="141"/>
        <v>21</v>
      </c>
      <c r="AB635" s="21">
        <f t="shared" si="150"/>
        <v>15</v>
      </c>
      <c r="AC635" s="15"/>
      <c r="AD635" s="15"/>
      <c r="AE635" s="21">
        <f t="shared" si="142"/>
        <v>15</v>
      </c>
      <c r="AF635" s="20" t="str">
        <f t="shared" si="143"/>
        <v>OK</v>
      </c>
    </row>
    <row r="636" spans="1:32" x14ac:dyDescent="0.3">
      <c r="A636" s="9">
        <v>46855</v>
      </c>
      <c r="B636" s="37" t="s">
        <v>160</v>
      </c>
      <c r="C636" s="11"/>
      <c r="D636" s="21">
        <f t="shared" si="144"/>
        <v>26</v>
      </c>
      <c r="E636" s="15"/>
      <c r="F636" s="15"/>
      <c r="G636" s="21">
        <f t="shared" si="136"/>
        <v>26</v>
      </c>
      <c r="H636" s="21">
        <f t="shared" si="145"/>
        <v>20</v>
      </c>
      <c r="I636" s="15"/>
      <c r="J636" s="15"/>
      <c r="K636" s="21">
        <f t="shared" si="137"/>
        <v>20</v>
      </c>
      <c r="L636" s="21">
        <f t="shared" si="146"/>
        <v>48</v>
      </c>
      <c r="M636" s="15"/>
      <c r="N636" s="15"/>
      <c r="O636" s="21">
        <f t="shared" si="138"/>
        <v>48</v>
      </c>
      <c r="P636" s="21">
        <f t="shared" si="147"/>
        <v>13</v>
      </c>
      <c r="Q636" s="15"/>
      <c r="R636" s="15"/>
      <c r="S636" s="21">
        <f t="shared" si="139"/>
        <v>13</v>
      </c>
      <c r="T636" s="21">
        <f t="shared" si="148"/>
        <v>18</v>
      </c>
      <c r="U636" s="15"/>
      <c r="V636" s="15"/>
      <c r="W636" s="21">
        <f t="shared" si="140"/>
        <v>18</v>
      </c>
      <c r="X636" s="21">
        <f t="shared" si="149"/>
        <v>21</v>
      </c>
      <c r="Y636" s="15"/>
      <c r="Z636" s="15"/>
      <c r="AA636" s="21">
        <f t="shared" si="141"/>
        <v>21</v>
      </c>
      <c r="AB636" s="21">
        <f t="shared" si="150"/>
        <v>15</v>
      </c>
      <c r="AC636" s="15"/>
      <c r="AD636" s="15"/>
      <c r="AE636" s="21">
        <f t="shared" si="142"/>
        <v>15</v>
      </c>
      <c r="AF636" s="20" t="str">
        <f t="shared" si="143"/>
        <v>OK</v>
      </c>
    </row>
    <row r="637" spans="1:32" x14ac:dyDescent="0.3">
      <c r="A637" s="9">
        <v>46856</v>
      </c>
      <c r="B637" s="37" t="s">
        <v>161</v>
      </c>
      <c r="C637" s="11"/>
      <c r="D637" s="21">
        <f t="shared" si="144"/>
        <v>26</v>
      </c>
      <c r="E637" s="15"/>
      <c r="F637" s="15"/>
      <c r="G637" s="21">
        <f t="shared" si="136"/>
        <v>26</v>
      </c>
      <c r="H637" s="21">
        <f t="shared" si="145"/>
        <v>20</v>
      </c>
      <c r="I637" s="15"/>
      <c r="J637" s="15"/>
      <c r="K637" s="21">
        <f t="shared" si="137"/>
        <v>20</v>
      </c>
      <c r="L637" s="21">
        <f t="shared" si="146"/>
        <v>48</v>
      </c>
      <c r="M637" s="15"/>
      <c r="N637" s="15"/>
      <c r="O637" s="21">
        <f t="shared" si="138"/>
        <v>48</v>
      </c>
      <c r="P637" s="21">
        <f t="shared" si="147"/>
        <v>13</v>
      </c>
      <c r="Q637" s="15"/>
      <c r="R637" s="15"/>
      <c r="S637" s="21">
        <f t="shared" si="139"/>
        <v>13</v>
      </c>
      <c r="T637" s="21">
        <f t="shared" si="148"/>
        <v>18</v>
      </c>
      <c r="U637" s="15"/>
      <c r="V637" s="15"/>
      <c r="W637" s="21">
        <f t="shared" si="140"/>
        <v>18</v>
      </c>
      <c r="X637" s="21">
        <f t="shared" si="149"/>
        <v>21</v>
      </c>
      <c r="Y637" s="15"/>
      <c r="Z637" s="15"/>
      <c r="AA637" s="21">
        <f t="shared" si="141"/>
        <v>21</v>
      </c>
      <c r="AB637" s="21">
        <f t="shared" si="150"/>
        <v>15</v>
      </c>
      <c r="AC637" s="15"/>
      <c r="AD637" s="15"/>
      <c r="AE637" s="21">
        <f t="shared" si="142"/>
        <v>15</v>
      </c>
      <c r="AF637" s="20" t="str">
        <f t="shared" si="143"/>
        <v>OK</v>
      </c>
    </row>
    <row r="638" spans="1:32" x14ac:dyDescent="0.3">
      <c r="A638" s="9">
        <v>46857</v>
      </c>
      <c r="B638" s="37" t="s">
        <v>162</v>
      </c>
      <c r="C638" s="11"/>
      <c r="D638" s="21">
        <f t="shared" si="144"/>
        <v>26</v>
      </c>
      <c r="E638" s="15"/>
      <c r="F638" s="15"/>
      <c r="G638" s="21">
        <f t="shared" si="136"/>
        <v>26</v>
      </c>
      <c r="H638" s="21">
        <f t="shared" si="145"/>
        <v>20</v>
      </c>
      <c r="I638" s="15"/>
      <c r="J638" s="15"/>
      <c r="K638" s="21">
        <f t="shared" si="137"/>
        <v>20</v>
      </c>
      <c r="L638" s="21">
        <f t="shared" si="146"/>
        <v>48</v>
      </c>
      <c r="M638" s="15"/>
      <c r="N638" s="15"/>
      <c r="O638" s="21">
        <f t="shared" si="138"/>
        <v>48</v>
      </c>
      <c r="P638" s="21">
        <f t="shared" si="147"/>
        <v>13</v>
      </c>
      <c r="Q638" s="15"/>
      <c r="R638" s="15"/>
      <c r="S638" s="21">
        <f t="shared" si="139"/>
        <v>13</v>
      </c>
      <c r="T638" s="21">
        <f t="shared" si="148"/>
        <v>18</v>
      </c>
      <c r="U638" s="15"/>
      <c r="V638" s="15"/>
      <c r="W638" s="21">
        <f t="shared" si="140"/>
        <v>18</v>
      </c>
      <c r="X638" s="21">
        <f t="shared" si="149"/>
        <v>21</v>
      </c>
      <c r="Y638" s="15"/>
      <c r="Z638" s="15"/>
      <c r="AA638" s="21">
        <f t="shared" si="141"/>
        <v>21</v>
      </c>
      <c r="AB638" s="21">
        <f t="shared" si="150"/>
        <v>15</v>
      </c>
      <c r="AC638" s="15"/>
      <c r="AD638" s="15"/>
      <c r="AE638" s="21">
        <f t="shared" si="142"/>
        <v>15</v>
      </c>
      <c r="AF638" s="20" t="str">
        <f t="shared" si="143"/>
        <v>OK</v>
      </c>
    </row>
    <row r="639" spans="1:32" x14ac:dyDescent="0.3">
      <c r="A639" s="9">
        <v>46858</v>
      </c>
      <c r="B639" s="37" t="s">
        <v>163</v>
      </c>
      <c r="C639" s="11"/>
      <c r="D639" s="21">
        <f t="shared" si="144"/>
        <v>26</v>
      </c>
      <c r="E639" s="15"/>
      <c r="F639" s="15"/>
      <c r="G639" s="21">
        <f t="shared" si="136"/>
        <v>26</v>
      </c>
      <c r="H639" s="21">
        <f t="shared" si="145"/>
        <v>20</v>
      </c>
      <c r="I639" s="15"/>
      <c r="J639" s="15"/>
      <c r="K639" s="21">
        <f t="shared" si="137"/>
        <v>20</v>
      </c>
      <c r="L639" s="21">
        <f t="shared" si="146"/>
        <v>48</v>
      </c>
      <c r="M639" s="15"/>
      <c r="N639" s="15"/>
      <c r="O639" s="21">
        <f t="shared" si="138"/>
        <v>48</v>
      </c>
      <c r="P639" s="21">
        <f t="shared" si="147"/>
        <v>13</v>
      </c>
      <c r="Q639" s="15"/>
      <c r="R639" s="15"/>
      <c r="S639" s="21">
        <f t="shared" si="139"/>
        <v>13</v>
      </c>
      <c r="T639" s="21">
        <f t="shared" si="148"/>
        <v>18</v>
      </c>
      <c r="U639" s="15"/>
      <c r="V639" s="15"/>
      <c r="W639" s="21">
        <f t="shared" si="140"/>
        <v>18</v>
      </c>
      <c r="X639" s="21">
        <f t="shared" si="149"/>
        <v>21</v>
      </c>
      <c r="Y639" s="15"/>
      <c r="Z639" s="15"/>
      <c r="AA639" s="21">
        <f t="shared" si="141"/>
        <v>21</v>
      </c>
      <c r="AB639" s="21">
        <f t="shared" si="150"/>
        <v>15</v>
      </c>
      <c r="AC639" s="15"/>
      <c r="AD639" s="15"/>
      <c r="AE639" s="21">
        <f t="shared" si="142"/>
        <v>15</v>
      </c>
      <c r="AF639" s="20" t="str">
        <f t="shared" si="143"/>
        <v>OK</v>
      </c>
    </row>
    <row r="640" spans="1:32" x14ac:dyDescent="0.3">
      <c r="A640" s="9">
        <v>46859</v>
      </c>
      <c r="B640" s="37" t="s">
        <v>158</v>
      </c>
      <c r="C640" s="11"/>
      <c r="D640" s="21">
        <f t="shared" si="144"/>
        <v>26</v>
      </c>
      <c r="E640" s="15"/>
      <c r="F640" s="15"/>
      <c r="G640" s="21">
        <f t="shared" si="136"/>
        <v>26</v>
      </c>
      <c r="H640" s="21">
        <f t="shared" si="145"/>
        <v>20</v>
      </c>
      <c r="I640" s="15"/>
      <c r="J640" s="15"/>
      <c r="K640" s="21">
        <f t="shared" si="137"/>
        <v>20</v>
      </c>
      <c r="L640" s="21">
        <f t="shared" si="146"/>
        <v>48</v>
      </c>
      <c r="M640" s="15"/>
      <c r="N640" s="15"/>
      <c r="O640" s="21">
        <f t="shared" si="138"/>
        <v>48</v>
      </c>
      <c r="P640" s="21">
        <f t="shared" si="147"/>
        <v>13</v>
      </c>
      <c r="Q640" s="15"/>
      <c r="R640" s="15"/>
      <c r="S640" s="21">
        <f t="shared" si="139"/>
        <v>13</v>
      </c>
      <c r="T640" s="21">
        <f t="shared" si="148"/>
        <v>18</v>
      </c>
      <c r="U640" s="15"/>
      <c r="V640" s="15"/>
      <c r="W640" s="21">
        <f t="shared" si="140"/>
        <v>18</v>
      </c>
      <c r="X640" s="21">
        <f t="shared" si="149"/>
        <v>21</v>
      </c>
      <c r="Y640" s="15"/>
      <c r="Z640" s="15"/>
      <c r="AA640" s="21">
        <f t="shared" si="141"/>
        <v>21</v>
      </c>
      <c r="AB640" s="21">
        <f t="shared" si="150"/>
        <v>15</v>
      </c>
      <c r="AC640" s="15"/>
      <c r="AD640" s="15"/>
      <c r="AE640" s="21">
        <f t="shared" si="142"/>
        <v>15</v>
      </c>
      <c r="AF640" s="20" t="str">
        <f t="shared" si="143"/>
        <v>OK</v>
      </c>
    </row>
    <row r="641" spans="1:32" x14ac:dyDescent="0.3">
      <c r="A641" s="9">
        <v>46860</v>
      </c>
      <c r="B641" s="37" t="s">
        <v>157</v>
      </c>
      <c r="C641" s="11"/>
      <c r="D641" s="21">
        <f t="shared" si="144"/>
        <v>26</v>
      </c>
      <c r="E641" s="15"/>
      <c r="F641" s="15"/>
      <c r="G641" s="21">
        <f t="shared" si="136"/>
        <v>26</v>
      </c>
      <c r="H641" s="21">
        <f t="shared" si="145"/>
        <v>20</v>
      </c>
      <c r="I641" s="15"/>
      <c r="J641" s="15"/>
      <c r="K641" s="21">
        <f t="shared" si="137"/>
        <v>20</v>
      </c>
      <c r="L641" s="21">
        <f t="shared" si="146"/>
        <v>48</v>
      </c>
      <c r="M641" s="15"/>
      <c r="N641" s="15"/>
      <c r="O641" s="21">
        <f t="shared" si="138"/>
        <v>48</v>
      </c>
      <c r="P641" s="21">
        <f t="shared" si="147"/>
        <v>13</v>
      </c>
      <c r="Q641" s="15"/>
      <c r="R641" s="15"/>
      <c r="S641" s="21">
        <f t="shared" si="139"/>
        <v>13</v>
      </c>
      <c r="T641" s="21">
        <f t="shared" si="148"/>
        <v>18</v>
      </c>
      <c r="U641" s="15"/>
      <c r="V641" s="15"/>
      <c r="W641" s="21">
        <f t="shared" si="140"/>
        <v>18</v>
      </c>
      <c r="X641" s="21">
        <f t="shared" si="149"/>
        <v>21</v>
      </c>
      <c r="Y641" s="15"/>
      <c r="Z641" s="15"/>
      <c r="AA641" s="21">
        <f t="shared" si="141"/>
        <v>21</v>
      </c>
      <c r="AB641" s="21">
        <f t="shared" si="150"/>
        <v>15</v>
      </c>
      <c r="AC641" s="15"/>
      <c r="AD641" s="15"/>
      <c r="AE641" s="21">
        <f t="shared" si="142"/>
        <v>15</v>
      </c>
      <c r="AF641" s="20" t="str">
        <f t="shared" si="143"/>
        <v>OK</v>
      </c>
    </row>
    <row r="642" spans="1:32" x14ac:dyDescent="0.3">
      <c r="A642" s="9">
        <v>46861</v>
      </c>
      <c r="B642" s="37" t="s">
        <v>159</v>
      </c>
      <c r="C642" s="11"/>
      <c r="D642" s="21">
        <f t="shared" si="144"/>
        <v>26</v>
      </c>
      <c r="E642" s="15"/>
      <c r="F642" s="15"/>
      <c r="G642" s="21">
        <f t="shared" si="136"/>
        <v>26</v>
      </c>
      <c r="H642" s="21">
        <f t="shared" si="145"/>
        <v>20</v>
      </c>
      <c r="I642" s="15"/>
      <c r="J642" s="15"/>
      <c r="K642" s="21">
        <f t="shared" si="137"/>
        <v>20</v>
      </c>
      <c r="L642" s="21">
        <f t="shared" si="146"/>
        <v>48</v>
      </c>
      <c r="M642" s="15"/>
      <c r="N642" s="15"/>
      <c r="O642" s="21">
        <f t="shared" si="138"/>
        <v>48</v>
      </c>
      <c r="P642" s="21">
        <f t="shared" si="147"/>
        <v>13</v>
      </c>
      <c r="Q642" s="15"/>
      <c r="R642" s="15"/>
      <c r="S642" s="21">
        <f t="shared" si="139"/>
        <v>13</v>
      </c>
      <c r="T642" s="21">
        <f t="shared" si="148"/>
        <v>18</v>
      </c>
      <c r="U642" s="15"/>
      <c r="V642" s="15"/>
      <c r="W642" s="21">
        <f t="shared" si="140"/>
        <v>18</v>
      </c>
      <c r="X642" s="21">
        <f t="shared" si="149"/>
        <v>21</v>
      </c>
      <c r="Y642" s="15"/>
      <c r="Z642" s="15"/>
      <c r="AA642" s="21">
        <f t="shared" si="141"/>
        <v>21</v>
      </c>
      <c r="AB642" s="21">
        <f t="shared" si="150"/>
        <v>15</v>
      </c>
      <c r="AC642" s="15"/>
      <c r="AD642" s="15"/>
      <c r="AE642" s="21">
        <f t="shared" si="142"/>
        <v>15</v>
      </c>
      <c r="AF642" s="20" t="str">
        <f t="shared" si="143"/>
        <v>OK</v>
      </c>
    </row>
    <row r="643" spans="1:32" x14ac:dyDescent="0.3">
      <c r="A643" s="9">
        <v>46862</v>
      </c>
      <c r="B643" s="37" t="s">
        <v>160</v>
      </c>
      <c r="C643" s="11"/>
      <c r="D643" s="21">
        <f t="shared" si="144"/>
        <v>26</v>
      </c>
      <c r="E643" s="15"/>
      <c r="F643" s="15"/>
      <c r="G643" s="21">
        <f t="shared" si="136"/>
        <v>26</v>
      </c>
      <c r="H643" s="21">
        <f t="shared" si="145"/>
        <v>20</v>
      </c>
      <c r="I643" s="15"/>
      <c r="J643" s="15"/>
      <c r="K643" s="21">
        <f t="shared" si="137"/>
        <v>20</v>
      </c>
      <c r="L643" s="21">
        <f t="shared" si="146"/>
        <v>48</v>
      </c>
      <c r="M643" s="15"/>
      <c r="N643" s="15"/>
      <c r="O643" s="21">
        <f t="shared" si="138"/>
        <v>48</v>
      </c>
      <c r="P643" s="21">
        <f t="shared" si="147"/>
        <v>13</v>
      </c>
      <c r="Q643" s="15"/>
      <c r="R643" s="15"/>
      <c r="S643" s="21">
        <f t="shared" si="139"/>
        <v>13</v>
      </c>
      <c r="T643" s="21">
        <f t="shared" si="148"/>
        <v>18</v>
      </c>
      <c r="U643" s="15"/>
      <c r="V643" s="15"/>
      <c r="W643" s="21">
        <f t="shared" si="140"/>
        <v>18</v>
      </c>
      <c r="X643" s="21">
        <f t="shared" si="149"/>
        <v>21</v>
      </c>
      <c r="Y643" s="15"/>
      <c r="Z643" s="15"/>
      <c r="AA643" s="21">
        <f t="shared" si="141"/>
        <v>21</v>
      </c>
      <c r="AB643" s="21">
        <f t="shared" si="150"/>
        <v>15</v>
      </c>
      <c r="AC643" s="15"/>
      <c r="AD643" s="15"/>
      <c r="AE643" s="21">
        <f t="shared" si="142"/>
        <v>15</v>
      </c>
      <c r="AF643" s="20" t="str">
        <f t="shared" si="143"/>
        <v>OK</v>
      </c>
    </row>
    <row r="644" spans="1:32" x14ac:dyDescent="0.3">
      <c r="A644" s="9">
        <v>46863</v>
      </c>
      <c r="B644" s="37" t="s">
        <v>161</v>
      </c>
      <c r="C644" s="11"/>
      <c r="D644" s="21">
        <f t="shared" si="144"/>
        <v>26</v>
      </c>
      <c r="E644" s="15"/>
      <c r="F644" s="15"/>
      <c r="G644" s="21">
        <f t="shared" si="136"/>
        <v>26</v>
      </c>
      <c r="H644" s="21">
        <f t="shared" si="145"/>
        <v>20</v>
      </c>
      <c r="I644" s="15"/>
      <c r="J644" s="15"/>
      <c r="K644" s="21">
        <f t="shared" si="137"/>
        <v>20</v>
      </c>
      <c r="L644" s="21">
        <f t="shared" si="146"/>
        <v>48</v>
      </c>
      <c r="M644" s="15"/>
      <c r="N644" s="15"/>
      <c r="O644" s="21">
        <f t="shared" si="138"/>
        <v>48</v>
      </c>
      <c r="P644" s="21">
        <f t="shared" si="147"/>
        <v>13</v>
      </c>
      <c r="Q644" s="15"/>
      <c r="R644" s="15"/>
      <c r="S644" s="21">
        <f t="shared" si="139"/>
        <v>13</v>
      </c>
      <c r="T644" s="21">
        <f t="shared" si="148"/>
        <v>18</v>
      </c>
      <c r="U644" s="15"/>
      <c r="V644" s="15"/>
      <c r="W644" s="21">
        <f t="shared" si="140"/>
        <v>18</v>
      </c>
      <c r="X644" s="21">
        <f t="shared" si="149"/>
        <v>21</v>
      </c>
      <c r="Y644" s="15"/>
      <c r="Z644" s="15"/>
      <c r="AA644" s="21">
        <f t="shared" si="141"/>
        <v>21</v>
      </c>
      <c r="AB644" s="21">
        <f t="shared" si="150"/>
        <v>15</v>
      </c>
      <c r="AC644" s="15"/>
      <c r="AD644" s="15"/>
      <c r="AE644" s="21">
        <f t="shared" si="142"/>
        <v>15</v>
      </c>
      <c r="AF644" s="20" t="str">
        <f t="shared" si="143"/>
        <v>OK</v>
      </c>
    </row>
    <row r="645" spans="1:32" x14ac:dyDescent="0.3">
      <c r="A645" s="9">
        <v>46864</v>
      </c>
      <c r="B645" s="37" t="s">
        <v>162</v>
      </c>
      <c r="C645" s="11"/>
      <c r="D645" s="21">
        <f t="shared" si="144"/>
        <v>26</v>
      </c>
      <c r="E645" s="15"/>
      <c r="F645" s="15"/>
      <c r="G645" s="21">
        <f t="shared" si="136"/>
        <v>26</v>
      </c>
      <c r="H645" s="21">
        <f t="shared" si="145"/>
        <v>20</v>
      </c>
      <c r="I645" s="15"/>
      <c r="J645" s="15"/>
      <c r="K645" s="21">
        <f t="shared" si="137"/>
        <v>20</v>
      </c>
      <c r="L645" s="21">
        <f t="shared" si="146"/>
        <v>48</v>
      </c>
      <c r="M645" s="15"/>
      <c r="N645" s="15"/>
      <c r="O645" s="21">
        <f t="shared" si="138"/>
        <v>48</v>
      </c>
      <c r="P645" s="21">
        <f t="shared" si="147"/>
        <v>13</v>
      </c>
      <c r="Q645" s="15"/>
      <c r="R645" s="15"/>
      <c r="S645" s="21">
        <f t="shared" si="139"/>
        <v>13</v>
      </c>
      <c r="T645" s="21">
        <f t="shared" si="148"/>
        <v>18</v>
      </c>
      <c r="U645" s="15"/>
      <c r="V645" s="15"/>
      <c r="W645" s="21">
        <f t="shared" si="140"/>
        <v>18</v>
      </c>
      <c r="X645" s="21">
        <f t="shared" si="149"/>
        <v>21</v>
      </c>
      <c r="Y645" s="15"/>
      <c r="Z645" s="15"/>
      <c r="AA645" s="21">
        <f t="shared" si="141"/>
        <v>21</v>
      </c>
      <c r="AB645" s="21">
        <f t="shared" si="150"/>
        <v>15</v>
      </c>
      <c r="AC645" s="15"/>
      <c r="AD645" s="15"/>
      <c r="AE645" s="21">
        <f t="shared" si="142"/>
        <v>15</v>
      </c>
      <c r="AF645" s="20" t="str">
        <f t="shared" si="143"/>
        <v>OK</v>
      </c>
    </row>
    <row r="646" spans="1:32" x14ac:dyDescent="0.3">
      <c r="A646" s="9">
        <v>46865</v>
      </c>
      <c r="B646" s="37" t="s">
        <v>163</v>
      </c>
      <c r="C646" s="11"/>
      <c r="D646" s="21">
        <f t="shared" si="144"/>
        <v>26</v>
      </c>
      <c r="E646" s="15"/>
      <c r="F646" s="15"/>
      <c r="G646" s="21">
        <f t="shared" si="136"/>
        <v>26</v>
      </c>
      <c r="H646" s="21">
        <f t="shared" si="145"/>
        <v>20</v>
      </c>
      <c r="I646" s="15"/>
      <c r="J646" s="15"/>
      <c r="K646" s="21">
        <f t="shared" si="137"/>
        <v>20</v>
      </c>
      <c r="L646" s="21">
        <f t="shared" si="146"/>
        <v>48</v>
      </c>
      <c r="M646" s="15"/>
      <c r="N646" s="15"/>
      <c r="O646" s="21">
        <f t="shared" si="138"/>
        <v>48</v>
      </c>
      <c r="P646" s="21">
        <f t="shared" si="147"/>
        <v>13</v>
      </c>
      <c r="Q646" s="15"/>
      <c r="R646" s="15"/>
      <c r="S646" s="21">
        <f t="shared" si="139"/>
        <v>13</v>
      </c>
      <c r="T646" s="21">
        <f t="shared" si="148"/>
        <v>18</v>
      </c>
      <c r="U646" s="15"/>
      <c r="V646" s="15"/>
      <c r="W646" s="21">
        <f t="shared" si="140"/>
        <v>18</v>
      </c>
      <c r="X646" s="21">
        <f t="shared" si="149"/>
        <v>21</v>
      </c>
      <c r="Y646" s="15"/>
      <c r="Z646" s="15"/>
      <c r="AA646" s="21">
        <f t="shared" si="141"/>
        <v>21</v>
      </c>
      <c r="AB646" s="21">
        <f t="shared" si="150"/>
        <v>15</v>
      </c>
      <c r="AC646" s="15"/>
      <c r="AD646" s="15"/>
      <c r="AE646" s="21">
        <f t="shared" si="142"/>
        <v>15</v>
      </c>
      <c r="AF646" s="20" t="str">
        <f t="shared" si="143"/>
        <v>OK</v>
      </c>
    </row>
    <row r="647" spans="1:32" x14ac:dyDescent="0.3">
      <c r="A647" s="9">
        <v>46866</v>
      </c>
      <c r="B647" s="37" t="s">
        <v>158</v>
      </c>
      <c r="C647" s="11"/>
      <c r="D647" s="21">
        <f t="shared" si="144"/>
        <v>26</v>
      </c>
      <c r="E647" s="15"/>
      <c r="F647" s="15"/>
      <c r="G647" s="21">
        <f t="shared" si="136"/>
        <v>26</v>
      </c>
      <c r="H647" s="21">
        <f t="shared" si="145"/>
        <v>20</v>
      </c>
      <c r="I647" s="15"/>
      <c r="J647" s="15"/>
      <c r="K647" s="21">
        <f t="shared" si="137"/>
        <v>20</v>
      </c>
      <c r="L647" s="21">
        <f t="shared" si="146"/>
        <v>48</v>
      </c>
      <c r="M647" s="15"/>
      <c r="N647" s="15"/>
      <c r="O647" s="21">
        <f t="shared" si="138"/>
        <v>48</v>
      </c>
      <c r="P647" s="21">
        <f t="shared" si="147"/>
        <v>13</v>
      </c>
      <c r="Q647" s="15"/>
      <c r="R647" s="15"/>
      <c r="S647" s="21">
        <f t="shared" si="139"/>
        <v>13</v>
      </c>
      <c r="T647" s="21">
        <f t="shared" si="148"/>
        <v>18</v>
      </c>
      <c r="U647" s="15"/>
      <c r="V647" s="15"/>
      <c r="W647" s="21">
        <f t="shared" si="140"/>
        <v>18</v>
      </c>
      <c r="X647" s="21">
        <f t="shared" si="149"/>
        <v>21</v>
      </c>
      <c r="Y647" s="15"/>
      <c r="Z647" s="15"/>
      <c r="AA647" s="21">
        <f t="shared" si="141"/>
        <v>21</v>
      </c>
      <c r="AB647" s="21">
        <f t="shared" si="150"/>
        <v>15</v>
      </c>
      <c r="AC647" s="15"/>
      <c r="AD647" s="15"/>
      <c r="AE647" s="21">
        <f t="shared" si="142"/>
        <v>15</v>
      </c>
      <c r="AF647" s="20" t="str">
        <f t="shared" si="143"/>
        <v>OK</v>
      </c>
    </row>
    <row r="648" spans="1:32" x14ac:dyDescent="0.3">
      <c r="A648" s="9">
        <v>46867</v>
      </c>
      <c r="B648" s="37" t="s">
        <v>157</v>
      </c>
      <c r="C648" s="11"/>
      <c r="D648" s="21">
        <f t="shared" si="144"/>
        <v>26</v>
      </c>
      <c r="E648" s="15"/>
      <c r="F648" s="15"/>
      <c r="G648" s="21">
        <f t="shared" si="136"/>
        <v>26</v>
      </c>
      <c r="H648" s="21">
        <f t="shared" si="145"/>
        <v>20</v>
      </c>
      <c r="I648" s="15"/>
      <c r="J648" s="15"/>
      <c r="K648" s="21">
        <f t="shared" si="137"/>
        <v>20</v>
      </c>
      <c r="L648" s="21">
        <f t="shared" si="146"/>
        <v>48</v>
      </c>
      <c r="M648" s="15"/>
      <c r="N648" s="15"/>
      <c r="O648" s="21">
        <f t="shared" si="138"/>
        <v>48</v>
      </c>
      <c r="P648" s="21">
        <f t="shared" si="147"/>
        <v>13</v>
      </c>
      <c r="Q648" s="15"/>
      <c r="R648" s="15"/>
      <c r="S648" s="21">
        <f t="shared" si="139"/>
        <v>13</v>
      </c>
      <c r="T648" s="21">
        <f t="shared" si="148"/>
        <v>18</v>
      </c>
      <c r="U648" s="15"/>
      <c r="V648" s="15"/>
      <c r="W648" s="21">
        <f t="shared" si="140"/>
        <v>18</v>
      </c>
      <c r="X648" s="21">
        <f t="shared" si="149"/>
        <v>21</v>
      </c>
      <c r="Y648" s="15"/>
      <c r="Z648" s="15"/>
      <c r="AA648" s="21">
        <f t="shared" si="141"/>
        <v>21</v>
      </c>
      <c r="AB648" s="21">
        <f t="shared" si="150"/>
        <v>15</v>
      </c>
      <c r="AC648" s="15"/>
      <c r="AD648" s="15"/>
      <c r="AE648" s="21">
        <f t="shared" si="142"/>
        <v>15</v>
      </c>
      <c r="AF648" s="20" t="str">
        <f t="shared" si="143"/>
        <v>OK</v>
      </c>
    </row>
    <row r="649" spans="1:32" x14ac:dyDescent="0.3">
      <c r="A649" s="9">
        <v>46868</v>
      </c>
      <c r="B649" s="37" t="s">
        <v>159</v>
      </c>
      <c r="C649" s="11"/>
      <c r="D649" s="21">
        <f t="shared" si="144"/>
        <v>26</v>
      </c>
      <c r="E649" s="15"/>
      <c r="F649" s="15"/>
      <c r="G649" s="21">
        <f t="shared" si="136"/>
        <v>26</v>
      </c>
      <c r="H649" s="21">
        <f t="shared" si="145"/>
        <v>20</v>
      </c>
      <c r="I649" s="15"/>
      <c r="J649" s="15"/>
      <c r="K649" s="21">
        <f t="shared" si="137"/>
        <v>20</v>
      </c>
      <c r="L649" s="21">
        <f t="shared" si="146"/>
        <v>48</v>
      </c>
      <c r="M649" s="15"/>
      <c r="N649" s="15"/>
      <c r="O649" s="21">
        <f t="shared" si="138"/>
        <v>48</v>
      </c>
      <c r="P649" s="21">
        <f t="shared" si="147"/>
        <v>13</v>
      </c>
      <c r="Q649" s="15"/>
      <c r="R649" s="15"/>
      <c r="S649" s="21">
        <f t="shared" si="139"/>
        <v>13</v>
      </c>
      <c r="T649" s="21">
        <f t="shared" si="148"/>
        <v>18</v>
      </c>
      <c r="U649" s="15"/>
      <c r="V649" s="15"/>
      <c r="W649" s="21">
        <f t="shared" si="140"/>
        <v>18</v>
      </c>
      <c r="X649" s="21">
        <f t="shared" si="149"/>
        <v>21</v>
      </c>
      <c r="Y649" s="15"/>
      <c r="Z649" s="15"/>
      <c r="AA649" s="21">
        <f t="shared" si="141"/>
        <v>21</v>
      </c>
      <c r="AB649" s="21">
        <f t="shared" si="150"/>
        <v>15</v>
      </c>
      <c r="AC649" s="15"/>
      <c r="AD649" s="15"/>
      <c r="AE649" s="21">
        <f t="shared" si="142"/>
        <v>15</v>
      </c>
      <c r="AF649" s="20" t="str">
        <f t="shared" si="143"/>
        <v>OK</v>
      </c>
    </row>
    <row r="650" spans="1:32" x14ac:dyDescent="0.3">
      <c r="A650" s="9">
        <v>46869</v>
      </c>
      <c r="B650" s="37" t="s">
        <v>160</v>
      </c>
      <c r="C650" s="11"/>
      <c r="D650" s="21">
        <f t="shared" si="144"/>
        <v>26</v>
      </c>
      <c r="E650" s="15"/>
      <c r="F650" s="15"/>
      <c r="G650" s="21">
        <f t="shared" si="136"/>
        <v>26</v>
      </c>
      <c r="H650" s="21">
        <f t="shared" si="145"/>
        <v>20</v>
      </c>
      <c r="I650" s="15"/>
      <c r="J650" s="15"/>
      <c r="K650" s="21">
        <f t="shared" si="137"/>
        <v>20</v>
      </c>
      <c r="L650" s="21">
        <f t="shared" si="146"/>
        <v>48</v>
      </c>
      <c r="M650" s="15"/>
      <c r="N650" s="15"/>
      <c r="O650" s="21">
        <f t="shared" si="138"/>
        <v>48</v>
      </c>
      <c r="P650" s="21">
        <f t="shared" si="147"/>
        <v>13</v>
      </c>
      <c r="Q650" s="15"/>
      <c r="R650" s="15"/>
      <c r="S650" s="21">
        <f t="shared" si="139"/>
        <v>13</v>
      </c>
      <c r="T650" s="21">
        <f t="shared" si="148"/>
        <v>18</v>
      </c>
      <c r="U650" s="15"/>
      <c r="V650" s="15"/>
      <c r="W650" s="21">
        <f t="shared" si="140"/>
        <v>18</v>
      </c>
      <c r="X650" s="21">
        <f t="shared" si="149"/>
        <v>21</v>
      </c>
      <c r="Y650" s="15"/>
      <c r="Z650" s="15"/>
      <c r="AA650" s="21">
        <f t="shared" si="141"/>
        <v>21</v>
      </c>
      <c r="AB650" s="21">
        <f t="shared" si="150"/>
        <v>15</v>
      </c>
      <c r="AC650" s="15"/>
      <c r="AD650" s="15"/>
      <c r="AE650" s="21">
        <f t="shared" si="142"/>
        <v>15</v>
      </c>
      <c r="AF650" s="20" t="str">
        <f t="shared" si="143"/>
        <v>OK</v>
      </c>
    </row>
    <row r="651" spans="1:32" x14ac:dyDescent="0.3">
      <c r="A651" s="9">
        <v>46870</v>
      </c>
      <c r="B651" s="37" t="s">
        <v>161</v>
      </c>
      <c r="C651" s="11"/>
      <c r="D651" s="21">
        <f t="shared" si="144"/>
        <v>26</v>
      </c>
      <c r="E651" s="15"/>
      <c r="F651" s="15"/>
      <c r="G651" s="21">
        <f t="shared" si="136"/>
        <v>26</v>
      </c>
      <c r="H651" s="21">
        <f t="shared" si="145"/>
        <v>20</v>
      </c>
      <c r="I651" s="15"/>
      <c r="J651" s="15"/>
      <c r="K651" s="21">
        <f t="shared" si="137"/>
        <v>20</v>
      </c>
      <c r="L651" s="21">
        <f t="shared" si="146"/>
        <v>48</v>
      </c>
      <c r="M651" s="15"/>
      <c r="N651" s="15"/>
      <c r="O651" s="21">
        <f t="shared" si="138"/>
        <v>48</v>
      </c>
      <c r="P651" s="21">
        <f t="shared" si="147"/>
        <v>13</v>
      </c>
      <c r="Q651" s="15"/>
      <c r="R651" s="15"/>
      <c r="S651" s="21">
        <f t="shared" si="139"/>
        <v>13</v>
      </c>
      <c r="T651" s="21">
        <f t="shared" si="148"/>
        <v>18</v>
      </c>
      <c r="U651" s="15"/>
      <c r="V651" s="15"/>
      <c r="W651" s="21">
        <f t="shared" si="140"/>
        <v>18</v>
      </c>
      <c r="X651" s="21">
        <f t="shared" si="149"/>
        <v>21</v>
      </c>
      <c r="Y651" s="15"/>
      <c r="Z651" s="15"/>
      <c r="AA651" s="21">
        <f t="shared" si="141"/>
        <v>21</v>
      </c>
      <c r="AB651" s="21">
        <f t="shared" si="150"/>
        <v>15</v>
      </c>
      <c r="AC651" s="15"/>
      <c r="AD651" s="15"/>
      <c r="AE651" s="21">
        <f t="shared" si="142"/>
        <v>15</v>
      </c>
      <c r="AF651" s="20" t="str">
        <f t="shared" si="143"/>
        <v>OK</v>
      </c>
    </row>
    <row r="652" spans="1:32" x14ac:dyDescent="0.3">
      <c r="A652" s="9">
        <v>46871</v>
      </c>
      <c r="B652" s="37" t="s">
        <v>162</v>
      </c>
      <c r="C652" s="11"/>
      <c r="D652" s="21">
        <f t="shared" si="144"/>
        <v>26</v>
      </c>
      <c r="E652" s="15"/>
      <c r="F652" s="15"/>
      <c r="G652" s="21">
        <f t="shared" si="136"/>
        <v>26</v>
      </c>
      <c r="H652" s="21">
        <f t="shared" si="145"/>
        <v>20</v>
      </c>
      <c r="I652" s="15"/>
      <c r="J652" s="15"/>
      <c r="K652" s="21">
        <f t="shared" si="137"/>
        <v>20</v>
      </c>
      <c r="L652" s="21">
        <f t="shared" si="146"/>
        <v>48</v>
      </c>
      <c r="M652" s="15"/>
      <c r="N652" s="15"/>
      <c r="O652" s="21">
        <f t="shared" si="138"/>
        <v>48</v>
      </c>
      <c r="P652" s="21">
        <f t="shared" si="147"/>
        <v>13</v>
      </c>
      <c r="Q652" s="15"/>
      <c r="R652" s="15"/>
      <c r="S652" s="21">
        <f t="shared" si="139"/>
        <v>13</v>
      </c>
      <c r="T652" s="21">
        <f t="shared" si="148"/>
        <v>18</v>
      </c>
      <c r="U652" s="15"/>
      <c r="V652" s="15"/>
      <c r="W652" s="21">
        <f t="shared" si="140"/>
        <v>18</v>
      </c>
      <c r="X652" s="21">
        <f t="shared" si="149"/>
        <v>21</v>
      </c>
      <c r="Y652" s="15"/>
      <c r="Z652" s="15"/>
      <c r="AA652" s="21">
        <f t="shared" si="141"/>
        <v>21</v>
      </c>
      <c r="AB652" s="21">
        <f t="shared" si="150"/>
        <v>15</v>
      </c>
      <c r="AC652" s="15"/>
      <c r="AD652" s="15"/>
      <c r="AE652" s="21">
        <f t="shared" si="142"/>
        <v>15</v>
      </c>
      <c r="AF652" s="20" t="str">
        <f t="shared" si="143"/>
        <v>OK</v>
      </c>
    </row>
    <row r="653" spans="1:32" x14ac:dyDescent="0.3">
      <c r="A653" s="9">
        <v>46872</v>
      </c>
      <c r="B653" s="37" t="s">
        <v>163</v>
      </c>
      <c r="C653" s="11"/>
      <c r="D653" s="21">
        <f t="shared" si="144"/>
        <v>26</v>
      </c>
      <c r="E653" s="15"/>
      <c r="F653" s="15"/>
      <c r="G653" s="21">
        <f t="shared" si="136"/>
        <v>26</v>
      </c>
      <c r="H653" s="21">
        <f t="shared" si="145"/>
        <v>20</v>
      </c>
      <c r="I653" s="15"/>
      <c r="J653" s="15"/>
      <c r="K653" s="21">
        <f t="shared" si="137"/>
        <v>20</v>
      </c>
      <c r="L653" s="21">
        <f t="shared" si="146"/>
        <v>48</v>
      </c>
      <c r="M653" s="15"/>
      <c r="N653" s="15"/>
      <c r="O653" s="21">
        <f t="shared" si="138"/>
        <v>48</v>
      </c>
      <c r="P653" s="21">
        <f t="shared" si="147"/>
        <v>13</v>
      </c>
      <c r="Q653" s="15"/>
      <c r="R653" s="15"/>
      <c r="S653" s="21">
        <f t="shared" si="139"/>
        <v>13</v>
      </c>
      <c r="T653" s="21">
        <f t="shared" si="148"/>
        <v>18</v>
      </c>
      <c r="U653" s="15"/>
      <c r="V653" s="15"/>
      <c r="W653" s="21">
        <f t="shared" si="140"/>
        <v>18</v>
      </c>
      <c r="X653" s="21">
        <f t="shared" si="149"/>
        <v>21</v>
      </c>
      <c r="Y653" s="15"/>
      <c r="Z653" s="15"/>
      <c r="AA653" s="21">
        <f t="shared" si="141"/>
        <v>21</v>
      </c>
      <c r="AB653" s="21">
        <f t="shared" si="150"/>
        <v>15</v>
      </c>
      <c r="AC653" s="15"/>
      <c r="AD653" s="15"/>
      <c r="AE653" s="21">
        <f t="shared" si="142"/>
        <v>15</v>
      </c>
      <c r="AF653" s="20" t="str">
        <f t="shared" si="143"/>
        <v>OK</v>
      </c>
    </row>
    <row r="654" spans="1:32" x14ac:dyDescent="0.3">
      <c r="A654" s="9">
        <v>46873</v>
      </c>
      <c r="B654" s="37" t="s">
        <v>158</v>
      </c>
      <c r="C654" s="11"/>
      <c r="D654" s="21">
        <f t="shared" si="144"/>
        <v>26</v>
      </c>
      <c r="E654" s="15"/>
      <c r="F654" s="15"/>
      <c r="G654" s="21">
        <f t="shared" si="136"/>
        <v>26</v>
      </c>
      <c r="H654" s="21">
        <f t="shared" si="145"/>
        <v>20</v>
      </c>
      <c r="I654" s="15"/>
      <c r="J654" s="15"/>
      <c r="K654" s="21">
        <f t="shared" si="137"/>
        <v>20</v>
      </c>
      <c r="L654" s="21">
        <f t="shared" si="146"/>
        <v>48</v>
      </c>
      <c r="M654" s="15"/>
      <c r="N654" s="15"/>
      <c r="O654" s="21">
        <f t="shared" si="138"/>
        <v>48</v>
      </c>
      <c r="P654" s="21">
        <f t="shared" si="147"/>
        <v>13</v>
      </c>
      <c r="Q654" s="15"/>
      <c r="R654" s="15"/>
      <c r="S654" s="21">
        <f t="shared" si="139"/>
        <v>13</v>
      </c>
      <c r="T654" s="21">
        <f t="shared" si="148"/>
        <v>18</v>
      </c>
      <c r="U654" s="15"/>
      <c r="V654" s="15"/>
      <c r="W654" s="21">
        <f t="shared" si="140"/>
        <v>18</v>
      </c>
      <c r="X654" s="21">
        <f t="shared" si="149"/>
        <v>21</v>
      </c>
      <c r="Y654" s="15"/>
      <c r="Z654" s="15"/>
      <c r="AA654" s="21">
        <f t="shared" si="141"/>
        <v>21</v>
      </c>
      <c r="AB654" s="21">
        <f t="shared" si="150"/>
        <v>15</v>
      </c>
      <c r="AC654" s="15"/>
      <c r="AD654" s="15"/>
      <c r="AE654" s="21">
        <f t="shared" si="142"/>
        <v>15</v>
      </c>
      <c r="AF654" s="20" t="str">
        <f t="shared" si="143"/>
        <v>OK</v>
      </c>
    </row>
    <row r="655" spans="1:32" x14ac:dyDescent="0.3">
      <c r="A655" s="9">
        <v>46874</v>
      </c>
      <c r="B655" s="37" t="s">
        <v>157</v>
      </c>
      <c r="C655" s="11"/>
      <c r="D655" s="21">
        <f t="shared" si="144"/>
        <v>26</v>
      </c>
      <c r="E655" s="15"/>
      <c r="F655" s="15"/>
      <c r="G655" s="21">
        <f t="shared" si="136"/>
        <v>26</v>
      </c>
      <c r="H655" s="21">
        <f t="shared" si="145"/>
        <v>20</v>
      </c>
      <c r="I655" s="15"/>
      <c r="J655" s="15"/>
      <c r="K655" s="21">
        <f t="shared" si="137"/>
        <v>20</v>
      </c>
      <c r="L655" s="21">
        <f t="shared" si="146"/>
        <v>48</v>
      </c>
      <c r="M655" s="15"/>
      <c r="N655" s="15"/>
      <c r="O655" s="21">
        <f t="shared" si="138"/>
        <v>48</v>
      </c>
      <c r="P655" s="21">
        <f t="shared" si="147"/>
        <v>13</v>
      </c>
      <c r="Q655" s="15"/>
      <c r="R655" s="15"/>
      <c r="S655" s="21">
        <f t="shared" si="139"/>
        <v>13</v>
      </c>
      <c r="T655" s="21">
        <f t="shared" si="148"/>
        <v>18</v>
      </c>
      <c r="U655" s="15"/>
      <c r="V655" s="15"/>
      <c r="W655" s="21">
        <f t="shared" si="140"/>
        <v>18</v>
      </c>
      <c r="X655" s="21">
        <f t="shared" si="149"/>
        <v>21</v>
      </c>
      <c r="Y655" s="15"/>
      <c r="Z655" s="15"/>
      <c r="AA655" s="21">
        <f t="shared" si="141"/>
        <v>21</v>
      </c>
      <c r="AB655" s="21">
        <f t="shared" si="150"/>
        <v>15</v>
      </c>
      <c r="AC655" s="15"/>
      <c r="AD655" s="15"/>
      <c r="AE655" s="21">
        <f t="shared" si="142"/>
        <v>15</v>
      </c>
      <c r="AF655" s="20" t="str">
        <f t="shared" si="143"/>
        <v>OK</v>
      </c>
    </row>
    <row r="656" spans="1:32" x14ac:dyDescent="0.3">
      <c r="A656" s="9">
        <v>46875</v>
      </c>
      <c r="B656" s="37" t="s">
        <v>159</v>
      </c>
      <c r="C656" s="11"/>
      <c r="D656" s="21">
        <f t="shared" si="144"/>
        <v>26</v>
      </c>
      <c r="E656" s="15"/>
      <c r="F656" s="15"/>
      <c r="G656" s="21">
        <f t="shared" si="136"/>
        <v>26</v>
      </c>
      <c r="H656" s="21">
        <f t="shared" si="145"/>
        <v>20</v>
      </c>
      <c r="I656" s="15"/>
      <c r="J656" s="15"/>
      <c r="K656" s="21">
        <f t="shared" si="137"/>
        <v>20</v>
      </c>
      <c r="L656" s="21">
        <f t="shared" si="146"/>
        <v>48</v>
      </c>
      <c r="M656" s="15"/>
      <c r="N656" s="15"/>
      <c r="O656" s="21">
        <f t="shared" si="138"/>
        <v>48</v>
      </c>
      <c r="P656" s="21">
        <f t="shared" si="147"/>
        <v>13</v>
      </c>
      <c r="Q656" s="15"/>
      <c r="R656" s="15"/>
      <c r="S656" s="21">
        <f t="shared" si="139"/>
        <v>13</v>
      </c>
      <c r="T656" s="21">
        <f t="shared" si="148"/>
        <v>18</v>
      </c>
      <c r="U656" s="15"/>
      <c r="V656" s="15"/>
      <c r="W656" s="21">
        <f t="shared" si="140"/>
        <v>18</v>
      </c>
      <c r="X656" s="21">
        <f t="shared" si="149"/>
        <v>21</v>
      </c>
      <c r="Y656" s="15"/>
      <c r="Z656" s="15"/>
      <c r="AA656" s="21">
        <f t="shared" si="141"/>
        <v>21</v>
      </c>
      <c r="AB656" s="21">
        <f t="shared" si="150"/>
        <v>15</v>
      </c>
      <c r="AC656" s="15"/>
      <c r="AD656" s="15"/>
      <c r="AE656" s="21">
        <f t="shared" si="142"/>
        <v>15</v>
      </c>
      <c r="AF656" s="20" t="str">
        <f t="shared" si="143"/>
        <v>OK</v>
      </c>
    </row>
    <row r="657" spans="1:32" x14ac:dyDescent="0.3">
      <c r="A657" s="9">
        <v>46876</v>
      </c>
      <c r="B657" s="37" t="s">
        <v>160</v>
      </c>
      <c r="C657" s="11"/>
      <c r="D657" s="21">
        <f t="shared" si="144"/>
        <v>26</v>
      </c>
      <c r="E657" s="15"/>
      <c r="F657" s="15"/>
      <c r="G657" s="21">
        <f t="shared" si="136"/>
        <v>26</v>
      </c>
      <c r="H657" s="21">
        <f t="shared" si="145"/>
        <v>20</v>
      </c>
      <c r="I657" s="15"/>
      <c r="J657" s="15"/>
      <c r="K657" s="21">
        <f t="shared" si="137"/>
        <v>20</v>
      </c>
      <c r="L657" s="21">
        <f t="shared" si="146"/>
        <v>48</v>
      </c>
      <c r="M657" s="15"/>
      <c r="N657" s="15"/>
      <c r="O657" s="21">
        <f t="shared" si="138"/>
        <v>48</v>
      </c>
      <c r="P657" s="21">
        <f t="shared" si="147"/>
        <v>13</v>
      </c>
      <c r="Q657" s="15"/>
      <c r="R657" s="15"/>
      <c r="S657" s="21">
        <f t="shared" si="139"/>
        <v>13</v>
      </c>
      <c r="T657" s="21">
        <f t="shared" si="148"/>
        <v>18</v>
      </c>
      <c r="U657" s="15"/>
      <c r="V657" s="15"/>
      <c r="W657" s="21">
        <f t="shared" si="140"/>
        <v>18</v>
      </c>
      <c r="X657" s="21">
        <f t="shared" si="149"/>
        <v>21</v>
      </c>
      <c r="Y657" s="15"/>
      <c r="Z657" s="15"/>
      <c r="AA657" s="21">
        <f t="shared" si="141"/>
        <v>21</v>
      </c>
      <c r="AB657" s="21">
        <f t="shared" si="150"/>
        <v>15</v>
      </c>
      <c r="AC657" s="15"/>
      <c r="AD657" s="15"/>
      <c r="AE657" s="21">
        <f t="shared" si="142"/>
        <v>15</v>
      </c>
      <c r="AF657" s="20" t="str">
        <f t="shared" si="143"/>
        <v>OK</v>
      </c>
    </row>
    <row r="658" spans="1:32" x14ac:dyDescent="0.3">
      <c r="A658" s="9">
        <v>46877</v>
      </c>
      <c r="B658" s="37" t="s">
        <v>161</v>
      </c>
      <c r="C658" s="11"/>
      <c r="D658" s="21">
        <f t="shared" si="144"/>
        <v>26</v>
      </c>
      <c r="E658" s="15"/>
      <c r="F658" s="15"/>
      <c r="G658" s="21">
        <f t="shared" si="136"/>
        <v>26</v>
      </c>
      <c r="H658" s="21">
        <f t="shared" si="145"/>
        <v>20</v>
      </c>
      <c r="I658" s="15"/>
      <c r="J658" s="15"/>
      <c r="K658" s="21">
        <f t="shared" si="137"/>
        <v>20</v>
      </c>
      <c r="L658" s="21">
        <f t="shared" si="146"/>
        <v>48</v>
      </c>
      <c r="M658" s="15"/>
      <c r="N658" s="15"/>
      <c r="O658" s="21">
        <f t="shared" si="138"/>
        <v>48</v>
      </c>
      <c r="P658" s="21">
        <f t="shared" si="147"/>
        <v>13</v>
      </c>
      <c r="Q658" s="15"/>
      <c r="R658" s="15"/>
      <c r="S658" s="21">
        <f t="shared" si="139"/>
        <v>13</v>
      </c>
      <c r="T658" s="21">
        <f t="shared" si="148"/>
        <v>18</v>
      </c>
      <c r="U658" s="15"/>
      <c r="V658" s="15"/>
      <c r="W658" s="21">
        <f t="shared" si="140"/>
        <v>18</v>
      </c>
      <c r="X658" s="21">
        <f t="shared" si="149"/>
        <v>21</v>
      </c>
      <c r="Y658" s="15"/>
      <c r="Z658" s="15"/>
      <c r="AA658" s="21">
        <f t="shared" si="141"/>
        <v>21</v>
      </c>
      <c r="AB658" s="21">
        <f t="shared" si="150"/>
        <v>15</v>
      </c>
      <c r="AC658" s="15"/>
      <c r="AD658" s="15"/>
      <c r="AE658" s="21">
        <f t="shared" si="142"/>
        <v>15</v>
      </c>
      <c r="AF658" s="20" t="str">
        <f t="shared" si="143"/>
        <v>OK</v>
      </c>
    </row>
    <row r="659" spans="1:32" x14ac:dyDescent="0.3">
      <c r="A659" s="9">
        <v>46878</v>
      </c>
      <c r="B659" s="37" t="s">
        <v>162</v>
      </c>
      <c r="C659" s="11"/>
      <c r="D659" s="21">
        <f t="shared" si="144"/>
        <v>26</v>
      </c>
      <c r="E659" s="15"/>
      <c r="F659" s="15"/>
      <c r="G659" s="21">
        <f t="shared" si="136"/>
        <v>26</v>
      </c>
      <c r="H659" s="21">
        <f t="shared" si="145"/>
        <v>20</v>
      </c>
      <c r="I659" s="15"/>
      <c r="J659" s="15"/>
      <c r="K659" s="21">
        <f t="shared" si="137"/>
        <v>20</v>
      </c>
      <c r="L659" s="21">
        <f t="shared" si="146"/>
        <v>48</v>
      </c>
      <c r="M659" s="15"/>
      <c r="N659" s="15"/>
      <c r="O659" s="21">
        <f t="shared" si="138"/>
        <v>48</v>
      </c>
      <c r="P659" s="21">
        <f t="shared" si="147"/>
        <v>13</v>
      </c>
      <c r="Q659" s="15"/>
      <c r="R659" s="15"/>
      <c r="S659" s="21">
        <f t="shared" si="139"/>
        <v>13</v>
      </c>
      <c r="T659" s="21">
        <f t="shared" si="148"/>
        <v>18</v>
      </c>
      <c r="U659" s="15"/>
      <c r="V659" s="15"/>
      <c r="W659" s="21">
        <f t="shared" si="140"/>
        <v>18</v>
      </c>
      <c r="X659" s="21">
        <f t="shared" si="149"/>
        <v>21</v>
      </c>
      <c r="Y659" s="15"/>
      <c r="Z659" s="15"/>
      <c r="AA659" s="21">
        <f t="shared" si="141"/>
        <v>21</v>
      </c>
      <c r="AB659" s="21">
        <f t="shared" si="150"/>
        <v>15</v>
      </c>
      <c r="AC659" s="15"/>
      <c r="AD659" s="15"/>
      <c r="AE659" s="21">
        <f t="shared" si="142"/>
        <v>15</v>
      </c>
      <c r="AF659" s="20" t="str">
        <f t="shared" si="143"/>
        <v>OK</v>
      </c>
    </row>
    <row r="660" spans="1:32" x14ac:dyDescent="0.3">
      <c r="A660" s="9">
        <v>46879</v>
      </c>
      <c r="B660" s="37" t="s">
        <v>163</v>
      </c>
      <c r="C660" s="11"/>
      <c r="D660" s="21">
        <f t="shared" si="144"/>
        <v>26</v>
      </c>
      <c r="E660" s="15"/>
      <c r="F660" s="15"/>
      <c r="G660" s="21">
        <f t="shared" si="136"/>
        <v>26</v>
      </c>
      <c r="H660" s="21">
        <f t="shared" si="145"/>
        <v>20</v>
      </c>
      <c r="I660" s="15"/>
      <c r="J660" s="15"/>
      <c r="K660" s="21">
        <f t="shared" si="137"/>
        <v>20</v>
      </c>
      <c r="L660" s="21">
        <f t="shared" si="146"/>
        <v>48</v>
      </c>
      <c r="M660" s="15"/>
      <c r="N660" s="15"/>
      <c r="O660" s="21">
        <f t="shared" si="138"/>
        <v>48</v>
      </c>
      <c r="P660" s="21">
        <f t="shared" si="147"/>
        <v>13</v>
      </c>
      <c r="Q660" s="15"/>
      <c r="R660" s="15"/>
      <c r="S660" s="21">
        <f t="shared" si="139"/>
        <v>13</v>
      </c>
      <c r="T660" s="21">
        <f t="shared" si="148"/>
        <v>18</v>
      </c>
      <c r="U660" s="15"/>
      <c r="V660" s="15"/>
      <c r="W660" s="21">
        <f t="shared" si="140"/>
        <v>18</v>
      </c>
      <c r="X660" s="21">
        <f t="shared" si="149"/>
        <v>21</v>
      </c>
      <c r="Y660" s="15"/>
      <c r="Z660" s="15"/>
      <c r="AA660" s="21">
        <f t="shared" si="141"/>
        <v>21</v>
      </c>
      <c r="AB660" s="21">
        <f t="shared" si="150"/>
        <v>15</v>
      </c>
      <c r="AC660" s="15"/>
      <c r="AD660" s="15"/>
      <c r="AE660" s="21">
        <f t="shared" si="142"/>
        <v>15</v>
      </c>
      <c r="AF660" s="20" t="str">
        <f t="shared" si="143"/>
        <v>OK</v>
      </c>
    </row>
    <row r="661" spans="1:32" x14ac:dyDescent="0.3">
      <c r="A661" s="9">
        <v>46880</v>
      </c>
      <c r="B661" s="37" t="s">
        <v>158</v>
      </c>
      <c r="C661" s="11"/>
      <c r="D661" s="21">
        <f t="shared" si="144"/>
        <v>26</v>
      </c>
      <c r="E661" s="15"/>
      <c r="F661" s="15"/>
      <c r="G661" s="21">
        <f t="shared" si="136"/>
        <v>26</v>
      </c>
      <c r="H661" s="21">
        <f t="shared" si="145"/>
        <v>20</v>
      </c>
      <c r="I661" s="15"/>
      <c r="J661" s="15"/>
      <c r="K661" s="21">
        <f t="shared" si="137"/>
        <v>20</v>
      </c>
      <c r="L661" s="21">
        <f t="shared" si="146"/>
        <v>48</v>
      </c>
      <c r="M661" s="15"/>
      <c r="N661" s="15"/>
      <c r="O661" s="21">
        <f t="shared" si="138"/>
        <v>48</v>
      </c>
      <c r="P661" s="21">
        <f t="shared" si="147"/>
        <v>13</v>
      </c>
      <c r="Q661" s="15"/>
      <c r="R661" s="15"/>
      <c r="S661" s="21">
        <f t="shared" si="139"/>
        <v>13</v>
      </c>
      <c r="T661" s="21">
        <f t="shared" si="148"/>
        <v>18</v>
      </c>
      <c r="U661" s="15"/>
      <c r="V661" s="15"/>
      <c r="W661" s="21">
        <f t="shared" si="140"/>
        <v>18</v>
      </c>
      <c r="X661" s="21">
        <f t="shared" si="149"/>
        <v>21</v>
      </c>
      <c r="Y661" s="15"/>
      <c r="Z661" s="15"/>
      <c r="AA661" s="21">
        <f t="shared" si="141"/>
        <v>21</v>
      </c>
      <c r="AB661" s="21">
        <f t="shared" si="150"/>
        <v>15</v>
      </c>
      <c r="AC661" s="15"/>
      <c r="AD661" s="15"/>
      <c r="AE661" s="21">
        <f t="shared" si="142"/>
        <v>15</v>
      </c>
      <c r="AF661" s="20" t="str">
        <f t="shared" si="143"/>
        <v>OK</v>
      </c>
    </row>
    <row r="662" spans="1:32" x14ac:dyDescent="0.3">
      <c r="A662" s="9">
        <v>46881</v>
      </c>
      <c r="B662" s="37" t="s">
        <v>157</v>
      </c>
      <c r="C662" s="11"/>
      <c r="D662" s="21">
        <f t="shared" si="144"/>
        <v>26</v>
      </c>
      <c r="E662" s="15"/>
      <c r="F662" s="15"/>
      <c r="G662" s="21">
        <f t="shared" ref="G662:G725" si="151">D662+N(E662)-N(F662)</f>
        <v>26</v>
      </c>
      <c r="H662" s="21">
        <f t="shared" si="145"/>
        <v>20</v>
      </c>
      <c r="I662" s="15"/>
      <c r="J662" s="15"/>
      <c r="K662" s="21">
        <f t="shared" ref="K662:K725" si="152">H662+N(I662)-N(J662)</f>
        <v>20</v>
      </c>
      <c r="L662" s="21">
        <f t="shared" si="146"/>
        <v>48</v>
      </c>
      <c r="M662" s="15"/>
      <c r="N662" s="15"/>
      <c r="O662" s="21">
        <f t="shared" ref="O662:O725" si="153">L662+N(M662)-N(N662)</f>
        <v>48</v>
      </c>
      <c r="P662" s="21">
        <f t="shared" si="147"/>
        <v>13</v>
      </c>
      <c r="Q662" s="15"/>
      <c r="R662" s="15"/>
      <c r="S662" s="21">
        <f t="shared" ref="S662:S725" si="154">P662+N(Q662)-N(R662)</f>
        <v>13</v>
      </c>
      <c r="T662" s="21">
        <f t="shared" si="148"/>
        <v>18</v>
      </c>
      <c r="U662" s="15"/>
      <c r="V662" s="15"/>
      <c r="W662" s="21">
        <f t="shared" ref="W662:W725" si="155">T662+N(U662)-N(V662)</f>
        <v>18</v>
      </c>
      <c r="X662" s="21">
        <f t="shared" si="149"/>
        <v>21</v>
      </c>
      <c r="Y662" s="15"/>
      <c r="Z662" s="15"/>
      <c r="AA662" s="21">
        <f t="shared" ref="AA662:AA725" si="156">X662+N(Y662)-N(Z662)</f>
        <v>21</v>
      </c>
      <c r="AB662" s="21">
        <f t="shared" si="150"/>
        <v>15</v>
      </c>
      <c r="AC662" s="15"/>
      <c r="AD662" s="15"/>
      <c r="AE662" s="21">
        <f t="shared" ref="AE662:AE725" si="157">AB662+N(AC662)-N(AD662)</f>
        <v>15</v>
      </c>
      <c r="AF662" s="20" t="str">
        <f t="shared" ref="AF662:AF725" si="158">IF(ABS((D662+H662+L662+P662+T662+X662+AB662)+(N(E662)+N(I662)+N(M662)+N(Q662)+N(U662)+N(Y662)+N(AC662))-(N(F662)+N(J662)+N(N662)+N(R662)+N(V662)+N(Z662)+N(AD662))-(G662+K662+O662+S662+W662+AA662+AE662))&lt;0.0001,"OK","ОШИБКА")</f>
        <v>OK</v>
      </c>
    </row>
    <row r="663" spans="1:32" x14ac:dyDescent="0.3">
      <c r="A663" s="9">
        <v>46882</v>
      </c>
      <c r="B663" s="37" t="s">
        <v>159</v>
      </c>
      <c r="C663" s="11"/>
      <c r="D663" s="21">
        <f t="shared" ref="D663:D726" si="159">G662</f>
        <v>26</v>
      </c>
      <c r="E663" s="15"/>
      <c r="F663" s="15"/>
      <c r="G663" s="21">
        <f t="shared" si="151"/>
        <v>26</v>
      </c>
      <c r="H663" s="21">
        <f t="shared" ref="H663:H726" si="160">K662</f>
        <v>20</v>
      </c>
      <c r="I663" s="15"/>
      <c r="J663" s="15"/>
      <c r="K663" s="21">
        <f t="shared" si="152"/>
        <v>20</v>
      </c>
      <c r="L663" s="21">
        <f t="shared" ref="L663:L726" si="161">O662</f>
        <v>48</v>
      </c>
      <c r="M663" s="15"/>
      <c r="N663" s="15"/>
      <c r="O663" s="21">
        <f t="shared" si="153"/>
        <v>48</v>
      </c>
      <c r="P663" s="21">
        <f t="shared" ref="P663:P726" si="162">S662</f>
        <v>13</v>
      </c>
      <c r="Q663" s="15"/>
      <c r="R663" s="15"/>
      <c r="S663" s="21">
        <f t="shared" si="154"/>
        <v>13</v>
      </c>
      <c r="T663" s="21">
        <f t="shared" ref="T663:T726" si="163">W662</f>
        <v>18</v>
      </c>
      <c r="U663" s="15"/>
      <c r="V663" s="15"/>
      <c r="W663" s="21">
        <f t="shared" si="155"/>
        <v>18</v>
      </c>
      <c r="X663" s="21">
        <f t="shared" ref="X663:X726" si="164">AA662</f>
        <v>21</v>
      </c>
      <c r="Y663" s="15"/>
      <c r="Z663" s="15"/>
      <c r="AA663" s="21">
        <f t="shared" si="156"/>
        <v>21</v>
      </c>
      <c r="AB663" s="21">
        <f t="shared" ref="AB663:AB726" si="165">AE662</f>
        <v>15</v>
      </c>
      <c r="AC663" s="15"/>
      <c r="AD663" s="15"/>
      <c r="AE663" s="21">
        <f t="shared" si="157"/>
        <v>15</v>
      </c>
      <c r="AF663" s="20" t="str">
        <f t="shared" si="158"/>
        <v>OK</v>
      </c>
    </row>
    <row r="664" spans="1:32" x14ac:dyDescent="0.3">
      <c r="A664" s="9">
        <v>46883</v>
      </c>
      <c r="B664" s="37" t="s">
        <v>160</v>
      </c>
      <c r="C664" s="11"/>
      <c r="D664" s="21">
        <f t="shared" si="159"/>
        <v>26</v>
      </c>
      <c r="E664" s="15"/>
      <c r="F664" s="15"/>
      <c r="G664" s="21">
        <f t="shared" si="151"/>
        <v>26</v>
      </c>
      <c r="H664" s="21">
        <f t="shared" si="160"/>
        <v>20</v>
      </c>
      <c r="I664" s="15"/>
      <c r="J664" s="15"/>
      <c r="K664" s="21">
        <f t="shared" si="152"/>
        <v>20</v>
      </c>
      <c r="L664" s="21">
        <f t="shared" si="161"/>
        <v>48</v>
      </c>
      <c r="M664" s="15"/>
      <c r="N664" s="15"/>
      <c r="O664" s="21">
        <f t="shared" si="153"/>
        <v>48</v>
      </c>
      <c r="P664" s="21">
        <f t="shared" si="162"/>
        <v>13</v>
      </c>
      <c r="Q664" s="15"/>
      <c r="R664" s="15"/>
      <c r="S664" s="21">
        <f t="shared" si="154"/>
        <v>13</v>
      </c>
      <c r="T664" s="21">
        <f t="shared" si="163"/>
        <v>18</v>
      </c>
      <c r="U664" s="15"/>
      <c r="V664" s="15"/>
      <c r="W664" s="21">
        <f t="shared" si="155"/>
        <v>18</v>
      </c>
      <c r="X664" s="21">
        <f t="shared" si="164"/>
        <v>21</v>
      </c>
      <c r="Y664" s="15"/>
      <c r="Z664" s="15"/>
      <c r="AA664" s="21">
        <f t="shared" si="156"/>
        <v>21</v>
      </c>
      <c r="AB664" s="21">
        <f t="shared" si="165"/>
        <v>15</v>
      </c>
      <c r="AC664" s="15"/>
      <c r="AD664" s="15"/>
      <c r="AE664" s="21">
        <f t="shared" si="157"/>
        <v>15</v>
      </c>
      <c r="AF664" s="20" t="str">
        <f t="shared" si="158"/>
        <v>OK</v>
      </c>
    </row>
    <row r="665" spans="1:32" x14ac:dyDescent="0.3">
      <c r="A665" s="9">
        <v>46884</v>
      </c>
      <c r="B665" s="37" t="s">
        <v>161</v>
      </c>
      <c r="C665" s="11"/>
      <c r="D665" s="21">
        <f t="shared" si="159"/>
        <v>26</v>
      </c>
      <c r="E665" s="15"/>
      <c r="F665" s="15"/>
      <c r="G665" s="21">
        <f t="shared" si="151"/>
        <v>26</v>
      </c>
      <c r="H665" s="21">
        <f t="shared" si="160"/>
        <v>20</v>
      </c>
      <c r="I665" s="15"/>
      <c r="J665" s="15"/>
      <c r="K665" s="21">
        <f t="shared" si="152"/>
        <v>20</v>
      </c>
      <c r="L665" s="21">
        <f t="shared" si="161"/>
        <v>48</v>
      </c>
      <c r="M665" s="15"/>
      <c r="N665" s="15"/>
      <c r="O665" s="21">
        <f t="shared" si="153"/>
        <v>48</v>
      </c>
      <c r="P665" s="21">
        <f t="shared" si="162"/>
        <v>13</v>
      </c>
      <c r="Q665" s="15"/>
      <c r="R665" s="15"/>
      <c r="S665" s="21">
        <f t="shared" si="154"/>
        <v>13</v>
      </c>
      <c r="T665" s="21">
        <f t="shared" si="163"/>
        <v>18</v>
      </c>
      <c r="U665" s="15"/>
      <c r="V665" s="15"/>
      <c r="W665" s="21">
        <f t="shared" si="155"/>
        <v>18</v>
      </c>
      <c r="X665" s="21">
        <f t="shared" si="164"/>
        <v>21</v>
      </c>
      <c r="Y665" s="15"/>
      <c r="Z665" s="15"/>
      <c r="AA665" s="21">
        <f t="shared" si="156"/>
        <v>21</v>
      </c>
      <c r="AB665" s="21">
        <f t="shared" si="165"/>
        <v>15</v>
      </c>
      <c r="AC665" s="15"/>
      <c r="AD665" s="15"/>
      <c r="AE665" s="21">
        <f t="shared" si="157"/>
        <v>15</v>
      </c>
      <c r="AF665" s="20" t="str">
        <f t="shared" si="158"/>
        <v>OK</v>
      </c>
    </row>
    <row r="666" spans="1:32" x14ac:dyDescent="0.3">
      <c r="A666" s="9">
        <v>46885</v>
      </c>
      <c r="B666" s="37" t="s">
        <v>162</v>
      </c>
      <c r="C666" s="11"/>
      <c r="D666" s="21">
        <f t="shared" si="159"/>
        <v>26</v>
      </c>
      <c r="E666" s="15"/>
      <c r="F666" s="15"/>
      <c r="G666" s="21">
        <f t="shared" si="151"/>
        <v>26</v>
      </c>
      <c r="H666" s="21">
        <f t="shared" si="160"/>
        <v>20</v>
      </c>
      <c r="I666" s="15"/>
      <c r="J666" s="15"/>
      <c r="K666" s="21">
        <f t="shared" si="152"/>
        <v>20</v>
      </c>
      <c r="L666" s="21">
        <f t="shared" si="161"/>
        <v>48</v>
      </c>
      <c r="M666" s="15"/>
      <c r="N666" s="15"/>
      <c r="O666" s="21">
        <f t="shared" si="153"/>
        <v>48</v>
      </c>
      <c r="P666" s="21">
        <f t="shared" si="162"/>
        <v>13</v>
      </c>
      <c r="Q666" s="15"/>
      <c r="R666" s="15"/>
      <c r="S666" s="21">
        <f t="shared" si="154"/>
        <v>13</v>
      </c>
      <c r="T666" s="21">
        <f t="shared" si="163"/>
        <v>18</v>
      </c>
      <c r="U666" s="15"/>
      <c r="V666" s="15"/>
      <c r="W666" s="21">
        <f t="shared" si="155"/>
        <v>18</v>
      </c>
      <c r="X666" s="21">
        <f t="shared" si="164"/>
        <v>21</v>
      </c>
      <c r="Y666" s="15"/>
      <c r="Z666" s="15"/>
      <c r="AA666" s="21">
        <f t="shared" si="156"/>
        <v>21</v>
      </c>
      <c r="AB666" s="21">
        <f t="shared" si="165"/>
        <v>15</v>
      </c>
      <c r="AC666" s="15"/>
      <c r="AD666" s="15"/>
      <c r="AE666" s="21">
        <f t="shared" si="157"/>
        <v>15</v>
      </c>
      <c r="AF666" s="20" t="str">
        <f t="shared" si="158"/>
        <v>OK</v>
      </c>
    </row>
    <row r="667" spans="1:32" x14ac:dyDescent="0.3">
      <c r="A667" s="9">
        <v>46886</v>
      </c>
      <c r="B667" s="37" t="s">
        <v>163</v>
      </c>
      <c r="C667" s="11"/>
      <c r="D667" s="21">
        <f t="shared" si="159"/>
        <v>26</v>
      </c>
      <c r="E667" s="15"/>
      <c r="F667" s="15"/>
      <c r="G667" s="21">
        <f t="shared" si="151"/>
        <v>26</v>
      </c>
      <c r="H667" s="21">
        <f t="shared" si="160"/>
        <v>20</v>
      </c>
      <c r="I667" s="15"/>
      <c r="J667" s="15"/>
      <c r="K667" s="21">
        <f t="shared" si="152"/>
        <v>20</v>
      </c>
      <c r="L667" s="21">
        <f t="shared" si="161"/>
        <v>48</v>
      </c>
      <c r="M667" s="15"/>
      <c r="N667" s="15"/>
      <c r="O667" s="21">
        <f t="shared" si="153"/>
        <v>48</v>
      </c>
      <c r="P667" s="21">
        <f t="shared" si="162"/>
        <v>13</v>
      </c>
      <c r="Q667" s="15"/>
      <c r="R667" s="15"/>
      <c r="S667" s="21">
        <f t="shared" si="154"/>
        <v>13</v>
      </c>
      <c r="T667" s="21">
        <f t="shared" si="163"/>
        <v>18</v>
      </c>
      <c r="U667" s="15"/>
      <c r="V667" s="15"/>
      <c r="W667" s="21">
        <f t="shared" si="155"/>
        <v>18</v>
      </c>
      <c r="X667" s="21">
        <f t="shared" si="164"/>
        <v>21</v>
      </c>
      <c r="Y667" s="15"/>
      <c r="Z667" s="15"/>
      <c r="AA667" s="21">
        <f t="shared" si="156"/>
        <v>21</v>
      </c>
      <c r="AB667" s="21">
        <f t="shared" si="165"/>
        <v>15</v>
      </c>
      <c r="AC667" s="15"/>
      <c r="AD667" s="15"/>
      <c r="AE667" s="21">
        <f t="shared" si="157"/>
        <v>15</v>
      </c>
      <c r="AF667" s="20" t="str">
        <f t="shared" si="158"/>
        <v>OK</v>
      </c>
    </row>
    <row r="668" spans="1:32" x14ac:dyDescent="0.3">
      <c r="A668" s="9">
        <v>46887</v>
      </c>
      <c r="B668" s="37" t="s">
        <v>158</v>
      </c>
      <c r="C668" s="11"/>
      <c r="D668" s="21">
        <f t="shared" si="159"/>
        <v>26</v>
      </c>
      <c r="E668" s="15"/>
      <c r="F668" s="15"/>
      <c r="G668" s="21">
        <f t="shared" si="151"/>
        <v>26</v>
      </c>
      <c r="H668" s="21">
        <f t="shared" si="160"/>
        <v>20</v>
      </c>
      <c r="I668" s="15"/>
      <c r="J668" s="15"/>
      <c r="K668" s="21">
        <f t="shared" si="152"/>
        <v>20</v>
      </c>
      <c r="L668" s="21">
        <f t="shared" si="161"/>
        <v>48</v>
      </c>
      <c r="M668" s="15"/>
      <c r="N668" s="15"/>
      <c r="O668" s="21">
        <f t="shared" si="153"/>
        <v>48</v>
      </c>
      <c r="P668" s="21">
        <f t="shared" si="162"/>
        <v>13</v>
      </c>
      <c r="Q668" s="15"/>
      <c r="R668" s="15"/>
      <c r="S668" s="21">
        <f t="shared" si="154"/>
        <v>13</v>
      </c>
      <c r="T668" s="21">
        <f t="shared" si="163"/>
        <v>18</v>
      </c>
      <c r="U668" s="15"/>
      <c r="V668" s="15"/>
      <c r="W668" s="21">
        <f t="shared" si="155"/>
        <v>18</v>
      </c>
      <c r="X668" s="21">
        <f t="shared" si="164"/>
        <v>21</v>
      </c>
      <c r="Y668" s="15"/>
      <c r="Z668" s="15"/>
      <c r="AA668" s="21">
        <f t="shared" si="156"/>
        <v>21</v>
      </c>
      <c r="AB668" s="21">
        <f t="shared" si="165"/>
        <v>15</v>
      </c>
      <c r="AC668" s="15"/>
      <c r="AD668" s="15"/>
      <c r="AE668" s="21">
        <f t="shared" si="157"/>
        <v>15</v>
      </c>
      <c r="AF668" s="20" t="str">
        <f t="shared" si="158"/>
        <v>OK</v>
      </c>
    </row>
    <row r="669" spans="1:32" x14ac:dyDescent="0.3">
      <c r="A669" s="9">
        <v>46888</v>
      </c>
      <c r="B669" s="37" t="s">
        <v>157</v>
      </c>
      <c r="C669" s="11"/>
      <c r="D669" s="21">
        <f t="shared" si="159"/>
        <v>26</v>
      </c>
      <c r="E669" s="15"/>
      <c r="F669" s="15"/>
      <c r="G669" s="21">
        <f t="shared" si="151"/>
        <v>26</v>
      </c>
      <c r="H669" s="21">
        <f t="shared" si="160"/>
        <v>20</v>
      </c>
      <c r="I669" s="15"/>
      <c r="J669" s="15"/>
      <c r="K669" s="21">
        <f t="shared" si="152"/>
        <v>20</v>
      </c>
      <c r="L669" s="21">
        <f t="shared" si="161"/>
        <v>48</v>
      </c>
      <c r="M669" s="15"/>
      <c r="N669" s="15"/>
      <c r="O669" s="21">
        <f t="shared" si="153"/>
        <v>48</v>
      </c>
      <c r="P669" s="21">
        <f t="shared" si="162"/>
        <v>13</v>
      </c>
      <c r="Q669" s="15"/>
      <c r="R669" s="15"/>
      <c r="S669" s="21">
        <f t="shared" si="154"/>
        <v>13</v>
      </c>
      <c r="T669" s="21">
        <f t="shared" si="163"/>
        <v>18</v>
      </c>
      <c r="U669" s="15"/>
      <c r="V669" s="15"/>
      <c r="W669" s="21">
        <f t="shared" si="155"/>
        <v>18</v>
      </c>
      <c r="X669" s="21">
        <f t="shared" si="164"/>
        <v>21</v>
      </c>
      <c r="Y669" s="15"/>
      <c r="Z669" s="15"/>
      <c r="AA669" s="21">
        <f t="shared" si="156"/>
        <v>21</v>
      </c>
      <c r="AB669" s="21">
        <f t="shared" si="165"/>
        <v>15</v>
      </c>
      <c r="AC669" s="15"/>
      <c r="AD669" s="15"/>
      <c r="AE669" s="21">
        <f t="shared" si="157"/>
        <v>15</v>
      </c>
      <c r="AF669" s="20" t="str">
        <f t="shared" si="158"/>
        <v>OK</v>
      </c>
    </row>
    <row r="670" spans="1:32" x14ac:dyDescent="0.3">
      <c r="A670" s="9">
        <v>46889</v>
      </c>
      <c r="B670" s="37" t="s">
        <v>159</v>
      </c>
      <c r="C670" s="11"/>
      <c r="D670" s="21">
        <f t="shared" si="159"/>
        <v>26</v>
      </c>
      <c r="E670" s="15"/>
      <c r="F670" s="15"/>
      <c r="G670" s="21">
        <f t="shared" si="151"/>
        <v>26</v>
      </c>
      <c r="H670" s="21">
        <f t="shared" si="160"/>
        <v>20</v>
      </c>
      <c r="I670" s="15"/>
      <c r="J670" s="15"/>
      <c r="K670" s="21">
        <f t="shared" si="152"/>
        <v>20</v>
      </c>
      <c r="L670" s="21">
        <f t="shared" si="161"/>
        <v>48</v>
      </c>
      <c r="M670" s="15"/>
      <c r="N670" s="15"/>
      <c r="O670" s="21">
        <f t="shared" si="153"/>
        <v>48</v>
      </c>
      <c r="P670" s="21">
        <f t="shared" si="162"/>
        <v>13</v>
      </c>
      <c r="Q670" s="15"/>
      <c r="R670" s="15"/>
      <c r="S670" s="21">
        <f t="shared" si="154"/>
        <v>13</v>
      </c>
      <c r="T670" s="21">
        <f t="shared" si="163"/>
        <v>18</v>
      </c>
      <c r="U670" s="15"/>
      <c r="V670" s="15"/>
      <c r="W670" s="21">
        <f t="shared" si="155"/>
        <v>18</v>
      </c>
      <c r="X670" s="21">
        <f t="shared" si="164"/>
        <v>21</v>
      </c>
      <c r="Y670" s="15"/>
      <c r="Z670" s="15"/>
      <c r="AA670" s="21">
        <f t="shared" si="156"/>
        <v>21</v>
      </c>
      <c r="AB670" s="21">
        <f t="shared" si="165"/>
        <v>15</v>
      </c>
      <c r="AC670" s="15"/>
      <c r="AD670" s="15"/>
      <c r="AE670" s="21">
        <f t="shared" si="157"/>
        <v>15</v>
      </c>
      <c r="AF670" s="20" t="str">
        <f t="shared" si="158"/>
        <v>OK</v>
      </c>
    </row>
    <row r="671" spans="1:32" x14ac:dyDescent="0.3">
      <c r="A671" s="9">
        <v>46890</v>
      </c>
      <c r="B671" s="37" t="s">
        <v>160</v>
      </c>
      <c r="C671" s="11"/>
      <c r="D671" s="21">
        <f t="shared" si="159"/>
        <v>26</v>
      </c>
      <c r="E671" s="15"/>
      <c r="F671" s="15"/>
      <c r="G671" s="21">
        <f t="shared" si="151"/>
        <v>26</v>
      </c>
      <c r="H671" s="21">
        <f t="shared" si="160"/>
        <v>20</v>
      </c>
      <c r="I671" s="15"/>
      <c r="J671" s="15"/>
      <c r="K671" s="21">
        <f t="shared" si="152"/>
        <v>20</v>
      </c>
      <c r="L671" s="21">
        <f t="shared" si="161"/>
        <v>48</v>
      </c>
      <c r="M671" s="15"/>
      <c r="N671" s="15"/>
      <c r="O671" s="21">
        <f t="shared" si="153"/>
        <v>48</v>
      </c>
      <c r="P671" s="21">
        <f t="shared" si="162"/>
        <v>13</v>
      </c>
      <c r="Q671" s="15"/>
      <c r="R671" s="15"/>
      <c r="S671" s="21">
        <f t="shared" si="154"/>
        <v>13</v>
      </c>
      <c r="T671" s="21">
        <f t="shared" si="163"/>
        <v>18</v>
      </c>
      <c r="U671" s="15"/>
      <c r="V671" s="15"/>
      <c r="W671" s="21">
        <f t="shared" si="155"/>
        <v>18</v>
      </c>
      <c r="X671" s="21">
        <f t="shared" si="164"/>
        <v>21</v>
      </c>
      <c r="Y671" s="15"/>
      <c r="Z671" s="15"/>
      <c r="AA671" s="21">
        <f t="shared" si="156"/>
        <v>21</v>
      </c>
      <c r="AB671" s="21">
        <f t="shared" si="165"/>
        <v>15</v>
      </c>
      <c r="AC671" s="15"/>
      <c r="AD671" s="15"/>
      <c r="AE671" s="21">
        <f t="shared" si="157"/>
        <v>15</v>
      </c>
      <c r="AF671" s="20" t="str">
        <f t="shared" si="158"/>
        <v>OK</v>
      </c>
    </row>
    <row r="672" spans="1:32" x14ac:dyDescent="0.3">
      <c r="A672" s="9">
        <v>46891</v>
      </c>
      <c r="B672" s="37" t="s">
        <v>161</v>
      </c>
      <c r="C672" s="11"/>
      <c r="D672" s="21">
        <f t="shared" si="159"/>
        <v>26</v>
      </c>
      <c r="E672" s="15"/>
      <c r="F672" s="15"/>
      <c r="G672" s="21">
        <f t="shared" si="151"/>
        <v>26</v>
      </c>
      <c r="H672" s="21">
        <f t="shared" si="160"/>
        <v>20</v>
      </c>
      <c r="I672" s="15"/>
      <c r="J672" s="15"/>
      <c r="K672" s="21">
        <f t="shared" si="152"/>
        <v>20</v>
      </c>
      <c r="L672" s="21">
        <f t="shared" si="161"/>
        <v>48</v>
      </c>
      <c r="M672" s="15"/>
      <c r="N672" s="15"/>
      <c r="O672" s="21">
        <f t="shared" si="153"/>
        <v>48</v>
      </c>
      <c r="P672" s="21">
        <f t="shared" si="162"/>
        <v>13</v>
      </c>
      <c r="Q672" s="15"/>
      <c r="R672" s="15"/>
      <c r="S672" s="21">
        <f t="shared" si="154"/>
        <v>13</v>
      </c>
      <c r="T672" s="21">
        <f t="shared" si="163"/>
        <v>18</v>
      </c>
      <c r="U672" s="15"/>
      <c r="V672" s="15"/>
      <c r="W672" s="21">
        <f t="shared" si="155"/>
        <v>18</v>
      </c>
      <c r="X672" s="21">
        <f t="shared" si="164"/>
        <v>21</v>
      </c>
      <c r="Y672" s="15"/>
      <c r="Z672" s="15"/>
      <c r="AA672" s="21">
        <f t="shared" si="156"/>
        <v>21</v>
      </c>
      <c r="AB672" s="21">
        <f t="shared" si="165"/>
        <v>15</v>
      </c>
      <c r="AC672" s="15"/>
      <c r="AD672" s="15"/>
      <c r="AE672" s="21">
        <f t="shared" si="157"/>
        <v>15</v>
      </c>
      <c r="AF672" s="20" t="str">
        <f t="shared" si="158"/>
        <v>OK</v>
      </c>
    </row>
    <row r="673" spans="1:32" x14ac:dyDescent="0.3">
      <c r="A673" s="9">
        <v>46892</v>
      </c>
      <c r="B673" s="37" t="s">
        <v>162</v>
      </c>
      <c r="C673" s="11"/>
      <c r="D673" s="21">
        <f t="shared" si="159"/>
        <v>26</v>
      </c>
      <c r="E673" s="15"/>
      <c r="F673" s="15"/>
      <c r="G673" s="21">
        <f t="shared" si="151"/>
        <v>26</v>
      </c>
      <c r="H673" s="21">
        <f t="shared" si="160"/>
        <v>20</v>
      </c>
      <c r="I673" s="15"/>
      <c r="J673" s="15"/>
      <c r="K673" s="21">
        <f t="shared" si="152"/>
        <v>20</v>
      </c>
      <c r="L673" s="21">
        <f t="shared" si="161"/>
        <v>48</v>
      </c>
      <c r="M673" s="15"/>
      <c r="N673" s="15"/>
      <c r="O673" s="21">
        <f t="shared" si="153"/>
        <v>48</v>
      </c>
      <c r="P673" s="21">
        <f t="shared" si="162"/>
        <v>13</v>
      </c>
      <c r="Q673" s="15"/>
      <c r="R673" s="15"/>
      <c r="S673" s="21">
        <f t="shared" si="154"/>
        <v>13</v>
      </c>
      <c r="T673" s="21">
        <f t="shared" si="163"/>
        <v>18</v>
      </c>
      <c r="U673" s="15"/>
      <c r="V673" s="15"/>
      <c r="W673" s="21">
        <f t="shared" si="155"/>
        <v>18</v>
      </c>
      <c r="X673" s="21">
        <f t="shared" si="164"/>
        <v>21</v>
      </c>
      <c r="Y673" s="15"/>
      <c r="Z673" s="15"/>
      <c r="AA673" s="21">
        <f t="shared" si="156"/>
        <v>21</v>
      </c>
      <c r="AB673" s="21">
        <f t="shared" si="165"/>
        <v>15</v>
      </c>
      <c r="AC673" s="15"/>
      <c r="AD673" s="15"/>
      <c r="AE673" s="21">
        <f t="shared" si="157"/>
        <v>15</v>
      </c>
      <c r="AF673" s="20" t="str">
        <f t="shared" si="158"/>
        <v>OK</v>
      </c>
    </row>
    <row r="674" spans="1:32" x14ac:dyDescent="0.3">
      <c r="A674" s="9">
        <v>46893</v>
      </c>
      <c r="B674" s="37" t="s">
        <v>163</v>
      </c>
      <c r="C674" s="11"/>
      <c r="D674" s="21">
        <f t="shared" si="159"/>
        <v>26</v>
      </c>
      <c r="E674" s="15"/>
      <c r="F674" s="15"/>
      <c r="G674" s="21">
        <f t="shared" si="151"/>
        <v>26</v>
      </c>
      <c r="H674" s="21">
        <f t="shared" si="160"/>
        <v>20</v>
      </c>
      <c r="I674" s="15"/>
      <c r="J674" s="15"/>
      <c r="K674" s="21">
        <f t="shared" si="152"/>
        <v>20</v>
      </c>
      <c r="L674" s="21">
        <f t="shared" si="161"/>
        <v>48</v>
      </c>
      <c r="M674" s="15"/>
      <c r="N674" s="15"/>
      <c r="O674" s="21">
        <f t="shared" si="153"/>
        <v>48</v>
      </c>
      <c r="P674" s="21">
        <f t="shared" si="162"/>
        <v>13</v>
      </c>
      <c r="Q674" s="15"/>
      <c r="R674" s="15"/>
      <c r="S674" s="21">
        <f t="shared" si="154"/>
        <v>13</v>
      </c>
      <c r="T674" s="21">
        <f t="shared" si="163"/>
        <v>18</v>
      </c>
      <c r="U674" s="15"/>
      <c r="V674" s="15"/>
      <c r="W674" s="21">
        <f t="shared" si="155"/>
        <v>18</v>
      </c>
      <c r="X674" s="21">
        <f t="shared" si="164"/>
        <v>21</v>
      </c>
      <c r="Y674" s="15"/>
      <c r="Z674" s="15"/>
      <c r="AA674" s="21">
        <f t="shared" si="156"/>
        <v>21</v>
      </c>
      <c r="AB674" s="21">
        <f t="shared" si="165"/>
        <v>15</v>
      </c>
      <c r="AC674" s="15"/>
      <c r="AD674" s="15"/>
      <c r="AE674" s="21">
        <f t="shared" si="157"/>
        <v>15</v>
      </c>
      <c r="AF674" s="20" t="str">
        <f t="shared" si="158"/>
        <v>OK</v>
      </c>
    </row>
    <row r="675" spans="1:32" x14ac:dyDescent="0.3">
      <c r="A675" s="9">
        <v>46894</v>
      </c>
      <c r="B675" s="37" t="s">
        <v>158</v>
      </c>
      <c r="C675" s="11"/>
      <c r="D675" s="21">
        <f t="shared" si="159"/>
        <v>26</v>
      </c>
      <c r="E675" s="15"/>
      <c r="F675" s="15"/>
      <c r="G675" s="21">
        <f t="shared" si="151"/>
        <v>26</v>
      </c>
      <c r="H675" s="21">
        <f t="shared" si="160"/>
        <v>20</v>
      </c>
      <c r="I675" s="15"/>
      <c r="J675" s="15"/>
      <c r="K675" s="21">
        <f t="shared" si="152"/>
        <v>20</v>
      </c>
      <c r="L675" s="21">
        <f t="shared" si="161"/>
        <v>48</v>
      </c>
      <c r="M675" s="15"/>
      <c r="N675" s="15"/>
      <c r="O675" s="21">
        <f t="shared" si="153"/>
        <v>48</v>
      </c>
      <c r="P675" s="21">
        <f t="shared" si="162"/>
        <v>13</v>
      </c>
      <c r="Q675" s="15"/>
      <c r="R675" s="15"/>
      <c r="S675" s="21">
        <f t="shared" si="154"/>
        <v>13</v>
      </c>
      <c r="T675" s="21">
        <f t="shared" si="163"/>
        <v>18</v>
      </c>
      <c r="U675" s="15"/>
      <c r="V675" s="15"/>
      <c r="W675" s="21">
        <f t="shared" si="155"/>
        <v>18</v>
      </c>
      <c r="X675" s="21">
        <f t="shared" si="164"/>
        <v>21</v>
      </c>
      <c r="Y675" s="15"/>
      <c r="Z675" s="15"/>
      <c r="AA675" s="21">
        <f t="shared" si="156"/>
        <v>21</v>
      </c>
      <c r="AB675" s="21">
        <f t="shared" si="165"/>
        <v>15</v>
      </c>
      <c r="AC675" s="15"/>
      <c r="AD675" s="15"/>
      <c r="AE675" s="21">
        <f t="shared" si="157"/>
        <v>15</v>
      </c>
      <c r="AF675" s="20" t="str">
        <f t="shared" si="158"/>
        <v>OK</v>
      </c>
    </row>
    <row r="676" spans="1:32" x14ac:dyDescent="0.3">
      <c r="A676" s="9">
        <v>46895</v>
      </c>
      <c r="B676" s="37" t="s">
        <v>157</v>
      </c>
      <c r="C676" s="11"/>
      <c r="D676" s="21">
        <f t="shared" si="159"/>
        <v>26</v>
      </c>
      <c r="E676" s="15"/>
      <c r="F676" s="15"/>
      <c r="G676" s="21">
        <f t="shared" si="151"/>
        <v>26</v>
      </c>
      <c r="H676" s="21">
        <f t="shared" si="160"/>
        <v>20</v>
      </c>
      <c r="I676" s="15"/>
      <c r="J676" s="15"/>
      <c r="K676" s="21">
        <f t="shared" si="152"/>
        <v>20</v>
      </c>
      <c r="L676" s="21">
        <f t="shared" si="161"/>
        <v>48</v>
      </c>
      <c r="M676" s="15"/>
      <c r="N676" s="15"/>
      <c r="O676" s="21">
        <f t="shared" si="153"/>
        <v>48</v>
      </c>
      <c r="P676" s="21">
        <f t="shared" si="162"/>
        <v>13</v>
      </c>
      <c r="Q676" s="15"/>
      <c r="R676" s="15"/>
      <c r="S676" s="21">
        <f t="shared" si="154"/>
        <v>13</v>
      </c>
      <c r="T676" s="21">
        <f t="shared" si="163"/>
        <v>18</v>
      </c>
      <c r="U676" s="15"/>
      <c r="V676" s="15"/>
      <c r="W676" s="21">
        <f t="shared" si="155"/>
        <v>18</v>
      </c>
      <c r="X676" s="21">
        <f t="shared" si="164"/>
        <v>21</v>
      </c>
      <c r="Y676" s="15"/>
      <c r="Z676" s="15"/>
      <c r="AA676" s="21">
        <f t="shared" si="156"/>
        <v>21</v>
      </c>
      <c r="AB676" s="21">
        <f t="shared" si="165"/>
        <v>15</v>
      </c>
      <c r="AC676" s="15"/>
      <c r="AD676" s="15"/>
      <c r="AE676" s="21">
        <f t="shared" si="157"/>
        <v>15</v>
      </c>
      <c r="AF676" s="20" t="str">
        <f t="shared" si="158"/>
        <v>OK</v>
      </c>
    </row>
    <row r="677" spans="1:32" x14ac:dyDescent="0.3">
      <c r="A677" s="9">
        <v>46896</v>
      </c>
      <c r="B677" s="37" t="s">
        <v>159</v>
      </c>
      <c r="C677" s="11"/>
      <c r="D677" s="21">
        <f t="shared" si="159"/>
        <v>26</v>
      </c>
      <c r="E677" s="15"/>
      <c r="F677" s="15"/>
      <c r="G677" s="21">
        <f t="shared" si="151"/>
        <v>26</v>
      </c>
      <c r="H677" s="21">
        <f t="shared" si="160"/>
        <v>20</v>
      </c>
      <c r="I677" s="15"/>
      <c r="J677" s="15"/>
      <c r="K677" s="21">
        <f t="shared" si="152"/>
        <v>20</v>
      </c>
      <c r="L677" s="21">
        <f t="shared" si="161"/>
        <v>48</v>
      </c>
      <c r="M677" s="15"/>
      <c r="N677" s="15"/>
      <c r="O677" s="21">
        <f t="shared" si="153"/>
        <v>48</v>
      </c>
      <c r="P677" s="21">
        <f t="shared" si="162"/>
        <v>13</v>
      </c>
      <c r="Q677" s="15"/>
      <c r="R677" s="15"/>
      <c r="S677" s="21">
        <f t="shared" si="154"/>
        <v>13</v>
      </c>
      <c r="T677" s="21">
        <f t="shared" si="163"/>
        <v>18</v>
      </c>
      <c r="U677" s="15"/>
      <c r="V677" s="15"/>
      <c r="W677" s="21">
        <f t="shared" si="155"/>
        <v>18</v>
      </c>
      <c r="X677" s="21">
        <f t="shared" si="164"/>
        <v>21</v>
      </c>
      <c r="Y677" s="15"/>
      <c r="Z677" s="15"/>
      <c r="AA677" s="21">
        <f t="shared" si="156"/>
        <v>21</v>
      </c>
      <c r="AB677" s="21">
        <f t="shared" si="165"/>
        <v>15</v>
      </c>
      <c r="AC677" s="15"/>
      <c r="AD677" s="15"/>
      <c r="AE677" s="21">
        <f t="shared" si="157"/>
        <v>15</v>
      </c>
      <c r="AF677" s="20" t="str">
        <f t="shared" si="158"/>
        <v>OK</v>
      </c>
    </row>
    <row r="678" spans="1:32" x14ac:dyDescent="0.3">
      <c r="A678" s="9">
        <v>46897</v>
      </c>
      <c r="B678" s="37" t="s">
        <v>160</v>
      </c>
      <c r="C678" s="11"/>
      <c r="D678" s="21">
        <f t="shared" si="159"/>
        <v>26</v>
      </c>
      <c r="E678" s="15"/>
      <c r="F678" s="15"/>
      <c r="G678" s="21">
        <f t="shared" si="151"/>
        <v>26</v>
      </c>
      <c r="H678" s="21">
        <f t="shared" si="160"/>
        <v>20</v>
      </c>
      <c r="I678" s="15"/>
      <c r="J678" s="15"/>
      <c r="K678" s="21">
        <f t="shared" si="152"/>
        <v>20</v>
      </c>
      <c r="L678" s="21">
        <f t="shared" si="161"/>
        <v>48</v>
      </c>
      <c r="M678" s="15"/>
      <c r="N678" s="15"/>
      <c r="O678" s="21">
        <f t="shared" si="153"/>
        <v>48</v>
      </c>
      <c r="P678" s="21">
        <f t="shared" si="162"/>
        <v>13</v>
      </c>
      <c r="Q678" s="15"/>
      <c r="R678" s="15"/>
      <c r="S678" s="21">
        <f t="shared" si="154"/>
        <v>13</v>
      </c>
      <c r="T678" s="21">
        <f t="shared" si="163"/>
        <v>18</v>
      </c>
      <c r="U678" s="15"/>
      <c r="V678" s="15"/>
      <c r="W678" s="21">
        <f t="shared" si="155"/>
        <v>18</v>
      </c>
      <c r="X678" s="21">
        <f t="shared" si="164"/>
        <v>21</v>
      </c>
      <c r="Y678" s="15"/>
      <c r="Z678" s="15"/>
      <c r="AA678" s="21">
        <f t="shared" si="156"/>
        <v>21</v>
      </c>
      <c r="AB678" s="21">
        <f t="shared" si="165"/>
        <v>15</v>
      </c>
      <c r="AC678" s="15"/>
      <c r="AD678" s="15"/>
      <c r="AE678" s="21">
        <f t="shared" si="157"/>
        <v>15</v>
      </c>
      <c r="AF678" s="20" t="str">
        <f t="shared" si="158"/>
        <v>OK</v>
      </c>
    </row>
    <row r="679" spans="1:32" x14ac:dyDescent="0.3">
      <c r="A679" s="9">
        <v>46898</v>
      </c>
      <c r="B679" s="37" t="s">
        <v>161</v>
      </c>
      <c r="C679" s="11"/>
      <c r="D679" s="21">
        <f t="shared" si="159"/>
        <v>26</v>
      </c>
      <c r="E679" s="15"/>
      <c r="F679" s="15"/>
      <c r="G679" s="21">
        <f t="shared" si="151"/>
        <v>26</v>
      </c>
      <c r="H679" s="21">
        <f t="shared" si="160"/>
        <v>20</v>
      </c>
      <c r="I679" s="15"/>
      <c r="J679" s="15"/>
      <c r="K679" s="21">
        <f t="shared" si="152"/>
        <v>20</v>
      </c>
      <c r="L679" s="21">
        <f t="shared" si="161"/>
        <v>48</v>
      </c>
      <c r="M679" s="15"/>
      <c r="N679" s="15"/>
      <c r="O679" s="21">
        <f t="shared" si="153"/>
        <v>48</v>
      </c>
      <c r="P679" s="21">
        <f t="shared" si="162"/>
        <v>13</v>
      </c>
      <c r="Q679" s="15"/>
      <c r="R679" s="15"/>
      <c r="S679" s="21">
        <f t="shared" si="154"/>
        <v>13</v>
      </c>
      <c r="T679" s="21">
        <f t="shared" si="163"/>
        <v>18</v>
      </c>
      <c r="U679" s="15"/>
      <c r="V679" s="15"/>
      <c r="W679" s="21">
        <f t="shared" si="155"/>
        <v>18</v>
      </c>
      <c r="X679" s="21">
        <f t="shared" si="164"/>
        <v>21</v>
      </c>
      <c r="Y679" s="15"/>
      <c r="Z679" s="15"/>
      <c r="AA679" s="21">
        <f t="shared" si="156"/>
        <v>21</v>
      </c>
      <c r="AB679" s="21">
        <f t="shared" si="165"/>
        <v>15</v>
      </c>
      <c r="AC679" s="15"/>
      <c r="AD679" s="15"/>
      <c r="AE679" s="21">
        <f t="shared" si="157"/>
        <v>15</v>
      </c>
      <c r="AF679" s="20" t="str">
        <f t="shared" si="158"/>
        <v>OK</v>
      </c>
    </row>
    <row r="680" spans="1:32" x14ac:dyDescent="0.3">
      <c r="A680" s="9">
        <v>46899</v>
      </c>
      <c r="B680" s="37" t="s">
        <v>162</v>
      </c>
      <c r="C680" s="11"/>
      <c r="D680" s="21">
        <f t="shared" si="159"/>
        <v>26</v>
      </c>
      <c r="E680" s="15"/>
      <c r="F680" s="15"/>
      <c r="G680" s="21">
        <f t="shared" si="151"/>
        <v>26</v>
      </c>
      <c r="H680" s="21">
        <f t="shared" si="160"/>
        <v>20</v>
      </c>
      <c r="I680" s="15"/>
      <c r="J680" s="15"/>
      <c r="K680" s="21">
        <f t="shared" si="152"/>
        <v>20</v>
      </c>
      <c r="L680" s="21">
        <f t="shared" si="161"/>
        <v>48</v>
      </c>
      <c r="M680" s="15"/>
      <c r="N680" s="15"/>
      <c r="O680" s="21">
        <f t="shared" si="153"/>
        <v>48</v>
      </c>
      <c r="P680" s="21">
        <f t="shared" si="162"/>
        <v>13</v>
      </c>
      <c r="Q680" s="15"/>
      <c r="R680" s="15"/>
      <c r="S680" s="21">
        <f t="shared" si="154"/>
        <v>13</v>
      </c>
      <c r="T680" s="21">
        <f t="shared" si="163"/>
        <v>18</v>
      </c>
      <c r="U680" s="15"/>
      <c r="V680" s="15"/>
      <c r="W680" s="21">
        <f t="shared" si="155"/>
        <v>18</v>
      </c>
      <c r="X680" s="21">
        <f t="shared" si="164"/>
        <v>21</v>
      </c>
      <c r="Y680" s="15"/>
      <c r="Z680" s="15"/>
      <c r="AA680" s="21">
        <f t="shared" si="156"/>
        <v>21</v>
      </c>
      <c r="AB680" s="21">
        <f t="shared" si="165"/>
        <v>15</v>
      </c>
      <c r="AC680" s="15"/>
      <c r="AD680" s="15"/>
      <c r="AE680" s="21">
        <f t="shared" si="157"/>
        <v>15</v>
      </c>
      <c r="AF680" s="20" t="str">
        <f t="shared" si="158"/>
        <v>OK</v>
      </c>
    </row>
    <row r="681" spans="1:32" x14ac:dyDescent="0.3">
      <c r="A681" s="9">
        <v>46900</v>
      </c>
      <c r="B681" s="37" t="s">
        <v>163</v>
      </c>
      <c r="C681" s="11"/>
      <c r="D681" s="21">
        <f t="shared" si="159"/>
        <v>26</v>
      </c>
      <c r="E681" s="15"/>
      <c r="F681" s="15"/>
      <c r="G681" s="21">
        <f t="shared" si="151"/>
        <v>26</v>
      </c>
      <c r="H681" s="21">
        <f t="shared" si="160"/>
        <v>20</v>
      </c>
      <c r="I681" s="15"/>
      <c r="J681" s="15"/>
      <c r="K681" s="21">
        <f t="shared" si="152"/>
        <v>20</v>
      </c>
      <c r="L681" s="21">
        <f t="shared" si="161"/>
        <v>48</v>
      </c>
      <c r="M681" s="15"/>
      <c r="N681" s="15"/>
      <c r="O681" s="21">
        <f t="shared" si="153"/>
        <v>48</v>
      </c>
      <c r="P681" s="21">
        <f t="shared" si="162"/>
        <v>13</v>
      </c>
      <c r="Q681" s="15"/>
      <c r="R681" s="15"/>
      <c r="S681" s="21">
        <f t="shared" si="154"/>
        <v>13</v>
      </c>
      <c r="T681" s="21">
        <f t="shared" si="163"/>
        <v>18</v>
      </c>
      <c r="U681" s="15"/>
      <c r="V681" s="15"/>
      <c r="W681" s="21">
        <f t="shared" si="155"/>
        <v>18</v>
      </c>
      <c r="X681" s="21">
        <f t="shared" si="164"/>
        <v>21</v>
      </c>
      <c r="Y681" s="15"/>
      <c r="Z681" s="15"/>
      <c r="AA681" s="21">
        <f t="shared" si="156"/>
        <v>21</v>
      </c>
      <c r="AB681" s="21">
        <f t="shared" si="165"/>
        <v>15</v>
      </c>
      <c r="AC681" s="15"/>
      <c r="AD681" s="15"/>
      <c r="AE681" s="21">
        <f t="shared" si="157"/>
        <v>15</v>
      </c>
      <c r="AF681" s="20" t="str">
        <f t="shared" si="158"/>
        <v>OK</v>
      </c>
    </row>
    <row r="682" spans="1:32" x14ac:dyDescent="0.3">
      <c r="A682" s="9">
        <v>46901</v>
      </c>
      <c r="B682" s="37" t="s">
        <v>158</v>
      </c>
      <c r="C682" s="11"/>
      <c r="D682" s="21">
        <f t="shared" si="159"/>
        <v>26</v>
      </c>
      <c r="E682" s="15"/>
      <c r="F682" s="15"/>
      <c r="G682" s="21">
        <f t="shared" si="151"/>
        <v>26</v>
      </c>
      <c r="H682" s="21">
        <f t="shared" si="160"/>
        <v>20</v>
      </c>
      <c r="I682" s="15"/>
      <c r="J682" s="15"/>
      <c r="K682" s="21">
        <f t="shared" si="152"/>
        <v>20</v>
      </c>
      <c r="L682" s="21">
        <f t="shared" si="161"/>
        <v>48</v>
      </c>
      <c r="M682" s="15"/>
      <c r="N682" s="15"/>
      <c r="O682" s="21">
        <f t="shared" si="153"/>
        <v>48</v>
      </c>
      <c r="P682" s="21">
        <f t="shared" si="162"/>
        <v>13</v>
      </c>
      <c r="Q682" s="15"/>
      <c r="R682" s="15"/>
      <c r="S682" s="21">
        <f t="shared" si="154"/>
        <v>13</v>
      </c>
      <c r="T682" s="21">
        <f t="shared" si="163"/>
        <v>18</v>
      </c>
      <c r="U682" s="15"/>
      <c r="V682" s="15"/>
      <c r="W682" s="21">
        <f t="shared" si="155"/>
        <v>18</v>
      </c>
      <c r="X682" s="21">
        <f t="shared" si="164"/>
        <v>21</v>
      </c>
      <c r="Y682" s="15"/>
      <c r="Z682" s="15"/>
      <c r="AA682" s="21">
        <f t="shared" si="156"/>
        <v>21</v>
      </c>
      <c r="AB682" s="21">
        <f t="shared" si="165"/>
        <v>15</v>
      </c>
      <c r="AC682" s="15"/>
      <c r="AD682" s="15"/>
      <c r="AE682" s="21">
        <f t="shared" si="157"/>
        <v>15</v>
      </c>
      <c r="AF682" s="20" t="str">
        <f t="shared" si="158"/>
        <v>OK</v>
      </c>
    </row>
    <row r="683" spans="1:32" x14ac:dyDescent="0.3">
      <c r="A683" s="9">
        <v>46902</v>
      </c>
      <c r="B683" s="37" t="s">
        <v>157</v>
      </c>
      <c r="C683" s="11"/>
      <c r="D683" s="21">
        <f t="shared" si="159"/>
        <v>26</v>
      </c>
      <c r="E683" s="15"/>
      <c r="F683" s="15"/>
      <c r="G683" s="21">
        <f t="shared" si="151"/>
        <v>26</v>
      </c>
      <c r="H683" s="21">
        <f t="shared" si="160"/>
        <v>20</v>
      </c>
      <c r="I683" s="15"/>
      <c r="J683" s="15"/>
      <c r="K683" s="21">
        <f t="shared" si="152"/>
        <v>20</v>
      </c>
      <c r="L683" s="21">
        <f t="shared" si="161"/>
        <v>48</v>
      </c>
      <c r="M683" s="15"/>
      <c r="N683" s="15"/>
      <c r="O683" s="21">
        <f t="shared" si="153"/>
        <v>48</v>
      </c>
      <c r="P683" s="21">
        <f t="shared" si="162"/>
        <v>13</v>
      </c>
      <c r="Q683" s="15"/>
      <c r="R683" s="15"/>
      <c r="S683" s="21">
        <f t="shared" si="154"/>
        <v>13</v>
      </c>
      <c r="T683" s="21">
        <f t="shared" si="163"/>
        <v>18</v>
      </c>
      <c r="U683" s="15"/>
      <c r="V683" s="15"/>
      <c r="W683" s="21">
        <f t="shared" si="155"/>
        <v>18</v>
      </c>
      <c r="X683" s="21">
        <f t="shared" si="164"/>
        <v>21</v>
      </c>
      <c r="Y683" s="15"/>
      <c r="Z683" s="15"/>
      <c r="AA683" s="21">
        <f t="shared" si="156"/>
        <v>21</v>
      </c>
      <c r="AB683" s="21">
        <f t="shared" si="165"/>
        <v>15</v>
      </c>
      <c r="AC683" s="15"/>
      <c r="AD683" s="15"/>
      <c r="AE683" s="21">
        <f t="shared" si="157"/>
        <v>15</v>
      </c>
      <c r="AF683" s="20" t="str">
        <f t="shared" si="158"/>
        <v>OK</v>
      </c>
    </row>
    <row r="684" spans="1:32" x14ac:dyDescent="0.3">
      <c r="A684" s="9">
        <v>46903</v>
      </c>
      <c r="B684" s="37" t="s">
        <v>159</v>
      </c>
      <c r="C684" s="11"/>
      <c r="D684" s="21">
        <f t="shared" si="159"/>
        <v>26</v>
      </c>
      <c r="E684" s="15"/>
      <c r="F684" s="15"/>
      <c r="G684" s="21">
        <f t="shared" si="151"/>
        <v>26</v>
      </c>
      <c r="H684" s="21">
        <f t="shared" si="160"/>
        <v>20</v>
      </c>
      <c r="I684" s="15"/>
      <c r="J684" s="15"/>
      <c r="K684" s="21">
        <f t="shared" si="152"/>
        <v>20</v>
      </c>
      <c r="L684" s="21">
        <f t="shared" si="161"/>
        <v>48</v>
      </c>
      <c r="M684" s="15"/>
      <c r="N684" s="15"/>
      <c r="O684" s="21">
        <f t="shared" si="153"/>
        <v>48</v>
      </c>
      <c r="P684" s="21">
        <f t="shared" si="162"/>
        <v>13</v>
      </c>
      <c r="Q684" s="15"/>
      <c r="R684" s="15"/>
      <c r="S684" s="21">
        <f t="shared" si="154"/>
        <v>13</v>
      </c>
      <c r="T684" s="21">
        <f t="shared" si="163"/>
        <v>18</v>
      </c>
      <c r="U684" s="15"/>
      <c r="V684" s="15"/>
      <c r="W684" s="21">
        <f t="shared" si="155"/>
        <v>18</v>
      </c>
      <c r="X684" s="21">
        <f t="shared" si="164"/>
        <v>21</v>
      </c>
      <c r="Y684" s="15"/>
      <c r="Z684" s="15"/>
      <c r="AA684" s="21">
        <f t="shared" si="156"/>
        <v>21</v>
      </c>
      <c r="AB684" s="21">
        <f t="shared" si="165"/>
        <v>15</v>
      </c>
      <c r="AC684" s="15"/>
      <c r="AD684" s="15"/>
      <c r="AE684" s="21">
        <f t="shared" si="157"/>
        <v>15</v>
      </c>
      <c r="AF684" s="20" t="str">
        <f t="shared" si="158"/>
        <v>OK</v>
      </c>
    </row>
    <row r="685" spans="1:32" x14ac:dyDescent="0.3">
      <c r="A685" s="9">
        <v>46904</v>
      </c>
      <c r="B685" s="37" t="s">
        <v>160</v>
      </c>
      <c r="C685" s="11"/>
      <c r="D685" s="21">
        <f t="shared" si="159"/>
        <v>26</v>
      </c>
      <c r="E685" s="15"/>
      <c r="F685" s="15"/>
      <c r="G685" s="21">
        <f t="shared" si="151"/>
        <v>26</v>
      </c>
      <c r="H685" s="21">
        <f t="shared" si="160"/>
        <v>20</v>
      </c>
      <c r="I685" s="15"/>
      <c r="J685" s="15"/>
      <c r="K685" s="21">
        <f t="shared" si="152"/>
        <v>20</v>
      </c>
      <c r="L685" s="21">
        <f t="shared" si="161"/>
        <v>48</v>
      </c>
      <c r="M685" s="15"/>
      <c r="N685" s="15"/>
      <c r="O685" s="21">
        <f t="shared" si="153"/>
        <v>48</v>
      </c>
      <c r="P685" s="21">
        <f t="shared" si="162"/>
        <v>13</v>
      </c>
      <c r="Q685" s="15"/>
      <c r="R685" s="15"/>
      <c r="S685" s="21">
        <f t="shared" si="154"/>
        <v>13</v>
      </c>
      <c r="T685" s="21">
        <f t="shared" si="163"/>
        <v>18</v>
      </c>
      <c r="U685" s="15"/>
      <c r="V685" s="15"/>
      <c r="W685" s="21">
        <f t="shared" si="155"/>
        <v>18</v>
      </c>
      <c r="X685" s="21">
        <f t="shared" si="164"/>
        <v>21</v>
      </c>
      <c r="Y685" s="15"/>
      <c r="Z685" s="15"/>
      <c r="AA685" s="21">
        <f t="shared" si="156"/>
        <v>21</v>
      </c>
      <c r="AB685" s="21">
        <f t="shared" si="165"/>
        <v>15</v>
      </c>
      <c r="AC685" s="15"/>
      <c r="AD685" s="15"/>
      <c r="AE685" s="21">
        <f t="shared" si="157"/>
        <v>15</v>
      </c>
      <c r="AF685" s="20" t="str">
        <f t="shared" si="158"/>
        <v>OK</v>
      </c>
    </row>
    <row r="686" spans="1:32" x14ac:dyDescent="0.3">
      <c r="A686" s="9">
        <v>46905</v>
      </c>
      <c r="B686" s="37" t="s">
        <v>161</v>
      </c>
      <c r="C686" s="11"/>
      <c r="D686" s="21">
        <f t="shared" si="159"/>
        <v>26</v>
      </c>
      <c r="E686" s="15"/>
      <c r="F686" s="15"/>
      <c r="G686" s="21">
        <f t="shared" si="151"/>
        <v>26</v>
      </c>
      <c r="H686" s="21">
        <f t="shared" si="160"/>
        <v>20</v>
      </c>
      <c r="I686" s="15"/>
      <c r="J686" s="15"/>
      <c r="K686" s="21">
        <f t="shared" si="152"/>
        <v>20</v>
      </c>
      <c r="L686" s="21">
        <f t="shared" si="161"/>
        <v>48</v>
      </c>
      <c r="M686" s="15"/>
      <c r="N686" s="15"/>
      <c r="O686" s="21">
        <f t="shared" si="153"/>
        <v>48</v>
      </c>
      <c r="P686" s="21">
        <f t="shared" si="162"/>
        <v>13</v>
      </c>
      <c r="Q686" s="15"/>
      <c r="R686" s="15"/>
      <c r="S686" s="21">
        <f t="shared" si="154"/>
        <v>13</v>
      </c>
      <c r="T686" s="21">
        <f t="shared" si="163"/>
        <v>18</v>
      </c>
      <c r="U686" s="15"/>
      <c r="V686" s="15"/>
      <c r="W686" s="21">
        <f t="shared" si="155"/>
        <v>18</v>
      </c>
      <c r="X686" s="21">
        <f t="shared" si="164"/>
        <v>21</v>
      </c>
      <c r="Y686" s="15"/>
      <c r="Z686" s="15"/>
      <c r="AA686" s="21">
        <f t="shared" si="156"/>
        <v>21</v>
      </c>
      <c r="AB686" s="21">
        <f t="shared" si="165"/>
        <v>15</v>
      </c>
      <c r="AC686" s="15"/>
      <c r="AD686" s="15"/>
      <c r="AE686" s="21">
        <f t="shared" si="157"/>
        <v>15</v>
      </c>
      <c r="AF686" s="20" t="str">
        <f t="shared" si="158"/>
        <v>OK</v>
      </c>
    </row>
    <row r="687" spans="1:32" x14ac:dyDescent="0.3">
      <c r="A687" s="9">
        <v>46906</v>
      </c>
      <c r="B687" s="37" t="s">
        <v>162</v>
      </c>
      <c r="C687" s="11"/>
      <c r="D687" s="21">
        <f t="shared" si="159"/>
        <v>26</v>
      </c>
      <c r="E687" s="15"/>
      <c r="F687" s="15"/>
      <c r="G687" s="21">
        <f t="shared" si="151"/>
        <v>26</v>
      </c>
      <c r="H687" s="21">
        <f t="shared" si="160"/>
        <v>20</v>
      </c>
      <c r="I687" s="15"/>
      <c r="J687" s="15"/>
      <c r="K687" s="21">
        <f t="shared" si="152"/>
        <v>20</v>
      </c>
      <c r="L687" s="21">
        <f t="shared" si="161"/>
        <v>48</v>
      </c>
      <c r="M687" s="15"/>
      <c r="N687" s="15"/>
      <c r="O687" s="21">
        <f t="shared" si="153"/>
        <v>48</v>
      </c>
      <c r="P687" s="21">
        <f t="shared" si="162"/>
        <v>13</v>
      </c>
      <c r="Q687" s="15"/>
      <c r="R687" s="15"/>
      <c r="S687" s="21">
        <f t="shared" si="154"/>
        <v>13</v>
      </c>
      <c r="T687" s="21">
        <f t="shared" si="163"/>
        <v>18</v>
      </c>
      <c r="U687" s="15"/>
      <c r="V687" s="15"/>
      <c r="W687" s="21">
        <f t="shared" si="155"/>
        <v>18</v>
      </c>
      <c r="X687" s="21">
        <f t="shared" si="164"/>
        <v>21</v>
      </c>
      <c r="Y687" s="15"/>
      <c r="Z687" s="15"/>
      <c r="AA687" s="21">
        <f t="shared" si="156"/>
        <v>21</v>
      </c>
      <c r="AB687" s="21">
        <f t="shared" si="165"/>
        <v>15</v>
      </c>
      <c r="AC687" s="15"/>
      <c r="AD687" s="15"/>
      <c r="AE687" s="21">
        <f t="shared" si="157"/>
        <v>15</v>
      </c>
      <c r="AF687" s="20" t="str">
        <f t="shared" si="158"/>
        <v>OK</v>
      </c>
    </row>
    <row r="688" spans="1:32" x14ac:dyDescent="0.3">
      <c r="A688" s="9">
        <v>46907</v>
      </c>
      <c r="B688" s="37" t="s">
        <v>163</v>
      </c>
      <c r="C688" s="11"/>
      <c r="D688" s="21">
        <f t="shared" si="159"/>
        <v>26</v>
      </c>
      <c r="E688" s="15"/>
      <c r="F688" s="15"/>
      <c r="G688" s="21">
        <f t="shared" si="151"/>
        <v>26</v>
      </c>
      <c r="H688" s="21">
        <f t="shared" si="160"/>
        <v>20</v>
      </c>
      <c r="I688" s="15"/>
      <c r="J688" s="15"/>
      <c r="K688" s="21">
        <f t="shared" si="152"/>
        <v>20</v>
      </c>
      <c r="L688" s="21">
        <f t="shared" si="161"/>
        <v>48</v>
      </c>
      <c r="M688" s="15"/>
      <c r="N688" s="15"/>
      <c r="O688" s="21">
        <f t="shared" si="153"/>
        <v>48</v>
      </c>
      <c r="P688" s="21">
        <f t="shared" si="162"/>
        <v>13</v>
      </c>
      <c r="Q688" s="15"/>
      <c r="R688" s="15"/>
      <c r="S688" s="21">
        <f t="shared" si="154"/>
        <v>13</v>
      </c>
      <c r="T688" s="21">
        <f t="shared" si="163"/>
        <v>18</v>
      </c>
      <c r="U688" s="15"/>
      <c r="V688" s="15"/>
      <c r="W688" s="21">
        <f t="shared" si="155"/>
        <v>18</v>
      </c>
      <c r="X688" s="21">
        <f t="shared" si="164"/>
        <v>21</v>
      </c>
      <c r="Y688" s="15"/>
      <c r="Z688" s="15"/>
      <c r="AA688" s="21">
        <f t="shared" si="156"/>
        <v>21</v>
      </c>
      <c r="AB688" s="21">
        <f t="shared" si="165"/>
        <v>15</v>
      </c>
      <c r="AC688" s="15"/>
      <c r="AD688" s="15"/>
      <c r="AE688" s="21">
        <f t="shared" si="157"/>
        <v>15</v>
      </c>
      <c r="AF688" s="20" t="str">
        <f t="shared" si="158"/>
        <v>OK</v>
      </c>
    </row>
    <row r="689" spans="1:32" x14ac:dyDescent="0.3">
      <c r="A689" s="9">
        <v>46908</v>
      </c>
      <c r="B689" s="37" t="s">
        <v>158</v>
      </c>
      <c r="C689" s="11"/>
      <c r="D689" s="21">
        <f t="shared" si="159"/>
        <v>26</v>
      </c>
      <c r="E689" s="15"/>
      <c r="F689" s="15"/>
      <c r="G689" s="21">
        <f t="shared" si="151"/>
        <v>26</v>
      </c>
      <c r="H689" s="21">
        <f t="shared" si="160"/>
        <v>20</v>
      </c>
      <c r="I689" s="15"/>
      <c r="J689" s="15"/>
      <c r="K689" s="21">
        <f t="shared" si="152"/>
        <v>20</v>
      </c>
      <c r="L689" s="21">
        <f t="shared" si="161"/>
        <v>48</v>
      </c>
      <c r="M689" s="15"/>
      <c r="N689" s="15"/>
      <c r="O689" s="21">
        <f t="shared" si="153"/>
        <v>48</v>
      </c>
      <c r="P689" s="21">
        <f t="shared" si="162"/>
        <v>13</v>
      </c>
      <c r="Q689" s="15"/>
      <c r="R689" s="15"/>
      <c r="S689" s="21">
        <f t="shared" si="154"/>
        <v>13</v>
      </c>
      <c r="T689" s="21">
        <f t="shared" si="163"/>
        <v>18</v>
      </c>
      <c r="U689" s="15"/>
      <c r="V689" s="15"/>
      <c r="W689" s="21">
        <f t="shared" si="155"/>
        <v>18</v>
      </c>
      <c r="X689" s="21">
        <f t="shared" si="164"/>
        <v>21</v>
      </c>
      <c r="Y689" s="15"/>
      <c r="Z689" s="15"/>
      <c r="AA689" s="21">
        <f t="shared" si="156"/>
        <v>21</v>
      </c>
      <c r="AB689" s="21">
        <f t="shared" si="165"/>
        <v>15</v>
      </c>
      <c r="AC689" s="15"/>
      <c r="AD689" s="15"/>
      <c r="AE689" s="21">
        <f t="shared" si="157"/>
        <v>15</v>
      </c>
      <c r="AF689" s="20" t="str">
        <f t="shared" si="158"/>
        <v>OK</v>
      </c>
    </row>
    <row r="690" spans="1:32" x14ac:dyDescent="0.3">
      <c r="A690" s="9">
        <v>46909</v>
      </c>
      <c r="B690" s="37" t="s">
        <v>157</v>
      </c>
      <c r="C690" s="11"/>
      <c r="D690" s="21">
        <f t="shared" si="159"/>
        <v>26</v>
      </c>
      <c r="E690" s="15"/>
      <c r="F690" s="15"/>
      <c r="G690" s="21">
        <f t="shared" si="151"/>
        <v>26</v>
      </c>
      <c r="H690" s="21">
        <f t="shared" si="160"/>
        <v>20</v>
      </c>
      <c r="I690" s="15"/>
      <c r="J690" s="15"/>
      <c r="K690" s="21">
        <f t="shared" si="152"/>
        <v>20</v>
      </c>
      <c r="L690" s="21">
        <f t="shared" si="161"/>
        <v>48</v>
      </c>
      <c r="M690" s="15"/>
      <c r="N690" s="15"/>
      <c r="O690" s="21">
        <f t="shared" si="153"/>
        <v>48</v>
      </c>
      <c r="P690" s="21">
        <f t="shared" si="162"/>
        <v>13</v>
      </c>
      <c r="Q690" s="15"/>
      <c r="R690" s="15"/>
      <c r="S690" s="21">
        <f t="shared" si="154"/>
        <v>13</v>
      </c>
      <c r="T690" s="21">
        <f t="shared" si="163"/>
        <v>18</v>
      </c>
      <c r="U690" s="15"/>
      <c r="V690" s="15"/>
      <c r="W690" s="21">
        <f t="shared" si="155"/>
        <v>18</v>
      </c>
      <c r="X690" s="21">
        <f t="shared" si="164"/>
        <v>21</v>
      </c>
      <c r="Y690" s="15"/>
      <c r="Z690" s="15"/>
      <c r="AA690" s="21">
        <f t="shared" si="156"/>
        <v>21</v>
      </c>
      <c r="AB690" s="21">
        <f t="shared" si="165"/>
        <v>15</v>
      </c>
      <c r="AC690" s="15"/>
      <c r="AD690" s="15"/>
      <c r="AE690" s="21">
        <f t="shared" si="157"/>
        <v>15</v>
      </c>
      <c r="AF690" s="20" t="str">
        <f t="shared" si="158"/>
        <v>OK</v>
      </c>
    </row>
    <row r="691" spans="1:32" x14ac:dyDescent="0.3">
      <c r="A691" s="9">
        <v>46910</v>
      </c>
      <c r="B691" s="37" t="s">
        <v>159</v>
      </c>
      <c r="C691" s="11"/>
      <c r="D691" s="21">
        <f t="shared" si="159"/>
        <v>26</v>
      </c>
      <c r="E691" s="15"/>
      <c r="F691" s="15"/>
      <c r="G691" s="21">
        <f t="shared" si="151"/>
        <v>26</v>
      </c>
      <c r="H691" s="21">
        <f t="shared" si="160"/>
        <v>20</v>
      </c>
      <c r="I691" s="15"/>
      <c r="J691" s="15"/>
      <c r="K691" s="21">
        <f t="shared" si="152"/>
        <v>20</v>
      </c>
      <c r="L691" s="21">
        <f t="shared" si="161"/>
        <v>48</v>
      </c>
      <c r="M691" s="15"/>
      <c r="N691" s="15"/>
      <c r="O691" s="21">
        <f t="shared" si="153"/>
        <v>48</v>
      </c>
      <c r="P691" s="21">
        <f t="shared" si="162"/>
        <v>13</v>
      </c>
      <c r="Q691" s="15"/>
      <c r="R691" s="15"/>
      <c r="S691" s="21">
        <f t="shared" si="154"/>
        <v>13</v>
      </c>
      <c r="T691" s="21">
        <f t="shared" si="163"/>
        <v>18</v>
      </c>
      <c r="U691" s="15"/>
      <c r="V691" s="15"/>
      <c r="W691" s="21">
        <f t="shared" si="155"/>
        <v>18</v>
      </c>
      <c r="X691" s="21">
        <f t="shared" si="164"/>
        <v>21</v>
      </c>
      <c r="Y691" s="15"/>
      <c r="Z691" s="15"/>
      <c r="AA691" s="21">
        <f t="shared" si="156"/>
        <v>21</v>
      </c>
      <c r="AB691" s="21">
        <f t="shared" si="165"/>
        <v>15</v>
      </c>
      <c r="AC691" s="15"/>
      <c r="AD691" s="15"/>
      <c r="AE691" s="21">
        <f t="shared" si="157"/>
        <v>15</v>
      </c>
      <c r="AF691" s="20" t="str">
        <f t="shared" si="158"/>
        <v>OK</v>
      </c>
    </row>
    <row r="692" spans="1:32" x14ac:dyDescent="0.3">
      <c r="A692" s="9">
        <v>46911</v>
      </c>
      <c r="B692" s="37" t="s">
        <v>160</v>
      </c>
      <c r="C692" s="11"/>
      <c r="D692" s="21">
        <f t="shared" si="159"/>
        <v>26</v>
      </c>
      <c r="E692" s="15"/>
      <c r="F692" s="15"/>
      <c r="G692" s="21">
        <f t="shared" si="151"/>
        <v>26</v>
      </c>
      <c r="H692" s="21">
        <f t="shared" si="160"/>
        <v>20</v>
      </c>
      <c r="I692" s="15"/>
      <c r="J692" s="15"/>
      <c r="K692" s="21">
        <f t="shared" si="152"/>
        <v>20</v>
      </c>
      <c r="L692" s="21">
        <f t="shared" si="161"/>
        <v>48</v>
      </c>
      <c r="M692" s="15"/>
      <c r="N692" s="15"/>
      <c r="O692" s="21">
        <f t="shared" si="153"/>
        <v>48</v>
      </c>
      <c r="P692" s="21">
        <f t="shared" si="162"/>
        <v>13</v>
      </c>
      <c r="Q692" s="15"/>
      <c r="R692" s="15"/>
      <c r="S692" s="21">
        <f t="shared" si="154"/>
        <v>13</v>
      </c>
      <c r="T692" s="21">
        <f t="shared" si="163"/>
        <v>18</v>
      </c>
      <c r="U692" s="15"/>
      <c r="V692" s="15"/>
      <c r="W692" s="21">
        <f t="shared" si="155"/>
        <v>18</v>
      </c>
      <c r="X692" s="21">
        <f t="shared" si="164"/>
        <v>21</v>
      </c>
      <c r="Y692" s="15"/>
      <c r="Z692" s="15"/>
      <c r="AA692" s="21">
        <f t="shared" si="156"/>
        <v>21</v>
      </c>
      <c r="AB692" s="21">
        <f t="shared" si="165"/>
        <v>15</v>
      </c>
      <c r="AC692" s="15"/>
      <c r="AD692" s="15"/>
      <c r="AE692" s="21">
        <f t="shared" si="157"/>
        <v>15</v>
      </c>
      <c r="AF692" s="20" t="str">
        <f t="shared" si="158"/>
        <v>OK</v>
      </c>
    </row>
    <row r="693" spans="1:32" x14ac:dyDescent="0.3">
      <c r="A693" s="9">
        <v>46912</v>
      </c>
      <c r="B693" s="37" t="s">
        <v>161</v>
      </c>
      <c r="C693" s="11"/>
      <c r="D693" s="21">
        <f t="shared" si="159"/>
        <v>26</v>
      </c>
      <c r="E693" s="15"/>
      <c r="F693" s="15"/>
      <c r="G693" s="21">
        <f t="shared" si="151"/>
        <v>26</v>
      </c>
      <c r="H693" s="21">
        <f t="shared" si="160"/>
        <v>20</v>
      </c>
      <c r="I693" s="15"/>
      <c r="J693" s="15"/>
      <c r="K693" s="21">
        <f t="shared" si="152"/>
        <v>20</v>
      </c>
      <c r="L693" s="21">
        <f t="shared" si="161"/>
        <v>48</v>
      </c>
      <c r="M693" s="15"/>
      <c r="N693" s="15"/>
      <c r="O693" s="21">
        <f t="shared" si="153"/>
        <v>48</v>
      </c>
      <c r="P693" s="21">
        <f t="shared" si="162"/>
        <v>13</v>
      </c>
      <c r="Q693" s="15"/>
      <c r="R693" s="15"/>
      <c r="S693" s="21">
        <f t="shared" si="154"/>
        <v>13</v>
      </c>
      <c r="T693" s="21">
        <f t="shared" si="163"/>
        <v>18</v>
      </c>
      <c r="U693" s="15"/>
      <c r="V693" s="15"/>
      <c r="W693" s="21">
        <f t="shared" si="155"/>
        <v>18</v>
      </c>
      <c r="X693" s="21">
        <f t="shared" si="164"/>
        <v>21</v>
      </c>
      <c r="Y693" s="15"/>
      <c r="Z693" s="15"/>
      <c r="AA693" s="21">
        <f t="shared" si="156"/>
        <v>21</v>
      </c>
      <c r="AB693" s="21">
        <f t="shared" si="165"/>
        <v>15</v>
      </c>
      <c r="AC693" s="15"/>
      <c r="AD693" s="15"/>
      <c r="AE693" s="21">
        <f t="shared" si="157"/>
        <v>15</v>
      </c>
      <c r="AF693" s="20" t="str">
        <f t="shared" si="158"/>
        <v>OK</v>
      </c>
    </row>
    <row r="694" spans="1:32" x14ac:dyDescent="0.3">
      <c r="A694" s="9">
        <v>46913</v>
      </c>
      <c r="B694" s="37" t="s">
        <v>162</v>
      </c>
      <c r="C694" s="11"/>
      <c r="D694" s="21">
        <f t="shared" si="159"/>
        <v>26</v>
      </c>
      <c r="E694" s="15"/>
      <c r="F694" s="15"/>
      <c r="G694" s="21">
        <f t="shared" si="151"/>
        <v>26</v>
      </c>
      <c r="H694" s="21">
        <f t="shared" si="160"/>
        <v>20</v>
      </c>
      <c r="I694" s="15"/>
      <c r="J694" s="15"/>
      <c r="K694" s="21">
        <f t="shared" si="152"/>
        <v>20</v>
      </c>
      <c r="L694" s="21">
        <f t="shared" si="161"/>
        <v>48</v>
      </c>
      <c r="M694" s="15"/>
      <c r="N694" s="15"/>
      <c r="O694" s="21">
        <f t="shared" si="153"/>
        <v>48</v>
      </c>
      <c r="P694" s="21">
        <f t="shared" si="162"/>
        <v>13</v>
      </c>
      <c r="Q694" s="15"/>
      <c r="R694" s="15"/>
      <c r="S694" s="21">
        <f t="shared" si="154"/>
        <v>13</v>
      </c>
      <c r="T694" s="21">
        <f t="shared" si="163"/>
        <v>18</v>
      </c>
      <c r="U694" s="15"/>
      <c r="V694" s="15"/>
      <c r="W694" s="21">
        <f t="shared" si="155"/>
        <v>18</v>
      </c>
      <c r="X694" s="21">
        <f t="shared" si="164"/>
        <v>21</v>
      </c>
      <c r="Y694" s="15"/>
      <c r="Z694" s="15"/>
      <c r="AA694" s="21">
        <f t="shared" si="156"/>
        <v>21</v>
      </c>
      <c r="AB694" s="21">
        <f t="shared" si="165"/>
        <v>15</v>
      </c>
      <c r="AC694" s="15"/>
      <c r="AD694" s="15"/>
      <c r="AE694" s="21">
        <f t="shared" si="157"/>
        <v>15</v>
      </c>
      <c r="AF694" s="20" t="str">
        <f t="shared" si="158"/>
        <v>OK</v>
      </c>
    </row>
    <row r="695" spans="1:32" x14ac:dyDescent="0.3">
      <c r="A695" s="9">
        <v>46914</v>
      </c>
      <c r="B695" s="37" t="s">
        <v>163</v>
      </c>
      <c r="C695" s="11"/>
      <c r="D695" s="21">
        <f t="shared" si="159"/>
        <v>26</v>
      </c>
      <c r="E695" s="15"/>
      <c r="F695" s="15"/>
      <c r="G695" s="21">
        <f t="shared" si="151"/>
        <v>26</v>
      </c>
      <c r="H695" s="21">
        <f t="shared" si="160"/>
        <v>20</v>
      </c>
      <c r="I695" s="15"/>
      <c r="J695" s="15"/>
      <c r="K695" s="21">
        <f t="shared" si="152"/>
        <v>20</v>
      </c>
      <c r="L695" s="21">
        <f t="shared" si="161"/>
        <v>48</v>
      </c>
      <c r="M695" s="15"/>
      <c r="N695" s="15"/>
      <c r="O695" s="21">
        <f t="shared" si="153"/>
        <v>48</v>
      </c>
      <c r="P695" s="21">
        <f t="shared" si="162"/>
        <v>13</v>
      </c>
      <c r="Q695" s="15"/>
      <c r="R695" s="15"/>
      <c r="S695" s="21">
        <f t="shared" si="154"/>
        <v>13</v>
      </c>
      <c r="T695" s="21">
        <f t="shared" si="163"/>
        <v>18</v>
      </c>
      <c r="U695" s="15"/>
      <c r="V695" s="15"/>
      <c r="W695" s="21">
        <f t="shared" si="155"/>
        <v>18</v>
      </c>
      <c r="X695" s="21">
        <f t="shared" si="164"/>
        <v>21</v>
      </c>
      <c r="Y695" s="15"/>
      <c r="Z695" s="15"/>
      <c r="AA695" s="21">
        <f t="shared" si="156"/>
        <v>21</v>
      </c>
      <c r="AB695" s="21">
        <f t="shared" si="165"/>
        <v>15</v>
      </c>
      <c r="AC695" s="15"/>
      <c r="AD695" s="15"/>
      <c r="AE695" s="21">
        <f t="shared" si="157"/>
        <v>15</v>
      </c>
      <c r="AF695" s="20" t="str">
        <f t="shared" si="158"/>
        <v>OK</v>
      </c>
    </row>
    <row r="696" spans="1:32" x14ac:dyDescent="0.3">
      <c r="A696" s="9">
        <v>46915</v>
      </c>
      <c r="B696" s="37" t="s">
        <v>158</v>
      </c>
      <c r="C696" s="11"/>
      <c r="D696" s="21">
        <f t="shared" si="159"/>
        <v>26</v>
      </c>
      <c r="E696" s="15"/>
      <c r="F696" s="15"/>
      <c r="G696" s="21">
        <f t="shared" si="151"/>
        <v>26</v>
      </c>
      <c r="H696" s="21">
        <f t="shared" si="160"/>
        <v>20</v>
      </c>
      <c r="I696" s="15"/>
      <c r="J696" s="15"/>
      <c r="K696" s="21">
        <f t="shared" si="152"/>
        <v>20</v>
      </c>
      <c r="L696" s="21">
        <f t="shared" si="161"/>
        <v>48</v>
      </c>
      <c r="M696" s="15"/>
      <c r="N696" s="15"/>
      <c r="O696" s="21">
        <f t="shared" si="153"/>
        <v>48</v>
      </c>
      <c r="P696" s="21">
        <f t="shared" si="162"/>
        <v>13</v>
      </c>
      <c r="Q696" s="15"/>
      <c r="R696" s="15"/>
      <c r="S696" s="21">
        <f t="shared" si="154"/>
        <v>13</v>
      </c>
      <c r="T696" s="21">
        <f t="shared" si="163"/>
        <v>18</v>
      </c>
      <c r="U696" s="15"/>
      <c r="V696" s="15"/>
      <c r="W696" s="21">
        <f t="shared" si="155"/>
        <v>18</v>
      </c>
      <c r="X696" s="21">
        <f t="shared" si="164"/>
        <v>21</v>
      </c>
      <c r="Y696" s="15"/>
      <c r="Z696" s="15"/>
      <c r="AA696" s="21">
        <f t="shared" si="156"/>
        <v>21</v>
      </c>
      <c r="AB696" s="21">
        <f t="shared" si="165"/>
        <v>15</v>
      </c>
      <c r="AC696" s="15"/>
      <c r="AD696" s="15"/>
      <c r="AE696" s="21">
        <f t="shared" si="157"/>
        <v>15</v>
      </c>
      <c r="AF696" s="20" t="str">
        <f t="shared" si="158"/>
        <v>OK</v>
      </c>
    </row>
    <row r="697" spans="1:32" x14ac:dyDescent="0.3">
      <c r="A697" s="9">
        <v>46916</v>
      </c>
      <c r="B697" s="37" t="s">
        <v>157</v>
      </c>
      <c r="C697" s="11"/>
      <c r="D697" s="21">
        <f t="shared" si="159"/>
        <v>26</v>
      </c>
      <c r="E697" s="15"/>
      <c r="F697" s="15"/>
      <c r="G697" s="21">
        <f t="shared" si="151"/>
        <v>26</v>
      </c>
      <c r="H697" s="21">
        <f t="shared" si="160"/>
        <v>20</v>
      </c>
      <c r="I697" s="15"/>
      <c r="J697" s="15"/>
      <c r="K697" s="21">
        <f t="shared" si="152"/>
        <v>20</v>
      </c>
      <c r="L697" s="21">
        <f t="shared" si="161"/>
        <v>48</v>
      </c>
      <c r="M697" s="15"/>
      <c r="N697" s="15"/>
      <c r="O697" s="21">
        <f t="shared" si="153"/>
        <v>48</v>
      </c>
      <c r="P697" s="21">
        <f t="shared" si="162"/>
        <v>13</v>
      </c>
      <c r="Q697" s="15"/>
      <c r="R697" s="15"/>
      <c r="S697" s="21">
        <f t="shared" si="154"/>
        <v>13</v>
      </c>
      <c r="T697" s="21">
        <f t="shared" si="163"/>
        <v>18</v>
      </c>
      <c r="U697" s="15"/>
      <c r="V697" s="15"/>
      <c r="W697" s="21">
        <f t="shared" si="155"/>
        <v>18</v>
      </c>
      <c r="X697" s="21">
        <f t="shared" si="164"/>
        <v>21</v>
      </c>
      <c r="Y697" s="15"/>
      <c r="Z697" s="15"/>
      <c r="AA697" s="21">
        <f t="shared" si="156"/>
        <v>21</v>
      </c>
      <c r="AB697" s="21">
        <f t="shared" si="165"/>
        <v>15</v>
      </c>
      <c r="AC697" s="15"/>
      <c r="AD697" s="15"/>
      <c r="AE697" s="21">
        <f t="shared" si="157"/>
        <v>15</v>
      </c>
      <c r="AF697" s="20" t="str">
        <f t="shared" si="158"/>
        <v>OK</v>
      </c>
    </row>
    <row r="698" spans="1:32" x14ac:dyDescent="0.3">
      <c r="A698" s="9">
        <v>46917</v>
      </c>
      <c r="B698" s="37" t="s">
        <v>159</v>
      </c>
      <c r="C698" s="11"/>
      <c r="D698" s="21">
        <f t="shared" si="159"/>
        <v>26</v>
      </c>
      <c r="E698" s="15"/>
      <c r="F698" s="15"/>
      <c r="G698" s="21">
        <f t="shared" si="151"/>
        <v>26</v>
      </c>
      <c r="H698" s="21">
        <f t="shared" si="160"/>
        <v>20</v>
      </c>
      <c r="I698" s="15"/>
      <c r="J698" s="15"/>
      <c r="K698" s="21">
        <f t="shared" si="152"/>
        <v>20</v>
      </c>
      <c r="L698" s="21">
        <f t="shared" si="161"/>
        <v>48</v>
      </c>
      <c r="M698" s="15"/>
      <c r="N698" s="15"/>
      <c r="O698" s="21">
        <f t="shared" si="153"/>
        <v>48</v>
      </c>
      <c r="P698" s="21">
        <f t="shared" si="162"/>
        <v>13</v>
      </c>
      <c r="Q698" s="15"/>
      <c r="R698" s="15"/>
      <c r="S698" s="21">
        <f t="shared" si="154"/>
        <v>13</v>
      </c>
      <c r="T698" s="21">
        <f t="shared" si="163"/>
        <v>18</v>
      </c>
      <c r="U698" s="15"/>
      <c r="V698" s="15"/>
      <c r="W698" s="21">
        <f t="shared" si="155"/>
        <v>18</v>
      </c>
      <c r="X698" s="21">
        <f t="shared" si="164"/>
        <v>21</v>
      </c>
      <c r="Y698" s="15"/>
      <c r="Z698" s="15"/>
      <c r="AA698" s="21">
        <f t="shared" si="156"/>
        <v>21</v>
      </c>
      <c r="AB698" s="21">
        <f t="shared" si="165"/>
        <v>15</v>
      </c>
      <c r="AC698" s="15"/>
      <c r="AD698" s="15"/>
      <c r="AE698" s="21">
        <f t="shared" si="157"/>
        <v>15</v>
      </c>
      <c r="AF698" s="20" t="str">
        <f t="shared" si="158"/>
        <v>OK</v>
      </c>
    </row>
    <row r="699" spans="1:32" x14ac:dyDescent="0.3">
      <c r="A699" s="9">
        <v>46918</v>
      </c>
      <c r="B699" s="37" t="s">
        <v>160</v>
      </c>
      <c r="C699" s="11"/>
      <c r="D699" s="21">
        <f t="shared" si="159"/>
        <v>26</v>
      </c>
      <c r="E699" s="15"/>
      <c r="F699" s="15"/>
      <c r="G699" s="21">
        <f t="shared" si="151"/>
        <v>26</v>
      </c>
      <c r="H699" s="21">
        <f t="shared" si="160"/>
        <v>20</v>
      </c>
      <c r="I699" s="15"/>
      <c r="J699" s="15"/>
      <c r="K699" s="21">
        <f t="shared" si="152"/>
        <v>20</v>
      </c>
      <c r="L699" s="21">
        <f t="shared" si="161"/>
        <v>48</v>
      </c>
      <c r="M699" s="15"/>
      <c r="N699" s="15"/>
      <c r="O699" s="21">
        <f t="shared" si="153"/>
        <v>48</v>
      </c>
      <c r="P699" s="21">
        <f t="shared" si="162"/>
        <v>13</v>
      </c>
      <c r="Q699" s="15"/>
      <c r="R699" s="15"/>
      <c r="S699" s="21">
        <f t="shared" si="154"/>
        <v>13</v>
      </c>
      <c r="T699" s="21">
        <f t="shared" si="163"/>
        <v>18</v>
      </c>
      <c r="U699" s="15"/>
      <c r="V699" s="15"/>
      <c r="W699" s="21">
        <f t="shared" si="155"/>
        <v>18</v>
      </c>
      <c r="X699" s="21">
        <f t="shared" si="164"/>
        <v>21</v>
      </c>
      <c r="Y699" s="15"/>
      <c r="Z699" s="15"/>
      <c r="AA699" s="21">
        <f t="shared" si="156"/>
        <v>21</v>
      </c>
      <c r="AB699" s="21">
        <f t="shared" si="165"/>
        <v>15</v>
      </c>
      <c r="AC699" s="15"/>
      <c r="AD699" s="15"/>
      <c r="AE699" s="21">
        <f t="shared" si="157"/>
        <v>15</v>
      </c>
      <c r="AF699" s="20" t="str">
        <f t="shared" si="158"/>
        <v>OK</v>
      </c>
    </row>
    <row r="700" spans="1:32" x14ac:dyDescent="0.3">
      <c r="A700" s="9">
        <v>46919</v>
      </c>
      <c r="B700" s="37" t="s">
        <v>161</v>
      </c>
      <c r="C700" s="11"/>
      <c r="D700" s="21">
        <f t="shared" si="159"/>
        <v>26</v>
      </c>
      <c r="E700" s="15"/>
      <c r="F700" s="15"/>
      <c r="G700" s="21">
        <f t="shared" si="151"/>
        <v>26</v>
      </c>
      <c r="H700" s="21">
        <f t="shared" si="160"/>
        <v>20</v>
      </c>
      <c r="I700" s="15"/>
      <c r="J700" s="15"/>
      <c r="K700" s="21">
        <f t="shared" si="152"/>
        <v>20</v>
      </c>
      <c r="L700" s="21">
        <f t="shared" si="161"/>
        <v>48</v>
      </c>
      <c r="M700" s="15"/>
      <c r="N700" s="15"/>
      <c r="O700" s="21">
        <f t="shared" si="153"/>
        <v>48</v>
      </c>
      <c r="P700" s="21">
        <f t="shared" si="162"/>
        <v>13</v>
      </c>
      <c r="Q700" s="15"/>
      <c r="R700" s="15"/>
      <c r="S700" s="21">
        <f t="shared" si="154"/>
        <v>13</v>
      </c>
      <c r="T700" s="21">
        <f t="shared" si="163"/>
        <v>18</v>
      </c>
      <c r="U700" s="15"/>
      <c r="V700" s="15"/>
      <c r="W700" s="21">
        <f t="shared" si="155"/>
        <v>18</v>
      </c>
      <c r="X700" s="21">
        <f t="shared" si="164"/>
        <v>21</v>
      </c>
      <c r="Y700" s="15"/>
      <c r="Z700" s="15"/>
      <c r="AA700" s="21">
        <f t="shared" si="156"/>
        <v>21</v>
      </c>
      <c r="AB700" s="21">
        <f t="shared" si="165"/>
        <v>15</v>
      </c>
      <c r="AC700" s="15"/>
      <c r="AD700" s="15"/>
      <c r="AE700" s="21">
        <f t="shared" si="157"/>
        <v>15</v>
      </c>
      <c r="AF700" s="20" t="str">
        <f t="shared" si="158"/>
        <v>OK</v>
      </c>
    </row>
    <row r="701" spans="1:32" x14ac:dyDescent="0.3">
      <c r="A701" s="9">
        <v>46920</v>
      </c>
      <c r="B701" s="37" t="s">
        <v>162</v>
      </c>
      <c r="C701" s="11"/>
      <c r="D701" s="21">
        <f t="shared" si="159"/>
        <v>26</v>
      </c>
      <c r="E701" s="15"/>
      <c r="F701" s="15"/>
      <c r="G701" s="21">
        <f t="shared" si="151"/>
        <v>26</v>
      </c>
      <c r="H701" s="21">
        <f t="shared" si="160"/>
        <v>20</v>
      </c>
      <c r="I701" s="15"/>
      <c r="J701" s="15"/>
      <c r="K701" s="21">
        <f t="shared" si="152"/>
        <v>20</v>
      </c>
      <c r="L701" s="21">
        <f t="shared" si="161"/>
        <v>48</v>
      </c>
      <c r="M701" s="15"/>
      <c r="N701" s="15"/>
      <c r="O701" s="21">
        <f t="shared" si="153"/>
        <v>48</v>
      </c>
      <c r="P701" s="21">
        <f t="shared" si="162"/>
        <v>13</v>
      </c>
      <c r="Q701" s="15"/>
      <c r="R701" s="15"/>
      <c r="S701" s="21">
        <f t="shared" si="154"/>
        <v>13</v>
      </c>
      <c r="T701" s="21">
        <f t="shared" si="163"/>
        <v>18</v>
      </c>
      <c r="U701" s="15"/>
      <c r="V701" s="15"/>
      <c r="W701" s="21">
        <f t="shared" si="155"/>
        <v>18</v>
      </c>
      <c r="X701" s="21">
        <f t="shared" si="164"/>
        <v>21</v>
      </c>
      <c r="Y701" s="15"/>
      <c r="Z701" s="15"/>
      <c r="AA701" s="21">
        <f t="shared" si="156"/>
        <v>21</v>
      </c>
      <c r="AB701" s="21">
        <f t="shared" si="165"/>
        <v>15</v>
      </c>
      <c r="AC701" s="15"/>
      <c r="AD701" s="15"/>
      <c r="AE701" s="21">
        <f t="shared" si="157"/>
        <v>15</v>
      </c>
      <c r="AF701" s="20" t="str">
        <f t="shared" si="158"/>
        <v>OK</v>
      </c>
    </row>
    <row r="702" spans="1:32" x14ac:dyDescent="0.3">
      <c r="A702" s="9">
        <v>46921</v>
      </c>
      <c r="B702" s="37" t="s">
        <v>163</v>
      </c>
      <c r="C702" s="11"/>
      <c r="D702" s="21">
        <f t="shared" si="159"/>
        <v>26</v>
      </c>
      <c r="E702" s="15"/>
      <c r="F702" s="15"/>
      <c r="G702" s="21">
        <f t="shared" si="151"/>
        <v>26</v>
      </c>
      <c r="H702" s="21">
        <f t="shared" si="160"/>
        <v>20</v>
      </c>
      <c r="I702" s="15"/>
      <c r="J702" s="15"/>
      <c r="K702" s="21">
        <f t="shared" si="152"/>
        <v>20</v>
      </c>
      <c r="L702" s="21">
        <f t="shared" si="161"/>
        <v>48</v>
      </c>
      <c r="M702" s="15"/>
      <c r="N702" s="15"/>
      <c r="O702" s="21">
        <f t="shared" si="153"/>
        <v>48</v>
      </c>
      <c r="P702" s="21">
        <f t="shared" si="162"/>
        <v>13</v>
      </c>
      <c r="Q702" s="15"/>
      <c r="R702" s="15"/>
      <c r="S702" s="21">
        <f t="shared" si="154"/>
        <v>13</v>
      </c>
      <c r="T702" s="21">
        <f t="shared" si="163"/>
        <v>18</v>
      </c>
      <c r="U702" s="15"/>
      <c r="V702" s="15"/>
      <c r="W702" s="21">
        <f t="shared" si="155"/>
        <v>18</v>
      </c>
      <c r="X702" s="21">
        <f t="shared" si="164"/>
        <v>21</v>
      </c>
      <c r="Y702" s="15"/>
      <c r="Z702" s="15"/>
      <c r="AA702" s="21">
        <f t="shared" si="156"/>
        <v>21</v>
      </c>
      <c r="AB702" s="21">
        <f t="shared" si="165"/>
        <v>15</v>
      </c>
      <c r="AC702" s="15"/>
      <c r="AD702" s="15"/>
      <c r="AE702" s="21">
        <f t="shared" si="157"/>
        <v>15</v>
      </c>
      <c r="AF702" s="20" t="str">
        <f t="shared" si="158"/>
        <v>OK</v>
      </c>
    </row>
    <row r="703" spans="1:32" x14ac:dyDescent="0.3">
      <c r="A703" s="9">
        <v>46922</v>
      </c>
      <c r="B703" s="37" t="s">
        <v>158</v>
      </c>
      <c r="C703" s="11"/>
      <c r="D703" s="21">
        <f t="shared" si="159"/>
        <v>26</v>
      </c>
      <c r="E703" s="15"/>
      <c r="F703" s="15"/>
      <c r="G703" s="21">
        <f t="shared" si="151"/>
        <v>26</v>
      </c>
      <c r="H703" s="21">
        <f t="shared" si="160"/>
        <v>20</v>
      </c>
      <c r="I703" s="15"/>
      <c r="J703" s="15"/>
      <c r="K703" s="21">
        <f t="shared" si="152"/>
        <v>20</v>
      </c>
      <c r="L703" s="21">
        <f t="shared" si="161"/>
        <v>48</v>
      </c>
      <c r="M703" s="15"/>
      <c r="N703" s="15"/>
      <c r="O703" s="21">
        <f t="shared" si="153"/>
        <v>48</v>
      </c>
      <c r="P703" s="21">
        <f t="shared" si="162"/>
        <v>13</v>
      </c>
      <c r="Q703" s="15"/>
      <c r="R703" s="15"/>
      <c r="S703" s="21">
        <f t="shared" si="154"/>
        <v>13</v>
      </c>
      <c r="T703" s="21">
        <f t="shared" si="163"/>
        <v>18</v>
      </c>
      <c r="U703" s="15"/>
      <c r="V703" s="15"/>
      <c r="W703" s="21">
        <f t="shared" si="155"/>
        <v>18</v>
      </c>
      <c r="X703" s="21">
        <f t="shared" si="164"/>
        <v>21</v>
      </c>
      <c r="Y703" s="15"/>
      <c r="Z703" s="15"/>
      <c r="AA703" s="21">
        <f t="shared" si="156"/>
        <v>21</v>
      </c>
      <c r="AB703" s="21">
        <f t="shared" si="165"/>
        <v>15</v>
      </c>
      <c r="AC703" s="15"/>
      <c r="AD703" s="15"/>
      <c r="AE703" s="21">
        <f t="shared" si="157"/>
        <v>15</v>
      </c>
      <c r="AF703" s="20" t="str">
        <f t="shared" si="158"/>
        <v>OK</v>
      </c>
    </row>
    <row r="704" spans="1:32" x14ac:dyDescent="0.3">
      <c r="A704" s="9">
        <v>46923</v>
      </c>
      <c r="B704" s="37" t="s">
        <v>157</v>
      </c>
      <c r="C704" s="11"/>
      <c r="D704" s="21">
        <f t="shared" si="159"/>
        <v>26</v>
      </c>
      <c r="E704" s="15"/>
      <c r="F704" s="15"/>
      <c r="G704" s="21">
        <f t="shared" si="151"/>
        <v>26</v>
      </c>
      <c r="H704" s="21">
        <f t="shared" si="160"/>
        <v>20</v>
      </c>
      <c r="I704" s="15"/>
      <c r="J704" s="15"/>
      <c r="K704" s="21">
        <f t="shared" si="152"/>
        <v>20</v>
      </c>
      <c r="L704" s="21">
        <f t="shared" si="161"/>
        <v>48</v>
      </c>
      <c r="M704" s="15"/>
      <c r="N704" s="15"/>
      <c r="O704" s="21">
        <f t="shared" si="153"/>
        <v>48</v>
      </c>
      <c r="P704" s="21">
        <f t="shared" si="162"/>
        <v>13</v>
      </c>
      <c r="Q704" s="15"/>
      <c r="R704" s="15"/>
      <c r="S704" s="21">
        <f t="shared" si="154"/>
        <v>13</v>
      </c>
      <c r="T704" s="21">
        <f t="shared" si="163"/>
        <v>18</v>
      </c>
      <c r="U704" s="15"/>
      <c r="V704" s="15"/>
      <c r="W704" s="21">
        <f t="shared" si="155"/>
        <v>18</v>
      </c>
      <c r="X704" s="21">
        <f t="shared" si="164"/>
        <v>21</v>
      </c>
      <c r="Y704" s="15"/>
      <c r="Z704" s="15"/>
      <c r="AA704" s="21">
        <f t="shared" si="156"/>
        <v>21</v>
      </c>
      <c r="AB704" s="21">
        <f t="shared" si="165"/>
        <v>15</v>
      </c>
      <c r="AC704" s="15"/>
      <c r="AD704" s="15"/>
      <c r="AE704" s="21">
        <f t="shared" si="157"/>
        <v>15</v>
      </c>
      <c r="AF704" s="20" t="str">
        <f t="shared" si="158"/>
        <v>OK</v>
      </c>
    </row>
    <row r="705" spans="1:32" x14ac:dyDescent="0.3">
      <c r="A705" s="9">
        <v>46924</v>
      </c>
      <c r="B705" s="37" t="s">
        <v>159</v>
      </c>
      <c r="C705" s="11"/>
      <c r="D705" s="21">
        <f t="shared" si="159"/>
        <v>26</v>
      </c>
      <c r="E705" s="15"/>
      <c r="F705" s="15"/>
      <c r="G705" s="21">
        <f t="shared" si="151"/>
        <v>26</v>
      </c>
      <c r="H705" s="21">
        <f t="shared" si="160"/>
        <v>20</v>
      </c>
      <c r="I705" s="15"/>
      <c r="J705" s="15"/>
      <c r="K705" s="21">
        <f t="shared" si="152"/>
        <v>20</v>
      </c>
      <c r="L705" s="21">
        <f t="shared" si="161"/>
        <v>48</v>
      </c>
      <c r="M705" s="15"/>
      <c r="N705" s="15"/>
      <c r="O705" s="21">
        <f t="shared" si="153"/>
        <v>48</v>
      </c>
      <c r="P705" s="21">
        <f t="shared" si="162"/>
        <v>13</v>
      </c>
      <c r="Q705" s="15"/>
      <c r="R705" s="15"/>
      <c r="S705" s="21">
        <f t="shared" si="154"/>
        <v>13</v>
      </c>
      <c r="T705" s="21">
        <f t="shared" si="163"/>
        <v>18</v>
      </c>
      <c r="U705" s="15"/>
      <c r="V705" s="15"/>
      <c r="W705" s="21">
        <f t="shared" si="155"/>
        <v>18</v>
      </c>
      <c r="X705" s="21">
        <f t="shared" si="164"/>
        <v>21</v>
      </c>
      <c r="Y705" s="15"/>
      <c r="Z705" s="15"/>
      <c r="AA705" s="21">
        <f t="shared" si="156"/>
        <v>21</v>
      </c>
      <c r="AB705" s="21">
        <f t="shared" si="165"/>
        <v>15</v>
      </c>
      <c r="AC705" s="15"/>
      <c r="AD705" s="15"/>
      <c r="AE705" s="21">
        <f t="shared" si="157"/>
        <v>15</v>
      </c>
      <c r="AF705" s="20" t="str">
        <f t="shared" si="158"/>
        <v>OK</v>
      </c>
    </row>
    <row r="706" spans="1:32" x14ac:dyDescent="0.3">
      <c r="A706" s="9">
        <v>46925</v>
      </c>
      <c r="B706" s="37" t="s">
        <v>160</v>
      </c>
      <c r="C706" s="11"/>
      <c r="D706" s="21">
        <f t="shared" si="159"/>
        <v>26</v>
      </c>
      <c r="E706" s="15"/>
      <c r="F706" s="15"/>
      <c r="G706" s="21">
        <f t="shared" si="151"/>
        <v>26</v>
      </c>
      <c r="H706" s="21">
        <f t="shared" si="160"/>
        <v>20</v>
      </c>
      <c r="I706" s="15"/>
      <c r="J706" s="15"/>
      <c r="K706" s="21">
        <f t="shared" si="152"/>
        <v>20</v>
      </c>
      <c r="L706" s="21">
        <f t="shared" si="161"/>
        <v>48</v>
      </c>
      <c r="M706" s="15"/>
      <c r="N706" s="15"/>
      <c r="O706" s="21">
        <f t="shared" si="153"/>
        <v>48</v>
      </c>
      <c r="P706" s="21">
        <f t="shared" si="162"/>
        <v>13</v>
      </c>
      <c r="Q706" s="15"/>
      <c r="R706" s="15"/>
      <c r="S706" s="21">
        <f t="shared" si="154"/>
        <v>13</v>
      </c>
      <c r="T706" s="21">
        <f t="shared" si="163"/>
        <v>18</v>
      </c>
      <c r="U706" s="15"/>
      <c r="V706" s="15"/>
      <c r="W706" s="21">
        <f t="shared" si="155"/>
        <v>18</v>
      </c>
      <c r="X706" s="21">
        <f t="shared" si="164"/>
        <v>21</v>
      </c>
      <c r="Y706" s="15"/>
      <c r="Z706" s="15"/>
      <c r="AA706" s="21">
        <f t="shared" si="156"/>
        <v>21</v>
      </c>
      <c r="AB706" s="21">
        <f t="shared" si="165"/>
        <v>15</v>
      </c>
      <c r="AC706" s="15"/>
      <c r="AD706" s="15"/>
      <c r="AE706" s="21">
        <f t="shared" si="157"/>
        <v>15</v>
      </c>
      <c r="AF706" s="20" t="str">
        <f t="shared" si="158"/>
        <v>OK</v>
      </c>
    </row>
    <row r="707" spans="1:32" x14ac:dyDescent="0.3">
      <c r="A707" s="9">
        <v>46926</v>
      </c>
      <c r="B707" s="37" t="s">
        <v>161</v>
      </c>
      <c r="C707" s="11"/>
      <c r="D707" s="21">
        <f t="shared" si="159"/>
        <v>26</v>
      </c>
      <c r="E707" s="15"/>
      <c r="F707" s="15"/>
      <c r="G707" s="21">
        <f t="shared" si="151"/>
        <v>26</v>
      </c>
      <c r="H707" s="21">
        <f t="shared" si="160"/>
        <v>20</v>
      </c>
      <c r="I707" s="15"/>
      <c r="J707" s="15"/>
      <c r="K707" s="21">
        <f t="shared" si="152"/>
        <v>20</v>
      </c>
      <c r="L707" s="21">
        <f t="shared" si="161"/>
        <v>48</v>
      </c>
      <c r="M707" s="15"/>
      <c r="N707" s="15"/>
      <c r="O707" s="21">
        <f t="shared" si="153"/>
        <v>48</v>
      </c>
      <c r="P707" s="21">
        <f t="shared" si="162"/>
        <v>13</v>
      </c>
      <c r="Q707" s="15"/>
      <c r="R707" s="15"/>
      <c r="S707" s="21">
        <f t="shared" si="154"/>
        <v>13</v>
      </c>
      <c r="T707" s="21">
        <f t="shared" si="163"/>
        <v>18</v>
      </c>
      <c r="U707" s="15"/>
      <c r="V707" s="15"/>
      <c r="W707" s="21">
        <f t="shared" si="155"/>
        <v>18</v>
      </c>
      <c r="X707" s="21">
        <f t="shared" si="164"/>
        <v>21</v>
      </c>
      <c r="Y707" s="15"/>
      <c r="Z707" s="15"/>
      <c r="AA707" s="21">
        <f t="shared" si="156"/>
        <v>21</v>
      </c>
      <c r="AB707" s="21">
        <f t="shared" si="165"/>
        <v>15</v>
      </c>
      <c r="AC707" s="15"/>
      <c r="AD707" s="15"/>
      <c r="AE707" s="21">
        <f t="shared" si="157"/>
        <v>15</v>
      </c>
      <c r="AF707" s="20" t="str">
        <f t="shared" si="158"/>
        <v>OK</v>
      </c>
    </row>
    <row r="708" spans="1:32" x14ac:dyDescent="0.3">
      <c r="A708" s="9">
        <v>46927</v>
      </c>
      <c r="B708" s="37" t="s">
        <v>162</v>
      </c>
      <c r="C708" s="11"/>
      <c r="D708" s="21">
        <f t="shared" si="159"/>
        <v>26</v>
      </c>
      <c r="E708" s="15"/>
      <c r="F708" s="15"/>
      <c r="G708" s="21">
        <f t="shared" si="151"/>
        <v>26</v>
      </c>
      <c r="H708" s="21">
        <f t="shared" si="160"/>
        <v>20</v>
      </c>
      <c r="I708" s="15"/>
      <c r="J708" s="15"/>
      <c r="K708" s="21">
        <f t="shared" si="152"/>
        <v>20</v>
      </c>
      <c r="L708" s="21">
        <f t="shared" si="161"/>
        <v>48</v>
      </c>
      <c r="M708" s="15"/>
      <c r="N708" s="15"/>
      <c r="O708" s="21">
        <f t="shared" si="153"/>
        <v>48</v>
      </c>
      <c r="P708" s="21">
        <f t="shared" si="162"/>
        <v>13</v>
      </c>
      <c r="Q708" s="15"/>
      <c r="R708" s="15"/>
      <c r="S708" s="21">
        <f t="shared" si="154"/>
        <v>13</v>
      </c>
      <c r="T708" s="21">
        <f t="shared" si="163"/>
        <v>18</v>
      </c>
      <c r="U708" s="15"/>
      <c r="V708" s="15"/>
      <c r="W708" s="21">
        <f t="shared" si="155"/>
        <v>18</v>
      </c>
      <c r="X708" s="21">
        <f t="shared" si="164"/>
        <v>21</v>
      </c>
      <c r="Y708" s="15"/>
      <c r="Z708" s="15"/>
      <c r="AA708" s="21">
        <f t="shared" si="156"/>
        <v>21</v>
      </c>
      <c r="AB708" s="21">
        <f t="shared" si="165"/>
        <v>15</v>
      </c>
      <c r="AC708" s="15"/>
      <c r="AD708" s="15"/>
      <c r="AE708" s="21">
        <f t="shared" si="157"/>
        <v>15</v>
      </c>
      <c r="AF708" s="20" t="str">
        <f t="shared" si="158"/>
        <v>OK</v>
      </c>
    </row>
    <row r="709" spans="1:32" x14ac:dyDescent="0.3">
      <c r="A709" s="9">
        <v>46928</v>
      </c>
      <c r="B709" s="37" t="s">
        <v>163</v>
      </c>
      <c r="C709" s="11"/>
      <c r="D709" s="21">
        <f t="shared" si="159"/>
        <v>26</v>
      </c>
      <c r="E709" s="15"/>
      <c r="F709" s="15"/>
      <c r="G709" s="21">
        <f t="shared" si="151"/>
        <v>26</v>
      </c>
      <c r="H709" s="21">
        <f t="shared" si="160"/>
        <v>20</v>
      </c>
      <c r="I709" s="15"/>
      <c r="J709" s="15"/>
      <c r="K709" s="21">
        <f t="shared" si="152"/>
        <v>20</v>
      </c>
      <c r="L709" s="21">
        <f t="shared" si="161"/>
        <v>48</v>
      </c>
      <c r="M709" s="15"/>
      <c r="N709" s="15"/>
      <c r="O709" s="21">
        <f t="shared" si="153"/>
        <v>48</v>
      </c>
      <c r="P709" s="21">
        <f t="shared" si="162"/>
        <v>13</v>
      </c>
      <c r="Q709" s="15"/>
      <c r="R709" s="15"/>
      <c r="S709" s="21">
        <f t="shared" si="154"/>
        <v>13</v>
      </c>
      <c r="T709" s="21">
        <f t="shared" si="163"/>
        <v>18</v>
      </c>
      <c r="U709" s="15"/>
      <c r="V709" s="15"/>
      <c r="W709" s="21">
        <f t="shared" si="155"/>
        <v>18</v>
      </c>
      <c r="X709" s="21">
        <f t="shared" si="164"/>
        <v>21</v>
      </c>
      <c r="Y709" s="15"/>
      <c r="Z709" s="15"/>
      <c r="AA709" s="21">
        <f t="shared" si="156"/>
        <v>21</v>
      </c>
      <c r="AB709" s="21">
        <f t="shared" si="165"/>
        <v>15</v>
      </c>
      <c r="AC709" s="15"/>
      <c r="AD709" s="15"/>
      <c r="AE709" s="21">
        <f t="shared" si="157"/>
        <v>15</v>
      </c>
      <c r="AF709" s="20" t="str">
        <f t="shared" si="158"/>
        <v>OK</v>
      </c>
    </row>
    <row r="710" spans="1:32" x14ac:dyDescent="0.3">
      <c r="A710" s="9">
        <v>46929</v>
      </c>
      <c r="B710" s="37" t="s">
        <v>158</v>
      </c>
      <c r="C710" s="11"/>
      <c r="D710" s="21">
        <f t="shared" si="159"/>
        <v>26</v>
      </c>
      <c r="E710" s="15"/>
      <c r="F710" s="15"/>
      <c r="G710" s="21">
        <f t="shared" si="151"/>
        <v>26</v>
      </c>
      <c r="H710" s="21">
        <f t="shared" si="160"/>
        <v>20</v>
      </c>
      <c r="I710" s="15"/>
      <c r="J710" s="15"/>
      <c r="K710" s="21">
        <f t="shared" si="152"/>
        <v>20</v>
      </c>
      <c r="L710" s="21">
        <f t="shared" si="161"/>
        <v>48</v>
      </c>
      <c r="M710" s="15"/>
      <c r="N710" s="15"/>
      <c r="O710" s="21">
        <f t="shared" si="153"/>
        <v>48</v>
      </c>
      <c r="P710" s="21">
        <f t="shared" si="162"/>
        <v>13</v>
      </c>
      <c r="Q710" s="15"/>
      <c r="R710" s="15"/>
      <c r="S710" s="21">
        <f t="shared" si="154"/>
        <v>13</v>
      </c>
      <c r="T710" s="21">
        <f t="shared" si="163"/>
        <v>18</v>
      </c>
      <c r="U710" s="15"/>
      <c r="V710" s="15"/>
      <c r="W710" s="21">
        <f t="shared" si="155"/>
        <v>18</v>
      </c>
      <c r="X710" s="21">
        <f t="shared" si="164"/>
        <v>21</v>
      </c>
      <c r="Y710" s="15"/>
      <c r="Z710" s="15"/>
      <c r="AA710" s="21">
        <f t="shared" si="156"/>
        <v>21</v>
      </c>
      <c r="AB710" s="21">
        <f t="shared" si="165"/>
        <v>15</v>
      </c>
      <c r="AC710" s="15"/>
      <c r="AD710" s="15"/>
      <c r="AE710" s="21">
        <f t="shared" si="157"/>
        <v>15</v>
      </c>
      <c r="AF710" s="20" t="str">
        <f t="shared" si="158"/>
        <v>OK</v>
      </c>
    </row>
    <row r="711" spans="1:32" x14ac:dyDescent="0.3">
      <c r="A711" s="9">
        <v>46930</v>
      </c>
      <c r="B711" s="37" t="s">
        <v>157</v>
      </c>
      <c r="C711" s="11"/>
      <c r="D711" s="21">
        <f t="shared" si="159"/>
        <v>26</v>
      </c>
      <c r="E711" s="15"/>
      <c r="F711" s="15"/>
      <c r="G711" s="21">
        <f t="shared" si="151"/>
        <v>26</v>
      </c>
      <c r="H711" s="21">
        <f t="shared" si="160"/>
        <v>20</v>
      </c>
      <c r="I711" s="15"/>
      <c r="J711" s="15"/>
      <c r="K711" s="21">
        <f t="shared" si="152"/>
        <v>20</v>
      </c>
      <c r="L711" s="21">
        <f t="shared" si="161"/>
        <v>48</v>
      </c>
      <c r="M711" s="15"/>
      <c r="N711" s="15"/>
      <c r="O711" s="21">
        <f t="shared" si="153"/>
        <v>48</v>
      </c>
      <c r="P711" s="21">
        <f t="shared" si="162"/>
        <v>13</v>
      </c>
      <c r="Q711" s="15"/>
      <c r="R711" s="15"/>
      <c r="S711" s="21">
        <f t="shared" si="154"/>
        <v>13</v>
      </c>
      <c r="T711" s="21">
        <f t="shared" si="163"/>
        <v>18</v>
      </c>
      <c r="U711" s="15"/>
      <c r="V711" s="15"/>
      <c r="W711" s="21">
        <f t="shared" si="155"/>
        <v>18</v>
      </c>
      <c r="X711" s="21">
        <f t="shared" si="164"/>
        <v>21</v>
      </c>
      <c r="Y711" s="15"/>
      <c r="Z711" s="15"/>
      <c r="AA711" s="21">
        <f t="shared" si="156"/>
        <v>21</v>
      </c>
      <c r="AB711" s="21">
        <f t="shared" si="165"/>
        <v>15</v>
      </c>
      <c r="AC711" s="15"/>
      <c r="AD711" s="15"/>
      <c r="AE711" s="21">
        <f t="shared" si="157"/>
        <v>15</v>
      </c>
      <c r="AF711" s="20" t="str">
        <f t="shared" si="158"/>
        <v>OK</v>
      </c>
    </row>
    <row r="712" spans="1:32" x14ac:dyDescent="0.3">
      <c r="A712" s="9">
        <v>46931</v>
      </c>
      <c r="B712" s="37" t="s">
        <v>159</v>
      </c>
      <c r="C712" s="11"/>
      <c r="D712" s="21">
        <f t="shared" si="159"/>
        <v>26</v>
      </c>
      <c r="E712" s="15"/>
      <c r="F712" s="15"/>
      <c r="G712" s="21">
        <f t="shared" si="151"/>
        <v>26</v>
      </c>
      <c r="H712" s="21">
        <f t="shared" si="160"/>
        <v>20</v>
      </c>
      <c r="I712" s="15"/>
      <c r="J712" s="15"/>
      <c r="K712" s="21">
        <f t="shared" si="152"/>
        <v>20</v>
      </c>
      <c r="L712" s="21">
        <f t="shared" si="161"/>
        <v>48</v>
      </c>
      <c r="M712" s="15"/>
      <c r="N712" s="15"/>
      <c r="O712" s="21">
        <f t="shared" si="153"/>
        <v>48</v>
      </c>
      <c r="P712" s="21">
        <f t="shared" si="162"/>
        <v>13</v>
      </c>
      <c r="Q712" s="15"/>
      <c r="R712" s="15"/>
      <c r="S712" s="21">
        <f t="shared" si="154"/>
        <v>13</v>
      </c>
      <c r="T712" s="21">
        <f t="shared" si="163"/>
        <v>18</v>
      </c>
      <c r="U712" s="15"/>
      <c r="V712" s="15"/>
      <c r="W712" s="21">
        <f t="shared" si="155"/>
        <v>18</v>
      </c>
      <c r="X712" s="21">
        <f t="shared" si="164"/>
        <v>21</v>
      </c>
      <c r="Y712" s="15"/>
      <c r="Z712" s="15"/>
      <c r="AA712" s="21">
        <f t="shared" si="156"/>
        <v>21</v>
      </c>
      <c r="AB712" s="21">
        <f t="shared" si="165"/>
        <v>15</v>
      </c>
      <c r="AC712" s="15"/>
      <c r="AD712" s="15"/>
      <c r="AE712" s="21">
        <f t="shared" si="157"/>
        <v>15</v>
      </c>
      <c r="AF712" s="20" t="str">
        <f t="shared" si="158"/>
        <v>OK</v>
      </c>
    </row>
    <row r="713" spans="1:32" x14ac:dyDescent="0.3">
      <c r="A713" s="9">
        <v>46932</v>
      </c>
      <c r="B713" s="37" t="s">
        <v>160</v>
      </c>
      <c r="C713" s="11"/>
      <c r="D713" s="21">
        <f t="shared" si="159"/>
        <v>26</v>
      </c>
      <c r="E713" s="15"/>
      <c r="F713" s="15"/>
      <c r="G713" s="21">
        <f t="shared" si="151"/>
        <v>26</v>
      </c>
      <c r="H713" s="21">
        <f t="shared" si="160"/>
        <v>20</v>
      </c>
      <c r="I713" s="15"/>
      <c r="J713" s="15"/>
      <c r="K713" s="21">
        <f t="shared" si="152"/>
        <v>20</v>
      </c>
      <c r="L713" s="21">
        <f t="shared" si="161"/>
        <v>48</v>
      </c>
      <c r="M713" s="15"/>
      <c r="N713" s="15"/>
      <c r="O713" s="21">
        <f t="shared" si="153"/>
        <v>48</v>
      </c>
      <c r="P713" s="21">
        <f t="shared" si="162"/>
        <v>13</v>
      </c>
      <c r="Q713" s="15"/>
      <c r="R713" s="15"/>
      <c r="S713" s="21">
        <f t="shared" si="154"/>
        <v>13</v>
      </c>
      <c r="T713" s="21">
        <f t="shared" si="163"/>
        <v>18</v>
      </c>
      <c r="U713" s="15"/>
      <c r="V713" s="15"/>
      <c r="W713" s="21">
        <f t="shared" si="155"/>
        <v>18</v>
      </c>
      <c r="X713" s="21">
        <f t="shared" si="164"/>
        <v>21</v>
      </c>
      <c r="Y713" s="15"/>
      <c r="Z713" s="15"/>
      <c r="AA713" s="21">
        <f t="shared" si="156"/>
        <v>21</v>
      </c>
      <c r="AB713" s="21">
        <f t="shared" si="165"/>
        <v>15</v>
      </c>
      <c r="AC713" s="15"/>
      <c r="AD713" s="15"/>
      <c r="AE713" s="21">
        <f t="shared" si="157"/>
        <v>15</v>
      </c>
      <c r="AF713" s="20" t="str">
        <f t="shared" si="158"/>
        <v>OK</v>
      </c>
    </row>
    <row r="714" spans="1:32" x14ac:dyDescent="0.3">
      <c r="A714" s="9">
        <v>46933</v>
      </c>
      <c r="B714" s="37" t="s">
        <v>161</v>
      </c>
      <c r="C714" s="11"/>
      <c r="D714" s="21">
        <f t="shared" si="159"/>
        <v>26</v>
      </c>
      <c r="E714" s="15"/>
      <c r="F714" s="15"/>
      <c r="G714" s="21">
        <f t="shared" si="151"/>
        <v>26</v>
      </c>
      <c r="H714" s="21">
        <f t="shared" si="160"/>
        <v>20</v>
      </c>
      <c r="I714" s="15"/>
      <c r="J714" s="15"/>
      <c r="K714" s="21">
        <f t="shared" si="152"/>
        <v>20</v>
      </c>
      <c r="L714" s="21">
        <f t="shared" si="161"/>
        <v>48</v>
      </c>
      <c r="M714" s="15"/>
      <c r="N714" s="15"/>
      <c r="O714" s="21">
        <f t="shared" si="153"/>
        <v>48</v>
      </c>
      <c r="P714" s="21">
        <f t="shared" si="162"/>
        <v>13</v>
      </c>
      <c r="Q714" s="15"/>
      <c r="R714" s="15"/>
      <c r="S714" s="21">
        <f t="shared" si="154"/>
        <v>13</v>
      </c>
      <c r="T714" s="21">
        <f t="shared" si="163"/>
        <v>18</v>
      </c>
      <c r="U714" s="15"/>
      <c r="V714" s="15"/>
      <c r="W714" s="21">
        <f t="shared" si="155"/>
        <v>18</v>
      </c>
      <c r="X714" s="21">
        <f t="shared" si="164"/>
        <v>21</v>
      </c>
      <c r="Y714" s="15"/>
      <c r="Z714" s="15"/>
      <c r="AA714" s="21">
        <f t="shared" si="156"/>
        <v>21</v>
      </c>
      <c r="AB714" s="21">
        <f t="shared" si="165"/>
        <v>15</v>
      </c>
      <c r="AC714" s="15"/>
      <c r="AD714" s="15"/>
      <c r="AE714" s="21">
        <f t="shared" si="157"/>
        <v>15</v>
      </c>
      <c r="AF714" s="20" t="str">
        <f t="shared" si="158"/>
        <v>OK</v>
      </c>
    </row>
    <row r="715" spans="1:32" x14ac:dyDescent="0.3">
      <c r="A715" s="9">
        <v>46934</v>
      </c>
      <c r="B715" s="37" t="s">
        <v>162</v>
      </c>
      <c r="C715" s="11"/>
      <c r="D715" s="21">
        <f t="shared" si="159"/>
        <v>26</v>
      </c>
      <c r="E715" s="15"/>
      <c r="F715" s="15"/>
      <c r="G715" s="21">
        <f t="shared" si="151"/>
        <v>26</v>
      </c>
      <c r="H715" s="21">
        <f t="shared" si="160"/>
        <v>20</v>
      </c>
      <c r="I715" s="15"/>
      <c r="J715" s="15"/>
      <c r="K715" s="21">
        <f t="shared" si="152"/>
        <v>20</v>
      </c>
      <c r="L715" s="21">
        <f t="shared" si="161"/>
        <v>48</v>
      </c>
      <c r="M715" s="15"/>
      <c r="N715" s="15"/>
      <c r="O715" s="21">
        <f t="shared" si="153"/>
        <v>48</v>
      </c>
      <c r="P715" s="21">
        <f t="shared" si="162"/>
        <v>13</v>
      </c>
      <c r="Q715" s="15"/>
      <c r="R715" s="15"/>
      <c r="S715" s="21">
        <f t="shared" si="154"/>
        <v>13</v>
      </c>
      <c r="T715" s="21">
        <f t="shared" si="163"/>
        <v>18</v>
      </c>
      <c r="U715" s="15"/>
      <c r="V715" s="15"/>
      <c r="W715" s="21">
        <f t="shared" si="155"/>
        <v>18</v>
      </c>
      <c r="X715" s="21">
        <f t="shared" si="164"/>
        <v>21</v>
      </c>
      <c r="Y715" s="15"/>
      <c r="Z715" s="15"/>
      <c r="AA715" s="21">
        <f t="shared" si="156"/>
        <v>21</v>
      </c>
      <c r="AB715" s="21">
        <f t="shared" si="165"/>
        <v>15</v>
      </c>
      <c r="AC715" s="15"/>
      <c r="AD715" s="15"/>
      <c r="AE715" s="21">
        <f t="shared" si="157"/>
        <v>15</v>
      </c>
      <c r="AF715" s="20" t="str">
        <f t="shared" si="158"/>
        <v>OK</v>
      </c>
    </row>
    <row r="716" spans="1:32" x14ac:dyDescent="0.3">
      <c r="A716" s="9">
        <v>46935</v>
      </c>
      <c r="B716" s="37" t="s">
        <v>163</v>
      </c>
      <c r="C716" s="11"/>
      <c r="D716" s="21">
        <f t="shared" si="159"/>
        <v>26</v>
      </c>
      <c r="E716" s="15"/>
      <c r="F716" s="15"/>
      <c r="G716" s="21">
        <f t="shared" si="151"/>
        <v>26</v>
      </c>
      <c r="H716" s="21">
        <f t="shared" si="160"/>
        <v>20</v>
      </c>
      <c r="I716" s="15"/>
      <c r="J716" s="15"/>
      <c r="K716" s="21">
        <f t="shared" si="152"/>
        <v>20</v>
      </c>
      <c r="L716" s="21">
        <f t="shared" si="161"/>
        <v>48</v>
      </c>
      <c r="M716" s="15"/>
      <c r="N716" s="15"/>
      <c r="O716" s="21">
        <f t="shared" si="153"/>
        <v>48</v>
      </c>
      <c r="P716" s="21">
        <f t="shared" si="162"/>
        <v>13</v>
      </c>
      <c r="Q716" s="15"/>
      <c r="R716" s="15"/>
      <c r="S716" s="21">
        <f t="shared" si="154"/>
        <v>13</v>
      </c>
      <c r="T716" s="21">
        <f t="shared" si="163"/>
        <v>18</v>
      </c>
      <c r="U716" s="15"/>
      <c r="V716" s="15"/>
      <c r="W716" s="21">
        <f t="shared" si="155"/>
        <v>18</v>
      </c>
      <c r="X716" s="21">
        <f t="shared" si="164"/>
        <v>21</v>
      </c>
      <c r="Y716" s="15"/>
      <c r="Z716" s="15"/>
      <c r="AA716" s="21">
        <f t="shared" si="156"/>
        <v>21</v>
      </c>
      <c r="AB716" s="21">
        <f t="shared" si="165"/>
        <v>15</v>
      </c>
      <c r="AC716" s="15"/>
      <c r="AD716" s="15"/>
      <c r="AE716" s="21">
        <f t="shared" si="157"/>
        <v>15</v>
      </c>
      <c r="AF716" s="20" t="str">
        <f t="shared" si="158"/>
        <v>OK</v>
      </c>
    </row>
    <row r="717" spans="1:32" x14ac:dyDescent="0.3">
      <c r="A717" s="9">
        <v>46936</v>
      </c>
      <c r="B717" s="37" t="s">
        <v>158</v>
      </c>
      <c r="C717" s="11"/>
      <c r="D717" s="21">
        <f t="shared" si="159"/>
        <v>26</v>
      </c>
      <c r="E717" s="15"/>
      <c r="F717" s="15"/>
      <c r="G717" s="21">
        <f t="shared" si="151"/>
        <v>26</v>
      </c>
      <c r="H717" s="21">
        <f t="shared" si="160"/>
        <v>20</v>
      </c>
      <c r="I717" s="15"/>
      <c r="J717" s="15"/>
      <c r="K717" s="21">
        <f t="shared" si="152"/>
        <v>20</v>
      </c>
      <c r="L717" s="21">
        <f t="shared" si="161"/>
        <v>48</v>
      </c>
      <c r="M717" s="15"/>
      <c r="N717" s="15"/>
      <c r="O717" s="21">
        <f t="shared" si="153"/>
        <v>48</v>
      </c>
      <c r="P717" s="21">
        <f t="shared" si="162"/>
        <v>13</v>
      </c>
      <c r="Q717" s="15"/>
      <c r="R717" s="15"/>
      <c r="S717" s="21">
        <f t="shared" si="154"/>
        <v>13</v>
      </c>
      <c r="T717" s="21">
        <f t="shared" si="163"/>
        <v>18</v>
      </c>
      <c r="U717" s="15"/>
      <c r="V717" s="15"/>
      <c r="W717" s="21">
        <f t="shared" si="155"/>
        <v>18</v>
      </c>
      <c r="X717" s="21">
        <f t="shared" si="164"/>
        <v>21</v>
      </c>
      <c r="Y717" s="15"/>
      <c r="Z717" s="15"/>
      <c r="AA717" s="21">
        <f t="shared" si="156"/>
        <v>21</v>
      </c>
      <c r="AB717" s="21">
        <f t="shared" si="165"/>
        <v>15</v>
      </c>
      <c r="AC717" s="15"/>
      <c r="AD717" s="15"/>
      <c r="AE717" s="21">
        <f t="shared" si="157"/>
        <v>15</v>
      </c>
      <c r="AF717" s="20" t="str">
        <f t="shared" si="158"/>
        <v>OK</v>
      </c>
    </row>
    <row r="718" spans="1:32" x14ac:dyDescent="0.3">
      <c r="A718" s="9">
        <v>46937</v>
      </c>
      <c r="B718" s="37" t="s">
        <v>157</v>
      </c>
      <c r="C718" s="11"/>
      <c r="D718" s="21">
        <f t="shared" si="159"/>
        <v>26</v>
      </c>
      <c r="E718" s="15"/>
      <c r="F718" s="15"/>
      <c r="G718" s="21">
        <f t="shared" si="151"/>
        <v>26</v>
      </c>
      <c r="H718" s="21">
        <f t="shared" si="160"/>
        <v>20</v>
      </c>
      <c r="I718" s="15"/>
      <c r="J718" s="15"/>
      <c r="K718" s="21">
        <f t="shared" si="152"/>
        <v>20</v>
      </c>
      <c r="L718" s="21">
        <f t="shared" si="161"/>
        <v>48</v>
      </c>
      <c r="M718" s="15"/>
      <c r="N718" s="15"/>
      <c r="O718" s="21">
        <f t="shared" si="153"/>
        <v>48</v>
      </c>
      <c r="P718" s="21">
        <f t="shared" si="162"/>
        <v>13</v>
      </c>
      <c r="Q718" s="15"/>
      <c r="R718" s="15"/>
      <c r="S718" s="21">
        <f t="shared" si="154"/>
        <v>13</v>
      </c>
      <c r="T718" s="21">
        <f t="shared" si="163"/>
        <v>18</v>
      </c>
      <c r="U718" s="15"/>
      <c r="V718" s="15"/>
      <c r="W718" s="21">
        <f t="shared" si="155"/>
        <v>18</v>
      </c>
      <c r="X718" s="21">
        <f t="shared" si="164"/>
        <v>21</v>
      </c>
      <c r="Y718" s="15"/>
      <c r="Z718" s="15"/>
      <c r="AA718" s="21">
        <f t="shared" si="156"/>
        <v>21</v>
      </c>
      <c r="AB718" s="21">
        <f t="shared" si="165"/>
        <v>15</v>
      </c>
      <c r="AC718" s="15"/>
      <c r="AD718" s="15"/>
      <c r="AE718" s="21">
        <f t="shared" si="157"/>
        <v>15</v>
      </c>
      <c r="AF718" s="20" t="str">
        <f t="shared" si="158"/>
        <v>OK</v>
      </c>
    </row>
    <row r="719" spans="1:32" x14ac:dyDescent="0.3">
      <c r="A719" s="9">
        <v>46938</v>
      </c>
      <c r="B719" s="37" t="s">
        <v>159</v>
      </c>
      <c r="C719" s="11"/>
      <c r="D719" s="21">
        <f t="shared" si="159"/>
        <v>26</v>
      </c>
      <c r="E719" s="15"/>
      <c r="F719" s="15"/>
      <c r="G719" s="21">
        <f t="shared" si="151"/>
        <v>26</v>
      </c>
      <c r="H719" s="21">
        <f t="shared" si="160"/>
        <v>20</v>
      </c>
      <c r="I719" s="15"/>
      <c r="J719" s="15"/>
      <c r="K719" s="21">
        <f t="shared" si="152"/>
        <v>20</v>
      </c>
      <c r="L719" s="21">
        <f t="shared" si="161"/>
        <v>48</v>
      </c>
      <c r="M719" s="15"/>
      <c r="N719" s="15"/>
      <c r="O719" s="21">
        <f t="shared" si="153"/>
        <v>48</v>
      </c>
      <c r="P719" s="21">
        <f t="shared" si="162"/>
        <v>13</v>
      </c>
      <c r="Q719" s="15"/>
      <c r="R719" s="15"/>
      <c r="S719" s="21">
        <f t="shared" si="154"/>
        <v>13</v>
      </c>
      <c r="T719" s="21">
        <f t="shared" si="163"/>
        <v>18</v>
      </c>
      <c r="U719" s="15"/>
      <c r="V719" s="15"/>
      <c r="W719" s="21">
        <f t="shared" si="155"/>
        <v>18</v>
      </c>
      <c r="X719" s="21">
        <f t="shared" si="164"/>
        <v>21</v>
      </c>
      <c r="Y719" s="15"/>
      <c r="Z719" s="15"/>
      <c r="AA719" s="21">
        <f t="shared" si="156"/>
        <v>21</v>
      </c>
      <c r="AB719" s="21">
        <f t="shared" si="165"/>
        <v>15</v>
      </c>
      <c r="AC719" s="15"/>
      <c r="AD719" s="15"/>
      <c r="AE719" s="21">
        <f t="shared" si="157"/>
        <v>15</v>
      </c>
      <c r="AF719" s="20" t="str">
        <f t="shared" si="158"/>
        <v>OK</v>
      </c>
    </row>
    <row r="720" spans="1:32" x14ac:dyDescent="0.3">
      <c r="A720" s="9">
        <v>46939</v>
      </c>
      <c r="B720" s="37" t="s">
        <v>160</v>
      </c>
      <c r="C720" s="11"/>
      <c r="D720" s="21">
        <f t="shared" si="159"/>
        <v>26</v>
      </c>
      <c r="E720" s="15"/>
      <c r="F720" s="15"/>
      <c r="G720" s="21">
        <f t="shared" si="151"/>
        <v>26</v>
      </c>
      <c r="H720" s="21">
        <f t="shared" si="160"/>
        <v>20</v>
      </c>
      <c r="I720" s="15"/>
      <c r="J720" s="15"/>
      <c r="K720" s="21">
        <f t="shared" si="152"/>
        <v>20</v>
      </c>
      <c r="L720" s="21">
        <f t="shared" si="161"/>
        <v>48</v>
      </c>
      <c r="M720" s="15"/>
      <c r="N720" s="15"/>
      <c r="O720" s="21">
        <f t="shared" si="153"/>
        <v>48</v>
      </c>
      <c r="P720" s="21">
        <f t="shared" si="162"/>
        <v>13</v>
      </c>
      <c r="Q720" s="15"/>
      <c r="R720" s="15"/>
      <c r="S720" s="21">
        <f t="shared" si="154"/>
        <v>13</v>
      </c>
      <c r="T720" s="21">
        <f t="shared" si="163"/>
        <v>18</v>
      </c>
      <c r="U720" s="15"/>
      <c r="V720" s="15"/>
      <c r="W720" s="21">
        <f t="shared" si="155"/>
        <v>18</v>
      </c>
      <c r="X720" s="21">
        <f t="shared" si="164"/>
        <v>21</v>
      </c>
      <c r="Y720" s="15"/>
      <c r="Z720" s="15"/>
      <c r="AA720" s="21">
        <f t="shared" si="156"/>
        <v>21</v>
      </c>
      <c r="AB720" s="21">
        <f t="shared" si="165"/>
        <v>15</v>
      </c>
      <c r="AC720" s="15"/>
      <c r="AD720" s="15"/>
      <c r="AE720" s="21">
        <f t="shared" si="157"/>
        <v>15</v>
      </c>
      <c r="AF720" s="20" t="str">
        <f t="shared" si="158"/>
        <v>OK</v>
      </c>
    </row>
    <row r="721" spans="1:32" x14ac:dyDescent="0.3">
      <c r="A721" s="9">
        <v>46940</v>
      </c>
      <c r="B721" s="37" t="s">
        <v>161</v>
      </c>
      <c r="C721" s="11"/>
      <c r="D721" s="21">
        <f t="shared" si="159"/>
        <v>26</v>
      </c>
      <c r="E721" s="15"/>
      <c r="F721" s="15"/>
      <c r="G721" s="21">
        <f t="shared" si="151"/>
        <v>26</v>
      </c>
      <c r="H721" s="21">
        <f t="shared" si="160"/>
        <v>20</v>
      </c>
      <c r="I721" s="15"/>
      <c r="J721" s="15"/>
      <c r="K721" s="21">
        <f t="shared" si="152"/>
        <v>20</v>
      </c>
      <c r="L721" s="21">
        <f t="shared" si="161"/>
        <v>48</v>
      </c>
      <c r="M721" s="15"/>
      <c r="N721" s="15"/>
      <c r="O721" s="21">
        <f t="shared" si="153"/>
        <v>48</v>
      </c>
      <c r="P721" s="21">
        <f t="shared" si="162"/>
        <v>13</v>
      </c>
      <c r="Q721" s="15"/>
      <c r="R721" s="15"/>
      <c r="S721" s="21">
        <f t="shared" si="154"/>
        <v>13</v>
      </c>
      <c r="T721" s="21">
        <f t="shared" si="163"/>
        <v>18</v>
      </c>
      <c r="U721" s="15"/>
      <c r="V721" s="15"/>
      <c r="W721" s="21">
        <f t="shared" si="155"/>
        <v>18</v>
      </c>
      <c r="X721" s="21">
        <f t="shared" si="164"/>
        <v>21</v>
      </c>
      <c r="Y721" s="15"/>
      <c r="Z721" s="15"/>
      <c r="AA721" s="21">
        <f t="shared" si="156"/>
        <v>21</v>
      </c>
      <c r="AB721" s="21">
        <f t="shared" si="165"/>
        <v>15</v>
      </c>
      <c r="AC721" s="15"/>
      <c r="AD721" s="15"/>
      <c r="AE721" s="21">
        <f t="shared" si="157"/>
        <v>15</v>
      </c>
      <c r="AF721" s="20" t="str">
        <f t="shared" si="158"/>
        <v>OK</v>
      </c>
    </row>
    <row r="722" spans="1:32" x14ac:dyDescent="0.3">
      <c r="A722" s="9">
        <v>46941</v>
      </c>
      <c r="B722" s="37" t="s">
        <v>162</v>
      </c>
      <c r="C722" s="11"/>
      <c r="D722" s="21">
        <f t="shared" si="159"/>
        <v>26</v>
      </c>
      <c r="E722" s="15"/>
      <c r="F722" s="15"/>
      <c r="G722" s="21">
        <f t="shared" si="151"/>
        <v>26</v>
      </c>
      <c r="H722" s="21">
        <f t="shared" si="160"/>
        <v>20</v>
      </c>
      <c r="I722" s="15"/>
      <c r="J722" s="15"/>
      <c r="K722" s="21">
        <f t="shared" si="152"/>
        <v>20</v>
      </c>
      <c r="L722" s="21">
        <f t="shared" si="161"/>
        <v>48</v>
      </c>
      <c r="M722" s="15"/>
      <c r="N722" s="15"/>
      <c r="O722" s="21">
        <f t="shared" si="153"/>
        <v>48</v>
      </c>
      <c r="P722" s="21">
        <f t="shared" si="162"/>
        <v>13</v>
      </c>
      <c r="Q722" s="15"/>
      <c r="R722" s="15"/>
      <c r="S722" s="21">
        <f t="shared" si="154"/>
        <v>13</v>
      </c>
      <c r="T722" s="21">
        <f t="shared" si="163"/>
        <v>18</v>
      </c>
      <c r="U722" s="15"/>
      <c r="V722" s="15"/>
      <c r="W722" s="21">
        <f t="shared" si="155"/>
        <v>18</v>
      </c>
      <c r="X722" s="21">
        <f t="shared" si="164"/>
        <v>21</v>
      </c>
      <c r="Y722" s="15"/>
      <c r="Z722" s="15"/>
      <c r="AA722" s="21">
        <f t="shared" si="156"/>
        <v>21</v>
      </c>
      <c r="AB722" s="21">
        <f t="shared" si="165"/>
        <v>15</v>
      </c>
      <c r="AC722" s="15"/>
      <c r="AD722" s="15"/>
      <c r="AE722" s="21">
        <f t="shared" si="157"/>
        <v>15</v>
      </c>
      <c r="AF722" s="20" t="str">
        <f t="shared" si="158"/>
        <v>OK</v>
      </c>
    </row>
    <row r="723" spans="1:32" x14ac:dyDescent="0.3">
      <c r="A723" s="9">
        <v>46942</v>
      </c>
      <c r="B723" s="37" t="s">
        <v>163</v>
      </c>
      <c r="C723" s="11"/>
      <c r="D723" s="21">
        <f t="shared" si="159"/>
        <v>26</v>
      </c>
      <c r="E723" s="15"/>
      <c r="F723" s="15"/>
      <c r="G723" s="21">
        <f t="shared" si="151"/>
        <v>26</v>
      </c>
      <c r="H723" s="21">
        <f t="shared" si="160"/>
        <v>20</v>
      </c>
      <c r="I723" s="15"/>
      <c r="J723" s="15"/>
      <c r="K723" s="21">
        <f t="shared" si="152"/>
        <v>20</v>
      </c>
      <c r="L723" s="21">
        <f t="shared" si="161"/>
        <v>48</v>
      </c>
      <c r="M723" s="15"/>
      <c r="N723" s="15"/>
      <c r="O723" s="21">
        <f t="shared" si="153"/>
        <v>48</v>
      </c>
      <c r="P723" s="21">
        <f t="shared" si="162"/>
        <v>13</v>
      </c>
      <c r="Q723" s="15"/>
      <c r="R723" s="15"/>
      <c r="S723" s="21">
        <f t="shared" si="154"/>
        <v>13</v>
      </c>
      <c r="T723" s="21">
        <f t="shared" si="163"/>
        <v>18</v>
      </c>
      <c r="U723" s="15"/>
      <c r="V723" s="15"/>
      <c r="W723" s="21">
        <f t="shared" si="155"/>
        <v>18</v>
      </c>
      <c r="X723" s="21">
        <f t="shared" si="164"/>
        <v>21</v>
      </c>
      <c r="Y723" s="15"/>
      <c r="Z723" s="15"/>
      <c r="AA723" s="21">
        <f t="shared" si="156"/>
        <v>21</v>
      </c>
      <c r="AB723" s="21">
        <f t="shared" si="165"/>
        <v>15</v>
      </c>
      <c r="AC723" s="15"/>
      <c r="AD723" s="15"/>
      <c r="AE723" s="21">
        <f t="shared" si="157"/>
        <v>15</v>
      </c>
      <c r="AF723" s="20" t="str">
        <f t="shared" si="158"/>
        <v>OK</v>
      </c>
    </row>
    <row r="724" spans="1:32" x14ac:dyDescent="0.3">
      <c r="A724" s="9">
        <v>46943</v>
      </c>
      <c r="B724" s="37" t="s">
        <v>158</v>
      </c>
      <c r="C724" s="11"/>
      <c r="D724" s="21">
        <f t="shared" si="159"/>
        <v>26</v>
      </c>
      <c r="E724" s="15"/>
      <c r="F724" s="15"/>
      <c r="G724" s="21">
        <f t="shared" si="151"/>
        <v>26</v>
      </c>
      <c r="H724" s="21">
        <f t="shared" si="160"/>
        <v>20</v>
      </c>
      <c r="I724" s="15"/>
      <c r="J724" s="15"/>
      <c r="K724" s="21">
        <f t="shared" si="152"/>
        <v>20</v>
      </c>
      <c r="L724" s="21">
        <f t="shared" si="161"/>
        <v>48</v>
      </c>
      <c r="M724" s="15"/>
      <c r="N724" s="15"/>
      <c r="O724" s="21">
        <f t="shared" si="153"/>
        <v>48</v>
      </c>
      <c r="P724" s="21">
        <f t="shared" si="162"/>
        <v>13</v>
      </c>
      <c r="Q724" s="15"/>
      <c r="R724" s="15"/>
      <c r="S724" s="21">
        <f t="shared" si="154"/>
        <v>13</v>
      </c>
      <c r="T724" s="21">
        <f t="shared" si="163"/>
        <v>18</v>
      </c>
      <c r="U724" s="15"/>
      <c r="V724" s="15"/>
      <c r="W724" s="21">
        <f t="shared" si="155"/>
        <v>18</v>
      </c>
      <c r="X724" s="21">
        <f t="shared" si="164"/>
        <v>21</v>
      </c>
      <c r="Y724" s="15"/>
      <c r="Z724" s="15"/>
      <c r="AA724" s="21">
        <f t="shared" si="156"/>
        <v>21</v>
      </c>
      <c r="AB724" s="21">
        <f t="shared" si="165"/>
        <v>15</v>
      </c>
      <c r="AC724" s="15"/>
      <c r="AD724" s="15"/>
      <c r="AE724" s="21">
        <f t="shared" si="157"/>
        <v>15</v>
      </c>
      <c r="AF724" s="20" t="str">
        <f t="shared" si="158"/>
        <v>OK</v>
      </c>
    </row>
    <row r="725" spans="1:32" x14ac:dyDescent="0.3">
      <c r="A725" s="9">
        <v>46944</v>
      </c>
      <c r="B725" s="37" t="s">
        <v>157</v>
      </c>
      <c r="C725" s="11"/>
      <c r="D725" s="21">
        <f t="shared" si="159"/>
        <v>26</v>
      </c>
      <c r="E725" s="15"/>
      <c r="F725" s="15"/>
      <c r="G725" s="21">
        <f t="shared" si="151"/>
        <v>26</v>
      </c>
      <c r="H725" s="21">
        <f t="shared" si="160"/>
        <v>20</v>
      </c>
      <c r="I725" s="15"/>
      <c r="J725" s="15"/>
      <c r="K725" s="21">
        <f t="shared" si="152"/>
        <v>20</v>
      </c>
      <c r="L725" s="21">
        <f t="shared" si="161"/>
        <v>48</v>
      </c>
      <c r="M725" s="15"/>
      <c r="N725" s="15"/>
      <c r="O725" s="21">
        <f t="shared" si="153"/>
        <v>48</v>
      </c>
      <c r="P725" s="21">
        <f t="shared" si="162"/>
        <v>13</v>
      </c>
      <c r="Q725" s="15"/>
      <c r="R725" s="15"/>
      <c r="S725" s="21">
        <f t="shared" si="154"/>
        <v>13</v>
      </c>
      <c r="T725" s="21">
        <f t="shared" si="163"/>
        <v>18</v>
      </c>
      <c r="U725" s="15"/>
      <c r="V725" s="15"/>
      <c r="W725" s="21">
        <f t="shared" si="155"/>
        <v>18</v>
      </c>
      <c r="X725" s="21">
        <f t="shared" si="164"/>
        <v>21</v>
      </c>
      <c r="Y725" s="15"/>
      <c r="Z725" s="15"/>
      <c r="AA725" s="21">
        <f t="shared" si="156"/>
        <v>21</v>
      </c>
      <c r="AB725" s="21">
        <f t="shared" si="165"/>
        <v>15</v>
      </c>
      <c r="AC725" s="15"/>
      <c r="AD725" s="15"/>
      <c r="AE725" s="21">
        <f t="shared" si="157"/>
        <v>15</v>
      </c>
      <c r="AF725" s="20" t="str">
        <f t="shared" si="158"/>
        <v>OK</v>
      </c>
    </row>
    <row r="726" spans="1:32" x14ac:dyDescent="0.3">
      <c r="A726" s="9">
        <v>46945</v>
      </c>
      <c r="B726" s="37" t="s">
        <v>159</v>
      </c>
      <c r="C726" s="11"/>
      <c r="D726" s="21">
        <f t="shared" si="159"/>
        <v>26</v>
      </c>
      <c r="E726" s="15"/>
      <c r="F726" s="15"/>
      <c r="G726" s="21">
        <f t="shared" ref="G726:G789" si="166">D726+N(E726)-N(F726)</f>
        <v>26</v>
      </c>
      <c r="H726" s="21">
        <f t="shared" si="160"/>
        <v>20</v>
      </c>
      <c r="I726" s="15"/>
      <c r="J726" s="15"/>
      <c r="K726" s="21">
        <f t="shared" ref="K726:K789" si="167">H726+N(I726)-N(J726)</f>
        <v>20</v>
      </c>
      <c r="L726" s="21">
        <f t="shared" si="161"/>
        <v>48</v>
      </c>
      <c r="M726" s="15"/>
      <c r="N726" s="15"/>
      <c r="O726" s="21">
        <f t="shared" ref="O726:O789" si="168">L726+N(M726)-N(N726)</f>
        <v>48</v>
      </c>
      <c r="P726" s="21">
        <f t="shared" si="162"/>
        <v>13</v>
      </c>
      <c r="Q726" s="15"/>
      <c r="R726" s="15"/>
      <c r="S726" s="21">
        <f t="shared" ref="S726:S789" si="169">P726+N(Q726)-N(R726)</f>
        <v>13</v>
      </c>
      <c r="T726" s="21">
        <f t="shared" si="163"/>
        <v>18</v>
      </c>
      <c r="U726" s="15"/>
      <c r="V726" s="15"/>
      <c r="W726" s="21">
        <f t="shared" ref="W726:W789" si="170">T726+N(U726)-N(V726)</f>
        <v>18</v>
      </c>
      <c r="X726" s="21">
        <f t="shared" si="164"/>
        <v>21</v>
      </c>
      <c r="Y726" s="15"/>
      <c r="Z726" s="15"/>
      <c r="AA726" s="21">
        <f t="shared" ref="AA726:AA789" si="171">X726+N(Y726)-N(Z726)</f>
        <v>21</v>
      </c>
      <c r="AB726" s="21">
        <f t="shared" si="165"/>
        <v>15</v>
      </c>
      <c r="AC726" s="15"/>
      <c r="AD726" s="15"/>
      <c r="AE726" s="21">
        <f t="shared" ref="AE726:AE789" si="172">AB726+N(AC726)-N(AD726)</f>
        <v>15</v>
      </c>
      <c r="AF726" s="20" t="str">
        <f t="shared" ref="AF726:AF789" si="173">IF(ABS((D726+H726+L726+P726+T726+X726+AB726)+(N(E726)+N(I726)+N(M726)+N(Q726)+N(U726)+N(Y726)+N(AC726))-(N(F726)+N(J726)+N(N726)+N(R726)+N(V726)+N(Z726)+N(AD726))-(G726+K726+O726+S726+W726+AA726+AE726))&lt;0.0001,"OK","ОШИБКА")</f>
        <v>OK</v>
      </c>
    </row>
    <row r="727" spans="1:32" x14ac:dyDescent="0.3">
      <c r="A727" s="9">
        <v>46946</v>
      </c>
      <c r="B727" s="37" t="s">
        <v>160</v>
      </c>
      <c r="C727" s="11"/>
      <c r="D727" s="21">
        <f t="shared" ref="D727:D751" si="174">G726</f>
        <v>26</v>
      </c>
      <c r="E727" s="15"/>
      <c r="F727" s="15"/>
      <c r="G727" s="21">
        <f t="shared" si="166"/>
        <v>26</v>
      </c>
      <c r="H727" s="21">
        <f t="shared" ref="H727:H751" si="175">K726</f>
        <v>20</v>
      </c>
      <c r="I727" s="15"/>
      <c r="J727" s="15"/>
      <c r="K727" s="21">
        <f t="shared" si="167"/>
        <v>20</v>
      </c>
      <c r="L727" s="21">
        <f t="shared" ref="L727:L751" si="176">O726</f>
        <v>48</v>
      </c>
      <c r="M727" s="15"/>
      <c r="N727" s="15"/>
      <c r="O727" s="21">
        <f t="shared" si="168"/>
        <v>48</v>
      </c>
      <c r="P727" s="21">
        <f t="shared" ref="P727:P751" si="177">S726</f>
        <v>13</v>
      </c>
      <c r="Q727" s="15"/>
      <c r="R727" s="15"/>
      <c r="S727" s="21">
        <f t="shared" si="169"/>
        <v>13</v>
      </c>
      <c r="T727" s="21">
        <f t="shared" ref="T727:T751" si="178">W726</f>
        <v>18</v>
      </c>
      <c r="U727" s="15"/>
      <c r="V727" s="15"/>
      <c r="W727" s="21">
        <f t="shared" si="170"/>
        <v>18</v>
      </c>
      <c r="X727" s="21">
        <f t="shared" ref="X727:X751" si="179">AA726</f>
        <v>21</v>
      </c>
      <c r="Y727" s="15"/>
      <c r="Z727" s="15"/>
      <c r="AA727" s="21">
        <f t="shared" si="171"/>
        <v>21</v>
      </c>
      <c r="AB727" s="21">
        <f t="shared" ref="AB727:AB751" si="180">AE726</f>
        <v>15</v>
      </c>
      <c r="AC727" s="15"/>
      <c r="AD727" s="15"/>
      <c r="AE727" s="21">
        <f t="shared" si="172"/>
        <v>15</v>
      </c>
      <c r="AF727" s="20" t="str">
        <f t="shared" si="173"/>
        <v>OK</v>
      </c>
    </row>
    <row r="728" spans="1:32" x14ac:dyDescent="0.3">
      <c r="A728" s="9">
        <v>46947</v>
      </c>
      <c r="B728" s="37" t="s">
        <v>161</v>
      </c>
      <c r="C728" s="11"/>
      <c r="D728" s="21">
        <f t="shared" si="174"/>
        <v>26</v>
      </c>
      <c r="E728" s="15"/>
      <c r="F728" s="15"/>
      <c r="G728" s="21">
        <f t="shared" si="166"/>
        <v>26</v>
      </c>
      <c r="H728" s="21">
        <f t="shared" si="175"/>
        <v>20</v>
      </c>
      <c r="I728" s="15"/>
      <c r="J728" s="15"/>
      <c r="K728" s="21">
        <f t="shared" si="167"/>
        <v>20</v>
      </c>
      <c r="L728" s="21">
        <f t="shared" si="176"/>
        <v>48</v>
      </c>
      <c r="M728" s="15"/>
      <c r="N728" s="15"/>
      <c r="O728" s="21">
        <f t="shared" si="168"/>
        <v>48</v>
      </c>
      <c r="P728" s="21">
        <f t="shared" si="177"/>
        <v>13</v>
      </c>
      <c r="Q728" s="15"/>
      <c r="R728" s="15"/>
      <c r="S728" s="21">
        <f t="shared" si="169"/>
        <v>13</v>
      </c>
      <c r="T728" s="21">
        <f t="shared" si="178"/>
        <v>18</v>
      </c>
      <c r="U728" s="15"/>
      <c r="V728" s="15"/>
      <c r="W728" s="21">
        <f t="shared" si="170"/>
        <v>18</v>
      </c>
      <c r="X728" s="21">
        <f t="shared" si="179"/>
        <v>21</v>
      </c>
      <c r="Y728" s="15"/>
      <c r="Z728" s="15"/>
      <c r="AA728" s="21">
        <f t="shared" si="171"/>
        <v>21</v>
      </c>
      <c r="AB728" s="21">
        <f t="shared" si="180"/>
        <v>15</v>
      </c>
      <c r="AC728" s="15"/>
      <c r="AD728" s="15"/>
      <c r="AE728" s="21">
        <f t="shared" si="172"/>
        <v>15</v>
      </c>
      <c r="AF728" s="20" t="str">
        <f t="shared" si="173"/>
        <v>OK</v>
      </c>
    </row>
    <row r="729" spans="1:32" x14ac:dyDescent="0.3">
      <c r="A729" s="9">
        <v>46948</v>
      </c>
      <c r="B729" s="37" t="s">
        <v>162</v>
      </c>
      <c r="C729" s="11"/>
      <c r="D729" s="21">
        <f t="shared" si="174"/>
        <v>26</v>
      </c>
      <c r="E729" s="15"/>
      <c r="F729" s="15"/>
      <c r="G729" s="21">
        <f t="shared" si="166"/>
        <v>26</v>
      </c>
      <c r="H729" s="21">
        <f t="shared" si="175"/>
        <v>20</v>
      </c>
      <c r="I729" s="15"/>
      <c r="J729" s="15"/>
      <c r="K729" s="21">
        <f t="shared" si="167"/>
        <v>20</v>
      </c>
      <c r="L729" s="21">
        <f t="shared" si="176"/>
        <v>48</v>
      </c>
      <c r="M729" s="15"/>
      <c r="N729" s="15"/>
      <c r="O729" s="21">
        <f t="shared" si="168"/>
        <v>48</v>
      </c>
      <c r="P729" s="21">
        <f t="shared" si="177"/>
        <v>13</v>
      </c>
      <c r="Q729" s="15"/>
      <c r="R729" s="15"/>
      <c r="S729" s="21">
        <f t="shared" si="169"/>
        <v>13</v>
      </c>
      <c r="T729" s="21">
        <f t="shared" si="178"/>
        <v>18</v>
      </c>
      <c r="U729" s="15"/>
      <c r="V729" s="15"/>
      <c r="W729" s="21">
        <f t="shared" si="170"/>
        <v>18</v>
      </c>
      <c r="X729" s="21">
        <f t="shared" si="179"/>
        <v>21</v>
      </c>
      <c r="Y729" s="15"/>
      <c r="Z729" s="15"/>
      <c r="AA729" s="21">
        <f t="shared" si="171"/>
        <v>21</v>
      </c>
      <c r="AB729" s="21">
        <f t="shared" si="180"/>
        <v>15</v>
      </c>
      <c r="AC729" s="15"/>
      <c r="AD729" s="15"/>
      <c r="AE729" s="21">
        <f t="shared" si="172"/>
        <v>15</v>
      </c>
      <c r="AF729" s="20" t="str">
        <f t="shared" si="173"/>
        <v>OK</v>
      </c>
    </row>
    <row r="730" spans="1:32" x14ac:dyDescent="0.3">
      <c r="A730" s="9">
        <v>46949</v>
      </c>
      <c r="B730" s="37" t="s">
        <v>163</v>
      </c>
      <c r="C730" s="11"/>
      <c r="D730" s="21">
        <f t="shared" si="174"/>
        <v>26</v>
      </c>
      <c r="E730" s="15"/>
      <c r="F730" s="15"/>
      <c r="G730" s="21">
        <f t="shared" si="166"/>
        <v>26</v>
      </c>
      <c r="H730" s="21">
        <f t="shared" si="175"/>
        <v>20</v>
      </c>
      <c r="I730" s="15"/>
      <c r="J730" s="15"/>
      <c r="K730" s="21">
        <f t="shared" si="167"/>
        <v>20</v>
      </c>
      <c r="L730" s="21">
        <f t="shared" si="176"/>
        <v>48</v>
      </c>
      <c r="M730" s="15"/>
      <c r="N730" s="15"/>
      <c r="O730" s="21">
        <f t="shared" si="168"/>
        <v>48</v>
      </c>
      <c r="P730" s="21">
        <f t="shared" si="177"/>
        <v>13</v>
      </c>
      <c r="Q730" s="15"/>
      <c r="R730" s="15"/>
      <c r="S730" s="21">
        <f t="shared" si="169"/>
        <v>13</v>
      </c>
      <c r="T730" s="21">
        <f t="shared" si="178"/>
        <v>18</v>
      </c>
      <c r="U730" s="15"/>
      <c r="V730" s="15"/>
      <c r="W730" s="21">
        <f t="shared" si="170"/>
        <v>18</v>
      </c>
      <c r="X730" s="21">
        <f t="shared" si="179"/>
        <v>21</v>
      </c>
      <c r="Y730" s="15"/>
      <c r="Z730" s="15"/>
      <c r="AA730" s="21">
        <f t="shared" si="171"/>
        <v>21</v>
      </c>
      <c r="AB730" s="21">
        <f t="shared" si="180"/>
        <v>15</v>
      </c>
      <c r="AC730" s="15"/>
      <c r="AD730" s="15"/>
      <c r="AE730" s="21">
        <f t="shared" si="172"/>
        <v>15</v>
      </c>
      <c r="AF730" s="20" t="str">
        <f t="shared" si="173"/>
        <v>OK</v>
      </c>
    </row>
    <row r="731" spans="1:32" x14ac:dyDescent="0.3">
      <c r="A731" s="9">
        <v>46950</v>
      </c>
      <c r="B731" s="37" t="s">
        <v>158</v>
      </c>
      <c r="C731" s="11"/>
      <c r="D731" s="21">
        <f t="shared" si="174"/>
        <v>26</v>
      </c>
      <c r="E731" s="15"/>
      <c r="F731" s="15"/>
      <c r="G731" s="21">
        <f t="shared" si="166"/>
        <v>26</v>
      </c>
      <c r="H731" s="21">
        <f t="shared" si="175"/>
        <v>20</v>
      </c>
      <c r="I731" s="15"/>
      <c r="J731" s="15"/>
      <c r="K731" s="21">
        <f t="shared" si="167"/>
        <v>20</v>
      </c>
      <c r="L731" s="21">
        <f t="shared" si="176"/>
        <v>48</v>
      </c>
      <c r="M731" s="15"/>
      <c r="N731" s="15"/>
      <c r="O731" s="21">
        <f t="shared" si="168"/>
        <v>48</v>
      </c>
      <c r="P731" s="21">
        <f t="shared" si="177"/>
        <v>13</v>
      </c>
      <c r="Q731" s="15"/>
      <c r="R731" s="15"/>
      <c r="S731" s="21">
        <f t="shared" si="169"/>
        <v>13</v>
      </c>
      <c r="T731" s="21">
        <f t="shared" si="178"/>
        <v>18</v>
      </c>
      <c r="U731" s="15"/>
      <c r="V731" s="15"/>
      <c r="W731" s="21">
        <f t="shared" si="170"/>
        <v>18</v>
      </c>
      <c r="X731" s="21">
        <f t="shared" si="179"/>
        <v>21</v>
      </c>
      <c r="Y731" s="15"/>
      <c r="Z731" s="15"/>
      <c r="AA731" s="21">
        <f t="shared" si="171"/>
        <v>21</v>
      </c>
      <c r="AB731" s="21">
        <f t="shared" si="180"/>
        <v>15</v>
      </c>
      <c r="AC731" s="15"/>
      <c r="AD731" s="15"/>
      <c r="AE731" s="21">
        <f t="shared" si="172"/>
        <v>15</v>
      </c>
      <c r="AF731" s="20" t="str">
        <f t="shared" si="173"/>
        <v>OK</v>
      </c>
    </row>
    <row r="732" spans="1:32" x14ac:dyDescent="0.3">
      <c r="A732" s="9">
        <v>46951</v>
      </c>
      <c r="B732" s="37" t="s">
        <v>157</v>
      </c>
      <c r="C732" s="11"/>
      <c r="D732" s="21">
        <f t="shared" si="174"/>
        <v>26</v>
      </c>
      <c r="E732" s="15"/>
      <c r="F732" s="15"/>
      <c r="G732" s="21">
        <f t="shared" si="166"/>
        <v>26</v>
      </c>
      <c r="H732" s="21">
        <f t="shared" si="175"/>
        <v>20</v>
      </c>
      <c r="I732" s="15"/>
      <c r="J732" s="15"/>
      <c r="K732" s="21">
        <f t="shared" si="167"/>
        <v>20</v>
      </c>
      <c r="L732" s="21">
        <f t="shared" si="176"/>
        <v>48</v>
      </c>
      <c r="M732" s="15"/>
      <c r="N732" s="15"/>
      <c r="O732" s="21">
        <f t="shared" si="168"/>
        <v>48</v>
      </c>
      <c r="P732" s="21">
        <f t="shared" si="177"/>
        <v>13</v>
      </c>
      <c r="Q732" s="15"/>
      <c r="R732" s="15"/>
      <c r="S732" s="21">
        <f t="shared" si="169"/>
        <v>13</v>
      </c>
      <c r="T732" s="21">
        <f t="shared" si="178"/>
        <v>18</v>
      </c>
      <c r="U732" s="15"/>
      <c r="V732" s="15"/>
      <c r="W732" s="21">
        <f t="shared" si="170"/>
        <v>18</v>
      </c>
      <c r="X732" s="21">
        <f t="shared" si="179"/>
        <v>21</v>
      </c>
      <c r="Y732" s="15"/>
      <c r="Z732" s="15"/>
      <c r="AA732" s="21">
        <f t="shared" si="171"/>
        <v>21</v>
      </c>
      <c r="AB732" s="21">
        <f t="shared" si="180"/>
        <v>15</v>
      </c>
      <c r="AC732" s="15"/>
      <c r="AD732" s="15"/>
      <c r="AE732" s="21">
        <f t="shared" si="172"/>
        <v>15</v>
      </c>
      <c r="AF732" s="20" t="str">
        <f t="shared" si="173"/>
        <v>OK</v>
      </c>
    </row>
    <row r="733" spans="1:32" x14ac:dyDescent="0.3">
      <c r="A733" s="9">
        <v>46952</v>
      </c>
      <c r="B733" s="37" t="s">
        <v>159</v>
      </c>
      <c r="C733" s="11"/>
      <c r="D733" s="21">
        <f t="shared" si="174"/>
        <v>26</v>
      </c>
      <c r="E733" s="15"/>
      <c r="F733" s="15"/>
      <c r="G733" s="21">
        <f t="shared" si="166"/>
        <v>26</v>
      </c>
      <c r="H733" s="21">
        <f t="shared" si="175"/>
        <v>20</v>
      </c>
      <c r="I733" s="15"/>
      <c r="J733" s="15"/>
      <c r="K733" s="21">
        <f t="shared" si="167"/>
        <v>20</v>
      </c>
      <c r="L733" s="21">
        <f t="shared" si="176"/>
        <v>48</v>
      </c>
      <c r="M733" s="15"/>
      <c r="N733" s="15"/>
      <c r="O733" s="21">
        <f t="shared" si="168"/>
        <v>48</v>
      </c>
      <c r="P733" s="21">
        <f t="shared" si="177"/>
        <v>13</v>
      </c>
      <c r="Q733" s="15"/>
      <c r="R733" s="15"/>
      <c r="S733" s="21">
        <f t="shared" si="169"/>
        <v>13</v>
      </c>
      <c r="T733" s="21">
        <f t="shared" si="178"/>
        <v>18</v>
      </c>
      <c r="U733" s="15"/>
      <c r="V733" s="15"/>
      <c r="W733" s="21">
        <f t="shared" si="170"/>
        <v>18</v>
      </c>
      <c r="X733" s="21">
        <f t="shared" si="179"/>
        <v>21</v>
      </c>
      <c r="Y733" s="15"/>
      <c r="Z733" s="15"/>
      <c r="AA733" s="21">
        <f t="shared" si="171"/>
        <v>21</v>
      </c>
      <c r="AB733" s="21">
        <f t="shared" si="180"/>
        <v>15</v>
      </c>
      <c r="AC733" s="15"/>
      <c r="AD733" s="15"/>
      <c r="AE733" s="21">
        <f t="shared" si="172"/>
        <v>15</v>
      </c>
      <c r="AF733" s="20" t="str">
        <f t="shared" si="173"/>
        <v>OK</v>
      </c>
    </row>
    <row r="734" spans="1:32" x14ac:dyDescent="0.3">
      <c r="A734" s="9">
        <v>46953</v>
      </c>
      <c r="B734" s="37" t="s">
        <v>160</v>
      </c>
      <c r="C734" s="11"/>
      <c r="D734" s="21">
        <f t="shared" si="174"/>
        <v>26</v>
      </c>
      <c r="E734" s="15"/>
      <c r="F734" s="15"/>
      <c r="G734" s="21">
        <f t="shared" si="166"/>
        <v>26</v>
      </c>
      <c r="H734" s="21">
        <f t="shared" si="175"/>
        <v>20</v>
      </c>
      <c r="I734" s="15"/>
      <c r="J734" s="15"/>
      <c r="K734" s="21">
        <f t="shared" si="167"/>
        <v>20</v>
      </c>
      <c r="L734" s="21">
        <f t="shared" si="176"/>
        <v>48</v>
      </c>
      <c r="M734" s="15"/>
      <c r="N734" s="15"/>
      <c r="O734" s="21">
        <f t="shared" si="168"/>
        <v>48</v>
      </c>
      <c r="P734" s="21">
        <f t="shared" si="177"/>
        <v>13</v>
      </c>
      <c r="Q734" s="15"/>
      <c r="R734" s="15"/>
      <c r="S734" s="21">
        <f t="shared" si="169"/>
        <v>13</v>
      </c>
      <c r="T734" s="21">
        <f t="shared" si="178"/>
        <v>18</v>
      </c>
      <c r="U734" s="15"/>
      <c r="V734" s="15"/>
      <c r="W734" s="21">
        <f t="shared" si="170"/>
        <v>18</v>
      </c>
      <c r="X734" s="21">
        <f t="shared" si="179"/>
        <v>21</v>
      </c>
      <c r="Y734" s="15"/>
      <c r="Z734" s="15"/>
      <c r="AA734" s="21">
        <f t="shared" si="171"/>
        <v>21</v>
      </c>
      <c r="AB734" s="21">
        <f t="shared" si="180"/>
        <v>15</v>
      </c>
      <c r="AC734" s="15"/>
      <c r="AD734" s="15"/>
      <c r="AE734" s="21">
        <f t="shared" si="172"/>
        <v>15</v>
      </c>
      <c r="AF734" s="20" t="str">
        <f t="shared" si="173"/>
        <v>OK</v>
      </c>
    </row>
    <row r="735" spans="1:32" x14ac:dyDescent="0.3">
      <c r="A735" s="9">
        <v>46954</v>
      </c>
      <c r="B735" s="37" t="s">
        <v>161</v>
      </c>
      <c r="C735" s="11"/>
      <c r="D735" s="21">
        <f t="shared" si="174"/>
        <v>26</v>
      </c>
      <c r="E735" s="15"/>
      <c r="F735" s="15"/>
      <c r="G735" s="21">
        <f t="shared" si="166"/>
        <v>26</v>
      </c>
      <c r="H735" s="21">
        <f t="shared" si="175"/>
        <v>20</v>
      </c>
      <c r="I735" s="15"/>
      <c r="J735" s="15"/>
      <c r="K735" s="21">
        <f t="shared" si="167"/>
        <v>20</v>
      </c>
      <c r="L735" s="21">
        <f t="shared" si="176"/>
        <v>48</v>
      </c>
      <c r="M735" s="15"/>
      <c r="N735" s="15"/>
      <c r="O735" s="21">
        <f t="shared" si="168"/>
        <v>48</v>
      </c>
      <c r="P735" s="21">
        <f t="shared" si="177"/>
        <v>13</v>
      </c>
      <c r="Q735" s="15"/>
      <c r="R735" s="15"/>
      <c r="S735" s="21">
        <f t="shared" si="169"/>
        <v>13</v>
      </c>
      <c r="T735" s="21">
        <f t="shared" si="178"/>
        <v>18</v>
      </c>
      <c r="U735" s="15"/>
      <c r="V735" s="15"/>
      <c r="W735" s="21">
        <f t="shared" si="170"/>
        <v>18</v>
      </c>
      <c r="X735" s="21">
        <f t="shared" si="179"/>
        <v>21</v>
      </c>
      <c r="Y735" s="15"/>
      <c r="Z735" s="15"/>
      <c r="AA735" s="21">
        <f t="shared" si="171"/>
        <v>21</v>
      </c>
      <c r="AB735" s="21">
        <f t="shared" si="180"/>
        <v>15</v>
      </c>
      <c r="AC735" s="15"/>
      <c r="AD735" s="15"/>
      <c r="AE735" s="21">
        <f t="shared" si="172"/>
        <v>15</v>
      </c>
      <c r="AF735" s="20" t="str">
        <f t="shared" si="173"/>
        <v>OK</v>
      </c>
    </row>
    <row r="736" spans="1:32" x14ac:dyDescent="0.3">
      <c r="A736" s="9">
        <v>46955</v>
      </c>
      <c r="B736" s="37" t="s">
        <v>162</v>
      </c>
      <c r="C736" s="11"/>
      <c r="D736" s="21">
        <f t="shared" si="174"/>
        <v>26</v>
      </c>
      <c r="E736" s="15"/>
      <c r="F736" s="15"/>
      <c r="G736" s="21">
        <f t="shared" si="166"/>
        <v>26</v>
      </c>
      <c r="H736" s="21">
        <f t="shared" si="175"/>
        <v>20</v>
      </c>
      <c r="I736" s="15"/>
      <c r="J736" s="15"/>
      <c r="K736" s="21">
        <f t="shared" si="167"/>
        <v>20</v>
      </c>
      <c r="L736" s="21">
        <f t="shared" si="176"/>
        <v>48</v>
      </c>
      <c r="M736" s="15"/>
      <c r="N736" s="15"/>
      <c r="O736" s="21">
        <f t="shared" si="168"/>
        <v>48</v>
      </c>
      <c r="P736" s="21">
        <f t="shared" si="177"/>
        <v>13</v>
      </c>
      <c r="Q736" s="15"/>
      <c r="R736" s="15"/>
      <c r="S736" s="21">
        <f t="shared" si="169"/>
        <v>13</v>
      </c>
      <c r="T736" s="21">
        <f t="shared" si="178"/>
        <v>18</v>
      </c>
      <c r="U736" s="15"/>
      <c r="V736" s="15"/>
      <c r="W736" s="21">
        <f t="shared" si="170"/>
        <v>18</v>
      </c>
      <c r="X736" s="21">
        <f t="shared" si="179"/>
        <v>21</v>
      </c>
      <c r="Y736" s="15"/>
      <c r="Z736" s="15"/>
      <c r="AA736" s="21">
        <f t="shared" si="171"/>
        <v>21</v>
      </c>
      <c r="AB736" s="21">
        <f t="shared" si="180"/>
        <v>15</v>
      </c>
      <c r="AC736" s="15"/>
      <c r="AD736" s="15"/>
      <c r="AE736" s="21">
        <f t="shared" si="172"/>
        <v>15</v>
      </c>
      <c r="AF736" s="20" t="str">
        <f t="shared" si="173"/>
        <v>OK</v>
      </c>
    </row>
    <row r="737" spans="1:32" x14ac:dyDescent="0.3">
      <c r="A737" s="9">
        <v>46956</v>
      </c>
      <c r="B737" s="37" t="s">
        <v>163</v>
      </c>
      <c r="C737" s="11"/>
      <c r="D737" s="21">
        <f t="shared" si="174"/>
        <v>26</v>
      </c>
      <c r="E737" s="15"/>
      <c r="F737" s="15"/>
      <c r="G737" s="21">
        <f t="shared" si="166"/>
        <v>26</v>
      </c>
      <c r="H737" s="21">
        <f t="shared" si="175"/>
        <v>20</v>
      </c>
      <c r="I737" s="15"/>
      <c r="J737" s="15"/>
      <c r="K737" s="21">
        <f t="shared" si="167"/>
        <v>20</v>
      </c>
      <c r="L737" s="21">
        <f t="shared" si="176"/>
        <v>48</v>
      </c>
      <c r="M737" s="15"/>
      <c r="N737" s="15"/>
      <c r="O737" s="21">
        <f t="shared" si="168"/>
        <v>48</v>
      </c>
      <c r="P737" s="21">
        <f t="shared" si="177"/>
        <v>13</v>
      </c>
      <c r="Q737" s="15"/>
      <c r="R737" s="15"/>
      <c r="S737" s="21">
        <f t="shared" si="169"/>
        <v>13</v>
      </c>
      <c r="T737" s="21">
        <f t="shared" si="178"/>
        <v>18</v>
      </c>
      <c r="U737" s="15"/>
      <c r="V737" s="15"/>
      <c r="W737" s="21">
        <f t="shared" si="170"/>
        <v>18</v>
      </c>
      <c r="X737" s="21">
        <f t="shared" si="179"/>
        <v>21</v>
      </c>
      <c r="Y737" s="15"/>
      <c r="Z737" s="15"/>
      <c r="AA737" s="21">
        <f t="shared" si="171"/>
        <v>21</v>
      </c>
      <c r="AB737" s="21">
        <f t="shared" si="180"/>
        <v>15</v>
      </c>
      <c r="AC737" s="15"/>
      <c r="AD737" s="15"/>
      <c r="AE737" s="21">
        <f t="shared" si="172"/>
        <v>15</v>
      </c>
      <c r="AF737" s="20" t="str">
        <f t="shared" si="173"/>
        <v>OK</v>
      </c>
    </row>
    <row r="738" spans="1:32" x14ac:dyDescent="0.3">
      <c r="A738" s="9">
        <v>46957</v>
      </c>
      <c r="B738" s="37" t="s">
        <v>158</v>
      </c>
      <c r="C738" s="11"/>
      <c r="D738" s="21">
        <f t="shared" si="174"/>
        <v>26</v>
      </c>
      <c r="E738" s="15"/>
      <c r="F738" s="15"/>
      <c r="G738" s="21">
        <f t="shared" si="166"/>
        <v>26</v>
      </c>
      <c r="H738" s="21">
        <f t="shared" si="175"/>
        <v>20</v>
      </c>
      <c r="I738" s="15"/>
      <c r="J738" s="15"/>
      <c r="K738" s="21">
        <f t="shared" si="167"/>
        <v>20</v>
      </c>
      <c r="L738" s="21">
        <f t="shared" si="176"/>
        <v>48</v>
      </c>
      <c r="M738" s="15"/>
      <c r="N738" s="15"/>
      <c r="O738" s="21">
        <f t="shared" si="168"/>
        <v>48</v>
      </c>
      <c r="P738" s="21">
        <f t="shared" si="177"/>
        <v>13</v>
      </c>
      <c r="Q738" s="15"/>
      <c r="R738" s="15"/>
      <c r="S738" s="21">
        <f t="shared" si="169"/>
        <v>13</v>
      </c>
      <c r="T738" s="21">
        <f t="shared" si="178"/>
        <v>18</v>
      </c>
      <c r="U738" s="15"/>
      <c r="V738" s="15"/>
      <c r="W738" s="21">
        <f t="shared" si="170"/>
        <v>18</v>
      </c>
      <c r="X738" s="21">
        <f t="shared" si="179"/>
        <v>21</v>
      </c>
      <c r="Y738" s="15"/>
      <c r="Z738" s="15"/>
      <c r="AA738" s="21">
        <f t="shared" si="171"/>
        <v>21</v>
      </c>
      <c r="AB738" s="21">
        <f t="shared" si="180"/>
        <v>15</v>
      </c>
      <c r="AC738" s="15"/>
      <c r="AD738" s="15"/>
      <c r="AE738" s="21">
        <f t="shared" si="172"/>
        <v>15</v>
      </c>
      <c r="AF738" s="20" t="str">
        <f t="shared" si="173"/>
        <v>OK</v>
      </c>
    </row>
    <row r="739" spans="1:32" x14ac:dyDescent="0.3">
      <c r="A739" s="9">
        <v>46958</v>
      </c>
      <c r="B739" s="37" t="s">
        <v>157</v>
      </c>
      <c r="C739" s="11"/>
      <c r="D739" s="21">
        <f t="shared" si="174"/>
        <v>26</v>
      </c>
      <c r="E739" s="15"/>
      <c r="F739" s="15"/>
      <c r="G739" s="21">
        <f t="shared" si="166"/>
        <v>26</v>
      </c>
      <c r="H739" s="21">
        <f t="shared" si="175"/>
        <v>20</v>
      </c>
      <c r="I739" s="15"/>
      <c r="J739" s="15"/>
      <c r="K739" s="21">
        <f t="shared" si="167"/>
        <v>20</v>
      </c>
      <c r="L739" s="21">
        <f t="shared" si="176"/>
        <v>48</v>
      </c>
      <c r="M739" s="15"/>
      <c r="N739" s="15"/>
      <c r="O739" s="21">
        <f t="shared" si="168"/>
        <v>48</v>
      </c>
      <c r="P739" s="21">
        <f t="shared" si="177"/>
        <v>13</v>
      </c>
      <c r="Q739" s="15"/>
      <c r="R739" s="15"/>
      <c r="S739" s="21">
        <f t="shared" si="169"/>
        <v>13</v>
      </c>
      <c r="T739" s="21">
        <f t="shared" si="178"/>
        <v>18</v>
      </c>
      <c r="U739" s="15"/>
      <c r="V739" s="15"/>
      <c r="W739" s="21">
        <f t="shared" si="170"/>
        <v>18</v>
      </c>
      <c r="X739" s="21">
        <f t="shared" si="179"/>
        <v>21</v>
      </c>
      <c r="Y739" s="15"/>
      <c r="Z739" s="15"/>
      <c r="AA739" s="21">
        <f t="shared" si="171"/>
        <v>21</v>
      </c>
      <c r="AB739" s="21">
        <f t="shared" si="180"/>
        <v>15</v>
      </c>
      <c r="AC739" s="15"/>
      <c r="AD739" s="15"/>
      <c r="AE739" s="21">
        <f t="shared" si="172"/>
        <v>15</v>
      </c>
      <c r="AF739" s="20" t="str">
        <f t="shared" si="173"/>
        <v>OK</v>
      </c>
    </row>
    <row r="740" spans="1:32" x14ac:dyDescent="0.3">
      <c r="A740" s="9">
        <v>46959</v>
      </c>
      <c r="B740" s="37" t="s">
        <v>159</v>
      </c>
      <c r="C740" s="11"/>
      <c r="D740" s="21">
        <f t="shared" si="174"/>
        <v>26</v>
      </c>
      <c r="E740" s="15"/>
      <c r="F740" s="15"/>
      <c r="G740" s="21">
        <f t="shared" si="166"/>
        <v>26</v>
      </c>
      <c r="H740" s="21">
        <f t="shared" si="175"/>
        <v>20</v>
      </c>
      <c r="I740" s="15"/>
      <c r="J740" s="15"/>
      <c r="K740" s="21">
        <f t="shared" si="167"/>
        <v>20</v>
      </c>
      <c r="L740" s="21">
        <f t="shared" si="176"/>
        <v>48</v>
      </c>
      <c r="M740" s="15"/>
      <c r="N740" s="15"/>
      <c r="O740" s="21">
        <f t="shared" si="168"/>
        <v>48</v>
      </c>
      <c r="P740" s="21">
        <f t="shared" si="177"/>
        <v>13</v>
      </c>
      <c r="Q740" s="15"/>
      <c r="R740" s="15"/>
      <c r="S740" s="21">
        <f t="shared" si="169"/>
        <v>13</v>
      </c>
      <c r="T740" s="21">
        <f t="shared" si="178"/>
        <v>18</v>
      </c>
      <c r="U740" s="15"/>
      <c r="V740" s="15"/>
      <c r="W740" s="21">
        <f t="shared" si="170"/>
        <v>18</v>
      </c>
      <c r="X740" s="21">
        <f t="shared" si="179"/>
        <v>21</v>
      </c>
      <c r="Y740" s="15"/>
      <c r="Z740" s="15"/>
      <c r="AA740" s="21">
        <f t="shared" si="171"/>
        <v>21</v>
      </c>
      <c r="AB740" s="21">
        <f t="shared" si="180"/>
        <v>15</v>
      </c>
      <c r="AC740" s="15"/>
      <c r="AD740" s="15"/>
      <c r="AE740" s="21">
        <f t="shared" si="172"/>
        <v>15</v>
      </c>
      <c r="AF740" s="20" t="str">
        <f t="shared" si="173"/>
        <v>OK</v>
      </c>
    </row>
    <row r="741" spans="1:32" x14ac:dyDescent="0.3">
      <c r="A741" s="9">
        <v>46960</v>
      </c>
      <c r="B741" s="37" t="s">
        <v>160</v>
      </c>
      <c r="C741" s="11"/>
      <c r="D741" s="21">
        <f t="shared" si="174"/>
        <v>26</v>
      </c>
      <c r="E741" s="15"/>
      <c r="F741" s="15"/>
      <c r="G741" s="21">
        <f t="shared" si="166"/>
        <v>26</v>
      </c>
      <c r="H741" s="21">
        <f t="shared" si="175"/>
        <v>20</v>
      </c>
      <c r="I741" s="15"/>
      <c r="J741" s="15"/>
      <c r="K741" s="21">
        <f t="shared" si="167"/>
        <v>20</v>
      </c>
      <c r="L741" s="21">
        <f t="shared" si="176"/>
        <v>48</v>
      </c>
      <c r="M741" s="15"/>
      <c r="N741" s="15"/>
      <c r="O741" s="21">
        <f t="shared" si="168"/>
        <v>48</v>
      </c>
      <c r="P741" s="21">
        <f t="shared" si="177"/>
        <v>13</v>
      </c>
      <c r="Q741" s="15"/>
      <c r="R741" s="15"/>
      <c r="S741" s="21">
        <f t="shared" si="169"/>
        <v>13</v>
      </c>
      <c r="T741" s="21">
        <f t="shared" si="178"/>
        <v>18</v>
      </c>
      <c r="U741" s="15"/>
      <c r="V741" s="15"/>
      <c r="W741" s="21">
        <f t="shared" si="170"/>
        <v>18</v>
      </c>
      <c r="X741" s="21">
        <f t="shared" si="179"/>
        <v>21</v>
      </c>
      <c r="Y741" s="15"/>
      <c r="Z741" s="15"/>
      <c r="AA741" s="21">
        <f t="shared" si="171"/>
        <v>21</v>
      </c>
      <c r="AB741" s="21">
        <f t="shared" si="180"/>
        <v>15</v>
      </c>
      <c r="AC741" s="15"/>
      <c r="AD741" s="15"/>
      <c r="AE741" s="21">
        <f t="shared" si="172"/>
        <v>15</v>
      </c>
      <c r="AF741" s="20" t="str">
        <f t="shared" si="173"/>
        <v>OK</v>
      </c>
    </row>
    <row r="742" spans="1:32" x14ac:dyDescent="0.3">
      <c r="A742" s="9">
        <v>46961</v>
      </c>
      <c r="B742" s="37" t="s">
        <v>161</v>
      </c>
      <c r="C742" s="11"/>
      <c r="D742" s="21">
        <f t="shared" si="174"/>
        <v>26</v>
      </c>
      <c r="E742" s="15"/>
      <c r="F742" s="15"/>
      <c r="G742" s="21">
        <f t="shared" si="166"/>
        <v>26</v>
      </c>
      <c r="H742" s="21">
        <f t="shared" si="175"/>
        <v>20</v>
      </c>
      <c r="I742" s="15"/>
      <c r="J742" s="15"/>
      <c r="K742" s="21">
        <f t="shared" si="167"/>
        <v>20</v>
      </c>
      <c r="L742" s="21">
        <f t="shared" si="176"/>
        <v>48</v>
      </c>
      <c r="M742" s="15"/>
      <c r="N742" s="15"/>
      <c r="O742" s="21">
        <f t="shared" si="168"/>
        <v>48</v>
      </c>
      <c r="P742" s="21">
        <f t="shared" si="177"/>
        <v>13</v>
      </c>
      <c r="Q742" s="15"/>
      <c r="R742" s="15"/>
      <c r="S742" s="21">
        <f t="shared" si="169"/>
        <v>13</v>
      </c>
      <c r="T742" s="21">
        <f t="shared" si="178"/>
        <v>18</v>
      </c>
      <c r="U742" s="15"/>
      <c r="V742" s="15"/>
      <c r="W742" s="21">
        <f t="shared" si="170"/>
        <v>18</v>
      </c>
      <c r="X742" s="21">
        <f t="shared" si="179"/>
        <v>21</v>
      </c>
      <c r="Y742" s="15"/>
      <c r="Z742" s="15"/>
      <c r="AA742" s="21">
        <f t="shared" si="171"/>
        <v>21</v>
      </c>
      <c r="AB742" s="21">
        <f t="shared" si="180"/>
        <v>15</v>
      </c>
      <c r="AC742" s="15"/>
      <c r="AD742" s="15"/>
      <c r="AE742" s="21">
        <f t="shared" si="172"/>
        <v>15</v>
      </c>
      <c r="AF742" s="20" t="str">
        <f t="shared" si="173"/>
        <v>OK</v>
      </c>
    </row>
    <row r="743" spans="1:32" x14ac:dyDescent="0.3">
      <c r="A743" s="9">
        <v>46962</v>
      </c>
      <c r="B743" s="37" t="s">
        <v>162</v>
      </c>
      <c r="C743" s="11"/>
      <c r="D743" s="21">
        <f t="shared" si="174"/>
        <v>26</v>
      </c>
      <c r="E743" s="15"/>
      <c r="F743" s="15"/>
      <c r="G743" s="21">
        <f t="shared" si="166"/>
        <v>26</v>
      </c>
      <c r="H743" s="21">
        <f t="shared" si="175"/>
        <v>20</v>
      </c>
      <c r="I743" s="15"/>
      <c r="J743" s="15"/>
      <c r="K743" s="21">
        <f t="shared" si="167"/>
        <v>20</v>
      </c>
      <c r="L743" s="21">
        <f t="shared" si="176"/>
        <v>48</v>
      </c>
      <c r="M743" s="15"/>
      <c r="N743" s="15"/>
      <c r="O743" s="21">
        <f t="shared" si="168"/>
        <v>48</v>
      </c>
      <c r="P743" s="21">
        <f t="shared" si="177"/>
        <v>13</v>
      </c>
      <c r="Q743" s="15"/>
      <c r="R743" s="15"/>
      <c r="S743" s="21">
        <f t="shared" si="169"/>
        <v>13</v>
      </c>
      <c r="T743" s="21">
        <f t="shared" si="178"/>
        <v>18</v>
      </c>
      <c r="U743" s="15"/>
      <c r="V743" s="15"/>
      <c r="W743" s="21">
        <f t="shared" si="170"/>
        <v>18</v>
      </c>
      <c r="X743" s="21">
        <f t="shared" si="179"/>
        <v>21</v>
      </c>
      <c r="Y743" s="15"/>
      <c r="Z743" s="15"/>
      <c r="AA743" s="21">
        <f t="shared" si="171"/>
        <v>21</v>
      </c>
      <c r="AB743" s="21">
        <f t="shared" si="180"/>
        <v>15</v>
      </c>
      <c r="AC743" s="15"/>
      <c r="AD743" s="15"/>
      <c r="AE743" s="21">
        <f t="shared" si="172"/>
        <v>15</v>
      </c>
      <c r="AF743" s="20" t="str">
        <f t="shared" si="173"/>
        <v>OK</v>
      </c>
    </row>
    <row r="744" spans="1:32" x14ac:dyDescent="0.3">
      <c r="A744" s="9">
        <v>46963</v>
      </c>
      <c r="B744" s="37" t="s">
        <v>163</v>
      </c>
      <c r="C744" s="11"/>
      <c r="D744" s="21">
        <f t="shared" si="174"/>
        <v>26</v>
      </c>
      <c r="E744" s="15"/>
      <c r="F744" s="15"/>
      <c r="G744" s="21">
        <f t="shared" si="166"/>
        <v>26</v>
      </c>
      <c r="H744" s="21">
        <f t="shared" si="175"/>
        <v>20</v>
      </c>
      <c r="I744" s="15"/>
      <c r="J744" s="15"/>
      <c r="K744" s="21">
        <f t="shared" si="167"/>
        <v>20</v>
      </c>
      <c r="L744" s="21">
        <f t="shared" si="176"/>
        <v>48</v>
      </c>
      <c r="M744" s="15"/>
      <c r="N744" s="15"/>
      <c r="O744" s="21">
        <f t="shared" si="168"/>
        <v>48</v>
      </c>
      <c r="P744" s="21">
        <f t="shared" si="177"/>
        <v>13</v>
      </c>
      <c r="Q744" s="15"/>
      <c r="R744" s="15"/>
      <c r="S744" s="21">
        <f t="shared" si="169"/>
        <v>13</v>
      </c>
      <c r="T744" s="21">
        <f t="shared" si="178"/>
        <v>18</v>
      </c>
      <c r="U744" s="15"/>
      <c r="V744" s="15"/>
      <c r="W744" s="21">
        <f t="shared" si="170"/>
        <v>18</v>
      </c>
      <c r="X744" s="21">
        <f t="shared" si="179"/>
        <v>21</v>
      </c>
      <c r="Y744" s="15"/>
      <c r="Z744" s="15"/>
      <c r="AA744" s="21">
        <f t="shared" si="171"/>
        <v>21</v>
      </c>
      <c r="AB744" s="21">
        <f t="shared" si="180"/>
        <v>15</v>
      </c>
      <c r="AC744" s="15"/>
      <c r="AD744" s="15"/>
      <c r="AE744" s="21">
        <f t="shared" si="172"/>
        <v>15</v>
      </c>
      <c r="AF744" s="20" t="str">
        <f t="shared" si="173"/>
        <v>OK</v>
      </c>
    </row>
    <row r="745" spans="1:32" x14ac:dyDescent="0.3">
      <c r="A745" s="9">
        <v>46964</v>
      </c>
      <c r="B745" s="37" t="s">
        <v>158</v>
      </c>
      <c r="C745" s="11"/>
      <c r="D745" s="21">
        <f t="shared" si="174"/>
        <v>26</v>
      </c>
      <c r="E745" s="15"/>
      <c r="F745" s="15"/>
      <c r="G745" s="21">
        <f t="shared" si="166"/>
        <v>26</v>
      </c>
      <c r="H745" s="21">
        <f t="shared" si="175"/>
        <v>20</v>
      </c>
      <c r="I745" s="15"/>
      <c r="J745" s="15"/>
      <c r="K745" s="21">
        <f t="shared" si="167"/>
        <v>20</v>
      </c>
      <c r="L745" s="21">
        <f t="shared" si="176"/>
        <v>48</v>
      </c>
      <c r="M745" s="15"/>
      <c r="N745" s="15"/>
      <c r="O745" s="21">
        <f t="shared" si="168"/>
        <v>48</v>
      </c>
      <c r="P745" s="21">
        <f t="shared" si="177"/>
        <v>13</v>
      </c>
      <c r="Q745" s="15"/>
      <c r="R745" s="15"/>
      <c r="S745" s="21">
        <f t="shared" si="169"/>
        <v>13</v>
      </c>
      <c r="T745" s="21">
        <f t="shared" si="178"/>
        <v>18</v>
      </c>
      <c r="U745" s="15"/>
      <c r="V745" s="15"/>
      <c r="W745" s="21">
        <f t="shared" si="170"/>
        <v>18</v>
      </c>
      <c r="X745" s="21">
        <f t="shared" si="179"/>
        <v>21</v>
      </c>
      <c r="Y745" s="15"/>
      <c r="Z745" s="15"/>
      <c r="AA745" s="21">
        <f t="shared" si="171"/>
        <v>21</v>
      </c>
      <c r="AB745" s="21">
        <f t="shared" si="180"/>
        <v>15</v>
      </c>
      <c r="AC745" s="15"/>
      <c r="AD745" s="15"/>
      <c r="AE745" s="21">
        <f t="shared" si="172"/>
        <v>15</v>
      </c>
      <c r="AF745" s="20" t="str">
        <f t="shared" si="173"/>
        <v>OK</v>
      </c>
    </row>
    <row r="746" spans="1:32" x14ac:dyDescent="0.3">
      <c r="A746" s="9">
        <v>46965</v>
      </c>
      <c r="B746" s="37" t="s">
        <v>157</v>
      </c>
      <c r="C746" s="11"/>
      <c r="D746" s="21">
        <f t="shared" si="174"/>
        <v>26</v>
      </c>
      <c r="E746" s="15"/>
      <c r="F746" s="15"/>
      <c r="G746" s="21">
        <f t="shared" si="166"/>
        <v>26</v>
      </c>
      <c r="H746" s="21">
        <f t="shared" si="175"/>
        <v>20</v>
      </c>
      <c r="I746" s="15"/>
      <c r="J746" s="15"/>
      <c r="K746" s="21">
        <f t="shared" si="167"/>
        <v>20</v>
      </c>
      <c r="L746" s="21">
        <f t="shared" si="176"/>
        <v>48</v>
      </c>
      <c r="M746" s="15"/>
      <c r="N746" s="15"/>
      <c r="O746" s="21">
        <f t="shared" si="168"/>
        <v>48</v>
      </c>
      <c r="P746" s="21">
        <f t="shared" si="177"/>
        <v>13</v>
      </c>
      <c r="Q746" s="15"/>
      <c r="R746" s="15"/>
      <c r="S746" s="21">
        <f t="shared" si="169"/>
        <v>13</v>
      </c>
      <c r="T746" s="21">
        <f t="shared" si="178"/>
        <v>18</v>
      </c>
      <c r="U746" s="15"/>
      <c r="V746" s="15"/>
      <c r="W746" s="21">
        <f t="shared" si="170"/>
        <v>18</v>
      </c>
      <c r="X746" s="21">
        <f t="shared" si="179"/>
        <v>21</v>
      </c>
      <c r="Y746" s="15"/>
      <c r="Z746" s="15"/>
      <c r="AA746" s="21">
        <f t="shared" si="171"/>
        <v>21</v>
      </c>
      <c r="AB746" s="21">
        <f t="shared" si="180"/>
        <v>15</v>
      </c>
      <c r="AC746" s="15"/>
      <c r="AD746" s="15"/>
      <c r="AE746" s="21">
        <f t="shared" si="172"/>
        <v>15</v>
      </c>
      <c r="AF746" s="20" t="str">
        <f t="shared" si="173"/>
        <v>OK</v>
      </c>
    </row>
    <row r="747" spans="1:32" x14ac:dyDescent="0.3">
      <c r="A747" s="9">
        <v>46966</v>
      </c>
      <c r="B747" s="37" t="s">
        <v>159</v>
      </c>
      <c r="C747" s="11"/>
      <c r="D747" s="21">
        <f t="shared" si="174"/>
        <v>26</v>
      </c>
      <c r="E747" s="15"/>
      <c r="F747" s="15"/>
      <c r="G747" s="21">
        <f t="shared" si="166"/>
        <v>26</v>
      </c>
      <c r="H747" s="21">
        <f t="shared" si="175"/>
        <v>20</v>
      </c>
      <c r="I747" s="15"/>
      <c r="J747" s="15"/>
      <c r="K747" s="21">
        <f t="shared" si="167"/>
        <v>20</v>
      </c>
      <c r="L747" s="21">
        <f t="shared" si="176"/>
        <v>48</v>
      </c>
      <c r="M747" s="15"/>
      <c r="N747" s="15"/>
      <c r="O747" s="21">
        <f t="shared" si="168"/>
        <v>48</v>
      </c>
      <c r="P747" s="21">
        <f t="shared" si="177"/>
        <v>13</v>
      </c>
      <c r="Q747" s="15"/>
      <c r="R747" s="15"/>
      <c r="S747" s="21">
        <f t="shared" si="169"/>
        <v>13</v>
      </c>
      <c r="T747" s="21">
        <f t="shared" si="178"/>
        <v>18</v>
      </c>
      <c r="U747" s="15"/>
      <c r="V747" s="15"/>
      <c r="W747" s="21">
        <f t="shared" si="170"/>
        <v>18</v>
      </c>
      <c r="X747" s="21">
        <f t="shared" si="179"/>
        <v>21</v>
      </c>
      <c r="Y747" s="15"/>
      <c r="Z747" s="15"/>
      <c r="AA747" s="21">
        <f t="shared" si="171"/>
        <v>21</v>
      </c>
      <c r="AB747" s="21">
        <f t="shared" si="180"/>
        <v>15</v>
      </c>
      <c r="AC747" s="15"/>
      <c r="AD747" s="15"/>
      <c r="AE747" s="21">
        <f t="shared" si="172"/>
        <v>15</v>
      </c>
      <c r="AF747" s="20" t="str">
        <f t="shared" si="173"/>
        <v>OK</v>
      </c>
    </row>
    <row r="748" spans="1:32" x14ac:dyDescent="0.3">
      <c r="A748" s="9">
        <v>46967</v>
      </c>
      <c r="B748" s="37" t="s">
        <v>160</v>
      </c>
      <c r="C748" s="11"/>
      <c r="D748" s="21">
        <f t="shared" si="174"/>
        <v>26</v>
      </c>
      <c r="E748" s="15"/>
      <c r="F748" s="15"/>
      <c r="G748" s="21">
        <f t="shared" si="166"/>
        <v>26</v>
      </c>
      <c r="H748" s="21">
        <f t="shared" si="175"/>
        <v>20</v>
      </c>
      <c r="I748" s="15"/>
      <c r="J748" s="15"/>
      <c r="K748" s="21">
        <f t="shared" si="167"/>
        <v>20</v>
      </c>
      <c r="L748" s="21">
        <f t="shared" si="176"/>
        <v>48</v>
      </c>
      <c r="M748" s="15"/>
      <c r="N748" s="15"/>
      <c r="O748" s="21">
        <f t="shared" si="168"/>
        <v>48</v>
      </c>
      <c r="P748" s="21">
        <f t="shared" si="177"/>
        <v>13</v>
      </c>
      <c r="Q748" s="15"/>
      <c r="R748" s="15"/>
      <c r="S748" s="21">
        <f t="shared" si="169"/>
        <v>13</v>
      </c>
      <c r="T748" s="21">
        <f t="shared" si="178"/>
        <v>18</v>
      </c>
      <c r="U748" s="15"/>
      <c r="V748" s="15"/>
      <c r="W748" s="21">
        <f t="shared" si="170"/>
        <v>18</v>
      </c>
      <c r="X748" s="21">
        <f t="shared" si="179"/>
        <v>21</v>
      </c>
      <c r="Y748" s="15"/>
      <c r="Z748" s="15"/>
      <c r="AA748" s="21">
        <f t="shared" si="171"/>
        <v>21</v>
      </c>
      <c r="AB748" s="21">
        <f t="shared" si="180"/>
        <v>15</v>
      </c>
      <c r="AC748" s="15"/>
      <c r="AD748" s="15"/>
      <c r="AE748" s="21">
        <f t="shared" si="172"/>
        <v>15</v>
      </c>
      <c r="AF748" s="20" t="str">
        <f t="shared" si="173"/>
        <v>OK</v>
      </c>
    </row>
    <row r="749" spans="1:32" x14ac:dyDescent="0.3">
      <c r="A749" s="9">
        <v>46968</v>
      </c>
      <c r="B749" s="37" t="s">
        <v>161</v>
      </c>
      <c r="C749" s="11"/>
      <c r="D749" s="21">
        <f t="shared" si="174"/>
        <v>26</v>
      </c>
      <c r="E749" s="15"/>
      <c r="F749" s="15"/>
      <c r="G749" s="21">
        <f t="shared" si="166"/>
        <v>26</v>
      </c>
      <c r="H749" s="21">
        <f t="shared" si="175"/>
        <v>20</v>
      </c>
      <c r="I749" s="15"/>
      <c r="J749" s="15"/>
      <c r="K749" s="21">
        <f t="shared" si="167"/>
        <v>20</v>
      </c>
      <c r="L749" s="21">
        <f t="shared" si="176"/>
        <v>48</v>
      </c>
      <c r="M749" s="15"/>
      <c r="N749" s="15"/>
      <c r="O749" s="21">
        <f t="shared" si="168"/>
        <v>48</v>
      </c>
      <c r="P749" s="21">
        <f t="shared" si="177"/>
        <v>13</v>
      </c>
      <c r="Q749" s="15"/>
      <c r="R749" s="15"/>
      <c r="S749" s="21">
        <f t="shared" si="169"/>
        <v>13</v>
      </c>
      <c r="T749" s="21">
        <f t="shared" si="178"/>
        <v>18</v>
      </c>
      <c r="U749" s="15"/>
      <c r="V749" s="15"/>
      <c r="W749" s="21">
        <f t="shared" si="170"/>
        <v>18</v>
      </c>
      <c r="X749" s="21">
        <f t="shared" si="179"/>
        <v>21</v>
      </c>
      <c r="Y749" s="15"/>
      <c r="Z749" s="15"/>
      <c r="AA749" s="21">
        <f t="shared" si="171"/>
        <v>21</v>
      </c>
      <c r="AB749" s="21">
        <f t="shared" si="180"/>
        <v>15</v>
      </c>
      <c r="AC749" s="15"/>
      <c r="AD749" s="15"/>
      <c r="AE749" s="21">
        <f t="shared" si="172"/>
        <v>15</v>
      </c>
      <c r="AF749" s="20" t="str">
        <f t="shared" si="173"/>
        <v>OK</v>
      </c>
    </row>
    <row r="750" spans="1:32" x14ac:dyDescent="0.3">
      <c r="A750" s="9">
        <v>46969</v>
      </c>
      <c r="B750" s="37" t="s">
        <v>162</v>
      </c>
      <c r="C750" s="11"/>
      <c r="D750" s="21">
        <f t="shared" si="174"/>
        <v>26</v>
      </c>
      <c r="E750" s="15"/>
      <c r="F750" s="15"/>
      <c r="G750" s="21">
        <f t="shared" si="166"/>
        <v>26</v>
      </c>
      <c r="H750" s="21">
        <f t="shared" si="175"/>
        <v>20</v>
      </c>
      <c r="I750" s="15"/>
      <c r="J750" s="15"/>
      <c r="K750" s="21">
        <f t="shared" si="167"/>
        <v>20</v>
      </c>
      <c r="L750" s="21">
        <f t="shared" si="176"/>
        <v>48</v>
      </c>
      <c r="M750" s="15"/>
      <c r="N750" s="15"/>
      <c r="O750" s="21">
        <f t="shared" si="168"/>
        <v>48</v>
      </c>
      <c r="P750" s="21">
        <f t="shared" si="177"/>
        <v>13</v>
      </c>
      <c r="Q750" s="15"/>
      <c r="R750" s="15"/>
      <c r="S750" s="21">
        <f t="shared" si="169"/>
        <v>13</v>
      </c>
      <c r="T750" s="21">
        <f t="shared" si="178"/>
        <v>18</v>
      </c>
      <c r="U750" s="15"/>
      <c r="V750" s="15"/>
      <c r="W750" s="21">
        <f t="shared" si="170"/>
        <v>18</v>
      </c>
      <c r="X750" s="21">
        <f t="shared" si="179"/>
        <v>21</v>
      </c>
      <c r="Y750" s="15"/>
      <c r="Z750" s="15"/>
      <c r="AA750" s="21">
        <f t="shared" si="171"/>
        <v>21</v>
      </c>
      <c r="AB750" s="21">
        <f t="shared" si="180"/>
        <v>15</v>
      </c>
      <c r="AC750" s="15"/>
      <c r="AD750" s="15"/>
      <c r="AE750" s="21">
        <f t="shared" si="172"/>
        <v>15</v>
      </c>
      <c r="AF750" s="20" t="str">
        <f t="shared" si="173"/>
        <v>OK</v>
      </c>
    </row>
    <row r="751" spans="1:32" x14ac:dyDescent="0.3">
      <c r="A751" s="9">
        <v>46970</v>
      </c>
      <c r="B751" s="37" t="s">
        <v>163</v>
      </c>
      <c r="C751" s="11"/>
      <c r="D751" s="21">
        <f t="shared" si="174"/>
        <v>26</v>
      </c>
      <c r="E751" s="15"/>
      <c r="F751" s="15"/>
      <c r="G751" s="21">
        <f t="shared" si="166"/>
        <v>26</v>
      </c>
      <c r="H751" s="21">
        <f t="shared" si="175"/>
        <v>20</v>
      </c>
      <c r="I751" s="15"/>
      <c r="J751" s="15"/>
      <c r="K751" s="21">
        <f t="shared" si="167"/>
        <v>20</v>
      </c>
      <c r="L751" s="21">
        <f t="shared" si="176"/>
        <v>48</v>
      </c>
      <c r="M751" s="15"/>
      <c r="N751" s="15"/>
      <c r="O751" s="21">
        <f t="shared" si="168"/>
        <v>48</v>
      </c>
      <c r="P751" s="21">
        <f t="shared" si="177"/>
        <v>13</v>
      </c>
      <c r="Q751" s="15"/>
      <c r="R751" s="15"/>
      <c r="S751" s="21">
        <f t="shared" si="169"/>
        <v>13</v>
      </c>
      <c r="T751" s="21">
        <f t="shared" si="178"/>
        <v>18</v>
      </c>
      <c r="U751" s="15"/>
      <c r="V751" s="15"/>
      <c r="W751" s="21">
        <f t="shared" si="170"/>
        <v>18</v>
      </c>
      <c r="X751" s="21">
        <f t="shared" si="179"/>
        <v>21</v>
      </c>
      <c r="Y751" s="15"/>
      <c r="Z751" s="15"/>
      <c r="AA751" s="21">
        <f t="shared" si="171"/>
        <v>21</v>
      </c>
      <c r="AB751" s="21">
        <f t="shared" si="180"/>
        <v>15</v>
      </c>
      <c r="AC751" s="15"/>
      <c r="AD751" s="15"/>
      <c r="AE751" s="21">
        <f t="shared" si="172"/>
        <v>15</v>
      </c>
      <c r="AF751" s="20" t="str">
        <f t="shared" si="173"/>
        <v>OK</v>
      </c>
    </row>
  </sheetData>
  <autoFilter ref="A21:AF751" xr:uid="{00000000-0009-0000-0000-000002000000}"/>
  <mergeCells count="12">
    <mergeCell ref="AB20:AE20"/>
    <mergeCell ref="AF20:AF21"/>
    <mergeCell ref="P20:S20"/>
    <mergeCell ref="B20:B21"/>
    <mergeCell ref="A18:L18"/>
    <mergeCell ref="T20:W20"/>
    <mergeCell ref="X20:AA20"/>
    <mergeCell ref="C20:C21"/>
    <mergeCell ref="D20:G20"/>
    <mergeCell ref="H20:K20"/>
    <mergeCell ref="A20:A21"/>
    <mergeCell ref="L20:O20"/>
  </mergeCells>
  <pageMargins left="0.75" right="0.75" top="1" bottom="1" header="0.5" footer="0.5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Настройки!$O$11:$O$30</xm:f>
          </x14:formula1>
          <xm:sqref>C22:C751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11"/>
  <sheetViews>
    <sheetView showGridLines="0" workbookViewId="0"/>
  </sheetViews>
  <sheetFormatPr defaultRowHeight="14.4" x14ac:dyDescent="0.3"/>
  <sheetData>
    <row r="1" spans="1:9" ht="28.8" x14ac:dyDescent="0.3">
      <c r="A1" s="4" t="s">
        <v>78</v>
      </c>
      <c r="B1" s="4" t="s">
        <v>74</v>
      </c>
      <c r="C1" s="4" t="s">
        <v>76</v>
      </c>
      <c r="D1" s="4" t="s">
        <v>33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79</v>
      </c>
    </row>
    <row r="2" spans="1:9" x14ac:dyDescent="0.3">
      <c r="A2">
        <v>1</v>
      </c>
      <c r="B2">
        <f>Движение!$A$22</f>
        <v>46241</v>
      </c>
      <c r="C2">
        <f>Движение!$C$22</f>
        <v>0</v>
      </c>
      <c r="D2" t="s">
        <v>45</v>
      </c>
      <c r="E2">
        <f>Движение!$D$22</f>
        <v>0</v>
      </c>
      <c r="F2">
        <f>N(Движение!$E$22)</f>
        <v>0</v>
      </c>
      <c r="G2">
        <f>N(Движение!$F$22)</f>
        <v>0</v>
      </c>
      <c r="H2">
        <f>Движение!$G$22</f>
        <v>0</v>
      </c>
      <c r="I2" t="str">
        <f t="shared" ref="I2:I65" si="0">IF($F2&gt;0,TEXT($B2,"dd.mm")&amp;"_"&amp;$D2,"")</f>
        <v/>
      </c>
    </row>
    <row r="3" spans="1:9" x14ac:dyDescent="0.3">
      <c r="A3">
        <v>2</v>
      </c>
      <c r="B3">
        <f>Движение!$A$22</f>
        <v>46241</v>
      </c>
      <c r="C3">
        <f>Движение!$C$22</f>
        <v>0</v>
      </c>
      <c r="D3" t="s">
        <v>49</v>
      </c>
      <c r="E3">
        <f>Движение!$H$22</f>
        <v>0</v>
      </c>
      <c r="F3">
        <f>N(Движение!$I$22)</f>
        <v>0</v>
      </c>
      <c r="G3">
        <f>N(Движение!$J$22)</f>
        <v>0</v>
      </c>
      <c r="H3">
        <f>Движение!$K$22</f>
        <v>0</v>
      </c>
      <c r="I3" t="str">
        <f t="shared" si="0"/>
        <v/>
      </c>
    </row>
    <row r="4" spans="1:9" x14ac:dyDescent="0.3">
      <c r="A4">
        <v>3</v>
      </c>
      <c r="B4">
        <f>Движение!$A$22</f>
        <v>46241</v>
      </c>
      <c r="C4">
        <f>Движение!$C$22</f>
        <v>0</v>
      </c>
      <c r="D4" t="s">
        <v>51</v>
      </c>
      <c r="E4">
        <f>Движение!$L$22</f>
        <v>0</v>
      </c>
      <c r="F4">
        <f>N(Движение!$M$22)</f>
        <v>0</v>
      </c>
      <c r="G4">
        <f>N(Движение!$N$22)</f>
        <v>0</v>
      </c>
      <c r="H4">
        <f>Движение!$O$22</f>
        <v>0</v>
      </c>
      <c r="I4" t="str">
        <f t="shared" si="0"/>
        <v/>
      </c>
    </row>
    <row r="5" spans="1:9" x14ac:dyDescent="0.3">
      <c r="A5">
        <v>4</v>
      </c>
      <c r="B5">
        <f>Движение!$A$22</f>
        <v>46241</v>
      </c>
      <c r="C5">
        <f>Движение!$C$22</f>
        <v>0</v>
      </c>
      <c r="D5" t="s">
        <v>54</v>
      </c>
      <c r="E5">
        <f>Движение!$P$22</f>
        <v>0</v>
      </c>
      <c r="F5">
        <f>N(Движение!$Q$22)</f>
        <v>0</v>
      </c>
      <c r="G5">
        <f>N(Движение!$R$22)</f>
        <v>0</v>
      </c>
      <c r="H5">
        <f>Движение!$S$22</f>
        <v>0</v>
      </c>
      <c r="I5" t="str">
        <f t="shared" si="0"/>
        <v/>
      </c>
    </row>
    <row r="6" spans="1:9" x14ac:dyDescent="0.3">
      <c r="A6">
        <v>5</v>
      </c>
      <c r="B6">
        <f>Движение!$A$22</f>
        <v>46241</v>
      </c>
      <c r="C6">
        <f>Движение!$C$22</f>
        <v>0</v>
      </c>
      <c r="D6" t="s">
        <v>56</v>
      </c>
      <c r="E6">
        <f>Движение!$T$22</f>
        <v>0</v>
      </c>
      <c r="F6">
        <f>N(Движение!$U$22)</f>
        <v>0</v>
      </c>
      <c r="G6">
        <f>N(Движение!$V$22)</f>
        <v>0</v>
      </c>
      <c r="H6">
        <f>Движение!$W$22</f>
        <v>0</v>
      </c>
      <c r="I6" t="str">
        <f t="shared" si="0"/>
        <v/>
      </c>
    </row>
    <row r="7" spans="1:9" x14ac:dyDescent="0.3">
      <c r="A7">
        <v>6</v>
      </c>
      <c r="B7">
        <f>Движение!$A$22</f>
        <v>46241</v>
      </c>
      <c r="C7">
        <f>Движение!$C$22</f>
        <v>0</v>
      </c>
      <c r="D7" t="s">
        <v>57</v>
      </c>
      <c r="E7">
        <f>Движение!$X$22</f>
        <v>0</v>
      </c>
      <c r="F7">
        <f>N(Движение!$Y$22)</f>
        <v>10</v>
      </c>
      <c r="G7">
        <f>N(Движение!$Z$22)</f>
        <v>0</v>
      </c>
      <c r="H7">
        <f>Движение!$AA$22</f>
        <v>10</v>
      </c>
      <c r="I7" t="str">
        <f t="shared" si="0"/>
        <v>dd.mm_Ми-К</v>
      </c>
    </row>
    <row r="8" spans="1:9" x14ac:dyDescent="0.3">
      <c r="A8">
        <v>7</v>
      </c>
      <c r="B8">
        <f>Движение!$A$22</f>
        <v>46241</v>
      </c>
      <c r="C8">
        <f>Движение!$C$22</f>
        <v>0</v>
      </c>
      <c r="D8" t="s">
        <v>59</v>
      </c>
      <c r="E8">
        <f>Движение!$AB$22</f>
        <v>0</v>
      </c>
      <c r="F8">
        <f>N(Движение!$AC$22)</f>
        <v>0</v>
      </c>
      <c r="G8">
        <f>N(Движение!$AD$22)</f>
        <v>0</v>
      </c>
      <c r="H8">
        <f>Движение!$AE$22</f>
        <v>0</v>
      </c>
      <c r="I8" t="str">
        <f t="shared" si="0"/>
        <v/>
      </c>
    </row>
    <row r="9" spans="1:9" x14ac:dyDescent="0.3">
      <c r="A9">
        <v>8</v>
      </c>
      <c r="B9">
        <f>Движение!$A$23</f>
        <v>46242</v>
      </c>
      <c r="C9">
        <f>Движение!$C$23</f>
        <v>0</v>
      </c>
      <c r="D9" t="s">
        <v>45</v>
      </c>
      <c r="E9">
        <f>Движение!$D$23</f>
        <v>0</v>
      </c>
      <c r="F9">
        <f>N(Движение!$E$23)</f>
        <v>0</v>
      </c>
      <c r="G9">
        <f>N(Движение!$F$23)</f>
        <v>0</v>
      </c>
      <c r="H9">
        <f>Движение!$G$23</f>
        <v>0</v>
      </c>
      <c r="I9" t="str">
        <f t="shared" si="0"/>
        <v/>
      </c>
    </row>
    <row r="10" spans="1:9" x14ac:dyDescent="0.3">
      <c r="A10">
        <v>9</v>
      </c>
      <c r="B10">
        <f>Движение!$A$23</f>
        <v>46242</v>
      </c>
      <c r="C10">
        <f>Движение!$C$23</f>
        <v>0</v>
      </c>
      <c r="D10" t="s">
        <v>49</v>
      </c>
      <c r="E10">
        <f>Движение!$H$23</f>
        <v>0</v>
      </c>
      <c r="F10">
        <f>N(Движение!$I$23)</f>
        <v>0</v>
      </c>
      <c r="G10">
        <f>N(Движение!$J$23)</f>
        <v>0</v>
      </c>
      <c r="H10">
        <f>Движение!$K$23</f>
        <v>0</v>
      </c>
      <c r="I10" t="str">
        <f t="shared" si="0"/>
        <v/>
      </c>
    </row>
    <row r="11" spans="1:9" x14ac:dyDescent="0.3">
      <c r="A11">
        <v>10</v>
      </c>
      <c r="B11">
        <f>Движение!$A$23</f>
        <v>46242</v>
      </c>
      <c r="C11">
        <f>Движение!$C$23</f>
        <v>0</v>
      </c>
      <c r="D11" t="s">
        <v>51</v>
      </c>
      <c r="E11">
        <f>Движение!$L$23</f>
        <v>0</v>
      </c>
      <c r="F11">
        <f>N(Движение!$M$23)</f>
        <v>9</v>
      </c>
      <c r="G11">
        <f>N(Движение!$N$23)</f>
        <v>0</v>
      </c>
      <c r="H11">
        <f>Движение!$O$23</f>
        <v>9</v>
      </c>
      <c r="I11" t="str">
        <f t="shared" si="0"/>
        <v>dd.mm_Г 1800</v>
      </c>
    </row>
    <row r="12" spans="1:9" x14ac:dyDescent="0.3">
      <c r="A12">
        <v>11</v>
      </c>
      <c r="B12">
        <f>Движение!$A$23</f>
        <v>46242</v>
      </c>
      <c r="C12">
        <f>Движение!$C$23</f>
        <v>0</v>
      </c>
      <c r="D12" t="s">
        <v>54</v>
      </c>
      <c r="E12">
        <f>Движение!$P$23</f>
        <v>0</v>
      </c>
      <c r="F12">
        <f>N(Движение!$Q$23)</f>
        <v>2</v>
      </c>
      <c r="G12">
        <f>N(Движение!$R$23)</f>
        <v>2</v>
      </c>
      <c r="H12">
        <f>Движение!$S$23</f>
        <v>0</v>
      </c>
      <c r="I12" t="str">
        <f t="shared" si="0"/>
        <v>dd.mm_Г 3500</v>
      </c>
    </row>
    <row r="13" spans="1:9" x14ac:dyDescent="0.3">
      <c r="A13">
        <v>12</v>
      </c>
      <c r="B13">
        <f>Движение!$A$23</f>
        <v>46242</v>
      </c>
      <c r="C13">
        <f>Движение!$C$23</f>
        <v>0</v>
      </c>
      <c r="D13" t="s">
        <v>56</v>
      </c>
      <c r="E13">
        <f>Движение!$T$23</f>
        <v>0</v>
      </c>
      <c r="F13">
        <f>N(Движение!$U$23)</f>
        <v>0</v>
      </c>
      <c r="G13">
        <f>N(Движение!$V$23)</f>
        <v>0</v>
      </c>
      <c r="H13">
        <f>Движение!$W$23</f>
        <v>0</v>
      </c>
      <c r="I13" t="str">
        <f t="shared" si="0"/>
        <v/>
      </c>
    </row>
    <row r="14" spans="1:9" x14ac:dyDescent="0.3">
      <c r="A14">
        <v>13</v>
      </c>
      <c r="B14">
        <f>Движение!$A$23</f>
        <v>46242</v>
      </c>
      <c r="C14">
        <f>Движение!$C$23</f>
        <v>0</v>
      </c>
      <c r="D14" t="s">
        <v>57</v>
      </c>
      <c r="E14">
        <f>Движение!$X$23</f>
        <v>10</v>
      </c>
      <c r="F14">
        <f>N(Движение!$Y$23)</f>
        <v>0</v>
      </c>
      <c r="G14">
        <f>N(Движение!$Z$23)</f>
        <v>3</v>
      </c>
      <c r="H14">
        <f>Движение!$AA$23</f>
        <v>7</v>
      </c>
      <c r="I14" t="str">
        <f t="shared" si="0"/>
        <v/>
      </c>
    </row>
    <row r="15" spans="1:9" x14ac:dyDescent="0.3">
      <c r="A15">
        <v>14</v>
      </c>
      <c r="B15">
        <f>Движение!$A$23</f>
        <v>46242</v>
      </c>
      <c r="C15">
        <f>Движение!$C$23</f>
        <v>0</v>
      </c>
      <c r="D15" t="s">
        <v>59</v>
      </c>
      <c r="E15">
        <f>Движение!$AB$23</f>
        <v>0</v>
      </c>
      <c r="F15">
        <f>N(Движение!$AC$23)</f>
        <v>0</v>
      </c>
      <c r="G15">
        <f>N(Движение!$AD$23)</f>
        <v>0</v>
      </c>
      <c r="H15">
        <f>Движение!$AE$23</f>
        <v>0</v>
      </c>
      <c r="I15" t="str">
        <f t="shared" si="0"/>
        <v/>
      </c>
    </row>
    <row r="16" spans="1:9" x14ac:dyDescent="0.3">
      <c r="A16">
        <v>15</v>
      </c>
      <c r="B16">
        <f>Движение!$A$24</f>
        <v>46243</v>
      </c>
      <c r="C16">
        <f>Движение!$C$24</f>
        <v>0</v>
      </c>
      <c r="D16" t="s">
        <v>45</v>
      </c>
      <c r="E16">
        <f>Движение!$D$24</f>
        <v>0</v>
      </c>
      <c r="F16">
        <f>N(Движение!$E$24)</f>
        <v>0</v>
      </c>
      <c r="G16">
        <f>N(Движение!$F$24)</f>
        <v>0</v>
      </c>
      <c r="H16">
        <f>Движение!$G$24</f>
        <v>0</v>
      </c>
      <c r="I16" t="str">
        <f t="shared" si="0"/>
        <v/>
      </c>
    </row>
    <row r="17" spans="1:9" x14ac:dyDescent="0.3">
      <c r="A17">
        <v>16</v>
      </c>
      <c r="B17">
        <f>Движение!$A$24</f>
        <v>46243</v>
      </c>
      <c r="C17">
        <f>Движение!$C$24</f>
        <v>0</v>
      </c>
      <c r="D17" t="s">
        <v>49</v>
      </c>
      <c r="E17">
        <f>Движение!$H$24</f>
        <v>0</v>
      </c>
      <c r="F17">
        <f>N(Движение!$I$24)</f>
        <v>0</v>
      </c>
      <c r="G17">
        <f>N(Движение!$J$24)</f>
        <v>0</v>
      </c>
      <c r="H17">
        <f>Движение!$K$24</f>
        <v>0</v>
      </c>
      <c r="I17" t="str">
        <f t="shared" si="0"/>
        <v/>
      </c>
    </row>
    <row r="18" spans="1:9" x14ac:dyDescent="0.3">
      <c r="A18">
        <v>17</v>
      </c>
      <c r="B18">
        <f>Движение!$A$24</f>
        <v>46243</v>
      </c>
      <c r="C18">
        <f>Движение!$C$24</f>
        <v>0</v>
      </c>
      <c r="D18" t="s">
        <v>51</v>
      </c>
      <c r="E18">
        <f>Движение!$L$24</f>
        <v>9</v>
      </c>
      <c r="F18">
        <f>N(Движение!$M$24)</f>
        <v>10</v>
      </c>
      <c r="G18">
        <f>N(Движение!$N$24)</f>
        <v>0</v>
      </c>
      <c r="H18">
        <f>Движение!$O$24</f>
        <v>19</v>
      </c>
      <c r="I18" t="str">
        <f t="shared" si="0"/>
        <v>dd.mm_Г 1800</v>
      </c>
    </row>
    <row r="19" spans="1:9" x14ac:dyDescent="0.3">
      <c r="A19">
        <v>18</v>
      </c>
      <c r="B19">
        <f>Движение!$A$24</f>
        <v>46243</v>
      </c>
      <c r="C19">
        <f>Движение!$C$24</f>
        <v>0</v>
      </c>
      <c r="D19" t="s">
        <v>54</v>
      </c>
      <c r="E19">
        <f>Движение!$P$24</f>
        <v>0</v>
      </c>
      <c r="F19">
        <f>N(Движение!$Q$24)</f>
        <v>2</v>
      </c>
      <c r="G19">
        <f>N(Движение!$R$24)</f>
        <v>0</v>
      </c>
      <c r="H19">
        <f>Движение!$S$24</f>
        <v>2</v>
      </c>
      <c r="I19" t="str">
        <f t="shared" si="0"/>
        <v>dd.mm_Г 3500</v>
      </c>
    </row>
    <row r="20" spans="1:9" x14ac:dyDescent="0.3">
      <c r="A20">
        <v>19</v>
      </c>
      <c r="B20">
        <f>Движение!$A$24</f>
        <v>46243</v>
      </c>
      <c r="C20">
        <f>Движение!$C$24</f>
        <v>0</v>
      </c>
      <c r="D20" t="s">
        <v>56</v>
      </c>
      <c r="E20">
        <f>Движение!$T$24</f>
        <v>0</v>
      </c>
      <c r="F20">
        <f>N(Движение!$U$24)</f>
        <v>0</v>
      </c>
      <c r="G20">
        <f>N(Движение!$V$24)</f>
        <v>0</v>
      </c>
      <c r="H20">
        <f>Движение!$W$24</f>
        <v>0</v>
      </c>
      <c r="I20" t="str">
        <f t="shared" si="0"/>
        <v/>
      </c>
    </row>
    <row r="21" spans="1:9" x14ac:dyDescent="0.3">
      <c r="A21">
        <v>20</v>
      </c>
      <c r="B21">
        <f>Движение!$A$24</f>
        <v>46243</v>
      </c>
      <c r="C21">
        <f>Движение!$C$24</f>
        <v>0</v>
      </c>
      <c r="D21" t="s">
        <v>57</v>
      </c>
      <c r="E21">
        <f>Движение!$X$24</f>
        <v>7</v>
      </c>
      <c r="F21">
        <f>N(Движение!$Y$24)</f>
        <v>10</v>
      </c>
      <c r="G21">
        <f>N(Движение!$Z$24)</f>
        <v>5</v>
      </c>
      <c r="H21">
        <f>Движение!$AA$24</f>
        <v>12</v>
      </c>
      <c r="I21" t="str">
        <f t="shared" si="0"/>
        <v>dd.mm_Ми-К</v>
      </c>
    </row>
    <row r="22" spans="1:9" x14ac:dyDescent="0.3">
      <c r="A22">
        <v>21</v>
      </c>
      <c r="B22">
        <f>Движение!$A$24</f>
        <v>46243</v>
      </c>
      <c r="C22">
        <f>Движение!$C$24</f>
        <v>0</v>
      </c>
      <c r="D22" t="s">
        <v>59</v>
      </c>
      <c r="E22">
        <f>Движение!$AB$24</f>
        <v>0</v>
      </c>
      <c r="F22">
        <f>N(Движение!$AC$24)</f>
        <v>0</v>
      </c>
      <c r="G22">
        <f>N(Движение!$AD$24)</f>
        <v>0</v>
      </c>
      <c r="H22">
        <f>Движение!$AE$24</f>
        <v>0</v>
      </c>
      <c r="I22" t="str">
        <f t="shared" si="0"/>
        <v/>
      </c>
    </row>
    <row r="23" spans="1:9" x14ac:dyDescent="0.3">
      <c r="A23">
        <v>22</v>
      </c>
      <c r="B23">
        <f>Движение!$A$25</f>
        <v>46244</v>
      </c>
      <c r="C23">
        <f>Движение!$C$25</f>
        <v>0</v>
      </c>
      <c r="D23" t="s">
        <v>45</v>
      </c>
      <c r="E23">
        <f>Движение!$D$25</f>
        <v>0</v>
      </c>
      <c r="F23">
        <f>N(Движение!$E$25)</f>
        <v>0</v>
      </c>
      <c r="G23">
        <f>N(Движение!$F$25)</f>
        <v>0</v>
      </c>
      <c r="H23">
        <f>Движение!$G$25</f>
        <v>0</v>
      </c>
      <c r="I23" t="str">
        <f t="shared" si="0"/>
        <v/>
      </c>
    </row>
    <row r="24" spans="1:9" x14ac:dyDescent="0.3">
      <c r="A24">
        <v>23</v>
      </c>
      <c r="B24">
        <f>Движение!$A$25</f>
        <v>46244</v>
      </c>
      <c r="C24">
        <f>Движение!$C$25</f>
        <v>0</v>
      </c>
      <c r="D24" t="s">
        <v>49</v>
      </c>
      <c r="E24">
        <f>Движение!$H$25</f>
        <v>0</v>
      </c>
      <c r="F24">
        <f>N(Движение!$I$25)</f>
        <v>0</v>
      </c>
      <c r="G24">
        <f>N(Движение!$J$25)</f>
        <v>0</v>
      </c>
      <c r="H24">
        <f>Движение!$K$25</f>
        <v>0</v>
      </c>
      <c r="I24" t="str">
        <f t="shared" si="0"/>
        <v/>
      </c>
    </row>
    <row r="25" spans="1:9" x14ac:dyDescent="0.3">
      <c r="A25">
        <v>24</v>
      </c>
      <c r="B25">
        <f>Движение!$A$25</f>
        <v>46244</v>
      </c>
      <c r="C25">
        <f>Движение!$C$25</f>
        <v>0</v>
      </c>
      <c r="D25" t="s">
        <v>51</v>
      </c>
      <c r="E25">
        <f>Движение!$L$25</f>
        <v>19</v>
      </c>
      <c r="F25">
        <f>N(Движение!$M$25)</f>
        <v>0</v>
      </c>
      <c r="G25">
        <f>N(Движение!$N$25)</f>
        <v>6</v>
      </c>
      <c r="H25">
        <f>Движение!$O$25</f>
        <v>13</v>
      </c>
      <c r="I25" t="str">
        <f t="shared" si="0"/>
        <v/>
      </c>
    </row>
    <row r="26" spans="1:9" x14ac:dyDescent="0.3">
      <c r="A26">
        <v>25</v>
      </c>
      <c r="B26">
        <f>Движение!$A$25</f>
        <v>46244</v>
      </c>
      <c r="C26">
        <f>Движение!$C$25</f>
        <v>0</v>
      </c>
      <c r="D26" t="s">
        <v>54</v>
      </c>
      <c r="E26">
        <f>Движение!$P$25</f>
        <v>2</v>
      </c>
      <c r="F26">
        <f>N(Движение!$Q$25)</f>
        <v>0</v>
      </c>
      <c r="G26">
        <f>N(Движение!$R$25)</f>
        <v>2</v>
      </c>
      <c r="H26">
        <f>Движение!$S$25</f>
        <v>0</v>
      </c>
      <c r="I26" t="str">
        <f t="shared" si="0"/>
        <v/>
      </c>
    </row>
    <row r="27" spans="1:9" x14ac:dyDescent="0.3">
      <c r="A27">
        <v>26</v>
      </c>
      <c r="B27">
        <f>Движение!$A$25</f>
        <v>46244</v>
      </c>
      <c r="C27">
        <f>Движение!$C$25</f>
        <v>0</v>
      </c>
      <c r="D27" t="s">
        <v>56</v>
      </c>
      <c r="E27">
        <f>Движение!$T$25</f>
        <v>0</v>
      </c>
      <c r="F27">
        <f>N(Движение!$U$25)</f>
        <v>0</v>
      </c>
      <c r="G27">
        <f>N(Движение!$V$25)</f>
        <v>0</v>
      </c>
      <c r="H27">
        <f>Движение!$W$25</f>
        <v>0</v>
      </c>
      <c r="I27" t="str">
        <f t="shared" si="0"/>
        <v/>
      </c>
    </row>
    <row r="28" spans="1:9" x14ac:dyDescent="0.3">
      <c r="A28">
        <v>27</v>
      </c>
      <c r="B28">
        <f>Движение!$A$25</f>
        <v>46244</v>
      </c>
      <c r="C28">
        <f>Движение!$C$25</f>
        <v>0</v>
      </c>
      <c r="D28" t="s">
        <v>57</v>
      </c>
      <c r="E28">
        <f>Движение!$X$25</f>
        <v>12</v>
      </c>
      <c r="F28">
        <f>N(Движение!$Y$25)</f>
        <v>0</v>
      </c>
      <c r="G28">
        <f>N(Движение!$Z$25)</f>
        <v>2</v>
      </c>
      <c r="H28">
        <f>Движение!$AA$25</f>
        <v>10</v>
      </c>
      <c r="I28" t="str">
        <f t="shared" si="0"/>
        <v/>
      </c>
    </row>
    <row r="29" spans="1:9" x14ac:dyDescent="0.3">
      <c r="A29">
        <v>28</v>
      </c>
      <c r="B29">
        <f>Движение!$A$25</f>
        <v>46244</v>
      </c>
      <c r="C29">
        <f>Движение!$C$25</f>
        <v>0</v>
      </c>
      <c r="D29" t="s">
        <v>59</v>
      </c>
      <c r="E29">
        <f>Движение!$AB$25</f>
        <v>0</v>
      </c>
      <c r="F29">
        <f>N(Движение!$AC$25)</f>
        <v>0</v>
      </c>
      <c r="G29">
        <f>N(Движение!$AD$25)</f>
        <v>0</v>
      </c>
      <c r="H29">
        <f>Движение!$AE$25</f>
        <v>0</v>
      </c>
      <c r="I29" t="str">
        <f t="shared" si="0"/>
        <v/>
      </c>
    </row>
    <row r="30" spans="1:9" x14ac:dyDescent="0.3">
      <c r="A30">
        <v>29</v>
      </c>
      <c r="B30">
        <f>Движение!$A$26</f>
        <v>46245</v>
      </c>
      <c r="C30">
        <f>Движение!$C$26</f>
        <v>0</v>
      </c>
      <c r="D30" t="s">
        <v>45</v>
      </c>
      <c r="E30">
        <f>Движение!$D$26</f>
        <v>0</v>
      </c>
      <c r="F30">
        <f>N(Движение!$E$26)</f>
        <v>0</v>
      </c>
      <c r="G30">
        <f>N(Движение!$F$26)</f>
        <v>0</v>
      </c>
      <c r="H30">
        <f>Движение!$G$26</f>
        <v>0</v>
      </c>
      <c r="I30" t="str">
        <f t="shared" si="0"/>
        <v/>
      </c>
    </row>
    <row r="31" spans="1:9" x14ac:dyDescent="0.3">
      <c r="A31">
        <v>30</v>
      </c>
      <c r="B31">
        <f>Движение!$A$26</f>
        <v>46245</v>
      </c>
      <c r="C31">
        <f>Движение!$C$26</f>
        <v>0</v>
      </c>
      <c r="D31" t="s">
        <v>49</v>
      </c>
      <c r="E31">
        <f>Движение!$H$26</f>
        <v>0</v>
      </c>
      <c r="F31">
        <f>N(Движение!$I$26)</f>
        <v>0</v>
      </c>
      <c r="G31">
        <f>N(Движение!$J$26)</f>
        <v>0</v>
      </c>
      <c r="H31">
        <f>Движение!$K$26</f>
        <v>0</v>
      </c>
      <c r="I31" t="str">
        <f t="shared" si="0"/>
        <v/>
      </c>
    </row>
    <row r="32" spans="1:9" x14ac:dyDescent="0.3">
      <c r="A32">
        <v>31</v>
      </c>
      <c r="B32">
        <f>Движение!$A$26</f>
        <v>46245</v>
      </c>
      <c r="C32">
        <f>Движение!$C$26</f>
        <v>0</v>
      </c>
      <c r="D32" t="s">
        <v>51</v>
      </c>
      <c r="E32">
        <f>Движение!$L$26</f>
        <v>13</v>
      </c>
      <c r="F32">
        <f>N(Движение!$M$26)</f>
        <v>0</v>
      </c>
      <c r="G32">
        <f>N(Движение!$N$26)</f>
        <v>2</v>
      </c>
      <c r="H32">
        <f>Движение!$O$26</f>
        <v>11</v>
      </c>
      <c r="I32" t="str">
        <f t="shared" si="0"/>
        <v/>
      </c>
    </row>
    <row r="33" spans="1:9" x14ac:dyDescent="0.3">
      <c r="A33">
        <v>32</v>
      </c>
      <c r="B33">
        <f>Движение!$A$26</f>
        <v>46245</v>
      </c>
      <c r="C33">
        <f>Движение!$C$26</f>
        <v>0</v>
      </c>
      <c r="D33" t="s">
        <v>54</v>
      </c>
      <c r="E33">
        <f>Движение!$P$26</f>
        <v>0</v>
      </c>
      <c r="F33">
        <f>N(Движение!$Q$26)</f>
        <v>10</v>
      </c>
      <c r="G33">
        <f>N(Движение!$R$26)</f>
        <v>3</v>
      </c>
      <c r="H33">
        <f>Движение!$S$26</f>
        <v>7</v>
      </c>
      <c r="I33" t="str">
        <f t="shared" si="0"/>
        <v>dd.mm_Г 3500</v>
      </c>
    </row>
    <row r="34" spans="1:9" x14ac:dyDescent="0.3">
      <c r="A34">
        <v>33</v>
      </c>
      <c r="B34">
        <f>Движение!$A$26</f>
        <v>46245</v>
      </c>
      <c r="C34">
        <f>Движение!$C$26</f>
        <v>0</v>
      </c>
      <c r="D34" t="s">
        <v>56</v>
      </c>
      <c r="E34">
        <f>Движение!$T$26</f>
        <v>0</v>
      </c>
      <c r="F34">
        <f>N(Движение!$U$26)</f>
        <v>0</v>
      </c>
      <c r="G34">
        <f>N(Движение!$V$26)</f>
        <v>0</v>
      </c>
      <c r="H34">
        <f>Движение!$W$26</f>
        <v>0</v>
      </c>
      <c r="I34" t="str">
        <f t="shared" si="0"/>
        <v/>
      </c>
    </row>
    <row r="35" spans="1:9" x14ac:dyDescent="0.3">
      <c r="A35">
        <v>34</v>
      </c>
      <c r="B35">
        <f>Движение!$A$26</f>
        <v>46245</v>
      </c>
      <c r="C35">
        <f>Движение!$C$26</f>
        <v>0</v>
      </c>
      <c r="D35" t="s">
        <v>57</v>
      </c>
      <c r="E35">
        <f>Движение!$X$26</f>
        <v>10</v>
      </c>
      <c r="F35">
        <f>N(Движение!$Y$26)</f>
        <v>0</v>
      </c>
      <c r="G35">
        <f>N(Движение!$Z$26)</f>
        <v>1</v>
      </c>
      <c r="H35">
        <f>Движение!$AA$26</f>
        <v>9</v>
      </c>
      <c r="I35" t="str">
        <f t="shared" si="0"/>
        <v/>
      </c>
    </row>
    <row r="36" spans="1:9" x14ac:dyDescent="0.3">
      <c r="A36">
        <v>35</v>
      </c>
      <c r="B36">
        <f>Движение!$A$26</f>
        <v>46245</v>
      </c>
      <c r="C36">
        <f>Движение!$C$26</f>
        <v>0</v>
      </c>
      <c r="D36" t="s">
        <v>59</v>
      </c>
      <c r="E36">
        <f>Движение!$AB$26</f>
        <v>0</v>
      </c>
      <c r="F36">
        <f>N(Движение!$AC$26)</f>
        <v>0</v>
      </c>
      <c r="G36">
        <f>N(Движение!$AD$26)</f>
        <v>0</v>
      </c>
      <c r="H36">
        <f>Движение!$AE$26</f>
        <v>0</v>
      </c>
      <c r="I36" t="str">
        <f t="shared" si="0"/>
        <v/>
      </c>
    </row>
    <row r="37" spans="1:9" x14ac:dyDescent="0.3">
      <c r="A37">
        <v>36</v>
      </c>
      <c r="B37">
        <f>Движение!$A$27</f>
        <v>46246</v>
      </c>
      <c r="C37">
        <f>Движение!$C$27</f>
        <v>0</v>
      </c>
      <c r="D37" t="s">
        <v>45</v>
      </c>
      <c r="E37">
        <f>Движение!$D$27</f>
        <v>0</v>
      </c>
      <c r="F37">
        <f>N(Движение!$E$27)</f>
        <v>0</v>
      </c>
      <c r="G37">
        <f>N(Движение!$F$27)</f>
        <v>0</v>
      </c>
      <c r="H37">
        <f>Движение!$G$27</f>
        <v>0</v>
      </c>
      <c r="I37" t="str">
        <f t="shared" si="0"/>
        <v/>
      </c>
    </row>
    <row r="38" spans="1:9" x14ac:dyDescent="0.3">
      <c r="A38">
        <v>37</v>
      </c>
      <c r="B38">
        <f>Движение!$A$27</f>
        <v>46246</v>
      </c>
      <c r="C38">
        <f>Движение!$C$27</f>
        <v>0</v>
      </c>
      <c r="D38" t="s">
        <v>49</v>
      </c>
      <c r="E38">
        <f>Движение!$H$27</f>
        <v>0</v>
      </c>
      <c r="F38">
        <f>N(Движение!$I$27)</f>
        <v>0</v>
      </c>
      <c r="G38">
        <f>N(Движение!$J$27)</f>
        <v>0</v>
      </c>
      <c r="H38">
        <f>Движение!$K$27</f>
        <v>0</v>
      </c>
      <c r="I38" t="str">
        <f t="shared" si="0"/>
        <v/>
      </c>
    </row>
    <row r="39" spans="1:9" x14ac:dyDescent="0.3">
      <c r="A39">
        <v>38</v>
      </c>
      <c r="B39">
        <f>Движение!$A$27</f>
        <v>46246</v>
      </c>
      <c r="C39">
        <f>Движение!$C$27</f>
        <v>0</v>
      </c>
      <c r="D39" t="s">
        <v>51</v>
      </c>
      <c r="E39">
        <f>Движение!$L$27</f>
        <v>11</v>
      </c>
      <c r="F39">
        <f>N(Движение!$M$27)</f>
        <v>0</v>
      </c>
      <c r="G39">
        <f>N(Движение!$N$27)</f>
        <v>4</v>
      </c>
      <c r="H39">
        <f>Движение!$O$27</f>
        <v>7</v>
      </c>
      <c r="I39" t="str">
        <f t="shared" si="0"/>
        <v/>
      </c>
    </row>
    <row r="40" spans="1:9" x14ac:dyDescent="0.3">
      <c r="A40">
        <v>39</v>
      </c>
      <c r="B40">
        <f>Движение!$A$27</f>
        <v>46246</v>
      </c>
      <c r="C40">
        <f>Движение!$C$27</f>
        <v>0</v>
      </c>
      <c r="D40" t="s">
        <v>54</v>
      </c>
      <c r="E40">
        <f>Движение!$P$27</f>
        <v>7</v>
      </c>
      <c r="F40">
        <f>N(Движение!$Q$27)</f>
        <v>0</v>
      </c>
      <c r="G40">
        <f>N(Движение!$R$27)</f>
        <v>1</v>
      </c>
      <c r="H40">
        <f>Движение!$S$27</f>
        <v>6</v>
      </c>
      <c r="I40" t="str">
        <f t="shared" si="0"/>
        <v/>
      </c>
    </row>
    <row r="41" spans="1:9" x14ac:dyDescent="0.3">
      <c r="A41">
        <v>40</v>
      </c>
      <c r="B41">
        <f>Движение!$A$27</f>
        <v>46246</v>
      </c>
      <c r="C41">
        <f>Движение!$C$27</f>
        <v>0</v>
      </c>
      <c r="D41" t="s">
        <v>56</v>
      </c>
      <c r="E41">
        <f>Движение!$T$27</f>
        <v>0</v>
      </c>
      <c r="F41">
        <f>N(Движение!$U$27)</f>
        <v>0</v>
      </c>
      <c r="G41">
        <f>N(Движение!$V$27)</f>
        <v>0</v>
      </c>
      <c r="H41">
        <f>Движение!$W$27</f>
        <v>0</v>
      </c>
      <c r="I41" t="str">
        <f t="shared" si="0"/>
        <v/>
      </c>
    </row>
    <row r="42" spans="1:9" x14ac:dyDescent="0.3">
      <c r="A42">
        <v>41</v>
      </c>
      <c r="B42">
        <f>Движение!$A$27</f>
        <v>46246</v>
      </c>
      <c r="C42">
        <f>Движение!$C$27</f>
        <v>0</v>
      </c>
      <c r="D42" t="s">
        <v>57</v>
      </c>
      <c r="E42">
        <f>Движение!$X$27</f>
        <v>9</v>
      </c>
      <c r="F42">
        <f>N(Движение!$Y$27)</f>
        <v>0</v>
      </c>
      <c r="G42">
        <f>N(Движение!$Z$27)</f>
        <v>2</v>
      </c>
      <c r="H42">
        <f>Движение!$AA$27</f>
        <v>7</v>
      </c>
      <c r="I42" t="str">
        <f t="shared" si="0"/>
        <v/>
      </c>
    </row>
    <row r="43" spans="1:9" x14ac:dyDescent="0.3">
      <c r="A43">
        <v>42</v>
      </c>
      <c r="B43">
        <f>Движение!$A$27</f>
        <v>46246</v>
      </c>
      <c r="C43">
        <f>Движение!$C$27</f>
        <v>0</v>
      </c>
      <c r="D43" t="s">
        <v>59</v>
      </c>
      <c r="E43">
        <f>Движение!$AB$27</f>
        <v>0</v>
      </c>
      <c r="F43">
        <f>N(Движение!$AC$27)</f>
        <v>0</v>
      </c>
      <c r="G43">
        <f>N(Движение!$AD$27)</f>
        <v>0</v>
      </c>
      <c r="H43">
        <f>Движение!$AE$27</f>
        <v>0</v>
      </c>
      <c r="I43" t="str">
        <f t="shared" si="0"/>
        <v/>
      </c>
    </row>
    <row r="44" spans="1:9" x14ac:dyDescent="0.3">
      <c r="A44">
        <v>43</v>
      </c>
      <c r="B44">
        <f>Движение!$A$28</f>
        <v>46247</v>
      </c>
      <c r="C44">
        <f>Движение!$C$28</f>
        <v>0</v>
      </c>
      <c r="D44" t="s">
        <v>45</v>
      </c>
      <c r="E44">
        <f>Движение!$D$28</f>
        <v>0</v>
      </c>
      <c r="F44">
        <f>N(Движение!$E$28)</f>
        <v>0</v>
      </c>
      <c r="G44">
        <f>N(Движение!$F$28)</f>
        <v>0</v>
      </c>
      <c r="H44">
        <f>Движение!$G$28</f>
        <v>0</v>
      </c>
      <c r="I44" t="str">
        <f t="shared" si="0"/>
        <v/>
      </c>
    </row>
    <row r="45" spans="1:9" x14ac:dyDescent="0.3">
      <c r="A45">
        <v>44</v>
      </c>
      <c r="B45">
        <f>Движение!$A$28</f>
        <v>46247</v>
      </c>
      <c r="C45">
        <f>Движение!$C$28</f>
        <v>0</v>
      </c>
      <c r="D45" t="s">
        <v>49</v>
      </c>
      <c r="E45">
        <f>Движение!$H$28</f>
        <v>0</v>
      </c>
      <c r="F45">
        <f>N(Движение!$I$28)</f>
        <v>0</v>
      </c>
      <c r="G45">
        <f>N(Движение!$J$28)</f>
        <v>0</v>
      </c>
      <c r="H45">
        <f>Движение!$K$28</f>
        <v>0</v>
      </c>
      <c r="I45" t="str">
        <f t="shared" si="0"/>
        <v/>
      </c>
    </row>
    <row r="46" spans="1:9" x14ac:dyDescent="0.3">
      <c r="A46">
        <v>45</v>
      </c>
      <c r="B46">
        <f>Движение!$A$28</f>
        <v>46247</v>
      </c>
      <c r="C46">
        <f>Движение!$C$28</f>
        <v>0</v>
      </c>
      <c r="D46" t="s">
        <v>51</v>
      </c>
      <c r="E46">
        <f>Движение!$L$28</f>
        <v>7</v>
      </c>
      <c r="F46">
        <f>N(Движение!$M$28)</f>
        <v>10</v>
      </c>
      <c r="G46">
        <f>N(Движение!$N$28)</f>
        <v>6</v>
      </c>
      <c r="H46">
        <f>Движение!$O$28</f>
        <v>11</v>
      </c>
      <c r="I46" t="str">
        <f t="shared" si="0"/>
        <v>dd.mm_Г 1800</v>
      </c>
    </row>
    <row r="47" spans="1:9" x14ac:dyDescent="0.3">
      <c r="A47">
        <v>46</v>
      </c>
      <c r="B47">
        <f>Движение!$A$28</f>
        <v>46247</v>
      </c>
      <c r="C47">
        <f>Движение!$C$28</f>
        <v>0</v>
      </c>
      <c r="D47" t="s">
        <v>54</v>
      </c>
      <c r="E47">
        <f>Движение!$P$28</f>
        <v>6</v>
      </c>
      <c r="F47">
        <f>N(Движение!$Q$28)</f>
        <v>0</v>
      </c>
      <c r="G47">
        <f>N(Движение!$R$28)</f>
        <v>1</v>
      </c>
      <c r="H47">
        <f>Движение!$S$28</f>
        <v>5</v>
      </c>
      <c r="I47" t="str">
        <f t="shared" si="0"/>
        <v/>
      </c>
    </row>
    <row r="48" spans="1:9" x14ac:dyDescent="0.3">
      <c r="A48">
        <v>47</v>
      </c>
      <c r="B48">
        <f>Движение!$A$28</f>
        <v>46247</v>
      </c>
      <c r="C48">
        <f>Движение!$C$28</f>
        <v>0</v>
      </c>
      <c r="D48" t="s">
        <v>56</v>
      </c>
      <c r="E48">
        <f>Движение!$T$28</f>
        <v>0</v>
      </c>
      <c r="F48">
        <f>N(Движение!$U$28)</f>
        <v>0</v>
      </c>
      <c r="G48">
        <f>N(Движение!$V$28)</f>
        <v>0</v>
      </c>
      <c r="H48">
        <f>Движение!$W$28</f>
        <v>0</v>
      </c>
      <c r="I48" t="str">
        <f t="shared" si="0"/>
        <v/>
      </c>
    </row>
    <row r="49" spans="1:9" x14ac:dyDescent="0.3">
      <c r="A49">
        <v>48</v>
      </c>
      <c r="B49">
        <f>Движение!$A$28</f>
        <v>46247</v>
      </c>
      <c r="C49">
        <f>Движение!$C$28</f>
        <v>0</v>
      </c>
      <c r="D49" t="s">
        <v>57</v>
      </c>
      <c r="E49">
        <f>Движение!$X$28</f>
        <v>7</v>
      </c>
      <c r="F49">
        <f>N(Движение!$Y$28)</f>
        <v>10</v>
      </c>
      <c r="G49">
        <f>N(Движение!$Z$28)</f>
        <v>4</v>
      </c>
      <c r="H49">
        <f>Движение!$AA$28</f>
        <v>13</v>
      </c>
      <c r="I49" t="str">
        <f t="shared" si="0"/>
        <v>dd.mm_Ми-К</v>
      </c>
    </row>
    <row r="50" spans="1:9" x14ac:dyDescent="0.3">
      <c r="A50">
        <v>49</v>
      </c>
      <c r="B50">
        <f>Движение!$A$28</f>
        <v>46247</v>
      </c>
      <c r="C50">
        <f>Движение!$C$28</f>
        <v>0</v>
      </c>
      <c r="D50" t="s">
        <v>59</v>
      </c>
      <c r="E50">
        <f>Движение!$AB$28</f>
        <v>0</v>
      </c>
      <c r="F50">
        <f>N(Движение!$AC$28)</f>
        <v>0</v>
      </c>
      <c r="G50">
        <f>N(Движение!$AD$28)</f>
        <v>0</v>
      </c>
      <c r="H50">
        <f>Движение!$AE$28</f>
        <v>0</v>
      </c>
      <c r="I50" t="str">
        <f t="shared" si="0"/>
        <v/>
      </c>
    </row>
    <row r="51" spans="1:9" x14ac:dyDescent="0.3">
      <c r="A51">
        <v>50</v>
      </c>
      <c r="B51">
        <f>Движение!$A$29</f>
        <v>46248</v>
      </c>
      <c r="C51">
        <f>Движение!$C$29</f>
        <v>0</v>
      </c>
      <c r="D51" t="s">
        <v>45</v>
      </c>
      <c r="E51">
        <f>Движение!$D$29</f>
        <v>0</v>
      </c>
      <c r="F51">
        <f>N(Движение!$E$29)</f>
        <v>0</v>
      </c>
      <c r="G51">
        <f>N(Движение!$F$29)</f>
        <v>0</v>
      </c>
      <c r="H51">
        <f>Движение!$G$29</f>
        <v>0</v>
      </c>
      <c r="I51" t="str">
        <f t="shared" si="0"/>
        <v/>
      </c>
    </row>
    <row r="52" spans="1:9" x14ac:dyDescent="0.3">
      <c r="A52">
        <v>51</v>
      </c>
      <c r="B52">
        <f>Движение!$A$29</f>
        <v>46248</v>
      </c>
      <c r="C52">
        <f>Движение!$C$29</f>
        <v>0</v>
      </c>
      <c r="D52" t="s">
        <v>49</v>
      </c>
      <c r="E52">
        <f>Движение!$H$29</f>
        <v>0</v>
      </c>
      <c r="F52">
        <f>N(Движение!$I$29)</f>
        <v>0</v>
      </c>
      <c r="G52">
        <f>N(Движение!$J$29)</f>
        <v>0</v>
      </c>
      <c r="H52">
        <f>Движение!$K$29</f>
        <v>0</v>
      </c>
      <c r="I52" t="str">
        <f t="shared" si="0"/>
        <v/>
      </c>
    </row>
    <row r="53" spans="1:9" x14ac:dyDescent="0.3">
      <c r="A53">
        <v>52</v>
      </c>
      <c r="B53">
        <f>Движение!$A$29</f>
        <v>46248</v>
      </c>
      <c r="C53">
        <f>Движение!$C$29</f>
        <v>0</v>
      </c>
      <c r="D53" t="s">
        <v>51</v>
      </c>
      <c r="E53">
        <f>Движение!$L$29</f>
        <v>11</v>
      </c>
      <c r="F53">
        <f>N(Движение!$M$29)</f>
        <v>0</v>
      </c>
      <c r="G53">
        <f>N(Движение!$N$29)</f>
        <v>9</v>
      </c>
      <c r="H53">
        <f>Движение!$O$29</f>
        <v>2</v>
      </c>
      <c r="I53" t="str">
        <f t="shared" si="0"/>
        <v/>
      </c>
    </row>
    <row r="54" spans="1:9" x14ac:dyDescent="0.3">
      <c r="A54">
        <v>53</v>
      </c>
      <c r="B54">
        <f>Движение!$A$29</f>
        <v>46248</v>
      </c>
      <c r="C54">
        <f>Движение!$C$29</f>
        <v>0</v>
      </c>
      <c r="D54" t="s">
        <v>54</v>
      </c>
      <c r="E54">
        <f>Движение!$P$29</f>
        <v>5</v>
      </c>
      <c r="F54">
        <f>N(Движение!$Q$29)</f>
        <v>0</v>
      </c>
      <c r="G54">
        <f>N(Движение!$R$29)</f>
        <v>3</v>
      </c>
      <c r="H54">
        <f>Движение!$S$29</f>
        <v>2</v>
      </c>
      <c r="I54" t="str">
        <f t="shared" si="0"/>
        <v/>
      </c>
    </row>
    <row r="55" spans="1:9" x14ac:dyDescent="0.3">
      <c r="A55">
        <v>54</v>
      </c>
      <c r="B55">
        <f>Движение!$A$29</f>
        <v>46248</v>
      </c>
      <c r="C55">
        <f>Движение!$C$29</f>
        <v>0</v>
      </c>
      <c r="D55" t="s">
        <v>56</v>
      </c>
      <c r="E55">
        <f>Движение!$T$29</f>
        <v>0</v>
      </c>
      <c r="F55">
        <f>N(Движение!$U$29)</f>
        <v>0</v>
      </c>
      <c r="G55">
        <f>N(Движение!$V$29)</f>
        <v>0</v>
      </c>
      <c r="H55">
        <f>Движение!$W$29</f>
        <v>0</v>
      </c>
      <c r="I55" t="str">
        <f t="shared" si="0"/>
        <v/>
      </c>
    </row>
    <row r="56" spans="1:9" x14ac:dyDescent="0.3">
      <c r="A56">
        <v>55</v>
      </c>
      <c r="B56">
        <f>Движение!$A$29</f>
        <v>46248</v>
      </c>
      <c r="C56">
        <f>Движение!$C$29</f>
        <v>0</v>
      </c>
      <c r="D56" t="s">
        <v>57</v>
      </c>
      <c r="E56">
        <f>Движение!$X$29</f>
        <v>13</v>
      </c>
      <c r="F56">
        <f>N(Движение!$Y$29)</f>
        <v>0</v>
      </c>
      <c r="G56">
        <f>N(Движение!$Z$29)</f>
        <v>1</v>
      </c>
      <c r="H56">
        <f>Движение!$AA$29</f>
        <v>12</v>
      </c>
      <c r="I56" t="str">
        <f t="shared" si="0"/>
        <v/>
      </c>
    </row>
    <row r="57" spans="1:9" x14ac:dyDescent="0.3">
      <c r="A57">
        <v>56</v>
      </c>
      <c r="B57">
        <f>Движение!$A$29</f>
        <v>46248</v>
      </c>
      <c r="C57">
        <f>Движение!$C$29</f>
        <v>0</v>
      </c>
      <c r="D57" t="s">
        <v>59</v>
      </c>
      <c r="E57">
        <f>Движение!$AB$29</f>
        <v>0</v>
      </c>
      <c r="F57">
        <f>N(Движение!$AC$29)</f>
        <v>0</v>
      </c>
      <c r="G57">
        <f>N(Движение!$AD$29)</f>
        <v>0</v>
      </c>
      <c r="H57">
        <f>Движение!$AE$29</f>
        <v>0</v>
      </c>
      <c r="I57" t="str">
        <f t="shared" si="0"/>
        <v/>
      </c>
    </row>
    <row r="58" spans="1:9" x14ac:dyDescent="0.3">
      <c r="A58">
        <v>57</v>
      </c>
      <c r="B58">
        <f>Движение!$A$30</f>
        <v>46249</v>
      </c>
      <c r="C58">
        <f>Движение!$C$30</f>
        <v>0</v>
      </c>
      <c r="D58" t="s">
        <v>45</v>
      </c>
      <c r="E58">
        <f>Движение!$D$30</f>
        <v>0</v>
      </c>
      <c r="F58">
        <f>N(Движение!$E$30)</f>
        <v>0</v>
      </c>
      <c r="G58">
        <f>N(Движение!$F$30)</f>
        <v>0</v>
      </c>
      <c r="H58">
        <f>Движение!$G$30</f>
        <v>0</v>
      </c>
      <c r="I58" t="str">
        <f t="shared" si="0"/>
        <v/>
      </c>
    </row>
    <row r="59" spans="1:9" x14ac:dyDescent="0.3">
      <c r="A59">
        <v>58</v>
      </c>
      <c r="B59">
        <f>Движение!$A$30</f>
        <v>46249</v>
      </c>
      <c r="C59">
        <f>Движение!$C$30</f>
        <v>0</v>
      </c>
      <c r="D59" t="s">
        <v>49</v>
      </c>
      <c r="E59">
        <f>Движение!$H$30</f>
        <v>0</v>
      </c>
      <c r="F59">
        <f>N(Движение!$I$30)</f>
        <v>0</v>
      </c>
      <c r="G59">
        <f>N(Движение!$J$30)</f>
        <v>0</v>
      </c>
      <c r="H59">
        <f>Движение!$K$30</f>
        <v>0</v>
      </c>
      <c r="I59" t="str">
        <f t="shared" si="0"/>
        <v/>
      </c>
    </row>
    <row r="60" spans="1:9" x14ac:dyDescent="0.3">
      <c r="A60">
        <v>59</v>
      </c>
      <c r="B60">
        <f>Движение!$A$30</f>
        <v>46249</v>
      </c>
      <c r="C60">
        <f>Движение!$C$30</f>
        <v>0</v>
      </c>
      <c r="D60" t="s">
        <v>51</v>
      </c>
      <c r="E60">
        <f>Движение!$L$30</f>
        <v>2</v>
      </c>
      <c r="F60">
        <f>N(Движение!$M$30)</f>
        <v>10</v>
      </c>
      <c r="G60">
        <f>N(Движение!$N$30)</f>
        <v>6</v>
      </c>
      <c r="H60">
        <f>Движение!$O$30</f>
        <v>6</v>
      </c>
      <c r="I60" t="str">
        <f t="shared" si="0"/>
        <v>dd.mm_Г 1800</v>
      </c>
    </row>
    <row r="61" spans="1:9" x14ac:dyDescent="0.3">
      <c r="A61">
        <v>60</v>
      </c>
      <c r="B61">
        <f>Движение!$A$30</f>
        <v>46249</v>
      </c>
      <c r="C61">
        <f>Движение!$C$30</f>
        <v>0</v>
      </c>
      <c r="D61" t="s">
        <v>54</v>
      </c>
      <c r="E61">
        <f>Движение!$P$30</f>
        <v>2</v>
      </c>
      <c r="F61">
        <f>N(Движение!$Q$30)</f>
        <v>10</v>
      </c>
      <c r="G61">
        <f>N(Движение!$R$30)</f>
        <v>0</v>
      </c>
      <c r="H61">
        <f>Движение!$S$30</f>
        <v>12</v>
      </c>
      <c r="I61" t="str">
        <f t="shared" si="0"/>
        <v>dd.mm_Г 3500</v>
      </c>
    </row>
    <row r="62" spans="1:9" x14ac:dyDescent="0.3">
      <c r="A62">
        <v>61</v>
      </c>
      <c r="B62">
        <f>Движение!$A$30</f>
        <v>46249</v>
      </c>
      <c r="C62">
        <f>Движение!$C$30</f>
        <v>0</v>
      </c>
      <c r="D62" t="s">
        <v>56</v>
      </c>
      <c r="E62">
        <f>Движение!$T$30</f>
        <v>0</v>
      </c>
      <c r="F62">
        <f>N(Движение!$U$30)</f>
        <v>0</v>
      </c>
      <c r="G62">
        <f>N(Движение!$V$30)</f>
        <v>0</v>
      </c>
      <c r="H62">
        <f>Движение!$W$30</f>
        <v>0</v>
      </c>
      <c r="I62" t="str">
        <f t="shared" si="0"/>
        <v/>
      </c>
    </row>
    <row r="63" spans="1:9" x14ac:dyDescent="0.3">
      <c r="A63">
        <v>62</v>
      </c>
      <c r="B63">
        <f>Движение!$A$30</f>
        <v>46249</v>
      </c>
      <c r="C63">
        <f>Движение!$C$30</f>
        <v>0</v>
      </c>
      <c r="D63" t="s">
        <v>57</v>
      </c>
      <c r="E63">
        <f>Движение!$X$30</f>
        <v>12</v>
      </c>
      <c r="F63">
        <f>N(Движение!$Y$30)</f>
        <v>5</v>
      </c>
      <c r="G63">
        <f>N(Движение!$Z$30)</f>
        <v>8</v>
      </c>
      <c r="H63">
        <f>Движение!$AA$30</f>
        <v>9</v>
      </c>
      <c r="I63" t="str">
        <f t="shared" si="0"/>
        <v>dd.mm_Ми-К</v>
      </c>
    </row>
    <row r="64" spans="1:9" x14ac:dyDescent="0.3">
      <c r="A64">
        <v>63</v>
      </c>
      <c r="B64">
        <f>Движение!$A$30</f>
        <v>46249</v>
      </c>
      <c r="C64">
        <f>Движение!$C$30</f>
        <v>0</v>
      </c>
      <c r="D64" t="s">
        <v>59</v>
      </c>
      <c r="E64">
        <f>Движение!$AB$30</f>
        <v>0</v>
      </c>
      <c r="F64">
        <f>N(Движение!$AC$30)</f>
        <v>0</v>
      </c>
      <c r="G64">
        <f>N(Движение!$AD$30)</f>
        <v>0</v>
      </c>
      <c r="H64">
        <f>Движение!$AE$30</f>
        <v>0</v>
      </c>
      <c r="I64" t="str">
        <f t="shared" si="0"/>
        <v/>
      </c>
    </row>
    <row r="65" spans="1:9" x14ac:dyDescent="0.3">
      <c r="A65">
        <v>64</v>
      </c>
      <c r="B65">
        <f>Движение!$A$31</f>
        <v>46250</v>
      </c>
      <c r="C65">
        <f>Движение!$C$31</f>
        <v>0</v>
      </c>
      <c r="D65" t="s">
        <v>45</v>
      </c>
      <c r="E65">
        <f>Движение!$D$31</f>
        <v>0</v>
      </c>
      <c r="F65">
        <f>N(Движение!$E$31)</f>
        <v>0</v>
      </c>
      <c r="G65">
        <f>N(Движение!$F$31)</f>
        <v>0</v>
      </c>
      <c r="H65">
        <f>Движение!$G$31</f>
        <v>0</v>
      </c>
      <c r="I65" t="str">
        <f t="shared" si="0"/>
        <v/>
      </c>
    </row>
    <row r="66" spans="1:9" x14ac:dyDescent="0.3">
      <c r="A66">
        <v>65</v>
      </c>
      <c r="B66">
        <f>Движение!$A$31</f>
        <v>46250</v>
      </c>
      <c r="C66">
        <f>Движение!$C$31</f>
        <v>0</v>
      </c>
      <c r="D66" t="s">
        <v>49</v>
      </c>
      <c r="E66">
        <f>Движение!$H$31</f>
        <v>0</v>
      </c>
      <c r="F66">
        <f>N(Движение!$I$31)</f>
        <v>0</v>
      </c>
      <c r="G66">
        <f>N(Движение!$J$31)</f>
        <v>0</v>
      </c>
      <c r="H66">
        <f>Движение!$K$31</f>
        <v>0</v>
      </c>
      <c r="I66" t="str">
        <f t="shared" ref="I66:I129" si="1">IF($F66&gt;0,TEXT($B66,"dd.mm")&amp;"_"&amp;$D66,"")</f>
        <v/>
      </c>
    </row>
    <row r="67" spans="1:9" x14ac:dyDescent="0.3">
      <c r="A67">
        <v>66</v>
      </c>
      <c r="B67">
        <f>Движение!$A$31</f>
        <v>46250</v>
      </c>
      <c r="C67">
        <f>Движение!$C$31</f>
        <v>0</v>
      </c>
      <c r="D67" t="s">
        <v>51</v>
      </c>
      <c r="E67">
        <f>Движение!$L$31</f>
        <v>6</v>
      </c>
      <c r="F67">
        <f>N(Движение!$M$31)</f>
        <v>10</v>
      </c>
      <c r="G67">
        <f>N(Движение!$N$31)</f>
        <v>5</v>
      </c>
      <c r="H67">
        <f>Движение!$O$31</f>
        <v>11</v>
      </c>
      <c r="I67" t="str">
        <f t="shared" si="1"/>
        <v>dd.mm_Г 1800</v>
      </c>
    </row>
    <row r="68" spans="1:9" x14ac:dyDescent="0.3">
      <c r="A68">
        <v>67</v>
      </c>
      <c r="B68">
        <f>Движение!$A$31</f>
        <v>46250</v>
      </c>
      <c r="C68">
        <f>Движение!$C$31</f>
        <v>0</v>
      </c>
      <c r="D68" t="s">
        <v>54</v>
      </c>
      <c r="E68">
        <f>Движение!$P$31</f>
        <v>12</v>
      </c>
      <c r="F68">
        <f>N(Движение!$Q$31)</f>
        <v>0</v>
      </c>
      <c r="G68">
        <f>N(Движение!$R$31)</f>
        <v>0</v>
      </c>
      <c r="H68">
        <f>Движение!$S$31</f>
        <v>12</v>
      </c>
      <c r="I68" t="str">
        <f t="shared" si="1"/>
        <v/>
      </c>
    </row>
    <row r="69" spans="1:9" x14ac:dyDescent="0.3">
      <c r="A69">
        <v>68</v>
      </c>
      <c r="B69">
        <f>Движение!$A$31</f>
        <v>46250</v>
      </c>
      <c r="C69">
        <f>Движение!$C$31</f>
        <v>0</v>
      </c>
      <c r="D69" t="s">
        <v>56</v>
      </c>
      <c r="E69">
        <f>Движение!$T$31</f>
        <v>0</v>
      </c>
      <c r="F69">
        <f>N(Движение!$U$31)</f>
        <v>0</v>
      </c>
      <c r="G69">
        <f>N(Движение!$V$31)</f>
        <v>0</v>
      </c>
      <c r="H69">
        <f>Движение!$W$31</f>
        <v>0</v>
      </c>
      <c r="I69" t="str">
        <f t="shared" si="1"/>
        <v/>
      </c>
    </row>
    <row r="70" spans="1:9" x14ac:dyDescent="0.3">
      <c r="A70">
        <v>69</v>
      </c>
      <c r="B70">
        <f>Движение!$A$31</f>
        <v>46250</v>
      </c>
      <c r="C70">
        <f>Движение!$C$31</f>
        <v>0</v>
      </c>
      <c r="D70" t="s">
        <v>57</v>
      </c>
      <c r="E70">
        <f>Движение!$X$31</f>
        <v>9</v>
      </c>
      <c r="F70">
        <f>N(Движение!$Y$31)</f>
        <v>0</v>
      </c>
      <c r="G70">
        <f>N(Движение!$Z$31)</f>
        <v>4</v>
      </c>
      <c r="H70">
        <f>Движение!$AA$31</f>
        <v>5</v>
      </c>
      <c r="I70" t="str">
        <f t="shared" si="1"/>
        <v/>
      </c>
    </row>
    <row r="71" spans="1:9" x14ac:dyDescent="0.3">
      <c r="A71">
        <v>70</v>
      </c>
      <c r="B71">
        <f>Движение!$A$31</f>
        <v>46250</v>
      </c>
      <c r="C71">
        <f>Движение!$C$31</f>
        <v>0</v>
      </c>
      <c r="D71" t="s">
        <v>59</v>
      </c>
      <c r="E71">
        <f>Движение!$AB$31</f>
        <v>0</v>
      </c>
      <c r="F71">
        <f>N(Движение!$AC$31)</f>
        <v>0</v>
      </c>
      <c r="G71">
        <f>N(Движение!$AD$31)</f>
        <v>0</v>
      </c>
      <c r="H71">
        <f>Движение!$AE$31</f>
        <v>0</v>
      </c>
      <c r="I71" t="str">
        <f t="shared" si="1"/>
        <v/>
      </c>
    </row>
    <row r="72" spans="1:9" x14ac:dyDescent="0.3">
      <c r="A72">
        <v>71</v>
      </c>
      <c r="B72">
        <f>Движение!$A$32</f>
        <v>46251</v>
      </c>
      <c r="C72">
        <f>Движение!$C$32</f>
        <v>0</v>
      </c>
      <c r="D72" t="s">
        <v>45</v>
      </c>
      <c r="E72">
        <f>Движение!$D$32</f>
        <v>0</v>
      </c>
      <c r="F72">
        <f>N(Движение!$E$32)</f>
        <v>0</v>
      </c>
      <c r="G72">
        <f>N(Движение!$F$32)</f>
        <v>0</v>
      </c>
      <c r="H72">
        <f>Движение!$G$32</f>
        <v>0</v>
      </c>
      <c r="I72" t="str">
        <f t="shared" si="1"/>
        <v/>
      </c>
    </row>
    <row r="73" spans="1:9" x14ac:dyDescent="0.3">
      <c r="A73">
        <v>72</v>
      </c>
      <c r="B73">
        <f>Движение!$A$32</f>
        <v>46251</v>
      </c>
      <c r="C73">
        <f>Движение!$C$32</f>
        <v>0</v>
      </c>
      <c r="D73" t="s">
        <v>49</v>
      </c>
      <c r="E73">
        <f>Движение!$H$32</f>
        <v>0</v>
      </c>
      <c r="F73">
        <f>N(Движение!$I$32)</f>
        <v>0</v>
      </c>
      <c r="G73">
        <f>N(Движение!$J$32)</f>
        <v>0</v>
      </c>
      <c r="H73">
        <f>Движение!$K$32</f>
        <v>0</v>
      </c>
      <c r="I73" t="str">
        <f t="shared" si="1"/>
        <v/>
      </c>
    </row>
    <row r="74" spans="1:9" x14ac:dyDescent="0.3">
      <c r="A74">
        <v>73</v>
      </c>
      <c r="B74">
        <f>Движение!$A$32</f>
        <v>46251</v>
      </c>
      <c r="C74">
        <f>Движение!$C$32</f>
        <v>0</v>
      </c>
      <c r="D74" t="s">
        <v>51</v>
      </c>
      <c r="E74">
        <f>Движение!$L$32</f>
        <v>11</v>
      </c>
      <c r="F74">
        <f>N(Движение!$M$32)</f>
        <v>0</v>
      </c>
      <c r="G74">
        <f>N(Движение!$N$32)</f>
        <v>4</v>
      </c>
      <c r="H74">
        <f>Движение!$O$32</f>
        <v>7</v>
      </c>
      <c r="I74" t="str">
        <f t="shared" si="1"/>
        <v/>
      </c>
    </row>
    <row r="75" spans="1:9" x14ac:dyDescent="0.3">
      <c r="A75">
        <v>74</v>
      </c>
      <c r="B75">
        <f>Движение!$A$32</f>
        <v>46251</v>
      </c>
      <c r="C75">
        <f>Движение!$C$32</f>
        <v>0</v>
      </c>
      <c r="D75" t="s">
        <v>54</v>
      </c>
      <c r="E75">
        <f>Движение!$P$32</f>
        <v>12</v>
      </c>
      <c r="F75">
        <f>N(Движение!$Q$32)</f>
        <v>0</v>
      </c>
      <c r="G75">
        <f>N(Движение!$R$32)</f>
        <v>0</v>
      </c>
      <c r="H75">
        <f>Движение!$S$32</f>
        <v>12</v>
      </c>
      <c r="I75" t="str">
        <f t="shared" si="1"/>
        <v/>
      </c>
    </row>
    <row r="76" spans="1:9" x14ac:dyDescent="0.3">
      <c r="A76">
        <v>75</v>
      </c>
      <c r="B76">
        <f>Движение!$A$32</f>
        <v>46251</v>
      </c>
      <c r="C76">
        <f>Движение!$C$32</f>
        <v>0</v>
      </c>
      <c r="D76" t="s">
        <v>56</v>
      </c>
      <c r="E76">
        <f>Движение!$T$32</f>
        <v>0</v>
      </c>
      <c r="F76">
        <f>N(Движение!$U$32)</f>
        <v>0</v>
      </c>
      <c r="G76">
        <f>N(Движение!$V$32)</f>
        <v>0</v>
      </c>
      <c r="H76">
        <f>Движение!$W$32</f>
        <v>0</v>
      </c>
      <c r="I76" t="str">
        <f t="shared" si="1"/>
        <v/>
      </c>
    </row>
    <row r="77" spans="1:9" x14ac:dyDescent="0.3">
      <c r="A77">
        <v>76</v>
      </c>
      <c r="B77">
        <f>Движение!$A$32</f>
        <v>46251</v>
      </c>
      <c r="C77">
        <f>Движение!$C$32</f>
        <v>0</v>
      </c>
      <c r="D77" t="s">
        <v>57</v>
      </c>
      <c r="E77">
        <f>Движение!$X$32</f>
        <v>5</v>
      </c>
      <c r="F77">
        <f>N(Движение!$Y$32)</f>
        <v>0</v>
      </c>
      <c r="G77">
        <f>N(Движение!$Z$32)</f>
        <v>4</v>
      </c>
      <c r="H77">
        <f>Движение!$AA$32</f>
        <v>1</v>
      </c>
      <c r="I77" t="str">
        <f t="shared" si="1"/>
        <v/>
      </c>
    </row>
    <row r="78" spans="1:9" x14ac:dyDescent="0.3">
      <c r="A78">
        <v>77</v>
      </c>
      <c r="B78">
        <f>Движение!$A$32</f>
        <v>46251</v>
      </c>
      <c r="C78">
        <f>Движение!$C$32</f>
        <v>0</v>
      </c>
      <c r="D78" t="s">
        <v>59</v>
      </c>
      <c r="E78">
        <f>Движение!$AB$32</f>
        <v>0</v>
      </c>
      <c r="F78">
        <f>N(Движение!$AC$32)</f>
        <v>0</v>
      </c>
      <c r="G78">
        <f>N(Движение!$AD$32)</f>
        <v>0</v>
      </c>
      <c r="H78">
        <f>Движение!$AE$32</f>
        <v>0</v>
      </c>
      <c r="I78" t="str">
        <f t="shared" si="1"/>
        <v/>
      </c>
    </row>
    <row r="79" spans="1:9" x14ac:dyDescent="0.3">
      <c r="A79">
        <v>78</v>
      </c>
      <c r="B79">
        <f>Движение!$A$33</f>
        <v>46252</v>
      </c>
      <c r="C79">
        <f>Движение!$C$33</f>
        <v>0</v>
      </c>
      <c r="D79" t="s">
        <v>45</v>
      </c>
      <c r="E79">
        <f>Движение!$D$33</f>
        <v>0</v>
      </c>
      <c r="F79">
        <f>N(Движение!$E$33)</f>
        <v>0</v>
      </c>
      <c r="G79">
        <f>N(Движение!$F$33)</f>
        <v>0</v>
      </c>
      <c r="H79">
        <f>Движение!$G$33</f>
        <v>0</v>
      </c>
      <c r="I79" t="str">
        <f t="shared" si="1"/>
        <v/>
      </c>
    </row>
    <row r="80" spans="1:9" x14ac:dyDescent="0.3">
      <c r="A80">
        <v>79</v>
      </c>
      <c r="B80">
        <f>Движение!$A$33</f>
        <v>46252</v>
      </c>
      <c r="C80">
        <f>Движение!$C$33</f>
        <v>0</v>
      </c>
      <c r="D80" t="s">
        <v>49</v>
      </c>
      <c r="E80">
        <f>Движение!$H$33</f>
        <v>0</v>
      </c>
      <c r="F80">
        <f>N(Движение!$I$33)</f>
        <v>0</v>
      </c>
      <c r="G80">
        <f>N(Движение!$J$33)</f>
        <v>0</v>
      </c>
      <c r="H80">
        <f>Движение!$K$33</f>
        <v>0</v>
      </c>
      <c r="I80" t="str">
        <f t="shared" si="1"/>
        <v/>
      </c>
    </row>
    <row r="81" spans="1:9" x14ac:dyDescent="0.3">
      <c r="A81">
        <v>80</v>
      </c>
      <c r="B81">
        <f>Движение!$A$33</f>
        <v>46252</v>
      </c>
      <c r="C81">
        <f>Движение!$C$33</f>
        <v>0</v>
      </c>
      <c r="D81" t="s">
        <v>51</v>
      </c>
      <c r="E81">
        <f>Движение!$L$33</f>
        <v>7</v>
      </c>
      <c r="F81">
        <f>N(Движение!$M$33)</f>
        <v>5</v>
      </c>
      <c r="G81">
        <f>N(Движение!$N$33)</f>
        <v>2</v>
      </c>
      <c r="H81">
        <f>Движение!$O$33</f>
        <v>10</v>
      </c>
      <c r="I81" t="str">
        <f t="shared" si="1"/>
        <v>dd.mm_Г 1800</v>
      </c>
    </row>
    <row r="82" spans="1:9" x14ac:dyDescent="0.3">
      <c r="A82">
        <v>81</v>
      </c>
      <c r="B82">
        <f>Движение!$A$33</f>
        <v>46252</v>
      </c>
      <c r="C82">
        <f>Движение!$C$33</f>
        <v>0</v>
      </c>
      <c r="D82" t="s">
        <v>54</v>
      </c>
      <c r="E82">
        <f>Движение!$P$33</f>
        <v>12</v>
      </c>
      <c r="F82">
        <f>N(Движение!$Q$33)</f>
        <v>0</v>
      </c>
      <c r="G82">
        <f>N(Движение!$R$33)</f>
        <v>1</v>
      </c>
      <c r="H82">
        <f>Движение!$S$33</f>
        <v>11</v>
      </c>
      <c r="I82" t="str">
        <f t="shared" si="1"/>
        <v/>
      </c>
    </row>
    <row r="83" spans="1:9" x14ac:dyDescent="0.3">
      <c r="A83">
        <v>82</v>
      </c>
      <c r="B83">
        <f>Движение!$A$33</f>
        <v>46252</v>
      </c>
      <c r="C83">
        <f>Движение!$C$33</f>
        <v>0</v>
      </c>
      <c r="D83" t="s">
        <v>56</v>
      </c>
      <c r="E83">
        <f>Движение!$T$33</f>
        <v>0</v>
      </c>
      <c r="F83">
        <f>N(Движение!$U$33)</f>
        <v>10</v>
      </c>
      <c r="G83">
        <f>N(Движение!$V$33)</f>
        <v>0</v>
      </c>
      <c r="H83">
        <f>Движение!$W$33</f>
        <v>10</v>
      </c>
      <c r="I83" t="str">
        <f t="shared" si="1"/>
        <v>dd.mm_Г 800</v>
      </c>
    </row>
    <row r="84" spans="1:9" x14ac:dyDescent="0.3">
      <c r="A84">
        <v>83</v>
      </c>
      <c r="B84">
        <f>Движение!$A$33</f>
        <v>46252</v>
      </c>
      <c r="C84">
        <f>Движение!$C$33</f>
        <v>0</v>
      </c>
      <c r="D84" t="s">
        <v>57</v>
      </c>
      <c r="E84">
        <f>Движение!$X$33</f>
        <v>1</v>
      </c>
      <c r="F84">
        <f>N(Движение!$Y$33)</f>
        <v>10</v>
      </c>
      <c r="G84">
        <f>N(Движение!$Z$33)</f>
        <v>4</v>
      </c>
      <c r="H84">
        <f>Движение!$AA$33</f>
        <v>7</v>
      </c>
      <c r="I84" t="str">
        <f t="shared" si="1"/>
        <v>dd.mm_Ми-К</v>
      </c>
    </row>
    <row r="85" spans="1:9" x14ac:dyDescent="0.3">
      <c r="A85">
        <v>84</v>
      </c>
      <c r="B85">
        <f>Движение!$A$33</f>
        <v>46252</v>
      </c>
      <c r="C85">
        <f>Движение!$C$33</f>
        <v>0</v>
      </c>
      <c r="D85" t="s">
        <v>59</v>
      </c>
      <c r="E85">
        <f>Движение!$AB$33</f>
        <v>0</v>
      </c>
      <c r="F85">
        <f>N(Движение!$AC$33)</f>
        <v>0</v>
      </c>
      <c r="G85">
        <f>N(Движение!$AD$33)</f>
        <v>0</v>
      </c>
      <c r="H85">
        <f>Движение!$AE$33</f>
        <v>0</v>
      </c>
      <c r="I85" t="str">
        <f t="shared" si="1"/>
        <v/>
      </c>
    </row>
    <row r="86" spans="1:9" x14ac:dyDescent="0.3">
      <c r="A86">
        <v>85</v>
      </c>
      <c r="B86">
        <f>Движение!$A$34</f>
        <v>46253</v>
      </c>
      <c r="C86">
        <f>Движение!$C$34</f>
        <v>0</v>
      </c>
      <c r="D86" t="s">
        <v>45</v>
      </c>
      <c r="E86">
        <f>Движение!$D$34</f>
        <v>0</v>
      </c>
      <c r="F86">
        <f>N(Движение!$E$34)</f>
        <v>0</v>
      </c>
      <c r="G86">
        <f>N(Движение!$F$34)</f>
        <v>0</v>
      </c>
      <c r="H86">
        <f>Движение!$G$34</f>
        <v>0</v>
      </c>
      <c r="I86" t="str">
        <f t="shared" si="1"/>
        <v/>
      </c>
    </row>
    <row r="87" spans="1:9" x14ac:dyDescent="0.3">
      <c r="A87">
        <v>86</v>
      </c>
      <c r="B87">
        <f>Движение!$A$34</f>
        <v>46253</v>
      </c>
      <c r="C87">
        <f>Движение!$C$34</f>
        <v>0</v>
      </c>
      <c r="D87" t="s">
        <v>49</v>
      </c>
      <c r="E87">
        <f>Движение!$H$34</f>
        <v>0</v>
      </c>
      <c r="F87">
        <f>N(Движение!$I$34)</f>
        <v>0</v>
      </c>
      <c r="G87">
        <f>N(Движение!$J$34)</f>
        <v>0</v>
      </c>
      <c r="H87">
        <f>Движение!$K$34</f>
        <v>0</v>
      </c>
      <c r="I87" t="str">
        <f t="shared" si="1"/>
        <v/>
      </c>
    </row>
    <row r="88" spans="1:9" x14ac:dyDescent="0.3">
      <c r="A88">
        <v>87</v>
      </c>
      <c r="B88">
        <f>Движение!$A$34</f>
        <v>46253</v>
      </c>
      <c r="C88">
        <f>Движение!$C$34</f>
        <v>0</v>
      </c>
      <c r="D88" t="s">
        <v>51</v>
      </c>
      <c r="E88">
        <f>Движение!$L$34</f>
        <v>10</v>
      </c>
      <c r="F88">
        <f>N(Движение!$M$34)</f>
        <v>15</v>
      </c>
      <c r="G88">
        <f>N(Движение!$N$34)</f>
        <v>11</v>
      </c>
      <c r="H88">
        <f>Движение!$O$34</f>
        <v>14</v>
      </c>
      <c r="I88" t="str">
        <f t="shared" si="1"/>
        <v>dd.mm_Г 1800</v>
      </c>
    </row>
    <row r="89" spans="1:9" x14ac:dyDescent="0.3">
      <c r="A89">
        <v>88</v>
      </c>
      <c r="B89">
        <f>Движение!$A$34</f>
        <v>46253</v>
      </c>
      <c r="C89">
        <f>Движение!$C$34</f>
        <v>0</v>
      </c>
      <c r="D89" t="s">
        <v>54</v>
      </c>
      <c r="E89">
        <f>Движение!$P$34</f>
        <v>11</v>
      </c>
      <c r="F89">
        <f>N(Движение!$Q$34)</f>
        <v>0</v>
      </c>
      <c r="G89">
        <f>N(Движение!$R$34)</f>
        <v>1</v>
      </c>
      <c r="H89">
        <f>Движение!$S$34</f>
        <v>10</v>
      </c>
      <c r="I89" t="str">
        <f t="shared" si="1"/>
        <v/>
      </c>
    </row>
    <row r="90" spans="1:9" x14ac:dyDescent="0.3">
      <c r="A90">
        <v>89</v>
      </c>
      <c r="B90">
        <f>Движение!$A$34</f>
        <v>46253</v>
      </c>
      <c r="C90">
        <f>Движение!$C$34</f>
        <v>0</v>
      </c>
      <c r="D90" t="s">
        <v>56</v>
      </c>
      <c r="E90">
        <f>Движение!$T$34</f>
        <v>10</v>
      </c>
      <c r="F90">
        <f>N(Движение!$U$34)</f>
        <v>0</v>
      </c>
      <c r="G90">
        <f>N(Движение!$V$34)</f>
        <v>2</v>
      </c>
      <c r="H90">
        <f>Движение!$W$34</f>
        <v>8</v>
      </c>
      <c r="I90" t="str">
        <f t="shared" si="1"/>
        <v/>
      </c>
    </row>
    <row r="91" spans="1:9" x14ac:dyDescent="0.3">
      <c r="A91">
        <v>90</v>
      </c>
      <c r="B91">
        <f>Движение!$A$34</f>
        <v>46253</v>
      </c>
      <c r="C91">
        <f>Движение!$C$34</f>
        <v>0</v>
      </c>
      <c r="D91" t="s">
        <v>57</v>
      </c>
      <c r="E91">
        <f>Движение!$X$34</f>
        <v>7</v>
      </c>
      <c r="F91">
        <f>N(Движение!$Y$34)</f>
        <v>10</v>
      </c>
      <c r="G91">
        <f>N(Движение!$Z$34)</f>
        <v>1</v>
      </c>
      <c r="H91">
        <f>Движение!$AA$34</f>
        <v>16</v>
      </c>
      <c r="I91" t="str">
        <f t="shared" si="1"/>
        <v>dd.mm_Ми-К</v>
      </c>
    </row>
    <row r="92" spans="1:9" x14ac:dyDescent="0.3">
      <c r="A92">
        <v>91</v>
      </c>
      <c r="B92">
        <f>Движение!$A$34</f>
        <v>46253</v>
      </c>
      <c r="C92">
        <f>Движение!$C$34</f>
        <v>0</v>
      </c>
      <c r="D92" t="s">
        <v>59</v>
      </c>
      <c r="E92">
        <f>Движение!$AB$34</f>
        <v>0</v>
      </c>
      <c r="F92">
        <f>N(Движение!$AC$34)</f>
        <v>0</v>
      </c>
      <c r="G92">
        <f>N(Движение!$AD$34)</f>
        <v>0</v>
      </c>
      <c r="H92">
        <f>Движение!$AE$34</f>
        <v>0</v>
      </c>
      <c r="I92" t="str">
        <f t="shared" si="1"/>
        <v/>
      </c>
    </row>
    <row r="93" spans="1:9" x14ac:dyDescent="0.3">
      <c r="A93">
        <v>92</v>
      </c>
      <c r="B93">
        <f>Движение!$A$35</f>
        <v>46254</v>
      </c>
      <c r="C93">
        <f>Движение!$C$35</f>
        <v>0</v>
      </c>
      <c r="D93" t="s">
        <v>45</v>
      </c>
      <c r="E93">
        <f>Движение!$D$35</f>
        <v>0</v>
      </c>
      <c r="F93">
        <f>N(Движение!$E$35)</f>
        <v>5</v>
      </c>
      <c r="G93">
        <f>N(Движение!$F$35)</f>
        <v>0</v>
      </c>
      <c r="H93">
        <f>Движение!$G$35</f>
        <v>5</v>
      </c>
      <c r="I93" t="str">
        <f t="shared" si="1"/>
        <v>dd.mm_АК-10</v>
      </c>
    </row>
    <row r="94" spans="1:9" x14ac:dyDescent="0.3">
      <c r="A94">
        <v>93</v>
      </c>
      <c r="B94">
        <f>Движение!$A$35</f>
        <v>46254</v>
      </c>
      <c r="C94">
        <f>Движение!$C$35</f>
        <v>0</v>
      </c>
      <c r="D94" t="s">
        <v>49</v>
      </c>
      <c r="E94">
        <f>Движение!$H$35</f>
        <v>0</v>
      </c>
      <c r="F94">
        <f>N(Движение!$I$35)</f>
        <v>28</v>
      </c>
      <c r="G94">
        <f>N(Движение!$J$35)</f>
        <v>0</v>
      </c>
      <c r="H94">
        <f>Движение!$K$35</f>
        <v>28</v>
      </c>
      <c r="I94" t="str">
        <f t="shared" si="1"/>
        <v>dd.mm_АК-15</v>
      </c>
    </row>
    <row r="95" spans="1:9" x14ac:dyDescent="0.3">
      <c r="A95">
        <v>94</v>
      </c>
      <c r="B95">
        <f>Движение!$A$35</f>
        <v>46254</v>
      </c>
      <c r="C95">
        <f>Движение!$C$35</f>
        <v>0</v>
      </c>
      <c r="D95" t="s">
        <v>51</v>
      </c>
      <c r="E95">
        <f>Движение!$L$35</f>
        <v>14</v>
      </c>
      <c r="F95">
        <f>N(Движение!$M$35)</f>
        <v>0</v>
      </c>
      <c r="G95">
        <f>N(Движение!$N$35)</f>
        <v>6</v>
      </c>
      <c r="H95">
        <f>Движение!$O$35</f>
        <v>8</v>
      </c>
      <c r="I95" t="str">
        <f t="shared" si="1"/>
        <v/>
      </c>
    </row>
    <row r="96" spans="1:9" x14ac:dyDescent="0.3">
      <c r="A96">
        <v>95</v>
      </c>
      <c r="B96">
        <f>Движение!$A$35</f>
        <v>46254</v>
      </c>
      <c r="C96">
        <f>Движение!$C$35</f>
        <v>0</v>
      </c>
      <c r="D96" t="s">
        <v>54</v>
      </c>
      <c r="E96">
        <f>Движение!$P$35</f>
        <v>10</v>
      </c>
      <c r="F96">
        <f>N(Движение!$Q$35)</f>
        <v>0</v>
      </c>
      <c r="G96">
        <f>N(Движение!$R$35)</f>
        <v>0</v>
      </c>
      <c r="H96">
        <f>Движение!$S$35</f>
        <v>10</v>
      </c>
      <c r="I96" t="str">
        <f t="shared" si="1"/>
        <v/>
      </c>
    </row>
    <row r="97" spans="1:9" x14ac:dyDescent="0.3">
      <c r="A97">
        <v>96</v>
      </c>
      <c r="B97">
        <f>Движение!$A$35</f>
        <v>46254</v>
      </c>
      <c r="C97">
        <f>Движение!$C$35</f>
        <v>0</v>
      </c>
      <c r="D97" t="s">
        <v>56</v>
      </c>
      <c r="E97">
        <f>Движение!$T$35</f>
        <v>8</v>
      </c>
      <c r="F97">
        <f>N(Движение!$U$35)</f>
        <v>0</v>
      </c>
      <c r="G97">
        <f>N(Движение!$V$35)</f>
        <v>2</v>
      </c>
      <c r="H97">
        <f>Движение!$W$35</f>
        <v>6</v>
      </c>
      <c r="I97" t="str">
        <f t="shared" si="1"/>
        <v/>
      </c>
    </row>
    <row r="98" spans="1:9" x14ac:dyDescent="0.3">
      <c r="A98">
        <v>97</v>
      </c>
      <c r="B98">
        <f>Движение!$A$35</f>
        <v>46254</v>
      </c>
      <c r="C98">
        <f>Движение!$C$35</f>
        <v>0</v>
      </c>
      <c r="D98" t="s">
        <v>57</v>
      </c>
      <c r="E98">
        <f>Движение!$X$35</f>
        <v>16</v>
      </c>
      <c r="F98">
        <f>N(Движение!$Y$35)</f>
        <v>0</v>
      </c>
      <c r="G98">
        <f>N(Движение!$Z$35)</f>
        <v>1</v>
      </c>
      <c r="H98">
        <f>Движение!$AA$35</f>
        <v>15</v>
      </c>
      <c r="I98" t="str">
        <f t="shared" si="1"/>
        <v/>
      </c>
    </row>
    <row r="99" spans="1:9" x14ac:dyDescent="0.3">
      <c r="A99">
        <v>98</v>
      </c>
      <c r="B99">
        <f>Движение!$A$35</f>
        <v>46254</v>
      </c>
      <c r="C99">
        <f>Движение!$C$35</f>
        <v>0</v>
      </c>
      <c r="D99" t="s">
        <v>59</v>
      </c>
      <c r="E99">
        <f>Движение!$AB$35</f>
        <v>0</v>
      </c>
      <c r="F99">
        <f>N(Движение!$AC$35)</f>
        <v>0</v>
      </c>
      <c r="G99">
        <f>N(Движение!$AD$35)</f>
        <v>0</v>
      </c>
      <c r="H99">
        <f>Движение!$AE$35</f>
        <v>0</v>
      </c>
      <c r="I99" t="str">
        <f t="shared" si="1"/>
        <v/>
      </c>
    </row>
    <row r="100" spans="1:9" x14ac:dyDescent="0.3">
      <c r="A100">
        <v>99</v>
      </c>
      <c r="B100">
        <f>Движение!$A$36</f>
        <v>46255</v>
      </c>
      <c r="C100">
        <f>Движение!$C$36</f>
        <v>0</v>
      </c>
      <c r="D100" t="s">
        <v>45</v>
      </c>
      <c r="E100">
        <f>Движение!$D$36</f>
        <v>5</v>
      </c>
      <c r="F100">
        <f>N(Движение!$E$36)</f>
        <v>0</v>
      </c>
      <c r="G100">
        <f>N(Движение!$F$36)</f>
        <v>0</v>
      </c>
      <c r="H100">
        <f>Движение!$G$36</f>
        <v>5</v>
      </c>
      <c r="I100" t="str">
        <f t="shared" si="1"/>
        <v/>
      </c>
    </row>
    <row r="101" spans="1:9" x14ac:dyDescent="0.3">
      <c r="A101">
        <v>100</v>
      </c>
      <c r="B101">
        <f>Движение!$A$36</f>
        <v>46255</v>
      </c>
      <c r="C101">
        <f>Движение!$C$36</f>
        <v>0</v>
      </c>
      <c r="D101" t="s">
        <v>49</v>
      </c>
      <c r="E101">
        <f>Движение!$H$36</f>
        <v>28</v>
      </c>
      <c r="F101">
        <f>N(Движение!$I$36)</f>
        <v>0</v>
      </c>
      <c r="G101">
        <f>N(Движение!$J$36)</f>
        <v>1</v>
      </c>
      <c r="H101">
        <f>Движение!$K$36</f>
        <v>27</v>
      </c>
      <c r="I101" t="str">
        <f t="shared" si="1"/>
        <v/>
      </c>
    </row>
    <row r="102" spans="1:9" x14ac:dyDescent="0.3">
      <c r="A102">
        <v>101</v>
      </c>
      <c r="B102">
        <f>Движение!$A$36</f>
        <v>46255</v>
      </c>
      <c r="C102">
        <f>Движение!$C$36</f>
        <v>0</v>
      </c>
      <c r="D102" t="s">
        <v>51</v>
      </c>
      <c r="E102">
        <f>Движение!$L$36</f>
        <v>8</v>
      </c>
      <c r="F102">
        <f>N(Движение!$M$36)</f>
        <v>0</v>
      </c>
      <c r="G102">
        <f>N(Движение!$N$36)</f>
        <v>2</v>
      </c>
      <c r="H102">
        <f>Движение!$O$36</f>
        <v>6</v>
      </c>
      <c r="I102" t="str">
        <f t="shared" si="1"/>
        <v/>
      </c>
    </row>
    <row r="103" spans="1:9" x14ac:dyDescent="0.3">
      <c r="A103">
        <v>102</v>
      </c>
      <c r="B103">
        <f>Движение!$A$36</f>
        <v>46255</v>
      </c>
      <c r="C103">
        <f>Движение!$C$36</f>
        <v>0</v>
      </c>
      <c r="D103" t="s">
        <v>54</v>
      </c>
      <c r="E103">
        <f>Движение!$P$36</f>
        <v>10</v>
      </c>
      <c r="F103">
        <f>N(Движение!$Q$36)</f>
        <v>0</v>
      </c>
      <c r="G103">
        <f>N(Движение!$R$36)</f>
        <v>0</v>
      </c>
      <c r="H103">
        <f>Движение!$S$36</f>
        <v>10</v>
      </c>
      <c r="I103" t="str">
        <f t="shared" si="1"/>
        <v/>
      </c>
    </row>
    <row r="104" spans="1:9" x14ac:dyDescent="0.3">
      <c r="A104">
        <v>103</v>
      </c>
      <c r="B104">
        <f>Движение!$A$36</f>
        <v>46255</v>
      </c>
      <c r="C104">
        <f>Движение!$C$36</f>
        <v>0</v>
      </c>
      <c r="D104" t="s">
        <v>56</v>
      </c>
      <c r="E104">
        <f>Движение!$T$36</f>
        <v>6</v>
      </c>
      <c r="F104">
        <f>N(Движение!$U$36)</f>
        <v>0</v>
      </c>
      <c r="G104">
        <f>N(Движение!$V$36)</f>
        <v>1</v>
      </c>
      <c r="H104">
        <f>Движение!$W$36</f>
        <v>5</v>
      </c>
      <c r="I104" t="str">
        <f t="shared" si="1"/>
        <v/>
      </c>
    </row>
    <row r="105" spans="1:9" x14ac:dyDescent="0.3">
      <c r="A105">
        <v>104</v>
      </c>
      <c r="B105">
        <f>Движение!$A$36</f>
        <v>46255</v>
      </c>
      <c r="C105">
        <f>Движение!$C$36</f>
        <v>0</v>
      </c>
      <c r="D105" t="s">
        <v>57</v>
      </c>
      <c r="E105">
        <f>Движение!$X$36</f>
        <v>15</v>
      </c>
      <c r="F105">
        <f>N(Движение!$Y$36)</f>
        <v>0</v>
      </c>
      <c r="G105">
        <f>N(Движение!$Z$36)</f>
        <v>0</v>
      </c>
      <c r="H105">
        <f>Движение!$AA$36</f>
        <v>15</v>
      </c>
      <c r="I105" t="str">
        <f t="shared" si="1"/>
        <v/>
      </c>
    </row>
    <row r="106" spans="1:9" x14ac:dyDescent="0.3">
      <c r="A106">
        <v>105</v>
      </c>
      <c r="B106">
        <f>Движение!$A$36</f>
        <v>46255</v>
      </c>
      <c r="C106">
        <f>Движение!$C$36</f>
        <v>0</v>
      </c>
      <c r="D106" t="s">
        <v>59</v>
      </c>
      <c r="E106">
        <f>Движение!$AB$36</f>
        <v>0</v>
      </c>
      <c r="F106">
        <f>N(Движение!$AC$36)</f>
        <v>0</v>
      </c>
      <c r="G106">
        <f>N(Движение!$AD$36)</f>
        <v>0</v>
      </c>
      <c r="H106">
        <f>Движение!$AE$36</f>
        <v>0</v>
      </c>
      <c r="I106" t="str">
        <f t="shared" si="1"/>
        <v/>
      </c>
    </row>
    <row r="107" spans="1:9" x14ac:dyDescent="0.3">
      <c r="A107">
        <v>106</v>
      </c>
      <c r="B107">
        <f>Движение!$A$37</f>
        <v>46256</v>
      </c>
      <c r="C107">
        <f>Движение!$C$37</f>
        <v>0</v>
      </c>
      <c r="D107" t="s">
        <v>45</v>
      </c>
      <c r="E107">
        <f>Движение!$D$37</f>
        <v>5</v>
      </c>
      <c r="F107">
        <f>N(Движение!$E$37)</f>
        <v>0</v>
      </c>
      <c r="G107">
        <f>N(Движение!$F$37)</f>
        <v>0</v>
      </c>
      <c r="H107">
        <f>Движение!$G$37</f>
        <v>5</v>
      </c>
      <c r="I107" t="str">
        <f t="shared" si="1"/>
        <v/>
      </c>
    </row>
    <row r="108" spans="1:9" x14ac:dyDescent="0.3">
      <c r="A108">
        <v>107</v>
      </c>
      <c r="B108">
        <f>Движение!$A$37</f>
        <v>46256</v>
      </c>
      <c r="C108">
        <f>Движение!$C$37</f>
        <v>0</v>
      </c>
      <c r="D108" t="s">
        <v>49</v>
      </c>
      <c r="E108">
        <f>Движение!$H$37</f>
        <v>27</v>
      </c>
      <c r="F108">
        <f>N(Движение!$I$37)</f>
        <v>0</v>
      </c>
      <c r="G108">
        <f>N(Движение!$J$37)</f>
        <v>7</v>
      </c>
      <c r="H108">
        <f>Движение!$K$37</f>
        <v>20</v>
      </c>
      <c r="I108" t="str">
        <f t="shared" si="1"/>
        <v/>
      </c>
    </row>
    <row r="109" spans="1:9" x14ac:dyDescent="0.3">
      <c r="A109">
        <v>108</v>
      </c>
      <c r="B109">
        <f>Движение!$A$37</f>
        <v>46256</v>
      </c>
      <c r="C109">
        <f>Движение!$C$37</f>
        <v>0</v>
      </c>
      <c r="D109" t="s">
        <v>51</v>
      </c>
      <c r="E109">
        <f>Движение!$L$37</f>
        <v>6</v>
      </c>
      <c r="F109">
        <f>N(Движение!$M$37)</f>
        <v>15</v>
      </c>
      <c r="G109">
        <f>N(Движение!$N$37)</f>
        <v>6</v>
      </c>
      <c r="H109">
        <f>Движение!$O$37</f>
        <v>15</v>
      </c>
      <c r="I109" t="str">
        <f t="shared" si="1"/>
        <v>dd.mm_Г 1800</v>
      </c>
    </row>
    <row r="110" spans="1:9" x14ac:dyDescent="0.3">
      <c r="A110">
        <v>109</v>
      </c>
      <c r="B110">
        <f>Движение!$A$37</f>
        <v>46256</v>
      </c>
      <c r="C110">
        <f>Движение!$C$37</f>
        <v>0</v>
      </c>
      <c r="D110" t="s">
        <v>54</v>
      </c>
      <c r="E110">
        <f>Движение!$P$37</f>
        <v>10</v>
      </c>
      <c r="F110">
        <f>N(Движение!$Q$37)</f>
        <v>0</v>
      </c>
      <c r="G110">
        <f>N(Движение!$R$37)</f>
        <v>0</v>
      </c>
      <c r="H110">
        <f>Движение!$S$37</f>
        <v>10</v>
      </c>
      <c r="I110" t="str">
        <f t="shared" si="1"/>
        <v/>
      </c>
    </row>
    <row r="111" spans="1:9" x14ac:dyDescent="0.3">
      <c r="A111">
        <v>110</v>
      </c>
      <c r="B111">
        <f>Движение!$A$37</f>
        <v>46256</v>
      </c>
      <c r="C111">
        <f>Движение!$C$37</f>
        <v>0</v>
      </c>
      <c r="D111" t="s">
        <v>56</v>
      </c>
      <c r="E111">
        <f>Движение!$T$37</f>
        <v>5</v>
      </c>
      <c r="F111">
        <f>N(Движение!$U$37)</f>
        <v>10</v>
      </c>
      <c r="G111">
        <f>N(Движение!$V$37)</f>
        <v>5</v>
      </c>
      <c r="H111">
        <f>Движение!$W$37</f>
        <v>10</v>
      </c>
      <c r="I111" t="str">
        <f t="shared" si="1"/>
        <v>dd.mm_Г 800</v>
      </c>
    </row>
    <row r="112" spans="1:9" x14ac:dyDescent="0.3">
      <c r="A112">
        <v>111</v>
      </c>
      <c r="B112">
        <f>Движение!$A$37</f>
        <v>46256</v>
      </c>
      <c r="C112">
        <f>Движение!$C$37</f>
        <v>0</v>
      </c>
      <c r="D112" t="s">
        <v>57</v>
      </c>
      <c r="E112">
        <f>Движение!$X$37</f>
        <v>15</v>
      </c>
      <c r="F112">
        <f>N(Движение!$Y$37)</f>
        <v>0</v>
      </c>
      <c r="G112">
        <f>N(Движение!$Z$37)</f>
        <v>1</v>
      </c>
      <c r="H112">
        <f>Движение!$AA$37</f>
        <v>14</v>
      </c>
      <c r="I112" t="str">
        <f t="shared" si="1"/>
        <v/>
      </c>
    </row>
    <row r="113" spans="1:9" x14ac:dyDescent="0.3">
      <c r="A113">
        <v>112</v>
      </c>
      <c r="B113">
        <f>Движение!$A$37</f>
        <v>46256</v>
      </c>
      <c r="C113">
        <f>Движение!$C$37</f>
        <v>0</v>
      </c>
      <c r="D113" t="s">
        <v>59</v>
      </c>
      <c r="E113">
        <f>Движение!$AB$37</f>
        <v>0</v>
      </c>
      <c r="F113">
        <f>N(Движение!$AC$37)</f>
        <v>0</v>
      </c>
      <c r="G113">
        <f>N(Движение!$AD$37)</f>
        <v>0</v>
      </c>
      <c r="H113">
        <f>Движение!$AE$37</f>
        <v>0</v>
      </c>
      <c r="I113" t="str">
        <f t="shared" si="1"/>
        <v/>
      </c>
    </row>
    <row r="114" spans="1:9" x14ac:dyDescent="0.3">
      <c r="A114">
        <v>113</v>
      </c>
      <c r="B114">
        <f>Движение!$A$38</f>
        <v>46257</v>
      </c>
      <c r="C114">
        <f>Движение!$C$38</f>
        <v>0</v>
      </c>
      <c r="D114" t="s">
        <v>45</v>
      </c>
      <c r="E114">
        <f>Движение!$D$38</f>
        <v>5</v>
      </c>
      <c r="F114">
        <f>N(Движение!$E$38)</f>
        <v>0</v>
      </c>
      <c r="G114">
        <f>N(Движение!$F$38)</f>
        <v>1</v>
      </c>
      <c r="H114">
        <f>Движение!$G$38</f>
        <v>4</v>
      </c>
      <c r="I114" t="str">
        <f t="shared" si="1"/>
        <v/>
      </c>
    </row>
    <row r="115" spans="1:9" x14ac:dyDescent="0.3">
      <c r="A115">
        <v>114</v>
      </c>
      <c r="B115">
        <f>Движение!$A$38</f>
        <v>46257</v>
      </c>
      <c r="C115">
        <f>Движение!$C$38</f>
        <v>0</v>
      </c>
      <c r="D115" t="s">
        <v>49</v>
      </c>
      <c r="E115">
        <f>Движение!$H$38</f>
        <v>20</v>
      </c>
      <c r="F115">
        <f>N(Движение!$I$38)</f>
        <v>0</v>
      </c>
      <c r="G115">
        <f>N(Движение!$J$38)</f>
        <v>1</v>
      </c>
      <c r="H115">
        <f>Движение!$K$38</f>
        <v>19</v>
      </c>
      <c r="I115" t="str">
        <f t="shared" si="1"/>
        <v/>
      </c>
    </row>
    <row r="116" spans="1:9" x14ac:dyDescent="0.3">
      <c r="A116">
        <v>115</v>
      </c>
      <c r="B116">
        <f>Движение!$A$38</f>
        <v>46257</v>
      </c>
      <c r="C116">
        <f>Движение!$C$38</f>
        <v>0</v>
      </c>
      <c r="D116" t="s">
        <v>51</v>
      </c>
      <c r="E116">
        <f>Движение!$L$38</f>
        <v>15</v>
      </c>
      <c r="F116">
        <f>N(Движение!$M$38)</f>
        <v>0</v>
      </c>
      <c r="G116">
        <f>N(Движение!$N$38)</f>
        <v>7</v>
      </c>
      <c r="H116">
        <f>Движение!$O$38</f>
        <v>8</v>
      </c>
      <c r="I116" t="str">
        <f t="shared" si="1"/>
        <v/>
      </c>
    </row>
    <row r="117" spans="1:9" x14ac:dyDescent="0.3">
      <c r="A117">
        <v>116</v>
      </c>
      <c r="B117">
        <f>Движение!$A$38</f>
        <v>46257</v>
      </c>
      <c r="C117">
        <f>Движение!$C$38</f>
        <v>0</v>
      </c>
      <c r="D117" t="s">
        <v>54</v>
      </c>
      <c r="E117">
        <f>Движение!$P$38</f>
        <v>10</v>
      </c>
      <c r="F117">
        <f>N(Движение!$Q$38)</f>
        <v>0</v>
      </c>
      <c r="G117">
        <f>N(Движение!$R$38)</f>
        <v>0</v>
      </c>
      <c r="H117">
        <f>Движение!$S$38</f>
        <v>10</v>
      </c>
      <c r="I117" t="str">
        <f t="shared" si="1"/>
        <v/>
      </c>
    </row>
    <row r="118" spans="1:9" x14ac:dyDescent="0.3">
      <c r="A118">
        <v>117</v>
      </c>
      <c r="B118">
        <f>Движение!$A$38</f>
        <v>46257</v>
      </c>
      <c r="C118">
        <f>Движение!$C$38</f>
        <v>0</v>
      </c>
      <c r="D118" t="s">
        <v>56</v>
      </c>
      <c r="E118">
        <f>Движение!$T$38</f>
        <v>10</v>
      </c>
      <c r="F118">
        <f>N(Движение!$U$38)</f>
        <v>0</v>
      </c>
      <c r="G118">
        <f>N(Движение!$V$38)</f>
        <v>4</v>
      </c>
      <c r="H118">
        <f>Движение!$W$38</f>
        <v>6</v>
      </c>
      <c r="I118" t="str">
        <f t="shared" si="1"/>
        <v/>
      </c>
    </row>
    <row r="119" spans="1:9" x14ac:dyDescent="0.3">
      <c r="A119">
        <v>118</v>
      </c>
      <c r="B119">
        <f>Движение!$A$38</f>
        <v>46257</v>
      </c>
      <c r="C119">
        <f>Движение!$C$38</f>
        <v>0</v>
      </c>
      <c r="D119" t="s">
        <v>57</v>
      </c>
      <c r="E119">
        <f>Движение!$X$38</f>
        <v>14</v>
      </c>
      <c r="F119">
        <f>N(Движение!$Y$38)</f>
        <v>0</v>
      </c>
      <c r="G119">
        <f>N(Движение!$Z$38)</f>
        <v>2</v>
      </c>
      <c r="H119">
        <f>Движение!$AA$38</f>
        <v>12</v>
      </c>
      <c r="I119" t="str">
        <f t="shared" si="1"/>
        <v/>
      </c>
    </row>
    <row r="120" spans="1:9" x14ac:dyDescent="0.3">
      <c r="A120">
        <v>119</v>
      </c>
      <c r="B120">
        <f>Движение!$A$38</f>
        <v>46257</v>
      </c>
      <c r="C120">
        <f>Движение!$C$38</f>
        <v>0</v>
      </c>
      <c r="D120" t="s">
        <v>59</v>
      </c>
      <c r="E120">
        <f>Движение!$AB$38</f>
        <v>0</v>
      </c>
      <c r="F120">
        <f>N(Движение!$AC$38)</f>
        <v>0</v>
      </c>
      <c r="G120">
        <f>N(Движение!$AD$38)</f>
        <v>0</v>
      </c>
      <c r="H120">
        <f>Движение!$AE$38</f>
        <v>0</v>
      </c>
      <c r="I120" t="str">
        <f t="shared" si="1"/>
        <v/>
      </c>
    </row>
    <row r="121" spans="1:9" x14ac:dyDescent="0.3">
      <c r="A121">
        <v>120</v>
      </c>
      <c r="B121">
        <f>Движение!$A$39</f>
        <v>46258</v>
      </c>
      <c r="C121">
        <f>Движение!$C$39</f>
        <v>0</v>
      </c>
      <c r="D121" t="s">
        <v>45</v>
      </c>
      <c r="E121">
        <f>Движение!$D$39</f>
        <v>4</v>
      </c>
      <c r="F121">
        <f>N(Движение!$E$39)</f>
        <v>0</v>
      </c>
      <c r="G121">
        <f>N(Движение!$F$39)</f>
        <v>3</v>
      </c>
      <c r="H121">
        <f>Движение!$G$39</f>
        <v>1</v>
      </c>
      <c r="I121" t="str">
        <f t="shared" si="1"/>
        <v/>
      </c>
    </row>
    <row r="122" spans="1:9" x14ac:dyDescent="0.3">
      <c r="A122">
        <v>121</v>
      </c>
      <c r="B122">
        <f>Движение!$A$39</f>
        <v>46258</v>
      </c>
      <c r="C122">
        <f>Движение!$C$39</f>
        <v>0</v>
      </c>
      <c r="D122" t="s">
        <v>49</v>
      </c>
      <c r="E122">
        <f>Движение!$H$39</f>
        <v>19</v>
      </c>
      <c r="F122">
        <f>N(Движение!$I$39)</f>
        <v>0</v>
      </c>
      <c r="G122">
        <f>N(Движение!$J$39)</f>
        <v>2</v>
      </c>
      <c r="H122">
        <f>Движение!$K$39</f>
        <v>17</v>
      </c>
      <c r="I122" t="str">
        <f t="shared" si="1"/>
        <v/>
      </c>
    </row>
    <row r="123" spans="1:9" x14ac:dyDescent="0.3">
      <c r="A123">
        <v>122</v>
      </c>
      <c r="B123">
        <f>Движение!$A$39</f>
        <v>46258</v>
      </c>
      <c r="C123">
        <f>Движение!$C$39</f>
        <v>0</v>
      </c>
      <c r="D123" t="s">
        <v>51</v>
      </c>
      <c r="E123">
        <f>Движение!$L$39</f>
        <v>8</v>
      </c>
      <c r="F123">
        <f>N(Движение!$M$39)</f>
        <v>21</v>
      </c>
      <c r="G123">
        <f>N(Движение!$N$39)</f>
        <v>8</v>
      </c>
      <c r="H123">
        <f>Движение!$O$39</f>
        <v>21</v>
      </c>
      <c r="I123" t="str">
        <f t="shared" si="1"/>
        <v>dd.mm_Г 1800</v>
      </c>
    </row>
    <row r="124" spans="1:9" x14ac:dyDescent="0.3">
      <c r="A124">
        <v>123</v>
      </c>
      <c r="B124">
        <f>Движение!$A$39</f>
        <v>46258</v>
      </c>
      <c r="C124">
        <f>Движение!$C$39</f>
        <v>0</v>
      </c>
      <c r="D124" t="s">
        <v>54</v>
      </c>
      <c r="E124">
        <f>Движение!$P$39</f>
        <v>10</v>
      </c>
      <c r="F124">
        <f>N(Движение!$Q$39)</f>
        <v>0</v>
      </c>
      <c r="G124">
        <f>N(Движение!$R$39)</f>
        <v>1</v>
      </c>
      <c r="H124">
        <f>Движение!$S$39</f>
        <v>9</v>
      </c>
      <c r="I124" t="str">
        <f t="shared" si="1"/>
        <v/>
      </c>
    </row>
    <row r="125" spans="1:9" x14ac:dyDescent="0.3">
      <c r="A125">
        <v>124</v>
      </c>
      <c r="B125">
        <f>Движение!$A$39</f>
        <v>46258</v>
      </c>
      <c r="C125">
        <f>Движение!$C$39</f>
        <v>0</v>
      </c>
      <c r="D125" t="s">
        <v>56</v>
      </c>
      <c r="E125">
        <f>Движение!$T$39</f>
        <v>6</v>
      </c>
      <c r="F125">
        <f>N(Движение!$U$39)</f>
        <v>5</v>
      </c>
      <c r="G125">
        <f>N(Движение!$V$39)</f>
        <v>5</v>
      </c>
      <c r="H125">
        <f>Движение!$W$39</f>
        <v>6</v>
      </c>
      <c r="I125" t="str">
        <f t="shared" si="1"/>
        <v>dd.mm_Г 800</v>
      </c>
    </row>
    <row r="126" spans="1:9" x14ac:dyDescent="0.3">
      <c r="A126">
        <v>125</v>
      </c>
      <c r="B126">
        <f>Движение!$A$39</f>
        <v>46258</v>
      </c>
      <c r="C126">
        <f>Движение!$C$39</f>
        <v>0</v>
      </c>
      <c r="D126" t="s">
        <v>57</v>
      </c>
      <c r="E126">
        <f>Движение!$X$39</f>
        <v>12</v>
      </c>
      <c r="F126">
        <f>N(Движение!$Y$39)</f>
        <v>0</v>
      </c>
      <c r="G126">
        <f>N(Движение!$Z$39)</f>
        <v>3</v>
      </c>
      <c r="H126">
        <f>Движение!$AA$39</f>
        <v>9</v>
      </c>
      <c r="I126" t="str">
        <f t="shared" si="1"/>
        <v/>
      </c>
    </row>
    <row r="127" spans="1:9" x14ac:dyDescent="0.3">
      <c r="A127">
        <v>126</v>
      </c>
      <c r="B127">
        <f>Движение!$A$39</f>
        <v>46258</v>
      </c>
      <c r="C127">
        <f>Движение!$C$39</f>
        <v>0</v>
      </c>
      <c r="D127" t="s">
        <v>59</v>
      </c>
      <c r="E127">
        <f>Движение!$AB$39</f>
        <v>0</v>
      </c>
      <c r="F127">
        <f>N(Движение!$AC$39)</f>
        <v>0</v>
      </c>
      <c r="G127">
        <f>N(Движение!$AD$39)</f>
        <v>0</v>
      </c>
      <c r="H127">
        <f>Движение!$AE$39</f>
        <v>0</v>
      </c>
      <c r="I127" t="str">
        <f t="shared" si="1"/>
        <v/>
      </c>
    </row>
    <row r="128" spans="1:9" x14ac:dyDescent="0.3">
      <c r="A128">
        <v>127</v>
      </c>
      <c r="B128">
        <f>Движение!$A$40</f>
        <v>46259</v>
      </c>
      <c r="C128">
        <f>Движение!$C$40</f>
        <v>0</v>
      </c>
      <c r="D128" t="s">
        <v>45</v>
      </c>
      <c r="E128">
        <f>Движение!$D$40</f>
        <v>1</v>
      </c>
      <c r="F128">
        <f>N(Движение!$E$40)</f>
        <v>0</v>
      </c>
      <c r="G128">
        <f>N(Движение!$F$40)</f>
        <v>1</v>
      </c>
      <c r="H128">
        <f>Движение!$G$40</f>
        <v>0</v>
      </c>
      <c r="I128" t="str">
        <f t="shared" si="1"/>
        <v/>
      </c>
    </row>
    <row r="129" spans="1:9" x14ac:dyDescent="0.3">
      <c r="A129">
        <v>128</v>
      </c>
      <c r="B129">
        <f>Движение!$A$40</f>
        <v>46259</v>
      </c>
      <c r="C129">
        <f>Движение!$C$40</f>
        <v>0</v>
      </c>
      <c r="D129" t="s">
        <v>49</v>
      </c>
      <c r="E129">
        <f>Движение!$H$40</f>
        <v>17</v>
      </c>
      <c r="F129">
        <f>N(Движение!$I$40)</f>
        <v>0</v>
      </c>
      <c r="G129">
        <f>N(Движение!$J$40)</f>
        <v>0</v>
      </c>
      <c r="H129">
        <f>Движение!$K$40</f>
        <v>17</v>
      </c>
      <c r="I129" t="str">
        <f t="shared" si="1"/>
        <v/>
      </c>
    </row>
    <row r="130" spans="1:9" x14ac:dyDescent="0.3">
      <c r="A130">
        <v>129</v>
      </c>
      <c r="B130">
        <f>Движение!$A$40</f>
        <v>46259</v>
      </c>
      <c r="C130">
        <f>Движение!$C$40</f>
        <v>0</v>
      </c>
      <c r="D130" t="s">
        <v>51</v>
      </c>
      <c r="E130">
        <f>Движение!$L$40</f>
        <v>21</v>
      </c>
      <c r="F130">
        <f>N(Движение!$M$40)</f>
        <v>0</v>
      </c>
      <c r="G130">
        <f>N(Движение!$N$40)</f>
        <v>5</v>
      </c>
      <c r="H130">
        <f>Движение!$O$40</f>
        <v>16</v>
      </c>
      <c r="I130" t="str">
        <f t="shared" ref="I130:I193" si="2">IF($F130&gt;0,TEXT($B130,"dd.mm")&amp;"_"&amp;$D130,"")</f>
        <v/>
      </c>
    </row>
    <row r="131" spans="1:9" x14ac:dyDescent="0.3">
      <c r="A131">
        <v>130</v>
      </c>
      <c r="B131">
        <f>Движение!$A$40</f>
        <v>46259</v>
      </c>
      <c r="C131">
        <f>Движение!$C$40</f>
        <v>0</v>
      </c>
      <c r="D131" t="s">
        <v>54</v>
      </c>
      <c r="E131">
        <f>Движение!$P$40</f>
        <v>9</v>
      </c>
      <c r="F131">
        <f>N(Движение!$Q$40)</f>
        <v>0</v>
      </c>
      <c r="G131">
        <f>N(Движение!$R$40)</f>
        <v>2</v>
      </c>
      <c r="H131">
        <f>Движение!$S$40</f>
        <v>7</v>
      </c>
      <c r="I131" t="str">
        <f t="shared" si="2"/>
        <v/>
      </c>
    </row>
    <row r="132" spans="1:9" x14ac:dyDescent="0.3">
      <c r="A132">
        <v>131</v>
      </c>
      <c r="B132">
        <f>Движение!$A$40</f>
        <v>46259</v>
      </c>
      <c r="C132">
        <f>Движение!$C$40</f>
        <v>0</v>
      </c>
      <c r="D132" t="s">
        <v>56</v>
      </c>
      <c r="E132">
        <f>Движение!$T$40</f>
        <v>6</v>
      </c>
      <c r="F132">
        <f>N(Движение!$U$40)</f>
        <v>0</v>
      </c>
      <c r="G132">
        <f>N(Движение!$V$40)</f>
        <v>1</v>
      </c>
      <c r="H132">
        <f>Движение!$W$40</f>
        <v>5</v>
      </c>
      <c r="I132" t="str">
        <f t="shared" si="2"/>
        <v/>
      </c>
    </row>
    <row r="133" spans="1:9" x14ac:dyDescent="0.3">
      <c r="A133">
        <v>132</v>
      </c>
      <c r="B133">
        <f>Движение!$A$40</f>
        <v>46259</v>
      </c>
      <c r="C133">
        <f>Движение!$C$40</f>
        <v>0</v>
      </c>
      <c r="D133" t="s">
        <v>57</v>
      </c>
      <c r="E133">
        <f>Движение!$X$40</f>
        <v>9</v>
      </c>
      <c r="F133">
        <f>N(Движение!$Y$40)</f>
        <v>0</v>
      </c>
      <c r="G133">
        <f>N(Движение!$Z$40)</f>
        <v>4</v>
      </c>
      <c r="H133">
        <f>Движение!$AA$40</f>
        <v>5</v>
      </c>
      <c r="I133" t="str">
        <f t="shared" si="2"/>
        <v/>
      </c>
    </row>
    <row r="134" spans="1:9" x14ac:dyDescent="0.3">
      <c r="A134">
        <v>133</v>
      </c>
      <c r="B134">
        <f>Движение!$A$40</f>
        <v>46259</v>
      </c>
      <c r="C134">
        <f>Движение!$C$40</f>
        <v>0</v>
      </c>
      <c r="D134" t="s">
        <v>59</v>
      </c>
      <c r="E134">
        <f>Движение!$AB$40</f>
        <v>0</v>
      </c>
      <c r="F134">
        <f>N(Движение!$AC$40)</f>
        <v>0</v>
      </c>
      <c r="G134">
        <f>N(Движение!$AD$40)</f>
        <v>0</v>
      </c>
      <c r="H134">
        <f>Движение!$AE$40</f>
        <v>0</v>
      </c>
      <c r="I134" t="str">
        <f t="shared" si="2"/>
        <v/>
      </c>
    </row>
    <row r="135" spans="1:9" x14ac:dyDescent="0.3">
      <c r="A135">
        <v>134</v>
      </c>
      <c r="B135">
        <f>Движение!$A$41</f>
        <v>46260</v>
      </c>
      <c r="C135">
        <f>Движение!$C$41</f>
        <v>0</v>
      </c>
      <c r="D135" t="s">
        <v>45</v>
      </c>
      <c r="E135">
        <f>Движение!$D$41</f>
        <v>0</v>
      </c>
      <c r="F135">
        <f>N(Движение!$E$41)</f>
        <v>5</v>
      </c>
      <c r="G135">
        <f>N(Движение!$F$41)</f>
        <v>0</v>
      </c>
      <c r="H135">
        <f>Движение!$G$41</f>
        <v>5</v>
      </c>
      <c r="I135" t="str">
        <f t="shared" si="2"/>
        <v>dd.mm_АК-10</v>
      </c>
    </row>
    <row r="136" spans="1:9" x14ac:dyDescent="0.3">
      <c r="A136">
        <v>135</v>
      </c>
      <c r="B136">
        <f>Движение!$A$41</f>
        <v>46260</v>
      </c>
      <c r="C136">
        <f>Движение!$C$41</f>
        <v>0</v>
      </c>
      <c r="D136" t="s">
        <v>49</v>
      </c>
      <c r="E136">
        <f>Движение!$H$41</f>
        <v>17</v>
      </c>
      <c r="F136">
        <f>N(Движение!$I$41)</f>
        <v>0</v>
      </c>
      <c r="G136">
        <f>N(Движение!$J$41)</f>
        <v>6</v>
      </c>
      <c r="H136">
        <f>Движение!$K$41</f>
        <v>11</v>
      </c>
      <c r="I136" t="str">
        <f t="shared" si="2"/>
        <v/>
      </c>
    </row>
    <row r="137" spans="1:9" x14ac:dyDescent="0.3">
      <c r="A137">
        <v>136</v>
      </c>
      <c r="B137">
        <f>Движение!$A$41</f>
        <v>46260</v>
      </c>
      <c r="C137">
        <f>Движение!$C$41</f>
        <v>0</v>
      </c>
      <c r="D137" t="s">
        <v>51</v>
      </c>
      <c r="E137">
        <f>Движение!$L$41</f>
        <v>16</v>
      </c>
      <c r="F137">
        <f>N(Движение!$M$41)</f>
        <v>20</v>
      </c>
      <c r="G137">
        <f>N(Движение!$N$41)</f>
        <v>11</v>
      </c>
      <c r="H137">
        <f>Движение!$O$41</f>
        <v>25</v>
      </c>
      <c r="I137" t="str">
        <f t="shared" si="2"/>
        <v>dd.mm_Г 1800</v>
      </c>
    </row>
    <row r="138" spans="1:9" x14ac:dyDescent="0.3">
      <c r="A138">
        <v>137</v>
      </c>
      <c r="B138">
        <f>Движение!$A$41</f>
        <v>46260</v>
      </c>
      <c r="C138">
        <f>Движение!$C$41</f>
        <v>0</v>
      </c>
      <c r="D138" t="s">
        <v>54</v>
      </c>
      <c r="E138">
        <f>Движение!$P$41</f>
        <v>7</v>
      </c>
      <c r="F138">
        <f>N(Движение!$Q$41)</f>
        <v>0</v>
      </c>
      <c r="G138">
        <f>N(Движение!$R$41)</f>
        <v>0</v>
      </c>
      <c r="H138">
        <f>Движение!$S$41</f>
        <v>7</v>
      </c>
      <c r="I138" t="str">
        <f t="shared" si="2"/>
        <v/>
      </c>
    </row>
    <row r="139" spans="1:9" x14ac:dyDescent="0.3">
      <c r="A139">
        <v>138</v>
      </c>
      <c r="B139">
        <f>Движение!$A$41</f>
        <v>46260</v>
      </c>
      <c r="C139">
        <f>Движение!$C$41</f>
        <v>0</v>
      </c>
      <c r="D139" t="s">
        <v>56</v>
      </c>
      <c r="E139">
        <f>Движение!$T$41</f>
        <v>5</v>
      </c>
      <c r="F139">
        <f>N(Движение!$U$41)</f>
        <v>0</v>
      </c>
      <c r="G139">
        <f>N(Движение!$V$41)</f>
        <v>4</v>
      </c>
      <c r="H139">
        <f>Движение!$W$41</f>
        <v>1</v>
      </c>
      <c r="I139" t="str">
        <f t="shared" si="2"/>
        <v/>
      </c>
    </row>
    <row r="140" spans="1:9" x14ac:dyDescent="0.3">
      <c r="A140">
        <v>139</v>
      </c>
      <c r="B140">
        <f>Движение!$A$41</f>
        <v>46260</v>
      </c>
      <c r="C140">
        <f>Движение!$C$41</f>
        <v>0</v>
      </c>
      <c r="D140" t="s">
        <v>57</v>
      </c>
      <c r="E140">
        <f>Движение!$X$41</f>
        <v>5</v>
      </c>
      <c r="F140">
        <f>N(Движение!$Y$41)</f>
        <v>10</v>
      </c>
      <c r="G140">
        <f>N(Движение!$Z$41)</f>
        <v>3</v>
      </c>
      <c r="H140">
        <f>Движение!$AA$41</f>
        <v>12</v>
      </c>
      <c r="I140" t="str">
        <f t="shared" si="2"/>
        <v>dd.mm_Ми-К</v>
      </c>
    </row>
    <row r="141" spans="1:9" x14ac:dyDescent="0.3">
      <c r="A141">
        <v>140</v>
      </c>
      <c r="B141">
        <f>Движение!$A$41</f>
        <v>46260</v>
      </c>
      <c r="C141">
        <f>Движение!$C$41</f>
        <v>0</v>
      </c>
      <c r="D141" t="s">
        <v>59</v>
      </c>
      <c r="E141">
        <f>Движение!$AB$41</f>
        <v>0</v>
      </c>
      <c r="F141">
        <f>N(Движение!$AC$41)</f>
        <v>0</v>
      </c>
      <c r="G141">
        <f>N(Движение!$AD$41)</f>
        <v>0</v>
      </c>
      <c r="H141">
        <f>Движение!$AE$41</f>
        <v>0</v>
      </c>
      <c r="I141" t="str">
        <f t="shared" si="2"/>
        <v/>
      </c>
    </row>
    <row r="142" spans="1:9" x14ac:dyDescent="0.3">
      <c r="A142">
        <v>141</v>
      </c>
      <c r="B142">
        <f>Движение!$A$42</f>
        <v>46261</v>
      </c>
      <c r="C142">
        <f>Движение!$C$42</f>
        <v>0</v>
      </c>
      <c r="D142" t="s">
        <v>45</v>
      </c>
      <c r="E142">
        <f>Движение!$D$42</f>
        <v>5</v>
      </c>
      <c r="F142">
        <f>N(Движение!$E$42)</f>
        <v>0</v>
      </c>
      <c r="G142">
        <f>N(Движение!$F$42)</f>
        <v>3</v>
      </c>
      <c r="H142">
        <f>Движение!$G$42</f>
        <v>2</v>
      </c>
      <c r="I142" t="str">
        <f t="shared" si="2"/>
        <v/>
      </c>
    </row>
    <row r="143" spans="1:9" x14ac:dyDescent="0.3">
      <c r="A143">
        <v>142</v>
      </c>
      <c r="B143">
        <f>Движение!$A$42</f>
        <v>46261</v>
      </c>
      <c r="C143">
        <f>Движение!$C$42</f>
        <v>0</v>
      </c>
      <c r="D143" t="s">
        <v>49</v>
      </c>
      <c r="E143">
        <f>Движение!$H$42</f>
        <v>11</v>
      </c>
      <c r="F143">
        <f>N(Движение!$I$42)</f>
        <v>0</v>
      </c>
      <c r="G143">
        <f>N(Движение!$J$42)</f>
        <v>0</v>
      </c>
      <c r="H143">
        <f>Движение!$K$42</f>
        <v>11</v>
      </c>
      <c r="I143" t="str">
        <f t="shared" si="2"/>
        <v/>
      </c>
    </row>
    <row r="144" spans="1:9" x14ac:dyDescent="0.3">
      <c r="A144">
        <v>143</v>
      </c>
      <c r="B144">
        <f>Движение!$A$42</f>
        <v>46261</v>
      </c>
      <c r="C144">
        <f>Движение!$C$42</f>
        <v>0</v>
      </c>
      <c r="D144" t="s">
        <v>51</v>
      </c>
      <c r="E144">
        <f>Движение!$L$42</f>
        <v>25</v>
      </c>
      <c r="F144">
        <f>N(Движение!$M$42)</f>
        <v>0</v>
      </c>
      <c r="G144">
        <f>N(Движение!$N$42)</f>
        <v>9</v>
      </c>
      <c r="H144">
        <f>Движение!$O$42</f>
        <v>16</v>
      </c>
      <c r="I144" t="str">
        <f t="shared" si="2"/>
        <v/>
      </c>
    </row>
    <row r="145" spans="1:9" x14ac:dyDescent="0.3">
      <c r="A145">
        <v>144</v>
      </c>
      <c r="B145">
        <f>Движение!$A$42</f>
        <v>46261</v>
      </c>
      <c r="C145">
        <f>Движение!$C$42</f>
        <v>0</v>
      </c>
      <c r="D145" t="s">
        <v>54</v>
      </c>
      <c r="E145">
        <f>Движение!$P$42</f>
        <v>7</v>
      </c>
      <c r="F145">
        <f>N(Движение!$Q$42)</f>
        <v>0</v>
      </c>
      <c r="G145">
        <f>N(Движение!$R$42)</f>
        <v>0</v>
      </c>
      <c r="H145">
        <f>Движение!$S$42</f>
        <v>7</v>
      </c>
      <c r="I145" t="str">
        <f t="shared" si="2"/>
        <v/>
      </c>
    </row>
    <row r="146" spans="1:9" x14ac:dyDescent="0.3">
      <c r="A146">
        <v>145</v>
      </c>
      <c r="B146">
        <f>Движение!$A$42</f>
        <v>46261</v>
      </c>
      <c r="C146">
        <f>Движение!$C$42</f>
        <v>0</v>
      </c>
      <c r="D146" t="s">
        <v>56</v>
      </c>
      <c r="E146">
        <f>Движение!$T$42</f>
        <v>1</v>
      </c>
      <c r="F146">
        <f>N(Движение!$U$42)</f>
        <v>0</v>
      </c>
      <c r="G146">
        <f>N(Движение!$V$42)</f>
        <v>1</v>
      </c>
      <c r="H146">
        <f>Движение!$W$42</f>
        <v>0</v>
      </c>
      <c r="I146" t="str">
        <f t="shared" si="2"/>
        <v/>
      </c>
    </row>
    <row r="147" spans="1:9" x14ac:dyDescent="0.3">
      <c r="A147">
        <v>146</v>
      </c>
      <c r="B147">
        <f>Движение!$A$42</f>
        <v>46261</v>
      </c>
      <c r="C147">
        <f>Движение!$C$42</f>
        <v>0</v>
      </c>
      <c r="D147" t="s">
        <v>57</v>
      </c>
      <c r="E147">
        <f>Движение!$X$42</f>
        <v>12</v>
      </c>
      <c r="F147">
        <f>N(Движение!$Y$42)</f>
        <v>0</v>
      </c>
      <c r="G147">
        <f>N(Движение!$Z$42)</f>
        <v>4</v>
      </c>
      <c r="H147">
        <f>Движение!$AA$42</f>
        <v>8</v>
      </c>
      <c r="I147" t="str">
        <f t="shared" si="2"/>
        <v/>
      </c>
    </row>
    <row r="148" spans="1:9" x14ac:dyDescent="0.3">
      <c r="A148">
        <v>147</v>
      </c>
      <c r="B148">
        <f>Движение!$A$42</f>
        <v>46261</v>
      </c>
      <c r="C148">
        <f>Движение!$C$42</f>
        <v>0</v>
      </c>
      <c r="D148" t="s">
        <v>59</v>
      </c>
      <c r="E148">
        <f>Движение!$AB$42</f>
        <v>0</v>
      </c>
      <c r="F148">
        <f>N(Движение!$AC$42)</f>
        <v>0</v>
      </c>
      <c r="G148">
        <f>N(Движение!$AD$42)</f>
        <v>0</v>
      </c>
      <c r="H148">
        <f>Движение!$AE$42</f>
        <v>0</v>
      </c>
      <c r="I148" t="str">
        <f t="shared" si="2"/>
        <v/>
      </c>
    </row>
    <row r="149" spans="1:9" x14ac:dyDescent="0.3">
      <c r="A149">
        <v>148</v>
      </c>
      <c r="B149">
        <f>Движение!$A$43</f>
        <v>46262</v>
      </c>
      <c r="C149">
        <f>Движение!$C$43</f>
        <v>0</v>
      </c>
      <c r="D149" t="s">
        <v>45</v>
      </c>
      <c r="E149">
        <f>Движение!$D$43</f>
        <v>2</v>
      </c>
      <c r="F149">
        <f>N(Движение!$E$43)</f>
        <v>10</v>
      </c>
      <c r="G149">
        <f>N(Движение!$F$43)</f>
        <v>0</v>
      </c>
      <c r="H149">
        <f>Движение!$G$43</f>
        <v>12</v>
      </c>
      <c r="I149" t="str">
        <f t="shared" si="2"/>
        <v>dd.mm_АК-10</v>
      </c>
    </row>
    <row r="150" spans="1:9" x14ac:dyDescent="0.3">
      <c r="A150">
        <v>149</v>
      </c>
      <c r="B150">
        <f>Движение!$A$43</f>
        <v>46262</v>
      </c>
      <c r="C150">
        <f>Движение!$C$43</f>
        <v>0</v>
      </c>
      <c r="D150" t="s">
        <v>49</v>
      </c>
      <c r="E150">
        <f>Движение!$H$43</f>
        <v>11</v>
      </c>
      <c r="F150">
        <f>N(Движение!$I$43)</f>
        <v>1</v>
      </c>
      <c r="G150">
        <f>N(Движение!$J$43)</f>
        <v>1</v>
      </c>
      <c r="H150">
        <f>Движение!$K$43</f>
        <v>11</v>
      </c>
      <c r="I150" t="str">
        <f t="shared" si="2"/>
        <v>dd.mm_АК-15</v>
      </c>
    </row>
    <row r="151" spans="1:9" x14ac:dyDescent="0.3">
      <c r="A151">
        <v>150</v>
      </c>
      <c r="B151">
        <f>Движение!$A$43</f>
        <v>46262</v>
      </c>
      <c r="C151">
        <f>Движение!$C$43</f>
        <v>0</v>
      </c>
      <c r="D151" t="s">
        <v>51</v>
      </c>
      <c r="E151">
        <f>Движение!$L$43</f>
        <v>16</v>
      </c>
      <c r="F151">
        <f>N(Движение!$M$43)</f>
        <v>20</v>
      </c>
      <c r="G151">
        <f>N(Движение!$N$43)</f>
        <v>9</v>
      </c>
      <c r="H151">
        <f>Движение!$O$43</f>
        <v>27</v>
      </c>
      <c r="I151" t="str">
        <f t="shared" si="2"/>
        <v>dd.mm_Г 1800</v>
      </c>
    </row>
    <row r="152" spans="1:9" x14ac:dyDescent="0.3">
      <c r="A152">
        <v>151</v>
      </c>
      <c r="B152">
        <f>Движение!$A$43</f>
        <v>46262</v>
      </c>
      <c r="C152">
        <f>Движение!$C$43</f>
        <v>0</v>
      </c>
      <c r="D152" t="s">
        <v>54</v>
      </c>
      <c r="E152">
        <f>Движение!$P$43</f>
        <v>7</v>
      </c>
      <c r="F152">
        <f>N(Движение!$Q$43)</f>
        <v>0</v>
      </c>
      <c r="G152">
        <f>N(Движение!$R$43)</f>
        <v>0</v>
      </c>
      <c r="H152">
        <f>Движение!$S$43</f>
        <v>7</v>
      </c>
      <c r="I152" t="str">
        <f t="shared" si="2"/>
        <v/>
      </c>
    </row>
    <row r="153" spans="1:9" x14ac:dyDescent="0.3">
      <c r="A153">
        <v>152</v>
      </c>
      <c r="B153">
        <f>Движение!$A$43</f>
        <v>46262</v>
      </c>
      <c r="C153">
        <f>Движение!$C$43</f>
        <v>0</v>
      </c>
      <c r="D153" t="s">
        <v>56</v>
      </c>
      <c r="E153">
        <f>Движение!$T$43</f>
        <v>0</v>
      </c>
      <c r="F153">
        <f>N(Движение!$U$43)</f>
        <v>0</v>
      </c>
      <c r="G153">
        <f>N(Движение!$V$43)</f>
        <v>0</v>
      </c>
      <c r="H153">
        <f>Движение!$W$43</f>
        <v>0</v>
      </c>
      <c r="I153" t="str">
        <f t="shared" si="2"/>
        <v/>
      </c>
    </row>
    <row r="154" spans="1:9" x14ac:dyDescent="0.3">
      <c r="A154">
        <v>153</v>
      </c>
      <c r="B154">
        <f>Движение!$A$43</f>
        <v>46262</v>
      </c>
      <c r="C154">
        <f>Движение!$C$43</f>
        <v>0</v>
      </c>
      <c r="D154" t="s">
        <v>57</v>
      </c>
      <c r="E154">
        <f>Движение!$X$43</f>
        <v>8</v>
      </c>
      <c r="F154">
        <f>N(Движение!$Y$43)</f>
        <v>11</v>
      </c>
      <c r="G154">
        <f>N(Движение!$Z$43)</f>
        <v>4</v>
      </c>
      <c r="H154">
        <f>Движение!$AA$43</f>
        <v>15</v>
      </c>
      <c r="I154" t="str">
        <f t="shared" si="2"/>
        <v>dd.mm_Ми-К</v>
      </c>
    </row>
    <row r="155" spans="1:9" x14ac:dyDescent="0.3">
      <c r="A155">
        <v>154</v>
      </c>
      <c r="B155">
        <f>Движение!$A$43</f>
        <v>46262</v>
      </c>
      <c r="C155">
        <f>Движение!$C$43</f>
        <v>0</v>
      </c>
      <c r="D155" t="s">
        <v>59</v>
      </c>
      <c r="E155">
        <f>Движение!$AB$43</f>
        <v>0</v>
      </c>
      <c r="F155">
        <f>N(Движение!$AC$43)</f>
        <v>0</v>
      </c>
      <c r="G155">
        <f>N(Движение!$AD$43)</f>
        <v>0</v>
      </c>
      <c r="H155">
        <f>Движение!$AE$43</f>
        <v>0</v>
      </c>
      <c r="I155" t="str">
        <f t="shared" si="2"/>
        <v/>
      </c>
    </row>
    <row r="156" spans="1:9" x14ac:dyDescent="0.3">
      <c r="A156">
        <v>155</v>
      </c>
      <c r="B156">
        <f>Движение!$A$44</f>
        <v>46263</v>
      </c>
      <c r="C156">
        <f>Движение!$C$44</f>
        <v>0</v>
      </c>
      <c r="D156" t="s">
        <v>45</v>
      </c>
      <c r="E156">
        <f>Движение!$D$44</f>
        <v>12</v>
      </c>
      <c r="F156">
        <f>N(Движение!$E$44)</f>
        <v>0</v>
      </c>
      <c r="G156">
        <f>N(Движение!$F$44)</f>
        <v>0</v>
      </c>
      <c r="H156">
        <f>Движение!$G$44</f>
        <v>12</v>
      </c>
      <c r="I156" t="str">
        <f t="shared" si="2"/>
        <v/>
      </c>
    </row>
    <row r="157" spans="1:9" x14ac:dyDescent="0.3">
      <c r="A157">
        <v>156</v>
      </c>
      <c r="B157">
        <f>Движение!$A$44</f>
        <v>46263</v>
      </c>
      <c r="C157">
        <f>Движение!$C$44</f>
        <v>0</v>
      </c>
      <c r="D157" t="s">
        <v>49</v>
      </c>
      <c r="E157">
        <f>Движение!$H$44</f>
        <v>11</v>
      </c>
      <c r="F157">
        <f>N(Движение!$I$44)</f>
        <v>0</v>
      </c>
      <c r="G157">
        <f>N(Движение!$J$44)</f>
        <v>2</v>
      </c>
      <c r="H157">
        <f>Движение!$K$44</f>
        <v>9</v>
      </c>
      <c r="I157" t="str">
        <f t="shared" si="2"/>
        <v/>
      </c>
    </row>
    <row r="158" spans="1:9" x14ac:dyDescent="0.3">
      <c r="A158">
        <v>157</v>
      </c>
      <c r="B158">
        <f>Движение!$A$44</f>
        <v>46263</v>
      </c>
      <c r="C158">
        <f>Движение!$C$44</f>
        <v>0</v>
      </c>
      <c r="D158" t="s">
        <v>51</v>
      </c>
      <c r="E158">
        <f>Движение!$L$44</f>
        <v>27</v>
      </c>
      <c r="F158">
        <f>N(Движение!$M$44)</f>
        <v>0</v>
      </c>
      <c r="G158">
        <f>N(Движение!$N$44)</f>
        <v>14</v>
      </c>
      <c r="H158">
        <f>Движение!$O$44</f>
        <v>13</v>
      </c>
      <c r="I158" t="str">
        <f t="shared" si="2"/>
        <v/>
      </c>
    </row>
    <row r="159" spans="1:9" x14ac:dyDescent="0.3">
      <c r="A159">
        <v>158</v>
      </c>
      <c r="B159">
        <f>Движение!$A$44</f>
        <v>46263</v>
      </c>
      <c r="C159">
        <f>Движение!$C$44</f>
        <v>0</v>
      </c>
      <c r="D159" t="s">
        <v>54</v>
      </c>
      <c r="E159">
        <f>Движение!$P$44</f>
        <v>7</v>
      </c>
      <c r="F159">
        <f>N(Движение!$Q$44)</f>
        <v>0</v>
      </c>
      <c r="G159">
        <f>N(Движение!$R$44)</f>
        <v>0</v>
      </c>
      <c r="H159">
        <f>Движение!$S$44</f>
        <v>7</v>
      </c>
      <c r="I159" t="str">
        <f t="shared" si="2"/>
        <v/>
      </c>
    </row>
    <row r="160" spans="1:9" x14ac:dyDescent="0.3">
      <c r="A160">
        <v>159</v>
      </c>
      <c r="B160">
        <f>Движение!$A$44</f>
        <v>46263</v>
      </c>
      <c r="C160">
        <f>Движение!$C$44</f>
        <v>0</v>
      </c>
      <c r="D160" t="s">
        <v>56</v>
      </c>
      <c r="E160">
        <f>Движение!$T$44</f>
        <v>0</v>
      </c>
      <c r="F160">
        <f>N(Движение!$U$44)</f>
        <v>0</v>
      </c>
      <c r="G160">
        <f>N(Движение!$V$44)</f>
        <v>0</v>
      </c>
      <c r="H160">
        <f>Движение!$W$44</f>
        <v>0</v>
      </c>
      <c r="I160" t="str">
        <f t="shared" si="2"/>
        <v/>
      </c>
    </row>
    <row r="161" spans="1:9" x14ac:dyDescent="0.3">
      <c r="A161">
        <v>160</v>
      </c>
      <c r="B161">
        <f>Движение!$A$44</f>
        <v>46263</v>
      </c>
      <c r="C161">
        <f>Движение!$C$44</f>
        <v>0</v>
      </c>
      <c r="D161" t="s">
        <v>57</v>
      </c>
      <c r="E161">
        <f>Движение!$X$44</f>
        <v>15</v>
      </c>
      <c r="F161">
        <f>N(Движение!$Y$44)</f>
        <v>10</v>
      </c>
      <c r="G161">
        <f>N(Движение!$Z$44)</f>
        <v>2</v>
      </c>
      <c r="H161">
        <f>Движение!$AA$44</f>
        <v>23</v>
      </c>
      <c r="I161" t="str">
        <f t="shared" si="2"/>
        <v>dd.mm_Ми-К</v>
      </c>
    </row>
    <row r="162" spans="1:9" x14ac:dyDescent="0.3">
      <c r="A162">
        <v>161</v>
      </c>
      <c r="B162">
        <f>Движение!$A$44</f>
        <v>46263</v>
      </c>
      <c r="C162">
        <f>Движение!$C$44</f>
        <v>0</v>
      </c>
      <c r="D162" t="s">
        <v>59</v>
      </c>
      <c r="E162">
        <f>Движение!$AB$44</f>
        <v>0</v>
      </c>
      <c r="F162">
        <f>N(Движение!$AC$44)</f>
        <v>0</v>
      </c>
      <c r="G162">
        <f>N(Движение!$AD$44)</f>
        <v>0</v>
      </c>
      <c r="H162">
        <f>Движение!$AE$44</f>
        <v>0</v>
      </c>
      <c r="I162" t="str">
        <f t="shared" si="2"/>
        <v/>
      </c>
    </row>
    <row r="163" spans="1:9" x14ac:dyDescent="0.3">
      <c r="A163">
        <v>162</v>
      </c>
      <c r="B163">
        <f>Движение!$A$45</f>
        <v>46264</v>
      </c>
      <c r="C163">
        <f>Движение!$C$45</f>
        <v>0</v>
      </c>
      <c r="D163" t="s">
        <v>45</v>
      </c>
      <c r="E163">
        <f>Движение!$D$45</f>
        <v>12</v>
      </c>
      <c r="F163">
        <f>N(Движение!$E$45)</f>
        <v>0</v>
      </c>
      <c r="G163">
        <f>N(Движение!$F$45)</f>
        <v>1</v>
      </c>
      <c r="H163">
        <f>Движение!$G$45</f>
        <v>11</v>
      </c>
      <c r="I163" t="str">
        <f t="shared" si="2"/>
        <v/>
      </c>
    </row>
    <row r="164" spans="1:9" x14ac:dyDescent="0.3">
      <c r="A164">
        <v>163</v>
      </c>
      <c r="B164">
        <f>Движение!$A$45</f>
        <v>46264</v>
      </c>
      <c r="C164">
        <f>Движение!$C$45</f>
        <v>0</v>
      </c>
      <c r="D164" t="s">
        <v>49</v>
      </c>
      <c r="E164">
        <f>Движение!$H$45</f>
        <v>9</v>
      </c>
      <c r="F164">
        <f>N(Движение!$I$45)</f>
        <v>28</v>
      </c>
      <c r="G164">
        <f>N(Движение!$J$45)</f>
        <v>2</v>
      </c>
      <c r="H164">
        <f>Движение!$K$45</f>
        <v>35</v>
      </c>
      <c r="I164" t="str">
        <f t="shared" si="2"/>
        <v>dd.mm_АК-15</v>
      </c>
    </row>
    <row r="165" spans="1:9" x14ac:dyDescent="0.3">
      <c r="A165">
        <v>164</v>
      </c>
      <c r="B165">
        <f>Движение!$A$45</f>
        <v>46264</v>
      </c>
      <c r="C165">
        <f>Движение!$C$45</f>
        <v>0</v>
      </c>
      <c r="D165" t="s">
        <v>51</v>
      </c>
      <c r="E165">
        <f>Движение!$L$45</f>
        <v>13</v>
      </c>
      <c r="F165">
        <f>N(Движение!$M$45)</f>
        <v>17</v>
      </c>
      <c r="G165">
        <f>N(Движение!$N$45)</f>
        <v>9</v>
      </c>
      <c r="H165">
        <f>Движение!$O$45</f>
        <v>21</v>
      </c>
      <c r="I165" t="str">
        <f t="shared" si="2"/>
        <v>dd.mm_Г 1800</v>
      </c>
    </row>
    <row r="166" spans="1:9" x14ac:dyDescent="0.3">
      <c r="A166">
        <v>165</v>
      </c>
      <c r="B166">
        <f>Движение!$A$45</f>
        <v>46264</v>
      </c>
      <c r="C166">
        <f>Движение!$C$45</f>
        <v>0</v>
      </c>
      <c r="D166" t="s">
        <v>54</v>
      </c>
      <c r="E166">
        <f>Движение!$P$45</f>
        <v>7</v>
      </c>
      <c r="F166">
        <f>N(Движение!$Q$45)</f>
        <v>0</v>
      </c>
      <c r="G166">
        <f>N(Движение!$R$45)</f>
        <v>2</v>
      </c>
      <c r="H166">
        <f>Движение!$S$45</f>
        <v>5</v>
      </c>
      <c r="I166" t="str">
        <f t="shared" si="2"/>
        <v/>
      </c>
    </row>
    <row r="167" spans="1:9" x14ac:dyDescent="0.3">
      <c r="A167">
        <v>166</v>
      </c>
      <c r="B167">
        <f>Движение!$A$45</f>
        <v>46264</v>
      </c>
      <c r="C167">
        <f>Движение!$C$45</f>
        <v>0</v>
      </c>
      <c r="D167" t="s">
        <v>56</v>
      </c>
      <c r="E167">
        <f>Движение!$T$45</f>
        <v>0</v>
      </c>
      <c r="F167">
        <f>N(Движение!$U$45)</f>
        <v>0</v>
      </c>
      <c r="G167">
        <f>N(Движение!$V$45)</f>
        <v>0</v>
      </c>
      <c r="H167">
        <f>Движение!$W$45</f>
        <v>0</v>
      </c>
      <c r="I167" t="str">
        <f t="shared" si="2"/>
        <v/>
      </c>
    </row>
    <row r="168" spans="1:9" x14ac:dyDescent="0.3">
      <c r="A168">
        <v>167</v>
      </c>
      <c r="B168">
        <f>Движение!$A$45</f>
        <v>46264</v>
      </c>
      <c r="C168">
        <f>Движение!$C$45</f>
        <v>0</v>
      </c>
      <c r="D168" t="s">
        <v>57</v>
      </c>
      <c r="E168">
        <f>Движение!$X$45</f>
        <v>23</v>
      </c>
      <c r="F168">
        <f>N(Движение!$Y$45)</f>
        <v>0</v>
      </c>
      <c r="G168">
        <f>N(Движение!$Z$45)</f>
        <v>4</v>
      </c>
      <c r="H168">
        <f>Движение!$AA$45</f>
        <v>19</v>
      </c>
      <c r="I168" t="str">
        <f t="shared" si="2"/>
        <v/>
      </c>
    </row>
    <row r="169" spans="1:9" x14ac:dyDescent="0.3">
      <c r="A169">
        <v>168</v>
      </c>
      <c r="B169">
        <f>Движение!$A$45</f>
        <v>46264</v>
      </c>
      <c r="C169">
        <f>Движение!$C$45</f>
        <v>0</v>
      </c>
      <c r="D169" t="s">
        <v>59</v>
      </c>
      <c r="E169">
        <f>Движение!$AB$45</f>
        <v>0</v>
      </c>
      <c r="F169">
        <f>N(Движение!$AC$45)</f>
        <v>0</v>
      </c>
      <c r="G169">
        <f>N(Движение!$AD$45)</f>
        <v>0</v>
      </c>
      <c r="H169">
        <f>Движение!$AE$45</f>
        <v>0</v>
      </c>
      <c r="I169" t="str">
        <f t="shared" si="2"/>
        <v/>
      </c>
    </row>
    <row r="170" spans="1:9" x14ac:dyDescent="0.3">
      <c r="A170">
        <v>169</v>
      </c>
      <c r="B170">
        <f>Движение!$A$46</f>
        <v>46265</v>
      </c>
      <c r="C170">
        <f>Движение!$C$46</f>
        <v>0</v>
      </c>
      <c r="D170" t="s">
        <v>45</v>
      </c>
      <c r="E170">
        <f>Движение!$D$46</f>
        <v>11</v>
      </c>
      <c r="F170">
        <f>N(Движение!$E$46)</f>
        <v>0</v>
      </c>
      <c r="G170">
        <f>N(Движение!$F$46)</f>
        <v>0</v>
      </c>
      <c r="H170">
        <f>Движение!$G$46</f>
        <v>11</v>
      </c>
      <c r="I170" t="str">
        <f t="shared" si="2"/>
        <v/>
      </c>
    </row>
    <row r="171" spans="1:9" x14ac:dyDescent="0.3">
      <c r="A171">
        <v>170</v>
      </c>
      <c r="B171">
        <f>Движение!$A$46</f>
        <v>46265</v>
      </c>
      <c r="C171">
        <f>Движение!$C$46</f>
        <v>0</v>
      </c>
      <c r="D171" t="s">
        <v>49</v>
      </c>
      <c r="E171">
        <f>Движение!$H$46</f>
        <v>35</v>
      </c>
      <c r="F171">
        <f>N(Движение!$I$46)</f>
        <v>0</v>
      </c>
      <c r="G171">
        <f>N(Движение!$J$46)</f>
        <v>1</v>
      </c>
      <c r="H171">
        <f>Движение!$K$46</f>
        <v>34</v>
      </c>
      <c r="I171" t="str">
        <f t="shared" si="2"/>
        <v/>
      </c>
    </row>
    <row r="172" spans="1:9" x14ac:dyDescent="0.3">
      <c r="A172">
        <v>171</v>
      </c>
      <c r="B172">
        <f>Движение!$A$46</f>
        <v>46265</v>
      </c>
      <c r="C172">
        <f>Движение!$C$46</f>
        <v>0</v>
      </c>
      <c r="D172" t="s">
        <v>51</v>
      </c>
      <c r="E172">
        <f>Движение!$L$46</f>
        <v>21</v>
      </c>
      <c r="F172">
        <f>N(Движение!$M$46)</f>
        <v>48</v>
      </c>
      <c r="G172">
        <f>N(Движение!$N$46)</f>
        <v>9</v>
      </c>
      <c r="H172">
        <f>Движение!$O$46</f>
        <v>60</v>
      </c>
      <c r="I172" t="str">
        <f t="shared" si="2"/>
        <v>dd.mm_Г 1800</v>
      </c>
    </row>
    <row r="173" spans="1:9" x14ac:dyDescent="0.3">
      <c r="A173">
        <v>172</v>
      </c>
      <c r="B173">
        <f>Движение!$A$46</f>
        <v>46265</v>
      </c>
      <c r="C173">
        <f>Движение!$C$46</f>
        <v>0</v>
      </c>
      <c r="D173" t="s">
        <v>54</v>
      </c>
      <c r="E173">
        <f>Движение!$P$46</f>
        <v>5</v>
      </c>
      <c r="F173">
        <f>N(Движение!$Q$46)</f>
        <v>0</v>
      </c>
      <c r="G173">
        <f>N(Движение!$R$46)</f>
        <v>1</v>
      </c>
      <c r="H173">
        <f>Движение!$S$46</f>
        <v>4</v>
      </c>
      <c r="I173" t="str">
        <f t="shared" si="2"/>
        <v/>
      </c>
    </row>
    <row r="174" spans="1:9" x14ac:dyDescent="0.3">
      <c r="A174">
        <v>173</v>
      </c>
      <c r="B174">
        <f>Движение!$A$46</f>
        <v>46265</v>
      </c>
      <c r="C174">
        <f>Движение!$C$46</f>
        <v>0</v>
      </c>
      <c r="D174" t="s">
        <v>56</v>
      </c>
      <c r="E174">
        <f>Движение!$T$46</f>
        <v>0</v>
      </c>
      <c r="F174">
        <f>N(Движение!$U$46)</f>
        <v>56</v>
      </c>
      <c r="G174">
        <f>N(Движение!$V$46)</f>
        <v>0</v>
      </c>
      <c r="H174">
        <f>Движение!$W$46</f>
        <v>56</v>
      </c>
      <c r="I174" t="str">
        <f t="shared" si="2"/>
        <v>dd.mm_Г 800</v>
      </c>
    </row>
    <row r="175" spans="1:9" x14ac:dyDescent="0.3">
      <c r="A175">
        <v>174</v>
      </c>
      <c r="B175">
        <f>Движение!$A$46</f>
        <v>46265</v>
      </c>
      <c r="C175">
        <f>Движение!$C$46</f>
        <v>0</v>
      </c>
      <c r="D175" t="s">
        <v>57</v>
      </c>
      <c r="E175">
        <f>Движение!$X$46</f>
        <v>19</v>
      </c>
      <c r="F175">
        <f>N(Движение!$Y$46)</f>
        <v>0</v>
      </c>
      <c r="G175">
        <f>N(Движение!$Z$46)</f>
        <v>1</v>
      </c>
      <c r="H175">
        <f>Движение!$AA$46</f>
        <v>18</v>
      </c>
      <c r="I175" t="str">
        <f t="shared" si="2"/>
        <v/>
      </c>
    </row>
    <row r="176" spans="1:9" x14ac:dyDescent="0.3">
      <c r="A176">
        <v>175</v>
      </c>
      <c r="B176">
        <f>Движение!$A$46</f>
        <v>46265</v>
      </c>
      <c r="C176">
        <f>Движение!$C$46</f>
        <v>0</v>
      </c>
      <c r="D176" t="s">
        <v>59</v>
      </c>
      <c r="E176">
        <f>Движение!$AB$46</f>
        <v>0</v>
      </c>
      <c r="F176">
        <f>N(Движение!$AC$46)</f>
        <v>0</v>
      </c>
      <c r="G176">
        <f>N(Движение!$AD$46)</f>
        <v>0</v>
      </c>
      <c r="H176">
        <f>Движение!$AE$46</f>
        <v>0</v>
      </c>
      <c r="I176" t="str">
        <f t="shared" si="2"/>
        <v/>
      </c>
    </row>
    <row r="177" spans="1:9" x14ac:dyDescent="0.3">
      <c r="A177">
        <v>176</v>
      </c>
      <c r="B177">
        <f>Движение!$A$47</f>
        <v>46266</v>
      </c>
      <c r="C177">
        <f>Движение!$C$47</f>
        <v>0</v>
      </c>
      <c r="D177" t="s">
        <v>45</v>
      </c>
      <c r="E177">
        <f>Движение!$D$47</f>
        <v>11</v>
      </c>
      <c r="F177">
        <f>N(Движение!$E$47)</f>
        <v>0</v>
      </c>
      <c r="G177">
        <f>N(Движение!$F$47)</f>
        <v>1</v>
      </c>
      <c r="H177">
        <f>Движение!$G$47</f>
        <v>10</v>
      </c>
      <c r="I177" t="str">
        <f t="shared" si="2"/>
        <v/>
      </c>
    </row>
    <row r="178" spans="1:9" x14ac:dyDescent="0.3">
      <c r="A178">
        <v>177</v>
      </c>
      <c r="B178">
        <f>Движение!$A$47</f>
        <v>46266</v>
      </c>
      <c r="C178">
        <f>Движение!$C$47</f>
        <v>0</v>
      </c>
      <c r="D178" t="s">
        <v>49</v>
      </c>
      <c r="E178">
        <f>Движение!$H$47</f>
        <v>34</v>
      </c>
      <c r="F178">
        <f>N(Движение!$I$47)</f>
        <v>0</v>
      </c>
      <c r="G178">
        <f>N(Движение!$J$47)</f>
        <v>2</v>
      </c>
      <c r="H178">
        <f>Движение!$K$47</f>
        <v>32</v>
      </c>
      <c r="I178" t="str">
        <f t="shared" si="2"/>
        <v/>
      </c>
    </row>
    <row r="179" spans="1:9" x14ac:dyDescent="0.3">
      <c r="A179">
        <v>178</v>
      </c>
      <c r="B179">
        <f>Движение!$A$47</f>
        <v>46266</v>
      </c>
      <c r="C179">
        <f>Движение!$C$47</f>
        <v>0</v>
      </c>
      <c r="D179" t="s">
        <v>51</v>
      </c>
      <c r="E179">
        <f>Движение!$L$47</f>
        <v>60</v>
      </c>
      <c r="F179">
        <f>N(Движение!$M$47)</f>
        <v>0</v>
      </c>
      <c r="G179">
        <f>N(Движение!$N$47)</f>
        <v>8</v>
      </c>
      <c r="H179">
        <f>Движение!$O$47</f>
        <v>52</v>
      </c>
      <c r="I179" t="str">
        <f t="shared" si="2"/>
        <v/>
      </c>
    </row>
    <row r="180" spans="1:9" x14ac:dyDescent="0.3">
      <c r="A180">
        <v>179</v>
      </c>
      <c r="B180">
        <f>Движение!$A$47</f>
        <v>46266</v>
      </c>
      <c r="C180">
        <f>Движение!$C$47</f>
        <v>0</v>
      </c>
      <c r="D180" t="s">
        <v>54</v>
      </c>
      <c r="E180">
        <f>Движение!$P$47</f>
        <v>4</v>
      </c>
      <c r="F180">
        <f>N(Движение!$Q$47)</f>
        <v>0</v>
      </c>
      <c r="G180">
        <f>N(Движение!$R$47)</f>
        <v>0</v>
      </c>
      <c r="H180">
        <f>Движение!$S$47</f>
        <v>4</v>
      </c>
      <c r="I180" t="str">
        <f t="shared" si="2"/>
        <v/>
      </c>
    </row>
    <row r="181" spans="1:9" x14ac:dyDescent="0.3">
      <c r="A181">
        <v>180</v>
      </c>
      <c r="B181">
        <f>Движение!$A$47</f>
        <v>46266</v>
      </c>
      <c r="C181">
        <f>Движение!$C$47</f>
        <v>0</v>
      </c>
      <c r="D181" t="s">
        <v>56</v>
      </c>
      <c r="E181">
        <f>Движение!$T$47</f>
        <v>56</v>
      </c>
      <c r="F181">
        <f>N(Движение!$U$47)</f>
        <v>0</v>
      </c>
      <c r="G181">
        <f>N(Движение!$V$47)</f>
        <v>0</v>
      </c>
      <c r="H181">
        <f>Движение!$W$47</f>
        <v>56</v>
      </c>
      <c r="I181" t="str">
        <f t="shared" si="2"/>
        <v/>
      </c>
    </row>
    <row r="182" spans="1:9" x14ac:dyDescent="0.3">
      <c r="A182">
        <v>181</v>
      </c>
      <c r="B182">
        <f>Движение!$A$47</f>
        <v>46266</v>
      </c>
      <c r="C182">
        <f>Движение!$C$47</f>
        <v>0</v>
      </c>
      <c r="D182" t="s">
        <v>57</v>
      </c>
      <c r="E182">
        <f>Движение!$X$47</f>
        <v>18</v>
      </c>
      <c r="F182">
        <f>N(Движение!$Y$47)</f>
        <v>0</v>
      </c>
      <c r="G182">
        <f>N(Движение!$Z$47)</f>
        <v>2</v>
      </c>
      <c r="H182">
        <f>Движение!$AA$47</f>
        <v>16</v>
      </c>
      <c r="I182" t="str">
        <f t="shared" si="2"/>
        <v/>
      </c>
    </row>
    <row r="183" spans="1:9" x14ac:dyDescent="0.3">
      <c r="A183">
        <v>182</v>
      </c>
      <c r="B183">
        <f>Движение!$A$47</f>
        <v>46266</v>
      </c>
      <c r="C183">
        <f>Движение!$C$47</f>
        <v>0</v>
      </c>
      <c r="D183" t="s">
        <v>59</v>
      </c>
      <c r="E183">
        <f>Движение!$AB$47</f>
        <v>0</v>
      </c>
      <c r="F183">
        <f>N(Движение!$AC$47)</f>
        <v>0</v>
      </c>
      <c r="G183">
        <f>N(Движение!$AD$47)</f>
        <v>0</v>
      </c>
      <c r="H183">
        <f>Движение!$AE$47</f>
        <v>0</v>
      </c>
      <c r="I183" t="str">
        <f t="shared" si="2"/>
        <v/>
      </c>
    </row>
    <row r="184" spans="1:9" x14ac:dyDescent="0.3">
      <c r="A184">
        <v>183</v>
      </c>
      <c r="B184">
        <f>Движение!$A$48</f>
        <v>46267</v>
      </c>
      <c r="C184">
        <f>Движение!$C$48</f>
        <v>0</v>
      </c>
      <c r="D184" t="s">
        <v>45</v>
      </c>
      <c r="E184">
        <f>Движение!$D$48</f>
        <v>10</v>
      </c>
      <c r="F184">
        <f>N(Движение!$E$48)</f>
        <v>0</v>
      </c>
      <c r="G184">
        <f>N(Движение!$F$48)</f>
        <v>0</v>
      </c>
      <c r="H184">
        <f>Движение!$G$48</f>
        <v>10</v>
      </c>
      <c r="I184" t="str">
        <f t="shared" si="2"/>
        <v/>
      </c>
    </row>
    <row r="185" spans="1:9" x14ac:dyDescent="0.3">
      <c r="A185">
        <v>184</v>
      </c>
      <c r="B185">
        <f>Движение!$A$48</f>
        <v>46267</v>
      </c>
      <c r="C185">
        <f>Движение!$C$48</f>
        <v>0</v>
      </c>
      <c r="D185" t="s">
        <v>49</v>
      </c>
      <c r="E185">
        <f>Движение!$H$48</f>
        <v>32</v>
      </c>
      <c r="F185">
        <f>N(Движение!$I$48)</f>
        <v>0</v>
      </c>
      <c r="G185">
        <f>N(Движение!$J$48)</f>
        <v>1</v>
      </c>
      <c r="H185">
        <f>Движение!$K$48</f>
        <v>31</v>
      </c>
      <c r="I185" t="str">
        <f t="shared" si="2"/>
        <v/>
      </c>
    </row>
    <row r="186" spans="1:9" x14ac:dyDescent="0.3">
      <c r="A186">
        <v>185</v>
      </c>
      <c r="B186">
        <f>Движение!$A$48</f>
        <v>46267</v>
      </c>
      <c r="C186">
        <f>Движение!$C$48</f>
        <v>0</v>
      </c>
      <c r="D186" t="s">
        <v>51</v>
      </c>
      <c r="E186">
        <f>Движение!$L$48</f>
        <v>52</v>
      </c>
      <c r="F186">
        <f>N(Движение!$M$48)</f>
        <v>0</v>
      </c>
      <c r="G186">
        <f>N(Движение!$N$48)</f>
        <v>16</v>
      </c>
      <c r="H186">
        <f>Движение!$O$48</f>
        <v>36</v>
      </c>
      <c r="I186" t="str">
        <f t="shared" si="2"/>
        <v/>
      </c>
    </row>
    <row r="187" spans="1:9" x14ac:dyDescent="0.3">
      <c r="A187">
        <v>186</v>
      </c>
      <c r="B187">
        <f>Движение!$A$48</f>
        <v>46267</v>
      </c>
      <c r="C187">
        <f>Движение!$C$48</f>
        <v>0</v>
      </c>
      <c r="D187" t="s">
        <v>54</v>
      </c>
      <c r="E187">
        <f>Движение!$P$48</f>
        <v>4</v>
      </c>
      <c r="F187">
        <f>N(Движение!$Q$48)</f>
        <v>0</v>
      </c>
      <c r="G187">
        <f>N(Движение!$R$48)</f>
        <v>1</v>
      </c>
      <c r="H187">
        <f>Движение!$S$48</f>
        <v>3</v>
      </c>
      <c r="I187" t="str">
        <f t="shared" si="2"/>
        <v/>
      </c>
    </row>
    <row r="188" spans="1:9" x14ac:dyDescent="0.3">
      <c r="A188">
        <v>187</v>
      </c>
      <c r="B188">
        <f>Движение!$A$48</f>
        <v>46267</v>
      </c>
      <c r="C188">
        <f>Движение!$C$48</f>
        <v>0</v>
      </c>
      <c r="D188" t="s">
        <v>56</v>
      </c>
      <c r="E188">
        <f>Движение!$T$48</f>
        <v>56</v>
      </c>
      <c r="F188">
        <f>N(Движение!$U$48)</f>
        <v>0</v>
      </c>
      <c r="G188">
        <f>N(Движение!$V$48)</f>
        <v>0</v>
      </c>
      <c r="H188">
        <f>Движение!$W$48</f>
        <v>56</v>
      </c>
      <c r="I188" t="str">
        <f t="shared" si="2"/>
        <v/>
      </c>
    </row>
    <row r="189" spans="1:9" x14ac:dyDescent="0.3">
      <c r="A189">
        <v>188</v>
      </c>
      <c r="B189">
        <f>Движение!$A$48</f>
        <v>46267</v>
      </c>
      <c r="C189">
        <f>Движение!$C$48</f>
        <v>0</v>
      </c>
      <c r="D189" t="s">
        <v>57</v>
      </c>
      <c r="E189">
        <f>Движение!$X$48</f>
        <v>16</v>
      </c>
      <c r="F189">
        <f>N(Движение!$Y$48)</f>
        <v>0</v>
      </c>
      <c r="G189">
        <f>N(Движение!$Z$48)</f>
        <v>4</v>
      </c>
      <c r="H189">
        <f>Движение!$AA$48</f>
        <v>12</v>
      </c>
      <c r="I189" t="str">
        <f t="shared" si="2"/>
        <v/>
      </c>
    </row>
    <row r="190" spans="1:9" x14ac:dyDescent="0.3">
      <c r="A190">
        <v>189</v>
      </c>
      <c r="B190">
        <f>Движение!$A$48</f>
        <v>46267</v>
      </c>
      <c r="C190">
        <f>Движение!$C$48</f>
        <v>0</v>
      </c>
      <c r="D190" t="s">
        <v>59</v>
      </c>
      <c r="E190">
        <f>Движение!$AB$48</f>
        <v>0</v>
      </c>
      <c r="F190">
        <f>N(Движение!$AC$48)</f>
        <v>0</v>
      </c>
      <c r="G190">
        <f>N(Движение!$AD$48)</f>
        <v>0</v>
      </c>
      <c r="H190">
        <f>Движение!$AE$48</f>
        <v>0</v>
      </c>
      <c r="I190" t="str">
        <f t="shared" si="2"/>
        <v/>
      </c>
    </row>
    <row r="191" spans="1:9" x14ac:dyDescent="0.3">
      <c r="A191">
        <v>190</v>
      </c>
      <c r="B191">
        <f>Движение!$A$49</f>
        <v>46268</v>
      </c>
      <c r="C191">
        <f>Движение!$C$49</f>
        <v>0</v>
      </c>
      <c r="D191" t="s">
        <v>45</v>
      </c>
      <c r="E191">
        <f>Движение!$D$49</f>
        <v>10</v>
      </c>
      <c r="F191">
        <f>N(Движение!$E$49)</f>
        <v>10</v>
      </c>
      <c r="G191">
        <f>N(Движение!$F$49)</f>
        <v>0</v>
      </c>
      <c r="H191">
        <f>Движение!$G$49</f>
        <v>20</v>
      </c>
      <c r="I191" t="str">
        <f t="shared" si="2"/>
        <v>dd.mm_АК-10</v>
      </c>
    </row>
    <row r="192" spans="1:9" x14ac:dyDescent="0.3">
      <c r="A192">
        <v>191</v>
      </c>
      <c r="B192">
        <f>Движение!$A$49</f>
        <v>46268</v>
      </c>
      <c r="C192">
        <f>Движение!$C$49</f>
        <v>0</v>
      </c>
      <c r="D192" t="s">
        <v>49</v>
      </c>
      <c r="E192">
        <f>Движение!$H$49</f>
        <v>31</v>
      </c>
      <c r="F192">
        <f>N(Движение!$I$49)</f>
        <v>0</v>
      </c>
      <c r="G192">
        <f>N(Движение!$J$49)</f>
        <v>2</v>
      </c>
      <c r="H192">
        <f>Движение!$K$49</f>
        <v>29</v>
      </c>
      <c r="I192" t="str">
        <f t="shared" si="2"/>
        <v/>
      </c>
    </row>
    <row r="193" spans="1:9" x14ac:dyDescent="0.3">
      <c r="A193">
        <v>192</v>
      </c>
      <c r="B193">
        <f>Движение!$A$49</f>
        <v>46268</v>
      </c>
      <c r="C193">
        <f>Движение!$C$49</f>
        <v>0</v>
      </c>
      <c r="D193" t="s">
        <v>51</v>
      </c>
      <c r="E193">
        <f>Движение!$L$49</f>
        <v>36</v>
      </c>
      <c r="F193">
        <f>N(Движение!$M$49)</f>
        <v>0</v>
      </c>
      <c r="G193">
        <f>N(Движение!$N$49)</f>
        <v>10</v>
      </c>
      <c r="H193">
        <f>Движение!$O$49</f>
        <v>26</v>
      </c>
      <c r="I193" t="str">
        <f t="shared" si="2"/>
        <v/>
      </c>
    </row>
    <row r="194" spans="1:9" x14ac:dyDescent="0.3">
      <c r="A194">
        <v>193</v>
      </c>
      <c r="B194">
        <f>Движение!$A$49</f>
        <v>46268</v>
      </c>
      <c r="C194">
        <f>Движение!$C$49</f>
        <v>0</v>
      </c>
      <c r="D194" t="s">
        <v>54</v>
      </c>
      <c r="E194">
        <f>Движение!$P$49</f>
        <v>3</v>
      </c>
      <c r="F194">
        <f>N(Движение!$Q$49)</f>
        <v>2</v>
      </c>
      <c r="G194">
        <f>N(Движение!$R$49)</f>
        <v>3</v>
      </c>
      <c r="H194">
        <f>Движение!$S$49</f>
        <v>2</v>
      </c>
      <c r="I194" t="str">
        <f t="shared" ref="I194:I257" si="3">IF($F194&gt;0,TEXT($B194,"dd.mm")&amp;"_"&amp;$D194,"")</f>
        <v>dd.mm_Г 3500</v>
      </c>
    </row>
    <row r="195" spans="1:9" x14ac:dyDescent="0.3">
      <c r="A195">
        <v>194</v>
      </c>
      <c r="B195">
        <f>Движение!$A$49</f>
        <v>46268</v>
      </c>
      <c r="C195">
        <f>Движение!$C$49</f>
        <v>0</v>
      </c>
      <c r="D195" t="s">
        <v>56</v>
      </c>
      <c r="E195">
        <f>Движение!$T$49</f>
        <v>56</v>
      </c>
      <c r="F195">
        <f>N(Движение!$U$49)</f>
        <v>0</v>
      </c>
      <c r="G195">
        <f>N(Движение!$V$49)</f>
        <v>4</v>
      </c>
      <c r="H195">
        <f>Движение!$W$49</f>
        <v>52</v>
      </c>
      <c r="I195" t="str">
        <f t="shared" si="3"/>
        <v/>
      </c>
    </row>
    <row r="196" spans="1:9" x14ac:dyDescent="0.3">
      <c r="A196">
        <v>195</v>
      </c>
      <c r="B196">
        <f>Движение!$A$49</f>
        <v>46268</v>
      </c>
      <c r="C196">
        <f>Движение!$C$49</f>
        <v>0</v>
      </c>
      <c r="D196" t="s">
        <v>57</v>
      </c>
      <c r="E196">
        <f>Движение!$X$49</f>
        <v>12</v>
      </c>
      <c r="F196">
        <f>N(Движение!$Y$49)</f>
        <v>0</v>
      </c>
      <c r="G196">
        <f>N(Движение!$Z$49)</f>
        <v>2</v>
      </c>
      <c r="H196">
        <f>Движение!$AA$49</f>
        <v>10</v>
      </c>
      <c r="I196" t="str">
        <f t="shared" si="3"/>
        <v/>
      </c>
    </row>
    <row r="197" spans="1:9" x14ac:dyDescent="0.3">
      <c r="A197">
        <v>196</v>
      </c>
      <c r="B197">
        <f>Движение!$A$49</f>
        <v>46268</v>
      </c>
      <c r="C197">
        <f>Движение!$C$49</f>
        <v>0</v>
      </c>
      <c r="D197" t="s">
        <v>59</v>
      </c>
      <c r="E197">
        <f>Движение!$AB$49</f>
        <v>0</v>
      </c>
      <c r="F197">
        <f>N(Движение!$AC$49)</f>
        <v>0</v>
      </c>
      <c r="G197">
        <f>N(Движение!$AD$49)</f>
        <v>0</v>
      </c>
      <c r="H197">
        <f>Движение!$AE$49</f>
        <v>0</v>
      </c>
      <c r="I197" t="str">
        <f t="shared" si="3"/>
        <v/>
      </c>
    </row>
    <row r="198" spans="1:9" x14ac:dyDescent="0.3">
      <c r="A198">
        <v>197</v>
      </c>
      <c r="B198">
        <f>Движение!$A$50</f>
        <v>46269</v>
      </c>
      <c r="C198">
        <f>Движение!$C$50</f>
        <v>0</v>
      </c>
      <c r="D198" t="s">
        <v>45</v>
      </c>
      <c r="E198">
        <f>Движение!$D$50</f>
        <v>20</v>
      </c>
      <c r="F198">
        <f>N(Движение!$E$50)</f>
        <v>0</v>
      </c>
      <c r="G198">
        <f>N(Движение!$F$50)</f>
        <v>0</v>
      </c>
      <c r="H198">
        <f>Движение!$G$50</f>
        <v>20</v>
      </c>
      <c r="I198" t="str">
        <f t="shared" si="3"/>
        <v/>
      </c>
    </row>
    <row r="199" spans="1:9" x14ac:dyDescent="0.3">
      <c r="A199">
        <v>198</v>
      </c>
      <c r="B199">
        <f>Движение!$A$50</f>
        <v>46269</v>
      </c>
      <c r="C199">
        <f>Движение!$C$50</f>
        <v>0</v>
      </c>
      <c r="D199" t="s">
        <v>49</v>
      </c>
      <c r="E199">
        <f>Движение!$H$50</f>
        <v>29</v>
      </c>
      <c r="F199">
        <f>N(Движение!$I$50)</f>
        <v>0</v>
      </c>
      <c r="G199">
        <f>N(Движение!$J$50)</f>
        <v>2</v>
      </c>
      <c r="H199">
        <f>Движение!$K$50</f>
        <v>27</v>
      </c>
      <c r="I199" t="str">
        <f t="shared" si="3"/>
        <v/>
      </c>
    </row>
    <row r="200" spans="1:9" x14ac:dyDescent="0.3">
      <c r="A200">
        <v>199</v>
      </c>
      <c r="B200">
        <f>Движение!$A$50</f>
        <v>46269</v>
      </c>
      <c r="C200">
        <f>Движение!$C$50</f>
        <v>0</v>
      </c>
      <c r="D200" t="s">
        <v>51</v>
      </c>
      <c r="E200">
        <f>Движение!$L$50</f>
        <v>26</v>
      </c>
      <c r="F200">
        <f>N(Движение!$M$50)</f>
        <v>0</v>
      </c>
      <c r="G200">
        <f>N(Движение!$N$50)</f>
        <v>11</v>
      </c>
      <c r="H200">
        <f>Движение!$O$50</f>
        <v>15</v>
      </c>
      <c r="I200" t="str">
        <f t="shared" si="3"/>
        <v/>
      </c>
    </row>
    <row r="201" spans="1:9" x14ac:dyDescent="0.3">
      <c r="A201">
        <v>200</v>
      </c>
      <c r="B201">
        <f>Движение!$A$50</f>
        <v>46269</v>
      </c>
      <c r="C201">
        <f>Движение!$C$50</f>
        <v>0</v>
      </c>
      <c r="D201" t="s">
        <v>54</v>
      </c>
      <c r="E201">
        <f>Движение!$P$50</f>
        <v>2</v>
      </c>
      <c r="F201">
        <f>N(Движение!$Q$50)</f>
        <v>4</v>
      </c>
      <c r="G201">
        <f>N(Движение!$R$50)</f>
        <v>3</v>
      </c>
      <c r="H201">
        <f>Движение!$S$50</f>
        <v>3</v>
      </c>
      <c r="I201" t="str">
        <f t="shared" si="3"/>
        <v>dd.mm_Г 3500</v>
      </c>
    </row>
    <row r="202" spans="1:9" x14ac:dyDescent="0.3">
      <c r="A202">
        <v>201</v>
      </c>
      <c r="B202">
        <f>Движение!$A$50</f>
        <v>46269</v>
      </c>
      <c r="C202">
        <f>Движение!$C$50</f>
        <v>0</v>
      </c>
      <c r="D202" t="s">
        <v>56</v>
      </c>
      <c r="E202">
        <f>Движение!$T$50</f>
        <v>52</v>
      </c>
      <c r="F202">
        <f>N(Движение!$U$50)</f>
        <v>0</v>
      </c>
      <c r="G202">
        <f>N(Движение!$V$50)</f>
        <v>2</v>
      </c>
      <c r="H202">
        <f>Движение!$W$50</f>
        <v>50</v>
      </c>
      <c r="I202" t="str">
        <f t="shared" si="3"/>
        <v/>
      </c>
    </row>
    <row r="203" spans="1:9" x14ac:dyDescent="0.3">
      <c r="A203">
        <v>202</v>
      </c>
      <c r="B203">
        <f>Движение!$A$50</f>
        <v>46269</v>
      </c>
      <c r="C203">
        <f>Движение!$C$50</f>
        <v>0</v>
      </c>
      <c r="D203" t="s">
        <v>57</v>
      </c>
      <c r="E203">
        <f>Движение!$X$50</f>
        <v>10</v>
      </c>
      <c r="F203">
        <f>N(Движение!$Y$50)</f>
        <v>10</v>
      </c>
      <c r="G203">
        <f>N(Движение!$Z$50)</f>
        <v>2</v>
      </c>
      <c r="H203">
        <f>Движение!$AA$50</f>
        <v>18</v>
      </c>
      <c r="I203" t="str">
        <f t="shared" si="3"/>
        <v>dd.mm_Ми-К</v>
      </c>
    </row>
    <row r="204" spans="1:9" x14ac:dyDescent="0.3">
      <c r="A204">
        <v>203</v>
      </c>
      <c r="B204">
        <f>Движение!$A$50</f>
        <v>46269</v>
      </c>
      <c r="C204">
        <f>Движение!$C$50</f>
        <v>0</v>
      </c>
      <c r="D204" t="s">
        <v>59</v>
      </c>
      <c r="E204">
        <f>Движение!$AB$50</f>
        <v>0</v>
      </c>
      <c r="F204">
        <f>N(Движение!$AC$50)</f>
        <v>0</v>
      </c>
      <c r="G204">
        <f>N(Движение!$AD$50)</f>
        <v>0</v>
      </c>
      <c r="H204">
        <f>Движение!$AE$50</f>
        <v>0</v>
      </c>
      <c r="I204" t="str">
        <f t="shared" si="3"/>
        <v/>
      </c>
    </row>
    <row r="205" spans="1:9" x14ac:dyDescent="0.3">
      <c r="A205">
        <v>204</v>
      </c>
      <c r="B205">
        <f>Движение!$A$51</f>
        <v>46270</v>
      </c>
      <c r="C205">
        <f>Движение!$C$51</f>
        <v>0</v>
      </c>
      <c r="D205" t="s">
        <v>45</v>
      </c>
      <c r="E205">
        <f>Движение!$D$51</f>
        <v>20</v>
      </c>
      <c r="F205">
        <f>N(Движение!$E$51)</f>
        <v>0</v>
      </c>
      <c r="G205">
        <f>N(Движение!$F$51)</f>
        <v>0</v>
      </c>
      <c r="H205">
        <f>Движение!$G$51</f>
        <v>20</v>
      </c>
      <c r="I205" t="str">
        <f t="shared" si="3"/>
        <v/>
      </c>
    </row>
    <row r="206" spans="1:9" x14ac:dyDescent="0.3">
      <c r="A206">
        <v>205</v>
      </c>
      <c r="B206">
        <f>Движение!$A$51</f>
        <v>46270</v>
      </c>
      <c r="C206">
        <f>Движение!$C$51</f>
        <v>0</v>
      </c>
      <c r="D206" t="s">
        <v>49</v>
      </c>
      <c r="E206">
        <f>Движение!$H$51</f>
        <v>27</v>
      </c>
      <c r="F206">
        <f>N(Движение!$I$51)</f>
        <v>2</v>
      </c>
      <c r="G206">
        <f>N(Движение!$J$51)</f>
        <v>1</v>
      </c>
      <c r="H206">
        <f>Движение!$K$51</f>
        <v>28</v>
      </c>
      <c r="I206" t="str">
        <f t="shared" si="3"/>
        <v>dd.mm_АК-15</v>
      </c>
    </row>
    <row r="207" spans="1:9" x14ac:dyDescent="0.3">
      <c r="A207">
        <v>206</v>
      </c>
      <c r="B207">
        <f>Движение!$A$51</f>
        <v>46270</v>
      </c>
      <c r="C207">
        <f>Движение!$C$51</f>
        <v>0</v>
      </c>
      <c r="D207" t="s">
        <v>51</v>
      </c>
      <c r="E207">
        <f>Движение!$L$51</f>
        <v>15</v>
      </c>
      <c r="F207">
        <f>N(Движение!$M$51)</f>
        <v>60</v>
      </c>
      <c r="G207">
        <f>N(Движение!$N$51)</f>
        <v>1</v>
      </c>
      <c r="H207">
        <f>Движение!$O$51</f>
        <v>74</v>
      </c>
      <c r="I207" t="str">
        <f t="shared" si="3"/>
        <v>dd.mm_Г 1800</v>
      </c>
    </row>
    <row r="208" spans="1:9" x14ac:dyDescent="0.3">
      <c r="A208">
        <v>207</v>
      </c>
      <c r="B208">
        <f>Движение!$A$51</f>
        <v>46270</v>
      </c>
      <c r="C208">
        <f>Движение!$C$51</f>
        <v>0</v>
      </c>
      <c r="D208" t="s">
        <v>54</v>
      </c>
      <c r="E208">
        <f>Движение!$P$51</f>
        <v>3</v>
      </c>
      <c r="F208">
        <f>N(Движение!$Q$51)</f>
        <v>1</v>
      </c>
      <c r="G208">
        <f>N(Движение!$R$51)</f>
        <v>0</v>
      </c>
      <c r="H208">
        <f>Движение!$S$51</f>
        <v>4</v>
      </c>
      <c r="I208" t="str">
        <f t="shared" si="3"/>
        <v>dd.mm_Г 3500</v>
      </c>
    </row>
    <row r="209" spans="1:9" x14ac:dyDescent="0.3">
      <c r="A209">
        <v>208</v>
      </c>
      <c r="B209">
        <f>Движение!$A$51</f>
        <v>46270</v>
      </c>
      <c r="C209">
        <f>Движение!$C$51</f>
        <v>0</v>
      </c>
      <c r="D209" t="s">
        <v>56</v>
      </c>
      <c r="E209">
        <f>Движение!$T$51</f>
        <v>50</v>
      </c>
      <c r="F209">
        <f>N(Движение!$U$51)</f>
        <v>0</v>
      </c>
      <c r="G209">
        <f>N(Движение!$V$51)</f>
        <v>1</v>
      </c>
      <c r="H209">
        <f>Движение!$W$51</f>
        <v>49</v>
      </c>
      <c r="I209" t="str">
        <f t="shared" si="3"/>
        <v/>
      </c>
    </row>
    <row r="210" spans="1:9" x14ac:dyDescent="0.3">
      <c r="A210">
        <v>209</v>
      </c>
      <c r="B210">
        <f>Движение!$A$51</f>
        <v>46270</v>
      </c>
      <c r="C210">
        <f>Движение!$C$51</f>
        <v>0</v>
      </c>
      <c r="D210" t="s">
        <v>57</v>
      </c>
      <c r="E210">
        <f>Движение!$X$51</f>
        <v>18</v>
      </c>
      <c r="F210">
        <f>N(Движение!$Y$51)</f>
        <v>0</v>
      </c>
      <c r="G210">
        <f>N(Движение!$Z$51)</f>
        <v>1</v>
      </c>
      <c r="H210">
        <f>Движение!$AA$51</f>
        <v>17</v>
      </c>
      <c r="I210" t="str">
        <f t="shared" si="3"/>
        <v/>
      </c>
    </row>
    <row r="211" spans="1:9" x14ac:dyDescent="0.3">
      <c r="A211">
        <v>210</v>
      </c>
      <c r="B211">
        <f>Движение!$A$51</f>
        <v>46270</v>
      </c>
      <c r="C211">
        <f>Движение!$C$51</f>
        <v>0</v>
      </c>
      <c r="D211" t="s">
        <v>59</v>
      </c>
      <c r="E211">
        <f>Движение!$AB$51</f>
        <v>0</v>
      </c>
      <c r="F211">
        <f>N(Движение!$AC$51)</f>
        <v>0</v>
      </c>
      <c r="G211">
        <f>N(Движение!$AD$51)</f>
        <v>0</v>
      </c>
      <c r="H211">
        <f>Движение!$AE$51</f>
        <v>0</v>
      </c>
      <c r="I211" t="str">
        <f t="shared" si="3"/>
        <v/>
      </c>
    </row>
    <row r="212" spans="1:9" x14ac:dyDescent="0.3">
      <c r="A212">
        <v>211</v>
      </c>
      <c r="B212">
        <f>Движение!$A$52</f>
        <v>46271</v>
      </c>
      <c r="C212">
        <f>Движение!$C$52</f>
        <v>0</v>
      </c>
      <c r="D212" t="s">
        <v>45</v>
      </c>
      <c r="E212">
        <f>Движение!$D$52</f>
        <v>20</v>
      </c>
      <c r="F212">
        <f>N(Движение!$E$52)</f>
        <v>0</v>
      </c>
      <c r="G212">
        <f>N(Движение!$F$52)</f>
        <v>2</v>
      </c>
      <c r="H212">
        <f>Движение!$G$52</f>
        <v>18</v>
      </c>
      <c r="I212" t="str">
        <f t="shared" si="3"/>
        <v/>
      </c>
    </row>
    <row r="213" spans="1:9" x14ac:dyDescent="0.3">
      <c r="A213">
        <v>212</v>
      </c>
      <c r="B213">
        <f>Движение!$A$52</f>
        <v>46271</v>
      </c>
      <c r="C213">
        <f>Движение!$C$52</f>
        <v>0</v>
      </c>
      <c r="D213" t="s">
        <v>49</v>
      </c>
      <c r="E213">
        <f>Движение!$H$52</f>
        <v>28</v>
      </c>
      <c r="F213">
        <f>N(Движение!$I$52)</f>
        <v>0</v>
      </c>
      <c r="G213">
        <f>N(Движение!$J$52)</f>
        <v>4</v>
      </c>
      <c r="H213">
        <f>Движение!$K$52</f>
        <v>24</v>
      </c>
      <c r="I213" t="str">
        <f t="shared" si="3"/>
        <v/>
      </c>
    </row>
    <row r="214" spans="1:9" x14ac:dyDescent="0.3">
      <c r="A214">
        <v>213</v>
      </c>
      <c r="B214">
        <f>Движение!$A$52</f>
        <v>46271</v>
      </c>
      <c r="C214">
        <f>Движение!$C$52</f>
        <v>0</v>
      </c>
      <c r="D214" t="s">
        <v>51</v>
      </c>
      <c r="E214">
        <f>Движение!$L$52</f>
        <v>74</v>
      </c>
      <c r="F214">
        <f>N(Движение!$M$52)</f>
        <v>0</v>
      </c>
      <c r="G214">
        <f>N(Движение!$N$52)</f>
        <v>8</v>
      </c>
      <c r="H214">
        <f>Движение!$O$52</f>
        <v>66</v>
      </c>
      <c r="I214" t="str">
        <f t="shared" si="3"/>
        <v/>
      </c>
    </row>
    <row r="215" spans="1:9" x14ac:dyDescent="0.3">
      <c r="A215">
        <v>214</v>
      </c>
      <c r="B215">
        <f>Движение!$A$52</f>
        <v>46271</v>
      </c>
      <c r="C215">
        <f>Движение!$C$52</f>
        <v>0</v>
      </c>
      <c r="D215" t="s">
        <v>54</v>
      </c>
      <c r="E215">
        <f>Движение!$P$52</f>
        <v>4</v>
      </c>
      <c r="F215">
        <f>N(Движение!$Q$52)</f>
        <v>0</v>
      </c>
      <c r="G215">
        <f>N(Движение!$R$52)</f>
        <v>1</v>
      </c>
      <c r="H215">
        <f>Движение!$S$52</f>
        <v>3</v>
      </c>
      <c r="I215" t="str">
        <f t="shared" si="3"/>
        <v/>
      </c>
    </row>
    <row r="216" spans="1:9" x14ac:dyDescent="0.3">
      <c r="A216">
        <v>215</v>
      </c>
      <c r="B216">
        <f>Движение!$A$52</f>
        <v>46271</v>
      </c>
      <c r="C216">
        <f>Движение!$C$52</f>
        <v>0</v>
      </c>
      <c r="D216" t="s">
        <v>56</v>
      </c>
      <c r="E216">
        <f>Движение!$T$52</f>
        <v>49</v>
      </c>
      <c r="F216">
        <f>N(Движение!$U$52)</f>
        <v>0</v>
      </c>
      <c r="G216">
        <f>N(Движение!$V$52)</f>
        <v>10</v>
      </c>
      <c r="H216">
        <f>Движение!$W$52</f>
        <v>39</v>
      </c>
      <c r="I216" t="str">
        <f t="shared" si="3"/>
        <v/>
      </c>
    </row>
    <row r="217" spans="1:9" x14ac:dyDescent="0.3">
      <c r="A217">
        <v>216</v>
      </c>
      <c r="B217">
        <f>Движение!$A$52</f>
        <v>46271</v>
      </c>
      <c r="C217">
        <f>Движение!$C$52</f>
        <v>0</v>
      </c>
      <c r="D217" t="s">
        <v>57</v>
      </c>
      <c r="E217">
        <f>Движение!$X$52</f>
        <v>17</v>
      </c>
      <c r="F217">
        <f>N(Движение!$Y$52)</f>
        <v>0</v>
      </c>
      <c r="G217">
        <f>N(Движение!$Z$52)</f>
        <v>0</v>
      </c>
      <c r="H217">
        <f>Движение!$AA$52</f>
        <v>17</v>
      </c>
      <c r="I217" t="str">
        <f t="shared" si="3"/>
        <v/>
      </c>
    </row>
    <row r="218" spans="1:9" x14ac:dyDescent="0.3">
      <c r="A218">
        <v>217</v>
      </c>
      <c r="B218">
        <f>Движение!$A$52</f>
        <v>46271</v>
      </c>
      <c r="C218">
        <f>Движение!$C$52</f>
        <v>0</v>
      </c>
      <c r="D218" t="s">
        <v>59</v>
      </c>
      <c r="E218">
        <f>Движение!$AB$52</f>
        <v>0</v>
      </c>
      <c r="F218">
        <f>N(Движение!$AC$52)</f>
        <v>0</v>
      </c>
      <c r="G218">
        <f>N(Движение!$AD$52)</f>
        <v>0</v>
      </c>
      <c r="H218">
        <f>Движение!$AE$52</f>
        <v>0</v>
      </c>
      <c r="I218" t="str">
        <f t="shared" si="3"/>
        <v/>
      </c>
    </row>
    <row r="219" spans="1:9" x14ac:dyDescent="0.3">
      <c r="A219">
        <v>218</v>
      </c>
      <c r="B219">
        <f>Движение!$A$53</f>
        <v>46272</v>
      </c>
      <c r="C219" t="str">
        <f>Движение!$C$53</f>
        <v>Пузанов Д.В.</v>
      </c>
      <c r="D219" t="s">
        <v>45</v>
      </c>
      <c r="E219">
        <f>Движение!$D$53</f>
        <v>18</v>
      </c>
      <c r="F219">
        <f>N(Движение!$E$53)</f>
        <v>0</v>
      </c>
      <c r="G219">
        <f>N(Движение!$F$53)</f>
        <v>0</v>
      </c>
      <c r="H219">
        <f>Движение!$G$53</f>
        <v>18</v>
      </c>
      <c r="I219" t="str">
        <f t="shared" si="3"/>
        <v/>
      </c>
    </row>
    <row r="220" spans="1:9" x14ac:dyDescent="0.3">
      <c r="A220">
        <v>219</v>
      </c>
      <c r="B220">
        <f>Движение!$A$53</f>
        <v>46272</v>
      </c>
      <c r="C220" t="str">
        <f>Движение!$C$53</f>
        <v>Пузанов Д.В.</v>
      </c>
      <c r="D220" t="s">
        <v>49</v>
      </c>
      <c r="E220">
        <f>Движение!$H$53</f>
        <v>24</v>
      </c>
      <c r="F220">
        <f>N(Движение!$I$53)</f>
        <v>0</v>
      </c>
      <c r="G220">
        <f>N(Движение!$J$53)</f>
        <v>0</v>
      </c>
      <c r="H220">
        <f>Движение!$K$53</f>
        <v>24</v>
      </c>
      <c r="I220" t="str">
        <f t="shared" si="3"/>
        <v/>
      </c>
    </row>
    <row r="221" spans="1:9" x14ac:dyDescent="0.3">
      <c r="A221">
        <v>220</v>
      </c>
      <c r="B221">
        <f>Движение!$A$53</f>
        <v>46272</v>
      </c>
      <c r="C221" t="str">
        <f>Движение!$C$53</f>
        <v>Пузанов Д.В.</v>
      </c>
      <c r="D221" t="s">
        <v>51</v>
      </c>
      <c r="E221">
        <f>Движение!$L$53</f>
        <v>66</v>
      </c>
      <c r="F221">
        <f>N(Движение!$M$53)</f>
        <v>3</v>
      </c>
      <c r="G221">
        <f>N(Движение!$N$53)</f>
        <v>3</v>
      </c>
      <c r="H221">
        <f>Движение!$O$53</f>
        <v>66</v>
      </c>
      <c r="I221" t="str">
        <f t="shared" si="3"/>
        <v>dd.mm_Г 1800</v>
      </c>
    </row>
    <row r="222" spans="1:9" x14ac:dyDescent="0.3">
      <c r="A222">
        <v>221</v>
      </c>
      <c r="B222">
        <f>Движение!$A$53</f>
        <v>46272</v>
      </c>
      <c r="C222" t="str">
        <f>Движение!$C$53</f>
        <v>Пузанов Д.В.</v>
      </c>
      <c r="D222" t="s">
        <v>54</v>
      </c>
      <c r="E222">
        <f>Движение!$P$53</f>
        <v>3</v>
      </c>
      <c r="F222">
        <f>N(Движение!$Q$53)</f>
        <v>0</v>
      </c>
      <c r="G222">
        <f>N(Движение!$R$53)</f>
        <v>0</v>
      </c>
      <c r="H222">
        <f>Движение!$S$53</f>
        <v>3</v>
      </c>
      <c r="I222" t="str">
        <f t="shared" si="3"/>
        <v/>
      </c>
    </row>
    <row r="223" spans="1:9" x14ac:dyDescent="0.3">
      <c r="A223">
        <v>222</v>
      </c>
      <c r="B223">
        <f>Движение!$A$53</f>
        <v>46272</v>
      </c>
      <c r="C223" t="str">
        <f>Движение!$C$53</f>
        <v>Пузанов Д.В.</v>
      </c>
      <c r="D223" t="s">
        <v>56</v>
      </c>
      <c r="E223">
        <f>Движение!$T$53</f>
        <v>39</v>
      </c>
      <c r="F223">
        <f>N(Движение!$U$53)</f>
        <v>2</v>
      </c>
      <c r="G223">
        <f>N(Движение!$V$53)</f>
        <v>2</v>
      </c>
      <c r="H223">
        <f>Движение!$W$53</f>
        <v>39</v>
      </c>
      <c r="I223" t="str">
        <f t="shared" si="3"/>
        <v>dd.mm_Г 800</v>
      </c>
    </row>
    <row r="224" spans="1:9" x14ac:dyDescent="0.3">
      <c r="A224">
        <v>223</v>
      </c>
      <c r="B224">
        <f>Движение!$A$53</f>
        <v>46272</v>
      </c>
      <c r="C224" t="str">
        <f>Движение!$C$53</f>
        <v>Пузанов Д.В.</v>
      </c>
      <c r="D224" t="s">
        <v>57</v>
      </c>
      <c r="E224">
        <f>Движение!$X$53</f>
        <v>17</v>
      </c>
      <c r="F224">
        <f>N(Движение!$Y$53)</f>
        <v>1</v>
      </c>
      <c r="G224">
        <f>N(Движение!$Z$53)</f>
        <v>1</v>
      </c>
      <c r="H224">
        <f>Движение!$AA$53</f>
        <v>17</v>
      </c>
      <c r="I224" t="str">
        <f t="shared" si="3"/>
        <v>dd.mm_Ми-К</v>
      </c>
    </row>
    <row r="225" spans="1:9" x14ac:dyDescent="0.3">
      <c r="A225">
        <v>224</v>
      </c>
      <c r="B225">
        <f>Движение!$A$53</f>
        <v>46272</v>
      </c>
      <c r="C225" t="str">
        <f>Движение!$C$53</f>
        <v>Пузанов Д.В.</v>
      </c>
      <c r="D225" t="s">
        <v>59</v>
      </c>
      <c r="E225">
        <f>Движение!$AB$53</f>
        <v>0</v>
      </c>
      <c r="F225">
        <f>N(Движение!$AC$53)</f>
        <v>0</v>
      </c>
      <c r="G225">
        <f>N(Движение!$AD$53)</f>
        <v>0</v>
      </c>
      <c r="H225">
        <f>Движение!$AE$53</f>
        <v>0</v>
      </c>
      <c r="I225" t="str">
        <f t="shared" si="3"/>
        <v/>
      </c>
    </row>
    <row r="226" spans="1:9" x14ac:dyDescent="0.3">
      <c r="A226">
        <v>225</v>
      </c>
      <c r="B226">
        <f>Движение!$A$54</f>
        <v>46273</v>
      </c>
      <c r="C226" t="str">
        <f>Движение!$C$54</f>
        <v>Завалишин Д.Л.</v>
      </c>
      <c r="D226" t="s">
        <v>45</v>
      </c>
      <c r="E226">
        <f>Движение!$D$54</f>
        <v>18</v>
      </c>
      <c r="F226">
        <f>N(Движение!$E$54)</f>
        <v>0</v>
      </c>
      <c r="G226">
        <f>N(Движение!$F$54)</f>
        <v>1</v>
      </c>
      <c r="H226">
        <f>Движение!$G$54</f>
        <v>17</v>
      </c>
      <c r="I226" t="str">
        <f t="shared" si="3"/>
        <v/>
      </c>
    </row>
    <row r="227" spans="1:9" x14ac:dyDescent="0.3">
      <c r="A227">
        <v>226</v>
      </c>
      <c r="B227">
        <f>Движение!$A$54</f>
        <v>46273</v>
      </c>
      <c r="C227" t="str">
        <f>Движение!$C$54</f>
        <v>Завалишин Д.Л.</v>
      </c>
      <c r="D227" t="s">
        <v>49</v>
      </c>
      <c r="E227">
        <f>Движение!$H$54</f>
        <v>24</v>
      </c>
      <c r="F227">
        <f>N(Движение!$I$54)</f>
        <v>0</v>
      </c>
      <c r="G227">
        <f>N(Движение!$J$54)</f>
        <v>1</v>
      </c>
      <c r="H227">
        <f>Движение!$K$54</f>
        <v>23</v>
      </c>
      <c r="I227" t="str">
        <f t="shared" si="3"/>
        <v/>
      </c>
    </row>
    <row r="228" spans="1:9" x14ac:dyDescent="0.3">
      <c r="A228">
        <v>227</v>
      </c>
      <c r="B228">
        <f>Движение!$A$54</f>
        <v>46273</v>
      </c>
      <c r="C228" t="str">
        <f>Движение!$C$54</f>
        <v>Завалишин Д.Л.</v>
      </c>
      <c r="D228" t="s">
        <v>51</v>
      </c>
      <c r="E228">
        <f>Движение!$L$54</f>
        <v>66</v>
      </c>
      <c r="F228">
        <f>N(Движение!$M$54)</f>
        <v>0</v>
      </c>
      <c r="G228">
        <f>N(Движение!$N$54)</f>
        <v>11</v>
      </c>
      <c r="H228">
        <f>Движение!$O$54</f>
        <v>55</v>
      </c>
      <c r="I228" t="str">
        <f t="shared" si="3"/>
        <v/>
      </c>
    </row>
    <row r="229" spans="1:9" x14ac:dyDescent="0.3">
      <c r="A229">
        <v>228</v>
      </c>
      <c r="B229">
        <f>Движение!$A$54</f>
        <v>46273</v>
      </c>
      <c r="C229" t="str">
        <f>Движение!$C$54</f>
        <v>Завалишин Д.Л.</v>
      </c>
      <c r="D229" t="s">
        <v>54</v>
      </c>
      <c r="E229">
        <f>Движение!$P$54</f>
        <v>3</v>
      </c>
      <c r="F229">
        <f>N(Движение!$Q$54)</f>
        <v>0</v>
      </c>
      <c r="G229">
        <f>N(Движение!$R$54)</f>
        <v>0</v>
      </c>
      <c r="H229">
        <f>Движение!$S$54</f>
        <v>3</v>
      </c>
      <c r="I229" t="str">
        <f t="shared" si="3"/>
        <v/>
      </c>
    </row>
    <row r="230" spans="1:9" x14ac:dyDescent="0.3">
      <c r="A230">
        <v>229</v>
      </c>
      <c r="B230">
        <f>Движение!$A$54</f>
        <v>46273</v>
      </c>
      <c r="C230" t="str">
        <f>Движение!$C$54</f>
        <v>Завалишин Д.Л.</v>
      </c>
      <c r="D230" t="s">
        <v>56</v>
      </c>
      <c r="E230">
        <f>Движение!$T$54</f>
        <v>39</v>
      </c>
      <c r="F230">
        <f>N(Движение!$U$54)</f>
        <v>0</v>
      </c>
      <c r="G230">
        <f>N(Движение!$V$54)</f>
        <v>3</v>
      </c>
      <c r="H230">
        <f>Движение!$W$54</f>
        <v>36</v>
      </c>
      <c r="I230" t="str">
        <f t="shared" si="3"/>
        <v/>
      </c>
    </row>
    <row r="231" spans="1:9" x14ac:dyDescent="0.3">
      <c r="A231">
        <v>230</v>
      </c>
      <c r="B231">
        <f>Движение!$A$54</f>
        <v>46273</v>
      </c>
      <c r="C231" t="str">
        <f>Движение!$C$54</f>
        <v>Завалишин Д.Л.</v>
      </c>
      <c r="D231" t="s">
        <v>57</v>
      </c>
      <c r="E231">
        <f>Движение!$X$54</f>
        <v>17</v>
      </c>
      <c r="F231">
        <f>N(Движение!$Y$54)</f>
        <v>0</v>
      </c>
      <c r="G231">
        <f>N(Движение!$Z$54)</f>
        <v>0</v>
      </c>
      <c r="H231">
        <f>Движение!$AA$54</f>
        <v>17</v>
      </c>
      <c r="I231" t="str">
        <f t="shared" si="3"/>
        <v/>
      </c>
    </row>
    <row r="232" spans="1:9" x14ac:dyDescent="0.3">
      <c r="A232">
        <v>231</v>
      </c>
      <c r="B232">
        <f>Движение!$A$54</f>
        <v>46273</v>
      </c>
      <c r="C232" t="str">
        <f>Движение!$C$54</f>
        <v>Завалишин Д.Л.</v>
      </c>
      <c r="D232" t="s">
        <v>59</v>
      </c>
      <c r="E232">
        <f>Движение!$AB$54</f>
        <v>0</v>
      </c>
      <c r="F232">
        <f>N(Движение!$AC$54)</f>
        <v>0</v>
      </c>
      <c r="G232">
        <f>N(Движение!$AD$54)</f>
        <v>0</v>
      </c>
      <c r="H232">
        <f>Движение!$AE$54</f>
        <v>0</v>
      </c>
      <c r="I232" t="str">
        <f t="shared" si="3"/>
        <v/>
      </c>
    </row>
    <row r="233" spans="1:9" x14ac:dyDescent="0.3">
      <c r="A233">
        <v>232</v>
      </c>
      <c r="B233">
        <f>Движение!$A$55</f>
        <v>46274</v>
      </c>
      <c r="C233" t="str">
        <f>Движение!$C$55</f>
        <v>Завалишин Д.Л.</v>
      </c>
      <c r="D233" t="s">
        <v>45</v>
      </c>
      <c r="E233">
        <f>Движение!$D$55</f>
        <v>17</v>
      </c>
      <c r="F233">
        <f>N(Движение!$E$55)</f>
        <v>0</v>
      </c>
      <c r="G233">
        <f>N(Движение!$F$55)</f>
        <v>0</v>
      </c>
      <c r="H233">
        <f>Движение!$G$55</f>
        <v>17</v>
      </c>
      <c r="I233" t="str">
        <f t="shared" si="3"/>
        <v/>
      </c>
    </row>
    <row r="234" spans="1:9" x14ac:dyDescent="0.3">
      <c r="A234">
        <v>233</v>
      </c>
      <c r="B234">
        <f>Движение!$A$55</f>
        <v>46274</v>
      </c>
      <c r="C234" t="str">
        <f>Движение!$C$55</f>
        <v>Завалишин Д.Л.</v>
      </c>
      <c r="D234" t="s">
        <v>49</v>
      </c>
      <c r="E234">
        <f>Движение!$H$55</f>
        <v>23</v>
      </c>
      <c r="F234">
        <f>N(Движение!$I$55)</f>
        <v>0</v>
      </c>
      <c r="G234">
        <f>N(Движение!$J$55)</f>
        <v>1</v>
      </c>
      <c r="H234">
        <f>Движение!$K$55</f>
        <v>22</v>
      </c>
      <c r="I234" t="str">
        <f t="shared" si="3"/>
        <v/>
      </c>
    </row>
    <row r="235" spans="1:9" x14ac:dyDescent="0.3">
      <c r="A235">
        <v>234</v>
      </c>
      <c r="B235">
        <f>Движение!$A$55</f>
        <v>46274</v>
      </c>
      <c r="C235" t="str">
        <f>Движение!$C$55</f>
        <v>Завалишин Д.Л.</v>
      </c>
      <c r="D235" t="s">
        <v>51</v>
      </c>
      <c r="E235">
        <f>Движение!$L$55</f>
        <v>55</v>
      </c>
      <c r="F235">
        <f>N(Движение!$M$55)</f>
        <v>0</v>
      </c>
      <c r="G235">
        <f>N(Движение!$N$55)</f>
        <v>8</v>
      </c>
      <c r="H235">
        <f>Движение!$O$55</f>
        <v>47</v>
      </c>
      <c r="I235" t="str">
        <f t="shared" si="3"/>
        <v/>
      </c>
    </row>
    <row r="236" spans="1:9" x14ac:dyDescent="0.3">
      <c r="A236">
        <v>235</v>
      </c>
      <c r="B236">
        <f>Движение!$A$55</f>
        <v>46274</v>
      </c>
      <c r="C236" t="str">
        <f>Движение!$C$55</f>
        <v>Завалишин Д.Л.</v>
      </c>
      <c r="D236" t="s">
        <v>54</v>
      </c>
      <c r="E236">
        <f>Движение!$P$55</f>
        <v>3</v>
      </c>
      <c r="F236">
        <f>N(Движение!$Q$55)</f>
        <v>0</v>
      </c>
      <c r="G236">
        <f>N(Движение!$R$55)</f>
        <v>0</v>
      </c>
      <c r="H236">
        <f>Движение!$S$55</f>
        <v>3</v>
      </c>
      <c r="I236" t="str">
        <f t="shared" si="3"/>
        <v/>
      </c>
    </row>
    <row r="237" spans="1:9" x14ac:dyDescent="0.3">
      <c r="A237">
        <v>236</v>
      </c>
      <c r="B237">
        <f>Движение!$A$55</f>
        <v>46274</v>
      </c>
      <c r="C237" t="str">
        <f>Движение!$C$55</f>
        <v>Завалишин Д.Л.</v>
      </c>
      <c r="D237" t="s">
        <v>56</v>
      </c>
      <c r="E237">
        <f>Движение!$T$55</f>
        <v>36</v>
      </c>
      <c r="F237">
        <f>N(Движение!$U$55)</f>
        <v>0</v>
      </c>
      <c r="G237">
        <f>N(Движение!$V$55)</f>
        <v>5</v>
      </c>
      <c r="H237">
        <f>Движение!$W$55</f>
        <v>31</v>
      </c>
      <c r="I237" t="str">
        <f t="shared" si="3"/>
        <v/>
      </c>
    </row>
    <row r="238" spans="1:9" x14ac:dyDescent="0.3">
      <c r="A238">
        <v>237</v>
      </c>
      <c r="B238">
        <f>Движение!$A$55</f>
        <v>46274</v>
      </c>
      <c r="C238" t="str">
        <f>Движение!$C$55</f>
        <v>Завалишин Д.Л.</v>
      </c>
      <c r="D238" t="s">
        <v>57</v>
      </c>
      <c r="E238">
        <f>Движение!$X$55</f>
        <v>17</v>
      </c>
      <c r="F238">
        <f>N(Движение!$Y$55)</f>
        <v>0</v>
      </c>
      <c r="G238">
        <f>N(Движение!$Z$55)</f>
        <v>1</v>
      </c>
      <c r="H238">
        <f>Движение!$AA$55</f>
        <v>16</v>
      </c>
      <c r="I238" t="str">
        <f t="shared" si="3"/>
        <v/>
      </c>
    </row>
    <row r="239" spans="1:9" x14ac:dyDescent="0.3">
      <c r="A239">
        <v>238</v>
      </c>
      <c r="B239">
        <f>Движение!$A$55</f>
        <v>46274</v>
      </c>
      <c r="C239" t="str">
        <f>Движение!$C$55</f>
        <v>Завалишин Д.Л.</v>
      </c>
      <c r="D239" t="s">
        <v>59</v>
      </c>
      <c r="E239">
        <f>Движение!$AB$55</f>
        <v>0</v>
      </c>
      <c r="F239">
        <f>N(Движение!$AC$55)</f>
        <v>0</v>
      </c>
      <c r="G239">
        <f>N(Движение!$AD$55)</f>
        <v>0</v>
      </c>
      <c r="H239">
        <f>Движение!$AE$55</f>
        <v>0</v>
      </c>
      <c r="I239" t="str">
        <f t="shared" si="3"/>
        <v/>
      </c>
    </row>
    <row r="240" spans="1:9" x14ac:dyDescent="0.3">
      <c r="A240">
        <v>239</v>
      </c>
      <c r="B240">
        <f>Движение!$A$56</f>
        <v>46275</v>
      </c>
      <c r="C240" t="str">
        <f>Движение!$C$56</f>
        <v>Завалишин Д.Л.</v>
      </c>
      <c r="D240" t="s">
        <v>45</v>
      </c>
      <c r="E240">
        <f>Движение!$D$56</f>
        <v>17</v>
      </c>
      <c r="F240">
        <f>N(Движение!$E$56)</f>
        <v>0</v>
      </c>
      <c r="G240">
        <f>N(Движение!$F$56)</f>
        <v>0</v>
      </c>
      <c r="H240">
        <f>Движение!$G$56</f>
        <v>17</v>
      </c>
      <c r="I240" t="str">
        <f t="shared" si="3"/>
        <v/>
      </c>
    </row>
    <row r="241" spans="1:9" x14ac:dyDescent="0.3">
      <c r="A241">
        <v>240</v>
      </c>
      <c r="B241">
        <f>Движение!$A$56</f>
        <v>46275</v>
      </c>
      <c r="C241" t="str">
        <f>Движение!$C$56</f>
        <v>Завалишин Д.Л.</v>
      </c>
      <c r="D241" t="s">
        <v>49</v>
      </c>
      <c r="E241">
        <f>Движение!$H$56</f>
        <v>22</v>
      </c>
      <c r="F241">
        <f>N(Движение!$I$56)</f>
        <v>0</v>
      </c>
      <c r="G241">
        <f>N(Движение!$J$56)</f>
        <v>0</v>
      </c>
      <c r="H241">
        <f>Движение!$K$56</f>
        <v>22</v>
      </c>
      <c r="I241" t="str">
        <f t="shared" si="3"/>
        <v/>
      </c>
    </row>
    <row r="242" spans="1:9" x14ac:dyDescent="0.3">
      <c r="A242">
        <v>241</v>
      </c>
      <c r="B242">
        <f>Движение!$A$56</f>
        <v>46275</v>
      </c>
      <c r="C242" t="str">
        <f>Движение!$C$56</f>
        <v>Завалишин Д.Л.</v>
      </c>
      <c r="D242" t="s">
        <v>51</v>
      </c>
      <c r="E242">
        <f>Движение!$L$56</f>
        <v>47</v>
      </c>
      <c r="F242">
        <f>N(Движение!$M$56)</f>
        <v>129</v>
      </c>
      <c r="G242">
        <f>N(Движение!$N$56)</f>
        <v>10</v>
      </c>
      <c r="H242">
        <f>Движение!$O$56</f>
        <v>166</v>
      </c>
      <c r="I242" t="str">
        <f t="shared" si="3"/>
        <v>dd.mm_Г 1800</v>
      </c>
    </row>
    <row r="243" spans="1:9" x14ac:dyDescent="0.3">
      <c r="A243">
        <v>242</v>
      </c>
      <c r="B243">
        <f>Движение!$A$56</f>
        <v>46275</v>
      </c>
      <c r="C243" t="str">
        <f>Движение!$C$56</f>
        <v>Завалишин Д.Л.</v>
      </c>
      <c r="D243" t="s">
        <v>54</v>
      </c>
      <c r="E243">
        <f>Движение!$P$56</f>
        <v>3</v>
      </c>
      <c r="F243">
        <f>N(Движение!$Q$56)</f>
        <v>2</v>
      </c>
      <c r="G243">
        <f>N(Движение!$R$56)</f>
        <v>0</v>
      </c>
      <c r="H243">
        <f>Движение!$S$56</f>
        <v>5</v>
      </c>
      <c r="I243" t="str">
        <f t="shared" si="3"/>
        <v>dd.mm_Г 3500</v>
      </c>
    </row>
    <row r="244" spans="1:9" x14ac:dyDescent="0.3">
      <c r="A244">
        <v>243</v>
      </c>
      <c r="B244">
        <f>Движение!$A$56</f>
        <v>46275</v>
      </c>
      <c r="C244" t="str">
        <f>Движение!$C$56</f>
        <v>Завалишин Д.Л.</v>
      </c>
      <c r="D244" t="s">
        <v>56</v>
      </c>
      <c r="E244">
        <f>Движение!$T$56</f>
        <v>31</v>
      </c>
      <c r="F244">
        <f>N(Движение!$U$56)</f>
        <v>0</v>
      </c>
      <c r="G244">
        <f>N(Движение!$V$56)</f>
        <v>8</v>
      </c>
      <c r="H244">
        <f>Движение!$W$56</f>
        <v>23</v>
      </c>
      <c r="I244" t="str">
        <f t="shared" si="3"/>
        <v/>
      </c>
    </row>
    <row r="245" spans="1:9" x14ac:dyDescent="0.3">
      <c r="A245">
        <v>244</v>
      </c>
      <c r="B245">
        <f>Движение!$A$56</f>
        <v>46275</v>
      </c>
      <c r="C245" t="str">
        <f>Движение!$C$56</f>
        <v>Завалишин Д.Л.</v>
      </c>
      <c r="D245" t="s">
        <v>57</v>
      </c>
      <c r="E245">
        <f>Движение!$X$56</f>
        <v>16</v>
      </c>
      <c r="F245">
        <f>N(Движение!$Y$56)</f>
        <v>10</v>
      </c>
      <c r="G245">
        <f>N(Движение!$Z$56)</f>
        <v>1</v>
      </c>
      <c r="H245">
        <f>Движение!$AA$56</f>
        <v>25</v>
      </c>
      <c r="I245" t="str">
        <f t="shared" si="3"/>
        <v>dd.mm_Ми-К</v>
      </c>
    </row>
    <row r="246" spans="1:9" x14ac:dyDescent="0.3">
      <c r="A246">
        <v>245</v>
      </c>
      <c r="B246">
        <f>Движение!$A$56</f>
        <v>46275</v>
      </c>
      <c r="C246" t="str">
        <f>Движение!$C$56</f>
        <v>Завалишин Д.Л.</v>
      </c>
      <c r="D246" t="s">
        <v>59</v>
      </c>
      <c r="E246">
        <f>Движение!$AB$56</f>
        <v>0</v>
      </c>
      <c r="F246">
        <f>N(Движение!$AC$56)</f>
        <v>27</v>
      </c>
      <c r="G246">
        <f>N(Движение!$AD$56)</f>
        <v>1</v>
      </c>
      <c r="H246">
        <f>Движение!$AE$56</f>
        <v>26</v>
      </c>
      <c r="I246" t="str">
        <f t="shared" si="3"/>
        <v>dd.mm_Ми-П</v>
      </c>
    </row>
    <row r="247" spans="1:9" x14ac:dyDescent="0.3">
      <c r="A247">
        <v>246</v>
      </c>
      <c r="B247">
        <f>Движение!$A$57</f>
        <v>46276</v>
      </c>
      <c r="C247" t="str">
        <f>Движение!$C$57</f>
        <v>Пузанов Д.В.</v>
      </c>
      <c r="D247" t="s">
        <v>45</v>
      </c>
      <c r="E247">
        <f>Движение!$D$57</f>
        <v>17</v>
      </c>
      <c r="F247">
        <f>N(Движение!$E$57)</f>
        <v>0</v>
      </c>
      <c r="G247">
        <f>N(Движение!$F$57)</f>
        <v>5</v>
      </c>
      <c r="H247">
        <f>Движение!$G$57</f>
        <v>12</v>
      </c>
      <c r="I247" t="str">
        <f t="shared" si="3"/>
        <v/>
      </c>
    </row>
    <row r="248" spans="1:9" x14ac:dyDescent="0.3">
      <c r="A248">
        <v>247</v>
      </c>
      <c r="B248">
        <f>Движение!$A$57</f>
        <v>46276</v>
      </c>
      <c r="C248" t="str">
        <f>Движение!$C$57</f>
        <v>Пузанов Д.В.</v>
      </c>
      <c r="D248" t="s">
        <v>49</v>
      </c>
      <c r="E248">
        <f>Движение!$H$57</f>
        <v>22</v>
      </c>
      <c r="F248">
        <f>N(Движение!$I$57)</f>
        <v>0</v>
      </c>
      <c r="G248">
        <f>N(Движение!$J$57)</f>
        <v>2</v>
      </c>
      <c r="H248">
        <f>Движение!$K$57</f>
        <v>20</v>
      </c>
      <c r="I248" t="str">
        <f t="shared" si="3"/>
        <v/>
      </c>
    </row>
    <row r="249" spans="1:9" x14ac:dyDescent="0.3">
      <c r="A249">
        <v>248</v>
      </c>
      <c r="B249">
        <f>Движение!$A$57</f>
        <v>46276</v>
      </c>
      <c r="C249" t="str">
        <f>Движение!$C$57</f>
        <v>Пузанов Д.В.</v>
      </c>
      <c r="D249" t="s">
        <v>51</v>
      </c>
      <c r="E249">
        <f>Движение!$L$57</f>
        <v>166</v>
      </c>
      <c r="F249">
        <f>N(Движение!$M$57)</f>
        <v>0</v>
      </c>
      <c r="G249">
        <f>N(Движение!$N$57)</f>
        <v>12</v>
      </c>
      <c r="H249">
        <f>Движение!$O$57</f>
        <v>154</v>
      </c>
      <c r="I249" t="str">
        <f t="shared" si="3"/>
        <v/>
      </c>
    </row>
    <row r="250" spans="1:9" x14ac:dyDescent="0.3">
      <c r="A250">
        <v>249</v>
      </c>
      <c r="B250">
        <f>Движение!$A$57</f>
        <v>46276</v>
      </c>
      <c r="C250" t="str">
        <f>Движение!$C$57</f>
        <v>Пузанов Д.В.</v>
      </c>
      <c r="D250" t="s">
        <v>54</v>
      </c>
      <c r="E250">
        <f>Движение!$P$57</f>
        <v>5</v>
      </c>
      <c r="F250">
        <f>N(Движение!$Q$57)</f>
        <v>0</v>
      </c>
      <c r="G250">
        <f>N(Движение!$R$57)</f>
        <v>2</v>
      </c>
      <c r="H250">
        <f>Движение!$S$57</f>
        <v>3</v>
      </c>
      <c r="I250" t="str">
        <f t="shared" si="3"/>
        <v/>
      </c>
    </row>
    <row r="251" spans="1:9" x14ac:dyDescent="0.3">
      <c r="A251">
        <v>250</v>
      </c>
      <c r="B251">
        <f>Движение!$A$57</f>
        <v>46276</v>
      </c>
      <c r="C251" t="str">
        <f>Движение!$C$57</f>
        <v>Пузанов Д.В.</v>
      </c>
      <c r="D251" t="s">
        <v>56</v>
      </c>
      <c r="E251">
        <f>Движение!$T$57</f>
        <v>23</v>
      </c>
      <c r="F251">
        <f>N(Движение!$U$57)</f>
        <v>64</v>
      </c>
      <c r="G251">
        <f>N(Движение!$V$57)</f>
        <v>4</v>
      </c>
      <c r="H251">
        <f>Движение!$W$57</f>
        <v>83</v>
      </c>
      <c r="I251" t="str">
        <f t="shared" si="3"/>
        <v>dd.mm_Г 800</v>
      </c>
    </row>
    <row r="252" spans="1:9" x14ac:dyDescent="0.3">
      <c r="A252">
        <v>251</v>
      </c>
      <c r="B252">
        <f>Движение!$A$57</f>
        <v>46276</v>
      </c>
      <c r="C252" t="str">
        <f>Движение!$C$57</f>
        <v>Пузанов Д.В.</v>
      </c>
      <c r="D252" t="s">
        <v>57</v>
      </c>
      <c r="E252">
        <f>Движение!$X$57</f>
        <v>25</v>
      </c>
      <c r="F252">
        <f>N(Движение!$Y$57)</f>
        <v>0</v>
      </c>
      <c r="G252">
        <f>N(Движение!$Z$57)</f>
        <v>6</v>
      </c>
      <c r="H252">
        <f>Движение!$AA$57</f>
        <v>19</v>
      </c>
      <c r="I252" t="str">
        <f t="shared" si="3"/>
        <v/>
      </c>
    </row>
    <row r="253" spans="1:9" x14ac:dyDescent="0.3">
      <c r="A253">
        <v>252</v>
      </c>
      <c r="B253">
        <f>Движение!$A$57</f>
        <v>46276</v>
      </c>
      <c r="C253" t="str">
        <f>Движение!$C$57</f>
        <v>Пузанов Д.В.</v>
      </c>
      <c r="D253" t="s">
        <v>59</v>
      </c>
      <c r="E253">
        <f>Движение!$AB$57</f>
        <v>26</v>
      </c>
      <c r="F253">
        <f>N(Движение!$AC$57)</f>
        <v>0</v>
      </c>
      <c r="G253">
        <f>N(Движение!$AD$57)</f>
        <v>1</v>
      </c>
      <c r="H253">
        <f>Движение!$AE$57</f>
        <v>25</v>
      </c>
      <c r="I253" t="str">
        <f t="shared" si="3"/>
        <v/>
      </c>
    </row>
    <row r="254" spans="1:9" x14ac:dyDescent="0.3">
      <c r="A254">
        <v>253</v>
      </c>
      <c r="B254">
        <f>Движение!$A$58</f>
        <v>46277</v>
      </c>
      <c r="C254" t="str">
        <f>Движение!$C$58</f>
        <v>Завалишин Д.Л.</v>
      </c>
      <c r="D254" t="s">
        <v>45</v>
      </c>
      <c r="E254">
        <f>Движение!$D$58</f>
        <v>12</v>
      </c>
      <c r="F254">
        <f>N(Движение!$E$58)</f>
        <v>0</v>
      </c>
      <c r="G254">
        <f>N(Движение!$F$58)</f>
        <v>1</v>
      </c>
      <c r="H254">
        <f>Движение!$G$58</f>
        <v>11</v>
      </c>
      <c r="I254" t="str">
        <f t="shared" si="3"/>
        <v/>
      </c>
    </row>
    <row r="255" spans="1:9" x14ac:dyDescent="0.3">
      <c r="A255">
        <v>254</v>
      </c>
      <c r="B255">
        <f>Движение!$A$58</f>
        <v>46277</v>
      </c>
      <c r="C255" t="str">
        <f>Движение!$C$58</f>
        <v>Завалишин Д.Л.</v>
      </c>
      <c r="D255" t="s">
        <v>49</v>
      </c>
      <c r="E255">
        <f>Движение!$H$58</f>
        <v>20</v>
      </c>
      <c r="F255">
        <f>N(Движение!$I$58)</f>
        <v>0</v>
      </c>
      <c r="G255">
        <f>N(Движение!$J$58)</f>
        <v>2</v>
      </c>
      <c r="H255">
        <f>Движение!$K$58</f>
        <v>18</v>
      </c>
      <c r="I255" t="str">
        <f t="shared" si="3"/>
        <v/>
      </c>
    </row>
    <row r="256" spans="1:9" x14ac:dyDescent="0.3">
      <c r="A256">
        <v>255</v>
      </c>
      <c r="B256">
        <f>Движение!$A$58</f>
        <v>46277</v>
      </c>
      <c r="C256" t="str">
        <f>Движение!$C$58</f>
        <v>Завалишин Д.Л.</v>
      </c>
      <c r="D256" t="s">
        <v>51</v>
      </c>
      <c r="E256">
        <f>Движение!$L$58</f>
        <v>154</v>
      </c>
      <c r="F256">
        <f>N(Движение!$M$58)</f>
        <v>0</v>
      </c>
      <c r="G256">
        <f>N(Движение!$N$58)</f>
        <v>5</v>
      </c>
      <c r="H256">
        <f>Движение!$O$58</f>
        <v>149</v>
      </c>
      <c r="I256" t="str">
        <f t="shared" si="3"/>
        <v/>
      </c>
    </row>
    <row r="257" spans="1:9" x14ac:dyDescent="0.3">
      <c r="A257">
        <v>256</v>
      </c>
      <c r="B257">
        <f>Движение!$A$58</f>
        <v>46277</v>
      </c>
      <c r="C257" t="str">
        <f>Движение!$C$58</f>
        <v>Завалишин Д.Л.</v>
      </c>
      <c r="D257" t="s">
        <v>54</v>
      </c>
      <c r="E257">
        <f>Движение!$P$58</f>
        <v>3</v>
      </c>
      <c r="F257">
        <f>N(Движение!$Q$58)</f>
        <v>0</v>
      </c>
      <c r="G257">
        <f>N(Движение!$R$58)</f>
        <v>1</v>
      </c>
      <c r="H257">
        <f>Движение!$S$58</f>
        <v>2</v>
      </c>
      <c r="I257" t="str">
        <f t="shared" si="3"/>
        <v/>
      </c>
    </row>
    <row r="258" spans="1:9" x14ac:dyDescent="0.3">
      <c r="A258">
        <v>257</v>
      </c>
      <c r="B258">
        <f>Движение!$A$58</f>
        <v>46277</v>
      </c>
      <c r="C258" t="str">
        <f>Движение!$C$58</f>
        <v>Завалишин Д.Л.</v>
      </c>
      <c r="D258" t="s">
        <v>56</v>
      </c>
      <c r="E258">
        <f>Движение!$T$58</f>
        <v>83</v>
      </c>
      <c r="F258">
        <f>N(Движение!$U$58)</f>
        <v>0</v>
      </c>
      <c r="G258">
        <f>N(Движение!$V$58)</f>
        <v>8</v>
      </c>
      <c r="H258">
        <f>Движение!$W$58</f>
        <v>75</v>
      </c>
      <c r="I258" t="str">
        <f t="shared" ref="I258:I321" si="4">IF($F258&gt;0,TEXT($B258,"dd.mm")&amp;"_"&amp;$D258,"")</f>
        <v/>
      </c>
    </row>
    <row r="259" spans="1:9" x14ac:dyDescent="0.3">
      <c r="A259">
        <v>258</v>
      </c>
      <c r="B259">
        <f>Движение!$A$58</f>
        <v>46277</v>
      </c>
      <c r="C259" t="str">
        <f>Движение!$C$58</f>
        <v>Завалишин Д.Л.</v>
      </c>
      <c r="D259" t="s">
        <v>57</v>
      </c>
      <c r="E259">
        <f>Движение!$X$58</f>
        <v>19</v>
      </c>
      <c r="F259">
        <f>N(Движение!$Y$58)</f>
        <v>0</v>
      </c>
      <c r="G259">
        <f>N(Движение!$Z$58)</f>
        <v>4</v>
      </c>
      <c r="H259">
        <f>Движение!$AA$58</f>
        <v>15</v>
      </c>
      <c r="I259" t="str">
        <f t="shared" si="4"/>
        <v/>
      </c>
    </row>
    <row r="260" spans="1:9" x14ac:dyDescent="0.3">
      <c r="A260">
        <v>259</v>
      </c>
      <c r="B260">
        <f>Движение!$A$58</f>
        <v>46277</v>
      </c>
      <c r="C260" t="str">
        <f>Движение!$C$58</f>
        <v>Завалишин Д.Л.</v>
      </c>
      <c r="D260" t="s">
        <v>59</v>
      </c>
      <c r="E260">
        <f>Движение!$AB$58</f>
        <v>25</v>
      </c>
      <c r="F260">
        <f>N(Движение!$AC$58)</f>
        <v>0</v>
      </c>
      <c r="G260">
        <f>N(Движение!$AD$58)</f>
        <v>1</v>
      </c>
      <c r="H260">
        <f>Движение!$AE$58</f>
        <v>24</v>
      </c>
      <c r="I260" t="str">
        <f t="shared" si="4"/>
        <v/>
      </c>
    </row>
    <row r="261" spans="1:9" x14ac:dyDescent="0.3">
      <c r="A261">
        <v>260</v>
      </c>
      <c r="B261">
        <f>Движение!$A$59</f>
        <v>46278</v>
      </c>
      <c r="C261" t="str">
        <f>Движение!$C$59</f>
        <v>Завалишин Д.Л.</v>
      </c>
      <c r="D261" t="s">
        <v>45</v>
      </c>
      <c r="E261">
        <f>Движение!$D$59</f>
        <v>11</v>
      </c>
      <c r="F261">
        <f>N(Движение!$E$59)</f>
        <v>0</v>
      </c>
      <c r="G261">
        <f>N(Движение!$F$59)</f>
        <v>4</v>
      </c>
      <c r="H261">
        <f>Движение!$G$59</f>
        <v>7</v>
      </c>
      <c r="I261" t="str">
        <f t="shared" si="4"/>
        <v/>
      </c>
    </row>
    <row r="262" spans="1:9" x14ac:dyDescent="0.3">
      <c r="A262">
        <v>261</v>
      </c>
      <c r="B262">
        <f>Движение!$A$59</f>
        <v>46278</v>
      </c>
      <c r="C262" t="str">
        <f>Движение!$C$59</f>
        <v>Завалишин Д.Л.</v>
      </c>
      <c r="D262" t="s">
        <v>49</v>
      </c>
      <c r="E262">
        <f>Движение!$H$59</f>
        <v>18</v>
      </c>
      <c r="F262">
        <f>N(Движение!$I$59)</f>
        <v>0</v>
      </c>
      <c r="G262">
        <f>N(Движение!$J$59)</f>
        <v>2</v>
      </c>
      <c r="H262">
        <f>Движение!$K$59</f>
        <v>16</v>
      </c>
      <c r="I262" t="str">
        <f t="shared" si="4"/>
        <v/>
      </c>
    </row>
    <row r="263" spans="1:9" x14ac:dyDescent="0.3">
      <c r="A263">
        <v>262</v>
      </c>
      <c r="B263">
        <f>Движение!$A$59</f>
        <v>46278</v>
      </c>
      <c r="C263" t="str">
        <f>Движение!$C$59</f>
        <v>Завалишин Д.Л.</v>
      </c>
      <c r="D263" t="s">
        <v>51</v>
      </c>
      <c r="E263">
        <f>Движение!$L$59</f>
        <v>149</v>
      </c>
      <c r="F263">
        <f>N(Движение!$M$59)</f>
        <v>0</v>
      </c>
      <c r="G263">
        <f>N(Движение!$N$59)</f>
        <v>2</v>
      </c>
      <c r="H263">
        <f>Движение!$O$59</f>
        <v>147</v>
      </c>
      <c r="I263" t="str">
        <f t="shared" si="4"/>
        <v/>
      </c>
    </row>
    <row r="264" spans="1:9" x14ac:dyDescent="0.3">
      <c r="A264">
        <v>263</v>
      </c>
      <c r="B264">
        <f>Движение!$A$59</f>
        <v>46278</v>
      </c>
      <c r="C264" t="str">
        <f>Движение!$C$59</f>
        <v>Завалишин Д.Л.</v>
      </c>
      <c r="D264" t="s">
        <v>54</v>
      </c>
      <c r="E264">
        <f>Движение!$P$59</f>
        <v>2</v>
      </c>
      <c r="F264">
        <f>N(Движение!$Q$59)</f>
        <v>2</v>
      </c>
      <c r="G264">
        <f>N(Движение!$R$59)</f>
        <v>2</v>
      </c>
      <c r="H264">
        <f>Движение!$S$59</f>
        <v>2</v>
      </c>
      <c r="I264" t="str">
        <f t="shared" si="4"/>
        <v>dd.mm_Г 3500</v>
      </c>
    </row>
    <row r="265" spans="1:9" x14ac:dyDescent="0.3">
      <c r="A265">
        <v>264</v>
      </c>
      <c r="B265">
        <f>Движение!$A$59</f>
        <v>46278</v>
      </c>
      <c r="C265" t="str">
        <f>Движение!$C$59</f>
        <v>Завалишин Д.Л.</v>
      </c>
      <c r="D265" t="s">
        <v>56</v>
      </c>
      <c r="E265">
        <f>Движение!$T$59</f>
        <v>75</v>
      </c>
      <c r="F265">
        <f>N(Движение!$U$59)</f>
        <v>0</v>
      </c>
      <c r="G265">
        <f>N(Движение!$V$59)</f>
        <v>4</v>
      </c>
      <c r="H265">
        <f>Движение!$W$59</f>
        <v>71</v>
      </c>
      <c r="I265" t="str">
        <f t="shared" si="4"/>
        <v/>
      </c>
    </row>
    <row r="266" spans="1:9" x14ac:dyDescent="0.3">
      <c r="A266">
        <v>265</v>
      </c>
      <c r="B266">
        <f>Движение!$A$59</f>
        <v>46278</v>
      </c>
      <c r="C266" t="str">
        <f>Движение!$C$59</f>
        <v>Завалишин Д.Л.</v>
      </c>
      <c r="D266" t="s">
        <v>57</v>
      </c>
      <c r="E266">
        <f>Движение!$X$59</f>
        <v>15</v>
      </c>
      <c r="F266">
        <f>N(Движение!$Y$59)</f>
        <v>0</v>
      </c>
      <c r="G266">
        <f>N(Движение!$Z$59)</f>
        <v>0</v>
      </c>
      <c r="H266">
        <f>Движение!$AA$59</f>
        <v>15</v>
      </c>
      <c r="I266" t="str">
        <f t="shared" si="4"/>
        <v/>
      </c>
    </row>
    <row r="267" spans="1:9" x14ac:dyDescent="0.3">
      <c r="A267">
        <v>266</v>
      </c>
      <c r="B267">
        <f>Движение!$A$59</f>
        <v>46278</v>
      </c>
      <c r="C267" t="str">
        <f>Движение!$C$59</f>
        <v>Завалишин Д.Л.</v>
      </c>
      <c r="D267" t="s">
        <v>59</v>
      </c>
      <c r="E267">
        <f>Движение!$AB$59</f>
        <v>24</v>
      </c>
      <c r="F267">
        <f>N(Движение!$AC$59)</f>
        <v>0</v>
      </c>
      <c r="G267">
        <f>N(Движение!$AD$59)</f>
        <v>0</v>
      </c>
      <c r="H267">
        <f>Движение!$AE$59</f>
        <v>24</v>
      </c>
      <c r="I267" t="str">
        <f t="shared" si="4"/>
        <v/>
      </c>
    </row>
    <row r="268" spans="1:9" x14ac:dyDescent="0.3">
      <c r="A268">
        <v>267</v>
      </c>
      <c r="B268">
        <f>Движение!$A$60</f>
        <v>46279</v>
      </c>
      <c r="C268" t="str">
        <f>Движение!$C$60</f>
        <v>Пузанов Д.В.</v>
      </c>
      <c r="D268" t="s">
        <v>45</v>
      </c>
      <c r="E268">
        <f>Движение!$D$60</f>
        <v>7</v>
      </c>
      <c r="F268">
        <f>N(Движение!$E$60)</f>
        <v>0</v>
      </c>
      <c r="G268">
        <f>N(Движение!$F$60)</f>
        <v>2</v>
      </c>
      <c r="H268">
        <f>Движение!$G$60</f>
        <v>5</v>
      </c>
      <c r="I268" t="str">
        <f t="shared" si="4"/>
        <v/>
      </c>
    </row>
    <row r="269" spans="1:9" x14ac:dyDescent="0.3">
      <c r="A269">
        <v>268</v>
      </c>
      <c r="B269">
        <f>Движение!$A$60</f>
        <v>46279</v>
      </c>
      <c r="C269" t="str">
        <f>Движение!$C$60</f>
        <v>Пузанов Д.В.</v>
      </c>
      <c r="D269" t="s">
        <v>49</v>
      </c>
      <c r="E269">
        <f>Движение!$H$60</f>
        <v>16</v>
      </c>
      <c r="F269">
        <f>N(Движение!$I$60)</f>
        <v>15</v>
      </c>
      <c r="G269">
        <f>N(Движение!$J$60)</f>
        <v>2</v>
      </c>
      <c r="H269">
        <f>Движение!$K$60</f>
        <v>29</v>
      </c>
      <c r="I269" t="str">
        <f t="shared" si="4"/>
        <v>dd.mm_АК-15</v>
      </c>
    </row>
    <row r="270" spans="1:9" x14ac:dyDescent="0.3">
      <c r="A270">
        <v>269</v>
      </c>
      <c r="B270">
        <f>Движение!$A$60</f>
        <v>46279</v>
      </c>
      <c r="C270" t="str">
        <f>Движение!$C$60</f>
        <v>Пузанов Д.В.</v>
      </c>
      <c r="D270" t="s">
        <v>51</v>
      </c>
      <c r="E270">
        <f>Движение!$L$60</f>
        <v>147</v>
      </c>
      <c r="F270">
        <f>N(Движение!$M$60)</f>
        <v>0</v>
      </c>
      <c r="G270">
        <f>N(Движение!$N$60)</f>
        <v>8</v>
      </c>
      <c r="H270">
        <f>Движение!$O$60</f>
        <v>139</v>
      </c>
      <c r="I270" t="str">
        <f t="shared" si="4"/>
        <v/>
      </c>
    </row>
    <row r="271" spans="1:9" x14ac:dyDescent="0.3">
      <c r="A271">
        <v>270</v>
      </c>
      <c r="B271">
        <f>Движение!$A$60</f>
        <v>46279</v>
      </c>
      <c r="C271" t="str">
        <f>Движение!$C$60</f>
        <v>Пузанов Д.В.</v>
      </c>
      <c r="D271" t="s">
        <v>54</v>
      </c>
      <c r="E271">
        <f>Движение!$P$60</f>
        <v>2</v>
      </c>
      <c r="F271">
        <f>N(Движение!$Q$60)</f>
        <v>14</v>
      </c>
      <c r="G271">
        <f>N(Движение!$R$60)</f>
        <v>0</v>
      </c>
      <c r="H271">
        <f>Движение!$S$60</f>
        <v>16</v>
      </c>
      <c r="I271" t="str">
        <f t="shared" si="4"/>
        <v>dd.mm_Г 3500</v>
      </c>
    </row>
    <row r="272" spans="1:9" x14ac:dyDescent="0.3">
      <c r="A272">
        <v>271</v>
      </c>
      <c r="B272">
        <f>Движение!$A$60</f>
        <v>46279</v>
      </c>
      <c r="C272" t="str">
        <f>Движение!$C$60</f>
        <v>Пузанов Д.В.</v>
      </c>
      <c r="D272" t="s">
        <v>56</v>
      </c>
      <c r="E272">
        <f>Движение!$T$60</f>
        <v>71</v>
      </c>
      <c r="F272">
        <f>N(Движение!$U$60)</f>
        <v>0</v>
      </c>
      <c r="G272">
        <f>N(Движение!$V$60)</f>
        <v>7</v>
      </c>
      <c r="H272">
        <f>Движение!$W$60</f>
        <v>64</v>
      </c>
      <c r="I272" t="str">
        <f t="shared" si="4"/>
        <v/>
      </c>
    </row>
    <row r="273" spans="1:9" x14ac:dyDescent="0.3">
      <c r="A273">
        <v>272</v>
      </c>
      <c r="B273">
        <f>Движение!$A$60</f>
        <v>46279</v>
      </c>
      <c r="C273" t="str">
        <f>Движение!$C$60</f>
        <v>Пузанов Д.В.</v>
      </c>
      <c r="D273" t="s">
        <v>57</v>
      </c>
      <c r="E273">
        <f>Движение!$X$60</f>
        <v>15</v>
      </c>
      <c r="F273">
        <f>N(Движение!$Y$60)</f>
        <v>0</v>
      </c>
      <c r="G273">
        <f>N(Движение!$Z$60)</f>
        <v>2</v>
      </c>
      <c r="H273">
        <f>Движение!$AA$60</f>
        <v>13</v>
      </c>
      <c r="I273" t="str">
        <f t="shared" si="4"/>
        <v/>
      </c>
    </row>
    <row r="274" spans="1:9" x14ac:dyDescent="0.3">
      <c r="A274">
        <v>273</v>
      </c>
      <c r="B274">
        <f>Движение!$A$60</f>
        <v>46279</v>
      </c>
      <c r="C274" t="str">
        <f>Движение!$C$60</f>
        <v>Пузанов Д.В.</v>
      </c>
      <c r="D274" t="s">
        <v>59</v>
      </c>
      <c r="E274">
        <f>Движение!$AB$60</f>
        <v>24</v>
      </c>
      <c r="F274">
        <f>N(Движение!$AC$60)</f>
        <v>0</v>
      </c>
      <c r="G274">
        <f>N(Движение!$AD$60)</f>
        <v>1</v>
      </c>
      <c r="H274">
        <f>Движение!$AE$60</f>
        <v>23</v>
      </c>
      <c r="I274" t="str">
        <f t="shared" si="4"/>
        <v/>
      </c>
    </row>
    <row r="275" spans="1:9" x14ac:dyDescent="0.3">
      <c r="A275">
        <v>274</v>
      </c>
      <c r="B275">
        <f>Движение!$A$61</f>
        <v>46280</v>
      </c>
      <c r="C275" t="str">
        <f>Движение!$C$61</f>
        <v>Завалишин Д.Л.</v>
      </c>
      <c r="D275" t="s">
        <v>45</v>
      </c>
      <c r="E275">
        <f>Движение!$D$61</f>
        <v>5</v>
      </c>
      <c r="F275">
        <f>N(Движение!$E$61)</f>
        <v>0</v>
      </c>
      <c r="G275">
        <f>N(Движение!$F$61)</f>
        <v>0</v>
      </c>
      <c r="H275">
        <f>Движение!$G$61</f>
        <v>5</v>
      </c>
      <c r="I275" t="str">
        <f t="shared" si="4"/>
        <v/>
      </c>
    </row>
    <row r="276" spans="1:9" x14ac:dyDescent="0.3">
      <c r="A276">
        <v>275</v>
      </c>
      <c r="B276">
        <f>Движение!$A$61</f>
        <v>46280</v>
      </c>
      <c r="C276" t="str">
        <f>Движение!$C$61</f>
        <v>Завалишин Д.Л.</v>
      </c>
      <c r="D276" t="s">
        <v>49</v>
      </c>
      <c r="E276">
        <f>Движение!$H$61</f>
        <v>29</v>
      </c>
      <c r="F276">
        <f>N(Движение!$I$61)</f>
        <v>0</v>
      </c>
      <c r="G276">
        <f>N(Движение!$J$61)</f>
        <v>1</v>
      </c>
      <c r="H276">
        <f>Движение!$K$61</f>
        <v>28</v>
      </c>
      <c r="I276" t="str">
        <f t="shared" si="4"/>
        <v/>
      </c>
    </row>
    <row r="277" spans="1:9" x14ac:dyDescent="0.3">
      <c r="A277">
        <v>276</v>
      </c>
      <c r="B277">
        <f>Движение!$A$61</f>
        <v>46280</v>
      </c>
      <c r="C277" t="str">
        <f>Движение!$C$61</f>
        <v>Завалишин Д.Л.</v>
      </c>
      <c r="D277" t="s">
        <v>51</v>
      </c>
      <c r="E277">
        <f>Движение!$L$61</f>
        <v>139</v>
      </c>
      <c r="F277">
        <f>N(Движение!$M$61)</f>
        <v>0</v>
      </c>
      <c r="G277">
        <f>N(Движение!$N$61)</f>
        <v>11</v>
      </c>
      <c r="H277">
        <f>Движение!$O$61</f>
        <v>128</v>
      </c>
      <c r="I277" t="str">
        <f t="shared" si="4"/>
        <v/>
      </c>
    </row>
    <row r="278" spans="1:9" x14ac:dyDescent="0.3">
      <c r="A278">
        <v>277</v>
      </c>
      <c r="B278">
        <f>Движение!$A$61</f>
        <v>46280</v>
      </c>
      <c r="C278" t="str">
        <f>Движение!$C$61</f>
        <v>Завалишин Д.Л.</v>
      </c>
      <c r="D278" t="s">
        <v>54</v>
      </c>
      <c r="E278">
        <f>Движение!$P$61</f>
        <v>16</v>
      </c>
      <c r="F278">
        <f>N(Движение!$Q$61)</f>
        <v>0</v>
      </c>
      <c r="G278">
        <f>N(Движение!$R$61)</f>
        <v>0</v>
      </c>
      <c r="H278">
        <f>Движение!$S$61</f>
        <v>16</v>
      </c>
      <c r="I278" t="str">
        <f t="shared" si="4"/>
        <v/>
      </c>
    </row>
    <row r="279" spans="1:9" x14ac:dyDescent="0.3">
      <c r="A279">
        <v>278</v>
      </c>
      <c r="B279">
        <f>Движение!$A$61</f>
        <v>46280</v>
      </c>
      <c r="C279" t="str">
        <f>Движение!$C$61</f>
        <v>Завалишин Д.Л.</v>
      </c>
      <c r="D279" t="s">
        <v>56</v>
      </c>
      <c r="E279">
        <f>Движение!$T$61</f>
        <v>64</v>
      </c>
      <c r="F279">
        <f>N(Движение!$U$61)</f>
        <v>0</v>
      </c>
      <c r="G279">
        <f>N(Движение!$V$61)</f>
        <v>7</v>
      </c>
      <c r="H279">
        <f>Движение!$W$61</f>
        <v>57</v>
      </c>
      <c r="I279" t="str">
        <f t="shared" si="4"/>
        <v/>
      </c>
    </row>
    <row r="280" spans="1:9" x14ac:dyDescent="0.3">
      <c r="A280">
        <v>279</v>
      </c>
      <c r="B280">
        <f>Движение!$A$61</f>
        <v>46280</v>
      </c>
      <c r="C280" t="str">
        <f>Движение!$C$61</f>
        <v>Завалишин Д.Л.</v>
      </c>
      <c r="D280" t="s">
        <v>57</v>
      </c>
      <c r="E280">
        <f>Движение!$X$61</f>
        <v>13</v>
      </c>
      <c r="F280">
        <f>N(Движение!$Y$61)</f>
        <v>20</v>
      </c>
      <c r="G280">
        <f>N(Движение!$Z$61)</f>
        <v>4</v>
      </c>
      <c r="H280">
        <f>Движение!$AA$61</f>
        <v>29</v>
      </c>
      <c r="I280" t="str">
        <f t="shared" si="4"/>
        <v>dd.mm_Ми-К</v>
      </c>
    </row>
    <row r="281" spans="1:9" x14ac:dyDescent="0.3">
      <c r="A281">
        <v>280</v>
      </c>
      <c r="B281">
        <f>Движение!$A$61</f>
        <v>46280</v>
      </c>
      <c r="C281" t="str">
        <f>Движение!$C$61</f>
        <v>Завалишин Д.Л.</v>
      </c>
      <c r="D281" t="s">
        <v>59</v>
      </c>
      <c r="E281">
        <f>Движение!$AB$61</f>
        <v>23</v>
      </c>
      <c r="F281">
        <f>N(Движение!$AC$61)</f>
        <v>0</v>
      </c>
      <c r="G281">
        <f>N(Движение!$AD$61)</f>
        <v>1</v>
      </c>
      <c r="H281">
        <f>Движение!$AE$61</f>
        <v>22</v>
      </c>
      <c r="I281" t="str">
        <f t="shared" si="4"/>
        <v/>
      </c>
    </row>
    <row r="282" spans="1:9" x14ac:dyDescent="0.3">
      <c r="A282">
        <v>281</v>
      </c>
      <c r="B282">
        <f>Движение!$A$62</f>
        <v>46281</v>
      </c>
      <c r="C282" t="str">
        <f>Движение!$C$62</f>
        <v>Завалишин Д.Л.</v>
      </c>
      <c r="D282" t="s">
        <v>45</v>
      </c>
      <c r="E282">
        <f>Движение!$D$62</f>
        <v>5</v>
      </c>
      <c r="F282">
        <f>N(Движение!$E$62)</f>
        <v>0</v>
      </c>
      <c r="G282">
        <f>N(Движение!$F$62)</f>
        <v>1</v>
      </c>
      <c r="H282">
        <f>Движение!$G$62</f>
        <v>4</v>
      </c>
      <c r="I282" t="str">
        <f t="shared" si="4"/>
        <v/>
      </c>
    </row>
    <row r="283" spans="1:9" x14ac:dyDescent="0.3">
      <c r="A283">
        <v>282</v>
      </c>
      <c r="B283">
        <f>Движение!$A$62</f>
        <v>46281</v>
      </c>
      <c r="C283" t="str">
        <f>Движение!$C$62</f>
        <v>Завалишин Д.Л.</v>
      </c>
      <c r="D283" t="s">
        <v>49</v>
      </c>
      <c r="E283">
        <f>Движение!$H$62</f>
        <v>28</v>
      </c>
      <c r="F283">
        <f>N(Движение!$I$62)</f>
        <v>0</v>
      </c>
      <c r="G283">
        <f>N(Движение!$J$62)</f>
        <v>3</v>
      </c>
      <c r="H283">
        <f>Движение!$K$62</f>
        <v>25</v>
      </c>
      <c r="I283" t="str">
        <f t="shared" si="4"/>
        <v/>
      </c>
    </row>
    <row r="284" spans="1:9" x14ac:dyDescent="0.3">
      <c r="A284">
        <v>283</v>
      </c>
      <c r="B284">
        <f>Движение!$A$62</f>
        <v>46281</v>
      </c>
      <c r="C284" t="str">
        <f>Движение!$C$62</f>
        <v>Завалишин Д.Л.</v>
      </c>
      <c r="D284" t="s">
        <v>51</v>
      </c>
      <c r="E284">
        <f>Движение!$L$62</f>
        <v>128</v>
      </c>
      <c r="F284">
        <f>N(Движение!$M$62)</f>
        <v>0</v>
      </c>
      <c r="G284">
        <f>N(Движение!$N$62)</f>
        <v>13</v>
      </c>
      <c r="H284">
        <f>Движение!$O$62</f>
        <v>115</v>
      </c>
      <c r="I284" t="str">
        <f t="shared" si="4"/>
        <v/>
      </c>
    </row>
    <row r="285" spans="1:9" x14ac:dyDescent="0.3">
      <c r="A285">
        <v>284</v>
      </c>
      <c r="B285">
        <f>Движение!$A$62</f>
        <v>46281</v>
      </c>
      <c r="C285" t="str">
        <f>Движение!$C$62</f>
        <v>Завалишин Д.Л.</v>
      </c>
      <c r="D285" t="s">
        <v>54</v>
      </c>
      <c r="E285">
        <f>Движение!$P$62</f>
        <v>16</v>
      </c>
      <c r="F285">
        <f>N(Движение!$Q$62)</f>
        <v>0</v>
      </c>
      <c r="G285">
        <f>N(Движение!$R$62)</f>
        <v>0</v>
      </c>
      <c r="H285">
        <f>Движение!$S$62</f>
        <v>16</v>
      </c>
      <c r="I285" t="str">
        <f t="shared" si="4"/>
        <v/>
      </c>
    </row>
    <row r="286" spans="1:9" x14ac:dyDescent="0.3">
      <c r="A286">
        <v>285</v>
      </c>
      <c r="B286">
        <f>Движение!$A$62</f>
        <v>46281</v>
      </c>
      <c r="C286" t="str">
        <f>Движение!$C$62</f>
        <v>Завалишин Д.Л.</v>
      </c>
      <c r="D286" t="s">
        <v>56</v>
      </c>
      <c r="E286">
        <f>Движение!$T$62</f>
        <v>57</v>
      </c>
      <c r="F286">
        <f>N(Движение!$U$62)</f>
        <v>0</v>
      </c>
      <c r="G286">
        <f>N(Движение!$V$62)</f>
        <v>12</v>
      </c>
      <c r="H286">
        <f>Движение!$W$62</f>
        <v>45</v>
      </c>
      <c r="I286" t="str">
        <f t="shared" si="4"/>
        <v/>
      </c>
    </row>
    <row r="287" spans="1:9" x14ac:dyDescent="0.3">
      <c r="A287">
        <v>286</v>
      </c>
      <c r="B287">
        <f>Движение!$A$62</f>
        <v>46281</v>
      </c>
      <c r="C287" t="str">
        <f>Движение!$C$62</f>
        <v>Завалишин Д.Л.</v>
      </c>
      <c r="D287" t="s">
        <v>57</v>
      </c>
      <c r="E287">
        <f>Движение!$X$62</f>
        <v>29</v>
      </c>
      <c r="F287">
        <f>N(Движение!$Y$62)</f>
        <v>0</v>
      </c>
      <c r="G287">
        <f>N(Движение!$Z$62)</f>
        <v>0</v>
      </c>
      <c r="H287">
        <f>Движение!$AA$62</f>
        <v>29</v>
      </c>
      <c r="I287" t="str">
        <f t="shared" si="4"/>
        <v/>
      </c>
    </row>
    <row r="288" spans="1:9" x14ac:dyDescent="0.3">
      <c r="A288">
        <v>287</v>
      </c>
      <c r="B288">
        <f>Движение!$A$62</f>
        <v>46281</v>
      </c>
      <c r="C288" t="str">
        <f>Движение!$C$62</f>
        <v>Завалишин Д.Л.</v>
      </c>
      <c r="D288" t="s">
        <v>59</v>
      </c>
      <c r="E288">
        <f>Движение!$AB$62</f>
        <v>22</v>
      </c>
      <c r="F288">
        <f>N(Движение!$AC$62)</f>
        <v>0</v>
      </c>
      <c r="G288">
        <f>N(Движение!$AD$62)</f>
        <v>1</v>
      </c>
      <c r="H288">
        <f>Движение!$AE$62</f>
        <v>21</v>
      </c>
      <c r="I288" t="str">
        <f t="shared" si="4"/>
        <v/>
      </c>
    </row>
    <row r="289" spans="1:9" x14ac:dyDescent="0.3">
      <c r="A289">
        <v>288</v>
      </c>
      <c r="B289">
        <f>Движение!$A$63</f>
        <v>46282</v>
      </c>
      <c r="C289" t="str">
        <f>Движение!$C$63</f>
        <v>Завалишин Д.Л.</v>
      </c>
      <c r="D289" t="s">
        <v>45</v>
      </c>
      <c r="E289">
        <f>Движение!$D$63</f>
        <v>4</v>
      </c>
      <c r="F289">
        <f>N(Движение!$E$63)</f>
        <v>0</v>
      </c>
      <c r="G289">
        <f>N(Движение!$F$63)</f>
        <v>1</v>
      </c>
      <c r="H289">
        <f>Движение!$G$63</f>
        <v>3</v>
      </c>
      <c r="I289" t="str">
        <f t="shared" si="4"/>
        <v/>
      </c>
    </row>
    <row r="290" spans="1:9" x14ac:dyDescent="0.3">
      <c r="A290">
        <v>289</v>
      </c>
      <c r="B290">
        <f>Движение!$A$63</f>
        <v>46282</v>
      </c>
      <c r="C290" t="str">
        <f>Движение!$C$63</f>
        <v>Завалишин Д.Л.</v>
      </c>
      <c r="D290" t="s">
        <v>49</v>
      </c>
      <c r="E290">
        <f>Движение!$H$63</f>
        <v>25</v>
      </c>
      <c r="F290">
        <f>N(Движение!$I$63)</f>
        <v>3</v>
      </c>
      <c r="G290">
        <f>N(Движение!$J$63)</f>
        <v>3</v>
      </c>
      <c r="H290">
        <f>Движение!$K$63</f>
        <v>25</v>
      </c>
      <c r="I290" t="str">
        <f t="shared" si="4"/>
        <v>dd.mm_АК-15</v>
      </c>
    </row>
    <row r="291" spans="1:9" x14ac:dyDescent="0.3">
      <c r="A291">
        <v>290</v>
      </c>
      <c r="B291">
        <f>Движение!$A$63</f>
        <v>46282</v>
      </c>
      <c r="C291" t="str">
        <f>Движение!$C$63</f>
        <v>Завалишин Д.Л.</v>
      </c>
      <c r="D291" t="s">
        <v>51</v>
      </c>
      <c r="E291">
        <f>Движение!$L$63</f>
        <v>115</v>
      </c>
      <c r="F291">
        <f>N(Движение!$M$63)</f>
        <v>0</v>
      </c>
      <c r="G291">
        <f>N(Движение!$N$63)</f>
        <v>13</v>
      </c>
      <c r="H291">
        <f>Движение!$O$63</f>
        <v>102</v>
      </c>
      <c r="I291" t="str">
        <f t="shared" si="4"/>
        <v/>
      </c>
    </row>
    <row r="292" spans="1:9" x14ac:dyDescent="0.3">
      <c r="A292">
        <v>291</v>
      </c>
      <c r="B292">
        <f>Движение!$A$63</f>
        <v>46282</v>
      </c>
      <c r="C292" t="str">
        <f>Движение!$C$63</f>
        <v>Завалишин Д.Л.</v>
      </c>
      <c r="D292" t="s">
        <v>54</v>
      </c>
      <c r="E292">
        <f>Движение!$P$63</f>
        <v>16</v>
      </c>
      <c r="F292">
        <f>N(Движение!$Q$63)</f>
        <v>0</v>
      </c>
      <c r="G292">
        <f>N(Движение!$R$63)</f>
        <v>0</v>
      </c>
      <c r="H292">
        <f>Движение!$S$63</f>
        <v>16</v>
      </c>
      <c r="I292" t="str">
        <f t="shared" si="4"/>
        <v/>
      </c>
    </row>
    <row r="293" spans="1:9" x14ac:dyDescent="0.3">
      <c r="A293">
        <v>292</v>
      </c>
      <c r="B293">
        <f>Движение!$A$63</f>
        <v>46282</v>
      </c>
      <c r="C293" t="str">
        <f>Движение!$C$63</f>
        <v>Завалишин Д.Л.</v>
      </c>
      <c r="D293" t="s">
        <v>56</v>
      </c>
      <c r="E293">
        <f>Движение!$T$63</f>
        <v>45</v>
      </c>
      <c r="F293">
        <f>N(Движение!$U$63)</f>
        <v>0</v>
      </c>
      <c r="G293">
        <f>N(Движение!$V$63)</f>
        <v>3</v>
      </c>
      <c r="H293">
        <f>Движение!$W$63</f>
        <v>42</v>
      </c>
      <c r="I293" t="str">
        <f t="shared" si="4"/>
        <v/>
      </c>
    </row>
    <row r="294" spans="1:9" x14ac:dyDescent="0.3">
      <c r="A294">
        <v>293</v>
      </c>
      <c r="B294">
        <f>Движение!$A$63</f>
        <v>46282</v>
      </c>
      <c r="C294" t="str">
        <f>Движение!$C$63</f>
        <v>Завалишин Д.Л.</v>
      </c>
      <c r="D294" t="s">
        <v>57</v>
      </c>
      <c r="E294">
        <f>Движение!$X$63</f>
        <v>29</v>
      </c>
      <c r="F294">
        <f>N(Движение!$Y$63)</f>
        <v>0</v>
      </c>
      <c r="G294">
        <f>N(Движение!$Z$63)</f>
        <v>1</v>
      </c>
      <c r="H294">
        <f>Движение!$AA$63</f>
        <v>28</v>
      </c>
      <c r="I294" t="str">
        <f t="shared" si="4"/>
        <v/>
      </c>
    </row>
    <row r="295" spans="1:9" x14ac:dyDescent="0.3">
      <c r="A295">
        <v>294</v>
      </c>
      <c r="B295">
        <f>Движение!$A$63</f>
        <v>46282</v>
      </c>
      <c r="C295" t="str">
        <f>Движение!$C$63</f>
        <v>Завалишин Д.Л.</v>
      </c>
      <c r="D295" t="s">
        <v>59</v>
      </c>
      <c r="E295">
        <f>Движение!$AB$63</f>
        <v>21</v>
      </c>
      <c r="F295">
        <f>N(Движение!$AC$63)</f>
        <v>0</v>
      </c>
      <c r="G295">
        <f>N(Движение!$AD$63)</f>
        <v>2</v>
      </c>
      <c r="H295">
        <f>Движение!$AE$63</f>
        <v>19</v>
      </c>
      <c r="I295" t="str">
        <f t="shared" si="4"/>
        <v/>
      </c>
    </row>
    <row r="296" spans="1:9" x14ac:dyDescent="0.3">
      <c r="A296">
        <v>295</v>
      </c>
      <c r="B296">
        <f>Движение!$A$64</f>
        <v>46283</v>
      </c>
      <c r="C296" t="str">
        <f>Движение!$C$64</f>
        <v>Пузанов Д.В.</v>
      </c>
      <c r="D296" t="s">
        <v>45</v>
      </c>
      <c r="E296">
        <f>Движение!$D$64</f>
        <v>3</v>
      </c>
      <c r="F296">
        <f>N(Движение!$E$64)</f>
        <v>0</v>
      </c>
      <c r="G296">
        <f>N(Движение!$F$64)</f>
        <v>1</v>
      </c>
      <c r="H296">
        <f>Движение!$G$64</f>
        <v>2</v>
      </c>
      <c r="I296" t="str">
        <f t="shared" si="4"/>
        <v/>
      </c>
    </row>
    <row r="297" spans="1:9" x14ac:dyDescent="0.3">
      <c r="A297">
        <v>296</v>
      </c>
      <c r="B297">
        <f>Движение!$A$64</f>
        <v>46283</v>
      </c>
      <c r="C297" t="str">
        <f>Движение!$C$64</f>
        <v>Пузанов Д.В.</v>
      </c>
      <c r="D297" t="s">
        <v>49</v>
      </c>
      <c r="E297">
        <f>Движение!$H$64</f>
        <v>25</v>
      </c>
      <c r="F297">
        <f>N(Движение!$I$64)</f>
        <v>0</v>
      </c>
      <c r="G297">
        <f>N(Движение!$J$64)</f>
        <v>1</v>
      </c>
      <c r="H297">
        <f>Движение!$K$64</f>
        <v>24</v>
      </c>
      <c r="I297" t="str">
        <f t="shared" si="4"/>
        <v/>
      </c>
    </row>
    <row r="298" spans="1:9" x14ac:dyDescent="0.3">
      <c r="A298">
        <v>297</v>
      </c>
      <c r="B298">
        <f>Движение!$A$64</f>
        <v>46283</v>
      </c>
      <c r="C298" t="str">
        <f>Движение!$C$64</f>
        <v>Пузанов Д.В.</v>
      </c>
      <c r="D298" t="s">
        <v>51</v>
      </c>
      <c r="E298">
        <f>Движение!$L$64</f>
        <v>102</v>
      </c>
      <c r="F298">
        <f>N(Движение!$M$64)</f>
        <v>0</v>
      </c>
      <c r="G298">
        <f>N(Движение!$N$64)</f>
        <v>12</v>
      </c>
      <c r="H298">
        <f>Движение!$O$64</f>
        <v>90</v>
      </c>
      <c r="I298" t="str">
        <f t="shared" si="4"/>
        <v/>
      </c>
    </row>
    <row r="299" spans="1:9" x14ac:dyDescent="0.3">
      <c r="A299">
        <v>298</v>
      </c>
      <c r="B299">
        <f>Движение!$A$64</f>
        <v>46283</v>
      </c>
      <c r="C299" t="str">
        <f>Движение!$C$64</f>
        <v>Пузанов Д.В.</v>
      </c>
      <c r="D299" t="s">
        <v>54</v>
      </c>
      <c r="E299">
        <f>Движение!$P$64</f>
        <v>16</v>
      </c>
      <c r="F299">
        <f>N(Движение!$Q$64)</f>
        <v>0</v>
      </c>
      <c r="G299">
        <f>N(Движение!$R$64)</f>
        <v>1</v>
      </c>
      <c r="H299">
        <f>Движение!$S$64</f>
        <v>15</v>
      </c>
      <c r="I299" t="str">
        <f t="shared" si="4"/>
        <v/>
      </c>
    </row>
    <row r="300" spans="1:9" x14ac:dyDescent="0.3">
      <c r="A300">
        <v>299</v>
      </c>
      <c r="B300">
        <f>Движение!$A$64</f>
        <v>46283</v>
      </c>
      <c r="C300" t="str">
        <f>Движение!$C$64</f>
        <v>Пузанов Д.В.</v>
      </c>
      <c r="D300" t="s">
        <v>56</v>
      </c>
      <c r="E300">
        <f>Движение!$T$64</f>
        <v>42</v>
      </c>
      <c r="F300">
        <f>N(Движение!$U$64)</f>
        <v>0</v>
      </c>
      <c r="G300">
        <f>N(Движение!$V$64)</f>
        <v>4</v>
      </c>
      <c r="H300">
        <f>Движение!$W$64</f>
        <v>38</v>
      </c>
      <c r="I300" t="str">
        <f t="shared" si="4"/>
        <v/>
      </c>
    </row>
    <row r="301" spans="1:9" x14ac:dyDescent="0.3">
      <c r="A301">
        <v>300</v>
      </c>
      <c r="B301">
        <f>Движение!$A$64</f>
        <v>46283</v>
      </c>
      <c r="C301" t="str">
        <f>Движение!$C$64</f>
        <v>Пузанов Д.В.</v>
      </c>
      <c r="D301" t="s">
        <v>57</v>
      </c>
      <c r="E301">
        <f>Движение!$X$64</f>
        <v>28</v>
      </c>
      <c r="F301">
        <f>N(Движение!$Y$64)</f>
        <v>0</v>
      </c>
      <c r="G301">
        <f>N(Движение!$Z$64)</f>
        <v>0</v>
      </c>
      <c r="H301">
        <f>Движение!$AA$64</f>
        <v>28</v>
      </c>
      <c r="I301" t="str">
        <f t="shared" si="4"/>
        <v/>
      </c>
    </row>
    <row r="302" spans="1:9" x14ac:dyDescent="0.3">
      <c r="A302">
        <v>301</v>
      </c>
      <c r="B302">
        <f>Движение!$A$64</f>
        <v>46283</v>
      </c>
      <c r="C302" t="str">
        <f>Движение!$C$64</f>
        <v>Пузанов Д.В.</v>
      </c>
      <c r="D302" t="s">
        <v>59</v>
      </c>
      <c r="E302">
        <f>Движение!$AB$64</f>
        <v>19</v>
      </c>
      <c r="F302">
        <f>N(Движение!$AC$64)</f>
        <v>0</v>
      </c>
      <c r="G302">
        <f>N(Движение!$AD$64)</f>
        <v>0</v>
      </c>
      <c r="H302">
        <f>Движение!$AE$64</f>
        <v>19</v>
      </c>
      <c r="I302" t="str">
        <f t="shared" si="4"/>
        <v/>
      </c>
    </row>
    <row r="303" spans="1:9" x14ac:dyDescent="0.3">
      <c r="A303">
        <v>302</v>
      </c>
      <c r="B303">
        <f>Движение!$A$65</f>
        <v>46284</v>
      </c>
      <c r="C303" t="str">
        <f>Движение!$C$65</f>
        <v>Завалишин Д.Л.</v>
      </c>
      <c r="D303" t="s">
        <v>45</v>
      </c>
      <c r="E303">
        <f>Движение!$D$65</f>
        <v>2</v>
      </c>
      <c r="F303">
        <f>N(Движение!$E$65)</f>
        <v>0</v>
      </c>
      <c r="G303">
        <f>N(Движение!$F$65)</f>
        <v>0</v>
      </c>
      <c r="H303">
        <f>Движение!$G$65</f>
        <v>2</v>
      </c>
      <c r="I303" t="str">
        <f t="shared" si="4"/>
        <v/>
      </c>
    </row>
    <row r="304" spans="1:9" x14ac:dyDescent="0.3">
      <c r="A304">
        <v>303</v>
      </c>
      <c r="B304">
        <f>Движение!$A$65</f>
        <v>46284</v>
      </c>
      <c r="C304" t="str">
        <f>Движение!$C$65</f>
        <v>Завалишин Д.Л.</v>
      </c>
      <c r="D304" t="s">
        <v>49</v>
      </c>
      <c r="E304">
        <f>Движение!$H$65</f>
        <v>24</v>
      </c>
      <c r="F304">
        <f>N(Движение!$I$65)</f>
        <v>0</v>
      </c>
      <c r="G304">
        <f>N(Движение!$J$65)</f>
        <v>0</v>
      </c>
      <c r="H304">
        <f>Движение!$K$65</f>
        <v>24</v>
      </c>
      <c r="I304" t="str">
        <f t="shared" si="4"/>
        <v/>
      </c>
    </row>
    <row r="305" spans="1:9" x14ac:dyDescent="0.3">
      <c r="A305">
        <v>304</v>
      </c>
      <c r="B305">
        <f>Движение!$A$65</f>
        <v>46284</v>
      </c>
      <c r="C305" t="str">
        <f>Движение!$C$65</f>
        <v>Завалишин Д.Л.</v>
      </c>
      <c r="D305" t="s">
        <v>51</v>
      </c>
      <c r="E305">
        <f>Движение!$L$65</f>
        <v>90</v>
      </c>
      <c r="F305">
        <f>N(Движение!$M$65)</f>
        <v>0</v>
      </c>
      <c r="G305">
        <f>N(Движение!$N$65)</f>
        <v>15</v>
      </c>
      <c r="H305">
        <f>Движение!$O$65</f>
        <v>75</v>
      </c>
      <c r="I305" t="str">
        <f t="shared" si="4"/>
        <v/>
      </c>
    </row>
    <row r="306" spans="1:9" x14ac:dyDescent="0.3">
      <c r="A306">
        <v>305</v>
      </c>
      <c r="B306">
        <f>Движение!$A$65</f>
        <v>46284</v>
      </c>
      <c r="C306" t="str">
        <f>Движение!$C$65</f>
        <v>Завалишин Д.Л.</v>
      </c>
      <c r="D306" t="s">
        <v>54</v>
      </c>
      <c r="E306">
        <f>Движение!$P$65</f>
        <v>15</v>
      </c>
      <c r="F306">
        <f>N(Движение!$Q$65)</f>
        <v>0</v>
      </c>
      <c r="G306">
        <f>N(Движение!$R$65)</f>
        <v>0</v>
      </c>
      <c r="H306">
        <f>Движение!$S$65</f>
        <v>15</v>
      </c>
      <c r="I306" t="str">
        <f t="shared" si="4"/>
        <v/>
      </c>
    </row>
    <row r="307" spans="1:9" x14ac:dyDescent="0.3">
      <c r="A307">
        <v>306</v>
      </c>
      <c r="B307">
        <f>Движение!$A$65</f>
        <v>46284</v>
      </c>
      <c r="C307" t="str">
        <f>Движение!$C$65</f>
        <v>Завалишин Д.Л.</v>
      </c>
      <c r="D307" t="s">
        <v>56</v>
      </c>
      <c r="E307">
        <f>Движение!$T$65</f>
        <v>38</v>
      </c>
      <c r="F307">
        <f>N(Движение!$U$65)</f>
        <v>0</v>
      </c>
      <c r="G307">
        <f>N(Движение!$V$65)</f>
        <v>8</v>
      </c>
      <c r="H307">
        <f>Движение!$W$65</f>
        <v>30</v>
      </c>
      <c r="I307" t="str">
        <f t="shared" si="4"/>
        <v/>
      </c>
    </row>
    <row r="308" spans="1:9" x14ac:dyDescent="0.3">
      <c r="A308">
        <v>307</v>
      </c>
      <c r="B308">
        <f>Движение!$A$65</f>
        <v>46284</v>
      </c>
      <c r="C308" t="str">
        <f>Движение!$C$65</f>
        <v>Завалишин Д.Л.</v>
      </c>
      <c r="D308" t="s">
        <v>57</v>
      </c>
      <c r="E308">
        <f>Движение!$X$65</f>
        <v>28</v>
      </c>
      <c r="F308">
        <f>N(Движение!$Y$65)</f>
        <v>0</v>
      </c>
      <c r="G308">
        <f>N(Движение!$Z$65)</f>
        <v>0</v>
      </c>
      <c r="H308">
        <f>Движение!$AA$65</f>
        <v>28</v>
      </c>
      <c r="I308" t="str">
        <f t="shared" si="4"/>
        <v/>
      </c>
    </row>
    <row r="309" spans="1:9" x14ac:dyDescent="0.3">
      <c r="A309">
        <v>308</v>
      </c>
      <c r="B309">
        <f>Движение!$A$65</f>
        <v>46284</v>
      </c>
      <c r="C309" t="str">
        <f>Движение!$C$65</f>
        <v>Завалишин Д.Л.</v>
      </c>
      <c r="D309" t="s">
        <v>59</v>
      </c>
      <c r="E309">
        <f>Движение!$AB$65</f>
        <v>19</v>
      </c>
      <c r="F309">
        <f>N(Движение!$AC$65)</f>
        <v>0</v>
      </c>
      <c r="G309">
        <f>N(Движение!$AD$65)</f>
        <v>0</v>
      </c>
      <c r="H309">
        <f>Движение!$AE$65</f>
        <v>19</v>
      </c>
      <c r="I309" t="str">
        <f t="shared" si="4"/>
        <v/>
      </c>
    </row>
    <row r="310" spans="1:9" x14ac:dyDescent="0.3">
      <c r="A310">
        <v>309</v>
      </c>
      <c r="B310">
        <f>Движение!$A$66</f>
        <v>46285</v>
      </c>
      <c r="C310" t="str">
        <f>Движение!$C$66</f>
        <v>Завалишин Д.Л.</v>
      </c>
      <c r="D310" t="s">
        <v>45</v>
      </c>
      <c r="E310">
        <f>Движение!$D$66</f>
        <v>2</v>
      </c>
      <c r="F310">
        <f>N(Движение!$E$66)</f>
        <v>28</v>
      </c>
      <c r="G310">
        <f>N(Движение!$F$66)</f>
        <v>3</v>
      </c>
      <c r="H310">
        <f>Движение!$G$66</f>
        <v>27</v>
      </c>
      <c r="I310" t="str">
        <f t="shared" si="4"/>
        <v>dd.mm_АК-10</v>
      </c>
    </row>
    <row r="311" spans="1:9" x14ac:dyDescent="0.3">
      <c r="A311">
        <v>310</v>
      </c>
      <c r="B311">
        <f>Движение!$A$66</f>
        <v>46285</v>
      </c>
      <c r="C311" t="str">
        <f>Движение!$C$66</f>
        <v>Завалишин Д.Л.</v>
      </c>
      <c r="D311" t="s">
        <v>49</v>
      </c>
      <c r="E311">
        <f>Движение!$H$66</f>
        <v>24</v>
      </c>
      <c r="F311">
        <f>N(Движение!$I$66)</f>
        <v>0</v>
      </c>
      <c r="G311">
        <f>N(Движение!$J$66)</f>
        <v>2</v>
      </c>
      <c r="H311">
        <f>Движение!$K$66</f>
        <v>22</v>
      </c>
      <c r="I311" t="str">
        <f t="shared" si="4"/>
        <v/>
      </c>
    </row>
    <row r="312" spans="1:9" x14ac:dyDescent="0.3">
      <c r="A312">
        <v>311</v>
      </c>
      <c r="B312">
        <f>Движение!$A$66</f>
        <v>46285</v>
      </c>
      <c r="C312" t="str">
        <f>Движение!$C$66</f>
        <v>Завалишин Д.Л.</v>
      </c>
      <c r="D312" t="s">
        <v>51</v>
      </c>
      <c r="E312">
        <f>Движение!$L$66</f>
        <v>75</v>
      </c>
      <c r="F312">
        <f>N(Движение!$M$66)</f>
        <v>0</v>
      </c>
      <c r="G312">
        <f>N(Движение!$N$66)</f>
        <v>13</v>
      </c>
      <c r="H312">
        <f>Движение!$O$66</f>
        <v>62</v>
      </c>
      <c r="I312" t="str">
        <f t="shared" si="4"/>
        <v/>
      </c>
    </row>
    <row r="313" spans="1:9" x14ac:dyDescent="0.3">
      <c r="A313">
        <v>312</v>
      </c>
      <c r="B313">
        <f>Движение!$A$66</f>
        <v>46285</v>
      </c>
      <c r="C313" t="str">
        <f>Движение!$C$66</f>
        <v>Завалишин Д.Л.</v>
      </c>
      <c r="D313" t="s">
        <v>54</v>
      </c>
      <c r="E313">
        <f>Движение!$P$66</f>
        <v>15</v>
      </c>
      <c r="F313">
        <f>N(Движение!$Q$66)</f>
        <v>0</v>
      </c>
      <c r="G313">
        <f>N(Движение!$R$66)</f>
        <v>2</v>
      </c>
      <c r="H313">
        <f>Движение!$S$66</f>
        <v>13</v>
      </c>
      <c r="I313" t="str">
        <f t="shared" si="4"/>
        <v/>
      </c>
    </row>
    <row r="314" spans="1:9" x14ac:dyDescent="0.3">
      <c r="A314">
        <v>313</v>
      </c>
      <c r="B314">
        <f>Движение!$A$66</f>
        <v>46285</v>
      </c>
      <c r="C314" t="str">
        <f>Движение!$C$66</f>
        <v>Завалишин Д.Л.</v>
      </c>
      <c r="D314" t="s">
        <v>56</v>
      </c>
      <c r="E314">
        <f>Движение!$T$66</f>
        <v>30</v>
      </c>
      <c r="F314">
        <f>N(Движение!$U$66)</f>
        <v>0</v>
      </c>
      <c r="G314">
        <f>N(Движение!$V$66)</f>
        <v>8</v>
      </c>
      <c r="H314">
        <f>Движение!$W$66</f>
        <v>22</v>
      </c>
      <c r="I314" t="str">
        <f t="shared" si="4"/>
        <v/>
      </c>
    </row>
    <row r="315" spans="1:9" x14ac:dyDescent="0.3">
      <c r="A315">
        <v>314</v>
      </c>
      <c r="B315">
        <f>Движение!$A$66</f>
        <v>46285</v>
      </c>
      <c r="C315" t="str">
        <f>Движение!$C$66</f>
        <v>Завалишин Д.Л.</v>
      </c>
      <c r="D315" t="s">
        <v>57</v>
      </c>
      <c r="E315">
        <f>Движение!$X$66</f>
        <v>28</v>
      </c>
      <c r="F315">
        <f>N(Движение!$Y$66)</f>
        <v>0</v>
      </c>
      <c r="G315">
        <f>N(Движение!$Z$66)</f>
        <v>4</v>
      </c>
      <c r="H315">
        <f>Движение!$AA$66</f>
        <v>24</v>
      </c>
      <c r="I315" t="str">
        <f t="shared" si="4"/>
        <v/>
      </c>
    </row>
    <row r="316" spans="1:9" x14ac:dyDescent="0.3">
      <c r="A316">
        <v>315</v>
      </c>
      <c r="B316">
        <f>Движение!$A$66</f>
        <v>46285</v>
      </c>
      <c r="C316" t="str">
        <f>Движение!$C$66</f>
        <v>Завалишин Д.Л.</v>
      </c>
      <c r="D316" t="s">
        <v>59</v>
      </c>
      <c r="E316">
        <f>Движение!$AB$66</f>
        <v>19</v>
      </c>
      <c r="F316">
        <f>N(Движение!$AC$66)</f>
        <v>0</v>
      </c>
      <c r="G316">
        <f>N(Движение!$AD$66)</f>
        <v>1</v>
      </c>
      <c r="H316">
        <f>Движение!$AE$66</f>
        <v>18</v>
      </c>
      <c r="I316" t="str">
        <f t="shared" si="4"/>
        <v/>
      </c>
    </row>
    <row r="317" spans="1:9" x14ac:dyDescent="0.3">
      <c r="A317">
        <v>316</v>
      </c>
      <c r="B317">
        <f>Движение!$A$67</f>
        <v>46286</v>
      </c>
      <c r="C317" t="str">
        <f>Движение!$C$67</f>
        <v>Пузанов Д.В.</v>
      </c>
      <c r="D317" t="s">
        <v>45</v>
      </c>
      <c r="E317">
        <f>Движение!$D$67</f>
        <v>27</v>
      </c>
      <c r="F317">
        <f>N(Движение!$E$67)</f>
        <v>0</v>
      </c>
      <c r="G317">
        <f>N(Движение!$F$67)</f>
        <v>1</v>
      </c>
      <c r="H317">
        <f>Движение!$G$67</f>
        <v>26</v>
      </c>
      <c r="I317" t="str">
        <f t="shared" si="4"/>
        <v/>
      </c>
    </row>
    <row r="318" spans="1:9" x14ac:dyDescent="0.3">
      <c r="A318">
        <v>317</v>
      </c>
      <c r="B318">
        <f>Движение!$A$67</f>
        <v>46286</v>
      </c>
      <c r="C318" t="str">
        <f>Движение!$C$67</f>
        <v>Пузанов Д.В.</v>
      </c>
      <c r="D318" t="s">
        <v>49</v>
      </c>
      <c r="E318">
        <f>Движение!$H$67</f>
        <v>22</v>
      </c>
      <c r="F318">
        <f>N(Движение!$I$67)</f>
        <v>0</v>
      </c>
      <c r="G318">
        <f>N(Движение!$J$67)</f>
        <v>2</v>
      </c>
      <c r="H318">
        <f>Движение!$K$67</f>
        <v>20</v>
      </c>
      <c r="I318" t="str">
        <f t="shared" si="4"/>
        <v/>
      </c>
    </row>
    <row r="319" spans="1:9" x14ac:dyDescent="0.3">
      <c r="A319">
        <v>318</v>
      </c>
      <c r="B319">
        <f>Движение!$A$67</f>
        <v>46286</v>
      </c>
      <c r="C319" t="str">
        <f>Движение!$C$67</f>
        <v>Пузанов Д.В.</v>
      </c>
      <c r="D319" t="s">
        <v>51</v>
      </c>
      <c r="E319">
        <f>Движение!$L$67</f>
        <v>62</v>
      </c>
      <c r="F319">
        <f>N(Движение!$M$67)</f>
        <v>0</v>
      </c>
      <c r="G319">
        <f>N(Движение!$N$67)</f>
        <v>14</v>
      </c>
      <c r="H319">
        <f>Движение!$O$67</f>
        <v>48</v>
      </c>
      <c r="I319" t="str">
        <f t="shared" si="4"/>
        <v/>
      </c>
    </row>
    <row r="320" spans="1:9" x14ac:dyDescent="0.3">
      <c r="A320">
        <v>319</v>
      </c>
      <c r="B320">
        <f>Движение!$A$67</f>
        <v>46286</v>
      </c>
      <c r="C320" t="str">
        <f>Движение!$C$67</f>
        <v>Пузанов Д.В.</v>
      </c>
      <c r="D320" t="s">
        <v>54</v>
      </c>
      <c r="E320">
        <f>Движение!$P$67</f>
        <v>13</v>
      </c>
      <c r="F320">
        <f>N(Движение!$Q$67)</f>
        <v>0</v>
      </c>
      <c r="G320">
        <f>N(Движение!$R$67)</f>
        <v>0</v>
      </c>
      <c r="H320">
        <f>Движение!$S$67</f>
        <v>13</v>
      </c>
      <c r="I320" t="str">
        <f t="shared" si="4"/>
        <v/>
      </c>
    </row>
    <row r="321" spans="1:9" x14ac:dyDescent="0.3">
      <c r="A321">
        <v>320</v>
      </c>
      <c r="B321">
        <f>Движение!$A$67</f>
        <v>46286</v>
      </c>
      <c r="C321" t="str">
        <f>Движение!$C$67</f>
        <v>Пузанов Д.В.</v>
      </c>
      <c r="D321" t="s">
        <v>56</v>
      </c>
      <c r="E321">
        <f>Движение!$T$67</f>
        <v>22</v>
      </c>
      <c r="F321">
        <f>N(Движение!$U$67)</f>
        <v>0</v>
      </c>
      <c r="G321">
        <f>N(Движение!$V$67)</f>
        <v>4</v>
      </c>
      <c r="H321">
        <f>Движение!$W$67</f>
        <v>18</v>
      </c>
      <c r="I321" t="str">
        <f t="shared" si="4"/>
        <v/>
      </c>
    </row>
    <row r="322" spans="1:9" x14ac:dyDescent="0.3">
      <c r="A322">
        <v>321</v>
      </c>
      <c r="B322">
        <f>Движение!$A$67</f>
        <v>46286</v>
      </c>
      <c r="C322" t="str">
        <f>Движение!$C$67</f>
        <v>Пузанов Д.В.</v>
      </c>
      <c r="D322" t="s">
        <v>57</v>
      </c>
      <c r="E322">
        <f>Движение!$X$67</f>
        <v>24</v>
      </c>
      <c r="F322">
        <f>N(Движение!$Y$67)</f>
        <v>0</v>
      </c>
      <c r="G322">
        <f>N(Движение!$Z$67)</f>
        <v>3</v>
      </c>
      <c r="H322">
        <f>Движение!$AA$67</f>
        <v>21</v>
      </c>
      <c r="I322" t="str">
        <f t="shared" ref="I322:I385" si="5">IF($F322&gt;0,TEXT($B322,"dd.mm")&amp;"_"&amp;$D322,"")</f>
        <v/>
      </c>
    </row>
    <row r="323" spans="1:9" x14ac:dyDescent="0.3">
      <c r="A323">
        <v>322</v>
      </c>
      <c r="B323">
        <f>Движение!$A$67</f>
        <v>46286</v>
      </c>
      <c r="C323" t="str">
        <f>Движение!$C$67</f>
        <v>Пузанов Д.В.</v>
      </c>
      <c r="D323" t="s">
        <v>59</v>
      </c>
      <c r="E323">
        <f>Движение!$AB$67</f>
        <v>18</v>
      </c>
      <c r="F323">
        <f>N(Движение!$AC$67)</f>
        <v>0</v>
      </c>
      <c r="G323">
        <f>N(Движение!$AD$67)</f>
        <v>3</v>
      </c>
      <c r="H323">
        <f>Движение!$AE$67</f>
        <v>15</v>
      </c>
      <c r="I323" t="str">
        <f t="shared" si="5"/>
        <v/>
      </c>
    </row>
    <row r="324" spans="1:9" x14ac:dyDescent="0.3">
      <c r="A324">
        <v>323</v>
      </c>
      <c r="B324">
        <f>Движение!$A$68</f>
        <v>46287</v>
      </c>
      <c r="C324">
        <f>Движение!$C$68</f>
        <v>0</v>
      </c>
      <c r="D324" t="s">
        <v>45</v>
      </c>
      <c r="E324">
        <f>Движение!$D$68</f>
        <v>26</v>
      </c>
      <c r="F324">
        <f>N(Движение!$E$68)</f>
        <v>0</v>
      </c>
      <c r="G324">
        <f>N(Движение!$F$68)</f>
        <v>0</v>
      </c>
      <c r="H324">
        <f>Движение!$G$68</f>
        <v>26</v>
      </c>
      <c r="I324" t="str">
        <f t="shared" si="5"/>
        <v/>
      </c>
    </row>
    <row r="325" spans="1:9" x14ac:dyDescent="0.3">
      <c r="A325">
        <v>324</v>
      </c>
      <c r="B325">
        <f>Движение!$A$68</f>
        <v>46287</v>
      </c>
      <c r="C325">
        <f>Движение!$C$68</f>
        <v>0</v>
      </c>
      <c r="D325" t="s">
        <v>49</v>
      </c>
      <c r="E325">
        <f>Движение!$H$68</f>
        <v>20</v>
      </c>
      <c r="F325">
        <f>N(Движение!$I$68)</f>
        <v>0</v>
      </c>
      <c r="G325">
        <f>N(Движение!$J$68)</f>
        <v>0</v>
      </c>
      <c r="H325">
        <f>Движение!$K$68</f>
        <v>20</v>
      </c>
      <c r="I325" t="str">
        <f t="shared" si="5"/>
        <v/>
      </c>
    </row>
    <row r="326" spans="1:9" x14ac:dyDescent="0.3">
      <c r="A326">
        <v>325</v>
      </c>
      <c r="B326">
        <f>Движение!$A$68</f>
        <v>46287</v>
      </c>
      <c r="C326">
        <f>Движение!$C$68</f>
        <v>0</v>
      </c>
      <c r="D326" t="s">
        <v>51</v>
      </c>
      <c r="E326">
        <f>Движение!$L$68</f>
        <v>48</v>
      </c>
      <c r="F326">
        <f>N(Движение!$M$68)</f>
        <v>0</v>
      </c>
      <c r="G326">
        <f>N(Движение!$N$68)</f>
        <v>0</v>
      </c>
      <c r="H326">
        <f>Движение!$O$68</f>
        <v>48</v>
      </c>
      <c r="I326" t="str">
        <f t="shared" si="5"/>
        <v/>
      </c>
    </row>
    <row r="327" spans="1:9" x14ac:dyDescent="0.3">
      <c r="A327">
        <v>326</v>
      </c>
      <c r="B327">
        <f>Движение!$A$68</f>
        <v>46287</v>
      </c>
      <c r="C327">
        <f>Движение!$C$68</f>
        <v>0</v>
      </c>
      <c r="D327" t="s">
        <v>54</v>
      </c>
      <c r="E327">
        <f>Движение!$P$68</f>
        <v>13</v>
      </c>
      <c r="F327">
        <f>N(Движение!$Q$68)</f>
        <v>0</v>
      </c>
      <c r="G327">
        <f>N(Движение!$R$68)</f>
        <v>0</v>
      </c>
      <c r="H327">
        <f>Движение!$S$68</f>
        <v>13</v>
      </c>
      <c r="I327" t="str">
        <f t="shared" si="5"/>
        <v/>
      </c>
    </row>
    <row r="328" spans="1:9" x14ac:dyDescent="0.3">
      <c r="A328">
        <v>327</v>
      </c>
      <c r="B328">
        <f>Движение!$A$68</f>
        <v>46287</v>
      </c>
      <c r="C328">
        <f>Движение!$C$68</f>
        <v>0</v>
      </c>
      <c r="D328" t="s">
        <v>56</v>
      </c>
      <c r="E328">
        <f>Движение!$T$68</f>
        <v>18</v>
      </c>
      <c r="F328">
        <f>N(Движение!$U$68)</f>
        <v>0</v>
      </c>
      <c r="G328">
        <f>N(Движение!$V$68)</f>
        <v>0</v>
      </c>
      <c r="H328">
        <f>Движение!$W$68</f>
        <v>18</v>
      </c>
      <c r="I328" t="str">
        <f t="shared" si="5"/>
        <v/>
      </c>
    </row>
    <row r="329" spans="1:9" x14ac:dyDescent="0.3">
      <c r="A329">
        <v>328</v>
      </c>
      <c r="B329">
        <f>Движение!$A$68</f>
        <v>46287</v>
      </c>
      <c r="C329">
        <f>Движение!$C$68</f>
        <v>0</v>
      </c>
      <c r="D329" t="s">
        <v>57</v>
      </c>
      <c r="E329">
        <f>Движение!$X$68</f>
        <v>21</v>
      </c>
      <c r="F329">
        <f>N(Движение!$Y$68)</f>
        <v>0</v>
      </c>
      <c r="G329">
        <f>N(Движение!$Z$68)</f>
        <v>0</v>
      </c>
      <c r="H329">
        <f>Движение!$AA$68</f>
        <v>21</v>
      </c>
      <c r="I329" t="str">
        <f t="shared" si="5"/>
        <v/>
      </c>
    </row>
    <row r="330" spans="1:9" x14ac:dyDescent="0.3">
      <c r="A330">
        <v>329</v>
      </c>
      <c r="B330">
        <f>Движение!$A$68</f>
        <v>46287</v>
      </c>
      <c r="C330">
        <f>Движение!$C$68</f>
        <v>0</v>
      </c>
      <c r="D330" t="s">
        <v>59</v>
      </c>
      <c r="E330">
        <f>Движение!$AB$68</f>
        <v>15</v>
      </c>
      <c r="F330">
        <f>N(Движение!$AC$68)</f>
        <v>0</v>
      </c>
      <c r="G330">
        <f>N(Движение!$AD$68)</f>
        <v>0</v>
      </c>
      <c r="H330">
        <f>Движение!$AE$68</f>
        <v>15</v>
      </c>
      <c r="I330" t="str">
        <f t="shared" si="5"/>
        <v/>
      </c>
    </row>
    <row r="331" spans="1:9" x14ac:dyDescent="0.3">
      <c r="A331">
        <v>330</v>
      </c>
      <c r="B331">
        <f>Движение!$A$69</f>
        <v>46288</v>
      </c>
      <c r="C331">
        <f>Движение!$C$69</f>
        <v>0</v>
      </c>
      <c r="D331" t="s">
        <v>45</v>
      </c>
      <c r="E331">
        <f>Движение!$D$69</f>
        <v>26</v>
      </c>
      <c r="F331">
        <f>N(Движение!$E$69)</f>
        <v>0</v>
      </c>
      <c r="G331">
        <f>N(Движение!$F$69)</f>
        <v>0</v>
      </c>
      <c r="H331">
        <f>Движение!$G$69</f>
        <v>26</v>
      </c>
      <c r="I331" t="str">
        <f t="shared" si="5"/>
        <v/>
      </c>
    </row>
    <row r="332" spans="1:9" x14ac:dyDescent="0.3">
      <c r="A332">
        <v>331</v>
      </c>
      <c r="B332">
        <f>Движение!$A$69</f>
        <v>46288</v>
      </c>
      <c r="C332">
        <f>Движение!$C$69</f>
        <v>0</v>
      </c>
      <c r="D332" t="s">
        <v>49</v>
      </c>
      <c r="E332">
        <f>Движение!$H$69</f>
        <v>20</v>
      </c>
      <c r="F332">
        <f>N(Движение!$I$69)</f>
        <v>0</v>
      </c>
      <c r="G332">
        <f>N(Движение!$J$69)</f>
        <v>0</v>
      </c>
      <c r="H332">
        <f>Движение!$K$69</f>
        <v>20</v>
      </c>
      <c r="I332" t="str">
        <f t="shared" si="5"/>
        <v/>
      </c>
    </row>
    <row r="333" spans="1:9" x14ac:dyDescent="0.3">
      <c r="A333">
        <v>332</v>
      </c>
      <c r="B333">
        <f>Движение!$A$69</f>
        <v>46288</v>
      </c>
      <c r="C333">
        <f>Движение!$C$69</f>
        <v>0</v>
      </c>
      <c r="D333" t="s">
        <v>51</v>
      </c>
      <c r="E333">
        <f>Движение!$L$69</f>
        <v>48</v>
      </c>
      <c r="F333">
        <f>N(Движение!$M$69)</f>
        <v>0</v>
      </c>
      <c r="G333">
        <f>N(Движение!$N$69)</f>
        <v>0</v>
      </c>
      <c r="H333">
        <f>Движение!$O$69</f>
        <v>48</v>
      </c>
      <c r="I333" t="str">
        <f t="shared" si="5"/>
        <v/>
      </c>
    </row>
    <row r="334" spans="1:9" x14ac:dyDescent="0.3">
      <c r="A334">
        <v>333</v>
      </c>
      <c r="B334">
        <f>Движение!$A$69</f>
        <v>46288</v>
      </c>
      <c r="C334">
        <f>Движение!$C$69</f>
        <v>0</v>
      </c>
      <c r="D334" t="s">
        <v>54</v>
      </c>
      <c r="E334">
        <f>Движение!$P$69</f>
        <v>13</v>
      </c>
      <c r="F334">
        <f>N(Движение!$Q$69)</f>
        <v>0</v>
      </c>
      <c r="G334">
        <f>N(Движение!$R$69)</f>
        <v>0</v>
      </c>
      <c r="H334">
        <f>Движение!$S$69</f>
        <v>13</v>
      </c>
      <c r="I334" t="str">
        <f t="shared" si="5"/>
        <v/>
      </c>
    </row>
    <row r="335" spans="1:9" x14ac:dyDescent="0.3">
      <c r="A335">
        <v>334</v>
      </c>
      <c r="B335">
        <f>Движение!$A$69</f>
        <v>46288</v>
      </c>
      <c r="C335">
        <f>Движение!$C$69</f>
        <v>0</v>
      </c>
      <c r="D335" t="s">
        <v>56</v>
      </c>
      <c r="E335">
        <f>Движение!$T$69</f>
        <v>18</v>
      </c>
      <c r="F335">
        <f>N(Движение!$U$69)</f>
        <v>0</v>
      </c>
      <c r="G335">
        <f>N(Движение!$V$69)</f>
        <v>0</v>
      </c>
      <c r="H335">
        <f>Движение!$W$69</f>
        <v>18</v>
      </c>
      <c r="I335" t="str">
        <f t="shared" si="5"/>
        <v/>
      </c>
    </row>
    <row r="336" spans="1:9" x14ac:dyDescent="0.3">
      <c r="A336">
        <v>335</v>
      </c>
      <c r="B336">
        <f>Движение!$A$69</f>
        <v>46288</v>
      </c>
      <c r="C336">
        <f>Движение!$C$69</f>
        <v>0</v>
      </c>
      <c r="D336" t="s">
        <v>57</v>
      </c>
      <c r="E336">
        <f>Движение!$X$69</f>
        <v>21</v>
      </c>
      <c r="F336">
        <f>N(Движение!$Y$69)</f>
        <v>0</v>
      </c>
      <c r="G336">
        <f>N(Движение!$Z$69)</f>
        <v>0</v>
      </c>
      <c r="H336">
        <f>Движение!$AA$69</f>
        <v>21</v>
      </c>
      <c r="I336" t="str">
        <f t="shared" si="5"/>
        <v/>
      </c>
    </row>
    <row r="337" spans="1:9" x14ac:dyDescent="0.3">
      <c r="A337">
        <v>336</v>
      </c>
      <c r="B337">
        <f>Движение!$A$69</f>
        <v>46288</v>
      </c>
      <c r="C337">
        <f>Движение!$C$69</f>
        <v>0</v>
      </c>
      <c r="D337" t="s">
        <v>59</v>
      </c>
      <c r="E337">
        <f>Движение!$AB$69</f>
        <v>15</v>
      </c>
      <c r="F337">
        <f>N(Движение!$AC$69)</f>
        <v>0</v>
      </c>
      <c r="G337">
        <f>N(Движение!$AD$69)</f>
        <v>0</v>
      </c>
      <c r="H337">
        <f>Движение!$AE$69</f>
        <v>15</v>
      </c>
      <c r="I337" t="str">
        <f t="shared" si="5"/>
        <v/>
      </c>
    </row>
    <row r="338" spans="1:9" x14ac:dyDescent="0.3">
      <c r="A338">
        <v>337</v>
      </c>
      <c r="B338">
        <f>Движение!$A$70</f>
        <v>46289</v>
      </c>
      <c r="C338">
        <f>Движение!$C$70</f>
        <v>0</v>
      </c>
      <c r="D338" t="s">
        <v>45</v>
      </c>
      <c r="E338">
        <f>Движение!$D$70</f>
        <v>26</v>
      </c>
      <c r="F338">
        <f>N(Движение!$E$70)</f>
        <v>0</v>
      </c>
      <c r="G338">
        <f>N(Движение!$F$70)</f>
        <v>0</v>
      </c>
      <c r="H338">
        <f>Движение!$G$70</f>
        <v>26</v>
      </c>
      <c r="I338" t="str">
        <f t="shared" si="5"/>
        <v/>
      </c>
    </row>
    <row r="339" spans="1:9" x14ac:dyDescent="0.3">
      <c r="A339">
        <v>338</v>
      </c>
      <c r="B339">
        <f>Движение!$A$70</f>
        <v>46289</v>
      </c>
      <c r="C339">
        <f>Движение!$C$70</f>
        <v>0</v>
      </c>
      <c r="D339" t="s">
        <v>49</v>
      </c>
      <c r="E339">
        <f>Движение!$H$70</f>
        <v>20</v>
      </c>
      <c r="F339">
        <f>N(Движение!$I$70)</f>
        <v>0</v>
      </c>
      <c r="G339">
        <f>N(Движение!$J$70)</f>
        <v>0</v>
      </c>
      <c r="H339">
        <f>Движение!$K$70</f>
        <v>20</v>
      </c>
      <c r="I339" t="str">
        <f t="shared" si="5"/>
        <v/>
      </c>
    </row>
    <row r="340" spans="1:9" x14ac:dyDescent="0.3">
      <c r="A340">
        <v>339</v>
      </c>
      <c r="B340">
        <f>Движение!$A$70</f>
        <v>46289</v>
      </c>
      <c r="C340">
        <f>Движение!$C$70</f>
        <v>0</v>
      </c>
      <c r="D340" t="s">
        <v>51</v>
      </c>
      <c r="E340">
        <f>Движение!$L$70</f>
        <v>48</v>
      </c>
      <c r="F340">
        <f>N(Движение!$M$70)</f>
        <v>0</v>
      </c>
      <c r="G340">
        <f>N(Движение!$N$70)</f>
        <v>0</v>
      </c>
      <c r="H340">
        <f>Движение!$O$70</f>
        <v>48</v>
      </c>
      <c r="I340" t="str">
        <f t="shared" si="5"/>
        <v/>
      </c>
    </row>
    <row r="341" spans="1:9" x14ac:dyDescent="0.3">
      <c r="A341">
        <v>340</v>
      </c>
      <c r="B341">
        <f>Движение!$A$70</f>
        <v>46289</v>
      </c>
      <c r="C341">
        <f>Движение!$C$70</f>
        <v>0</v>
      </c>
      <c r="D341" t="s">
        <v>54</v>
      </c>
      <c r="E341">
        <f>Движение!$P$70</f>
        <v>13</v>
      </c>
      <c r="F341">
        <f>N(Движение!$Q$70)</f>
        <v>0</v>
      </c>
      <c r="G341">
        <f>N(Движение!$R$70)</f>
        <v>0</v>
      </c>
      <c r="H341">
        <f>Движение!$S$70</f>
        <v>13</v>
      </c>
      <c r="I341" t="str">
        <f t="shared" si="5"/>
        <v/>
      </c>
    </row>
    <row r="342" spans="1:9" x14ac:dyDescent="0.3">
      <c r="A342">
        <v>341</v>
      </c>
      <c r="B342">
        <f>Движение!$A$70</f>
        <v>46289</v>
      </c>
      <c r="C342">
        <f>Движение!$C$70</f>
        <v>0</v>
      </c>
      <c r="D342" t="s">
        <v>56</v>
      </c>
      <c r="E342">
        <f>Движение!$T$70</f>
        <v>18</v>
      </c>
      <c r="F342">
        <f>N(Движение!$U$70)</f>
        <v>0</v>
      </c>
      <c r="G342">
        <f>N(Движение!$V$70)</f>
        <v>0</v>
      </c>
      <c r="H342">
        <f>Движение!$W$70</f>
        <v>18</v>
      </c>
      <c r="I342" t="str">
        <f t="shared" si="5"/>
        <v/>
      </c>
    </row>
    <row r="343" spans="1:9" x14ac:dyDescent="0.3">
      <c r="A343">
        <v>342</v>
      </c>
      <c r="B343">
        <f>Движение!$A$70</f>
        <v>46289</v>
      </c>
      <c r="C343">
        <f>Движение!$C$70</f>
        <v>0</v>
      </c>
      <c r="D343" t="s">
        <v>57</v>
      </c>
      <c r="E343">
        <f>Движение!$X$70</f>
        <v>21</v>
      </c>
      <c r="F343">
        <f>N(Движение!$Y$70)</f>
        <v>0</v>
      </c>
      <c r="G343">
        <f>N(Движение!$Z$70)</f>
        <v>0</v>
      </c>
      <c r="H343">
        <f>Движение!$AA$70</f>
        <v>21</v>
      </c>
      <c r="I343" t="str">
        <f t="shared" si="5"/>
        <v/>
      </c>
    </row>
    <row r="344" spans="1:9" x14ac:dyDescent="0.3">
      <c r="A344">
        <v>343</v>
      </c>
      <c r="B344">
        <f>Движение!$A$70</f>
        <v>46289</v>
      </c>
      <c r="C344">
        <f>Движение!$C$70</f>
        <v>0</v>
      </c>
      <c r="D344" t="s">
        <v>59</v>
      </c>
      <c r="E344">
        <f>Движение!$AB$70</f>
        <v>15</v>
      </c>
      <c r="F344">
        <f>N(Движение!$AC$70)</f>
        <v>0</v>
      </c>
      <c r="G344">
        <f>N(Движение!$AD$70)</f>
        <v>0</v>
      </c>
      <c r="H344">
        <f>Движение!$AE$70</f>
        <v>15</v>
      </c>
      <c r="I344" t="str">
        <f t="shared" si="5"/>
        <v/>
      </c>
    </row>
    <row r="345" spans="1:9" x14ac:dyDescent="0.3">
      <c r="A345">
        <v>344</v>
      </c>
      <c r="B345">
        <f>Движение!$A$71</f>
        <v>46290</v>
      </c>
      <c r="C345">
        <f>Движение!$C$71</f>
        <v>0</v>
      </c>
      <c r="D345" t="s">
        <v>45</v>
      </c>
      <c r="E345">
        <f>Движение!$D$71</f>
        <v>26</v>
      </c>
      <c r="F345">
        <f>N(Движение!$E$71)</f>
        <v>0</v>
      </c>
      <c r="G345">
        <f>N(Движение!$F$71)</f>
        <v>0</v>
      </c>
      <c r="H345">
        <f>Движение!$G$71</f>
        <v>26</v>
      </c>
      <c r="I345" t="str">
        <f t="shared" si="5"/>
        <v/>
      </c>
    </row>
    <row r="346" spans="1:9" x14ac:dyDescent="0.3">
      <c r="A346">
        <v>345</v>
      </c>
      <c r="B346">
        <f>Движение!$A$71</f>
        <v>46290</v>
      </c>
      <c r="C346">
        <f>Движение!$C$71</f>
        <v>0</v>
      </c>
      <c r="D346" t="s">
        <v>49</v>
      </c>
      <c r="E346">
        <f>Движение!$H$71</f>
        <v>20</v>
      </c>
      <c r="F346">
        <f>N(Движение!$I$71)</f>
        <v>0</v>
      </c>
      <c r="G346">
        <f>N(Движение!$J$71)</f>
        <v>0</v>
      </c>
      <c r="H346">
        <f>Движение!$K$71</f>
        <v>20</v>
      </c>
      <c r="I346" t="str">
        <f t="shared" si="5"/>
        <v/>
      </c>
    </row>
    <row r="347" spans="1:9" x14ac:dyDescent="0.3">
      <c r="A347">
        <v>346</v>
      </c>
      <c r="B347">
        <f>Движение!$A$71</f>
        <v>46290</v>
      </c>
      <c r="C347">
        <f>Движение!$C$71</f>
        <v>0</v>
      </c>
      <c r="D347" t="s">
        <v>51</v>
      </c>
      <c r="E347">
        <f>Движение!$L$71</f>
        <v>48</v>
      </c>
      <c r="F347">
        <f>N(Движение!$M$71)</f>
        <v>0</v>
      </c>
      <c r="G347">
        <f>N(Движение!$N$71)</f>
        <v>0</v>
      </c>
      <c r="H347">
        <f>Движение!$O$71</f>
        <v>48</v>
      </c>
      <c r="I347" t="str">
        <f t="shared" si="5"/>
        <v/>
      </c>
    </row>
    <row r="348" spans="1:9" x14ac:dyDescent="0.3">
      <c r="A348">
        <v>347</v>
      </c>
      <c r="B348">
        <f>Движение!$A$71</f>
        <v>46290</v>
      </c>
      <c r="C348">
        <f>Движение!$C$71</f>
        <v>0</v>
      </c>
      <c r="D348" t="s">
        <v>54</v>
      </c>
      <c r="E348">
        <f>Движение!$P$71</f>
        <v>13</v>
      </c>
      <c r="F348">
        <f>N(Движение!$Q$71)</f>
        <v>0</v>
      </c>
      <c r="G348">
        <f>N(Движение!$R$71)</f>
        <v>0</v>
      </c>
      <c r="H348">
        <f>Движение!$S$71</f>
        <v>13</v>
      </c>
      <c r="I348" t="str">
        <f t="shared" si="5"/>
        <v/>
      </c>
    </row>
    <row r="349" spans="1:9" x14ac:dyDescent="0.3">
      <c r="A349">
        <v>348</v>
      </c>
      <c r="B349">
        <f>Движение!$A$71</f>
        <v>46290</v>
      </c>
      <c r="C349">
        <f>Движение!$C$71</f>
        <v>0</v>
      </c>
      <c r="D349" t="s">
        <v>56</v>
      </c>
      <c r="E349">
        <f>Движение!$T$71</f>
        <v>18</v>
      </c>
      <c r="F349">
        <f>N(Движение!$U$71)</f>
        <v>0</v>
      </c>
      <c r="G349">
        <f>N(Движение!$V$71)</f>
        <v>0</v>
      </c>
      <c r="H349">
        <f>Движение!$W$71</f>
        <v>18</v>
      </c>
      <c r="I349" t="str">
        <f t="shared" si="5"/>
        <v/>
      </c>
    </row>
    <row r="350" spans="1:9" x14ac:dyDescent="0.3">
      <c r="A350">
        <v>349</v>
      </c>
      <c r="B350">
        <f>Движение!$A$71</f>
        <v>46290</v>
      </c>
      <c r="C350">
        <f>Движение!$C$71</f>
        <v>0</v>
      </c>
      <c r="D350" t="s">
        <v>57</v>
      </c>
      <c r="E350">
        <f>Движение!$X$71</f>
        <v>21</v>
      </c>
      <c r="F350">
        <f>N(Движение!$Y$71)</f>
        <v>0</v>
      </c>
      <c r="G350">
        <f>N(Движение!$Z$71)</f>
        <v>0</v>
      </c>
      <c r="H350">
        <f>Движение!$AA$71</f>
        <v>21</v>
      </c>
      <c r="I350" t="str">
        <f t="shared" si="5"/>
        <v/>
      </c>
    </row>
    <row r="351" spans="1:9" x14ac:dyDescent="0.3">
      <c r="A351">
        <v>350</v>
      </c>
      <c r="B351">
        <f>Движение!$A$71</f>
        <v>46290</v>
      </c>
      <c r="C351">
        <f>Движение!$C$71</f>
        <v>0</v>
      </c>
      <c r="D351" t="s">
        <v>59</v>
      </c>
      <c r="E351">
        <f>Движение!$AB$71</f>
        <v>15</v>
      </c>
      <c r="F351">
        <f>N(Движение!$AC$71)</f>
        <v>0</v>
      </c>
      <c r="G351">
        <f>N(Движение!$AD$71)</f>
        <v>0</v>
      </c>
      <c r="H351">
        <f>Движение!$AE$71</f>
        <v>15</v>
      </c>
      <c r="I351" t="str">
        <f t="shared" si="5"/>
        <v/>
      </c>
    </row>
    <row r="352" spans="1:9" x14ac:dyDescent="0.3">
      <c r="A352">
        <v>351</v>
      </c>
      <c r="B352">
        <f>Движение!$A$72</f>
        <v>46291</v>
      </c>
      <c r="C352">
        <f>Движение!$C$72</f>
        <v>0</v>
      </c>
      <c r="D352" t="s">
        <v>45</v>
      </c>
      <c r="E352">
        <f>Движение!$D$72</f>
        <v>26</v>
      </c>
      <c r="F352">
        <f>N(Движение!$E$72)</f>
        <v>0</v>
      </c>
      <c r="G352">
        <f>N(Движение!$F$72)</f>
        <v>0</v>
      </c>
      <c r="H352">
        <f>Движение!$G$72</f>
        <v>26</v>
      </c>
      <c r="I352" t="str">
        <f t="shared" si="5"/>
        <v/>
      </c>
    </row>
    <row r="353" spans="1:9" x14ac:dyDescent="0.3">
      <c r="A353">
        <v>352</v>
      </c>
      <c r="B353">
        <f>Движение!$A$72</f>
        <v>46291</v>
      </c>
      <c r="C353">
        <f>Движение!$C$72</f>
        <v>0</v>
      </c>
      <c r="D353" t="s">
        <v>49</v>
      </c>
      <c r="E353">
        <f>Движение!$H$72</f>
        <v>20</v>
      </c>
      <c r="F353">
        <f>N(Движение!$I$72)</f>
        <v>0</v>
      </c>
      <c r="G353">
        <f>N(Движение!$J$72)</f>
        <v>0</v>
      </c>
      <c r="H353">
        <f>Движение!$K$72</f>
        <v>20</v>
      </c>
      <c r="I353" t="str">
        <f t="shared" si="5"/>
        <v/>
      </c>
    </row>
    <row r="354" spans="1:9" x14ac:dyDescent="0.3">
      <c r="A354">
        <v>353</v>
      </c>
      <c r="B354">
        <f>Движение!$A$72</f>
        <v>46291</v>
      </c>
      <c r="C354">
        <f>Движение!$C$72</f>
        <v>0</v>
      </c>
      <c r="D354" t="s">
        <v>51</v>
      </c>
      <c r="E354">
        <f>Движение!$L$72</f>
        <v>48</v>
      </c>
      <c r="F354">
        <f>N(Движение!$M$72)</f>
        <v>0</v>
      </c>
      <c r="G354">
        <f>N(Движение!$N$72)</f>
        <v>0</v>
      </c>
      <c r="H354">
        <f>Движение!$O$72</f>
        <v>48</v>
      </c>
      <c r="I354" t="str">
        <f t="shared" si="5"/>
        <v/>
      </c>
    </row>
    <row r="355" spans="1:9" x14ac:dyDescent="0.3">
      <c r="A355">
        <v>354</v>
      </c>
      <c r="B355">
        <f>Движение!$A$72</f>
        <v>46291</v>
      </c>
      <c r="C355">
        <f>Движение!$C$72</f>
        <v>0</v>
      </c>
      <c r="D355" t="s">
        <v>54</v>
      </c>
      <c r="E355">
        <f>Движение!$P$72</f>
        <v>13</v>
      </c>
      <c r="F355">
        <f>N(Движение!$Q$72)</f>
        <v>0</v>
      </c>
      <c r="G355">
        <f>N(Движение!$R$72)</f>
        <v>0</v>
      </c>
      <c r="H355">
        <f>Движение!$S$72</f>
        <v>13</v>
      </c>
      <c r="I355" t="str">
        <f t="shared" si="5"/>
        <v/>
      </c>
    </row>
    <row r="356" spans="1:9" x14ac:dyDescent="0.3">
      <c r="A356">
        <v>355</v>
      </c>
      <c r="B356">
        <f>Движение!$A$72</f>
        <v>46291</v>
      </c>
      <c r="C356">
        <f>Движение!$C$72</f>
        <v>0</v>
      </c>
      <c r="D356" t="s">
        <v>56</v>
      </c>
      <c r="E356">
        <f>Движение!$T$72</f>
        <v>18</v>
      </c>
      <c r="F356">
        <f>N(Движение!$U$72)</f>
        <v>0</v>
      </c>
      <c r="G356">
        <f>N(Движение!$V$72)</f>
        <v>0</v>
      </c>
      <c r="H356">
        <f>Движение!$W$72</f>
        <v>18</v>
      </c>
      <c r="I356" t="str">
        <f t="shared" si="5"/>
        <v/>
      </c>
    </row>
    <row r="357" spans="1:9" x14ac:dyDescent="0.3">
      <c r="A357">
        <v>356</v>
      </c>
      <c r="B357">
        <f>Движение!$A$72</f>
        <v>46291</v>
      </c>
      <c r="C357">
        <f>Движение!$C$72</f>
        <v>0</v>
      </c>
      <c r="D357" t="s">
        <v>57</v>
      </c>
      <c r="E357">
        <f>Движение!$X$72</f>
        <v>21</v>
      </c>
      <c r="F357">
        <f>N(Движение!$Y$72)</f>
        <v>0</v>
      </c>
      <c r="G357">
        <f>N(Движение!$Z$72)</f>
        <v>0</v>
      </c>
      <c r="H357">
        <f>Движение!$AA$72</f>
        <v>21</v>
      </c>
      <c r="I357" t="str">
        <f t="shared" si="5"/>
        <v/>
      </c>
    </row>
    <row r="358" spans="1:9" x14ac:dyDescent="0.3">
      <c r="A358">
        <v>357</v>
      </c>
      <c r="B358">
        <f>Движение!$A$72</f>
        <v>46291</v>
      </c>
      <c r="C358">
        <f>Движение!$C$72</f>
        <v>0</v>
      </c>
      <c r="D358" t="s">
        <v>59</v>
      </c>
      <c r="E358">
        <f>Движение!$AB$72</f>
        <v>15</v>
      </c>
      <c r="F358">
        <f>N(Движение!$AC$72)</f>
        <v>0</v>
      </c>
      <c r="G358">
        <f>N(Движение!$AD$72)</f>
        <v>0</v>
      </c>
      <c r="H358">
        <f>Движение!$AE$72</f>
        <v>15</v>
      </c>
      <c r="I358" t="str">
        <f t="shared" si="5"/>
        <v/>
      </c>
    </row>
    <row r="359" spans="1:9" x14ac:dyDescent="0.3">
      <c r="A359">
        <v>358</v>
      </c>
      <c r="B359">
        <f>Движение!$A$73</f>
        <v>46292</v>
      </c>
      <c r="C359">
        <f>Движение!$C$73</f>
        <v>0</v>
      </c>
      <c r="D359" t="s">
        <v>45</v>
      </c>
      <c r="E359">
        <f>Движение!$D$73</f>
        <v>26</v>
      </c>
      <c r="F359">
        <f>N(Движение!$E$73)</f>
        <v>0</v>
      </c>
      <c r="G359">
        <f>N(Движение!$F$73)</f>
        <v>0</v>
      </c>
      <c r="H359">
        <f>Движение!$G$73</f>
        <v>26</v>
      </c>
      <c r="I359" t="str">
        <f t="shared" si="5"/>
        <v/>
      </c>
    </row>
    <row r="360" spans="1:9" x14ac:dyDescent="0.3">
      <c r="A360">
        <v>359</v>
      </c>
      <c r="B360">
        <f>Движение!$A$73</f>
        <v>46292</v>
      </c>
      <c r="C360">
        <f>Движение!$C$73</f>
        <v>0</v>
      </c>
      <c r="D360" t="s">
        <v>49</v>
      </c>
      <c r="E360">
        <f>Движение!$H$73</f>
        <v>20</v>
      </c>
      <c r="F360">
        <f>N(Движение!$I$73)</f>
        <v>0</v>
      </c>
      <c r="G360">
        <f>N(Движение!$J$73)</f>
        <v>0</v>
      </c>
      <c r="H360">
        <f>Движение!$K$73</f>
        <v>20</v>
      </c>
      <c r="I360" t="str">
        <f t="shared" si="5"/>
        <v/>
      </c>
    </row>
    <row r="361" spans="1:9" x14ac:dyDescent="0.3">
      <c r="A361">
        <v>360</v>
      </c>
      <c r="B361">
        <f>Движение!$A$73</f>
        <v>46292</v>
      </c>
      <c r="C361">
        <f>Движение!$C$73</f>
        <v>0</v>
      </c>
      <c r="D361" t="s">
        <v>51</v>
      </c>
      <c r="E361">
        <f>Движение!$L$73</f>
        <v>48</v>
      </c>
      <c r="F361">
        <f>N(Движение!$M$73)</f>
        <v>0</v>
      </c>
      <c r="G361">
        <f>N(Движение!$N$73)</f>
        <v>0</v>
      </c>
      <c r="H361">
        <f>Движение!$O$73</f>
        <v>48</v>
      </c>
      <c r="I361" t="str">
        <f t="shared" si="5"/>
        <v/>
      </c>
    </row>
    <row r="362" spans="1:9" x14ac:dyDescent="0.3">
      <c r="A362">
        <v>361</v>
      </c>
      <c r="B362">
        <f>Движение!$A$73</f>
        <v>46292</v>
      </c>
      <c r="C362">
        <f>Движение!$C$73</f>
        <v>0</v>
      </c>
      <c r="D362" t="s">
        <v>54</v>
      </c>
      <c r="E362">
        <f>Движение!$P$73</f>
        <v>13</v>
      </c>
      <c r="F362">
        <f>N(Движение!$Q$73)</f>
        <v>0</v>
      </c>
      <c r="G362">
        <f>N(Движение!$R$73)</f>
        <v>0</v>
      </c>
      <c r="H362">
        <f>Движение!$S$73</f>
        <v>13</v>
      </c>
      <c r="I362" t="str">
        <f t="shared" si="5"/>
        <v/>
      </c>
    </row>
    <row r="363" spans="1:9" x14ac:dyDescent="0.3">
      <c r="A363">
        <v>362</v>
      </c>
      <c r="B363">
        <f>Движение!$A$73</f>
        <v>46292</v>
      </c>
      <c r="C363">
        <f>Движение!$C$73</f>
        <v>0</v>
      </c>
      <c r="D363" t="s">
        <v>56</v>
      </c>
      <c r="E363">
        <f>Движение!$T$73</f>
        <v>18</v>
      </c>
      <c r="F363">
        <f>N(Движение!$U$73)</f>
        <v>0</v>
      </c>
      <c r="G363">
        <f>N(Движение!$V$73)</f>
        <v>0</v>
      </c>
      <c r="H363">
        <f>Движение!$W$73</f>
        <v>18</v>
      </c>
      <c r="I363" t="str">
        <f t="shared" si="5"/>
        <v/>
      </c>
    </row>
    <row r="364" spans="1:9" x14ac:dyDescent="0.3">
      <c r="A364">
        <v>363</v>
      </c>
      <c r="B364">
        <f>Движение!$A$73</f>
        <v>46292</v>
      </c>
      <c r="C364">
        <f>Движение!$C$73</f>
        <v>0</v>
      </c>
      <c r="D364" t="s">
        <v>57</v>
      </c>
      <c r="E364">
        <f>Движение!$X$73</f>
        <v>21</v>
      </c>
      <c r="F364">
        <f>N(Движение!$Y$73)</f>
        <v>0</v>
      </c>
      <c r="G364">
        <f>N(Движение!$Z$73)</f>
        <v>0</v>
      </c>
      <c r="H364">
        <f>Движение!$AA$73</f>
        <v>21</v>
      </c>
      <c r="I364" t="str">
        <f t="shared" si="5"/>
        <v/>
      </c>
    </row>
    <row r="365" spans="1:9" x14ac:dyDescent="0.3">
      <c r="A365">
        <v>364</v>
      </c>
      <c r="B365">
        <f>Движение!$A$73</f>
        <v>46292</v>
      </c>
      <c r="C365">
        <f>Движение!$C$73</f>
        <v>0</v>
      </c>
      <c r="D365" t="s">
        <v>59</v>
      </c>
      <c r="E365">
        <f>Движение!$AB$73</f>
        <v>15</v>
      </c>
      <c r="F365">
        <f>N(Движение!$AC$73)</f>
        <v>0</v>
      </c>
      <c r="G365">
        <f>N(Движение!$AD$73)</f>
        <v>0</v>
      </c>
      <c r="H365">
        <f>Движение!$AE$73</f>
        <v>15</v>
      </c>
      <c r="I365" t="str">
        <f t="shared" si="5"/>
        <v/>
      </c>
    </row>
    <row r="366" spans="1:9" x14ac:dyDescent="0.3">
      <c r="A366">
        <v>365</v>
      </c>
      <c r="B366">
        <f>Движение!$A$74</f>
        <v>46293</v>
      </c>
      <c r="C366">
        <f>Движение!$C$74</f>
        <v>0</v>
      </c>
      <c r="D366" t="s">
        <v>45</v>
      </c>
      <c r="E366">
        <f>Движение!$D$74</f>
        <v>26</v>
      </c>
      <c r="F366">
        <f>N(Движение!$E$74)</f>
        <v>0</v>
      </c>
      <c r="G366">
        <f>N(Движение!$F$74)</f>
        <v>0</v>
      </c>
      <c r="H366">
        <f>Движение!$G$74</f>
        <v>26</v>
      </c>
      <c r="I366" t="str">
        <f t="shared" si="5"/>
        <v/>
      </c>
    </row>
    <row r="367" spans="1:9" x14ac:dyDescent="0.3">
      <c r="A367">
        <v>366</v>
      </c>
      <c r="B367">
        <f>Движение!$A$74</f>
        <v>46293</v>
      </c>
      <c r="C367">
        <f>Движение!$C$74</f>
        <v>0</v>
      </c>
      <c r="D367" t="s">
        <v>49</v>
      </c>
      <c r="E367">
        <f>Движение!$H$74</f>
        <v>20</v>
      </c>
      <c r="F367">
        <f>N(Движение!$I$74)</f>
        <v>0</v>
      </c>
      <c r="G367">
        <f>N(Движение!$J$74)</f>
        <v>0</v>
      </c>
      <c r="H367">
        <f>Движение!$K$74</f>
        <v>20</v>
      </c>
      <c r="I367" t="str">
        <f t="shared" si="5"/>
        <v/>
      </c>
    </row>
    <row r="368" spans="1:9" x14ac:dyDescent="0.3">
      <c r="A368">
        <v>367</v>
      </c>
      <c r="B368">
        <f>Движение!$A$74</f>
        <v>46293</v>
      </c>
      <c r="C368">
        <f>Движение!$C$74</f>
        <v>0</v>
      </c>
      <c r="D368" t="s">
        <v>51</v>
      </c>
      <c r="E368">
        <f>Движение!$L$74</f>
        <v>48</v>
      </c>
      <c r="F368">
        <f>N(Движение!$M$74)</f>
        <v>0</v>
      </c>
      <c r="G368">
        <f>N(Движение!$N$74)</f>
        <v>0</v>
      </c>
      <c r="H368">
        <f>Движение!$O$74</f>
        <v>48</v>
      </c>
      <c r="I368" t="str">
        <f t="shared" si="5"/>
        <v/>
      </c>
    </row>
    <row r="369" spans="1:9" x14ac:dyDescent="0.3">
      <c r="A369">
        <v>368</v>
      </c>
      <c r="B369">
        <f>Движение!$A$74</f>
        <v>46293</v>
      </c>
      <c r="C369">
        <f>Движение!$C$74</f>
        <v>0</v>
      </c>
      <c r="D369" t="s">
        <v>54</v>
      </c>
      <c r="E369">
        <f>Движение!$P$74</f>
        <v>13</v>
      </c>
      <c r="F369">
        <f>N(Движение!$Q$74)</f>
        <v>0</v>
      </c>
      <c r="G369">
        <f>N(Движение!$R$74)</f>
        <v>0</v>
      </c>
      <c r="H369">
        <f>Движение!$S$74</f>
        <v>13</v>
      </c>
      <c r="I369" t="str">
        <f t="shared" si="5"/>
        <v/>
      </c>
    </row>
    <row r="370" spans="1:9" x14ac:dyDescent="0.3">
      <c r="A370">
        <v>369</v>
      </c>
      <c r="B370">
        <f>Движение!$A$74</f>
        <v>46293</v>
      </c>
      <c r="C370">
        <f>Движение!$C$74</f>
        <v>0</v>
      </c>
      <c r="D370" t="s">
        <v>56</v>
      </c>
      <c r="E370">
        <f>Движение!$T$74</f>
        <v>18</v>
      </c>
      <c r="F370">
        <f>N(Движение!$U$74)</f>
        <v>0</v>
      </c>
      <c r="G370">
        <f>N(Движение!$V$74)</f>
        <v>0</v>
      </c>
      <c r="H370">
        <f>Движение!$W$74</f>
        <v>18</v>
      </c>
      <c r="I370" t="str">
        <f t="shared" si="5"/>
        <v/>
      </c>
    </row>
    <row r="371" spans="1:9" x14ac:dyDescent="0.3">
      <c r="A371">
        <v>370</v>
      </c>
      <c r="B371">
        <f>Движение!$A$74</f>
        <v>46293</v>
      </c>
      <c r="C371">
        <f>Движение!$C$74</f>
        <v>0</v>
      </c>
      <c r="D371" t="s">
        <v>57</v>
      </c>
      <c r="E371">
        <f>Движение!$X$74</f>
        <v>21</v>
      </c>
      <c r="F371">
        <f>N(Движение!$Y$74)</f>
        <v>0</v>
      </c>
      <c r="G371">
        <f>N(Движение!$Z$74)</f>
        <v>0</v>
      </c>
      <c r="H371">
        <f>Движение!$AA$74</f>
        <v>21</v>
      </c>
      <c r="I371" t="str">
        <f t="shared" si="5"/>
        <v/>
      </c>
    </row>
    <row r="372" spans="1:9" x14ac:dyDescent="0.3">
      <c r="A372">
        <v>371</v>
      </c>
      <c r="B372">
        <f>Движение!$A$74</f>
        <v>46293</v>
      </c>
      <c r="C372">
        <f>Движение!$C$74</f>
        <v>0</v>
      </c>
      <c r="D372" t="s">
        <v>59</v>
      </c>
      <c r="E372">
        <f>Движение!$AB$74</f>
        <v>15</v>
      </c>
      <c r="F372">
        <f>N(Движение!$AC$74)</f>
        <v>0</v>
      </c>
      <c r="G372">
        <f>N(Движение!$AD$74)</f>
        <v>0</v>
      </c>
      <c r="H372">
        <f>Движение!$AE$74</f>
        <v>15</v>
      </c>
      <c r="I372" t="str">
        <f t="shared" si="5"/>
        <v/>
      </c>
    </row>
    <row r="373" spans="1:9" x14ac:dyDescent="0.3">
      <c r="A373">
        <v>372</v>
      </c>
      <c r="B373">
        <f>Движение!$A$75</f>
        <v>46294</v>
      </c>
      <c r="C373">
        <f>Движение!$C$75</f>
        <v>0</v>
      </c>
      <c r="D373" t="s">
        <v>45</v>
      </c>
      <c r="E373">
        <f>Движение!$D$75</f>
        <v>26</v>
      </c>
      <c r="F373">
        <f>N(Движение!$E$75)</f>
        <v>0</v>
      </c>
      <c r="G373">
        <f>N(Движение!$F$75)</f>
        <v>0</v>
      </c>
      <c r="H373">
        <f>Движение!$G$75</f>
        <v>26</v>
      </c>
      <c r="I373" t="str">
        <f t="shared" si="5"/>
        <v/>
      </c>
    </row>
    <row r="374" spans="1:9" x14ac:dyDescent="0.3">
      <c r="A374">
        <v>373</v>
      </c>
      <c r="B374">
        <f>Движение!$A$75</f>
        <v>46294</v>
      </c>
      <c r="C374">
        <f>Движение!$C$75</f>
        <v>0</v>
      </c>
      <c r="D374" t="s">
        <v>49</v>
      </c>
      <c r="E374">
        <f>Движение!$H$75</f>
        <v>20</v>
      </c>
      <c r="F374">
        <f>N(Движение!$I$75)</f>
        <v>0</v>
      </c>
      <c r="G374">
        <f>N(Движение!$J$75)</f>
        <v>0</v>
      </c>
      <c r="H374">
        <f>Движение!$K$75</f>
        <v>20</v>
      </c>
      <c r="I374" t="str">
        <f t="shared" si="5"/>
        <v/>
      </c>
    </row>
    <row r="375" spans="1:9" x14ac:dyDescent="0.3">
      <c r="A375">
        <v>374</v>
      </c>
      <c r="B375">
        <f>Движение!$A$75</f>
        <v>46294</v>
      </c>
      <c r="C375">
        <f>Движение!$C$75</f>
        <v>0</v>
      </c>
      <c r="D375" t="s">
        <v>51</v>
      </c>
      <c r="E375">
        <f>Движение!$L$75</f>
        <v>48</v>
      </c>
      <c r="F375">
        <f>N(Движение!$M$75)</f>
        <v>0</v>
      </c>
      <c r="G375">
        <f>N(Движение!$N$75)</f>
        <v>0</v>
      </c>
      <c r="H375">
        <f>Движение!$O$75</f>
        <v>48</v>
      </c>
      <c r="I375" t="str">
        <f t="shared" si="5"/>
        <v/>
      </c>
    </row>
    <row r="376" spans="1:9" x14ac:dyDescent="0.3">
      <c r="A376">
        <v>375</v>
      </c>
      <c r="B376">
        <f>Движение!$A$75</f>
        <v>46294</v>
      </c>
      <c r="C376">
        <f>Движение!$C$75</f>
        <v>0</v>
      </c>
      <c r="D376" t="s">
        <v>54</v>
      </c>
      <c r="E376">
        <f>Движение!$P$75</f>
        <v>13</v>
      </c>
      <c r="F376">
        <f>N(Движение!$Q$75)</f>
        <v>0</v>
      </c>
      <c r="G376">
        <f>N(Движение!$R$75)</f>
        <v>0</v>
      </c>
      <c r="H376">
        <f>Движение!$S$75</f>
        <v>13</v>
      </c>
      <c r="I376" t="str">
        <f t="shared" si="5"/>
        <v/>
      </c>
    </row>
    <row r="377" spans="1:9" x14ac:dyDescent="0.3">
      <c r="A377">
        <v>376</v>
      </c>
      <c r="B377">
        <f>Движение!$A$75</f>
        <v>46294</v>
      </c>
      <c r="C377">
        <f>Движение!$C$75</f>
        <v>0</v>
      </c>
      <c r="D377" t="s">
        <v>56</v>
      </c>
      <c r="E377">
        <f>Движение!$T$75</f>
        <v>18</v>
      </c>
      <c r="F377">
        <f>N(Движение!$U$75)</f>
        <v>0</v>
      </c>
      <c r="G377">
        <f>N(Движение!$V$75)</f>
        <v>0</v>
      </c>
      <c r="H377">
        <f>Движение!$W$75</f>
        <v>18</v>
      </c>
      <c r="I377" t="str">
        <f t="shared" si="5"/>
        <v/>
      </c>
    </row>
    <row r="378" spans="1:9" x14ac:dyDescent="0.3">
      <c r="A378">
        <v>377</v>
      </c>
      <c r="B378">
        <f>Движение!$A$75</f>
        <v>46294</v>
      </c>
      <c r="C378">
        <f>Движение!$C$75</f>
        <v>0</v>
      </c>
      <c r="D378" t="s">
        <v>57</v>
      </c>
      <c r="E378">
        <f>Движение!$X$75</f>
        <v>21</v>
      </c>
      <c r="F378">
        <f>N(Движение!$Y$75)</f>
        <v>0</v>
      </c>
      <c r="G378">
        <f>N(Движение!$Z$75)</f>
        <v>0</v>
      </c>
      <c r="H378">
        <f>Движение!$AA$75</f>
        <v>21</v>
      </c>
      <c r="I378" t="str">
        <f t="shared" si="5"/>
        <v/>
      </c>
    </row>
    <row r="379" spans="1:9" x14ac:dyDescent="0.3">
      <c r="A379">
        <v>378</v>
      </c>
      <c r="B379">
        <f>Движение!$A$75</f>
        <v>46294</v>
      </c>
      <c r="C379">
        <f>Движение!$C$75</f>
        <v>0</v>
      </c>
      <c r="D379" t="s">
        <v>59</v>
      </c>
      <c r="E379">
        <f>Движение!$AB$75</f>
        <v>15</v>
      </c>
      <c r="F379">
        <f>N(Движение!$AC$75)</f>
        <v>0</v>
      </c>
      <c r="G379">
        <f>N(Движение!$AD$75)</f>
        <v>0</v>
      </c>
      <c r="H379">
        <f>Движение!$AE$75</f>
        <v>15</v>
      </c>
      <c r="I379" t="str">
        <f t="shared" si="5"/>
        <v/>
      </c>
    </row>
    <row r="380" spans="1:9" x14ac:dyDescent="0.3">
      <c r="A380">
        <v>379</v>
      </c>
      <c r="B380">
        <f>Движение!$A$76</f>
        <v>46295</v>
      </c>
      <c r="C380">
        <f>Движение!$C$76</f>
        <v>0</v>
      </c>
      <c r="D380" t="s">
        <v>45</v>
      </c>
      <c r="E380">
        <f>Движение!$D$76</f>
        <v>26</v>
      </c>
      <c r="F380">
        <f>N(Движение!$E$76)</f>
        <v>0</v>
      </c>
      <c r="G380">
        <f>N(Движение!$F$76)</f>
        <v>0</v>
      </c>
      <c r="H380">
        <f>Движение!$G$76</f>
        <v>26</v>
      </c>
      <c r="I380" t="str">
        <f t="shared" si="5"/>
        <v/>
      </c>
    </row>
    <row r="381" spans="1:9" x14ac:dyDescent="0.3">
      <c r="A381">
        <v>380</v>
      </c>
      <c r="B381">
        <f>Движение!$A$76</f>
        <v>46295</v>
      </c>
      <c r="C381">
        <f>Движение!$C$76</f>
        <v>0</v>
      </c>
      <c r="D381" t="s">
        <v>49</v>
      </c>
      <c r="E381">
        <f>Движение!$H$76</f>
        <v>20</v>
      </c>
      <c r="F381">
        <f>N(Движение!$I$76)</f>
        <v>0</v>
      </c>
      <c r="G381">
        <f>N(Движение!$J$76)</f>
        <v>0</v>
      </c>
      <c r="H381">
        <f>Движение!$K$76</f>
        <v>20</v>
      </c>
      <c r="I381" t="str">
        <f t="shared" si="5"/>
        <v/>
      </c>
    </row>
    <row r="382" spans="1:9" x14ac:dyDescent="0.3">
      <c r="A382">
        <v>381</v>
      </c>
      <c r="B382">
        <f>Движение!$A$76</f>
        <v>46295</v>
      </c>
      <c r="C382">
        <f>Движение!$C$76</f>
        <v>0</v>
      </c>
      <c r="D382" t="s">
        <v>51</v>
      </c>
      <c r="E382">
        <f>Движение!$L$76</f>
        <v>48</v>
      </c>
      <c r="F382">
        <f>N(Движение!$M$76)</f>
        <v>0</v>
      </c>
      <c r="G382">
        <f>N(Движение!$N$76)</f>
        <v>0</v>
      </c>
      <c r="H382">
        <f>Движение!$O$76</f>
        <v>48</v>
      </c>
      <c r="I382" t="str">
        <f t="shared" si="5"/>
        <v/>
      </c>
    </row>
    <row r="383" spans="1:9" x14ac:dyDescent="0.3">
      <c r="A383">
        <v>382</v>
      </c>
      <c r="B383">
        <f>Движение!$A$76</f>
        <v>46295</v>
      </c>
      <c r="C383">
        <f>Движение!$C$76</f>
        <v>0</v>
      </c>
      <c r="D383" t="s">
        <v>54</v>
      </c>
      <c r="E383">
        <f>Движение!$P$76</f>
        <v>13</v>
      </c>
      <c r="F383">
        <f>N(Движение!$Q$76)</f>
        <v>0</v>
      </c>
      <c r="G383">
        <f>N(Движение!$R$76)</f>
        <v>0</v>
      </c>
      <c r="H383">
        <f>Движение!$S$76</f>
        <v>13</v>
      </c>
      <c r="I383" t="str">
        <f t="shared" si="5"/>
        <v/>
      </c>
    </row>
    <row r="384" spans="1:9" x14ac:dyDescent="0.3">
      <c r="A384">
        <v>383</v>
      </c>
      <c r="B384">
        <f>Движение!$A$76</f>
        <v>46295</v>
      </c>
      <c r="C384">
        <f>Движение!$C$76</f>
        <v>0</v>
      </c>
      <c r="D384" t="s">
        <v>56</v>
      </c>
      <c r="E384">
        <f>Движение!$T$76</f>
        <v>18</v>
      </c>
      <c r="F384">
        <f>N(Движение!$U$76)</f>
        <v>0</v>
      </c>
      <c r="G384">
        <f>N(Движение!$V$76)</f>
        <v>0</v>
      </c>
      <c r="H384">
        <f>Движение!$W$76</f>
        <v>18</v>
      </c>
      <c r="I384" t="str">
        <f t="shared" si="5"/>
        <v/>
      </c>
    </row>
    <row r="385" spans="1:9" x14ac:dyDescent="0.3">
      <c r="A385">
        <v>384</v>
      </c>
      <c r="B385">
        <f>Движение!$A$76</f>
        <v>46295</v>
      </c>
      <c r="C385">
        <f>Движение!$C$76</f>
        <v>0</v>
      </c>
      <c r="D385" t="s">
        <v>57</v>
      </c>
      <c r="E385">
        <f>Движение!$X$76</f>
        <v>21</v>
      </c>
      <c r="F385">
        <f>N(Движение!$Y$76)</f>
        <v>0</v>
      </c>
      <c r="G385">
        <f>N(Движение!$Z$76)</f>
        <v>0</v>
      </c>
      <c r="H385">
        <f>Движение!$AA$76</f>
        <v>21</v>
      </c>
      <c r="I385" t="str">
        <f t="shared" si="5"/>
        <v/>
      </c>
    </row>
    <row r="386" spans="1:9" x14ac:dyDescent="0.3">
      <c r="A386">
        <v>385</v>
      </c>
      <c r="B386">
        <f>Движение!$A$76</f>
        <v>46295</v>
      </c>
      <c r="C386">
        <f>Движение!$C$76</f>
        <v>0</v>
      </c>
      <c r="D386" t="s">
        <v>59</v>
      </c>
      <c r="E386">
        <f>Движение!$AB$76</f>
        <v>15</v>
      </c>
      <c r="F386">
        <f>N(Движение!$AC$76)</f>
        <v>0</v>
      </c>
      <c r="G386">
        <f>N(Движение!$AD$76)</f>
        <v>0</v>
      </c>
      <c r="H386">
        <f>Движение!$AE$76</f>
        <v>15</v>
      </c>
      <c r="I386" t="str">
        <f t="shared" ref="I386:I449" si="6">IF($F386&gt;0,TEXT($B386,"dd.mm")&amp;"_"&amp;$D386,"")</f>
        <v/>
      </c>
    </row>
    <row r="387" spans="1:9" x14ac:dyDescent="0.3">
      <c r="A387">
        <v>386</v>
      </c>
      <c r="B387">
        <f>Движение!$A$77</f>
        <v>46296</v>
      </c>
      <c r="C387">
        <f>Движение!$C$77</f>
        <v>0</v>
      </c>
      <c r="D387" t="s">
        <v>45</v>
      </c>
      <c r="E387">
        <f>Движение!$D$77</f>
        <v>26</v>
      </c>
      <c r="F387">
        <f>N(Движение!$E$77)</f>
        <v>0</v>
      </c>
      <c r="G387">
        <f>N(Движение!$F$77)</f>
        <v>0</v>
      </c>
      <c r="H387">
        <f>Движение!$G$77</f>
        <v>26</v>
      </c>
      <c r="I387" t="str">
        <f t="shared" si="6"/>
        <v/>
      </c>
    </row>
    <row r="388" spans="1:9" x14ac:dyDescent="0.3">
      <c r="A388">
        <v>387</v>
      </c>
      <c r="B388">
        <f>Движение!$A$77</f>
        <v>46296</v>
      </c>
      <c r="C388">
        <f>Движение!$C$77</f>
        <v>0</v>
      </c>
      <c r="D388" t="s">
        <v>49</v>
      </c>
      <c r="E388">
        <f>Движение!$H$77</f>
        <v>20</v>
      </c>
      <c r="F388">
        <f>N(Движение!$I$77)</f>
        <v>0</v>
      </c>
      <c r="G388">
        <f>N(Движение!$J$77)</f>
        <v>0</v>
      </c>
      <c r="H388">
        <f>Движение!$K$77</f>
        <v>20</v>
      </c>
      <c r="I388" t="str">
        <f t="shared" si="6"/>
        <v/>
      </c>
    </row>
    <row r="389" spans="1:9" x14ac:dyDescent="0.3">
      <c r="A389">
        <v>388</v>
      </c>
      <c r="B389">
        <f>Движение!$A$77</f>
        <v>46296</v>
      </c>
      <c r="C389">
        <f>Движение!$C$77</f>
        <v>0</v>
      </c>
      <c r="D389" t="s">
        <v>51</v>
      </c>
      <c r="E389">
        <f>Движение!$L$77</f>
        <v>48</v>
      </c>
      <c r="F389">
        <f>N(Движение!$M$77)</f>
        <v>0</v>
      </c>
      <c r="G389">
        <f>N(Движение!$N$77)</f>
        <v>0</v>
      </c>
      <c r="H389">
        <f>Движение!$O$77</f>
        <v>48</v>
      </c>
      <c r="I389" t="str">
        <f t="shared" si="6"/>
        <v/>
      </c>
    </row>
    <row r="390" spans="1:9" x14ac:dyDescent="0.3">
      <c r="A390">
        <v>389</v>
      </c>
      <c r="B390">
        <f>Движение!$A$77</f>
        <v>46296</v>
      </c>
      <c r="C390">
        <f>Движение!$C$77</f>
        <v>0</v>
      </c>
      <c r="D390" t="s">
        <v>54</v>
      </c>
      <c r="E390">
        <f>Движение!$P$77</f>
        <v>13</v>
      </c>
      <c r="F390">
        <f>N(Движение!$Q$77)</f>
        <v>0</v>
      </c>
      <c r="G390">
        <f>N(Движение!$R$77)</f>
        <v>0</v>
      </c>
      <c r="H390">
        <f>Движение!$S$77</f>
        <v>13</v>
      </c>
      <c r="I390" t="str">
        <f t="shared" si="6"/>
        <v/>
      </c>
    </row>
    <row r="391" spans="1:9" x14ac:dyDescent="0.3">
      <c r="A391">
        <v>390</v>
      </c>
      <c r="B391">
        <f>Движение!$A$77</f>
        <v>46296</v>
      </c>
      <c r="C391">
        <f>Движение!$C$77</f>
        <v>0</v>
      </c>
      <c r="D391" t="s">
        <v>56</v>
      </c>
      <c r="E391">
        <f>Движение!$T$77</f>
        <v>18</v>
      </c>
      <c r="F391">
        <f>N(Движение!$U$77)</f>
        <v>0</v>
      </c>
      <c r="G391">
        <f>N(Движение!$V$77)</f>
        <v>0</v>
      </c>
      <c r="H391">
        <f>Движение!$W$77</f>
        <v>18</v>
      </c>
      <c r="I391" t="str">
        <f t="shared" si="6"/>
        <v/>
      </c>
    </row>
    <row r="392" spans="1:9" x14ac:dyDescent="0.3">
      <c r="A392">
        <v>391</v>
      </c>
      <c r="B392">
        <f>Движение!$A$77</f>
        <v>46296</v>
      </c>
      <c r="C392">
        <f>Движение!$C$77</f>
        <v>0</v>
      </c>
      <c r="D392" t="s">
        <v>57</v>
      </c>
      <c r="E392">
        <f>Движение!$X$77</f>
        <v>21</v>
      </c>
      <c r="F392">
        <f>N(Движение!$Y$77)</f>
        <v>0</v>
      </c>
      <c r="G392">
        <f>N(Движение!$Z$77)</f>
        <v>0</v>
      </c>
      <c r="H392">
        <f>Движение!$AA$77</f>
        <v>21</v>
      </c>
      <c r="I392" t="str">
        <f t="shared" si="6"/>
        <v/>
      </c>
    </row>
    <row r="393" spans="1:9" x14ac:dyDescent="0.3">
      <c r="A393">
        <v>392</v>
      </c>
      <c r="B393">
        <f>Движение!$A$77</f>
        <v>46296</v>
      </c>
      <c r="C393">
        <f>Движение!$C$77</f>
        <v>0</v>
      </c>
      <c r="D393" t="s">
        <v>59</v>
      </c>
      <c r="E393">
        <f>Движение!$AB$77</f>
        <v>15</v>
      </c>
      <c r="F393">
        <f>N(Движение!$AC$77)</f>
        <v>0</v>
      </c>
      <c r="G393">
        <f>N(Движение!$AD$77)</f>
        <v>0</v>
      </c>
      <c r="H393">
        <f>Движение!$AE$77</f>
        <v>15</v>
      </c>
      <c r="I393" t="str">
        <f t="shared" si="6"/>
        <v/>
      </c>
    </row>
    <row r="394" spans="1:9" x14ac:dyDescent="0.3">
      <c r="A394">
        <v>393</v>
      </c>
      <c r="B394">
        <f>Движение!$A$78</f>
        <v>46297</v>
      </c>
      <c r="C394">
        <f>Движение!$C$78</f>
        <v>0</v>
      </c>
      <c r="D394" t="s">
        <v>45</v>
      </c>
      <c r="E394">
        <f>Движение!$D$78</f>
        <v>26</v>
      </c>
      <c r="F394">
        <f>N(Движение!$E$78)</f>
        <v>0</v>
      </c>
      <c r="G394">
        <f>N(Движение!$F$78)</f>
        <v>0</v>
      </c>
      <c r="H394">
        <f>Движение!$G$78</f>
        <v>26</v>
      </c>
      <c r="I394" t="str">
        <f t="shared" si="6"/>
        <v/>
      </c>
    </row>
    <row r="395" spans="1:9" x14ac:dyDescent="0.3">
      <c r="A395">
        <v>394</v>
      </c>
      <c r="B395">
        <f>Движение!$A$78</f>
        <v>46297</v>
      </c>
      <c r="C395">
        <f>Движение!$C$78</f>
        <v>0</v>
      </c>
      <c r="D395" t="s">
        <v>49</v>
      </c>
      <c r="E395">
        <f>Движение!$H$78</f>
        <v>20</v>
      </c>
      <c r="F395">
        <f>N(Движение!$I$78)</f>
        <v>0</v>
      </c>
      <c r="G395">
        <f>N(Движение!$J$78)</f>
        <v>0</v>
      </c>
      <c r="H395">
        <f>Движение!$K$78</f>
        <v>20</v>
      </c>
      <c r="I395" t="str">
        <f t="shared" si="6"/>
        <v/>
      </c>
    </row>
    <row r="396" spans="1:9" x14ac:dyDescent="0.3">
      <c r="A396">
        <v>395</v>
      </c>
      <c r="B396">
        <f>Движение!$A$78</f>
        <v>46297</v>
      </c>
      <c r="C396">
        <f>Движение!$C$78</f>
        <v>0</v>
      </c>
      <c r="D396" t="s">
        <v>51</v>
      </c>
      <c r="E396">
        <f>Движение!$L$78</f>
        <v>48</v>
      </c>
      <c r="F396">
        <f>N(Движение!$M$78)</f>
        <v>0</v>
      </c>
      <c r="G396">
        <f>N(Движение!$N$78)</f>
        <v>0</v>
      </c>
      <c r="H396">
        <f>Движение!$O$78</f>
        <v>48</v>
      </c>
      <c r="I396" t="str">
        <f t="shared" si="6"/>
        <v/>
      </c>
    </row>
    <row r="397" spans="1:9" x14ac:dyDescent="0.3">
      <c r="A397">
        <v>396</v>
      </c>
      <c r="B397">
        <f>Движение!$A$78</f>
        <v>46297</v>
      </c>
      <c r="C397">
        <f>Движение!$C$78</f>
        <v>0</v>
      </c>
      <c r="D397" t="s">
        <v>54</v>
      </c>
      <c r="E397">
        <f>Движение!$P$78</f>
        <v>13</v>
      </c>
      <c r="F397">
        <f>N(Движение!$Q$78)</f>
        <v>0</v>
      </c>
      <c r="G397">
        <f>N(Движение!$R$78)</f>
        <v>0</v>
      </c>
      <c r="H397">
        <f>Движение!$S$78</f>
        <v>13</v>
      </c>
      <c r="I397" t="str">
        <f t="shared" si="6"/>
        <v/>
      </c>
    </row>
    <row r="398" spans="1:9" x14ac:dyDescent="0.3">
      <c r="A398">
        <v>397</v>
      </c>
      <c r="B398">
        <f>Движение!$A$78</f>
        <v>46297</v>
      </c>
      <c r="C398">
        <f>Движение!$C$78</f>
        <v>0</v>
      </c>
      <c r="D398" t="s">
        <v>56</v>
      </c>
      <c r="E398">
        <f>Движение!$T$78</f>
        <v>18</v>
      </c>
      <c r="F398">
        <f>N(Движение!$U$78)</f>
        <v>0</v>
      </c>
      <c r="G398">
        <f>N(Движение!$V$78)</f>
        <v>0</v>
      </c>
      <c r="H398">
        <f>Движение!$W$78</f>
        <v>18</v>
      </c>
      <c r="I398" t="str">
        <f t="shared" si="6"/>
        <v/>
      </c>
    </row>
    <row r="399" spans="1:9" x14ac:dyDescent="0.3">
      <c r="A399">
        <v>398</v>
      </c>
      <c r="B399">
        <f>Движение!$A$78</f>
        <v>46297</v>
      </c>
      <c r="C399">
        <f>Движение!$C$78</f>
        <v>0</v>
      </c>
      <c r="D399" t="s">
        <v>57</v>
      </c>
      <c r="E399">
        <f>Движение!$X$78</f>
        <v>21</v>
      </c>
      <c r="F399">
        <f>N(Движение!$Y$78)</f>
        <v>0</v>
      </c>
      <c r="G399">
        <f>N(Движение!$Z$78)</f>
        <v>0</v>
      </c>
      <c r="H399">
        <f>Движение!$AA$78</f>
        <v>21</v>
      </c>
      <c r="I399" t="str">
        <f t="shared" si="6"/>
        <v/>
      </c>
    </row>
    <row r="400" spans="1:9" x14ac:dyDescent="0.3">
      <c r="A400">
        <v>399</v>
      </c>
      <c r="B400">
        <f>Движение!$A$78</f>
        <v>46297</v>
      </c>
      <c r="C400">
        <f>Движение!$C$78</f>
        <v>0</v>
      </c>
      <c r="D400" t="s">
        <v>59</v>
      </c>
      <c r="E400">
        <f>Движение!$AB$78</f>
        <v>15</v>
      </c>
      <c r="F400">
        <f>N(Движение!$AC$78)</f>
        <v>0</v>
      </c>
      <c r="G400">
        <f>N(Движение!$AD$78)</f>
        <v>0</v>
      </c>
      <c r="H400">
        <f>Движение!$AE$78</f>
        <v>15</v>
      </c>
      <c r="I400" t="str">
        <f t="shared" si="6"/>
        <v/>
      </c>
    </row>
    <row r="401" spans="1:9" x14ac:dyDescent="0.3">
      <c r="A401">
        <v>400</v>
      </c>
      <c r="B401">
        <f>Движение!$A$79</f>
        <v>46298</v>
      </c>
      <c r="C401">
        <f>Движение!$C$79</f>
        <v>0</v>
      </c>
      <c r="D401" t="s">
        <v>45</v>
      </c>
      <c r="E401">
        <f>Движение!$D$79</f>
        <v>26</v>
      </c>
      <c r="F401">
        <f>N(Движение!$E$79)</f>
        <v>0</v>
      </c>
      <c r="G401">
        <f>N(Движение!$F$79)</f>
        <v>0</v>
      </c>
      <c r="H401">
        <f>Движение!$G$79</f>
        <v>26</v>
      </c>
      <c r="I401" t="str">
        <f t="shared" si="6"/>
        <v/>
      </c>
    </row>
    <row r="402" spans="1:9" x14ac:dyDescent="0.3">
      <c r="A402">
        <v>401</v>
      </c>
      <c r="B402">
        <f>Движение!$A$79</f>
        <v>46298</v>
      </c>
      <c r="C402">
        <f>Движение!$C$79</f>
        <v>0</v>
      </c>
      <c r="D402" t="s">
        <v>49</v>
      </c>
      <c r="E402">
        <f>Движение!$H$79</f>
        <v>20</v>
      </c>
      <c r="F402">
        <f>N(Движение!$I$79)</f>
        <v>0</v>
      </c>
      <c r="G402">
        <f>N(Движение!$J$79)</f>
        <v>0</v>
      </c>
      <c r="H402">
        <f>Движение!$K$79</f>
        <v>20</v>
      </c>
      <c r="I402" t="str">
        <f t="shared" si="6"/>
        <v/>
      </c>
    </row>
    <row r="403" spans="1:9" x14ac:dyDescent="0.3">
      <c r="A403">
        <v>402</v>
      </c>
      <c r="B403">
        <f>Движение!$A$79</f>
        <v>46298</v>
      </c>
      <c r="C403">
        <f>Движение!$C$79</f>
        <v>0</v>
      </c>
      <c r="D403" t="s">
        <v>51</v>
      </c>
      <c r="E403">
        <f>Движение!$L$79</f>
        <v>48</v>
      </c>
      <c r="F403">
        <f>N(Движение!$M$79)</f>
        <v>0</v>
      </c>
      <c r="G403">
        <f>N(Движение!$N$79)</f>
        <v>0</v>
      </c>
      <c r="H403">
        <f>Движение!$O$79</f>
        <v>48</v>
      </c>
      <c r="I403" t="str">
        <f t="shared" si="6"/>
        <v/>
      </c>
    </row>
    <row r="404" spans="1:9" x14ac:dyDescent="0.3">
      <c r="A404">
        <v>403</v>
      </c>
      <c r="B404">
        <f>Движение!$A$79</f>
        <v>46298</v>
      </c>
      <c r="C404">
        <f>Движение!$C$79</f>
        <v>0</v>
      </c>
      <c r="D404" t="s">
        <v>54</v>
      </c>
      <c r="E404">
        <f>Движение!$P$79</f>
        <v>13</v>
      </c>
      <c r="F404">
        <f>N(Движение!$Q$79)</f>
        <v>0</v>
      </c>
      <c r="G404">
        <f>N(Движение!$R$79)</f>
        <v>0</v>
      </c>
      <c r="H404">
        <f>Движение!$S$79</f>
        <v>13</v>
      </c>
      <c r="I404" t="str">
        <f t="shared" si="6"/>
        <v/>
      </c>
    </row>
    <row r="405" spans="1:9" x14ac:dyDescent="0.3">
      <c r="A405">
        <v>404</v>
      </c>
      <c r="B405">
        <f>Движение!$A$79</f>
        <v>46298</v>
      </c>
      <c r="C405">
        <f>Движение!$C$79</f>
        <v>0</v>
      </c>
      <c r="D405" t="s">
        <v>56</v>
      </c>
      <c r="E405">
        <f>Движение!$T$79</f>
        <v>18</v>
      </c>
      <c r="F405">
        <f>N(Движение!$U$79)</f>
        <v>0</v>
      </c>
      <c r="G405">
        <f>N(Движение!$V$79)</f>
        <v>0</v>
      </c>
      <c r="H405">
        <f>Движение!$W$79</f>
        <v>18</v>
      </c>
      <c r="I405" t="str">
        <f t="shared" si="6"/>
        <v/>
      </c>
    </row>
    <row r="406" spans="1:9" x14ac:dyDescent="0.3">
      <c r="A406">
        <v>405</v>
      </c>
      <c r="B406">
        <f>Движение!$A$79</f>
        <v>46298</v>
      </c>
      <c r="C406">
        <f>Движение!$C$79</f>
        <v>0</v>
      </c>
      <c r="D406" t="s">
        <v>57</v>
      </c>
      <c r="E406">
        <f>Движение!$X$79</f>
        <v>21</v>
      </c>
      <c r="F406">
        <f>N(Движение!$Y$79)</f>
        <v>0</v>
      </c>
      <c r="G406">
        <f>N(Движение!$Z$79)</f>
        <v>0</v>
      </c>
      <c r="H406">
        <f>Движение!$AA$79</f>
        <v>21</v>
      </c>
      <c r="I406" t="str">
        <f t="shared" si="6"/>
        <v/>
      </c>
    </row>
    <row r="407" spans="1:9" x14ac:dyDescent="0.3">
      <c r="A407">
        <v>406</v>
      </c>
      <c r="B407">
        <f>Движение!$A$79</f>
        <v>46298</v>
      </c>
      <c r="C407">
        <f>Движение!$C$79</f>
        <v>0</v>
      </c>
      <c r="D407" t="s">
        <v>59</v>
      </c>
      <c r="E407">
        <f>Движение!$AB$79</f>
        <v>15</v>
      </c>
      <c r="F407">
        <f>N(Движение!$AC$79)</f>
        <v>0</v>
      </c>
      <c r="G407">
        <f>N(Движение!$AD$79)</f>
        <v>0</v>
      </c>
      <c r="H407">
        <f>Движение!$AE$79</f>
        <v>15</v>
      </c>
      <c r="I407" t="str">
        <f t="shared" si="6"/>
        <v/>
      </c>
    </row>
    <row r="408" spans="1:9" x14ac:dyDescent="0.3">
      <c r="A408">
        <v>407</v>
      </c>
      <c r="B408">
        <f>Движение!$A$80</f>
        <v>46299</v>
      </c>
      <c r="C408">
        <f>Движение!$C$80</f>
        <v>0</v>
      </c>
      <c r="D408" t="s">
        <v>45</v>
      </c>
      <c r="E408">
        <f>Движение!$D$80</f>
        <v>26</v>
      </c>
      <c r="F408">
        <f>N(Движение!$E$80)</f>
        <v>0</v>
      </c>
      <c r="G408">
        <f>N(Движение!$F$80)</f>
        <v>0</v>
      </c>
      <c r="H408">
        <f>Движение!$G$80</f>
        <v>26</v>
      </c>
      <c r="I408" t="str">
        <f t="shared" si="6"/>
        <v/>
      </c>
    </row>
    <row r="409" spans="1:9" x14ac:dyDescent="0.3">
      <c r="A409">
        <v>408</v>
      </c>
      <c r="B409">
        <f>Движение!$A$80</f>
        <v>46299</v>
      </c>
      <c r="C409">
        <f>Движение!$C$80</f>
        <v>0</v>
      </c>
      <c r="D409" t="s">
        <v>49</v>
      </c>
      <c r="E409">
        <f>Движение!$H$80</f>
        <v>20</v>
      </c>
      <c r="F409">
        <f>N(Движение!$I$80)</f>
        <v>0</v>
      </c>
      <c r="G409">
        <f>N(Движение!$J$80)</f>
        <v>0</v>
      </c>
      <c r="H409">
        <f>Движение!$K$80</f>
        <v>20</v>
      </c>
      <c r="I409" t="str">
        <f t="shared" si="6"/>
        <v/>
      </c>
    </row>
    <row r="410" spans="1:9" x14ac:dyDescent="0.3">
      <c r="A410">
        <v>409</v>
      </c>
      <c r="B410">
        <f>Движение!$A$80</f>
        <v>46299</v>
      </c>
      <c r="C410">
        <f>Движение!$C$80</f>
        <v>0</v>
      </c>
      <c r="D410" t="s">
        <v>51</v>
      </c>
      <c r="E410">
        <f>Движение!$L$80</f>
        <v>48</v>
      </c>
      <c r="F410">
        <f>N(Движение!$M$80)</f>
        <v>0</v>
      </c>
      <c r="G410">
        <f>N(Движение!$N$80)</f>
        <v>0</v>
      </c>
      <c r="H410">
        <f>Движение!$O$80</f>
        <v>48</v>
      </c>
      <c r="I410" t="str">
        <f t="shared" si="6"/>
        <v/>
      </c>
    </row>
    <row r="411" spans="1:9" x14ac:dyDescent="0.3">
      <c r="A411">
        <v>410</v>
      </c>
      <c r="B411">
        <f>Движение!$A$80</f>
        <v>46299</v>
      </c>
      <c r="C411">
        <f>Движение!$C$80</f>
        <v>0</v>
      </c>
      <c r="D411" t="s">
        <v>54</v>
      </c>
      <c r="E411">
        <f>Движение!$P$80</f>
        <v>13</v>
      </c>
      <c r="F411">
        <f>N(Движение!$Q$80)</f>
        <v>0</v>
      </c>
      <c r="G411">
        <f>N(Движение!$R$80)</f>
        <v>0</v>
      </c>
      <c r="H411">
        <f>Движение!$S$80</f>
        <v>13</v>
      </c>
      <c r="I411" t="str">
        <f t="shared" si="6"/>
        <v/>
      </c>
    </row>
    <row r="412" spans="1:9" x14ac:dyDescent="0.3">
      <c r="A412">
        <v>411</v>
      </c>
      <c r="B412">
        <f>Движение!$A$80</f>
        <v>46299</v>
      </c>
      <c r="C412">
        <f>Движение!$C$80</f>
        <v>0</v>
      </c>
      <c r="D412" t="s">
        <v>56</v>
      </c>
      <c r="E412">
        <f>Движение!$T$80</f>
        <v>18</v>
      </c>
      <c r="F412">
        <f>N(Движение!$U$80)</f>
        <v>0</v>
      </c>
      <c r="G412">
        <f>N(Движение!$V$80)</f>
        <v>0</v>
      </c>
      <c r="H412">
        <f>Движение!$W$80</f>
        <v>18</v>
      </c>
      <c r="I412" t="str">
        <f t="shared" si="6"/>
        <v/>
      </c>
    </row>
    <row r="413" spans="1:9" x14ac:dyDescent="0.3">
      <c r="A413">
        <v>412</v>
      </c>
      <c r="B413">
        <f>Движение!$A$80</f>
        <v>46299</v>
      </c>
      <c r="C413">
        <f>Движение!$C$80</f>
        <v>0</v>
      </c>
      <c r="D413" t="s">
        <v>57</v>
      </c>
      <c r="E413">
        <f>Движение!$X$80</f>
        <v>21</v>
      </c>
      <c r="F413">
        <f>N(Движение!$Y$80)</f>
        <v>0</v>
      </c>
      <c r="G413">
        <f>N(Движение!$Z$80)</f>
        <v>0</v>
      </c>
      <c r="H413">
        <f>Движение!$AA$80</f>
        <v>21</v>
      </c>
      <c r="I413" t="str">
        <f t="shared" si="6"/>
        <v/>
      </c>
    </row>
    <row r="414" spans="1:9" x14ac:dyDescent="0.3">
      <c r="A414">
        <v>413</v>
      </c>
      <c r="B414">
        <f>Движение!$A$80</f>
        <v>46299</v>
      </c>
      <c r="C414">
        <f>Движение!$C$80</f>
        <v>0</v>
      </c>
      <c r="D414" t="s">
        <v>59</v>
      </c>
      <c r="E414">
        <f>Движение!$AB$80</f>
        <v>15</v>
      </c>
      <c r="F414">
        <f>N(Движение!$AC$80)</f>
        <v>0</v>
      </c>
      <c r="G414">
        <f>N(Движение!$AD$80)</f>
        <v>0</v>
      </c>
      <c r="H414">
        <f>Движение!$AE$80</f>
        <v>15</v>
      </c>
      <c r="I414" t="str">
        <f t="shared" si="6"/>
        <v/>
      </c>
    </row>
    <row r="415" spans="1:9" x14ac:dyDescent="0.3">
      <c r="A415">
        <v>414</v>
      </c>
      <c r="B415">
        <f>Движение!$A$81</f>
        <v>46300</v>
      </c>
      <c r="C415">
        <f>Движение!$C$81</f>
        <v>0</v>
      </c>
      <c r="D415" t="s">
        <v>45</v>
      </c>
      <c r="E415">
        <f>Движение!$D$81</f>
        <v>26</v>
      </c>
      <c r="F415">
        <f>N(Движение!$E$81)</f>
        <v>0</v>
      </c>
      <c r="G415">
        <f>N(Движение!$F$81)</f>
        <v>0</v>
      </c>
      <c r="H415">
        <f>Движение!$G$81</f>
        <v>26</v>
      </c>
      <c r="I415" t="str">
        <f t="shared" si="6"/>
        <v/>
      </c>
    </row>
    <row r="416" spans="1:9" x14ac:dyDescent="0.3">
      <c r="A416">
        <v>415</v>
      </c>
      <c r="B416">
        <f>Движение!$A$81</f>
        <v>46300</v>
      </c>
      <c r="C416">
        <f>Движение!$C$81</f>
        <v>0</v>
      </c>
      <c r="D416" t="s">
        <v>49</v>
      </c>
      <c r="E416">
        <f>Движение!$H$81</f>
        <v>20</v>
      </c>
      <c r="F416">
        <f>N(Движение!$I$81)</f>
        <v>0</v>
      </c>
      <c r="G416">
        <f>N(Движение!$J$81)</f>
        <v>0</v>
      </c>
      <c r="H416">
        <f>Движение!$K$81</f>
        <v>20</v>
      </c>
      <c r="I416" t="str">
        <f t="shared" si="6"/>
        <v/>
      </c>
    </row>
    <row r="417" spans="1:9" x14ac:dyDescent="0.3">
      <c r="A417">
        <v>416</v>
      </c>
      <c r="B417">
        <f>Движение!$A$81</f>
        <v>46300</v>
      </c>
      <c r="C417">
        <f>Движение!$C$81</f>
        <v>0</v>
      </c>
      <c r="D417" t="s">
        <v>51</v>
      </c>
      <c r="E417">
        <f>Движение!$L$81</f>
        <v>48</v>
      </c>
      <c r="F417">
        <f>N(Движение!$M$81)</f>
        <v>0</v>
      </c>
      <c r="G417">
        <f>N(Движение!$N$81)</f>
        <v>0</v>
      </c>
      <c r="H417">
        <f>Движение!$O$81</f>
        <v>48</v>
      </c>
      <c r="I417" t="str">
        <f t="shared" si="6"/>
        <v/>
      </c>
    </row>
    <row r="418" spans="1:9" x14ac:dyDescent="0.3">
      <c r="A418">
        <v>417</v>
      </c>
      <c r="B418">
        <f>Движение!$A$81</f>
        <v>46300</v>
      </c>
      <c r="C418">
        <f>Движение!$C$81</f>
        <v>0</v>
      </c>
      <c r="D418" t="s">
        <v>54</v>
      </c>
      <c r="E418">
        <f>Движение!$P$81</f>
        <v>13</v>
      </c>
      <c r="F418">
        <f>N(Движение!$Q$81)</f>
        <v>0</v>
      </c>
      <c r="G418">
        <f>N(Движение!$R$81)</f>
        <v>0</v>
      </c>
      <c r="H418">
        <f>Движение!$S$81</f>
        <v>13</v>
      </c>
      <c r="I418" t="str">
        <f t="shared" si="6"/>
        <v/>
      </c>
    </row>
    <row r="419" spans="1:9" x14ac:dyDescent="0.3">
      <c r="A419">
        <v>418</v>
      </c>
      <c r="B419">
        <f>Движение!$A$81</f>
        <v>46300</v>
      </c>
      <c r="C419">
        <f>Движение!$C$81</f>
        <v>0</v>
      </c>
      <c r="D419" t="s">
        <v>56</v>
      </c>
      <c r="E419">
        <f>Движение!$T$81</f>
        <v>18</v>
      </c>
      <c r="F419">
        <f>N(Движение!$U$81)</f>
        <v>0</v>
      </c>
      <c r="G419">
        <f>N(Движение!$V$81)</f>
        <v>0</v>
      </c>
      <c r="H419">
        <f>Движение!$W$81</f>
        <v>18</v>
      </c>
      <c r="I419" t="str">
        <f t="shared" si="6"/>
        <v/>
      </c>
    </row>
    <row r="420" spans="1:9" x14ac:dyDescent="0.3">
      <c r="A420">
        <v>419</v>
      </c>
      <c r="B420">
        <f>Движение!$A$81</f>
        <v>46300</v>
      </c>
      <c r="C420">
        <f>Движение!$C$81</f>
        <v>0</v>
      </c>
      <c r="D420" t="s">
        <v>57</v>
      </c>
      <c r="E420">
        <f>Движение!$X$81</f>
        <v>21</v>
      </c>
      <c r="F420">
        <f>N(Движение!$Y$81)</f>
        <v>0</v>
      </c>
      <c r="G420">
        <f>N(Движение!$Z$81)</f>
        <v>0</v>
      </c>
      <c r="H420">
        <f>Движение!$AA$81</f>
        <v>21</v>
      </c>
      <c r="I420" t="str">
        <f t="shared" si="6"/>
        <v/>
      </c>
    </row>
    <row r="421" spans="1:9" x14ac:dyDescent="0.3">
      <c r="A421">
        <v>420</v>
      </c>
      <c r="B421">
        <f>Движение!$A$81</f>
        <v>46300</v>
      </c>
      <c r="C421">
        <f>Движение!$C$81</f>
        <v>0</v>
      </c>
      <c r="D421" t="s">
        <v>59</v>
      </c>
      <c r="E421">
        <f>Движение!$AB$81</f>
        <v>15</v>
      </c>
      <c r="F421">
        <f>N(Движение!$AC$81)</f>
        <v>0</v>
      </c>
      <c r="G421">
        <f>N(Движение!$AD$81)</f>
        <v>0</v>
      </c>
      <c r="H421">
        <f>Движение!$AE$81</f>
        <v>15</v>
      </c>
      <c r="I421" t="str">
        <f t="shared" si="6"/>
        <v/>
      </c>
    </row>
    <row r="422" spans="1:9" x14ac:dyDescent="0.3">
      <c r="A422">
        <v>421</v>
      </c>
      <c r="B422">
        <f>Движение!$A$82</f>
        <v>46301</v>
      </c>
      <c r="C422">
        <f>Движение!$C$82</f>
        <v>0</v>
      </c>
      <c r="D422" t="s">
        <v>45</v>
      </c>
      <c r="E422">
        <f>Движение!$D$82</f>
        <v>26</v>
      </c>
      <c r="F422">
        <f>N(Движение!$E$82)</f>
        <v>0</v>
      </c>
      <c r="G422">
        <f>N(Движение!$F$82)</f>
        <v>0</v>
      </c>
      <c r="H422">
        <f>Движение!$G$82</f>
        <v>26</v>
      </c>
      <c r="I422" t="str">
        <f t="shared" si="6"/>
        <v/>
      </c>
    </row>
    <row r="423" spans="1:9" x14ac:dyDescent="0.3">
      <c r="A423">
        <v>422</v>
      </c>
      <c r="B423">
        <f>Движение!$A$82</f>
        <v>46301</v>
      </c>
      <c r="C423">
        <f>Движение!$C$82</f>
        <v>0</v>
      </c>
      <c r="D423" t="s">
        <v>49</v>
      </c>
      <c r="E423">
        <f>Движение!$H$82</f>
        <v>20</v>
      </c>
      <c r="F423">
        <f>N(Движение!$I$82)</f>
        <v>0</v>
      </c>
      <c r="G423">
        <f>N(Движение!$J$82)</f>
        <v>0</v>
      </c>
      <c r="H423">
        <f>Движение!$K$82</f>
        <v>20</v>
      </c>
      <c r="I423" t="str">
        <f t="shared" si="6"/>
        <v/>
      </c>
    </row>
    <row r="424" spans="1:9" x14ac:dyDescent="0.3">
      <c r="A424">
        <v>423</v>
      </c>
      <c r="B424">
        <f>Движение!$A$82</f>
        <v>46301</v>
      </c>
      <c r="C424">
        <f>Движение!$C$82</f>
        <v>0</v>
      </c>
      <c r="D424" t="s">
        <v>51</v>
      </c>
      <c r="E424">
        <f>Движение!$L$82</f>
        <v>48</v>
      </c>
      <c r="F424">
        <f>N(Движение!$M$82)</f>
        <v>0</v>
      </c>
      <c r="G424">
        <f>N(Движение!$N$82)</f>
        <v>0</v>
      </c>
      <c r="H424">
        <f>Движение!$O$82</f>
        <v>48</v>
      </c>
      <c r="I424" t="str">
        <f t="shared" si="6"/>
        <v/>
      </c>
    </row>
    <row r="425" spans="1:9" x14ac:dyDescent="0.3">
      <c r="A425">
        <v>424</v>
      </c>
      <c r="B425">
        <f>Движение!$A$82</f>
        <v>46301</v>
      </c>
      <c r="C425">
        <f>Движение!$C$82</f>
        <v>0</v>
      </c>
      <c r="D425" t="s">
        <v>54</v>
      </c>
      <c r="E425">
        <f>Движение!$P$82</f>
        <v>13</v>
      </c>
      <c r="F425">
        <f>N(Движение!$Q$82)</f>
        <v>0</v>
      </c>
      <c r="G425">
        <f>N(Движение!$R$82)</f>
        <v>0</v>
      </c>
      <c r="H425">
        <f>Движение!$S$82</f>
        <v>13</v>
      </c>
      <c r="I425" t="str">
        <f t="shared" si="6"/>
        <v/>
      </c>
    </row>
    <row r="426" spans="1:9" x14ac:dyDescent="0.3">
      <c r="A426">
        <v>425</v>
      </c>
      <c r="B426">
        <f>Движение!$A$82</f>
        <v>46301</v>
      </c>
      <c r="C426">
        <f>Движение!$C$82</f>
        <v>0</v>
      </c>
      <c r="D426" t="s">
        <v>56</v>
      </c>
      <c r="E426">
        <f>Движение!$T$82</f>
        <v>18</v>
      </c>
      <c r="F426">
        <f>N(Движение!$U$82)</f>
        <v>0</v>
      </c>
      <c r="G426">
        <f>N(Движение!$V$82)</f>
        <v>0</v>
      </c>
      <c r="H426">
        <f>Движение!$W$82</f>
        <v>18</v>
      </c>
      <c r="I426" t="str">
        <f t="shared" si="6"/>
        <v/>
      </c>
    </row>
    <row r="427" spans="1:9" x14ac:dyDescent="0.3">
      <c r="A427">
        <v>426</v>
      </c>
      <c r="B427">
        <f>Движение!$A$82</f>
        <v>46301</v>
      </c>
      <c r="C427">
        <f>Движение!$C$82</f>
        <v>0</v>
      </c>
      <c r="D427" t="s">
        <v>57</v>
      </c>
      <c r="E427">
        <f>Движение!$X$82</f>
        <v>21</v>
      </c>
      <c r="F427">
        <f>N(Движение!$Y$82)</f>
        <v>0</v>
      </c>
      <c r="G427">
        <f>N(Движение!$Z$82)</f>
        <v>0</v>
      </c>
      <c r="H427">
        <f>Движение!$AA$82</f>
        <v>21</v>
      </c>
      <c r="I427" t="str">
        <f t="shared" si="6"/>
        <v/>
      </c>
    </row>
    <row r="428" spans="1:9" x14ac:dyDescent="0.3">
      <c r="A428">
        <v>427</v>
      </c>
      <c r="B428">
        <f>Движение!$A$82</f>
        <v>46301</v>
      </c>
      <c r="C428">
        <f>Движение!$C$82</f>
        <v>0</v>
      </c>
      <c r="D428" t="s">
        <v>59</v>
      </c>
      <c r="E428">
        <f>Движение!$AB$82</f>
        <v>15</v>
      </c>
      <c r="F428">
        <f>N(Движение!$AC$82)</f>
        <v>0</v>
      </c>
      <c r="G428">
        <f>N(Движение!$AD$82)</f>
        <v>0</v>
      </c>
      <c r="H428">
        <f>Движение!$AE$82</f>
        <v>15</v>
      </c>
      <c r="I428" t="str">
        <f t="shared" si="6"/>
        <v/>
      </c>
    </row>
    <row r="429" spans="1:9" x14ac:dyDescent="0.3">
      <c r="A429">
        <v>428</v>
      </c>
      <c r="B429">
        <f>Движение!$A$83</f>
        <v>46302</v>
      </c>
      <c r="C429">
        <f>Движение!$C$83</f>
        <v>0</v>
      </c>
      <c r="D429" t="s">
        <v>45</v>
      </c>
      <c r="E429">
        <f>Движение!$D$83</f>
        <v>26</v>
      </c>
      <c r="F429">
        <f>N(Движение!$E$83)</f>
        <v>0</v>
      </c>
      <c r="G429">
        <f>N(Движение!$F$83)</f>
        <v>0</v>
      </c>
      <c r="H429">
        <f>Движение!$G$83</f>
        <v>26</v>
      </c>
      <c r="I429" t="str">
        <f t="shared" si="6"/>
        <v/>
      </c>
    </row>
    <row r="430" spans="1:9" x14ac:dyDescent="0.3">
      <c r="A430">
        <v>429</v>
      </c>
      <c r="B430">
        <f>Движение!$A$83</f>
        <v>46302</v>
      </c>
      <c r="C430">
        <f>Движение!$C$83</f>
        <v>0</v>
      </c>
      <c r="D430" t="s">
        <v>49</v>
      </c>
      <c r="E430">
        <f>Движение!$H$83</f>
        <v>20</v>
      </c>
      <c r="F430">
        <f>N(Движение!$I$83)</f>
        <v>0</v>
      </c>
      <c r="G430">
        <f>N(Движение!$J$83)</f>
        <v>0</v>
      </c>
      <c r="H430">
        <f>Движение!$K$83</f>
        <v>20</v>
      </c>
      <c r="I430" t="str">
        <f t="shared" si="6"/>
        <v/>
      </c>
    </row>
    <row r="431" spans="1:9" x14ac:dyDescent="0.3">
      <c r="A431">
        <v>430</v>
      </c>
      <c r="B431">
        <f>Движение!$A$83</f>
        <v>46302</v>
      </c>
      <c r="C431">
        <f>Движение!$C$83</f>
        <v>0</v>
      </c>
      <c r="D431" t="s">
        <v>51</v>
      </c>
      <c r="E431">
        <f>Движение!$L$83</f>
        <v>48</v>
      </c>
      <c r="F431">
        <f>N(Движение!$M$83)</f>
        <v>0</v>
      </c>
      <c r="G431">
        <f>N(Движение!$N$83)</f>
        <v>0</v>
      </c>
      <c r="H431">
        <f>Движение!$O$83</f>
        <v>48</v>
      </c>
      <c r="I431" t="str">
        <f t="shared" si="6"/>
        <v/>
      </c>
    </row>
    <row r="432" spans="1:9" x14ac:dyDescent="0.3">
      <c r="A432">
        <v>431</v>
      </c>
      <c r="B432">
        <f>Движение!$A$83</f>
        <v>46302</v>
      </c>
      <c r="C432">
        <f>Движение!$C$83</f>
        <v>0</v>
      </c>
      <c r="D432" t="s">
        <v>54</v>
      </c>
      <c r="E432">
        <f>Движение!$P$83</f>
        <v>13</v>
      </c>
      <c r="F432">
        <f>N(Движение!$Q$83)</f>
        <v>0</v>
      </c>
      <c r="G432">
        <f>N(Движение!$R$83)</f>
        <v>0</v>
      </c>
      <c r="H432">
        <f>Движение!$S$83</f>
        <v>13</v>
      </c>
      <c r="I432" t="str">
        <f t="shared" si="6"/>
        <v/>
      </c>
    </row>
    <row r="433" spans="1:9" x14ac:dyDescent="0.3">
      <c r="A433">
        <v>432</v>
      </c>
      <c r="B433">
        <f>Движение!$A$83</f>
        <v>46302</v>
      </c>
      <c r="C433">
        <f>Движение!$C$83</f>
        <v>0</v>
      </c>
      <c r="D433" t="s">
        <v>56</v>
      </c>
      <c r="E433">
        <f>Движение!$T$83</f>
        <v>18</v>
      </c>
      <c r="F433">
        <f>N(Движение!$U$83)</f>
        <v>0</v>
      </c>
      <c r="G433">
        <f>N(Движение!$V$83)</f>
        <v>0</v>
      </c>
      <c r="H433">
        <f>Движение!$W$83</f>
        <v>18</v>
      </c>
      <c r="I433" t="str">
        <f t="shared" si="6"/>
        <v/>
      </c>
    </row>
    <row r="434" spans="1:9" x14ac:dyDescent="0.3">
      <c r="A434">
        <v>433</v>
      </c>
      <c r="B434">
        <f>Движение!$A$83</f>
        <v>46302</v>
      </c>
      <c r="C434">
        <f>Движение!$C$83</f>
        <v>0</v>
      </c>
      <c r="D434" t="s">
        <v>57</v>
      </c>
      <c r="E434">
        <f>Движение!$X$83</f>
        <v>21</v>
      </c>
      <c r="F434">
        <f>N(Движение!$Y$83)</f>
        <v>0</v>
      </c>
      <c r="G434">
        <f>N(Движение!$Z$83)</f>
        <v>0</v>
      </c>
      <c r="H434">
        <f>Движение!$AA$83</f>
        <v>21</v>
      </c>
      <c r="I434" t="str">
        <f t="shared" si="6"/>
        <v/>
      </c>
    </row>
    <row r="435" spans="1:9" x14ac:dyDescent="0.3">
      <c r="A435">
        <v>434</v>
      </c>
      <c r="B435">
        <f>Движение!$A$83</f>
        <v>46302</v>
      </c>
      <c r="C435">
        <f>Движение!$C$83</f>
        <v>0</v>
      </c>
      <c r="D435" t="s">
        <v>59</v>
      </c>
      <c r="E435">
        <f>Движение!$AB$83</f>
        <v>15</v>
      </c>
      <c r="F435">
        <f>N(Движение!$AC$83)</f>
        <v>0</v>
      </c>
      <c r="G435">
        <f>N(Движение!$AD$83)</f>
        <v>0</v>
      </c>
      <c r="H435">
        <f>Движение!$AE$83</f>
        <v>15</v>
      </c>
      <c r="I435" t="str">
        <f t="shared" si="6"/>
        <v/>
      </c>
    </row>
    <row r="436" spans="1:9" x14ac:dyDescent="0.3">
      <c r="A436">
        <v>435</v>
      </c>
      <c r="B436">
        <f>Движение!$A$84</f>
        <v>46303</v>
      </c>
      <c r="C436">
        <f>Движение!$C$84</f>
        <v>0</v>
      </c>
      <c r="D436" t="s">
        <v>45</v>
      </c>
      <c r="E436">
        <f>Движение!$D$84</f>
        <v>26</v>
      </c>
      <c r="F436">
        <f>N(Движение!$E$84)</f>
        <v>0</v>
      </c>
      <c r="G436">
        <f>N(Движение!$F$84)</f>
        <v>0</v>
      </c>
      <c r="H436">
        <f>Движение!$G$84</f>
        <v>26</v>
      </c>
      <c r="I436" t="str">
        <f t="shared" si="6"/>
        <v/>
      </c>
    </row>
    <row r="437" spans="1:9" x14ac:dyDescent="0.3">
      <c r="A437">
        <v>436</v>
      </c>
      <c r="B437">
        <f>Движение!$A$84</f>
        <v>46303</v>
      </c>
      <c r="C437">
        <f>Движение!$C$84</f>
        <v>0</v>
      </c>
      <c r="D437" t="s">
        <v>49</v>
      </c>
      <c r="E437">
        <f>Движение!$H$84</f>
        <v>20</v>
      </c>
      <c r="F437">
        <f>N(Движение!$I$84)</f>
        <v>0</v>
      </c>
      <c r="G437">
        <f>N(Движение!$J$84)</f>
        <v>0</v>
      </c>
      <c r="H437">
        <f>Движение!$K$84</f>
        <v>20</v>
      </c>
      <c r="I437" t="str">
        <f t="shared" si="6"/>
        <v/>
      </c>
    </row>
    <row r="438" spans="1:9" x14ac:dyDescent="0.3">
      <c r="A438">
        <v>437</v>
      </c>
      <c r="B438">
        <f>Движение!$A$84</f>
        <v>46303</v>
      </c>
      <c r="C438">
        <f>Движение!$C$84</f>
        <v>0</v>
      </c>
      <c r="D438" t="s">
        <v>51</v>
      </c>
      <c r="E438">
        <f>Движение!$L$84</f>
        <v>48</v>
      </c>
      <c r="F438">
        <f>N(Движение!$M$84)</f>
        <v>0</v>
      </c>
      <c r="G438">
        <f>N(Движение!$N$84)</f>
        <v>0</v>
      </c>
      <c r="H438">
        <f>Движение!$O$84</f>
        <v>48</v>
      </c>
      <c r="I438" t="str">
        <f t="shared" si="6"/>
        <v/>
      </c>
    </row>
    <row r="439" spans="1:9" x14ac:dyDescent="0.3">
      <c r="A439">
        <v>438</v>
      </c>
      <c r="B439">
        <f>Движение!$A$84</f>
        <v>46303</v>
      </c>
      <c r="C439">
        <f>Движение!$C$84</f>
        <v>0</v>
      </c>
      <c r="D439" t="s">
        <v>54</v>
      </c>
      <c r="E439">
        <f>Движение!$P$84</f>
        <v>13</v>
      </c>
      <c r="F439">
        <f>N(Движение!$Q$84)</f>
        <v>0</v>
      </c>
      <c r="G439">
        <f>N(Движение!$R$84)</f>
        <v>0</v>
      </c>
      <c r="H439">
        <f>Движение!$S$84</f>
        <v>13</v>
      </c>
      <c r="I439" t="str">
        <f t="shared" si="6"/>
        <v/>
      </c>
    </row>
    <row r="440" spans="1:9" x14ac:dyDescent="0.3">
      <c r="A440">
        <v>439</v>
      </c>
      <c r="B440">
        <f>Движение!$A$84</f>
        <v>46303</v>
      </c>
      <c r="C440">
        <f>Движение!$C$84</f>
        <v>0</v>
      </c>
      <c r="D440" t="s">
        <v>56</v>
      </c>
      <c r="E440">
        <f>Движение!$T$84</f>
        <v>18</v>
      </c>
      <c r="F440">
        <f>N(Движение!$U$84)</f>
        <v>0</v>
      </c>
      <c r="G440">
        <f>N(Движение!$V$84)</f>
        <v>0</v>
      </c>
      <c r="H440">
        <f>Движение!$W$84</f>
        <v>18</v>
      </c>
      <c r="I440" t="str">
        <f t="shared" si="6"/>
        <v/>
      </c>
    </row>
    <row r="441" spans="1:9" x14ac:dyDescent="0.3">
      <c r="A441">
        <v>440</v>
      </c>
      <c r="B441">
        <f>Движение!$A$84</f>
        <v>46303</v>
      </c>
      <c r="C441">
        <f>Движение!$C$84</f>
        <v>0</v>
      </c>
      <c r="D441" t="s">
        <v>57</v>
      </c>
      <c r="E441">
        <f>Движение!$X$84</f>
        <v>21</v>
      </c>
      <c r="F441">
        <f>N(Движение!$Y$84)</f>
        <v>0</v>
      </c>
      <c r="G441">
        <f>N(Движение!$Z$84)</f>
        <v>0</v>
      </c>
      <c r="H441">
        <f>Движение!$AA$84</f>
        <v>21</v>
      </c>
      <c r="I441" t="str">
        <f t="shared" si="6"/>
        <v/>
      </c>
    </row>
    <row r="442" spans="1:9" x14ac:dyDescent="0.3">
      <c r="A442">
        <v>441</v>
      </c>
      <c r="B442">
        <f>Движение!$A$84</f>
        <v>46303</v>
      </c>
      <c r="C442">
        <f>Движение!$C$84</f>
        <v>0</v>
      </c>
      <c r="D442" t="s">
        <v>59</v>
      </c>
      <c r="E442">
        <f>Движение!$AB$84</f>
        <v>15</v>
      </c>
      <c r="F442">
        <f>N(Движение!$AC$84)</f>
        <v>0</v>
      </c>
      <c r="G442">
        <f>N(Движение!$AD$84)</f>
        <v>0</v>
      </c>
      <c r="H442">
        <f>Движение!$AE$84</f>
        <v>15</v>
      </c>
      <c r="I442" t="str">
        <f t="shared" si="6"/>
        <v/>
      </c>
    </row>
    <row r="443" spans="1:9" x14ac:dyDescent="0.3">
      <c r="A443">
        <v>442</v>
      </c>
      <c r="B443">
        <f>Движение!$A$85</f>
        <v>46304</v>
      </c>
      <c r="C443">
        <f>Движение!$C$85</f>
        <v>0</v>
      </c>
      <c r="D443" t="s">
        <v>45</v>
      </c>
      <c r="E443">
        <f>Движение!$D$85</f>
        <v>26</v>
      </c>
      <c r="F443">
        <f>N(Движение!$E$85)</f>
        <v>0</v>
      </c>
      <c r="G443">
        <f>N(Движение!$F$85)</f>
        <v>0</v>
      </c>
      <c r="H443">
        <f>Движение!$G$85</f>
        <v>26</v>
      </c>
      <c r="I443" t="str">
        <f t="shared" si="6"/>
        <v/>
      </c>
    </row>
    <row r="444" spans="1:9" x14ac:dyDescent="0.3">
      <c r="A444">
        <v>443</v>
      </c>
      <c r="B444">
        <f>Движение!$A$85</f>
        <v>46304</v>
      </c>
      <c r="C444">
        <f>Движение!$C$85</f>
        <v>0</v>
      </c>
      <c r="D444" t="s">
        <v>49</v>
      </c>
      <c r="E444">
        <f>Движение!$H$85</f>
        <v>20</v>
      </c>
      <c r="F444">
        <f>N(Движение!$I$85)</f>
        <v>0</v>
      </c>
      <c r="G444">
        <f>N(Движение!$J$85)</f>
        <v>0</v>
      </c>
      <c r="H444">
        <f>Движение!$K$85</f>
        <v>20</v>
      </c>
      <c r="I444" t="str">
        <f t="shared" si="6"/>
        <v/>
      </c>
    </row>
    <row r="445" spans="1:9" x14ac:dyDescent="0.3">
      <c r="A445">
        <v>444</v>
      </c>
      <c r="B445">
        <f>Движение!$A$85</f>
        <v>46304</v>
      </c>
      <c r="C445">
        <f>Движение!$C$85</f>
        <v>0</v>
      </c>
      <c r="D445" t="s">
        <v>51</v>
      </c>
      <c r="E445">
        <f>Движение!$L$85</f>
        <v>48</v>
      </c>
      <c r="F445">
        <f>N(Движение!$M$85)</f>
        <v>0</v>
      </c>
      <c r="G445">
        <f>N(Движение!$N$85)</f>
        <v>0</v>
      </c>
      <c r="H445">
        <f>Движение!$O$85</f>
        <v>48</v>
      </c>
      <c r="I445" t="str">
        <f t="shared" si="6"/>
        <v/>
      </c>
    </row>
    <row r="446" spans="1:9" x14ac:dyDescent="0.3">
      <c r="A446">
        <v>445</v>
      </c>
      <c r="B446">
        <f>Движение!$A$85</f>
        <v>46304</v>
      </c>
      <c r="C446">
        <f>Движение!$C$85</f>
        <v>0</v>
      </c>
      <c r="D446" t="s">
        <v>54</v>
      </c>
      <c r="E446">
        <f>Движение!$P$85</f>
        <v>13</v>
      </c>
      <c r="F446">
        <f>N(Движение!$Q$85)</f>
        <v>0</v>
      </c>
      <c r="G446">
        <f>N(Движение!$R$85)</f>
        <v>0</v>
      </c>
      <c r="H446">
        <f>Движение!$S$85</f>
        <v>13</v>
      </c>
      <c r="I446" t="str">
        <f t="shared" si="6"/>
        <v/>
      </c>
    </row>
    <row r="447" spans="1:9" x14ac:dyDescent="0.3">
      <c r="A447">
        <v>446</v>
      </c>
      <c r="B447">
        <f>Движение!$A$85</f>
        <v>46304</v>
      </c>
      <c r="C447">
        <f>Движение!$C$85</f>
        <v>0</v>
      </c>
      <c r="D447" t="s">
        <v>56</v>
      </c>
      <c r="E447">
        <f>Движение!$T$85</f>
        <v>18</v>
      </c>
      <c r="F447">
        <f>N(Движение!$U$85)</f>
        <v>0</v>
      </c>
      <c r="G447">
        <f>N(Движение!$V$85)</f>
        <v>0</v>
      </c>
      <c r="H447">
        <f>Движение!$W$85</f>
        <v>18</v>
      </c>
      <c r="I447" t="str">
        <f t="shared" si="6"/>
        <v/>
      </c>
    </row>
    <row r="448" spans="1:9" x14ac:dyDescent="0.3">
      <c r="A448">
        <v>447</v>
      </c>
      <c r="B448">
        <f>Движение!$A$85</f>
        <v>46304</v>
      </c>
      <c r="C448">
        <f>Движение!$C$85</f>
        <v>0</v>
      </c>
      <c r="D448" t="s">
        <v>57</v>
      </c>
      <c r="E448">
        <f>Движение!$X$85</f>
        <v>21</v>
      </c>
      <c r="F448">
        <f>N(Движение!$Y$85)</f>
        <v>0</v>
      </c>
      <c r="G448">
        <f>N(Движение!$Z$85)</f>
        <v>0</v>
      </c>
      <c r="H448">
        <f>Движение!$AA$85</f>
        <v>21</v>
      </c>
      <c r="I448" t="str">
        <f t="shared" si="6"/>
        <v/>
      </c>
    </row>
    <row r="449" spans="1:9" x14ac:dyDescent="0.3">
      <c r="A449">
        <v>448</v>
      </c>
      <c r="B449">
        <f>Движение!$A$85</f>
        <v>46304</v>
      </c>
      <c r="C449">
        <f>Движение!$C$85</f>
        <v>0</v>
      </c>
      <c r="D449" t="s">
        <v>59</v>
      </c>
      <c r="E449">
        <f>Движение!$AB$85</f>
        <v>15</v>
      </c>
      <c r="F449">
        <f>N(Движение!$AC$85)</f>
        <v>0</v>
      </c>
      <c r="G449">
        <f>N(Движение!$AD$85)</f>
        <v>0</v>
      </c>
      <c r="H449">
        <f>Движение!$AE$85</f>
        <v>15</v>
      </c>
      <c r="I449" t="str">
        <f t="shared" si="6"/>
        <v/>
      </c>
    </row>
    <row r="450" spans="1:9" x14ac:dyDescent="0.3">
      <c r="A450">
        <v>449</v>
      </c>
      <c r="B450">
        <f>Движение!$A$86</f>
        <v>46305</v>
      </c>
      <c r="C450">
        <f>Движение!$C$86</f>
        <v>0</v>
      </c>
      <c r="D450" t="s">
        <v>45</v>
      </c>
      <c r="E450">
        <f>Движение!$D$86</f>
        <v>26</v>
      </c>
      <c r="F450">
        <f>N(Движение!$E$86)</f>
        <v>0</v>
      </c>
      <c r="G450">
        <f>N(Движение!$F$86)</f>
        <v>0</v>
      </c>
      <c r="H450">
        <f>Движение!$G$86</f>
        <v>26</v>
      </c>
      <c r="I450" t="str">
        <f t="shared" ref="I450:I513" si="7">IF($F450&gt;0,TEXT($B450,"dd.mm")&amp;"_"&amp;$D450,"")</f>
        <v/>
      </c>
    </row>
    <row r="451" spans="1:9" x14ac:dyDescent="0.3">
      <c r="A451">
        <v>450</v>
      </c>
      <c r="B451">
        <f>Движение!$A$86</f>
        <v>46305</v>
      </c>
      <c r="C451">
        <f>Движение!$C$86</f>
        <v>0</v>
      </c>
      <c r="D451" t="s">
        <v>49</v>
      </c>
      <c r="E451">
        <f>Движение!$H$86</f>
        <v>20</v>
      </c>
      <c r="F451">
        <f>N(Движение!$I$86)</f>
        <v>0</v>
      </c>
      <c r="G451">
        <f>N(Движение!$J$86)</f>
        <v>0</v>
      </c>
      <c r="H451">
        <f>Движение!$K$86</f>
        <v>20</v>
      </c>
      <c r="I451" t="str">
        <f t="shared" si="7"/>
        <v/>
      </c>
    </row>
    <row r="452" spans="1:9" x14ac:dyDescent="0.3">
      <c r="A452">
        <v>451</v>
      </c>
      <c r="B452">
        <f>Движение!$A$86</f>
        <v>46305</v>
      </c>
      <c r="C452">
        <f>Движение!$C$86</f>
        <v>0</v>
      </c>
      <c r="D452" t="s">
        <v>51</v>
      </c>
      <c r="E452">
        <f>Движение!$L$86</f>
        <v>48</v>
      </c>
      <c r="F452">
        <f>N(Движение!$M$86)</f>
        <v>0</v>
      </c>
      <c r="G452">
        <f>N(Движение!$N$86)</f>
        <v>0</v>
      </c>
      <c r="H452">
        <f>Движение!$O$86</f>
        <v>48</v>
      </c>
      <c r="I452" t="str">
        <f t="shared" si="7"/>
        <v/>
      </c>
    </row>
    <row r="453" spans="1:9" x14ac:dyDescent="0.3">
      <c r="A453">
        <v>452</v>
      </c>
      <c r="B453">
        <f>Движение!$A$86</f>
        <v>46305</v>
      </c>
      <c r="C453">
        <f>Движение!$C$86</f>
        <v>0</v>
      </c>
      <c r="D453" t="s">
        <v>54</v>
      </c>
      <c r="E453">
        <f>Движение!$P$86</f>
        <v>13</v>
      </c>
      <c r="F453">
        <f>N(Движение!$Q$86)</f>
        <v>0</v>
      </c>
      <c r="G453">
        <f>N(Движение!$R$86)</f>
        <v>0</v>
      </c>
      <c r="H453">
        <f>Движение!$S$86</f>
        <v>13</v>
      </c>
      <c r="I453" t="str">
        <f t="shared" si="7"/>
        <v/>
      </c>
    </row>
    <row r="454" spans="1:9" x14ac:dyDescent="0.3">
      <c r="A454">
        <v>453</v>
      </c>
      <c r="B454">
        <f>Движение!$A$86</f>
        <v>46305</v>
      </c>
      <c r="C454">
        <f>Движение!$C$86</f>
        <v>0</v>
      </c>
      <c r="D454" t="s">
        <v>56</v>
      </c>
      <c r="E454">
        <f>Движение!$T$86</f>
        <v>18</v>
      </c>
      <c r="F454">
        <f>N(Движение!$U$86)</f>
        <v>0</v>
      </c>
      <c r="G454">
        <f>N(Движение!$V$86)</f>
        <v>0</v>
      </c>
      <c r="H454">
        <f>Движение!$W$86</f>
        <v>18</v>
      </c>
      <c r="I454" t="str">
        <f t="shared" si="7"/>
        <v/>
      </c>
    </row>
    <row r="455" spans="1:9" x14ac:dyDescent="0.3">
      <c r="A455">
        <v>454</v>
      </c>
      <c r="B455">
        <f>Движение!$A$86</f>
        <v>46305</v>
      </c>
      <c r="C455">
        <f>Движение!$C$86</f>
        <v>0</v>
      </c>
      <c r="D455" t="s">
        <v>57</v>
      </c>
      <c r="E455">
        <f>Движение!$X$86</f>
        <v>21</v>
      </c>
      <c r="F455">
        <f>N(Движение!$Y$86)</f>
        <v>0</v>
      </c>
      <c r="G455">
        <f>N(Движение!$Z$86)</f>
        <v>0</v>
      </c>
      <c r="H455">
        <f>Движение!$AA$86</f>
        <v>21</v>
      </c>
      <c r="I455" t="str">
        <f t="shared" si="7"/>
        <v/>
      </c>
    </row>
    <row r="456" spans="1:9" x14ac:dyDescent="0.3">
      <c r="A456">
        <v>455</v>
      </c>
      <c r="B456">
        <f>Движение!$A$86</f>
        <v>46305</v>
      </c>
      <c r="C456">
        <f>Движение!$C$86</f>
        <v>0</v>
      </c>
      <c r="D456" t="s">
        <v>59</v>
      </c>
      <c r="E456">
        <f>Движение!$AB$86</f>
        <v>15</v>
      </c>
      <c r="F456">
        <f>N(Движение!$AC$86)</f>
        <v>0</v>
      </c>
      <c r="G456">
        <f>N(Движение!$AD$86)</f>
        <v>0</v>
      </c>
      <c r="H456">
        <f>Движение!$AE$86</f>
        <v>15</v>
      </c>
      <c r="I456" t="str">
        <f t="shared" si="7"/>
        <v/>
      </c>
    </row>
    <row r="457" spans="1:9" x14ac:dyDescent="0.3">
      <c r="A457">
        <v>456</v>
      </c>
      <c r="B457">
        <f>Движение!$A$87</f>
        <v>46306</v>
      </c>
      <c r="C457">
        <f>Движение!$C$87</f>
        <v>0</v>
      </c>
      <c r="D457" t="s">
        <v>45</v>
      </c>
      <c r="E457">
        <f>Движение!$D$87</f>
        <v>26</v>
      </c>
      <c r="F457">
        <f>N(Движение!$E$87)</f>
        <v>0</v>
      </c>
      <c r="G457">
        <f>N(Движение!$F$87)</f>
        <v>0</v>
      </c>
      <c r="H457">
        <f>Движение!$G$87</f>
        <v>26</v>
      </c>
      <c r="I457" t="str">
        <f t="shared" si="7"/>
        <v/>
      </c>
    </row>
    <row r="458" spans="1:9" x14ac:dyDescent="0.3">
      <c r="A458">
        <v>457</v>
      </c>
      <c r="B458">
        <f>Движение!$A$87</f>
        <v>46306</v>
      </c>
      <c r="C458">
        <f>Движение!$C$87</f>
        <v>0</v>
      </c>
      <c r="D458" t="s">
        <v>49</v>
      </c>
      <c r="E458">
        <f>Движение!$H$87</f>
        <v>20</v>
      </c>
      <c r="F458">
        <f>N(Движение!$I$87)</f>
        <v>0</v>
      </c>
      <c r="G458">
        <f>N(Движение!$J$87)</f>
        <v>0</v>
      </c>
      <c r="H458">
        <f>Движение!$K$87</f>
        <v>20</v>
      </c>
      <c r="I458" t="str">
        <f t="shared" si="7"/>
        <v/>
      </c>
    </row>
    <row r="459" spans="1:9" x14ac:dyDescent="0.3">
      <c r="A459">
        <v>458</v>
      </c>
      <c r="B459">
        <f>Движение!$A$87</f>
        <v>46306</v>
      </c>
      <c r="C459">
        <f>Движение!$C$87</f>
        <v>0</v>
      </c>
      <c r="D459" t="s">
        <v>51</v>
      </c>
      <c r="E459">
        <f>Движение!$L$87</f>
        <v>48</v>
      </c>
      <c r="F459">
        <f>N(Движение!$M$87)</f>
        <v>0</v>
      </c>
      <c r="G459">
        <f>N(Движение!$N$87)</f>
        <v>0</v>
      </c>
      <c r="H459">
        <f>Движение!$O$87</f>
        <v>48</v>
      </c>
      <c r="I459" t="str">
        <f t="shared" si="7"/>
        <v/>
      </c>
    </row>
    <row r="460" spans="1:9" x14ac:dyDescent="0.3">
      <c r="A460">
        <v>459</v>
      </c>
      <c r="B460">
        <f>Движение!$A$87</f>
        <v>46306</v>
      </c>
      <c r="C460">
        <f>Движение!$C$87</f>
        <v>0</v>
      </c>
      <c r="D460" t="s">
        <v>54</v>
      </c>
      <c r="E460">
        <f>Движение!$P$87</f>
        <v>13</v>
      </c>
      <c r="F460">
        <f>N(Движение!$Q$87)</f>
        <v>0</v>
      </c>
      <c r="G460">
        <f>N(Движение!$R$87)</f>
        <v>0</v>
      </c>
      <c r="H460">
        <f>Движение!$S$87</f>
        <v>13</v>
      </c>
      <c r="I460" t="str">
        <f t="shared" si="7"/>
        <v/>
      </c>
    </row>
    <row r="461" spans="1:9" x14ac:dyDescent="0.3">
      <c r="A461">
        <v>460</v>
      </c>
      <c r="B461">
        <f>Движение!$A$87</f>
        <v>46306</v>
      </c>
      <c r="C461">
        <f>Движение!$C$87</f>
        <v>0</v>
      </c>
      <c r="D461" t="s">
        <v>56</v>
      </c>
      <c r="E461">
        <f>Движение!$T$87</f>
        <v>18</v>
      </c>
      <c r="F461">
        <f>N(Движение!$U$87)</f>
        <v>0</v>
      </c>
      <c r="G461">
        <f>N(Движение!$V$87)</f>
        <v>0</v>
      </c>
      <c r="H461">
        <f>Движение!$W$87</f>
        <v>18</v>
      </c>
      <c r="I461" t="str">
        <f t="shared" si="7"/>
        <v/>
      </c>
    </row>
    <row r="462" spans="1:9" x14ac:dyDescent="0.3">
      <c r="A462">
        <v>461</v>
      </c>
      <c r="B462">
        <f>Движение!$A$87</f>
        <v>46306</v>
      </c>
      <c r="C462">
        <f>Движение!$C$87</f>
        <v>0</v>
      </c>
      <c r="D462" t="s">
        <v>57</v>
      </c>
      <c r="E462">
        <f>Движение!$X$87</f>
        <v>21</v>
      </c>
      <c r="F462">
        <f>N(Движение!$Y$87)</f>
        <v>0</v>
      </c>
      <c r="G462">
        <f>N(Движение!$Z$87)</f>
        <v>0</v>
      </c>
      <c r="H462">
        <f>Движение!$AA$87</f>
        <v>21</v>
      </c>
      <c r="I462" t="str">
        <f t="shared" si="7"/>
        <v/>
      </c>
    </row>
    <row r="463" spans="1:9" x14ac:dyDescent="0.3">
      <c r="A463">
        <v>462</v>
      </c>
      <c r="B463">
        <f>Движение!$A$87</f>
        <v>46306</v>
      </c>
      <c r="C463">
        <f>Движение!$C$87</f>
        <v>0</v>
      </c>
      <c r="D463" t="s">
        <v>59</v>
      </c>
      <c r="E463">
        <f>Движение!$AB$87</f>
        <v>15</v>
      </c>
      <c r="F463">
        <f>N(Движение!$AC$87)</f>
        <v>0</v>
      </c>
      <c r="G463">
        <f>N(Движение!$AD$87)</f>
        <v>0</v>
      </c>
      <c r="H463">
        <f>Движение!$AE$87</f>
        <v>15</v>
      </c>
      <c r="I463" t="str">
        <f t="shared" si="7"/>
        <v/>
      </c>
    </row>
    <row r="464" spans="1:9" x14ac:dyDescent="0.3">
      <c r="A464">
        <v>463</v>
      </c>
      <c r="B464">
        <f>Движение!$A$88</f>
        <v>46307</v>
      </c>
      <c r="C464">
        <f>Движение!$C$88</f>
        <v>0</v>
      </c>
      <c r="D464" t="s">
        <v>45</v>
      </c>
      <c r="E464">
        <f>Движение!$D$88</f>
        <v>26</v>
      </c>
      <c r="F464">
        <f>N(Движение!$E$88)</f>
        <v>0</v>
      </c>
      <c r="G464">
        <f>N(Движение!$F$88)</f>
        <v>0</v>
      </c>
      <c r="H464">
        <f>Движение!$G$88</f>
        <v>26</v>
      </c>
      <c r="I464" t="str">
        <f t="shared" si="7"/>
        <v/>
      </c>
    </row>
    <row r="465" spans="1:9" x14ac:dyDescent="0.3">
      <c r="A465">
        <v>464</v>
      </c>
      <c r="B465">
        <f>Движение!$A$88</f>
        <v>46307</v>
      </c>
      <c r="C465">
        <f>Движение!$C$88</f>
        <v>0</v>
      </c>
      <c r="D465" t="s">
        <v>49</v>
      </c>
      <c r="E465">
        <f>Движение!$H$88</f>
        <v>20</v>
      </c>
      <c r="F465">
        <f>N(Движение!$I$88)</f>
        <v>0</v>
      </c>
      <c r="G465">
        <f>N(Движение!$J$88)</f>
        <v>0</v>
      </c>
      <c r="H465">
        <f>Движение!$K$88</f>
        <v>20</v>
      </c>
      <c r="I465" t="str">
        <f t="shared" si="7"/>
        <v/>
      </c>
    </row>
    <row r="466" spans="1:9" x14ac:dyDescent="0.3">
      <c r="A466">
        <v>465</v>
      </c>
      <c r="B466">
        <f>Движение!$A$88</f>
        <v>46307</v>
      </c>
      <c r="C466">
        <f>Движение!$C$88</f>
        <v>0</v>
      </c>
      <c r="D466" t="s">
        <v>51</v>
      </c>
      <c r="E466">
        <f>Движение!$L$88</f>
        <v>48</v>
      </c>
      <c r="F466">
        <f>N(Движение!$M$88)</f>
        <v>0</v>
      </c>
      <c r="G466">
        <f>N(Движение!$N$88)</f>
        <v>0</v>
      </c>
      <c r="H466">
        <f>Движение!$O$88</f>
        <v>48</v>
      </c>
      <c r="I466" t="str">
        <f t="shared" si="7"/>
        <v/>
      </c>
    </row>
    <row r="467" spans="1:9" x14ac:dyDescent="0.3">
      <c r="A467">
        <v>466</v>
      </c>
      <c r="B467">
        <f>Движение!$A$88</f>
        <v>46307</v>
      </c>
      <c r="C467">
        <f>Движение!$C$88</f>
        <v>0</v>
      </c>
      <c r="D467" t="s">
        <v>54</v>
      </c>
      <c r="E467">
        <f>Движение!$P$88</f>
        <v>13</v>
      </c>
      <c r="F467">
        <f>N(Движение!$Q$88)</f>
        <v>0</v>
      </c>
      <c r="G467">
        <f>N(Движение!$R$88)</f>
        <v>0</v>
      </c>
      <c r="H467">
        <f>Движение!$S$88</f>
        <v>13</v>
      </c>
      <c r="I467" t="str">
        <f t="shared" si="7"/>
        <v/>
      </c>
    </row>
    <row r="468" spans="1:9" x14ac:dyDescent="0.3">
      <c r="A468">
        <v>467</v>
      </c>
      <c r="B468">
        <f>Движение!$A$88</f>
        <v>46307</v>
      </c>
      <c r="C468">
        <f>Движение!$C$88</f>
        <v>0</v>
      </c>
      <c r="D468" t="s">
        <v>56</v>
      </c>
      <c r="E468">
        <f>Движение!$T$88</f>
        <v>18</v>
      </c>
      <c r="F468">
        <f>N(Движение!$U$88)</f>
        <v>0</v>
      </c>
      <c r="G468">
        <f>N(Движение!$V$88)</f>
        <v>0</v>
      </c>
      <c r="H468">
        <f>Движение!$W$88</f>
        <v>18</v>
      </c>
      <c r="I468" t="str">
        <f t="shared" si="7"/>
        <v/>
      </c>
    </row>
    <row r="469" spans="1:9" x14ac:dyDescent="0.3">
      <c r="A469">
        <v>468</v>
      </c>
      <c r="B469">
        <f>Движение!$A$88</f>
        <v>46307</v>
      </c>
      <c r="C469">
        <f>Движение!$C$88</f>
        <v>0</v>
      </c>
      <c r="D469" t="s">
        <v>57</v>
      </c>
      <c r="E469">
        <f>Движение!$X$88</f>
        <v>21</v>
      </c>
      <c r="F469">
        <f>N(Движение!$Y$88)</f>
        <v>0</v>
      </c>
      <c r="G469">
        <f>N(Движение!$Z$88)</f>
        <v>0</v>
      </c>
      <c r="H469">
        <f>Движение!$AA$88</f>
        <v>21</v>
      </c>
      <c r="I469" t="str">
        <f t="shared" si="7"/>
        <v/>
      </c>
    </row>
    <row r="470" spans="1:9" x14ac:dyDescent="0.3">
      <c r="A470">
        <v>469</v>
      </c>
      <c r="B470">
        <f>Движение!$A$88</f>
        <v>46307</v>
      </c>
      <c r="C470">
        <f>Движение!$C$88</f>
        <v>0</v>
      </c>
      <c r="D470" t="s">
        <v>59</v>
      </c>
      <c r="E470">
        <f>Движение!$AB$88</f>
        <v>15</v>
      </c>
      <c r="F470">
        <f>N(Движение!$AC$88)</f>
        <v>0</v>
      </c>
      <c r="G470">
        <f>N(Движение!$AD$88)</f>
        <v>0</v>
      </c>
      <c r="H470">
        <f>Движение!$AE$88</f>
        <v>15</v>
      </c>
      <c r="I470" t="str">
        <f t="shared" si="7"/>
        <v/>
      </c>
    </row>
    <row r="471" spans="1:9" x14ac:dyDescent="0.3">
      <c r="A471">
        <v>470</v>
      </c>
      <c r="B471">
        <f>Движение!$A$89</f>
        <v>46308</v>
      </c>
      <c r="C471">
        <f>Движение!$C$89</f>
        <v>0</v>
      </c>
      <c r="D471" t="s">
        <v>45</v>
      </c>
      <c r="E471">
        <f>Движение!$D$89</f>
        <v>26</v>
      </c>
      <c r="F471">
        <f>N(Движение!$E$89)</f>
        <v>0</v>
      </c>
      <c r="G471">
        <f>N(Движение!$F$89)</f>
        <v>0</v>
      </c>
      <c r="H471">
        <f>Движение!$G$89</f>
        <v>26</v>
      </c>
      <c r="I471" t="str">
        <f t="shared" si="7"/>
        <v/>
      </c>
    </row>
    <row r="472" spans="1:9" x14ac:dyDescent="0.3">
      <c r="A472">
        <v>471</v>
      </c>
      <c r="B472">
        <f>Движение!$A$89</f>
        <v>46308</v>
      </c>
      <c r="C472">
        <f>Движение!$C$89</f>
        <v>0</v>
      </c>
      <c r="D472" t="s">
        <v>49</v>
      </c>
      <c r="E472">
        <f>Движение!$H$89</f>
        <v>20</v>
      </c>
      <c r="F472">
        <f>N(Движение!$I$89)</f>
        <v>0</v>
      </c>
      <c r="G472">
        <f>N(Движение!$J$89)</f>
        <v>0</v>
      </c>
      <c r="H472">
        <f>Движение!$K$89</f>
        <v>20</v>
      </c>
      <c r="I472" t="str">
        <f t="shared" si="7"/>
        <v/>
      </c>
    </row>
    <row r="473" spans="1:9" x14ac:dyDescent="0.3">
      <c r="A473">
        <v>472</v>
      </c>
      <c r="B473">
        <f>Движение!$A$89</f>
        <v>46308</v>
      </c>
      <c r="C473">
        <f>Движение!$C$89</f>
        <v>0</v>
      </c>
      <c r="D473" t="s">
        <v>51</v>
      </c>
      <c r="E473">
        <f>Движение!$L$89</f>
        <v>48</v>
      </c>
      <c r="F473">
        <f>N(Движение!$M$89)</f>
        <v>0</v>
      </c>
      <c r="G473">
        <f>N(Движение!$N$89)</f>
        <v>0</v>
      </c>
      <c r="H473">
        <f>Движение!$O$89</f>
        <v>48</v>
      </c>
      <c r="I473" t="str">
        <f t="shared" si="7"/>
        <v/>
      </c>
    </row>
    <row r="474" spans="1:9" x14ac:dyDescent="0.3">
      <c r="A474">
        <v>473</v>
      </c>
      <c r="B474">
        <f>Движение!$A$89</f>
        <v>46308</v>
      </c>
      <c r="C474">
        <f>Движение!$C$89</f>
        <v>0</v>
      </c>
      <c r="D474" t="s">
        <v>54</v>
      </c>
      <c r="E474">
        <f>Движение!$P$89</f>
        <v>13</v>
      </c>
      <c r="F474">
        <f>N(Движение!$Q$89)</f>
        <v>0</v>
      </c>
      <c r="G474">
        <f>N(Движение!$R$89)</f>
        <v>0</v>
      </c>
      <c r="H474">
        <f>Движение!$S$89</f>
        <v>13</v>
      </c>
      <c r="I474" t="str">
        <f t="shared" si="7"/>
        <v/>
      </c>
    </row>
    <row r="475" spans="1:9" x14ac:dyDescent="0.3">
      <c r="A475">
        <v>474</v>
      </c>
      <c r="B475">
        <f>Движение!$A$89</f>
        <v>46308</v>
      </c>
      <c r="C475">
        <f>Движение!$C$89</f>
        <v>0</v>
      </c>
      <c r="D475" t="s">
        <v>56</v>
      </c>
      <c r="E475">
        <f>Движение!$T$89</f>
        <v>18</v>
      </c>
      <c r="F475">
        <f>N(Движение!$U$89)</f>
        <v>0</v>
      </c>
      <c r="G475">
        <f>N(Движение!$V$89)</f>
        <v>0</v>
      </c>
      <c r="H475">
        <f>Движение!$W$89</f>
        <v>18</v>
      </c>
      <c r="I475" t="str">
        <f t="shared" si="7"/>
        <v/>
      </c>
    </row>
    <row r="476" spans="1:9" x14ac:dyDescent="0.3">
      <c r="A476">
        <v>475</v>
      </c>
      <c r="B476">
        <f>Движение!$A$89</f>
        <v>46308</v>
      </c>
      <c r="C476">
        <f>Движение!$C$89</f>
        <v>0</v>
      </c>
      <c r="D476" t="s">
        <v>57</v>
      </c>
      <c r="E476">
        <f>Движение!$X$89</f>
        <v>21</v>
      </c>
      <c r="F476">
        <f>N(Движение!$Y$89)</f>
        <v>0</v>
      </c>
      <c r="G476">
        <f>N(Движение!$Z$89)</f>
        <v>0</v>
      </c>
      <c r="H476">
        <f>Движение!$AA$89</f>
        <v>21</v>
      </c>
      <c r="I476" t="str">
        <f t="shared" si="7"/>
        <v/>
      </c>
    </row>
    <row r="477" spans="1:9" x14ac:dyDescent="0.3">
      <c r="A477">
        <v>476</v>
      </c>
      <c r="B477">
        <f>Движение!$A$89</f>
        <v>46308</v>
      </c>
      <c r="C477">
        <f>Движение!$C$89</f>
        <v>0</v>
      </c>
      <c r="D477" t="s">
        <v>59</v>
      </c>
      <c r="E477">
        <f>Движение!$AB$89</f>
        <v>15</v>
      </c>
      <c r="F477">
        <f>N(Движение!$AC$89)</f>
        <v>0</v>
      </c>
      <c r="G477">
        <f>N(Движение!$AD$89)</f>
        <v>0</v>
      </c>
      <c r="H477">
        <f>Движение!$AE$89</f>
        <v>15</v>
      </c>
      <c r="I477" t="str">
        <f t="shared" si="7"/>
        <v/>
      </c>
    </row>
    <row r="478" spans="1:9" x14ac:dyDescent="0.3">
      <c r="A478">
        <v>477</v>
      </c>
      <c r="B478">
        <f>Движение!$A$90</f>
        <v>46309</v>
      </c>
      <c r="C478">
        <f>Движение!$C$90</f>
        <v>0</v>
      </c>
      <c r="D478" t="s">
        <v>45</v>
      </c>
      <c r="E478">
        <f>Движение!$D$90</f>
        <v>26</v>
      </c>
      <c r="F478">
        <f>N(Движение!$E$90)</f>
        <v>0</v>
      </c>
      <c r="G478">
        <f>N(Движение!$F$90)</f>
        <v>0</v>
      </c>
      <c r="H478">
        <f>Движение!$G$90</f>
        <v>26</v>
      </c>
      <c r="I478" t="str">
        <f t="shared" si="7"/>
        <v/>
      </c>
    </row>
    <row r="479" spans="1:9" x14ac:dyDescent="0.3">
      <c r="A479">
        <v>478</v>
      </c>
      <c r="B479">
        <f>Движение!$A$90</f>
        <v>46309</v>
      </c>
      <c r="C479">
        <f>Движение!$C$90</f>
        <v>0</v>
      </c>
      <c r="D479" t="s">
        <v>49</v>
      </c>
      <c r="E479">
        <f>Движение!$H$90</f>
        <v>20</v>
      </c>
      <c r="F479">
        <f>N(Движение!$I$90)</f>
        <v>0</v>
      </c>
      <c r="G479">
        <f>N(Движение!$J$90)</f>
        <v>0</v>
      </c>
      <c r="H479">
        <f>Движение!$K$90</f>
        <v>20</v>
      </c>
      <c r="I479" t="str">
        <f t="shared" si="7"/>
        <v/>
      </c>
    </row>
    <row r="480" spans="1:9" x14ac:dyDescent="0.3">
      <c r="A480">
        <v>479</v>
      </c>
      <c r="B480">
        <f>Движение!$A$90</f>
        <v>46309</v>
      </c>
      <c r="C480">
        <f>Движение!$C$90</f>
        <v>0</v>
      </c>
      <c r="D480" t="s">
        <v>51</v>
      </c>
      <c r="E480">
        <f>Движение!$L$90</f>
        <v>48</v>
      </c>
      <c r="F480">
        <f>N(Движение!$M$90)</f>
        <v>0</v>
      </c>
      <c r="G480">
        <f>N(Движение!$N$90)</f>
        <v>0</v>
      </c>
      <c r="H480">
        <f>Движение!$O$90</f>
        <v>48</v>
      </c>
      <c r="I480" t="str">
        <f t="shared" si="7"/>
        <v/>
      </c>
    </row>
    <row r="481" spans="1:9" x14ac:dyDescent="0.3">
      <c r="A481">
        <v>480</v>
      </c>
      <c r="B481">
        <f>Движение!$A$90</f>
        <v>46309</v>
      </c>
      <c r="C481">
        <f>Движение!$C$90</f>
        <v>0</v>
      </c>
      <c r="D481" t="s">
        <v>54</v>
      </c>
      <c r="E481">
        <f>Движение!$P$90</f>
        <v>13</v>
      </c>
      <c r="F481">
        <f>N(Движение!$Q$90)</f>
        <v>0</v>
      </c>
      <c r="G481">
        <f>N(Движение!$R$90)</f>
        <v>0</v>
      </c>
      <c r="H481">
        <f>Движение!$S$90</f>
        <v>13</v>
      </c>
      <c r="I481" t="str">
        <f t="shared" si="7"/>
        <v/>
      </c>
    </row>
    <row r="482" spans="1:9" x14ac:dyDescent="0.3">
      <c r="A482">
        <v>481</v>
      </c>
      <c r="B482">
        <f>Движение!$A$90</f>
        <v>46309</v>
      </c>
      <c r="C482">
        <f>Движение!$C$90</f>
        <v>0</v>
      </c>
      <c r="D482" t="s">
        <v>56</v>
      </c>
      <c r="E482">
        <f>Движение!$T$90</f>
        <v>18</v>
      </c>
      <c r="F482">
        <f>N(Движение!$U$90)</f>
        <v>0</v>
      </c>
      <c r="G482">
        <f>N(Движение!$V$90)</f>
        <v>0</v>
      </c>
      <c r="H482">
        <f>Движение!$W$90</f>
        <v>18</v>
      </c>
      <c r="I482" t="str">
        <f t="shared" si="7"/>
        <v/>
      </c>
    </row>
    <row r="483" spans="1:9" x14ac:dyDescent="0.3">
      <c r="A483">
        <v>482</v>
      </c>
      <c r="B483">
        <f>Движение!$A$90</f>
        <v>46309</v>
      </c>
      <c r="C483">
        <f>Движение!$C$90</f>
        <v>0</v>
      </c>
      <c r="D483" t="s">
        <v>57</v>
      </c>
      <c r="E483">
        <f>Движение!$X$90</f>
        <v>21</v>
      </c>
      <c r="F483">
        <f>N(Движение!$Y$90)</f>
        <v>0</v>
      </c>
      <c r="G483">
        <f>N(Движение!$Z$90)</f>
        <v>0</v>
      </c>
      <c r="H483">
        <f>Движение!$AA$90</f>
        <v>21</v>
      </c>
      <c r="I483" t="str">
        <f t="shared" si="7"/>
        <v/>
      </c>
    </row>
    <row r="484" spans="1:9" x14ac:dyDescent="0.3">
      <c r="A484">
        <v>483</v>
      </c>
      <c r="B484">
        <f>Движение!$A$90</f>
        <v>46309</v>
      </c>
      <c r="C484">
        <f>Движение!$C$90</f>
        <v>0</v>
      </c>
      <c r="D484" t="s">
        <v>59</v>
      </c>
      <c r="E484">
        <f>Движение!$AB$90</f>
        <v>15</v>
      </c>
      <c r="F484">
        <f>N(Движение!$AC$90)</f>
        <v>0</v>
      </c>
      <c r="G484">
        <f>N(Движение!$AD$90)</f>
        <v>0</v>
      </c>
      <c r="H484">
        <f>Движение!$AE$90</f>
        <v>15</v>
      </c>
      <c r="I484" t="str">
        <f t="shared" si="7"/>
        <v/>
      </c>
    </row>
    <row r="485" spans="1:9" x14ac:dyDescent="0.3">
      <c r="A485">
        <v>484</v>
      </c>
      <c r="B485">
        <f>Движение!$A$91</f>
        <v>46310</v>
      </c>
      <c r="C485">
        <f>Движение!$C$91</f>
        <v>0</v>
      </c>
      <c r="D485" t="s">
        <v>45</v>
      </c>
      <c r="E485">
        <f>Движение!$D$91</f>
        <v>26</v>
      </c>
      <c r="F485">
        <f>N(Движение!$E$91)</f>
        <v>0</v>
      </c>
      <c r="G485">
        <f>N(Движение!$F$91)</f>
        <v>0</v>
      </c>
      <c r="H485">
        <f>Движение!$G$91</f>
        <v>26</v>
      </c>
      <c r="I485" t="str">
        <f t="shared" si="7"/>
        <v/>
      </c>
    </row>
    <row r="486" spans="1:9" x14ac:dyDescent="0.3">
      <c r="A486">
        <v>485</v>
      </c>
      <c r="B486">
        <f>Движение!$A$91</f>
        <v>46310</v>
      </c>
      <c r="C486">
        <f>Движение!$C$91</f>
        <v>0</v>
      </c>
      <c r="D486" t="s">
        <v>49</v>
      </c>
      <c r="E486">
        <f>Движение!$H$91</f>
        <v>20</v>
      </c>
      <c r="F486">
        <f>N(Движение!$I$91)</f>
        <v>0</v>
      </c>
      <c r="G486">
        <f>N(Движение!$J$91)</f>
        <v>0</v>
      </c>
      <c r="H486">
        <f>Движение!$K$91</f>
        <v>20</v>
      </c>
      <c r="I486" t="str">
        <f t="shared" si="7"/>
        <v/>
      </c>
    </row>
    <row r="487" spans="1:9" x14ac:dyDescent="0.3">
      <c r="A487">
        <v>486</v>
      </c>
      <c r="B487">
        <f>Движение!$A$91</f>
        <v>46310</v>
      </c>
      <c r="C487">
        <f>Движение!$C$91</f>
        <v>0</v>
      </c>
      <c r="D487" t="s">
        <v>51</v>
      </c>
      <c r="E487">
        <f>Движение!$L$91</f>
        <v>48</v>
      </c>
      <c r="F487">
        <f>N(Движение!$M$91)</f>
        <v>0</v>
      </c>
      <c r="G487">
        <f>N(Движение!$N$91)</f>
        <v>0</v>
      </c>
      <c r="H487">
        <f>Движение!$O$91</f>
        <v>48</v>
      </c>
      <c r="I487" t="str">
        <f t="shared" si="7"/>
        <v/>
      </c>
    </row>
    <row r="488" spans="1:9" x14ac:dyDescent="0.3">
      <c r="A488">
        <v>487</v>
      </c>
      <c r="B488">
        <f>Движение!$A$91</f>
        <v>46310</v>
      </c>
      <c r="C488">
        <f>Движение!$C$91</f>
        <v>0</v>
      </c>
      <c r="D488" t="s">
        <v>54</v>
      </c>
      <c r="E488">
        <f>Движение!$P$91</f>
        <v>13</v>
      </c>
      <c r="F488">
        <f>N(Движение!$Q$91)</f>
        <v>0</v>
      </c>
      <c r="G488">
        <f>N(Движение!$R$91)</f>
        <v>0</v>
      </c>
      <c r="H488">
        <f>Движение!$S$91</f>
        <v>13</v>
      </c>
      <c r="I488" t="str">
        <f t="shared" si="7"/>
        <v/>
      </c>
    </row>
    <row r="489" spans="1:9" x14ac:dyDescent="0.3">
      <c r="A489">
        <v>488</v>
      </c>
      <c r="B489">
        <f>Движение!$A$91</f>
        <v>46310</v>
      </c>
      <c r="C489">
        <f>Движение!$C$91</f>
        <v>0</v>
      </c>
      <c r="D489" t="s">
        <v>56</v>
      </c>
      <c r="E489">
        <f>Движение!$T$91</f>
        <v>18</v>
      </c>
      <c r="F489">
        <f>N(Движение!$U$91)</f>
        <v>0</v>
      </c>
      <c r="G489">
        <f>N(Движение!$V$91)</f>
        <v>0</v>
      </c>
      <c r="H489">
        <f>Движение!$W$91</f>
        <v>18</v>
      </c>
      <c r="I489" t="str">
        <f t="shared" si="7"/>
        <v/>
      </c>
    </row>
    <row r="490" spans="1:9" x14ac:dyDescent="0.3">
      <c r="A490">
        <v>489</v>
      </c>
      <c r="B490">
        <f>Движение!$A$91</f>
        <v>46310</v>
      </c>
      <c r="C490">
        <f>Движение!$C$91</f>
        <v>0</v>
      </c>
      <c r="D490" t="s">
        <v>57</v>
      </c>
      <c r="E490">
        <f>Движение!$X$91</f>
        <v>21</v>
      </c>
      <c r="F490">
        <f>N(Движение!$Y$91)</f>
        <v>0</v>
      </c>
      <c r="G490">
        <f>N(Движение!$Z$91)</f>
        <v>0</v>
      </c>
      <c r="H490">
        <f>Движение!$AA$91</f>
        <v>21</v>
      </c>
      <c r="I490" t="str">
        <f t="shared" si="7"/>
        <v/>
      </c>
    </row>
    <row r="491" spans="1:9" x14ac:dyDescent="0.3">
      <c r="A491">
        <v>490</v>
      </c>
      <c r="B491">
        <f>Движение!$A$91</f>
        <v>46310</v>
      </c>
      <c r="C491">
        <f>Движение!$C$91</f>
        <v>0</v>
      </c>
      <c r="D491" t="s">
        <v>59</v>
      </c>
      <c r="E491">
        <f>Движение!$AB$91</f>
        <v>15</v>
      </c>
      <c r="F491">
        <f>N(Движение!$AC$91)</f>
        <v>0</v>
      </c>
      <c r="G491">
        <f>N(Движение!$AD$91)</f>
        <v>0</v>
      </c>
      <c r="H491">
        <f>Движение!$AE$91</f>
        <v>15</v>
      </c>
      <c r="I491" t="str">
        <f t="shared" si="7"/>
        <v/>
      </c>
    </row>
    <row r="492" spans="1:9" x14ac:dyDescent="0.3">
      <c r="A492">
        <v>491</v>
      </c>
      <c r="B492">
        <f>Движение!$A$92</f>
        <v>46311</v>
      </c>
      <c r="C492">
        <f>Движение!$C$92</f>
        <v>0</v>
      </c>
      <c r="D492" t="s">
        <v>45</v>
      </c>
      <c r="E492">
        <f>Движение!$D$92</f>
        <v>26</v>
      </c>
      <c r="F492">
        <f>N(Движение!$E$92)</f>
        <v>0</v>
      </c>
      <c r="G492">
        <f>N(Движение!$F$92)</f>
        <v>0</v>
      </c>
      <c r="H492">
        <f>Движение!$G$92</f>
        <v>26</v>
      </c>
      <c r="I492" t="str">
        <f t="shared" si="7"/>
        <v/>
      </c>
    </row>
    <row r="493" spans="1:9" x14ac:dyDescent="0.3">
      <c r="A493">
        <v>492</v>
      </c>
      <c r="B493">
        <f>Движение!$A$92</f>
        <v>46311</v>
      </c>
      <c r="C493">
        <f>Движение!$C$92</f>
        <v>0</v>
      </c>
      <c r="D493" t="s">
        <v>49</v>
      </c>
      <c r="E493">
        <f>Движение!$H$92</f>
        <v>20</v>
      </c>
      <c r="F493">
        <f>N(Движение!$I$92)</f>
        <v>0</v>
      </c>
      <c r="G493">
        <f>N(Движение!$J$92)</f>
        <v>0</v>
      </c>
      <c r="H493">
        <f>Движение!$K$92</f>
        <v>20</v>
      </c>
      <c r="I493" t="str">
        <f t="shared" si="7"/>
        <v/>
      </c>
    </row>
    <row r="494" spans="1:9" x14ac:dyDescent="0.3">
      <c r="A494">
        <v>493</v>
      </c>
      <c r="B494">
        <f>Движение!$A$92</f>
        <v>46311</v>
      </c>
      <c r="C494">
        <f>Движение!$C$92</f>
        <v>0</v>
      </c>
      <c r="D494" t="s">
        <v>51</v>
      </c>
      <c r="E494">
        <f>Движение!$L$92</f>
        <v>48</v>
      </c>
      <c r="F494">
        <f>N(Движение!$M$92)</f>
        <v>0</v>
      </c>
      <c r="G494">
        <f>N(Движение!$N$92)</f>
        <v>0</v>
      </c>
      <c r="H494">
        <f>Движение!$O$92</f>
        <v>48</v>
      </c>
      <c r="I494" t="str">
        <f t="shared" si="7"/>
        <v/>
      </c>
    </row>
    <row r="495" spans="1:9" x14ac:dyDescent="0.3">
      <c r="A495">
        <v>494</v>
      </c>
      <c r="B495">
        <f>Движение!$A$92</f>
        <v>46311</v>
      </c>
      <c r="C495">
        <f>Движение!$C$92</f>
        <v>0</v>
      </c>
      <c r="D495" t="s">
        <v>54</v>
      </c>
      <c r="E495">
        <f>Движение!$P$92</f>
        <v>13</v>
      </c>
      <c r="F495">
        <f>N(Движение!$Q$92)</f>
        <v>0</v>
      </c>
      <c r="G495">
        <f>N(Движение!$R$92)</f>
        <v>0</v>
      </c>
      <c r="H495">
        <f>Движение!$S$92</f>
        <v>13</v>
      </c>
      <c r="I495" t="str">
        <f t="shared" si="7"/>
        <v/>
      </c>
    </row>
    <row r="496" spans="1:9" x14ac:dyDescent="0.3">
      <c r="A496">
        <v>495</v>
      </c>
      <c r="B496">
        <f>Движение!$A$92</f>
        <v>46311</v>
      </c>
      <c r="C496">
        <f>Движение!$C$92</f>
        <v>0</v>
      </c>
      <c r="D496" t="s">
        <v>56</v>
      </c>
      <c r="E496">
        <f>Движение!$T$92</f>
        <v>18</v>
      </c>
      <c r="F496">
        <f>N(Движение!$U$92)</f>
        <v>0</v>
      </c>
      <c r="G496">
        <f>N(Движение!$V$92)</f>
        <v>0</v>
      </c>
      <c r="H496">
        <f>Движение!$W$92</f>
        <v>18</v>
      </c>
      <c r="I496" t="str">
        <f t="shared" si="7"/>
        <v/>
      </c>
    </row>
    <row r="497" spans="1:9" x14ac:dyDescent="0.3">
      <c r="A497">
        <v>496</v>
      </c>
      <c r="B497">
        <f>Движение!$A$92</f>
        <v>46311</v>
      </c>
      <c r="C497">
        <f>Движение!$C$92</f>
        <v>0</v>
      </c>
      <c r="D497" t="s">
        <v>57</v>
      </c>
      <c r="E497">
        <f>Движение!$X$92</f>
        <v>21</v>
      </c>
      <c r="F497">
        <f>N(Движение!$Y$92)</f>
        <v>0</v>
      </c>
      <c r="G497">
        <f>N(Движение!$Z$92)</f>
        <v>0</v>
      </c>
      <c r="H497">
        <f>Движение!$AA$92</f>
        <v>21</v>
      </c>
      <c r="I497" t="str">
        <f t="shared" si="7"/>
        <v/>
      </c>
    </row>
    <row r="498" spans="1:9" x14ac:dyDescent="0.3">
      <c r="A498">
        <v>497</v>
      </c>
      <c r="B498">
        <f>Движение!$A$92</f>
        <v>46311</v>
      </c>
      <c r="C498">
        <f>Движение!$C$92</f>
        <v>0</v>
      </c>
      <c r="D498" t="s">
        <v>59</v>
      </c>
      <c r="E498">
        <f>Движение!$AB$92</f>
        <v>15</v>
      </c>
      <c r="F498">
        <f>N(Движение!$AC$92)</f>
        <v>0</v>
      </c>
      <c r="G498">
        <f>N(Движение!$AD$92)</f>
        <v>0</v>
      </c>
      <c r="H498">
        <f>Движение!$AE$92</f>
        <v>15</v>
      </c>
      <c r="I498" t="str">
        <f t="shared" si="7"/>
        <v/>
      </c>
    </row>
    <row r="499" spans="1:9" x14ac:dyDescent="0.3">
      <c r="A499">
        <v>498</v>
      </c>
      <c r="B499">
        <f>Движение!$A$93</f>
        <v>46312</v>
      </c>
      <c r="C499">
        <f>Движение!$C$93</f>
        <v>0</v>
      </c>
      <c r="D499" t="s">
        <v>45</v>
      </c>
      <c r="E499">
        <f>Движение!$D$93</f>
        <v>26</v>
      </c>
      <c r="F499">
        <f>N(Движение!$E$93)</f>
        <v>0</v>
      </c>
      <c r="G499">
        <f>N(Движение!$F$93)</f>
        <v>0</v>
      </c>
      <c r="H499">
        <f>Движение!$G$93</f>
        <v>26</v>
      </c>
      <c r="I499" t="str">
        <f t="shared" si="7"/>
        <v/>
      </c>
    </row>
    <row r="500" spans="1:9" x14ac:dyDescent="0.3">
      <c r="A500">
        <v>499</v>
      </c>
      <c r="B500">
        <f>Движение!$A$93</f>
        <v>46312</v>
      </c>
      <c r="C500">
        <f>Движение!$C$93</f>
        <v>0</v>
      </c>
      <c r="D500" t="s">
        <v>49</v>
      </c>
      <c r="E500">
        <f>Движение!$H$93</f>
        <v>20</v>
      </c>
      <c r="F500">
        <f>N(Движение!$I$93)</f>
        <v>0</v>
      </c>
      <c r="G500">
        <f>N(Движение!$J$93)</f>
        <v>0</v>
      </c>
      <c r="H500">
        <f>Движение!$K$93</f>
        <v>20</v>
      </c>
      <c r="I500" t="str">
        <f t="shared" si="7"/>
        <v/>
      </c>
    </row>
    <row r="501" spans="1:9" x14ac:dyDescent="0.3">
      <c r="A501">
        <v>500</v>
      </c>
      <c r="B501">
        <f>Движение!$A$93</f>
        <v>46312</v>
      </c>
      <c r="C501">
        <f>Движение!$C$93</f>
        <v>0</v>
      </c>
      <c r="D501" t="s">
        <v>51</v>
      </c>
      <c r="E501">
        <f>Движение!$L$93</f>
        <v>48</v>
      </c>
      <c r="F501">
        <f>N(Движение!$M$93)</f>
        <v>0</v>
      </c>
      <c r="G501">
        <f>N(Движение!$N$93)</f>
        <v>0</v>
      </c>
      <c r="H501">
        <f>Движение!$O$93</f>
        <v>48</v>
      </c>
      <c r="I501" t="str">
        <f t="shared" si="7"/>
        <v/>
      </c>
    </row>
    <row r="502" spans="1:9" x14ac:dyDescent="0.3">
      <c r="A502">
        <v>501</v>
      </c>
      <c r="B502">
        <f>Движение!$A$93</f>
        <v>46312</v>
      </c>
      <c r="C502">
        <f>Движение!$C$93</f>
        <v>0</v>
      </c>
      <c r="D502" t="s">
        <v>54</v>
      </c>
      <c r="E502">
        <f>Движение!$P$93</f>
        <v>13</v>
      </c>
      <c r="F502">
        <f>N(Движение!$Q$93)</f>
        <v>0</v>
      </c>
      <c r="G502">
        <f>N(Движение!$R$93)</f>
        <v>0</v>
      </c>
      <c r="H502">
        <f>Движение!$S$93</f>
        <v>13</v>
      </c>
      <c r="I502" t="str">
        <f t="shared" si="7"/>
        <v/>
      </c>
    </row>
    <row r="503" spans="1:9" x14ac:dyDescent="0.3">
      <c r="A503">
        <v>502</v>
      </c>
      <c r="B503">
        <f>Движение!$A$93</f>
        <v>46312</v>
      </c>
      <c r="C503">
        <f>Движение!$C$93</f>
        <v>0</v>
      </c>
      <c r="D503" t="s">
        <v>56</v>
      </c>
      <c r="E503">
        <f>Движение!$T$93</f>
        <v>18</v>
      </c>
      <c r="F503">
        <f>N(Движение!$U$93)</f>
        <v>0</v>
      </c>
      <c r="G503">
        <f>N(Движение!$V$93)</f>
        <v>0</v>
      </c>
      <c r="H503">
        <f>Движение!$W$93</f>
        <v>18</v>
      </c>
      <c r="I503" t="str">
        <f t="shared" si="7"/>
        <v/>
      </c>
    </row>
    <row r="504" spans="1:9" x14ac:dyDescent="0.3">
      <c r="A504">
        <v>503</v>
      </c>
      <c r="B504">
        <f>Движение!$A$93</f>
        <v>46312</v>
      </c>
      <c r="C504">
        <f>Движение!$C$93</f>
        <v>0</v>
      </c>
      <c r="D504" t="s">
        <v>57</v>
      </c>
      <c r="E504">
        <f>Движение!$X$93</f>
        <v>21</v>
      </c>
      <c r="F504">
        <f>N(Движение!$Y$93)</f>
        <v>0</v>
      </c>
      <c r="G504">
        <f>N(Движение!$Z$93)</f>
        <v>0</v>
      </c>
      <c r="H504">
        <f>Движение!$AA$93</f>
        <v>21</v>
      </c>
      <c r="I504" t="str">
        <f t="shared" si="7"/>
        <v/>
      </c>
    </row>
    <row r="505" spans="1:9" x14ac:dyDescent="0.3">
      <c r="A505">
        <v>504</v>
      </c>
      <c r="B505">
        <f>Движение!$A$93</f>
        <v>46312</v>
      </c>
      <c r="C505">
        <f>Движение!$C$93</f>
        <v>0</v>
      </c>
      <c r="D505" t="s">
        <v>59</v>
      </c>
      <c r="E505">
        <f>Движение!$AB$93</f>
        <v>15</v>
      </c>
      <c r="F505">
        <f>N(Движение!$AC$93)</f>
        <v>0</v>
      </c>
      <c r="G505">
        <f>N(Движение!$AD$93)</f>
        <v>0</v>
      </c>
      <c r="H505">
        <f>Движение!$AE$93</f>
        <v>15</v>
      </c>
      <c r="I505" t="str">
        <f t="shared" si="7"/>
        <v/>
      </c>
    </row>
    <row r="506" spans="1:9" x14ac:dyDescent="0.3">
      <c r="A506">
        <v>505</v>
      </c>
      <c r="B506">
        <f>Движение!$A$94</f>
        <v>46313</v>
      </c>
      <c r="C506">
        <f>Движение!$C$94</f>
        <v>0</v>
      </c>
      <c r="D506" t="s">
        <v>45</v>
      </c>
      <c r="E506">
        <f>Движение!$D$94</f>
        <v>26</v>
      </c>
      <c r="F506">
        <f>N(Движение!$E$94)</f>
        <v>0</v>
      </c>
      <c r="G506">
        <f>N(Движение!$F$94)</f>
        <v>0</v>
      </c>
      <c r="H506">
        <f>Движение!$G$94</f>
        <v>26</v>
      </c>
      <c r="I506" t="str">
        <f t="shared" si="7"/>
        <v/>
      </c>
    </row>
    <row r="507" spans="1:9" x14ac:dyDescent="0.3">
      <c r="A507">
        <v>506</v>
      </c>
      <c r="B507">
        <f>Движение!$A$94</f>
        <v>46313</v>
      </c>
      <c r="C507">
        <f>Движение!$C$94</f>
        <v>0</v>
      </c>
      <c r="D507" t="s">
        <v>49</v>
      </c>
      <c r="E507">
        <f>Движение!$H$94</f>
        <v>20</v>
      </c>
      <c r="F507">
        <f>N(Движение!$I$94)</f>
        <v>0</v>
      </c>
      <c r="G507">
        <f>N(Движение!$J$94)</f>
        <v>0</v>
      </c>
      <c r="H507">
        <f>Движение!$K$94</f>
        <v>20</v>
      </c>
      <c r="I507" t="str">
        <f t="shared" si="7"/>
        <v/>
      </c>
    </row>
    <row r="508" spans="1:9" x14ac:dyDescent="0.3">
      <c r="A508">
        <v>507</v>
      </c>
      <c r="B508">
        <f>Движение!$A$94</f>
        <v>46313</v>
      </c>
      <c r="C508">
        <f>Движение!$C$94</f>
        <v>0</v>
      </c>
      <c r="D508" t="s">
        <v>51</v>
      </c>
      <c r="E508">
        <f>Движение!$L$94</f>
        <v>48</v>
      </c>
      <c r="F508">
        <f>N(Движение!$M$94)</f>
        <v>0</v>
      </c>
      <c r="G508">
        <f>N(Движение!$N$94)</f>
        <v>0</v>
      </c>
      <c r="H508">
        <f>Движение!$O$94</f>
        <v>48</v>
      </c>
      <c r="I508" t="str">
        <f t="shared" si="7"/>
        <v/>
      </c>
    </row>
    <row r="509" spans="1:9" x14ac:dyDescent="0.3">
      <c r="A509">
        <v>508</v>
      </c>
      <c r="B509">
        <f>Движение!$A$94</f>
        <v>46313</v>
      </c>
      <c r="C509">
        <f>Движение!$C$94</f>
        <v>0</v>
      </c>
      <c r="D509" t="s">
        <v>54</v>
      </c>
      <c r="E509">
        <f>Движение!$P$94</f>
        <v>13</v>
      </c>
      <c r="F509">
        <f>N(Движение!$Q$94)</f>
        <v>0</v>
      </c>
      <c r="G509">
        <f>N(Движение!$R$94)</f>
        <v>0</v>
      </c>
      <c r="H509">
        <f>Движение!$S$94</f>
        <v>13</v>
      </c>
      <c r="I509" t="str">
        <f t="shared" si="7"/>
        <v/>
      </c>
    </row>
    <row r="510" spans="1:9" x14ac:dyDescent="0.3">
      <c r="A510">
        <v>509</v>
      </c>
      <c r="B510">
        <f>Движение!$A$94</f>
        <v>46313</v>
      </c>
      <c r="C510">
        <f>Движение!$C$94</f>
        <v>0</v>
      </c>
      <c r="D510" t="s">
        <v>56</v>
      </c>
      <c r="E510">
        <f>Движение!$T$94</f>
        <v>18</v>
      </c>
      <c r="F510">
        <f>N(Движение!$U$94)</f>
        <v>0</v>
      </c>
      <c r="G510">
        <f>N(Движение!$V$94)</f>
        <v>0</v>
      </c>
      <c r="H510">
        <f>Движение!$W$94</f>
        <v>18</v>
      </c>
      <c r="I510" t="str">
        <f t="shared" si="7"/>
        <v/>
      </c>
    </row>
    <row r="511" spans="1:9" x14ac:dyDescent="0.3">
      <c r="A511">
        <v>510</v>
      </c>
      <c r="B511">
        <f>Движение!$A$94</f>
        <v>46313</v>
      </c>
      <c r="C511">
        <f>Движение!$C$94</f>
        <v>0</v>
      </c>
      <c r="D511" t="s">
        <v>57</v>
      </c>
      <c r="E511">
        <f>Движение!$X$94</f>
        <v>21</v>
      </c>
      <c r="F511">
        <f>N(Движение!$Y$94)</f>
        <v>0</v>
      </c>
      <c r="G511">
        <f>N(Движение!$Z$94)</f>
        <v>0</v>
      </c>
      <c r="H511">
        <f>Движение!$AA$94</f>
        <v>21</v>
      </c>
      <c r="I511" t="str">
        <f t="shared" si="7"/>
        <v/>
      </c>
    </row>
    <row r="512" spans="1:9" x14ac:dyDescent="0.3">
      <c r="A512">
        <v>511</v>
      </c>
      <c r="B512">
        <f>Движение!$A$94</f>
        <v>46313</v>
      </c>
      <c r="C512">
        <f>Движение!$C$94</f>
        <v>0</v>
      </c>
      <c r="D512" t="s">
        <v>59</v>
      </c>
      <c r="E512">
        <f>Движение!$AB$94</f>
        <v>15</v>
      </c>
      <c r="F512">
        <f>N(Движение!$AC$94)</f>
        <v>0</v>
      </c>
      <c r="G512">
        <f>N(Движение!$AD$94)</f>
        <v>0</v>
      </c>
      <c r="H512">
        <f>Движение!$AE$94</f>
        <v>15</v>
      </c>
      <c r="I512" t="str">
        <f t="shared" si="7"/>
        <v/>
      </c>
    </row>
    <row r="513" spans="1:9" x14ac:dyDescent="0.3">
      <c r="A513">
        <v>512</v>
      </c>
      <c r="B513">
        <f>Движение!$A$95</f>
        <v>46314</v>
      </c>
      <c r="C513">
        <f>Движение!$C$95</f>
        <v>0</v>
      </c>
      <c r="D513" t="s">
        <v>45</v>
      </c>
      <c r="E513">
        <f>Движение!$D$95</f>
        <v>26</v>
      </c>
      <c r="F513">
        <f>N(Движение!$E$95)</f>
        <v>0</v>
      </c>
      <c r="G513">
        <f>N(Движение!$F$95)</f>
        <v>0</v>
      </c>
      <c r="H513">
        <f>Движение!$G$95</f>
        <v>26</v>
      </c>
      <c r="I513" t="str">
        <f t="shared" si="7"/>
        <v/>
      </c>
    </row>
    <row r="514" spans="1:9" x14ac:dyDescent="0.3">
      <c r="A514">
        <v>513</v>
      </c>
      <c r="B514">
        <f>Движение!$A$95</f>
        <v>46314</v>
      </c>
      <c r="C514">
        <f>Движение!$C$95</f>
        <v>0</v>
      </c>
      <c r="D514" t="s">
        <v>49</v>
      </c>
      <c r="E514">
        <f>Движение!$H$95</f>
        <v>20</v>
      </c>
      <c r="F514">
        <f>N(Движение!$I$95)</f>
        <v>0</v>
      </c>
      <c r="G514">
        <f>N(Движение!$J$95)</f>
        <v>0</v>
      </c>
      <c r="H514">
        <f>Движение!$K$95</f>
        <v>20</v>
      </c>
      <c r="I514" t="str">
        <f t="shared" ref="I514:I577" si="8">IF($F514&gt;0,TEXT($B514,"dd.mm")&amp;"_"&amp;$D514,"")</f>
        <v/>
      </c>
    </row>
    <row r="515" spans="1:9" x14ac:dyDescent="0.3">
      <c r="A515">
        <v>514</v>
      </c>
      <c r="B515">
        <f>Движение!$A$95</f>
        <v>46314</v>
      </c>
      <c r="C515">
        <f>Движение!$C$95</f>
        <v>0</v>
      </c>
      <c r="D515" t="s">
        <v>51</v>
      </c>
      <c r="E515">
        <f>Движение!$L$95</f>
        <v>48</v>
      </c>
      <c r="F515">
        <f>N(Движение!$M$95)</f>
        <v>0</v>
      </c>
      <c r="G515">
        <f>N(Движение!$N$95)</f>
        <v>0</v>
      </c>
      <c r="H515">
        <f>Движение!$O$95</f>
        <v>48</v>
      </c>
      <c r="I515" t="str">
        <f t="shared" si="8"/>
        <v/>
      </c>
    </row>
    <row r="516" spans="1:9" x14ac:dyDescent="0.3">
      <c r="A516">
        <v>515</v>
      </c>
      <c r="B516">
        <f>Движение!$A$95</f>
        <v>46314</v>
      </c>
      <c r="C516">
        <f>Движение!$C$95</f>
        <v>0</v>
      </c>
      <c r="D516" t="s">
        <v>54</v>
      </c>
      <c r="E516">
        <f>Движение!$P$95</f>
        <v>13</v>
      </c>
      <c r="F516">
        <f>N(Движение!$Q$95)</f>
        <v>0</v>
      </c>
      <c r="G516">
        <f>N(Движение!$R$95)</f>
        <v>0</v>
      </c>
      <c r="H516">
        <f>Движение!$S$95</f>
        <v>13</v>
      </c>
      <c r="I516" t="str">
        <f t="shared" si="8"/>
        <v/>
      </c>
    </row>
    <row r="517" spans="1:9" x14ac:dyDescent="0.3">
      <c r="A517">
        <v>516</v>
      </c>
      <c r="B517">
        <f>Движение!$A$95</f>
        <v>46314</v>
      </c>
      <c r="C517">
        <f>Движение!$C$95</f>
        <v>0</v>
      </c>
      <c r="D517" t="s">
        <v>56</v>
      </c>
      <c r="E517">
        <f>Движение!$T$95</f>
        <v>18</v>
      </c>
      <c r="F517">
        <f>N(Движение!$U$95)</f>
        <v>0</v>
      </c>
      <c r="G517">
        <f>N(Движение!$V$95)</f>
        <v>0</v>
      </c>
      <c r="H517">
        <f>Движение!$W$95</f>
        <v>18</v>
      </c>
      <c r="I517" t="str">
        <f t="shared" si="8"/>
        <v/>
      </c>
    </row>
    <row r="518" spans="1:9" x14ac:dyDescent="0.3">
      <c r="A518">
        <v>517</v>
      </c>
      <c r="B518">
        <f>Движение!$A$95</f>
        <v>46314</v>
      </c>
      <c r="C518">
        <f>Движение!$C$95</f>
        <v>0</v>
      </c>
      <c r="D518" t="s">
        <v>57</v>
      </c>
      <c r="E518">
        <f>Движение!$X$95</f>
        <v>21</v>
      </c>
      <c r="F518">
        <f>N(Движение!$Y$95)</f>
        <v>0</v>
      </c>
      <c r="G518">
        <f>N(Движение!$Z$95)</f>
        <v>0</v>
      </c>
      <c r="H518">
        <f>Движение!$AA$95</f>
        <v>21</v>
      </c>
      <c r="I518" t="str">
        <f t="shared" si="8"/>
        <v/>
      </c>
    </row>
    <row r="519" spans="1:9" x14ac:dyDescent="0.3">
      <c r="A519">
        <v>518</v>
      </c>
      <c r="B519">
        <f>Движение!$A$95</f>
        <v>46314</v>
      </c>
      <c r="C519">
        <f>Движение!$C$95</f>
        <v>0</v>
      </c>
      <c r="D519" t="s">
        <v>59</v>
      </c>
      <c r="E519">
        <f>Движение!$AB$95</f>
        <v>15</v>
      </c>
      <c r="F519">
        <f>N(Движение!$AC$95)</f>
        <v>0</v>
      </c>
      <c r="G519">
        <f>N(Движение!$AD$95)</f>
        <v>0</v>
      </c>
      <c r="H519">
        <f>Движение!$AE$95</f>
        <v>15</v>
      </c>
      <c r="I519" t="str">
        <f t="shared" si="8"/>
        <v/>
      </c>
    </row>
    <row r="520" spans="1:9" x14ac:dyDescent="0.3">
      <c r="A520">
        <v>519</v>
      </c>
      <c r="B520">
        <f>Движение!$A$96</f>
        <v>46315</v>
      </c>
      <c r="C520">
        <f>Движение!$C$96</f>
        <v>0</v>
      </c>
      <c r="D520" t="s">
        <v>45</v>
      </c>
      <c r="E520">
        <f>Движение!$D$96</f>
        <v>26</v>
      </c>
      <c r="F520">
        <f>N(Движение!$E$96)</f>
        <v>0</v>
      </c>
      <c r="G520">
        <f>N(Движение!$F$96)</f>
        <v>0</v>
      </c>
      <c r="H520">
        <f>Движение!$G$96</f>
        <v>26</v>
      </c>
      <c r="I520" t="str">
        <f t="shared" si="8"/>
        <v/>
      </c>
    </row>
    <row r="521" spans="1:9" x14ac:dyDescent="0.3">
      <c r="A521">
        <v>520</v>
      </c>
      <c r="B521">
        <f>Движение!$A$96</f>
        <v>46315</v>
      </c>
      <c r="C521">
        <f>Движение!$C$96</f>
        <v>0</v>
      </c>
      <c r="D521" t="s">
        <v>49</v>
      </c>
      <c r="E521">
        <f>Движение!$H$96</f>
        <v>20</v>
      </c>
      <c r="F521">
        <f>N(Движение!$I$96)</f>
        <v>0</v>
      </c>
      <c r="G521">
        <f>N(Движение!$J$96)</f>
        <v>0</v>
      </c>
      <c r="H521">
        <f>Движение!$K$96</f>
        <v>20</v>
      </c>
      <c r="I521" t="str">
        <f t="shared" si="8"/>
        <v/>
      </c>
    </row>
    <row r="522" spans="1:9" x14ac:dyDescent="0.3">
      <c r="A522">
        <v>521</v>
      </c>
      <c r="B522">
        <f>Движение!$A$96</f>
        <v>46315</v>
      </c>
      <c r="C522">
        <f>Движение!$C$96</f>
        <v>0</v>
      </c>
      <c r="D522" t="s">
        <v>51</v>
      </c>
      <c r="E522">
        <f>Движение!$L$96</f>
        <v>48</v>
      </c>
      <c r="F522">
        <f>N(Движение!$M$96)</f>
        <v>0</v>
      </c>
      <c r="G522">
        <f>N(Движение!$N$96)</f>
        <v>0</v>
      </c>
      <c r="H522">
        <f>Движение!$O$96</f>
        <v>48</v>
      </c>
      <c r="I522" t="str">
        <f t="shared" si="8"/>
        <v/>
      </c>
    </row>
    <row r="523" spans="1:9" x14ac:dyDescent="0.3">
      <c r="A523">
        <v>522</v>
      </c>
      <c r="B523">
        <f>Движение!$A$96</f>
        <v>46315</v>
      </c>
      <c r="C523">
        <f>Движение!$C$96</f>
        <v>0</v>
      </c>
      <c r="D523" t="s">
        <v>54</v>
      </c>
      <c r="E523">
        <f>Движение!$P$96</f>
        <v>13</v>
      </c>
      <c r="F523">
        <f>N(Движение!$Q$96)</f>
        <v>0</v>
      </c>
      <c r="G523">
        <f>N(Движение!$R$96)</f>
        <v>0</v>
      </c>
      <c r="H523">
        <f>Движение!$S$96</f>
        <v>13</v>
      </c>
      <c r="I523" t="str">
        <f t="shared" si="8"/>
        <v/>
      </c>
    </row>
    <row r="524" spans="1:9" x14ac:dyDescent="0.3">
      <c r="A524">
        <v>523</v>
      </c>
      <c r="B524">
        <f>Движение!$A$96</f>
        <v>46315</v>
      </c>
      <c r="C524">
        <f>Движение!$C$96</f>
        <v>0</v>
      </c>
      <c r="D524" t="s">
        <v>56</v>
      </c>
      <c r="E524">
        <f>Движение!$T$96</f>
        <v>18</v>
      </c>
      <c r="F524">
        <f>N(Движение!$U$96)</f>
        <v>0</v>
      </c>
      <c r="G524">
        <f>N(Движение!$V$96)</f>
        <v>0</v>
      </c>
      <c r="H524">
        <f>Движение!$W$96</f>
        <v>18</v>
      </c>
      <c r="I524" t="str">
        <f t="shared" si="8"/>
        <v/>
      </c>
    </row>
    <row r="525" spans="1:9" x14ac:dyDescent="0.3">
      <c r="A525">
        <v>524</v>
      </c>
      <c r="B525">
        <f>Движение!$A$96</f>
        <v>46315</v>
      </c>
      <c r="C525">
        <f>Движение!$C$96</f>
        <v>0</v>
      </c>
      <c r="D525" t="s">
        <v>57</v>
      </c>
      <c r="E525">
        <f>Движение!$X$96</f>
        <v>21</v>
      </c>
      <c r="F525">
        <f>N(Движение!$Y$96)</f>
        <v>0</v>
      </c>
      <c r="G525">
        <f>N(Движение!$Z$96)</f>
        <v>0</v>
      </c>
      <c r="H525">
        <f>Движение!$AA$96</f>
        <v>21</v>
      </c>
      <c r="I525" t="str">
        <f t="shared" si="8"/>
        <v/>
      </c>
    </row>
    <row r="526" spans="1:9" x14ac:dyDescent="0.3">
      <c r="A526">
        <v>525</v>
      </c>
      <c r="B526">
        <f>Движение!$A$96</f>
        <v>46315</v>
      </c>
      <c r="C526">
        <f>Движение!$C$96</f>
        <v>0</v>
      </c>
      <c r="D526" t="s">
        <v>59</v>
      </c>
      <c r="E526">
        <f>Движение!$AB$96</f>
        <v>15</v>
      </c>
      <c r="F526">
        <f>N(Движение!$AC$96)</f>
        <v>0</v>
      </c>
      <c r="G526">
        <f>N(Движение!$AD$96)</f>
        <v>0</v>
      </c>
      <c r="H526">
        <f>Движение!$AE$96</f>
        <v>15</v>
      </c>
      <c r="I526" t="str">
        <f t="shared" si="8"/>
        <v/>
      </c>
    </row>
    <row r="527" spans="1:9" x14ac:dyDescent="0.3">
      <c r="A527">
        <v>526</v>
      </c>
      <c r="B527">
        <f>Движение!$A$97</f>
        <v>46316</v>
      </c>
      <c r="C527">
        <f>Движение!$C$97</f>
        <v>0</v>
      </c>
      <c r="D527" t="s">
        <v>45</v>
      </c>
      <c r="E527">
        <f>Движение!$D$97</f>
        <v>26</v>
      </c>
      <c r="F527">
        <f>N(Движение!$E$97)</f>
        <v>0</v>
      </c>
      <c r="G527">
        <f>N(Движение!$F$97)</f>
        <v>0</v>
      </c>
      <c r="H527">
        <f>Движение!$G$97</f>
        <v>26</v>
      </c>
      <c r="I527" t="str">
        <f t="shared" si="8"/>
        <v/>
      </c>
    </row>
    <row r="528" spans="1:9" x14ac:dyDescent="0.3">
      <c r="A528">
        <v>527</v>
      </c>
      <c r="B528">
        <f>Движение!$A$97</f>
        <v>46316</v>
      </c>
      <c r="C528">
        <f>Движение!$C$97</f>
        <v>0</v>
      </c>
      <c r="D528" t="s">
        <v>49</v>
      </c>
      <c r="E528">
        <f>Движение!$H$97</f>
        <v>20</v>
      </c>
      <c r="F528">
        <f>N(Движение!$I$97)</f>
        <v>0</v>
      </c>
      <c r="G528">
        <f>N(Движение!$J$97)</f>
        <v>0</v>
      </c>
      <c r="H528">
        <f>Движение!$K$97</f>
        <v>20</v>
      </c>
      <c r="I528" t="str">
        <f t="shared" si="8"/>
        <v/>
      </c>
    </row>
    <row r="529" spans="1:9" x14ac:dyDescent="0.3">
      <c r="A529">
        <v>528</v>
      </c>
      <c r="B529">
        <f>Движение!$A$97</f>
        <v>46316</v>
      </c>
      <c r="C529">
        <f>Движение!$C$97</f>
        <v>0</v>
      </c>
      <c r="D529" t="s">
        <v>51</v>
      </c>
      <c r="E529">
        <f>Движение!$L$97</f>
        <v>48</v>
      </c>
      <c r="F529">
        <f>N(Движение!$M$97)</f>
        <v>0</v>
      </c>
      <c r="G529">
        <f>N(Движение!$N$97)</f>
        <v>0</v>
      </c>
      <c r="H529">
        <f>Движение!$O$97</f>
        <v>48</v>
      </c>
      <c r="I529" t="str">
        <f t="shared" si="8"/>
        <v/>
      </c>
    </row>
    <row r="530" spans="1:9" x14ac:dyDescent="0.3">
      <c r="A530">
        <v>529</v>
      </c>
      <c r="B530">
        <f>Движение!$A$97</f>
        <v>46316</v>
      </c>
      <c r="C530">
        <f>Движение!$C$97</f>
        <v>0</v>
      </c>
      <c r="D530" t="s">
        <v>54</v>
      </c>
      <c r="E530">
        <f>Движение!$P$97</f>
        <v>13</v>
      </c>
      <c r="F530">
        <f>N(Движение!$Q$97)</f>
        <v>0</v>
      </c>
      <c r="G530">
        <f>N(Движение!$R$97)</f>
        <v>0</v>
      </c>
      <c r="H530">
        <f>Движение!$S$97</f>
        <v>13</v>
      </c>
      <c r="I530" t="str">
        <f t="shared" si="8"/>
        <v/>
      </c>
    </row>
    <row r="531" spans="1:9" x14ac:dyDescent="0.3">
      <c r="A531">
        <v>530</v>
      </c>
      <c r="B531">
        <f>Движение!$A$97</f>
        <v>46316</v>
      </c>
      <c r="C531">
        <f>Движение!$C$97</f>
        <v>0</v>
      </c>
      <c r="D531" t="s">
        <v>56</v>
      </c>
      <c r="E531">
        <f>Движение!$T$97</f>
        <v>18</v>
      </c>
      <c r="F531">
        <f>N(Движение!$U$97)</f>
        <v>0</v>
      </c>
      <c r="G531">
        <f>N(Движение!$V$97)</f>
        <v>0</v>
      </c>
      <c r="H531">
        <f>Движение!$W$97</f>
        <v>18</v>
      </c>
      <c r="I531" t="str">
        <f t="shared" si="8"/>
        <v/>
      </c>
    </row>
    <row r="532" spans="1:9" x14ac:dyDescent="0.3">
      <c r="A532">
        <v>531</v>
      </c>
      <c r="B532">
        <f>Движение!$A$97</f>
        <v>46316</v>
      </c>
      <c r="C532">
        <f>Движение!$C$97</f>
        <v>0</v>
      </c>
      <c r="D532" t="s">
        <v>57</v>
      </c>
      <c r="E532">
        <f>Движение!$X$97</f>
        <v>21</v>
      </c>
      <c r="F532">
        <f>N(Движение!$Y$97)</f>
        <v>0</v>
      </c>
      <c r="G532">
        <f>N(Движение!$Z$97)</f>
        <v>0</v>
      </c>
      <c r="H532">
        <f>Движение!$AA$97</f>
        <v>21</v>
      </c>
      <c r="I532" t="str">
        <f t="shared" si="8"/>
        <v/>
      </c>
    </row>
    <row r="533" spans="1:9" x14ac:dyDescent="0.3">
      <c r="A533">
        <v>532</v>
      </c>
      <c r="B533">
        <f>Движение!$A$97</f>
        <v>46316</v>
      </c>
      <c r="C533">
        <f>Движение!$C$97</f>
        <v>0</v>
      </c>
      <c r="D533" t="s">
        <v>59</v>
      </c>
      <c r="E533">
        <f>Движение!$AB$97</f>
        <v>15</v>
      </c>
      <c r="F533">
        <f>N(Движение!$AC$97)</f>
        <v>0</v>
      </c>
      <c r="G533">
        <f>N(Движение!$AD$97)</f>
        <v>0</v>
      </c>
      <c r="H533">
        <f>Движение!$AE$97</f>
        <v>15</v>
      </c>
      <c r="I533" t="str">
        <f t="shared" si="8"/>
        <v/>
      </c>
    </row>
    <row r="534" spans="1:9" x14ac:dyDescent="0.3">
      <c r="A534">
        <v>533</v>
      </c>
      <c r="B534">
        <f>Движение!$A$98</f>
        <v>46317</v>
      </c>
      <c r="C534">
        <f>Движение!$C$98</f>
        <v>0</v>
      </c>
      <c r="D534" t="s">
        <v>45</v>
      </c>
      <c r="E534">
        <f>Движение!$D$98</f>
        <v>26</v>
      </c>
      <c r="F534">
        <f>N(Движение!$E$98)</f>
        <v>0</v>
      </c>
      <c r="G534">
        <f>N(Движение!$F$98)</f>
        <v>0</v>
      </c>
      <c r="H534">
        <f>Движение!$G$98</f>
        <v>26</v>
      </c>
      <c r="I534" t="str">
        <f t="shared" si="8"/>
        <v/>
      </c>
    </row>
    <row r="535" spans="1:9" x14ac:dyDescent="0.3">
      <c r="A535">
        <v>534</v>
      </c>
      <c r="B535">
        <f>Движение!$A$98</f>
        <v>46317</v>
      </c>
      <c r="C535">
        <f>Движение!$C$98</f>
        <v>0</v>
      </c>
      <c r="D535" t="s">
        <v>49</v>
      </c>
      <c r="E535">
        <f>Движение!$H$98</f>
        <v>20</v>
      </c>
      <c r="F535">
        <f>N(Движение!$I$98)</f>
        <v>0</v>
      </c>
      <c r="G535">
        <f>N(Движение!$J$98)</f>
        <v>0</v>
      </c>
      <c r="H535">
        <f>Движение!$K$98</f>
        <v>20</v>
      </c>
      <c r="I535" t="str">
        <f t="shared" si="8"/>
        <v/>
      </c>
    </row>
    <row r="536" spans="1:9" x14ac:dyDescent="0.3">
      <c r="A536">
        <v>535</v>
      </c>
      <c r="B536">
        <f>Движение!$A$98</f>
        <v>46317</v>
      </c>
      <c r="C536">
        <f>Движение!$C$98</f>
        <v>0</v>
      </c>
      <c r="D536" t="s">
        <v>51</v>
      </c>
      <c r="E536">
        <f>Движение!$L$98</f>
        <v>48</v>
      </c>
      <c r="F536">
        <f>N(Движение!$M$98)</f>
        <v>0</v>
      </c>
      <c r="G536">
        <f>N(Движение!$N$98)</f>
        <v>0</v>
      </c>
      <c r="H536">
        <f>Движение!$O$98</f>
        <v>48</v>
      </c>
      <c r="I536" t="str">
        <f t="shared" si="8"/>
        <v/>
      </c>
    </row>
    <row r="537" spans="1:9" x14ac:dyDescent="0.3">
      <c r="A537">
        <v>536</v>
      </c>
      <c r="B537">
        <f>Движение!$A$98</f>
        <v>46317</v>
      </c>
      <c r="C537">
        <f>Движение!$C$98</f>
        <v>0</v>
      </c>
      <c r="D537" t="s">
        <v>54</v>
      </c>
      <c r="E537">
        <f>Движение!$P$98</f>
        <v>13</v>
      </c>
      <c r="F537">
        <f>N(Движение!$Q$98)</f>
        <v>0</v>
      </c>
      <c r="G537">
        <f>N(Движение!$R$98)</f>
        <v>0</v>
      </c>
      <c r="H537">
        <f>Движение!$S$98</f>
        <v>13</v>
      </c>
      <c r="I537" t="str">
        <f t="shared" si="8"/>
        <v/>
      </c>
    </row>
    <row r="538" spans="1:9" x14ac:dyDescent="0.3">
      <c r="A538">
        <v>537</v>
      </c>
      <c r="B538">
        <f>Движение!$A$98</f>
        <v>46317</v>
      </c>
      <c r="C538">
        <f>Движение!$C$98</f>
        <v>0</v>
      </c>
      <c r="D538" t="s">
        <v>56</v>
      </c>
      <c r="E538">
        <f>Движение!$T$98</f>
        <v>18</v>
      </c>
      <c r="F538">
        <f>N(Движение!$U$98)</f>
        <v>0</v>
      </c>
      <c r="G538">
        <f>N(Движение!$V$98)</f>
        <v>0</v>
      </c>
      <c r="H538">
        <f>Движение!$W$98</f>
        <v>18</v>
      </c>
      <c r="I538" t="str">
        <f t="shared" si="8"/>
        <v/>
      </c>
    </row>
    <row r="539" spans="1:9" x14ac:dyDescent="0.3">
      <c r="A539">
        <v>538</v>
      </c>
      <c r="B539">
        <f>Движение!$A$98</f>
        <v>46317</v>
      </c>
      <c r="C539">
        <f>Движение!$C$98</f>
        <v>0</v>
      </c>
      <c r="D539" t="s">
        <v>57</v>
      </c>
      <c r="E539">
        <f>Движение!$X$98</f>
        <v>21</v>
      </c>
      <c r="F539">
        <f>N(Движение!$Y$98)</f>
        <v>0</v>
      </c>
      <c r="G539">
        <f>N(Движение!$Z$98)</f>
        <v>0</v>
      </c>
      <c r="H539">
        <f>Движение!$AA$98</f>
        <v>21</v>
      </c>
      <c r="I539" t="str">
        <f t="shared" si="8"/>
        <v/>
      </c>
    </row>
    <row r="540" spans="1:9" x14ac:dyDescent="0.3">
      <c r="A540">
        <v>539</v>
      </c>
      <c r="B540">
        <f>Движение!$A$98</f>
        <v>46317</v>
      </c>
      <c r="C540">
        <f>Движение!$C$98</f>
        <v>0</v>
      </c>
      <c r="D540" t="s">
        <v>59</v>
      </c>
      <c r="E540">
        <f>Движение!$AB$98</f>
        <v>15</v>
      </c>
      <c r="F540">
        <f>N(Движение!$AC$98)</f>
        <v>0</v>
      </c>
      <c r="G540">
        <f>N(Движение!$AD$98)</f>
        <v>0</v>
      </c>
      <c r="H540">
        <f>Движение!$AE$98</f>
        <v>15</v>
      </c>
      <c r="I540" t="str">
        <f t="shared" si="8"/>
        <v/>
      </c>
    </row>
    <row r="541" spans="1:9" x14ac:dyDescent="0.3">
      <c r="A541">
        <v>540</v>
      </c>
      <c r="B541">
        <f>Движение!$A$99</f>
        <v>46318</v>
      </c>
      <c r="C541">
        <f>Движение!$C$99</f>
        <v>0</v>
      </c>
      <c r="D541" t="s">
        <v>45</v>
      </c>
      <c r="E541">
        <f>Движение!$D$99</f>
        <v>26</v>
      </c>
      <c r="F541">
        <f>N(Движение!$E$99)</f>
        <v>0</v>
      </c>
      <c r="G541">
        <f>N(Движение!$F$99)</f>
        <v>0</v>
      </c>
      <c r="H541">
        <f>Движение!$G$99</f>
        <v>26</v>
      </c>
      <c r="I541" t="str">
        <f t="shared" si="8"/>
        <v/>
      </c>
    </row>
    <row r="542" spans="1:9" x14ac:dyDescent="0.3">
      <c r="A542">
        <v>541</v>
      </c>
      <c r="B542">
        <f>Движение!$A$99</f>
        <v>46318</v>
      </c>
      <c r="C542">
        <f>Движение!$C$99</f>
        <v>0</v>
      </c>
      <c r="D542" t="s">
        <v>49</v>
      </c>
      <c r="E542">
        <f>Движение!$H$99</f>
        <v>20</v>
      </c>
      <c r="F542">
        <f>N(Движение!$I$99)</f>
        <v>0</v>
      </c>
      <c r="G542">
        <f>N(Движение!$J$99)</f>
        <v>0</v>
      </c>
      <c r="H542">
        <f>Движение!$K$99</f>
        <v>20</v>
      </c>
      <c r="I542" t="str">
        <f t="shared" si="8"/>
        <v/>
      </c>
    </row>
    <row r="543" spans="1:9" x14ac:dyDescent="0.3">
      <c r="A543">
        <v>542</v>
      </c>
      <c r="B543">
        <f>Движение!$A$99</f>
        <v>46318</v>
      </c>
      <c r="C543">
        <f>Движение!$C$99</f>
        <v>0</v>
      </c>
      <c r="D543" t="s">
        <v>51</v>
      </c>
      <c r="E543">
        <f>Движение!$L$99</f>
        <v>48</v>
      </c>
      <c r="F543">
        <f>N(Движение!$M$99)</f>
        <v>0</v>
      </c>
      <c r="G543">
        <f>N(Движение!$N$99)</f>
        <v>0</v>
      </c>
      <c r="H543">
        <f>Движение!$O$99</f>
        <v>48</v>
      </c>
      <c r="I543" t="str">
        <f t="shared" si="8"/>
        <v/>
      </c>
    </row>
    <row r="544" spans="1:9" x14ac:dyDescent="0.3">
      <c r="A544">
        <v>543</v>
      </c>
      <c r="B544">
        <f>Движение!$A$99</f>
        <v>46318</v>
      </c>
      <c r="C544">
        <f>Движение!$C$99</f>
        <v>0</v>
      </c>
      <c r="D544" t="s">
        <v>54</v>
      </c>
      <c r="E544">
        <f>Движение!$P$99</f>
        <v>13</v>
      </c>
      <c r="F544">
        <f>N(Движение!$Q$99)</f>
        <v>0</v>
      </c>
      <c r="G544">
        <f>N(Движение!$R$99)</f>
        <v>0</v>
      </c>
      <c r="H544">
        <f>Движение!$S$99</f>
        <v>13</v>
      </c>
      <c r="I544" t="str">
        <f t="shared" si="8"/>
        <v/>
      </c>
    </row>
    <row r="545" spans="1:9" x14ac:dyDescent="0.3">
      <c r="A545">
        <v>544</v>
      </c>
      <c r="B545">
        <f>Движение!$A$99</f>
        <v>46318</v>
      </c>
      <c r="C545">
        <f>Движение!$C$99</f>
        <v>0</v>
      </c>
      <c r="D545" t="s">
        <v>56</v>
      </c>
      <c r="E545">
        <f>Движение!$T$99</f>
        <v>18</v>
      </c>
      <c r="F545">
        <f>N(Движение!$U$99)</f>
        <v>0</v>
      </c>
      <c r="G545">
        <f>N(Движение!$V$99)</f>
        <v>0</v>
      </c>
      <c r="H545">
        <f>Движение!$W$99</f>
        <v>18</v>
      </c>
      <c r="I545" t="str">
        <f t="shared" si="8"/>
        <v/>
      </c>
    </row>
    <row r="546" spans="1:9" x14ac:dyDescent="0.3">
      <c r="A546">
        <v>545</v>
      </c>
      <c r="B546">
        <f>Движение!$A$99</f>
        <v>46318</v>
      </c>
      <c r="C546">
        <f>Движение!$C$99</f>
        <v>0</v>
      </c>
      <c r="D546" t="s">
        <v>57</v>
      </c>
      <c r="E546">
        <f>Движение!$X$99</f>
        <v>21</v>
      </c>
      <c r="F546">
        <f>N(Движение!$Y$99)</f>
        <v>0</v>
      </c>
      <c r="G546">
        <f>N(Движение!$Z$99)</f>
        <v>0</v>
      </c>
      <c r="H546">
        <f>Движение!$AA$99</f>
        <v>21</v>
      </c>
      <c r="I546" t="str">
        <f t="shared" si="8"/>
        <v/>
      </c>
    </row>
    <row r="547" spans="1:9" x14ac:dyDescent="0.3">
      <c r="A547">
        <v>546</v>
      </c>
      <c r="B547">
        <f>Движение!$A$99</f>
        <v>46318</v>
      </c>
      <c r="C547">
        <f>Движение!$C$99</f>
        <v>0</v>
      </c>
      <c r="D547" t="s">
        <v>59</v>
      </c>
      <c r="E547">
        <f>Движение!$AB$99</f>
        <v>15</v>
      </c>
      <c r="F547">
        <f>N(Движение!$AC$99)</f>
        <v>0</v>
      </c>
      <c r="G547">
        <f>N(Движение!$AD$99)</f>
        <v>0</v>
      </c>
      <c r="H547">
        <f>Движение!$AE$99</f>
        <v>15</v>
      </c>
      <c r="I547" t="str">
        <f t="shared" si="8"/>
        <v/>
      </c>
    </row>
    <row r="548" spans="1:9" x14ac:dyDescent="0.3">
      <c r="A548">
        <v>547</v>
      </c>
      <c r="B548">
        <f>Движение!$A$100</f>
        <v>46319</v>
      </c>
      <c r="C548">
        <f>Движение!$C$100</f>
        <v>0</v>
      </c>
      <c r="D548" t="s">
        <v>45</v>
      </c>
      <c r="E548">
        <f>Движение!$D$100</f>
        <v>26</v>
      </c>
      <c r="F548">
        <f>N(Движение!$E$100)</f>
        <v>0</v>
      </c>
      <c r="G548">
        <f>N(Движение!$F$100)</f>
        <v>0</v>
      </c>
      <c r="H548">
        <f>Движение!$G$100</f>
        <v>26</v>
      </c>
      <c r="I548" t="str">
        <f t="shared" si="8"/>
        <v/>
      </c>
    </row>
    <row r="549" spans="1:9" x14ac:dyDescent="0.3">
      <c r="A549">
        <v>548</v>
      </c>
      <c r="B549">
        <f>Движение!$A$100</f>
        <v>46319</v>
      </c>
      <c r="C549">
        <f>Движение!$C$100</f>
        <v>0</v>
      </c>
      <c r="D549" t="s">
        <v>49</v>
      </c>
      <c r="E549">
        <f>Движение!$H$100</f>
        <v>20</v>
      </c>
      <c r="F549">
        <f>N(Движение!$I$100)</f>
        <v>0</v>
      </c>
      <c r="G549">
        <f>N(Движение!$J$100)</f>
        <v>0</v>
      </c>
      <c r="H549">
        <f>Движение!$K$100</f>
        <v>20</v>
      </c>
      <c r="I549" t="str">
        <f t="shared" si="8"/>
        <v/>
      </c>
    </row>
    <row r="550" spans="1:9" x14ac:dyDescent="0.3">
      <c r="A550">
        <v>549</v>
      </c>
      <c r="B550">
        <f>Движение!$A$100</f>
        <v>46319</v>
      </c>
      <c r="C550">
        <f>Движение!$C$100</f>
        <v>0</v>
      </c>
      <c r="D550" t="s">
        <v>51</v>
      </c>
      <c r="E550">
        <f>Движение!$L$100</f>
        <v>48</v>
      </c>
      <c r="F550">
        <f>N(Движение!$M$100)</f>
        <v>0</v>
      </c>
      <c r="G550">
        <f>N(Движение!$N$100)</f>
        <v>0</v>
      </c>
      <c r="H550">
        <f>Движение!$O$100</f>
        <v>48</v>
      </c>
      <c r="I550" t="str">
        <f t="shared" si="8"/>
        <v/>
      </c>
    </row>
    <row r="551" spans="1:9" x14ac:dyDescent="0.3">
      <c r="A551">
        <v>550</v>
      </c>
      <c r="B551">
        <f>Движение!$A$100</f>
        <v>46319</v>
      </c>
      <c r="C551">
        <f>Движение!$C$100</f>
        <v>0</v>
      </c>
      <c r="D551" t="s">
        <v>54</v>
      </c>
      <c r="E551">
        <f>Движение!$P$100</f>
        <v>13</v>
      </c>
      <c r="F551">
        <f>N(Движение!$Q$100)</f>
        <v>0</v>
      </c>
      <c r="G551">
        <f>N(Движение!$R$100)</f>
        <v>0</v>
      </c>
      <c r="H551">
        <f>Движение!$S$100</f>
        <v>13</v>
      </c>
      <c r="I551" t="str">
        <f t="shared" si="8"/>
        <v/>
      </c>
    </row>
    <row r="552" spans="1:9" x14ac:dyDescent="0.3">
      <c r="A552">
        <v>551</v>
      </c>
      <c r="B552">
        <f>Движение!$A$100</f>
        <v>46319</v>
      </c>
      <c r="C552">
        <f>Движение!$C$100</f>
        <v>0</v>
      </c>
      <c r="D552" t="s">
        <v>56</v>
      </c>
      <c r="E552">
        <f>Движение!$T$100</f>
        <v>18</v>
      </c>
      <c r="F552">
        <f>N(Движение!$U$100)</f>
        <v>0</v>
      </c>
      <c r="G552">
        <f>N(Движение!$V$100)</f>
        <v>0</v>
      </c>
      <c r="H552">
        <f>Движение!$W$100</f>
        <v>18</v>
      </c>
      <c r="I552" t="str">
        <f t="shared" si="8"/>
        <v/>
      </c>
    </row>
    <row r="553" spans="1:9" x14ac:dyDescent="0.3">
      <c r="A553">
        <v>552</v>
      </c>
      <c r="B553">
        <f>Движение!$A$100</f>
        <v>46319</v>
      </c>
      <c r="C553">
        <f>Движение!$C$100</f>
        <v>0</v>
      </c>
      <c r="D553" t="s">
        <v>57</v>
      </c>
      <c r="E553">
        <f>Движение!$X$100</f>
        <v>21</v>
      </c>
      <c r="F553">
        <f>N(Движение!$Y$100)</f>
        <v>0</v>
      </c>
      <c r="G553">
        <f>N(Движение!$Z$100)</f>
        <v>0</v>
      </c>
      <c r="H553">
        <f>Движение!$AA$100</f>
        <v>21</v>
      </c>
      <c r="I553" t="str">
        <f t="shared" si="8"/>
        <v/>
      </c>
    </row>
    <row r="554" spans="1:9" x14ac:dyDescent="0.3">
      <c r="A554">
        <v>553</v>
      </c>
      <c r="B554">
        <f>Движение!$A$100</f>
        <v>46319</v>
      </c>
      <c r="C554">
        <f>Движение!$C$100</f>
        <v>0</v>
      </c>
      <c r="D554" t="s">
        <v>59</v>
      </c>
      <c r="E554">
        <f>Движение!$AB$100</f>
        <v>15</v>
      </c>
      <c r="F554">
        <f>N(Движение!$AC$100)</f>
        <v>0</v>
      </c>
      <c r="G554">
        <f>N(Движение!$AD$100)</f>
        <v>0</v>
      </c>
      <c r="H554">
        <f>Движение!$AE$100</f>
        <v>15</v>
      </c>
      <c r="I554" t="str">
        <f t="shared" si="8"/>
        <v/>
      </c>
    </row>
    <row r="555" spans="1:9" x14ac:dyDescent="0.3">
      <c r="A555">
        <v>554</v>
      </c>
      <c r="B555">
        <f>Движение!$A$101</f>
        <v>46320</v>
      </c>
      <c r="C555">
        <f>Движение!$C$101</f>
        <v>0</v>
      </c>
      <c r="D555" t="s">
        <v>45</v>
      </c>
      <c r="E555">
        <f>Движение!$D$101</f>
        <v>26</v>
      </c>
      <c r="F555">
        <f>N(Движение!$E$101)</f>
        <v>0</v>
      </c>
      <c r="G555">
        <f>N(Движение!$F$101)</f>
        <v>0</v>
      </c>
      <c r="H555">
        <f>Движение!$G$101</f>
        <v>26</v>
      </c>
      <c r="I555" t="str">
        <f t="shared" si="8"/>
        <v/>
      </c>
    </row>
    <row r="556" spans="1:9" x14ac:dyDescent="0.3">
      <c r="A556">
        <v>555</v>
      </c>
      <c r="B556">
        <f>Движение!$A$101</f>
        <v>46320</v>
      </c>
      <c r="C556">
        <f>Движение!$C$101</f>
        <v>0</v>
      </c>
      <c r="D556" t="s">
        <v>49</v>
      </c>
      <c r="E556">
        <f>Движение!$H$101</f>
        <v>20</v>
      </c>
      <c r="F556">
        <f>N(Движение!$I$101)</f>
        <v>0</v>
      </c>
      <c r="G556">
        <f>N(Движение!$J$101)</f>
        <v>0</v>
      </c>
      <c r="H556">
        <f>Движение!$K$101</f>
        <v>20</v>
      </c>
      <c r="I556" t="str">
        <f t="shared" si="8"/>
        <v/>
      </c>
    </row>
    <row r="557" spans="1:9" x14ac:dyDescent="0.3">
      <c r="A557">
        <v>556</v>
      </c>
      <c r="B557">
        <f>Движение!$A$101</f>
        <v>46320</v>
      </c>
      <c r="C557">
        <f>Движение!$C$101</f>
        <v>0</v>
      </c>
      <c r="D557" t="s">
        <v>51</v>
      </c>
      <c r="E557">
        <f>Движение!$L$101</f>
        <v>48</v>
      </c>
      <c r="F557">
        <f>N(Движение!$M$101)</f>
        <v>0</v>
      </c>
      <c r="G557">
        <f>N(Движение!$N$101)</f>
        <v>0</v>
      </c>
      <c r="H557">
        <f>Движение!$O$101</f>
        <v>48</v>
      </c>
      <c r="I557" t="str">
        <f t="shared" si="8"/>
        <v/>
      </c>
    </row>
    <row r="558" spans="1:9" x14ac:dyDescent="0.3">
      <c r="A558">
        <v>557</v>
      </c>
      <c r="B558">
        <f>Движение!$A$101</f>
        <v>46320</v>
      </c>
      <c r="C558">
        <f>Движение!$C$101</f>
        <v>0</v>
      </c>
      <c r="D558" t="s">
        <v>54</v>
      </c>
      <c r="E558">
        <f>Движение!$P$101</f>
        <v>13</v>
      </c>
      <c r="F558">
        <f>N(Движение!$Q$101)</f>
        <v>0</v>
      </c>
      <c r="G558">
        <f>N(Движение!$R$101)</f>
        <v>0</v>
      </c>
      <c r="H558">
        <f>Движение!$S$101</f>
        <v>13</v>
      </c>
      <c r="I558" t="str">
        <f t="shared" si="8"/>
        <v/>
      </c>
    </row>
    <row r="559" spans="1:9" x14ac:dyDescent="0.3">
      <c r="A559">
        <v>558</v>
      </c>
      <c r="B559">
        <f>Движение!$A$101</f>
        <v>46320</v>
      </c>
      <c r="C559">
        <f>Движение!$C$101</f>
        <v>0</v>
      </c>
      <c r="D559" t="s">
        <v>56</v>
      </c>
      <c r="E559">
        <f>Движение!$T$101</f>
        <v>18</v>
      </c>
      <c r="F559">
        <f>N(Движение!$U$101)</f>
        <v>0</v>
      </c>
      <c r="G559">
        <f>N(Движение!$V$101)</f>
        <v>0</v>
      </c>
      <c r="H559">
        <f>Движение!$W$101</f>
        <v>18</v>
      </c>
      <c r="I559" t="str">
        <f t="shared" si="8"/>
        <v/>
      </c>
    </row>
    <row r="560" spans="1:9" x14ac:dyDescent="0.3">
      <c r="A560">
        <v>559</v>
      </c>
      <c r="B560">
        <f>Движение!$A$101</f>
        <v>46320</v>
      </c>
      <c r="C560">
        <f>Движение!$C$101</f>
        <v>0</v>
      </c>
      <c r="D560" t="s">
        <v>57</v>
      </c>
      <c r="E560">
        <f>Движение!$X$101</f>
        <v>21</v>
      </c>
      <c r="F560">
        <f>N(Движение!$Y$101)</f>
        <v>0</v>
      </c>
      <c r="G560">
        <f>N(Движение!$Z$101)</f>
        <v>0</v>
      </c>
      <c r="H560">
        <f>Движение!$AA$101</f>
        <v>21</v>
      </c>
      <c r="I560" t="str">
        <f t="shared" si="8"/>
        <v/>
      </c>
    </row>
    <row r="561" spans="1:9" x14ac:dyDescent="0.3">
      <c r="A561">
        <v>560</v>
      </c>
      <c r="B561">
        <f>Движение!$A$101</f>
        <v>46320</v>
      </c>
      <c r="C561">
        <f>Движение!$C$101</f>
        <v>0</v>
      </c>
      <c r="D561" t="s">
        <v>59</v>
      </c>
      <c r="E561">
        <f>Движение!$AB$101</f>
        <v>15</v>
      </c>
      <c r="F561">
        <f>N(Движение!$AC$101)</f>
        <v>0</v>
      </c>
      <c r="G561">
        <f>N(Движение!$AD$101)</f>
        <v>0</v>
      </c>
      <c r="H561">
        <f>Движение!$AE$101</f>
        <v>15</v>
      </c>
      <c r="I561" t="str">
        <f t="shared" si="8"/>
        <v/>
      </c>
    </row>
    <row r="562" spans="1:9" x14ac:dyDescent="0.3">
      <c r="A562">
        <v>561</v>
      </c>
      <c r="B562">
        <f>Движение!$A$102</f>
        <v>46321</v>
      </c>
      <c r="C562">
        <f>Движение!$C$102</f>
        <v>0</v>
      </c>
      <c r="D562" t="s">
        <v>45</v>
      </c>
      <c r="E562">
        <f>Движение!$D$102</f>
        <v>26</v>
      </c>
      <c r="F562">
        <f>N(Движение!$E$102)</f>
        <v>0</v>
      </c>
      <c r="G562">
        <f>N(Движение!$F$102)</f>
        <v>0</v>
      </c>
      <c r="H562">
        <f>Движение!$G$102</f>
        <v>26</v>
      </c>
      <c r="I562" t="str">
        <f t="shared" si="8"/>
        <v/>
      </c>
    </row>
    <row r="563" spans="1:9" x14ac:dyDescent="0.3">
      <c r="A563">
        <v>562</v>
      </c>
      <c r="B563">
        <f>Движение!$A$102</f>
        <v>46321</v>
      </c>
      <c r="C563">
        <f>Движение!$C$102</f>
        <v>0</v>
      </c>
      <c r="D563" t="s">
        <v>49</v>
      </c>
      <c r="E563">
        <f>Движение!$H$102</f>
        <v>20</v>
      </c>
      <c r="F563">
        <f>N(Движение!$I$102)</f>
        <v>0</v>
      </c>
      <c r="G563">
        <f>N(Движение!$J$102)</f>
        <v>0</v>
      </c>
      <c r="H563">
        <f>Движение!$K$102</f>
        <v>20</v>
      </c>
      <c r="I563" t="str">
        <f t="shared" si="8"/>
        <v/>
      </c>
    </row>
    <row r="564" spans="1:9" x14ac:dyDescent="0.3">
      <c r="A564">
        <v>563</v>
      </c>
      <c r="B564">
        <f>Движение!$A$102</f>
        <v>46321</v>
      </c>
      <c r="C564">
        <f>Движение!$C$102</f>
        <v>0</v>
      </c>
      <c r="D564" t="s">
        <v>51</v>
      </c>
      <c r="E564">
        <f>Движение!$L$102</f>
        <v>48</v>
      </c>
      <c r="F564">
        <f>N(Движение!$M$102)</f>
        <v>0</v>
      </c>
      <c r="G564">
        <f>N(Движение!$N$102)</f>
        <v>0</v>
      </c>
      <c r="H564">
        <f>Движение!$O$102</f>
        <v>48</v>
      </c>
      <c r="I564" t="str">
        <f t="shared" si="8"/>
        <v/>
      </c>
    </row>
    <row r="565" spans="1:9" x14ac:dyDescent="0.3">
      <c r="A565">
        <v>564</v>
      </c>
      <c r="B565">
        <f>Движение!$A$102</f>
        <v>46321</v>
      </c>
      <c r="C565">
        <f>Движение!$C$102</f>
        <v>0</v>
      </c>
      <c r="D565" t="s">
        <v>54</v>
      </c>
      <c r="E565">
        <f>Движение!$P$102</f>
        <v>13</v>
      </c>
      <c r="F565">
        <f>N(Движение!$Q$102)</f>
        <v>0</v>
      </c>
      <c r="G565">
        <f>N(Движение!$R$102)</f>
        <v>0</v>
      </c>
      <c r="H565">
        <f>Движение!$S$102</f>
        <v>13</v>
      </c>
      <c r="I565" t="str">
        <f t="shared" si="8"/>
        <v/>
      </c>
    </row>
    <row r="566" spans="1:9" x14ac:dyDescent="0.3">
      <c r="A566">
        <v>565</v>
      </c>
      <c r="B566">
        <f>Движение!$A$102</f>
        <v>46321</v>
      </c>
      <c r="C566">
        <f>Движение!$C$102</f>
        <v>0</v>
      </c>
      <c r="D566" t="s">
        <v>56</v>
      </c>
      <c r="E566">
        <f>Движение!$T$102</f>
        <v>18</v>
      </c>
      <c r="F566">
        <f>N(Движение!$U$102)</f>
        <v>0</v>
      </c>
      <c r="G566">
        <f>N(Движение!$V$102)</f>
        <v>0</v>
      </c>
      <c r="H566">
        <f>Движение!$W$102</f>
        <v>18</v>
      </c>
      <c r="I566" t="str">
        <f t="shared" si="8"/>
        <v/>
      </c>
    </row>
    <row r="567" spans="1:9" x14ac:dyDescent="0.3">
      <c r="A567">
        <v>566</v>
      </c>
      <c r="B567">
        <f>Движение!$A$102</f>
        <v>46321</v>
      </c>
      <c r="C567">
        <f>Движение!$C$102</f>
        <v>0</v>
      </c>
      <c r="D567" t="s">
        <v>57</v>
      </c>
      <c r="E567">
        <f>Движение!$X$102</f>
        <v>21</v>
      </c>
      <c r="F567">
        <f>N(Движение!$Y$102)</f>
        <v>0</v>
      </c>
      <c r="G567">
        <f>N(Движение!$Z$102)</f>
        <v>0</v>
      </c>
      <c r="H567">
        <f>Движение!$AA$102</f>
        <v>21</v>
      </c>
      <c r="I567" t="str">
        <f t="shared" si="8"/>
        <v/>
      </c>
    </row>
    <row r="568" spans="1:9" x14ac:dyDescent="0.3">
      <c r="A568">
        <v>567</v>
      </c>
      <c r="B568">
        <f>Движение!$A$102</f>
        <v>46321</v>
      </c>
      <c r="C568">
        <f>Движение!$C$102</f>
        <v>0</v>
      </c>
      <c r="D568" t="s">
        <v>59</v>
      </c>
      <c r="E568">
        <f>Движение!$AB$102</f>
        <v>15</v>
      </c>
      <c r="F568">
        <f>N(Движение!$AC$102)</f>
        <v>0</v>
      </c>
      <c r="G568">
        <f>N(Движение!$AD$102)</f>
        <v>0</v>
      </c>
      <c r="H568">
        <f>Движение!$AE$102</f>
        <v>15</v>
      </c>
      <c r="I568" t="str">
        <f t="shared" si="8"/>
        <v/>
      </c>
    </row>
    <row r="569" spans="1:9" x14ac:dyDescent="0.3">
      <c r="A569">
        <v>568</v>
      </c>
      <c r="B569">
        <f>Движение!$A$103</f>
        <v>46322</v>
      </c>
      <c r="C569">
        <f>Движение!$C$103</f>
        <v>0</v>
      </c>
      <c r="D569" t="s">
        <v>45</v>
      </c>
      <c r="E569">
        <f>Движение!$D$103</f>
        <v>26</v>
      </c>
      <c r="F569">
        <f>N(Движение!$E$103)</f>
        <v>0</v>
      </c>
      <c r="G569">
        <f>N(Движение!$F$103)</f>
        <v>0</v>
      </c>
      <c r="H569">
        <f>Движение!$G$103</f>
        <v>26</v>
      </c>
      <c r="I569" t="str">
        <f t="shared" si="8"/>
        <v/>
      </c>
    </row>
    <row r="570" spans="1:9" x14ac:dyDescent="0.3">
      <c r="A570">
        <v>569</v>
      </c>
      <c r="B570">
        <f>Движение!$A$103</f>
        <v>46322</v>
      </c>
      <c r="C570">
        <f>Движение!$C$103</f>
        <v>0</v>
      </c>
      <c r="D570" t="s">
        <v>49</v>
      </c>
      <c r="E570">
        <f>Движение!$H$103</f>
        <v>20</v>
      </c>
      <c r="F570">
        <f>N(Движение!$I$103)</f>
        <v>0</v>
      </c>
      <c r="G570">
        <f>N(Движение!$J$103)</f>
        <v>0</v>
      </c>
      <c r="H570">
        <f>Движение!$K$103</f>
        <v>20</v>
      </c>
      <c r="I570" t="str">
        <f t="shared" si="8"/>
        <v/>
      </c>
    </row>
    <row r="571" spans="1:9" x14ac:dyDescent="0.3">
      <c r="A571">
        <v>570</v>
      </c>
      <c r="B571">
        <f>Движение!$A$103</f>
        <v>46322</v>
      </c>
      <c r="C571">
        <f>Движение!$C$103</f>
        <v>0</v>
      </c>
      <c r="D571" t="s">
        <v>51</v>
      </c>
      <c r="E571">
        <f>Движение!$L$103</f>
        <v>48</v>
      </c>
      <c r="F571">
        <f>N(Движение!$M$103)</f>
        <v>0</v>
      </c>
      <c r="G571">
        <f>N(Движение!$N$103)</f>
        <v>0</v>
      </c>
      <c r="H571">
        <f>Движение!$O$103</f>
        <v>48</v>
      </c>
      <c r="I571" t="str">
        <f t="shared" si="8"/>
        <v/>
      </c>
    </row>
    <row r="572" spans="1:9" x14ac:dyDescent="0.3">
      <c r="A572">
        <v>571</v>
      </c>
      <c r="B572">
        <f>Движение!$A$103</f>
        <v>46322</v>
      </c>
      <c r="C572">
        <f>Движение!$C$103</f>
        <v>0</v>
      </c>
      <c r="D572" t="s">
        <v>54</v>
      </c>
      <c r="E572">
        <f>Движение!$P$103</f>
        <v>13</v>
      </c>
      <c r="F572">
        <f>N(Движение!$Q$103)</f>
        <v>0</v>
      </c>
      <c r="G572">
        <f>N(Движение!$R$103)</f>
        <v>0</v>
      </c>
      <c r="H572">
        <f>Движение!$S$103</f>
        <v>13</v>
      </c>
      <c r="I572" t="str">
        <f t="shared" si="8"/>
        <v/>
      </c>
    </row>
    <row r="573" spans="1:9" x14ac:dyDescent="0.3">
      <c r="A573">
        <v>572</v>
      </c>
      <c r="B573">
        <f>Движение!$A$103</f>
        <v>46322</v>
      </c>
      <c r="C573">
        <f>Движение!$C$103</f>
        <v>0</v>
      </c>
      <c r="D573" t="s">
        <v>56</v>
      </c>
      <c r="E573">
        <f>Движение!$T$103</f>
        <v>18</v>
      </c>
      <c r="F573">
        <f>N(Движение!$U$103)</f>
        <v>0</v>
      </c>
      <c r="G573">
        <f>N(Движение!$V$103)</f>
        <v>0</v>
      </c>
      <c r="H573">
        <f>Движение!$W$103</f>
        <v>18</v>
      </c>
      <c r="I573" t="str">
        <f t="shared" si="8"/>
        <v/>
      </c>
    </row>
    <row r="574" spans="1:9" x14ac:dyDescent="0.3">
      <c r="A574">
        <v>573</v>
      </c>
      <c r="B574">
        <f>Движение!$A$103</f>
        <v>46322</v>
      </c>
      <c r="C574">
        <f>Движение!$C$103</f>
        <v>0</v>
      </c>
      <c r="D574" t="s">
        <v>57</v>
      </c>
      <c r="E574">
        <f>Движение!$X$103</f>
        <v>21</v>
      </c>
      <c r="F574">
        <f>N(Движение!$Y$103)</f>
        <v>0</v>
      </c>
      <c r="G574">
        <f>N(Движение!$Z$103)</f>
        <v>0</v>
      </c>
      <c r="H574">
        <f>Движение!$AA$103</f>
        <v>21</v>
      </c>
      <c r="I574" t="str">
        <f t="shared" si="8"/>
        <v/>
      </c>
    </row>
    <row r="575" spans="1:9" x14ac:dyDescent="0.3">
      <c r="A575">
        <v>574</v>
      </c>
      <c r="B575">
        <f>Движение!$A$103</f>
        <v>46322</v>
      </c>
      <c r="C575">
        <f>Движение!$C$103</f>
        <v>0</v>
      </c>
      <c r="D575" t="s">
        <v>59</v>
      </c>
      <c r="E575">
        <f>Движение!$AB$103</f>
        <v>15</v>
      </c>
      <c r="F575">
        <f>N(Движение!$AC$103)</f>
        <v>0</v>
      </c>
      <c r="G575">
        <f>N(Движение!$AD$103)</f>
        <v>0</v>
      </c>
      <c r="H575">
        <f>Движение!$AE$103</f>
        <v>15</v>
      </c>
      <c r="I575" t="str">
        <f t="shared" si="8"/>
        <v/>
      </c>
    </row>
    <row r="576" spans="1:9" x14ac:dyDescent="0.3">
      <c r="A576">
        <v>575</v>
      </c>
      <c r="B576">
        <f>Движение!$A$104</f>
        <v>46323</v>
      </c>
      <c r="C576">
        <f>Движение!$C$104</f>
        <v>0</v>
      </c>
      <c r="D576" t="s">
        <v>45</v>
      </c>
      <c r="E576">
        <f>Движение!$D$104</f>
        <v>26</v>
      </c>
      <c r="F576">
        <f>N(Движение!$E$104)</f>
        <v>0</v>
      </c>
      <c r="G576">
        <f>N(Движение!$F$104)</f>
        <v>0</v>
      </c>
      <c r="H576">
        <f>Движение!$G$104</f>
        <v>26</v>
      </c>
      <c r="I576" t="str">
        <f t="shared" si="8"/>
        <v/>
      </c>
    </row>
    <row r="577" spans="1:9" x14ac:dyDescent="0.3">
      <c r="A577">
        <v>576</v>
      </c>
      <c r="B577">
        <f>Движение!$A$104</f>
        <v>46323</v>
      </c>
      <c r="C577">
        <f>Движение!$C$104</f>
        <v>0</v>
      </c>
      <c r="D577" t="s">
        <v>49</v>
      </c>
      <c r="E577">
        <f>Движение!$H$104</f>
        <v>20</v>
      </c>
      <c r="F577">
        <f>N(Движение!$I$104)</f>
        <v>0</v>
      </c>
      <c r="G577">
        <f>N(Движение!$J$104)</f>
        <v>0</v>
      </c>
      <c r="H577">
        <f>Движение!$K$104</f>
        <v>20</v>
      </c>
      <c r="I577" t="str">
        <f t="shared" si="8"/>
        <v/>
      </c>
    </row>
    <row r="578" spans="1:9" x14ac:dyDescent="0.3">
      <c r="A578">
        <v>577</v>
      </c>
      <c r="B578">
        <f>Движение!$A$104</f>
        <v>46323</v>
      </c>
      <c r="C578">
        <f>Движение!$C$104</f>
        <v>0</v>
      </c>
      <c r="D578" t="s">
        <v>51</v>
      </c>
      <c r="E578">
        <f>Движение!$L$104</f>
        <v>48</v>
      </c>
      <c r="F578">
        <f>N(Движение!$M$104)</f>
        <v>0</v>
      </c>
      <c r="G578">
        <f>N(Движение!$N$104)</f>
        <v>0</v>
      </c>
      <c r="H578">
        <f>Движение!$O$104</f>
        <v>48</v>
      </c>
      <c r="I578" t="str">
        <f t="shared" ref="I578:I641" si="9">IF($F578&gt;0,TEXT($B578,"dd.mm")&amp;"_"&amp;$D578,"")</f>
        <v/>
      </c>
    </row>
    <row r="579" spans="1:9" x14ac:dyDescent="0.3">
      <c r="A579">
        <v>578</v>
      </c>
      <c r="B579">
        <f>Движение!$A$104</f>
        <v>46323</v>
      </c>
      <c r="C579">
        <f>Движение!$C$104</f>
        <v>0</v>
      </c>
      <c r="D579" t="s">
        <v>54</v>
      </c>
      <c r="E579">
        <f>Движение!$P$104</f>
        <v>13</v>
      </c>
      <c r="F579">
        <f>N(Движение!$Q$104)</f>
        <v>0</v>
      </c>
      <c r="G579">
        <f>N(Движение!$R$104)</f>
        <v>0</v>
      </c>
      <c r="H579">
        <f>Движение!$S$104</f>
        <v>13</v>
      </c>
      <c r="I579" t="str">
        <f t="shared" si="9"/>
        <v/>
      </c>
    </row>
    <row r="580" spans="1:9" x14ac:dyDescent="0.3">
      <c r="A580">
        <v>579</v>
      </c>
      <c r="B580">
        <f>Движение!$A$104</f>
        <v>46323</v>
      </c>
      <c r="C580">
        <f>Движение!$C$104</f>
        <v>0</v>
      </c>
      <c r="D580" t="s">
        <v>56</v>
      </c>
      <c r="E580">
        <f>Движение!$T$104</f>
        <v>18</v>
      </c>
      <c r="F580">
        <f>N(Движение!$U$104)</f>
        <v>0</v>
      </c>
      <c r="G580">
        <f>N(Движение!$V$104)</f>
        <v>0</v>
      </c>
      <c r="H580">
        <f>Движение!$W$104</f>
        <v>18</v>
      </c>
      <c r="I580" t="str">
        <f t="shared" si="9"/>
        <v/>
      </c>
    </row>
    <row r="581" spans="1:9" x14ac:dyDescent="0.3">
      <c r="A581">
        <v>580</v>
      </c>
      <c r="B581">
        <f>Движение!$A$104</f>
        <v>46323</v>
      </c>
      <c r="C581">
        <f>Движение!$C$104</f>
        <v>0</v>
      </c>
      <c r="D581" t="s">
        <v>57</v>
      </c>
      <c r="E581">
        <f>Движение!$X$104</f>
        <v>21</v>
      </c>
      <c r="F581">
        <f>N(Движение!$Y$104)</f>
        <v>0</v>
      </c>
      <c r="G581">
        <f>N(Движение!$Z$104)</f>
        <v>0</v>
      </c>
      <c r="H581">
        <f>Движение!$AA$104</f>
        <v>21</v>
      </c>
      <c r="I581" t="str">
        <f t="shared" si="9"/>
        <v/>
      </c>
    </row>
    <row r="582" spans="1:9" x14ac:dyDescent="0.3">
      <c r="A582">
        <v>581</v>
      </c>
      <c r="B582">
        <f>Движение!$A$104</f>
        <v>46323</v>
      </c>
      <c r="C582">
        <f>Движение!$C$104</f>
        <v>0</v>
      </c>
      <c r="D582" t="s">
        <v>59</v>
      </c>
      <c r="E582">
        <f>Движение!$AB$104</f>
        <v>15</v>
      </c>
      <c r="F582">
        <f>N(Движение!$AC$104)</f>
        <v>0</v>
      </c>
      <c r="G582">
        <f>N(Движение!$AD$104)</f>
        <v>0</v>
      </c>
      <c r="H582">
        <f>Движение!$AE$104</f>
        <v>15</v>
      </c>
      <c r="I582" t="str">
        <f t="shared" si="9"/>
        <v/>
      </c>
    </row>
    <row r="583" spans="1:9" x14ac:dyDescent="0.3">
      <c r="A583">
        <v>582</v>
      </c>
      <c r="B583">
        <f>Движение!$A$105</f>
        <v>46324</v>
      </c>
      <c r="C583">
        <f>Движение!$C$105</f>
        <v>0</v>
      </c>
      <c r="D583" t="s">
        <v>45</v>
      </c>
      <c r="E583">
        <f>Движение!$D$105</f>
        <v>26</v>
      </c>
      <c r="F583">
        <f>N(Движение!$E$105)</f>
        <v>0</v>
      </c>
      <c r="G583">
        <f>N(Движение!$F$105)</f>
        <v>0</v>
      </c>
      <c r="H583">
        <f>Движение!$G$105</f>
        <v>26</v>
      </c>
      <c r="I583" t="str">
        <f t="shared" si="9"/>
        <v/>
      </c>
    </row>
    <row r="584" spans="1:9" x14ac:dyDescent="0.3">
      <c r="A584">
        <v>583</v>
      </c>
      <c r="B584">
        <f>Движение!$A$105</f>
        <v>46324</v>
      </c>
      <c r="C584">
        <f>Движение!$C$105</f>
        <v>0</v>
      </c>
      <c r="D584" t="s">
        <v>49</v>
      </c>
      <c r="E584">
        <f>Движение!$H$105</f>
        <v>20</v>
      </c>
      <c r="F584">
        <f>N(Движение!$I$105)</f>
        <v>0</v>
      </c>
      <c r="G584">
        <f>N(Движение!$J$105)</f>
        <v>0</v>
      </c>
      <c r="H584">
        <f>Движение!$K$105</f>
        <v>20</v>
      </c>
      <c r="I584" t="str">
        <f t="shared" si="9"/>
        <v/>
      </c>
    </row>
    <row r="585" spans="1:9" x14ac:dyDescent="0.3">
      <c r="A585">
        <v>584</v>
      </c>
      <c r="B585">
        <f>Движение!$A$105</f>
        <v>46324</v>
      </c>
      <c r="C585">
        <f>Движение!$C$105</f>
        <v>0</v>
      </c>
      <c r="D585" t="s">
        <v>51</v>
      </c>
      <c r="E585">
        <f>Движение!$L$105</f>
        <v>48</v>
      </c>
      <c r="F585">
        <f>N(Движение!$M$105)</f>
        <v>0</v>
      </c>
      <c r="G585">
        <f>N(Движение!$N$105)</f>
        <v>0</v>
      </c>
      <c r="H585">
        <f>Движение!$O$105</f>
        <v>48</v>
      </c>
      <c r="I585" t="str">
        <f t="shared" si="9"/>
        <v/>
      </c>
    </row>
    <row r="586" spans="1:9" x14ac:dyDescent="0.3">
      <c r="A586">
        <v>585</v>
      </c>
      <c r="B586">
        <f>Движение!$A$105</f>
        <v>46324</v>
      </c>
      <c r="C586">
        <f>Движение!$C$105</f>
        <v>0</v>
      </c>
      <c r="D586" t="s">
        <v>54</v>
      </c>
      <c r="E586">
        <f>Движение!$P$105</f>
        <v>13</v>
      </c>
      <c r="F586">
        <f>N(Движение!$Q$105)</f>
        <v>0</v>
      </c>
      <c r="G586">
        <f>N(Движение!$R$105)</f>
        <v>0</v>
      </c>
      <c r="H586">
        <f>Движение!$S$105</f>
        <v>13</v>
      </c>
      <c r="I586" t="str">
        <f t="shared" si="9"/>
        <v/>
      </c>
    </row>
    <row r="587" spans="1:9" x14ac:dyDescent="0.3">
      <c r="A587">
        <v>586</v>
      </c>
      <c r="B587">
        <f>Движение!$A$105</f>
        <v>46324</v>
      </c>
      <c r="C587">
        <f>Движение!$C$105</f>
        <v>0</v>
      </c>
      <c r="D587" t="s">
        <v>56</v>
      </c>
      <c r="E587">
        <f>Движение!$T$105</f>
        <v>18</v>
      </c>
      <c r="F587">
        <f>N(Движение!$U$105)</f>
        <v>0</v>
      </c>
      <c r="G587">
        <f>N(Движение!$V$105)</f>
        <v>0</v>
      </c>
      <c r="H587">
        <f>Движение!$W$105</f>
        <v>18</v>
      </c>
      <c r="I587" t="str">
        <f t="shared" si="9"/>
        <v/>
      </c>
    </row>
    <row r="588" spans="1:9" x14ac:dyDescent="0.3">
      <c r="A588">
        <v>587</v>
      </c>
      <c r="B588">
        <f>Движение!$A$105</f>
        <v>46324</v>
      </c>
      <c r="C588">
        <f>Движение!$C$105</f>
        <v>0</v>
      </c>
      <c r="D588" t="s">
        <v>57</v>
      </c>
      <c r="E588">
        <f>Движение!$X$105</f>
        <v>21</v>
      </c>
      <c r="F588">
        <f>N(Движение!$Y$105)</f>
        <v>0</v>
      </c>
      <c r="G588">
        <f>N(Движение!$Z$105)</f>
        <v>0</v>
      </c>
      <c r="H588">
        <f>Движение!$AA$105</f>
        <v>21</v>
      </c>
      <c r="I588" t="str">
        <f t="shared" si="9"/>
        <v/>
      </c>
    </row>
    <row r="589" spans="1:9" x14ac:dyDescent="0.3">
      <c r="A589">
        <v>588</v>
      </c>
      <c r="B589">
        <f>Движение!$A$105</f>
        <v>46324</v>
      </c>
      <c r="C589">
        <f>Движение!$C$105</f>
        <v>0</v>
      </c>
      <c r="D589" t="s">
        <v>59</v>
      </c>
      <c r="E589">
        <f>Движение!$AB$105</f>
        <v>15</v>
      </c>
      <c r="F589">
        <f>N(Движение!$AC$105)</f>
        <v>0</v>
      </c>
      <c r="G589">
        <f>N(Движение!$AD$105)</f>
        <v>0</v>
      </c>
      <c r="H589">
        <f>Движение!$AE$105</f>
        <v>15</v>
      </c>
      <c r="I589" t="str">
        <f t="shared" si="9"/>
        <v/>
      </c>
    </row>
    <row r="590" spans="1:9" x14ac:dyDescent="0.3">
      <c r="A590">
        <v>589</v>
      </c>
      <c r="B590">
        <f>Движение!$A$106</f>
        <v>46325</v>
      </c>
      <c r="C590">
        <f>Движение!$C$106</f>
        <v>0</v>
      </c>
      <c r="D590" t="s">
        <v>45</v>
      </c>
      <c r="E590">
        <f>Движение!$D$106</f>
        <v>26</v>
      </c>
      <c r="F590">
        <f>N(Движение!$E$106)</f>
        <v>0</v>
      </c>
      <c r="G590">
        <f>N(Движение!$F$106)</f>
        <v>0</v>
      </c>
      <c r="H590">
        <f>Движение!$G$106</f>
        <v>26</v>
      </c>
      <c r="I590" t="str">
        <f t="shared" si="9"/>
        <v/>
      </c>
    </row>
    <row r="591" spans="1:9" x14ac:dyDescent="0.3">
      <c r="A591">
        <v>590</v>
      </c>
      <c r="B591">
        <f>Движение!$A$106</f>
        <v>46325</v>
      </c>
      <c r="C591">
        <f>Движение!$C$106</f>
        <v>0</v>
      </c>
      <c r="D591" t="s">
        <v>49</v>
      </c>
      <c r="E591">
        <f>Движение!$H$106</f>
        <v>20</v>
      </c>
      <c r="F591">
        <f>N(Движение!$I$106)</f>
        <v>0</v>
      </c>
      <c r="G591">
        <f>N(Движение!$J$106)</f>
        <v>0</v>
      </c>
      <c r="H591">
        <f>Движение!$K$106</f>
        <v>20</v>
      </c>
      <c r="I591" t="str">
        <f t="shared" si="9"/>
        <v/>
      </c>
    </row>
    <row r="592" spans="1:9" x14ac:dyDescent="0.3">
      <c r="A592">
        <v>591</v>
      </c>
      <c r="B592">
        <f>Движение!$A$106</f>
        <v>46325</v>
      </c>
      <c r="C592">
        <f>Движение!$C$106</f>
        <v>0</v>
      </c>
      <c r="D592" t="s">
        <v>51</v>
      </c>
      <c r="E592">
        <f>Движение!$L$106</f>
        <v>48</v>
      </c>
      <c r="F592">
        <f>N(Движение!$M$106)</f>
        <v>0</v>
      </c>
      <c r="G592">
        <f>N(Движение!$N$106)</f>
        <v>0</v>
      </c>
      <c r="H592">
        <f>Движение!$O$106</f>
        <v>48</v>
      </c>
      <c r="I592" t="str">
        <f t="shared" si="9"/>
        <v/>
      </c>
    </row>
    <row r="593" spans="1:9" x14ac:dyDescent="0.3">
      <c r="A593">
        <v>592</v>
      </c>
      <c r="B593">
        <f>Движение!$A$106</f>
        <v>46325</v>
      </c>
      <c r="C593">
        <f>Движение!$C$106</f>
        <v>0</v>
      </c>
      <c r="D593" t="s">
        <v>54</v>
      </c>
      <c r="E593">
        <f>Движение!$P$106</f>
        <v>13</v>
      </c>
      <c r="F593">
        <f>N(Движение!$Q$106)</f>
        <v>0</v>
      </c>
      <c r="G593">
        <f>N(Движение!$R$106)</f>
        <v>0</v>
      </c>
      <c r="H593">
        <f>Движение!$S$106</f>
        <v>13</v>
      </c>
      <c r="I593" t="str">
        <f t="shared" si="9"/>
        <v/>
      </c>
    </row>
    <row r="594" spans="1:9" x14ac:dyDescent="0.3">
      <c r="A594">
        <v>593</v>
      </c>
      <c r="B594">
        <f>Движение!$A$106</f>
        <v>46325</v>
      </c>
      <c r="C594">
        <f>Движение!$C$106</f>
        <v>0</v>
      </c>
      <c r="D594" t="s">
        <v>56</v>
      </c>
      <c r="E594">
        <f>Движение!$T$106</f>
        <v>18</v>
      </c>
      <c r="F594">
        <f>N(Движение!$U$106)</f>
        <v>0</v>
      </c>
      <c r="G594">
        <f>N(Движение!$V$106)</f>
        <v>0</v>
      </c>
      <c r="H594">
        <f>Движение!$W$106</f>
        <v>18</v>
      </c>
      <c r="I594" t="str">
        <f t="shared" si="9"/>
        <v/>
      </c>
    </row>
    <row r="595" spans="1:9" x14ac:dyDescent="0.3">
      <c r="A595">
        <v>594</v>
      </c>
      <c r="B595">
        <f>Движение!$A$106</f>
        <v>46325</v>
      </c>
      <c r="C595">
        <f>Движение!$C$106</f>
        <v>0</v>
      </c>
      <c r="D595" t="s">
        <v>57</v>
      </c>
      <c r="E595">
        <f>Движение!$X$106</f>
        <v>21</v>
      </c>
      <c r="F595">
        <f>N(Движение!$Y$106)</f>
        <v>0</v>
      </c>
      <c r="G595">
        <f>N(Движение!$Z$106)</f>
        <v>0</v>
      </c>
      <c r="H595">
        <f>Движение!$AA$106</f>
        <v>21</v>
      </c>
      <c r="I595" t="str">
        <f t="shared" si="9"/>
        <v/>
      </c>
    </row>
    <row r="596" spans="1:9" x14ac:dyDescent="0.3">
      <c r="A596">
        <v>595</v>
      </c>
      <c r="B596">
        <f>Движение!$A$106</f>
        <v>46325</v>
      </c>
      <c r="C596">
        <f>Движение!$C$106</f>
        <v>0</v>
      </c>
      <c r="D596" t="s">
        <v>59</v>
      </c>
      <c r="E596">
        <f>Движение!$AB$106</f>
        <v>15</v>
      </c>
      <c r="F596">
        <f>N(Движение!$AC$106)</f>
        <v>0</v>
      </c>
      <c r="G596">
        <f>N(Движение!$AD$106)</f>
        <v>0</v>
      </c>
      <c r="H596">
        <f>Движение!$AE$106</f>
        <v>15</v>
      </c>
      <c r="I596" t="str">
        <f t="shared" si="9"/>
        <v/>
      </c>
    </row>
    <row r="597" spans="1:9" x14ac:dyDescent="0.3">
      <c r="A597">
        <v>596</v>
      </c>
      <c r="B597">
        <f>Движение!$A$107</f>
        <v>46326</v>
      </c>
      <c r="C597">
        <f>Движение!$C$107</f>
        <v>0</v>
      </c>
      <c r="D597" t="s">
        <v>45</v>
      </c>
      <c r="E597">
        <f>Движение!$D$107</f>
        <v>26</v>
      </c>
      <c r="F597">
        <f>N(Движение!$E$107)</f>
        <v>0</v>
      </c>
      <c r="G597">
        <f>N(Движение!$F$107)</f>
        <v>0</v>
      </c>
      <c r="H597">
        <f>Движение!$G$107</f>
        <v>26</v>
      </c>
      <c r="I597" t="str">
        <f t="shared" si="9"/>
        <v/>
      </c>
    </row>
    <row r="598" spans="1:9" x14ac:dyDescent="0.3">
      <c r="A598">
        <v>597</v>
      </c>
      <c r="B598">
        <f>Движение!$A$107</f>
        <v>46326</v>
      </c>
      <c r="C598">
        <f>Движение!$C$107</f>
        <v>0</v>
      </c>
      <c r="D598" t="s">
        <v>49</v>
      </c>
      <c r="E598">
        <f>Движение!$H$107</f>
        <v>20</v>
      </c>
      <c r="F598">
        <f>N(Движение!$I$107)</f>
        <v>0</v>
      </c>
      <c r="G598">
        <f>N(Движение!$J$107)</f>
        <v>0</v>
      </c>
      <c r="H598">
        <f>Движение!$K$107</f>
        <v>20</v>
      </c>
      <c r="I598" t="str">
        <f t="shared" si="9"/>
        <v/>
      </c>
    </row>
    <row r="599" spans="1:9" x14ac:dyDescent="0.3">
      <c r="A599">
        <v>598</v>
      </c>
      <c r="B599">
        <f>Движение!$A$107</f>
        <v>46326</v>
      </c>
      <c r="C599">
        <f>Движение!$C$107</f>
        <v>0</v>
      </c>
      <c r="D599" t="s">
        <v>51</v>
      </c>
      <c r="E599">
        <f>Движение!$L$107</f>
        <v>48</v>
      </c>
      <c r="F599">
        <f>N(Движение!$M$107)</f>
        <v>0</v>
      </c>
      <c r="G599">
        <f>N(Движение!$N$107)</f>
        <v>0</v>
      </c>
      <c r="H599">
        <f>Движение!$O$107</f>
        <v>48</v>
      </c>
      <c r="I599" t="str">
        <f t="shared" si="9"/>
        <v/>
      </c>
    </row>
    <row r="600" spans="1:9" x14ac:dyDescent="0.3">
      <c r="A600">
        <v>599</v>
      </c>
      <c r="B600">
        <f>Движение!$A$107</f>
        <v>46326</v>
      </c>
      <c r="C600">
        <f>Движение!$C$107</f>
        <v>0</v>
      </c>
      <c r="D600" t="s">
        <v>54</v>
      </c>
      <c r="E600">
        <f>Движение!$P$107</f>
        <v>13</v>
      </c>
      <c r="F600">
        <f>N(Движение!$Q$107)</f>
        <v>0</v>
      </c>
      <c r="G600">
        <f>N(Движение!$R$107)</f>
        <v>0</v>
      </c>
      <c r="H600">
        <f>Движение!$S$107</f>
        <v>13</v>
      </c>
      <c r="I600" t="str">
        <f t="shared" si="9"/>
        <v/>
      </c>
    </row>
    <row r="601" spans="1:9" x14ac:dyDescent="0.3">
      <c r="A601">
        <v>600</v>
      </c>
      <c r="B601">
        <f>Движение!$A$107</f>
        <v>46326</v>
      </c>
      <c r="C601">
        <f>Движение!$C$107</f>
        <v>0</v>
      </c>
      <c r="D601" t="s">
        <v>56</v>
      </c>
      <c r="E601">
        <f>Движение!$T$107</f>
        <v>18</v>
      </c>
      <c r="F601">
        <f>N(Движение!$U$107)</f>
        <v>0</v>
      </c>
      <c r="G601">
        <f>N(Движение!$V$107)</f>
        <v>0</v>
      </c>
      <c r="H601">
        <f>Движение!$W$107</f>
        <v>18</v>
      </c>
      <c r="I601" t="str">
        <f t="shared" si="9"/>
        <v/>
      </c>
    </row>
    <row r="602" spans="1:9" x14ac:dyDescent="0.3">
      <c r="A602">
        <v>601</v>
      </c>
      <c r="B602">
        <f>Движение!$A$107</f>
        <v>46326</v>
      </c>
      <c r="C602">
        <f>Движение!$C$107</f>
        <v>0</v>
      </c>
      <c r="D602" t="s">
        <v>57</v>
      </c>
      <c r="E602">
        <f>Движение!$X$107</f>
        <v>21</v>
      </c>
      <c r="F602">
        <f>N(Движение!$Y$107)</f>
        <v>0</v>
      </c>
      <c r="G602">
        <f>N(Движение!$Z$107)</f>
        <v>0</v>
      </c>
      <c r="H602">
        <f>Движение!$AA$107</f>
        <v>21</v>
      </c>
      <c r="I602" t="str">
        <f t="shared" si="9"/>
        <v/>
      </c>
    </row>
    <row r="603" spans="1:9" x14ac:dyDescent="0.3">
      <c r="A603">
        <v>602</v>
      </c>
      <c r="B603">
        <f>Движение!$A$107</f>
        <v>46326</v>
      </c>
      <c r="C603">
        <f>Движение!$C$107</f>
        <v>0</v>
      </c>
      <c r="D603" t="s">
        <v>59</v>
      </c>
      <c r="E603">
        <f>Движение!$AB$107</f>
        <v>15</v>
      </c>
      <c r="F603">
        <f>N(Движение!$AC$107)</f>
        <v>0</v>
      </c>
      <c r="G603">
        <f>N(Движение!$AD$107)</f>
        <v>0</v>
      </c>
      <c r="H603">
        <f>Движение!$AE$107</f>
        <v>15</v>
      </c>
      <c r="I603" t="str">
        <f t="shared" si="9"/>
        <v/>
      </c>
    </row>
    <row r="604" spans="1:9" x14ac:dyDescent="0.3">
      <c r="A604">
        <v>603</v>
      </c>
      <c r="B604">
        <f>Движение!$A$108</f>
        <v>46327</v>
      </c>
      <c r="C604">
        <f>Движение!$C$108</f>
        <v>0</v>
      </c>
      <c r="D604" t="s">
        <v>45</v>
      </c>
      <c r="E604">
        <f>Движение!$D$108</f>
        <v>26</v>
      </c>
      <c r="F604">
        <f>N(Движение!$E$108)</f>
        <v>0</v>
      </c>
      <c r="G604">
        <f>N(Движение!$F$108)</f>
        <v>0</v>
      </c>
      <c r="H604">
        <f>Движение!$G$108</f>
        <v>26</v>
      </c>
      <c r="I604" t="str">
        <f t="shared" si="9"/>
        <v/>
      </c>
    </row>
    <row r="605" spans="1:9" x14ac:dyDescent="0.3">
      <c r="A605">
        <v>604</v>
      </c>
      <c r="B605">
        <f>Движение!$A$108</f>
        <v>46327</v>
      </c>
      <c r="C605">
        <f>Движение!$C$108</f>
        <v>0</v>
      </c>
      <c r="D605" t="s">
        <v>49</v>
      </c>
      <c r="E605">
        <f>Движение!$H$108</f>
        <v>20</v>
      </c>
      <c r="F605">
        <f>N(Движение!$I$108)</f>
        <v>0</v>
      </c>
      <c r="G605">
        <f>N(Движение!$J$108)</f>
        <v>0</v>
      </c>
      <c r="H605">
        <f>Движение!$K$108</f>
        <v>20</v>
      </c>
      <c r="I605" t="str">
        <f t="shared" si="9"/>
        <v/>
      </c>
    </row>
    <row r="606" spans="1:9" x14ac:dyDescent="0.3">
      <c r="A606">
        <v>605</v>
      </c>
      <c r="B606">
        <f>Движение!$A$108</f>
        <v>46327</v>
      </c>
      <c r="C606">
        <f>Движение!$C$108</f>
        <v>0</v>
      </c>
      <c r="D606" t="s">
        <v>51</v>
      </c>
      <c r="E606">
        <f>Движение!$L$108</f>
        <v>48</v>
      </c>
      <c r="F606">
        <f>N(Движение!$M$108)</f>
        <v>0</v>
      </c>
      <c r="G606">
        <f>N(Движение!$N$108)</f>
        <v>0</v>
      </c>
      <c r="H606">
        <f>Движение!$O$108</f>
        <v>48</v>
      </c>
      <c r="I606" t="str">
        <f t="shared" si="9"/>
        <v/>
      </c>
    </row>
    <row r="607" spans="1:9" x14ac:dyDescent="0.3">
      <c r="A607">
        <v>606</v>
      </c>
      <c r="B607">
        <f>Движение!$A$108</f>
        <v>46327</v>
      </c>
      <c r="C607">
        <f>Движение!$C$108</f>
        <v>0</v>
      </c>
      <c r="D607" t="s">
        <v>54</v>
      </c>
      <c r="E607">
        <f>Движение!$P$108</f>
        <v>13</v>
      </c>
      <c r="F607">
        <f>N(Движение!$Q$108)</f>
        <v>0</v>
      </c>
      <c r="G607">
        <f>N(Движение!$R$108)</f>
        <v>0</v>
      </c>
      <c r="H607">
        <f>Движение!$S$108</f>
        <v>13</v>
      </c>
      <c r="I607" t="str">
        <f t="shared" si="9"/>
        <v/>
      </c>
    </row>
    <row r="608" spans="1:9" x14ac:dyDescent="0.3">
      <c r="A608">
        <v>607</v>
      </c>
      <c r="B608">
        <f>Движение!$A$108</f>
        <v>46327</v>
      </c>
      <c r="C608">
        <f>Движение!$C$108</f>
        <v>0</v>
      </c>
      <c r="D608" t="s">
        <v>56</v>
      </c>
      <c r="E608">
        <f>Движение!$T$108</f>
        <v>18</v>
      </c>
      <c r="F608">
        <f>N(Движение!$U$108)</f>
        <v>0</v>
      </c>
      <c r="G608">
        <f>N(Движение!$V$108)</f>
        <v>0</v>
      </c>
      <c r="H608">
        <f>Движение!$W$108</f>
        <v>18</v>
      </c>
      <c r="I608" t="str">
        <f t="shared" si="9"/>
        <v/>
      </c>
    </row>
    <row r="609" spans="1:9" x14ac:dyDescent="0.3">
      <c r="A609">
        <v>608</v>
      </c>
      <c r="B609">
        <f>Движение!$A$108</f>
        <v>46327</v>
      </c>
      <c r="C609">
        <f>Движение!$C$108</f>
        <v>0</v>
      </c>
      <c r="D609" t="s">
        <v>57</v>
      </c>
      <c r="E609">
        <f>Движение!$X$108</f>
        <v>21</v>
      </c>
      <c r="F609">
        <f>N(Движение!$Y$108)</f>
        <v>0</v>
      </c>
      <c r="G609">
        <f>N(Движение!$Z$108)</f>
        <v>0</v>
      </c>
      <c r="H609">
        <f>Движение!$AA$108</f>
        <v>21</v>
      </c>
      <c r="I609" t="str">
        <f t="shared" si="9"/>
        <v/>
      </c>
    </row>
    <row r="610" spans="1:9" x14ac:dyDescent="0.3">
      <c r="A610">
        <v>609</v>
      </c>
      <c r="B610">
        <f>Движение!$A$108</f>
        <v>46327</v>
      </c>
      <c r="C610">
        <f>Движение!$C$108</f>
        <v>0</v>
      </c>
      <c r="D610" t="s">
        <v>59</v>
      </c>
      <c r="E610">
        <f>Движение!$AB$108</f>
        <v>15</v>
      </c>
      <c r="F610">
        <f>N(Движение!$AC$108)</f>
        <v>0</v>
      </c>
      <c r="G610">
        <f>N(Движение!$AD$108)</f>
        <v>0</v>
      </c>
      <c r="H610">
        <f>Движение!$AE$108</f>
        <v>15</v>
      </c>
      <c r="I610" t="str">
        <f t="shared" si="9"/>
        <v/>
      </c>
    </row>
    <row r="611" spans="1:9" x14ac:dyDescent="0.3">
      <c r="A611">
        <v>610</v>
      </c>
      <c r="B611">
        <f>Движение!$A$109</f>
        <v>46328</v>
      </c>
      <c r="C611">
        <f>Движение!$C$109</f>
        <v>0</v>
      </c>
      <c r="D611" t="s">
        <v>45</v>
      </c>
      <c r="E611">
        <f>Движение!$D$109</f>
        <v>26</v>
      </c>
      <c r="F611">
        <f>N(Движение!$E$109)</f>
        <v>0</v>
      </c>
      <c r="G611">
        <f>N(Движение!$F$109)</f>
        <v>0</v>
      </c>
      <c r="H611">
        <f>Движение!$G$109</f>
        <v>26</v>
      </c>
      <c r="I611" t="str">
        <f t="shared" si="9"/>
        <v/>
      </c>
    </row>
    <row r="612" spans="1:9" x14ac:dyDescent="0.3">
      <c r="A612">
        <v>611</v>
      </c>
      <c r="B612">
        <f>Движение!$A$109</f>
        <v>46328</v>
      </c>
      <c r="C612">
        <f>Движение!$C$109</f>
        <v>0</v>
      </c>
      <c r="D612" t="s">
        <v>49</v>
      </c>
      <c r="E612">
        <f>Движение!$H$109</f>
        <v>20</v>
      </c>
      <c r="F612">
        <f>N(Движение!$I$109)</f>
        <v>0</v>
      </c>
      <c r="G612">
        <f>N(Движение!$J$109)</f>
        <v>0</v>
      </c>
      <c r="H612">
        <f>Движение!$K$109</f>
        <v>20</v>
      </c>
      <c r="I612" t="str">
        <f t="shared" si="9"/>
        <v/>
      </c>
    </row>
    <row r="613" spans="1:9" x14ac:dyDescent="0.3">
      <c r="A613">
        <v>612</v>
      </c>
      <c r="B613">
        <f>Движение!$A$109</f>
        <v>46328</v>
      </c>
      <c r="C613">
        <f>Движение!$C$109</f>
        <v>0</v>
      </c>
      <c r="D613" t="s">
        <v>51</v>
      </c>
      <c r="E613">
        <f>Движение!$L$109</f>
        <v>48</v>
      </c>
      <c r="F613">
        <f>N(Движение!$M$109)</f>
        <v>0</v>
      </c>
      <c r="G613">
        <f>N(Движение!$N$109)</f>
        <v>0</v>
      </c>
      <c r="H613">
        <f>Движение!$O$109</f>
        <v>48</v>
      </c>
      <c r="I613" t="str">
        <f t="shared" si="9"/>
        <v/>
      </c>
    </row>
    <row r="614" spans="1:9" x14ac:dyDescent="0.3">
      <c r="A614">
        <v>613</v>
      </c>
      <c r="B614">
        <f>Движение!$A$109</f>
        <v>46328</v>
      </c>
      <c r="C614">
        <f>Движение!$C$109</f>
        <v>0</v>
      </c>
      <c r="D614" t="s">
        <v>54</v>
      </c>
      <c r="E614">
        <f>Движение!$P$109</f>
        <v>13</v>
      </c>
      <c r="F614">
        <f>N(Движение!$Q$109)</f>
        <v>0</v>
      </c>
      <c r="G614">
        <f>N(Движение!$R$109)</f>
        <v>0</v>
      </c>
      <c r="H614">
        <f>Движение!$S$109</f>
        <v>13</v>
      </c>
      <c r="I614" t="str">
        <f t="shared" si="9"/>
        <v/>
      </c>
    </row>
    <row r="615" spans="1:9" x14ac:dyDescent="0.3">
      <c r="A615">
        <v>614</v>
      </c>
      <c r="B615">
        <f>Движение!$A$109</f>
        <v>46328</v>
      </c>
      <c r="C615">
        <f>Движение!$C$109</f>
        <v>0</v>
      </c>
      <c r="D615" t="s">
        <v>56</v>
      </c>
      <c r="E615">
        <f>Движение!$T$109</f>
        <v>18</v>
      </c>
      <c r="F615">
        <f>N(Движение!$U$109)</f>
        <v>0</v>
      </c>
      <c r="G615">
        <f>N(Движение!$V$109)</f>
        <v>0</v>
      </c>
      <c r="H615">
        <f>Движение!$W$109</f>
        <v>18</v>
      </c>
      <c r="I615" t="str">
        <f t="shared" si="9"/>
        <v/>
      </c>
    </row>
    <row r="616" spans="1:9" x14ac:dyDescent="0.3">
      <c r="A616">
        <v>615</v>
      </c>
      <c r="B616">
        <f>Движение!$A$109</f>
        <v>46328</v>
      </c>
      <c r="C616">
        <f>Движение!$C$109</f>
        <v>0</v>
      </c>
      <c r="D616" t="s">
        <v>57</v>
      </c>
      <c r="E616">
        <f>Движение!$X$109</f>
        <v>21</v>
      </c>
      <c r="F616">
        <f>N(Движение!$Y$109)</f>
        <v>0</v>
      </c>
      <c r="G616">
        <f>N(Движение!$Z$109)</f>
        <v>0</v>
      </c>
      <c r="H616">
        <f>Движение!$AA$109</f>
        <v>21</v>
      </c>
      <c r="I616" t="str">
        <f t="shared" si="9"/>
        <v/>
      </c>
    </row>
    <row r="617" spans="1:9" x14ac:dyDescent="0.3">
      <c r="A617">
        <v>616</v>
      </c>
      <c r="B617">
        <f>Движение!$A$109</f>
        <v>46328</v>
      </c>
      <c r="C617">
        <f>Движение!$C$109</f>
        <v>0</v>
      </c>
      <c r="D617" t="s">
        <v>59</v>
      </c>
      <c r="E617">
        <f>Движение!$AB$109</f>
        <v>15</v>
      </c>
      <c r="F617">
        <f>N(Движение!$AC$109)</f>
        <v>0</v>
      </c>
      <c r="G617">
        <f>N(Движение!$AD$109)</f>
        <v>0</v>
      </c>
      <c r="H617">
        <f>Движение!$AE$109</f>
        <v>15</v>
      </c>
      <c r="I617" t="str">
        <f t="shared" si="9"/>
        <v/>
      </c>
    </row>
    <row r="618" spans="1:9" x14ac:dyDescent="0.3">
      <c r="A618">
        <v>617</v>
      </c>
      <c r="B618">
        <f>Движение!$A$110</f>
        <v>46329</v>
      </c>
      <c r="C618">
        <f>Движение!$C$110</f>
        <v>0</v>
      </c>
      <c r="D618" t="s">
        <v>45</v>
      </c>
      <c r="E618">
        <f>Движение!$D$110</f>
        <v>26</v>
      </c>
      <c r="F618">
        <f>N(Движение!$E$110)</f>
        <v>0</v>
      </c>
      <c r="G618">
        <f>N(Движение!$F$110)</f>
        <v>0</v>
      </c>
      <c r="H618">
        <f>Движение!$G$110</f>
        <v>26</v>
      </c>
      <c r="I618" t="str">
        <f t="shared" si="9"/>
        <v/>
      </c>
    </row>
    <row r="619" spans="1:9" x14ac:dyDescent="0.3">
      <c r="A619">
        <v>618</v>
      </c>
      <c r="B619">
        <f>Движение!$A$110</f>
        <v>46329</v>
      </c>
      <c r="C619">
        <f>Движение!$C$110</f>
        <v>0</v>
      </c>
      <c r="D619" t="s">
        <v>49</v>
      </c>
      <c r="E619">
        <f>Движение!$H$110</f>
        <v>20</v>
      </c>
      <c r="F619">
        <f>N(Движение!$I$110)</f>
        <v>0</v>
      </c>
      <c r="G619">
        <f>N(Движение!$J$110)</f>
        <v>0</v>
      </c>
      <c r="H619">
        <f>Движение!$K$110</f>
        <v>20</v>
      </c>
      <c r="I619" t="str">
        <f t="shared" si="9"/>
        <v/>
      </c>
    </row>
    <row r="620" spans="1:9" x14ac:dyDescent="0.3">
      <c r="A620">
        <v>619</v>
      </c>
      <c r="B620">
        <f>Движение!$A$110</f>
        <v>46329</v>
      </c>
      <c r="C620">
        <f>Движение!$C$110</f>
        <v>0</v>
      </c>
      <c r="D620" t="s">
        <v>51</v>
      </c>
      <c r="E620">
        <f>Движение!$L$110</f>
        <v>48</v>
      </c>
      <c r="F620">
        <f>N(Движение!$M$110)</f>
        <v>0</v>
      </c>
      <c r="G620">
        <f>N(Движение!$N$110)</f>
        <v>0</v>
      </c>
      <c r="H620">
        <f>Движение!$O$110</f>
        <v>48</v>
      </c>
      <c r="I620" t="str">
        <f t="shared" si="9"/>
        <v/>
      </c>
    </row>
    <row r="621" spans="1:9" x14ac:dyDescent="0.3">
      <c r="A621">
        <v>620</v>
      </c>
      <c r="B621">
        <f>Движение!$A$110</f>
        <v>46329</v>
      </c>
      <c r="C621">
        <f>Движение!$C$110</f>
        <v>0</v>
      </c>
      <c r="D621" t="s">
        <v>54</v>
      </c>
      <c r="E621">
        <f>Движение!$P$110</f>
        <v>13</v>
      </c>
      <c r="F621">
        <f>N(Движение!$Q$110)</f>
        <v>0</v>
      </c>
      <c r="G621">
        <f>N(Движение!$R$110)</f>
        <v>0</v>
      </c>
      <c r="H621">
        <f>Движение!$S$110</f>
        <v>13</v>
      </c>
      <c r="I621" t="str">
        <f t="shared" si="9"/>
        <v/>
      </c>
    </row>
    <row r="622" spans="1:9" x14ac:dyDescent="0.3">
      <c r="A622">
        <v>621</v>
      </c>
      <c r="B622">
        <f>Движение!$A$110</f>
        <v>46329</v>
      </c>
      <c r="C622">
        <f>Движение!$C$110</f>
        <v>0</v>
      </c>
      <c r="D622" t="s">
        <v>56</v>
      </c>
      <c r="E622">
        <f>Движение!$T$110</f>
        <v>18</v>
      </c>
      <c r="F622">
        <f>N(Движение!$U$110)</f>
        <v>0</v>
      </c>
      <c r="G622">
        <f>N(Движение!$V$110)</f>
        <v>0</v>
      </c>
      <c r="H622">
        <f>Движение!$W$110</f>
        <v>18</v>
      </c>
      <c r="I622" t="str">
        <f t="shared" si="9"/>
        <v/>
      </c>
    </row>
    <row r="623" spans="1:9" x14ac:dyDescent="0.3">
      <c r="A623">
        <v>622</v>
      </c>
      <c r="B623">
        <f>Движение!$A$110</f>
        <v>46329</v>
      </c>
      <c r="C623">
        <f>Движение!$C$110</f>
        <v>0</v>
      </c>
      <c r="D623" t="s">
        <v>57</v>
      </c>
      <c r="E623">
        <f>Движение!$X$110</f>
        <v>21</v>
      </c>
      <c r="F623">
        <f>N(Движение!$Y$110)</f>
        <v>0</v>
      </c>
      <c r="G623">
        <f>N(Движение!$Z$110)</f>
        <v>0</v>
      </c>
      <c r="H623">
        <f>Движение!$AA$110</f>
        <v>21</v>
      </c>
      <c r="I623" t="str">
        <f t="shared" si="9"/>
        <v/>
      </c>
    </row>
    <row r="624" spans="1:9" x14ac:dyDescent="0.3">
      <c r="A624">
        <v>623</v>
      </c>
      <c r="B624">
        <f>Движение!$A$110</f>
        <v>46329</v>
      </c>
      <c r="C624">
        <f>Движение!$C$110</f>
        <v>0</v>
      </c>
      <c r="D624" t="s">
        <v>59</v>
      </c>
      <c r="E624">
        <f>Движение!$AB$110</f>
        <v>15</v>
      </c>
      <c r="F624">
        <f>N(Движение!$AC$110)</f>
        <v>0</v>
      </c>
      <c r="G624">
        <f>N(Движение!$AD$110)</f>
        <v>0</v>
      </c>
      <c r="H624">
        <f>Движение!$AE$110</f>
        <v>15</v>
      </c>
      <c r="I624" t="str">
        <f t="shared" si="9"/>
        <v/>
      </c>
    </row>
    <row r="625" spans="1:9" x14ac:dyDescent="0.3">
      <c r="A625">
        <v>624</v>
      </c>
      <c r="B625">
        <f>Движение!$A$111</f>
        <v>46330</v>
      </c>
      <c r="C625">
        <f>Движение!$C$111</f>
        <v>0</v>
      </c>
      <c r="D625" t="s">
        <v>45</v>
      </c>
      <c r="E625">
        <f>Движение!$D$111</f>
        <v>26</v>
      </c>
      <c r="F625">
        <f>N(Движение!$E$111)</f>
        <v>0</v>
      </c>
      <c r="G625">
        <f>N(Движение!$F$111)</f>
        <v>0</v>
      </c>
      <c r="H625">
        <f>Движение!$G$111</f>
        <v>26</v>
      </c>
      <c r="I625" t="str">
        <f t="shared" si="9"/>
        <v/>
      </c>
    </row>
    <row r="626" spans="1:9" x14ac:dyDescent="0.3">
      <c r="A626">
        <v>625</v>
      </c>
      <c r="B626">
        <f>Движение!$A$111</f>
        <v>46330</v>
      </c>
      <c r="C626">
        <f>Движение!$C$111</f>
        <v>0</v>
      </c>
      <c r="D626" t="s">
        <v>49</v>
      </c>
      <c r="E626">
        <f>Движение!$H$111</f>
        <v>20</v>
      </c>
      <c r="F626">
        <f>N(Движение!$I$111)</f>
        <v>0</v>
      </c>
      <c r="G626">
        <f>N(Движение!$J$111)</f>
        <v>0</v>
      </c>
      <c r="H626">
        <f>Движение!$K$111</f>
        <v>20</v>
      </c>
      <c r="I626" t="str">
        <f t="shared" si="9"/>
        <v/>
      </c>
    </row>
    <row r="627" spans="1:9" x14ac:dyDescent="0.3">
      <c r="A627">
        <v>626</v>
      </c>
      <c r="B627">
        <f>Движение!$A$111</f>
        <v>46330</v>
      </c>
      <c r="C627">
        <f>Движение!$C$111</f>
        <v>0</v>
      </c>
      <c r="D627" t="s">
        <v>51</v>
      </c>
      <c r="E627">
        <f>Движение!$L$111</f>
        <v>48</v>
      </c>
      <c r="F627">
        <f>N(Движение!$M$111)</f>
        <v>0</v>
      </c>
      <c r="G627">
        <f>N(Движение!$N$111)</f>
        <v>0</v>
      </c>
      <c r="H627">
        <f>Движение!$O$111</f>
        <v>48</v>
      </c>
      <c r="I627" t="str">
        <f t="shared" si="9"/>
        <v/>
      </c>
    </row>
    <row r="628" spans="1:9" x14ac:dyDescent="0.3">
      <c r="A628">
        <v>627</v>
      </c>
      <c r="B628">
        <f>Движение!$A$111</f>
        <v>46330</v>
      </c>
      <c r="C628">
        <f>Движение!$C$111</f>
        <v>0</v>
      </c>
      <c r="D628" t="s">
        <v>54</v>
      </c>
      <c r="E628">
        <f>Движение!$P$111</f>
        <v>13</v>
      </c>
      <c r="F628">
        <f>N(Движение!$Q$111)</f>
        <v>0</v>
      </c>
      <c r="G628">
        <f>N(Движение!$R$111)</f>
        <v>0</v>
      </c>
      <c r="H628">
        <f>Движение!$S$111</f>
        <v>13</v>
      </c>
      <c r="I628" t="str">
        <f t="shared" si="9"/>
        <v/>
      </c>
    </row>
    <row r="629" spans="1:9" x14ac:dyDescent="0.3">
      <c r="A629">
        <v>628</v>
      </c>
      <c r="B629">
        <f>Движение!$A$111</f>
        <v>46330</v>
      </c>
      <c r="C629">
        <f>Движение!$C$111</f>
        <v>0</v>
      </c>
      <c r="D629" t="s">
        <v>56</v>
      </c>
      <c r="E629">
        <f>Движение!$T$111</f>
        <v>18</v>
      </c>
      <c r="F629">
        <f>N(Движение!$U$111)</f>
        <v>0</v>
      </c>
      <c r="G629">
        <f>N(Движение!$V$111)</f>
        <v>0</v>
      </c>
      <c r="H629">
        <f>Движение!$W$111</f>
        <v>18</v>
      </c>
      <c r="I629" t="str">
        <f t="shared" si="9"/>
        <v/>
      </c>
    </row>
    <row r="630" spans="1:9" x14ac:dyDescent="0.3">
      <c r="A630">
        <v>629</v>
      </c>
      <c r="B630">
        <f>Движение!$A$111</f>
        <v>46330</v>
      </c>
      <c r="C630">
        <f>Движение!$C$111</f>
        <v>0</v>
      </c>
      <c r="D630" t="s">
        <v>57</v>
      </c>
      <c r="E630">
        <f>Движение!$X$111</f>
        <v>21</v>
      </c>
      <c r="F630">
        <f>N(Движение!$Y$111)</f>
        <v>0</v>
      </c>
      <c r="G630">
        <f>N(Движение!$Z$111)</f>
        <v>0</v>
      </c>
      <c r="H630">
        <f>Движение!$AA$111</f>
        <v>21</v>
      </c>
      <c r="I630" t="str">
        <f t="shared" si="9"/>
        <v/>
      </c>
    </row>
    <row r="631" spans="1:9" x14ac:dyDescent="0.3">
      <c r="A631">
        <v>630</v>
      </c>
      <c r="B631">
        <f>Движение!$A$111</f>
        <v>46330</v>
      </c>
      <c r="C631">
        <f>Движение!$C$111</f>
        <v>0</v>
      </c>
      <c r="D631" t="s">
        <v>59</v>
      </c>
      <c r="E631">
        <f>Движение!$AB$111</f>
        <v>15</v>
      </c>
      <c r="F631">
        <f>N(Движение!$AC$111)</f>
        <v>0</v>
      </c>
      <c r="G631">
        <f>N(Движение!$AD$111)</f>
        <v>0</v>
      </c>
      <c r="H631">
        <f>Движение!$AE$111</f>
        <v>15</v>
      </c>
      <c r="I631" t="str">
        <f t="shared" si="9"/>
        <v/>
      </c>
    </row>
    <row r="632" spans="1:9" x14ac:dyDescent="0.3">
      <c r="A632">
        <v>631</v>
      </c>
      <c r="B632">
        <f>Движение!$A$112</f>
        <v>46331</v>
      </c>
      <c r="C632">
        <f>Движение!$C$112</f>
        <v>0</v>
      </c>
      <c r="D632" t="s">
        <v>45</v>
      </c>
      <c r="E632">
        <f>Движение!$D$112</f>
        <v>26</v>
      </c>
      <c r="F632">
        <f>N(Движение!$E$112)</f>
        <v>0</v>
      </c>
      <c r="G632">
        <f>N(Движение!$F$112)</f>
        <v>0</v>
      </c>
      <c r="H632">
        <f>Движение!$G$112</f>
        <v>26</v>
      </c>
      <c r="I632" t="str">
        <f t="shared" si="9"/>
        <v/>
      </c>
    </row>
    <row r="633" spans="1:9" x14ac:dyDescent="0.3">
      <c r="A633">
        <v>632</v>
      </c>
      <c r="B633">
        <f>Движение!$A$112</f>
        <v>46331</v>
      </c>
      <c r="C633">
        <f>Движение!$C$112</f>
        <v>0</v>
      </c>
      <c r="D633" t="s">
        <v>49</v>
      </c>
      <c r="E633">
        <f>Движение!$H$112</f>
        <v>20</v>
      </c>
      <c r="F633">
        <f>N(Движение!$I$112)</f>
        <v>0</v>
      </c>
      <c r="G633">
        <f>N(Движение!$J$112)</f>
        <v>0</v>
      </c>
      <c r="H633">
        <f>Движение!$K$112</f>
        <v>20</v>
      </c>
      <c r="I633" t="str">
        <f t="shared" si="9"/>
        <v/>
      </c>
    </row>
    <row r="634" spans="1:9" x14ac:dyDescent="0.3">
      <c r="A634">
        <v>633</v>
      </c>
      <c r="B634">
        <f>Движение!$A$112</f>
        <v>46331</v>
      </c>
      <c r="C634">
        <f>Движение!$C$112</f>
        <v>0</v>
      </c>
      <c r="D634" t="s">
        <v>51</v>
      </c>
      <c r="E634">
        <f>Движение!$L$112</f>
        <v>48</v>
      </c>
      <c r="F634">
        <f>N(Движение!$M$112)</f>
        <v>0</v>
      </c>
      <c r="G634">
        <f>N(Движение!$N$112)</f>
        <v>0</v>
      </c>
      <c r="H634">
        <f>Движение!$O$112</f>
        <v>48</v>
      </c>
      <c r="I634" t="str">
        <f t="shared" si="9"/>
        <v/>
      </c>
    </row>
    <row r="635" spans="1:9" x14ac:dyDescent="0.3">
      <c r="A635">
        <v>634</v>
      </c>
      <c r="B635">
        <f>Движение!$A$112</f>
        <v>46331</v>
      </c>
      <c r="C635">
        <f>Движение!$C$112</f>
        <v>0</v>
      </c>
      <c r="D635" t="s">
        <v>54</v>
      </c>
      <c r="E635">
        <f>Движение!$P$112</f>
        <v>13</v>
      </c>
      <c r="F635">
        <f>N(Движение!$Q$112)</f>
        <v>0</v>
      </c>
      <c r="G635">
        <f>N(Движение!$R$112)</f>
        <v>0</v>
      </c>
      <c r="H635">
        <f>Движение!$S$112</f>
        <v>13</v>
      </c>
      <c r="I635" t="str">
        <f t="shared" si="9"/>
        <v/>
      </c>
    </row>
    <row r="636" spans="1:9" x14ac:dyDescent="0.3">
      <c r="A636">
        <v>635</v>
      </c>
      <c r="B636">
        <f>Движение!$A$112</f>
        <v>46331</v>
      </c>
      <c r="C636">
        <f>Движение!$C$112</f>
        <v>0</v>
      </c>
      <c r="D636" t="s">
        <v>56</v>
      </c>
      <c r="E636">
        <f>Движение!$T$112</f>
        <v>18</v>
      </c>
      <c r="F636">
        <f>N(Движение!$U$112)</f>
        <v>0</v>
      </c>
      <c r="G636">
        <f>N(Движение!$V$112)</f>
        <v>0</v>
      </c>
      <c r="H636">
        <f>Движение!$W$112</f>
        <v>18</v>
      </c>
      <c r="I636" t="str">
        <f t="shared" si="9"/>
        <v/>
      </c>
    </row>
    <row r="637" spans="1:9" x14ac:dyDescent="0.3">
      <c r="A637">
        <v>636</v>
      </c>
      <c r="B637">
        <f>Движение!$A$112</f>
        <v>46331</v>
      </c>
      <c r="C637">
        <f>Движение!$C$112</f>
        <v>0</v>
      </c>
      <c r="D637" t="s">
        <v>57</v>
      </c>
      <c r="E637">
        <f>Движение!$X$112</f>
        <v>21</v>
      </c>
      <c r="F637">
        <f>N(Движение!$Y$112)</f>
        <v>0</v>
      </c>
      <c r="G637">
        <f>N(Движение!$Z$112)</f>
        <v>0</v>
      </c>
      <c r="H637">
        <f>Движение!$AA$112</f>
        <v>21</v>
      </c>
      <c r="I637" t="str">
        <f t="shared" si="9"/>
        <v/>
      </c>
    </row>
    <row r="638" spans="1:9" x14ac:dyDescent="0.3">
      <c r="A638">
        <v>637</v>
      </c>
      <c r="B638">
        <f>Движение!$A$112</f>
        <v>46331</v>
      </c>
      <c r="C638">
        <f>Движение!$C$112</f>
        <v>0</v>
      </c>
      <c r="D638" t="s">
        <v>59</v>
      </c>
      <c r="E638">
        <f>Движение!$AB$112</f>
        <v>15</v>
      </c>
      <c r="F638">
        <f>N(Движение!$AC$112)</f>
        <v>0</v>
      </c>
      <c r="G638">
        <f>N(Движение!$AD$112)</f>
        <v>0</v>
      </c>
      <c r="H638">
        <f>Движение!$AE$112</f>
        <v>15</v>
      </c>
      <c r="I638" t="str">
        <f t="shared" si="9"/>
        <v/>
      </c>
    </row>
    <row r="639" spans="1:9" x14ac:dyDescent="0.3">
      <c r="A639">
        <v>638</v>
      </c>
      <c r="B639">
        <f>Движение!$A$113</f>
        <v>46332</v>
      </c>
      <c r="C639">
        <f>Движение!$C$113</f>
        <v>0</v>
      </c>
      <c r="D639" t="s">
        <v>45</v>
      </c>
      <c r="E639">
        <f>Движение!$D$113</f>
        <v>26</v>
      </c>
      <c r="F639">
        <f>N(Движение!$E$113)</f>
        <v>0</v>
      </c>
      <c r="G639">
        <f>N(Движение!$F$113)</f>
        <v>0</v>
      </c>
      <c r="H639">
        <f>Движение!$G$113</f>
        <v>26</v>
      </c>
      <c r="I639" t="str">
        <f t="shared" si="9"/>
        <v/>
      </c>
    </row>
    <row r="640" spans="1:9" x14ac:dyDescent="0.3">
      <c r="A640">
        <v>639</v>
      </c>
      <c r="B640">
        <f>Движение!$A$113</f>
        <v>46332</v>
      </c>
      <c r="C640">
        <f>Движение!$C$113</f>
        <v>0</v>
      </c>
      <c r="D640" t="s">
        <v>49</v>
      </c>
      <c r="E640">
        <f>Движение!$H$113</f>
        <v>20</v>
      </c>
      <c r="F640">
        <f>N(Движение!$I$113)</f>
        <v>0</v>
      </c>
      <c r="G640">
        <f>N(Движение!$J$113)</f>
        <v>0</v>
      </c>
      <c r="H640">
        <f>Движение!$K$113</f>
        <v>20</v>
      </c>
      <c r="I640" t="str">
        <f t="shared" si="9"/>
        <v/>
      </c>
    </row>
    <row r="641" spans="1:9" x14ac:dyDescent="0.3">
      <c r="A641">
        <v>640</v>
      </c>
      <c r="B641">
        <f>Движение!$A$113</f>
        <v>46332</v>
      </c>
      <c r="C641">
        <f>Движение!$C$113</f>
        <v>0</v>
      </c>
      <c r="D641" t="s">
        <v>51</v>
      </c>
      <c r="E641">
        <f>Движение!$L$113</f>
        <v>48</v>
      </c>
      <c r="F641">
        <f>N(Движение!$M$113)</f>
        <v>0</v>
      </c>
      <c r="G641">
        <f>N(Движение!$N$113)</f>
        <v>0</v>
      </c>
      <c r="H641">
        <f>Движение!$O$113</f>
        <v>48</v>
      </c>
      <c r="I641" t="str">
        <f t="shared" si="9"/>
        <v/>
      </c>
    </row>
    <row r="642" spans="1:9" x14ac:dyDescent="0.3">
      <c r="A642">
        <v>641</v>
      </c>
      <c r="B642">
        <f>Движение!$A$113</f>
        <v>46332</v>
      </c>
      <c r="C642">
        <f>Движение!$C$113</f>
        <v>0</v>
      </c>
      <c r="D642" t="s">
        <v>54</v>
      </c>
      <c r="E642">
        <f>Движение!$P$113</f>
        <v>13</v>
      </c>
      <c r="F642">
        <f>N(Движение!$Q$113)</f>
        <v>0</v>
      </c>
      <c r="G642">
        <f>N(Движение!$R$113)</f>
        <v>0</v>
      </c>
      <c r="H642">
        <f>Движение!$S$113</f>
        <v>13</v>
      </c>
      <c r="I642" t="str">
        <f t="shared" ref="I642:I705" si="10">IF($F642&gt;0,TEXT($B642,"dd.mm")&amp;"_"&amp;$D642,"")</f>
        <v/>
      </c>
    </row>
    <row r="643" spans="1:9" x14ac:dyDescent="0.3">
      <c r="A643">
        <v>642</v>
      </c>
      <c r="B643">
        <f>Движение!$A$113</f>
        <v>46332</v>
      </c>
      <c r="C643">
        <f>Движение!$C$113</f>
        <v>0</v>
      </c>
      <c r="D643" t="s">
        <v>56</v>
      </c>
      <c r="E643">
        <f>Движение!$T$113</f>
        <v>18</v>
      </c>
      <c r="F643">
        <f>N(Движение!$U$113)</f>
        <v>0</v>
      </c>
      <c r="G643">
        <f>N(Движение!$V$113)</f>
        <v>0</v>
      </c>
      <c r="H643">
        <f>Движение!$W$113</f>
        <v>18</v>
      </c>
      <c r="I643" t="str">
        <f t="shared" si="10"/>
        <v/>
      </c>
    </row>
    <row r="644" spans="1:9" x14ac:dyDescent="0.3">
      <c r="A644">
        <v>643</v>
      </c>
      <c r="B644">
        <f>Движение!$A$113</f>
        <v>46332</v>
      </c>
      <c r="C644">
        <f>Движение!$C$113</f>
        <v>0</v>
      </c>
      <c r="D644" t="s">
        <v>57</v>
      </c>
      <c r="E644">
        <f>Движение!$X$113</f>
        <v>21</v>
      </c>
      <c r="F644">
        <f>N(Движение!$Y$113)</f>
        <v>0</v>
      </c>
      <c r="G644">
        <f>N(Движение!$Z$113)</f>
        <v>0</v>
      </c>
      <c r="H644">
        <f>Движение!$AA$113</f>
        <v>21</v>
      </c>
      <c r="I644" t="str">
        <f t="shared" si="10"/>
        <v/>
      </c>
    </row>
    <row r="645" spans="1:9" x14ac:dyDescent="0.3">
      <c r="A645">
        <v>644</v>
      </c>
      <c r="B645">
        <f>Движение!$A$113</f>
        <v>46332</v>
      </c>
      <c r="C645">
        <f>Движение!$C$113</f>
        <v>0</v>
      </c>
      <c r="D645" t="s">
        <v>59</v>
      </c>
      <c r="E645">
        <f>Движение!$AB$113</f>
        <v>15</v>
      </c>
      <c r="F645">
        <f>N(Движение!$AC$113)</f>
        <v>0</v>
      </c>
      <c r="G645">
        <f>N(Движение!$AD$113)</f>
        <v>0</v>
      </c>
      <c r="H645">
        <f>Движение!$AE$113</f>
        <v>15</v>
      </c>
      <c r="I645" t="str">
        <f t="shared" si="10"/>
        <v/>
      </c>
    </row>
    <row r="646" spans="1:9" x14ac:dyDescent="0.3">
      <c r="A646">
        <v>645</v>
      </c>
      <c r="B646">
        <f>Движение!$A$114</f>
        <v>46333</v>
      </c>
      <c r="C646">
        <f>Движение!$C$114</f>
        <v>0</v>
      </c>
      <c r="D646" t="s">
        <v>45</v>
      </c>
      <c r="E646">
        <f>Движение!$D$114</f>
        <v>26</v>
      </c>
      <c r="F646">
        <f>N(Движение!$E$114)</f>
        <v>0</v>
      </c>
      <c r="G646">
        <f>N(Движение!$F$114)</f>
        <v>0</v>
      </c>
      <c r="H646">
        <f>Движение!$G$114</f>
        <v>26</v>
      </c>
      <c r="I646" t="str">
        <f t="shared" si="10"/>
        <v/>
      </c>
    </row>
    <row r="647" spans="1:9" x14ac:dyDescent="0.3">
      <c r="A647">
        <v>646</v>
      </c>
      <c r="B647">
        <f>Движение!$A$114</f>
        <v>46333</v>
      </c>
      <c r="C647">
        <f>Движение!$C$114</f>
        <v>0</v>
      </c>
      <c r="D647" t="s">
        <v>49</v>
      </c>
      <c r="E647">
        <f>Движение!$H$114</f>
        <v>20</v>
      </c>
      <c r="F647">
        <f>N(Движение!$I$114)</f>
        <v>0</v>
      </c>
      <c r="G647">
        <f>N(Движение!$J$114)</f>
        <v>0</v>
      </c>
      <c r="H647">
        <f>Движение!$K$114</f>
        <v>20</v>
      </c>
      <c r="I647" t="str">
        <f t="shared" si="10"/>
        <v/>
      </c>
    </row>
    <row r="648" spans="1:9" x14ac:dyDescent="0.3">
      <c r="A648">
        <v>647</v>
      </c>
      <c r="B648">
        <f>Движение!$A$114</f>
        <v>46333</v>
      </c>
      <c r="C648">
        <f>Движение!$C$114</f>
        <v>0</v>
      </c>
      <c r="D648" t="s">
        <v>51</v>
      </c>
      <c r="E648">
        <f>Движение!$L$114</f>
        <v>48</v>
      </c>
      <c r="F648">
        <f>N(Движение!$M$114)</f>
        <v>0</v>
      </c>
      <c r="G648">
        <f>N(Движение!$N$114)</f>
        <v>0</v>
      </c>
      <c r="H648">
        <f>Движение!$O$114</f>
        <v>48</v>
      </c>
      <c r="I648" t="str">
        <f t="shared" si="10"/>
        <v/>
      </c>
    </row>
    <row r="649" spans="1:9" x14ac:dyDescent="0.3">
      <c r="A649">
        <v>648</v>
      </c>
      <c r="B649">
        <f>Движение!$A$114</f>
        <v>46333</v>
      </c>
      <c r="C649">
        <f>Движение!$C$114</f>
        <v>0</v>
      </c>
      <c r="D649" t="s">
        <v>54</v>
      </c>
      <c r="E649">
        <f>Движение!$P$114</f>
        <v>13</v>
      </c>
      <c r="F649">
        <f>N(Движение!$Q$114)</f>
        <v>0</v>
      </c>
      <c r="G649">
        <f>N(Движение!$R$114)</f>
        <v>0</v>
      </c>
      <c r="H649">
        <f>Движение!$S$114</f>
        <v>13</v>
      </c>
      <c r="I649" t="str">
        <f t="shared" si="10"/>
        <v/>
      </c>
    </row>
    <row r="650" spans="1:9" x14ac:dyDescent="0.3">
      <c r="A650">
        <v>649</v>
      </c>
      <c r="B650">
        <f>Движение!$A$114</f>
        <v>46333</v>
      </c>
      <c r="C650">
        <f>Движение!$C$114</f>
        <v>0</v>
      </c>
      <c r="D650" t="s">
        <v>56</v>
      </c>
      <c r="E650">
        <f>Движение!$T$114</f>
        <v>18</v>
      </c>
      <c r="F650">
        <f>N(Движение!$U$114)</f>
        <v>0</v>
      </c>
      <c r="G650">
        <f>N(Движение!$V$114)</f>
        <v>0</v>
      </c>
      <c r="H650">
        <f>Движение!$W$114</f>
        <v>18</v>
      </c>
      <c r="I650" t="str">
        <f t="shared" si="10"/>
        <v/>
      </c>
    </row>
    <row r="651" spans="1:9" x14ac:dyDescent="0.3">
      <c r="A651">
        <v>650</v>
      </c>
      <c r="B651">
        <f>Движение!$A$114</f>
        <v>46333</v>
      </c>
      <c r="C651">
        <f>Движение!$C$114</f>
        <v>0</v>
      </c>
      <c r="D651" t="s">
        <v>57</v>
      </c>
      <c r="E651">
        <f>Движение!$X$114</f>
        <v>21</v>
      </c>
      <c r="F651">
        <f>N(Движение!$Y$114)</f>
        <v>0</v>
      </c>
      <c r="G651">
        <f>N(Движение!$Z$114)</f>
        <v>0</v>
      </c>
      <c r="H651">
        <f>Движение!$AA$114</f>
        <v>21</v>
      </c>
      <c r="I651" t="str">
        <f t="shared" si="10"/>
        <v/>
      </c>
    </row>
    <row r="652" spans="1:9" x14ac:dyDescent="0.3">
      <c r="A652">
        <v>651</v>
      </c>
      <c r="B652">
        <f>Движение!$A$114</f>
        <v>46333</v>
      </c>
      <c r="C652">
        <f>Движение!$C$114</f>
        <v>0</v>
      </c>
      <c r="D652" t="s">
        <v>59</v>
      </c>
      <c r="E652">
        <f>Движение!$AB$114</f>
        <v>15</v>
      </c>
      <c r="F652">
        <f>N(Движение!$AC$114)</f>
        <v>0</v>
      </c>
      <c r="G652">
        <f>N(Движение!$AD$114)</f>
        <v>0</v>
      </c>
      <c r="H652">
        <f>Движение!$AE$114</f>
        <v>15</v>
      </c>
      <c r="I652" t="str">
        <f t="shared" si="10"/>
        <v/>
      </c>
    </row>
    <row r="653" spans="1:9" x14ac:dyDescent="0.3">
      <c r="A653">
        <v>652</v>
      </c>
      <c r="B653">
        <f>Движение!$A$115</f>
        <v>46334</v>
      </c>
      <c r="C653">
        <f>Движение!$C$115</f>
        <v>0</v>
      </c>
      <c r="D653" t="s">
        <v>45</v>
      </c>
      <c r="E653">
        <f>Движение!$D$115</f>
        <v>26</v>
      </c>
      <c r="F653">
        <f>N(Движение!$E$115)</f>
        <v>0</v>
      </c>
      <c r="G653">
        <f>N(Движение!$F$115)</f>
        <v>0</v>
      </c>
      <c r="H653">
        <f>Движение!$G$115</f>
        <v>26</v>
      </c>
      <c r="I653" t="str">
        <f t="shared" si="10"/>
        <v/>
      </c>
    </row>
    <row r="654" spans="1:9" x14ac:dyDescent="0.3">
      <c r="A654">
        <v>653</v>
      </c>
      <c r="B654">
        <f>Движение!$A$115</f>
        <v>46334</v>
      </c>
      <c r="C654">
        <f>Движение!$C$115</f>
        <v>0</v>
      </c>
      <c r="D654" t="s">
        <v>49</v>
      </c>
      <c r="E654">
        <f>Движение!$H$115</f>
        <v>20</v>
      </c>
      <c r="F654">
        <f>N(Движение!$I$115)</f>
        <v>0</v>
      </c>
      <c r="G654">
        <f>N(Движение!$J$115)</f>
        <v>0</v>
      </c>
      <c r="H654">
        <f>Движение!$K$115</f>
        <v>20</v>
      </c>
      <c r="I654" t="str">
        <f t="shared" si="10"/>
        <v/>
      </c>
    </row>
    <row r="655" spans="1:9" x14ac:dyDescent="0.3">
      <c r="A655">
        <v>654</v>
      </c>
      <c r="B655">
        <f>Движение!$A$115</f>
        <v>46334</v>
      </c>
      <c r="C655">
        <f>Движение!$C$115</f>
        <v>0</v>
      </c>
      <c r="D655" t="s">
        <v>51</v>
      </c>
      <c r="E655">
        <f>Движение!$L$115</f>
        <v>48</v>
      </c>
      <c r="F655">
        <f>N(Движение!$M$115)</f>
        <v>0</v>
      </c>
      <c r="G655">
        <f>N(Движение!$N$115)</f>
        <v>0</v>
      </c>
      <c r="H655">
        <f>Движение!$O$115</f>
        <v>48</v>
      </c>
      <c r="I655" t="str">
        <f t="shared" si="10"/>
        <v/>
      </c>
    </row>
    <row r="656" spans="1:9" x14ac:dyDescent="0.3">
      <c r="A656">
        <v>655</v>
      </c>
      <c r="B656">
        <f>Движение!$A$115</f>
        <v>46334</v>
      </c>
      <c r="C656">
        <f>Движение!$C$115</f>
        <v>0</v>
      </c>
      <c r="D656" t="s">
        <v>54</v>
      </c>
      <c r="E656">
        <f>Движение!$P$115</f>
        <v>13</v>
      </c>
      <c r="F656">
        <f>N(Движение!$Q$115)</f>
        <v>0</v>
      </c>
      <c r="G656">
        <f>N(Движение!$R$115)</f>
        <v>0</v>
      </c>
      <c r="H656">
        <f>Движение!$S$115</f>
        <v>13</v>
      </c>
      <c r="I656" t="str">
        <f t="shared" si="10"/>
        <v/>
      </c>
    </row>
    <row r="657" spans="1:9" x14ac:dyDescent="0.3">
      <c r="A657">
        <v>656</v>
      </c>
      <c r="B657">
        <f>Движение!$A$115</f>
        <v>46334</v>
      </c>
      <c r="C657">
        <f>Движение!$C$115</f>
        <v>0</v>
      </c>
      <c r="D657" t="s">
        <v>56</v>
      </c>
      <c r="E657">
        <f>Движение!$T$115</f>
        <v>18</v>
      </c>
      <c r="F657">
        <f>N(Движение!$U$115)</f>
        <v>0</v>
      </c>
      <c r="G657">
        <f>N(Движение!$V$115)</f>
        <v>0</v>
      </c>
      <c r="H657">
        <f>Движение!$W$115</f>
        <v>18</v>
      </c>
      <c r="I657" t="str">
        <f t="shared" si="10"/>
        <v/>
      </c>
    </row>
    <row r="658" spans="1:9" x14ac:dyDescent="0.3">
      <c r="A658">
        <v>657</v>
      </c>
      <c r="B658">
        <f>Движение!$A$115</f>
        <v>46334</v>
      </c>
      <c r="C658">
        <f>Движение!$C$115</f>
        <v>0</v>
      </c>
      <c r="D658" t="s">
        <v>57</v>
      </c>
      <c r="E658">
        <f>Движение!$X$115</f>
        <v>21</v>
      </c>
      <c r="F658">
        <f>N(Движение!$Y$115)</f>
        <v>0</v>
      </c>
      <c r="G658">
        <f>N(Движение!$Z$115)</f>
        <v>0</v>
      </c>
      <c r="H658">
        <f>Движение!$AA$115</f>
        <v>21</v>
      </c>
      <c r="I658" t="str">
        <f t="shared" si="10"/>
        <v/>
      </c>
    </row>
    <row r="659" spans="1:9" x14ac:dyDescent="0.3">
      <c r="A659">
        <v>658</v>
      </c>
      <c r="B659">
        <f>Движение!$A$115</f>
        <v>46334</v>
      </c>
      <c r="C659">
        <f>Движение!$C$115</f>
        <v>0</v>
      </c>
      <c r="D659" t="s">
        <v>59</v>
      </c>
      <c r="E659">
        <f>Движение!$AB$115</f>
        <v>15</v>
      </c>
      <c r="F659">
        <f>N(Движение!$AC$115)</f>
        <v>0</v>
      </c>
      <c r="G659">
        <f>N(Движение!$AD$115)</f>
        <v>0</v>
      </c>
      <c r="H659">
        <f>Движение!$AE$115</f>
        <v>15</v>
      </c>
      <c r="I659" t="str">
        <f t="shared" si="10"/>
        <v/>
      </c>
    </row>
    <row r="660" spans="1:9" x14ac:dyDescent="0.3">
      <c r="A660">
        <v>659</v>
      </c>
      <c r="B660">
        <f>Движение!$A$116</f>
        <v>46335</v>
      </c>
      <c r="C660">
        <f>Движение!$C$116</f>
        <v>0</v>
      </c>
      <c r="D660" t="s">
        <v>45</v>
      </c>
      <c r="E660">
        <f>Движение!$D$116</f>
        <v>26</v>
      </c>
      <c r="F660">
        <f>N(Движение!$E$116)</f>
        <v>0</v>
      </c>
      <c r="G660">
        <f>N(Движение!$F$116)</f>
        <v>0</v>
      </c>
      <c r="H660">
        <f>Движение!$G$116</f>
        <v>26</v>
      </c>
      <c r="I660" t="str">
        <f t="shared" si="10"/>
        <v/>
      </c>
    </row>
    <row r="661" spans="1:9" x14ac:dyDescent="0.3">
      <c r="A661">
        <v>660</v>
      </c>
      <c r="B661">
        <f>Движение!$A$116</f>
        <v>46335</v>
      </c>
      <c r="C661">
        <f>Движение!$C$116</f>
        <v>0</v>
      </c>
      <c r="D661" t="s">
        <v>49</v>
      </c>
      <c r="E661">
        <f>Движение!$H$116</f>
        <v>20</v>
      </c>
      <c r="F661">
        <f>N(Движение!$I$116)</f>
        <v>0</v>
      </c>
      <c r="G661">
        <f>N(Движение!$J$116)</f>
        <v>0</v>
      </c>
      <c r="H661">
        <f>Движение!$K$116</f>
        <v>20</v>
      </c>
      <c r="I661" t="str">
        <f t="shared" si="10"/>
        <v/>
      </c>
    </row>
    <row r="662" spans="1:9" x14ac:dyDescent="0.3">
      <c r="A662">
        <v>661</v>
      </c>
      <c r="B662">
        <f>Движение!$A$116</f>
        <v>46335</v>
      </c>
      <c r="C662">
        <f>Движение!$C$116</f>
        <v>0</v>
      </c>
      <c r="D662" t="s">
        <v>51</v>
      </c>
      <c r="E662">
        <f>Движение!$L$116</f>
        <v>48</v>
      </c>
      <c r="F662">
        <f>N(Движение!$M$116)</f>
        <v>0</v>
      </c>
      <c r="G662">
        <f>N(Движение!$N$116)</f>
        <v>0</v>
      </c>
      <c r="H662">
        <f>Движение!$O$116</f>
        <v>48</v>
      </c>
      <c r="I662" t="str">
        <f t="shared" si="10"/>
        <v/>
      </c>
    </row>
    <row r="663" spans="1:9" x14ac:dyDescent="0.3">
      <c r="A663">
        <v>662</v>
      </c>
      <c r="B663">
        <f>Движение!$A$116</f>
        <v>46335</v>
      </c>
      <c r="C663">
        <f>Движение!$C$116</f>
        <v>0</v>
      </c>
      <c r="D663" t="s">
        <v>54</v>
      </c>
      <c r="E663">
        <f>Движение!$P$116</f>
        <v>13</v>
      </c>
      <c r="F663">
        <f>N(Движение!$Q$116)</f>
        <v>0</v>
      </c>
      <c r="G663">
        <f>N(Движение!$R$116)</f>
        <v>0</v>
      </c>
      <c r="H663">
        <f>Движение!$S$116</f>
        <v>13</v>
      </c>
      <c r="I663" t="str">
        <f t="shared" si="10"/>
        <v/>
      </c>
    </row>
    <row r="664" spans="1:9" x14ac:dyDescent="0.3">
      <c r="A664">
        <v>663</v>
      </c>
      <c r="B664">
        <f>Движение!$A$116</f>
        <v>46335</v>
      </c>
      <c r="C664">
        <f>Движение!$C$116</f>
        <v>0</v>
      </c>
      <c r="D664" t="s">
        <v>56</v>
      </c>
      <c r="E664">
        <f>Движение!$T$116</f>
        <v>18</v>
      </c>
      <c r="F664">
        <f>N(Движение!$U$116)</f>
        <v>0</v>
      </c>
      <c r="G664">
        <f>N(Движение!$V$116)</f>
        <v>0</v>
      </c>
      <c r="H664">
        <f>Движение!$W$116</f>
        <v>18</v>
      </c>
      <c r="I664" t="str">
        <f t="shared" si="10"/>
        <v/>
      </c>
    </row>
    <row r="665" spans="1:9" x14ac:dyDescent="0.3">
      <c r="A665">
        <v>664</v>
      </c>
      <c r="B665">
        <f>Движение!$A$116</f>
        <v>46335</v>
      </c>
      <c r="C665">
        <f>Движение!$C$116</f>
        <v>0</v>
      </c>
      <c r="D665" t="s">
        <v>57</v>
      </c>
      <c r="E665">
        <f>Движение!$X$116</f>
        <v>21</v>
      </c>
      <c r="F665">
        <f>N(Движение!$Y$116)</f>
        <v>0</v>
      </c>
      <c r="G665">
        <f>N(Движение!$Z$116)</f>
        <v>0</v>
      </c>
      <c r="H665">
        <f>Движение!$AA$116</f>
        <v>21</v>
      </c>
      <c r="I665" t="str">
        <f t="shared" si="10"/>
        <v/>
      </c>
    </row>
    <row r="666" spans="1:9" x14ac:dyDescent="0.3">
      <c r="A666">
        <v>665</v>
      </c>
      <c r="B666">
        <f>Движение!$A$116</f>
        <v>46335</v>
      </c>
      <c r="C666">
        <f>Движение!$C$116</f>
        <v>0</v>
      </c>
      <c r="D666" t="s">
        <v>59</v>
      </c>
      <c r="E666">
        <f>Движение!$AB$116</f>
        <v>15</v>
      </c>
      <c r="F666">
        <f>N(Движение!$AC$116)</f>
        <v>0</v>
      </c>
      <c r="G666">
        <f>N(Движение!$AD$116)</f>
        <v>0</v>
      </c>
      <c r="H666">
        <f>Движение!$AE$116</f>
        <v>15</v>
      </c>
      <c r="I666" t="str">
        <f t="shared" si="10"/>
        <v/>
      </c>
    </row>
    <row r="667" spans="1:9" x14ac:dyDescent="0.3">
      <c r="A667">
        <v>666</v>
      </c>
      <c r="B667">
        <f>Движение!$A$117</f>
        <v>46336</v>
      </c>
      <c r="C667">
        <f>Движение!$C$117</f>
        <v>0</v>
      </c>
      <c r="D667" t="s">
        <v>45</v>
      </c>
      <c r="E667">
        <f>Движение!$D$117</f>
        <v>26</v>
      </c>
      <c r="F667">
        <f>N(Движение!$E$117)</f>
        <v>0</v>
      </c>
      <c r="G667">
        <f>N(Движение!$F$117)</f>
        <v>0</v>
      </c>
      <c r="H667">
        <f>Движение!$G$117</f>
        <v>26</v>
      </c>
      <c r="I667" t="str">
        <f t="shared" si="10"/>
        <v/>
      </c>
    </row>
    <row r="668" spans="1:9" x14ac:dyDescent="0.3">
      <c r="A668">
        <v>667</v>
      </c>
      <c r="B668">
        <f>Движение!$A$117</f>
        <v>46336</v>
      </c>
      <c r="C668">
        <f>Движение!$C$117</f>
        <v>0</v>
      </c>
      <c r="D668" t="s">
        <v>49</v>
      </c>
      <c r="E668">
        <f>Движение!$H$117</f>
        <v>20</v>
      </c>
      <c r="F668">
        <f>N(Движение!$I$117)</f>
        <v>0</v>
      </c>
      <c r="G668">
        <f>N(Движение!$J$117)</f>
        <v>0</v>
      </c>
      <c r="H668">
        <f>Движение!$K$117</f>
        <v>20</v>
      </c>
      <c r="I668" t="str">
        <f t="shared" si="10"/>
        <v/>
      </c>
    </row>
    <row r="669" spans="1:9" x14ac:dyDescent="0.3">
      <c r="A669">
        <v>668</v>
      </c>
      <c r="B669">
        <f>Движение!$A$117</f>
        <v>46336</v>
      </c>
      <c r="C669">
        <f>Движение!$C$117</f>
        <v>0</v>
      </c>
      <c r="D669" t="s">
        <v>51</v>
      </c>
      <c r="E669">
        <f>Движение!$L$117</f>
        <v>48</v>
      </c>
      <c r="F669">
        <f>N(Движение!$M$117)</f>
        <v>0</v>
      </c>
      <c r="G669">
        <f>N(Движение!$N$117)</f>
        <v>0</v>
      </c>
      <c r="H669">
        <f>Движение!$O$117</f>
        <v>48</v>
      </c>
      <c r="I669" t="str">
        <f t="shared" si="10"/>
        <v/>
      </c>
    </row>
    <row r="670" spans="1:9" x14ac:dyDescent="0.3">
      <c r="A670">
        <v>669</v>
      </c>
      <c r="B670">
        <f>Движение!$A$117</f>
        <v>46336</v>
      </c>
      <c r="C670">
        <f>Движение!$C$117</f>
        <v>0</v>
      </c>
      <c r="D670" t="s">
        <v>54</v>
      </c>
      <c r="E670">
        <f>Движение!$P$117</f>
        <v>13</v>
      </c>
      <c r="F670">
        <f>N(Движение!$Q$117)</f>
        <v>0</v>
      </c>
      <c r="G670">
        <f>N(Движение!$R$117)</f>
        <v>0</v>
      </c>
      <c r="H670">
        <f>Движение!$S$117</f>
        <v>13</v>
      </c>
      <c r="I670" t="str">
        <f t="shared" si="10"/>
        <v/>
      </c>
    </row>
    <row r="671" spans="1:9" x14ac:dyDescent="0.3">
      <c r="A671">
        <v>670</v>
      </c>
      <c r="B671">
        <f>Движение!$A$117</f>
        <v>46336</v>
      </c>
      <c r="C671">
        <f>Движение!$C$117</f>
        <v>0</v>
      </c>
      <c r="D671" t="s">
        <v>56</v>
      </c>
      <c r="E671">
        <f>Движение!$T$117</f>
        <v>18</v>
      </c>
      <c r="F671">
        <f>N(Движение!$U$117)</f>
        <v>0</v>
      </c>
      <c r="G671">
        <f>N(Движение!$V$117)</f>
        <v>0</v>
      </c>
      <c r="H671">
        <f>Движение!$W$117</f>
        <v>18</v>
      </c>
      <c r="I671" t="str">
        <f t="shared" si="10"/>
        <v/>
      </c>
    </row>
    <row r="672" spans="1:9" x14ac:dyDescent="0.3">
      <c r="A672">
        <v>671</v>
      </c>
      <c r="B672">
        <f>Движение!$A$117</f>
        <v>46336</v>
      </c>
      <c r="C672">
        <f>Движение!$C$117</f>
        <v>0</v>
      </c>
      <c r="D672" t="s">
        <v>57</v>
      </c>
      <c r="E672">
        <f>Движение!$X$117</f>
        <v>21</v>
      </c>
      <c r="F672">
        <f>N(Движение!$Y$117)</f>
        <v>0</v>
      </c>
      <c r="G672">
        <f>N(Движение!$Z$117)</f>
        <v>0</v>
      </c>
      <c r="H672">
        <f>Движение!$AA$117</f>
        <v>21</v>
      </c>
      <c r="I672" t="str">
        <f t="shared" si="10"/>
        <v/>
      </c>
    </row>
    <row r="673" spans="1:9" x14ac:dyDescent="0.3">
      <c r="A673">
        <v>672</v>
      </c>
      <c r="B673">
        <f>Движение!$A$117</f>
        <v>46336</v>
      </c>
      <c r="C673">
        <f>Движение!$C$117</f>
        <v>0</v>
      </c>
      <c r="D673" t="s">
        <v>59</v>
      </c>
      <c r="E673">
        <f>Движение!$AB$117</f>
        <v>15</v>
      </c>
      <c r="F673">
        <f>N(Движение!$AC$117)</f>
        <v>0</v>
      </c>
      <c r="G673">
        <f>N(Движение!$AD$117)</f>
        <v>0</v>
      </c>
      <c r="H673">
        <f>Движение!$AE$117</f>
        <v>15</v>
      </c>
      <c r="I673" t="str">
        <f t="shared" si="10"/>
        <v/>
      </c>
    </row>
    <row r="674" spans="1:9" x14ac:dyDescent="0.3">
      <c r="A674">
        <v>673</v>
      </c>
      <c r="B674">
        <f>Движение!$A$118</f>
        <v>46337</v>
      </c>
      <c r="C674">
        <f>Движение!$C$118</f>
        <v>0</v>
      </c>
      <c r="D674" t="s">
        <v>45</v>
      </c>
      <c r="E674">
        <f>Движение!$D$118</f>
        <v>26</v>
      </c>
      <c r="F674">
        <f>N(Движение!$E$118)</f>
        <v>0</v>
      </c>
      <c r="G674">
        <f>N(Движение!$F$118)</f>
        <v>0</v>
      </c>
      <c r="H674">
        <f>Движение!$G$118</f>
        <v>26</v>
      </c>
      <c r="I674" t="str">
        <f t="shared" si="10"/>
        <v/>
      </c>
    </row>
    <row r="675" spans="1:9" x14ac:dyDescent="0.3">
      <c r="A675">
        <v>674</v>
      </c>
      <c r="B675">
        <f>Движение!$A$118</f>
        <v>46337</v>
      </c>
      <c r="C675">
        <f>Движение!$C$118</f>
        <v>0</v>
      </c>
      <c r="D675" t="s">
        <v>49</v>
      </c>
      <c r="E675">
        <f>Движение!$H$118</f>
        <v>20</v>
      </c>
      <c r="F675">
        <f>N(Движение!$I$118)</f>
        <v>0</v>
      </c>
      <c r="G675">
        <f>N(Движение!$J$118)</f>
        <v>0</v>
      </c>
      <c r="H675">
        <f>Движение!$K$118</f>
        <v>20</v>
      </c>
      <c r="I675" t="str">
        <f t="shared" si="10"/>
        <v/>
      </c>
    </row>
    <row r="676" spans="1:9" x14ac:dyDescent="0.3">
      <c r="A676">
        <v>675</v>
      </c>
      <c r="B676">
        <f>Движение!$A$118</f>
        <v>46337</v>
      </c>
      <c r="C676">
        <f>Движение!$C$118</f>
        <v>0</v>
      </c>
      <c r="D676" t="s">
        <v>51</v>
      </c>
      <c r="E676">
        <f>Движение!$L$118</f>
        <v>48</v>
      </c>
      <c r="F676">
        <f>N(Движение!$M$118)</f>
        <v>0</v>
      </c>
      <c r="G676">
        <f>N(Движение!$N$118)</f>
        <v>0</v>
      </c>
      <c r="H676">
        <f>Движение!$O$118</f>
        <v>48</v>
      </c>
      <c r="I676" t="str">
        <f t="shared" si="10"/>
        <v/>
      </c>
    </row>
    <row r="677" spans="1:9" x14ac:dyDescent="0.3">
      <c r="A677">
        <v>676</v>
      </c>
      <c r="B677">
        <f>Движение!$A$118</f>
        <v>46337</v>
      </c>
      <c r="C677">
        <f>Движение!$C$118</f>
        <v>0</v>
      </c>
      <c r="D677" t="s">
        <v>54</v>
      </c>
      <c r="E677">
        <f>Движение!$P$118</f>
        <v>13</v>
      </c>
      <c r="F677">
        <f>N(Движение!$Q$118)</f>
        <v>0</v>
      </c>
      <c r="G677">
        <f>N(Движение!$R$118)</f>
        <v>0</v>
      </c>
      <c r="H677">
        <f>Движение!$S$118</f>
        <v>13</v>
      </c>
      <c r="I677" t="str">
        <f t="shared" si="10"/>
        <v/>
      </c>
    </row>
    <row r="678" spans="1:9" x14ac:dyDescent="0.3">
      <c r="A678">
        <v>677</v>
      </c>
      <c r="B678">
        <f>Движение!$A$118</f>
        <v>46337</v>
      </c>
      <c r="C678">
        <f>Движение!$C$118</f>
        <v>0</v>
      </c>
      <c r="D678" t="s">
        <v>56</v>
      </c>
      <c r="E678">
        <f>Движение!$T$118</f>
        <v>18</v>
      </c>
      <c r="F678">
        <f>N(Движение!$U$118)</f>
        <v>0</v>
      </c>
      <c r="G678">
        <f>N(Движение!$V$118)</f>
        <v>0</v>
      </c>
      <c r="H678">
        <f>Движение!$W$118</f>
        <v>18</v>
      </c>
      <c r="I678" t="str">
        <f t="shared" si="10"/>
        <v/>
      </c>
    </row>
    <row r="679" spans="1:9" x14ac:dyDescent="0.3">
      <c r="A679">
        <v>678</v>
      </c>
      <c r="B679">
        <f>Движение!$A$118</f>
        <v>46337</v>
      </c>
      <c r="C679">
        <f>Движение!$C$118</f>
        <v>0</v>
      </c>
      <c r="D679" t="s">
        <v>57</v>
      </c>
      <c r="E679">
        <f>Движение!$X$118</f>
        <v>21</v>
      </c>
      <c r="F679">
        <f>N(Движение!$Y$118)</f>
        <v>0</v>
      </c>
      <c r="G679">
        <f>N(Движение!$Z$118)</f>
        <v>0</v>
      </c>
      <c r="H679">
        <f>Движение!$AA$118</f>
        <v>21</v>
      </c>
      <c r="I679" t="str">
        <f t="shared" si="10"/>
        <v/>
      </c>
    </row>
    <row r="680" spans="1:9" x14ac:dyDescent="0.3">
      <c r="A680">
        <v>679</v>
      </c>
      <c r="B680">
        <f>Движение!$A$118</f>
        <v>46337</v>
      </c>
      <c r="C680">
        <f>Движение!$C$118</f>
        <v>0</v>
      </c>
      <c r="D680" t="s">
        <v>59</v>
      </c>
      <c r="E680">
        <f>Движение!$AB$118</f>
        <v>15</v>
      </c>
      <c r="F680">
        <f>N(Движение!$AC$118)</f>
        <v>0</v>
      </c>
      <c r="G680">
        <f>N(Движение!$AD$118)</f>
        <v>0</v>
      </c>
      <c r="H680">
        <f>Движение!$AE$118</f>
        <v>15</v>
      </c>
      <c r="I680" t="str">
        <f t="shared" si="10"/>
        <v/>
      </c>
    </row>
    <row r="681" spans="1:9" x14ac:dyDescent="0.3">
      <c r="A681">
        <v>680</v>
      </c>
      <c r="B681">
        <f>Движение!$A$119</f>
        <v>46338</v>
      </c>
      <c r="C681">
        <f>Движение!$C$119</f>
        <v>0</v>
      </c>
      <c r="D681" t="s">
        <v>45</v>
      </c>
      <c r="E681">
        <f>Движение!$D$119</f>
        <v>26</v>
      </c>
      <c r="F681">
        <f>N(Движение!$E$119)</f>
        <v>0</v>
      </c>
      <c r="G681">
        <f>N(Движение!$F$119)</f>
        <v>0</v>
      </c>
      <c r="H681">
        <f>Движение!$G$119</f>
        <v>26</v>
      </c>
      <c r="I681" t="str">
        <f t="shared" si="10"/>
        <v/>
      </c>
    </row>
    <row r="682" spans="1:9" x14ac:dyDescent="0.3">
      <c r="A682">
        <v>681</v>
      </c>
      <c r="B682">
        <f>Движение!$A$119</f>
        <v>46338</v>
      </c>
      <c r="C682">
        <f>Движение!$C$119</f>
        <v>0</v>
      </c>
      <c r="D682" t="s">
        <v>49</v>
      </c>
      <c r="E682">
        <f>Движение!$H$119</f>
        <v>20</v>
      </c>
      <c r="F682">
        <f>N(Движение!$I$119)</f>
        <v>0</v>
      </c>
      <c r="G682">
        <f>N(Движение!$J$119)</f>
        <v>0</v>
      </c>
      <c r="H682">
        <f>Движение!$K$119</f>
        <v>20</v>
      </c>
      <c r="I682" t="str">
        <f t="shared" si="10"/>
        <v/>
      </c>
    </row>
    <row r="683" spans="1:9" x14ac:dyDescent="0.3">
      <c r="A683">
        <v>682</v>
      </c>
      <c r="B683">
        <f>Движение!$A$119</f>
        <v>46338</v>
      </c>
      <c r="C683">
        <f>Движение!$C$119</f>
        <v>0</v>
      </c>
      <c r="D683" t="s">
        <v>51</v>
      </c>
      <c r="E683">
        <f>Движение!$L$119</f>
        <v>48</v>
      </c>
      <c r="F683">
        <f>N(Движение!$M$119)</f>
        <v>0</v>
      </c>
      <c r="G683">
        <f>N(Движение!$N$119)</f>
        <v>0</v>
      </c>
      <c r="H683">
        <f>Движение!$O$119</f>
        <v>48</v>
      </c>
      <c r="I683" t="str">
        <f t="shared" si="10"/>
        <v/>
      </c>
    </row>
    <row r="684" spans="1:9" x14ac:dyDescent="0.3">
      <c r="A684">
        <v>683</v>
      </c>
      <c r="B684">
        <f>Движение!$A$119</f>
        <v>46338</v>
      </c>
      <c r="C684">
        <f>Движение!$C$119</f>
        <v>0</v>
      </c>
      <c r="D684" t="s">
        <v>54</v>
      </c>
      <c r="E684">
        <f>Движение!$P$119</f>
        <v>13</v>
      </c>
      <c r="F684">
        <f>N(Движение!$Q$119)</f>
        <v>0</v>
      </c>
      <c r="G684">
        <f>N(Движение!$R$119)</f>
        <v>0</v>
      </c>
      <c r="H684">
        <f>Движение!$S$119</f>
        <v>13</v>
      </c>
      <c r="I684" t="str">
        <f t="shared" si="10"/>
        <v/>
      </c>
    </row>
    <row r="685" spans="1:9" x14ac:dyDescent="0.3">
      <c r="A685">
        <v>684</v>
      </c>
      <c r="B685">
        <f>Движение!$A$119</f>
        <v>46338</v>
      </c>
      <c r="C685">
        <f>Движение!$C$119</f>
        <v>0</v>
      </c>
      <c r="D685" t="s">
        <v>56</v>
      </c>
      <c r="E685">
        <f>Движение!$T$119</f>
        <v>18</v>
      </c>
      <c r="F685">
        <f>N(Движение!$U$119)</f>
        <v>0</v>
      </c>
      <c r="G685">
        <f>N(Движение!$V$119)</f>
        <v>0</v>
      </c>
      <c r="H685">
        <f>Движение!$W$119</f>
        <v>18</v>
      </c>
      <c r="I685" t="str">
        <f t="shared" si="10"/>
        <v/>
      </c>
    </row>
    <row r="686" spans="1:9" x14ac:dyDescent="0.3">
      <c r="A686">
        <v>685</v>
      </c>
      <c r="B686">
        <f>Движение!$A$119</f>
        <v>46338</v>
      </c>
      <c r="C686">
        <f>Движение!$C$119</f>
        <v>0</v>
      </c>
      <c r="D686" t="s">
        <v>57</v>
      </c>
      <c r="E686">
        <f>Движение!$X$119</f>
        <v>21</v>
      </c>
      <c r="F686">
        <f>N(Движение!$Y$119)</f>
        <v>0</v>
      </c>
      <c r="G686">
        <f>N(Движение!$Z$119)</f>
        <v>0</v>
      </c>
      <c r="H686">
        <f>Движение!$AA$119</f>
        <v>21</v>
      </c>
      <c r="I686" t="str">
        <f t="shared" si="10"/>
        <v/>
      </c>
    </row>
    <row r="687" spans="1:9" x14ac:dyDescent="0.3">
      <c r="A687">
        <v>686</v>
      </c>
      <c r="B687">
        <f>Движение!$A$119</f>
        <v>46338</v>
      </c>
      <c r="C687">
        <f>Движение!$C$119</f>
        <v>0</v>
      </c>
      <c r="D687" t="s">
        <v>59</v>
      </c>
      <c r="E687">
        <f>Движение!$AB$119</f>
        <v>15</v>
      </c>
      <c r="F687">
        <f>N(Движение!$AC$119)</f>
        <v>0</v>
      </c>
      <c r="G687">
        <f>N(Движение!$AD$119)</f>
        <v>0</v>
      </c>
      <c r="H687">
        <f>Движение!$AE$119</f>
        <v>15</v>
      </c>
      <c r="I687" t="str">
        <f t="shared" si="10"/>
        <v/>
      </c>
    </row>
    <row r="688" spans="1:9" x14ac:dyDescent="0.3">
      <c r="A688">
        <v>687</v>
      </c>
      <c r="B688">
        <f>Движение!$A$120</f>
        <v>46339</v>
      </c>
      <c r="C688">
        <f>Движение!$C$120</f>
        <v>0</v>
      </c>
      <c r="D688" t="s">
        <v>45</v>
      </c>
      <c r="E688">
        <f>Движение!$D$120</f>
        <v>26</v>
      </c>
      <c r="F688">
        <f>N(Движение!$E$120)</f>
        <v>0</v>
      </c>
      <c r="G688">
        <f>N(Движение!$F$120)</f>
        <v>0</v>
      </c>
      <c r="H688">
        <f>Движение!$G$120</f>
        <v>26</v>
      </c>
      <c r="I688" t="str">
        <f t="shared" si="10"/>
        <v/>
      </c>
    </row>
    <row r="689" spans="1:9" x14ac:dyDescent="0.3">
      <c r="A689">
        <v>688</v>
      </c>
      <c r="B689">
        <f>Движение!$A$120</f>
        <v>46339</v>
      </c>
      <c r="C689">
        <f>Движение!$C$120</f>
        <v>0</v>
      </c>
      <c r="D689" t="s">
        <v>49</v>
      </c>
      <c r="E689">
        <f>Движение!$H$120</f>
        <v>20</v>
      </c>
      <c r="F689">
        <f>N(Движение!$I$120)</f>
        <v>0</v>
      </c>
      <c r="G689">
        <f>N(Движение!$J$120)</f>
        <v>0</v>
      </c>
      <c r="H689">
        <f>Движение!$K$120</f>
        <v>20</v>
      </c>
      <c r="I689" t="str">
        <f t="shared" si="10"/>
        <v/>
      </c>
    </row>
    <row r="690" spans="1:9" x14ac:dyDescent="0.3">
      <c r="A690">
        <v>689</v>
      </c>
      <c r="B690">
        <f>Движение!$A$120</f>
        <v>46339</v>
      </c>
      <c r="C690">
        <f>Движение!$C$120</f>
        <v>0</v>
      </c>
      <c r="D690" t="s">
        <v>51</v>
      </c>
      <c r="E690">
        <f>Движение!$L$120</f>
        <v>48</v>
      </c>
      <c r="F690">
        <f>N(Движение!$M$120)</f>
        <v>0</v>
      </c>
      <c r="G690">
        <f>N(Движение!$N$120)</f>
        <v>0</v>
      </c>
      <c r="H690">
        <f>Движение!$O$120</f>
        <v>48</v>
      </c>
      <c r="I690" t="str">
        <f t="shared" si="10"/>
        <v/>
      </c>
    </row>
    <row r="691" spans="1:9" x14ac:dyDescent="0.3">
      <c r="A691">
        <v>690</v>
      </c>
      <c r="B691">
        <f>Движение!$A$120</f>
        <v>46339</v>
      </c>
      <c r="C691">
        <f>Движение!$C$120</f>
        <v>0</v>
      </c>
      <c r="D691" t="s">
        <v>54</v>
      </c>
      <c r="E691">
        <f>Движение!$P$120</f>
        <v>13</v>
      </c>
      <c r="F691">
        <f>N(Движение!$Q$120)</f>
        <v>0</v>
      </c>
      <c r="G691">
        <f>N(Движение!$R$120)</f>
        <v>0</v>
      </c>
      <c r="H691">
        <f>Движение!$S$120</f>
        <v>13</v>
      </c>
      <c r="I691" t="str">
        <f t="shared" si="10"/>
        <v/>
      </c>
    </row>
    <row r="692" spans="1:9" x14ac:dyDescent="0.3">
      <c r="A692">
        <v>691</v>
      </c>
      <c r="B692">
        <f>Движение!$A$120</f>
        <v>46339</v>
      </c>
      <c r="C692">
        <f>Движение!$C$120</f>
        <v>0</v>
      </c>
      <c r="D692" t="s">
        <v>56</v>
      </c>
      <c r="E692">
        <f>Движение!$T$120</f>
        <v>18</v>
      </c>
      <c r="F692">
        <f>N(Движение!$U$120)</f>
        <v>0</v>
      </c>
      <c r="G692">
        <f>N(Движение!$V$120)</f>
        <v>0</v>
      </c>
      <c r="H692">
        <f>Движение!$W$120</f>
        <v>18</v>
      </c>
      <c r="I692" t="str">
        <f t="shared" si="10"/>
        <v/>
      </c>
    </row>
    <row r="693" spans="1:9" x14ac:dyDescent="0.3">
      <c r="A693">
        <v>692</v>
      </c>
      <c r="B693">
        <f>Движение!$A$120</f>
        <v>46339</v>
      </c>
      <c r="C693">
        <f>Движение!$C$120</f>
        <v>0</v>
      </c>
      <c r="D693" t="s">
        <v>57</v>
      </c>
      <c r="E693">
        <f>Движение!$X$120</f>
        <v>21</v>
      </c>
      <c r="F693">
        <f>N(Движение!$Y$120)</f>
        <v>0</v>
      </c>
      <c r="G693">
        <f>N(Движение!$Z$120)</f>
        <v>0</v>
      </c>
      <c r="H693">
        <f>Движение!$AA$120</f>
        <v>21</v>
      </c>
      <c r="I693" t="str">
        <f t="shared" si="10"/>
        <v/>
      </c>
    </row>
    <row r="694" spans="1:9" x14ac:dyDescent="0.3">
      <c r="A694">
        <v>693</v>
      </c>
      <c r="B694">
        <f>Движение!$A$120</f>
        <v>46339</v>
      </c>
      <c r="C694">
        <f>Движение!$C$120</f>
        <v>0</v>
      </c>
      <c r="D694" t="s">
        <v>59</v>
      </c>
      <c r="E694">
        <f>Движение!$AB$120</f>
        <v>15</v>
      </c>
      <c r="F694">
        <f>N(Движение!$AC$120)</f>
        <v>0</v>
      </c>
      <c r="G694">
        <f>N(Движение!$AD$120)</f>
        <v>0</v>
      </c>
      <c r="H694">
        <f>Движение!$AE$120</f>
        <v>15</v>
      </c>
      <c r="I694" t="str">
        <f t="shared" si="10"/>
        <v/>
      </c>
    </row>
    <row r="695" spans="1:9" x14ac:dyDescent="0.3">
      <c r="A695">
        <v>694</v>
      </c>
      <c r="B695">
        <f>Движение!$A$121</f>
        <v>46340</v>
      </c>
      <c r="C695">
        <f>Движение!$C$121</f>
        <v>0</v>
      </c>
      <c r="D695" t="s">
        <v>45</v>
      </c>
      <c r="E695">
        <f>Движение!$D$121</f>
        <v>26</v>
      </c>
      <c r="F695">
        <f>N(Движение!$E$121)</f>
        <v>0</v>
      </c>
      <c r="G695">
        <f>N(Движение!$F$121)</f>
        <v>0</v>
      </c>
      <c r="H695">
        <f>Движение!$G$121</f>
        <v>26</v>
      </c>
      <c r="I695" t="str">
        <f t="shared" si="10"/>
        <v/>
      </c>
    </row>
    <row r="696" spans="1:9" x14ac:dyDescent="0.3">
      <c r="A696">
        <v>695</v>
      </c>
      <c r="B696">
        <f>Движение!$A$121</f>
        <v>46340</v>
      </c>
      <c r="C696">
        <f>Движение!$C$121</f>
        <v>0</v>
      </c>
      <c r="D696" t="s">
        <v>49</v>
      </c>
      <c r="E696">
        <f>Движение!$H$121</f>
        <v>20</v>
      </c>
      <c r="F696">
        <f>N(Движение!$I$121)</f>
        <v>0</v>
      </c>
      <c r="G696">
        <f>N(Движение!$J$121)</f>
        <v>0</v>
      </c>
      <c r="H696">
        <f>Движение!$K$121</f>
        <v>20</v>
      </c>
      <c r="I696" t="str">
        <f t="shared" si="10"/>
        <v/>
      </c>
    </row>
    <row r="697" spans="1:9" x14ac:dyDescent="0.3">
      <c r="A697">
        <v>696</v>
      </c>
      <c r="B697">
        <f>Движение!$A$121</f>
        <v>46340</v>
      </c>
      <c r="C697">
        <f>Движение!$C$121</f>
        <v>0</v>
      </c>
      <c r="D697" t="s">
        <v>51</v>
      </c>
      <c r="E697">
        <f>Движение!$L$121</f>
        <v>48</v>
      </c>
      <c r="F697">
        <f>N(Движение!$M$121)</f>
        <v>0</v>
      </c>
      <c r="G697">
        <f>N(Движение!$N$121)</f>
        <v>0</v>
      </c>
      <c r="H697">
        <f>Движение!$O$121</f>
        <v>48</v>
      </c>
      <c r="I697" t="str">
        <f t="shared" si="10"/>
        <v/>
      </c>
    </row>
    <row r="698" spans="1:9" x14ac:dyDescent="0.3">
      <c r="A698">
        <v>697</v>
      </c>
      <c r="B698">
        <f>Движение!$A$121</f>
        <v>46340</v>
      </c>
      <c r="C698">
        <f>Движение!$C$121</f>
        <v>0</v>
      </c>
      <c r="D698" t="s">
        <v>54</v>
      </c>
      <c r="E698">
        <f>Движение!$P$121</f>
        <v>13</v>
      </c>
      <c r="F698">
        <f>N(Движение!$Q$121)</f>
        <v>0</v>
      </c>
      <c r="G698">
        <f>N(Движение!$R$121)</f>
        <v>0</v>
      </c>
      <c r="H698">
        <f>Движение!$S$121</f>
        <v>13</v>
      </c>
      <c r="I698" t="str">
        <f t="shared" si="10"/>
        <v/>
      </c>
    </row>
    <row r="699" spans="1:9" x14ac:dyDescent="0.3">
      <c r="A699">
        <v>698</v>
      </c>
      <c r="B699">
        <f>Движение!$A$121</f>
        <v>46340</v>
      </c>
      <c r="C699">
        <f>Движение!$C$121</f>
        <v>0</v>
      </c>
      <c r="D699" t="s">
        <v>56</v>
      </c>
      <c r="E699">
        <f>Движение!$T$121</f>
        <v>18</v>
      </c>
      <c r="F699">
        <f>N(Движение!$U$121)</f>
        <v>0</v>
      </c>
      <c r="G699">
        <f>N(Движение!$V$121)</f>
        <v>0</v>
      </c>
      <c r="H699">
        <f>Движение!$W$121</f>
        <v>18</v>
      </c>
      <c r="I699" t="str">
        <f t="shared" si="10"/>
        <v/>
      </c>
    </row>
    <row r="700" spans="1:9" x14ac:dyDescent="0.3">
      <c r="A700">
        <v>699</v>
      </c>
      <c r="B700">
        <f>Движение!$A$121</f>
        <v>46340</v>
      </c>
      <c r="C700">
        <f>Движение!$C$121</f>
        <v>0</v>
      </c>
      <c r="D700" t="s">
        <v>57</v>
      </c>
      <c r="E700">
        <f>Движение!$X$121</f>
        <v>21</v>
      </c>
      <c r="F700">
        <f>N(Движение!$Y$121)</f>
        <v>0</v>
      </c>
      <c r="G700">
        <f>N(Движение!$Z$121)</f>
        <v>0</v>
      </c>
      <c r="H700">
        <f>Движение!$AA$121</f>
        <v>21</v>
      </c>
      <c r="I700" t="str">
        <f t="shared" si="10"/>
        <v/>
      </c>
    </row>
    <row r="701" spans="1:9" x14ac:dyDescent="0.3">
      <c r="A701">
        <v>700</v>
      </c>
      <c r="B701">
        <f>Движение!$A$121</f>
        <v>46340</v>
      </c>
      <c r="C701">
        <f>Движение!$C$121</f>
        <v>0</v>
      </c>
      <c r="D701" t="s">
        <v>59</v>
      </c>
      <c r="E701">
        <f>Движение!$AB$121</f>
        <v>15</v>
      </c>
      <c r="F701">
        <f>N(Движение!$AC$121)</f>
        <v>0</v>
      </c>
      <c r="G701">
        <f>N(Движение!$AD$121)</f>
        <v>0</v>
      </c>
      <c r="H701">
        <f>Движение!$AE$121</f>
        <v>15</v>
      </c>
      <c r="I701" t="str">
        <f t="shared" si="10"/>
        <v/>
      </c>
    </row>
    <row r="702" spans="1:9" x14ac:dyDescent="0.3">
      <c r="A702">
        <v>701</v>
      </c>
      <c r="B702">
        <f>Движение!$A$122</f>
        <v>46341</v>
      </c>
      <c r="C702">
        <f>Движение!$C$122</f>
        <v>0</v>
      </c>
      <c r="D702" t="s">
        <v>45</v>
      </c>
      <c r="E702">
        <f>Движение!$D$122</f>
        <v>26</v>
      </c>
      <c r="F702">
        <f>N(Движение!$E$122)</f>
        <v>0</v>
      </c>
      <c r="G702">
        <f>N(Движение!$F$122)</f>
        <v>0</v>
      </c>
      <c r="H702">
        <f>Движение!$G$122</f>
        <v>26</v>
      </c>
      <c r="I702" t="str">
        <f t="shared" si="10"/>
        <v/>
      </c>
    </row>
    <row r="703" spans="1:9" x14ac:dyDescent="0.3">
      <c r="A703">
        <v>702</v>
      </c>
      <c r="B703">
        <f>Движение!$A$122</f>
        <v>46341</v>
      </c>
      <c r="C703">
        <f>Движение!$C$122</f>
        <v>0</v>
      </c>
      <c r="D703" t="s">
        <v>49</v>
      </c>
      <c r="E703">
        <f>Движение!$H$122</f>
        <v>20</v>
      </c>
      <c r="F703">
        <f>N(Движение!$I$122)</f>
        <v>0</v>
      </c>
      <c r="G703">
        <f>N(Движение!$J$122)</f>
        <v>0</v>
      </c>
      <c r="H703">
        <f>Движение!$K$122</f>
        <v>20</v>
      </c>
      <c r="I703" t="str">
        <f t="shared" si="10"/>
        <v/>
      </c>
    </row>
    <row r="704" spans="1:9" x14ac:dyDescent="0.3">
      <c r="A704">
        <v>703</v>
      </c>
      <c r="B704">
        <f>Движение!$A$122</f>
        <v>46341</v>
      </c>
      <c r="C704">
        <f>Движение!$C$122</f>
        <v>0</v>
      </c>
      <c r="D704" t="s">
        <v>51</v>
      </c>
      <c r="E704">
        <f>Движение!$L$122</f>
        <v>48</v>
      </c>
      <c r="F704">
        <f>N(Движение!$M$122)</f>
        <v>0</v>
      </c>
      <c r="G704">
        <f>N(Движение!$N$122)</f>
        <v>0</v>
      </c>
      <c r="H704">
        <f>Движение!$O$122</f>
        <v>48</v>
      </c>
      <c r="I704" t="str">
        <f t="shared" si="10"/>
        <v/>
      </c>
    </row>
    <row r="705" spans="1:9" x14ac:dyDescent="0.3">
      <c r="A705">
        <v>704</v>
      </c>
      <c r="B705">
        <f>Движение!$A$122</f>
        <v>46341</v>
      </c>
      <c r="C705">
        <f>Движение!$C$122</f>
        <v>0</v>
      </c>
      <c r="D705" t="s">
        <v>54</v>
      </c>
      <c r="E705">
        <f>Движение!$P$122</f>
        <v>13</v>
      </c>
      <c r="F705">
        <f>N(Движение!$Q$122)</f>
        <v>0</v>
      </c>
      <c r="G705">
        <f>N(Движение!$R$122)</f>
        <v>0</v>
      </c>
      <c r="H705">
        <f>Движение!$S$122</f>
        <v>13</v>
      </c>
      <c r="I705" t="str">
        <f t="shared" si="10"/>
        <v/>
      </c>
    </row>
    <row r="706" spans="1:9" x14ac:dyDescent="0.3">
      <c r="A706">
        <v>705</v>
      </c>
      <c r="B706">
        <f>Движение!$A$122</f>
        <v>46341</v>
      </c>
      <c r="C706">
        <f>Движение!$C$122</f>
        <v>0</v>
      </c>
      <c r="D706" t="s">
        <v>56</v>
      </c>
      <c r="E706">
        <f>Движение!$T$122</f>
        <v>18</v>
      </c>
      <c r="F706">
        <f>N(Движение!$U$122)</f>
        <v>0</v>
      </c>
      <c r="G706">
        <f>N(Движение!$V$122)</f>
        <v>0</v>
      </c>
      <c r="H706">
        <f>Движение!$W$122</f>
        <v>18</v>
      </c>
      <c r="I706" t="str">
        <f t="shared" ref="I706:I769" si="11">IF($F706&gt;0,TEXT($B706,"dd.mm")&amp;"_"&amp;$D706,"")</f>
        <v/>
      </c>
    </row>
    <row r="707" spans="1:9" x14ac:dyDescent="0.3">
      <c r="A707">
        <v>706</v>
      </c>
      <c r="B707">
        <f>Движение!$A$122</f>
        <v>46341</v>
      </c>
      <c r="C707">
        <f>Движение!$C$122</f>
        <v>0</v>
      </c>
      <c r="D707" t="s">
        <v>57</v>
      </c>
      <c r="E707">
        <f>Движение!$X$122</f>
        <v>21</v>
      </c>
      <c r="F707">
        <f>N(Движение!$Y$122)</f>
        <v>0</v>
      </c>
      <c r="G707">
        <f>N(Движение!$Z$122)</f>
        <v>0</v>
      </c>
      <c r="H707">
        <f>Движение!$AA$122</f>
        <v>21</v>
      </c>
      <c r="I707" t="str">
        <f t="shared" si="11"/>
        <v/>
      </c>
    </row>
    <row r="708" spans="1:9" x14ac:dyDescent="0.3">
      <c r="A708">
        <v>707</v>
      </c>
      <c r="B708">
        <f>Движение!$A$122</f>
        <v>46341</v>
      </c>
      <c r="C708">
        <f>Движение!$C$122</f>
        <v>0</v>
      </c>
      <c r="D708" t="s">
        <v>59</v>
      </c>
      <c r="E708">
        <f>Движение!$AB$122</f>
        <v>15</v>
      </c>
      <c r="F708">
        <f>N(Движение!$AC$122)</f>
        <v>0</v>
      </c>
      <c r="G708">
        <f>N(Движение!$AD$122)</f>
        <v>0</v>
      </c>
      <c r="H708">
        <f>Движение!$AE$122</f>
        <v>15</v>
      </c>
      <c r="I708" t="str">
        <f t="shared" si="11"/>
        <v/>
      </c>
    </row>
    <row r="709" spans="1:9" x14ac:dyDescent="0.3">
      <c r="A709">
        <v>708</v>
      </c>
      <c r="B709">
        <f>Движение!$A$123</f>
        <v>46342</v>
      </c>
      <c r="C709">
        <f>Движение!$C$123</f>
        <v>0</v>
      </c>
      <c r="D709" t="s">
        <v>45</v>
      </c>
      <c r="E709">
        <f>Движение!$D$123</f>
        <v>26</v>
      </c>
      <c r="F709">
        <f>N(Движение!$E$123)</f>
        <v>0</v>
      </c>
      <c r="G709">
        <f>N(Движение!$F$123)</f>
        <v>0</v>
      </c>
      <c r="H709">
        <f>Движение!$G$123</f>
        <v>26</v>
      </c>
      <c r="I709" t="str">
        <f t="shared" si="11"/>
        <v/>
      </c>
    </row>
    <row r="710" spans="1:9" x14ac:dyDescent="0.3">
      <c r="A710">
        <v>709</v>
      </c>
      <c r="B710">
        <f>Движение!$A$123</f>
        <v>46342</v>
      </c>
      <c r="C710">
        <f>Движение!$C$123</f>
        <v>0</v>
      </c>
      <c r="D710" t="s">
        <v>49</v>
      </c>
      <c r="E710">
        <f>Движение!$H$123</f>
        <v>20</v>
      </c>
      <c r="F710">
        <f>N(Движение!$I$123)</f>
        <v>0</v>
      </c>
      <c r="G710">
        <f>N(Движение!$J$123)</f>
        <v>0</v>
      </c>
      <c r="H710">
        <f>Движение!$K$123</f>
        <v>20</v>
      </c>
      <c r="I710" t="str">
        <f t="shared" si="11"/>
        <v/>
      </c>
    </row>
    <row r="711" spans="1:9" x14ac:dyDescent="0.3">
      <c r="A711">
        <v>710</v>
      </c>
      <c r="B711">
        <f>Движение!$A$123</f>
        <v>46342</v>
      </c>
      <c r="C711">
        <f>Движение!$C$123</f>
        <v>0</v>
      </c>
      <c r="D711" t="s">
        <v>51</v>
      </c>
      <c r="E711">
        <f>Движение!$L$123</f>
        <v>48</v>
      </c>
      <c r="F711">
        <f>N(Движение!$M$123)</f>
        <v>0</v>
      </c>
      <c r="G711">
        <f>N(Движение!$N$123)</f>
        <v>0</v>
      </c>
      <c r="H711">
        <f>Движение!$O$123</f>
        <v>48</v>
      </c>
      <c r="I711" t="str">
        <f t="shared" si="11"/>
        <v/>
      </c>
    </row>
    <row r="712" spans="1:9" x14ac:dyDescent="0.3">
      <c r="A712">
        <v>711</v>
      </c>
      <c r="B712">
        <f>Движение!$A$123</f>
        <v>46342</v>
      </c>
      <c r="C712">
        <f>Движение!$C$123</f>
        <v>0</v>
      </c>
      <c r="D712" t="s">
        <v>54</v>
      </c>
      <c r="E712">
        <f>Движение!$P$123</f>
        <v>13</v>
      </c>
      <c r="F712">
        <f>N(Движение!$Q$123)</f>
        <v>0</v>
      </c>
      <c r="G712">
        <f>N(Движение!$R$123)</f>
        <v>0</v>
      </c>
      <c r="H712">
        <f>Движение!$S$123</f>
        <v>13</v>
      </c>
      <c r="I712" t="str">
        <f t="shared" si="11"/>
        <v/>
      </c>
    </row>
    <row r="713" spans="1:9" x14ac:dyDescent="0.3">
      <c r="A713">
        <v>712</v>
      </c>
      <c r="B713">
        <f>Движение!$A$123</f>
        <v>46342</v>
      </c>
      <c r="C713">
        <f>Движение!$C$123</f>
        <v>0</v>
      </c>
      <c r="D713" t="s">
        <v>56</v>
      </c>
      <c r="E713">
        <f>Движение!$T$123</f>
        <v>18</v>
      </c>
      <c r="F713">
        <f>N(Движение!$U$123)</f>
        <v>0</v>
      </c>
      <c r="G713">
        <f>N(Движение!$V$123)</f>
        <v>0</v>
      </c>
      <c r="H713">
        <f>Движение!$W$123</f>
        <v>18</v>
      </c>
      <c r="I713" t="str">
        <f t="shared" si="11"/>
        <v/>
      </c>
    </row>
    <row r="714" spans="1:9" x14ac:dyDescent="0.3">
      <c r="A714">
        <v>713</v>
      </c>
      <c r="B714">
        <f>Движение!$A$123</f>
        <v>46342</v>
      </c>
      <c r="C714">
        <f>Движение!$C$123</f>
        <v>0</v>
      </c>
      <c r="D714" t="s">
        <v>57</v>
      </c>
      <c r="E714">
        <f>Движение!$X$123</f>
        <v>21</v>
      </c>
      <c r="F714">
        <f>N(Движение!$Y$123)</f>
        <v>0</v>
      </c>
      <c r="G714">
        <f>N(Движение!$Z$123)</f>
        <v>0</v>
      </c>
      <c r="H714">
        <f>Движение!$AA$123</f>
        <v>21</v>
      </c>
      <c r="I714" t="str">
        <f t="shared" si="11"/>
        <v/>
      </c>
    </row>
    <row r="715" spans="1:9" x14ac:dyDescent="0.3">
      <c r="A715">
        <v>714</v>
      </c>
      <c r="B715">
        <f>Движение!$A$123</f>
        <v>46342</v>
      </c>
      <c r="C715">
        <f>Движение!$C$123</f>
        <v>0</v>
      </c>
      <c r="D715" t="s">
        <v>59</v>
      </c>
      <c r="E715">
        <f>Движение!$AB$123</f>
        <v>15</v>
      </c>
      <c r="F715">
        <f>N(Движение!$AC$123)</f>
        <v>0</v>
      </c>
      <c r="G715">
        <f>N(Движение!$AD$123)</f>
        <v>0</v>
      </c>
      <c r="H715">
        <f>Движение!$AE$123</f>
        <v>15</v>
      </c>
      <c r="I715" t="str">
        <f t="shared" si="11"/>
        <v/>
      </c>
    </row>
    <row r="716" spans="1:9" x14ac:dyDescent="0.3">
      <c r="A716">
        <v>715</v>
      </c>
      <c r="B716">
        <f>Движение!$A$124</f>
        <v>46343</v>
      </c>
      <c r="C716">
        <f>Движение!$C$124</f>
        <v>0</v>
      </c>
      <c r="D716" t="s">
        <v>45</v>
      </c>
      <c r="E716">
        <f>Движение!$D$124</f>
        <v>26</v>
      </c>
      <c r="F716">
        <f>N(Движение!$E$124)</f>
        <v>0</v>
      </c>
      <c r="G716">
        <f>N(Движение!$F$124)</f>
        <v>0</v>
      </c>
      <c r="H716">
        <f>Движение!$G$124</f>
        <v>26</v>
      </c>
      <c r="I716" t="str">
        <f t="shared" si="11"/>
        <v/>
      </c>
    </row>
    <row r="717" spans="1:9" x14ac:dyDescent="0.3">
      <c r="A717">
        <v>716</v>
      </c>
      <c r="B717">
        <f>Движение!$A$124</f>
        <v>46343</v>
      </c>
      <c r="C717">
        <f>Движение!$C$124</f>
        <v>0</v>
      </c>
      <c r="D717" t="s">
        <v>49</v>
      </c>
      <c r="E717">
        <f>Движение!$H$124</f>
        <v>20</v>
      </c>
      <c r="F717">
        <f>N(Движение!$I$124)</f>
        <v>0</v>
      </c>
      <c r="G717">
        <f>N(Движение!$J$124)</f>
        <v>0</v>
      </c>
      <c r="H717">
        <f>Движение!$K$124</f>
        <v>20</v>
      </c>
      <c r="I717" t="str">
        <f t="shared" si="11"/>
        <v/>
      </c>
    </row>
    <row r="718" spans="1:9" x14ac:dyDescent="0.3">
      <c r="A718">
        <v>717</v>
      </c>
      <c r="B718">
        <f>Движение!$A$124</f>
        <v>46343</v>
      </c>
      <c r="C718">
        <f>Движение!$C$124</f>
        <v>0</v>
      </c>
      <c r="D718" t="s">
        <v>51</v>
      </c>
      <c r="E718">
        <f>Движение!$L$124</f>
        <v>48</v>
      </c>
      <c r="F718">
        <f>N(Движение!$M$124)</f>
        <v>0</v>
      </c>
      <c r="G718">
        <f>N(Движение!$N$124)</f>
        <v>0</v>
      </c>
      <c r="H718">
        <f>Движение!$O$124</f>
        <v>48</v>
      </c>
      <c r="I718" t="str">
        <f t="shared" si="11"/>
        <v/>
      </c>
    </row>
    <row r="719" spans="1:9" x14ac:dyDescent="0.3">
      <c r="A719">
        <v>718</v>
      </c>
      <c r="B719">
        <f>Движение!$A$124</f>
        <v>46343</v>
      </c>
      <c r="C719">
        <f>Движение!$C$124</f>
        <v>0</v>
      </c>
      <c r="D719" t="s">
        <v>54</v>
      </c>
      <c r="E719">
        <f>Движение!$P$124</f>
        <v>13</v>
      </c>
      <c r="F719">
        <f>N(Движение!$Q$124)</f>
        <v>0</v>
      </c>
      <c r="G719">
        <f>N(Движение!$R$124)</f>
        <v>0</v>
      </c>
      <c r="H719">
        <f>Движение!$S$124</f>
        <v>13</v>
      </c>
      <c r="I719" t="str">
        <f t="shared" si="11"/>
        <v/>
      </c>
    </row>
    <row r="720" spans="1:9" x14ac:dyDescent="0.3">
      <c r="A720">
        <v>719</v>
      </c>
      <c r="B720">
        <f>Движение!$A$124</f>
        <v>46343</v>
      </c>
      <c r="C720">
        <f>Движение!$C$124</f>
        <v>0</v>
      </c>
      <c r="D720" t="s">
        <v>56</v>
      </c>
      <c r="E720">
        <f>Движение!$T$124</f>
        <v>18</v>
      </c>
      <c r="F720">
        <f>N(Движение!$U$124)</f>
        <v>0</v>
      </c>
      <c r="G720">
        <f>N(Движение!$V$124)</f>
        <v>0</v>
      </c>
      <c r="H720">
        <f>Движение!$W$124</f>
        <v>18</v>
      </c>
      <c r="I720" t="str">
        <f t="shared" si="11"/>
        <v/>
      </c>
    </row>
    <row r="721" spans="1:9" x14ac:dyDescent="0.3">
      <c r="A721">
        <v>720</v>
      </c>
      <c r="B721">
        <f>Движение!$A$124</f>
        <v>46343</v>
      </c>
      <c r="C721">
        <f>Движение!$C$124</f>
        <v>0</v>
      </c>
      <c r="D721" t="s">
        <v>57</v>
      </c>
      <c r="E721">
        <f>Движение!$X$124</f>
        <v>21</v>
      </c>
      <c r="F721">
        <f>N(Движение!$Y$124)</f>
        <v>0</v>
      </c>
      <c r="G721">
        <f>N(Движение!$Z$124)</f>
        <v>0</v>
      </c>
      <c r="H721">
        <f>Движение!$AA$124</f>
        <v>21</v>
      </c>
      <c r="I721" t="str">
        <f t="shared" si="11"/>
        <v/>
      </c>
    </row>
    <row r="722" spans="1:9" x14ac:dyDescent="0.3">
      <c r="A722">
        <v>721</v>
      </c>
      <c r="B722">
        <f>Движение!$A$124</f>
        <v>46343</v>
      </c>
      <c r="C722">
        <f>Движение!$C$124</f>
        <v>0</v>
      </c>
      <c r="D722" t="s">
        <v>59</v>
      </c>
      <c r="E722">
        <f>Движение!$AB$124</f>
        <v>15</v>
      </c>
      <c r="F722">
        <f>N(Движение!$AC$124)</f>
        <v>0</v>
      </c>
      <c r="G722">
        <f>N(Движение!$AD$124)</f>
        <v>0</v>
      </c>
      <c r="H722">
        <f>Движение!$AE$124</f>
        <v>15</v>
      </c>
      <c r="I722" t="str">
        <f t="shared" si="11"/>
        <v/>
      </c>
    </row>
    <row r="723" spans="1:9" x14ac:dyDescent="0.3">
      <c r="A723">
        <v>722</v>
      </c>
      <c r="B723">
        <f>Движение!$A$125</f>
        <v>46344</v>
      </c>
      <c r="C723">
        <f>Движение!$C$125</f>
        <v>0</v>
      </c>
      <c r="D723" t="s">
        <v>45</v>
      </c>
      <c r="E723">
        <f>Движение!$D$125</f>
        <v>26</v>
      </c>
      <c r="F723">
        <f>N(Движение!$E$125)</f>
        <v>0</v>
      </c>
      <c r="G723">
        <f>N(Движение!$F$125)</f>
        <v>0</v>
      </c>
      <c r="H723">
        <f>Движение!$G$125</f>
        <v>26</v>
      </c>
      <c r="I723" t="str">
        <f t="shared" si="11"/>
        <v/>
      </c>
    </row>
    <row r="724" spans="1:9" x14ac:dyDescent="0.3">
      <c r="A724">
        <v>723</v>
      </c>
      <c r="B724">
        <f>Движение!$A$125</f>
        <v>46344</v>
      </c>
      <c r="C724">
        <f>Движение!$C$125</f>
        <v>0</v>
      </c>
      <c r="D724" t="s">
        <v>49</v>
      </c>
      <c r="E724">
        <f>Движение!$H$125</f>
        <v>20</v>
      </c>
      <c r="F724">
        <f>N(Движение!$I$125)</f>
        <v>0</v>
      </c>
      <c r="G724">
        <f>N(Движение!$J$125)</f>
        <v>0</v>
      </c>
      <c r="H724">
        <f>Движение!$K$125</f>
        <v>20</v>
      </c>
      <c r="I724" t="str">
        <f t="shared" si="11"/>
        <v/>
      </c>
    </row>
    <row r="725" spans="1:9" x14ac:dyDescent="0.3">
      <c r="A725">
        <v>724</v>
      </c>
      <c r="B725">
        <f>Движение!$A$125</f>
        <v>46344</v>
      </c>
      <c r="C725">
        <f>Движение!$C$125</f>
        <v>0</v>
      </c>
      <c r="D725" t="s">
        <v>51</v>
      </c>
      <c r="E725">
        <f>Движение!$L$125</f>
        <v>48</v>
      </c>
      <c r="F725">
        <f>N(Движение!$M$125)</f>
        <v>0</v>
      </c>
      <c r="G725">
        <f>N(Движение!$N$125)</f>
        <v>0</v>
      </c>
      <c r="H725">
        <f>Движение!$O$125</f>
        <v>48</v>
      </c>
      <c r="I725" t="str">
        <f t="shared" si="11"/>
        <v/>
      </c>
    </row>
    <row r="726" spans="1:9" x14ac:dyDescent="0.3">
      <c r="A726">
        <v>725</v>
      </c>
      <c r="B726">
        <f>Движение!$A$125</f>
        <v>46344</v>
      </c>
      <c r="C726">
        <f>Движение!$C$125</f>
        <v>0</v>
      </c>
      <c r="D726" t="s">
        <v>54</v>
      </c>
      <c r="E726">
        <f>Движение!$P$125</f>
        <v>13</v>
      </c>
      <c r="F726">
        <f>N(Движение!$Q$125)</f>
        <v>0</v>
      </c>
      <c r="G726">
        <f>N(Движение!$R$125)</f>
        <v>0</v>
      </c>
      <c r="H726">
        <f>Движение!$S$125</f>
        <v>13</v>
      </c>
      <c r="I726" t="str">
        <f t="shared" si="11"/>
        <v/>
      </c>
    </row>
    <row r="727" spans="1:9" x14ac:dyDescent="0.3">
      <c r="A727">
        <v>726</v>
      </c>
      <c r="B727">
        <f>Движение!$A$125</f>
        <v>46344</v>
      </c>
      <c r="C727">
        <f>Движение!$C$125</f>
        <v>0</v>
      </c>
      <c r="D727" t="s">
        <v>56</v>
      </c>
      <c r="E727">
        <f>Движение!$T$125</f>
        <v>18</v>
      </c>
      <c r="F727">
        <f>N(Движение!$U$125)</f>
        <v>0</v>
      </c>
      <c r="G727">
        <f>N(Движение!$V$125)</f>
        <v>0</v>
      </c>
      <c r="H727">
        <f>Движение!$W$125</f>
        <v>18</v>
      </c>
      <c r="I727" t="str">
        <f t="shared" si="11"/>
        <v/>
      </c>
    </row>
    <row r="728" spans="1:9" x14ac:dyDescent="0.3">
      <c r="A728">
        <v>727</v>
      </c>
      <c r="B728">
        <f>Движение!$A$125</f>
        <v>46344</v>
      </c>
      <c r="C728">
        <f>Движение!$C$125</f>
        <v>0</v>
      </c>
      <c r="D728" t="s">
        <v>57</v>
      </c>
      <c r="E728">
        <f>Движение!$X$125</f>
        <v>21</v>
      </c>
      <c r="F728">
        <f>N(Движение!$Y$125)</f>
        <v>0</v>
      </c>
      <c r="G728">
        <f>N(Движение!$Z$125)</f>
        <v>0</v>
      </c>
      <c r="H728">
        <f>Движение!$AA$125</f>
        <v>21</v>
      </c>
      <c r="I728" t="str">
        <f t="shared" si="11"/>
        <v/>
      </c>
    </row>
    <row r="729" spans="1:9" x14ac:dyDescent="0.3">
      <c r="A729">
        <v>728</v>
      </c>
      <c r="B729">
        <f>Движение!$A$125</f>
        <v>46344</v>
      </c>
      <c r="C729">
        <f>Движение!$C$125</f>
        <v>0</v>
      </c>
      <c r="D729" t="s">
        <v>59</v>
      </c>
      <c r="E729">
        <f>Движение!$AB$125</f>
        <v>15</v>
      </c>
      <c r="F729">
        <f>N(Движение!$AC$125)</f>
        <v>0</v>
      </c>
      <c r="G729">
        <f>N(Движение!$AD$125)</f>
        <v>0</v>
      </c>
      <c r="H729">
        <f>Движение!$AE$125</f>
        <v>15</v>
      </c>
      <c r="I729" t="str">
        <f t="shared" si="11"/>
        <v/>
      </c>
    </row>
    <row r="730" spans="1:9" x14ac:dyDescent="0.3">
      <c r="A730">
        <v>729</v>
      </c>
      <c r="B730">
        <f>Движение!$A$126</f>
        <v>46345</v>
      </c>
      <c r="C730">
        <f>Движение!$C$126</f>
        <v>0</v>
      </c>
      <c r="D730" t="s">
        <v>45</v>
      </c>
      <c r="E730">
        <f>Движение!$D$126</f>
        <v>26</v>
      </c>
      <c r="F730">
        <f>N(Движение!$E$126)</f>
        <v>0</v>
      </c>
      <c r="G730">
        <f>N(Движение!$F$126)</f>
        <v>0</v>
      </c>
      <c r="H730">
        <f>Движение!$G$126</f>
        <v>26</v>
      </c>
      <c r="I730" t="str">
        <f t="shared" si="11"/>
        <v/>
      </c>
    </row>
    <row r="731" spans="1:9" x14ac:dyDescent="0.3">
      <c r="A731">
        <v>730</v>
      </c>
      <c r="B731">
        <f>Движение!$A$126</f>
        <v>46345</v>
      </c>
      <c r="C731">
        <f>Движение!$C$126</f>
        <v>0</v>
      </c>
      <c r="D731" t="s">
        <v>49</v>
      </c>
      <c r="E731">
        <f>Движение!$H$126</f>
        <v>20</v>
      </c>
      <c r="F731">
        <f>N(Движение!$I$126)</f>
        <v>0</v>
      </c>
      <c r="G731">
        <f>N(Движение!$J$126)</f>
        <v>0</v>
      </c>
      <c r="H731">
        <f>Движение!$K$126</f>
        <v>20</v>
      </c>
      <c r="I731" t="str">
        <f t="shared" si="11"/>
        <v/>
      </c>
    </row>
    <row r="732" spans="1:9" x14ac:dyDescent="0.3">
      <c r="A732">
        <v>731</v>
      </c>
      <c r="B732">
        <f>Движение!$A$126</f>
        <v>46345</v>
      </c>
      <c r="C732">
        <f>Движение!$C$126</f>
        <v>0</v>
      </c>
      <c r="D732" t="s">
        <v>51</v>
      </c>
      <c r="E732">
        <f>Движение!$L$126</f>
        <v>48</v>
      </c>
      <c r="F732">
        <f>N(Движение!$M$126)</f>
        <v>0</v>
      </c>
      <c r="G732">
        <f>N(Движение!$N$126)</f>
        <v>0</v>
      </c>
      <c r="H732">
        <f>Движение!$O$126</f>
        <v>48</v>
      </c>
      <c r="I732" t="str">
        <f t="shared" si="11"/>
        <v/>
      </c>
    </row>
    <row r="733" spans="1:9" x14ac:dyDescent="0.3">
      <c r="A733">
        <v>732</v>
      </c>
      <c r="B733">
        <f>Движение!$A$126</f>
        <v>46345</v>
      </c>
      <c r="C733">
        <f>Движение!$C$126</f>
        <v>0</v>
      </c>
      <c r="D733" t="s">
        <v>54</v>
      </c>
      <c r="E733">
        <f>Движение!$P$126</f>
        <v>13</v>
      </c>
      <c r="F733">
        <f>N(Движение!$Q$126)</f>
        <v>0</v>
      </c>
      <c r="G733">
        <f>N(Движение!$R$126)</f>
        <v>0</v>
      </c>
      <c r="H733">
        <f>Движение!$S$126</f>
        <v>13</v>
      </c>
      <c r="I733" t="str">
        <f t="shared" si="11"/>
        <v/>
      </c>
    </row>
    <row r="734" spans="1:9" x14ac:dyDescent="0.3">
      <c r="A734">
        <v>733</v>
      </c>
      <c r="B734">
        <f>Движение!$A$126</f>
        <v>46345</v>
      </c>
      <c r="C734">
        <f>Движение!$C$126</f>
        <v>0</v>
      </c>
      <c r="D734" t="s">
        <v>56</v>
      </c>
      <c r="E734">
        <f>Движение!$T$126</f>
        <v>18</v>
      </c>
      <c r="F734">
        <f>N(Движение!$U$126)</f>
        <v>0</v>
      </c>
      <c r="G734">
        <f>N(Движение!$V$126)</f>
        <v>0</v>
      </c>
      <c r="H734">
        <f>Движение!$W$126</f>
        <v>18</v>
      </c>
      <c r="I734" t="str">
        <f t="shared" si="11"/>
        <v/>
      </c>
    </row>
    <row r="735" spans="1:9" x14ac:dyDescent="0.3">
      <c r="A735">
        <v>734</v>
      </c>
      <c r="B735">
        <f>Движение!$A$126</f>
        <v>46345</v>
      </c>
      <c r="C735">
        <f>Движение!$C$126</f>
        <v>0</v>
      </c>
      <c r="D735" t="s">
        <v>57</v>
      </c>
      <c r="E735">
        <f>Движение!$X$126</f>
        <v>21</v>
      </c>
      <c r="F735">
        <f>N(Движение!$Y$126)</f>
        <v>0</v>
      </c>
      <c r="G735">
        <f>N(Движение!$Z$126)</f>
        <v>0</v>
      </c>
      <c r="H735">
        <f>Движение!$AA$126</f>
        <v>21</v>
      </c>
      <c r="I735" t="str">
        <f t="shared" si="11"/>
        <v/>
      </c>
    </row>
    <row r="736" spans="1:9" x14ac:dyDescent="0.3">
      <c r="A736">
        <v>735</v>
      </c>
      <c r="B736">
        <f>Движение!$A$126</f>
        <v>46345</v>
      </c>
      <c r="C736">
        <f>Движение!$C$126</f>
        <v>0</v>
      </c>
      <c r="D736" t="s">
        <v>59</v>
      </c>
      <c r="E736">
        <f>Движение!$AB$126</f>
        <v>15</v>
      </c>
      <c r="F736">
        <f>N(Движение!$AC$126)</f>
        <v>0</v>
      </c>
      <c r="G736">
        <f>N(Движение!$AD$126)</f>
        <v>0</v>
      </c>
      <c r="H736">
        <f>Движение!$AE$126</f>
        <v>15</v>
      </c>
      <c r="I736" t="str">
        <f t="shared" si="11"/>
        <v/>
      </c>
    </row>
    <row r="737" spans="1:9" x14ac:dyDescent="0.3">
      <c r="A737">
        <v>736</v>
      </c>
      <c r="B737">
        <f>Движение!$A$127</f>
        <v>46346</v>
      </c>
      <c r="C737">
        <f>Движение!$C$127</f>
        <v>0</v>
      </c>
      <c r="D737" t="s">
        <v>45</v>
      </c>
      <c r="E737">
        <f>Движение!$D$127</f>
        <v>26</v>
      </c>
      <c r="F737">
        <f>N(Движение!$E$127)</f>
        <v>0</v>
      </c>
      <c r="G737">
        <f>N(Движение!$F$127)</f>
        <v>0</v>
      </c>
      <c r="H737">
        <f>Движение!$G$127</f>
        <v>26</v>
      </c>
      <c r="I737" t="str">
        <f t="shared" si="11"/>
        <v/>
      </c>
    </row>
    <row r="738" spans="1:9" x14ac:dyDescent="0.3">
      <c r="A738">
        <v>737</v>
      </c>
      <c r="B738">
        <f>Движение!$A$127</f>
        <v>46346</v>
      </c>
      <c r="C738">
        <f>Движение!$C$127</f>
        <v>0</v>
      </c>
      <c r="D738" t="s">
        <v>49</v>
      </c>
      <c r="E738">
        <f>Движение!$H$127</f>
        <v>20</v>
      </c>
      <c r="F738">
        <f>N(Движение!$I$127)</f>
        <v>0</v>
      </c>
      <c r="G738">
        <f>N(Движение!$J$127)</f>
        <v>0</v>
      </c>
      <c r="H738">
        <f>Движение!$K$127</f>
        <v>20</v>
      </c>
      <c r="I738" t="str">
        <f t="shared" si="11"/>
        <v/>
      </c>
    </row>
    <row r="739" spans="1:9" x14ac:dyDescent="0.3">
      <c r="A739">
        <v>738</v>
      </c>
      <c r="B739">
        <f>Движение!$A$127</f>
        <v>46346</v>
      </c>
      <c r="C739">
        <f>Движение!$C$127</f>
        <v>0</v>
      </c>
      <c r="D739" t="s">
        <v>51</v>
      </c>
      <c r="E739">
        <f>Движение!$L$127</f>
        <v>48</v>
      </c>
      <c r="F739">
        <f>N(Движение!$M$127)</f>
        <v>0</v>
      </c>
      <c r="G739">
        <f>N(Движение!$N$127)</f>
        <v>0</v>
      </c>
      <c r="H739">
        <f>Движение!$O$127</f>
        <v>48</v>
      </c>
      <c r="I739" t="str">
        <f t="shared" si="11"/>
        <v/>
      </c>
    </row>
    <row r="740" spans="1:9" x14ac:dyDescent="0.3">
      <c r="A740">
        <v>739</v>
      </c>
      <c r="B740">
        <f>Движение!$A$127</f>
        <v>46346</v>
      </c>
      <c r="C740">
        <f>Движение!$C$127</f>
        <v>0</v>
      </c>
      <c r="D740" t="s">
        <v>54</v>
      </c>
      <c r="E740">
        <f>Движение!$P$127</f>
        <v>13</v>
      </c>
      <c r="F740">
        <f>N(Движение!$Q$127)</f>
        <v>0</v>
      </c>
      <c r="G740">
        <f>N(Движение!$R$127)</f>
        <v>0</v>
      </c>
      <c r="H740">
        <f>Движение!$S$127</f>
        <v>13</v>
      </c>
      <c r="I740" t="str">
        <f t="shared" si="11"/>
        <v/>
      </c>
    </row>
    <row r="741" spans="1:9" x14ac:dyDescent="0.3">
      <c r="A741">
        <v>740</v>
      </c>
      <c r="B741">
        <f>Движение!$A$127</f>
        <v>46346</v>
      </c>
      <c r="C741">
        <f>Движение!$C$127</f>
        <v>0</v>
      </c>
      <c r="D741" t="s">
        <v>56</v>
      </c>
      <c r="E741">
        <f>Движение!$T$127</f>
        <v>18</v>
      </c>
      <c r="F741">
        <f>N(Движение!$U$127)</f>
        <v>0</v>
      </c>
      <c r="G741">
        <f>N(Движение!$V$127)</f>
        <v>0</v>
      </c>
      <c r="H741">
        <f>Движение!$W$127</f>
        <v>18</v>
      </c>
      <c r="I741" t="str">
        <f t="shared" si="11"/>
        <v/>
      </c>
    </row>
    <row r="742" spans="1:9" x14ac:dyDescent="0.3">
      <c r="A742">
        <v>741</v>
      </c>
      <c r="B742">
        <f>Движение!$A$127</f>
        <v>46346</v>
      </c>
      <c r="C742">
        <f>Движение!$C$127</f>
        <v>0</v>
      </c>
      <c r="D742" t="s">
        <v>57</v>
      </c>
      <c r="E742">
        <f>Движение!$X$127</f>
        <v>21</v>
      </c>
      <c r="F742">
        <f>N(Движение!$Y$127)</f>
        <v>0</v>
      </c>
      <c r="G742">
        <f>N(Движение!$Z$127)</f>
        <v>0</v>
      </c>
      <c r="H742">
        <f>Движение!$AA$127</f>
        <v>21</v>
      </c>
      <c r="I742" t="str">
        <f t="shared" si="11"/>
        <v/>
      </c>
    </row>
    <row r="743" spans="1:9" x14ac:dyDescent="0.3">
      <c r="A743">
        <v>742</v>
      </c>
      <c r="B743">
        <f>Движение!$A$127</f>
        <v>46346</v>
      </c>
      <c r="C743">
        <f>Движение!$C$127</f>
        <v>0</v>
      </c>
      <c r="D743" t="s">
        <v>59</v>
      </c>
      <c r="E743">
        <f>Движение!$AB$127</f>
        <v>15</v>
      </c>
      <c r="F743">
        <f>N(Движение!$AC$127)</f>
        <v>0</v>
      </c>
      <c r="G743">
        <f>N(Движение!$AD$127)</f>
        <v>0</v>
      </c>
      <c r="H743">
        <f>Движение!$AE$127</f>
        <v>15</v>
      </c>
      <c r="I743" t="str">
        <f t="shared" si="11"/>
        <v/>
      </c>
    </row>
    <row r="744" spans="1:9" x14ac:dyDescent="0.3">
      <c r="A744">
        <v>743</v>
      </c>
      <c r="B744">
        <f>Движение!$A$128</f>
        <v>46347</v>
      </c>
      <c r="C744">
        <f>Движение!$C$128</f>
        <v>0</v>
      </c>
      <c r="D744" t="s">
        <v>45</v>
      </c>
      <c r="E744">
        <f>Движение!$D$128</f>
        <v>26</v>
      </c>
      <c r="F744">
        <f>N(Движение!$E$128)</f>
        <v>0</v>
      </c>
      <c r="G744">
        <f>N(Движение!$F$128)</f>
        <v>0</v>
      </c>
      <c r="H744">
        <f>Движение!$G$128</f>
        <v>26</v>
      </c>
      <c r="I744" t="str">
        <f t="shared" si="11"/>
        <v/>
      </c>
    </row>
    <row r="745" spans="1:9" x14ac:dyDescent="0.3">
      <c r="A745">
        <v>744</v>
      </c>
      <c r="B745">
        <f>Движение!$A$128</f>
        <v>46347</v>
      </c>
      <c r="C745">
        <f>Движение!$C$128</f>
        <v>0</v>
      </c>
      <c r="D745" t="s">
        <v>49</v>
      </c>
      <c r="E745">
        <f>Движение!$H$128</f>
        <v>20</v>
      </c>
      <c r="F745">
        <f>N(Движение!$I$128)</f>
        <v>0</v>
      </c>
      <c r="G745">
        <f>N(Движение!$J$128)</f>
        <v>0</v>
      </c>
      <c r="H745">
        <f>Движение!$K$128</f>
        <v>20</v>
      </c>
      <c r="I745" t="str">
        <f t="shared" si="11"/>
        <v/>
      </c>
    </row>
    <row r="746" spans="1:9" x14ac:dyDescent="0.3">
      <c r="A746">
        <v>745</v>
      </c>
      <c r="B746">
        <f>Движение!$A$128</f>
        <v>46347</v>
      </c>
      <c r="C746">
        <f>Движение!$C$128</f>
        <v>0</v>
      </c>
      <c r="D746" t="s">
        <v>51</v>
      </c>
      <c r="E746">
        <f>Движение!$L$128</f>
        <v>48</v>
      </c>
      <c r="F746">
        <f>N(Движение!$M$128)</f>
        <v>0</v>
      </c>
      <c r="G746">
        <f>N(Движение!$N$128)</f>
        <v>0</v>
      </c>
      <c r="H746">
        <f>Движение!$O$128</f>
        <v>48</v>
      </c>
      <c r="I746" t="str">
        <f t="shared" si="11"/>
        <v/>
      </c>
    </row>
    <row r="747" spans="1:9" x14ac:dyDescent="0.3">
      <c r="A747">
        <v>746</v>
      </c>
      <c r="B747">
        <f>Движение!$A$128</f>
        <v>46347</v>
      </c>
      <c r="C747">
        <f>Движение!$C$128</f>
        <v>0</v>
      </c>
      <c r="D747" t="s">
        <v>54</v>
      </c>
      <c r="E747">
        <f>Движение!$P$128</f>
        <v>13</v>
      </c>
      <c r="F747">
        <f>N(Движение!$Q$128)</f>
        <v>0</v>
      </c>
      <c r="G747">
        <f>N(Движение!$R$128)</f>
        <v>0</v>
      </c>
      <c r="H747">
        <f>Движение!$S$128</f>
        <v>13</v>
      </c>
      <c r="I747" t="str">
        <f t="shared" si="11"/>
        <v/>
      </c>
    </row>
    <row r="748" spans="1:9" x14ac:dyDescent="0.3">
      <c r="A748">
        <v>747</v>
      </c>
      <c r="B748">
        <f>Движение!$A$128</f>
        <v>46347</v>
      </c>
      <c r="C748">
        <f>Движение!$C$128</f>
        <v>0</v>
      </c>
      <c r="D748" t="s">
        <v>56</v>
      </c>
      <c r="E748">
        <f>Движение!$T$128</f>
        <v>18</v>
      </c>
      <c r="F748">
        <f>N(Движение!$U$128)</f>
        <v>0</v>
      </c>
      <c r="G748">
        <f>N(Движение!$V$128)</f>
        <v>0</v>
      </c>
      <c r="H748">
        <f>Движение!$W$128</f>
        <v>18</v>
      </c>
      <c r="I748" t="str">
        <f t="shared" si="11"/>
        <v/>
      </c>
    </row>
    <row r="749" spans="1:9" x14ac:dyDescent="0.3">
      <c r="A749">
        <v>748</v>
      </c>
      <c r="B749">
        <f>Движение!$A$128</f>
        <v>46347</v>
      </c>
      <c r="C749">
        <f>Движение!$C$128</f>
        <v>0</v>
      </c>
      <c r="D749" t="s">
        <v>57</v>
      </c>
      <c r="E749">
        <f>Движение!$X$128</f>
        <v>21</v>
      </c>
      <c r="F749">
        <f>N(Движение!$Y$128)</f>
        <v>0</v>
      </c>
      <c r="G749">
        <f>N(Движение!$Z$128)</f>
        <v>0</v>
      </c>
      <c r="H749">
        <f>Движение!$AA$128</f>
        <v>21</v>
      </c>
      <c r="I749" t="str">
        <f t="shared" si="11"/>
        <v/>
      </c>
    </row>
    <row r="750" spans="1:9" x14ac:dyDescent="0.3">
      <c r="A750">
        <v>749</v>
      </c>
      <c r="B750">
        <f>Движение!$A$128</f>
        <v>46347</v>
      </c>
      <c r="C750">
        <f>Движение!$C$128</f>
        <v>0</v>
      </c>
      <c r="D750" t="s">
        <v>59</v>
      </c>
      <c r="E750">
        <f>Движение!$AB$128</f>
        <v>15</v>
      </c>
      <c r="F750">
        <f>N(Движение!$AC$128)</f>
        <v>0</v>
      </c>
      <c r="G750">
        <f>N(Движение!$AD$128)</f>
        <v>0</v>
      </c>
      <c r="H750">
        <f>Движение!$AE$128</f>
        <v>15</v>
      </c>
      <c r="I750" t="str">
        <f t="shared" si="11"/>
        <v/>
      </c>
    </row>
    <row r="751" spans="1:9" x14ac:dyDescent="0.3">
      <c r="A751">
        <v>750</v>
      </c>
      <c r="B751">
        <f>Движение!$A$129</f>
        <v>46348</v>
      </c>
      <c r="C751">
        <f>Движение!$C$129</f>
        <v>0</v>
      </c>
      <c r="D751" t="s">
        <v>45</v>
      </c>
      <c r="E751">
        <f>Движение!$D$129</f>
        <v>26</v>
      </c>
      <c r="F751">
        <f>N(Движение!$E$129)</f>
        <v>0</v>
      </c>
      <c r="G751">
        <f>N(Движение!$F$129)</f>
        <v>0</v>
      </c>
      <c r="H751">
        <f>Движение!$G$129</f>
        <v>26</v>
      </c>
      <c r="I751" t="str">
        <f t="shared" si="11"/>
        <v/>
      </c>
    </row>
    <row r="752" spans="1:9" x14ac:dyDescent="0.3">
      <c r="A752">
        <v>751</v>
      </c>
      <c r="B752">
        <f>Движение!$A$129</f>
        <v>46348</v>
      </c>
      <c r="C752">
        <f>Движение!$C$129</f>
        <v>0</v>
      </c>
      <c r="D752" t="s">
        <v>49</v>
      </c>
      <c r="E752">
        <f>Движение!$H$129</f>
        <v>20</v>
      </c>
      <c r="F752">
        <f>N(Движение!$I$129)</f>
        <v>0</v>
      </c>
      <c r="G752">
        <f>N(Движение!$J$129)</f>
        <v>0</v>
      </c>
      <c r="H752">
        <f>Движение!$K$129</f>
        <v>20</v>
      </c>
      <c r="I752" t="str">
        <f t="shared" si="11"/>
        <v/>
      </c>
    </row>
    <row r="753" spans="1:9" x14ac:dyDescent="0.3">
      <c r="A753">
        <v>752</v>
      </c>
      <c r="B753">
        <f>Движение!$A$129</f>
        <v>46348</v>
      </c>
      <c r="C753">
        <f>Движение!$C$129</f>
        <v>0</v>
      </c>
      <c r="D753" t="s">
        <v>51</v>
      </c>
      <c r="E753">
        <f>Движение!$L$129</f>
        <v>48</v>
      </c>
      <c r="F753">
        <f>N(Движение!$M$129)</f>
        <v>0</v>
      </c>
      <c r="G753">
        <f>N(Движение!$N$129)</f>
        <v>0</v>
      </c>
      <c r="H753">
        <f>Движение!$O$129</f>
        <v>48</v>
      </c>
      <c r="I753" t="str">
        <f t="shared" si="11"/>
        <v/>
      </c>
    </row>
    <row r="754" spans="1:9" x14ac:dyDescent="0.3">
      <c r="A754">
        <v>753</v>
      </c>
      <c r="B754">
        <f>Движение!$A$129</f>
        <v>46348</v>
      </c>
      <c r="C754">
        <f>Движение!$C$129</f>
        <v>0</v>
      </c>
      <c r="D754" t="s">
        <v>54</v>
      </c>
      <c r="E754">
        <f>Движение!$P$129</f>
        <v>13</v>
      </c>
      <c r="F754">
        <f>N(Движение!$Q$129)</f>
        <v>0</v>
      </c>
      <c r="G754">
        <f>N(Движение!$R$129)</f>
        <v>0</v>
      </c>
      <c r="H754">
        <f>Движение!$S$129</f>
        <v>13</v>
      </c>
      <c r="I754" t="str">
        <f t="shared" si="11"/>
        <v/>
      </c>
    </row>
    <row r="755" spans="1:9" x14ac:dyDescent="0.3">
      <c r="A755">
        <v>754</v>
      </c>
      <c r="B755">
        <f>Движение!$A$129</f>
        <v>46348</v>
      </c>
      <c r="C755">
        <f>Движение!$C$129</f>
        <v>0</v>
      </c>
      <c r="D755" t="s">
        <v>56</v>
      </c>
      <c r="E755">
        <f>Движение!$T$129</f>
        <v>18</v>
      </c>
      <c r="F755">
        <f>N(Движение!$U$129)</f>
        <v>0</v>
      </c>
      <c r="G755">
        <f>N(Движение!$V$129)</f>
        <v>0</v>
      </c>
      <c r="H755">
        <f>Движение!$W$129</f>
        <v>18</v>
      </c>
      <c r="I755" t="str">
        <f t="shared" si="11"/>
        <v/>
      </c>
    </row>
    <row r="756" spans="1:9" x14ac:dyDescent="0.3">
      <c r="A756">
        <v>755</v>
      </c>
      <c r="B756">
        <f>Движение!$A$129</f>
        <v>46348</v>
      </c>
      <c r="C756">
        <f>Движение!$C$129</f>
        <v>0</v>
      </c>
      <c r="D756" t="s">
        <v>57</v>
      </c>
      <c r="E756">
        <f>Движение!$X$129</f>
        <v>21</v>
      </c>
      <c r="F756">
        <f>N(Движение!$Y$129)</f>
        <v>0</v>
      </c>
      <c r="G756">
        <f>N(Движение!$Z$129)</f>
        <v>0</v>
      </c>
      <c r="H756">
        <f>Движение!$AA$129</f>
        <v>21</v>
      </c>
      <c r="I756" t="str">
        <f t="shared" si="11"/>
        <v/>
      </c>
    </row>
    <row r="757" spans="1:9" x14ac:dyDescent="0.3">
      <c r="A757">
        <v>756</v>
      </c>
      <c r="B757">
        <f>Движение!$A$129</f>
        <v>46348</v>
      </c>
      <c r="C757">
        <f>Движение!$C$129</f>
        <v>0</v>
      </c>
      <c r="D757" t="s">
        <v>59</v>
      </c>
      <c r="E757">
        <f>Движение!$AB$129</f>
        <v>15</v>
      </c>
      <c r="F757">
        <f>N(Движение!$AC$129)</f>
        <v>0</v>
      </c>
      <c r="G757">
        <f>N(Движение!$AD$129)</f>
        <v>0</v>
      </c>
      <c r="H757">
        <f>Движение!$AE$129</f>
        <v>15</v>
      </c>
      <c r="I757" t="str">
        <f t="shared" si="11"/>
        <v/>
      </c>
    </row>
    <row r="758" spans="1:9" x14ac:dyDescent="0.3">
      <c r="A758">
        <v>757</v>
      </c>
      <c r="B758">
        <f>Движение!$A$130</f>
        <v>46349</v>
      </c>
      <c r="C758">
        <f>Движение!$C$130</f>
        <v>0</v>
      </c>
      <c r="D758" t="s">
        <v>45</v>
      </c>
      <c r="E758">
        <f>Движение!$D$130</f>
        <v>26</v>
      </c>
      <c r="F758">
        <f>N(Движение!$E$130)</f>
        <v>0</v>
      </c>
      <c r="G758">
        <f>N(Движение!$F$130)</f>
        <v>0</v>
      </c>
      <c r="H758">
        <f>Движение!$G$130</f>
        <v>26</v>
      </c>
      <c r="I758" t="str">
        <f t="shared" si="11"/>
        <v/>
      </c>
    </row>
    <row r="759" spans="1:9" x14ac:dyDescent="0.3">
      <c r="A759">
        <v>758</v>
      </c>
      <c r="B759">
        <f>Движение!$A$130</f>
        <v>46349</v>
      </c>
      <c r="C759">
        <f>Движение!$C$130</f>
        <v>0</v>
      </c>
      <c r="D759" t="s">
        <v>49</v>
      </c>
      <c r="E759">
        <f>Движение!$H$130</f>
        <v>20</v>
      </c>
      <c r="F759">
        <f>N(Движение!$I$130)</f>
        <v>0</v>
      </c>
      <c r="G759">
        <f>N(Движение!$J$130)</f>
        <v>0</v>
      </c>
      <c r="H759">
        <f>Движение!$K$130</f>
        <v>20</v>
      </c>
      <c r="I759" t="str">
        <f t="shared" si="11"/>
        <v/>
      </c>
    </row>
    <row r="760" spans="1:9" x14ac:dyDescent="0.3">
      <c r="A760">
        <v>759</v>
      </c>
      <c r="B760">
        <f>Движение!$A$130</f>
        <v>46349</v>
      </c>
      <c r="C760">
        <f>Движение!$C$130</f>
        <v>0</v>
      </c>
      <c r="D760" t="s">
        <v>51</v>
      </c>
      <c r="E760">
        <f>Движение!$L$130</f>
        <v>48</v>
      </c>
      <c r="F760">
        <f>N(Движение!$M$130)</f>
        <v>0</v>
      </c>
      <c r="G760">
        <f>N(Движение!$N$130)</f>
        <v>0</v>
      </c>
      <c r="H760">
        <f>Движение!$O$130</f>
        <v>48</v>
      </c>
      <c r="I760" t="str">
        <f t="shared" si="11"/>
        <v/>
      </c>
    </row>
    <row r="761" spans="1:9" x14ac:dyDescent="0.3">
      <c r="A761">
        <v>760</v>
      </c>
      <c r="B761">
        <f>Движение!$A$130</f>
        <v>46349</v>
      </c>
      <c r="C761">
        <f>Движение!$C$130</f>
        <v>0</v>
      </c>
      <c r="D761" t="s">
        <v>54</v>
      </c>
      <c r="E761">
        <f>Движение!$P$130</f>
        <v>13</v>
      </c>
      <c r="F761">
        <f>N(Движение!$Q$130)</f>
        <v>0</v>
      </c>
      <c r="G761">
        <f>N(Движение!$R$130)</f>
        <v>0</v>
      </c>
      <c r="H761">
        <f>Движение!$S$130</f>
        <v>13</v>
      </c>
      <c r="I761" t="str">
        <f t="shared" si="11"/>
        <v/>
      </c>
    </row>
    <row r="762" spans="1:9" x14ac:dyDescent="0.3">
      <c r="A762">
        <v>761</v>
      </c>
      <c r="B762">
        <f>Движение!$A$130</f>
        <v>46349</v>
      </c>
      <c r="C762">
        <f>Движение!$C$130</f>
        <v>0</v>
      </c>
      <c r="D762" t="s">
        <v>56</v>
      </c>
      <c r="E762">
        <f>Движение!$T$130</f>
        <v>18</v>
      </c>
      <c r="F762">
        <f>N(Движение!$U$130)</f>
        <v>0</v>
      </c>
      <c r="G762">
        <f>N(Движение!$V$130)</f>
        <v>0</v>
      </c>
      <c r="H762">
        <f>Движение!$W$130</f>
        <v>18</v>
      </c>
      <c r="I762" t="str">
        <f t="shared" si="11"/>
        <v/>
      </c>
    </row>
    <row r="763" spans="1:9" x14ac:dyDescent="0.3">
      <c r="A763">
        <v>762</v>
      </c>
      <c r="B763">
        <f>Движение!$A$130</f>
        <v>46349</v>
      </c>
      <c r="C763">
        <f>Движение!$C$130</f>
        <v>0</v>
      </c>
      <c r="D763" t="s">
        <v>57</v>
      </c>
      <c r="E763">
        <f>Движение!$X$130</f>
        <v>21</v>
      </c>
      <c r="F763">
        <f>N(Движение!$Y$130)</f>
        <v>0</v>
      </c>
      <c r="G763">
        <f>N(Движение!$Z$130)</f>
        <v>0</v>
      </c>
      <c r="H763">
        <f>Движение!$AA$130</f>
        <v>21</v>
      </c>
      <c r="I763" t="str">
        <f t="shared" si="11"/>
        <v/>
      </c>
    </row>
    <row r="764" spans="1:9" x14ac:dyDescent="0.3">
      <c r="A764">
        <v>763</v>
      </c>
      <c r="B764">
        <f>Движение!$A$130</f>
        <v>46349</v>
      </c>
      <c r="C764">
        <f>Движение!$C$130</f>
        <v>0</v>
      </c>
      <c r="D764" t="s">
        <v>59</v>
      </c>
      <c r="E764">
        <f>Движение!$AB$130</f>
        <v>15</v>
      </c>
      <c r="F764">
        <f>N(Движение!$AC$130)</f>
        <v>0</v>
      </c>
      <c r="G764">
        <f>N(Движение!$AD$130)</f>
        <v>0</v>
      </c>
      <c r="H764">
        <f>Движение!$AE$130</f>
        <v>15</v>
      </c>
      <c r="I764" t="str">
        <f t="shared" si="11"/>
        <v/>
      </c>
    </row>
    <row r="765" spans="1:9" x14ac:dyDescent="0.3">
      <c r="A765">
        <v>764</v>
      </c>
      <c r="B765">
        <f>Движение!$A$131</f>
        <v>46350</v>
      </c>
      <c r="C765">
        <f>Движение!$C$131</f>
        <v>0</v>
      </c>
      <c r="D765" t="s">
        <v>45</v>
      </c>
      <c r="E765">
        <f>Движение!$D$131</f>
        <v>26</v>
      </c>
      <c r="F765">
        <f>N(Движение!$E$131)</f>
        <v>0</v>
      </c>
      <c r="G765">
        <f>N(Движение!$F$131)</f>
        <v>0</v>
      </c>
      <c r="H765">
        <f>Движение!$G$131</f>
        <v>26</v>
      </c>
      <c r="I765" t="str">
        <f t="shared" si="11"/>
        <v/>
      </c>
    </row>
    <row r="766" spans="1:9" x14ac:dyDescent="0.3">
      <c r="A766">
        <v>765</v>
      </c>
      <c r="B766">
        <f>Движение!$A$131</f>
        <v>46350</v>
      </c>
      <c r="C766">
        <f>Движение!$C$131</f>
        <v>0</v>
      </c>
      <c r="D766" t="s">
        <v>49</v>
      </c>
      <c r="E766">
        <f>Движение!$H$131</f>
        <v>20</v>
      </c>
      <c r="F766">
        <f>N(Движение!$I$131)</f>
        <v>0</v>
      </c>
      <c r="G766">
        <f>N(Движение!$J$131)</f>
        <v>0</v>
      </c>
      <c r="H766">
        <f>Движение!$K$131</f>
        <v>20</v>
      </c>
      <c r="I766" t="str">
        <f t="shared" si="11"/>
        <v/>
      </c>
    </row>
    <row r="767" spans="1:9" x14ac:dyDescent="0.3">
      <c r="A767">
        <v>766</v>
      </c>
      <c r="B767">
        <f>Движение!$A$131</f>
        <v>46350</v>
      </c>
      <c r="C767">
        <f>Движение!$C$131</f>
        <v>0</v>
      </c>
      <c r="D767" t="s">
        <v>51</v>
      </c>
      <c r="E767">
        <f>Движение!$L$131</f>
        <v>48</v>
      </c>
      <c r="F767">
        <f>N(Движение!$M$131)</f>
        <v>0</v>
      </c>
      <c r="G767">
        <f>N(Движение!$N$131)</f>
        <v>0</v>
      </c>
      <c r="H767">
        <f>Движение!$O$131</f>
        <v>48</v>
      </c>
      <c r="I767" t="str">
        <f t="shared" si="11"/>
        <v/>
      </c>
    </row>
    <row r="768" spans="1:9" x14ac:dyDescent="0.3">
      <c r="A768">
        <v>767</v>
      </c>
      <c r="B768">
        <f>Движение!$A$131</f>
        <v>46350</v>
      </c>
      <c r="C768">
        <f>Движение!$C$131</f>
        <v>0</v>
      </c>
      <c r="D768" t="s">
        <v>54</v>
      </c>
      <c r="E768">
        <f>Движение!$P$131</f>
        <v>13</v>
      </c>
      <c r="F768">
        <f>N(Движение!$Q$131)</f>
        <v>0</v>
      </c>
      <c r="G768">
        <f>N(Движение!$R$131)</f>
        <v>0</v>
      </c>
      <c r="H768">
        <f>Движение!$S$131</f>
        <v>13</v>
      </c>
      <c r="I768" t="str">
        <f t="shared" si="11"/>
        <v/>
      </c>
    </row>
    <row r="769" spans="1:9" x14ac:dyDescent="0.3">
      <c r="A769">
        <v>768</v>
      </c>
      <c r="B769">
        <f>Движение!$A$131</f>
        <v>46350</v>
      </c>
      <c r="C769">
        <f>Движение!$C$131</f>
        <v>0</v>
      </c>
      <c r="D769" t="s">
        <v>56</v>
      </c>
      <c r="E769">
        <f>Движение!$T$131</f>
        <v>18</v>
      </c>
      <c r="F769">
        <f>N(Движение!$U$131)</f>
        <v>0</v>
      </c>
      <c r="G769">
        <f>N(Движение!$V$131)</f>
        <v>0</v>
      </c>
      <c r="H769">
        <f>Движение!$W$131</f>
        <v>18</v>
      </c>
      <c r="I769" t="str">
        <f t="shared" si="11"/>
        <v/>
      </c>
    </row>
    <row r="770" spans="1:9" x14ac:dyDescent="0.3">
      <c r="A770">
        <v>769</v>
      </c>
      <c r="B770">
        <f>Движение!$A$131</f>
        <v>46350</v>
      </c>
      <c r="C770">
        <f>Движение!$C$131</f>
        <v>0</v>
      </c>
      <c r="D770" t="s">
        <v>57</v>
      </c>
      <c r="E770">
        <f>Движение!$X$131</f>
        <v>21</v>
      </c>
      <c r="F770">
        <f>N(Движение!$Y$131)</f>
        <v>0</v>
      </c>
      <c r="G770">
        <f>N(Движение!$Z$131)</f>
        <v>0</v>
      </c>
      <c r="H770">
        <f>Движение!$AA$131</f>
        <v>21</v>
      </c>
      <c r="I770" t="str">
        <f t="shared" ref="I770:I833" si="12">IF($F770&gt;0,TEXT($B770,"dd.mm")&amp;"_"&amp;$D770,"")</f>
        <v/>
      </c>
    </row>
    <row r="771" spans="1:9" x14ac:dyDescent="0.3">
      <c r="A771">
        <v>770</v>
      </c>
      <c r="B771">
        <f>Движение!$A$131</f>
        <v>46350</v>
      </c>
      <c r="C771">
        <f>Движение!$C$131</f>
        <v>0</v>
      </c>
      <c r="D771" t="s">
        <v>59</v>
      </c>
      <c r="E771">
        <f>Движение!$AB$131</f>
        <v>15</v>
      </c>
      <c r="F771">
        <f>N(Движение!$AC$131)</f>
        <v>0</v>
      </c>
      <c r="G771">
        <f>N(Движение!$AD$131)</f>
        <v>0</v>
      </c>
      <c r="H771">
        <f>Движение!$AE$131</f>
        <v>15</v>
      </c>
      <c r="I771" t="str">
        <f t="shared" si="12"/>
        <v/>
      </c>
    </row>
    <row r="772" spans="1:9" x14ac:dyDescent="0.3">
      <c r="A772">
        <v>771</v>
      </c>
      <c r="B772">
        <f>Движение!$A$132</f>
        <v>46351</v>
      </c>
      <c r="C772">
        <f>Движение!$C$132</f>
        <v>0</v>
      </c>
      <c r="D772" t="s">
        <v>45</v>
      </c>
      <c r="E772">
        <f>Движение!$D$132</f>
        <v>26</v>
      </c>
      <c r="F772">
        <f>N(Движение!$E$132)</f>
        <v>0</v>
      </c>
      <c r="G772">
        <f>N(Движение!$F$132)</f>
        <v>0</v>
      </c>
      <c r="H772">
        <f>Движение!$G$132</f>
        <v>26</v>
      </c>
      <c r="I772" t="str">
        <f t="shared" si="12"/>
        <v/>
      </c>
    </row>
    <row r="773" spans="1:9" x14ac:dyDescent="0.3">
      <c r="A773">
        <v>772</v>
      </c>
      <c r="B773">
        <f>Движение!$A$132</f>
        <v>46351</v>
      </c>
      <c r="C773">
        <f>Движение!$C$132</f>
        <v>0</v>
      </c>
      <c r="D773" t="s">
        <v>49</v>
      </c>
      <c r="E773">
        <f>Движение!$H$132</f>
        <v>20</v>
      </c>
      <c r="F773">
        <f>N(Движение!$I$132)</f>
        <v>0</v>
      </c>
      <c r="G773">
        <f>N(Движение!$J$132)</f>
        <v>0</v>
      </c>
      <c r="H773">
        <f>Движение!$K$132</f>
        <v>20</v>
      </c>
      <c r="I773" t="str">
        <f t="shared" si="12"/>
        <v/>
      </c>
    </row>
    <row r="774" spans="1:9" x14ac:dyDescent="0.3">
      <c r="A774">
        <v>773</v>
      </c>
      <c r="B774">
        <f>Движение!$A$132</f>
        <v>46351</v>
      </c>
      <c r="C774">
        <f>Движение!$C$132</f>
        <v>0</v>
      </c>
      <c r="D774" t="s">
        <v>51</v>
      </c>
      <c r="E774">
        <f>Движение!$L$132</f>
        <v>48</v>
      </c>
      <c r="F774">
        <f>N(Движение!$M$132)</f>
        <v>0</v>
      </c>
      <c r="G774">
        <f>N(Движение!$N$132)</f>
        <v>0</v>
      </c>
      <c r="H774">
        <f>Движение!$O$132</f>
        <v>48</v>
      </c>
      <c r="I774" t="str">
        <f t="shared" si="12"/>
        <v/>
      </c>
    </row>
    <row r="775" spans="1:9" x14ac:dyDescent="0.3">
      <c r="A775">
        <v>774</v>
      </c>
      <c r="B775">
        <f>Движение!$A$132</f>
        <v>46351</v>
      </c>
      <c r="C775">
        <f>Движение!$C$132</f>
        <v>0</v>
      </c>
      <c r="D775" t="s">
        <v>54</v>
      </c>
      <c r="E775">
        <f>Движение!$P$132</f>
        <v>13</v>
      </c>
      <c r="F775">
        <f>N(Движение!$Q$132)</f>
        <v>0</v>
      </c>
      <c r="G775">
        <f>N(Движение!$R$132)</f>
        <v>0</v>
      </c>
      <c r="H775">
        <f>Движение!$S$132</f>
        <v>13</v>
      </c>
      <c r="I775" t="str">
        <f t="shared" si="12"/>
        <v/>
      </c>
    </row>
    <row r="776" spans="1:9" x14ac:dyDescent="0.3">
      <c r="A776">
        <v>775</v>
      </c>
      <c r="B776">
        <f>Движение!$A$132</f>
        <v>46351</v>
      </c>
      <c r="C776">
        <f>Движение!$C$132</f>
        <v>0</v>
      </c>
      <c r="D776" t="s">
        <v>56</v>
      </c>
      <c r="E776">
        <f>Движение!$T$132</f>
        <v>18</v>
      </c>
      <c r="F776">
        <f>N(Движение!$U$132)</f>
        <v>0</v>
      </c>
      <c r="G776">
        <f>N(Движение!$V$132)</f>
        <v>0</v>
      </c>
      <c r="H776">
        <f>Движение!$W$132</f>
        <v>18</v>
      </c>
      <c r="I776" t="str">
        <f t="shared" si="12"/>
        <v/>
      </c>
    </row>
    <row r="777" spans="1:9" x14ac:dyDescent="0.3">
      <c r="A777">
        <v>776</v>
      </c>
      <c r="B777">
        <f>Движение!$A$132</f>
        <v>46351</v>
      </c>
      <c r="C777">
        <f>Движение!$C$132</f>
        <v>0</v>
      </c>
      <c r="D777" t="s">
        <v>57</v>
      </c>
      <c r="E777">
        <f>Движение!$X$132</f>
        <v>21</v>
      </c>
      <c r="F777">
        <f>N(Движение!$Y$132)</f>
        <v>0</v>
      </c>
      <c r="G777">
        <f>N(Движение!$Z$132)</f>
        <v>0</v>
      </c>
      <c r="H777">
        <f>Движение!$AA$132</f>
        <v>21</v>
      </c>
      <c r="I777" t="str">
        <f t="shared" si="12"/>
        <v/>
      </c>
    </row>
    <row r="778" spans="1:9" x14ac:dyDescent="0.3">
      <c r="A778">
        <v>777</v>
      </c>
      <c r="B778">
        <f>Движение!$A$132</f>
        <v>46351</v>
      </c>
      <c r="C778">
        <f>Движение!$C$132</f>
        <v>0</v>
      </c>
      <c r="D778" t="s">
        <v>59</v>
      </c>
      <c r="E778">
        <f>Движение!$AB$132</f>
        <v>15</v>
      </c>
      <c r="F778">
        <f>N(Движение!$AC$132)</f>
        <v>0</v>
      </c>
      <c r="G778">
        <f>N(Движение!$AD$132)</f>
        <v>0</v>
      </c>
      <c r="H778">
        <f>Движение!$AE$132</f>
        <v>15</v>
      </c>
      <c r="I778" t="str">
        <f t="shared" si="12"/>
        <v/>
      </c>
    </row>
    <row r="779" spans="1:9" x14ac:dyDescent="0.3">
      <c r="A779">
        <v>778</v>
      </c>
      <c r="B779">
        <f>Движение!$A$133</f>
        <v>46352</v>
      </c>
      <c r="C779">
        <f>Движение!$C$133</f>
        <v>0</v>
      </c>
      <c r="D779" t="s">
        <v>45</v>
      </c>
      <c r="E779">
        <f>Движение!$D$133</f>
        <v>26</v>
      </c>
      <c r="F779">
        <f>N(Движение!$E$133)</f>
        <v>0</v>
      </c>
      <c r="G779">
        <f>N(Движение!$F$133)</f>
        <v>0</v>
      </c>
      <c r="H779">
        <f>Движение!$G$133</f>
        <v>26</v>
      </c>
      <c r="I779" t="str">
        <f t="shared" si="12"/>
        <v/>
      </c>
    </row>
    <row r="780" spans="1:9" x14ac:dyDescent="0.3">
      <c r="A780">
        <v>779</v>
      </c>
      <c r="B780">
        <f>Движение!$A$133</f>
        <v>46352</v>
      </c>
      <c r="C780">
        <f>Движение!$C$133</f>
        <v>0</v>
      </c>
      <c r="D780" t="s">
        <v>49</v>
      </c>
      <c r="E780">
        <f>Движение!$H$133</f>
        <v>20</v>
      </c>
      <c r="F780">
        <f>N(Движение!$I$133)</f>
        <v>0</v>
      </c>
      <c r="G780">
        <f>N(Движение!$J$133)</f>
        <v>0</v>
      </c>
      <c r="H780">
        <f>Движение!$K$133</f>
        <v>20</v>
      </c>
      <c r="I780" t="str">
        <f t="shared" si="12"/>
        <v/>
      </c>
    </row>
    <row r="781" spans="1:9" x14ac:dyDescent="0.3">
      <c r="A781">
        <v>780</v>
      </c>
      <c r="B781">
        <f>Движение!$A$133</f>
        <v>46352</v>
      </c>
      <c r="C781">
        <f>Движение!$C$133</f>
        <v>0</v>
      </c>
      <c r="D781" t="s">
        <v>51</v>
      </c>
      <c r="E781">
        <f>Движение!$L$133</f>
        <v>48</v>
      </c>
      <c r="F781">
        <f>N(Движение!$M$133)</f>
        <v>0</v>
      </c>
      <c r="G781">
        <f>N(Движение!$N$133)</f>
        <v>0</v>
      </c>
      <c r="H781">
        <f>Движение!$O$133</f>
        <v>48</v>
      </c>
      <c r="I781" t="str">
        <f t="shared" si="12"/>
        <v/>
      </c>
    </row>
    <row r="782" spans="1:9" x14ac:dyDescent="0.3">
      <c r="A782">
        <v>781</v>
      </c>
      <c r="B782">
        <f>Движение!$A$133</f>
        <v>46352</v>
      </c>
      <c r="C782">
        <f>Движение!$C$133</f>
        <v>0</v>
      </c>
      <c r="D782" t="s">
        <v>54</v>
      </c>
      <c r="E782">
        <f>Движение!$P$133</f>
        <v>13</v>
      </c>
      <c r="F782">
        <f>N(Движение!$Q$133)</f>
        <v>0</v>
      </c>
      <c r="G782">
        <f>N(Движение!$R$133)</f>
        <v>0</v>
      </c>
      <c r="H782">
        <f>Движение!$S$133</f>
        <v>13</v>
      </c>
      <c r="I782" t="str">
        <f t="shared" si="12"/>
        <v/>
      </c>
    </row>
    <row r="783" spans="1:9" x14ac:dyDescent="0.3">
      <c r="A783">
        <v>782</v>
      </c>
      <c r="B783">
        <f>Движение!$A$133</f>
        <v>46352</v>
      </c>
      <c r="C783">
        <f>Движение!$C$133</f>
        <v>0</v>
      </c>
      <c r="D783" t="s">
        <v>56</v>
      </c>
      <c r="E783">
        <f>Движение!$T$133</f>
        <v>18</v>
      </c>
      <c r="F783">
        <f>N(Движение!$U$133)</f>
        <v>0</v>
      </c>
      <c r="G783">
        <f>N(Движение!$V$133)</f>
        <v>0</v>
      </c>
      <c r="H783">
        <f>Движение!$W$133</f>
        <v>18</v>
      </c>
      <c r="I783" t="str">
        <f t="shared" si="12"/>
        <v/>
      </c>
    </row>
    <row r="784" spans="1:9" x14ac:dyDescent="0.3">
      <c r="A784">
        <v>783</v>
      </c>
      <c r="B784">
        <f>Движение!$A$133</f>
        <v>46352</v>
      </c>
      <c r="C784">
        <f>Движение!$C$133</f>
        <v>0</v>
      </c>
      <c r="D784" t="s">
        <v>57</v>
      </c>
      <c r="E784">
        <f>Движение!$X$133</f>
        <v>21</v>
      </c>
      <c r="F784">
        <f>N(Движение!$Y$133)</f>
        <v>0</v>
      </c>
      <c r="G784">
        <f>N(Движение!$Z$133)</f>
        <v>0</v>
      </c>
      <c r="H784">
        <f>Движение!$AA$133</f>
        <v>21</v>
      </c>
      <c r="I784" t="str">
        <f t="shared" si="12"/>
        <v/>
      </c>
    </row>
    <row r="785" spans="1:9" x14ac:dyDescent="0.3">
      <c r="A785">
        <v>784</v>
      </c>
      <c r="B785">
        <f>Движение!$A$133</f>
        <v>46352</v>
      </c>
      <c r="C785">
        <f>Движение!$C$133</f>
        <v>0</v>
      </c>
      <c r="D785" t="s">
        <v>59</v>
      </c>
      <c r="E785">
        <f>Движение!$AB$133</f>
        <v>15</v>
      </c>
      <c r="F785">
        <f>N(Движение!$AC$133)</f>
        <v>0</v>
      </c>
      <c r="G785">
        <f>N(Движение!$AD$133)</f>
        <v>0</v>
      </c>
      <c r="H785">
        <f>Движение!$AE$133</f>
        <v>15</v>
      </c>
      <c r="I785" t="str">
        <f t="shared" si="12"/>
        <v/>
      </c>
    </row>
    <row r="786" spans="1:9" x14ac:dyDescent="0.3">
      <c r="A786">
        <v>785</v>
      </c>
      <c r="B786">
        <f>Движение!$A$134</f>
        <v>46353</v>
      </c>
      <c r="C786">
        <f>Движение!$C$134</f>
        <v>0</v>
      </c>
      <c r="D786" t="s">
        <v>45</v>
      </c>
      <c r="E786">
        <f>Движение!$D$134</f>
        <v>26</v>
      </c>
      <c r="F786">
        <f>N(Движение!$E$134)</f>
        <v>0</v>
      </c>
      <c r="G786">
        <f>N(Движение!$F$134)</f>
        <v>0</v>
      </c>
      <c r="H786">
        <f>Движение!$G$134</f>
        <v>26</v>
      </c>
      <c r="I786" t="str">
        <f t="shared" si="12"/>
        <v/>
      </c>
    </row>
    <row r="787" spans="1:9" x14ac:dyDescent="0.3">
      <c r="A787">
        <v>786</v>
      </c>
      <c r="B787">
        <f>Движение!$A$134</f>
        <v>46353</v>
      </c>
      <c r="C787">
        <f>Движение!$C$134</f>
        <v>0</v>
      </c>
      <c r="D787" t="s">
        <v>49</v>
      </c>
      <c r="E787">
        <f>Движение!$H$134</f>
        <v>20</v>
      </c>
      <c r="F787">
        <f>N(Движение!$I$134)</f>
        <v>0</v>
      </c>
      <c r="G787">
        <f>N(Движение!$J$134)</f>
        <v>0</v>
      </c>
      <c r="H787">
        <f>Движение!$K$134</f>
        <v>20</v>
      </c>
      <c r="I787" t="str">
        <f t="shared" si="12"/>
        <v/>
      </c>
    </row>
    <row r="788" spans="1:9" x14ac:dyDescent="0.3">
      <c r="A788">
        <v>787</v>
      </c>
      <c r="B788">
        <f>Движение!$A$134</f>
        <v>46353</v>
      </c>
      <c r="C788">
        <f>Движение!$C$134</f>
        <v>0</v>
      </c>
      <c r="D788" t="s">
        <v>51</v>
      </c>
      <c r="E788">
        <f>Движение!$L$134</f>
        <v>48</v>
      </c>
      <c r="F788">
        <f>N(Движение!$M$134)</f>
        <v>0</v>
      </c>
      <c r="G788">
        <f>N(Движение!$N$134)</f>
        <v>0</v>
      </c>
      <c r="H788">
        <f>Движение!$O$134</f>
        <v>48</v>
      </c>
      <c r="I788" t="str">
        <f t="shared" si="12"/>
        <v/>
      </c>
    </row>
    <row r="789" spans="1:9" x14ac:dyDescent="0.3">
      <c r="A789">
        <v>788</v>
      </c>
      <c r="B789">
        <f>Движение!$A$134</f>
        <v>46353</v>
      </c>
      <c r="C789">
        <f>Движение!$C$134</f>
        <v>0</v>
      </c>
      <c r="D789" t="s">
        <v>54</v>
      </c>
      <c r="E789">
        <f>Движение!$P$134</f>
        <v>13</v>
      </c>
      <c r="F789">
        <f>N(Движение!$Q$134)</f>
        <v>0</v>
      </c>
      <c r="G789">
        <f>N(Движение!$R$134)</f>
        <v>0</v>
      </c>
      <c r="H789">
        <f>Движение!$S$134</f>
        <v>13</v>
      </c>
      <c r="I789" t="str">
        <f t="shared" si="12"/>
        <v/>
      </c>
    </row>
    <row r="790" spans="1:9" x14ac:dyDescent="0.3">
      <c r="A790">
        <v>789</v>
      </c>
      <c r="B790">
        <f>Движение!$A$134</f>
        <v>46353</v>
      </c>
      <c r="C790">
        <f>Движение!$C$134</f>
        <v>0</v>
      </c>
      <c r="D790" t="s">
        <v>56</v>
      </c>
      <c r="E790">
        <f>Движение!$T$134</f>
        <v>18</v>
      </c>
      <c r="F790">
        <f>N(Движение!$U$134)</f>
        <v>0</v>
      </c>
      <c r="G790">
        <f>N(Движение!$V$134)</f>
        <v>0</v>
      </c>
      <c r="H790">
        <f>Движение!$W$134</f>
        <v>18</v>
      </c>
      <c r="I790" t="str">
        <f t="shared" si="12"/>
        <v/>
      </c>
    </row>
    <row r="791" spans="1:9" x14ac:dyDescent="0.3">
      <c r="A791">
        <v>790</v>
      </c>
      <c r="B791">
        <f>Движение!$A$134</f>
        <v>46353</v>
      </c>
      <c r="C791">
        <f>Движение!$C$134</f>
        <v>0</v>
      </c>
      <c r="D791" t="s">
        <v>57</v>
      </c>
      <c r="E791">
        <f>Движение!$X$134</f>
        <v>21</v>
      </c>
      <c r="F791">
        <f>N(Движение!$Y$134)</f>
        <v>0</v>
      </c>
      <c r="G791">
        <f>N(Движение!$Z$134)</f>
        <v>0</v>
      </c>
      <c r="H791">
        <f>Движение!$AA$134</f>
        <v>21</v>
      </c>
      <c r="I791" t="str">
        <f t="shared" si="12"/>
        <v/>
      </c>
    </row>
    <row r="792" spans="1:9" x14ac:dyDescent="0.3">
      <c r="A792">
        <v>791</v>
      </c>
      <c r="B792">
        <f>Движение!$A$134</f>
        <v>46353</v>
      </c>
      <c r="C792">
        <f>Движение!$C$134</f>
        <v>0</v>
      </c>
      <c r="D792" t="s">
        <v>59</v>
      </c>
      <c r="E792">
        <f>Движение!$AB$134</f>
        <v>15</v>
      </c>
      <c r="F792">
        <f>N(Движение!$AC$134)</f>
        <v>0</v>
      </c>
      <c r="G792">
        <f>N(Движение!$AD$134)</f>
        <v>0</v>
      </c>
      <c r="H792">
        <f>Движение!$AE$134</f>
        <v>15</v>
      </c>
      <c r="I792" t="str">
        <f t="shared" si="12"/>
        <v/>
      </c>
    </row>
    <row r="793" spans="1:9" x14ac:dyDescent="0.3">
      <c r="A793">
        <v>792</v>
      </c>
      <c r="B793">
        <f>Движение!$A$135</f>
        <v>46354</v>
      </c>
      <c r="C793">
        <f>Движение!$C$135</f>
        <v>0</v>
      </c>
      <c r="D793" t="s">
        <v>45</v>
      </c>
      <c r="E793">
        <f>Движение!$D$135</f>
        <v>26</v>
      </c>
      <c r="F793">
        <f>N(Движение!$E$135)</f>
        <v>0</v>
      </c>
      <c r="G793">
        <f>N(Движение!$F$135)</f>
        <v>0</v>
      </c>
      <c r="H793">
        <f>Движение!$G$135</f>
        <v>26</v>
      </c>
      <c r="I793" t="str">
        <f t="shared" si="12"/>
        <v/>
      </c>
    </row>
    <row r="794" spans="1:9" x14ac:dyDescent="0.3">
      <c r="A794">
        <v>793</v>
      </c>
      <c r="B794">
        <f>Движение!$A$135</f>
        <v>46354</v>
      </c>
      <c r="C794">
        <f>Движение!$C$135</f>
        <v>0</v>
      </c>
      <c r="D794" t="s">
        <v>49</v>
      </c>
      <c r="E794">
        <f>Движение!$H$135</f>
        <v>20</v>
      </c>
      <c r="F794">
        <f>N(Движение!$I$135)</f>
        <v>0</v>
      </c>
      <c r="G794">
        <f>N(Движение!$J$135)</f>
        <v>0</v>
      </c>
      <c r="H794">
        <f>Движение!$K$135</f>
        <v>20</v>
      </c>
      <c r="I794" t="str">
        <f t="shared" si="12"/>
        <v/>
      </c>
    </row>
    <row r="795" spans="1:9" x14ac:dyDescent="0.3">
      <c r="A795">
        <v>794</v>
      </c>
      <c r="B795">
        <f>Движение!$A$135</f>
        <v>46354</v>
      </c>
      <c r="C795">
        <f>Движение!$C$135</f>
        <v>0</v>
      </c>
      <c r="D795" t="s">
        <v>51</v>
      </c>
      <c r="E795">
        <f>Движение!$L$135</f>
        <v>48</v>
      </c>
      <c r="F795">
        <f>N(Движение!$M$135)</f>
        <v>0</v>
      </c>
      <c r="G795">
        <f>N(Движение!$N$135)</f>
        <v>0</v>
      </c>
      <c r="H795">
        <f>Движение!$O$135</f>
        <v>48</v>
      </c>
      <c r="I795" t="str">
        <f t="shared" si="12"/>
        <v/>
      </c>
    </row>
    <row r="796" spans="1:9" x14ac:dyDescent="0.3">
      <c r="A796">
        <v>795</v>
      </c>
      <c r="B796">
        <f>Движение!$A$135</f>
        <v>46354</v>
      </c>
      <c r="C796">
        <f>Движение!$C$135</f>
        <v>0</v>
      </c>
      <c r="D796" t="s">
        <v>54</v>
      </c>
      <c r="E796">
        <f>Движение!$P$135</f>
        <v>13</v>
      </c>
      <c r="F796">
        <f>N(Движение!$Q$135)</f>
        <v>0</v>
      </c>
      <c r="G796">
        <f>N(Движение!$R$135)</f>
        <v>0</v>
      </c>
      <c r="H796">
        <f>Движение!$S$135</f>
        <v>13</v>
      </c>
      <c r="I796" t="str">
        <f t="shared" si="12"/>
        <v/>
      </c>
    </row>
    <row r="797" spans="1:9" x14ac:dyDescent="0.3">
      <c r="A797">
        <v>796</v>
      </c>
      <c r="B797">
        <f>Движение!$A$135</f>
        <v>46354</v>
      </c>
      <c r="C797">
        <f>Движение!$C$135</f>
        <v>0</v>
      </c>
      <c r="D797" t="s">
        <v>56</v>
      </c>
      <c r="E797">
        <f>Движение!$T$135</f>
        <v>18</v>
      </c>
      <c r="F797">
        <f>N(Движение!$U$135)</f>
        <v>0</v>
      </c>
      <c r="G797">
        <f>N(Движение!$V$135)</f>
        <v>0</v>
      </c>
      <c r="H797">
        <f>Движение!$W$135</f>
        <v>18</v>
      </c>
      <c r="I797" t="str">
        <f t="shared" si="12"/>
        <v/>
      </c>
    </row>
    <row r="798" spans="1:9" x14ac:dyDescent="0.3">
      <c r="A798">
        <v>797</v>
      </c>
      <c r="B798">
        <f>Движение!$A$135</f>
        <v>46354</v>
      </c>
      <c r="C798">
        <f>Движение!$C$135</f>
        <v>0</v>
      </c>
      <c r="D798" t="s">
        <v>57</v>
      </c>
      <c r="E798">
        <f>Движение!$X$135</f>
        <v>21</v>
      </c>
      <c r="F798">
        <f>N(Движение!$Y$135)</f>
        <v>0</v>
      </c>
      <c r="G798">
        <f>N(Движение!$Z$135)</f>
        <v>0</v>
      </c>
      <c r="H798">
        <f>Движение!$AA$135</f>
        <v>21</v>
      </c>
      <c r="I798" t="str">
        <f t="shared" si="12"/>
        <v/>
      </c>
    </row>
    <row r="799" spans="1:9" x14ac:dyDescent="0.3">
      <c r="A799">
        <v>798</v>
      </c>
      <c r="B799">
        <f>Движение!$A$135</f>
        <v>46354</v>
      </c>
      <c r="C799">
        <f>Движение!$C$135</f>
        <v>0</v>
      </c>
      <c r="D799" t="s">
        <v>59</v>
      </c>
      <c r="E799">
        <f>Движение!$AB$135</f>
        <v>15</v>
      </c>
      <c r="F799">
        <f>N(Движение!$AC$135)</f>
        <v>0</v>
      </c>
      <c r="G799">
        <f>N(Движение!$AD$135)</f>
        <v>0</v>
      </c>
      <c r="H799">
        <f>Движение!$AE$135</f>
        <v>15</v>
      </c>
      <c r="I799" t="str">
        <f t="shared" si="12"/>
        <v/>
      </c>
    </row>
    <row r="800" spans="1:9" x14ac:dyDescent="0.3">
      <c r="A800">
        <v>799</v>
      </c>
      <c r="B800">
        <f>Движение!$A$136</f>
        <v>46355</v>
      </c>
      <c r="C800">
        <f>Движение!$C$136</f>
        <v>0</v>
      </c>
      <c r="D800" t="s">
        <v>45</v>
      </c>
      <c r="E800">
        <f>Движение!$D$136</f>
        <v>26</v>
      </c>
      <c r="F800">
        <f>N(Движение!$E$136)</f>
        <v>0</v>
      </c>
      <c r="G800">
        <f>N(Движение!$F$136)</f>
        <v>0</v>
      </c>
      <c r="H800">
        <f>Движение!$G$136</f>
        <v>26</v>
      </c>
      <c r="I800" t="str">
        <f t="shared" si="12"/>
        <v/>
      </c>
    </row>
    <row r="801" spans="1:9" x14ac:dyDescent="0.3">
      <c r="A801">
        <v>800</v>
      </c>
      <c r="B801">
        <f>Движение!$A$136</f>
        <v>46355</v>
      </c>
      <c r="C801">
        <f>Движение!$C$136</f>
        <v>0</v>
      </c>
      <c r="D801" t="s">
        <v>49</v>
      </c>
      <c r="E801">
        <f>Движение!$H$136</f>
        <v>20</v>
      </c>
      <c r="F801">
        <f>N(Движение!$I$136)</f>
        <v>0</v>
      </c>
      <c r="G801">
        <f>N(Движение!$J$136)</f>
        <v>0</v>
      </c>
      <c r="H801">
        <f>Движение!$K$136</f>
        <v>20</v>
      </c>
      <c r="I801" t="str">
        <f t="shared" si="12"/>
        <v/>
      </c>
    </row>
    <row r="802" spans="1:9" x14ac:dyDescent="0.3">
      <c r="A802">
        <v>801</v>
      </c>
      <c r="B802">
        <f>Движение!$A$136</f>
        <v>46355</v>
      </c>
      <c r="C802">
        <f>Движение!$C$136</f>
        <v>0</v>
      </c>
      <c r="D802" t="s">
        <v>51</v>
      </c>
      <c r="E802">
        <f>Движение!$L$136</f>
        <v>48</v>
      </c>
      <c r="F802">
        <f>N(Движение!$M$136)</f>
        <v>0</v>
      </c>
      <c r="G802">
        <f>N(Движение!$N$136)</f>
        <v>0</v>
      </c>
      <c r="H802">
        <f>Движение!$O$136</f>
        <v>48</v>
      </c>
      <c r="I802" t="str">
        <f t="shared" si="12"/>
        <v/>
      </c>
    </row>
    <row r="803" spans="1:9" x14ac:dyDescent="0.3">
      <c r="A803">
        <v>802</v>
      </c>
      <c r="B803">
        <f>Движение!$A$136</f>
        <v>46355</v>
      </c>
      <c r="C803">
        <f>Движение!$C$136</f>
        <v>0</v>
      </c>
      <c r="D803" t="s">
        <v>54</v>
      </c>
      <c r="E803">
        <f>Движение!$P$136</f>
        <v>13</v>
      </c>
      <c r="F803">
        <f>N(Движение!$Q$136)</f>
        <v>0</v>
      </c>
      <c r="G803">
        <f>N(Движение!$R$136)</f>
        <v>0</v>
      </c>
      <c r="H803">
        <f>Движение!$S$136</f>
        <v>13</v>
      </c>
      <c r="I803" t="str">
        <f t="shared" si="12"/>
        <v/>
      </c>
    </row>
    <row r="804" spans="1:9" x14ac:dyDescent="0.3">
      <c r="A804">
        <v>803</v>
      </c>
      <c r="B804">
        <f>Движение!$A$136</f>
        <v>46355</v>
      </c>
      <c r="C804">
        <f>Движение!$C$136</f>
        <v>0</v>
      </c>
      <c r="D804" t="s">
        <v>56</v>
      </c>
      <c r="E804">
        <f>Движение!$T$136</f>
        <v>18</v>
      </c>
      <c r="F804">
        <f>N(Движение!$U$136)</f>
        <v>0</v>
      </c>
      <c r="G804">
        <f>N(Движение!$V$136)</f>
        <v>0</v>
      </c>
      <c r="H804">
        <f>Движение!$W$136</f>
        <v>18</v>
      </c>
      <c r="I804" t="str">
        <f t="shared" si="12"/>
        <v/>
      </c>
    </row>
    <row r="805" spans="1:9" x14ac:dyDescent="0.3">
      <c r="A805">
        <v>804</v>
      </c>
      <c r="B805">
        <f>Движение!$A$136</f>
        <v>46355</v>
      </c>
      <c r="C805">
        <f>Движение!$C$136</f>
        <v>0</v>
      </c>
      <c r="D805" t="s">
        <v>57</v>
      </c>
      <c r="E805">
        <f>Движение!$X$136</f>
        <v>21</v>
      </c>
      <c r="F805">
        <f>N(Движение!$Y$136)</f>
        <v>0</v>
      </c>
      <c r="G805">
        <f>N(Движение!$Z$136)</f>
        <v>0</v>
      </c>
      <c r="H805">
        <f>Движение!$AA$136</f>
        <v>21</v>
      </c>
      <c r="I805" t="str">
        <f t="shared" si="12"/>
        <v/>
      </c>
    </row>
    <row r="806" spans="1:9" x14ac:dyDescent="0.3">
      <c r="A806">
        <v>805</v>
      </c>
      <c r="B806">
        <f>Движение!$A$136</f>
        <v>46355</v>
      </c>
      <c r="C806">
        <f>Движение!$C$136</f>
        <v>0</v>
      </c>
      <c r="D806" t="s">
        <v>59</v>
      </c>
      <c r="E806">
        <f>Движение!$AB$136</f>
        <v>15</v>
      </c>
      <c r="F806">
        <f>N(Движение!$AC$136)</f>
        <v>0</v>
      </c>
      <c r="G806">
        <f>N(Движение!$AD$136)</f>
        <v>0</v>
      </c>
      <c r="H806">
        <f>Движение!$AE$136</f>
        <v>15</v>
      </c>
      <c r="I806" t="str">
        <f t="shared" si="12"/>
        <v/>
      </c>
    </row>
    <row r="807" spans="1:9" x14ac:dyDescent="0.3">
      <c r="A807">
        <v>806</v>
      </c>
      <c r="B807">
        <f>Движение!$A$137</f>
        <v>46356</v>
      </c>
      <c r="C807">
        <f>Движение!$C$137</f>
        <v>0</v>
      </c>
      <c r="D807" t="s">
        <v>45</v>
      </c>
      <c r="E807">
        <f>Движение!$D$137</f>
        <v>26</v>
      </c>
      <c r="F807">
        <f>N(Движение!$E$137)</f>
        <v>0</v>
      </c>
      <c r="G807">
        <f>N(Движение!$F$137)</f>
        <v>0</v>
      </c>
      <c r="H807">
        <f>Движение!$G$137</f>
        <v>26</v>
      </c>
      <c r="I807" t="str">
        <f t="shared" si="12"/>
        <v/>
      </c>
    </row>
    <row r="808" spans="1:9" x14ac:dyDescent="0.3">
      <c r="A808">
        <v>807</v>
      </c>
      <c r="B808">
        <f>Движение!$A$137</f>
        <v>46356</v>
      </c>
      <c r="C808">
        <f>Движение!$C$137</f>
        <v>0</v>
      </c>
      <c r="D808" t="s">
        <v>49</v>
      </c>
      <c r="E808">
        <f>Движение!$H$137</f>
        <v>20</v>
      </c>
      <c r="F808">
        <f>N(Движение!$I$137)</f>
        <v>0</v>
      </c>
      <c r="G808">
        <f>N(Движение!$J$137)</f>
        <v>0</v>
      </c>
      <c r="H808">
        <f>Движение!$K$137</f>
        <v>20</v>
      </c>
      <c r="I808" t="str">
        <f t="shared" si="12"/>
        <v/>
      </c>
    </row>
    <row r="809" spans="1:9" x14ac:dyDescent="0.3">
      <c r="A809">
        <v>808</v>
      </c>
      <c r="B809">
        <f>Движение!$A$137</f>
        <v>46356</v>
      </c>
      <c r="C809">
        <f>Движение!$C$137</f>
        <v>0</v>
      </c>
      <c r="D809" t="s">
        <v>51</v>
      </c>
      <c r="E809">
        <f>Движение!$L$137</f>
        <v>48</v>
      </c>
      <c r="F809">
        <f>N(Движение!$M$137)</f>
        <v>0</v>
      </c>
      <c r="G809">
        <f>N(Движение!$N$137)</f>
        <v>0</v>
      </c>
      <c r="H809">
        <f>Движение!$O$137</f>
        <v>48</v>
      </c>
      <c r="I809" t="str">
        <f t="shared" si="12"/>
        <v/>
      </c>
    </row>
    <row r="810" spans="1:9" x14ac:dyDescent="0.3">
      <c r="A810">
        <v>809</v>
      </c>
      <c r="B810">
        <f>Движение!$A$137</f>
        <v>46356</v>
      </c>
      <c r="C810">
        <f>Движение!$C$137</f>
        <v>0</v>
      </c>
      <c r="D810" t="s">
        <v>54</v>
      </c>
      <c r="E810">
        <f>Движение!$P$137</f>
        <v>13</v>
      </c>
      <c r="F810">
        <f>N(Движение!$Q$137)</f>
        <v>0</v>
      </c>
      <c r="G810">
        <f>N(Движение!$R$137)</f>
        <v>0</v>
      </c>
      <c r="H810">
        <f>Движение!$S$137</f>
        <v>13</v>
      </c>
      <c r="I810" t="str">
        <f t="shared" si="12"/>
        <v/>
      </c>
    </row>
    <row r="811" spans="1:9" x14ac:dyDescent="0.3">
      <c r="A811">
        <v>810</v>
      </c>
      <c r="B811">
        <f>Движение!$A$137</f>
        <v>46356</v>
      </c>
      <c r="C811">
        <f>Движение!$C$137</f>
        <v>0</v>
      </c>
      <c r="D811" t="s">
        <v>56</v>
      </c>
      <c r="E811">
        <f>Движение!$T$137</f>
        <v>18</v>
      </c>
      <c r="F811">
        <f>N(Движение!$U$137)</f>
        <v>0</v>
      </c>
      <c r="G811">
        <f>N(Движение!$V$137)</f>
        <v>0</v>
      </c>
      <c r="H811">
        <f>Движение!$W$137</f>
        <v>18</v>
      </c>
      <c r="I811" t="str">
        <f t="shared" si="12"/>
        <v/>
      </c>
    </row>
    <row r="812" spans="1:9" x14ac:dyDescent="0.3">
      <c r="A812">
        <v>811</v>
      </c>
      <c r="B812">
        <f>Движение!$A$137</f>
        <v>46356</v>
      </c>
      <c r="C812">
        <f>Движение!$C$137</f>
        <v>0</v>
      </c>
      <c r="D812" t="s">
        <v>57</v>
      </c>
      <c r="E812">
        <f>Движение!$X$137</f>
        <v>21</v>
      </c>
      <c r="F812">
        <f>N(Движение!$Y$137)</f>
        <v>0</v>
      </c>
      <c r="G812">
        <f>N(Движение!$Z$137)</f>
        <v>0</v>
      </c>
      <c r="H812">
        <f>Движение!$AA$137</f>
        <v>21</v>
      </c>
      <c r="I812" t="str">
        <f t="shared" si="12"/>
        <v/>
      </c>
    </row>
    <row r="813" spans="1:9" x14ac:dyDescent="0.3">
      <c r="A813">
        <v>812</v>
      </c>
      <c r="B813">
        <f>Движение!$A$137</f>
        <v>46356</v>
      </c>
      <c r="C813">
        <f>Движение!$C$137</f>
        <v>0</v>
      </c>
      <c r="D813" t="s">
        <v>59</v>
      </c>
      <c r="E813">
        <f>Движение!$AB$137</f>
        <v>15</v>
      </c>
      <c r="F813">
        <f>N(Движение!$AC$137)</f>
        <v>0</v>
      </c>
      <c r="G813">
        <f>N(Движение!$AD$137)</f>
        <v>0</v>
      </c>
      <c r="H813">
        <f>Движение!$AE$137</f>
        <v>15</v>
      </c>
      <c r="I813" t="str">
        <f t="shared" si="12"/>
        <v/>
      </c>
    </row>
    <row r="814" spans="1:9" x14ac:dyDescent="0.3">
      <c r="A814">
        <v>813</v>
      </c>
      <c r="B814">
        <f>Движение!$A$138</f>
        <v>46357</v>
      </c>
      <c r="C814">
        <f>Движение!$C$138</f>
        <v>0</v>
      </c>
      <c r="D814" t="s">
        <v>45</v>
      </c>
      <c r="E814">
        <f>Движение!$D$138</f>
        <v>26</v>
      </c>
      <c r="F814">
        <f>N(Движение!$E$138)</f>
        <v>0</v>
      </c>
      <c r="G814">
        <f>N(Движение!$F$138)</f>
        <v>0</v>
      </c>
      <c r="H814">
        <f>Движение!$G$138</f>
        <v>26</v>
      </c>
      <c r="I814" t="str">
        <f t="shared" si="12"/>
        <v/>
      </c>
    </row>
    <row r="815" spans="1:9" x14ac:dyDescent="0.3">
      <c r="A815">
        <v>814</v>
      </c>
      <c r="B815">
        <f>Движение!$A$138</f>
        <v>46357</v>
      </c>
      <c r="C815">
        <f>Движение!$C$138</f>
        <v>0</v>
      </c>
      <c r="D815" t="s">
        <v>49</v>
      </c>
      <c r="E815">
        <f>Движение!$H$138</f>
        <v>20</v>
      </c>
      <c r="F815">
        <f>N(Движение!$I$138)</f>
        <v>0</v>
      </c>
      <c r="G815">
        <f>N(Движение!$J$138)</f>
        <v>0</v>
      </c>
      <c r="H815">
        <f>Движение!$K$138</f>
        <v>20</v>
      </c>
      <c r="I815" t="str">
        <f t="shared" si="12"/>
        <v/>
      </c>
    </row>
    <row r="816" spans="1:9" x14ac:dyDescent="0.3">
      <c r="A816">
        <v>815</v>
      </c>
      <c r="B816">
        <f>Движение!$A$138</f>
        <v>46357</v>
      </c>
      <c r="C816">
        <f>Движение!$C$138</f>
        <v>0</v>
      </c>
      <c r="D816" t="s">
        <v>51</v>
      </c>
      <c r="E816">
        <f>Движение!$L$138</f>
        <v>48</v>
      </c>
      <c r="F816">
        <f>N(Движение!$M$138)</f>
        <v>0</v>
      </c>
      <c r="G816">
        <f>N(Движение!$N$138)</f>
        <v>0</v>
      </c>
      <c r="H816">
        <f>Движение!$O$138</f>
        <v>48</v>
      </c>
      <c r="I816" t="str">
        <f t="shared" si="12"/>
        <v/>
      </c>
    </row>
    <row r="817" spans="1:9" x14ac:dyDescent="0.3">
      <c r="A817">
        <v>816</v>
      </c>
      <c r="B817">
        <f>Движение!$A$138</f>
        <v>46357</v>
      </c>
      <c r="C817">
        <f>Движение!$C$138</f>
        <v>0</v>
      </c>
      <c r="D817" t="s">
        <v>54</v>
      </c>
      <c r="E817">
        <f>Движение!$P$138</f>
        <v>13</v>
      </c>
      <c r="F817">
        <f>N(Движение!$Q$138)</f>
        <v>0</v>
      </c>
      <c r="G817">
        <f>N(Движение!$R$138)</f>
        <v>0</v>
      </c>
      <c r="H817">
        <f>Движение!$S$138</f>
        <v>13</v>
      </c>
      <c r="I817" t="str">
        <f t="shared" si="12"/>
        <v/>
      </c>
    </row>
    <row r="818" spans="1:9" x14ac:dyDescent="0.3">
      <c r="A818">
        <v>817</v>
      </c>
      <c r="B818">
        <f>Движение!$A$138</f>
        <v>46357</v>
      </c>
      <c r="C818">
        <f>Движение!$C$138</f>
        <v>0</v>
      </c>
      <c r="D818" t="s">
        <v>56</v>
      </c>
      <c r="E818">
        <f>Движение!$T$138</f>
        <v>18</v>
      </c>
      <c r="F818">
        <f>N(Движение!$U$138)</f>
        <v>0</v>
      </c>
      <c r="G818">
        <f>N(Движение!$V$138)</f>
        <v>0</v>
      </c>
      <c r="H818">
        <f>Движение!$W$138</f>
        <v>18</v>
      </c>
      <c r="I818" t="str">
        <f t="shared" si="12"/>
        <v/>
      </c>
    </row>
    <row r="819" spans="1:9" x14ac:dyDescent="0.3">
      <c r="A819">
        <v>818</v>
      </c>
      <c r="B819">
        <f>Движение!$A$138</f>
        <v>46357</v>
      </c>
      <c r="C819">
        <f>Движение!$C$138</f>
        <v>0</v>
      </c>
      <c r="D819" t="s">
        <v>57</v>
      </c>
      <c r="E819">
        <f>Движение!$X$138</f>
        <v>21</v>
      </c>
      <c r="F819">
        <f>N(Движение!$Y$138)</f>
        <v>0</v>
      </c>
      <c r="G819">
        <f>N(Движение!$Z$138)</f>
        <v>0</v>
      </c>
      <c r="H819">
        <f>Движение!$AA$138</f>
        <v>21</v>
      </c>
      <c r="I819" t="str">
        <f t="shared" si="12"/>
        <v/>
      </c>
    </row>
    <row r="820" spans="1:9" x14ac:dyDescent="0.3">
      <c r="A820">
        <v>819</v>
      </c>
      <c r="B820">
        <f>Движение!$A$138</f>
        <v>46357</v>
      </c>
      <c r="C820">
        <f>Движение!$C$138</f>
        <v>0</v>
      </c>
      <c r="D820" t="s">
        <v>59</v>
      </c>
      <c r="E820">
        <f>Движение!$AB$138</f>
        <v>15</v>
      </c>
      <c r="F820">
        <f>N(Движение!$AC$138)</f>
        <v>0</v>
      </c>
      <c r="G820">
        <f>N(Движение!$AD$138)</f>
        <v>0</v>
      </c>
      <c r="H820">
        <f>Движение!$AE$138</f>
        <v>15</v>
      </c>
      <c r="I820" t="str">
        <f t="shared" si="12"/>
        <v/>
      </c>
    </row>
    <row r="821" spans="1:9" x14ac:dyDescent="0.3">
      <c r="A821">
        <v>820</v>
      </c>
      <c r="B821">
        <f>Движение!$A$139</f>
        <v>46358</v>
      </c>
      <c r="C821">
        <f>Движение!$C$139</f>
        <v>0</v>
      </c>
      <c r="D821" t="s">
        <v>45</v>
      </c>
      <c r="E821">
        <f>Движение!$D$139</f>
        <v>26</v>
      </c>
      <c r="F821">
        <f>N(Движение!$E$139)</f>
        <v>0</v>
      </c>
      <c r="G821">
        <f>N(Движение!$F$139)</f>
        <v>0</v>
      </c>
      <c r="H821">
        <f>Движение!$G$139</f>
        <v>26</v>
      </c>
      <c r="I821" t="str">
        <f t="shared" si="12"/>
        <v/>
      </c>
    </row>
    <row r="822" spans="1:9" x14ac:dyDescent="0.3">
      <c r="A822">
        <v>821</v>
      </c>
      <c r="B822">
        <f>Движение!$A$139</f>
        <v>46358</v>
      </c>
      <c r="C822">
        <f>Движение!$C$139</f>
        <v>0</v>
      </c>
      <c r="D822" t="s">
        <v>49</v>
      </c>
      <c r="E822">
        <f>Движение!$H$139</f>
        <v>20</v>
      </c>
      <c r="F822">
        <f>N(Движение!$I$139)</f>
        <v>0</v>
      </c>
      <c r="G822">
        <f>N(Движение!$J$139)</f>
        <v>0</v>
      </c>
      <c r="H822">
        <f>Движение!$K$139</f>
        <v>20</v>
      </c>
      <c r="I822" t="str">
        <f t="shared" si="12"/>
        <v/>
      </c>
    </row>
    <row r="823" spans="1:9" x14ac:dyDescent="0.3">
      <c r="A823">
        <v>822</v>
      </c>
      <c r="B823">
        <f>Движение!$A$139</f>
        <v>46358</v>
      </c>
      <c r="C823">
        <f>Движение!$C$139</f>
        <v>0</v>
      </c>
      <c r="D823" t="s">
        <v>51</v>
      </c>
      <c r="E823">
        <f>Движение!$L$139</f>
        <v>48</v>
      </c>
      <c r="F823">
        <f>N(Движение!$M$139)</f>
        <v>0</v>
      </c>
      <c r="G823">
        <f>N(Движение!$N$139)</f>
        <v>0</v>
      </c>
      <c r="H823">
        <f>Движение!$O$139</f>
        <v>48</v>
      </c>
      <c r="I823" t="str">
        <f t="shared" si="12"/>
        <v/>
      </c>
    </row>
    <row r="824" spans="1:9" x14ac:dyDescent="0.3">
      <c r="A824">
        <v>823</v>
      </c>
      <c r="B824">
        <f>Движение!$A$139</f>
        <v>46358</v>
      </c>
      <c r="C824">
        <f>Движение!$C$139</f>
        <v>0</v>
      </c>
      <c r="D824" t="s">
        <v>54</v>
      </c>
      <c r="E824">
        <f>Движение!$P$139</f>
        <v>13</v>
      </c>
      <c r="F824">
        <f>N(Движение!$Q$139)</f>
        <v>0</v>
      </c>
      <c r="G824">
        <f>N(Движение!$R$139)</f>
        <v>0</v>
      </c>
      <c r="H824">
        <f>Движение!$S$139</f>
        <v>13</v>
      </c>
      <c r="I824" t="str">
        <f t="shared" si="12"/>
        <v/>
      </c>
    </row>
    <row r="825" spans="1:9" x14ac:dyDescent="0.3">
      <c r="A825">
        <v>824</v>
      </c>
      <c r="B825">
        <f>Движение!$A$139</f>
        <v>46358</v>
      </c>
      <c r="C825">
        <f>Движение!$C$139</f>
        <v>0</v>
      </c>
      <c r="D825" t="s">
        <v>56</v>
      </c>
      <c r="E825">
        <f>Движение!$T$139</f>
        <v>18</v>
      </c>
      <c r="F825">
        <f>N(Движение!$U$139)</f>
        <v>0</v>
      </c>
      <c r="G825">
        <f>N(Движение!$V$139)</f>
        <v>0</v>
      </c>
      <c r="H825">
        <f>Движение!$W$139</f>
        <v>18</v>
      </c>
      <c r="I825" t="str">
        <f t="shared" si="12"/>
        <v/>
      </c>
    </row>
    <row r="826" spans="1:9" x14ac:dyDescent="0.3">
      <c r="A826">
        <v>825</v>
      </c>
      <c r="B826">
        <f>Движение!$A$139</f>
        <v>46358</v>
      </c>
      <c r="C826">
        <f>Движение!$C$139</f>
        <v>0</v>
      </c>
      <c r="D826" t="s">
        <v>57</v>
      </c>
      <c r="E826">
        <f>Движение!$X$139</f>
        <v>21</v>
      </c>
      <c r="F826">
        <f>N(Движение!$Y$139)</f>
        <v>0</v>
      </c>
      <c r="G826">
        <f>N(Движение!$Z$139)</f>
        <v>0</v>
      </c>
      <c r="H826">
        <f>Движение!$AA$139</f>
        <v>21</v>
      </c>
      <c r="I826" t="str">
        <f t="shared" si="12"/>
        <v/>
      </c>
    </row>
    <row r="827" spans="1:9" x14ac:dyDescent="0.3">
      <c r="A827">
        <v>826</v>
      </c>
      <c r="B827">
        <f>Движение!$A$139</f>
        <v>46358</v>
      </c>
      <c r="C827">
        <f>Движение!$C$139</f>
        <v>0</v>
      </c>
      <c r="D827" t="s">
        <v>59</v>
      </c>
      <c r="E827">
        <f>Движение!$AB$139</f>
        <v>15</v>
      </c>
      <c r="F827">
        <f>N(Движение!$AC$139)</f>
        <v>0</v>
      </c>
      <c r="G827">
        <f>N(Движение!$AD$139)</f>
        <v>0</v>
      </c>
      <c r="H827">
        <f>Движение!$AE$139</f>
        <v>15</v>
      </c>
      <c r="I827" t="str">
        <f t="shared" si="12"/>
        <v/>
      </c>
    </row>
    <row r="828" spans="1:9" x14ac:dyDescent="0.3">
      <c r="A828">
        <v>827</v>
      </c>
      <c r="B828">
        <f>Движение!$A$140</f>
        <v>46359</v>
      </c>
      <c r="C828">
        <f>Движение!$C$140</f>
        <v>0</v>
      </c>
      <c r="D828" t="s">
        <v>45</v>
      </c>
      <c r="E828">
        <f>Движение!$D$140</f>
        <v>26</v>
      </c>
      <c r="F828">
        <f>N(Движение!$E$140)</f>
        <v>0</v>
      </c>
      <c r="G828">
        <f>N(Движение!$F$140)</f>
        <v>0</v>
      </c>
      <c r="H828">
        <f>Движение!$G$140</f>
        <v>26</v>
      </c>
      <c r="I828" t="str">
        <f t="shared" si="12"/>
        <v/>
      </c>
    </row>
    <row r="829" spans="1:9" x14ac:dyDescent="0.3">
      <c r="A829">
        <v>828</v>
      </c>
      <c r="B829">
        <f>Движение!$A$140</f>
        <v>46359</v>
      </c>
      <c r="C829">
        <f>Движение!$C$140</f>
        <v>0</v>
      </c>
      <c r="D829" t="s">
        <v>49</v>
      </c>
      <c r="E829">
        <f>Движение!$H$140</f>
        <v>20</v>
      </c>
      <c r="F829">
        <f>N(Движение!$I$140)</f>
        <v>0</v>
      </c>
      <c r="G829">
        <f>N(Движение!$J$140)</f>
        <v>0</v>
      </c>
      <c r="H829">
        <f>Движение!$K$140</f>
        <v>20</v>
      </c>
      <c r="I829" t="str">
        <f t="shared" si="12"/>
        <v/>
      </c>
    </row>
    <row r="830" spans="1:9" x14ac:dyDescent="0.3">
      <c r="A830">
        <v>829</v>
      </c>
      <c r="B830">
        <f>Движение!$A$140</f>
        <v>46359</v>
      </c>
      <c r="C830">
        <f>Движение!$C$140</f>
        <v>0</v>
      </c>
      <c r="D830" t="s">
        <v>51</v>
      </c>
      <c r="E830">
        <f>Движение!$L$140</f>
        <v>48</v>
      </c>
      <c r="F830">
        <f>N(Движение!$M$140)</f>
        <v>0</v>
      </c>
      <c r="G830">
        <f>N(Движение!$N$140)</f>
        <v>0</v>
      </c>
      <c r="H830">
        <f>Движение!$O$140</f>
        <v>48</v>
      </c>
      <c r="I830" t="str">
        <f t="shared" si="12"/>
        <v/>
      </c>
    </row>
    <row r="831" spans="1:9" x14ac:dyDescent="0.3">
      <c r="A831">
        <v>830</v>
      </c>
      <c r="B831">
        <f>Движение!$A$140</f>
        <v>46359</v>
      </c>
      <c r="C831">
        <f>Движение!$C$140</f>
        <v>0</v>
      </c>
      <c r="D831" t="s">
        <v>54</v>
      </c>
      <c r="E831">
        <f>Движение!$P$140</f>
        <v>13</v>
      </c>
      <c r="F831">
        <f>N(Движение!$Q$140)</f>
        <v>0</v>
      </c>
      <c r="G831">
        <f>N(Движение!$R$140)</f>
        <v>0</v>
      </c>
      <c r="H831">
        <f>Движение!$S$140</f>
        <v>13</v>
      </c>
      <c r="I831" t="str">
        <f t="shared" si="12"/>
        <v/>
      </c>
    </row>
    <row r="832" spans="1:9" x14ac:dyDescent="0.3">
      <c r="A832">
        <v>831</v>
      </c>
      <c r="B832">
        <f>Движение!$A$140</f>
        <v>46359</v>
      </c>
      <c r="C832">
        <f>Движение!$C$140</f>
        <v>0</v>
      </c>
      <c r="D832" t="s">
        <v>56</v>
      </c>
      <c r="E832">
        <f>Движение!$T$140</f>
        <v>18</v>
      </c>
      <c r="F832">
        <f>N(Движение!$U$140)</f>
        <v>0</v>
      </c>
      <c r="G832">
        <f>N(Движение!$V$140)</f>
        <v>0</v>
      </c>
      <c r="H832">
        <f>Движение!$W$140</f>
        <v>18</v>
      </c>
      <c r="I832" t="str">
        <f t="shared" si="12"/>
        <v/>
      </c>
    </row>
    <row r="833" spans="1:9" x14ac:dyDescent="0.3">
      <c r="A833">
        <v>832</v>
      </c>
      <c r="B833">
        <f>Движение!$A$140</f>
        <v>46359</v>
      </c>
      <c r="C833">
        <f>Движение!$C$140</f>
        <v>0</v>
      </c>
      <c r="D833" t="s">
        <v>57</v>
      </c>
      <c r="E833">
        <f>Движение!$X$140</f>
        <v>21</v>
      </c>
      <c r="F833">
        <f>N(Движение!$Y$140)</f>
        <v>0</v>
      </c>
      <c r="G833">
        <f>N(Движение!$Z$140)</f>
        <v>0</v>
      </c>
      <c r="H833">
        <f>Движение!$AA$140</f>
        <v>21</v>
      </c>
      <c r="I833" t="str">
        <f t="shared" si="12"/>
        <v/>
      </c>
    </row>
    <row r="834" spans="1:9" x14ac:dyDescent="0.3">
      <c r="A834">
        <v>833</v>
      </c>
      <c r="B834">
        <f>Движение!$A$140</f>
        <v>46359</v>
      </c>
      <c r="C834">
        <f>Движение!$C$140</f>
        <v>0</v>
      </c>
      <c r="D834" t="s">
        <v>59</v>
      </c>
      <c r="E834">
        <f>Движение!$AB$140</f>
        <v>15</v>
      </c>
      <c r="F834">
        <f>N(Движение!$AC$140)</f>
        <v>0</v>
      </c>
      <c r="G834">
        <f>N(Движение!$AD$140)</f>
        <v>0</v>
      </c>
      <c r="H834">
        <f>Движение!$AE$140</f>
        <v>15</v>
      </c>
      <c r="I834" t="str">
        <f t="shared" ref="I834:I897" si="13">IF($F834&gt;0,TEXT($B834,"dd.mm")&amp;"_"&amp;$D834,"")</f>
        <v/>
      </c>
    </row>
    <row r="835" spans="1:9" x14ac:dyDescent="0.3">
      <c r="A835">
        <v>834</v>
      </c>
      <c r="B835">
        <f>Движение!$A$141</f>
        <v>46360</v>
      </c>
      <c r="C835">
        <f>Движение!$C$141</f>
        <v>0</v>
      </c>
      <c r="D835" t="s">
        <v>45</v>
      </c>
      <c r="E835">
        <f>Движение!$D$141</f>
        <v>26</v>
      </c>
      <c r="F835">
        <f>N(Движение!$E$141)</f>
        <v>0</v>
      </c>
      <c r="G835">
        <f>N(Движение!$F$141)</f>
        <v>0</v>
      </c>
      <c r="H835">
        <f>Движение!$G$141</f>
        <v>26</v>
      </c>
      <c r="I835" t="str">
        <f t="shared" si="13"/>
        <v/>
      </c>
    </row>
    <row r="836" spans="1:9" x14ac:dyDescent="0.3">
      <c r="A836">
        <v>835</v>
      </c>
      <c r="B836">
        <f>Движение!$A$141</f>
        <v>46360</v>
      </c>
      <c r="C836">
        <f>Движение!$C$141</f>
        <v>0</v>
      </c>
      <c r="D836" t="s">
        <v>49</v>
      </c>
      <c r="E836">
        <f>Движение!$H$141</f>
        <v>20</v>
      </c>
      <c r="F836">
        <f>N(Движение!$I$141)</f>
        <v>0</v>
      </c>
      <c r="G836">
        <f>N(Движение!$J$141)</f>
        <v>0</v>
      </c>
      <c r="H836">
        <f>Движение!$K$141</f>
        <v>20</v>
      </c>
      <c r="I836" t="str">
        <f t="shared" si="13"/>
        <v/>
      </c>
    </row>
    <row r="837" spans="1:9" x14ac:dyDescent="0.3">
      <c r="A837">
        <v>836</v>
      </c>
      <c r="B837">
        <f>Движение!$A$141</f>
        <v>46360</v>
      </c>
      <c r="C837">
        <f>Движение!$C$141</f>
        <v>0</v>
      </c>
      <c r="D837" t="s">
        <v>51</v>
      </c>
      <c r="E837">
        <f>Движение!$L$141</f>
        <v>48</v>
      </c>
      <c r="F837">
        <f>N(Движение!$M$141)</f>
        <v>0</v>
      </c>
      <c r="G837">
        <f>N(Движение!$N$141)</f>
        <v>0</v>
      </c>
      <c r="H837">
        <f>Движение!$O$141</f>
        <v>48</v>
      </c>
      <c r="I837" t="str">
        <f t="shared" si="13"/>
        <v/>
      </c>
    </row>
    <row r="838" spans="1:9" x14ac:dyDescent="0.3">
      <c r="A838">
        <v>837</v>
      </c>
      <c r="B838">
        <f>Движение!$A$141</f>
        <v>46360</v>
      </c>
      <c r="C838">
        <f>Движение!$C$141</f>
        <v>0</v>
      </c>
      <c r="D838" t="s">
        <v>54</v>
      </c>
      <c r="E838">
        <f>Движение!$P$141</f>
        <v>13</v>
      </c>
      <c r="F838">
        <f>N(Движение!$Q$141)</f>
        <v>0</v>
      </c>
      <c r="G838">
        <f>N(Движение!$R$141)</f>
        <v>0</v>
      </c>
      <c r="H838">
        <f>Движение!$S$141</f>
        <v>13</v>
      </c>
      <c r="I838" t="str">
        <f t="shared" si="13"/>
        <v/>
      </c>
    </row>
    <row r="839" spans="1:9" x14ac:dyDescent="0.3">
      <c r="A839">
        <v>838</v>
      </c>
      <c r="B839">
        <f>Движение!$A$141</f>
        <v>46360</v>
      </c>
      <c r="C839">
        <f>Движение!$C$141</f>
        <v>0</v>
      </c>
      <c r="D839" t="s">
        <v>56</v>
      </c>
      <c r="E839">
        <f>Движение!$T$141</f>
        <v>18</v>
      </c>
      <c r="F839">
        <f>N(Движение!$U$141)</f>
        <v>0</v>
      </c>
      <c r="G839">
        <f>N(Движение!$V$141)</f>
        <v>0</v>
      </c>
      <c r="H839">
        <f>Движение!$W$141</f>
        <v>18</v>
      </c>
      <c r="I839" t="str">
        <f t="shared" si="13"/>
        <v/>
      </c>
    </row>
    <row r="840" spans="1:9" x14ac:dyDescent="0.3">
      <c r="A840">
        <v>839</v>
      </c>
      <c r="B840">
        <f>Движение!$A$141</f>
        <v>46360</v>
      </c>
      <c r="C840">
        <f>Движение!$C$141</f>
        <v>0</v>
      </c>
      <c r="D840" t="s">
        <v>57</v>
      </c>
      <c r="E840">
        <f>Движение!$X$141</f>
        <v>21</v>
      </c>
      <c r="F840">
        <f>N(Движение!$Y$141)</f>
        <v>0</v>
      </c>
      <c r="G840">
        <f>N(Движение!$Z$141)</f>
        <v>0</v>
      </c>
      <c r="H840">
        <f>Движение!$AA$141</f>
        <v>21</v>
      </c>
      <c r="I840" t="str">
        <f t="shared" si="13"/>
        <v/>
      </c>
    </row>
    <row r="841" spans="1:9" x14ac:dyDescent="0.3">
      <c r="A841">
        <v>840</v>
      </c>
      <c r="B841">
        <f>Движение!$A$141</f>
        <v>46360</v>
      </c>
      <c r="C841">
        <f>Движение!$C$141</f>
        <v>0</v>
      </c>
      <c r="D841" t="s">
        <v>59</v>
      </c>
      <c r="E841">
        <f>Движение!$AB$141</f>
        <v>15</v>
      </c>
      <c r="F841">
        <f>N(Движение!$AC$141)</f>
        <v>0</v>
      </c>
      <c r="G841">
        <f>N(Движение!$AD$141)</f>
        <v>0</v>
      </c>
      <c r="H841">
        <f>Движение!$AE$141</f>
        <v>15</v>
      </c>
      <c r="I841" t="str">
        <f t="shared" si="13"/>
        <v/>
      </c>
    </row>
    <row r="842" spans="1:9" x14ac:dyDescent="0.3">
      <c r="A842">
        <v>841</v>
      </c>
      <c r="B842">
        <f>Движение!$A$142</f>
        <v>46361</v>
      </c>
      <c r="C842">
        <f>Движение!$C$142</f>
        <v>0</v>
      </c>
      <c r="D842" t="s">
        <v>45</v>
      </c>
      <c r="E842">
        <f>Движение!$D$142</f>
        <v>26</v>
      </c>
      <c r="F842">
        <f>N(Движение!$E$142)</f>
        <v>0</v>
      </c>
      <c r="G842">
        <f>N(Движение!$F$142)</f>
        <v>0</v>
      </c>
      <c r="H842">
        <f>Движение!$G$142</f>
        <v>26</v>
      </c>
      <c r="I842" t="str">
        <f t="shared" si="13"/>
        <v/>
      </c>
    </row>
    <row r="843" spans="1:9" x14ac:dyDescent="0.3">
      <c r="A843">
        <v>842</v>
      </c>
      <c r="B843">
        <f>Движение!$A$142</f>
        <v>46361</v>
      </c>
      <c r="C843">
        <f>Движение!$C$142</f>
        <v>0</v>
      </c>
      <c r="D843" t="s">
        <v>49</v>
      </c>
      <c r="E843">
        <f>Движение!$H$142</f>
        <v>20</v>
      </c>
      <c r="F843">
        <f>N(Движение!$I$142)</f>
        <v>0</v>
      </c>
      <c r="G843">
        <f>N(Движение!$J$142)</f>
        <v>0</v>
      </c>
      <c r="H843">
        <f>Движение!$K$142</f>
        <v>20</v>
      </c>
      <c r="I843" t="str">
        <f t="shared" si="13"/>
        <v/>
      </c>
    </row>
    <row r="844" spans="1:9" x14ac:dyDescent="0.3">
      <c r="A844">
        <v>843</v>
      </c>
      <c r="B844">
        <f>Движение!$A$142</f>
        <v>46361</v>
      </c>
      <c r="C844">
        <f>Движение!$C$142</f>
        <v>0</v>
      </c>
      <c r="D844" t="s">
        <v>51</v>
      </c>
      <c r="E844">
        <f>Движение!$L$142</f>
        <v>48</v>
      </c>
      <c r="F844">
        <f>N(Движение!$M$142)</f>
        <v>0</v>
      </c>
      <c r="G844">
        <f>N(Движение!$N$142)</f>
        <v>0</v>
      </c>
      <c r="H844">
        <f>Движение!$O$142</f>
        <v>48</v>
      </c>
      <c r="I844" t="str">
        <f t="shared" si="13"/>
        <v/>
      </c>
    </row>
    <row r="845" spans="1:9" x14ac:dyDescent="0.3">
      <c r="A845">
        <v>844</v>
      </c>
      <c r="B845">
        <f>Движение!$A$142</f>
        <v>46361</v>
      </c>
      <c r="C845">
        <f>Движение!$C$142</f>
        <v>0</v>
      </c>
      <c r="D845" t="s">
        <v>54</v>
      </c>
      <c r="E845">
        <f>Движение!$P$142</f>
        <v>13</v>
      </c>
      <c r="F845">
        <f>N(Движение!$Q$142)</f>
        <v>0</v>
      </c>
      <c r="G845">
        <f>N(Движение!$R$142)</f>
        <v>0</v>
      </c>
      <c r="H845">
        <f>Движение!$S$142</f>
        <v>13</v>
      </c>
      <c r="I845" t="str">
        <f t="shared" si="13"/>
        <v/>
      </c>
    </row>
    <row r="846" spans="1:9" x14ac:dyDescent="0.3">
      <c r="A846">
        <v>845</v>
      </c>
      <c r="B846">
        <f>Движение!$A$142</f>
        <v>46361</v>
      </c>
      <c r="C846">
        <f>Движение!$C$142</f>
        <v>0</v>
      </c>
      <c r="D846" t="s">
        <v>56</v>
      </c>
      <c r="E846">
        <f>Движение!$T$142</f>
        <v>18</v>
      </c>
      <c r="F846">
        <f>N(Движение!$U$142)</f>
        <v>0</v>
      </c>
      <c r="G846">
        <f>N(Движение!$V$142)</f>
        <v>0</v>
      </c>
      <c r="H846">
        <f>Движение!$W$142</f>
        <v>18</v>
      </c>
      <c r="I846" t="str">
        <f t="shared" si="13"/>
        <v/>
      </c>
    </row>
    <row r="847" spans="1:9" x14ac:dyDescent="0.3">
      <c r="A847">
        <v>846</v>
      </c>
      <c r="B847">
        <f>Движение!$A$142</f>
        <v>46361</v>
      </c>
      <c r="C847">
        <f>Движение!$C$142</f>
        <v>0</v>
      </c>
      <c r="D847" t="s">
        <v>57</v>
      </c>
      <c r="E847">
        <f>Движение!$X$142</f>
        <v>21</v>
      </c>
      <c r="F847">
        <f>N(Движение!$Y$142)</f>
        <v>0</v>
      </c>
      <c r="G847">
        <f>N(Движение!$Z$142)</f>
        <v>0</v>
      </c>
      <c r="H847">
        <f>Движение!$AA$142</f>
        <v>21</v>
      </c>
      <c r="I847" t="str">
        <f t="shared" si="13"/>
        <v/>
      </c>
    </row>
    <row r="848" spans="1:9" x14ac:dyDescent="0.3">
      <c r="A848">
        <v>847</v>
      </c>
      <c r="B848">
        <f>Движение!$A$142</f>
        <v>46361</v>
      </c>
      <c r="C848">
        <f>Движение!$C$142</f>
        <v>0</v>
      </c>
      <c r="D848" t="s">
        <v>59</v>
      </c>
      <c r="E848">
        <f>Движение!$AB$142</f>
        <v>15</v>
      </c>
      <c r="F848">
        <f>N(Движение!$AC$142)</f>
        <v>0</v>
      </c>
      <c r="G848">
        <f>N(Движение!$AD$142)</f>
        <v>0</v>
      </c>
      <c r="H848">
        <f>Движение!$AE$142</f>
        <v>15</v>
      </c>
      <c r="I848" t="str">
        <f t="shared" si="13"/>
        <v/>
      </c>
    </row>
    <row r="849" spans="1:9" x14ac:dyDescent="0.3">
      <c r="A849">
        <v>848</v>
      </c>
      <c r="B849">
        <f>Движение!$A$143</f>
        <v>46362</v>
      </c>
      <c r="C849">
        <f>Движение!$C$143</f>
        <v>0</v>
      </c>
      <c r="D849" t="s">
        <v>45</v>
      </c>
      <c r="E849">
        <f>Движение!$D$143</f>
        <v>26</v>
      </c>
      <c r="F849">
        <f>N(Движение!$E$143)</f>
        <v>0</v>
      </c>
      <c r="G849">
        <f>N(Движение!$F$143)</f>
        <v>0</v>
      </c>
      <c r="H849">
        <f>Движение!$G$143</f>
        <v>26</v>
      </c>
      <c r="I849" t="str">
        <f t="shared" si="13"/>
        <v/>
      </c>
    </row>
    <row r="850" spans="1:9" x14ac:dyDescent="0.3">
      <c r="A850">
        <v>849</v>
      </c>
      <c r="B850">
        <f>Движение!$A$143</f>
        <v>46362</v>
      </c>
      <c r="C850">
        <f>Движение!$C$143</f>
        <v>0</v>
      </c>
      <c r="D850" t="s">
        <v>49</v>
      </c>
      <c r="E850">
        <f>Движение!$H$143</f>
        <v>20</v>
      </c>
      <c r="F850">
        <f>N(Движение!$I$143)</f>
        <v>0</v>
      </c>
      <c r="G850">
        <f>N(Движение!$J$143)</f>
        <v>0</v>
      </c>
      <c r="H850">
        <f>Движение!$K$143</f>
        <v>20</v>
      </c>
      <c r="I850" t="str">
        <f t="shared" si="13"/>
        <v/>
      </c>
    </row>
    <row r="851" spans="1:9" x14ac:dyDescent="0.3">
      <c r="A851">
        <v>850</v>
      </c>
      <c r="B851">
        <f>Движение!$A$143</f>
        <v>46362</v>
      </c>
      <c r="C851">
        <f>Движение!$C$143</f>
        <v>0</v>
      </c>
      <c r="D851" t="s">
        <v>51</v>
      </c>
      <c r="E851">
        <f>Движение!$L$143</f>
        <v>48</v>
      </c>
      <c r="F851">
        <f>N(Движение!$M$143)</f>
        <v>0</v>
      </c>
      <c r="G851">
        <f>N(Движение!$N$143)</f>
        <v>0</v>
      </c>
      <c r="H851">
        <f>Движение!$O$143</f>
        <v>48</v>
      </c>
      <c r="I851" t="str">
        <f t="shared" si="13"/>
        <v/>
      </c>
    </row>
    <row r="852" spans="1:9" x14ac:dyDescent="0.3">
      <c r="A852">
        <v>851</v>
      </c>
      <c r="B852">
        <f>Движение!$A$143</f>
        <v>46362</v>
      </c>
      <c r="C852">
        <f>Движение!$C$143</f>
        <v>0</v>
      </c>
      <c r="D852" t="s">
        <v>54</v>
      </c>
      <c r="E852">
        <f>Движение!$P$143</f>
        <v>13</v>
      </c>
      <c r="F852">
        <f>N(Движение!$Q$143)</f>
        <v>0</v>
      </c>
      <c r="G852">
        <f>N(Движение!$R$143)</f>
        <v>0</v>
      </c>
      <c r="H852">
        <f>Движение!$S$143</f>
        <v>13</v>
      </c>
      <c r="I852" t="str">
        <f t="shared" si="13"/>
        <v/>
      </c>
    </row>
    <row r="853" spans="1:9" x14ac:dyDescent="0.3">
      <c r="A853">
        <v>852</v>
      </c>
      <c r="B853">
        <f>Движение!$A$143</f>
        <v>46362</v>
      </c>
      <c r="C853">
        <f>Движение!$C$143</f>
        <v>0</v>
      </c>
      <c r="D853" t="s">
        <v>56</v>
      </c>
      <c r="E853">
        <f>Движение!$T$143</f>
        <v>18</v>
      </c>
      <c r="F853">
        <f>N(Движение!$U$143)</f>
        <v>0</v>
      </c>
      <c r="G853">
        <f>N(Движение!$V$143)</f>
        <v>0</v>
      </c>
      <c r="H853">
        <f>Движение!$W$143</f>
        <v>18</v>
      </c>
      <c r="I853" t="str">
        <f t="shared" si="13"/>
        <v/>
      </c>
    </row>
    <row r="854" spans="1:9" x14ac:dyDescent="0.3">
      <c r="A854">
        <v>853</v>
      </c>
      <c r="B854">
        <f>Движение!$A$143</f>
        <v>46362</v>
      </c>
      <c r="C854">
        <f>Движение!$C$143</f>
        <v>0</v>
      </c>
      <c r="D854" t="s">
        <v>57</v>
      </c>
      <c r="E854">
        <f>Движение!$X$143</f>
        <v>21</v>
      </c>
      <c r="F854">
        <f>N(Движение!$Y$143)</f>
        <v>0</v>
      </c>
      <c r="G854">
        <f>N(Движение!$Z$143)</f>
        <v>0</v>
      </c>
      <c r="H854">
        <f>Движение!$AA$143</f>
        <v>21</v>
      </c>
      <c r="I854" t="str">
        <f t="shared" si="13"/>
        <v/>
      </c>
    </row>
    <row r="855" spans="1:9" x14ac:dyDescent="0.3">
      <c r="A855">
        <v>854</v>
      </c>
      <c r="B855">
        <f>Движение!$A$143</f>
        <v>46362</v>
      </c>
      <c r="C855">
        <f>Движение!$C$143</f>
        <v>0</v>
      </c>
      <c r="D855" t="s">
        <v>59</v>
      </c>
      <c r="E855">
        <f>Движение!$AB$143</f>
        <v>15</v>
      </c>
      <c r="F855">
        <f>N(Движение!$AC$143)</f>
        <v>0</v>
      </c>
      <c r="G855">
        <f>N(Движение!$AD$143)</f>
        <v>0</v>
      </c>
      <c r="H855">
        <f>Движение!$AE$143</f>
        <v>15</v>
      </c>
      <c r="I855" t="str">
        <f t="shared" si="13"/>
        <v/>
      </c>
    </row>
    <row r="856" spans="1:9" x14ac:dyDescent="0.3">
      <c r="A856">
        <v>855</v>
      </c>
      <c r="B856">
        <f>Движение!$A$144</f>
        <v>46363</v>
      </c>
      <c r="C856">
        <f>Движение!$C$144</f>
        <v>0</v>
      </c>
      <c r="D856" t="s">
        <v>45</v>
      </c>
      <c r="E856">
        <f>Движение!$D$144</f>
        <v>26</v>
      </c>
      <c r="F856">
        <f>N(Движение!$E$144)</f>
        <v>0</v>
      </c>
      <c r="G856">
        <f>N(Движение!$F$144)</f>
        <v>0</v>
      </c>
      <c r="H856">
        <f>Движение!$G$144</f>
        <v>26</v>
      </c>
      <c r="I856" t="str">
        <f t="shared" si="13"/>
        <v/>
      </c>
    </row>
    <row r="857" spans="1:9" x14ac:dyDescent="0.3">
      <c r="A857">
        <v>856</v>
      </c>
      <c r="B857">
        <f>Движение!$A$144</f>
        <v>46363</v>
      </c>
      <c r="C857">
        <f>Движение!$C$144</f>
        <v>0</v>
      </c>
      <c r="D857" t="s">
        <v>49</v>
      </c>
      <c r="E857">
        <f>Движение!$H$144</f>
        <v>20</v>
      </c>
      <c r="F857">
        <f>N(Движение!$I$144)</f>
        <v>0</v>
      </c>
      <c r="G857">
        <f>N(Движение!$J$144)</f>
        <v>0</v>
      </c>
      <c r="H857">
        <f>Движение!$K$144</f>
        <v>20</v>
      </c>
      <c r="I857" t="str">
        <f t="shared" si="13"/>
        <v/>
      </c>
    </row>
    <row r="858" spans="1:9" x14ac:dyDescent="0.3">
      <c r="A858">
        <v>857</v>
      </c>
      <c r="B858">
        <f>Движение!$A$144</f>
        <v>46363</v>
      </c>
      <c r="C858">
        <f>Движение!$C$144</f>
        <v>0</v>
      </c>
      <c r="D858" t="s">
        <v>51</v>
      </c>
      <c r="E858">
        <f>Движение!$L$144</f>
        <v>48</v>
      </c>
      <c r="F858">
        <f>N(Движение!$M$144)</f>
        <v>0</v>
      </c>
      <c r="G858">
        <f>N(Движение!$N$144)</f>
        <v>0</v>
      </c>
      <c r="H858">
        <f>Движение!$O$144</f>
        <v>48</v>
      </c>
      <c r="I858" t="str">
        <f t="shared" si="13"/>
        <v/>
      </c>
    </row>
    <row r="859" spans="1:9" x14ac:dyDescent="0.3">
      <c r="A859">
        <v>858</v>
      </c>
      <c r="B859">
        <f>Движение!$A$144</f>
        <v>46363</v>
      </c>
      <c r="C859">
        <f>Движение!$C$144</f>
        <v>0</v>
      </c>
      <c r="D859" t="s">
        <v>54</v>
      </c>
      <c r="E859">
        <f>Движение!$P$144</f>
        <v>13</v>
      </c>
      <c r="F859">
        <f>N(Движение!$Q$144)</f>
        <v>0</v>
      </c>
      <c r="G859">
        <f>N(Движение!$R$144)</f>
        <v>0</v>
      </c>
      <c r="H859">
        <f>Движение!$S$144</f>
        <v>13</v>
      </c>
      <c r="I859" t="str">
        <f t="shared" si="13"/>
        <v/>
      </c>
    </row>
    <row r="860" spans="1:9" x14ac:dyDescent="0.3">
      <c r="A860">
        <v>859</v>
      </c>
      <c r="B860">
        <f>Движение!$A$144</f>
        <v>46363</v>
      </c>
      <c r="C860">
        <f>Движение!$C$144</f>
        <v>0</v>
      </c>
      <c r="D860" t="s">
        <v>56</v>
      </c>
      <c r="E860">
        <f>Движение!$T$144</f>
        <v>18</v>
      </c>
      <c r="F860">
        <f>N(Движение!$U$144)</f>
        <v>0</v>
      </c>
      <c r="G860">
        <f>N(Движение!$V$144)</f>
        <v>0</v>
      </c>
      <c r="H860">
        <f>Движение!$W$144</f>
        <v>18</v>
      </c>
      <c r="I860" t="str">
        <f t="shared" si="13"/>
        <v/>
      </c>
    </row>
    <row r="861" spans="1:9" x14ac:dyDescent="0.3">
      <c r="A861">
        <v>860</v>
      </c>
      <c r="B861">
        <f>Движение!$A$144</f>
        <v>46363</v>
      </c>
      <c r="C861">
        <f>Движение!$C$144</f>
        <v>0</v>
      </c>
      <c r="D861" t="s">
        <v>57</v>
      </c>
      <c r="E861">
        <f>Движение!$X$144</f>
        <v>21</v>
      </c>
      <c r="F861">
        <f>N(Движение!$Y$144)</f>
        <v>0</v>
      </c>
      <c r="G861">
        <f>N(Движение!$Z$144)</f>
        <v>0</v>
      </c>
      <c r="H861">
        <f>Движение!$AA$144</f>
        <v>21</v>
      </c>
      <c r="I861" t="str">
        <f t="shared" si="13"/>
        <v/>
      </c>
    </row>
    <row r="862" spans="1:9" x14ac:dyDescent="0.3">
      <c r="A862">
        <v>861</v>
      </c>
      <c r="B862">
        <f>Движение!$A$144</f>
        <v>46363</v>
      </c>
      <c r="C862">
        <f>Движение!$C$144</f>
        <v>0</v>
      </c>
      <c r="D862" t="s">
        <v>59</v>
      </c>
      <c r="E862">
        <f>Движение!$AB$144</f>
        <v>15</v>
      </c>
      <c r="F862">
        <f>N(Движение!$AC$144)</f>
        <v>0</v>
      </c>
      <c r="G862">
        <f>N(Движение!$AD$144)</f>
        <v>0</v>
      </c>
      <c r="H862">
        <f>Движение!$AE$144</f>
        <v>15</v>
      </c>
      <c r="I862" t="str">
        <f t="shared" si="13"/>
        <v/>
      </c>
    </row>
    <row r="863" spans="1:9" x14ac:dyDescent="0.3">
      <c r="A863">
        <v>862</v>
      </c>
      <c r="B863">
        <f>Движение!$A$145</f>
        <v>46364</v>
      </c>
      <c r="C863">
        <f>Движение!$C$145</f>
        <v>0</v>
      </c>
      <c r="D863" t="s">
        <v>45</v>
      </c>
      <c r="E863">
        <f>Движение!$D$145</f>
        <v>26</v>
      </c>
      <c r="F863">
        <f>N(Движение!$E$145)</f>
        <v>0</v>
      </c>
      <c r="G863">
        <f>N(Движение!$F$145)</f>
        <v>0</v>
      </c>
      <c r="H863">
        <f>Движение!$G$145</f>
        <v>26</v>
      </c>
      <c r="I863" t="str">
        <f t="shared" si="13"/>
        <v/>
      </c>
    </row>
    <row r="864" spans="1:9" x14ac:dyDescent="0.3">
      <c r="A864">
        <v>863</v>
      </c>
      <c r="B864">
        <f>Движение!$A$145</f>
        <v>46364</v>
      </c>
      <c r="C864">
        <f>Движение!$C$145</f>
        <v>0</v>
      </c>
      <c r="D864" t="s">
        <v>49</v>
      </c>
      <c r="E864">
        <f>Движение!$H$145</f>
        <v>20</v>
      </c>
      <c r="F864">
        <f>N(Движение!$I$145)</f>
        <v>0</v>
      </c>
      <c r="G864">
        <f>N(Движение!$J$145)</f>
        <v>0</v>
      </c>
      <c r="H864">
        <f>Движение!$K$145</f>
        <v>20</v>
      </c>
      <c r="I864" t="str">
        <f t="shared" si="13"/>
        <v/>
      </c>
    </row>
    <row r="865" spans="1:9" x14ac:dyDescent="0.3">
      <c r="A865">
        <v>864</v>
      </c>
      <c r="B865">
        <f>Движение!$A$145</f>
        <v>46364</v>
      </c>
      <c r="C865">
        <f>Движение!$C$145</f>
        <v>0</v>
      </c>
      <c r="D865" t="s">
        <v>51</v>
      </c>
      <c r="E865">
        <f>Движение!$L$145</f>
        <v>48</v>
      </c>
      <c r="F865">
        <f>N(Движение!$M$145)</f>
        <v>0</v>
      </c>
      <c r="G865">
        <f>N(Движение!$N$145)</f>
        <v>0</v>
      </c>
      <c r="H865">
        <f>Движение!$O$145</f>
        <v>48</v>
      </c>
      <c r="I865" t="str">
        <f t="shared" si="13"/>
        <v/>
      </c>
    </row>
    <row r="866" spans="1:9" x14ac:dyDescent="0.3">
      <c r="A866">
        <v>865</v>
      </c>
      <c r="B866">
        <f>Движение!$A$145</f>
        <v>46364</v>
      </c>
      <c r="C866">
        <f>Движение!$C$145</f>
        <v>0</v>
      </c>
      <c r="D866" t="s">
        <v>54</v>
      </c>
      <c r="E866">
        <f>Движение!$P$145</f>
        <v>13</v>
      </c>
      <c r="F866">
        <f>N(Движение!$Q$145)</f>
        <v>0</v>
      </c>
      <c r="G866">
        <f>N(Движение!$R$145)</f>
        <v>0</v>
      </c>
      <c r="H866">
        <f>Движение!$S$145</f>
        <v>13</v>
      </c>
      <c r="I866" t="str">
        <f t="shared" si="13"/>
        <v/>
      </c>
    </row>
    <row r="867" spans="1:9" x14ac:dyDescent="0.3">
      <c r="A867">
        <v>866</v>
      </c>
      <c r="B867">
        <f>Движение!$A$145</f>
        <v>46364</v>
      </c>
      <c r="C867">
        <f>Движение!$C$145</f>
        <v>0</v>
      </c>
      <c r="D867" t="s">
        <v>56</v>
      </c>
      <c r="E867">
        <f>Движение!$T$145</f>
        <v>18</v>
      </c>
      <c r="F867">
        <f>N(Движение!$U$145)</f>
        <v>0</v>
      </c>
      <c r="G867">
        <f>N(Движение!$V$145)</f>
        <v>0</v>
      </c>
      <c r="H867">
        <f>Движение!$W$145</f>
        <v>18</v>
      </c>
      <c r="I867" t="str">
        <f t="shared" si="13"/>
        <v/>
      </c>
    </row>
    <row r="868" spans="1:9" x14ac:dyDescent="0.3">
      <c r="A868">
        <v>867</v>
      </c>
      <c r="B868">
        <f>Движение!$A$145</f>
        <v>46364</v>
      </c>
      <c r="C868">
        <f>Движение!$C$145</f>
        <v>0</v>
      </c>
      <c r="D868" t="s">
        <v>57</v>
      </c>
      <c r="E868">
        <f>Движение!$X$145</f>
        <v>21</v>
      </c>
      <c r="F868">
        <f>N(Движение!$Y$145)</f>
        <v>0</v>
      </c>
      <c r="G868">
        <f>N(Движение!$Z$145)</f>
        <v>0</v>
      </c>
      <c r="H868">
        <f>Движение!$AA$145</f>
        <v>21</v>
      </c>
      <c r="I868" t="str">
        <f t="shared" si="13"/>
        <v/>
      </c>
    </row>
    <row r="869" spans="1:9" x14ac:dyDescent="0.3">
      <c r="A869">
        <v>868</v>
      </c>
      <c r="B869">
        <f>Движение!$A$145</f>
        <v>46364</v>
      </c>
      <c r="C869">
        <f>Движение!$C$145</f>
        <v>0</v>
      </c>
      <c r="D869" t="s">
        <v>59</v>
      </c>
      <c r="E869">
        <f>Движение!$AB$145</f>
        <v>15</v>
      </c>
      <c r="F869">
        <f>N(Движение!$AC$145)</f>
        <v>0</v>
      </c>
      <c r="G869">
        <f>N(Движение!$AD$145)</f>
        <v>0</v>
      </c>
      <c r="H869">
        <f>Движение!$AE$145</f>
        <v>15</v>
      </c>
      <c r="I869" t="str">
        <f t="shared" si="13"/>
        <v/>
      </c>
    </row>
    <row r="870" spans="1:9" x14ac:dyDescent="0.3">
      <c r="A870">
        <v>869</v>
      </c>
      <c r="B870">
        <f>Движение!$A$146</f>
        <v>46365</v>
      </c>
      <c r="C870">
        <f>Движение!$C$146</f>
        <v>0</v>
      </c>
      <c r="D870" t="s">
        <v>45</v>
      </c>
      <c r="E870">
        <f>Движение!$D$146</f>
        <v>26</v>
      </c>
      <c r="F870">
        <f>N(Движение!$E$146)</f>
        <v>0</v>
      </c>
      <c r="G870">
        <f>N(Движение!$F$146)</f>
        <v>0</v>
      </c>
      <c r="H870">
        <f>Движение!$G$146</f>
        <v>26</v>
      </c>
      <c r="I870" t="str">
        <f t="shared" si="13"/>
        <v/>
      </c>
    </row>
    <row r="871" spans="1:9" x14ac:dyDescent="0.3">
      <c r="A871">
        <v>870</v>
      </c>
      <c r="B871">
        <f>Движение!$A$146</f>
        <v>46365</v>
      </c>
      <c r="C871">
        <f>Движение!$C$146</f>
        <v>0</v>
      </c>
      <c r="D871" t="s">
        <v>49</v>
      </c>
      <c r="E871">
        <f>Движение!$H$146</f>
        <v>20</v>
      </c>
      <c r="F871">
        <f>N(Движение!$I$146)</f>
        <v>0</v>
      </c>
      <c r="G871">
        <f>N(Движение!$J$146)</f>
        <v>0</v>
      </c>
      <c r="H871">
        <f>Движение!$K$146</f>
        <v>20</v>
      </c>
      <c r="I871" t="str">
        <f t="shared" si="13"/>
        <v/>
      </c>
    </row>
    <row r="872" spans="1:9" x14ac:dyDescent="0.3">
      <c r="A872">
        <v>871</v>
      </c>
      <c r="B872">
        <f>Движение!$A$146</f>
        <v>46365</v>
      </c>
      <c r="C872">
        <f>Движение!$C$146</f>
        <v>0</v>
      </c>
      <c r="D872" t="s">
        <v>51</v>
      </c>
      <c r="E872">
        <f>Движение!$L$146</f>
        <v>48</v>
      </c>
      <c r="F872">
        <f>N(Движение!$M$146)</f>
        <v>0</v>
      </c>
      <c r="G872">
        <f>N(Движение!$N$146)</f>
        <v>0</v>
      </c>
      <c r="H872">
        <f>Движение!$O$146</f>
        <v>48</v>
      </c>
      <c r="I872" t="str">
        <f t="shared" si="13"/>
        <v/>
      </c>
    </row>
    <row r="873" spans="1:9" x14ac:dyDescent="0.3">
      <c r="A873">
        <v>872</v>
      </c>
      <c r="B873">
        <f>Движение!$A$146</f>
        <v>46365</v>
      </c>
      <c r="C873">
        <f>Движение!$C$146</f>
        <v>0</v>
      </c>
      <c r="D873" t="s">
        <v>54</v>
      </c>
      <c r="E873">
        <f>Движение!$P$146</f>
        <v>13</v>
      </c>
      <c r="F873">
        <f>N(Движение!$Q$146)</f>
        <v>0</v>
      </c>
      <c r="G873">
        <f>N(Движение!$R$146)</f>
        <v>0</v>
      </c>
      <c r="H873">
        <f>Движение!$S$146</f>
        <v>13</v>
      </c>
      <c r="I873" t="str">
        <f t="shared" si="13"/>
        <v/>
      </c>
    </row>
    <row r="874" spans="1:9" x14ac:dyDescent="0.3">
      <c r="A874">
        <v>873</v>
      </c>
      <c r="B874">
        <f>Движение!$A$146</f>
        <v>46365</v>
      </c>
      <c r="C874">
        <f>Движение!$C$146</f>
        <v>0</v>
      </c>
      <c r="D874" t="s">
        <v>56</v>
      </c>
      <c r="E874">
        <f>Движение!$T$146</f>
        <v>18</v>
      </c>
      <c r="F874">
        <f>N(Движение!$U$146)</f>
        <v>0</v>
      </c>
      <c r="G874">
        <f>N(Движение!$V$146)</f>
        <v>0</v>
      </c>
      <c r="H874">
        <f>Движение!$W$146</f>
        <v>18</v>
      </c>
      <c r="I874" t="str">
        <f t="shared" si="13"/>
        <v/>
      </c>
    </row>
    <row r="875" spans="1:9" x14ac:dyDescent="0.3">
      <c r="A875">
        <v>874</v>
      </c>
      <c r="B875">
        <f>Движение!$A$146</f>
        <v>46365</v>
      </c>
      <c r="C875">
        <f>Движение!$C$146</f>
        <v>0</v>
      </c>
      <c r="D875" t="s">
        <v>57</v>
      </c>
      <c r="E875">
        <f>Движение!$X$146</f>
        <v>21</v>
      </c>
      <c r="F875">
        <f>N(Движение!$Y$146)</f>
        <v>0</v>
      </c>
      <c r="G875">
        <f>N(Движение!$Z$146)</f>
        <v>0</v>
      </c>
      <c r="H875">
        <f>Движение!$AA$146</f>
        <v>21</v>
      </c>
      <c r="I875" t="str">
        <f t="shared" si="13"/>
        <v/>
      </c>
    </row>
    <row r="876" spans="1:9" x14ac:dyDescent="0.3">
      <c r="A876">
        <v>875</v>
      </c>
      <c r="B876">
        <f>Движение!$A$146</f>
        <v>46365</v>
      </c>
      <c r="C876">
        <f>Движение!$C$146</f>
        <v>0</v>
      </c>
      <c r="D876" t="s">
        <v>59</v>
      </c>
      <c r="E876">
        <f>Движение!$AB$146</f>
        <v>15</v>
      </c>
      <c r="F876">
        <f>N(Движение!$AC$146)</f>
        <v>0</v>
      </c>
      <c r="G876">
        <f>N(Движение!$AD$146)</f>
        <v>0</v>
      </c>
      <c r="H876">
        <f>Движение!$AE$146</f>
        <v>15</v>
      </c>
      <c r="I876" t="str">
        <f t="shared" si="13"/>
        <v/>
      </c>
    </row>
    <row r="877" spans="1:9" x14ac:dyDescent="0.3">
      <c r="A877">
        <v>876</v>
      </c>
      <c r="B877">
        <f>Движение!$A$147</f>
        <v>46366</v>
      </c>
      <c r="C877">
        <f>Движение!$C$147</f>
        <v>0</v>
      </c>
      <c r="D877" t="s">
        <v>45</v>
      </c>
      <c r="E877">
        <f>Движение!$D$147</f>
        <v>26</v>
      </c>
      <c r="F877">
        <f>N(Движение!$E$147)</f>
        <v>0</v>
      </c>
      <c r="G877">
        <f>N(Движение!$F$147)</f>
        <v>0</v>
      </c>
      <c r="H877">
        <f>Движение!$G$147</f>
        <v>26</v>
      </c>
      <c r="I877" t="str">
        <f t="shared" si="13"/>
        <v/>
      </c>
    </row>
    <row r="878" spans="1:9" x14ac:dyDescent="0.3">
      <c r="A878">
        <v>877</v>
      </c>
      <c r="B878">
        <f>Движение!$A$147</f>
        <v>46366</v>
      </c>
      <c r="C878">
        <f>Движение!$C$147</f>
        <v>0</v>
      </c>
      <c r="D878" t="s">
        <v>49</v>
      </c>
      <c r="E878">
        <f>Движение!$H$147</f>
        <v>20</v>
      </c>
      <c r="F878">
        <f>N(Движение!$I$147)</f>
        <v>0</v>
      </c>
      <c r="G878">
        <f>N(Движение!$J$147)</f>
        <v>0</v>
      </c>
      <c r="H878">
        <f>Движение!$K$147</f>
        <v>20</v>
      </c>
      <c r="I878" t="str">
        <f t="shared" si="13"/>
        <v/>
      </c>
    </row>
    <row r="879" spans="1:9" x14ac:dyDescent="0.3">
      <c r="A879">
        <v>878</v>
      </c>
      <c r="B879">
        <f>Движение!$A$147</f>
        <v>46366</v>
      </c>
      <c r="C879">
        <f>Движение!$C$147</f>
        <v>0</v>
      </c>
      <c r="D879" t="s">
        <v>51</v>
      </c>
      <c r="E879">
        <f>Движение!$L$147</f>
        <v>48</v>
      </c>
      <c r="F879">
        <f>N(Движение!$M$147)</f>
        <v>0</v>
      </c>
      <c r="G879">
        <f>N(Движение!$N$147)</f>
        <v>0</v>
      </c>
      <c r="H879">
        <f>Движение!$O$147</f>
        <v>48</v>
      </c>
      <c r="I879" t="str">
        <f t="shared" si="13"/>
        <v/>
      </c>
    </row>
    <row r="880" spans="1:9" x14ac:dyDescent="0.3">
      <c r="A880">
        <v>879</v>
      </c>
      <c r="B880">
        <f>Движение!$A$147</f>
        <v>46366</v>
      </c>
      <c r="C880">
        <f>Движение!$C$147</f>
        <v>0</v>
      </c>
      <c r="D880" t="s">
        <v>54</v>
      </c>
      <c r="E880">
        <f>Движение!$P$147</f>
        <v>13</v>
      </c>
      <c r="F880">
        <f>N(Движение!$Q$147)</f>
        <v>0</v>
      </c>
      <c r="G880">
        <f>N(Движение!$R$147)</f>
        <v>0</v>
      </c>
      <c r="H880">
        <f>Движение!$S$147</f>
        <v>13</v>
      </c>
      <c r="I880" t="str">
        <f t="shared" si="13"/>
        <v/>
      </c>
    </row>
    <row r="881" spans="1:9" x14ac:dyDescent="0.3">
      <c r="A881">
        <v>880</v>
      </c>
      <c r="B881">
        <f>Движение!$A$147</f>
        <v>46366</v>
      </c>
      <c r="C881">
        <f>Движение!$C$147</f>
        <v>0</v>
      </c>
      <c r="D881" t="s">
        <v>56</v>
      </c>
      <c r="E881">
        <f>Движение!$T$147</f>
        <v>18</v>
      </c>
      <c r="F881">
        <f>N(Движение!$U$147)</f>
        <v>0</v>
      </c>
      <c r="G881">
        <f>N(Движение!$V$147)</f>
        <v>0</v>
      </c>
      <c r="H881">
        <f>Движение!$W$147</f>
        <v>18</v>
      </c>
      <c r="I881" t="str">
        <f t="shared" si="13"/>
        <v/>
      </c>
    </row>
    <row r="882" spans="1:9" x14ac:dyDescent="0.3">
      <c r="A882">
        <v>881</v>
      </c>
      <c r="B882">
        <f>Движение!$A$147</f>
        <v>46366</v>
      </c>
      <c r="C882">
        <f>Движение!$C$147</f>
        <v>0</v>
      </c>
      <c r="D882" t="s">
        <v>57</v>
      </c>
      <c r="E882">
        <f>Движение!$X$147</f>
        <v>21</v>
      </c>
      <c r="F882">
        <f>N(Движение!$Y$147)</f>
        <v>0</v>
      </c>
      <c r="G882">
        <f>N(Движение!$Z$147)</f>
        <v>0</v>
      </c>
      <c r="H882">
        <f>Движение!$AA$147</f>
        <v>21</v>
      </c>
      <c r="I882" t="str">
        <f t="shared" si="13"/>
        <v/>
      </c>
    </row>
    <row r="883" spans="1:9" x14ac:dyDescent="0.3">
      <c r="A883">
        <v>882</v>
      </c>
      <c r="B883">
        <f>Движение!$A$147</f>
        <v>46366</v>
      </c>
      <c r="C883">
        <f>Движение!$C$147</f>
        <v>0</v>
      </c>
      <c r="D883" t="s">
        <v>59</v>
      </c>
      <c r="E883">
        <f>Движение!$AB$147</f>
        <v>15</v>
      </c>
      <c r="F883">
        <f>N(Движение!$AC$147)</f>
        <v>0</v>
      </c>
      <c r="G883">
        <f>N(Движение!$AD$147)</f>
        <v>0</v>
      </c>
      <c r="H883">
        <f>Движение!$AE$147</f>
        <v>15</v>
      </c>
      <c r="I883" t="str">
        <f t="shared" si="13"/>
        <v/>
      </c>
    </row>
    <row r="884" spans="1:9" x14ac:dyDescent="0.3">
      <c r="A884">
        <v>883</v>
      </c>
      <c r="B884">
        <f>Движение!$A$148</f>
        <v>46367</v>
      </c>
      <c r="C884">
        <f>Движение!$C$148</f>
        <v>0</v>
      </c>
      <c r="D884" t="s">
        <v>45</v>
      </c>
      <c r="E884">
        <f>Движение!$D$148</f>
        <v>26</v>
      </c>
      <c r="F884">
        <f>N(Движение!$E$148)</f>
        <v>0</v>
      </c>
      <c r="G884">
        <f>N(Движение!$F$148)</f>
        <v>0</v>
      </c>
      <c r="H884">
        <f>Движение!$G$148</f>
        <v>26</v>
      </c>
      <c r="I884" t="str">
        <f t="shared" si="13"/>
        <v/>
      </c>
    </row>
    <row r="885" spans="1:9" x14ac:dyDescent="0.3">
      <c r="A885">
        <v>884</v>
      </c>
      <c r="B885">
        <f>Движение!$A$148</f>
        <v>46367</v>
      </c>
      <c r="C885">
        <f>Движение!$C$148</f>
        <v>0</v>
      </c>
      <c r="D885" t="s">
        <v>49</v>
      </c>
      <c r="E885">
        <f>Движение!$H$148</f>
        <v>20</v>
      </c>
      <c r="F885">
        <f>N(Движение!$I$148)</f>
        <v>0</v>
      </c>
      <c r="G885">
        <f>N(Движение!$J$148)</f>
        <v>0</v>
      </c>
      <c r="H885">
        <f>Движение!$K$148</f>
        <v>20</v>
      </c>
      <c r="I885" t="str">
        <f t="shared" si="13"/>
        <v/>
      </c>
    </row>
    <row r="886" spans="1:9" x14ac:dyDescent="0.3">
      <c r="A886">
        <v>885</v>
      </c>
      <c r="B886">
        <f>Движение!$A$148</f>
        <v>46367</v>
      </c>
      <c r="C886">
        <f>Движение!$C$148</f>
        <v>0</v>
      </c>
      <c r="D886" t="s">
        <v>51</v>
      </c>
      <c r="E886">
        <f>Движение!$L$148</f>
        <v>48</v>
      </c>
      <c r="F886">
        <f>N(Движение!$M$148)</f>
        <v>0</v>
      </c>
      <c r="G886">
        <f>N(Движение!$N$148)</f>
        <v>0</v>
      </c>
      <c r="H886">
        <f>Движение!$O$148</f>
        <v>48</v>
      </c>
      <c r="I886" t="str">
        <f t="shared" si="13"/>
        <v/>
      </c>
    </row>
    <row r="887" spans="1:9" x14ac:dyDescent="0.3">
      <c r="A887">
        <v>886</v>
      </c>
      <c r="B887">
        <f>Движение!$A$148</f>
        <v>46367</v>
      </c>
      <c r="C887">
        <f>Движение!$C$148</f>
        <v>0</v>
      </c>
      <c r="D887" t="s">
        <v>54</v>
      </c>
      <c r="E887">
        <f>Движение!$P$148</f>
        <v>13</v>
      </c>
      <c r="F887">
        <f>N(Движение!$Q$148)</f>
        <v>0</v>
      </c>
      <c r="G887">
        <f>N(Движение!$R$148)</f>
        <v>0</v>
      </c>
      <c r="H887">
        <f>Движение!$S$148</f>
        <v>13</v>
      </c>
      <c r="I887" t="str">
        <f t="shared" si="13"/>
        <v/>
      </c>
    </row>
    <row r="888" spans="1:9" x14ac:dyDescent="0.3">
      <c r="A888">
        <v>887</v>
      </c>
      <c r="B888">
        <f>Движение!$A$148</f>
        <v>46367</v>
      </c>
      <c r="C888">
        <f>Движение!$C$148</f>
        <v>0</v>
      </c>
      <c r="D888" t="s">
        <v>56</v>
      </c>
      <c r="E888">
        <f>Движение!$T$148</f>
        <v>18</v>
      </c>
      <c r="F888">
        <f>N(Движение!$U$148)</f>
        <v>0</v>
      </c>
      <c r="G888">
        <f>N(Движение!$V$148)</f>
        <v>0</v>
      </c>
      <c r="H888">
        <f>Движение!$W$148</f>
        <v>18</v>
      </c>
      <c r="I888" t="str">
        <f t="shared" si="13"/>
        <v/>
      </c>
    </row>
    <row r="889" spans="1:9" x14ac:dyDescent="0.3">
      <c r="A889">
        <v>888</v>
      </c>
      <c r="B889">
        <f>Движение!$A$148</f>
        <v>46367</v>
      </c>
      <c r="C889">
        <f>Движение!$C$148</f>
        <v>0</v>
      </c>
      <c r="D889" t="s">
        <v>57</v>
      </c>
      <c r="E889">
        <f>Движение!$X$148</f>
        <v>21</v>
      </c>
      <c r="F889">
        <f>N(Движение!$Y$148)</f>
        <v>0</v>
      </c>
      <c r="G889">
        <f>N(Движение!$Z$148)</f>
        <v>0</v>
      </c>
      <c r="H889">
        <f>Движение!$AA$148</f>
        <v>21</v>
      </c>
      <c r="I889" t="str">
        <f t="shared" si="13"/>
        <v/>
      </c>
    </row>
    <row r="890" spans="1:9" x14ac:dyDescent="0.3">
      <c r="A890">
        <v>889</v>
      </c>
      <c r="B890">
        <f>Движение!$A$148</f>
        <v>46367</v>
      </c>
      <c r="C890">
        <f>Движение!$C$148</f>
        <v>0</v>
      </c>
      <c r="D890" t="s">
        <v>59</v>
      </c>
      <c r="E890">
        <f>Движение!$AB$148</f>
        <v>15</v>
      </c>
      <c r="F890">
        <f>N(Движение!$AC$148)</f>
        <v>0</v>
      </c>
      <c r="G890">
        <f>N(Движение!$AD$148)</f>
        <v>0</v>
      </c>
      <c r="H890">
        <f>Движение!$AE$148</f>
        <v>15</v>
      </c>
      <c r="I890" t="str">
        <f t="shared" si="13"/>
        <v/>
      </c>
    </row>
    <row r="891" spans="1:9" x14ac:dyDescent="0.3">
      <c r="A891">
        <v>890</v>
      </c>
      <c r="B891">
        <f>Движение!$A$149</f>
        <v>46368</v>
      </c>
      <c r="C891">
        <f>Движение!$C$149</f>
        <v>0</v>
      </c>
      <c r="D891" t="s">
        <v>45</v>
      </c>
      <c r="E891">
        <f>Движение!$D$149</f>
        <v>26</v>
      </c>
      <c r="F891">
        <f>N(Движение!$E$149)</f>
        <v>0</v>
      </c>
      <c r="G891">
        <f>N(Движение!$F$149)</f>
        <v>0</v>
      </c>
      <c r="H891">
        <f>Движение!$G$149</f>
        <v>26</v>
      </c>
      <c r="I891" t="str">
        <f t="shared" si="13"/>
        <v/>
      </c>
    </row>
    <row r="892" spans="1:9" x14ac:dyDescent="0.3">
      <c r="A892">
        <v>891</v>
      </c>
      <c r="B892">
        <f>Движение!$A$149</f>
        <v>46368</v>
      </c>
      <c r="C892">
        <f>Движение!$C$149</f>
        <v>0</v>
      </c>
      <c r="D892" t="s">
        <v>49</v>
      </c>
      <c r="E892">
        <f>Движение!$H$149</f>
        <v>20</v>
      </c>
      <c r="F892">
        <f>N(Движение!$I$149)</f>
        <v>0</v>
      </c>
      <c r="G892">
        <f>N(Движение!$J$149)</f>
        <v>0</v>
      </c>
      <c r="H892">
        <f>Движение!$K$149</f>
        <v>20</v>
      </c>
      <c r="I892" t="str">
        <f t="shared" si="13"/>
        <v/>
      </c>
    </row>
    <row r="893" spans="1:9" x14ac:dyDescent="0.3">
      <c r="A893">
        <v>892</v>
      </c>
      <c r="B893">
        <f>Движение!$A$149</f>
        <v>46368</v>
      </c>
      <c r="C893">
        <f>Движение!$C$149</f>
        <v>0</v>
      </c>
      <c r="D893" t="s">
        <v>51</v>
      </c>
      <c r="E893">
        <f>Движение!$L$149</f>
        <v>48</v>
      </c>
      <c r="F893">
        <f>N(Движение!$M$149)</f>
        <v>0</v>
      </c>
      <c r="G893">
        <f>N(Движение!$N$149)</f>
        <v>0</v>
      </c>
      <c r="H893">
        <f>Движение!$O$149</f>
        <v>48</v>
      </c>
      <c r="I893" t="str">
        <f t="shared" si="13"/>
        <v/>
      </c>
    </row>
    <row r="894" spans="1:9" x14ac:dyDescent="0.3">
      <c r="A894">
        <v>893</v>
      </c>
      <c r="B894">
        <f>Движение!$A$149</f>
        <v>46368</v>
      </c>
      <c r="C894">
        <f>Движение!$C$149</f>
        <v>0</v>
      </c>
      <c r="D894" t="s">
        <v>54</v>
      </c>
      <c r="E894">
        <f>Движение!$P$149</f>
        <v>13</v>
      </c>
      <c r="F894">
        <f>N(Движение!$Q$149)</f>
        <v>0</v>
      </c>
      <c r="G894">
        <f>N(Движение!$R$149)</f>
        <v>0</v>
      </c>
      <c r="H894">
        <f>Движение!$S$149</f>
        <v>13</v>
      </c>
      <c r="I894" t="str">
        <f t="shared" si="13"/>
        <v/>
      </c>
    </row>
    <row r="895" spans="1:9" x14ac:dyDescent="0.3">
      <c r="A895">
        <v>894</v>
      </c>
      <c r="B895">
        <f>Движение!$A$149</f>
        <v>46368</v>
      </c>
      <c r="C895">
        <f>Движение!$C$149</f>
        <v>0</v>
      </c>
      <c r="D895" t="s">
        <v>56</v>
      </c>
      <c r="E895">
        <f>Движение!$T$149</f>
        <v>18</v>
      </c>
      <c r="F895">
        <f>N(Движение!$U$149)</f>
        <v>0</v>
      </c>
      <c r="G895">
        <f>N(Движение!$V$149)</f>
        <v>0</v>
      </c>
      <c r="H895">
        <f>Движение!$W$149</f>
        <v>18</v>
      </c>
      <c r="I895" t="str">
        <f t="shared" si="13"/>
        <v/>
      </c>
    </row>
    <row r="896" spans="1:9" x14ac:dyDescent="0.3">
      <c r="A896">
        <v>895</v>
      </c>
      <c r="B896">
        <f>Движение!$A$149</f>
        <v>46368</v>
      </c>
      <c r="C896">
        <f>Движение!$C$149</f>
        <v>0</v>
      </c>
      <c r="D896" t="s">
        <v>57</v>
      </c>
      <c r="E896">
        <f>Движение!$X$149</f>
        <v>21</v>
      </c>
      <c r="F896">
        <f>N(Движение!$Y$149)</f>
        <v>0</v>
      </c>
      <c r="G896">
        <f>N(Движение!$Z$149)</f>
        <v>0</v>
      </c>
      <c r="H896">
        <f>Движение!$AA$149</f>
        <v>21</v>
      </c>
      <c r="I896" t="str">
        <f t="shared" si="13"/>
        <v/>
      </c>
    </row>
    <row r="897" spans="1:9" x14ac:dyDescent="0.3">
      <c r="A897">
        <v>896</v>
      </c>
      <c r="B897">
        <f>Движение!$A$149</f>
        <v>46368</v>
      </c>
      <c r="C897">
        <f>Движение!$C$149</f>
        <v>0</v>
      </c>
      <c r="D897" t="s">
        <v>59</v>
      </c>
      <c r="E897">
        <f>Движение!$AB$149</f>
        <v>15</v>
      </c>
      <c r="F897">
        <f>N(Движение!$AC$149)</f>
        <v>0</v>
      </c>
      <c r="G897">
        <f>N(Движение!$AD$149)</f>
        <v>0</v>
      </c>
      <c r="H897">
        <f>Движение!$AE$149</f>
        <v>15</v>
      </c>
      <c r="I897" t="str">
        <f t="shared" si="13"/>
        <v/>
      </c>
    </row>
    <row r="898" spans="1:9" x14ac:dyDescent="0.3">
      <c r="A898">
        <v>897</v>
      </c>
      <c r="B898">
        <f>Движение!$A$150</f>
        <v>46369</v>
      </c>
      <c r="C898">
        <f>Движение!$C$150</f>
        <v>0</v>
      </c>
      <c r="D898" t="s">
        <v>45</v>
      </c>
      <c r="E898">
        <f>Движение!$D$150</f>
        <v>26</v>
      </c>
      <c r="F898">
        <f>N(Движение!$E$150)</f>
        <v>0</v>
      </c>
      <c r="G898">
        <f>N(Движение!$F$150)</f>
        <v>0</v>
      </c>
      <c r="H898">
        <f>Движение!$G$150</f>
        <v>26</v>
      </c>
      <c r="I898" t="str">
        <f t="shared" ref="I898:I961" si="14">IF($F898&gt;0,TEXT($B898,"dd.mm")&amp;"_"&amp;$D898,"")</f>
        <v/>
      </c>
    </row>
    <row r="899" spans="1:9" x14ac:dyDescent="0.3">
      <c r="A899">
        <v>898</v>
      </c>
      <c r="B899">
        <f>Движение!$A$150</f>
        <v>46369</v>
      </c>
      <c r="C899">
        <f>Движение!$C$150</f>
        <v>0</v>
      </c>
      <c r="D899" t="s">
        <v>49</v>
      </c>
      <c r="E899">
        <f>Движение!$H$150</f>
        <v>20</v>
      </c>
      <c r="F899">
        <f>N(Движение!$I$150)</f>
        <v>0</v>
      </c>
      <c r="G899">
        <f>N(Движение!$J$150)</f>
        <v>0</v>
      </c>
      <c r="H899">
        <f>Движение!$K$150</f>
        <v>20</v>
      </c>
      <c r="I899" t="str">
        <f t="shared" si="14"/>
        <v/>
      </c>
    </row>
    <row r="900" spans="1:9" x14ac:dyDescent="0.3">
      <c r="A900">
        <v>899</v>
      </c>
      <c r="B900">
        <f>Движение!$A$150</f>
        <v>46369</v>
      </c>
      <c r="C900">
        <f>Движение!$C$150</f>
        <v>0</v>
      </c>
      <c r="D900" t="s">
        <v>51</v>
      </c>
      <c r="E900">
        <f>Движение!$L$150</f>
        <v>48</v>
      </c>
      <c r="F900">
        <f>N(Движение!$M$150)</f>
        <v>0</v>
      </c>
      <c r="G900">
        <f>N(Движение!$N$150)</f>
        <v>0</v>
      </c>
      <c r="H900">
        <f>Движение!$O$150</f>
        <v>48</v>
      </c>
      <c r="I900" t="str">
        <f t="shared" si="14"/>
        <v/>
      </c>
    </row>
    <row r="901" spans="1:9" x14ac:dyDescent="0.3">
      <c r="A901">
        <v>900</v>
      </c>
      <c r="B901">
        <f>Движение!$A$150</f>
        <v>46369</v>
      </c>
      <c r="C901">
        <f>Движение!$C$150</f>
        <v>0</v>
      </c>
      <c r="D901" t="s">
        <v>54</v>
      </c>
      <c r="E901">
        <f>Движение!$P$150</f>
        <v>13</v>
      </c>
      <c r="F901">
        <f>N(Движение!$Q$150)</f>
        <v>0</v>
      </c>
      <c r="G901">
        <f>N(Движение!$R$150)</f>
        <v>0</v>
      </c>
      <c r="H901">
        <f>Движение!$S$150</f>
        <v>13</v>
      </c>
      <c r="I901" t="str">
        <f t="shared" si="14"/>
        <v/>
      </c>
    </row>
    <row r="902" spans="1:9" x14ac:dyDescent="0.3">
      <c r="A902">
        <v>901</v>
      </c>
      <c r="B902">
        <f>Движение!$A$150</f>
        <v>46369</v>
      </c>
      <c r="C902">
        <f>Движение!$C$150</f>
        <v>0</v>
      </c>
      <c r="D902" t="s">
        <v>56</v>
      </c>
      <c r="E902">
        <f>Движение!$T$150</f>
        <v>18</v>
      </c>
      <c r="F902">
        <f>N(Движение!$U$150)</f>
        <v>0</v>
      </c>
      <c r="G902">
        <f>N(Движение!$V$150)</f>
        <v>0</v>
      </c>
      <c r="H902">
        <f>Движение!$W$150</f>
        <v>18</v>
      </c>
      <c r="I902" t="str">
        <f t="shared" si="14"/>
        <v/>
      </c>
    </row>
    <row r="903" spans="1:9" x14ac:dyDescent="0.3">
      <c r="A903">
        <v>902</v>
      </c>
      <c r="B903">
        <f>Движение!$A$150</f>
        <v>46369</v>
      </c>
      <c r="C903">
        <f>Движение!$C$150</f>
        <v>0</v>
      </c>
      <c r="D903" t="s">
        <v>57</v>
      </c>
      <c r="E903">
        <f>Движение!$X$150</f>
        <v>21</v>
      </c>
      <c r="F903">
        <f>N(Движение!$Y$150)</f>
        <v>0</v>
      </c>
      <c r="G903">
        <f>N(Движение!$Z$150)</f>
        <v>0</v>
      </c>
      <c r="H903">
        <f>Движение!$AA$150</f>
        <v>21</v>
      </c>
      <c r="I903" t="str">
        <f t="shared" si="14"/>
        <v/>
      </c>
    </row>
    <row r="904" spans="1:9" x14ac:dyDescent="0.3">
      <c r="A904">
        <v>903</v>
      </c>
      <c r="B904">
        <f>Движение!$A$150</f>
        <v>46369</v>
      </c>
      <c r="C904">
        <f>Движение!$C$150</f>
        <v>0</v>
      </c>
      <c r="D904" t="s">
        <v>59</v>
      </c>
      <c r="E904">
        <f>Движение!$AB$150</f>
        <v>15</v>
      </c>
      <c r="F904">
        <f>N(Движение!$AC$150)</f>
        <v>0</v>
      </c>
      <c r="G904">
        <f>N(Движение!$AD$150)</f>
        <v>0</v>
      </c>
      <c r="H904">
        <f>Движение!$AE$150</f>
        <v>15</v>
      </c>
      <c r="I904" t="str">
        <f t="shared" si="14"/>
        <v/>
      </c>
    </row>
    <row r="905" spans="1:9" x14ac:dyDescent="0.3">
      <c r="A905">
        <v>904</v>
      </c>
      <c r="B905">
        <f>Движение!$A$151</f>
        <v>46370</v>
      </c>
      <c r="C905">
        <f>Движение!$C$151</f>
        <v>0</v>
      </c>
      <c r="D905" t="s">
        <v>45</v>
      </c>
      <c r="E905">
        <f>Движение!$D$151</f>
        <v>26</v>
      </c>
      <c r="F905">
        <f>N(Движение!$E$151)</f>
        <v>0</v>
      </c>
      <c r="G905">
        <f>N(Движение!$F$151)</f>
        <v>0</v>
      </c>
      <c r="H905">
        <f>Движение!$G$151</f>
        <v>26</v>
      </c>
      <c r="I905" t="str">
        <f t="shared" si="14"/>
        <v/>
      </c>
    </row>
    <row r="906" spans="1:9" x14ac:dyDescent="0.3">
      <c r="A906">
        <v>905</v>
      </c>
      <c r="B906">
        <f>Движение!$A$151</f>
        <v>46370</v>
      </c>
      <c r="C906">
        <f>Движение!$C$151</f>
        <v>0</v>
      </c>
      <c r="D906" t="s">
        <v>49</v>
      </c>
      <c r="E906">
        <f>Движение!$H$151</f>
        <v>20</v>
      </c>
      <c r="F906">
        <f>N(Движение!$I$151)</f>
        <v>0</v>
      </c>
      <c r="G906">
        <f>N(Движение!$J$151)</f>
        <v>0</v>
      </c>
      <c r="H906">
        <f>Движение!$K$151</f>
        <v>20</v>
      </c>
      <c r="I906" t="str">
        <f t="shared" si="14"/>
        <v/>
      </c>
    </row>
    <row r="907" spans="1:9" x14ac:dyDescent="0.3">
      <c r="A907">
        <v>906</v>
      </c>
      <c r="B907">
        <f>Движение!$A$151</f>
        <v>46370</v>
      </c>
      <c r="C907">
        <f>Движение!$C$151</f>
        <v>0</v>
      </c>
      <c r="D907" t="s">
        <v>51</v>
      </c>
      <c r="E907">
        <f>Движение!$L$151</f>
        <v>48</v>
      </c>
      <c r="F907">
        <f>N(Движение!$M$151)</f>
        <v>0</v>
      </c>
      <c r="G907">
        <f>N(Движение!$N$151)</f>
        <v>0</v>
      </c>
      <c r="H907">
        <f>Движение!$O$151</f>
        <v>48</v>
      </c>
      <c r="I907" t="str">
        <f t="shared" si="14"/>
        <v/>
      </c>
    </row>
    <row r="908" spans="1:9" x14ac:dyDescent="0.3">
      <c r="A908">
        <v>907</v>
      </c>
      <c r="B908">
        <f>Движение!$A$151</f>
        <v>46370</v>
      </c>
      <c r="C908">
        <f>Движение!$C$151</f>
        <v>0</v>
      </c>
      <c r="D908" t="s">
        <v>54</v>
      </c>
      <c r="E908">
        <f>Движение!$P$151</f>
        <v>13</v>
      </c>
      <c r="F908">
        <f>N(Движение!$Q$151)</f>
        <v>0</v>
      </c>
      <c r="G908">
        <f>N(Движение!$R$151)</f>
        <v>0</v>
      </c>
      <c r="H908">
        <f>Движение!$S$151</f>
        <v>13</v>
      </c>
      <c r="I908" t="str">
        <f t="shared" si="14"/>
        <v/>
      </c>
    </row>
    <row r="909" spans="1:9" x14ac:dyDescent="0.3">
      <c r="A909">
        <v>908</v>
      </c>
      <c r="B909">
        <f>Движение!$A$151</f>
        <v>46370</v>
      </c>
      <c r="C909">
        <f>Движение!$C$151</f>
        <v>0</v>
      </c>
      <c r="D909" t="s">
        <v>56</v>
      </c>
      <c r="E909">
        <f>Движение!$T$151</f>
        <v>18</v>
      </c>
      <c r="F909">
        <f>N(Движение!$U$151)</f>
        <v>0</v>
      </c>
      <c r="G909">
        <f>N(Движение!$V$151)</f>
        <v>0</v>
      </c>
      <c r="H909">
        <f>Движение!$W$151</f>
        <v>18</v>
      </c>
      <c r="I909" t="str">
        <f t="shared" si="14"/>
        <v/>
      </c>
    </row>
    <row r="910" spans="1:9" x14ac:dyDescent="0.3">
      <c r="A910">
        <v>909</v>
      </c>
      <c r="B910">
        <f>Движение!$A$151</f>
        <v>46370</v>
      </c>
      <c r="C910">
        <f>Движение!$C$151</f>
        <v>0</v>
      </c>
      <c r="D910" t="s">
        <v>57</v>
      </c>
      <c r="E910">
        <f>Движение!$X$151</f>
        <v>21</v>
      </c>
      <c r="F910">
        <f>N(Движение!$Y$151)</f>
        <v>0</v>
      </c>
      <c r="G910">
        <f>N(Движение!$Z$151)</f>
        <v>0</v>
      </c>
      <c r="H910">
        <f>Движение!$AA$151</f>
        <v>21</v>
      </c>
      <c r="I910" t="str">
        <f t="shared" si="14"/>
        <v/>
      </c>
    </row>
    <row r="911" spans="1:9" x14ac:dyDescent="0.3">
      <c r="A911">
        <v>910</v>
      </c>
      <c r="B911">
        <f>Движение!$A$151</f>
        <v>46370</v>
      </c>
      <c r="C911">
        <f>Движение!$C$151</f>
        <v>0</v>
      </c>
      <c r="D911" t="s">
        <v>59</v>
      </c>
      <c r="E911">
        <f>Движение!$AB$151</f>
        <v>15</v>
      </c>
      <c r="F911">
        <f>N(Движение!$AC$151)</f>
        <v>0</v>
      </c>
      <c r="G911">
        <f>N(Движение!$AD$151)</f>
        <v>0</v>
      </c>
      <c r="H911">
        <f>Движение!$AE$151</f>
        <v>15</v>
      </c>
      <c r="I911" t="str">
        <f t="shared" si="14"/>
        <v/>
      </c>
    </row>
    <row r="912" spans="1:9" x14ac:dyDescent="0.3">
      <c r="A912">
        <v>911</v>
      </c>
      <c r="B912">
        <f>Движение!$A$152</f>
        <v>46371</v>
      </c>
      <c r="C912">
        <f>Движение!$C$152</f>
        <v>0</v>
      </c>
      <c r="D912" t="s">
        <v>45</v>
      </c>
      <c r="E912">
        <f>Движение!$D$152</f>
        <v>26</v>
      </c>
      <c r="F912">
        <f>N(Движение!$E$152)</f>
        <v>0</v>
      </c>
      <c r="G912">
        <f>N(Движение!$F$152)</f>
        <v>0</v>
      </c>
      <c r="H912">
        <f>Движение!$G$152</f>
        <v>26</v>
      </c>
      <c r="I912" t="str">
        <f t="shared" si="14"/>
        <v/>
      </c>
    </row>
    <row r="913" spans="1:9" x14ac:dyDescent="0.3">
      <c r="A913">
        <v>912</v>
      </c>
      <c r="B913">
        <f>Движение!$A$152</f>
        <v>46371</v>
      </c>
      <c r="C913">
        <f>Движение!$C$152</f>
        <v>0</v>
      </c>
      <c r="D913" t="s">
        <v>49</v>
      </c>
      <c r="E913">
        <f>Движение!$H$152</f>
        <v>20</v>
      </c>
      <c r="F913">
        <f>N(Движение!$I$152)</f>
        <v>0</v>
      </c>
      <c r="G913">
        <f>N(Движение!$J$152)</f>
        <v>0</v>
      </c>
      <c r="H913">
        <f>Движение!$K$152</f>
        <v>20</v>
      </c>
      <c r="I913" t="str">
        <f t="shared" si="14"/>
        <v/>
      </c>
    </row>
    <row r="914" spans="1:9" x14ac:dyDescent="0.3">
      <c r="A914">
        <v>913</v>
      </c>
      <c r="B914">
        <f>Движение!$A$152</f>
        <v>46371</v>
      </c>
      <c r="C914">
        <f>Движение!$C$152</f>
        <v>0</v>
      </c>
      <c r="D914" t="s">
        <v>51</v>
      </c>
      <c r="E914">
        <f>Движение!$L$152</f>
        <v>48</v>
      </c>
      <c r="F914">
        <f>N(Движение!$M$152)</f>
        <v>0</v>
      </c>
      <c r="G914">
        <f>N(Движение!$N$152)</f>
        <v>0</v>
      </c>
      <c r="H914">
        <f>Движение!$O$152</f>
        <v>48</v>
      </c>
      <c r="I914" t="str">
        <f t="shared" si="14"/>
        <v/>
      </c>
    </row>
    <row r="915" spans="1:9" x14ac:dyDescent="0.3">
      <c r="A915">
        <v>914</v>
      </c>
      <c r="B915">
        <f>Движение!$A$152</f>
        <v>46371</v>
      </c>
      <c r="C915">
        <f>Движение!$C$152</f>
        <v>0</v>
      </c>
      <c r="D915" t="s">
        <v>54</v>
      </c>
      <c r="E915">
        <f>Движение!$P$152</f>
        <v>13</v>
      </c>
      <c r="F915">
        <f>N(Движение!$Q$152)</f>
        <v>0</v>
      </c>
      <c r="G915">
        <f>N(Движение!$R$152)</f>
        <v>0</v>
      </c>
      <c r="H915">
        <f>Движение!$S$152</f>
        <v>13</v>
      </c>
      <c r="I915" t="str">
        <f t="shared" si="14"/>
        <v/>
      </c>
    </row>
    <row r="916" spans="1:9" x14ac:dyDescent="0.3">
      <c r="A916">
        <v>915</v>
      </c>
      <c r="B916">
        <f>Движение!$A$152</f>
        <v>46371</v>
      </c>
      <c r="C916">
        <f>Движение!$C$152</f>
        <v>0</v>
      </c>
      <c r="D916" t="s">
        <v>56</v>
      </c>
      <c r="E916">
        <f>Движение!$T$152</f>
        <v>18</v>
      </c>
      <c r="F916">
        <f>N(Движение!$U$152)</f>
        <v>0</v>
      </c>
      <c r="G916">
        <f>N(Движение!$V$152)</f>
        <v>0</v>
      </c>
      <c r="H916">
        <f>Движение!$W$152</f>
        <v>18</v>
      </c>
      <c r="I916" t="str">
        <f t="shared" si="14"/>
        <v/>
      </c>
    </row>
    <row r="917" spans="1:9" x14ac:dyDescent="0.3">
      <c r="A917">
        <v>916</v>
      </c>
      <c r="B917">
        <f>Движение!$A$152</f>
        <v>46371</v>
      </c>
      <c r="C917">
        <f>Движение!$C$152</f>
        <v>0</v>
      </c>
      <c r="D917" t="s">
        <v>57</v>
      </c>
      <c r="E917">
        <f>Движение!$X$152</f>
        <v>21</v>
      </c>
      <c r="F917">
        <f>N(Движение!$Y$152)</f>
        <v>0</v>
      </c>
      <c r="G917">
        <f>N(Движение!$Z$152)</f>
        <v>0</v>
      </c>
      <c r="H917">
        <f>Движение!$AA$152</f>
        <v>21</v>
      </c>
      <c r="I917" t="str">
        <f t="shared" si="14"/>
        <v/>
      </c>
    </row>
    <row r="918" spans="1:9" x14ac:dyDescent="0.3">
      <c r="A918">
        <v>917</v>
      </c>
      <c r="B918">
        <f>Движение!$A$152</f>
        <v>46371</v>
      </c>
      <c r="C918">
        <f>Движение!$C$152</f>
        <v>0</v>
      </c>
      <c r="D918" t="s">
        <v>59</v>
      </c>
      <c r="E918">
        <f>Движение!$AB$152</f>
        <v>15</v>
      </c>
      <c r="F918">
        <f>N(Движение!$AC$152)</f>
        <v>0</v>
      </c>
      <c r="G918">
        <f>N(Движение!$AD$152)</f>
        <v>0</v>
      </c>
      <c r="H918">
        <f>Движение!$AE$152</f>
        <v>15</v>
      </c>
      <c r="I918" t="str">
        <f t="shared" si="14"/>
        <v/>
      </c>
    </row>
    <row r="919" spans="1:9" x14ac:dyDescent="0.3">
      <c r="A919">
        <v>918</v>
      </c>
      <c r="B919">
        <f>Движение!$A$153</f>
        <v>46372</v>
      </c>
      <c r="C919">
        <f>Движение!$C$153</f>
        <v>0</v>
      </c>
      <c r="D919" t="s">
        <v>45</v>
      </c>
      <c r="E919">
        <f>Движение!$D$153</f>
        <v>26</v>
      </c>
      <c r="F919">
        <f>N(Движение!$E$153)</f>
        <v>0</v>
      </c>
      <c r="G919">
        <f>N(Движение!$F$153)</f>
        <v>0</v>
      </c>
      <c r="H919">
        <f>Движение!$G$153</f>
        <v>26</v>
      </c>
      <c r="I919" t="str">
        <f t="shared" si="14"/>
        <v/>
      </c>
    </row>
    <row r="920" spans="1:9" x14ac:dyDescent="0.3">
      <c r="A920">
        <v>919</v>
      </c>
      <c r="B920">
        <f>Движение!$A$153</f>
        <v>46372</v>
      </c>
      <c r="C920">
        <f>Движение!$C$153</f>
        <v>0</v>
      </c>
      <c r="D920" t="s">
        <v>49</v>
      </c>
      <c r="E920">
        <f>Движение!$H$153</f>
        <v>20</v>
      </c>
      <c r="F920">
        <f>N(Движение!$I$153)</f>
        <v>0</v>
      </c>
      <c r="G920">
        <f>N(Движение!$J$153)</f>
        <v>0</v>
      </c>
      <c r="H920">
        <f>Движение!$K$153</f>
        <v>20</v>
      </c>
      <c r="I920" t="str">
        <f t="shared" si="14"/>
        <v/>
      </c>
    </row>
    <row r="921" spans="1:9" x14ac:dyDescent="0.3">
      <c r="A921">
        <v>920</v>
      </c>
      <c r="B921">
        <f>Движение!$A$153</f>
        <v>46372</v>
      </c>
      <c r="C921">
        <f>Движение!$C$153</f>
        <v>0</v>
      </c>
      <c r="D921" t="s">
        <v>51</v>
      </c>
      <c r="E921">
        <f>Движение!$L$153</f>
        <v>48</v>
      </c>
      <c r="F921">
        <f>N(Движение!$M$153)</f>
        <v>0</v>
      </c>
      <c r="G921">
        <f>N(Движение!$N$153)</f>
        <v>0</v>
      </c>
      <c r="H921">
        <f>Движение!$O$153</f>
        <v>48</v>
      </c>
      <c r="I921" t="str">
        <f t="shared" si="14"/>
        <v/>
      </c>
    </row>
    <row r="922" spans="1:9" x14ac:dyDescent="0.3">
      <c r="A922">
        <v>921</v>
      </c>
      <c r="B922">
        <f>Движение!$A$153</f>
        <v>46372</v>
      </c>
      <c r="C922">
        <f>Движение!$C$153</f>
        <v>0</v>
      </c>
      <c r="D922" t="s">
        <v>54</v>
      </c>
      <c r="E922">
        <f>Движение!$P$153</f>
        <v>13</v>
      </c>
      <c r="F922">
        <f>N(Движение!$Q$153)</f>
        <v>0</v>
      </c>
      <c r="G922">
        <f>N(Движение!$R$153)</f>
        <v>0</v>
      </c>
      <c r="H922">
        <f>Движение!$S$153</f>
        <v>13</v>
      </c>
      <c r="I922" t="str">
        <f t="shared" si="14"/>
        <v/>
      </c>
    </row>
    <row r="923" spans="1:9" x14ac:dyDescent="0.3">
      <c r="A923">
        <v>922</v>
      </c>
      <c r="B923">
        <f>Движение!$A$153</f>
        <v>46372</v>
      </c>
      <c r="C923">
        <f>Движение!$C$153</f>
        <v>0</v>
      </c>
      <c r="D923" t="s">
        <v>56</v>
      </c>
      <c r="E923">
        <f>Движение!$T$153</f>
        <v>18</v>
      </c>
      <c r="F923">
        <f>N(Движение!$U$153)</f>
        <v>0</v>
      </c>
      <c r="G923">
        <f>N(Движение!$V$153)</f>
        <v>0</v>
      </c>
      <c r="H923">
        <f>Движение!$W$153</f>
        <v>18</v>
      </c>
      <c r="I923" t="str">
        <f t="shared" si="14"/>
        <v/>
      </c>
    </row>
    <row r="924" spans="1:9" x14ac:dyDescent="0.3">
      <c r="A924">
        <v>923</v>
      </c>
      <c r="B924">
        <f>Движение!$A$153</f>
        <v>46372</v>
      </c>
      <c r="C924">
        <f>Движение!$C$153</f>
        <v>0</v>
      </c>
      <c r="D924" t="s">
        <v>57</v>
      </c>
      <c r="E924">
        <f>Движение!$X$153</f>
        <v>21</v>
      </c>
      <c r="F924">
        <f>N(Движение!$Y$153)</f>
        <v>0</v>
      </c>
      <c r="G924">
        <f>N(Движение!$Z$153)</f>
        <v>0</v>
      </c>
      <c r="H924">
        <f>Движение!$AA$153</f>
        <v>21</v>
      </c>
      <c r="I924" t="str">
        <f t="shared" si="14"/>
        <v/>
      </c>
    </row>
    <row r="925" spans="1:9" x14ac:dyDescent="0.3">
      <c r="A925">
        <v>924</v>
      </c>
      <c r="B925">
        <f>Движение!$A$153</f>
        <v>46372</v>
      </c>
      <c r="C925">
        <f>Движение!$C$153</f>
        <v>0</v>
      </c>
      <c r="D925" t="s">
        <v>59</v>
      </c>
      <c r="E925">
        <f>Движение!$AB$153</f>
        <v>15</v>
      </c>
      <c r="F925">
        <f>N(Движение!$AC$153)</f>
        <v>0</v>
      </c>
      <c r="G925">
        <f>N(Движение!$AD$153)</f>
        <v>0</v>
      </c>
      <c r="H925">
        <f>Движение!$AE$153</f>
        <v>15</v>
      </c>
      <c r="I925" t="str">
        <f t="shared" si="14"/>
        <v/>
      </c>
    </row>
    <row r="926" spans="1:9" x14ac:dyDescent="0.3">
      <c r="A926">
        <v>925</v>
      </c>
      <c r="B926">
        <f>Движение!$A$154</f>
        <v>46373</v>
      </c>
      <c r="C926">
        <f>Движение!$C$154</f>
        <v>0</v>
      </c>
      <c r="D926" t="s">
        <v>45</v>
      </c>
      <c r="E926">
        <f>Движение!$D$154</f>
        <v>26</v>
      </c>
      <c r="F926">
        <f>N(Движение!$E$154)</f>
        <v>0</v>
      </c>
      <c r="G926">
        <f>N(Движение!$F$154)</f>
        <v>0</v>
      </c>
      <c r="H926">
        <f>Движение!$G$154</f>
        <v>26</v>
      </c>
      <c r="I926" t="str">
        <f t="shared" si="14"/>
        <v/>
      </c>
    </row>
    <row r="927" spans="1:9" x14ac:dyDescent="0.3">
      <c r="A927">
        <v>926</v>
      </c>
      <c r="B927">
        <f>Движение!$A$154</f>
        <v>46373</v>
      </c>
      <c r="C927">
        <f>Движение!$C$154</f>
        <v>0</v>
      </c>
      <c r="D927" t="s">
        <v>49</v>
      </c>
      <c r="E927">
        <f>Движение!$H$154</f>
        <v>20</v>
      </c>
      <c r="F927">
        <f>N(Движение!$I$154)</f>
        <v>0</v>
      </c>
      <c r="G927">
        <f>N(Движение!$J$154)</f>
        <v>0</v>
      </c>
      <c r="H927">
        <f>Движение!$K$154</f>
        <v>20</v>
      </c>
      <c r="I927" t="str">
        <f t="shared" si="14"/>
        <v/>
      </c>
    </row>
    <row r="928" spans="1:9" x14ac:dyDescent="0.3">
      <c r="A928">
        <v>927</v>
      </c>
      <c r="B928">
        <f>Движение!$A$154</f>
        <v>46373</v>
      </c>
      <c r="C928">
        <f>Движение!$C$154</f>
        <v>0</v>
      </c>
      <c r="D928" t="s">
        <v>51</v>
      </c>
      <c r="E928">
        <f>Движение!$L$154</f>
        <v>48</v>
      </c>
      <c r="F928">
        <f>N(Движение!$M$154)</f>
        <v>0</v>
      </c>
      <c r="G928">
        <f>N(Движение!$N$154)</f>
        <v>0</v>
      </c>
      <c r="H928">
        <f>Движение!$O$154</f>
        <v>48</v>
      </c>
      <c r="I928" t="str">
        <f t="shared" si="14"/>
        <v/>
      </c>
    </row>
    <row r="929" spans="1:9" x14ac:dyDescent="0.3">
      <c r="A929">
        <v>928</v>
      </c>
      <c r="B929">
        <f>Движение!$A$154</f>
        <v>46373</v>
      </c>
      <c r="C929">
        <f>Движение!$C$154</f>
        <v>0</v>
      </c>
      <c r="D929" t="s">
        <v>54</v>
      </c>
      <c r="E929">
        <f>Движение!$P$154</f>
        <v>13</v>
      </c>
      <c r="F929">
        <f>N(Движение!$Q$154)</f>
        <v>0</v>
      </c>
      <c r="G929">
        <f>N(Движение!$R$154)</f>
        <v>0</v>
      </c>
      <c r="H929">
        <f>Движение!$S$154</f>
        <v>13</v>
      </c>
      <c r="I929" t="str">
        <f t="shared" si="14"/>
        <v/>
      </c>
    </row>
    <row r="930" spans="1:9" x14ac:dyDescent="0.3">
      <c r="A930">
        <v>929</v>
      </c>
      <c r="B930">
        <f>Движение!$A$154</f>
        <v>46373</v>
      </c>
      <c r="C930">
        <f>Движение!$C$154</f>
        <v>0</v>
      </c>
      <c r="D930" t="s">
        <v>56</v>
      </c>
      <c r="E930">
        <f>Движение!$T$154</f>
        <v>18</v>
      </c>
      <c r="F930">
        <f>N(Движение!$U$154)</f>
        <v>0</v>
      </c>
      <c r="G930">
        <f>N(Движение!$V$154)</f>
        <v>0</v>
      </c>
      <c r="H930">
        <f>Движение!$W$154</f>
        <v>18</v>
      </c>
      <c r="I930" t="str">
        <f t="shared" si="14"/>
        <v/>
      </c>
    </row>
    <row r="931" spans="1:9" x14ac:dyDescent="0.3">
      <c r="A931">
        <v>930</v>
      </c>
      <c r="B931">
        <f>Движение!$A$154</f>
        <v>46373</v>
      </c>
      <c r="C931">
        <f>Движение!$C$154</f>
        <v>0</v>
      </c>
      <c r="D931" t="s">
        <v>57</v>
      </c>
      <c r="E931">
        <f>Движение!$X$154</f>
        <v>21</v>
      </c>
      <c r="F931">
        <f>N(Движение!$Y$154)</f>
        <v>0</v>
      </c>
      <c r="G931">
        <f>N(Движение!$Z$154)</f>
        <v>0</v>
      </c>
      <c r="H931">
        <f>Движение!$AA$154</f>
        <v>21</v>
      </c>
      <c r="I931" t="str">
        <f t="shared" si="14"/>
        <v/>
      </c>
    </row>
    <row r="932" spans="1:9" x14ac:dyDescent="0.3">
      <c r="A932">
        <v>931</v>
      </c>
      <c r="B932">
        <f>Движение!$A$154</f>
        <v>46373</v>
      </c>
      <c r="C932">
        <f>Движение!$C$154</f>
        <v>0</v>
      </c>
      <c r="D932" t="s">
        <v>59</v>
      </c>
      <c r="E932">
        <f>Движение!$AB$154</f>
        <v>15</v>
      </c>
      <c r="F932">
        <f>N(Движение!$AC$154)</f>
        <v>0</v>
      </c>
      <c r="G932">
        <f>N(Движение!$AD$154)</f>
        <v>0</v>
      </c>
      <c r="H932">
        <f>Движение!$AE$154</f>
        <v>15</v>
      </c>
      <c r="I932" t="str">
        <f t="shared" si="14"/>
        <v/>
      </c>
    </row>
    <row r="933" spans="1:9" x14ac:dyDescent="0.3">
      <c r="A933">
        <v>932</v>
      </c>
      <c r="B933">
        <f>Движение!$A$155</f>
        <v>46374</v>
      </c>
      <c r="C933">
        <f>Движение!$C$155</f>
        <v>0</v>
      </c>
      <c r="D933" t="s">
        <v>45</v>
      </c>
      <c r="E933">
        <f>Движение!$D$155</f>
        <v>26</v>
      </c>
      <c r="F933">
        <f>N(Движение!$E$155)</f>
        <v>0</v>
      </c>
      <c r="G933">
        <f>N(Движение!$F$155)</f>
        <v>0</v>
      </c>
      <c r="H933">
        <f>Движение!$G$155</f>
        <v>26</v>
      </c>
      <c r="I933" t="str">
        <f t="shared" si="14"/>
        <v/>
      </c>
    </row>
    <row r="934" spans="1:9" x14ac:dyDescent="0.3">
      <c r="A934">
        <v>933</v>
      </c>
      <c r="B934">
        <f>Движение!$A$155</f>
        <v>46374</v>
      </c>
      <c r="C934">
        <f>Движение!$C$155</f>
        <v>0</v>
      </c>
      <c r="D934" t="s">
        <v>49</v>
      </c>
      <c r="E934">
        <f>Движение!$H$155</f>
        <v>20</v>
      </c>
      <c r="F934">
        <f>N(Движение!$I$155)</f>
        <v>0</v>
      </c>
      <c r="G934">
        <f>N(Движение!$J$155)</f>
        <v>0</v>
      </c>
      <c r="H934">
        <f>Движение!$K$155</f>
        <v>20</v>
      </c>
      <c r="I934" t="str">
        <f t="shared" si="14"/>
        <v/>
      </c>
    </row>
    <row r="935" spans="1:9" x14ac:dyDescent="0.3">
      <c r="A935">
        <v>934</v>
      </c>
      <c r="B935">
        <f>Движение!$A$155</f>
        <v>46374</v>
      </c>
      <c r="C935">
        <f>Движение!$C$155</f>
        <v>0</v>
      </c>
      <c r="D935" t="s">
        <v>51</v>
      </c>
      <c r="E935">
        <f>Движение!$L$155</f>
        <v>48</v>
      </c>
      <c r="F935">
        <f>N(Движение!$M$155)</f>
        <v>0</v>
      </c>
      <c r="G935">
        <f>N(Движение!$N$155)</f>
        <v>0</v>
      </c>
      <c r="H935">
        <f>Движение!$O$155</f>
        <v>48</v>
      </c>
      <c r="I935" t="str">
        <f t="shared" si="14"/>
        <v/>
      </c>
    </row>
    <row r="936" spans="1:9" x14ac:dyDescent="0.3">
      <c r="A936">
        <v>935</v>
      </c>
      <c r="B936">
        <f>Движение!$A$155</f>
        <v>46374</v>
      </c>
      <c r="C936">
        <f>Движение!$C$155</f>
        <v>0</v>
      </c>
      <c r="D936" t="s">
        <v>54</v>
      </c>
      <c r="E936">
        <f>Движение!$P$155</f>
        <v>13</v>
      </c>
      <c r="F936">
        <f>N(Движение!$Q$155)</f>
        <v>0</v>
      </c>
      <c r="G936">
        <f>N(Движение!$R$155)</f>
        <v>0</v>
      </c>
      <c r="H936">
        <f>Движение!$S$155</f>
        <v>13</v>
      </c>
      <c r="I936" t="str">
        <f t="shared" si="14"/>
        <v/>
      </c>
    </row>
    <row r="937" spans="1:9" x14ac:dyDescent="0.3">
      <c r="A937">
        <v>936</v>
      </c>
      <c r="B937">
        <f>Движение!$A$155</f>
        <v>46374</v>
      </c>
      <c r="C937">
        <f>Движение!$C$155</f>
        <v>0</v>
      </c>
      <c r="D937" t="s">
        <v>56</v>
      </c>
      <c r="E937">
        <f>Движение!$T$155</f>
        <v>18</v>
      </c>
      <c r="F937">
        <f>N(Движение!$U$155)</f>
        <v>0</v>
      </c>
      <c r="G937">
        <f>N(Движение!$V$155)</f>
        <v>0</v>
      </c>
      <c r="H937">
        <f>Движение!$W$155</f>
        <v>18</v>
      </c>
      <c r="I937" t="str">
        <f t="shared" si="14"/>
        <v/>
      </c>
    </row>
    <row r="938" spans="1:9" x14ac:dyDescent="0.3">
      <c r="A938">
        <v>937</v>
      </c>
      <c r="B938">
        <f>Движение!$A$155</f>
        <v>46374</v>
      </c>
      <c r="C938">
        <f>Движение!$C$155</f>
        <v>0</v>
      </c>
      <c r="D938" t="s">
        <v>57</v>
      </c>
      <c r="E938">
        <f>Движение!$X$155</f>
        <v>21</v>
      </c>
      <c r="F938">
        <f>N(Движение!$Y$155)</f>
        <v>0</v>
      </c>
      <c r="G938">
        <f>N(Движение!$Z$155)</f>
        <v>0</v>
      </c>
      <c r="H938">
        <f>Движение!$AA$155</f>
        <v>21</v>
      </c>
      <c r="I938" t="str">
        <f t="shared" si="14"/>
        <v/>
      </c>
    </row>
    <row r="939" spans="1:9" x14ac:dyDescent="0.3">
      <c r="A939">
        <v>938</v>
      </c>
      <c r="B939">
        <f>Движение!$A$155</f>
        <v>46374</v>
      </c>
      <c r="C939">
        <f>Движение!$C$155</f>
        <v>0</v>
      </c>
      <c r="D939" t="s">
        <v>59</v>
      </c>
      <c r="E939">
        <f>Движение!$AB$155</f>
        <v>15</v>
      </c>
      <c r="F939">
        <f>N(Движение!$AC$155)</f>
        <v>0</v>
      </c>
      <c r="G939">
        <f>N(Движение!$AD$155)</f>
        <v>0</v>
      </c>
      <c r="H939">
        <f>Движение!$AE$155</f>
        <v>15</v>
      </c>
      <c r="I939" t="str">
        <f t="shared" si="14"/>
        <v/>
      </c>
    </row>
    <row r="940" spans="1:9" x14ac:dyDescent="0.3">
      <c r="A940">
        <v>939</v>
      </c>
      <c r="B940">
        <f>Движение!$A$156</f>
        <v>46375</v>
      </c>
      <c r="C940">
        <f>Движение!$C$156</f>
        <v>0</v>
      </c>
      <c r="D940" t="s">
        <v>45</v>
      </c>
      <c r="E940">
        <f>Движение!$D$156</f>
        <v>26</v>
      </c>
      <c r="F940">
        <f>N(Движение!$E$156)</f>
        <v>0</v>
      </c>
      <c r="G940">
        <f>N(Движение!$F$156)</f>
        <v>0</v>
      </c>
      <c r="H940">
        <f>Движение!$G$156</f>
        <v>26</v>
      </c>
      <c r="I940" t="str">
        <f t="shared" si="14"/>
        <v/>
      </c>
    </row>
    <row r="941" spans="1:9" x14ac:dyDescent="0.3">
      <c r="A941">
        <v>940</v>
      </c>
      <c r="B941">
        <f>Движение!$A$156</f>
        <v>46375</v>
      </c>
      <c r="C941">
        <f>Движение!$C$156</f>
        <v>0</v>
      </c>
      <c r="D941" t="s">
        <v>49</v>
      </c>
      <c r="E941">
        <f>Движение!$H$156</f>
        <v>20</v>
      </c>
      <c r="F941">
        <f>N(Движение!$I$156)</f>
        <v>0</v>
      </c>
      <c r="G941">
        <f>N(Движение!$J$156)</f>
        <v>0</v>
      </c>
      <c r="H941">
        <f>Движение!$K$156</f>
        <v>20</v>
      </c>
      <c r="I941" t="str">
        <f t="shared" si="14"/>
        <v/>
      </c>
    </row>
    <row r="942" spans="1:9" x14ac:dyDescent="0.3">
      <c r="A942">
        <v>941</v>
      </c>
      <c r="B942">
        <f>Движение!$A$156</f>
        <v>46375</v>
      </c>
      <c r="C942">
        <f>Движение!$C$156</f>
        <v>0</v>
      </c>
      <c r="D942" t="s">
        <v>51</v>
      </c>
      <c r="E942">
        <f>Движение!$L$156</f>
        <v>48</v>
      </c>
      <c r="F942">
        <f>N(Движение!$M$156)</f>
        <v>0</v>
      </c>
      <c r="G942">
        <f>N(Движение!$N$156)</f>
        <v>0</v>
      </c>
      <c r="H942">
        <f>Движение!$O$156</f>
        <v>48</v>
      </c>
      <c r="I942" t="str">
        <f t="shared" si="14"/>
        <v/>
      </c>
    </row>
    <row r="943" spans="1:9" x14ac:dyDescent="0.3">
      <c r="A943">
        <v>942</v>
      </c>
      <c r="B943">
        <f>Движение!$A$156</f>
        <v>46375</v>
      </c>
      <c r="C943">
        <f>Движение!$C$156</f>
        <v>0</v>
      </c>
      <c r="D943" t="s">
        <v>54</v>
      </c>
      <c r="E943">
        <f>Движение!$P$156</f>
        <v>13</v>
      </c>
      <c r="F943">
        <f>N(Движение!$Q$156)</f>
        <v>0</v>
      </c>
      <c r="G943">
        <f>N(Движение!$R$156)</f>
        <v>0</v>
      </c>
      <c r="H943">
        <f>Движение!$S$156</f>
        <v>13</v>
      </c>
      <c r="I943" t="str">
        <f t="shared" si="14"/>
        <v/>
      </c>
    </row>
    <row r="944" spans="1:9" x14ac:dyDescent="0.3">
      <c r="A944">
        <v>943</v>
      </c>
      <c r="B944">
        <f>Движение!$A$156</f>
        <v>46375</v>
      </c>
      <c r="C944">
        <f>Движение!$C$156</f>
        <v>0</v>
      </c>
      <c r="D944" t="s">
        <v>56</v>
      </c>
      <c r="E944">
        <f>Движение!$T$156</f>
        <v>18</v>
      </c>
      <c r="F944">
        <f>N(Движение!$U$156)</f>
        <v>0</v>
      </c>
      <c r="G944">
        <f>N(Движение!$V$156)</f>
        <v>0</v>
      </c>
      <c r="H944">
        <f>Движение!$W$156</f>
        <v>18</v>
      </c>
      <c r="I944" t="str">
        <f t="shared" si="14"/>
        <v/>
      </c>
    </row>
    <row r="945" spans="1:9" x14ac:dyDescent="0.3">
      <c r="A945">
        <v>944</v>
      </c>
      <c r="B945">
        <f>Движение!$A$156</f>
        <v>46375</v>
      </c>
      <c r="C945">
        <f>Движение!$C$156</f>
        <v>0</v>
      </c>
      <c r="D945" t="s">
        <v>57</v>
      </c>
      <c r="E945">
        <f>Движение!$X$156</f>
        <v>21</v>
      </c>
      <c r="F945">
        <f>N(Движение!$Y$156)</f>
        <v>0</v>
      </c>
      <c r="G945">
        <f>N(Движение!$Z$156)</f>
        <v>0</v>
      </c>
      <c r="H945">
        <f>Движение!$AA$156</f>
        <v>21</v>
      </c>
      <c r="I945" t="str">
        <f t="shared" si="14"/>
        <v/>
      </c>
    </row>
    <row r="946" spans="1:9" x14ac:dyDescent="0.3">
      <c r="A946">
        <v>945</v>
      </c>
      <c r="B946">
        <f>Движение!$A$156</f>
        <v>46375</v>
      </c>
      <c r="C946">
        <f>Движение!$C$156</f>
        <v>0</v>
      </c>
      <c r="D946" t="s">
        <v>59</v>
      </c>
      <c r="E946">
        <f>Движение!$AB$156</f>
        <v>15</v>
      </c>
      <c r="F946">
        <f>N(Движение!$AC$156)</f>
        <v>0</v>
      </c>
      <c r="G946">
        <f>N(Движение!$AD$156)</f>
        <v>0</v>
      </c>
      <c r="H946">
        <f>Движение!$AE$156</f>
        <v>15</v>
      </c>
      <c r="I946" t="str">
        <f t="shared" si="14"/>
        <v/>
      </c>
    </row>
    <row r="947" spans="1:9" x14ac:dyDescent="0.3">
      <c r="A947">
        <v>946</v>
      </c>
      <c r="B947">
        <f>Движение!$A$157</f>
        <v>46376</v>
      </c>
      <c r="C947">
        <f>Движение!$C$157</f>
        <v>0</v>
      </c>
      <c r="D947" t="s">
        <v>45</v>
      </c>
      <c r="E947">
        <f>Движение!$D$157</f>
        <v>26</v>
      </c>
      <c r="F947">
        <f>N(Движение!$E$157)</f>
        <v>0</v>
      </c>
      <c r="G947">
        <f>N(Движение!$F$157)</f>
        <v>0</v>
      </c>
      <c r="H947">
        <f>Движение!$G$157</f>
        <v>26</v>
      </c>
      <c r="I947" t="str">
        <f t="shared" si="14"/>
        <v/>
      </c>
    </row>
    <row r="948" spans="1:9" x14ac:dyDescent="0.3">
      <c r="A948">
        <v>947</v>
      </c>
      <c r="B948">
        <f>Движение!$A$157</f>
        <v>46376</v>
      </c>
      <c r="C948">
        <f>Движение!$C$157</f>
        <v>0</v>
      </c>
      <c r="D948" t="s">
        <v>49</v>
      </c>
      <c r="E948">
        <f>Движение!$H$157</f>
        <v>20</v>
      </c>
      <c r="F948">
        <f>N(Движение!$I$157)</f>
        <v>0</v>
      </c>
      <c r="G948">
        <f>N(Движение!$J$157)</f>
        <v>0</v>
      </c>
      <c r="H948">
        <f>Движение!$K$157</f>
        <v>20</v>
      </c>
      <c r="I948" t="str">
        <f t="shared" si="14"/>
        <v/>
      </c>
    </row>
    <row r="949" spans="1:9" x14ac:dyDescent="0.3">
      <c r="A949">
        <v>948</v>
      </c>
      <c r="B949">
        <f>Движение!$A$157</f>
        <v>46376</v>
      </c>
      <c r="C949">
        <f>Движение!$C$157</f>
        <v>0</v>
      </c>
      <c r="D949" t="s">
        <v>51</v>
      </c>
      <c r="E949">
        <f>Движение!$L$157</f>
        <v>48</v>
      </c>
      <c r="F949">
        <f>N(Движение!$M$157)</f>
        <v>0</v>
      </c>
      <c r="G949">
        <f>N(Движение!$N$157)</f>
        <v>0</v>
      </c>
      <c r="H949">
        <f>Движение!$O$157</f>
        <v>48</v>
      </c>
      <c r="I949" t="str">
        <f t="shared" si="14"/>
        <v/>
      </c>
    </row>
    <row r="950" spans="1:9" x14ac:dyDescent="0.3">
      <c r="A950">
        <v>949</v>
      </c>
      <c r="B950">
        <f>Движение!$A$157</f>
        <v>46376</v>
      </c>
      <c r="C950">
        <f>Движение!$C$157</f>
        <v>0</v>
      </c>
      <c r="D950" t="s">
        <v>54</v>
      </c>
      <c r="E950">
        <f>Движение!$P$157</f>
        <v>13</v>
      </c>
      <c r="F950">
        <f>N(Движение!$Q$157)</f>
        <v>0</v>
      </c>
      <c r="G950">
        <f>N(Движение!$R$157)</f>
        <v>0</v>
      </c>
      <c r="H950">
        <f>Движение!$S$157</f>
        <v>13</v>
      </c>
      <c r="I950" t="str">
        <f t="shared" si="14"/>
        <v/>
      </c>
    </row>
    <row r="951" spans="1:9" x14ac:dyDescent="0.3">
      <c r="A951">
        <v>950</v>
      </c>
      <c r="B951">
        <f>Движение!$A$157</f>
        <v>46376</v>
      </c>
      <c r="C951">
        <f>Движение!$C$157</f>
        <v>0</v>
      </c>
      <c r="D951" t="s">
        <v>56</v>
      </c>
      <c r="E951">
        <f>Движение!$T$157</f>
        <v>18</v>
      </c>
      <c r="F951">
        <f>N(Движение!$U$157)</f>
        <v>0</v>
      </c>
      <c r="G951">
        <f>N(Движение!$V$157)</f>
        <v>0</v>
      </c>
      <c r="H951">
        <f>Движение!$W$157</f>
        <v>18</v>
      </c>
      <c r="I951" t="str">
        <f t="shared" si="14"/>
        <v/>
      </c>
    </row>
    <row r="952" spans="1:9" x14ac:dyDescent="0.3">
      <c r="A952">
        <v>951</v>
      </c>
      <c r="B952">
        <f>Движение!$A$157</f>
        <v>46376</v>
      </c>
      <c r="C952">
        <f>Движение!$C$157</f>
        <v>0</v>
      </c>
      <c r="D952" t="s">
        <v>57</v>
      </c>
      <c r="E952">
        <f>Движение!$X$157</f>
        <v>21</v>
      </c>
      <c r="F952">
        <f>N(Движение!$Y$157)</f>
        <v>0</v>
      </c>
      <c r="G952">
        <f>N(Движение!$Z$157)</f>
        <v>0</v>
      </c>
      <c r="H952">
        <f>Движение!$AA$157</f>
        <v>21</v>
      </c>
      <c r="I952" t="str">
        <f t="shared" si="14"/>
        <v/>
      </c>
    </row>
    <row r="953" spans="1:9" x14ac:dyDescent="0.3">
      <c r="A953">
        <v>952</v>
      </c>
      <c r="B953">
        <f>Движение!$A$157</f>
        <v>46376</v>
      </c>
      <c r="C953">
        <f>Движение!$C$157</f>
        <v>0</v>
      </c>
      <c r="D953" t="s">
        <v>59</v>
      </c>
      <c r="E953">
        <f>Движение!$AB$157</f>
        <v>15</v>
      </c>
      <c r="F953">
        <f>N(Движение!$AC$157)</f>
        <v>0</v>
      </c>
      <c r="G953">
        <f>N(Движение!$AD$157)</f>
        <v>0</v>
      </c>
      <c r="H953">
        <f>Движение!$AE$157</f>
        <v>15</v>
      </c>
      <c r="I953" t="str">
        <f t="shared" si="14"/>
        <v/>
      </c>
    </row>
    <row r="954" spans="1:9" x14ac:dyDescent="0.3">
      <c r="A954">
        <v>953</v>
      </c>
      <c r="B954">
        <f>Движение!$A$158</f>
        <v>46377</v>
      </c>
      <c r="C954">
        <f>Движение!$C$158</f>
        <v>0</v>
      </c>
      <c r="D954" t="s">
        <v>45</v>
      </c>
      <c r="E954">
        <f>Движение!$D$158</f>
        <v>26</v>
      </c>
      <c r="F954">
        <f>N(Движение!$E$158)</f>
        <v>0</v>
      </c>
      <c r="G954">
        <f>N(Движение!$F$158)</f>
        <v>0</v>
      </c>
      <c r="H954">
        <f>Движение!$G$158</f>
        <v>26</v>
      </c>
      <c r="I954" t="str">
        <f t="shared" si="14"/>
        <v/>
      </c>
    </row>
    <row r="955" spans="1:9" x14ac:dyDescent="0.3">
      <c r="A955">
        <v>954</v>
      </c>
      <c r="B955">
        <f>Движение!$A$158</f>
        <v>46377</v>
      </c>
      <c r="C955">
        <f>Движение!$C$158</f>
        <v>0</v>
      </c>
      <c r="D955" t="s">
        <v>49</v>
      </c>
      <c r="E955">
        <f>Движение!$H$158</f>
        <v>20</v>
      </c>
      <c r="F955">
        <f>N(Движение!$I$158)</f>
        <v>0</v>
      </c>
      <c r="G955">
        <f>N(Движение!$J$158)</f>
        <v>0</v>
      </c>
      <c r="H955">
        <f>Движение!$K$158</f>
        <v>20</v>
      </c>
      <c r="I955" t="str">
        <f t="shared" si="14"/>
        <v/>
      </c>
    </row>
    <row r="956" spans="1:9" x14ac:dyDescent="0.3">
      <c r="A956">
        <v>955</v>
      </c>
      <c r="B956">
        <f>Движение!$A$158</f>
        <v>46377</v>
      </c>
      <c r="C956">
        <f>Движение!$C$158</f>
        <v>0</v>
      </c>
      <c r="D956" t="s">
        <v>51</v>
      </c>
      <c r="E956">
        <f>Движение!$L$158</f>
        <v>48</v>
      </c>
      <c r="F956">
        <f>N(Движение!$M$158)</f>
        <v>0</v>
      </c>
      <c r="G956">
        <f>N(Движение!$N$158)</f>
        <v>0</v>
      </c>
      <c r="H956">
        <f>Движение!$O$158</f>
        <v>48</v>
      </c>
      <c r="I956" t="str">
        <f t="shared" si="14"/>
        <v/>
      </c>
    </row>
    <row r="957" spans="1:9" x14ac:dyDescent="0.3">
      <c r="A957">
        <v>956</v>
      </c>
      <c r="B957">
        <f>Движение!$A$158</f>
        <v>46377</v>
      </c>
      <c r="C957">
        <f>Движение!$C$158</f>
        <v>0</v>
      </c>
      <c r="D957" t="s">
        <v>54</v>
      </c>
      <c r="E957">
        <f>Движение!$P$158</f>
        <v>13</v>
      </c>
      <c r="F957">
        <f>N(Движение!$Q$158)</f>
        <v>0</v>
      </c>
      <c r="G957">
        <f>N(Движение!$R$158)</f>
        <v>0</v>
      </c>
      <c r="H957">
        <f>Движение!$S$158</f>
        <v>13</v>
      </c>
      <c r="I957" t="str">
        <f t="shared" si="14"/>
        <v/>
      </c>
    </row>
    <row r="958" spans="1:9" x14ac:dyDescent="0.3">
      <c r="A958">
        <v>957</v>
      </c>
      <c r="B958">
        <f>Движение!$A$158</f>
        <v>46377</v>
      </c>
      <c r="C958">
        <f>Движение!$C$158</f>
        <v>0</v>
      </c>
      <c r="D958" t="s">
        <v>56</v>
      </c>
      <c r="E958">
        <f>Движение!$T$158</f>
        <v>18</v>
      </c>
      <c r="F958">
        <f>N(Движение!$U$158)</f>
        <v>0</v>
      </c>
      <c r="G958">
        <f>N(Движение!$V$158)</f>
        <v>0</v>
      </c>
      <c r="H958">
        <f>Движение!$W$158</f>
        <v>18</v>
      </c>
      <c r="I958" t="str">
        <f t="shared" si="14"/>
        <v/>
      </c>
    </row>
    <row r="959" spans="1:9" x14ac:dyDescent="0.3">
      <c r="A959">
        <v>958</v>
      </c>
      <c r="B959">
        <f>Движение!$A$158</f>
        <v>46377</v>
      </c>
      <c r="C959">
        <f>Движение!$C$158</f>
        <v>0</v>
      </c>
      <c r="D959" t="s">
        <v>57</v>
      </c>
      <c r="E959">
        <f>Движение!$X$158</f>
        <v>21</v>
      </c>
      <c r="F959">
        <f>N(Движение!$Y$158)</f>
        <v>0</v>
      </c>
      <c r="G959">
        <f>N(Движение!$Z$158)</f>
        <v>0</v>
      </c>
      <c r="H959">
        <f>Движение!$AA$158</f>
        <v>21</v>
      </c>
      <c r="I959" t="str">
        <f t="shared" si="14"/>
        <v/>
      </c>
    </row>
    <row r="960" spans="1:9" x14ac:dyDescent="0.3">
      <c r="A960">
        <v>959</v>
      </c>
      <c r="B960">
        <f>Движение!$A$158</f>
        <v>46377</v>
      </c>
      <c r="C960">
        <f>Движение!$C$158</f>
        <v>0</v>
      </c>
      <c r="D960" t="s">
        <v>59</v>
      </c>
      <c r="E960">
        <f>Движение!$AB$158</f>
        <v>15</v>
      </c>
      <c r="F960">
        <f>N(Движение!$AC$158)</f>
        <v>0</v>
      </c>
      <c r="G960">
        <f>N(Движение!$AD$158)</f>
        <v>0</v>
      </c>
      <c r="H960">
        <f>Движение!$AE$158</f>
        <v>15</v>
      </c>
      <c r="I960" t="str">
        <f t="shared" si="14"/>
        <v/>
      </c>
    </row>
    <row r="961" spans="1:9" x14ac:dyDescent="0.3">
      <c r="A961">
        <v>960</v>
      </c>
      <c r="B961">
        <f>Движение!$A$159</f>
        <v>46378</v>
      </c>
      <c r="C961">
        <f>Движение!$C$159</f>
        <v>0</v>
      </c>
      <c r="D961" t="s">
        <v>45</v>
      </c>
      <c r="E961">
        <f>Движение!$D$159</f>
        <v>26</v>
      </c>
      <c r="F961">
        <f>N(Движение!$E$159)</f>
        <v>0</v>
      </c>
      <c r="G961">
        <f>N(Движение!$F$159)</f>
        <v>0</v>
      </c>
      <c r="H961">
        <f>Движение!$G$159</f>
        <v>26</v>
      </c>
      <c r="I961" t="str">
        <f t="shared" si="14"/>
        <v/>
      </c>
    </row>
    <row r="962" spans="1:9" x14ac:dyDescent="0.3">
      <c r="A962">
        <v>961</v>
      </c>
      <c r="B962">
        <f>Движение!$A$159</f>
        <v>46378</v>
      </c>
      <c r="C962">
        <f>Движение!$C$159</f>
        <v>0</v>
      </c>
      <c r="D962" t="s">
        <v>49</v>
      </c>
      <c r="E962">
        <f>Движение!$H$159</f>
        <v>20</v>
      </c>
      <c r="F962">
        <f>N(Движение!$I$159)</f>
        <v>0</v>
      </c>
      <c r="G962">
        <f>N(Движение!$J$159)</f>
        <v>0</v>
      </c>
      <c r="H962">
        <f>Движение!$K$159</f>
        <v>20</v>
      </c>
      <c r="I962" t="str">
        <f t="shared" ref="I962:I1025" si="15">IF($F962&gt;0,TEXT($B962,"dd.mm")&amp;"_"&amp;$D962,"")</f>
        <v/>
      </c>
    </row>
    <row r="963" spans="1:9" x14ac:dyDescent="0.3">
      <c r="A963">
        <v>962</v>
      </c>
      <c r="B963">
        <f>Движение!$A$159</f>
        <v>46378</v>
      </c>
      <c r="C963">
        <f>Движение!$C$159</f>
        <v>0</v>
      </c>
      <c r="D963" t="s">
        <v>51</v>
      </c>
      <c r="E963">
        <f>Движение!$L$159</f>
        <v>48</v>
      </c>
      <c r="F963">
        <f>N(Движение!$M$159)</f>
        <v>0</v>
      </c>
      <c r="G963">
        <f>N(Движение!$N$159)</f>
        <v>0</v>
      </c>
      <c r="H963">
        <f>Движение!$O$159</f>
        <v>48</v>
      </c>
      <c r="I963" t="str">
        <f t="shared" si="15"/>
        <v/>
      </c>
    </row>
    <row r="964" spans="1:9" x14ac:dyDescent="0.3">
      <c r="A964">
        <v>963</v>
      </c>
      <c r="B964">
        <f>Движение!$A$159</f>
        <v>46378</v>
      </c>
      <c r="C964">
        <f>Движение!$C$159</f>
        <v>0</v>
      </c>
      <c r="D964" t="s">
        <v>54</v>
      </c>
      <c r="E964">
        <f>Движение!$P$159</f>
        <v>13</v>
      </c>
      <c r="F964">
        <f>N(Движение!$Q$159)</f>
        <v>0</v>
      </c>
      <c r="G964">
        <f>N(Движение!$R$159)</f>
        <v>0</v>
      </c>
      <c r="H964">
        <f>Движение!$S$159</f>
        <v>13</v>
      </c>
      <c r="I964" t="str">
        <f t="shared" si="15"/>
        <v/>
      </c>
    </row>
    <row r="965" spans="1:9" x14ac:dyDescent="0.3">
      <c r="A965">
        <v>964</v>
      </c>
      <c r="B965">
        <f>Движение!$A$159</f>
        <v>46378</v>
      </c>
      <c r="C965">
        <f>Движение!$C$159</f>
        <v>0</v>
      </c>
      <c r="D965" t="s">
        <v>56</v>
      </c>
      <c r="E965">
        <f>Движение!$T$159</f>
        <v>18</v>
      </c>
      <c r="F965">
        <f>N(Движение!$U$159)</f>
        <v>0</v>
      </c>
      <c r="G965">
        <f>N(Движение!$V$159)</f>
        <v>0</v>
      </c>
      <c r="H965">
        <f>Движение!$W$159</f>
        <v>18</v>
      </c>
      <c r="I965" t="str">
        <f t="shared" si="15"/>
        <v/>
      </c>
    </row>
    <row r="966" spans="1:9" x14ac:dyDescent="0.3">
      <c r="A966">
        <v>965</v>
      </c>
      <c r="B966">
        <f>Движение!$A$159</f>
        <v>46378</v>
      </c>
      <c r="C966">
        <f>Движение!$C$159</f>
        <v>0</v>
      </c>
      <c r="D966" t="s">
        <v>57</v>
      </c>
      <c r="E966">
        <f>Движение!$X$159</f>
        <v>21</v>
      </c>
      <c r="F966">
        <f>N(Движение!$Y$159)</f>
        <v>0</v>
      </c>
      <c r="G966">
        <f>N(Движение!$Z$159)</f>
        <v>0</v>
      </c>
      <c r="H966">
        <f>Движение!$AA$159</f>
        <v>21</v>
      </c>
      <c r="I966" t="str">
        <f t="shared" si="15"/>
        <v/>
      </c>
    </row>
    <row r="967" spans="1:9" x14ac:dyDescent="0.3">
      <c r="A967">
        <v>966</v>
      </c>
      <c r="B967">
        <f>Движение!$A$159</f>
        <v>46378</v>
      </c>
      <c r="C967">
        <f>Движение!$C$159</f>
        <v>0</v>
      </c>
      <c r="D967" t="s">
        <v>59</v>
      </c>
      <c r="E967">
        <f>Движение!$AB$159</f>
        <v>15</v>
      </c>
      <c r="F967">
        <f>N(Движение!$AC$159)</f>
        <v>0</v>
      </c>
      <c r="G967">
        <f>N(Движение!$AD$159)</f>
        <v>0</v>
      </c>
      <c r="H967">
        <f>Движение!$AE$159</f>
        <v>15</v>
      </c>
      <c r="I967" t="str">
        <f t="shared" si="15"/>
        <v/>
      </c>
    </row>
    <row r="968" spans="1:9" x14ac:dyDescent="0.3">
      <c r="A968">
        <v>967</v>
      </c>
      <c r="B968">
        <f>Движение!$A$160</f>
        <v>46379</v>
      </c>
      <c r="C968">
        <f>Движение!$C$160</f>
        <v>0</v>
      </c>
      <c r="D968" t="s">
        <v>45</v>
      </c>
      <c r="E968">
        <f>Движение!$D$160</f>
        <v>26</v>
      </c>
      <c r="F968">
        <f>N(Движение!$E$160)</f>
        <v>0</v>
      </c>
      <c r="G968">
        <f>N(Движение!$F$160)</f>
        <v>0</v>
      </c>
      <c r="H968">
        <f>Движение!$G$160</f>
        <v>26</v>
      </c>
      <c r="I968" t="str">
        <f t="shared" si="15"/>
        <v/>
      </c>
    </row>
    <row r="969" spans="1:9" x14ac:dyDescent="0.3">
      <c r="A969">
        <v>968</v>
      </c>
      <c r="B969">
        <f>Движение!$A$160</f>
        <v>46379</v>
      </c>
      <c r="C969">
        <f>Движение!$C$160</f>
        <v>0</v>
      </c>
      <c r="D969" t="s">
        <v>49</v>
      </c>
      <c r="E969">
        <f>Движение!$H$160</f>
        <v>20</v>
      </c>
      <c r="F969">
        <f>N(Движение!$I$160)</f>
        <v>0</v>
      </c>
      <c r="G969">
        <f>N(Движение!$J$160)</f>
        <v>0</v>
      </c>
      <c r="H969">
        <f>Движение!$K$160</f>
        <v>20</v>
      </c>
      <c r="I969" t="str">
        <f t="shared" si="15"/>
        <v/>
      </c>
    </row>
    <row r="970" spans="1:9" x14ac:dyDescent="0.3">
      <c r="A970">
        <v>969</v>
      </c>
      <c r="B970">
        <f>Движение!$A$160</f>
        <v>46379</v>
      </c>
      <c r="C970">
        <f>Движение!$C$160</f>
        <v>0</v>
      </c>
      <c r="D970" t="s">
        <v>51</v>
      </c>
      <c r="E970">
        <f>Движение!$L$160</f>
        <v>48</v>
      </c>
      <c r="F970">
        <f>N(Движение!$M$160)</f>
        <v>0</v>
      </c>
      <c r="G970">
        <f>N(Движение!$N$160)</f>
        <v>0</v>
      </c>
      <c r="H970">
        <f>Движение!$O$160</f>
        <v>48</v>
      </c>
      <c r="I970" t="str">
        <f t="shared" si="15"/>
        <v/>
      </c>
    </row>
    <row r="971" spans="1:9" x14ac:dyDescent="0.3">
      <c r="A971">
        <v>970</v>
      </c>
      <c r="B971">
        <f>Движение!$A$160</f>
        <v>46379</v>
      </c>
      <c r="C971">
        <f>Движение!$C$160</f>
        <v>0</v>
      </c>
      <c r="D971" t="s">
        <v>54</v>
      </c>
      <c r="E971">
        <f>Движение!$P$160</f>
        <v>13</v>
      </c>
      <c r="F971">
        <f>N(Движение!$Q$160)</f>
        <v>0</v>
      </c>
      <c r="G971">
        <f>N(Движение!$R$160)</f>
        <v>0</v>
      </c>
      <c r="H971">
        <f>Движение!$S$160</f>
        <v>13</v>
      </c>
      <c r="I971" t="str">
        <f t="shared" si="15"/>
        <v/>
      </c>
    </row>
    <row r="972" spans="1:9" x14ac:dyDescent="0.3">
      <c r="A972">
        <v>971</v>
      </c>
      <c r="B972">
        <f>Движение!$A$160</f>
        <v>46379</v>
      </c>
      <c r="C972">
        <f>Движение!$C$160</f>
        <v>0</v>
      </c>
      <c r="D972" t="s">
        <v>56</v>
      </c>
      <c r="E972">
        <f>Движение!$T$160</f>
        <v>18</v>
      </c>
      <c r="F972">
        <f>N(Движение!$U$160)</f>
        <v>0</v>
      </c>
      <c r="G972">
        <f>N(Движение!$V$160)</f>
        <v>0</v>
      </c>
      <c r="H972">
        <f>Движение!$W$160</f>
        <v>18</v>
      </c>
      <c r="I972" t="str">
        <f t="shared" si="15"/>
        <v/>
      </c>
    </row>
    <row r="973" spans="1:9" x14ac:dyDescent="0.3">
      <c r="A973">
        <v>972</v>
      </c>
      <c r="B973">
        <f>Движение!$A$160</f>
        <v>46379</v>
      </c>
      <c r="C973">
        <f>Движение!$C$160</f>
        <v>0</v>
      </c>
      <c r="D973" t="s">
        <v>57</v>
      </c>
      <c r="E973">
        <f>Движение!$X$160</f>
        <v>21</v>
      </c>
      <c r="F973">
        <f>N(Движение!$Y$160)</f>
        <v>0</v>
      </c>
      <c r="G973">
        <f>N(Движение!$Z$160)</f>
        <v>0</v>
      </c>
      <c r="H973">
        <f>Движение!$AA$160</f>
        <v>21</v>
      </c>
      <c r="I973" t="str">
        <f t="shared" si="15"/>
        <v/>
      </c>
    </row>
    <row r="974" spans="1:9" x14ac:dyDescent="0.3">
      <c r="A974">
        <v>973</v>
      </c>
      <c r="B974">
        <f>Движение!$A$160</f>
        <v>46379</v>
      </c>
      <c r="C974">
        <f>Движение!$C$160</f>
        <v>0</v>
      </c>
      <c r="D974" t="s">
        <v>59</v>
      </c>
      <c r="E974">
        <f>Движение!$AB$160</f>
        <v>15</v>
      </c>
      <c r="F974">
        <f>N(Движение!$AC$160)</f>
        <v>0</v>
      </c>
      <c r="G974">
        <f>N(Движение!$AD$160)</f>
        <v>0</v>
      </c>
      <c r="H974">
        <f>Движение!$AE$160</f>
        <v>15</v>
      </c>
      <c r="I974" t="str">
        <f t="shared" si="15"/>
        <v/>
      </c>
    </row>
    <row r="975" spans="1:9" x14ac:dyDescent="0.3">
      <c r="A975">
        <v>974</v>
      </c>
      <c r="B975">
        <f>Движение!$A$161</f>
        <v>46380</v>
      </c>
      <c r="C975">
        <f>Движение!$C$161</f>
        <v>0</v>
      </c>
      <c r="D975" t="s">
        <v>45</v>
      </c>
      <c r="E975">
        <f>Движение!$D$161</f>
        <v>26</v>
      </c>
      <c r="F975">
        <f>N(Движение!$E$161)</f>
        <v>0</v>
      </c>
      <c r="G975">
        <f>N(Движение!$F$161)</f>
        <v>0</v>
      </c>
      <c r="H975">
        <f>Движение!$G$161</f>
        <v>26</v>
      </c>
      <c r="I975" t="str">
        <f t="shared" si="15"/>
        <v/>
      </c>
    </row>
    <row r="976" spans="1:9" x14ac:dyDescent="0.3">
      <c r="A976">
        <v>975</v>
      </c>
      <c r="B976">
        <f>Движение!$A$161</f>
        <v>46380</v>
      </c>
      <c r="C976">
        <f>Движение!$C$161</f>
        <v>0</v>
      </c>
      <c r="D976" t="s">
        <v>49</v>
      </c>
      <c r="E976">
        <f>Движение!$H$161</f>
        <v>20</v>
      </c>
      <c r="F976">
        <f>N(Движение!$I$161)</f>
        <v>0</v>
      </c>
      <c r="G976">
        <f>N(Движение!$J$161)</f>
        <v>0</v>
      </c>
      <c r="H976">
        <f>Движение!$K$161</f>
        <v>20</v>
      </c>
      <c r="I976" t="str">
        <f t="shared" si="15"/>
        <v/>
      </c>
    </row>
    <row r="977" spans="1:9" x14ac:dyDescent="0.3">
      <c r="A977">
        <v>976</v>
      </c>
      <c r="B977">
        <f>Движение!$A$161</f>
        <v>46380</v>
      </c>
      <c r="C977">
        <f>Движение!$C$161</f>
        <v>0</v>
      </c>
      <c r="D977" t="s">
        <v>51</v>
      </c>
      <c r="E977">
        <f>Движение!$L$161</f>
        <v>48</v>
      </c>
      <c r="F977">
        <f>N(Движение!$M$161)</f>
        <v>0</v>
      </c>
      <c r="G977">
        <f>N(Движение!$N$161)</f>
        <v>0</v>
      </c>
      <c r="H977">
        <f>Движение!$O$161</f>
        <v>48</v>
      </c>
      <c r="I977" t="str">
        <f t="shared" si="15"/>
        <v/>
      </c>
    </row>
    <row r="978" spans="1:9" x14ac:dyDescent="0.3">
      <c r="A978">
        <v>977</v>
      </c>
      <c r="B978">
        <f>Движение!$A$161</f>
        <v>46380</v>
      </c>
      <c r="C978">
        <f>Движение!$C$161</f>
        <v>0</v>
      </c>
      <c r="D978" t="s">
        <v>54</v>
      </c>
      <c r="E978">
        <f>Движение!$P$161</f>
        <v>13</v>
      </c>
      <c r="F978">
        <f>N(Движение!$Q$161)</f>
        <v>0</v>
      </c>
      <c r="G978">
        <f>N(Движение!$R$161)</f>
        <v>0</v>
      </c>
      <c r="H978">
        <f>Движение!$S$161</f>
        <v>13</v>
      </c>
      <c r="I978" t="str">
        <f t="shared" si="15"/>
        <v/>
      </c>
    </row>
    <row r="979" spans="1:9" x14ac:dyDescent="0.3">
      <c r="A979">
        <v>978</v>
      </c>
      <c r="B979">
        <f>Движение!$A$161</f>
        <v>46380</v>
      </c>
      <c r="C979">
        <f>Движение!$C$161</f>
        <v>0</v>
      </c>
      <c r="D979" t="s">
        <v>56</v>
      </c>
      <c r="E979">
        <f>Движение!$T$161</f>
        <v>18</v>
      </c>
      <c r="F979">
        <f>N(Движение!$U$161)</f>
        <v>0</v>
      </c>
      <c r="G979">
        <f>N(Движение!$V$161)</f>
        <v>0</v>
      </c>
      <c r="H979">
        <f>Движение!$W$161</f>
        <v>18</v>
      </c>
      <c r="I979" t="str">
        <f t="shared" si="15"/>
        <v/>
      </c>
    </row>
    <row r="980" spans="1:9" x14ac:dyDescent="0.3">
      <c r="A980">
        <v>979</v>
      </c>
      <c r="B980">
        <f>Движение!$A$161</f>
        <v>46380</v>
      </c>
      <c r="C980">
        <f>Движение!$C$161</f>
        <v>0</v>
      </c>
      <c r="D980" t="s">
        <v>57</v>
      </c>
      <c r="E980">
        <f>Движение!$X$161</f>
        <v>21</v>
      </c>
      <c r="F980">
        <f>N(Движение!$Y$161)</f>
        <v>0</v>
      </c>
      <c r="G980">
        <f>N(Движение!$Z$161)</f>
        <v>0</v>
      </c>
      <c r="H980">
        <f>Движение!$AA$161</f>
        <v>21</v>
      </c>
      <c r="I980" t="str">
        <f t="shared" si="15"/>
        <v/>
      </c>
    </row>
    <row r="981" spans="1:9" x14ac:dyDescent="0.3">
      <c r="A981">
        <v>980</v>
      </c>
      <c r="B981">
        <f>Движение!$A$161</f>
        <v>46380</v>
      </c>
      <c r="C981">
        <f>Движение!$C$161</f>
        <v>0</v>
      </c>
      <c r="D981" t="s">
        <v>59</v>
      </c>
      <c r="E981">
        <f>Движение!$AB$161</f>
        <v>15</v>
      </c>
      <c r="F981">
        <f>N(Движение!$AC$161)</f>
        <v>0</v>
      </c>
      <c r="G981">
        <f>N(Движение!$AD$161)</f>
        <v>0</v>
      </c>
      <c r="H981">
        <f>Движение!$AE$161</f>
        <v>15</v>
      </c>
      <c r="I981" t="str">
        <f t="shared" si="15"/>
        <v/>
      </c>
    </row>
    <row r="982" spans="1:9" x14ac:dyDescent="0.3">
      <c r="A982">
        <v>981</v>
      </c>
      <c r="B982">
        <f>Движение!$A$162</f>
        <v>46381</v>
      </c>
      <c r="C982">
        <f>Движение!$C$162</f>
        <v>0</v>
      </c>
      <c r="D982" t="s">
        <v>45</v>
      </c>
      <c r="E982">
        <f>Движение!$D$162</f>
        <v>26</v>
      </c>
      <c r="F982">
        <f>N(Движение!$E$162)</f>
        <v>0</v>
      </c>
      <c r="G982">
        <f>N(Движение!$F$162)</f>
        <v>0</v>
      </c>
      <c r="H982">
        <f>Движение!$G$162</f>
        <v>26</v>
      </c>
      <c r="I982" t="str">
        <f t="shared" si="15"/>
        <v/>
      </c>
    </row>
    <row r="983" spans="1:9" x14ac:dyDescent="0.3">
      <c r="A983">
        <v>982</v>
      </c>
      <c r="B983">
        <f>Движение!$A$162</f>
        <v>46381</v>
      </c>
      <c r="C983">
        <f>Движение!$C$162</f>
        <v>0</v>
      </c>
      <c r="D983" t="s">
        <v>49</v>
      </c>
      <c r="E983">
        <f>Движение!$H$162</f>
        <v>20</v>
      </c>
      <c r="F983">
        <f>N(Движение!$I$162)</f>
        <v>0</v>
      </c>
      <c r="G983">
        <f>N(Движение!$J$162)</f>
        <v>0</v>
      </c>
      <c r="H983">
        <f>Движение!$K$162</f>
        <v>20</v>
      </c>
      <c r="I983" t="str">
        <f t="shared" si="15"/>
        <v/>
      </c>
    </row>
    <row r="984" spans="1:9" x14ac:dyDescent="0.3">
      <c r="A984">
        <v>983</v>
      </c>
      <c r="B984">
        <f>Движение!$A$162</f>
        <v>46381</v>
      </c>
      <c r="C984">
        <f>Движение!$C$162</f>
        <v>0</v>
      </c>
      <c r="D984" t="s">
        <v>51</v>
      </c>
      <c r="E984">
        <f>Движение!$L$162</f>
        <v>48</v>
      </c>
      <c r="F984">
        <f>N(Движение!$M$162)</f>
        <v>0</v>
      </c>
      <c r="G984">
        <f>N(Движение!$N$162)</f>
        <v>0</v>
      </c>
      <c r="H984">
        <f>Движение!$O$162</f>
        <v>48</v>
      </c>
      <c r="I984" t="str">
        <f t="shared" si="15"/>
        <v/>
      </c>
    </row>
    <row r="985" spans="1:9" x14ac:dyDescent="0.3">
      <c r="A985">
        <v>984</v>
      </c>
      <c r="B985">
        <f>Движение!$A$162</f>
        <v>46381</v>
      </c>
      <c r="C985">
        <f>Движение!$C$162</f>
        <v>0</v>
      </c>
      <c r="D985" t="s">
        <v>54</v>
      </c>
      <c r="E985">
        <f>Движение!$P$162</f>
        <v>13</v>
      </c>
      <c r="F985">
        <f>N(Движение!$Q$162)</f>
        <v>0</v>
      </c>
      <c r="G985">
        <f>N(Движение!$R$162)</f>
        <v>0</v>
      </c>
      <c r="H985">
        <f>Движение!$S$162</f>
        <v>13</v>
      </c>
      <c r="I985" t="str">
        <f t="shared" si="15"/>
        <v/>
      </c>
    </row>
    <row r="986" spans="1:9" x14ac:dyDescent="0.3">
      <c r="A986">
        <v>985</v>
      </c>
      <c r="B986">
        <f>Движение!$A$162</f>
        <v>46381</v>
      </c>
      <c r="C986">
        <f>Движение!$C$162</f>
        <v>0</v>
      </c>
      <c r="D986" t="s">
        <v>56</v>
      </c>
      <c r="E986">
        <f>Движение!$T$162</f>
        <v>18</v>
      </c>
      <c r="F986">
        <f>N(Движение!$U$162)</f>
        <v>0</v>
      </c>
      <c r="G986">
        <f>N(Движение!$V$162)</f>
        <v>0</v>
      </c>
      <c r="H986">
        <f>Движение!$W$162</f>
        <v>18</v>
      </c>
      <c r="I986" t="str">
        <f t="shared" si="15"/>
        <v/>
      </c>
    </row>
    <row r="987" spans="1:9" x14ac:dyDescent="0.3">
      <c r="A987">
        <v>986</v>
      </c>
      <c r="B987">
        <f>Движение!$A$162</f>
        <v>46381</v>
      </c>
      <c r="C987">
        <f>Движение!$C$162</f>
        <v>0</v>
      </c>
      <c r="D987" t="s">
        <v>57</v>
      </c>
      <c r="E987">
        <f>Движение!$X$162</f>
        <v>21</v>
      </c>
      <c r="F987">
        <f>N(Движение!$Y$162)</f>
        <v>0</v>
      </c>
      <c r="G987">
        <f>N(Движение!$Z$162)</f>
        <v>0</v>
      </c>
      <c r="H987">
        <f>Движение!$AA$162</f>
        <v>21</v>
      </c>
      <c r="I987" t="str">
        <f t="shared" si="15"/>
        <v/>
      </c>
    </row>
    <row r="988" spans="1:9" x14ac:dyDescent="0.3">
      <c r="A988">
        <v>987</v>
      </c>
      <c r="B988">
        <f>Движение!$A$162</f>
        <v>46381</v>
      </c>
      <c r="C988">
        <f>Движение!$C$162</f>
        <v>0</v>
      </c>
      <c r="D988" t="s">
        <v>59</v>
      </c>
      <c r="E988">
        <f>Движение!$AB$162</f>
        <v>15</v>
      </c>
      <c r="F988">
        <f>N(Движение!$AC$162)</f>
        <v>0</v>
      </c>
      <c r="G988">
        <f>N(Движение!$AD$162)</f>
        <v>0</v>
      </c>
      <c r="H988">
        <f>Движение!$AE$162</f>
        <v>15</v>
      </c>
      <c r="I988" t="str">
        <f t="shared" si="15"/>
        <v/>
      </c>
    </row>
    <row r="989" spans="1:9" x14ac:dyDescent="0.3">
      <c r="A989">
        <v>988</v>
      </c>
      <c r="B989">
        <f>Движение!$A$163</f>
        <v>46382</v>
      </c>
      <c r="C989">
        <f>Движение!$C$163</f>
        <v>0</v>
      </c>
      <c r="D989" t="s">
        <v>45</v>
      </c>
      <c r="E989">
        <f>Движение!$D$163</f>
        <v>26</v>
      </c>
      <c r="F989">
        <f>N(Движение!$E$163)</f>
        <v>0</v>
      </c>
      <c r="G989">
        <f>N(Движение!$F$163)</f>
        <v>0</v>
      </c>
      <c r="H989">
        <f>Движение!$G$163</f>
        <v>26</v>
      </c>
      <c r="I989" t="str">
        <f t="shared" si="15"/>
        <v/>
      </c>
    </row>
    <row r="990" spans="1:9" x14ac:dyDescent="0.3">
      <c r="A990">
        <v>989</v>
      </c>
      <c r="B990">
        <f>Движение!$A$163</f>
        <v>46382</v>
      </c>
      <c r="C990">
        <f>Движение!$C$163</f>
        <v>0</v>
      </c>
      <c r="D990" t="s">
        <v>49</v>
      </c>
      <c r="E990">
        <f>Движение!$H$163</f>
        <v>20</v>
      </c>
      <c r="F990">
        <f>N(Движение!$I$163)</f>
        <v>0</v>
      </c>
      <c r="G990">
        <f>N(Движение!$J$163)</f>
        <v>0</v>
      </c>
      <c r="H990">
        <f>Движение!$K$163</f>
        <v>20</v>
      </c>
      <c r="I990" t="str">
        <f t="shared" si="15"/>
        <v/>
      </c>
    </row>
    <row r="991" spans="1:9" x14ac:dyDescent="0.3">
      <c r="A991">
        <v>990</v>
      </c>
      <c r="B991">
        <f>Движение!$A$163</f>
        <v>46382</v>
      </c>
      <c r="C991">
        <f>Движение!$C$163</f>
        <v>0</v>
      </c>
      <c r="D991" t="s">
        <v>51</v>
      </c>
      <c r="E991">
        <f>Движение!$L$163</f>
        <v>48</v>
      </c>
      <c r="F991">
        <f>N(Движение!$M$163)</f>
        <v>0</v>
      </c>
      <c r="G991">
        <f>N(Движение!$N$163)</f>
        <v>0</v>
      </c>
      <c r="H991">
        <f>Движение!$O$163</f>
        <v>48</v>
      </c>
      <c r="I991" t="str">
        <f t="shared" si="15"/>
        <v/>
      </c>
    </row>
    <row r="992" spans="1:9" x14ac:dyDescent="0.3">
      <c r="A992">
        <v>991</v>
      </c>
      <c r="B992">
        <f>Движение!$A$163</f>
        <v>46382</v>
      </c>
      <c r="C992">
        <f>Движение!$C$163</f>
        <v>0</v>
      </c>
      <c r="D992" t="s">
        <v>54</v>
      </c>
      <c r="E992">
        <f>Движение!$P$163</f>
        <v>13</v>
      </c>
      <c r="F992">
        <f>N(Движение!$Q$163)</f>
        <v>0</v>
      </c>
      <c r="G992">
        <f>N(Движение!$R$163)</f>
        <v>0</v>
      </c>
      <c r="H992">
        <f>Движение!$S$163</f>
        <v>13</v>
      </c>
      <c r="I992" t="str">
        <f t="shared" si="15"/>
        <v/>
      </c>
    </row>
    <row r="993" spans="1:9" x14ac:dyDescent="0.3">
      <c r="A993">
        <v>992</v>
      </c>
      <c r="B993">
        <f>Движение!$A$163</f>
        <v>46382</v>
      </c>
      <c r="C993">
        <f>Движение!$C$163</f>
        <v>0</v>
      </c>
      <c r="D993" t="s">
        <v>56</v>
      </c>
      <c r="E993">
        <f>Движение!$T$163</f>
        <v>18</v>
      </c>
      <c r="F993">
        <f>N(Движение!$U$163)</f>
        <v>0</v>
      </c>
      <c r="G993">
        <f>N(Движение!$V$163)</f>
        <v>0</v>
      </c>
      <c r="H993">
        <f>Движение!$W$163</f>
        <v>18</v>
      </c>
      <c r="I993" t="str">
        <f t="shared" si="15"/>
        <v/>
      </c>
    </row>
    <row r="994" spans="1:9" x14ac:dyDescent="0.3">
      <c r="A994">
        <v>993</v>
      </c>
      <c r="B994">
        <f>Движение!$A$163</f>
        <v>46382</v>
      </c>
      <c r="C994">
        <f>Движение!$C$163</f>
        <v>0</v>
      </c>
      <c r="D994" t="s">
        <v>57</v>
      </c>
      <c r="E994">
        <f>Движение!$X$163</f>
        <v>21</v>
      </c>
      <c r="F994">
        <f>N(Движение!$Y$163)</f>
        <v>0</v>
      </c>
      <c r="G994">
        <f>N(Движение!$Z$163)</f>
        <v>0</v>
      </c>
      <c r="H994">
        <f>Движение!$AA$163</f>
        <v>21</v>
      </c>
      <c r="I994" t="str">
        <f t="shared" si="15"/>
        <v/>
      </c>
    </row>
    <row r="995" spans="1:9" x14ac:dyDescent="0.3">
      <c r="A995">
        <v>994</v>
      </c>
      <c r="B995">
        <f>Движение!$A$163</f>
        <v>46382</v>
      </c>
      <c r="C995">
        <f>Движение!$C$163</f>
        <v>0</v>
      </c>
      <c r="D995" t="s">
        <v>59</v>
      </c>
      <c r="E995">
        <f>Движение!$AB$163</f>
        <v>15</v>
      </c>
      <c r="F995">
        <f>N(Движение!$AC$163)</f>
        <v>0</v>
      </c>
      <c r="G995">
        <f>N(Движение!$AD$163)</f>
        <v>0</v>
      </c>
      <c r="H995">
        <f>Движение!$AE$163</f>
        <v>15</v>
      </c>
      <c r="I995" t="str">
        <f t="shared" si="15"/>
        <v/>
      </c>
    </row>
    <row r="996" spans="1:9" x14ac:dyDescent="0.3">
      <c r="A996">
        <v>995</v>
      </c>
      <c r="B996">
        <f>Движение!$A$164</f>
        <v>46383</v>
      </c>
      <c r="C996">
        <f>Движение!$C$164</f>
        <v>0</v>
      </c>
      <c r="D996" t="s">
        <v>45</v>
      </c>
      <c r="E996">
        <f>Движение!$D$164</f>
        <v>26</v>
      </c>
      <c r="F996">
        <f>N(Движение!$E$164)</f>
        <v>0</v>
      </c>
      <c r="G996">
        <f>N(Движение!$F$164)</f>
        <v>0</v>
      </c>
      <c r="H996">
        <f>Движение!$G$164</f>
        <v>26</v>
      </c>
      <c r="I996" t="str">
        <f t="shared" si="15"/>
        <v/>
      </c>
    </row>
    <row r="997" spans="1:9" x14ac:dyDescent="0.3">
      <c r="A997">
        <v>996</v>
      </c>
      <c r="B997">
        <f>Движение!$A$164</f>
        <v>46383</v>
      </c>
      <c r="C997">
        <f>Движение!$C$164</f>
        <v>0</v>
      </c>
      <c r="D997" t="s">
        <v>49</v>
      </c>
      <c r="E997">
        <f>Движение!$H$164</f>
        <v>20</v>
      </c>
      <c r="F997">
        <f>N(Движение!$I$164)</f>
        <v>0</v>
      </c>
      <c r="G997">
        <f>N(Движение!$J$164)</f>
        <v>0</v>
      </c>
      <c r="H997">
        <f>Движение!$K$164</f>
        <v>20</v>
      </c>
      <c r="I997" t="str">
        <f t="shared" si="15"/>
        <v/>
      </c>
    </row>
    <row r="998" spans="1:9" x14ac:dyDescent="0.3">
      <c r="A998">
        <v>997</v>
      </c>
      <c r="B998">
        <f>Движение!$A$164</f>
        <v>46383</v>
      </c>
      <c r="C998">
        <f>Движение!$C$164</f>
        <v>0</v>
      </c>
      <c r="D998" t="s">
        <v>51</v>
      </c>
      <c r="E998">
        <f>Движение!$L$164</f>
        <v>48</v>
      </c>
      <c r="F998">
        <f>N(Движение!$M$164)</f>
        <v>0</v>
      </c>
      <c r="G998">
        <f>N(Движение!$N$164)</f>
        <v>0</v>
      </c>
      <c r="H998">
        <f>Движение!$O$164</f>
        <v>48</v>
      </c>
      <c r="I998" t="str">
        <f t="shared" si="15"/>
        <v/>
      </c>
    </row>
    <row r="999" spans="1:9" x14ac:dyDescent="0.3">
      <c r="A999">
        <v>998</v>
      </c>
      <c r="B999">
        <f>Движение!$A$164</f>
        <v>46383</v>
      </c>
      <c r="C999">
        <f>Движение!$C$164</f>
        <v>0</v>
      </c>
      <c r="D999" t="s">
        <v>54</v>
      </c>
      <c r="E999">
        <f>Движение!$P$164</f>
        <v>13</v>
      </c>
      <c r="F999">
        <f>N(Движение!$Q$164)</f>
        <v>0</v>
      </c>
      <c r="G999">
        <f>N(Движение!$R$164)</f>
        <v>0</v>
      </c>
      <c r="H999">
        <f>Движение!$S$164</f>
        <v>13</v>
      </c>
      <c r="I999" t="str">
        <f t="shared" si="15"/>
        <v/>
      </c>
    </row>
    <row r="1000" spans="1:9" x14ac:dyDescent="0.3">
      <c r="A1000">
        <v>999</v>
      </c>
      <c r="B1000">
        <f>Движение!$A$164</f>
        <v>46383</v>
      </c>
      <c r="C1000">
        <f>Движение!$C$164</f>
        <v>0</v>
      </c>
      <c r="D1000" t="s">
        <v>56</v>
      </c>
      <c r="E1000">
        <f>Движение!$T$164</f>
        <v>18</v>
      </c>
      <c r="F1000">
        <f>N(Движение!$U$164)</f>
        <v>0</v>
      </c>
      <c r="G1000">
        <f>N(Движение!$V$164)</f>
        <v>0</v>
      </c>
      <c r="H1000">
        <f>Движение!$W$164</f>
        <v>18</v>
      </c>
      <c r="I1000" t="str">
        <f t="shared" si="15"/>
        <v/>
      </c>
    </row>
    <row r="1001" spans="1:9" x14ac:dyDescent="0.3">
      <c r="A1001">
        <v>1000</v>
      </c>
      <c r="B1001">
        <f>Движение!$A$164</f>
        <v>46383</v>
      </c>
      <c r="C1001">
        <f>Движение!$C$164</f>
        <v>0</v>
      </c>
      <c r="D1001" t="s">
        <v>57</v>
      </c>
      <c r="E1001">
        <f>Движение!$X$164</f>
        <v>21</v>
      </c>
      <c r="F1001">
        <f>N(Движение!$Y$164)</f>
        <v>0</v>
      </c>
      <c r="G1001">
        <f>N(Движение!$Z$164)</f>
        <v>0</v>
      </c>
      <c r="H1001">
        <f>Движение!$AA$164</f>
        <v>21</v>
      </c>
      <c r="I1001" t="str">
        <f t="shared" si="15"/>
        <v/>
      </c>
    </row>
    <row r="1002" spans="1:9" x14ac:dyDescent="0.3">
      <c r="A1002">
        <v>1001</v>
      </c>
      <c r="B1002">
        <f>Движение!$A$164</f>
        <v>46383</v>
      </c>
      <c r="C1002">
        <f>Движение!$C$164</f>
        <v>0</v>
      </c>
      <c r="D1002" t="s">
        <v>59</v>
      </c>
      <c r="E1002">
        <f>Движение!$AB$164</f>
        <v>15</v>
      </c>
      <c r="F1002">
        <f>N(Движение!$AC$164)</f>
        <v>0</v>
      </c>
      <c r="G1002">
        <f>N(Движение!$AD$164)</f>
        <v>0</v>
      </c>
      <c r="H1002">
        <f>Движение!$AE$164</f>
        <v>15</v>
      </c>
      <c r="I1002" t="str">
        <f t="shared" si="15"/>
        <v/>
      </c>
    </row>
    <row r="1003" spans="1:9" x14ac:dyDescent="0.3">
      <c r="A1003">
        <v>1002</v>
      </c>
      <c r="B1003">
        <f>Движение!$A$165</f>
        <v>46384</v>
      </c>
      <c r="C1003">
        <f>Движение!$C$165</f>
        <v>0</v>
      </c>
      <c r="D1003" t="s">
        <v>45</v>
      </c>
      <c r="E1003">
        <f>Движение!$D$165</f>
        <v>26</v>
      </c>
      <c r="F1003">
        <f>N(Движение!$E$165)</f>
        <v>0</v>
      </c>
      <c r="G1003">
        <f>N(Движение!$F$165)</f>
        <v>0</v>
      </c>
      <c r="H1003">
        <f>Движение!$G$165</f>
        <v>26</v>
      </c>
      <c r="I1003" t="str">
        <f t="shared" si="15"/>
        <v/>
      </c>
    </row>
    <row r="1004" spans="1:9" x14ac:dyDescent="0.3">
      <c r="A1004">
        <v>1003</v>
      </c>
      <c r="B1004">
        <f>Движение!$A$165</f>
        <v>46384</v>
      </c>
      <c r="C1004">
        <f>Движение!$C$165</f>
        <v>0</v>
      </c>
      <c r="D1004" t="s">
        <v>49</v>
      </c>
      <c r="E1004">
        <f>Движение!$H$165</f>
        <v>20</v>
      </c>
      <c r="F1004">
        <f>N(Движение!$I$165)</f>
        <v>0</v>
      </c>
      <c r="G1004">
        <f>N(Движение!$J$165)</f>
        <v>0</v>
      </c>
      <c r="H1004">
        <f>Движение!$K$165</f>
        <v>20</v>
      </c>
      <c r="I1004" t="str">
        <f t="shared" si="15"/>
        <v/>
      </c>
    </row>
    <row r="1005" spans="1:9" x14ac:dyDescent="0.3">
      <c r="A1005">
        <v>1004</v>
      </c>
      <c r="B1005">
        <f>Движение!$A$165</f>
        <v>46384</v>
      </c>
      <c r="C1005">
        <f>Движение!$C$165</f>
        <v>0</v>
      </c>
      <c r="D1005" t="s">
        <v>51</v>
      </c>
      <c r="E1005">
        <f>Движение!$L$165</f>
        <v>48</v>
      </c>
      <c r="F1005">
        <f>N(Движение!$M$165)</f>
        <v>0</v>
      </c>
      <c r="G1005">
        <f>N(Движение!$N$165)</f>
        <v>0</v>
      </c>
      <c r="H1005">
        <f>Движение!$O$165</f>
        <v>48</v>
      </c>
      <c r="I1005" t="str">
        <f t="shared" si="15"/>
        <v/>
      </c>
    </row>
    <row r="1006" spans="1:9" x14ac:dyDescent="0.3">
      <c r="A1006">
        <v>1005</v>
      </c>
      <c r="B1006">
        <f>Движение!$A$165</f>
        <v>46384</v>
      </c>
      <c r="C1006">
        <f>Движение!$C$165</f>
        <v>0</v>
      </c>
      <c r="D1006" t="s">
        <v>54</v>
      </c>
      <c r="E1006">
        <f>Движение!$P$165</f>
        <v>13</v>
      </c>
      <c r="F1006">
        <f>N(Движение!$Q$165)</f>
        <v>0</v>
      </c>
      <c r="G1006">
        <f>N(Движение!$R$165)</f>
        <v>0</v>
      </c>
      <c r="H1006">
        <f>Движение!$S$165</f>
        <v>13</v>
      </c>
      <c r="I1006" t="str">
        <f t="shared" si="15"/>
        <v/>
      </c>
    </row>
    <row r="1007" spans="1:9" x14ac:dyDescent="0.3">
      <c r="A1007">
        <v>1006</v>
      </c>
      <c r="B1007">
        <f>Движение!$A$165</f>
        <v>46384</v>
      </c>
      <c r="C1007">
        <f>Движение!$C$165</f>
        <v>0</v>
      </c>
      <c r="D1007" t="s">
        <v>56</v>
      </c>
      <c r="E1007">
        <f>Движение!$T$165</f>
        <v>18</v>
      </c>
      <c r="F1007">
        <f>N(Движение!$U$165)</f>
        <v>0</v>
      </c>
      <c r="G1007">
        <f>N(Движение!$V$165)</f>
        <v>0</v>
      </c>
      <c r="H1007">
        <f>Движение!$W$165</f>
        <v>18</v>
      </c>
      <c r="I1007" t="str">
        <f t="shared" si="15"/>
        <v/>
      </c>
    </row>
    <row r="1008" spans="1:9" x14ac:dyDescent="0.3">
      <c r="A1008">
        <v>1007</v>
      </c>
      <c r="B1008">
        <f>Движение!$A$165</f>
        <v>46384</v>
      </c>
      <c r="C1008">
        <f>Движение!$C$165</f>
        <v>0</v>
      </c>
      <c r="D1008" t="s">
        <v>57</v>
      </c>
      <c r="E1008">
        <f>Движение!$X$165</f>
        <v>21</v>
      </c>
      <c r="F1008">
        <f>N(Движение!$Y$165)</f>
        <v>0</v>
      </c>
      <c r="G1008">
        <f>N(Движение!$Z$165)</f>
        <v>0</v>
      </c>
      <c r="H1008">
        <f>Движение!$AA$165</f>
        <v>21</v>
      </c>
      <c r="I1008" t="str">
        <f t="shared" si="15"/>
        <v/>
      </c>
    </row>
    <row r="1009" spans="1:9" x14ac:dyDescent="0.3">
      <c r="A1009">
        <v>1008</v>
      </c>
      <c r="B1009">
        <f>Движение!$A$165</f>
        <v>46384</v>
      </c>
      <c r="C1009">
        <f>Движение!$C$165</f>
        <v>0</v>
      </c>
      <c r="D1009" t="s">
        <v>59</v>
      </c>
      <c r="E1009">
        <f>Движение!$AB$165</f>
        <v>15</v>
      </c>
      <c r="F1009">
        <f>N(Движение!$AC$165)</f>
        <v>0</v>
      </c>
      <c r="G1009">
        <f>N(Движение!$AD$165)</f>
        <v>0</v>
      </c>
      <c r="H1009">
        <f>Движение!$AE$165</f>
        <v>15</v>
      </c>
      <c r="I1009" t="str">
        <f t="shared" si="15"/>
        <v/>
      </c>
    </row>
    <row r="1010" spans="1:9" x14ac:dyDescent="0.3">
      <c r="A1010">
        <v>1009</v>
      </c>
      <c r="B1010">
        <f>Движение!$A$166</f>
        <v>46385</v>
      </c>
      <c r="C1010">
        <f>Движение!$C$166</f>
        <v>0</v>
      </c>
      <c r="D1010" t="s">
        <v>45</v>
      </c>
      <c r="E1010">
        <f>Движение!$D$166</f>
        <v>26</v>
      </c>
      <c r="F1010">
        <f>N(Движение!$E$166)</f>
        <v>0</v>
      </c>
      <c r="G1010">
        <f>N(Движение!$F$166)</f>
        <v>0</v>
      </c>
      <c r="H1010">
        <f>Движение!$G$166</f>
        <v>26</v>
      </c>
      <c r="I1010" t="str">
        <f t="shared" si="15"/>
        <v/>
      </c>
    </row>
    <row r="1011" spans="1:9" x14ac:dyDescent="0.3">
      <c r="A1011">
        <v>1010</v>
      </c>
      <c r="B1011">
        <f>Движение!$A$166</f>
        <v>46385</v>
      </c>
      <c r="C1011">
        <f>Движение!$C$166</f>
        <v>0</v>
      </c>
      <c r="D1011" t="s">
        <v>49</v>
      </c>
      <c r="E1011">
        <f>Движение!$H$166</f>
        <v>20</v>
      </c>
      <c r="F1011">
        <f>N(Движение!$I$166)</f>
        <v>0</v>
      </c>
      <c r="G1011">
        <f>N(Движение!$J$166)</f>
        <v>0</v>
      </c>
      <c r="H1011">
        <f>Движение!$K$166</f>
        <v>20</v>
      </c>
      <c r="I1011" t="str">
        <f t="shared" si="15"/>
        <v/>
      </c>
    </row>
    <row r="1012" spans="1:9" x14ac:dyDescent="0.3">
      <c r="A1012">
        <v>1011</v>
      </c>
      <c r="B1012">
        <f>Движение!$A$166</f>
        <v>46385</v>
      </c>
      <c r="C1012">
        <f>Движение!$C$166</f>
        <v>0</v>
      </c>
      <c r="D1012" t="s">
        <v>51</v>
      </c>
      <c r="E1012">
        <f>Движение!$L$166</f>
        <v>48</v>
      </c>
      <c r="F1012">
        <f>N(Движение!$M$166)</f>
        <v>0</v>
      </c>
      <c r="G1012">
        <f>N(Движение!$N$166)</f>
        <v>0</v>
      </c>
      <c r="H1012">
        <f>Движение!$O$166</f>
        <v>48</v>
      </c>
      <c r="I1012" t="str">
        <f t="shared" si="15"/>
        <v/>
      </c>
    </row>
    <row r="1013" spans="1:9" x14ac:dyDescent="0.3">
      <c r="A1013">
        <v>1012</v>
      </c>
      <c r="B1013">
        <f>Движение!$A$166</f>
        <v>46385</v>
      </c>
      <c r="C1013">
        <f>Движение!$C$166</f>
        <v>0</v>
      </c>
      <c r="D1013" t="s">
        <v>54</v>
      </c>
      <c r="E1013">
        <f>Движение!$P$166</f>
        <v>13</v>
      </c>
      <c r="F1013">
        <f>N(Движение!$Q$166)</f>
        <v>0</v>
      </c>
      <c r="G1013">
        <f>N(Движение!$R$166)</f>
        <v>0</v>
      </c>
      <c r="H1013">
        <f>Движение!$S$166</f>
        <v>13</v>
      </c>
      <c r="I1013" t="str">
        <f t="shared" si="15"/>
        <v/>
      </c>
    </row>
    <row r="1014" spans="1:9" x14ac:dyDescent="0.3">
      <c r="A1014">
        <v>1013</v>
      </c>
      <c r="B1014">
        <f>Движение!$A$166</f>
        <v>46385</v>
      </c>
      <c r="C1014">
        <f>Движение!$C$166</f>
        <v>0</v>
      </c>
      <c r="D1014" t="s">
        <v>56</v>
      </c>
      <c r="E1014">
        <f>Движение!$T$166</f>
        <v>18</v>
      </c>
      <c r="F1014">
        <f>N(Движение!$U$166)</f>
        <v>0</v>
      </c>
      <c r="G1014">
        <f>N(Движение!$V$166)</f>
        <v>0</v>
      </c>
      <c r="H1014">
        <f>Движение!$W$166</f>
        <v>18</v>
      </c>
      <c r="I1014" t="str">
        <f t="shared" si="15"/>
        <v/>
      </c>
    </row>
    <row r="1015" spans="1:9" x14ac:dyDescent="0.3">
      <c r="A1015">
        <v>1014</v>
      </c>
      <c r="B1015">
        <f>Движение!$A$166</f>
        <v>46385</v>
      </c>
      <c r="C1015">
        <f>Движение!$C$166</f>
        <v>0</v>
      </c>
      <c r="D1015" t="s">
        <v>57</v>
      </c>
      <c r="E1015">
        <f>Движение!$X$166</f>
        <v>21</v>
      </c>
      <c r="F1015">
        <f>N(Движение!$Y$166)</f>
        <v>0</v>
      </c>
      <c r="G1015">
        <f>N(Движение!$Z$166)</f>
        <v>0</v>
      </c>
      <c r="H1015">
        <f>Движение!$AA$166</f>
        <v>21</v>
      </c>
      <c r="I1015" t="str">
        <f t="shared" si="15"/>
        <v/>
      </c>
    </row>
    <row r="1016" spans="1:9" x14ac:dyDescent="0.3">
      <c r="A1016">
        <v>1015</v>
      </c>
      <c r="B1016">
        <f>Движение!$A$166</f>
        <v>46385</v>
      </c>
      <c r="C1016">
        <f>Движение!$C$166</f>
        <v>0</v>
      </c>
      <c r="D1016" t="s">
        <v>59</v>
      </c>
      <c r="E1016">
        <f>Движение!$AB$166</f>
        <v>15</v>
      </c>
      <c r="F1016">
        <f>N(Движение!$AC$166)</f>
        <v>0</v>
      </c>
      <c r="G1016">
        <f>N(Движение!$AD$166)</f>
        <v>0</v>
      </c>
      <c r="H1016">
        <f>Движение!$AE$166</f>
        <v>15</v>
      </c>
      <c r="I1016" t="str">
        <f t="shared" si="15"/>
        <v/>
      </c>
    </row>
    <row r="1017" spans="1:9" x14ac:dyDescent="0.3">
      <c r="A1017">
        <v>1016</v>
      </c>
      <c r="B1017">
        <f>Движение!$A$167</f>
        <v>46386</v>
      </c>
      <c r="C1017">
        <f>Движение!$C$167</f>
        <v>0</v>
      </c>
      <c r="D1017" t="s">
        <v>45</v>
      </c>
      <c r="E1017">
        <f>Движение!$D$167</f>
        <v>26</v>
      </c>
      <c r="F1017">
        <f>N(Движение!$E$167)</f>
        <v>0</v>
      </c>
      <c r="G1017">
        <f>N(Движение!$F$167)</f>
        <v>0</v>
      </c>
      <c r="H1017">
        <f>Движение!$G$167</f>
        <v>26</v>
      </c>
      <c r="I1017" t="str">
        <f t="shared" si="15"/>
        <v/>
      </c>
    </row>
    <row r="1018" spans="1:9" x14ac:dyDescent="0.3">
      <c r="A1018">
        <v>1017</v>
      </c>
      <c r="B1018">
        <f>Движение!$A$167</f>
        <v>46386</v>
      </c>
      <c r="C1018">
        <f>Движение!$C$167</f>
        <v>0</v>
      </c>
      <c r="D1018" t="s">
        <v>49</v>
      </c>
      <c r="E1018">
        <f>Движение!$H$167</f>
        <v>20</v>
      </c>
      <c r="F1018">
        <f>N(Движение!$I$167)</f>
        <v>0</v>
      </c>
      <c r="G1018">
        <f>N(Движение!$J$167)</f>
        <v>0</v>
      </c>
      <c r="H1018">
        <f>Движение!$K$167</f>
        <v>20</v>
      </c>
      <c r="I1018" t="str">
        <f t="shared" si="15"/>
        <v/>
      </c>
    </row>
    <row r="1019" spans="1:9" x14ac:dyDescent="0.3">
      <c r="A1019">
        <v>1018</v>
      </c>
      <c r="B1019">
        <f>Движение!$A$167</f>
        <v>46386</v>
      </c>
      <c r="C1019">
        <f>Движение!$C$167</f>
        <v>0</v>
      </c>
      <c r="D1019" t="s">
        <v>51</v>
      </c>
      <c r="E1019">
        <f>Движение!$L$167</f>
        <v>48</v>
      </c>
      <c r="F1019">
        <f>N(Движение!$M$167)</f>
        <v>0</v>
      </c>
      <c r="G1019">
        <f>N(Движение!$N$167)</f>
        <v>0</v>
      </c>
      <c r="H1019">
        <f>Движение!$O$167</f>
        <v>48</v>
      </c>
      <c r="I1019" t="str">
        <f t="shared" si="15"/>
        <v/>
      </c>
    </row>
    <row r="1020" spans="1:9" x14ac:dyDescent="0.3">
      <c r="A1020">
        <v>1019</v>
      </c>
      <c r="B1020">
        <f>Движение!$A$167</f>
        <v>46386</v>
      </c>
      <c r="C1020">
        <f>Движение!$C$167</f>
        <v>0</v>
      </c>
      <c r="D1020" t="s">
        <v>54</v>
      </c>
      <c r="E1020">
        <f>Движение!$P$167</f>
        <v>13</v>
      </c>
      <c r="F1020">
        <f>N(Движение!$Q$167)</f>
        <v>0</v>
      </c>
      <c r="G1020">
        <f>N(Движение!$R$167)</f>
        <v>0</v>
      </c>
      <c r="H1020">
        <f>Движение!$S$167</f>
        <v>13</v>
      </c>
      <c r="I1020" t="str">
        <f t="shared" si="15"/>
        <v/>
      </c>
    </row>
    <row r="1021" spans="1:9" x14ac:dyDescent="0.3">
      <c r="A1021">
        <v>1020</v>
      </c>
      <c r="B1021">
        <f>Движение!$A$167</f>
        <v>46386</v>
      </c>
      <c r="C1021">
        <f>Движение!$C$167</f>
        <v>0</v>
      </c>
      <c r="D1021" t="s">
        <v>56</v>
      </c>
      <c r="E1021">
        <f>Движение!$T$167</f>
        <v>18</v>
      </c>
      <c r="F1021">
        <f>N(Движение!$U$167)</f>
        <v>0</v>
      </c>
      <c r="G1021">
        <f>N(Движение!$V$167)</f>
        <v>0</v>
      </c>
      <c r="H1021">
        <f>Движение!$W$167</f>
        <v>18</v>
      </c>
      <c r="I1021" t="str">
        <f t="shared" si="15"/>
        <v/>
      </c>
    </row>
    <row r="1022" spans="1:9" x14ac:dyDescent="0.3">
      <c r="A1022">
        <v>1021</v>
      </c>
      <c r="B1022">
        <f>Движение!$A$167</f>
        <v>46386</v>
      </c>
      <c r="C1022">
        <f>Движение!$C$167</f>
        <v>0</v>
      </c>
      <c r="D1022" t="s">
        <v>57</v>
      </c>
      <c r="E1022">
        <f>Движение!$X$167</f>
        <v>21</v>
      </c>
      <c r="F1022">
        <f>N(Движение!$Y$167)</f>
        <v>0</v>
      </c>
      <c r="G1022">
        <f>N(Движение!$Z$167)</f>
        <v>0</v>
      </c>
      <c r="H1022">
        <f>Движение!$AA$167</f>
        <v>21</v>
      </c>
      <c r="I1022" t="str">
        <f t="shared" si="15"/>
        <v/>
      </c>
    </row>
    <row r="1023" spans="1:9" x14ac:dyDescent="0.3">
      <c r="A1023">
        <v>1022</v>
      </c>
      <c r="B1023">
        <f>Движение!$A$167</f>
        <v>46386</v>
      </c>
      <c r="C1023">
        <f>Движение!$C$167</f>
        <v>0</v>
      </c>
      <c r="D1023" t="s">
        <v>59</v>
      </c>
      <c r="E1023">
        <f>Движение!$AB$167</f>
        <v>15</v>
      </c>
      <c r="F1023">
        <f>N(Движение!$AC$167)</f>
        <v>0</v>
      </c>
      <c r="G1023">
        <f>N(Движение!$AD$167)</f>
        <v>0</v>
      </c>
      <c r="H1023">
        <f>Движение!$AE$167</f>
        <v>15</v>
      </c>
      <c r="I1023" t="str">
        <f t="shared" si="15"/>
        <v/>
      </c>
    </row>
    <row r="1024" spans="1:9" x14ac:dyDescent="0.3">
      <c r="A1024">
        <v>1023</v>
      </c>
      <c r="B1024">
        <f>Движение!$A$168</f>
        <v>46387</v>
      </c>
      <c r="C1024">
        <f>Движение!$C$168</f>
        <v>0</v>
      </c>
      <c r="D1024" t="s">
        <v>45</v>
      </c>
      <c r="E1024">
        <f>Движение!$D$168</f>
        <v>26</v>
      </c>
      <c r="F1024">
        <f>N(Движение!$E$168)</f>
        <v>0</v>
      </c>
      <c r="G1024">
        <f>N(Движение!$F$168)</f>
        <v>0</v>
      </c>
      <c r="H1024">
        <f>Движение!$G$168</f>
        <v>26</v>
      </c>
      <c r="I1024" t="str">
        <f t="shared" si="15"/>
        <v/>
      </c>
    </row>
    <row r="1025" spans="1:9" x14ac:dyDescent="0.3">
      <c r="A1025">
        <v>1024</v>
      </c>
      <c r="B1025">
        <f>Движение!$A$168</f>
        <v>46387</v>
      </c>
      <c r="C1025">
        <f>Движение!$C$168</f>
        <v>0</v>
      </c>
      <c r="D1025" t="s">
        <v>49</v>
      </c>
      <c r="E1025">
        <f>Движение!$H$168</f>
        <v>20</v>
      </c>
      <c r="F1025">
        <f>N(Движение!$I$168)</f>
        <v>0</v>
      </c>
      <c r="G1025">
        <f>N(Движение!$J$168)</f>
        <v>0</v>
      </c>
      <c r="H1025">
        <f>Движение!$K$168</f>
        <v>20</v>
      </c>
      <c r="I1025" t="str">
        <f t="shared" si="15"/>
        <v/>
      </c>
    </row>
    <row r="1026" spans="1:9" x14ac:dyDescent="0.3">
      <c r="A1026">
        <v>1025</v>
      </c>
      <c r="B1026">
        <f>Движение!$A$168</f>
        <v>46387</v>
      </c>
      <c r="C1026">
        <f>Движение!$C$168</f>
        <v>0</v>
      </c>
      <c r="D1026" t="s">
        <v>51</v>
      </c>
      <c r="E1026">
        <f>Движение!$L$168</f>
        <v>48</v>
      </c>
      <c r="F1026">
        <f>N(Движение!$M$168)</f>
        <v>0</v>
      </c>
      <c r="G1026">
        <f>N(Движение!$N$168)</f>
        <v>0</v>
      </c>
      <c r="H1026">
        <f>Движение!$O$168</f>
        <v>48</v>
      </c>
      <c r="I1026" t="str">
        <f t="shared" ref="I1026:I1089" si="16">IF($F1026&gt;0,TEXT($B1026,"dd.mm")&amp;"_"&amp;$D1026,"")</f>
        <v/>
      </c>
    </row>
    <row r="1027" spans="1:9" x14ac:dyDescent="0.3">
      <c r="A1027">
        <v>1026</v>
      </c>
      <c r="B1027">
        <f>Движение!$A$168</f>
        <v>46387</v>
      </c>
      <c r="C1027">
        <f>Движение!$C$168</f>
        <v>0</v>
      </c>
      <c r="D1027" t="s">
        <v>54</v>
      </c>
      <c r="E1027">
        <f>Движение!$P$168</f>
        <v>13</v>
      </c>
      <c r="F1027">
        <f>N(Движение!$Q$168)</f>
        <v>0</v>
      </c>
      <c r="G1027">
        <f>N(Движение!$R$168)</f>
        <v>0</v>
      </c>
      <c r="H1027">
        <f>Движение!$S$168</f>
        <v>13</v>
      </c>
      <c r="I1027" t="str">
        <f t="shared" si="16"/>
        <v/>
      </c>
    </row>
    <row r="1028" spans="1:9" x14ac:dyDescent="0.3">
      <c r="A1028">
        <v>1027</v>
      </c>
      <c r="B1028">
        <f>Движение!$A$168</f>
        <v>46387</v>
      </c>
      <c r="C1028">
        <f>Движение!$C$168</f>
        <v>0</v>
      </c>
      <c r="D1028" t="s">
        <v>56</v>
      </c>
      <c r="E1028">
        <f>Движение!$T$168</f>
        <v>18</v>
      </c>
      <c r="F1028">
        <f>N(Движение!$U$168)</f>
        <v>0</v>
      </c>
      <c r="G1028">
        <f>N(Движение!$V$168)</f>
        <v>0</v>
      </c>
      <c r="H1028">
        <f>Движение!$W$168</f>
        <v>18</v>
      </c>
      <c r="I1028" t="str">
        <f t="shared" si="16"/>
        <v/>
      </c>
    </row>
    <row r="1029" spans="1:9" x14ac:dyDescent="0.3">
      <c r="A1029">
        <v>1028</v>
      </c>
      <c r="B1029">
        <f>Движение!$A$168</f>
        <v>46387</v>
      </c>
      <c r="C1029">
        <f>Движение!$C$168</f>
        <v>0</v>
      </c>
      <c r="D1029" t="s">
        <v>57</v>
      </c>
      <c r="E1029">
        <f>Движение!$X$168</f>
        <v>21</v>
      </c>
      <c r="F1029">
        <f>N(Движение!$Y$168)</f>
        <v>0</v>
      </c>
      <c r="G1029">
        <f>N(Движение!$Z$168)</f>
        <v>0</v>
      </c>
      <c r="H1029">
        <f>Движение!$AA$168</f>
        <v>21</v>
      </c>
      <c r="I1029" t="str">
        <f t="shared" si="16"/>
        <v/>
      </c>
    </row>
    <row r="1030" spans="1:9" x14ac:dyDescent="0.3">
      <c r="A1030">
        <v>1029</v>
      </c>
      <c r="B1030">
        <f>Движение!$A$168</f>
        <v>46387</v>
      </c>
      <c r="C1030">
        <f>Движение!$C$168</f>
        <v>0</v>
      </c>
      <c r="D1030" t="s">
        <v>59</v>
      </c>
      <c r="E1030">
        <f>Движение!$AB$168</f>
        <v>15</v>
      </c>
      <c r="F1030">
        <f>N(Движение!$AC$168)</f>
        <v>0</v>
      </c>
      <c r="G1030">
        <f>N(Движение!$AD$168)</f>
        <v>0</v>
      </c>
      <c r="H1030">
        <f>Движение!$AE$168</f>
        <v>15</v>
      </c>
      <c r="I1030" t="str">
        <f t="shared" si="16"/>
        <v/>
      </c>
    </row>
    <row r="1031" spans="1:9" x14ac:dyDescent="0.3">
      <c r="A1031">
        <v>1030</v>
      </c>
      <c r="B1031">
        <f>Движение!$A$169</f>
        <v>46388</v>
      </c>
      <c r="C1031">
        <f>Движение!$C$169</f>
        <v>0</v>
      </c>
      <c r="D1031" t="s">
        <v>45</v>
      </c>
      <c r="E1031">
        <f>Движение!$D$169</f>
        <v>26</v>
      </c>
      <c r="F1031">
        <f>N(Движение!$E$169)</f>
        <v>0</v>
      </c>
      <c r="G1031">
        <f>N(Движение!$F$169)</f>
        <v>0</v>
      </c>
      <c r="H1031">
        <f>Движение!$G$169</f>
        <v>26</v>
      </c>
      <c r="I1031" t="str">
        <f t="shared" si="16"/>
        <v/>
      </c>
    </row>
    <row r="1032" spans="1:9" x14ac:dyDescent="0.3">
      <c r="A1032">
        <v>1031</v>
      </c>
      <c r="B1032">
        <f>Движение!$A$169</f>
        <v>46388</v>
      </c>
      <c r="C1032">
        <f>Движение!$C$169</f>
        <v>0</v>
      </c>
      <c r="D1032" t="s">
        <v>49</v>
      </c>
      <c r="E1032">
        <f>Движение!$H$169</f>
        <v>20</v>
      </c>
      <c r="F1032">
        <f>N(Движение!$I$169)</f>
        <v>0</v>
      </c>
      <c r="G1032">
        <f>N(Движение!$J$169)</f>
        <v>0</v>
      </c>
      <c r="H1032">
        <f>Движение!$K$169</f>
        <v>20</v>
      </c>
      <c r="I1032" t="str">
        <f t="shared" si="16"/>
        <v/>
      </c>
    </row>
    <row r="1033" spans="1:9" x14ac:dyDescent="0.3">
      <c r="A1033">
        <v>1032</v>
      </c>
      <c r="B1033">
        <f>Движение!$A$169</f>
        <v>46388</v>
      </c>
      <c r="C1033">
        <f>Движение!$C$169</f>
        <v>0</v>
      </c>
      <c r="D1033" t="s">
        <v>51</v>
      </c>
      <c r="E1033">
        <f>Движение!$L$169</f>
        <v>48</v>
      </c>
      <c r="F1033">
        <f>N(Движение!$M$169)</f>
        <v>0</v>
      </c>
      <c r="G1033">
        <f>N(Движение!$N$169)</f>
        <v>0</v>
      </c>
      <c r="H1033">
        <f>Движение!$O$169</f>
        <v>48</v>
      </c>
      <c r="I1033" t="str">
        <f t="shared" si="16"/>
        <v/>
      </c>
    </row>
    <row r="1034" spans="1:9" x14ac:dyDescent="0.3">
      <c r="A1034">
        <v>1033</v>
      </c>
      <c r="B1034">
        <f>Движение!$A$169</f>
        <v>46388</v>
      </c>
      <c r="C1034">
        <f>Движение!$C$169</f>
        <v>0</v>
      </c>
      <c r="D1034" t="s">
        <v>54</v>
      </c>
      <c r="E1034">
        <f>Движение!$P$169</f>
        <v>13</v>
      </c>
      <c r="F1034">
        <f>N(Движение!$Q$169)</f>
        <v>0</v>
      </c>
      <c r="G1034">
        <f>N(Движение!$R$169)</f>
        <v>0</v>
      </c>
      <c r="H1034">
        <f>Движение!$S$169</f>
        <v>13</v>
      </c>
      <c r="I1034" t="str">
        <f t="shared" si="16"/>
        <v/>
      </c>
    </row>
    <row r="1035" spans="1:9" x14ac:dyDescent="0.3">
      <c r="A1035">
        <v>1034</v>
      </c>
      <c r="B1035">
        <f>Движение!$A$169</f>
        <v>46388</v>
      </c>
      <c r="C1035">
        <f>Движение!$C$169</f>
        <v>0</v>
      </c>
      <c r="D1035" t="s">
        <v>56</v>
      </c>
      <c r="E1035">
        <f>Движение!$T$169</f>
        <v>18</v>
      </c>
      <c r="F1035">
        <f>N(Движение!$U$169)</f>
        <v>0</v>
      </c>
      <c r="G1035">
        <f>N(Движение!$V$169)</f>
        <v>0</v>
      </c>
      <c r="H1035">
        <f>Движение!$W$169</f>
        <v>18</v>
      </c>
      <c r="I1035" t="str">
        <f t="shared" si="16"/>
        <v/>
      </c>
    </row>
    <row r="1036" spans="1:9" x14ac:dyDescent="0.3">
      <c r="A1036">
        <v>1035</v>
      </c>
      <c r="B1036">
        <f>Движение!$A$169</f>
        <v>46388</v>
      </c>
      <c r="C1036">
        <f>Движение!$C$169</f>
        <v>0</v>
      </c>
      <c r="D1036" t="s">
        <v>57</v>
      </c>
      <c r="E1036">
        <f>Движение!$X$169</f>
        <v>21</v>
      </c>
      <c r="F1036">
        <f>N(Движение!$Y$169)</f>
        <v>0</v>
      </c>
      <c r="G1036">
        <f>N(Движение!$Z$169)</f>
        <v>0</v>
      </c>
      <c r="H1036">
        <f>Движение!$AA$169</f>
        <v>21</v>
      </c>
      <c r="I1036" t="str">
        <f t="shared" si="16"/>
        <v/>
      </c>
    </row>
    <row r="1037" spans="1:9" x14ac:dyDescent="0.3">
      <c r="A1037">
        <v>1036</v>
      </c>
      <c r="B1037">
        <f>Движение!$A$169</f>
        <v>46388</v>
      </c>
      <c r="C1037">
        <f>Движение!$C$169</f>
        <v>0</v>
      </c>
      <c r="D1037" t="s">
        <v>59</v>
      </c>
      <c r="E1037">
        <f>Движение!$AB$169</f>
        <v>15</v>
      </c>
      <c r="F1037">
        <f>N(Движение!$AC$169)</f>
        <v>0</v>
      </c>
      <c r="G1037">
        <f>N(Движение!$AD$169)</f>
        <v>0</v>
      </c>
      <c r="H1037">
        <f>Движение!$AE$169</f>
        <v>15</v>
      </c>
      <c r="I1037" t="str">
        <f t="shared" si="16"/>
        <v/>
      </c>
    </row>
    <row r="1038" spans="1:9" x14ac:dyDescent="0.3">
      <c r="A1038">
        <v>1037</v>
      </c>
      <c r="B1038">
        <f>Движение!$A$170</f>
        <v>46389</v>
      </c>
      <c r="C1038">
        <f>Движение!$C$170</f>
        <v>0</v>
      </c>
      <c r="D1038" t="s">
        <v>45</v>
      </c>
      <c r="E1038">
        <f>Движение!$D$170</f>
        <v>26</v>
      </c>
      <c r="F1038">
        <f>N(Движение!$E$170)</f>
        <v>0</v>
      </c>
      <c r="G1038">
        <f>N(Движение!$F$170)</f>
        <v>0</v>
      </c>
      <c r="H1038">
        <f>Движение!$G$170</f>
        <v>26</v>
      </c>
      <c r="I1038" t="str">
        <f t="shared" si="16"/>
        <v/>
      </c>
    </row>
    <row r="1039" spans="1:9" x14ac:dyDescent="0.3">
      <c r="A1039">
        <v>1038</v>
      </c>
      <c r="B1039">
        <f>Движение!$A$170</f>
        <v>46389</v>
      </c>
      <c r="C1039">
        <f>Движение!$C$170</f>
        <v>0</v>
      </c>
      <c r="D1039" t="s">
        <v>49</v>
      </c>
      <c r="E1039">
        <f>Движение!$H$170</f>
        <v>20</v>
      </c>
      <c r="F1039">
        <f>N(Движение!$I$170)</f>
        <v>0</v>
      </c>
      <c r="G1039">
        <f>N(Движение!$J$170)</f>
        <v>0</v>
      </c>
      <c r="H1039">
        <f>Движение!$K$170</f>
        <v>20</v>
      </c>
      <c r="I1039" t="str">
        <f t="shared" si="16"/>
        <v/>
      </c>
    </row>
    <row r="1040" spans="1:9" x14ac:dyDescent="0.3">
      <c r="A1040">
        <v>1039</v>
      </c>
      <c r="B1040">
        <f>Движение!$A$170</f>
        <v>46389</v>
      </c>
      <c r="C1040">
        <f>Движение!$C$170</f>
        <v>0</v>
      </c>
      <c r="D1040" t="s">
        <v>51</v>
      </c>
      <c r="E1040">
        <f>Движение!$L$170</f>
        <v>48</v>
      </c>
      <c r="F1040">
        <f>N(Движение!$M$170)</f>
        <v>0</v>
      </c>
      <c r="G1040">
        <f>N(Движение!$N$170)</f>
        <v>0</v>
      </c>
      <c r="H1040">
        <f>Движение!$O$170</f>
        <v>48</v>
      </c>
      <c r="I1040" t="str">
        <f t="shared" si="16"/>
        <v/>
      </c>
    </row>
    <row r="1041" spans="1:9" x14ac:dyDescent="0.3">
      <c r="A1041">
        <v>1040</v>
      </c>
      <c r="B1041">
        <f>Движение!$A$170</f>
        <v>46389</v>
      </c>
      <c r="C1041">
        <f>Движение!$C$170</f>
        <v>0</v>
      </c>
      <c r="D1041" t="s">
        <v>54</v>
      </c>
      <c r="E1041">
        <f>Движение!$P$170</f>
        <v>13</v>
      </c>
      <c r="F1041">
        <f>N(Движение!$Q$170)</f>
        <v>0</v>
      </c>
      <c r="G1041">
        <f>N(Движение!$R$170)</f>
        <v>0</v>
      </c>
      <c r="H1041">
        <f>Движение!$S$170</f>
        <v>13</v>
      </c>
      <c r="I1041" t="str">
        <f t="shared" si="16"/>
        <v/>
      </c>
    </row>
    <row r="1042" spans="1:9" x14ac:dyDescent="0.3">
      <c r="A1042">
        <v>1041</v>
      </c>
      <c r="B1042">
        <f>Движение!$A$170</f>
        <v>46389</v>
      </c>
      <c r="C1042">
        <f>Движение!$C$170</f>
        <v>0</v>
      </c>
      <c r="D1042" t="s">
        <v>56</v>
      </c>
      <c r="E1042">
        <f>Движение!$T$170</f>
        <v>18</v>
      </c>
      <c r="F1042">
        <f>N(Движение!$U$170)</f>
        <v>0</v>
      </c>
      <c r="G1042">
        <f>N(Движение!$V$170)</f>
        <v>0</v>
      </c>
      <c r="H1042">
        <f>Движение!$W$170</f>
        <v>18</v>
      </c>
      <c r="I1042" t="str">
        <f t="shared" si="16"/>
        <v/>
      </c>
    </row>
    <row r="1043" spans="1:9" x14ac:dyDescent="0.3">
      <c r="A1043">
        <v>1042</v>
      </c>
      <c r="B1043">
        <f>Движение!$A$170</f>
        <v>46389</v>
      </c>
      <c r="C1043">
        <f>Движение!$C$170</f>
        <v>0</v>
      </c>
      <c r="D1043" t="s">
        <v>57</v>
      </c>
      <c r="E1043">
        <f>Движение!$X$170</f>
        <v>21</v>
      </c>
      <c r="F1043">
        <f>N(Движение!$Y$170)</f>
        <v>0</v>
      </c>
      <c r="G1043">
        <f>N(Движение!$Z$170)</f>
        <v>0</v>
      </c>
      <c r="H1043">
        <f>Движение!$AA$170</f>
        <v>21</v>
      </c>
      <c r="I1043" t="str">
        <f t="shared" si="16"/>
        <v/>
      </c>
    </row>
    <row r="1044" spans="1:9" x14ac:dyDescent="0.3">
      <c r="A1044">
        <v>1043</v>
      </c>
      <c r="B1044">
        <f>Движение!$A$170</f>
        <v>46389</v>
      </c>
      <c r="C1044">
        <f>Движение!$C$170</f>
        <v>0</v>
      </c>
      <c r="D1044" t="s">
        <v>59</v>
      </c>
      <c r="E1044">
        <f>Движение!$AB$170</f>
        <v>15</v>
      </c>
      <c r="F1044">
        <f>N(Движение!$AC$170)</f>
        <v>0</v>
      </c>
      <c r="G1044">
        <f>N(Движение!$AD$170)</f>
        <v>0</v>
      </c>
      <c r="H1044">
        <f>Движение!$AE$170</f>
        <v>15</v>
      </c>
      <c r="I1044" t="str">
        <f t="shared" si="16"/>
        <v/>
      </c>
    </row>
    <row r="1045" spans="1:9" x14ac:dyDescent="0.3">
      <c r="A1045">
        <v>1044</v>
      </c>
      <c r="B1045">
        <f>Движение!$A$171</f>
        <v>46390</v>
      </c>
      <c r="C1045">
        <f>Движение!$C$171</f>
        <v>0</v>
      </c>
      <c r="D1045" t="s">
        <v>45</v>
      </c>
      <c r="E1045">
        <f>Движение!$D$171</f>
        <v>26</v>
      </c>
      <c r="F1045">
        <f>N(Движение!$E$171)</f>
        <v>0</v>
      </c>
      <c r="G1045">
        <f>N(Движение!$F$171)</f>
        <v>0</v>
      </c>
      <c r="H1045">
        <f>Движение!$G$171</f>
        <v>26</v>
      </c>
      <c r="I1045" t="str">
        <f t="shared" si="16"/>
        <v/>
      </c>
    </row>
    <row r="1046" spans="1:9" x14ac:dyDescent="0.3">
      <c r="A1046">
        <v>1045</v>
      </c>
      <c r="B1046">
        <f>Движение!$A$171</f>
        <v>46390</v>
      </c>
      <c r="C1046">
        <f>Движение!$C$171</f>
        <v>0</v>
      </c>
      <c r="D1046" t="s">
        <v>49</v>
      </c>
      <c r="E1046">
        <f>Движение!$H$171</f>
        <v>20</v>
      </c>
      <c r="F1046">
        <f>N(Движение!$I$171)</f>
        <v>0</v>
      </c>
      <c r="G1046">
        <f>N(Движение!$J$171)</f>
        <v>0</v>
      </c>
      <c r="H1046">
        <f>Движение!$K$171</f>
        <v>20</v>
      </c>
      <c r="I1046" t="str">
        <f t="shared" si="16"/>
        <v/>
      </c>
    </row>
    <row r="1047" spans="1:9" x14ac:dyDescent="0.3">
      <c r="A1047">
        <v>1046</v>
      </c>
      <c r="B1047">
        <f>Движение!$A$171</f>
        <v>46390</v>
      </c>
      <c r="C1047">
        <f>Движение!$C$171</f>
        <v>0</v>
      </c>
      <c r="D1047" t="s">
        <v>51</v>
      </c>
      <c r="E1047">
        <f>Движение!$L$171</f>
        <v>48</v>
      </c>
      <c r="F1047">
        <f>N(Движение!$M$171)</f>
        <v>0</v>
      </c>
      <c r="G1047">
        <f>N(Движение!$N$171)</f>
        <v>0</v>
      </c>
      <c r="H1047">
        <f>Движение!$O$171</f>
        <v>48</v>
      </c>
      <c r="I1047" t="str">
        <f t="shared" si="16"/>
        <v/>
      </c>
    </row>
    <row r="1048" spans="1:9" x14ac:dyDescent="0.3">
      <c r="A1048">
        <v>1047</v>
      </c>
      <c r="B1048">
        <f>Движение!$A$171</f>
        <v>46390</v>
      </c>
      <c r="C1048">
        <f>Движение!$C$171</f>
        <v>0</v>
      </c>
      <c r="D1048" t="s">
        <v>54</v>
      </c>
      <c r="E1048">
        <f>Движение!$P$171</f>
        <v>13</v>
      </c>
      <c r="F1048">
        <f>N(Движение!$Q$171)</f>
        <v>0</v>
      </c>
      <c r="G1048">
        <f>N(Движение!$R$171)</f>
        <v>0</v>
      </c>
      <c r="H1048">
        <f>Движение!$S$171</f>
        <v>13</v>
      </c>
      <c r="I1048" t="str">
        <f t="shared" si="16"/>
        <v/>
      </c>
    </row>
    <row r="1049" spans="1:9" x14ac:dyDescent="0.3">
      <c r="A1049">
        <v>1048</v>
      </c>
      <c r="B1049">
        <f>Движение!$A$171</f>
        <v>46390</v>
      </c>
      <c r="C1049">
        <f>Движение!$C$171</f>
        <v>0</v>
      </c>
      <c r="D1049" t="s">
        <v>56</v>
      </c>
      <c r="E1049">
        <f>Движение!$T$171</f>
        <v>18</v>
      </c>
      <c r="F1049">
        <f>N(Движение!$U$171)</f>
        <v>0</v>
      </c>
      <c r="G1049">
        <f>N(Движение!$V$171)</f>
        <v>0</v>
      </c>
      <c r="H1049">
        <f>Движение!$W$171</f>
        <v>18</v>
      </c>
      <c r="I1049" t="str">
        <f t="shared" si="16"/>
        <v/>
      </c>
    </row>
    <row r="1050" spans="1:9" x14ac:dyDescent="0.3">
      <c r="A1050">
        <v>1049</v>
      </c>
      <c r="B1050">
        <f>Движение!$A$171</f>
        <v>46390</v>
      </c>
      <c r="C1050">
        <f>Движение!$C$171</f>
        <v>0</v>
      </c>
      <c r="D1050" t="s">
        <v>57</v>
      </c>
      <c r="E1050">
        <f>Движение!$X$171</f>
        <v>21</v>
      </c>
      <c r="F1050">
        <f>N(Движение!$Y$171)</f>
        <v>0</v>
      </c>
      <c r="G1050">
        <f>N(Движение!$Z$171)</f>
        <v>0</v>
      </c>
      <c r="H1050">
        <f>Движение!$AA$171</f>
        <v>21</v>
      </c>
      <c r="I1050" t="str">
        <f t="shared" si="16"/>
        <v/>
      </c>
    </row>
    <row r="1051" spans="1:9" x14ac:dyDescent="0.3">
      <c r="A1051">
        <v>1050</v>
      </c>
      <c r="B1051">
        <f>Движение!$A$171</f>
        <v>46390</v>
      </c>
      <c r="C1051">
        <f>Движение!$C$171</f>
        <v>0</v>
      </c>
      <c r="D1051" t="s">
        <v>59</v>
      </c>
      <c r="E1051">
        <f>Движение!$AB$171</f>
        <v>15</v>
      </c>
      <c r="F1051">
        <f>N(Движение!$AC$171)</f>
        <v>0</v>
      </c>
      <c r="G1051">
        <f>N(Движение!$AD$171)</f>
        <v>0</v>
      </c>
      <c r="H1051">
        <f>Движение!$AE$171</f>
        <v>15</v>
      </c>
      <c r="I1051" t="str">
        <f t="shared" si="16"/>
        <v/>
      </c>
    </row>
    <row r="1052" spans="1:9" x14ac:dyDescent="0.3">
      <c r="A1052">
        <v>1051</v>
      </c>
      <c r="B1052">
        <f>Движение!$A$172</f>
        <v>46391</v>
      </c>
      <c r="C1052">
        <f>Движение!$C$172</f>
        <v>0</v>
      </c>
      <c r="D1052" t="s">
        <v>45</v>
      </c>
      <c r="E1052">
        <f>Движение!$D$172</f>
        <v>26</v>
      </c>
      <c r="F1052">
        <f>N(Движение!$E$172)</f>
        <v>0</v>
      </c>
      <c r="G1052">
        <f>N(Движение!$F$172)</f>
        <v>0</v>
      </c>
      <c r="H1052">
        <f>Движение!$G$172</f>
        <v>26</v>
      </c>
      <c r="I1052" t="str">
        <f t="shared" si="16"/>
        <v/>
      </c>
    </row>
    <row r="1053" spans="1:9" x14ac:dyDescent="0.3">
      <c r="A1053">
        <v>1052</v>
      </c>
      <c r="B1053">
        <f>Движение!$A$172</f>
        <v>46391</v>
      </c>
      <c r="C1053">
        <f>Движение!$C$172</f>
        <v>0</v>
      </c>
      <c r="D1053" t="s">
        <v>49</v>
      </c>
      <c r="E1053">
        <f>Движение!$H$172</f>
        <v>20</v>
      </c>
      <c r="F1053">
        <f>N(Движение!$I$172)</f>
        <v>0</v>
      </c>
      <c r="G1053">
        <f>N(Движение!$J$172)</f>
        <v>0</v>
      </c>
      <c r="H1053">
        <f>Движение!$K$172</f>
        <v>20</v>
      </c>
      <c r="I1053" t="str">
        <f t="shared" si="16"/>
        <v/>
      </c>
    </row>
    <row r="1054" spans="1:9" x14ac:dyDescent="0.3">
      <c r="A1054">
        <v>1053</v>
      </c>
      <c r="B1054">
        <f>Движение!$A$172</f>
        <v>46391</v>
      </c>
      <c r="C1054">
        <f>Движение!$C$172</f>
        <v>0</v>
      </c>
      <c r="D1054" t="s">
        <v>51</v>
      </c>
      <c r="E1054">
        <f>Движение!$L$172</f>
        <v>48</v>
      </c>
      <c r="F1054">
        <f>N(Движение!$M$172)</f>
        <v>0</v>
      </c>
      <c r="G1054">
        <f>N(Движение!$N$172)</f>
        <v>0</v>
      </c>
      <c r="H1054">
        <f>Движение!$O$172</f>
        <v>48</v>
      </c>
      <c r="I1054" t="str">
        <f t="shared" si="16"/>
        <v/>
      </c>
    </row>
    <row r="1055" spans="1:9" x14ac:dyDescent="0.3">
      <c r="A1055">
        <v>1054</v>
      </c>
      <c r="B1055">
        <f>Движение!$A$172</f>
        <v>46391</v>
      </c>
      <c r="C1055">
        <f>Движение!$C$172</f>
        <v>0</v>
      </c>
      <c r="D1055" t="s">
        <v>54</v>
      </c>
      <c r="E1055">
        <f>Движение!$P$172</f>
        <v>13</v>
      </c>
      <c r="F1055">
        <f>N(Движение!$Q$172)</f>
        <v>0</v>
      </c>
      <c r="G1055">
        <f>N(Движение!$R$172)</f>
        <v>0</v>
      </c>
      <c r="H1055">
        <f>Движение!$S$172</f>
        <v>13</v>
      </c>
      <c r="I1055" t="str">
        <f t="shared" si="16"/>
        <v/>
      </c>
    </row>
    <row r="1056" spans="1:9" x14ac:dyDescent="0.3">
      <c r="A1056">
        <v>1055</v>
      </c>
      <c r="B1056">
        <f>Движение!$A$172</f>
        <v>46391</v>
      </c>
      <c r="C1056">
        <f>Движение!$C$172</f>
        <v>0</v>
      </c>
      <c r="D1056" t="s">
        <v>56</v>
      </c>
      <c r="E1056">
        <f>Движение!$T$172</f>
        <v>18</v>
      </c>
      <c r="F1056">
        <f>N(Движение!$U$172)</f>
        <v>0</v>
      </c>
      <c r="G1056">
        <f>N(Движение!$V$172)</f>
        <v>0</v>
      </c>
      <c r="H1056">
        <f>Движение!$W$172</f>
        <v>18</v>
      </c>
      <c r="I1056" t="str">
        <f t="shared" si="16"/>
        <v/>
      </c>
    </row>
    <row r="1057" spans="1:9" x14ac:dyDescent="0.3">
      <c r="A1057">
        <v>1056</v>
      </c>
      <c r="B1057">
        <f>Движение!$A$172</f>
        <v>46391</v>
      </c>
      <c r="C1057">
        <f>Движение!$C$172</f>
        <v>0</v>
      </c>
      <c r="D1057" t="s">
        <v>57</v>
      </c>
      <c r="E1057">
        <f>Движение!$X$172</f>
        <v>21</v>
      </c>
      <c r="F1057">
        <f>N(Движение!$Y$172)</f>
        <v>0</v>
      </c>
      <c r="G1057">
        <f>N(Движение!$Z$172)</f>
        <v>0</v>
      </c>
      <c r="H1057">
        <f>Движение!$AA$172</f>
        <v>21</v>
      </c>
      <c r="I1057" t="str">
        <f t="shared" si="16"/>
        <v/>
      </c>
    </row>
    <row r="1058" spans="1:9" x14ac:dyDescent="0.3">
      <c r="A1058">
        <v>1057</v>
      </c>
      <c r="B1058">
        <f>Движение!$A$172</f>
        <v>46391</v>
      </c>
      <c r="C1058">
        <f>Движение!$C$172</f>
        <v>0</v>
      </c>
      <c r="D1058" t="s">
        <v>59</v>
      </c>
      <c r="E1058">
        <f>Движение!$AB$172</f>
        <v>15</v>
      </c>
      <c r="F1058">
        <f>N(Движение!$AC$172)</f>
        <v>0</v>
      </c>
      <c r="G1058">
        <f>N(Движение!$AD$172)</f>
        <v>0</v>
      </c>
      <c r="H1058">
        <f>Движение!$AE$172</f>
        <v>15</v>
      </c>
      <c r="I1058" t="str">
        <f t="shared" si="16"/>
        <v/>
      </c>
    </row>
    <row r="1059" spans="1:9" x14ac:dyDescent="0.3">
      <c r="A1059">
        <v>1058</v>
      </c>
      <c r="B1059">
        <f>Движение!$A$173</f>
        <v>46392</v>
      </c>
      <c r="C1059">
        <f>Движение!$C$173</f>
        <v>0</v>
      </c>
      <c r="D1059" t="s">
        <v>45</v>
      </c>
      <c r="E1059">
        <f>Движение!$D$173</f>
        <v>26</v>
      </c>
      <c r="F1059">
        <f>N(Движение!$E$173)</f>
        <v>0</v>
      </c>
      <c r="G1059">
        <f>N(Движение!$F$173)</f>
        <v>0</v>
      </c>
      <c r="H1059">
        <f>Движение!$G$173</f>
        <v>26</v>
      </c>
      <c r="I1059" t="str">
        <f t="shared" si="16"/>
        <v/>
      </c>
    </row>
    <row r="1060" spans="1:9" x14ac:dyDescent="0.3">
      <c r="A1060">
        <v>1059</v>
      </c>
      <c r="B1060">
        <f>Движение!$A$173</f>
        <v>46392</v>
      </c>
      <c r="C1060">
        <f>Движение!$C$173</f>
        <v>0</v>
      </c>
      <c r="D1060" t="s">
        <v>49</v>
      </c>
      <c r="E1060">
        <f>Движение!$H$173</f>
        <v>20</v>
      </c>
      <c r="F1060">
        <f>N(Движение!$I$173)</f>
        <v>0</v>
      </c>
      <c r="G1060">
        <f>N(Движение!$J$173)</f>
        <v>0</v>
      </c>
      <c r="H1060">
        <f>Движение!$K$173</f>
        <v>20</v>
      </c>
      <c r="I1060" t="str">
        <f t="shared" si="16"/>
        <v/>
      </c>
    </row>
    <row r="1061" spans="1:9" x14ac:dyDescent="0.3">
      <c r="A1061">
        <v>1060</v>
      </c>
      <c r="B1061">
        <f>Движение!$A$173</f>
        <v>46392</v>
      </c>
      <c r="C1061">
        <f>Движение!$C$173</f>
        <v>0</v>
      </c>
      <c r="D1061" t="s">
        <v>51</v>
      </c>
      <c r="E1061">
        <f>Движение!$L$173</f>
        <v>48</v>
      </c>
      <c r="F1061">
        <f>N(Движение!$M$173)</f>
        <v>0</v>
      </c>
      <c r="G1061">
        <f>N(Движение!$N$173)</f>
        <v>0</v>
      </c>
      <c r="H1061">
        <f>Движение!$O$173</f>
        <v>48</v>
      </c>
      <c r="I1061" t="str">
        <f t="shared" si="16"/>
        <v/>
      </c>
    </row>
    <row r="1062" spans="1:9" x14ac:dyDescent="0.3">
      <c r="A1062">
        <v>1061</v>
      </c>
      <c r="B1062">
        <f>Движение!$A$173</f>
        <v>46392</v>
      </c>
      <c r="C1062">
        <f>Движение!$C$173</f>
        <v>0</v>
      </c>
      <c r="D1062" t="s">
        <v>54</v>
      </c>
      <c r="E1062">
        <f>Движение!$P$173</f>
        <v>13</v>
      </c>
      <c r="F1062">
        <f>N(Движение!$Q$173)</f>
        <v>0</v>
      </c>
      <c r="G1062">
        <f>N(Движение!$R$173)</f>
        <v>0</v>
      </c>
      <c r="H1062">
        <f>Движение!$S$173</f>
        <v>13</v>
      </c>
      <c r="I1062" t="str">
        <f t="shared" si="16"/>
        <v/>
      </c>
    </row>
    <row r="1063" spans="1:9" x14ac:dyDescent="0.3">
      <c r="A1063">
        <v>1062</v>
      </c>
      <c r="B1063">
        <f>Движение!$A$173</f>
        <v>46392</v>
      </c>
      <c r="C1063">
        <f>Движение!$C$173</f>
        <v>0</v>
      </c>
      <c r="D1063" t="s">
        <v>56</v>
      </c>
      <c r="E1063">
        <f>Движение!$T$173</f>
        <v>18</v>
      </c>
      <c r="F1063">
        <f>N(Движение!$U$173)</f>
        <v>0</v>
      </c>
      <c r="G1063">
        <f>N(Движение!$V$173)</f>
        <v>0</v>
      </c>
      <c r="H1063">
        <f>Движение!$W$173</f>
        <v>18</v>
      </c>
      <c r="I1063" t="str">
        <f t="shared" si="16"/>
        <v/>
      </c>
    </row>
    <row r="1064" spans="1:9" x14ac:dyDescent="0.3">
      <c r="A1064">
        <v>1063</v>
      </c>
      <c r="B1064">
        <f>Движение!$A$173</f>
        <v>46392</v>
      </c>
      <c r="C1064">
        <f>Движение!$C$173</f>
        <v>0</v>
      </c>
      <c r="D1064" t="s">
        <v>57</v>
      </c>
      <c r="E1064">
        <f>Движение!$X$173</f>
        <v>21</v>
      </c>
      <c r="F1064">
        <f>N(Движение!$Y$173)</f>
        <v>0</v>
      </c>
      <c r="G1064">
        <f>N(Движение!$Z$173)</f>
        <v>0</v>
      </c>
      <c r="H1064">
        <f>Движение!$AA$173</f>
        <v>21</v>
      </c>
      <c r="I1064" t="str">
        <f t="shared" si="16"/>
        <v/>
      </c>
    </row>
    <row r="1065" spans="1:9" x14ac:dyDescent="0.3">
      <c r="A1065">
        <v>1064</v>
      </c>
      <c r="B1065">
        <f>Движение!$A$173</f>
        <v>46392</v>
      </c>
      <c r="C1065">
        <f>Движение!$C$173</f>
        <v>0</v>
      </c>
      <c r="D1065" t="s">
        <v>59</v>
      </c>
      <c r="E1065">
        <f>Движение!$AB$173</f>
        <v>15</v>
      </c>
      <c r="F1065">
        <f>N(Движение!$AC$173)</f>
        <v>0</v>
      </c>
      <c r="G1065">
        <f>N(Движение!$AD$173)</f>
        <v>0</v>
      </c>
      <c r="H1065">
        <f>Движение!$AE$173</f>
        <v>15</v>
      </c>
      <c r="I1065" t="str">
        <f t="shared" si="16"/>
        <v/>
      </c>
    </row>
    <row r="1066" spans="1:9" x14ac:dyDescent="0.3">
      <c r="A1066">
        <v>1065</v>
      </c>
      <c r="B1066">
        <f>Движение!$A$174</f>
        <v>46393</v>
      </c>
      <c r="C1066">
        <f>Движение!$C$174</f>
        <v>0</v>
      </c>
      <c r="D1066" t="s">
        <v>45</v>
      </c>
      <c r="E1066">
        <f>Движение!$D$174</f>
        <v>26</v>
      </c>
      <c r="F1066">
        <f>N(Движение!$E$174)</f>
        <v>0</v>
      </c>
      <c r="G1066">
        <f>N(Движение!$F$174)</f>
        <v>0</v>
      </c>
      <c r="H1066">
        <f>Движение!$G$174</f>
        <v>26</v>
      </c>
      <c r="I1066" t="str">
        <f t="shared" si="16"/>
        <v/>
      </c>
    </row>
    <row r="1067" spans="1:9" x14ac:dyDescent="0.3">
      <c r="A1067">
        <v>1066</v>
      </c>
      <c r="B1067">
        <f>Движение!$A$174</f>
        <v>46393</v>
      </c>
      <c r="C1067">
        <f>Движение!$C$174</f>
        <v>0</v>
      </c>
      <c r="D1067" t="s">
        <v>49</v>
      </c>
      <c r="E1067">
        <f>Движение!$H$174</f>
        <v>20</v>
      </c>
      <c r="F1067">
        <f>N(Движение!$I$174)</f>
        <v>0</v>
      </c>
      <c r="G1067">
        <f>N(Движение!$J$174)</f>
        <v>0</v>
      </c>
      <c r="H1067">
        <f>Движение!$K$174</f>
        <v>20</v>
      </c>
      <c r="I1067" t="str">
        <f t="shared" si="16"/>
        <v/>
      </c>
    </row>
    <row r="1068" spans="1:9" x14ac:dyDescent="0.3">
      <c r="A1068">
        <v>1067</v>
      </c>
      <c r="B1068">
        <f>Движение!$A$174</f>
        <v>46393</v>
      </c>
      <c r="C1068">
        <f>Движение!$C$174</f>
        <v>0</v>
      </c>
      <c r="D1068" t="s">
        <v>51</v>
      </c>
      <c r="E1068">
        <f>Движение!$L$174</f>
        <v>48</v>
      </c>
      <c r="F1068">
        <f>N(Движение!$M$174)</f>
        <v>0</v>
      </c>
      <c r="G1068">
        <f>N(Движение!$N$174)</f>
        <v>0</v>
      </c>
      <c r="H1068">
        <f>Движение!$O$174</f>
        <v>48</v>
      </c>
      <c r="I1068" t="str">
        <f t="shared" si="16"/>
        <v/>
      </c>
    </row>
    <row r="1069" spans="1:9" x14ac:dyDescent="0.3">
      <c r="A1069">
        <v>1068</v>
      </c>
      <c r="B1069">
        <f>Движение!$A$174</f>
        <v>46393</v>
      </c>
      <c r="C1069">
        <f>Движение!$C$174</f>
        <v>0</v>
      </c>
      <c r="D1069" t="s">
        <v>54</v>
      </c>
      <c r="E1069">
        <f>Движение!$P$174</f>
        <v>13</v>
      </c>
      <c r="F1069">
        <f>N(Движение!$Q$174)</f>
        <v>0</v>
      </c>
      <c r="G1069">
        <f>N(Движение!$R$174)</f>
        <v>0</v>
      </c>
      <c r="H1069">
        <f>Движение!$S$174</f>
        <v>13</v>
      </c>
      <c r="I1069" t="str">
        <f t="shared" si="16"/>
        <v/>
      </c>
    </row>
    <row r="1070" spans="1:9" x14ac:dyDescent="0.3">
      <c r="A1070">
        <v>1069</v>
      </c>
      <c r="B1070">
        <f>Движение!$A$174</f>
        <v>46393</v>
      </c>
      <c r="C1070">
        <f>Движение!$C$174</f>
        <v>0</v>
      </c>
      <c r="D1070" t="s">
        <v>56</v>
      </c>
      <c r="E1070">
        <f>Движение!$T$174</f>
        <v>18</v>
      </c>
      <c r="F1070">
        <f>N(Движение!$U$174)</f>
        <v>0</v>
      </c>
      <c r="G1070">
        <f>N(Движение!$V$174)</f>
        <v>0</v>
      </c>
      <c r="H1070">
        <f>Движение!$W$174</f>
        <v>18</v>
      </c>
      <c r="I1070" t="str">
        <f t="shared" si="16"/>
        <v/>
      </c>
    </row>
    <row r="1071" spans="1:9" x14ac:dyDescent="0.3">
      <c r="A1071">
        <v>1070</v>
      </c>
      <c r="B1071">
        <f>Движение!$A$174</f>
        <v>46393</v>
      </c>
      <c r="C1071">
        <f>Движение!$C$174</f>
        <v>0</v>
      </c>
      <c r="D1071" t="s">
        <v>57</v>
      </c>
      <c r="E1071">
        <f>Движение!$X$174</f>
        <v>21</v>
      </c>
      <c r="F1071">
        <f>N(Движение!$Y$174)</f>
        <v>0</v>
      </c>
      <c r="G1071">
        <f>N(Движение!$Z$174)</f>
        <v>0</v>
      </c>
      <c r="H1071">
        <f>Движение!$AA$174</f>
        <v>21</v>
      </c>
      <c r="I1071" t="str">
        <f t="shared" si="16"/>
        <v/>
      </c>
    </row>
    <row r="1072" spans="1:9" x14ac:dyDescent="0.3">
      <c r="A1072">
        <v>1071</v>
      </c>
      <c r="B1072">
        <f>Движение!$A$174</f>
        <v>46393</v>
      </c>
      <c r="C1072">
        <f>Движение!$C$174</f>
        <v>0</v>
      </c>
      <c r="D1072" t="s">
        <v>59</v>
      </c>
      <c r="E1072">
        <f>Движение!$AB$174</f>
        <v>15</v>
      </c>
      <c r="F1072">
        <f>N(Движение!$AC$174)</f>
        <v>0</v>
      </c>
      <c r="G1072">
        <f>N(Движение!$AD$174)</f>
        <v>0</v>
      </c>
      <c r="H1072">
        <f>Движение!$AE$174</f>
        <v>15</v>
      </c>
      <c r="I1072" t="str">
        <f t="shared" si="16"/>
        <v/>
      </c>
    </row>
    <row r="1073" spans="1:9" x14ac:dyDescent="0.3">
      <c r="A1073">
        <v>1072</v>
      </c>
      <c r="B1073">
        <f>Движение!$A$175</f>
        <v>46394</v>
      </c>
      <c r="C1073">
        <f>Движение!$C$175</f>
        <v>0</v>
      </c>
      <c r="D1073" t="s">
        <v>45</v>
      </c>
      <c r="E1073">
        <f>Движение!$D$175</f>
        <v>26</v>
      </c>
      <c r="F1073">
        <f>N(Движение!$E$175)</f>
        <v>0</v>
      </c>
      <c r="G1073">
        <f>N(Движение!$F$175)</f>
        <v>0</v>
      </c>
      <c r="H1073">
        <f>Движение!$G$175</f>
        <v>26</v>
      </c>
      <c r="I1073" t="str">
        <f t="shared" si="16"/>
        <v/>
      </c>
    </row>
    <row r="1074" spans="1:9" x14ac:dyDescent="0.3">
      <c r="A1074">
        <v>1073</v>
      </c>
      <c r="B1074">
        <f>Движение!$A$175</f>
        <v>46394</v>
      </c>
      <c r="C1074">
        <f>Движение!$C$175</f>
        <v>0</v>
      </c>
      <c r="D1074" t="s">
        <v>49</v>
      </c>
      <c r="E1074">
        <f>Движение!$H$175</f>
        <v>20</v>
      </c>
      <c r="F1074">
        <f>N(Движение!$I$175)</f>
        <v>0</v>
      </c>
      <c r="G1074">
        <f>N(Движение!$J$175)</f>
        <v>0</v>
      </c>
      <c r="H1074">
        <f>Движение!$K$175</f>
        <v>20</v>
      </c>
      <c r="I1074" t="str">
        <f t="shared" si="16"/>
        <v/>
      </c>
    </row>
    <row r="1075" spans="1:9" x14ac:dyDescent="0.3">
      <c r="A1075">
        <v>1074</v>
      </c>
      <c r="B1075">
        <f>Движение!$A$175</f>
        <v>46394</v>
      </c>
      <c r="C1075">
        <f>Движение!$C$175</f>
        <v>0</v>
      </c>
      <c r="D1075" t="s">
        <v>51</v>
      </c>
      <c r="E1075">
        <f>Движение!$L$175</f>
        <v>48</v>
      </c>
      <c r="F1075">
        <f>N(Движение!$M$175)</f>
        <v>0</v>
      </c>
      <c r="G1075">
        <f>N(Движение!$N$175)</f>
        <v>0</v>
      </c>
      <c r="H1075">
        <f>Движение!$O$175</f>
        <v>48</v>
      </c>
      <c r="I1075" t="str">
        <f t="shared" si="16"/>
        <v/>
      </c>
    </row>
    <row r="1076" spans="1:9" x14ac:dyDescent="0.3">
      <c r="A1076">
        <v>1075</v>
      </c>
      <c r="B1076">
        <f>Движение!$A$175</f>
        <v>46394</v>
      </c>
      <c r="C1076">
        <f>Движение!$C$175</f>
        <v>0</v>
      </c>
      <c r="D1076" t="s">
        <v>54</v>
      </c>
      <c r="E1076">
        <f>Движение!$P$175</f>
        <v>13</v>
      </c>
      <c r="F1076">
        <f>N(Движение!$Q$175)</f>
        <v>0</v>
      </c>
      <c r="G1076">
        <f>N(Движение!$R$175)</f>
        <v>0</v>
      </c>
      <c r="H1076">
        <f>Движение!$S$175</f>
        <v>13</v>
      </c>
      <c r="I1076" t="str">
        <f t="shared" si="16"/>
        <v/>
      </c>
    </row>
    <row r="1077" spans="1:9" x14ac:dyDescent="0.3">
      <c r="A1077">
        <v>1076</v>
      </c>
      <c r="B1077">
        <f>Движение!$A$175</f>
        <v>46394</v>
      </c>
      <c r="C1077">
        <f>Движение!$C$175</f>
        <v>0</v>
      </c>
      <c r="D1077" t="s">
        <v>56</v>
      </c>
      <c r="E1077">
        <f>Движение!$T$175</f>
        <v>18</v>
      </c>
      <c r="F1077">
        <f>N(Движение!$U$175)</f>
        <v>0</v>
      </c>
      <c r="G1077">
        <f>N(Движение!$V$175)</f>
        <v>0</v>
      </c>
      <c r="H1077">
        <f>Движение!$W$175</f>
        <v>18</v>
      </c>
      <c r="I1077" t="str">
        <f t="shared" si="16"/>
        <v/>
      </c>
    </row>
    <row r="1078" spans="1:9" x14ac:dyDescent="0.3">
      <c r="A1078">
        <v>1077</v>
      </c>
      <c r="B1078">
        <f>Движение!$A$175</f>
        <v>46394</v>
      </c>
      <c r="C1078">
        <f>Движение!$C$175</f>
        <v>0</v>
      </c>
      <c r="D1078" t="s">
        <v>57</v>
      </c>
      <c r="E1078">
        <f>Движение!$X$175</f>
        <v>21</v>
      </c>
      <c r="F1078">
        <f>N(Движение!$Y$175)</f>
        <v>0</v>
      </c>
      <c r="G1078">
        <f>N(Движение!$Z$175)</f>
        <v>0</v>
      </c>
      <c r="H1078">
        <f>Движение!$AA$175</f>
        <v>21</v>
      </c>
      <c r="I1078" t="str">
        <f t="shared" si="16"/>
        <v/>
      </c>
    </row>
    <row r="1079" spans="1:9" x14ac:dyDescent="0.3">
      <c r="A1079">
        <v>1078</v>
      </c>
      <c r="B1079">
        <f>Движение!$A$175</f>
        <v>46394</v>
      </c>
      <c r="C1079">
        <f>Движение!$C$175</f>
        <v>0</v>
      </c>
      <c r="D1079" t="s">
        <v>59</v>
      </c>
      <c r="E1079">
        <f>Движение!$AB$175</f>
        <v>15</v>
      </c>
      <c r="F1079">
        <f>N(Движение!$AC$175)</f>
        <v>0</v>
      </c>
      <c r="G1079">
        <f>N(Движение!$AD$175)</f>
        <v>0</v>
      </c>
      <c r="H1079">
        <f>Движение!$AE$175</f>
        <v>15</v>
      </c>
      <c r="I1079" t="str">
        <f t="shared" si="16"/>
        <v/>
      </c>
    </row>
    <row r="1080" spans="1:9" x14ac:dyDescent="0.3">
      <c r="A1080">
        <v>1079</v>
      </c>
      <c r="B1080">
        <f>Движение!$A$176</f>
        <v>46395</v>
      </c>
      <c r="C1080">
        <f>Движение!$C$176</f>
        <v>0</v>
      </c>
      <c r="D1080" t="s">
        <v>45</v>
      </c>
      <c r="E1080">
        <f>Движение!$D$176</f>
        <v>26</v>
      </c>
      <c r="F1080">
        <f>N(Движение!$E$176)</f>
        <v>0</v>
      </c>
      <c r="G1080">
        <f>N(Движение!$F$176)</f>
        <v>0</v>
      </c>
      <c r="H1080">
        <f>Движение!$G$176</f>
        <v>26</v>
      </c>
      <c r="I1080" t="str">
        <f t="shared" si="16"/>
        <v/>
      </c>
    </row>
    <row r="1081" spans="1:9" x14ac:dyDescent="0.3">
      <c r="A1081">
        <v>1080</v>
      </c>
      <c r="B1081">
        <f>Движение!$A$176</f>
        <v>46395</v>
      </c>
      <c r="C1081">
        <f>Движение!$C$176</f>
        <v>0</v>
      </c>
      <c r="D1081" t="s">
        <v>49</v>
      </c>
      <c r="E1081">
        <f>Движение!$H$176</f>
        <v>20</v>
      </c>
      <c r="F1081">
        <f>N(Движение!$I$176)</f>
        <v>0</v>
      </c>
      <c r="G1081">
        <f>N(Движение!$J$176)</f>
        <v>0</v>
      </c>
      <c r="H1081">
        <f>Движение!$K$176</f>
        <v>20</v>
      </c>
      <c r="I1081" t="str">
        <f t="shared" si="16"/>
        <v/>
      </c>
    </row>
    <row r="1082" spans="1:9" x14ac:dyDescent="0.3">
      <c r="A1082">
        <v>1081</v>
      </c>
      <c r="B1082">
        <f>Движение!$A$176</f>
        <v>46395</v>
      </c>
      <c r="C1082">
        <f>Движение!$C$176</f>
        <v>0</v>
      </c>
      <c r="D1082" t="s">
        <v>51</v>
      </c>
      <c r="E1082">
        <f>Движение!$L$176</f>
        <v>48</v>
      </c>
      <c r="F1082">
        <f>N(Движение!$M$176)</f>
        <v>0</v>
      </c>
      <c r="G1082">
        <f>N(Движение!$N$176)</f>
        <v>0</v>
      </c>
      <c r="H1082">
        <f>Движение!$O$176</f>
        <v>48</v>
      </c>
      <c r="I1082" t="str">
        <f t="shared" si="16"/>
        <v/>
      </c>
    </row>
    <row r="1083" spans="1:9" x14ac:dyDescent="0.3">
      <c r="A1083">
        <v>1082</v>
      </c>
      <c r="B1083">
        <f>Движение!$A$176</f>
        <v>46395</v>
      </c>
      <c r="C1083">
        <f>Движение!$C$176</f>
        <v>0</v>
      </c>
      <c r="D1083" t="s">
        <v>54</v>
      </c>
      <c r="E1083">
        <f>Движение!$P$176</f>
        <v>13</v>
      </c>
      <c r="F1083">
        <f>N(Движение!$Q$176)</f>
        <v>0</v>
      </c>
      <c r="G1083">
        <f>N(Движение!$R$176)</f>
        <v>0</v>
      </c>
      <c r="H1083">
        <f>Движение!$S$176</f>
        <v>13</v>
      </c>
      <c r="I1083" t="str">
        <f t="shared" si="16"/>
        <v/>
      </c>
    </row>
    <row r="1084" spans="1:9" x14ac:dyDescent="0.3">
      <c r="A1084">
        <v>1083</v>
      </c>
      <c r="B1084">
        <f>Движение!$A$176</f>
        <v>46395</v>
      </c>
      <c r="C1084">
        <f>Движение!$C$176</f>
        <v>0</v>
      </c>
      <c r="D1084" t="s">
        <v>56</v>
      </c>
      <c r="E1084">
        <f>Движение!$T$176</f>
        <v>18</v>
      </c>
      <c r="F1084">
        <f>N(Движение!$U$176)</f>
        <v>0</v>
      </c>
      <c r="G1084">
        <f>N(Движение!$V$176)</f>
        <v>0</v>
      </c>
      <c r="H1084">
        <f>Движение!$W$176</f>
        <v>18</v>
      </c>
      <c r="I1084" t="str">
        <f t="shared" si="16"/>
        <v/>
      </c>
    </row>
    <row r="1085" spans="1:9" x14ac:dyDescent="0.3">
      <c r="A1085">
        <v>1084</v>
      </c>
      <c r="B1085">
        <f>Движение!$A$176</f>
        <v>46395</v>
      </c>
      <c r="C1085">
        <f>Движение!$C$176</f>
        <v>0</v>
      </c>
      <c r="D1085" t="s">
        <v>57</v>
      </c>
      <c r="E1085">
        <f>Движение!$X$176</f>
        <v>21</v>
      </c>
      <c r="F1085">
        <f>N(Движение!$Y$176)</f>
        <v>0</v>
      </c>
      <c r="G1085">
        <f>N(Движение!$Z$176)</f>
        <v>0</v>
      </c>
      <c r="H1085">
        <f>Движение!$AA$176</f>
        <v>21</v>
      </c>
      <c r="I1085" t="str">
        <f t="shared" si="16"/>
        <v/>
      </c>
    </row>
    <row r="1086" spans="1:9" x14ac:dyDescent="0.3">
      <c r="A1086">
        <v>1085</v>
      </c>
      <c r="B1086">
        <f>Движение!$A$176</f>
        <v>46395</v>
      </c>
      <c r="C1086">
        <f>Движение!$C$176</f>
        <v>0</v>
      </c>
      <c r="D1086" t="s">
        <v>59</v>
      </c>
      <c r="E1086">
        <f>Движение!$AB$176</f>
        <v>15</v>
      </c>
      <c r="F1086">
        <f>N(Движение!$AC$176)</f>
        <v>0</v>
      </c>
      <c r="G1086">
        <f>N(Движение!$AD$176)</f>
        <v>0</v>
      </c>
      <c r="H1086">
        <f>Движение!$AE$176</f>
        <v>15</v>
      </c>
      <c r="I1086" t="str">
        <f t="shared" si="16"/>
        <v/>
      </c>
    </row>
    <row r="1087" spans="1:9" x14ac:dyDescent="0.3">
      <c r="A1087">
        <v>1086</v>
      </c>
      <c r="B1087">
        <f>Движение!$A$177</f>
        <v>46396</v>
      </c>
      <c r="C1087">
        <f>Движение!$C$177</f>
        <v>0</v>
      </c>
      <c r="D1087" t="s">
        <v>45</v>
      </c>
      <c r="E1087">
        <f>Движение!$D$177</f>
        <v>26</v>
      </c>
      <c r="F1087">
        <f>N(Движение!$E$177)</f>
        <v>0</v>
      </c>
      <c r="G1087">
        <f>N(Движение!$F$177)</f>
        <v>0</v>
      </c>
      <c r="H1087">
        <f>Движение!$G$177</f>
        <v>26</v>
      </c>
      <c r="I1087" t="str">
        <f t="shared" si="16"/>
        <v/>
      </c>
    </row>
    <row r="1088" spans="1:9" x14ac:dyDescent="0.3">
      <c r="A1088">
        <v>1087</v>
      </c>
      <c r="B1088">
        <f>Движение!$A$177</f>
        <v>46396</v>
      </c>
      <c r="C1088">
        <f>Движение!$C$177</f>
        <v>0</v>
      </c>
      <c r="D1088" t="s">
        <v>49</v>
      </c>
      <c r="E1088">
        <f>Движение!$H$177</f>
        <v>20</v>
      </c>
      <c r="F1088">
        <f>N(Движение!$I$177)</f>
        <v>0</v>
      </c>
      <c r="G1088">
        <f>N(Движение!$J$177)</f>
        <v>0</v>
      </c>
      <c r="H1088">
        <f>Движение!$K$177</f>
        <v>20</v>
      </c>
      <c r="I1088" t="str">
        <f t="shared" si="16"/>
        <v/>
      </c>
    </row>
    <row r="1089" spans="1:9" x14ac:dyDescent="0.3">
      <c r="A1089">
        <v>1088</v>
      </c>
      <c r="B1089">
        <f>Движение!$A$177</f>
        <v>46396</v>
      </c>
      <c r="C1089">
        <f>Движение!$C$177</f>
        <v>0</v>
      </c>
      <c r="D1089" t="s">
        <v>51</v>
      </c>
      <c r="E1089">
        <f>Движение!$L$177</f>
        <v>48</v>
      </c>
      <c r="F1089">
        <f>N(Движение!$M$177)</f>
        <v>0</v>
      </c>
      <c r="G1089">
        <f>N(Движение!$N$177)</f>
        <v>0</v>
      </c>
      <c r="H1089">
        <f>Движение!$O$177</f>
        <v>48</v>
      </c>
      <c r="I1089" t="str">
        <f t="shared" si="16"/>
        <v/>
      </c>
    </row>
    <row r="1090" spans="1:9" x14ac:dyDescent="0.3">
      <c r="A1090">
        <v>1089</v>
      </c>
      <c r="B1090">
        <f>Движение!$A$177</f>
        <v>46396</v>
      </c>
      <c r="C1090">
        <f>Движение!$C$177</f>
        <v>0</v>
      </c>
      <c r="D1090" t="s">
        <v>54</v>
      </c>
      <c r="E1090">
        <f>Движение!$P$177</f>
        <v>13</v>
      </c>
      <c r="F1090">
        <f>N(Движение!$Q$177)</f>
        <v>0</v>
      </c>
      <c r="G1090">
        <f>N(Движение!$R$177)</f>
        <v>0</v>
      </c>
      <c r="H1090">
        <f>Движение!$S$177</f>
        <v>13</v>
      </c>
      <c r="I1090" t="str">
        <f t="shared" ref="I1090:I1153" si="17">IF($F1090&gt;0,TEXT($B1090,"dd.mm")&amp;"_"&amp;$D1090,"")</f>
        <v/>
      </c>
    </row>
    <row r="1091" spans="1:9" x14ac:dyDescent="0.3">
      <c r="A1091">
        <v>1090</v>
      </c>
      <c r="B1091">
        <f>Движение!$A$177</f>
        <v>46396</v>
      </c>
      <c r="C1091">
        <f>Движение!$C$177</f>
        <v>0</v>
      </c>
      <c r="D1091" t="s">
        <v>56</v>
      </c>
      <c r="E1091">
        <f>Движение!$T$177</f>
        <v>18</v>
      </c>
      <c r="F1091">
        <f>N(Движение!$U$177)</f>
        <v>0</v>
      </c>
      <c r="G1091">
        <f>N(Движение!$V$177)</f>
        <v>0</v>
      </c>
      <c r="H1091">
        <f>Движение!$W$177</f>
        <v>18</v>
      </c>
      <c r="I1091" t="str">
        <f t="shared" si="17"/>
        <v/>
      </c>
    </row>
    <row r="1092" spans="1:9" x14ac:dyDescent="0.3">
      <c r="A1092">
        <v>1091</v>
      </c>
      <c r="B1092">
        <f>Движение!$A$177</f>
        <v>46396</v>
      </c>
      <c r="C1092">
        <f>Движение!$C$177</f>
        <v>0</v>
      </c>
      <c r="D1092" t="s">
        <v>57</v>
      </c>
      <c r="E1092">
        <f>Движение!$X$177</f>
        <v>21</v>
      </c>
      <c r="F1092">
        <f>N(Движение!$Y$177)</f>
        <v>0</v>
      </c>
      <c r="G1092">
        <f>N(Движение!$Z$177)</f>
        <v>0</v>
      </c>
      <c r="H1092">
        <f>Движение!$AA$177</f>
        <v>21</v>
      </c>
      <c r="I1092" t="str">
        <f t="shared" si="17"/>
        <v/>
      </c>
    </row>
    <row r="1093" spans="1:9" x14ac:dyDescent="0.3">
      <c r="A1093">
        <v>1092</v>
      </c>
      <c r="B1093">
        <f>Движение!$A$177</f>
        <v>46396</v>
      </c>
      <c r="C1093">
        <f>Движение!$C$177</f>
        <v>0</v>
      </c>
      <c r="D1093" t="s">
        <v>59</v>
      </c>
      <c r="E1093">
        <f>Движение!$AB$177</f>
        <v>15</v>
      </c>
      <c r="F1093">
        <f>N(Движение!$AC$177)</f>
        <v>0</v>
      </c>
      <c r="G1093">
        <f>N(Движение!$AD$177)</f>
        <v>0</v>
      </c>
      <c r="H1093">
        <f>Движение!$AE$177</f>
        <v>15</v>
      </c>
      <c r="I1093" t="str">
        <f t="shared" si="17"/>
        <v/>
      </c>
    </row>
    <row r="1094" spans="1:9" x14ac:dyDescent="0.3">
      <c r="A1094">
        <v>1093</v>
      </c>
      <c r="B1094">
        <f>Движение!$A$178</f>
        <v>46397</v>
      </c>
      <c r="C1094">
        <f>Движение!$C$178</f>
        <v>0</v>
      </c>
      <c r="D1094" t="s">
        <v>45</v>
      </c>
      <c r="E1094">
        <f>Движение!$D$178</f>
        <v>26</v>
      </c>
      <c r="F1094">
        <f>N(Движение!$E$178)</f>
        <v>0</v>
      </c>
      <c r="G1094">
        <f>N(Движение!$F$178)</f>
        <v>0</v>
      </c>
      <c r="H1094">
        <f>Движение!$G$178</f>
        <v>26</v>
      </c>
      <c r="I1094" t="str">
        <f t="shared" si="17"/>
        <v/>
      </c>
    </row>
    <row r="1095" spans="1:9" x14ac:dyDescent="0.3">
      <c r="A1095">
        <v>1094</v>
      </c>
      <c r="B1095">
        <f>Движение!$A$178</f>
        <v>46397</v>
      </c>
      <c r="C1095">
        <f>Движение!$C$178</f>
        <v>0</v>
      </c>
      <c r="D1095" t="s">
        <v>49</v>
      </c>
      <c r="E1095">
        <f>Движение!$H$178</f>
        <v>20</v>
      </c>
      <c r="F1095">
        <f>N(Движение!$I$178)</f>
        <v>0</v>
      </c>
      <c r="G1095">
        <f>N(Движение!$J$178)</f>
        <v>0</v>
      </c>
      <c r="H1095">
        <f>Движение!$K$178</f>
        <v>20</v>
      </c>
      <c r="I1095" t="str">
        <f t="shared" si="17"/>
        <v/>
      </c>
    </row>
    <row r="1096" spans="1:9" x14ac:dyDescent="0.3">
      <c r="A1096">
        <v>1095</v>
      </c>
      <c r="B1096">
        <f>Движение!$A$178</f>
        <v>46397</v>
      </c>
      <c r="C1096">
        <f>Движение!$C$178</f>
        <v>0</v>
      </c>
      <c r="D1096" t="s">
        <v>51</v>
      </c>
      <c r="E1096">
        <f>Движение!$L$178</f>
        <v>48</v>
      </c>
      <c r="F1096">
        <f>N(Движение!$M$178)</f>
        <v>0</v>
      </c>
      <c r="G1096">
        <f>N(Движение!$N$178)</f>
        <v>0</v>
      </c>
      <c r="H1096">
        <f>Движение!$O$178</f>
        <v>48</v>
      </c>
      <c r="I1096" t="str">
        <f t="shared" si="17"/>
        <v/>
      </c>
    </row>
    <row r="1097" spans="1:9" x14ac:dyDescent="0.3">
      <c r="A1097">
        <v>1096</v>
      </c>
      <c r="B1097">
        <f>Движение!$A$178</f>
        <v>46397</v>
      </c>
      <c r="C1097">
        <f>Движение!$C$178</f>
        <v>0</v>
      </c>
      <c r="D1097" t="s">
        <v>54</v>
      </c>
      <c r="E1097">
        <f>Движение!$P$178</f>
        <v>13</v>
      </c>
      <c r="F1097">
        <f>N(Движение!$Q$178)</f>
        <v>0</v>
      </c>
      <c r="G1097">
        <f>N(Движение!$R$178)</f>
        <v>0</v>
      </c>
      <c r="H1097">
        <f>Движение!$S$178</f>
        <v>13</v>
      </c>
      <c r="I1097" t="str">
        <f t="shared" si="17"/>
        <v/>
      </c>
    </row>
    <row r="1098" spans="1:9" x14ac:dyDescent="0.3">
      <c r="A1098">
        <v>1097</v>
      </c>
      <c r="B1098">
        <f>Движение!$A$178</f>
        <v>46397</v>
      </c>
      <c r="C1098">
        <f>Движение!$C$178</f>
        <v>0</v>
      </c>
      <c r="D1098" t="s">
        <v>56</v>
      </c>
      <c r="E1098">
        <f>Движение!$T$178</f>
        <v>18</v>
      </c>
      <c r="F1098">
        <f>N(Движение!$U$178)</f>
        <v>0</v>
      </c>
      <c r="G1098">
        <f>N(Движение!$V$178)</f>
        <v>0</v>
      </c>
      <c r="H1098">
        <f>Движение!$W$178</f>
        <v>18</v>
      </c>
      <c r="I1098" t="str">
        <f t="shared" si="17"/>
        <v/>
      </c>
    </row>
    <row r="1099" spans="1:9" x14ac:dyDescent="0.3">
      <c r="A1099">
        <v>1098</v>
      </c>
      <c r="B1099">
        <f>Движение!$A$178</f>
        <v>46397</v>
      </c>
      <c r="C1099">
        <f>Движение!$C$178</f>
        <v>0</v>
      </c>
      <c r="D1099" t="s">
        <v>57</v>
      </c>
      <c r="E1099">
        <f>Движение!$X$178</f>
        <v>21</v>
      </c>
      <c r="F1099">
        <f>N(Движение!$Y$178)</f>
        <v>0</v>
      </c>
      <c r="G1099">
        <f>N(Движение!$Z$178)</f>
        <v>0</v>
      </c>
      <c r="H1099">
        <f>Движение!$AA$178</f>
        <v>21</v>
      </c>
      <c r="I1099" t="str">
        <f t="shared" si="17"/>
        <v/>
      </c>
    </row>
    <row r="1100" spans="1:9" x14ac:dyDescent="0.3">
      <c r="A1100">
        <v>1099</v>
      </c>
      <c r="B1100">
        <f>Движение!$A$178</f>
        <v>46397</v>
      </c>
      <c r="C1100">
        <f>Движение!$C$178</f>
        <v>0</v>
      </c>
      <c r="D1100" t="s">
        <v>59</v>
      </c>
      <c r="E1100">
        <f>Движение!$AB$178</f>
        <v>15</v>
      </c>
      <c r="F1100">
        <f>N(Движение!$AC$178)</f>
        <v>0</v>
      </c>
      <c r="G1100">
        <f>N(Движение!$AD$178)</f>
        <v>0</v>
      </c>
      <c r="H1100">
        <f>Движение!$AE$178</f>
        <v>15</v>
      </c>
      <c r="I1100" t="str">
        <f t="shared" si="17"/>
        <v/>
      </c>
    </row>
    <row r="1101" spans="1:9" x14ac:dyDescent="0.3">
      <c r="A1101">
        <v>1100</v>
      </c>
      <c r="B1101">
        <f>Движение!$A$179</f>
        <v>46398</v>
      </c>
      <c r="C1101">
        <f>Движение!$C$179</f>
        <v>0</v>
      </c>
      <c r="D1101" t="s">
        <v>45</v>
      </c>
      <c r="E1101">
        <f>Движение!$D$179</f>
        <v>26</v>
      </c>
      <c r="F1101">
        <f>N(Движение!$E$179)</f>
        <v>0</v>
      </c>
      <c r="G1101">
        <f>N(Движение!$F$179)</f>
        <v>0</v>
      </c>
      <c r="H1101">
        <f>Движение!$G$179</f>
        <v>26</v>
      </c>
      <c r="I1101" t="str">
        <f t="shared" si="17"/>
        <v/>
      </c>
    </row>
    <row r="1102" spans="1:9" x14ac:dyDescent="0.3">
      <c r="A1102">
        <v>1101</v>
      </c>
      <c r="B1102">
        <f>Движение!$A$179</f>
        <v>46398</v>
      </c>
      <c r="C1102">
        <f>Движение!$C$179</f>
        <v>0</v>
      </c>
      <c r="D1102" t="s">
        <v>49</v>
      </c>
      <c r="E1102">
        <f>Движение!$H$179</f>
        <v>20</v>
      </c>
      <c r="F1102">
        <f>N(Движение!$I$179)</f>
        <v>0</v>
      </c>
      <c r="G1102">
        <f>N(Движение!$J$179)</f>
        <v>0</v>
      </c>
      <c r="H1102">
        <f>Движение!$K$179</f>
        <v>20</v>
      </c>
      <c r="I1102" t="str">
        <f t="shared" si="17"/>
        <v/>
      </c>
    </row>
    <row r="1103" spans="1:9" x14ac:dyDescent="0.3">
      <c r="A1103">
        <v>1102</v>
      </c>
      <c r="B1103">
        <f>Движение!$A$179</f>
        <v>46398</v>
      </c>
      <c r="C1103">
        <f>Движение!$C$179</f>
        <v>0</v>
      </c>
      <c r="D1103" t="s">
        <v>51</v>
      </c>
      <c r="E1103">
        <f>Движение!$L$179</f>
        <v>48</v>
      </c>
      <c r="F1103">
        <f>N(Движение!$M$179)</f>
        <v>0</v>
      </c>
      <c r="G1103">
        <f>N(Движение!$N$179)</f>
        <v>0</v>
      </c>
      <c r="H1103">
        <f>Движение!$O$179</f>
        <v>48</v>
      </c>
      <c r="I1103" t="str">
        <f t="shared" si="17"/>
        <v/>
      </c>
    </row>
    <row r="1104" spans="1:9" x14ac:dyDescent="0.3">
      <c r="A1104">
        <v>1103</v>
      </c>
      <c r="B1104">
        <f>Движение!$A$179</f>
        <v>46398</v>
      </c>
      <c r="C1104">
        <f>Движение!$C$179</f>
        <v>0</v>
      </c>
      <c r="D1104" t="s">
        <v>54</v>
      </c>
      <c r="E1104">
        <f>Движение!$P$179</f>
        <v>13</v>
      </c>
      <c r="F1104">
        <f>N(Движение!$Q$179)</f>
        <v>0</v>
      </c>
      <c r="G1104">
        <f>N(Движение!$R$179)</f>
        <v>0</v>
      </c>
      <c r="H1104">
        <f>Движение!$S$179</f>
        <v>13</v>
      </c>
      <c r="I1104" t="str">
        <f t="shared" si="17"/>
        <v/>
      </c>
    </row>
    <row r="1105" spans="1:9" x14ac:dyDescent="0.3">
      <c r="A1105">
        <v>1104</v>
      </c>
      <c r="B1105">
        <f>Движение!$A$179</f>
        <v>46398</v>
      </c>
      <c r="C1105">
        <f>Движение!$C$179</f>
        <v>0</v>
      </c>
      <c r="D1105" t="s">
        <v>56</v>
      </c>
      <c r="E1105">
        <f>Движение!$T$179</f>
        <v>18</v>
      </c>
      <c r="F1105">
        <f>N(Движение!$U$179)</f>
        <v>0</v>
      </c>
      <c r="G1105">
        <f>N(Движение!$V$179)</f>
        <v>0</v>
      </c>
      <c r="H1105">
        <f>Движение!$W$179</f>
        <v>18</v>
      </c>
      <c r="I1105" t="str">
        <f t="shared" si="17"/>
        <v/>
      </c>
    </row>
    <row r="1106" spans="1:9" x14ac:dyDescent="0.3">
      <c r="A1106">
        <v>1105</v>
      </c>
      <c r="B1106">
        <f>Движение!$A$179</f>
        <v>46398</v>
      </c>
      <c r="C1106">
        <f>Движение!$C$179</f>
        <v>0</v>
      </c>
      <c r="D1106" t="s">
        <v>57</v>
      </c>
      <c r="E1106">
        <f>Движение!$X$179</f>
        <v>21</v>
      </c>
      <c r="F1106">
        <f>N(Движение!$Y$179)</f>
        <v>0</v>
      </c>
      <c r="G1106">
        <f>N(Движение!$Z$179)</f>
        <v>0</v>
      </c>
      <c r="H1106">
        <f>Движение!$AA$179</f>
        <v>21</v>
      </c>
      <c r="I1106" t="str">
        <f t="shared" si="17"/>
        <v/>
      </c>
    </row>
    <row r="1107" spans="1:9" x14ac:dyDescent="0.3">
      <c r="A1107">
        <v>1106</v>
      </c>
      <c r="B1107">
        <f>Движение!$A$179</f>
        <v>46398</v>
      </c>
      <c r="C1107">
        <f>Движение!$C$179</f>
        <v>0</v>
      </c>
      <c r="D1107" t="s">
        <v>59</v>
      </c>
      <c r="E1107">
        <f>Движение!$AB$179</f>
        <v>15</v>
      </c>
      <c r="F1107">
        <f>N(Движение!$AC$179)</f>
        <v>0</v>
      </c>
      <c r="G1107">
        <f>N(Движение!$AD$179)</f>
        <v>0</v>
      </c>
      <c r="H1107">
        <f>Движение!$AE$179</f>
        <v>15</v>
      </c>
      <c r="I1107" t="str">
        <f t="shared" si="17"/>
        <v/>
      </c>
    </row>
    <row r="1108" spans="1:9" x14ac:dyDescent="0.3">
      <c r="A1108">
        <v>1107</v>
      </c>
      <c r="B1108">
        <f>Движение!$A$180</f>
        <v>46399</v>
      </c>
      <c r="C1108">
        <f>Движение!$C$180</f>
        <v>0</v>
      </c>
      <c r="D1108" t="s">
        <v>45</v>
      </c>
      <c r="E1108">
        <f>Движение!$D$180</f>
        <v>26</v>
      </c>
      <c r="F1108">
        <f>N(Движение!$E$180)</f>
        <v>0</v>
      </c>
      <c r="G1108">
        <f>N(Движение!$F$180)</f>
        <v>0</v>
      </c>
      <c r="H1108">
        <f>Движение!$G$180</f>
        <v>26</v>
      </c>
      <c r="I1108" t="str">
        <f t="shared" si="17"/>
        <v/>
      </c>
    </row>
    <row r="1109" spans="1:9" x14ac:dyDescent="0.3">
      <c r="A1109">
        <v>1108</v>
      </c>
      <c r="B1109">
        <f>Движение!$A$180</f>
        <v>46399</v>
      </c>
      <c r="C1109">
        <f>Движение!$C$180</f>
        <v>0</v>
      </c>
      <c r="D1109" t="s">
        <v>49</v>
      </c>
      <c r="E1109">
        <f>Движение!$H$180</f>
        <v>20</v>
      </c>
      <c r="F1109">
        <f>N(Движение!$I$180)</f>
        <v>0</v>
      </c>
      <c r="G1109">
        <f>N(Движение!$J$180)</f>
        <v>0</v>
      </c>
      <c r="H1109">
        <f>Движение!$K$180</f>
        <v>20</v>
      </c>
      <c r="I1109" t="str">
        <f t="shared" si="17"/>
        <v/>
      </c>
    </row>
    <row r="1110" spans="1:9" x14ac:dyDescent="0.3">
      <c r="A1110">
        <v>1109</v>
      </c>
      <c r="B1110">
        <f>Движение!$A$180</f>
        <v>46399</v>
      </c>
      <c r="C1110">
        <f>Движение!$C$180</f>
        <v>0</v>
      </c>
      <c r="D1110" t="s">
        <v>51</v>
      </c>
      <c r="E1110">
        <f>Движение!$L$180</f>
        <v>48</v>
      </c>
      <c r="F1110">
        <f>N(Движение!$M$180)</f>
        <v>0</v>
      </c>
      <c r="G1110">
        <f>N(Движение!$N$180)</f>
        <v>0</v>
      </c>
      <c r="H1110">
        <f>Движение!$O$180</f>
        <v>48</v>
      </c>
      <c r="I1110" t="str">
        <f t="shared" si="17"/>
        <v/>
      </c>
    </row>
    <row r="1111" spans="1:9" x14ac:dyDescent="0.3">
      <c r="A1111">
        <v>1110</v>
      </c>
      <c r="B1111">
        <f>Движение!$A$180</f>
        <v>46399</v>
      </c>
      <c r="C1111">
        <f>Движение!$C$180</f>
        <v>0</v>
      </c>
      <c r="D1111" t="s">
        <v>54</v>
      </c>
      <c r="E1111">
        <f>Движение!$P$180</f>
        <v>13</v>
      </c>
      <c r="F1111">
        <f>N(Движение!$Q$180)</f>
        <v>0</v>
      </c>
      <c r="G1111">
        <f>N(Движение!$R$180)</f>
        <v>0</v>
      </c>
      <c r="H1111">
        <f>Движение!$S$180</f>
        <v>13</v>
      </c>
      <c r="I1111" t="str">
        <f t="shared" si="17"/>
        <v/>
      </c>
    </row>
    <row r="1112" spans="1:9" x14ac:dyDescent="0.3">
      <c r="A1112">
        <v>1111</v>
      </c>
      <c r="B1112">
        <f>Движение!$A$180</f>
        <v>46399</v>
      </c>
      <c r="C1112">
        <f>Движение!$C$180</f>
        <v>0</v>
      </c>
      <c r="D1112" t="s">
        <v>56</v>
      </c>
      <c r="E1112">
        <f>Движение!$T$180</f>
        <v>18</v>
      </c>
      <c r="F1112">
        <f>N(Движение!$U$180)</f>
        <v>0</v>
      </c>
      <c r="G1112">
        <f>N(Движение!$V$180)</f>
        <v>0</v>
      </c>
      <c r="H1112">
        <f>Движение!$W$180</f>
        <v>18</v>
      </c>
      <c r="I1112" t="str">
        <f t="shared" si="17"/>
        <v/>
      </c>
    </row>
    <row r="1113" spans="1:9" x14ac:dyDescent="0.3">
      <c r="A1113">
        <v>1112</v>
      </c>
      <c r="B1113">
        <f>Движение!$A$180</f>
        <v>46399</v>
      </c>
      <c r="C1113">
        <f>Движение!$C$180</f>
        <v>0</v>
      </c>
      <c r="D1113" t="s">
        <v>57</v>
      </c>
      <c r="E1113">
        <f>Движение!$X$180</f>
        <v>21</v>
      </c>
      <c r="F1113">
        <f>N(Движение!$Y$180)</f>
        <v>0</v>
      </c>
      <c r="G1113">
        <f>N(Движение!$Z$180)</f>
        <v>0</v>
      </c>
      <c r="H1113">
        <f>Движение!$AA$180</f>
        <v>21</v>
      </c>
      <c r="I1113" t="str">
        <f t="shared" si="17"/>
        <v/>
      </c>
    </row>
    <row r="1114" spans="1:9" x14ac:dyDescent="0.3">
      <c r="A1114">
        <v>1113</v>
      </c>
      <c r="B1114">
        <f>Движение!$A$180</f>
        <v>46399</v>
      </c>
      <c r="C1114">
        <f>Движение!$C$180</f>
        <v>0</v>
      </c>
      <c r="D1114" t="s">
        <v>59</v>
      </c>
      <c r="E1114">
        <f>Движение!$AB$180</f>
        <v>15</v>
      </c>
      <c r="F1114">
        <f>N(Движение!$AC$180)</f>
        <v>0</v>
      </c>
      <c r="G1114">
        <f>N(Движение!$AD$180)</f>
        <v>0</v>
      </c>
      <c r="H1114">
        <f>Движение!$AE$180</f>
        <v>15</v>
      </c>
      <c r="I1114" t="str">
        <f t="shared" si="17"/>
        <v/>
      </c>
    </row>
    <row r="1115" spans="1:9" x14ac:dyDescent="0.3">
      <c r="A1115">
        <v>1114</v>
      </c>
      <c r="B1115">
        <f>Движение!$A$181</f>
        <v>46400</v>
      </c>
      <c r="C1115">
        <f>Движение!$C$181</f>
        <v>0</v>
      </c>
      <c r="D1115" t="s">
        <v>45</v>
      </c>
      <c r="E1115">
        <f>Движение!$D$181</f>
        <v>26</v>
      </c>
      <c r="F1115">
        <f>N(Движение!$E$181)</f>
        <v>0</v>
      </c>
      <c r="G1115">
        <f>N(Движение!$F$181)</f>
        <v>0</v>
      </c>
      <c r="H1115">
        <f>Движение!$G$181</f>
        <v>26</v>
      </c>
      <c r="I1115" t="str">
        <f t="shared" si="17"/>
        <v/>
      </c>
    </row>
    <row r="1116" spans="1:9" x14ac:dyDescent="0.3">
      <c r="A1116">
        <v>1115</v>
      </c>
      <c r="B1116">
        <f>Движение!$A$181</f>
        <v>46400</v>
      </c>
      <c r="C1116">
        <f>Движение!$C$181</f>
        <v>0</v>
      </c>
      <c r="D1116" t="s">
        <v>49</v>
      </c>
      <c r="E1116">
        <f>Движение!$H$181</f>
        <v>20</v>
      </c>
      <c r="F1116">
        <f>N(Движение!$I$181)</f>
        <v>0</v>
      </c>
      <c r="G1116">
        <f>N(Движение!$J$181)</f>
        <v>0</v>
      </c>
      <c r="H1116">
        <f>Движение!$K$181</f>
        <v>20</v>
      </c>
      <c r="I1116" t="str">
        <f t="shared" si="17"/>
        <v/>
      </c>
    </row>
    <row r="1117" spans="1:9" x14ac:dyDescent="0.3">
      <c r="A1117">
        <v>1116</v>
      </c>
      <c r="B1117">
        <f>Движение!$A$181</f>
        <v>46400</v>
      </c>
      <c r="C1117">
        <f>Движение!$C$181</f>
        <v>0</v>
      </c>
      <c r="D1117" t="s">
        <v>51</v>
      </c>
      <c r="E1117">
        <f>Движение!$L$181</f>
        <v>48</v>
      </c>
      <c r="F1117">
        <f>N(Движение!$M$181)</f>
        <v>0</v>
      </c>
      <c r="G1117">
        <f>N(Движение!$N$181)</f>
        <v>0</v>
      </c>
      <c r="H1117">
        <f>Движение!$O$181</f>
        <v>48</v>
      </c>
      <c r="I1117" t="str">
        <f t="shared" si="17"/>
        <v/>
      </c>
    </row>
    <row r="1118" spans="1:9" x14ac:dyDescent="0.3">
      <c r="A1118">
        <v>1117</v>
      </c>
      <c r="B1118">
        <f>Движение!$A$181</f>
        <v>46400</v>
      </c>
      <c r="C1118">
        <f>Движение!$C$181</f>
        <v>0</v>
      </c>
      <c r="D1118" t="s">
        <v>54</v>
      </c>
      <c r="E1118">
        <f>Движение!$P$181</f>
        <v>13</v>
      </c>
      <c r="F1118">
        <f>N(Движение!$Q$181)</f>
        <v>0</v>
      </c>
      <c r="G1118">
        <f>N(Движение!$R$181)</f>
        <v>0</v>
      </c>
      <c r="H1118">
        <f>Движение!$S$181</f>
        <v>13</v>
      </c>
      <c r="I1118" t="str">
        <f t="shared" si="17"/>
        <v/>
      </c>
    </row>
    <row r="1119" spans="1:9" x14ac:dyDescent="0.3">
      <c r="A1119">
        <v>1118</v>
      </c>
      <c r="B1119">
        <f>Движение!$A$181</f>
        <v>46400</v>
      </c>
      <c r="C1119">
        <f>Движение!$C$181</f>
        <v>0</v>
      </c>
      <c r="D1119" t="s">
        <v>56</v>
      </c>
      <c r="E1119">
        <f>Движение!$T$181</f>
        <v>18</v>
      </c>
      <c r="F1119">
        <f>N(Движение!$U$181)</f>
        <v>0</v>
      </c>
      <c r="G1119">
        <f>N(Движение!$V$181)</f>
        <v>0</v>
      </c>
      <c r="H1119">
        <f>Движение!$W$181</f>
        <v>18</v>
      </c>
      <c r="I1119" t="str">
        <f t="shared" si="17"/>
        <v/>
      </c>
    </row>
    <row r="1120" spans="1:9" x14ac:dyDescent="0.3">
      <c r="A1120">
        <v>1119</v>
      </c>
      <c r="B1120">
        <f>Движение!$A$181</f>
        <v>46400</v>
      </c>
      <c r="C1120">
        <f>Движение!$C$181</f>
        <v>0</v>
      </c>
      <c r="D1120" t="s">
        <v>57</v>
      </c>
      <c r="E1120">
        <f>Движение!$X$181</f>
        <v>21</v>
      </c>
      <c r="F1120">
        <f>N(Движение!$Y$181)</f>
        <v>0</v>
      </c>
      <c r="G1120">
        <f>N(Движение!$Z$181)</f>
        <v>0</v>
      </c>
      <c r="H1120">
        <f>Движение!$AA$181</f>
        <v>21</v>
      </c>
      <c r="I1120" t="str">
        <f t="shared" si="17"/>
        <v/>
      </c>
    </row>
    <row r="1121" spans="1:9" x14ac:dyDescent="0.3">
      <c r="A1121">
        <v>1120</v>
      </c>
      <c r="B1121">
        <f>Движение!$A$181</f>
        <v>46400</v>
      </c>
      <c r="C1121">
        <f>Движение!$C$181</f>
        <v>0</v>
      </c>
      <c r="D1121" t="s">
        <v>59</v>
      </c>
      <c r="E1121">
        <f>Движение!$AB$181</f>
        <v>15</v>
      </c>
      <c r="F1121">
        <f>N(Движение!$AC$181)</f>
        <v>0</v>
      </c>
      <c r="G1121">
        <f>N(Движение!$AD$181)</f>
        <v>0</v>
      </c>
      <c r="H1121">
        <f>Движение!$AE$181</f>
        <v>15</v>
      </c>
      <c r="I1121" t="str">
        <f t="shared" si="17"/>
        <v/>
      </c>
    </row>
    <row r="1122" spans="1:9" x14ac:dyDescent="0.3">
      <c r="A1122">
        <v>1121</v>
      </c>
      <c r="B1122">
        <f>Движение!$A$182</f>
        <v>46401</v>
      </c>
      <c r="C1122">
        <f>Движение!$C$182</f>
        <v>0</v>
      </c>
      <c r="D1122" t="s">
        <v>45</v>
      </c>
      <c r="E1122">
        <f>Движение!$D$182</f>
        <v>26</v>
      </c>
      <c r="F1122">
        <f>N(Движение!$E$182)</f>
        <v>0</v>
      </c>
      <c r="G1122">
        <f>N(Движение!$F$182)</f>
        <v>0</v>
      </c>
      <c r="H1122">
        <f>Движение!$G$182</f>
        <v>26</v>
      </c>
      <c r="I1122" t="str">
        <f t="shared" si="17"/>
        <v/>
      </c>
    </row>
    <row r="1123" spans="1:9" x14ac:dyDescent="0.3">
      <c r="A1123">
        <v>1122</v>
      </c>
      <c r="B1123">
        <f>Движение!$A$182</f>
        <v>46401</v>
      </c>
      <c r="C1123">
        <f>Движение!$C$182</f>
        <v>0</v>
      </c>
      <c r="D1123" t="s">
        <v>49</v>
      </c>
      <c r="E1123">
        <f>Движение!$H$182</f>
        <v>20</v>
      </c>
      <c r="F1123">
        <f>N(Движение!$I$182)</f>
        <v>0</v>
      </c>
      <c r="G1123">
        <f>N(Движение!$J$182)</f>
        <v>0</v>
      </c>
      <c r="H1123">
        <f>Движение!$K$182</f>
        <v>20</v>
      </c>
      <c r="I1123" t="str">
        <f t="shared" si="17"/>
        <v/>
      </c>
    </row>
    <row r="1124" spans="1:9" x14ac:dyDescent="0.3">
      <c r="A1124">
        <v>1123</v>
      </c>
      <c r="B1124">
        <f>Движение!$A$182</f>
        <v>46401</v>
      </c>
      <c r="C1124">
        <f>Движение!$C$182</f>
        <v>0</v>
      </c>
      <c r="D1124" t="s">
        <v>51</v>
      </c>
      <c r="E1124">
        <f>Движение!$L$182</f>
        <v>48</v>
      </c>
      <c r="F1124">
        <f>N(Движение!$M$182)</f>
        <v>0</v>
      </c>
      <c r="G1124">
        <f>N(Движение!$N$182)</f>
        <v>0</v>
      </c>
      <c r="H1124">
        <f>Движение!$O$182</f>
        <v>48</v>
      </c>
      <c r="I1124" t="str">
        <f t="shared" si="17"/>
        <v/>
      </c>
    </row>
    <row r="1125" spans="1:9" x14ac:dyDescent="0.3">
      <c r="A1125">
        <v>1124</v>
      </c>
      <c r="B1125">
        <f>Движение!$A$182</f>
        <v>46401</v>
      </c>
      <c r="C1125">
        <f>Движение!$C$182</f>
        <v>0</v>
      </c>
      <c r="D1125" t="s">
        <v>54</v>
      </c>
      <c r="E1125">
        <f>Движение!$P$182</f>
        <v>13</v>
      </c>
      <c r="F1125">
        <f>N(Движение!$Q$182)</f>
        <v>0</v>
      </c>
      <c r="G1125">
        <f>N(Движение!$R$182)</f>
        <v>0</v>
      </c>
      <c r="H1125">
        <f>Движение!$S$182</f>
        <v>13</v>
      </c>
      <c r="I1125" t="str">
        <f t="shared" si="17"/>
        <v/>
      </c>
    </row>
    <row r="1126" spans="1:9" x14ac:dyDescent="0.3">
      <c r="A1126">
        <v>1125</v>
      </c>
      <c r="B1126">
        <f>Движение!$A$182</f>
        <v>46401</v>
      </c>
      <c r="C1126">
        <f>Движение!$C$182</f>
        <v>0</v>
      </c>
      <c r="D1126" t="s">
        <v>56</v>
      </c>
      <c r="E1126">
        <f>Движение!$T$182</f>
        <v>18</v>
      </c>
      <c r="F1126">
        <f>N(Движение!$U$182)</f>
        <v>0</v>
      </c>
      <c r="G1126">
        <f>N(Движение!$V$182)</f>
        <v>0</v>
      </c>
      <c r="H1126">
        <f>Движение!$W$182</f>
        <v>18</v>
      </c>
      <c r="I1126" t="str">
        <f t="shared" si="17"/>
        <v/>
      </c>
    </row>
    <row r="1127" spans="1:9" x14ac:dyDescent="0.3">
      <c r="A1127">
        <v>1126</v>
      </c>
      <c r="B1127">
        <f>Движение!$A$182</f>
        <v>46401</v>
      </c>
      <c r="C1127">
        <f>Движение!$C$182</f>
        <v>0</v>
      </c>
      <c r="D1127" t="s">
        <v>57</v>
      </c>
      <c r="E1127">
        <f>Движение!$X$182</f>
        <v>21</v>
      </c>
      <c r="F1127">
        <f>N(Движение!$Y$182)</f>
        <v>0</v>
      </c>
      <c r="G1127">
        <f>N(Движение!$Z$182)</f>
        <v>0</v>
      </c>
      <c r="H1127">
        <f>Движение!$AA$182</f>
        <v>21</v>
      </c>
      <c r="I1127" t="str">
        <f t="shared" si="17"/>
        <v/>
      </c>
    </row>
    <row r="1128" spans="1:9" x14ac:dyDescent="0.3">
      <c r="A1128">
        <v>1127</v>
      </c>
      <c r="B1128">
        <f>Движение!$A$182</f>
        <v>46401</v>
      </c>
      <c r="C1128">
        <f>Движение!$C$182</f>
        <v>0</v>
      </c>
      <c r="D1128" t="s">
        <v>59</v>
      </c>
      <c r="E1128">
        <f>Движение!$AB$182</f>
        <v>15</v>
      </c>
      <c r="F1128">
        <f>N(Движение!$AC$182)</f>
        <v>0</v>
      </c>
      <c r="G1128">
        <f>N(Движение!$AD$182)</f>
        <v>0</v>
      </c>
      <c r="H1128">
        <f>Движение!$AE$182</f>
        <v>15</v>
      </c>
      <c r="I1128" t="str">
        <f t="shared" si="17"/>
        <v/>
      </c>
    </row>
    <row r="1129" spans="1:9" x14ac:dyDescent="0.3">
      <c r="A1129">
        <v>1128</v>
      </c>
      <c r="B1129">
        <f>Движение!$A$183</f>
        <v>46402</v>
      </c>
      <c r="C1129">
        <f>Движение!$C$183</f>
        <v>0</v>
      </c>
      <c r="D1129" t="s">
        <v>45</v>
      </c>
      <c r="E1129">
        <f>Движение!$D$183</f>
        <v>26</v>
      </c>
      <c r="F1129">
        <f>N(Движение!$E$183)</f>
        <v>0</v>
      </c>
      <c r="G1129">
        <f>N(Движение!$F$183)</f>
        <v>0</v>
      </c>
      <c r="H1129">
        <f>Движение!$G$183</f>
        <v>26</v>
      </c>
      <c r="I1129" t="str">
        <f t="shared" si="17"/>
        <v/>
      </c>
    </row>
    <row r="1130" spans="1:9" x14ac:dyDescent="0.3">
      <c r="A1130">
        <v>1129</v>
      </c>
      <c r="B1130">
        <f>Движение!$A$183</f>
        <v>46402</v>
      </c>
      <c r="C1130">
        <f>Движение!$C$183</f>
        <v>0</v>
      </c>
      <c r="D1130" t="s">
        <v>49</v>
      </c>
      <c r="E1130">
        <f>Движение!$H$183</f>
        <v>20</v>
      </c>
      <c r="F1130">
        <f>N(Движение!$I$183)</f>
        <v>0</v>
      </c>
      <c r="G1130">
        <f>N(Движение!$J$183)</f>
        <v>0</v>
      </c>
      <c r="H1130">
        <f>Движение!$K$183</f>
        <v>20</v>
      </c>
      <c r="I1130" t="str">
        <f t="shared" si="17"/>
        <v/>
      </c>
    </row>
    <row r="1131" spans="1:9" x14ac:dyDescent="0.3">
      <c r="A1131">
        <v>1130</v>
      </c>
      <c r="B1131">
        <f>Движение!$A$183</f>
        <v>46402</v>
      </c>
      <c r="C1131">
        <f>Движение!$C$183</f>
        <v>0</v>
      </c>
      <c r="D1131" t="s">
        <v>51</v>
      </c>
      <c r="E1131">
        <f>Движение!$L$183</f>
        <v>48</v>
      </c>
      <c r="F1131">
        <f>N(Движение!$M$183)</f>
        <v>0</v>
      </c>
      <c r="G1131">
        <f>N(Движение!$N$183)</f>
        <v>0</v>
      </c>
      <c r="H1131">
        <f>Движение!$O$183</f>
        <v>48</v>
      </c>
      <c r="I1131" t="str">
        <f t="shared" si="17"/>
        <v/>
      </c>
    </row>
    <row r="1132" spans="1:9" x14ac:dyDescent="0.3">
      <c r="A1132">
        <v>1131</v>
      </c>
      <c r="B1132">
        <f>Движение!$A$183</f>
        <v>46402</v>
      </c>
      <c r="C1132">
        <f>Движение!$C$183</f>
        <v>0</v>
      </c>
      <c r="D1132" t="s">
        <v>54</v>
      </c>
      <c r="E1132">
        <f>Движение!$P$183</f>
        <v>13</v>
      </c>
      <c r="F1132">
        <f>N(Движение!$Q$183)</f>
        <v>0</v>
      </c>
      <c r="G1132">
        <f>N(Движение!$R$183)</f>
        <v>0</v>
      </c>
      <c r="H1132">
        <f>Движение!$S$183</f>
        <v>13</v>
      </c>
      <c r="I1132" t="str">
        <f t="shared" si="17"/>
        <v/>
      </c>
    </row>
    <row r="1133" spans="1:9" x14ac:dyDescent="0.3">
      <c r="A1133">
        <v>1132</v>
      </c>
      <c r="B1133">
        <f>Движение!$A$183</f>
        <v>46402</v>
      </c>
      <c r="C1133">
        <f>Движение!$C$183</f>
        <v>0</v>
      </c>
      <c r="D1133" t="s">
        <v>56</v>
      </c>
      <c r="E1133">
        <f>Движение!$T$183</f>
        <v>18</v>
      </c>
      <c r="F1133">
        <f>N(Движение!$U$183)</f>
        <v>0</v>
      </c>
      <c r="G1133">
        <f>N(Движение!$V$183)</f>
        <v>0</v>
      </c>
      <c r="H1133">
        <f>Движение!$W$183</f>
        <v>18</v>
      </c>
      <c r="I1133" t="str">
        <f t="shared" si="17"/>
        <v/>
      </c>
    </row>
    <row r="1134" spans="1:9" x14ac:dyDescent="0.3">
      <c r="A1134">
        <v>1133</v>
      </c>
      <c r="B1134">
        <f>Движение!$A$183</f>
        <v>46402</v>
      </c>
      <c r="C1134">
        <f>Движение!$C$183</f>
        <v>0</v>
      </c>
      <c r="D1134" t="s">
        <v>57</v>
      </c>
      <c r="E1134">
        <f>Движение!$X$183</f>
        <v>21</v>
      </c>
      <c r="F1134">
        <f>N(Движение!$Y$183)</f>
        <v>0</v>
      </c>
      <c r="G1134">
        <f>N(Движение!$Z$183)</f>
        <v>0</v>
      </c>
      <c r="H1134">
        <f>Движение!$AA$183</f>
        <v>21</v>
      </c>
      <c r="I1134" t="str">
        <f t="shared" si="17"/>
        <v/>
      </c>
    </row>
    <row r="1135" spans="1:9" x14ac:dyDescent="0.3">
      <c r="A1135">
        <v>1134</v>
      </c>
      <c r="B1135">
        <f>Движение!$A$183</f>
        <v>46402</v>
      </c>
      <c r="C1135">
        <f>Движение!$C$183</f>
        <v>0</v>
      </c>
      <c r="D1135" t="s">
        <v>59</v>
      </c>
      <c r="E1135">
        <f>Движение!$AB$183</f>
        <v>15</v>
      </c>
      <c r="F1135">
        <f>N(Движение!$AC$183)</f>
        <v>0</v>
      </c>
      <c r="G1135">
        <f>N(Движение!$AD$183)</f>
        <v>0</v>
      </c>
      <c r="H1135">
        <f>Движение!$AE$183</f>
        <v>15</v>
      </c>
      <c r="I1135" t="str">
        <f t="shared" si="17"/>
        <v/>
      </c>
    </row>
    <row r="1136" spans="1:9" x14ac:dyDescent="0.3">
      <c r="A1136">
        <v>1135</v>
      </c>
      <c r="B1136">
        <f>Движение!$A$184</f>
        <v>46403</v>
      </c>
      <c r="C1136">
        <f>Движение!$C$184</f>
        <v>0</v>
      </c>
      <c r="D1136" t="s">
        <v>45</v>
      </c>
      <c r="E1136">
        <f>Движение!$D$184</f>
        <v>26</v>
      </c>
      <c r="F1136">
        <f>N(Движение!$E$184)</f>
        <v>0</v>
      </c>
      <c r="G1136">
        <f>N(Движение!$F$184)</f>
        <v>0</v>
      </c>
      <c r="H1136">
        <f>Движение!$G$184</f>
        <v>26</v>
      </c>
      <c r="I1136" t="str">
        <f t="shared" si="17"/>
        <v/>
      </c>
    </row>
    <row r="1137" spans="1:9" x14ac:dyDescent="0.3">
      <c r="A1137">
        <v>1136</v>
      </c>
      <c r="B1137">
        <f>Движение!$A$184</f>
        <v>46403</v>
      </c>
      <c r="C1137">
        <f>Движение!$C$184</f>
        <v>0</v>
      </c>
      <c r="D1137" t="s">
        <v>49</v>
      </c>
      <c r="E1137">
        <f>Движение!$H$184</f>
        <v>20</v>
      </c>
      <c r="F1137">
        <f>N(Движение!$I$184)</f>
        <v>0</v>
      </c>
      <c r="G1137">
        <f>N(Движение!$J$184)</f>
        <v>0</v>
      </c>
      <c r="H1137">
        <f>Движение!$K$184</f>
        <v>20</v>
      </c>
      <c r="I1137" t="str">
        <f t="shared" si="17"/>
        <v/>
      </c>
    </row>
    <row r="1138" spans="1:9" x14ac:dyDescent="0.3">
      <c r="A1138">
        <v>1137</v>
      </c>
      <c r="B1138">
        <f>Движение!$A$184</f>
        <v>46403</v>
      </c>
      <c r="C1138">
        <f>Движение!$C$184</f>
        <v>0</v>
      </c>
      <c r="D1138" t="s">
        <v>51</v>
      </c>
      <c r="E1138">
        <f>Движение!$L$184</f>
        <v>48</v>
      </c>
      <c r="F1138">
        <f>N(Движение!$M$184)</f>
        <v>0</v>
      </c>
      <c r="G1138">
        <f>N(Движение!$N$184)</f>
        <v>0</v>
      </c>
      <c r="H1138">
        <f>Движение!$O$184</f>
        <v>48</v>
      </c>
      <c r="I1138" t="str">
        <f t="shared" si="17"/>
        <v/>
      </c>
    </row>
    <row r="1139" spans="1:9" x14ac:dyDescent="0.3">
      <c r="A1139">
        <v>1138</v>
      </c>
      <c r="B1139">
        <f>Движение!$A$184</f>
        <v>46403</v>
      </c>
      <c r="C1139">
        <f>Движение!$C$184</f>
        <v>0</v>
      </c>
      <c r="D1139" t="s">
        <v>54</v>
      </c>
      <c r="E1139">
        <f>Движение!$P$184</f>
        <v>13</v>
      </c>
      <c r="F1139">
        <f>N(Движение!$Q$184)</f>
        <v>0</v>
      </c>
      <c r="G1139">
        <f>N(Движение!$R$184)</f>
        <v>0</v>
      </c>
      <c r="H1139">
        <f>Движение!$S$184</f>
        <v>13</v>
      </c>
      <c r="I1139" t="str">
        <f t="shared" si="17"/>
        <v/>
      </c>
    </row>
    <row r="1140" spans="1:9" x14ac:dyDescent="0.3">
      <c r="A1140">
        <v>1139</v>
      </c>
      <c r="B1140">
        <f>Движение!$A$184</f>
        <v>46403</v>
      </c>
      <c r="C1140">
        <f>Движение!$C$184</f>
        <v>0</v>
      </c>
      <c r="D1140" t="s">
        <v>56</v>
      </c>
      <c r="E1140">
        <f>Движение!$T$184</f>
        <v>18</v>
      </c>
      <c r="F1140">
        <f>N(Движение!$U$184)</f>
        <v>0</v>
      </c>
      <c r="G1140">
        <f>N(Движение!$V$184)</f>
        <v>0</v>
      </c>
      <c r="H1140">
        <f>Движение!$W$184</f>
        <v>18</v>
      </c>
      <c r="I1140" t="str">
        <f t="shared" si="17"/>
        <v/>
      </c>
    </row>
    <row r="1141" spans="1:9" x14ac:dyDescent="0.3">
      <c r="A1141">
        <v>1140</v>
      </c>
      <c r="B1141">
        <f>Движение!$A$184</f>
        <v>46403</v>
      </c>
      <c r="C1141">
        <f>Движение!$C$184</f>
        <v>0</v>
      </c>
      <c r="D1141" t="s">
        <v>57</v>
      </c>
      <c r="E1141">
        <f>Движение!$X$184</f>
        <v>21</v>
      </c>
      <c r="F1141">
        <f>N(Движение!$Y$184)</f>
        <v>0</v>
      </c>
      <c r="G1141">
        <f>N(Движение!$Z$184)</f>
        <v>0</v>
      </c>
      <c r="H1141">
        <f>Движение!$AA$184</f>
        <v>21</v>
      </c>
      <c r="I1141" t="str">
        <f t="shared" si="17"/>
        <v/>
      </c>
    </row>
    <row r="1142" spans="1:9" x14ac:dyDescent="0.3">
      <c r="A1142">
        <v>1141</v>
      </c>
      <c r="B1142">
        <f>Движение!$A$184</f>
        <v>46403</v>
      </c>
      <c r="C1142">
        <f>Движение!$C$184</f>
        <v>0</v>
      </c>
      <c r="D1142" t="s">
        <v>59</v>
      </c>
      <c r="E1142">
        <f>Движение!$AB$184</f>
        <v>15</v>
      </c>
      <c r="F1142">
        <f>N(Движение!$AC$184)</f>
        <v>0</v>
      </c>
      <c r="G1142">
        <f>N(Движение!$AD$184)</f>
        <v>0</v>
      </c>
      <c r="H1142">
        <f>Движение!$AE$184</f>
        <v>15</v>
      </c>
      <c r="I1142" t="str">
        <f t="shared" si="17"/>
        <v/>
      </c>
    </row>
    <row r="1143" spans="1:9" x14ac:dyDescent="0.3">
      <c r="A1143">
        <v>1142</v>
      </c>
      <c r="B1143">
        <f>Движение!$A$185</f>
        <v>46404</v>
      </c>
      <c r="C1143">
        <f>Движение!$C$185</f>
        <v>0</v>
      </c>
      <c r="D1143" t="s">
        <v>45</v>
      </c>
      <c r="E1143">
        <f>Движение!$D$185</f>
        <v>26</v>
      </c>
      <c r="F1143">
        <f>N(Движение!$E$185)</f>
        <v>0</v>
      </c>
      <c r="G1143">
        <f>N(Движение!$F$185)</f>
        <v>0</v>
      </c>
      <c r="H1143">
        <f>Движение!$G$185</f>
        <v>26</v>
      </c>
      <c r="I1143" t="str">
        <f t="shared" si="17"/>
        <v/>
      </c>
    </row>
    <row r="1144" spans="1:9" x14ac:dyDescent="0.3">
      <c r="A1144">
        <v>1143</v>
      </c>
      <c r="B1144">
        <f>Движение!$A$185</f>
        <v>46404</v>
      </c>
      <c r="C1144">
        <f>Движение!$C$185</f>
        <v>0</v>
      </c>
      <c r="D1144" t="s">
        <v>49</v>
      </c>
      <c r="E1144">
        <f>Движение!$H$185</f>
        <v>20</v>
      </c>
      <c r="F1144">
        <f>N(Движение!$I$185)</f>
        <v>0</v>
      </c>
      <c r="G1144">
        <f>N(Движение!$J$185)</f>
        <v>0</v>
      </c>
      <c r="H1144">
        <f>Движение!$K$185</f>
        <v>20</v>
      </c>
      <c r="I1144" t="str">
        <f t="shared" si="17"/>
        <v/>
      </c>
    </row>
    <row r="1145" spans="1:9" x14ac:dyDescent="0.3">
      <c r="A1145">
        <v>1144</v>
      </c>
      <c r="B1145">
        <f>Движение!$A$185</f>
        <v>46404</v>
      </c>
      <c r="C1145">
        <f>Движение!$C$185</f>
        <v>0</v>
      </c>
      <c r="D1145" t="s">
        <v>51</v>
      </c>
      <c r="E1145">
        <f>Движение!$L$185</f>
        <v>48</v>
      </c>
      <c r="F1145">
        <f>N(Движение!$M$185)</f>
        <v>0</v>
      </c>
      <c r="G1145">
        <f>N(Движение!$N$185)</f>
        <v>0</v>
      </c>
      <c r="H1145">
        <f>Движение!$O$185</f>
        <v>48</v>
      </c>
      <c r="I1145" t="str">
        <f t="shared" si="17"/>
        <v/>
      </c>
    </row>
    <row r="1146" spans="1:9" x14ac:dyDescent="0.3">
      <c r="A1146">
        <v>1145</v>
      </c>
      <c r="B1146">
        <f>Движение!$A$185</f>
        <v>46404</v>
      </c>
      <c r="C1146">
        <f>Движение!$C$185</f>
        <v>0</v>
      </c>
      <c r="D1146" t="s">
        <v>54</v>
      </c>
      <c r="E1146">
        <f>Движение!$P$185</f>
        <v>13</v>
      </c>
      <c r="F1146">
        <f>N(Движение!$Q$185)</f>
        <v>0</v>
      </c>
      <c r="G1146">
        <f>N(Движение!$R$185)</f>
        <v>0</v>
      </c>
      <c r="H1146">
        <f>Движение!$S$185</f>
        <v>13</v>
      </c>
      <c r="I1146" t="str">
        <f t="shared" si="17"/>
        <v/>
      </c>
    </row>
    <row r="1147" spans="1:9" x14ac:dyDescent="0.3">
      <c r="A1147">
        <v>1146</v>
      </c>
      <c r="B1147">
        <f>Движение!$A$185</f>
        <v>46404</v>
      </c>
      <c r="C1147">
        <f>Движение!$C$185</f>
        <v>0</v>
      </c>
      <c r="D1147" t="s">
        <v>56</v>
      </c>
      <c r="E1147">
        <f>Движение!$T$185</f>
        <v>18</v>
      </c>
      <c r="F1147">
        <f>N(Движение!$U$185)</f>
        <v>0</v>
      </c>
      <c r="G1147">
        <f>N(Движение!$V$185)</f>
        <v>0</v>
      </c>
      <c r="H1147">
        <f>Движение!$W$185</f>
        <v>18</v>
      </c>
      <c r="I1147" t="str">
        <f t="shared" si="17"/>
        <v/>
      </c>
    </row>
    <row r="1148" spans="1:9" x14ac:dyDescent="0.3">
      <c r="A1148">
        <v>1147</v>
      </c>
      <c r="B1148">
        <f>Движение!$A$185</f>
        <v>46404</v>
      </c>
      <c r="C1148">
        <f>Движение!$C$185</f>
        <v>0</v>
      </c>
      <c r="D1148" t="s">
        <v>57</v>
      </c>
      <c r="E1148">
        <f>Движение!$X$185</f>
        <v>21</v>
      </c>
      <c r="F1148">
        <f>N(Движение!$Y$185)</f>
        <v>0</v>
      </c>
      <c r="G1148">
        <f>N(Движение!$Z$185)</f>
        <v>0</v>
      </c>
      <c r="H1148">
        <f>Движение!$AA$185</f>
        <v>21</v>
      </c>
      <c r="I1148" t="str">
        <f t="shared" si="17"/>
        <v/>
      </c>
    </row>
    <row r="1149" spans="1:9" x14ac:dyDescent="0.3">
      <c r="A1149">
        <v>1148</v>
      </c>
      <c r="B1149">
        <f>Движение!$A$185</f>
        <v>46404</v>
      </c>
      <c r="C1149">
        <f>Движение!$C$185</f>
        <v>0</v>
      </c>
      <c r="D1149" t="s">
        <v>59</v>
      </c>
      <c r="E1149">
        <f>Движение!$AB$185</f>
        <v>15</v>
      </c>
      <c r="F1149">
        <f>N(Движение!$AC$185)</f>
        <v>0</v>
      </c>
      <c r="G1149">
        <f>N(Движение!$AD$185)</f>
        <v>0</v>
      </c>
      <c r="H1149">
        <f>Движение!$AE$185</f>
        <v>15</v>
      </c>
      <c r="I1149" t="str">
        <f t="shared" si="17"/>
        <v/>
      </c>
    </row>
    <row r="1150" spans="1:9" x14ac:dyDescent="0.3">
      <c r="A1150">
        <v>1149</v>
      </c>
      <c r="B1150">
        <f>Движение!$A$186</f>
        <v>46405</v>
      </c>
      <c r="C1150">
        <f>Движение!$C$186</f>
        <v>0</v>
      </c>
      <c r="D1150" t="s">
        <v>45</v>
      </c>
      <c r="E1150">
        <f>Движение!$D$186</f>
        <v>26</v>
      </c>
      <c r="F1150">
        <f>N(Движение!$E$186)</f>
        <v>0</v>
      </c>
      <c r="G1150">
        <f>N(Движение!$F$186)</f>
        <v>0</v>
      </c>
      <c r="H1150">
        <f>Движение!$G$186</f>
        <v>26</v>
      </c>
      <c r="I1150" t="str">
        <f t="shared" si="17"/>
        <v/>
      </c>
    </row>
    <row r="1151" spans="1:9" x14ac:dyDescent="0.3">
      <c r="A1151">
        <v>1150</v>
      </c>
      <c r="B1151">
        <f>Движение!$A$186</f>
        <v>46405</v>
      </c>
      <c r="C1151">
        <f>Движение!$C$186</f>
        <v>0</v>
      </c>
      <c r="D1151" t="s">
        <v>49</v>
      </c>
      <c r="E1151">
        <f>Движение!$H$186</f>
        <v>20</v>
      </c>
      <c r="F1151">
        <f>N(Движение!$I$186)</f>
        <v>0</v>
      </c>
      <c r="G1151">
        <f>N(Движение!$J$186)</f>
        <v>0</v>
      </c>
      <c r="H1151">
        <f>Движение!$K$186</f>
        <v>20</v>
      </c>
      <c r="I1151" t="str">
        <f t="shared" si="17"/>
        <v/>
      </c>
    </row>
    <row r="1152" spans="1:9" x14ac:dyDescent="0.3">
      <c r="A1152">
        <v>1151</v>
      </c>
      <c r="B1152">
        <f>Движение!$A$186</f>
        <v>46405</v>
      </c>
      <c r="C1152">
        <f>Движение!$C$186</f>
        <v>0</v>
      </c>
      <c r="D1152" t="s">
        <v>51</v>
      </c>
      <c r="E1152">
        <f>Движение!$L$186</f>
        <v>48</v>
      </c>
      <c r="F1152">
        <f>N(Движение!$M$186)</f>
        <v>0</v>
      </c>
      <c r="G1152">
        <f>N(Движение!$N$186)</f>
        <v>0</v>
      </c>
      <c r="H1152">
        <f>Движение!$O$186</f>
        <v>48</v>
      </c>
      <c r="I1152" t="str">
        <f t="shared" si="17"/>
        <v/>
      </c>
    </row>
    <row r="1153" spans="1:9" x14ac:dyDescent="0.3">
      <c r="A1153">
        <v>1152</v>
      </c>
      <c r="B1153">
        <f>Движение!$A$186</f>
        <v>46405</v>
      </c>
      <c r="C1153">
        <f>Движение!$C$186</f>
        <v>0</v>
      </c>
      <c r="D1153" t="s">
        <v>54</v>
      </c>
      <c r="E1153">
        <f>Движение!$P$186</f>
        <v>13</v>
      </c>
      <c r="F1153">
        <f>N(Движение!$Q$186)</f>
        <v>0</v>
      </c>
      <c r="G1153">
        <f>N(Движение!$R$186)</f>
        <v>0</v>
      </c>
      <c r="H1153">
        <f>Движение!$S$186</f>
        <v>13</v>
      </c>
      <c r="I1153" t="str">
        <f t="shared" si="17"/>
        <v/>
      </c>
    </row>
    <row r="1154" spans="1:9" x14ac:dyDescent="0.3">
      <c r="A1154">
        <v>1153</v>
      </c>
      <c r="B1154">
        <f>Движение!$A$186</f>
        <v>46405</v>
      </c>
      <c r="C1154">
        <f>Движение!$C$186</f>
        <v>0</v>
      </c>
      <c r="D1154" t="s">
        <v>56</v>
      </c>
      <c r="E1154">
        <f>Движение!$T$186</f>
        <v>18</v>
      </c>
      <c r="F1154">
        <f>N(Движение!$U$186)</f>
        <v>0</v>
      </c>
      <c r="G1154">
        <f>N(Движение!$V$186)</f>
        <v>0</v>
      </c>
      <c r="H1154">
        <f>Движение!$W$186</f>
        <v>18</v>
      </c>
      <c r="I1154" t="str">
        <f t="shared" ref="I1154:I1217" si="18">IF($F1154&gt;0,TEXT($B1154,"dd.mm")&amp;"_"&amp;$D1154,"")</f>
        <v/>
      </c>
    </row>
    <row r="1155" spans="1:9" x14ac:dyDescent="0.3">
      <c r="A1155">
        <v>1154</v>
      </c>
      <c r="B1155">
        <f>Движение!$A$186</f>
        <v>46405</v>
      </c>
      <c r="C1155">
        <f>Движение!$C$186</f>
        <v>0</v>
      </c>
      <c r="D1155" t="s">
        <v>57</v>
      </c>
      <c r="E1155">
        <f>Движение!$X$186</f>
        <v>21</v>
      </c>
      <c r="F1155">
        <f>N(Движение!$Y$186)</f>
        <v>0</v>
      </c>
      <c r="G1155">
        <f>N(Движение!$Z$186)</f>
        <v>0</v>
      </c>
      <c r="H1155">
        <f>Движение!$AA$186</f>
        <v>21</v>
      </c>
      <c r="I1155" t="str">
        <f t="shared" si="18"/>
        <v/>
      </c>
    </row>
    <row r="1156" spans="1:9" x14ac:dyDescent="0.3">
      <c r="A1156">
        <v>1155</v>
      </c>
      <c r="B1156">
        <f>Движение!$A$186</f>
        <v>46405</v>
      </c>
      <c r="C1156">
        <f>Движение!$C$186</f>
        <v>0</v>
      </c>
      <c r="D1156" t="s">
        <v>59</v>
      </c>
      <c r="E1156">
        <f>Движение!$AB$186</f>
        <v>15</v>
      </c>
      <c r="F1156">
        <f>N(Движение!$AC$186)</f>
        <v>0</v>
      </c>
      <c r="G1156">
        <f>N(Движение!$AD$186)</f>
        <v>0</v>
      </c>
      <c r="H1156">
        <f>Движение!$AE$186</f>
        <v>15</v>
      </c>
      <c r="I1156" t="str">
        <f t="shared" si="18"/>
        <v/>
      </c>
    </row>
    <row r="1157" spans="1:9" x14ac:dyDescent="0.3">
      <c r="A1157">
        <v>1156</v>
      </c>
      <c r="B1157">
        <f>Движение!$A$187</f>
        <v>46406</v>
      </c>
      <c r="C1157">
        <f>Движение!$C$187</f>
        <v>0</v>
      </c>
      <c r="D1157" t="s">
        <v>45</v>
      </c>
      <c r="E1157">
        <f>Движение!$D$187</f>
        <v>26</v>
      </c>
      <c r="F1157">
        <f>N(Движение!$E$187)</f>
        <v>0</v>
      </c>
      <c r="G1157">
        <f>N(Движение!$F$187)</f>
        <v>0</v>
      </c>
      <c r="H1157">
        <f>Движение!$G$187</f>
        <v>26</v>
      </c>
      <c r="I1157" t="str">
        <f t="shared" si="18"/>
        <v/>
      </c>
    </row>
    <row r="1158" spans="1:9" x14ac:dyDescent="0.3">
      <c r="A1158">
        <v>1157</v>
      </c>
      <c r="B1158">
        <f>Движение!$A$187</f>
        <v>46406</v>
      </c>
      <c r="C1158">
        <f>Движение!$C$187</f>
        <v>0</v>
      </c>
      <c r="D1158" t="s">
        <v>49</v>
      </c>
      <c r="E1158">
        <f>Движение!$H$187</f>
        <v>20</v>
      </c>
      <c r="F1158">
        <f>N(Движение!$I$187)</f>
        <v>0</v>
      </c>
      <c r="G1158">
        <f>N(Движение!$J$187)</f>
        <v>0</v>
      </c>
      <c r="H1158">
        <f>Движение!$K$187</f>
        <v>20</v>
      </c>
      <c r="I1158" t="str">
        <f t="shared" si="18"/>
        <v/>
      </c>
    </row>
    <row r="1159" spans="1:9" x14ac:dyDescent="0.3">
      <c r="A1159">
        <v>1158</v>
      </c>
      <c r="B1159">
        <f>Движение!$A$187</f>
        <v>46406</v>
      </c>
      <c r="C1159">
        <f>Движение!$C$187</f>
        <v>0</v>
      </c>
      <c r="D1159" t="s">
        <v>51</v>
      </c>
      <c r="E1159">
        <f>Движение!$L$187</f>
        <v>48</v>
      </c>
      <c r="F1159">
        <f>N(Движение!$M$187)</f>
        <v>0</v>
      </c>
      <c r="G1159">
        <f>N(Движение!$N$187)</f>
        <v>0</v>
      </c>
      <c r="H1159">
        <f>Движение!$O$187</f>
        <v>48</v>
      </c>
      <c r="I1159" t="str">
        <f t="shared" si="18"/>
        <v/>
      </c>
    </row>
    <row r="1160" spans="1:9" x14ac:dyDescent="0.3">
      <c r="A1160">
        <v>1159</v>
      </c>
      <c r="B1160">
        <f>Движение!$A$187</f>
        <v>46406</v>
      </c>
      <c r="C1160">
        <f>Движение!$C$187</f>
        <v>0</v>
      </c>
      <c r="D1160" t="s">
        <v>54</v>
      </c>
      <c r="E1160">
        <f>Движение!$P$187</f>
        <v>13</v>
      </c>
      <c r="F1160">
        <f>N(Движение!$Q$187)</f>
        <v>0</v>
      </c>
      <c r="G1160">
        <f>N(Движение!$R$187)</f>
        <v>0</v>
      </c>
      <c r="H1160">
        <f>Движение!$S$187</f>
        <v>13</v>
      </c>
      <c r="I1160" t="str">
        <f t="shared" si="18"/>
        <v/>
      </c>
    </row>
    <row r="1161" spans="1:9" x14ac:dyDescent="0.3">
      <c r="A1161">
        <v>1160</v>
      </c>
      <c r="B1161">
        <f>Движение!$A$187</f>
        <v>46406</v>
      </c>
      <c r="C1161">
        <f>Движение!$C$187</f>
        <v>0</v>
      </c>
      <c r="D1161" t="s">
        <v>56</v>
      </c>
      <c r="E1161">
        <f>Движение!$T$187</f>
        <v>18</v>
      </c>
      <c r="F1161">
        <f>N(Движение!$U$187)</f>
        <v>0</v>
      </c>
      <c r="G1161">
        <f>N(Движение!$V$187)</f>
        <v>0</v>
      </c>
      <c r="H1161">
        <f>Движение!$W$187</f>
        <v>18</v>
      </c>
      <c r="I1161" t="str">
        <f t="shared" si="18"/>
        <v/>
      </c>
    </row>
    <row r="1162" spans="1:9" x14ac:dyDescent="0.3">
      <c r="A1162">
        <v>1161</v>
      </c>
      <c r="B1162">
        <f>Движение!$A$187</f>
        <v>46406</v>
      </c>
      <c r="C1162">
        <f>Движение!$C$187</f>
        <v>0</v>
      </c>
      <c r="D1162" t="s">
        <v>57</v>
      </c>
      <c r="E1162">
        <f>Движение!$X$187</f>
        <v>21</v>
      </c>
      <c r="F1162">
        <f>N(Движение!$Y$187)</f>
        <v>0</v>
      </c>
      <c r="G1162">
        <f>N(Движение!$Z$187)</f>
        <v>0</v>
      </c>
      <c r="H1162">
        <f>Движение!$AA$187</f>
        <v>21</v>
      </c>
      <c r="I1162" t="str">
        <f t="shared" si="18"/>
        <v/>
      </c>
    </row>
    <row r="1163" spans="1:9" x14ac:dyDescent="0.3">
      <c r="A1163">
        <v>1162</v>
      </c>
      <c r="B1163">
        <f>Движение!$A$187</f>
        <v>46406</v>
      </c>
      <c r="C1163">
        <f>Движение!$C$187</f>
        <v>0</v>
      </c>
      <c r="D1163" t="s">
        <v>59</v>
      </c>
      <c r="E1163">
        <f>Движение!$AB$187</f>
        <v>15</v>
      </c>
      <c r="F1163">
        <f>N(Движение!$AC$187)</f>
        <v>0</v>
      </c>
      <c r="G1163">
        <f>N(Движение!$AD$187)</f>
        <v>0</v>
      </c>
      <c r="H1163">
        <f>Движение!$AE$187</f>
        <v>15</v>
      </c>
      <c r="I1163" t="str">
        <f t="shared" si="18"/>
        <v/>
      </c>
    </row>
    <row r="1164" spans="1:9" x14ac:dyDescent="0.3">
      <c r="A1164">
        <v>1163</v>
      </c>
      <c r="B1164">
        <f>Движение!$A$188</f>
        <v>46407</v>
      </c>
      <c r="C1164">
        <f>Движение!$C$188</f>
        <v>0</v>
      </c>
      <c r="D1164" t="s">
        <v>45</v>
      </c>
      <c r="E1164">
        <f>Движение!$D$188</f>
        <v>26</v>
      </c>
      <c r="F1164">
        <f>N(Движение!$E$188)</f>
        <v>0</v>
      </c>
      <c r="G1164">
        <f>N(Движение!$F$188)</f>
        <v>0</v>
      </c>
      <c r="H1164">
        <f>Движение!$G$188</f>
        <v>26</v>
      </c>
      <c r="I1164" t="str">
        <f t="shared" si="18"/>
        <v/>
      </c>
    </row>
    <row r="1165" spans="1:9" x14ac:dyDescent="0.3">
      <c r="A1165">
        <v>1164</v>
      </c>
      <c r="B1165">
        <f>Движение!$A$188</f>
        <v>46407</v>
      </c>
      <c r="C1165">
        <f>Движение!$C$188</f>
        <v>0</v>
      </c>
      <c r="D1165" t="s">
        <v>49</v>
      </c>
      <c r="E1165">
        <f>Движение!$H$188</f>
        <v>20</v>
      </c>
      <c r="F1165">
        <f>N(Движение!$I$188)</f>
        <v>0</v>
      </c>
      <c r="G1165">
        <f>N(Движение!$J$188)</f>
        <v>0</v>
      </c>
      <c r="H1165">
        <f>Движение!$K$188</f>
        <v>20</v>
      </c>
      <c r="I1165" t="str">
        <f t="shared" si="18"/>
        <v/>
      </c>
    </row>
    <row r="1166" spans="1:9" x14ac:dyDescent="0.3">
      <c r="A1166">
        <v>1165</v>
      </c>
      <c r="B1166">
        <f>Движение!$A$188</f>
        <v>46407</v>
      </c>
      <c r="C1166">
        <f>Движение!$C$188</f>
        <v>0</v>
      </c>
      <c r="D1166" t="s">
        <v>51</v>
      </c>
      <c r="E1166">
        <f>Движение!$L$188</f>
        <v>48</v>
      </c>
      <c r="F1166">
        <f>N(Движение!$M$188)</f>
        <v>0</v>
      </c>
      <c r="G1166">
        <f>N(Движение!$N$188)</f>
        <v>0</v>
      </c>
      <c r="H1166">
        <f>Движение!$O$188</f>
        <v>48</v>
      </c>
      <c r="I1166" t="str">
        <f t="shared" si="18"/>
        <v/>
      </c>
    </row>
    <row r="1167" spans="1:9" x14ac:dyDescent="0.3">
      <c r="A1167">
        <v>1166</v>
      </c>
      <c r="B1167">
        <f>Движение!$A$188</f>
        <v>46407</v>
      </c>
      <c r="C1167">
        <f>Движение!$C$188</f>
        <v>0</v>
      </c>
      <c r="D1167" t="s">
        <v>54</v>
      </c>
      <c r="E1167">
        <f>Движение!$P$188</f>
        <v>13</v>
      </c>
      <c r="F1167">
        <f>N(Движение!$Q$188)</f>
        <v>0</v>
      </c>
      <c r="G1167">
        <f>N(Движение!$R$188)</f>
        <v>0</v>
      </c>
      <c r="H1167">
        <f>Движение!$S$188</f>
        <v>13</v>
      </c>
      <c r="I1167" t="str">
        <f t="shared" si="18"/>
        <v/>
      </c>
    </row>
    <row r="1168" spans="1:9" x14ac:dyDescent="0.3">
      <c r="A1168">
        <v>1167</v>
      </c>
      <c r="B1168">
        <f>Движение!$A$188</f>
        <v>46407</v>
      </c>
      <c r="C1168">
        <f>Движение!$C$188</f>
        <v>0</v>
      </c>
      <c r="D1168" t="s">
        <v>56</v>
      </c>
      <c r="E1168">
        <f>Движение!$T$188</f>
        <v>18</v>
      </c>
      <c r="F1168">
        <f>N(Движение!$U$188)</f>
        <v>0</v>
      </c>
      <c r="G1168">
        <f>N(Движение!$V$188)</f>
        <v>0</v>
      </c>
      <c r="H1168">
        <f>Движение!$W$188</f>
        <v>18</v>
      </c>
      <c r="I1168" t="str">
        <f t="shared" si="18"/>
        <v/>
      </c>
    </row>
    <row r="1169" spans="1:9" x14ac:dyDescent="0.3">
      <c r="A1169">
        <v>1168</v>
      </c>
      <c r="B1169">
        <f>Движение!$A$188</f>
        <v>46407</v>
      </c>
      <c r="C1169">
        <f>Движение!$C$188</f>
        <v>0</v>
      </c>
      <c r="D1169" t="s">
        <v>57</v>
      </c>
      <c r="E1169">
        <f>Движение!$X$188</f>
        <v>21</v>
      </c>
      <c r="F1169">
        <f>N(Движение!$Y$188)</f>
        <v>0</v>
      </c>
      <c r="G1169">
        <f>N(Движение!$Z$188)</f>
        <v>0</v>
      </c>
      <c r="H1169">
        <f>Движение!$AA$188</f>
        <v>21</v>
      </c>
      <c r="I1169" t="str">
        <f t="shared" si="18"/>
        <v/>
      </c>
    </row>
    <row r="1170" spans="1:9" x14ac:dyDescent="0.3">
      <c r="A1170">
        <v>1169</v>
      </c>
      <c r="B1170">
        <f>Движение!$A$188</f>
        <v>46407</v>
      </c>
      <c r="C1170">
        <f>Движение!$C$188</f>
        <v>0</v>
      </c>
      <c r="D1170" t="s">
        <v>59</v>
      </c>
      <c r="E1170">
        <f>Движение!$AB$188</f>
        <v>15</v>
      </c>
      <c r="F1170">
        <f>N(Движение!$AC$188)</f>
        <v>0</v>
      </c>
      <c r="G1170">
        <f>N(Движение!$AD$188)</f>
        <v>0</v>
      </c>
      <c r="H1170">
        <f>Движение!$AE$188</f>
        <v>15</v>
      </c>
      <c r="I1170" t="str">
        <f t="shared" si="18"/>
        <v/>
      </c>
    </row>
    <row r="1171" spans="1:9" x14ac:dyDescent="0.3">
      <c r="A1171">
        <v>1170</v>
      </c>
      <c r="B1171">
        <f>Движение!$A$189</f>
        <v>46408</v>
      </c>
      <c r="C1171">
        <f>Движение!$C$189</f>
        <v>0</v>
      </c>
      <c r="D1171" t="s">
        <v>45</v>
      </c>
      <c r="E1171">
        <f>Движение!$D$189</f>
        <v>26</v>
      </c>
      <c r="F1171">
        <f>N(Движение!$E$189)</f>
        <v>0</v>
      </c>
      <c r="G1171">
        <f>N(Движение!$F$189)</f>
        <v>0</v>
      </c>
      <c r="H1171">
        <f>Движение!$G$189</f>
        <v>26</v>
      </c>
      <c r="I1171" t="str">
        <f t="shared" si="18"/>
        <v/>
      </c>
    </row>
    <row r="1172" spans="1:9" x14ac:dyDescent="0.3">
      <c r="A1172">
        <v>1171</v>
      </c>
      <c r="B1172">
        <f>Движение!$A$189</f>
        <v>46408</v>
      </c>
      <c r="C1172">
        <f>Движение!$C$189</f>
        <v>0</v>
      </c>
      <c r="D1172" t="s">
        <v>49</v>
      </c>
      <c r="E1172">
        <f>Движение!$H$189</f>
        <v>20</v>
      </c>
      <c r="F1172">
        <f>N(Движение!$I$189)</f>
        <v>0</v>
      </c>
      <c r="G1172">
        <f>N(Движение!$J$189)</f>
        <v>0</v>
      </c>
      <c r="H1172">
        <f>Движение!$K$189</f>
        <v>20</v>
      </c>
      <c r="I1172" t="str">
        <f t="shared" si="18"/>
        <v/>
      </c>
    </row>
    <row r="1173" spans="1:9" x14ac:dyDescent="0.3">
      <c r="A1173">
        <v>1172</v>
      </c>
      <c r="B1173">
        <f>Движение!$A$189</f>
        <v>46408</v>
      </c>
      <c r="C1173">
        <f>Движение!$C$189</f>
        <v>0</v>
      </c>
      <c r="D1173" t="s">
        <v>51</v>
      </c>
      <c r="E1173">
        <f>Движение!$L$189</f>
        <v>48</v>
      </c>
      <c r="F1173">
        <f>N(Движение!$M$189)</f>
        <v>0</v>
      </c>
      <c r="G1173">
        <f>N(Движение!$N$189)</f>
        <v>0</v>
      </c>
      <c r="H1173">
        <f>Движение!$O$189</f>
        <v>48</v>
      </c>
      <c r="I1173" t="str">
        <f t="shared" si="18"/>
        <v/>
      </c>
    </row>
    <row r="1174" spans="1:9" x14ac:dyDescent="0.3">
      <c r="A1174">
        <v>1173</v>
      </c>
      <c r="B1174">
        <f>Движение!$A$189</f>
        <v>46408</v>
      </c>
      <c r="C1174">
        <f>Движение!$C$189</f>
        <v>0</v>
      </c>
      <c r="D1174" t="s">
        <v>54</v>
      </c>
      <c r="E1174">
        <f>Движение!$P$189</f>
        <v>13</v>
      </c>
      <c r="F1174">
        <f>N(Движение!$Q$189)</f>
        <v>0</v>
      </c>
      <c r="G1174">
        <f>N(Движение!$R$189)</f>
        <v>0</v>
      </c>
      <c r="H1174">
        <f>Движение!$S$189</f>
        <v>13</v>
      </c>
      <c r="I1174" t="str">
        <f t="shared" si="18"/>
        <v/>
      </c>
    </row>
    <row r="1175" spans="1:9" x14ac:dyDescent="0.3">
      <c r="A1175">
        <v>1174</v>
      </c>
      <c r="B1175">
        <f>Движение!$A$189</f>
        <v>46408</v>
      </c>
      <c r="C1175">
        <f>Движение!$C$189</f>
        <v>0</v>
      </c>
      <c r="D1175" t="s">
        <v>56</v>
      </c>
      <c r="E1175">
        <f>Движение!$T$189</f>
        <v>18</v>
      </c>
      <c r="F1175">
        <f>N(Движение!$U$189)</f>
        <v>0</v>
      </c>
      <c r="G1175">
        <f>N(Движение!$V$189)</f>
        <v>0</v>
      </c>
      <c r="H1175">
        <f>Движение!$W$189</f>
        <v>18</v>
      </c>
      <c r="I1175" t="str">
        <f t="shared" si="18"/>
        <v/>
      </c>
    </row>
    <row r="1176" spans="1:9" x14ac:dyDescent="0.3">
      <c r="A1176">
        <v>1175</v>
      </c>
      <c r="B1176">
        <f>Движение!$A$189</f>
        <v>46408</v>
      </c>
      <c r="C1176">
        <f>Движение!$C$189</f>
        <v>0</v>
      </c>
      <c r="D1176" t="s">
        <v>57</v>
      </c>
      <c r="E1176">
        <f>Движение!$X$189</f>
        <v>21</v>
      </c>
      <c r="F1176">
        <f>N(Движение!$Y$189)</f>
        <v>0</v>
      </c>
      <c r="G1176">
        <f>N(Движение!$Z$189)</f>
        <v>0</v>
      </c>
      <c r="H1176">
        <f>Движение!$AA$189</f>
        <v>21</v>
      </c>
      <c r="I1176" t="str">
        <f t="shared" si="18"/>
        <v/>
      </c>
    </row>
    <row r="1177" spans="1:9" x14ac:dyDescent="0.3">
      <c r="A1177">
        <v>1176</v>
      </c>
      <c r="B1177">
        <f>Движение!$A$189</f>
        <v>46408</v>
      </c>
      <c r="C1177">
        <f>Движение!$C$189</f>
        <v>0</v>
      </c>
      <c r="D1177" t="s">
        <v>59</v>
      </c>
      <c r="E1177">
        <f>Движение!$AB$189</f>
        <v>15</v>
      </c>
      <c r="F1177">
        <f>N(Движение!$AC$189)</f>
        <v>0</v>
      </c>
      <c r="G1177">
        <f>N(Движение!$AD$189)</f>
        <v>0</v>
      </c>
      <c r="H1177">
        <f>Движение!$AE$189</f>
        <v>15</v>
      </c>
      <c r="I1177" t="str">
        <f t="shared" si="18"/>
        <v/>
      </c>
    </row>
    <row r="1178" spans="1:9" x14ac:dyDescent="0.3">
      <c r="A1178">
        <v>1177</v>
      </c>
      <c r="B1178">
        <f>Движение!$A$190</f>
        <v>46409</v>
      </c>
      <c r="C1178">
        <f>Движение!$C$190</f>
        <v>0</v>
      </c>
      <c r="D1178" t="s">
        <v>45</v>
      </c>
      <c r="E1178">
        <f>Движение!$D$190</f>
        <v>26</v>
      </c>
      <c r="F1178">
        <f>N(Движение!$E$190)</f>
        <v>0</v>
      </c>
      <c r="G1178">
        <f>N(Движение!$F$190)</f>
        <v>0</v>
      </c>
      <c r="H1178">
        <f>Движение!$G$190</f>
        <v>26</v>
      </c>
      <c r="I1178" t="str">
        <f t="shared" si="18"/>
        <v/>
      </c>
    </row>
    <row r="1179" spans="1:9" x14ac:dyDescent="0.3">
      <c r="A1179">
        <v>1178</v>
      </c>
      <c r="B1179">
        <f>Движение!$A$190</f>
        <v>46409</v>
      </c>
      <c r="C1179">
        <f>Движение!$C$190</f>
        <v>0</v>
      </c>
      <c r="D1179" t="s">
        <v>49</v>
      </c>
      <c r="E1179">
        <f>Движение!$H$190</f>
        <v>20</v>
      </c>
      <c r="F1179">
        <f>N(Движение!$I$190)</f>
        <v>0</v>
      </c>
      <c r="G1179">
        <f>N(Движение!$J$190)</f>
        <v>0</v>
      </c>
      <c r="H1179">
        <f>Движение!$K$190</f>
        <v>20</v>
      </c>
      <c r="I1179" t="str">
        <f t="shared" si="18"/>
        <v/>
      </c>
    </row>
    <row r="1180" spans="1:9" x14ac:dyDescent="0.3">
      <c r="A1180">
        <v>1179</v>
      </c>
      <c r="B1180">
        <f>Движение!$A$190</f>
        <v>46409</v>
      </c>
      <c r="C1180">
        <f>Движение!$C$190</f>
        <v>0</v>
      </c>
      <c r="D1180" t="s">
        <v>51</v>
      </c>
      <c r="E1180">
        <f>Движение!$L$190</f>
        <v>48</v>
      </c>
      <c r="F1180">
        <f>N(Движение!$M$190)</f>
        <v>0</v>
      </c>
      <c r="G1180">
        <f>N(Движение!$N$190)</f>
        <v>0</v>
      </c>
      <c r="H1180">
        <f>Движение!$O$190</f>
        <v>48</v>
      </c>
      <c r="I1180" t="str">
        <f t="shared" si="18"/>
        <v/>
      </c>
    </row>
    <row r="1181" spans="1:9" x14ac:dyDescent="0.3">
      <c r="A1181">
        <v>1180</v>
      </c>
      <c r="B1181">
        <f>Движение!$A$190</f>
        <v>46409</v>
      </c>
      <c r="C1181">
        <f>Движение!$C$190</f>
        <v>0</v>
      </c>
      <c r="D1181" t="s">
        <v>54</v>
      </c>
      <c r="E1181">
        <f>Движение!$P$190</f>
        <v>13</v>
      </c>
      <c r="F1181">
        <f>N(Движение!$Q$190)</f>
        <v>0</v>
      </c>
      <c r="G1181">
        <f>N(Движение!$R$190)</f>
        <v>0</v>
      </c>
      <c r="H1181">
        <f>Движение!$S$190</f>
        <v>13</v>
      </c>
      <c r="I1181" t="str">
        <f t="shared" si="18"/>
        <v/>
      </c>
    </row>
    <row r="1182" spans="1:9" x14ac:dyDescent="0.3">
      <c r="A1182">
        <v>1181</v>
      </c>
      <c r="B1182">
        <f>Движение!$A$190</f>
        <v>46409</v>
      </c>
      <c r="C1182">
        <f>Движение!$C$190</f>
        <v>0</v>
      </c>
      <c r="D1182" t="s">
        <v>56</v>
      </c>
      <c r="E1182">
        <f>Движение!$T$190</f>
        <v>18</v>
      </c>
      <c r="F1182">
        <f>N(Движение!$U$190)</f>
        <v>0</v>
      </c>
      <c r="G1182">
        <f>N(Движение!$V$190)</f>
        <v>0</v>
      </c>
      <c r="H1182">
        <f>Движение!$W$190</f>
        <v>18</v>
      </c>
      <c r="I1182" t="str">
        <f t="shared" si="18"/>
        <v/>
      </c>
    </row>
    <row r="1183" spans="1:9" x14ac:dyDescent="0.3">
      <c r="A1183">
        <v>1182</v>
      </c>
      <c r="B1183">
        <f>Движение!$A$190</f>
        <v>46409</v>
      </c>
      <c r="C1183">
        <f>Движение!$C$190</f>
        <v>0</v>
      </c>
      <c r="D1183" t="s">
        <v>57</v>
      </c>
      <c r="E1183">
        <f>Движение!$X$190</f>
        <v>21</v>
      </c>
      <c r="F1183">
        <f>N(Движение!$Y$190)</f>
        <v>0</v>
      </c>
      <c r="G1183">
        <f>N(Движение!$Z$190)</f>
        <v>0</v>
      </c>
      <c r="H1183">
        <f>Движение!$AA$190</f>
        <v>21</v>
      </c>
      <c r="I1183" t="str">
        <f t="shared" si="18"/>
        <v/>
      </c>
    </row>
    <row r="1184" spans="1:9" x14ac:dyDescent="0.3">
      <c r="A1184">
        <v>1183</v>
      </c>
      <c r="B1184">
        <f>Движение!$A$190</f>
        <v>46409</v>
      </c>
      <c r="C1184">
        <f>Движение!$C$190</f>
        <v>0</v>
      </c>
      <c r="D1184" t="s">
        <v>59</v>
      </c>
      <c r="E1184">
        <f>Движение!$AB$190</f>
        <v>15</v>
      </c>
      <c r="F1184">
        <f>N(Движение!$AC$190)</f>
        <v>0</v>
      </c>
      <c r="G1184">
        <f>N(Движение!$AD$190)</f>
        <v>0</v>
      </c>
      <c r="H1184">
        <f>Движение!$AE$190</f>
        <v>15</v>
      </c>
      <c r="I1184" t="str">
        <f t="shared" si="18"/>
        <v/>
      </c>
    </row>
    <row r="1185" spans="1:9" x14ac:dyDescent="0.3">
      <c r="A1185">
        <v>1184</v>
      </c>
      <c r="B1185">
        <f>Движение!$A$191</f>
        <v>46410</v>
      </c>
      <c r="C1185">
        <f>Движение!$C$191</f>
        <v>0</v>
      </c>
      <c r="D1185" t="s">
        <v>45</v>
      </c>
      <c r="E1185">
        <f>Движение!$D$191</f>
        <v>26</v>
      </c>
      <c r="F1185">
        <f>N(Движение!$E$191)</f>
        <v>0</v>
      </c>
      <c r="G1185">
        <f>N(Движение!$F$191)</f>
        <v>0</v>
      </c>
      <c r="H1185">
        <f>Движение!$G$191</f>
        <v>26</v>
      </c>
      <c r="I1185" t="str">
        <f t="shared" si="18"/>
        <v/>
      </c>
    </row>
    <row r="1186" spans="1:9" x14ac:dyDescent="0.3">
      <c r="A1186">
        <v>1185</v>
      </c>
      <c r="B1186">
        <f>Движение!$A$191</f>
        <v>46410</v>
      </c>
      <c r="C1186">
        <f>Движение!$C$191</f>
        <v>0</v>
      </c>
      <c r="D1186" t="s">
        <v>49</v>
      </c>
      <c r="E1186">
        <f>Движение!$H$191</f>
        <v>20</v>
      </c>
      <c r="F1186">
        <f>N(Движение!$I$191)</f>
        <v>0</v>
      </c>
      <c r="G1186">
        <f>N(Движение!$J$191)</f>
        <v>0</v>
      </c>
      <c r="H1186">
        <f>Движение!$K$191</f>
        <v>20</v>
      </c>
      <c r="I1186" t="str">
        <f t="shared" si="18"/>
        <v/>
      </c>
    </row>
    <row r="1187" spans="1:9" x14ac:dyDescent="0.3">
      <c r="A1187">
        <v>1186</v>
      </c>
      <c r="B1187">
        <f>Движение!$A$191</f>
        <v>46410</v>
      </c>
      <c r="C1187">
        <f>Движение!$C$191</f>
        <v>0</v>
      </c>
      <c r="D1187" t="s">
        <v>51</v>
      </c>
      <c r="E1187">
        <f>Движение!$L$191</f>
        <v>48</v>
      </c>
      <c r="F1187">
        <f>N(Движение!$M$191)</f>
        <v>0</v>
      </c>
      <c r="G1187">
        <f>N(Движение!$N$191)</f>
        <v>0</v>
      </c>
      <c r="H1187">
        <f>Движение!$O$191</f>
        <v>48</v>
      </c>
      <c r="I1187" t="str">
        <f t="shared" si="18"/>
        <v/>
      </c>
    </row>
    <row r="1188" spans="1:9" x14ac:dyDescent="0.3">
      <c r="A1188">
        <v>1187</v>
      </c>
      <c r="B1188">
        <f>Движение!$A$191</f>
        <v>46410</v>
      </c>
      <c r="C1188">
        <f>Движение!$C$191</f>
        <v>0</v>
      </c>
      <c r="D1188" t="s">
        <v>54</v>
      </c>
      <c r="E1188">
        <f>Движение!$P$191</f>
        <v>13</v>
      </c>
      <c r="F1188">
        <f>N(Движение!$Q$191)</f>
        <v>0</v>
      </c>
      <c r="G1188">
        <f>N(Движение!$R$191)</f>
        <v>0</v>
      </c>
      <c r="H1188">
        <f>Движение!$S$191</f>
        <v>13</v>
      </c>
      <c r="I1188" t="str">
        <f t="shared" si="18"/>
        <v/>
      </c>
    </row>
    <row r="1189" spans="1:9" x14ac:dyDescent="0.3">
      <c r="A1189">
        <v>1188</v>
      </c>
      <c r="B1189">
        <f>Движение!$A$191</f>
        <v>46410</v>
      </c>
      <c r="C1189">
        <f>Движение!$C$191</f>
        <v>0</v>
      </c>
      <c r="D1189" t="s">
        <v>56</v>
      </c>
      <c r="E1189">
        <f>Движение!$T$191</f>
        <v>18</v>
      </c>
      <c r="F1189">
        <f>N(Движение!$U$191)</f>
        <v>0</v>
      </c>
      <c r="G1189">
        <f>N(Движение!$V$191)</f>
        <v>0</v>
      </c>
      <c r="H1189">
        <f>Движение!$W$191</f>
        <v>18</v>
      </c>
      <c r="I1189" t="str">
        <f t="shared" si="18"/>
        <v/>
      </c>
    </row>
    <row r="1190" spans="1:9" x14ac:dyDescent="0.3">
      <c r="A1190">
        <v>1189</v>
      </c>
      <c r="B1190">
        <f>Движение!$A$191</f>
        <v>46410</v>
      </c>
      <c r="C1190">
        <f>Движение!$C$191</f>
        <v>0</v>
      </c>
      <c r="D1190" t="s">
        <v>57</v>
      </c>
      <c r="E1190">
        <f>Движение!$X$191</f>
        <v>21</v>
      </c>
      <c r="F1190">
        <f>N(Движение!$Y$191)</f>
        <v>0</v>
      </c>
      <c r="G1190">
        <f>N(Движение!$Z$191)</f>
        <v>0</v>
      </c>
      <c r="H1190">
        <f>Движение!$AA$191</f>
        <v>21</v>
      </c>
      <c r="I1190" t="str">
        <f t="shared" si="18"/>
        <v/>
      </c>
    </row>
    <row r="1191" spans="1:9" x14ac:dyDescent="0.3">
      <c r="A1191">
        <v>1190</v>
      </c>
      <c r="B1191">
        <f>Движение!$A$191</f>
        <v>46410</v>
      </c>
      <c r="C1191">
        <f>Движение!$C$191</f>
        <v>0</v>
      </c>
      <c r="D1191" t="s">
        <v>59</v>
      </c>
      <c r="E1191">
        <f>Движение!$AB$191</f>
        <v>15</v>
      </c>
      <c r="F1191">
        <f>N(Движение!$AC$191)</f>
        <v>0</v>
      </c>
      <c r="G1191">
        <f>N(Движение!$AD$191)</f>
        <v>0</v>
      </c>
      <c r="H1191">
        <f>Движение!$AE$191</f>
        <v>15</v>
      </c>
      <c r="I1191" t="str">
        <f t="shared" si="18"/>
        <v/>
      </c>
    </row>
    <row r="1192" spans="1:9" x14ac:dyDescent="0.3">
      <c r="A1192">
        <v>1191</v>
      </c>
      <c r="B1192">
        <f>Движение!$A$192</f>
        <v>46411</v>
      </c>
      <c r="C1192">
        <f>Движение!$C$192</f>
        <v>0</v>
      </c>
      <c r="D1192" t="s">
        <v>45</v>
      </c>
      <c r="E1192">
        <f>Движение!$D$192</f>
        <v>26</v>
      </c>
      <c r="F1192">
        <f>N(Движение!$E$192)</f>
        <v>0</v>
      </c>
      <c r="G1192">
        <f>N(Движение!$F$192)</f>
        <v>0</v>
      </c>
      <c r="H1192">
        <f>Движение!$G$192</f>
        <v>26</v>
      </c>
      <c r="I1192" t="str">
        <f t="shared" si="18"/>
        <v/>
      </c>
    </row>
    <row r="1193" spans="1:9" x14ac:dyDescent="0.3">
      <c r="A1193">
        <v>1192</v>
      </c>
      <c r="B1193">
        <f>Движение!$A$192</f>
        <v>46411</v>
      </c>
      <c r="C1193">
        <f>Движение!$C$192</f>
        <v>0</v>
      </c>
      <c r="D1193" t="s">
        <v>49</v>
      </c>
      <c r="E1193">
        <f>Движение!$H$192</f>
        <v>20</v>
      </c>
      <c r="F1193">
        <f>N(Движение!$I$192)</f>
        <v>0</v>
      </c>
      <c r="G1193">
        <f>N(Движение!$J$192)</f>
        <v>0</v>
      </c>
      <c r="H1193">
        <f>Движение!$K$192</f>
        <v>20</v>
      </c>
      <c r="I1193" t="str">
        <f t="shared" si="18"/>
        <v/>
      </c>
    </row>
    <row r="1194" spans="1:9" x14ac:dyDescent="0.3">
      <c r="A1194">
        <v>1193</v>
      </c>
      <c r="B1194">
        <f>Движение!$A$192</f>
        <v>46411</v>
      </c>
      <c r="C1194">
        <f>Движение!$C$192</f>
        <v>0</v>
      </c>
      <c r="D1194" t="s">
        <v>51</v>
      </c>
      <c r="E1194">
        <f>Движение!$L$192</f>
        <v>48</v>
      </c>
      <c r="F1194">
        <f>N(Движение!$M$192)</f>
        <v>0</v>
      </c>
      <c r="G1194">
        <f>N(Движение!$N$192)</f>
        <v>0</v>
      </c>
      <c r="H1194">
        <f>Движение!$O$192</f>
        <v>48</v>
      </c>
      <c r="I1194" t="str">
        <f t="shared" si="18"/>
        <v/>
      </c>
    </row>
    <row r="1195" spans="1:9" x14ac:dyDescent="0.3">
      <c r="A1195">
        <v>1194</v>
      </c>
      <c r="B1195">
        <f>Движение!$A$192</f>
        <v>46411</v>
      </c>
      <c r="C1195">
        <f>Движение!$C$192</f>
        <v>0</v>
      </c>
      <c r="D1195" t="s">
        <v>54</v>
      </c>
      <c r="E1195">
        <f>Движение!$P$192</f>
        <v>13</v>
      </c>
      <c r="F1195">
        <f>N(Движение!$Q$192)</f>
        <v>0</v>
      </c>
      <c r="G1195">
        <f>N(Движение!$R$192)</f>
        <v>0</v>
      </c>
      <c r="H1195">
        <f>Движение!$S$192</f>
        <v>13</v>
      </c>
      <c r="I1195" t="str">
        <f t="shared" si="18"/>
        <v/>
      </c>
    </row>
    <row r="1196" spans="1:9" x14ac:dyDescent="0.3">
      <c r="A1196">
        <v>1195</v>
      </c>
      <c r="B1196">
        <f>Движение!$A$192</f>
        <v>46411</v>
      </c>
      <c r="C1196">
        <f>Движение!$C$192</f>
        <v>0</v>
      </c>
      <c r="D1196" t="s">
        <v>56</v>
      </c>
      <c r="E1196">
        <f>Движение!$T$192</f>
        <v>18</v>
      </c>
      <c r="F1196">
        <f>N(Движение!$U$192)</f>
        <v>0</v>
      </c>
      <c r="G1196">
        <f>N(Движение!$V$192)</f>
        <v>0</v>
      </c>
      <c r="H1196">
        <f>Движение!$W$192</f>
        <v>18</v>
      </c>
      <c r="I1196" t="str">
        <f t="shared" si="18"/>
        <v/>
      </c>
    </row>
    <row r="1197" spans="1:9" x14ac:dyDescent="0.3">
      <c r="A1197">
        <v>1196</v>
      </c>
      <c r="B1197">
        <f>Движение!$A$192</f>
        <v>46411</v>
      </c>
      <c r="C1197">
        <f>Движение!$C$192</f>
        <v>0</v>
      </c>
      <c r="D1197" t="s">
        <v>57</v>
      </c>
      <c r="E1197">
        <f>Движение!$X$192</f>
        <v>21</v>
      </c>
      <c r="F1197">
        <f>N(Движение!$Y$192)</f>
        <v>0</v>
      </c>
      <c r="G1197">
        <f>N(Движение!$Z$192)</f>
        <v>0</v>
      </c>
      <c r="H1197">
        <f>Движение!$AA$192</f>
        <v>21</v>
      </c>
      <c r="I1197" t="str">
        <f t="shared" si="18"/>
        <v/>
      </c>
    </row>
    <row r="1198" spans="1:9" x14ac:dyDescent="0.3">
      <c r="A1198">
        <v>1197</v>
      </c>
      <c r="B1198">
        <f>Движение!$A$192</f>
        <v>46411</v>
      </c>
      <c r="C1198">
        <f>Движение!$C$192</f>
        <v>0</v>
      </c>
      <c r="D1198" t="s">
        <v>59</v>
      </c>
      <c r="E1198">
        <f>Движение!$AB$192</f>
        <v>15</v>
      </c>
      <c r="F1198">
        <f>N(Движение!$AC$192)</f>
        <v>0</v>
      </c>
      <c r="G1198">
        <f>N(Движение!$AD$192)</f>
        <v>0</v>
      </c>
      <c r="H1198">
        <f>Движение!$AE$192</f>
        <v>15</v>
      </c>
      <c r="I1198" t="str">
        <f t="shared" si="18"/>
        <v/>
      </c>
    </row>
    <row r="1199" spans="1:9" x14ac:dyDescent="0.3">
      <c r="A1199">
        <v>1198</v>
      </c>
      <c r="B1199">
        <f>Движение!$A$193</f>
        <v>46412</v>
      </c>
      <c r="C1199">
        <f>Движение!$C$193</f>
        <v>0</v>
      </c>
      <c r="D1199" t="s">
        <v>45</v>
      </c>
      <c r="E1199">
        <f>Движение!$D$193</f>
        <v>26</v>
      </c>
      <c r="F1199">
        <f>N(Движение!$E$193)</f>
        <v>0</v>
      </c>
      <c r="G1199">
        <f>N(Движение!$F$193)</f>
        <v>0</v>
      </c>
      <c r="H1199">
        <f>Движение!$G$193</f>
        <v>26</v>
      </c>
      <c r="I1199" t="str">
        <f t="shared" si="18"/>
        <v/>
      </c>
    </row>
    <row r="1200" spans="1:9" x14ac:dyDescent="0.3">
      <c r="A1200">
        <v>1199</v>
      </c>
      <c r="B1200">
        <f>Движение!$A$193</f>
        <v>46412</v>
      </c>
      <c r="C1200">
        <f>Движение!$C$193</f>
        <v>0</v>
      </c>
      <c r="D1200" t="s">
        <v>49</v>
      </c>
      <c r="E1200">
        <f>Движение!$H$193</f>
        <v>20</v>
      </c>
      <c r="F1200">
        <f>N(Движение!$I$193)</f>
        <v>0</v>
      </c>
      <c r="G1200">
        <f>N(Движение!$J$193)</f>
        <v>0</v>
      </c>
      <c r="H1200">
        <f>Движение!$K$193</f>
        <v>20</v>
      </c>
      <c r="I1200" t="str">
        <f t="shared" si="18"/>
        <v/>
      </c>
    </row>
    <row r="1201" spans="1:9" x14ac:dyDescent="0.3">
      <c r="A1201">
        <v>1200</v>
      </c>
      <c r="B1201">
        <f>Движение!$A$193</f>
        <v>46412</v>
      </c>
      <c r="C1201">
        <f>Движение!$C$193</f>
        <v>0</v>
      </c>
      <c r="D1201" t="s">
        <v>51</v>
      </c>
      <c r="E1201">
        <f>Движение!$L$193</f>
        <v>48</v>
      </c>
      <c r="F1201">
        <f>N(Движение!$M$193)</f>
        <v>0</v>
      </c>
      <c r="G1201">
        <f>N(Движение!$N$193)</f>
        <v>0</v>
      </c>
      <c r="H1201">
        <f>Движение!$O$193</f>
        <v>48</v>
      </c>
      <c r="I1201" t="str">
        <f t="shared" si="18"/>
        <v/>
      </c>
    </row>
    <row r="1202" spans="1:9" x14ac:dyDescent="0.3">
      <c r="A1202">
        <v>1201</v>
      </c>
      <c r="B1202">
        <f>Движение!$A$193</f>
        <v>46412</v>
      </c>
      <c r="C1202">
        <f>Движение!$C$193</f>
        <v>0</v>
      </c>
      <c r="D1202" t="s">
        <v>54</v>
      </c>
      <c r="E1202">
        <f>Движение!$P$193</f>
        <v>13</v>
      </c>
      <c r="F1202">
        <f>N(Движение!$Q$193)</f>
        <v>0</v>
      </c>
      <c r="G1202">
        <f>N(Движение!$R$193)</f>
        <v>0</v>
      </c>
      <c r="H1202">
        <f>Движение!$S$193</f>
        <v>13</v>
      </c>
      <c r="I1202" t="str">
        <f t="shared" si="18"/>
        <v/>
      </c>
    </row>
    <row r="1203" spans="1:9" x14ac:dyDescent="0.3">
      <c r="A1203">
        <v>1202</v>
      </c>
      <c r="B1203">
        <f>Движение!$A$193</f>
        <v>46412</v>
      </c>
      <c r="C1203">
        <f>Движение!$C$193</f>
        <v>0</v>
      </c>
      <c r="D1203" t="s">
        <v>56</v>
      </c>
      <c r="E1203">
        <f>Движение!$T$193</f>
        <v>18</v>
      </c>
      <c r="F1203">
        <f>N(Движение!$U$193)</f>
        <v>0</v>
      </c>
      <c r="G1203">
        <f>N(Движение!$V$193)</f>
        <v>0</v>
      </c>
      <c r="H1203">
        <f>Движение!$W$193</f>
        <v>18</v>
      </c>
      <c r="I1203" t="str">
        <f t="shared" si="18"/>
        <v/>
      </c>
    </row>
    <row r="1204" spans="1:9" x14ac:dyDescent="0.3">
      <c r="A1204">
        <v>1203</v>
      </c>
      <c r="B1204">
        <f>Движение!$A$193</f>
        <v>46412</v>
      </c>
      <c r="C1204">
        <f>Движение!$C$193</f>
        <v>0</v>
      </c>
      <c r="D1204" t="s">
        <v>57</v>
      </c>
      <c r="E1204">
        <f>Движение!$X$193</f>
        <v>21</v>
      </c>
      <c r="F1204">
        <f>N(Движение!$Y$193)</f>
        <v>0</v>
      </c>
      <c r="G1204">
        <f>N(Движение!$Z$193)</f>
        <v>0</v>
      </c>
      <c r="H1204">
        <f>Движение!$AA$193</f>
        <v>21</v>
      </c>
      <c r="I1204" t="str">
        <f t="shared" si="18"/>
        <v/>
      </c>
    </row>
    <row r="1205" spans="1:9" x14ac:dyDescent="0.3">
      <c r="A1205">
        <v>1204</v>
      </c>
      <c r="B1205">
        <f>Движение!$A$193</f>
        <v>46412</v>
      </c>
      <c r="C1205">
        <f>Движение!$C$193</f>
        <v>0</v>
      </c>
      <c r="D1205" t="s">
        <v>59</v>
      </c>
      <c r="E1205">
        <f>Движение!$AB$193</f>
        <v>15</v>
      </c>
      <c r="F1205">
        <f>N(Движение!$AC$193)</f>
        <v>0</v>
      </c>
      <c r="G1205">
        <f>N(Движение!$AD$193)</f>
        <v>0</v>
      </c>
      <c r="H1205">
        <f>Движение!$AE$193</f>
        <v>15</v>
      </c>
      <c r="I1205" t="str">
        <f t="shared" si="18"/>
        <v/>
      </c>
    </row>
    <row r="1206" spans="1:9" x14ac:dyDescent="0.3">
      <c r="A1206">
        <v>1205</v>
      </c>
      <c r="B1206">
        <f>Движение!$A$194</f>
        <v>46413</v>
      </c>
      <c r="C1206">
        <f>Движение!$C$194</f>
        <v>0</v>
      </c>
      <c r="D1206" t="s">
        <v>45</v>
      </c>
      <c r="E1206">
        <f>Движение!$D$194</f>
        <v>26</v>
      </c>
      <c r="F1206">
        <f>N(Движение!$E$194)</f>
        <v>0</v>
      </c>
      <c r="G1206">
        <f>N(Движение!$F$194)</f>
        <v>0</v>
      </c>
      <c r="H1206">
        <f>Движение!$G$194</f>
        <v>26</v>
      </c>
      <c r="I1206" t="str">
        <f t="shared" si="18"/>
        <v/>
      </c>
    </row>
    <row r="1207" spans="1:9" x14ac:dyDescent="0.3">
      <c r="A1207">
        <v>1206</v>
      </c>
      <c r="B1207">
        <f>Движение!$A$194</f>
        <v>46413</v>
      </c>
      <c r="C1207">
        <f>Движение!$C$194</f>
        <v>0</v>
      </c>
      <c r="D1207" t="s">
        <v>49</v>
      </c>
      <c r="E1207">
        <f>Движение!$H$194</f>
        <v>20</v>
      </c>
      <c r="F1207">
        <f>N(Движение!$I$194)</f>
        <v>0</v>
      </c>
      <c r="G1207">
        <f>N(Движение!$J$194)</f>
        <v>0</v>
      </c>
      <c r="H1207">
        <f>Движение!$K$194</f>
        <v>20</v>
      </c>
      <c r="I1207" t="str">
        <f t="shared" si="18"/>
        <v/>
      </c>
    </row>
    <row r="1208" spans="1:9" x14ac:dyDescent="0.3">
      <c r="A1208">
        <v>1207</v>
      </c>
      <c r="B1208">
        <f>Движение!$A$194</f>
        <v>46413</v>
      </c>
      <c r="C1208">
        <f>Движение!$C$194</f>
        <v>0</v>
      </c>
      <c r="D1208" t="s">
        <v>51</v>
      </c>
      <c r="E1208">
        <f>Движение!$L$194</f>
        <v>48</v>
      </c>
      <c r="F1208">
        <f>N(Движение!$M$194)</f>
        <v>0</v>
      </c>
      <c r="G1208">
        <f>N(Движение!$N$194)</f>
        <v>0</v>
      </c>
      <c r="H1208">
        <f>Движение!$O$194</f>
        <v>48</v>
      </c>
      <c r="I1208" t="str">
        <f t="shared" si="18"/>
        <v/>
      </c>
    </row>
    <row r="1209" spans="1:9" x14ac:dyDescent="0.3">
      <c r="A1209">
        <v>1208</v>
      </c>
      <c r="B1209">
        <f>Движение!$A$194</f>
        <v>46413</v>
      </c>
      <c r="C1209">
        <f>Движение!$C$194</f>
        <v>0</v>
      </c>
      <c r="D1209" t="s">
        <v>54</v>
      </c>
      <c r="E1209">
        <f>Движение!$P$194</f>
        <v>13</v>
      </c>
      <c r="F1209">
        <f>N(Движение!$Q$194)</f>
        <v>0</v>
      </c>
      <c r="G1209">
        <f>N(Движение!$R$194)</f>
        <v>0</v>
      </c>
      <c r="H1209">
        <f>Движение!$S$194</f>
        <v>13</v>
      </c>
      <c r="I1209" t="str">
        <f t="shared" si="18"/>
        <v/>
      </c>
    </row>
    <row r="1210" spans="1:9" x14ac:dyDescent="0.3">
      <c r="A1210">
        <v>1209</v>
      </c>
      <c r="B1210">
        <f>Движение!$A$194</f>
        <v>46413</v>
      </c>
      <c r="C1210">
        <f>Движение!$C$194</f>
        <v>0</v>
      </c>
      <c r="D1210" t="s">
        <v>56</v>
      </c>
      <c r="E1210">
        <f>Движение!$T$194</f>
        <v>18</v>
      </c>
      <c r="F1210">
        <f>N(Движение!$U$194)</f>
        <v>0</v>
      </c>
      <c r="G1210">
        <f>N(Движение!$V$194)</f>
        <v>0</v>
      </c>
      <c r="H1210">
        <f>Движение!$W$194</f>
        <v>18</v>
      </c>
      <c r="I1210" t="str">
        <f t="shared" si="18"/>
        <v/>
      </c>
    </row>
    <row r="1211" spans="1:9" x14ac:dyDescent="0.3">
      <c r="A1211">
        <v>1210</v>
      </c>
      <c r="B1211">
        <f>Движение!$A$194</f>
        <v>46413</v>
      </c>
      <c r="C1211">
        <f>Движение!$C$194</f>
        <v>0</v>
      </c>
      <c r="D1211" t="s">
        <v>57</v>
      </c>
      <c r="E1211">
        <f>Движение!$X$194</f>
        <v>21</v>
      </c>
      <c r="F1211">
        <f>N(Движение!$Y$194)</f>
        <v>0</v>
      </c>
      <c r="G1211">
        <f>N(Движение!$Z$194)</f>
        <v>0</v>
      </c>
      <c r="H1211">
        <f>Движение!$AA$194</f>
        <v>21</v>
      </c>
      <c r="I1211" t="str">
        <f t="shared" si="18"/>
        <v/>
      </c>
    </row>
    <row r="1212" spans="1:9" x14ac:dyDescent="0.3">
      <c r="A1212">
        <v>1211</v>
      </c>
      <c r="B1212">
        <f>Движение!$A$194</f>
        <v>46413</v>
      </c>
      <c r="C1212">
        <f>Движение!$C$194</f>
        <v>0</v>
      </c>
      <c r="D1212" t="s">
        <v>59</v>
      </c>
      <c r="E1212">
        <f>Движение!$AB$194</f>
        <v>15</v>
      </c>
      <c r="F1212">
        <f>N(Движение!$AC$194)</f>
        <v>0</v>
      </c>
      <c r="G1212">
        <f>N(Движение!$AD$194)</f>
        <v>0</v>
      </c>
      <c r="H1212">
        <f>Движение!$AE$194</f>
        <v>15</v>
      </c>
      <c r="I1212" t="str">
        <f t="shared" si="18"/>
        <v/>
      </c>
    </row>
    <row r="1213" spans="1:9" x14ac:dyDescent="0.3">
      <c r="A1213">
        <v>1212</v>
      </c>
      <c r="B1213">
        <f>Движение!$A$195</f>
        <v>46414</v>
      </c>
      <c r="C1213">
        <f>Движение!$C$195</f>
        <v>0</v>
      </c>
      <c r="D1213" t="s">
        <v>45</v>
      </c>
      <c r="E1213">
        <f>Движение!$D$195</f>
        <v>26</v>
      </c>
      <c r="F1213">
        <f>N(Движение!$E$195)</f>
        <v>0</v>
      </c>
      <c r="G1213">
        <f>N(Движение!$F$195)</f>
        <v>0</v>
      </c>
      <c r="H1213">
        <f>Движение!$G$195</f>
        <v>26</v>
      </c>
      <c r="I1213" t="str">
        <f t="shared" si="18"/>
        <v/>
      </c>
    </row>
    <row r="1214" spans="1:9" x14ac:dyDescent="0.3">
      <c r="A1214">
        <v>1213</v>
      </c>
      <c r="B1214">
        <f>Движение!$A$195</f>
        <v>46414</v>
      </c>
      <c r="C1214">
        <f>Движение!$C$195</f>
        <v>0</v>
      </c>
      <c r="D1214" t="s">
        <v>49</v>
      </c>
      <c r="E1214">
        <f>Движение!$H$195</f>
        <v>20</v>
      </c>
      <c r="F1214">
        <f>N(Движение!$I$195)</f>
        <v>0</v>
      </c>
      <c r="G1214">
        <f>N(Движение!$J$195)</f>
        <v>0</v>
      </c>
      <c r="H1214">
        <f>Движение!$K$195</f>
        <v>20</v>
      </c>
      <c r="I1214" t="str">
        <f t="shared" si="18"/>
        <v/>
      </c>
    </row>
    <row r="1215" spans="1:9" x14ac:dyDescent="0.3">
      <c r="A1215">
        <v>1214</v>
      </c>
      <c r="B1215">
        <f>Движение!$A$195</f>
        <v>46414</v>
      </c>
      <c r="C1215">
        <f>Движение!$C$195</f>
        <v>0</v>
      </c>
      <c r="D1215" t="s">
        <v>51</v>
      </c>
      <c r="E1215">
        <f>Движение!$L$195</f>
        <v>48</v>
      </c>
      <c r="F1215">
        <f>N(Движение!$M$195)</f>
        <v>0</v>
      </c>
      <c r="G1215">
        <f>N(Движение!$N$195)</f>
        <v>0</v>
      </c>
      <c r="H1215">
        <f>Движение!$O$195</f>
        <v>48</v>
      </c>
      <c r="I1215" t="str">
        <f t="shared" si="18"/>
        <v/>
      </c>
    </row>
    <row r="1216" spans="1:9" x14ac:dyDescent="0.3">
      <c r="A1216">
        <v>1215</v>
      </c>
      <c r="B1216">
        <f>Движение!$A$195</f>
        <v>46414</v>
      </c>
      <c r="C1216">
        <f>Движение!$C$195</f>
        <v>0</v>
      </c>
      <c r="D1216" t="s">
        <v>54</v>
      </c>
      <c r="E1216">
        <f>Движение!$P$195</f>
        <v>13</v>
      </c>
      <c r="F1216">
        <f>N(Движение!$Q$195)</f>
        <v>0</v>
      </c>
      <c r="G1216">
        <f>N(Движение!$R$195)</f>
        <v>0</v>
      </c>
      <c r="H1216">
        <f>Движение!$S$195</f>
        <v>13</v>
      </c>
      <c r="I1216" t="str">
        <f t="shared" si="18"/>
        <v/>
      </c>
    </row>
    <row r="1217" spans="1:9" x14ac:dyDescent="0.3">
      <c r="A1217">
        <v>1216</v>
      </c>
      <c r="B1217">
        <f>Движение!$A$195</f>
        <v>46414</v>
      </c>
      <c r="C1217">
        <f>Движение!$C$195</f>
        <v>0</v>
      </c>
      <c r="D1217" t="s">
        <v>56</v>
      </c>
      <c r="E1217">
        <f>Движение!$T$195</f>
        <v>18</v>
      </c>
      <c r="F1217">
        <f>N(Движение!$U$195)</f>
        <v>0</v>
      </c>
      <c r="G1217">
        <f>N(Движение!$V$195)</f>
        <v>0</v>
      </c>
      <c r="H1217">
        <f>Движение!$W$195</f>
        <v>18</v>
      </c>
      <c r="I1217" t="str">
        <f t="shared" si="18"/>
        <v/>
      </c>
    </row>
    <row r="1218" spans="1:9" x14ac:dyDescent="0.3">
      <c r="A1218">
        <v>1217</v>
      </c>
      <c r="B1218">
        <f>Движение!$A$195</f>
        <v>46414</v>
      </c>
      <c r="C1218">
        <f>Движение!$C$195</f>
        <v>0</v>
      </c>
      <c r="D1218" t="s">
        <v>57</v>
      </c>
      <c r="E1218">
        <f>Движение!$X$195</f>
        <v>21</v>
      </c>
      <c r="F1218">
        <f>N(Движение!$Y$195)</f>
        <v>0</v>
      </c>
      <c r="G1218">
        <f>N(Движение!$Z$195)</f>
        <v>0</v>
      </c>
      <c r="H1218">
        <f>Движение!$AA$195</f>
        <v>21</v>
      </c>
      <c r="I1218" t="str">
        <f t="shared" ref="I1218:I1281" si="19">IF($F1218&gt;0,TEXT($B1218,"dd.mm")&amp;"_"&amp;$D1218,"")</f>
        <v/>
      </c>
    </row>
    <row r="1219" spans="1:9" x14ac:dyDescent="0.3">
      <c r="A1219">
        <v>1218</v>
      </c>
      <c r="B1219">
        <f>Движение!$A$195</f>
        <v>46414</v>
      </c>
      <c r="C1219">
        <f>Движение!$C$195</f>
        <v>0</v>
      </c>
      <c r="D1219" t="s">
        <v>59</v>
      </c>
      <c r="E1219">
        <f>Движение!$AB$195</f>
        <v>15</v>
      </c>
      <c r="F1219">
        <f>N(Движение!$AC$195)</f>
        <v>0</v>
      </c>
      <c r="G1219">
        <f>N(Движение!$AD$195)</f>
        <v>0</v>
      </c>
      <c r="H1219">
        <f>Движение!$AE$195</f>
        <v>15</v>
      </c>
      <c r="I1219" t="str">
        <f t="shared" si="19"/>
        <v/>
      </c>
    </row>
    <row r="1220" spans="1:9" x14ac:dyDescent="0.3">
      <c r="A1220">
        <v>1219</v>
      </c>
      <c r="B1220">
        <f>Движение!$A$196</f>
        <v>46415</v>
      </c>
      <c r="C1220">
        <f>Движение!$C$196</f>
        <v>0</v>
      </c>
      <c r="D1220" t="s">
        <v>45</v>
      </c>
      <c r="E1220">
        <f>Движение!$D$196</f>
        <v>26</v>
      </c>
      <c r="F1220">
        <f>N(Движение!$E$196)</f>
        <v>0</v>
      </c>
      <c r="G1220">
        <f>N(Движение!$F$196)</f>
        <v>0</v>
      </c>
      <c r="H1220">
        <f>Движение!$G$196</f>
        <v>26</v>
      </c>
      <c r="I1220" t="str">
        <f t="shared" si="19"/>
        <v/>
      </c>
    </row>
    <row r="1221" spans="1:9" x14ac:dyDescent="0.3">
      <c r="A1221">
        <v>1220</v>
      </c>
      <c r="B1221">
        <f>Движение!$A$196</f>
        <v>46415</v>
      </c>
      <c r="C1221">
        <f>Движение!$C$196</f>
        <v>0</v>
      </c>
      <c r="D1221" t="s">
        <v>49</v>
      </c>
      <c r="E1221">
        <f>Движение!$H$196</f>
        <v>20</v>
      </c>
      <c r="F1221">
        <f>N(Движение!$I$196)</f>
        <v>0</v>
      </c>
      <c r="G1221">
        <f>N(Движение!$J$196)</f>
        <v>0</v>
      </c>
      <c r="H1221">
        <f>Движение!$K$196</f>
        <v>20</v>
      </c>
      <c r="I1221" t="str">
        <f t="shared" si="19"/>
        <v/>
      </c>
    </row>
    <row r="1222" spans="1:9" x14ac:dyDescent="0.3">
      <c r="A1222">
        <v>1221</v>
      </c>
      <c r="B1222">
        <f>Движение!$A$196</f>
        <v>46415</v>
      </c>
      <c r="C1222">
        <f>Движение!$C$196</f>
        <v>0</v>
      </c>
      <c r="D1222" t="s">
        <v>51</v>
      </c>
      <c r="E1222">
        <f>Движение!$L$196</f>
        <v>48</v>
      </c>
      <c r="F1222">
        <f>N(Движение!$M$196)</f>
        <v>0</v>
      </c>
      <c r="G1222">
        <f>N(Движение!$N$196)</f>
        <v>0</v>
      </c>
      <c r="H1222">
        <f>Движение!$O$196</f>
        <v>48</v>
      </c>
      <c r="I1222" t="str">
        <f t="shared" si="19"/>
        <v/>
      </c>
    </row>
    <row r="1223" spans="1:9" x14ac:dyDescent="0.3">
      <c r="A1223">
        <v>1222</v>
      </c>
      <c r="B1223">
        <f>Движение!$A$196</f>
        <v>46415</v>
      </c>
      <c r="C1223">
        <f>Движение!$C$196</f>
        <v>0</v>
      </c>
      <c r="D1223" t="s">
        <v>54</v>
      </c>
      <c r="E1223">
        <f>Движение!$P$196</f>
        <v>13</v>
      </c>
      <c r="F1223">
        <f>N(Движение!$Q$196)</f>
        <v>0</v>
      </c>
      <c r="G1223">
        <f>N(Движение!$R$196)</f>
        <v>0</v>
      </c>
      <c r="H1223">
        <f>Движение!$S$196</f>
        <v>13</v>
      </c>
      <c r="I1223" t="str">
        <f t="shared" si="19"/>
        <v/>
      </c>
    </row>
    <row r="1224" spans="1:9" x14ac:dyDescent="0.3">
      <c r="A1224">
        <v>1223</v>
      </c>
      <c r="B1224">
        <f>Движение!$A$196</f>
        <v>46415</v>
      </c>
      <c r="C1224">
        <f>Движение!$C$196</f>
        <v>0</v>
      </c>
      <c r="D1224" t="s">
        <v>56</v>
      </c>
      <c r="E1224">
        <f>Движение!$T$196</f>
        <v>18</v>
      </c>
      <c r="F1224">
        <f>N(Движение!$U$196)</f>
        <v>0</v>
      </c>
      <c r="G1224">
        <f>N(Движение!$V$196)</f>
        <v>0</v>
      </c>
      <c r="H1224">
        <f>Движение!$W$196</f>
        <v>18</v>
      </c>
      <c r="I1224" t="str">
        <f t="shared" si="19"/>
        <v/>
      </c>
    </row>
    <row r="1225" spans="1:9" x14ac:dyDescent="0.3">
      <c r="A1225">
        <v>1224</v>
      </c>
      <c r="B1225">
        <f>Движение!$A$196</f>
        <v>46415</v>
      </c>
      <c r="C1225">
        <f>Движение!$C$196</f>
        <v>0</v>
      </c>
      <c r="D1225" t="s">
        <v>57</v>
      </c>
      <c r="E1225">
        <f>Движение!$X$196</f>
        <v>21</v>
      </c>
      <c r="F1225">
        <f>N(Движение!$Y$196)</f>
        <v>0</v>
      </c>
      <c r="G1225">
        <f>N(Движение!$Z$196)</f>
        <v>0</v>
      </c>
      <c r="H1225">
        <f>Движение!$AA$196</f>
        <v>21</v>
      </c>
      <c r="I1225" t="str">
        <f t="shared" si="19"/>
        <v/>
      </c>
    </row>
    <row r="1226" spans="1:9" x14ac:dyDescent="0.3">
      <c r="A1226">
        <v>1225</v>
      </c>
      <c r="B1226">
        <f>Движение!$A$196</f>
        <v>46415</v>
      </c>
      <c r="C1226">
        <f>Движение!$C$196</f>
        <v>0</v>
      </c>
      <c r="D1226" t="s">
        <v>59</v>
      </c>
      <c r="E1226">
        <f>Движение!$AB$196</f>
        <v>15</v>
      </c>
      <c r="F1226">
        <f>N(Движение!$AC$196)</f>
        <v>0</v>
      </c>
      <c r="G1226">
        <f>N(Движение!$AD$196)</f>
        <v>0</v>
      </c>
      <c r="H1226">
        <f>Движение!$AE$196</f>
        <v>15</v>
      </c>
      <c r="I1226" t="str">
        <f t="shared" si="19"/>
        <v/>
      </c>
    </row>
    <row r="1227" spans="1:9" x14ac:dyDescent="0.3">
      <c r="A1227">
        <v>1226</v>
      </c>
      <c r="B1227">
        <f>Движение!$A$197</f>
        <v>46416</v>
      </c>
      <c r="C1227">
        <f>Движение!$C$197</f>
        <v>0</v>
      </c>
      <c r="D1227" t="s">
        <v>45</v>
      </c>
      <c r="E1227">
        <f>Движение!$D$197</f>
        <v>26</v>
      </c>
      <c r="F1227">
        <f>N(Движение!$E$197)</f>
        <v>0</v>
      </c>
      <c r="G1227">
        <f>N(Движение!$F$197)</f>
        <v>0</v>
      </c>
      <c r="H1227">
        <f>Движение!$G$197</f>
        <v>26</v>
      </c>
      <c r="I1227" t="str">
        <f t="shared" si="19"/>
        <v/>
      </c>
    </row>
    <row r="1228" spans="1:9" x14ac:dyDescent="0.3">
      <c r="A1228">
        <v>1227</v>
      </c>
      <c r="B1228">
        <f>Движение!$A$197</f>
        <v>46416</v>
      </c>
      <c r="C1228">
        <f>Движение!$C$197</f>
        <v>0</v>
      </c>
      <c r="D1228" t="s">
        <v>49</v>
      </c>
      <c r="E1228">
        <f>Движение!$H$197</f>
        <v>20</v>
      </c>
      <c r="F1228">
        <f>N(Движение!$I$197)</f>
        <v>0</v>
      </c>
      <c r="G1228">
        <f>N(Движение!$J$197)</f>
        <v>0</v>
      </c>
      <c r="H1228">
        <f>Движение!$K$197</f>
        <v>20</v>
      </c>
      <c r="I1228" t="str">
        <f t="shared" si="19"/>
        <v/>
      </c>
    </row>
    <row r="1229" spans="1:9" x14ac:dyDescent="0.3">
      <c r="A1229">
        <v>1228</v>
      </c>
      <c r="B1229">
        <f>Движение!$A$197</f>
        <v>46416</v>
      </c>
      <c r="C1229">
        <f>Движение!$C$197</f>
        <v>0</v>
      </c>
      <c r="D1229" t="s">
        <v>51</v>
      </c>
      <c r="E1229">
        <f>Движение!$L$197</f>
        <v>48</v>
      </c>
      <c r="F1229">
        <f>N(Движение!$M$197)</f>
        <v>0</v>
      </c>
      <c r="G1229">
        <f>N(Движение!$N$197)</f>
        <v>0</v>
      </c>
      <c r="H1229">
        <f>Движение!$O$197</f>
        <v>48</v>
      </c>
      <c r="I1229" t="str">
        <f t="shared" si="19"/>
        <v/>
      </c>
    </row>
    <row r="1230" spans="1:9" x14ac:dyDescent="0.3">
      <c r="A1230">
        <v>1229</v>
      </c>
      <c r="B1230">
        <f>Движение!$A$197</f>
        <v>46416</v>
      </c>
      <c r="C1230">
        <f>Движение!$C$197</f>
        <v>0</v>
      </c>
      <c r="D1230" t="s">
        <v>54</v>
      </c>
      <c r="E1230">
        <f>Движение!$P$197</f>
        <v>13</v>
      </c>
      <c r="F1230">
        <f>N(Движение!$Q$197)</f>
        <v>0</v>
      </c>
      <c r="G1230">
        <f>N(Движение!$R$197)</f>
        <v>0</v>
      </c>
      <c r="H1230">
        <f>Движение!$S$197</f>
        <v>13</v>
      </c>
      <c r="I1230" t="str">
        <f t="shared" si="19"/>
        <v/>
      </c>
    </row>
    <row r="1231" spans="1:9" x14ac:dyDescent="0.3">
      <c r="A1231">
        <v>1230</v>
      </c>
      <c r="B1231">
        <f>Движение!$A$197</f>
        <v>46416</v>
      </c>
      <c r="C1231">
        <f>Движение!$C$197</f>
        <v>0</v>
      </c>
      <c r="D1231" t="s">
        <v>56</v>
      </c>
      <c r="E1231">
        <f>Движение!$T$197</f>
        <v>18</v>
      </c>
      <c r="F1231">
        <f>N(Движение!$U$197)</f>
        <v>0</v>
      </c>
      <c r="G1231">
        <f>N(Движение!$V$197)</f>
        <v>0</v>
      </c>
      <c r="H1231">
        <f>Движение!$W$197</f>
        <v>18</v>
      </c>
      <c r="I1231" t="str">
        <f t="shared" si="19"/>
        <v/>
      </c>
    </row>
    <row r="1232" spans="1:9" x14ac:dyDescent="0.3">
      <c r="A1232">
        <v>1231</v>
      </c>
      <c r="B1232">
        <f>Движение!$A$197</f>
        <v>46416</v>
      </c>
      <c r="C1232">
        <f>Движение!$C$197</f>
        <v>0</v>
      </c>
      <c r="D1232" t="s">
        <v>57</v>
      </c>
      <c r="E1232">
        <f>Движение!$X$197</f>
        <v>21</v>
      </c>
      <c r="F1232">
        <f>N(Движение!$Y$197)</f>
        <v>0</v>
      </c>
      <c r="G1232">
        <f>N(Движение!$Z$197)</f>
        <v>0</v>
      </c>
      <c r="H1232">
        <f>Движение!$AA$197</f>
        <v>21</v>
      </c>
      <c r="I1232" t="str">
        <f t="shared" si="19"/>
        <v/>
      </c>
    </row>
    <row r="1233" spans="1:9" x14ac:dyDescent="0.3">
      <c r="A1233">
        <v>1232</v>
      </c>
      <c r="B1233">
        <f>Движение!$A$197</f>
        <v>46416</v>
      </c>
      <c r="C1233">
        <f>Движение!$C$197</f>
        <v>0</v>
      </c>
      <c r="D1233" t="s">
        <v>59</v>
      </c>
      <c r="E1233">
        <f>Движение!$AB$197</f>
        <v>15</v>
      </c>
      <c r="F1233">
        <f>N(Движение!$AC$197)</f>
        <v>0</v>
      </c>
      <c r="G1233">
        <f>N(Движение!$AD$197)</f>
        <v>0</v>
      </c>
      <c r="H1233">
        <f>Движение!$AE$197</f>
        <v>15</v>
      </c>
      <c r="I1233" t="str">
        <f t="shared" si="19"/>
        <v/>
      </c>
    </row>
    <row r="1234" spans="1:9" x14ac:dyDescent="0.3">
      <c r="A1234">
        <v>1233</v>
      </c>
      <c r="B1234">
        <f>Движение!$A$198</f>
        <v>46417</v>
      </c>
      <c r="C1234">
        <f>Движение!$C$198</f>
        <v>0</v>
      </c>
      <c r="D1234" t="s">
        <v>45</v>
      </c>
      <c r="E1234">
        <f>Движение!$D$198</f>
        <v>26</v>
      </c>
      <c r="F1234">
        <f>N(Движение!$E$198)</f>
        <v>0</v>
      </c>
      <c r="G1234">
        <f>N(Движение!$F$198)</f>
        <v>0</v>
      </c>
      <c r="H1234">
        <f>Движение!$G$198</f>
        <v>26</v>
      </c>
      <c r="I1234" t="str">
        <f t="shared" si="19"/>
        <v/>
      </c>
    </row>
    <row r="1235" spans="1:9" x14ac:dyDescent="0.3">
      <c r="A1235">
        <v>1234</v>
      </c>
      <c r="B1235">
        <f>Движение!$A$198</f>
        <v>46417</v>
      </c>
      <c r="C1235">
        <f>Движение!$C$198</f>
        <v>0</v>
      </c>
      <c r="D1235" t="s">
        <v>49</v>
      </c>
      <c r="E1235">
        <f>Движение!$H$198</f>
        <v>20</v>
      </c>
      <c r="F1235">
        <f>N(Движение!$I$198)</f>
        <v>0</v>
      </c>
      <c r="G1235">
        <f>N(Движение!$J$198)</f>
        <v>0</v>
      </c>
      <c r="H1235">
        <f>Движение!$K$198</f>
        <v>20</v>
      </c>
      <c r="I1235" t="str">
        <f t="shared" si="19"/>
        <v/>
      </c>
    </row>
    <row r="1236" spans="1:9" x14ac:dyDescent="0.3">
      <c r="A1236">
        <v>1235</v>
      </c>
      <c r="B1236">
        <f>Движение!$A$198</f>
        <v>46417</v>
      </c>
      <c r="C1236">
        <f>Движение!$C$198</f>
        <v>0</v>
      </c>
      <c r="D1236" t="s">
        <v>51</v>
      </c>
      <c r="E1236">
        <f>Движение!$L$198</f>
        <v>48</v>
      </c>
      <c r="F1236">
        <f>N(Движение!$M$198)</f>
        <v>0</v>
      </c>
      <c r="G1236">
        <f>N(Движение!$N$198)</f>
        <v>0</v>
      </c>
      <c r="H1236">
        <f>Движение!$O$198</f>
        <v>48</v>
      </c>
      <c r="I1236" t="str">
        <f t="shared" si="19"/>
        <v/>
      </c>
    </row>
    <row r="1237" spans="1:9" x14ac:dyDescent="0.3">
      <c r="A1237">
        <v>1236</v>
      </c>
      <c r="B1237">
        <f>Движение!$A$198</f>
        <v>46417</v>
      </c>
      <c r="C1237">
        <f>Движение!$C$198</f>
        <v>0</v>
      </c>
      <c r="D1237" t="s">
        <v>54</v>
      </c>
      <c r="E1237">
        <f>Движение!$P$198</f>
        <v>13</v>
      </c>
      <c r="F1237">
        <f>N(Движение!$Q$198)</f>
        <v>0</v>
      </c>
      <c r="G1237">
        <f>N(Движение!$R$198)</f>
        <v>0</v>
      </c>
      <c r="H1237">
        <f>Движение!$S$198</f>
        <v>13</v>
      </c>
      <c r="I1237" t="str">
        <f t="shared" si="19"/>
        <v/>
      </c>
    </row>
    <row r="1238" spans="1:9" x14ac:dyDescent="0.3">
      <c r="A1238">
        <v>1237</v>
      </c>
      <c r="B1238">
        <f>Движение!$A$198</f>
        <v>46417</v>
      </c>
      <c r="C1238">
        <f>Движение!$C$198</f>
        <v>0</v>
      </c>
      <c r="D1238" t="s">
        <v>56</v>
      </c>
      <c r="E1238">
        <f>Движение!$T$198</f>
        <v>18</v>
      </c>
      <c r="F1238">
        <f>N(Движение!$U$198)</f>
        <v>0</v>
      </c>
      <c r="G1238">
        <f>N(Движение!$V$198)</f>
        <v>0</v>
      </c>
      <c r="H1238">
        <f>Движение!$W$198</f>
        <v>18</v>
      </c>
      <c r="I1238" t="str">
        <f t="shared" si="19"/>
        <v/>
      </c>
    </row>
    <row r="1239" spans="1:9" x14ac:dyDescent="0.3">
      <c r="A1239">
        <v>1238</v>
      </c>
      <c r="B1239">
        <f>Движение!$A$198</f>
        <v>46417</v>
      </c>
      <c r="C1239">
        <f>Движение!$C$198</f>
        <v>0</v>
      </c>
      <c r="D1239" t="s">
        <v>57</v>
      </c>
      <c r="E1239">
        <f>Движение!$X$198</f>
        <v>21</v>
      </c>
      <c r="F1239">
        <f>N(Движение!$Y$198)</f>
        <v>0</v>
      </c>
      <c r="G1239">
        <f>N(Движение!$Z$198)</f>
        <v>0</v>
      </c>
      <c r="H1239">
        <f>Движение!$AA$198</f>
        <v>21</v>
      </c>
      <c r="I1239" t="str">
        <f t="shared" si="19"/>
        <v/>
      </c>
    </row>
    <row r="1240" spans="1:9" x14ac:dyDescent="0.3">
      <c r="A1240">
        <v>1239</v>
      </c>
      <c r="B1240">
        <f>Движение!$A$198</f>
        <v>46417</v>
      </c>
      <c r="C1240">
        <f>Движение!$C$198</f>
        <v>0</v>
      </c>
      <c r="D1240" t="s">
        <v>59</v>
      </c>
      <c r="E1240">
        <f>Движение!$AB$198</f>
        <v>15</v>
      </c>
      <c r="F1240">
        <f>N(Движение!$AC$198)</f>
        <v>0</v>
      </c>
      <c r="G1240">
        <f>N(Движение!$AD$198)</f>
        <v>0</v>
      </c>
      <c r="H1240">
        <f>Движение!$AE$198</f>
        <v>15</v>
      </c>
      <c r="I1240" t="str">
        <f t="shared" si="19"/>
        <v/>
      </c>
    </row>
    <row r="1241" spans="1:9" x14ac:dyDescent="0.3">
      <c r="A1241">
        <v>1240</v>
      </c>
      <c r="B1241">
        <f>Движение!$A$199</f>
        <v>46418</v>
      </c>
      <c r="C1241">
        <f>Движение!$C$199</f>
        <v>0</v>
      </c>
      <c r="D1241" t="s">
        <v>45</v>
      </c>
      <c r="E1241">
        <f>Движение!$D$199</f>
        <v>26</v>
      </c>
      <c r="F1241">
        <f>N(Движение!$E$199)</f>
        <v>0</v>
      </c>
      <c r="G1241">
        <f>N(Движение!$F$199)</f>
        <v>0</v>
      </c>
      <c r="H1241">
        <f>Движение!$G$199</f>
        <v>26</v>
      </c>
      <c r="I1241" t="str">
        <f t="shared" si="19"/>
        <v/>
      </c>
    </row>
    <row r="1242" spans="1:9" x14ac:dyDescent="0.3">
      <c r="A1242">
        <v>1241</v>
      </c>
      <c r="B1242">
        <f>Движение!$A$199</f>
        <v>46418</v>
      </c>
      <c r="C1242">
        <f>Движение!$C$199</f>
        <v>0</v>
      </c>
      <c r="D1242" t="s">
        <v>49</v>
      </c>
      <c r="E1242">
        <f>Движение!$H$199</f>
        <v>20</v>
      </c>
      <c r="F1242">
        <f>N(Движение!$I$199)</f>
        <v>0</v>
      </c>
      <c r="G1242">
        <f>N(Движение!$J$199)</f>
        <v>0</v>
      </c>
      <c r="H1242">
        <f>Движение!$K$199</f>
        <v>20</v>
      </c>
      <c r="I1242" t="str">
        <f t="shared" si="19"/>
        <v/>
      </c>
    </row>
    <row r="1243" spans="1:9" x14ac:dyDescent="0.3">
      <c r="A1243">
        <v>1242</v>
      </c>
      <c r="B1243">
        <f>Движение!$A$199</f>
        <v>46418</v>
      </c>
      <c r="C1243">
        <f>Движение!$C$199</f>
        <v>0</v>
      </c>
      <c r="D1243" t="s">
        <v>51</v>
      </c>
      <c r="E1243">
        <f>Движение!$L$199</f>
        <v>48</v>
      </c>
      <c r="F1243">
        <f>N(Движение!$M$199)</f>
        <v>0</v>
      </c>
      <c r="G1243">
        <f>N(Движение!$N$199)</f>
        <v>0</v>
      </c>
      <c r="H1243">
        <f>Движение!$O$199</f>
        <v>48</v>
      </c>
      <c r="I1243" t="str">
        <f t="shared" si="19"/>
        <v/>
      </c>
    </row>
    <row r="1244" spans="1:9" x14ac:dyDescent="0.3">
      <c r="A1244">
        <v>1243</v>
      </c>
      <c r="B1244">
        <f>Движение!$A$199</f>
        <v>46418</v>
      </c>
      <c r="C1244">
        <f>Движение!$C$199</f>
        <v>0</v>
      </c>
      <c r="D1244" t="s">
        <v>54</v>
      </c>
      <c r="E1244">
        <f>Движение!$P$199</f>
        <v>13</v>
      </c>
      <c r="F1244">
        <f>N(Движение!$Q$199)</f>
        <v>0</v>
      </c>
      <c r="G1244">
        <f>N(Движение!$R$199)</f>
        <v>0</v>
      </c>
      <c r="H1244">
        <f>Движение!$S$199</f>
        <v>13</v>
      </c>
      <c r="I1244" t="str">
        <f t="shared" si="19"/>
        <v/>
      </c>
    </row>
    <row r="1245" spans="1:9" x14ac:dyDescent="0.3">
      <c r="A1245">
        <v>1244</v>
      </c>
      <c r="B1245">
        <f>Движение!$A$199</f>
        <v>46418</v>
      </c>
      <c r="C1245">
        <f>Движение!$C$199</f>
        <v>0</v>
      </c>
      <c r="D1245" t="s">
        <v>56</v>
      </c>
      <c r="E1245">
        <f>Движение!$T$199</f>
        <v>18</v>
      </c>
      <c r="F1245">
        <f>N(Движение!$U$199)</f>
        <v>0</v>
      </c>
      <c r="G1245">
        <f>N(Движение!$V$199)</f>
        <v>0</v>
      </c>
      <c r="H1245">
        <f>Движение!$W$199</f>
        <v>18</v>
      </c>
      <c r="I1245" t="str">
        <f t="shared" si="19"/>
        <v/>
      </c>
    </row>
    <row r="1246" spans="1:9" x14ac:dyDescent="0.3">
      <c r="A1246">
        <v>1245</v>
      </c>
      <c r="B1246">
        <f>Движение!$A$199</f>
        <v>46418</v>
      </c>
      <c r="C1246">
        <f>Движение!$C$199</f>
        <v>0</v>
      </c>
      <c r="D1246" t="s">
        <v>57</v>
      </c>
      <c r="E1246">
        <f>Движение!$X$199</f>
        <v>21</v>
      </c>
      <c r="F1246">
        <f>N(Движение!$Y$199)</f>
        <v>0</v>
      </c>
      <c r="G1246">
        <f>N(Движение!$Z$199)</f>
        <v>0</v>
      </c>
      <c r="H1246">
        <f>Движение!$AA$199</f>
        <v>21</v>
      </c>
      <c r="I1246" t="str">
        <f t="shared" si="19"/>
        <v/>
      </c>
    </row>
    <row r="1247" spans="1:9" x14ac:dyDescent="0.3">
      <c r="A1247">
        <v>1246</v>
      </c>
      <c r="B1247">
        <f>Движение!$A$199</f>
        <v>46418</v>
      </c>
      <c r="C1247">
        <f>Движение!$C$199</f>
        <v>0</v>
      </c>
      <c r="D1247" t="s">
        <v>59</v>
      </c>
      <c r="E1247">
        <f>Движение!$AB$199</f>
        <v>15</v>
      </c>
      <c r="F1247">
        <f>N(Движение!$AC$199)</f>
        <v>0</v>
      </c>
      <c r="G1247">
        <f>N(Движение!$AD$199)</f>
        <v>0</v>
      </c>
      <c r="H1247">
        <f>Движение!$AE$199</f>
        <v>15</v>
      </c>
      <c r="I1247" t="str">
        <f t="shared" si="19"/>
        <v/>
      </c>
    </row>
    <row r="1248" spans="1:9" x14ac:dyDescent="0.3">
      <c r="A1248">
        <v>1247</v>
      </c>
      <c r="B1248">
        <f>Движение!$A$200</f>
        <v>46419</v>
      </c>
      <c r="C1248">
        <f>Движение!$C$200</f>
        <v>0</v>
      </c>
      <c r="D1248" t="s">
        <v>45</v>
      </c>
      <c r="E1248">
        <f>Движение!$D$200</f>
        <v>26</v>
      </c>
      <c r="F1248">
        <f>N(Движение!$E$200)</f>
        <v>0</v>
      </c>
      <c r="G1248">
        <f>N(Движение!$F$200)</f>
        <v>0</v>
      </c>
      <c r="H1248">
        <f>Движение!$G$200</f>
        <v>26</v>
      </c>
      <c r="I1248" t="str">
        <f t="shared" si="19"/>
        <v/>
      </c>
    </row>
    <row r="1249" spans="1:9" x14ac:dyDescent="0.3">
      <c r="A1249">
        <v>1248</v>
      </c>
      <c r="B1249">
        <f>Движение!$A$200</f>
        <v>46419</v>
      </c>
      <c r="C1249">
        <f>Движение!$C$200</f>
        <v>0</v>
      </c>
      <c r="D1249" t="s">
        <v>49</v>
      </c>
      <c r="E1249">
        <f>Движение!$H$200</f>
        <v>20</v>
      </c>
      <c r="F1249">
        <f>N(Движение!$I$200)</f>
        <v>0</v>
      </c>
      <c r="G1249">
        <f>N(Движение!$J$200)</f>
        <v>0</v>
      </c>
      <c r="H1249">
        <f>Движение!$K$200</f>
        <v>20</v>
      </c>
      <c r="I1249" t="str">
        <f t="shared" si="19"/>
        <v/>
      </c>
    </row>
    <row r="1250" spans="1:9" x14ac:dyDescent="0.3">
      <c r="A1250">
        <v>1249</v>
      </c>
      <c r="B1250">
        <f>Движение!$A$200</f>
        <v>46419</v>
      </c>
      <c r="C1250">
        <f>Движение!$C$200</f>
        <v>0</v>
      </c>
      <c r="D1250" t="s">
        <v>51</v>
      </c>
      <c r="E1250">
        <f>Движение!$L$200</f>
        <v>48</v>
      </c>
      <c r="F1250">
        <f>N(Движение!$M$200)</f>
        <v>0</v>
      </c>
      <c r="G1250">
        <f>N(Движение!$N$200)</f>
        <v>0</v>
      </c>
      <c r="H1250">
        <f>Движение!$O$200</f>
        <v>48</v>
      </c>
      <c r="I1250" t="str">
        <f t="shared" si="19"/>
        <v/>
      </c>
    </row>
    <row r="1251" spans="1:9" x14ac:dyDescent="0.3">
      <c r="A1251">
        <v>1250</v>
      </c>
      <c r="B1251">
        <f>Движение!$A$200</f>
        <v>46419</v>
      </c>
      <c r="C1251">
        <f>Движение!$C$200</f>
        <v>0</v>
      </c>
      <c r="D1251" t="s">
        <v>54</v>
      </c>
      <c r="E1251">
        <f>Движение!$P$200</f>
        <v>13</v>
      </c>
      <c r="F1251">
        <f>N(Движение!$Q$200)</f>
        <v>0</v>
      </c>
      <c r="G1251">
        <f>N(Движение!$R$200)</f>
        <v>0</v>
      </c>
      <c r="H1251">
        <f>Движение!$S$200</f>
        <v>13</v>
      </c>
      <c r="I1251" t="str">
        <f t="shared" si="19"/>
        <v/>
      </c>
    </row>
    <row r="1252" spans="1:9" x14ac:dyDescent="0.3">
      <c r="A1252">
        <v>1251</v>
      </c>
      <c r="B1252">
        <f>Движение!$A$200</f>
        <v>46419</v>
      </c>
      <c r="C1252">
        <f>Движение!$C$200</f>
        <v>0</v>
      </c>
      <c r="D1252" t="s">
        <v>56</v>
      </c>
      <c r="E1252">
        <f>Движение!$T$200</f>
        <v>18</v>
      </c>
      <c r="F1252">
        <f>N(Движение!$U$200)</f>
        <v>0</v>
      </c>
      <c r="G1252">
        <f>N(Движение!$V$200)</f>
        <v>0</v>
      </c>
      <c r="H1252">
        <f>Движение!$W$200</f>
        <v>18</v>
      </c>
      <c r="I1252" t="str">
        <f t="shared" si="19"/>
        <v/>
      </c>
    </row>
    <row r="1253" spans="1:9" x14ac:dyDescent="0.3">
      <c r="A1253">
        <v>1252</v>
      </c>
      <c r="B1253">
        <f>Движение!$A$200</f>
        <v>46419</v>
      </c>
      <c r="C1253">
        <f>Движение!$C$200</f>
        <v>0</v>
      </c>
      <c r="D1253" t="s">
        <v>57</v>
      </c>
      <c r="E1253">
        <f>Движение!$X$200</f>
        <v>21</v>
      </c>
      <c r="F1253">
        <f>N(Движение!$Y$200)</f>
        <v>0</v>
      </c>
      <c r="G1253">
        <f>N(Движение!$Z$200)</f>
        <v>0</v>
      </c>
      <c r="H1253">
        <f>Движение!$AA$200</f>
        <v>21</v>
      </c>
      <c r="I1253" t="str">
        <f t="shared" si="19"/>
        <v/>
      </c>
    </row>
    <row r="1254" spans="1:9" x14ac:dyDescent="0.3">
      <c r="A1254">
        <v>1253</v>
      </c>
      <c r="B1254">
        <f>Движение!$A$200</f>
        <v>46419</v>
      </c>
      <c r="C1254">
        <f>Движение!$C$200</f>
        <v>0</v>
      </c>
      <c r="D1254" t="s">
        <v>59</v>
      </c>
      <c r="E1254">
        <f>Движение!$AB$200</f>
        <v>15</v>
      </c>
      <c r="F1254">
        <f>N(Движение!$AC$200)</f>
        <v>0</v>
      </c>
      <c r="G1254">
        <f>N(Движение!$AD$200)</f>
        <v>0</v>
      </c>
      <c r="H1254">
        <f>Движение!$AE$200</f>
        <v>15</v>
      </c>
      <c r="I1254" t="str">
        <f t="shared" si="19"/>
        <v/>
      </c>
    </row>
    <row r="1255" spans="1:9" x14ac:dyDescent="0.3">
      <c r="A1255">
        <v>1254</v>
      </c>
      <c r="B1255">
        <f>Движение!$A$201</f>
        <v>46420</v>
      </c>
      <c r="C1255">
        <f>Движение!$C$201</f>
        <v>0</v>
      </c>
      <c r="D1255" t="s">
        <v>45</v>
      </c>
      <c r="E1255">
        <f>Движение!$D$201</f>
        <v>26</v>
      </c>
      <c r="F1255">
        <f>N(Движение!$E$201)</f>
        <v>0</v>
      </c>
      <c r="G1255">
        <f>N(Движение!$F$201)</f>
        <v>0</v>
      </c>
      <c r="H1255">
        <f>Движение!$G$201</f>
        <v>26</v>
      </c>
      <c r="I1255" t="str">
        <f t="shared" si="19"/>
        <v/>
      </c>
    </row>
    <row r="1256" spans="1:9" x14ac:dyDescent="0.3">
      <c r="A1256">
        <v>1255</v>
      </c>
      <c r="B1256">
        <f>Движение!$A$201</f>
        <v>46420</v>
      </c>
      <c r="C1256">
        <f>Движение!$C$201</f>
        <v>0</v>
      </c>
      <c r="D1256" t="s">
        <v>49</v>
      </c>
      <c r="E1256">
        <f>Движение!$H$201</f>
        <v>20</v>
      </c>
      <c r="F1256">
        <f>N(Движение!$I$201)</f>
        <v>0</v>
      </c>
      <c r="G1256">
        <f>N(Движение!$J$201)</f>
        <v>0</v>
      </c>
      <c r="H1256">
        <f>Движение!$K$201</f>
        <v>20</v>
      </c>
      <c r="I1256" t="str">
        <f t="shared" si="19"/>
        <v/>
      </c>
    </row>
    <row r="1257" spans="1:9" x14ac:dyDescent="0.3">
      <c r="A1257">
        <v>1256</v>
      </c>
      <c r="B1257">
        <f>Движение!$A$201</f>
        <v>46420</v>
      </c>
      <c r="C1257">
        <f>Движение!$C$201</f>
        <v>0</v>
      </c>
      <c r="D1257" t="s">
        <v>51</v>
      </c>
      <c r="E1257">
        <f>Движение!$L$201</f>
        <v>48</v>
      </c>
      <c r="F1257">
        <f>N(Движение!$M$201)</f>
        <v>0</v>
      </c>
      <c r="G1257">
        <f>N(Движение!$N$201)</f>
        <v>0</v>
      </c>
      <c r="H1257">
        <f>Движение!$O$201</f>
        <v>48</v>
      </c>
      <c r="I1257" t="str">
        <f t="shared" si="19"/>
        <v/>
      </c>
    </row>
    <row r="1258" spans="1:9" x14ac:dyDescent="0.3">
      <c r="A1258">
        <v>1257</v>
      </c>
      <c r="B1258">
        <f>Движение!$A$201</f>
        <v>46420</v>
      </c>
      <c r="C1258">
        <f>Движение!$C$201</f>
        <v>0</v>
      </c>
      <c r="D1258" t="s">
        <v>54</v>
      </c>
      <c r="E1258">
        <f>Движение!$P$201</f>
        <v>13</v>
      </c>
      <c r="F1258">
        <f>N(Движение!$Q$201)</f>
        <v>0</v>
      </c>
      <c r="G1258">
        <f>N(Движение!$R$201)</f>
        <v>0</v>
      </c>
      <c r="H1258">
        <f>Движение!$S$201</f>
        <v>13</v>
      </c>
      <c r="I1258" t="str">
        <f t="shared" si="19"/>
        <v/>
      </c>
    </row>
    <row r="1259" spans="1:9" x14ac:dyDescent="0.3">
      <c r="A1259">
        <v>1258</v>
      </c>
      <c r="B1259">
        <f>Движение!$A$201</f>
        <v>46420</v>
      </c>
      <c r="C1259">
        <f>Движение!$C$201</f>
        <v>0</v>
      </c>
      <c r="D1259" t="s">
        <v>56</v>
      </c>
      <c r="E1259">
        <f>Движение!$T$201</f>
        <v>18</v>
      </c>
      <c r="F1259">
        <f>N(Движение!$U$201)</f>
        <v>0</v>
      </c>
      <c r="G1259">
        <f>N(Движение!$V$201)</f>
        <v>0</v>
      </c>
      <c r="H1259">
        <f>Движение!$W$201</f>
        <v>18</v>
      </c>
      <c r="I1259" t="str">
        <f t="shared" si="19"/>
        <v/>
      </c>
    </row>
    <row r="1260" spans="1:9" x14ac:dyDescent="0.3">
      <c r="A1260">
        <v>1259</v>
      </c>
      <c r="B1260">
        <f>Движение!$A$201</f>
        <v>46420</v>
      </c>
      <c r="C1260">
        <f>Движение!$C$201</f>
        <v>0</v>
      </c>
      <c r="D1260" t="s">
        <v>57</v>
      </c>
      <c r="E1260">
        <f>Движение!$X$201</f>
        <v>21</v>
      </c>
      <c r="F1260">
        <f>N(Движение!$Y$201)</f>
        <v>0</v>
      </c>
      <c r="G1260">
        <f>N(Движение!$Z$201)</f>
        <v>0</v>
      </c>
      <c r="H1260">
        <f>Движение!$AA$201</f>
        <v>21</v>
      </c>
      <c r="I1260" t="str">
        <f t="shared" si="19"/>
        <v/>
      </c>
    </row>
    <row r="1261" spans="1:9" x14ac:dyDescent="0.3">
      <c r="A1261">
        <v>1260</v>
      </c>
      <c r="B1261">
        <f>Движение!$A$201</f>
        <v>46420</v>
      </c>
      <c r="C1261">
        <f>Движение!$C$201</f>
        <v>0</v>
      </c>
      <c r="D1261" t="s">
        <v>59</v>
      </c>
      <c r="E1261">
        <f>Движение!$AB$201</f>
        <v>15</v>
      </c>
      <c r="F1261">
        <f>N(Движение!$AC$201)</f>
        <v>0</v>
      </c>
      <c r="G1261">
        <f>N(Движение!$AD$201)</f>
        <v>0</v>
      </c>
      <c r="H1261">
        <f>Движение!$AE$201</f>
        <v>15</v>
      </c>
      <c r="I1261" t="str">
        <f t="shared" si="19"/>
        <v/>
      </c>
    </row>
    <row r="1262" spans="1:9" x14ac:dyDescent="0.3">
      <c r="A1262">
        <v>1261</v>
      </c>
      <c r="B1262">
        <f>Движение!$A$202</f>
        <v>46421</v>
      </c>
      <c r="C1262">
        <f>Движение!$C$202</f>
        <v>0</v>
      </c>
      <c r="D1262" t="s">
        <v>45</v>
      </c>
      <c r="E1262">
        <f>Движение!$D$202</f>
        <v>26</v>
      </c>
      <c r="F1262">
        <f>N(Движение!$E$202)</f>
        <v>0</v>
      </c>
      <c r="G1262">
        <f>N(Движение!$F$202)</f>
        <v>0</v>
      </c>
      <c r="H1262">
        <f>Движение!$G$202</f>
        <v>26</v>
      </c>
      <c r="I1262" t="str">
        <f t="shared" si="19"/>
        <v/>
      </c>
    </row>
    <row r="1263" spans="1:9" x14ac:dyDescent="0.3">
      <c r="A1263">
        <v>1262</v>
      </c>
      <c r="B1263">
        <f>Движение!$A$202</f>
        <v>46421</v>
      </c>
      <c r="C1263">
        <f>Движение!$C$202</f>
        <v>0</v>
      </c>
      <c r="D1263" t="s">
        <v>49</v>
      </c>
      <c r="E1263">
        <f>Движение!$H$202</f>
        <v>20</v>
      </c>
      <c r="F1263">
        <f>N(Движение!$I$202)</f>
        <v>0</v>
      </c>
      <c r="G1263">
        <f>N(Движение!$J$202)</f>
        <v>0</v>
      </c>
      <c r="H1263">
        <f>Движение!$K$202</f>
        <v>20</v>
      </c>
      <c r="I1263" t="str">
        <f t="shared" si="19"/>
        <v/>
      </c>
    </row>
    <row r="1264" spans="1:9" x14ac:dyDescent="0.3">
      <c r="A1264">
        <v>1263</v>
      </c>
      <c r="B1264">
        <f>Движение!$A$202</f>
        <v>46421</v>
      </c>
      <c r="C1264">
        <f>Движение!$C$202</f>
        <v>0</v>
      </c>
      <c r="D1264" t="s">
        <v>51</v>
      </c>
      <c r="E1264">
        <f>Движение!$L$202</f>
        <v>48</v>
      </c>
      <c r="F1264">
        <f>N(Движение!$M$202)</f>
        <v>0</v>
      </c>
      <c r="G1264">
        <f>N(Движение!$N$202)</f>
        <v>0</v>
      </c>
      <c r="H1264">
        <f>Движение!$O$202</f>
        <v>48</v>
      </c>
      <c r="I1264" t="str">
        <f t="shared" si="19"/>
        <v/>
      </c>
    </row>
    <row r="1265" spans="1:9" x14ac:dyDescent="0.3">
      <c r="A1265">
        <v>1264</v>
      </c>
      <c r="B1265">
        <f>Движение!$A$202</f>
        <v>46421</v>
      </c>
      <c r="C1265">
        <f>Движение!$C$202</f>
        <v>0</v>
      </c>
      <c r="D1265" t="s">
        <v>54</v>
      </c>
      <c r="E1265">
        <f>Движение!$P$202</f>
        <v>13</v>
      </c>
      <c r="F1265">
        <f>N(Движение!$Q$202)</f>
        <v>0</v>
      </c>
      <c r="G1265">
        <f>N(Движение!$R$202)</f>
        <v>0</v>
      </c>
      <c r="H1265">
        <f>Движение!$S$202</f>
        <v>13</v>
      </c>
      <c r="I1265" t="str">
        <f t="shared" si="19"/>
        <v/>
      </c>
    </row>
    <row r="1266" spans="1:9" x14ac:dyDescent="0.3">
      <c r="A1266">
        <v>1265</v>
      </c>
      <c r="B1266">
        <f>Движение!$A$202</f>
        <v>46421</v>
      </c>
      <c r="C1266">
        <f>Движение!$C$202</f>
        <v>0</v>
      </c>
      <c r="D1266" t="s">
        <v>56</v>
      </c>
      <c r="E1266">
        <f>Движение!$T$202</f>
        <v>18</v>
      </c>
      <c r="F1266">
        <f>N(Движение!$U$202)</f>
        <v>0</v>
      </c>
      <c r="G1266">
        <f>N(Движение!$V$202)</f>
        <v>0</v>
      </c>
      <c r="H1266">
        <f>Движение!$W$202</f>
        <v>18</v>
      </c>
      <c r="I1266" t="str">
        <f t="shared" si="19"/>
        <v/>
      </c>
    </row>
    <row r="1267" spans="1:9" x14ac:dyDescent="0.3">
      <c r="A1267">
        <v>1266</v>
      </c>
      <c r="B1267">
        <f>Движение!$A$202</f>
        <v>46421</v>
      </c>
      <c r="C1267">
        <f>Движение!$C$202</f>
        <v>0</v>
      </c>
      <c r="D1267" t="s">
        <v>57</v>
      </c>
      <c r="E1267">
        <f>Движение!$X$202</f>
        <v>21</v>
      </c>
      <c r="F1267">
        <f>N(Движение!$Y$202)</f>
        <v>0</v>
      </c>
      <c r="G1267">
        <f>N(Движение!$Z$202)</f>
        <v>0</v>
      </c>
      <c r="H1267">
        <f>Движение!$AA$202</f>
        <v>21</v>
      </c>
      <c r="I1267" t="str">
        <f t="shared" si="19"/>
        <v/>
      </c>
    </row>
    <row r="1268" spans="1:9" x14ac:dyDescent="0.3">
      <c r="A1268">
        <v>1267</v>
      </c>
      <c r="B1268">
        <f>Движение!$A$202</f>
        <v>46421</v>
      </c>
      <c r="C1268">
        <f>Движение!$C$202</f>
        <v>0</v>
      </c>
      <c r="D1268" t="s">
        <v>59</v>
      </c>
      <c r="E1268">
        <f>Движение!$AB$202</f>
        <v>15</v>
      </c>
      <c r="F1268">
        <f>N(Движение!$AC$202)</f>
        <v>0</v>
      </c>
      <c r="G1268">
        <f>N(Движение!$AD$202)</f>
        <v>0</v>
      </c>
      <c r="H1268">
        <f>Движение!$AE$202</f>
        <v>15</v>
      </c>
      <c r="I1268" t="str">
        <f t="shared" si="19"/>
        <v/>
      </c>
    </row>
    <row r="1269" spans="1:9" x14ac:dyDescent="0.3">
      <c r="A1269">
        <v>1268</v>
      </c>
      <c r="B1269">
        <f>Движение!$A$203</f>
        <v>46422</v>
      </c>
      <c r="C1269">
        <f>Движение!$C$203</f>
        <v>0</v>
      </c>
      <c r="D1269" t="s">
        <v>45</v>
      </c>
      <c r="E1269">
        <f>Движение!$D$203</f>
        <v>26</v>
      </c>
      <c r="F1269">
        <f>N(Движение!$E$203)</f>
        <v>0</v>
      </c>
      <c r="G1269">
        <f>N(Движение!$F$203)</f>
        <v>0</v>
      </c>
      <c r="H1269">
        <f>Движение!$G$203</f>
        <v>26</v>
      </c>
      <c r="I1269" t="str">
        <f t="shared" si="19"/>
        <v/>
      </c>
    </row>
    <row r="1270" spans="1:9" x14ac:dyDescent="0.3">
      <c r="A1270">
        <v>1269</v>
      </c>
      <c r="B1270">
        <f>Движение!$A$203</f>
        <v>46422</v>
      </c>
      <c r="C1270">
        <f>Движение!$C$203</f>
        <v>0</v>
      </c>
      <c r="D1270" t="s">
        <v>49</v>
      </c>
      <c r="E1270">
        <f>Движение!$H$203</f>
        <v>20</v>
      </c>
      <c r="F1270">
        <f>N(Движение!$I$203)</f>
        <v>0</v>
      </c>
      <c r="G1270">
        <f>N(Движение!$J$203)</f>
        <v>0</v>
      </c>
      <c r="H1270">
        <f>Движение!$K$203</f>
        <v>20</v>
      </c>
      <c r="I1270" t="str">
        <f t="shared" si="19"/>
        <v/>
      </c>
    </row>
    <row r="1271" spans="1:9" x14ac:dyDescent="0.3">
      <c r="A1271">
        <v>1270</v>
      </c>
      <c r="B1271">
        <f>Движение!$A$203</f>
        <v>46422</v>
      </c>
      <c r="C1271">
        <f>Движение!$C$203</f>
        <v>0</v>
      </c>
      <c r="D1271" t="s">
        <v>51</v>
      </c>
      <c r="E1271">
        <f>Движение!$L$203</f>
        <v>48</v>
      </c>
      <c r="F1271">
        <f>N(Движение!$M$203)</f>
        <v>0</v>
      </c>
      <c r="G1271">
        <f>N(Движение!$N$203)</f>
        <v>0</v>
      </c>
      <c r="H1271">
        <f>Движение!$O$203</f>
        <v>48</v>
      </c>
      <c r="I1271" t="str">
        <f t="shared" si="19"/>
        <v/>
      </c>
    </row>
    <row r="1272" spans="1:9" x14ac:dyDescent="0.3">
      <c r="A1272">
        <v>1271</v>
      </c>
      <c r="B1272">
        <f>Движение!$A$203</f>
        <v>46422</v>
      </c>
      <c r="C1272">
        <f>Движение!$C$203</f>
        <v>0</v>
      </c>
      <c r="D1272" t="s">
        <v>54</v>
      </c>
      <c r="E1272">
        <f>Движение!$P$203</f>
        <v>13</v>
      </c>
      <c r="F1272">
        <f>N(Движение!$Q$203)</f>
        <v>0</v>
      </c>
      <c r="G1272">
        <f>N(Движение!$R$203)</f>
        <v>0</v>
      </c>
      <c r="H1272">
        <f>Движение!$S$203</f>
        <v>13</v>
      </c>
      <c r="I1272" t="str">
        <f t="shared" si="19"/>
        <v/>
      </c>
    </row>
    <row r="1273" spans="1:9" x14ac:dyDescent="0.3">
      <c r="A1273">
        <v>1272</v>
      </c>
      <c r="B1273">
        <f>Движение!$A$203</f>
        <v>46422</v>
      </c>
      <c r="C1273">
        <f>Движение!$C$203</f>
        <v>0</v>
      </c>
      <c r="D1273" t="s">
        <v>56</v>
      </c>
      <c r="E1273">
        <f>Движение!$T$203</f>
        <v>18</v>
      </c>
      <c r="F1273">
        <f>N(Движение!$U$203)</f>
        <v>0</v>
      </c>
      <c r="G1273">
        <f>N(Движение!$V$203)</f>
        <v>0</v>
      </c>
      <c r="H1273">
        <f>Движение!$W$203</f>
        <v>18</v>
      </c>
      <c r="I1273" t="str">
        <f t="shared" si="19"/>
        <v/>
      </c>
    </row>
    <row r="1274" spans="1:9" x14ac:dyDescent="0.3">
      <c r="A1274">
        <v>1273</v>
      </c>
      <c r="B1274">
        <f>Движение!$A$203</f>
        <v>46422</v>
      </c>
      <c r="C1274">
        <f>Движение!$C$203</f>
        <v>0</v>
      </c>
      <c r="D1274" t="s">
        <v>57</v>
      </c>
      <c r="E1274">
        <f>Движение!$X$203</f>
        <v>21</v>
      </c>
      <c r="F1274">
        <f>N(Движение!$Y$203)</f>
        <v>0</v>
      </c>
      <c r="G1274">
        <f>N(Движение!$Z$203)</f>
        <v>0</v>
      </c>
      <c r="H1274">
        <f>Движение!$AA$203</f>
        <v>21</v>
      </c>
      <c r="I1274" t="str">
        <f t="shared" si="19"/>
        <v/>
      </c>
    </row>
    <row r="1275" spans="1:9" x14ac:dyDescent="0.3">
      <c r="A1275">
        <v>1274</v>
      </c>
      <c r="B1275">
        <f>Движение!$A$203</f>
        <v>46422</v>
      </c>
      <c r="C1275">
        <f>Движение!$C$203</f>
        <v>0</v>
      </c>
      <c r="D1275" t="s">
        <v>59</v>
      </c>
      <c r="E1275">
        <f>Движение!$AB$203</f>
        <v>15</v>
      </c>
      <c r="F1275">
        <f>N(Движение!$AC$203)</f>
        <v>0</v>
      </c>
      <c r="G1275">
        <f>N(Движение!$AD$203)</f>
        <v>0</v>
      </c>
      <c r="H1275">
        <f>Движение!$AE$203</f>
        <v>15</v>
      </c>
      <c r="I1275" t="str">
        <f t="shared" si="19"/>
        <v/>
      </c>
    </row>
    <row r="1276" spans="1:9" x14ac:dyDescent="0.3">
      <c r="A1276">
        <v>1275</v>
      </c>
      <c r="B1276">
        <f>Движение!$A$204</f>
        <v>46423</v>
      </c>
      <c r="C1276">
        <f>Движение!$C$204</f>
        <v>0</v>
      </c>
      <c r="D1276" t="s">
        <v>45</v>
      </c>
      <c r="E1276">
        <f>Движение!$D$204</f>
        <v>26</v>
      </c>
      <c r="F1276">
        <f>N(Движение!$E$204)</f>
        <v>0</v>
      </c>
      <c r="G1276">
        <f>N(Движение!$F$204)</f>
        <v>0</v>
      </c>
      <c r="H1276">
        <f>Движение!$G$204</f>
        <v>26</v>
      </c>
      <c r="I1276" t="str">
        <f t="shared" si="19"/>
        <v/>
      </c>
    </row>
    <row r="1277" spans="1:9" x14ac:dyDescent="0.3">
      <c r="A1277">
        <v>1276</v>
      </c>
      <c r="B1277">
        <f>Движение!$A$204</f>
        <v>46423</v>
      </c>
      <c r="C1277">
        <f>Движение!$C$204</f>
        <v>0</v>
      </c>
      <c r="D1277" t="s">
        <v>49</v>
      </c>
      <c r="E1277">
        <f>Движение!$H$204</f>
        <v>20</v>
      </c>
      <c r="F1277">
        <f>N(Движение!$I$204)</f>
        <v>0</v>
      </c>
      <c r="G1277">
        <f>N(Движение!$J$204)</f>
        <v>0</v>
      </c>
      <c r="H1277">
        <f>Движение!$K$204</f>
        <v>20</v>
      </c>
      <c r="I1277" t="str">
        <f t="shared" si="19"/>
        <v/>
      </c>
    </row>
    <row r="1278" spans="1:9" x14ac:dyDescent="0.3">
      <c r="A1278">
        <v>1277</v>
      </c>
      <c r="B1278">
        <f>Движение!$A$204</f>
        <v>46423</v>
      </c>
      <c r="C1278">
        <f>Движение!$C$204</f>
        <v>0</v>
      </c>
      <c r="D1278" t="s">
        <v>51</v>
      </c>
      <c r="E1278">
        <f>Движение!$L$204</f>
        <v>48</v>
      </c>
      <c r="F1278">
        <f>N(Движение!$M$204)</f>
        <v>0</v>
      </c>
      <c r="G1278">
        <f>N(Движение!$N$204)</f>
        <v>0</v>
      </c>
      <c r="H1278">
        <f>Движение!$O$204</f>
        <v>48</v>
      </c>
      <c r="I1278" t="str">
        <f t="shared" si="19"/>
        <v/>
      </c>
    </row>
    <row r="1279" spans="1:9" x14ac:dyDescent="0.3">
      <c r="A1279">
        <v>1278</v>
      </c>
      <c r="B1279">
        <f>Движение!$A$204</f>
        <v>46423</v>
      </c>
      <c r="C1279">
        <f>Движение!$C$204</f>
        <v>0</v>
      </c>
      <c r="D1279" t="s">
        <v>54</v>
      </c>
      <c r="E1279">
        <f>Движение!$P$204</f>
        <v>13</v>
      </c>
      <c r="F1279">
        <f>N(Движение!$Q$204)</f>
        <v>0</v>
      </c>
      <c r="G1279">
        <f>N(Движение!$R$204)</f>
        <v>0</v>
      </c>
      <c r="H1279">
        <f>Движение!$S$204</f>
        <v>13</v>
      </c>
      <c r="I1279" t="str">
        <f t="shared" si="19"/>
        <v/>
      </c>
    </row>
    <row r="1280" spans="1:9" x14ac:dyDescent="0.3">
      <c r="A1280">
        <v>1279</v>
      </c>
      <c r="B1280">
        <f>Движение!$A$204</f>
        <v>46423</v>
      </c>
      <c r="C1280">
        <f>Движение!$C$204</f>
        <v>0</v>
      </c>
      <c r="D1280" t="s">
        <v>56</v>
      </c>
      <c r="E1280">
        <f>Движение!$T$204</f>
        <v>18</v>
      </c>
      <c r="F1280">
        <f>N(Движение!$U$204)</f>
        <v>0</v>
      </c>
      <c r="G1280">
        <f>N(Движение!$V$204)</f>
        <v>0</v>
      </c>
      <c r="H1280">
        <f>Движение!$W$204</f>
        <v>18</v>
      </c>
      <c r="I1280" t="str">
        <f t="shared" si="19"/>
        <v/>
      </c>
    </row>
    <row r="1281" spans="1:9" x14ac:dyDescent="0.3">
      <c r="A1281">
        <v>1280</v>
      </c>
      <c r="B1281">
        <f>Движение!$A$204</f>
        <v>46423</v>
      </c>
      <c r="C1281">
        <f>Движение!$C$204</f>
        <v>0</v>
      </c>
      <c r="D1281" t="s">
        <v>57</v>
      </c>
      <c r="E1281">
        <f>Движение!$X$204</f>
        <v>21</v>
      </c>
      <c r="F1281">
        <f>N(Движение!$Y$204)</f>
        <v>0</v>
      </c>
      <c r="G1281">
        <f>N(Движение!$Z$204)</f>
        <v>0</v>
      </c>
      <c r="H1281">
        <f>Движение!$AA$204</f>
        <v>21</v>
      </c>
      <c r="I1281" t="str">
        <f t="shared" si="19"/>
        <v/>
      </c>
    </row>
    <row r="1282" spans="1:9" x14ac:dyDescent="0.3">
      <c r="A1282">
        <v>1281</v>
      </c>
      <c r="B1282">
        <f>Движение!$A$204</f>
        <v>46423</v>
      </c>
      <c r="C1282">
        <f>Движение!$C$204</f>
        <v>0</v>
      </c>
      <c r="D1282" t="s">
        <v>59</v>
      </c>
      <c r="E1282">
        <f>Движение!$AB$204</f>
        <v>15</v>
      </c>
      <c r="F1282">
        <f>N(Движение!$AC$204)</f>
        <v>0</v>
      </c>
      <c r="G1282">
        <f>N(Движение!$AD$204)</f>
        <v>0</v>
      </c>
      <c r="H1282">
        <f>Движение!$AE$204</f>
        <v>15</v>
      </c>
      <c r="I1282" t="str">
        <f t="shared" ref="I1282:I1345" si="20">IF($F1282&gt;0,TEXT($B1282,"dd.mm")&amp;"_"&amp;$D1282,"")</f>
        <v/>
      </c>
    </row>
    <row r="1283" spans="1:9" x14ac:dyDescent="0.3">
      <c r="A1283">
        <v>1282</v>
      </c>
      <c r="B1283">
        <f>Движение!$A$205</f>
        <v>46424</v>
      </c>
      <c r="C1283">
        <f>Движение!$C$205</f>
        <v>0</v>
      </c>
      <c r="D1283" t="s">
        <v>45</v>
      </c>
      <c r="E1283">
        <f>Движение!$D$205</f>
        <v>26</v>
      </c>
      <c r="F1283">
        <f>N(Движение!$E$205)</f>
        <v>0</v>
      </c>
      <c r="G1283">
        <f>N(Движение!$F$205)</f>
        <v>0</v>
      </c>
      <c r="H1283">
        <f>Движение!$G$205</f>
        <v>26</v>
      </c>
      <c r="I1283" t="str">
        <f t="shared" si="20"/>
        <v/>
      </c>
    </row>
    <row r="1284" spans="1:9" x14ac:dyDescent="0.3">
      <c r="A1284">
        <v>1283</v>
      </c>
      <c r="B1284">
        <f>Движение!$A$205</f>
        <v>46424</v>
      </c>
      <c r="C1284">
        <f>Движение!$C$205</f>
        <v>0</v>
      </c>
      <c r="D1284" t="s">
        <v>49</v>
      </c>
      <c r="E1284">
        <f>Движение!$H$205</f>
        <v>20</v>
      </c>
      <c r="F1284">
        <f>N(Движение!$I$205)</f>
        <v>0</v>
      </c>
      <c r="G1284">
        <f>N(Движение!$J$205)</f>
        <v>0</v>
      </c>
      <c r="H1284">
        <f>Движение!$K$205</f>
        <v>20</v>
      </c>
      <c r="I1284" t="str">
        <f t="shared" si="20"/>
        <v/>
      </c>
    </row>
    <row r="1285" spans="1:9" x14ac:dyDescent="0.3">
      <c r="A1285">
        <v>1284</v>
      </c>
      <c r="B1285">
        <f>Движение!$A$205</f>
        <v>46424</v>
      </c>
      <c r="C1285">
        <f>Движение!$C$205</f>
        <v>0</v>
      </c>
      <c r="D1285" t="s">
        <v>51</v>
      </c>
      <c r="E1285">
        <f>Движение!$L$205</f>
        <v>48</v>
      </c>
      <c r="F1285">
        <f>N(Движение!$M$205)</f>
        <v>0</v>
      </c>
      <c r="G1285">
        <f>N(Движение!$N$205)</f>
        <v>0</v>
      </c>
      <c r="H1285">
        <f>Движение!$O$205</f>
        <v>48</v>
      </c>
      <c r="I1285" t="str">
        <f t="shared" si="20"/>
        <v/>
      </c>
    </row>
    <row r="1286" spans="1:9" x14ac:dyDescent="0.3">
      <c r="A1286">
        <v>1285</v>
      </c>
      <c r="B1286">
        <f>Движение!$A$205</f>
        <v>46424</v>
      </c>
      <c r="C1286">
        <f>Движение!$C$205</f>
        <v>0</v>
      </c>
      <c r="D1286" t="s">
        <v>54</v>
      </c>
      <c r="E1286">
        <f>Движение!$P$205</f>
        <v>13</v>
      </c>
      <c r="F1286">
        <f>N(Движение!$Q$205)</f>
        <v>0</v>
      </c>
      <c r="G1286">
        <f>N(Движение!$R$205)</f>
        <v>0</v>
      </c>
      <c r="H1286">
        <f>Движение!$S$205</f>
        <v>13</v>
      </c>
      <c r="I1286" t="str">
        <f t="shared" si="20"/>
        <v/>
      </c>
    </row>
    <row r="1287" spans="1:9" x14ac:dyDescent="0.3">
      <c r="A1287">
        <v>1286</v>
      </c>
      <c r="B1287">
        <f>Движение!$A$205</f>
        <v>46424</v>
      </c>
      <c r="C1287">
        <f>Движение!$C$205</f>
        <v>0</v>
      </c>
      <c r="D1287" t="s">
        <v>56</v>
      </c>
      <c r="E1287">
        <f>Движение!$T$205</f>
        <v>18</v>
      </c>
      <c r="F1287">
        <f>N(Движение!$U$205)</f>
        <v>0</v>
      </c>
      <c r="G1287">
        <f>N(Движение!$V$205)</f>
        <v>0</v>
      </c>
      <c r="H1287">
        <f>Движение!$W$205</f>
        <v>18</v>
      </c>
      <c r="I1287" t="str">
        <f t="shared" si="20"/>
        <v/>
      </c>
    </row>
    <row r="1288" spans="1:9" x14ac:dyDescent="0.3">
      <c r="A1288">
        <v>1287</v>
      </c>
      <c r="B1288">
        <f>Движение!$A$205</f>
        <v>46424</v>
      </c>
      <c r="C1288">
        <f>Движение!$C$205</f>
        <v>0</v>
      </c>
      <c r="D1288" t="s">
        <v>57</v>
      </c>
      <c r="E1288">
        <f>Движение!$X$205</f>
        <v>21</v>
      </c>
      <c r="F1288">
        <f>N(Движение!$Y$205)</f>
        <v>0</v>
      </c>
      <c r="G1288">
        <f>N(Движение!$Z$205)</f>
        <v>0</v>
      </c>
      <c r="H1288">
        <f>Движение!$AA$205</f>
        <v>21</v>
      </c>
      <c r="I1288" t="str">
        <f t="shared" si="20"/>
        <v/>
      </c>
    </row>
    <row r="1289" spans="1:9" x14ac:dyDescent="0.3">
      <c r="A1289">
        <v>1288</v>
      </c>
      <c r="B1289">
        <f>Движение!$A$205</f>
        <v>46424</v>
      </c>
      <c r="C1289">
        <f>Движение!$C$205</f>
        <v>0</v>
      </c>
      <c r="D1289" t="s">
        <v>59</v>
      </c>
      <c r="E1289">
        <f>Движение!$AB$205</f>
        <v>15</v>
      </c>
      <c r="F1289">
        <f>N(Движение!$AC$205)</f>
        <v>0</v>
      </c>
      <c r="G1289">
        <f>N(Движение!$AD$205)</f>
        <v>0</v>
      </c>
      <c r="H1289">
        <f>Движение!$AE$205</f>
        <v>15</v>
      </c>
      <c r="I1289" t="str">
        <f t="shared" si="20"/>
        <v/>
      </c>
    </row>
    <row r="1290" spans="1:9" x14ac:dyDescent="0.3">
      <c r="A1290">
        <v>1289</v>
      </c>
      <c r="B1290">
        <f>Движение!$A$206</f>
        <v>46425</v>
      </c>
      <c r="C1290">
        <f>Движение!$C$206</f>
        <v>0</v>
      </c>
      <c r="D1290" t="s">
        <v>45</v>
      </c>
      <c r="E1290">
        <f>Движение!$D$206</f>
        <v>26</v>
      </c>
      <c r="F1290">
        <f>N(Движение!$E$206)</f>
        <v>0</v>
      </c>
      <c r="G1290">
        <f>N(Движение!$F$206)</f>
        <v>0</v>
      </c>
      <c r="H1290">
        <f>Движение!$G$206</f>
        <v>26</v>
      </c>
      <c r="I1290" t="str">
        <f t="shared" si="20"/>
        <v/>
      </c>
    </row>
    <row r="1291" spans="1:9" x14ac:dyDescent="0.3">
      <c r="A1291">
        <v>1290</v>
      </c>
      <c r="B1291">
        <f>Движение!$A$206</f>
        <v>46425</v>
      </c>
      <c r="C1291">
        <f>Движение!$C$206</f>
        <v>0</v>
      </c>
      <c r="D1291" t="s">
        <v>49</v>
      </c>
      <c r="E1291">
        <f>Движение!$H$206</f>
        <v>20</v>
      </c>
      <c r="F1291">
        <f>N(Движение!$I$206)</f>
        <v>0</v>
      </c>
      <c r="G1291">
        <f>N(Движение!$J$206)</f>
        <v>0</v>
      </c>
      <c r="H1291">
        <f>Движение!$K$206</f>
        <v>20</v>
      </c>
      <c r="I1291" t="str">
        <f t="shared" si="20"/>
        <v/>
      </c>
    </row>
    <row r="1292" spans="1:9" x14ac:dyDescent="0.3">
      <c r="A1292">
        <v>1291</v>
      </c>
      <c r="B1292">
        <f>Движение!$A$206</f>
        <v>46425</v>
      </c>
      <c r="C1292">
        <f>Движение!$C$206</f>
        <v>0</v>
      </c>
      <c r="D1292" t="s">
        <v>51</v>
      </c>
      <c r="E1292">
        <f>Движение!$L$206</f>
        <v>48</v>
      </c>
      <c r="F1292">
        <f>N(Движение!$M$206)</f>
        <v>0</v>
      </c>
      <c r="G1292">
        <f>N(Движение!$N$206)</f>
        <v>0</v>
      </c>
      <c r="H1292">
        <f>Движение!$O$206</f>
        <v>48</v>
      </c>
      <c r="I1292" t="str">
        <f t="shared" si="20"/>
        <v/>
      </c>
    </row>
    <row r="1293" spans="1:9" x14ac:dyDescent="0.3">
      <c r="A1293">
        <v>1292</v>
      </c>
      <c r="B1293">
        <f>Движение!$A$206</f>
        <v>46425</v>
      </c>
      <c r="C1293">
        <f>Движение!$C$206</f>
        <v>0</v>
      </c>
      <c r="D1293" t="s">
        <v>54</v>
      </c>
      <c r="E1293">
        <f>Движение!$P$206</f>
        <v>13</v>
      </c>
      <c r="F1293">
        <f>N(Движение!$Q$206)</f>
        <v>0</v>
      </c>
      <c r="G1293">
        <f>N(Движение!$R$206)</f>
        <v>0</v>
      </c>
      <c r="H1293">
        <f>Движение!$S$206</f>
        <v>13</v>
      </c>
      <c r="I1293" t="str">
        <f t="shared" si="20"/>
        <v/>
      </c>
    </row>
    <row r="1294" spans="1:9" x14ac:dyDescent="0.3">
      <c r="A1294">
        <v>1293</v>
      </c>
      <c r="B1294">
        <f>Движение!$A$206</f>
        <v>46425</v>
      </c>
      <c r="C1294">
        <f>Движение!$C$206</f>
        <v>0</v>
      </c>
      <c r="D1294" t="s">
        <v>56</v>
      </c>
      <c r="E1294">
        <f>Движение!$T$206</f>
        <v>18</v>
      </c>
      <c r="F1294">
        <f>N(Движение!$U$206)</f>
        <v>0</v>
      </c>
      <c r="G1294">
        <f>N(Движение!$V$206)</f>
        <v>0</v>
      </c>
      <c r="H1294">
        <f>Движение!$W$206</f>
        <v>18</v>
      </c>
      <c r="I1294" t="str">
        <f t="shared" si="20"/>
        <v/>
      </c>
    </row>
    <row r="1295" spans="1:9" x14ac:dyDescent="0.3">
      <c r="A1295">
        <v>1294</v>
      </c>
      <c r="B1295">
        <f>Движение!$A$206</f>
        <v>46425</v>
      </c>
      <c r="C1295">
        <f>Движение!$C$206</f>
        <v>0</v>
      </c>
      <c r="D1295" t="s">
        <v>57</v>
      </c>
      <c r="E1295">
        <f>Движение!$X$206</f>
        <v>21</v>
      </c>
      <c r="F1295">
        <f>N(Движение!$Y$206)</f>
        <v>0</v>
      </c>
      <c r="G1295">
        <f>N(Движение!$Z$206)</f>
        <v>0</v>
      </c>
      <c r="H1295">
        <f>Движение!$AA$206</f>
        <v>21</v>
      </c>
      <c r="I1295" t="str">
        <f t="shared" si="20"/>
        <v/>
      </c>
    </row>
    <row r="1296" spans="1:9" x14ac:dyDescent="0.3">
      <c r="A1296">
        <v>1295</v>
      </c>
      <c r="B1296">
        <f>Движение!$A$206</f>
        <v>46425</v>
      </c>
      <c r="C1296">
        <f>Движение!$C$206</f>
        <v>0</v>
      </c>
      <c r="D1296" t="s">
        <v>59</v>
      </c>
      <c r="E1296">
        <f>Движение!$AB$206</f>
        <v>15</v>
      </c>
      <c r="F1296">
        <f>N(Движение!$AC$206)</f>
        <v>0</v>
      </c>
      <c r="G1296">
        <f>N(Движение!$AD$206)</f>
        <v>0</v>
      </c>
      <c r="H1296">
        <f>Движение!$AE$206</f>
        <v>15</v>
      </c>
      <c r="I1296" t="str">
        <f t="shared" si="20"/>
        <v/>
      </c>
    </row>
    <row r="1297" spans="1:9" x14ac:dyDescent="0.3">
      <c r="A1297">
        <v>1296</v>
      </c>
      <c r="B1297">
        <f>Движение!$A$207</f>
        <v>46426</v>
      </c>
      <c r="C1297">
        <f>Движение!$C$207</f>
        <v>0</v>
      </c>
      <c r="D1297" t="s">
        <v>45</v>
      </c>
      <c r="E1297">
        <f>Движение!$D$207</f>
        <v>26</v>
      </c>
      <c r="F1297">
        <f>N(Движение!$E$207)</f>
        <v>0</v>
      </c>
      <c r="G1297">
        <f>N(Движение!$F$207)</f>
        <v>0</v>
      </c>
      <c r="H1297">
        <f>Движение!$G$207</f>
        <v>26</v>
      </c>
      <c r="I1297" t="str">
        <f t="shared" si="20"/>
        <v/>
      </c>
    </row>
    <row r="1298" spans="1:9" x14ac:dyDescent="0.3">
      <c r="A1298">
        <v>1297</v>
      </c>
      <c r="B1298">
        <f>Движение!$A$207</f>
        <v>46426</v>
      </c>
      <c r="C1298">
        <f>Движение!$C$207</f>
        <v>0</v>
      </c>
      <c r="D1298" t="s">
        <v>49</v>
      </c>
      <c r="E1298">
        <f>Движение!$H$207</f>
        <v>20</v>
      </c>
      <c r="F1298">
        <f>N(Движение!$I$207)</f>
        <v>0</v>
      </c>
      <c r="G1298">
        <f>N(Движение!$J$207)</f>
        <v>0</v>
      </c>
      <c r="H1298">
        <f>Движение!$K$207</f>
        <v>20</v>
      </c>
      <c r="I1298" t="str">
        <f t="shared" si="20"/>
        <v/>
      </c>
    </row>
    <row r="1299" spans="1:9" x14ac:dyDescent="0.3">
      <c r="A1299">
        <v>1298</v>
      </c>
      <c r="B1299">
        <f>Движение!$A$207</f>
        <v>46426</v>
      </c>
      <c r="C1299">
        <f>Движение!$C$207</f>
        <v>0</v>
      </c>
      <c r="D1299" t="s">
        <v>51</v>
      </c>
      <c r="E1299">
        <f>Движение!$L$207</f>
        <v>48</v>
      </c>
      <c r="F1299">
        <f>N(Движение!$M$207)</f>
        <v>0</v>
      </c>
      <c r="G1299">
        <f>N(Движение!$N$207)</f>
        <v>0</v>
      </c>
      <c r="H1299">
        <f>Движение!$O$207</f>
        <v>48</v>
      </c>
      <c r="I1299" t="str">
        <f t="shared" si="20"/>
        <v/>
      </c>
    </row>
    <row r="1300" spans="1:9" x14ac:dyDescent="0.3">
      <c r="A1300">
        <v>1299</v>
      </c>
      <c r="B1300">
        <f>Движение!$A$207</f>
        <v>46426</v>
      </c>
      <c r="C1300">
        <f>Движение!$C$207</f>
        <v>0</v>
      </c>
      <c r="D1300" t="s">
        <v>54</v>
      </c>
      <c r="E1300">
        <f>Движение!$P$207</f>
        <v>13</v>
      </c>
      <c r="F1300">
        <f>N(Движение!$Q$207)</f>
        <v>0</v>
      </c>
      <c r="G1300">
        <f>N(Движение!$R$207)</f>
        <v>0</v>
      </c>
      <c r="H1300">
        <f>Движение!$S$207</f>
        <v>13</v>
      </c>
      <c r="I1300" t="str">
        <f t="shared" si="20"/>
        <v/>
      </c>
    </row>
    <row r="1301" spans="1:9" x14ac:dyDescent="0.3">
      <c r="A1301">
        <v>1300</v>
      </c>
      <c r="B1301">
        <f>Движение!$A$207</f>
        <v>46426</v>
      </c>
      <c r="C1301">
        <f>Движение!$C$207</f>
        <v>0</v>
      </c>
      <c r="D1301" t="s">
        <v>56</v>
      </c>
      <c r="E1301">
        <f>Движение!$T$207</f>
        <v>18</v>
      </c>
      <c r="F1301">
        <f>N(Движение!$U$207)</f>
        <v>0</v>
      </c>
      <c r="G1301">
        <f>N(Движение!$V$207)</f>
        <v>0</v>
      </c>
      <c r="H1301">
        <f>Движение!$W$207</f>
        <v>18</v>
      </c>
      <c r="I1301" t="str">
        <f t="shared" si="20"/>
        <v/>
      </c>
    </row>
    <row r="1302" spans="1:9" x14ac:dyDescent="0.3">
      <c r="A1302">
        <v>1301</v>
      </c>
      <c r="B1302">
        <f>Движение!$A$207</f>
        <v>46426</v>
      </c>
      <c r="C1302">
        <f>Движение!$C$207</f>
        <v>0</v>
      </c>
      <c r="D1302" t="s">
        <v>57</v>
      </c>
      <c r="E1302">
        <f>Движение!$X$207</f>
        <v>21</v>
      </c>
      <c r="F1302">
        <f>N(Движение!$Y$207)</f>
        <v>0</v>
      </c>
      <c r="G1302">
        <f>N(Движение!$Z$207)</f>
        <v>0</v>
      </c>
      <c r="H1302">
        <f>Движение!$AA$207</f>
        <v>21</v>
      </c>
      <c r="I1302" t="str">
        <f t="shared" si="20"/>
        <v/>
      </c>
    </row>
    <row r="1303" spans="1:9" x14ac:dyDescent="0.3">
      <c r="A1303">
        <v>1302</v>
      </c>
      <c r="B1303">
        <f>Движение!$A$207</f>
        <v>46426</v>
      </c>
      <c r="C1303">
        <f>Движение!$C$207</f>
        <v>0</v>
      </c>
      <c r="D1303" t="s">
        <v>59</v>
      </c>
      <c r="E1303">
        <f>Движение!$AB$207</f>
        <v>15</v>
      </c>
      <c r="F1303">
        <f>N(Движение!$AC$207)</f>
        <v>0</v>
      </c>
      <c r="G1303">
        <f>N(Движение!$AD$207)</f>
        <v>0</v>
      </c>
      <c r="H1303">
        <f>Движение!$AE$207</f>
        <v>15</v>
      </c>
      <c r="I1303" t="str">
        <f t="shared" si="20"/>
        <v/>
      </c>
    </row>
    <row r="1304" spans="1:9" x14ac:dyDescent="0.3">
      <c r="A1304">
        <v>1303</v>
      </c>
      <c r="B1304">
        <f>Движение!$A$208</f>
        <v>46427</v>
      </c>
      <c r="C1304">
        <f>Движение!$C$208</f>
        <v>0</v>
      </c>
      <c r="D1304" t="s">
        <v>45</v>
      </c>
      <c r="E1304">
        <f>Движение!$D$208</f>
        <v>26</v>
      </c>
      <c r="F1304">
        <f>N(Движение!$E$208)</f>
        <v>0</v>
      </c>
      <c r="G1304">
        <f>N(Движение!$F$208)</f>
        <v>0</v>
      </c>
      <c r="H1304">
        <f>Движение!$G$208</f>
        <v>26</v>
      </c>
      <c r="I1304" t="str">
        <f t="shared" si="20"/>
        <v/>
      </c>
    </row>
    <row r="1305" spans="1:9" x14ac:dyDescent="0.3">
      <c r="A1305">
        <v>1304</v>
      </c>
      <c r="B1305">
        <f>Движение!$A$208</f>
        <v>46427</v>
      </c>
      <c r="C1305">
        <f>Движение!$C$208</f>
        <v>0</v>
      </c>
      <c r="D1305" t="s">
        <v>49</v>
      </c>
      <c r="E1305">
        <f>Движение!$H$208</f>
        <v>20</v>
      </c>
      <c r="F1305">
        <f>N(Движение!$I$208)</f>
        <v>0</v>
      </c>
      <c r="G1305">
        <f>N(Движение!$J$208)</f>
        <v>0</v>
      </c>
      <c r="H1305">
        <f>Движение!$K$208</f>
        <v>20</v>
      </c>
      <c r="I1305" t="str">
        <f t="shared" si="20"/>
        <v/>
      </c>
    </row>
    <row r="1306" spans="1:9" x14ac:dyDescent="0.3">
      <c r="A1306">
        <v>1305</v>
      </c>
      <c r="B1306">
        <f>Движение!$A$208</f>
        <v>46427</v>
      </c>
      <c r="C1306">
        <f>Движение!$C$208</f>
        <v>0</v>
      </c>
      <c r="D1306" t="s">
        <v>51</v>
      </c>
      <c r="E1306">
        <f>Движение!$L$208</f>
        <v>48</v>
      </c>
      <c r="F1306">
        <f>N(Движение!$M$208)</f>
        <v>0</v>
      </c>
      <c r="G1306">
        <f>N(Движение!$N$208)</f>
        <v>0</v>
      </c>
      <c r="H1306">
        <f>Движение!$O$208</f>
        <v>48</v>
      </c>
      <c r="I1306" t="str">
        <f t="shared" si="20"/>
        <v/>
      </c>
    </row>
    <row r="1307" spans="1:9" x14ac:dyDescent="0.3">
      <c r="A1307">
        <v>1306</v>
      </c>
      <c r="B1307">
        <f>Движение!$A$208</f>
        <v>46427</v>
      </c>
      <c r="C1307">
        <f>Движение!$C$208</f>
        <v>0</v>
      </c>
      <c r="D1307" t="s">
        <v>54</v>
      </c>
      <c r="E1307">
        <f>Движение!$P$208</f>
        <v>13</v>
      </c>
      <c r="F1307">
        <f>N(Движение!$Q$208)</f>
        <v>0</v>
      </c>
      <c r="G1307">
        <f>N(Движение!$R$208)</f>
        <v>0</v>
      </c>
      <c r="H1307">
        <f>Движение!$S$208</f>
        <v>13</v>
      </c>
      <c r="I1307" t="str">
        <f t="shared" si="20"/>
        <v/>
      </c>
    </row>
    <row r="1308" spans="1:9" x14ac:dyDescent="0.3">
      <c r="A1308">
        <v>1307</v>
      </c>
      <c r="B1308">
        <f>Движение!$A$208</f>
        <v>46427</v>
      </c>
      <c r="C1308">
        <f>Движение!$C$208</f>
        <v>0</v>
      </c>
      <c r="D1308" t="s">
        <v>56</v>
      </c>
      <c r="E1308">
        <f>Движение!$T$208</f>
        <v>18</v>
      </c>
      <c r="F1308">
        <f>N(Движение!$U$208)</f>
        <v>0</v>
      </c>
      <c r="G1308">
        <f>N(Движение!$V$208)</f>
        <v>0</v>
      </c>
      <c r="H1308">
        <f>Движение!$W$208</f>
        <v>18</v>
      </c>
      <c r="I1308" t="str">
        <f t="shared" si="20"/>
        <v/>
      </c>
    </row>
    <row r="1309" spans="1:9" x14ac:dyDescent="0.3">
      <c r="A1309">
        <v>1308</v>
      </c>
      <c r="B1309">
        <f>Движение!$A$208</f>
        <v>46427</v>
      </c>
      <c r="C1309">
        <f>Движение!$C$208</f>
        <v>0</v>
      </c>
      <c r="D1309" t="s">
        <v>57</v>
      </c>
      <c r="E1309">
        <f>Движение!$X$208</f>
        <v>21</v>
      </c>
      <c r="F1309">
        <f>N(Движение!$Y$208)</f>
        <v>0</v>
      </c>
      <c r="G1309">
        <f>N(Движение!$Z$208)</f>
        <v>0</v>
      </c>
      <c r="H1309">
        <f>Движение!$AA$208</f>
        <v>21</v>
      </c>
      <c r="I1309" t="str">
        <f t="shared" si="20"/>
        <v/>
      </c>
    </row>
    <row r="1310" spans="1:9" x14ac:dyDescent="0.3">
      <c r="A1310">
        <v>1309</v>
      </c>
      <c r="B1310">
        <f>Движение!$A$208</f>
        <v>46427</v>
      </c>
      <c r="C1310">
        <f>Движение!$C$208</f>
        <v>0</v>
      </c>
      <c r="D1310" t="s">
        <v>59</v>
      </c>
      <c r="E1310">
        <f>Движение!$AB$208</f>
        <v>15</v>
      </c>
      <c r="F1310">
        <f>N(Движение!$AC$208)</f>
        <v>0</v>
      </c>
      <c r="G1310">
        <f>N(Движение!$AD$208)</f>
        <v>0</v>
      </c>
      <c r="H1310">
        <f>Движение!$AE$208</f>
        <v>15</v>
      </c>
      <c r="I1310" t="str">
        <f t="shared" si="20"/>
        <v/>
      </c>
    </row>
    <row r="1311" spans="1:9" x14ac:dyDescent="0.3">
      <c r="A1311">
        <v>1310</v>
      </c>
      <c r="B1311">
        <f>Движение!$A$209</f>
        <v>46428</v>
      </c>
      <c r="C1311">
        <f>Движение!$C$209</f>
        <v>0</v>
      </c>
      <c r="D1311" t="s">
        <v>45</v>
      </c>
      <c r="E1311">
        <f>Движение!$D$209</f>
        <v>26</v>
      </c>
      <c r="F1311">
        <f>N(Движение!$E$209)</f>
        <v>0</v>
      </c>
      <c r="G1311">
        <f>N(Движение!$F$209)</f>
        <v>0</v>
      </c>
      <c r="H1311">
        <f>Движение!$G$209</f>
        <v>26</v>
      </c>
      <c r="I1311" t="str">
        <f t="shared" si="20"/>
        <v/>
      </c>
    </row>
    <row r="1312" spans="1:9" x14ac:dyDescent="0.3">
      <c r="A1312">
        <v>1311</v>
      </c>
      <c r="B1312">
        <f>Движение!$A$209</f>
        <v>46428</v>
      </c>
      <c r="C1312">
        <f>Движение!$C$209</f>
        <v>0</v>
      </c>
      <c r="D1312" t="s">
        <v>49</v>
      </c>
      <c r="E1312">
        <f>Движение!$H$209</f>
        <v>20</v>
      </c>
      <c r="F1312">
        <f>N(Движение!$I$209)</f>
        <v>0</v>
      </c>
      <c r="G1312">
        <f>N(Движение!$J$209)</f>
        <v>0</v>
      </c>
      <c r="H1312">
        <f>Движение!$K$209</f>
        <v>20</v>
      </c>
      <c r="I1312" t="str">
        <f t="shared" si="20"/>
        <v/>
      </c>
    </row>
    <row r="1313" spans="1:9" x14ac:dyDescent="0.3">
      <c r="A1313">
        <v>1312</v>
      </c>
      <c r="B1313">
        <f>Движение!$A$209</f>
        <v>46428</v>
      </c>
      <c r="C1313">
        <f>Движение!$C$209</f>
        <v>0</v>
      </c>
      <c r="D1313" t="s">
        <v>51</v>
      </c>
      <c r="E1313">
        <f>Движение!$L$209</f>
        <v>48</v>
      </c>
      <c r="F1313">
        <f>N(Движение!$M$209)</f>
        <v>0</v>
      </c>
      <c r="G1313">
        <f>N(Движение!$N$209)</f>
        <v>0</v>
      </c>
      <c r="H1313">
        <f>Движение!$O$209</f>
        <v>48</v>
      </c>
      <c r="I1313" t="str">
        <f t="shared" si="20"/>
        <v/>
      </c>
    </row>
    <row r="1314" spans="1:9" x14ac:dyDescent="0.3">
      <c r="A1314">
        <v>1313</v>
      </c>
      <c r="B1314">
        <f>Движение!$A$209</f>
        <v>46428</v>
      </c>
      <c r="C1314">
        <f>Движение!$C$209</f>
        <v>0</v>
      </c>
      <c r="D1314" t="s">
        <v>54</v>
      </c>
      <c r="E1314">
        <f>Движение!$P$209</f>
        <v>13</v>
      </c>
      <c r="F1314">
        <f>N(Движение!$Q$209)</f>
        <v>0</v>
      </c>
      <c r="G1314">
        <f>N(Движение!$R$209)</f>
        <v>0</v>
      </c>
      <c r="H1314">
        <f>Движение!$S$209</f>
        <v>13</v>
      </c>
      <c r="I1314" t="str">
        <f t="shared" si="20"/>
        <v/>
      </c>
    </row>
    <row r="1315" spans="1:9" x14ac:dyDescent="0.3">
      <c r="A1315">
        <v>1314</v>
      </c>
      <c r="B1315">
        <f>Движение!$A$209</f>
        <v>46428</v>
      </c>
      <c r="C1315">
        <f>Движение!$C$209</f>
        <v>0</v>
      </c>
      <c r="D1315" t="s">
        <v>56</v>
      </c>
      <c r="E1315">
        <f>Движение!$T$209</f>
        <v>18</v>
      </c>
      <c r="F1315">
        <f>N(Движение!$U$209)</f>
        <v>0</v>
      </c>
      <c r="G1315">
        <f>N(Движение!$V$209)</f>
        <v>0</v>
      </c>
      <c r="H1315">
        <f>Движение!$W$209</f>
        <v>18</v>
      </c>
      <c r="I1315" t="str">
        <f t="shared" si="20"/>
        <v/>
      </c>
    </row>
    <row r="1316" spans="1:9" x14ac:dyDescent="0.3">
      <c r="A1316">
        <v>1315</v>
      </c>
      <c r="B1316">
        <f>Движение!$A$209</f>
        <v>46428</v>
      </c>
      <c r="C1316">
        <f>Движение!$C$209</f>
        <v>0</v>
      </c>
      <c r="D1316" t="s">
        <v>57</v>
      </c>
      <c r="E1316">
        <f>Движение!$X$209</f>
        <v>21</v>
      </c>
      <c r="F1316">
        <f>N(Движение!$Y$209)</f>
        <v>0</v>
      </c>
      <c r="G1316">
        <f>N(Движение!$Z$209)</f>
        <v>0</v>
      </c>
      <c r="H1316">
        <f>Движение!$AA$209</f>
        <v>21</v>
      </c>
      <c r="I1316" t="str">
        <f t="shared" si="20"/>
        <v/>
      </c>
    </row>
    <row r="1317" spans="1:9" x14ac:dyDescent="0.3">
      <c r="A1317">
        <v>1316</v>
      </c>
      <c r="B1317">
        <f>Движение!$A$209</f>
        <v>46428</v>
      </c>
      <c r="C1317">
        <f>Движение!$C$209</f>
        <v>0</v>
      </c>
      <c r="D1317" t="s">
        <v>59</v>
      </c>
      <c r="E1317">
        <f>Движение!$AB$209</f>
        <v>15</v>
      </c>
      <c r="F1317">
        <f>N(Движение!$AC$209)</f>
        <v>0</v>
      </c>
      <c r="G1317">
        <f>N(Движение!$AD$209)</f>
        <v>0</v>
      </c>
      <c r="H1317">
        <f>Движение!$AE$209</f>
        <v>15</v>
      </c>
      <c r="I1317" t="str">
        <f t="shared" si="20"/>
        <v/>
      </c>
    </row>
    <row r="1318" spans="1:9" x14ac:dyDescent="0.3">
      <c r="A1318">
        <v>1317</v>
      </c>
      <c r="B1318">
        <f>Движение!$A$210</f>
        <v>46429</v>
      </c>
      <c r="C1318">
        <f>Движение!$C$210</f>
        <v>0</v>
      </c>
      <c r="D1318" t="s">
        <v>45</v>
      </c>
      <c r="E1318">
        <f>Движение!$D$210</f>
        <v>26</v>
      </c>
      <c r="F1318">
        <f>N(Движение!$E$210)</f>
        <v>0</v>
      </c>
      <c r="G1318">
        <f>N(Движение!$F$210)</f>
        <v>0</v>
      </c>
      <c r="H1318">
        <f>Движение!$G$210</f>
        <v>26</v>
      </c>
      <c r="I1318" t="str">
        <f t="shared" si="20"/>
        <v/>
      </c>
    </row>
    <row r="1319" spans="1:9" x14ac:dyDescent="0.3">
      <c r="A1319">
        <v>1318</v>
      </c>
      <c r="B1319">
        <f>Движение!$A$210</f>
        <v>46429</v>
      </c>
      <c r="C1319">
        <f>Движение!$C$210</f>
        <v>0</v>
      </c>
      <c r="D1319" t="s">
        <v>49</v>
      </c>
      <c r="E1319">
        <f>Движение!$H$210</f>
        <v>20</v>
      </c>
      <c r="F1319">
        <f>N(Движение!$I$210)</f>
        <v>0</v>
      </c>
      <c r="G1319">
        <f>N(Движение!$J$210)</f>
        <v>0</v>
      </c>
      <c r="H1319">
        <f>Движение!$K$210</f>
        <v>20</v>
      </c>
      <c r="I1319" t="str">
        <f t="shared" si="20"/>
        <v/>
      </c>
    </row>
    <row r="1320" spans="1:9" x14ac:dyDescent="0.3">
      <c r="A1320">
        <v>1319</v>
      </c>
      <c r="B1320">
        <f>Движение!$A$210</f>
        <v>46429</v>
      </c>
      <c r="C1320">
        <f>Движение!$C$210</f>
        <v>0</v>
      </c>
      <c r="D1320" t="s">
        <v>51</v>
      </c>
      <c r="E1320">
        <f>Движение!$L$210</f>
        <v>48</v>
      </c>
      <c r="F1320">
        <f>N(Движение!$M$210)</f>
        <v>0</v>
      </c>
      <c r="G1320">
        <f>N(Движение!$N$210)</f>
        <v>0</v>
      </c>
      <c r="H1320">
        <f>Движение!$O$210</f>
        <v>48</v>
      </c>
      <c r="I1320" t="str">
        <f t="shared" si="20"/>
        <v/>
      </c>
    </row>
    <row r="1321" spans="1:9" x14ac:dyDescent="0.3">
      <c r="A1321">
        <v>1320</v>
      </c>
      <c r="B1321">
        <f>Движение!$A$210</f>
        <v>46429</v>
      </c>
      <c r="C1321">
        <f>Движение!$C$210</f>
        <v>0</v>
      </c>
      <c r="D1321" t="s">
        <v>54</v>
      </c>
      <c r="E1321">
        <f>Движение!$P$210</f>
        <v>13</v>
      </c>
      <c r="F1321">
        <f>N(Движение!$Q$210)</f>
        <v>0</v>
      </c>
      <c r="G1321">
        <f>N(Движение!$R$210)</f>
        <v>0</v>
      </c>
      <c r="H1321">
        <f>Движение!$S$210</f>
        <v>13</v>
      </c>
      <c r="I1321" t="str">
        <f t="shared" si="20"/>
        <v/>
      </c>
    </row>
    <row r="1322" spans="1:9" x14ac:dyDescent="0.3">
      <c r="A1322">
        <v>1321</v>
      </c>
      <c r="B1322">
        <f>Движение!$A$210</f>
        <v>46429</v>
      </c>
      <c r="C1322">
        <f>Движение!$C$210</f>
        <v>0</v>
      </c>
      <c r="D1322" t="s">
        <v>56</v>
      </c>
      <c r="E1322">
        <f>Движение!$T$210</f>
        <v>18</v>
      </c>
      <c r="F1322">
        <f>N(Движение!$U$210)</f>
        <v>0</v>
      </c>
      <c r="G1322">
        <f>N(Движение!$V$210)</f>
        <v>0</v>
      </c>
      <c r="H1322">
        <f>Движение!$W$210</f>
        <v>18</v>
      </c>
      <c r="I1322" t="str">
        <f t="shared" si="20"/>
        <v/>
      </c>
    </row>
    <row r="1323" spans="1:9" x14ac:dyDescent="0.3">
      <c r="A1323">
        <v>1322</v>
      </c>
      <c r="B1323">
        <f>Движение!$A$210</f>
        <v>46429</v>
      </c>
      <c r="C1323">
        <f>Движение!$C$210</f>
        <v>0</v>
      </c>
      <c r="D1323" t="s">
        <v>57</v>
      </c>
      <c r="E1323">
        <f>Движение!$X$210</f>
        <v>21</v>
      </c>
      <c r="F1323">
        <f>N(Движение!$Y$210)</f>
        <v>0</v>
      </c>
      <c r="G1323">
        <f>N(Движение!$Z$210)</f>
        <v>0</v>
      </c>
      <c r="H1323">
        <f>Движение!$AA$210</f>
        <v>21</v>
      </c>
      <c r="I1323" t="str">
        <f t="shared" si="20"/>
        <v/>
      </c>
    </row>
    <row r="1324" spans="1:9" x14ac:dyDescent="0.3">
      <c r="A1324">
        <v>1323</v>
      </c>
      <c r="B1324">
        <f>Движение!$A$210</f>
        <v>46429</v>
      </c>
      <c r="C1324">
        <f>Движение!$C$210</f>
        <v>0</v>
      </c>
      <c r="D1324" t="s">
        <v>59</v>
      </c>
      <c r="E1324">
        <f>Движение!$AB$210</f>
        <v>15</v>
      </c>
      <c r="F1324">
        <f>N(Движение!$AC$210)</f>
        <v>0</v>
      </c>
      <c r="G1324">
        <f>N(Движение!$AD$210)</f>
        <v>0</v>
      </c>
      <c r="H1324">
        <f>Движение!$AE$210</f>
        <v>15</v>
      </c>
      <c r="I1324" t="str">
        <f t="shared" si="20"/>
        <v/>
      </c>
    </row>
    <row r="1325" spans="1:9" x14ac:dyDescent="0.3">
      <c r="A1325">
        <v>1324</v>
      </c>
      <c r="B1325">
        <f>Движение!$A$211</f>
        <v>46430</v>
      </c>
      <c r="C1325">
        <f>Движение!$C$211</f>
        <v>0</v>
      </c>
      <c r="D1325" t="s">
        <v>45</v>
      </c>
      <c r="E1325">
        <f>Движение!$D$211</f>
        <v>26</v>
      </c>
      <c r="F1325">
        <f>N(Движение!$E$211)</f>
        <v>0</v>
      </c>
      <c r="G1325">
        <f>N(Движение!$F$211)</f>
        <v>0</v>
      </c>
      <c r="H1325">
        <f>Движение!$G$211</f>
        <v>26</v>
      </c>
      <c r="I1325" t="str">
        <f t="shared" si="20"/>
        <v/>
      </c>
    </row>
    <row r="1326" spans="1:9" x14ac:dyDescent="0.3">
      <c r="A1326">
        <v>1325</v>
      </c>
      <c r="B1326">
        <f>Движение!$A$211</f>
        <v>46430</v>
      </c>
      <c r="C1326">
        <f>Движение!$C$211</f>
        <v>0</v>
      </c>
      <c r="D1326" t="s">
        <v>49</v>
      </c>
      <c r="E1326">
        <f>Движение!$H$211</f>
        <v>20</v>
      </c>
      <c r="F1326">
        <f>N(Движение!$I$211)</f>
        <v>0</v>
      </c>
      <c r="G1326">
        <f>N(Движение!$J$211)</f>
        <v>0</v>
      </c>
      <c r="H1326">
        <f>Движение!$K$211</f>
        <v>20</v>
      </c>
      <c r="I1326" t="str">
        <f t="shared" si="20"/>
        <v/>
      </c>
    </row>
    <row r="1327" spans="1:9" x14ac:dyDescent="0.3">
      <c r="A1327">
        <v>1326</v>
      </c>
      <c r="B1327">
        <f>Движение!$A$211</f>
        <v>46430</v>
      </c>
      <c r="C1327">
        <f>Движение!$C$211</f>
        <v>0</v>
      </c>
      <c r="D1327" t="s">
        <v>51</v>
      </c>
      <c r="E1327">
        <f>Движение!$L$211</f>
        <v>48</v>
      </c>
      <c r="F1327">
        <f>N(Движение!$M$211)</f>
        <v>0</v>
      </c>
      <c r="G1327">
        <f>N(Движение!$N$211)</f>
        <v>0</v>
      </c>
      <c r="H1327">
        <f>Движение!$O$211</f>
        <v>48</v>
      </c>
      <c r="I1327" t="str">
        <f t="shared" si="20"/>
        <v/>
      </c>
    </row>
    <row r="1328" spans="1:9" x14ac:dyDescent="0.3">
      <c r="A1328">
        <v>1327</v>
      </c>
      <c r="B1328">
        <f>Движение!$A$211</f>
        <v>46430</v>
      </c>
      <c r="C1328">
        <f>Движение!$C$211</f>
        <v>0</v>
      </c>
      <c r="D1328" t="s">
        <v>54</v>
      </c>
      <c r="E1328">
        <f>Движение!$P$211</f>
        <v>13</v>
      </c>
      <c r="F1328">
        <f>N(Движение!$Q$211)</f>
        <v>0</v>
      </c>
      <c r="G1328">
        <f>N(Движение!$R$211)</f>
        <v>0</v>
      </c>
      <c r="H1328">
        <f>Движение!$S$211</f>
        <v>13</v>
      </c>
      <c r="I1328" t="str">
        <f t="shared" si="20"/>
        <v/>
      </c>
    </row>
    <row r="1329" spans="1:9" x14ac:dyDescent="0.3">
      <c r="A1329">
        <v>1328</v>
      </c>
      <c r="B1329">
        <f>Движение!$A$211</f>
        <v>46430</v>
      </c>
      <c r="C1329">
        <f>Движение!$C$211</f>
        <v>0</v>
      </c>
      <c r="D1329" t="s">
        <v>56</v>
      </c>
      <c r="E1329">
        <f>Движение!$T$211</f>
        <v>18</v>
      </c>
      <c r="F1329">
        <f>N(Движение!$U$211)</f>
        <v>0</v>
      </c>
      <c r="G1329">
        <f>N(Движение!$V$211)</f>
        <v>0</v>
      </c>
      <c r="H1329">
        <f>Движение!$W$211</f>
        <v>18</v>
      </c>
      <c r="I1329" t="str">
        <f t="shared" si="20"/>
        <v/>
      </c>
    </row>
    <row r="1330" spans="1:9" x14ac:dyDescent="0.3">
      <c r="A1330">
        <v>1329</v>
      </c>
      <c r="B1330">
        <f>Движение!$A$211</f>
        <v>46430</v>
      </c>
      <c r="C1330">
        <f>Движение!$C$211</f>
        <v>0</v>
      </c>
      <c r="D1330" t="s">
        <v>57</v>
      </c>
      <c r="E1330">
        <f>Движение!$X$211</f>
        <v>21</v>
      </c>
      <c r="F1330">
        <f>N(Движение!$Y$211)</f>
        <v>0</v>
      </c>
      <c r="G1330">
        <f>N(Движение!$Z$211)</f>
        <v>0</v>
      </c>
      <c r="H1330">
        <f>Движение!$AA$211</f>
        <v>21</v>
      </c>
      <c r="I1330" t="str">
        <f t="shared" si="20"/>
        <v/>
      </c>
    </row>
    <row r="1331" spans="1:9" x14ac:dyDescent="0.3">
      <c r="A1331">
        <v>1330</v>
      </c>
      <c r="B1331">
        <f>Движение!$A$211</f>
        <v>46430</v>
      </c>
      <c r="C1331">
        <f>Движение!$C$211</f>
        <v>0</v>
      </c>
      <c r="D1331" t="s">
        <v>59</v>
      </c>
      <c r="E1331">
        <f>Движение!$AB$211</f>
        <v>15</v>
      </c>
      <c r="F1331">
        <f>N(Движение!$AC$211)</f>
        <v>0</v>
      </c>
      <c r="G1331">
        <f>N(Движение!$AD$211)</f>
        <v>0</v>
      </c>
      <c r="H1331">
        <f>Движение!$AE$211</f>
        <v>15</v>
      </c>
      <c r="I1331" t="str">
        <f t="shared" si="20"/>
        <v/>
      </c>
    </row>
    <row r="1332" spans="1:9" x14ac:dyDescent="0.3">
      <c r="A1332">
        <v>1331</v>
      </c>
      <c r="B1332">
        <f>Движение!$A$212</f>
        <v>46431</v>
      </c>
      <c r="C1332">
        <f>Движение!$C$212</f>
        <v>0</v>
      </c>
      <c r="D1332" t="s">
        <v>45</v>
      </c>
      <c r="E1332">
        <f>Движение!$D$212</f>
        <v>26</v>
      </c>
      <c r="F1332">
        <f>N(Движение!$E$212)</f>
        <v>0</v>
      </c>
      <c r="G1332">
        <f>N(Движение!$F$212)</f>
        <v>0</v>
      </c>
      <c r="H1332">
        <f>Движение!$G$212</f>
        <v>26</v>
      </c>
      <c r="I1332" t="str">
        <f t="shared" si="20"/>
        <v/>
      </c>
    </row>
    <row r="1333" spans="1:9" x14ac:dyDescent="0.3">
      <c r="A1333">
        <v>1332</v>
      </c>
      <c r="B1333">
        <f>Движение!$A$212</f>
        <v>46431</v>
      </c>
      <c r="C1333">
        <f>Движение!$C$212</f>
        <v>0</v>
      </c>
      <c r="D1333" t="s">
        <v>49</v>
      </c>
      <c r="E1333">
        <f>Движение!$H$212</f>
        <v>20</v>
      </c>
      <c r="F1333">
        <f>N(Движение!$I$212)</f>
        <v>0</v>
      </c>
      <c r="G1333">
        <f>N(Движение!$J$212)</f>
        <v>0</v>
      </c>
      <c r="H1333">
        <f>Движение!$K$212</f>
        <v>20</v>
      </c>
      <c r="I1333" t="str">
        <f t="shared" si="20"/>
        <v/>
      </c>
    </row>
    <row r="1334" spans="1:9" x14ac:dyDescent="0.3">
      <c r="A1334">
        <v>1333</v>
      </c>
      <c r="B1334">
        <f>Движение!$A$212</f>
        <v>46431</v>
      </c>
      <c r="C1334">
        <f>Движение!$C$212</f>
        <v>0</v>
      </c>
      <c r="D1334" t="s">
        <v>51</v>
      </c>
      <c r="E1334">
        <f>Движение!$L$212</f>
        <v>48</v>
      </c>
      <c r="F1334">
        <f>N(Движение!$M$212)</f>
        <v>0</v>
      </c>
      <c r="G1334">
        <f>N(Движение!$N$212)</f>
        <v>0</v>
      </c>
      <c r="H1334">
        <f>Движение!$O$212</f>
        <v>48</v>
      </c>
      <c r="I1334" t="str">
        <f t="shared" si="20"/>
        <v/>
      </c>
    </row>
    <row r="1335" spans="1:9" x14ac:dyDescent="0.3">
      <c r="A1335">
        <v>1334</v>
      </c>
      <c r="B1335">
        <f>Движение!$A$212</f>
        <v>46431</v>
      </c>
      <c r="C1335">
        <f>Движение!$C$212</f>
        <v>0</v>
      </c>
      <c r="D1335" t="s">
        <v>54</v>
      </c>
      <c r="E1335">
        <f>Движение!$P$212</f>
        <v>13</v>
      </c>
      <c r="F1335">
        <f>N(Движение!$Q$212)</f>
        <v>0</v>
      </c>
      <c r="G1335">
        <f>N(Движение!$R$212)</f>
        <v>0</v>
      </c>
      <c r="H1335">
        <f>Движение!$S$212</f>
        <v>13</v>
      </c>
      <c r="I1335" t="str">
        <f t="shared" si="20"/>
        <v/>
      </c>
    </row>
    <row r="1336" spans="1:9" x14ac:dyDescent="0.3">
      <c r="A1336">
        <v>1335</v>
      </c>
      <c r="B1336">
        <f>Движение!$A$212</f>
        <v>46431</v>
      </c>
      <c r="C1336">
        <f>Движение!$C$212</f>
        <v>0</v>
      </c>
      <c r="D1336" t="s">
        <v>56</v>
      </c>
      <c r="E1336">
        <f>Движение!$T$212</f>
        <v>18</v>
      </c>
      <c r="F1336">
        <f>N(Движение!$U$212)</f>
        <v>0</v>
      </c>
      <c r="G1336">
        <f>N(Движение!$V$212)</f>
        <v>0</v>
      </c>
      <c r="H1336">
        <f>Движение!$W$212</f>
        <v>18</v>
      </c>
      <c r="I1336" t="str">
        <f t="shared" si="20"/>
        <v/>
      </c>
    </row>
    <row r="1337" spans="1:9" x14ac:dyDescent="0.3">
      <c r="A1337">
        <v>1336</v>
      </c>
      <c r="B1337">
        <f>Движение!$A$212</f>
        <v>46431</v>
      </c>
      <c r="C1337">
        <f>Движение!$C$212</f>
        <v>0</v>
      </c>
      <c r="D1337" t="s">
        <v>57</v>
      </c>
      <c r="E1337">
        <f>Движение!$X$212</f>
        <v>21</v>
      </c>
      <c r="F1337">
        <f>N(Движение!$Y$212)</f>
        <v>0</v>
      </c>
      <c r="G1337">
        <f>N(Движение!$Z$212)</f>
        <v>0</v>
      </c>
      <c r="H1337">
        <f>Движение!$AA$212</f>
        <v>21</v>
      </c>
      <c r="I1337" t="str">
        <f t="shared" si="20"/>
        <v/>
      </c>
    </row>
    <row r="1338" spans="1:9" x14ac:dyDescent="0.3">
      <c r="A1338">
        <v>1337</v>
      </c>
      <c r="B1338">
        <f>Движение!$A$212</f>
        <v>46431</v>
      </c>
      <c r="C1338">
        <f>Движение!$C$212</f>
        <v>0</v>
      </c>
      <c r="D1338" t="s">
        <v>59</v>
      </c>
      <c r="E1338">
        <f>Движение!$AB$212</f>
        <v>15</v>
      </c>
      <c r="F1338">
        <f>N(Движение!$AC$212)</f>
        <v>0</v>
      </c>
      <c r="G1338">
        <f>N(Движение!$AD$212)</f>
        <v>0</v>
      </c>
      <c r="H1338">
        <f>Движение!$AE$212</f>
        <v>15</v>
      </c>
      <c r="I1338" t="str">
        <f t="shared" si="20"/>
        <v/>
      </c>
    </row>
    <row r="1339" spans="1:9" x14ac:dyDescent="0.3">
      <c r="A1339">
        <v>1338</v>
      </c>
      <c r="B1339">
        <f>Движение!$A$213</f>
        <v>46432</v>
      </c>
      <c r="C1339">
        <f>Движение!$C$213</f>
        <v>0</v>
      </c>
      <c r="D1339" t="s">
        <v>45</v>
      </c>
      <c r="E1339">
        <f>Движение!$D$213</f>
        <v>26</v>
      </c>
      <c r="F1339">
        <f>N(Движение!$E$213)</f>
        <v>0</v>
      </c>
      <c r="G1339">
        <f>N(Движение!$F$213)</f>
        <v>0</v>
      </c>
      <c r="H1339">
        <f>Движение!$G$213</f>
        <v>26</v>
      </c>
      <c r="I1339" t="str">
        <f t="shared" si="20"/>
        <v/>
      </c>
    </row>
    <row r="1340" spans="1:9" x14ac:dyDescent="0.3">
      <c r="A1340">
        <v>1339</v>
      </c>
      <c r="B1340">
        <f>Движение!$A$213</f>
        <v>46432</v>
      </c>
      <c r="C1340">
        <f>Движение!$C$213</f>
        <v>0</v>
      </c>
      <c r="D1340" t="s">
        <v>49</v>
      </c>
      <c r="E1340">
        <f>Движение!$H$213</f>
        <v>20</v>
      </c>
      <c r="F1340">
        <f>N(Движение!$I$213)</f>
        <v>0</v>
      </c>
      <c r="G1340">
        <f>N(Движение!$J$213)</f>
        <v>0</v>
      </c>
      <c r="H1340">
        <f>Движение!$K$213</f>
        <v>20</v>
      </c>
      <c r="I1340" t="str">
        <f t="shared" si="20"/>
        <v/>
      </c>
    </row>
    <row r="1341" spans="1:9" x14ac:dyDescent="0.3">
      <c r="A1341">
        <v>1340</v>
      </c>
      <c r="B1341">
        <f>Движение!$A$213</f>
        <v>46432</v>
      </c>
      <c r="C1341">
        <f>Движение!$C$213</f>
        <v>0</v>
      </c>
      <c r="D1341" t="s">
        <v>51</v>
      </c>
      <c r="E1341">
        <f>Движение!$L$213</f>
        <v>48</v>
      </c>
      <c r="F1341">
        <f>N(Движение!$M$213)</f>
        <v>0</v>
      </c>
      <c r="G1341">
        <f>N(Движение!$N$213)</f>
        <v>0</v>
      </c>
      <c r="H1341">
        <f>Движение!$O$213</f>
        <v>48</v>
      </c>
      <c r="I1341" t="str">
        <f t="shared" si="20"/>
        <v/>
      </c>
    </row>
    <row r="1342" spans="1:9" x14ac:dyDescent="0.3">
      <c r="A1342">
        <v>1341</v>
      </c>
      <c r="B1342">
        <f>Движение!$A$213</f>
        <v>46432</v>
      </c>
      <c r="C1342">
        <f>Движение!$C$213</f>
        <v>0</v>
      </c>
      <c r="D1342" t="s">
        <v>54</v>
      </c>
      <c r="E1342">
        <f>Движение!$P$213</f>
        <v>13</v>
      </c>
      <c r="F1342">
        <f>N(Движение!$Q$213)</f>
        <v>0</v>
      </c>
      <c r="G1342">
        <f>N(Движение!$R$213)</f>
        <v>0</v>
      </c>
      <c r="H1342">
        <f>Движение!$S$213</f>
        <v>13</v>
      </c>
      <c r="I1342" t="str">
        <f t="shared" si="20"/>
        <v/>
      </c>
    </row>
    <row r="1343" spans="1:9" x14ac:dyDescent="0.3">
      <c r="A1343">
        <v>1342</v>
      </c>
      <c r="B1343">
        <f>Движение!$A$213</f>
        <v>46432</v>
      </c>
      <c r="C1343">
        <f>Движение!$C$213</f>
        <v>0</v>
      </c>
      <c r="D1343" t="s">
        <v>56</v>
      </c>
      <c r="E1343">
        <f>Движение!$T$213</f>
        <v>18</v>
      </c>
      <c r="F1343">
        <f>N(Движение!$U$213)</f>
        <v>0</v>
      </c>
      <c r="G1343">
        <f>N(Движение!$V$213)</f>
        <v>0</v>
      </c>
      <c r="H1343">
        <f>Движение!$W$213</f>
        <v>18</v>
      </c>
      <c r="I1343" t="str">
        <f t="shared" si="20"/>
        <v/>
      </c>
    </row>
    <row r="1344" spans="1:9" x14ac:dyDescent="0.3">
      <c r="A1344">
        <v>1343</v>
      </c>
      <c r="B1344">
        <f>Движение!$A$213</f>
        <v>46432</v>
      </c>
      <c r="C1344">
        <f>Движение!$C$213</f>
        <v>0</v>
      </c>
      <c r="D1344" t="s">
        <v>57</v>
      </c>
      <c r="E1344">
        <f>Движение!$X$213</f>
        <v>21</v>
      </c>
      <c r="F1344">
        <f>N(Движение!$Y$213)</f>
        <v>0</v>
      </c>
      <c r="G1344">
        <f>N(Движение!$Z$213)</f>
        <v>0</v>
      </c>
      <c r="H1344">
        <f>Движение!$AA$213</f>
        <v>21</v>
      </c>
      <c r="I1344" t="str">
        <f t="shared" si="20"/>
        <v/>
      </c>
    </row>
    <row r="1345" spans="1:9" x14ac:dyDescent="0.3">
      <c r="A1345">
        <v>1344</v>
      </c>
      <c r="B1345">
        <f>Движение!$A$213</f>
        <v>46432</v>
      </c>
      <c r="C1345">
        <f>Движение!$C$213</f>
        <v>0</v>
      </c>
      <c r="D1345" t="s">
        <v>59</v>
      </c>
      <c r="E1345">
        <f>Движение!$AB$213</f>
        <v>15</v>
      </c>
      <c r="F1345">
        <f>N(Движение!$AC$213)</f>
        <v>0</v>
      </c>
      <c r="G1345">
        <f>N(Движение!$AD$213)</f>
        <v>0</v>
      </c>
      <c r="H1345">
        <f>Движение!$AE$213</f>
        <v>15</v>
      </c>
      <c r="I1345" t="str">
        <f t="shared" si="20"/>
        <v/>
      </c>
    </row>
    <row r="1346" spans="1:9" x14ac:dyDescent="0.3">
      <c r="A1346">
        <v>1345</v>
      </c>
      <c r="B1346">
        <f>Движение!$A$214</f>
        <v>46433</v>
      </c>
      <c r="C1346">
        <f>Движение!$C$214</f>
        <v>0</v>
      </c>
      <c r="D1346" t="s">
        <v>45</v>
      </c>
      <c r="E1346">
        <f>Движение!$D$214</f>
        <v>26</v>
      </c>
      <c r="F1346">
        <f>N(Движение!$E$214)</f>
        <v>0</v>
      </c>
      <c r="G1346">
        <f>N(Движение!$F$214)</f>
        <v>0</v>
      </c>
      <c r="H1346">
        <f>Движение!$G$214</f>
        <v>26</v>
      </c>
      <c r="I1346" t="str">
        <f t="shared" ref="I1346:I1409" si="21">IF($F1346&gt;0,TEXT($B1346,"dd.mm")&amp;"_"&amp;$D1346,"")</f>
        <v/>
      </c>
    </row>
    <row r="1347" spans="1:9" x14ac:dyDescent="0.3">
      <c r="A1347">
        <v>1346</v>
      </c>
      <c r="B1347">
        <f>Движение!$A$214</f>
        <v>46433</v>
      </c>
      <c r="C1347">
        <f>Движение!$C$214</f>
        <v>0</v>
      </c>
      <c r="D1347" t="s">
        <v>49</v>
      </c>
      <c r="E1347">
        <f>Движение!$H$214</f>
        <v>20</v>
      </c>
      <c r="F1347">
        <f>N(Движение!$I$214)</f>
        <v>0</v>
      </c>
      <c r="G1347">
        <f>N(Движение!$J$214)</f>
        <v>0</v>
      </c>
      <c r="H1347">
        <f>Движение!$K$214</f>
        <v>20</v>
      </c>
      <c r="I1347" t="str">
        <f t="shared" si="21"/>
        <v/>
      </c>
    </row>
    <row r="1348" spans="1:9" x14ac:dyDescent="0.3">
      <c r="A1348">
        <v>1347</v>
      </c>
      <c r="B1348">
        <f>Движение!$A$214</f>
        <v>46433</v>
      </c>
      <c r="C1348">
        <f>Движение!$C$214</f>
        <v>0</v>
      </c>
      <c r="D1348" t="s">
        <v>51</v>
      </c>
      <c r="E1348">
        <f>Движение!$L$214</f>
        <v>48</v>
      </c>
      <c r="F1348">
        <f>N(Движение!$M$214)</f>
        <v>0</v>
      </c>
      <c r="G1348">
        <f>N(Движение!$N$214)</f>
        <v>0</v>
      </c>
      <c r="H1348">
        <f>Движение!$O$214</f>
        <v>48</v>
      </c>
      <c r="I1348" t="str">
        <f t="shared" si="21"/>
        <v/>
      </c>
    </row>
    <row r="1349" spans="1:9" x14ac:dyDescent="0.3">
      <c r="A1349">
        <v>1348</v>
      </c>
      <c r="B1349">
        <f>Движение!$A$214</f>
        <v>46433</v>
      </c>
      <c r="C1349">
        <f>Движение!$C$214</f>
        <v>0</v>
      </c>
      <c r="D1349" t="s">
        <v>54</v>
      </c>
      <c r="E1349">
        <f>Движение!$P$214</f>
        <v>13</v>
      </c>
      <c r="F1349">
        <f>N(Движение!$Q$214)</f>
        <v>0</v>
      </c>
      <c r="G1349">
        <f>N(Движение!$R$214)</f>
        <v>0</v>
      </c>
      <c r="H1349">
        <f>Движение!$S$214</f>
        <v>13</v>
      </c>
      <c r="I1349" t="str">
        <f t="shared" si="21"/>
        <v/>
      </c>
    </row>
    <row r="1350" spans="1:9" x14ac:dyDescent="0.3">
      <c r="A1350">
        <v>1349</v>
      </c>
      <c r="B1350">
        <f>Движение!$A$214</f>
        <v>46433</v>
      </c>
      <c r="C1350">
        <f>Движение!$C$214</f>
        <v>0</v>
      </c>
      <c r="D1350" t="s">
        <v>56</v>
      </c>
      <c r="E1350">
        <f>Движение!$T$214</f>
        <v>18</v>
      </c>
      <c r="F1350">
        <f>N(Движение!$U$214)</f>
        <v>0</v>
      </c>
      <c r="G1350">
        <f>N(Движение!$V$214)</f>
        <v>0</v>
      </c>
      <c r="H1350">
        <f>Движение!$W$214</f>
        <v>18</v>
      </c>
      <c r="I1350" t="str">
        <f t="shared" si="21"/>
        <v/>
      </c>
    </row>
    <row r="1351" spans="1:9" x14ac:dyDescent="0.3">
      <c r="A1351">
        <v>1350</v>
      </c>
      <c r="B1351">
        <f>Движение!$A$214</f>
        <v>46433</v>
      </c>
      <c r="C1351">
        <f>Движение!$C$214</f>
        <v>0</v>
      </c>
      <c r="D1351" t="s">
        <v>57</v>
      </c>
      <c r="E1351">
        <f>Движение!$X$214</f>
        <v>21</v>
      </c>
      <c r="F1351">
        <f>N(Движение!$Y$214)</f>
        <v>0</v>
      </c>
      <c r="G1351">
        <f>N(Движение!$Z$214)</f>
        <v>0</v>
      </c>
      <c r="H1351">
        <f>Движение!$AA$214</f>
        <v>21</v>
      </c>
      <c r="I1351" t="str">
        <f t="shared" si="21"/>
        <v/>
      </c>
    </row>
    <row r="1352" spans="1:9" x14ac:dyDescent="0.3">
      <c r="A1352">
        <v>1351</v>
      </c>
      <c r="B1352">
        <f>Движение!$A$214</f>
        <v>46433</v>
      </c>
      <c r="C1352">
        <f>Движение!$C$214</f>
        <v>0</v>
      </c>
      <c r="D1352" t="s">
        <v>59</v>
      </c>
      <c r="E1352">
        <f>Движение!$AB$214</f>
        <v>15</v>
      </c>
      <c r="F1352">
        <f>N(Движение!$AC$214)</f>
        <v>0</v>
      </c>
      <c r="G1352">
        <f>N(Движение!$AD$214)</f>
        <v>0</v>
      </c>
      <c r="H1352">
        <f>Движение!$AE$214</f>
        <v>15</v>
      </c>
      <c r="I1352" t="str">
        <f t="shared" si="21"/>
        <v/>
      </c>
    </row>
    <row r="1353" spans="1:9" x14ac:dyDescent="0.3">
      <c r="A1353">
        <v>1352</v>
      </c>
      <c r="B1353">
        <f>Движение!$A$215</f>
        <v>46434</v>
      </c>
      <c r="C1353">
        <f>Движение!$C$215</f>
        <v>0</v>
      </c>
      <c r="D1353" t="s">
        <v>45</v>
      </c>
      <c r="E1353">
        <f>Движение!$D$215</f>
        <v>26</v>
      </c>
      <c r="F1353">
        <f>N(Движение!$E$215)</f>
        <v>0</v>
      </c>
      <c r="G1353">
        <f>N(Движение!$F$215)</f>
        <v>0</v>
      </c>
      <c r="H1353">
        <f>Движение!$G$215</f>
        <v>26</v>
      </c>
      <c r="I1353" t="str">
        <f t="shared" si="21"/>
        <v/>
      </c>
    </row>
    <row r="1354" spans="1:9" x14ac:dyDescent="0.3">
      <c r="A1354">
        <v>1353</v>
      </c>
      <c r="B1354">
        <f>Движение!$A$215</f>
        <v>46434</v>
      </c>
      <c r="C1354">
        <f>Движение!$C$215</f>
        <v>0</v>
      </c>
      <c r="D1354" t="s">
        <v>49</v>
      </c>
      <c r="E1354">
        <f>Движение!$H$215</f>
        <v>20</v>
      </c>
      <c r="F1354">
        <f>N(Движение!$I$215)</f>
        <v>0</v>
      </c>
      <c r="G1354">
        <f>N(Движение!$J$215)</f>
        <v>0</v>
      </c>
      <c r="H1354">
        <f>Движение!$K$215</f>
        <v>20</v>
      </c>
      <c r="I1354" t="str">
        <f t="shared" si="21"/>
        <v/>
      </c>
    </row>
    <row r="1355" spans="1:9" x14ac:dyDescent="0.3">
      <c r="A1355">
        <v>1354</v>
      </c>
      <c r="B1355">
        <f>Движение!$A$215</f>
        <v>46434</v>
      </c>
      <c r="C1355">
        <f>Движение!$C$215</f>
        <v>0</v>
      </c>
      <c r="D1355" t="s">
        <v>51</v>
      </c>
      <c r="E1355">
        <f>Движение!$L$215</f>
        <v>48</v>
      </c>
      <c r="F1355">
        <f>N(Движение!$M$215)</f>
        <v>0</v>
      </c>
      <c r="G1355">
        <f>N(Движение!$N$215)</f>
        <v>0</v>
      </c>
      <c r="H1355">
        <f>Движение!$O$215</f>
        <v>48</v>
      </c>
      <c r="I1355" t="str">
        <f t="shared" si="21"/>
        <v/>
      </c>
    </row>
    <row r="1356" spans="1:9" x14ac:dyDescent="0.3">
      <c r="A1356">
        <v>1355</v>
      </c>
      <c r="B1356">
        <f>Движение!$A$215</f>
        <v>46434</v>
      </c>
      <c r="C1356">
        <f>Движение!$C$215</f>
        <v>0</v>
      </c>
      <c r="D1356" t="s">
        <v>54</v>
      </c>
      <c r="E1356">
        <f>Движение!$P$215</f>
        <v>13</v>
      </c>
      <c r="F1356">
        <f>N(Движение!$Q$215)</f>
        <v>0</v>
      </c>
      <c r="G1356">
        <f>N(Движение!$R$215)</f>
        <v>0</v>
      </c>
      <c r="H1356">
        <f>Движение!$S$215</f>
        <v>13</v>
      </c>
      <c r="I1356" t="str">
        <f t="shared" si="21"/>
        <v/>
      </c>
    </row>
    <row r="1357" spans="1:9" x14ac:dyDescent="0.3">
      <c r="A1357">
        <v>1356</v>
      </c>
      <c r="B1357">
        <f>Движение!$A$215</f>
        <v>46434</v>
      </c>
      <c r="C1357">
        <f>Движение!$C$215</f>
        <v>0</v>
      </c>
      <c r="D1357" t="s">
        <v>56</v>
      </c>
      <c r="E1357">
        <f>Движение!$T$215</f>
        <v>18</v>
      </c>
      <c r="F1357">
        <f>N(Движение!$U$215)</f>
        <v>0</v>
      </c>
      <c r="G1357">
        <f>N(Движение!$V$215)</f>
        <v>0</v>
      </c>
      <c r="H1357">
        <f>Движение!$W$215</f>
        <v>18</v>
      </c>
      <c r="I1357" t="str">
        <f t="shared" si="21"/>
        <v/>
      </c>
    </row>
    <row r="1358" spans="1:9" x14ac:dyDescent="0.3">
      <c r="A1358">
        <v>1357</v>
      </c>
      <c r="B1358">
        <f>Движение!$A$215</f>
        <v>46434</v>
      </c>
      <c r="C1358">
        <f>Движение!$C$215</f>
        <v>0</v>
      </c>
      <c r="D1358" t="s">
        <v>57</v>
      </c>
      <c r="E1358">
        <f>Движение!$X$215</f>
        <v>21</v>
      </c>
      <c r="F1358">
        <f>N(Движение!$Y$215)</f>
        <v>0</v>
      </c>
      <c r="G1358">
        <f>N(Движение!$Z$215)</f>
        <v>0</v>
      </c>
      <c r="H1358">
        <f>Движение!$AA$215</f>
        <v>21</v>
      </c>
      <c r="I1358" t="str">
        <f t="shared" si="21"/>
        <v/>
      </c>
    </row>
    <row r="1359" spans="1:9" x14ac:dyDescent="0.3">
      <c r="A1359">
        <v>1358</v>
      </c>
      <c r="B1359">
        <f>Движение!$A$215</f>
        <v>46434</v>
      </c>
      <c r="C1359">
        <f>Движение!$C$215</f>
        <v>0</v>
      </c>
      <c r="D1359" t="s">
        <v>59</v>
      </c>
      <c r="E1359">
        <f>Движение!$AB$215</f>
        <v>15</v>
      </c>
      <c r="F1359">
        <f>N(Движение!$AC$215)</f>
        <v>0</v>
      </c>
      <c r="G1359">
        <f>N(Движение!$AD$215)</f>
        <v>0</v>
      </c>
      <c r="H1359">
        <f>Движение!$AE$215</f>
        <v>15</v>
      </c>
      <c r="I1359" t="str">
        <f t="shared" si="21"/>
        <v/>
      </c>
    </row>
    <row r="1360" spans="1:9" x14ac:dyDescent="0.3">
      <c r="A1360">
        <v>1359</v>
      </c>
      <c r="B1360">
        <f>Движение!$A$216</f>
        <v>46435</v>
      </c>
      <c r="C1360">
        <f>Движение!$C$216</f>
        <v>0</v>
      </c>
      <c r="D1360" t="s">
        <v>45</v>
      </c>
      <c r="E1360">
        <f>Движение!$D$216</f>
        <v>26</v>
      </c>
      <c r="F1360">
        <f>N(Движение!$E$216)</f>
        <v>0</v>
      </c>
      <c r="G1360">
        <f>N(Движение!$F$216)</f>
        <v>0</v>
      </c>
      <c r="H1360">
        <f>Движение!$G$216</f>
        <v>26</v>
      </c>
      <c r="I1360" t="str">
        <f t="shared" si="21"/>
        <v/>
      </c>
    </row>
    <row r="1361" spans="1:9" x14ac:dyDescent="0.3">
      <c r="A1361">
        <v>1360</v>
      </c>
      <c r="B1361">
        <f>Движение!$A$216</f>
        <v>46435</v>
      </c>
      <c r="C1361">
        <f>Движение!$C$216</f>
        <v>0</v>
      </c>
      <c r="D1361" t="s">
        <v>49</v>
      </c>
      <c r="E1361">
        <f>Движение!$H$216</f>
        <v>20</v>
      </c>
      <c r="F1361">
        <f>N(Движение!$I$216)</f>
        <v>0</v>
      </c>
      <c r="G1361">
        <f>N(Движение!$J$216)</f>
        <v>0</v>
      </c>
      <c r="H1361">
        <f>Движение!$K$216</f>
        <v>20</v>
      </c>
      <c r="I1361" t="str">
        <f t="shared" si="21"/>
        <v/>
      </c>
    </row>
    <row r="1362" spans="1:9" x14ac:dyDescent="0.3">
      <c r="A1362">
        <v>1361</v>
      </c>
      <c r="B1362">
        <f>Движение!$A$216</f>
        <v>46435</v>
      </c>
      <c r="C1362">
        <f>Движение!$C$216</f>
        <v>0</v>
      </c>
      <c r="D1362" t="s">
        <v>51</v>
      </c>
      <c r="E1362">
        <f>Движение!$L$216</f>
        <v>48</v>
      </c>
      <c r="F1362">
        <f>N(Движение!$M$216)</f>
        <v>0</v>
      </c>
      <c r="G1362">
        <f>N(Движение!$N$216)</f>
        <v>0</v>
      </c>
      <c r="H1362">
        <f>Движение!$O$216</f>
        <v>48</v>
      </c>
      <c r="I1362" t="str">
        <f t="shared" si="21"/>
        <v/>
      </c>
    </row>
    <row r="1363" spans="1:9" x14ac:dyDescent="0.3">
      <c r="A1363">
        <v>1362</v>
      </c>
      <c r="B1363">
        <f>Движение!$A$216</f>
        <v>46435</v>
      </c>
      <c r="C1363">
        <f>Движение!$C$216</f>
        <v>0</v>
      </c>
      <c r="D1363" t="s">
        <v>54</v>
      </c>
      <c r="E1363">
        <f>Движение!$P$216</f>
        <v>13</v>
      </c>
      <c r="F1363">
        <f>N(Движение!$Q$216)</f>
        <v>0</v>
      </c>
      <c r="G1363">
        <f>N(Движение!$R$216)</f>
        <v>0</v>
      </c>
      <c r="H1363">
        <f>Движение!$S$216</f>
        <v>13</v>
      </c>
      <c r="I1363" t="str">
        <f t="shared" si="21"/>
        <v/>
      </c>
    </row>
    <row r="1364" spans="1:9" x14ac:dyDescent="0.3">
      <c r="A1364">
        <v>1363</v>
      </c>
      <c r="B1364">
        <f>Движение!$A$216</f>
        <v>46435</v>
      </c>
      <c r="C1364">
        <f>Движение!$C$216</f>
        <v>0</v>
      </c>
      <c r="D1364" t="s">
        <v>56</v>
      </c>
      <c r="E1364">
        <f>Движение!$T$216</f>
        <v>18</v>
      </c>
      <c r="F1364">
        <f>N(Движение!$U$216)</f>
        <v>0</v>
      </c>
      <c r="G1364">
        <f>N(Движение!$V$216)</f>
        <v>0</v>
      </c>
      <c r="H1364">
        <f>Движение!$W$216</f>
        <v>18</v>
      </c>
      <c r="I1364" t="str">
        <f t="shared" si="21"/>
        <v/>
      </c>
    </row>
    <row r="1365" spans="1:9" x14ac:dyDescent="0.3">
      <c r="A1365">
        <v>1364</v>
      </c>
      <c r="B1365">
        <f>Движение!$A$216</f>
        <v>46435</v>
      </c>
      <c r="C1365">
        <f>Движение!$C$216</f>
        <v>0</v>
      </c>
      <c r="D1365" t="s">
        <v>57</v>
      </c>
      <c r="E1365">
        <f>Движение!$X$216</f>
        <v>21</v>
      </c>
      <c r="F1365">
        <f>N(Движение!$Y$216)</f>
        <v>0</v>
      </c>
      <c r="G1365">
        <f>N(Движение!$Z$216)</f>
        <v>0</v>
      </c>
      <c r="H1365">
        <f>Движение!$AA$216</f>
        <v>21</v>
      </c>
      <c r="I1365" t="str">
        <f t="shared" si="21"/>
        <v/>
      </c>
    </row>
    <row r="1366" spans="1:9" x14ac:dyDescent="0.3">
      <c r="A1366">
        <v>1365</v>
      </c>
      <c r="B1366">
        <f>Движение!$A$216</f>
        <v>46435</v>
      </c>
      <c r="C1366">
        <f>Движение!$C$216</f>
        <v>0</v>
      </c>
      <c r="D1366" t="s">
        <v>59</v>
      </c>
      <c r="E1366">
        <f>Движение!$AB$216</f>
        <v>15</v>
      </c>
      <c r="F1366">
        <f>N(Движение!$AC$216)</f>
        <v>0</v>
      </c>
      <c r="G1366">
        <f>N(Движение!$AD$216)</f>
        <v>0</v>
      </c>
      <c r="H1366">
        <f>Движение!$AE$216</f>
        <v>15</v>
      </c>
      <c r="I1366" t="str">
        <f t="shared" si="21"/>
        <v/>
      </c>
    </row>
    <row r="1367" spans="1:9" x14ac:dyDescent="0.3">
      <c r="A1367">
        <v>1366</v>
      </c>
      <c r="B1367">
        <f>Движение!$A$217</f>
        <v>46436</v>
      </c>
      <c r="C1367">
        <f>Движение!$C$217</f>
        <v>0</v>
      </c>
      <c r="D1367" t="s">
        <v>45</v>
      </c>
      <c r="E1367">
        <f>Движение!$D$217</f>
        <v>26</v>
      </c>
      <c r="F1367">
        <f>N(Движение!$E$217)</f>
        <v>0</v>
      </c>
      <c r="G1367">
        <f>N(Движение!$F$217)</f>
        <v>0</v>
      </c>
      <c r="H1367">
        <f>Движение!$G$217</f>
        <v>26</v>
      </c>
      <c r="I1367" t="str">
        <f t="shared" si="21"/>
        <v/>
      </c>
    </row>
    <row r="1368" spans="1:9" x14ac:dyDescent="0.3">
      <c r="A1368">
        <v>1367</v>
      </c>
      <c r="B1368">
        <f>Движение!$A$217</f>
        <v>46436</v>
      </c>
      <c r="C1368">
        <f>Движение!$C$217</f>
        <v>0</v>
      </c>
      <c r="D1368" t="s">
        <v>49</v>
      </c>
      <c r="E1368">
        <f>Движение!$H$217</f>
        <v>20</v>
      </c>
      <c r="F1368">
        <f>N(Движение!$I$217)</f>
        <v>0</v>
      </c>
      <c r="G1368">
        <f>N(Движение!$J$217)</f>
        <v>0</v>
      </c>
      <c r="H1368">
        <f>Движение!$K$217</f>
        <v>20</v>
      </c>
      <c r="I1368" t="str">
        <f t="shared" si="21"/>
        <v/>
      </c>
    </row>
    <row r="1369" spans="1:9" x14ac:dyDescent="0.3">
      <c r="A1369">
        <v>1368</v>
      </c>
      <c r="B1369">
        <f>Движение!$A$217</f>
        <v>46436</v>
      </c>
      <c r="C1369">
        <f>Движение!$C$217</f>
        <v>0</v>
      </c>
      <c r="D1369" t="s">
        <v>51</v>
      </c>
      <c r="E1369">
        <f>Движение!$L$217</f>
        <v>48</v>
      </c>
      <c r="F1369">
        <f>N(Движение!$M$217)</f>
        <v>0</v>
      </c>
      <c r="G1369">
        <f>N(Движение!$N$217)</f>
        <v>0</v>
      </c>
      <c r="H1369">
        <f>Движение!$O$217</f>
        <v>48</v>
      </c>
      <c r="I1369" t="str">
        <f t="shared" si="21"/>
        <v/>
      </c>
    </row>
    <row r="1370" spans="1:9" x14ac:dyDescent="0.3">
      <c r="A1370">
        <v>1369</v>
      </c>
      <c r="B1370">
        <f>Движение!$A$217</f>
        <v>46436</v>
      </c>
      <c r="C1370">
        <f>Движение!$C$217</f>
        <v>0</v>
      </c>
      <c r="D1370" t="s">
        <v>54</v>
      </c>
      <c r="E1370">
        <f>Движение!$P$217</f>
        <v>13</v>
      </c>
      <c r="F1370">
        <f>N(Движение!$Q$217)</f>
        <v>0</v>
      </c>
      <c r="G1370">
        <f>N(Движение!$R$217)</f>
        <v>0</v>
      </c>
      <c r="H1370">
        <f>Движение!$S$217</f>
        <v>13</v>
      </c>
      <c r="I1370" t="str">
        <f t="shared" si="21"/>
        <v/>
      </c>
    </row>
    <row r="1371" spans="1:9" x14ac:dyDescent="0.3">
      <c r="A1371">
        <v>1370</v>
      </c>
      <c r="B1371">
        <f>Движение!$A$217</f>
        <v>46436</v>
      </c>
      <c r="C1371">
        <f>Движение!$C$217</f>
        <v>0</v>
      </c>
      <c r="D1371" t="s">
        <v>56</v>
      </c>
      <c r="E1371">
        <f>Движение!$T$217</f>
        <v>18</v>
      </c>
      <c r="F1371">
        <f>N(Движение!$U$217)</f>
        <v>0</v>
      </c>
      <c r="G1371">
        <f>N(Движение!$V$217)</f>
        <v>0</v>
      </c>
      <c r="H1371">
        <f>Движение!$W$217</f>
        <v>18</v>
      </c>
      <c r="I1371" t="str">
        <f t="shared" si="21"/>
        <v/>
      </c>
    </row>
    <row r="1372" spans="1:9" x14ac:dyDescent="0.3">
      <c r="A1372">
        <v>1371</v>
      </c>
      <c r="B1372">
        <f>Движение!$A$217</f>
        <v>46436</v>
      </c>
      <c r="C1372">
        <f>Движение!$C$217</f>
        <v>0</v>
      </c>
      <c r="D1372" t="s">
        <v>57</v>
      </c>
      <c r="E1372">
        <f>Движение!$X$217</f>
        <v>21</v>
      </c>
      <c r="F1372">
        <f>N(Движение!$Y$217)</f>
        <v>0</v>
      </c>
      <c r="G1372">
        <f>N(Движение!$Z$217)</f>
        <v>0</v>
      </c>
      <c r="H1372">
        <f>Движение!$AA$217</f>
        <v>21</v>
      </c>
      <c r="I1372" t="str">
        <f t="shared" si="21"/>
        <v/>
      </c>
    </row>
    <row r="1373" spans="1:9" x14ac:dyDescent="0.3">
      <c r="A1373">
        <v>1372</v>
      </c>
      <c r="B1373">
        <f>Движение!$A$217</f>
        <v>46436</v>
      </c>
      <c r="C1373">
        <f>Движение!$C$217</f>
        <v>0</v>
      </c>
      <c r="D1373" t="s">
        <v>59</v>
      </c>
      <c r="E1373">
        <f>Движение!$AB$217</f>
        <v>15</v>
      </c>
      <c r="F1373">
        <f>N(Движение!$AC$217)</f>
        <v>0</v>
      </c>
      <c r="G1373">
        <f>N(Движение!$AD$217)</f>
        <v>0</v>
      </c>
      <c r="H1373">
        <f>Движение!$AE$217</f>
        <v>15</v>
      </c>
      <c r="I1373" t="str">
        <f t="shared" si="21"/>
        <v/>
      </c>
    </row>
    <row r="1374" spans="1:9" x14ac:dyDescent="0.3">
      <c r="A1374">
        <v>1373</v>
      </c>
      <c r="B1374">
        <f>Движение!$A$218</f>
        <v>46437</v>
      </c>
      <c r="C1374">
        <f>Движение!$C$218</f>
        <v>0</v>
      </c>
      <c r="D1374" t="s">
        <v>45</v>
      </c>
      <c r="E1374">
        <f>Движение!$D$218</f>
        <v>26</v>
      </c>
      <c r="F1374">
        <f>N(Движение!$E$218)</f>
        <v>0</v>
      </c>
      <c r="G1374">
        <f>N(Движение!$F$218)</f>
        <v>0</v>
      </c>
      <c r="H1374">
        <f>Движение!$G$218</f>
        <v>26</v>
      </c>
      <c r="I1374" t="str">
        <f t="shared" si="21"/>
        <v/>
      </c>
    </row>
    <row r="1375" spans="1:9" x14ac:dyDescent="0.3">
      <c r="A1375">
        <v>1374</v>
      </c>
      <c r="B1375">
        <f>Движение!$A$218</f>
        <v>46437</v>
      </c>
      <c r="C1375">
        <f>Движение!$C$218</f>
        <v>0</v>
      </c>
      <c r="D1375" t="s">
        <v>49</v>
      </c>
      <c r="E1375">
        <f>Движение!$H$218</f>
        <v>20</v>
      </c>
      <c r="F1375">
        <f>N(Движение!$I$218)</f>
        <v>0</v>
      </c>
      <c r="G1375">
        <f>N(Движение!$J$218)</f>
        <v>0</v>
      </c>
      <c r="H1375">
        <f>Движение!$K$218</f>
        <v>20</v>
      </c>
      <c r="I1375" t="str">
        <f t="shared" si="21"/>
        <v/>
      </c>
    </row>
    <row r="1376" spans="1:9" x14ac:dyDescent="0.3">
      <c r="A1376">
        <v>1375</v>
      </c>
      <c r="B1376">
        <f>Движение!$A$218</f>
        <v>46437</v>
      </c>
      <c r="C1376">
        <f>Движение!$C$218</f>
        <v>0</v>
      </c>
      <c r="D1376" t="s">
        <v>51</v>
      </c>
      <c r="E1376">
        <f>Движение!$L$218</f>
        <v>48</v>
      </c>
      <c r="F1376">
        <f>N(Движение!$M$218)</f>
        <v>0</v>
      </c>
      <c r="G1376">
        <f>N(Движение!$N$218)</f>
        <v>0</v>
      </c>
      <c r="H1376">
        <f>Движение!$O$218</f>
        <v>48</v>
      </c>
      <c r="I1376" t="str">
        <f t="shared" si="21"/>
        <v/>
      </c>
    </row>
    <row r="1377" spans="1:9" x14ac:dyDescent="0.3">
      <c r="A1377">
        <v>1376</v>
      </c>
      <c r="B1377">
        <f>Движение!$A$218</f>
        <v>46437</v>
      </c>
      <c r="C1377">
        <f>Движение!$C$218</f>
        <v>0</v>
      </c>
      <c r="D1377" t="s">
        <v>54</v>
      </c>
      <c r="E1377">
        <f>Движение!$P$218</f>
        <v>13</v>
      </c>
      <c r="F1377">
        <f>N(Движение!$Q$218)</f>
        <v>0</v>
      </c>
      <c r="G1377">
        <f>N(Движение!$R$218)</f>
        <v>0</v>
      </c>
      <c r="H1377">
        <f>Движение!$S$218</f>
        <v>13</v>
      </c>
      <c r="I1377" t="str">
        <f t="shared" si="21"/>
        <v/>
      </c>
    </row>
    <row r="1378" spans="1:9" x14ac:dyDescent="0.3">
      <c r="A1378">
        <v>1377</v>
      </c>
      <c r="B1378">
        <f>Движение!$A$218</f>
        <v>46437</v>
      </c>
      <c r="C1378">
        <f>Движение!$C$218</f>
        <v>0</v>
      </c>
      <c r="D1378" t="s">
        <v>56</v>
      </c>
      <c r="E1378">
        <f>Движение!$T$218</f>
        <v>18</v>
      </c>
      <c r="F1378">
        <f>N(Движение!$U$218)</f>
        <v>0</v>
      </c>
      <c r="G1378">
        <f>N(Движение!$V$218)</f>
        <v>0</v>
      </c>
      <c r="H1378">
        <f>Движение!$W$218</f>
        <v>18</v>
      </c>
      <c r="I1378" t="str">
        <f t="shared" si="21"/>
        <v/>
      </c>
    </row>
    <row r="1379" spans="1:9" x14ac:dyDescent="0.3">
      <c r="A1379">
        <v>1378</v>
      </c>
      <c r="B1379">
        <f>Движение!$A$218</f>
        <v>46437</v>
      </c>
      <c r="C1379">
        <f>Движение!$C$218</f>
        <v>0</v>
      </c>
      <c r="D1379" t="s">
        <v>57</v>
      </c>
      <c r="E1379">
        <f>Движение!$X$218</f>
        <v>21</v>
      </c>
      <c r="F1379">
        <f>N(Движение!$Y$218)</f>
        <v>0</v>
      </c>
      <c r="G1379">
        <f>N(Движение!$Z$218)</f>
        <v>0</v>
      </c>
      <c r="H1379">
        <f>Движение!$AA$218</f>
        <v>21</v>
      </c>
      <c r="I1379" t="str">
        <f t="shared" si="21"/>
        <v/>
      </c>
    </row>
    <row r="1380" spans="1:9" x14ac:dyDescent="0.3">
      <c r="A1380">
        <v>1379</v>
      </c>
      <c r="B1380">
        <f>Движение!$A$218</f>
        <v>46437</v>
      </c>
      <c r="C1380">
        <f>Движение!$C$218</f>
        <v>0</v>
      </c>
      <c r="D1380" t="s">
        <v>59</v>
      </c>
      <c r="E1380">
        <f>Движение!$AB$218</f>
        <v>15</v>
      </c>
      <c r="F1380">
        <f>N(Движение!$AC$218)</f>
        <v>0</v>
      </c>
      <c r="G1380">
        <f>N(Движение!$AD$218)</f>
        <v>0</v>
      </c>
      <c r="H1380">
        <f>Движение!$AE$218</f>
        <v>15</v>
      </c>
      <c r="I1380" t="str">
        <f t="shared" si="21"/>
        <v/>
      </c>
    </row>
    <row r="1381" spans="1:9" x14ac:dyDescent="0.3">
      <c r="A1381">
        <v>1380</v>
      </c>
      <c r="B1381">
        <f>Движение!$A$219</f>
        <v>46438</v>
      </c>
      <c r="C1381">
        <f>Движение!$C$219</f>
        <v>0</v>
      </c>
      <c r="D1381" t="s">
        <v>45</v>
      </c>
      <c r="E1381">
        <f>Движение!$D$219</f>
        <v>26</v>
      </c>
      <c r="F1381">
        <f>N(Движение!$E$219)</f>
        <v>0</v>
      </c>
      <c r="G1381">
        <f>N(Движение!$F$219)</f>
        <v>0</v>
      </c>
      <c r="H1381">
        <f>Движение!$G$219</f>
        <v>26</v>
      </c>
      <c r="I1381" t="str">
        <f t="shared" si="21"/>
        <v/>
      </c>
    </row>
    <row r="1382" spans="1:9" x14ac:dyDescent="0.3">
      <c r="A1382">
        <v>1381</v>
      </c>
      <c r="B1382">
        <f>Движение!$A$219</f>
        <v>46438</v>
      </c>
      <c r="C1382">
        <f>Движение!$C$219</f>
        <v>0</v>
      </c>
      <c r="D1382" t="s">
        <v>49</v>
      </c>
      <c r="E1382">
        <f>Движение!$H$219</f>
        <v>20</v>
      </c>
      <c r="F1382">
        <f>N(Движение!$I$219)</f>
        <v>0</v>
      </c>
      <c r="G1382">
        <f>N(Движение!$J$219)</f>
        <v>0</v>
      </c>
      <c r="H1382">
        <f>Движение!$K$219</f>
        <v>20</v>
      </c>
      <c r="I1382" t="str">
        <f t="shared" si="21"/>
        <v/>
      </c>
    </row>
    <row r="1383" spans="1:9" x14ac:dyDescent="0.3">
      <c r="A1383">
        <v>1382</v>
      </c>
      <c r="B1383">
        <f>Движение!$A$219</f>
        <v>46438</v>
      </c>
      <c r="C1383">
        <f>Движение!$C$219</f>
        <v>0</v>
      </c>
      <c r="D1383" t="s">
        <v>51</v>
      </c>
      <c r="E1383">
        <f>Движение!$L$219</f>
        <v>48</v>
      </c>
      <c r="F1383">
        <f>N(Движение!$M$219)</f>
        <v>0</v>
      </c>
      <c r="G1383">
        <f>N(Движение!$N$219)</f>
        <v>0</v>
      </c>
      <c r="H1383">
        <f>Движение!$O$219</f>
        <v>48</v>
      </c>
      <c r="I1383" t="str">
        <f t="shared" si="21"/>
        <v/>
      </c>
    </row>
    <row r="1384" spans="1:9" x14ac:dyDescent="0.3">
      <c r="A1384">
        <v>1383</v>
      </c>
      <c r="B1384">
        <f>Движение!$A$219</f>
        <v>46438</v>
      </c>
      <c r="C1384">
        <f>Движение!$C$219</f>
        <v>0</v>
      </c>
      <c r="D1384" t="s">
        <v>54</v>
      </c>
      <c r="E1384">
        <f>Движение!$P$219</f>
        <v>13</v>
      </c>
      <c r="F1384">
        <f>N(Движение!$Q$219)</f>
        <v>0</v>
      </c>
      <c r="G1384">
        <f>N(Движение!$R$219)</f>
        <v>0</v>
      </c>
      <c r="H1384">
        <f>Движение!$S$219</f>
        <v>13</v>
      </c>
      <c r="I1384" t="str">
        <f t="shared" si="21"/>
        <v/>
      </c>
    </row>
    <row r="1385" spans="1:9" x14ac:dyDescent="0.3">
      <c r="A1385">
        <v>1384</v>
      </c>
      <c r="B1385">
        <f>Движение!$A$219</f>
        <v>46438</v>
      </c>
      <c r="C1385">
        <f>Движение!$C$219</f>
        <v>0</v>
      </c>
      <c r="D1385" t="s">
        <v>56</v>
      </c>
      <c r="E1385">
        <f>Движение!$T$219</f>
        <v>18</v>
      </c>
      <c r="F1385">
        <f>N(Движение!$U$219)</f>
        <v>0</v>
      </c>
      <c r="G1385">
        <f>N(Движение!$V$219)</f>
        <v>0</v>
      </c>
      <c r="H1385">
        <f>Движение!$W$219</f>
        <v>18</v>
      </c>
      <c r="I1385" t="str">
        <f t="shared" si="21"/>
        <v/>
      </c>
    </row>
    <row r="1386" spans="1:9" x14ac:dyDescent="0.3">
      <c r="A1386">
        <v>1385</v>
      </c>
      <c r="B1386">
        <f>Движение!$A$219</f>
        <v>46438</v>
      </c>
      <c r="C1386">
        <f>Движение!$C$219</f>
        <v>0</v>
      </c>
      <c r="D1386" t="s">
        <v>57</v>
      </c>
      <c r="E1386">
        <f>Движение!$X$219</f>
        <v>21</v>
      </c>
      <c r="F1386">
        <f>N(Движение!$Y$219)</f>
        <v>0</v>
      </c>
      <c r="G1386">
        <f>N(Движение!$Z$219)</f>
        <v>0</v>
      </c>
      <c r="H1386">
        <f>Движение!$AA$219</f>
        <v>21</v>
      </c>
      <c r="I1386" t="str">
        <f t="shared" si="21"/>
        <v/>
      </c>
    </row>
    <row r="1387" spans="1:9" x14ac:dyDescent="0.3">
      <c r="A1387">
        <v>1386</v>
      </c>
      <c r="B1387">
        <f>Движение!$A$219</f>
        <v>46438</v>
      </c>
      <c r="C1387">
        <f>Движение!$C$219</f>
        <v>0</v>
      </c>
      <c r="D1387" t="s">
        <v>59</v>
      </c>
      <c r="E1387">
        <f>Движение!$AB$219</f>
        <v>15</v>
      </c>
      <c r="F1387">
        <f>N(Движение!$AC$219)</f>
        <v>0</v>
      </c>
      <c r="G1387">
        <f>N(Движение!$AD$219)</f>
        <v>0</v>
      </c>
      <c r="H1387">
        <f>Движение!$AE$219</f>
        <v>15</v>
      </c>
      <c r="I1387" t="str">
        <f t="shared" si="21"/>
        <v/>
      </c>
    </row>
    <row r="1388" spans="1:9" x14ac:dyDescent="0.3">
      <c r="A1388">
        <v>1387</v>
      </c>
      <c r="B1388">
        <f>Движение!$A$220</f>
        <v>46439</v>
      </c>
      <c r="C1388">
        <f>Движение!$C$220</f>
        <v>0</v>
      </c>
      <c r="D1388" t="s">
        <v>45</v>
      </c>
      <c r="E1388">
        <f>Движение!$D$220</f>
        <v>26</v>
      </c>
      <c r="F1388">
        <f>N(Движение!$E$220)</f>
        <v>0</v>
      </c>
      <c r="G1388">
        <f>N(Движение!$F$220)</f>
        <v>0</v>
      </c>
      <c r="H1388">
        <f>Движение!$G$220</f>
        <v>26</v>
      </c>
      <c r="I1388" t="str">
        <f t="shared" si="21"/>
        <v/>
      </c>
    </row>
    <row r="1389" spans="1:9" x14ac:dyDescent="0.3">
      <c r="A1389">
        <v>1388</v>
      </c>
      <c r="B1389">
        <f>Движение!$A$220</f>
        <v>46439</v>
      </c>
      <c r="C1389">
        <f>Движение!$C$220</f>
        <v>0</v>
      </c>
      <c r="D1389" t="s">
        <v>49</v>
      </c>
      <c r="E1389">
        <f>Движение!$H$220</f>
        <v>20</v>
      </c>
      <c r="F1389">
        <f>N(Движение!$I$220)</f>
        <v>0</v>
      </c>
      <c r="G1389">
        <f>N(Движение!$J$220)</f>
        <v>0</v>
      </c>
      <c r="H1389">
        <f>Движение!$K$220</f>
        <v>20</v>
      </c>
      <c r="I1389" t="str">
        <f t="shared" si="21"/>
        <v/>
      </c>
    </row>
    <row r="1390" spans="1:9" x14ac:dyDescent="0.3">
      <c r="A1390">
        <v>1389</v>
      </c>
      <c r="B1390">
        <f>Движение!$A$220</f>
        <v>46439</v>
      </c>
      <c r="C1390">
        <f>Движение!$C$220</f>
        <v>0</v>
      </c>
      <c r="D1390" t="s">
        <v>51</v>
      </c>
      <c r="E1390">
        <f>Движение!$L$220</f>
        <v>48</v>
      </c>
      <c r="F1390">
        <f>N(Движение!$M$220)</f>
        <v>0</v>
      </c>
      <c r="G1390">
        <f>N(Движение!$N$220)</f>
        <v>0</v>
      </c>
      <c r="H1390">
        <f>Движение!$O$220</f>
        <v>48</v>
      </c>
      <c r="I1390" t="str">
        <f t="shared" si="21"/>
        <v/>
      </c>
    </row>
    <row r="1391" spans="1:9" x14ac:dyDescent="0.3">
      <c r="A1391">
        <v>1390</v>
      </c>
      <c r="B1391">
        <f>Движение!$A$220</f>
        <v>46439</v>
      </c>
      <c r="C1391">
        <f>Движение!$C$220</f>
        <v>0</v>
      </c>
      <c r="D1391" t="s">
        <v>54</v>
      </c>
      <c r="E1391">
        <f>Движение!$P$220</f>
        <v>13</v>
      </c>
      <c r="F1391">
        <f>N(Движение!$Q$220)</f>
        <v>0</v>
      </c>
      <c r="G1391">
        <f>N(Движение!$R$220)</f>
        <v>0</v>
      </c>
      <c r="H1391">
        <f>Движение!$S$220</f>
        <v>13</v>
      </c>
      <c r="I1391" t="str">
        <f t="shared" si="21"/>
        <v/>
      </c>
    </row>
    <row r="1392" spans="1:9" x14ac:dyDescent="0.3">
      <c r="A1392">
        <v>1391</v>
      </c>
      <c r="B1392">
        <f>Движение!$A$220</f>
        <v>46439</v>
      </c>
      <c r="C1392">
        <f>Движение!$C$220</f>
        <v>0</v>
      </c>
      <c r="D1392" t="s">
        <v>56</v>
      </c>
      <c r="E1392">
        <f>Движение!$T$220</f>
        <v>18</v>
      </c>
      <c r="F1392">
        <f>N(Движение!$U$220)</f>
        <v>0</v>
      </c>
      <c r="G1392">
        <f>N(Движение!$V$220)</f>
        <v>0</v>
      </c>
      <c r="H1392">
        <f>Движение!$W$220</f>
        <v>18</v>
      </c>
      <c r="I1392" t="str">
        <f t="shared" si="21"/>
        <v/>
      </c>
    </row>
    <row r="1393" spans="1:9" x14ac:dyDescent="0.3">
      <c r="A1393">
        <v>1392</v>
      </c>
      <c r="B1393">
        <f>Движение!$A$220</f>
        <v>46439</v>
      </c>
      <c r="C1393">
        <f>Движение!$C$220</f>
        <v>0</v>
      </c>
      <c r="D1393" t="s">
        <v>57</v>
      </c>
      <c r="E1393">
        <f>Движение!$X$220</f>
        <v>21</v>
      </c>
      <c r="F1393">
        <f>N(Движение!$Y$220)</f>
        <v>0</v>
      </c>
      <c r="G1393">
        <f>N(Движение!$Z$220)</f>
        <v>0</v>
      </c>
      <c r="H1393">
        <f>Движение!$AA$220</f>
        <v>21</v>
      </c>
      <c r="I1393" t="str">
        <f t="shared" si="21"/>
        <v/>
      </c>
    </row>
    <row r="1394" spans="1:9" x14ac:dyDescent="0.3">
      <c r="A1394">
        <v>1393</v>
      </c>
      <c r="B1394">
        <f>Движение!$A$220</f>
        <v>46439</v>
      </c>
      <c r="C1394">
        <f>Движение!$C$220</f>
        <v>0</v>
      </c>
      <c r="D1394" t="s">
        <v>59</v>
      </c>
      <c r="E1394">
        <f>Движение!$AB$220</f>
        <v>15</v>
      </c>
      <c r="F1394">
        <f>N(Движение!$AC$220)</f>
        <v>0</v>
      </c>
      <c r="G1394">
        <f>N(Движение!$AD$220)</f>
        <v>0</v>
      </c>
      <c r="H1394">
        <f>Движение!$AE$220</f>
        <v>15</v>
      </c>
      <c r="I1394" t="str">
        <f t="shared" si="21"/>
        <v/>
      </c>
    </row>
    <row r="1395" spans="1:9" x14ac:dyDescent="0.3">
      <c r="A1395">
        <v>1394</v>
      </c>
      <c r="B1395">
        <f>Движение!$A$221</f>
        <v>46440</v>
      </c>
      <c r="C1395">
        <f>Движение!$C$221</f>
        <v>0</v>
      </c>
      <c r="D1395" t="s">
        <v>45</v>
      </c>
      <c r="E1395">
        <f>Движение!$D$221</f>
        <v>26</v>
      </c>
      <c r="F1395">
        <f>N(Движение!$E$221)</f>
        <v>0</v>
      </c>
      <c r="G1395">
        <f>N(Движение!$F$221)</f>
        <v>0</v>
      </c>
      <c r="H1395">
        <f>Движение!$G$221</f>
        <v>26</v>
      </c>
      <c r="I1395" t="str">
        <f t="shared" si="21"/>
        <v/>
      </c>
    </row>
    <row r="1396" spans="1:9" x14ac:dyDescent="0.3">
      <c r="A1396">
        <v>1395</v>
      </c>
      <c r="B1396">
        <f>Движение!$A$221</f>
        <v>46440</v>
      </c>
      <c r="C1396">
        <f>Движение!$C$221</f>
        <v>0</v>
      </c>
      <c r="D1396" t="s">
        <v>49</v>
      </c>
      <c r="E1396">
        <f>Движение!$H$221</f>
        <v>20</v>
      </c>
      <c r="F1396">
        <f>N(Движение!$I$221)</f>
        <v>0</v>
      </c>
      <c r="G1396">
        <f>N(Движение!$J$221)</f>
        <v>0</v>
      </c>
      <c r="H1396">
        <f>Движение!$K$221</f>
        <v>20</v>
      </c>
      <c r="I1396" t="str">
        <f t="shared" si="21"/>
        <v/>
      </c>
    </row>
    <row r="1397" spans="1:9" x14ac:dyDescent="0.3">
      <c r="A1397">
        <v>1396</v>
      </c>
      <c r="B1397">
        <f>Движение!$A$221</f>
        <v>46440</v>
      </c>
      <c r="C1397">
        <f>Движение!$C$221</f>
        <v>0</v>
      </c>
      <c r="D1397" t="s">
        <v>51</v>
      </c>
      <c r="E1397">
        <f>Движение!$L$221</f>
        <v>48</v>
      </c>
      <c r="F1397">
        <f>N(Движение!$M$221)</f>
        <v>0</v>
      </c>
      <c r="G1397">
        <f>N(Движение!$N$221)</f>
        <v>0</v>
      </c>
      <c r="H1397">
        <f>Движение!$O$221</f>
        <v>48</v>
      </c>
      <c r="I1397" t="str">
        <f t="shared" si="21"/>
        <v/>
      </c>
    </row>
    <row r="1398" spans="1:9" x14ac:dyDescent="0.3">
      <c r="A1398">
        <v>1397</v>
      </c>
      <c r="B1398">
        <f>Движение!$A$221</f>
        <v>46440</v>
      </c>
      <c r="C1398">
        <f>Движение!$C$221</f>
        <v>0</v>
      </c>
      <c r="D1398" t="s">
        <v>54</v>
      </c>
      <c r="E1398">
        <f>Движение!$P$221</f>
        <v>13</v>
      </c>
      <c r="F1398">
        <f>N(Движение!$Q$221)</f>
        <v>0</v>
      </c>
      <c r="G1398">
        <f>N(Движение!$R$221)</f>
        <v>0</v>
      </c>
      <c r="H1398">
        <f>Движение!$S$221</f>
        <v>13</v>
      </c>
      <c r="I1398" t="str">
        <f t="shared" si="21"/>
        <v/>
      </c>
    </row>
    <row r="1399" spans="1:9" x14ac:dyDescent="0.3">
      <c r="A1399">
        <v>1398</v>
      </c>
      <c r="B1399">
        <f>Движение!$A$221</f>
        <v>46440</v>
      </c>
      <c r="C1399">
        <f>Движение!$C$221</f>
        <v>0</v>
      </c>
      <c r="D1399" t="s">
        <v>56</v>
      </c>
      <c r="E1399">
        <f>Движение!$T$221</f>
        <v>18</v>
      </c>
      <c r="F1399">
        <f>N(Движение!$U$221)</f>
        <v>0</v>
      </c>
      <c r="G1399">
        <f>N(Движение!$V$221)</f>
        <v>0</v>
      </c>
      <c r="H1399">
        <f>Движение!$W$221</f>
        <v>18</v>
      </c>
      <c r="I1399" t="str">
        <f t="shared" si="21"/>
        <v/>
      </c>
    </row>
    <row r="1400" spans="1:9" x14ac:dyDescent="0.3">
      <c r="A1400">
        <v>1399</v>
      </c>
      <c r="B1400">
        <f>Движение!$A$221</f>
        <v>46440</v>
      </c>
      <c r="C1400">
        <f>Движение!$C$221</f>
        <v>0</v>
      </c>
      <c r="D1400" t="s">
        <v>57</v>
      </c>
      <c r="E1400">
        <f>Движение!$X$221</f>
        <v>21</v>
      </c>
      <c r="F1400">
        <f>N(Движение!$Y$221)</f>
        <v>0</v>
      </c>
      <c r="G1400">
        <f>N(Движение!$Z$221)</f>
        <v>0</v>
      </c>
      <c r="H1400">
        <f>Движение!$AA$221</f>
        <v>21</v>
      </c>
      <c r="I1400" t="str">
        <f t="shared" si="21"/>
        <v/>
      </c>
    </row>
    <row r="1401" spans="1:9" x14ac:dyDescent="0.3">
      <c r="A1401">
        <v>1400</v>
      </c>
      <c r="B1401">
        <f>Движение!$A$221</f>
        <v>46440</v>
      </c>
      <c r="C1401">
        <f>Движение!$C$221</f>
        <v>0</v>
      </c>
      <c r="D1401" t="s">
        <v>59</v>
      </c>
      <c r="E1401">
        <f>Движение!$AB$221</f>
        <v>15</v>
      </c>
      <c r="F1401">
        <f>N(Движение!$AC$221)</f>
        <v>0</v>
      </c>
      <c r="G1401">
        <f>N(Движение!$AD$221)</f>
        <v>0</v>
      </c>
      <c r="H1401">
        <f>Движение!$AE$221</f>
        <v>15</v>
      </c>
      <c r="I1401" t="str">
        <f t="shared" si="21"/>
        <v/>
      </c>
    </row>
    <row r="1402" spans="1:9" x14ac:dyDescent="0.3">
      <c r="A1402">
        <v>1401</v>
      </c>
      <c r="B1402">
        <f>Движение!$A$222</f>
        <v>46441</v>
      </c>
      <c r="C1402">
        <f>Движение!$C$222</f>
        <v>0</v>
      </c>
      <c r="D1402" t="s">
        <v>45</v>
      </c>
      <c r="E1402">
        <f>Движение!$D$222</f>
        <v>26</v>
      </c>
      <c r="F1402">
        <f>N(Движение!$E$222)</f>
        <v>0</v>
      </c>
      <c r="G1402">
        <f>N(Движение!$F$222)</f>
        <v>0</v>
      </c>
      <c r="H1402">
        <f>Движение!$G$222</f>
        <v>26</v>
      </c>
      <c r="I1402" t="str">
        <f t="shared" si="21"/>
        <v/>
      </c>
    </row>
    <row r="1403" spans="1:9" x14ac:dyDescent="0.3">
      <c r="A1403">
        <v>1402</v>
      </c>
      <c r="B1403">
        <f>Движение!$A$222</f>
        <v>46441</v>
      </c>
      <c r="C1403">
        <f>Движение!$C$222</f>
        <v>0</v>
      </c>
      <c r="D1403" t="s">
        <v>49</v>
      </c>
      <c r="E1403">
        <f>Движение!$H$222</f>
        <v>20</v>
      </c>
      <c r="F1403">
        <f>N(Движение!$I$222)</f>
        <v>0</v>
      </c>
      <c r="G1403">
        <f>N(Движение!$J$222)</f>
        <v>0</v>
      </c>
      <c r="H1403">
        <f>Движение!$K$222</f>
        <v>20</v>
      </c>
      <c r="I1403" t="str">
        <f t="shared" si="21"/>
        <v/>
      </c>
    </row>
    <row r="1404" spans="1:9" x14ac:dyDescent="0.3">
      <c r="A1404">
        <v>1403</v>
      </c>
      <c r="B1404">
        <f>Движение!$A$222</f>
        <v>46441</v>
      </c>
      <c r="C1404">
        <f>Движение!$C$222</f>
        <v>0</v>
      </c>
      <c r="D1404" t="s">
        <v>51</v>
      </c>
      <c r="E1404">
        <f>Движение!$L$222</f>
        <v>48</v>
      </c>
      <c r="F1404">
        <f>N(Движение!$M$222)</f>
        <v>0</v>
      </c>
      <c r="G1404">
        <f>N(Движение!$N$222)</f>
        <v>0</v>
      </c>
      <c r="H1404">
        <f>Движение!$O$222</f>
        <v>48</v>
      </c>
      <c r="I1404" t="str">
        <f t="shared" si="21"/>
        <v/>
      </c>
    </row>
    <row r="1405" spans="1:9" x14ac:dyDescent="0.3">
      <c r="A1405">
        <v>1404</v>
      </c>
      <c r="B1405">
        <f>Движение!$A$222</f>
        <v>46441</v>
      </c>
      <c r="C1405">
        <f>Движение!$C$222</f>
        <v>0</v>
      </c>
      <c r="D1405" t="s">
        <v>54</v>
      </c>
      <c r="E1405">
        <f>Движение!$P$222</f>
        <v>13</v>
      </c>
      <c r="F1405">
        <f>N(Движение!$Q$222)</f>
        <v>0</v>
      </c>
      <c r="G1405">
        <f>N(Движение!$R$222)</f>
        <v>0</v>
      </c>
      <c r="H1405">
        <f>Движение!$S$222</f>
        <v>13</v>
      </c>
      <c r="I1405" t="str">
        <f t="shared" si="21"/>
        <v/>
      </c>
    </row>
    <row r="1406" spans="1:9" x14ac:dyDescent="0.3">
      <c r="A1406">
        <v>1405</v>
      </c>
      <c r="B1406">
        <f>Движение!$A$222</f>
        <v>46441</v>
      </c>
      <c r="C1406">
        <f>Движение!$C$222</f>
        <v>0</v>
      </c>
      <c r="D1406" t="s">
        <v>56</v>
      </c>
      <c r="E1406">
        <f>Движение!$T$222</f>
        <v>18</v>
      </c>
      <c r="F1406">
        <f>N(Движение!$U$222)</f>
        <v>0</v>
      </c>
      <c r="G1406">
        <f>N(Движение!$V$222)</f>
        <v>0</v>
      </c>
      <c r="H1406">
        <f>Движение!$W$222</f>
        <v>18</v>
      </c>
      <c r="I1406" t="str">
        <f t="shared" si="21"/>
        <v/>
      </c>
    </row>
    <row r="1407" spans="1:9" x14ac:dyDescent="0.3">
      <c r="A1407">
        <v>1406</v>
      </c>
      <c r="B1407">
        <f>Движение!$A$222</f>
        <v>46441</v>
      </c>
      <c r="C1407">
        <f>Движение!$C$222</f>
        <v>0</v>
      </c>
      <c r="D1407" t="s">
        <v>57</v>
      </c>
      <c r="E1407">
        <f>Движение!$X$222</f>
        <v>21</v>
      </c>
      <c r="F1407">
        <f>N(Движение!$Y$222)</f>
        <v>0</v>
      </c>
      <c r="G1407">
        <f>N(Движение!$Z$222)</f>
        <v>0</v>
      </c>
      <c r="H1407">
        <f>Движение!$AA$222</f>
        <v>21</v>
      </c>
      <c r="I1407" t="str">
        <f t="shared" si="21"/>
        <v/>
      </c>
    </row>
    <row r="1408" spans="1:9" x14ac:dyDescent="0.3">
      <c r="A1408">
        <v>1407</v>
      </c>
      <c r="B1408">
        <f>Движение!$A$222</f>
        <v>46441</v>
      </c>
      <c r="C1408">
        <f>Движение!$C$222</f>
        <v>0</v>
      </c>
      <c r="D1408" t="s">
        <v>59</v>
      </c>
      <c r="E1408">
        <f>Движение!$AB$222</f>
        <v>15</v>
      </c>
      <c r="F1408">
        <f>N(Движение!$AC$222)</f>
        <v>0</v>
      </c>
      <c r="G1408">
        <f>N(Движение!$AD$222)</f>
        <v>0</v>
      </c>
      <c r="H1408">
        <f>Движение!$AE$222</f>
        <v>15</v>
      </c>
      <c r="I1408" t="str">
        <f t="shared" si="21"/>
        <v/>
      </c>
    </row>
    <row r="1409" spans="1:9" x14ac:dyDescent="0.3">
      <c r="A1409">
        <v>1408</v>
      </c>
      <c r="B1409">
        <f>Движение!$A$223</f>
        <v>46442</v>
      </c>
      <c r="C1409">
        <f>Движение!$C$223</f>
        <v>0</v>
      </c>
      <c r="D1409" t="s">
        <v>45</v>
      </c>
      <c r="E1409">
        <f>Движение!$D$223</f>
        <v>26</v>
      </c>
      <c r="F1409">
        <f>N(Движение!$E$223)</f>
        <v>0</v>
      </c>
      <c r="G1409">
        <f>N(Движение!$F$223)</f>
        <v>0</v>
      </c>
      <c r="H1409">
        <f>Движение!$G$223</f>
        <v>26</v>
      </c>
      <c r="I1409" t="str">
        <f t="shared" si="21"/>
        <v/>
      </c>
    </row>
    <row r="1410" spans="1:9" x14ac:dyDescent="0.3">
      <c r="A1410">
        <v>1409</v>
      </c>
      <c r="B1410">
        <f>Движение!$A$223</f>
        <v>46442</v>
      </c>
      <c r="C1410">
        <f>Движение!$C$223</f>
        <v>0</v>
      </c>
      <c r="D1410" t="s">
        <v>49</v>
      </c>
      <c r="E1410">
        <f>Движение!$H$223</f>
        <v>20</v>
      </c>
      <c r="F1410">
        <f>N(Движение!$I$223)</f>
        <v>0</v>
      </c>
      <c r="G1410">
        <f>N(Движение!$J$223)</f>
        <v>0</v>
      </c>
      <c r="H1410">
        <f>Движение!$K$223</f>
        <v>20</v>
      </c>
      <c r="I1410" t="str">
        <f t="shared" ref="I1410:I1473" si="22">IF($F1410&gt;0,TEXT($B1410,"dd.mm")&amp;"_"&amp;$D1410,"")</f>
        <v/>
      </c>
    </row>
    <row r="1411" spans="1:9" x14ac:dyDescent="0.3">
      <c r="A1411">
        <v>1410</v>
      </c>
      <c r="B1411">
        <f>Движение!$A$223</f>
        <v>46442</v>
      </c>
      <c r="C1411">
        <f>Движение!$C$223</f>
        <v>0</v>
      </c>
      <c r="D1411" t="s">
        <v>51</v>
      </c>
      <c r="E1411">
        <f>Движение!$L$223</f>
        <v>48</v>
      </c>
      <c r="F1411">
        <f>N(Движение!$M$223)</f>
        <v>0</v>
      </c>
      <c r="G1411">
        <f>N(Движение!$N$223)</f>
        <v>0</v>
      </c>
      <c r="H1411">
        <f>Движение!$O$223</f>
        <v>48</v>
      </c>
      <c r="I1411" t="str">
        <f t="shared" si="22"/>
        <v/>
      </c>
    </row>
    <row r="1412" spans="1:9" x14ac:dyDescent="0.3">
      <c r="A1412">
        <v>1411</v>
      </c>
      <c r="B1412">
        <f>Движение!$A$223</f>
        <v>46442</v>
      </c>
      <c r="C1412">
        <f>Движение!$C$223</f>
        <v>0</v>
      </c>
      <c r="D1412" t="s">
        <v>54</v>
      </c>
      <c r="E1412">
        <f>Движение!$P$223</f>
        <v>13</v>
      </c>
      <c r="F1412">
        <f>N(Движение!$Q$223)</f>
        <v>0</v>
      </c>
      <c r="G1412">
        <f>N(Движение!$R$223)</f>
        <v>0</v>
      </c>
      <c r="H1412">
        <f>Движение!$S$223</f>
        <v>13</v>
      </c>
      <c r="I1412" t="str">
        <f t="shared" si="22"/>
        <v/>
      </c>
    </row>
    <row r="1413" spans="1:9" x14ac:dyDescent="0.3">
      <c r="A1413">
        <v>1412</v>
      </c>
      <c r="B1413">
        <f>Движение!$A$223</f>
        <v>46442</v>
      </c>
      <c r="C1413">
        <f>Движение!$C$223</f>
        <v>0</v>
      </c>
      <c r="D1413" t="s">
        <v>56</v>
      </c>
      <c r="E1413">
        <f>Движение!$T$223</f>
        <v>18</v>
      </c>
      <c r="F1413">
        <f>N(Движение!$U$223)</f>
        <v>0</v>
      </c>
      <c r="G1413">
        <f>N(Движение!$V$223)</f>
        <v>0</v>
      </c>
      <c r="H1413">
        <f>Движение!$W$223</f>
        <v>18</v>
      </c>
      <c r="I1413" t="str">
        <f t="shared" si="22"/>
        <v/>
      </c>
    </row>
    <row r="1414" spans="1:9" x14ac:dyDescent="0.3">
      <c r="A1414">
        <v>1413</v>
      </c>
      <c r="B1414">
        <f>Движение!$A$223</f>
        <v>46442</v>
      </c>
      <c r="C1414">
        <f>Движение!$C$223</f>
        <v>0</v>
      </c>
      <c r="D1414" t="s">
        <v>57</v>
      </c>
      <c r="E1414">
        <f>Движение!$X$223</f>
        <v>21</v>
      </c>
      <c r="F1414">
        <f>N(Движение!$Y$223)</f>
        <v>0</v>
      </c>
      <c r="G1414">
        <f>N(Движение!$Z$223)</f>
        <v>0</v>
      </c>
      <c r="H1414">
        <f>Движение!$AA$223</f>
        <v>21</v>
      </c>
      <c r="I1414" t="str">
        <f t="shared" si="22"/>
        <v/>
      </c>
    </row>
    <row r="1415" spans="1:9" x14ac:dyDescent="0.3">
      <c r="A1415">
        <v>1414</v>
      </c>
      <c r="B1415">
        <f>Движение!$A$223</f>
        <v>46442</v>
      </c>
      <c r="C1415">
        <f>Движение!$C$223</f>
        <v>0</v>
      </c>
      <c r="D1415" t="s">
        <v>59</v>
      </c>
      <c r="E1415">
        <f>Движение!$AB$223</f>
        <v>15</v>
      </c>
      <c r="F1415">
        <f>N(Движение!$AC$223)</f>
        <v>0</v>
      </c>
      <c r="G1415">
        <f>N(Движение!$AD$223)</f>
        <v>0</v>
      </c>
      <c r="H1415">
        <f>Движение!$AE$223</f>
        <v>15</v>
      </c>
      <c r="I1415" t="str">
        <f t="shared" si="22"/>
        <v/>
      </c>
    </row>
    <row r="1416" spans="1:9" x14ac:dyDescent="0.3">
      <c r="A1416">
        <v>1415</v>
      </c>
      <c r="B1416">
        <f>Движение!$A$224</f>
        <v>46443</v>
      </c>
      <c r="C1416">
        <f>Движение!$C$224</f>
        <v>0</v>
      </c>
      <c r="D1416" t="s">
        <v>45</v>
      </c>
      <c r="E1416">
        <f>Движение!$D$224</f>
        <v>26</v>
      </c>
      <c r="F1416">
        <f>N(Движение!$E$224)</f>
        <v>0</v>
      </c>
      <c r="G1416">
        <f>N(Движение!$F$224)</f>
        <v>0</v>
      </c>
      <c r="H1416">
        <f>Движение!$G$224</f>
        <v>26</v>
      </c>
      <c r="I1416" t="str">
        <f t="shared" si="22"/>
        <v/>
      </c>
    </row>
    <row r="1417" spans="1:9" x14ac:dyDescent="0.3">
      <c r="A1417">
        <v>1416</v>
      </c>
      <c r="B1417">
        <f>Движение!$A$224</f>
        <v>46443</v>
      </c>
      <c r="C1417">
        <f>Движение!$C$224</f>
        <v>0</v>
      </c>
      <c r="D1417" t="s">
        <v>49</v>
      </c>
      <c r="E1417">
        <f>Движение!$H$224</f>
        <v>20</v>
      </c>
      <c r="F1417">
        <f>N(Движение!$I$224)</f>
        <v>0</v>
      </c>
      <c r="G1417">
        <f>N(Движение!$J$224)</f>
        <v>0</v>
      </c>
      <c r="H1417">
        <f>Движение!$K$224</f>
        <v>20</v>
      </c>
      <c r="I1417" t="str">
        <f t="shared" si="22"/>
        <v/>
      </c>
    </row>
    <row r="1418" spans="1:9" x14ac:dyDescent="0.3">
      <c r="A1418">
        <v>1417</v>
      </c>
      <c r="B1418">
        <f>Движение!$A$224</f>
        <v>46443</v>
      </c>
      <c r="C1418">
        <f>Движение!$C$224</f>
        <v>0</v>
      </c>
      <c r="D1418" t="s">
        <v>51</v>
      </c>
      <c r="E1418">
        <f>Движение!$L$224</f>
        <v>48</v>
      </c>
      <c r="F1418">
        <f>N(Движение!$M$224)</f>
        <v>0</v>
      </c>
      <c r="G1418">
        <f>N(Движение!$N$224)</f>
        <v>0</v>
      </c>
      <c r="H1418">
        <f>Движение!$O$224</f>
        <v>48</v>
      </c>
      <c r="I1418" t="str">
        <f t="shared" si="22"/>
        <v/>
      </c>
    </row>
    <row r="1419" spans="1:9" x14ac:dyDescent="0.3">
      <c r="A1419">
        <v>1418</v>
      </c>
      <c r="B1419">
        <f>Движение!$A$224</f>
        <v>46443</v>
      </c>
      <c r="C1419">
        <f>Движение!$C$224</f>
        <v>0</v>
      </c>
      <c r="D1419" t="s">
        <v>54</v>
      </c>
      <c r="E1419">
        <f>Движение!$P$224</f>
        <v>13</v>
      </c>
      <c r="F1419">
        <f>N(Движение!$Q$224)</f>
        <v>0</v>
      </c>
      <c r="G1419">
        <f>N(Движение!$R$224)</f>
        <v>0</v>
      </c>
      <c r="H1419">
        <f>Движение!$S$224</f>
        <v>13</v>
      </c>
      <c r="I1419" t="str">
        <f t="shared" si="22"/>
        <v/>
      </c>
    </row>
    <row r="1420" spans="1:9" x14ac:dyDescent="0.3">
      <c r="A1420">
        <v>1419</v>
      </c>
      <c r="B1420">
        <f>Движение!$A$224</f>
        <v>46443</v>
      </c>
      <c r="C1420">
        <f>Движение!$C$224</f>
        <v>0</v>
      </c>
      <c r="D1420" t="s">
        <v>56</v>
      </c>
      <c r="E1420">
        <f>Движение!$T$224</f>
        <v>18</v>
      </c>
      <c r="F1420">
        <f>N(Движение!$U$224)</f>
        <v>0</v>
      </c>
      <c r="G1420">
        <f>N(Движение!$V$224)</f>
        <v>0</v>
      </c>
      <c r="H1420">
        <f>Движение!$W$224</f>
        <v>18</v>
      </c>
      <c r="I1420" t="str">
        <f t="shared" si="22"/>
        <v/>
      </c>
    </row>
    <row r="1421" spans="1:9" x14ac:dyDescent="0.3">
      <c r="A1421">
        <v>1420</v>
      </c>
      <c r="B1421">
        <f>Движение!$A$224</f>
        <v>46443</v>
      </c>
      <c r="C1421">
        <f>Движение!$C$224</f>
        <v>0</v>
      </c>
      <c r="D1421" t="s">
        <v>57</v>
      </c>
      <c r="E1421">
        <f>Движение!$X$224</f>
        <v>21</v>
      </c>
      <c r="F1421">
        <f>N(Движение!$Y$224)</f>
        <v>0</v>
      </c>
      <c r="G1421">
        <f>N(Движение!$Z$224)</f>
        <v>0</v>
      </c>
      <c r="H1421">
        <f>Движение!$AA$224</f>
        <v>21</v>
      </c>
      <c r="I1421" t="str">
        <f t="shared" si="22"/>
        <v/>
      </c>
    </row>
    <row r="1422" spans="1:9" x14ac:dyDescent="0.3">
      <c r="A1422">
        <v>1421</v>
      </c>
      <c r="B1422">
        <f>Движение!$A$224</f>
        <v>46443</v>
      </c>
      <c r="C1422">
        <f>Движение!$C$224</f>
        <v>0</v>
      </c>
      <c r="D1422" t="s">
        <v>59</v>
      </c>
      <c r="E1422">
        <f>Движение!$AB$224</f>
        <v>15</v>
      </c>
      <c r="F1422">
        <f>N(Движение!$AC$224)</f>
        <v>0</v>
      </c>
      <c r="G1422">
        <f>N(Движение!$AD$224)</f>
        <v>0</v>
      </c>
      <c r="H1422">
        <f>Движение!$AE$224</f>
        <v>15</v>
      </c>
      <c r="I1422" t="str">
        <f t="shared" si="22"/>
        <v/>
      </c>
    </row>
    <row r="1423" spans="1:9" x14ac:dyDescent="0.3">
      <c r="A1423">
        <v>1422</v>
      </c>
      <c r="B1423">
        <f>Движение!$A$225</f>
        <v>46444</v>
      </c>
      <c r="C1423">
        <f>Движение!$C$225</f>
        <v>0</v>
      </c>
      <c r="D1423" t="s">
        <v>45</v>
      </c>
      <c r="E1423">
        <f>Движение!$D$225</f>
        <v>26</v>
      </c>
      <c r="F1423">
        <f>N(Движение!$E$225)</f>
        <v>0</v>
      </c>
      <c r="G1423">
        <f>N(Движение!$F$225)</f>
        <v>0</v>
      </c>
      <c r="H1423">
        <f>Движение!$G$225</f>
        <v>26</v>
      </c>
      <c r="I1423" t="str">
        <f t="shared" si="22"/>
        <v/>
      </c>
    </row>
    <row r="1424" spans="1:9" x14ac:dyDescent="0.3">
      <c r="A1424">
        <v>1423</v>
      </c>
      <c r="B1424">
        <f>Движение!$A$225</f>
        <v>46444</v>
      </c>
      <c r="C1424">
        <f>Движение!$C$225</f>
        <v>0</v>
      </c>
      <c r="D1424" t="s">
        <v>49</v>
      </c>
      <c r="E1424">
        <f>Движение!$H$225</f>
        <v>20</v>
      </c>
      <c r="F1424">
        <f>N(Движение!$I$225)</f>
        <v>0</v>
      </c>
      <c r="G1424">
        <f>N(Движение!$J$225)</f>
        <v>0</v>
      </c>
      <c r="H1424">
        <f>Движение!$K$225</f>
        <v>20</v>
      </c>
      <c r="I1424" t="str">
        <f t="shared" si="22"/>
        <v/>
      </c>
    </row>
    <row r="1425" spans="1:9" x14ac:dyDescent="0.3">
      <c r="A1425">
        <v>1424</v>
      </c>
      <c r="B1425">
        <f>Движение!$A$225</f>
        <v>46444</v>
      </c>
      <c r="C1425">
        <f>Движение!$C$225</f>
        <v>0</v>
      </c>
      <c r="D1425" t="s">
        <v>51</v>
      </c>
      <c r="E1425">
        <f>Движение!$L$225</f>
        <v>48</v>
      </c>
      <c r="F1425">
        <f>N(Движение!$M$225)</f>
        <v>0</v>
      </c>
      <c r="G1425">
        <f>N(Движение!$N$225)</f>
        <v>0</v>
      </c>
      <c r="H1425">
        <f>Движение!$O$225</f>
        <v>48</v>
      </c>
      <c r="I1425" t="str">
        <f t="shared" si="22"/>
        <v/>
      </c>
    </row>
    <row r="1426" spans="1:9" x14ac:dyDescent="0.3">
      <c r="A1426">
        <v>1425</v>
      </c>
      <c r="B1426">
        <f>Движение!$A$225</f>
        <v>46444</v>
      </c>
      <c r="C1426">
        <f>Движение!$C$225</f>
        <v>0</v>
      </c>
      <c r="D1426" t="s">
        <v>54</v>
      </c>
      <c r="E1426">
        <f>Движение!$P$225</f>
        <v>13</v>
      </c>
      <c r="F1426">
        <f>N(Движение!$Q$225)</f>
        <v>0</v>
      </c>
      <c r="G1426">
        <f>N(Движение!$R$225)</f>
        <v>0</v>
      </c>
      <c r="H1426">
        <f>Движение!$S$225</f>
        <v>13</v>
      </c>
      <c r="I1426" t="str">
        <f t="shared" si="22"/>
        <v/>
      </c>
    </row>
    <row r="1427" spans="1:9" x14ac:dyDescent="0.3">
      <c r="A1427">
        <v>1426</v>
      </c>
      <c r="B1427">
        <f>Движение!$A$225</f>
        <v>46444</v>
      </c>
      <c r="C1427">
        <f>Движение!$C$225</f>
        <v>0</v>
      </c>
      <c r="D1427" t="s">
        <v>56</v>
      </c>
      <c r="E1427">
        <f>Движение!$T$225</f>
        <v>18</v>
      </c>
      <c r="F1427">
        <f>N(Движение!$U$225)</f>
        <v>0</v>
      </c>
      <c r="G1427">
        <f>N(Движение!$V$225)</f>
        <v>0</v>
      </c>
      <c r="H1427">
        <f>Движение!$W$225</f>
        <v>18</v>
      </c>
      <c r="I1427" t="str">
        <f t="shared" si="22"/>
        <v/>
      </c>
    </row>
    <row r="1428" spans="1:9" x14ac:dyDescent="0.3">
      <c r="A1428">
        <v>1427</v>
      </c>
      <c r="B1428">
        <f>Движение!$A$225</f>
        <v>46444</v>
      </c>
      <c r="C1428">
        <f>Движение!$C$225</f>
        <v>0</v>
      </c>
      <c r="D1428" t="s">
        <v>57</v>
      </c>
      <c r="E1428">
        <f>Движение!$X$225</f>
        <v>21</v>
      </c>
      <c r="F1428">
        <f>N(Движение!$Y$225)</f>
        <v>0</v>
      </c>
      <c r="G1428">
        <f>N(Движение!$Z$225)</f>
        <v>0</v>
      </c>
      <c r="H1428">
        <f>Движение!$AA$225</f>
        <v>21</v>
      </c>
      <c r="I1428" t="str">
        <f t="shared" si="22"/>
        <v/>
      </c>
    </row>
    <row r="1429" spans="1:9" x14ac:dyDescent="0.3">
      <c r="A1429">
        <v>1428</v>
      </c>
      <c r="B1429">
        <f>Движение!$A$225</f>
        <v>46444</v>
      </c>
      <c r="C1429">
        <f>Движение!$C$225</f>
        <v>0</v>
      </c>
      <c r="D1429" t="s">
        <v>59</v>
      </c>
      <c r="E1429">
        <f>Движение!$AB$225</f>
        <v>15</v>
      </c>
      <c r="F1429">
        <f>N(Движение!$AC$225)</f>
        <v>0</v>
      </c>
      <c r="G1429">
        <f>N(Движение!$AD$225)</f>
        <v>0</v>
      </c>
      <c r="H1429">
        <f>Движение!$AE$225</f>
        <v>15</v>
      </c>
      <c r="I1429" t="str">
        <f t="shared" si="22"/>
        <v/>
      </c>
    </row>
    <row r="1430" spans="1:9" x14ac:dyDescent="0.3">
      <c r="A1430">
        <v>1429</v>
      </c>
      <c r="B1430">
        <f>Движение!$A$226</f>
        <v>46445</v>
      </c>
      <c r="C1430">
        <f>Движение!$C$226</f>
        <v>0</v>
      </c>
      <c r="D1430" t="s">
        <v>45</v>
      </c>
      <c r="E1430">
        <f>Движение!$D$226</f>
        <v>26</v>
      </c>
      <c r="F1430">
        <f>N(Движение!$E$226)</f>
        <v>0</v>
      </c>
      <c r="G1430">
        <f>N(Движение!$F$226)</f>
        <v>0</v>
      </c>
      <c r="H1430">
        <f>Движение!$G$226</f>
        <v>26</v>
      </c>
      <c r="I1430" t="str">
        <f t="shared" si="22"/>
        <v/>
      </c>
    </row>
    <row r="1431" spans="1:9" x14ac:dyDescent="0.3">
      <c r="A1431">
        <v>1430</v>
      </c>
      <c r="B1431">
        <f>Движение!$A$226</f>
        <v>46445</v>
      </c>
      <c r="C1431">
        <f>Движение!$C$226</f>
        <v>0</v>
      </c>
      <c r="D1431" t="s">
        <v>49</v>
      </c>
      <c r="E1431">
        <f>Движение!$H$226</f>
        <v>20</v>
      </c>
      <c r="F1431">
        <f>N(Движение!$I$226)</f>
        <v>0</v>
      </c>
      <c r="G1431">
        <f>N(Движение!$J$226)</f>
        <v>0</v>
      </c>
      <c r="H1431">
        <f>Движение!$K$226</f>
        <v>20</v>
      </c>
      <c r="I1431" t="str">
        <f t="shared" si="22"/>
        <v/>
      </c>
    </row>
    <row r="1432" spans="1:9" x14ac:dyDescent="0.3">
      <c r="A1432">
        <v>1431</v>
      </c>
      <c r="B1432">
        <f>Движение!$A$226</f>
        <v>46445</v>
      </c>
      <c r="C1432">
        <f>Движение!$C$226</f>
        <v>0</v>
      </c>
      <c r="D1432" t="s">
        <v>51</v>
      </c>
      <c r="E1432">
        <f>Движение!$L$226</f>
        <v>48</v>
      </c>
      <c r="F1432">
        <f>N(Движение!$M$226)</f>
        <v>0</v>
      </c>
      <c r="G1432">
        <f>N(Движение!$N$226)</f>
        <v>0</v>
      </c>
      <c r="H1432">
        <f>Движение!$O$226</f>
        <v>48</v>
      </c>
      <c r="I1432" t="str">
        <f t="shared" si="22"/>
        <v/>
      </c>
    </row>
    <row r="1433" spans="1:9" x14ac:dyDescent="0.3">
      <c r="A1433">
        <v>1432</v>
      </c>
      <c r="B1433">
        <f>Движение!$A$226</f>
        <v>46445</v>
      </c>
      <c r="C1433">
        <f>Движение!$C$226</f>
        <v>0</v>
      </c>
      <c r="D1433" t="s">
        <v>54</v>
      </c>
      <c r="E1433">
        <f>Движение!$P$226</f>
        <v>13</v>
      </c>
      <c r="F1433">
        <f>N(Движение!$Q$226)</f>
        <v>0</v>
      </c>
      <c r="G1433">
        <f>N(Движение!$R$226)</f>
        <v>0</v>
      </c>
      <c r="H1433">
        <f>Движение!$S$226</f>
        <v>13</v>
      </c>
      <c r="I1433" t="str">
        <f t="shared" si="22"/>
        <v/>
      </c>
    </row>
    <row r="1434" spans="1:9" x14ac:dyDescent="0.3">
      <c r="A1434">
        <v>1433</v>
      </c>
      <c r="B1434">
        <f>Движение!$A$226</f>
        <v>46445</v>
      </c>
      <c r="C1434">
        <f>Движение!$C$226</f>
        <v>0</v>
      </c>
      <c r="D1434" t="s">
        <v>56</v>
      </c>
      <c r="E1434">
        <f>Движение!$T$226</f>
        <v>18</v>
      </c>
      <c r="F1434">
        <f>N(Движение!$U$226)</f>
        <v>0</v>
      </c>
      <c r="G1434">
        <f>N(Движение!$V$226)</f>
        <v>0</v>
      </c>
      <c r="H1434">
        <f>Движение!$W$226</f>
        <v>18</v>
      </c>
      <c r="I1434" t="str">
        <f t="shared" si="22"/>
        <v/>
      </c>
    </row>
    <row r="1435" spans="1:9" x14ac:dyDescent="0.3">
      <c r="A1435">
        <v>1434</v>
      </c>
      <c r="B1435">
        <f>Движение!$A$226</f>
        <v>46445</v>
      </c>
      <c r="C1435">
        <f>Движение!$C$226</f>
        <v>0</v>
      </c>
      <c r="D1435" t="s">
        <v>57</v>
      </c>
      <c r="E1435">
        <f>Движение!$X$226</f>
        <v>21</v>
      </c>
      <c r="F1435">
        <f>N(Движение!$Y$226)</f>
        <v>0</v>
      </c>
      <c r="G1435">
        <f>N(Движение!$Z$226)</f>
        <v>0</v>
      </c>
      <c r="H1435">
        <f>Движение!$AA$226</f>
        <v>21</v>
      </c>
      <c r="I1435" t="str">
        <f t="shared" si="22"/>
        <v/>
      </c>
    </row>
    <row r="1436" spans="1:9" x14ac:dyDescent="0.3">
      <c r="A1436">
        <v>1435</v>
      </c>
      <c r="B1436">
        <f>Движение!$A$226</f>
        <v>46445</v>
      </c>
      <c r="C1436">
        <f>Движение!$C$226</f>
        <v>0</v>
      </c>
      <c r="D1436" t="s">
        <v>59</v>
      </c>
      <c r="E1436">
        <f>Движение!$AB$226</f>
        <v>15</v>
      </c>
      <c r="F1436">
        <f>N(Движение!$AC$226)</f>
        <v>0</v>
      </c>
      <c r="G1436">
        <f>N(Движение!$AD$226)</f>
        <v>0</v>
      </c>
      <c r="H1436">
        <f>Движение!$AE$226</f>
        <v>15</v>
      </c>
      <c r="I1436" t="str">
        <f t="shared" si="22"/>
        <v/>
      </c>
    </row>
    <row r="1437" spans="1:9" x14ac:dyDescent="0.3">
      <c r="A1437">
        <v>1436</v>
      </c>
      <c r="B1437">
        <f>Движение!$A$227</f>
        <v>46446</v>
      </c>
      <c r="C1437">
        <f>Движение!$C$227</f>
        <v>0</v>
      </c>
      <c r="D1437" t="s">
        <v>45</v>
      </c>
      <c r="E1437">
        <f>Движение!$D$227</f>
        <v>26</v>
      </c>
      <c r="F1437">
        <f>N(Движение!$E$227)</f>
        <v>0</v>
      </c>
      <c r="G1437">
        <f>N(Движение!$F$227)</f>
        <v>0</v>
      </c>
      <c r="H1437">
        <f>Движение!$G$227</f>
        <v>26</v>
      </c>
      <c r="I1437" t="str">
        <f t="shared" si="22"/>
        <v/>
      </c>
    </row>
    <row r="1438" spans="1:9" x14ac:dyDescent="0.3">
      <c r="A1438">
        <v>1437</v>
      </c>
      <c r="B1438">
        <f>Движение!$A$227</f>
        <v>46446</v>
      </c>
      <c r="C1438">
        <f>Движение!$C$227</f>
        <v>0</v>
      </c>
      <c r="D1438" t="s">
        <v>49</v>
      </c>
      <c r="E1438">
        <f>Движение!$H$227</f>
        <v>20</v>
      </c>
      <c r="F1438">
        <f>N(Движение!$I$227)</f>
        <v>0</v>
      </c>
      <c r="G1438">
        <f>N(Движение!$J$227)</f>
        <v>0</v>
      </c>
      <c r="H1438">
        <f>Движение!$K$227</f>
        <v>20</v>
      </c>
      <c r="I1438" t="str">
        <f t="shared" si="22"/>
        <v/>
      </c>
    </row>
    <row r="1439" spans="1:9" x14ac:dyDescent="0.3">
      <c r="A1439">
        <v>1438</v>
      </c>
      <c r="B1439">
        <f>Движение!$A$227</f>
        <v>46446</v>
      </c>
      <c r="C1439">
        <f>Движение!$C$227</f>
        <v>0</v>
      </c>
      <c r="D1439" t="s">
        <v>51</v>
      </c>
      <c r="E1439">
        <f>Движение!$L$227</f>
        <v>48</v>
      </c>
      <c r="F1439">
        <f>N(Движение!$M$227)</f>
        <v>0</v>
      </c>
      <c r="G1439">
        <f>N(Движение!$N$227)</f>
        <v>0</v>
      </c>
      <c r="H1439">
        <f>Движение!$O$227</f>
        <v>48</v>
      </c>
      <c r="I1439" t="str">
        <f t="shared" si="22"/>
        <v/>
      </c>
    </row>
    <row r="1440" spans="1:9" x14ac:dyDescent="0.3">
      <c r="A1440">
        <v>1439</v>
      </c>
      <c r="B1440">
        <f>Движение!$A$227</f>
        <v>46446</v>
      </c>
      <c r="C1440">
        <f>Движение!$C$227</f>
        <v>0</v>
      </c>
      <c r="D1440" t="s">
        <v>54</v>
      </c>
      <c r="E1440">
        <f>Движение!$P$227</f>
        <v>13</v>
      </c>
      <c r="F1440">
        <f>N(Движение!$Q$227)</f>
        <v>0</v>
      </c>
      <c r="G1440">
        <f>N(Движение!$R$227)</f>
        <v>0</v>
      </c>
      <c r="H1440">
        <f>Движение!$S$227</f>
        <v>13</v>
      </c>
      <c r="I1440" t="str">
        <f t="shared" si="22"/>
        <v/>
      </c>
    </row>
    <row r="1441" spans="1:9" x14ac:dyDescent="0.3">
      <c r="A1441">
        <v>1440</v>
      </c>
      <c r="B1441">
        <f>Движение!$A$227</f>
        <v>46446</v>
      </c>
      <c r="C1441">
        <f>Движение!$C$227</f>
        <v>0</v>
      </c>
      <c r="D1441" t="s">
        <v>56</v>
      </c>
      <c r="E1441">
        <f>Движение!$T$227</f>
        <v>18</v>
      </c>
      <c r="F1441">
        <f>N(Движение!$U$227)</f>
        <v>0</v>
      </c>
      <c r="G1441">
        <f>N(Движение!$V$227)</f>
        <v>0</v>
      </c>
      <c r="H1441">
        <f>Движение!$W$227</f>
        <v>18</v>
      </c>
      <c r="I1441" t="str">
        <f t="shared" si="22"/>
        <v/>
      </c>
    </row>
    <row r="1442" spans="1:9" x14ac:dyDescent="0.3">
      <c r="A1442">
        <v>1441</v>
      </c>
      <c r="B1442">
        <f>Движение!$A$227</f>
        <v>46446</v>
      </c>
      <c r="C1442">
        <f>Движение!$C$227</f>
        <v>0</v>
      </c>
      <c r="D1442" t="s">
        <v>57</v>
      </c>
      <c r="E1442">
        <f>Движение!$X$227</f>
        <v>21</v>
      </c>
      <c r="F1442">
        <f>N(Движение!$Y$227)</f>
        <v>0</v>
      </c>
      <c r="G1442">
        <f>N(Движение!$Z$227)</f>
        <v>0</v>
      </c>
      <c r="H1442">
        <f>Движение!$AA$227</f>
        <v>21</v>
      </c>
      <c r="I1442" t="str">
        <f t="shared" si="22"/>
        <v/>
      </c>
    </row>
    <row r="1443" spans="1:9" x14ac:dyDescent="0.3">
      <c r="A1443">
        <v>1442</v>
      </c>
      <c r="B1443">
        <f>Движение!$A$227</f>
        <v>46446</v>
      </c>
      <c r="C1443">
        <f>Движение!$C$227</f>
        <v>0</v>
      </c>
      <c r="D1443" t="s">
        <v>59</v>
      </c>
      <c r="E1443">
        <f>Движение!$AB$227</f>
        <v>15</v>
      </c>
      <c r="F1443">
        <f>N(Движение!$AC$227)</f>
        <v>0</v>
      </c>
      <c r="G1443">
        <f>N(Движение!$AD$227)</f>
        <v>0</v>
      </c>
      <c r="H1443">
        <f>Движение!$AE$227</f>
        <v>15</v>
      </c>
      <c r="I1443" t="str">
        <f t="shared" si="22"/>
        <v/>
      </c>
    </row>
    <row r="1444" spans="1:9" x14ac:dyDescent="0.3">
      <c r="A1444">
        <v>1443</v>
      </c>
      <c r="B1444">
        <f>Движение!$A$228</f>
        <v>46447</v>
      </c>
      <c r="C1444">
        <f>Движение!$C$228</f>
        <v>0</v>
      </c>
      <c r="D1444" t="s">
        <v>45</v>
      </c>
      <c r="E1444">
        <f>Движение!$D$228</f>
        <v>26</v>
      </c>
      <c r="F1444">
        <f>N(Движение!$E$228)</f>
        <v>0</v>
      </c>
      <c r="G1444">
        <f>N(Движение!$F$228)</f>
        <v>0</v>
      </c>
      <c r="H1444">
        <f>Движение!$G$228</f>
        <v>26</v>
      </c>
      <c r="I1444" t="str">
        <f t="shared" si="22"/>
        <v/>
      </c>
    </row>
    <row r="1445" spans="1:9" x14ac:dyDescent="0.3">
      <c r="A1445">
        <v>1444</v>
      </c>
      <c r="B1445">
        <f>Движение!$A$228</f>
        <v>46447</v>
      </c>
      <c r="C1445">
        <f>Движение!$C$228</f>
        <v>0</v>
      </c>
      <c r="D1445" t="s">
        <v>49</v>
      </c>
      <c r="E1445">
        <f>Движение!$H$228</f>
        <v>20</v>
      </c>
      <c r="F1445">
        <f>N(Движение!$I$228)</f>
        <v>0</v>
      </c>
      <c r="G1445">
        <f>N(Движение!$J$228)</f>
        <v>0</v>
      </c>
      <c r="H1445">
        <f>Движение!$K$228</f>
        <v>20</v>
      </c>
      <c r="I1445" t="str">
        <f t="shared" si="22"/>
        <v/>
      </c>
    </row>
    <row r="1446" spans="1:9" x14ac:dyDescent="0.3">
      <c r="A1446">
        <v>1445</v>
      </c>
      <c r="B1446">
        <f>Движение!$A$228</f>
        <v>46447</v>
      </c>
      <c r="C1446">
        <f>Движение!$C$228</f>
        <v>0</v>
      </c>
      <c r="D1446" t="s">
        <v>51</v>
      </c>
      <c r="E1446">
        <f>Движение!$L$228</f>
        <v>48</v>
      </c>
      <c r="F1446">
        <f>N(Движение!$M$228)</f>
        <v>0</v>
      </c>
      <c r="G1446">
        <f>N(Движение!$N$228)</f>
        <v>0</v>
      </c>
      <c r="H1446">
        <f>Движение!$O$228</f>
        <v>48</v>
      </c>
      <c r="I1446" t="str">
        <f t="shared" si="22"/>
        <v/>
      </c>
    </row>
    <row r="1447" spans="1:9" x14ac:dyDescent="0.3">
      <c r="A1447">
        <v>1446</v>
      </c>
      <c r="B1447">
        <f>Движение!$A$228</f>
        <v>46447</v>
      </c>
      <c r="C1447">
        <f>Движение!$C$228</f>
        <v>0</v>
      </c>
      <c r="D1447" t="s">
        <v>54</v>
      </c>
      <c r="E1447">
        <f>Движение!$P$228</f>
        <v>13</v>
      </c>
      <c r="F1447">
        <f>N(Движение!$Q$228)</f>
        <v>0</v>
      </c>
      <c r="G1447">
        <f>N(Движение!$R$228)</f>
        <v>0</v>
      </c>
      <c r="H1447">
        <f>Движение!$S$228</f>
        <v>13</v>
      </c>
      <c r="I1447" t="str">
        <f t="shared" si="22"/>
        <v/>
      </c>
    </row>
    <row r="1448" spans="1:9" x14ac:dyDescent="0.3">
      <c r="A1448">
        <v>1447</v>
      </c>
      <c r="B1448">
        <f>Движение!$A$228</f>
        <v>46447</v>
      </c>
      <c r="C1448">
        <f>Движение!$C$228</f>
        <v>0</v>
      </c>
      <c r="D1448" t="s">
        <v>56</v>
      </c>
      <c r="E1448">
        <f>Движение!$T$228</f>
        <v>18</v>
      </c>
      <c r="F1448">
        <f>N(Движение!$U$228)</f>
        <v>0</v>
      </c>
      <c r="G1448">
        <f>N(Движение!$V$228)</f>
        <v>0</v>
      </c>
      <c r="H1448">
        <f>Движение!$W$228</f>
        <v>18</v>
      </c>
      <c r="I1448" t="str">
        <f t="shared" si="22"/>
        <v/>
      </c>
    </row>
    <row r="1449" spans="1:9" x14ac:dyDescent="0.3">
      <c r="A1449">
        <v>1448</v>
      </c>
      <c r="B1449">
        <f>Движение!$A$228</f>
        <v>46447</v>
      </c>
      <c r="C1449">
        <f>Движение!$C$228</f>
        <v>0</v>
      </c>
      <c r="D1449" t="s">
        <v>57</v>
      </c>
      <c r="E1449">
        <f>Движение!$X$228</f>
        <v>21</v>
      </c>
      <c r="F1449">
        <f>N(Движение!$Y$228)</f>
        <v>0</v>
      </c>
      <c r="G1449">
        <f>N(Движение!$Z$228)</f>
        <v>0</v>
      </c>
      <c r="H1449">
        <f>Движение!$AA$228</f>
        <v>21</v>
      </c>
      <c r="I1449" t="str">
        <f t="shared" si="22"/>
        <v/>
      </c>
    </row>
    <row r="1450" spans="1:9" x14ac:dyDescent="0.3">
      <c r="A1450">
        <v>1449</v>
      </c>
      <c r="B1450">
        <f>Движение!$A$228</f>
        <v>46447</v>
      </c>
      <c r="C1450">
        <f>Движение!$C$228</f>
        <v>0</v>
      </c>
      <c r="D1450" t="s">
        <v>59</v>
      </c>
      <c r="E1450">
        <f>Движение!$AB$228</f>
        <v>15</v>
      </c>
      <c r="F1450">
        <f>N(Движение!$AC$228)</f>
        <v>0</v>
      </c>
      <c r="G1450">
        <f>N(Движение!$AD$228)</f>
        <v>0</v>
      </c>
      <c r="H1450">
        <f>Движение!$AE$228</f>
        <v>15</v>
      </c>
      <c r="I1450" t="str">
        <f t="shared" si="22"/>
        <v/>
      </c>
    </row>
    <row r="1451" spans="1:9" x14ac:dyDescent="0.3">
      <c r="A1451">
        <v>1450</v>
      </c>
      <c r="B1451">
        <f>Движение!$A$229</f>
        <v>46448</v>
      </c>
      <c r="C1451">
        <f>Движение!$C$229</f>
        <v>0</v>
      </c>
      <c r="D1451" t="s">
        <v>45</v>
      </c>
      <c r="E1451">
        <f>Движение!$D$229</f>
        <v>26</v>
      </c>
      <c r="F1451">
        <f>N(Движение!$E$229)</f>
        <v>0</v>
      </c>
      <c r="G1451">
        <f>N(Движение!$F$229)</f>
        <v>0</v>
      </c>
      <c r="H1451">
        <f>Движение!$G$229</f>
        <v>26</v>
      </c>
      <c r="I1451" t="str">
        <f t="shared" si="22"/>
        <v/>
      </c>
    </row>
    <row r="1452" spans="1:9" x14ac:dyDescent="0.3">
      <c r="A1452">
        <v>1451</v>
      </c>
      <c r="B1452">
        <f>Движение!$A$229</f>
        <v>46448</v>
      </c>
      <c r="C1452">
        <f>Движение!$C$229</f>
        <v>0</v>
      </c>
      <c r="D1452" t="s">
        <v>49</v>
      </c>
      <c r="E1452">
        <f>Движение!$H$229</f>
        <v>20</v>
      </c>
      <c r="F1452">
        <f>N(Движение!$I$229)</f>
        <v>0</v>
      </c>
      <c r="G1452">
        <f>N(Движение!$J$229)</f>
        <v>0</v>
      </c>
      <c r="H1452">
        <f>Движение!$K$229</f>
        <v>20</v>
      </c>
      <c r="I1452" t="str">
        <f t="shared" si="22"/>
        <v/>
      </c>
    </row>
    <row r="1453" spans="1:9" x14ac:dyDescent="0.3">
      <c r="A1453">
        <v>1452</v>
      </c>
      <c r="B1453">
        <f>Движение!$A$229</f>
        <v>46448</v>
      </c>
      <c r="C1453">
        <f>Движение!$C$229</f>
        <v>0</v>
      </c>
      <c r="D1453" t="s">
        <v>51</v>
      </c>
      <c r="E1453">
        <f>Движение!$L$229</f>
        <v>48</v>
      </c>
      <c r="F1453">
        <f>N(Движение!$M$229)</f>
        <v>0</v>
      </c>
      <c r="G1453">
        <f>N(Движение!$N$229)</f>
        <v>0</v>
      </c>
      <c r="H1453">
        <f>Движение!$O$229</f>
        <v>48</v>
      </c>
      <c r="I1453" t="str">
        <f t="shared" si="22"/>
        <v/>
      </c>
    </row>
    <row r="1454" spans="1:9" x14ac:dyDescent="0.3">
      <c r="A1454">
        <v>1453</v>
      </c>
      <c r="B1454">
        <f>Движение!$A$229</f>
        <v>46448</v>
      </c>
      <c r="C1454">
        <f>Движение!$C$229</f>
        <v>0</v>
      </c>
      <c r="D1454" t="s">
        <v>54</v>
      </c>
      <c r="E1454">
        <f>Движение!$P$229</f>
        <v>13</v>
      </c>
      <c r="F1454">
        <f>N(Движение!$Q$229)</f>
        <v>0</v>
      </c>
      <c r="G1454">
        <f>N(Движение!$R$229)</f>
        <v>0</v>
      </c>
      <c r="H1454">
        <f>Движение!$S$229</f>
        <v>13</v>
      </c>
      <c r="I1454" t="str">
        <f t="shared" si="22"/>
        <v/>
      </c>
    </row>
    <row r="1455" spans="1:9" x14ac:dyDescent="0.3">
      <c r="A1455">
        <v>1454</v>
      </c>
      <c r="B1455">
        <f>Движение!$A$229</f>
        <v>46448</v>
      </c>
      <c r="C1455">
        <f>Движение!$C$229</f>
        <v>0</v>
      </c>
      <c r="D1455" t="s">
        <v>56</v>
      </c>
      <c r="E1455">
        <f>Движение!$T$229</f>
        <v>18</v>
      </c>
      <c r="F1455">
        <f>N(Движение!$U$229)</f>
        <v>0</v>
      </c>
      <c r="G1455">
        <f>N(Движение!$V$229)</f>
        <v>0</v>
      </c>
      <c r="H1455">
        <f>Движение!$W$229</f>
        <v>18</v>
      </c>
      <c r="I1455" t="str">
        <f t="shared" si="22"/>
        <v/>
      </c>
    </row>
    <row r="1456" spans="1:9" x14ac:dyDescent="0.3">
      <c r="A1456">
        <v>1455</v>
      </c>
      <c r="B1456">
        <f>Движение!$A$229</f>
        <v>46448</v>
      </c>
      <c r="C1456">
        <f>Движение!$C$229</f>
        <v>0</v>
      </c>
      <c r="D1456" t="s">
        <v>57</v>
      </c>
      <c r="E1456">
        <f>Движение!$X$229</f>
        <v>21</v>
      </c>
      <c r="F1456">
        <f>N(Движение!$Y$229)</f>
        <v>0</v>
      </c>
      <c r="G1456">
        <f>N(Движение!$Z$229)</f>
        <v>0</v>
      </c>
      <c r="H1456">
        <f>Движение!$AA$229</f>
        <v>21</v>
      </c>
      <c r="I1456" t="str">
        <f t="shared" si="22"/>
        <v/>
      </c>
    </row>
    <row r="1457" spans="1:9" x14ac:dyDescent="0.3">
      <c r="A1457">
        <v>1456</v>
      </c>
      <c r="B1457">
        <f>Движение!$A$229</f>
        <v>46448</v>
      </c>
      <c r="C1457">
        <f>Движение!$C$229</f>
        <v>0</v>
      </c>
      <c r="D1457" t="s">
        <v>59</v>
      </c>
      <c r="E1457">
        <f>Движение!$AB$229</f>
        <v>15</v>
      </c>
      <c r="F1457">
        <f>N(Движение!$AC$229)</f>
        <v>0</v>
      </c>
      <c r="G1457">
        <f>N(Движение!$AD$229)</f>
        <v>0</v>
      </c>
      <c r="H1457">
        <f>Движение!$AE$229</f>
        <v>15</v>
      </c>
      <c r="I1457" t="str">
        <f t="shared" si="22"/>
        <v/>
      </c>
    </row>
    <row r="1458" spans="1:9" x14ac:dyDescent="0.3">
      <c r="A1458">
        <v>1457</v>
      </c>
      <c r="B1458">
        <f>Движение!$A$230</f>
        <v>46449</v>
      </c>
      <c r="C1458">
        <f>Движение!$C$230</f>
        <v>0</v>
      </c>
      <c r="D1458" t="s">
        <v>45</v>
      </c>
      <c r="E1458">
        <f>Движение!$D$230</f>
        <v>26</v>
      </c>
      <c r="F1458">
        <f>N(Движение!$E$230)</f>
        <v>0</v>
      </c>
      <c r="G1458">
        <f>N(Движение!$F$230)</f>
        <v>0</v>
      </c>
      <c r="H1458">
        <f>Движение!$G$230</f>
        <v>26</v>
      </c>
      <c r="I1458" t="str">
        <f t="shared" si="22"/>
        <v/>
      </c>
    </row>
    <row r="1459" spans="1:9" x14ac:dyDescent="0.3">
      <c r="A1459">
        <v>1458</v>
      </c>
      <c r="B1459">
        <f>Движение!$A$230</f>
        <v>46449</v>
      </c>
      <c r="C1459">
        <f>Движение!$C$230</f>
        <v>0</v>
      </c>
      <c r="D1459" t="s">
        <v>49</v>
      </c>
      <c r="E1459">
        <f>Движение!$H$230</f>
        <v>20</v>
      </c>
      <c r="F1459">
        <f>N(Движение!$I$230)</f>
        <v>0</v>
      </c>
      <c r="G1459">
        <f>N(Движение!$J$230)</f>
        <v>0</v>
      </c>
      <c r="H1459">
        <f>Движение!$K$230</f>
        <v>20</v>
      </c>
      <c r="I1459" t="str">
        <f t="shared" si="22"/>
        <v/>
      </c>
    </row>
    <row r="1460" spans="1:9" x14ac:dyDescent="0.3">
      <c r="A1460">
        <v>1459</v>
      </c>
      <c r="B1460">
        <f>Движение!$A$230</f>
        <v>46449</v>
      </c>
      <c r="C1460">
        <f>Движение!$C$230</f>
        <v>0</v>
      </c>
      <c r="D1460" t="s">
        <v>51</v>
      </c>
      <c r="E1460">
        <f>Движение!$L$230</f>
        <v>48</v>
      </c>
      <c r="F1460">
        <f>N(Движение!$M$230)</f>
        <v>0</v>
      </c>
      <c r="G1460">
        <f>N(Движение!$N$230)</f>
        <v>0</v>
      </c>
      <c r="H1460">
        <f>Движение!$O$230</f>
        <v>48</v>
      </c>
      <c r="I1460" t="str">
        <f t="shared" si="22"/>
        <v/>
      </c>
    </row>
    <row r="1461" spans="1:9" x14ac:dyDescent="0.3">
      <c r="A1461">
        <v>1460</v>
      </c>
      <c r="B1461">
        <f>Движение!$A$230</f>
        <v>46449</v>
      </c>
      <c r="C1461">
        <f>Движение!$C$230</f>
        <v>0</v>
      </c>
      <c r="D1461" t="s">
        <v>54</v>
      </c>
      <c r="E1461">
        <f>Движение!$P$230</f>
        <v>13</v>
      </c>
      <c r="F1461">
        <f>N(Движение!$Q$230)</f>
        <v>0</v>
      </c>
      <c r="G1461">
        <f>N(Движение!$R$230)</f>
        <v>0</v>
      </c>
      <c r="H1461">
        <f>Движение!$S$230</f>
        <v>13</v>
      </c>
      <c r="I1461" t="str">
        <f t="shared" si="22"/>
        <v/>
      </c>
    </row>
    <row r="1462" spans="1:9" x14ac:dyDescent="0.3">
      <c r="A1462">
        <v>1461</v>
      </c>
      <c r="B1462">
        <f>Движение!$A$230</f>
        <v>46449</v>
      </c>
      <c r="C1462">
        <f>Движение!$C$230</f>
        <v>0</v>
      </c>
      <c r="D1462" t="s">
        <v>56</v>
      </c>
      <c r="E1462">
        <f>Движение!$T$230</f>
        <v>18</v>
      </c>
      <c r="F1462">
        <f>N(Движение!$U$230)</f>
        <v>0</v>
      </c>
      <c r="G1462">
        <f>N(Движение!$V$230)</f>
        <v>0</v>
      </c>
      <c r="H1462">
        <f>Движение!$W$230</f>
        <v>18</v>
      </c>
      <c r="I1462" t="str">
        <f t="shared" si="22"/>
        <v/>
      </c>
    </row>
    <row r="1463" spans="1:9" x14ac:dyDescent="0.3">
      <c r="A1463">
        <v>1462</v>
      </c>
      <c r="B1463">
        <f>Движение!$A$230</f>
        <v>46449</v>
      </c>
      <c r="C1463">
        <f>Движение!$C$230</f>
        <v>0</v>
      </c>
      <c r="D1463" t="s">
        <v>57</v>
      </c>
      <c r="E1463">
        <f>Движение!$X$230</f>
        <v>21</v>
      </c>
      <c r="F1463">
        <f>N(Движение!$Y$230)</f>
        <v>0</v>
      </c>
      <c r="G1463">
        <f>N(Движение!$Z$230)</f>
        <v>0</v>
      </c>
      <c r="H1463">
        <f>Движение!$AA$230</f>
        <v>21</v>
      </c>
      <c r="I1463" t="str">
        <f t="shared" si="22"/>
        <v/>
      </c>
    </row>
    <row r="1464" spans="1:9" x14ac:dyDescent="0.3">
      <c r="A1464">
        <v>1463</v>
      </c>
      <c r="B1464">
        <f>Движение!$A$230</f>
        <v>46449</v>
      </c>
      <c r="C1464">
        <f>Движение!$C$230</f>
        <v>0</v>
      </c>
      <c r="D1464" t="s">
        <v>59</v>
      </c>
      <c r="E1464">
        <f>Движение!$AB$230</f>
        <v>15</v>
      </c>
      <c r="F1464">
        <f>N(Движение!$AC$230)</f>
        <v>0</v>
      </c>
      <c r="G1464">
        <f>N(Движение!$AD$230)</f>
        <v>0</v>
      </c>
      <c r="H1464">
        <f>Движение!$AE$230</f>
        <v>15</v>
      </c>
      <c r="I1464" t="str">
        <f t="shared" si="22"/>
        <v/>
      </c>
    </row>
    <row r="1465" spans="1:9" x14ac:dyDescent="0.3">
      <c r="A1465">
        <v>1464</v>
      </c>
      <c r="B1465">
        <f>Движение!$A$231</f>
        <v>46450</v>
      </c>
      <c r="C1465">
        <f>Движение!$C$231</f>
        <v>0</v>
      </c>
      <c r="D1465" t="s">
        <v>45</v>
      </c>
      <c r="E1465">
        <f>Движение!$D$231</f>
        <v>26</v>
      </c>
      <c r="F1465">
        <f>N(Движение!$E$231)</f>
        <v>0</v>
      </c>
      <c r="G1465">
        <f>N(Движение!$F$231)</f>
        <v>0</v>
      </c>
      <c r="H1465">
        <f>Движение!$G$231</f>
        <v>26</v>
      </c>
      <c r="I1465" t="str">
        <f t="shared" si="22"/>
        <v/>
      </c>
    </row>
    <row r="1466" spans="1:9" x14ac:dyDescent="0.3">
      <c r="A1466">
        <v>1465</v>
      </c>
      <c r="B1466">
        <f>Движение!$A$231</f>
        <v>46450</v>
      </c>
      <c r="C1466">
        <f>Движение!$C$231</f>
        <v>0</v>
      </c>
      <c r="D1466" t="s">
        <v>49</v>
      </c>
      <c r="E1466">
        <f>Движение!$H$231</f>
        <v>20</v>
      </c>
      <c r="F1466">
        <f>N(Движение!$I$231)</f>
        <v>0</v>
      </c>
      <c r="G1466">
        <f>N(Движение!$J$231)</f>
        <v>0</v>
      </c>
      <c r="H1466">
        <f>Движение!$K$231</f>
        <v>20</v>
      </c>
      <c r="I1466" t="str">
        <f t="shared" si="22"/>
        <v/>
      </c>
    </row>
    <row r="1467" spans="1:9" x14ac:dyDescent="0.3">
      <c r="A1467">
        <v>1466</v>
      </c>
      <c r="B1467">
        <f>Движение!$A$231</f>
        <v>46450</v>
      </c>
      <c r="C1467">
        <f>Движение!$C$231</f>
        <v>0</v>
      </c>
      <c r="D1467" t="s">
        <v>51</v>
      </c>
      <c r="E1467">
        <f>Движение!$L$231</f>
        <v>48</v>
      </c>
      <c r="F1467">
        <f>N(Движение!$M$231)</f>
        <v>0</v>
      </c>
      <c r="G1467">
        <f>N(Движение!$N$231)</f>
        <v>0</v>
      </c>
      <c r="H1467">
        <f>Движение!$O$231</f>
        <v>48</v>
      </c>
      <c r="I1467" t="str">
        <f t="shared" si="22"/>
        <v/>
      </c>
    </row>
    <row r="1468" spans="1:9" x14ac:dyDescent="0.3">
      <c r="A1468">
        <v>1467</v>
      </c>
      <c r="B1468">
        <f>Движение!$A$231</f>
        <v>46450</v>
      </c>
      <c r="C1468">
        <f>Движение!$C$231</f>
        <v>0</v>
      </c>
      <c r="D1468" t="s">
        <v>54</v>
      </c>
      <c r="E1468">
        <f>Движение!$P$231</f>
        <v>13</v>
      </c>
      <c r="F1468">
        <f>N(Движение!$Q$231)</f>
        <v>0</v>
      </c>
      <c r="G1468">
        <f>N(Движение!$R$231)</f>
        <v>0</v>
      </c>
      <c r="H1468">
        <f>Движение!$S$231</f>
        <v>13</v>
      </c>
      <c r="I1468" t="str">
        <f t="shared" si="22"/>
        <v/>
      </c>
    </row>
    <row r="1469" spans="1:9" x14ac:dyDescent="0.3">
      <c r="A1469">
        <v>1468</v>
      </c>
      <c r="B1469">
        <f>Движение!$A$231</f>
        <v>46450</v>
      </c>
      <c r="C1469">
        <f>Движение!$C$231</f>
        <v>0</v>
      </c>
      <c r="D1469" t="s">
        <v>56</v>
      </c>
      <c r="E1469">
        <f>Движение!$T$231</f>
        <v>18</v>
      </c>
      <c r="F1469">
        <f>N(Движение!$U$231)</f>
        <v>0</v>
      </c>
      <c r="G1469">
        <f>N(Движение!$V$231)</f>
        <v>0</v>
      </c>
      <c r="H1469">
        <f>Движение!$W$231</f>
        <v>18</v>
      </c>
      <c r="I1469" t="str">
        <f t="shared" si="22"/>
        <v/>
      </c>
    </row>
    <row r="1470" spans="1:9" x14ac:dyDescent="0.3">
      <c r="A1470">
        <v>1469</v>
      </c>
      <c r="B1470">
        <f>Движение!$A$231</f>
        <v>46450</v>
      </c>
      <c r="C1470">
        <f>Движение!$C$231</f>
        <v>0</v>
      </c>
      <c r="D1470" t="s">
        <v>57</v>
      </c>
      <c r="E1470">
        <f>Движение!$X$231</f>
        <v>21</v>
      </c>
      <c r="F1470">
        <f>N(Движение!$Y$231)</f>
        <v>0</v>
      </c>
      <c r="G1470">
        <f>N(Движение!$Z$231)</f>
        <v>0</v>
      </c>
      <c r="H1470">
        <f>Движение!$AA$231</f>
        <v>21</v>
      </c>
      <c r="I1470" t="str">
        <f t="shared" si="22"/>
        <v/>
      </c>
    </row>
    <row r="1471" spans="1:9" x14ac:dyDescent="0.3">
      <c r="A1471">
        <v>1470</v>
      </c>
      <c r="B1471">
        <f>Движение!$A$231</f>
        <v>46450</v>
      </c>
      <c r="C1471">
        <f>Движение!$C$231</f>
        <v>0</v>
      </c>
      <c r="D1471" t="s">
        <v>59</v>
      </c>
      <c r="E1471">
        <f>Движение!$AB$231</f>
        <v>15</v>
      </c>
      <c r="F1471">
        <f>N(Движение!$AC$231)</f>
        <v>0</v>
      </c>
      <c r="G1471">
        <f>N(Движение!$AD$231)</f>
        <v>0</v>
      </c>
      <c r="H1471">
        <f>Движение!$AE$231</f>
        <v>15</v>
      </c>
      <c r="I1471" t="str">
        <f t="shared" si="22"/>
        <v/>
      </c>
    </row>
    <row r="1472" spans="1:9" x14ac:dyDescent="0.3">
      <c r="A1472">
        <v>1471</v>
      </c>
      <c r="B1472">
        <f>Движение!$A$232</f>
        <v>46451</v>
      </c>
      <c r="C1472">
        <f>Движение!$C$232</f>
        <v>0</v>
      </c>
      <c r="D1472" t="s">
        <v>45</v>
      </c>
      <c r="E1472">
        <f>Движение!$D$232</f>
        <v>26</v>
      </c>
      <c r="F1472">
        <f>N(Движение!$E$232)</f>
        <v>0</v>
      </c>
      <c r="G1472">
        <f>N(Движение!$F$232)</f>
        <v>0</v>
      </c>
      <c r="H1472">
        <f>Движение!$G$232</f>
        <v>26</v>
      </c>
      <c r="I1472" t="str">
        <f t="shared" si="22"/>
        <v/>
      </c>
    </row>
    <row r="1473" spans="1:9" x14ac:dyDescent="0.3">
      <c r="A1473">
        <v>1472</v>
      </c>
      <c r="B1473">
        <f>Движение!$A$232</f>
        <v>46451</v>
      </c>
      <c r="C1473">
        <f>Движение!$C$232</f>
        <v>0</v>
      </c>
      <c r="D1473" t="s">
        <v>49</v>
      </c>
      <c r="E1473">
        <f>Движение!$H$232</f>
        <v>20</v>
      </c>
      <c r="F1473">
        <f>N(Движение!$I$232)</f>
        <v>0</v>
      </c>
      <c r="G1473">
        <f>N(Движение!$J$232)</f>
        <v>0</v>
      </c>
      <c r="H1473">
        <f>Движение!$K$232</f>
        <v>20</v>
      </c>
      <c r="I1473" t="str">
        <f t="shared" si="22"/>
        <v/>
      </c>
    </row>
    <row r="1474" spans="1:9" x14ac:dyDescent="0.3">
      <c r="A1474">
        <v>1473</v>
      </c>
      <c r="B1474">
        <f>Движение!$A$232</f>
        <v>46451</v>
      </c>
      <c r="C1474">
        <f>Движение!$C$232</f>
        <v>0</v>
      </c>
      <c r="D1474" t="s">
        <v>51</v>
      </c>
      <c r="E1474">
        <f>Движение!$L$232</f>
        <v>48</v>
      </c>
      <c r="F1474">
        <f>N(Движение!$M$232)</f>
        <v>0</v>
      </c>
      <c r="G1474">
        <f>N(Движение!$N$232)</f>
        <v>0</v>
      </c>
      <c r="H1474">
        <f>Движение!$O$232</f>
        <v>48</v>
      </c>
      <c r="I1474" t="str">
        <f t="shared" ref="I1474:I1537" si="23">IF($F1474&gt;0,TEXT($B1474,"dd.mm")&amp;"_"&amp;$D1474,"")</f>
        <v/>
      </c>
    </row>
    <row r="1475" spans="1:9" x14ac:dyDescent="0.3">
      <c r="A1475">
        <v>1474</v>
      </c>
      <c r="B1475">
        <f>Движение!$A$232</f>
        <v>46451</v>
      </c>
      <c r="C1475">
        <f>Движение!$C$232</f>
        <v>0</v>
      </c>
      <c r="D1475" t="s">
        <v>54</v>
      </c>
      <c r="E1475">
        <f>Движение!$P$232</f>
        <v>13</v>
      </c>
      <c r="F1475">
        <f>N(Движение!$Q$232)</f>
        <v>0</v>
      </c>
      <c r="G1475">
        <f>N(Движение!$R$232)</f>
        <v>0</v>
      </c>
      <c r="H1475">
        <f>Движение!$S$232</f>
        <v>13</v>
      </c>
      <c r="I1475" t="str">
        <f t="shared" si="23"/>
        <v/>
      </c>
    </row>
    <row r="1476" spans="1:9" x14ac:dyDescent="0.3">
      <c r="A1476">
        <v>1475</v>
      </c>
      <c r="B1476">
        <f>Движение!$A$232</f>
        <v>46451</v>
      </c>
      <c r="C1476">
        <f>Движение!$C$232</f>
        <v>0</v>
      </c>
      <c r="D1476" t="s">
        <v>56</v>
      </c>
      <c r="E1476">
        <f>Движение!$T$232</f>
        <v>18</v>
      </c>
      <c r="F1476">
        <f>N(Движение!$U$232)</f>
        <v>0</v>
      </c>
      <c r="G1476">
        <f>N(Движение!$V$232)</f>
        <v>0</v>
      </c>
      <c r="H1476">
        <f>Движение!$W$232</f>
        <v>18</v>
      </c>
      <c r="I1476" t="str">
        <f t="shared" si="23"/>
        <v/>
      </c>
    </row>
    <row r="1477" spans="1:9" x14ac:dyDescent="0.3">
      <c r="A1477">
        <v>1476</v>
      </c>
      <c r="B1477">
        <f>Движение!$A$232</f>
        <v>46451</v>
      </c>
      <c r="C1477">
        <f>Движение!$C$232</f>
        <v>0</v>
      </c>
      <c r="D1477" t="s">
        <v>57</v>
      </c>
      <c r="E1477">
        <f>Движение!$X$232</f>
        <v>21</v>
      </c>
      <c r="F1477">
        <f>N(Движение!$Y$232)</f>
        <v>0</v>
      </c>
      <c r="G1477">
        <f>N(Движение!$Z$232)</f>
        <v>0</v>
      </c>
      <c r="H1477">
        <f>Движение!$AA$232</f>
        <v>21</v>
      </c>
      <c r="I1477" t="str">
        <f t="shared" si="23"/>
        <v/>
      </c>
    </row>
    <row r="1478" spans="1:9" x14ac:dyDescent="0.3">
      <c r="A1478">
        <v>1477</v>
      </c>
      <c r="B1478">
        <f>Движение!$A$232</f>
        <v>46451</v>
      </c>
      <c r="C1478">
        <f>Движение!$C$232</f>
        <v>0</v>
      </c>
      <c r="D1478" t="s">
        <v>59</v>
      </c>
      <c r="E1478">
        <f>Движение!$AB$232</f>
        <v>15</v>
      </c>
      <c r="F1478">
        <f>N(Движение!$AC$232)</f>
        <v>0</v>
      </c>
      <c r="G1478">
        <f>N(Движение!$AD$232)</f>
        <v>0</v>
      </c>
      <c r="H1478">
        <f>Движение!$AE$232</f>
        <v>15</v>
      </c>
      <c r="I1478" t="str">
        <f t="shared" si="23"/>
        <v/>
      </c>
    </row>
    <row r="1479" spans="1:9" x14ac:dyDescent="0.3">
      <c r="A1479">
        <v>1478</v>
      </c>
      <c r="B1479">
        <f>Движение!$A$233</f>
        <v>46452</v>
      </c>
      <c r="C1479">
        <f>Движение!$C$233</f>
        <v>0</v>
      </c>
      <c r="D1479" t="s">
        <v>45</v>
      </c>
      <c r="E1479">
        <f>Движение!$D$233</f>
        <v>26</v>
      </c>
      <c r="F1479">
        <f>N(Движение!$E$233)</f>
        <v>0</v>
      </c>
      <c r="G1479">
        <f>N(Движение!$F$233)</f>
        <v>0</v>
      </c>
      <c r="H1479">
        <f>Движение!$G$233</f>
        <v>26</v>
      </c>
      <c r="I1479" t="str">
        <f t="shared" si="23"/>
        <v/>
      </c>
    </row>
    <row r="1480" spans="1:9" x14ac:dyDescent="0.3">
      <c r="A1480">
        <v>1479</v>
      </c>
      <c r="B1480">
        <f>Движение!$A$233</f>
        <v>46452</v>
      </c>
      <c r="C1480">
        <f>Движение!$C$233</f>
        <v>0</v>
      </c>
      <c r="D1480" t="s">
        <v>49</v>
      </c>
      <c r="E1480">
        <f>Движение!$H$233</f>
        <v>20</v>
      </c>
      <c r="F1480">
        <f>N(Движение!$I$233)</f>
        <v>0</v>
      </c>
      <c r="G1480">
        <f>N(Движение!$J$233)</f>
        <v>0</v>
      </c>
      <c r="H1480">
        <f>Движение!$K$233</f>
        <v>20</v>
      </c>
      <c r="I1480" t="str">
        <f t="shared" si="23"/>
        <v/>
      </c>
    </row>
    <row r="1481" spans="1:9" x14ac:dyDescent="0.3">
      <c r="A1481">
        <v>1480</v>
      </c>
      <c r="B1481">
        <f>Движение!$A$233</f>
        <v>46452</v>
      </c>
      <c r="C1481">
        <f>Движение!$C$233</f>
        <v>0</v>
      </c>
      <c r="D1481" t="s">
        <v>51</v>
      </c>
      <c r="E1481">
        <f>Движение!$L$233</f>
        <v>48</v>
      </c>
      <c r="F1481">
        <f>N(Движение!$M$233)</f>
        <v>0</v>
      </c>
      <c r="G1481">
        <f>N(Движение!$N$233)</f>
        <v>0</v>
      </c>
      <c r="H1481">
        <f>Движение!$O$233</f>
        <v>48</v>
      </c>
      <c r="I1481" t="str">
        <f t="shared" si="23"/>
        <v/>
      </c>
    </row>
    <row r="1482" spans="1:9" x14ac:dyDescent="0.3">
      <c r="A1482">
        <v>1481</v>
      </c>
      <c r="B1482">
        <f>Движение!$A$233</f>
        <v>46452</v>
      </c>
      <c r="C1482">
        <f>Движение!$C$233</f>
        <v>0</v>
      </c>
      <c r="D1482" t="s">
        <v>54</v>
      </c>
      <c r="E1482">
        <f>Движение!$P$233</f>
        <v>13</v>
      </c>
      <c r="F1482">
        <f>N(Движение!$Q$233)</f>
        <v>0</v>
      </c>
      <c r="G1482">
        <f>N(Движение!$R$233)</f>
        <v>0</v>
      </c>
      <c r="H1482">
        <f>Движение!$S$233</f>
        <v>13</v>
      </c>
      <c r="I1482" t="str">
        <f t="shared" si="23"/>
        <v/>
      </c>
    </row>
    <row r="1483" spans="1:9" x14ac:dyDescent="0.3">
      <c r="A1483">
        <v>1482</v>
      </c>
      <c r="B1483">
        <f>Движение!$A$233</f>
        <v>46452</v>
      </c>
      <c r="C1483">
        <f>Движение!$C$233</f>
        <v>0</v>
      </c>
      <c r="D1483" t="s">
        <v>56</v>
      </c>
      <c r="E1483">
        <f>Движение!$T$233</f>
        <v>18</v>
      </c>
      <c r="F1483">
        <f>N(Движение!$U$233)</f>
        <v>0</v>
      </c>
      <c r="G1483">
        <f>N(Движение!$V$233)</f>
        <v>0</v>
      </c>
      <c r="H1483">
        <f>Движение!$W$233</f>
        <v>18</v>
      </c>
      <c r="I1483" t="str">
        <f t="shared" si="23"/>
        <v/>
      </c>
    </row>
    <row r="1484" spans="1:9" x14ac:dyDescent="0.3">
      <c r="A1484">
        <v>1483</v>
      </c>
      <c r="B1484">
        <f>Движение!$A$233</f>
        <v>46452</v>
      </c>
      <c r="C1484">
        <f>Движение!$C$233</f>
        <v>0</v>
      </c>
      <c r="D1484" t="s">
        <v>57</v>
      </c>
      <c r="E1484">
        <f>Движение!$X$233</f>
        <v>21</v>
      </c>
      <c r="F1484">
        <f>N(Движение!$Y$233)</f>
        <v>0</v>
      </c>
      <c r="G1484">
        <f>N(Движение!$Z$233)</f>
        <v>0</v>
      </c>
      <c r="H1484">
        <f>Движение!$AA$233</f>
        <v>21</v>
      </c>
      <c r="I1484" t="str">
        <f t="shared" si="23"/>
        <v/>
      </c>
    </row>
    <row r="1485" spans="1:9" x14ac:dyDescent="0.3">
      <c r="A1485">
        <v>1484</v>
      </c>
      <c r="B1485">
        <f>Движение!$A$233</f>
        <v>46452</v>
      </c>
      <c r="C1485">
        <f>Движение!$C$233</f>
        <v>0</v>
      </c>
      <c r="D1485" t="s">
        <v>59</v>
      </c>
      <c r="E1485">
        <f>Движение!$AB$233</f>
        <v>15</v>
      </c>
      <c r="F1485">
        <f>N(Движение!$AC$233)</f>
        <v>0</v>
      </c>
      <c r="G1485">
        <f>N(Движение!$AD$233)</f>
        <v>0</v>
      </c>
      <c r="H1485">
        <f>Движение!$AE$233</f>
        <v>15</v>
      </c>
      <c r="I1485" t="str">
        <f t="shared" si="23"/>
        <v/>
      </c>
    </row>
    <row r="1486" spans="1:9" x14ac:dyDescent="0.3">
      <c r="A1486">
        <v>1485</v>
      </c>
      <c r="B1486">
        <f>Движение!$A$234</f>
        <v>46453</v>
      </c>
      <c r="C1486">
        <f>Движение!$C$234</f>
        <v>0</v>
      </c>
      <c r="D1486" t="s">
        <v>45</v>
      </c>
      <c r="E1486">
        <f>Движение!$D$234</f>
        <v>26</v>
      </c>
      <c r="F1486">
        <f>N(Движение!$E$234)</f>
        <v>0</v>
      </c>
      <c r="G1486">
        <f>N(Движение!$F$234)</f>
        <v>0</v>
      </c>
      <c r="H1486">
        <f>Движение!$G$234</f>
        <v>26</v>
      </c>
      <c r="I1486" t="str">
        <f t="shared" si="23"/>
        <v/>
      </c>
    </row>
    <row r="1487" spans="1:9" x14ac:dyDescent="0.3">
      <c r="A1487">
        <v>1486</v>
      </c>
      <c r="B1487">
        <f>Движение!$A$234</f>
        <v>46453</v>
      </c>
      <c r="C1487">
        <f>Движение!$C$234</f>
        <v>0</v>
      </c>
      <c r="D1487" t="s">
        <v>49</v>
      </c>
      <c r="E1487">
        <f>Движение!$H$234</f>
        <v>20</v>
      </c>
      <c r="F1487">
        <f>N(Движение!$I$234)</f>
        <v>0</v>
      </c>
      <c r="G1487">
        <f>N(Движение!$J$234)</f>
        <v>0</v>
      </c>
      <c r="H1487">
        <f>Движение!$K$234</f>
        <v>20</v>
      </c>
      <c r="I1487" t="str">
        <f t="shared" si="23"/>
        <v/>
      </c>
    </row>
    <row r="1488" spans="1:9" x14ac:dyDescent="0.3">
      <c r="A1488">
        <v>1487</v>
      </c>
      <c r="B1488">
        <f>Движение!$A$234</f>
        <v>46453</v>
      </c>
      <c r="C1488">
        <f>Движение!$C$234</f>
        <v>0</v>
      </c>
      <c r="D1488" t="s">
        <v>51</v>
      </c>
      <c r="E1488">
        <f>Движение!$L$234</f>
        <v>48</v>
      </c>
      <c r="F1488">
        <f>N(Движение!$M$234)</f>
        <v>0</v>
      </c>
      <c r="G1488">
        <f>N(Движение!$N$234)</f>
        <v>0</v>
      </c>
      <c r="H1488">
        <f>Движение!$O$234</f>
        <v>48</v>
      </c>
      <c r="I1488" t="str">
        <f t="shared" si="23"/>
        <v/>
      </c>
    </row>
    <row r="1489" spans="1:9" x14ac:dyDescent="0.3">
      <c r="A1489">
        <v>1488</v>
      </c>
      <c r="B1489">
        <f>Движение!$A$234</f>
        <v>46453</v>
      </c>
      <c r="C1489">
        <f>Движение!$C$234</f>
        <v>0</v>
      </c>
      <c r="D1489" t="s">
        <v>54</v>
      </c>
      <c r="E1489">
        <f>Движение!$P$234</f>
        <v>13</v>
      </c>
      <c r="F1489">
        <f>N(Движение!$Q$234)</f>
        <v>0</v>
      </c>
      <c r="G1489">
        <f>N(Движение!$R$234)</f>
        <v>0</v>
      </c>
      <c r="H1489">
        <f>Движение!$S$234</f>
        <v>13</v>
      </c>
      <c r="I1489" t="str">
        <f t="shared" si="23"/>
        <v/>
      </c>
    </row>
    <row r="1490" spans="1:9" x14ac:dyDescent="0.3">
      <c r="A1490">
        <v>1489</v>
      </c>
      <c r="B1490">
        <f>Движение!$A$234</f>
        <v>46453</v>
      </c>
      <c r="C1490">
        <f>Движение!$C$234</f>
        <v>0</v>
      </c>
      <c r="D1490" t="s">
        <v>56</v>
      </c>
      <c r="E1490">
        <f>Движение!$T$234</f>
        <v>18</v>
      </c>
      <c r="F1490">
        <f>N(Движение!$U$234)</f>
        <v>0</v>
      </c>
      <c r="G1490">
        <f>N(Движение!$V$234)</f>
        <v>0</v>
      </c>
      <c r="H1490">
        <f>Движение!$W$234</f>
        <v>18</v>
      </c>
      <c r="I1490" t="str">
        <f t="shared" si="23"/>
        <v/>
      </c>
    </row>
    <row r="1491" spans="1:9" x14ac:dyDescent="0.3">
      <c r="A1491">
        <v>1490</v>
      </c>
      <c r="B1491">
        <f>Движение!$A$234</f>
        <v>46453</v>
      </c>
      <c r="C1491">
        <f>Движение!$C$234</f>
        <v>0</v>
      </c>
      <c r="D1491" t="s">
        <v>57</v>
      </c>
      <c r="E1491">
        <f>Движение!$X$234</f>
        <v>21</v>
      </c>
      <c r="F1491">
        <f>N(Движение!$Y$234)</f>
        <v>0</v>
      </c>
      <c r="G1491">
        <f>N(Движение!$Z$234)</f>
        <v>0</v>
      </c>
      <c r="H1491">
        <f>Движение!$AA$234</f>
        <v>21</v>
      </c>
      <c r="I1491" t="str">
        <f t="shared" si="23"/>
        <v/>
      </c>
    </row>
    <row r="1492" spans="1:9" x14ac:dyDescent="0.3">
      <c r="A1492">
        <v>1491</v>
      </c>
      <c r="B1492">
        <f>Движение!$A$234</f>
        <v>46453</v>
      </c>
      <c r="C1492">
        <f>Движение!$C$234</f>
        <v>0</v>
      </c>
      <c r="D1492" t="s">
        <v>59</v>
      </c>
      <c r="E1492">
        <f>Движение!$AB$234</f>
        <v>15</v>
      </c>
      <c r="F1492">
        <f>N(Движение!$AC$234)</f>
        <v>0</v>
      </c>
      <c r="G1492">
        <f>N(Движение!$AD$234)</f>
        <v>0</v>
      </c>
      <c r="H1492">
        <f>Движение!$AE$234</f>
        <v>15</v>
      </c>
      <c r="I1492" t="str">
        <f t="shared" si="23"/>
        <v/>
      </c>
    </row>
    <row r="1493" spans="1:9" x14ac:dyDescent="0.3">
      <c r="A1493">
        <v>1492</v>
      </c>
      <c r="B1493">
        <f>Движение!$A$235</f>
        <v>46454</v>
      </c>
      <c r="C1493">
        <f>Движение!$C$235</f>
        <v>0</v>
      </c>
      <c r="D1493" t="s">
        <v>45</v>
      </c>
      <c r="E1493">
        <f>Движение!$D$235</f>
        <v>26</v>
      </c>
      <c r="F1493">
        <f>N(Движение!$E$235)</f>
        <v>0</v>
      </c>
      <c r="G1493">
        <f>N(Движение!$F$235)</f>
        <v>0</v>
      </c>
      <c r="H1493">
        <f>Движение!$G$235</f>
        <v>26</v>
      </c>
      <c r="I1493" t="str">
        <f t="shared" si="23"/>
        <v/>
      </c>
    </row>
    <row r="1494" spans="1:9" x14ac:dyDescent="0.3">
      <c r="A1494">
        <v>1493</v>
      </c>
      <c r="B1494">
        <f>Движение!$A$235</f>
        <v>46454</v>
      </c>
      <c r="C1494">
        <f>Движение!$C$235</f>
        <v>0</v>
      </c>
      <c r="D1494" t="s">
        <v>49</v>
      </c>
      <c r="E1494">
        <f>Движение!$H$235</f>
        <v>20</v>
      </c>
      <c r="F1494">
        <f>N(Движение!$I$235)</f>
        <v>0</v>
      </c>
      <c r="G1494">
        <f>N(Движение!$J$235)</f>
        <v>0</v>
      </c>
      <c r="H1494">
        <f>Движение!$K$235</f>
        <v>20</v>
      </c>
      <c r="I1494" t="str">
        <f t="shared" si="23"/>
        <v/>
      </c>
    </row>
    <row r="1495" spans="1:9" x14ac:dyDescent="0.3">
      <c r="A1495">
        <v>1494</v>
      </c>
      <c r="B1495">
        <f>Движение!$A$235</f>
        <v>46454</v>
      </c>
      <c r="C1495">
        <f>Движение!$C$235</f>
        <v>0</v>
      </c>
      <c r="D1495" t="s">
        <v>51</v>
      </c>
      <c r="E1495">
        <f>Движение!$L$235</f>
        <v>48</v>
      </c>
      <c r="F1495">
        <f>N(Движение!$M$235)</f>
        <v>0</v>
      </c>
      <c r="G1495">
        <f>N(Движение!$N$235)</f>
        <v>0</v>
      </c>
      <c r="H1495">
        <f>Движение!$O$235</f>
        <v>48</v>
      </c>
      <c r="I1495" t="str">
        <f t="shared" si="23"/>
        <v/>
      </c>
    </row>
    <row r="1496" spans="1:9" x14ac:dyDescent="0.3">
      <c r="A1496">
        <v>1495</v>
      </c>
      <c r="B1496">
        <f>Движение!$A$235</f>
        <v>46454</v>
      </c>
      <c r="C1496">
        <f>Движение!$C$235</f>
        <v>0</v>
      </c>
      <c r="D1496" t="s">
        <v>54</v>
      </c>
      <c r="E1496">
        <f>Движение!$P$235</f>
        <v>13</v>
      </c>
      <c r="F1496">
        <f>N(Движение!$Q$235)</f>
        <v>0</v>
      </c>
      <c r="G1496">
        <f>N(Движение!$R$235)</f>
        <v>0</v>
      </c>
      <c r="H1496">
        <f>Движение!$S$235</f>
        <v>13</v>
      </c>
      <c r="I1496" t="str">
        <f t="shared" si="23"/>
        <v/>
      </c>
    </row>
    <row r="1497" spans="1:9" x14ac:dyDescent="0.3">
      <c r="A1497">
        <v>1496</v>
      </c>
      <c r="B1497">
        <f>Движение!$A$235</f>
        <v>46454</v>
      </c>
      <c r="C1497">
        <f>Движение!$C$235</f>
        <v>0</v>
      </c>
      <c r="D1497" t="s">
        <v>56</v>
      </c>
      <c r="E1497">
        <f>Движение!$T$235</f>
        <v>18</v>
      </c>
      <c r="F1497">
        <f>N(Движение!$U$235)</f>
        <v>0</v>
      </c>
      <c r="G1497">
        <f>N(Движение!$V$235)</f>
        <v>0</v>
      </c>
      <c r="H1497">
        <f>Движение!$W$235</f>
        <v>18</v>
      </c>
      <c r="I1497" t="str">
        <f t="shared" si="23"/>
        <v/>
      </c>
    </row>
    <row r="1498" spans="1:9" x14ac:dyDescent="0.3">
      <c r="A1498">
        <v>1497</v>
      </c>
      <c r="B1498">
        <f>Движение!$A$235</f>
        <v>46454</v>
      </c>
      <c r="C1498">
        <f>Движение!$C$235</f>
        <v>0</v>
      </c>
      <c r="D1498" t="s">
        <v>57</v>
      </c>
      <c r="E1498">
        <f>Движение!$X$235</f>
        <v>21</v>
      </c>
      <c r="F1498">
        <f>N(Движение!$Y$235)</f>
        <v>0</v>
      </c>
      <c r="G1498">
        <f>N(Движение!$Z$235)</f>
        <v>0</v>
      </c>
      <c r="H1498">
        <f>Движение!$AA$235</f>
        <v>21</v>
      </c>
      <c r="I1498" t="str">
        <f t="shared" si="23"/>
        <v/>
      </c>
    </row>
    <row r="1499" spans="1:9" x14ac:dyDescent="0.3">
      <c r="A1499">
        <v>1498</v>
      </c>
      <c r="B1499">
        <f>Движение!$A$235</f>
        <v>46454</v>
      </c>
      <c r="C1499">
        <f>Движение!$C$235</f>
        <v>0</v>
      </c>
      <c r="D1499" t="s">
        <v>59</v>
      </c>
      <c r="E1499">
        <f>Движение!$AB$235</f>
        <v>15</v>
      </c>
      <c r="F1499">
        <f>N(Движение!$AC$235)</f>
        <v>0</v>
      </c>
      <c r="G1499">
        <f>N(Движение!$AD$235)</f>
        <v>0</v>
      </c>
      <c r="H1499">
        <f>Движение!$AE$235</f>
        <v>15</v>
      </c>
      <c r="I1499" t="str">
        <f t="shared" si="23"/>
        <v/>
      </c>
    </row>
    <row r="1500" spans="1:9" x14ac:dyDescent="0.3">
      <c r="A1500">
        <v>1499</v>
      </c>
      <c r="B1500">
        <f>Движение!$A$236</f>
        <v>46455</v>
      </c>
      <c r="C1500">
        <f>Движение!$C$236</f>
        <v>0</v>
      </c>
      <c r="D1500" t="s">
        <v>45</v>
      </c>
      <c r="E1500">
        <f>Движение!$D$236</f>
        <v>26</v>
      </c>
      <c r="F1500">
        <f>N(Движение!$E$236)</f>
        <v>0</v>
      </c>
      <c r="G1500">
        <f>N(Движение!$F$236)</f>
        <v>0</v>
      </c>
      <c r="H1500">
        <f>Движение!$G$236</f>
        <v>26</v>
      </c>
      <c r="I1500" t="str">
        <f t="shared" si="23"/>
        <v/>
      </c>
    </row>
    <row r="1501" spans="1:9" x14ac:dyDescent="0.3">
      <c r="A1501">
        <v>1500</v>
      </c>
      <c r="B1501">
        <f>Движение!$A$236</f>
        <v>46455</v>
      </c>
      <c r="C1501">
        <f>Движение!$C$236</f>
        <v>0</v>
      </c>
      <c r="D1501" t="s">
        <v>49</v>
      </c>
      <c r="E1501">
        <f>Движение!$H$236</f>
        <v>20</v>
      </c>
      <c r="F1501">
        <f>N(Движение!$I$236)</f>
        <v>0</v>
      </c>
      <c r="G1501">
        <f>N(Движение!$J$236)</f>
        <v>0</v>
      </c>
      <c r="H1501">
        <f>Движение!$K$236</f>
        <v>20</v>
      </c>
      <c r="I1501" t="str">
        <f t="shared" si="23"/>
        <v/>
      </c>
    </row>
    <row r="1502" spans="1:9" x14ac:dyDescent="0.3">
      <c r="A1502">
        <v>1501</v>
      </c>
      <c r="B1502">
        <f>Движение!$A$236</f>
        <v>46455</v>
      </c>
      <c r="C1502">
        <f>Движение!$C$236</f>
        <v>0</v>
      </c>
      <c r="D1502" t="s">
        <v>51</v>
      </c>
      <c r="E1502">
        <f>Движение!$L$236</f>
        <v>48</v>
      </c>
      <c r="F1502">
        <f>N(Движение!$M$236)</f>
        <v>0</v>
      </c>
      <c r="G1502">
        <f>N(Движение!$N$236)</f>
        <v>0</v>
      </c>
      <c r="H1502">
        <f>Движение!$O$236</f>
        <v>48</v>
      </c>
      <c r="I1502" t="str">
        <f t="shared" si="23"/>
        <v/>
      </c>
    </row>
    <row r="1503" spans="1:9" x14ac:dyDescent="0.3">
      <c r="A1503">
        <v>1502</v>
      </c>
      <c r="B1503">
        <f>Движение!$A$236</f>
        <v>46455</v>
      </c>
      <c r="C1503">
        <f>Движение!$C$236</f>
        <v>0</v>
      </c>
      <c r="D1503" t="s">
        <v>54</v>
      </c>
      <c r="E1503">
        <f>Движение!$P$236</f>
        <v>13</v>
      </c>
      <c r="F1503">
        <f>N(Движение!$Q$236)</f>
        <v>0</v>
      </c>
      <c r="G1503">
        <f>N(Движение!$R$236)</f>
        <v>0</v>
      </c>
      <c r="H1503">
        <f>Движение!$S$236</f>
        <v>13</v>
      </c>
      <c r="I1503" t="str">
        <f t="shared" si="23"/>
        <v/>
      </c>
    </row>
    <row r="1504" spans="1:9" x14ac:dyDescent="0.3">
      <c r="A1504">
        <v>1503</v>
      </c>
      <c r="B1504">
        <f>Движение!$A$236</f>
        <v>46455</v>
      </c>
      <c r="C1504">
        <f>Движение!$C$236</f>
        <v>0</v>
      </c>
      <c r="D1504" t="s">
        <v>56</v>
      </c>
      <c r="E1504">
        <f>Движение!$T$236</f>
        <v>18</v>
      </c>
      <c r="F1504">
        <f>N(Движение!$U$236)</f>
        <v>0</v>
      </c>
      <c r="G1504">
        <f>N(Движение!$V$236)</f>
        <v>0</v>
      </c>
      <c r="H1504">
        <f>Движение!$W$236</f>
        <v>18</v>
      </c>
      <c r="I1504" t="str">
        <f t="shared" si="23"/>
        <v/>
      </c>
    </row>
    <row r="1505" spans="1:9" x14ac:dyDescent="0.3">
      <c r="A1505">
        <v>1504</v>
      </c>
      <c r="B1505">
        <f>Движение!$A$236</f>
        <v>46455</v>
      </c>
      <c r="C1505">
        <f>Движение!$C$236</f>
        <v>0</v>
      </c>
      <c r="D1505" t="s">
        <v>57</v>
      </c>
      <c r="E1505">
        <f>Движение!$X$236</f>
        <v>21</v>
      </c>
      <c r="F1505">
        <f>N(Движение!$Y$236)</f>
        <v>0</v>
      </c>
      <c r="G1505">
        <f>N(Движение!$Z$236)</f>
        <v>0</v>
      </c>
      <c r="H1505">
        <f>Движение!$AA$236</f>
        <v>21</v>
      </c>
      <c r="I1505" t="str">
        <f t="shared" si="23"/>
        <v/>
      </c>
    </row>
    <row r="1506" spans="1:9" x14ac:dyDescent="0.3">
      <c r="A1506">
        <v>1505</v>
      </c>
      <c r="B1506">
        <f>Движение!$A$236</f>
        <v>46455</v>
      </c>
      <c r="C1506">
        <f>Движение!$C$236</f>
        <v>0</v>
      </c>
      <c r="D1506" t="s">
        <v>59</v>
      </c>
      <c r="E1506">
        <f>Движение!$AB$236</f>
        <v>15</v>
      </c>
      <c r="F1506">
        <f>N(Движение!$AC$236)</f>
        <v>0</v>
      </c>
      <c r="G1506">
        <f>N(Движение!$AD$236)</f>
        <v>0</v>
      </c>
      <c r="H1506">
        <f>Движение!$AE$236</f>
        <v>15</v>
      </c>
      <c r="I1506" t="str">
        <f t="shared" si="23"/>
        <v/>
      </c>
    </row>
    <row r="1507" spans="1:9" x14ac:dyDescent="0.3">
      <c r="A1507">
        <v>1506</v>
      </c>
      <c r="B1507">
        <f>Движение!$A$237</f>
        <v>46456</v>
      </c>
      <c r="C1507">
        <f>Движение!$C$237</f>
        <v>0</v>
      </c>
      <c r="D1507" t="s">
        <v>45</v>
      </c>
      <c r="E1507">
        <f>Движение!$D$237</f>
        <v>26</v>
      </c>
      <c r="F1507">
        <f>N(Движение!$E$237)</f>
        <v>0</v>
      </c>
      <c r="G1507">
        <f>N(Движение!$F$237)</f>
        <v>0</v>
      </c>
      <c r="H1507">
        <f>Движение!$G$237</f>
        <v>26</v>
      </c>
      <c r="I1507" t="str">
        <f t="shared" si="23"/>
        <v/>
      </c>
    </row>
    <row r="1508" spans="1:9" x14ac:dyDescent="0.3">
      <c r="A1508">
        <v>1507</v>
      </c>
      <c r="B1508">
        <f>Движение!$A$237</f>
        <v>46456</v>
      </c>
      <c r="C1508">
        <f>Движение!$C$237</f>
        <v>0</v>
      </c>
      <c r="D1508" t="s">
        <v>49</v>
      </c>
      <c r="E1508">
        <f>Движение!$H$237</f>
        <v>20</v>
      </c>
      <c r="F1508">
        <f>N(Движение!$I$237)</f>
        <v>0</v>
      </c>
      <c r="G1508">
        <f>N(Движение!$J$237)</f>
        <v>0</v>
      </c>
      <c r="H1508">
        <f>Движение!$K$237</f>
        <v>20</v>
      </c>
      <c r="I1508" t="str">
        <f t="shared" si="23"/>
        <v/>
      </c>
    </row>
    <row r="1509" spans="1:9" x14ac:dyDescent="0.3">
      <c r="A1509">
        <v>1508</v>
      </c>
      <c r="B1509">
        <f>Движение!$A$237</f>
        <v>46456</v>
      </c>
      <c r="C1509">
        <f>Движение!$C$237</f>
        <v>0</v>
      </c>
      <c r="D1509" t="s">
        <v>51</v>
      </c>
      <c r="E1509">
        <f>Движение!$L$237</f>
        <v>48</v>
      </c>
      <c r="F1509">
        <f>N(Движение!$M$237)</f>
        <v>0</v>
      </c>
      <c r="G1509">
        <f>N(Движение!$N$237)</f>
        <v>0</v>
      </c>
      <c r="H1509">
        <f>Движение!$O$237</f>
        <v>48</v>
      </c>
      <c r="I1509" t="str">
        <f t="shared" si="23"/>
        <v/>
      </c>
    </row>
    <row r="1510" spans="1:9" x14ac:dyDescent="0.3">
      <c r="A1510">
        <v>1509</v>
      </c>
      <c r="B1510">
        <f>Движение!$A$237</f>
        <v>46456</v>
      </c>
      <c r="C1510">
        <f>Движение!$C$237</f>
        <v>0</v>
      </c>
      <c r="D1510" t="s">
        <v>54</v>
      </c>
      <c r="E1510">
        <f>Движение!$P$237</f>
        <v>13</v>
      </c>
      <c r="F1510">
        <f>N(Движение!$Q$237)</f>
        <v>0</v>
      </c>
      <c r="G1510">
        <f>N(Движение!$R$237)</f>
        <v>0</v>
      </c>
      <c r="H1510">
        <f>Движение!$S$237</f>
        <v>13</v>
      </c>
      <c r="I1510" t="str">
        <f t="shared" si="23"/>
        <v/>
      </c>
    </row>
    <row r="1511" spans="1:9" x14ac:dyDescent="0.3">
      <c r="A1511">
        <v>1510</v>
      </c>
      <c r="B1511">
        <f>Движение!$A$237</f>
        <v>46456</v>
      </c>
      <c r="C1511">
        <f>Движение!$C$237</f>
        <v>0</v>
      </c>
      <c r="D1511" t="s">
        <v>56</v>
      </c>
      <c r="E1511">
        <f>Движение!$T$237</f>
        <v>18</v>
      </c>
      <c r="F1511">
        <f>N(Движение!$U$237)</f>
        <v>0</v>
      </c>
      <c r="G1511">
        <f>N(Движение!$V$237)</f>
        <v>0</v>
      </c>
      <c r="H1511">
        <f>Движение!$W$237</f>
        <v>18</v>
      </c>
      <c r="I1511" t="str">
        <f t="shared" si="23"/>
        <v/>
      </c>
    </row>
    <row r="1512" spans="1:9" x14ac:dyDescent="0.3">
      <c r="A1512">
        <v>1511</v>
      </c>
      <c r="B1512">
        <f>Движение!$A$237</f>
        <v>46456</v>
      </c>
      <c r="C1512">
        <f>Движение!$C$237</f>
        <v>0</v>
      </c>
      <c r="D1512" t="s">
        <v>57</v>
      </c>
      <c r="E1512">
        <f>Движение!$X$237</f>
        <v>21</v>
      </c>
      <c r="F1512">
        <f>N(Движение!$Y$237)</f>
        <v>0</v>
      </c>
      <c r="G1512">
        <f>N(Движение!$Z$237)</f>
        <v>0</v>
      </c>
      <c r="H1512">
        <f>Движение!$AA$237</f>
        <v>21</v>
      </c>
      <c r="I1512" t="str">
        <f t="shared" si="23"/>
        <v/>
      </c>
    </row>
    <row r="1513" spans="1:9" x14ac:dyDescent="0.3">
      <c r="A1513">
        <v>1512</v>
      </c>
      <c r="B1513">
        <f>Движение!$A$237</f>
        <v>46456</v>
      </c>
      <c r="C1513">
        <f>Движение!$C$237</f>
        <v>0</v>
      </c>
      <c r="D1513" t="s">
        <v>59</v>
      </c>
      <c r="E1513">
        <f>Движение!$AB$237</f>
        <v>15</v>
      </c>
      <c r="F1513">
        <f>N(Движение!$AC$237)</f>
        <v>0</v>
      </c>
      <c r="G1513">
        <f>N(Движение!$AD$237)</f>
        <v>0</v>
      </c>
      <c r="H1513">
        <f>Движение!$AE$237</f>
        <v>15</v>
      </c>
      <c r="I1513" t="str">
        <f t="shared" si="23"/>
        <v/>
      </c>
    </row>
    <row r="1514" spans="1:9" x14ac:dyDescent="0.3">
      <c r="A1514">
        <v>1513</v>
      </c>
      <c r="B1514">
        <f>Движение!$A$238</f>
        <v>46457</v>
      </c>
      <c r="C1514">
        <f>Движение!$C$238</f>
        <v>0</v>
      </c>
      <c r="D1514" t="s">
        <v>45</v>
      </c>
      <c r="E1514">
        <f>Движение!$D$238</f>
        <v>26</v>
      </c>
      <c r="F1514">
        <f>N(Движение!$E$238)</f>
        <v>0</v>
      </c>
      <c r="G1514">
        <f>N(Движение!$F$238)</f>
        <v>0</v>
      </c>
      <c r="H1514">
        <f>Движение!$G$238</f>
        <v>26</v>
      </c>
      <c r="I1514" t="str">
        <f t="shared" si="23"/>
        <v/>
      </c>
    </row>
    <row r="1515" spans="1:9" x14ac:dyDescent="0.3">
      <c r="A1515">
        <v>1514</v>
      </c>
      <c r="B1515">
        <f>Движение!$A$238</f>
        <v>46457</v>
      </c>
      <c r="C1515">
        <f>Движение!$C$238</f>
        <v>0</v>
      </c>
      <c r="D1515" t="s">
        <v>49</v>
      </c>
      <c r="E1515">
        <f>Движение!$H$238</f>
        <v>20</v>
      </c>
      <c r="F1515">
        <f>N(Движение!$I$238)</f>
        <v>0</v>
      </c>
      <c r="G1515">
        <f>N(Движение!$J$238)</f>
        <v>0</v>
      </c>
      <c r="H1515">
        <f>Движение!$K$238</f>
        <v>20</v>
      </c>
      <c r="I1515" t="str">
        <f t="shared" si="23"/>
        <v/>
      </c>
    </row>
    <row r="1516" spans="1:9" x14ac:dyDescent="0.3">
      <c r="A1516">
        <v>1515</v>
      </c>
      <c r="B1516">
        <f>Движение!$A$238</f>
        <v>46457</v>
      </c>
      <c r="C1516">
        <f>Движение!$C$238</f>
        <v>0</v>
      </c>
      <c r="D1516" t="s">
        <v>51</v>
      </c>
      <c r="E1516">
        <f>Движение!$L$238</f>
        <v>48</v>
      </c>
      <c r="F1516">
        <f>N(Движение!$M$238)</f>
        <v>0</v>
      </c>
      <c r="G1516">
        <f>N(Движение!$N$238)</f>
        <v>0</v>
      </c>
      <c r="H1516">
        <f>Движение!$O$238</f>
        <v>48</v>
      </c>
      <c r="I1516" t="str">
        <f t="shared" si="23"/>
        <v/>
      </c>
    </row>
    <row r="1517" spans="1:9" x14ac:dyDescent="0.3">
      <c r="A1517">
        <v>1516</v>
      </c>
      <c r="B1517">
        <f>Движение!$A$238</f>
        <v>46457</v>
      </c>
      <c r="C1517">
        <f>Движение!$C$238</f>
        <v>0</v>
      </c>
      <c r="D1517" t="s">
        <v>54</v>
      </c>
      <c r="E1517">
        <f>Движение!$P$238</f>
        <v>13</v>
      </c>
      <c r="F1517">
        <f>N(Движение!$Q$238)</f>
        <v>0</v>
      </c>
      <c r="G1517">
        <f>N(Движение!$R$238)</f>
        <v>0</v>
      </c>
      <c r="H1517">
        <f>Движение!$S$238</f>
        <v>13</v>
      </c>
      <c r="I1517" t="str">
        <f t="shared" si="23"/>
        <v/>
      </c>
    </row>
    <row r="1518" spans="1:9" x14ac:dyDescent="0.3">
      <c r="A1518">
        <v>1517</v>
      </c>
      <c r="B1518">
        <f>Движение!$A$238</f>
        <v>46457</v>
      </c>
      <c r="C1518">
        <f>Движение!$C$238</f>
        <v>0</v>
      </c>
      <c r="D1518" t="s">
        <v>56</v>
      </c>
      <c r="E1518">
        <f>Движение!$T$238</f>
        <v>18</v>
      </c>
      <c r="F1518">
        <f>N(Движение!$U$238)</f>
        <v>0</v>
      </c>
      <c r="G1518">
        <f>N(Движение!$V$238)</f>
        <v>0</v>
      </c>
      <c r="H1518">
        <f>Движение!$W$238</f>
        <v>18</v>
      </c>
      <c r="I1518" t="str">
        <f t="shared" si="23"/>
        <v/>
      </c>
    </row>
    <row r="1519" spans="1:9" x14ac:dyDescent="0.3">
      <c r="A1519">
        <v>1518</v>
      </c>
      <c r="B1519">
        <f>Движение!$A$238</f>
        <v>46457</v>
      </c>
      <c r="C1519">
        <f>Движение!$C$238</f>
        <v>0</v>
      </c>
      <c r="D1519" t="s">
        <v>57</v>
      </c>
      <c r="E1519">
        <f>Движение!$X$238</f>
        <v>21</v>
      </c>
      <c r="F1519">
        <f>N(Движение!$Y$238)</f>
        <v>0</v>
      </c>
      <c r="G1519">
        <f>N(Движение!$Z$238)</f>
        <v>0</v>
      </c>
      <c r="H1519">
        <f>Движение!$AA$238</f>
        <v>21</v>
      </c>
      <c r="I1519" t="str">
        <f t="shared" si="23"/>
        <v/>
      </c>
    </row>
    <row r="1520" spans="1:9" x14ac:dyDescent="0.3">
      <c r="A1520">
        <v>1519</v>
      </c>
      <c r="B1520">
        <f>Движение!$A$238</f>
        <v>46457</v>
      </c>
      <c r="C1520">
        <f>Движение!$C$238</f>
        <v>0</v>
      </c>
      <c r="D1520" t="s">
        <v>59</v>
      </c>
      <c r="E1520">
        <f>Движение!$AB$238</f>
        <v>15</v>
      </c>
      <c r="F1520">
        <f>N(Движение!$AC$238)</f>
        <v>0</v>
      </c>
      <c r="G1520">
        <f>N(Движение!$AD$238)</f>
        <v>0</v>
      </c>
      <c r="H1520">
        <f>Движение!$AE$238</f>
        <v>15</v>
      </c>
      <c r="I1520" t="str">
        <f t="shared" si="23"/>
        <v/>
      </c>
    </row>
    <row r="1521" spans="1:9" x14ac:dyDescent="0.3">
      <c r="A1521">
        <v>1520</v>
      </c>
      <c r="B1521">
        <f>Движение!$A$239</f>
        <v>46458</v>
      </c>
      <c r="C1521">
        <f>Движение!$C$239</f>
        <v>0</v>
      </c>
      <c r="D1521" t="s">
        <v>45</v>
      </c>
      <c r="E1521">
        <f>Движение!$D$239</f>
        <v>26</v>
      </c>
      <c r="F1521">
        <f>N(Движение!$E$239)</f>
        <v>0</v>
      </c>
      <c r="G1521">
        <f>N(Движение!$F$239)</f>
        <v>0</v>
      </c>
      <c r="H1521">
        <f>Движение!$G$239</f>
        <v>26</v>
      </c>
      <c r="I1521" t="str">
        <f t="shared" si="23"/>
        <v/>
      </c>
    </row>
    <row r="1522" spans="1:9" x14ac:dyDescent="0.3">
      <c r="A1522">
        <v>1521</v>
      </c>
      <c r="B1522">
        <f>Движение!$A$239</f>
        <v>46458</v>
      </c>
      <c r="C1522">
        <f>Движение!$C$239</f>
        <v>0</v>
      </c>
      <c r="D1522" t="s">
        <v>49</v>
      </c>
      <c r="E1522">
        <f>Движение!$H$239</f>
        <v>20</v>
      </c>
      <c r="F1522">
        <f>N(Движение!$I$239)</f>
        <v>0</v>
      </c>
      <c r="G1522">
        <f>N(Движение!$J$239)</f>
        <v>0</v>
      </c>
      <c r="H1522">
        <f>Движение!$K$239</f>
        <v>20</v>
      </c>
      <c r="I1522" t="str">
        <f t="shared" si="23"/>
        <v/>
      </c>
    </row>
    <row r="1523" spans="1:9" x14ac:dyDescent="0.3">
      <c r="A1523">
        <v>1522</v>
      </c>
      <c r="B1523">
        <f>Движение!$A$239</f>
        <v>46458</v>
      </c>
      <c r="C1523">
        <f>Движение!$C$239</f>
        <v>0</v>
      </c>
      <c r="D1523" t="s">
        <v>51</v>
      </c>
      <c r="E1523">
        <f>Движение!$L$239</f>
        <v>48</v>
      </c>
      <c r="F1523">
        <f>N(Движение!$M$239)</f>
        <v>0</v>
      </c>
      <c r="G1523">
        <f>N(Движение!$N$239)</f>
        <v>0</v>
      </c>
      <c r="H1523">
        <f>Движение!$O$239</f>
        <v>48</v>
      </c>
      <c r="I1523" t="str">
        <f t="shared" si="23"/>
        <v/>
      </c>
    </row>
    <row r="1524" spans="1:9" x14ac:dyDescent="0.3">
      <c r="A1524">
        <v>1523</v>
      </c>
      <c r="B1524">
        <f>Движение!$A$239</f>
        <v>46458</v>
      </c>
      <c r="C1524">
        <f>Движение!$C$239</f>
        <v>0</v>
      </c>
      <c r="D1524" t="s">
        <v>54</v>
      </c>
      <c r="E1524">
        <f>Движение!$P$239</f>
        <v>13</v>
      </c>
      <c r="F1524">
        <f>N(Движение!$Q$239)</f>
        <v>0</v>
      </c>
      <c r="G1524">
        <f>N(Движение!$R$239)</f>
        <v>0</v>
      </c>
      <c r="H1524">
        <f>Движение!$S$239</f>
        <v>13</v>
      </c>
      <c r="I1524" t="str">
        <f t="shared" si="23"/>
        <v/>
      </c>
    </row>
    <row r="1525" spans="1:9" x14ac:dyDescent="0.3">
      <c r="A1525">
        <v>1524</v>
      </c>
      <c r="B1525">
        <f>Движение!$A$239</f>
        <v>46458</v>
      </c>
      <c r="C1525">
        <f>Движение!$C$239</f>
        <v>0</v>
      </c>
      <c r="D1525" t="s">
        <v>56</v>
      </c>
      <c r="E1525">
        <f>Движение!$T$239</f>
        <v>18</v>
      </c>
      <c r="F1525">
        <f>N(Движение!$U$239)</f>
        <v>0</v>
      </c>
      <c r="G1525">
        <f>N(Движение!$V$239)</f>
        <v>0</v>
      </c>
      <c r="H1525">
        <f>Движение!$W$239</f>
        <v>18</v>
      </c>
      <c r="I1525" t="str">
        <f t="shared" si="23"/>
        <v/>
      </c>
    </row>
    <row r="1526" spans="1:9" x14ac:dyDescent="0.3">
      <c r="A1526">
        <v>1525</v>
      </c>
      <c r="B1526">
        <f>Движение!$A$239</f>
        <v>46458</v>
      </c>
      <c r="C1526">
        <f>Движение!$C$239</f>
        <v>0</v>
      </c>
      <c r="D1526" t="s">
        <v>57</v>
      </c>
      <c r="E1526">
        <f>Движение!$X$239</f>
        <v>21</v>
      </c>
      <c r="F1526">
        <f>N(Движение!$Y$239)</f>
        <v>0</v>
      </c>
      <c r="G1526">
        <f>N(Движение!$Z$239)</f>
        <v>0</v>
      </c>
      <c r="H1526">
        <f>Движение!$AA$239</f>
        <v>21</v>
      </c>
      <c r="I1526" t="str">
        <f t="shared" si="23"/>
        <v/>
      </c>
    </row>
    <row r="1527" spans="1:9" x14ac:dyDescent="0.3">
      <c r="A1527">
        <v>1526</v>
      </c>
      <c r="B1527">
        <f>Движение!$A$239</f>
        <v>46458</v>
      </c>
      <c r="C1527">
        <f>Движение!$C$239</f>
        <v>0</v>
      </c>
      <c r="D1527" t="s">
        <v>59</v>
      </c>
      <c r="E1527">
        <f>Движение!$AB$239</f>
        <v>15</v>
      </c>
      <c r="F1527">
        <f>N(Движение!$AC$239)</f>
        <v>0</v>
      </c>
      <c r="G1527">
        <f>N(Движение!$AD$239)</f>
        <v>0</v>
      </c>
      <c r="H1527">
        <f>Движение!$AE$239</f>
        <v>15</v>
      </c>
      <c r="I1527" t="str">
        <f t="shared" si="23"/>
        <v/>
      </c>
    </row>
    <row r="1528" spans="1:9" x14ac:dyDescent="0.3">
      <c r="A1528">
        <v>1527</v>
      </c>
      <c r="B1528">
        <f>Движение!$A$240</f>
        <v>46459</v>
      </c>
      <c r="C1528">
        <f>Движение!$C$240</f>
        <v>0</v>
      </c>
      <c r="D1528" t="s">
        <v>45</v>
      </c>
      <c r="E1528">
        <f>Движение!$D$240</f>
        <v>26</v>
      </c>
      <c r="F1528">
        <f>N(Движение!$E$240)</f>
        <v>0</v>
      </c>
      <c r="G1528">
        <f>N(Движение!$F$240)</f>
        <v>0</v>
      </c>
      <c r="H1528">
        <f>Движение!$G$240</f>
        <v>26</v>
      </c>
      <c r="I1528" t="str">
        <f t="shared" si="23"/>
        <v/>
      </c>
    </row>
    <row r="1529" spans="1:9" x14ac:dyDescent="0.3">
      <c r="A1529">
        <v>1528</v>
      </c>
      <c r="B1529">
        <f>Движение!$A$240</f>
        <v>46459</v>
      </c>
      <c r="C1529">
        <f>Движение!$C$240</f>
        <v>0</v>
      </c>
      <c r="D1529" t="s">
        <v>49</v>
      </c>
      <c r="E1529">
        <f>Движение!$H$240</f>
        <v>20</v>
      </c>
      <c r="F1529">
        <f>N(Движение!$I$240)</f>
        <v>0</v>
      </c>
      <c r="G1529">
        <f>N(Движение!$J$240)</f>
        <v>0</v>
      </c>
      <c r="H1529">
        <f>Движение!$K$240</f>
        <v>20</v>
      </c>
      <c r="I1529" t="str">
        <f t="shared" si="23"/>
        <v/>
      </c>
    </row>
    <row r="1530" spans="1:9" x14ac:dyDescent="0.3">
      <c r="A1530">
        <v>1529</v>
      </c>
      <c r="B1530">
        <f>Движение!$A$240</f>
        <v>46459</v>
      </c>
      <c r="C1530">
        <f>Движение!$C$240</f>
        <v>0</v>
      </c>
      <c r="D1530" t="s">
        <v>51</v>
      </c>
      <c r="E1530">
        <f>Движение!$L$240</f>
        <v>48</v>
      </c>
      <c r="F1530">
        <f>N(Движение!$M$240)</f>
        <v>0</v>
      </c>
      <c r="G1530">
        <f>N(Движение!$N$240)</f>
        <v>0</v>
      </c>
      <c r="H1530">
        <f>Движение!$O$240</f>
        <v>48</v>
      </c>
      <c r="I1530" t="str">
        <f t="shared" si="23"/>
        <v/>
      </c>
    </row>
    <row r="1531" spans="1:9" x14ac:dyDescent="0.3">
      <c r="A1531">
        <v>1530</v>
      </c>
      <c r="B1531">
        <f>Движение!$A$240</f>
        <v>46459</v>
      </c>
      <c r="C1531">
        <f>Движение!$C$240</f>
        <v>0</v>
      </c>
      <c r="D1531" t="s">
        <v>54</v>
      </c>
      <c r="E1531">
        <f>Движение!$P$240</f>
        <v>13</v>
      </c>
      <c r="F1531">
        <f>N(Движение!$Q$240)</f>
        <v>0</v>
      </c>
      <c r="G1531">
        <f>N(Движение!$R$240)</f>
        <v>0</v>
      </c>
      <c r="H1531">
        <f>Движение!$S$240</f>
        <v>13</v>
      </c>
      <c r="I1531" t="str">
        <f t="shared" si="23"/>
        <v/>
      </c>
    </row>
    <row r="1532" spans="1:9" x14ac:dyDescent="0.3">
      <c r="A1532">
        <v>1531</v>
      </c>
      <c r="B1532">
        <f>Движение!$A$240</f>
        <v>46459</v>
      </c>
      <c r="C1532">
        <f>Движение!$C$240</f>
        <v>0</v>
      </c>
      <c r="D1532" t="s">
        <v>56</v>
      </c>
      <c r="E1532">
        <f>Движение!$T$240</f>
        <v>18</v>
      </c>
      <c r="F1532">
        <f>N(Движение!$U$240)</f>
        <v>0</v>
      </c>
      <c r="G1532">
        <f>N(Движение!$V$240)</f>
        <v>0</v>
      </c>
      <c r="H1532">
        <f>Движение!$W$240</f>
        <v>18</v>
      </c>
      <c r="I1532" t="str">
        <f t="shared" si="23"/>
        <v/>
      </c>
    </row>
    <row r="1533" spans="1:9" x14ac:dyDescent="0.3">
      <c r="A1533">
        <v>1532</v>
      </c>
      <c r="B1533">
        <f>Движение!$A$240</f>
        <v>46459</v>
      </c>
      <c r="C1533">
        <f>Движение!$C$240</f>
        <v>0</v>
      </c>
      <c r="D1533" t="s">
        <v>57</v>
      </c>
      <c r="E1533">
        <f>Движение!$X$240</f>
        <v>21</v>
      </c>
      <c r="F1533">
        <f>N(Движение!$Y$240)</f>
        <v>0</v>
      </c>
      <c r="G1533">
        <f>N(Движение!$Z$240)</f>
        <v>0</v>
      </c>
      <c r="H1533">
        <f>Движение!$AA$240</f>
        <v>21</v>
      </c>
      <c r="I1533" t="str">
        <f t="shared" si="23"/>
        <v/>
      </c>
    </row>
    <row r="1534" spans="1:9" x14ac:dyDescent="0.3">
      <c r="A1534">
        <v>1533</v>
      </c>
      <c r="B1534">
        <f>Движение!$A$240</f>
        <v>46459</v>
      </c>
      <c r="C1534">
        <f>Движение!$C$240</f>
        <v>0</v>
      </c>
      <c r="D1534" t="s">
        <v>59</v>
      </c>
      <c r="E1534">
        <f>Движение!$AB$240</f>
        <v>15</v>
      </c>
      <c r="F1534">
        <f>N(Движение!$AC$240)</f>
        <v>0</v>
      </c>
      <c r="G1534">
        <f>N(Движение!$AD$240)</f>
        <v>0</v>
      </c>
      <c r="H1534">
        <f>Движение!$AE$240</f>
        <v>15</v>
      </c>
      <c r="I1534" t="str">
        <f t="shared" si="23"/>
        <v/>
      </c>
    </row>
    <row r="1535" spans="1:9" x14ac:dyDescent="0.3">
      <c r="A1535">
        <v>1534</v>
      </c>
      <c r="B1535">
        <f>Движение!$A$241</f>
        <v>46460</v>
      </c>
      <c r="C1535">
        <f>Движение!$C$241</f>
        <v>0</v>
      </c>
      <c r="D1535" t="s">
        <v>45</v>
      </c>
      <c r="E1535">
        <f>Движение!$D$241</f>
        <v>26</v>
      </c>
      <c r="F1535">
        <f>N(Движение!$E$241)</f>
        <v>0</v>
      </c>
      <c r="G1535">
        <f>N(Движение!$F$241)</f>
        <v>0</v>
      </c>
      <c r="H1535">
        <f>Движение!$G$241</f>
        <v>26</v>
      </c>
      <c r="I1535" t="str">
        <f t="shared" si="23"/>
        <v/>
      </c>
    </row>
    <row r="1536" spans="1:9" x14ac:dyDescent="0.3">
      <c r="A1536">
        <v>1535</v>
      </c>
      <c r="B1536">
        <f>Движение!$A$241</f>
        <v>46460</v>
      </c>
      <c r="C1536">
        <f>Движение!$C$241</f>
        <v>0</v>
      </c>
      <c r="D1536" t="s">
        <v>49</v>
      </c>
      <c r="E1536">
        <f>Движение!$H$241</f>
        <v>20</v>
      </c>
      <c r="F1536">
        <f>N(Движение!$I$241)</f>
        <v>0</v>
      </c>
      <c r="G1536">
        <f>N(Движение!$J$241)</f>
        <v>0</v>
      </c>
      <c r="H1536">
        <f>Движение!$K$241</f>
        <v>20</v>
      </c>
      <c r="I1536" t="str">
        <f t="shared" si="23"/>
        <v/>
      </c>
    </row>
    <row r="1537" spans="1:9" x14ac:dyDescent="0.3">
      <c r="A1537">
        <v>1536</v>
      </c>
      <c r="B1537">
        <f>Движение!$A$241</f>
        <v>46460</v>
      </c>
      <c r="C1537">
        <f>Движение!$C$241</f>
        <v>0</v>
      </c>
      <c r="D1537" t="s">
        <v>51</v>
      </c>
      <c r="E1537">
        <f>Движение!$L$241</f>
        <v>48</v>
      </c>
      <c r="F1537">
        <f>N(Движение!$M$241)</f>
        <v>0</v>
      </c>
      <c r="G1537">
        <f>N(Движение!$N$241)</f>
        <v>0</v>
      </c>
      <c r="H1537">
        <f>Движение!$O$241</f>
        <v>48</v>
      </c>
      <c r="I1537" t="str">
        <f t="shared" si="23"/>
        <v/>
      </c>
    </row>
    <row r="1538" spans="1:9" x14ac:dyDescent="0.3">
      <c r="A1538">
        <v>1537</v>
      </c>
      <c r="B1538">
        <f>Движение!$A$241</f>
        <v>46460</v>
      </c>
      <c r="C1538">
        <f>Движение!$C$241</f>
        <v>0</v>
      </c>
      <c r="D1538" t="s">
        <v>54</v>
      </c>
      <c r="E1538">
        <f>Движение!$P$241</f>
        <v>13</v>
      </c>
      <c r="F1538">
        <f>N(Движение!$Q$241)</f>
        <v>0</v>
      </c>
      <c r="G1538">
        <f>N(Движение!$R$241)</f>
        <v>0</v>
      </c>
      <c r="H1538">
        <f>Движение!$S$241</f>
        <v>13</v>
      </c>
      <c r="I1538" t="str">
        <f t="shared" ref="I1538:I1601" si="24">IF($F1538&gt;0,TEXT($B1538,"dd.mm")&amp;"_"&amp;$D1538,"")</f>
        <v/>
      </c>
    </row>
    <row r="1539" spans="1:9" x14ac:dyDescent="0.3">
      <c r="A1539">
        <v>1538</v>
      </c>
      <c r="B1539">
        <f>Движение!$A$241</f>
        <v>46460</v>
      </c>
      <c r="C1539">
        <f>Движение!$C$241</f>
        <v>0</v>
      </c>
      <c r="D1539" t="s">
        <v>56</v>
      </c>
      <c r="E1539">
        <f>Движение!$T$241</f>
        <v>18</v>
      </c>
      <c r="F1539">
        <f>N(Движение!$U$241)</f>
        <v>0</v>
      </c>
      <c r="G1539">
        <f>N(Движение!$V$241)</f>
        <v>0</v>
      </c>
      <c r="H1539">
        <f>Движение!$W$241</f>
        <v>18</v>
      </c>
      <c r="I1539" t="str">
        <f t="shared" si="24"/>
        <v/>
      </c>
    </row>
    <row r="1540" spans="1:9" x14ac:dyDescent="0.3">
      <c r="A1540">
        <v>1539</v>
      </c>
      <c r="B1540">
        <f>Движение!$A$241</f>
        <v>46460</v>
      </c>
      <c r="C1540">
        <f>Движение!$C$241</f>
        <v>0</v>
      </c>
      <c r="D1540" t="s">
        <v>57</v>
      </c>
      <c r="E1540">
        <f>Движение!$X$241</f>
        <v>21</v>
      </c>
      <c r="F1540">
        <f>N(Движение!$Y$241)</f>
        <v>0</v>
      </c>
      <c r="G1540">
        <f>N(Движение!$Z$241)</f>
        <v>0</v>
      </c>
      <c r="H1540">
        <f>Движение!$AA$241</f>
        <v>21</v>
      </c>
      <c r="I1540" t="str">
        <f t="shared" si="24"/>
        <v/>
      </c>
    </row>
    <row r="1541" spans="1:9" x14ac:dyDescent="0.3">
      <c r="A1541">
        <v>1540</v>
      </c>
      <c r="B1541">
        <f>Движение!$A$241</f>
        <v>46460</v>
      </c>
      <c r="C1541">
        <f>Движение!$C$241</f>
        <v>0</v>
      </c>
      <c r="D1541" t="s">
        <v>59</v>
      </c>
      <c r="E1541">
        <f>Движение!$AB$241</f>
        <v>15</v>
      </c>
      <c r="F1541">
        <f>N(Движение!$AC$241)</f>
        <v>0</v>
      </c>
      <c r="G1541">
        <f>N(Движение!$AD$241)</f>
        <v>0</v>
      </c>
      <c r="H1541">
        <f>Движение!$AE$241</f>
        <v>15</v>
      </c>
      <c r="I1541" t="str">
        <f t="shared" si="24"/>
        <v/>
      </c>
    </row>
    <row r="1542" spans="1:9" x14ac:dyDescent="0.3">
      <c r="A1542">
        <v>1541</v>
      </c>
      <c r="B1542">
        <f>Движение!$A$242</f>
        <v>46461</v>
      </c>
      <c r="C1542">
        <f>Движение!$C$242</f>
        <v>0</v>
      </c>
      <c r="D1542" t="s">
        <v>45</v>
      </c>
      <c r="E1542">
        <f>Движение!$D$242</f>
        <v>26</v>
      </c>
      <c r="F1542">
        <f>N(Движение!$E$242)</f>
        <v>0</v>
      </c>
      <c r="G1542">
        <f>N(Движение!$F$242)</f>
        <v>0</v>
      </c>
      <c r="H1542">
        <f>Движение!$G$242</f>
        <v>26</v>
      </c>
      <c r="I1542" t="str">
        <f t="shared" si="24"/>
        <v/>
      </c>
    </row>
    <row r="1543" spans="1:9" x14ac:dyDescent="0.3">
      <c r="A1543">
        <v>1542</v>
      </c>
      <c r="B1543">
        <f>Движение!$A$242</f>
        <v>46461</v>
      </c>
      <c r="C1543">
        <f>Движение!$C$242</f>
        <v>0</v>
      </c>
      <c r="D1543" t="s">
        <v>49</v>
      </c>
      <c r="E1543">
        <f>Движение!$H$242</f>
        <v>20</v>
      </c>
      <c r="F1543">
        <f>N(Движение!$I$242)</f>
        <v>0</v>
      </c>
      <c r="G1543">
        <f>N(Движение!$J$242)</f>
        <v>0</v>
      </c>
      <c r="H1543">
        <f>Движение!$K$242</f>
        <v>20</v>
      </c>
      <c r="I1543" t="str">
        <f t="shared" si="24"/>
        <v/>
      </c>
    </row>
    <row r="1544" spans="1:9" x14ac:dyDescent="0.3">
      <c r="A1544">
        <v>1543</v>
      </c>
      <c r="B1544">
        <f>Движение!$A$242</f>
        <v>46461</v>
      </c>
      <c r="C1544">
        <f>Движение!$C$242</f>
        <v>0</v>
      </c>
      <c r="D1544" t="s">
        <v>51</v>
      </c>
      <c r="E1544">
        <f>Движение!$L$242</f>
        <v>48</v>
      </c>
      <c r="F1544">
        <f>N(Движение!$M$242)</f>
        <v>0</v>
      </c>
      <c r="G1544">
        <f>N(Движение!$N$242)</f>
        <v>0</v>
      </c>
      <c r="H1544">
        <f>Движение!$O$242</f>
        <v>48</v>
      </c>
      <c r="I1544" t="str">
        <f t="shared" si="24"/>
        <v/>
      </c>
    </row>
    <row r="1545" spans="1:9" x14ac:dyDescent="0.3">
      <c r="A1545">
        <v>1544</v>
      </c>
      <c r="B1545">
        <f>Движение!$A$242</f>
        <v>46461</v>
      </c>
      <c r="C1545">
        <f>Движение!$C$242</f>
        <v>0</v>
      </c>
      <c r="D1545" t="s">
        <v>54</v>
      </c>
      <c r="E1545">
        <f>Движение!$P$242</f>
        <v>13</v>
      </c>
      <c r="F1545">
        <f>N(Движение!$Q$242)</f>
        <v>0</v>
      </c>
      <c r="G1545">
        <f>N(Движение!$R$242)</f>
        <v>0</v>
      </c>
      <c r="H1545">
        <f>Движение!$S$242</f>
        <v>13</v>
      </c>
      <c r="I1545" t="str">
        <f t="shared" si="24"/>
        <v/>
      </c>
    </row>
    <row r="1546" spans="1:9" x14ac:dyDescent="0.3">
      <c r="A1546">
        <v>1545</v>
      </c>
      <c r="B1546">
        <f>Движение!$A$242</f>
        <v>46461</v>
      </c>
      <c r="C1546">
        <f>Движение!$C$242</f>
        <v>0</v>
      </c>
      <c r="D1546" t="s">
        <v>56</v>
      </c>
      <c r="E1546">
        <f>Движение!$T$242</f>
        <v>18</v>
      </c>
      <c r="F1546">
        <f>N(Движение!$U$242)</f>
        <v>0</v>
      </c>
      <c r="G1546">
        <f>N(Движение!$V$242)</f>
        <v>0</v>
      </c>
      <c r="H1546">
        <f>Движение!$W$242</f>
        <v>18</v>
      </c>
      <c r="I1546" t="str">
        <f t="shared" si="24"/>
        <v/>
      </c>
    </row>
    <row r="1547" spans="1:9" x14ac:dyDescent="0.3">
      <c r="A1547">
        <v>1546</v>
      </c>
      <c r="B1547">
        <f>Движение!$A$242</f>
        <v>46461</v>
      </c>
      <c r="C1547">
        <f>Движение!$C$242</f>
        <v>0</v>
      </c>
      <c r="D1547" t="s">
        <v>57</v>
      </c>
      <c r="E1547">
        <f>Движение!$X$242</f>
        <v>21</v>
      </c>
      <c r="F1547">
        <f>N(Движение!$Y$242)</f>
        <v>0</v>
      </c>
      <c r="G1547">
        <f>N(Движение!$Z$242)</f>
        <v>0</v>
      </c>
      <c r="H1547">
        <f>Движение!$AA$242</f>
        <v>21</v>
      </c>
      <c r="I1547" t="str">
        <f t="shared" si="24"/>
        <v/>
      </c>
    </row>
    <row r="1548" spans="1:9" x14ac:dyDescent="0.3">
      <c r="A1548">
        <v>1547</v>
      </c>
      <c r="B1548">
        <f>Движение!$A$242</f>
        <v>46461</v>
      </c>
      <c r="C1548">
        <f>Движение!$C$242</f>
        <v>0</v>
      </c>
      <c r="D1548" t="s">
        <v>59</v>
      </c>
      <c r="E1548">
        <f>Движение!$AB$242</f>
        <v>15</v>
      </c>
      <c r="F1548">
        <f>N(Движение!$AC$242)</f>
        <v>0</v>
      </c>
      <c r="G1548">
        <f>N(Движение!$AD$242)</f>
        <v>0</v>
      </c>
      <c r="H1548">
        <f>Движение!$AE$242</f>
        <v>15</v>
      </c>
      <c r="I1548" t="str">
        <f t="shared" si="24"/>
        <v/>
      </c>
    </row>
    <row r="1549" spans="1:9" x14ac:dyDescent="0.3">
      <c r="A1549">
        <v>1548</v>
      </c>
      <c r="B1549">
        <f>Движение!$A$243</f>
        <v>46462</v>
      </c>
      <c r="C1549">
        <f>Движение!$C$243</f>
        <v>0</v>
      </c>
      <c r="D1549" t="s">
        <v>45</v>
      </c>
      <c r="E1549">
        <f>Движение!$D$243</f>
        <v>26</v>
      </c>
      <c r="F1549">
        <f>N(Движение!$E$243)</f>
        <v>0</v>
      </c>
      <c r="G1549">
        <f>N(Движение!$F$243)</f>
        <v>0</v>
      </c>
      <c r="H1549">
        <f>Движение!$G$243</f>
        <v>26</v>
      </c>
      <c r="I1549" t="str">
        <f t="shared" si="24"/>
        <v/>
      </c>
    </row>
    <row r="1550" spans="1:9" x14ac:dyDescent="0.3">
      <c r="A1550">
        <v>1549</v>
      </c>
      <c r="B1550">
        <f>Движение!$A$243</f>
        <v>46462</v>
      </c>
      <c r="C1550">
        <f>Движение!$C$243</f>
        <v>0</v>
      </c>
      <c r="D1550" t="s">
        <v>49</v>
      </c>
      <c r="E1550">
        <f>Движение!$H$243</f>
        <v>20</v>
      </c>
      <c r="F1550">
        <f>N(Движение!$I$243)</f>
        <v>0</v>
      </c>
      <c r="G1550">
        <f>N(Движение!$J$243)</f>
        <v>0</v>
      </c>
      <c r="H1550">
        <f>Движение!$K$243</f>
        <v>20</v>
      </c>
      <c r="I1550" t="str">
        <f t="shared" si="24"/>
        <v/>
      </c>
    </row>
    <row r="1551" spans="1:9" x14ac:dyDescent="0.3">
      <c r="A1551">
        <v>1550</v>
      </c>
      <c r="B1551">
        <f>Движение!$A$243</f>
        <v>46462</v>
      </c>
      <c r="C1551">
        <f>Движение!$C$243</f>
        <v>0</v>
      </c>
      <c r="D1551" t="s">
        <v>51</v>
      </c>
      <c r="E1551">
        <f>Движение!$L$243</f>
        <v>48</v>
      </c>
      <c r="F1551">
        <f>N(Движение!$M$243)</f>
        <v>0</v>
      </c>
      <c r="G1551">
        <f>N(Движение!$N$243)</f>
        <v>0</v>
      </c>
      <c r="H1551">
        <f>Движение!$O$243</f>
        <v>48</v>
      </c>
      <c r="I1551" t="str">
        <f t="shared" si="24"/>
        <v/>
      </c>
    </row>
    <row r="1552" spans="1:9" x14ac:dyDescent="0.3">
      <c r="A1552">
        <v>1551</v>
      </c>
      <c r="B1552">
        <f>Движение!$A$243</f>
        <v>46462</v>
      </c>
      <c r="C1552">
        <f>Движение!$C$243</f>
        <v>0</v>
      </c>
      <c r="D1552" t="s">
        <v>54</v>
      </c>
      <c r="E1552">
        <f>Движение!$P$243</f>
        <v>13</v>
      </c>
      <c r="F1552">
        <f>N(Движение!$Q$243)</f>
        <v>0</v>
      </c>
      <c r="G1552">
        <f>N(Движение!$R$243)</f>
        <v>0</v>
      </c>
      <c r="H1552">
        <f>Движение!$S$243</f>
        <v>13</v>
      </c>
      <c r="I1552" t="str">
        <f t="shared" si="24"/>
        <v/>
      </c>
    </row>
    <row r="1553" spans="1:9" x14ac:dyDescent="0.3">
      <c r="A1553">
        <v>1552</v>
      </c>
      <c r="B1553">
        <f>Движение!$A$243</f>
        <v>46462</v>
      </c>
      <c r="C1553">
        <f>Движение!$C$243</f>
        <v>0</v>
      </c>
      <c r="D1553" t="s">
        <v>56</v>
      </c>
      <c r="E1553">
        <f>Движение!$T$243</f>
        <v>18</v>
      </c>
      <c r="F1553">
        <f>N(Движение!$U$243)</f>
        <v>0</v>
      </c>
      <c r="G1553">
        <f>N(Движение!$V$243)</f>
        <v>0</v>
      </c>
      <c r="H1553">
        <f>Движение!$W$243</f>
        <v>18</v>
      </c>
      <c r="I1553" t="str">
        <f t="shared" si="24"/>
        <v/>
      </c>
    </row>
    <row r="1554" spans="1:9" x14ac:dyDescent="0.3">
      <c r="A1554">
        <v>1553</v>
      </c>
      <c r="B1554">
        <f>Движение!$A$243</f>
        <v>46462</v>
      </c>
      <c r="C1554">
        <f>Движение!$C$243</f>
        <v>0</v>
      </c>
      <c r="D1554" t="s">
        <v>57</v>
      </c>
      <c r="E1554">
        <f>Движение!$X$243</f>
        <v>21</v>
      </c>
      <c r="F1554">
        <f>N(Движение!$Y$243)</f>
        <v>0</v>
      </c>
      <c r="G1554">
        <f>N(Движение!$Z$243)</f>
        <v>0</v>
      </c>
      <c r="H1554">
        <f>Движение!$AA$243</f>
        <v>21</v>
      </c>
      <c r="I1554" t="str">
        <f t="shared" si="24"/>
        <v/>
      </c>
    </row>
    <row r="1555" spans="1:9" x14ac:dyDescent="0.3">
      <c r="A1555">
        <v>1554</v>
      </c>
      <c r="B1555">
        <f>Движение!$A$243</f>
        <v>46462</v>
      </c>
      <c r="C1555">
        <f>Движение!$C$243</f>
        <v>0</v>
      </c>
      <c r="D1555" t="s">
        <v>59</v>
      </c>
      <c r="E1555">
        <f>Движение!$AB$243</f>
        <v>15</v>
      </c>
      <c r="F1555">
        <f>N(Движение!$AC$243)</f>
        <v>0</v>
      </c>
      <c r="G1555">
        <f>N(Движение!$AD$243)</f>
        <v>0</v>
      </c>
      <c r="H1555">
        <f>Движение!$AE$243</f>
        <v>15</v>
      </c>
      <c r="I1555" t="str">
        <f t="shared" si="24"/>
        <v/>
      </c>
    </row>
    <row r="1556" spans="1:9" x14ac:dyDescent="0.3">
      <c r="A1556">
        <v>1555</v>
      </c>
      <c r="B1556">
        <f>Движение!$A$244</f>
        <v>46463</v>
      </c>
      <c r="C1556">
        <f>Движение!$C$244</f>
        <v>0</v>
      </c>
      <c r="D1556" t="s">
        <v>45</v>
      </c>
      <c r="E1556">
        <f>Движение!$D$244</f>
        <v>26</v>
      </c>
      <c r="F1556">
        <f>N(Движение!$E$244)</f>
        <v>0</v>
      </c>
      <c r="G1556">
        <f>N(Движение!$F$244)</f>
        <v>0</v>
      </c>
      <c r="H1556">
        <f>Движение!$G$244</f>
        <v>26</v>
      </c>
      <c r="I1556" t="str">
        <f t="shared" si="24"/>
        <v/>
      </c>
    </row>
    <row r="1557" spans="1:9" x14ac:dyDescent="0.3">
      <c r="A1557">
        <v>1556</v>
      </c>
      <c r="B1557">
        <f>Движение!$A$244</f>
        <v>46463</v>
      </c>
      <c r="C1557">
        <f>Движение!$C$244</f>
        <v>0</v>
      </c>
      <c r="D1557" t="s">
        <v>49</v>
      </c>
      <c r="E1557">
        <f>Движение!$H$244</f>
        <v>20</v>
      </c>
      <c r="F1557">
        <f>N(Движение!$I$244)</f>
        <v>0</v>
      </c>
      <c r="G1557">
        <f>N(Движение!$J$244)</f>
        <v>0</v>
      </c>
      <c r="H1557">
        <f>Движение!$K$244</f>
        <v>20</v>
      </c>
      <c r="I1557" t="str">
        <f t="shared" si="24"/>
        <v/>
      </c>
    </row>
    <row r="1558" spans="1:9" x14ac:dyDescent="0.3">
      <c r="A1558">
        <v>1557</v>
      </c>
      <c r="B1558">
        <f>Движение!$A$244</f>
        <v>46463</v>
      </c>
      <c r="C1558">
        <f>Движение!$C$244</f>
        <v>0</v>
      </c>
      <c r="D1558" t="s">
        <v>51</v>
      </c>
      <c r="E1558">
        <f>Движение!$L$244</f>
        <v>48</v>
      </c>
      <c r="F1558">
        <f>N(Движение!$M$244)</f>
        <v>0</v>
      </c>
      <c r="G1558">
        <f>N(Движение!$N$244)</f>
        <v>0</v>
      </c>
      <c r="H1558">
        <f>Движение!$O$244</f>
        <v>48</v>
      </c>
      <c r="I1558" t="str">
        <f t="shared" si="24"/>
        <v/>
      </c>
    </row>
    <row r="1559" spans="1:9" x14ac:dyDescent="0.3">
      <c r="A1559">
        <v>1558</v>
      </c>
      <c r="B1559">
        <f>Движение!$A$244</f>
        <v>46463</v>
      </c>
      <c r="C1559">
        <f>Движение!$C$244</f>
        <v>0</v>
      </c>
      <c r="D1559" t="s">
        <v>54</v>
      </c>
      <c r="E1559">
        <f>Движение!$P$244</f>
        <v>13</v>
      </c>
      <c r="F1559">
        <f>N(Движение!$Q$244)</f>
        <v>0</v>
      </c>
      <c r="G1559">
        <f>N(Движение!$R$244)</f>
        <v>0</v>
      </c>
      <c r="H1559">
        <f>Движение!$S$244</f>
        <v>13</v>
      </c>
      <c r="I1559" t="str">
        <f t="shared" si="24"/>
        <v/>
      </c>
    </row>
    <row r="1560" spans="1:9" x14ac:dyDescent="0.3">
      <c r="A1560">
        <v>1559</v>
      </c>
      <c r="B1560">
        <f>Движение!$A$244</f>
        <v>46463</v>
      </c>
      <c r="C1560">
        <f>Движение!$C$244</f>
        <v>0</v>
      </c>
      <c r="D1560" t="s">
        <v>56</v>
      </c>
      <c r="E1560">
        <f>Движение!$T$244</f>
        <v>18</v>
      </c>
      <c r="F1560">
        <f>N(Движение!$U$244)</f>
        <v>0</v>
      </c>
      <c r="G1560">
        <f>N(Движение!$V$244)</f>
        <v>0</v>
      </c>
      <c r="H1560">
        <f>Движение!$W$244</f>
        <v>18</v>
      </c>
      <c r="I1560" t="str">
        <f t="shared" si="24"/>
        <v/>
      </c>
    </row>
    <row r="1561" spans="1:9" x14ac:dyDescent="0.3">
      <c r="A1561">
        <v>1560</v>
      </c>
      <c r="B1561">
        <f>Движение!$A$244</f>
        <v>46463</v>
      </c>
      <c r="C1561">
        <f>Движение!$C$244</f>
        <v>0</v>
      </c>
      <c r="D1561" t="s">
        <v>57</v>
      </c>
      <c r="E1561">
        <f>Движение!$X$244</f>
        <v>21</v>
      </c>
      <c r="F1561">
        <f>N(Движение!$Y$244)</f>
        <v>0</v>
      </c>
      <c r="G1561">
        <f>N(Движение!$Z$244)</f>
        <v>0</v>
      </c>
      <c r="H1561">
        <f>Движение!$AA$244</f>
        <v>21</v>
      </c>
      <c r="I1561" t="str">
        <f t="shared" si="24"/>
        <v/>
      </c>
    </row>
    <row r="1562" spans="1:9" x14ac:dyDescent="0.3">
      <c r="A1562">
        <v>1561</v>
      </c>
      <c r="B1562">
        <f>Движение!$A$244</f>
        <v>46463</v>
      </c>
      <c r="C1562">
        <f>Движение!$C$244</f>
        <v>0</v>
      </c>
      <c r="D1562" t="s">
        <v>59</v>
      </c>
      <c r="E1562">
        <f>Движение!$AB$244</f>
        <v>15</v>
      </c>
      <c r="F1562">
        <f>N(Движение!$AC$244)</f>
        <v>0</v>
      </c>
      <c r="G1562">
        <f>N(Движение!$AD$244)</f>
        <v>0</v>
      </c>
      <c r="H1562">
        <f>Движение!$AE$244</f>
        <v>15</v>
      </c>
      <c r="I1562" t="str">
        <f t="shared" si="24"/>
        <v/>
      </c>
    </row>
    <row r="1563" spans="1:9" x14ac:dyDescent="0.3">
      <c r="A1563">
        <v>1562</v>
      </c>
      <c r="B1563">
        <f>Движение!$A$245</f>
        <v>46464</v>
      </c>
      <c r="C1563">
        <f>Движение!$C$245</f>
        <v>0</v>
      </c>
      <c r="D1563" t="s">
        <v>45</v>
      </c>
      <c r="E1563">
        <f>Движение!$D$245</f>
        <v>26</v>
      </c>
      <c r="F1563">
        <f>N(Движение!$E$245)</f>
        <v>0</v>
      </c>
      <c r="G1563">
        <f>N(Движение!$F$245)</f>
        <v>0</v>
      </c>
      <c r="H1563">
        <f>Движение!$G$245</f>
        <v>26</v>
      </c>
      <c r="I1563" t="str">
        <f t="shared" si="24"/>
        <v/>
      </c>
    </row>
    <row r="1564" spans="1:9" x14ac:dyDescent="0.3">
      <c r="A1564">
        <v>1563</v>
      </c>
      <c r="B1564">
        <f>Движение!$A$245</f>
        <v>46464</v>
      </c>
      <c r="C1564">
        <f>Движение!$C$245</f>
        <v>0</v>
      </c>
      <c r="D1564" t="s">
        <v>49</v>
      </c>
      <c r="E1564">
        <f>Движение!$H$245</f>
        <v>20</v>
      </c>
      <c r="F1564">
        <f>N(Движение!$I$245)</f>
        <v>0</v>
      </c>
      <c r="G1564">
        <f>N(Движение!$J$245)</f>
        <v>0</v>
      </c>
      <c r="H1564">
        <f>Движение!$K$245</f>
        <v>20</v>
      </c>
      <c r="I1564" t="str">
        <f t="shared" si="24"/>
        <v/>
      </c>
    </row>
    <row r="1565" spans="1:9" x14ac:dyDescent="0.3">
      <c r="A1565">
        <v>1564</v>
      </c>
      <c r="B1565">
        <f>Движение!$A$245</f>
        <v>46464</v>
      </c>
      <c r="C1565">
        <f>Движение!$C$245</f>
        <v>0</v>
      </c>
      <c r="D1565" t="s">
        <v>51</v>
      </c>
      <c r="E1565">
        <f>Движение!$L$245</f>
        <v>48</v>
      </c>
      <c r="F1565">
        <f>N(Движение!$M$245)</f>
        <v>0</v>
      </c>
      <c r="G1565">
        <f>N(Движение!$N$245)</f>
        <v>0</v>
      </c>
      <c r="H1565">
        <f>Движение!$O$245</f>
        <v>48</v>
      </c>
      <c r="I1565" t="str">
        <f t="shared" si="24"/>
        <v/>
      </c>
    </row>
    <row r="1566" spans="1:9" x14ac:dyDescent="0.3">
      <c r="A1566">
        <v>1565</v>
      </c>
      <c r="B1566">
        <f>Движение!$A$245</f>
        <v>46464</v>
      </c>
      <c r="C1566">
        <f>Движение!$C$245</f>
        <v>0</v>
      </c>
      <c r="D1566" t="s">
        <v>54</v>
      </c>
      <c r="E1566">
        <f>Движение!$P$245</f>
        <v>13</v>
      </c>
      <c r="F1566">
        <f>N(Движение!$Q$245)</f>
        <v>0</v>
      </c>
      <c r="G1566">
        <f>N(Движение!$R$245)</f>
        <v>0</v>
      </c>
      <c r="H1566">
        <f>Движение!$S$245</f>
        <v>13</v>
      </c>
      <c r="I1566" t="str">
        <f t="shared" si="24"/>
        <v/>
      </c>
    </row>
    <row r="1567" spans="1:9" x14ac:dyDescent="0.3">
      <c r="A1567">
        <v>1566</v>
      </c>
      <c r="B1567">
        <f>Движение!$A$245</f>
        <v>46464</v>
      </c>
      <c r="C1567">
        <f>Движение!$C$245</f>
        <v>0</v>
      </c>
      <c r="D1567" t="s">
        <v>56</v>
      </c>
      <c r="E1567">
        <f>Движение!$T$245</f>
        <v>18</v>
      </c>
      <c r="F1567">
        <f>N(Движение!$U$245)</f>
        <v>0</v>
      </c>
      <c r="G1567">
        <f>N(Движение!$V$245)</f>
        <v>0</v>
      </c>
      <c r="H1567">
        <f>Движение!$W$245</f>
        <v>18</v>
      </c>
      <c r="I1567" t="str">
        <f t="shared" si="24"/>
        <v/>
      </c>
    </row>
    <row r="1568" spans="1:9" x14ac:dyDescent="0.3">
      <c r="A1568">
        <v>1567</v>
      </c>
      <c r="B1568">
        <f>Движение!$A$245</f>
        <v>46464</v>
      </c>
      <c r="C1568">
        <f>Движение!$C$245</f>
        <v>0</v>
      </c>
      <c r="D1568" t="s">
        <v>57</v>
      </c>
      <c r="E1568">
        <f>Движение!$X$245</f>
        <v>21</v>
      </c>
      <c r="F1568">
        <f>N(Движение!$Y$245)</f>
        <v>0</v>
      </c>
      <c r="G1568">
        <f>N(Движение!$Z$245)</f>
        <v>0</v>
      </c>
      <c r="H1568">
        <f>Движение!$AA$245</f>
        <v>21</v>
      </c>
      <c r="I1568" t="str">
        <f t="shared" si="24"/>
        <v/>
      </c>
    </row>
    <row r="1569" spans="1:9" x14ac:dyDescent="0.3">
      <c r="A1569">
        <v>1568</v>
      </c>
      <c r="B1569">
        <f>Движение!$A$245</f>
        <v>46464</v>
      </c>
      <c r="C1569">
        <f>Движение!$C$245</f>
        <v>0</v>
      </c>
      <c r="D1569" t="s">
        <v>59</v>
      </c>
      <c r="E1569">
        <f>Движение!$AB$245</f>
        <v>15</v>
      </c>
      <c r="F1569">
        <f>N(Движение!$AC$245)</f>
        <v>0</v>
      </c>
      <c r="G1569">
        <f>N(Движение!$AD$245)</f>
        <v>0</v>
      </c>
      <c r="H1569">
        <f>Движение!$AE$245</f>
        <v>15</v>
      </c>
      <c r="I1569" t="str">
        <f t="shared" si="24"/>
        <v/>
      </c>
    </row>
    <row r="1570" spans="1:9" x14ac:dyDescent="0.3">
      <c r="A1570">
        <v>1569</v>
      </c>
      <c r="B1570">
        <f>Движение!$A$246</f>
        <v>46465</v>
      </c>
      <c r="C1570">
        <f>Движение!$C$246</f>
        <v>0</v>
      </c>
      <c r="D1570" t="s">
        <v>45</v>
      </c>
      <c r="E1570">
        <f>Движение!$D$246</f>
        <v>26</v>
      </c>
      <c r="F1570">
        <f>N(Движение!$E$246)</f>
        <v>0</v>
      </c>
      <c r="G1570">
        <f>N(Движение!$F$246)</f>
        <v>0</v>
      </c>
      <c r="H1570">
        <f>Движение!$G$246</f>
        <v>26</v>
      </c>
      <c r="I1570" t="str">
        <f t="shared" si="24"/>
        <v/>
      </c>
    </row>
    <row r="1571" spans="1:9" x14ac:dyDescent="0.3">
      <c r="A1571">
        <v>1570</v>
      </c>
      <c r="B1571">
        <f>Движение!$A$246</f>
        <v>46465</v>
      </c>
      <c r="C1571">
        <f>Движение!$C$246</f>
        <v>0</v>
      </c>
      <c r="D1571" t="s">
        <v>49</v>
      </c>
      <c r="E1571">
        <f>Движение!$H$246</f>
        <v>20</v>
      </c>
      <c r="F1571">
        <f>N(Движение!$I$246)</f>
        <v>0</v>
      </c>
      <c r="G1571">
        <f>N(Движение!$J$246)</f>
        <v>0</v>
      </c>
      <c r="H1571">
        <f>Движение!$K$246</f>
        <v>20</v>
      </c>
      <c r="I1571" t="str">
        <f t="shared" si="24"/>
        <v/>
      </c>
    </row>
    <row r="1572" spans="1:9" x14ac:dyDescent="0.3">
      <c r="A1572">
        <v>1571</v>
      </c>
      <c r="B1572">
        <f>Движение!$A$246</f>
        <v>46465</v>
      </c>
      <c r="C1572">
        <f>Движение!$C$246</f>
        <v>0</v>
      </c>
      <c r="D1572" t="s">
        <v>51</v>
      </c>
      <c r="E1572">
        <f>Движение!$L$246</f>
        <v>48</v>
      </c>
      <c r="F1572">
        <f>N(Движение!$M$246)</f>
        <v>0</v>
      </c>
      <c r="G1572">
        <f>N(Движение!$N$246)</f>
        <v>0</v>
      </c>
      <c r="H1572">
        <f>Движение!$O$246</f>
        <v>48</v>
      </c>
      <c r="I1572" t="str">
        <f t="shared" si="24"/>
        <v/>
      </c>
    </row>
    <row r="1573" spans="1:9" x14ac:dyDescent="0.3">
      <c r="A1573">
        <v>1572</v>
      </c>
      <c r="B1573">
        <f>Движение!$A$246</f>
        <v>46465</v>
      </c>
      <c r="C1573">
        <f>Движение!$C$246</f>
        <v>0</v>
      </c>
      <c r="D1573" t="s">
        <v>54</v>
      </c>
      <c r="E1573">
        <f>Движение!$P$246</f>
        <v>13</v>
      </c>
      <c r="F1573">
        <f>N(Движение!$Q$246)</f>
        <v>0</v>
      </c>
      <c r="G1573">
        <f>N(Движение!$R$246)</f>
        <v>0</v>
      </c>
      <c r="H1573">
        <f>Движение!$S$246</f>
        <v>13</v>
      </c>
      <c r="I1573" t="str">
        <f t="shared" si="24"/>
        <v/>
      </c>
    </row>
    <row r="1574" spans="1:9" x14ac:dyDescent="0.3">
      <c r="A1574">
        <v>1573</v>
      </c>
      <c r="B1574">
        <f>Движение!$A$246</f>
        <v>46465</v>
      </c>
      <c r="C1574">
        <f>Движение!$C$246</f>
        <v>0</v>
      </c>
      <c r="D1574" t="s">
        <v>56</v>
      </c>
      <c r="E1574">
        <f>Движение!$T$246</f>
        <v>18</v>
      </c>
      <c r="F1574">
        <f>N(Движение!$U$246)</f>
        <v>0</v>
      </c>
      <c r="G1574">
        <f>N(Движение!$V$246)</f>
        <v>0</v>
      </c>
      <c r="H1574">
        <f>Движение!$W$246</f>
        <v>18</v>
      </c>
      <c r="I1574" t="str">
        <f t="shared" si="24"/>
        <v/>
      </c>
    </row>
    <row r="1575" spans="1:9" x14ac:dyDescent="0.3">
      <c r="A1575">
        <v>1574</v>
      </c>
      <c r="B1575">
        <f>Движение!$A$246</f>
        <v>46465</v>
      </c>
      <c r="C1575">
        <f>Движение!$C$246</f>
        <v>0</v>
      </c>
      <c r="D1575" t="s">
        <v>57</v>
      </c>
      <c r="E1575">
        <f>Движение!$X$246</f>
        <v>21</v>
      </c>
      <c r="F1575">
        <f>N(Движение!$Y$246)</f>
        <v>0</v>
      </c>
      <c r="G1575">
        <f>N(Движение!$Z$246)</f>
        <v>0</v>
      </c>
      <c r="H1575">
        <f>Движение!$AA$246</f>
        <v>21</v>
      </c>
      <c r="I1575" t="str">
        <f t="shared" si="24"/>
        <v/>
      </c>
    </row>
    <row r="1576" spans="1:9" x14ac:dyDescent="0.3">
      <c r="A1576">
        <v>1575</v>
      </c>
      <c r="B1576">
        <f>Движение!$A$246</f>
        <v>46465</v>
      </c>
      <c r="C1576">
        <f>Движение!$C$246</f>
        <v>0</v>
      </c>
      <c r="D1576" t="s">
        <v>59</v>
      </c>
      <c r="E1576">
        <f>Движение!$AB$246</f>
        <v>15</v>
      </c>
      <c r="F1576">
        <f>N(Движение!$AC$246)</f>
        <v>0</v>
      </c>
      <c r="G1576">
        <f>N(Движение!$AD$246)</f>
        <v>0</v>
      </c>
      <c r="H1576">
        <f>Движение!$AE$246</f>
        <v>15</v>
      </c>
      <c r="I1576" t="str">
        <f t="shared" si="24"/>
        <v/>
      </c>
    </row>
    <row r="1577" spans="1:9" x14ac:dyDescent="0.3">
      <c r="A1577">
        <v>1576</v>
      </c>
      <c r="B1577">
        <f>Движение!$A$247</f>
        <v>46466</v>
      </c>
      <c r="C1577">
        <f>Движение!$C$247</f>
        <v>0</v>
      </c>
      <c r="D1577" t="s">
        <v>45</v>
      </c>
      <c r="E1577">
        <f>Движение!$D$247</f>
        <v>26</v>
      </c>
      <c r="F1577">
        <f>N(Движение!$E$247)</f>
        <v>0</v>
      </c>
      <c r="G1577">
        <f>N(Движение!$F$247)</f>
        <v>0</v>
      </c>
      <c r="H1577">
        <f>Движение!$G$247</f>
        <v>26</v>
      </c>
      <c r="I1577" t="str">
        <f t="shared" si="24"/>
        <v/>
      </c>
    </row>
    <row r="1578" spans="1:9" x14ac:dyDescent="0.3">
      <c r="A1578">
        <v>1577</v>
      </c>
      <c r="B1578">
        <f>Движение!$A$247</f>
        <v>46466</v>
      </c>
      <c r="C1578">
        <f>Движение!$C$247</f>
        <v>0</v>
      </c>
      <c r="D1578" t="s">
        <v>49</v>
      </c>
      <c r="E1578">
        <f>Движение!$H$247</f>
        <v>20</v>
      </c>
      <c r="F1578">
        <f>N(Движение!$I$247)</f>
        <v>0</v>
      </c>
      <c r="G1578">
        <f>N(Движение!$J$247)</f>
        <v>0</v>
      </c>
      <c r="H1578">
        <f>Движение!$K$247</f>
        <v>20</v>
      </c>
      <c r="I1578" t="str">
        <f t="shared" si="24"/>
        <v/>
      </c>
    </row>
    <row r="1579" spans="1:9" x14ac:dyDescent="0.3">
      <c r="A1579">
        <v>1578</v>
      </c>
      <c r="B1579">
        <f>Движение!$A$247</f>
        <v>46466</v>
      </c>
      <c r="C1579">
        <f>Движение!$C$247</f>
        <v>0</v>
      </c>
      <c r="D1579" t="s">
        <v>51</v>
      </c>
      <c r="E1579">
        <f>Движение!$L$247</f>
        <v>48</v>
      </c>
      <c r="F1579">
        <f>N(Движение!$M$247)</f>
        <v>0</v>
      </c>
      <c r="G1579">
        <f>N(Движение!$N$247)</f>
        <v>0</v>
      </c>
      <c r="H1579">
        <f>Движение!$O$247</f>
        <v>48</v>
      </c>
      <c r="I1579" t="str">
        <f t="shared" si="24"/>
        <v/>
      </c>
    </row>
    <row r="1580" spans="1:9" x14ac:dyDescent="0.3">
      <c r="A1580">
        <v>1579</v>
      </c>
      <c r="B1580">
        <f>Движение!$A$247</f>
        <v>46466</v>
      </c>
      <c r="C1580">
        <f>Движение!$C$247</f>
        <v>0</v>
      </c>
      <c r="D1580" t="s">
        <v>54</v>
      </c>
      <c r="E1580">
        <f>Движение!$P$247</f>
        <v>13</v>
      </c>
      <c r="F1580">
        <f>N(Движение!$Q$247)</f>
        <v>0</v>
      </c>
      <c r="G1580">
        <f>N(Движение!$R$247)</f>
        <v>0</v>
      </c>
      <c r="H1580">
        <f>Движение!$S$247</f>
        <v>13</v>
      </c>
      <c r="I1580" t="str">
        <f t="shared" si="24"/>
        <v/>
      </c>
    </row>
    <row r="1581" spans="1:9" x14ac:dyDescent="0.3">
      <c r="A1581">
        <v>1580</v>
      </c>
      <c r="B1581">
        <f>Движение!$A$247</f>
        <v>46466</v>
      </c>
      <c r="C1581">
        <f>Движение!$C$247</f>
        <v>0</v>
      </c>
      <c r="D1581" t="s">
        <v>56</v>
      </c>
      <c r="E1581">
        <f>Движение!$T$247</f>
        <v>18</v>
      </c>
      <c r="F1581">
        <f>N(Движение!$U$247)</f>
        <v>0</v>
      </c>
      <c r="G1581">
        <f>N(Движение!$V$247)</f>
        <v>0</v>
      </c>
      <c r="H1581">
        <f>Движение!$W$247</f>
        <v>18</v>
      </c>
      <c r="I1581" t="str">
        <f t="shared" si="24"/>
        <v/>
      </c>
    </row>
    <row r="1582" spans="1:9" x14ac:dyDescent="0.3">
      <c r="A1582">
        <v>1581</v>
      </c>
      <c r="B1582">
        <f>Движение!$A$247</f>
        <v>46466</v>
      </c>
      <c r="C1582">
        <f>Движение!$C$247</f>
        <v>0</v>
      </c>
      <c r="D1582" t="s">
        <v>57</v>
      </c>
      <c r="E1582">
        <f>Движение!$X$247</f>
        <v>21</v>
      </c>
      <c r="F1582">
        <f>N(Движение!$Y$247)</f>
        <v>0</v>
      </c>
      <c r="G1582">
        <f>N(Движение!$Z$247)</f>
        <v>0</v>
      </c>
      <c r="H1582">
        <f>Движение!$AA$247</f>
        <v>21</v>
      </c>
      <c r="I1582" t="str">
        <f t="shared" si="24"/>
        <v/>
      </c>
    </row>
    <row r="1583" spans="1:9" x14ac:dyDescent="0.3">
      <c r="A1583">
        <v>1582</v>
      </c>
      <c r="B1583">
        <f>Движение!$A$247</f>
        <v>46466</v>
      </c>
      <c r="C1583">
        <f>Движение!$C$247</f>
        <v>0</v>
      </c>
      <c r="D1583" t="s">
        <v>59</v>
      </c>
      <c r="E1583">
        <f>Движение!$AB$247</f>
        <v>15</v>
      </c>
      <c r="F1583">
        <f>N(Движение!$AC$247)</f>
        <v>0</v>
      </c>
      <c r="G1583">
        <f>N(Движение!$AD$247)</f>
        <v>0</v>
      </c>
      <c r="H1583">
        <f>Движение!$AE$247</f>
        <v>15</v>
      </c>
      <c r="I1583" t="str">
        <f t="shared" si="24"/>
        <v/>
      </c>
    </row>
    <row r="1584" spans="1:9" x14ac:dyDescent="0.3">
      <c r="A1584">
        <v>1583</v>
      </c>
      <c r="B1584">
        <f>Движение!$A$248</f>
        <v>46467</v>
      </c>
      <c r="C1584">
        <f>Движение!$C$248</f>
        <v>0</v>
      </c>
      <c r="D1584" t="s">
        <v>45</v>
      </c>
      <c r="E1584">
        <f>Движение!$D$248</f>
        <v>26</v>
      </c>
      <c r="F1584">
        <f>N(Движение!$E$248)</f>
        <v>0</v>
      </c>
      <c r="G1584">
        <f>N(Движение!$F$248)</f>
        <v>0</v>
      </c>
      <c r="H1584">
        <f>Движение!$G$248</f>
        <v>26</v>
      </c>
      <c r="I1584" t="str">
        <f t="shared" si="24"/>
        <v/>
      </c>
    </row>
    <row r="1585" spans="1:9" x14ac:dyDescent="0.3">
      <c r="A1585">
        <v>1584</v>
      </c>
      <c r="B1585">
        <f>Движение!$A$248</f>
        <v>46467</v>
      </c>
      <c r="C1585">
        <f>Движение!$C$248</f>
        <v>0</v>
      </c>
      <c r="D1585" t="s">
        <v>49</v>
      </c>
      <c r="E1585">
        <f>Движение!$H$248</f>
        <v>20</v>
      </c>
      <c r="F1585">
        <f>N(Движение!$I$248)</f>
        <v>0</v>
      </c>
      <c r="G1585">
        <f>N(Движение!$J$248)</f>
        <v>0</v>
      </c>
      <c r="H1585">
        <f>Движение!$K$248</f>
        <v>20</v>
      </c>
      <c r="I1585" t="str">
        <f t="shared" si="24"/>
        <v/>
      </c>
    </row>
    <row r="1586" spans="1:9" x14ac:dyDescent="0.3">
      <c r="A1586">
        <v>1585</v>
      </c>
      <c r="B1586">
        <f>Движение!$A$248</f>
        <v>46467</v>
      </c>
      <c r="C1586">
        <f>Движение!$C$248</f>
        <v>0</v>
      </c>
      <c r="D1586" t="s">
        <v>51</v>
      </c>
      <c r="E1586">
        <f>Движение!$L$248</f>
        <v>48</v>
      </c>
      <c r="F1586">
        <f>N(Движение!$M$248)</f>
        <v>0</v>
      </c>
      <c r="G1586">
        <f>N(Движение!$N$248)</f>
        <v>0</v>
      </c>
      <c r="H1586">
        <f>Движение!$O$248</f>
        <v>48</v>
      </c>
      <c r="I1586" t="str">
        <f t="shared" si="24"/>
        <v/>
      </c>
    </row>
    <row r="1587" spans="1:9" x14ac:dyDescent="0.3">
      <c r="A1587">
        <v>1586</v>
      </c>
      <c r="B1587">
        <f>Движение!$A$248</f>
        <v>46467</v>
      </c>
      <c r="C1587">
        <f>Движение!$C$248</f>
        <v>0</v>
      </c>
      <c r="D1587" t="s">
        <v>54</v>
      </c>
      <c r="E1587">
        <f>Движение!$P$248</f>
        <v>13</v>
      </c>
      <c r="F1587">
        <f>N(Движение!$Q$248)</f>
        <v>0</v>
      </c>
      <c r="G1587">
        <f>N(Движение!$R$248)</f>
        <v>0</v>
      </c>
      <c r="H1587">
        <f>Движение!$S$248</f>
        <v>13</v>
      </c>
      <c r="I1587" t="str">
        <f t="shared" si="24"/>
        <v/>
      </c>
    </row>
    <row r="1588" spans="1:9" x14ac:dyDescent="0.3">
      <c r="A1588">
        <v>1587</v>
      </c>
      <c r="B1588">
        <f>Движение!$A$248</f>
        <v>46467</v>
      </c>
      <c r="C1588">
        <f>Движение!$C$248</f>
        <v>0</v>
      </c>
      <c r="D1588" t="s">
        <v>56</v>
      </c>
      <c r="E1588">
        <f>Движение!$T$248</f>
        <v>18</v>
      </c>
      <c r="F1588">
        <f>N(Движение!$U$248)</f>
        <v>0</v>
      </c>
      <c r="G1588">
        <f>N(Движение!$V$248)</f>
        <v>0</v>
      </c>
      <c r="H1588">
        <f>Движение!$W$248</f>
        <v>18</v>
      </c>
      <c r="I1588" t="str">
        <f t="shared" si="24"/>
        <v/>
      </c>
    </row>
    <row r="1589" spans="1:9" x14ac:dyDescent="0.3">
      <c r="A1589">
        <v>1588</v>
      </c>
      <c r="B1589">
        <f>Движение!$A$248</f>
        <v>46467</v>
      </c>
      <c r="C1589">
        <f>Движение!$C$248</f>
        <v>0</v>
      </c>
      <c r="D1589" t="s">
        <v>57</v>
      </c>
      <c r="E1589">
        <f>Движение!$X$248</f>
        <v>21</v>
      </c>
      <c r="F1589">
        <f>N(Движение!$Y$248)</f>
        <v>0</v>
      </c>
      <c r="G1589">
        <f>N(Движение!$Z$248)</f>
        <v>0</v>
      </c>
      <c r="H1589">
        <f>Движение!$AA$248</f>
        <v>21</v>
      </c>
      <c r="I1589" t="str">
        <f t="shared" si="24"/>
        <v/>
      </c>
    </row>
    <row r="1590" spans="1:9" x14ac:dyDescent="0.3">
      <c r="A1590">
        <v>1589</v>
      </c>
      <c r="B1590">
        <f>Движение!$A$248</f>
        <v>46467</v>
      </c>
      <c r="C1590">
        <f>Движение!$C$248</f>
        <v>0</v>
      </c>
      <c r="D1590" t="s">
        <v>59</v>
      </c>
      <c r="E1590">
        <f>Движение!$AB$248</f>
        <v>15</v>
      </c>
      <c r="F1590">
        <f>N(Движение!$AC$248)</f>
        <v>0</v>
      </c>
      <c r="G1590">
        <f>N(Движение!$AD$248)</f>
        <v>0</v>
      </c>
      <c r="H1590">
        <f>Движение!$AE$248</f>
        <v>15</v>
      </c>
      <c r="I1590" t="str">
        <f t="shared" si="24"/>
        <v/>
      </c>
    </row>
    <row r="1591" spans="1:9" x14ac:dyDescent="0.3">
      <c r="A1591">
        <v>1590</v>
      </c>
      <c r="B1591">
        <f>Движение!$A$249</f>
        <v>46468</v>
      </c>
      <c r="C1591">
        <f>Движение!$C$249</f>
        <v>0</v>
      </c>
      <c r="D1591" t="s">
        <v>45</v>
      </c>
      <c r="E1591">
        <f>Движение!$D$249</f>
        <v>26</v>
      </c>
      <c r="F1591">
        <f>N(Движение!$E$249)</f>
        <v>0</v>
      </c>
      <c r="G1591">
        <f>N(Движение!$F$249)</f>
        <v>0</v>
      </c>
      <c r="H1591">
        <f>Движение!$G$249</f>
        <v>26</v>
      </c>
      <c r="I1591" t="str">
        <f t="shared" si="24"/>
        <v/>
      </c>
    </row>
    <row r="1592" spans="1:9" x14ac:dyDescent="0.3">
      <c r="A1592">
        <v>1591</v>
      </c>
      <c r="B1592">
        <f>Движение!$A$249</f>
        <v>46468</v>
      </c>
      <c r="C1592">
        <f>Движение!$C$249</f>
        <v>0</v>
      </c>
      <c r="D1592" t="s">
        <v>49</v>
      </c>
      <c r="E1592">
        <f>Движение!$H$249</f>
        <v>20</v>
      </c>
      <c r="F1592">
        <f>N(Движение!$I$249)</f>
        <v>0</v>
      </c>
      <c r="G1592">
        <f>N(Движение!$J$249)</f>
        <v>0</v>
      </c>
      <c r="H1592">
        <f>Движение!$K$249</f>
        <v>20</v>
      </c>
      <c r="I1592" t="str">
        <f t="shared" si="24"/>
        <v/>
      </c>
    </row>
    <row r="1593" spans="1:9" x14ac:dyDescent="0.3">
      <c r="A1593">
        <v>1592</v>
      </c>
      <c r="B1593">
        <f>Движение!$A$249</f>
        <v>46468</v>
      </c>
      <c r="C1593">
        <f>Движение!$C$249</f>
        <v>0</v>
      </c>
      <c r="D1593" t="s">
        <v>51</v>
      </c>
      <c r="E1593">
        <f>Движение!$L$249</f>
        <v>48</v>
      </c>
      <c r="F1593">
        <f>N(Движение!$M$249)</f>
        <v>0</v>
      </c>
      <c r="G1593">
        <f>N(Движение!$N$249)</f>
        <v>0</v>
      </c>
      <c r="H1593">
        <f>Движение!$O$249</f>
        <v>48</v>
      </c>
      <c r="I1593" t="str">
        <f t="shared" si="24"/>
        <v/>
      </c>
    </row>
    <row r="1594" spans="1:9" x14ac:dyDescent="0.3">
      <c r="A1594">
        <v>1593</v>
      </c>
      <c r="B1594">
        <f>Движение!$A$249</f>
        <v>46468</v>
      </c>
      <c r="C1594">
        <f>Движение!$C$249</f>
        <v>0</v>
      </c>
      <c r="D1594" t="s">
        <v>54</v>
      </c>
      <c r="E1594">
        <f>Движение!$P$249</f>
        <v>13</v>
      </c>
      <c r="F1594">
        <f>N(Движение!$Q$249)</f>
        <v>0</v>
      </c>
      <c r="G1594">
        <f>N(Движение!$R$249)</f>
        <v>0</v>
      </c>
      <c r="H1594">
        <f>Движение!$S$249</f>
        <v>13</v>
      </c>
      <c r="I1594" t="str">
        <f t="shared" si="24"/>
        <v/>
      </c>
    </row>
    <row r="1595" spans="1:9" x14ac:dyDescent="0.3">
      <c r="A1595">
        <v>1594</v>
      </c>
      <c r="B1595">
        <f>Движение!$A$249</f>
        <v>46468</v>
      </c>
      <c r="C1595">
        <f>Движение!$C$249</f>
        <v>0</v>
      </c>
      <c r="D1595" t="s">
        <v>56</v>
      </c>
      <c r="E1595">
        <f>Движение!$T$249</f>
        <v>18</v>
      </c>
      <c r="F1595">
        <f>N(Движение!$U$249)</f>
        <v>0</v>
      </c>
      <c r="G1595">
        <f>N(Движение!$V$249)</f>
        <v>0</v>
      </c>
      <c r="H1595">
        <f>Движение!$W$249</f>
        <v>18</v>
      </c>
      <c r="I1595" t="str">
        <f t="shared" si="24"/>
        <v/>
      </c>
    </row>
    <row r="1596" spans="1:9" x14ac:dyDescent="0.3">
      <c r="A1596">
        <v>1595</v>
      </c>
      <c r="B1596">
        <f>Движение!$A$249</f>
        <v>46468</v>
      </c>
      <c r="C1596">
        <f>Движение!$C$249</f>
        <v>0</v>
      </c>
      <c r="D1596" t="s">
        <v>57</v>
      </c>
      <c r="E1596">
        <f>Движение!$X$249</f>
        <v>21</v>
      </c>
      <c r="F1596">
        <f>N(Движение!$Y$249)</f>
        <v>0</v>
      </c>
      <c r="G1596">
        <f>N(Движение!$Z$249)</f>
        <v>0</v>
      </c>
      <c r="H1596">
        <f>Движение!$AA$249</f>
        <v>21</v>
      </c>
      <c r="I1596" t="str">
        <f t="shared" si="24"/>
        <v/>
      </c>
    </row>
    <row r="1597" spans="1:9" x14ac:dyDescent="0.3">
      <c r="A1597">
        <v>1596</v>
      </c>
      <c r="B1597">
        <f>Движение!$A$249</f>
        <v>46468</v>
      </c>
      <c r="C1597">
        <f>Движение!$C$249</f>
        <v>0</v>
      </c>
      <c r="D1597" t="s">
        <v>59</v>
      </c>
      <c r="E1597">
        <f>Движение!$AB$249</f>
        <v>15</v>
      </c>
      <c r="F1597">
        <f>N(Движение!$AC$249)</f>
        <v>0</v>
      </c>
      <c r="G1597">
        <f>N(Движение!$AD$249)</f>
        <v>0</v>
      </c>
      <c r="H1597">
        <f>Движение!$AE$249</f>
        <v>15</v>
      </c>
      <c r="I1597" t="str">
        <f t="shared" si="24"/>
        <v/>
      </c>
    </row>
    <row r="1598" spans="1:9" x14ac:dyDescent="0.3">
      <c r="A1598">
        <v>1597</v>
      </c>
      <c r="B1598">
        <f>Движение!$A$250</f>
        <v>46469</v>
      </c>
      <c r="C1598">
        <f>Движение!$C$250</f>
        <v>0</v>
      </c>
      <c r="D1598" t="s">
        <v>45</v>
      </c>
      <c r="E1598">
        <f>Движение!$D$250</f>
        <v>26</v>
      </c>
      <c r="F1598">
        <f>N(Движение!$E$250)</f>
        <v>0</v>
      </c>
      <c r="G1598">
        <f>N(Движение!$F$250)</f>
        <v>0</v>
      </c>
      <c r="H1598">
        <f>Движение!$G$250</f>
        <v>26</v>
      </c>
      <c r="I1598" t="str">
        <f t="shared" si="24"/>
        <v/>
      </c>
    </row>
    <row r="1599" spans="1:9" x14ac:dyDescent="0.3">
      <c r="A1599">
        <v>1598</v>
      </c>
      <c r="B1599">
        <f>Движение!$A$250</f>
        <v>46469</v>
      </c>
      <c r="C1599">
        <f>Движение!$C$250</f>
        <v>0</v>
      </c>
      <c r="D1599" t="s">
        <v>49</v>
      </c>
      <c r="E1599">
        <f>Движение!$H$250</f>
        <v>20</v>
      </c>
      <c r="F1599">
        <f>N(Движение!$I$250)</f>
        <v>0</v>
      </c>
      <c r="G1599">
        <f>N(Движение!$J$250)</f>
        <v>0</v>
      </c>
      <c r="H1599">
        <f>Движение!$K$250</f>
        <v>20</v>
      </c>
      <c r="I1599" t="str">
        <f t="shared" si="24"/>
        <v/>
      </c>
    </row>
    <row r="1600" spans="1:9" x14ac:dyDescent="0.3">
      <c r="A1600">
        <v>1599</v>
      </c>
      <c r="B1600">
        <f>Движение!$A$250</f>
        <v>46469</v>
      </c>
      <c r="C1600">
        <f>Движение!$C$250</f>
        <v>0</v>
      </c>
      <c r="D1600" t="s">
        <v>51</v>
      </c>
      <c r="E1600">
        <f>Движение!$L$250</f>
        <v>48</v>
      </c>
      <c r="F1600">
        <f>N(Движение!$M$250)</f>
        <v>0</v>
      </c>
      <c r="G1600">
        <f>N(Движение!$N$250)</f>
        <v>0</v>
      </c>
      <c r="H1600">
        <f>Движение!$O$250</f>
        <v>48</v>
      </c>
      <c r="I1600" t="str">
        <f t="shared" si="24"/>
        <v/>
      </c>
    </row>
    <row r="1601" spans="1:9" x14ac:dyDescent="0.3">
      <c r="A1601">
        <v>1600</v>
      </c>
      <c r="B1601">
        <f>Движение!$A$250</f>
        <v>46469</v>
      </c>
      <c r="C1601">
        <f>Движение!$C$250</f>
        <v>0</v>
      </c>
      <c r="D1601" t="s">
        <v>54</v>
      </c>
      <c r="E1601">
        <f>Движение!$P$250</f>
        <v>13</v>
      </c>
      <c r="F1601">
        <f>N(Движение!$Q$250)</f>
        <v>0</v>
      </c>
      <c r="G1601">
        <f>N(Движение!$R$250)</f>
        <v>0</v>
      </c>
      <c r="H1601">
        <f>Движение!$S$250</f>
        <v>13</v>
      </c>
      <c r="I1601" t="str">
        <f t="shared" si="24"/>
        <v/>
      </c>
    </row>
    <row r="1602" spans="1:9" x14ac:dyDescent="0.3">
      <c r="A1602">
        <v>1601</v>
      </c>
      <c r="B1602">
        <f>Движение!$A$250</f>
        <v>46469</v>
      </c>
      <c r="C1602">
        <f>Движение!$C$250</f>
        <v>0</v>
      </c>
      <c r="D1602" t="s">
        <v>56</v>
      </c>
      <c r="E1602">
        <f>Движение!$T$250</f>
        <v>18</v>
      </c>
      <c r="F1602">
        <f>N(Движение!$U$250)</f>
        <v>0</v>
      </c>
      <c r="G1602">
        <f>N(Движение!$V$250)</f>
        <v>0</v>
      </c>
      <c r="H1602">
        <f>Движение!$W$250</f>
        <v>18</v>
      </c>
      <c r="I1602" t="str">
        <f t="shared" ref="I1602:I1665" si="25">IF($F1602&gt;0,TEXT($B1602,"dd.mm")&amp;"_"&amp;$D1602,"")</f>
        <v/>
      </c>
    </row>
    <row r="1603" spans="1:9" x14ac:dyDescent="0.3">
      <c r="A1603">
        <v>1602</v>
      </c>
      <c r="B1603">
        <f>Движение!$A$250</f>
        <v>46469</v>
      </c>
      <c r="C1603">
        <f>Движение!$C$250</f>
        <v>0</v>
      </c>
      <c r="D1603" t="s">
        <v>57</v>
      </c>
      <c r="E1603">
        <f>Движение!$X$250</f>
        <v>21</v>
      </c>
      <c r="F1603">
        <f>N(Движение!$Y$250)</f>
        <v>0</v>
      </c>
      <c r="G1603">
        <f>N(Движение!$Z$250)</f>
        <v>0</v>
      </c>
      <c r="H1603">
        <f>Движение!$AA$250</f>
        <v>21</v>
      </c>
      <c r="I1603" t="str">
        <f t="shared" si="25"/>
        <v/>
      </c>
    </row>
    <row r="1604" spans="1:9" x14ac:dyDescent="0.3">
      <c r="A1604">
        <v>1603</v>
      </c>
      <c r="B1604">
        <f>Движение!$A$250</f>
        <v>46469</v>
      </c>
      <c r="C1604">
        <f>Движение!$C$250</f>
        <v>0</v>
      </c>
      <c r="D1604" t="s">
        <v>59</v>
      </c>
      <c r="E1604">
        <f>Движение!$AB$250</f>
        <v>15</v>
      </c>
      <c r="F1604">
        <f>N(Движение!$AC$250)</f>
        <v>0</v>
      </c>
      <c r="G1604">
        <f>N(Движение!$AD$250)</f>
        <v>0</v>
      </c>
      <c r="H1604">
        <f>Движение!$AE$250</f>
        <v>15</v>
      </c>
      <c r="I1604" t="str">
        <f t="shared" si="25"/>
        <v/>
      </c>
    </row>
    <row r="1605" spans="1:9" x14ac:dyDescent="0.3">
      <c r="A1605">
        <v>1604</v>
      </c>
      <c r="B1605">
        <f>Движение!$A$251</f>
        <v>46470</v>
      </c>
      <c r="C1605">
        <f>Движение!$C$251</f>
        <v>0</v>
      </c>
      <c r="D1605" t="s">
        <v>45</v>
      </c>
      <c r="E1605">
        <f>Движение!$D$251</f>
        <v>26</v>
      </c>
      <c r="F1605">
        <f>N(Движение!$E$251)</f>
        <v>0</v>
      </c>
      <c r="G1605">
        <f>N(Движение!$F$251)</f>
        <v>0</v>
      </c>
      <c r="H1605">
        <f>Движение!$G$251</f>
        <v>26</v>
      </c>
      <c r="I1605" t="str">
        <f t="shared" si="25"/>
        <v/>
      </c>
    </row>
    <row r="1606" spans="1:9" x14ac:dyDescent="0.3">
      <c r="A1606">
        <v>1605</v>
      </c>
      <c r="B1606">
        <f>Движение!$A$251</f>
        <v>46470</v>
      </c>
      <c r="C1606">
        <f>Движение!$C$251</f>
        <v>0</v>
      </c>
      <c r="D1606" t="s">
        <v>49</v>
      </c>
      <c r="E1606">
        <f>Движение!$H$251</f>
        <v>20</v>
      </c>
      <c r="F1606">
        <f>N(Движение!$I$251)</f>
        <v>0</v>
      </c>
      <c r="G1606">
        <f>N(Движение!$J$251)</f>
        <v>0</v>
      </c>
      <c r="H1606">
        <f>Движение!$K$251</f>
        <v>20</v>
      </c>
      <c r="I1606" t="str">
        <f t="shared" si="25"/>
        <v/>
      </c>
    </row>
    <row r="1607" spans="1:9" x14ac:dyDescent="0.3">
      <c r="A1607">
        <v>1606</v>
      </c>
      <c r="B1607">
        <f>Движение!$A$251</f>
        <v>46470</v>
      </c>
      <c r="C1607">
        <f>Движение!$C$251</f>
        <v>0</v>
      </c>
      <c r="D1607" t="s">
        <v>51</v>
      </c>
      <c r="E1607">
        <f>Движение!$L$251</f>
        <v>48</v>
      </c>
      <c r="F1607">
        <f>N(Движение!$M$251)</f>
        <v>0</v>
      </c>
      <c r="G1607">
        <f>N(Движение!$N$251)</f>
        <v>0</v>
      </c>
      <c r="H1607">
        <f>Движение!$O$251</f>
        <v>48</v>
      </c>
      <c r="I1607" t="str">
        <f t="shared" si="25"/>
        <v/>
      </c>
    </row>
    <row r="1608" spans="1:9" x14ac:dyDescent="0.3">
      <c r="A1608">
        <v>1607</v>
      </c>
      <c r="B1608">
        <f>Движение!$A$251</f>
        <v>46470</v>
      </c>
      <c r="C1608">
        <f>Движение!$C$251</f>
        <v>0</v>
      </c>
      <c r="D1608" t="s">
        <v>54</v>
      </c>
      <c r="E1608">
        <f>Движение!$P$251</f>
        <v>13</v>
      </c>
      <c r="F1608">
        <f>N(Движение!$Q$251)</f>
        <v>0</v>
      </c>
      <c r="G1608">
        <f>N(Движение!$R$251)</f>
        <v>0</v>
      </c>
      <c r="H1608">
        <f>Движение!$S$251</f>
        <v>13</v>
      </c>
      <c r="I1608" t="str">
        <f t="shared" si="25"/>
        <v/>
      </c>
    </row>
    <row r="1609" spans="1:9" x14ac:dyDescent="0.3">
      <c r="A1609">
        <v>1608</v>
      </c>
      <c r="B1609">
        <f>Движение!$A$251</f>
        <v>46470</v>
      </c>
      <c r="C1609">
        <f>Движение!$C$251</f>
        <v>0</v>
      </c>
      <c r="D1609" t="s">
        <v>56</v>
      </c>
      <c r="E1609">
        <f>Движение!$T$251</f>
        <v>18</v>
      </c>
      <c r="F1609">
        <f>N(Движение!$U$251)</f>
        <v>0</v>
      </c>
      <c r="G1609">
        <f>N(Движение!$V$251)</f>
        <v>0</v>
      </c>
      <c r="H1609">
        <f>Движение!$W$251</f>
        <v>18</v>
      </c>
      <c r="I1609" t="str">
        <f t="shared" si="25"/>
        <v/>
      </c>
    </row>
    <row r="1610" spans="1:9" x14ac:dyDescent="0.3">
      <c r="A1610">
        <v>1609</v>
      </c>
      <c r="B1610">
        <f>Движение!$A$251</f>
        <v>46470</v>
      </c>
      <c r="C1610">
        <f>Движение!$C$251</f>
        <v>0</v>
      </c>
      <c r="D1610" t="s">
        <v>57</v>
      </c>
      <c r="E1610">
        <f>Движение!$X$251</f>
        <v>21</v>
      </c>
      <c r="F1610">
        <f>N(Движение!$Y$251)</f>
        <v>0</v>
      </c>
      <c r="G1610">
        <f>N(Движение!$Z$251)</f>
        <v>0</v>
      </c>
      <c r="H1610">
        <f>Движение!$AA$251</f>
        <v>21</v>
      </c>
      <c r="I1610" t="str">
        <f t="shared" si="25"/>
        <v/>
      </c>
    </row>
    <row r="1611" spans="1:9" x14ac:dyDescent="0.3">
      <c r="A1611">
        <v>1610</v>
      </c>
      <c r="B1611">
        <f>Движение!$A$251</f>
        <v>46470</v>
      </c>
      <c r="C1611">
        <f>Движение!$C$251</f>
        <v>0</v>
      </c>
      <c r="D1611" t="s">
        <v>59</v>
      </c>
      <c r="E1611">
        <f>Движение!$AB$251</f>
        <v>15</v>
      </c>
      <c r="F1611">
        <f>N(Движение!$AC$251)</f>
        <v>0</v>
      </c>
      <c r="G1611">
        <f>N(Движение!$AD$251)</f>
        <v>0</v>
      </c>
      <c r="H1611">
        <f>Движение!$AE$251</f>
        <v>15</v>
      </c>
      <c r="I1611" t="str">
        <f t="shared" si="25"/>
        <v/>
      </c>
    </row>
    <row r="1612" spans="1:9" x14ac:dyDescent="0.3">
      <c r="A1612">
        <v>1611</v>
      </c>
      <c r="B1612">
        <f>Движение!$A$252</f>
        <v>46471</v>
      </c>
      <c r="C1612">
        <f>Движение!$C$252</f>
        <v>0</v>
      </c>
      <c r="D1612" t="s">
        <v>45</v>
      </c>
      <c r="E1612">
        <f>Движение!$D$252</f>
        <v>26</v>
      </c>
      <c r="F1612">
        <f>N(Движение!$E$252)</f>
        <v>0</v>
      </c>
      <c r="G1612">
        <f>N(Движение!$F$252)</f>
        <v>0</v>
      </c>
      <c r="H1612">
        <f>Движение!$G$252</f>
        <v>26</v>
      </c>
      <c r="I1612" t="str">
        <f t="shared" si="25"/>
        <v/>
      </c>
    </row>
    <row r="1613" spans="1:9" x14ac:dyDescent="0.3">
      <c r="A1613">
        <v>1612</v>
      </c>
      <c r="B1613">
        <f>Движение!$A$252</f>
        <v>46471</v>
      </c>
      <c r="C1613">
        <f>Движение!$C$252</f>
        <v>0</v>
      </c>
      <c r="D1613" t="s">
        <v>49</v>
      </c>
      <c r="E1613">
        <f>Движение!$H$252</f>
        <v>20</v>
      </c>
      <c r="F1613">
        <f>N(Движение!$I$252)</f>
        <v>0</v>
      </c>
      <c r="G1613">
        <f>N(Движение!$J$252)</f>
        <v>0</v>
      </c>
      <c r="H1613">
        <f>Движение!$K$252</f>
        <v>20</v>
      </c>
      <c r="I1613" t="str">
        <f t="shared" si="25"/>
        <v/>
      </c>
    </row>
    <row r="1614" spans="1:9" x14ac:dyDescent="0.3">
      <c r="A1614">
        <v>1613</v>
      </c>
      <c r="B1614">
        <f>Движение!$A$252</f>
        <v>46471</v>
      </c>
      <c r="C1614">
        <f>Движение!$C$252</f>
        <v>0</v>
      </c>
      <c r="D1614" t="s">
        <v>51</v>
      </c>
      <c r="E1614">
        <f>Движение!$L$252</f>
        <v>48</v>
      </c>
      <c r="F1614">
        <f>N(Движение!$M$252)</f>
        <v>0</v>
      </c>
      <c r="G1614">
        <f>N(Движение!$N$252)</f>
        <v>0</v>
      </c>
      <c r="H1614">
        <f>Движение!$O$252</f>
        <v>48</v>
      </c>
      <c r="I1614" t="str">
        <f t="shared" si="25"/>
        <v/>
      </c>
    </row>
    <row r="1615" spans="1:9" x14ac:dyDescent="0.3">
      <c r="A1615">
        <v>1614</v>
      </c>
      <c r="B1615">
        <f>Движение!$A$252</f>
        <v>46471</v>
      </c>
      <c r="C1615">
        <f>Движение!$C$252</f>
        <v>0</v>
      </c>
      <c r="D1615" t="s">
        <v>54</v>
      </c>
      <c r="E1615">
        <f>Движение!$P$252</f>
        <v>13</v>
      </c>
      <c r="F1615">
        <f>N(Движение!$Q$252)</f>
        <v>0</v>
      </c>
      <c r="G1615">
        <f>N(Движение!$R$252)</f>
        <v>0</v>
      </c>
      <c r="H1615">
        <f>Движение!$S$252</f>
        <v>13</v>
      </c>
      <c r="I1615" t="str">
        <f t="shared" si="25"/>
        <v/>
      </c>
    </row>
    <row r="1616" spans="1:9" x14ac:dyDescent="0.3">
      <c r="A1616">
        <v>1615</v>
      </c>
      <c r="B1616">
        <f>Движение!$A$252</f>
        <v>46471</v>
      </c>
      <c r="C1616">
        <f>Движение!$C$252</f>
        <v>0</v>
      </c>
      <c r="D1616" t="s">
        <v>56</v>
      </c>
      <c r="E1616">
        <f>Движение!$T$252</f>
        <v>18</v>
      </c>
      <c r="F1616">
        <f>N(Движение!$U$252)</f>
        <v>0</v>
      </c>
      <c r="G1616">
        <f>N(Движение!$V$252)</f>
        <v>0</v>
      </c>
      <c r="H1616">
        <f>Движение!$W$252</f>
        <v>18</v>
      </c>
      <c r="I1616" t="str">
        <f t="shared" si="25"/>
        <v/>
      </c>
    </row>
    <row r="1617" spans="1:9" x14ac:dyDescent="0.3">
      <c r="A1617">
        <v>1616</v>
      </c>
      <c r="B1617">
        <f>Движение!$A$252</f>
        <v>46471</v>
      </c>
      <c r="C1617">
        <f>Движение!$C$252</f>
        <v>0</v>
      </c>
      <c r="D1617" t="s">
        <v>57</v>
      </c>
      <c r="E1617">
        <f>Движение!$X$252</f>
        <v>21</v>
      </c>
      <c r="F1617">
        <f>N(Движение!$Y$252)</f>
        <v>0</v>
      </c>
      <c r="G1617">
        <f>N(Движение!$Z$252)</f>
        <v>0</v>
      </c>
      <c r="H1617">
        <f>Движение!$AA$252</f>
        <v>21</v>
      </c>
      <c r="I1617" t="str">
        <f t="shared" si="25"/>
        <v/>
      </c>
    </row>
    <row r="1618" spans="1:9" x14ac:dyDescent="0.3">
      <c r="A1618">
        <v>1617</v>
      </c>
      <c r="B1618">
        <f>Движение!$A$252</f>
        <v>46471</v>
      </c>
      <c r="C1618">
        <f>Движение!$C$252</f>
        <v>0</v>
      </c>
      <c r="D1618" t="s">
        <v>59</v>
      </c>
      <c r="E1618">
        <f>Движение!$AB$252</f>
        <v>15</v>
      </c>
      <c r="F1618">
        <f>N(Движение!$AC$252)</f>
        <v>0</v>
      </c>
      <c r="G1618">
        <f>N(Движение!$AD$252)</f>
        <v>0</v>
      </c>
      <c r="H1618">
        <f>Движение!$AE$252</f>
        <v>15</v>
      </c>
      <c r="I1618" t="str">
        <f t="shared" si="25"/>
        <v/>
      </c>
    </row>
    <row r="1619" spans="1:9" x14ac:dyDescent="0.3">
      <c r="A1619">
        <v>1618</v>
      </c>
      <c r="B1619">
        <f>Движение!$A$253</f>
        <v>46472</v>
      </c>
      <c r="C1619">
        <f>Движение!$C$253</f>
        <v>0</v>
      </c>
      <c r="D1619" t="s">
        <v>45</v>
      </c>
      <c r="E1619">
        <f>Движение!$D$253</f>
        <v>26</v>
      </c>
      <c r="F1619">
        <f>N(Движение!$E$253)</f>
        <v>0</v>
      </c>
      <c r="G1619">
        <f>N(Движение!$F$253)</f>
        <v>0</v>
      </c>
      <c r="H1619">
        <f>Движение!$G$253</f>
        <v>26</v>
      </c>
      <c r="I1619" t="str">
        <f t="shared" si="25"/>
        <v/>
      </c>
    </row>
    <row r="1620" spans="1:9" x14ac:dyDescent="0.3">
      <c r="A1620">
        <v>1619</v>
      </c>
      <c r="B1620">
        <f>Движение!$A$253</f>
        <v>46472</v>
      </c>
      <c r="C1620">
        <f>Движение!$C$253</f>
        <v>0</v>
      </c>
      <c r="D1620" t="s">
        <v>49</v>
      </c>
      <c r="E1620">
        <f>Движение!$H$253</f>
        <v>20</v>
      </c>
      <c r="F1620">
        <f>N(Движение!$I$253)</f>
        <v>0</v>
      </c>
      <c r="G1620">
        <f>N(Движение!$J$253)</f>
        <v>0</v>
      </c>
      <c r="H1620">
        <f>Движение!$K$253</f>
        <v>20</v>
      </c>
      <c r="I1620" t="str">
        <f t="shared" si="25"/>
        <v/>
      </c>
    </row>
    <row r="1621" spans="1:9" x14ac:dyDescent="0.3">
      <c r="A1621">
        <v>1620</v>
      </c>
      <c r="B1621">
        <f>Движение!$A$253</f>
        <v>46472</v>
      </c>
      <c r="C1621">
        <f>Движение!$C$253</f>
        <v>0</v>
      </c>
      <c r="D1621" t="s">
        <v>51</v>
      </c>
      <c r="E1621">
        <f>Движение!$L$253</f>
        <v>48</v>
      </c>
      <c r="F1621">
        <f>N(Движение!$M$253)</f>
        <v>0</v>
      </c>
      <c r="G1621">
        <f>N(Движение!$N$253)</f>
        <v>0</v>
      </c>
      <c r="H1621">
        <f>Движение!$O$253</f>
        <v>48</v>
      </c>
      <c r="I1621" t="str">
        <f t="shared" si="25"/>
        <v/>
      </c>
    </row>
    <row r="1622" spans="1:9" x14ac:dyDescent="0.3">
      <c r="A1622">
        <v>1621</v>
      </c>
      <c r="B1622">
        <f>Движение!$A$253</f>
        <v>46472</v>
      </c>
      <c r="C1622">
        <f>Движение!$C$253</f>
        <v>0</v>
      </c>
      <c r="D1622" t="s">
        <v>54</v>
      </c>
      <c r="E1622">
        <f>Движение!$P$253</f>
        <v>13</v>
      </c>
      <c r="F1622">
        <f>N(Движение!$Q$253)</f>
        <v>0</v>
      </c>
      <c r="G1622">
        <f>N(Движение!$R$253)</f>
        <v>0</v>
      </c>
      <c r="H1622">
        <f>Движение!$S$253</f>
        <v>13</v>
      </c>
      <c r="I1622" t="str">
        <f t="shared" si="25"/>
        <v/>
      </c>
    </row>
    <row r="1623" spans="1:9" x14ac:dyDescent="0.3">
      <c r="A1623">
        <v>1622</v>
      </c>
      <c r="B1623">
        <f>Движение!$A$253</f>
        <v>46472</v>
      </c>
      <c r="C1623">
        <f>Движение!$C$253</f>
        <v>0</v>
      </c>
      <c r="D1623" t="s">
        <v>56</v>
      </c>
      <c r="E1623">
        <f>Движение!$T$253</f>
        <v>18</v>
      </c>
      <c r="F1623">
        <f>N(Движение!$U$253)</f>
        <v>0</v>
      </c>
      <c r="G1623">
        <f>N(Движение!$V$253)</f>
        <v>0</v>
      </c>
      <c r="H1623">
        <f>Движение!$W$253</f>
        <v>18</v>
      </c>
      <c r="I1623" t="str">
        <f t="shared" si="25"/>
        <v/>
      </c>
    </row>
    <row r="1624" spans="1:9" x14ac:dyDescent="0.3">
      <c r="A1624">
        <v>1623</v>
      </c>
      <c r="B1624">
        <f>Движение!$A$253</f>
        <v>46472</v>
      </c>
      <c r="C1624">
        <f>Движение!$C$253</f>
        <v>0</v>
      </c>
      <c r="D1624" t="s">
        <v>57</v>
      </c>
      <c r="E1624">
        <f>Движение!$X$253</f>
        <v>21</v>
      </c>
      <c r="F1624">
        <f>N(Движение!$Y$253)</f>
        <v>0</v>
      </c>
      <c r="G1624">
        <f>N(Движение!$Z$253)</f>
        <v>0</v>
      </c>
      <c r="H1624">
        <f>Движение!$AA$253</f>
        <v>21</v>
      </c>
      <c r="I1624" t="str">
        <f t="shared" si="25"/>
        <v/>
      </c>
    </row>
    <row r="1625" spans="1:9" x14ac:dyDescent="0.3">
      <c r="A1625">
        <v>1624</v>
      </c>
      <c r="B1625">
        <f>Движение!$A$253</f>
        <v>46472</v>
      </c>
      <c r="C1625">
        <f>Движение!$C$253</f>
        <v>0</v>
      </c>
      <c r="D1625" t="s">
        <v>59</v>
      </c>
      <c r="E1625">
        <f>Движение!$AB$253</f>
        <v>15</v>
      </c>
      <c r="F1625">
        <f>N(Движение!$AC$253)</f>
        <v>0</v>
      </c>
      <c r="G1625">
        <f>N(Движение!$AD$253)</f>
        <v>0</v>
      </c>
      <c r="H1625">
        <f>Движение!$AE$253</f>
        <v>15</v>
      </c>
      <c r="I1625" t="str">
        <f t="shared" si="25"/>
        <v/>
      </c>
    </row>
    <row r="1626" spans="1:9" x14ac:dyDescent="0.3">
      <c r="A1626">
        <v>1625</v>
      </c>
      <c r="B1626">
        <f>Движение!$A$254</f>
        <v>46473</v>
      </c>
      <c r="C1626">
        <f>Движение!$C$254</f>
        <v>0</v>
      </c>
      <c r="D1626" t="s">
        <v>45</v>
      </c>
      <c r="E1626">
        <f>Движение!$D$254</f>
        <v>26</v>
      </c>
      <c r="F1626">
        <f>N(Движение!$E$254)</f>
        <v>0</v>
      </c>
      <c r="G1626">
        <f>N(Движение!$F$254)</f>
        <v>0</v>
      </c>
      <c r="H1626">
        <f>Движение!$G$254</f>
        <v>26</v>
      </c>
      <c r="I1626" t="str">
        <f t="shared" si="25"/>
        <v/>
      </c>
    </row>
    <row r="1627" spans="1:9" x14ac:dyDescent="0.3">
      <c r="A1627">
        <v>1626</v>
      </c>
      <c r="B1627">
        <f>Движение!$A$254</f>
        <v>46473</v>
      </c>
      <c r="C1627">
        <f>Движение!$C$254</f>
        <v>0</v>
      </c>
      <c r="D1627" t="s">
        <v>49</v>
      </c>
      <c r="E1627">
        <f>Движение!$H$254</f>
        <v>20</v>
      </c>
      <c r="F1627">
        <f>N(Движение!$I$254)</f>
        <v>0</v>
      </c>
      <c r="G1627">
        <f>N(Движение!$J$254)</f>
        <v>0</v>
      </c>
      <c r="H1627">
        <f>Движение!$K$254</f>
        <v>20</v>
      </c>
      <c r="I1627" t="str">
        <f t="shared" si="25"/>
        <v/>
      </c>
    </row>
    <row r="1628" spans="1:9" x14ac:dyDescent="0.3">
      <c r="A1628">
        <v>1627</v>
      </c>
      <c r="B1628">
        <f>Движение!$A$254</f>
        <v>46473</v>
      </c>
      <c r="C1628">
        <f>Движение!$C$254</f>
        <v>0</v>
      </c>
      <c r="D1628" t="s">
        <v>51</v>
      </c>
      <c r="E1628">
        <f>Движение!$L$254</f>
        <v>48</v>
      </c>
      <c r="F1628">
        <f>N(Движение!$M$254)</f>
        <v>0</v>
      </c>
      <c r="G1628">
        <f>N(Движение!$N$254)</f>
        <v>0</v>
      </c>
      <c r="H1628">
        <f>Движение!$O$254</f>
        <v>48</v>
      </c>
      <c r="I1628" t="str">
        <f t="shared" si="25"/>
        <v/>
      </c>
    </row>
    <row r="1629" spans="1:9" x14ac:dyDescent="0.3">
      <c r="A1629">
        <v>1628</v>
      </c>
      <c r="B1629">
        <f>Движение!$A$254</f>
        <v>46473</v>
      </c>
      <c r="C1629">
        <f>Движение!$C$254</f>
        <v>0</v>
      </c>
      <c r="D1629" t="s">
        <v>54</v>
      </c>
      <c r="E1629">
        <f>Движение!$P$254</f>
        <v>13</v>
      </c>
      <c r="F1629">
        <f>N(Движение!$Q$254)</f>
        <v>0</v>
      </c>
      <c r="G1629">
        <f>N(Движение!$R$254)</f>
        <v>0</v>
      </c>
      <c r="H1629">
        <f>Движение!$S$254</f>
        <v>13</v>
      </c>
      <c r="I1629" t="str">
        <f t="shared" si="25"/>
        <v/>
      </c>
    </row>
    <row r="1630" spans="1:9" x14ac:dyDescent="0.3">
      <c r="A1630">
        <v>1629</v>
      </c>
      <c r="B1630">
        <f>Движение!$A$254</f>
        <v>46473</v>
      </c>
      <c r="C1630">
        <f>Движение!$C$254</f>
        <v>0</v>
      </c>
      <c r="D1630" t="s">
        <v>56</v>
      </c>
      <c r="E1630">
        <f>Движение!$T$254</f>
        <v>18</v>
      </c>
      <c r="F1630">
        <f>N(Движение!$U$254)</f>
        <v>0</v>
      </c>
      <c r="G1630">
        <f>N(Движение!$V$254)</f>
        <v>0</v>
      </c>
      <c r="H1630">
        <f>Движение!$W$254</f>
        <v>18</v>
      </c>
      <c r="I1630" t="str">
        <f t="shared" si="25"/>
        <v/>
      </c>
    </row>
    <row r="1631" spans="1:9" x14ac:dyDescent="0.3">
      <c r="A1631">
        <v>1630</v>
      </c>
      <c r="B1631">
        <f>Движение!$A$254</f>
        <v>46473</v>
      </c>
      <c r="C1631">
        <f>Движение!$C$254</f>
        <v>0</v>
      </c>
      <c r="D1631" t="s">
        <v>57</v>
      </c>
      <c r="E1631">
        <f>Движение!$X$254</f>
        <v>21</v>
      </c>
      <c r="F1631">
        <f>N(Движение!$Y$254)</f>
        <v>0</v>
      </c>
      <c r="G1631">
        <f>N(Движение!$Z$254)</f>
        <v>0</v>
      </c>
      <c r="H1631">
        <f>Движение!$AA$254</f>
        <v>21</v>
      </c>
      <c r="I1631" t="str">
        <f t="shared" si="25"/>
        <v/>
      </c>
    </row>
    <row r="1632" spans="1:9" x14ac:dyDescent="0.3">
      <c r="A1632">
        <v>1631</v>
      </c>
      <c r="B1632">
        <f>Движение!$A$254</f>
        <v>46473</v>
      </c>
      <c r="C1632">
        <f>Движение!$C$254</f>
        <v>0</v>
      </c>
      <c r="D1632" t="s">
        <v>59</v>
      </c>
      <c r="E1632">
        <f>Движение!$AB$254</f>
        <v>15</v>
      </c>
      <c r="F1632">
        <f>N(Движение!$AC$254)</f>
        <v>0</v>
      </c>
      <c r="G1632">
        <f>N(Движение!$AD$254)</f>
        <v>0</v>
      </c>
      <c r="H1632">
        <f>Движение!$AE$254</f>
        <v>15</v>
      </c>
      <c r="I1632" t="str">
        <f t="shared" si="25"/>
        <v/>
      </c>
    </row>
    <row r="1633" spans="1:9" x14ac:dyDescent="0.3">
      <c r="A1633">
        <v>1632</v>
      </c>
      <c r="B1633">
        <f>Движение!$A$255</f>
        <v>46474</v>
      </c>
      <c r="C1633">
        <f>Движение!$C$255</f>
        <v>0</v>
      </c>
      <c r="D1633" t="s">
        <v>45</v>
      </c>
      <c r="E1633">
        <f>Движение!$D$255</f>
        <v>26</v>
      </c>
      <c r="F1633">
        <f>N(Движение!$E$255)</f>
        <v>0</v>
      </c>
      <c r="G1633">
        <f>N(Движение!$F$255)</f>
        <v>0</v>
      </c>
      <c r="H1633">
        <f>Движение!$G$255</f>
        <v>26</v>
      </c>
      <c r="I1633" t="str">
        <f t="shared" si="25"/>
        <v/>
      </c>
    </row>
    <row r="1634" spans="1:9" x14ac:dyDescent="0.3">
      <c r="A1634">
        <v>1633</v>
      </c>
      <c r="B1634">
        <f>Движение!$A$255</f>
        <v>46474</v>
      </c>
      <c r="C1634">
        <f>Движение!$C$255</f>
        <v>0</v>
      </c>
      <c r="D1634" t="s">
        <v>49</v>
      </c>
      <c r="E1634">
        <f>Движение!$H$255</f>
        <v>20</v>
      </c>
      <c r="F1634">
        <f>N(Движение!$I$255)</f>
        <v>0</v>
      </c>
      <c r="G1634">
        <f>N(Движение!$J$255)</f>
        <v>0</v>
      </c>
      <c r="H1634">
        <f>Движение!$K$255</f>
        <v>20</v>
      </c>
      <c r="I1634" t="str">
        <f t="shared" si="25"/>
        <v/>
      </c>
    </row>
    <row r="1635" spans="1:9" x14ac:dyDescent="0.3">
      <c r="A1635">
        <v>1634</v>
      </c>
      <c r="B1635">
        <f>Движение!$A$255</f>
        <v>46474</v>
      </c>
      <c r="C1635">
        <f>Движение!$C$255</f>
        <v>0</v>
      </c>
      <c r="D1635" t="s">
        <v>51</v>
      </c>
      <c r="E1635">
        <f>Движение!$L$255</f>
        <v>48</v>
      </c>
      <c r="F1635">
        <f>N(Движение!$M$255)</f>
        <v>0</v>
      </c>
      <c r="G1635">
        <f>N(Движение!$N$255)</f>
        <v>0</v>
      </c>
      <c r="H1635">
        <f>Движение!$O$255</f>
        <v>48</v>
      </c>
      <c r="I1635" t="str">
        <f t="shared" si="25"/>
        <v/>
      </c>
    </row>
    <row r="1636" spans="1:9" x14ac:dyDescent="0.3">
      <c r="A1636">
        <v>1635</v>
      </c>
      <c r="B1636">
        <f>Движение!$A$255</f>
        <v>46474</v>
      </c>
      <c r="C1636">
        <f>Движение!$C$255</f>
        <v>0</v>
      </c>
      <c r="D1636" t="s">
        <v>54</v>
      </c>
      <c r="E1636">
        <f>Движение!$P$255</f>
        <v>13</v>
      </c>
      <c r="F1636">
        <f>N(Движение!$Q$255)</f>
        <v>0</v>
      </c>
      <c r="G1636">
        <f>N(Движение!$R$255)</f>
        <v>0</v>
      </c>
      <c r="H1636">
        <f>Движение!$S$255</f>
        <v>13</v>
      </c>
      <c r="I1636" t="str">
        <f t="shared" si="25"/>
        <v/>
      </c>
    </row>
    <row r="1637" spans="1:9" x14ac:dyDescent="0.3">
      <c r="A1637">
        <v>1636</v>
      </c>
      <c r="B1637">
        <f>Движение!$A$255</f>
        <v>46474</v>
      </c>
      <c r="C1637">
        <f>Движение!$C$255</f>
        <v>0</v>
      </c>
      <c r="D1637" t="s">
        <v>56</v>
      </c>
      <c r="E1637">
        <f>Движение!$T$255</f>
        <v>18</v>
      </c>
      <c r="F1637">
        <f>N(Движение!$U$255)</f>
        <v>0</v>
      </c>
      <c r="G1637">
        <f>N(Движение!$V$255)</f>
        <v>0</v>
      </c>
      <c r="H1637">
        <f>Движение!$W$255</f>
        <v>18</v>
      </c>
      <c r="I1637" t="str">
        <f t="shared" si="25"/>
        <v/>
      </c>
    </row>
    <row r="1638" spans="1:9" x14ac:dyDescent="0.3">
      <c r="A1638">
        <v>1637</v>
      </c>
      <c r="B1638">
        <f>Движение!$A$255</f>
        <v>46474</v>
      </c>
      <c r="C1638">
        <f>Движение!$C$255</f>
        <v>0</v>
      </c>
      <c r="D1638" t="s">
        <v>57</v>
      </c>
      <c r="E1638">
        <f>Движение!$X$255</f>
        <v>21</v>
      </c>
      <c r="F1638">
        <f>N(Движение!$Y$255)</f>
        <v>0</v>
      </c>
      <c r="G1638">
        <f>N(Движение!$Z$255)</f>
        <v>0</v>
      </c>
      <c r="H1638">
        <f>Движение!$AA$255</f>
        <v>21</v>
      </c>
      <c r="I1638" t="str">
        <f t="shared" si="25"/>
        <v/>
      </c>
    </row>
    <row r="1639" spans="1:9" x14ac:dyDescent="0.3">
      <c r="A1639">
        <v>1638</v>
      </c>
      <c r="B1639">
        <f>Движение!$A$255</f>
        <v>46474</v>
      </c>
      <c r="C1639">
        <f>Движение!$C$255</f>
        <v>0</v>
      </c>
      <c r="D1639" t="s">
        <v>59</v>
      </c>
      <c r="E1639">
        <f>Движение!$AB$255</f>
        <v>15</v>
      </c>
      <c r="F1639">
        <f>N(Движение!$AC$255)</f>
        <v>0</v>
      </c>
      <c r="G1639">
        <f>N(Движение!$AD$255)</f>
        <v>0</v>
      </c>
      <c r="H1639">
        <f>Движение!$AE$255</f>
        <v>15</v>
      </c>
      <c r="I1639" t="str">
        <f t="shared" si="25"/>
        <v/>
      </c>
    </row>
    <row r="1640" spans="1:9" x14ac:dyDescent="0.3">
      <c r="A1640">
        <v>1639</v>
      </c>
      <c r="B1640">
        <f>Движение!$A$256</f>
        <v>46475</v>
      </c>
      <c r="C1640">
        <f>Движение!$C$256</f>
        <v>0</v>
      </c>
      <c r="D1640" t="s">
        <v>45</v>
      </c>
      <c r="E1640">
        <f>Движение!$D$256</f>
        <v>26</v>
      </c>
      <c r="F1640">
        <f>N(Движение!$E$256)</f>
        <v>0</v>
      </c>
      <c r="G1640">
        <f>N(Движение!$F$256)</f>
        <v>0</v>
      </c>
      <c r="H1640">
        <f>Движение!$G$256</f>
        <v>26</v>
      </c>
      <c r="I1640" t="str">
        <f t="shared" si="25"/>
        <v/>
      </c>
    </row>
    <row r="1641" spans="1:9" x14ac:dyDescent="0.3">
      <c r="A1641">
        <v>1640</v>
      </c>
      <c r="B1641">
        <f>Движение!$A$256</f>
        <v>46475</v>
      </c>
      <c r="C1641">
        <f>Движение!$C$256</f>
        <v>0</v>
      </c>
      <c r="D1641" t="s">
        <v>49</v>
      </c>
      <c r="E1641">
        <f>Движение!$H$256</f>
        <v>20</v>
      </c>
      <c r="F1641">
        <f>N(Движение!$I$256)</f>
        <v>0</v>
      </c>
      <c r="G1641">
        <f>N(Движение!$J$256)</f>
        <v>0</v>
      </c>
      <c r="H1641">
        <f>Движение!$K$256</f>
        <v>20</v>
      </c>
      <c r="I1641" t="str">
        <f t="shared" si="25"/>
        <v/>
      </c>
    </row>
    <row r="1642" spans="1:9" x14ac:dyDescent="0.3">
      <c r="A1642">
        <v>1641</v>
      </c>
      <c r="B1642">
        <f>Движение!$A$256</f>
        <v>46475</v>
      </c>
      <c r="C1642">
        <f>Движение!$C$256</f>
        <v>0</v>
      </c>
      <c r="D1642" t="s">
        <v>51</v>
      </c>
      <c r="E1642">
        <f>Движение!$L$256</f>
        <v>48</v>
      </c>
      <c r="F1642">
        <f>N(Движение!$M$256)</f>
        <v>0</v>
      </c>
      <c r="G1642">
        <f>N(Движение!$N$256)</f>
        <v>0</v>
      </c>
      <c r="H1642">
        <f>Движение!$O$256</f>
        <v>48</v>
      </c>
      <c r="I1642" t="str">
        <f t="shared" si="25"/>
        <v/>
      </c>
    </row>
    <row r="1643" spans="1:9" x14ac:dyDescent="0.3">
      <c r="A1643">
        <v>1642</v>
      </c>
      <c r="B1643">
        <f>Движение!$A$256</f>
        <v>46475</v>
      </c>
      <c r="C1643">
        <f>Движение!$C$256</f>
        <v>0</v>
      </c>
      <c r="D1643" t="s">
        <v>54</v>
      </c>
      <c r="E1643">
        <f>Движение!$P$256</f>
        <v>13</v>
      </c>
      <c r="F1643">
        <f>N(Движение!$Q$256)</f>
        <v>0</v>
      </c>
      <c r="G1643">
        <f>N(Движение!$R$256)</f>
        <v>0</v>
      </c>
      <c r="H1643">
        <f>Движение!$S$256</f>
        <v>13</v>
      </c>
      <c r="I1643" t="str">
        <f t="shared" si="25"/>
        <v/>
      </c>
    </row>
    <row r="1644" spans="1:9" x14ac:dyDescent="0.3">
      <c r="A1644">
        <v>1643</v>
      </c>
      <c r="B1644">
        <f>Движение!$A$256</f>
        <v>46475</v>
      </c>
      <c r="C1644">
        <f>Движение!$C$256</f>
        <v>0</v>
      </c>
      <c r="D1644" t="s">
        <v>56</v>
      </c>
      <c r="E1644">
        <f>Движение!$T$256</f>
        <v>18</v>
      </c>
      <c r="F1644">
        <f>N(Движение!$U$256)</f>
        <v>0</v>
      </c>
      <c r="G1644">
        <f>N(Движение!$V$256)</f>
        <v>0</v>
      </c>
      <c r="H1644">
        <f>Движение!$W$256</f>
        <v>18</v>
      </c>
      <c r="I1644" t="str">
        <f t="shared" si="25"/>
        <v/>
      </c>
    </row>
    <row r="1645" spans="1:9" x14ac:dyDescent="0.3">
      <c r="A1645">
        <v>1644</v>
      </c>
      <c r="B1645">
        <f>Движение!$A$256</f>
        <v>46475</v>
      </c>
      <c r="C1645">
        <f>Движение!$C$256</f>
        <v>0</v>
      </c>
      <c r="D1645" t="s">
        <v>57</v>
      </c>
      <c r="E1645">
        <f>Движение!$X$256</f>
        <v>21</v>
      </c>
      <c r="F1645">
        <f>N(Движение!$Y$256)</f>
        <v>0</v>
      </c>
      <c r="G1645">
        <f>N(Движение!$Z$256)</f>
        <v>0</v>
      </c>
      <c r="H1645">
        <f>Движение!$AA$256</f>
        <v>21</v>
      </c>
      <c r="I1645" t="str">
        <f t="shared" si="25"/>
        <v/>
      </c>
    </row>
    <row r="1646" spans="1:9" x14ac:dyDescent="0.3">
      <c r="A1646">
        <v>1645</v>
      </c>
      <c r="B1646">
        <f>Движение!$A$256</f>
        <v>46475</v>
      </c>
      <c r="C1646">
        <f>Движение!$C$256</f>
        <v>0</v>
      </c>
      <c r="D1646" t="s">
        <v>59</v>
      </c>
      <c r="E1646">
        <f>Движение!$AB$256</f>
        <v>15</v>
      </c>
      <c r="F1646">
        <f>N(Движение!$AC$256)</f>
        <v>0</v>
      </c>
      <c r="G1646">
        <f>N(Движение!$AD$256)</f>
        <v>0</v>
      </c>
      <c r="H1646">
        <f>Движение!$AE$256</f>
        <v>15</v>
      </c>
      <c r="I1646" t="str">
        <f t="shared" si="25"/>
        <v/>
      </c>
    </row>
    <row r="1647" spans="1:9" x14ac:dyDescent="0.3">
      <c r="A1647">
        <v>1646</v>
      </c>
      <c r="B1647">
        <f>Движение!$A$257</f>
        <v>46476</v>
      </c>
      <c r="C1647">
        <f>Движение!$C$257</f>
        <v>0</v>
      </c>
      <c r="D1647" t="s">
        <v>45</v>
      </c>
      <c r="E1647">
        <f>Движение!$D$257</f>
        <v>26</v>
      </c>
      <c r="F1647">
        <f>N(Движение!$E$257)</f>
        <v>0</v>
      </c>
      <c r="G1647">
        <f>N(Движение!$F$257)</f>
        <v>0</v>
      </c>
      <c r="H1647">
        <f>Движение!$G$257</f>
        <v>26</v>
      </c>
      <c r="I1647" t="str">
        <f t="shared" si="25"/>
        <v/>
      </c>
    </row>
    <row r="1648" spans="1:9" x14ac:dyDescent="0.3">
      <c r="A1648">
        <v>1647</v>
      </c>
      <c r="B1648">
        <f>Движение!$A$257</f>
        <v>46476</v>
      </c>
      <c r="C1648">
        <f>Движение!$C$257</f>
        <v>0</v>
      </c>
      <c r="D1648" t="s">
        <v>49</v>
      </c>
      <c r="E1648">
        <f>Движение!$H$257</f>
        <v>20</v>
      </c>
      <c r="F1648">
        <f>N(Движение!$I$257)</f>
        <v>0</v>
      </c>
      <c r="G1648">
        <f>N(Движение!$J$257)</f>
        <v>0</v>
      </c>
      <c r="H1648">
        <f>Движение!$K$257</f>
        <v>20</v>
      </c>
      <c r="I1648" t="str">
        <f t="shared" si="25"/>
        <v/>
      </c>
    </row>
    <row r="1649" spans="1:9" x14ac:dyDescent="0.3">
      <c r="A1649">
        <v>1648</v>
      </c>
      <c r="B1649">
        <f>Движение!$A$257</f>
        <v>46476</v>
      </c>
      <c r="C1649">
        <f>Движение!$C$257</f>
        <v>0</v>
      </c>
      <c r="D1649" t="s">
        <v>51</v>
      </c>
      <c r="E1649">
        <f>Движение!$L$257</f>
        <v>48</v>
      </c>
      <c r="F1649">
        <f>N(Движение!$M$257)</f>
        <v>0</v>
      </c>
      <c r="G1649">
        <f>N(Движение!$N$257)</f>
        <v>0</v>
      </c>
      <c r="H1649">
        <f>Движение!$O$257</f>
        <v>48</v>
      </c>
      <c r="I1649" t="str">
        <f t="shared" si="25"/>
        <v/>
      </c>
    </row>
    <row r="1650" spans="1:9" x14ac:dyDescent="0.3">
      <c r="A1650">
        <v>1649</v>
      </c>
      <c r="B1650">
        <f>Движение!$A$257</f>
        <v>46476</v>
      </c>
      <c r="C1650">
        <f>Движение!$C$257</f>
        <v>0</v>
      </c>
      <c r="D1650" t="s">
        <v>54</v>
      </c>
      <c r="E1650">
        <f>Движение!$P$257</f>
        <v>13</v>
      </c>
      <c r="F1650">
        <f>N(Движение!$Q$257)</f>
        <v>0</v>
      </c>
      <c r="G1650">
        <f>N(Движение!$R$257)</f>
        <v>0</v>
      </c>
      <c r="H1650">
        <f>Движение!$S$257</f>
        <v>13</v>
      </c>
      <c r="I1650" t="str">
        <f t="shared" si="25"/>
        <v/>
      </c>
    </row>
    <row r="1651" spans="1:9" x14ac:dyDescent="0.3">
      <c r="A1651">
        <v>1650</v>
      </c>
      <c r="B1651">
        <f>Движение!$A$257</f>
        <v>46476</v>
      </c>
      <c r="C1651">
        <f>Движение!$C$257</f>
        <v>0</v>
      </c>
      <c r="D1651" t="s">
        <v>56</v>
      </c>
      <c r="E1651">
        <f>Движение!$T$257</f>
        <v>18</v>
      </c>
      <c r="F1651">
        <f>N(Движение!$U$257)</f>
        <v>0</v>
      </c>
      <c r="G1651">
        <f>N(Движение!$V$257)</f>
        <v>0</v>
      </c>
      <c r="H1651">
        <f>Движение!$W$257</f>
        <v>18</v>
      </c>
      <c r="I1651" t="str">
        <f t="shared" si="25"/>
        <v/>
      </c>
    </row>
    <row r="1652" spans="1:9" x14ac:dyDescent="0.3">
      <c r="A1652">
        <v>1651</v>
      </c>
      <c r="B1652">
        <f>Движение!$A$257</f>
        <v>46476</v>
      </c>
      <c r="C1652">
        <f>Движение!$C$257</f>
        <v>0</v>
      </c>
      <c r="D1652" t="s">
        <v>57</v>
      </c>
      <c r="E1652">
        <f>Движение!$X$257</f>
        <v>21</v>
      </c>
      <c r="F1652">
        <f>N(Движение!$Y$257)</f>
        <v>0</v>
      </c>
      <c r="G1652">
        <f>N(Движение!$Z$257)</f>
        <v>0</v>
      </c>
      <c r="H1652">
        <f>Движение!$AA$257</f>
        <v>21</v>
      </c>
      <c r="I1652" t="str">
        <f t="shared" si="25"/>
        <v/>
      </c>
    </row>
    <row r="1653" spans="1:9" x14ac:dyDescent="0.3">
      <c r="A1653">
        <v>1652</v>
      </c>
      <c r="B1653">
        <f>Движение!$A$257</f>
        <v>46476</v>
      </c>
      <c r="C1653">
        <f>Движение!$C$257</f>
        <v>0</v>
      </c>
      <c r="D1653" t="s">
        <v>59</v>
      </c>
      <c r="E1653">
        <f>Движение!$AB$257</f>
        <v>15</v>
      </c>
      <c r="F1653">
        <f>N(Движение!$AC$257)</f>
        <v>0</v>
      </c>
      <c r="G1653">
        <f>N(Движение!$AD$257)</f>
        <v>0</v>
      </c>
      <c r="H1653">
        <f>Движение!$AE$257</f>
        <v>15</v>
      </c>
      <c r="I1653" t="str">
        <f t="shared" si="25"/>
        <v/>
      </c>
    </row>
    <row r="1654" spans="1:9" x14ac:dyDescent="0.3">
      <c r="A1654">
        <v>1653</v>
      </c>
      <c r="B1654">
        <f>Движение!$A$258</f>
        <v>46477</v>
      </c>
      <c r="C1654">
        <f>Движение!$C$258</f>
        <v>0</v>
      </c>
      <c r="D1654" t="s">
        <v>45</v>
      </c>
      <c r="E1654">
        <f>Движение!$D$258</f>
        <v>26</v>
      </c>
      <c r="F1654">
        <f>N(Движение!$E$258)</f>
        <v>0</v>
      </c>
      <c r="G1654">
        <f>N(Движение!$F$258)</f>
        <v>0</v>
      </c>
      <c r="H1654">
        <f>Движение!$G$258</f>
        <v>26</v>
      </c>
      <c r="I1654" t="str">
        <f t="shared" si="25"/>
        <v/>
      </c>
    </row>
    <row r="1655" spans="1:9" x14ac:dyDescent="0.3">
      <c r="A1655">
        <v>1654</v>
      </c>
      <c r="B1655">
        <f>Движение!$A$258</f>
        <v>46477</v>
      </c>
      <c r="C1655">
        <f>Движение!$C$258</f>
        <v>0</v>
      </c>
      <c r="D1655" t="s">
        <v>49</v>
      </c>
      <c r="E1655">
        <f>Движение!$H$258</f>
        <v>20</v>
      </c>
      <c r="F1655">
        <f>N(Движение!$I$258)</f>
        <v>0</v>
      </c>
      <c r="G1655">
        <f>N(Движение!$J$258)</f>
        <v>0</v>
      </c>
      <c r="H1655">
        <f>Движение!$K$258</f>
        <v>20</v>
      </c>
      <c r="I1655" t="str">
        <f t="shared" si="25"/>
        <v/>
      </c>
    </row>
    <row r="1656" spans="1:9" x14ac:dyDescent="0.3">
      <c r="A1656">
        <v>1655</v>
      </c>
      <c r="B1656">
        <f>Движение!$A$258</f>
        <v>46477</v>
      </c>
      <c r="C1656">
        <f>Движение!$C$258</f>
        <v>0</v>
      </c>
      <c r="D1656" t="s">
        <v>51</v>
      </c>
      <c r="E1656">
        <f>Движение!$L$258</f>
        <v>48</v>
      </c>
      <c r="F1656">
        <f>N(Движение!$M$258)</f>
        <v>0</v>
      </c>
      <c r="G1656">
        <f>N(Движение!$N$258)</f>
        <v>0</v>
      </c>
      <c r="H1656">
        <f>Движение!$O$258</f>
        <v>48</v>
      </c>
      <c r="I1656" t="str">
        <f t="shared" si="25"/>
        <v/>
      </c>
    </row>
    <row r="1657" spans="1:9" x14ac:dyDescent="0.3">
      <c r="A1657">
        <v>1656</v>
      </c>
      <c r="B1657">
        <f>Движение!$A$258</f>
        <v>46477</v>
      </c>
      <c r="C1657">
        <f>Движение!$C$258</f>
        <v>0</v>
      </c>
      <c r="D1657" t="s">
        <v>54</v>
      </c>
      <c r="E1657">
        <f>Движение!$P$258</f>
        <v>13</v>
      </c>
      <c r="F1657">
        <f>N(Движение!$Q$258)</f>
        <v>0</v>
      </c>
      <c r="G1657">
        <f>N(Движение!$R$258)</f>
        <v>0</v>
      </c>
      <c r="H1657">
        <f>Движение!$S$258</f>
        <v>13</v>
      </c>
      <c r="I1657" t="str">
        <f t="shared" si="25"/>
        <v/>
      </c>
    </row>
    <row r="1658" spans="1:9" x14ac:dyDescent="0.3">
      <c r="A1658">
        <v>1657</v>
      </c>
      <c r="B1658">
        <f>Движение!$A$258</f>
        <v>46477</v>
      </c>
      <c r="C1658">
        <f>Движение!$C$258</f>
        <v>0</v>
      </c>
      <c r="D1658" t="s">
        <v>56</v>
      </c>
      <c r="E1658">
        <f>Движение!$T$258</f>
        <v>18</v>
      </c>
      <c r="F1658">
        <f>N(Движение!$U$258)</f>
        <v>0</v>
      </c>
      <c r="G1658">
        <f>N(Движение!$V$258)</f>
        <v>0</v>
      </c>
      <c r="H1658">
        <f>Движение!$W$258</f>
        <v>18</v>
      </c>
      <c r="I1658" t="str">
        <f t="shared" si="25"/>
        <v/>
      </c>
    </row>
    <row r="1659" spans="1:9" x14ac:dyDescent="0.3">
      <c r="A1659">
        <v>1658</v>
      </c>
      <c r="B1659">
        <f>Движение!$A$258</f>
        <v>46477</v>
      </c>
      <c r="C1659">
        <f>Движение!$C$258</f>
        <v>0</v>
      </c>
      <c r="D1659" t="s">
        <v>57</v>
      </c>
      <c r="E1659">
        <f>Движение!$X$258</f>
        <v>21</v>
      </c>
      <c r="F1659">
        <f>N(Движение!$Y$258)</f>
        <v>0</v>
      </c>
      <c r="G1659">
        <f>N(Движение!$Z$258)</f>
        <v>0</v>
      </c>
      <c r="H1659">
        <f>Движение!$AA$258</f>
        <v>21</v>
      </c>
      <c r="I1659" t="str">
        <f t="shared" si="25"/>
        <v/>
      </c>
    </row>
    <row r="1660" spans="1:9" x14ac:dyDescent="0.3">
      <c r="A1660">
        <v>1659</v>
      </c>
      <c r="B1660">
        <f>Движение!$A$258</f>
        <v>46477</v>
      </c>
      <c r="C1660">
        <f>Движение!$C$258</f>
        <v>0</v>
      </c>
      <c r="D1660" t="s">
        <v>59</v>
      </c>
      <c r="E1660">
        <f>Движение!$AB$258</f>
        <v>15</v>
      </c>
      <c r="F1660">
        <f>N(Движение!$AC$258)</f>
        <v>0</v>
      </c>
      <c r="G1660">
        <f>N(Движение!$AD$258)</f>
        <v>0</v>
      </c>
      <c r="H1660">
        <f>Движение!$AE$258</f>
        <v>15</v>
      </c>
      <c r="I1660" t="str">
        <f t="shared" si="25"/>
        <v/>
      </c>
    </row>
    <row r="1661" spans="1:9" x14ac:dyDescent="0.3">
      <c r="A1661">
        <v>1660</v>
      </c>
      <c r="B1661">
        <f>Движение!$A$259</f>
        <v>46478</v>
      </c>
      <c r="C1661">
        <f>Движение!$C$259</f>
        <v>0</v>
      </c>
      <c r="D1661" t="s">
        <v>45</v>
      </c>
      <c r="E1661">
        <f>Движение!$D$259</f>
        <v>26</v>
      </c>
      <c r="F1661">
        <f>N(Движение!$E$259)</f>
        <v>0</v>
      </c>
      <c r="G1661">
        <f>N(Движение!$F$259)</f>
        <v>0</v>
      </c>
      <c r="H1661">
        <f>Движение!$G$259</f>
        <v>26</v>
      </c>
      <c r="I1661" t="str">
        <f t="shared" si="25"/>
        <v/>
      </c>
    </row>
    <row r="1662" spans="1:9" x14ac:dyDescent="0.3">
      <c r="A1662">
        <v>1661</v>
      </c>
      <c r="B1662">
        <f>Движение!$A$259</f>
        <v>46478</v>
      </c>
      <c r="C1662">
        <f>Движение!$C$259</f>
        <v>0</v>
      </c>
      <c r="D1662" t="s">
        <v>49</v>
      </c>
      <c r="E1662">
        <f>Движение!$H$259</f>
        <v>20</v>
      </c>
      <c r="F1662">
        <f>N(Движение!$I$259)</f>
        <v>0</v>
      </c>
      <c r="G1662">
        <f>N(Движение!$J$259)</f>
        <v>0</v>
      </c>
      <c r="H1662">
        <f>Движение!$K$259</f>
        <v>20</v>
      </c>
      <c r="I1662" t="str">
        <f t="shared" si="25"/>
        <v/>
      </c>
    </row>
    <row r="1663" spans="1:9" x14ac:dyDescent="0.3">
      <c r="A1663">
        <v>1662</v>
      </c>
      <c r="B1663">
        <f>Движение!$A$259</f>
        <v>46478</v>
      </c>
      <c r="C1663">
        <f>Движение!$C$259</f>
        <v>0</v>
      </c>
      <c r="D1663" t="s">
        <v>51</v>
      </c>
      <c r="E1663">
        <f>Движение!$L$259</f>
        <v>48</v>
      </c>
      <c r="F1663">
        <f>N(Движение!$M$259)</f>
        <v>0</v>
      </c>
      <c r="G1663">
        <f>N(Движение!$N$259)</f>
        <v>0</v>
      </c>
      <c r="H1663">
        <f>Движение!$O$259</f>
        <v>48</v>
      </c>
      <c r="I1663" t="str">
        <f t="shared" si="25"/>
        <v/>
      </c>
    </row>
    <row r="1664" spans="1:9" x14ac:dyDescent="0.3">
      <c r="A1664">
        <v>1663</v>
      </c>
      <c r="B1664">
        <f>Движение!$A$259</f>
        <v>46478</v>
      </c>
      <c r="C1664">
        <f>Движение!$C$259</f>
        <v>0</v>
      </c>
      <c r="D1664" t="s">
        <v>54</v>
      </c>
      <c r="E1664">
        <f>Движение!$P$259</f>
        <v>13</v>
      </c>
      <c r="F1664">
        <f>N(Движение!$Q$259)</f>
        <v>0</v>
      </c>
      <c r="G1664">
        <f>N(Движение!$R$259)</f>
        <v>0</v>
      </c>
      <c r="H1664">
        <f>Движение!$S$259</f>
        <v>13</v>
      </c>
      <c r="I1664" t="str">
        <f t="shared" si="25"/>
        <v/>
      </c>
    </row>
    <row r="1665" spans="1:9" x14ac:dyDescent="0.3">
      <c r="A1665">
        <v>1664</v>
      </c>
      <c r="B1665">
        <f>Движение!$A$259</f>
        <v>46478</v>
      </c>
      <c r="C1665">
        <f>Движение!$C$259</f>
        <v>0</v>
      </c>
      <c r="D1665" t="s">
        <v>56</v>
      </c>
      <c r="E1665">
        <f>Движение!$T$259</f>
        <v>18</v>
      </c>
      <c r="F1665">
        <f>N(Движение!$U$259)</f>
        <v>0</v>
      </c>
      <c r="G1665">
        <f>N(Движение!$V$259)</f>
        <v>0</v>
      </c>
      <c r="H1665">
        <f>Движение!$W$259</f>
        <v>18</v>
      </c>
      <c r="I1665" t="str">
        <f t="shared" si="25"/>
        <v/>
      </c>
    </row>
    <row r="1666" spans="1:9" x14ac:dyDescent="0.3">
      <c r="A1666">
        <v>1665</v>
      </c>
      <c r="B1666">
        <f>Движение!$A$259</f>
        <v>46478</v>
      </c>
      <c r="C1666">
        <f>Движение!$C$259</f>
        <v>0</v>
      </c>
      <c r="D1666" t="s">
        <v>57</v>
      </c>
      <c r="E1666">
        <f>Движение!$X$259</f>
        <v>21</v>
      </c>
      <c r="F1666">
        <f>N(Движение!$Y$259)</f>
        <v>0</v>
      </c>
      <c r="G1666">
        <f>N(Движение!$Z$259)</f>
        <v>0</v>
      </c>
      <c r="H1666">
        <f>Движение!$AA$259</f>
        <v>21</v>
      </c>
      <c r="I1666" t="str">
        <f t="shared" ref="I1666:I1729" si="26">IF($F1666&gt;0,TEXT($B1666,"dd.mm")&amp;"_"&amp;$D1666,"")</f>
        <v/>
      </c>
    </row>
    <row r="1667" spans="1:9" x14ac:dyDescent="0.3">
      <c r="A1667">
        <v>1666</v>
      </c>
      <c r="B1667">
        <f>Движение!$A$259</f>
        <v>46478</v>
      </c>
      <c r="C1667">
        <f>Движение!$C$259</f>
        <v>0</v>
      </c>
      <c r="D1667" t="s">
        <v>59</v>
      </c>
      <c r="E1667">
        <f>Движение!$AB$259</f>
        <v>15</v>
      </c>
      <c r="F1667">
        <f>N(Движение!$AC$259)</f>
        <v>0</v>
      </c>
      <c r="G1667">
        <f>N(Движение!$AD$259)</f>
        <v>0</v>
      </c>
      <c r="H1667">
        <f>Движение!$AE$259</f>
        <v>15</v>
      </c>
      <c r="I1667" t="str">
        <f t="shared" si="26"/>
        <v/>
      </c>
    </row>
    <row r="1668" spans="1:9" x14ac:dyDescent="0.3">
      <c r="A1668">
        <v>1667</v>
      </c>
      <c r="B1668">
        <f>Движение!$A$260</f>
        <v>46479</v>
      </c>
      <c r="C1668">
        <f>Движение!$C$260</f>
        <v>0</v>
      </c>
      <c r="D1668" t="s">
        <v>45</v>
      </c>
      <c r="E1668">
        <f>Движение!$D$260</f>
        <v>26</v>
      </c>
      <c r="F1668">
        <f>N(Движение!$E$260)</f>
        <v>0</v>
      </c>
      <c r="G1668">
        <f>N(Движение!$F$260)</f>
        <v>0</v>
      </c>
      <c r="H1668">
        <f>Движение!$G$260</f>
        <v>26</v>
      </c>
      <c r="I1668" t="str">
        <f t="shared" si="26"/>
        <v/>
      </c>
    </row>
    <row r="1669" spans="1:9" x14ac:dyDescent="0.3">
      <c r="A1669">
        <v>1668</v>
      </c>
      <c r="B1669">
        <f>Движение!$A$260</f>
        <v>46479</v>
      </c>
      <c r="C1669">
        <f>Движение!$C$260</f>
        <v>0</v>
      </c>
      <c r="D1669" t="s">
        <v>49</v>
      </c>
      <c r="E1669">
        <f>Движение!$H$260</f>
        <v>20</v>
      </c>
      <c r="F1669">
        <f>N(Движение!$I$260)</f>
        <v>0</v>
      </c>
      <c r="G1669">
        <f>N(Движение!$J$260)</f>
        <v>0</v>
      </c>
      <c r="H1669">
        <f>Движение!$K$260</f>
        <v>20</v>
      </c>
      <c r="I1669" t="str">
        <f t="shared" si="26"/>
        <v/>
      </c>
    </row>
    <row r="1670" spans="1:9" x14ac:dyDescent="0.3">
      <c r="A1670">
        <v>1669</v>
      </c>
      <c r="B1670">
        <f>Движение!$A$260</f>
        <v>46479</v>
      </c>
      <c r="C1670">
        <f>Движение!$C$260</f>
        <v>0</v>
      </c>
      <c r="D1670" t="s">
        <v>51</v>
      </c>
      <c r="E1670">
        <f>Движение!$L$260</f>
        <v>48</v>
      </c>
      <c r="F1670">
        <f>N(Движение!$M$260)</f>
        <v>0</v>
      </c>
      <c r="G1670">
        <f>N(Движение!$N$260)</f>
        <v>0</v>
      </c>
      <c r="H1670">
        <f>Движение!$O$260</f>
        <v>48</v>
      </c>
      <c r="I1670" t="str">
        <f t="shared" si="26"/>
        <v/>
      </c>
    </row>
    <row r="1671" spans="1:9" x14ac:dyDescent="0.3">
      <c r="A1671">
        <v>1670</v>
      </c>
      <c r="B1671">
        <f>Движение!$A$260</f>
        <v>46479</v>
      </c>
      <c r="C1671">
        <f>Движение!$C$260</f>
        <v>0</v>
      </c>
      <c r="D1671" t="s">
        <v>54</v>
      </c>
      <c r="E1671">
        <f>Движение!$P$260</f>
        <v>13</v>
      </c>
      <c r="F1671">
        <f>N(Движение!$Q$260)</f>
        <v>0</v>
      </c>
      <c r="G1671">
        <f>N(Движение!$R$260)</f>
        <v>0</v>
      </c>
      <c r="H1671">
        <f>Движение!$S$260</f>
        <v>13</v>
      </c>
      <c r="I1671" t="str">
        <f t="shared" si="26"/>
        <v/>
      </c>
    </row>
    <row r="1672" spans="1:9" x14ac:dyDescent="0.3">
      <c r="A1672">
        <v>1671</v>
      </c>
      <c r="B1672">
        <f>Движение!$A$260</f>
        <v>46479</v>
      </c>
      <c r="C1672">
        <f>Движение!$C$260</f>
        <v>0</v>
      </c>
      <c r="D1672" t="s">
        <v>56</v>
      </c>
      <c r="E1672">
        <f>Движение!$T$260</f>
        <v>18</v>
      </c>
      <c r="F1672">
        <f>N(Движение!$U$260)</f>
        <v>0</v>
      </c>
      <c r="G1672">
        <f>N(Движение!$V$260)</f>
        <v>0</v>
      </c>
      <c r="H1672">
        <f>Движение!$W$260</f>
        <v>18</v>
      </c>
      <c r="I1672" t="str">
        <f t="shared" si="26"/>
        <v/>
      </c>
    </row>
    <row r="1673" spans="1:9" x14ac:dyDescent="0.3">
      <c r="A1673">
        <v>1672</v>
      </c>
      <c r="B1673">
        <f>Движение!$A$260</f>
        <v>46479</v>
      </c>
      <c r="C1673">
        <f>Движение!$C$260</f>
        <v>0</v>
      </c>
      <c r="D1673" t="s">
        <v>57</v>
      </c>
      <c r="E1673">
        <f>Движение!$X$260</f>
        <v>21</v>
      </c>
      <c r="F1673">
        <f>N(Движение!$Y$260)</f>
        <v>0</v>
      </c>
      <c r="G1673">
        <f>N(Движение!$Z$260)</f>
        <v>0</v>
      </c>
      <c r="H1673">
        <f>Движение!$AA$260</f>
        <v>21</v>
      </c>
      <c r="I1673" t="str">
        <f t="shared" si="26"/>
        <v/>
      </c>
    </row>
    <row r="1674" spans="1:9" x14ac:dyDescent="0.3">
      <c r="A1674">
        <v>1673</v>
      </c>
      <c r="B1674">
        <f>Движение!$A$260</f>
        <v>46479</v>
      </c>
      <c r="C1674">
        <f>Движение!$C$260</f>
        <v>0</v>
      </c>
      <c r="D1674" t="s">
        <v>59</v>
      </c>
      <c r="E1674">
        <f>Движение!$AB$260</f>
        <v>15</v>
      </c>
      <c r="F1674">
        <f>N(Движение!$AC$260)</f>
        <v>0</v>
      </c>
      <c r="G1674">
        <f>N(Движение!$AD$260)</f>
        <v>0</v>
      </c>
      <c r="H1674">
        <f>Движение!$AE$260</f>
        <v>15</v>
      </c>
      <c r="I1674" t="str">
        <f t="shared" si="26"/>
        <v/>
      </c>
    </row>
    <row r="1675" spans="1:9" x14ac:dyDescent="0.3">
      <c r="A1675">
        <v>1674</v>
      </c>
      <c r="B1675">
        <f>Движение!$A$261</f>
        <v>46480</v>
      </c>
      <c r="C1675">
        <f>Движение!$C$261</f>
        <v>0</v>
      </c>
      <c r="D1675" t="s">
        <v>45</v>
      </c>
      <c r="E1675">
        <f>Движение!$D$261</f>
        <v>26</v>
      </c>
      <c r="F1675">
        <f>N(Движение!$E$261)</f>
        <v>0</v>
      </c>
      <c r="G1675">
        <f>N(Движение!$F$261)</f>
        <v>0</v>
      </c>
      <c r="H1675">
        <f>Движение!$G$261</f>
        <v>26</v>
      </c>
      <c r="I1675" t="str">
        <f t="shared" si="26"/>
        <v/>
      </c>
    </row>
    <row r="1676" spans="1:9" x14ac:dyDescent="0.3">
      <c r="A1676">
        <v>1675</v>
      </c>
      <c r="B1676">
        <f>Движение!$A$261</f>
        <v>46480</v>
      </c>
      <c r="C1676">
        <f>Движение!$C$261</f>
        <v>0</v>
      </c>
      <c r="D1676" t="s">
        <v>49</v>
      </c>
      <c r="E1676">
        <f>Движение!$H$261</f>
        <v>20</v>
      </c>
      <c r="F1676">
        <f>N(Движение!$I$261)</f>
        <v>0</v>
      </c>
      <c r="G1676">
        <f>N(Движение!$J$261)</f>
        <v>0</v>
      </c>
      <c r="H1676">
        <f>Движение!$K$261</f>
        <v>20</v>
      </c>
      <c r="I1676" t="str">
        <f t="shared" si="26"/>
        <v/>
      </c>
    </row>
    <row r="1677" spans="1:9" x14ac:dyDescent="0.3">
      <c r="A1677">
        <v>1676</v>
      </c>
      <c r="B1677">
        <f>Движение!$A$261</f>
        <v>46480</v>
      </c>
      <c r="C1677">
        <f>Движение!$C$261</f>
        <v>0</v>
      </c>
      <c r="D1677" t="s">
        <v>51</v>
      </c>
      <c r="E1677">
        <f>Движение!$L$261</f>
        <v>48</v>
      </c>
      <c r="F1677">
        <f>N(Движение!$M$261)</f>
        <v>0</v>
      </c>
      <c r="G1677">
        <f>N(Движение!$N$261)</f>
        <v>0</v>
      </c>
      <c r="H1677">
        <f>Движение!$O$261</f>
        <v>48</v>
      </c>
      <c r="I1677" t="str">
        <f t="shared" si="26"/>
        <v/>
      </c>
    </row>
    <row r="1678" spans="1:9" x14ac:dyDescent="0.3">
      <c r="A1678">
        <v>1677</v>
      </c>
      <c r="B1678">
        <f>Движение!$A$261</f>
        <v>46480</v>
      </c>
      <c r="C1678">
        <f>Движение!$C$261</f>
        <v>0</v>
      </c>
      <c r="D1678" t="s">
        <v>54</v>
      </c>
      <c r="E1678">
        <f>Движение!$P$261</f>
        <v>13</v>
      </c>
      <c r="F1678">
        <f>N(Движение!$Q$261)</f>
        <v>0</v>
      </c>
      <c r="G1678">
        <f>N(Движение!$R$261)</f>
        <v>0</v>
      </c>
      <c r="H1678">
        <f>Движение!$S$261</f>
        <v>13</v>
      </c>
      <c r="I1678" t="str">
        <f t="shared" si="26"/>
        <v/>
      </c>
    </row>
    <row r="1679" spans="1:9" x14ac:dyDescent="0.3">
      <c r="A1679">
        <v>1678</v>
      </c>
      <c r="B1679">
        <f>Движение!$A$261</f>
        <v>46480</v>
      </c>
      <c r="C1679">
        <f>Движение!$C$261</f>
        <v>0</v>
      </c>
      <c r="D1679" t="s">
        <v>56</v>
      </c>
      <c r="E1679">
        <f>Движение!$T$261</f>
        <v>18</v>
      </c>
      <c r="F1679">
        <f>N(Движение!$U$261)</f>
        <v>0</v>
      </c>
      <c r="G1679">
        <f>N(Движение!$V$261)</f>
        <v>0</v>
      </c>
      <c r="H1679">
        <f>Движение!$W$261</f>
        <v>18</v>
      </c>
      <c r="I1679" t="str">
        <f t="shared" si="26"/>
        <v/>
      </c>
    </row>
    <row r="1680" spans="1:9" x14ac:dyDescent="0.3">
      <c r="A1680">
        <v>1679</v>
      </c>
      <c r="B1680">
        <f>Движение!$A$261</f>
        <v>46480</v>
      </c>
      <c r="C1680">
        <f>Движение!$C$261</f>
        <v>0</v>
      </c>
      <c r="D1680" t="s">
        <v>57</v>
      </c>
      <c r="E1680">
        <f>Движение!$X$261</f>
        <v>21</v>
      </c>
      <c r="F1680">
        <f>N(Движение!$Y$261)</f>
        <v>0</v>
      </c>
      <c r="G1680">
        <f>N(Движение!$Z$261)</f>
        <v>0</v>
      </c>
      <c r="H1680">
        <f>Движение!$AA$261</f>
        <v>21</v>
      </c>
      <c r="I1680" t="str">
        <f t="shared" si="26"/>
        <v/>
      </c>
    </row>
    <row r="1681" spans="1:9" x14ac:dyDescent="0.3">
      <c r="A1681">
        <v>1680</v>
      </c>
      <c r="B1681">
        <f>Движение!$A$261</f>
        <v>46480</v>
      </c>
      <c r="C1681">
        <f>Движение!$C$261</f>
        <v>0</v>
      </c>
      <c r="D1681" t="s">
        <v>59</v>
      </c>
      <c r="E1681">
        <f>Движение!$AB$261</f>
        <v>15</v>
      </c>
      <c r="F1681">
        <f>N(Движение!$AC$261)</f>
        <v>0</v>
      </c>
      <c r="G1681">
        <f>N(Движение!$AD$261)</f>
        <v>0</v>
      </c>
      <c r="H1681">
        <f>Движение!$AE$261</f>
        <v>15</v>
      </c>
      <c r="I1681" t="str">
        <f t="shared" si="26"/>
        <v/>
      </c>
    </row>
    <row r="1682" spans="1:9" x14ac:dyDescent="0.3">
      <c r="A1682">
        <v>1681</v>
      </c>
      <c r="B1682">
        <f>Движение!$A$262</f>
        <v>46481</v>
      </c>
      <c r="C1682">
        <f>Движение!$C$262</f>
        <v>0</v>
      </c>
      <c r="D1682" t="s">
        <v>45</v>
      </c>
      <c r="E1682">
        <f>Движение!$D$262</f>
        <v>26</v>
      </c>
      <c r="F1682">
        <f>N(Движение!$E$262)</f>
        <v>0</v>
      </c>
      <c r="G1682">
        <f>N(Движение!$F$262)</f>
        <v>0</v>
      </c>
      <c r="H1682">
        <f>Движение!$G$262</f>
        <v>26</v>
      </c>
      <c r="I1682" t="str">
        <f t="shared" si="26"/>
        <v/>
      </c>
    </row>
    <row r="1683" spans="1:9" x14ac:dyDescent="0.3">
      <c r="A1683">
        <v>1682</v>
      </c>
      <c r="B1683">
        <f>Движение!$A$262</f>
        <v>46481</v>
      </c>
      <c r="C1683">
        <f>Движение!$C$262</f>
        <v>0</v>
      </c>
      <c r="D1683" t="s">
        <v>49</v>
      </c>
      <c r="E1683">
        <f>Движение!$H$262</f>
        <v>20</v>
      </c>
      <c r="F1683">
        <f>N(Движение!$I$262)</f>
        <v>0</v>
      </c>
      <c r="G1683">
        <f>N(Движение!$J$262)</f>
        <v>0</v>
      </c>
      <c r="H1683">
        <f>Движение!$K$262</f>
        <v>20</v>
      </c>
      <c r="I1683" t="str">
        <f t="shared" si="26"/>
        <v/>
      </c>
    </row>
    <row r="1684" spans="1:9" x14ac:dyDescent="0.3">
      <c r="A1684">
        <v>1683</v>
      </c>
      <c r="B1684">
        <f>Движение!$A$262</f>
        <v>46481</v>
      </c>
      <c r="C1684">
        <f>Движение!$C$262</f>
        <v>0</v>
      </c>
      <c r="D1684" t="s">
        <v>51</v>
      </c>
      <c r="E1684">
        <f>Движение!$L$262</f>
        <v>48</v>
      </c>
      <c r="F1684">
        <f>N(Движение!$M$262)</f>
        <v>0</v>
      </c>
      <c r="G1684">
        <f>N(Движение!$N$262)</f>
        <v>0</v>
      </c>
      <c r="H1684">
        <f>Движение!$O$262</f>
        <v>48</v>
      </c>
      <c r="I1684" t="str">
        <f t="shared" si="26"/>
        <v/>
      </c>
    </row>
    <row r="1685" spans="1:9" x14ac:dyDescent="0.3">
      <c r="A1685">
        <v>1684</v>
      </c>
      <c r="B1685">
        <f>Движение!$A$262</f>
        <v>46481</v>
      </c>
      <c r="C1685">
        <f>Движение!$C$262</f>
        <v>0</v>
      </c>
      <c r="D1685" t="s">
        <v>54</v>
      </c>
      <c r="E1685">
        <f>Движение!$P$262</f>
        <v>13</v>
      </c>
      <c r="F1685">
        <f>N(Движение!$Q$262)</f>
        <v>0</v>
      </c>
      <c r="G1685">
        <f>N(Движение!$R$262)</f>
        <v>0</v>
      </c>
      <c r="H1685">
        <f>Движение!$S$262</f>
        <v>13</v>
      </c>
      <c r="I1685" t="str">
        <f t="shared" si="26"/>
        <v/>
      </c>
    </row>
    <row r="1686" spans="1:9" x14ac:dyDescent="0.3">
      <c r="A1686">
        <v>1685</v>
      </c>
      <c r="B1686">
        <f>Движение!$A$262</f>
        <v>46481</v>
      </c>
      <c r="C1686">
        <f>Движение!$C$262</f>
        <v>0</v>
      </c>
      <c r="D1686" t="s">
        <v>56</v>
      </c>
      <c r="E1686">
        <f>Движение!$T$262</f>
        <v>18</v>
      </c>
      <c r="F1686">
        <f>N(Движение!$U$262)</f>
        <v>0</v>
      </c>
      <c r="G1686">
        <f>N(Движение!$V$262)</f>
        <v>0</v>
      </c>
      <c r="H1686">
        <f>Движение!$W$262</f>
        <v>18</v>
      </c>
      <c r="I1686" t="str">
        <f t="shared" si="26"/>
        <v/>
      </c>
    </row>
    <row r="1687" spans="1:9" x14ac:dyDescent="0.3">
      <c r="A1687">
        <v>1686</v>
      </c>
      <c r="B1687">
        <f>Движение!$A$262</f>
        <v>46481</v>
      </c>
      <c r="C1687">
        <f>Движение!$C$262</f>
        <v>0</v>
      </c>
      <c r="D1687" t="s">
        <v>57</v>
      </c>
      <c r="E1687">
        <f>Движение!$X$262</f>
        <v>21</v>
      </c>
      <c r="F1687">
        <f>N(Движение!$Y$262)</f>
        <v>0</v>
      </c>
      <c r="G1687">
        <f>N(Движение!$Z$262)</f>
        <v>0</v>
      </c>
      <c r="H1687">
        <f>Движение!$AA$262</f>
        <v>21</v>
      </c>
      <c r="I1687" t="str">
        <f t="shared" si="26"/>
        <v/>
      </c>
    </row>
    <row r="1688" spans="1:9" x14ac:dyDescent="0.3">
      <c r="A1688">
        <v>1687</v>
      </c>
      <c r="B1688">
        <f>Движение!$A$262</f>
        <v>46481</v>
      </c>
      <c r="C1688">
        <f>Движение!$C$262</f>
        <v>0</v>
      </c>
      <c r="D1688" t="s">
        <v>59</v>
      </c>
      <c r="E1688">
        <f>Движение!$AB$262</f>
        <v>15</v>
      </c>
      <c r="F1688">
        <f>N(Движение!$AC$262)</f>
        <v>0</v>
      </c>
      <c r="G1688">
        <f>N(Движение!$AD$262)</f>
        <v>0</v>
      </c>
      <c r="H1688">
        <f>Движение!$AE$262</f>
        <v>15</v>
      </c>
      <c r="I1688" t="str">
        <f t="shared" si="26"/>
        <v/>
      </c>
    </row>
    <row r="1689" spans="1:9" x14ac:dyDescent="0.3">
      <c r="A1689">
        <v>1688</v>
      </c>
      <c r="B1689">
        <f>Движение!$A$263</f>
        <v>46482</v>
      </c>
      <c r="C1689">
        <f>Движение!$C$263</f>
        <v>0</v>
      </c>
      <c r="D1689" t="s">
        <v>45</v>
      </c>
      <c r="E1689">
        <f>Движение!$D$263</f>
        <v>26</v>
      </c>
      <c r="F1689">
        <f>N(Движение!$E$263)</f>
        <v>0</v>
      </c>
      <c r="G1689">
        <f>N(Движение!$F$263)</f>
        <v>0</v>
      </c>
      <c r="H1689">
        <f>Движение!$G$263</f>
        <v>26</v>
      </c>
      <c r="I1689" t="str">
        <f t="shared" si="26"/>
        <v/>
      </c>
    </row>
    <row r="1690" spans="1:9" x14ac:dyDescent="0.3">
      <c r="A1690">
        <v>1689</v>
      </c>
      <c r="B1690">
        <f>Движение!$A$263</f>
        <v>46482</v>
      </c>
      <c r="C1690">
        <f>Движение!$C$263</f>
        <v>0</v>
      </c>
      <c r="D1690" t="s">
        <v>49</v>
      </c>
      <c r="E1690">
        <f>Движение!$H$263</f>
        <v>20</v>
      </c>
      <c r="F1690">
        <f>N(Движение!$I$263)</f>
        <v>0</v>
      </c>
      <c r="G1690">
        <f>N(Движение!$J$263)</f>
        <v>0</v>
      </c>
      <c r="H1690">
        <f>Движение!$K$263</f>
        <v>20</v>
      </c>
      <c r="I1690" t="str">
        <f t="shared" si="26"/>
        <v/>
      </c>
    </row>
    <row r="1691" spans="1:9" x14ac:dyDescent="0.3">
      <c r="A1691">
        <v>1690</v>
      </c>
      <c r="B1691">
        <f>Движение!$A$263</f>
        <v>46482</v>
      </c>
      <c r="C1691">
        <f>Движение!$C$263</f>
        <v>0</v>
      </c>
      <c r="D1691" t="s">
        <v>51</v>
      </c>
      <c r="E1691">
        <f>Движение!$L$263</f>
        <v>48</v>
      </c>
      <c r="F1691">
        <f>N(Движение!$M$263)</f>
        <v>0</v>
      </c>
      <c r="G1691">
        <f>N(Движение!$N$263)</f>
        <v>0</v>
      </c>
      <c r="H1691">
        <f>Движение!$O$263</f>
        <v>48</v>
      </c>
      <c r="I1691" t="str">
        <f t="shared" si="26"/>
        <v/>
      </c>
    </row>
    <row r="1692" spans="1:9" x14ac:dyDescent="0.3">
      <c r="A1692">
        <v>1691</v>
      </c>
      <c r="B1692">
        <f>Движение!$A$263</f>
        <v>46482</v>
      </c>
      <c r="C1692">
        <f>Движение!$C$263</f>
        <v>0</v>
      </c>
      <c r="D1692" t="s">
        <v>54</v>
      </c>
      <c r="E1692">
        <f>Движение!$P$263</f>
        <v>13</v>
      </c>
      <c r="F1692">
        <f>N(Движение!$Q$263)</f>
        <v>0</v>
      </c>
      <c r="G1692">
        <f>N(Движение!$R$263)</f>
        <v>0</v>
      </c>
      <c r="H1692">
        <f>Движение!$S$263</f>
        <v>13</v>
      </c>
      <c r="I1692" t="str">
        <f t="shared" si="26"/>
        <v/>
      </c>
    </row>
    <row r="1693" spans="1:9" x14ac:dyDescent="0.3">
      <c r="A1693">
        <v>1692</v>
      </c>
      <c r="B1693">
        <f>Движение!$A$263</f>
        <v>46482</v>
      </c>
      <c r="C1693">
        <f>Движение!$C$263</f>
        <v>0</v>
      </c>
      <c r="D1693" t="s">
        <v>56</v>
      </c>
      <c r="E1693">
        <f>Движение!$T$263</f>
        <v>18</v>
      </c>
      <c r="F1693">
        <f>N(Движение!$U$263)</f>
        <v>0</v>
      </c>
      <c r="G1693">
        <f>N(Движение!$V$263)</f>
        <v>0</v>
      </c>
      <c r="H1693">
        <f>Движение!$W$263</f>
        <v>18</v>
      </c>
      <c r="I1693" t="str">
        <f t="shared" si="26"/>
        <v/>
      </c>
    </row>
    <row r="1694" spans="1:9" x14ac:dyDescent="0.3">
      <c r="A1694">
        <v>1693</v>
      </c>
      <c r="B1694">
        <f>Движение!$A$263</f>
        <v>46482</v>
      </c>
      <c r="C1694">
        <f>Движение!$C$263</f>
        <v>0</v>
      </c>
      <c r="D1694" t="s">
        <v>57</v>
      </c>
      <c r="E1694">
        <f>Движение!$X$263</f>
        <v>21</v>
      </c>
      <c r="F1694">
        <f>N(Движение!$Y$263)</f>
        <v>0</v>
      </c>
      <c r="G1694">
        <f>N(Движение!$Z$263)</f>
        <v>0</v>
      </c>
      <c r="H1694">
        <f>Движение!$AA$263</f>
        <v>21</v>
      </c>
      <c r="I1694" t="str">
        <f t="shared" si="26"/>
        <v/>
      </c>
    </row>
    <row r="1695" spans="1:9" x14ac:dyDescent="0.3">
      <c r="A1695">
        <v>1694</v>
      </c>
      <c r="B1695">
        <f>Движение!$A$263</f>
        <v>46482</v>
      </c>
      <c r="C1695">
        <f>Движение!$C$263</f>
        <v>0</v>
      </c>
      <c r="D1695" t="s">
        <v>59</v>
      </c>
      <c r="E1695">
        <f>Движение!$AB$263</f>
        <v>15</v>
      </c>
      <c r="F1695">
        <f>N(Движение!$AC$263)</f>
        <v>0</v>
      </c>
      <c r="G1695">
        <f>N(Движение!$AD$263)</f>
        <v>0</v>
      </c>
      <c r="H1695">
        <f>Движение!$AE$263</f>
        <v>15</v>
      </c>
      <c r="I1695" t="str">
        <f t="shared" si="26"/>
        <v/>
      </c>
    </row>
    <row r="1696" spans="1:9" x14ac:dyDescent="0.3">
      <c r="A1696">
        <v>1695</v>
      </c>
      <c r="B1696">
        <f>Движение!$A$264</f>
        <v>46483</v>
      </c>
      <c r="C1696">
        <f>Движение!$C$264</f>
        <v>0</v>
      </c>
      <c r="D1696" t="s">
        <v>45</v>
      </c>
      <c r="E1696">
        <f>Движение!$D$264</f>
        <v>26</v>
      </c>
      <c r="F1696">
        <f>N(Движение!$E$264)</f>
        <v>0</v>
      </c>
      <c r="G1696">
        <f>N(Движение!$F$264)</f>
        <v>0</v>
      </c>
      <c r="H1696">
        <f>Движение!$G$264</f>
        <v>26</v>
      </c>
      <c r="I1696" t="str">
        <f t="shared" si="26"/>
        <v/>
      </c>
    </row>
    <row r="1697" spans="1:9" x14ac:dyDescent="0.3">
      <c r="A1697">
        <v>1696</v>
      </c>
      <c r="B1697">
        <f>Движение!$A$264</f>
        <v>46483</v>
      </c>
      <c r="C1697">
        <f>Движение!$C$264</f>
        <v>0</v>
      </c>
      <c r="D1697" t="s">
        <v>49</v>
      </c>
      <c r="E1697">
        <f>Движение!$H$264</f>
        <v>20</v>
      </c>
      <c r="F1697">
        <f>N(Движение!$I$264)</f>
        <v>0</v>
      </c>
      <c r="G1697">
        <f>N(Движение!$J$264)</f>
        <v>0</v>
      </c>
      <c r="H1697">
        <f>Движение!$K$264</f>
        <v>20</v>
      </c>
      <c r="I1697" t="str">
        <f t="shared" si="26"/>
        <v/>
      </c>
    </row>
    <row r="1698" spans="1:9" x14ac:dyDescent="0.3">
      <c r="A1698">
        <v>1697</v>
      </c>
      <c r="B1698">
        <f>Движение!$A$264</f>
        <v>46483</v>
      </c>
      <c r="C1698">
        <f>Движение!$C$264</f>
        <v>0</v>
      </c>
      <c r="D1698" t="s">
        <v>51</v>
      </c>
      <c r="E1698">
        <f>Движение!$L$264</f>
        <v>48</v>
      </c>
      <c r="F1698">
        <f>N(Движение!$M$264)</f>
        <v>0</v>
      </c>
      <c r="G1698">
        <f>N(Движение!$N$264)</f>
        <v>0</v>
      </c>
      <c r="H1698">
        <f>Движение!$O$264</f>
        <v>48</v>
      </c>
      <c r="I1698" t="str">
        <f t="shared" si="26"/>
        <v/>
      </c>
    </row>
    <row r="1699" spans="1:9" x14ac:dyDescent="0.3">
      <c r="A1699">
        <v>1698</v>
      </c>
      <c r="B1699">
        <f>Движение!$A$264</f>
        <v>46483</v>
      </c>
      <c r="C1699">
        <f>Движение!$C$264</f>
        <v>0</v>
      </c>
      <c r="D1699" t="s">
        <v>54</v>
      </c>
      <c r="E1699">
        <f>Движение!$P$264</f>
        <v>13</v>
      </c>
      <c r="F1699">
        <f>N(Движение!$Q$264)</f>
        <v>0</v>
      </c>
      <c r="G1699">
        <f>N(Движение!$R$264)</f>
        <v>0</v>
      </c>
      <c r="H1699">
        <f>Движение!$S$264</f>
        <v>13</v>
      </c>
      <c r="I1699" t="str">
        <f t="shared" si="26"/>
        <v/>
      </c>
    </row>
    <row r="1700" spans="1:9" x14ac:dyDescent="0.3">
      <c r="A1700">
        <v>1699</v>
      </c>
      <c r="B1700">
        <f>Движение!$A$264</f>
        <v>46483</v>
      </c>
      <c r="C1700">
        <f>Движение!$C$264</f>
        <v>0</v>
      </c>
      <c r="D1700" t="s">
        <v>56</v>
      </c>
      <c r="E1700">
        <f>Движение!$T$264</f>
        <v>18</v>
      </c>
      <c r="F1700">
        <f>N(Движение!$U$264)</f>
        <v>0</v>
      </c>
      <c r="G1700">
        <f>N(Движение!$V$264)</f>
        <v>0</v>
      </c>
      <c r="H1700">
        <f>Движение!$W$264</f>
        <v>18</v>
      </c>
      <c r="I1700" t="str">
        <f t="shared" si="26"/>
        <v/>
      </c>
    </row>
    <row r="1701" spans="1:9" x14ac:dyDescent="0.3">
      <c r="A1701">
        <v>1700</v>
      </c>
      <c r="B1701">
        <f>Движение!$A$264</f>
        <v>46483</v>
      </c>
      <c r="C1701">
        <f>Движение!$C$264</f>
        <v>0</v>
      </c>
      <c r="D1701" t="s">
        <v>57</v>
      </c>
      <c r="E1701">
        <f>Движение!$X$264</f>
        <v>21</v>
      </c>
      <c r="F1701">
        <f>N(Движение!$Y$264)</f>
        <v>0</v>
      </c>
      <c r="G1701">
        <f>N(Движение!$Z$264)</f>
        <v>0</v>
      </c>
      <c r="H1701">
        <f>Движение!$AA$264</f>
        <v>21</v>
      </c>
      <c r="I1701" t="str">
        <f t="shared" si="26"/>
        <v/>
      </c>
    </row>
    <row r="1702" spans="1:9" x14ac:dyDescent="0.3">
      <c r="A1702">
        <v>1701</v>
      </c>
      <c r="B1702">
        <f>Движение!$A$264</f>
        <v>46483</v>
      </c>
      <c r="C1702">
        <f>Движение!$C$264</f>
        <v>0</v>
      </c>
      <c r="D1702" t="s">
        <v>59</v>
      </c>
      <c r="E1702">
        <f>Движение!$AB$264</f>
        <v>15</v>
      </c>
      <c r="F1702">
        <f>N(Движение!$AC$264)</f>
        <v>0</v>
      </c>
      <c r="G1702">
        <f>N(Движение!$AD$264)</f>
        <v>0</v>
      </c>
      <c r="H1702">
        <f>Движение!$AE$264</f>
        <v>15</v>
      </c>
      <c r="I1702" t="str">
        <f t="shared" si="26"/>
        <v/>
      </c>
    </row>
    <row r="1703" spans="1:9" x14ac:dyDescent="0.3">
      <c r="A1703">
        <v>1702</v>
      </c>
      <c r="B1703">
        <f>Движение!$A$265</f>
        <v>46484</v>
      </c>
      <c r="C1703">
        <f>Движение!$C$265</f>
        <v>0</v>
      </c>
      <c r="D1703" t="s">
        <v>45</v>
      </c>
      <c r="E1703">
        <f>Движение!$D$265</f>
        <v>26</v>
      </c>
      <c r="F1703">
        <f>N(Движение!$E$265)</f>
        <v>0</v>
      </c>
      <c r="G1703">
        <f>N(Движение!$F$265)</f>
        <v>0</v>
      </c>
      <c r="H1703">
        <f>Движение!$G$265</f>
        <v>26</v>
      </c>
      <c r="I1703" t="str">
        <f t="shared" si="26"/>
        <v/>
      </c>
    </row>
    <row r="1704" spans="1:9" x14ac:dyDescent="0.3">
      <c r="A1704">
        <v>1703</v>
      </c>
      <c r="B1704">
        <f>Движение!$A$265</f>
        <v>46484</v>
      </c>
      <c r="C1704">
        <f>Движение!$C$265</f>
        <v>0</v>
      </c>
      <c r="D1704" t="s">
        <v>49</v>
      </c>
      <c r="E1704">
        <f>Движение!$H$265</f>
        <v>20</v>
      </c>
      <c r="F1704">
        <f>N(Движение!$I$265)</f>
        <v>0</v>
      </c>
      <c r="G1704">
        <f>N(Движение!$J$265)</f>
        <v>0</v>
      </c>
      <c r="H1704">
        <f>Движение!$K$265</f>
        <v>20</v>
      </c>
      <c r="I1704" t="str">
        <f t="shared" si="26"/>
        <v/>
      </c>
    </row>
    <row r="1705" spans="1:9" x14ac:dyDescent="0.3">
      <c r="A1705">
        <v>1704</v>
      </c>
      <c r="B1705">
        <f>Движение!$A$265</f>
        <v>46484</v>
      </c>
      <c r="C1705">
        <f>Движение!$C$265</f>
        <v>0</v>
      </c>
      <c r="D1705" t="s">
        <v>51</v>
      </c>
      <c r="E1705">
        <f>Движение!$L$265</f>
        <v>48</v>
      </c>
      <c r="F1705">
        <f>N(Движение!$M$265)</f>
        <v>0</v>
      </c>
      <c r="G1705">
        <f>N(Движение!$N$265)</f>
        <v>0</v>
      </c>
      <c r="H1705">
        <f>Движение!$O$265</f>
        <v>48</v>
      </c>
      <c r="I1705" t="str">
        <f t="shared" si="26"/>
        <v/>
      </c>
    </row>
    <row r="1706" spans="1:9" x14ac:dyDescent="0.3">
      <c r="A1706">
        <v>1705</v>
      </c>
      <c r="B1706">
        <f>Движение!$A$265</f>
        <v>46484</v>
      </c>
      <c r="C1706">
        <f>Движение!$C$265</f>
        <v>0</v>
      </c>
      <c r="D1706" t="s">
        <v>54</v>
      </c>
      <c r="E1706">
        <f>Движение!$P$265</f>
        <v>13</v>
      </c>
      <c r="F1706">
        <f>N(Движение!$Q$265)</f>
        <v>0</v>
      </c>
      <c r="G1706">
        <f>N(Движение!$R$265)</f>
        <v>0</v>
      </c>
      <c r="H1706">
        <f>Движение!$S$265</f>
        <v>13</v>
      </c>
      <c r="I1706" t="str">
        <f t="shared" si="26"/>
        <v/>
      </c>
    </row>
    <row r="1707" spans="1:9" x14ac:dyDescent="0.3">
      <c r="A1707">
        <v>1706</v>
      </c>
      <c r="B1707">
        <f>Движение!$A$265</f>
        <v>46484</v>
      </c>
      <c r="C1707">
        <f>Движение!$C$265</f>
        <v>0</v>
      </c>
      <c r="D1707" t="s">
        <v>56</v>
      </c>
      <c r="E1707">
        <f>Движение!$T$265</f>
        <v>18</v>
      </c>
      <c r="F1707">
        <f>N(Движение!$U$265)</f>
        <v>0</v>
      </c>
      <c r="G1707">
        <f>N(Движение!$V$265)</f>
        <v>0</v>
      </c>
      <c r="H1707">
        <f>Движение!$W$265</f>
        <v>18</v>
      </c>
      <c r="I1707" t="str">
        <f t="shared" si="26"/>
        <v/>
      </c>
    </row>
    <row r="1708" spans="1:9" x14ac:dyDescent="0.3">
      <c r="A1708">
        <v>1707</v>
      </c>
      <c r="B1708">
        <f>Движение!$A$265</f>
        <v>46484</v>
      </c>
      <c r="C1708">
        <f>Движение!$C$265</f>
        <v>0</v>
      </c>
      <c r="D1708" t="s">
        <v>57</v>
      </c>
      <c r="E1708">
        <f>Движение!$X$265</f>
        <v>21</v>
      </c>
      <c r="F1708">
        <f>N(Движение!$Y$265)</f>
        <v>0</v>
      </c>
      <c r="G1708">
        <f>N(Движение!$Z$265)</f>
        <v>0</v>
      </c>
      <c r="H1708">
        <f>Движение!$AA$265</f>
        <v>21</v>
      </c>
      <c r="I1708" t="str">
        <f t="shared" si="26"/>
        <v/>
      </c>
    </row>
    <row r="1709" spans="1:9" x14ac:dyDescent="0.3">
      <c r="A1709">
        <v>1708</v>
      </c>
      <c r="B1709">
        <f>Движение!$A$265</f>
        <v>46484</v>
      </c>
      <c r="C1709">
        <f>Движение!$C$265</f>
        <v>0</v>
      </c>
      <c r="D1709" t="s">
        <v>59</v>
      </c>
      <c r="E1709">
        <f>Движение!$AB$265</f>
        <v>15</v>
      </c>
      <c r="F1709">
        <f>N(Движение!$AC$265)</f>
        <v>0</v>
      </c>
      <c r="G1709">
        <f>N(Движение!$AD$265)</f>
        <v>0</v>
      </c>
      <c r="H1709">
        <f>Движение!$AE$265</f>
        <v>15</v>
      </c>
      <c r="I1709" t="str">
        <f t="shared" si="26"/>
        <v/>
      </c>
    </row>
    <row r="1710" spans="1:9" x14ac:dyDescent="0.3">
      <c r="A1710">
        <v>1709</v>
      </c>
      <c r="B1710">
        <f>Движение!$A$266</f>
        <v>46485</v>
      </c>
      <c r="C1710">
        <f>Движение!$C$266</f>
        <v>0</v>
      </c>
      <c r="D1710" t="s">
        <v>45</v>
      </c>
      <c r="E1710">
        <f>Движение!$D$266</f>
        <v>26</v>
      </c>
      <c r="F1710">
        <f>N(Движение!$E$266)</f>
        <v>0</v>
      </c>
      <c r="G1710">
        <f>N(Движение!$F$266)</f>
        <v>0</v>
      </c>
      <c r="H1710">
        <f>Движение!$G$266</f>
        <v>26</v>
      </c>
      <c r="I1710" t="str">
        <f t="shared" si="26"/>
        <v/>
      </c>
    </row>
    <row r="1711" spans="1:9" x14ac:dyDescent="0.3">
      <c r="A1711">
        <v>1710</v>
      </c>
      <c r="B1711">
        <f>Движение!$A$266</f>
        <v>46485</v>
      </c>
      <c r="C1711">
        <f>Движение!$C$266</f>
        <v>0</v>
      </c>
      <c r="D1711" t="s">
        <v>49</v>
      </c>
      <c r="E1711">
        <f>Движение!$H$266</f>
        <v>20</v>
      </c>
      <c r="F1711">
        <f>N(Движение!$I$266)</f>
        <v>0</v>
      </c>
      <c r="G1711">
        <f>N(Движение!$J$266)</f>
        <v>0</v>
      </c>
      <c r="H1711">
        <f>Движение!$K$266</f>
        <v>20</v>
      </c>
      <c r="I1711" t="str">
        <f t="shared" si="26"/>
        <v/>
      </c>
    </row>
    <row r="1712" spans="1:9" x14ac:dyDescent="0.3">
      <c r="A1712">
        <v>1711</v>
      </c>
      <c r="B1712">
        <f>Движение!$A$266</f>
        <v>46485</v>
      </c>
      <c r="C1712">
        <f>Движение!$C$266</f>
        <v>0</v>
      </c>
      <c r="D1712" t="s">
        <v>51</v>
      </c>
      <c r="E1712">
        <f>Движение!$L$266</f>
        <v>48</v>
      </c>
      <c r="F1712">
        <f>N(Движение!$M$266)</f>
        <v>0</v>
      </c>
      <c r="G1712">
        <f>N(Движение!$N$266)</f>
        <v>0</v>
      </c>
      <c r="H1712">
        <f>Движение!$O$266</f>
        <v>48</v>
      </c>
      <c r="I1712" t="str">
        <f t="shared" si="26"/>
        <v/>
      </c>
    </row>
    <row r="1713" spans="1:9" x14ac:dyDescent="0.3">
      <c r="A1713">
        <v>1712</v>
      </c>
      <c r="B1713">
        <f>Движение!$A$266</f>
        <v>46485</v>
      </c>
      <c r="C1713">
        <f>Движение!$C$266</f>
        <v>0</v>
      </c>
      <c r="D1713" t="s">
        <v>54</v>
      </c>
      <c r="E1713">
        <f>Движение!$P$266</f>
        <v>13</v>
      </c>
      <c r="F1713">
        <f>N(Движение!$Q$266)</f>
        <v>0</v>
      </c>
      <c r="G1713">
        <f>N(Движение!$R$266)</f>
        <v>0</v>
      </c>
      <c r="H1713">
        <f>Движение!$S$266</f>
        <v>13</v>
      </c>
      <c r="I1713" t="str">
        <f t="shared" si="26"/>
        <v/>
      </c>
    </row>
    <row r="1714" spans="1:9" x14ac:dyDescent="0.3">
      <c r="A1714">
        <v>1713</v>
      </c>
      <c r="B1714">
        <f>Движение!$A$266</f>
        <v>46485</v>
      </c>
      <c r="C1714">
        <f>Движение!$C$266</f>
        <v>0</v>
      </c>
      <c r="D1714" t="s">
        <v>56</v>
      </c>
      <c r="E1714">
        <f>Движение!$T$266</f>
        <v>18</v>
      </c>
      <c r="F1714">
        <f>N(Движение!$U$266)</f>
        <v>0</v>
      </c>
      <c r="G1714">
        <f>N(Движение!$V$266)</f>
        <v>0</v>
      </c>
      <c r="H1714">
        <f>Движение!$W$266</f>
        <v>18</v>
      </c>
      <c r="I1714" t="str">
        <f t="shared" si="26"/>
        <v/>
      </c>
    </row>
    <row r="1715" spans="1:9" x14ac:dyDescent="0.3">
      <c r="A1715">
        <v>1714</v>
      </c>
      <c r="B1715">
        <f>Движение!$A$266</f>
        <v>46485</v>
      </c>
      <c r="C1715">
        <f>Движение!$C$266</f>
        <v>0</v>
      </c>
      <c r="D1715" t="s">
        <v>57</v>
      </c>
      <c r="E1715">
        <f>Движение!$X$266</f>
        <v>21</v>
      </c>
      <c r="F1715">
        <f>N(Движение!$Y$266)</f>
        <v>0</v>
      </c>
      <c r="G1715">
        <f>N(Движение!$Z$266)</f>
        <v>0</v>
      </c>
      <c r="H1715">
        <f>Движение!$AA$266</f>
        <v>21</v>
      </c>
      <c r="I1715" t="str">
        <f t="shared" si="26"/>
        <v/>
      </c>
    </row>
    <row r="1716" spans="1:9" x14ac:dyDescent="0.3">
      <c r="A1716">
        <v>1715</v>
      </c>
      <c r="B1716">
        <f>Движение!$A$266</f>
        <v>46485</v>
      </c>
      <c r="C1716">
        <f>Движение!$C$266</f>
        <v>0</v>
      </c>
      <c r="D1716" t="s">
        <v>59</v>
      </c>
      <c r="E1716">
        <f>Движение!$AB$266</f>
        <v>15</v>
      </c>
      <c r="F1716">
        <f>N(Движение!$AC$266)</f>
        <v>0</v>
      </c>
      <c r="G1716">
        <f>N(Движение!$AD$266)</f>
        <v>0</v>
      </c>
      <c r="H1716">
        <f>Движение!$AE$266</f>
        <v>15</v>
      </c>
      <c r="I1716" t="str">
        <f t="shared" si="26"/>
        <v/>
      </c>
    </row>
    <row r="1717" spans="1:9" x14ac:dyDescent="0.3">
      <c r="A1717">
        <v>1716</v>
      </c>
      <c r="B1717">
        <f>Движение!$A$267</f>
        <v>46486</v>
      </c>
      <c r="C1717">
        <f>Движение!$C$267</f>
        <v>0</v>
      </c>
      <c r="D1717" t="s">
        <v>45</v>
      </c>
      <c r="E1717">
        <f>Движение!$D$267</f>
        <v>26</v>
      </c>
      <c r="F1717">
        <f>N(Движение!$E$267)</f>
        <v>0</v>
      </c>
      <c r="G1717">
        <f>N(Движение!$F$267)</f>
        <v>0</v>
      </c>
      <c r="H1717">
        <f>Движение!$G$267</f>
        <v>26</v>
      </c>
      <c r="I1717" t="str">
        <f t="shared" si="26"/>
        <v/>
      </c>
    </row>
    <row r="1718" spans="1:9" x14ac:dyDescent="0.3">
      <c r="A1718">
        <v>1717</v>
      </c>
      <c r="B1718">
        <f>Движение!$A$267</f>
        <v>46486</v>
      </c>
      <c r="C1718">
        <f>Движение!$C$267</f>
        <v>0</v>
      </c>
      <c r="D1718" t="s">
        <v>49</v>
      </c>
      <c r="E1718">
        <f>Движение!$H$267</f>
        <v>20</v>
      </c>
      <c r="F1718">
        <f>N(Движение!$I$267)</f>
        <v>0</v>
      </c>
      <c r="G1718">
        <f>N(Движение!$J$267)</f>
        <v>0</v>
      </c>
      <c r="H1718">
        <f>Движение!$K$267</f>
        <v>20</v>
      </c>
      <c r="I1718" t="str">
        <f t="shared" si="26"/>
        <v/>
      </c>
    </row>
    <row r="1719" spans="1:9" x14ac:dyDescent="0.3">
      <c r="A1719">
        <v>1718</v>
      </c>
      <c r="B1719">
        <f>Движение!$A$267</f>
        <v>46486</v>
      </c>
      <c r="C1719">
        <f>Движение!$C$267</f>
        <v>0</v>
      </c>
      <c r="D1719" t="s">
        <v>51</v>
      </c>
      <c r="E1719">
        <f>Движение!$L$267</f>
        <v>48</v>
      </c>
      <c r="F1719">
        <f>N(Движение!$M$267)</f>
        <v>0</v>
      </c>
      <c r="G1719">
        <f>N(Движение!$N$267)</f>
        <v>0</v>
      </c>
      <c r="H1719">
        <f>Движение!$O$267</f>
        <v>48</v>
      </c>
      <c r="I1719" t="str">
        <f t="shared" si="26"/>
        <v/>
      </c>
    </row>
    <row r="1720" spans="1:9" x14ac:dyDescent="0.3">
      <c r="A1720">
        <v>1719</v>
      </c>
      <c r="B1720">
        <f>Движение!$A$267</f>
        <v>46486</v>
      </c>
      <c r="C1720">
        <f>Движение!$C$267</f>
        <v>0</v>
      </c>
      <c r="D1720" t="s">
        <v>54</v>
      </c>
      <c r="E1720">
        <f>Движение!$P$267</f>
        <v>13</v>
      </c>
      <c r="F1720">
        <f>N(Движение!$Q$267)</f>
        <v>0</v>
      </c>
      <c r="G1720">
        <f>N(Движение!$R$267)</f>
        <v>0</v>
      </c>
      <c r="H1720">
        <f>Движение!$S$267</f>
        <v>13</v>
      </c>
      <c r="I1720" t="str">
        <f t="shared" si="26"/>
        <v/>
      </c>
    </row>
    <row r="1721" spans="1:9" x14ac:dyDescent="0.3">
      <c r="A1721">
        <v>1720</v>
      </c>
      <c r="B1721">
        <f>Движение!$A$267</f>
        <v>46486</v>
      </c>
      <c r="C1721">
        <f>Движение!$C$267</f>
        <v>0</v>
      </c>
      <c r="D1721" t="s">
        <v>56</v>
      </c>
      <c r="E1721">
        <f>Движение!$T$267</f>
        <v>18</v>
      </c>
      <c r="F1721">
        <f>N(Движение!$U$267)</f>
        <v>0</v>
      </c>
      <c r="G1721">
        <f>N(Движение!$V$267)</f>
        <v>0</v>
      </c>
      <c r="H1721">
        <f>Движение!$W$267</f>
        <v>18</v>
      </c>
      <c r="I1721" t="str">
        <f t="shared" si="26"/>
        <v/>
      </c>
    </row>
    <row r="1722" spans="1:9" x14ac:dyDescent="0.3">
      <c r="A1722">
        <v>1721</v>
      </c>
      <c r="B1722">
        <f>Движение!$A$267</f>
        <v>46486</v>
      </c>
      <c r="C1722">
        <f>Движение!$C$267</f>
        <v>0</v>
      </c>
      <c r="D1722" t="s">
        <v>57</v>
      </c>
      <c r="E1722">
        <f>Движение!$X$267</f>
        <v>21</v>
      </c>
      <c r="F1722">
        <f>N(Движение!$Y$267)</f>
        <v>0</v>
      </c>
      <c r="G1722">
        <f>N(Движение!$Z$267)</f>
        <v>0</v>
      </c>
      <c r="H1722">
        <f>Движение!$AA$267</f>
        <v>21</v>
      </c>
      <c r="I1722" t="str">
        <f t="shared" si="26"/>
        <v/>
      </c>
    </row>
    <row r="1723" spans="1:9" x14ac:dyDescent="0.3">
      <c r="A1723">
        <v>1722</v>
      </c>
      <c r="B1723">
        <f>Движение!$A$267</f>
        <v>46486</v>
      </c>
      <c r="C1723">
        <f>Движение!$C$267</f>
        <v>0</v>
      </c>
      <c r="D1723" t="s">
        <v>59</v>
      </c>
      <c r="E1723">
        <f>Движение!$AB$267</f>
        <v>15</v>
      </c>
      <c r="F1723">
        <f>N(Движение!$AC$267)</f>
        <v>0</v>
      </c>
      <c r="G1723">
        <f>N(Движение!$AD$267)</f>
        <v>0</v>
      </c>
      <c r="H1723">
        <f>Движение!$AE$267</f>
        <v>15</v>
      </c>
      <c r="I1723" t="str">
        <f t="shared" si="26"/>
        <v/>
      </c>
    </row>
    <row r="1724" spans="1:9" x14ac:dyDescent="0.3">
      <c r="A1724">
        <v>1723</v>
      </c>
      <c r="B1724">
        <f>Движение!$A$268</f>
        <v>46487</v>
      </c>
      <c r="C1724">
        <f>Движение!$C$268</f>
        <v>0</v>
      </c>
      <c r="D1724" t="s">
        <v>45</v>
      </c>
      <c r="E1724">
        <f>Движение!$D$268</f>
        <v>26</v>
      </c>
      <c r="F1724">
        <f>N(Движение!$E$268)</f>
        <v>0</v>
      </c>
      <c r="G1724">
        <f>N(Движение!$F$268)</f>
        <v>0</v>
      </c>
      <c r="H1724">
        <f>Движение!$G$268</f>
        <v>26</v>
      </c>
      <c r="I1724" t="str">
        <f t="shared" si="26"/>
        <v/>
      </c>
    </row>
    <row r="1725" spans="1:9" x14ac:dyDescent="0.3">
      <c r="A1725">
        <v>1724</v>
      </c>
      <c r="B1725">
        <f>Движение!$A$268</f>
        <v>46487</v>
      </c>
      <c r="C1725">
        <f>Движение!$C$268</f>
        <v>0</v>
      </c>
      <c r="D1725" t="s">
        <v>49</v>
      </c>
      <c r="E1725">
        <f>Движение!$H$268</f>
        <v>20</v>
      </c>
      <c r="F1725">
        <f>N(Движение!$I$268)</f>
        <v>0</v>
      </c>
      <c r="G1725">
        <f>N(Движение!$J$268)</f>
        <v>0</v>
      </c>
      <c r="H1725">
        <f>Движение!$K$268</f>
        <v>20</v>
      </c>
      <c r="I1725" t="str">
        <f t="shared" si="26"/>
        <v/>
      </c>
    </row>
    <row r="1726" spans="1:9" x14ac:dyDescent="0.3">
      <c r="A1726">
        <v>1725</v>
      </c>
      <c r="B1726">
        <f>Движение!$A$268</f>
        <v>46487</v>
      </c>
      <c r="C1726">
        <f>Движение!$C$268</f>
        <v>0</v>
      </c>
      <c r="D1726" t="s">
        <v>51</v>
      </c>
      <c r="E1726">
        <f>Движение!$L$268</f>
        <v>48</v>
      </c>
      <c r="F1726">
        <f>N(Движение!$M$268)</f>
        <v>0</v>
      </c>
      <c r="G1726">
        <f>N(Движение!$N$268)</f>
        <v>0</v>
      </c>
      <c r="H1726">
        <f>Движение!$O$268</f>
        <v>48</v>
      </c>
      <c r="I1726" t="str">
        <f t="shared" si="26"/>
        <v/>
      </c>
    </row>
    <row r="1727" spans="1:9" x14ac:dyDescent="0.3">
      <c r="A1727">
        <v>1726</v>
      </c>
      <c r="B1727">
        <f>Движение!$A$268</f>
        <v>46487</v>
      </c>
      <c r="C1727">
        <f>Движение!$C$268</f>
        <v>0</v>
      </c>
      <c r="D1727" t="s">
        <v>54</v>
      </c>
      <c r="E1727">
        <f>Движение!$P$268</f>
        <v>13</v>
      </c>
      <c r="F1727">
        <f>N(Движение!$Q$268)</f>
        <v>0</v>
      </c>
      <c r="G1727">
        <f>N(Движение!$R$268)</f>
        <v>0</v>
      </c>
      <c r="H1727">
        <f>Движение!$S$268</f>
        <v>13</v>
      </c>
      <c r="I1727" t="str">
        <f t="shared" si="26"/>
        <v/>
      </c>
    </row>
    <row r="1728" spans="1:9" x14ac:dyDescent="0.3">
      <c r="A1728">
        <v>1727</v>
      </c>
      <c r="B1728">
        <f>Движение!$A$268</f>
        <v>46487</v>
      </c>
      <c r="C1728">
        <f>Движение!$C$268</f>
        <v>0</v>
      </c>
      <c r="D1728" t="s">
        <v>56</v>
      </c>
      <c r="E1728">
        <f>Движение!$T$268</f>
        <v>18</v>
      </c>
      <c r="F1728">
        <f>N(Движение!$U$268)</f>
        <v>0</v>
      </c>
      <c r="G1728">
        <f>N(Движение!$V$268)</f>
        <v>0</v>
      </c>
      <c r="H1728">
        <f>Движение!$W$268</f>
        <v>18</v>
      </c>
      <c r="I1728" t="str">
        <f t="shared" si="26"/>
        <v/>
      </c>
    </row>
    <row r="1729" spans="1:9" x14ac:dyDescent="0.3">
      <c r="A1729">
        <v>1728</v>
      </c>
      <c r="B1729">
        <f>Движение!$A$268</f>
        <v>46487</v>
      </c>
      <c r="C1729">
        <f>Движение!$C$268</f>
        <v>0</v>
      </c>
      <c r="D1729" t="s">
        <v>57</v>
      </c>
      <c r="E1729">
        <f>Движение!$X$268</f>
        <v>21</v>
      </c>
      <c r="F1729">
        <f>N(Движение!$Y$268)</f>
        <v>0</v>
      </c>
      <c r="G1729">
        <f>N(Движение!$Z$268)</f>
        <v>0</v>
      </c>
      <c r="H1729">
        <f>Движение!$AA$268</f>
        <v>21</v>
      </c>
      <c r="I1729" t="str">
        <f t="shared" si="26"/>
        <v/>
      </c>
    </row>
    <row r="1730" spans="1:9" x14ac:dyDescent="0.3">
      <c r="A1730">
        <v>1729</v>
      </c>
      <c r="B1730">
        <f>Движение!$A$268</f>
        <v>46487</v>
      </c>
      <c r="C1730">
        <f>Движение!$C$268</f>
        <v>0</v>
      </c>
      <c r="D1730" t="s">
        <v>59</v>
      </c>
      <c r="E1730">
        <f>Движение!$AB$268</f>
        <v>15</v>
      </c>
      <c r="F1730">
        <f>N(Движение!$AC$268)</f>
        <v>0</v>
      </c>
      <c r="G1730">
        <f>N(Движение!$AD$268)</f>
        <v>0</v>
      </c>
      <c r="H1730">
        <f>Движение!$AE$268</f>
        <v>15</v>
      </c>
      <c r="I1730" t="str">
        <f t="shared" ref="I1730:I1793" si="27">IF($F1730&gt;0,TEXT($B1730,"dd.mm")&amp;"_"&amp;$D1730,"")</f>
        <v/>
      </c>
    </row>
    <row r="1731" spans="1:9" x14ac:dyDescent="0.3">
      <c r="A1731">
        <v>1730</v>
      </c>
      <c r="B1731">
        <f>Движение!$A$269</f>
        <v>46488</v>
      </c>
      <c r="C1731">
        <f>Движение!$C$269</f>
        <v>0</v>
      </c>
      <c r="D1731" t="s">
        <v>45</v>
      </c>
      <c r="E1731">
        <f>Движение!$D$269</f>
        <v>26</v>
      </c>
      <c r="F1731">
        <f>N(Движение!$E$269)</f>
        <v>0</v>
      </c>
      <c r="G1731">
        <f>N(Движение!$F$269)</f>
        <v>0</v>
      </c>
      <c r="H1731">
        <f>Движение!$G$269</f>
        <v>26</v>
      </c>
      <c r="I1731" t="str">
        <f t="shared" si="27"/>
        <v/>
      </c>
    </row>
    <row r="1732" spans="1:9" x14ac:dyDescent="0.3">
      <c r="A1732">
        <v>1731</v>
      </c>
      <c r="B1732">
        <f>Движение!$A$269</f>
        <v>46488</v>
      </c>
      <c r="C1732">
        <f>Движение!$C$269</f>
        <v>0</v>
      </c>
      <c r="D1732" t="s">
        <v>49</v>
      </c>
      <c r="E1732">
        <f>Движение!$H$269</f>
        <v>20</v>
      </c>
      <c r="F1732">
        <f>N(Движение!$I$269)</f>
        <v>0</v>
      </c>
      <c r="G1732">
        <f>N(Движение!$J$269)</f>
        <v>0</v>
      </c>
      <c r="H1732">
        <f>Движение!$K$269</f>
        <v>20</v>
      </c>
      <c r="I1732" t="str">
        <f t="shared" si="27"/>
        <v/>
      </c>
    </row>
    <row r="1733" spans="1:9" x14ac:dyDescent="0.3">
      <c r="A1733">
        <v>1732</v>
      </c>
      <c r="B1733">
        <f>Движение!$A$269</f>
        <v>46488</v>
      </c>
      <c r="C1733">
        <f>Движение!$C$269</f>
        <v>0</v>
      </c>
      <c r="D1733" t="s">
        <v>51</v>
      </c>
      <c r="E1733">
        <f>Движение!$L$269</f>
        <v>48</v>
      </c>
      <c r="F1733">
        <f>N(Движение!$M$269)</f>
        <v>0</v>
      </c>
      <c r="G1733">
        <f>N(Движение!$N$269)</f>
        <v>0</v>
      </c>
      <c r="H1733">
        <f>Движение!$O$269</f>
        <v>48</v>
      </c>
      <c r="I1733" t="str">
        <f t="shared" si="27"/>
        <v/>
      </c>
    </row>
    <row r="1734" spans="1:9" x14ac:dyDescent="0.3">
      <c r="A1734">
        <v>1733</v>
      </c>
      <c r="B1734">
        <f>Движение!$A$269</f>
        <v>46488</v>
      </c>
      <c r="C1734">
        <f>Движение!$C$269</f>
        <v>0</v>
      </c>
      <c r="D1734" t="s">
        <v>54</v>
      </c>
      <c r="E1734">
        <f>Движение!$P$269</f>
        <v>13</v>
      </c>
      <c r="F1734">
        <f>N(Движение!$Q$269)</f>
        <v>0</v>
      </c>
      <c r="G1734">
        <f>N(Движение!$R$269)</f>
        <v>0</v>
      </c>
      <c r="H1734">
        <f>Движение!$S$269</f>
        <v>13</v>
      </c>
      <c r="I1734" t="str">
        <f t="shared" si="27"/>
        <v/>
      </c>
    </row>
    <row r="1735" spans="1:9" x14ac:dyDescent="0.3">
      <c r="A1735">
        <v>1734</v>
      </c>
      <c r="B1735">
        <f>Движение!$A$269</f>
        <v>46488</v>
      </c>
      <c r="C1735">
        <f>Движение!$C$269</f>
        <v>0</v>
      </c>
      <c r="D1735" t="s">
        <v>56</v>
      </c>
      <c r="E1735">
        <f>Движение!$T$269</f>
        <v>18</v>
      </c>
      <c r="F1735">
        <f>N(Движение!$U$269)</f>
        <v>0</v>
      </c>
      <c r="G1735">
        <f>N(Движение!$V$269)</f>
        <v>0</v>
      </c>
      <c r="H1735">
        <f>Движение!$W$269</f>
        <v>18</v>
      </c>
      <c r="I1735" t="str">
        <f t="shared" si="27"/>
        <v/>
      </c>
    </row>
    <row r="1736" spans="1:9" x14ac:dyDescent="0.3">
      <c r="A1736">
        <v>1735</v>
      </c>
      <c r="B1736">
        <f>Движение!$A$269</f>
        <v>46488</v>
      </c>
      <c r="C1736">
        <f>Движение!$C$269</f>
        <v>0</v>
      </c>
      <c r="D1736" t="s">
        <v>57</v>
      </c>
      <c r="E1736">
        <f>Движение!$X$269</f>
        <v>21</v>
      </c>
      <c r="F1736">
        <f>N(Движение!$Y$269)</f>
        <v>0</v>
      </c>
      <c r="G1736">
        <f>N(Движение!$Z$269)</f>
        <v>0</v>
      </c>
      <c r="H1736">
        <f>Движение!$AA$269</f>
        <v>21</v>
      </c>
      <c r="I1736" t="str">
        <f t="shared" si="27"/>
        <v/>
      </c>
    </row>
    <row r="1737" spans="1:9" x14ac:dyDescent="0.3">
      <c r="A1737">
        <v>1736</v>
      </c>
      <c r="B1737">
        <f>Движение!$A$269</f>
        <v>46488</v>
      </c>
      <c r="C1737">
        <f>Движение!$C$269</f>
        <v>0</v>
      </c>
      <c r="D1737" t="s">
        <v>59</v>
      </c>
      <c r="E1737">
        <f>Движение!$AB$269</f>
        <v>15</v>
      </c>
      <c r="F1737">
        <f>N(Движение!$AC$269)</f>
        <v>0</v>
      </c>
      <c r="G1737">
        <f>N(Движение!$AD$269)</f>
        <v>0</v>
      </c>
      <c r="H1737">
        <f>Движение!$AE$269</f>
        <v>15</v>
      </c>
      <c r="I1737" t="str">
        <f t="shared" si="27"/>
        <v/>
      </c>
    </row>
    <row r="1738" spans="1:9" x14ac:dyDescent="0.3">
      <c r="A1738">
        <v>1737</v>
      </c>
      <c r="B1738">
        <f>Движение!$A$270</f>
        <v>46489</v>
      </c>
      <c r="C1738">
        <f>Движение!$C$270</f>
        <v>0</v>
      </c>
      <c r="D1738" t="s">
        <v>45</v>
      </c>
      <c r="E1738">
        <f>Движение!$D$270</f>
        <v>26</v>
      </c>
      <c r="F1738">
        <f>N(Движение!$E$270)</f>
        <v>0</v>
      </c>
      <c r="G1738">
        <f>N(Движение!$F$270)</f>
        <v>0</v>
      </c>
      <c r="H1738">
        <f>Движение!$G$270</f>
        <v>26</v>
      </c>
      <c r="I1738" t="str">
        <f t="shared" si="27"/>
        <v/>
      </c>
    </row>
    <row r="1739" spans="1:9" x14ac:dyDescent="0.3">
      <c r="A1739">
        <v>1738</v>
      </c>
      <c r="B1739">
        <f>Движение!$A$270</f>
        <v>46489</v>
      </c>
      <c r="C1739">
        <f>Движение!$C$270</f>
        <v>0</v>
      </c>
      <c r="D1739" t="s">
        <v>49</v>
      </c>
      <c r="E1739">
        <f>Движение!$H$270</f>
        <v>20</v>
      </c>
      <c r="F1739">
        <f>N(Движение!$I$270)</f>
        <v>0</v>
      </c>
      <c r="G1739">
        <f>N(Движение!$J$270)</f>
        <v>0</v>
      </c>
      <c r="H1739">
        <f>Движение!$K$270</f>
        <v>20</v>
      </c>
      <c r="I1739" t="str">
        <f t="shared" si="27"/>
        <v/>
      </c>
    </row>
    <row r="1740" spans="1:9" x14ac:dyDescent="0.3">
      <c r="A1740">
        <v>1739</v>
      </c>
      <c r="B1740">
        <f>Движение!$A$270</f>
        <v>46489</v>
      </c>
      <c r="C1740">
        <f>Движение!$C$270</f>
        <v>0</v>
      </c>
      <c r="D1740" t="s">
        <v>51</v>
      </c>
      <c r="E1740">
        <f>Движение!$L$270</f>
        <v>48</v>
      </c>
      <c r="F1740">
        <f>N(Движение!$M$270)</f>
        <v>0</v>
      </c>
      <c r="G1740">
        <f>N(Движение!$N$270)</f>
        <v>0</v>
      </c>
      <c r="H1740">
        <f>Движение!$O$270</f>
        <v>48</v>
      </c>
      <c r="I1740" t="str">
        <f t="shared" si="27"/>
        <v/>
      </c>
    </row>
    <row r="1741" spans="1:9" x14ac:dyDescent="0.3">
      <c r="A1741">
        <v>1740</v>
      </c>
      <c r="B1741">
        <f>Движение!$A$270</f>
        <v>46489</v>
      </c>
      <c r="C1741">
        <f>Движение!$C$270</f>
        <v>0</v>
      </c>
      <c r="D1741" t="s">
        <v>54</v>
      </c>
      <c r="E1741">
        <f>Движение!$P$270</f>
        <v>13</v>
      </c>
      <c r="F1741">
        <f>N(Движение!$Q$270)</f>
        <v>0</v>
      </c>
      <c r="G1741">
        <f>N(Движение!$R$270)</f>
        <v>0</v>
      </c>
      <c r="H1741">
        <f>Движение!$S$270</f>
        <v>13</v>
      </c>
      <c r="I1741" t="str">
        <f t="shared" si="27"/>
        <v/>
      </c>
    </row>
    <row r="1742" spans="1:9" x14ac:dyDescent="0.3">
      <c r="A1742">
        <v>1741</v>
      </c>
      <c r="B1742">
        <f>Движение!$A$270</f>
        <v>46489</v>
      </c>
      <c r="C1742">
        <f>Движение!$C$270</f>
        <v>0</v>
      </c>
      <c r="D1742" t="s">
        <v>56</v>
      </c>
      <c r="E1742">
        <f>Движение!$T$270</f>
        <v>18</v>
      </c>
      <c r="F1742">
        <f>N(Движение!$U$270)</f>
        <v>0</v>
      </c>
      <c r="G1742">
        <f>N(Движение!$V$270)</f>
        <v>0</v>
      </c>
      <c r="H1742">
        <f>Движение!$W$270</f>
        <v>18</v>
      </c>
      <c r="I1742" t="str">
        <f t="shared" si="27"/>
        <v/>
      </c>
    </row>
    <row r="1743" spans="1:9" x14ac:dyDescent="0.3">
      <c r="A1743">
        <v>1742</v>
      </c>
      <c r="B1743">
        <f>Движение!$A$270</f>
        <v>46489</v>
      </c>
      <c r="C1743">
        <f>Движение!$C$270</f>
        <v>0</v>
      </c>
      <c r="D1743" t="s">
        <v>57</v>
      </c>
      <c r="E1743">
        <f>Движение!$X$270</f>
        <v>21</v>
      </c>
      <c r="F1743">
        <f>N(Движение!$Y$270)</f>
        <v>0</v>
      </c>
      <c r="G1743">
        <f>N(Движение!$Z$270)</f>
        <v>0</v>
      </c>
      <c r="H1743">
        <f>Движение!$AA$270</f>
        <v>21</v>
      </c>
      <c r="I1743" t="str">
        <f t="shared" si="27"/>
        <v/>
      </c>
    </row>
    <row r="1744" spans="1:9" x14ac:dyDescent="0.3">
      <c r="A1744">
        <v>1743</v>
      </c>
      <c r="B1744">
        <f>Движение!$A$270</f>
        <v>46489</v>
      </c>
      <c r="C1744">
        <f>Движение!$C$270</f>
        <v>0</v>
      </c>
      <c r="D1744" t="s">
        <v>59</v>
      </c>
      <c r="E1744">
        <f>Движение!$AB$270</f>
        <v>15</v>
      </c>
      <c r="F1744">
        <f>N(Движение!$AC$270)</f>
        <v>0</v>
      </c>
      <c r="G1744">
        <f>N(Движение!$AD$270)</f>
        <v>0</v>
      </c>
      <c r="H1744">
        <f>Движение!$AE$270</f>
        <v>15</v>
      </c>
      <c r="I1744" t="str">
        <f t="shared" si="27"/>
        <v/>
      </c>
    </row>
    <row r="1745" spans="1:9" x14ac:dyDescent="0.3">
      <c r="A1745">
        <v>1744</v>
      </c>
      <c r="B1745">
        <f>Движение!$A$271</f>
        <v>46490</v>
      </c>
      <c r="C1745">
        <f>Движение!$C$271</f>
        <v>0</v>
      </c>
      <c r="D1745" t="s">
        <v>45</v>
      </c>
      <c r="E1745">
        <f>Движение!$D$271</f>
        <v>26</v>
      </c>
      <c r="F1745">
        <f>N(Движение!$E$271)</f>
        <v>0</v>
      </c>
      <c r="G1745">
        <f>N(Движение!$F$271)</f>
        <v>0</v>
      </c>
      <c r="H1745">
        <f>Движение!$G$271</f>
        <v>26</v>
      </c>
      <c r="I1745" t="str">
        <f t="shared" si="27"/>
        <v/>
      </c>
    </row>
    <row r="1746" spans="1:9" x14ac:dyDescent="0.3">
      <c r="A1746">
        <v>1745</v>
      </c>
      <c r="B1746">
        <f>Движение!$A$271</f>
        <v>46490</v>
      </c>
      <c r="C1746">
        <f>Движение!$C$271</f>
        <v>0</v>
      </c>
      <c r="D1746" t="s">
        <v>49</v>
      </c>
      <c r="E1746">
        <f>Движение!$H$271</f>
        <v>20</v>
      </c>
      <c r="F1746">
        <f>N(Движение!$I$271)</f>
        <v>0</v>
      </c>
      <c r="G1746">
        <f>N(Движение!$J$271)</f>
        <v>0</v>
      </c>
      <c r="H1746">
        <f>Движение!$K$271</f>
        <v>20</v>
      </c>
      <c r="I1746" t="str">
        <f t="shared" si="27"/>
        <v/>
      </c>
    </row>
    <row r="1747" spans="1:9" x14ac:dyDescent="0.3">
      <c r="A1747">
        <v>1746</v>
      </c>
      <c r="B1747">
        <f>Движение!$A$271</f>
        <v>46490</v>
      </c>
      <c r="C1747">
        <f>Движение!$C$271</f>
        <v>0</v>
      </c>
      <c r="D1747" t="s">
        <v>51</v>
      </c>
      <c r="E1747">
        <f>Движение!$L$271</f>
        <v>48</v>
      </c>
      <c r="F1747">
        <f>N(Движение!$M$271)</f>
        <v>0</v>
      </c>
      <c r="G1747">
        <f>N(Движение!$N$271)</f>
        <v>0</v>
      </c>
      <c r="H1747">
        <f>Движение!$O$271</f>
        <v>48</v>
      </c>
      <c r="I1747" t="str">
        <f t="shared" si="27"/>
        <v/>
      </c>
    </row>
    <row r="1748" spans="1:9" x14ac:dyDescent="0.3">
      <c r="A1748">
        <v>1747</v>
      </c>
      <c r="B1748">
        <f>Движение!$A$271</f>
        <v>46490</v>
      </c>
      <c r="C1748">
        <f>Движение!$C$271</f>
        <v>0</v>
      </c>
      <c r="D1748" t="s">
        <v>54</v>
      </c>
      <c r="E1748">
        <f>Движение!$P$271</f>
        <v>13</v>
      </c>
      <c r="F1748">
        <f>N(Движение!$Q$271)</f>
        <v>0</v>
      </c>
      <c r="G1748">
        <f>N(Движение!$R$271)</f>
        <v>0</v>
      </c>
      <c r="H1748">
        <f>Движение!$S$271</f>
        <v>13</v>
      </c>
      <c r="I1748" t="str">
        <f t="shared" si="27"/>
        <v/>
      </c>
    </row>
    <row r="1749" spans="1:9" x14ac:dyDescent="0.3">
      <c r="A1749">
        <v>1748</v>
      </c>
      <c r="B1749">
        <f>Движение!$A$271</f>
        <v>46490</v>
      </c>
      <c r="C1749">
        <f>Движение!$C$271</f>
        <v>0</v>
      </c>
      <c r="D1749" t="s">
        <v>56</v>
      </c>
      <c r="E1749">
        <f>Движение!$T$271</f>
        <v>18</v>
      </c>
      <c r="F1749">
        <f>N(Движение!$U$271)</f>
        <v>0</v>
      </c>
      <c r="G1749">
        <f>N(Движение!$V$271)</f>
        <v>0</v>
      </c>
      <c r="H1749">
        <f>Движение!$W$271</f>
        <v>18</v>
      </c>
      <c r="I1749" t="str">
        <f t="shared" si="27"/>
        <v/>
      </c>
    </row>
    <row r="1750" spans="1:9" x14ac:dyDescent="0.3">
      <c r="A1750">
        <v>1749</v>
      </c>
      <c r="B1750">
        <f>Движение!$A$271</f>
        <v>46490</v>
      </c>
      <c r="C1750">
        <f>Движение!$C$271</f>
        <v>0</v>
      </c>
      <c r="D1750" t="s">
        <v>57</v>
      </c>
      <c r="E1750">
        <f>Движение!$X$271</f>
        <v>21</v>
      </c>
      <c r="F1750">
        <f>N(Движение!$Y$271)</f>
        <v>0</v>
      </c>
      <c r="G1750">
        <f>N(Движение!$Z$271)</f>
        <v>0</v>
      </c>
      <c r="H1750">
        <f>Движение!$AA$271</f>
        <v>21</v>
      </c>
      <c r="I1750" t="str">
        <f t="shared" si="27"/>
        <v/>
      </c>
    </row>
    <row r="1751" spans="1:9" x14ac:dyDescent="0.3">
      <c r="A1751">
        <v>1750</v>
      </c>
      <c r="B1751">
        <f>Движение!$A$271</f>
        <v>46490</v>
      </c>
      <c r="C1751">
        <f>Движение!$C$271</f>
        <v>0</v>
      </c>
      <c r="D1751" t="s">
        <v>59</v>
      </c>
      <c r="E1751">
        <f>Движение!$AB$271</f>
        <v>15</v>
      </c>
      <c r="F1751">
        <f>N(Движение!$AC$271)</f>
        <v>0</v>
      </c>
      <c r="G1751">
        <f>N(Движение!$AD$271)</f>
        <v>0</v>
      </c>
      <c r="H1751">
        <f>Движение!$AE$271</f>
        <v>15</v>
      </c>
      <c r="I1751" t="str">
        <f t="shared" si="27"/>
        <v/>
      </c>
    </row>
    <row r="1752" spans="1:9" x14ac:dyDescent="0.3">
      <c r="A1752">
        <v>1751</v>
      </c>
      <c r="B1752">
        <f>Движение!$A$272</f>
        <v>46491</v>
      </c>
      <c r="C1752">
        <f>Движение!$C$272</f>
        <v>0</v>
      </c>
      <c r="D1752" t="s">
        <v>45</v>
      </c>
      <c r="E1752">
        <f>Движение!$D$272</f>
        <v>26</v>
      </c>
      <c r="F1752">
        <f>N(Движение!$E$272)</f>
        <v>0</v>
      </c>
      <c r="G1752">
        <f>N(Движение!$F$272)</f>
        <v>0</v>
      </c>
      <c r="H1752">
        <f>Движение!$G$272</f>
        <v>26</v>
      </c>
      <c r="I1752" t="str">
        <f t="shared" si="27"/>
        <v/>
      </c>
    </row>
    <row r="1753" spans="1:9" x14ac:dyDescent="0.3">
      <c r="A1753">
        <v>1752</v>
      </c>
      <c r="B1753">
        <f>Движение!$A$272</f>
        <v>46491</v>
      </c>
      <c r="C1753">
        <f>Движение!$C$272</f>
        <v>0</v>
      </c>
      <c r="D1753" t="s">
        <v>49</v>
      </c>
      <c r="E1753">
        <f>Движение!$H$272</f>
        <v>20</v>
      </c>
      <c r="F1753">
        <f>N(Движение!$I$272)</f>
        <v>0</v>
      </c>
      <c r="G1753">
        <f>N(Движение!$J$272)</f>
        <v>0</v>
      </c>
      <c r="H1753">
        <f>Движение!$K$272</f>
        <v>20</v>
      </c>
      <c r="I1753" t="str">
        <f t="shared" si="27"/>
        <v/>
      </c>
    </row>
    <row r="1754" spans="1:9" x14ac:dyDescent="0.3">
      <c r="A1754">
        <v>1753</v>
      </c>
      <c r="B1754">
        <f>Движение!$A$272</f>
        <v>46491</v>
      </c>
      <c r="C1754">
        <f>Движение!$C$272</f>
        <v>0</v>
      </c>
      <c r="D1754" t="s">
        <v>51</v>
      </c>
      <c r="E1754">
        <f>Движение!$L$272</f>
        <v>48</v>
      </c>
      <c r="F1754">
        <f>N(Движение!$M$272)</f>
        <v>0</v>
      </c>
      <c r="G1754">
        <f>N(Движение!$N$272)</f>
        <v>0</v>
      </c>
      <c r="H1754">
        <f>Движение!$O$272</f>
        <v>48</v>
      </c>
      <c r="I1754" t="str">
        <f t="shared" si="27"/>
        <v/>
      </c>
    </row>
    <row r="1755" spans="1:9" x14ac:dyDescent="0.3">
      <c r="A1755">
        <v>1754</v>
      </c>
      <c r="B1755">
        <f>Движение!$A$272</f>
        <v>46491</v>
      </c>
      <c r="C1755">
        <f>Движение!$C$272</f>
        <v>0</v>
      </c>
      <c r="D1755" t="s">
        <v>54</v>
      </c>
      <c r="E1755">
        <f>Движение!$P$272</f>
        <v>13</v>
      </c>
      <c r="F1755">
        <f>N(Движение!$Q$272)</f>
        <v>0</v>
      </c>
      <c r="G1755">
        <f>N(Движение!$R$272)</f>
        <v>0</v>
      </c>
      <c r="H1755">
        <f>Движение!$S$272</f>
        <v>13</v>
      </c>
      <c r="I1755" t="str">
        <f t="shared" si="27"/>
        <v/>
      </c>
    </row>
    <row r="1756" spans="1:9" x14ac:dyDescent="0.3">
      <c r="A1756">
        <v>1755</v>
      </c>
      <c r="B1756">
        <f>Движение!$A$272</f>
        <v>46491</v>
      </c>
      <c r="C1756">
        <f>Движение!$C$272</f>
        <v>0</v>
      </c>
      <c r="D1756" t="s">
        <v>56</v>
      </c>
      <c r="E1756">
        <f>Движение!$T$272</f>
        <v>18</v>
      </c>
      <c r="F1756">
        <f>N(Движение!$U$272)</f>
        <v>0</v>
      </c>
      <c r="G1756">
        <f>N(Движение!$V$272)</f>
        <v>0</v>
      </c>
      <c r="H1756">
        <f>Движение!$W$272</f>
        <v>18</v>
      </c>
      <c r="I1756" t="str">
        <f t="shared" si="27"/>
        <v/>
      </c>
    </row>
    <row r="1757" spans="1:9" x14ac:dyDescent="0.3">
      <c r="A1757">
        <v>1756</v>
      </c>
      <c r="B1757">
        <f>Движение!$A$272</f>
        <v>46491</v>
      </c>
      <c r="C1757">
        <f>Движение!$C$272</f>
        <v>0</v>
      </c>
      <c r="D1757" t="s">
        <v>57</v>
      </c>
      <c r="E1757">
        <f>Движение!$X$272</f>
        <v>21</v>
      </c>
      <c r="F1757">
        <f>N(Движение!$Y$272)</f>
        <v>0</v>
      </c>
      <c r="G1757">
        <f>N(Движение!$Z$272)</f>
        <v>0</v>
      </c>
      <c r="H1757">
        <f>Движение!$AA$272</f>
        <v>21</v>
      </c>
      <c r="I1757" t="str">
        <f t="shared" si="27"/>
        <v/>
      </c>
    </row>
    <row r="1758" spans="1:9" x14ac:dyDescent="0.3">
      <c r="A1758">
        <v>1757</v>
      </c>
      <c r="B1758">
        <f>Движение!$A$272</f>
        <v>46491</v>
      </c>
      <c r="C1758">
        <f>Движение!$C$272</f>
        <v>0</v>
      </c>
      <c r="D1758" t="s">
        <v>59</v>
      </c>
      <c r="E1758">
        <f>Движение!$AB$272</f>
        <v>15</v>
      </c>
      <c r="F1758">
        <f>N(Движение!$AC$272)</f>
        <v>0</v>
      </c>
      <c r="G1758">
        <f>N(Движение!$AD$272)</f>
        <v>0</v>
      </c>
      <c r="H1758">
        <f>Движение!$AE$272</f>
        <v>15</v>
      </c>
      <c r="I1758" t="str">
        <f t="shared" si="27"/>
        <v/>
      </c>
    </row>
    <row r="1759" spans="1:9" x14ac:dyDescent="0.3">
      <c r="A1759">
        <v>1758</v>
      </c>
      <c r="B1759">
        <f>Движение!$A$273</f>
        <v>46492</v>
      </c>
      <c r="C1759">
        <f>Движение!$C$273</f>
        <v>0</v>
      </c>
      <c r="D1759" t="s">
        <v>45</v>
      </c>
      <c r="E1759">
        <f>Движение!$D$273</f>
        <v>26</v>
      </c>
      <c r="F1759">
        <f>N(Движение!$E$273)</f>
        <v>0</v>
      </c>
      <c r="G1759">
        <f>N(Движение!$F$273)</f>
        <v>0</v>
      </c>
      <c r="H1759">
        <f>Движение!$G$273</f>
        <v>26</v>
      </c>
      <c r="I1759" t="str">
        <f t="shared" si="27"/>
        <v/>
      </c>
    </row>
    <row r="1760" spans="1:9" x14ac:dyDescent="0.3">
      <c r="A1760">
        <v>1759</v>
      </c>
      <c r="B1760">
        <f>Движение!$A$273</f>
        <v>46492</v>
      </c>
      <c r="C1760">
        <f>Движение!$C$273</f>
        <v>0</v>
      </c>
      <c r="D1760" t="s">
        <v>49</v>
      </c>
      <c r="E1760">
        <f>Движение!$H$273</f>
        <v>20</v>
      </c>
      <c r="F1760">
        <f>N(Движение!$I$273)</f>
        <v>0</v>
      </c>
      <c r="G1760">
        <f>N(Движение!$J$273)</f>
        <v>0</v>
      </c>
      <c r="H1760">
        <f>Движение!$K$273</f>
        <v>20</v>
      </c>
      <c r="I1760" t="str">
        <f t="shared" si="27"/>
        <v/>
      </c>
    </row>
    <row r="1761" spans="1:9" x14ac:dyDescent="0.3">
      <c r="A1761">
        <v>1760</v>
      </c>
      <c r="B1761">
        <f>Движение!$A$273</f>
        <v>46492</v>
      </c>
      <c r="C1761">
        <f>Движение!$C$273</f>
        <v>0</v>
      </c>
      <c r="D1761" t="s">
        <v>51</v>
      </c>
      <c r="E1761">
        <f>Движение!$L$273</f>
        <v>48</v>
      </c>
      <c r="F1761">
        <f>N(Движение!$M$273)</f>
        <v>0</v>
      </c>
      <c r="G1761">
        <f>N(Движение!$N$273)</f>
        <v>0</v>
      </c>
      <c r="H1761">
        <f>Движение!$O$273</f>
        <v>48</v>
      </c>
      <c r="I1761" t="str">
        <f t="shared" si="27"/>
        <v/>
      </c>
    </row>
    <row r="1762" spans="1:9" x14ac:dyDescent="0.3">
      <c r="A1762">
        <v>1761</v>
      </c>
      <c r="B1762">
        <f>Движение!$A$273</f>
        <v>46492</v>
      </c>
      <c r="C1762">
        <f>Движение!$C$273</f>
        <v>0</v>
      </c>
      <c r="D1762" t="s">
        <v>54</v>
      </c>
      <c r="E1762">
        <f>Движение!$P$273</f>
        <v>13</v>
      </c>
      <c r="F1762">
        <f>N(Движение!$Q$273)</f>
        <v>0</v>
      </c>
      <c r="G1762">
        <f>N(Движение!$R$273)</f>
        <v>0</v>
      </c>
      <c r="H1762">
        <f>Движение!$S$273</f>
        <v>13</v>
      </c>
      <c r="I1762" t="str">
        <f t="shared" si="27"/>
        <v/>
      </c>
    </row>
    <row r="1763" spans="1:9" x14ac:dyDescent="0.3">
      <c r="A1763">
        <v>1762</v>
      </c>
      <c r="B1763">
        <f>Движение!$A$273</f>
        <v>46492</v>
      </c>
      <c r="C1763">
        <f>Движение!$C$273</f>
        <v>0</v>
      </c>
      <c r="D1763" t="s">
        <v>56</v>
      </c>
      <c r="E1763">
        <f>Движение!$T$273</f>
        <v>18</v>
      </c>
      <c r="F1763">
        <f>N(Движение!$U$273)</f>
        <v>0</v>
      </c>
      <c r="G1763">
        <f>N(Движение!$V$273)</f>
        <v>0</v>
      </c>
      <c r="H1763">
        <f>Движение!$W$273</f>
        <v>18</v>
      </c>
      <c r="I1763" t="str">
        <f t="shared" si="27"/>
        <v/>
      </c>
    </row>
    <row r="1764" spans="1:9" x14ac:dyDescent="0.3">
      <c r="A1764">
        <v>1763</v>
      </c>
      <c r="B1764">
        <f>Движение!$A$273</f>
        <v>46492</v>
      </c>
      <c r="C1764">
        <f>Движение!$C$273</f>
        <v>0</v>
      </c>
      <c r="D1764" t="s">
        <v>57</v>
      </c>
      <c r="E1764">
        <f>Движение!$X$273</f>
        <v>21</v>
      </c>
      <c r="F1764">
        <f>N(Движение!$Y$273)</f>
        <v>0</v>
      </c>
      <c r="G1764">
        <f>N(Движение!$Z$273)</f>
        <v>0</v>
      </c>
      <c r="H1764">
        <f>Движение!$AA$273</f>
        <v>21</v>
      </c>
      <c r="I1764" t="str">
        <f t="shared" si="27"/>
        <v/>
      </c>
    </row>
    <row r="1765" spans="1:9" x14ac:dyDescent="0.3">
      <c r="A1765">
        <v>1764</v>
      </c>
      <c r="B1765">
        <f>Движение!$A$273</f>
        <v>46492</v>
      </c>
      <c r="C1765">
        <f>Движение!$C$273</f>
        <v>0</v>
      </c>
      <c r="D1765" t="s">
        <v>59</v>
      </c>
      <c r="E1765">
        <f>Движение!$AB$273</f>
        <v>15</v>
      </c>
      <c r="F1765">
        <f>N(Движение!$AC$273)</f>
        <v>0</v>
      </c>
      <c r="G1765">
        <f>N(Движение!$AD$273)</f>
        <v>0</v>
      </c>
      <c r="H1765">
        <f>Движение!$AE$273</f>
        <v>15</v>
      </c>
      <c r="I1765" t="str">
        <f t="shared" si="27"/>
        <v/>
      </c>
    </row>
    <row r="1766" spans="1:9" x14ac:dyDescent="0.3">
      <c r="A1766">
        <v>1765</v>
      </c>
      <c r="B1766">
        <f>Движение!$A$274</f>
        <v>46493</v>
      </c>
      <c r="C1766">
        <f>Движение!$C$274</f>
        <v>0</v>
      </c>
      <c r="D1766" t="s">
        <v>45</v>
      </c>
      <c r="E1766">
        <f>Движение!$D$274</f>
        <v>26</v>
      </c>
      <c r="F1766">
        <f>N(Движение!$E$274)</f>
        <v>0</v>
      </c>
      <c r="G1766">
        <f>N(Движение!$F$274)</f>
        <v>0</v>
      </c>
      <c r="H1766">
        <f>Движение!$G$274</f>
        <v>26</v>
      </c>
      <c r="I1766" t="str">
        <f t="shared" si="27"/>
        <v/>
      </c>
    </row>
    <row r="1767" spans="1:9" x14ac:dyDescent="0.3">
      <c r="A1767">
        <v>1766</v>
      </c>
      <c r="B1767">
        <f>Движение!$A$274</f>
        <v>46493</v>
      </c>
      <c r="C1767">
        <f>Движение!$C$274</f>
        <v>0</v>
      </c>
      <c r="D1767" t="s">
        <v>49</v>
      </c>
      <c r="E1767">
        <f>Движение!$H$274</f>
        <v>20</v>
      </c>
      <c r="F1767">
        <f>N(Движение!$I$274)</f>
        <v>0</v>
      </c>
      <c r="G1767">
        <f>N(Движение!$J$274)</f>
        <v>0</v>
      </c>
      <c r="H1767">
        <f>Движение!$K$274</f>
        <v>20</v>
      </c>
      <c r="I1767" t="str">
        <f t="shared" si="27"/>
        <v/>
      </c>
    </row>
    <row r="1768" spans="1:9" x14ac:dyDescent="0.3">
      <c r="A1768">
        <v>1767</v>
      </c>
      <c r="B1768">
        <f>Движение!$A$274</f>
        <v>46493</v>
      </c>
      <c r="C1768">
        <f>Движение!$C$274</f>
        <v>0</v>
      </c>
      <c r="D1768" t="s">
        <v>51</v>
      </c>
      <c r="E1768">
        <f>Движение!$L$274</f>
        <v>48</v>
      </c>
      <c r="F1768">
        <f>N(Движение!$M$274)</f>
        <v>0</v>
      </c>
      <c r="G1768">
        <f>N(Движение!$N$274)</f>
        <v>0</v>
      </c>
      <c r="H1768">
        <f>Движение!$O$274</f>
        <v>48</v>
      </c>
      <c r="I1768" t="str">
        <f t="shared" si="27"/>
        <v/>
      </c>
    </row>
    <row r="1769" spans="1:9" x14ac:dyDescent="0.3">
      <c r="A1769">
        <v>1768</v>
      </c>
      <c r="B1769">
        <f>Движение!$A$274</f>
        <v>46493</v>
      </c>
      <c r="C1769">
        <f>Движение!$C$274</f>
        <v>0</v>
      </c>
      <c r="D1769" t="s">
        <v>54</v>
      </c>
      <c r="E1769">
        <f>Движение!$P$274</f>
        <v>13</v>
      </c>
      <c r="F1769">
        <f>N(Движение!$Q$274)</f>
        <v>0</v>
      </c>
      <c r="G1769">
        <f>N(Движение!$R$274)</f>
        <v>0</v>
      </c>
      <c r="H1769">
        <f>Движение!$S$274</f>
        <v>13</v>
      </c>
      <c r="I1769" t="str">
        <f t="shared" si="27"/>
        <v/>
      </c>
    </row>
    <row r="1770" spans="1:9" x14ac:dyDescent="0.3">
      <c r="A1770">
        <v>1769</v>
      </c>
      <c r="B1770">
        <f>Движение!$A$274</f>
        <v>46493</v>
      </c>
      <c r="C1770">
        <f>Движение!$C$274</f>
        <v>0</v>
      </c>
      <c r="D1770" t="s">
        <v>56</v>
      </c>
      <c r="E1770">
        <f>Движение!$T$274</f>
        <v>18</v>
      </c>
      <c r="F1770">
        <f>N(Движение!$U$274)</f>
        <v>0</v>
      </c>
      <c r="G1770">
        <f>N(Движение!$V$274)</f>
        <v>0</v>
      </c>
      <c r="H1770">
        <f>Движение!$W$274</f>
        <v>18</v>
      </c>
      <c r="I1770" t="str">
        <f t="shared" si="27"/>
        <v/>
      </c>
    </row>
    <row r="1771" spans="1:9" x14ac:dyDescent="0.3">
      <c r="A1771">
        <v>1770</v>
      </c>
      <c r="B1771">
        <f>Движение!$A$274</f>
        <v>46493</v>
      </c>
      <c r="C1771">
        <f>Движение!$C$274</f>
        <v>0</v>
      </c>
      <c r="D1771" t="s">
        <v>57</v>
      </c>
      <c r="E1771">
        <f>Движение!$X$274</f>
        <v>21</v>
      </c>
      <c r="F1771">
        <f>N(Движение!$Y$274)</f>
        <v>0</v>
      </c>
      <c r="G1771">
        <f>N(Движение!$Z$274)</f>
        <v>0</v>
      </c>
      <c r="H1771">
        <f>Движение!$AA$274</f>
        <v>21</v>
      </c>
      <c r="I1771" t="str">
        <f t="shared" si="27"/>
        <v/>
      </c>
    </row>
    <row r="1772" spans="1:9" x14ac:dyDescent="0.3">
      <c r="A1772">
        <v>1771</v>
      </c>
      <c r="B1772">
        <f>Движение!$A$274</f>
        <v>46493</v>
      </c>
      <c r="C1772">
        <f>Движение!$C$274</f>
        <v>0</v>
      </c>
      <c r="D1772" t="s">
        <v>59</v>
      </c>
      <c r="E1772">
        <f>Движение!$AB$274</f>
        <v>15</v>
      </c>
      <c r="F1772">
        <f>N(Движение!$AC$274)</f>
        <v>0</v>
      </c>
      <c r="G1772">
        <f>N(Движение!$AD$274)</f>
        <v>0</v>
      </c>
      <c r="H1772">
        <f>Движение!$AE$274</f>
        <v>15</v>
      </c>
      <c r="I1772" t="str">
        <f t="shared" si="27"/>
        <v/>
      </c>
    </row>
    <row r="1773" spans="1:9" x14ac:dyDescent="0.3">
      <c r="A1773">
        <v>1772</v>
      </c>
      <c r="B1773">
        <f>Движение!$A$275</f>
        <v>46494</v>
      </c>
      <c r="C1773">
        <f>Движение!$C$275</f>
        <v>0</v>
      </c>
      <c r="D1773" t="s">
        <v>45</v>
      </c>
      <c r="E1773">
        <f>Движение!$D$275</f>
        <v>26</v>
      </c>
      <c r="F1773">
        <f>N(Движение!$E$275)</f>
        <v>0</v>
      </c>
      <c r="G1773">
        <f>N(Движение!$F$275)</f>
        <v>0</v>
      </c>
      <c r="H1773">
        <f>Движение!$G$275</f>
        <v>26</v>
      </c>
      <c r="I1773" t="str">
        <f t="shared" si="27"/>
        <v/>
      </c>
    </row>
    <row r="1774" spans="1:9" x14ac:dyDescent="0.3">
      <c r="A1774">
        <v>1773</v>
      </c>
      <c r="B1774">
        <f>Движение!$A$275</f>
        <v>46494</v>
      </c>
      <c r="C1774">
        <f>Движение!$C$275</f>
        <v>0</v>
      </c>
      <c r="D1774" t="s">
        <v>49</v>
      </c>
      <c r="E1774">
        <f>Движение!$H$275</f>
        <v>20</v>
      </c>
      <c r="F1774">
        <f>N(Движение!$I$275)</f>
        <v>0</v>
      </c>
      <c r="G1774">
        <f>N(Движение!$J$275)</f>
        <v>0</v>
      </c>
      <c r="H1774">
        <f>Движение!$K$275</f>
        <v>20</v>
      </c>
      <c r="I1774" t="str">
        <f t="shared" si="27"/>
        <v/>
      </c>
    </row>
    <row r="1775" spans="1:9" x14ac:dyDescent="0.3">
      <c r="A1775">
        <v>1774</v>
      </c>
      <c r="B1775">
        <f>Движение!$A$275</f>
        <v>46494</v>
      </c>
      <c r="C1775">
        <f>Движение!$C$275</f>
        <v>0</v>
      </c>
      <c r="D1775" t="s">
        <v>51</v>
      </c>
      <c r="E1775">
        <f>Движение!$L$275</f>
        <v>48</v>
      </c>
      <c r="F1775">
        <f>N(Движение!$M$275)</f>
        <v>0</v>
      </c>
      <c r="G1775">
        <f>N(Движение!$N$275)</f>
        <v>0</v>
      </c>
      <c r="H1775">
        <f>Движение!$O$275</f>
        <v>48</v>
      </c>
      <c r="I1775" t="str">
        <f t="shared" si="27"/>
        <v/>
      </c>
    </row>
    <row r="1776" spans="1:9" x14ac:dyDescent="0.3">
      <c r="A1776">
        <v>1775</v>
      </c>
      <c r="B1776">
        <f>Движение!$A$275</f>
        <v>46494</v>
      </c>
      <c r="C1776">
        <f>Движение!$C$275</f>
        <v>0</v>
      </c>
      <c r="D1776" t="s">
        <v>54</v>
      </c>
      <c r="E1776">
        <f>Движение!$P$275</f>
        <v>13</v>
      </c>
      <c r="F1776">
        <f>N(Движение!$Q$275)</f>
        <v>0</v>
      </c>
      <c r="G1776">
        <f>N(Движение!$R$275)</f>
        <v>0</v>
      </c>
      <c r="H1776">
        <f>Движение!$S$275</f>
        <v>13</v>
      </c>
      <c r="I1776" t="str">
        <f t="shared" si="27"/>
        <v/>
      </c>
    </row>
    <row r="1777" spans="1:9" x14ac:dyDescent="0.3">
      <c r="A1777">
        <v>1776</v>
      </c>
      <c r="B1777">
        <f>Движение!$A$275</f>
        <v>46494</v>
      </c>
      <c r="C1777">
        <f>Движение!$C$275</f>
        <v>0</v>
      </c>
      <c r="D1777" t="s">
        <v>56</v>
      </c>
      <c r="E1777">
        <f>Движение!$T$275</f>
        <v>18</v>
      </c>
      <c r="F1777">
        <f>N(Движение!$U$275)</f>
        <v>0</v>
      </c>
      <c r="G1777">
        <f>N(Движение!$V$275)</f>
        <v>0</v>
      </c>
      <c r="H1777">
        <f>Движение!$W$275</f>
        <v>18</v>
      </c>
      <c r="I1777" t="str">
        <f t="shared" si="27"/>
        <v/>
      </c>
    </row>
    <row r="1778" spans="1:9" x14ac:dyDescent="0.3">
      <c r="A1778">
        <v>1777</v>
      </c>
      <c r="B1778">
        <f>Движение!$A$275</f>
        <v>46494</v>
      </c>
      <c r="C1778">
        <f>Движение!$C$275</f>
        <v>0</v>
      </c>
      <c r="D1778" t="s">
        <v>57</v>
      </c>
      <c r="E1778">
        <f>Движение!$X$275</f>
        <v>21</v>
      </c>
      <c r="F1778">
        <f>N(Движение!$Y$275)</f>
        <v>0</v>
      </c>
      <c r="G1778">
        <f>N(Движение!$Z$275)</f>
        <v>0</v>
      </c>
      <c r="H1778">
        <f>Движение!$AA$275</f>
        <v>21</v>
      </c>
      <c r="I1778" t="str">
        <f t="shared" si="27"/>
        <v/>
      </c>
    </row>
    <row r="1779" spans="1:9" x14ac:dyDescent="0.3">
      <c r="A1779">
        <v>1778</v>
      </c>
      <c r="B1779">
        <f>Движение!$A$275</f>
        <v>46494</v>
      </c>
      <c r="C1779">
        <f>Движение!$C$275</f>
        <v>0</v>
      </c>
      <c r="D1779" t="s">
        <v>59</v>
      </c>
      <c r="E1779">
        <f>Движение!$AB$275</f>
        <v>15</v>
      </c>
      <c r="F1779">
        <f>N(Движение!$AC$275)</f>
        <v>0</v>
      </c>
      <c r="G1779">
        <f>N(Движение!$AD$275)</f>
        <v>0</v>
      </c>
      <c r="H1779">
        <f>Движение!$AE$275</f>
        <v>15</v>
      </c>
      <c r="I1779" t="str">
        <f t="shared" si="27"/>
        <v/>
      </c>
    </row>
    <row r="1780" spans="1:9" x14ac:dyDescent="0.3">
      <c r="A1780">
        <v>1779</v>
      </c>
      <c r="B1780">
        <f>Движение!$A$276</f>
        <v>46495</v>
      </c>
      <c r="C1780">
        <f>Движение!$C$276</f>
        <v>0</v>
      </c>
      <c r="D1780" t="s">
        <v>45</v>
      </c>
      <c r="E1780">
        <f>Движение!$D$276</f>
        <v>26</v>
      </c>
      <c r="F1780">
        <f>N(Движение!$E$276)</f>
        <v>0</v>
      </c>
      <c r="G1780">
        <f>N(Движение!$F$276)</f>
        <v>0</v>
      </c>
      <c r="H1780">
        <f>Движение!$G$276</f>
        <v>26</v>
      </c>
      <c r="I1780" t="str">
        <f t="shared" si="27"/>
        <v/>
      </c>
    </row>
    <row r="1781" spans="1:9" x14ac:dyDescent="0.3">
      <c r="A1781">
        <v>1780</v>
      </c>
      <c r="B1781">
        <f>Движение!$A$276</f>
        <v>46495</v>
      </c>
      <c r="C1781">
        <f>Движение!$C$276</f>
        <v>0</v>
      </c>
      <c r="D1781" t="s">
        <v>49</v>
      </c>
      <c r="E1781">
        <f>Движение!$H$276</f>
        <v>20</v>
      </c>
      <c r="F1781">
        <f>N(Движение!$I$276)</f>
        <v>0</v>
      </c>
      <c r="G1781">
        <f>N(Движение!$J$276)</f>
        <v>0</v>
      </c>
      <c r="H1781">
        <f>Движение!$K$276</f>
        <v>20</v>
      </c>
      <c r="I1781" t="str">
        <f t="shared" si="27"/>
        <v/>
      </c>
    </row>
    <row r="1782" spans="1:9" x14ac:dyDescent="0.3">
      <c r="A1782">
        <v>1781</v>
      </c>
      <c r="B1782">
        <f>Движение!$A$276</f>
        <v>46495</v>
      </c>
      <c r="C1782">
        <f>Движение!$C$276</f>
        <v>0</v>
      </c>
      <c r="D1782" t="s">
        <v>51</v>
      </c>
      <c r="E1782">
        <f>Движение!$L$276</f>
        <v>48</v>
      </c>
      <c r="F1782">
        <f>N(Движение!$M$276)</f>
        <v>0</v>
      </c>
      <c r="G1782">
        <f>N(Движение!$N$276)</f>
        <v>0</v>
      </c>
      <c r="H1782">
        <f>Движение!$O$276</f>
        <v>48</v>
      </c>
      <c r="I1782" t="str">
        <f t="shared" si="27"/>
        <v/>
      </c>
    </row>
    <row r="1783" spans="1:9" x14ac:dyDescent="0.3">
      <c r="A1783">
        <v>1782</v>
      </c>
      <c r="B1783">
        <f>Движение!$A$276</f>
        <v>46495</v>
      </c>
      <c r="C1783">
        <f>Движение!$C$276</f>
        <v>0</v>
      </c>
      <c r="D1783" t="s">
        <v>54</v>
      </c>
      <c r="E1783">
        <f>Движение!$P$276</f>
        <v>13</v>
      </c>
      <c r="F1783">
        <f>N(Движение!$Q$276)</f>
        <v>0</v>
      </c>
      <c r="G1783">
        <f>N(Движение!$R$276)</f>
        <v>0</v>
      </c>
      <c r="H1783">
        <f>Движение!$S$276</f>
        <v>13</v>
      </c>
      <c r="I1783" t="str">
        <f t="shared" si="27"/>
        <v/>
      </c>
    </row>
    <row r="1784" spans="1:9" x14ac:dyDescent="0.3">
      <c r="A1784">
        <v>1783</v>
      </c>
      <c r="B1784">
        <f>Движение!$A$276</f>
        <v>46495</v>
      </c>
      <c r="C1784">
        <f>Движение!$C$276</f>
        <v>0</v>
      </c>
      <c r="D1784" t="s">
        <v>56</v>
      </c>
      <c r="E1784">
        <f>Движение!$T$276</f>
        <v>18</v>
      </c>
      <c r="F1784">
        <f>N(Движение!$U$276)</f>
        <v>0</v>
      </c>
      <c r="G1784">
        <f>N(Движение!$V$276)</f>
        <v>0</v>
      </c>
      <c r="H1784">
        <f>Движение!$W$276</f>
        <v>18</v>
      </c>
      <c r="I1784" t="str">
        <f t="shared" si="27"/>
        <v/>
      </c>
    </row>
    <row r="1785" spans="1:9" x14ac:dyDescent="0.3">
      <c r="A1785">
        <v>1784</v>
      </c>
      <c r="B1785">
        <f>Движение!$A$276</f>
        <v>46495</v>
      </c>
      <c r="C1785">
        <f>Движение!$C$276</f>
        <v>0</v>
      </c>
      <c r="D1785" t="s">
        <v>57</v>
      </c>
      <c r="E1785">
        <f>Движение!$X$276</f>
        <v>21</v>
      </c>
      <c r="F1785">
        <f>N(Движение!$Y$276)</f>
        <v>0</v>
      </c>
      <c r="G1785">
        <f>N(Движение!$Z$276)</f>
        <v>0</v>
      </c>
      <c r="H1785">
        <f>Движение!$AA$276</f>
        <v>21</v>
      </c>
      <c r="I1785" t="str">
        <f t="shared" si="27"/>
        <v/>
      </c>
    </row>
    <row r="1786" spans="1:9" x14ac:dyDescent="0.3">
      <c r="A1786">
        <v>1785</v>
      </c>
      <c r="B1786">
        <f>Движение!$A$276</f>
        <v>46495</v>
      </c>
      <c r="C1786">
        <f>Движение!$C$276</f>
        <v>0</v>
      </c>
      <c r="D1786" t="s">
        <v>59</v>
      </c>
      <c r="E1786">
        <f>Движение!$AB$276</f>
        <v>15</v>
      </c>
      <c r="F1786">
        <f>N(Движение!$AC$276)</f>
        <v>0</v>
      </c>
      <c r="G1786">
        <f>N(Движение!$AD$276)</f>
        <v>0</v>
      </c>
      <c r="H1786">
        <f>Движение!$AE$276</f>
        <v>15</v>
      </c>
      <c r="I1786" t="str">
        <f t="shared" si="27"/>
        <v/>
      </c>
    </row>
    <row r="1787" spans="1:9" x14ac:dyDescent="0.3">
      <c r="A1787">
        <v>1786</v>
      </c>
      <c r="B1787">
        <f>Движение!$A$277</f>
        <v>46496</v>
      </c>
      <c r="C1787">
        <f>Движение!$C$277</f>
        <v>0</v>
      </c>
      <c r="D1787" t="s">
        <v>45</v>
      </c>
      <c r="E1787">
        <f>Движение!$D$277</f>
        <v>26</v>
      </c>
      <c r="F1787">
        <f>N(Движение!$E$277)</f>
        <v>0</v>
      </c>
      <c r="G1787">
        <f>N(Движение!$F$277)</f>
        <v>0</v>
      </c>
      <c r="H1787">
        <f>Движение!$G$277</f>
        <v>26</v>
      </c>
      <c r="I1787" t="str">
        <f t="shared" si="27"/>
        <v/>
      </c>
    </row>
    <row r="1788" spans="1:9" x14ac:dyDescent="0.3">
      <c r="A1788">
        <v>1787</v>
      </c>
      <c r="B1788">
        <f>Движение!$A$277</f>
        <v>46496</v>
      </c>
      <c r="C1788">
        <f>Движение!$C$277</f>
        <v>0</v>
      </c>
      <c r="D1788" t="s">
        <v>49</v>
      </c>
      <c r="E1788">
        <f>Движение!$H$277</f>
        <v>20</v>
      </c>
      <c r="F1788">
        <f>N(Движение!$I$277)</f>
        <v>0</v>
      </c>
      <c r="G1788">
        <f>N(Движение!$J$277)</f>
        <v>0</v>
      </c>
      <c r="H1788">
        <f>Движение!$K$277</f>
        <v>20</v>
      </c>
      <c r="I1788" t="str">
        <f t="shared" si="27"/>
        <v/>
      </c>
    </row>
    <row r="1789" spans="1:9" x14ac:dyDescent="0.3">
      <c r="A1789">
        <v>1788</v>
      </c>
      <c r="B1789">
        <f>Движение!$A$277</f>
        <v>46496</v>
      </c>
      <c r="C1789">
        <f>Движение!$C$277</f>
        <v>0</v>
      </c>
      <c r="D1789" t="s">
        <v>51</v>
      </c>
      <c r="E1789">
        <f>Движение!$L$277</f>
        <v>48</v>
      </c>
      <c r="F1789">
        <f>N(Движение!$M$277)</f>
        <v>0</v>
      </c>
      <c r="G1789">
        <f>N(Движение!$N$277)</f>
        <v>0</v>
      </c>
      <c r="H1789">
        <f>Движение!$O$277</f>
        <v>48</v>
      </c>
      <c r="I1789" t="str">
        <f t="shared" si="27"/>
        <v/>
      </c>
    </row>
    <row r="1790" spans="1:9" x14ac:dyDescent="0.3">
      <c r="A1790">
        <v>1789</v>
      </c>
      <c r="B1790">
        <f>Движение!$A$277</f>
        <v>46496</v>
      </c>
      <c r="C1790">
        <f>Движение!$C$277</f>
        <v>0</v>
      </c>
      <c r="D1790" t="s">
        <v>54</v>
      </c>
      <c r="E1790">
        <f>Движение!$P$277</f>
        <v>13</v>
      </c>
      <c r="F1790">
        <f>N(Движение!$Q$277)</f>
        <v>0</v>
      </c>
      <c r="G1790">
        <f>N(Движение!$R$277)</f>
        <v>0</v>
      </c>
      <c r="H1790">
        <f>Движение!$S$277</f>
        <v>13</v>
      </c>
      <c r="I1790" t="str">
        <f t="shared" si="27"/>
        <v/>
      </c>
    </row>
    <row r="1791" spans="1:9" x14ac:dyDescent="0.3">
      <c r="A1791">
        <v>1790</v>
      </c>
      <c r="B1791">
        <f>Движение!$A$277</f>
        <v>46496</v>
      </c>
      <c r="C1791">
        <f>Движение!$C$277</f>
        <v>0</v>
      </c>
      <c r="D1791" t="s">
        <v>56</v>
      </c>
      <c r="E1791">
        <f>Движение!$T$277</f>
        <v>18</v>
      </c>
      <c r="F1791">
        <f>N(Движение!$U$277)</f>
        <v>0</v>
      </c>
      <c r="G1791">
        <f>N(Движение!$V$277)</f>
        <v>0</v>
      </c>
      <c r="H1791">
        <f>Движение!$W$277</f>
        <v>18</v>
      </c>
      <c r="I1791" t="str">
        <f t="shared" si="27"/>
        <v/>
      </c>
    </row>
    <row r="1792" spans="1:9" x14ac:dyDescent="0.3">
      <c r="A1792">
        <v>1791</v>
      </c>
      <c r="B1792">
        <f>Движение!$A$277</f>
        <v>46496</v>
      </c>
      <c r="C1792">
        <f>Движение!$C$277</f>
        <v>0</v>
      </c>
      <c r="D1792" t="s">
        <v>57</v>
      </c>
      <c r="E1792">
        <f>Движение!$X$277</f>
        <v>21</v>
      </c>
      <c r="F1792">
        <f>N(Движение!$Y$277)</f>
        <v>0</v>
      </c>
      <c r="G1792">
        <f>N(Движение!$Z$277)</f>
        <v>0</v>
      </c>
      <c r="H1792">
        <f>Движение!$AA$277</f>
        <v>21</v>
      </c>
      <c r="I1792" t="str">
        <f t="shared" si="27"/>
        <v/>
      </c>
    </row>
    <row r="1793" spans="1:9" x14ac:dyDescent="0.3">
      <c r="A1793">
        <v>1792</v>
      </c>
      <c r="B1793">
        <f>Движение!$A$277</f>
        <v>46496</v>
      </c>
      <c r="C1793">
        <f>Движение!$C$277</f>
        <v>0</v>
      </c>
      <c r="D1793" t="s">
        <v>59</v>
      </c>
      <c r="E1793">
        <f>Движение!$AB$277</f>
        <v>15</v>
      </c>
      <c r="F1793">
        <f>N(Движение!$AC$277)</f>
        <v>0</v>
      </c>
      <c r="G1793">
        <f>N(Движение!$AD$277)</f>
        <v>0</v>
      </c>
      <c r="H1793">
        <f>Движение!$AE$277</f>
        <v>15</v>
      </c>
      <c r="I1793" t="str">
        <f t="shared" si="27"/>
        <v/>
      </c>
    </row>
    <row r="1794" spans="1:9" x14ac:dyDescent="0.3">
      <c r="A1794">
        <v>1793</v>
      </c>
      <c r="B1794">
        <f>Движение!$A$278</f>
        <v>46497</v>
      </c>
      <c r="C1794">
        <f>Движение!$C$278</f>
        <v>0</v>
      </c>
      <c r="D1794" t="s">
        <v>45</v>
      </c>
      <c r="E1794">
        <f>Движение!$D$278</f>
        <v>26</v>
      </c>
      <c r="F1794">
        <f>N(Движение!$E$278)</f>
        <v>0</v>
      </c>
      <c r="G1794">
        <f>N(Движение!$F$278)</f>
        <v>0</v>
      </c>
      <c r="H1794">
        <f>Движение!$G$278</f>
        <v>26</v>
      </c>
      <c r="I1794" t="str">
        <f t="shared" ref="I1794:I1857" si="28">IF($F1794&gt;0,TEXT($B1794,"dd.mm")&amp;"_"&amp;$D1794,"")</f>
        <v/>
      </c>
    </row>
    <row r="1795" spans="1:9" x14ac:dyDescent="0.3">
      <c r="A1795">
        <v>1794</v>
      </c>
      <c r="B1795">
        <f>Движение!$A$278</f>
        <v>46497</v>
      </c>
      <c r="C1795">
        <f>Движение!$C$278</f>
        <v>0</v>
      </c>
      <c r="D1795" t="s">
        <v>49</v>
      </c>
      <c r="E1795">
        <f>Движение!$H$278</f>
        <v>20</v>
      </c>
      <c r="F1795">
        <f>N(Движение!$I$278)</f>
        <v>0</v>
      </c>
      <c r="G1795">
        <f>N(Движение!$J$278)</f>
        <v>0</v>
      </c>
      <c r="H1795">
        <f>Движение!$K$278</f>
        <v>20</v>
      </c>
      <c r="I1795" t="str">
        <f t="shared" si="28"/>
        <v/>
      </c>
    </row>
    <row r="1796" spans="1:9" x14ac:dyDescent="0.3">
      <c r="A1796">
        <v>1795</v>
      </c>
      <c r="B1796">
        <f>Движение!$A$278</f>
        <v>46497</v>
      </c>
      <c r="C1796">
        <f>Движение!$C$278</f>
        <v>0</v>
      </c>
      <c r="D1796" t="s">
        <v>51</v>
      </c>
      <c r="E1796">
        <f>Движение!$L$278</f>
        <v>48</v>
      </c>
      <c r="F1796">
        <f>N(Движение!$M$278)</f>
        <v>0</v>
      </c>
      <c r="G1796">
        <f>N(Движение!$N$278)</f>
        <v>0</v>
      </c>
      <c r="H1796">
        <f>Движение!$O$278</f>
        <v>48</v>
      </c>
      <c r="I1796" t="str">
        <f t="shared" si="28"/>
        <v/>
      </c>
    </row>
    <row r="1797" spans="1:9" x14ac:dyDescent="0.3">
      <c r="A1797">
        <v>1796</v>
      </c>
      <c r="B1797">
        <f>Движение!$A$278</f>
        <v>46497</v>
      </c>
      <c r="C1797">
        <f>Движение!$C$278</f>
        <v>0</v>
      </c>
      <c r="D1797" t="s">
        <v>54</v>
      </c>
      <c r="E1797">
        <f>Движение!$P$278</f>
        <v>13</v>
      </c>
      <c r="F1797">
        <f>N(Движение!$Q$278)</f>
        <v>0</v>
      </c>
      <c r="G1797">
        <f>N(Движение!$R$278)</f>
        <v>0</v>
      </c>
      <c r="H1797">
        <f>Движение!$S$278</f>
        <v>13</v>
      </c>
      <c r="I1797" t="str">
        <f t="shared" si="28"/>
        <v/>
      </c>
    </row>
    <row r="1798" spans="1:9" x14ac:dyDescent="0.3">
      <c r="A1798">
        <v>1797</v>
      </c>
      <c r="B1798">
        <f>Движение!$A$278</f>
        <v>46497</v>
      </c>
      <c r="C1798">
        <f>Движение!$C$278</f>
        <v>0</v>
      </c>
      <c r="D1798" t="s">
        <v>56</v>
      </c>
      <c r="E1798">
        <f>Движение!$T$278</f>
        <v>18</v>
      </c>
      <c r="F1798">
        <f>N(Движение!$U$278)</f>
        <v>0</v>
      </c>
      <c r="G1798">
        <f>N(Движение!$V$278)</f>
        <v>0</v>
      </c>
      <c r="H1798">
        <f>Движение!$W$278</f>
        <v>18</v>
      </c>
      <c r="I1798" t="str">
        <f t="shared" si="28"/>
        <v/>
      </c>
    </row>
    <row r="1799" spans="1:9" x14ac:dyDescent="0.3">
      <c r="A1799">
        <v>1798</v>
      </c>
      <c r="B1799">
        <f>Движение!$A$278</f>
        <v>46497</v>
      </c>
      <c r="C1799">
        <f>Движение!$C$278</f>
        <v>0</v>
      </c>
      <c r="D1799" t="s">
        <v>57</v>
      </c>
      <c r="E1799">
        <f>Движение!$X$278</f>
        <v>21</v>
      </c>
      <c r="F1799">
        <f>N(Движение!$Y$278)</f>
        <v>0</v>
      </c>
      <c r="G1799">
        <f>N(Движение!$Z$278)</f>
        <v>0</v>
      </c>
      <c r="H1799">
        <f>Движение!$AA$278</f>
        <v>21</v>
      </c>
      <c r="I1799" t="str">
        <f t="shared" si="28"/>
        <v/>
      </c>
    </row>
    <row r="1800" spans="1:9" x14ac:dyDescent="0.3">
      <c r="A1800">
        <v>1799</v>
      </c>
      <c r="B1800">
        <f>Движение!$A$278</f>
        <v>46497</v>
      </c>
      <c r="C1800">
        <f>Движение!$C$278</f>
        <v>0</v>
      </c>
      <c r="D1800" t="s">
        <v>59</v>
      </c>
      <c r="E1800">
        <f>Движение!$AB$278</f>
        <v>15</v>
      </c>
      <c r="F1800">
        <f>N(Движение!$AC$278)</f>
        <v>0</v>
      </c>
      <c r="G1800">
        <f>N(Движение!$AD$278)</f>
        <v>0</v>
      </c>
      <c r="H1800">
        <f>Движение!$AE$278</f>
        <v>15</v>
      </c>
      <c r="I1800" t="str">
        <f t="shared" si="28"/>
        <v/>
      </c>
    </row>
    <row r="1801" spans="1:9" x14ac:dyDescent="0.3">
      <c r="A1801">
        <v>1800</v>
      </c>
      <c r="B1801">
        <f>Движение!$A$279</f>
        <v>46498</v>
      </c>
      <c r="C1801">
        <f>Движение!$C$279</f>
        <v>0</v>
      </c>
      <c r="D1801" t="s">
        <v>45</v>
      </c>
      <c r="E1801">
        <f>Движение!$D$279</f>
        <v>26</v>
      </c>
      <c r="F1801">
        <f>N(Движение!$E$279)</f>
        <v>0</v>
      </c>
      <c r="G1801">
        <f>N(Движение!$F$279)</f>
        <v>0</v>
      </c>
      <c r="H1801">
        <f>Движение!$G$279</f>
        <v>26</v>
      </c>
      <c r="I1801" t="str">
        <f t="shared" si="28"/>
        <v/>
      </c>
    </row>
    <row r="1802" spans="1:9" x14ac:dyDescent="0.3">
      <c r="A1802">
        <v>1801</v>
      </c>
      <c r="B1802">
        <f>Движение!$A$279</f>
        <v>46498</v>
      </c>
      <c r="C1802">
        <f>Движение!$C$279</f>
        <v>0</v>
      </c>
      <c r="D1802" t="s">
        <v>49</v>
      </c>
      <c r="E1802">
        <f>Движение!$H$279</f>
        <v>20</v>
      </c>
      <c r="F1802">
        <f>N(Движение!$I$279)</f>
        <v>0</v>
      </c>
      <c r="G1802">
        <f>N(Движение!$J$279)</f>
        <v>0</v>
      </c>
      <c r="H1802">
        <f>Движение!$K$279</f>
        <v>20</v>
      </c>
      <c r="I1802" t="str">
        <f t="shared" si="28"/>
        <v/>
      </c>
    </row>
    <row r="1803" spans="1:9" x14ac:dyDescent="0.3">
      <c r="A1803">
        <v>1802</v>
      </c>
      <c r="B1803">
        <f>Движение!$A$279</f>
        <v>46498</v>
      </c>
      <c r="C1803">
        <f>Движение!$C$279</f>
        <v>0</v>
      </c>
      <c r="D1803" t="s">
        <v>51</v>
      </c>
      <c r="E1803">
        <f>Движение!$L$279</f>
        <v>48</v>
      </c>
      <c r="F1803">
        <f>N(Движение!$M$279)</f>
        <v>0</v>
      </c>
      <c r="G1803">
        <f>N(Движение!$N$279)</f>
        <v>0</v>
      </c>
      <c r="H1803">
        <f>Движение!$O$279</f>
        <v>48</v>
      </c>
      <c r="I1803" t="str">
        <f t="shared" si="28"/>
        <v/>
      </c>
    </row>
    <row r="1804" spans="1:9" x14ac:dyDescent="0.3">
      <c r="A1804">
        <v>1803</v>
      </c>
      <c r="B1804">
        <f>Движение!$A$279</f>
        <v>46498</v>
      </c>
      <c r="C1804">
        <f>Движение!$C$279</f>
        <v>0</v>
      </c>
      <c r="D1804" t="s">
        <v>54</v>
      </c>
      <c r="E1804">
        <f>Движение!$P$279</f>
        <v>13</v>
      </c>
      <c r="F1804">
        <f>N(Движение!$Q$279)</f>
        <v>0</v>
      </c>
      <c r="G1804">
        <f>N(Движение!$R$279)</f>
        <v>0</v>
      </c>
      <c r="H1804">
        <f>Движение!$S$279</f>
        <v>13</v>
      </c>
      <c r="I1804" t="str">
        <f t="shared" si="28"/>
        <v/>
      </c>
    </row>
    <row r="1805" spans="1:9" x14ac:dyDescent="0.3">
      <c r="A1805">
        <v>1804</v>
      </c>
      <c r="B1805">
        <f>Движение!$A$279</f>
        <v>46498</v>
      </c>
      <c r="C1805">
        <f>Движение!$C$279</f>
        <v>0</v>
      </c>
      <c r="D1805" t="s">
        <v>56</v>
      </c>
      <c r="E1805">
        <f>Движение!$T$279</f>
        <v>18</v>
      </c>
      <c r="F1805">
        <f>N(Движение!$U$279)</f>
        <v>0</v>
      </c>
      <c r="G1805">
        <f>N(Движение!$V$279)</f>
        <v>0</v>
      </c>
      <c r="H1805">
        <f>Движение!$W$279</f>
        <v>18</v>
      </c>
      <c r="I1805" t="str">
        <f t="shared" si="28"/>
        <v/>
      </c>
    </row>
    <row r="1806" spans="1:9" x14ac:dyDescent="0.3">
      <c r="A1806">
        <v>1805</v>
      </c>
      <c r="B1806">
        <f>Движение!$A$279</f>
        <v>46498</v>
      </c>
      <c r="C1806">
        <f>Движение!$C$279</f>
        <v>0</v>
      </c>
      <c r="D1806" t="s">
        <v>57</v>
      </c>
      <c r="E1806">
        <f>Движение!$X$279</f>
        <v>21</v>
      </c>
      <c r="F1806">
        <f>N(Движение!$Y$279)</f>
        <v>0</v>
      </c>
      <c r="G1806">
        <f>N(Движение!$Z$279)</f>
        <v>0</v>
      </c>
      <c r="H1806">
        <f>Движение!$AA$279</f>
        <v>21</v>
      </c>
      <c r="I1806" t="str">
        <f t="shared" si="28"/>
        <v/>
      </c>
    </row>
    <row r="1807" spans="1:9" x14ac:dyDescent="0.3">
      <c r="A1807">
        <v>1806</v>
      </c>
      <c r="B1807">
        <f>Движение!$A$279</f>
        <v>46498</v>
      </c>
      <c r="C1807">
        <f>Движение!$C$279</f>
        <v>0</v>
      </c>
      <c r="D1807" t="s">
        <v>59</v>
      </c>
      <c r="E1807">
        <f>Движение!$AB$279</f>
        <v>15</v>
      </c>
      <c r="F1807">
        <f>N(Движение!$AC$279)</f>
        <v>0</v>
      </c>
      <c r="G1807">
        <f>N(Движение!$AD$279)</f>
        <v>0</v>
      </c>
      <c r="H1807">
        <f>Движение!$AE$279</f>
        <v>15</v>
      </c>
      <c r="I1807" t="str">
        <f t="shared" si="28"/>
        <v/>
      </c>
    </row>
    <row r="1808" spans="1:9" x14ac:dyDescent="0.3">
      <c r="A1808">
        <v>1807</v>
      </c>
      <c r="B1808">
        <f>Движение!$A$280</f>
        <v>46499</v>
      </c>
      <c r="C1808">
        <f>Движение!$C$280</f>
        <v>0</v>
      </c>
      <c r="D1808" t="s">
        <v>45</v>
      </c>
      <c r="E1808">
        <f>Движение!$D$280</f>
        <v>26</v>
      </c>
      <c r="F1808">
        <f>N(Движение!$E$280)</f>
        <v>0</v>
      </c>
      <c r="G1808">
        <f>N(Движение!$F$280)</f>
        <v>0</v>
      </c>
      <c r="H1808">
        <f>Движение!$G$280</f>
        <v>26</v>
      </c>
      <c r="I1808" t="str">
        <f t="shared" si="28"/>
        <v/>
      </c>
    </row>
    <row r="1809" spans="1:9" x14ac:dyDescent="0.3">
      <c r="A1809">
        <v>1808</v>
      </c>
      <c r="B1809">
        <f>Движение!$A$280</f>
        <v>46499</v>
      </c>
      <c r="C1809">
        <f>Движение!$C$280</f>
        <v>0</v>
      </c>
      <c r="D1809" t="s">
        <v>49</v>
      </c>
      <c r="E1809">
        <f>Движение!$H$280</f>
        <v>20</v>
      </c>
      <c r="F1809">
        <f>N(Движение!$I$280)</f>
        <v>0</v>
      </c>
      <c r="G1809">
        <f>N(Движение!$J$280)</f>
        <v>0</v>
      </c>
      <c r="H1809">
        <f>Движение!$K$280</f>
        <v>20</v>
      </c>
      <c r="I1809" t="str">
        <f t="shared" si="28"/>
        <v/>
      </c>
    </row>
    <row r="1810" spans="1:9" x14ac:dyDescent="0.3">
      <c r="A1810">
        <v>1809</v>
      </c>
      <c r="B1810">
        <f>Движение!$A$280</f>
        <v>46499</v>
      </c>
      <c r="C1810">
        <f>Движение!$C$280</f>
        <v>0</v>
      </c>
      <c r="D1810" t="s">
        <v>51</v>
      </c>
      <c r="E1810">
        <f>Движение!$L$280</f>
        <v>48</v>
      </c>
      <c r="F1810">
        <f>N(Движение!$M$280)</f>
        <v>0</v>
      </c>
      <c r="G1810">
        <f>N(Движение!$N$280)</f>
        <v>0</v>
      </c>
      <c r="H1810">
        <f>Движение!$O$280</f>
        <v>48</v>
      </c>
      <c r="I1810" t="str">
        <f t="shared" si="28"/>
        <v/>
      </c>
    </row>
    <row r="1811" spans="1:9" x14ac:dyDescent="0.3">
      <c r="A1811">
        <v>1810</v>
      </c>
      <c r="B1811">
        <f>Движение!$A$280</f>
        <v>46499</v>
      </c>
      <c r="C1811">
        <f>Движение!$C$280</f>
        <v>0</v>
      </c>
      <c r="D1811" t="s">
        <v>54</v>
      </c>
      <c r="E1811">
        <f>Движение!$P$280</f>
        <v>13</v>
      </c>
      <c r="F1811">
        <f>N(Движение!$Q$280)</f>
        <v>0</v>
      </c>
      <c r="G1811">
        <f>N(Движение!$R$280)</f>
        <v>0</v>
      </c>
      <c r="H1811">
        <f>Движение!$S$280</f>
        <v>13</v>
      </c>
      <c r="I1811" t="str">
        <f t="shared" si="28"/>
        <v/>
      </c>
    </row>
    <row r="1812" spans="1:9" x14ac:dyDescent="0.3">
      <c r="A1812">
        <v>1811</v>
      </c>
      <c r="B1812">
        <f>Движение!$A$280</f>
        <v>46499</v>
      </c>
      <c r="C1812">
        <f>Движение!$C$280</f>
        <v>0</v>
      </c>
      <c r="D1812" t="s">
        <v>56</v>
      </c>
      <c r="E1812">
        <f>Движение!$T$280</f>
        <v>18</v>
      </c>
      <c r="F1812">
        <f>N(Движение!$U$280)</f>
        <v>0</v>
      </c>
      <c r="G1812">
        <f>N(Движение!$V$280)</f>
        <v>0</v>
      </c>
      <c r="H1812">
        <f>Движение!$W$280</f>
        <v>18</v>
      </c>
      <c r="I1812" t="str">
        <f t="shared" si="28"/>
        <v/>
      </c>
    </row>
    <row r="1813" spans="1:9" x14ac:dyDescent="0.3">
      <c r="A1813">
        <v>1812</v>
      </c>
      <c r="B1813">
        <f>Движение!$A$280</f>
        <v>46499</v>
      </c>
      <c r="C1813">
        <f>Движение!$C$280</f>
        <v>0</v>
      </c>
      <c r="D1813" t="s">
        <v>57</v>
      </c>
      <c r="E1813">
        <f>Движение!$X$280</f>
        <v>21</v>
      </c>
      <c r="F1813">
        <f>N(Движение!$Y$280)</f>
        <v>0</v>
      </c>
      <c r="G1813">
        <f>N(Движение!$Z$280)</f>
        <v>0</v>
      </c>
      <c r="H1813">
        <f>Движение!$AA$280</f>
        <v>21</v>
      </c>
      <c r="I1813" t="str">
        <f t="shared" si="28"/>
        <v/>
      </c>
    </row>
    <row r="1814" spans="1:9" x14ac:dyDescent="0.3">
      <c r="A1814">
        <v>1813</v>
      </c>
      <c r="B1814">
        <f>Движение!$A$280</f>
        <v>46499</v>
      </c>
      <c r="C1814">
        <f>Движение!$C$280</f>
        <v>0</v>
      </c>
      <c r="D1814" t="s">
        <v>59</v>
      </c>
      <c r="E1814">
        <f>Движение!$AB$280</f>
        <v>15</v>
      </c>
      <c r="F1814">
        <f>N(Движение!$AC$280)</f>
        <v>0</v>
      </c>
      <c r="G1814">
        <f>N(Движение!$AD$280)</f>
        <v>0</v>
      </c>
      <c r="H1814">
        <f>Движение!$AE$280</f>
        <v>15</v>
      </c>
      <c r="I1814" t="str">
        <f t="shared" si="28"/>
        <v/>
      </c>
    </row>
    <row r="1815" spans="1:9" x14ac:dyDescent="0.3">
      <c r="A1815">
        <v>1814</v>
      </c>
      <c r="B1815">
        <f>Движение!$A$281</f>
        <v>46500</v>
      </c>
      <c r="C1815">
        <f>Движение!$C$281</f>
        <v>0</v>
      </c>
      <c r="D1815" t="s">
        <v>45</v>
      </c>
      <c r="E1815">
        <f>Движение!$D$281</f>
        <v>26</v>
      </c>
      <c r="F1815">
        <f>N(Движение!$E$281)</f>
        <v>0</v>
      </c>
      <c r="G1815">
        <f>N(Движение!$F$281)</f>
        <v>0</v>
      </c>
      <c r="H1815">
        <f>Движение!$G$281</f>
        <v>26</v>
      </c>
      <c r="I1815" t="str">
        <f t="shared" si="28"/>
        <v/>
      </c>
    </row>
    <row r="1816" spans="1:9" x14ac:dyDescent="0.3">
      <c r="A1816">
        <v>1815</v>
      </c>
      <c r="B1816">
        <f>Движение!$A$281</f>
        <v>46500</v>
      </c>
      <c r="C1816">
        <f>Движение!$C$281</f>
        <v>0</v>
      </c>
      <c r="D1816" t="s">
        <v>49</v>
      </c>
      <c r="E1816">
        <f>Движение!$H$281</f>
        <v>20</v>
      </c>
      <c r="F1816">
        <f>N(Движение!$I$281)</f>
        <v>0</v>
      </c>
      <c r="G1816">
        <f>N(Движение!$J$281)</f>
        <v>0</v>
      </c>
      <c r="H1816">
        <f>Движение!$K$281</f>
        <v>20</v>
      </c>
      <c r="I1816" t="str">
        <f t="shared" si="28"/>
        <v/>
      </c>
    </row>
    <row r="1817" spans="1:9" x14ac:dyDescent="0.3">
      <c r="A1817">
        <v>1816</v>
      </c>
      <c r="B1817">
        <f>Движение!$A$281</f>
        <v>46500</v>
      </c>
      <c r="C1817">
        <f>Движение!$C$281</f>
        <v>0</v>
      </c>
      <c r="D1817" t="s">
        <v>51</v>
      </c>
      <c r="E1817">
        <f>Движение!$L$281</f>
        <v>48</v>
      </c>
      <c r="F1817">
        <f>N(Движение!$M$281)</f>
        <v>0</v>
      </c>
      <c r="G1817">
        <f>N(Движение!$N$281)</f>
        <v>0</v>
      </c>
      <c r="H1817">
        <f>Движение!$O$281</f>
        <v>48</v>
      </c>
      <c r="I1817" t="str">
        <f t="shared" si="28"/>
        <v/>
      </c>
    </row>
    <row r="1818" spans="1:9" x14ac:dyDescent="0.3">
      <c r="A1818">
        <v>1817</v>
      </c>
      <c r="B1818">
        <f>Движение!$A$281</f>
        <v>46500</v>
      </c>
      <c r="C1818">
        <f>Движение!$C$281</f>
        <v>0</v>
      </c>
      <c r="D1818" t="s">
        <v>54</v>
      </c>
      <c r="E1818">
        <f>Движение!$P$281</f>
        <v>13</v>
      </c>
      <c r="F1818">
        <f>N(Движение!$Q$281)</f>
        <v>0</v>
      </c>
      <c r="G1818">
        <f>N(Движение!$R$281)</f>
        <v>0</v>
      </c>
      <c r="H1818">
        <f>Движение!$S$281</f>
        <v>13</v>
      </c>
      <c r="I1818" t="str">
        <f t="shared" si="28"/>
        <v/>
      </c>
    </row>
    <row r="1819" spans="1:9" x14ac:dyDescent="0.3">
      <c r="A1819">
        <v>1818</v>
      </c>
      <c r="B1819">
        <f>Движение!$A$281</f>
        <v>46500</v>
      </c>
      <c r="C1819">
        <f>Движение!$C$281</f>
        <v>0</v>
      </c>
      <c r="D1819" t="s">
        <v>56</v>
      </c>
      <c r="E1819">
        <f>Движение!$T$281</f>
        <v>18</v>
      </c>
      <c r="F1819">
        <f>N(Движение!$U$281)</f>
        <v>0</v>
      </c>
      <c r="G1819">
        <f>N(Движение!$V$281)</f>
        <v>0</v>
      </c>
      <c r="H1819">
        <f>Движение!$W$281</f>
        <v>18</v>
      </c>
      <c r="I1819" t="str">
        <f t="shared" si="28"/>
        <v/>
      </c>
    </row>
    <row r="1820" spans="1:9" x14ac:dyDescent="0.3">
      <c r="A1820">
        <v>1819</v>
      </c>
      <c r="B1820">
        <f>Движение!$A$281</f>
        <v>46500</v>
      </c>
      <c r="C1820">
        <f>Движение!$C$281</f>
        <v>0</v>
      </c>
      <c r="D1820" t="s">
        <v>57</v>
      </c>
      <c r="E1820">
        <f>Движение!$X$281</f>
        <v>21</v>
      </c>
      <c r="F1820">
        <f>N(Движение!$Y$281)</f>
        <v>0</v>
      </c>
      <c r="G1820">
        <f>N(Движение!$Z$281)</f>
        <v>0</v>
      </c>
      <c r="H1820">
        <f>Движение!$AA$281</f>
        <v>21</v>
      </c>
      <c r="I1820" t="str">
        <f t="shared" si="28"/>
        <v/>
      </c>
    </row>
    <row r="1821" spans="1:9" x14ac:dyDescent="0.3">
      <c r="A1821">
        <v>1820</v>
      </c>
      <c r="B1821">
        <f>Движение!$A$281</f>
        <v>46500</v>
      </c>
      <c r="C1821">
        <f>Движение!$C$281</f>
        <v>0</v>
      </c>
      <c r="D1821" t="s">
        <v>59</v>
      </c>
      <c r="E1821">
        <f>Движение!$AB$281</f>
        <v>15</v>
      </c>
      <c r="F1821">
        <f>N(Движение!$AC$281)</f>
        <v>0</v>
      </c>
      <c r="G1821">
        <f>N(Движение!$AD$281)</f>
        <v>0</v>
      </c>
      <c r="H1821">
        <f>Движение!$AE$281</f>
        <v>15</v>
      </c>
      <c r="I1821" t="str">
        <f t="shared" si="28"/>
        <v/>
      </c>
    </row>
    <row r="1822" spans="1:9" x14ac:dyDescent="0.3">
      <c r="A1822">
        <v>1821</v>
      </c>
      <c r="B1822">
        <f>Движение!$A$282</f>
        <v>46501</v>
      </c>
      <c r="C1822">
        <f>Движение!$C$282</f>
        <v>0</v>
      </c>
      <c r="D1822" t="s">
        <v>45</v>
      </c>
      <c r="E1822">
        <f>Движение!$D$282</f>
        <v>26</v>
      </c>
      <c r="F1822">
        <f>N(Движение!$E$282)</f>
        <v>0</v>
      </c>
      <c r="G1822">
        <f>N(Движение!$F$282)</f>
        <v>0</v>
      </c>
      <c r="H1822">
        <f>Движение!$G$282</f>
        <v>26</v>
      </c>
      <c r="I1822" t="str">
        <f t="shared" si="28"/>
        <v/>
      </c>
    </row>
    <row r="1823" spans="1:9" x14ac:dyDescent="0.3">
      <c r="A1823">
        <v>1822</v>
      </c>
      <c r="B1823">
        <f>Движение!$A$282</f>
        <v>46501</v>
      </c>
      <c r="C1823">
        <f>Движение!$C$282</f>
        <v>0</v>
      </c>
      <c r="D1823" t="s">
        <v>49</v>
      </c>
      <c r="E1823">
        <f>Движение!$H$282</f>
        <v>20</v>
      </c>
      <c r="F1823">
        <f>N(Движение!$I$282)</f>
        <v>0</v>
      </c>
      <c r="G1823">
        <f>N(Движение!$J$282)</f>
        <v>0</v>
      </c>
      <c r="H1823">
        <f>Движение!$K$282</f>
        <v>20</v>
      </c>
      <c r="I1823" t="str">
        <f t="shared" si="28"/>
        <v/>
      </c>
    </row>
    <row r="1824" spans="1:9" x14ac:dyDescent="0.3">
      <c r="A1824">
        <v>1823</v>
      </c>
      <c r="B1824">
        <f>Движение!$A$282</f>
        <v>46501</v>
      </c>
      <c r="C1824">
        <f>Движение!$C$282</f>
        <v>0</v>
      </c>
      <c r="D1824" t="s">
        <v>51</v>
      </c>
      <c r="E1824">
        <f>Движение!$L$282</f>
        <v>48</v>
      </c>
      <c r="F1824">
        <f>N(Движение!$M$282)</f>
        <v>0</v>
      </c>
      <c r="G1824">
        <f>N(Движение!$N$282)</f>
        <v>0</v>
      </c>
      <c r="H1824">
        <f>Движение!$O$282</f>
        <v>48</v>
      </c>
      <c r="I1824" t="str">
        <f t="shared" si="28"/>
        <v/>
      </c>
    </row>
    <row r="1825" spans="1:9" x14ac:dyDescent="0.3">
      <c r="A1825">
        <v>1824</v>
      </c>
      <c r="B1825">
        <f>Движение!$A$282</f>
        <v>46501</v>
      </c>
      <c r="C1825">
        <f>Движение!$C$282</f>
        <v>0</v>
      </c>
      <c r="D1825" t="s">
        <v>54</v>
      </c>
      <c r="E1825">
        <f>Движение!$P$282</f>
        <v>13</v>
      </c>
      <c r="F1825">
        <f>N(Движение!$Q$282)</f>
        <v>0</v>
      </c>
      <c r="G1825">
        <f>N(Движение!$R$282)</f>
        <v>0</v>
      </c>
      <c r="H1825">
        <f>Движение!$S$282</f>
        <v>13</v>
      </c>
      <c r="I1825" t="str">
        <f t="shared" si="28"/>
        <v/>
      </c>
    </row>
    <row r="1826" spans="1:9" x14ac:dyDescent="0.3">
      <c r="A1826">
        <v>1825</v>
      </c>
      <c r="B1826">
        <f>Движение!$A$282</f>
        <v>46501</v>
      </c>
      <c r="C1826">
        <f>Движение!$C$282</f>
        <v>0</v>
      </c>
      <c r="D1826" t="s">
        <v>56</v>
      </c>
      <c r="E1826">
        <f>Движение!$T$282</f>
        <v>18</v>
      </c>
      <c r="F1826">
        <f>N(Движение!$U$282)</f>
        <v>0</v>
      </c>
      <c r="G1826">
        <f>N(Движение!$V$282)</f>
        <v>0</v>
      </c>
      <c r="H1826">
        <f>Движение!$W$282</f>
        <v>18</v>
      </c>
      <c r="I1826" t="str">
        <f t="shared" si="28"/>
        <v/>
      </c>
    </row>
    <row r="1827" spans="1:9" x14ac:dyDescent="0.3">
      <c r="A1827">
        <v>1826</v>
      </c>
      <c r="B1827">
        <f>Движение!$A$282</f>
        <v>46501</v>
      </c>
      <c r="C1827">
        <f>Движение!$C$282</f>
        <v>0</v>
      </c>
      <c r="D1827" t="s">
        <v>57</v>
      </c>
      <c r="E1827">
        <f>Движение!$X$282</f>
        <v>21</v>
      </c>
      <c r="F1827">
        <f>N(Движение!$Y$282)</f>
        <v>0</v>
      </c>
      <c r="G1827">
        <f>N(Движение!$Z$282)</f>
        <v>0</v>
      </c>
      <c r="H1827">
        <f>Движение!$AA$282</f>
        <v>21</v>
      </c>
      <c r="I1827" t="str">
        <f t="shared" si="28"/>
        <v/>
      </c>
    </row>
    <row r="1828" spans="1:9" x14ac:dyDescent="0.3">
      <c r="A1828">
        <v>1827</v>
      </c>
      <c r="B1828">
        <f>Движение!$A$282</f>
        <v>46501</v>
      </c>
      <c r="C1828">
        <f>Движение!$C$282</f>
        <v>0</v>
      </c>
      <c r="D1828" t="s">
        <v>59</v>
      </c>
      <c r="E1828">
        <f>Движение!$AB$282</f>
        <v>15</v>
      </c>
      <c r="F1828">
        <f>N(Движение!$AC$282)</f>
        <v>0</v>
      </c>
      <c r="G1828">
        <f>N(Движение!$AD$282)</f>
        <v>0</v>
      </c>
      <c r="H1828">
        <f>Движение!$AE$282</f>
        <v>15</v>
      </c>
      <c r="I1828" t="str">
        <f t="shared" si="28"/>
        <v/>
      </c>
    </row>
    <row r="1829" spans="1:9" x14ac:dyDescent="0.3">
      <c r="A1829">
        <v>1828</v>
      </c>
      <c r="B1829">
        <f>Движение!$A$283</f>
        <v>46502</v>
      </c>
      <c r="C1829">
        <f>Движение!$C$283</f>
        <v>0</v>
      </c>
      <c r="D1829" t="s">
        <v>45</v>
      </c>
      <c r="E1829">
        <f>Движение!$D$283</f>
        <v>26</v>
      </c>
      <c r="F1829">
        <f>N(Движение!$E$283)</f>
        <v>0</v>
      </c>
      <c r="G1829">
        <f>N(Движение!$F$283)</f>
        <v>0</v>
      </c>
      <c r="H1829">
        <f>Движение!$G$283</f>
        <v>26</v>
      </c>
      <c r="I1829" t="str">
        <f t="shared" si="28"/>
        <v/>
      </c>
    </row>
    <row r="1830" spans="1:9" x14ac:dyDescent="0.3">
      <c r="A1830">
        <v>1829</v>
      </c>
      <c r="B1830">
        <f>Движение!$A$283</f>
        <v>46502</v>
      </c>
      <c r="C1830">
        <f>Движение!$C$283</f>
        <v>0</v>
      </c>
      <c r="D1830" t="s">
        <v>49</v>
      </c>
      <c r="E1830">
        <f>Движение!$H$283</f>
        <v>20</v>
      </c>
      <c r="F1830">
        <f>N(Движение!$I$283)</f>
        <v>0</v>
      </c>
      <c r="G1830">
        <f>N(Движение!$J$283)</f>
        <v>0</v>
      </c>
      <c r="H1830">
        <f>Движение!$K$283</f>
        <v>20</v>
      </c>
      <c r="I1830" t="str">
        <f t="shared" si="28"/>
        <v/>
      </c>
    </row>
    <row r="1831" spans="1:9" x14ac:dyDescent="0.3">
      <c r="A1831">
        <v>1830</v>
      </c>
      <c r="B1831">
        <f>Движение!$A$283</f>
        <v>46502</v>
      </c>
      <c r="C1831">
        <f>Движение!$C$283</f>
        <v>0</v>
      </c>
      <c r="D1831" t="s">
        <v>51</v>
      </c>
      <c r="E1831">
        <f>Движение!$L$283</f>
        <v>48</v>
      </c>
      <c r="F1831">
        <f>N(Движение!$M$283)</f>
        <v>0</v>
      </c>
      <c r="G1831">
        <f>N(Движение!$N$283)</f>
        <v>0</v>
      </c>
      <c r="H1831">
        <f>Движение!$O$283</f>
        <v>48</v>
      </c>
      <c r="I1831" t="str">
        <f t="shared" si="28"/>
        <v/>
      </c>
    </row>
    <row r="1832" spans="1:9" x14ac:dyDescent="0.3">
      <c r="A1832">
        <v>1831</v>
      </c>
      <c r="B1832">
        <f>Движение!$A$283</f>
        <v>46502</v>
      </c>
      <c r="C1832">
        <f>Движение!$C$283</f>
        <v>0</v>
      </c>
      <c r="D1832" t="s">
        <v>54</v>
      </c>
      <c r="E1832">
        <f>Движение!$P$283</f>
        <v>13</v>
      </c>
      <c r="F1832">
        <f>N(Движение!$Q$283)</f>
        <v>0</v>
      </c>
      <c r="G1832">
        <f>N(Движение!$R$283)</f>
        <v>0</v>
      </c>
      <c r="H1832">
        <f>Движение!$S$283</f>
        <v>13</v>
      </c>
      <c r="I1832" t="str">
        <f t="shared" si="28"/>
        <v/>
      </c>
    </row>
    <row r="1833" spans="1:9" x14ac:dyDescent="0.3">
      <c r="A1833">
        <v>1832</v>
      </c>
      <c r="B1833">
        <f>Движение!$A$283</f>
        <v>46502</v>
      </c>
      <c r="C1833">
        <f>Движение!$C$283</f>
        <v>0</v>
      </c>
      <c r="D1833" t="s">
        <v>56</v>
      </c>
      <c r="E1833">
        <f>Движение!$T$283</f>
        <v>18</v>
      </c>
      <c r="F1833">
        <f>N(Движение!$U$283)</f>
        <v>0</v>
      </c>
      <c r="G1833">
        <f>N(Движение!$V$283)</f>
        <v>0</v>
      </c>
      <c r="H1833">
        <f>Движение!$W$283</f>
        <v>18</v>
      </c>
      <c r="I1833" t="str">
        <f t="shared" si="28"/>
        <v/>
      </c>
    </row>
    <row r="1834" spans="1:9" x14ac:dyDescent="0.3">
      <c r="A1834">
        <v>1833</v>
      </c>
      <c r="B1834">
        <f>Движение!$A$283</f>
        <v>46502</v>
      </c>
      <c r="C1834">
        <f>Движение!$C$283</f>
        <v>0</v>
      </c>
      <c r="D1834" t="s">
        <v>57</v>
      </c>
      <c r="E1834">
        <f>Движение!$X$283</f>
        <v>21</v>
      </c>
      <c r="F1834">
        <f>N(Движение!$Y$283)</f>
        <v>0</v>
      </c>
      <c r="G1834">
        <f>N(Движение!$Z$283)</f>
        <v>0</v>
      </c>
      <c r="H1834">
        <f>Движение!$AA$283</f>
        <v>21</v>
      </c>
      <c r="I1834" t="str">
        <f t="shared" si="28"/>
        <v/>
      </c>
    </row>
    <row r="1835" spans="1:9" x14ac:dyDescent="0.3">
      <c r="A1835">
        <v>1834</v>
      </c>
      <c r="B1835">
        <f>Движение!$A$283</f>
        <v>46502</v>
      </c>
      <c r="C1835">
        <f>Движение!$C$283</f>
        <v>0</v>
      </c>
      <c r="D1835" t="s">
        <v>59</v>
      </c>
      <c r="E1835">
        <f>Движение!$AB$283</f>
        <v>15</v>
      </c>
      <c r="F1835">
        <f>N(Движение!$AC$283)</f>
        <v>0</v>
      </c>
      <c r="G1835">
        <f>N(Движение!$AD$283)</f>
        <v>0</v>
      </c>
      <c r="H1835">
        <f>Движение!$AE$283</f>
        <v>15</v>
      </c>
      <c r="I1835" t="str">
        <f t="shared" si="28"/>
        <v/>
      </c>
    </row>
    <row r="1836" spans="1:9" x14ac:dyDescent="0.3">
      <c r="A1836">
        <v>1835</v>
      </c>
      <c r="B1836">
        <f>Движение!$A$284</f>
        <v>46503</v>
      </c>
      <c r="C1836">
        <f>Движение!$C$284</f>
        <v>0</v>
      </c>
      <c r="D1836" t="s">
        <v>45</v>
      </c>
      <c r="E1836">
        <f>Движение!$D$284</f>
        <v>26</v>
      </c>
      <c r="F1836">
        <f>N(Движение!$E$284)</f>
        <v>0</v>
      </c>
      <c r="G1836">
        <f>N(Движение!$F$284)</f>
        <v>0</v>
      </c>
      <c r="H1836">
        <f>Движение!$G$284</f>
        <v>26</v>
      </c>
      <c r="I1836" t="str">
        <f t="shared" si="28"/>
        <v/>
      </c>
    </row>
    <row r="1837" spans="1:9" x14ac:dyDescent="0.3">
      <c r="A1837">
        <v>1836</v>
      </c>
      <c r="B1837">
        <f>Движение!$A$284</f>
        <v>46503</v>
      </c>
      <c r="C1837">
        <f>Движение!$C$284</f>
        <v>0</v>
      </c>
      <c r="D1837" t="s">
        <v>49</v>
      </c>
      <c r="E1837">
        <f>Движение!$H$284</f>
        <v>20</v>
      </c>
      <c r="F1837">
        <f>N(Движение!$I$284)</f>
        <v>0</v>
      </c>
      <c r="G1837">
        <f>N(Движение!$J$284)</f>
        <v>0</v>
      </c>
      <c r="H1837">
        <f>Движение!$K$284</f>
        <v>20</v>
      </c>
      <c r="I1837" t="str">
        <f t="shared" si="28"/>
        <v/>
      </c>
    </row>
    <row r="1838" spans="1:9" x14ac:dyDescent="0.3">
      <c r="A1838">
        <v>1837</v>
      </c>
      <c r="B1838">
        <f>Движение!$A$284</f>
        <v>46503</v>
      </c>
      <c r="C1838">
        <f>Движение!$C$284</f>
        <v>0</v>
      </c>
      <c r="D1838" t="s">
        <v>51</v>
      </c>
      <c r="E1838">
        <f>Движение!$L$284</f>
        <v>48</v>
      </c>
      <c r="F1838">
        <f>N(Движение!$M$284)</f>
        <v>0</v>
      </c>
      <c r="G1838">
        <f>N(Движение!$N$284)</f>
        <v>0</v>
      </c>
      <c r="H1838">
        <f>Движение!$O$284</f>
        <v>48</v>
      </c>
      <c r="I1838" t="str">
        <f t="shared" si="28"/>
        <v/>
      </c>
    </row>
    <row r="1839" spans="1:9" x14ac:dyDescent="0.3">
      <c r="A1839">
        <v>1838</v>
      </c>
      <c r="B1839">
        <f>Движение!$A$284</f>
        <v>46503</v>
      </c>
      <c r="C1839">
        <f>Движение!$C$284</f>
        <v>0</v>
      </c>
      <c r="D1839" t="s">
        <v>54</v>
      </c>
      <c r="E1839">
        <f>Движение!$P$284</f>
        <v>13</v>
      </c>
      <c r="F1839">
        <f>N(Движение!$Q$284)</f>
        <v>0</v>
      </c>
      <c r="G1839">
        <f>N(Движение!$R$284)</f>
        <v>0</v>
      </c>
      <c r="H1839">
        <f>Движение!$S$284</f>
        <v>13</v>
      </c>
      <c r="I1839" t="str">
        <f t="shared" si="28"/>
        <v/>
      </c>
    </row>
    <row r="1840" spans="1:9" x14ac:dyDescent="0.3">
      <c r="A1840">
        <v>1839</v>
      </c>
      <c r="B1840">
        <f>Движение!$A$284</f>
        <v>46503</v>
      </c>
      <c r="C1840">
        <f>Движение!$C$284</f>
        <v>0</v>
      </c>
      <c r="D1840" t="s">
        <v>56</v>
      </c>
      <c r="E1840">
        <f>Движение!$T$284</f>
        <v>18</v>
      </c>
      <c r="F1840">
        <f>N(Движение!$U$284)</f>
        <v>0</v>
      </c>
      <c r="G1840">
        <f>N(Движение!$V$284)</f>
        <v>0</v>
      </c>
      <c r="H1840">
        <f>Движение!$W$284</f>
        <v>18</v>
      </c>
      <c r="I1840" t="str">
        <f t="shared" si="28"/>
        <v/>
      </c>
    </row>
    <row r="1841" spans="1:9" x14ac:dyDescent="0.3">
      <c r="A1841">
        <v>1840</v>
      </c>
      <c r="B1841">
        <f>Движение!$A$284</f>
        <v>46503</v>
      </c>
      <c r="C1841">
        <f>Движение!$C$284</f>
        <v>0</v>
      </c>
      <c r="D1841" t="s">
        <v>57</v>
      </c>
      <c r="E1841">
        <f>Движение!$X$284</f>
        <v>21</v>
      </c>
      <c r="F1841">
        <f>N(Движение!$Y$284)</f>
        <v>0</v>
      </c>
      <c r="G1841">
        <f>N(Движение!$Z$284)</f>
        <v>0</v>
      </c>
      <c r="H1841">
        <f>Движение!$AA$284</f>
        <v>21</v>
      </c>
      <c r="I1841" t="str">
        <f t="shared" si="28"/>
        <v/>
      </c>
    </row>
    <row r="1842" spans="1:9" x14ac:dyDescent="0.3">
      <c r="A1842">
        <v>1841</v>
      </c>
      <c r="B1842">
        <f>Движение!$A$284</f>
        <v>46503</v>
      </c>
      <c r="C1842">
        <f>Движение!$C$284</f>
        <v>0</v>
      </c>
      <c r="D1842" t="s">
        <v>59</v>
      </c>
      <c r="E1842">
        <f>Движение!$AB$284</f>
        <v>15</v>
      </c>
      <c r="F1842">
        <f>N(Движение!$AC$284)</f>
        <v>0</v>
      </c>
      <c r="G1842">
        <f>N(Движение!$AD$284)</f>
        <v>0</v>
      </c>
      <c r="H1842">
        <f>Движение!$AE$284</f>
        <v>15</v>
      </c>
      <c r="I1842" t="str">
        <f t="shared" si="28"/>
        <v/>
      </c>
    </row>
    <row r="1843" spans="1:9" x14ac:dyDescent="0.3">
      <c r="A1843">
        <v>1842</v>
      </c>
      <c r="B1843">
        <f>Движение!$A$285</f>
        <v>46504</v>
      </c>
      <c r="C1843">
        <f>Движение!$C$285</f>
        <v>0</v>
      </c>
      <c r="D1843" t="s">
        <v>45</v>
      </c>
      <c r="E1843">
        <f>Движение!$D$285</f>
        <v>26</v>
      </c>
      <c r="F1843">
        <f>N(Движение!$E$285)</f>
        <v>0</v>
      </c>
      <c r="G1843">
        <f>N(Движение!$F$285)</f>
        <v>0</v>
      </c>
      <c r="H1843">
        <f>Движение!$G$285</f>
        <v>26</v>
      </c>
      <c r="I1843" t="str">
        <f t="shared" si="28"/>
        <v/>
      </c>
    </row>
    <row r="1844" spans="1:9" x14ac:dyDescent="0.3">
      <c r="A1844">
        <v>1843</v>
      </c>
      <c r="B1844">
        <f>Движение!$A$285</f>
        <v>46504</v>
      </c>
      <c r="C1844">
        <f>Движение!$C$285</f>
        <v>0</v>
      </c>
      <c r="D1844" t="s">
        <v>49</v>
      </c>
      <c r="E1844">
        <f>Движение!$H$285</f>
        <v>20</v>
      </c>
      <c r="F1844">
        <f>N(Движение!$I$285)</f>
        <v>0</v>
      </c>
      <c r="G1844">
        <f>N(Движение!$J$285)</f>
        <v>0</v>
      </c>
      <c r="H1844">
        <f>Движение!$K$285</f>
        <v>20</v>
      </c>
      <c r="I1844" t="str">
        <f t="shared" si="28"/>
        <v/>
      </c>
    </row>
    <row r="1845" spans="1:9" x14ac:dyDescent="0.3">
      <c r="A1845">
        <v>1844</v>
      </c>
      <c r="B1845">
        <f>Движение!$A$285</f>
        <v>46504</v>
      </c>
      <c r="C1845">
        <f>Движение!$C$285</f>
        <v>0</v>
      </c>
      <c r="D1845" t="s">
        <v>51</v>
      </c>
      <c r="E1845">
        <f>Движение!$L$285</f>
        <v>48</v>
      </c>
      <c r="F1845">
        <f>N(Движение!$M$285)</f>
        <v>0</v>
      </c>
      <c r="G1845">
        <f>N(Движение!$N$285)</f>
        <v>0</v>
      </c>
      <c r="H1845">
        <f>Движение!$O$285</f>
        <v>48</v>
      </c>
      <c r="I1845" t="str">
        <f t="shared" si="28"/>
        <v/>
      </c>
    </row>
    <row r="1846" spans="1:9" x14ac:dyDescent="0.3">
      <c r="A1846">
        <v>1845</v>
      </c>
      <c r="B1846">
        <f>Движение!$A$285</f>
        <v>46504</v>
      </c>
      <c r="C1846">
        <f>Движение!$C$285</f>
        <v>0</v>
      </c>
      <c r="D1846" t="s">
        <v>54</v>
      </c>
      <c r="E1846">
        <f>Движение!$P$285</f>
        <v>13</v>
      </c>
      <c r="F1846">
        <f>N(Движение!$Q$285)</f>
        <v>0</v>
      </c>
      <c r="G1846">
        <f>N(Движение!$R$285)</f>
        <v>0</v>
      </c>
      <c r="H1846">
        <f>Движение!$S$285</f>
        <v>13</v>
      </c>
      <c r="I1846" t="str">
        <f t="shared" si="28"/>
        <v/>
      </c>
    </row>
    <row r="1847" spans="1:9" x14ac:dyDescent="0.3">
      <c r="A1847">
        <v>1846</v>
      </c>
      <c r="B1847">
        <f>Движение!$A$285</f>
        <v>46504</v>
      </c>
      <c r="C1847">
        <f>Движение!$C$285</f>
        <v>0</v>
      </c>
      <c r="D1847" t="s">
        <v>56</v>
      </c>
      <c r="E1847">
        <f>Движение!$T$285</f>
        <v>18</v>
      </c>
      <c r="F1847">
        <f>N(Движение!$U$285)</f>
        <v>0</v>
      </c>
      <c r="G1847">
        <f>N(Движение!$V$285)</f>
        <v>0</v>
      </c>
      <c r="H1847">
        <f>Движение!$W$285</f>
        <v>18</v>
      </c>
      <c r="I1847" t="str">
        <f t="shared" si="28"/>
        <v/>
      </c>
    </row>
    <row r="1848" spans="1:9" x14ac:dyDescent="0.3">
      <c r="A1848">
        <v>1847</v>
      </c>
      <c r="B1848">
        <f>Движение!$A$285</f>
        <v>46504</v>
      </c>
      <c r="C1848">
        <f>Движение!$C$285</f>
        <v>0</v>
      </c>
      <c r="D1848" t="s">
        <v>57</v>
      </c>
      <c r="E1848">
        <f>Движение!$X$285</f>
        <v>21</v>
      </c>
      <c r="F1848">
        <f>N(Движение!$Y$285)</f>
        <v>0</v>
      </c>
      <c r="G1848">
        <f>N(Движение!$Z$285)</f>
        <v>0</v>
      </c>
      <c r="H1848">
        <f>Движение!$AA$285</f>
        <v>21</v>
      </c>
      <c r="I1848" t="str">
        <f t="shared" si="28"/>
        <v/>
      </c>
    </row>
    <row r="1849" spans="1:9" x14ac:dyDescent="0.3">
      <c r="A1849">
        <v>1848</v>
      </c>
      <c r="B1849">
        <f>Движение!$A$285</f>
        <v>46504</v>
      </c>
      <c r="C1849">
        <f>Движение!$C$285</f>
        <v>0</v>
      </c>
      <c r="D1849" t="s">
        <v>59</v>
      </c>
      <c r="E1849">
        <f>Движение!$AB$285</f>
        <v>15</v>
      </c>
      <c r="F1849">
        <f>N(Движение!$AC$285)</f>
        <v>0</v>
      </c>
      <c r="G1849">
        <f>N(Движение!$AD$285)</f>
        <v>0</v>
      </c>
      <c r="H1849">
        <f>Движение!$AE$285</f>
        <v>15</v>
      </c>
      <c r="I1849" t="str">
        <f t="shared" si="28"/>
        <v/>
      </c>
    </row>
    <row r="1850" spans="1:9" x14ac:dyDescent="0.3">
      <c r="A1850">
        <v>1849</v>
      </c>
      <c r="B1850">
        <f>Движение!$A$286</f>
        <v>46505</v>
      </c>
      <c r="C1850">
        <f>Движение!$C$286</f>
        <v>0</v>
      </c>
      <c r="D1850" t="s">
        <v>45</v>
      </c>
      <c r="E1850">
        <f>Движение!$D$286</f>
        <v>26</v>
      </c>
      <c r="F1850">
        <f>N(Движение!$E$286)</f>
        <v>0</v>
      </c>
      <c r="G1850">
        <f>N(Движение!$F$286)</f>
        <v>0</v>
      </c>
      <c r="H1850">
        <f>Движение!$G$286</f>
        <v>26</v>
      </c>
      <c r="I1850" t="str">
        <f t="shared" si="28"/>
        <v/>
      </c>
    </row>
    <row r="1851" spans="1:9" x14ac:dyDescent="0.3">
      <c r="A1851">
        <v>1850</v>
      </c>
      <c r="B1851">
        <f>Движение!$A$286</f>
        <v>46505</v>
      </c>
      <c r="C1851">
        <f>Движение!$C$286</f>
        <v>0</v>
      </c>
      <c r="D1851" t="s">
        <v>49</v>
      </c>
      <c r="E1851">
        <f>Движение!$H$286</f>
        <v>20</v>
      </c>
      <c r="F1851">
        <f>N(Движение!$I$286)</f>
        <v>0</v>
      </c>
      <c r="G1851">
        <f>N(Движение!$J$286)</f>
        <v>0</v>
      </c>
      <c r="H1851">
        <f>Движение!$K$286</f>
        <v>20</v>
      </c>
      <c r="I1851" t="str">
        <f t="shared" si="28"/>
        <v/>
      </c>
    </row>
    <row r="1852" spans="1:9" x14ac:dyDescent="0.3">
      <c r="A1852">
        <v>1851</v>
      </c>
      <c r="B1852">
        <f>Движение!$A$286</f>
        <v>46505</v>
      </c>
      <c r="C1852">
        <f>Движение!$C$286</f>
        <v>0</v>
      </c>
      <c r="D1852" t="s">
        <v>51</v>
      </c>
      <c r="E1852">
        <f>Движение!$L$286</f>
        <v>48</v>
      </c>
      <c r="F1852">
        <f>N(Движение!$M$286)</f>
        <v>0</v>
      </c>
      <c r="G1852">
        <f>N(Движение!$N$286)</f>
        <v>0</v>
      </c>
      <c r="H1852">
        <f>Движение!$O$286</f>
        <v>48</v>
      </c>
      <c r="I1852" t="str">
        <f t="shared" si="28"/>
        <v/>
      </c>
    </row>
    <row r="1853" spans="1:9" x14ac:dyDescent="0.3">
      <c r="A1853">
        <v>1852</v>
      </c>
      <c r="B1853">
        <f>Движение!$A$286</f>
        <v>46505</v>
      </c>
      <c r="C1853">
        <f>Движение!$C$286</f>
        <v>0</v>
      </c>
      <c r="D1853" t="s">
        <v>54</v>
      </c>
      <c r="E1853">
        <f>Движение!$P$286</f>
        <v>13</v>
      </c>
      <c r="F1853">
        <f>N(Движение!$Q$286)</f>
        <v>0</v>
      </c>
      <c r="G1853">
        <f>N(Движение!$R$286)</f>
        <v>0</v>
      </c>
      <c r="H1853">
        <f>Движение!$S$286</f>
        <v>13</v>
      </c>
      <c r="I1853" t="str">
        <f t="shared" si="28"/>
        <v/>
      </c>
    </row>
    <row r="1854" spans="1:9" x14ac:dyDescent="0.3">
      <c r="A1854">
        <v>1853</v>
      </c>
      <c r="B1854">
        <f>Движение!$A$286</f>
        <v>46505</v>
      </c>
      <c r="C1854">
        <f>Движение!$C$286</f>
        <v>0</v>
      </c>
      <c r="D1854" t="s">
        <v>56</v>
      </c>
      <c r="E1854">
        <f>Движение!$T$286</f>
        <v>18</v>
      </c>
      <c r="F1854">
        <f>N(Движение!$U$286)</f>
        <v>0</v>
      </c>
      <c r="G1854">
        <f>N(Движение!$V$286)</f>
        <v>0</v>
      </c>
      <c r="H1854">
        <f>Движение!$W$286</f>
        <v>18</v>
      </c>
      <c r="I1854" t="str">
        <f t="shared" si="28"/>
        <v/>
      </c>
    </row>
    <row r="1855" spans="1:9" x14ac:dyDescent="0.3">
      <c r="A1855">
        <v>1854</v>
      </c>
      <c r="B1855">
        <f>Движение!$A$286</f>
        <v>46505</v>
      </c>
      <c r="C1855">
        <f>Движение!$C$286</f>
        <v>0</v>
      </c>
      <c r="D1855" t="s">
        <v>57</v>
      </c>
      <c r="E1855">
        <f>Движение!$X$286</f>
        <v>21</v>
      </c>
      <c r="F1855">
        <f>N(Движение!$Y$286)</f>
        <v>0</v>
      </c>
      <c r="G1855">
        <f>N(Движение!$Z$286)</f>
        <v>0</v>
      </c>
      <c r="H1855">
        <f>Движение!$AA$286</f>
        <v>21</v>
      </c>
      <c r="I1855" t="str">
        <f t="shared" si="28"/>
        <v/>
      </c>
    </row>
    <row r="1856" spans="1:9" x14ac:dyDescent="0.3">
      <c r="A1856">
        <v>1855</v>
      </c>
      <c r="B1856">
        <f>Движение!$A$286</f>
        <v>46505</v>
      </c>
      <c r="C1856">
        <f>Движение!$C$286</f>
        <v>0</v>
      </c>
      <c r="D1856" t="s">
        <v>59</v>
      </c>
      <c r="E1856">
        <f>Движение!$AB$286</f>
        <v>15</v>
      </c>
      <c r="F1856">
        <f>N(Движение!$AC$286)</f>
        <v>0</v>
      </c>
      <c r="G1856">
        <f>N(Движение!$AD$286)</f>
        <v>0</v>
      </c>
      <c r="H1856">
        <f>Движение!$AE$286</f>
        <v>15</v>
      </c>
      <c r="I1856" t="str">
        <f t="shared" si="28"/>
        <v/>
      </c>
    </row>
    <row r="1857" spans="1:9" x14ac:dyDescent="0.3">
      <c r="A1857">
        <v>1856</v>
      </c>
      <c r="B1857">
        <f>Движение!$A$287</f>
        <v>46506</v>
      </c>
      <c r="C1857">
        <f>Движение!$C$287</f>
        <v>0</v>
      </c>
      <c r="D1857" t="s">
        <v>45</v>
      </c>
      <c r="E1857">
        <f>Движение!$D$287</f>
        <v>26</v>
      </c>
      <c r="F1857">
        <f>N(Движение!$E$287)</f>
        <v>0</v>
      </c>
      <c r="G1857">
        <f>N(Движение!$F$287)</f>
        <v>0</v>
      </c>
      <c r="H1857">
        <f>Движение!$G$287</f>
        <v>26</v>
      </c>
      <c r="I1857" t="str">
        <f t="shared" si="28"/>
        <v/>
      </c>
    </row>
    <row r="1858" spans="1:9" x14ac:dyDescent="0.3">
      <c r="A1858">
        <v>1857</v>
      </c>
      <c r="B1858">
        <f>Движение!$A$287</f>
        <v>46506</v>
      </c>
      <c r="C1858">
        <f>Движение!$C$287</f>
        <v>0</v>
      </c>
      <c r="D1858" t="s">
        <v>49</v>
      </c>
      <c r="E1858">
        <f>Движение!$H$287</f>
        <v>20</v>
      </c>
      <c r="F1858">
        <f>N(Движение!$I$287)</f>
        <v>0</v>
      </c>
      <c r="G1858">
        <f>N(Движение!$J$287)</f>
        <v>0</v>
      </c>
      <c r="H1858">
        <f>Движение!$K$287</f>
        <v>20</v>
      </c>
      <c r="I1858" t="str">
        <f t="shared" ref="I1858:I1921" si="29">IF($F1858&gt;0,TEXT($B1858,"dd.mm")&amp;"_"&amp;$D1858,"")</f>
        <v/>
      </c>
    </row>
    <row r="1859" spans="1:9" x14ac:dyDescent="0.3">
      <c r="A1859">
        <v>1858</v>
      </c>
      <c r="B1859">
        <f>Движение!$A$287</f>
        <v>46506</v>
      </c>
      <c r="C1859">
        <f>Движение!$C$287</f>
        <v>0</v>
      </c>
      <c r="D1859" t="s">
        <v>51</v>
      </c>
      <c r="E1859">
        <f>Движение!$L$287</f>
        <v>48</v>
      </c>
      <c r="F1859">
        <f>N(Движение!$M$287)</f>
        <v>0</v>
      </c>
      <c r="G1859">
        <f>N(Движение!$N$287)</f>
        <v>0</v>
      </c>
      <c r="H1859">
        <f>Движение!$O$287</f>
        <v>48</v>
      </c>
      <c r="I1859" t="str">
        <f t="shared" si="29"/>
        <v/>
      </c>
    </row>
    <row r="1860" spans="1:9" x14ac:dyDescent="0.3">
      <c r="A1860">
        <v>1859</v>
      </c>
      <c r="B1860">
        <f>Движение!$A$287</f>
        <v>46506</v>
      </c>
      <c r="C1860">
        <f>Движение!$C$287</f>
        <v>0</v>
      </c>
      <c r="D1860" t="s">
        <v>54</v>
      </c>
      <c r="E1860">
        <f>Движение!$P$287</f>
        <v>13</v>
      </c>
      <c r="F1860">
        <f>N(Движение!$Q$287)</f>
        <v>0</v>
      </c>
      <c r="G1860">
        <f>N(Движение!$R$287)</f>
        <v>0</v>
      </c>
      <c r="H1860">
        <f>Движение!$S$287</f>
        <v>13</v>
      </c>
      <c r="I1860" t="str">
        <f t="shared" si="29"/>
        <v/>
      </c>
    </row>
    <row r="1861" spans="1:9" x14ac:dyDescent="0.3">
      <c r="A1861">
        <v>1860</v>
      </c>
      <c r="B1861">
        <f>Движение!$A$287</f>
        <v>46506</v>
      </c>
      <c r="C1861">
        <f>Движение!$C$287</f>
        <v>0</v>
      </c>
      <c r="D1861" t="s">
        <v>56</v>
      </c>
      <c r="E1861">
        <f>Движение!$T$287</f>
        <v>18</v>
      </c>
      <c r="F1861">
        <f>N(Движение!$U$287)</f>
        <v>0</v>
      </c>
      <c r="G1861">
        <f>N(Движение!$V$287)</f>
        <v>0</v>
      </c>
      <c r="H1861">
        <f>Движение!$W$287</f>
        <v>18</v>
      </c>
      <c r="I1861" t="str">
        <f t="shared" si="29"/>
        <v/>
      </c>
    </row>
    <row r="1862" spans="1:9" x14ac:dyDescent="0.3">
      <c r="A1862">
        <v>1861</v>
      </c>
      <c r="B1862">
        <f>Движение!$A$287</f>
        <v>46506</v>
      </c>
      <c r="C1862">
        <f>Движение!$C$287</f>
        <v>0</v>
      </c>
      <c r="D1862" t="s">
        <v>57</v>
      </c>
      <c r="E1862">
        <f>Движение!$X$287</f>
        <v>21</v>
      </c>
      <c r="F1862">
        <f>N(Движение!$Y$287)</f>
        <v>0</v>
      </c>
      <c r="G1862">
        <f>N(Движение!$Z$287)</f>
        <v>0</v>
      </c>
      <c r="H1862">
        <f>Движение!$AA$287</f>
        <v>21</v>
      </c>
      <c r="I1862" t="str">
        <f t="shared" si="29"/>
        <v/>
      </c>
    </row>
    <row r="1863" spans="1:9" x14ac:dyDescent="0.3">
      <c r="A1863">
        <v>1862</v>
      </c>
      <c r="B1863">
        <f>Движение!$A$287</f>
        <v>46506</v>
      </c>
      <c r="C1863">
        <f>Движение!$C$287</f>
        <v>0</v>
      </c>
      <c r="D1863" t="s">
        <v>59</v>
      </c>
      <c r="E1863">
        <f>Движение!$AB$287</f>
        <v>15</v>
      </c>
      <c r="F1863">
        <f>N(Движение!$AC$287)</f>
        <v>0</v>
      </c>
      <c r="G1863">
        <f>N(Движение!$AD$287)</f>
        <v>0</v>
      </c>
      <c r="H1863">
        <f>Движение!$AE$287</f>
        <v>15</v>
      </c>
      <c r="I1863" t="str">
        <f t="shared" si="29"/>
        <v/>
      </c>
    </row>
    <row r="1864" spans="1:9" x14ac:dyDescent="0.3">
      <c r="A1864">
        <v>1863</v>
      </c>
      <c r="B1864">
        <f>Движение!$A$288</f>
        <v>46507</v>
      </c>
      <c r="C1864">
        <f>Движение!$C$288</f>
        <v>0</v>
      </c>
      <c r="D1864" t="s">
        <v>45</v>
      </c>
      <c r="E1864">
        <f>Движение!$D$288</f>
        <v>26</v>
      </c>
      <c r="F1864">
        <f>N(Движение!$E$288)</f>
        <v>0</v>
      </c>
      <c r="G1864">
        <f>N(Движение!$F$288)</f>
        <v>0</v>
      </c>
      <c r="H1864">
        <f>Движение!$G$288</f>
        <v>26</v>
      </c>
      <c r="I1864" t="str">
        <f t="shared" si="29"/>
        <v/>
      </c>
    </row>
    <row r="1865" spans="1:9" x14ac:dyDescent="0.3">
      <c r="A1865">
        <v>1864</v>
      </c>
      <c r="B1865">
        <f>Движение!$A$288</f>
        <v>46507</v>
      </c>
      <c r="C1865">
        <f>Движение!$C$288</f>
        <v>0</v>
      </c>
      <c r="D1865" t="s">
        <v>49</v>
      </c>
      <c r="E1865">
        <f>Движение!$H$288</f>
        <v>20</v>
      </c>
      <c r="F1865">
        <f>N(Движение!$I$288)</f>
        <v>0</v>
      </c>
      <c r="G1865">
        <f>N(Движение!$J$288)</f>
        <v>0</v>
      </c>
      <c r="H1865">
        <f>Движение!$K$288</f>
        <v>20</v>
      </c>
      <c r="I1865" t="str">
        <f t="shared" si="29"/>
        <v/>
      </c>
    </row>
    <row r="1866" spans="1:9" x14ac:dyDescent="0.3">
      <c r="A1866">
        <v>1865</v>
      </c>
      <c r="B1866">
        <f>Движение!$A$288</f>
        <v>46507</v>
      </c>
      <c r="C1866">
        <f>Движение!$C$288</f>
        <v>0</v>
      </c>
      <c r="D1866" t="s">
        <v>51</v>
      </c>
      <c r="E1866">
        <f>Движение!$L$288</f>
        <v>48</v>
      </c>
      <c r="F1866">
        <f>N(Движение!$M$288)</f>
        <v>0</v>
      </c>
      <c r="G1866">
        <f>N(Движение!$N$288)</f>
        <v>0</v>
      </c>
      <c r="H1866">
        <f>Движение!$O$288</f>
        <v>48</v>
      </c>
      <c r="I1866" t="str">
        <f t="shared" si="29"/>
        <v/>
      </c>
    </row>
    <row r="1867" spans="1:9" x14ac:dyDescent="0.3">
      <c r="A1867">
        <v>1866</v>
      </c>
      <c r="B1867">
        <f>Движение!$A$288</f>
        <v>46507</v>
      </c>
      <c r="C1867">
        <f>Движение!$C$288</f>
        <v>0</v>
      </c>
      <c r="D1867" t="s">
        <v>54</v>
      </c>
      <c r="E1867">
        <f>Движение!$P$288</f>
        <v>13</v>
      </c>
      <c r="F1867">
        <f>N(Движение!$Q$288)</f>
        <v>0</v>
      </c>
      <c r="G1867">
        <f>N(Движение!$R$288)</f>
        <v>0</v>
      </c>
      <c r="H1867">
        <f>Движение!$S$288</f>
        <v>13</v>
      </c>
      <c r="I1867" t="str">
        <f t="shared" si="29"/>
        <v/>
      </c>
    </row>
    <row r="1868" spans="1:9" x14ac:dyDescent="0.3">
      <c r="A1868">
        <v>1867</v>
      </c>
      <c r="B1868">
        <f>Движение!$A$288</f>
        <v>46507</v>
      </c>
      <c r="C1868">
        <f>Движение!$C$288</f>
        <v>0</v>
      </c>
      <c r="D1868" t="s">
        <v>56</v>
      </c>
      <c r="E1868">
        <f>Движение!$T$288</f>
        <v>18</v>
      </c>
      <c r="F1868">
        <f>N(Движение!$U$288)</f>
        <v>0</v>
      </c>
      <c r="G1868">
        <f>N(Движение!$V$288)</f>
        <v>0</v>
      </c>
      <c r="H1868">
        <f>Движение!$W$288</f>
        <v>18</v>
      </c>
      <c r="I1868" t="str">
        <f t="shared" si="29"/>
        <v/>
      </c>
    </row>
    <row r="1869" spans="1:9" x14ac:dyDescent="0.3">
      <c r="A1869">
        <v>1868</v>
      </c>
      <c r="B1869">
        <f>Движение!$A$288</f>
        <v>46507</v>
      </c>
      <c r="C1869">
        <f>Движение!$C$288</f>
        <v>0</v>
      </c>
      <c r="D1869" t="s">
        <v>57</v>
      </c>
      <c r="E1869">
        <f>Движение!$X$288</f>
        <v>21</v>
      </c>
      <c r="F1869">
        <f>N(Движение!$Y$288)</f>
        <v>0</v>
      </c>
      <c r="G1869">
        <f>N(Движение!$Z$288)</f>
        <v>0</v>
      </c>
      <c r="H1869">
        <f>Движение!$AA$288</f>
        <v>21</v>
      </c>
      <c r="I1869" t="str">
        <f t="shared" si="29"/>
        <v/>
      </c>
    </row>
    <row r="1870" spans="1:9" x14ac:dyDescent="0.3">
      <c r="A1870">
        <v>1869</v>
      </c>
      <c r="B1870">
        <f>Движение!$A$288</f>
        <v>46507</v>
      </c>
      <c r="C1870">
        <f>Движение!$C$288</f>
        <v>0</v>
      </c>
      <c r="D1870" t="s">
        <v>59</v>
      </c>
      <c r="E1870">
        <f>Движение!$AB$288</f>
        <v>15</v>
      </c>
      <c r="F1870">
        <f>N(Движение!$AC$288)</f>
        <v>0</v>
      </c>
      <c r="G1870">
        <f>N(Движение!$AD$288)</f>
        <v>0</v>
      </c>
      <c r="H1870">
        <f>Движение!$AE$288</f>
        <v>15</v>
      </c>
      <c r="I1870" t="str">
        <f t="shared" si="29"/>
        <v/>
      </c>
    </row>
    <row r="1871" spans="1:9" x14ac:dyDescent="0.3">
      <c r="A1871">
        <v>1870</v>
      </c>
      <c r="B1871">
        <f>Движение!$A$289</f>
        <v>46508</v>
      </c>
      <c r="C1871">
        <f>Движение!$C$289</f>
        <v>0</v>
      </c>
      <c r="D1871" t="s">
        <v>45</v>
      </c>
      <c r="E1871">
        <f>Движение!$D$289</f>
        <v>26</v>
      </c>
      <c r="F1871">
        <f>N(Движение!$E$289)</f>
        <v>0</v>
      </c>
      <c r="G1871">
        <f>N(Движение!$F$289)</f>
        <v>0</v>
      </c>
      <c r="H1871">
        <f>Движение!$G$289</f>
        <v>26</v>
      </c>
      <c r="I1871" t="str">
        <f t="shared" si="29"/>
        <v/>
      </c>
    </row>
    <row r="1872" spans="1:9" x14ac:dyDescent="0.3">
      <c r="A1872">
        <v>1871</v>
      </c>
      <c r="B1872">
        <f>Движение!$A$289</f>
        <v>46508</v>
      </c>
      <c r="C1872">
        <f>Движение!$C$289</f>
        <v>0</v>
      </c>
      <c r="D1872" t="s">
        <v>49</v>
      </c>
      <c r="E1872">
        <f>Движение!$H$289</f>
        <v>20</v>
      </c>
      <c r="F1872">
        <f>N(Движение!$I$289)</f>
        <v>0</v>
      </c>
      <c r="G1872">
        <f>N(Движение!$J$289)</f>
        <v>0</v>
      </c>
      <c r="H1872">
        <f>Движение!$K$289</f>
        <v>20</v>
      </c>
      <c r="I1872" t="str">
        <f t="shared" si="29"/>
        <v/>
      </c>
    </row>
    <row r="1873" spans="1:9" x14ac:dyDescent="0.3">
      <c r="A1873">
        <v>1872</v>
      </c>
      <c r="B1873">
        <f>Движение!$A$289</f>
        <v>46508</v>
      </c>
      <c r="C1873">
        <f>Движение!$C$289</f>
        <v>0</v>
      </c>
      <c r="D1873" t="s">
        <v>51</v>
      </c>
      <c r="E1873">
        <f>Движение!$L$289</f>
        <v>48</v>
      </c>
      <c r="F1873">
        <f>N(Движение!$M$289)</f>
        <v>0</v>
      </c>
      <c r="G1873">
        <f>N(Движение!$N$289)</f>
        <v>0</v>
      </c>
      <c r="H1873">
        <f>Движение!$O$289</f>
        <v>48</v>
      </c>
      <c r="I1873" t="str">
        <f t="shared" si="29"/>
        <v/>
      </c>
    </row>
    <row r="1874" spans="1:9" x14ac:dyDescent="0.3">
      <c r="A1874">
        <v>1873</v>
      </c>
      <c r="B1874">
        <f>Движение!$A$289</f>
        <v>46508</v>
      </c>
      <c r="C1874">
        <f>Движение!$C$289</f>
        <v>0</v>
      </c>
      <c r="D1874" t="s">
        <v>54</v>
      </c>
      <c r="E1874">
        <f>Движение!$P$289</f>
        <v>13</v>
      </c>
      <c r="F1874">
        <f>N(Движение!$Q$289)</f>
        <v>0</v>
      </c>
      <c r="G1874">
        <f>N(Движение!$R$289)</f>
        <v>0</v>
      </c>
      <c r="H1874">
        <f>Движение!$S$289</f>
        <v>13</v>
      </c>
      <c r="I1874" t="str">
        <f t="shared" si="29"/>
        <v/>
      </c>
    </row>
    <row r="1875" spans="1:9" x14ac:dyDescent="0.3">
      <c r="A1875">
        <v>1874</v>
      </c>
      <c r="B1875">
        <f>Движение!$A$289</f>
        <v>46508</v>
      </c>
      <c r="C1875">
        <f>Движение!$C$289</f>
        <v>0</v>
      </c>
      <c r="D1875" t="s">
        <v>56</v>
      </c>
      <c r="E1875">
        <f>Движение!$T$289</f>
        <v>18</v>
      </c>
      <c r="F1875">
        <f>N(Движение!$U$289)</f>
        <v>0</v>
      </c>
      <c r="G1875">
        <f>N(Движение!$V$289)</f>
        <v>0</v>
      </c>
      <c r="H1875">
        <f>Движение!$W$289</f>
        <v>18</v>
      </c>
      <c r="I1875" t="str">
        <f t="shared" si="29"/>
        <v/>
      </c>
    </row>
    <row r="1876" spans="1:9" x14ac:dyDescent="0.3">
      <c r="A1876">
        <v>1875</v>
      </c>
      <c r="B1876">
        <f>Движение!$A$289</f>
        <v>46508</v>
      </c>
      <c r="C1876">
        <f>Движение!$C$289</f>
        <v>0</v>
      </c>
      <c r="D1876" t="s">
        <v>57</v>
      </c>
      <c r="E1876">
        <f>Движение!$X$289</f>
        <v>21</v>
      </c>
      <c r="F1876">
        <f>N(Движение!$Y$289)</f>
        <v>0</v>
      </c>
      <c r="G1876">
        <f>N(Движение!$Z$289)</f>
        <v>0</v>
      </c>
      <c r="H1876">
        <f>Движение!$AA$289</f>
        <v>21</v>
      </c>
      <c r="I1876" t="str">
        <f t="shared" si="29"/>
        <v/>
      </c>
    </row>
    <row r="1877" spans="1:9" x14ac:dyDescent="0.3">
      <c r="A1877">
        <v>1876</v>
      </c>
      <c r="B1877">
        <f>Движение!$A$289</f>
        <v>46508</v>
      </c>
      <c r="C1877">
        <f>Движение!$C$289</f>
        <v>0</v>
      </c>
      <c r="D1877" t="s">
        <v>59</v>
      </c>
      <c r="E1877">
        <f>Движение!$AB$289</f>
        <v>15</v>
      </c>
      <c r="F1877">
        <f>N(Движение!$AC$289)</f>
        <v>0</v>
      </c>
      <c r="G1877">
        <f>N(Движение!$AD$289)</f>
        <v>0</v>
      </c>
      <c r="H1877">
        <f>Движение!$AE$289</f>
        <v>15</v>
      </c>
      <c r="I1877" t="str">
        <f t="shared" si="29"/>
        <v/>
      </c>
    </row>
    <row r="1878" spans="1:9" x14ac:dyDescent="0.3">
      <c r="A1878">
        <v>1877</v>
      </c>
      <c r="B1878">
        <f>Движение!$A$290</f>
        <v>46509</v>
      </c>
      <c r="C1878">
        <f>Движение!$C$290</f>
        <v>0</v>
      </c>
      <c r="D1878" t="s">
        <v>45</v>
      </c>
      <c r="E1878">
        <f>Движение!$D$290</f>
        <v>26</v>
      </c>
      <c r="F1878">
        <f>N(Движение!$E$290)</f>
        <v>0</v>
      </c>
      <c r="G1878">
        <f>N(Движение!$F$290)</f>
        <v>0</v>
      </c>
      <c r="H1878">
        <f>Движение!$G$290</f>
        <v>26</v>
      </c>
      <c r="I1878" t="str">
        <f t="shared" si="29"/>
        <v/>
      </c>
    </row>
    <row r="1879" spans="1:9" x14ac:dyDescent="0.3">
      <c r="A1879">
        <v>1878</v>
      </c>
      <c r="B1879">
        <f>Движение!$A$290</f>
        <v>46509</v>
      </c>
      <c r="C1879">
        <f>Движение!$C$290</f>
        <v>0</v>
      </c>
      <c r="D1879" t="s">
        <v>49</v>
      </c>
      <c r="E1879">
        <f>Движение!$H$290</f>
        <v>20</v>
      </c>
      <c r="F1879">
        <f>N(Движение!$I$290)</f>
        <v>0</v>
      </c>
      <c r="G1879">
        <f>N(Движение!$J$290)</f>
        <v>0</v>
      </c>
      <c r="H1879">
        <f>Движение!$K$290</f>
        <v>20</v>
      </c>
      <c r="I1879" t="str">
        <f t="shared" si="29"/>
        <v/>
      </c>
    </row>
    <row r="1880" spans="1:9" x14ac:dyDescent="0.3">
      <c r="A1880">
        <v>1879</v>
      </c>
      <c r="B1880">
        <f>Движение!$A$290</f>
        <v>46509</v>
      </c>
      <c r="C1880">
        <f>Движение!$C$290</f>
        <v>0</v>
      </c>
      <c r="D1880" t="s">
        <v>51</v>
      </c>
      <c r="E1880">
        <f>Движение!$L$290</f>
        <v>48</v>
      </c>
      <c r="F1880">
        <f>N(Движение!$M$290)</f>
        <v>0</v>
      </c>
      <c r="G1880">
        <f>N(Движение!$N$290)</f>
        <v>0</v>
      </c>
      <c r="H1880">
        <f>Движение!$O$290</f>
        <v>48</v>
      </c>
      <c r="I1880" t="str">
        <f t="shared" si="29"/>
        <v/>
      </c>
    </row>
    <row r="1881" spans="1:9" x14ac:dyDescent="0.3">
      <c r="A1881">
        <v>1880</v>
      </c>
      <c r="B1881">
        <f>Движение!$A$290</f>
        <v>46509</v>
      </c>
      <c r="C1881">
        <f>Движение!$C$290</f>
        <v>0</v>
      </c>
      <c r="D1881" t="s">
        <v>54</v>
      </c>
      <c r="E1881">
        <f>Движение!$P$290</f>
        <v>13</v>
      </c>
      <c r="F1881">
        <f>N(Движение!$Q$290)</f>
        <v>0</v>
      </c>
      <c r="G1881">
        <f>N(Движение!$R$290)</f>
        <v>0</v>
      </c>
      <c r="H1881">
        <f>Движение!$S$290</f>
        <v>13</v>
      </c>
      <c r="I1881" t="str">
        <f t="shared" si="29"/>
        <v/>
      </c>
    </row>
    <row r="1882" spans="1:9" x14ac:dyDescent="0.3">
      <c r="A1882">
        <v>1881</v>
      </c>
      <c r="B1882">
        <f>Движение!$A$290</f>
        <v>46509</v>
      </c>
      <c r="C1882">
        <f>Движение!$C$290</f>
        <v>0</v>
      </c>
      <c r="D1882" t="s">
        <v>56</v>
      </c>
      <c r="E1882">
        <f>Движение!$T$290</f>
        <v>18</v>
      </c>
      <c r="F1882">
        <f>N(Движение!$U$290)</f>
        <v>0</v>
      </c>
      <c r="G1882">
        <f>N(Движение!$V$290)</f>
        <v>0</v>
      </c>
      <c r="H1882">
        <f>Движение!$W$290</f>
        <v>18</v>
      </c>
      <c r="I1882" t="str">
        <f t="shared" si="29"/>
        <v/>
      </c>
    </row>
    <row r="1883" spans="1:9" x14ac:dyDescent="0.3">
      <c r="A1883">
        <v>1882</v>
      </c>
      <c r="B1883">
        <f>Движение!$A$290</f>
        <v>46509</v>
      </c>
      <c r="C1883">
        <f>Движение!$C$290</f>
        <v>0</v>
      </c>
      <c r="D1883" t="s">
        <v>57</v>
      </c>
      <c r="E1883">
        <f>Движение!$X$290</f>
        <v>21</v>
      </c>
      <c r="F1883">
        <f>N(Движение!$Y$290)</f>
        <v>0</v>
      </c>
      <c r="G1883">
        <f>N(Движение!$Z$290)</f>
        <v>0</v>
      </c>
      <c r="H1883">
        <f>Движение!$AA$290</f>
        <v>21</v>
      </c>
      <c r="I1883" t="str">
        <f t="shared" si="29"/>
        <v/>
      </c>
    </row>
    <row r="1884" spans="1:9" x14ac:dyDescent="0.3">
      <c r="A1884">
        <v>1883</v>
      </c>
      <c r="B1884">
        <f>Движение!$A$290</f>
        <v>46509</v>
      </c>
      <c r="C1884">
        <f>Движение!$C$290</f>
        <v>0</v>
      </c>
      <c r="D1884" t="s">
        <v>59</v>
      </c>
      <c r="E1884">
        <f>Движение!$AB$290</f>
        <v>15</v>
      </c>
      <c r="F1884">
        <f>N(Движение!$AC$290)</f>
        <v>0</v>
      </c>
      <c r="G1884">
        <f>N(Движение!$AD$290)</f>
        <v>0</v>
      </c>
      <c r="H1884">
        <f>Движение!$AE$290</f>
        <v>15</v>
      </c>
      <c r="I1884" t="str">
        <f t="shared" si="29"/>
        <v/>
      </c>
    </row>
    <row r="1885" spans="1:9" x14ac:dyDescent="0.3">
      <c r="A1885">
        <v>1884</v>
      </c>
      <c r="B1885">
        <f>Движение!$A$291</f>
        <v>46510</v>
      </c>
      <c r="C1885">
        <f>Движение!$C$291</f>
        <v>0</v>
      </c>
      <c r="D1885" t="s">
        <v>45</v>
      </c>
      <c r="E1885">
        <f>Движение!$D$291</f>
        <v>26</v>
      </c>
      <c r="F1885">
        <f>N(Движение!$E$291)</f>
        <v>0</v>
      </c>
      <c r="G1885">
        <f>N(Движение!$F$291)</f>
        <v>0</v>
      </c>
      <c r="H1885">
        <f>Движение!$G$291</f>
        <v>26</v>
      </c>
      <c r="I1885" t="str">
        <f t="shared" si="29"/>
        <v/>
      </c>
    </row>
    <row r="1886" spans="1:9" x14ac:dyDescent="0.3">
      <c r="A1886">
        <v>1885</v>
      </c>
      <c r="B1886">
        <f>Движение!$A$291</f>
        <v>46510</v>
      </c>
      <c r="C1886">
        <f>Движение!$C$291</f>
        <v>0</v>
      </c>
      <c r="D1886" t="s">
        <v>49</v>
      </c>
      <c r="E1886">
        <f>Движение!$H$291</f>
        <v>20</v>
      </c>
      <c r="F1886">
        <f>N(Движение!$I$291)</f>
        <v>0</v>
      </c>
      <c r="G1886">
        <f>N(Движение!$J$291)</f>
        <v>0</v>
      </c>
      <c r="H1886">
        <f>Движение!$K$291</f>
        <v>20</v>
      </c>
      <c r="I1886" t="str">
        <f t="shared" si="29"/>
        <v/>
      </c>
    </row>
    <row r="1887" spans="1:9" x14ac:dyDescent="0.3">
      <c r="A1887">
        <v>1886</v>
      </c>
      <c r="B1887">
        <f>Движение!$A$291</f>
        <v>46510</v>
      </c>
      <c r="C1887">
        <f>Движение!$C$291</f>
        <v>0</v>
      </c>
      <c r="D1887" t="s">
        <v>51</v>
      </c>
      <c r="E1887">
        <f>Движение!$L$291</f>
        <v>48</v>
      </c>
      <c r="F1887">
        <f>N(Движение!$M$291)</f>
        <v>0</v>
      </c>
      <c r="G1887">
        <f>N(Движение!$N$291)</f>
        <v>0</v>
      </c>
      <c r="H1887">
        <f>Движение!$O$291</f>
        <v>48</v>
      </c>
      <c r="I1887" t="str">
        <f t="shared" si="29"/>
        <v/>
      </c>
    </row>
    <row r="1888" spans="1:9" x14ac:dyDescent="0.3">
      <c r="A1888">
        <v>1887</v>
      </c>
      <c r="B1888">
        <f>Движение!$A$291</f>
        <v>46510</v>
      </c>
      <c r="C1888">
        <f>Движение!$C$291</f>
        <v>0</v>
      </c>
      <c r="D1888" t="s">
        <v>54</v>
      </c>
      <c r="E1888">
        <f>Движение!$P$291</f>
        <v>13</v>
      </c>
      <c r="F1888">
        <f>N(Движение!$Q$291)</f>
        <v>0</v>
      </c>
      <c r="G1888">
        <f>N(Движение!$R$291)</f>
        <v>0</v>
      </c>
      <c r="H1888">
        <f>Движение!$S$291</f>
        <v>13</v>
      </c>
      <c r="I1888" t="str">
        <f t="shared" si="29"/>
        <v/>
      </c>
    </row>
    <row r="1889" spans="1:9" x14ac:dyDescent="0.3">
      <c r="A1889">
        <v>1888</v>
      </c>
      <c r="B1889">
        <f>Движение!$A$291</f>
        <v>46510</v>
      </c>
      <c r="C1889">
        <f>Движение!$C$291</f>
        <v>0</v>
      </c>
      <c r="D1889" t="s">
        <v>56</v>
      </c>
      <c r="E1889">
        <f>Движение!$T$291</f>
        <v>18</v>
      </c>
      <c r="F1889">
        <f>N(Движение!$U$291)</f>
        <v>0</v>
      </c>
      <c r="G1889">
        <f>N(Движение!$V$291)</f>
        <v>0</v>
      </c>
      <c r="H1889">
        <f>Движение!$W$291</f>
        <v>18</v>
      </c>
      <c r="I1889" t="str">
        <f t="shared" si="29"/>
        <v/>
      </c>
    </row>
    <row r="1890" spans="1:9" x14ac:dyDescent="0.3">
      <c r="A1890">
        <v>1889</v>
      </c>
      <c r="B1890">
        <f>Движение!$A$291</f>
        <v>46510</v>
      </c>
      <c r="C1890">
        <f>Движение!$C$291</f>
        <v>0</v>
      </c>
      <c r="D1890" t="s">
        <v>57</v>
      </c>
      <c r="E1890">
        <f>Движение!$X$291</f>
        <v>21</v>
      </c>
      <c r="F1890">
        <f>N(Движение!$Y$291)</f>
        <v>0</v>
      </c>
      <c r="G1890">
        <f>N(Движение!$Z$291)</f>
        <v>0</v>
      </c>
      <c r="H1890">
        <f>Движение!$AA$291</f>
        <v>21</v>
      </c>
      <c r="I1890" t="str">
        <f t="shared" si="29"/>
        <v/>
      </c>
    </row>
    <row r="1891" spans="1:9" x14ac:dyDescent="0.3">
      <c r="A1891">
        <v>1890</v>
      </c>
      <c r="B1891">
        <f>Движение!$A$291</f>
        <v>46510</v>
      </c>
      <c r="C1891">
        <f>Движение!$C$291</f>
        <v>0</v>
      </c>
      <c r="D1891" t="s">
        <v>59</v>
      </c>
      <c r="E1891">
        <f>Движение!$AB$291</f>
        <v>15</v>
      </c>
      <c r="F1891">
        <f>N(Движение!$AC$291)</f>
        <v>0</v>
      </c>
      <c r="G1891">
        <f>N(Движение!$AD$291)</f>
        <v>0</v>
      </c>
      <c r="H1891">
        <f>Движение!$AE$291</f>
        <v>15</v>
      </c>
      <c r="I1891" t="str">
        <f t="shared" si="29"/>
        <v/>
      </c>
    </row>
    <row r="1892" spans="1:9" x14ac:dyDescent="0.3">
      <c r="A1892">
        <v>1891</v>
      </c>
      <c r="B1892">
        <f>Движение!$A$292</f>
        <v>46511</v>
      </c>
      <c r="C1892">
        <f>Движение!$C$292</f>
        <v>0</v>
      </c>
      <c r="D1892" t="s">
        <v>45</v>
      </c>
      <c r="E1892">
        <f>Движение!$D$292</f>
        <v>26</v>
      </c>
      <c r="F1892">
        <f>N(Движение!$E$292)</f>
        <v>0</v>
      </c>
      <c r="G1892">
        <f>N(Движение!$F$292)</f>
        <v>0</v>
      </c>
      <c r="H1892">
        <f>Движение!$G$292</f>
        <v>26</v>
      </c>
      <c r="I1892" t="str">
        <f t="shared" si="29"/>
        <v/>
      </c>
    </row>
    <row r="1893" spans="1:9" x14ac:dyDescent="0.3">
      <c r="A1893">
        <v>1892</v>
      </c>
      <c r="B1893">
        <f>Движение!$A$292</f>
        <v>46511</v>
      </c>
      <c r="C1893">
        <f>Движение!$C$292</f>
        <v>0</v>
      </c>
      <c r="D1893" t="s">
        <v>49</v>
      </c>
      <c r="E1893">
        <f>Движение!$H$292</f>
        <v>20</v>
      </c>
      <c r="F1893">
        <f>N(Движение!$I$292)</f>
        <v>0</v>
      </c>
      <c r="G1893">
        <f>N(Движение!$J$292)</f>
        <v>0</v>
      </c>
      <c r="H1893">
        <f>Движение!$K$292</f>
        <v>20</v>
      </c>
      <c r="I1893" t="str">
        <f t="shared" si="29"/>
        <v/>
      </c>
    </row>
    <row r="1894" spans="1:9" x14ac:dyDescent="0.3">
      <c r="A1894">
        <v>1893</v>
      </c>
      <c r="B1894">
        <f>Движение!$A$292</f>
        <v>46511</v>
      </c>
      <c r="C1894">
        <f>Движение!$C$292</f>
        <v>0</v>
      </c>
      <c r="D1894" t="s">
        <v>51</v>
      </c>
      <c r="E1894">
        <f>Движение!$L$292</f>
        <v>48</v>
      </c>
      <c r="F1894">
        <f>N(Движение!$M$292)</f>
        <v>0</v>
      </c>
      <c r="G1894">
        <f>N(Движение!$N$292)</f>
        <v>0</v>
      </c>
      <c r="H1894">
        <f>Движение!$O$292</f>
        <v>48</v>
      </c>
      <c r="I1894" t="str">
        <f t="shared" si="29"/>
        <v/>
      </c>
    </row>
    <row r="1895" spans="1:9" x14ac:dyDescent="0.3">
      <c r="A1895">
        <v>1894</v>
      </c>
      <c r="B1895">
        <f>Движение!$A$292</f>
        <v>46511</v>
      </c>
      <c r="C1895">
        <f>Движение!$C$292</f>
        <v>0</v>
      </c>
      <c r="D1895" t="s">
        <v>54</v>
      </c>
      <c r="E1895">
        <f>Движение!$P$292</f>
        <v>13</v>
      </c>
      <c r="F1895">
        <f>N(Движение!$Q$292)</f>
        <v>0</v>
      </c>
      <c r="G1895">
        <f>N(Движение!$R$292)</f>
        <v>0</v>
      </c>
      <c r="H1895">
        <f>Движение!$S$292</f>
        <v>13</v>
      </c>
      <c r="I1895" t="str">
        <f t="shared" si="29"/>
        <v/>
      </c>
    </row>
    <row r="1896" spans="1:9" x14ac:dyDescent="0.3">
      <c r="A1896">
        <v>1895</v>
      </c>
      <c r="B1896">
        <f>Движение!$A$292</f>
        <v>46511</v>
      </c>
      <c r="C1896">
        <f>Движение!$C$292</f>
        <v>0</v>
      </c>
      <c r="D1896" t="s">
        <v>56</v>
      </c>
      <c r="E1896">
        <f>Движение!$T$292</f>
        <v>18</v>
      </c>
      <c r="F1896">
        <f>N(Движение!$U$292)</f>
        <v>0</v>
      </c>
      <c r="G1896">
        <f>N(Движение!$V$292)</f>
        <v>0</v>
      </c>
      <c r="H1896">
        <f>Движение!$W$292</f>
        <v>18</v>
      </c>
      <c r="I1896" t="str">
        <f t="shared" si="29"/>
        <v/>
      </c>
    </row>
    <row r="1897" spans="1:9" x14ac:dyDescent="0.3">
      <c r="A1897">
        <v>1896</v>
      </c>
      <c r="B1897">
        <f>Движение!$A$292</f>
        <v>46511</v>
      </c>
      <c r="C1897">
        <f>Движение!$C$292</f>
        <v>0</v>
      </c>
      <c r="D1897" t="s">
        <v>57</v>
      </c>
      <c r="E1897">
        <f>Движение!$X$292</f>
        <v>21</v>
      </c>
      <c r="F1897">
        <f>N(Движение!$Y$292)</f>
        <v>0</v>
      </c>
      <c r="G1897">
        <f>N(Движение!$Z$292)</f>
        <v>0</v>
      </c>
      <c r="H1897">
        <f>Движение!$AA$292</f>
        <v>21</v>
      </c>
      <c r="I1897" t="str">
        <f t="shared" si="29"/>
        <v/>
      </c>
    </row>
    <row r="1898" spans="1:9" x14ac:dyDescent="0.3">
      <c r="A1898">
        <v>1897</v>
      </c>
      <c r="B1898">
        <f>Движение!$A$292</f>
        <v>46511</v>
      </c>
      <c r="C1898">
        <f>Движение!$C$292</f>
        <v>0</v>
      </c>
      <c r="D1898" t="s">
        <v>59</v>
      </c>
      <c r="E1898">
        <f>Движение!$AB$292</f>
        <v>15</v>
      </c>
      <c r="F1898">
        <f>N(Движение!$AC$292)</f>
        <v>0</v>
      </c>
      <c r="G1898">
        <f>N(Движение!$AD$292)</f>
        <v>0</v>
      </c>
      <c r="H1898">
        <f>Движение!$AE$292</f>
        <v>15</v>
      </c>
      <c r="I1898" t="str">
        <f t="shared" si="29"/>
        <v/>
      </c>
    </row>
    <row r="1899" spans="1:9" x14ac:dyDescent="0.3">
      <c r="A1899">
        <v>1898</v>
      </c>
      <c r="B1899">
        <f>Движение!$A$293</f>
        <v>46512</v>
      </c>
      <c r="C1899">
        <f>Движение!$C$293</f>
        <v>0</v>
      </c>
      <c r="D1899" t="s">
        <v>45</v>
      </c>
      <c r="E1899">
        <f>Движение!$D$293</f>
        <v>26</v>
      </c>
      <c r="F1899">
        <f>N(Движение!$E$293)</f>
        <v>0</v>
      </c>
      <c r="G1899">
        <f>N(Движение!$F$293)</f>
        <v>0</v>
      </c>
      <c r="H1899">
        <f>Движение!$G$293</f>
        <v>26</v>
      </c>
      <c r="I1899" t="str">
        <f t="shared" si="29"/>
        <v/>
      </c>
    </row>
    <row r="1900" spans="1:9" x14ac:dyDescent="0.3">
      <c r="A1900">
        <v>1899</v>
      </c>
      <c r="B1900">
        <f>Движение!$A$293</f>
        <v>46512</v>
      </c>
      <c r="C1900">
        <f>Движение!$C$293</f>
        <v>0</v>
      </c>
      <c r="D1900" t="s">
        <v>49</v>
      </c>
      <c r="E1900">
        <f>Движение!$H$293</f>
        <v>20</v>
      </c>
      <c r="F1900">
        <f>N(Движение!$I$293)</f>
        <v>0</v>
      </c>
      <c r="G1900">
        <f>N(Движение!$J$293)</f>
        <v>0</v>
      </c>
      <c r="H1900">
        <f>Движение!$K$293</f>
        <v>20</v>
      </c>
      <c r="I1900" t="str">
        <f t="shared" si="29"/>
        <v/>
      </c>
    </row>
    <row r="1901" spans="1:9" x14ac:dyDescent="0.3">
      <c r="A1901">
        <v>1900</v>
      </c>
      <c r="B1901">
        <f>Движение!$A$293</f>
        <v>46512</v>
      </c>
      <c r="C1901">
        <f>Движение!$C$293</f>
        <v>0</v>
      </c>
      <c r="D1901" t="s">
        <v>51</v>
      </c>
      <c r="E1901">
        <f>Движение!$L$293</f>
        <v>48</v>
      </c>
      <c r="F1901">
        <f>N(Движение!$M$293)</f>
        <v>0</v>
      </c>
      <c r="G1901">
        <f>N(Движение!$N$293)</f>
        <v>0</v>
      </c>
      <c r="H1901">
        <f>Движение!$O$293</f>
        <v>48</v>
      </c>
      <c r="I1901" t="str">
        <f t="shared" si="29"/>
        <v/>
      </c>
    </row>
    <row r="1902" spans="1:9" x14ac:dyDescent="0.3">
      <c r="A1902">
        <v>1901</v>
      </c>
      <c r="B1902">
        <f>Движение!$A$293</f>
        <v>46512</v>
      </c>
      <c r="C1902">
        <f>Движение!$C$293</f>
        <v>0</v>
      </c>
      <c r="D1902" t="s">
        <v>54</v>
      </c>
      <c r="E1902">
        <f>Движение!$P$293</f>
        <v>13</v>
      </c>
      <c r="F1902">
        <f>N(Движение!$Q$293)</f>
        <v>0</v>
      </c>
      <c r="G1902">
        <f>N(Движение!$R$293)</f>
        <v>0</v>
      </c>
      <c r="H1902">
        <f>Движение!$S$293</f>
        <v>13</v>
      </c>
      <c r="I1902" t="str">
        <f t="shared" si="29"/>
        <v/>
      </c>
    </row>
    <row r="1903" spans="1:9" x14ac:dyDescent="0.3">
      <c r="A1903">
        <v>1902</v>
      </c>
      <c r="B1903">
        <f>Движение!$A$293</f>
        <v>46512</v>
      </c>
      <c r="C1903">
        <f>Движение!$C$293</f>
        <v>0</v>
      </c>
      <c r="D1903" t="s">
        <v>56</v>
      </c>
      <c r="E1903">
        <f>Движение!$T$293</f>
        <v>18</v>
      </c>
      <c r="F1903">
        <f>N(Движение!$U$293)</f>
        <v>0</v>
      </c>
      <c r="G1903">
        <f>N(Движение!$V$293)</f>
        <v>0</v>
      </c>
      <c r="H1903">
        <f>Движение!$W$293</f>
        <v>18</v>
      </c>
      <c r="I1903" t="str">
        <f t="shared" si="29"/>
        <v/>
      </c>
    </row>
    <row r="1904" spans="1:9" x14ac:dyDescent="0.3">
      <c r="A1904">
        <v>1903</v>
      </c>
      <c r="B1904">
        <f>Движение!$A$293</f>
        <v>46512</v>
      </c>
      <c r="C1904">
        <f>Движение!$C$293</f>
        <v>0</v>
      </c>
      <c r="D1904" t="s">
        <v>57</v>
      </c>
      <c r="E1904">
        <f>Движение!$X$293</f>
        <v>21</v>
      </c>
      <c r="F1904">
        <f>N(Движение!$Y$293)</f>
        <v>0</v>
      </c>
      <c r="G1904">
        <f>N(Движение!$Z$293)</f>
        <v>0</v>
      </c>
      <c r="H1904">
        <f>Движение!$AA$293</f>
        <v>21</v>
      </c>
      <c r="I1904" t="str">
        <f t="shared" si="29"/>
        <v/>
      </c>
    </row>
    <row r="1905" spans="1:9" x14ac:dyDescent="0.3">
      <c r="A1905">
        <v>1904</v>
      </c>
      <c r="B1905">
        <f>Движение!$A$293</f>
        <v>46512</v>
      </c>
      <c r="C1905">
        <f>Движение!$C$293</f>
        <v>0</v>
      </c>
      <c r="D1905" t="s">
        <v>59</v>
      </c>
      <c r="E1905">
        <f>Движение!$AB$293</f>
        <v>15</v>
      </c>
      <c r="F1905">
        <f>N(Движение!$AC$293)</f>
        <v>0</v>
      </c>
      <c r="G1905">
        <f>N(Движение!$AD$293)</f>
        <v>0</v>
      </c>
      <c r="H1905">
        <f>Движение!$AE$293</f>
        <v>15</v>
      </c>
      <c r="I1905" t="str">
        <f t="shared" si="29"/>
        <v/>
      </c>
    </row>
    <row r="1906" spans="1:9" x14ac:dyDescent="0.3">
      <c r="A1906">
        <v>1905</v>
      </c>
      <c r="B1906">
        <f>Движение!$A$294</f>
        <v>46513</v>
      </c>
      <c r="C1906">
        <f>Движение!$C$294</f>
        <v>0</v>
      </c>
      <c r="D1906" t="s">
        <v>45</v>
      </c>
      <c r="E1906">
        <f>Движение!$D$294</f>
        <v>26</v>
      </c>
      <c r="F1906">
        <f>N(Движение!$E$294)</f>
        <v>0</v>
      </c>
      <c r="G1906">
        <f>N(Движение!$F$294)</f>
        <v>0</v>
      </c>
      <c r="H1906">
        <f>Движение!$G$294</f>
        <v>26</v>
      </c>
      <c r="I1906" t="str">
        <f t="shared" si="29"/>
        <v/>
      </c>
    </row>
    <row r="1907" spans="1:9" x14ac:dyDescent="0.3">
      <c r="A1907">
        <v>1906</v>
      </c>
      <c r="B1907">
        <f>Движение!$A$294</f>
        <v>46513</v>
      </c>
      <c r="C1907">
        <f>Движение!$C$294</f>
        <v>0</v>
      </c>
      <c r="D1907" t="s">
        <v>49</v>
      </c>
      <c r="E1907">
        <f>Движение!$H$294</f>
        <v>20</v>
      </c>
      <c r="F1907">
        <f>N(Движение!$I$294)</f>
        <v>0</v>
      </c>
      <c r="G1907">
        <f>N(Движение!$J$294)</f>
        <v>0</v>
      </c>
      <c r="H1907">
        <f>Движение!$K$294</f>
        <v>20</v>
      </c>
      <c r="I1907" t="str">
        <f t="shared" si="29"/>
        <v/>
      </c>
    </row>
    <row r="1908" spans="1:9" x14ac:dyDescent="0.3">
      <c r="A1908">
        <v>1907</v>
      </c>
      <c r="B1908">
        <f>Движение!$A$294</f>
        <v>46513</v>
      </c>
      <c r="C1908">
        <f>Движение!$C$294</f>
        <v>0</v>
      </c>
      <c r="D1908" t="s">
        <v>51</v>
      </c>
      <c r="E1908">
        <f>Движение!$L$294</f>
        <v>48</v>
      </c>
      <c r="F1908">
        <f>N(Движение!$M$294)</f>
        <v>0</v>
      </c>
      <c r="G1908">
        <f>N(Движение!$N$294)</f>
        <v>0</v>
      </c>
      <c r="H1908">
        <f>Движение!$O$294</f>
        <v>48</v>
      </c>
      <c r="I1908" t="str">
        <f t="shared" si="29"/>
        <v/>
      </c>
    </row>
    <row r="1909" spans="1:9" x14ac:dyDescent="0.3">
      <c r="A1909">
        <v>1908</v>
      </c>
      <c r="B1909">
        <f>Движение!$A$294</f>
        <v>46513</v>
      </c>
      <c r="C1909">
        <f>Движение!$C$294</f>
        <v>0</v>
      </c>
      <c r="D1909" t="s">
        <v>54</v>
      </c>
      <c r="E1909">
        <f>Движение!$P$294</f>
        <v>13</v>
      </c>
      <c r="F1909">
        <f>N(Движение!$Q$294)</f>
        <v>0</v>
      </c>
      <c r="G1909">
        <f>N(Движение!$R$294)</f>
        <v>0</v>
      </c>
      <c r="H1909">
        <f>Движение!$S$294</f>
        <v>13</v>
      </c>
      <c r="I1909" t="str">
        <f t="shared" si="29"/>
        <v/>
      </c>
    </row>
    <row r="1910" spans="1:9" x14ac:dyDescent="0.3">
      <c r="A1910">
        <v>1909</v>
      </c>
      <c r="B1910">
        <f>Движение!$A$294</f>
        <v>46513</v>
      </c>
      <c r="C1910">
        <f>Движение!$C$294</f>
        <v>0</v>
      </c>
      <c r="D1910" t="s">
        <v>56</v>
      </c>
      <c r="E1910">
        <f>Движение!$T$294</f>
        <v>18</v>
      </c>
      <c r="F1910">
        <f>N(Движение!$U$294)</f>
        <v>0</v>
      </c>
      <c r="G1910">
        <f>N(Движение!$V$294)</f>
        <v>0</v>
      </c>
      <c r="H1910">
        <f>Движение!$W$294</f>
        <v>18</v>
      </c>
      <c r="I1910" t="str">
        <f t="shared" si="29"/>
        <v/>
      </c>
    </row>
    <row r="1911" spans="1:9" x14ac:dyDescent="0.3">
      <c r="A1911">
        <v>1910</v>
      </c>
      <c r="B1911">
        <f>Движение!$A$294</f>
        <v>46513</v>
      </c>
      <c r="C1911">
        <f>Движение!$C$294</f>
        <v>0</v>
      </c>
      <c r="D1911" t="s">
        <v>57</v>
      </c>
      <c r="E1911">
        <f>Движение!$X$294</f>
        <v>21</v>
      </c>
      <c r="F1911">
        <f>N(Движение!$Y$294)</f>
        <v>0</v>
      </c>
      <c r="G1911">
        <f>N(Движение!$Z$294)</f>
        <v>0</v>
      </c>
      <c r="H1911">
        <f>Движение!$AA$294</f>
        <v>21</v>
      </c>
      <c r="I1911" t="str">
        <f t="shared" si="29"/>
        <v/>
      </c>
    </row>
    <row r="1912" spans="1:9" x14ac:dyDescent="0.3">
      <c r="A1912">
        <v>1911</v>
      </c>
      <c r="B1912">
        <f>Движение!$A$294</f>
        <v>46513</v>
      </c>
      <c r="C1912">
        <f>Движение!$C$294</f>
        <v>0</v>
      </c>
      <c r="D1912" t="s">
        <v>59</v>
      </c>
      <c r="E1912">
        <f>Движение!$AB$294</f>
        <v>15</v>
      </c>
      <c r="F1912">
        <f>N(Движение!$AC$294)</f>
        <v>0</v>
      </c>
      <c r="G1912">
        <f>N(Движение!$AD$294)</f>
        <v>0</v>
      </c>
      <c r="H1912">
        <f>Движение!$AE$294</f>
        <v>15</v>
      </c>
      <c r="I1912" t="str">
        <f t="shared" si="29"/>
        <v/>
      </c>
    </row>
    <row r="1913" spans="1:9" x14ac:dyDescent="0.3">
      <c r="A1913">
        <v>1912</v>
      </c>
      <c r="B1913">
        <f>Движение!$A$295</f>
        <v>46514</v>
      </c>
      <c r="C1913">
        <f>Движение!$C$295</f>
        <v>0</v>
      </c>
      <c r="D1913" t="s">
        <v>45</v>
      </c>
      <c r="E1913">
        <f>Движение!$D$295</f>
        <v>26</v>
      </c>
      <c r="F1913">
        <f>N(Движение!$E$295)</f>
        <v>0</v>
      </c>
      <c r="G1913">
        <f>N(Движение!$F$295)</f>
        <v>0</v>
      </c>
      <c r="H1913">
        <f>Движение!$G$295</f>
        <v>26</v>
      </c>
      <c r="I1913" t="str">
        <f t="shared" si="29"/>
        <v/>
      </c>
    </row>
    <row r="1914" spans="1:9" x14ac:dyDescent="0.3">
      <c r="A1914">
        <v>1913</v>
      </c>
      <c r="B1914">
        <f>Движение!$A$295</f>
        <v>46514</v>
      </c>
      <c r="C1914">
        <f>Движение!$C$295</f>
        <v>0</v>
      </c>
      <c r="D1914" t="s">
        <v>49</v>
      </c>
      <c r="E1914">
        <f>Движение!$H$295</f>
        <v>20</v>
      </c>
      <c r="F1914">
        <f>N(Движение!$I$295)</f>
        <v>0</v>
      </c>
      <c r="G1914">
        <f>N(Движение!$J$295)</f>
        <v>0</v>
      </c>
      <c r="H1914">
        <f>Движение!$K$295</f>
        <v>20</v>
      </c>
      <c r="I1914" t="str">
        <f t="shared" si="29"/>
        <v/>
      </c>
    </row>
    <row r="1915" spans="1:9" x14ac:dyDescent="0.3">
      <c r="A1915">
        <v>1914</v>
      </c>
      <c r="B1915">
        <f>Движение!$A$295</f>
        <v>46514</v>
      </c>
      <c r="C1915">
        <f>Движение!$C$295</f>
        <v>0</v>
      </c>
      <c r="D1915" t="s">
        <v>51</v>
      </c>
      <c r="E1915">
        <f>Движение!$L$295</f>
        <v>48</v>
      </c>
      <c r="F1915">
        <f>N(Движение!$M$295)</f>
        <v>0</v>
      </c>
      <c r="G1915">
        <f>N(Движение!$N$295)</f>
        <v>0</v>
      </c>
      <c r="H1915">
        <f>Движение!$O$295</f>
        <v>48</v>
      </c>
      <c r="I1915" t="str">
        <f t="shared" si="29"/>
        <v/>
      </c>
    </row>
    <row r="1916" spans="1:9" x14ac:dyDescent="0.3">
      <c r="A1916">
        <v>1915</v>
      </c>
      <c r="B1916">
        <f>Движение!$A$295</f>
        <v>46514</v>
      </c>
      <c r="C1916">
        <f>Движение!$C$295</f>
        <v>0</v>
      </c>
      <c r="D1916" t="s">
        <v>54</v>
      </c>
      <c r="E1916">
        <f>Движение!$P$295</f>
        <v>13</v>
      </c>
      <c r="F1916">
        <f>N(Движение!$Q$295)</f>
        <v>0</v>
      </c>
      <c r="G1916">
        <f>N(Движение!$R$295)</f>
        <v>0</v>
      </c>
      <c r="H1916">
        <f>Движение!$S$295</f>
        <v>13</v>
      </c>
      <c r="I1916" t="str">
        <f t="shared" si="29"/>
        <v/>
      </c>
    </row>
    <row r="1917" spans="1:9" x14ac:dyDescent="0.3">
      <c r="A1917">
        <v>1916</v>
      </c>
      <c r="B1917">
        <f>Движение!$A$295</f>
        <v>46514</v>
      </c>
      <c r="C1917">
        <f>Движение!$C$295</f>
        <v>0</v>
      </c>
      <c r="D1917" t="s">
        <v>56</v>
      </c>
      <c r="E1917">
        <f>Движение!$T$295</f>
        <v>18</v>
      </c>
      <c r="F1917">
        <f>N(Движение!$U$295)</f>
        <v>0</v>
      </c>
      <c r="G1917">
        <f>N(Движение!$V$295)</f>
        <v>0</v>
      </c>
      <c r="H1917">
        <f>Движение!$W$295</f>
        <v>18</v>
      </c>
      <c r="I1917" t="str">
        <f t="shared" si="29"/>
        <v/>
      </c>
    </row>
    <row r="1918" spans="1:9" x14ac:dyDescent="0.3">
      <c r="A1918">
        <v>1917</v>
      </c>
      <c r="B1918">
        <f>Движение!$A$295</f>
        <v>46514</v>
      </c>
      <c r="C1918">
        <f>Движение!$C$295</f>
        <v>0</v>
      </c>
      <c r="D1918" t="s">
        <v>57</v>
      </c>
      <c r="E1918">
        <f>Движение!$X$295</f>
        <v>21</v>
      </c>
      <c r="F1918">
        <f>N(Движение!$Y$295)</f>
        <v>0</v>
      </c>
      <c r="G1918">
        <f>N(Движение!$Z$295)</f>
        <v>0</v>
      </c>
      <c r="H1918">
        <f>Движение!$AA$295</f>
        <v>21</v>
      </c>
      <c r="I1918" t="str">
        <f t="shared" si="29"/>
        <v/>
      </c>
    </row>
    <row r="1919" spans="1:9" x14ac:dyDescent="0.3">
      <c r="A1919">
        <v>1918</v>
      </c>
      <c r="B1919">
        <f>Движение!$A$295</f>
        <v>46514</v>
      </c>
      <c r="C1919">
        <f>Движение!$C$295</f>
        <v>0</v>
      </c>
      <c r="D1919" t="s">
        <v>59</v>
      </c>
      <c r="E1919">
        <f>Движение!$AB$295</f>
        <v>15</v>
      </c>
      <c r="F1919">
        <f>N(Движение!$AC$295)</f>
        <v>0</v>
      </c>
      <c r="G1919">
        <f>N(Движение!$AD$295)</f>
        <v>0</v>
      </c>
      <c r="H1919">
        <f>Движение!$AE$295</f>
        <v>15</v>
      </c>
      <c r="I1919" t="str">
        <f t="shared" si="29"/>
        <v/>
      </c>
    </row>
    <row r="1920" spans="1:9" x14ac:dyDescent="0.3">
      <c r="A1920">
        <v>1919</v>
      </c>
      <c r="B1920">
        <f>Движение!$A$296</f>
        <v>46515</v>
      </c>
      <c r="C1920">
        <f>Движение!$C$296</f>
        <v>0</v>
      </c>
      <c r="D1920" t="s">
        <v>45</v>
      </c>
      <c r="E1920">
        <f>Движение!$D$296</f>
        <v>26</v>
      </c>
      <c r="F1920">
        <f>N(Движение!$E$296)</f>
        <v>0</v>
      </c>
      <c r="G1920">
        <f>N(Движение!$F$296)</f>
        <v>0</v>
      </c>
      <c r="H1920">
        <f>Движение!$G$296</f>
        <v>26</v>
      </c>
      <c r="I1920" t="str">
        <f t="shared" si="29"/>
        <v/>
      </c>
    </row>
    <row r="1921" spans="1:9" x14ac:dyDescent="0.3">
      <c r="A1921">
        <v>1920</v>
      </c>
      <c r="B1921">
        <f>Движение!$A$296</f>
        <v>46515</v>
      </c>
      <c r="C1921">
        <f>Движение!$C$296</f>
        <v>0</v>
      </c>
      <c r="D1921" t="s">
        <v>49</v>
      </c>
      <c r="E1921">
        <f>Движение!$H$296</f>
        <v>20</v>
      </c>
      <c r="F1921">
        <f>N(Движение!$I$296)</f>
        <v>0</v>
      </c>
      <c r="G1921">
        <f>N(Движение!$J$296)</f>
        <v>0</v>
      </c>
      <c r="H1921">
        <f>Движение!$K$296</f>
        <v>20</v>
      </c>
      <c r="I1921" t="str">
        <f t="shared" si="29"/>
        <v/>
      </c>
    </row>
    <row r="1922" spans="1:9" x14ac:dyDescent="0.3">
      <c r="A1922">
        <v>1921</v>
      </c>
      <c r="B1922">
        <f>Движение!$A$296</f>
        <v>46515</v>
      </c>
      <c r="C1922">
        <f>Движение!$C$296</f>
        <v>0</v>
      </c>
      <c r="D1922" t="s">
        <v>51</v>
      </c>
      <c r="E1922">
        <f>Движение!$L$296</f>
        <v>48</v>
      </c>
      <c r="F1922">
        <f>N(Движение!$M$296)</f>
        <v>0</v>
      </c>
      <c r="G1922">
        <f>N(Движение!$N$296)</f>
        <v>0</v>
      </c>
      <c r="H1922">
        <f>Движение!$O$296</f>
        <v>48</v>
      </c>
      <c r="I1922" t="str">
        <f t="shared" ref="I1922:I1985" si="30">IF($F1922&gt;0,TEXT($B1922,"dd.mm")&amp;"_"&amp;$D1922,"")</f>
        <v/>
      </c>
    </row>
    <row r="1923" spans="1:9" x14ac:dyDescent="0.3">
      <c r="A1923">
        <v>1922</v>
      </c>
      <c r="B1923">
        <f>Движение!$A$296</f>
        <v>46515</v>
      </c>
      <c r="C1923">
        <f>Движение!$C$296</f>
        <v>0</v>
      </c>
      <c r="D1923" t="s">
        <v>54</v>
      </c>
      <c r="E1923">
        <f>Движение!$P$296</f>
        <v>13</v>
      </c>
      <c r="F1923">
        <f>N(Движение!$Q$296)</f>
        <v>0</v>
      </c>
      <c r="G1923">
        <f>N(Движение!$R$296)</f>
        <v>0</v>
      </c>
      <c r="H1923">
        <f>Движение!$S$296</f>
        <v>13</v>
      </c>
      <c r="I1923" t="str">
        <f t="shared" si="30"/>
        <v/>
      </c>
    </row>
    <row r="1924" spans="1:9" x14ac:dyDescent="0.3">
      <c r="A1924">
        <v>1923</v>
      </c>
      <c r="B1924">
        <f>Движение!$A$296</f>
        <v>46515</v>
      </c>
      <c r="C1924">
        <f>Движение!$C$296</f>
        <v>0</v>
      </c>
      <c r="D1924" t="s">
        <v>56</v>
      </c>
      <c r="E1924">
        <f>Движение!$T$296</f>
        <v>18</v>
      </c>
      <c r="F1924">
        <f>N(Движение!$U$296)</f>
        <v>0</v>
      </c>
      <c r="G1924">
        <f>N(Движение!$V$296)</f>
        <v>0</v>
      </c>
      <c r="H1924">
        <f>Движение!$W$296</f>
        <v>18</v>
      </c>
      <c r="I1924" t="str">
        <f t="shared" si="30"/>
        <v/>
      </c>
    </row>
    <row r="1925" spans="1:9" x14ac:dyDescent="0.3">
      <c r="A1925">
        <v>1924</v>
      </c>
      <c r="B1925">
        <f>Движение!$A$296</f>
        <v>46515</v>
      </c>
      <c r="C1925">
        <f>Движение!$C$296</f>
        <v>0</v>
      </c>
      <c r="D1925" t="s">
        <v>57</v>
      </c>
      <c r="E1925">
        <f>Движение!$X$296</f>
        <v>21</v>
      </c>
      <c r="F1925">
        <f>N(Движение!$Y$296)</f>
        <v>0</v>
      </c>
      <c r="G1925">
        <f>N(Движение!$Z$296)</f>
        <v>0</v>
      </c>
      <c r="H1925">
        <f>Движение!$AA$296</f>
        <v>21</v>
      </c>
      <c r="I1925" t="str">
        <f t="shared" si="30"/>
        <v/>
      </c>
    </row>
    <row r="1926" spans="1:9" x14ac:dyDescent="0.3">
      <c r="A1926">
        <v>1925</v>
      </c>
      <c r="B1926">
        <f>Движение!$A$296</f>
        <v>46515</v>
      </c>
      <c r="C1926">
        <f>Движение!$C$296</f>
        <v>0</v>
      </c>
      <c r="D1926" t="s">
        <v>59</v>
      </c>
      <c r="E1926">
        <f>Движение!$AB$296</f>
        <v>15</v>
      </c>
      <c r="F1926">
        <f>N(Движение!$AC$296)</f>
        <v>0</v>
      </c>
      <c r="G1926">
        <f>N(Движение!$AD$296)</f>
        <v>0</v>
      </c>
      <c r="H1926">
        <f>Движение!$AE$296</f>
        <v>15</v>
      </c>
      <c r="I1926" t="str">
        <f t="shared" si="30"/>
        <v/>
      </c>
    </row>
    <row r="1927" spans="1:9" x14ac:dyDescent="0.3">
      <c r="A1927">
        <v>1926</v>
      </c>
      <c r="B1927">
        <f>Движение!$A$297</f>
        <v>46516</v>
      </c>
      <c r="C1927">
        <f>Движение!$C$297</f>
        <v>0</v>
      </c>
      <c r="D1927" t="s">
        <v>45</v>
      </c>
      <c r="E1927">
        <f>Движение!$D$297</f>
        <v>26</v>
      </c>
      <c r="F1927">
        <f>N(Движение!$E$297)</f>
        <v>0</v>
      </c>
      <c r="G1927">
        <f>N(Движение!$F$297)</f>
        <v>0</v>
      </c>
      <c r="H1927">
        <f>Движение!$G$297</f>
        <v>26</v>
      </c>
      <c r="I1927" t="str">
        <f t="shared" si="30"/>
        <v/>
      </c>
    </row>
    <row r="1928" spans="1:9" x14ac:dyDescent="0.3">
      <c r="A1928">
        <v>1927</v>
      </c>
      <c r="B1928">
        <f>Движение!$A$297</f>
        <v>46516</v>
      </c>
      <c r="C1928">
        <f>Движение!$C$297</f>
        <v>0</v>
      </c>
      <c r="D1928" t="s">
        <v>49</v>
      </c>
      <c r="E1928">
        <f>Движение!$H$297</f>
        <v>20</v>
      </c>
      <c r="F1928">
        <f>N(Движение!$I$297)</f>
        <v>0</v>
      </c>
      <c r="G1928">
        <f>N(Движение!$J$297)</f>
        <v>0</v>
      </c>
      <c r="H1928">
        <f>Движение!$K$297</f>
        <v>20</v>
      </c>
      <c r="I1928" t="str">
        <f t="shared" si="30"/>
        <v/>
      </c>
    </row>
    <row r="1929" spans="1:9" x14ac:dyDescent="0.3">
      <c r="A1929">
        <v>1928</v>
      </c>
      <c r="B1929">
        <f>Движение!$A$297</f>
        <v>46516</v>
      </c>
      <c r="C1929">
        <f>Движение!$C$297</f>
        <v>0</v>
      </c>
      <c r="D1929" t="s">
        <v>51</v>
      </c>
      <c r="E1929">
        <f>Движение!$L$297</f>
        <v>48</v>
      </c>
      <c r="F1929">
        <f>N(Движение!$M$297)</f>
        <v>0</v>
      </c>
      <c r="G1929">
        <f>N(Движение!$N$297)</f>
        <v>0</v>
      </c>
      <c r="H1929">
        <f>Движение!$O$297</f>
        <v>48</v>
      </c>
      <c r="I1929" t="str">
        <f t="shared" si="30"/>
        <v/>
      </c>
    </row>
    <row r="1930" spans="1:9" x14ac:dyDescent="0.3">
      <c r="A1930">
        <v>1929</v>
      </c>
      <c r="B1930">
        <f>Движение!$A$297</f>
        <v>46516</v>
      </c>
      <c r="C1930">
        <f>Движение!$C$297</f>
        <v>0</v>
      </c>
      <c r="D1930" t="s">
        <v>54</v>
      </c>
      <c r="E1930">
        <f>Движение!$P$297</f>
        <v>13</v>
      </c>
      <c r="F1930">
        <f>N(Движение!$Q$297)</f>
        <v>0</v>
      </c>
      <c r="G1930">
        <f>N(Движение!$R$297)</f>
        <v>0</v>
      </c>
      <c r="H1930">
        <f>Движение!$S$297</f>
        <v>13</v>
      </c>
      <c r="I1930" t="str">
        <f t="shared" si="30"/>
        <v/>
      </c>
    </row>
    <row r="1931" spans="1:9" x14ac:dyDescent="0.3">
      <c r="A1931">
        <v>1930</v>
      </c>
      <c r="B1931">
        <f>Движение!$A$297</f>
        <v>46516</v>
      </c>
      <c r="C1931">
        <f>Движение!$C$297</f>
        <v>0</v>
      </c>
      <c r="D1931" t="s">
        <v>56</v>
      </c>
      <c r="E1931">
        <f>Движение!$T$297</f>
        <v>18</v>
      </c>
      <c r="F1931">
        <f>N(Движение!$U$297)</f>
        <v>0</v>
      </c>
      <c r="G1931">
        <f>N(Движение!$V$297)</f>
        <v>0</v>
      </c>
      <c r="H1931">
        <f>Движение!$W$297</f>
        <v>18</v>
      </c>
      <c r="I1931" t="str">
        <f t="shared" si="30"/>
        <v/>
      </c>
    </row>
    <row r="1932" spans="1:9" x14ac:dyDescent="0.3">
      <c r="A1932">
        <v>1931</v>
      </c>
      <c r="B1932">
        <f>Движение!$A$297</f>
        <v>46516</v>
      </c>
      <c r="C1932">
        <f>Движение!$C$297</f>
        <v>0</v>
      </c>
      <c r="D1932" t="s">
        <v>57</v>
      </c>
      <c r="E1932">
        <f>Движение!$X$297</f>
        <v>21</v>
      </c>
      <c r="F1932">
        <f>N(Движение!$Y$297)</f>
        <v>0</v>
      </c>
      <c r="G1932">
        <f>N(Движение!$Z$297)</f>
        <v>0</v>
      </c>
      <c r="H1932">
        <f>Движение!$AA$297</f>
        <v>21</v>
      </c>
      <c r="I1932" t="str">
        <f t="shared" si="30"/>
        <v/>
      </c>
    </row>
    <row r="1933" spans="1:9" x14ac:dyDescent="0.3">
      <c r="A1933">
        <v>1932</v>
      </c>
      <c r="B1933">
        <f>Движение!$A$297</f>
        <v>46516</v>
      </c>
      <c r="C1933">
        <f>Движение!$C$297</f>
        <v>0</v>
      </c>
      <c r="D1933" t="s">
        <v>59</v>
      </c>
      <c r="E1933">
        <f>Движение!$AB$297</f>
        <v>15</v>
      </c>
      <c r="F1933">
        <f>N(Движение!$AC$297)</f>
        <v>0</v>
      </c>
      <c r="G1933">
        <f>N(Движение!$AD$297)</f>
        <v>0</v>
      </c>
      <c r="H1933">
        <f>Движение!$AE$297</f>
        <v>15</v>
      </c>
      <c r="I1933" t="str">
        <f t="shared" si="30"/>
        <v/>
      </c>
    </row>
    <row r="1934" spans="1:9" x14ac:dyDescent="0.3">
      <c r="A1934">
        <v>1933</v>
      </c>
      <c r="B1934">
        <f>Движение!$A$298</f>
        <v>46517</v>
      </c>
      <c r="C1934">
        <f>Движение!$C$298</f>
        <v>0</v>
      </c>
      <c r="D1934" t="s">
        <v>45</v>
      </c>
      <c r="E1934">
        <f>Движение!$D$298</f>
        <v>26</v>
      </c>
      <c r="F1934">
        <f>N(Движение!$E$298)</f>
        <v>0</v>
      </c>
      <c r="G1934">
        <f>N(Движение!$F$298)</f>
        <v>0</v>
      </c>
      <c r="H1934">
        <f>Движение!$G$298</f>
        <v>26</v>
      </c>
      <c r="I1934" t="str">
        <f t="shared" si="30"/>
        <v/>
      </c>
    </row>
    <row r="1935" spans="1:9" x14ac:dyDescent="0.3">
      <c r="A1935">
        <v>1934</v>
      </c>
      <c r="B1935">
        <f>Движение!$A$298</f>
        <v>46517</v>
      </c>
      <c r="C1935">
        <f>Движение!$C$298</f>
        <v>0</v>
      </c>
      <c r="D1935" t="s">
        <v>49</v>
      </c>
      <c r="E1935">
        <f>Движение!$H$298</f>
        <v>20</v>
      </c>
      <c r="F1935">
        <f>N(Движение!$I$298)</f>
        <v>0</v>
      </c>
      <c r="G1935">
        <f>N(Движение!$J$298)</f>
        <v>0</v>
      </c>
      <c r="H1935">
        <f>Движение!$K$298</f>
        <v>20</v>
      </c>
      <c r="I1935" t="str">
        <f t="shared" si="30"/>
        <v/>
      </c>
    </row>
    <row r="1936" spans="1:9" x14ac:dyDescent="0.3">
      <c r="A1936">
        <v>1935</v>
      </c>
      <c r="B1936">
        <f>Движение!$A$298</f>
        <v>46517</v>
      </c>
      <c r="C1936">
        <f>Движение!$C$298</f>
        <v>0</v>
      </c>
      <c r="D1936" t="s">
        <v>51</v>
      </c>
      <c r="E1936">
        <f>Движение!$L$298</f>
        <v>48</v>
      </c>
      <c r="F1936">
        <f>N(Движение!$M$298)</f>
        <v>0</v>
      </c>
      <c r="G1936">
        <f>N(Движение!$N$298)</f>
        <v>0</v>
      </c>
      <c r="H1936">
        <f>Движение!$O$298</f>
        <v>48</v>
      </c>
      <c r="I1936" t="str">
        <f t="shared" si="30"/>
        <v/>
      </c>
    </row>
    <row r="1937" spans="1:9" x14ac:dyDescent="0.3">
      <c r="A1937">
        <v>1936</v>
      </c>
      <c r="B1937">
        <f>Движение!$A$298</f>
        <v>46517</v>
      </c>
      <c r="C1937">
        <f>Движение!$C$298</f>
        <v>0</v>
      </c>
      <c r="D1937" t="s">
        <v>54</v>
      </c>
      <c r="E1937">
        <f>Движение!$P$298</f>
        <v>13</v>
      </c>
      <c r="F1937">
        <f>N(Движение!$Q$298)</f>
        <v>0</v>
      </c>
      <c r="G1937">
        <f>N(Движение!$R$298)</f>
        <v>0</v>
      </c>
      <c r="H1937">
        <f>Движение!$S$298</f>
        <v>13</v>
      </c>
      <c r="I1937" t="str">
        <f t="shared" si="30"/>
        <v/>
      </c>
    </row>
    <row r="1938" spans="1:9" x14ac:dyDescent="0.3">
      <c r="A1938">
        <v>1937</v>
      </c>
      <c r="B1938">
        <f>Движение!$A$298</f>
        <v>46517</v>
      </c>
      <c r="C1938">
        <f>Движение!$C$298</f>
        <v>0</v>
      </c>
      <c r="D1938" t="s">
        <v>56</v>
      </c>
      <c r="E1938">
        <f>Движение!$T$298</f>
        <v>18</v>
      </c>
      <c r="F1938">
        <f>N(Движение!$U$298)</f>
        <v>0</v>
      </c>
      <c r="G1938">
        <f>N(Движение!$V$298)</f>
        <v>0</v>
      </c>
      <c r="H1938">
        <f>Движение!$W$298</f>
        <v>18</v>
      </c>
      <c r="I1938" t="str">
        <f t="shared" si="30"/>
        <v/>
      </c>
    </row>
    <row r="1939" spans="1:9" x14ac:dyDescent="0.3">
      <c r="A1939">
        <v>1938</v>
      </c>
      <c r="B1939">
        <f>Движение!$A$298</f>
        <v>46517</v>
      </c>
      <c r="C1939">
        <f>Движение!$C$298</f>
        <v>0</v>
      </c>
      <c r="D1939" t="s">
        <v>57</v>
      </c>
      <c r="E1939">
        <f>Движение!$X$298</f>
        <v>21</v>
      </c>
      <c r="F1939">
        <f>N(Движение!$Y$298)</f>
        <v>0</v>
      </c>
      <c r="G1939">
        <f>N(Движение!$Z$298)</f>
        <v>0</v>
      </c>
      <c r="H1939">
        <f>Движение!$AA$298</f>
        <v>21</v>
      </c>
      <c r="I1939" t="str">
        <f t="shared" si="30"/>
        <v/>
      </c>
    </row>
    <row r="1940" spans="1:9" x14ac:dyDescent="0.3">
      <c r="A1940">
        <v>1939</v>
      </c>
      <c r="B1940">
        <f>Движение!$A$298</f>
        <v>46517</v>
      </c>
      <c r="C1940">
        <f>Движение!$C$298</f>
        <v>0</v>
      </c>
      <c r="D1940" t="s">
        <v>59</v>
      </c>
      <c r="E1940">
        <f>Движение!$AB$298</f>
        <v>15</v>
      </c>
      <c r="F1940">
        <f>N(Движение!$AC$298)</f>
        <v>0</v>
      </c>
      <c r="G1940">
        <f>N(Движение!$AD$298)</f>
        <v>0</v>
      </c>
      <c r="H1940">
        <f>Движение!$AE$298</f>
        <v>15</v>
      </c>
      <c r="I1940" t="str">
        <f t="shared" si="30"/>
        <v/>
      </c>
    </row>
    <row r="1941" spans="1:9" x14ac:dyDescent="0.3">
      <c r="A1941">
        <v>1940</v>
      </c>
      <c r="B1941">
        <f>Движение!$A$299</f>
        <v>46518</v>
      </c>
      <c r="C1941">
        <f>Движение!$C$299</f>
        <v>0</v>
      </c>
      <c r="D1941" t="s">
        <v>45</v>
      </c>
      <c r="E1941">
        <f>Движение!$D$299</f>
        <v>26</v>
      </c>
      <c r="F1941">
        <f>N(Движение!$E$299)</f>
        <v>0</v>
      </c>
      <c r="G1941">
        <f>N(Движение!$F$299)</f>
        <v>0</v>
      </c>
      <c r="H1941">
        <f>Движение!$G$299</f>
        <v>26</v>
      </c>
      <c r="I1941" t="str">
        <f t="shared" si="30"/>
        <v/>
      </c>
    </row>
    <row r="1942" spans="1:9" x14ac:dyDescent="0.3">
      <c r="A1942">
        <v>1941</v>
      </c>
      <c r="B1942">
        <f>Движение!$A$299</f>
        <v>46518</v>
      </c>
      <c r="C1942">
        <f>Движение!$C$299</f>
        <v>0</v>
      </c>
      <c r="D1942" t="s">
        <v>49</v>
      </c>
      <c r="E1942">
        <f>Движение!$H$299</f>
        <v>20</v>
      </c>
      <c r="F1942">
        <f>N(Движение!$I$299)</f>
        <v>0</v>
      </c>
      <c r="G1942">
        <f>N(Движение!$J$299)</f>
        <v>0</v>
      </c>
      <c r="H1942">
        <f>Движение!$K$299</f>
        <v>20</v>
      </c>
      <c r="I1942" t="str">
        <f t="shared" si="30"/>
        <v/>
      </c>
    </row>
    <row r="1943" spans="1:9" x14ac:dyDescent="0.3">
      <c r="A1943">
        <v>1942</v>
      </c>
      <c r="B1943">
        <f>Движение!$A$299</f>
        <v>46518</v>
      </c>
      <c r="C1943">
        <f>Движение!$C$299</f>
        <v>0</v>
      </c>
      <c r="D1943" t="s">
        <v>51</v>
      </c>
      <c r="E1943">
        <f>Движение!$L$299</f>
        <v>48</v>
      </c>
      <c r="F1943">
        <f>N(Движение!$M$299)</f>
        <v>0</v>
      </c>
      <c r="G1943">
        <f>N(Движение!$N$299)</f>
        <v>0</v>
      </c>
      <c r="H1943">
        <f>Движение!$O$299</f>
        <v>48</v>
      </c>
      <c r="I1943" t="str">
        <f t="shared" si="30"/>
        <v/>
      </c>
    </row>
    <row r="1944" spans="1:9" x14ac:dyDescent="0.3">
      <c r="A1944">
        <v>1943</v>
      </c>
      <c r="B1944">
        <f>Движение!$A$299</f>
        <v>46518</v>
      </c>
      <c r="C1944">
        <f>Движение!$C$299</f>
        <v>0</v>
      </c>
      <c r="D1944" t="s">
        <v>54</v>
      </c>
      <c r="E1944">
        <f>Движение!$P$299</f>
        <v>13</v>
      </c>
      <c r="F1944">
        <f>N(Движение!$Q$299)</f>
        <v>0</v>
      </c>
      <c r="G1944">
        <f>N(Движение!$R$299)</f>
        <v>0</v>
      </c>
      <c r="H1944">
        <f>Движение!$S$299</f>
        <v>13</v>
      </c>
      <c r="I1944" t="str">
        <f t="shared" si="30"/>
        <v/>
      </c>
    </row>
    <row r="1945" spans="1:9" x14ac:dyDescent="0.3">
      <c r="A1945">
        <v>1944</v>
      </c>
      <c r="B1945">
        <f>Движение!$A$299</f>
        <v>46518</v>
      </c>
      <c r="C1945">
        <f>Движение!$C$299</f>
        <v>0</v>
      </c>
      <c r="D1945" t="s">
        <v>56</v>
      </c>
      <c r="E1945">
        <f>Движение!$T$299</f>
        <v>18</v>
      </c>
      <c r="F1945">
        <f>N(Движение!$U$299)</f>
        <v>0</v>
      </c>
      <c r="G1945">
        <f>N(Движение!$V$299)</f>
        <v>0</v>
      </c>
      <c r="H1945">
        <f>Движение!$W$299</f>
        <v>18</v>
      </c>
      <c r="I1945" t="str">
        <f t="shared" si="30"/>
        <v/>
      </c>
    </row>
    <row r="1946" spans="1:9" x14ac:dyDescent="0.3">
      <c r="A1946">
        <v>1945</v>
      </c>
      <c r="B1946">
        <f>Движение!$A$299</f>
        <v>46518</v>
      </c>
      <c r="C1946">
        <f>Движение!$C$299</f>
        <v>0</v>
      </c>
      <c r="D1946" t="s">
        <v>57</v>
      </c>
      <c r="E1946">
        <f>Движение!$X$299</f>
        <v>21</v>
      </c>
      <c r="F1946">
        <f>N(Движение!$Y$299)</f>
        <v>0</v>
      </c>
      <c r="G1946">
        <f>N(Движение!$Z$299)</f>
        <v>0</v>
      </c>
      <c r="H1946">
        <f>Движение!$AA$299</f>
        <v>21</v>
      </c>
      <c r="I1946" t="str">
        <f t="shared" si="30"/>
        <v/>
      </c>
    </row>
    <row r="1947" spans="1:9" x14ac:dyDescent="0.3">
      <c r="A1947">
        <v>1946</v>
      </c>
      <c r="B1947">
        <f>Движение!$A$299</f>
        <v>46518</v>
      </c>
      <c r="C1947">
        <f>Движение!$C$299</f>
        <v>0</v>
      </c>
      <c r="D1947" t="s">
        <v>59</v>
      </c>
      <c r="E1947">
        <f>Движение!$AB$299</f>
        <v>15</v>
      </c>
      <c r="F1947">
        <f>N(Движение!$AC$299)</f>
        <v>0</v>
      </c>
      <c r="G1947">
        <f>N(Движение!$AD$299)</f>
        <v>0</v>
      </c>
      <c r="H1947">
        <f>Движение!$AE$299</f>
        <v>15</v>
      </c>
      <c r="I1947" t="str">
        <f t="shared" si="30"/>
        <v/>
      </c>
    </row>
    <row r="1948" spans="1:9" x14ac:dyDescent="0.3">
      <c r="A1948">
        <v>1947</v>
      </c>
      <c r="B1948">
        <f>Движение!$A$300</f>
        <v>46519</v>
      </c>
      <c r="C1948">
        <f>Движение!$C$300</f>
        <v>0</v>
      </c>
      <c r="D1948" t="s">
        <v>45</v>
      </c>
      <c r="E1948">
        <f>Движение!$D$300</f>
        <v>26</v>
      </c>
      <c r="F1948">
        <f>N(Движение!$E$300)</f>
        <v>0</v>
      </c>
      <c r="G1948">
        <f>N(Движение!$F$300)</f>
        <v>0</v>
      </c>
      <c r="H1948">
        <f>Движение!$G$300</f>
        <v>26</v>
      </c>
      <c r="I1948" t="str">
        <f t="shared" si="30"/>
        <v/>
      </c>
    </row>
    <row r="1949" spans="1:9" x14ac:dyDescent="0.3">
      <c r="A1949">
        <v>1948</v>
      </c>
      <c r="B1949">
        <f>Движение!$A$300</f>
        <v>46519</v>
      </c>
      <c r="C1949">
        <f>Движение!$C$300</f>
        <v>0</v>
      </c>
      <c r="D1949" t="s">
        <v>49</v>
      </c>
      <c r="E1949">
        <f>Движение!$H$300</f>
        <v>20</v>
      </c>
      <c r="F1949">
        <f>N(Движение!$I$300)</f>
        <v>0</v>
      </c>
      <c r="G1949">
        <f>N(Движение!$J$300)</f>
        <v>0</v>
      </c>
      <c r="H1949">
        <f>Движение!$K$300</f>
        <v>20</v>
      </c>
      <c r="I1949" t="str">
        <f t="shared" si="30"/>
        <v/>
      </c>
    </row>
    <row r="1950" spans="1:9" x14ac:dyDescent="0.3">
      <c r="A1950">
        <v>1949</v>
      </c>
      <c r="B1950">
        <f>Движение!$A$300</f>
        <v>46519</v>
      </c>
      <c r="C1950">
        <f>Движение!$C$300</f>
        <v>0</v>
      </c>
      <c r="D1950" t="s">
        <v>51</v>
      </c>
      <c r="E1950">
        <f>Движение!$L$300</f>
        <v>48</v>
      </c>
      <c r="F1950">
        <f>N(Движение!$M$300)</f>
        <v>0</v>
      </c>
      <c r="G1950">
        <f>N(Движение!$N$300)</f>
        <v>0</v>
      </c>
      <c r="H1950">
        <f>Движение!$O$300</f>
        <v>48</v>
      </c>
      <c r="I1950" t="str">
        <f t="shared" si="30"/>
        <v/>
      </c>
    </row>
    <row r="1951" spans="1:9" x14ac:dyDescent="0.3">
      <c r="A1951">
        <v>1950</v>
      </c>
      <c r="B1951">
        <f>Движение!$A$300</f>
        <v>46519</v>
      </c>
      <c r="C1951">
        <f>Движение!$C$300</f>
        <v>0</v>
      </c>
      <c r="D1951" t="s">
        <v>54</v>
      </c>
      <c r="E1951">
        <f>Движение!$P$300</f>
        <v>13</v>
      </c>
      <c r="F1951">
        <f>N(Движение!$Q$300)</f>
        <v>0</v>
      </c>
      <c r="G1951">
        <f>N(Движение!$R$300)</f>
        <v>0</v>
      </c>
      <c r="H1951">
        <f>Движение!$S$300</f>
        <v>13</v>
      </c>
      <c r="I1951" t="str">
        <f t="shared" si="30"/>
        <v/>
      </c>
    </row>
    <row r="1952" spans="1:9" x14ac:dyDescent="0.3">
      <c r="A1952">
        <v>1951</v>
      </c>
      <c r="B1952">
        <f>Движение!$A$300</f>
        <v>46519</v>
      </c>
      <c r="C1952">
        <f>Движение!$C$300</f>
        <v>0</v>
      </c>
      <c r="D1952" t="s">
        <v>56</v>
      </c>
      <c r="E1952">
        <f>Движение!$T$300</f>
        <v>18</v>
      </c>
      <c r="F1952">
        <f>N(Движение!$U$300)</f>
        <v>0</v>
      </c>
      <c r="G1952">
        <f>N(Движение!$V$300)</f>
        <v>0</v>
      </c>
      <c r="H1952">
        <f>Движение!$W$300</f>
        <v>18</v>
      </c>
      <c r="I1952" t="str">
        <f t="shared" si="30"/>
        <v/>
      </c>
    </row>
    <row r="1953" spans="1:9" x14ac:dyDescent="0.3">
      <c r="A1953">
        <v>1952</v>
      </c>
      <c r="B1953">
        <f>Движение!$A$300</f>
        <v>46519</v>
      </c>
      <c r="C1953">
        <f>Движение!$C$300</f>
        <v>0</v>
      </c>
      <c r="D1953" t="s">
        <v>57</v>
      </c>
      <c r="E1953">
        <f>Движение!$X$300</f>
        <v>21</v>
      </c>
      <c r="F1953">
        <f>N(Движение!$Y$300)</f>
        <v>0</v>
      </c>
      <c r="G1953">
        <f>N(Движение!$Z$300)</f>
        <v>0</v>
      </c>
      <c r="H1953">
        <f>Движение!$AA$300</f>
        <v>21</v>
      </c>
      <c r="I1953" t="str">
        <f t="shared" si="30"/>
        <v/>
      </c>
    </row>
    <row r="1954" spans="1:9" x14ac:dyDescent="0.3">
      <c r="A1954">
        <v>1953</v>
      </c>
      <c r="B1954">
        <f>Движение!$A$300</f>
        <v>46519</v>
      </c>
      <c r="C1954">
        <f>Движение!$C$300</f>
        <v>0</v>
      </c>
      <c r="D1954" t="s">
        <v>59</v>
      </c>
      <c r="E1954">
        <f>Движение!$AB$300</f>
        <v>15</v>
      </c>
      <c r="F1954">
        <f>N(Движение!$AC$300)</f>
        <v>0</v>
      </c>
      <c r="G1954">
        <f>N(Движение!$AD$300)</f>
        <v>0</v>
      </c>
      <c r="H1954">
        <f>Движение!$AE$300</f>
        <v>15</v>
      </c>
      <c r="I1954" t="str">
        <f t="shared" si="30"/>
        <v/>
      </c>
    </row>
    <row r="1955" spans="1:9" x14ac:dyDescent="0.3">
      <c r="A1955">
        <v>1954</v>
      </c>
      <c r="B1955">
        <f>Движение!$A$301</f>
        <v>46520</v>
      </c>
      <c r="C1955">
        <f>Движение!$C$301</f>
        <v>0</v>
      </c>
      <c r="D1955" t="s">
        <v>45</v>
      </c>
      <c r="E1955">
        <f>Движение!$D$301</f>
        <v>26</v>
      </c>
      <c r="F1955">
        <f>N(Движение!$E$301)</f>
        <v>0</v>
      </c>
      <c r="G1955">
        <f>N(Движение!$F$301)</f>
        <v>0</v>
      </c>
      <c r="H1955">
        <f>Движение!$G$301</f>
        <v>26</v>
      </c>
      <c r="I1955" t="str">
        <f t="shared" si="30"/>
        <v/>
      </c>
    </row>
    <row r="1956" spans="1:9" x14ac:dyDescent="0.3">
      <c r="A1956">
        <v>1955</v>
      </c>
      <c r="B1956">
        <f>Движение!$A$301</f>
        <v>46520</v>
      </c>
      <c r="C1956">
        <f>Движение!$C$301</f>
        <v>0</v>
      </c>
      <c r="D1956" t="s">
        <v>49</v>
      </c>
      <c r="E1956">
        <f>Движение!$H$301</f>
        <v>20</v>
      </c>
      <c r="F1956">
        <f>N(Движение!$I$301)</f>
        <v>0</v>
      </c>
      <c r="G1956">
        <f>N(Движение!$J$301)</f>
        <v>0</v>
      </c>
      <c r="H1956">
        <f>Движение!$K$301</f>
        <v>20</v>
      </c>
      <c r="I1956" t="str">
        <f t="shared" si="30"/>
        <v/>
      </c>
    </row>
    <row r="1957" spans="1:9" x14ac:dyDescent="0.3">
      <c r="A1957">
        <v>1956</v>
      </c>
      <c r="B1957">
        <f>Движение!$A$301</f>
        <v>46520</v>
      </c>
      <c r="C1957">
        <f>Движение!$C$301</f>
        <v>0</v>
      </c>
      <c r="D1957" t="s">
        <v>51</v>
      </c>
      <c r="E1957">
        <f>Движение!$L$301</f>
        <v>48</v>
      </c>
      <c r="F1957">
        <f>N(Движение!$M$301)</f>
        <v>0</v>
      </c>
      <c r="G1957">
        <f>N(Движение!$N$301)</f>
        <v>0</v>
      </c>
      <c r="H1957">
        <f>Движение!$O$301</f>
        <v>48</v>
      </c>
      <c r="I1957" t="str">
        <f t="shared" si="30"/>
        <v/>
      </c>
    </row>
    <row r="1958" spans="1:9" x14ac:dyDescent="0.3">
      <c r="A1958">
        <v>1957</v>
      </c>
      <c r="B1958">
        <f>Движение!$A$301</f>
        <v>46520</v>
      </c>
      <c r="C1958">
        <f>Движение!$C$301</f>
        <v>0</v>
      </c>
      <c r="D1958" t="s">
        <v>54</v>
      </c>
      <c r="E1958">
        <f>Движение!$P$301</f>
        <v>13</v>
      </c>
      <c r="F1958">
        <f>N(Движение!$Q$301)</f>
        <v>0</v>
      </c>
      <c r="G1958">
        <f>N(Движение!$R$301)</f>
        <v>0</v>
      </c>
      <c r="H1958">
        <f>Движение!$S$301</f>
        <v>13</v>
      </c>
      <c r="I1958" t="str">
        <f t="shared" si="30"/>
        <v/>
      </c>
    </row>
    <row r="1959" spans="1:9" x14ac:dyDescent="0.3">
      <c r="A1959">
        <v>1958</v>
      </c>
      <c r="B1959">
        <f>Движение!$A$301</f>
        <v>46520</v>
      </c>
      <c r="C1959">
        <f>Движение!$C$301</f>
        <v>0</v>
      </c>
      <c r="D1959" t="s">
        <v>56</v>
      </c>
      <c r="E1959">
        <f>Движение!$T$301</f>
        <v>18</v>
      </c>
      <c r="F1959">
        <f>N(Движение!$U$301)</f>
        <v>0</v>
      </c>
      <c r="G1959">
        <f>N(Движение!$V$301)</f>
        <v>0</v>
      </c>
      <c r="H1959">
        <f>Движение!$W$301</f>
        <v>18</v>
      </c>
      <c r="I1959" t="str">
        <f t="shared" si="30"/>
        <v/>
      </c>
    </row>
    <row r="1960" spans="1:9" x14ac:dyDescent="0.3">
      <c r="A1960">
        <v>1959</v>
      </c>
      <c r="B1960">
        <f>Движение!$A$301</f>
        <v>46520</v>
      </c>
      <c r="C1960">
        <f>Движение!$C$301</f>
        <v>0</v>
      </c>
      <c r="D1960" t="s">
        <v>57</v>
      </c>
      <c r="E1960">
        <f>Движение!$X$301</f>
        <v>21</v>
      </c>
      <c r="F1960">
        <f>N(Движение!$Y$301)</f>
        <v>0</v>
      </c>
      <c r="G1960">
        <f>N(Движение!$Z$301)</f>
        <v>0</v>
      </c>
      <c r="H1960">
        <f>Движение!$AA$301</f>
        <v>21</v>
      </c>
      <c r="I1960" t="str">
        <f t="shared" si="30"/>
        <v/>
      </c>
    </row>
    <row r="1961" spans="1:9" x14ac:dyDescent="0.3">
      <c r="A1961">
        <v>1960</v>
      </c>
      <c r="B1961">
        <f>Движение!$A$301</f>
        <v>46520</v>
      </c>
      <c r="C1961">
        <f>Движение!$C$301</f>
        <v>0</v>
      </c>
      <c r="D1961" t="s">
        <v>59</v>
      </c>
      <c r="E1961">
        <f>Движение!$AB$301</f>
        <v>15</v>
      </c>
      <c r="F1961">
        <f>N(Движение!$AC$301)</f>
        <v>0</v>
      </c>
      <c r="G1961">
        <f>N(Движение!$AD$301)</f>
        <v>0</v>
      </c>
      <c r="H1961">
        <f>Движение!$AE$301</f>
        <v>15</v>
      </c>
      <c r="I1961" t="str">
        <f t="shared" si="30"/>
        <v/>
      </c>
    </row>
    <row r="1962" spans="1:9" x14ac:dyDescent="0.3">
      <c r="A1962">
        <v>1961</v>
      </c>
      <c r="B1962">
        <f>Движение!$A$302</f>
        <v>46521</v>
      </c>
      <c r="C1962">
        <f>Движение!$C$302</f>
        <v>0</v>
      </c>
      <c r="D1962" t="s">
        <v>45</v>
      </c>
      <c r="E1962">
        <f>Движение!$D$302</f>
        <v>26</v>
      </c>
      <c r="F1962">
        <f>N(Движение!$E$302)</f>
        <v>0</v>
      </c>
      <c r="G1962">
        <f>N(Движение!$F$302)</f>
        <v>0</v>
      </c>
      <c r="H1962">
        <f>Движение!$G$302</f>
        <v>26</v>
      </c>
      <c r="I1962" t="str">
        <f t="shared" si="30"/>
        <v/>
      </c>
    </row>
    <row r="1963" spans="1:9" x14ac:dyDescent="0.3">
      <c r="A1963">
        <v>1962</v>
      </c>
      <c r="B1963">
        <f>Движение!$A$302</f>
        <v>46521</v>
      </c>
      <c r="C1963">
        <f>Движение!$C$302</f>
        <v>0</v>
      </c>
      <c r="D1963" t="s">
        <v>49</v>
      </c>
      <c r="E1963">
        <f>Движение!$H$302</f>
        <v>20</v>
      </c>
      <c r="F1963">
        <f>N(Движение!$I$302)</f>
        <v>0</v>
      </c>
      <c r="G1963">
        <f>N(Движение!$J$302)</f>
        <v>0</v>
      </c>
      <c r="H1963">
        <f>Движение!$K$302</f>
        <v>20</v>
      </c>
      <c r="I1963" t="str">
        <f t="shared" si="30"/>
        <v/>
      </c>
    </row>
    <row r="1964" spans="1:9" x14ac:dyDescent="0.3">
      <c r="A1964">
        <v>1963</v>
      </c>
      <c r="B1964">
        <f>Движение!$A$302</f>
        <v>46521</v>
      </c>
      <c r="C1964">
        <f>Движение!$C$302</f>
        <v>0</v>
      </c>
      <c r="D1964" t="s">
        <v>51</v>
      </c>
      <c r="E1964">
        <f>Движение!$L$302</f>
        <v>48</v>
      </c>
      <c r="F1964">
        <f>N(Движение!$M$302)</f>
        <v>0</v>
      </c>
      <c r="G1964">
        <f>N(Движение!$N$302)</f>
        <v>0</v>
      </c>
      <c r="H1964">
        <f>Движение!$O$302</f>
        <v>48</v>
      </c>
      <c r="I1964" t="str">
        <f t="shared" si="30"/>
        <v/>
      </c>
    </row>
    <row r="1965" spans="1:9" x14ac:dyDescent="0.3">
      <c r="A1965">
        <v>1964</v>
      </c>
      <c r="B1965">
        <f>Движение!$A$302</f>
        <v>46521</v>
      </c>
      <c r="C1965">
        <f>Движение!$C$302</f>
        <v>0</v>
      </c>
      <c r="D1965" t="s">
        <v>54</v>
      </c>
      <c r="E1965">
        <f>Движение!$P$302</f>
        <v>13</v>
      </c>
      <c r="F1965">
        <f>N(Движение!$Q$302)</f>
        <v>0</v>
      </c>
      <c r="G1965">
        <f>N(Движение!$R$302)</f>
        <v>0</v>
      </c>
      <c r="H1965">
        <f>Движение!$S$302</f>
        <v>13</v>
      </c>
      <c r="I1965" t="str">
        <f t="shared" si="30"/>
        <v/>
      </c>
    </row>
    <row r="1966" spans="1:9" x14ac:dyDescent="0.3">
      <c r="A1966">
        <v>1965</v>
      </c>
      <c r="B1966">
        <f>Движение!$A$302</f>
        <v>46521</v>
      </c>
      <c r="C1966">
        <f>Движение!$C$302</f>
        <v>0</v>
      </c>
      <c r="D1966" t="s">
        <v>56</v>
      </c>
      <c r="E1966">
        <f>Движение!$T$302</f>
        <v>18</v>
      </c>
      <c r="F1966">
        <f>N(Движение!$U$302)</f>
        <v>0</v>
      </c>
      <c r="G1966">
        <f>N(Движение!$V$302)</f>
        <v>0</v>
      </c>
      <c r="H1966">
        <f>Движение!$W$302</f>
        <v>18</v>
      </c>
      <c r="I1966" t="str">
        <f t="shared" si="30"/>
        <v/>
      </c>
    </row>
    <row r="1967" spans="1:9" x14ac:dyDescent="0.3">
      <c r="A1967">
        <v>1966</v>
      </c>
      <c r="B1967">
        <f>Движение!$A$302</f>
        <v>46521</v>
      </c>
      <c r="C1967">
        <f>Движение!$C$302</f>
        <v>0</v>
      </c>
      <c r="D1967" t="s">
        <v>57</v>
      </c>
      <c r="E1967">
        <f>Движение!$X$302</f>
        <v>21</v>
      </c>
      <c r="F1967">
        <f>N(Движение!$Y$302)</f>
        <v>0</v>
      </c>
      <c r="G1967">
        <f>N(Движение!$Z$302)</f>
        <v>0</v>
      </c>
      <c r="H1967">
        <f>Движение!$AA$302</f>
        <v>21</v>
      </c>
      <c r="I1967" t="str">
        <f t="shared" si="30"/>
        <v/>
      </c>
    </row>
    <row r="1968" spans="1:9" x14ac:dyDescent="0.3">
      <c r="A1968">
        <v>1967</v>
      </c>
      <c r="B1968">
        <f>Движение!$A$302</f>
        <v>46521</v>
      </c>
      <c r="C1968">
        <f>Движение!$C$302</f>
        <v>0</v>
      </c>
      <c r="D1968" t="s">
        <v>59</v>
      </c>
      <c r="E1968">
        <f>Движение!$AB$302</f>
        <v>15</v>
      </c>
      <c r="F1968">
        <f>N(Движение!$AC$302)</f>
        <v>0</v>
      </c>
      <c r="G1968">
        <f>N(Движение!$AD$302)</f>
        <v>0</v>
      </c>
      <c r="H1968">
        <f>Движение!$AE$302</f>
        <v>15</v>
      </c>
      <c r="I1968" t="str">
        <f t="shared" si="30"/>
        <v/>
      </c>
    </row>
    <row r="1969" spans="1:9" x14ac:dyDescent="0.3">
      <c r="A1969">
        <v>1968</v>
      </c>
      <c r="B1969">
        <f>Движение!$A$303</f>
        <v>46522</v>
      </c>
      <c r="C1969">
        <f>Движение!$C$303</f>
        <v>0</v>
      </c>
      <c r="D1969" t="s">
        <v>45</v>
      </c>
      <c r="E1969">
        <f>Движение!$D$303</f>
        <v>26</v>
      </c>
      <c r="F1969">
        <f>N(Движение!$E$303)</f>
        <v>0</v>
      </c>
      <c r="G1969">
        <f>N(Движение!$F$303)</f>
        <v>0</v>
      </c>
      <c r="H1969">
        <f>Движение!$G$303</f>
        <v>26</v>
      </c>
      <c r="I1969" t="str">
        <f t="shared" si="30"/>
        <v/>
      </c>
    </row>
    <row r="1970" spans="1:9" x14ac:dyDescent="0.3">
      <c r="A1970">
        <v>1969</v>
      </c>
      <c r="B1970">
        <f>Движение!$A$303</f>
        <v>46522</v>
      </c>
      <c r="C1970">
        <f>Движение!$C$303</f>
        <v>0</v>
      </c>
      <c r="D1970" t="s">
        <v>49</v>
      </c>
      <c r="E1970">
        <f>Движение!$H$303</f>
        <v>20</v>
      </c>
      <c r="F1970">
        <f>N(Движение!$I$303)</f>
        <v>0</v>
      </c>
      <c r="G1970">
        <f>N(Движение!$J$303)</f>
        <v>0</v>
      </c>
      <c r="H1970">
        <f>Движение!$K$303</f>
        <v>20</v>
      </c>
      <c r="I1970" t="str">
        <f t="shared" si="30"/>
        <v/>
      </c>
    </row>
    <row r="1971" spans="1:9" x14ac:dyDescent="0.3">
      <c r="A1971">
        <v>1970</v>
      </c>
      <c r="B1971">
        <f>Движение!$A$303</f>
        <v>46522</v>
      </c>
      <c r="C1971">
        <f>Движение!$C$303</f>
        <v>0</v>
      </c>
      <c r="D1971" t="s">
        <v>51</v>
      </c>
      <c r="E1971">
        <f>Движение!$L$303</f>
        <v>48</v>
      </c>
      <c r="F1971">
        <f>N(Движение!$M$303)</f>
        <v>0</v>
      </c>
      <c r="G1971">
        <f>N(Движение!$N$303)</f>
        <v>0</v>
      </c>
      <c r="H1971">
        <f>Движение!$O$303</f>
        <v>48</v>
      </c>
      <c r="I1971" t="str">
        <f t="shared" si="30"/>
        <v/>
      </c>
    </row>
    <row r="1972" spans="1:9" x14ac:dyDescent="0.3">
      <c r="A1972">
        <v>1971</v>
      </c>
      <c r="B1972">
        <f>Движение!$A$303</f>
        <v>46522</v>
      </c>
      <c r="C1972">
        <f>Движение!$C$303</f>
        <v>0</v>
      </c>
      <c r="D1972" t="s">
        <v>54</v>
      </c>
      <c r="E1972">
        <f>Движение!$P$303</f>
        <v>13</v>
      </c>
      <c r="F1972">
        <f>N(Движение!$Q$303)</f>
        <v>0</v>
      </c>
      <c r="G1972">
        <f>N(Движение!$R$303)</f>
        <v>0</v>
      </c>
      <c r="H1972">
        <f>Движение!$S$303</f>
        <v>13</v>
      </c>
      <c r="I1972" t="str">
        <f t="shared" si="30"/>
        <v/>
      </c>
    </row>
    <row r="1973" spans="1:9" x14ac:dyDescent="0.3">
      <c r="A1973">
        <v>1972</v>
      </c>
      <c r="B1973">
        <f>Движение!$A$303</f>
        <v>46522</v>
      </c>
      <c r="C1973">
        <f>Движение!$C$303</f>
        <v>0</v>
      </c>
      <c r="D1973" t="s">
        <v>56</v>
      </c>
      <c r="E1973">
        <f>Движение!$T$303</f>
        <v>18</v>
      </c>
      <c r="F1973">
        <f>N(Движение!$U$303)</f>
        <v>0</v>
      </c>
      <c r="G1973">
        <f>N(Движение!$V$303)</f>
        <v>0</v>
      </c>
      <c r="H1973">
        <f>Движение!$W$303</f>
        <v>18</v>
      </c>
      <c r="I1973" t="str">
        <f t="shared" si="30"/>
        <v/>
      </c>
    </row>
    <row r="1974" spans="1:9" x14ac:dyDescent="0.3">
      <c r="A1974">
        <v>1973</v>
      </c>
      <c r="B1974">
        <f>Движение!$A$303</f>
        <v>46522</v>
      </c>
      <c r="C1974">
        <f>Движение!$C$303</f>
        <v>0</v>
      </c>
      <c r="D1974" t="s">
        <v>57</v>
      </c>
      <c r="E1974">
        <f>Движение!$X$303</f>
        <v>21</v>
      </c>
      <c r="F1974">
        <f>N(Движение!$Y$303)</f>
        <v>0</v>
      </c>
      <c r="G1974">
        <f>N(Движение!$Z$303)</f>
        <v>0</v>
      </c>
      <c r="H1974">
        <f>Движение!$AA$303</f>
        <v>21</v>
      </c>
      <c r="I1974" t="str">
        <f t="shared" si="30"/>
        <v/>
      </c>
    </row>
    <row r="1975" spans="1:9" x14ac:dyDescent="0.3">
      <c r="A1975">
        <v>1974</v>
      </c>
      <c r="B1975">
        <f>Движение!$A$303</f>
        <v>46522</v>
      </c>
      <c r="C1975">
        <f>Движение!$C$303</f>
        <v>0</v>
      </c>
      <c r="D1975" t="s">
        <v>59</v>
      </c>
      <c r="E1975">
        <f>Движение!$AB$303</f>
        <v>15</v>
      </c>
      <c r="F1975">
        <f>N(Движение!$AC$303)</f>
        <v>0</v>
      </c>
      <c r="G1975">
        <f>N(Движение!$AD$303)</f>
        <v>0</v>
      </c>
      <c r="H1975">
        <f>Движение!$AE$303</f>
        <v>15</v>
      </c>
      <c r="I1975" t="str">
        <f t="shared" si="30"/>
        <v/>
      </c>
    </row>
    <row r="1976" spans="1:9" x14ac:dyDescent="0.3">
      <c r="A1976">
        <v>1975</v>
      </c>
      <c r="B1976">
        <f>Движение!$A$304</f>
        <v>46523</v>
      </c>
      <c r="C1976">
        <f>Движение!$C$304</f>
        <v>0</v>
      </c>
      <c r="D1976" t="s">
        <v>45</v>
      </c>
      <c r="E1976">
        <f>Движение!$D$304</f>
        <v>26</v>
      </c>
      <c r="F1976">
        <f>N(Движение!$E$304)</f>
        <v>0</v>
      </c>
      <c r="G1976">
        <f>N(Движение!$F$304)</f>
        <v>0</v>
      </c>
      <c r="H1976">
        <f>Движение!$G$304</f>
        <v>26</v>
      </c>
      <c r="I1976" t="str">
        <f t="shared" si="30"/>
        <v/>
      </c>
    </row>
    <row r="1977" spans="1:9" x14ac:dyDescent="0.3">
      <c r="A1977">
        <v>1976</v>
      </c>
      <c r="B1977">
        <f>Движение!$A$304</f>
        <v>46523</v>
      </c>
      <c r="C1977">
        <f>Движение!$C$304</f>
        <v>0</v>
      </c>
      <c r="D1977" t="s">
        <v>49</v>
      </c>
      <c r="E1977">
        <f>Движение!$H$304</f>
        <v>20</v>
      </c>
      <c r="F1977">
        <f>N(Движение!$I$304)</f>
        <v>0</v>
      </c>
      <c r="G1977">
        <f>N(Движение!$J$304)</f>
        <v>0</v>
      </c>
      <c r="H1977">
        <f>Движение!$K$304</f>
        <v>20</v>
      </c>
      <c r="I1977" t="str">
        <f t="shared" si="30"/>
        <v/>
      </c>
    </row>
    <row r="1978" spans="1:9" x14ac:dyDescent="0.3">
      <c r="A1978">
        <v>1977</v>
      </c>
      <c r="B1978">
        <f>Движение!$A$304</f>
        <v>46523</v>
      </c>
      <c r="C1978">
        <f>Движение!$C$304</f>
        <v>0</v>
      </c>
      <c r="D1978" t="s">
        <v>51</v>
      </c>
      <c r="E1978">
        <f>Движение!$L$304</f>
        <v>48</v>
      </c>
      <c r="F1978">
        <f>N(Движение!$M$304)</f>
        <v>0</v>
      </c>
      <c r="G1978">
        <f>N(Движение!$N$304)</f>
        <v>0</v>
      </c>
      <c r="H1978">
        <f>Движение!$O$304</f>
        <v>48</v>
      </c>
      <c r="I1978" t="str">
        <f t="shared" si="30"/>
        <v/>
      </c>
    </row>
    <row r="1979" spans="1:9" x14ac:dyDescent="0.3">
      <c r="A1979">
        <v>1978</v>
      </c>
      <c r="B1979">
        <f>Движение!$A$304</f>
        <v>46523</v>
      </c>
      <c r="C1979">
        <f>Движение!$C$304</f>
        <v>0</v>
      </c>
      <c r="D1979" t="s">
        <v>54</v>
      </c>
      <c r="E1979">
        <f>Движение!$P$304</f>
        <v>13</v>
      </c>
      <c r="F1979">
        <f>N(Движение!$Q$304)</f>
        <v>0</v>
      </c>
      <c r="G1979">
        <f>N(Движение!$R$304)</f>
        <v>0</v>
      </c>
      <c r="H1979">
        <f>Движение!$S$304</f>
        <v>13</v>
      </c>
      <c r="I1979" t="str">
        <f t="shared" si="30"/>
        <v/>
      </c>
    </row>
    <row r="1980" spans="1:9" x14ac:dyDescent="0.3">
      <c r="A1980">
        <v>1979</v>
      </c>
      <c r="B1980">
        <f>Движение!$A$304</f>
        <v>46523</v>
      </c>
      <c r="C1980">
        <f>Движение!$C$304</f>
        <v>0</v>
      </c>
      <c r="D1980" t="s">
        <v>56</v>
      </c>
      <c r="E1980">
        <f>Движение!$T$304</f>
        <v>18</v>
      </c>
      <c r="F1980">
        <f>N(Движение!$U$304)</f>
        <v>0</v>
      </c>
      <c r="G1980">
        <f>N(Движение!$V$304)</f>
        <v>0</v>
      </c>
      <c r="H1980">
        <f>Движение!$W$304</f>
        <v>18</v>
      </c>
      <c r="I1980" t="str">
        <f t="shared" si="30"/>
        <v/>
      </c>
    </row>
    <row r="1981" spans="1:9" x14ac:dyDescent="0.3">
      <c r="A1981">
        <v>1980</v>
      </c>
      <c r="B1981">
        <f>Движение!$A$304</f>
        <v>46523</v>
      </c>
      <c r="C1981">
        <f>Движение!$C$304</f>
        <v>0</v>
      </c>
      <c r="D1981" t="s">
        <v>57</v>
      </c>
      <c r="E1981">
        <f>Движение!$X$304</f>
        <v>21</v>
      </c>
      <c r="F1981">
        <f>N(Движение!$Y$304)</f>
        <v>0</v>
      </c>
      <c r="G1981">
        <f>N(Движение!$Z$304)</f>
        <v>0</v>
      </c>
      <c r="H1981">
        <f>Движение!$AA$304</f>
        <v>21</v>
      </c>
      <c r="I1981" t="str">
        <f t="shared" si="30"/>
        <v/>
      </c>
    </row>
    <row r="1982" spans="1:9" x14ac:dyDescent="0.3">
      <c r="A1982">
        <v>1981</v>
      </c>
      <c r="B1982">
        <f>Движение!$A$304</f>
        <v>46523</v>
      </c>
      <c r="C1982">
        <f>Движение!$C$304</f>
        <v>0</v>
      </c>
      <c r="D1982" t="s">
        <v>59</v>
      </c>
      <c r="E1982">
        <f>Движение!$AB$304</f>
        <v>15</v>
      </c>
      <c r="F1982">
        <f>N(Движение!$AC$304)</f>
        <v>0</v>
      </c>
      <c r="G1982">
        <f>N(Движение!$AD$304)</f>
        <v>0</v>
      </c>
      <c r="H1982">
        <f>Движение!$AE$304</f>
        <v>15</v>
      </c>
      <c r="I1982" t="str">
        <f t="shared" si="30"/>
        <v/>
      </c>
    </row>
    <row r="1983" spans="1:9" x14ac:dyDescent="0.3">
      <c r="A1983">
        <v>1982</v>
      </c>
      <c r="B1983">
        <f>Движение!$A$305</f>
        <v>46524</v>
      </c>
      <c r="C1983">
        <f>Движение!$C$305</f>
        <v>0</v>
      </c>
      <c r="D1983" t="s">
        <v>45</v>
      </c>
      <c r="E1983">
        <f>Движение!$D$305</f>
        <v>26</v>
      </c>
      <c r="F1983">
        <f>N(Движение!$E$305)</f>
        <v>0</v>
      </c>
      <c r="G1983">
        <f>N(Движение!$F$305)</f>
        <v>0</v>
      </c>
      <c r="H1983">
        <f>Движение!$G$305</f>
        <v>26</v>
      </c>
      <c r="I1983" t="str">
        <f t="shared" si="30"/>
        <v/>
      </c>
    </row>
    <row r="1984" spans="1:9" x14ac:dyDescent="0.3">
      <c r="A1984">
        <v>1983</v>
      </c>
      <c r="B1984">
        <f>Движение!$A$305</f>
        <v>46524</v>
      </c>
      <c r="C1984">
        <f>Движение!$C$305</f>
        <v>0</v>
      </c>
      <c r="D1984" t="s">
        <v>49</v>
      </c>
      <c r="E1984">
        <f>Движение!$H$305</f>
        <v>20</v>
      </c>
      <c r="F1984">
        <f>N(Движение!$I$305)</f>
        <v>0</v>
      </c>
      <c r="G1984">
        <f>N(Движение!$J$305)</f>
        <v>0</v>
      </c>
      <c r="H1984">
        <f>Движение!$K$305</f>
        <v>20</v>
      </c>
      <c r="I1984" t="str">
        <f t="shared" si="30"/>
        <v/>
      </c>
    </row>
    <row r="1985" spans="1:9" x14ac:dyDescent="0.3">
      <c r="A1985">
        <v>1984</v>
      </c>
      <c r="B1985">
        <f>Движение!$A$305</f>
        <v>46524</v>
      </c>
      <c r="C1985">
        <f>Движение!$C$305</f>
        <v>0</v>
      </c>
      <c r="D1985" t="s">
        <v>51</v>
      </c>
      <c r="E1985">
        <f>Движение!$L$305</f>
        <v>48</v>
      </c>
      <c r="F1985">
        <f>N(Движение!$M$305)</f>
        <v>0</v>
      </c>
      <c r="G1985">
        <f>N(Движение!$N$305)</f>
        <v>0</v>
      </c>
      <c r="H1985">
        <f>Движение!$O$305</f>
        <v>48</v>
      </c>
      <c r="I1985" t="str">
        <f t="shared" si="30"/>
        <v/>
      </c>
    </row>
    <row r="1986" spans="1:9" x14ac:dyDescent="0.3">
      <c r="A1986">
        <v>1985</v>
      </c>
      <c r="B1986">
        <f>Движение!$A$305</f>
        <v>46524</v>
      </c>
      <c r="C1986">
        <f>Движение!$C$305</f>
        <v>0</v>
      </c>
      <c r="D1986" t="s">
        <v>54</v>
      </c>
      <c r="E1986">
        <f>Движение!$P$305</f>
        <v>13</v>
      </c>
      <c r="F1986">
        <f>N(Движение!$Q$305)</f>
        <v>0</v>
      </c>
      <c r="G1986">
        <f>N(Движение!$R$305)</f>
        <v>0</v>
      </c>
      <c r="H1986">
        <f>Движение!$S$305</f>
        <v>13</v>
      </c>
      <c r="I1986" t="str">
        <f t="shared" ref="I1986:I2049" si="31">IF($F1986&gt;0,TEXT($B1986,"dd.mm")&amp;"_"&amp;$D1986,"")</f>
        <v/>
      </c>
    </row>
    <row r="1987" spans="1:9" x14ac:dyDescent="0.3">
      <c r="A1987">
        <v>1986</v>
      </c>
      <c r="B1987">
        <f>Движение!$A$305</f>
        <v>46524</v>
      </c>
      <c r="C1987">
        <f>Движение!$C$305</f>
        <v>0</v>
      </c>
      <c r="D1987" t="s">
        <v>56</v>
      </c>
      <c r="E1987">
        <f>Движение!$T$305</f>
        <v>18</v>
      </c>
      <c r="F1987">
        <f>N(Движение!$U$305)</f>
        <v>0</v>
      </c>
      <c r="G1987">
        <f>N(Движение!$V$305)</f>
        <v>0</v>
      </c>
      <c r="H1987">
        <f>Движение!$W$305</f>
        <v>18</v>
      </c>
      <c r="I1987" t="str">
        <f t="shared" si="31"/>
        <v/>
      </c>
    </row>
    <row r="1988" spans="1:9" x14ac:dyDescent="0.3">
      <c r="A1988">
        <v>1987</v>
      </c>
      <c r="B1988">
        <f>Движение!$A$305</f>
        <v>46524</v>
      </c>
      <c r="C1988">
        <f>Движение!$C$305</f>
        <v>0</v>
      </c>
      <c r="D1988" t="s">
        <v>57</v>
      </c>
      <c r="E1988">
        <f>Движение!$X$305</f>
        <v>21</v>
      </c>
      <c r="F1988">
        <f>N(Движение!$Y$305)</f>
        <v>0</v>
      </c>
      <c r="G1988">
        <f>N(Движение!$Z$305)</f>
        <v>0</v>
      </c>
      <c r="H1988">
        <f>Движение!$AA$305</f>
        <v>21</v>
      </c>
      <c r="I1988" t="str">
        <f t="shared" si="31"/>
        <v/>
      </c>
    </row>
    <row r="1989" spans="1:9" x14ac:dyDescent="0.3">
      <c r="A1989">
        <v>1988</v>
      </c>
      <c r="B1989">
        <f>Движение!$A$305</f>
        <v>46524</v>
      </c>
      <c r="C1989">
        <f>Движение!$C$305</f>
        <v>0</v>
      </c>
      <c r="D1989" t="s">
        <v>59</v>
      </c>
      <c r="E1989">
        <f>Движение!$AB$305</f>
        <v>15</v>
      </c>
      <c r="F1989">
        <f>N(Движение!$AC$305)</f>
        <v>0</v>
      </c>
      <c r="G1989">
        <f>N(Движение!$AD$305)</f>
        <v>0</v>
      </c>
      <c r="H1989">
        <f>Движение!$AE$305</f>
        <v>15</v>
      </c>
      <c r="I1989" t="str">
        <f t="shared" si="31"/>
        <v/>
      </c>
    </row>
    <row r="1990" spans="1:9" x14ac:dyDescent="0.3">
      <c r="A1990">
        <v>1989</v>
      </c>
      <c r="B1990">
        <f>Движение!$A$306</f>
        <v>46525</v>
      </c>
      <c r="C1990">
        <f>Движение!$C$306</f>
        <v>0</v>
      </c>
      <c r="D1990" t="s">
        <v>45</v>
      </c>
      <c r="E1990">
        <f>Движение!$D$306</f>
        <v>26</v>
      </c>
      <c r="F1990">
        <f>N(Движение!$E$306)</f>
        <v>0</v>
      </c>
      <c r="G1990">
        <f>N(Движение!$F$306)</f>
        <v>0</v>
      </c>
      <c r="H1990">
        <f>Движение!$G$306</f>
        <v>26</v>
      </c>
      <c r="I1990" t="str">
        <f t="shared" si="31"/>
        <v/>
      </c>
    </row>
    <row r="1991" spans="1:9" x14ac:dyDescent="0.3">
      <c r="A1991">
        <v>1990</v>
      </c>
      <c r="B1991">
        <f>Движение!$A$306</f>
        <v>46525</v>
      </c>
      <c r="C1991">
        <f>Движение!$C$306</f>
        <v>0</v>
      </c>
      <c r="D1991" t="s">
        <v>49</v>
      </c>
      <c r="E1991">
        <f>Движение!$H$306</f>
        <v>20</v>
      </c>
      <c r="F1991">
        <f>N(Движение!$I$306)</f>
        <v>0</v>
      </c>
      <c r="G1991">
        <f>N(Движение!$J$306)</f>
        <v>0</v>
      </c>
      <c r="H1991">
        <f>Движение!$K$306</f>
        <v>20</v>
      </c>
      <c r="I1991" t="str">
        <f t="shared" si="31"/>
        <v/>
      </c>
    </row>
    <row r="1992" spans="1:9" x14ac:dyDescent="0.3">
      <c r="A1992">
        <v>1991</v>
      </c>
      <c r="B1992">
        <f>Движение!$A$306</f>
        <v>46525</v>
      </c>
      <c r="C1992">
        <f>Движение!$C$306</f>
        <v>0</v>
      </c>
      <c r="D1992" t="s">
        <v>51</v>
      </c>
      <c r="E1992">
        <f>Движение!$L$306</f>
        <v>48</v>
      </c>
      <c r="F1992">
        <f>N(Движение!$M$306)</f>
        <v>0</v>
      </c>
      <c r="G1992">
        <f>N(Движение!$N$306)</f>
        <v>0</v>
      </c>
      <c r="H1992">
        <f>Движение!$O$306</f>
        <v>48</v>
      </c>
      <c r="I1992" t="str">
        <f t="shared" si="31"/>
        <v/>
      </c>
    </row>
    <row r="1993" spans="1:9" x14ac:dyDescent="0.3">
      <c r="A1993">
        <v>1992</v>
      </c>
      <c r="B1993">
        <f>Движение!$A$306</f>
        <v>46525</v>
      </c>
      <c r="C1993">
        <f>Движение!$C$306</f>
        <v>0</v>
      </c>
      <c r="D1993" t="s">
        <v>54</v>
      </c>
      <c r="E1993">
        <f>Движение!$P$306</f>
        <v>13</v>
      </c>
      <c r="F1993">
        <f>N(Движение!$Q$306)</f>
        <v>0</v>
      </c>
      <c r="G1993">
        <f>N(Движение!$R$306)</f>
        <v>0</v>
      </c>
      <c r="H1993">
        <f>Движение!$S$306</f>
        <v>13</v>
      </c>
      <c r="I1993" t="str">
        <f t="shared" si="31"/>
        <v/>
      </c>
    </row>
    <row r="1994" spans="1:9" x14ac:dyDescent="0.3">
      <c r="A1994">
        <v>1993</v>
      </c>
      <c r="B1994">
        <f>Движение!$A$306</f>
        <v>46525</v>
      </c>
      <c r="C1994">
        <f>Движение!$C$306</f>
        <v>0</v>
      </c>
      <c r="D1994" t="s">
        <v>56</v>
      </c>
      <c r="E1994">
        <f>Движение!$T$306</f>
        <v>18</v>
      </c>
      <c r="F1994">
        <f>N(Движение!$U$306)</f>
        <v>0</v>
      </c>
      <c r="G1994">
        <f>N(Движение!$V$306)</f>
        <v>0</v>
      </c>
      <c r="H1994">
        <f>Движение!$W$306</f>
        <v>18</v>
      </c>
      <c r="I1994" t="str">
        <f t="shared" si="31"/>
        <v/>
      </c>
    </row>
    <row r="1995" spans="1:9" x14ac:dyDescent="0.3">
      <c r="A1995">
        <v>1994</v>
      </c>
      <c r="B1995">
        <f>Движение!$A$306</f>
        <v>46525</v>
      </c>
      <c r="C1995">
        <f>Движение!$C$306</f>
        <v>0</v>
      </c>
      <c r="D1995" t="s">
        <v>57</v>
      </c>
      <c r="E1995">
        <f>Движение!$X$306</f>
        <v>21</v>
      </c>
      <c r="F1995">
        <f>N(Движение!$Y$306)</f>
        <v>0</v>
      </c>
      <c r="G1995">
        <f>N(Движение!$Z$306)</f>
        <v>0</v>
      </c>
      <c r="H1995">
        <f>Движение!$AA$306</f>
        <v>21</v>
      </c>
      <c r="I1995" t="str">
        <f t="shared" si="31"/>
        <v/>
      </c>
    </row>
    <row r="1996" spans="1:9" x14ac:dyDescent="0.3">
      <c r="A1996">
        <v>1995</v>
      </c>
      <c r="B1996">
        <f>Движение!$A$306</f>
        <v>46525</v>
      </c>
      <c r="C1996">
        <f>Движение!$C$306</f>
        <v>0</v>
      </c>
      <c r="D1996" t="s">
        <v>59</v>
      </c>
      <c r="E1996">
        <f>Движение!$AB$306</f>
        <v>15</v>
      </c>
      <c r="F1996">
        <f>N(Движение!$AC$306)</f>
        <v>0</v>
      </c>
      <c r="G1996">
        <f>N(Движение!$AD$306)</f>
        <v>0</v>
      </c>
      <c r="H1996">
        <f>Движение!$AE$306</f>
        <v>15</v>
      </c>
      <c r="I1996" t="str">
        <f t="shared" si="31"/>
        <v/>
      </c>
    </row>
    <row r="1997" spans="1:9" x14ac:dyDescent="0.3">
      <c r="A1997">
        <v>1996</v>
      </c>
      <c r="B1997">
        <f>Движение!$A$307</f>
        <v>46526</v>
      </c>
      <c r="C1997">
        <f>Движение!$C$307</f>
        <v>0</v>
      </c>
      <c r="D1997" t="s">
        <v>45</v>
      </c>
      <c r="E1997">
        <f>Движение!$D$307</f>
        <v>26</v>
      </c>
      <c r="F1997">
        <f>N(Движение!$E$307)</f>
        <v>0</v>
      </c>
      <c r="G1997">
        <f>N(Движение!$F$307)</f>
        <v>0</v>
      </c>
      <c r="H1997">
        <f>Движение!$G$307</f>
        <v>26</v>
      </c>
      <c r="I1997" t="str">
        <f t="shared" si="31"/>
        <v/>
      </c>
    </row>
    <row r="1998" spans="1:9" x14ac:dyDescent="0.3">
      <c r="A1998">
        <v>1997</v>
      </c>
      <c r="B1998">
        <f>Движение!$A$307</f>
        <v>46526</v>
      </c>
      <c r="C1998">
        <f>Движение!$C$307</f>
        <v>0</v>
      </c>
      <c r="D1998" t="s">
        <v>49</v>
      </c>
      <c r="E1998">
        <f>Движение!$H$307</f>
        <v>20</v>
      </c>
      <c r="F1998">
        <f>N(Движение!$I$307)</f>
        <v>0</v>
      </c>
      <c r="G1998">
        <f>N(Движение!$J$307)</f>
        <v>0</v>
      </c>
      <c r="H1998">
        <f>Движение!$K$307</f>
        <v>20</v>
      </c>
      <c r="I1998" t="str">
        <f t="shared" si="31"/>
        <v/>
      </c>
    </row>
    <row r="1999" spans="1:9" x14ac:dyDescent="0.3">
      <c r="A1999">
        <v>1998</v>
      </c>
      <c r="B1999">
        <f>Движение!$A$307</f>
        <v>46526</v>
      </c>
      <c r="C1999">
        <f>Движение!$C$307</f>
        <v>0</v>
      </c>
      <c r="D1999" t="s">
        <v>51</v>
      </c>
      <c r="E1999">
        <f>Движение!$L$307</f>
        <v>48</v>
      </c>
      <c r="F1999">
        <f>N(Движение!$M$307)</f>
        <v>0</v>
      </c>
      <c r="G1999">
        <f>N(Движение!$N$307)</f>
        <v>0</v>
      </c>
      <c r="H1999">
        <f>Движение!$O$307</f>
        <v>48</v>
      </c>
      <c r="I1999" t="str">
        <f t="shared" si="31"/>
        <v/>
      </c>
    </row>
    <row r="2000" spans="1:9" x14ac:dyDescent="0.3">
      <c r="A2000">
        <v>1999</v>
      </c>
      <c r="B2000">
        <f>Движение!$A$307</f>
        <v>46526</v>
      </c>
      <c r="C2000">
        <f>Движение!$C$307</f>
        <v>0</v>
      </c>
      <c r="D2000" t="s">
        <v>54</v>
      </c>
      <c r="E2000">
        <f>Движение!$P$307</f>
        <v>13</v>
      </c>
      <c r="F2000">
        <f>N(Движение!$Q$307)</f>
        <v>0</v>
      </c>
      <c r="G2000">
        <f>N(Движение!$R$307)</f>
        <v>0</v>
      </c>
      <c r="H2000">
        <f>Движение!$S$307</f>
        <v>13</v>
      </c>
      <c r="I2000" t="str">
        <f t="shared" si="31"/>
        <v/>
      </c>
    </row>
    <row r="2001" spans="1:9" x14ac:dyDescent="0.3">
      <c r="A2001">
        <v>2000</v>
      </c>
      <c r="B2001">
        <f>Движение!$A$307</f>
        <v>46526</v>
      </c>
      <c r="C2001">
        <f>Движение!$C$307</f>
        <v>0</v>
      </c>
      <c r="D2001" t="s">
        <v>56</v>
      </c>
      <c r="E2001">
        <f>Движение!$T$307</f>
        <v>18</v>
      </c>
      <c r="F2001">
        <f>N(Движение!$U$307)</f>
        <v>0</v>
      </c>
      <c r="G2001">
        <f>N(Движение!$V$307)</f>
        <v>0</v>
      </c>
      <c r="H2001">
        <f>Движение!$W$307</f>
        <v>18</v>
      </c>
      <c r="I2001" t="str">
        <f t="shared" si="31"/>
        <v/>
      </c>
    </row>
    <row r="2002" spans="1:9" x14ac:dyDescent="0.3">
      <c r="A2002">
        <v>2001</v>
      </c>
      <c r="B2002">
        <f>Движение!$A$307</f>
        <v>46526</v>
      </c>
      <c r="C2002">
        <f>Движение!$C$307</f>
        <v>0</v>
      </c>
      <c r="D2002" t="s">
        <v>57</v>
      </c>
      <c r="E2002">
        <f>Движение!$X$307</f>
        <v>21</v>
      </c>
      <c r="F2002">
        <f>N(Движение!$Y$307)</f>
        <v>0</v>
      </c>
      <c r="G2002">
        <f>N(Движение!$Z$307)</f>
        <v>0</v>
      </c>
      <c r="H2002">
        <f>Движение!$AA$307</f>
        <v>21</v>
      </c>
      <c r="I2002" t="str">
        <f t="shared" si="31"/>
        <v/>
      </c>
    </row>
    <row r="2003" spans="1:9" x14ac:dyDescent="0.3">
      <c r="A2003">
        <v>2002</v>
      </c>
      <c r="B2003">
        <f>Движение!$A$307</f>
        <v>46526</v>
      </c>
      <c r="C2003">
        <f>Движение!$C$307</f>
        <v>0</v>
      </c>
      <c r="D2003" t="s">
        <v>59</v>
      </c>
      <c r="E2003">
        <f>Движение!$AB$307</f>
        <v>15</v>
      </c>
      <c r="F2003">
        <f>N(Движение!$AC$307)</f>
        <v>0</v>
      </c>
      <c r="G2003">
        <f>N(Движение!$AD$307)</f>
        <v>0</v>
      </c>
      <c r="H2003">
        <f>Движение!$AE$307</f>
        <v>15</v>
      </c>
      <c r="I2003" t="str">
        <f t="shared" si="31"/>
        <v/>
      </c>
    </row>
    <row r="2004" spans="1:9" x14ac:dyDescent="0.3">
      <c r="A2004">
        <v>2003</v>
      </c>
      <c r="B2004">
        <f>Движение!$A$308</f>
        <v>46527</v>
      </c>
      <c r="C2004">
        <f>Движение!$C$308</f>
        <v>0</v>
      </c>
      <c r="D2004" t="s">
        <v>45</v>
      </c>
      <c r="E2004">
        <f>Движение!$D$308</f>
        <v>26</v>
      </c>
      <c r="F2004">
        <f>N(Движение!$E$308)</f>
        <v>0</v>
      </c>
      <c r="G2004">
        <f>N(Движение!$F$308)</f>
        <v>0</v>
      </c>
      <c r="H2004">
        <f>Движение!$G$308</f>
        <v>26</v>
      </c>
      <c r="I2004" t="str">
        <f t="shared" si="31"/>
        <v/>
      </c>
    </row>
    <row r="2005" spans="1:9" x14ac:dyDescent="0.3">
      <c r="A2005">
        <v>2004</v>
      </c>
      <c r="B2005">
        <f>Движение!$A$308</f>
        <v>46527</v>
      </c>
      <c r="C2005">
        <f>Движение!$C$308</f>
        <v>0</v>
      </c>
      <c r="D2005" t="s">
        <v>49</v>
      </c>
      <c r="E2005">
        <f>Движение!$H$308</f>
        <v>20</v>
      </c>
      <c r="F2005">
        <f>N(Движение!$I$308)</f>
        <v>0</v>
      </c>
      <c r="G2005">
        <f>N(Движение!$J$308)</f>
        <v>0</v>
      </c>
      <c r="H2005">
        <f>Движение!$K$308</f>
        <v>20</v>
      </c>
      <c r="I2005" t="str">
        <f t="shared" si="31"/>
        <v/>
      </c>
    </row>
    <row r="2006" spans="1:9" x14ac:dyDescent="0.3">
      <c r="A2006">
        <v>2005</v>
      </c>
      <c r="B2006">
        <f>Движение!$A$308</f>
        <v>46527</v>
      </c>
      <c r="C2006">
        <f>Движение!$C$308</f>
        <v>0</v>
      </c>
      <c r="D2006" t="s">
        <v>51</v>
      </c>
      <c r="E2006">
        <f>Движение!$L$308</f>
        <v>48</v>
      </c>
      <c r="F2006">
        <f>N(Движение!$M$308)</f>
        <v>0</v>
      </c>
      <c r="G2006">
        <f>N(Движение!$N$308)</f>
        <v>0</v>
      </c>
      <c r="H2006">
        <f>Движение!$O$308</f>
        <v>48</v>
      </c>
      <c r="I2006" t="str">
        <f t="shared" si="31"/>
        <v/>
      </c>
    </row>
    <row r="2007" spans="1:9" x14ac:dyDescent="0.3">
      <c r="A2007">
        <v>2006</v>
      </c>
      <c r="B2007">
        <f>Движение!$A$308</f>
        <v>46527</v>
      </c>
      <c r="C2007">
        <f>Движение!$C$308</f>
        <v>0</v>
      </c>
      <c r="D2007" t="s">
        <v>54</v>
      </c>
      <c r="E2007">
        <f>Движение!$P$308</f>
        <v>13</v>
      </c>
      <c r="F2007">
        <f>N(Движение!$Q$308)</f>
        <v>0</v>
      </c>
      <c r="G2007">
        <f>N(Движение!$R$308)</f>
        <v>0</v>
      </c>
      <c r="H2007">
        <f>Движение!$S$308</f>
        <v>13</v>
      </c>
      <c r="I2007" t="str">
        <f t="shared" si="31"/>
        <v/>
      </c>
    </row>
    <row r="2008" spans="1:9" x14ac:dyDescent="0.3">
      <c r="A2008">
        <v>2007</v>
      </c>
      <c r="B2008">
        <f>Движение!$A$308</f>
        <v>46527</v>
      </c>
      <c r="C2008">
        <f>Движение!$C$308</f>
        <v>0</v>
      </c>
      <c r="D2008" t="s">
        <v>56</v>
      </c>
      <c r="E2008">
        <f>Движение!$T$308</f>
        <v>18</v>
      </c>
      <c r="F2008">
        <f>N(Движение!$U$308)</f>
        <v>0</v>
      </c>
      <c r="G2008">
        <f>N(Движение!$V$308)</f>
        <v>0</v>
      </c>
      <c r="H2008">
        <f>Движение!$W$308</f>
        <v>18</v>
      </c>
      <c r="I2008" t="str">
        <f t="shared" si="31"/>
        <v/>
      </c>
    </row>
    <row r="2009" spans="1:9" x14ac:dyDescent="0.3">
      <c r="A2009">
        <v>2008</v>
      </c>
      <c r="B2009">
        <f>Движение!$A$308</f>
        <v>46527</v>
      </c>
      <c r="C2009">
        <f>Движение!$C$308</f>
        <v>0</v>
      </c>
      <c r="D2009" t="s">
        <v>57</v>
      </c>
      <c r="E2009">
        <f>Движение!$X$308</f>
        <v>21</v>
      </c>
      <c r="F2009">
        <f>N(Движение!$Y$308)</f>
        <v>0</v>
      </c>
      <c r="G2009">
        <f>N(Движение!$Z$308)</f>
        <v>0</v>
      </c>
      <c r="H2009">
        <f>Движение!$AA$308</f>
        <v>21</v>
      </c>
      <c r="I2009" t="str">
        <f t="shared" si="31"/>
        <v/>
      </c>
    </row>
    <row r="2010" spans="1:9" x14ac:dyDescent="0.3">
      <c r="A2010">
        <v>2009</v>
      </c>
      <c r="B2010">
        <f>Движение!$A$308</f>
        <v>46527</v>
      </c>
      <c r="C2010">
        <f>Движение!$C$308</f>
        <v>0</v>
      </c>
      <c r="D2010" t="s">
        <v>59</v>
      </c>
      <c r="E2010">
        <f>Движение!$AB$308</f>
        <v>15</v>
      </c>
      <c r="F2010">
        <f>N(Движение!$AC$308)</f>
        <v>0</v>
      </c>
      <c r="G2010">
        <f>N(Движение!$AD$308)</f>
        <v>0</v>
      </c>
      <c r="H2010">
        <f>Движение!$AE$308</f>
        <v>15</v>
      </c>
      <c r="I2010" t="str">
        <f t="shared" si="31"/>
        <v/>
      </c>
    </row>
    <row r="2011" spans="1:9" x14ac:dyDescent="0.3">
      <c r="A2011">
        <v>2010</v>
      </c>
      <c r="B2011">
        <f>Движение!$A$309</f>
        <v>46528</v>
      </c>
      <c r="C2011">
        <f>Движение!$C$309</f>
        <v>0</v>
      </c>
      <c r="D2011" t="s">
        <v>45</v>
      </c>
      <c r="E2011">
        <f>Движение!$D$309</f>
        <v>26</v>
      </c>
      <c r="F2011">
        <f>N(Движение!$E$309)</f>
        <v>0</v>
      </c>
      <c r="G2011">
        <f>N(Движение!$F$309)</f>
        <v>0</v>
      </c>
      <c r="H2011">
        <f>Движение!$G$309</f>
        <v>26</v>
      </c>
      <c r="I2011" t="str">
        <f t="shared" si="31"/>
        <v/>
      </c>
    </row>
    <row r="2012" spans="1:9" x14ac:dyDescent="0.3">
      <c r="A2012">
        <v>2011</v>
      </c>
      <c r="B2012">
        <f>Движение!$A$309</f>
        <v>46528</v>
      </c>
      <c r="C2012">
        <f>Движение!$C$309</f>
        <v>0</v>
      </c>
      <c r="D2012" t="s">
        <v>49</v>
      </c>
      <c r="E2012">
        <f>Движение!$H$309</f>
        <v>20</v>
      </c>
      <c r="F2012">
        <f>N(Движение!$I$309)</f>
        <v>0</v>
      </c>
      <c r="G2012">
        <f>N(Движение!$J$309)</f>
        <v>0</v>
      </c>
      <c r="H2012">
        <f>Движение!$K$309</f>
        <v>20</v>
      </c>
      <c r="I2012" t="str">
        <f t="shared" si="31"/>
        <v/>
      </c>
    </row>
    <row r="2013" spans="1:9" x14ac:dyDescent="0.3">
      <c r="A2013">
        <v>2012</v>
      </c>
      <c r="B2013">
        <f>Движение!$A$309</f>
        <v>46528</v>
      </c>
      <c r="C2013">
        <f>Движение!$C$309</f>
        <v>0</v>
      </c>
      <c r="D2013" t="s">
        <v>51</v>
      </c>
      <c r="E2013">
        <f>Движение!$L$309</f>
        <v>48</v>
      </c>
      <c r="F2013">
        <f>N(Движение!$M$309)</f>
        <v>0</v>
      </c>
      <c r="G2013">
        <f>N(Движение!$N$309)</f>
        <v>0</v>
      </c>
      <c r="H2013">
        <f>Движение!$O$309</f>
        <v>48</v>
      </c>
      <c r="I2013" t="str">
        <f t="shared" si="31"/>
        <v/>
      </c>
    </row>
    <row r="2014" spans="1:9" x14ac:dyDescent="0.3">
      <c r="A2014">
        <v>2013</v>
      </c>
      <c r="B2014">
        <f>Движение!$A$309</f>
        <v>46528</v>
      </c>
      <c r="C2014">
        <f>Движение!$C$309</f>
        <v>0</v>
      </c>
      <c r="D2014" t="s">
        <v>54</v>
      </c>
      <c r="E2014">
        <f>Движение!$P$309</f>
        <v>13</v>
      </c>
      <c r="F2014">
        <f>N(Движение!$Q$309)</f>
        <v>0</v>
      </c>
      <c r="G2014">
        <f>N(Движение!$R$309)</f>
        <v>0</v>
      </c>
      <c r="H2014">
        <f>Движение!$S$309</f>
        <v>13</v>
      </c>
      <c r="I2014" t="str">
        <f t="shared" si="31"/>
        <v/>
      </c>
    </row>
    <row r="2015" spans="1:9" x14ac:dyDescent="0.3">
      <c r="A2015">
        <v>2014</v>
      </c>
      <c r="B2015">
        <f>Движение!$A$309</f>
        <v>46528</v>
      </c>
      <c r="C2015">
        <f>Движение!$C$309</f>
        <v>0</v>
      </c>
      <c r="D2015" t="s">
        <v>56</v>
      </c>
      <c r="E2015">
        <f>Движение!$T$309</f>
        <v>18</v>
      </c>
      <c r="F2015">
        <f>N(Движение!$U$309)</f>
        <v>0</v>
      </c>
      <c r="G2015">
        <f>N(Движение!$V$309)</f>
        <v>0</v>
      </c>
      <c r="H2015">
        <f>Движение!$W$309</f>
        <v>18</v>
      </c>
      <c r="I2015" t="str">
        <f t="shared" si="31"/>
        <v/>
      </c>
    </row>
    <row r="2016" spans="1:9" x14ac:dyDescent="0.3">
      <c r="A2016">
        <v>2015</v>
      </c>
      <c r="B2016">
        <f>Движение!$A$309</f>
        <v>46528</v>
      </c>
      <c r="C2016">
        <f>Движение!$C$309</f>
        <v>0</v>
      </c>
      <c r="D2016" t="s">
        <v>57</v>
      </c>
      <c r="E2016">
        <f>Движение!$X$309</f>
        <v>21</v>
      </c>
      <c r="F2016">
        <f>N(Движение!$Y$309)</f>
        <v>0</v>
      </c>
      <c r="G2016">
        <f>N(Движение!$Z$309)</f>
        <v>0</v>
      </c>
      <c r="H2016">
        <f>Движение!$AA$309</f>
        <v>21</v>
      </c>
      <c r="I2016" t="str">
        <f t="shared" si="31"/>
        <v/>
      </c>
    </row>
    <row r="2017" spans="1:9" x14ac:dyDescent="0.3">
      <c r="A2017">
        <v>2016</v>
      </c>
      <c r="B2017">
        <f>Движение!$A$309</f>
        <v>46528</v>
      </c>
      <c r="C2017">
        <f>Движение!$C$309</f>
        <v>0</v>
      </c>
      <c r="D2017" t="s">
        <v>59</v>
      </c>
      <c r="E2017">
        <f>Движение!$AB$309</f>
        <v>15</v>
      </c>
      <c r="F2017">
        <f>N(Движение!$AC$309)</f>
        <v>0</v>
      </c>
      <c r="G2017">
        <f>N(Движение!$AD$309)</f>
        <v>0</v>
      </c>
      <c r="H2017">
        <f>Движение!$AE$309</f>
        <v>15</v>
      </c>
      <c r="I2017" t="str">
        <f t="shared" si="31"/>
        <v/>
      </c>
    </row>
    <row r="2018" spans="1:9" x14ac:dyDescent="0.3">
      <c r="A2018">
        <v>2017</v>
      </c>
      <c r="B2018">
        <f>Движение!$A$310</f>
        <v>46529</v>
      </c>
      <c r="C2018">
        <f>Движение!$C$310</f>
        <v>0</v>
      </c>
      <c r="D2018" t="s">
        <v>45</v>
      </c>
      <c r="E2018">
        <f>Движение!$D$310</f>
        <v>26</v>
      </c>
      <c r="F2018">
        <f>N(Движение!$E$310)</f>
        <v>0</v>
      </c>
      <c r="G2018">
        <f>N(Движение!$F$310)</f>
        <v>0</v>
      </c>
      <c r="H2018">
        <f>Движение!$G$310</f>
        <v>26</v>
      </c>
      <c r="I2018" t="str">
        <f t="shared" si="31"/>
        <v/>
      </c>
    </row>
    <row r="2019" spans="1:9" x14ac:dyDescent="0.3">
      <c r="A2019">
        <v>2018</v>
      </c>
      <c r="B2019">
        <f>Движение!$A$310</f>
        <v>46529</v>
      </c>
      <c r="C2019">
        <f>Движение!$C$310</f>
        <v>0</v>
      </c>
      <c r="D2019" t="s">
        <v>49</v>
      </c>
      <c r="E2019">
        <f>Движение!$H$310</f>
        <v>20</v>
      </c>
      <c r="F2019">
        <f>N(Движение!$I$310)</f>
        <v>0</v>
      </c>
      <c r="G2019">
        <f>N(Движение!$J$310)</f>
        <v>0</v>
      </c>
      <c r="H2019">
        <f>Движение!$K$310</f>
        <v>20</v>
      </c>
      <c r="I2019" t="str">
        <f t="shared" si="31"/>
        <v/>
      </c>
    </row>
    <row r="2020" spans="1:9" x14ac:dyDescent="0.3">
      <c r="A2020">
        <v>2019</v>
      </c>
      <c r="B2020">
        <f>Движение!$A$310</f>
        <v>46529</v>
      </c>
      <c r="C2020">
        <f>Движение!$C$310</f>
        <v>0</v>
      </c>
      <c r="D2020" t="s">
        <v>51</v>
      </c>
      <c r="E2020">
        <f>Движение!$L$310</f>
        <v>48</v>
      </c>
      <c r="F2020">
        <f>N(Движение!$M$310)</f>
        <v>0</v>
      </c>
      <c r="G2020">
        <f>N(Движение!$N$310)</f>
        <v>0</v>
      </c>
      <c r="H2020">
        <f>Движение!$O$310</f>
        <v>48</v>
      </c>
      <c r="I2020" t="str">
        <f t="shared" si="31"/>
        <v/>
      </c>
    </row>
    <row r="2021" spans="1:9" x14ac:dyDescent="0.3">
      <c r="A2021">
        <v>2020</v>
      </c>
      <c r="B2021">
        <f>Движение!$A$310</f>
        <v>46529</v>
      </c>
      <c r="C2021">
        <f>Движение!$C$310</f>
        <v>0</v>
      </c>
      <c r="D2021" t="s">
        <v>54</v>
      </c>
      <c r="E2021">
        <f>Движение!$P$310</f>
        <v>13</v>
      </c>
      <c r="F2021">
        <f>N(Движение!$Q$310)</f>
        <v>0</v>
      </c>
      <c r="G2021">
        <f>N(Движение!$R$310)</f>
        <v>0</v>
      </c>
      <c r="H2021">
        <f>Движение!$S$310</f>
        <v>13</v>
      </c>
      <c r="I2021" t="str">
        <f t="shared" si="31"/>
        <v/>
      </c>
    </row>
    <row r="2022" spans="1:9" x14ac:dyDescent="0.3">
      <c r="A2022">
        <v>2021</v>
      </c>
      <c r="B2022">
        <f>Движение!$A$310</f>
        <v>46529</v>
      </c>
      <c r="C2022">
        <f>Движение!$C$310</f>
        <v>0</v>
      </c>
      <c r="D2022" t="s">
        <v>56</v>
      </c>
      <c r="E2022">
        <f>Движение!$T$310</f>
        <v>18</v>
      </c>
      <c r="F2022">
        <f>N(Движение!$U$310)</f>
        <v>0</v>
      </c>
      <c r="G2022">
        <f>N(Движение!$V$310)</f>
        <v>0</v>
      </c>
      <c r="H2022">
        <f>Движение!$W$310</f>
        <v>18</v>
      </c>
      <c r="I2022" t="str">
        <f t="shared" si="31"/>
        <v/>
      </c>
    </row>
    <row r="2023" spans="1:9" x14ac:dyDescent="0.3">
      <c r="A2023">
        <v>2022</v>
      </c>
      <c r="B2023">
        <f>Движение!$A$310</f>
        <v>46529</v>
      </c>
      <c r="C2023">
        <f>Движение!$C$310</f>
        <v>0</v>
      </c>
      <c r="D2023" t="s">
        <v>57</v>
      </c>
      <c r="E2023">
        <f>Движение!$X$310</f>
        <v>21</v>
      </c>
      <c r="F2023">
        <f>N(Движение!$Y$310)</f>
        <v>0</v>
      </c>
      <c r="G2023">
        <f>N(Движение!$Z$310)</f>
        <v>0</v>
      </c>
      <c r="H2023">
        <f>Движение!$AA$310</f>
        <v>21</v>
      </c>
      <c r="I2023" t="str">
        <f t="shared" si="31"/>
        <v/>
      </c>
    </row>
    <row r="2024" spans="1:9" x14ac:dyDescent="0.3">
      <c r="A2024">
        <v>2023</v>
      </c>
      <c r="B2024">
        <f>Движение!$A$310</f>
        <v>46529</v>
      </c>
      <c r="C2024">
        <f>Движение!$C$310</f>
        <v>0</v>
      </c>
      <c r="D2024" t="s">
        <v>59</v>
      </c>
      <c r="E2024">
        <f>Движение!$AB$310</f>
        <v>15</v>
      </c>
      <c r="F2024">
        <f>N(Движение!$AC$310)</f>
        <v>0</v>
      </c>
      <c r="G2024">
        <f>N(Движение!$AD$310)</f>
        <v>0</v>
      </c>
      <c r="H2024">
        <f>Движение!$AE$310</f>
        <v>15</v>
      </c>
      <c r="I2024" t="str">
        <f t="shared" si="31"/>
        <v/>
      </c>
    </row>
    <row r="2025" spans="1:9" x14ac:dyDescent="0.3">
      <c r="A2025">
        <v>2024</v>
      </c>
      <c r="B2025">
        <f>Движение!$A$311</f>
        <v>46530</v>
      </c>
      <c r="C2025">
        <f>Движение!$C$311</f>
        <v>0</v>
      </c>
      <c r="D2025" t="s">
        <v>45</v>
      </c>
      <c r="E2025">
        <f>Движение!$D$311</f>
        <v>26</v>
      </c>
      <c r="F2025">
        <f>N(Движение!$E$311)</f>
        <v>0</v>
      </c>
      <c r="G2025">
        <f>N(Движение!$F$311)</f>
        <v>0</v>
      </c>
      <c r="H2025">
        <f>Движение!$G$311</f>
        <v>26</v>
      </c>
      <c r="I2025" t="str">
        <f t="shared" si="31"/>
        <v/>
      </c>
    </row>
    <row r="2026" spans="1:9" x14ac:dyDescent="0.3">
      <c r="A2026">
        <v>2025</v>
      </c>
      <c r="B2026">
        <f>Движение!$A$311</f>
        <v>46530</v>
      </c>
      <c r="C2026">
        <f>Движение!$C$311</f>
        <v>0</v>
      </c>
      <c r="D2026" t="s">
        <v>49</v>
      </c>
      <c r="E2026">
        <f>Движение!$H$311</f>
        <v>20</v>
      </c>
      <c r="F2026">
        <f>N(Движение!$I$311)</f>
        <v>0</v>
      </c>
      <c r="G2026">
        <f>N(Движение!$J$311)</f>
        <v>0</v>
      </c>
      <c r="H2026">
        <f>Движение!$K$311</f>
        <v>20</v>
      </c>
      <c r="I2026" t="str">
        <f t="shared" si="31"/>
        <v/>
      </c>
    </row>
    <row r="2027" spans="1:9" x14ac:dyDescent="0.3">
      <c r="A2027">
        <v>2026</v>
      </c>
      <c r="B2027">
        <f>Движение!$A$311</f>
        <v>46530</v>
      </c>
      <c r="C2027">
        <f>Движение!$C$311</f>
        <v>0</v>
      </c>
      <c r="D2027" t="s">
        <v>51</v>
      </c>
      <c r="E2027">
        <f>Движение!$L$311</f>
        <v>48</v>
      </c>
      <c r="F2027">
        <f>N(Движение!$M$311)</f>
        <v>0</v>
      </c>
      <c r="G2027">
        <f>N(Движение!$N$311)</f>
        <v>0</v>
      </c>
      <c r="H2027">
        <f>Движение!$O$311</f>
        <v>48</v>
      </c>
      <c r="I2027" t="str">
        <f t="shared" si="31"/>
        <v/>
      </c>
    </row>
    <row r="2028" spans="1:9" x14ac:dyDescent="0.3">
      <c r="A2028">
        <v>2027</v>
      </c>
      <c r="B2028">
        <f>Движение!$A$311</f>
        <v>46530</v>
      </c>
      <c r="C2028">
        <f>Движение!$C$311</f>
        <v>0</v>
      </c>
      <c r="D2028" t="s">
        <v>54</v>
      </c>
      <c r="E2028">
        <f>Движение!$P$311</f>
        <v>13</v>
      </c>
      <c r="F2028">
        <f>N(Движение!$Q$311)</f>
        <v>0</v>
      </c>
      <c r="G2028">
        <f>N(Движение!$R$311)</f>
        <v>0</v>
      </c>
      <c r="H2028">
        <f>Движение!$S$311</f>
        <v>13</v>
      </c>
      <c r="I2028" t="str">
        <f t="shared" si="31"/>
        <v/>
      </c>
    </row>
    <row r="2029" spans="1:9" x14ac:dyDescent="0.3">
      <c r="A2029">
        <v>2028</v>
      </c>
      <c r="B2029">
        <f>Движение!$A$311</f>
        <v>46530</v>
      </c>
      <c r="C2029">
        <f>Движение!$C$311</f>
        <v>0</v>
      </c>
      <c r="D2029" t="s">
        <v>56</v>
      </c>
      <c r="E2029">
        <f>Движение!$T$311</f>
        <v>18</v>
      </c>
      <c r="F2029">
        <f>N(Движение!$U$311)</f>
        <v>0</v>
      </c>
      <c r="G2029">
        <f>N(Движение!$V$311)</f>
        <v>0</v>
      </c>
      <c r="H2029">
        <f>Движение!$W$311</f>
        <v>18</v>
      </c>
      <c r="I2029" t="str">
        <f t="shared" si="31"/>
        <v/>
      </c>
    </row>
    <row r="2030" spans="1:9" x14ac:dyDescent="0.3">
      <c r="A2030">
        <v>2029</v>
      </c>
      <c r="B2030">
        <f>Движение!$A$311</f>
        <v>46530</v>
      </c>
      <c r="C2030">
        <f>Движение!$C$311</f>
        <v>0</v>
      </c>
      <c r="D2030" t="s">
        <v>57</v>
      </c>
      <c r="E2030">
        <f>Движение!$X$311</f>
        <v>21</v>
      </c>
      <c r="F2030">
        <f>N(Движение!$Y$311)</f>
        <v>0</v>
      </c>
      <c r="G2030">
        <f>N(Движение!$Z$311)</f>
        <v>0</v>
      </c>
      <c r="H2030">
        <f>Движение!$AA$311</f>
        <v>21</v>
      </c>
      <c r="I2030" t="str">
        <f t="shared" si="31"/>
        <v/>
      </c>
    </row>
    <row r="2031" spans="1:9" x14ac:dyDescent="0.3">
      <c r="A2031">
        <v>2030</v>
      </c>
      <c r="B2031">
        <f>Движение!$A$311</f>
        <v>46530</v>
      </c>
      <c r="C2031">
        <f>Движение!$C$311</f>
        <v>0</v>
      </c>
      <c r="D2031" t="s">
        <v>59</v>
      </c>
      <c r="E2031">
        <f>Движение!$AB$311</f>
        <v>15</v>
      </c>
      <c r="F2031">
        <f>N(Движение!$AC$311)</f>
        <v>0</v>
      </c>
      <c r="G2031">
        <f>N(Движение!$AD$311)</f>
        <v>0</v>
      </c>
      <c r="H2031">
        <f>Движение!$AE$311</f>
        <v>15</v>
      </c>
      <c r="I2031" t="str">
        <f t="shared" si="31"/>
        <v/>
      </c>
    </row>
    <row r="2032" spans="1:9" x14ac:dyDescent="0.3">
      <c r="A2032">
        <v>2031</v>
      </c>
      <c r="B2032">
        <f>Движение!$A$312</f>
        <v>46531</v>
      </c>
      <c r="C2032">
        <f>Движение!$C$312</f>
        <v>0</v>
      </c>
      <c r="D2032" t="s">
        <v>45</v>
      </c>
      <c r="E2032">
        <f>Движение!$D$312</f>
        <v>26</v>
      </c>
      <c r="F2032">
        <f>N(Движение!$E$312)</f>
        <v>0</v>
      </c>
      <c r="G2032">
        <f>N(Движение!$F$312)</f>
        <v>0</v>
      </c>
      <c r="H2032">
        <f>Движение!$G$312</f>
        <v>26</v>
      </c>
      <c r="I2032" t="str">
        <f t="shared" si="31"/>
        <v/>
      </c>
    </row>
    <row r="2033" spans="1:9" x14ac:dyDescent="0.3">
      <c r="A2033">
        <v>2032</v>
      </c>
      <c r="B2033">
        <f>Движение!$A$312</f>
        <v>46531</v>
      </c>
      <c r="C2033">
        <f>Движение!$C$312</f>
        <v>0</v>
      </c>
      <c r="D2033" t="s">
        <v>49</v>
      </c>
      <c r="E2033">
        <f>Движение!$H$312</f>
        <v>20</v>
      </c>
      <c r="F2033">
        <f>N(Движение!$I$312)</f>
        <v>0</v>
      </c>
      <c r="G2033">
        <f>N(Движение!$J$312)</f>
        <v>0</v>
      </c>
      <c r="H2033">
        <f>Движение!$K$312</f>
        <v>20</v>
      </c>
      <c r="I2033" t="str">
        <f t="shared" si="31"/>
        <v/>
      </c>
    </row>
    <row r="2034" spans="1:9" x14ac:dyDescent="0.3">
      <c r="A2034">
        <v>2033</v>
      </c>
      <c r="B2034">
        <f>Движение!$A$312</f>
        <v>46531</v>
      </c>
      <c r="C2034">
        <f>Движение!$C$312</f>
        <v>0</v>
      </c>
      <c r="D2034" t="s">
        <v>51</v>
      </c>
      <c r="E2034">
        <f>Движение!$L$312</f>
        <v>48</v>
      </c>
      <c r="F2034">
        <f>N(Движение!$M$312)</f>
        <v>0</v>
      </c>
      <c r="G2034">
        <f>N(Движение!$N$312)</f>
        <v>0</v>
      </c>
      <c r="H2034">
        <f>Движение!$O$312</f>
        <v>48</v>
      </c>
      <c r="I2034" t="str">
        <f t="shared" si="31"/>
        <v/>
      </c>
    </row>
    <row r="2035" spans="1:9" x14ac:dyDescent="0.3">
      <c r="A2035">
        <v>2034</v>
      </c>
      <c r="B2035">
        <f>Движение!$A$312</f>
        <v>46531</v>
      </c>
      <c r="C2035">
        <f>Движение!$C$312</f>
        <v>0</v>
      </c>
      <c r="D2035" t="s">
        <v>54</v>
      </c>
      <c r="E2035">
        <f>Движение!$P$312</f>
        <v>13</v>
      </c>
      <c r="F2035">
        <f>N(Движение!$Q$312)</f>
        <v>0</v>
      </c>
      <c r="G2035">
        <f>N(Движение!$R$312)</f>
        <v>0</v>
      </c>
      <c r="H2035">
        <f>Движение!$S$312</f>
        <v>13</v>
      </c>
      <c r="I2035" t="str">
        <f t="shared" si="31"/>
        <v/>
      </c>
    </row>
    <row r="2036" spans="1:9" x14ac:dyDescent="0.3">
      <c r="A2036">
        <v>2035</v>
      </c>
      <c r="B2036">
        <f>Движение!$A$312</f>
        <v>46531</v>
      </c>
      <c r="C2036">
        <f>Движение!$C$312</f>
        <v>0</v>
      </c>
      <c r="D2036" t="s">
        <v>56</v>
      </c>
      <c r="E2036">
        <f>Движение!$T$312</f>
        <v>18</v>
      </c>
      <c r="F2036">
        <f>N(Движение!$U$312)</f>
        <v>0</v>
      </c>
      <c r="G2036">
        <f>N(Движение!$V$312)</f>
        <v>0</v>
      </c>
      <c r="H2036">
        <f>Движение!$W$312</f>
        <v>18</v>
      </c>
      <c r="I2036" t="str">
        <f t="shared" si="31"/>
        <v/>
      </c>
    </row>
    <row r="2037" spans="1:9" x14ac:dyDescent="0.3">
      <c r="A2037">
        <v>2036</v>
      </c>
      <c r="B2037">
        <f>Движение!$A$312</f>
        <v>46531</v>
      </c>
      <c r="C2037">
        <f>Движение!$C$312</f>
        <v>0</v>
      </c>
      <c r="D2037" t="s">
        <v>57</v>
      </c>
      <c r="E2037">
        <f>Движение!$X$312</f>
        <v>21</v>
      </c>
      <c r="F2037">
        <f>N(Движение!$Y$312)</f>
        <v>0</v>
      </c>
      <c r="G2037">
        <f>N(Движение!$Z$312)</f>
        <v>0</v>
      </c>
      <c r="H2037">
        <f>Движение!$AA$312</f>
        <v>21</v>
      </c>
      <c r="I2037" t="str">
        <f t="shared" si="31"/>
        <v/>
      </c>
    </row>
    <row r="2038" spans="1:9" x14ac:dyDescent="0.3">
      <c r="A2038">
        <v>2037</v>
      </c>
      <c r="B2038">
        <f>Движение!$A$312</f>
        <v>46531</v>
      </c>
      <c r="C2038">
        <f>Движение!$C$312</f>
        <v>0</v>
      </c>
      <c r="D2038" t="s">
        <v>59</v>
      </c>
      <c r="E2038">
        <f>Движение!$AB$312</f>
        <v>15</v>
      </c>
      <c r="F2038">
        <f>N(Движение!$AC$312)</f>
        <v>0</v>
      </c>
      <c r="G2038">
        <f>N(Движение!$AD$312)</f>
        <v>0</v>
      </c>
      <c r="H2038">
        <f>Движение!$AE$312</f>
        <v>15</v>
      </c>
      <c r="I2038" t="str">
        <f t="shared" si="31"/>
        <v/>
      </c>
    </row>
    <row r="2039" spans="1:9" x14ac:dyDescent="0.3">
      <c r="A2039">
        <v>2038</v>
      </c>
      <c r="B2039">
        <f>Движение!$A$313</f>
        <v>46532</v>
      </c>
      <c r="C2039">
        <f>Движение!$C$313</f>
        <v>0</v>
      </c>
      <c r="D2039" t="s">
        <v>45</v>
      </c>
      <c r="E2039">
        <f>Движение!$D$313</f>
        <v>26</v>
      </c>
      <c r="F2039">
        <f>N(Движение!$E$313)</f>
        <v>0</v>
      </c>
      <c r="G2039">
        <f>N(Движение!$F$313)</f>
        <v>0</v>
      </c>
      <c r="H2039">
        <f>Движение!$G$313</f>
        <v>26</v>
      </c>
      <c r="I2039" t="str">
        <f t="shared" si="31"/>
        <v/>
      </c>
    </row>
    <row r="2040" spans="1:9" x14ac:dyDescent="0.3">
      <c r="A2040">
        <v>2039</v>
      </c>
      <c r="B2040">
        <f>Движение!$A$313</f>
        <v>46532</v>
      </c>
      <c r="C2040">
        <f>Движение!$C$313</f>
        <v>0</v>
      </c>
      <c r="D2040" t="s">
        <v>49</v>
      </c>
      <c r="E2040">
        <f>Движение!$H$313</f>
        <v>20</v>
      </c>
      <c r="F2040">
        <f>N(Движение!$I$313)</f>
        <v>0</v>
      </c>
      <c r="G2040">
        <f>N(Движение!$J$313)</f>
        <v>0</v>
      </c>
      <c r="H2040">
        <f>Движение!$K$313</f>
        <v>20</v>
      </c>
      <c r="I2040" t="str">
        <f t="shared" si="31"/>
        <v/>
      </c>
    </row>
    <row r="2041" spans="1:9" x14ac:dyDescent="0.3">
      <c r="A2041">
        <v>2040</v>
      </c>
      <c r="B2041">
        <f>Движение!$A$313</f>
        <v>46532</v>
      </c>
      <c r="C2041">
        <f>Движение!$C$313</f>
        <v>0</v>
      </c>
      <c r="D2041" t="s">
        <v>51</v>
      </c>
      <c r="E2041">
        <f>Движение!$L$313</f>
        <v>48</v>
      </c>
      <c r="F2041">
        <f>N(Движение!$M$313)</f>
        <v>0</v>
      </c>
      <c r="G2041">
        <f>N(Движение!$N$313)</f>
        <v>0</v>
      </c>
      <c r="H2041">
        <f>Движение!$O$313</f>
        <v>48</v>
      </c>
      <c r="I2041" t="str">
        <f t="shared" si="31"/>
        <v/>
      </c>
    </row>
    <row r="2042" spans="1:9" x14ac:dyDescent="0.3">
      <c r="A2042">
        <v>2041</v>
      </c>
      <c r="B2042">
        <f>Движение!$A$313</f>
        <v>46532</v>
      </c>
      <c r="C2042">
        <f>Движение!$C$313</f>
        <v>0</v>
      </c>
      <c r="D2042" t="s">
        <v>54</v>
      </c>
      <c r="E2042">
        <f>Движение!$P$313</f>
        <v>13</v>
      </c>
      <c r="F2042">
        <f>N(Движение!$Q$313)</f>
        <v>0</v>
      </c>
      <c r="G2042">
        <f>N(Движение!$R$313)</f>
        <v>0</v>
      </c>
      <c r="H2042">
        <f>Движение!$S$313</f>
        <v>13</v>
      </c>
      <c r="I2042" t="str">
        <f t="shared" si="31"/>
        <v/>
      </c>
    </row>
    <row r="2043" spans="1:9" x14ac:dyDescent="0.3">
      <c r="A2043">
        <v>2042</v>
      </c>
      <c r="B2043">
        <f>Движение!$A$313</f>
        <v>46532</v>
      </c>
      <c r="C2043">
        <f>Движение!$C$313</f>
        <v>0</v>
      </c>
      <c r="D2043" t="s">
        <v>56</v>
      </c>
      <c r="E2043">
        <f>Движение!$T$313</f>
        <v>18</v>
      </c>
      <c r="F2043">
        <f>N(Движение!$U$313)</f>
        <v>0</v>
      </c>
      <c r="G2043">
        <f>N(Движение!$V$313)</f>
        <v>0</v>
      </c>
      <c r="H2043">
        <f>Движение!$W$313</f>
        <v>18</v>
      </c>
      <c r="I2043" t="str">
        <f t="shared" si="31"/>
        <v/>
      </c>
    </row>
    <row r="2044" spans="1:9" x14ac:dyDescent="0.3">
      <c r="A2044">
        <v>2043</v>
      </c>
      <c r="B2044">
        <f>Движение!$A$313</f>
        <v>46532</v>
      </c>
      <c r="C2044">
        <f>Движение!$C$313</f>
        <v>0</v>
      </c>
      <c r="D2044" t="s">
        <v>57</v>
      </c>
      <c r="E2044">
        <f>Движение!$X$313</f>
        <v>21</v>
      </c>
      <c r="F2044">
        <f>N(Движение!$Y$313)</f>
        <v>0</v>
      </c>
      <c r="G2044">
        <f>N(Движение!$Z$313)</f>
        <v>0</v>
      </c>
      <c r="H2044">
        <f>Движение!$AA$313</f>
        <v>21</v>
      </c>
      <c r="I2044" t="str">
        <f t="shared" si="31"/>
        <v/>
      </c>
    </row>
    <row r="2045" spans="1:9" x14ac:dyDescent="0.3">
      <c r="A2045">
        <v>2044</v>
      </c>
      <c r="B2045">
        <f>Движение!$A$313</f>
        <v>46532</v>
      </c>
      <c r="C2045">
        <f>Движение!$C$313</f>
        <v>0</v>
      </c>
      <c r="D2045" t="s">
        <v>59</v>
      </c>
      <c r="E2045">
        <f>Движение!$AB$313</f>
        <v>15</v>
      </c>
      <c r="F2045">
        <f>N(Движение!$AC$313)</f>
        <v>0</v>
      </c>
      <c r="G2045">
        <f>N(Движение!$AD$313)</f>
        <v>0</v>
      </c>
      <c r="H2045">
        <f>Движение!$AE$313</f>
        <v>15</v>
      </c>
      <c r="I2045" t="str">
        <f t="shared" si="31"/>
        <v/>
      </c>
    </row>
    <row r="2046" spans="1:9" x14ac:dyDescent="0.3">
      <c r="A2046">
        <v>2045</v>
      </c>
      <c r="B2046">
        <f>Движение!$A$314</f>
        <v>46533</v>
      </c>
      <c r="C2046">
        <f>Движение!$C$314</f>
        <v>0</v>
      </c>
      <c r="D2046" t="s">
        <v>45</v>
      </c>
      <c r="E2046">
        <f>Движение!$D$314</f>
        <v>26</v>
      </c>
      <c r="F2046">
        <f>N(Движение!$E$314)</f>
        <v>0</v>
      </c>
      <c r="G2046">
        <f>N(Движение!$F$314)</f>
        <v>0</v>
      </c>
      <c r="H2046">
        <f>Движение!$G$314</f>
        <v>26</v>
      </c>
      <c r="I2046" t="str">
        <f t="shared" si="31"/>
        <v/>
      </c>
    </row>
    <row r="2047" spans="1:9" x14ac:dyDescent="0.3">
      <c r="A2047">
        <v>2046</v>
      </c>
      <c r="B2047">
        <f>Движение!$A$314</f>
        <v>46533</v>
      </c>
      <c r="C2047">
        <f>Движение!$C$314</f>
        <v>0</v>
      </c>
      <c r="D2047" t="s">
        <v>49</v>
      </c>
      <c r="E2047">
        <f>Движение!$H$314</f>
        <v>20</v>
      </c>
      <c r="F2047">
        <f>N(Движение!$I$314)</f>
        <v>0</v>
      </c>
      <c r="G2047">
        <f>N(Движение!$J$314)</f>
        <v>0</v>
      </c>
      <c r="H2047">
        <f>Движение!$K$314</f>
        <v>20</v>
      </c>
      <c r="I2047" t="str">
        <f t="shared" si="31"/>
        <v/>
      </c>
    </row>
    <row r="2048" spans="1:9" x14ac:dyDescent="0.3">
      <c r="A2048">
        <v>2047</v>
      </c>
      <c r="B2048">
        <f>Движение!$A$314</f>
        <v>46533</v>
      </c>
      <c r="C2048">
        <f>Движение!$C$314</f>
        <v>0</v>
      </c>
      <c r="D2048" t="s">
        <v>51</v>
      </c>
      <c r="E2048">
        <f>Движение!$L$314</f>
        <v>48</v>
      </c>
      <c r="F2048">
        <f>N(Движение!$M$314)</f>
        <v>0</v>
      </c>
      <c r="G2048">
        <f>N(Движение!$N$314)</f>
        <v>0</v>
      </c>
      <c r="H2048">
        <f>Движение!$O$314</f>
        <v>48</v>
      </c>
      <c r="I2048" t="str">
        <f t="shared" si="31"/>
        <v/>
      </c>
    </row>
    <row r="2049" spans="1:9" x14ac:dyDescent="0.3">
      <c r="A2049">
        <v>2048</v>
      </c>
      <c r="B2049">
        <f>Движение!$A$314</f>
        <v>46533</v>
      </c>
      <c r="C2049">
        <f>Движение!$C$314</f>
        <v>0</v>
      </c>
      <c r="D2049" t="s">
        <v>54</v>
      </c>
      <c r="E2049">
        <f>Движение!$P$314</f>
        <v>13</v>
      </c>
      <c r="F2049">
        <f>N(Движение!$Q$314)</f>
        <v>0</v>
      </c>
      <c r="G2049">
        <f>N(Движение!$R$314)</f>
        <v>0</v>
      </c>
      <c r="H2049">
        <f>Движение!$S$314</f>
        <v>13</v>
      </c>
      <c r="I2049" t="str">
        <f t="shared" si="31"/>
        <v/>
      </c>
    </row>
    <row r="2050" spans="1:9" x14ac:dyDescent="0.3">
      <c r="A2050">
        <v>2049</v>
      </c>
      <c r="B2050">
        <f>Движение!$A$314</f>
        <v>46533</v>
      </c>
      <c r="C2050">
        <f>Движение!$C$314</f>
        <v>0</v>
      </c>
      <c r="D2050" t="s">
        <v>56</v>
      </c>
      <c r="E2050">
        <f>Движение!$T$314</f>
        <v>18</v>
      </c>
      <c r="F2050">
        <f>N(Движение!$U$314)</f>
        <v>0</v>
      </c>
      <c r="G2050">
        <f>N(Движение!$V$314)</f>
        <v>0</v>
      </c>
      <c r="H2050">
        <f>Движение!$W$314</f>
        <v>18</v>
      </c>
      <c r="I2050" t="str">
        <f t="shared" ref="I2050:I2113" si="32">IF($F2050&gt;0,TEXT($B2050,"dd.mm")&amp;"_"&amp;$D2050,"")</f>
        <v/>
      </c>
    </row>
    <row r="2051" spans="1:9" x14ac:dyDescent="0.3">
      <c r="A2051">
        <v>2050</v>
      </c>
      <c r="B2051">
        <f>Движение!$A$314</f>
        <v>46533</v>
      </c>
      <c r="C2051">
        <f>Движение!$C$314</f>
        <v>0</v>
      </c>
      <c r="D2051" t="s">
        <v>57</v>
      </c>
      <c r="E2051">
        <f>Движение!$X$314</f>
        <v>21</v>
      </c>
      <c r="F2051">
        <f>N(Движение!$Y$314)</f>
        <v>0</v>
      </c>
      <c r="G2051">
        <f>N(Движение!$Z$314)</f>
        <v>0</v>
      </c>
      <c r="H2051">
        <f>Движение!$AA$314</f>
        <v>21</v>
      </c>
      <c r="I2051" t="str">
        <f t="shared" si="32"/>
        <v/>
      </c>
    </row>
    <row r="2052" spans="1:9" x14ac:dyDescent="0.3">
      <c r="A2052">
        <v>2051</v>
      </c>
      <c r="B2052">
        <f>Движение!$A$314</f>
        <v>46533</v>
      </c>
      <c r="C2052">
        <f>Движение!$C$314</f>
        <v>0</v>
      </c>
      <c r="D2052" t="s">
        <v>59</v>
      </c>
      <c r="E2052">
        <f>Движение!$AB$314</f>
        <v>15</v>
      </c>
      <c r="F2052">
        <f>N(Движение!$AC$314)</f>
        <v>0</v>
      </c>
      <c r="G2052">
        <f>N(Движение!$AD$314)</f>
        <v>0</v>
      </c>
      <c r="H2052">
        <f>Движение!$AE$314</f>
        <v>15</v>
      </c>
      <c r="I2052" t="str">
        <f t="shared" si="32"/>
        <v/>
      </c>
    </row>
    <row r="2053" spans="1:9" x14ac:dyDescent="0.3">
      <c r="A2053">
        <v>2052</v>
      </c>
      <c r="B2053">
        <f>Движение!$A$315</f>
        <v>46534</v>
      </c>
      <c r="C2053">
        <f>Движение!$C$315</f>
        <v>0</v>
      </c>
      <c r="D2053" t="s">
        <v>45</v>
      </c>
      <c r="E2053">
        <f>Движение!$D$315</f>
        <v>26</v>
      </c>
      <c r="F2053">
        <f>N(Движение!$E$315)</f>
        <v>0</v>
      </c>
      <c r="G2053">
        <f>N(Движение!$F$315)</f>
        <v>0</v>
      </c>
      <c r="H2053">
        <f>Движение!$G$315</f>
        <v>26</v>
      </c>
      <c r="I2053" t="str">
        <f t="shared" si="32"/>
        <v/>
      </c>
    </row>
    <row r="2054" spans="1:9" x14ac:dyDescent="0.3">
      <c r="A2054">
        <v>2053</v>
      </c>
      <c r="B2054">
        <f>Движение!$A$315</f>
        <v>46534</v>
      </c>
      <c r="C2054">
        <f>Движение!$C$315</f>
        <v>0</v>
      </c>
      <c r="D2054" t="s">
        <v>49</v>
      </c>
      <c r="E2054">
        <f>Движение!$H$315</f>
        <v>20</v>
      </c>
      <c r="F2054">
        <f>N(Движение!$I$315)</f>
        <v>0</v>
      </c>
      <c r="G2054">
        <f>N(Движение!$J$315)</f>
        <v>0</v>
      </c>
      <c r="H2054">
        <f>Движение!$K$315</f>
        <v>20</v>
      </c>
      <c r="I2054" t="str">
        <f t="shared" si="32"/>
        <v/>
      </c>
    </row>
    <row r="2055" spans="1:9" x14ac:dyDescent="0.3">
      <c r="A2055">
        <v>2054</v>
      </c>
      <c r="B2055">
        <f>Движение!$A$315</f>
        <v>46534</v>
      </c>
      <c r="C2055">
        <f>Движение!$C$315</f>
        <v>0</v>
      </c>
      <c r="D2055" t="s">
        <v>51</v>
      </c>
      <c r="E2055">
        <f>Движение!$L$315</f>
        <v>48</v>
      </c>
      <c r="F2055">
        <f>N(Движение!$M$315)</f>
        <v>0</v>
      </c>
      <c r="G2055">
        <f>N(Движение!$N$315)</f>
        <v>0</v>
      </c>
      <c r="H2055">
        <f>Движение!$O$315</f>
        <v>48</v>
      </c>
      <c r="I2055" t="str">
        <f t="shared" si="32"/>
        <v/>
      </c>
    </row>
    <row r="2056" spans="1:9" x14ac:dyDescent="0.3">
      <c r="A2056">
        <v>2055</v>
      </c>
      <c r="B2056">
        <f>Движение!$A$315</f>
        <v>46534</v>
      </c>
      <c r="C2056">
        <f>Движение!$C$315</f>
        <v>0</v>
      </c>
      <c r="D2056" t="s">
        <v>54</v>
      </c>
      <c r="E2056">
        <f>Движение!$P$315</f>
        <v>13</v>
      </c>
      <c r="F2056">
        <f>N(Движение!$Q$315)</f>
        <v>0</v>
      </c>
      <c r="G2056">
        <f>N(Движение!$R$315)</f>
        <v>0</v>
      </c>
      <c r="H2056">
        <f>Движение!$S$315</f>
        <v>13</v>
      </c>
      <c r="I2056" t="str">
        <f t="shared" si="32"/>
        <v/>
      </c>
    </row>
    <row r="2057" spans="1:9" x14ac:dyDescent="0.3">
      <c r="A2057">
        <v>2056</v>
      </c>
      <c r="B2057">
        <f>Движение!$A$315</f>
        <v>46534</v>
      </c>
      <c r="C2057">
        <f>Движение!$C$315</f>
        <v>0</v>
      </c>
      <c r="D2057" t="s">
        <v>56</v>
      </c>
      <c r="E2057">
        <f>Движение!$T$315</f>
        <v>18</v>
      </c>
      <c r="F2057">
        <f>N(Движение!$U$315)</f>
        <v>0</v>
      </c>
      <c r="G2057">
        <f>N(Движение!$V$315)</f>
        <v>0</v>
      </c>
      <c r="H2057">
        <f>Движение!$W$315</f>
        <v>18</v>
      </c>
      <c r="I2057" t="str">
        <f t="shared" si="32"/>
        <v/>
      </c>
    </row>
    <row r="2058" spans="1:9" x14ac:dyDescent="0.3">
      <c r="A2058">
        <v>2057</v>
      </c>
      <c r="B2058">
        <f>Движение!$A$315</f>
        <v>46534</v>
      </c>
      <c r="C2058">
        <f>Движение!$C$315</f>
        <v>0</v>
      </c>
      <c r="D2058" t="s">
        <v>57</v>
      </c>
      <c r="E2058">
        <f>Движение!$X$315</f>
        <v>21</v>
      </c>
      <c r="F2058">
        <f>N(Движение!$Y$315)</f>
        <v>0</v>
      </c>
      <c r="G2058">
        <f>N(Движение!$Z$315)</f>
        <v>0</v>
      </c>
      <c r="H2058">
        <f>Движение!$AA$315</f>
        <v>21</v>
      </c>
      <c r="I2058" t="str">
        <f t="shared" si="32"/>
        <v/>
      </c>
    </row>
    <row r="2059" spans="1:9" x14ac:dyDescent="0.3">
      <c r="A2059">
        <v>2058</v>
      </c>
      <c r="B2059">
        <f>Движение!$A$315</f>
        <v>46534</v>
      </c>
      <c r="C2059">
        <f>Движение!$C$315</f>
        <v>0</v>
      </c>
      <c r="D2059" t="s">
        <v>59</v>
      </c>
      <c r="E2059">
        <f>Движение!$AB$315</f>
        <v>15</v>
      </c>
      <c r="F2059">
        <f>N(Движение!$AC$315)</f>
        <v>0</v>
      </c>
      <c r="G2059">
        <f>N(Движение!$AD$315)</f>
        <v>0</v>
      </c>
      <c r="H2059">
        <f>Движение!$AE$315</f>
        <v>15</v>
      </c>
      <c r="I2059" t="str">
        <f t="shared" si="32"/>
        <v/>
      </c>
    </row>
    <row r="2060" spans="1:9" x14ac:dyDescent="0.3">
      <c r="A2060">
        <v>2059</v>
      </c>
      <c r="B2060">
        <f>Движение!$A$316</f>
        <v>46535</v>
      </c>
      <c r="C2060">
        <f>Движение!$C$316</f>
        <v>0</v>
      </c>
      <c r="D2060" t="s">
        <v>45</v>
      </c>
      <c r="E2060">
        <f>Движение!$D$316</f>
        <v>26</v>
      </c>
      <c r="F2060">
        <f>N(Движение!$E$316)</f>
        <v>0</v>
      </c>
      <c r="G2060">
        <f>N(Движение!$F$316)</f>
        <v>0</v>
      </c>
      <c r="H2060">
        <f>Движение!$G$316</f>
        <v>26</v>
      </c>
      <c r="I2060" t="str">
        <f t="shared" si="32"/>
        <v/>
      </c>
    </row>
    <row r="2061" spans="1:9" x14ac:dyDescent="0.3">
      <c r="A2061">
        <v>2060</v>
      </c>
      <c r="B2061">
        <f>Движение!$A$316</f>
        <v>46535</v>
      </c>
      <c r="C2061">
        <f>Движение!$C$316</f>
        <v>0</v>
      </c>
      <c r="D2061" t="s">
        <v>49</v>
      </c>
      <c r="E2061">
        <f>Движение!$H$316</f>
        <v>20</v>
      </c>
      <c r="F2061">
        <f>N(Движение!$I$316)</f>
        <v>0</v>
      </c>
      <c r="G2061">
        <f>N(Движение!$J$316)</f>
        <v>0</v>
      </c>
      <c r="H2061">
        <f>Движение!$K$316</f>
        <v>20</v>
      </c>
      <c r="I2061" t="str">
        <f t="shared" si="32"/>
        <v/>
      </c>
    </row>
    <row r="2062" spans="1:9" x14ac:dyDescent="0.3">
      <c r="A2062">
        <v>2061</v>
      </c>
      <c r="B2062">
        <f>Движение!$A$316</f>
        <v>46535</v>
      </c>
      <c r="C2062">
        <f>Движение!$C$316</f>
        <v>0</v>
      </c>
      <c r="D2062" t="s">
        <v>51</v>
      </c>
      <c r="E2062">
        <f>Движение!$L$316</f>
        <v>48</v>
      </c>
      <c r="F2062">
        <f>N(Движение!$M$316)</f>
        <v>0</v>
      </c>
      <c r="G2062">
        <f>N(Движение!$N$316)</f>
        <v>0</v>
      </c>
      <c r="H2062">
        <f>Движение!$O$316</f>
        <v>48</v>
      </c>
      <c r="I2062" t="str">
        <f t="shared" si="32"/>
        <v/>
      </c>
    </row>
    <row r="2063" spans="1:9" x14ac:dyDescent="0.3">
      <c r="A2063">
        <v>2062</v>
      </c>
      <c r="B2063">
        <f>Движение!$A$316</f>
        <v>46535</v>
      </c>
      <c r="C2063">
        <f>Движение!$C$316</f>
        <v>0</v>
      </c>
      <c r="D2063" t="s">
        <v>54</v>
      </c>
      <c r="E2063">
        <f>Движение!$P$316</f>
        <v>13</v>
      </c>
      <c r="F2063">
        <f>N(Движение!$Q$316)</f>
        <v>0</v>
      </c>
      <c r="G2063">
        <f>N(Движение!$R$316)</f>
        <v>0</v>
      </c>
      <c r="H2063">
        <f>Движение!$S$316</f>
        <v>13</v>
      </c>
      <c r="I2063" t="str">
        <f t="shared" si="32"/>
        <v/>
      </c>
    </row>
    <row r="2064" spans="1:9" x14ac:dyDescent="0.3">
      <c r="A2064">
        <v>2063</v>
      </c>
      <c r="B2064">
        <f>Движение!$A$316</f>
        <v>46535</v>
      </c>
      <c r="C2064">
        <f>Движение!$C$316</f>
        <v>0</v>
      </c>
      <c r="D2064" t="s">
        <v>56</v>
      </c>
      <c r="E2064">
        <f>Движение!$T$316</f>
        <v>18</v>
      </c>
      <c r="F2064">
        <f>N(Движение!$U$316)</f>
        <v>0</v>
      </c>
      <c r="G2064">
        <f>N(Движение!$V$316)</f>
        <v>0</v>
      </c>
      <c r="H2064">
        <f>Движение!$W$316</f>
        <v>18</v>
      </c>
      <c r="I2064" t="str">
        <f t="shared" si="32"/>
        <v/>
      </c>
    </row>
    <row r="2065" spans="1:9" x14ac:dyDescent="0.3">
      <c r="A2065">
        <v>2064</v>
      </c>
      <c r="B2065">
        <f>Движение!$A$316</f>
        <v>46535</v>
      </c>
      <c r="C2065">
        <f>Движение!$C$316</f>
        <v>0</v>
      </c>
      <c r="D2065" t="s">
        <v>57</v>
      </c>
      <c r="E2065">
        <f>Движение!$X$316</f>
        <v>21</v>
      </c>
      <c r="F2065">
        <f>N(Движение!$Y$316)</f>
        <v>0</v>
      </c>
      <c r="G2065">
        <f>N(Движение!$Z$316)</f>
        <v>0</v>
      </c>
      <c r="H2065">
        <f>Движение!$AA$316</f>
        <v>21</v>
      </c>
      <c r="I2065" t="str">
        <f t="shared" si="32"/>
        <v/>
      </c>
    </row>
    <row r="2066" spans="1:9" x14ac:dyDescent="0.3">
      <c r="A2066">
        <v>2065</v>
      </c>
      <c r="B2066">
        <f>Движение!$A$316</f>
        <v>46535</v>
      </c>
      <c r="C2066">
        <f>Движение!$C$316</f>
        <v>0</v>
      </c>
      <c r="D2066" t="s">
        <v>59</v>
      </c>
      <c r="E2066">
        <f>Движение!$AB$316</f>
        <v>15</v>
      </c>
      <c r="F2066">
        <f>N(Движение!$AC$316)</f>
        <v>0</v>
      </c>
      <c r="G2066">
        <f>N(Движение!$AD$316)</f>
        <v>0</v>
      </c>
      <c r="H2066">
        <f>Движение!$AE$316</f>
        <v>15</v>
      </c>
      <c r="I2066" t="str">
        <f t="shared" si="32"/>
        <v/>
      </c>
    </row>
    <row r="2067" spans="1:9" x14ac:dyDescent="0.3">
      <c r="A2067">
        <v>2066</v>
      </c>
      <c r="B2067">
        <f>Движение!$A$317</f>
        <v>46536</v>
      </c>
      <c r="C2067">
        <f>Движение!$C$317</f>
        <v>0</v>
      </c>
      <c r="D2067" t="s">
        <v>45</v>
      </c>
      <c r="E2067">
        <f>Движение!$D$317</f>
        <v>26</v>
      </c>
      <c r="F2067">
        <f>N(Движение!$E$317)</f>
        <v>0</v>
      </c>
      <c r="G2067">
        <f>N(Движение!$F$317)</f>
        <v>0</v>
      </c>
      <c r="H2067">
        <f>Движение!$G$317</f>
        <v>26</v>
      </c>
      <c r="I2067" t="str">
        <f t="shared" si="32"/>
        <v/>
      </c>
    </row>
    <row r="2068" spans="1:9" x14ac:dyDescent="0.3">
      <c r="A2068">
        <v>2067</v>
      </c>
      <c r="B2068">
        <f>Движение!$A$317</f>
        <v>46536</v>
      </c>
      <c r="C2068">
        <f>Движение!$C$317</f>
        <v>0</v>
      </c>
      <c r="D2068" t="s">
        <v>49</v>
      </c>
      <c r="E2068">
        <f>Движение!$H$317</f>
        <v>20</v>
      </c>
      <c r="F2068">
        <f>N(Движение!$I$317)</f>
        <v>0</v>
      </c>
      <c r="G2068">
        <f>N(Движение!$J$317)</f>
        <v>0</v>
      </c>
      <c r="H2068">
        <f>Движение!$K$317</f>
        <v>20</v>
      </c>
      <c r="I2068" t="str">
        <f t="shared" si="32"/>
        <v/>
      </c>
    </row>
    <row r="2069" spans="1:9" x14ac:dyDescent="0.3">
      <c r="A2069">
        <v>2068</v>
      </c>
      <c r="B2069">
        <f>Движение!$A$317</f>
        <v>46536</v>
      </c>
      <c r="C2069">
        <f>Движение!$C$317</f>
        <v>0</v>
      </c>
      <c r="D2069" t="s">
        <v>51</v>
      </c>
      <c r="E2069">
        <f>Движение!$L$317</f>
        <v>48</v>
      </c>
      <c r="F2069">
        <f>N(Движение!$M$317)</f>
        <v>0</v>
      </c>
      <c r="G2069">
        <f>N(Движение!$N$317)</f>
        <v>0</v>
      </c>
      <c r="H2069">
        <f>Движение!$O$317</f>
        <v>48</v>
      </c>
      <c r="I2069" t="str">
        <f t="shared" si="32"/>
        <v/>
      </c>
    </row>
    <row r="2070" spans="1:9" x14ac:dyDescent="0.3">
      <c r="A2070">
        <v>2069</v>
      </c>
      <c r="B2070">
        <f>Движение!$A$317</f>
        <v>46536</v>
      </c>
      <c r="C2070">
        <f>Движение!$C$317</f>
        <v>0</v>
      </c>
      <c r="D2070" t="s">
        <v>54</v>
      </c>
      <c r="E2070">
        <f>Движение!$P$317</f>
        <v>13</v>
      </c>
      <c r="F2070">
        <f>N(Движение!$Q$317)</f>
        <v>0</v>
      </c>
      <c r="G2070">
        <f>N(Движение!$R$317)</f>
        <v>0</v>
      </c>
      <c r="H2070">
        <f>Движение!$S$317</f>
        <v>13</v>
      </c>
      <c r="I2070" t="str">
        <f t="shared" si="32"/>
        <v/>
      </c>
    </row>
    <row r="2071" spans="1:9" x14ac:dyDescent="0.3">
      <c r="A2071">
        <v>2070</v>
      </c>
      <c r="B2071">
        <f>Движение!$A$317</f>
        <v>46536</v>
      </c>
      <c r="C2071">
        <f>Движение!$C$317</f>
        <v>0</v>
      </c>
      <c r="D2071" t="s">
        <v>56</v>
      </c>
      <c r="E2071">
        <f>Движение!$T$317</f>
        <v>18</v>
      </c>
      <c r="F2071">
        <f>N(Движение!$U$317)</f>
        <v>0</v>
      </c>
      <c r="G2071">
        <f>N(Движение!$V$317)</f>
        <v>0</v>
      </c>
      <c r="H2071">
        <f>Движение!$W$317</f>
        <v>18</v>
      </c>
      <c r="I2071" t="str">
        <f t="shared" si="32"/>
        <v/>
      </c>
    </row>
    <row r="2072" spans="1:9" x14ac:dyDescent="0.3">
      <c r="A2072">
        <v>2071</v>
      </c>
      <c r="B2072">
        <f>Движение!$A$317</f>
        <v>46536</v>
      </c>
      <c r="C2072">
        <f>Движение!$C$317</f>
        <v>0</v>
      </c>
      <c r="D2072" t="s">
        <v>57</v>
      </c>
      <c r="E2072">
        <f>Движение!$X$317</f>
        <v>21</v>
      </c>
      <c r="F2072">
        <f>N(Движение!$Y$317)</f>
        <v>0</v>
      </c>
      <c r="G2072">
        <f>N(Движение!$Z$317)</f>
        <v>0</v>
      </c>
      <c r="H2072">
        <f>Движение!$AA$317</f>
        <v>21</v>
      </c>
      <c r="I2072" t="str">
        <f t="shared" si="32"/>
        <v/>
      </c>
    </row>
    <row r="2073" spans="1:9" x14ac:dyDescent="0.3">
      <c r="A2073">
        <v>2072</v>
      </c>
      <c r="B2073">
        <f>Движение!$A$317</f>
        <v>46536</v>
      </c>
      <c r="C2073">
        <f>Движение!$C$317</f>
        <v>0</v>
      </c>
      <c r="D2073" t="s">
        <v>59</v>
      </c>
      <c r="E2073">
        <f>Движение!$AB$317</f>
        <v>15</v>
      </c>
      <c r="F2073">
        <f>N(Движение!$AC$317)</f>
        <v>0</v>
      </c>
      <c r="G2073">
        <f>N(Движение!$AD$317)</f>
        <v>0</v>
      </c>
      <c r="H2073">
        <f>Движение!$AE$317</f>
        <v>15</v>
      </c>
      <c r="I2073" t="str">
        <f t="shared" si="32"/>
        <v/>
      </c>
    </row>
    <row r="2074" spans="1:9" x14ac:dyDescent="0.3">
      <c r="A2074">
        <v>2073</v>
      </c>
      <c r="B2074">
        <f>Движение!$A$318</f>
        <v>46537</v>
      </c>
      <c r="C2074">
        <f>Движение!$C$318</f>
        <v>0</v>
      </c>
      <c r="D2074" t="s">
        <v>45</v>
      </c>
      <c r="E2074">
        <f>Движение!$D$318</f>
        <v>26</v>
      </c>
      <c r="F2074">
        <f>N(Движение!$E$318)</f>
        <v>0</v>
      </c>
      <c r="G2074">
        <f>N(Движение!$F$318)</f>
        <v>0</v>
      </c>
      <c r="H2074">
        <f>Движение!$G$318</f>
        <v>26</v>
      </c>
      <c r="I2074" t="str">
        <f t="shared" si="32"/>
        <v/>
      </c>
    </row>
    <row r="2075" spans="1:9" x14ac:dyDescent="0.3">
      <c r="A2075">
        <v>2074</v>
      </c>
      <c r="B2075">
        <f>Движение!$A$318</f>
        <v>46537</v>
      </c>
      <c r="C2075">
        <f>Движение!$C$318</f>
        <v>0</v>
      </c>
      <c r="D2075" t="s">
        <v>49</v>
      </c>
      <c r="E2075">
        <f>Движение!$H$318</f>
        <v>20</v>
      </c>
      <c r="F2075">
        <f>N(Движение!$I$318)</f>
        <v>0</v>
      </c>
      <c r="G2075">
        <f>N(Движение!$J$318)</f>
        <v>0</v>
      </c>
      <c r="H2075">
        <f>Движение!$K$318</f>
        <v>20</v>
      </c>
      <c r="I2075" t="str">
        <f t="shared" si="32"/>
        <v/>
      </c>
    </row>
    <row r="2076" spans="1:9" x14ac:dyDescent="0.3">
      <c r="A2076">
        <v>2075</v>
      </c>
      <c r="B2076">
        <f>Движение!$A$318</f>
        <v>46537</v>
      </c>
      <c r="C2076">
        <f>Движение!$C$318</f>
        <v>0</v>
      </c>
      <c r="D2076" t="s">
        <v>51</v>
      </c>
      <c r="E2076">
        <f>Движение!$L$318</f>
        <v>48</v>
      </c>
      <c r="F2076">
        <f>N(Движение!$M$318)</f>
        <v>0</v>
      </c>
      <c r="G2076">
        <f>N(Движение!$N$318)</f>
        <v>0</v>
      </c>
      <c r="H2076">
        <f>Движение!$O$318</f>
        <v>48</v>
      </c>
      <c r="I2076" t="str">
        <f t="shared" si="32"/>
        <v/>
      </c>
    </row>
    <row r="2077" spans="1:9" x14ac:dyDescent="0.3">
      <c r="A2077">
        <v>2076</v>
      </c>
      <c r="B2077">
        <f>Движение!$A$318</f>
        <v>46537</v>
      </c>
      <c r="C2077">
        <f>Движение!$C$318</f>
        <v>0</v>
      </c>
      <c r="D2077" t="s">
        <v>54</v>
      </c>
      <c r="E2077">
        <f>Движение!$P$318</f>
        <v>13</v>
      </c>
      <c r="F2077">
        <f>N(Движение!$Q$318)</f>
        <v>0</v>
      </c>
      <c r="G2077">
        <f>N(Движение!$R$318)</f>
        <v>0</v>
      </c>
      <c r="H2077">
        <f>Движение!$S$318</f>
        <v>13</v>
      </c>
      <c r="I2077" t="str">
        <f t="shared" si="32"/>
        <v/>
      </c>
    </row>
    <row r="2078" spans="1:9" x14ac:dyDescent="0.3">
      <c r="A2078">
        <v>2077</v>
      </c>
      <c r="B2078">
        <f>Движение!$A$318</f>
        <v>46537</v>
      </c>
      <c r="C2078">
        <f>Движение!$C$318</f>
        <v>0</v>
      </c>
      <c r="D2078" t="s">
        <v>56</v>
      </c>
      <c r="E2078">
        <f>Движение!$T$318</f>
        <v>18</v>
      </c>
      <c r="F2078">
        <f>N(Движение!$U$318)</f>
        <v>0</v>
      </c>
      <c r="G2078">
        <f>N(Движение!$V$318)</f>
        <v>0</v>
      </c>
      <c r="H2078">
        <f>Движение!$W$318</f>
        <v>18</v>
      </c>
      <c r="I2078" t="str">
        <f t="shared" si="32"/>
        <v/>
      </c>
    </row>
    <row r="2079" spans="1:9" x14ac:dyDescent="0.3">
      <c r="A2079">
        <v>2078</v>
      </c>
      <c r="B2079">
        <f>Движение!$A$318</f>
        <v>46537</v>
      </c>
      <c r="C2079">
        <f>Движение!$C$318</f>
        <v>0</v>
      </c>
      <c r="D2079" t="s">
        <v>57</v>
      </c>
      <c r="E2079">
        <f>Движение!$X$318</f>
        <v>21</v>
      </c>
      <c r="F2079">
        <f>N(Движение!$Y$318)</f>
        <v>0</v>
      </c>
      <c r="G2079">
        <f>N(Движение!$Z$318)</f>
        <v>0</v>
      </c>
      <c r="H2079">
        <f>Движение!$AA$318</f>
        <v>21</v>
      </c>
      <c r="I2079" t="str">
        <f t="shared" si="32"/>
        <v/>
      </c>
    </row>
    <row r="2080" spans="1:9" x14ac:dyDescent="0.3">
      <c r="A2080">
        <v>2079</v>
      </c>
      <c r="B2080">
        <f>Движение!$A$318</f>
        <v>46537</v>
      </c>
      <c r="C2080">
        <f>Движение!$C$318</f>
        <v>0</v>
      </c>
      <c r="D2080" t="s">
        <v>59</v>
      </c>
      <c r="E2080">
        <f>Движение!$AB$318</f>
        <v>15</v>
      </c>
      <c r="F2080">
        <f>N(Движение!$AC$318)</f>
        <v>0</v>
      </c>
      <c r="G2080">
        <f>N(Движение!$AD$318)</f>
        <v>0</v>
      </c>
      <c r="H2080">
        <f>Движение!$AE$318</f>
        <v>15</v>
      </c>
      <c r="I2080" t="str">
        <f t="shared" si="32"/>
        <v/>
      </c>
    </row>
    <row r="2081" spans="1:9" x14ac:dyDescent="0.3">
      <c r="A2081">
        <v>2080</v>
      </c>
      <c r="B2081">
        <f>Движение!$A$319</f>
        <v>46538</v>
      </c>
      <c r="C2081">
        <f>Движение!$C$319</f>
        <v>0</v>
      </c>
      <c r="D2081" t="s">
        <v>45</v>
      </c>
      <c r="E2081">
        <f>Движение!$D$319</f>
        <v>26</v>
      </c>
      <c r="F2081">
        <f>N(Движение!$E$319)</f>
        <v>0</v>
      </c>
      <c r="G2081">
        <f>N(Движение!$F$319)</f>
        <v>0</v>
      </c>
      <c r="H2081">
        <f>Движение!$G$319</f>
        <v>26</v>
      </c>
      <c r="I2081" t="str">
        <f t="shared" si="32"/>
        <v/>
      </c>
    </row>
    <row r="2082" spans="1:9" x14ac:dyDescent="0.3">
      <c r="A2082">
        <v>2081</v>
      </c>
      <c r="B2082">
        <f>Движение!$A$319</f>
        <v>46538</v>
      </c>
      <c r="C2082">
        <f>Движение!$C$319</f>
        <v>0</v>
      </c>
      <c r="D2082" t="s">
        <v>49</v>
      </c>
      <c r="E2082">
        <f>Движение!$H$319</f>
        <v>20</v>
      </c>
      <c r="F2082">
        <f>N(Движение!$I$319)</f>
        <v>0</v>
      </c>
      <c r="G2082">
        <f>N(Движение!$J$319)</f>
        <v>0</v>
      </c>
      <c r="H2082">
        <f>Движение!$K$319</f>
        <v>20</v>
      </c>
      <c r="I2082" t="str">
        <f t="shared" si="32"/>
        <v/>
      </c>
    </row>
    <row r="2083" spans="1:9" x14ac:dyDescent="0.3">
      <c r="A2083">
        <v>2082</v>
      </c>
      <c r="B2083">
        <f>Движение!$A$319</f>
        <v>46538</v>
      </c>
      <c r="C2083">
        <f>Движение!$C$319</f>
        <v>0</v>
      </c>
      <c r="D2083" t="s">
        <v>51</v>
      </c>
      <c r="E2083">
        <f>Движение!$L$319</f>
        <v>48</v>
      </c>
      <c r="F2083">
        <f>N(Движение!$M$319)</f>
        <v>0</v>
      </c>
      <c r="G2083">
        <f>N(Движение!$N$319)</f>
        <v>0</v>
      </c>
      <c r="H2083">
        <f>Движение!$O$319</f>
        <v>48</v>
      </c>
      <c r="I2083" t="str">
        <f t="shared" si="32"/>
        <v/>
      </c>
    </row>
    <row r="2084" spans="1:9" x14ac:dyDescent="0.3">
      <c r="A2084">
        <v>2083</v>
      </c>
      <c r="B2084">
        <f>Движение!$A$319</f>
        <v>46538</v>
      </c>
      <c r="C2084">
        <f>Движение!$C$319</f>
        <v>0</v>
      </c>
      <c r="D2084" t="s">
        <v>54</v>
      </c>
      <c r="E2084">
        <f>Движение!$P$319</f>
        <v>13</v>
      </c>
      <c r="F2084">
        <f>N(Движение!$Q$319)</f>
        <v>0</v>
      </c>
      <c r="G2084">
        <f>N(Движение!$R$319)</f>
        <v>0</v>
      </c>
      <c r="H2084">
        <f>Движение!$S$319</f>
        <v>13</v>
      </c>
      <c r="I2084" t="str">
        <f t="shared" si="32"/>
        <v/>
      </c>
    </row>
    <row r="2085" spans="1:9" x14ac:dyDescent="0.3">
      <c r="A2085">
        <v>2084</v>
      </c>
      <c r="B2085">
        <f>Движение!$A$319</f>
        <v>46538</v>
      </c>
      <c r="C2085">
        <f>Движение!$C$319</f>
        <v>0</v>
      </c>
      <c r="D2085" t="s">
        <v>56</v>
      </c>
      <c r="E2085">
        <f>Движение!$T$319</f>
        <v>18</v>
      </c>
      <c r="F2085">
        <f>N(Движение!$U$319)</f>
        <v>0</v>
      </c>
      <c r="G2085">
        <f>N(Движение!$V$319)</f>
        <v>0</v>
      </c>
      <c r="H2085">
        <f>Движение!$W$319</f>
        <v>18</v>
      </c>
      <c r="I2085" t="str">
        <f t="shared" si="32"/>
        <v/>
      </c>
    </row>
    <row r="2086" spans="1:9" x14ac:dyDescent="0.3">
      <c r="A2086">
        <v>2085</v>
      </c>
      <c r="B2086">
        <f>Движение!$A$319</f>
        <v>46538</v>
      </c>
      <c r="C2086">
        <f>Движение!$C$319</f>
        <v>0</v>
      </c>
      <c r="D2086" t="s">
        <v>57</v>
      </c>
      <c r="E2086">
        <f>Движение!$X$319</f>
        <v>21</v>
      </c>
      <c r="F2086">
        <f>N(Движение!$Y$319)</f>
        <v>0</v>
      </c>
      <c r="G2086">
        <f>N(Движение!$Z$319)</f>
        <v>0</v>
      </c>
      <c r="H2086">
        <f>Движение!$AA$319</f>
        <v>21</v>
      </c>
      <c r="I2086" t="str">
        <f t="shared" si="32"/>
        <v/>
      </c>
    </row>
    <row r="2087" spans="1:9" x14ac:dyDescent="0.3">
      <c r="A2087">
        <v>2086</v>
      </c>
      <c r="B2087">
        <f>Движение!$A$319</f>
        <v>46538</v>
      </c>
      <c r="C2087">
        <f>Движение!$C$319</f>
        <v>0</v>
      </c>
      <c r="D2087" t="s">
        <v>59</v>
      </c>
      <c r="E2087">
        <f>Движение!$AB$319</f>
        <v>15</v>
      </c>
      <c r="F2087">
        <f>N(Движение!$AC$319)</f>
        <v>0</v>
      </c>
      <c r="G2087">
        <f>N(Движение!$AD$319)</f>
        <v>0</v>
      </c>
      <c r="H2087">
        <f>Движение!$AE$319</f>
        <v>15</v>
      </c>
      <c r="I2087" t="str">
        <f t="shared" si="32"/>
        <v/>
      </c>
    </row>
    <row r="2088" spans="1:9" x14ac:dyDescent="0.3">
      <c r="A2088">
        <v>2087</v>
      </c>
      <c r="B2088">
        <f>Движение!$A$320</f>
        <v>46539</v>
      </c>
      <c r="C2088">
        <f>Движение!$C$320</f>
        <v>0</v>
      </c>
      <c r="D2088" t="s">
        <v>45</v>
      </c>
      <c r="E2088">
        <f>Движение!$D$320</f>
        <v>26</v>
      </c>
      <c r="F2088">
        <f>N(Движение!$E$320)</f>
        <v>0</v>
      </c>
      <c r="G2088">
        <f>N(Движение!$F$320)</f>
        <v>0</v>
      </c>
      <c r="H2088">
        <f>Движение!$G$320</f>
        <v>26</v>
      </c>
      <c r="I2088" t="str">
        <f t="shared" si="32"/>
        <v/>
      </c>
    </row>
    <row r="2089" spans="1:9" x14ac:dyDescent="0.3">
      <c r="A2089">
        <v>2088</v>
      </c>
      <c r="B2089">
        <f>Движение!$A$320</f>
        <v>46539</v>
      </c>
      <c r="C2089">
        <f>Движение!$C$320</f>
        <v>0</v>
      </c>
      <c r="D2089" t="s">
        <v>49</v>
      </c>
      <c r="E2089">
        <f>Движение!$H$320</f>
        <v>20</v>
      </c>
      <c r="F2089">
        <f>N(Движение!$I$320)</f>
        <v>0</v>
      </c>
      <c r="G2089">
        <f>N(Движение!$J$320)</f>
        <v>0</v>
      </c>
      <c r="H2089">
        <f>Движение!$K$320</f>
        <v>20</v>
      </c>
      <c r="I2089" t="str">
        <f t="shared" si="32"/>
        <v/>
      </c>
    </row>
    <row r="2090" spans="1:9" x14ac:dyDescent="0.3">
      <c r="A2090">
        <v>2089</v>
      </c>
      <c r="B2090">
        <f>Движение!$A$320</f>
        <v>46539</v>
      </c>
      <c r="C2090">
        <f>Движение!$C$320</f>
        <v>0</v>
      </c>
      <c r="D2090" t="s">
        <v>51</v>
      </c>
      <c r="E2090">
        <f>Движение!$L$320</f>
        <v>48</v>
      </c>
      <c r="F2090">
        <f>N(Движение!$M$320)</f>
        <v>0</v>
      </c>
      <c r="G2090">
        <f>N(Движение!$N$320)</f>
        <v>0</v>
      </c>
      <c r="H2090">
        <f>Движение!$O$320</f>
        <v>48</v>
      </c>
      <c r="I2090" t="str">
        <f t="shared" si="32"/>
        <v/>
      </c>
    </row>
    <row r="2091" spans="1:9" x14ac:dyDescent="0.3">
      <c r="A2091">
        <v>2090</v>
      </c>
      <c r="B2091">
        <f>Движение!$A$320</f>
        <v>46539</v>
      </c>
      <c r="C2091">
        <f>Движение!$C$320</f>
        <v>0</v>
      </c>
      <c r="D2091" t="s">
        <v>54</v>
      </c>
      <c r="E2091">
        <f>Движение!$P$320</f>
        <v>13</v>
      </c>
      <c r="F2091">
        <f>N(Движение!$Q$320)</f>
        <v>0</v>
      </c>
      <c r="G2091">
        <f>N(Движение!$R$320)</f>
        <v>0</v>
      </c>
      <c r="H2091">
        <f>Движение!$S$320</f>
        <v>13</v>
      </c>
      <c r="I2091" t="str">
        <f t="shared" si="32"/>
        <v/>
      </c>
    </row>
    <row r="2092" spans="1:9" x14ac:dyDescent="0.3">
      <c r="A2092">
        <v>2091</v>
      </c>
      <c r="B2092">
        <f>Движение!$A$320</f>
        <v>46539</v>
      </c>
      <c r="C2092">
        <f>Движение!$C$320</f>
        <v>0</v>
      </c>
      <c r="D2092" t="s">
        <v>56</v>
      </c>
      <c r="E2092">
        <f>Движение!$T$320</f>
        <v>18</v>
      </c>
      <c r="F2092">
        <f>N(Движение!$U$320)</f>
        <v>0</v>
      </c>
      <c r="G2092">
        <f>N(Движение!$V$320)</f>
        <v>0</v>
      </c>
      <c r="H2092">
        <f>Движение!$W$320</f>
        <v>18</v>
      </c>
      <c r="I2092" t="str">
        <f t="shared" si="32"/>
        <v/>
      </c>
    </row>
    <row r="2093" spans="1:9" x14ac:dyDescent="0.3">
      <c r="A2093">
        <v>2092</v>
      </c>
      <c r="B2093">
        <f>Движение!$A$320</f>
        <v>46539</v>
      </c>
      <c r="C2093">
        <f>Движение!$C$320</f>
        <v>0</v>
      </c>
      <c r="D2093" t="s">
        <v>57</v>
      </c>
      <c r="E2093">
        <f>Движение!$X$320</f>
        <v>21</v>
      </c>
      <c r="F2093">
        <f>N(Движение!$Y$320)</f>
        <v>0</v>
      </c>
      <c r="G2093">
        <f>N(Движение!$Z$320)</f>
        <v>0</v>
      </c>
      <c r="H2093">
        <f>Движение!$AA$320</f>
        <v>21</v>
      </c>
      <c r="I2093" t="str">
        <f t="shared" si="32"/>
        <v/>
      </c>
    </row>
    <row r="2094" spans="1:9" x14ac:dyDescent="0.3">
      <c r="A2094">
        <v>2093</v>
      </c>
      <c r="B2094">
        <f>Движение!$A$320</f>
        <v>46539</v>
      </c>
      <c r="C2094">
        <f>Движение!$C$320</f>
        <v>0</v>
      </c>
      <c r="D2094" t="s">
        <v>59</v>
      </c>
      <c r="E2094">
        <f>Движение!$AB$320</f>
        <v>15</v>
      </c>
      <c r="F2094">
        <f>N(Движение!$AC$320)</f>
        <v>0</v>
      </c>
      <c r="G2094">
        <f>N(Движение!$AD$320)</f>
        <v>0</v>
      </c>
      <c r="H2094">
        <f>Движение!$AE$320</f>
        <v>15</v>
      </c>
      <c r="I2094" t="str">
        <f t="shared" si="32"/>
        <v/>
      </c>
    </row>
    <row r="2095" spans="1:9" x14ac:dyDescent="0.3">
      <c r="A2095">
        <v>2094</v>
      </c>
      <c r="B2095">
        <f>Движение!$A$321</f>
        <v>46540</v>
      </c>
      <c r="C2095">
        <f>Движение!$C$321</f>
        <v>0</v>
      </c>
      <c r="D2095" t="s">
        <v>45</v>
      </c>
      <c r="E2095">
        <f>Движение!$D$321</f>
        <v>26</v>
      </c>
      <c r="F2095">
        <f>N(Движение!$E$321)</f>
        <v>0</v>
      </c>
      <c r="G2095">
        <f>N(Движение!$F$321)</f>
        <v>0</v>
      </c>
      <c r="H2095">
        <f>Движение!$G$321</f>
        <v>26</v>
      </c>
      <c r="I2095" t="str">
        <f t="shared" si="32"/>
        <v/>
      </c>
    </row>
    <row r="2096" spans="1:9" x14ac:dyDescent="0.3">
      <c r="A2096">
        <v>2095</v>
      </c>
      <c r="B2096">
        <f>Движение!$A$321</f>
        <v>46540</v>
      </c>
      <c r="C2096">
        <f>Движение!$C$321</f>
        <v>0</v>
      </c>
      <c r="D2096" t="s">
        <v>49</v>
      </c>
      <c r="E2096">
        <f>Движение!$H$321</f>
        <v>20</v>
      </c>
      <c r="F2096">
        <f>N(Движение!$I$321)</f>
        <v>0</v>
      </c>
      <c r="G2096">
        <f>N(Движение!$J$321)</f>
        <v>0</v>
      </c>
      <c r="H2096">
        <f>Движение!$K$321</f>
        <v>20</v>
      </c>
      <c r="I2096" t="str">
        <f t="shared" si="32"/>
        <v/>
      </c>
    </row>
    <row r="2097" spans="1:9" x14ac:dyDescent="0.3">
      <c r="A2097">
        <v>2096</v>
      </c>
      <c r="B2097">
        <f>Движение!$A$321</f>
        <v>46540</v>
      </c>
      <c r="C2097">
        <f>Движение!$C$321</f>
        <v>0</v>
      </c>
      <c r="D2097" t="s">
        <v>51</v>
      </c>
      <c r="E2097">
        <f>Движение!$L$321</f>
        <v>48</v>
      </c>
      <c r="F2097">
        <f>N(Движение!$M$321)</f>
        <v>0</v>
      </c>
      <c r="G2097">
        <f>N(Движение!$N$321)</f>
        <v>0</v>
      </c>
      <c r="H2097">
        <f>Движение!$O$321</f>
        <v>48</v>
      </c>
      <c r="I2097" t="str">
        <f t="shared" si="32"/>
        <v/>
      </c>
    </row>
    <row r="2098" spans="1:9" x14ac:dyDescent="0.3">
      <c r="A2098">
        <v>2097</v>
      </c>
      <c r="B2098">
        <f>Движение!$A$321</f>
        <v>46540</v>
      </c>
      <c r="C2098">
        <f>Движение!$C$321</f>
        <v>0</v>
      </c>
      <c r="D2098" t="s">
        <v>54</v>
      </c>
      <c r="E2098">
        <f>Движение!$P$321</f>
        <v>13</v>
      </c>
      <c r="F2098">
        <f>N(Движение!$Q$321)</f>
        <v>0</v>
      </c>
      <c r="G2098">
        <f>N(Движение!$R$321)</f>
        <v>0</v>
      </c>
      <c r="H2098">
        <f>Движение!$S$321</f>
        <v>13</v>
      </c>
      <c r="I2098" t="str">
        <f t="shared" si="32"/>
        <v/>
      </c>
    </row>
    <row r="2099" spans="1:9" x14ac:dyDescent="0.3">
      <c r="A2099">
        <v>2098</v>
      </c>
      <c r="B2099">
        <f>Движение!$A$321</f>
        <v>46540</v>
      </c>
      <c r="C2099">
        <f>Движение!$C$321</f>
        <v>0</v>
      </c>
      <c r="D2099" t="s">
        <v>56</v>
      </c>
      <c r="E2099">
        <f>Движение!$T$321</f>
        <v>18</v>
      </c>
      <c r="F2099">
        <f>N(Движение!$U$321)</f>
        <v>0</v>
      </c>
      <c r="G2099">
        <f>N(Движение!$V$321)</f>
        <v>0</v>
      </c>
      <c r="H2099">
        <f>Движение!$W$321</f>
        <v>18</v>
      </c>
      <c r="I2099" t="str">
        <f t="shared" si="32"/>
        <v/>
      </c>
    </row>
    <row r="2100" spans="1:9" x14ac:dyDescent="0.3">
      <c r="A2100">
        <v>2099</v>
      </c>
      <c r="B2100">
        <f>Движение!$A$321</f>
        <v>46540</v>
      </c>
      <c r="C2100">
        <f>Движение!$C$321</f>
        <v>0</v>
      </c>
      <c r="D2100" t="s">
        <v>57</v>
      </c>
      <c r="E2100">
        <f>Движение!$X$321</f>
        <v>21</v>
      </c>
      <c r="F2100">
        <f>N(Движение!$Y$321)</f>
        <v>0</v>
      </c>
      <c r="G2100">
        <f>N(Движение!$Z$321)</f>
        <v>0</v>
      </c>
      <c r="H2100">
        <f>Движение!$AA$321</f>
        <v>21</v>
      </c>
      <c r="I2100" t="str">
        <f t="shared" si="32"/>
        <v/>
      </c>
    </row>
    <row r="2101" spans="1:9" x14ac:dyDescent="0.3">
      <c r="A2101">
        <v>2100</v>
      </c>
      <c r="B2101">
        <f>Движение!$A$321</f>
        <v>46540</v>
      </c>
      <c r="C2101">
        <f>Движение!$C$321</f>
        <v>0</v>
      </c>
      <c r="D2101" t="s">
        <v>59</v>
      </c>
      <c r="E2101">
        <f>Движение!$AB$321</f>
        <v>15</v>
      </c>
      <c r="F2101">
        <f>N(Движение!$AC$321)</f>
        <v>0</v>
      </c>
      <c r="G2101">
        <f>N(Движение!$AD$321)</f>
        <v>0</v>
      </c>
      <c r="H2101">
        <f>Движение!$AE$321</f>
        <v>15</v>
      </c>
      <c r="I2101" t="str">
        <f t="shared" si="32"/>
        <v/>
      </c>
    </row>
    <row r="2102" spans="1:9" x14ac:dyDescent="0.3">
      <c r="A2102">
        <v>2101</v>
      </c>
      <c r="B2102">
        <f>Движение!$A$322</f>
        <v>46541</v>
      </c>
      <c r="C2102">
        <f>Движение!$C$322</f>
        <v>0</v>
      </c>
      <c r="D2102" t="s">
        <v>45</v>
      </c>
      <c r="E2102">
        <f>Движение!$D$322</f>
        <v>26</v>
      </c>
      <c r="F2102">
        <f>N(Движение!$E$322)</f>
        <v>0</v>
      </c>
      <c r="G2102">
        <f>N(Движение!$F$322)</f>
        <v>0</v>
      </c>
      <c r="H2102">
        <f>Движение!$G$322</f>
        <v>26</v>
      </c>
      <c r="I2102" t="str">
        <f t="shared" si="32"/>
        <v/>
      </c>
    </row>
    <row r="2103" spans="1:9" x14ac:dyDescent="0.3">
      <c r="A2103">
        <v>2102</v>
      </c>
      <c r="B2103">
        <f>Движение!$A$322</f>
        <v>46541</v>
      </c>
      <c r="C2103">
        <f>Движение!$C$322</f>
        <v>0</v>
      </c>
      <c r="D2103" t="s">
        <v>49</v>
      </c>
      <c r="E2103">
        <f>Движение!$H$322</f>
        <v>20</v>
      </c>
      <c r="F2103">
        <f>N(Движение!$I$322)</f>
        <v>0</v>
      </c>
      <c r="G2103">
        <f>N(Движение!$J$322)</f>
        <v>0</v>
      </c>
      <c r="H2103">
        <f>Движение!$K$322</f>
        <v>20</v>
      </c>
      <c r="I2103" t="str">
        <f t="shared" si="32"/>
        <v/>
      </c>
    </row>
    <row r="2104" spans="1:9" x14ac:dyDescent="0.3">
      <c r="A2104">
        <v>2103</v>
      </c>
      <c r="B2104">
        <f>Движение!$A$322</f>
        <v>46541</v>
      </c>
      <c r="C2104">
        <f>Движение!$C$322</f>
        <v>0</v>
      </c>
      <c r="D2104" t="s">
        <v>51</v>
      </c>
      <c r="E2104">
        <f>Движение!$L$322</f>
        <v>48</v>
      </c>
      <c r="F2104">
        <f>N(Движение!$M$322)</f>
        <v>0</v>
      </c>
      <c r="G2104">
        <f>N(Движение!$N$322)</f>
        <v>0</v>
      </c>
      <c r="H2104">
        <f>Движение!$O$322</f>
        <v>48</v>
      </c>
      <c r="I2104" t="str">
        <f t="shared" si="32"/>
        <v/>
      </c>
    </row>
    <row r="2105" spans="1:9" x14ac:dyDescent="0.3">
      <c r="A2105">
        <v>2104</v>
      </c>
      <c r="B2105">
        <f>Движение!$A$322</f>
        <v>46541</v>
      </c>
      <c r="C2105">
        <f>Движение!$C$322</f>
        <v>0</v>
      </c>
      <c r="D2105" t="s">
        <v>54</v>
      </c>
      <c r="E2105">
        <f>Движение!$P$322</f>
        <v>13</v>
      </c>
      <c r="F2105">
        <f>N(Движение!$Q$322)</f>
        <v>0</v>
      </c>
      <c r="G2105">
        <f>N(Движение!$R$322)</f>
        <v>0</v>
      </c>
      <c r="H2105">
        <f>Движение!$S$322</f>
        <v>13</v>
      </c>
      <c r="I2105" t="str">
        <f t="shared" si="32"/>
        <v/>
      </c>
    </row>
    <row r="2106" spans="1:9" x14ac:dyDescent="0.3">
      <c r="A2106">
        <v>2105</v>
      </c>
      <c r="B2106">
        <f>Движение!$A$322</f>
        <v>46541</v>
      </c>
      <c r="C2106">
        <f>Движение!$C$322</f>
        <v>0</v>
      </c>
      <c r="D2106" t="s">
        <v>56</v>
      </c>
      <c r="E2106">
        <f>Движение!$T$322</f>
        <v>18</v>
      </c>
      <c r="F2106">
        <f>N(Движение!$U$322)</f>
        <v>0</v>
      </c>
      <c r="G2106">
        <f>N(Движение!$V$322)</f>
        <v>0</v>
      </c>
      <c r="H2106">
        <f>Движение!$W$322</f>
        <v>18</v>
      </c>
      <c r="I2106" t="str">
        <f t="shared" si="32"/>
        <v/>
      </c>
    </row>
    <row r="2107" spans="1:9" x14ac:dyDescent="0.3">
      <c r="A2107">
        <v>2106</v>
      </c>
      <c r="B2107">
        <f>Движение!$A$322</f>
        <v>46541</v>
      </c>
      <c r="C2107">
        <f>Движение!$C$322</f>
        <v>0</v>
      </c>
      <c r="D2107" t="s">
        <v>57</v>
      </c>
      <c r="E2107">
        <f>Движение!$X$322</f>
        <v>21</v>
      </c>
      <c r="F2107">
        <f>N(Движение!$Y$322)</f>
        <v>0</v>
      </c>
      <c r="G2107">
        <f>N(Движение!$Z$322)</f>
        <v>0</v>
      </c>
      <c r="H2107">
        <f>Движение!$AA$322</f>
        <v>21</v>
      </c>
      <c r="I2107" t="str">
        <f t="shared" si="32"/>
        <v/>
      </c>
    </row>
    <row r="2108" spans="1:9" x14ac:dyDescent="0.3">
      <c r="A2108">
        <v>2107</v>
      </c>
      <c r="B2108">
        <f>Движение!$A$322</f>
        <v>46541</v>
      </c>
      <c r="C2108">
        <f>Движение!$C$322</f>
        <v>0</v>
      </c>
      <c r="D2108" t="s">
        <v>59</v>
      </c>
      <c r="E2108">
        <f>Движение!$AB$322</f>
        <v>15</v>
      </c>
      <c r="F2108">
        <f>N(Движение!$AC$322)</f>
        <v>0</v>
      </c>
      <c r="G2108">
        <f>N(Движение!$AD$322)</f>
        <v>0</v>
      </c>
      <c r="H2108">
        <f>Движение!$AE$322</f>
        <v>15</v>
      </c>
      <c r="I2108" t="str">
        <f t="shared" si="32"/>
        <v/>
      </c>
    </row>
    <row r="2109" spans="1:9" x14ac:dyDescent="0.3">
      <c r="A2109">
        <v>2108</v>
      </c>
      <c r="B2109">
        <f>Движение!$A$323</f>
        <v>46542</v>
      </c>
      <c r="C2109">
        <f>Движение!$C$323</f>
        <v>0</v>
      </c>
      <c r="D2109" t="s">
        <v>45</v>
      </c>
      <c r="E2109">
        <f>Движение!$D$323</f>
        <v>26</v>
      </c>
      <c r="F2109">
        <f>N(Движение!$E$323)</f>
        <v>0</v>
      </c>
      <c r="G2109">
        <f>N(Движение!$F$323)</f>
        <v>0</v>
      </c>
      <c r="H2109">
        <f>Движение!$G$323</f>
        <v>26</v>
      </c>
      <c r="I2109" t="str">
        <f t="shared" si="32"/>
        <v/>
      </c>
    </row>
    <row r="2110" spans="1:9" x14ac:dyDescent="0.3">
      <c r="A2110">
        <v>2109</v>
      </c>
      <c r="B2110">
        <f>Движение!$A$323</f>
        <v>46542</v>
      </c>
      <c r="C2110">
        <f>Движение!$C$323</f>
        <v>0</v>
      </c>
      <c r="D2110" t="s">
        <v>49</v>
      </c>
      <c r="E2110">
        <f>Движение!$H$323</f>
        <v>20</v>
      </c>
      <c r="F2110">
        <f>N(Движение!$I$323)</f>
        <v>0</v>
      </c>
      <c r="G2110">
        <f>N(Движение!$J$323)</f>
        <v>0</v>
      </c>
      <c r="H2110">
        <f>Движение!$K$323</f>
        <v>20</v>
      </c>
      <c r="I2110" t="str">
        <f t="shared" si="32"/>
        <v/>
      </c>
    </row>
    <row r="2111" spans="1:9" x14ac:dyDescent="0.3">
      <c r="A2111">
        <v>2110</v>
      </c>
      <c r="B2111">
        <f>Движение!$A$323</f>
        <v>46542</v>
      </c>
      <c r="C2111">
        <f>Движение!$C$323</f>
        <v>0</v>
      </c>
      <c r="D2111" t="s">
        <v>51</v>
      </c>
      <c r="E2111">
        <f>Движение!$L$323</f>
        <v>48</v>
      </c>
      <c r="F2111">
        <f>N(Движение!$M$323)</f>
        <v>0</v>
      </c>
      <c r="G2111">
        <f>N(Движение!$N$323)</f>
        <v>0</v>
      </c>
      <c r="H2111">
        <f>Движение!$O$323</f>
        <v>48</v>
      </c>
      <c r="I2111" t="str">
        <f t="shared" si="32"/>
        <v/>
      </c>
    </row>
    <row r="2112" spans="1:9" x14ac:dyDescent="0.3">
      <c r="A2112">
        <v>2111</v>
      </c>
      <c r="B2112">
        <f>Движение!$A$323</f>
        <v>46542</v>
      </c>
      <c r="C2112">
        <f>Движение!$C$323</f>
        <v>0</v>
      </c>
      <c r="D2112" t="s">
        <v>54</v>
      </c>
      <c r="E2112">
        <f>Движение!$P$323</f>
        <v>13</v>
      </c>
      <c r="F2112">
        <f>N(Движение!$Q$323)</f>
        <v>0</v>
      </c>
      <c r="G2112">
        <f>N(Движение!$R$323)</f>
        <v>0</v>
      </c>
      <c r="H2112">
        <f>Движение!$S$323</f>
        <v>13</v>
      </c>
      <c r="I2112" t="str">
        <f t="shared" si="32"/>
        <v/>
      </c>
    </row>
    <row r="2113" spans="1:9" x14ac:dyDescent="0.3">
      <c r="A2113">
        <v>2112</v>
      </c>
      <c r="B2113">
        <f>Движение!$A$323</f>
        <v>46542</v>
      </c>
      <c r="C2113">
        <f>Движение!$C$323</f>
        <v>0</v>
      </c>
      <c r="D2113" t="s">
        <v>56</v>
      </c>
      <c r="E2113">
        <f>Движение!$T$323</f>
        <v>18</v>
      </c>
      <c r="F2113">
        <f>N(Движение!$U$323)</f>
        <v>0</v>
      </c>
      <c r="G2113">
        <f>N(Движение!$V$323)</f>
        <v>0</v>
      </c>
      <c r="H2113">
        <f>Движение!$W$323</f>
        <v>18</v>
      </c>
      <c r="I2113" t="str">
        <f t="shared" si="32"/>
        <v/>
      </c>
    </row>
    <row r="2114" spans="1:9" x14ac:dyDescent="0.3">
      <c r="A2114">
        <v>2113</v>
      </c>
      <c r="B2114">
        <f>Движение!$A$323</f>
        <v>46542</v>
      </c>
      <c r="C2114">
        <f>Движение!$C$323</f>
        <v>0</v>
      </c>
      <c r="D2114" t="s">
        <v>57</v>
      </c>
      <c r="E2114">
        <f>Движение!$X$323</f>
        <v>21</v>
      </c>
      <c r="F2114">
        <f>N(Движение!$Y$323)</f>
        <v>0</v>
      </c>
      <c r="G2114">
        <f>N(Движение!$Z$323)</f>
        <v>0</v>
      </c>
      <c r="H2114">
        <f>Движение!$AA$323</f>
        <v>21</v>
      </c>
      <c r="I2114" t="str">
        <f t="shared" ref="I2114:I2177" si="33">IF($F2114&gt;0,TEXT($B2114,"dd.mm")&amp;"_"&amp;$D2114,"")</f>
        <v/>
      </c>
    </row>
    <row r="2115" spans="1:9" x14ac:dyDescent="0.3">
      <c r="A2115">
        <v>2114</v>
      </c>
      <c r="B2115">
        <f>Движение!$A$323</f>
        <v>46542</v>
      </c>
      <c r="C2115">
        <f>Движение!$C$323</f>
        <v>0</v>
      </c>
      <c r="D2115" t="s">
        <v>59</v>
      </c>
      <c r="E2115">
        <f>Движение!$AB$323</f>
        <v>15</v>
      </c>
      <c r="F2115">
        <f>N(Движение!$AC$323)</f>
        <v>0</v>
      </c>
      <c r="G2115">
        <f>N(Движение!$AD$323)</f>
        <v>0</v>
      </c>
      <c r="H2115">
        <f>Движение!$AE$323</f>
        <v>15</v>
      </c>
      <c r="I2115" t="str">
        <f t="shared" si="33"/>
        <v/>
      </c>
    </row>
    <row r="2116" spans="1:9" x14ac:dyDescent="0.3">
      <c r="A2116">
        <v>2115</v>
      </c>
      <c r="B2116">
        <f>Движение!$A$324</f>
        <v>46543</v>
      </c>
      <c r="C2116">
        <f>Движение!$C$324</f>
        <v>0</v>
      </c>
      <c r="D2116" t="s">
        <v>45</v>
      </c>
      <c r="E2116">
        <f>Движение!$D$324</f>
        <v>26</v>
      </c>
      <c r="F2116">
        <f>N(Движение!$E$324)</f>
        <v>0</v>
      </c>
      <c r="G2116">
        <f>N(Движение!$F$324)</f>
        <v>0</v>
      </c>
      <c r="H2116">
        <f>Движение!$G$324</f>
        <v>26</v>
      </c>
      <c r="I2116" t="str">
        <f t="shared" si="33"/>
        <v/>
      </c>
    </row>
    <row r="2117" spans="1:9" x14ac:dyDescent="0.3">
      <c r="A2117">
        <v>2116</v>
      </c>
      <c r="B2117">
        <f>Движение!$A$324</f>
        <v>46543</v>
      </c>
      <c r="C2117">
        <f>Движение!$C$324</f>
        <v>0</v>
      </c>
      <c r="D2117" t="s">
        <v>49</v>
      </c>
      <c r="E2117">
        <f>Движение!$H$324</f>
        <v>20</v>
      </c>
      <c r="F2117">
        <f>N(Движение!$I$324)</f>
        <v>0</v>
      </c>
      <c r="G2117">
        <f>N(Движение!$J$324)</f>
        <v>0</v>
      </c>
      <c r="H2117">
        <f>Движение!$K$324</f>
        <v>20</v>
      </c>
      <c r="I2117" t="str">
        <f t="shared" si="33"/>
        <v/>
      </c>
    </row>
    <row r="2118" spans="1:9" x14ac:dyDescent="0.3">
      <c r="A2118">
        <v>2117</v>
      </c>
      <c r="B2118">
        <f>Движение!$A$324</f>
        <v>46543</v>
      </c>
      <c r="C2118">
        <f>Движение!$C$324</f>
        <v>0</v>
      </c>
      <c r="D2118" t="s">
        <v>51</v>
      </c>
      <c r="E2118">
        <f>Движение!$L$324</f>
        <v>48</v>
      </c>
      <c r="F2118">
        <f>N(Движение!$M$324)</f>
        <v>0</v>
      </c>
      <c r="G2118">
        <f>N(Движение!$N$324)</f>
        <v>0</v>
      </c>
      <c r="H2118">
        <f>Движение!$O$324</f>
        <v>48</v>
      </c>
      <c r="I2118" t="str">
        <f t="shared" si="33"/>
        <v/>
      </c>
    </row>
    <row r="2119" spans="1:9" x14ac:dyDescent="0.3">
      <c r="A2119">
        <v>2118</v>
      </c>
      <c r="B2119">
        <f>Движение!$A$324</f>
        <v>46543</v>
      </c>
      <c r="C2119">
        <f>Движение!$C$324</f>
        <v>0</v>
      </c>
      <c r="D2119" t="s">
        <v>54</v>
      </c>
      <c r="E2119">
        <f>Движение!$P$324</f>
        <v>13</v>
      </c>
      <c r="F2119">
        <f>N(Движение!$Q$324)</f>
        <v>0</v>
      </c>
      <c r="G2119">
        <f>N(Движение!$R$324)</f>
        <v>0</v>
      </c>
      <c r="H2119">
        <f>Движение!$S$324</f>
        <v>13</v>
      </c>
      <c r="I2119" t="str">
        <f t="shared" si="33"/>
        <v/>
      </c>
    </row>
    <row r="2120" spans="1:9" x14ac:dyDescent="0.3">
      <c r="A2120">
        <v>2119</v>
      </c>
      <c r="B2120">
        <f>Движение!$A$324</f>
        <v>46543</v>
      </c>
      <c r="C2120">
        <f>Движение!$C$324</f>
        <v>0</v>
      </c>
      <c r="D2120" t="s">
        <v>56</v>
      </c>
      <c r="E2120">
        <f>Движение!$T$324</f>
        <v>18</v>
      </c>
      <c r="F2120">
        <f>N(Движение!$U$324)</f>
        <v>0</v>
      </c>
      <c r="G2120">
        <f>N(Движение!$V$324)</f>
        <v>0</v>
      </c>
      <c r="H2120">
        <f>Движение!$W$324</f>
        <v>18</v>
      </c>
      <c r="I2120" t="str">
        <f t="shared" si="33"/>
        <v/>
      </c>
    </row>
    <row r="2121" spans="1:9" x14ac:dyDescent="0.3">
      <c r="A2121">
        <v>2120</v>
      </c>
      <c r="B2121">
        <f>Движение!$A$324</f>
        <v>46543</v>
      </c>
      <c r="C2121">
        <f>Движение!$C$324</f>
        <v>0</v>
      </c>
      <c r="D2121" t="s">
        <v>57</v>
      </c>
      <c r="E2121">
        <f>Движение!$X$324</f>
        <v>21</v>
      </c>
      <c r="F2121">
        <f>N(Движение!$Y$324)</f>
        <v>0</v>
      </c>
      <c r="G2121">
        <f>N(Движение!$Z$324)</f>
        <v>0</v>
      </c>
      <c r="H2121">
        <f>Движение!$AA$324</f>
        <v>21</v>
      </c>
      <c r="I2121" t="str">
        <f t="shared" si="33"/>
        <v/>
      </c>
    </row>
    <row r="2122" spans="1:9" x14ac:dyDescent="0.3">
      <c r="A2122">
        <v>2121</v>
      </c>
      <c r="B2122">
        <f>Движение!$A$324</f>
        <v>46543</v>
      </c>
      <c r="C2122">
        <f>Движение!$C$324</f>
        <v>0</v>
      </c>
      <c r="D2122" t="s">
        <v>59</v>
      </c>
      <c r="E2122">
        <f>Движение!$AB$324</f>
        <v>15</v>
      </c>
      <c r="F2122">
        <f>N(Движение!$AC$324)</f>
        <v>0</v>
      </c>
      <c r="G2122">
        <f>N(Движение!$AD$324)</f>
        <v>0</v>
      </c>
      <c r="H2122">
        <f>Движение!$AE$324</f>
        <v>15</v>
      </c>
      <c r="I2122" t="str">
        <f t="shared" si="33"/>
        <v/>
      </c>
    </row>
    <row r="2123" spans="1:9" x14ac:dyDescent="0.3">
      <c r="A2123">
        <v>2122</v>
      </c>
      <c r="B2123">
        <f>Движение!$A$325</f>
        <v>46544</v>
      </c>
      <c r="C2123">
        <f>Движение!$C$325</f>
        <v>0</v>
      </c>
      <c r="D2123" t="s">
        <v>45</v>
      </c>
      <c r="E2123">
        <f>Движение!$D$325</f>
        <v>26</v>
      </c>
      <c r="F2123">
        <f>N(Движение!$E$325)</f>
        <v>0</v>
      </c>
      <c r="G2123">
        <f>N(Движение!$F$325)</f>
        <v>0</v>
      </c>
      <c r="H2123">
        <f>Движение!$G$325</f>
        <v>26</v>
      </c>
      <c r="I2123" t="str">
        <f t="shared" si="33"/>
        <v/>
      </c>
    </row>
    <row r="2124" spans="1:9" x14ac:dyDescent="0.3">
      <c r="A2124">
        <v>2123</v>
      </c>
      <c r="B2124">
        <f>Движение!$A$325</f>
        <v>46544</v>
      </c>
      <c r="C2124">
        <f>Движение!$C$325</f>
        <v>0</v>
      </c>
      <c r="D2124" t="s">
        <v>49</v>
      </c>
      <c r="E2124">
        <f>Движение!$H$325</f>
        <v>20</v>
      </c>
      <c r="F2124">
        <f>N(Движение!$I$325)</f>
        <v>0</v>
      </c>
      <c r="G2124">
        <f>N(Движение!$J$325)</f>
        <v>0</v>
      </c>
      <c r="H2124">
        <f>Движение!$K$325</f>
        <v>20</v>
      </c>
      <c r="I2124" t="str">
        <f t="shared" si="33"/>
        <v/>
      </c>
    </row>
    <row r="2125" spans="1:9" x14ac:dyDescent="0.3">
      <c r="A2125">
        <v>2124</v>
      </c>
      <c r="B2125">
        <f>Движение!$A$325</f>
        <v>46544</v>
      </c>
      <c r="C2125">
        <f>Движение!$C$325</f>
        <v>0</v>
      </c>
      <c r="D2125" t="s">
        <v>51</v>
      </c>
      <c r="E2125">
        <f>Движение!$L$325</f>
        <v>48</v>
      </c>
      <c r="F2125">
        <f>N(Движение!$M$325)</f>
        <v>0</v>
      </c>
      <c r="G2125">
        <f>N(Движение!$N$325)</f>
        <v>0</v>
      </c>
      <c r="H2125">
        <f>Движение!$O$325</f>
        <v>48</v>
      </c>
      <c r="I2125" t="str">
        <f t="shared" si="33"/>
        <v/>
      </c>
    </row>
    <row r="2126" spans="1:9" x14ac:dyDescent="0.3">
      <c r="A2126">
        <v>2125</v>
      </c>
      <c r="B2126">
        <f>Движение!$A$325</f>
        <v>46544</v>
      </c>
      <c r="C2126">
        <f>Движение!$C$325</f>
        <v>0</v>
      </c>
      <c r="D2126" t="s">
        <v>54</v>
      </c>
      <c r="E2126">
        <f>Движение!$P$325</f>
        <v>13</v>
      </c>
      <c r="F2126">
        <f>N(Движение!$Q$325)</f>
        <v>0</v>
      </c>
      <c r="G2126">
        <f>N(Движение!$R$325)</f>
        <v>0</v>
      </c>
      <c r="H2126">
        <f>Движение!$S$325</f>
        <v>13</v>
      </c>
      <c r="I2126" t="str">
        <f t="shared" si="33"/>
        <v/>
      </c>
    </row>
    <row r="2127" spans="1:9" x14ac:dyDescent="0.3">
      <c r="A2127">
        <v>2126</v>
      </c>
      <c r="B2127">
        <f>Движение!$A$325</f>
        <v>46544</v>
      </c>
      <c r="C2127">
        <f>Движение!$C$325</f>
        <v>0</v>
      </c>
      <c r="D2127" t="s">
        <v>56</v>
      </c>
      <c r="E2127">
        <f>Движение!$T$325</f>
        <v>18</v>
      </c>
      <c r="F2127">
        <f>N(Движение!$U$325)</f>
        <v>0</v>
      </c>
      <c r="G2127">
        <f>N(Движение!$V$325)</f>
        <v>0</v>
      </c>
      <c r="H2127">
        <f>Движение!$W$325</f>
        <v>18</v>
      </c>
      <c r="I2127" t="str">
        <f t="shared" si="33"/>
        <v/>
      </c>
    </row>
    <row r="2128" spans="1:9" x14ac:dyDescent="0.3">
      <c r="A2128">
        <v>2127</v>
      </c>
      <c r="B2128">
        <f>Движение!$A$325</f>
        <v>46544</v>
      </c>
      <c r="C2128">
        <f>Движение!$C$325</f>
        <v>0</v>
      </c>
      <c r="D2128" t="s">
        <v>57</v>
      </c>
      <c r="E2128">
        <f>Движение!$X$325</f>
        <v>21</v>
      </c>
      <c r="F2128">
        <f>N(Движение!$Y$325)</f>
        <v>0</v>
      </c>
      <c r="G2128">
        <f>N(Движение!$Z$325)</f>
        <v>0</v>
      </c>
      <c r="H2128">
        <f>Движение!$AA$325</f>
        <v>21</v>
      </c>
      <c r="I2128" t="str">
        <f t="shared" si="33"/>
        <v/>
      </c>
    </row>
    <row r="2129" spans="1:9" x14ac:dyDescent="0.3">
      <c r="A2129">
        <v>2128</v>
      </c>
      <c r="B2129">
        <f>Движение!$A$325</f>
        <v>46544</v>
      </c>
      <c r="C2129">
        <f>Движение!$C$325</f>
        <v>0</v>
      </c>
      <c r="D2129" t="s">
        <v>59</v>
      </c>
      <c r="E2129">
        <f>Движение!$AB$325</f>
        <v>15</v>
      </c>
      <c r="F2129">
        <f>N(Движение!$AC$325)</f>
        <v>0</v>
      </c>
      <c r="G2129">
        <f>N(Движение!$AD$325)</f>
        <v>0</v>
      </c>
      <c r="H2129">
        <f>Движение!$AE$325</f>
        <v>15</v>
      </c>
      <c r="I2129" t="str">
        <f t="shared" si="33"/>
        <v/>
      </c>
    </row>
    <row r="2130" spans="1:9" x14ac:dyDescent="0.3">
      <c r="A2130">
        <v>2129</v>
      </c>
      <c r="B2130">
        <f>Движение!$A$326</f>
        <v>46545</v>
      </c>
      <c r="C2130">
        <f>Движение!$C$326</f>
        <v>0</v>
      </c>
      <c r="D2130" t="s">
        <v>45</v>
      </c>
      <c r="E2130">
        <f>Движение!$D$326</f>
        <v>26</v>
      </c>
      <c r="F2130">
        <f>N(Движение!$E$326)</f>
        <v>0</v>
      </c>
      <c r="G2130">
        <f>N(Движение!$F$326)</f>
        <v>0</v>
      </c>
      <c r="H2130">
        <f>Движение!$G$326</f>
        <v>26</v>
      </c>
      <c r="I2130" t="str">
        <f t="shared" si="33"/>
        <v/>
      </c>
    </row>
    <row r="2131" spans="1:9" x14ac:dyDescent="0.3">
      <c r="A2131">
        <v>2130</v>
      </c>
      <c r="B2131">
        <f>Движение!$A$326</f>
        <v>46545</v>
      </c>
      <c r="C2131">
        <f>Движение!$C$326</f>
        <v>0</v>
      </c>
      <c r="D2131" t="s">
        <v>49</v>
      </c>
      <c r="E2131">
        <f>Движение!$H$326</f>
        <v>20</v>
      </c>
      <c r="F2131">
        <f>N(Движение!$I$326)</f>
        <v>0</v>
      </c>
      <c r="G2131">
        <f>N(Движение!$J$326)</f>
        <v>0</v>
      </c>
      <c r="H2131">
        <f>Движение!$K$326</f>
        <v>20</v>
      </c>
      <c r="I2131" t="str">
        <f t="shared" si="33"/>
        <v/>
      </c>
    </row>
    <row r="2132" spans="1:9" x14ac:dyDescent="0.3">
      <c r="A2132">
        <v>2131</v>
      </c>
      <c r="B2132">
        <f>Движение!$A$326</f>
        <v>46545</v>
      </c>
      <c r="C2132">
        <f>Движение!$C$326</f>
        <v>0</v>
      </c>
      <c r="D2132" t="s">
        <v>51</v>
      </c>
      <c r="E2132">
        <f>Движение!$L$326</f>
        <v>48</v>
      </c>
      <c r="F2132">
        <f>N(Движение!$M$326)</f>
        <v>0</v>
      </c>
      <c r="G2132">
        <f>N(Движение!$N$326)</f>
        <v>0</v>
      </c>
      <c r="H2132">
        <f>Движение!$O$326</f>
        <v>48</v>
      </c>
      <c r="I2132" t="str">
        <f t="shared" si="33"/>
        <v/>
      </c>
    </row>
    <row r="2133" spans="1:9" x14ac:dyDescent="0.3">
      <c r="A2133">
        <v>2132</v>
      </c>
      <c r="B2133">
        <f>Движение!$A$326</f>
        <v>46545</v>
      </c>
      <c r="C2133">
        <f>Движение!$C$326</f>
        <v>0</v>
      </c>
      <c r="D2133" t="s">
        <v>54</v>
      </c>
      <c r="E2133">
        <f>Движение!$P$326</f>
        <v>13</v>
      </c>
      <c r="F2133">
        <f>N(Движение!$Q$326)</f>
        <v>0</v>
      </c>
      <c r="G2133">
        <f>N(Движение!$R$326)</f>
        <v>0</v>
      </c>
      <c r="H2133">
        <f>Движение!$S$326</f>
        <v>13</v>
      </c>
      <c r="I2133" t="str">
        <f t="shared" si="33"/>
        <v/>
      </c>
    </row>
    <row r="2134" spans="1:9" x14ac:dyDescent="0.3">
      <c r="A2134">
        <v>2133</v>
      </c>
      <c r="B2134">
        <f>Движение!$A$326</f>
        <v>46545</v>
      </c>
      <c r="C2134">
        <f>Движение!$C$326</f>
        <v>0</v>
      </c>
      <c r="D2134" t="s">
        <v>56</v>
      </c>
      <c r="E2134">
        <f>Движение!$T$326</f>
        <v>18</v>
      </c>
      <c r="F2134">
        <f>N(Движение!$U$326)</f>
        <v>0</v>
      </c>
      <c r="G2134">
        <f>N(Движение!$V$326)</f>
        <v>0</v>
      </c>
      <c r="H2134">
        <f>Движение!$W$326</f>
        <v>18</v>
      </c>
      <c r="I2134" t="str">
        <f t="shared" si="33"/>
        <v/>
      </c>
    </row>
    <row r="2135" spans="1:9" x14ac:dyDescent="0.3">
      <c r="A2135">
        <v>2134</v>
      </c>
      <c r="B2135">
        <f>Движение!$A$326</f>
        <v>46545</v>
      </c>
      <c r="C2135">
        <f>Движение!$C$326</f>
        <v>0</v>
      </c>
      <c r="D2135" t="s">
        <v>57</v>
      </c>
      <c r="E2135">
        <f>Движение!$X$326</f>
        <v>21</v>
      </c>
      <c r="F2135">
        <f>N(Движение!$Y$326)</f>
        <v>0</v>
      </c>
      <c r="G2135">
        <f>N(Движение!$Z$326)</f>
        <v>0</v>
      </c>
      <c r="H2135">
        <f>Движение!$AA$326</f>
        <v>21</v>
      </c>
      <c r="I2135" t="str">
        <f t="shared" si="33"/>
        <v/>
      </c>
    </row>
    <row r="2136" spans="1:9" x14ac:dyDescent="0.3">
      <c r="A2136">
        <v>2135</v>
      </c>
      <c r="B2136">
        <f>Движение!$A$326</f>
        <v>46545</v>
      </c>
      <c r="C2136">
        <f>Движение!$C$326</f>
        <v>0</v>
      </c>
      <c r="D2136" t="s">
        <v>59</v>
      </c>
      <c r="E2136">
        <f>Движение!$AB$326</f>
        <v>15</v>
      </c>
      <c r="F2136">
        <f>N(Движение!$AC$326)</f>
        <v>0</v>
      </c>
      <c r="G2136">
        <f>N(Движение!$AD$326)</f>
        <v>0</v>
      </c>
      <c r="H2136">
        <f>Движение!$AE$326</f>
        <v>15</v>
      </c>
      <c r="I2136" t="str">
        <f t="shared" si="33"/>
        <v/>
      </c>
    </row>
    <row r="2137" spans="1:9" x14ac:dyDescent="0.3">
      <c r="A2137">
        <v>2136</v>
      </c>
      <c r="B2137">
        <f>Движение!$A$327</f>
        <v>46546</v>
      </c>
      <c r="C2137">
        <f>Движение!$C$327</f>
        <v>0</v>
      </c>
      <c r="D2137" t="s">
        <v>45</v>
      </c>
      <c r="E2137">
        <f>Движение!$D$327</f>
        <v>26</v>
      </c>
      <c r="F2137">
        <f>N(Движение!$E$327)</f>
        <v>0</v>
      </c>
      <c r="G2137">
        <f>N(Движение!$F$327)</f>
        <v>0</v>
      </c>
      <c r="H2137">
        <f>Движение!$G$327</f>
        <v>26</v>
      </c>
      <c r="I2137" t="str">
        <f t="shared" si="33"/>
        <v/>
      </c>
    </row>
    <row r="2138" spans="1:9" x14ac:dyDescent="0.3">
      <c r="A2138">
        <v>2137</v>
      </c>
      <c r="B2138">
        <f>Движение!$A$327</f>
        <v>46546</v>
      </c>
      <c r="C2138">
        <f>Движение!$C$327</f>
        <v>0</v>
      </c>
      <c r="D2138" t="s">
        <v>49</v>
      </c>
      <c r="E2138">
        <f>Движение!$H$327</f>
        <v>20</v>
      </c>
      <c r="F2138">
        <f>N(Движение!$I$327)</f>
        <v>0</v>
      </c>
      <c r="G2138">
        <f>N(Движение!$J$327)</f>
        <v>0</v>
      </c>
      <c r="H2138">
        <f>Движение!$K$327</f>
        <v>20</v>
      </c>
      <c r="I2138" t="str">
        <f t="shared" si="33"/>
        <v/>
      </c>
    </row>
    <row r="2139" spans="1:9" x14ac:dyDescent="0.3">
      <c r="A2139">
        <v>2138</v>
      </c>
      <c r="B2139">
        <f>Движение!$A$327</f>
        <v>46546</v>
      </c>
      <c r="C2139">
        <f>Движение!$C$327</f>
        <v>0</v>
      </c>
      <c r="D2139" t="s">
        <v>51</v>
      </c>
      <c r="E2139">
        <f>Движение!$L$327</f>
        <v>48</v>
      </c>
      <c r="F2139">
        <f>N(Движение!$M$327)</f>
        <v>0</v>
      </c>
      <c r="G2139">
        <f>N(Движение!$N$327)</f>
        <v>0</v>
      </c>
      <c r="H2139">
        <f>Движение!$O$327</f>
        <v>48</v>
      </c>
      <c r="I2139" t="str">
        <f t="shared" si="33"/>
        <v/>
      </c>
    </row>
    <row r="2140" spans="1:9" x14ac:dyDescent="0.3">
      <c r="A2140">
        <v>2139</v>
      </c>
      <c r="B2140">
        <f>Движение!$A$327</f>
        <v>46546</v>
      </c>
      <c r="C2140">
        <f>Движение!$C$327</f>
        <v>0</v>
      </c>
      <c r="D2140" t="s">
        <v>54</v>
      </c>
      <c r="E2140">
        <f>Движение!$P$327</f>
        <v>13</v>
      </c>
      <c r="F2140">
        <f>N(Движение!$Q$327)</f>
        <v>0</v>
      </c>
      <c r="G2140">
        <f>N(Движение!$R$327)</f>
        <v>0</v>
      </c>
      <c r="H2140">
        <f>Движение!$S$327</f>
        <v>13</v>
      </c>
      <c r="I2140" t="str">
        <f t="shared" si="33"/>
        <v/>
      </c>
    </row>
    <row r="2141" spans="1:9" x14ac:dyDescent="0.3">
      <c r="A2141">
        <v>2140</v>
      </c>
      <c r="B2141">
        <f>Движение!$A$327</f>
        <v>46546</v>
      </c>
      <c r="C2141">
        <f>Движение!$C$327</f>
        <v>0</v>
      </c>
      <c r="D2141" t="s">
        <v>56</v>
      </c>
      <c r="E2141">
        <f>Движение!$T$327</f>
        <v>18</v>
      </c>
      <c r="F2141">
        <f>N(Движение!$U$327)</f>
        <v>0</v>
      </c>
      <c r="G2141">
        <f>N(Движение!$V$327)</f>
        <v>0</v>
      </c>
      <c r="H2141">
        <f>Движение!$W$327</f>
        <v>18</v>
      </c>
      <c r="I2141" t="str">
        <f t="shared" si="33"/>
        <v/>
      </c>
    </row>
    <row r="2142" spans="1:9" x14ac:dyDescent="0.3">
      <c r="A2142">
        <v>2141</v>
      </c>
      <c r="B2142">
        <f>Движение!$A$327</f>
        <v>46546</v>
      </c>
      <c r="C2142">
        <f>Движение!$C$327</f>
        <v>0</v>
      </c>
      <c r="D2142" t="s">
        <v>57</v>
      </c>
      <c r="E2142">
        <f>Движение!$X$327</f>
        <v>21</v>
      </c>
      <c r="F2142">
        <f>N(Движение!$Y$327)</f>
        <v>0</v>
      </c>
      <c r="G2142">
        <f>N(Движение!$Z$327)</f>
        <v>0</v>
      </c>
      <c r="H2142">
        <f>Движение!$AA$327</f>
        <v>21</v>
      </c>
      <c r="I2142" t="str">
        <f t="shared" si="33"/>
        <v/>
      </c>
    </row>
    <row r="2143" spans="1:9" x14ac:dyDescent="0.3">
      <c r="A2143">
        <v>2142</v>
      </c>
      <c r="B2143">
        <f>Движение!$A$327</f>
        <v>46546</v>
      </c>
      <c r="C2143">
        <f>Движение!$C$327</f>
        <v>0</v>
      </c>
      <c r="D2143" t="s">
        <v>59</v>
      </c>
      <c r="E2143">
        <f>Движение!$AB$327</f>
        <v>15</v>
      </c>
      <c r="F2143">
        <f>N(Движение!$AC$327)</f>
        <v>0</v>
      </c>
      <c r="G2143">
        <f>N(Движение!$AD$327)</f>
        <v>0</v>
      </c>
      <c r="H2143">
        <f>Движение!$AE$327</f>
        <v>15</v>
      </c>
      <c r="I2143" t="str">
        <f t="shared" si="33"/>
        <v/>
      </c>
    </row>
    <row r="2144" spans="1:9" x14ac:dyDescent="0.3">
      <c r="A2144">
        <v>2143</v>
      </c>
      <c r="B2144">
        <f>Движение!$A$328</f>
        <v>46547</v>
      </c>
      <c r="C2144">
        <f>Движение!$C$328</f>
        <v>0</v>
      </c>
      <c r="D2144" t="s">
        <v>45</v>
      </c>
      <c r="E2144">
        <f>Движение!$D$328</f>
        <v>26</v>
      </c>
      <c r="F2144">
        <f>N(Движение!$E$328)</f>
        <v>0</v>
      </c>
      <c r="G2144">
        <f>N(Движение!$F$328)</f>
        <v>0</v>
      </c>
      <c r="H2144">
        <f>Движение!$G$328</f>
        <v>26</v>
      </c>
      <c r="I2144" t="str">
        <f t="shared" si="33"/>
        <v/>
      </c>
    </row>
    <row r="2145" spans="1:9" x14ac:dyDescent="0.3">
      <c r="A2145">
        <v>2144</v>
      </c>
      <c r="B2145">
        <f>Движение!$A$328</f>
        <v>46547</v>
      </c>
      <c r="C2145">
        <f>Движение!$C$328</f>
        <v>0</v>
      </c>
      <c r="D2145" t="s">
        <v>49</v>
      </c>
      <c r="E2145">
        <f>Движение!$H$328</f>
        <v>20</v>
      </c>
      <c r="F2145">
        <f>N(Движение!$I$328)</f>
        <v>0</v>
      </c>
      <c r="G2145">
        <f>N(Движение!$J$328)</f>
        <v>0</v>
      </c>
      <c r="H2145">
        <f>Движение!$K$328</f>
        <v>20</v>
      </c>
      <c r="I2145" t="str">
        <f t="shared" si="33"/>
        <v/>
      </c>
    </row>
    <row r="2146" spans="1:9" x14ac:dyDescent="0.3">
      <c r="A2146">
        <v>2145</v>
      </c>
      <c r="B2146">
        <f>Движение!$A$328</f>
        <v>46547</v>
      </c>
      <c r="C2146">
        <f>Движение!$C$328</f>
        <v>0</v>
      </c>
      <c r="D2146" t="s">
        <v>51</v>
      </c>
      <c r="E2146">
        <f>Движение!$L$328</f>
        <v>48</v>
      </c>
      <c r="F2146">
        <f>N(Движение!$M$328)</f>
        <v>0</v>
      </c>
      <c r="G2146">
        <f>N(Движение!$N$328)</f>
        <v>0</v>
      </c>
      <c r="H2146">
        <f>Движение!$O$328</f>
        <v>48</v>
      </c>
      <c r="I2146" t="str">
        <f t="shared" si="33"/>
        <v/>
      </c>
    </row>
    <row r="2147" spans="1:9" x14ac:dyDescent="0.3">
      <c r="A2147">
        <v>2146</v>
      </c>
      <c r="B2147">
        <f>Движение!$A$328</f>
        <v>46547</v>
      </c>
      <c r="C2147">
        <f>Движение!$C$328</f>
        <v>0</v>
      </c>
      <c r="D2147" t="s">
        <v>54</v>
      </c>
      <c r="E2147">
        <f>Движение!$P$328</f>
        <v>13</v>
      </c>
      <c r="F2147">
        <f>N(Движение!$Q$328)</f>
        <v>0</v>
      </c>
      <c r="G2147">
        <f>N(Движение!$R$328)</f>
        <v>0</v>
      </c>
      <c r="H2147">
        <f>Движение!$S$328</f>
        <v>13</v>
      </c>
      <c r="I2147" t="str">
        <f t="shared" si="33"/>
        <v/>
      </c>
    </row>
    <row r="2148" spans="1:9" x14ac:dyDescent="0.3">
      <c r="A2148">
        <v>2147</v>
      </c>
      <c r="B2148">
        <f>Движение!$A$328</f>
        <v>46547</v>
      </c>
      <c r="C2148">
        <f>Движение!$C$328</f>
        <v>0</v>
      </c>
      <c r="D2148" t="s">
        <v>56</v>
      </c>
      <c r="E2148">
        <f>Движение!$T$328</f>
        <v>18</v>
      </c>
      <c r="F2148">
        <f>N(Движение!$U$328)</f>
        <v>0</v>
      </c>
      <c r="G2148">
        <f>N(Движение!$V$328)</f>
        <v>0</v>
      </c>
      <c r="H2148">
        <f>Движение!$W$328</f>
        <v>18</v>
      </c>
      <c r="I2148" t="str">
        <f t="shared" si="33"/>
        <v/>
      </c>
    </row>
    <row r="2149" spans="1:9" x14ac:dyDescent="0.3">
      <c r="A2149">
        <v>2148</v>
      </c>
      <c r="B2149">
        <f>Движение!$A$328</f>
        <v>46547</v>
      </c>
      <c r="C2149">
        <f>Движение!$C$328</f>
        <v>0</v>
      </c>
      <c r="D2149" t="s">
        <v>57</v>
      </c>
      <c r="E2149">
        <f>Движение!$X$328</f>
        <v>21</v>
      </c>
      <c r="F2149">
        <f>N(Движение!$Y$328)</f>
        <v>0</v>
      </c>
      <c r="G2149">
        <f>N(Движение!$Z$328)</f>
        <v>0</v>
      </c>
      <c r="H2149">
        <f>Движение!$AA$328</f>
        <v>21</v>
      </c>
      <c r="I2149" t="str">
        <f t="shared" si="33"/>
        <v/>
      </c>
    </row>
    <row r="2150" spans="1:9" x14ac:dyDescent="0.3">
      <c r="A2150">
        <v>2149</v>
      </c>
      <c r="B2150">
        <f>Движение!$A$328</f>
        <v>46547</v>
      </c>
      <c r="C2150">
        <f>Движение!$C$328</f>
        <v>0</v>
      </c>
      <c r="D2150" t="s">
        <v>59</v>
      </c>
      <c r="E2150">
        <f>Движение!$AB$328</f>
        <v>15</v>
      </c>
      <c r="F2150">
        <f>N(Движение!$AC$328)</f>
        <v>0</v>
      </c>
      <c r="G2150">
        <f>N(Движение!$AD$328)</f>
        <v>0</v>
      </c>
      <c r="H2150">
        <f>Движение!$AE$328</f>
        <v>15</v>
      </c>
      <c r="I2150" t="str">
        <f t="shared" si="33"/>
        <v/>
      </c>
    </row>
    <row r="2151" spans="1:9" x14ac:dyDescent="0.3">
      <c r="A2151">
        <v>2150</v>
      </c>
      <c r="B2151">
        <f>Движение!$A$329</f>
        <v>46548</v>
      </c>
      <c r="C2151">
        <f>Движение!$C$329</f>
        <v>0</v>
      </c>
      <c r="D2151" t="s">
        <v>45</v>
      </c>
      <c r="E2151">
        <f>Движение!$D$329</f>
        <v>26</v>
      </c>
      <c r="F2151">
        <f>N(Движение!$E$329)</f>
        <v>0</v>
      </c>
      <c r="G2151">
        <f>N(Движение!$F$329)</f>
        <v>0</v>
      </c>
      <c r="H2151">
        <f>Движение!$G$329</f>
        <v>26</v>
      </c>
      <c r="I2151" t="str">
        <f t="shared" si="33"/>
        <v/>
      </c>
    </row>
    <row r="2152" spans="1:9" x14ac:dyDescent="0.3">
      <c r="A2152">
        <v>2151</v>
      </c>
      <c r="B2152">
        <f>Движение!$A$329</f>
        <v>46548</v>
      </c>
      <c r="C2152">
        <f>Движение!$C$329</f>
        <v>0</v>
      </c>
      <c r="D2152" t="s">
        <v>49</v>
      </c>
      <c r="E2152">
        <f>Движение!$H$329</f>
        <v>20</v>
      </c>
      <c r="F2152">
        <f>N(Движение!$I$329)</f>
        <v>0</v>
      </c>
      <c r="G2152">
        <f>N(Движение!$J$329)</f>
        <v>0</v>
      </c>
      <c r="H2152">
        <f>Движение!$K$329</f>
        <v>20</v>
      </c>
      <c r="I2152" t="str">
        <f t="shared" si="33"/>
        <v/>
      </c>
    </row>
    <row r="2153" spans="1:9" x14ac:dyDescent="0.3">
      <c r="A2153">
        <v>2152</v>
      </c>
      <c r="B2153">
        <f>Движение!$A$329</f>
        <v>46548</v>
      </c>
      <c r="C2153">
        <f>Движение!$C$329</f>
        <v>0</v>
      </c>
      <c r="D2153" t="s">
        <v>51</v>
      </c>
      <c r="E2153">
        <f>Движение!$L$329</f>
        <v>48</v>
      </c>
      <c r="F2153">
        <f>N(Движение!$M$329)</f>
        <v>0</v>
      </c>
      <c r="G2153">
        <f>N(Движение!$N$329)</f>
        <v>0</v>
      </c>
      <c r="H2153">
        <f>Движение!$O$329</f>
        <v>48</v>
      </c>
      <c r="I2153" t="str">
        <f t="shared" si="33"/>
        <v/>
      </c>
    </row>
    <row r="2154" spans="1:9" x14ac:dyDescent="0.3">
      <c r="A2154">
        <v>2153</v>
      </c>
      <c r="B2154">
        <f>Движение!$A$329</f>
        <v>46548</v>
      </c>
      <c r="C2154">
        <f>Движение!$C$329</f>
        <v>0</v>
      </c>
      <c r="D2154" t="s">
        <v>54</v>
      </c>
      <c r="E2154">
        <f>Движение!$P$329</f>
        <v>13</v>
      </c>
      <c r="F2154">
        <f>N(Движение!$Q$329)</f>
        <v>0</v>
      </c>
      <c r="G2154">
        <f>N(Движение!$R$329)</f>
        <v>0</v>
      </c>
      <c r="H2154">
        <f>Движение!$S$329</f>
        <v>13</v>
      </c>
      <c r="I2154" t="str">
        <f t="shared" si="33"/>
        <v/>
      </c>
    </row>
    <row r="2155" spans="1:9" x14ac:dyDescent="0.3">
      <c r="A2155">
        <v>2154</v>
      </c>
      <c r="B2155">
        <f>Движение!$A$329</f>
        <v>46548</v>
      </c>
      <c r="C2155">
        <f>Движение!$C$329</f>
        <v>0</v>
      </c>
      <c r="D2155" t="s">
        <v>56</v>
      </c>
      <c r="E2155">
        <f>Движение!$T$329</f>
        <v>18</v>
      </c>
      <c r="F2155">
        <f>N(Движение!$U$329)</f>
        <v>0</v>
      </c>
      <c r="G2155">
        <f>N(Движение!$V$329)</f>
        <v>0</v>
      </c>
      <c r="H2155">
        <f>Движение!$W$329</f>
        <v>18</v>
      </c>
      <c r="I2155" t="str">
        <f t="shared" si="33"/>
        <v/>
      </c>
    </row>
    <row r="2156" spans="1:9" x14ac:dyDescent="0.3">
      <c r="A2156">
        <v>2155</v>
      </c>
      <c r="B2156">
        <f>Движение!$A$329</f>
        <v>46548</v>
      </c>
      <c r="C2156">
        <f>Движение!$C$329</f>
        <v>0</v>
      </c>
      <c r="D2156" t="s">
        <v>57</v>
      </c>
      <c r="E2156">
        <f>Движение!$X$329</f>
        <v>21</v>
      </c>
      <c r="F2156">
        <f>N(Движение!$Y$329)</f>
        <v>0</v>
      </c>
      <c r="G2156">
        <f>N(Движение!$Z$329)</f>
        <v>0</v>
      </c>
      <c r="H2156">
        <f>Движение!$AA$329</f>
        <v>21</v>
      </c>
      <c r="I2156" t="str">
        <f t="shared" si="33"/>
        <v/>
      </c>
    </row>
    <row r="2157" spans="1:9" x14ac:dyDescent="0.3">
      <c r="A2157">
        <v>2156</v>
      </c>
      <c r="B2157">
        <f>Движение!$A$329</f>
        <v>46548</v>
      </c>
      <c r="C2157">
        <f>Движение!$C$329</f>
        <v>0</v>
      </c>
      <c r="D2157" t="s">
        <v>59</v>
      </c>
      <c r="E2157">
        <f>Движение!$AB$329</f>
        <v>15</v>
      </c>
      <c r="F2157">
        <f>N(Движение!$AC$329)</f>
        <v>0</v>
      </c>
      <c r="G2157">
        <f>N(Движение!$AD$329)</f>
        <v>0</v>
      </c>
      <c r="H2157">
        <f>Движение!$AE$329</f>
        <v>15</v>
      </c>
      <c r="I2157" t="str">
        <f t="shared" si="33"/>
        <v/>
      </c>
    </row>
    <row r="2158" spans="1:9" x14ac:dyDescent="0.3">
      <c r="A2158">
        <v>2157</v>
      </c>
      <c r="B2158">
        <f>Движение!$A$330</f>
        <v>46549</v>
      </c>
      <c r="C2158">
        <f>Движение!$C$330</f>
        <v>0</v>
      </c>
      <c r="D2158" t="s">
        <v>45</v>
      </c>
      <c r="E2158">
        <f>Движение!$D$330</f>
        <v>26</v>
      </c>
      <c r="F2158">
        <f>N(Движение!$E$330)</f>
        <v>0</v>
      </c>
      <c r="G2158">
        <f>N(Движение!$F$330)</f>
        <v>0</v>
      </c>
      <c r="H2158">
        <f>Движение!$G$330</f>
        <v>26</v>
      </c>
      <c r="I2158" t="str">
        <f t="shared" si="33"/>
        <v/>
      </c>
    </row>
    <row r="2159" spans="1:9" x14ac:dyDescent="0.3">
      <c r="A2159">
        <v>2158</v>
      </c>
      <c r="B2159">
        <f>Движение!$A$330</f>
        <v>46549</v>
      </c>
      <c r="C2159">
        <f>Движение!$C$330</f>
        <v>0</v>
      </c>
      <c r="D2159" t="s">
        <v>49</v>
      </c>
      <c r="E2159">
        <f>Движение!$H$330</f>
        <v>20</v>
      </c>
      <c r="F2159">
        <f>N(Движение!$I$330)</f>
        <v>0</v>
      </c>
      <c r="G2159">
        <f>N(Движение!$J$330)</f>
        <v>0</v>
      </c>
      <c r="H2159">
        <f>Движение!$K$330</f>
        <v>20</v>
      </c>
      <c r="I2159" t="str">
        <f t="shared" si="33"/>
        <v/>
      </c>
    </row>
    <row r="2160" spans="1:9" x14ac:dyDescent="0.3">
      <c r="A2160">
        <v>2159</v>
      </c>
      <c r="B2160">
        <f>Движение!$A$330</f>
        <v>46549</v>
      </c>
      <c r="C2160">
        <f>Движение!$C$330</f>
        <v>0</v>
      </c>
      <c r="D2160" t="s">
        <v>51</v>
      </c>
      <c r="E2160">
        <f>Движение!$L$330</f>
        <v>48</v>
      </c>
      <c r="F2160">
        <f>N(Движение!$M$330)</f>
        <v>0</v>
      </c>
      <c r="G2160">
        <f>N(Движение!$N$330)</f>
        <v>0</v>
      </c>
      <c r="H2160">
        <f>Движение!$O$330</f>
        <v>48</v>
      </c>
      <c r="I2160" t="str">
        <f t="shared" si="33"/>
        <v/>
      </c>
    </row>
    <row r="2161" spans="1:9" x14ac:dyDescent="0.3">
      <c r="A2161">
        <v>2160</v>
      </c>
      <c r="B2161">
        <f>Движение!$A$330</f>
        <v>46549</v>
      </c>
      <c r="C2161">
        <f>Движение!$C$330</f>
        <v>0</v>
      </c>
      <c r="D2161" t="s">
        <v>54</v>
      </c>
      <c r="E2161">
        <f>Движение!$P$330</f>
        <v>13</v>
      </c>
      <c r="F2161">
        <f>N(Движение!$Q$330)</f>
        <v>0</v>
      </c>
      <c r="G2161">
        <f>N(Движение!$R$330)</f>
        <v>0</v>
      </c>
      <c r="H2161">
        <f>Движение!$S$330</f>
        <v>13</v>
      </c>
      <c r="I2161" t="str">
        <f t="shared" si="33"/>
        <v/>
      </c>
    </row>
    <row r="2162" spans="1:9" x14ac:dyDescent="0.3">
      <c r="A2162">
        <v>2161</v>
      </c>
      <c r="B2162">
        <f>Движение!$A$330</f>
        <v>46549</v>
      </c>
      <c r="C2162">
        <f>Движение!$C$330</f>
        <v>0</v>
      </c>
      <c r="D2162" t="s">
        <v>56</v>
      </c>
      <c r="E2162">
        <f>Движение!$T$330</f>
        <v>18</v>
      </c>
      <c r="F2162">
        <f>N(Движение!$U$330)</f>
        <v>0</v>
      </c>
      <c r="G2162">
        <f>N(Движение!$V$330)</f>
        <v>0</v>
      </c>
      <c r="H2162">
        <f>Движение!$W$330</f>
        <v>18</v>
      </c>
      <c r="I2162" t="str">
        <f t="shared" si="33"/>
        <v/>
      </c>
    </row>
    <row r="2163" spans="1:9" x14ac:dyDescent="0.3">
      <c r="A2163">
        <v>2162</v>
      </c>
      <c r="B2163">
        <f>Движение!$A$330</f>
        <v>46549</v>
      </c>
      <c r="C2163">
        <f>Движение!$C$330</f>
        <v>0</v>
      </c>
      <c r="D2163" t="s">
        <v>57</v>
      </c>
      <c r="E2163">
        <f>Движение!$X$330</f>
        <v>21</v>
      </c>
      <c r="F2163">
        <f>N(Движение!$Y$330)</f>
        <v>0</v>
      </c>
      <c r="G2163">
        <f>N(Движение!$Z$330)</f>
        <v>0</v>
      </c>
      <c r="H2163">
        <f>Движение!$AA$330</f>
        <v>21</v>
      </c>
      <c r="I2163" t="str">
        <f t="shared" si="33"/>
        <v/>
      </c>
    </row>
    <row r="2164" spans="1:9" x14ac:dyDescent="0.3">
      <c r="A2164">
        <v>2163</v>
      </c>
      <c r="B2164">
        <f>Движение!$A$330</f>
        <v>46549</v>
      </c>
      <c r="C2164">
        <f>Движение!$C$330</f>
        <v>0</v>
      </c>
      <c r="D2164" t="s">
        <v>59</v>
      </c>
      <c r="E2164">
        <f>Движение!$AB$330</f>
        <v>15</v>
      </c>
      <c r="F2164">
        <f>N(Движение!$AC$330)</f>
        <v>0</v>
      </c>
      <c r="G2164">
        <f>N(Движение!$AD$330)</f>
        <v>0</v>
      </c>
      <c r="H2164">
        <f>Движение!$AE$330</f>
        <v>15</v>
      </c>
      <c r="I2164" t="str">
        <f t="shared" si="33"/>
        <v/>
      </c>
    </row>
    <row r="2165" spans="1:9" x14ac:dyDescent="0.3">
      <c r="A2165">
        <v>2164</v>
      </c>
      <c r="B2165">
        <f>Движение!$A$331</f>
        <v>46550</v>
      </c>
      <c r="C2165">
        <f>Движение!$C$331</f>
        <v>0</v>
      </c>
      <c r="D2165" t="s">
        <v>45</v>
      </c>
      <c r="E2165">
        <f>Движение!$D$331</f>
        <v>26</v>
      </c>
      <c r="F2165">
        <f>N(Движение!$E$331)</f>
        <v>0</v>
      </c>
      <c r="G2165">
        <f>N(Движение!$F$331)</f>
        <v>0</v>
      </c>
      <c r="H2165">
        <f>Движение!$G$331</f>
        <v>26</v>
      </c>
      <c r="I2165" t="str">
        <f t="shared" si="33"/>
        <v/>
      </c>
    </row>
    <row r="2166" spans="1:9" x14ac:dyDescent="0.3">
      <c r="A2166">
        <v>2165</v>
      </c>
      <c r="B2166">
        <f>Движение!$A$331</f>
        <v>46550</v>
      </c>
      <c r="C2166">
        <f>Движение!$C$331</f>
        <v>0</v>
      </c>
      <c r="D2166" t="s">
        <v>49</v>
      </c>
      <c r="E2166">
        <f>Движение!$H$331</f>
        <v>20</v>
      </c>
      <c r="F2166">
        <f>N(Движение!$I$331)</f>
        <v>0</v>
      </c>
      <c r="G2166">
        <f>N(Движение!$J$331)</f>
        <v>0</v>
      </c>
      <c r="H2166">
        <f>Движение!$K$331</f>
        <v>20</v>
      </c>
      <c r="I2166" t="str">
        <f t="shared" si="33"/>
        <v/>
      </c>
    </row>
    <row r="2167" spans="1:9" x14ac:dyDescent="0.3">
      <c r="A2167">
        <v>2166</v>
      </c>
      <c r="B2167">
        <f>Движение!$A$331</f>
        <v>46550</v>
      </c>
      <c r="C2167">
        <f>Движение!$C$331</f>
        <v>0</v>
      </c>
      <c r="D2167" t="s">
        <v>51</v>
      </c>
      <c r="E2167">
        <f>Движение!$L$331</f>
        <v>48</v>
      </c>
      <c r="F2167">
        <f>N(Движение!$M$331)</f>
        <v>0</v>
      </c>
      <c r="G2167">
        <f>N(Движение!$N$331)</f>
        <v>0</v>
      </c>
      <c r="H2167">
        <f>Движение!$O$331</f>
        <v>48</v>
      </c>
      <c r="I2167" t="str">
        <f t="shared" si="33"/>
        <v/>
      </c>
    </row>
    <row r="2168" spans="1:9" x14ac:dyDescent="0.3">
      <c r="A2168">
        <v>2167</v>
      </c>
      <c r="B2168">
        <f>Движение!$A$331</f>
        <v>46550</v>
      </c>
      <c r="C2168">
        <f>Движение!$C$331</f>
        <v>0</v>
      </c>
      <c r="D2168" t="s">
        <v>54</v>
      </c>
      <c r="E2168">
        <f>Движение!$P$331</f>
        <v>13</v>
      </c>
      <c r="F2168">
        <f>N(Движение!$Q$331)</f>
        <v>0</v>
      </c>
      <c r="G2168">
        <f>N(Движение!$R$331)</f>
        <v>0</v>
      </c>
      <c r="H2168">
        <f>Движение!$S$331</f>
        <v>13</v>
      </c>
      <c r="I2168" t="str">
        <f t="shared" si="33"/>
        <v/>
      </c>
    </row>
    <row r="2169" spans="1:9" x14ac:dyDescent="0.3">
      <c r="A2169">
        <v>2168</v>
      </c>
      <c r="B2169">
        <f>Движение!$A$331</f>
        <v>46550</v>
      </c>
      <c r="C2169">
        <f>Движение!$C$331</f>
        <v>0</v>
      </c>
      <c r="D2169" t="s">
        <v>56</v>
      </c>
      <c r="E2169">
        <f>Движение!$T$331</f>
        <v>18</v>
      </c>
      <c r="F2169">
        <f>N(Движение!$U$331)</f>
        <v>0</v>
      </c>
      <c r="G2169">
        <f>N(Движение!$V$331)</f>
        <v>0</v>
      </c>
      <c r="H2169">
        <f>Движение!$W$331</f>
        <v>18</v>
      </c>
      <c r="I2169" t="str">
        <f t="shared" si="33"/>
        <v/>
      </c>
    </row>
    <row r="2170" spans="1:9" x14ac:dyDescent="0.3">
      <c r="A2170">
        <v>2169</v>
      </c>
      <c r="B2170">
        <f>Движение!$A$331</f>
        <v>46550</v>
      </c>
      <c r="C2170">
        <f>Движение!$C$331</f>
        <v>0</v>
      </c>
      <c r="D2170" t="s">
        <v>57</v>
      </c>
      <c r="E2170">
        <f>Движение!$X$331</f>
        <v>21</v>
      </c>
      <c r="F2170">
        <f>N(Движение!$Y$331)</f>
        <v>0</v>
      </c>
      <c r="G2170">
        <f>N(Движение!$Z$331)</f>
        <v>0</v>
      </c>
      <c r="H2170">
        <f>Движение!$AA$331</f>
        <v>21</v>
      </c>
      <c r="I2170" t="str">
        <f t="shared" si="33"/>
        <v/>
      </c>
    </row>
    <row r="2171" spans="1:9" x14ac:dyDescent="0.3">
      <c r="A2171">
        <v>2170</v>
      </c>
      <c r="B2171">
        <f>Движение!$A$331</f>
        <v>46550</v>
      </c>
      <c r="C2171">
        <f>Движение!$C$331</f>
        <v>0</v>
      </c>
      <c r="D2171" t="s">
        <v>59</v>
      </c>
      <c r="E2171">
        <f>Движение!$AB$331</f>
        <v>15</v>
      </c>
      <c r="F2171">
        <f>N(Движение!$AC$331)</f>
        <v>0</v>
      </c>
      <c r="G2171">
        <f>N(Движение!$AD$331)</f>
        <v>0</v>
      </c>
      <c r="H2171">
        <f>Движение!$AE$331</f>
        <v>15</v>
      </c>
      <c r="I2171" t="str">
        <f t="shared" si="33"/>
        <v/>
      </c>
    </row>
    <row r="2172" spans="1:9" x14ac:dyDescent="0.3">
      <c r="A2172">
        <v>2171</v>
      </c>
      <c r="B2172">
        <f>Движение!$A$332</f>
        <v>46551</v>
      </c>
      <c r="C2172">
        <f>Движение!$C$332</f>
        <v>0</v>
      </c>
      <c r="D2172" t="s">
        <v>45</v>
      </c>
      <c r="E2172">
        <f>Движение!$D$332</f>
        <v>26</v>
      </c>
      <c r="F2172">
        <f>N(Движение!$E$332)</f>
        <v>0</v>
      </c>
      <c r="G2172">
        <f>N(Движение!$F$332)</f>
        <v>0</v>
      </c>
      <c r="H2172">
        <f>Движение!$G$332</f>
        <v>26</v>
      </c>
      <c r="I2172" t="str">
        <f t="shared" si="33"/>
        <v/>
      </c>
    </row>
    <row r="2173" spans="1:9" x14ac:dyDescent="0.3">
      <c r="A2173">
        <v>2172</v>
      </c>
      <c r="B2173">
        <f>Движение!$A$332</f>
        <v>46551</v>
      </c>
      <c r="C2173">
        <f>Движение!$C$332</f>
        <v>0</v>
      </c>
      <c r="D2173" t="s">
        <v>49</v>
      </c>
      <c r="E2173">
        <f>Движение!$H$332</f>
        <v>20</v>
      </c>
      <c r="F2173">
        <f>N(Движение!$I$332)</f>
        <v>0</v>
      </c>
      <c r="G2173">
        <f>N(Движение!$J$332)</f>
        <v>0</v>
      </c>
      <c r="H2173">
        <f>Движение!$K$332</f>
        <v>20</v>
      </c>
      <c r="I2173" t="str">
        <f t="shared" si="33"/>
        <v/>
      </c>
    </row>
    <row r="2174" spans="1:9" x14ac:dyDescent="0.3">
      <c r="A2174">
        <v>2173</v>
      </c>
      <c r="B2174">
        <f>Движение!$A$332</f>
        <v>46551</v>
      </c>
      <c r="C2174">
        <f>Движение!$C$332</f>
        <v>0</v>
      </c>
      <c r="D2174" t="s">
        <v>51</v>
      </c>
      <c r="E2174">
        <f>Движение!$L$332</f>
        <v>48</v>
      </c>
      <c r="F2174">
        <f>N(Движение!$M$332)</f>
        <v>0</v>
      </c>
      <c r="G2174">
        <f>N(Движение!$N$332)</f>
        <v>0</v>
      </c>
      <c r="H2174">
        <f>Движение!$O$332</f>
        <v>48</v>
      </c>
      <c r="I2174" t="str">
        <f t="shared" si="33"/>
        <v/>
      </c>
    </row>
    <row r="2175" spans="1:9" x14ac:dyDescent="0.3">
      <c r="A2175">
        <v>2174</v>
      </c>
      <c r="B2175">
        <f>Движение!$A$332</f>
        <v>46551</v>
      </c>
      <c r="C2175">
        <f>Движение!$C$332</f>
        <v>0</v>
      </c>
      <c r="D2175" t="s">
        <v>54</v>
      </c>
      <c r="E2175">
        <f>Движение!$P$332</f>
        <v>13</v>
      </c>
      <c r="F2175">
        <f>N(Движение!$Q$332)</f>
        <v>0</v>
      </c>
      <c r="G2175">
        <f>N(Движение!$R$332)</f>
        <v>0</v>
      </c>
      <c r="H2175">
        <f>Движение!$S$332</f>
        <v>13</v>
      </c>
      <c r="I2175" t="str">
        <f t="shared" si="33"/>
        <v/>
      </c>
    </row>
    <row r="2176" spans="1:9" x14ac:dyDescent="0.3">
      <c r="A2176">
        <v>2175</v>
      </c>
      <c r="B2176">
        <f>Движение!$A$332</f>
        <v>46551</v>
      </c>
      <c r="C2176">
        <f>Движение!$C$332</f>
        <v>0</v>
      </c>
      <c r="D2176" t="s">
        <v>56</v>
      </c>
      <c r="E2176">
        <f>Движение!$T$332</f>
        <v>18</v>
      </c>
      <c r="F2176">
        <f>N(Движение!$U$332)</f>
        <v>0</v>
      </c>
      <c r="G2176">
        <f>N(Движение!$V$332)</f>
        <v>0</v>
      </c>
      <c r="H2176">
        <f>Движение!$W$332</f>
        <v>18</v>
      </c>
      <c r="I2176" t="str">
        <f t="shared" si="33"/>
        <v/>
      </c>
    </row>
    <row r="2177" spans="1:9" x14ac:dyDescent="0.3">
      <c r="A2177">
        <v>2176</v>
      </c>
      <c r="B2177">
        <f>Движение!$A$332</f>
        <v>46551</v>
      </c>
      <c r="C2177">
        <f>Движение!$C$332</f>
        <v>0</v>
      </c>
      <c r="D2177" t="s">
        <v>57</v>
      </c>
      <c r="E2177">
        <f>Движение!$X$332</f>
        <v>21</v>
      </c>
      <c r="F2177">
        <f>N(Движение!$Y$332)</f>
        <v>0</v>
      </c>
      <c r="G2177">
        <f>N(Движение!$Z$332)</f>
        <v>0</v>
      </c>
      <c r="H2177">
        <f>Движение!$AA$332</f>
        <v>21</v>
      </c>
      <c r="I2177" t="str">
        <f t="shared" si="33"/>
        <v/>
      </c>
    </row>
    <row r="2178" spans="1:9" x14ac:dyDescent="0.3">
      <c r="A2178">
        <v>2177</v>
      </c>
      <c r="B2178">
        <f>Движение!$A$332</f>
        <v>46551</v>
      </c>
      <c r="C2178">
        <f>Движение!$C$332</f>
        <v>0</v>
      </c>
      <c r="D2178" t="s">
        <v>59</v>
      </c>
      <c r="E2178">
        <f>Движение!$AB$332</f>
        <v>15</v>
      </c>
      <c r="F2178">
        <f>N(Движение!$AC$332)</f>
        <v>0</v>
      </c>
      <c r="G2178">
        <f>N(Движение!$AD$332)</f>
        <v>0</v>
      </c>
      <c r="H2178">
        <f>Движение!$AE$332</f>
        <v>15</v>
      </c>
      <c r="I2178" t="str">
        <f t="shared" ref="I2178:I2241" si="34">IF($F2178&gt;0,TEXT($B2178,"dd.mm")&amp;"_"&amp;$D2178,"")</f>
        <v/>
      </c>
    </row>
    <row r="2179" spans="1:9" x14ac:dyDescent="0.3">
      <c r="A2179">
        <v>2178</v>
      </c>
      <c r="B2179">
        <f>Движение!$A$333</f>
        <v>46552</v>
      </c>
      <c r="C2179">
        <f>Движение!$C$333</f>
        <v>0</v>
      </c>
      <c r="D2179" t="s">
        <v>45</v>
      </c>
      <c r="E2179">
        <f>Движение!$D$333</f>
        <v>26</v>
      </c>
      <c r="F2179">
        <f>N(Движение!$E$333)</f>
        <v>0</v>
      </c>
      <c r="G2179">
        <f>N(Движение!$F$333)</f>
        <v>0</v>
      </c>
      <c r="H2179">
        <f>Движение!$G$333</f>
        <v>26</v>
      </c>
      <c r="I2179" t="str">
        <f t="shared" si="34"/>
        <v/>
      </c>
    </row>
    <row r="2180" spans="1:9" x14ac:dyDescent="0.3">
      <c r="A2180">
        <v>2179</v>
      </c>
      <c r="B2180">
        <f>Движение!$A$333</f>
        <v>46552</v>
      </c>
      <c r="C2180">
        <f>Движение!$C$333</f>
        <v>0</v>
      </c>
      <c r="D2180" t="s">
        <v>49</v>
      </c>
      <c r="E2180">
        <f>Движение!$H$333</f>
        <v>20</v>
      </c>
      <c r="F2180">
        <f>N(Движение!$I$333)</f>
        <v>0</v>
      </c>
      <c r="G2180">
        <f>N(Движение!$J$333)</f>
        <v>0</v>
      </c>
      <c r="H2180">
        <f>Движение!$K$333</f>
        <v>20</v>
      </c>
      <c r="I2180" t="str">
        <f t="shared" si="34"/>
        <v/>
      </c>
    </row>
    <row r="2181" spans="1:9" x14ac:dyDescent="0.3">
      <c r="A2181">
        <v>2180</v>
      </c>
      <c r="B2181">
        <f>Движение!$A$333</f>
        <v>46552</v>
      </c>
      <c r="C2181">
        <f>Движение!$C$333</f>
        <v>0</v>
      </c>
      <c r="D2181" t="s">
        <v>51</v>
      </c>
      <c r="E2181">
        <f>Движение!$L$333</f>
        <v>48</v>
      </c>
      <c r="F2181">
        <f>N(Движение!$M$333)</f>
        <v>0</v>
      </c>
      <c r="G2181">
        <f>N(Движение!$N$333)</f>
        <v>0</v>
      </c>
      <c r="H2181">
        <f>Движение!$O$333</f>
        <v>48</v>
      </c>
      <c r="I2181" t="str">
        <f t="shared" si="34"/>
        <v/>
      </c>
    </row>
    <row r="2182" spans="1:9" x14ac:dyDescent="0.3">
      <c r="A2182">
        <v>2181</v>
      </c>
      <c r="B2182">
        <f>Движение!$A$333</f>
        <v>46552</v>
      </c>
      <c r="C2182">
        <f>Движение!$C$333</f>
        <v>0</v>
      </c>
      <c r="D2182" t="s">
        <v>54</v>
      </c>
      <c r="E2182">
        <f>Движение!$P$333</f>
        <v>13</v>
      </c>
      <c r="F2182">
        <f>N(Движение!$Q$333)</f>
        <v>0</v>
      </c>
      <c r="G2182">
        <f>N(Движение!$R$333)</f>
        <v>0</v>
      </c>
      <c r="H2182">
        <f>Движение!$S$333</f>
        <v>13</v>
      </c>
      <c r="I2182" t="str">
        <f t="shared" si="34"/>
        <v/>
      </c>
    </row>
    <row r="2183" spans="1:9" x14ac:dyDescent="0.3">
      <c r="A2183">
        <v>2182</v>
      </c>
      <c r="B2183">
        <f>Движение!$A$333</f>
        <v>46552</v>
      </c>
      <c r="C2183">
        <f>Движение!$C$333</f>
        <v>0</v>
      </c>
      <c r="D2183" t="s">
        <v>56</v>
      </c>
      <c r="E2183">
        <f>Движение!$T$333</f>
        <v>18</v>
      </c>
      <c r="F2183">
        <f>N(Движение!$U$333)</f>
        <v>0</v>
      </c>
      <c r="G2183">
        <f>N(Движение!$V$333)</f>
        <v>0</v>
      </c>
      <c r="H2183">
        <f>Движение!$W$333</f>
        <v>18</v>
      </c>
      <c r="I2183" t="str">
        <f t="shared" si="34"/>
        <v/>
      </c>
    </row>
    <row r="2184" spans="1:9" x14ac:dyDescent="0.3">
      <c r="A2184">
        <v>2183</v>
      </c>
      <c r="B2184">
        <f>Движение!$A$333</f>
        <v>46552</v>
      </c>
      <c r="C2184">
        <f>Движение!$C$333</f>
        <v>0</v>
      </c>
      <c r="D2184" t="s">
        <v>57</v>
      </c>
      <c r="E2184">
        <f>Движение!$X$333</f>
        <v>21</v>
      </c>
      <c r="F2184">
        <f>N(Движение!$Y$333)</f>
        <v>0</v>
      </c>
      <c r="G2184">
        <f>N(Движение!$Z$333)</f>
        <v>0</v>
      </c>
      <c r="H2184">
        <f>Движение!$AA$333</f>
        <v>21</v>
      </c>
      <c r="I2184" t="str">
        <f t="shared" si="34"/>
        <v/>
      </c>
    </row>
    <row r="2185" spans="1:9" x14ac:dyDescent="0.3">
      <c r="A2185">
        <v>2184</v>
      </c>
      <c r="B2185">
        <f>Движение!$A$333</f>
        <v>46552</v>
      </c>
      <c r="C2185">
        <f>Движение!$C$333</f>
        <v>0</v>
      </c>
      <c r="D2185" t="s">
        <v>59</v>
      </c>
      <c r="E2185">
        <f>Движение!$AB$333</f>
        <v>15</v>
      </c>
      <c r="F2185">
        <f>N(Движение!$AC$333)</f>
        <v>0</v>
      </c>
      <c r="G2185">
        <f>N(Движение!$AD$333)</f>
        <v>0</v>
      </c>
      <c r="H2185">
        <f>Движение!$AE$333</f>
        <v>15</v>
      </c>
      <c r="I2185" t="str">
        <f t="shared" si="34"/>
        <v/>
      </c>
    </row>
    <row r="2186" spans="1:9" x14ac:dyDescent="0.3">
      <c r="A2186">
        <v>2185</v>
      </c>
      <c r="B2186">
        <f>Движение!$A$334</f>
        <v>46553</v>
      </c>
      <c r="C2186">
        <f>Движение!$C$334</f>
        <v>0</v>
      </c>
      <c r="D2186" t="s">
        <v>45</v>
      </c>
      <c r="E2186">
        <f>Движение!$D$334</f>
        <v>26</v>
      </c>
      <c r="F2186">
        <f>N(Движение!$E$334)</f>
        <v>0</v>
      </c>
      <c r="G2186">
        <f>N(Движение!$F$334)</f>
        <v>0</v>
      </c>
      <c r="H2186">
        <f>Движение!$G$334</f>
        <v>26</v>
      </c>
      <c r="I2186" t="str">
        <f t="shared" si="34"/>
        <v/>
      </c>
    </row>
    <row r="2187" spans="1:9" x14ac:dyDescent="0.3">
      <c r="A2187">
        <v>2186</v>
      </c>
      <c r="B2187">
        <f>Движение!$A$334</f>
        <v>46553</v>
      </c>
      <c r="C2187">
        <f>Движение!$C$334</f>
        <v>0</v>
      </c>
      <c r="D2187" t="s">
        <v>49</v>
      </c>
      <c r="E2187">
        <f>Движение!$H$334</f>
        <v>20</v>
      </c>
      <c r="F2187">
        <f>N(Движение!$I$334)</f>
        <v>0</v>
      </c>
      <c r="G2187">
        <f>N(Движение!$J$334)</f>
        <v>0</v>
      </c>
      <c r="H2187">
        <f>Движение!$K$334</f>
        <v>20</v>
      </c>
      <c r="I2187" t="str">
        <f t="shared" si="34"/>
        <v/>
      </c>
    </row>
    <row r="2188" spans="1:9" x14ac:dyDescent="0.3">
      <c r="A2188">
        <v>2187</v>
      </c>
      <c r="B2188">
        <f>Движение!$A$334</f>
        <v>46553</v>
      </c>
      <c r="C2188">
        <f>Движение!$C$334</f>
        <v>0</v>
      </c>
      <c r="D2188" t="s">
        <v>51</v>
      </c>
      <c r="E2188">
        <f>Движение!$L$334</f>
        <v>48</v>
      </c>
      <c r="F2188">
        <f>N(Движение!$M$334)</f>
        <v>0</v>
      </c>
      <c r="G2188">
        <f>N(Движение!$N$334)</f>
        <v>0</v>
      </c>
      <c r="H2188">
        <f>Движение!$O$334</f>
        <v>48</v>
      </c>
      <c r="I2188" t="str">
        <f t="shared" si="34"/>
        <v/>
      </c>
    </row>
    <row r="2189" spans="1:9" x14ac:dyDescent="0.3">
      <c r="A2189">
        <v>2188</v>
      </c>
      <c r="B2189">
        <f>Движение!$A$334</f>
        <v>46553</v>
      </c>
      <c r="C2189">
        <f>Движение!$C$334</f>
        <v>0</v>
      </c>
      <c r="D2189" t="s">
        <v>54</v>
      </c>
      <c r="E2189">
        <f>Движение!$P$334</f>
        <v>13</v>
      </c>
      <c r="F2189">
        <f>N(Движение!$Q$334)</f>
        <v>0</v>
      </c>
      <c r="G2189">
        <f>N(Движение!$R$334)</f>
        <v>0</v>
      </c>
      <c r="H2189">
        <f>Движение!$S$334</f>
        <v>13</v>
      </c>
      <c r="I2189" t="str">
        <f t="shared" si="34"/>
        <v/>
      </c>
    </row>
    <row r="2190" spans="1:9" x14ac:dyDescent="0.3">
      <c r="A2190">
        <v>2189</v>
      </c>
      <c r="B2190">
        <f>Движение!$A$334</f>
        <v>46553</v>
      </c>
      <c r="C2190">
        <f>Движение!$C$334</f>
        <v>0</v>
      </c>
      <c r="D2190" t="s">
        <v>56</v>
      </c>
      <c r="E2190">
        <f>Движение!$T$334</f>
        <v>18</v>
      </c>
      <c r="F2190">
        <f>N(Движение!$U$334)</f>
        <v>0</v>
      </c>
      <c r="G2190">
        <f>N(Движение!$V$334)</f>
        <v>0</v>
      </c>
      <c r="H2190">
        <f>Движение!$W$334</f>
        <v>18</v>
      </c>
      <c r="I2190" t="str">
        <f t="shared" si="34"/>
        <v/>
      </c>
    </row>
    <row r="2191" spans="1:9" x14ac:dyDescent="0.3">
      <c r="A2191">
        <v>2190</v>
      </c>
      <c r="B2191">
        <f>Движение!$A$334</f>
        <v>46553</v>
      </c>
      <c r="C2191">
        <f>Движение!$C$334</f>
        <v>0</v>
      </c>
      <c r="D2191" t="s">
        <v>57</v>
      </c>
      <c r="E2191">
        <f>Движение!$X$334</f>
        <v>21</v>
      </c>
      <c r="F2191">
        <f>N(Движение!$Y$334)</f>
        <v>0</v>
      </c>
      <c r="G2191">
        <f>N(Движение!$Z$334)</f>
        <v>0</v>
      </c>
      <c r="H2191">
        <f>Движение!$AA$334</f>
        <v>21</v>
      </c>
      <c r="I2191" t="str">
        <f t="shared" si="34"/>
        <v/>
      </c>
    </row>
    <row r="2192" spans="1:9" x14ac:dyDescent="0.3">
      <c r="A2192">
        <v>2191</v>
      </c>
      <c r="B2192">
        <f>Движение!$A$334</f>
        <v>46553</v>
      </c>
      <c r="C2192">
        <f>Движение!$C$334</f>
        <v>0</v>
      </c>
      <c r="D2192" t="s">
        <v>59</v>
      </c>
      <c r="E2192">
        <f>Движение!$AB$334</f>
        <v>15</v>
      </c>
      <c r="F2192">
        <f>N(Движение!$AC$334)</f>
        <v>0</v>
      </c>
      <c r="G2192">
        <f>N(Движение!$AD$334)</f>
        <v>0</v>
      </c>
      <c r="H2192">
        <f>Движение!$AE$334</f>
        <v>15</v>
      </c>
      <c r="I2192" t="str">
        <f t="shared" si="34"/>
        <v/>
      </c>
    </row>
    <row r="2193" spans="1:9" x14ac:dyDescent="0.3">
      <c r="A2193">
        <v>2192</v>
      </c>
      <c r="B2193">
        <f>Движение!$A$335</f>
        <v>46554</v>
      </c>
      <c r="C2193">
        <f>Движение!$C$335</f>
        <v>0</v>
      </c>
      <c r="D2193" t="s">
        <v>45</v>
      </c>
      <c r="E2193">
        <f>Движение!$D$335</f>
        <v>26</v>
      </c>
      <c r="F2193">
        <f>N(Движение!$E$335)</f>
        <v>0</v>
      </c>
      <c r="G2193">
        <f>N(Движение!$F$335)</f>
        <v>0</v>
      </c>
      <c r="H2193">
        <f>Движение!$G$335</f>
        <v>26</v>
      </c>
      <c r="I2193" t="str">
        <f t="shared" si="34"/>
        <v/>
      </c>
    </row>
    <row r="2194" spans="1:9" x14ac:dyDescent="0.3">
      <c r="A2194">
        <v>2193</v>
      </c>
      <c r="B2194">
        <f>Движение!$A$335</f>
        <v>46554</v>
      </c>
      <c r="C2194">
        <f>Движение!$C$335</f>
        <v>0</v>
      </c>
      <c r="D2194" t="s">
        <v>49</v>
      </c>
      <c r="E2194">
        <f>Движение!$H$335</f>
        <v>20</v>
      </c>
      <c r="F2194">
        <f>N(Движение!$I$335)</f>
        <v>0</v>
      </c>
      <c r="G2194">
        <f>N(Движение!$J$335)</f>
        <v>0</v>
      </c>
      <c r="H2194">
        <f>Движение!$K$335</f>
        <v>20</v>
      </c>
      <c r="I2194" t="str">
        <f t="shared" si="34"/>
        <v/>
      </c>
    </row>
    <row r="2195" spans="1:9" x14ac:dyDescent="0.3">
      <c r="A2195">
        <v>2194</v>
      </c>
      <c r="B2195">
        <f>Движение!$A$335</f>
        <v>46554</v>
      </c>
      <c r="C2195">
        <f>Движение!$C$335</f>
        <v>0</v>
      </c>
      <c r="D2195" t="s">
        <v>51</v>
      </c>
      <c r="E2195">
        <f>Движение!$L$335</f>
        <v>48</v>
      </c>
      <c r="F2195">
        <f>N(Движение!$M$335)</f>
        <v>0</v>
      </c>
      <c r="G2195">
        <f>N(Движение!$N$335)</f>
        <v>0</v>
      </c>
      <c r="H2195">
        <f>Движение!$O$335</f>
        <v>48</v>
      </c>
      <c r="I2195" t="str">
        <f t="shared" si="34"/>
        <v/>
      </c>
    </row>
    <row r="2196" spans="1:9" x14ac:dyDescent="0.3">
      <c r="A2196">
        <v>2195</v>
      </c>
      <c r="B2196">
        <f>Движение!$A$335</f>
        <v>46554</v>
      </c>
      <c r="C2196">
        <f>Движение!$C$335</f>
        <v>0</v>
      </c>
      <c r="D2196" t="s">
        <v>54</v>
      </c>
      <c r="E2196">
        <f>Движение!$P$335</f>
        <v>13</v>
      </c>
      <c r="F2196">
        <f>N(Движение!$Q$335)</f>
        <v>0</v>
      </c>
      <c r="G2196">
        <f>N(Движение!$R$335)</f>
        <v>0</v>
      </c>
      <c r="H2196">
        <f>Движение!$S$335</f>
        <v>13</v>
      </c>
      <c r="I2196" t="str">
        <f t="shared" si="34"/>
        <v/>
      </c>
    </row>
    <row r="2197" spans="1:9" x14ac:dyDescent="0.3">
      <c r="A2197">
        <v>2196</v>
      </c>
      <c r="B2197">
        <f>Движение!$A$335</f>
        <v>46554</v>
      </c>
      <c r="C2197">
        <f>Движение!$C$335</f>
        <v>0</v>
      </c>
      <c r="D2197" t="s">
        <v>56</v>
      </c>
      <c r="E2197">
        <f>Движение!$T$335</f>
        <v>18</v>
      </c>
      <c r="F2197">
        <f>N(Движение!$U$335)</f>
        <v>0</v>
      </c>
      <c r="G2197">
        <f>N(Движение!$V$335)</f>
        <v>0</v>
      </c>
      <c r="H2197">
        <f>Движение!$W$335</f>
        <v>18</v>
      </c>
      <c r="I2197" t="str">
        <f t="shared" si="34"/>
        <v/>
      </c>
    </row>
    <row r="2198" spans="1:9" x14ac:dyDescent="0.3">
      <c r="A2198">
        <v>2197</v>
      </c>
      <c r="B2198">
        <f>Движение!$A$335</f>
        <v>46554</v>
      </c>
      <c r="C2198">
        <f>Движение!$C$335</f>
        <v>0</v>
      </c>
      <c r="D2198" t="s">
        <v>57</v>
      </c>
      <c r="E2198">
        <f>Движение!$X$335</f>
        <v>21</v>
      </c>
      <c r="F2198">
        <f>N(Движение!$Y$335)</f>
        <v>0</v>
      </c>
      <c r="G2198">
        <f>N(Движение!$Z$335)</f>
        <v>0</v>
      </c>
      <c r="H2198">
        <f>Движение!$AA$335</f>
        <v>21</v>
      </c>
      <c r="I2198" t="str">
        <f t="shared" si="34"/>
        <v/>
      </c>
    </row>
    <row r="2199" spans="1:9" x14ac:dyDescent="0.3">
      <c r="A2199">
        <v>2198</v>
      </c>
      <c r="B2199">
        <f>Движение!$A$335</f>
        <v>46554</v>
      </c>
      <c r="C2199">
        <f>Движение!$C$335</f>
        <v>0</v>
      </c>
      <c r="D2199" t="s">
        <v>59</v>
      </c>
      <c r="E2199">
        <f>Движение!$AB$335</f>
        <v>15</v>
      </c>
      <c r="F2199">
        <f>N(Движение!$AC$335)</f>
        <v>0</v>
      </c>
      <c r="G2199">
        <f>N(Движение!$AD$335)</f>
        <v>0</v>
      </c>
      <c r="H2199">
        <f>Движение!$AE$335</f>
        <v>15</v>
      </c>
      <c r="I2199" t="str">
        <f t="shared" si="34"/>
        <v/>
      </c>
    </row>
    <row r="2200" spans="1:9" x14ac:dyDescent="0.3">
      <c r="A2200">
        <v>2199</v>
      </c>
      <c r="B2200">
        <f>Движение!$A$336</f>
        <v>46555</v>
      </c>
      <c r="C2200">
        <f>Движение!$C$336</f>
        <v>0</v>
      </c>
      <c r="D2200" t="s">
        <v>45</v>
      </c>
      <c r="E2200">
        <f>Движение!$D$336</f>
        <v>26</v>
      </c>
      <c r="F2200">
        <f>N(Движение!$E$336)</f>
        <v>0</v>
      </c>
      <c r="G2200">
        <f>N(Движение!$F$336)</f>
        <v>0</v>
      </c>
      <c r="H2200">
        <f>Движение!$G$336</f>
        <v>26</v>
      </c>
      <c r="I2200" t="str">
        <f t="shared" si="34"/>
        <v/>
      </c>
    </row>
    <row r="2201" spans="1:9" x14ac:dyDescent="0.3">
      <c r="A2201">
        <v>2200</v>
      </c>
      <c r="B2201">
        <f>Движение!$A$336</f>
        <v>46555</v>
      </c>
      <c r="C2201">
        <f>Движение!$C$336</f>
        <v>0</v>
      </c>
      <c r="D2201" t="s">
        <v>49</v>
      </c>
      <c r="E2201">
        <f>Движение!$H$336</f>
        <v>20</v>
      </c>
      <c r="F2201">
        <f>N(Движение!$I$336)</f>
        <v>0</v>
      </c>
      <c r="G2201">
        <f>N(Движение!$J$336)</f>
        <v>0</v>
      </c>
      <c r="H2201">
        <f>Движение!$K$336</f>
        <v>20</v>
      </c>
      <c r="I2201" t="str">
        <f t="shared" si="34"/>
        <v/>
      </c>
    </row>
    <row r="2202" spans="1:9" x14ac:dyDescent="0.3">
      <c r="A2202">
        <v>2201</v>
      </c>
      <c r="B2202">
        <f>Движение!$A$336</f>
        <v>46555</v>
      </c>
      <c r="C2202">
        <f>Движение!$C$336</f>
        <v>0</v>
      </c>
      <c r="D2202" t="s">
        <v>51</v>
      </c>
      <c r="E2202">
        <f>Движение!$L$336</f>
        <v>48</v>
      </c>
      <c r="F2202">
        <f>N(Движение!$M$336)</f>
        <v>0</v>
      </c>
      <c r="G2202">
        <f>N(Движение!$N$336)</f>
        <v>0</v>
      </c>
      <c r="H2202">
        <f>Движение!$O$336</f>
        <v>48</v>
      </c>
      <c r="I2202" t="str">
        <f t="shared" si="34"/>
        <v/>
      </c>
    </row>
    <row r="2203" spans="1:9" x14ac:dyDescent="0.3">
      <c r="A2203">
        <v>2202</v>
      </c>
      <c r="B2203">
        <f>Движение!$A$336</f>
        <v>46555</v>
      </c>
      <c r="C2203">
        <f>Движение!$C$336</f>
        <v>0</v>
      </c>
      <c r="D2203" t="s">
        <v>54</v>
      </c>
      <c r="E2203">
        <f>Движение!$P$336</f>
        <v>13</v>
      </c>
      <c r="F2203">
        <f>N(Движение!$Q$336)</f>
        <v>0</v>
      </c>
      <c r="G2203">
        <f>N(Движение!$R$336)</f>
        <v>0</v>
      </c>
      <c r="H2203">
        <f>Движение!$S$336</f>
        <v>13</v>
      </c>
      <c r="I2203" t="str">
        <f t="shared" si="34"/>
        <v/>
      </c>
    </row>
    <row r="2204" spans="1:9" x14ac:dyDescent="0.3">
      <c r="A2204">
        <v>2203</v>
      </c>
      <c r="B2204">
        <f>Движение!$A$336</f>
        <v>46555</v>
      </c>
      <c r="C2204">
        <f>Движение!$C$336</f>
        <v>0</v>
      </c>
      <c r="D2204" t="s">
        <v>56</v>
      </c>
      <c r="E2204">
        <f>Движение!$T$336</f>
        <v>18</v>
      </c>
      <c r="F2204">
        <f>N(Движение!$U$336)</f>
        <v>0</v>
      </c>
      <c r="G2204">
        <f>N(Движение!$V$336)</f>
        <v>0</v>
      </c>
      <c r="H2204">
        <f>Движение!$W$336</f>
        <v>18</v>
      </c>
      <c r="I2204" t="str">
        <f t="shared" si="34"/>
        <v/>
      </c>
    </row>
    <row r="2205" spans="1:9" x14ac:dyDescent="0.3">
      <c r="A2205">
        <v>2204</v>
      </c>
      <c r="B2205">
        <f>Движение!$A$336</f>
        <v>46555</v>
      </c>
      <c r="C2205">
        <f>Движение!$C$336</f>
        <v>0</v>
      </c>
      <c r="D2205" t="s">
        <v>57</v>
      </c>
      <c r="E2205">
        <f>Движение!$X$336</f>
        <v>21</v>
      </c>
      <c r="F2205">
        <f>N(Движение!$Y$336)</f>
        <v>0</v>
      </c>
      <c r="G2205">
        <f>N(Движение!$Z$336)</f>
        <v>0</v>
      </c>
      <c r="H2205">
        <f>Движение!$AA$336</f>
        <v>21</v>
      </c>
      <c r="I2205" t="str">
        <f t="shared" si="34"/>
        <v/>
      </c>
    </row>
    <row r="2206" spans="1:9" x14ac:dyDescent="0.3">
      <c r="A2206">
        <v>2205</v>
      </c>
      <c r="B2206">
        <f>Движение!$A$336</f>
        <v>46555</v>
      </c>
      <c r="C2206">
        <f>Движение!$C$336</f>
        <v>0</v>
      </c>
      <c r="D2206" t="s">
        <v>59</v>
      </c>
      <c r="E2206">
        <f>Движение!$AB$336</f>
        <v>15</v>
      </c>
      <c r="F2206">
        <f>N(Движение!$AC$336)</f>
        <v>0</v>
      </c>
      <c r="G2206">
        <f>N(Движение!$AD$336)</f>
        <v>0</v>
      </c>
      <c r="H2206">
        <f>Движение!$AE$336</f>
        <v>15</v>
      </c>
      <c r="I2206" t="str">
        <f t="shared" si="34"/>
        <v/>
      </c>
    </row>
    <row r="2207" spans="1:9" x14ac:dyDescent="0.3">
      <c r="A2207">
        <v>2206</v>
      </c>
      <c r="B2207">
        <f>Движение!$A$337</f>
        <v>46556</v>
      </c>
      <c r="C2207">
        <f>Движение!$C$337</f>
        <v>0</v>
      </c>
      <c r="D2207" t="s">
        <v>45</v>
      </c>
      <c r="E2207">
        <f>Движение!$D$337</f>
        <v>26</v>
      </c>
      <c r="F2207">
        <f>N(Движение!$E$337)</f>
        <v>0</v>
      </c>
      <c r="G2207">
        <f>N(Движение!$F$337)</f>
        <v>0</v>
      </c>
      <c r="H2207">
        <f>Движение!$G$337</f>
        <v>26</v>
      </c>
      <c r="I2207" t="str">
        <f t="shared" si="34"/>
        <v/>
      </c>
    </row>
    <row r="2208" spans="1:9" x14ac:dyDescent="0.3">
      <c r="A2208">
        <v>2207</v>
      </c>
      <c r="B2208">
        <f>Движение!$A$337</f>
        <v>46556</v>
      </c>
      <c r="C2208">
        <f>Движение!$C$337</f>
        <v>0</v>
      </c>
      <c r="D2208" t="s">
        <v>49</v>
      </c>
      <c r="E2208">
        <f>Движение!$H$337</f>
        <v>20</v>
      </c>
      <c r="F2208">
        <f>N(Движение!$I$337)</f>
        <v>0</v>
      </c>
      <c r="G2208">
        <f>N(Движение!$J$337)</f>
        <v>0</v>
      </c>
      <c r="H2208">
        <f>Движение!$K$337</f>
        <v>20</v>
      </c>
      <c r="I2208" t="str">
        <f t="shared" si="34"/>
        <v/>
      </c>
    </row>
    <row r="2209" spans="1:9" x14ac:dyDescent="0.3">
      <c r="A2209">
        <v>2208</v>
      </c>
      <c r="B2209">
        <f>Движение!$A$337</f>
        <v>46556</v>
      </c>
      <c r="C2209">
        <f>Движение!$C$337</f>
        <v>0</v>
      </c>
      <c r="D2209" t="s">
        <v>51</v>
      </c>
      <c r="E2209">
        <f>Движение!$L$337</f>
        <v>48</v>
      </c>
      <c r="F2209">
        <f>N(Движение!$M$337)</f>
        <v>0</v>
      </c>
      <c r="G2209">
        <f>N(Движение!$N$337)</f>
        <v>0</v>
      </c>
      <c r="H2209">
        <f>Движение!$O$337</f>
        <v>48</v>
      </c>
      <c r="I2209" t="str">
        <f t="shared" si="34"/>
        <v/>
      </c>
    </row>
    <row r="2210" spans="1:9" x14ac:dyDescent="0.3">
      <c r="A2210">
        <v>2209</v>
      </c>
      <c r="B2210">
        <f>Движение!$A$337</f>
        <v>46556</v>
      </c>
      <c r="C2210">
        <f>Движение!$C$337</f>
        <v>0</v>
      </c>
      <c r="D2210" t="s">
        <v>54</v>
      </c>
      <c r="E2210">
        <f>Движение!$P$337</f>
        <v>13</v>
      </c>
      <c r="F2210">
        <f>N(Движение!$Q$337)</f>
        <v>0</v>
      </c>
      <c r="G2210">
        <f>N(Движение!$R$337)</f>
        <v>0</v>
      </c>
      <c r="H2210">
        <f>Движение!$S$337</f>
        <v>13</v>
      </c>
      <c r="I2210" t="str">
        <f t="shared" si="34"/>
        <v/>
      </c>
    </row>
    <row r="2211" spans="1:9" x14ac:dyDescent="0.3">
      <c r="A2211">
        <v>2210</v>
      </c>
      <c r="B2211">
        <f>Движение!$A$337</f>
        <v>46556</v>
      </c>
      <c r="C2211">
        <f>Движение!$C$337</f>
        <v>0</v>
      </c>
      <c r="D2211" t="s">
        <v>56</v>
      </c>
      <c r="E2211">
        <f>Движение!$T$337</f>
        <v>18</v>
      </c>
      <c r="F2211">
        <f>N(Движение!$U$337)</f>
        <v>0</v>
      </c>
      <c r="G2211">
        <f>N(Движение!$V$337)</f>
        <v>0</v>
      </c>
      <c r="H2211">
        <f>Движение!$W$337</f>
        <v>18</v>
      </c>
      <c r="I2211" t="str">
        <f t="shared" si="34"/>
        <v/>
      </c>
    </row>
    <row r="2212" spans="1:9" x14ac:dyDescent="0.3">
      <c r="A2212">
        <v>2211</v>
      </c>
      <c r="B2212">
        <f>Движение!$A$337</f>
        <v>46556</v>
      </c>
      <c r="C2212">
        <f>Движение!$C$337</f>
        <v>0</v>
      </c>
      <c r="D2212" t="s">
        <v>57</v>
      </c>
      <c r="E2212">
        <f>Движение!$X$337</f>
        <v>21</v>
      </c>
      <c r="F2212">
        <f>N(Движение!$Y$337)</f>
        <v>0</v>
      </c>
      <c r="G2212">
        <f>N(Движение!$Z$337)</f>
        <v>0</v>
      </c>
      <c r="H2212">
        <f>Движение!$AA$337</f>
        <v>21</v>
      </c>
      <c r="I2212" t="str">
        <f t="shared" si="34"/>
        <v/>
      </c>
    </row>
    <row r="2213" spans="1:9" x14ac:dyDescent="0.3">
      <c r="A2213">
        <v>2212</v>
      </c>
      <c r="B2213">
        <f>Движение!$A$337</f>
        <v>46556</v>
      </c>
      <c r="C2213">
        <f>Движение!$C$337</f>
        <v>0</v>
      </c>
      <c r="D2213" t="s">
        <v>59</v>
      </c>
      <c r="E2213">
        <f>Движение!$AB$337</f>
        <v>15</v>
      </c>
      <c r="F2213">
        <f>N(Движение!$AC$337)</f>
        <v>0</v>
      </c>
      <c r="G2213">
        <f>N(Движение!$AD$337)</f>
        <v>0</v>
      </c>
      <c r="H2213">
        <f>Движение!$AE$337</f>
        <v>15</v>
      </c>
      <c r="I2213" t="str">
        <f t="shared" si="34"/>
        <v/>
      </c>
    </row>
    <row r="2214" spans="1:9" x14ac:dyDescent="0.3">
      <c r="A2214">
        <v>2213</v>
      </c>
      <c r="B2214">
        <f>Движение!$A$338</f>
        <v>46557</v>
      </c>
      <c r="C2214">
        <f>Движение!$C$338</f>
        <v>0</v>
      </c>
      <c r="D2214" t="s">
        <v>45</v>
      </c>
      <c r="E2214">
        <f>Движение!$D$338</f>
        <v>26</v>
      </c>
      <c r="F2214">
        <f>N(Движение!$E$338)</f>
        <v>0</v>
      </c>
      <c r="G2214">
        <f>N(Движение!$F$338)</f>
        <v>0</v>
      </c>
      <c r="H2214">
        <f>Движение!$G$338</f>
        <v>26</v>
      </c>
      <c r="I2214" t="str">
        <f t="shared" si="34"/>
        <v/>
      </c>
    </row>
    <row r="2215" spans="1:9" x14ac:dyDescent="0.3">
      <c r="A2215">
        <v>2214</v>
      </c>
      <c r="B2215">
        <f>Движение!$A$338</f>
        <v>46557</v>
      </c>
      <c r="C2215">
        <f>Движение!$C$338</f>
        <v>0</v>
      </c>
      <c r="D2215" t="s">
        <v>49</v>
      </c>
      <c r="E2215">
        <f>Движение!$H$338</f>
        <v>20</v>
      </c>
      <c r="F2215">
        <f>N(Движение!$I$338)</f>
        <v>0</v>
      </c>
      <c r="G2215">
        <f>N(Движение!$J$338)</f>
        <v>0</v>
      </c>
      <c r="H2215">
        <f>Движение!$K$338</f>
        <v>20</v>
      </c>
      <c r="I2215" t="str">
        <f t="shared" si="34"/>
        <v/>
      </c>
    </row>
    <row r="2216" spans="1:9" x14ac:dyDescent="0.3">
      <c r="A2216">
        <v>2215</v>
      </c>
      <c r="B2216">
        <f>Движение!$A$338</f>
        <v>46557</v>
      </c>
      <c r="C2216">
        <f>Движение!$C$338</f>
        <v>0</v>
      </c>
      <c r="D2216" t="s">
        <v>51</v>
      </c>
      <c r="E2216">
        <f>Движение!$L$338</f>
        <v>48</v>
      </c>
      <c r="F2216">
        <f>N(Движение!$M$338)</f>
        <v>0</v>
      </c>
      <c r="G2216">
        <f>N(Движение!$N$338)</f>
        <v>0</v>
      </c>
      <c r="H2216">
        <f>Движение!$O$338</f>
        <v>48</v>
      </c>
      <c r="I2216" t="str">
        <f t="shared" si="34"/>
        <v/>
      </c>
    </row>
    <row r="2217" spans="1:9" x14ac:dyDescent="0.3">
      <c r="A2217">
        <v>2216</v>
      </c>
      <c r="B2217">
        <f>Движение!$A$338</f>
        <v>46557</v>
      </c>
      <c r="C2217">
        <f>Движение!$C$338</f>
        <v>0</v>
      </c>
      <c r="D2217" t="s">
        <v>54</v>
      </c>
      <c r="E2217">
        <f>Движение!$P$338</f>
        <v>13</v>
      </c>
      <c r="F2217">
        <f>N(Движение!$Q$338)</f>
        <v>0</v>
      </c>
      <c r="G2217">
        <f>N(Движение!$R$338)</f>
        <v>0</v>
      </c>
      <c r="H2217">
        <f>Движение!$S$338</f>
        <v>13</v>
      </c>
      <c r="I2217" t="str">
        <f t="shared" si="34"/>
        <v/>
      </c>
    </row>
    <row r="2218" spans="1:9" x14ac:dyDescent="0.3">
      <c r="A2218">
        <v>2217</v>
      </c>
      <c r="B2218">
        <f>Движение!$A$338</f>
        <v>46557</v>
      </c>
      <c r="C2218">
        <f>Движение!$C$338</f>
        <v>0</v>
      </c>
      <c r="D2218" t="s">
        <v>56</v>
      </c>
      <c r="E2218">
        <f>Движение!$T$338</f>
        <v>18</v>
      </c>
      <c r="F2218">
        <f>N(Движение!$U$338)</f>
        <v>0</v>
      </c>
      <c r="G2218">
        <f>N(Движение!$V$338)</f>
        <v>0</v>
      </c>
      <c r="H2218">
        <f>Движение!$W$338</f>
        <v>18</v>
      </c>
      <c r="I2218" t="str">
        <f t="shared" si="34"/>
        <v/>
      </c>
    </row>
    <row r="2219" spans="1:9" x14ac:dyDescent="0.3">
      <c r="A2219">
        <v>2218</v>
      </c>
      <c r="B2219">
        <f>Движение!$A$338</f>
        <v>46557</v>
      </c>
      <c r="C2219">
        <f>Движение!$C$338</f>
        <v>0</v>
      </c>
      <c r="D2219" t="s">
        <v>57</v>
      </c>
      <c r="E2219">
        <f>Движение!$X$338</f>
        <v>21</v>
      </c>
      <c r="F2219">
        <f>N(Движение!$Y$338)</f>
        <v>0</v>
      </c>
      <c r="G2219">
        <f>N(Движение!$Z$338)</f>
        <v>0</v>
      </c>
      <c r="H2219">
        <f>Движение!$AA$338</f>
        <v>21</v>
      </c>
      <c r="I2219" t="str">
        <f t="shared" si="34"/>
        <v/>
      </c>
    </row>
    <row r="2220" spans="1:9" x14ac:dyDescent="0.3">
      <c r="A2220">
        <v>2219</v>
      </c>
      <c r="B2220">
        <f>Движение!$A$338</f>
        <v>46557</v>
      </c>
      <c r="C2220">
        <f>Движение!$C$338</f>
        <v>0</v>
      </c>
      <c r="D2220" t="s">
        <v>59</v>
      </c>
      <c r="E2220">
        <f>Движение!$AB$338</f>
        <v>15</v>
      </c>
      <c r="F2220">
        <f>N(Движение!$AC$338)</f>
        <v>0</v>
      </c>
      <c r="G2220">
        <f>N(Движение!$AD$338)</f>
        <v>0</v>
      </c>
      <c r="H2220">
        <f>Движение!$AE$338</f>
        <v>15</v>
      </c>
      <c r="I2220" t="str">
        <f t="shared" si="34"/>
        <v/>
      </c>
    </row>
    <row r="2221" spans="1:9" x14ac:dyDescent="0.3">
      <c r="A2221">
        <v>2220</v>
      </c>
      <c r="B2221">
        <f>Движение!$A$339</f>
        <v>46558</v>
      </c>
      <c r="C2221">
        <f>Движение!$C$339</f>
        <v>0</v>
      </c>
      <c r="D2221" t="s">
        <v>45</v>
      </c>
      <c r="E2221">
        <f>Движение!$D$339</f>
        <v>26</v>
      </c>
      <c r="F2221">
        <f>N(Движение!$E$339)</f>
        <v>0</v>
      </c>
      <c r="G2221">
        <f>N(Движение!$F$339)</f>
        <v>0</v>
      </c>
      <c r="H2221">
        <f>Движение!$G$339</f>
        <v>26</v>
      </c>
      <c r="I2221" t="str">
        <f t="shared" si="34"/>
        <v/>
      </c>
    </row>
    <row r="2222" spans="1:9" x14ac:dyDescent="0.3">
      <c r="A2222">
        <v>2221</v>
      </c>
      <c r="B2222">
        <f>Движение!$A$339</f>
        <v>46558</v>
      </c>
      <c r="C2222">
        <f>Движение!$C$339</f>
        <v>0</v>
      </c>
      <c r="D2222" t="s">
        <v>49</v>
      </c>
      <c r="E2222">
        <f>Движение!$H$339</f>
        <v>20</v>
      </c>
      <c r="F2222">
        <f>N(Движение!$I$339)</f>
        <v>0</v>
      </c>
      <c r="G2222">
        <f>N(Движение!$J$339)</f>
        <v>0</v>
      </c>
      <c r="H2222">
        <f>Движение!$K$339</f>
        <v>20</v>
      </c>
      <c r="I2222" t="str">
        <f t="shared" si="34"/>
        <v/>
      </c>
    </row>
    <row r="2223" spans="1:9" x14ac:dyDescent="0.3">
      <c r="A2223">
        <v>2222</v>
      </c>
      <c r="B2223">
        <f>Движение!$A$339</f>
        <v>46558</v>
      </c>
      <c r="C2223">
        <f>Движение!$C$339</f>
        <v>0</v>
      </c>
      <c r="D2223" t="s">
        <v>51</v>
      </c>
      <c r="E2223">
        <f>Движение!$L$339</f>
        <v>48</v>
      </c>
      <c r="F2223">
        <f>N(Движение!$M$339)</f>
        <v>0</v>
      </c>
      <c r="G2223">
        <f>N(Движение!$N$339)</f>
        <v>0</v>
      </c>
      <c r="H2223">
        <f>Движение!$O$339</f>
        <v>48</v>
      </c>
      <c r="I2223" t="str">
        <f t="shared" si="34"/>
        <v/>
      </c>
    </row>
    <row r="2224" spans="1:9" x14ac:dyDescent="0.3">
      <c r="A2224">
        <v>2223</v>
      </c>
      <c r="B2224">
        <f>Движение!$A$339</f>
        <v>46558</v>
      </c>
      <c r="C2224">
        <f>Движение!$C$339</f>
        <v>0</v>
      </c>
      <c r="D2224" t="s">
        <v>54</v>
      </c>
      <c r="E2224">
        <f>Движение!$P$339</f>
        <v>13</v>
      </c>
      <c r="F2224">
        <f>N(Движение!$Q$339)</f>
        <v>0</v>
      </c>
      <c r="G2224">
        <f>N(Движение!$R$339)</f>
        <v>0</v>
      </c>
      <c r="H2224">
        <f>Движение!$S$339</f>
        <v>13</v>
      </c>
      <c r="I2224" t="str">
        <f t="shared" si="34"/>
        <v/>
      </c>
    </row>
    <row r="2225" spans="1:9" x14ac:dyDescent="0.3">
      <c r="A2225">
        <v>2224</v>
      </c>
      <c r="B2225">
        <f>Движение!$A$339</f>
        <v>46558</v>
      </c>
      <c r="C2225">
        <f>Движение!$C$339</f>
        <v>0</v>
      </c>
      <c r="D2225" t="s">
        <v>56</v>
      </c>
      <c r="E2225">
        <f>Движение!$T$339</f>
        <v>18</v>
      </c>
      <c r="F2225">
        <f>N(Движение!$U$339)</f>
        <v>0</v>
      </c>
      <c r="G2225">
        <f>N(Движение!$V$339)</f>
        <v>0</v>
      </c>
      <c r="H2225">
        <f>Движение!$W$339</f>
        <v>18</v>
      </c>
      <c r="I2225" t="str">
        <f t="shared" si="34"/>
        <v/>
      </c>
    </row>
    <row r="2226" spans="1:9" x14ac:dyDescent="0.3">
      <c r="A2226">
        <v>2225</v>
      </c>
      <c r="B2226">
        <f>Движение!$A$339</f>
        <v>46558</v>
      </c>
      <c r="C2226">
        <f>Движение!$C$339</f>
        <v>0</v>
      </c>
      <c r="D2226" t="s">
        <v>57</v>
      </c>
      <c r="E2226">
        <f>Движение!$X$339</f>
        <v>21</v>
      </c>
      <c r="F2226">
        <f>N(Движение!$Y$339)</f>
        <v>0</v>
      </c>
      <c r="G2226">
        <f>N(Движение!$Z$339)</f>
        <v>0</v>
      </c>
      <c r="H2226">
        <f>Движение!$AA$339</f>
        <v>21</v>
      </c>
      <c r="I2226" t="str">
        <f t="shared" si="34"/>
        <v/>
      </c>
    </row>
    <row r="2227" spans="1:9" x14ac:dyDescent="0.3">
      <c r="A2227">
        <v>2226</v>
      </c>
      <c r="B2227">
        <f>Движение!$A$339</f>
        <v>46558</v>
      </c>
      <c r="C2227">
        <f>Движение!$C$339</f>
        <v>0</v>
      </c>
      <c r="D2227" t="s">
        <v>59</v>
      </c>
      <c r="E2227">
        <f>Движение!$AB$339</f>
        <v>15</v>
      </c>
      <c r="F2227">
        <f>N(Движение!$AC$339)</f>
        <v>0</v>
      </c>
      <c r="G2227">
        <f>N(Движение!$AD$339)</f>
        <v>0</v>
      </c>
      <c r="H2227">
        <f>Движение!$AE$339</f>
        <v>15</v>
      </c>
      <c r="I2227" t="str">
        <f t="shared" si="34"/>
        <v/>
      </c>
    </row>
    <row r="2228" spans="1:9" x14ac:dyDescent="0.3">
      <c r="A2228">
        <v>2227</v>
      </c>
      <c r="B2228">
        <f>Движение!$A$340</f>
        <v>46559</v>
      </c>
      <c r="C2228">
        <f>Движение!$C$340</f>
        <v>0</v>
      </c>
      <c r="D2228" t="s">
        <v>45</v>
      </c>
      <c r="E2228">
        <f>Движение!$D$340</f>
        <v>26</v>
      </c>
      <c r="F2228">
        <f>N(Движение!$E$340)</f>
        <v>0</v>
      </c>
      <c r="G2228">
        <f>N(Движение!$F$340)</f>
        <v>0</v>
      </c>
      <c r="H2228">
        <f>Движение!$G$340</f>
        <v>26</v>
      </c>
      <c r="I2228" t="str">
        <f t="shared" si="34"/>
        <v/>
      </c>
    </row>
    <row r="2229" spans="1:9" x14ac:dyDescent="0.3">
      <c r="A2229">
        <v>2228</v>
      </c>
      <c r="B2229">
        <f>Движение!$A$340</f>
        <v>46559</v>
      </c>
      <c r="C2229">
        <f>Движение!$C$340</f>
        <v>0</v>
      </c>
      <c r="D2229" t="s">
        <v>49</v>
      </c>
      <c r="E2229">
        <f>Движение!$H$340</f>
        <v>20</v>
      </c>
      <c r="F2229">
        <f>N(Движение!$I$340)</f>
        <v>0</v>
      </c>
      <c r="G2229">
        <f>N(Движение!$J$340)</f>
        <v>0</v>
      </c>
      <c r="H2229">
        <f>Движение!$K$340</f>
        <v>20</v>
      </c>
      <c r="I2229" t="str">
        <f t="shared" si="34"/>
        <v/>
      </c>
    </row>
    <row r="2230" spans="1:9" x14ac:dyDescent="0.3">
      <c r="A2230">
        <v>2229</v>
      </c>
      <c r="B2230">
        <f>Движение!$A$340</f>
        <v>46559</v>
      </c>
      <c r="C2230">
        <f>Движение!$C$340</f>
        <v>0</v>
      </c>
      <c r="D2230" t="s">
        <v>51</v>
      </c>
      <c r="E2230">
        <f>Движение!$L$340</f>
        <v>48</v>
      </c>
      <c r="F2230">
        <f>N(Движение!$M$340)</f>
        <v>0</v>
      </c>
      <c r="G2230">
        <f>N(Движение!$N$340)</f>
        <v>0</v>
      </c>
      <c r="H2230">
        <f>Движение!$O$340</f>
        <v>48</v>
      </c>
      <c r="I2230" t="str">
        <f t="shared" si="34"/>
        <v/>
      </c>
    </row>
    <row r="2231" spans="1:9" x14ac:dyDescent="0.3">
      <c r="A2231">
        <v>2230</v>
      </c>
      <c r="B2231">
        <f>Движение!$A$340</f>
        <v>46559</v>
      </c>
      <c r="C2231">
        <f>Движение!$C$340</f>
        <v>0</v>
      </c>
      <c r="D2231" t="s">
        <v>54</v>
      </c>
      <c r="E2231">
        <f>Движение!$P$340</f>
        <v>13</v>
      </c>
      <c r="F2231">
        <f>N(Движение!$Q$340)</f>
        <v>0</v>
      </c>
      <c r="G2231">
        <f>N(Движение!$R$340)</f>
        <v>0</v>
      </c>
      <c r="H2231">
        <f>Движение!$S$340</f>
        <v>13</v>
      </c>
      <c r="I2231" t="str">
        <f t="shared" si="34"/>
        <v/>
      </c>
    </row>
    <row r="2232" spans="1:9" x14ac:dyDescent="0.3">
      <c r="A2232">
        <v>2231</v>
      </c>
      <c r="B2232">
        <f>Движение!$A$340</f>
        <v>46559</v>
      </c>
      <c r="C2232">
        <f>Движение!$C$340</f>
        <v>0</v>
      </c>
      <c r="D2232" t="s">
        <v>56</v>
      </c>
      <c r="E2232">
        <f>Движение!$T$340</f>
        <v>18</v>
      </c>
      <c r="F2232">
        <f>N(Движение!$U$340)</f>
        <v>0</v>
      </c>
      <c r="G2232">
        <f>N(Движение!$V$340)</f>
        <v>0</v>
      </c>
      <c r="H2232">
        <f>Движение!$W$340</f>
        <v>18</v>
      </c>
      <c r="I2232" t="str">
        <f t="shared" si="34"/>
        <v/>
      </c>
    </row>
    <row r="2233" spans="1:9" x14ac:dyDescent="0.3">
      <c r="A2233">
        <v>2232</v>
      </c>
      <c r="B2233">
        <f>Движение!$A$340</f>
        <v>46559</v>
      </c>
      <c r="C2233">
        <f>Движение!$C$340</f>
        <v>0</v>
      </c>
      <c r="D2233" t="s">
        <v>57</v>
      </c>
      <c r="E2233">
        <f>Движение!$X$340</f>
        <v>21</v>
      </c>
      <c r="F2233">
        <f>N(Движение!$Y$340)</f>
        <v>0</v>
      </c>
      <c r="G2233">
        <f>N(Движение!$Z$340)</f>
        <v>0</v>
      </c>
      <c r="H2233">
        <f>Движение!$AA$340</f>
        <v>21</v>
      </c>
      <c r="I2233" t="str">
        <f t="shared" si="34"/>
        <v/>
      </c>
    </row>
    <row r="2234" spans="1:9" x14ac:dyDescent="0.3">
      <c r="A2234">
        <v>2233</v>
      </c>
      <c r="B2234">
        <f>Движение!$A$340</f>
        <v>46559</v>
      </c>
      <c r="C2234">
        <f>Движение!$C$340</f>
        <v>0</v>
      </c>
      <c r="D2234" t="s">
        <v>59</v>
      </c>
      <c r="E2234">
        <f>Движение!$AB$340</f>
        <v>15</v>
      </c>
      <c r="F2234">
        <f>N(Движение!$AC$340)</f>
        <v>0</v>
      </c>
      <c r="G2234">
        <f>N(Движение!$AD$340)</f>
        <v>0</v>
      </c>
      <c r="H2234">
        <f>Движение!$AE$340</f>
        <v>15</v>
      </c>
      <c r="I2234" t="str">
        <f t="shared" si="34"/>
        <v/>
      </c>
    </row>
    <row r="2235" spans="1:9" x14ac:dyDescent="0.3">
      <c r="A2235">
        <v>2234</v>
      </c>
      <c r="B2235">
        <f>Движение!$A$341</f>
        <v>46560</v>
      </c>
      <c r="C2235">
        <f>Движение!$C$341</f>
        <v>0</v>
      </c>
      <c r="D2235" t="s">
        <v>45</v>
      </c>
      <c r="E2235">
        <f>Движение!$D$341</f>
        <v>26</v>
      </c>
      <c r="F2235">
        <f>N(Движение!$E$341)</f>
        <v>0</v>
      </c>
      <c r="G2235">
        <f>N(Движение!$F$341)</f>
        <v>0</v>
      </c>
      <c r="H2235">
        <f>Движение!$G$341</f>
        <v>26</v>
      </c>
      <c r="I2235" t="str">
        <f t="shared" si="34"/>
        <v/>
      </c>
    </row>
    <row r="2236" spans="1:9" x14ac:dyDescent="0.3">
      <c r="A2236">
        <v>2235</v>
      </c>
      <c r="B2236">
        <f>Движение!$A$341</f>
        <v>46560</v>
      </c>
      <c r="C2236">
        <f>Движение!$C$341</f>
        <v>0</v>
      </c>
      <c r="D2236" t="s">
        <v>49</v>
      </c>
      <c r="E2236">
        <f>Движение!$H$341</f>
        <v>20</v>
      </c>
      <c r="F2236">
        <f>N(Движение!$I$341)</f>
        <v>0</v>
      </c>
      <c r="G2236">
        <f>N(Движение!$J$341)</f>
        <v>0</v>
      </c>
      <c r="H2236">
        <f>Движение!$K$341</f>
        <v>20</v>
      </c>
      <c r="I2236" t="str">
        <f t="shared" si="34"/>
        <v/>
      </c>
    </row>
    <row r="2237" spans="1:9" x14ac:dyDescent="0.3">
      <c r="A2237">
        <v>2236</v>
      </c>
      <c r="B2237">
        <f>Движение!$A$341</f>
        <v>46560</v>
      </c>
      <c r="C2237">
        <f>Движение!$C$341</f>
        <v>0</v>
      </c>
      <c r="D2237" t="s">
        <v>51</v>
      </c>
      <c r="E2237">
        <f>Движение!$L$341</f>
        <v>48</v>
      </c>
      <c r="F2237">
        <f>N(Движение!$M$341)</f>
        <v>0</v>
      </c>
      <c r="G2237">
        <f>N(Движение!$N$341)</f>
        <v>0</v>
      </c>
      <c r="H2237">
        <f>Движение!$O$341</f>
        <v>48</v>
      </c>
      <c r="I2237" t="str">
        <f t="shared" si="34"/>
        <v/>
      </c>
    </row>
    <row r="2238" spans="1:9" x14ac:dyDescent="0.3">
      <c r="A2238">
        <v>2237</v>
      </c>
      <c r="B2238">
        <f>Движение!$A$341</f>
        <v>46560</v>
      </c>
      <c r="C2238">
        <f>Движение!$C$341</f>
        <v>0</v>
      </c>
      <c r="D2238" t="s">
        <v>54</v>
      </c>
      <c r="E2238">
        <f>Движение!$P$341</f>
        <v>13</v>
      </c>
      <c r="F2238">
        <f>N(Движение!$Q$341)</f>
        <v>0</v>
      </c>
      <c r="G2238">
        <f>N(Движение!$R$341)</f>
        <v>0</v>
      </c>
      <c r="H2238">
        <f>Движение!$S$341</f>
        <v>13</v>
      </c>
      <c r="I2238" t="str">
        <f t="shared" si="34"/>
        <v/>
      </c>
    </row>
    <row r="2239" spans="1:9" x14ac:dyDescent="0.3">
      <c r="A2239">
        <v>2238</v>
      </c>
      <c r="B2239">
        <f>Движение!$A$341</f>
        <v>46560</v>
      </c>
      <c r="C2239">
        <f>Движение!$C$341</f>
        <v>0</v>
      </c>
      <c r="D2239" t="s">
        <v>56</v>
      </c>
      <c r="E2239">
        <f>Движение!$T$341</f>
        <v>18</v>
      </c>
      <c r="F2239">
        <f>N(Движение!$U$341)</f>
        <v>0</v>
      </c>
      <c r="G2239">
        <f>N(Движение!$V$341)</f>
        <v>0</v>
      </c>
      <c r="H2239">
        <f>Движение!$W$341</f>
        <v>18</v>
      </c>
      <c r="I2239" t="str">
        <f t="shared" si="34"/>
        <v/>
      </c>
    </row>
    <row r="2240" spans="1:9" x14ac:dyDescent="0.3">
      <c r="A2240">
        <v>2239</v>
      </c>
      <c r="B2240">
        <f>Движение!$A$341</f>
        <v>46560</v>
      </c>
      <c r="C2240">
        <f>Движение!$C$341</f>
        <v>0</v>
      </c>
      <c r="D2240" t="s">
        <v>57</v>
      </c>
      <c r="E2240">
        <f>Движение!$X$341</f>
        <v>21</v>
      </c>
      <c r="F2240">
        <f>N(Движение!$Y$341)</f>
        <v>0</v>
      </c>
      <c r="G2240">
        <f>N(Движение!$Z$341)</f>
        <v>0</v>
      </c>
      <c r="H2240">
        <f>Движение!$AA$341</f>
        <v>21</v>
      </c>
      <c r="I2240" t="str">
        <f t="shared" si="34"/>
        <v/>
      </c>
    </row>
    <row r="2241" spans="1:9" x14ac:dyDescent="0.3">
      <c r="A2241">
        <v>2240</v>
      </c>
      <c r="B2241">
        <f>Движение!$A$341</f>
        <v>46560</v>
      </c>
      <c r="C2241">
        <f>Движение!$C$341</f>
        <v>0</v>
      </c>
      <c r="D2241" t="s">
        <v>59</v>
      </c>
      <c r="E2241">
        <f>Движение!$AB$341</f>
        <v>15</v>
      </c>
      <c r="F2241">
        <f>N(Движение!$AC$341)</f>
        <v>0</v>
      </c>
      <c r="G2241">
        <f>N(Движение!$AD$341)</f>
        <v>0</v>
      </c>
      <c r="H2241">
        <f>Движение!$AE$341</f>
        <v>15</v>
      </c>
      <c r="I2241" t="str">
        <f t="shared" si="34"/>
        <v/>
      </c>
    </row>
    <row r="2242" spans="1:9" x14ac:dyDescent="0.3">
      <c r="A2242">
        <v>2241</v>
      </c>
      <c r="B2242">
        <f>Движение!$A$342</f>
        <v>46561</v>
      </c>
      <c r="C2242">
        <f>Движение!$C$342</f>
        <v>0</v>
      </c>
      <c r="D2242" t="s">
        <v>45</v>
      </c>
      <c r="E2242">
        <f>Движение!$D$342</f>
        <v>26</v>
      </c>
      <c r="F2242">
        <f>N(Движение!$E$342)</f>
        <v>0</v>
      </c>
      <c r="G2242">
        <f>N(Движение!$F$342)</f>
        <v>0</v>
      </c>
      <c r="H2242">
        <f>Движение!$G$342</f>
        <v>26</v>
      </c>
      <c r="I2242" t="str">
        <f t="shared" ref="I2242:I2305" si="35">IF($F2242&gt;0,TEXT($B2242,"dd.mm")&amp;"_"&amp;$D2242,"")</f>
        <v/>
      </c>
    </row>
    <row r="2243" spans="1:9" x14ac:dyDescent="0.3">
      <c r="A2243">
        <v>2242</v>
      </c>
      <c r="B2243">
        <f>Движение!$A$342</f>
        <v>46561</v>
      </c>
      <c r="C2243">
        <f>Движение!$C$342</f>
        <v>0</v>
      </c>
      <c r="D2243" t="s">
        <v>49</v>
      </c>
      <c r="E2243">
        <f>Движение!$H$342</f>
        <v>20</v>
      </c>
      <c r="F2243">
        <f>N(Движение!$I$342)</f>
        <v>0</v>
      </c>
      <c r="G2243">
        <f>N(Движение!$J$342)</f>
        <v>0</v>
      </c>
      <c r="H2243">
        <f>Движение!$K$342</f>
        <v>20</v>
      </c>
      <c r="I2243" t="str">
        <f t="shared" si="35"/>
        <v/>
      </c>
    </row>
    <row r="2244" spans="1:9" x14ac:dyDescent="0.3">
      <c r="A2244">
        <v>2243</v>
      </c>
      <c r="B2244">
        <f>Движение!$A$342</f>
        <v>46561</v>
      </c>
      <c r="C2244">
        <f>Движение!$C$342</f>
        <v>0</v>
      </c>
      <c r="D2244" t="s">
        <v>51</v>
      </c>
      <c r="E2244">
        <f>Движение!$L$342</f>
        <v>48</v>
      </c>
      <c r="F2244">
        <f>N(Движение!$M$342)</f>
        <v>0</v>
      </c>
      <c r="G2244">
        <f>N(Движение!$N$342)</f>
        <v>0</v>
      </c>
      <c r="H2244">
        <f>Движение!$O$342</f>
        <v>48</v>
      </c>
      <c r="I2244" t="str">
        <f t="shared" si="35"/>
        <v/>
      </c>
    </row>
    <row r="2245" spans="1:9" x14ac:dyDescent="0.3">
      <c r="A2245">
        <v>2244</v>
      </c>
      <c r="B2245">
        <f>Движение!$A$342</f>
        <v>46561</v>
      </c>
      <c r="C2245">
        <f>Движение!$C$342</f>
        <v>0</v>
      </c>
      <c r="D2245" t="s">
        <v>54</v>
      </c>
      <c r="E2245">
        <f>Движение!$P$342</f>
        <v>13</v>
      </c>
      <c r="F2245">
        <f>N(Движение!$Q$342)</f>
        <v>0</v>
      </c>
      <c r="G2245">
        <f>N(Движение!$R$342)</f>
        <v>0</v>
      </c>
      <c r="H2245">
        <f>Движение!$S$342</f>
        <v>13</v>
      </c>
      <c r="I2245" t="str">
        <f t="shared" si="35"/>
        <v/>
      </c>
    </row>
    <row r="2246" spans="1:9" x14ac:dyDescent="0.3">
      <c r="A2246">
        <v>2245</v>
      </c>
      <c r="B2246">
        <f>Движение!$A$342</f>
        <v>46561</v>
      </c>
      <c r="C2246">
        <f>Движение!$C$342</f>
        <v>0</v>
      </c>
      <c r="D2246" t="s">
        <v>56</v>
      </c>
      <c r="E2246">
        <f>Движение!$T$342</f>
        <v>18</v>
      </c>
      <c r="F2246">
        <f>N(Движение!$U$342)</f>
        <v>0</v>
      </c>
      <c r="G2246">
        <f>N(Движение!$V$342)</f>
        <v>0</v>
      </c>
      <c r="H2246">
        <f>Движение!$W$342</f>
        <v>18</v>
      </c>
      <c r="I2246" t="str">
        <f t="shared" si="35"/>
        <v/>
      </c>
    </row>
    <row r="2247" spans="1:9" x14ac:dyDescent="0.3">
      <c r="A2247">
        <v>2246</v>
      </c>
      <c r="B2247">
        <f>Движение!$A$342</f>
        <v>46561</v>
      </c>
      <c r="C2247">
        <f>Движение!$C$342</f>
        <v>0</v>
      </c>
      <c r="D2247" t="s">
        <v>57</v>
      </c>
      <c r="E2247">
        <f>Движение!$X$342</f>
        <v>21</v>
      </c>
      <c r="F2247">
        <f>N(Движение!$Y$342)</f>
        <v>0</v>
      </c>
      <c r="G2247">
        <f>N(Движение!$Z$342)</f>
        <v>0</v>
      </c>
      <c r="H2247">
        <f>Движение!$AA$342</f>
        <v>21</v>
      </c>
      <c r="I2247" t="str">
        <f t="shared" si="35"/>
        <v/>
      </c>
    </row>
    <row r="2248" spans="1:9" x14ac:dyDescent="0.3">
      <c r="A2248">
        <v>2247</v>
      </c>
      <c r="B2248">
        <f>Движение!$A$342</f>
        <v>46561</v>
      </c>
      <c r="C2248">
        <f>Движение!$C$342</f>
        <v>0</v>
      </c>
      <c r="D2248" t="s">
        <v>59</v>
      </c>
      <c r="E2248">
        <f>Движение!$AB$342</f>
        <v>15</v>
      </c>
      <c r="F2248">
        <f>N(Движение!$AC$342)</f>
        <v>0</v>
      </c>
      <c r="G2248">
        <f>N(Движение!$AD$342)</f>
        <v>0</v>
      </c>
      <c r="H2248">
        <f>Движение!$AE$342</f>
        <v>15</v>
      </c>
      <c r="I2248" t="str">
        <f t="shared" si="35"/>
        <v/>
      </c>
    </row>
    <row r="2249" spans="1:9" x14ac:dyDescent="0.3">
      <c r="A2249">
        <v>2248</v>
      </c>
      <c r="B2249">
        <f>Движение!$A$343</f>
        <v>46562</v>
      </c>
      <c r="C2249">
        <f>Движение!$C$343</f>
        <v>0</v>
      </c>
      <c r="D2249" t="s">
        <v>45</v>
      </c>
      <c r="E2249">
        <f>Движение!$D$343</f>
        <v>26</v>
      </c>
      <c r="F2249">
        <f>N(Движение!$E$343)</f>
        <v>0</v>
      </c>
      <c r="G2249">
        <f>N(Движение!$F$343)</f>
        <v>0</v>
      </c>
      <c r="H2249">
        <f>Движение!$G$343</f>
        <v>26</v>
      </c>
      <c r="I2249" t="str">
        <f t="shared" si="35"/>
        <v/>
      </c>
    </row>
    <row r="2250" spans="1:9" x14ac:dyDescent="0.3">
      <c r="A2250">
        <v>2249</v>
      </c>
      <c r="B2250">
        <f>Движение!$A$343</f>
        <v>46562</v>
      </c>
      <c r="C2250">
        <f>Движение!$C$343</f>
        <v>0</v>
      </c>
      <c r="D2250" t="s">
        <v>49</v>
      </c>
      <c r="E2250">
        <f>Движение!$H$343</f>
        <v>20</v>
      </c>
      <c r="F2250">
        <f>N(Движение!$I$343)</f>
        <v>0</v>
      </c>
      <c r="G2250">
        <f>N(Движение!$J$343)</f>
        <v>0</v>
      </c>
      <c r="H2250">
        <f>Движение!$K$343</f>
        <v>20</v>
      </c>
      <c r="I2250" t="str">
        <f t="shared" si="35"/>
        <v/>
      </c>
    </row>
    <row r="2251" spans="1:9" x14ac:dyDescent="0.3">
      <c r="A2251">
        <v>2250</v>
      </c>
      <c r="B2251">
        <f>Движение!$A$343</f>
        <v>46562</v>
      </c>
      <c r="C2251">
        <f>Движение!$C$343</f>
        <v>0</v>
      </c>
      <c r="D2251" t="s">
        <v>51</v>
      </c>
      <c r="E2251">
        <f>Движение!$L$343</f>
        <v>48</v>
      </c>
      <c r="F2251">
        <f>N(Движение!$M$343)</f>
        <v>0</v>
      </c>
      <c r="G2251">
        <f>N(Движение!$N$343)</f>
        <v>0</v>
      </c>
      <c r="H2251">
        <f>Движение!$O$343</f>
        <v>48</v>
      </c>
      <c r="I2251" t="str">
        <f t="shared" si="35"/>
        <v/>
      </c>
    </row>
    <row r="2252" spans="1:9" x14ac:dyDescent="0.3">
      <c r="A2252">
        <v>2251</v>
      </c>
      <c r="B2252">
        <f>Движение!$A$343</f>
        <v>46562</v>
      </c>
      <c r="C2252">
        <f>Движение!$C$343</f>
        <v>0</v>
      </c>
      <c r="D2252" t="s">
        <v>54</v>
      </c>
      <c r="E2252">
        <f>Движение!$P$343</f>
        <v>13</v>
      </c>
      <c r="F2252">
        <f>N(Движение!$Q$343)</f>
        <v>0</v>
      </c>
      <c r="G2252">
        <f>N(Движение!$R$343)</f>
        <v>0</v>
      </c>
      <c r="H2252">
        <f>Движение!$S$343</f>
        <v>13</v>
      </c>
      <c r="I2252" t="str">
        <f t="shared" si="35"/>
        <v/>
      </c>
    </row>
    <row r="2253" spans="1:9" x14ac:dyDescent="0.3">
      <c r="A2253">
        <v>2252</v>
      </c>
      <c r="B2253">
        <f>Движение!$A$343</f>
        <v>46562</v>
      </c>
      <c r="C2253">
        <f>Движение!$C$343</f>
        <v>0</v>
      </c>
      <c r="D2253" t="s">
        <v>56</v>
      </c>
      <c r="E2253">
        <f>Движение!$T$343</f>
        <v>18</v>
      </c>
      <c r="F2253">
        <f>N(Движение!$U$343)</f>
        <v>0</v>
      </c>
      <c r="G2253">
        <f>N(Движение!$V$343)</f>
        <v>0</v>
      </c>
      <c r="H2253">
        <f>Движение!$W$343</f>
        <v>18</v>
      </c>
      <c r="I2253" t="str">
        <f t="shared" si="35"/>
        <v/>
      </c>
    </row>
    <row r="2254" spans="1:9" x14ac:dyDescent="0.3">
      <c r="A2254">
        <v>2253</v>
      </c>
      <c r="B2254">
        <f>Движение!$A$343</f>
        <v>46562</v>
      </c>
      <c r="C2254">
        <f>Движение!$C$343</f>
        <v>0</v>
      </c>
      <c r="D2254" t="s">
        <v>57</v>
      </c>
      <c r="E2254">
        <f>Движение!$X$343</f>
        <v>21</v>
      </c>
      <c r="F2254">
        <f>N(Движение!$Y$343)</f>
        <v>0</v>
      </c>
      <c r="G2254">
        <f>N(Движение!$Z$343)</f>
        <v>0</v>
      </c>
      <c r="H2254">
        <f>Движение!$AA$343</f>
        <v>21</v>
      </c>
      <c r="I2254" t="str">
        <f t="shared" si="35"/>
        <v/>
      </c>
    </row>
    <row r="2255" spans="1:9" x14ac:dyDescent="0.3">
      <c r="A2255">
        <v>2254</v>
      </c>
      <c r="B2255">
        <f>Движение!$A$343</f>
        <v>46562</v>
      </c>
      <c r="C2255">
        <f>Движение!$C$343</f>
        <v>0</v>
      </c>
      <c r="D2255" t="s">
        <v>59</v>
      </c>
      <c r="E2255">
        <f>Движение!$AB$343</f>
        <v>15</v>
      </c>
      <c r="F2255">
        <f>N(Движение!$AC$343)</f>
        <v>0</v>
      </c>
      <c r="G2255">
        <f>N(Движение!$AD$343)</f>
        <v>0</v>
      </c>
      <c r="H2255">
        <f>Движение!$AE$343</f>
        <v>15</v>
      </c>
      <c r="I2255" t="str">
        <f t="shared" si="35"/>
        <v/>
      </c>
    </row>
    <row r="2256" spans="1:9" x14ac:dyDescent="0.3">
      <c r="A2256">
        <v>2255</v>
      </c>
      <c r="B2256">
        <f>Движение!$A$344</f>
        <v>46563</v>
      </c>
      <c r="C2256">
        <f>Движение!$C$344</f>
        <v>0</v>
      </c>
      <c r="D2256" t="s">
        <v>45</v>
      </c>
      <c r="E2256">
        <f>Движение!$D$344</f>
        <v>26</v>
      </c>
      <c r="F2256">
        <f>N(Движение!$E$344)</f>
        <v>0</v>
      </c>
      <c r="G2256">
        <f>N(Движение!$F$344)</f>
        <v>0</v>
      </c>
      <c r="H2256">
        <f>Движение!$G$344</f>
        <v>26</v>
      </c>
      <c r="I2256" t="str">
        <f t="shared" si="35"/>
        <v/>
      </c>
    </row>
    <row r="2257" spans="1:9" x14ac:dyDescent="0.3">
      <c r="A2257">
        <v>2256</v>
      </c>
      <c r="B2257">
        <f>Движение!$A$344</f>
        <v>46563</v>
      </c>
      <c r="C2257">
        <f>Движение!$C$344</f>
        <v>0</v>
      </c>
      <c r="D2257" t="s">
        <v>49</v>
      </c>
      <c r="E2257">
        <f>Движение!$H$344</f>
        <v>20</v>
      </c>
      <c r="F2257">
        <f>N(Движение!$I$344)</f>
        <v>0</v>
      </c>
      <c r="G2257">
        <f>N(Движение!$J$344)</f>
        <v>0</v>
      </c>
      <c r="H2257">
        <f>Движение!$K$344</f>
        <v>20</v>
      </c>
      <c r="I2257" t="str">
        <f t="shared" si="35"/>
        <v/>
      </c>
    </row>
    <row r="2258" spans="1:9" x14ac:dyDescent="0.3">
      <c r="A2258">
        <v>2257</v>
      </c>
      <c r="B2258">
        <f>Движение!$A$344</f>
        <v>46563</v>
      </c>
      <c r="C2258">
        <f>Движение!$C$344</f>
        <v>0</v>
      </c>
      <c r="D2258" t="s">
        <v>51</v>
      </c>
      <c r="E2258">
        <f>Движение!$L$344</f>
        <v>48</v>
      </c>
      <c r="F2258">
        <f>N(Движение!$M$344)</f>
        <v>0</v>
      </c>
      <c r="G2258">
        <f>N(Движение!$N$344)</f>
        <v>0</v>
      </c>
      <c r="H2258">
        <f>Движение!$O$344</f>
        <v>48</v>
      </c>
      <c r="I2258" t="str">
        <f t="shared" si="35"/>
        <v/>
      </c>
    </row>
    <row r="2259" spans="1:9" x14ac:dyDescent="0.3">
      <c r="A2259">
        <v>2258</v>
      </c>
      <c r="B2259">
        <f>Движение!$A$344</f>
        <v>46563</v>
      </c>
      <c r="C2259">
        <f>Движение!$C$344</f>
        <v>0</v>
      </c>
      <c r="D2259" t="s">
        <v>54</v>
      </c>
      <c r="E2259">
        <f>Движение!$P$344</f>
        <v>13</v>
      </c>
      <c r="F2259">
        <f>N(Движение!$Q$344)</f>
        <v>0</v>
      </c>
      <c r="G2259">
        <f>N(Движение!$R$344)</f>
        <v>0</v>
      </c>
      <c r="H2259">
        <f>Движение!$S$344</f>
        <v>13</v>
      </c>
      <c r="I2259" t="str">
        <f t="shared" si="35"/>
        <v/>
      </c>
    </row>
    <row r="2260" spans="1:9" x14ac:dyDescent="0.3">
      <c r="A2260">
        <v>2259</v>
      </c>
      <c r="B2260">
        <f>Движение!$A$344</f>
        <v>46563</v>
      </c>
      <c r="C2260">
        <f>Движение!$C$344</f>
        <v>0</v>
      </c>
      <c r="D2260" t="s">
        <v>56</v>
      </c>
      <c r="E2260">
        <f>Движение!$T$344</f>
        <v>18</v>
      </c>
      <c r="F2260">
        <f>N(Движение!$U$344)</f>
        <v>0</v>
      </c>
      <c r="G2260">
        <f>N(Движение!$V$344)</f>
        <v>0</v>
      </c>
      <c r="H2260">
        <f>Движение!$W$344</f>
        <v>18</v>
      </c>
      <c r="I2260" t="str">
        <f t="shared" si="35"/>
        <v/>
      </c>
    </row>
    <row r="2261" spans="1:9" x14ac:dyDescent="0.3">
      <c r="A2261">
        <v>2260</v>
      </c>
      <c r="B2261">
        <f>Движение!$A$344</f>
        <v>46563</v>
      </c>
      <c r="C2261">
        <f>Движение!$C$344</f>
        <v>0</v>
      </c>
      <c r="D2261" t="s">
        <v>57</v>
      </c>
      <c r="E2261">
        <f>Движение!$X$344</f>
        <v>21</v>
      </c>
      <c r="F2261">
        <f>N(Движение!$Y$344)</f>
        <v>0</v>
      </c>
      <c r="G2261">
        <f>N(Движение!$Z$344)</f>
        <v>0</v>
      </c>
      <c r="H2261">
        <f>Движение!$AA$344</f>
        <v>21</v>
      </c>
      <c r="I2261" t="str">
        <f t="shared" si="35"/>
        <v/>
      </c>
    </row>
    <row r="2262" spans="1:9" x14ac:dyDescent="0.3">
      <c r="A2262">
        <v>2261</v>
      </c>
      <c r="B2262">
        <f>Движение!$A$344</f>
        <v>46563</v>
      </c>
      <c r="C2262">
        <f>Движение!$C$344</f>
        <v>0</v>
      </c>
      <c r="D2262" t="s">
        <v>59</v>
      </c>
      <c r="E2262">
        <f>Движение!$AB$344</f>
        <v>15</v>
      </c>
      <c r="F2262">
        <f>N(Движение!$AC$344)</f>
        <v>0</v>
      </c>
      <c r="G2262">
        <f>N(Движение!$AD$344)</f>
        <v>0</v>
      </c>
      <c r="H2262">
        <f>Движение!$AE$344</f>
        <v>15</v>
      </c>
      <c r="I2262" t="str">
        <f t="shared" si="35"/>
        <v/>
      </c>
    </row>
    <row r="2263" spans="1:9" x14ac:dyDescent="0.3">
      <c r="A2263">
        <v>2262</v>
      </c>
      <c r="B2263">
        <f>Движение!$A$345</f>
        <v>46564</v>
      </c>
      <c r="C2263">
        <f>Движение!$C$345</f>
        <v>0</v>
      </c>
      <c r="D2263" t="s">
        <v>45</v>
      </c>
      <c r="E2263">
        <f>Движение!$D$345</f>
        <v>26</v>
      </c>
      <c r="F2263">
        <f>N(Движение!$E$345)</f>
        <v>0</v>
      </c>
      <c r="G2263">
        <f>N(Движение!$F$345)</f>
        <v>0</v>
      </c>
      <c r="H2263">
        <f>Движение!$G$345</f>
        <v>26</v>
      </c>
      <c r="I2263" t="str">
        <f t="shared" si="35"/>
        <v/>
      </c>
    </row>
    <row r="2264" spans="1:9" x14ac:dyDescent="0.3">
      <c r="A2264">
        <v>2263</v>
      </c>
      <c r="B2264">
        <f>Движение!$A$345</f>
        <v>46564</v>
      </c>
      <c r="C2264">
        <f>Движение!$C$345</f>
        <v>0</v>
      </c>
      <c r="D2264" t="s">
        <v>49</v>
      </c>
      <c r="E2264">
        <f>Движение!$H$345</f>
        <v>20</v>
      </c>
      <c r="F2264">
        <f>N(Движение!$I$345)</f>
        <v>0</v>
      </c>
      <c r="G2264">
        <f>N(Движение!$J$345)</f>
        <v>0</v>
      </c>
      <c r="H2264">
        <f>Движение!$K$345</f>
        <v>20</v>
      </c>
      <c r="I2264" t="str">
        <f t="shared" si="35"/>
        <v/>
      </c>
    </row>
    <row r="2265" spans="1:9" x14ac:dyDescent="0.3">
      <c r="A2265">
        <v>2264</v>
      </c>
      <c r="B2265">
        <f>Движение!$A$345</f>
        <v>46564</v>
      </c>
      <c r="C2265">
        <f>Движение!$C$345</f>
        <v>0</v>
      </c>
      <c r="D2265" t="s">
        <v>51</v>
      </c>
      <c r="E2265">
        <f>Движение!$L$345</f>
        <v>48</v>
      </c>
      <c r="F2265">
        <f>N(Движение!$M$345)</f>
        <v>0</v>
      </c>
      <c r="G2265">
        <f>N(Движение!$N$345)</f>
        <v>0</v>
      </c>
      <c r="H2265">
        <f>Движение!$O$345</f>
        <v>48</v>
      </c>
      <c r="I2265" t="str">
        <f t="shared" si="35"/>
        <v/>
      </c>
    </row>
    <row r="2266" spans="1:9" x14ac:dyDescent="0.3">
      <c r="A2266">
        <v>2265</v>
      </c>
      <c r="B2266">
        <f>Движение!$A$345</f>
        <v>46564</v>
      </c>
      <c r="C2266">
        <f>Движение!$C$345</f>
        <v>0</v>
      </c>
      <c r="D2266" t="s">
        <v>54</v>
      </c>
      <c r="E2266">
        <f>Движение!$P$345</f>
        <v>13</v>
      </c>
      <c r="F2266">
        <f>N(Движение!$Q$345)</f>
        <v>0</v>
      </c>
      <c r="G2266">
        <f>N(Движение!$R$345)</f>
        <v>0</v>
      </c>
      <c r="H2266">
        <f>Движение!$S$345</f>
        <v>13</v>
      </c>
      <c r="I2266" t="str">
        <f t="shared" si="35"/>
        <v/>
      </c>
    </row>
    <row r="2267" spans="1:9" x14ac:dyDescent="0.3">
      <c r="A2267">
        <v>2266</v>
      </c>
      <c r="B2267">
        <f>Движение!$A$345</f>
        <v>46564</v>
      </c>
      <c r="C2267">
        <f>Движение!$C$345</f>
        <v>0</v>
      </c>
      <c r="D2267" t="s">
        <v>56</v>
      </c>
      <c r="E2267">
        <f>Движение!$T$345</f>
        <v>18</v>
      </c>
      <c r="F2267">
        <f>N(Движение!$U$345)</f>
        <v>0</v>
      </c>
      <c r="G2267">
        <f>N(Движение!$V$345)</f>
        <v>0</v>
      </c>
      <c r="H2267">
        <f>Движение!$W$345</f>
        <v>18</v>
      </c>
      <c r="I2267" t="str">
        <f t="shared" si="35"/>
        <v/>
      </c>
    </row>
    <row r="2268" spans="1:9" x14ac:dyDescent="0.3">
      <c r="A2268">
        <v>2267</v>
      </c>
      <c r="B2268">
        <f>Движение!$A$345</f>
        <v>46564</v>
      </c>
      <c r="C2268">
        <f>Движение!$C$345</f>
        <v>0</v>
      </c>
      <c r="D2268" t="s">
        <v>57</v>
      </c>
      <c r="E2268">
        <f>Движение!$X$345</f>
        <v>21</v>
      </c>
      <c r="F2268">
        <f>N(Движение!$Y$345)</f>
        <v>0</v>
      </c>
      <c r="G2268">
        <f>N(Движение!$Z$345)</f>
        <v>0</v>
      </c>
      <c r="H2268">
        <f>Движение!$AA$345</f>
        <v>21</v>
      </c>
      <c r="I2268" t="str">
        <f t="shared" si="35"/>
        <v/>
      </c>
    </row>
    <row r="2269" spans="1:9" x14ac:dyDescent="0.3">
      <c r="A2269">
        <v>2268</v>
      </c>
      <c r="B2269">
        <f>Движение!$A$345</f>
        <v>46564</v>
      </c>
      <c r="C2269">
        <f>Движение!$C$345</f>
        <v>0</v>
      </c>
      <c r="D2269" t="s">
        <v>59</v>
      </c>
      <c r="E2269">
        <f>Движение!$AB$345</f>
        <v>15</v>
      </c>
      <c r="F2269">
        <f>N(Движение!$AC$345)</f>
        <v>0</v>
      </c>
      <c r="G2269">
        <f>N(Движение!$AD$345)</f>
        <v>0</v>
      </c>
      <c r="H2269">
        <f>Движение!$AE$345</f>
        <v>15</v>
      </c>
      <c r="I2269" t="str">
        <f t="shared" si="35"/>
        <v/>
      </c>
    </row>
    <row r="2270" spans="1:9" x14ac:dyDescent="0.3">
      <c r="A2270">
        <v>2269</v>
      </c>
      <c r="B2270">
        <f>Движение!$A$346</f>
        <v>46565</v>
      </c>
      <c r="C2270">
        <f>Движение!$C$346</f>
        <v>0</v>
      </c>
      <c r="D2270" t="s">
        <v>45</v>
      </c>
      <c r="E2270">
        <f>Движение!$D$346</f>
        <v>26</v>
      </c>
      <c r="F2270">
        <f>N(Движение!$E$346)</f>
        <v>0</v>
      </c>
      <c r="G2270">
        <f>N(Движение!$F$346)</f>
        <v>0</v>
      </c>
      <c r="H2270">
        <f>Движение!$G$346</f>
        <v>26</v>
      </c>
      <c r="I2270" t="str">
        <f t="shared" si="35"/>
        <v/>
      </c>
    </row>
    <row r="2271" spans="1:9" x14ac:dyDescent="0.3">
      <c r="A2271">
        <v>2270</v>
      </c>
      <c r="B2271">
        <f>Движение!$A$346</f>
        <v>46565</v>
      </c>
      <c r="C2271">
        <f>Движение!$C$346</f>
        <v>0</v>
      </c>
      <c r="D2271" t="s">
        <v>49</v>
      </c>
      <c r="E2271">
        <f>Движение!$H$346</f>
        <v>20</v>
      </c>
      <c r="F2271">
        <f>N(Движение!$I$346)</f>
        <v>0</v>
      </c>
      <c r="G2271">
        <f>N(Движение!$J$346)</f>
        <v>0</v>
      </c>
      <c r="H2271">
        <f>Движение!$K$346</f>
        <v>20</v>
      </c>
      <c r="I2271" t="str">
        <f t="shared" si="35"/>
        <v/>
      </c>
    </row>
    <row r="2272" spans="1:9" x14ac:dyDescent="0.3">
      <c r="A2272">
        <v>2271</v>
      </c>
      <c r="B2272">
        <f>Движение!$A$346</f>
        <v>46565</v>
      </c>
      <c r="C2272">
        <f>Движение!$C$346</f>
        <v>0</v>
      </c>
      <c r="D2272" t="s">
        <v>51</v>
      </c>
      <c r="E2272">
        <f>Движение!$L$346</f>
        <v>48</v>
      </c>
      <c r="F2272">
        <f>N(Движение!$M$346)</f>
        <v>0</v>
      </c>
      <c r="G2272">
        <f>N(Движение!$N$346)</f>
        <v>0</v>
      </c>
      <c r="H2272">
        <f>Движение!$O$346</f>
        <v>48</v>
      </c>
      <c r="I2272" t="str">
        <f t="shared" si="35"/>
        <v/>
      </c>
    </row>
    <row r="2273" spans="1:9" x14ac:dyDescent="0.3">
      <c r="A2273">
        <v>2272</v>
      </c>
      <c r="B2273">
        <f>Движение!$A$346</f>
        <v>46565</v>
      </c>
      <c r="C2273">
        <f>Движение!$C$346</f>
        <v>0</v>
      </c>
      <c r="D2273" t="s">
        <v>54</v>
      </c>
      <c r="E2273">
        <f>Движение!$P$346</f>
        <v>13</v>
      </c>
      <c r="F2273">
        <f>N(Движение!$Q$346)</f>
        <v>0</v>
      </c>
      <c r="G2273">
        <f>N(Движение!$R$346)</f>
        <v>0</v>
      </c>
      <c r="H2273">
        <f>Движение!$S$346</f>
        <v>13</v>
      </c>
      <c r="I2273" t="str">
        <f t="shared" si="35"/>
        <v/>
      </c>
    </row>
    <row r="2274" spans="1:9" x14ac:dyDescent="0.3">
      <c r="A2274">
        <v>2273</v>
      </c>
      <c r="B2274">
        <f>Движение!$A$346</f>
        <v>46565</v>
      </c>
      <c r="C2274">
        <f>Движение!$C$346</f>
        <v>0</v>
      </c>
      <c r="D2274" t="s">
        <v>56</v>
      </c>
      <c r="E2274">
        <f>Движение!$T$346</f>
        <v>18</v>
      </c>
      <c r="F2274">
        <f>N(Движение!$U$346)</f>
        <v>0</v>
      </c>
      <c r="G2274">
        <f>N(Движение!$V$346)</f>
        <v>0</v>
      </c>
      <c r="H2274">
        <f>Движение!$W$346</f>
        <v>18</v>
      </c>
      <c r="I2274" t="str">
        <f t="shared" si="35"/>
        <v/>
      </c>
    </row>
    <row r="2275" spans="1:9" x14ac:dyDescent="0.3">
      <c r="A2275">
        <v>2274</v>
      </c>
      <c r="B2275">
        <f>Движение!$A$346</f>
        <v>46565</v>
      </c>
      <c r="C2275">
        <f>Движение!$C$346</f>
        <v>0</v>
      </c>
      <c r="D2275" t="s">
        <v>57</v>
      </c>
      <c r="E2275">
        <f>Движение!$X$346</f>
        <v>21</v>
      </c>
      <c r="F2275">
        <f>N(Движение!$Y$346)</f>
        <v>0</v>
      </c>
      <c r="G2275">
        <f>N(Движение!$Z$346)</f>
        <v>0</v>
      </c>
      <c r="H2275">
        <f>Движение!$AA$346</f>
        <v>21</v>
      </c>
      <c r="I2275" t="str">
        <f t="shared" si="35"/>
        <v/>
      </c>
    </row>
    <row r="2276" spans="1:9" x14ac:dyDescent="0.3">
      <c r="A2276">
        <v>2275</v>
      </c>
      <c r="B2276">
        <f>Движение!$A$346</f>
        <v>46565</v>
      </c>
      <c r="C2276">
        <f>Движение!$C$346</f>
        <v>0</v>
      </c>
      <c r="D2276" t="s">
        <v>59</v>
      </c>
      <c r="E2276">
        <f>Движение!$AB$346</f>
        <v>15</v>
      </c>
      <c r="F2276">
        <f>N(Движение!$AC$346)</f>
        <v>0</v>
      </c>
      <c r="G2276">
        <f>N(Движение!$AD$346)</f>
        <v>0</v>
      </c>
      <c r="H2276">
        <f>Движение!$AE$346</f>
        <v>15</v>
      </c>
      <c r="I2276" t="str">
        <f t="shared" si="35"/>
        <v/>
      </c>
    </row>
    <row r="2277" spans="1:9" x14ac:dyDescent="0.3">
      <c r="A2277">
        <v>2276</v>
      </c>
      <c r="B2277">
        <f>Движение!$A$347</f>
        <v>46566</v>
      </c>
      <c r="C2277">
        <f>Движение!$C$347</f>
        <v>0</v>
      </c>
      <c r="D2277" t="s">
        <v>45</v>
      </c>
      <c r="E2277">
        <f>Движение!$D$347</f>
        <v>26</v>
      </c>
      <c r="F2277">
        <f>N(Движение!$E$347)</f>
        <v>0</v>
      </c>
      <c r="G2277">
        <f>N(Движение!$F$347)</f>
        <v>0</v>
      </c>
      <c r="H2277">
        <f>Движение!$G$347</f>
        <v>26</v>
      </c>
      <c r="I2277" t="str">
        <f t="shared" si="35"/>
        <v/>
      </c>
    </row>
    <row r="2278" spans="1:9" x14ac:dyDescent="0.3">
      <c r="A2278">
        <v>2277</v>
      </c>
      <c r="B2278">
        <f>Движение!$A$347</f>
        <v>46566</v>
      </c>
      <c r="C2278">
        <f>Движение!$C$347</f>
        <v>0</v>
      </c>
      <c r="D2278" t="s">
        <v>49</v>
      </c>
      <c r="E2278">
        <f>Движение!$H$347</f>
        <v>20</v>
      </c>
      <c r="F2278">
        <f>N(Движение!$I$347)</f>
        <v>0</v>
      </c>
      <c r="G2278">
        <f>N(Движение!$J$347)</f>
        <v>0</v>
      </c>
      <c r="H2278">
        <f>Движение!$K$347</f>
        <v>20</v>
      </c>
      <c r="I2278" t="str">
        <f t="shared" si="35"/>
        <v/>
      </c>
    </row>
    <row r="2279" spans="1:9" x14ac:dyDescent="0.3">
      <c r="A2279">
        <v>2278</v>
      </c>
      <c r="B2279">
        <f>Движение!$A$347</f>
        <v>46566</v>
      </c>
      <c r="C2279">
        <f>Движение!$C$347</f>
        <v>0</v>
      </c>
      <c r="D2279" t="s">
        <v>51</v>
      </c>
      <c r="E2279">
        <f>Движение!$L$347</f>
        <v>48</v>
      </c>
      <c r="F2279">
        <f>N(Движение!$M$347)</f>
        <v>0</v>
      </c>
      <c r="G2279">
        <f>N(Движение!$N$347)</f>
        <v>0</v>
      </c>
      <c r="H2279">
        <f>Движение!$O$347</f>
        <v>48</v>
      </c>
      <c r="I2279" t="str">
        <f t="shared" si="35"/>
        <v/>
      </c>
    </row>
    <row r="2280" spans="1:9" x14ac:dyDescent="0.3">
      <c r="A2280">
        <v>2279</v>
      </c>
      <c r="B2280">
        <f>Движение!$A$347</f>
        <v>46566</v>
      </c>
      <c r="C2280">
        <f>Движение!$C$347</f>
        <v>0</v>
      </c>
      <c r="D2280" t="s">
        <v>54</v>
      </c>
      <c r="E2280">
        <f>Движение!$P$347</f>
        <v>13</v>
      </c>
      <c r="F2280">
        <f>N(Движение!$Q$347)</f>
        <v>0</v>
      </c>
      <c r="G2280">
        <f>N(Движение!$R$347)</f>
        <v>0</v>
      </c>
      <c r="H2280">
        <f>Движение!$S$347</f>
        <v>13</v>
      </c>
      <c r="I2280" t="str">
        <f t="shared" si="35"/>
        <v/>
      </c>
    </row>
    <row r="2281" spans="1:9" x14ac:dyDescent="0.3">
      <c r="A2281">
        <v>2280</v>
      </c>
      <c r="B2281">
        <f>Движение!$A$347</f>
        <v>46566</v>
      </c>
      <c r="C2281">
        <f>Движение!$C$347</f>
        <v>0</v>
      </c>
      <c r="D2281" t="s">
        <v>56</v>
      </c>
      <c r="E2281">
        <f>Движение!$T$347</f>
        <v>18</v>
      </c>
      <c r="F2281">
        <f>N(Движение!$U$347)</f>
        <v>0</v>
      </c>
      <c r="G2281">
        <f>N(Движение!$V$347)</f>
        <v>0</v>
      </c>
      <c r="H2281">
        <f>Движение!$W$347</f>
        <v>18</v>
      </c>
      <c r="I2281" t="str">
        <f t="shared" si="35"/>
        <v/>
      </c>
    </row>
    <row r="2282" spans="1:9" x14ac:dyDescent="0.3">
      <c r="A2282">
        <v>2281</v>
      </c>
      <c r="B2282">
        <f>Движение!$A$347</f>
        <v>46566</v>
      </c>
      <c r="C2282">
        <f>Движение!$C$347</f>
        <v>0</v>
      </c>
      <c r="D2282" t="s">
        <v>57</v>
      </c>
      <c r="E2282">
        <f>Движение!$X$347</f>
        <v>21</v>
      </c>
      <c r="F2282">
        <f>N(Движение!$Y$347)</f>
        <v>0</v>
      </c>
      <c r="G2282">
        <f>N(Движение!$Z$347)</f>
        <v>0</v>
      </c>
      <c r="H2282">
        <f>Движение!$AA$347</f>
        <v>21</v>
      </c>
      <c r="I2282" t="str">
        <f t="shared" si="35"/>
        <v/>
      </c>
    </row>
    <row r="2283" spans="1:9" x14ac:dyDescent="0.3">
      <c r="A2283">
        <v>2282</v>
      </c>
      <c r="B2283">
        <f>Движение!$A$347</f>
        <v>46566</v>
      </c>
      <c r="C2283">
        <f>Движение!$C$347</f>
        <v>0</v>
      </c>
      <c r="D2283" t="s">
        <v>59</v>
      </c>
      <c r="E2283">
        <f>Движение!$AB$347</f>
        <v>15</v>
      </c>
      <c r="F2283">
        <f>N(Движение!$AC$347)</f>
        <v>0</v>
      </c>
      <c r="G2283">
        <f>N(Движение!$AD$347)</f>
        <v>0</v>
      </c>
      <c r="H2283">
        <f>Движение!$AE$347</f>
        <v>15</v>
      </c>
      <c r="I2283" t="str">
        <f t="shared" si="35"/>
        <v/>
      </c>
    </row>
    <row r="2284" spans="1:9" x14ac:dyDescent="0.3">
      <c r="A2284">
        <v>2283</v>
      </c>
      <c r="B2284">
        <f>Движение!$A$348</f>
        <v>46567</v>
      </c>
      <c r="C2284">
        <f>Движение!$C$348</f>
        <v>0</v>
      </c>
      <c r="D2284" t="s">
        <v>45</v>
      </c>
      <c r="E2284">
        <f>Движение!$D$348</f>
        <v>26</v>
      </c>
      <c r="F2284">
        <f>N(Движение!$E$348)</f>
        <v>0</v>
      </c>
      <c r="G2284">
        <f>N(Движение!$F$348)</f>
        <v>0</v>
      </c>
      <c r="H2284">
        <f>Движение!$G$348</f>
        <v>26</v>
      </c>
      <c r="I2284" t="str">
        <f t="shared" si="35"/>
        <v/>
      </c>
    </row>
    <row r="2285" spans="1:9" x14ac:dyDescent="0.3">
      <c r="A2285">
        <v>2284</v>
      </c>
      <c r="B2285">
        <f>Движение!$A$348</f>
        <v>46567</v>
      </c>
      <c r="C2285">
        <f>Движение!$C$348</f>
        <v>0</v>
      </c>
      <c r="D2285" t="s">
        <v>49</v>
      </c>
      <c r="E2285">
        <f>Движение!$H$348</f>
        <v>20</v>
      </c>
      <c r="F2285">
        <f>N(Движение!$I$348)</f>
        <v>0</v>
      </c>
      <c r="G2285">
        <f>N(Движение!$J$348)</f>
        <v>0</v>
      </c>
      <c r="H2285">
        <f>Движение!$K$348</f>
        <v>20</v>
      </c>
      <c r="I2285" t="str">
        <f t="shared" si="35"/>
        <v/>
      </c>
    </row>
    <row r="2286" spans="1:9" x14ac:dyDescent="0.3">
      <c r="A2286">
        <v>2285</v>
      </c>
      <c r="B2286">
        <f>Движение!$A$348</f>
        <v>46567</v>
      </c>
      <c r="C2286">
        <f>Движение!$C$348</f>
        <v>0</v>
      </c>
      <c r="D2286" t="s">
        <v>51</v>
      </c>
      <c r="E2286">
        <f>Движение!$L$348</f>
        <v>48</v>
      </c>
      <c r="F2286">
        <f>N(Движение!$M$348)</f>
        <v>0</v>
      </c>
      <c r="G2286">
        <f>N(Движение!$N$348)</f>
        <v>0</v>
      </c>
      <c r="H2286">
        <f>Движение!$O$348</f>
        <v>48</v>
      </c>
      <c r="I2286" t="str">
        <f t="shared" si="35"/>
        <v/>
      </c>
    </row>
    <row r="2287" spans="1:9" x14ac:dyDescent="0.3">
      <c r="A2287">
        <v>2286</v>
      </c>
      <c r="B2287">
        <f>Движение!$A$348</f>
        <v>46567</v>
      </c>
      <c r="C2287">
        <f>Движение!$C$348</f>
        <v>0</v>
      </c>
      <c r="D2287" t="s">
        <v>54</v>
      </c>
      <c r="E2287">
        <f>Движение!$P$348</f>
        <v>13</v>
      </c>
      <c r="F2287">
        <f>N(Движение!$Q$348)</f>
        <v>0</v>
      </c>
      <c r="G2287">
        <f>N(Движение!$R$348)</f>
        <v>0</v>
      </c>
      <c r="H2287">
        <f>Движение!$S$348</f>
        <v>13</v>
      </c>
      <c r="I2287" t="str">
        <f t="shared" si="35"/>
        <v/>
      </c>
    </row>
    <row r="2288" spans="1:9" x14ac:dyDescent="0.3">
      <c r="A2288">
        <v>2287</v>
      </c>
      <c r="B2288">
        <f>Движение!$A$348</f>
        <v>46567</v>
      </c>
      <c r="C2288">
        <f>Движение!$C$348</f>
        <v>0</v>
      </c>
      <c r="D2288" t="s">
        <v>56</v>
      </c>
      <c r="E2288">
        <f>Движение!$T$348</f>
        <v>18</v>
      </c>
      <c r="F2288">
        <f>N(Движение!$U$348)</f>
        <v>0</v>
      </c>
      <c r="G2288">
        <f>N(Движение!$V$348)</f>
        <v>0</v>
      </c>
      <c r="H2288">
        <f>Движение!$W$348</f>
        <v>18</v>
      </c>
      <c r="I2288" t="str">
        <f t="shared" si="35"/>
        <v/>
      </c>
    </row>
    <row r="2289" spans="1:9" x14ac:dyDescent="0.3">
      <c r="A2289">
        <v>2288</v>
      </c>
      <c r="B2289">
        <f>Движение!$A$348</f>
        <v>46567</v>
      </c>
      <c r="C2289">
        <f>Движение!$C$348</f>
        <v>0</v>
      </c>
      <c r="D2289" t="s">
        <v>57</v>
      </c>
      <c r="E2289">
        <f>Движение!$X$348</f>
        <v>21</v>
      </c>
      <c r="F2289">
        <f>N(Движение!$Y$348)</f>
        <v>0</v>
      </c>
      <c r="G2289">
        <f>N(Движение!$Z$348)</f>
        <v>0</v>
      </c>
      <c r="H2289">
        <f>Движение!$AA$348</f>
        <v>21</v>
      </c>
      <c r="I2289" t="str">
        <f t="shared" si="35"/>
        <v/>
      </c>
    </row>
    <row r="2290" spans="1:9" x14ac:dyDescent="0.3">
      <c r="A2290">
        <v>2289</v>
      </c>
      <c r="B2290">
        <f>Движение!$A$348</f>
        <v>46567</v>
      </c>
      <c r="C2290">
        <f>Движение!$C$348</f>
        <v>0</v>
      </c>
      <c r="D2290" t="s">
        <v>59</v>
      </c>
      <c r="E2290">
        <f>Движение!$AB$348</f>
        <v>15</v>
      </c>
      <c r="F2290">
        <f>N(Движение!$AC$348)</f>
        <v>0</v>
      </c>
      <c r="G2290">
        <f>N(Движение!$AD$348)</f>
        <v>0</v>
      </c>
      <c r="H2290">
        <f>Движение!$AE$348</f>
        <v>15</v>
      </c>
      <c r="I2290" t="str">
        <f t="shared" si="35"/>
        <v/>
      </c>
    </row>
    <row r="2291" spans="1:9" x14ac:dyDescent="0.3">
      <c r="A2291">
        <v>2290</v>
      </c>
      <c r="B2291">
        <f>Движение!$A$349</f>
        <v>46568</v>
      </c>
      <c r="C2291">
        <f>Движение!$C$349</f>
        <v>0</v>
      </c>
      <c r="D2291" t="s">
        <v>45</v>
      </c>
      <c r="E2291">
        <f>Движение!$D$349</f>
        <v>26</v>
      </c>
      <c r="F2291">
        <f>N(Движение!$E$349)</f>
        <v>0</v>
      </c>
      <c r="G2291">
        <f>N(Движение!$F$349)</f>
        <v>0</v>
      </c>
      <c r="H2291">
        <f>Движение!$G$349</f>
        <v>26</v>
      </c>
      <c r="I2291" t="str">
        <f t="shared" si="35"/>
        <v/>
      </c>
    </row>
    <row r="2292" spans="1:9" x14ac:dyDescent="0.3">
      <c r="A2292">
        <v>2291</v>
      </c>
      <c r="B2292">
        <f>Движение!$A$349</f>
        <v>46568</v>
      </c>
      <c r="C2292">
        <f>Движение!$C$349</f>
        <v>0</v>
      </c>
      <c r="D2292" t="s">
        <v>49</v>
      </c>
      <c r="E2292">
        <f>Движение!$H$349</f>
        <v>20</v>
      </c>
      <c r="F2292">
        <f>N(Движение!$I$349)</f>
        <v>0</v>
      </c>
      <c r="G2292">
        <f>N(Движение!$J$349)</f>
        <v>0</v>
      </c>
      <c r="H2292">
        <f>Движение!$K$349</f>
        <v>20</v>
      </c>
      <c r="I2292" t="str">
        <f t="shared" si="35"/>
        <v/>
      </c>
    </row>
    <row r="2293" spans="1:9" x14ac:dyDescent="0.3">
      <c r="A2293">
        <v>2292</v>
      </c>
      <c r="B2293">
        <f>Движение!$A$349</f>
        <v>46568</v>
      </c>
      <c r="C2293">
        <f>Движение!$C$349</f>
        <v>0</v>
      </c>
      <c r="D2293" t="s">
        <v>51</v>
      </c>
      <c r="E2293">
        <f>Движение!$L$349</f>
        <v>48</v>
      </c>
      <c r="F2293">
        <f>N(Движение!$M$349)</f>
        <v>0</v>
      </c>
      <c r="G2293">
        <f>N(Движение!$N$349)</f>
        <v>0</v>
      </c>
      <c r="H2293">
        <f>Движение!$O$349</f>
        <v>48</v>
      </c>
      <c r="I2293" t="str">
        <f t="shared" si="35"/>
        <v/>
      </c>
    </row>
    <row r="2294" spans="1:9" x14ac:dyDescent="0.3">
      <c r="A2294">
        <v>2293</v>
      </c>
      <c r="B2294">
        <f>Движение!$A$349</f>
        <v>46568</v>
      </c>
      <c r="C2294">
        <f>Движение!$C$349</f>
        <v>0</v>
      </c>
      <c r="D2294" t="s">
        <v>54</v>
      </c>
      <c r="E2294">
        <f>Движение!$P$349</f>
        <v>13</v>
      </c>
      <c r="F2294">
        <f>N(Движение!$Q$349)</f>
        <v>0</v>
      </c>
      <c r="G2294">
        <f>N(Движение!$R$349)</f>
        <v>0</v>
      </c>
      <c r="H2294">
        <f>Движение!$S$349</f>
        <v>13</v>
      </c>
      <c r="I2294" t="str">
        <f t="shared" si="35"/>
        <v/>
      </c>
    </row>
    <row r="2295" spans="1:9" x14ac:dyDescent="0.3">
      <c r="A2295">
        <v>2294</v>
      </c>
      <c r="B2295">
        <f>Движение!$A$349</f>
        <v>46568</v>
      </c>
      <c r="C2295">
        <f>Движение!$C$349</f>
        <v>0</v>
      </c>
      <c r="D2295" t="s">
        <v>56</v>
      </c>
      <c r="E2295">
        <f>Движение!$T$349</f>
        <v>18</v>
      </c>
      <c r="F2295">
        <f>N(Движение!$U$349)</f>
        <v>0</v>
      </c>
      <c r="G2295">
        <f>N(Движение!$V$349)</f>
        <v>0</v>
      </c>
      <c r="H2295">
        <f>Движение!$W$349</f>
        <v>18</v>
      </c>
      <c r="I2295" t="str">
        <f t="shared" si="35"/>
        <v/>
      </c>
    </row>
    <row r="2296" spans="1:9" x14ac:dyDescent="0.3">
      <c r="A2296">
        <v>2295</v>
      </c>
      <c r="B2296">
        <f>Движение!$A$349</f>
        <v>46568</v>
      </c>
      <c r="C2296">
        <f>Движение!$C$349</f>
        <v>0</v>
      </c>
      <c r="D2296" t="s">
        <v>57</v>
      </c>
      <c r="E2296">
        <f>Движение!$X$349</f>
        <v>21</v>
      </c>
      <c r="F2296">
        <f>N(Движение!$Y$349)</f>
        <v>0</v>
      </c>
      <c r="G2296">
        <f>N(Движение!$Z$349)</f>
        <v>0</v>
      </c>
      <c r="H2296">
        <f>Движение!$AA$349</f>
        <v>21</v>
      </c>
      <c r="I2296" t="str">
        <f t="shared" si="35"/>
        <v/>
      </c>
    </row>
    <row r="2297" spans="1:9" x14ac:dyDescent="0.3">
      <c r="A2297">
        <v>2296</v>
      </c>
      <c r="B2297">
        <f>Движение!$A$349</f>
        <v>46568</v>
      </c>
      <c r="C2297">
        <f>Движение!$C$349</f>
        <v>0</v>
      </c>
      <c r="D2297" t="s">
        <v>59</v>
      </c>
      <c r="E2297">
        <f>Движение!$AB$349</f>
        <v>15</v>
      </c>
      <c r="F2297">
        <f>N(Движение!$AC$349)</f>
        <v>0</v>
      </c>
      <c r="G2297">
        <f>N(Движение!$AD$349)</f>
        <v>0</v>
      </c>
      <c r="H2297">
        <f>Движение!$AE$349</f>
        <v>15</v>
      </c>
      <c r="I2297" t="str">
        <f t="shared" si="35"/>
        <v/>
      </c>
    </row>
    <row r="2298" spans="1:9" x14ac:dyDescent="0.3">
      <c r="A2298">
        <v>2297</v>
      </c>
      <c r="B2298">
        <f>Движение!$A$350</f>
        <v>46569</v>
      </c>
      <c r="C2298">
        <f>Движение!$C$350</f>
        <v>0</v>
      </c>
      <c r="D2298" t="s">
        <v>45</v>
      </c>
      <c r="E2298">
        <f>Движение!$D$350</f>
        <v>26</v>
      </c>
      <c r="F2298">
        <f>N(Движение!$E$350)</f>
        <v>0</v>
      </c>
      <c r="G2298">
        <f>N(Движение!$F$350)</f>
        <v>0</v>
      </c>
      <c r="H2298">
        <f>Движение!$G$350</f>
        <v>26</v>
      </c>
      <c r="I2298" t="str">
        <f t="shared" si="35"/>
        <v/>
      </c>
    </row>
    <row r="2299" spans="1:9" x14ac:dyDescent="0.3">
      <c r="A2299">
        <v>2298</v>
      </c>
      <c r="B2299">
        <f>Движение!$A$350</f>
        <v>46569</v>
      </c>
      <c r="C2299">
        <f>Движение!$C$350</f>
        <v>0</v>
      </c>
      <c r="D2299" t="s">
        <v>49</v>
      </c>
      <c r="E2299">
        <f>Движение!$H$350</f>
        <v>20</v>
      </c>
      <c r="F2299">
        <f>N(Движение!$I$350)</f>
        <v>0</v>
      </c>
      <c r="G2299">
        <f>N(Движение!$J$350)</f>
        <v>0</v>
      </c>
      <c r="H2299">
        <f>Движение!$K$350</f>
        <v>20</v>
      </c>
      <c r="I2299" t="str">
        <f t="shared" si="35"/>
        <v/>
      </c>
    </row>
    <row r="2300" spans="1:9" x14ac:dyDescent="0.3">
      <c r="A2300">
        <v>2299</v>
      </c>
      <c r="B2300">
        <f>Движение!$A$350</f>
        <v>46569</v>
      </c>
      <c r="C2300">
        <f>Движение!$C$350</f>
        <v>0</v>
      </c>
      <c r="D2300" t="s">
        <v>51</v>
      </c>
      <c r="E2300">
        <f>Движение!$L$350</f>
        <v>48</v>
      </c>
      <c r="F2300">
        <f>N(Движение!$M$350)</f>
        <v>0</v>
      </c>
      <c r="G2300">
        <f>N(Движение!$N$350)</f>
        <v>0</v>
      </c>
      <c r="H2300">
        <f>Движение!$O$350</f>
        <v>48</v>
      </c>
      <c r="I2300" t="str">
        <f t="shared" si="35"/>
        <v/>
      </c>
    </row>
    <row r="2301" spans="1:9" x14ac:dyDescent="0.3">
      <c r="A2301">
        <v>2300</v>
      </c>
      <c r="B2301">
        <f>Движение!$A$350</f>
        <v>46569</v>
      </c>
      <c r="C2301">
        <f>Движение!$C$350</f>
        <v>0</v>
      </c>
      <c r="D2301" t="s">
        <v>54</v>
      </c>
      <c r="E2301">
        <f>Движение!$P$350</f>
        <v>13</v>
      </c>
      <c r="F2301">
        <f>N(Движение!$Q$350)</f>
        <v>0</v>
      </c>
      <c r="G2301">
        <f>N(Движение!$R$350)</f>
        <v>0</v>
      </c>
      <c r="H2301">
        <f>Движение!$S$350</f>
        <v>13</v>
      </c>
      <c r="I2301" t="str">
        <f t="shared" si="35"/>
        <v/>
      </c>
    </row>
    <row r="2302" spans="1:9" x14ac:dyDescent="0.3">
      <c r="A2302">
        <v>2301</v>
      </c>
      <c r="B2302">
        <f>Движение!$A$350</f>
        <v>46569</v>
      </c>
      <c r="C2302">
        <f>Движение!$C$350</f>
        <v>0</v>
      </c>
      <c r="D2302" t="s">
        <v>56</v>
      </c>
      <c r="E2302">
        <f>Движение!$T$350</f>
        <v>18</v>
      </c>
      <c r="F2302">
        <f>N(Движение!$U$350)</f>
        <v>0</v>
      </c>
      <c r="G2302">
        <f>N(Движение!$V$350)</f>
        <v>0</v>
      </c>
      <c r="H2302">
        <f>Движение!$W$350</f>
        <v>18</v>
      </c>
      <c r="I2302" t="str">
        <f t="shared" si="35"/>
        <v/>
      </c>
    </row>
    <row r="2303" spans="1:9" x14ac:dyDescent="0.3">
      <c r="A2303">
        <v>2302</v>
      </c>
      <c r="B2303">
        <f>Движение!$A$350</f>
        <v>46569</v>
      </c>
      <c r="C2303">
        <f>Движение!$C$350</f>
        <v>0</v>
      </c>
      <c r="D2303" t="s">
        <v>57</v>
      </c>
      <c r="E2303">
        <f>Движение!$X$350</f>
        <v>21</v>
      </c>
      <c r="F2303">
        <f>N(Движение!$Y$350)</f>
        <v>0</v>
      </c>
      <c r="G2303">
        <f>N(Движение!$Z$350)</f>
        <v>0</v>
      </c>
      <c r="H2303">
        <f>Движение!$AA$350</f>
        <v>21</v>
      </c>
      <c r="I2303" t="str">
        <f t="shared" si="35"/>
        <v/>
      </c>
    </row>
    <row r="2304" spans="1:9" x14ac:dyDescent="0.3">
      <c r="A2304">
        <v>2303</v>
      </c>
      <c r="B2304">
        <f>Движение!$A$350</f>
        <v>46569</v>
      </c>
      <c r="C2304">
        <f>Движение!$C$350</f>
        <v>0</v>
      </c>
      <c r="D2304" t="s">
        <v>59</v>
      </c>
      <c r="E2304">
        <f>Движение!$AB$350</f>
        <v>15</v>
      </c>
      <c r="F2304">
        <f>N(Движение!$AC$350)</f>
        <v>0</v>
      </c>
      <c r="G2304">
        <f>N(Движение!$AD$350)</f>
        <v>0</v>
      </c>
      <c r="H2304">
        <f>Движение!$AE$350</f>
        <v>15</v>
      </c>
      <c r="I2304" t="str">
        <f t="shared" si="35"/>
        <v/>
      </c>
    </row>
    <row r="2305" spans="1:9" x14ac:dyDescent="0.3">
      <c r="A2305">
        <v>2304</v>
      </c>
      <c r="B2305">
        <f>Движение!$A$351</f>
        <v>46570</v>
      </c>
      <c r="C2305">
        <f>Движение!$C$351</f>
        <v>0</v>
      </c>
      <c r="D2305" t="s">
        <v>45</v>
      </c>
      <c r="E2305">
        <f>Движение!$D$351</f>
        <v>26</v>
      </c>
      <c r="F2305">
        <f>N(Движение!$E$351)</f>
        <v>0</v>
      </c>
      <c r="G2305">
        <f>N(Движение!$F$351)</f>
        <v>0</v>
      </c>
      <c r="H2305">
        <f>Движение!$G$351</f>
        <v>26</v>
      </c>
      <c r="I2305" t="str">
        <f t="shared" si="35"/>
        <v/>
      </c>
    </row>
    <row r="2306" spans="1:9" x14ac:dyDescent="0.3">
      <c r="A2306">
        <v>2305</v>
      </c>
      <c r="B2306">
        <f>Движение!$A$351</f>
        <v>46570</v>
      </c>
      <c r="C2306">
        <f>Движение!$C$351</f>
        <v>0</v>
      </c>
      <c r="D2306" t="s">
        <v>49</v>
      </c>
      <c r="E2306">
        <f>Движение!$H$351</f>
        <v>20</v>
      </c>
      <c r="F2306">
        <f>N(Движение!$I$351)</f>
        <v>0</v>
      </c>
      <c r="G2306">
        <f>N(Движение!$J$351)</f>
        <v>0</v>
      </c>
      <c r="H2306">
        <f>Движение!$K$351</f>
        <v>20</v>
      </c>
      <c r="I2306" t="str">
        <f t="shared" ref="I2306:I2369" si="36">IF($F2306&gt;0,TEXT($B2306,"dd.mm")&amp;"_"&amp;$D2306,"")</f>
        <v/>
      </c>
    </row>
    <row r="2307" spans="1:9" x14ac:dyDescent="0.3">
      <c r="A2307">
        <v>2306</v>
      </c>
      <c r="B2307">
        <f>Движение!$A$351</f>
        <v>46570</v>
      </c>
      <c r="C2307">
        <f>Движение!$C$351</f>
        <v>0</v>
      </c>
      <c r="D2307" t="s">
        <v>51</v>
      </c>
      <c r="E2307">
        <f>Движение!$L$351</f>
        <v>48</v>
      </c>
      <c r="F2307">
        <f>N(Движение!$M$351)</f>
        <v>0</v>
      </c>
      <c r="G2307">
        <f>N(Движение!$N$351)</f>
        <v>0</v>
      </c>
      <c r="H2307">
        <f>Движение!$O$351</f>
        <v>48</v>
      </c>
      <c r="I2307" t="str">
        <f t="shared" si="36"/>
        <v/>
      </c>
    </row>
    <row r="2308" spans="1:9" x14ac:dyDescent="0.3">
      <c r="A2308">
        <v>2307</v>
      </c>
      <c r="B2308">
        <f>Движение!$A$351</f>
        <v>46570</v>
      </c>
      <c r="C2308">
        <f>Движение!$C$351</f>
        <v>0</v>
      </c>
      <c r="D2308" t="s">
        <v>54</v>
      </c>
      <c r="E2308">
        <f>Движение!$P$351</f>
        <v>13</v>
      </c>
      <c r="F2308">
        <f>N(Движение!$Q$351)</f>
        <v>0</v>
      </c>
      <c r="G2308">
        <f>N(Движение!$R$351)</f>
        <v>0</v>
      </c>
      <c r="H2308">
        <f>Движение!$S$351</f>
        <v>13</v>
      </c>
      <c r="I2308" t="str">
        <f t="shared" si="36"/>
        <v/>
      </c>
    </row>
    <row r="2309" spans="1:9" x14ac:dyDescent="0.3">
      <c r="A2309">
        <v>2308</v>
      </c>
      <c r="B2309">
        <f>Движение!$A$351</f>
        <v>46570</v>
      </c>
      <c r="C2309">
        <f>Движение!$C$351</f>
        <v>0</v>
      </c>
      <c r="D2309" t="s">
        <v>56</v>
      </c>
      <c r="E2309">
        <f>Движение!$T$351</f>
        <v>18</v>
      </c>
      <c r="F2309">
        <f>N(Движение!$U$351)</f>
        <v>0</v>
      </c>
      <c r="G2309">
        <f>N(Движение!$V$351)</f>
        <v>0</v>
      </c>
      <c r="H2309">
        <f>Движение!$W$351</f>
        <v>18</v>
      </c>
      <c r="I2309" t="str">
        <f t="shared" si="36"/>
        <v/>
      </c>
    </row>
    <row r="2310" spans="1:9" x14ac:dyDescent="0.3">
      <c r="A2310">
        <v>2309</v>
      </c>
      <c r="B2310">
        <f>Движение!$A$351</f>
        <v>46570</v>
      </c>
      <c r="C2310">
        <f>Движение!$C$351</f>
        <v>0</v>
      </c>
      <c r="D2310" t="s">
        <v>57</v>
      </c>
      <c r="E2310">
        <f>Движение!$X$351</f>
        <v>21</v>
      </c>
      <c r="F2310">
        <f>N(Движение!$Y$351)</f>
        <v>0</v>
      </c>
      <c r="G2310">
        <f>N(Движение!$Z$351)</f>
        <v>0</v>
      </c>
      <c r="H2310">
        <f>Движение!$AA$351</f>
        <v>21</v>
      </c>
      <c r="I2310" t="str">
        <f t="shared" si="36"/>
        <v/>
      </c>
    </row>
    <row r="2311" spans="1:9" x14ac:dyDescent="0.3">
      <c r="A2311">
        <v>2310</v>
      </c>
      <c r="B2311">
        <f>Движение!$A$351</f>
        <v>46570</v>
      </c>
      <c r="C2311">
        <f>Движение!$C$351</f>
        <v>0</v>
      </c>
      <c r="D2311" t="s">
        <v>59</v>
      </c>
      <c r="E2311">
        <f>Движение!$AB$351</f>
        <v>15</v>
      </c>
      <c r="F2311">
        <f>N(Движение!$AC$351)</f>
        <v>0</v>
      </c>
      <c r="G2311">
        <f>N(Движение!$AD$351)</f>
        <v>0</v>
      </c>
      <c r="H2311">
        <f>Движение!$AE$351</f>
        <v>15</v>
      </c>
      <c r="I2311" t="str">
        <f t="shared" si="36"/>
        <v/>
      </c>
    </row>
    <row r="2312" spans="1:9" x14ac:dyDescent="0.3">
      <c r="A2312">
        <v>2311</v>
      </c>
      <c r="B2312">
        <f>Движение!$A$352</f>
        <v>46571</v>
      </c>
      <c r="C2312">
        <f>Движение!$C$352</f>
        <v>0</v>
      </c>
      <c r="D2312" t="s">
        <v>45</v>
      </c>
      <c r="E2312">
        <f>Движение!$D$352</f>
        <v>26</v>
      </c>
      <c r="F2312">
        <f>N(Движение!$E$352)</f>
        <v>0</v>
      </c>
      <c r="G2312">
        <f>N(Движение!$F$352)</f>
        <v>0</v>
      </c>
      <c r="H2312">
        <f>Движение!$G$352</f>
        <v>26</v>
      </c>
      <c r="I2312" t="str">
        <f t="shared" si="36"/>
        <v/>
      </c>
    </row>
    <row r="2313" spans="1:9" x14ac:dyDescent="0.3">
      <c r="A2313">
        <v>2312</v>
      </c>
      <c r="B2313">
        <f>Движение!$A$352</f>
        <v>46571</v>
      </c>
      <c r="C2313">
        <f>Движение!$C$352</f>
        <v>0</v>
      </c>
      <c r="D2313" t="s">
        <v>49</v>
      </c>
      <c r="E2313">
        <f>Движение!$H$352</f>
        <v>20</v>
      </c>
      <c r="F2313">
        <f>N(Движение!$I$352)</f>
        <v>0</v>
      </c>
      <c r="G2313">
        <f>N(Движение!$J$352)</f>
        <v>0</v>
      </c>
      <c r="H2313">
        <f>Движение!$K$352</f>
        <v>20</v>
      </c>
      <c r="I2313" t="str">
        <f t="shared" si="36"/>
        <v/>
      </c>
    </row>
    <row r="2314" spans="1:9" x14ac:dyDescent="0.3">
      <c r="A2314">
        <v>2313</v>
      </c>
      <c r="B2314">
        <f>Движение!$A$352</f>
        <v>46571</v>
      </c>
      <c r="C2314">
        <f>Движение!$C$352</f>
        <v>0</v>
      </c>
      <c r="D2314" t="s">
        <v>51</v>
      </c>
      <c r="E2314">
        <f>Движение!$L$352</f>
        <v>48</v>
      </c>
      <c r="F2314">
        <f>N(Движение!$M$352)</f>
        <v>0</v>
      </c>
      <c r="G2314">
        <f>N(Движение!$N$352)</f>
        <v>0</v>
      </c>
      <c r="H2314">
        <f>Движение!$O$352</f>
        <v>48</v>
      </c>
      <c r="I2314" t="str">
        <f t="shared" si="36"/>
        <v/>
      </c>
    </row>
    <row r="2315" spans="1:9" x14ac:dyDescent="0.3">
      <c r="A2315">
        <v>2314</v>
      </c>
      <c r="B2315">
        <f>Движение!$A$352</f>
        <v>46571</v>
      </c>
      <c r="C2315">
        <f>Движение!$C$352</f>
        <v>0</v>
      </c>
      <c r="D2315" t="s">
        <v>54</v>
      </c>
      <c r="E2315">
        <f>Движение!$P$352</f>
        <v>13</v>
      </c>
      <c r="F2315">
        <f>N(Движение!$Q$352)</f>
        <v>0</v>
      </c>
      <c r="G2315">
        <f>N(Движение!$R$352)</f>
        <v>0</v>
      </c>
      <c r="H2315">
        <f>Движение!$S$352</f>
        <v>13</v>
      </c>
      <c r="I2315" t="str">
        <f t="shared" si="36"/>
        <v/>
      </c>
    </row>
    <row r="2316" spans="1:9" x14ac:dyDescent="0.3">
      <c r="A2316">
        <v>2315</v>
      </c>
      <c r="B2316">
        <f>Движение!$A$352</f>
        <v>46571</v>
      </c>
      <c r="C2316">
        <f>Движение!$C$352</f>
        <v>0</v>
      </c>
      <c r="D2316" t="s">
        <v>56</v>
      </c>
      <c r="E2316">
        <f>Движение!$T$352</f>
        <v>18</v>
      </c>
      <c r="F2316">
        <f>N(Движение!$U$352)</f>
        <v>0</v>
      </c>
      <c r="G2316">
        <f>N(Движение!$V$352)</f>
        <v>0</v>
      </c>
      <c r="H2316">
        <f>Движение!$W$352</f>
        <v>18</v>
      </c>
      <c r="I2316" t="str">
        <f t="shared" si="36"/>
        <v/>
      </c>
    </row>
    <row r="2317" spans="1:9" x14ac:dyDescent="0.3">
      <c r="A2317">
        <v>2316</v>
      </c>
      <c r="B2317">
        <f>Движение!$A$352</f>
        <v>46571</v>
      </c>
      <c r="C2317">
        <f>Движение!$C$352</f>
        <v>0</v>
      </c>
      <c r="D2317" t="s">
        <v>57</v>
      </c>
      <c r="E2317">
        <f>Движение!$X$352</f>
        <v>21</v>
      </c>
      <c r="F2317">
        <f>N(Движение!$Y$352)</f>
        <v>0</v>
      </c>
      <c r="G2317">
        <f>N(Движение!$Z$352)</f>
        <v>0</v>
      </c>
      <c r="H2317">
        <f>Движение!$AA$352</f>
        <v>21</v>
      </c>
      <c r="I2317" t="str">
        <f t="shared" si="36"/>
        <v/>
      </c>
    </row>
    <row r="2318" spans="1:9" x14ac:dyDescent="0.3">
      <c r="A2318">
        <v>2317</v>
      </c>
      <c r="B2318">
        <f>Движение!$A$352</f>
        <v>46571</v>
      </c>
      <c r="C2318">
        <f>Движение!$C$352</f>
        <v>0</v>
      </c>
      <c r="D2318" t="s">
        <v>59</v>
      </c>
      <c r="E2318">
        <f>Движение!$AB$352</f>
        <v>15</v>
      </c>
      <c r="F2318">
        <f>N(Движение!$AC$352)</f>
        <v>0</v>
      </c>
      <c r="G2318">
        <f>N(Движение!$AD$352)</f>
        <v>0</v>
      </c>
      <c r="H2318">
        <f>Движение!$AE$352</f>
        <v>15</v>
      </c>
      <c r="I2318" t="str">
        <f t="shared" si="36"/>
        <v/>
      </c>
    </row>
    <row r="2319" spans="1:9" x14ac:dyDescent="0.3">
      <c r="A2319">
        <v>2318</v>
      </c>
      <c r="B2319">
        <f>Движение!$A$353</f>
        <v>46572</v>
      </c>
      <c r="C2319">
        <f>Движение!$C$353</f>
        <v>0</v>
      </c>
      <c r="D2319" t="s">
        <v>45</v>
      </c>
      <c r="E2319">
        <f>Движение!$D$353</f>
        <v>26</v>
      </c>
      <c r="F2319">
        <f>N(Движение!$E$353)</f>
        <v>0</v>
      </c>
      <c r="G2319">
        <f>N(Движение!$F$353)</f>
        <v>0</v>
      </c>
      <c r="H2319">
        <f>Движение!$G$353</f>
        <v>26</v>
      </c>
      <c r="I2319" t="str">
        <f t="shared" si="36"/>
        <v/>
      </c>
    </row>
    <row r="2320" spans="1:9" x14ac:dyDescent="0.3">
      <c r="A2320">
        <v>2319</v>
      </c>
      <c r="B2320">
        <f>Движение!$A$353</f>
        <v>46572</v>
      </c>
      <c r="C2320">
        <f>Движение!$C$353</f>
        <v>0</v>
      </c>
      <c r="D2320" t="s">
        <v>49</v>
      </c>
      <c r="E2320">
        <f>Движение!$H$353</f>
        <v>20</v>
      </c>
      <c r="F2320">
        <f>N(Движение!$I$353)</f>
        <v>0</v>
      </c>
      <c r="G2320">
        <f>N(Движение!$J$353)</f>
        <v>0</v>
      </c>
      <c r="H2320">
        <f>Движение!$K$353</f>
        <v>20</v>
      </c>
      <c r="I2320" t="str">
        <f t="shared" si="36"/>
        <v/>
      </c>
    </row>
    <row r="2321" spans="1:9" x14ac:dyDescent="0.3">
      <c r="A2321">
        <v>2320</v>
      </c>
      <c r="B2321">
        <f>Движение!$A$353</f>
        <v>46572</v>
      </c>
      <c r="C2321">
        <f>Движение!$C$353</f>
        <v>0</v>
      </c>
      <c r="D2321" t="s">
        <v>51</v>
      </c>
      <c r="E2321">
        <f>Движение!$L$353</f>
        <v>48</v>
      </c>
      <c r="F2321">
        <f>N(Движение!$M$353)</f>
        <v>0</v>
      </c>
      <c r="G2321">
        <f>N(Движение!$N$353)</f>
        <v>0</v>
      </c>
      <c r="H2321">
        <f>Движение!$O$353</f>
        <v>48</v>
      </c>
      <c r="I2321" t="str">
        <f t="shared" si="36"/>
        <v/>
      </c>
    </row>
    <row r="2322" spans="1:9" x14ac:dyDescent="0.3">
      <c r="A2322">
        <v>2321</v>
      </c>
      <c r="B2322">
        <f>Движение!$A$353</f>
        <v>46572</v>
      </c>
      <c r="C2322">
        <f>Движение!$C$353</f>
        <v>0</v>
      </c>
      <c r="D2322" t="s">
        <v>54</v>
      </c>
      <c r="E2322">
        <f>Движение!$P$353</f>
        <v>13</v>
      </c>
      <c r="F2322">
        <f>N(Движение!$Q$353)</f>
        <v>0</v>
      </c>
      <c r="G2322">
        <f>N(Движение!$R$353)</f>
        <v>0</v>
      </c>
      <c r="H2322">
        <f>Движение!$S$353</f>
        <v>13</v>
      </c>
      <c r="I2322" t="str">
        <f t="shared" si="36"/>
        <v/>
      </c>
    </row>
    <row r="2323" spans="1:9" x14ac:dyDescent="0.3">
      <c r="A2323">
        <v>2322</v>
      </c>
      <c r="B2323">
        <f>Движение!$A$353</f>
        <v>46572</v>
      </c>
      <c r="C2323">
        <f>Движение!$C$353</f>
        <v>0</v>
      </c>
      <c r="D2323" t="s">
        <v>56</v>
      </c>
      <c r="E2323">
        <f>Движение!$T$353</f>
        <v>18</v>
      </c>
      <c r="F2323">
        <f>N(Движение!$U$353)</f>
        <v>0</v>
      </c>
      <c r="G2323">
        <f>N(Движение!$V$353)</f>
        <v>0</v>
      </c>
      <c r="H2323">
        <f>Движение!$W$353</f>
        <v>18</v>
      </c>
      <c r="I2323" t="str">
        <f t="shared" si="36"/>
        <v/>
      </c>
    </row>
    <row r="2324" spans="1:9" x14ac:dyDescent="0.3">
      <c r="A2324">
        <v>2323</v>
      </c>
      <c r="B2324">
        <f>Движение!$A$353</f>
        <v>46572</v>
      </c>
      <c r="C2324">
        <f>Движение!$C$353</f>
        <v>0</v>
      </c>
      <c r="D2324" t="s">
        <v>57</v>
      </c>
      <c r="E2324">
        <f>Движение!$X$353</f>
        <v>21</v>
      </c>
      <c r="F2324">
        <f>N(Движение!$Y$353)</f>
        <v>0</v>
      </c>
      <c r="G2324">
        <f>N(Движение!$Z$353)</f>
        <v>0</v>
      </c>
      <c r="H2324">
        <f>Движение!$AA$353</f>
        <v>21</v>
      </c>
      <c r="I2324" t="str">
        <f t="shared" si="36"/>
        <v/>
      </c>
    </row>
    <row r="2325" spans="1:9" x14ac:dyDescent="0.3">
      <c r="A2325">
        <v>2324</v>
      </c>
      <c r="B2325">
        <f>Движение!$A$353</f>
        <v>46572</v>
      </c>
      <c r="C2325">
        <f>Движение!$C$353</f>
        <v>0</v>
      </c>
      <c r="D2325" t="s">
        <v>59</v>
      </c>
      <c r="E2325">
        <f>Движение!$AB$353</f>
        <v>15</v>
      </c>
      <c r="F2325">
        <f>N(Движение!$AC$353)</f>
        <v>0</v>
      </c>
      <c r="G2325">
        <f>N(Движение!$AD$353)</f>
        <v>0</v>
      </c>
      <c r="H2325">
        <f>Движение!$AE$353</f>
        <v>15</v>
      </c>
      <c r="I2325" t="str">
        <f t="shared" si="36"/>
        <v/>
      </c>
    </row>
    <row r="2326" spans="1:9" x14ac:dyDescent="0.3">
      <c r="A2326">
        <v>2325</v>
      </c>
      <c r="B2326">
        <f>Движение!$A$354</f>
        <v>46573</v>
      </c>
      <c r="C2326">
        <f>Движение!$C$354</f>
        <v>0</v>
      </c>
      <c r="D2326" t="s">
        <v>45</v>
      </c>
      <c r="E2326">
        <f>Движение!$D$354</f>
        <v>26</v>
      </c>
      <c r="F2326">
        <f>N(Движение!$E$354)</f>
        <v>0</v>
      </c>
      <c r="G2326">
        <f>N(Движение!$F$354)</f>
        <v>0</v>
      </c>
      <c r="H2326">
        <f>Движение!$G$354</f>
        <v>26</v>
      </c>
      <c r="I2326" t="str">
        <f t="shared" si="36"/>
        <v/>
      </c>
    </row>
    <row r="2327" spans="1:9" x14ac:dyDescent="0.3">
      <c r="A2327">
        <v>2326</v>
      </c>
      <c r="B2327">
        <f>Движение!$A$354</f>
        <v>46573</v>
      </c>
      <c r="C2327">
        <f>Движение!$C$354</f>
        <v>0</v>
      </c>
      <c r="D2327" t="s">
        <v>49</v>
      </c>
      <c r="E2327">
        <f>Движение!$H$354</f>
        <v>20</v>
      </c>
      <c r="F2327">
        <f>N(Движение!$I$354)</f>
        <v>0</v>
      </c>
      <c r="G2327">
        <f>N(Движение!$J$354)</f>
        <v>0</v>
      </c>
      <c r="H2327">
        <f>Движение!$K$354</f>
        <v>20</v>
      </c>
      <c r="I2327" t="str">
        <f t="shared" si="36"/>
        <v/>
      </c>
    </row>
    <row r="2328" spans="1:9" x14ac:dyDescent="0.3">
      <c r="A2328">
        <v>2327</v>
      </c>
      <c r="B2328">
        <f>Движение!$A$354</f>
        <v>46573</v>
      </c>
      <c r="C2328">
        <f>Движение!$C$354</f>
        <v>0</v>
      </c>
      <c r="D2328" t="s">
        <v>51</v>
      </c>
      <c r="E2328">
        <f>Движение!$L$354</f>
        <v>48</v>
      </c>
      <c r="F2328">
        <f>N(Движение!$M$354)</f>
        <v>0</v>
      </c>
      <c r="G2328">
        <f>N(Движение!$N$354)</f>
        <v>0</v>
      </c>
      <c r="H2328">
        <f>Движение!$O$354</f>
        <v>48</v>
      </c>
      <c r="I2328" t="str">
        <f t="shared" si="36"/>
        <v/>
      </c>
    </row>
    <row r="2329" spans="1:9" x14ac:dyDescent="0.3">
      <c r="A2329">
        <v>2328</v>
      </c>
      <c r="B2329">
        <f>Движение!$A$354</f>
        <v>46573</v>
      </c>
      <c r="C2329">
        <f>Движение!$C$354</f>
        <v>0</v>
      </c>
      <c r="D2329" t="s">
        <v>54</v>
      </c>
      <c r="E2329">
        <f>Движение!$P$354</f>
        <v>13</v>
      </c>
      <c r="F2329">
        <f>N(Движение!$Q$354)</f>
        <v>0</v>
      </c>
      <c r="G2329">
        <f>N(Движение!$R$354)</f>
        <v>0</v>
      </c>
      <c r="H2329">
        <f>Движение!$S$354</f>
        <v>13</v>
      </c>
      <c r="I2329" t="str">
        <f t="shared" si="36"/>
        <v/>
      </c>
    </row>
    <row r="2330" spans="1:9" x14ac:dyDescent="0.3">
      <c r="A2330">
        <v>2329</v>
      </c>
      <c r="B2330">
        <f>Движение!$A$354</f>
        <v>46573</v>
      </c>
      <c r="C2330">
        <f>Движение!$C$354</f>
        <v>0</v>
      </c>
      <c r="D2330" t="s">
        <v>56</v>
      </c>
      <c r="E2330">
        <f>Движение!$T$354</f>
        <v>18</v>
      </c>
      <c r="F2330">
        <f>N(Движение!$U$354)</f>
        <v>0</v>
      </c>
      <c r="G2330">
        <f>N(Движение!$V$354)</f>
        <v>0</v>
      </c>
      <c r="H2330">
        <f>Движение!$W$354</f>
        <v>18</v>
      </c>
      <c r="I2330" t="str">
        <f t="shared" si="36"/>
        <v/>
      </c>
    </row>
    <row r="2331" spans="1:9" x14ac:dyDescent="0.3">
      <c r="A2331">
        <v>2330</v>
      </c>
      <c r="B2331">
        <f>Движение!$A$354</f>
        <v>46573</v>
      </c>
      <c r="C2331">
        <f>Движение!$C$354</f>
        <v>0</v>
      </c>
      <c r="D2331" t="s">
        <v>57</v>
      </c>
      <c r="E2331">
        <f>Движение!$X$354</f>
        <v>21</v>
      </c>
      <c r="F2331">
        <f>N(Движение!$Y$354)</f>
        <v>0</v>
      </c>
      <c r="G2331">
        <f>N(Движение!$Z$354)</f>
        <v>0</v>
      </c>
      <c r="H2331">
        <f>Движение!$AA$354</f>
        <v>21</v>
      </c>
      <c r="I2331" t="str">
        <f t="shared" si="36"/>
        <v/>
      </c>
    </row>
    <row r="2332" spans="1:9" x14ac:dyDescent="0.3">
      <c r="A2332">
        <v>2331</v>
      </c>
      <c r="B2332">
        <f>Движение!$A$354</f>
        <v>46573</v>
      </c>
      <c r="C2332">
        <f>Движение!$C$354</f>
        <v>0</v>
      </c>
      <c r="D2332" t="s">
        <v>59</v>
      </c>
      <c r="E2332">
        <f>Движение!$AB$354</f>
        <v>15</v>
      </c>
      <c r="F2332">
        <f>N(Движение!$AC$354)</f>
        <v>0</v>
      </c>
      <c r="G2332">
        <f>N(Движение!$AD$354)</f>
        <v>0</v>
      </c>
      <c r="H2332">
        <f>Движение!$AE$354</f>
        <v>15</v>
      </c>
      <c r="I2332" t="str">
        <f t="shared" si="36"/>
        <v/>
      </c>
    </row>
    <row r="2333" spans="1:9" x14ac:dyDescent="0.3">
      <c r="A2333">
        <v>2332</v>
      </c>
      <c r="B2333">
        <f>Движение!$A$355</f>
        <v>46574</v>
      </c>
      <c r="C2333">
        <f>Движение!$C$355</f>
        <v>0</v>
      </c>
      <c r="D2333" t="s">
        <v>45</v>
      </c>
      <c r="E2333">
        <f>Движение!$D$355</f>
        <v>26</v>
      </c>
      <c r="F2333">
        <f>N(Движение!$E$355)</f>
        <v>0</v>
      </c>
      <c r="G2333">
        <f>N(Движение!$F$355)</f>
        <v>0</v>
      </c>
      <c r="H2333">
        <f>Движение!$G$355</f>
        <v>26</v>
      </c>
      <c r="I2333" t="str">
        <f t="shared" si="36"/>
        <v/>
      </c>
    </row>
    <row r="2334" spans="1:9" x14ac:dyDescent="0.3">
      <c r="A2334">
        <v>2333</v>
      </c>
      <c r="B2334">
        <f>Движение!$A$355</f>
        <v>46574</v>
      </c>
      <c r="C2334">
        <f>Движение!$C$355</f>
        <v>0</v>
      </c>
      <c r="D2334" t="s">
        <v>49</v>
      </c>
      <c r="E2334">
        <f>Движение!$H$355</f>
        <v>20</v>
      </c>
      <c r="F2334">
        <f>N(Движение!$I$355)</f>
        <v>0</v>
      </c>
      <c r="G2334">
        <f>N(Движение!$J$355)</f>
        <v>0</v>
      </c>
      <c r="H2334">
        <f>Движение!$K$355</f>
        <v>20</v>
      </c>
      <c r="I2334" t="str">
        <f t="shared" si="36"/>
        <v/>
      </c>
    </row>
    <row r="2335" spans="1:9" x14ac:dyDescent="0.3">
      <c r="A2335">
        <v>2334</v>
      </c>
      <c r="B2335">
        <f>Движение!$A$355</f>
        <v>46574</v>
      </c>
      <c r="C2335">
        <f>Движение!$C$355</f>
        <v>0</v>
      </c>
      <c r="D2335" t="s">
        <v>51</v>
      </c>
      <c r="E2335">
        <f>Движение!$L$355</f>
        <v>48</v>
      </c>
      <c r="F2335">
        <f>N(Движение!$M$355)</f>
        <v>0</v>
      </c>
      <c r="G2335">
        <f>N(Движение!$N$355)</f>
        <v>0</v>
      </c>
      <c r="H2335">
        <f>Движение!$O$355</f>
        <v>48</v>
      </c>
      <c r="I2335" t="str">
        <f t="shared" si="36"/>
        <v/>
      </c>
    </row>
    <row r="2336" spans="1:9" x14ac:dyDescent="0.3">
      <c r="A2336">
        <v>2335</v>
      </c>
      <c r="B2336">
        <f>Движение!$A$355</f>
        <v>46574</v>
      </c>
      <c r="C2336">
        <f>Движение!$C$355</f>
        <v>0</v>
      </c>
      <c r="D2336" t="s">
        <v>54</v>
      </c>
      <c r="E2336">
        <f>Движение!$P$355</f>
        <v>13</v>
      </c>
      <c r="F2336">
        <f>N(Движение!$Q$355)</f>
        <v>0</v>
      </c>
      <c r="G2336">
        <f>N(Движение!$R$355)</f>
        <v>0</v>
      </c>
      <c r="H2336">
        <f>Движение!$S$355</f>
        <v>13</v>
      </c>
      <c r="I2336" t="str">
        <f t="shared" si="36"/>
        <v/>
      </c>
    </row>
    <row r="2337" spans="1:9" x14ac:dyDescent="0.3">
      <c r="A2337">
        <v>2336</v>
      </c>
      <c r="B2337">
        <f>Движение!$A$355</f>
        <v>46574</v>
      </c>
      <c r="C2337">
        <f>Движение!$C$355</f>
        <v>0</v>
      </c>
      <c r="D2337" t="s">
        <v>56</v>
      </c>
      <c r="E2337">
        <f>Движение!$T$355</f>
        <v>18</v>
      </c>
      <c r="F2337">
        <f>N(Движение!$U$355)</f>
        <v>0</v>
      </c>
      <c r="G2337">
        <f>N(Движение!$V$355)</f>
        <v>0</v>
      </c>
      <c r="H2337">
        <f>Движение!$W$355</f>
        <v>18</v>
      </c>
      <c r="I2337" t="str">
        <f t="shared" si="36"/>
        <v/>
      </c>
    </row>
    <row r="2338" spans="1:9" x14ac:dyDescent="0.3">
      <c r="A2338">
        <v>2337</v>
      </c>
      <c r="B2338">
        <f>Движение!$A$355</f>
        <v>46574</v>
      </c>
      <c r="C2338">
        <f>Движение!$C$355</f>
        <v>0</v>
      </c>
      <c r="D2338" t="s">
        <v>57</v>
      </c>
      <c r="E2338">
        <f>Движение!$X$355</f>
        <v>21</v>
      </c>
      <c r="F2338">
        <f>N(Движение!$Y$355)</f>
        <v>0</v>
      </c>
      <c r="G2338">
        <f>N(Движение!$Z$355)</f>
        <v>0</v>
      </c>
      <c r="H2338">
        <f>Движение!$AA$355</f>
        <v>21</v>
      </c>
      <c r="I2338" t="str">
        <f t="shared" si="36"/>
        <v/>
      </c>
    </row>
    <row r="2339" spans="1:9" x14ac:dyDescent="0.3">
      <c r="A2339">
        <v>2338</v>
      </c>
      <c r="B2339">
        <f>Движение!$A$355</f>
        <v>46574</v>
      </c>
      <c r="C2339">
        <f>Движение!$C$355</f>
        <v>0</v>
      </c>
      <c r="D2339" t="s">
        <v>59</v>
      </c>
      <c r="E2339">
        <f>Движение!$AB$355</f>
        <v>15</v>
      </c>
      <c r="F2339">
        <f>N(Движение!$AC$355)</f>
        <v>0</v>
      </c>
      <c r="G2339">
        <f>N(Движение!$AD$355)</f>
        <v>0</v>
      </c>
      <c r="H2339">
        <f>Движение!$AE$355</f>
        <v>15</v>
      </c>
      <c r="I2339" t="str">
        <f t="shared" si="36"/>
        <v/>
      </c>
    </row>
    <row r="2340" spans="1:9" x14ac:dyDescent="0.3">
      <c r="A2340">
        <v>2339</v>
      </c>
      <c r="B2340">
        <f>Движение!$A$356</f>
        <v>46575</v>
      </c>
      <c r="C2340">
        <f>Движение!$C$356</f>
        <v>0</v>
      </c>
      <c r="D2340" t="s">
        <v>45</v>
      </c>
      <c r="E2340">
        <f>Движение!$D$356</f>
        <v>26</v>
      </c>
      <c r="F2340">
        <f>N(Движение!$E$356)</f>
        <v>0</v>
      </c>
      <c r="G2340">
        <f>N(Движение!$F$356)</f>
        <v>0</v>
      </c>
      <c r="H2340">
        <f>Движение!$G$356</f>
        <v>26</v>
      </c>
      <c r="I2340" t="str">
        <f t="shared" si="36"/>
        <v/>
      </c>
    </row>
    <row r="2341" spans="1:9" x14ac:dyDescent="0.3">
      <c r="A2341">
        <v>2340</v>
      </c>
      <c r="B2341">
        <f>Движение!$A$356</f>
        <v>46575</v>
      </c>
      <c r="C2341">
        <f>Движение!$C$356</f>
        <v>0</v>
      </c>
      <c r="D2341" t="s">
        <v>49</v>
      </c>
      <c r="E2341">
        <f>Движение!$H$356</f>
        <v>20</v>
      </c>
      <c r="F2341">
        <f>N(Движение!$I$356)</f>
        <v>0</v>
      </c>
      <c r="G2341">
        <f>N(Движение!$J$356)</f>
        <v>0</v>
      </c>
      <c r="H2341">
        <f>Движение!$K$356</f>
        <v>20</v>
      </c>
      <c r="I2341" t="str">
        <f t="shared" si="36"/>
        <v/>
      </c>
    </row>
    <row r="2342" spans="1:9" x14ac:dyDescent="0.3">
      <c r="A2342">
        <v>2341</v>
      </c>
      <c r="B2342">
        <f>Движение!$A$356</f>
        <v>46575</v>
      </c>
      <c r="C2342">
        <f>Движение!$C$356</f>
        <v>0</v>
      </c>
      <c r="D2342" t="s">
        <v>51</v>
      </c>
      <c r="E2342">
        <f>Движение!$L$356</f>
        <v>48</v>
      </c>
      <c r="F2342">
        <f>N(Движение!$M$356)</f>
        <v>0</v>
      </c>
      <c r="G2342">
        <f>N(Движение!$N$356)</f>
        <v>0</v>
      </c>
      <c r="H2342">
        <f>Движение!$O$356</f>
        <v>48</v>
      </c>
      <c r="I2342" t="str">
        <f t="shared" si="36"/>
        <v/>
      </c>
    </row>
    <row r="2343" spans="1:9" x14ac:dyDescent="0.3">
      <c r="A2343">
        <v>2342</v>
      </c>
      <c r="B2343">
        <f>Движение!$A$356</f>
        <v>46575</v>
      </c>
      <c r="C2343">
        <f>Движение!$C$356</f>
        <v>0</v>
      </c>
      <c r="D2343" t="s">
        <v>54</v>
      </c>
      <c r="E2343">
        <f>Движение!$P$356</f>
        <v>13</v>
      </c>
      <c r="F2343">
        <f>N(Движение!$Q$356)</f>
        <v>0</v>
      </c>
      <c r="G2343">
        <f>N(Движение!$R$356)</f>
        <v>0</v>
      </c>
      <c r="H2343">
        <f>Движение!$S$356</f>
        <v>13</v>
      </c>
      <c r="I2343" t="str">
        <f t="shared" si="36"/>
        <v/>
      </c>
    </row>
    <row r="2344" spans="1:9" x14ac:dyDescent="0.3">
      <c r="A2344">
        <v>2343</v>
      </c>
      <c r="B2344">
        <f>Движение!$A$356</f>
        <v>46575</v>
      </c>
      <c r="C2344">
        <f>Движение!$C$356</f>
        <v>0</v>
      </c>
      <c r="D2344" t="s">
        <v>56</v>
      </c>
      <c r="E2344">
        <f>Движение!$T$356</f>
        <v>18</v>
      </c>
      <c r="F2344">
        <f>N(Движение!$U$356)</f>
        <v>0</v>
      </c>
      <c r="G2344">
        <f>N(Движение!$V$356)</f>
        <v>0</v>
      </c>
      <c r="H2344">
        <f>Движение!$W$356</f>
        <v>18</v>
      </c>
      <c r="I2344" t="str">
        <f t="shared" si="36"/>
        <v/>
      </c>
    </row>
    <row r="2345" spans="1:9" x14ac:dyDescent="0.3">
      <c r="A2345">
        <v>2344</v>
      </c>
      <c r="B2345">
        <f>Движение!$A$356</f>
        <v>46575</v>
      </c>
      <c r="C2345">
        <f>Движение!$C$356</f>
        <v>0</v>
      </c>
      <c r="D2345" t="s">
        <v>57</v>
      </c>
      <c r="E2345">
        <f>Движение!$X$356</f>
        <v>21</v>
      </c>
      <c r="F2345">
        <f>N(Движение!$Y$356)</f>
        <v>0</v>
      </c>
      <c r="G2345">
        <f>N(Движение!$Z$356)</f>
        <v>0</v>
      </c>
      <c r="H2345">
        <f>Движение!$AA$356</f>
        <v>21</v>
      </c>
      <c r="I2345" t="str">
        <f t="shared" si="36"/>
        <v/>
      </c>
    </row>
    <row r="2346" spans="1:9" x14ac:dyDescent="0.3">
      <c r="A2346">
        <v>2345</v>
      </c>
      <c r="B2346">
        <f>Движение!$A$356</f>
        <v>46575</v>
      </c>
      <c r="C2346">
        <f>Движение!$C$356</f>
        <v>0</v>
      </c>
      <c r="D2346" t="s">
        <v>59</v>
      </c>
      <c r="E2346">
        <f>Движение!$AB$356</f>
        <v>15</v>
      </c>
      <c r="F2346">
        <f>N(Движение!$AC$356)</f>
        <v>0</v>
      </c>
      <c r="G2346">
        <f>N(Движение!$AD$356)</f>
        <v>0</v>
      </c>
      <c r="H2346">
        <f>Движение!$AE$356</f>
        <v>15</v>
      </c>
      <c r="I2346" t="str">
        <f t="shared" si="36"/>
        <v/>
      </c>
    </row>
    <row r="2347" spans="1:9" x14ac:dyDescent="0.3">
      <c r="A2347">
        <v>2346</v>
      </c>
      <c r="B2347">
        <f>Движение!$A$357</f>
        <v>46576</v>
      </c>
      <c r="C2347">
        <f>Движение!$C$357</f>
        <v>0</v>
      </c>
      <c r="D2347" t="s">
        <v>45</v>
      </c>
      <c r="E2347">
        <f>Движение!$D$357</f>
        <v>26</v>
      </c>
      <c r="F2347">
        <f>N(Движение!$E$357)</f>
        <v>0</v>
      </c>
      <c r="G2347">
        <f>N(Движение!$F$357)</f>
        <v>0</v>
      </c>
      <c r="H2347">
        <f>Движение!$G$357</f>
        <v>26</v>
      </c>
      <c r="I2347" t="str">
        <f t="shared" si="36"/>
        <v/>
      </c>
    </row>
    <row r="2348" spans="1:9" x14ac:dyDescent="0.3">
      <c r="A2348">
        <v>2347</v>
      </c>
      <c r="B2348">
        <f>Движение!$A$357</f>
        <v>46576</v>
      </c>
      <c r="C2348">
        <f>Движение!$C$357</f>
        <v>0</v>
      </c>
      <c r="D2348" t="s">
        <v>49</v>
      </c>
      <c r="E2348">
        <f>Движение!$H$357</f>
        <v>20</v>
      </c>
      <c r="F2348">
        <f>N(Движение!$I$357)</f>
        <v>0</v>
      </c>
      <c r="G2348">
        <f>N(Движение!$J$357)</f>
        <v>0</v>
      </c>
      <c r="H2348">
        <f>Движение!$K$357</f>
        <v>20</v>
      </c>
      <c r="I2348" t="str">
        <f t="shared" si="36"/>
        <v/>
      </c>
    </row>
    <row r="2349" spans="1:9" x14ac:dyDescent="0.3">
      <c r="A2349">
        <v>2348</v>
      </c>
      <c r="B2349">
        <f>Движение!$A$357</f>
        <v>46576</v>
      </c>
      <c r="C2349">
        <f>Движение!$C$357</f>
        <v>0</v>
      </c>
      <c r="D2349" t="s">
        <v>51</v>
      </c>
      <c r="E2349">
        <f>Движение!$L$357</f>
        <v>48</v>
      </c>
      <c r="F2349">
        <f>N(Движение!$M$357)</f>
        <v>0</v>
      </c>
      <c r="G2349">
        <f>N(Движение!$N$357)</f>
        <v>0</v>
      </c>
      <c r="H2349">
        <f>Движение!$O$357</f>
        <v>48</v>
      </c>
      <c r="I2349" t="str">
        <f t="shared" si="36"/>
        <v/>
      </c>
    </row>
    <row r="2350" spans="1:9" x14ac:dyDescent="0.3">
      <c r="A2350">
        <v>2349</v>
      </c>
      <c r="B2350">
        <f>Движение!$A$357</f>
        <v>46576</v>
      </c>
      <c r="C2350">
        <f>Движение!$C$357</f>
        <v>0</v>
      </c>
      <c r="D2350" t="s">
        <v>54</v>
      </c>
      <c r="E2350">
        <f>Движение!$P$357</f>
        <v>13</v>
      </c>
      <c r="F2350">
        <f>N(Движение!$Q$357)</f>
        <v>0</v>
      </c>
      <c r="G2350">
        <f>N(Движение!$R$357)</f>
        <v>0</v>
      </c>
      <c r="H2350">
        <f>Движение!$S$357</f>
        <v>13</v>
      </c>
      <c r="I2350" t="str">
        <f t="shared" si="36"/>
        <v/>
      </c>
    </row>
    <row r="2351" spans="1:9" x14ac:dyDescent="0.3">
      <c r="A2351">
        <v>2350</v>
      </c>
      <c r="B2351">
        <f>Движение!$A$357</f>
        <v>46576</v>
      </c>
      <c r="C2351">
        <f>Движение!$C$357</f>
        <v>0</v>
      </c>
      <c r="D2351" t="s">
        <v>56</v>
      </c>
      <c r="E2351">
        <f>Движение!$T$357</f>
        <v>18</v>
      </c>
      <c r="F2351">
        <f>N(Движение!$U$357)</f>
        <v>0</v>
      </c>
      <c r="G2351">
        <f>N(Движение!$V$357)</f>
        <v>0</v>
      </c>
      <c r="H2351">
        <f>Движение!$W$357</f>
        <v>18</v>
      </c>
      <c r="I2351" t="str">
        <f t="shared" si="36"/>
        <v/>
      </c>
    </row>
    <row r="2352" spans="1:9" x14ac:dyDescent="0.3">
      <c r="A2352">
        <v>2351</v>
      </c>
      <c r="B2352">
        <f>Движение!$A$357</f>
        <v>46576</v>
      </c>
      <c r="C2352">
        <f>Движение!$C$357</f>
        <v>0</v>
      </c>
      <c r="D2352" t="s">
        <v>57</v>
      </c>
      <c r="E2352">
        <f>Движение!$X$357</f>
        <v>21</v>
      </c>
      <c r="F2352">
        <f>N(Движение!$Y$357)</f>
        <v>0</v>
      </c>
      <c r="G2352">
        <f>N(Движение!$Z$357)</f>
        <v>0</v>
      </c>
      <c r="H2352">
        <f>Движение!$AA$357</f>
        <v>21</v>
      </c>
      <c r="I2352" t="str">
        <f t="shared" si="36"/>
        <v/>
      </c>
    </row>
    <row r="2353" spans="1:9" x14ac:dyDescent="0.3">
      <c r="A2353">
        <v>2352</v>
      </c>
      <c r="B2353">
        <f>Движение!$A$357</f>
        <v>46576</v>
      </c>
      <c r="C2353">
        <f>Движение!$C$357</f>
        <v>0</v>
      </c>
      <c r="D2353" t="s">
        <v>59</v>
      </c>
      <c r="E2353">
        <f>Движение!$AB$357</f>
        <v>15</v>
      </c>
      <c r="F2353">
        <f>N(Движение!$AC$357)</f>
        <v>0</v>
      </c>
      <c r="G2353">
        <f>N(Движение!$AD$357)</f>
        <v>0</v>
      </c>
      <c r="H2353">
        <f>Движение!$AE$357</f>
        <v>15</v>
      </c>
      <c r="I2353" t="str">
        <f t="shared" si="36"/>
        <v/>
      </c>
    </row>
    <row r="2354" spans="1:9" x14ac:dyDescent="0.3">
      <c r="A2354">
        <v>2353</v>
      </c>
      <c r="B2354">
        <f>Движение!$A$358</f>
        <v>46577</v>
      </c>
      <c r="C2354">
        <f>Движение!$C$358</f>
        <v>0</v>
      </c>
      <c r="D2354" t="s">
        <v>45</v>
      </c>
      <c r="E2354">
        <f>Движение!$D$358</f>
        <v>26</v>
      </c>
      <c r="F2354">
        <f>N(Движение!$E$358)</f>
        <v>0</v>
      </c>
      <c r="G2354">
        <f>N(Движение!$F$358)</f>
        <v>0</v>
      </c>
      <c r="H2354">
        <f>Движение!$G$358</f>
        <v>26</v>
      </c>
      <c r="I2354" t="str">
        <f t="shared" si="36"/>
        <v/>
      </c>
    </row>
    <row r="2355" spans="1:9" x14ac:dyDescent="0.3">
      <c r="A2355">
        <v>2354</v>
      </c>
      <c r="B2355">
        <f>Движение!$A$358</f>
        <v>46577</v>
      </c>
      <c r="C2355">
        <f>Движение!$C$358</f>
        <v>0</v>
      </c>
      <c r="D2355" t="s">
        <v>49</v>
      </c>
      <c r="E2355">
        <f>Движение!$H$358</f>
        <v>20</v>
      </c>
      <c r="F2355">
        <f>N(Движение!$I$358)</f>
        <v>0</v>
      </c>
      <c r="G2355">
        <f>N(Движение!$J$358)</f>
        <v>0</v>
      </c>
      <c r="H2355">
        <f>Движение!$K$358</f>
        <v>20</v>
      </c>
      <c r="I2355" t="str">
        <f t="shared" si="36"/>
        <v/>
      </c>
    </row>
    <row r="2356" spans="1:9" x14ac:dyDescent="0.3">
      <c r="A2356">
        <v>2355</v>
      </c>
      <c r="B2356">
        <f>Движение!$A$358</f>
        <v>46577</v>
      </c>
      <c r="C2356">
        <f>Движение!$C$358</f>
        <v>0</v>
      </c>
      <c r="D2356" t="s">
        <v>51</v>
      </c>
      <c r="E2356">
        <f>Движение!$L$358</f>
        <v>48</v>
      </c>
      <c r="F2356">
        <f>N(Движение!$M$358)</f>
        <v>0</v>
      </c>
      <c r="G2356">
        <f>N(Движение!$N$358)</f>
        <v>0</v>
      </c>
      <c r="H2356">
        <f>Движение!$O$358</f>
        <v>48</v>
      </c>
      <c r="I2356" t="str">
        <f t="shared" si="36"/>
        <v/>
      </c>
    </row>
    <row r="2357" spans="1:9" x14ac:dyDescent="0.3">
      <c r="A2357">
        <v>2356</v>
      </c>
      <c r="B2357">
        <f>Движение!$A$358</f>
        <v>46577</v>
      </c>
      <c r="C2357">
        <f>Движение!$C$358</f>
        <v>0</v>
      </c>
      <c r="D2357" t="s">
        <v>54</v>
      </c>
      <c r="E2357">
        <f>Движение!$P$358</f>
        <v>13</v>
      </c>
      <c r="F2357">
        <f>N(Движение!$Q$358)</f>
        <v>0</v>
      </c>
      <c r="G2357">
        <f>N(Движение!$R$358)</f>
        <v>0</v>
      </c>
      <c r="H2357">
        <f>Движение!$S$358</f>
        <v>13</v>
      </c>
      <c r="I2357" t="str">
        <f t="shared" si="36"/>
        <v/>
      </c>
    </row>
    <row r="2358" spans="1:9" x14ac:dyDescent="0.3">
      <c r="A2358">
        <v>2357</v>
      </c>
      <c r="B2358">
        <f>Движение!$A$358</f>
        <v>46577</v>
      </c>
      <c r="C2358">
        <f>Движение!$C$358</f>
        <v>0</v>
      </c>
      <c r="D2358" t="s">
        <v>56</v>
      </c>
      <c r="E2358">
        <f>Движение!$T$358</f>
        <v>18</v>
      </c>
      <c r="F2358">
        <f>N(Движение!$U$358)</f>
        <v>0</v>
      </c>
      <c r="G2358">
        <f>N(Движение!$V$358)</f>
        <v>0</v>
      </c>
      <c r="H2358">
        <f>Движение!$W$358</f>
        <v>18</v>
      </c>
      <c r="I2358" t="str">
        <f t="shared" si="36"/>
        <v/>
      </c>
    </row>
    <row r="2359" spans="1:9" x14ac:dyDescent="0.3">
      <c r="A2359">
        <v>2358</v>
      </c>
      <c r="B2359">
        <f>Движение!$A$358</f>
        <v>46577</v>
      </c>
      <c r="C2359">
        <f>Движение!$C$358</f>
        <v>0</v>
      </c>
      <c r="D2359" t="s">
        <v>57</v>
      </c>
      <c r="E2359">
        <f>Движение!$X$358</f>
        <v>21</v>
      </c>
      <c r="F2359">
        <f>N(Движение!$Y$358)</f>
        <v>0</v>
      </c>
      <c r="G2359">
        <f>N(Движение!$Z$358)</f>
        <v>0</v>
      </c>
      <c r="H2359">
        <f>Движение!$AA$358</f>
        <v>21</v>
      </c>
      <c r="I2359" t="str">
        <f t="shared" si="36"/>
        <v/>
      </c>
    </row>
    <row r="2360" spans="1:9" x14ac:dyDescent="0.3">
      <c r="A2360">
        <v>2359</v>
      </c>
      <c r="B2360">
        <f>Движение!$A$358</f>
        <v>46577</v>
      </c>
      <c r="C2360">
        <f>Движение!$C$358</f>
        <v>0</v>
      </c>
      <c r="D2360" t="s">
        <v>59</v>
      </c>
      <c r="E2360">
        <f>Движение!$AB$358</f>
        <v>15</v>
      </c>
      <c r="F2360">
        <f>N(Движение!$AC$358)</f>
        <v>0</v>
      </c>
      <c r="G2360">
        <f>N(Движение!$AD$358)</f>
        <v>0</v>
      </c>
      <c r="H2360">
        <f>Движение!$AE$358</f>
        <v>15</v>
      </c>
      <c r="I2360" t="str">
        <f t="shared" si="36"/>
        <v/>
      </c>
    </row>
    <row r="2361" spans="1:9" x14ac:dyDescent="0.3">
      <c r="A2361">
        <v>2360</v>
      </c>
      <c r="B2361">
        <f>Движение!$A$359</f>
        <v>46578</v>
      </c>
      <c r="C2361">
        <f>Движение!$C$359</f>
        <v>0</v>
      </c>
      <c r="D2361" t="s">
        <v>45</v>
      </c>
      <c r="E2361">
        <f>Движение!$D$359</f>
        <v>26</v>
      </c>
      <c r="F2361">
        <f>N(Движение!$E$359)</f>
        <v>0</v>
      </c>
      <c r="G2361">
        <f>N(Движение!$F$359)</f>
        <v>0</v>
      </c>
      <c r="H2361">
        <f>Движение!$G$359</f>
        <v>26</v>
      </c>
      <c r="I2361" t="str">
        <f t="shared" si="36"/>
        <v/>
      </c>
    </row>
    <row r="2362" spans="1:9" x14ac:dyDescent="0.3">
      <c r="A2362">
        <v>2361</v>
      </c>
      <c r="B2362">
        <f>Движение!$A$359</f>
        <v>46578</v>
      </c>
      <c r="C2362">
        <f>Движение!$C$359</f>
        <v>0</v>
      </c>
      <c r="D2362" t="s">
        <v>49</v>
      </c>
      <c r="E2362">
        <f>Движение!$H$359</f>
        <v>20</v>
      </c>
      <c r="F2362">
        <f>N(Движение!$I$359)</f>
        <v>0</v>
      </c>
      <c r="G2362">
        <f>N(Движение!$J$359)</f>
        <v>0</v>
      </c>
      <c r="H2362">
        <f>Движение!$K$359</f>
        <v>20</v>
      </c>
      <c r="I2362" t="str">
        <f t="shared" si="36"/>
        <v/>
      </c>
    </row>
    <row r="2363" spans="1:9" x14ac:dyDescent="0.3">
      <c r="A2363">
        <v>2362</v>
      </c>
      <c r="B2363">
        <f>Движение!$A$359</f>
        <v>46578</v>
      </c>
      <c r="C2363">
        <f>Движение!$C$359</f>
        <v>0</v>
      </c>
      <c r="D2363" t="s">
        <v>51</v>
      </c>
      <c r="E2363">
        <f>Движение!$L$359</f>
        <v>48</v>
      </c>
      <c r="F2363">
        <f>N(Движение!$M$359)</f>
        <v>0</v>
      </c>
      <c r="G2363">
        <f>N(Движение!$N$359)</f>
        <v>0</v>
      </c>
      <c r="H2363">
        <f>Движение!$O$359</f>
        <v>48</v>
      </c>
      <c r="I2363" t="str">
        <f t="shared" si="36"/>
        <v/>
      </c>
    </row>
    <row r="2364" spans="1:9" x14ac:dyDescent="0.3">
      <c r="A2364">
        <v>2363</v>
      </c>
      <c r="B2364">
        <f>Движение!$A$359</f>
        <v>46578</v>
      </c>
      <c r="C2364">
        <f>Движение!$C$359</f>
        <v>0</v>
      </c>
      <c r="D2364" t="s">
        <v>54</v>
      </c>
      <c r="E2364">
        <f>Движение!$P$359</f>
        <v>13</v>
      </c>
      <c r="F2364">
        <f>N(Движение!$Q$359)</f>
        <v>0</v>
      </c>
      <c r="G2364">
        <f>N(Движение!$R$359)</f>
        <v>0</v>
      </c>
      <c r="H2364">
        <f>Движение!$S$359</f>
        <v>13</v>
      </c>
      <c r="I2364" t="str">
        <f t="shared" si="36"/>
        <v/>
      </c>
    </row>
    <row r="2365" spans="1:9" x14ac:dyDescent="0.3">
      <c r="A2365">
        <v>2364</v>
      </c>
      <c r="B2365">
        <f>Движение!$A$359</f>
        <v>46578</v>
      </c>
      <c r="C2365">
        <f>Движение!$C$359</f>
        <v>0</v>
      </c>
      <c r="D2365" t="s">
        <v>56</v>
      </c>
      <c r="E2365">
        <f>Движение!$T$359</f>
        <v>18</v>
      </c>
      <c r="F2365">
        <f>N(Движение!$U$359)</f>
        <v>0</v>
      </c>
      <c r="G2365">
        <f>N(Движение!$V$359)</f>
        <v>0</v>
      </c>
      <c r="H2365">
        <f>Движение!$W$359</f>
        <v>18</v>
      </c>
      <c r="I2365" t="str">
        <f t="shared" si="36"/>
        <v/>
      </c>
    </row>
    <row r="2366" spans="1:9" x14ac:dyDescent="0.3">
      <c r="A2366">
        <v>2365</v>
      </c>
      <c r="B2366">
        <f>Движение!$A$359</f>
        <v>46578</v>
      </c>
      <c r="C2366">
        <f>Движение!$C$359</f>
        <v>0</v>
      </c>
      <c r="D2366" t="s">
        <v>57</v>
      </c>
      <c r="E2366">
        <f>Движение!$X$359</f>
        <v>21</v>
      </c>
      <c r="F2366">
        <f>N(Движение!$Y$359)</f>
        <v>0</v>
      </c>
      <c r="G2366">
        <f>N(Движение!$Z$359)</f>
        <v>0</v>
      </c>
      <c r="H2366">
        <f>Движение!$AA$359</f>
        <v>21</v>
      </c>
      <c r="I2366" t="str">
        <f t="shared" si="36"/>
        <v/>
      </c>
    </row>
    <row r="2367" spans="1:9" x14ac:dyDescent="0.3">
      <c r="A2367">
        <v>2366</v>
      </c>
      <c r="B2367">
        <f>Движение!$A$359</f>
        <v>46578</v>
      </c>
      <c r="C2367">
        <f>Движение!$C$359</f>
        <v>0</v>
      </c>
      <c r="D2367" t="s">
        <v>59</v>
      </c>
      <c r="E2367">
        <f>Движение!$AB$359</f>
        <v>15</v>
      </c>
      <c r="F2367">
        <f>N(Движение!$AC$359)</f>
        <v>0</v>
      </c>
      <c r="G2367">
        <f>N(Движение!$AD$359)</f>
        <v>0</v>
      </c>
      <c r="H2367">
        <f>Движение!$AE$359</f>
        <v>15</v>
      </c>
      <c r="I2367" t="str">
        <f t="shared" si="36"/>
        <v/>
      </c>
    </row>
    <row r="2368" spans="1:9" x14ac:dyDescent="0.3">
      <c r="A2368">
        <v>2367</v>
      </c>
      <c r="B2368">
        <f>Движение!$A$360</f>
        <v>46579</v>
      </c>
      <c r="C2368">
        <f>Движение!$C$360</f>
        <v>0</v>
      </c>
      <c r="D2368" t="s">
        <v>45</v>
      </c>
      <c r="E2368">
        <f>Движение!$D$360</f>
        <v>26</v>
      </c>
      <c r="F2368">
        <f>N(Движение!$E$360)</f>
        <v>0</v>
      </c>
      <c r="G2368">
        <f>N(Движение!$F$360)</f>
        <v>0</v>
      </c>
      <c r="H2368">
        <f>Движение!$G$360</f>
        <v>26</v>
      </c>
      <c r="I2368" t="str">
        <f t="shared" si="36"/>
        <v/>
      </c>
    </row>
    <row r="2369" spans="1:9" x14ac:dyDescent="0.3">
      <c r="A2369">
        <v>2368</v>
      </c>
      <c r="B2369">
        <f>Движение!$A$360</f>
        <v>46579</v>
      </c>
      <c r="C2369">
        <f>Движение!$C$360</f>
        <v>0</v>
      </c>
      <c r="D2369" t="s">
        <v>49</v>
      </c>
      <c r="E2369">
        <f>Движение!$H$360</f>
        <v>20</v>
      </c>
      <c r="F2369">
        <f>N(Движение!$I$360)</f>
        <v>0</v>
      </c>
      <c r="G2369">
        <f>N(Движение!$J$360)</f>
        <v>0</v>
      </c>
      <c r="H2369">
        <f>Движение!$K$360</f>
        <v>20</v>
      </c>
      <c r="I2369" t="str">
        <f t="shared" si="36"/>
        <v/>
      </c>
    </row>
    <row r="2370" spans="1:9" x14ac:dyDescent="0.3">
      <c r="A2370">
        <v>2369</v>
      </c>
      <c r="B2370">
        <f>Движение!$A$360</f>
        <v>46579</v>
      </c>
      <c r="C2370">
        <f>Движение!$C$360</f>
        <v>0</v>
      </c>
      <c r="D2370" t="s">
        <v>51</v>
      </c>
      <c r="E2370">
        <f>Движение!$L$360</f>
        <v>48</v>
      </c>
      <c r="F2370">
        <f>N(Движение!$M$360)</f>
        <v>0</v>
      </c>
      <c r="G2370">
        <f>N(Движение!$N$360)</f>
        <v>0</v>
      </c>
      <c r="H2370">
        <f>Движение!$O$360</f>
        <v>48</v>
      </c>
      <c r="I2370" t="str">
        <f t="shared" ref="I2370:I2433" si="37">IF($F2370&gt;0,TEXT($B2370,"dd.mm")&amp;"_"&amp;$D2370,"")</f>
        <v/>
      </c>
    </row>
    <row r="2371" spans="1:9" x14ac:dyDescent="0.3">
      <c r="A2371">
        <v>2370</v>
      </c>
      <c r="B2371">
        <f>Движение!$A$360</f>
        <v>46579</v>
      </c>
      <c r="C2371">
        <f>Движение!$C$360</f>
        <v>0</v>
      </c>
      <c r="D2371" t="s">
        <v>54</v>
      </c>
      <c r="E2371">
        <f>Движение!$P$360</f>
        <v>13</v>
      </c>
      <c r="F2371">
        <f>N(Движение!$Q$360)</f>
        <v>0</v>
      </c>
      <c r="G2371">
        <f>N(Движение!$R$360)</f>
        <v>0</v>
      </c>
      <c r="H2371">
        <f>Движение!$S$360</f>
        <v>13</v>
      </c>
      <c r="I2371" t="str">
        <f t="shared" si="37"/>
        <v/>
      </c>
    </row>
    <row r="2372" spans="1:9" x14ac:dyDescent="0.3">
      <c r="A2372">
        <v>2371</v>
      </c>
      <c r="B2372">
        <f>Движение!$A$360</f>
        <v>46579</v>
      </c>
      <c r="C2372">
        <f>Движение!$C$360</f>
        <v>0</v>
      </c>
      <c r="D2372" t="s">
        <v>56</v>
      </c>
      <c r="E2372">
        <f>Движение!$T$360</f>
        <v>18</v>
      </c>
      <c r="F2372">
        <f>N(Движение!$U$360)</f>
        <v>0</v>
      </c>
      <c r="G2372">
        <f>N(Движение!$V$360)</f>
        <v>0</v>
      </c>
      <c r="H2372">
        <f>Движение!$W$360</f>
        <v>18</v>
      </c>
      <c r="I2372" t="str">
        <f t="shared" si="37"/>
        <v/>
      </c>
    </row>
    <row r="2373" spans="1:9" x14ac:dyDescent="0.3">
      <c r="A2373">
        <v>2372</v>
      </c>
      <c r="B2373">
        <f>Движение!$A$360</f>
        <v>46579</v>
      </c>
      <c r="C2373">
        <f>Движение!$C$360</f>
        <v>0</v>
      </c>
      <c r="D2373" t="s">
        <v>57</v>
      </c>
      <c r="E2373">
        <f>Движение!$X$360</f>
        <v>21</v>
      </c>
      <c r="F2373">
        <f>N(Движение!$Y$360)</f>
        <v>0</v>
      </c>
      <c r="G2373">
        <f>N(Движение!$Z$360)</f>
        <v>0</v>
      </c>
      <c r="H2373">
        <f>Движение!$AA$360</f>
        <v>21</v>
      </c>
      <c r="I2373" t="str">
        <f t="shared" si="37"/>
        <v/>
      </c>
    </row>
    <row r="2374" spans="1:9" x14ac:dyDescent="0.3">
      <c r="A2374">
        <v>2373</v>
      </c>
      <c r="B2374">
        <f>Движение!$A$360</f>
        <v>46579</v>
      </c>
      <c r="C2374">
        <f>Движение!$C$360</f>
        <v>0</v>
      </c>
      <c r="D2374" t="s">
        <v>59</v>
      </c>
      <c r="E2374">
        <f>Движение!$AB$360</f>
        <v>15</v>
      </c>
      <c r="F2374">
        <f>N(Движение!$AC$360)</f>
        <v>0</v>
      </c>
      <c r="G2374">
        <f>N(Движение!$AD$360)</f>
        <v>0</v>
      </c>
      <c r="H2374">
        <f>Движение!$AE$360</f>
        <v>15</v>
      </c>
      <c r="I2374" t="str">
        <f t="shared" si="37"/>
        <v/>
      </c>
    </row>
    <row r="2375" spans="1:9" x14ac:dyDescent="0.3">
      <c r="A2375">
        <v>2374</v>
      </c>
      <c r="B2375">
        <f>Движение!$A$361</f>
        <v>46580</v>
      </c>
      <c r="C2375">
        <f>Движение!$C$361</f>
        <v>0</v>
      </c>
      <c r="D2375" t="s">
        <v>45</v>
      </c>
      <c r="E2375">
        <f>Движение!$D$361</f>
        <v>26</v>
      </c>
      <c r="F2375">
        <f>N(Движение!$E$361)</f>
        <v>0</v>
      </c>
      <c r="G2375">
        <f>N(Движение!$F$361)</f>
        <v>0</v>
      </c>
      <c r="H2375">
        <f>Движение!$G$361</f>
        <v>26</v>
      </c>
      <c r="I2375" t="str">
        <f t="shared" si="37"/>
        <v/>
      </c>
    </row>
    <row r="2376" spans="1:9" x14ac:dyDescent="0.3">
      <c r="A2376">
        <v>2375</v>
      </c>
      <c r="B2376">
        <f>Движение!$A$361</f>
        <v>46580</v>
      </c>
      <c r="C2376">
        <f>Движение!$C$361</f>
        <v>0</v>
      </c>
      <c r="D2376" t="s">
        <v>49</v>
      </c>
      <c r="E2376">
        <f>Движение!$H$361</f>
        <v>20</v>
      </c>
      <c r="F2376">
        <f>N(Движение!$I$361)</f>
        <v>0</v>
      </c>
      <c r="G2376">
        <f>N(Движение!$J$361)</f>
        <v>0</v>
      </c>
      <c r="H2376">
        <f>Движение!$K$361</f>
        <v>20</v>
      </c>
      <c r="I2376" t="str">
        <f t="shared" si="37"/>
        <v/>
      </c>
    </row>
    <row r="2377" spans="1:9" x14ac:dyDescent="0.3">
      <c r="A2377">
        <v>2376</v>
      </c>
      <c r="B2377">
        <f>Движение!$A$361</f>
        <v>46580</v>
      </c>
      <c r="C2377">
        <f>Движение!$C$361</f>
        <v>0</v>
      </c>
      <c r="D2377" t="s">
        <v>51</v>
      </c>
      <c r="E2377">
        <f>Движение!$L$361</f>
        <v>48</v>
      </c>
      <c r="F2377">
        <f>N(Движение!$M$361)</f>
        <v>0</v>
      </c>
      <c r="G2377">
        <f>N(Движение!$N$361)</f>
        <v>0</v>
      </c>
      <c r="H2377">
        <f>Движение!$O$361</f>
        <v>48</v>
      </c>
      <c r="I2377" t="str">
        <f t="shared" si="37"/>
        <v/>
      </c>
    </row>
    <row r="2378" spans="1:9" x14ac:dyDescent="0.3">
      <c r="A2378">
        <v>2377</v>
      </c>
      <c r="B2378">
        <f>Движение!$A$361</f>
        <v>46580</v>
      </c>
      <c r="C2378">
        <f>Движение!$C$361</f>
        <v>0</v>
      </c>
      <c r="D2378" t="s">
        <v>54</v>
      </c>
      <c r="E2378">
        <f>Движение!$P$361</f>
        <v>13</v>
      </c>
      <c r="F2378">
        <f>N(Движение!$Q$361)</f>
        <v>0</v>
      </c>
      <c r="G2378">
        <f>N(Движение!$R$361)</f>
        <v>0</v>
      </c>
      <c r="H2378">
        <f>Движение!$S$361</f>
        <v>13</v>
      </c>
      <c r="I2378" t="str">
        <f t="shared" si="37"/>
        <v/>
      </c>
    </row>
    <row r="2379" spans="1:9" x14ac:dyDescent="0.3">
      <c r="A2379">
        <v>2378</v>
      </c>
      <c r="B2379">
        <f>Движение!$A$361</f>
        <v>46580</v>
      </c>
      <c r="C2379">
        <f>Движение!$C$361</f>
        <v>0</v>
      </c>
      <c r="D2379" t="s">
        <v>56</v>
      </c>
      <c r="E2379">
        <f>Движение!$T$361</f>
        <v>18</v>
      </c>
      <c r="F2379">
        <f>N(Движение!$U$361)</f>
        <v>0</v>
      </c>
      <c r="G2379">
        <f>N(Движение!$V$361)</f>
        <v>0</v>
      </c>
      <c r="H2379">
        <f>Движение!$W$361</f>
        <v>18</v>
      </c>
      <c r="I2379" t="str">
        <f t="shared" si="37"/>
        <v/>
      </c>
    </row>
    <row r="2380" spans="1:9" x14ac:dyDescent="0.3">
      <c r="A2380">
        <v>2379</v>
      </c>
      <c r="B2380">
        <f>Движение!$A$361</f>
        <v>46580</v>
      </c>
      <c r="C2380">
        <f>Движение!$C$361</f>
        <v>0</v>
      </c>
      <c r="D2380" t="s">
        <v>57</v>
      </c>
      <c r="E2380">
        <f>Движение!$X$361</f>
        <v>21</v>
      </c>
      <c r="F2380">
        <f>N(Движение!$Y$361)</f>
        <v>0</v>
      </c>
      <c r="G2380">
        <f>N(Движение!$Z$361)</f>
        <v>0</v>
      </c>
      <c r="H2380">
        <f>Движение!$AA$361</f>
        <v>21</v>
      </c>
      <c r="I2380" t="str">
        <f t="shared" si="37"/>
        <v/>
      </c>
    </row>
    <row r="2381" spans="1:9" x14ac:dyDescent="0.3">
      <c r="A2381">
        <v>2380</v>
      </c>
      <c r="B2381">
        <f>Движение!$A$361</f>
        <v>46580</v>
      </c>
      <c r="C2381">
        <f>Движение!$C$361</f>
        <v>0</v>
      </c>
      <c r="D2381" t="s">
        <v>59</v>
      </c>
      <c r="E2381">
        <f>Движение!$AB$361</f>
        <v>15</v>
      </c>
      <c r="F2381">
        <f>N(Движение!$AC$361)</f>
        <v>0</v>
      </c>
      <c r="G2381">
        <f>N(Движение!$AD$361)</f>
        <v>0</v>
      </c>
      <c r="H2381">
        <f>Движение!$AE$361</f>
        <v>15</v>
      </c>
      <c r="I2381" t="str">
        <f t="shared" si="37"/>
        <v/>
      </c>
    </row>
    <row r="2382" spans="1:9" x14ac:dyDescent="0.3">
      <c r="A2382">
        <v>2381</v>
      </c>
      <c r="B2382">
        <f>Движение!$A$362</f>
        <v>46581</v>
      </c>
      <c r="C2382">
        <f>Движение!$C$362</f>
        <v>0</v>
      </c>
      <c r="D2382" t="s">
        <v>45</v>
      </c>
      <c r="E2382">
        <f>Движение!$D$362</f>
        <v>26</v>
      </c>
      <c r="F2382">
        <f>N(Движение!$E$362)</f>
        <v>0</v>
      </c>
      <c r="G2382">
        <f>N(Движение!$F$362)</f>
        <v>0</v>
      </c>
      <c r="H2382">
        <f>Движение!$G$362</f>
        <v>26</v>
      </c>
      <c r="I2382" t="str">
        <f t="shared" si="37"/>
        <v/>
      </c>
    </row>
    <row r="2383" spans="1:9" x14ac:dyDescent="0.3">
      <c r="A2383">
        <v>2382</v>
      </c>
      <c r="B2383">
        <f>Движение!$A$362</f>
        <v>46581</v>
      </c>
      <c r="C2383">
        <f>Движение!$C$362</f>
        <v>0</v>
      </c>
      <c r="D2383" t="s">
        <v>49</v>
      </c>
      <c r="E2383">
        <f>Движение!$H$362</f>
        <v>20</v>
      </c>
      <c r="F2383">
        <f>N(Движение!$I$362)</f>
        <v>0</v>
      </c>
      <c r="G2383">
        <f>N(Движение!$J$362)</f>
        <v>0</v>
      </c>
      <c r="H2383">
        <f>Движение!$K$362</f>
        <v>20</v>
      </c>
      <c r="I2383" t="str">
        <f t="shared" si="37"/>
        <v/>
      </c>
    </row>
    <row r="2384" spans="1:9" x14ac:dyDescent="0.3">
      <c r="A2384">
        <v>2383</v>
      </c>
      <c r="B2384">
        <f>Движение!$A$362</f>
        <v>46581</v>
      </c>
      <c r="C2384">
        <f>Движение!$C$362</f>
        <v>0</v>
      </c>
      <c r="D2384" t="s">
        <v>51</v>
      </c>
      <c r="E2384">
        <f>Движение!$L$362</f>
        <v>48</v>
      </c>
      <c r="F2384">
        <f>N(Движение!$M$362)</f>
        <v>0</v>
      </c>
      <c r="G2384">
        <f>N(Движение!$N$362)</f>
        <v>0</v>
      </c>
      <c r="H2384">
        <f>Движение!$O$362</f>
        <v>48</v>
      </c>
      <c r="I2384" t="str">
        <f t="shared" si="37"/>
        <v/>
      </c>
    </row>
    <row r="2385" spans="1:9" x14ac:dyDescent="0.3">
      <c r="A2385">
        <v>2384</v>
      </c>
      <c r="B2385">
        <f>Движение!$A$362</f>
        <v>46581</v>
      </c>
      <c r="C2385">
        <f>Движение!$C$362</f>
        <v>0</v>
      </c>
      <c r="D2385" t="s">
        <v>54</v>
      </c>
      <c r="E2385">
        <f>Движение!$P$362</f>
        <v>13</v>
      </c>
      <c r="F2385">
        <f>N(Движение!$Q$362)</f>
        <v>0</v>
      </c>
      <c r="G2385">
        <f>N(Движение!$R$362)</f>
        <v>0</v>
      </c>
      <c r="H2385">
        <f>Движение!$S$362</f>
        <v>13</v>
      </c>
      <c r="I2385" t="str">
        <f t="shared" si="37"/>
        <v/>
      </c>
    </row>
    <row r="2386" spans="1:9" x14ac:dyDescent="0.3">
      <c r="A2386">
        <v>2385</v>
      </c>
      <c r="B2386">
        <f>Движение!$A$362</f>
        <v>46581</v>
      </c>
      <c r="C2386">
        <f>Движение!$C$362</f>
        <v>0</v>
      </c>
      <c r="D2386" t="s">
        <v>56</v>
      </c>
      <c r="E2386">
        <f>Движение!$T$362</f>
        <v>18</v>
      </c>
      <c r="F2386">
        <f>N(Движение!$U$362)</f>
        <v>0</v>
      </c>
      <c r="G2386">
        <f>N(Движение!$V$362)</f>
        <v>0</v>
      </c>
      <c r="H2386">
        <f>Движение!$W$362</f>
        <v>18</v>
      </c>
      <c r="I2386" t="str">
        <f t="shared" si="37"/>
        <v/>
      </c>
    </row>
    <row r="2387" spans="1:9" x14ac:dyDescent="0.3">
      <c r="A2387">
        <v>2386</v>
      </c>
      <c r="B2387">
        <f>Движение!$A$362</f>
        <v>46581</v>
      </c>
      <c r="C2387">
        <f>Движение!$C$362</f>
        <v>0</v>
      </c>
      <c r="D2387" t="s">
        <v>57</v>
      </c>
      <c r="E2387">
        <f>Движение!$X$362</f>
        <v>21</v>
      </c>
      <c r="F2387">
        <f>N(Движение!$Y$362)</f>
        <v>0</v>
      </c>
      <c r="G2387">
        <f>N(Движение!$Z$362)</f>
        <v>0</v>
      </c>
      <c r="H2387">
        <f>Движение!$AA$362</f>
        <v>21</v>
      </c>
      <c r="I2387" t="str">
        <f t="shared" si="37"/>
        <v/>
      </c>
    </row>
    <row r="2388" spans="1:9" x14ac:dyDescent="0.3">
      <c r="A2388">
        <v>2387</v>
      </c>
      <c r="B2388">
        <f>Движение!$A$362</f>
        <v>46581</v>
      </c>
      <c r="C2388">
        <f>Движение!$C$362</f>
        <v>0</v>
      </c>
      <c r="D2388" t="s">
        <v>59</v>
      </c>
      <c r="E2388">
        <f>Движение!$AB$362</f>
        <v>15</v>
      </c>
      <c r="F2388">
        <f>N(Движение!$AC$362)</f>
        <v>0</v>
      </c>
      <c r="G2388">
        <f>N(Движение!$AD$362)</f>
        <v>0</v>
      </c>
      <c r="H2388">
        <f>Движение!$AE$362</f>
        <v>15</v>
      </c>
      <c r="I2388" t="str">
        <f t="shared" si="37"/>
        <v/>
      </c>
    </row>
    <row r="2389" spans="1:9" x14ac:dyDescent="0.3">
      <c r="A2389">
        <v>2388</v>
      </c>
      <c r="B2389">
        <f>Движение!$A$363</f>
        <v>46582</v>
      </c>
      <c r="C2389">
        <f>Движение!$C$363</f>
        <v>0</v>
      </c>
      <c r="D2389" t="s">
        <v>45</v>
      </c>
      <c r="E2389">
        <f>Движение!$D$363</f>
        <v>26</v>
      </c>
      <c r="F2389">
        <f>N(Движение!$E$363)</f>
        <v>0</v>
      </c>
      <c r="G2389">
        <f>N(Движение!$F$363)</f>
        <v>0</v>
      </c>
      <c r="H2389">
        <f>Движение!$G$363</f>
        <v>26</v>
      </c>
      <c r="I2389" t="str">
        <f t="shared" si="37"/>
        <v/>
      </c>
    </row>
    <row r="2390" spans="1:9" x14ac:dyDescent="0.3">
      <c r="A2390">
        <v>2389</v>
      </c>
      <c r="B2390">
        <f>Движение!$A$363</f>
        <v>46582</v>
      </c>
      <c r="C2390">
        <f>Движение!$C$363</f>
        <v>0</v>
      </c>
      <c r="D2390" t="s">
        <v>49</v>
      </c>
      <c r="E2390">
        <f>Движение!$H$363</f>
        <v>20</v>
      </c>
      <c r="F2390">
        <f>N(Движение!$I$363)</f>
        <v>0</v>
      </c>
      <c r="G2390">
        <f>N(Движение!$J$363)</f>
        <v>0</v>
      </c>
      <c r="H2390">
        <f>Движение!$K$363</f>
        <v>20</v>
      </c>
      <c r="I2390" t="str">
        <f t="shared" si="37"/>
        <v/>
      </c>
    </row>
    <row r="2391" spans="1:9" x14ac:dyDescent="0.3">
      <c r="A2391">
        <v>2390</v>
      </c>
      <c r="B2391">
        <f>Движение!$A$363</f>
        <v>46582</v>
      </c>
      <c r="C2391">
        <f>Движение!$C$363</f>
        <v>0</v>
      </c>
      <c r="D2391" t="s">
        <v>51</v>
      </c>
      <c r="E2391">
        <f>Движение!$L$363</f>
        <v>48</v>
      </c>
      <c r="F2391">
        <f>N(Движение!$M$363)</f>
        <v>0</v>
      </c>
      <c r="G2391">
        <f>N(Движение!$N$363)</f>
        <v>0</v>
      </c>
      <c r="H2391">
        <f>Движение!$O$363</f>
        <v>48</v>
      </c>
      <c r="I2391" t="str">
        <f t="shared" si="37"/>
        <v/>
      </c>
    </row>
    <row r="2392" spans="1:9" x14ac:dyDescent="0.3">
      <c r="A2392">
        <v>2391</v>
      </c>
      <c r="B2392">
        <f>Движение!$A$363</f>
        <v>46582</v>
      </c>
      <c r="C2392">
        <f>Движение!$C$363</f>
        <v>0</v>
      </c>
      <c r="D2392" t="s">
        <v>54</v>
      </c>
      <c r="E2392">
        <f>Движение!$P$363</f>
        <v>13</v>
      </c>
      <c r="F2392">
        <f>N(Движение!$Q$363)</f>
        <v>0</v>
      </c>
      <c r="G2392">
        <f>N(Движение!$R$363)</f>
        <v>0</v>
      </c>
      <c r="H2392">
        <f>Движение!$S$363</f>
        <v>13</v>
      </c>
      <c r="I2392" t="str">
        <f t="shared" si="37"/>
        <v/>
      </c>
    </row>
    <row r="2393" spans="1:9" x14ac:dyDescent="0.3">
      <c r="A2393">
        <v>2392</v>
      </c>
      <c r="B2393">
        <f>Движение!$A$363</f>
        <v>46582</v>
      </c>
      <c r="C2393">
        <f>Движение!$C$363</f>
        <v>0</v>
      </c>
      <c r="D2393" t="s">
        <v>56</v>
      </c>
      <c r="E2393">
        <f>Движение!$T$363</f>
        <v>18</v>
      </c>
      <c r="F2393">
        <f>N(Движение!$U$363)</f>
        <v>0</v>
      </c>
      <c r="G2393">
        <f>N(Движение!$V$363)</f>
        <v>0</v>
      </c>
      <c r="H2393">
        <f>Движение!$W$363</f>
        <v>18</v>
      </c>
      <c r="I2393" t="str">
        <f t="shared" si="37"/>
        <v/>
      </c>
    </row>
    <row r="2394" spans="1:9" x14ac:dyDescent="0.3">
      <c r="A2394">
        <v>2393</v>
      </c>
      <c r="B2394">
        <f>Движение!$A$363</f>
        <v>46582</v>
      </c>
      <c r="C2394">
        <f>Движение!$C$363</f>
        <v>0</v>
      </c>
      <c r="D2394" t="s">
        <v>57</v>
      </c>
      <c r="E2394">
        <f>Движение!$X$363</f>
        <v>21</v>
      </c>
      <c r="F2394">
        <f>N(Движение!$Y$363)</f>
        <v>0</v>
      </c>
      <c r="G2394">
        <f>N(Движение!$Z$363)</f>
        <v>0</v>
      </c>
      <c r="H2394">
        <f>Движение!$AA$363</f>
        <v>21</v>
      </c>
      <c r="I2394" t="str">
        <f t="shared" si="37"/>
        <v/>
      </c>
    </row>
    <row r="2395" spans="1:9" x14ac:dyDescent="0.3">
      <c r="A2395">
        <v>2394</v>
      </c>
      <c r="B2395">
        <f>Движение!$A$363</f>
        <v>46582</v>
      </c>
      <c r="C2395">
        <f>Движение!$C$363</f>
        <v>0</v>
      </c>
      <c r="D2395" t="s">
        <v>59</v>
      </c>
      <c r="E2395">
        <f>Движение!$AB$363</f>
        <v>15</v>
      </c>
      <c r="F2395">
        <f>N(Движение!$AC$363)</f>
        <v>0</v>
      </c>
      <c r="G2395">
        <f>N(Движение!$AD$363)</f>
        <v>0</v>
      </c>
      <c r="H2395">
        <f>Движение!$AE$363</f>
        <v>15</v>
      </c>
      <c r="I2395" t="str">
        <f t="shared" si="37"/>
        <v/>
      </c>
    </row>
    <row r="2396" spans="1:9" x14ac:dyDescent="0.3">
      <c r="A2396">
        <v>2395</v>
      </c>
      <c r="B2396">
        <f>Движение!$A$364</f>
        <v>46583</v>
      </c>
      <c r="C2396">
        <f>Движение!$C$364</f>
        <v>0</v>
      </c>
      <c r="D2396" t="s">
        <v>45</v>
      </c>
      <c r="E2396">
        <f>Движение!$D$364</f>
        <v>26</v>
      </c>
      <c r="F2396">
        <f>N(Движение!$E$364)</f>
        <v>0</v>
      </c>
      <c r="G2396">
        <f>N(Движение!$F$364)</f>
        <v>0</v>
      </c>
      <c r="H2396">
        <f>Движение!$G$364</f>
        <v>26</v>
      </c>
      <c r="I2396" t="str">
        <f t="shared" si="37"/>
        <v/>
      </c>
    </row>
    <row r="2397" spans="1:9" x14ac:dyDescent="0.3">
      <c r="A2397">
        <v>2396</v>
      </c>
      <c r="B2397">
        <f>Движение!$A$364</f>
        <v>46583</v>
      </c>
      <c r="C2397">
        <f>Движение!$C$364</f>
        <v>0</v>
      </c>
      <c r="D2397" t="s">
        <v>49</v>
      </c>
      <c r="E2397">
        <f>Движение!$H$364</f>
        <v>20</v>
      </c>
      <c r="F2397">
        <f>N(Движение!$I$364)</f>
        <v>0</v>
      </c>
      <c r="G2397">
        <f>N(Движение!$J$364)</f>
        <v>0</v>
      </c>
      <c r="H2397">
        <f>Движение!$K$364</f>
        <v>20</v>
      </c>
      <c r="I2397" t="str">
        <f t="shared" si="37"/>
        <v/>
      </c>
    </row>
    <row r="2398" spans="1:9" x14ac:dyDescent="0.3">
      <c r="A2398">
        <v>2397</v>
      </c>
      <c r="B2398">
        <f>Движение!$A$364</f>
        <v>46583</v>
      </c>
      <c r="C2398">
        <f>Движение!$C$364</f>
        <v>0</v>
      </c>
      <c r="D2398" t="s">
        <v>51</v>
      </c>
      <c r="E2398">
        <f>Движение!$L$364</f>
        <v>48</v>
      </c>
      <c r="F2398">
        <f>N(Движение!$M$364)</f>
        <v>0</v>
      </c>
      <c r="G2398">
        <f>N(Движение!$N$364)</f>
        <v>0</v>
      </c>
      <c r="H2398">
        <f>Движение!$O$364</f>
        <v>48</v>
      </c>
      <c r="I2398" t="str">
        <f t="shared" si="37"/>
        <v/>
      </c>
    </row>
    <row r="2399" spans="1:9" x14ac:dyDescent="0.3">
      <c r="A2399">
        <v>2398</v>
      </c>
      <c r="B2399">
        <f>Движение!$A$364</f>
        <v>46583</v>
      </c>
      <c r="C2399">
        <f>Движение!$C$364</f>
        <v>0</v>
      </c>
      <c r="D2399" t="s">
        <v>54</v>
      </c>
      <c r="E2399">
        <f>Движение!$P$364</f>
        <v>13</v>
      </c>
      <c r="F2399">
        <f>N(Движение!$Q$364)</f>
        <v>0</v>
      </c>
      <c r="G2399">
        <f>N(Движение!$R$364)</f>
        <v>0</v>
      </c>
      <c r="H2399">
        <f>Движение!$S$364</f>
        <v>13</v>
      </c>
      <c r="I2399" t="str">
        <f t="shared" si="37"/>
        <v/>
      </c>
    </row>
    <row r="2400" spans="1:9" x14ac:dyDescent="0.3">
      <c r="A2400">
        <v>2399</v>
      </c>
      <c r="B2400">
        <f>Движение!$A$364</f>
        <v>46583</v>
      </c>
      <c r="C2400">
        <f>Движение!$C$364</f>
        <v>0</v>
      </c>
      <c r="D2400" t="s">
        <v>56</v>
      </c>
      <c r="E2400">
        <f>Движение!$T$364</f>
        <v>18</v>
      </c>
      <c r="F2400">
        <f>N(Движение!$U$364)</f>
        <v>0</v>
      </c>
      <c r="G2400">
        <f>N(Движение!$V$364)</f>
        <v>0</v>
      </c>
      <c r="H2400">
        <f>Движение!$W$364</f>
        <v>18</v>
      </c>
      <c r="I2400" t="str">
        <f t="shared" si="37"/>
        <v/>
      </c>
    </row>
    <row r="2401" spans="1:9" x14ac:dyDescent="0.3">
      <c r="A2401">
        <v>2400</v>
      </c>
      <c r="B2401">
        <f>Движение!$A$364</f>
        <v>46583</v>
      </c>
      <c r="C2401">
        <f>Движение!$C$364</f>
        <v>0</v>
      </c>
      <c r="D2401" t="s">
        <v>57</v>
      </c>
      <c r="E2401">
        <f>Движение!$X$364</f>
        <v>21</v>
      </c>
      <c r="F2401">
        <f>N(Движение!$Y$364)</f>
        <v>0</v>
      </c>
      <c r="G2401">
        <f>N(Движение!$Z$364)</f>
        <v>0</v>
      </c>
      <c r="H2401">
        <f>Движение!$AA$364</f>
        <v>21</v>
      </c>
      <c r="I2401" t="str">
        <f t="shared" si="37"/>
        <v/>
      </c>
    </row>
    <row r="2402" spans="1:9" x14ac:dyDescent="0.3">
      <c r="A2402">
        <v>2401</v>
      </c>
      <c r="B2402">
        <f>Движение!$A$364</f>
        <v>46583</v>
      </c>
      <c r="C2402">
        <f>Движение!$C$364</f>
        <v>0</v>
      </c>
      <c r="D2402" t="s">
        <v>59</v>
      </c>
      <c r="E2402">
        <f>Движение!$AB$364</f>
        <v>15</v>
      </c>
      <c r="F2402">
        <f>N(Движение!$AC$364)</f>
        <v>0</v>
      </c>
      <c r="G2402">
        <f>N(Движение!$AD$364)</f>
        <v>0</v>
      </c>
      <c r="H2402">
        <f>Движение!$AE$364</f>
        <v>15</v>
      </c>
      <c r="I2402" t="str">
        <f t="shared" si="37"/>
        <v/>
      </c>
    </row>
    <row r="2403" spans="1:9" x14ac:dyDescent="0.3">
      <c r="A2403">
        <v>2402</v>
      </c>
      <c r="B2403">
        <f>Движение!$A$365</f>
        <v>46584</v>
      </c>
      <c r="C2403">
        <f>Движение!$C$365</f>
        <v>0</v>
      </c>
      <c r="D2403" t="s">
        <v>45</v>
      </c>
      <c r="E2403">
        <f>Движение!$D$365</f>
        <v>26</v>
      </c>
      <c r="F2403">
        <f>N(Движение!$E$365)</f>
        <v>0</v>
      </c>
      <c r="G2403">
        <f>N(Движение!$F$365)</f>
        <v>0</v>
      </c>
      <c r="H2403">
        <f>Движение!$G$365</f>
        <v>26</v>
      </c>
      <c r="I2403" t="str">
        <f t="shared" si="37"/>
        <v/>
      </c>
    </row>
    <row r="2404" spans="1:9" x14ac:dyDescent="0.3">
      <c r="A2404">
        <v>2403</v>
      </c>
      <c r="B2404">
        <f>Движение!$A$365</f>
        <v>46584</v>
      </c>
      <c r="C2404">
        <f>Движение!$C$365</f>
        <v>0</v>
      </c>
      <c r="D2404" t="s">
        <v>49</v>
      </c>
      <c r="E2404">
        <f>Движение!$H$365</f>
        <v>20</v>
      </c>
      <c r="F2404">
        <f>N(Движение!$I$365)</f>
        <v>0</v>
      </c>
      <c r="G2404">
        <f>N(Движение!$J$365)</f>
        <v>0</v>
      </c>
      <c r="H2404">
        <f>Движение!$K$365</f>
        <v>20</v>
      </c>
      <c r="I2404" t="str">
        <f t="shared" si="37"/>
        <v/>
      </c>
    </row>
    <row r="2405" spans="1:9" x14ac:dyDescent="0.3">
      <c r="A2405">
        <v>2404</v>
      </c>
      <c r="B2405">
        <f>Движение!$A$365</f>
        <v>46584</v>
      </c>
      <c r="C2405">
        <f>Движение!$C$365</f>
        <v>0</v>
      </c>
      <c r="D2405" t="s">
        <v>51</v>
      </c>
      <c r="E2405">
        <f>Движение!$L$365</f>
        <v>48</v>
      </c>
      <c r="F2405">
        <f>N(Движение!$M$365)</f>
        <v>0</v>
      </c>
      <c r="G2405">
        <f>N(Движение!$N$365)</f>
        <v>0</v>
      </c>
      <c r="H2405">
        <f>Движение!$O$365</f>
        <v>48</v>
      </c>
      <c r="I2405" t="str">
        <f t="shared" si="37"/>
        <v/>
      </c>
    </row>
    <row r="2406" spans="1:9" x14ac:dyDescent="0.3">
      <c r="A2406">
        <v>2405</v>
      </c>
      <c r="B2406">
        <f>Движение!$A$365</f>
        <v>46584</v>
      </c>
      <c r="C2406">
        <f>Движение!$C$365</f>
        <v>0</v>
      </c>
      <c r="D2406" t="s">
        <v>54</v>
      </c>
      <c r="E2406">
        <f>Движение!$P$365</f>
        <v>13</v>
      </c>
      <c r="F2406">
        <f>N(Движение!$Q$365)</f>
        <v>0</v>
      </c>
      <c r="G2406">
        <f>N(Движение!$R$365)</f>
        <v>0</v>
      </c>
      <c r="H2406">
        <f>Движение!$S$365</f>
        <v>13</v>
      </c>
      <c r="I2406" t="str">
        <f t="shared" si="37"/>
        <v/>
      </c>
    </row>
    <row r="2407" spans="1:9" x14ac:dyDescent="0.3">
      <c r="A2407">
        <v>2406</v>
      </c>
      <c r="B2407">
        <f>Движение!$A$365</f>
        <v>46584</v>
      </c>
      <c r="C2407">
        <f>Движение!$C$365</f>
        <v>0</v>
      </c>
      <c r="D2407" t="s">
        <v>56</v>
      </c>
      <c r="E2407">
        <f>Движение!$T$365</f>
        <v>18</v>
      </c>
      <c r="F2407">
        <f>N(Движение!$U$365)</f>
        <v>0</v>
      </c>
      <c r="G2407">
        <f>N(Движение!$V$365)</f>
        <v>0</v>
      </c>
      <c r="H2407">
        <f>Движение!$W$365</f>
        <v>18</v>
      </c>
      <c r="I2407" t="str">
        <f t="shared" si="37"/>
        <v/>
      </c>
    </row>
    <row r="2408" spans="1:9" x14ac:dyDescent="0.3">
      <c r="A2408">
        <v>2407</v>
      </c>
      <c r="B2408">
        <f>Движение!$A$365</f>
        <v>46584</v>
      </c>
      <c r="C2408">
        <f>Движение!$C$365</f>
        <v>0</v>
      </c>
      <c r="D2408" t="s">
        <v>57</v>
      </c>
      <c r="E2408">
        <f>Движение!$X$365</f>
        <v>21</v>
      </c>
      <c r="F2408">
        <f>N(Движение!$Y$365)</f>
        <v>0</v>
      </c>
      <c r="G2408">
        <f>N(Движение!$Z$365)</f>
        <v>0</v>
      </c>
      <c r="H2408">
        <f>Движение!$AA$365</f>
        <v>21</v>
      </c>
      <c r="I2408" t="str">
        <f t="shared" si="37"/>
        <v/>
      </c>
    </row>
    <row r="2409" spans="1:9" x14ac:dyDescent="0.3">
      <c r="A2409">
        <v>2408</v>
      </c>
      <c r="B2409">
        <f>Движение!$A$365</f>
        <v>46584</v>
      </c>
      <c r="C2409">
        <f>Движение!$C$365</f>
        <v>0</v>
      </c>
      <c r="D2409" t="s">
        <v>59</v>
      </c>
      <c r="E2409">
        <f>Движение!$AB$365</f>
        <v>15</v>
      </c>
      <c r="F2409">
        <f>N(Движение!$AC$365)</f>
        <v>0</v>
      </c>
      <c r="G2409">
        <f>N(Движение!$AD$365)</f>
        <v>0</v>
      </c>
      <c r="H2409">
        <f>Движение!$AE$365</f>
        <v>15</v>
      </c>
      <c r="I2409" t="str">
        <f t="shared" si="37"/>
        <v/>
      </c>
    </row>
    <row r="2410" spans="1:9" x14ac:dyDescent="0.3">
      <c r="A2410">
        <v>2409</v>
      </c>
      <c r="B2410">
        <f>Движение!$A$366</f>
        <v>46585</v>
      </c>
      <c r="C2410">
        <f>Движение!$C$366</f>
        <v>0</v>
      </c>
      <c r="D2410" t="s">
        <v>45</v>
      </c>
      <c r="E2410">
        <f>Движение!$D$366</f>
        <v>26</v>
      </c>
      <c r="F2410">
        <f>N(Движение!$E$366)</f>
        <v>0</v>
      </c>
      <c r="G2410">
        <f>N(Движение!$F$366)</f>
        <v>0</v>
      </c>
      <c r="H2410">
        <f>Движение!$G$366</f>
        <v>26</v>
      </c>
      <c r="I2410" t="str">
        <f t="shared" si="37"/>
        <v/>
      </c>
    </row>
    <row r="2411" spans="1:9" x14ac:dyDescent="0.3">
      <c r="A2411">
        <v>2410</v>
      </c>
      <c r="B2411">
        <f>Движение!$A$366</f>
        <v>46585</v>
      </c>
      <c r="C2411">
        <f>Движение!$C$366</f>
        <v>0</v>
      </c>
      <c r="D2411" t="s">
        <v>49</v>
      </c>
      <c r="E2411">
        <f>Движение!$H$366</f>
        <v>20</v>
      </c>
      <c r="F2411">
        <f>N(Движение!$I$366)</f>
        <v>0</v>
      </c>
      <c r="G2411">
        <f>N(Движение!$J$366)</f>
        <v>0</v>
      </c>
      <c r="H2411">
        <f>Движение!$K$366</f>
        <v>20</v>
      </c>
      <c r="I2411" t="str">
        <f t="shared" si="37"/>
        <v/>
      </c>
    </row>
    <row r="2412" spans="1:9" x14ac:dyDescent="0.3">
      <c r="A2412">
        <v>2411</v>
      </c>
      <c r="B2412">
        <f>Движение!$A$366</f>
        <v>46585</v>
      </c>
      <c r="C2412">
        <f>Движение!$C$366</f>
        <v>0</v>
      </c>
      <c r="D2412" t="s">
        <v>51</v>
      </c>
      <c r="E2412">
        <f>Движение!$L$366</f>
        <v>48</v>
      </c>
      <c r="F2412">
        <f>N(Движение!$M$366)</f>
        <v>0</v>
      </c>
      <c r="G2412">
        <f>N(Движение!$N$366)</f>
        <v>0</v>
      </c>
      <c r="H2412">
        <f>Движение!$O$366</f>
        <v>48</v>
      </c>
      <c r="I2412" t="str">
        <f t="shared" si="37"/>
        <v/>
      </c>
    </row>
    <row r="2413" spans="1:9" x14ac:dyDescent="0.3">
      <c r="A2413">
        <v>2412</v>
      </c>
      <c r="B2413">
        <f>Движение!$A$366</f>
        <v>46585</v>
      </c>
      <c r="C2413">
        <f>Движение!$C$366</f>
        <v>0</v>
      </c>
      <c r="D2413" t="s">
        <v>54</v>
      </c>
      <c r="E2413">
        <f>Движение!$P$366</f>
        <v>13</v>
      </c>
      <c r="F2413">
        <f>N(Движение!$Q$366)</f>
        <v>0</v>
      </c>
      <c r="G2413">
        <f>N(Движение!$R$366)</f>
        <v>0</v>
      </c>
      <c r="H2413">
        <f>Движение!$S$366</f>
        <v>13</v>
      </c>
      <c r="I2413" t="str">
        <f t="shared" si="37"/>
        <v/>
      </c>
    </row>
    <row r="2414" spans="1:9" x14ac:dyDescent="0.3">
      <c r="A2414">
        <v>2413</v>
      </c>
      <c r="B2414">
        <f>Движение!$A$366</f>
        <v>46585</v>
      </c>
      <c r="C2414">
        <f>Движение!$C$366</f>
        <v>0</v>
      </c>
      <c r="D2414" t="s">
        <v>56</v>
      </c>
      <c r="E2414">
        <f>Движение!$T$366</f>
        <v>18</v>
      </c>
      <c r="F2414">
        <f>N(Движение!$U$366)</f>
        <v>0</v>
      </c>
      <c r="G2414">
        <f>N(Движение!$V$366)</f>
        <v>0</v>
      </c>
      <c r="H2414">
        <f>Движение!$W$366</f>
        <v>18</v>
      </c>
      <c r="I2414" t="str">
        <f t="shared" si="37"/>
        <v/>
      </c>
    </row>
    <row r="2415" spans="1:9" x14ac:dyDescent="0.3">
      <c r="A2415">
        <v>2414</v>
      </c>
      <c r="B2415">
        <f>Движение!$A$366</f>
        <v>46585</v>
      </c>
      <c r="C2415">
        <f>Движение!$C$366</f>
        <v>0</v>
      </c>
      <c r="D2415" t="s">
        <v>57</v>
      </c>
      <c r="E2415">
        <f>Движение!$X$366</f>
        <v>21</v>
      </c>
      <c r="F2415">
        <f>N(Движение!$Y$366)</f>
        <v>0</v>
      </c>
      <c r="G2415">
        <f>N(Движение!$Z$366)</f>
        <v>0</v>
      </c>
      <c r="H2415">
        <f>Движение!$AA$366</f>
        <v>21</v>
      </c>
      <c r="I2415" t="str">
        <f t="shared" si="37"/>
        <v/>
      </c>
    </row>
    <row r="2416" spans="1:9" x14ac:dyDescent="0.3">
      <c r="A2416">
        <v>2415</v>
      </c>
      <c r="B2416">
        <f>Движение!$A$366</f>
        <v>46585</v>
      </c>
      <c r="C2416">
        <f>Движение!$C$366</f>
        <v>0</v>
      </c>
      <c r="D2416" t="s">
        <v>59</v>
      </c>
      <c r="E2416">
        <f>Движение!$AB$366</f>
        <v>15</v>
      </c>
      <c r="F2416">
        <f>N(Движение!$AC$366)</f>
        <v>0</v>
      </c>
      <c r="G2416">
        <f>N(Движение!$AD$366)</f>
        <v>0</v>
      </c>
      <c r="H2416">
        <f>Движение!$AE$366</f>
        <v>15</v>
      </c>
      <c r="I2416" t="str">
        <f t="shared" si="37"/>
        <v/>
      </c>
    </row>
    <row r="2417" spans="1:9" x14ac:dyDescent="0.3">
      <c r="A2417">
        <v>2416</v>
      </c>
      <c r="B2417">
        <f>Движение!$A$367</f>
        <v>46586</v>
      </c>
      <c r="C2417">
        <f>Движение!$C$367</f>
        <v>0</v>
      </c>
      <c r="D2417" t="s">
        <v>45</v>
      </c>
      <c r="E2417">
        <f>Движение!$D$367</f>
        <v>26</v>
      </c>
      <c r="F2417">
        <f>N(Движение!$E$367)</f>
        <v>0</v>
      </c>
      <c r="G2417">
        <f>N(Движение!$F$367)</f>
        <v>0</v>
      </c>
      <c r="H2417">
        <f>Движение!$G$367</f>
        <v>26</v>
      </c>
      <c r="I2417" t="str">
        <f t="shared" si="37"/>
        <v/>
      </c>
    </row>
    <row r="2418" spans="1:9" x14ac:dyDescent="0.3">
      <c r="A2418">
        <v>2417</v>
      </c>
      <c r="B2418">
        <f>Движение!$A$367</f>
        <v>46586</v>
      </c>
      <c r="C2418">
        <f>Движение!$C$367</f>
        <v>0</v>
      </c>
      <c r="D2418" t="s">
        <v>49</v>
      </c>
      <c r="E2418">
        <f>Движение!$H$367</f>
        <v>20</v>
      </c>
      <c r="F2418">
        <f>N(Движение!$I$367)</f>
        <v>0</v>
      </c>
      <c r="G2418">
        <f>N(Движение!$J$367)</f>
        <v>0</v>
      </c>
      <c r="H2418">
        <f>Движение!$K$367</f>
        <v>20</v>
      </c>
      <c r="I2418" t="str">
        <f t="shared" si="37"/>
        <v/>
      </c>
    </row>
    <row r="2419" spans="1:9" x14ac:dyDescent="0.3">
      <c r="A2419">
        <v>2418</v>
      </c>
      <c r="B2419">
        <f>Движение!$A$367</f>
        <v>46586</v>
      </c>
      <c r="C2419">
        <f>Движение!$C$367</f>
        <v>0</v>
      </c>
      <c r="D2419" t="s">
        <v>51</v>
      </c>
      <c r="E2419">
        <f>Движение!$L$367</f>
        <v>48</v>
      </c>
      <c r="F2419">
        <f>N(Движение!$M$367)</f>
        <v>0</v>
      </c>
      <c r="G2419">
        <f>N(Движение!$N$367)</f>
        <v>0</v>
      </c>
      <c r="H2419">
        <f>Движение!$O$367</f>
        <v>48</v>
      </c>
      <c r="I2419" t="str">
        <f t="shared" si="37"/>
        <v/>
      </c>
    </row>
    <row r="2420" spans="1:9" x14ac:dyDescent="0.3">
      <c r="A2420">
        <v>2419</v>
      </c>
      <c r="B2420">
        <f>Движение!$A$367</f>
        <v>46586</v>
      </c>
      <c r="C2420">
        <f>Движение!$C$367</f>
        <v>0</v>
      </c>
      <c r="D2420" t="s">
        <v>54</v>
      </c>
      <c r="E2420">
        <f>Движение!$P$367</f>
        <v>13</v>
      </c>
      <c r="F2420">
        <f>N(Движение!$Q$367)</f>
        <v>0</v>
      </c>
      <c r="G2420">
        <f>N(Движение!$R$367)</f>
        <v>0</v>
      </c>
      <c r="H2420">
        <f>Движение!$S$367</f>
        <v>13</v>
      </c>
      <c r="I2420" t="str">
        <f t="shared" si="37"/>
        <v/>
      </c>
    </row>
    <row r="2421" spans="1:9" x14ac:dyDescent="0.3">
      <c r="A2421">
        <v>2420</v>
      </c>
      <c r="B2421">
        <f>Движение!$A$367</f>
        <v>46586</v>
      </c>
      <c r="C2421">
        <f>Движение!$C$367</f>
        <v>0</v>
      </c>
      <c r="D2421" t="s">
        <v>56</v>
      </c>
      <c r="E2421">
        <f>Движение!$T$367</f>
        <v>18</v>
      </c>
      <c r="F2421">
        <f>N(Движение!$U$367)</f>
        <v>0</v>
      </c>
      <c r="G2421">
        <f>N(Движение!$V$367)</f>
        <v>0</v>
      </c>
      <c r="H2421">
        <f>Движение!$W$367</f>
        <v>18</v>
      </c>
      <c r="I2421" t="str">
        <f t="shared" si="37"/>
        <v/>
      </c>
    </row>
    <row r="2422" spans="1:9" x14ac:dyDescent="0.3">
      <c r="A2422">
        <v>2421</v>
      </c>
      <c r="B2422">
        <f>Движение!$A$367</f>
        <v>46586</v>
      </c>
      <c r="C2422">
        <f>Движение!$C$367</f>
        <v>0</v>
      </c>
      <c r="D2422" t="s">
        <v>57</v>
      </c>
      <c r="E2422">
        <f>Движение!$X$367</f>
        <v>21</v>
      </c>
      <c r="F2422">
        <f>N(Движение!$Y$367)</f>
        <v>0</v>
      </c>
      <c r="G2422">
        <f>N(Движение!$Z$367)</f>
        <v>0</v>
      </c>
      <c r="H2422">
        <f>Движение!$AA$367</f>
        <v>21</v>
      </c>
      <c r="I2422" t="str">
        <f t="shared" si="37"/>
        <v/>
      </c>
    </row>
    <row r="2423" spans="1:9" x14ac:dyDescent="0.3">
      <c r="A2423">
        <v>2422</v>
      </c>
      <c r="B2423">
        <f>Движение!$A$367</f>
        <v>46586</v>
      </c>
      <c r="C2423">
        <f>Движение!$C$367</f>
        <v>0</v>
      </c>
      <c r="D2423" t="s">
        <v>59</v>
      </c>
      <c r="E2423">
        <f>Движение!$AB$367</f>
        <v>15</v>
      </c>
      <c r="F2423">
        <f>N(Движение!$AC$367)</f>
        <v>0</v>
      </c>
      <c r="G2423">
        <f>N(Движение!$AD$367)</f>
        <v>0</v>
      </c>
      <c r="H2423">
        <f>Движение!$AE$367</f>
        <v>15</v>
      </c>
      <c r="I2423" t="str">
        <f t="shared" si="37"/>
        <v/>
      </c>
    </row>
    <row r="2424" spans="1:9" x14ac:dyDescent="0.3">
      <c r="A2424">
        <v>2423</v>
      </c>
      <c r="B2424">
        <f>Движение!$A$368</f>
        <v>46587</v>
      </c>
      <c r="C2424">
        <f>Движение!$C$368</f>
        <v>0</v>
      </c>
      <c r="D2424" t="s">
        <v>45</v>
      </c>
      <c r="E2424">
        <f>Движение!$D$368</f>
        <v>26</v>
      </c>
      <c r="F2424">
        <f>N(Движение!$E$368)</f>
        <v>0</v>
      </c>
      <c r="G2424">
        <f>N(Движение!$F$368)</f>
        <v>0</v>
      </c>
      <c r="H2424">
        <f>Движение!$G$368</f>
        <v>26</v>
      </c>
      <c r="I2424" t="str">
        <f t="shared" si="37"/>
        <v/>
      </c>
    </row>
    <row r="2425" spans="1:9" x14ac:dyDescent="0.3">
      <c r="A2425">
        <v>2424</v>
      </c>
      <c r="B2425">
        <f>Движение!$A$368</f>
        <v>46587</v>
      </c>
      <c r="C2425">
        <f>Движение!$C$368</f>
        <v>0</v>
      </c>
      <c r="D2425" t="s">
        <v>49</v>
      </c>
      <c r="E2425">
        <f>Движение!$H$368</f>
        <v>20</v>
      </c>
      <c r="F2425">
        <f>N(Движение!$I$368)</f>
        <v>0</v>
      </c>
      <c r="G2425">
        <f>N(Движение!$J$368)</f>
        <v>0</v>
      </c>
      <c r="H2425">
        <f>Движение!$K$368</f>
        <v>20</v>
      </c>
      <c r="I2425" t="str">
        <f t="shared" si="37"/>
        <v/>
      </c>
    </row>
    <row r="2426" spans="1:9" x14ac:dyDescent="0.3">
      <c r="A2426">
        <v>2425</v>
      </c>
      <c r="B2426">
        <f>Движение!$A$368</f>
        <v>46587</v>
      </c>
      <c r="C2426">
        <f>Движение!$C$368</f>
        <v>0</v>
      </c>
      <c r="D2426" t="s">
        <v>51</v>
      </c>
      <c r="E2426">
        <f>Движение!$L$368</f>
        <v>48</v>
      </c>
      <c r="F2426">
        <f>N(Движение!$M$368)</f>
        <v>0</v>
      </c>
      <c r="G2426">
        <f>N(Движение!$N$368)</f>
        <v>0</v>
      </c>
      <c r="H2426">
        <f>Движение!$O$368</f>
        <v>48</v>
      </c>
      <c r="I2426" t="str">
        <f t="shared" si="37"/>
        <v/>
      </c>
    </row>
    <row r="2427" spans="1:9" x14ac:dyDescent="0.3">
      <c r="A2427">
        <v>2426</v>
      </c>
      <c r="B2427">
        <f>Движение!$A$368</f>
        <v>46587</v>
      </c>
      <c r="C2427">
        <f>Движение!$C$368</f>
        <v>0</v>
      </c>
      <c r="D2427" t="s">
        <v>54</v>
      </c>
      <c r="E2427">
        <f>Движение!$P$368</f>
        <v>13</v>
      </c>
      <c r="F2427">
        <f>N(Движение!$Q$368)</f>
        <v>0</v>
      </c>
      <c r="G2427">
        <f>N(Движение!$R$368)</f>
        <v>0</v>
      </c>
      <c r="H2427">
        <f>Движение!$S$368</f>
        <v>13</v>
      </c>
      <c r="I2427" t="str">
        <f t="shared" si="37"/>
        <v/>
      </c>
    </row>
    <row r="2428" spans="1:9" x14ac:dyDescent="0.3">
      <c r="A2428">
        <v>2427</v>
      </c>
      <c r="B2428">
        <f>Движение!$A$368</f>
        <v>46587</v>
      </c>
      <c r="C2428">
        <f>Движение!$C$368</f>
        <v>0</v>
      </c>
      <c r="D2428" t="s">
        <v>56</v>
      </c>
      <c r="E2428">
        <f>Движение!$T$368</f>
        <v>18</v>
      </c>
      <c r="F2428">
        <f>N(Движение!$U$368)</f>
        <v>0</v>
      </c>
      <c r="G2428">
        <f>N(Движение!$V$368)</f>
        <v>0</v>
      </c>
      <c r="H2428">
        <f>Движение!$W$368</f>
        <v>18</v>
      </c>
      <c r="I2428" t="str">
        <f t="shared" si="37"/>
        <v/>
      </c>
    </row>
    <row r="2429" spans="1:9" x14ac:dyDescent="0.3">
      <c r="A2429">
        <v>2428</v>
      </c>
      <c r="B2429">
        <f>Движение!$A$368</f>
        <v>46587</v>
      </c>
      <c r="C2429">
        <f>Движение!$C$368</f>
        <v>0</v>
      </c>
      <c r="D2429" t="s">
        <v>57</v>
      </c>
      <c r="E2429">
        <f>Движение!$X$368</f>
        <v>21</v>
      </c>
      <c r="F2429">
        <f>N(Движение!$Y$368)</f>
        <v>0</v>
      </c>
      <c r="G2429">
        <f>N(Движение!$Z$368)</f>
        <v>0</v>
      </c>
      <c r="H2429">
        <f>Движение!$AA$368</f>
        <v>21</v>
      </c>
      <c r="I2429" t="str">
        <f t="shared" si="37"/>
        <v/>
      </c>
    </row>
    <row r="2430" spans="1:9" x14ac:dyDescent="0.3">
      <c r="A2430">
        <v>2429</v>
      </c>
      <c r="B2430">
        <f>Движение!$A$368</f>
        <v>46587</v>
      </c>
      <c r="C2430">
        <f>Движение!$C$368</f>
        <v>0</v>
      </c>
      <c r="D2430" t="s">
        <v>59</v>
      </c>
      <c r="E2430">
        <f>Движение!$AB$368</f>
        <v>15</v>
      </c>
      <c r="F2430">
        <f>N(Движение!$AC$368)</f>
        <v>0</v>
      </c>
      <c r="G2430">
        <f>N(Движение!$AD$368)</f>
        <v>0</v>
      </c>
      <c r="H2430">
        <f>Движение!$AE$368</f>
        <v>15</v>
      </c>
      <c r="I2430" t="str">
        <f t="shared" si="37"/>
        <v/>
      </c>
    </row>
    <row r="2431" spans="1:9" x14ac:dyDescent="0.3">
      <c r="A2431">
        <v>2430</v>
      </c>
      <c r="B2431">
        <f>Движение!$A$369</f>
        <v>46588</v>
      </c>
      <c r="C2431">
        <f>Движение!$C$369</f>
        <v>0</v>
      </c>
      <c r="D2431" t="s">
        <v>45</v>
      </c>
      <c r="E2431">
        <f>Движение!$D$369</f>
        <v>26</v>
      </c>
      <c r="F2431">
        <f>N(Движение!$E$369)</f>
        <v>0</v>
      </c>
      <c r="G2431">
        <f>N(Движение!$F$369)</f>
        <v>0</v>
      </c>
      <c r="H2431">
        <f>Движение!$G$369</f>
        <v>26</v>
      </c>
      <c r="I2431" t="str">
        <f t="shared" si="37"/>
        <v/>
      </c>
    </row>
    <row r="2432" spans="1:9" x14ac:dyDescent="0.3">
      <c r="A2432">
        <v>2431</v>
      </c>
      <c r="B2432">
        <f>Движение!$A$369</f>
        <v>46588</v>
      </c>
      <c r="C2432">
        <f>Движение!$C$369</f>
        <v>0</v>
      </c>
      <c r="D2432" t="s">
        <v>49</v>
      </c>
      <c r="E2432">
        <f>Движение!$H$369</f>
        <v>20</v>
      </c>
      <c r="F2432">
        <f>N(Движение!$I$369)</f>
        <v>0</v>
      </c>
      <c r="G2432">
        <f>N(Движение!$J$369)</f>
        <v>0</v>
      </c>
      <c r="H2432">
        <f>Движение!$K$369</f>
        <v>20</v>
      </c>
      <c r="I2432" t="str">
        <f t="shared" si="37"/>
        <v/>
      </c>
    </row>
    <row r="2433" spans="1:9" x14ac:dyDescent="0.3">
      <c r="A2433">
        <v>2432</v>
      </c>
      <c r="B2433">
        <f>Движение!$A$369</f>
        <v>46588</v>
      </c>
      <c r="C2433">
        <f>Движение!$C$369</f>
        <v>0</v>
      </c>
      <c r="D2433" t="s">
        <v>51</v>
      </c>
      <c r="E2433">
        <f>Движение!$L$369</f>
        <v>48</v>
      </c>
      <c r="F2433">
        <f>N(Движение!$M$369)</f>
        <v>0</v>
      </c>
      <c r="G2433">
        <f>N(Движение!$N$369)</f>
        <v>0</v>
      </c>
      <c r="H2433">
        <f>Движение!$O$369</f>
        <v>48</v>
      </c>
      <c r="I2433" t="str">
        <f t="shared" si="37"/>
        <v/>
      </c>
    </row>
    <row r="2434" spans="1:9" x14ac:dyDescent="0.3">
      <c r="A2434">
        <v>2433</v>
      </c>
      <c r="B2434">
        <f>Движение!$A$369</f>
        <v>46588</v>
      </c>
      <c r="C2434">
        <f>Движение!$C$369</f>
        <v>0</v>
      </c>
      <c r="D2434" t="s">
        <v>54</v>
      </c>
      <c r="E2434">
        <f>Движение!$P$369</f>
        <v>13</v>
      </c>
      <c r="F2434">
        <f>N(Движение!$Q$369)</f>
        <v>0</v>
      </c>
      <c r="G2434">
        <f>N(Движение!$R$369)</f>
        <v>0</v>
      </c>
      <c r="H2434">
        <f>Движение!$S$369</f>
        <v>13</v>
      </c>
      <c r="I2434" t="str">
        <f t="shared" ref="I2434:I2497" si="38">IF($F2434&gt;0,TEXT($B2434,"dd.mm")&amp;"_"&amp;$D2434,"")</f>
        <v/>
      </c>
    </row>
    <row r="2435" spans="1:9" x14ac:dyDescent="0.3">
      <c r="A2435">
        <v>2434</v>
      </c>
      <c r="B2435">
        <f>Движение!$A$369</f>
        <v>46588</v>
      </c>
      <c r="C2435">
        <f>Движение!$C$369</f>
        <v>0</v>
      </c>
      <c r="D2435" t="s">
        <v>56</v>
      </c>
      <c r="E2435">
        <f>Движение!$T$369</f>
        <v>18</v>
      </c>
      <c r="F2435">
        <f>N(Движение!$U$369)</f>
        <v>0</v>
      </c>
      <c r="G2435">
        <f>N(Движение!$V$369)</f>
        <v>0</v>
      </c>
      <c r="H2435">
        <f>Движение!$W$369</f>
        <v>18</v>
      </c>
      <c r="I2435" t="str">
        <f t="shared" si="38"/>
        <v/>
      </c>
    </row>
    <row r="2436" spans="1:9" x14ac:dyDescent="0.3">
      <c r="A2436">
        <v>2435</v>
      </c>
      <c r="B2436">
        <f>Движение!$A$369</f>
        <v>46588</v>
      </c>
      <c r="C2436">
        <f>Движение!$C$369</f>
        <v>0</v>
      </c>
      <c r="D2436" t="s">
        <v>57</v>
      </c>
      <c r="E2436">
        <f>Движение!$X$369</f>
        <v>21</v>
      </c>
      <c r="F2436">
        <f>N(Движение!$Y$369)</f>
        <v>0</v>
      </c>
      <c r="G2436">
        <f>N(Движение!$Z$369)</f>
        <v>0</v>
      </c>
      <c r="H2436">
        <f>Движение!$AA$369</f>
        <v>21</v>
      </c>
      <c r="I2436" t="str">
        <f t="shared" si="38"/>
        <v/>
      </c>
    </row>
    <row r="2437" spans="1:9" x14ac:dyDescent="0.3">
      <c r="A2437">
        <v>2436</v>
      </c>
      <c r="B2437">
        <f>Движение!$A$369</f>
        <v>46588</v>
      </c>
      <c r="C2437">
        <f>Движение!$C$369</f>
        <v>0</v>
      </c>
      <c r="D2437" t="s">
        <v>59</v>
      </c>
      <c r="E2437">
        <f>Движение!$AB$369</f>
        <v>15</v>
      </c>
      <c r="F2437">
        <f>N(Движение!$AC$369)</f>
        <v>0</v>
      </c>
      <c r="G2437">
        <f>N(Движение!$AD$369)</f>
        <v>0</v>
      </c>
      <c r="H2437">
        <f>Движение!$AE$369</f>
        <v>15</v>
      </c>
      <c r="I2437" t="str">
        <f t="shared" si="38"/>
        <v/>
      </c>
    </row>
    <row r="2438" spans="1:9" x14ac:dyDescent="0.3">
      <c r="A2438">
        <v>2437</v>
      </c>
      <c r="B2438">
        <f>Движение!$A$370</f>
        <v>46589</v>
      </c>
      <c r="C2438">
        <f>Движение!$C$370</f>
        <v>0</v>
      </c>
      <c r="D2438" t="s">
        <v>45</v>
      </c>
      <c r="E2438">
        <f>Движение!$D$370</f>
        <v>26</v>
      </c>
      <c r="F2438">
        <f>N(Движение!$E$370)</f>
        <v>0</v>
      </c>
      <c r="G2438">
        <f>N(Движение!$F$370)</f>
        <v>0</v>
      </c>
      <c r="H2438">
        <f>Движение!$G$370</f>
        <v>26</v>
      </c>
      <c r="I2438" t="str">
        <f t="shared" si="38"/>
        <v/>
      </c>
    </row>
    <row r="2439" spans="1:9" x14ac:dyDescent="0.3">
      <c r="A2439">
        <v>2438</v>
      </c>
      <c r="B2439">
        <f>Движение!$A$370</f>
        <v>46589</v>
      </c>
      <c r="C2439">
        <f>Движение!$C$370</f>
        <v>0</v>
      </c>
      <c r="D2439" t="s">
        <v>49</v>
      </c>
      <c r="E2439">
        <f>Движение!$H$370</f>
        <v>20</v>
      </c>
      <c r="F2439">
        <f>N(Движение!$I$370)</f>
        <v>0</v>
      </c>
      <c r="G2439">
        <f>N(Движение!$J$370)</f>
        <v>0</v>
      </c>
      <c r="H2439">
        <f>Движение!$K$370</f>
        <v>20</v>
      </c>
      <c r="I2439" t="str">
        <f t="shared" si="38"/>
        <v/>
      </c>
    </row>
    <row r="2440" spans="1:9" x14ac:dyDescent="0.3">
      <c r="A2440">
        <v>2439</v>
      </c>
      <c r="B2440">
        <f>Движение!$A$370</f>
        <v>46589</v>
      </c>
      <c r="C2440">
        <f>Движение!$C$370</f>
        <v>0</v>
      </c>
      <c r="D2440" t="s">
        <v>51</v>
      </c>
      <c r="E2440">
        <f>Движение!$L$370</f>
        <v>48</v>
      </c>
      <c r="F2440">
        <f>N(Движение!$M$370)</f>
        <v>0</v>
      </c>
      <c r="G2440">
        <f>N(Движение!$N$370)</f>
        <v>0</v>
      </c>
      <c r="H2440">
        <f>Движение!$O$370</f>
        <v>48</v>
      </c>
      <c r="I2440" t="str">
        <f t="shared" si="38"/>
        <v/>
      </c>
    </row>
    <row r="2441" spans="1:9" x14ac:dyDescent="0.3">
      <c r="A2441">
        <v>2440</v>
      </c>
      <c r="B2441">
        <f>Движение!$A$370</f>
        <v>46589</v>
      </c>
      <c r="C2441">
        <f>Движение!$C$370</f>
        <v>0</v>
      </c>
      <c r="D2441" t="s">
        <v>54</v>
      </c>
      <c r="E2441">
        <f>Движение!$P$370</f>
        <v>13</v>
      </c>
      <c r="F2441">
        <f>N(Движение!$Q$370)</f>
        <v>0</v>
      </c>
      <c r="G2441">
        <f>N(Движение!$R$370)</f>
        <v>0</v>
      </c>
      <c r="H2441">
        <f>Движение!$S$370</f>
        <v>13</v>
      </c>
      <c r="I2441" t="str">
        <f t="shared" si="38"/>
        <v/>
      </c>
    </row>
    <row r="2442" spans="1:9" x14ac:dyDescent="0.3">
      <c r="A2442">
        <v>2441</v>
      </c>
      <c r="B2442">
        <f>Движение!$A$370</f>
        <v>46589</v>
      </c>
      <c r="C2442">
        <f>Движение!$C$370</f>
        <v>0</v>
      </c>
      <c r="D2442" t="s">
        <v>56</v>
      </c>
      <c r="E2442">
        <f>Движение!$T$370</f>
        <v>18</v>
      </c>
      <c r="F2442">
        <f>N(Движение!$U$370)</f>
        <v>0</v>
      </c>
      <c r="G2442">
        <f>N(Движение!$V$370)</f>
        <v>0</v>
      </c>
      <c r="H2442">
        <f>Движение!$W$370</f>
        <v>18</v>
      </c>
      <c r="I2442" t="str">
        <f t="shared" si="38"/>
        <v/>
      </c>
    </row>
    <row r="2443" spans="1:9" x14ac:dyDescent="0.3">
      <c r="A2443">
        <v>2442</v>
      </c>
      <c r="B2443">
        <f>Движение!$A$370</f>
        <v>46589</v>
      </c>
      <c r="C2443">
        <f>Движение!$C$370</f>
        <v>0</v>
      </c>
      <c r="D2443" t="s">
        <v>57</v>
      </c>
      <c r="E2443">
        <f>Движение!$X$370</f>
        <v>21</v>
      </c>
      <c r="F2443">
        <f>N(Движение!$Y$370)</f>
        <v>0</v>
      </c>
      <c r="G2443">
        <f>N(Движение!$Z$370)</f>
        <v>0</v>
      </c>
      <c r="H2443">
        <f>Движение!$AA$370</f>
        <v>21</v>
      </c>
      <c r="I2443" t="str">
        <f t="shared" si="38"/>
        <v/>
      </c>
    </row>
    <row r="2444" spans="1:9" x14ac:dyDescent="0.3">
      <c r="A2444">
        <v>2443</v>
      </c>
      <c r="B2444">
        <f>Движение!$A$370</f>
        <v>46589</v>
      </c>
      <c r="C2444">
        <f>Движение!$C$370</f>
        <v>0</v>
      </c>
      <c r="D2444" t="s">
        <v>59</v>
      </c>
      <c r="E2444">
        <f>Движение!$AB$370</f>
        <v>15</v>
      </c>
      <c r="F2444">
        <f>N(Движение!$AC$370)</f>
        <v>0</v>
      </c>
      <c r="G2444">
        <f>N(Движение!$AD$370)</f>
        <v>0</v>
      </c>
      <c r="H2444">
        <f>Движение!$AE$370</f>
        <v>15</v>
      </c>
      <c r="I2444" t="str">
        <f t="shared" si="38"/>
        <v/>
      </c>
    </row>
    <row r="2445" spans="1:9" x14ac:dyDescent="0.3">
      <c r="A2445">
        <v>2444</v>
      </c>
      <c r="B2445">
        <f>Движение!$A$371</f>
        <v>46590</v>
      </c>
      <c r="C2445">
        <f>Движение!$C$371</f>
        <v>0</v>
      </c>
      <c r="D2445" t="s">
        <v>45</v>
      </c>
      <c r="E2445">
        <f>Движение!$D$371</f>
        <v>26</v>
      </c>
      <c r="F2445">
        <f>N(Движение!$E$371)</f>
        <v>0</v>
      </c>
      <c r="G2445">
        <f>N(Движение!$F$371)</f>
        <v>0</v>
      </c>
      <c r="H2445">
        <f>Движение!$G$371</f>
        <v>26</v>
      </c>
      <c r="I2445" t="str">
        <f t="shared" si="38"/>
        <v/>
      </c>
    </row>
    <row r="2446" spans="1:9" x14ac:dyDescent="0.3">
      <c r="A2446">
        <v>2445</v>
      </c>
      <c r="B2446">
        <f>Движение!$A$371</f>
        <v>46590</v>
      </c>
      <c r="C2446">
        <f>Движение!$C$371</f>
        <v>0</v>
      </c>
      <c r="D2446" t="s">
        <v>49</v>
      </c>
      <c r="E2446">
        <f>Движение!$H$371</f>
        <v>20</v>
      </c>
      <c r="F2446">
        <f>N(Движение!$I$371)</f>
        <v>0</v>
      </c>
      <c r="G2446">
        <f>N(Движение!$J$371)</f>
        <v>0</v>
      </c>
      <c r="H2446">
        <f>Движение!$K$371</f>
        <v>20</v>
      </c>
      <c r="I2446" t="str">
        <f t="shared" si="38"/>
        <v/>
      </c>
    </row>
    <row r="2447" spans="1:9" x14ac:dyDescent="0.3">
      <c r="A2447">
        <v>2446</v>
      </c>
      <c r="B2447">
        <f>Движение!$A$371</f>
        <v>46590</v>
      </c>
      <c r="C2447">
        <f>Движение!$C$371</f>
        <v>0</v>
      </c>
      <c r="D2447" t="s">
        <v>51</v>
      </c>
      <c r="E2447">
        <f>Движение!$L$371</f>
        <v>48</v>
      </c>
      <c r="F2447">
        <f>N(Движение!$M$371)</f>
        <v>0</v>
      </c>
      <c r="G2447">
        <f>N(Движение!$N$371)</f>
        <v>0</v>
      </c>
      <c r="H2447">
        <f>Движение!$O$371</f>
        <v>48</v>
      </c>
      <c r="I2447" t="str">
        <f t="shared" si="38"/>
        <v/>
      </c>
    </row>
    <row r="2448" spans="1:9" x14ac:dyDescent="0.3">
      <c r="A2448">
        <v>2447</v>
      </c>
      <c r="B2448">
        <f>Движение!$A$371</f>
        <v>46590</v>
      </c>
      <c r="C2448">
        <f>Движение!$C$371</f>
        <v>0</v>
      </c>
      <c r="D2448" t="s">
        <v>54</v>
      </c>
      <c r="E2448">
        <f>Движение!$P$371</f>
        <v>13</v>
      </c>
      <c r="F2448">
        <f>N(Движение!$Q$371)</f>
        <v>0</v>
      </c>
      <c r="G2448">
        <f>N(Движение!$R$371)</f>
        <v>0</v>
      </c>
      <c r="H2448">
        <f>Движение!$S$371</f>
        <v>13</v>
      </c>
      <c r="I2448" t="str">
        <f t="shared" si="38"/>
        <v/>
      </c>
    </row>
    <row r="2449" spans="1:9" x14ac:dyDescent="0.3">
      <c r="A2449">
        <v>2448</v>
      </c>
      <c r="B2449">
        <f>Движение!$A$371</f>
        <v>46590</v>
      </c>
      <c r="C2449">
        <f>Движение!$C$371</f>
        <v>0</v>
      </c>
      <c r="D2449" t="s">
        <v>56</v>
      </c>
      <c r="E2449">
        <f>Движение!$T$371</f>
        <v>18</v>
      </c>
      <c r="F2449">
        <f>N(Движение!$U$371)</f>
        <v>0</v>
      </c>
      <c r="G2449">
        <f>N(Движение!$V$371)</f>
        <v>0</v>
      </c>
      <c r="H2449">
        <f>Движение!$W$371</f>
        <v>18</v>
      </c>
      <c r="I2449" t="str">
        <f t="shared" si="38"/>
        <v/>
      </c>
    </row>
    <row r="2450" spans="1:9" x14ac:dyDescent="0.3">
      <c r="A2450">
        <v>2449</v>
      </c>
      <c r="B2450">
        <f>Движение!$A$371</f>
        <v>46590</v>
      </c>
      <c r="C2450">
        <f>Движение!$C$371</f>
        <v>0</v>
      </c>
      <c r="D2450" t="s">
        <v>57</v>
      </c>
      <c r="E2450">
        <f>Движение!$X$371</f>
        <v>21</v>
      </c>
      <c r="F2450">
        <f>N(Движение!$Y$371)</f>
        <v>0</v>
      </c>
      <c r="G2450">
        <f>N(Движение!$Z$371)</f>
        <v>0</v>
      </c>
      <c r="H2450">
        <f>Движение!$AA$371</f>
        <v>21</v>
      </c>
      <c r="I2450" t="str">
        <f t="shared" si="38"/>
        <v/>
      </c>
    </row>
    <row r="2451" spans="1:9" x14ac:dyDescent="0.3">
      <c r="A2451">
        <v>2450</v>
      </c>
      <c r="B2451">
        <f>Движение!$A$371</f>
        <v>46590</v>
      </c>
      <c r="C2451">
        <f>Движение!$C$371</f>
        <v>0</v>
      </c>
      <c r="D2451" t="s">
        <v>59</v>
      </c>
      <c r="E2451">
        <f>Движение!$AB$371</f>
        <v>15</v>
      </c>
      <c r="F2451">
        <f>N(Движение!$AC$371)</f>
        <v>0</v>
      </c>
      <c r="G2451">
        <f>N(Движение!$AD$371)</f>
        <v>0</v>
      </c>
      <c r="H2451">
        <f>Движение!$AE$371</f>
        <v>15</v>
      </c>
      <c r="I2451" t="str">
        <f t="shared" si="38"/>
        <v/>
      </c>
    </row>
    <row r="2452" spans="1:9" x14ac:dyDescent="0.3">
      <c r="A2452">
        <v>2451</v>
      </c>
      <c r="B2452">
        <f>Движение!$A$372</f>
        <v>46591</v>
      </c>
      <c r="C2452">
        <f>Движение!$C$372</f>
        <v>0</v>
      </c>
      <c r="D2452" t="s">
        <v>45</v>
      </c>
      <c r="E2452">
        <f>Движение!$D$372</f>
        <v>26</v>
      </c>
      <c r="F2452">
        <f>N(Движение!$E$372)</f>
        <v>0</v>
      </c>
      <c r="G2452">
        <f>N(Движение!$F$372)</f>
        <v>0</v>
      </c>
      <c r="H2452">
        <f>Движение!$G$372</f>
        <v>26</v>
      </c>
      <c r="I2452" t="str">
        <f t="shared" si="38"/>
        <v/>
      </c>
    </row>
    <row r="2453" spans="1:9" x14ac:dyDescent="0.3">
      <c r="A2453">
        <v>2452</v>
      </c>
      <c r="B2453">
        <f>Движение!$A$372</f>
        <v>46591</v>
      </c>
      <c r="C2453">
        <f>Движение!$C$372</f>
        <v>0</v>
      </c>
      <c r="D2453" t="s">
        <v>49</v>
      </c>
      <c r="E2453">
        <f>Движение!$H$372</f>
        <v>20</v>
      </c>
      <c r="F2453">
        <f>N(Движение!$I$372)</f>
        <v>0</v>
      </c>
      <c r="G2453">
        <f>N(Движение!$J$372)</f>
        <v>0</v>
      </c>
      <c r="H2453">
        <f>Движение!$K$372</f>
        <v>20</v>
      </c>
      <c r="I2453" t="str">
        <f t="shared" si="38"/>
        <v/>
      </c>
    </row>
    <row r="2454" spans="1:9" x14ac:dyDescent="0.3">
      <c r="A2454">
        <v>2453</v>
      </c>
      <c r="B2454">
        <f>Движение!$A$372</f>
        <v>46591</v>
      </c>
      <c r="C2454">
        <f>Движение!$C$372</f>
        <v>0</v>
      </c>
      <c r="D2454" t="s">
        <v>51</v>
      </c>
      <c r="E2454">
        <f>Движение!$L$372</f>
        <v>48</v>
      </c>
      <c r="F2454">
        <f>N(Движение!$M$372)</f>
        <v>0</v>
      </c>
      <c r="G2454">
        <f>N(Движение!$N$372)</f>
        <v>0</v>
      </c>
      <c r="H2454">
        <f>Движение!$O$372</f>
        <v>48</v>
      </c>
      <c r="I2454" t="str">
        <f t="shared" si="38"/>
        <v/>
      </c>
    </row>
    <row r="2455" spans="1:9" x14ac:dyDescent="0.3">
      <c r="A2455">
        <v>2454</v>
      </c>
      <c r="B2455">
        <f>Движение!$A$372</f>
        <v>46591</v>
      </c>
      <c r="C2455">
        <f>Движение!$C$372</f>
        <v>0</v>
      </c>
      <c r="D2455" t="s">
        <v>54</v>
      </c>
      <c r="E2455">
        <f>Движение!$P$372</f>
        <v>13</v>
      </c>
      <c r="F2455">
        <f>N(Движение!$Q$372)</f>
        <v>0</v>
      </c>
      <c r="G2455">
        <f>N(Движение!$R$372)</f>
        <v>0</v>
      </c>
      <c r="H2455">
        <f>Движение!$S$372</f>
        <v>13</v>
      </c>
      <c r="I2455" t="str">
        <f t="shared" si="38"/>
        <v/>
      </c>
    </row>
    <row r="2456" spans="1:9" x14ac:dyDescent="0.3">
      <c r="A2456">
        <v>2455</v>
      </c>
      <c r="B2456">
        <f>Движение!$A$372</f>
        <v>46591</v>
      </c>
      <c r="C2456">
        <f>Движение!$C$372</f>
        <v>0</v>
      </c>
      <c r="D2456" t="s">
        <v>56</v>
      </c>
      <c r="E2456">
        <f>Движение!$T$372</f>
        <v>18</v>
      </c>
      <c r="F2456">
        <f>N(Движение!$U$372)</f>
        <v>0</v>
      </c>
      <c r="G2456">
        <f>N(Движение!$V$372)</f>
        <v>0</v>
      </c>
      <c r="H2456">
        <f>Движение!$W$372</f>
        <v>18</v>
      </c>
      <c r="I2456" t="str">
        <f t="shared" si="38"/>
        <v/>
      </c>
    </row>
    <row r="2457" spans="1:9" x14ac:dyDescent="0.3">
      <c r="A2457">
        <v>2456</v>
      </c>
      <c r="B2457">
        <f>Движение!$A$372</f>
        <v>46591</v>
      </c>
      <c r="C2457">
        <f>Движение!$C$372</f>
        <v>0</v>
      </c>
      <c r="D2457" t="s">
        <v>57</v>
      </c>
      <c r="E2457">
        <f>Движение!$X$372</f>
        <v>21</v>
      </c>
      <c r="F2457">
        <f>N(Движение!$Y$372)</f>
        <v>0</v>
      </c>
      <c r="G2457">
        <f>N(Движение!$Z$372)</f>
        <v>0</v>
      </c>
      <c r="H2457">
        <f>Движение!$AA$372</f>
        <v>21</v>
      </c>
      <c r="I2457" t="str">
        <f t="shared" si="38"/>
        <v/>
      </c>
    </row>
    <row r="2458" spans="1:9" x14ac:dyDescent="0.3">
      <c r="A2458">
        <v>2457</v>
      </c>
      <c r="B2458">
        <f>Движение!$A$372</f>
        <v>46591</v>
      </c>
      <c r="C2458">
        <f>Движение!$C$372</f>
        <v>0</v>
      </c>
      <c r="D2458" t="s">
        <v>59</v>
      </c>
      <c r="E2458">
        <f>Движение!$AB$372</f>
        <v>15</v>
      </c>
      <c r="F2458">
        <f>N(Движение!$AC$372)</f>
        <v>0</v>
      </c>
      <c r="G2458">
        <f>N(Движение!$AD$372)</f>
        <v>0</v>
      </c>
      <c r="H2458">
        <f>Движение!$AE$372</f>
        <v>15</v>
      </c>
      <c r="I2458" t="str">
        <f t="shared" si="38"/>
        <v/>
      </c>
    </row>
    <row r="2459" spans="1:9" x14ac:dyDescent="0.3">
      <c r="A2459">
        <v>2458</v>
      </c>
      <c r="B2459">
        <f>Движение!$A$373</f>
        <v>46592</v>
      </c>
      <c r="C2459">
        <f>Движение!$C$373</f>
        <v>0</v>
      </c>
      <c r="D2459" t="s">
        <v>45</v>
      </c>
      <c r="E2459">
        <f>Движение!$D$373</f>
        <v>26</v>
      </c>
      <c r="F2459">
        <f>N(Движение!$E$373)</f>
        <v>0</v>
      </c>
      <c r="G2459">
        <f>N(Движение!$F$373)</f>
        <v>0</v>
      </c>
      <c r="H2459">
        <f>Движение!$G$373</f>
        <v>26</v>
      </c>
      <c r="I2459" t="str">
        <f t="shared" si="38"/>
        <v/>
      </c>
    </row>
    <row r="2460" spans="1:9" x14ac:dyDescent="0.3">
      <c r="A2460">
        <v>2459</v>
      </c>
      <c r="B2460">
        <f>Движение!$A$373</f>
        <v>46592</v>
      </c>
      <c r="C2460">
        <f>Движение!$C$373</f>
        <v>0</v>
      </c>
      <c r="D2460" t="s">
        <v>49</v>
      </c>
      <c r="E2460">
        <f>Движение!$H$373</f>
        <v>20</v>
      </c>
      <c r="F2460">
        <f>N(Движение!$I$373)</f>
        <v>0</v>
      </c>
      <c r="G2460">
        <f>N(Движение!$J$373)</f>
        <v>0</v>
      </c>
      <c r="H2460">
        <f>Движение!$K$373</f>
        <v>20</v>
      </c>
      <c r="I2460" t="str">
        <f t="shared" si="38"/>
        <v/>
      </c>
    </row>
    <row r="2461" spans="1:9" x14ac:dyDescent="0.3">
      <c r="A2461">
        <v>2460</v>
      </c>
      <c r="B2461">
        <f>Движение!$A$373</f>
        <v>46592</v>
      </c>
      <c r="C2461">
        <f>Движение!$C$373</f>
        <v>0</v>
      </c>
      <c r="D2461" t="s">
        <v>51</v>
      </c>
      <c r="E2461">
        <f>Движение!$L$373</f>
        <v>48</v>
      </c>
      <c r="F2461">
        <f>N(Движение!$M$373)</f>
        <v>0</v>
      </c>
      <c r="G2461">
        <f>N(Движение!$N$373)</f>
        <v>0</v>
      </c>
      <c r="H2461">
        <f>Движение!$O$373</f>
        <v>48</v>
      </c>
      <c r="I2461" t="str">
        <f t="shared" si="38"/>
        <v/>
      </c>
    </row>
    <row r="2462" spans="1:9" x14ac:dyDescent="0.3">
      <c r="A2462">
        <v>2461</v>
      </c>
      <c r="B2462">
        <f>Движение!$A$373</f>
        <v>46592</v>
      </c>
      <c r="C2462">
        <f>Движение!$C$373</f>
        <v>0</v>
      </c>
      <c r="D2462" t="s">
        <v>54</v>
      </c>
      <c r="E2462">
        <f>Движение!$P$373</f>
        <v>13</v>
      </c>
      <c r="F2462">
        <f>N(Движение!$Q$373)</f>
        <v>0</v>
      </c>
      <c r="G2462">
        <f>N(Движение!$R$373)</f>
        <v>0</v>
      </c>
      <c r="H2462">
        <f>Движение!$S$373</f>
        <v>13</v>
      </c>
      <c r="I2462" t="str">
        <f t="shared" si="38"/>
        <v/>
      </c>
    </row>
    <row r="2463" spans="1:9" x14ac:dyDescent="0.3">
      <c r="A2463">
        <v>2462</v>
      </c>
      <c r="B2463">
        <f>Движение!$A$373</f>
        <v>46592</v>
      </c>
      <c r="C2463">
        <f>Движение!$C$373</f>
        <v>0</v>
      </c>
      <c r="D2463" t="s">
        <v>56</v>
      </c>
      <c r="E2463">
        <f>Движение!$T$373</f>
        <v>18</v>
      </c>
      <c r="F2463">
        <f>N(Движение!$U$373)</f>
        <v>0</v>
      </c>
      <c r="G2463">
        <f>N(Движение!$V$373)</f>
        <v>0</v>
      </c>
      <c r="H2463">
        <f>Движение!$W$373</f>
        <v>18</v>
      </c>
      <c r="I2463" t="str">
        <f t="shared" si="38"/>
        <v/>
      </c>
    </row>
    <row r="2464" spans="1:9" x14ac:dyDescent="0.3">
      <c r="A2464">
        <v>2463</v>
      </c>
      <c r="B2464">
        <f>Движение!$A$373</f>
        <v>46592</v>
      </c>
      <c r="C2464">
        <f>Движение!$C$373</f>
        <v>0</v>
      </c>
      <c r="D2464" t="s">
        <v>57</v>
      </c>
      <c r="E2464">
        <f>Движение!$X$373</f>
        <v>21</v>
      </c>
      <c r="F2464">
        <f>N(Движение!$Y$373)</f>
        <v>0</v>
      </c>
      <c r="G2464">
        <f>N(Движение!$Z$373)</f>
        <v>0</v>
      </c>
      <c r="H2464">
        <f>Движение!$AA$373</f>
        <v>21</v>
      </c>
      <c r="I2464" t="str">
        <f t="shared" si="38"/>
        <v/>
      </c>
    </row>
    <row r="2465" spans="1:9" x14ac:dyDescent="0.3">
      <c r="A2465">
        <v>2464</v>
      </c>
      <c r="B2465">
        <f>Движение!$A$373</f>
        <v>46592</v>
      </c>
      <c r="C2465">
        <f>Движение!$C$373</f>
        <v>0</v>
      </c>
      <c r="D2465" t="s">
        <v>59</v>
      </c>
      <c r="E2465">
        <f>Движение!$AB$373</f>
        <v>15</v>
      </c>
      <c r="F2465">
        <f>N(Движение!$AC$373)</f>
        <v>0</v>
      </c>
      <c r="G2465">
        <f>N(Движение!$AD$373)</f>
        <v>0</v>
      </c>
      <c r="H2465">
        <f>Движение!$AE$373</f>
        <v>15</v>
      </c>
      <c r="I2465" t="str">
        <f t="shared" si="38"/>
        <v/>
      </c>
    </row>
    <row r="2466" spans="1:9" x14ac:dyDescent="0.3">
      <c r="A2466">
        <v>2465</v>
      </c>
      <c r="B2466">
        <f>Движение!$A$374</f>
        <v>46593</v>
      </c>
      <c r="C2466">
        <f>Движение!$C$374</f>
        <v>0</v>
      </c>
      <c r="D2466" t="s">
        <v>45</v>
      </c>
      <c r="E2466">
        <f>Движение!$D$374</f>
        <v>26</v>
      </c>
      <c r="F2466">
        <f>N(Движение!$E$374)</f>
        <v>0</v>
      </c>
      <c r="G2466">
        <f>N(Движение!$F$374)</f>
        <v>0</v>
      </c>
      <c r="H2466">
        <f>Движение!$G$374</f>
        <v>26</v>
      </c>
      <c r="I2466" t="str">
        <f t="shared" si="38"/>
        <v/>
      </c>
    </row>
    <row r="2467" spans="1:9" x14ac:dyDescent="0.3">
      <c r="A2467">
        <v>2466</v>
      </c>
      <c r="B2467">
        <f>Движение!$A$374</f>
        <v>46593</v>
      </c>
      <c r="C2467">
        <f>Движение!$C$374</f>
        <v>0</v>
      </c>
      <c r="D2467" t="s">
        <v>49</v>
      </c>
      <c r="E2467">
        <f>Движение!$H$374</f>
        <v>20</v>
      </c>
      <c r="F2467">
        <f>N(Движение!$I$374)</f>
        <v>0</v>
      </c>
      <c r="G2467">
        <f>N(Движение!$J$374)</f>
        <v>0</v>
      </c>
      <c r="H2467">
        <f>Движение!$K$374</f>
        <v>20</v>
      </c>
      <c r="I2467" t="str">
        <f t="shared" si="38"/>
        <v/>
      </c>
    </row>
    <row r="2468" spans="1:9" x14ac:dyDescent="0.3">
      <c r="A2468">
        <v>2467</v>
      </c>
      <c r="B2468">
        <f>Движение!$A$374</f>
        <v>46593</v>
      </c>
      <c r="C2468">
        <f>Движение!$C$374</f>
        <v>0</v>
      </c>
      <c r="D2468" t="s">
        <v>51</v>
      </c>
      <c r="E2468">
        <f>Движение!$L$374</f>
        <v>48</v>
      </c>
      <c r="F2468">
        <f>N(Движение!$M$374)</f>
        <v>0</v>
      </c>
      <c r="G2468">
        <f>N(Движение!$N$374)</f>
        <v>0</v>
      </c>
      <c r="H2468">
        <f>Движение!$O$374</f>
        <v>48</v>
      </c>
      <c r="I2468" t="str">
        <f t="shared" si="38"/>
        <v/>
      </c>
    </row>
    <row r="2469" spans="1:9" x14ac:dyDescent="0.3">
      <c r="A2469">
        <v>2468</v>
      </c>
      <c r="B2469">
        <f>Движение!$A$374</f>
        <v>46593</v>
      </c>
      <c r="C2469">
        <f>Движение!$C$374</f>
        <v>0</v>
      </c>
      <c r="D2469" t="s">
        <v>54</v>
      </c>
      <c r="E2469">
        <f>Движение!$P$374</f>
        <v>13</v>
      </c>
      <c r="F2469">
        <f>N(Движение!$Q$374)</f>
        <v>0</v>
      </c>
      <c r="G2469">
        <f>N(Движение!$R$374)</f>
        <v>0</v>
      </c>
      <c r="H2469">
        <f>Движение!$S$374</f>
        <v>13</v>
      </c>
      <c r="I2469" t="str">
        <f t="shared" si="38"/>
        <v/>
      </c>
    </row>
    <row r="2470" spans="1:9" x14ac:dyDescent="0.3">
      <c r="A2470">
        <v>2469</v>
      </c>
      <c r="B2470">
        <f>Движение!$A$374</f>
        <v>46593</v>
      </c>
      <c r="C2470">
        <f>Движение!$C$374</f>
        <v>0</v>
      </c>
      <c r="D2470" t="s">
        <v>56</v>
      </c>
      <c r="E2470">
        <f>Движение!$T$374</f>
        <v>18</v>
      </c>
      <c r="F2470">
        <f>N(Движение!$U$374)</f>
        <v>0</v>
      </c>
      <c r="G2470">
        <f>N(Движение!$V$374)</f>
        <v>0</v>
      </c>
      <c r="H2470">
        <f>Движение!$W$374</f>
        <v>18</v>
      </c>
      <c r="I2470" t="str">
        <f t="shared" si="38"/>
        <v/>
      </c>
    </row>
    <row r="2471" spans="1:9" x14ac:dyDescent="0.3">
      <c r="A2471">
        <v>2470</v>
      </c>
      <c r="B2471">
        <f>Движение!$A$374</f>
        <v>46593</v>
      </c>
      <c r="C2471">
        <f>Движение!$C$374</f>
        <v>0</v>
      </c>
      <c r="D2471" t="s">
        <v>57</v>
      </c>
      <c r="E2471">
        <f>Движение!$X$374</f>
        <v>21</v>
      </c>
      <c r="F2471">
        <f>N(Движение!$Y$374)</f>
        <v>0</v>
      </c>
      <c r="G2471">
        <f>N(Движение!$Z$374)</f>
        <v>0</v>
      </c>
      <c r="H2471">
        <f>Движение!$AA$374</f>
        <v>21</v>
      </c>
      <c r="I2471" t="str">
        <f t="shared" si="38"/>
        <v/>
      </c>
    </row>
    <row r="2472" spans="1:9" x14ac:dyDescent="0.3">
      <c r="A2472">
        <v>2471</v>
      </c>
      <c r="B2472">
        <f>Движение!$A$374</f>
        <v>46593</v>
      </c>
      <c r="C2472">
        <f>Движение!$C$374</f>
        <v>0</v>
      </c>
      <c r="D2472" t="s">
        <v>59</v>
      </c>
      <c r="E2472">
        <f>Движение!$AB$374</f>
        <v>15</v>
      </c>
      <c r="F2472">
        <f>N(Движение!$AC$374)</f>
        <v>0</v>
      </c>
      <c r="G2472">
        <f>N(Движение!$AD$374)</f>
        <v>0</v>
      </c>
      <c r="H2472">
        <f>Движение!$AE$374</f>
        <v>15</v>
      </c>
      <c r="I2472" t="str">
        <f t="shared" si="38"/>
        <v/>
      </c>
    </row>
    <row r="2473" spans="1:9" x14ac:dyDescent="0.3">
      <c r="A2473">
        <v>2472</v>
      </c>
      <c r="B2473">
        <f>Движение!$A$375</f>
        <v>46594</v>
      </c>
      <c r="C2473">
        <f>Движение!$C$375</f>
        <v>0</v>
      </c>
      <c r="D2473" t="s">
        <v>45</v>
      </c>
      <c r="E2473">
        <f>Движение!$D$375</f>
        <v>26</v>
      </c>
      <c r="F2473">
        <f>N(Движение!$E$375)</f>
        <v>0</v>
      </c>
      <c r="G2473">
        <f>N(Движение!$F$375)</f>
        <v>0</v>
      </c>
      <c r="H2473">
        <f>Движение!$G$375</f>
        <v>26</v>
      </c>
      <c r="I2473" t="str">
        <f t="shared" si="38"/>
        <v/>
      </c>
    </row>
    <row r="2474" spans="1:9" x14ac:dyDescent="0.3">
      <c r="A2474">
        <v>2473</v>
      </c>
      <c r="B2474">
        <f>Движение!$A$375</f>
        <v>46594</v>
      </c>
      <c r="C2474">
        <f>Движение!$C$375</f>
        <v>0</v>
      </c>
      <c r="D2474" t="s">
        <v>49</v>
      </c>
      <c r="E2474">
        <f>Движение!$H$375</f>
        <v>20</v>
      </c>
      <c r="F2474">
        <f>N(Движение!$I$375)</f>
        <v>0</v>
      </c>
      <c r="G2474">
        <f>N(Движение!$J$375)</f>
        <v>0</v>
      </c>
      <c r="H2474">
        <f>Движение!$K$375</f>
        <v>20</v>
      </c>
      <c r="I2474" t="str">
        <f t="shared" si="38"/>
        <v/>
      </c>
    </row>
    <row r="2475" spans="1:9" x14ac:dyDescent="0.3">
      <c r="A2475">
        <v>2474</v>
      </c>
      <c r="B2475">
        <f>Движение!$A$375</f>
        <v>46594</v>
      </c>
      <c r="C2475">
        <f>Движение!$C$375</f>
        <v>0</v>
      </c>
      <c r="D2475" t="s">
        <v>51</v>
      </c>
      <c r="E2475">
        <f>Движение!$L$375</f>
        <v>48</v>
      </c>
      <c r="F2475">
        <f>N(Движение!$M$375)</f>
        <v>0</v>
      </c>
      <c r="G2475">
        <f>N(Движение!$N$375)</f>
        <v>0</v>
      </c>
      <c r="H2475">
        <f>Движение!$O$375</f>
        <v>48</v>
      </c>
      <c r="I2475" t="str">
        <f t="shared" si="38"/>
        <v/>
      </c>
    </row>
    <row r="2476" spans="1:9" x14ac:dyDescent="0.3">
      <c r="A2476">
        <v>2475</v>
      </c>
      <c r="B2476">
        <f>Движение!$A$375</f>
        <v>46594</v>
      </c>
      <c r="C2476">
        <f>Движение!$C$375</f>
        <v>0</v>
      </c>
      <c r="D2476" t="s">
        <v>54</v>
      </c>
      <c r="E2476">
        <f>Движение!$P$375</f>
        <v>13</v>
      </c>
      <c r="F2476">
        <f>N(Движение!$Q$375)</f>
        <v>0</v>
      </c>
      <c r="G2476">
        <f>N(Движение!$R$375)</f>
        <v>0</v>
      </c>
      <c r="H2476">
        <f>Движение!$S$375</f>
        <v>13</v>
      </c>
      <c r="I2476" t="str">
        <f t="shared" si="38"/>
        <v/>
      </c>
    </row>
    <row r="2477" spans="1:9" x14ac:dyDescent="0.3">
      <c r="A2477">
        <v>2476</v>
      </c>
      <c r="B2477">
        <f>Движение!$A$375</f>
        <v>46594</v>
      </c>
      <c r="C2477">
        <f>Движение!$C$375</f>
        <v>0</v>
      </c>
      <c r="D2477" t="s">
        <v>56</v>
      </c>
      <c r="E2477">
        <f>Движение!$T$375</f>
        <v>18</v>
      </c>
      <c r="F2477">
        <f>N(Движение!$U$375)</f>
        <v>0</v>
      </c>
      <c r="G2477">
        <f>N(Движение!$V$375)</f>
        <v>0</v>
      </c>
      <c r="H2477">
        <f>Движение!$W$375</f>
        <v>18</v>
      </c>
      <c r="I2477" t="str">
        <f t="shared" si="38"/>
        <v/>
      </c>
    </row>
    <row r="2478" spans="1:9" x14ac:dyDescent="0.3">
      <c r="A2478">
        <v>2477</v>
      </c>
      <c r="B2478">
        <f>Движение!$A$375</f>
        <v>46594</v>
      </c>
      <c r="C2478">
        <f>Движение!$C$375</f>
        <v>0</v>
      </c>
      <c r="D2478" t="s">
        <v>57</v>
      </c>
      <c r="E2478">
        <f>Движение!$X$375</f>
        <v>21</v>
      </c>
      <c r="F2478">
        <f>N(Движение!$Y$375)</f>
        <v>0</v>
      </c>
      <c r="G2478">
        <f>N(Движение!$Z$375)</f>
        <v>0</v>
      </c>
      <c r="H2478">
        <f>Движение!$AA$375</f>
        <v>21</v>
      </c>
      <c r="I2478" t="str">
        <f t="shared" si="38"/>
        <v/>
      </c>
    </row>
    <row r="2479" spans="1:9" x14ac:dyDescent="0.3">
      <c r="A2479">
        <v>2478</v>
      </c>
      <c r="B2479">
        <f>Движение!$A$375</f>
        <v>46594</v>
      </c>
      <c r="C2479">
        <f>Движение!$C$375</f>
        <v>0</v>
      </c>
      <c r="D2479" t="s">
        <v>59</v>
      </c>
      <c r="E2479">
        <f>Движение!$AB$375</f>
        <v>15</v>
      </c>
      <c r="F2479">
        <f>N(Движение!$AC$375)</f>
        <v>0</v>
      </c>
      <c r="G2479">
        <f>N(Движение!$AD$375)</f>
        <v>0</v>
      </c>
      <c r="H2479">
        <f>Движение!$AE$375</f>
        <v>15</v>
      </c>
      <c r="I2479" t="str">
        <f t="shared" si="38"/>
        <v/>
      </c>
    </row>
    <row r="2480" spans="1:9" x14ac:dyDescent="0.3">
      <c r="A2480">
        <v>2479</v>
      </c>
      <c r="B2480">
        <f>Движение!$A$376</f>
        <v>46595</v>
      </c>
      <c r="C2480">
        <f>Движение!$C$376</f>
        <v>0</v>
      </c>
      <c r="D2480" t="s">
        <v>45</v>
      </c>
      <c r="E2480">
        <f>Движение!$D$376</f>
        <v>26</v>
      </c>
      <c r="F2480">
        <f>N(Движение!$E$376)</f>
        <v>0</v>
      </c>
      <c r="G2480">
        <f>N(Движение!$F$376)</f>
        <v>0</v>
      </c>
      <c r="H2480">
        <f>Движение!$G$376</f>
        <v>26</v>
      </c>
      <c r="I2480" t="str">
        <f t="shared" si="38"/>
        <v/>
      </c>
    </row>
    <row r="2481" spans="1:9" x14ac:dyDescent="0.3">
      <c r="A2481">
        <v>2480</v>
      </c>
      <c r="B2481">
        <f>Движение!$A$376</f>
        <v>46595</v>
      </c>
      <c r="C2481">
        <f>Движение!$C$376</f>
        <v>0</v>
      </c>
      <c r="D2481" t="s">
        <v>49</v>
      </c>
      <c r="E2481">
        <f>Движение!$H$376</f>
        <v>20</v>
      </c>
      <c r="F2481">
        <f>N(Движение!$I$376)</f>
        <v>0</v>
      </c>
      <c r="G2481">
        <f>N(Движение!$J$376)</f>
        <v>0</v>
      </c>
      <c r="H2481">
        <f>Движение!$K$376</f>
        <v>20</v>
      </c>
      <c r="I2481" t="str">
        <f t="shared" si="38"/>
        <v/>
      </c>
    </row>
    <row r="2482" spans="1:9" x14ac:dyDescent="0.3">
      <c r="A2482">
        <v>2481</v>
      </c>
      <c r="B2482">
        <f>Движение!$A$376</f>
        <v>46595</v>
      </c>
      <c r="C2482">
        <f>Движение!$C$376</f>
        <v>0</v>
      </c>
      <c r="D2482" t="s">
        <v>51</v>
      </c>
      <c r="E2482">
        <f>Движение!$L$376</f>
        <v>48</v>
      </c>
      <c r="F2482">
        <f>N(Движение!$M$376)</f>
        <v>0</v>
      </c>
      <c r="G2482">
        <f>N(Движение!$N$376)</f>
        <v>0</v>
      </c>
      <c r="H2482">
        <f>Движение!$O$376</f>
        <v>48</v>
      </c>
      <c r="I2482" t="str">
        <f t="shared" si="38"/>
        <v/>
      </c>
    </row>
    <row r="2483" spans="1:9" x14ac:dyDescent="0.3">
      <c r="A2483">
        <v>2482</v>
      </c>
      <c r="B2483">
        <f>Движение!$A$376</f>
        <v>46595</v>
      </c>
      <c r="C2483">
        <f>Движение!$C$376</f>
        <v>0</v>
      </c>
      <c r="D2483" t="s">
        <v>54</v>
      </c>
      <c r="E2483">
        <f>Движение!$P$376</f>
        <v>13</v>
      </c>
      <c r="F2483">
        <f>N(Движение!$Q$376)</f>
        <v>0</v>
      </c>
      <c r="G2483">
        <f>N(Движение!$R$376)</f>
        <v>0</v>
      </c>
      <c r="H2483">
        <f>Движение!$S$376</f>
        <v>13</v>
      </c>
      <c r="I2483" t="str">
        <f t="shared" si="38"/>
        <v/>
      </c>
    </row>
    <row r="2484" spans="1:9" x14ac:dyDescent="0.3">
      <c r="A2484">
        <v>2483</v>
      </c>
      <c r="B2484">
        <f>Движение!$A$376</f>
        <v>46595</v>
      </c>
      <c r="C2484">
        <f>Движение!$C$376</f>
        <v>0</v>
      </c>
      <c r="D2484" t="s">
        <v>56</v>
      </c>
      <c r="E2484">
        <f>Движение!$T$376</f>
        <v>18</v>
      </c>
      <c r="F2484">
        <f>N(Движение!$U$376)</f>
        <v>0</v>
      </c>
      <c r="G2484">
        <f>N(Движение!$V$376)</f>
        <v>0</v>
      </c>
      <c r="H2484">
        <f>Движение!$W$376</f>
        <v>18</v>
      </c>
      <c r="I2484" t="str">
        <f t="shared" si="38"/>
        <v/>
      </c>
    </row>
    <row r="2485" spans="1:9" x14ac:dyDescent="0.3">
      <c r="A2485">
        <v>2484</v>
      </c>
      <c r="B2485">
        <f>Движение!$A$376</f>
        <v>46595</v>
      </c>
      <c r="C2485">
        <f>Движение!$C$376</f>
        <v>0</v>
      </c>
      <c r="D2485" t="s">
        <v>57</v>
      </c>
      <c r="E2485">
        <f>Движение!$X$376</f>
        <v>21</v>
      </c>
      <c r="F2485">
        <f>N(Движение!$Y$376)</f>
        <v>0</v>
      </c>
      <c r="G2485">
        <f>N(Движение!$Z$376)</f>
        <v>0</v>
      </c>
      <c r="H2485">
        <f>Движение!$AA$376</f>
        <v>21</v>
      </c>
      <c r="I2485" t="str">
        <f t="shared" si="38"/>
        <v/>
      </c>
    </row>
    <row r="2486" spans="1:9" x14ac:dyDescent="0.3">
      <c r="A2486">
        <v>2485</v>
      </c>
      <c r="B2486">
        <f>Движение!$A$376</f>
        <v>46595</v>
      </c>
      <c r="C2486">
        <f>Движение!$C$376</f>
        <v>0</v>
      </c>
      <c r="D2486" t="s">
        <v>59</v>
      </c>
      <c r="E2486">
        <f>Движение!$AB$376</f>
        <v>15</v>
      </c>
      <c r="F2486">
        <f>N(Движение!$AC$376)</f>
        <v>0</v>
      </c>
      <c r="G2486">
        <f>N(Движение!$AD$376)</f>
        <v>0</v>
      </c>
      <c r="H2486">
        <f>Движение!$AE$376</f>
        <v>15</v>
      </c>
      <c r="I2486" t="str">
        <f t="shared" si="38"/>
        <v/>
      </c>
    </row>
    <row r="2487" spans="1:9" x14ac:dyDescent="0.3">
      <c r="A2487">
        <v>2486</v>
      </c>
      <c r="B2487">
        <f>Движение!$A$377</f>
        <v>46596</v>
      </c>
      <c r="C2487">
        <f>Движение!$C$377</f>
        <v>0</v>
      </c>
      <c r="D2487" t="s">
        <v>45</v>
      </c>
      <c r="E2487">
        <f>Движение!$D$377</f>
        <v>26</v>
      </c>
      <c r="F2487">
        <f>N(Движение!$E$377)</f>
        <v>0</v>
      </c>
      <c r="G2487">
        <f>N(Движение!$F$377)</f>
        <v>0</v>
      </c>
      <c r="H2487">
        <f>Движение!$G$377</f>
        <v>26</v>
      </c>
      <c r="I2487" t="str">
        <f t="shared" si="38"/>
        <v/>
      </c>
    </row>
    <row r="2488" spans="1:9" x14ac:dyDescent="0.3">
      <c r="A2488">
        <v>2487</v>
      </c>
      <c r="B2488">
        <f>Движение!$A$377</f>
        <v>46596</v>
      </c>
      <c r="C2488">
        <f>Движение!$C$377</f>
        <v>0</v>
      </c>
      <c r="D2488" t="s">
        <v>49</v>
      </c>
      <c r="E2488">
        <f>Движение!$H$377</f>
        <v>20</v>
      </c>
      <c r="F2488">
        <f>N(Движение!$I$377)</f>
        <v>0</v>
      </c>
      <c r="G2488">
        <f>N(Движение!$J$377)</f>
        <v>0</v>
      </c>
      <c r="H2488">
        <f>Движение!$K$377</f>
        <v>20</v>
      </c>
      <c r="I2488" t="str">
        <f t="shared" si="38"/>
        <v/>
      </c>
    </row>
    <row r="2489" spans="1:9" x14ac:dyDescent="0.3">
      <c r="A2489">
        <v>2488</v>
      </c>
      <c r="B2489">
        <f>Движение!$A$377</f>
        <v>46596</v>
      </c>
      <c r="C2489">
        <f>Движение!$C$377</f>
        <v>0</v>
      </c>
      <c r="D2489" t="s">
        <v>51</v>
      </c>
      <c r="E2489">
        <f>Движение!$L$377</f>
        <v>48</v>
      </c>
      <c r="F2489">
        <f>N(Движение!$M$377)</f>
        <v>0</v>
      </c>
      <c r="G2489">
        <f>N(Движение!$N$377)</f>
        <v>0</v>
      </c>
      <c r="H2489">
        <f>Движение!$O$377</f>
        <v>48</v>
      </c>
      <c r="I2489" t="str">
        <f t="shared" si="38"/>
        <v/>
      </c>
    </row>
    <row r="2490" spans="1:9" x14ac:dyDescent="0.3">
      <c r="A2490">
        <v>2489</v>
      </c>
      <c r="B2490">
        <f>Движение!$A$377</f>
        <v>46596</v>
      </c>
      <c r="C2490">
        <f>Движение!$C$377</f>
        <v>0</v>
      </c>
      <c r="D2490" t="s">
        <v>54</v>
      </c>
      <c r="E2490">
        <f>Движение!$P$377</f>
        <v>13</v>
      </c>
      <c r="F2490">
        <f>N(Движение!$Q$377)</f>
        <v>0</v>
      </c>
      <c r="G2490">
        <f>N(Движение!$R$377)</f>
        <v>0</v>
      </c>
      <c r="H2490">
        <f>Движение!$S$377</f>
        <v>13</v>
      </c>
      <c r="I2490" t="str">
        <f t="shared" si="38"/>
        <v/>
      </c>
    </row>
    <row r="2491" spans="1:9" x14ac:dyDescent="0.3">
      <c r="A2491">
        <v>2490</v>
      </c>
      <c r="B2491">
        <f>Движение!$A$377</f>
        <v>46596</v>
      </c>
      <c r="C2491">
        <f>Движение!$C$377</f>
        <v>0</v>
      </c>
      <c r="D2491" t="s">
        <v>56</v>
      </c>
      <c r="E2491">
        <f>Движение!$T$377</f>
        <v>18</v>
      </c>
      <c r="F2491">
        <f>N(Движение!$U$377)</f>
        <v>0</v>
      </c>
      <c r="G2491">
        <f>N(Движение!$V$377)</f>
        <v>0</v>
      </c>
      <c r="H2491">
        <f>Движение!$W$377</f>
        <v>18</v>
      </c>
      <c r="I2491" t="str">
        <f t="shared" si="38"/>
        <v/>
      </c>
    </row>
    <row r="2492" spans="1:9" x14ac:dyDescent="0.3">
      <c r="A2492">
        <v>2491</v>
      </c>
      <c r="B2492">
        <f>Движение!$A$377</f>
        <v>46596</v>
      </c>
      <c r="C2492">
        <f>Движение!$C$377</f>
        <v>0</v>
      </c>
      <c r="D2492" t="s">
        <v>57</v>
      </c>
      <c r="E2492">
        <f>Движение!$X$377</f>
        <v>21</v>
      </c>
      <c r="F2492">
        <f>N(Движение!$Y$377)</f>
        <v>0</v>
      </c>
      <c r="G2492">
        <f>N(Движение!$Z$377)</f>
        <v>0</v>
      </c>
      <c r="H2492">
        <f>Движение!$AA$377</f>
        <v>21</v>
      </c>
      <c r="I2492" t="str">
        <f t="shared" si="38"/>
        <v/>
      </c>
    </row>
    <row r="2493" spans="1:9" x14ac:dyDescent="0.3">
      <c r="A2493">
        <v>2492</v>
      </c>
      <c r="B2493">
        <f>Движение!$A$377</f>
        <v>46596</v>
      </c>
      <c r="C2493">
        <f>Движение!$C$377</f>
        <v>0</v>
      </c>
      <c r="D2493" t="s">
        <v>59</v>
      </c>
      <c r="E2493">
        <f>Движение!$AB$377</f>
        <v>15</v>
      </c>
      <c r="F2493">
        <f>N(Движение!$AC$377)</f>
        <v>0</v>
      </c>
      <c r="G2493">
        <f>N(Движение!$AD$377)</f>
        <v>0</v>
      </c>
      <c r="H2493">
        <f>Движение!$AE$377</f>
        <v>15</v>
      </c>
      <c r="I2493" t="str">
        <f t="shared" si="38"/>
        <v/>
      </c>
    </row>
    <row r="2494" spans="1:9" x14ac:dyDescent="0.3">
      <c r="A2494">
        <v>2493</v>
      </c>
      <c r="B2494">
        <f>Движение!$A$378</f>
        <v>46597</v>
      </c>
      <c r="C2494">
        <f>Движение!$C$378</f>
        <v>0</v>
      </c>
      <c r="D2494" t="s">
        <v>45</v>
      </c>
      <c r="E2494">
        <f>Движение!$D$378</f>
        <v>26</v>
      </c>
      <c r="F2494">
        <f>N(Движение!$E$378)</f>
        <v>0</v>
      </c>
      <c r="G2494">
        <f>N(Движение!$F$378)</f>
        <v>0</v>
      </c>
      <c r="H2494">
        <f>Движение!$G$378</f>
        <v>26</v>
      </c>
      <c r="I2494" t="str">
        <f t="shared" si="38"/>
        <v/>
      </c>
    </row>
    <row r="2495" spans="1:9" x14ac:dyDescent="0.3">
      <c r="A2495">
        <v>2494</v>
      </c>
      <c r="B2495">
        <f>Движение!$A$378</f>
        <v>46597</v>
      </c>
      <c r="C2495">
        <f>Движение!$C$378</f>
        <v>0</v>
      </c>
      <c r="D2495" t="s">
        <v>49</v>
      </c>
      <c r="E2495">
        <f>Движение!$H$378</f>
        <v>20</v>
      </c>
      <c r="F2495">
        <f>N(Движение!$I$378)</f>
        <v>0</v>
      </c>
      <c r="G2495">
        <f>N(Движение!$J$378)</f>
        <v>0</v>
      </c>
      <c r="H2495">
        <f>Движение!$K$378</f>
        <v>20</v>
      </c>
      <c r="I2495" t="str">
        <f t="shared" si="38"/>
        <v/>
      </c>
    </row>
    <row r="2496" spans="1:9" x14ac:dyDescent="0.3">
      <c r="A2496">
        <v>2495</v>
      </c>
      <c r="B2496">
        <f>Движение!$A$378</f>
        <v>46597</v>
      </c>
      <c r="C2496">
        <f>Движение!$C$378</f>
        <v>0</v>
      </c>
      <c r="D2496" t="s">
        <v>51</v>
      </c>
      <c r="E2496">
        <f>Движение!$L$378</f>
        <v>48</v>
      </c>
      <c r="F2496">
        <f>N(Движение!$M$378)</f>
        <v>0</v>
      </c>
      <c r="G2496">
        <f>N(Движение!$N$378)</f>
        <v>0</v>
      </c>
      <c r="H2496">
        <f>Движение!$O$378</f>
        <v>48</v>
      </c>
      <c r="I2496" t="str">
        <f t="shared" si="38"/>
        <v/>
      </c>
    </row>
    <row r="2497" spans="1:9" x14ac:dyDescent="0.3">
      <c r="A2497">
        <v>2496</v>
      </c>
      <c r="B2497">
        <f>Движение!$A$378</f>
        <v>46597</v>
      </c>
      <c r="C2497">
        <f>Движение!$C$378</f>
        <v>0</v>
      </c>
      <c r="D2497" t="s">
        <v>54</v>
      </c>
      <c r="E2497">
        <f>Движение!$P$378</f>
        <v>13</v>
      </c>
      <c r="F2497">
        <f>N(Движение!$Q$378)</f>
        <v>0</v>
      </c>
      <c r="G2497">
        <f>N(Движение!$R$378)</f>
        <v>0</v>
      </c>
      <c r="H2497">
        <f>Движение!$S$378</f>
        <v>13</v>
      </c>
      <c r="I2497" t="str">
        <f t="shared" si="38"/>
        <v/>
      </c>
    </row>
    <row r="2498" spans="1:9" x14ac:dyDescent="0.3">
      <c r="A2498">
        <v>2497</v>
      </c>
      <c r="B2498">
        <f>Движение!$A$378</f>
        <v>46597</v>
      </c>
      <c r="C2498">
        <f>Движение!$C$378</f>
        <v>0</v>
      </c>
      <c r="D2498" t="s">
        <v>56</v>
      </c>
      <c r="E2498">
        <f>Движение!$T$378</f>
        <v>18</v>
      </c>
      <c r="F2498">
        <f>N(Движение!$U$378)</f>
        <v>0</v>
      </c>
      <c r="G2498">
        <f>N(Движение!$V$378)</f>
        <v>0</v>
      </c>
      <c r="H2498">
        <f>Движение!$W$378</f>
        <v>18</v>
      </c>
      <c r="I2498" t="str">
        <f t="shared" ref="I2498:I2561" si="39">IF($F2498&gt;0,TEXT($B2498,"dd.mm")&amp;"_"&amp;$D2498,"")</f>
        <v/>
      </c>
    </row>
    <row r="2499" spans="1:9" x14ac:dyDescent="0.3">
      <c r="A2499">
        <v>2498</v>
      </c>
      <c r="B2499">
        <f>Движение!$A$378</f>
        <v>46597</v>
      </c>
      <c r="C2499">
        <f>Движение!$C$378</f>
        <v>0</v>
      </c>
      <c r="D2499" t="s">
        <v>57</v>
      </c>
      <c r="E2499">
        <f>Движение!$X$378</f>
        <v>21</v>
      </c>
      <c r="F2499">
        <f>N(Движение!$Y$378)</f>
        <v>0</v>
      </c>
      <c r="G2499">
        <f>N(Движение!$Z$378)</f>
        <v>0</v>
      </c>
      <c r="H2499">
        <f>Движение!$AA$378</f>
        <v>21</v>
      </c>
      <c r="I2499" t="str">
        <f t="shared" si="39"/>
        <v/>
      </c>
    </row>
    <row r="2500" spans="1:9" x14ac:dyDescent="0.3">
      <c r="A2500">
        <v>2499</v>
      </c>
      <c r="B2500">
        <f>Движение!$A$378</f>
        <v>46597</v>
      </c>
      <c r="C2500">
        <f>Движение!$C$378</f>
        <v>0</v>
      </c>
      <c r="D2500" t="s">
        <v>59</v>
      </c>
      <c r="E2500">
        <f>Движение!$AB$378</f>
        <v>15</v>
      </c>
      <c r="F2500">
        <f>N(Движение!$AC$378)</f>
        <v>0</v>
      </c>
      <c r="G2500">
        <f>N(Движение!$AD$378)</f>
        <v>0</v>
      </c>
      <c r="H2500">
        <f>Движение!$AE$378</f>
        <v>15</v>
      </c>
      <c r="I2500" t="str">
        <f t="shared" si="39"/>
        <v/>
      </c>
    </row>
    <row r="2501" spans="1:9" x14ac:dyDescent="0.3">
      <c r="A2501">
        <v>2500</v>
      </c>
      <c r="B2501">
        <f>Движение!$A$379</f>
        <v>46598</v>
      </c>
      <c r="C2501">
        <f>Движение!$C$379</f>
        <v>0</v>
      </c>
      <c r="D2501" t="s">
        <v>45</v>
      </c>
      <c r="E2501">
        <f>Движение!$D$379</f>
        <v>26</v>
      </c>
      <c r="F2501">
        <f>N(Движение!$E$379)</f>
        <v>0</v>
      </c>
      <c r="G2501">
        <f>N(Движение!$F$379)</f>
        <v>0</v>
      </c>
      <c r="H2501">
        <f>Движение!$G$379</f>
        <v>26</v>
      </c>
      <c r="I2501" t="str">
        <f t="shared" si="39"/>
        <v/>
      </c>
    </row>
    <row r="2502" spans="1:9" x14ac:dyDescent="0.3">
      <c r="A2502">
        <v>2501</v>
      </c>
      <c r="B2502">
        <f>Движение!$A$379</f>
        <v>46598</v>
      </c>
      <c r="C2502">
        <f>Движение!$C$379</f>
        <v>0</v>
      </c>
      <c r="D2502" t="s">
        <v>49</v>
      </c>
      <c r="E2502">
        <f>Движение!$H$379</f>
        <v>20</v>
      </c>
      <c r="F2502">
        <f>N(Движение!$I$379)</f>
        <v>0</v>
      </c>
      <c r="G2502">
        <f>N(Движение!$J$379)</f>
        <v>0</v>
      </c>
      <c r="H2502">
        <f>Движение!$K$379</f>
        <v>20</v>
      </c>
      <c r="I2502" t="str">
        <f t="shared" si="39"/>
        <v/>
      </c>
    </row>
    <row r="2503" spans="1:9" x14ac:dyDescent="0.3">
      <c r="A2503">
        <v>2502</v>
      </c>
      <c r="B2503">
        <f>Движение!$A$379</f>
        <v>46598</v>
      </c>
      <c r="C2503">
        <f>Движение!$C$379</f>
        <v>0</v>
      </c>
      <c r="D2503" t="s">
        <v>51</v>
      </c>
      <c r="E2503">
        <f>Движение!$L$379</f>
        <v>48</v>
      </c>
      <c r="F2503">
        <f>N(Движение!$M$379)</f>
        <v>0</v>
      </c>
      <c r="G2503">
        <f>N(Движение!$N$379)</f>
        <v>0</v>
      </c>
      <c r="H2503">
        <f>Движение!$O$379</f>
        <v>48</v>
      </c>
      <c r="I2503" t="str">
        <f t="shared" si="39"/>
        <v/>
      </c>
    </row>
    <row r="2504" spans="1:9" x14ac:dyDescent="0.3">
      <c r="A2504">
        <v>2503</v>
      </c>
      <c r="B2504">
        <f>Движение!$A$379</f>
        <v>46598</v>
      </c>
      <c r="C2504">
        <f>Движение!$C$379</f>
        <v>0</v>
      </c>
      <c r="D2504" t="s">
        <v>54</v>
      </c>
      <c r="E2504">
        <f>Движение!$P$379</f>
        <v>13</v>
      </c>
      <c r="F2504">
        <f>N(Движение!$Q$379)</f>
        <v>0</v>
      </c>
      <c r="G2504">
        <f>N(Движение!$R$379)</f>
        <v>0</v>
      </c>
      <c r="H2504">
        <f>Движение!$S$379</f>
        <v>13</v>
      </c>
      <c r="I2504" t="str">
        <f t="shared" si="39"/>
        <v/>
      </c>
    </row>
    <row r="2505" spans="1:9" x14ac:dyDescent="0.3">
      <c r="A2505">
        <v>2504</v>
      </c>
      <c r="B2505">
        <f>Движение!$A$379</f>
        <v>46598</v>
      </c>
      <c r="C2505">
        <f>Движение!$C$379</f>
        <v>0</v>
      </c>
      <c r="D2505" t="s">
        <v>56</v>
      </c>
      <c r="E2505">
        <f>Движение!$T$379</f>
        <v>18</v>
      </c>
      <c r="F2505">
        <f>N(Движение!$U$379)</f>
        <v>0</v>
      </c>
      <c r="G2505">
        <f>N(Движение!$V$379)</f>
        <v>0</v>
      </c>
      <c r="H2505">
        <f>Движение!$W$379</f>
        <v>18</v>
      </c>
      <c r="I2505" t="str">
        <f t="shared" si="39"/>
        <v/>
      </c>
    </row>
    <row r="2506" spans="1:9" x14ac:dyDescent="0.3">
      <c r="A2506">
        <v>2505</v>
      </c>
      <c r="B2506">
        <f>Движение!$A$379</f>
        <v>46598</v>
      </c>
      <c r="C2506">
        <f>Движение!$C$379</f>
        <v>0</v>
      </c>
      <c r="D2506" t="s">
        <v>57</v>
      </c>
      <c r="E2506">
        <f>Движение!$X$379</f>
        <v>21</v>
      </c>
      <c r="F2506">
        <f>N(Движение!$Y$379)</f>
        <v>0</v>
      </c>
      <c r="G2506">
        <f>N(Движение!$Z$379)</f>
        <v>0</v>
      </c>
      <c r="H2506">
        <f>Движение!$AA$379</f>
        <v>21</v>
      </c>
      <c r="I2506" t="str">
        <f t="shared" si="39"/>
        <v/>
      </c>
    </row>
    <row r="2507" spans="1:9" x14ac:dyDescent="0.3">
      <c r="A2507">
        <v>2506</v>
      </c>
      <c r="B2507">
        <f>Движение!$A$379</f>
        <v>46598</v>
      </c>
      <c r="C2507">
        <f>Движение!$C$379</f>
        <v>0</v>
      </c>
      <c r="D2507" t="s">
        <v>59</v>
      </c>
      <c r="E2507">
        <f>Движение!$AB$379</f>
        <v>15</v>
      </c>
      <c r="F2507">
        <f>N(Движение!$AC$379)</f>
        <v>0</v>
      </c>
      <c r="G2507">
        <f>N(Движение!$AD$379)</f>
        <v>0</v>
      </c>
      <c r="H2507">
        <f>Движение!$AE$379</f>
        <v>15</v>
      </c>
      <c r="I2507" t="str">
        <f t="shared" si="39"/>
        <v/>
      </c>
    </row>
    <row r="2508" spans="1:9" x14ac:dyDescent="0.3">
      <c r="A2508">
        <v>2507</v>
      </c>
      <c r="B2508">
        <f>Движение!$A$380</f>
        <v>46599</v>
      </c>
      <c r="C2508">
        <f>Движение!$C$380</f>
        <v>0</v>
      </c>
      <c r="D2508" t="s">
        <v>45</v>
      </c>
      <c r="E2508">
        <f>Движение!$D$380</f>
        <v>26</v>
      </c>
      <c r="F2508">
        <f>N(Движение!$E$380)</f>
        <v>0</v>
      </c>
      <c r="G2508">
        <f>N(Движение!$F$380)</f>
        <v>0</v>
      </c>
      <c r="H2508">
        <f>Движение!$G$380</f>
        <v>26</v>
      </c>
      <c r="I2508" t="str">
        <f t="shared" si="39"/>
        <v/>
      </c>
    </row>
    <row r="2509" spans="1:9" x14ac:dyDescent="0.3">
      <c r="A2509">
        <v>2508</v>
      </c>
      <c r="B2509">
        <f>Движение!$A$380</f>
        <v>46599</v>
      </c>
      <c r="C2509">
        <f>Движение!$C$380</f>
        <v>0</v>
      </c>
      <c r="D2509" t="s">
        <v>49</v>
      </c>
      <c r="E2509">
        <f>Движение!$H$380</f>
        <v>20</v>
      </c>
      <c r="F2509">
        <f>N(Движение!$I$380)</f>
        <v>0</v>
      </c>
      <c r="G2509">
        <f>N(Движение!$J$380)</f>
        <v>0</v>
      </c>
      <c r="H2509">
        <f>Движение!$K$380</f>
        <v>20</v>
      </c>
      <c r="I2509" t="str">
        <f t="shared" si="39"/>
        <v/>
      </c>
    </row>
    <row r="2510" spans="1:9" x14ac:dyDescent="0.3">
      <c r="A2510">
        <v>2509</v>
      </c>
      <c r="B2510">
        <f>Движение!$A$380</f>
        <v>46599</v>
      </c>
      <c r="C2510">
        <f>Движение!$C$380</f>
        <v>0</v>
      </c>
      <c r="D2510" t="s">
        <v>51</v>
      </c>
      <c r="E2510">
        <f>Движение!$L$380</f>
        <v>48</v>
      </c>
      <c r="F2510">
        <f>N(Движение!$M$380)</f>
        <v>0</v>
      </c>
      <c r="G2510">
        <f>N(Движение!$N$380)</f>
        <v>0</v>
      </c>
      <c r="H2510">
        <f>Движение!$O$380</f>
        <v>48</v>
      </c>
      <c r="I2510" t="str">
        <f t="shared" si="39"/>
        <v/>
      </c>
    </row>
    <row r="2511" spans="1:9" x14ac:dyDescent="0.3">
      <c r="A2511">
        <v>2510</v>
      </c>
      <c r="B2511">
        <f>Движение!$A$380</f>
        <v>46599</v>
      </c>
      <c r="C2511">
        <f>Движение!$C$380</f>
        <v>0</v>
      </c>
      <c r="D2511" t="s">
        <v>54</v>
      </c>
      <c r="E2511">
        <f>Движение!$P$380</f>
        <v>13</v>
      </c>
      <c r="F2511">
        <f>N(Движение!$Q$380)</f>
        <v>0</v>
      </c>
      <c r="G2511">
        <f>N(Движение!$R$380)</f>
        <v>0</v>
      </c>
      <c r="H2511">
        <f>Движение!$S$380</f>
        <v>13</v>
      </c>
      <c r="I2511" t="str">
        <f t="shared" si="39"/>
        <v/>
      </c>
    </row>
    <row r="2512" spans="1:9" x14ac:dyDescent="0.3">
      <c r="A2512">
        <v>2511</v>
      </c>
      <c r="B2512">
        <f>Движение!$A$380</f>
        <v>46599</v>
      </c>
      <c r="C2512">
        <f>Движение!$C$380</f>
        <v>0</v>
      </c>
      <c r="D2512" t="s">
        <v>56</v>
      </c>
      <c r="E2512">
        <f>Движение!$T$380</f>
        <v>18</v>
      </c>
      <c r="F2512">
        <f>N(Движение!$U$380)</f>
        <v>0</v>
      </c>
      <c r="G2512">
        <f>N(Движение!$V$380)</f>
        <v>0</v>
      </c>
      <c r="H2512">
        <f>Движение!$W$380</f>
        <v>18</v>
      </c>
      <c r="I2512" t="str">
        <f t="shared" si="39"/>
        <v/>
      </c>
    </row>
    <row r="2513" spans="1:9" x14ac:dyDescent="0.3">
      <c r="A2513">
        <v>2512</v>
      </c>
      <c r="B2513">
        <f>Движение!$A$380</f>
        <v>46599</v>
      </c>
      <c r="C2513">
        <f>Движение!$C$380</f>
        <v>0</v>
      </c>
      <c r="D2513" t="s">
        <v>57</v>
      </c>
      <c r="E2513">
        <f>Движение!$X$380</f>
        <v>21</v>
      </c>
      <c r="F2513">
        <f>N(Движение!$Y$380)</f>
        <v>0</v>
      </c>
      <c r="G2513">
        <f>N(Движение!$Z$380)</f>
        <v>0</v>
      </c>
      <c r="H2513">
        <f>Движение!$AA$380</f>
        <v>21</v>
      </c>
      <c r="I2513" t="str">
        <f t="shared" si="39"/>
        <v/>
      </c>
    </row>
    <row r="2514" spans="1:9" x14ac:dyDescent="0.3">
      <c r="A2514">
        <v>2513</v>
      </c>
      <c r="B2514">
        <f>Движение!$A$380</f>
        <v>46599</v>
      </c>
      <c r="C2514">
        <f>Движение!$C$380</f>
        <v>0</v>
      </c>
      <c r="D2514" t="s">
        <v>59</v>
      </c>
      <c r="E2514">
        <f>Движение!$AB$380</f>
        <v>15</v>
      </c>
      <c r="F2514">
        <f>N(Движение!$AC$380)</f>
        <v>0</v>
      </c>
      <c r="G2514">
        <f>N(Движение!$AD$380)</f>
        <v>0</v>
      </c>
      <c r="H2514">
        <f>Движение!$AE$380</f>
        <v>15</v>
      </c>
      <c r="I2514" t="str">
        <f t="shared" si="39"/>
        <v/>
      </c>
    </row>
    <row r="2515" spans="1:9" x14ac:dyDescent="0.3">
      <c r="A2515">
        <v>2514</v>
      </c>
      <c r="B2515">
        <f>Движение!$A$381</f>
        <v>46600</v>
      </c>
      <c r="C2515">
        <f>Движение!$C$381</f>
        <v>0</v>
      </c>
      <c r="D2515" t="s">
        <v>45</v>
      </c>
      <c r="E2515">
        <f>Движение!$D$381</f>
        <v>26</v>
      </c>
      <c r="F2515">
        <f>N(Движение!$E$381)</f>
        <v>0</v>
      </c>
      <c r="G2515">
        <f>N(Движение!$F$381)</f>
        <v>0</v>
      </c>
      <c r="H2515">
        <f>Движение!$G$381</f>
        <v>26</v>
      </c>
      <c r="I2515" t="str">
        <f t="shared" si="39"/>
        <v/>
      </c>
    </row>
    <row r="2516" spans="1:9" x14ac:dyDescent="0.3">
      <c r="A2516">
        <v>2515</v>
      </c>
      <c r="B2516">
        <f>Движение!$A$381</f>
        <v>46600</v>
      </c>
      <c r="C2516">
        <f>Движение!$C$381</f>
        <v>0</v>
      </c>
      <c r="D2516" t="s">
        <v>49</v>
      </c>
      <c r="E2516">
        <f>Движение!$H$381</f>
        <v>20</v>
      </c>
      <c r="F2516">
        <f>N(Движение!$I$381)</f>
        <v>0</v>
      </c>
      <c r="G2516">
        <f>N(Движение!$J$381)</f>
        <v>0</v>
      </c>
      <c r="H2516">
        <f>Движение!$K$381</f>
        <v>20</v>
      </c>
      <c r="I2516" t="str">
        <f t="shared" si="39"/>
        <v/>
      </c>
    </row>
    <row r="2517" spans="1:9" x14ac:dyDescent="0.3">
      <c r="A2517">
        <v>2516</v>
      </c>
      <c r="B2517">
        <f>Движение!$A$381</f>
        <v>46600</v>
      </c>
      <c r="C2517">
        <f>Движение!$C$381</f>
        <v>0</v>
      </c>
      <c r="D2517" t="s">
        <v>51</v>
      </c>
      <c r="E2517">
        <f>Движение!$L$381</f>
        <v>48</v>
      </c>
      <c r="F2517">
        <f>N(Движение!$M$381)</f>
        <v>0</v>
      </c>
      <c r="G2517">
        <f>N(Движение!$N$381)</f>
        <v>0</v>
      </c>
      <c r="H2517">
        <f>Движение!$O$381</f>
        <v>48</v>
      </c>
      <c r="I2517" t="str">
        <f t="shared" si="39"/>
        <v/>
      </c>
    </row>
    <row r="2518" spans="1:9" x14ac:dyDescent="0.3">
      <c r="A2518">
        <v>2517</v>
      </c>
      <c r="B2518">
        <f>Движение!$A$381</f>
        <v>46600</v>
      </c>
      <c r="C2518">
        <f>Движение!$C$381</f>
        <v>0</v>
      </c>
      <c r="D2518" t="s">
        <v>54</v>
      </c>
      <c r="E2518">
        <f>Движение!$P$381</f>
        <v>13</v>
      </c>
      <c r="F2518">
        <f>N(Движение!$Q$381)</f>
        <v>0</v>
      </c>
      <c r="G2518">
        <f>N(Движение!$R$381)</f>
        <v>0</v>
      </c>
      <c r="H2518">
        <f>Движение!$S$381</f>
        <v>13</v>
      </c>
      <c r="I2518" t="str">
        <f t="shared" si="39"/>
        <v/>
      </c>
    </row>
    <row r="2519" spans="1:9" x14ac:dyDescent="0.3">
      <c r="A2519">
        <v>2518</v>
      </c>
      <c r="B2519">
        <f>Движение!$A$381</f>
        <v>46600</v>
      </c>
      <c r="C2519">
        <f>Движение!$C$381</f>
        <v>0</v>
      </c>
      <c r="D2519" t="s">
        <v>56</v>
      </c>
      <c r="E2519">
        <f>Движение!$T$381</f>
        <v>18</v>
      </c>
      <c r="F2519">
        <f>N(Движение!$U$381)</f>
        <v>0</v>
      </c>
      <c r="G2519">
        <f>N(Движение!$V$381)</f>
        <v>0</v>
      </c>
      <c r="H2519">
        <f>Движение!$W$381</f>
        <v>18</v>
      </c>
      <c r="I2519" t="str">
        <f t="shared" si="39"/>
        <v/>
      </c>
    </row>
    <row r="2520" spans="1:9" x14ac:dyDescent="0.3">
      <c r="A2520">
        <v>2519</v>
      </c>
      <c r="B2520">
        <f>Движение!$A$381</f>
        <v>46600</v>
      </c>
      <c r="C2520">
        <f>Движение!$C$381</f>
        <v>0</v>
      </c>
      <c r="D2520" t="s">
        <v>57</v>
      </c>
      <c r="E2520">
        <f>Движение!$X$381</f>
        <v>21</v>
      </c>
      <c r="F2520">
        <f>N(Движение!$Y$381)</f>
        <v>0</v>
      </c>
      <c r="G2520">
        <f>N(Движение!$Z$381)</f>
        <v>0</v>
      </c>
      <c r="H2520">
        <f>Движение!$AA$381</f>
        <v>21</v>
      </c>
      <c r="I2520" t="str">
        <f t="shared" si="39"/>
        <v/>
      </c>
    </row>
    <row r="2521" spans="1:9" x14ac:dyDescent="0.3">
      <c r="A2521">
        <v>2520</v>
      </c>
      <c r="B2521">
        <f>Движение!$A$381</f>
        <v>46600</v>
      </c>
      <c r="C2521">
        <f>Движение!$C$381</f>
        <v>0</v>
      </c>
      <c r="D2521" t="s">
        <v>59</v>
      </c>
      <c r="E2521">
        <f>Движение!$AB$381</f>
        <v>15</v>
      </c>
      <c r="F2521">
        <f>N(Движение!$AC$381)</f>
        <v>0</v>
      </c>
      <c r="G2521">
        <f>N(Движение!$AD$381)</f>
        <v>0</v>
      </c>
      <c r="H2521">
        <f>Движение!$AE$381</f>
        <v>15</v>
      </c>
      <c r="I2521" t="str">
        <f t="shared" si="39"/>
        <v/>
      </c>
    </row>
    <row r="2522" spans="1:9" x14ac:dyDescent="0.3">
      <c r="A2522">
        <v>2521</v>
      </c>
      <c r="B2522">
        <f>Движение!$A$382</f>
        <v>46601</v>
      </c>
      <c r="C2522">
        <f>Движение!$C$382</f>
        <v>0</v>
      </c>
      <c r="D2522" t="s">
        <v>45</v>
      </c>
      <c r="E2522">
        <f>Движение!$D$382</f>
        <v>26</v>
      </c>
      <c r="F2522">
        <f>N(Движение!$E$382)</f>
        <v>0</v>
      </c>
      <c r="G2522">
        <f>N(Движение!$F$382)</f>
        <v>0</v>
      </c>
      <c r="H2522">
        <f>Движение!$G$382</f>
        <v>26</v>
      </c>
      <c r="I2522" t="str">
        <f t="shared" si="39"/>
        <v/>
      </c>
    </row>
    <row r="2523" spans="1:9" x14ac:dyDescent="0.3">
      <c r="A2523">
        <v>2522</v>
      </c>
      <c r="B2523">
        <f>Движение!$A$382</f>
        <v>46601</v>
      </c>
      <c r="C2523">
        <f>Движение!$C$382</f>
        <v>0</v>
      </c>
      <c r="D2523" t="s">
        <v>49</v>
      </c>
      <c r="E2523">
        <f>Движение!$H$382</f>
        <v>20</v>
      </c>
      <c r="F2523">
        <f>N(Движение!$I$382)</f>
        <v>0</v>
      </c>
      <c r="G2523">
        <f>N(Движение!$J$382)</f>
        <v>0</v>
      </c>
      <c r="H2523">
        <f>Движение!$K$382</f>
        <v>20</v>
      </c>
      <c r="I2523" t="str">
        <f t="shared" si="39"/>
        <v/>
      </c>
    </row>
    <row r="2524" spans="1:9" x14ac:dyDescent="0.3">
      <c r="A2524">
        <v>2523</v>
      </c>
      <c r="B2524">
        <f>Движение!$A$382</f>
        <v>46601</v>
      </c>
      <c r="C2524">
        <f>Движение!$C$382</f>
        <v>0</v>
      </c>
      <c r="D2524" t="s">
        <v>51</v>
      </c>
      <c r="E2524">
        <f>Движение!$L$382</f>
        <v>48</v>
      </c>
      <c r="F2524">
        <f>N(Движение!$M$382)</f>
        <v>0</v>
      </c>
      <c r="G2524">
        <f>N(Движение!$N$382)</f>
        <v>0</v>
      </c>
      <c r="H2524">
        <f>Движение!$O$382</f>
        <v>48</v>
      </c>
      <c r="I2524" t="str">
        <f t="shared" si="39"/>
        <v/>
      </c>
    </row>
    <row r="2525" spans="1:9" x14ac:dyDescent="0.3">
      <c r="A2525">
        <v>2524</v>
      </c>
      <c r="B2525">
        <f>Движение!$A$382</f>
        <v>46601</v>
      </c>
      <c r="C2525">
        <f>Движение!$C$382</f>
        <v>0</v>
      </c>
      <c r="D2525" t="s">
        <v>54</v>
      </c>
      <c r="E2525">
        <f>Движение!$P$382</f>
        <v>13</v>
      </c>
      <c r="F2525">
        <f>N(Движение!$Q$382)</f>
        <v>0</v>
      </c>
      <c r="G2525">
        <f>N(Движение!$R$382)</f>
        <v>0</v>
      </c>
      <c r="H2525">
        <f>Движение!$S$382</f>
        <v>13</v>
      </c>
      <c r="I2525" t="str">
        <f t="shared" si="39"/>
        <v/>
      </c>
    </row>
    <row r="2526" spans="1:9" x14ac:dyDescent="0.3">
      <c r="A2526">
        <v>2525</v>
      </c>
      <c r="B2526">
        <f>Движение!$A$382</f>
        <v>46601</v>
      </c>
      <c r="C2526">
        <f>Движение!$C$382</f>
        <v>0</v>
      </c>
      <c r="D2526" t="s">
        <v>56</v>
      </c>
      <c r="E2526">
        <f>Движение!$T$382</f>
        <v>18</v>
      </c>
      <c r="F2526">
        <f>N(Движение!$U$382)</f>
        <v>0</v>
      </c>
      <c r="G2526">
        <f>N(Движение!$V$382)</f>
        <v>0</v>
      </c>
      <c r="H2526">
        <f>Движение!$W$382</f>
        <v>18</v>
      </c>
      <c r="I2526" t="str">
        <f t="shared" si="39"/>
        <v/>
      </c>
    </row>
    <row r="2527" spans="1:9" x14ac:dyDescent="0.3">
      <c r="A2527">
        <v>2526</v>
      </c>
      <c r="B2527">
        <f>Движение!$A$382</f>
        <v>46601</v>
      </c>
      <c r="C2527">
        <f>Движение!$C$382</f>
        <v>0</v>
      </c>
      <c r="D2527" t="s">
        <v>57</v>
      </c>
      <c r="E2527">
        <f>Движение!$X$382</f>
        <v>21</v>
      </c>
      <c r="F2527">
        <f>N(Движение!$Y$382)</f>
        <v>0</v>
      </c>
      <c r="G2527">
        <f>N(Движение!$Z$382)</f>
        <v>0</v>
      </c>
      <c r="H2527">
        <f>Движение!$AA$382</f>
        <v>21</v>
      </c>
      <c r="I2527" t="str">
        <f t="shared" si="39"/>
        <v/>
      </c>
    </row>
    <row r="2528" spans="1:9" x14ac:dyDescent="0.3">
      <c r="A2528">
        <v>2527</v>
      </c>
      <c r="B2528">
        <f>Движение!$A$382</f>
        <v>46601</v>
      </c>
      <c r="C2528">
        <f>Движение!$C$382</f>
        <v>0</v>
      </c>
      <c r="D2528" t="s">
        <v>59</v>
      </c>
      <c r="E2528">
        <f>Движение!$AB$382</f>
        <v>15</v>
      </c>
      <c r="F2528">
        <f>N(Движение!$AC$382)</f>
        <v>0</v>
      </c>
      <c r="G2528">
        <f>N(Движение!$AD$382)</f>
        <v>0</v>
      </c>
      <c r="H2528">
        <f>Движение!$AE$382</f>
        <v>15</v>
      </c>
      <c r="I2528" t="str">
        <f t="shared" si="39"/>
        <v/>
      </c>
    </row>
    <row r="2529" spans="1:9" x14ac:dyDescent="0.3">
      <c r="A2529">
        <v>2528</v>
      </c>
      <c r="B2529">
        <f>Движение!$A$383</f>
        <v>46602</v>
      </c>
      <c r="C2529">
        <f>Движение!$C$383</f>
        <v>0</v>
      </c>
      <c r="D2529" t="s">
        <v>45</v>
      </c>
      <c r="E2529">
        <f>Движение!$D$383</f>
        <v>26</v>
      </c>
      <c r="F2529">
        <f>N(Движение!$E$383)</f>
        <v>0</v>
      </c>
      <c r="G2529">
        <f>N(Движение!$F$383)</f>
        <v>0</v>
      </c>
      <c r="H2529">
        <f>Движение!$G$383</f>
        <v>26</v>
      </c>
      <c r="I2529" t="str">
        <f t="shared" si="39"/>
        <v/>
      </c>
    </row>
    <row r="2530" spans="1:9" x14ac:dyDescent="0.3">
      <c r="A2530">
        <v>2529</v>
      </c>
      <c r="B2530">
        <f>Движение!$A$383</f>
        <v>46602</v>
      </c>
      <c r="C2530">
        <f>Движение!$C$383</f>
        <v>0</v>
      </c>
      <c r="D2530" t="s">
        <v>49</v>
      </c>
      <c r="E2530">
        <f>Движение!$H$383</f>
        <v>20</v>
      </c>
      <c r="F2530">
        <f>N(Движение!$I$383)</f>
        <v>0</v>
      </c>
      <c r="G2530">
        <f>N(Движение!$J$383)</f>
        <v>0</v>
      </c>
      <c r="H2530">
        <f>Движение!$K$383</f>
        <v>20</v>
      </c>
      <c r="I2530" t="str">
        <f t="shared" si="39"/>
        <v/>
      </c>
    </row>
    <row r="2531" spans="1:9" x14ac:dyDescent="0.3">
      <c r="A2531">
        <v>2530</v>
      </c>
      <c r="B2531">
        <f>Движение!$A$383</f>
        <v>46602</v>
      </c>
      <c r="C2531">
        <f>Движение!$C$383</f>
        <v>0</v>
      </c>
      <c r="D2531" t="s">
        <v>51</v>
      </c>
      <c r="E2531">
        <f>Движение!$L$383</f>
        <v>48</v>
      </c>
      <c r="F2531">
        <f>N(Движение!$M$383)</f>
        <v>0</v>
      </c>
      <c r="G2531">
        <f>N(Движение!$N$383)</f>
        <v>0</v>
      </c>
      <c r="H2531">
        <f>Движение!$O$383</f>
        <v>48</v>
      </c>
      <c r="I2531" t="str">
        <f t="shared" si="39"/>
        <v/>
      </c>
    </row>
    <row r="2532" spans="1:9" x14ac:dyDescent="0.3">
      <c r="A2532">
        <v>2531</v>
      </c>
      <c r="B2532">
        <f>Движение!$A$383</f>
        <v>46602</v>
      </c>
      <c r="C2532">
        <f>Движение!$C$383</f>
        <v>0</v>
      </c>
      <c r="D2532" t="s">
        <v>54</v>
      </c>
      <c r="E2532">
        <f>Движение!$P$383</f>
        <v>13</v>
      </c>
      <c r="F2532">
        <f>N(Движение!$Q$383)</f>
        <v>0</v>
      </c>
      <c r="G2532">
        <f>N(Движение!$R$383)</f>
        <v>0</v>
      </c>
      <c r="H2532">
        <f>Движение!$S$383</f>
        <v>13</v>
      </c>
      <c r="I2532" t="str">
        <f t="shared" si="39"/>
        <v/>
      </c>
    </row>
    <row r="2533" spans="1:9" x14ac:dyDescent="0.3">
      <c r="A2533">
        <v>2532</v>
      </c>
      <c r="B2533">
        <f>Движение!$A$383</f>
        <v>46602</v>
      </c>
      <c r="C2533">
        <f>Движение!$C$383</f>
        <v>0</v>
      </c>
      <c r="D2533" t="s">
        <v>56</v>
      </c>
      <c r="E2533">
        <f>Движение!$T$383</f>
        <v>18</v>
      </c>
      <c r="F2533">
        <f>N(Движение!$U$383)</f>
        <v>0</v>
      </c>
      <c r="G2533">
        <f>N(Движение!$V$383)</f>
        <v>0</v>
      </c>
      <c r="H2533">
        <f>Движение!$W$383</f>
        <v>18</v>
      </c>
      <c r="I2533" t="str">
        <f t="shared" si="39"/>
        <v/>
      </c>
    </row>
    <row r="2534" spans="1:9" x14ac:dyDescent="0.3">
      <c r="A2534">
        <v>2533</v>
      </c>
      <c r="B2534">
        <f>Движение!$A$383</f>
        <v>46602</v>
      </c>
      <c r="C2534">
        <f>Движение!$C$383</f>
        <v>0</v>
      </c>
      <c r="D2534" t="s">
        <v>57</v>
      </c>
      <c r="E2534">
        <f>Движение!$X$383</f>
        <v>21</v>
      </c>
      <c r="F2534">
        <f>N(Движение!$Y$383)</f>
        <v>0</v>
      </c>
      <c r="G2534">
        <f>N(Движение!$Z$383)</f>
        <v>0</v>
      </c>
      <c r="H2534">
        <f>Движение!$AA$383</f>
        <v>21</v>
      </c>
      <c r="I2534" t="str">
        <f t="shared" si="39"/>
        <v/>
      </c>
    </row>
    <row r="2535" spans="1:9" x14ac:dyDescent="0.3">
      <c r="A2535">
        <v>2534</v>
      </c>
      <c r="B2535">
        <f>Движение!$A$383</f>
        <v>46602</v>
      </c>
      <c r="C2535">
        <f>Движение!$C$383</f>
        <v>0</v>
      </c>
      <c r="D2535" t="s">
        <v>59</v>
      </c>
      <c r="E2535">
        <f>Движение!$AB$383</f>
        <v>15</v>
      </c>
      <c r="F2535">
        <f>N(Движение!$AC$383)</f>
        <v>0</v>
      </c>
      <c r="G2535">
        <f>N(Движение!$AD$383)</f>
        <v>0</v>
      </c>
      <c r="H2535">
        <f>Движение!$AE$383</f>
        <v>15</v>
      </c>
      <c r="I2535" t="str">
        <f t="shared" si="39"/>
        <v/>
      </c>
    </row>
    <row r="2536" spans="1:9" x14ac:dyDescent="0.3">
      <c r="A2536">
        <v>2535</v>
      </c>
      <c r="B2536">
        <f>Движение!$A$384</f>
        <v>46603</v>
      </c>
      <c r="C2536">
        <f>Движение!$C$384</f>
        <v>0</v>
      </c>
      <c r="D2536" t="s">
        <v>45</v>
      </c>
      <c r="E2536">
        <f>Движение!$D$384</f>
        <v>26</v>
      </c>
      <c r="F2536">
        <f>N(Движение!$E$384)</f>
        <v>0</v>
      </c>
      <c r="G2536">
        <f>N(Движение!$F$384)</f>
        <v>0</v>
      </c>
      <c r="H2536">
        <f>Движение!$G$384</f>
        <v>26</v>
      </c>
      <c r="I2536" t="str">
        <f t="shared" si="39"/>
        <v/>
      </c>
    </row>
    <row r="2537" spans="1:9" x14ac:dyDescent="0.3">
      <c r="A2537">
        <v>2536</v>
      </c>
      <c r="B2537">
        <f>Движение!$A$384</f>
        <v>46603</v>
      </c>
      <c r="C2537">
        <f>Движение!$C$384</f>
        <v>0</v>
      </c>
      <c r="D2537" t="s">
        <v>49</v>
      </c>
      <c r="E2537">
        <f>Движение!$H$384</f>
        <v>20</v>
      </c>
      <c r="F2537">
        <f>N(Движение!$I$384)</f>
        <v>0</v>
      </c>
      <c r="G2537">
        <f>N(Движение!$J$384)</f>
        <v>0</v>
      </c>
      <c r="H2537">
        <f>Движение!$K$384</f>
        <v>20</v>
      </c>
      <c r="I2537" t="str">
        <f t="shared" si="39"/>
        <v/>
      </c>
    </row>
    <row r="2538" spans="1:9" x14ac:dyDescent="0.3">
      <c r="A2538">
        <v>2537</v>
      </c>
      <c r="B2538">
        <f>Движение!$A$384</f>
        <v>46603</v>
      </c>
      <c r="C2538">
        <f>Движение!$C$384</f>
        <v>0</v>
      </c>
      <c r="D2538" t="s">
        <v>51</v>
      </c>
      <c r="E2538">
        <f>Движение!$L$384</f>
        <v>48</v>
      </c>
      <c r="F2538">
        <f>N(Движение!$M$384)</f>
        <v>0</v>
      </c>
      <c r="G2538">
        <f>N(Движение!$N$384)</f>
        <v>0</v>
      </c>
      <c r="H2538">
        <f>Движение!$O$384</f>
        <v>48</v>
      </c>
      <c r="I2538" t="str">
        <f t="shared" si="39"/>
        <v/>
      </c>
    </row>
    <row r="2539" spans="1:9" x14ac:dyDescent="0.3">
      <c r="A2539">
        <v>2538</v>
      </c>
      <c r="B2539">
        <f>Движение!$A$384</f>
        <v>46603</v>
      </c>
      <c r="C2539">
        <f>Движение!$C$384</f>
        <v>0</v>
      </c>
      <c r="D2539" t="s">
        <v>54</v>
      </c>
      <c r="E2539">
        <f>Движение!$P$384</f>
        <v>13</v>
      </c>
      <c r="F2539">
        <f>N(Движение!$Q$384)</f>
        <v>0</v>
      </c>
      <c r="G2539">
        <f>N(Движение!$R$384)</f>
        <v>0</v>
      </c>
      <c r="H2539">
        <f>Движение!$S$384</f>
        <v>13</v>
      </c>
      <c r="I2539" t="str">
        <f t="shared" si="39"/>
        <v/>
      </c>
    </row>
    <row r="2540" spans="1:9" x14ac:dyDescent="0.3">
      <c r="A2540">
        <v>2539</v>
      </c>
      <c r="B2540">
        <f>Движение!$A$384</f>
        <v>46603</v>
      </c>
      <c r="C2540">
        <f>Движение!$C$384</f>
        <v>0</v>
      </c>
      <c r="D2540" t="s">
        <v>56</v>
      </c>
      <c r="E2540">
        <f>Движение!$T$384</f>
        <v>18</v>
      </c>
      <c r="F2540">
        <f>N(Движение!$U$384)</f>
        <v>0</v>
      </c>
      <c r="G2540">
        <f>N(Движение!$V$384)</f>
        <v>0</v>
      </c>
      <c r="H2540">
        <f>Движение!$W$384</f>
        <v>18</v>
      </c>
      <c r="I2540" t="str">
        <f t="shared" si="39"/>
        <v/>
      </c>
    </row>
    <row r="2541" spans="1:9" x14ac:dyDescent="0.3">
      <c r="A2541">
        <v>2540</v>
      </c>
      <c r="B2541">
        <f>Движение!$A$384</f>
        <v>46603</v>
      </c>
      <c r="C2541">
        <f>Движение!$C$384</f>
        <v>0</v>
      </c>
      <c r="D2541" t="s">
        <v>57</v>
      </c>
      <c r="E2541">
        <f>Движение!$X$384</f>
        <v>21</v>
      </c>
      <c r="F2541">
        <f>N(Движение!$Y$384)</f>
        <v>0</v>
      </c>
      <c r="G2541">
        <f>N(Движение!$Z$384)</f>
        <v>0</v>
      </c>
      <c r="H2541">
        <f>Движение!$AA$384</f>
        <v>21</v>
      </c>
      <c r="I2541" t="str">
        <f t="shared" si="39"/>
        <v/>
      </c>
    </row>
    <row r="2542" spans="1:9" x14ac:dyDescent="0.3">
      <c r="A2542">
        <v>2541</v>
      </c>
      <c r="B2542">
        <f>Движение!$A$384</f>
        <v>46603</v>
      </c>
      <c r="C2542">
        <f>Движение!$C$384</f>
        <v>0</v>
      </c>
      <c r="D2542" t="s">
        <v>59</v>
      </c>
      <c r="E2542">
        <f>Движение!$AB$384</f>
        <v>15</v>
      </c>
      <c r="F2542">
        <f>N(Движение!$AC$384)</f>
        <v>0</v>
      </c>
      <c r="G2542">
        <f>N(Движение!$AD$384)</f>
        <v>0</v>
      </c>
      <c r="H2542">
        <f>Движение!$AE$384</f>
        <v>15</v>
      </c>
      <c r="I2542" t="str">
        <f t="shared" si="39"/>
        <v/>
      </c>
    </row>
    <row r="2543" spans="1:9" x14ac:dyDescent="0.3">
      <c r="A2543">
        <v>2542</v>
      </c>
      <c r="B2543">
        <f>Движение!$A$385</f>
        <v>46604</v>
      </c>
      <c r="C2543">
        <f>Движение!$C$385</f>
        <v>0</v>
      </c>
      <c r="D2543" t="s">
        <v>45</v>
      </c>
      <c r="E2543">
        <f>Движение!$D$385</f>
        <v>26</v>
      </c>
      <c r="F2543">
        <f>N(Движение!$E$385)</f>
        <v>0</v>
      </c>
      <c r="G2543">
        <f>N(Движение!$F$385)</f>
        <v>0</v>
      </c>
      <c r="H2543">
        <f>Движение!$G$385</f>
        <v>26</v>
      </c>
      <c r="I2543" t="str">
        <f t="shared" si="39"/>
        <v/>
      </c>
    </row>
    <row r="2544" spans="1:9" x14ac:dyDescent="0.3">
      <c r="A2544">
        <v>2543</v>
      </c>
      <c r="B2544">
        <f>Движение!$A$385</f>
        <v>46604</v>
      </c>
      <c r="C2544">
        <f>Движение!$C$385</f>
        <v>0</v>
      </c>
      <c r="D2544" t="s">
        <v>49</v>
      </c>
      <c r="E2544">
        <f>Движение!$H$385</f>
        <v>20</v>
      </c>
      <c r="F2544">
        <f>N(Движение!$I$385)</f>
        <v>0</v>
      </c>
      <c r="G2544">
        <f>N(Движение!$J$385)</f>
        <v>0</v>
      </c>
      <c r="H2544">
        <f>Движение!$K$385</f>
        <v>20</v>
      </c>
      <c r="I2544" t="str">
        <f t="shared" si="39"/>
        <v/>
      </c>
    </row>
    <row r="2545" spans="1:9" x14ac:dyDescent="0.3">
      <c r="A2545">
        <v>2544</v>
      </c>
      <c r="B2545">
        <f>Движение!$A$385</f>
        <v>46604</v>
      </c>
      <c r="C2545">
        <f>Движение!$C$385</f>
        <v>0</v>
      </c>
      <c r="D2545" t="s">
        <v>51</v>
      </c>
      <c r="E2545">
        <f>Движение!$L$385</f>
        <v>48</v>
      </c>
      <c r="F2545">
        <f>N(Движение!$M$385)</f>
        <v>0</v>
      </c>
      <c r="G2545">
        <f>N(Движение!$N$385)</f>
        <v>0</v>
      </c>
      <c r="H2545">
        <f>Движение!$O$385</f>
        <v>48</v>
      </c>
      <c r="I2545" t="str">
        <f t="shared" si="39"/>
        <v/>
      </c>
    </row>
    <row r="2546" spans="1:9" x14ac:dyDescent="0.3">
      <c r="A2546">
        <v>2545</v>
      </c>
      <c r="B2546">
        <f>Движение!$A$385</f>
        <v>46604</v>
      </c>
      <c r="C2546">
        <f>Движение!$C$385</f>
        <v>0</v>
      </c>
      <c r="D2546" t="s">
        <v>54</v>
      </c>
      <c r="E2546">
        <f>Движение!$P$385</f>
        <v>13</v>
      </c>
      <c r="F2546">
        <f>N(Движение!$Q$385)</f>
        <v>0</v>
      </c>
      <c r="G2546">
        <f>N(Движение!$R$385)</f>
        <v>0</v>
      </c>
      <c r="H2546">
        <f>Движение!$S$385</f>
        <v>13</v>
      </c>
      <c r="I2546" t="str">
        <f t="shared" si="39"/>
        <v/>
      </c>
    </row>
    <row r="2547" spans="1:9" x14ac:dyDescent="0.3">
      <c r="A2547">
        <v>2546</v>
      </c>
      <c r="B2547">
        <f>Движение!$A$385</f>
        <v>46604</v>
      </c>
      <c r="C2547">
        <f>Движение!$C$385</f>
        <v>0</v>
      </c>
      <c r="D2547" t="s">
        <v>56</v>
      </c>
      <c r="E2547">
        <f>Движение!$T$385</f>
        <v>18</v>
      </c>
      <c r="F2547">
        <f>N(Движение!$U$385)</f>
        <v>0</v>
      </c>
      <c r="G2547">
        <f>N(Движение!$V$385)</f>
        <v>0</v>
      </c>
      <c r="H2547">
        <f>Движение!$W$385</f>
        <v>18</v>
      </c>
      <c r="I2547" t="str">
        <f t="shared" si="39"/>
        <v/>
      </c>
    </row>
    <row r="2548" spans="1:9" x14ac:dyDescent="0.3">
      <c r="A2548">
        <v>2547</v>
      </c>
      <c r="B2548">
        <f>Движение!$A$385</f>
        <v>46604</v>
      </c>
      <c r="C2548">
        <f>Движение!$C$385</f>
        <v>0</v>
      </c>
      <c r="D2548" t="s">
        <v>57</v>
      </c>
      <c r="E2548">
        <f>Движение!$X$385</f>
        <v>21</v>
      </c>
      <c r="F2548">
        <f>N(Движение!$Y$385)</f>
        <v>0</v>
      </c>
      <c r="G2548">
        <f>N(Движение!$Z$385)</f>
        <v>0</v>
      </c>
      <c r="H2548">
        <f>Движение!$AA$385</f>
        <v>21</v>
      </c>
      <c r="I2548" t="str">
        <f t="shared" si="39"/>
        <v/>
      </c>
    </row>
    <row r="2549" spans="1:9" x14ac:dyDescent="0.3">
      <c r="A2549">
        <v>2548</v>
      </c>
      <c r="B2549">
        <f>Движение!$A$385</f>
        <v>46604</v>
      </c>
      <c r="C2549">
        <f>Движение!$C$385</f>
        <v>0</v>
      </c>
      <c r="D2549" t="s">
        <v>59</v>
      </c>
      <c r="E2549">
        <f>Движение!$AB$385</f>
        <v>15</v>
      </c>
      <c r="F2549">
        <f>N(Движение!$AC$385)</f>
        <v>0</v>
      </c>
      <c r="G2549">
        <f>N(Движение!$AD$385)</f>
        <v>0</v>
      </c>
      <c r="H2549">
        <f>Движение!$AE$385</f>
        <v>15</v>
      </c>
      <c r="I2549" t="str">
        <f t="shared" si="39"/>
        <v/>
      </c>
    </row>
    <row r="2550" spans="1:9" x14ac:dyDescent="0.3">
      <c r="A2550">
        <v>2549</v>
      </c>
      <c r="B2550">
        <f>Движение!$A$386</f>
        <v>46605</v>
      </c>
      <c r="C2550">
        <f>Движение!$C$386</f>
        <v>0</v>
      </c>
      <c r="D2550" t="s">
        <v>45</v>
      </c>
      <c r="E2550">
        <f>Движение!$D$386</f>
        <v>26</v>
      </c>
      <c r="F2550">
        <f>N(Движение!$E$386)</f>
        <v>0</v>
      </c>
      <c r="G2550">
        <f>N(Движение!$F$386)</f>
        <v>0</v>
      </c>
      <c r="H2550">
        <f>Движение!$G$386</f>
        <v>26</v>
      </c>
      <c r="I2550" t="str">
        <f t="shared" si="39"/>
        <v/>
      </c>
    </row>
    <row r="2551" spans="1:9" x14ac:dyDescent="0.3">
      <c r="A2551">
        <v>2550</v>
      </c>
      <c r="B2551">
        <f>Движение!$A$386</f>
        <v>46605</v>
      </c>
      <c r="C2551">
        <f>Движение!$C$386</f>
        <v>0</v>
      </c>
      <c r="D2551" t="s">
        <v>49</v>
      </c>
      <c r="E2551">
        <f>Движение!$H$386</f>
        <v>20</v>
      </c>
      <c r="F2551">
        <f>N(Движение!$I$386)</f>
        <v>0</v>
      </c>
      <c r="G2551">
        <f>N(Движение!$J$386)</f>
        <v>0</v>
      </c>
      <c r="H2551">
        <f>Движение!$K$386</f>
        <v>20</v>
      </c>
      <c r="I2551" t="str">
        <f t="shared" si="39"/>
        <v/>
      </c>
    </row>
    <row r="2552" spans="1:9" x14ac:dyDescent="0.3">
      <c r="A2552">
        <v>2551</v>
      </c>
      <c r="B2552">
        <f>Движение!$A$386</f>
        <v>46605</v>
      </c>
      <c r="C2552">
        <f>Движение!$C$386</f>
        <v>0</v>
      </c>
      <c r="D2552" t="s">
        <v>51</v>
      </c>
      <c r="E2552">
        <f>Движение!$L$386</f>
        <v>48</v>
      </c>
      <c r="F2552">
        <f>N(Движение!$M$386)</f>
        <v>0</v>
      </c>
      <c r="G2552">
        <f>N(Движение!$N$386)</f>
        <v>0</v>
      </c>
      <c r="H2552">
        <f>Движение!$O$386</f>
        <v>48</v>
      </c>
      <c r="I2552" t="str">
        <f t="shared" si="39"/>
        <v/>
      </c>
    </row>
    <row r="2553" spans="1:9" x14ac:dyDescent="0.3">
      <c r="A2553">
        <v>2552</v>
      </c>
      <c r="B2553">
        <f>Движение!$A$386</f>
        <v>46605</v>
      </c>
      <c r="C2553">
        <f>Движение!$C$386</f>
        <v>0</v>
      </c>
      <c r="D2553" t="s">
        <v>54</v>
      </c>
      <c r="E2553">
        <f>Движение!$P$386</f>
        <v>13</v>
      </c>
      <c r="F2553">
        <f>N(Движение!$Q$386)</f>
        <v>0</v>
      </c>
      <c r="G2553">
        <f>N(Движение!$R$386)</f>
        <v>0</v>
      </c>
      <c r="H2553">
        <f>Движение!$S$386</f>
        <v>13</v>
      </c>
      <c r="I2553" t="str">
        <f t="shared" si="39"/>
        <v/>
      </c>
    </row>
    <row r="2554" spans="1:9" x14ac:dyDescent="0.3">
      <c r="A2554">
        <v>2553</v>
      </c>
      <c r="B2554">
        <f>Движение!$A$386</f>
        <v>46605</v>
      </c>
      <c r="C2554">
        <f>Движение!$C$386</f>
        <v>0</v>
      </c>
      <c r="D2554" t="s">
        <v>56</v>
      </c>
      <c r="E2554">
        <f>Движение!$T$386</f>
        <v>18</v>
      </c>
      <c r="F2554">
        <f>N(Движение!$U$386)</f>
        <v>0</v>
      </c>
      <c r="G2554">
        <f>N(Движение!$V$386)</f>
        <v>0</v>
      </c>
      <c r="H2554">
        <f>Движение!$W$386</f>
        <v>18</v>
      </c>
      <c r="I2554" t="str">
        <f t="shared" si="39"/>
        <v/>
      </c>
    </row>
    <row r="2555" spans="1:9" x14ac:dyDescent="0.3">
      <c r="A2555">
        <v>2554</v>
      </c>
      <c r="B2555">
        <f>Движение!$A$386</f>
        <v>46605</v>
      </c>
      <c r="C2555">
        <f>Движение!$C$386</f>
        <v>0</v>
      </c>
      <c r="D2555" t="s">
        <v>57</v>
      </c>
      <c r="E2555">
        <f>Движение!$X$386</f>
        <v>21</v>
      </c>
      <c r="F2555">
        <f>N(Движение!$Y$386)</f>
        <v>0</v>
      </c>
      <c r="G2555">
        <f>N(Движение!$Z$386)</f>
        <v>0</v>
      </c>
      <c r="H2555">
        <f>Движение!$AA$386</f>
        <v>21</v>
      </c>
      <c r="I2555" t="str">
        <f t="shared" si="39"/>
        <v/>
      </c>
    </row>
    <row r="2556" spans="1:9" x14ac:dyDescent="0.3">
      <c r="A2556">
        <v>2555</v>
      </c>
      <c r="B2556">
        <f>Движение!$A$386</f>
        <v>46605</v>
      </c>
      <c r="C2556">
        <f>Движение!$C$386</f>
        <v>0</v>
      </c>
      <c r="D2556" t="s">
        <v>59</v>
      </c>
      <c r="E2556">
        <f>Движение!$AB$386</f>
        <v>15</v>
      </c>
      <c r="F2556">
        <f>N(Движение!$AC$386)</f>
        <v>0</v>
      </c>
      <c r="G2556">
        <f>N(Движение!$AD$386)</f>
        <v>0</v>
      </c>
      <c r="H2556">
        <f>Движение!$AE$386</f>
        <v>15</v>
      </c>
      <c r="I2556" t="str">
        <f t="shared" si="39"/>
        <v/>
      </c>
    </row>
    <row r="2557" spans="1:9" x14ac:dyDescent="0.3">
      <c r="A2557">
        <v>2556</v>
      </c>
      <c r="B2557">
        <f>Движение!$A$387</f>
        <v>46606</v>
      </c>
      <c r="C2557">
        <f>Движение!$C$387</f>
        <v>0</v>
      </c>
      <c r="D2557" t="s">
        <v>45</v>
      </c>
      <c r="E2557">
        <f>Движение!$D$387</f>
        <v>26</v>
      </c>
      <c r="F2557">
        <f>N(Движение!$E$387)</f>
        <v>0</v>
      </c>
      <c r="G2557">
        <f>N(Движение!$F$387)</f>
        <v>0</v>
      </c>
      <c r="H2557">
        <f>Движение!$G$387</f>
        <v>26</v>
      </c>
      <c r="I2557" t="str">
        <f t="shared" si="39"/>
        <v/>
      </c>
    </row>
    <row r="2558" spans="1:9" x14ac:dyDescent="0.3">
      <c r="A2558">
        <v>2557</v>
      </c>
      <c r="B2558">
        <f>Движение!$A$387</f>
        <v>46606</v>
      </c>
      <c r="C2558">
        <f>Движение!$C$387</f>
        <v>0</v>
      </c>
      <c r="D2558" t="s">
        <v>49</v>
      </c>
      <c r="E2558">
        <f>Движение!$H$387</f>
        <v>20</v>
      </c>
      <c r="F2558">
        <f>N(Движение!$I$387)</f>
        <v>0</v>
      </c>
      <c r="G2558">
        <f>N(Движение!$J$387)</f>
        <v>0</v>
      </c>
      <c r="H2558">
        <f>Движение!$K$387</f>
        <v>20</v>
      </c>
      <c r="I2558" t="str">
        <f t="shared" si="39"/>
        <v/>
      </c>
    </row>
    <row r="2559" spans="1:9" x14ac:dyDescent="0.3">
      <c r="A2559">
        <v>2558</v>
      </c>
      <c r="B2559">
        <f>Движение!$A$387</f>
        <v>46606</v>
      </c>
      <c r="C2559">
        <f>Движение!$C$387</f>
        <v>0</v>
      </c>
      <c r="D2559" t="s">
        <v>51</v>
      </c>
      <c r="E2559">
        <f>Движение!$L$387</f>
        <v>48</v>
      </c>
      <c r="F2559">
        <f>N(Движение!$M$387)</f>
        <v>0</v>
      </c>
      <c r="G2559">
        <f>N(Движение!$N$387)</f>
        <v>0</v>
      </c>
      <c r="H2559">
        <f>Движение!$O$387</f>
        <v>48</v>
      </c>
      <c r="I2559" t="str">
        <f t="shared" si="39"/>
        <v/>
      </c>
    </row>
    <row r="2560" spans="1:9" x14ac:dyDescent="0.3">
      <c r="A2560">
        <v>2559</v>
      </c>
      <c r="B2560">
        <f>Движение!$A$387</f>
        <v>46606</v>
      </c>
      <c r="C2560">
        <f>Движение!$C$387</f>
        <v>0</v>
      </c>
      <c r="D2560" t="s">
        <v>54</v>
      </c>
      <c r="E2560">
        <f>Движение!$P$387</f>
        <v>13</v>
      </c>
      <c r="F2560">
        <f>N(Движение!$Q$387)</f>
        <v>0</v>
      </c>
      <c r="G2560">
        <f>N(Движение!$R$387)</f>
        <v>0</v>
      </c>
      <c r="H2560">
        <f>Движение!$S$387</f>
        <v>13</v>
      </c>
      <c r="I2560" t="str">
        <f t="shared" si="39"/>
        <v/>
      </c>
    </row>
    <row r="2561" spans="1:9" x14ac:dyDescent="0.3">
      <c r="A2561">
        <v>2560</v>
      </c>
      <c r="B2561">
        <f>Движение!$A$387</f>
        <v>46606</v>
      </c>
      <c r="C2561">
        <f>Движение!$C$387</f>
        <v>0</v>
      </c>
      <c r="D2561" t="s">
        <v>56</v>
      </c>
      <c r="E2561">
        <f>Движение!$T$387</f>
        <v>18</v>
      </c>
      <c r="F2561">
        <f>N(Движение!$U$387)</f>
        <v>0</v>
      </c>
      <c r="G2561">
        <f>N(Движение!$V$387)</f>
        <v>0</v>
      </c>
      <c r="H2561">
        <f>Движение!$W$387</f>
        <v>18</v>
      </c>
      <c r="I2561" t="str">
        <f t="shared" si="39"/>
        <v/>
      </c>
    </row>
    <row r="2562" spans="1:9" x14ac:dyDescent="0.3">
      <c r="A2562">
        <v>2561</v>
      </c>
      <c r="B2562">
        <f>Движение!$A$387</f>
        <v>46606</v>
      </c>
      <c r="C2562">
        <f>Движение!$C$387</f>
        <v>0</v>
      </c>
      <c r="D2562" t="s">
        <v>57</v>
      </c>
      <c r="E2562">
        <f>Движение!$X$387</f>
        <v>21</v>
      </c>
      <c r="F2562">
        <f>N(Движение!$Y$387)</f>
        <v>0</v>
      </c>
      <c r="G2562">
        <f>N(Движение!$Z$387)</f>
        <v>0</v>
      </c>
      <c r="H2562">
        <f>Движение!$AA$387</f>
        <v>21</v>
      </c>
      <c r="I2562" t="str">
        <f t="shared" ref="I2562:I2625" si="40">IF($F2562&gt;0,TEXT($B2562,"dd.mm")&amp;"_"&amp;$D2562,"")</f>
        <v/>
      </c>
    </row>
    <row r="2563" spans="1:9" x14ac:dyDescent="0.3">
      <c r="A2563">
        <v>2562</v>
      </c>
      <c r="B2563">
        <f>Движение!$A$387</f>
        <v>46606</v>
      </c>
      <c r="C2563">
        <f>Движение!$C$387</f>
        <v>0</v>
      </c>
      <c r="D2563" t="s">
        <v>59</v>
      </c>
      <c r="E2563">
        <f>Движение!$AB$387</f>
        <v>15</v>
      </c>
      <c r="F2563">
        <f>N(Движение!$AC$387)</f>
        <v>0</v>
      </c>
      <c r="G2563">
        <f>N(Движение!$AD$387)</f>
        <v>0</v>
      </c>
      <c r="H2563">
        <f>Движение!$AE$387</f>
        <v>15</v>
      </c>
      <c r="I2563" t="str">
        <f t="shared" si="40"/>
        <v/>
      </c>
    </row>
    <row r="2564" spans="1:9" x14ac:dyDescent="0.3">
      <c r="A2564">
        <v>2563</v>
      </c>
      <c r="B2564">
        <f>Движение!$A$388</f>
        <v>46607</v>
      </c>
      <c r="C2564">
        <f>Движение!$C$388</f>
        <v>0</v>
      </c>
      <c r="D2564" t="s">
        <v>45</v>
      </c>
      <c r="E2564">
        <f>Движение!$D$388</f>
        <v>26</v>
      </c>
      <c r="F2564">
        <f>N(Движение!$E$388)</f>
        <v>0</v>
      </c>
      <c r="G2564">
        <f>N(Движение!$F$388)</f>
        <v>0</v>
      </c>
      <c r="H2564">
        <f>Движение!$G$388</f>
        <v>26</v>
      </c>
      <c r="I2564" t="str">
        <f t="shared" si="40"/>
        <v/>
      </c>
    </row>
    <row r="2565" spans="1:9" x14ac:dyDescent="0.3">
      <c r="A2565">
        <v>2564</v>
      </c>
      <c r="B2565">
        <f>Движение!$A$388</f>
        <v>46607</v>
      </c>
      <c r="C2565">
        <f>Движение!$C$388</f>
        <v>0</v>
      </c>
      <c r="D2565" t="s">
        <v>49</v>
      </c>
      <c r="E2565">
        <f>Движение!$H$388</f>
        <v>20</v>
      </c>
      <c r="F2565">
        <f>N(Движение!$I$388)</f>
        <v>0</v>
      </c>
      <c r="G2565">
        <f>N(Движение!$J$388)</f>
        <v>0</v>
      </c>
      <c r="H2565">
        <f>Движение!$K$388</f>
        <v>20</v>
      </c>
      <c r="I2565" t="str">
        <f t="shared" si="40"/>
        <v/>
      </c>
    </row>
    <row r="2566" spans="1:9" x14ac:dyDescent="0.3">
      <c r="A2566">
        <v>2565</v>
      </c>
      <c r="B2566">
        <f>Движение!$A$388</f>
        <v>46607</v>
      </c>
      <c r="C2566">
        <f>Движение!$C$388</f>
        <v>0</v>
      </c>
      <c r="D2566" t="s">
        <v>51</v>
      </c>
      <c r="E2566">
        <f>Движение!$L$388</f>
        <v>48</v>
      </c>
      <c r="F2566">
        <f>N(Движение!$M$388)</f>
        <v>0</v>
      </c>
      <c r="G2566">
        <f>N(Движение!$N$388)</f>
        <v>0</v>
      </c>
      <c r="H2566">
        <f>Движение!$O$388</f>
        <v>48</v>
      </c>
      <c r="I2566" t="str">
        <f t="shared" si="40"/>
        <v/>
      </c>
    </row>
    <row r="2567" spans="1:9" x14ac:dyDescent="0.3">
      <c r="A2567">
        <v>2566</v>
      </c>
      <c r="B2567">
        <f>Движение!$A$388</f>
        <v>46607</v>
      </c>
      <c r="C2567">
        <f>Движение!$C$388</f>
        <v>0</v>
      </c>
      <c r="D2567" t="s">
        <v>54</v>
      </c>
      <c r="E2567">
        <f>Движение!$P$388</f>
        <v>13</v>
      </c>
      <c r="F2567">
        <f>N(Движение!$Q$388)</f>
        <v>0</v>
      </c>
      <c r="G2567">
        <f>N(Движение!$R$388)</f>
        <v>0</v>
      </c>
      <c r="H2567">
        <f>Движение!$S$388</f>
        <v>13</v>
      </c>
      <c r="I2567" t="str">
        <f t="shared" si="40"/>
        <v/>
      </c>
    </row>
    <row r="2568" spans="1:9" x14ac:dyDescent="0.3">
      <c r="A2568">
        <v>2567</v>
      </c>
      <c r="B2568">
        <f>Движение!$A$388</f>
        <v>46607</v>
      </c>
      <c r="C2568">
        <f>Движение!$C$388</f>
        <v>0</v>
      </c>
      <c r="D2568" t="s">
        <v>56</v>
      </c>
      <c r="E2568">
        <f>Движение!$T$388</f>
        <v>18</v>
      </c>
      <c r="F2568">
        <f>N(Движение!$U$388)</f>
        <v>0</v>
      </c>
      <c r="G2568">
        <f>N(Движение!$V$388)</f>
        <v>0</v>
      </c>
      <c r="H2568">
        <f>Движение!$W$388</f>
        <v>18</v>
      </c>
      <c r="I2568" t="str">
        <f t="shared" si="40"/>
        <v/>
      </c>
    </row>
    <row r="2569" spans="1:9" x14ac:dyDescent="0.3">
      <c r="A2569">
        <v>2568</v>
      </c>
      <c r="B2569">
        <f>Движение!$A$388</f>
        <v>46607</v>
      </c>
      <c r="C2569">
        <f>Движение!$C$388</f>
        <v>0</v>
      </c>
      <c r="D2569" t="s">
        <v>57</v>
      </c>
      <c r="E2569">
        <f>Движение!$X$388</f>
        <v>21</v>
      </c>
      <c r="F2569">
        <f>N(Движение!$Y$388)</f>
        <v>0</v>
      </c>
      <c r="G2569">
        <f>N(Движение!$Z$388)</f>
        <v>0</v>
      </c>
      <c r="H2569">
        <f>Движение!$AA$388</f>
        <v>21</v>
      </c>
      <c r="I2569" t="str">
        <f t="shared" si="40"/>
        <v/>
      </c>
    </row>
    <row r="2570" spans="1:9" x14ac:dyDescent="0.3">
      <c r="A2570">
        <v>2569</v>
      </c>
      <c r="B2570">
        <f>Движение!$A$388</f>
        <v>46607</v>
      </c>
      <c r="C2570">
        <f>Движение!$C$388</f>
        <v>0</v>
      </c>
      <c r="D2570" t="s">
        <v>59</v>
      </c>
      <c r="E2570">
        <f>Движение!$AB$388</f>
        <v>15</v>
      </c>
      <c r="F2570">
        <f>N(Движение!$AC$388)</f>
        <v>0</v>
      </c>
      <c r="G2570">
        <f>N(Движение!$AD$388)</f>
        <v>0</v>
      </c>
      <c r="H2570">
        <f>Движение!$AE$388</f>
        <v>15</v>
      </c>
      <c r="I2570" t="str">
        <f t="shared" si="40"/>
        <v/>
      </c>
    </row>
    <row r="2571" spans="1:9" x14ac:dyDescent="0.3">
      <c r="A2571">
        <v>2570</v>
      </c>
      <c r="B2571">
        <f>Движение!$A$389</f>
        <v>46608</v>
      </c>
      <c r="C2571">
        <f>Движение!$C$389</f>
        <v>0</v>
      </c>
      <c r="D2571" t="s">
        <v>45</v>
      </c>
      <c r="E2571">
        <f>Движение!$D$389</f>
        <v>26</v>
      </c>
      <c r="F2571">
        <f>N(Движение!$E$389)</f>
        <v>0</v>
      </c>
      <c r="G2571">
        <f>N(Движение!$F$389)</f>
        <v>0</v>
      </c>
      <c r="H2571">
        <f>Движение!$G$389</f>
        <v>26</v>
      </c>
      <c r="I2571" t="str">
        <f t="shared" si="40"/>
        <v/>
      </c>
    </row>
    <row r="2572" spans="1:9" x14ac:dyDescent="0.3">
      <c r="A2572">
        <v>2571</v>
      </c>
      <c r="B2572">
        <f>Движение!$A$389</f>
        <v>46608</v>
      </c>
      <c r="C2572">
        <f>Движение!$C$389</f>
        <v>0</v>
      </c>
      <c r="D2572" t="s">
        <v>49</v>
      </c>
      <c r="E2572">
        <f>Движение!$H$389</f>
        <v>20</v>
      </c>
      <c r="F2572">
        <f>N(Движение!$I$389)</f>
        <v>0</v>
      </c>
      <c r="G2572">
        <f>N(Движение!$J$389)</f>
        <v>0</v>
      </c>
      <c r="H2572">
        <f>Движение!$K$389</f>
        <v>20</v>
      </c>
      <c r="I2572" t="str">
        <f t="shared" si="40"/>
        <v/>
      </c>
    </row>
    <row r="2573" spans="1:9" x14ac:dyDescent="0.3">
      <c r="A2573">
        <v>2572</v>
      </c>
      <c r="B2573">
        <f>Движение!$A$389</f>
        <v>46608</v>
      </c>
      <c r="C2573">
        <f>Движение!$C$389</f>
        <v>0</v>
      </c>
      <c r="D2573" t="s">
        <v>51</v>
      </c>
      <c r="E2573">
        <f>Движение!$L$389</f>
        <v>48</v>
      </c>
      <c r="F2573">
        <f>N(Движение!$M$389)</f>
        <v>0</v>
      </c>
      <c r="G2573">
        <f>N(Движение!$N$389)</f>
        <v>0</v>
      </c>
      <c r="H2573">
        <f>Движение!$O$389</f>
        <v>48</v>
      </c>
      <c r="I2573" t="str">
        <f t="shared" si="40"/>
        <v/>
      </c>
    </row>
    <row r="2574" spans="1:9" x14ac:dyDescent="0.3">
      <c r="A2574">
        <v>2573</v>
      </c>
      <c r="B2574">
        <f>Движение!$A$389</f>
        <v>46608</v>
      </c>
      <c r="C2574">
        <f>Движение!$C$389</f>
        <v>0</v>
      </c>
      <c r="D2574" t="s">
        <v>54</v>
      </c>
      <c r="E2574">
        <f>Движение!$P$389</f>
        <v>13</v>
      </c>
      <c r="F2574">
        <f>N(Движение!$Q$389)</f>
        <v>0</v>
      </c>
      <c r="G2574">
        <f>N(Движение!$R$389)</f>
        <v>0</v>
      </c>
      <c r="H2574">
        <f>Движение!$S$389</f>
        <v>13</v>
      </c>
      <c r="I2574" t="str">
        <f t="shared" si="40"/>
        <v/>
      </c>
    </row>
    <row r="2575" spans="1:9" x14ac:dyDescent="0.3">
      <c r="A2575">
        <v>2574</v>
      </c>
      <c r="B2575">
        <f>Движение!$A$389</f>
        <v>46608</v>
      </c>
      <c r="C2575">
        <f>Движение!$C$389</f>
        <v>0</v>
      </c>
      <c r="D2575" t="s">
        <v>56</v>
      </c>
      <c r="E2575">
        <f>Движение!$T$389</f>
        <v>18</v>
      </c>
      <c r="F2575">
        <f>N(Движение!$U$389)</f>
        <v>0</v>
      </c>
      <c r="G2575">
        <f>N(Движение!$V$389)</f>
        <v>0</v>
      </c>
      <c r="H2575">
        <f>Движение!$W$389</f>
        <v>18</v>
      </c>
      <c r="I2575" t="str">
        <f t="shared" si="40"/>
        <v/>
      </c>
    </row>
    <row r="2576" spans="1:9" x14ac:dyDescent="0.3">
      <c r="A2576">
        <v>2575</v>
      </c>
      <c r="B2576">
        <f>Движение!$A$389</f>
        <v>46608</v>
      </c>
      <c r="C2576">
        <f>Движение!$C$389</f>
        <v>0</v>
      </c>
      <c r="D2576" t="s">
        <v>57</v>
      </c>
      <c r="E2576">
        <f>Движение!$X$389</f>
        <v>21</v>
      </c>
      <c r="F2576">
        <f>N(Движение!$Y$389)</f>
        <v>0</v>
      </c>
      <c r="G2576">
        <f>N(Движение!$Z$389)</f>
        <v>0</v>
      </c>
      <c r="H2576">
        <f>Движение!$AA$389</f>
        <v>21</v>
      </c>
      <c r="I2576" t="str">
        <f t="shared" si="40"/>
        <v/>
      </c>
    </row>
    <row r="2577" spans="1:9" x14ac:dyDescent="0.3">
      <c r="A2577">
        <v>2576</v>
      </c>
      <c r="B2577">
        <f>Движение!$A$389</f>
        <v>46608</v>
      </c>
      <c r="C2577">
        <f>Движение!$C$389</f>
        <v>0</v>
      </c>
      <c r="D2577" t="s">
        <v>59</v>
      </c>
      <c r="E2577">
        <f>Движение!$AB$389</f>
        <v>15</v>
      </c>
      <c r="F2577">
        <f>N(Движение!$AC$389)</f>
        <v>0</v>
      </c>
      <c r="G2577">
        <f>N(Движение!$AD$389)</f>
        <v>0</v>
      </c>
      <c r="H2577">
        <f>Движение!$AE$389</f>
        <v>15</v>
      </c>
      <c r="I2577" t="str">
        <f t="shared" si="40"/>
        <v/>
      </c>
    </row>
    <row r="2578" spans="1:9" x14ac:dyDescent="0.3">
      <c r="A2578">
        <v>2577</v>
      </c>
      <c r="B2578">
        <f>Движение!$A$390</f>
        <v>46609</v>
      </c>
      <c r="C2578">
        <f>Движение!$C$390</f>
        <v>0</v>
      </c>
      <c r="D2578" t="s">
        <v>45</v>
      </c>
      <c r="E2578">
        <f>Движение!$D$390</f>
        <v>26</v>
      </c>
      <c r="F2578">
        <f>N(Движение!$E$390)</f>
        <v>0</v>
      </c>
      <c r="G2578">
        <f>N(Движение!$F$390)</f>
        <v>0</v>
      </c>
      <c r="H2578">
        <f>Движение!$G$390</f>
        <v>26</v>
      </c>
      <c r="I2578" t="str">
        <f t="shared" si="40"/>
        <v/>
      </c>
    </row>
    <row r="2579" spans="1:9" x14ac:dyDescent="0.3">
      <c r="A2579">
        <v>2578</v>
      </c>
      <c r="B2579">
        <f>Движение!$A$390</f>
        <v>46609</v>
      </c>
      <c r="C2579">
        <f>Движение!$C$390</f>
        <v>0</v>
      </c>
      <c r="D2579" t="s">
        <v>49</v>
      </c>
      <c r="E2579">
        <f>Движение!$H$390</f>
        <v>20</v>
      </c>
      <c r="F2579">
        <f>N(Движение!$I$390)</f>
        <v>0</v>
      </c>
      <c r="G2579">
        <f>N(Движение!$J$390)</f>
        <v>0</v>
      </c>
      <c r="H2579">
        <f>Движение!$K$390</f>
        <v>20</v>
      </c>
      <c r="I2579" t="str">
        <f t="shared" si="40"/>
        <v/>
      </c>
    </row>
    <row r="2580" spans="1:9" x14ac:dyDescent="0.3">
      <c r="A2580">
        <v>2579</v>
      </c>
      <c r="B2580">
        <f>Движение!$A$390</f>
        <v>46609</v>
      </c>
      <c r="C2580">
        <f>Движение!$C$390</f>
        <v>0</v>
      </c>
      <c r="D2580" t="s">
        <v>51</v>
      </c>
      <c r="E2580">
        <f>Движение!$L$390</f>
        <v>48</v>
      </c>
      <c r="F2580">
        <f>N(Движение!$M$390)</f>
        <v>0</v>
      </c>
      <c r="G2580">
        <f>N(Движение!$N$390)</f>
        <v>0</v>
      </c>
      <c r="H2580">
        <f>Движение!$O$390</f>
        <v>48</v>
      </c>
      <c r="I2580" t="str">
        <f t="shared" si="40"/>
        <v/>
      </c>
    </row>
    <row r="2581" spans="1:9" x14ac:dyDescent="0.3">
      <c r="A2581">
        <v>2580</v>
      </c>
      <c r="B2581">
        <f>Движение!$A$390</f>
        <v>46609</v>
      </c>
      <c r="C2581">
        <f>Движение!$C$390</f>
        <v>0</v>
      </c>
      <c r="D2581" t="s">
        <v>54</v>
      </c>
      <c r="E2581">
        <f>Движение!$P$390</f>
        <v>13</v>
      </c>
      <c r="F2581">
        <f>N(Движение!$Q$390)</f>
        <v>0</v>
      </c>
      <c r="G2581">
        <f>N(Движение!$R$390)</f>
        <v>0</v>
      </c>
      <c r="H2581">
        <f>Движение!$S$390</f>
        <v>13</v>
      </c>
      <c r="I2581" t="str">
        <f t="shared" si="40"/>
        <v/>
      </c>
    </row>
    <row r="2582" spans="1:9" x14ac:dyDescent="0.3">
      <c r="A2582">
        <v>2581</v>
      </c>
      <c r="B2582">
        <f>Движение!$A$390</f>
        <v>46609</v>
      </c>
      <c r="C2582">
        <f>Движение!$C$390</f>
        <v>0</v>
      </c>
      <c r="D2582" t="s">
        <v>56</v>
      </c>
      <c r="E2582">
        <f>Движение!$T$390</f>
        <v>18</v>
      </c>
      <c r="F2582">
        <f>N(Движение!$U$390)</f>
        <v>0</v>
      </c>
      <c r="G2582">
        <f>N(Движение!$V$390)</f>
        <v>0</v>
      </c>
      <c r="H2582">
        <f>Движение!$W$390</f>
        <v>18</v>
      </c>
      <c r="I2582" t="str">
        <f t="shared" si="40"/>
        <v/>
      </c>
    </row>
    <row r="2583" spans="1:9" x14ac:dyDescent="0.3">
      <c r="A2583">
        <v>2582</v>
      </c>
      <c r="B2583">
        <f>Движение!$A$390</f>
        <v>46609</v>
      </c>
      <c r="C2583">
        <f>Движение!$C$390</f>
        <v>0</v>
      </c>
      <c r="D2583" t="s">
        <v>57</v>
      </c>
      <c r="E2583">
        <f>Движение!$X$390</f>
        <v>21</v>
      </c>
      <c r="F2583">
        <f>N(Движение!$Y$390)</f>
        <v>0</v>
      </c>
      <c r="G2583">
        <f>N(Движение!$Z$390)</f>
        <v>0</v>
      </c>
      <c r="H2583">
        <f>Движение!$AA$390</f>
        <v>21</v>
      </c>
      <c r="I2583" t="str">
        <f t="shared" si="40"/>
        <v/>
      </c>
    </row>
    <row r="2584" spans="1:9" x14ac:dyDescent="0.3">
      <c r="A2584">
        <v>2583</v>
      </c>
      <c r="B2584">
        <f>Движение!$A$390</f>
        <v>46609</v>
      </c>
      <c r="C2584">
        <f>Движение!$C$390</f>
        <v>0</v>
      </c>
      <c r="D2584" t="s">
        <v>59</v>
      </c>
      <c r="E2584">
        <f>Движение!$AB$390</f>
        <v>15</v>
      </c>
      <c r="F2584">
        <f>N(Движение!$AC$390)</f>
        <v>0</v>
      </c>
      <c r="G2584">
        <f>N(Движение!$AD$390)</f>
        <v>0</v>
      </c>
      <c r="H2584">
        <f>Движение!$AE$390</f>
        <v>15</v>
      </c>
      <c r="I2584" t="str">
        <f t="shared" si="40"/>
        <v/>
      </c>
    </row>
    <row r="2585" spans="1:9" x14ac:dyDescent="0.3">
      <c r="A2585">
        <v>2584</v>
      </c>
      <c r="B2585">
        <f>Движение!$A$391</f>
        <v>46610</v>
      </c>
      <c r="C2585">
        <f>Движение!$C$391</f>
        <v>0</v>
      </c>
      <c r="D2585" t="s">
        <v>45</v>
      </c>
      <c r="E2585">
        <f>Движение!$D$391</f>
        <v>26</v>
      </c>
      <c r="F2585">
        <f>N(Движение!$E$391)</f>
        <v>0</v>
      </c>
      <c r="G2585">
        <f>N(Движение!$F$391)</f>
        <v>0</v>
      </c>
      <c r="H2585">
        <f>Движение!$G$391</f>
        <v>26</v>
      </c>
      <c r="I2585" t="str">
        <f t="shared" si="40"/>
        <v/>
      </c>
    </row>
    <row r="2586" spans="1:9" x14ac:dyDescent="0.3">
      <c r="A2586">
        <v>2585</v>
      </c>
      <c r="B2586">
        <f>Движение!$A$391</f>
        <v>46610</v>
      </c>
      <c r="C2586">
        <f>Движение!$C$391</f>
        <v>0</v>
      </c>
      <c r="D2586" t="s">
        <v>49</v>
      </c>
      <c r="E2586">
        <f>Движение!$H$391</f>
        <v>20</v>
      </c>
      <c r="F2586">
        <f>N(Движение!$I$391)</f>
        <v>0</v>
      </c>
      <c r="G2586">
        <f>N(Движение!$J$391)</f>
        <v>0</v>
      </c>
      <c r="H2586">
        <f>Движение!$K$391</f>
        <v>20</v>
      </c>
      <c r="I2586" t="str">
        <f t="shared" si="40"/>
        <v/>
      </c>
    </row>
    <row r="2587" spans="1:9" x14ac:dyDescent="0.3">
      <c r="A2587">
        <v>2586</v>
      </c>
      <c r="B2587">
        <f>Движение!$A$391</f>
        <v>46610</v>
      </c>
      <c r="C2587">
        <f>Движение!$C$391</f>
        <v>0</v>
      </c>
      <c r="D2587" t="s">
        <v>51</v>
      </c>
      <c r="E2587">
        <f>Движение!$L$391</f>
        <v>48</v>
      </c>
      <c r="F2587">
        <f>N(Движение!$M$391)</f>
        <v>0</v>
      </c>
      <c r="G2587">
        <f>N(Движение!$N$391)</f>
        <v>0</v>
      </c>
      <c r="H2587">
        <f>Движение!$O$391</f>
        <v>48</v>
      </c>
      <c r="I2587" t="str">
        <f t="shared" si="40"/>
        <v/>
      </c>
    </row>
    <row r="2588" spans="1:9" x14ac:dyDescent="0.3">
      <c r="A2588">
        <v>2587</v>
      </c>
      <c r="B2588">
        <f>Движение!$A$391</f>
        <v>46610</v>
      </c>
      <c r="C2588">
        <f>Движение!$C$391</f>
        <v>0</v>
      </c>
      <c r="D2588" t="s">
        <v>54</v>
      </c>
      <c r="E2588">
        <f>Движение!$P$391</f>
        <v>13</v>
      </c>
      <c r="F2588">
        <f>N(Движение!$Q$391)</f>
        <v>0</v>
      </c>
      <c r="G2588">
        <f>N(Движение!$R$391)</f>
        <v>0</v>
      </c>
      <c r="H2588">
        <f>Движение!$S$391</f>
        <v>13</v>
      </c>
      <c r="I2588" t="str">
        <f t="shared" si="40"/>
        <v/>
      </c>
    </row>
    <row r="2589" spans="1:9" x14ac:dyDescent="0.3">
      <c r="A2589">
        <v>2588</v>
      </c>
      <c r="B2589">
        <f>Движение!$A$391</f>
        <v>46610</v>
      </c>
      <c r="C2589">
        <f>Движение!$C$391</f>
        <v>0</v>
      </c>
      <c r="D2589" t="s">
        <v>56</v>
      </c>
      <c r="E2589">
        <f>Движение!$T$391</f>
        <v>18</v>
      </c>
      <c r="F2589">
        <f>N(Движение!$U$391)</f>
        <v>0</v>
      </c>
      <c r="G2589">
        <f>N(Движение!$V$391)</f>
        <v>0</v>
      </c>
      <c r="H2589">
        <f>Движение!$W$391</f>
        <v>18</v>
      </c>
      <c r="I2589" t="str">
        <f t="shared" si="40"/>
        <v/>
      </c>
    </row>
    <row r="2590" spans="1:9" x14ac:dyDescent="0.3">
      <c r="A2590">
        <v>2589</v>
      </c>
      <c r="B2590">
        <f>Движение!$A$391</f>
        <v>46610</v>
      </c>
      <c r="C2590">
        <f>Движение!$C$391</f>
        <v>0</v>
      </c>
      <c r="D2590" t="s">
        <v>57</v>
      </c>
      <c r="E2590">
        <f>Движение!$X$391</f>
        <v>21</v>
      </c>
      <c r="F2590">
        <f>N(Движение!$Y$391)</f>
        <v>0</v>
      </c>
      <c r="G2590">
        <f>N(Движение!$Z$391)</f>
        <v>0</v>
      </c>
      <c r="H2590">
        <f>Движение!$AA$391</f>
        <v>21</v>
      </c>
      <c r="I2590" t="str">
        <f t="shared" si="40"/>
        <v/>
      </c>
    </row>
    <row r="2591" spans="1:9" x14ac:dyDescent="0.3">
      <c r="A2591">
        <v>2590</v>
      </c>
      <c r="B2591">
        <f>Движение!$A$391</f>
        <v>46610</v>
      </c>
      <c r="C2591">
        <f>Движение!$C$391</f>
        <v>0</v>
      </c>
      <c r="D2591" t="s">
        <v>59</v>
      </c>
      <c r="E2591">
        <f>Движение!$AB$391</f>
        <v>15</v>
      </c>
      <c r="F2591">
        <f>N(Движение!$AC$391)</f>
        <v>0</v>
      </c>
      <c r="G2591">
        <f>N(Движение!$AD$391)</f>
        <v>0</v>
      </c>
      <c r="H2591">
        <f>Движение!$AE$391</f>
        <v>15</v>
      </c>
      <c r="I2591" t="str">
        <f t="shared" si="40"/>
        <v/>
      </c>
    </row>
    <row r="2592" spans="1:9" x14ac:dyDescent="0.3">
      <c r="A2592">
        <v>2591</v>
      </c>
      <c r="B2592">
        <f>Движение!$A$392</f>
        <v>46611</v>
      </c>
      <c r="C2592">
        <f>Движение!$C$392</f>
        <v>0</v>
      </c>
      <c r="D2592" t="s">
        <v>45</v>
      </c>
      <c r="E2592">
        <f>Движение!$D$392</f>
        <v>26</v>
      </c>
      <c r="F2592">
        <f>N(Движение!$E$392)</f>
        <v>0</v>
      </c>
      <c r="G2592">
        <f>N(Движение!$F$392)</f>
        <v>0</v>
      </c>
      <c r="H2592">
        <f>Движение!$G$392</f>
        <v>26</v>
      </c>
      <c r="I2592" t="str">
        <f t="shared" si="40"/>
        <v/>
      </c>
    </row>
    <row r="2593" spans="1:9" x14ac:dyDescent="0.3">
      <c r="A2593">
        <v>2592</v>
      </c>
      <c r="B2593">
        <f>Движение!$A$392</f>
        <v>46611</v>
      </c>
      <c r="C2593">
        <f>Движение!$C$392</f>
        <v>0</v>
      </c>
      <c r="D2593" t="s">
        <v>49</v>
      </c>
      <c r="E2593">
        <f>Движение!$H$392</f>
        <v>20</v>
      </c>
      <c r="F2593">
        <f>N(Движение!$I$392)</f>
        <v>0</v>
      </c>
      <c r="G2593">
        <f>N(Движение!$J$392)</f>
        <v>0</v>
      </c>
      <c r="H2593">
        <f>Движение!$K$392</f>
        <v>20</v>
      </c>
      <c r="I2593" t="str">
        <f t="shared" si="40"/>
        <v/>
      </c>
    </row>
    <row r="2594" spans="1:9" x14ac:dyDescent="0.3">
      <c r="A2594">
        <v>2593</v>
      </c>
      <c r="B2594">
        <f>Движение!$A$392</f>
        <v>46611</v>
      </c>
      <c r="C2594">
        <f>Движение!$C$392</f>
        <v>0</v>
      </c>
      <c r="D2594" t="s">
        <v>51</v>
      </c>
      <c r="E2594">
        <f>Движение!$L$392</f>
        <v>48</v>
      </c>
      <c r="F2594">
        <f>N(Движение!$M$392)</f>
        <v>0</v>
      </c>
      <c r="G2594">
        <f>N(Движение!$N$392)</f>
        <v>0</v>
      </c>
      <c r="H2594">
        <f>Движение!$O$392</f>
        <v>48</v>
      </c>
      <c r="I2594" t="str">
        <f t="shared" si="40"/>
        <v/>
      </c>
    </row>
    <row r="2595" spans="1:9" x14ac:dyDescent="0.3">
      <c r="A2595">
        <v>2594</v>
      </c>
      <c r="B2595">
        <f>Движение!$A$392</f>
        <v>46611</v>
      </c>
      <c r="C2595">
        <f>Движение!$C$392</f>
        <v>0</v>
      </c>
      <c r="D2595" t="s">
        <v>54</v>
      </c>
      <c r="E2595">
        <f>Движение!$P$392</f>
        <v>13</v>
      </c>
      <c r="F2595">
        <f>N(Движение!$Q$392)</f>
        <v>0</v>
      </c>
      <c r="G2595">
        <f>N(Движение!$R$392)</f>
        <v>0</v>
      </c>
      <c r="H2595">
        <f>Движение!$S$392</f>
        <v>13</v>
      </c>
      <c r="I2595" t="str">
        <f t="shared" si="40"/>
        <v/>
      </c>
    </row>
    <row r="2596" spans="1:9" x14ac:dyDescent="0.3">
      <c r="A2596">
        <v>2595</v>
      </c>
      <c r="B2596">
        <f>Движение!$A$392</f>
        <v>46611</v>
      </c>
      <c r="C2596">
        <f>Движение!$C$392</f>
        <v>0</v>
      </c>
      <c r="D2596" t="s">
        <v>56</v>
      </c>
      <c r="E2596">
        <f>Движение!$T$392</f>
        <v>18</v>
      </c>
      <c r="F2596">
        <f>N(Движение!$U$392)</f>
        <v>0</v>
      </c>
      <c r="G2596">
        <f>N(Движение!$V$392)</f>
        <v>0</v>
      </c>
      <c r="H2596">
        <f>Движение!$W$392</f>
        <v>18</v>
      </c>
      <c r="I2596" t="str">
        <f t="shared" si="40"/>
        <v/>
      </c>
    </row>
    <row r="2597" spans="1:9" x14ac:dyDescent="0.3">
      <c r="A2597">
        <v>2596</v>
      </c>
      <c r="B2597">
        <f>Движение!$A$392</f>
        <v>46611</v>
      </c>
      <c r="C2597">
        <f>Движение!$C$392</f>
        <v>0</v>
      </c>
      <c r="D2597" t="s">
        <v>57</v>
      </c>
      <c r="E2597">
        <f>Движение!$X$392</f>
        <v>21</v>
      </c>
      <c r="F2597">
        <f>N(Движение!$Y$392)</f>
        <v>0</v>
      </c>
      <c r="G2597">
        <f>N(Движение!$Z$392)</f>
        <v>0</v>
      </c>
      <c r="H2597">
        <f>Движение!$AA$392</f>
        <v>21</v>
      </c>
      <c r="I2597" t="str">
        <f t="shared" si="40"/>
        <v/>
      </c>
    </row>
    <row r="2598" spans="1:9" x14ac:dyDescent="0.3">
      <c r="A2598">
        <v>2597</v>
      </c>
      <c r="B2598">
        <f>Движение!$A$392</f>
        <v>46611</v>
      </c>
      <c r="C2598">
        <f>Движение!$C$392</f>
        <v>0</v>
      </c>
      <c r="D2598" t="s">
        <v>59</v>
      </c>
      <c r="E2598">
        <f>Движение!$AB$392</f>
        <v>15</v>
      </c>
      <c r="F2598">
        <f>N(Движение!$AC$392)</f>
        <v>0</v>
      </c>
      <c r="G2598">
        <f>N(Движение!$AD$392)</f>
        <v>0</v>
      </c>
      <c r="H2598">
        <f>Движение!$AE$392</f>
        <v>15</v>
      </c>
      <c r="I2598" t="str">
        <f t="shared" si="40"/>
        <v/>
      </c>
    </row>
    <row r="2599" spans="1:9" x14ac:dyDescent="0.3">
      <c r="A2599">
        <v>2598</v>
      </c>
      <c r="B2599">
        <f>Движение!$A$393</f>
        <v>46612</v>
      </c>
      <c r="C2599">
        <f>Движение!$C$393</f>
        <v>0</v>
      </c>
      <c r="D2599" t="s">
        <v>45</v>
      </c>
      <c r="E2599">
        <f>Движение!$D$393</f>
        <v>26</v>
      </c>
      <c r="F2599">
        <f>N(Движение!$E$393)</f>
        <v>0</v>
      </c>
      <c r="G2599">
        <f>N(Движение!$F$393)</f>
        <v>0</v>
      </c>
      <c r="H2599">
        <f>Движение!$G$393</f>
        <v>26</v>
      </c>
      <c r="I2599" t="str">
        <f t="shared" si="40"/>
        <v/>
      </c>
    </row>
    <row r="2600" spans="1:9" x14ac:dyDescent="0.3">
      <c r="A2600">
        <v>2599</v>
      </c>
      <c r="B2600">
        <f>Движение!$A$393</f>
        <v>46612</v>
      </c>
      <c r="C2600">
        <f>Движение!$C$393</f>
        <v>0</v>
      </c>
      <c r="D2600" t="s">
        <v>49</v>
      </c>
      <c r="E2600">
        <f>Движение!$H$393</f>
        <v>20</v>
      </c>
      <c r="F2600">
        <f>N(Движение!$I$393)</f>
        <v>0</v>
      </c>
      <c r="G2600">
        <f>N(Движение!$J$393)</f>
        <v>0</v>
      </c>
      <c r="H2600">
        <f>Движение!$K$393</f>
        <v>20</v>
      </c>
      <c r="I2600" t="str">
        <f t="shared" si="40"/>
        <v/>
      </c>
    </row>
    <row r="2601" spans="1:9" x14ac:dyDescent="0.3">
      <c r="A2601">
        <v>2600</v>
      </c>
      <c r="B2601">
        <f>Движение!$A$393</f>
        <v>46612</v>
      </c>
      <c r="C2601">
        <f>Движение!$C$393</f>
        <v>0</v>
      </c>
      <c r="D2601" t="s">
        <v>51</v>
      </c>
      <c r="E2601">
        <f>Движение!$L$393</f>
        <v>48</v>
      </c>
      <c r="F2601">
        <f>N(Движение!$M$393)</f>
        <v>0</v>
      </c>
      <c r="G2601">
        <f>N(Движение!$N$393)</f>
        <v>0</v>
      </c>
      <c r="H2601">
        <f>Движение!$O$393</f>
        <v>48</v>
      </c>
      <c r="I2601" t="str">
        <f t="shared" si="40"/>
        <v/>
      </c>
    </row>
    <row r="2602" spans="1:9" x14ac:dyDescent="0.3">
      <c r="A2602">
        <v>2601</v>
      </c>
      <c r="B2602">
        <f>Движение!$A$393</f>
        <v>46612</v>
      </c>
      <c r="C2602">
        <f>Движение!$C$393</f>
        <v>0</v>
      </c>
      <c r="D2602" t="s">
        <v>54</v>
      </c>
      <c r="E2602">
        <f>Движение!$P$393</f>
        <v>13</v>
      </c>
      <c r="F2602">
        <f>N(Движение!$Q$393)</f>
        <v>0</v>
      </c>
      <c r="G2602">
        <f>N(Движение!$R$393)</f>
        <v>0</v>
      </c>
      <c r="H2602">
        <f>Движение!$S$393</f>
        <v>13</v>
      </c>
      <c r="I2602" t="str">
        <f t="shared" si="40"/>
        <v/>
      </c>
    </row>
    <row r="2603" spans="1:9" x14ac:dyDescent="0.3">
      <c r="A2603">
        <v>2602</v>
      </c>
      <c r="B2603">
        <f>Движение!$A$393</f>
        <v>46612</v>
      </c>
      <c r="C2603">
        <f>Движение!$C$393</f>
        <v>0</v>
      </c>
      <c r="D2603" t="s">
        <v>56</v>
      </c>
      <c r="E2603">
        <f>Движение!$T$393</f>
        <v>18</v>
      </c>
      <c r="F2603">
        <f>N(Движение!$U$393)</f>
        <v>0</v>
      </c>
      <c r="G2603">
        <f>N(Движение!$V$393)</f>
        <v>0</v>
      </c>
      <c r="H2603">
        <f>Движение!$W$393</f>
        <v>18</v>
      </c>
      <c r="I2603" t="str">
        <f t="shared" si="40"/>
        <v/>
      </c>
    </row>
    <row r="2604" spans="1:9" x14ac:dyDescent="0.3">
      <c r="A2604">
        <v>2603</v>
      </c>
      <c r="B2604">
        <f>Движение!$A$393</f>
        <v>46612</v>
      </c>
      <c r="C2604">
        <f>Движение!$C$393</f>
        <v>0</v>
      </c>
      <c r="D2604" t="s">
        <v>57</v>
      </c>
      <c r="E2604">
        <f>Движение!$X$393</f>
        <v>21</v>
      </c>
      <c r="F2604">
        <f>N(Движение!$Y$393)</f>
        <v>0</v>
      </c>
      <c r="G2604">
        <f>N(Движение!$Z$393)</f>
        <v>0</v>
      </c>
      <c r="H2604">
        <f>Движение!$AA$393</f>
        <v>21</v>
      </c>
      <c r="I2604" t="str">
        <f t="shared" si="40"/>
        <v/>
      </c>
    </row>
    <row r="2605" spans="1:9" x14ac:dyDescent="0.3">
      <c r="A2605">
        <v>2604</v>
      </c>
      <c r="B2605">
        <f>Движение!$A$393</f>
        <v>46612</v>
      </c>
      <c r="C2605">
        <f>Движение!$C$393</f>
        <v>0</v>
      </c>
      <c r="D2605" t="s">
        <v>59</v>
      </c>
      <c r="E2605">
        <f>Движение!$AB$393</f>
        <v>15</v>
      </c>
      <c r="F2605">
        <f>N(Движение!$AC$393)</f>
        <v>0</v>
      </c>
      <c r="G2605">
        <f>N(Движение!$AD$393)</f>
        <v>0</v>
      </c>
      <c r="H2605">
        <f>Движение!$AE$393</f>
        <v>15</v>
      </c>
      <c r="I2605" t="str">
        <f t="shared" si="40"/>
        <v/>
      </c>
    </row>
    <row r="2606" spans="1:9" x14ac:dyDescent="0.3">
      <c r="A2606">
        <v>2605</v>
      </c>
      <c r="B2606">
        <f>Движение!$A$394</f>
        <v>46613</v>
      </c>
      <c r="C2606">
        <f>Движение!$C$394</f>
        <v>0</v>
      </c>
      <c r="D2606" t="s">
        <v>45</v>
      </c>
      <c r="E2606">
        <f>Движение!$D$394</f>
        <v>26</v>
      </c>
      <c r="F2606">
        <f>N(Движение!$E$394)</f>
        <v>0</v>
      </c>
      <c r="G2606">
        <f>N(Движение!$F$394)</f>
        <v>0</v>
      </c>
      <c r="H2606">
        <f>Движение!$G$394</f>
        <v>26</v>
      </c>
      <c r="I2606" t="str">
        <f t="shared" si="40"/>
        <v/>
      </c>
    </row>
    <row r="2607" spans="1:9" x14ac:dyDescent="0.3">
      <c r="A2607">
        <v>2606</v>
      </c>
      <c r="B2607">
        <f>Движение!$A$394</f>
        <v>46613</v>
      </c>
      <c r="C2607">
        <f>Движение!$C$394</f>
        <v>0</v>
      </c>
      <c r="D2607" t="s">
        <v>49</v>
      </c>
      <c r="E2607">
        <f>Движение!$H$394</f>
        <v>20</v>
      </c>
      <c r="F2607">
        <f>N(Движение!$I$394)</f>
        <v>0</v>
      </c>
      <c r="G2607">
        <f>N(Движение!$J$394)</f>
        <v>0</v>
      </c>
      <c r="H2607">
        <f>Движение!$K$394</f>
        <v>20</v>
      </c>
      <c r="I2607" t="str">
        <f t="shared" si="40"/>
        <v/>
      </c>
    </row>
    <row r="2608" spans="1:9" x14ac:dyDescent="0.3">
      <c r="A2608">
        <v>2607</v>
      </c>
      <c r="B2608">
        <f>Движение!$A$394</f>
        <v>46613</v>
      </c>
      <c r="C2608">
        <f>Движение!$C$394</f>
        <v>0</v>
      </c>
      <c r="D2608" t="s">
        <v>51</v>
      </c>
      <c r="E2608">
        <f>Движение!$L$394</f>
        <v>48</v>
      </c>
      <c r="F2608">
        <f>N(Движение!$M$394)</f>
        <v>0</v>
      </c>
      <c r="G2608">
        <f>N(Движение!$N$394)</f>
        <v>0</v>
      </c>
      <c r="H2608">
        <f>Движение!$O$394</f>
        <v>48</v>
      </c>
      <c r="I2608" t="str">
        <f t="shared" si="40"/>
        <v/>
      </c>
    </row>
    <row r="2609" spans="1:9" x14ac:dyDescent="0.3">
      <c r="A2609">
        <v>2608</v>
      </c>
      <c r="B2609">
        <f>Движение!$A$394</f>
        <v>46613</v>
      </c>
      <c r="C2609">
        <f>Движение!$C$394</f>
        <v>0</v>
      </c>
      <c r="D2609" t="s">
        <v>54</v>
      </c>
      <c r="E2609">
        <f>Движение!$P$394</f>
        <v>13</v>
      </c>
      <c r="F2609">
        <f>N(Движение!$Q$394)</f>
        <v>0</v>
      </c>
      <c r="G2609">
        <f>N(Движение!$R$394)</f>
        <v>0</v>
      </c>
      <c r="H2609">
        <f>Движение!$S$394</f>
        <v>13</v>
      </c>
      <c r="I2609" t="str">
        <f t="shared" si="40"/>
        <v/>
      </c>
    </row>
    <row r="2610" spans="1:9" x14ac:dyDescent="0.3">
      <c r="A2610">
        <v>2609</v>
      </c>
      <c r="B2610">
        <f>Движение!$A$394</f>
        <v>46613</v>
      </c>
      <c r="C2610">
        <f>Движение!$C$394</f>
        <v>0</v>
      </c>
      <c r="D2610" t="s">
        <v>56</v>
      </c>
      <c r="E2610">
        <f>Движение!$T$394</f>
        <v>18</v>
      </c>
      <c r="F2610">
        <f>N(Движение!$U$394)</f>
        <v>0</v>
      </c>
      <c r="G2610">
        <f>N(Движение!$V$394)</f>
        <v>0</v>
      </c>
      <c r="H2610">
        <f>Движение!$W$394</f>
        <v>18</v>
      </c>
      <c r="I2610" t="str">
        <f t="shared" si="40"/>
        <v/>
      </c>
    </row>
    <row r="2611" spans="1:9" x14ac:dyDescent="0.3">
      <c r="A2611">
        <v>2610</v>
      </c>
      <c r="B2611">
        <f>Движение!$A$394</f>
        <v>46613</v>
      </c>
      <c r="C2611">
        <f>Движение!$C$394</f>
        <v>0</v>
      </c>
      <c r="D2611" t="s">
        <v>57</v>
      </c>
      <c r="E2611">
        <f>Движение!$X$394</f>
        <v>21</v>
      </c>
      <c r="F2611">
        <f>N(Движение!$Y$394)</f>
        <v>0</v>
      </c>
      <c r="G2611">
        <f>N(Движение!$Z$394)</f>
        <v>0</v>
      </c>
      <c r="H2611">
        <f>Движение!$AA$394</f>
        <v>21</v>
      </c>
      <c r="I2611" t="str">
        <f t="shared" si="40"/>
        <v/>
      </c>
    </row>
    <row r="2612" spans="1:9" x14ac:dyDescent="0.3">
      <c r="A2612">
        <v>2611</v>
      </c>
      <c r="B2612">
        <f>Движение!$A$394</f>
        <v>46613</v>
      </c>
      <c r="C2612">
        <f>Движение!$C$394</f>
        <v>0</v>
      </c>
      <c r="D2612" t="s">
        <v>59</v>
      </c>
      <c r="E2612">
        <f>Движение!$AB$394</f>
        <v>15</v>
      </c>
      <c r="F2612">
        <f>N(Движение!$AC$394)</f>
        <v>0</v>
      </c>
      <c r="G2612">
        <f>N(Движение!$AD$394)</f>
        <v>0</v>
      </c>
      <c r="H2612">
        <f>Движение!$AE$394</f>
        <v>15</v>
      </c>
      <c r="I2612" t="str">
        <f t="shared" si="40"/>
        <v/>
      </c>
    </row>
    <row r="2613" spans="1:9" x14ac:dyDescent="0.3">
      <c r="A2613">
        <v>2612</v>
      </c>
      <c r="B2613">
        <f>Движение!$A$395</f>
        <v>46614</v>
      </c>
      <c r="C2613">
        <f>Движение!$C$395</f>
        <v>0</v>
      </c>
      <c r="D2613" t="s">
        <v>45</v>
      </c>
      <c r="E2613">
        <f>Движение!$D$395</f>
        <v>26</v>
      </c>
      <c r="F2613">
        <f>N(Движение!$E$395)</f>
        <v>0</v>
      </c>
      <c r="G2613">
        <f>N(Движение!$F$395)</f>
        <v>0</v>
      </c>
      <c r="H2613">
        <f>Движение!$G$395</f>
        <v>26</v>
      </c>
      <c r="I2613" t="str">
        <f t="shared" si="40"/>
        <v/>
      </c>
    </row>
    <row r="2614" spans="1:9" x14ac:dyDescent="0.3">
      <c r="A2614">
        <v>2613</v>
      </c>
      <c r="B2614">
        <f>Движение!$A$395</f>
        <v>46614</v>
      </c>
      <c r="C2614">
        <f>Движение!$C$395</f>
        <v>0</v>
      </c>
      <c r="D2614" t="s">
        <v>49</v>
      </c>
      <c r="E2614">
        <f>Движение!$H$395</f>
        <v>20</v>
      </c>
      <c r="F2614">
        <f>N(Движение!$I$395)</f>
        <v>0</v>
      </c>
      <c r="G2614">
        <f>N(Движение!$J$395)</f>
        <v>0</v>
      </c>
      <c r="H2614">
        <f>Движение!$K$395</f>
        <v>20</v>
      </c>
      <c r="I2614" t="str">
        <f t="shared" si="40"/>
        <v/>
      </c>
    </row>
    <row r="2615" spans="1:9" x14ac:dyDescent="0.3">
      <c r="A2615">
        <v>2614</v>
      </c>
      <c r="B2615">
        <f>Движение!$A$395</f>
        <v>46614</v>
      </c>
      <c r="C2615">
        <f>Движение!$C$395</f>
        <v>0</v>
      </c>
      <c r="D2615" t="s">
        <v>51</v>
      </c>
      <c r="E2615">
        <f>Движение!$L$395</f>
        <v>48</v>
      </c>
      <c r="F2615">
        <f>N(Движение!$M$395)</f>
        <v>0</v>
      </c>
      <c r="G2615">
        <f>N(Движение!$N$395)</f>
        <v>0</v>
      </c>
      <c r="H2615">
        <f>Движение!$O$395</f>
        <v>48</v>
      </c>
      <c r="I2615" t="str">
        <f t="shared" si="40"/>
        <v/>
      </c>
    </row>
    <row r="2616" spans="1:9" x14ac:dyDescent="0.3">
      <c r="A2616">
        <v>2615</v>
      </c>
      <c r="B2616">
        <f>Движение!$A$395</f>
        <v>46614</v>
      </c>
      <c r="C2616">
        <f>Движение!$C$395</f>
        <v>0</v>
      </c>
      <c r="D2616" t="s">
        <v>54</v>
      </c>
      <c r="E2616">
        <f>Движение!$P$395</f>
        <v>13</v>
      </c>
      <c r="F2616">
        <f>N(Движение!$Q$395)</f>
        <v>0</v>
      </c>
      <c r="G2616">
        <f>N(Движение!$R$395)</f>
        <v>0</v>
      </c>
      <c r="H2616">
        <f>Движение!$S$395</f>
        <v>13</v>
      </c>
      <c r="I2616" t="str">
        <f t="shared" si="40"/>
        <v/>
      </c>
    </row>
    <row r="2617" spans="1:9" x14ac:dyDescent="0.3">
      <c r="A2617">
        <v>2616</v>
      </c>
      <c r="B2617">
        <f>Движение!$A$395</f>
        <v>46614</v>
      </c>
      <c r="C2617">
        <f>Движение!$C$395</f>
        <v>0</v>
      </c>
      <c r="D2617" t="s">
        <v>56</v>
      </c>
      <c r="E2617">
        <f>Движение!$T$395</f>
        <v>18</v>
      </c>
      <c r="F2617">
        <f>N(Движение!$U$395)</f>
        <v>0</v>
      </c>
      <c r="G2617">
        <f>N(Движение!$V$395)</f>
        <v>0</v>
      </c>
      <c r="H2617">
        <f>Движение!$W$395</f>
        <v>18</v>
      </c>
      <c r="I2617" t="str">
        <f t="shared" si="40"/>
        <v/>
      </c>
    </row>
    <row r="2618" spans="1:9" x14ac:dyDescent="0.3">
      <c r="A2618">
        <v>2617</v>
      </c>
      <c r="B2618">
        <f>Движение!$A$395</f>
        <v>46614</v>
      </c>
      <c r="C2618">
        <f>Движение!$C$395</f>
        <v>0</v>
      </c>
      <c r="D2618" t="s">
        <v>57</v>
      </c>
      <c r="E2618">
        <f>Движение!$X$395</f>
        <v>21</v>
      </c>
      <c r="F2618">
        <f>N(Движение!$Y$395)</f>
        <v>0</v>
      </c>
      <c r="G2618">
        <f>N(Движение!$Z$395)</f>
        <v>0</v>
      </c>
      <c r="H2618">
        <f>Движение!$AA$395</f>
        <v>21</v>
      </c>
      <c r="I2618" t="str">
        <f t="shared" si="40"/>
        <v/>
      </c>
    </row>
    <row r="2619" spans="1:9" x14ac:dyDescent="0.3">
      <c r="A2619">
        <v>2618</v>
      </c>
      <c r="B2619">
        <f>Движение!$A$395</f>
        <v>46614</v>
      </c>
      <c r="C2619">
        <f>Движение!$C$395</f>
        <v>0</v>
      </c>
      <c r="D2619" t="s">
        <v>59</v>
      </c>
      <c r="E2619">
        <f>Движение!$AB$395</f>
        <v>15</v>
      </c>
      <c r="F2619">
        <f>N(Движение!$AC$395)</f>
        <v>0</v>
      </c>
      <c r="G2619">
        <f>N(Движение!$AD$395)</f>
        <v>0</v>
      </c>
      <c r="H2619">
        <f>Движение!$AE$395</f>
        <v>15</v>
      </c>
      <c r="I2619" t="str">
        <f t="shared" si="40"/>
        <v/>
      </c>
    </row>
    <row r="2620" spans="1:9" x14ac:dyDescent="0.3">
      <c r="A2620">
        <v>2619</v>
      </c>
      <c r="B2620">
        <f>Движение!$A$396</f>
        <v>46615</v>
      </c>
      <c r="C2620">
        <f>Движение!$C$396</f>
        <v>0</v>
      </c>
      <c r="D2620" t="s">
        <v>45</v>
      </c>
      <c r="E2620">
        <f>Движение!$D$396</f>
        <v>26</v>
      </c>
      <c r="F2620">
        <f>N(Движение!$E$396)</f>
        <v>0</v>
      </c>
      <c r="G2620">
        <f>N(Движение!$F$396)</f>
        <v>0</v>
      </c>
      <c r="H2620">
        <f>Движение!$G$396</f>
        <v>26</v>
      </c>
      <c r="I2620" t="str">
        <f t="shared" si="40"/>
        <v/>
      </c>
    </row>
    <row r="2621" spans="1:9" x14ac:dyDescent="0.3">
      <c r="A2621">
        <v>2620</v>
      </c>
      <c r="B2621">
        <f>Движение!$A$396</f>
        <v>46615</v>
      </c>
      <c r="C2621">
        <f>Движение!$C$396</f>
        <v>0</v>
      </c>
      <c r="D2621" t="s">
        <v>49</v>
      </c>
      <c r="E2621">
        <f>Движение!$H$396</f>
        <v>20</v>
      </c>
      <c r="F2621">
        <f>N(Движение!$I$396)</f>
        <v>0</v>
      </c>
      <c r="G2621">
        <f>N(Движение!$J$396)</f>
        <v>0</v>
      </c>
      <c r="H2621">
        <f>Движение!$K$396</f>
        <v>20</v>
      </c>
      <c r="I2621" t="str">
        <f t="shared" si="40"/>
        <v/>
      </c>
    </row>
    <row r="2622" spans="1:9" x14ac:dyDescent="0.3">
      <c r="A2622">
        <v>2621</v>
      </c>
      <c r="B2622">
        <f>Движение!$A$396</f>
        <v>46615</v>
      </c>
      <c r="C2622">
        <f>Движение!$C$396</f>
        <v>0</v>
      </c>
      <c r="D2622" t="s">
        <v>51</v>
      </c>
      <c r="E2622">
        <f>Движение!$L$396</f>
        <v>48</v>
      </c>
      <c r="F2622">
        <f>N(Движение!$M$396)</f>
        <v>0</v>
      </c>
      <c r="G2622">
        <f>N(Движение!$N$396)</f>
        <v>0</v>
      </c>
      <c r="H2622">
        <f>Движение!$O$396</f>
        <v>48</v>
      </c>
      <c r="I2622" t="str">
        <f t="shared" si="40"/>
        <v/>
      </c>
    </row>
    <row r="2623" spans="1:9" x14ac:dyDescent="0.3">
      <c r="A2623">
        <v>2622</v>
      </c>
      <c r="B2623">
        <f>Движение!$A$396</f>
        <v>46615</v>
      </c>
      <c r="C2623">
        <f>Движение!$C$396</f>
        <v>0</v>
      </c>
      <c r="D2623" t="s">
        <v>54</v>
      </c>
      <c r="E2623">
        <f>Движение!$P$396</f>
        <v>13</v>
      </c>
      <c r="F2623">
        <f>N(Движение!$Q$396)</f>
        <v>0</v>
      </c>
      <c r="G2623">
        <f>N(Движение!$R$396)</f>
        <v>0</v>
      </c>
      <c r="H2623">
        <f>Движение!$S$396</f>
        <v>13</v>
      </c>
      <c r="I2623" t="str">
        <f t="shared" si="40"/>
        <v/>
      </c>
    </row>
    <row r="2624" spans="1:9" x14ac:dyDescent="0.3">
      <c r="A2624">
        <v>2623</v>
      </c>
      <c r="B2624">
        <f>Движение!$A$396</f>
        <v>46615</v>
      </c>
      <c r="C2624">
        <f>Движение!$C$396</f>
        <v>0</v>
      </c>
      <c r="D2624" t="s">
        <v>56</v>
      </c>
      <c r="E2624">
        <f>Движение!$T$396</f>
        <v>18</v>
      </c>
      <c r="F2624">
        <f>N(Движение!$U$396)</f>
        <v>0</v>
      </c>
      <c r="G2624">
        <f>N(Движение!$V$396)</f>
        <v>0</v>
      </c>
      <c r="H2624">
        <f>Движение!$W$396</f>
        <v>18</v>
      </c>
      <c r="I2624" t="str">
        <f t="shared" si="40"/>
        <v/>
      </c>
    </row>
    <row r="2625" spans="1:9" x14ac:dyDescent="0.3">
      <c r="A2625">
        <v>2624</v>
      </c>
      <c r="B2625">
        <f>Движение!$A$396</f>
        <v>46615</v>
      </c>
      <c r="C2625">
        <f>Движение!$C$396</f>
        <v>0</v>
      </c>
      <c r="D2625" t="s">
        <v>57</v>
      </c>
      <c r="E2625">
        <f>Движение!$X$396</f>
        <v>21</v>
      </c>
      <c r="F2625">
        <f>N(Движение!$Y$396)</f>
        <v>0</v>
      </c>
      <c r="G2625">
        <f>N(Движение!$Z$396)</f>
        <v>0</v>
      </c>
      <c r="H2625">
        <f>Движение!$AA$396</f>
        <v>21</v>
      </c>
      <c r="I2625" t="str">
        <f t="shared" si="40"/>
        <v/>
      </c>
    </row>
    <row r="2626" spans="1:9" x14ac:dyDescent="0.3">
      <c r="A2626">
        <v>2625</v>
      </c>
      <c r="B2626">
        <f>Движение!$A$396</f>
        <v>46615</v>
      </c>
      <c r="C2626">
        <f>Движение!$C$396</f>
        <v>0</v>
      </c>
      <c r="D2626" t="s">
        <v>59</v>
      </c>
      <c r="E2626">
        <f>Движение!$AB$396</f>
        <v>15</v>
      </c>
      <c r="F2626">
        <f>N(Движение!$AC$396)</f>
        <v>0</v>
      </c>
      <c r="G2626">
        <f>N(Движение!$AD$396)</f>
        <v>0</v>
      </c>
      <c r="H2626">
        <f>Движение!$AE$396</f>
        <v>15</v>
      </c>
      <c r="I2626" t="str">
        <f t="shared" ref="I2626:I2689" si="41">IF($F2626&gt;0,TEXT($B2626,"dd.mm")&amp;"_"&amp;$D2626,"")</f>
        <v/>
      </c>
    </row>
    <row r="2627" spans="1:9" x14ac:dyDescent="0.3">
      <c r="A2627">
        <v>2626</v>
      </c>
      <c r="B2627">
        <f>Движение!$A$397</f>
        <v>46616</v>
      </c>
      <c r="C2627">
        <f>Движение!$C$397</f>
        <v>0</v>
      </c>
      <c r="D2627" t="s">
        <v>45</v>
      </c>
      <c r="E2627">
        <f>Движение!$D$397</f>
        <v>26</v>
      </c>
      <c r="F2627">
        <f>N(Движение!$E$397)</f>
        <v>0</v>
      </c>
      <c r="G2627">
        <f>N(Движение!$F$397)</f>
        <v>0</v>
      </c>
      <c r="H2627">
        <f>Движение!$G$397</f>
        <v>26</v>
      </c>
      <c r="I2627" t="str">
        <f t="shared" si="41"/>
        <v/>
      </c>
    </row>
    <row r="2628" spans="1:9" x14ac:dyDescent="0.3">
      <c r="A2628">
        <v>2627</v>
      </c>
      <c r="B2628">
        <f>Движение!$A$397</f>
        <v>46616</v>
      </c>
      <c r="C2628">
        <f>Движение!$C$397</f>
        <v>0</v>
      </c>
      <c r="D2628" t="s">
        <v>49</v>
      </c>
      <c r="E2628">
        <f>Движение!$H$397</f>
        <v>20</v>
      </c>
      <c r="F2628">
        <f>N(Движение!$I$397)</f>
        <v>0</v>
      </c>
      <c r="G2628">
        <f>N(Движение!$J$397)</f>
        <v>0</v>
      </c>
      <c r="H2628">
        <f>Движение!$K$397</f>
        <v>20</v>
      </c>
      <c r="I2628" t="str">
        <f t="shared" si="41"/>
        <v/>
      </c>
    </row>
    <row r="2629" spans="1:9" x14ac:dyDescent="0.3">
      <c r="A2629">
        <v>2628</v>
      </c>
      <c r="B2629">
        <f>Движение!$A$397</f>
        <v>46616</v>
      </c>
      <c r="C2629">
        <f>Движение!$C$397</f>
        <v>0</v>
      </c>
      <c r="D2629" t="s">
        <v>51</v>
      </c>
      <c r="E2629">
        <f>Движение!$L$397</f>
        <v>48</v>
      </c>
      <c r="F2629">
        <f>N(Движение!$M$397)</f>
        <v>0</v>
      </c>
      <c r="G2629">
        <f>N(Движение!$N$397)</f>
        <v>0</v>
      </c>
      <c r="H2629">
        <f>Движение!$O$397</f>
        <v>48</v>
      </c>
      <c r="I2629" t="str">
        <f t="shared" si="41"/>
        <v/>
      </c>
    </row>
    <row r="2630" spans="1:9" x14ac:dyDescent="0.3">
      <c r="A2630">
        <v>2629</v>
      </c>
      <c r="B2630">
        <f>Движение!$A$397</f>
        <v>46616</v>
      </c>
      <c r="C2630">
        <f>Движение!$C$397</f>
        <v>0</v>
      </c>
      <c r="D2630" t="s">
        <v>54</v>
      </c>
      <c r="E2630">
        <f>Движение!$P$397</f>
        <v>13</v>
      </c>
      <c r="F2630">
        <f>N(Движение!$Q$397)</f>
        <v>0</v>
      </c>
      <c r="G2630">
        <f>N(Движение!$R$397)</f>
        <v>0</v>
      </c>
      <c r="H2630">
        <f>Движение!$S$397</f>
        <v>13</v>
      </c>
      <c r="I2630" t="str">
        <f t="shared" si="41"/>
        <v/>
      </c>
    </row>
    <row r="2631" spans="1:9" x14ac:dyDescent="0.3">
      <c r="A2631">
        <v>2630</v>
      </c>
      <c r="B2631">
        <f>Движение!$A$397</f>
        <v>46616</v>
      </c>
      <c r="C2631">
        <f>Движение!$C$397</f>
        <v>0</v>
      </c>
      <c r="D2631" t="s">
        <v>56</v>
      </c>
      <c r="E2631">
        <f>Движение!$T$397</f>
        <v>18</v>
      </c>
      <c r="F2631">
        <f>N(Движение!$U$397)</f>
        <v>0</v>
      </c>
      <c r="G2631">
        <f>N(Движение!$V$397)</f>
        <v>0</v>
      </c>
      <c r="H2631">
        <f>Движение!$W$397</f>
        <v>18</v>
      </c>
      <c r="I2631" t="str">
        <f t="shared" si="41"/>
        <v/>
      </c>
    </row>
    <row r="2632" spans="1:9" x14ac:dyDescent="0.3">
      <c r="A2632">
        <v>2631</v>
      </c>
      <c r="B2632">
        <f>Движение!$A$397</f>
        <v>46616</v>
      </c>
      <c r="C2632">
        <f>Движение!$C$397</f>
        <v>0</v>
      </c>
      <c r="D2632" t="s">
        <v>57</v>
      </c>
      <c r="E2632">
        <f>Движение!$X$397</f>
        <v>21</v>
      </c>
      <c r="F2632">
        <f>N(Движение!$Y$397)</f>
        <v>0</v>
      </c>
      <c r="G2632">
        <f>N(Движение!$Z$397)</f>
        <v>0</v>
      </c>
      <c r="H2632">
        <f>Движение!$AA$397</f>
        <v>21</v>
      </c>
      <c r="I2632" t="str">
        <f t="shared" si="41"/>
        <v/>
      </c>
    </row>
    <row r="2633" spans="1:9" x14ac:dyDescent="0.3">
      <c r="A2633">
        <v>2632</v>
      </c>
      <c r="B2633">
        <f>Движение!$A$397</f>
        <v>46616</v>
      </c>
      <c r="C2633">
        <f>Движение!$C$397</f>
        <v>0</v>
      </c>
      <c r="D2633" t="s">
        <v>59</v>
      </c>
      <c r="E2633">
        <f>Движение!$AB$397</f>
        <v>15</v>
      </c>
      <c r="F2633">
        <f>N(Движение!$AC$397)</f>
        <v>0</v>
      </c>
      <c r="G2633">
        <f>N(Движение!$AD$397)</f>
        <v>0</v>
      </c>
      <c r="H2633">
        <f>Движение!$AE$397</f>
        <v>15</v>
      </c>
      <c r="I2633" t="str">
        <f t="shared" si="41"/>
        <v/>
      </c>
    </row>
    <row r="2634" spans="1:9" x14ac:dyDescent="0.3">
      <c r="A2634">
        <v>2633</v>
      </c>
      <c r="B2634">
        <f>Движение!$A$398</f>
        <v>46617</v>
      </c>
      <c r="C2634">
        <f>Движение!$C$398</f>
        <v>0</v>
      </c>
      <c r="D2634" t="s">
        <v>45</v>
      </c>
      <c r="E2634">
        <f>Движение!$D$398</f>
        <v>26</v>
      </c>
      <c r="F2634">
        <f>N(Движение!$E$398)</f>
        <v>0</v>
      </c>
      <c r="G2634">
        <f>N(Движение!$F$398)</f>
        <v>0</v>
      </c>
      <c r="H2634">
        <f>Движение!$G$398</f>
        <v>26</v>
      </c>
      <c r="I2634" t="str">
        <f t="shared" si="41"/>
        <v/>
      </c>
    </row>
    <row r="2635" spans="1:9" x14ac:dyDescent="0.3">
      <c r="A2635">
        <v>2634</v>
      </c>
      <c r="B2635">
        <f>Движение!$A$398</f>
        <v>46617</v>
      </c>
      <c r="C2635">
        <f>Движение!$C$398</f>
        <v>0</v>
      </c>
      <c r="D2635" t="s">
        <v>49</v>
      </c>
      <c r="E2635">
        <f>Движение!$H$398</f>
        <v>20</v>
      </c>
      <c r="F2635">
        <f>N(Движение!$I$398)</f>
        <v>0</v>
      </c>
      <c r="G2635">
        <f>N(Движение!$J$398)</f>
        <v>0</v>
      </c>
      <c r="H2635">
        <f>Движение!$K$398</f>
        <v>20</v>
      </c>
      <c r="I2635" t="str">
        <f t="shared" si="41"/>
        <v/>
      </c>
    </row>
    <row r="2636" spans="1:9" x14ac:dyDescent="0.3">
      <c r="A2636">
        <v>2635</v>
      </c>
      <c r="B2636">
        <f>Движение!$A$398</f>
        <v>46617</v>
      </c>
      <c r="C2636">
        <f>Движение!$C$398</f>
        <v>0</v>
      </c>
      <c r="D2636" t="s">
        <v>51</v>
      </c>
      <c r="E2636">
        <f>Движение!$L$398</f>
        <v>48</v>
      </c>
      <c r="F2636">
        <f>N(Движение!$M$398)</f>
        <v>0</v>
      </c>
      <c r="G2636">
        <f>N(Движение!$N$398)</f>
        <v>0</v>
      </c>
      <c r="H2636">
        <f>Движение!$O$398</f>
        <v>48</v>
      </c>
      <c r="I2636" t="str">
        <f t="shared" si="41"/>
        <v/>
      </c>
    </row>
    <row r="2637" spans="1:9" x14ac:dyDescent="0.3">
      <c r="A2637">
        <v>2636</v>
      </c>
      <c r="B2637">
        <f>Движение!$A$398</f>
        <v>46617</v>
      </c>
      <c r="C2637">
        <f>Движение!$C$398</f>
        <v>0</v>
      </c>
      <c r="D2637" t="s">
        <v>54</v>
      </c>
      <c r="E2637">
        <f>Движение!$P$398</f>
        <v>13</v>
      </c>
      <c r="F2637">
        <f>N(Движение!$Q$398)</f>
        <v>0</v>
      </c>
      <c r="G2637">
        <f>N(Движение!$R$398)</f>
        <v>0</v>
      </c>
      <c r="H2637">
        <f>Движение!$S$398</f>
        <v>13</v>
      </c>
      <c r="I2637" t="str">
        <f t="shared" si="41"/>
        <v/>
      </c>
    </row>
    <row r="2638" spans="1:9" x14ac:dyDescent="0.3">
      <c r="A2638">
        <v>2637</v>
      </c>
      <c r="B2638">
        <f>Движение!$A$398</f>
        <v>46617</v>
      </c>
      <c r="C2638">
        <f>Движение!$C$398</f>
        <v>0</v>
      </c>
      <c r="D2638" t="s">
        <v>56</v>
      </c>
      <c r="E2638">
        <f>Движение!$T$398</f>
        <v>18</v>
      </c>
      <c r="F2638">
        <f>N(Движение!$U$398)</f>
        <v>0</v>
      </c>
      <c r="G2638">
        <f>N(Движение!$V$398)</f>
        <v>0</v>
      </c>
      <c r="H2638">
        <f>Движение!$W$398</f>
        <v>18</v>
      </c>
      <c r="I2638" t="str">
        <f t="shared" si="41"/>
        <v/>
      </c>
    </row>
    <row r="2639" spans="1:9" x14ac:dyDescent="0.3">
      <c r="A2639">
        <v>2638</v>
      </c>
      <c r="B2639">
        <f>Движение!$A$398</f>
        <v>46617</v>
      </c>
      <c r="C2639">
        <f>Движение!$C$398</f>
        <v>0</v>
      </c>
      <c r="D2639" t="s">
        <v>57</v>
      </c>
      <c r="E2639">
        <f>Движение!$X$398</f>
        <v>21</v>
      </c>
      <c r="F2639">
        <f>N(Движение!$Y$398)</f>
        <v>0</v>
      </c>
      <c r="G2639">
        <f>N(Движение!$Z$398)</f>
        <v>0</v>
      </c>
      <c r="H2639">
        <f>Движение!$AA$398</f>
        <v>21</v>
      </c>
      <c r="I2639" t="str">
        <f t="shared" si="41"/>
        <v/>
      </c>
    </row>
    <row r="2640" spans="1:9" x14ac:dyDescent="0.3">
      <c r="A2640">
        <v>2639</v>
      </c>
      <c r="B2640">
        <f>Движение!$A$398</f>
        <v>46617</v>
      </c>
      <c r="C2640">
        <f>Движение!$C$398</f>
        <v>0</v>
      </c>
      <c r="D2640" t="s">
        <v>59</v>
      </c>
      <c r="E2640">
        <f>Движение!$AB$398</f>
        <v>15</v>
      </c>
      <c r="F2640">
        <f>N(Движение!$AC$398)</f>
        <v>0</v>
      </c>
      <c r="G2640">
        <f>N(Движение!$AD$398)</f>
        <v>0</v>
      </c>
      <c r="H2640">
        <f>Движение!$AE$398</f>
        <v>15</v>
      </c>
      <c r="I2640" t="str">
        <f t="shared" si="41"/>
        <v/>
      </c>
    </row>
    <row r="2641" spans="1:9" x14ac:dyDescent="0.3">
      <c r="A2641">
        <v>2640</v>
      </c>
      <c r="B2641">
        <f>Движение!$A$399</f>
        <v>46618</v>
      </c>
      <c r="C2641">
        <f>Движение!$C$399</f>
        <v>0</v>
      </c>
      <c r="D2641" t="s">
        <v>45</v>
      </c>
      <c r="E2641">
        <f>Движение!$D$399</f>
        <v>26</v>
      </c>
      <c r="F2641">
        <f>N(Движение!$E$399)</f>
        <v>0</v>
      </c>
      <c r="G2641">
        <f>N(Движение!$F$399)</f>
        <v>0</v>
      </c>
      <c r="H2641">
        <f>Движение!$G$399</f>
        <v>26</v>
      </c>
      <c r="I2641" t="str">
        <f t="shared" si="41"/>
        <v/>
      </c>
    </row>
    <row r="2642" spans="1:9" x14ac:dyDescent="0.3">
      <c r="A2642">
        <v>2641</v>
      </c>
      <c r="B2642">
        <f>Движение!$A$399</f>
        <v>46618</v>
      </c>
      <c r="C2642">
        <f>Движение!$C$399</f>
        <v>0</v>
      </c>
      <c r="D2642" t="s">
        <v>49</v>
      </c>
      <c r="E2642">
        <f>Движение!$H$399</f>
        <v>20</v>
      </c>
      <c r="F2642">
        <f>N(Движение!$I$399)</f>
        <v>0</v>
      </c>
      <c r="G2642">
        <f>N(Движение!$J$399)</f>
        <v>0</v>
      </c>
      <c r="H2642">
        <f>Движение!$K$399</f>
        <v>20</v>
      </c>
      <c r="I2642" t="str">
        <f t="shared" si="41"/>
        <v/>
      </c>
    </row>
    <row r="2643" spans="1:9" x14ac:dyDescent="0.3">
      <c r="A2643">
        <v>2642</v>
      </c>
      <c r="B2643">
        <f>Движение!$A$399</f>
        <v>46618</v>
      </c>
      <c r="C2643">
        <f>Движение!$C$399</f>
        <v>0</v>
      </c>
      <c r="D2643" t="s">
        <v>51</v>
      </c>
      <c r="E2643">
        <f>Движение!$L$399</f>
        <v>48</v>
      </c>
      <c r="F2643">
        <f>N(Движение!$M$399)</f>
        <v>0</v>
      </c>
      <c r="G2643">
        <f>N(Движение!$N$399)</f>
        <v>0</v>
      </c>
      <c r="H2643">
        <f>Движение!$O$399</f>
        <v>48</v>
      </c>
      <c r="I2643" t="str">
        <f t="shared" si="41"/>
        <v/>
      </c>
    </row>
    <row r="2644" spans="1:9" x14ac:dyDescent="0.3">
      <c r="A2644">
        <v>2643</v>
      </c>
      <c r="B2644">
        <f>Движение!$A$399</f>
        <v>46618</v>
      </c>
      <c r="C2644">
        <f>Движение!$C$399</f>
        <v>0</v>
      </c>
      <c r="D2644" t="s">
        <v>54</v>
      </c>
      <c r="E2644">
        <f>Движение!$P$399</f>
        <v>13</v>
      </c>
      <c r="F2644">
        <f>N(Движение!$Q$399)</f>
        <v>0</v>
      </c>
      <c r="G2644">
        <f>N(Движение!$R$399)</f>
        <v>0</v>
      </c>
      <c r="H2644">
        <f>Движение!$S$399</f>
        <v>13</v>
      </c>
      <c r="I2644" t="str">
        <f t="shared" si="41"/>
        <v/>
      </c>
    </row>
    <row r="2645" spans="1:9" x14ac:dyDescent="0.3">
      <c r="A2645">
        <v>2644</v>
      </c>
      <c r="B2645">
        <f>Движение!$A$399</f>
        <v>46618</v>
      </c>
      <c r="C2645">
        <f>Движение!$C$399</f>
        <v>0</v>
      </c>
      <c r="D2645" t="s">
        <v>56</v>
      </c>
      <c r="E2645">
        <f>Движение!$T$399</f>
        <v>18</v>
      </c>
      <c r="F2645">
        <f>N(Движение!$U$399)</f>
        <v>0</v>
      </c>
      <c r="G2645">
        <f>N(Движение!$V$399)</f>
        <v>0</v>
      </c>
      <c r="H2645">
        <f>Движение!$W$399</f>
        <v>18</v>
      </c>
      <c r="I2645" t="str">
        <f t="shared" si="41"/>
        <v/>
      </c>
    </row>
    <row r="2646" spans="1:9" x14ac:dyDescent="0.3">
      <c r="A2646">
        <v>2645</v>
      </c>
      <c r="B2646">
        <f>Движение!$A$399</f>
        <v>46618</v>
      </c>
      <c r="C2646">
        <f>Движение!$C$399</f>
        <v>0</v>
      </c>
      <c r="D2646" t="s">
        <v>57</v>
      </c>
      <c r="E2646">
        <f>Движение!$X$399</f>
        <v>21</v>
      </c>
      <c r="F2646">
        <f>N(Движение!$Y$399)</f>
        <v>0</v>
      </c>
      <c r="G2646">
        <f>N(Движение!$Z$399)</f>
        <v>0</v>
      </c>
      <c r="H2646">
        <f>Движение!$AA$399</f>
        <v>21</v>
      </c>
      <c r="I2646" t="str">
        <f t="shared" si="41"/>
        <v/>
      </c>
    </row>
    <row r="2647" spans="1:9" x14ac:dyDescent="0.3">
      <c r="A2647">
        <v>2646</v>
      </c>
      <c r="B2647">
        <f>Движение!$A$399</f>
        <v>46618</v>
      </c>
      <c r="C2647">
        <f>Движение!$C$399</f>
        <v>0</v>
      </c>
      <c r="D2647" t="s">
        <v>59</v>
      </c>
      <c r="E2647">
        <f>Движение!$AB$399</f>
        <v>15</v>
      </c>
      <c r="F2647">
        <f>N(Движение!$AC$399)</f>
        <v>0</v>
      </c>
      <c r="G2647">
        <f>N(Движение!$AD$399)</f>
        <v>0</v>
      </c>
      <c r="H2647">
        <f>Движение!$AE$399</f>
        <v>15</v>
      </c>
      <c r="I2647" t="str">
        <f t="shared" si="41"/>
        <v/>
      </c>
    </row>
    <row r="2648" spans="1:9" x14ac:dyDescent="0.3">
      <c r="A2648">
        <v>2647</v>
      </c>
      <c r="B2648">
        <f>Движение!$A$400</f>
        <v>46619</v>
      </c>
      <c r="C2648">
        <f>Движение!$C$400</f>
        <v>0</v>
      </c>
      <c r="D2648" t="s">
        <v>45</v>
      </c>
      <c r="E2648">
        <f>Движение!$D$400</f>
        <v>26</v>
      </c>
      <c r="F2648">
        <f>N(Движение!$E$400)</f>
        <v>0</v>
      </c>
      <c r="G2648">
        <f>N(Движение!$F$400)</f>
        <v>0</v>
      </c>
      <c r="H2648">
        <f>Движение!$G$400</f>
        <v>26</v>
      </c>
      <c r="I2648" t="str">
        <f t="shared" si="41"/>
        <v/>
      </c>
    </row>
    <row r="2649" spans="1:9" x14ac:dyDescent="0.3">
      <c r="A2649">
        <v>2648</v>
      </c>
      <c r="B2649">
        <f>Движение!$A$400</f>
        <v>46619</v>
      </c>
      <c r="C2649">
        <f>Движение!$C$400</f>
        <v>0</v>
      </c>
      <c r="D2649" t="s">
        <v>49</v>
      </c>
      <c r="E2649">
        <f>Движение!$H$400</f>
        <v>20</v>
      </c>
      <c r="F2649">
        <f>N(Движение!$I$400)</f>
        <v>0</v>
      </c>
      <c r="G2649">
        <f>N(Движение!$J$400)</f>
        <v>0</v>
      </c>
      <c r="H2649">
        <f>Движение!$K$400</f>
        <v>20</v>
      </c>
      <c r="I2649" t="str">
        <f t="shared" si="41"/>
        <v/>
      </c>
    </row>
    <row r="2650" spans="1:9" x14ac:dyDescent="0.3">
      <c r="A2650">
        <v>2649</v>
      </c>
      <c r="B2650">
        <f>Движение!$A$400</f>
        <v>46619</v>
      </c>
      <c r="C2650">
        <f>Движение!$C$400</f>
        <v>0</v>
      </c>
      <c r="D2650" t="s">
        <v>51</v>
      </c>
      <c r="E2650">
        <f>Движение!$L$400</f>
        <v>48</v>
      </c>
      <c r="F2650">
        <f>N(Движение!$M$400)</f>
        <v>0</v>
      </c>
      <c r="G2650">
        <f>N(Движение!$N$400)</f>
        <v>0</v>
      </c>
      <c r="H2650">
        <f>Движение!$O$400</f>
        <v>48</v>
      </c>
      <c r="I2650" t="str">
        <f t="shared" si="41"/>
        <v/>
      </c>
    </row>
    <row r="2651" spans="1:9" x14ac:dyDescent="0.3">
      <c r="A2651">
        <v>2650</v>
      </c>
      <c r="B2651">
        <f>Движение!$A$400</f>
        <v>46619</v>
      </c>
      <c r="C2651">
        <f>Движение!$C$400</f>
        <v>0</v>
      </c>
      <c r="D2651" t="s">
        <v>54</v>
      </c>
      <c r="E2651">
        <f>Движение!$P$400</f>
        <v>13</v>
      </c>
      <c r="F2651">
        <f>N(Движение!$Q$400)</f>
        <v>0</v>
      </c>
      <c r="G2651">
        <f>N(Движение!$R$400)</f>
        <v>0</v>
      </c>
      <c r="H2651">
        <f>Движение!$S$400</f>
        <v>13</v>
      </c>
      <c r="I2651" t="str">
        <f t="shared" si="41"/>
        <v/>
      </c>
    </row>
    <row r="2652" spans="1:9" x14ac:dyDescent="0.3">
      <c r="A2652">
        <v>2651</v>
      </c>
      <c r="B2652">
        <f>Движение!$A$400</f>
        <v>46619</v>
      </c>
      <c r="C2652">
        <f>Движение!$C$400</f>
        <v>0</v>
      </c>
      <c r="D2652" t="s">
        <v>56</v>
      </c>
      <c r="E2652">
        <f>Движение!$T$400</f>
        <v>18</v>
      </c>
      <c r="F2652">
        <f>N(Движение!$U$400)</f>
        <v>0</v>
      </c>
      <c r="G2652">
        <f>N(Движение!$V$400)</f>
        <v>0</v>
      </c>
      <c r="H2652">
        <f>Движение!$W$400</f>
        <v>18</v>
      </c>
      <c r="I2652" t="str">
        <f t="shared" si="41"/>
        <v/>
      </c>
    </row>
    <row r="2653" spans="1:9" x14ac:dyDescent="0.3">
      <c r="A2653">
        <v>2652</v>
      </c>
      <c r="B2653">
        <f>Движение!$A$400</f>
        <v>46619</v>
      </c>
      <c r="C2653">
        <f>Движение!$C$400</f>
        <v>0</v>
      </c>
      <c r="D2653" t="s">
        <v>57</v>
      </c>
      <c r="E2653">
        <f>Движение!$X$400</f>
        <v>21</v>
      </c>
      <c r="F2653">
        <f>N(Движение!$Y$400)</f>
        <v>0</v>
      </c>
      <c r="G2653">
        <f>N(Движение!$Z$400)</f>
        <v>0</v>
      </c>
      <c r="H2653">
        <f>Движение!$AA$400</f>
        <v>21</v>
      </c>
      <c r="I2653" t="str">
        <f t="shared" si="41"/>
        <v/>
      </c>
    </row>
    <row r="2654" spans="1:9" x14ac:dyDescent="0.3">
      <c r="A2654">
        <v>2653</v>
      </c>
      <c r="B2654">
        <f>Движение!$A$400</f>
        <v>46619</v>
      </c>
      <c r="C2654">
        <f>Движение!$C$400</f>
        <v>0</v>
      </c>
      <c r="D2654" t="s">
        <v>59</v>
      </c>
      <c r="E2654">
        <f>Движение!$AB$400</f>
        <v>15</v>
      </c>
      <c r="F2654">
        <f>N(Движение!$AC$400)</f>
        <v>0</v>
      </c>
      <c r="G2654">
        <f>N(Движение!$AD$400)</f>
        <v>0</v>
      </c>
      <c r="H2654">
        <f>Движение!$AE$400</f>
        <v>15</v>
      </c>
      <c r="I2654" t="str">
        <f t="shared" si="41"/>
        <v/>
      </c>
    </row>
    <row r="2655" spans="1:9" x14ac:dyDescent="0.3">
      <c r="A2655">
        <v>2654</v>
      </c>
      <c r="B2655">
        <f>Движение!$A$401</f>
        <v>46620</v>
      </c>
      <c r="C2655">
        <f>Движение!$C$401</f>
        <v>0</v>
      </c>
      <c r="D2655" t="s">
        <v>45</v>
      </c>
      <c r="E2655">
        <f>Движение!$D$401</f>
        <v>26</v>
      </c>
      <c r="F2655">
        <f>N(Движение!$E$401)</f>
        <v>0</v>
      </c>
      <c r="G2655">
        <f>N(Движение!$F$401)</f>
        <v>0</v>
      </c>
      <c r="H2655">
        <f>Движение!$G$401</f>
        <v>26</v>
      </c>
      <c r="I2655" t="str">
        <f t="shared" si="41"/>
        <v/>
      </c>
    </row>
    <row r="2656" spans="1:9" x14ac:dyDescent="0.3">
      <c r="A2656">
        <v>2655</v>
      </c>
      <c r="B2656">
        <f>Движение!$A$401</f>
        <v>46620</v>
      </c>
      <c r="C2656">
        <f>Движение!$C$401</f>
        <v>0</v>
      </c>
      <c r="D2656" t="s">
        <v>49</v>
      </c>
      <c r="E2656">
        <f>Движение!$H$401</f>
        <v>20</v>
      </c>
      <c r="F2656">
        <f>N(Движение!$I$401)</f>
        <v>0</v>
      </c>
      <c r="G2656">
        <f>N(Движение!$J$401)</f>
        <v>0</v>
      </c>
      <c r="H2656">
        <f>Движение!$K$401</f>
        <v>20</v>
      </c>
      <c r="I2656" t="str">
        <f t="shared" si="41"/>
        <v/>
      </c>
    </row>
    <row r="2657" spans="1:9" x14ac:dyDescent="0.3">
      <c r="A2657">
        <v>2656</v>
      </c>
      <c r="B2657">
        <f>Движение!$A$401</f>
        <v>46620</v>
      </c>
      <c r="C2657">
        <f>Движение!$C$401</f>
        <v>0</v>
      </c>
      <c r="D2657" t="s">
        <v>51</v>
      </c>
      <c r="E2657">
        <f>Движение!$L$401</f>
        <v>48</v>
      </c>
      <c r="F2657">
        <f>N(Движение!$M$401)</f>
        <v>0</v>
      </c>
      <c r="G2657">
        <f>N(Движение!$N$401)</f>
        <v>0</v>
      </c>
      <c r="H2657">
        <f>Движение!$O$401</f>
        <v>48</v>
      </c>
      <c r="I2657" t="str">
        <f t="shared" si="41"/>
        <v/>
      </c>
    </row>
    <row r="2658" spans="1:9" x14ac:dyDescent="0.3">
      <c r="A2658">
        <v>2657</v>
      </c>
      <c r="B2658">
        <f>Движение!$A$401</f>
        <v>46620</v>
      </c>
      <c r="C2658">
        <f>Движение!$C$401</f>
        <v>0</v>
      </c>
      <c r="D2658" t="s">
        <v>54</v>
      </c>
      <c r="E2658">
        <f>Движение!$P$401</f>
        <v>13</v>
      </c>
      <c r="F2658">
        <f>N(Движение!$Q$401)</f>
        <v>0</v>
      </c>
      <c r="G2658">
        <f>N(Движение!$R$401)</f>
        <v>0</v>
      </c>
      <c r="H2658">
        <f>Движение!$S$401</f>
        <v>13</v>
      </c>
      <c r="I2658" t="str">
        <f t="shared" si="41"/>
        <v/>
      </c>
    </row>
    <row r="2659" spans="1:9" x14ac:dyDescent="0.3">
      <c r="A2659">
        <v>2658</v>
      </c>
      <c r="B2659">
        <f>Движение!$A$401</f>
        <v>46620</v>
      </c>
      <c r="C2659">
        <f>Движение!$C$401</f>
        <v>0</v>
      </c>
      <c r="D2659" t="s">
        <v>56</v>
      </c>
      <c r="E2659">
        <f>Движение!$T$401</f>
        <v>18</v>
      </c>
      <c r="F2659">
        <f>N(Движение!$U$401)</f>
        <v>0</v>
      </c>
      <c r="G2659">
        <f>N(Движение!$V$401)</f>
        <v>0</v>
      </c>
      <c r="H2659">
        <f>Движение!$W$401</f>
        <v>18</v>
      </c>
      <c r="I2659" t="str">
        <f t="shared" si="41"/>
        <v/>
      </c>
    </row>
    <row r="2660" spans="1:9" x14ac:dyDescent="0.3">
      <c r="A2660">
        <v>2659</v>
      </c>
      <c r="B2660">
        <f>Движение!$A$401</f>
        <v>46620</v>
      </c>
      <c r="C2660">
        <f>Движение!$C$401</f>
        <v>0</v>
      </c>
      <c r="D2660" t="s">
        <v>57</v>
      </c>
      <c r="E2660">
        <f>Движение!$X$401</f>
        <v>21</v>
      </c>
      <c r="F2660">
        <f>N(Движение!$Y$401)</f>
        <v>0</v>
      </c>
      <c r="G2660">
        <f>N(Движение!$Z$401)</f>
        <v>0</v>
      </c>
      <c r="H2660">
        <f>Движение!$AA$401</f>
        <v>21</v>
      </c>
      <c r="I2660" t="str">
        <f t="shared" si="41"/>
        <v/>
      </c>
    </row>
    <row r="2661" spans="1:9" x14ac:dyDescent="0.3">
      <c r="A2661">
        <v>2660</v>
      </c>
      <c r="B2661">
        <f>Движение!$A$401</f>
        <v>46620</v>
      </c>
      <c r="C2661">
        <f>Движение!$C$401</f>
        <v>0</v>
      </c>
      <c r="D2661" t="s">
        <v>59</v>
      </c>
      <c r="E2661">
        <f>Движение!$AB$401</f>
        <v>15</v>
      </c>
      <c r="F2661">
        <f>N(Движение!$AC$401)</f>
        <v>0</v>
      </c>
      <c r="G2661">
        <f>N(Движение!$AD$401)</f>
        <v>0</v>
      </c>
      <c r="H2661">
        <f>Движение!$AE$401</f>
        <v>15</v>
      </c>
      <c r="I2661" t="str">
        <f t="shared" si="41"/>
        <v/>
      </c>
    </row>
    <row r="2662" spans="1:9" x14ac:dyDescent="0.3">
      <c r="A2662">
        <v>2661</v>
      </c>
      <c r="B2662">
        <f>Движение!$A$402</f>
        <v>46621</v>
      </c>
      <c r="C2662">
        <f>Движение!$C$402</f>
        <v>0</v>
      </c>
      <c r="D2662" t="s">
        <v>45</v>
      </c>
      <c r="E2662">
        <f>Движение!$D$402</f>
        <v>26</v>
      </c>
      <c r="F2662">
        <f>N(Движение!$E$402)</f>
        <v>0</v>
      </c>
      <c r="G2662">
        <f>N(Движение!$F$402)</f>
        <v>0</v>
      </c>
      <c r="H2662">
        <f>Движение!$G$402</f>
        <v>26</v>
      </c>
      <c r="I2662" t="str">
        <f t="shared" si="41"/>
        <v/>
      </c>
    </row>
    <row r="2663" spans="1:9" x14ac:dyDescent="0.3">
      <c r="A2663">
        <v>2662</v>
      </c>
      <c r="B2663">
        <f>Движение!$A$402</f>
        <v>46621</v>
      </c>
      <c r="C2663">
        <f>Движение!$C$402</f>
        <v>0</v>
      </c>
      <c r="D2663" t="s">
        <v>49</v>
      </c>
      <c r="E2663">
        <f>Движение!$H$402</f>
        <v>20</v>
      </c>
      <c r="F2663">
        <f>N(Движение!$I$402)</f>
        <v>0</v>
      </c>
      <c r="G2663">
        <f>N(Движение!$J$402)</f>
        <v>0</v>
      </c>
      <c r="H2663">
        <f>Движение!$K$402</f>
        <v>20</v>
      </c>
      <c r="I2663" t="str">
        <f t="shared" si="41"/>
        <v/>
      </c>
    </row>
    <row r="2664" spans="1:9" x14ac:dyDescent="0.3">
      <c r="A2664">
        <v>2663</v>
      </c>
      <c r="B2664">
        <f>Движение!$A$402</f>
        <v>46621</v>
      </c>
      <c r="C2664">
        <f>Движение!$C$402</f>
        <v>0</v>
      </c>
      <c r="D2664" t="s">
        <v>51</v>
      </c>
      <c r="E2664">
        <f>Движение!$L$402</f>
        <v>48</v>
      </c>
      <c r="F2664">
        <f>N(Движение!$M$402)</f>
        <v>0</v>
      </c>
      <c r="G2664">
        <f>N(Движение!$N$402)</f>
        <v>0</v>
      </c>
      <c r="H2664">
        <f>Движение!$O$402</f>
        <v>48</v>
      </c>
      <c r="I2664" t="str">
        <f t="shared" si="41"/>
        <v/>
      </c>
    </row>
    <row r="2665" spans="1:9" x14ac:dyDescent="0.3">
      <c r="A2665">
        <v>2664</v>
      </c>
      <c r="B2665">
        <f>Движение!$A$402</f>
        <v>46621</v>
      </c>
      <c r="C2665">
        <f>Движение!$C$402</f>
        <v>0</v>
      </c>
      <c r="D2665" t="s">
        <v>54</v>
      </c>
      <c r="E2665">
        <f>Движение!$P$402</f>
        <v>13</v>
      </c>
      <c r="F2665">
        <f>N(Движение!$Q$402)</f>
        <v>0</v>
      </c>
      <c r="G2665">
        <f>N(Движение!$R$402)</f>
        <v>0</v>
      </c>
      <c r="H2665">
        <f>Движение!$S$402</f>
        <v>13</v>
      </c>
      <c r="I2665" t="str">
        <f t="shared" si="41"/>
        <v/>
      </c>
    </row>
    <row r="2666" spans="1:9" x14ac:dyDescent="0.3">
      <c r="A2666">
        <v>2665</v>
      </c>
      <c r="B2666">
        <f>Движение!$A$402</f>
        <v>46621</v>
      </c>
      <c r="C2666">
        <f>Движение!$C$402</f>
        <v>0</v>
      </c>
      <c r="D2666" t="s">
        <v>56</v>
      </c>
      <c r="E2666">
        <f>Движение!$T$402</f>
        <v>18</v>
      </c>
      <c r="F2666">
        <f>N(Движение!$U$402)</f>
        <v>0</v>
      </c>
      <c r="G2666">
        <f>N(Движение!$V$402)</f>
        <v>0</v>
      </c>
      <c r="H2666">
        <f>Движение!$W$402</f>
        <v>18</v>
      </c>
      <c r="I2666" t="str">
        <f t="shared" si="41"/>
        <v/>
      </c>
    </row>
    <row r="2667" spans="1:9" x14ac:dyDescent="0.3">
      <c r="A2667">
        <v>2666</v>
      </c>
      <c r="B2667">
        <f>Движение!$A$402</f>
        <v>46621</v>
      </c>
      <c r="C2667">
        <f>Движение!$C$402</f>
        <v>0</v>
      </c>
      <c r="D2667" t="s">
        <v>57</v>
      </c>
      <c r="E2667">
        <f>Движение!$X$402</f>
        <v>21</v>
      </c>
      <c r="F2667">
        <f>N(Движение!$Y$402)</f>
        <v>0</v>
      </c>
      <c r="G2667">
        <f>N(Движение!$Z$402)</f>
        <v>0</v>
      </c>
      <c r="H2667">
        <f>Движение!$AA$402</f>
        <v>21</v>
      </c>
      <c r="I2667" t="str">
        <f t="shared" si="41"/>
        <v/>
      </c>
    </row>
    <row r="2668" spans="1:9" x14ac:dyDescent="0.3">
      <c r="A2668">
        <v>2667</v>
      </c>
      <c r="B2668">
        <f>Движение!$A$402</f>
        <v>46621</v>
      </c>
      <c r="C2668">
        <f>Движение!$C$402</f>
        <v>0</v>
      </c>
      <c r="D2668" t="s">
        <v>59</v>
      </c>
      <c r="E2668">
        <f>Движение!$AB$402</f>
        <v>15</v>
      </c>
      <c r="F2668">
        <f>N(Движение!$AC$402)</f>
        <v>0</v>
      </c>
      <c r="G2668">
        <f>N(Движение!$AD$402)</f>
        <v>0</v>
      </c>
      <c r="H2668">
        <f>Движение!$AE$402</f>
        <v>15</v>
      </c>
      <c r="I2668" t="str">
        <f t="shared" si="41"/>
        <v/>
      </c>
    </row>
    <row r="2669" spans="1:9" x14ac:dyDescent="0.3">
      <c r="A2669">
        <v>2668</v>
      </c>
      <c r="B2669">
        <f>Движение!$A$403</f>
        <v>46622</v>
      </c>
      <c r="C2669">
        <f>Движение!$C$403</f>
        <v>0</v>
      </c>
      <c r="D2669" t="s">
        <v>45</v>
      </c>
      <c r="E2669">
        <f>Движение!$D$403</f>
        <v>26</v>
      </c>
      <c r="F2669">
        <f>N(Движение!$E$403)</f>
        <v>0</v>
      </c>
      <c r="G2669">
        <f>N(Движение!$F$403)</f>
        <v>0</v>
      </c>
      <c r="H2669">
        <f>Движение!$G$403</f>
        <v>26</v>
      </c>
      <c r="I2669" t="str">
        <f t="shared" si="41"/>
        <v/>
      </c>
    </row>
    <row r="2670" spans="1:9" x14ac:dyDescent="0.3">
      <c r="A2670">
        <v>2669</v>
      </c>
      <c r="B2670">
        <f>Движение!$A$403</f>
        <v>46622</v>
      </c>
      <c r="C2670">
        <f>Движение!$C$403</f>
        <v>0</v>
      </c>
      <c r="D2670" t="s">
        <v>49</v>
      </c>
      <c r="E2670">
        <f>Движение!$H$403</f>
        <v>20</v>
      </c>
      <c r="F2670">
        <f>N(Движение!$I$403)</f>
        <v>0</v>
      </c>
      <c r="G2670">
        <f>N(Движение!$J$403)</f>
        <v>0</v>
      </c>
      <c r="H2670">
        <f>Движение!$K$403</f>
        <v>20</v>
      </c>
      <c r="I2670" t="str">
        <f t="shared" si="41"/>
        <v/>
      </c>
    </row>
    <row r="2671" spans="1:9" x14ac:dyDescent="0.3">
      <c r="A2671">
        <v>2670</v>
      </c>
      <c r="B2671">
        <f>Движение!$A$403</f>
        <v>46622</v>
      </c>
      <c r="C2671">
        <f>Движение!$C$403</f>
        <v>0</v>
      </c>
      <c r="D2671" t="s">
        <v>51</v>
      </c>
      <c r="E2671">
        <f>Движение!$L$403</f>
        <v>48</v>
      </c>
      <c r="F2671">
        <f>N(Движение!$M$403)</f>
        <v>0</v>
      </c>
      <c r="G2671">
        <f>N(Движение!$N$403)</f>
        <v>0</v>
      </c>
      <c r="H2671">
        <f>Движение!$O$403</f>
        <v>48</v>
      </c>
      <c r="I2671" t="str">
        <f t="shared" si="41"/>
        <v/>
      </c>
    </row>
    <row r="2672" spans="1:9" x14ac:dyDescent="0.3">
      <c r="A2672">
        <v>2671</v>
      </c>
      <c r="B2672">
        <f>Движение!$A$403</f>
        <v>46622</v>
      </c>
      <c r="C2672">
        <f>Движение!$C$403</f>
        <v>0</v>
      </c>
      <c r="D2672" t="s">
        <v>54</v>
      </c>
      <c r="E2672">
        <f>Движение!$P$403</f>
        <v>13</v>
      </c>
      <c r="F2672">
        <f>N(Движение!$Q$403)</f>
        <v>0</v>
      </c>
      <c r="G2672">
        <f>N(Движение!$R$403)</f>
        <v>0</v>
      </c>
      <c r="H2672">
        <f>Движение!$S$403</f>
        <v>13</v>
      </c>
      <c r="I2672" t="str">
        <f t="shared" si="41"/>
        <v/>
      </c>
    </row>
    <row r="2673" spans="1:9" x14ac:dyDescent="0.3">
      <c r="A2673">
        <v>2672</v>
      </c>
      <c r="B2673">
        <f>Движение!$A$403</f>
        <v>46622</v>
      </c>
      <c r="C2673">
        <f>Движение!$C$403</f>
        <v>0</v>
      </c>
      <c r="D2673" t="s">
        <v>56</v>
      </c>
      <c r="E2673">
        <f>Движение!$T$403</f>
        <v>18</v>
      </c>
      <c r="F2673">
        <f>N(Движение!$U$403)</f>
        <v>0</v>
      </c>
      <c r="G2673">
        <f>N(Движение!$V$403)</f>
        <v>0</v>
      </c>
      <c r="H2673">
        <f>Движение!$W$403</f>
        <v>18</v>
      </c>
      <c r="I2673" t="str">
        <f t="shared" si="41"/>
        <v/>
      </c>
    </row>
    <row r="2674" spans="1:9" x14ac:dyDescent="0.3">
      <c r="A2674">
        <v>2673</v>
      </c>
      <c r="B2674">
        <f>Движение!$A$403</f>
        <v>46622</v>
      </c>
      <c r="C2674">
        <f>Движение!$C$403</f>
        <v>0</v>
      </c>
      <c r="D2674" t="s">
        <v>57</v>
      </c>
      <c r="E2674">
        <f>Движение!$X$403</f>
        <v>21</v>
      </c>
      <c r="F2674">
        <f>N(Движение!$Y$403)</f>
        <v>0</v>
      </c>
      <c r="G2674">
        <f>N(Движение!$Z$403)</f>
        <v>0</v>
      </c>
      <c r="H2674">
        <f>Движение!$AA$403</f>
        <v>21</v>
      </c>
      <c r="I2674" t="str">
        <f t="shared" si="41"/>
        <v/>
      </c>
    </row>
    <row r="2675" spans="1:9" x14ac:dyDescent="0.3">
      <c r="A2675">
        <v>2674</v>
      </c>
      <c r="B2675">
        <f>Движение!$A$403</f>
        <v>46622</v>
      </c>
      <c r="C2675">
        <f>Движение!$C$403</f>
        <v>0</v>
      </c>
      <c r="D2675" t="s">
        <v>59</v>
      </c>
      <c r="E2675">
        <f>Движение!$AB$403</f>
        <v>15</v>
      </c>
      <c r="F2675">
        <f>N(Движение!$AC$403)</f>
        <v>0</v>
      </c>
      <c r="G2675">
        <f>N(Движение!$AD$403)</f>
        <v>0</v>
      </c>
      <c r="H2675">
        <f>Движение!$AE$403</f>
        <v>15</v>
      </c>
      <c r="I2675" t="str">
        <f t="shared" si="41"/>
        <v/>
      </c>
    </row>
    <row r="2676" spans="1:9" x14ac:dyDescent="0.3">
      <c r="A2676">
        <v>2675</v>
      </c>
      <c r="B2676">
        <f>Движение!$A$404</f>
        <v>46623</v>
      </c>
      <c r="C2676">
        <f>Движение!$C$404</f>
        <v>0</v>
      </c>
      <c r="D2676" t="s">
        <v>45</v>
      </c>
      <c r="E2676">
        <f>Движение!$D$404</f>
        <v>26</v>
      </c>
      <c r="F2676">
        <f>N(Движение!$E$404)</f>
        <v>0</v>
      </c>
      <c r="G2676">
        <f>N(Движение!$F$404)</f>
        <v>0</v>
      </c>
      <c r="H2676">
        <f>Движение!$G$404</f>
        <v>26</v>
      </c>
      <c r="I2676" t="str">
        <f t="shared" si="41"/>
        <v/>
      </c>
    </row>
    <row r="2677" spans="1:9" x14ac:dyDescent="0.3">
      <c r="A2677">
        <v>2676</v>
      </c>
      <c r="B2677">
        <f>Движение!$A$404</f>
        <v>46623</v>
      </c>
      <c r="C2677">
        <f>Движение!$C$404</f>
        <v>0</v>
      </c>
      <c r="D2677" t="s">
        <v>49</v>
      </c>
      <c r="E2677">
        <f>Движение!$H$404</f>
        <v>20</v>
      </c>
      <c r="F2677">
        <f>N(Движение!$I$404)</f>
        <v>0</v>
      </c>
      <c r="G2677">
        <f>N(Движение!$J$404)</f>
        <v>0</v>
      </c>
      <c r="H2677">
        <f>Движение!$K$404</f>
        <v>20</v>
      </c>
      <c r="I2677" t="str">
        <f t="shared" si="41"/>
        <v/>
      </c>
    </row>
    <row r="2678" spans="1:9" x14ac:dyDescent="0.3">
      <c r="A2678">
        <v>2677</v>
      </c>
      <c r="B2678">
        <f>Движение!$A$404</f>
        <v>46623</v>
      </c>
      <c r="C2678">
        <f>Движение!$C$404</f>
        <v>0</v>
      </c>
      <c r="D2678" t="s">
        <v>51</v>
      </c>
      <c r="E2678">
        <f>Движение!$L$404</f>
        <v>48</v>
      </c>
      <c r="F2678">
        <f>N(Движение!$M$404)</f>
        <v>0</v>
      </c>
      <c r="G2678">
        <f>N(Движение!$N$404)</f>
        <v>0</v>
      </c>
      <c r="H2678">
        <f>Движение!$O$404</f>
        <v>48</v>
      </c>
      <c r="I2678" t="str">
        <f t="shared" si="41"/>
        <v/>
      </c>
    </row>
    <row r="2679" spans="1:9" x14ac:dyDescent="0.3">
      <c r="A2679">
        <v>2678</v>
      </c>
      <c r="B2679">
        <f>Движение!$A$404</f>
        <v>46623</v>
      </c>
      <c r="C2679">
        <f>Движение!$C$404</f>
        <v>0</v>
      </c>
      <c r="D2679" t="s">
        <v>54</v>
      </c>
      <c r="E2679">
        <f>Движение!$P$404</f>
        <v>13</v>
      </c>
      <c r="F2679">
        <f>N(Движение!$Q$404)</f>
        <v>0</v>
      </c>
      <c r="G2679">
        <f>N(Движение!$R$404)</f>
        <v>0</v>
      </c>
      <c r="H2679">
        <f>Движение!$S$404</f>
        <v>13</v>
      </c>
      <c r="I2679" t="str">
        <f t="shared" si="41"/>
        <v/>
      </c>
    </row>
    <row r="2680" spans="1:9" x14ac:dyDescent="0.3">
      <c r="A2680">
        <v>2679</v>
      </c>
      <c r="B2680">
        <f>Движение!$A$404</f>
        <v>46623</v>
      </c>
      <c r="C2680">
        <f>Движение!$C$404</f>
        <v>0</v>
      </c>
      <c r="D2680" t="s">
        <v>56</v>
      </c>
      <c r="E2680">
        <f>Движение!$T$404</f>
        <v>18</v>
      </c>
      <c r="F2680">
        <f>N(Движение!$U$404)</f>
        <v>0</v>
      </c>
      <c r="G2680">
        <f>N(Движение!$V$404)</f>
        <v>0</v>
      </c>
      <c r="H2680">
        <f>Движение!$W$404</f>
        <v>18</v>
      </c>
      <c r="I2680" t="str">
        <f t="shared" si="41"/>
        <v/>
      </c>
    </row>
    <row r="2681" spans="1:9" x14ac:dyDescent="0.3">
      <c r="A2681">
        <v>2680</v>
      </c>
      <c r="B2681">
        <f>Движение!$A$404</f>
        <v>46623</v>
      </c>
      <c r="C2681">
        <f>Движение!$C$404</f>
        <v>0</v>
      </c>
      <c r="D2681" t="s">
        <v>57</v>
      </c>
      <c r="E2681">
        <f>Движение!$X$404</f>
        <v>21</v>
      </c>
      <c r="F2681">
        <f>N(Движение!$Y$404)</f>
        <v>0</v>
      </c>
      <c r="G2681">
        <f>N(Движение!$Z$404)</f>
        <v>0</v>
      </c>
      <c r="H2681">
        <f>Движение!$AA$404</f>
        <v>21</v>
      </c>
      <c r="I2681" t="str">
        <f t="shared" si="41"/>
        <v/>
      </c>
    </row>
    <row r="2682" spans="1:9" x14ac:dyDescent="0.3">
      <c r="A2682">
        <v>2681</v>
      </c>
      <c r="B2682">
        <f>Движение!$A$404</f>
        <v>46623</v>
      </c>
      <c r="C2682">
        <f>Движение!$C$404</f>
        <v>0</v>
      </c>
      <c r="D2682" t="s">
        <v>59</v>
      </c>
      <c r="E2682">
        <f>Движение!$AB$404</f>
        <v>15</v>
      </c>
      <c r="F2682">
        <f>N(Движение!$AC$404)</f>
        <v>0</v>
      </c>
      <c r="G2682">
        <f>N(Движение!$AD$404)</f>
        <v>0</v>
      </c>
      <c r="H2682">
        <f>Движение!$AE$404</f>
        <v>15</v>
      </c>
      <c r="I2682" t="str">
        <f t="shared" si="41"/>
        <v/>
      </c>
    </row>
    <row r="2683" spans="1:9" x14ac:dyDescent="0.3">
      <c r="A2683">
        <v>2682</v>
      </c>
      <c r="B2683">
        <f>Движение!$A$405</f>
        <v>46624</v>
      </c>
      <c r="C2683">
        <f>Движение!$C$405</f>
        <v>0</v>
      </c>
      <c r="D2683" t="s">
        <v>45</v>
      </c>
      <c r="E2683">
        <f>Движение!$D$405</f>
        <v>26</v>
      </c>
      <c r="F2683">
        <f>N(Движение!$E$405)</f>
        <v>0</v>
      </c>
      <c r="G2683">
        <f>N(Движение!$F$405)</f>
        <v>0</v>
      </c>
      <c r="H2683">
        <f>Движение!$G$405</f>
        <v>26</v>
      </c>
      <c r="I2683" t="str">
        <f t="shared" si="41"/>
        <v/>
      </c>
    </row>
    <row r="2684" spans="1:9" x14ac:dyDescent="0.3">
      <c r="A2684">
        <v>2683</v>
      </c>
      <c r="B2684">
        <f>Движение!$A$405</f>
        <v>46624</v>
      </c>
      <c r="C2684">
        <f>Движение!$C$405</f>
        <v>0</v>
      </c>
      <c r="D2684" t="s">
        <v>49</v>
      </c>
      <c r="E2684">
        <f>Движение!$H$405</f>
        <v>20</v>
      </c>
      <c r="F2684">
        <f>N(Движение!$I$405)</f>
        <v>0</v>
      </c>
      <c r="G2684">
        <f>N(Движение!$J$405)</f>
        <v>0</v>
      </c>
      <c r="H2684">
        <f>Движение!$K$405</f>
        <v>20</v>
      </c>
      <c r="I2684" t="str">
        <f t="shared" si="41"/>
        <v/>
      </c>
    </row>
    <row r="2685" spans="1:9" x14ac:dyDescent="0.3">
      <c r="A2685">
        <v>2684</v>
      </c>
      <c r="B2685">
        <f>Движение!$A$405</f>
        <v>46624</v>
      </c>
      <c r="C2685">
        <f>Движение!$C$405</f>
        <v>0</v>
      </c>
      <c r="D2685" t="s">
        <v>51</v>
      </c>
      <c r="E2685">
        <f>Движение!$L$405</f>
        <v>48</v>
      </c>
      <c r="F2685">
        <f>N(Движение!$M$405)</f>
        <v>0</v>
      </c>
      <c r="G2685">
        <f>N(Движение!$N$405)</f>
        <v>0</v>
      </c>
      <c r="H2685">
        <f>Движение!$O$405</f>
        <v>48</v>
      </c>
      <c r="I2685" t="str">
        <f t="shared" si="41"/>
        <v/>
      </c>
    </row>
    <row r="2686" spans="1:9" x14ac:dyDescent="0.3">
      <c r="A2686">
        <v>2685</v>
      </c>
      <c r="B2686">
        <f>Движение!$A$405</f>
        <v>46624</v>
      </c>
      <c r="C2686">
        <f>Движение!$C$405</f>
        <v>0</v>
      </c>
      <c r="D2686" t="s">
        <v>54</v>
      </c>
      <c r="E2686">
        <f>Движение!$P$405</f>
        <v>13</v>
      </c>
      <c r="F2686">
        <f>N(Движение!$Q$405)</f>
        <v>0</v>
      </c>
      <c r="G2686">
        <f>N(Движение!$R$405)</f>
        <v>0</v>
      </c>
      <c r="H2686">
        <f>Движение!$S$405</f>
        <v>13</v>
      </c>
      <c r="I2686" t="str">
        <f t="shared" si="41"/>
        <v/>
      </c>
    </row>
    <row r="2687" spans="1:9" x14ac:dyDescent="0.3">
      <c r="A2687">
        <v>2686</v>
      </c>
      <c r="B2687">
        <f>Движение!$A$405</f>
        <v>46624</v>
      </c>
      <c r="C2687">
        <f>Движение!$C$405</f>
        <v>0</v>
      </c>
      <c r="D2687" t="s">
        <v>56</v>
      </c>
      <c r="E2687">
        <f>Движение!$T$405</f>
        <v>18</v>
      </c>
      <c r="F2687">
        <f>N(Движение!$U$405)</f>
        <v>0</v>
      </c>
      <c r="G2687">
        <f>N(Движение!$V$405)</f>
        <v>0</v>
      </c>
      <c r="H2687">
        <f>Движение!$W$405</f>
        <v>18</v>
      </c>
      <c r="I2687" t="str">
        <f t="shared" si="41"/>
        <v/>
      </c>
    </row>
    <row r="2688" spans="1:9" x14ac:dyDescent="0.3">
      <c r="A2688">
        <v>2687</v>
      </c>
      <c r="B2688">
        <f>Движение!$A$405</f>
        <v>46624</v>
      </c>
      <c r="C2688">
        <f>Движение!$C$405</f>
        <v>0</v>
      </c>
      <c r="D2688" t="s">
        <v>57</v>
      </c>
      <c r="E2688">
        <f>Движение!$X$405</f>
        <v>21</v>
      </c>
      <c r="F2688">
        <f>N(Движение!$Y$405)</f>
        <v>0</v>
      </c>
      <c r="G2688">
        <f>N(Движение!$Z$405)</f>
        <v>0</v>
      </c>
      <c r="H2688">
        <f>Движение!$AA$405</f>
        <v>21</v>
      </c>
      <c r="I2688" t="str">
        <f t="shared" si="41"/>
        <v/>
      </c>
    </row>
    <row r="2689" spans="1:9" x14ac:dyDescent="0.3">
      <c r="A2689">
        <v>2688</v>
      </c>
      <c r="B2689">
        <f>Движение!$A$405</f>
        <v>46624</v>
      </c>
      <c r="C2689">
        <f>Движение!$C$405</f>
        <v>0</v>
      </c>
      <c r="D2689" t="s">
        <v>59</v>
      </c>
      <c r="E2689">
        <f>Движение!$AB$405</f>
        <v>15</v>
      </c>
      <c r="F2689">
        <f>N(Движение!$AC$405)</f>
        <v>0</v>
      </c>
      <c r="G2689">
        <f>N(Движение!$AD$405)</f>
        <v>0</v>
      </c>
      <c r="H2689">
        <f>Движение!$AE$405</f>
        <v>15</v>
      </c>
      <c r="I2689" t="str">
        <f t="shared" si="41"/>
        <v/>
      </c>
    </row>
    <row r="2690" spans="1:9" x14ac:dyDescent="0.3">
      <c r="A2690">
        <v>2689</v>
      </c>
      <c r="B2690">
        <f>Движение!$A$406</f>
        <v>46625</v>
      </c>
      <c r="C2690">
        <f>Движение!$C$406</f>
        <v>0</v>
      </c>
      <c r="D2690" t="s">
        <v>45</v>
      </c>
      <c r="E2690">
        <f>Движение!$D$406</f>
        <v>26</v>
      </c>
      <c r="F2690">
        <f>N(Движение!$E$406)</f>
        <v>0</v>
      </c>
      <c r="G2690">
        <f>N(Движение!$F$406)</f>
        <v>0</v>
      </c>
      <c r="H2690">
        <f>Движение!$G$406</f>
        <v>26</v>
      </c>
      <c r="I2690" t="str">
        <f t="shared" ref="I2690:I2753" si="42">IF($F2690&gt;0,TEXT($B2690,"dd.mm")&amp;"_"&amp;$D2690,"")</f>
        <v/>
      </c>
    </row>
    <row r="2691" spans="1:9" x14ac:dyDescent="0.3">
      <c r="A2691">
        <v>2690</v>
      </c>
      <c r="B2691">
        <f>Движение!$A$406</f>
        <v>46625</v>
      </c>
      <c r="C2691">
        <f>Движение!$C$406</f>
        <v>0</v>
      </c>
      <c r="D2691" t="s">
        <v>49</v>
      </c>
      <c r="E2691">
        <f>Движение!$H$406</f>
        <v>20</v>
      </c>
      <c r="F2691">
        <f>N(Движение!$I$406)</f>
        <v>0</v>
      </c>
      <c r="G2691">
        <f>N(Движение!$J$406)</f>
        <v>0</v>
      </c>
      <c r="H2691">
        <f>Движение!$K$406</f>
        <v>20</v>
      </c>
      <c r="I2691" t="str">
        <f t="shared" si="42"/>
        <v/>
      </c>
    </row>
    <row r="2692" spans="1:9" x14ac:dyDescent="0.3">
      <c r="A2692">
        <v>2691</v>
      </c>
      <c r="B2692">
        <f>Движение!$A$406</f>
        <v>46625</v>
      </c>
      <c r="C2692">
        <f>Движение!$C$406</f>
        <v>0</v>
      </c>
      <c r="D2692" t="s">
        <v>51</v>
      </c>
      <c r="E2692">
        <f>Движение!$L$406</f>
        <v>48</v>
      </c>
      <c r="F2692">
        <f>N(Движение!$M$406)</f>
        <v>0</v>
      </c>
      <c r="G2692">
        <f>N(Движение!$N$406)</f>
        <v>0</v>
      </c>
      <c r="H2692">
        <f>Движение!$O$406</f>
        <v>48</v>
      </c>
      <c r="I2692" t="str">
        <f t="shared" si="42"/>
        <v/>
      </c>
    </row>
    <row r="2693" spans="1:9" x14ac:dyDescent="0.3">
      <c r="A2693">
        <v>2692</v>
      </c>
      <c r="B2693">
        <f>Движение!$A$406</f>
        <v>46625</v>
      </c>
      <c r="C2693">
        <f>Движение!$C$406</f>
        <v>0</v>
      </c>
      <c r="D2693" t="s">
        <v>54</v>
      </c>
      <c r="E2693">
        <f>Движение!$P$406</f>
        <v>13</v>
      </c>
      <c r="F2693">
        <f>N(Движение!$Q$406)</f>
        <v>0</v>
      </c>
      <c r="G2693">
        <f>N(Движение!$R$406)</f>
        <v>0</v>
      </c>
      <c r="H2693">
        <f>Движение!$S$406</f>
        <v>13</v>
      </c>
      <c r="I2693" t="str">
        <f t="shared" si="42"/>
        <v/>
      </c>
    </row>
    <row r="2694" spans="1:9" x14ac:dyDescent="0.3">
      <c r="A2694">
        <v>2693</v>
      </c>
      <c r="B2694">
        <f>Движение!$A$406</f>
        <v>46625</v>
      </c>
      <c r="C2694">
        <f>Движение!$C$406</f>
        <v>0</v>
      </c>
      <c r="D2694" t="s">
        <v>56</v>
      </c>
      <c r="E2694">
        <f>Движение!$T$406</f>
        <v>18</v>
      </c>
      <c r="F2694">
        <f>N(Движение!$U$406)</f>
        <v>0</v>
      </c>
      <c r="G2694">
        <f>N(Движение!$V$406)</f>
        <v>0</v>
      </c>
      <c r="H2694">
        <f>Движение!$W$406</f>
        <v>18</v>
      </c>
      <c r="I2694" t="str">
        <f t="shared" si="42"/>
        <v/>
      </c>
    </row>
    <row r="2695" spans="1:9" x14ac:dyDescent="0.3">
      <c r="A2695">
        <v>2694</v>
      </c>
      <c r="B2695">
        <f>Движение!$A$406</f>
        <v>46625</v>
      </c>
      <c r="C2695">
        <f>Движение!$C$406</f>
        <v>0</v>
      </c>
      <c r="D2695" t="s">
        <v>57</v>
      </c>
      <c r="E2695">
        <f>Движение!$X$406</f>
        <v>21</v>
      </c>
      <c r="F2695">
        <f>N(Движение!$Y$406)</f>
        <v>0</v>
      </c>
      <c r="G2695">
        <f>N(Движение!$Z$406)</f>
        <v>0</v>
      </c>
      <c r="H2695">
        <f>Движение!$AA$406</f>
        <v>21</v>
      </c>
      <c r="I2695" t="str">
        <f t="shared" si="42"/>
        <v/>
      </c>
    </row>
    <row r="2696" spans="1:9" x14ac:dyDescent="0.3">
      <c r="A2696">
        <v>2695</v>
      </c>
      <c r="B2696">
        <f>Движение!$A$406</f>
        <v>46625</v>
      </c>
      <c r="C2696">
        <f>Движение!$C$406</f>
        <v>0</v>
      </c>
      <c r="D2696" t="s">
        <v>59</v>
      </c>
      <c r="E2696">
        <f>Движение!$AB$406</f>
        <v>15</v>
      </c>
      <c r="F2696">
        <f>N(Движение!$AC$406)</f>
        <v>0</v>
      </c>
      <c r="G2696">
        <f>N(Движение!$AD$406)</f>
        <v>0</v>
      </c>
      <c r="H2696">
        <f>Движение!$AE$406</f>
        <v>15</v>
      </c>
      <c r="I2696" t="str">
        <f t="shared" si="42"/>
        <v/>
      </c>
    </row>
    <row r="2697" spans="1:9" x14ac:dyDescent="0.3">
      <c r="A2697">
        <v>2696</v>
      </c>
      <c r="B2697">
        <f>Движение!$A$407</f>
        <v>46626</v>
      </c>
      <c r="C2697">
        <f>Движение!$C$407</f>
        <v>0</v>
      </c>
      <c r="D2697" t="s">
        <v>45</v>
      </c>
      <c r="E2697">
        <f>Движение!$D$407</f>
        <v>26</v>
      </c>
      <c r="F2697">
        <f>N(Движение!$E$407)</f>
        <v>0</v>
      </c>
      <c r="G2697">
        <f>N(Движение!$F$407)</f>
        <v>0</v>
      </c>
      <c r="H2697">
        <f>Движение!$G$407</f>
        <v>26</v>
      </c>
      <c r="I2697" t="str">
        <f t="shared" si="42"/>
        <v/>
      </c>
    </row>
    <row r="2698" spans="1:9" x14ac:dyDescent="0.3">
      <c r="A2698">
        <v>2697</v>
      </c>
      <c r="B2698">
        <f>Движение!$A$407</f>
        <v>46626</v>
      </c>
      <c r="C2698">
        <f>Движение!$C$407</f>
        <v>0</v>
      </c>
      <c r="D2698" t="s">
        <v>49</v>
      </c>
      <c r="E2698">
        <f>Движение!$H$407</f>
        <v>20</v>
      </c>
      <c r="F2698">
        <f>N(Движение!$I$407)</f>
        <v>0</v>
      </c>
      <c r="G2698">
        <f>N(Движение!$J$407)</f>
        <v>0</v>
      </c>
      <c r="H2698">
        <f>Движение!$K$407</f>
        <v>20</v>
      </c>
      <c r="I2698" t="str">
        <f t="shared" si="42"/>
        <v/>
      </c>
    </row>
    <row r="2699" spans="1:9" x14ac:dyDescent="0.3">
      <c r="A2699">
        <v>2698</v>
      </c>
      <c r="B2699">
        <f>Движение!$A$407</f>
        <v>46626</v>
      </c>
      <c r="C2699">
        <f>Движение!$C$407</f>
        <v>0</v>
      </c>
      <c r="D2699" t="s">
        <v>51</v>
      </c>
      <c r="E2699">
        <f>Движение!$L$407</f>
        <v>48</v>
      </c>
      <c r="F2699">
        <f>N(Движение!$M$407)</f>
        <v>0</v>
      </c>
      <c r="G2699">
        <f>N(Движение!$N$407)</f>
        <v>0</v>
      </c>
      <c r="H2699">
        <f>Движение!$O$407</f>
        <v>48</v>
      </c>
      <c r="I2699" t="str">
        <f t="shared" si="42"/>
        <v/>
      </c>
    </row>
    <row r="2700" spans="1:9" x14ac:dyDescent="0.3">
      <c r="A2700">
        <v>2699</v>
      </c>
      <c r="B2700">
        <f>Движение!$A$407</f>
        <v>46626</v>
      </c>
      <c r="C2700">
        <f>Движение!$C$407</f>
        <v>0</v>
      </c>
      <c r="D2700" t="s">
        <v>54</v>
      </c>
      <c r="E2700">
        <f>Движение!$P$407</f>
        <v>13</v>
      </c>
      <c r="F2700">
        <f>N(Движение!$Q$407)</f>
        <v>0</v>
      </c>
      <c r="G2700">
        <f>N(Движение!$R$407)</f>
        <v>0</v>
      </c>
      <c r="H2700">
        <f>Движение!$S$407</f>
        <v>13</v>
      </c>
      <c r="I2700" t="str">
        <f t="shared" si="42"/>
        <v/>
      </c>
    </row>
    <row r="2701" spans="1:9" x14ac:dyDescent="0.3">
      <c r="A2701">
        <v>2700</v>
      </c>
      <c r="B2701">
        <f>Движение!$A$407</f>
        <v>46626</v>
      </c>
      <c r="C2701">
        <f>Движение!$C$407</f>
        <v>0</v>
      </c>
      <c r="D2701" t="s">
        <v>56</v>
      </c>
      <c r="E2701">
        <f>Движение!$T$407</f>
        <v>18</v>
      </c>
      <c r="F2701">
        <f>N(Движение!$U$407)</f>
        <v>0</v>
      </c>
      <c r="G2701">
        <f>N(Движение!$V$407)</f>
        <v>0</v>
      </c>
      <c r="H2701">
        <f>Движение!$W$407</f>
        <v>18</v>
      </c>
      <c r="I2701" t="str">
        <f t="shared" si="42"/>
        <v/>
      </c>
    </row>
    <row r="2702" spans="1:9" x14ac:dyDescent="0.3">
      <c r="A2702">
        <v>2701</v>
      </c>
      <c r="B2702">
        <f>Движение!$A$407</f>
        <v>46626</v>
      </c>
      <c r="C2702">
        <f>Движение!$C$407</f>
        <v>0</v>
      </c>
      <c r="D2702" t="s">
        <v>57</v>
      </c>
      <c r="E2702">
        <f>Движение!$X$407</f>
        <v>21</v>
      </c>
      <c r="F2702">
        <f>N(Движение!$Y$407)</f>
        <v>0</v>
      </c>
      <c r="G2702">
        <f>N(Движение!$Z$407)</f>
        <v>0</v>
      </c>
      <c r="H2702">
        <f>Движение!$AA$407</f>
        <v>21</v>
      </c>
      <c r="I2702" t="str">
        <f t="shared" si="42"/>
        <v/>
      </c>
    </row>
    <row r="2703" spans="1:9" x14ac:dyDescent="0.3">
      <c r="A2703">
        <v>2702</v>
      </c>
      <c r="B2703">
        <f>Движение!$A$407</f>
        <v>46626</v>
      </c>
      <c r="C2703">
        <f>Движение!$C$407</f>
        <v>0</v>
      </c>
      <c r="D2703" t="s">
        <v>59</v>
      </c>
      <c r="E2703">
        <f>Движение!$AB$407</f>
        <v>15</v>
      </c>
      <c r="F2703">
        <f>N(Движение!$AC$407)</f>
        <v>0</v>
      </c>
      <c r="G2703">
        <f>N(Движение!$AD$407)</f>
        <v>0</v>
      </c>
      <c r="H2703">
        <f>Движение!$AE$407</f>
        <v>15</v>
      </c>
      <c r="I2703" t="str">
        <f t="shared" si="42"/>
        <v/>
      </c>
    </row>
    <row r="2704" spans="1:9" x14ac:dyDescent="0.3">
      <c r="A2704">
        <v>2703</v>
      </c>
      <c r="B2704">
        <f>Движение!$A$408</f>
        <v>46627</v>
      </c>
      <c r="C2704">
        <f>Движение!$C$408</f>
        <v>0</v>
      </c>
      <c r="D2704" t="s">
        <v>45</v>
      </c>
      <c r="E2704">
        <f>Движение!$D$408</f>
        <v>26</v>
      </c>
      <c r="F2704">
        <f>N(Движение!$E$408)</f>
        <v>0</v>
      </c>
      <c r="G2704">
        <f>N(Движение!$F$408)</f>
        <v>0</v>
      </c>
      <c r="H2704">
        <f>Движение!$G$408</f>
        <v>26</v>
      </c>
      <c r="I2704" t="str">
        <f t="shared" si="42"/>
        <v/>
      </c>
    </row>
    <row r="2705" spans="1:9" x14ac:dyDescent="0.3">
      <c r="A2705">
        <v>2704</v>
      </c>
      <c r="B2705">
        <f>Движение!$A$408</f>
        <v>46627</v>
      </c>
      <c r="C2705">
        <f>Движение!$C$408</f>
        <v>0</v>
      </c>
      <c r="D2705" t="s">
        <v>49</v>
      </c>
      <c r="E2705">
        <f>Движение!$H$408</f>
        <v>20</v>
      </c>
      <c r="F2705">
        <f>N(Движение!$I$408)</f>
        <v>0</v>
      </c>
      <c r="G2705">
        <f>N(Движение!$J$408)</f>
        <v>0</v>
      </c>
      <c r="H2705">
        <f>Движение!$K$408</f>
        <v>20</v>
      </c>
      <c r="I2705" t="str">
        <f t="shared" si="42"/>
        <v/>
      </c>
    </row>
    <row r="2706" spans="1:9" x14ac:dyDescent="0.3">
      <c r="A2706">
        <v>2705</v>
      </c>
      <c r="B2706">
        <f>Движение!$A$408</f>
        <v>46627</v>
      </c>
      <c r="C2706">
        <f>Движение!$C$408</f>
        <v>0</v>
      </c>
      <c r="D2706" t="s">
        <v>51</v>
      </c>
      <c r="E2706">
        <f>Движение!$L$408</f>
        <v>48</v>
      </c>
      <c r="F2706">
        <f>N(Движение!$M$408)</f>
        <v>0</v>
      </c>
      <c r="G2706">
        <f>N(Движение!$N$408)</f>
        <v>0</v>
      </c>
      <c r="H2706">
        <f>Движение!$O$408</f>
        <v>48</v>
      </c>
      <c r="I2706" t="str">
        <f t="shared" si="42"/>
        <v/>
      </c>
    </row>
    <row r="2707" spans="1:9" x14ac:dyDescent="0.3">
      <c r="A2707">
        <v>2706</v>
      </c>
      <c r="B2707">
        <f>Движение!$A$408</f>
        <v>46627</v>
      </c>
      <c r="C2707">
        <f>Движение!$C$408</f>
        <v>0</v>
      </c>
      <c r="D2707" t="s">
        <v>54</v>
      </c>
      <c r="E2707">
        <f>Движение!$P$408</f>
        <v>13</v>
      </c>
      <c r="F2707">
        <f>N(Движение!$Q$408)</f>
        <v>0</v>
      </c>
      <c r="G2707">
        <f>N(Движение!$R$408)</f>
        <v>0</v>
      </c>
      <c r="H2707">
        <f>Движение!$S$408</f>
        <v>13</v>
      </c>
      <c r="I2707" t="str">
        <f t="shared" si="42"/>
        <v/>
      </c>
    </row>
    <row r="2708" spans="1:9" x14ac:dyDescent="0.3">
      <c r="A2708">
        <v>2707</v>
      </c>
      <c r="B2708">
        <f>Движение!$A$408</f>
        <v>46627</v>
      </c>
      <c r="C2708">
        <f>Движение!$C$408</f>
        <v>0</v>
      </c>
      <c r="D2708" t="s">
        <v>56</v>
      </c>
      <c r="E2708">
        <f>Движение!$T$408</f>
        <v>18</v>
      </c>
      <c r="F2708">
        <f>N(Движение!$U$408)</f>
        <v>0</v>
      </c>
      <c r="G2708">
        <f>N(Движение!$V$408)</f>
        <v>0</v>
      </c>
      <c r="H2708">
        <f>Движение!$W$408</f>
        <v>18</v>
      </c>
      <c r="I2708" t="str">
        <f t="shared" si="42"/>
        <v/>
      </c>
    </row>
    <row r="2709" spans="1:9" x14ac:dyDescent="0.3">
      <c r="A2709">
        <v>2708</v>
      </c>
      <c r="B2709">
        <f>Движение!$A$408</f>
        <v>46627</v>
      </c>
      <c r="C2709">
        <f>Движение!$C$408</f>
        <v>0</v>
      </c>
      <c r="D2709" t="s">
        <v>57</v>
      </c>
      <c r="E2709">
        <f>Движение!$X$408</f>
        <v>21</v>
      </c>
      <c r="F2709">
        <f>N(Движение!$Y$408)</f>
        <v>0</v>
      </c>
      <c r="G2709">
        <f>N(Движение!$Z$408)</f>
        <v>0</v>
      </c>
      <c r="H2709">
        <f>Движение!$AA$408</f>
        <v>21</v>
      </c>
      <c r="I2709" t="str">
        <f t="shared" si="42"/>
        <v/>
      </c>
    </row>
    <row r="2710" spans="1:9" x14ac:dyDescent="0.3">
      <c r="A2710">
        <v>2709</v>
      </c>
      <c r="B2710">
        <f>Движение!$A$408</f>
        <v>46627</v>
      </c>
      <c r="C2710">
        <f>Движение!$C$408</f>
        <v>0</v>
      </c>
      <c r="D2710" t="s">
        <v>59</v>
      </c>
      <c r="E2710">
        <f>Движение!$AB$408</f>
        <v>15</v>
      </c>
      <c r="F2710">
        <f>N(Движение!$AC$408)</f>
        <v>0</v>
      </c>
      <c r="G2710">
        <f>N(Движение!$AD$408)</f>
        <v>0</v>
      </c>
      <c r="H2710">
        <f>Движение!$AE$408</f>
        <v>15</v>
      </c>
      <c r="I2710" t="str">
        <f t="shared" si="42"/>
        <v/>
      </c>
    </row>
    <row r="2711" spans="1:9" x14ac:dyDescent="0.3">
      <c r="A2711">
        <v>2710</v>
      </c>
      <c r="B2711">
        <f>Движение!$A$409</f>
        <v>46628</v>
      </c>
      <c r="C2711">
        <f>Движение!$C$409</f>
        <v>0</v>
      </c>
      <c r="D2711" t="s">
        <v>45</v>
      </c>
      <c r="E2711">
        <f>Движение!$D$409</f>
        <v>26</v>
      </c>
      <c r="F2711">
        <f>N(Движение!$E$409)</f>
        <v>0</v>
      </c>
      <c r="G2711">
        <f>N(Движение!$F$409)</f>
        <v>0</v>
      </c>
      <c r="H2711">
        <f>Движение!$G$409</f>
        <v>26</v>
      </c>
      <c r="I2711" t="str">
        <f t="shared" si="42"/>
        <v/>
      </c>
    </row>
    <row r="2712" spans="1:9" x14ac:dyDescent="0.3">
      <c r="A2712">
        <v>2711</v>
      </c>
      <c r="B2712">
        <f>Движение!$A$409</f>
        <v>46628</v>
      </c>
      <c r="C2712">
        <f>Движение!$C$409</f>
        <v>0</v>
      </c>
      <c r="D2712" t="s">
        <v>49</v>
      </c>
      <c r="E2712">
        <f>Движение!$H$409</f>
        <v>20</v>
      </c>
      <c r="F2712">
        <f>N(Движение!$I$409)</f>
        <v>0</v>
      </c>
      <c r="G2712">
        <f>N(Движение!$J$409)</f>
        <v>0</v>
      </c>
      <c r="H2712">
        <f>Движение!$K$409</f>
        <v>20</v>
      </c>
      <c r="I2712" t="str">
        <f t="shared" si="42"/>
        <v/>
      </c>
    </row>
    <row r="2713" spans="1:9" x14ac:dyDescent="0.3">
      <c r="A2713">
        <v>2712</v>
      </c>
      <c r="B2713">
        <f>Движение!$A$409</f>
        <v>46628</v>
      </c>
      <c r="C2713">
        <f>Движение!$C$409</f>
        <v>0</v>
      </c>
      <c r="D2713" t="s">
        <v>51</v>
      </c>
      <c r="E2713">
        <f>Движение!$L$409</f>
        <v>48</v>
      </c>
      <c r="F2713">
        <f>N(Движение!$M$409)</f>
        <v>0</v>
      </c>
      <c r="G2713">
        <f>N(Движение!$N$409)</f>
        <v>0</v>
      </c>
      <c r="H2713">
        <f>Движение!$O$409</f>
        <v>48</v>
      </c>
      <c r="I2713" t="str">
        <f t="shared" si="42"/>
        <v/>
      </c>
    </row>
    <row r="2714" spans="1:9" x14ac:dyDescent="0.3">
      <c r="A2714">
        <v>2713</v>
      </c>
      <c r="B2714">
        <f>Движение!$A$409</f>
        <v>46628</v>
      </c>
      <c r="C2714">
        <f>Движение!$C$409</f>
        <v>0</v>
      </c>
      <c r="D2714" t="s">
        <v>54</v>
      </c>
      <c r="E2714">
        <f>Движение!$P$409</f>
        <v>13</v>
      </c>
      <c r="F2714">
        <f>N(Движение!$Q$409)</f>
        <v>0</v>
      </c>
      <c r="G2714">
        <f>N(Движение!$R$409)</f>
        <v>0</v>
      </c>
      <c r="H2714">
        <f>Движение!$S$409</f>
        <v>13</v>
      </c>
      <c r="I2714" t="str">
        <f t="shared" si="42"/>
        <v/>
      </c>
    </row>
    <row r="2715" spans="1:9" x14ac:dyDescent="0.3">
      <c r="A2715">
        <v>2714</v>
      </c>
      <c r="B2715">
        <f>Движение!$A$409</f>
        <v>46628</v>
      </c>
      <c r="C2715">
        <f>Движение!$C$409</f>
        <v>0</v>
      </c>
      <c r="D2715" t="s">
        <v>56</v>
      </c>
      <c r="E2715">
        <f>Движение!$T$409</f>
        <v>18</v>
      </c>
      <c r="F2715">
        <f>N(Движение!$U$409)</f>
        <v>0</v>
      </c>
      <c r="G2715">
        <f>N(Движение!$V$409)</f>
        <v>0</v>
      </c>
      <c r="H2715">
        <f>Движение!$W$409</f>
        <v>18</v>
      </c>
      <c r="I2715" t="str">
        <f t="shared" si="42"/>
        <v/>
      </c>
    </row>
    <row r="2716" spans="1:9" x14ac:dyDescent="0.3">
      <c r="A2716">
        <v>2715</v>
      </c>
      <c r="B2716">
        <f>Движение!$A$409</f>
        <v>46628</v>
      </c>
      <c r="C2716">
        <f>Движение!$C$409</f>
        <v>0</v>
      </c>
      <c r="D2716" t="s">
        <v>57</v>
      </c>
      <c r="E2716">
        <f>Движение!$X$409</f>
        <v>21</v>
      </c>
      <c r="F2716">
        <f>N(Движение!$Y$409)</f>
        <v>0</v>
      </c>
      <c r="G2716">
        <f>N(Движение!$Z$409)</f>
        <v>0</v>
      </c>
      <c r="H2716">
        <f>Движение!$AA$409</f>
        <v>21</v>
      </c>
      <c r="I2716" t="str">
        <f t="shared" si="42"/>
        <v/>
      </c>
    </row>
    <row r="2717" spans="1:9" x14ac:dyDescent="0.3">
      <c r="A2717">
        <v>2716</v>
      </c>
      <c r="B2717">
        <f>Движение!$A$409</f>
        <v>46628</v>
      </c>
      <c r="C2717">
        <f>Движение!$C$409</f>
        <v>0</v>
      </c>
      <c r="D2717" t="s">
        <v>59</v>
      </c>
      <c r="E2717">
        <f>Движение!$AB$409</f>
        <v>15</v>
      </c>
      <c r="F2717">
        <f>N(Движение!$AC$409)</f>
        <v>0</v>
      </c>
      <c r="G2717">
        <f>N(Движение!$AD$409)</f>
        <v>0</v>
      </c>
      <c r="H2717">
        <f>Движение!$AE$409</f>
        <v>15</v>
      </c>
      <c r="I2717" t="str">
        <f t="shared" si="42"/>
        <v/>
      </c>
    </row>
    <row r="2718" spans="1:9" x14ac:dyDescent="0.3">
      <c r="A2718">
        <v>2717</v>
      </c>
      <c r="B2718">
        <f>Движение!$A$410</f>
        <v>46629</v>
      </c>
      <c r="C2718">
        <f>Движение!$C$410</f>
        <v>0</v>
      </c>
      <c r="D2718" t="s">
        <v>45</v>
      </c>
      <c r="E2718">
        <f>Движение!$D$410</f>
        <v>26</v>
      </c>
      <c r="F2718">
        <f>N(Движение!$E$410)</f>
        <v>0</v>
      </c>
      <c r="G2718">
        <f>N(Движение!$F$410)</f>
        <v>0</v>
      </c>
      <c r="H2718">
        <f>Движение!$G$410</f>
        <v>26</v>
      </c>
      <c r="I2718" t="str">
        <f t="shared" si="42"/>
        <v/>
      </c>
    </row>
    <row r="2719" spans="1:9" x14ac:dyDescent="0.3">
      <c r="A2719">
        <v>2718</v>
      </c>
      <c r="B2719">
        <f>Движение!$A$410</f>
        <v>46629</v>
      </c>
      <c r="C2719">
        <f>Движение!$C$410</f>
        <v>0</v>
      </c>
      <c r="D2719" t="s">
        <v>49</v>
      </c>
      <c r="E2719">
        <f>Движение!$H$410</f>
        <v>20</v>
      </c>
      <c r="F2719">
        <f>N(Движение!$I$410)</f>
        <v>0</v>
      </c>
      <c r="G2719">
        <f>N(Движение!$J$410)</f>
        <v>0</v>
      </c>
      <c r="H2719">
        <f>Движение!$K$410</f>
        <v>20</v>
      </c>
      <c r="I2719" t="str">
        <f t="shared" si="42"/>
        <v/>
      </c>
    </row>
    <row r="2720" spans="1:9" x14ac:dyDescent="0.3">
      <c r="A2720">
        <v>2719</v>
      </c>
      <c r="B2720">
        <f>Движение!$A$410</f>
        <v>46629</v>
      </c>
      <c r="C2720">
        <f>Движение!$C$410</f>
        <v>0</v>
      </c>
      <c r="D2720" t="s">
        <v>51</v>
      </c>
      <c r="E2720">
        <f>Движение!$L$410</f>
        <v>48</v>
      </c>
      <c r="F2720">
        <f>N(Движение!$M$410)</f>
        <v>0</v>
      </c>
      <c r="G2720">
        <f>N(Движение!$N$410)</f>
        <v>0</v>
      </c>
      <c r="H2720">
        <f>Движение!$O$410</f>
        <v>48</v>
      </c>
      <c r="I2720" t="str">
        <f t="shared" si="42"/>
        <v/>
      </c>
    </row>
    <row r="2721" spans="1:9" x14ac:dyDescent="0.3">
      <c r="A2721">
        <v>2720</v>
      </c>
      <c r="B2721">
        <f>Движение!$A$410</f>
        <v>46629</v>
      </c>
      <c r="C2721">
        <f>Движение!$C$410</f>
        <v>0</v>
      </c>
      <c r="D2721" t="s">
        <v>54</v>
      </c>
      <c r="E2721">
        <f>Движение!$P$410</f>
        <v>13</v>
      </c>
      <c r="F2721">
        <f>N(Движение!$Q$410)</f>
        <v>0</v>
      </c>
      <c r="G2721">
        <f>N(Движение!$R$410)</f>
        <v>0</v>
      </c>
      <c r="H2721">
        <f>Движение!$S$410</f>
        <v>13</v>
      </c>
      <c r="I2721" t="str">
        <f t="shared" si="42"/>
        <v/>
      </c>
    </row>
    <row r="2722" spans="1:9" x14ac:dyDescent="0.3">
      <c r="A2722">
        <v>2721</v>
      </c>
      <c r="B2722">
        <f>Движение!$A$410</f>
        <v>46629</v>
      </c>
      <c r="C2722">
        <f>Движение!$C$410</f>
        <v>0</v>
      </c>
      <c r="D2722" t="s">
        <v>56</v>
      </c>
      <c r="E2722">
        <f>Движение!$T$410</f>
        <v>18</v>
      </c>
      <c r="F2722">
        <f>N(Движение!$U$410)</f>
        <v>0</v>
      </c>
      <c r="G2722">
        <f>N(Движение!$V$410)</f>
        <v>0</v>
      </c>
      <c r="H2722">
        <f>Движение!$W$410</f>
        <v>18</v>
      </c>
      <c r="I2722" t="str">
        <f t="shared" si="42"/>
        <v/>
      </c>
    </row>
    <row r="2723" spans="1:9" x14ac:dyDescent="0.3">
      <c r="A2723">
        <v>2722</v>
      </c>
      <c r="B2723">
        <f>Движение!$A$410</f>
        <v>46629</v>
      </c>
      <c r="C2723">
        <f>Движение!$C$410</f>
        <v>0</v>
      </c>
      <c r="D2723" t="s">
        <v>57</v>
      </c>
      <c r="E2723">
        <f>Движение!$X$410</f>
        <v>21</v>
      </c>
      <c r="F2723">
        <f>N(Движение!$Y$410)</f>
        <v>0</v>
      </c>
      <c r="G2723">
        <f>N(Движение!$Z$410)</f>
        <v>0</v>
      </c>
      <c r="H2723">
        <f>Движение!$AA$410</f>
        <v>21</v>
      </c>
      <c r="I2723" t="str">
        <f t="shared" si="42"/>
        <v/>
      </c>
    </row>
    <row r="2724" spans="1:9" x14ac:dyDescent="0.3">
      <c r="A2724">
        <v>2723</v>
      </c>
      <c r="B2724">
        <f>Движение!$A$410</f>
        <v>46629</v>
      </c>
      <c r="C2724">
        <f>Движение!$C$410</f>
        <v>0</v>
      </c>
      <c r="D2724" t="s">
        <v>59</v>
      </c>
      <c r="E2724">
        <f>Движение!$AB$410</f>
        <v>15</v>
      </c>
      <c r="F2724">
        <f>N(Движение!$AC$410)</f>
        <v>0</v>
      </c>
      <c r="G2724">
        <f>N(Движение!$AD$410)</f>
        <v>0</v>
      </c>
      <c r="H2724">
        <f>Движение!$AE$410</f>
        <v>15</v>
      </c>
      <c r="I2724" t="str">
        <f t="shared" si="42"/>
        <v/>
      </c>
    </row>
    <row r="2725" spans="1:9" x14ac:dyDescent="0.3">
      <c r="A2725">
        <v>2724</v>
      </c>
      <c r="B2725">
        <f>Движение!$A$411</f>
        <v>46630</v>
      </c>
      <c r="C2725">
        <f>Движение!$C$411</f>
        <v>0</v>
      </c>
      <c r="D2725" t="s">
        <v>45</v>
      </c>
      <c r="E2725">
        <f>Движение!$D$411</f>
        <v>26</v>
      </c>
      <c r="F2725">
        <f>N(Движение!$E$411)</f>
        <v>0</v>
      </c>
      <c r="G2725">
        <f>N(Движение!$F$411)</f>
        <v>0</v>
      </c>
      <c r="H2725">
        <f>Движение!$G$411</f>
        <v>26</v>
      </c>
      <c r="I2725" t="str">
        <f t="shared" si="42"/>
        <v/>
      </c>
    </row>
    <row r="2726" spans="1:9" x14ac:dyDescent="0.3">
      <c r="A2726">
        <v>2725</v>
      </c>
      <c r="B2726">
        <f>Движение!$A$411</f>
        <v>46630</v>
      </c>
      <c r="C2726">
        <f>Движение!$C$411</f>
        <v>0</v>
      </c>
      <c r="D2726" t="s">
        <v>49</v>
      </c>
      <c r="E2726">
        <f>Движение!$H$411</f>
        <v>20</v>
      </c>
      <c r="F2726">
        <f>N(Движение!$I$411)</f>
        <v>0</v>
      </c>
      <c r="G2726">
        <f>N(Движение!$J$411)</f>
        <v>0</v>
      </c>
      <c r="H2726">
        <f>Движение!$K$411</f>
        <v>20</v>
      </c>
      <c r="I2726" t="str">
        <f t="shared" si="42"/>
        <v/>
      </c>
    </row>
    <row r="2727" spans="1:9" x14ac:dyDescent="0.3">
      <c r="A2727">
        <v>2726</v>
      </c>
      <c r="B2727">
        <f>Движение!$A$411</f>
        <v>46630</v>
      </c>
      <c r="C2727">
        <f>Движение!$C$411</f>
        <v>0</v>
      </c>
      <c r="D2727" t="s">
        <v>51</v>
      </c>
      <c r="E2727">
        <f>Движение!$L$411</f>
        <v>48</v>
      </c>
      <c r="F2727">
        <f>N(Движение!$M$411)</f>
        <v>0</v>
      </c>
      <c r="G2727">
        <f>N(Движение!$N$411)</f>
        <v>0</v>
      </c>
      <c r="H2727">
        <f>Движение!$O$411</f>
        <v>48</v>
      </c>
      <c r="I2727" t="str">
        <f t="shared" si="42"/>
        <v/>
      </c>
    </row>
    <row r="2728" spans="1:9" x14ac:dyDescent="0.3">
      <c r="A2728">
        <v>2727</v>
      </c>
      <c r="B2728">
        <f>Движение!$A$411</f>
        <v>46630</v>
      </c>
      <c r="C2728">
        <f>Движение!$C$411</f>
        <v>0</v>
      </c>
      <c r="D2728" t="s">
        <v>54</v>
      </c>
      <c r="E2728">
        <f>Движение!$P$411</f>
        <v>13</v>
      </c>
      <c r="F2728">
        <f>N(Движение!$Q$411)</f>
        <v>0</v>
      </c>
      <c r="G2728">
        <f>N(Движение!$R$411)</f>
        <v>0</v>
      </c>
      <c r="H2728">
        <f>Движение!$S$411</f>
        <v>13</v>
      </c>
      <c r="I2728" t="str">
        <f t="shared" si="42"/>
        <v/>
      </c>
    </row>
    <row r="2729" spans="1:9" x14ac:dyDescent="0.3">
      <c r="A2729">
        <v>2728</v>
      </c>
      <c r="B2729">
        <f>Движение!$A$411</f>
        <v>46630</v>
      </c>
      <c r="C2729">
        <f>Движение!$C$411</f>
        <v>0</v>
      </c>
      <c r="D2729" t="s">
        <v>56</v>
      </c>
      <c r="E2729">
        <f>Движение!$T$411</f>
        <v>18</v>
      </c>
      <c r="F2729">
        <f>N(Движение!$U$411)</f>
        <v>0</v>
      </c>
      <c r="G2729">
        <f>N(Движение!$V$411)</f>
        <v>0</v>
      </c>
      <c r="H2729">
        <f>Движение!$W$411</f>
        <v>18</v>
      </c>
      <c r="I2729" t="str">
        <f t="shared" si="42"/>
        <v/>
      </c>
    </row>
    <row r="2730" spans="1:9" x14ac:dyDescent="0.3">
      <c r="A2730">
        <v>2729</v>
      </c>
      <c r="B2730">
        <f>Движение!$A$411</f>
        <v>46630</v>
      </c>
      <c r="C2730">
        <f>Движение!$C$411</f>
        <v>0</v>
      </c>
      <c r="D2730" t="s">
        <v>57</v>
      </c>
      <c r="E2730">
        <f>Движение!$X$411</f>
        <v>21</v>
      </c>
      <c r="F2730">
        <f>N(Движение!$Y$411)</f>
        <v>0</v>
      </c>
      <c r="G2730">
        <f>N(Движение!$Z$411)</f>
        <v>0</v>
      </c>
      <c r="H2730">
        <f>Движение!$AA$411</f>
        <v>21</v>
      </c>
      <c r="I2730" t="str">
        <f t="shared" si="42"/>
        <v/>
      </c>
    </row>
    <row r="2731" spans="1:9" x14ac:dyDescent="0.3">
      <c r="A2731">
        <v>2730</v>
      </c>
      <c r="B2731">
        <f>Движение!$A$411</f>
        <v>46630</v>
      </c>
      <c r="C2731">
        <f>Движение!$C$411</f>
        <v>0</v>
      </c>
      <c r="D2731" t="s">
        <v>59</v>
      </c>
      <c r="E2731">
        <f>Движение!$AB$411</f>
        <v>15</v>
      </c>
      <c r="F2731">
        <f>N(Движение!$AC$411)</f>
        <v>0</v>
      </c>
      <c r="G2731">
        <f>N(Движение!$AD$411)</f>
        <v>0</v>
      </c>
      <c r="H2731">
        <f>Движение!$AE$411</f>
        <v>15</v>
      </c>
      <c r="I2731" t="str">
        <f t="shared" si="42"/>
        <v/>
      </c>
    </row>
    <row r="2732" spans="1:9" x14ac:dyDescent="0.3">
      <c r="A2732">
        <v>2731</v>
      </c>
      <c r="B2732">
        <f>Движение!$A$412</f>
        <v>46631</v>
      </c>
      <c r="C2732">
        <f>Движение!$C$412</f>
        <v>0</v>
      </c>
      <c r="D2732" t="s">
        <v>45</v>
      </c>
      <c r="E2732">
        <f>Движение!$D$412</f>
        <v>26</v>
      </c>
      <c r="F2732">
        <f>N(Движение!$E$412)</f>
        <v>0</v>
      </c>
      <c r="G2732">
        <f>N(Движение!$F$412)</f>
        <v>0</v>
      </c>
      <c r="H2732">
        <f>Движение!$G$412</f>
        <v>26</v>
      </c>
      <c r="I2732" t="str">
        <f t="shared" si="42"/>
        <v/>
      </c>
    </row>
    <row r="2733" spans="1:9" x14ac:dyDescent="0.3">
      <c r="A2733">
        <v>2732</v>
      </c>
      <c r="B2733">
        <f>Движение!$A$412</f>
        <v>46631</v>
      </c>
      <c r="C2733">
        <f>Движение!$C$412</f>
        <v>0</v>
      </c>
      <c r="D2733" t="s">
        <v>49</v>
      </c>
      <c r="E2733">
        <f>Движение!$H$412</f>
        <v>20</v>
      </c>
      <c r="F2733">
        <f>N(Движение!$I$412)</f>
        <v>0</v>
      </c>
      <c r="G2733">
        <f>N(Движение!$J$412)</f>
        <v>0</v>
      </c>
      <c r="H2733">
        <f>Движение!$K$412</f>
        <v>20</v>
      </c>
      <c r="I2733" t="str">
        <f t="shared" si="42"/>
        <v/>
      </c>
    </row>
    <row r="2734" spans="1:9" x14ac:dyDescent="0.3">
      <c r="A2734">
        <v>2733</v>
      </c>
      <c r="B2734">
        <f>Движение!$A$412</f>
        <v>46631</v>
      </c>
      <c r="C2734">
        <f>Движение!$C$412</f>
        <v>0</v>
      </c>
      <c r="D2734" t="s">
        <v>51</v>
      </c>
      <c r="E2734">
        <f>Движение!$L$412</f>
        <v>48</v>
      </c>
      <c r="F2734">
        <f>N(Движение!$M$412)</f>
        <v>0</v>
      </c>
      <c r="G2734">
        <f>N(Движение!$N$412)</f>
        <v>0</v>
      </c>
      <c r="H2734">
        <f>Движение!$O$412</f>
        <v>48</v>
      </c>
      <c r="I2734" t="str">
        <f t="shared" si="42"/>
        <v/>
      </c>
    </row>
    <row r="2735" spans="1:9" x14ac:dyDescent="0.3">
      <c r="A2735">
        <v>2734</v>
      </c>
      <c r="B2735">
        <f>Движение!$A$412</f>
        <v>46631</v>
      </c>
      <c r="C2735">
        <f>Движение!$C$412</f>
        <v>0</v>
      </c>
      <c r="D2735" t="s">
        <v>54</v>
      </c>
      <c r="E2735">
        <f>Движение!$P$412</f>
        <v>13</v>
      </c>
      <c r="F2735">
        <f>N(Движение!$Q$412)</f>
        <v>0</v>
      </c>
      <c r="G2735">
        <f>N(Движение!$R$412)</f>
        <v>0</v>
      </c>
      <c r="H2735">
        <f>Движение!$S$412</f>
        <v>13</v>
      </c>
      <c r="I2735" t="str">
        <f t="shared" si="42"/>
        <v/>
      </c>
    </row>
    <row r="2736" spans="1:9" x14ac:dyDescent="0.3">
      <c r="A2736">
        <v>2735</v>
      </c>
      <c r="B2736">
        <f>Движение!$A$412</f>
        <v>46631</v>
      </c>
      <c r="C2736">
        <f>Движение!$C$412</f>
        <v>0</v>
      </c>
      <c r="D2736" t="s">
        <v>56</v>
      </c>
      <c r="E2736">
        <f>Движение!$T$412</f>
        <v>18</v>
      </c>
      <c r="F2736">
        <f>N(Движение!$U$412)</f>
        <v>0</v>
      </c>
      <c r="G2736">
        <f>N(Движение!$V$412)</f>
        <v>0</v>
      </c>
      <c r="H2736">
        <f>Движение!$W$412</f>
        <v>18</v>
      </c>
      <c r="I2736" t="str">
        <f t="shared" si="42"/>
        <v/>
      </c>
    </row>
    <row r="2737" spans="1:9" x14ac:dyDescent="0.3">
      <c r="A2737">
        <v>2736</v>
      </c>
      <c r="B2737">
        <f>Движение!$A$412</f>
        <v>46631</v>
      </c>
      <c r="C2737">
        <f>Движение!$C$412</f>
        <v>0</v>
      </c>
      <c r="D2737" t="s">
        <v>57</v>
      </c>
      <c r="E2737">
        <f>Движение!$X$412</f>
        <v>21</v>
      </c>
      <c r="F2737">
        <f>N(Движение!$Y$412)</f>
        <v>0</v>
      </c>
      <c r="G2737">
        <f>N(Движение!$Z$412)</f>
        <v>0</v>
      </c>
      <c r="H2737">
        <f>Движение!$AA$412</f>
        <v>21</v>
      </c>
      <c r="I2737" t="str">
        <f t="shared" si="42"/>
        <v/>
      </c>
    </row>
    <row r="2738" spans="1:9" x14ac:dyDescent="0.3">
      <c r="A2738">
        <v>2737</v>
      </c>
      <c r="B2738">
        <f>Движение!$A$412</f>
        <v>46631</v>
      </c>
      <c r="C2738">
        <f>Движение!$C$412</f>
        <v>0</v>
      </c>
      <c r="D2738" t="s">
        <v>59</v>
      </c>
      <c r="E2738">
        <f>Движение!$AB$412</f>
        <v>15</v>
      </c>
      <c r="F2738">
        <f>N(Движение!$AC$412)</f>
        <v>0</v>
      </c>
      <c r="G2738">
        <f>N(Движение!$AD$412)</f>
        <v>0</v>
      </c>
      <c r="H2738">
        <f>Движение!$AE$412</f>
        <v>15</v>
      </c>
      <c r="I2738" t="str">
        <f t="shared" si="42"/>
        <v/>
      </c>
    </row>
    <row r="2739" spans="1:9" x14ac:dyDescent="0.3">
      <c r="A2739">
        <v>2738</v>
      </c>
      <c r="B2739">
        <f>Движение!$A$413</f>
        <v>46632</v>
      </c>
      <c r="C2739">
        <f>Движение!$C$413</f>
        <v>0</v>
      </c>
      <c r="D2739" t="s">
        <v>45</v>
      </c>
      <c r="E2739">
        <f>Движение!$D$413</f>
        <v>26</v>
      </c>
      <c r="F2739">
        <f>N(Движение!$E$413)</f>
        <v>0</v>
      </c>
      <c r="G2739">
        <f>N(Движение!$F$413)</f>
        <v>0</v>
      </c>
      <c r="H2739">
        <f>Движение!$G$413</f>
        <v>26</v>
      </c>
      <c r="I2739" t="str">
        <f t="shared" si="42"/>
        <v/>
      </c>
    </row>
    <row r="2740" spans="1:9" x14ac:dyDescent="0.3">
      <c r="A2740">
        <v>2739</v>
      </c>
      <c r="B2740">
        <f>Движение!$A$413</f>
        <v>46632</v>
      </c>
      <c r="C2740">
        <f>Движение!$C$413</f>
        <v>0</v>
      </c>
      <c r="D2740" t="s">
        <v>49</v>
      </c>
      <c r="E2740">
        <f>Движение!$H$413</f>
        <v>20</v>
      </c>
      <c r="F2740">
        <f>N(Движение!$I$413)</f>
        <v>0</v>
      </c>
      <c r="G2740">
        <f>N(Движение!$J$413)</f>
        <v>0</v>
      </c>
      <c r="H2740">
        <f>Движение!$K$413</f>
        <v>20</v>
      </c>
      <c r="I2740" t="str">
        <f t="shared" si="42"/>
        <v/>
      </c>
    </row>
    <row r="2741" spans="1:9" x14ac:dyDescent="0.3">
      <c r="A2741">
        <v>2740</v>
      </c>
      <c r="B2741">
        <f>Движение!$A$413</f>
        <v>46632</v>
      </c>
      <c r="C2741">
        <f>Движение!$C$413</f>
        <v>0</v>
      </c>
      <c r="D2741" t="s">
        <v>51</v>
      </c>
      <c r="E2741">
        <f>Движение!$L$413</f>
        <v>48</v>
      </c>
      <c r="F2741">
        <f>N(Движение!$M$413)</f>
        <v>0</v>
      </c>
      <c r="G2741">
        <f>N(Движение!$N$413)</f>
        <v>0</v>
      </c>
      <c r="H2741">
        <f>Движение!$O$413</f>
        <v>48</v>
      </c>
      <c r="I2741" t="str">
        <f t="shared" si="42"/>
        <v/>
      </c>
    </row>
    <row r="2742" spans="1:9" x14ac:dyDescent="0.3">
      <c r="A2742">
        <v>2741</v>
      </c>
      <c r="B2742">
        <f>Движение!$A$413</f>
        <v>46632</v>
      </c>
      <c r="C2742">
        <f>Движение!$C$413</f>
        <v>0</v>
      </c>
      <c r="D2742" t="s">
        <v>54</v>
      </c>
      <c r="E2742">
        <f>Движение!$P$413</f>
        <v>13</v>
      </c>
      <c r="F2742">
        <f>N(Движение!$Q$413)</f>
        <v>0</v>
      </c>
      <c r="G2742">
        <f>N(Движение!$R$413)</f>
        <v>0</v>
      </c>
      <c r="H2742">
        <f>Движение!$S$413</f>
        <v>13</v>
      </c>
      <c r="I2742" t="str">
        <f t="shared" si="42"/>
        <v/>
      </c>
    </row>
    <row r="2743" spans="1:9" x14ac:dyDescent="0.3">
      <c r="A2743">
        <v>2742</v>
      </c>
      <c r="B2743">
        <f>Движение!$A$413</f>
        <v>46632</v>
      </c>
      <c r="C2743">
        <f>Движение!$C$413</f>
        <v>0</v>
      </c>
      <c r="D2743" t="s">
        <v>56</v>
      </c>
      <c r="E2743">
        <f>Движение!$T$413</f>
        <v>18</v>
      </c>
      <c r="F2743">
        <f>N(Движение!$U$413)</f>
        <v>0</v>
      </c>
      <c r="G2743">
        <f>N(Движение!$V$413)</f>
        <v>0</v>
      </c>
      <c r="H2743">
        <f>Движение!$W$413</f>
        <v>18</v>
      </c>
      <c r="I2743" t="str">
        <f t="shared" si="42"/>
        <v/>
      </c>
    </row>
    <row r="2744" spans="1:9" x14ac:dyDescent="0.3">
      <c r="A2744">
        <v>2743</v>
      </c>
      <c r="B2744">
        <f>Движение!$A$413</f>
        <v>46632</v>
      </c>
      <c r="C2744">
        <f>Движение!$C$413</f>
        <v>0</v>
      </c>
      <c r="D2744" t="s">
        <v>57</v>
      </c>
      <c r="E2744">
        <f>Движение!$X$413</f>
        <v>21</v>
      </c>
      <c r="F2744">
        <f>N(Движение!$Y$413)</f>
        <v>0</v>
      </c>
      <c r="G2744">
        <f>N(Движение!$Z$413)</f>
        <v>0</v>
      </c>
      <c r="H2744">
        <f>Движение!$AA$413</f>
        <v>21</v>
      </c>
      <c r="I2744" t="str">
        <f t="shared" si="42"/>
        <v/>
      </c>
    </row>
    <row r="2745" spans="1:9" x14ac:dyDescent="0.3">
      <c r="A2745">
        <v>2744</v>
      </c>
      <c r="B2745">
        <f>Движение!$A$413</f>
        <v>46632</v>
      </c>
      <c r="C2745">
        <f>Движение!$C$413</f>
        <v>0</v>
      </c>
      <c r="D2745" t="s">
        <v>59</v>
      </c>
      <c r="E2745">
        <f>Движение!$AB$413</f>
        <v>15</v>
      </c>
      <c r="F2745">
        <f>N(Движение!$AC$413)</f>
        <v>0</v>
      </c>
      <c r="G2745">
        <f>N(Движение!$AD$413)</f>
        <v>0</v>
      </c>
      <c r="H2745">
        <f>Движение!$AE$413</f>
        <v>15</v>
      </c>
      <c r="I2745" t="str">
        <f t="shared" si="42"/>
        <v/>
      </c>
    </row>
    <row r="2746" spans="1:9" x14ac:dyDescent="0.3">
      <c r="A2746">
        <v>2745</v>
      </c>
      <c r="B2746">
        <f>Движение!$A$414</f>
        <v>46633</v>
      </c>
      <c r="C2746">
        <f>Движение!$C$414</f>
        <v>0</v>
      </c>
      <c r="D2746" t="s">
        <v>45</v>
      </c>
      <c r="E2746">
        <f>Движение!$D$414</f>
        <v>26</v>
      </c>
      <c r="F2746">
        <f>N(Движение!$E$414)</f>
        <v>0</v>
      </c>
      <c r="G2746">
        <f>N(Движение!$F$414)</f>
        <v>0</v>
      </c>
      <c r="H2746">
        <f>Движение!$G$414</f>
        <v>26</v>
      </c>
      <c r="I2746" t="str">
        <f t="shared" si="42"/>
        <v/>
      </c>
    </row>
    <row r="2747" spans="1:9" x14ac:dyDescent="0.3">
      <c r="A2747">
        <v>2746</v>
      </c>
      <c r="B2747">
        <f>Движение!$A$414</f>
        <v>46633</v>
      </c>
      <c r="C2747">
        <f>Движение!$C$414</f>
        <v>0</v>
      </c>
      <c r="D2747" t="s">
        <v>49</v>
      </c>
      <c r="E2747">
        <f>Движение!$H$414</f>
        <v>20</v>
      </c>
      <c r="F2747">
        <f>N(Движение!$I$414)</f>
        <v>0</v>
      </c>
      <c r="G2747">
        <f>N(Движение!$J$414)</f>
        <v>0</v>
      </c>
      <c r="H2747">
        <f>Движение!$K$414</f>
        <v>20</v>
      </c>
      <c r="I2747" t="str">
        <f t="shared" si="42"/>
        <v/>
      </c>
    </row>
    <row r="2748" spans="1:9" x14ac:dyDescent="0.3">
      <c r="A2748">
        <v>2747</v>
      </c>
      <c r="B2748">
        <f>Движение!$A$414</f>
        <v>46633</v>
      </c>
      <c r="C2748">
        <f>Движение!$C$414</f>
        <v>0</v>
      </c>
      <c r="D2748" t="s">
        <v>51</v>
      </c>
      <c r="E2748">
        <f>Движение!$L$414</f>
        <v>48</v>
      </c>
      <c r="F2748">
        <f>N(Движение!$M$414)</f>
        <v>0</v>
      </c>
      <c r="G2748">
        <f>N(Движение!$N$414)</f>
        <v>0</v>
      </c>
      <c r="H2748">
        <f>Движение!$O$414</f>
        <v>48</v>
      </c>
      <c r="I2748" t="str">
        <f t="shared" si="42"/>
        <v/>
      </c>
    </row>
    <row r="2749" spans="1:9" x14ac:dyDescent="0.3">
      <c r="A2749">
        <v>2748</v>
      </c>
      <c r="B2749">
        <f>Движение!$A$414</f>
        <v>46633</v>
      </c>
      <c r="C2749">
        <f>Движение!$C$414</f>
        <v>0</v>
      </c>
      <c r="D2749" t="s">
        <v>54</v>
      </c>
      <c r="E2749">
        <f>Движение!$P$414</f>
        <v>13</v>
      </c>
      <c r="F2749">
        <f>N(Движение!$Q$414)</f>
        <v>0</v>
      </c>
      <c r="G2749">
        <f>N(Движение!$R$414)</f>
        <v>0</v>
      </c>
      <c r="H2749">
        <f>Движение!$S$414</f>
        <v>13</v>
      </c>
      <c r="I2749" t="str">
        <f t="shared" si="42"/>
        <v/>
      </c>
    </row>
    <row r="2750" spans="1:9" x14ac:dyDescent="0.3">
      <c r="A2750">
        <v>2749</v>
      </c>
      <c r="B2750">
        <f>Движение!$A$414</f>
        <v>46633</v>
      </c>
      <c r="C2750">
        <f>Движение!$C$414</f>
        <v>0</v>
      </c>
      <c r="D2750" t="s">
        <v>56</v>
      </c>
      <c r="E2750">
        <f>Движение!$T$414</f>
        <v>18</v>
      </c>
      <c r="F2750">
        <f>N(Движение!$U$414)</f>
        <v>0</v>
      </c>
      <c r="G2750">
        <f>N(Движение!$V$414)</f>
        <v>0</v>
      </c>
      <c r="H2750">
        <f>Движение!$W$414</f>
        <v>18</v>
      </c>
      <c r="I2750" t="str">
        <f t="shared" si="42"/>
        <v/>
      </c>
    </row>
    <row r="2751" spans="1:9" x14ac:dyDescent="0.3">
      <c r="A2751">
        <v>2750</v>
      </c>
      <c r="B2751">
        <f>Движение!$A$414</f>
        <v>46633</v>
      </c>
      <c r="C2751">
        <f>Движение!$C$414</f>
        <v>0</v>
      </c>
      <c r="D2751" t="s">
        <v>57</v>
      </c>
      <c r="E2751">
        <f>Движение!$X$414</f>
        <v>21</v>
      </c>
      <c r="F2751">
        <f>N(Движение!$Y$414)</f>
        <v>0</v>
      </c>
      <c r="G2751">
        <f>N(Движение!$Z$414)</f>
        <v>0</v>
      </c>
      <c r="H2751">
        <f>Движение!$AA$414</f>
        <v>21</v>
      </c>
      <c r="I2751" t="str">
        <f t="shared" si="42"/>
        <v/>
      </c>
    </row>
    <row r="2752" spans="1:9" x14ac:dyDescent="0.3">
      <c r="A2752">
        <v>2751</v>
      </c>
      <c r="B2752">
        <f>Движение!$A$414</f>
        <v>46633</v>
      </c>
      <c r="C2752">
        <f>Движение!$C$414</f>
        <v>0</v>
      </c>
      <c r="D2752" t="s">
        <v>59</v>
      </c>
      <c r="E2752">
        <f>Движение!$AB$414</f>
        <v>15</v>
      </c>
      <c r="F2752">
        <f>N(Движение!$AC$414)</f>
        <v>0</v>
      </c>
      <c r="G2752">
        <f>N(Движение!$AD$414)</f>
        <v>0</v>
      </c>
      <c r="H2752">
        <f>Движение!$AE$414</f>
        <v>15</v>
      </c>
      <c r="I2752" t="str">
        <f t="shared" si="42"/>
        <v/>
      </c>
    </row>
    <row r="2753" spans="1:9" x14ac:dyDescent="0.3">
      <c r="A2753">
        <v>2752</v>
      </c>
      <c r="B2753">
        <f>Движение!$A$415</f>
        <v>46634</v>
      </c>
      <c r="C2753">
        <f>Движение!$C$415</f>
        <v>0</v>
      </c>
      <c r="D2753" t="s">
        <v>45</v>
      </c>
      <c r="E2753">
        <f>Движение!$D$415</f>
        <v>26</v>
      </c>
      <c r="F2753">
        <f>N(Движение!$E$415)</f>
        <v>0</v>
      </c>
      <c r="G2753">
        <f>N(Движение!$F$415)</f>
        <v>0</v>
      </c>
      <c r="H2753">
        <f>Движение!$G$415</f>
        <v>26</v>
      </c>
      <c r="I2753" t="str">
        <f t="shared" si="42"/>
        <v/>
      </c>
    </row>
    <row r="2754" spans="1:9" x14ac:dyDescent="0.3">
      <c r="A2754">
        <v>2753</v>
      </c>
      <c r="B2754">
        <f>Движение!$A$415</f>
        <v>46634</v>
      </c>
      <c r="C2754">
        <f>Движение!$C$415</f>
        <v>0</v>
      </c>
      <c r="D2754" t="s">
        <v>49</v>
      </c>
      <c r="E2754">
        <f>Движение!$H$415</f>
        <v>20</v>
      </c>
      <c r="F2754">
        <f>N(Движение!$I$415)</f>
        <v>0</v>
      </c>
      <c r="G2754">
        <f>N(Движение!$J$415)</f>
        <v>0</v>
      </c>
      <c r="H2754">
        <f>Движение!$K$415</f>
        <v>20</v>
      </c>
      <c r="I2754" t="str">
        <f t="shared" ref="I2754:I2817" si="43">IF($F2754&gt;0,TEXT($B2754,"dd.mm")&amp;"_"&amp;$D2754,"")</f>
        <v/>
      </c>
    </row>
    <row r="2755" spans="1:9" x14ac:dyDescent="0.3">
      <c r="A2755">
        <v>2754</v>
      </c>
      <c r="B2755">
        <f>Движение!$A$415</f>
        <v>46634</v>
      </c>
      <c r="C2755">
        <f>Движение!$C$415</f>
        <v>0</v>
      </c>
      <c r="D2755" t="s">
        <v>51</v>
      </c>
      <c r="E2755">
        <f>Движение!$L$415</f>
        <v>48</v>
      </c>
      <c r="F2755">
        <f>N(Движение!$M$415)</f>
        <v>0</v>
      </c>
      <c r="G2755">
        <f>N(Движение!$N$415)</f>
        <v>0</v>
      </c>
      <c r="H2755">
        <f>Движение!$O$415</f>
        <v>48</v>
      </c>
      <c r="I2755" t="str">
        <f t="shared" si="43"/>
        <v/>
      </c>
    </row>
    <row r="2756" spans="1:9" x14ac:dyDescent="0.3">
      <c r="A2756">
        <v>2755</v>
      </c>
      <c r="B2756">
        <f>Движение!$A$415</f>
        <v>46634</v>
      </c>
      <c r="C2756">
        <f>Движение!$C$415</f>
        <v>0</v>
      </c>
      <c r="D2756" t="s">
        <v>54</v>
      </c>
      <c r="E2756">
        <f>Движение!$P$415</f>
        <v>13</v>
      </c>
      <c r="F2756">
        <f>N(Движение!$Q$415)</f>
        <v>0</v>
      </c>
      <c r="G2756">
        <f>N(Движение!$R$415)</f>
        <v>0</v>
      </c>
      <c r="H2756">
        <f>Движение!$S$415</f>
        <v>13</v>
      </c>
      <c r="I2756" t="str">
        <f t="shared" si="43"/>
        <v/>
      </c>
    </row>
    <row r="2757" spans="1:9" x14ac:dyDescent="0.3">
      <c r="A2757">
        <v>2756</v>
      </c>
      <c r="B2757">
        <f>Движение!$A$415</f>
        <v>46634</v>
      </c>
      <c r="C2757">
        <f>Движение!$C$415</f>
        <v>0</v>
      </c>
      <c r="D2757" t="s">
        <v>56</v>
      </c>
      <c r="E2757">
        <f>Движение!$T$415</f>
        <v>18</v>
      </c>
      <c r="F2757">
        <f>N(Движение!$U$415)</f>
        <v>0</v>
      </c>
      <c r="G2757">
        <f>N(Движение!$V$415)</f>
        <v>0</v>
      </c>
      <c r="H2757">
        <f>Движение!$W$415</f>
        <v>18</v>
      </c>
      <c r="I2757" t="str">
        <f t="shared" si="43"/>
        <v/>
      </c>
    </row>
    <row r="2758" spans="1:9" x14ac:dyDescent="0.3">
      <c r="A2758">
        <v>2757</v>
      </c>
      <c r="B2758">
        <f>Движение!$A$415</f>
        <v>46634</v>
      </c>
      <c r="C2758">
        <f>Движение!$C$415</f>
        <v>0</v>
      </c>
      <c r="D2758" t="s">
        <v>57</v>
      </c>
      <c r="E2758">
        <f>Движение!$X$415</f>
        <v>21</v>
      </c>
      <c r="F2758">
        <f>N(Движение!$Y$415)</f>
        <v>0</v>
      </c>
      <c r="G2758">
        <f>N(Движение!$Z$415)</f>
        <v>0</v>
      </c>
      <c r="H2758">
        <f>Движение!$AA$415</f>
        <v>21</v>
      </c>
      <c r="I2758" t="str">
        <f t="shared" si="43"/>
        <v/>
      </c>
    </row>
    <row r="2759" spans="1:9" x14ac:dyDescent="0.3">
      <c r="A2759">
        <v>2758</v>
      </c>
      <c r="B2759">
        <f>Движение!$A$415</f>
        <v>46634</v>
      </c>
      <c r="C2759">
        <f>Движение!$C$415</f>
        <v>0</v>
      </c>
      <c r="D2759" t="s">
        <v>59</v>
      </c>
      <c r="E2759">
        <f>Движение!$AB$415</f>
        <v>15</v>
      </c>
      <c r="F2759">
        <f>N(Движение!$AC$415)</f>
        <v>0</v>
      </c>
      <c r="G2759">
        <f>N(Движение!$AD$415)</f>
        <v>0</v>
      </c>
      <c r="H2759">
        <f>Движение!$AE$415</f>
        <v>15</v>
      </c>
      <c r="I2759" t="str">
        <f t="shared" si="43"/>
        <v/>
      </c>
    </row>
    <row r="2760" spans="1:9" x14ac:dyDescent="0.3">
      <c r="A2760">
        <v>2759</v>
      </c>
      <c r="B2760">
        <f>Движение!$A$416</f>
        <v>46635</v>
      </c>
      <c r="C2760">
        <f>Движение!$C$416</f>
        <v>0</v>
      </c>
      <c r="D2760" t="s">
        <v>45</v>
      </c>
      <c r="E2760">
        <f>Движение!$D$416</f>
        <v>26</v>
      </c>
      <c r="F2760">
        <f>N(Движение!$E$416)</f>
        <v>0</v>
      </c>
      <c r="G2760">
        <f>N(Движение!$F$416)</f>
        <v>0</v>
      </c>
      <c r="H2760">
        <f>Движение!$G$416</f>
        <v>26</v>
      </c>
      <c r="I2760" t="str">
        <f t="shared" si="43"/>
        <v/>
      </c>
    </row>
    <row r="2761" spans="1:9" x14ac:dyDescent="0.3">
      <c r="A2761">
        <v>2760</v>
      </c>
      <c r="B2761">
        <f>Движение!$A$416</f>
        <v>46635</v>
      </c>
      <c r="C2761">
        <f>Движение!$C$416</f>
        <v>0</v>
      </c>
      <c r="D2761" t="s">
        <v>49</v>
      </c>
      <c r="E2761">
        <f>Движение!$H$416</f>
        <v>20</v>
      </c>
      <c r="F2761">
        <f>N(Движение!$I$416)</f>
        <v>0</v>
      </c>
      <c r="G2761">
        <f>N(Движение!$J$416)</f>
        <v>0</v>
      </c>
      <c r="H2761">
        <f>Движение!$K$416</f>
        <v>20</v>
      </c>
      <c r="I2761" t="str">
        <f t="shared" si="43"/>
        <v/>
      </c>
    </row>
    <row r="2762" spans="1:9" x14ac:dyDescent="0.3">
      <c r="A2762">
        <v>2761</v>
      </c>
      <c r="B2762">
        <f>Движение!$A$416</f>
        <v>46635</v>
      </c>
      <c r="C2762">
        <f>Движение!$C$416</f>
        <v>0</v>
      </c>
      <c r="D2762" t="s">
        <v>51</v>
      </c>
      <c r="E2762">
        <f>Движение!$L$416</f>
        <v>48</v>
      </c>
      <c r="F2762">
        <f>N(Движение!$M$416)</f>
        <v>0</v>
      </c>
      <c r="G2762">
        <f>N(Движение!$N$416)</f>
        <v>0</v>
      </c>
      <c r="H2762">
        <f>Движение!$O$416</f>
        <v>48</v>
      </c>
      <c r="I2762" t="str">
        <f t="shared" si="43"/>
        <v/>
      </c>
    </row>
    <row r="2763" spans="1:9" x14ac:dyDescent="0.3">
      <c r="A2763">
        <v>2762</v>
      </c>
      <c r="B2763">
        <f>Движение!$A$416</f>
        <v>46635</v>
      </c>
      <c r="C2763">
        <f>Движение!$C$416</f>
        <v>0</v>
      </c>
      <c r="D2763" t="s">
        <v>54</v>
      </c>
      <c r="E2763">
        <f>Движение!$P$416</f>
        <v>13</v>
      </c>
      <c r="F2763">
        <f>N(Движение!$Q$416)</f>
        <v>0</v>
      </c>
      <c r="G2763">
        <f>N(Движение!$R$416)</f>
        <v>0</v>
      </c>
      <c r="H2763">
        <f>Движение!$S$416</f>
        <v>13</v>
      </c>
      <c r="I2763" t="str">
        <f t="shared" si="43"/>
        <v/>
      </c>
    </row>
    <row r="2764" spans="1:9" x14ac:dyDescent="0.3">
      <c r="A2764">
        <v>2763</v>
      </c>
      <c r="B2764">
        <f>Движение!$A$416</f>
        <v>46635</v>
      </c>
      <c r="C2764">
        <f>Движение!$C$416</f>
        <v>0</v>
      </c>
      <c r="D2764" t="s">
        <v>56</v>
      </c>
      <c r="E2764">
        <f>Движение!$T$416</f>
        <v>18</v>
      </c>
      <c r="F2764">
        <f>N(Движение!$U$416)</f>
        <v>0</v>
      </c>
      <c r="G2764">
        <f>N(Движение!$V$416)</f>
        <v>0</v>
      </c>
      <c r="H2764">
        <f>Движение!$W$416</f>
        <v>18</v>
      </c>
      <c r="I2764" t="str">
        <f t="shared" si="43"/>
        <v/>
      </c>
    </row>
    <row r="2765" spans="1:9" x14ac:dyDescent="0.3">
      <c r="A2765">
        <v>2764</v>
      </c>
      <c r="B2765">
        <f>Движение!$A$416</f>
        <v>46635</v>
      </c>
      <c r="C2765">
        <f>Движение!$C$416</f>
        <v>0</v>
      </c>
      <c r="D2765" t="s">
        <v>57</v>
      </c>
      <c r="E2765">
        <f>Движение!$X$416</f>
        <v>21</v>
      </c>
      <c r="F2765">
        <f>N(Движение!$Y$416)</f>
        <v>0</v>
      </c>
      <c r="G2765">
        <f>N(Движение!$Z$416)</f>
        <v>0</v>
      </c>
      <c r="H2765">
        <f>Движение!$AA$416</f>
        <v>21</v>
      </c>
      <c r="I2765" t="str">
        <f t="shared" si="43"/>
        <v/>
      </c>
    </row>
    <row r="2766" spans="1:9" x14ac:dyDescent="0.3">
      <c r="A2766">
        <v>2765</v>
      </c>
      <c r="B2766">
        <f>Движение!$A$416</f>
        <v>46635</v>
      </c>
      <c r="C2766">
        <f>Движение!$C$416</f>
        <v>0</v>
      </c>
      <c r="D2766" t="s">
        <v>59</v>
      </c>
      <c r="E2766">
        <f>Движение!$AB$416</f>
        <v>15</v>
      </c>
      <c r="F2766">
        <f>N(Движение!$AC$416)</f>
        <v>0</v>
      </c>
      <c r="G2766">
        <f>N(Движение!$AD$416)</f>
        <v>0</v>
      </c>
      <c r="H2766">
        <f>Движение!$AE$416</f>
        <v>15</v>
      </c>
      <c r="I2766" t="str">
        <f t="shared" si="43"/>
        <v/>
      </c>
    </row>
    <row r="2767" spans="1:9" x14ac:dyDescent="0.3">
      <c r="A2767">
        <v>2766</v>
      </c>
      <c r="B2767">
        <f>Движение!$A$417</f>
        <v>46636</v>
      </c>
      <c r="C2767">
        <f>Движение!$C$417</f>
        <v>0</v>
      </c>
      <c r="D2767" t="s">
        <v>45</v>
      </c>
      <c r="E2767">
        <f>Движение!$D$417</f>
        <v>26</v>
      </c>
      <c r="F2767">
        <f>N(Движение!$E$417)</f>
        <v>0</v>
      </c>
      <c r="G2767">
        <f>N(Движение!$F$417)</f>
        <v>0</v>
      </c>
      <c r="H2767">
        <f>Движение!$G$417</f>
        <v>26</v>
      </c>
      <c r="I2767" t="str">
        <f t="shared" si="43"/>
        <v/>
      </c>
    </row>
    <row r="2768" spans="1:9" x14ac:dyDescent="0.3">
      <c r="A2768">
        <v>2767</v>
      </c>
      <c r="B2768">
        <f>Движение!$A$417</f>
        <v>46636</v>
      </c>
      <c r="C2768">
        <f>Движение!$C$417</f>
        <v>0</v>
      </c>
      <c r="D2768" t="s">
        <v>49</v>
      </c>
      <c r="E2768">
        <f>Движение!$H$417</f>
        <v>20</v>
      </c>
      <c r="F2768">
        <f>N(Движение!$I$417)</f>
        <v>0</v>
      </c>
      <c r="G2768">
        <f>N(Движение!$J$417)</f>
        <v>0</v>
      </c>
      <c r="H2768">
        <f>Движение!$K$417</f>
        <v>20</v>
      </c>
      <c r="I2768" t="str">
        <f t="shared" si="43"/>
        <v/>
      </c>
    </row>
    <row r="2769" spans="1:9" x14ac:dyDescent="0.3">
      <c r="A2769">
        <v>2768</v>
      </c>
      <c r="B2769">
        <f>Движение!$A$417</f>
        <v>46636</v>
      </c>
      <c r="C2769">
        <f>Движение!$C$417</f>
        <v>0</v>
      </c>
      <c r="D2769" t="s">
        <v>51</v>
      </c>
      <c r="E2769">
        <f>Движение!$L$417</f>
        <v>48</v>
      </c>
      <c r="F2769">
        <f>N(Движение!$M$417)</f>
        <v>0</v>
      </c>
      <c r="G2769">
        <f>N(Движение!$N$417)</f>
        <v>0</v>
      </c>
      <c r="H2769">
        <f>Движение!$O$417</f>
        <v>48</v>
      </c>
      <c r="I2769" t="str">
        <f t="shared" si="43"/>
        <v/>
      </c>
    </row>
    <row r="2770" spans="1:9" x14ac:dyDescent="0.3">
      <c r="A2770">
        <v>2769</v>
      </c>
      <c r="B2770">
        <f>Движение!$A$417</f>
        <v>46636</v>
      </c>
      <c r="C2770">
        <f>Движение!$C$417</f>
        <v>0</v>
      </c>
      <c r="D2770" t="s">
        <v>54</v>
      </c>
      <c r="E2770">
        <f>Движение!$P$417</f>
        <v>13</v>
      </c>
      <c r="F2770">
        <f>N(Движение!$Q$417)</f>
        <v>0</v>
      </c>
      <c r="G2770">
        <f>N(Движение!$R$417)</f>
        <v>0</v>
      </c>
      <c r="H2770">
        <f>Движение!$S$417</f>
        <v>13</v>
      </c>
      <c r="I2770" t="str">
        <f t="shared" si="43"/>
        <v/>
      </c>
    </row>
    <row r="2771" spans="1:9" x14ac:dyDescent="0.3">
      <c r="A2771">
        <v>2770</v>
      </c>
      <c r="B2771">
        <f>Движение!$A$417</f>
        <v>46636</v>
      </c>
      <c r="C2771">
        <f>Движение!$C$417</f>
        <v>0</v>
      </c>
      <c r="D2771" t="s">
        <v>56</v>
      </c>
      <c r="E2771">
        <f>Движение!$T$417</f>
        <v>18</v>
      </c>
      <c r="F2771">
        <f>N(Движение!$U$417)</f>
        <v>0</v>
      </c>
      <c r="G2771">
        <f>N(Движение!$V$417)</f>
        <v>0</v>
      </c>
      <c r="H2771">
        <f>Движение!$W$417</f>
        <v>18</v>
      </c>
      <c r="I2771" t="str">
        <f t="shared" si="43"/>
        <v/>
      </c>
    </row>
    <row r="2772" spans="1:9" x14ac:dyDescent="0.3">
      <c r="A2772">
        <v>2771</v>
      </c>
      <c r="B2772">
        <f>Движение!$A$417</f>
        <v>46636</v>
      </c>
      <c r="C2772">
        <f>Движение!$C$417</f>
        <v>0</v>
      </c>
      <c r="D2772" t="s">
        <v>57</v>
      </c>
      <c r="E2772">
        <f>Движение!$X$417</f>
        <v>21</v>
      </c>
      <c r="F2772">
        <f>N(Движение!$Y$417)</f>
        <v>0</v>
      </c>
      <c r="G2772">
        <f>N(Движение!$Z$417)</f>
        <v>0</v>
      </c>
      <c r="H2772">
        <f>Движение!$AA$417</f>
        <v>21</v>
      </c>
      <c r="I2772" t="str">
        <f t="shared" si="43"/>
        <v/>
      </c>
    </row>
    <row r="2773" spans="1:9" x14ac:dyDescent="0.3">
      <c r="A2773">
        <v>2772</v>
      </c>
      <c r="B2773">
        <f>Движение!$A$417</f>
        <v>46636</v>
      </c>
      <c r="C2773">
        <f>Движение!$C$417</f>
        <v>0</v>
      </c>
      <c r="D2773" t="s">
        <v>59</v>
      </c>
      <c r="E2773">
        <f>Движение!$AB$417</f>
        <v>15</v>
      </c>
      <c r="F2773">
        <f>N(Движение!$AC$417)</f>
        <v>0</v>
      </c>
      <c r="G2773">
        <f>N(Движение!$AD$417)</f>
        <v>0</v>
      </c>
      <c r="H2773">
        <f>Движение!$AE$417</f>
        <v>15</v>
      </c>
      <c r="I2773" t="str">
        <f t="shared" si="43"/>
        <v/>
      </c>
    </row>
    <row r="2774" spans="1:9" x14ac:dyDescent="0.3">
      <c r="A2774">
        <v>2773</v>
      </c>
      <c r="B2774">
        <f>Движение!$A$418</f>
        <v>46637</v>
      </c>
      <c r="C2774">
        <f>Движение!$C$418</f>
        <v>0</v>
      </c>
      <c r="D2774" t="s">
        <v>45</v>
      </c>
      <c r="E2774">
        <f>Движение!$D$418</f>
        <v>26</v>
      </c>
      <c r="F2774">
        <f>N(Движение!$E$418)</f>
        <v>0</v>
      </c>
      <c r="G2774">
        <f>N(Движение!$F$418)</f>
        <v>0</v>
      </c>
      <c r="H2774">
        <f>Движение!$G$418</f>
        <v>26</v>
      </c>
      <c r="I2774" t="str">
        <f t="shared" si="43"/>
        <v/>
      </c>
    </row>
    <row r="2775" spans="1:9" x14ac:dyDescent="0.3">
      <c r="A2775">
        <v>2774</v>
      </c>
      <c r="B2775">
        <f>Движение!$A$418</f>
        <v>46637</v>
      </c>
      <c r="C2775">
        <f>Движение!$C$418</f>
        <v>0</v>
      </c>
      <c r="D2775" t="s">
        <v>49</v>
      </c>
      <c r="E2775">
        <f>Движение!$H$418</f>
        <v>20</v>
      </c>
      <c r="F2775">
        <f>N(Движение!$I$418)</f>
        <v>0</v>
      </c>
      <c r="G2775">
        <f>N(Движение!$J$418)</f>
        <v>0</v>
      </c>
      <c r="H2775">
        <f>Движение!$K$418</f>
        <v>20</v>
      </c>
      <c r="I2775" t="str">
        <f t="shared" si="43"/>
        <v/>
      </c>
    </row>
    <row r="2776" spans="1:9" x14ac:dyDescent="0.3">
      <c r="A2776">
        <v>2775</v>
      </c>
      <c r="B2776">
        <f>Движение!$A$418</f>
        <v>46637</v>
      </c>
      <c r="C2776">
        <f>Движение!$C$418</f>
        <v>0</v>
      </c>
      <c r="D2776" t="s">
        <v>51</v>
      </c>
      <c r="E2776">
        <f>Движение!$L$418</f>
        <v>48</v>
      </c>
      <c r="F2776">
        <f>N(Движение!$M$418)</f>
        <v>0</v>
      </c>
      <c r="G2776">
        <f>N(Движение!$N$418)</f>
        <v>0</v>
      </c>
      <c r="H2776">
        <f>Движение!$O$418</f>
        <v>48</v>
      </c>
      <c r="I2776" t="str">
        <f t="shared" si="43"/>
        <v/>
      </c>
    </row>
    <row r="2777" spans="1:9" x14ac:dyDescent="0.3">
      <c r="A2777">
        <v>2776</v>
      </c>
      <c r="B2777">
        <f>Движение!$A$418</f>
        <v>46637</v>
      </c>
      <c r="C2777">
        <f>Движение!$C$418</f>
        <v>0</v>
      </c>
      <c r="D2777" t="s">
        <v>54</v>
      </c>
      <c r="E2777">
        <f>Движение!$P$418</f>
        <v>13</v>
      </c>
      <c r="F2777">
        <f>N(Движение!$Q$418)</f>
        <v>0</v>
      </c>
      <c r="G2777">
        <f>N(Движение!$R$418)</f>
        <v>0</v>
      </c>
      <c r="H2777">
        <f>Движение!$S$418</f>
        <v>13</v>
      </c>
      <c r="I2777" t="str">
        <f t="shared" si="43"/>
        <v/>
      </c>
    </row>
    <row r="2778" spans="1:9" x14ac:dyDescent="0.3">
      <c r="A2778">
        <v>2777</v>
      </c>
      <c r="B2778">
        <f>Движение!$A$418</f>
        <v>46637</v>
      </c>
      <c r="C2778">
        <f>Движение!$C$418</f>
        <v>0</v>
      </c>
      <c r="D2778" t="s">
        <v>56</v>
      </c>
      <c r="E2778">
        <f>Движение!$T$418</f>
        <v>18</v>
      </c>
      <c r="F2778">
        <f>N(Движение!$U$418)</f>
        <v>0</v>
      </c>
      <c r="G2778">
        <f>N(Движение!$V$418)</f>
        <v>0</v>
      </c>
      <c r="H2778">
        <f>Движение!$W$418</f>
        <v>18</v>
      </c>
      <c r="I2778" t="str">
        <f t="shared" si="43"/>
        <v/>
      </c>
    </row>
    <row r="2779" spans="1:9" x14ac:dyDescent="0.3">
      <c r="A2779">
        <v>2778</v>
      </c>
      <c r="B2779">
        <f>Движение!$A$418</f>
        <v>46637</v>
      </c>
      <c r="C2779">
        <f>Движение!$C$418</f>
        <v>0</v>
      </c>
      <c r="D2779" t="s">
        <v>57</v>
      </c>
      <c r="E2779">
        <f>Движение!$X$418</f>
        <v>21</v>
      </c>
      <c r="F2779">
        <f>N(Движение!$Y$418)</f>
        <v>0</v>
      </c>
      <c r="G2779">
        <f>N(Движение!$Z$418)</f>
        <v>0</v>
      </c>
      <c r="H2779">
        <f>Движение!$AA$418</f>
        <v>21</v>
      </c>
      <c r="I2779" t="str">
        <f t="shared" si="43"/>
        <v/>
      </c>
    </row>
    <row r="2780" spans="1:9" x14ac:dyDescent="0.3">
      <c r="A2780">
        <v>2779</v>
      </c>
      <c r="B2780">
        <f>Движение!$A$418</f>
        <v>46637</v>
      </c>
      <c r="C2780">
        <f>Движение!$C$418</f>
        <v>0</v>
      </c>
      <c r="D2780" t="s">
        <v>59</v>
      </c>
      <c r="E2780">
        <f>Движение!$AB$418</f>
        <v>15</v>
      </c>
      <c r="F2780">
        <f>N(Движение!$AC$418)</f>
        <v>0</v>
      </c>
      <c r="G2780">
        <f>N(Движение!$AD$418)</f>
        <v>0</v>
      </c>
      <c r="H2780">
        <f>Движение!$AE$418</f>
        <v>15</v>
      </c>
      <c r="I2780" t="str">
        <f t="shared" si="43"/>
        <v/>
      </c>
    </row>
    <row r="2781" spans="1:9" x14ac:dyDescent="0.3">
      <c r="A2781">
        <v>2780</v>
      </c>
      <c r="B2781">
        <f>Движение!$A$419</f>
        <v>46638</v>
      </c>
      <c r="C2781">
        <f>Движение!$C$419</f>
        <v>0</v>
      </c>
      <c r="D2781" t="s">
        <v>45</v>
      </c>
      <c r="E2781">
        <f>Движение!$D$419</f>
        <v>26</v>
      </c>
      <c r="F2781">
        <f>N(Движение!$E$419)</f>
        <v>0</v>
      </c>
      <c r="G2781">
        <f>N(Движение!$F$419)</f>
        <v>0</v>
      </c>
      <c r="H2781">
        <f>Движение!$G$419</f>
        <v>26</v>
      </c>
      <c r="I2781" t="str">
        <f t="shared" si="43"/>
        <v/>
      </c>
    </row>
    <row r="2782" spans="1:9" x14ac:dyDescent="0.3">
      <c r="A2782">
        <v>2781</v>
      </c>
      <c r="B2782">
        <f>Движение!$A$419</f>
        <v>46638</v>
      </c>
      <c r="C2782">
        <f>Движение!$C$419</f>
        <v>0</v>
      </c>
      <c r="D2782" t="s">
        <v>49</v>
      </c>
      <c r="E2782">
        <f>Движение!$H$419</f>
        <v>20</v>
      </c>
      <c r="F2782">
        <f>N(Движение!$I$419)</f>
        <v>0</v>
      </c>
      <c r="G2782">
        <f>N(Движение!$J$419)</f>
        <v>0</v>
      </c>
      <c r="H2782">
        <f>Движение!$K$419</f>
        <v>20</v>
      </c>
      <c r="I2782" t="str">
        <f t="shared" si="43"/>
        <v/>
      </c>
    </row>
    <row r="2783" spans="1:9" x14ac:dyDescent="0.3">
      <c r="A2783">
        <v>2782</v>
      </c>
      <c r="B2783">
        <f>Движение!$A$419</f>
        <v>46638</v>
      </c>
      <c r="C2783">
        <f>Движение!$C$419</f>
        <v>0</v>
      </c>
      <c r="D2783" t="s">
        <v>51</v>
      </c>
      <c r="E2783">
        <f>Движение!$L$419</f>
        <v>48</v>
      </c>
      <c r="F2783">
        <f>N(Движение!$M$419)</f>
        <v>0</v>
      </c>
      <c r="G2783">
        <f>N(Движение!$N$419)</f>
        <v>0</v>
      </c>
      <c r="H2783">
        <f>Движение!$O$419</f>
        <v>48</v>
      </c>
      <c r="I2783" t="str">
        <f t="shared" si="43"/>
        <v/>
      </c>
    </row>
    <row r="2784" spans="1:9" x14ac:dyDescent="0.3">
      <c r="A2784">
        <v>2783</v>
      </c>
      <c r="B2784">
        <f>Движение!$A$419</f>
        <v>46638</v>
      </c>
      <c r="C2784">
        <f>Движение!$C$419</f>
        <v>0</v>
      </c>
      <c r="D2784" t="s">
        <v>54</v>
      </c>
      <c r="E2784">
        <f>Движение!$P$419</f>
        <v>13</v>
      </c>
      <c r="F2784">
        <f>N(Движение!$Q$419)</f>
        <v>0</v>
      </c>
      <c r="G2784">
        <f>N(Движение!$R$419)</f>
        <v>0</v>
      </c>
      <c r="H2784">
        <f>Движение!$S$419</f>
        <v>13</v>
      </c>
      <c r="I2784" t="str">
        <f t="shared" si="43"/>
        <v/>
      </c>
    </row>
    <row r="2785" spans="1:9" x14ac:dyDescent="0.3">
      <c r="A2785">
        <v>2784</v>
      </c>
      <c r="B2785">
        <f>Движение!$A$419</f>
        <v>46638</v>
      </c>
      <c r="C2785">
        <f>Движение!$C$419</f>
        <v>0</v>
      </c>
      <c r="D2785" t="s">
        <v>56</v>
      </c>
      <c r="E2785">
        <f>Движение!$T$419</f>
        <v>18</v>
      </c>
      <c r="F2785">
        <f>N(Движение!$U$419)</f>
        <v>0</v>
      </c>
      <c r="G2785">
        <f>N(Движение!$V$419)</f>
        <v>0</v>
      </c>
      <c r="H2785">
        <f>Движение!$W$419</f>
        <v>18</v>
      </c>
      <c r="I2785" t="str">
        <f t="shared" si="43"/>
        <v/>
      </c>
    </row>
    <row r="2786" spans="1:9" x14ac:dyDescent="0.3">
      <c r="A2786">
        <v>2785</v>
      </c>
      <c r="B2786">
        <f>Движение!$A$419</f>
        <v>46638</v>
      </c>
      <c r="C2786">
        <f>Движение!$C$419</f>
        <v>0</v>
      </c>
      <c r="D2786" t="s">
        <v>57</v>
      </c>
      <c r="E2786">
        <f>Движение!$X$419</f>
        <v>21</v>
      </c>
      <c r="F2786">
        <f>N(Движение!$Y$419)</f>
        <v>0</v>
      </c>
      <c r="G2786">
        <f>N(Движение!$Z$419)</f>
        <v>0</v>
      </c>
      <c r="H2786">
        <f>Движение!$AA$419</f>
        <v>21</v>
      </c>
      <c r="I2786" t="str">
        <f t="shared" si="43"/>
        <v/>
      </c>
    </row>
    <row r="2787" spans="1:9" x14ac:dyDescent="0.3">
      <c r="A2787">
        <v>2786</v>
      </c>
      <c r="B2787">
        <f>Движение!$A$419</f>
        <v>46638</v>
      </c>
      <c r="C2787">
        <f>Движение!$C$419</f>
        <v>0</v>
      </c>
      <c r="D2787" t="s">
        <v>59</v>
      </c>
      <c r="E2787">
        <f>Движение!$AB$419</f>
        <v>15</v>
      </c>
      <c r="F2787">
        <f>N(Движение!$AC$419)</f>
        <v>0</v>
      </c>
      <c r="G2787">
        <f>N(Движение!$AD$419)</f>
        <v>0</v>
      </c>
      <c r="H2787">
        <f>Движение!$AE$419</f>
        <v>15</v>
      </c>
      <c r="I2787" t="str">
        <f t="shared" si="43"/>
        <v/>
      </c>
    </row>
    <row r="2788" spans="1:9" x14ac:dyDescent="0.3">
      <c r="A2788">
        <v>2787</v>
      </c>
      <c r="B2788">
        <f>Движение!$A$420</f>
        <v>46639</v>
      </c>
      <c r="C2788">
        <f>Движение!$C$420</f>
        <v>0</v>
      </c>
      <c r="D2788" t="s">
        <v>45</v>
      </c>
      <c r="E2788">
        <f>Движение!$D$420</f>
        <v>26</v>
      </c>
      <c r="F2788">
        <f>N(Движение!$E$420)</f>
        <v>0</v>
      </c>
      <c r="G2788">
        <f>N(Движение!$F$420)</f>
        <v>0</v>
      </c>
      <c r="H2788">
        <f>Движение!$G$420</f>
        <v>26</v>
      </c>
      <c r="I2788" t="str">
        <f t="shared" si="43"/>
        <v/>
      </c>
    </row>
    <row r="2789" spans="1:9" x14ac:dyDescent="0.3">
      <c r="A2789">
        <v>2788</v>
      </c>
      <c r="B2789">
        <f>Движение!$A$420</f>
        <v>46639</v>
      </c>
      <c r="C2789">
        <f>Движение!$C$420</f>
        <v>0</v>
      </c>
      <c r="D2789" t="s">
        <v>49</v>
      </c>
      <c r="E2789">
        <f>Движение!$H$420</f>
        <v>20</v>
      </c>
      <c r="F2789">
        <f>N(Движение!$I$420)</f>
        <v>0</v>
      </c>
      <c r="G2789">
        <f>N(Движение!$J$420)</f>
        <v>0</v>
      </c>
      <c r="H2789">
        <f>Движение!$K$420</f>
        <v>20</v>
      </c>
      <c r="I2789" t="str">
        <f t="shared" si="43"/>
        <v/>
      </c>
    </row>
    <row r="2790" spans="1:9" x14ac:dyDescent="0.3">
      <c r="A2790">
        <v>2789</v>
      </c>
      <c r="B2790">
        <f>Движение!$A$420</f>
        <v>46639</v>
      </c>
      <c r="C2790">
        <f>Движение!$C$420</f>
        <v>0</v>
      </c>
      <c r="D2790" t="s">
        <v>51</v>
      </c>
      <c r="E2790">
        <f>Движение!$L$420</f>
        <v>48</v>
      </c>
      <c r="F2790">
        <f>N(Движение!$M$420)</f>
        <v>0</v>
      </c>
      <c r="G2790">
        <f>N(Движение!$N$420)</f>
        <v>0</v>
      </c>
      <c r="H2790">
        <f>Движение!$O$420</f>
        <v>48</v>
      </c>
      <c r="I2790" t="str">
        <f t="shared" si="43"/>
        <v/>
      </c>
    </row>
    <row r="2791" spans="1:9" x14ac:dyDescent="0.3">
      <c r="A2791">
        <v>2790</v>
      </c>
      <c r="B2791">
        <f>Движение!$A$420</f>
        <v>46639</v>
      </c>
      <c r="C2791">
        <f>Движение!$C$420</f>
        <v>0</v>
      </c>
      <c r="D2791" t="s">
        <v>54</v>
      </c>
      <c r="E2791">
        <f>Движение!$P$420</f>
        <v>13</v>
      </c>
      <c r="F2791">
        <f>N(Движение!$Q$420)</f>
        <v>0</v>
      </c>
      <c r="G2791">
        <f>N(Движение!$R$420)</f>
        <v>0</v>
      </c>
      <c r="H2791">
        <f>Движение!$S$420</f>
        <v>13</v>
      </c>
      <c r="I2791" t="str">
        <f t="shared" si="43"/>
        <v/>
      </c>
    </row>
    <row r="2792" spans="1:9" x14ac:dyDescent="0.3">
      <c r="A2792">
        <v>2791</v>
      </c>
      <c r="B2792">
        <f>Движение!$A$420</f>
        <v>46639</v>
      </c>
      <c r="C2792">
        <f>Движение!$C$420</f>
        <v>0</v>
      </c>
      <c r="D2792" t="s">
        <v>56</v>
      </c>
      <c r="E2792">
        <f>Движение!$T$420</f>
        <v>18</v>
      </c>
      <c r="F2792">
        <f>N(Движение!$U$420)</f>
        <v>0</v>
      </c>
      <c r="G2792">
        <f>N(Движение!$V$420)</f>
        <v>0</v>
      </c>
      <c r="H2792">
        <f>Движение!$W$420</f>
        <v>18</v>
      </c>
      <c r="I2792" t="str">
        <f t="shared" si="43"/>
        <v/>
      </c>
    </row>
    <row r="2793" spans="1:9" x14ac:dyDescent="0.3">
      <c r="A2793">
        <v>2792</v>
      </c>
      <c r="B2793">
        <f>Движение!$A$420</f>
        <v>46639</v>
      </c>
      <c r="C2793">
        <f>Движение!$C$420</f>
        <v>0</v>
      </c>
      <c r="D2793" t="s">
        <v>57</v>
      </c>
      <c r="E2793">
        <f>Движение!$X$420</f>
        <v>21</v>
      </c>
      <c r="F2793">
        <f>N(Движение!$Y$420)</f>
        <v>0</v>
      </c>
      <c r="G2793">
        <f>N(Движение!$Z$420)</f>
        <v>0</v>
      </c>
      <c r="H2793">
        <f>Движение!$AA$420</f>
        <v>21</v>
      </c>
      <c r="I2793" t="str">
        <f t="shared" si="43"/>
        <v/>
      </c>
    </row>
    <row r="2794" spans="1:9" x14ac:dyDescent="0.3">
      <c r="A2794">
        <v>2793</v>
      </c>
      <c r="B2794">
        <f>Движение!$A$420</f>
        <v>46639</v>
      </c>
      <c r="C2794">
        <f>Движение!$C$420</f>
        <v>0</v>
      </c>
      <c r="D2794" t="s">
        <v>59</v>
      </c>
      <c r="E2794">
        <f>Движение!$AB$420</f>
        <v>15</v>
      </c>
      <c r="F2794">
        <f>N(Движение!$AC$420)</f>
        <v>0</v>
      </c>
      <c r="G2794">
        <f>N(Движение!$AD$420)</f>
        <v>0</v>
      </c>
      <c r="H2794">
        <f>Движение!$AE$420</f>
        <v>15</v>
      </c>
      <c r="I2794" t="str">
        <f t="shared" si="43"/>
        <v/>
      </c>
    </row>
    <row r="2795" spans="1:9" x14ac:dyDescent="0.3">
      <c r="A2795">
        <v>2794</v>
      </c>
      <c r="B2795">
        <f>Движение!$A$421</f>
        <v>46640</v>
      </c>
      <c r="C2795">
        <f>Движение!$C$421</f>
        <v>0</v>
      </c>
      <c r="D2795" t="s">
        <v>45</v>
      </c>
      <c r="E2795">
        <f>Движение!$D$421</f>
        <v>26</v>
      </c>
      <c r="F2795">
        <f>N(Движение!$E$421)</f>
        <v>0</v>
      </c>
      <c r="G2795">
        <f>N(Движение!$F$421)</f>
        <v>0</v>
      </c>
      <c r="H2795">
        <f>Движение!$G$421</f>
        <v>26</v>
      </c>
      <c r="I2795" t="str">
        <f t="shared" si="43"/>
        <v/>
      </c>
    </row>
    <row r="2796" spans="1:9" x14ac:dyDescent="0.3">
      <c r="A2796">
        <v>2795</v>
      </c>
      <c r="B2796">
        <f>Движение!$A$421</f>
        <v>46640</v>
      </c>
      <c r="C2796">
        <f>Движение!$C$421</f>
        <v>0</v>
      </c>
      <c r="D2796" t="s">
        <v>49</v>
      </c>
      <c r="E2796">
        <f>Движение!$H$421</f>
        <v>20</v>
      </c>
      <c r="F2796">
        <f>N(Движение!$I$421)</f>
        <v>0</v>
      </c>
      <c r="G2796">
        <f>N(Движение!$J$421)</f>
        <v>0</v>
      </c>
      <c r="H2796">
        <f>Движение!$K$421</f>
        <v>20</v>
      </c>
      <c r="I2796" t="str">
        <f t="shared" si="43"/>
        <v/>
      </c>
    </row>
    <row r="2797" spans="1:9" x14ac:dyDescent="0.3">
      <c r="A2797">
        <v>2796</v>
      </c>
      <c r="B2797">
        <f>Движение!$A$421</f>
        <v>46640</v>
      </c>
      <c r="C2797">
        <f>Движение!$C$421</f>
        <v>0</v>
      </c>
      <c r="D2797" t="s">
        <v>51</v>
      </c>
      <c r="E2797">
        <f>Движение!$L$421</f>
        <v>48</v>
      </c>
      <c r="F2797">
        <f>N(Движение!$M$421)</f>
        <v>0</v>
      </c>
      <c r="G2797">
        <f>N(Движение!$N$421)</f>
        <v>0</v>
      </c>
      <c r="H2797">
        <f>Движение!$O$421</f>
        <v>48</v>
      </c>
      <c r="I2797" t="str">
        <f t="shared" si="43"/>
        <v/>
      </c>
    </row>
    <row r="2798" spans="1:9" x14ac:dyDescent="0.3">
      <c r="A2798">
        <v>2797</v>
      </c>
      <c r="B2798">
        <f>Движение!$A$421</f>
        <v>46640</v>
      </c>
      <c r="C2798">
        <f>Движение!$C$421</f>
        <v>0</v>
      </c>
      <c r="D2798" t="s">
        <v>54</v>
      </c>
      <c r="E2798">
        <f>Движение!$P$421</f>
        <v>13</v>
      </c>
      <c r="F2798">
        <f>N(Движение!$Q$421)</f>
        <v>0</v>
      </c>
      <c r="G2798">
        <f>N(Движение!$R$421)</f>
        <v>0</v>
      </c>
      <c r="H2798">
        <f>Движение!$S$421</f>
        <v>13</v>
      </c>
      <c r="I2798" t="str">
        <f t="shared" si="43"/>
        <v/>
      </c>
    </row>
    <row r="2799" spans="1:9" x14ac:dyDescent="0.3">
      <c r="A2799">
        <v>2798</v>
      </c>
      <c r="B2799">
        <f>Движение!$A$421</f>
        <v>46640</v>
      </c>
      <c r="C2799">
        <f>Движение!$C$421</f>
        <v>0</v>
      </c>
      <c r="D2799" t="s">
        <v>56</v>
      </c>
      <c r="E2799">
        <f>Движение!$T$421</f>
        <v>18</v>
      </c>
      <c r="F2799">
        <f>N(Движение!$U$421)</f>
        <v>0</v>
      </c>
      <c r="G2799">
        <f>N(Движение!$V$421)</f>
        <v>0</v>
      </c>
      <c r="H2799">
        <f>Движение!$W$421</f>
        <v>18</v>
      </c>
      <c r="I2799" t="str">
        <f t="shared" si="43"/>
        <v/>
      </c>
    </row>
    <row r="2800" spans="1:9" x14ac:dyDescent="0.3">
      <c r="A2800">
        <v>2799</v>
      </c>
      <c r="B2800">
        <f>Движение!$A$421</f>
        <v>46640</v>
      </c>
      <c r="C2800">
        <f>Движение!$C$421</f>
        <v>0</v>
      </c>
      <c r="D2800" t="s">
        <v>57</v>
      </c>
      <c r="E2800">
        <f>Движение!$X$421</f>
        <v>21</v>
      </c>
      <c r="F2800">
        <f>N(Движение!$Y$421)</f>
        <v>0</v>
      </c>
      <c r="G2800">
        <f>N(Движение!$Z$421)</f>
        <v>0</v>
      </c>
      <c r="H2800">
        <f>Движение!$AA$421</f>
        <v>21</v>
      </c>
      <c r="I2800" t="str">
        <f t="shared" si="43"/>
        <v/>
      </c>
    </row>
    <row r="2801" spans="1:9" x14ac:dyDescent="0.3">
      <c r="A2801">
        <v>2800</v>
      </c>
      <c r="B2801">
        <f>Движение!$A$421</f>
        <v>46640</v>
      </c>
      <c r="C2801">
        <f>Движение!$C$421</f>
        <v>0</v>
      </c>
      <c r="D2801" t="s">
        <v>59</v>
      </c>
      <c r="E2801">
        <f>Движение!$AB$421</f>
        <v>15</v>
      </c>
      <c r="F2801">
        <f>N(Движение!$AC$421)</f>
        <v>0</v>
      </c>
      <c r="G2801">
        <f>N(Движение!$AD$421)</f>
        <v>0</v>
      </c>
      <c r="H2801">
        <f>Движение!$AE$421</f>
        <v>15</v>
      </c>
      <c r="I2801" t="str">
        <f t="shared" si="43"/>
        <v/>
      </c>
    </row>
    <row r="2802" spans="1:9" x14ac:dyDescent="0.3">
      <c r="A2802">
        <v>2801</v>
      </c>
      <c r="B2802">
        <f>Движение!$A$422</f>
        <v>46641</v>
      </c>
      <c r="C2802">
        <f>Движение!$C$422</f>
        <v>0</v>
      </c>
      <c r="D2802" t="s">
        <v>45</v>
      </c>
      <c r="E2802">
        <f>Движение!$D$422</f>
        <v>26</v>
      </c>
      <c r="F2802">
        <f>N(Движение!$E$422)</f>
        <v>0</v>
      </c>
      <c r="G2802">
        <f>N(Движение!$F$422)</f>
        <v>0</v>
      </c>
      <c r="H2802">
        <f>Движение!$G$422</f>
        <v>26</v>
      </c>
      <c r="I2802" t="str">
        <f t="shared" si="43"/>
        <v/>
      </c>
    </row>
    <row r="2803" spans="1:9" x14ac:dyDescent="0.3">
      <c r="A2803">
        <v>2802</v>
      </c>
      <c r="B2803">
        <f>Движение!$A$422</f>
        <v>46641</v>
      </c>
      <c r="C2803">
        <f>Движение!$C$422</f>
        <v>0</v>
      </c>
      <c r="D2803" t="s">
        <v>49</v>
      </c>
      <c r="E2803">
        <f>Движение!$H$422</f>
        <v>20</v>
      </c>
      <c r="F2803">
        <f>N(Движение!$I$422)</f>
        <v>0</v>
      </c>
      <c r="G2803">
        <f>N(Движение!$J$422)</f>
        <v>0</v>
      </c>
      <c r="H2803">
        <f>Движение!$K$422</f>
        <v>20</v>
      </c>
      <c r="I2803" t="str">
        <f t="shared" si="43"/>
        <v/>
      </c>
    </row>
    <row r="2804" spans="1:9" x14ac:dyDescent="0.3">
      <c r="A2804">
        <v>2803</v>
      </c>
      <c r="B2804">
        <f>Движение!$A$422</f>
        <v>46641</v>
      </c>
      <c r="C2804">
        <f>Движение!$C$422</f>
        <v>0</v>
      </c>
      <c r="D2804" t="s">
        <v>51</v>
      </c>
      <c r="E2804">
        <f>Движение!$L$422</f>
        <v>48</v>
      </c>
      <c r="F2804">
        <f>N(Движение!$M$422)</f>
        <v>0</v>
      </c>
      <c r="G2804">
        <f>N(Движение!$N$422)</f>
        <v>0</v>
      </c>
      <c r="H2804">
        <f>Движение!$O$422</f>
        <v>48</v>
      </c>
      <c r="I2804" t="str">
        <f t="shared" si="43"/>
        <v/>
      </c>
    </row>
    <row r="2805" spans="1:9" x14ac:dyDescent="0.3">
      <c r="A2805">
        <v>2804</v>
      </c>
      <c r="B2805">
        <f>Движение!$A$422</f>
        <v>46641</v>
      </c>
      <c r="C2805">
        <f>Движение!$C$422</f>
        <v>0</v>
      </c>
      <c r="D2805" t="s">
        <v>54</v>
      </c>
      <c r="E2805">
        <f>Движение!$P$422</f>
        <v>13</v>
      </c>
      <c r="F2805">
        <f>N(Движение!$Q$422)</f>
        <v>0</v>
      </c>
      <c r="G2805">
        <f>N(Движение!$R$422)</f>
        <v>0</v>
      </c>
      <c r="H2805">
        <f>Движение!$S$422</f>
        <v>13</v>
      </c>
      <c r="I2805" t="str">
        <f t="shared" si="43"/>
        <v/>
      </c>
    </row>
    <row r="2806" spans="1:9" x14ac:dyDescent="0.3">
      <c r="A2806">
        <v>2805</v>
      </c>
      <c r="B2806">
        <f>Движение!$A$422</f>
        <v>46641</v>
      </c>
      <c r="C2806">
        <f>Движение!$C$422</f>
        <v>0</v>
      </c>
      <c r="D2806" t="s">
        <v>56</v>
      </c>
      <c r="E2806">
        <f>Движение!$T$422</f>
        <v>18</v>
      </c>
      <c r="F2806">
        <f>N(Движение!$U$422)</f>
        <v>0</v>
      </c>
      <c r="G2806">
        <f>N(Движение!$V$422)</f>
        <v>0</v>
      </c>
      <c r="H2806">
        <f>Движение!$W$422</f>
        <v>18</v>
      </c>
      <c r="I2806" t="str">
        <f t="shared" si="43"/>
        <v/>
      </c>
    </row>
    <row r="2807" spans="1:9" x14ac:dyDescent="0.3">
      <c r="A2807">
        <v>2806</v>
      </c>
      <c r="B2807">
        <f>Движение!$A$422</f>
        <v>46641</v>
      </c>
      <c r="C2807">
        <f>Движение!$C$422</f>
        <v>0</v>
      </c>
      <c r="D2807" t="s">
        <v>57</v>
      </c>
      <c r="E2807">
        <f>Движение!$X$422</f>
        <v>21</v>
      </c>
      <c r="F2807">
        <f>N(Движение!$Y$422)</f>
        <v>0</v>
      </c>
      <c r="G2807">
        <f>N(Движение!$Z$422)</f>
        <v>0</v>
      </c>
      <c r="H2807">
        <f>Движение!$AA$422</f>
        <v>21</v>
      </c>
      <c r="I2807" t="str">
        <f t="shared" si="43"/>
        <v/>
      </c>
    </row>
    <row r="2808" spans="1:9" x14ac:dyDescent="0.3">
      <c r="A2808">
        <v>2807</v>
      </c>
      <c r="B2808">
        <f>Движение!$A$422</f>
        <v>46641</v>
      </c>
      <c r="C2808">
        <f>Движение!$C$422</f>
        <v>0</v>
      </c>
      <c r="D2808" t="s">
        <v>59</v>
      </c>
      <c r="E2808">
        <f>Движение!$AB$422</f>
        <v>15</v>
      </c>
      <c r="F2808">
        <f>N(Движение!$AC$422)</f>
        <v>0</v>
      </c>
      <c r="G2808">
        <f>N(Движение!$AD$422)</f>
        <v>0</v>
      </c>
      <c r="H2808">
        <f>Движение!$AE$422</f>
        <v>15</v>
      </c>
      <c r="I2808" t="str">
        <f t="shared" si="43"/>
        <v/>
      </c>
    </row>
    <row r="2809" spans="1:9" x14ac:dyDescent="0.3">
      <c r="A2809">
        <v>2808</v>
      </c>
      <c r="B2809">
        <f>Движение!$A$423</f>
        <v>46642</v>
      </c>
      <c r="C2809">
        <f>Движение!$C$423</f>
        <v>0</v>
      </c>
      <c r="D2809" t="s">
        <v>45</v>
      </c>
      <c r="E2809">
        <f>Движение!$D$423</f>
        <v>26</v>
      </c>
      <c r="F2809">
        <f>N(Движение!$E$423)</f>
        <v>0</v>
      </c>
      <c r="G2809">
        <f>N(Движение!$F$423)</f>
        <v>0</v>
      </c>
      <c r="H2809">
        <f>Движение!$G$423</f>
        <v>26</v>
      </c>
      <c r="I2809" t="str">
        <f t="shared" si="43"/>
        <v/>
      </c>
    </row>
    <row r="2810" spans="1:9" x14ac:dyDescent="0.3">
      <c r="A2810">
        <v>2809</v>
      </c>
      <c r="B2810">
        <f>Движение!$A$423</f>
        <v>46642</v>
      </c>
      <c r="C2810">
        <f>Движение!$C$423</f>
        <v>0</v>
      </c>
      <c r="D2810" t="s">
        <v>49</v>
      </c>
      <c r="E2810">
        <f>Движение!$H$423</f>
        <v>20</v>
      </c>
      <c r="F2810">
        <f>N(Движение!$I$423)</f>
        <v>0</v>
      </c>
      <c r="G2810">
        <f>N(Движение!$J$423)</f>
        <v>0</v>
      </c>
      <c r="H2810">
        <f>Движение!$K$423</f>
        <v>20</v>
      </c>
      <c r="I2810" t="str">
        <f t="shared" si="43"/>
        <v/>
      </c>
    </row>
    <row r="2811" spans="1:9" x14ac:dyDescent="0.3">
      <c r="A2811">
        <v>2810</v>
      </c>
      <c r="B2811">
        <f>Движение!$A$423</f>
        <v>46642</v>
      </c>
      <c r="C2811">
        <f>Движение!$C$423</f>
        <v>0</v>
      </c>
      <c r="D2811" t="s">
        <v>51</v>
      </c>
      <c r="E2811">
        <f>Движение!$L$423</f>
        <v>48</v>
      </c>
      <c r="F2811">
        <f>N(Движение!$M$423)</f>
        <v>0</v>
      </c>
      <c r="G2811">
        <f>N(Движение!$N$423)</f>
        <v>0</v>
      </c>
      <c r="H2811">
        <f>Движение!$O$423</f>
        <v>48</v>
      </c>
      <c r="I2811" t="str">
        <f t="shared" si="43"/>
        <v/>
      </c>
    </row>
    <row r="2812" spans="1:9" x14ac:dyDescent="0.3">
      <c r="A2812">
        <v>2811</v>
      </c>
      <c r="B2812">
        <f>Движение!$A$423</f>
        <v>46642</v>
      </c>
      <c r="C2812">
        <f>Движение!$C$423</f>
        <v>0</v>
      </c>
      <c r="D2812" t="s">
        <v>54</v>
      </c>
      <c r="E2812">
        <f>Движение!$P$423</f>
        <v>13</v>
      </c>
      <c r="F2812">
        <f>N(Движение!$Q$423)</f>
        <v>0</v>
      </c>
      <c r="G2812">
        <f>N(Движение!$R$423)</f>
        <v>0</v>
      </c>
      <c r="H2812">
        <f>Движение!$S$423</f>
        <v>13</v>
      </c>
      <c r="I2812" t="str">
        <f t="shared" si="43"/>
        <v/>
      </c>
    </row>
    <row r="2813" spans="1:9" x14ac:dyDescent="0.3">
      <c r="A2813">
        <v>2812</v>
      </c>
      <c r="B2813">
        <f>Движение!$A$423</f>
        <v>46642</v>
      </c>
      <c r="C2813">
        <f>Движение!$C$423</f>
        <v>0</v>
      </c>
      <c r="D2813" t="s">
        <v>56</v>
      </c>
      <c r="E2813">
        <f>Движение!$T$423</f>
        <v>18</v>
      </c>
      <c r="F2813">
        <f>N(Движение!$U$423)</f>
        <v>0</v>
      </c>
      <c r="G2813">
        <f>N(Движение!$V$423)</f>
        <v>0</v>
      </c>
      <c r="H2813">
        <f>Движение!$W$423</f>
        <v>18</v>
      </c>
      <c r="I2813" t="str">
        <f t="shared" si="43"/>
        <v/>
      </c>
    </row>
    <row r="2814" spans="1:9" x14ac:dyDescent="0.3">
      <c r="A2814">
        <v>2813</v>
      </c>
      <c r="B2814">
        <f>Движение!$A$423</f>
        <v>46642</v>
      </c>
      <c r="C2814">
        <f>Движение!$C$423</f>
        <v>0</v>
      </c>
      <c r="D2814" t="s">
        <v>57</v>
      </c>
      <c r="E2814">
        <f>Движение!$X$423</f>
        <v>21</v>
      </c>
      <c r="F2814">
        <f>N(Движение!$Y$423)</f>
        <v>0</v>
      </c>
      <c r="G2814">
        <f>N(Движение!$Z$423)</f>
        <v>0</v>
      </c>
      <c r="H2814">
        <f>Движение!$AA$423</f>
        <v>21</v>
      </c>
      <c r="I2814" t="str">
        <f t="shared" si="43"/>
        <v/>
      </c>
    </row>
    <row r="2815" spans="1:9" x14ac:dyDescent="0.3">
      <c r="A2815">
        <v>2814</v>
      </c>
      <c r="B2815">
        <f>Движение!$A$423</f>
        <v>46642</v>
      </c>
      <c r="C2815">
        <f>Движение!$C$423</f>
        <v>0</v>
      </c>
      <c r="D2815" t="s">
        <v>59</v>
      </c>
      <c r="E2815">
        <f>Движение!$AB$423</f>
        <v>15</v>
      </c>
      <c r="F2815">
        <f>N(Движение!$AC$423)</f>
        <v>0</v>
      </c>
      <c r="G2815">
        <f>N(Движение!$AD$423)</f>
        <v>0</v>
      </c>
      <c r="H2815">
        <f>Движение!$AE$423</f>
        <v>15</v>
      </c>
      <c r="I2815" t="str">
        <f t="shared" si="43"/>
        <v/>
      </c>
    </row>
    <row r="2816" spans="1:9" x14ac:dyDescent="0.3">
      <c r="A2816">
        <v>2815</v>
      </c>
      <c r="B2816">
        <f>Движение!$A$424</f>
        <v>46643</v>
      </c>
      <c r="C2816">
        <f>Движение!$C$424</f>
        <v>0</v>
      </c>
      <c r="D2816" t="s">
        <v>45</v>
      </c>
      <c r="E2816">
        <f>Движение!$D$424</f>
        <v>26</v>
      </c>
      <c r="F2816">
        <f>N(Движение!$E$424)</f>
        <v>0</v>
      </c>
      <c r="G2816">
        <f>N(Движение!$F$424)</f>
        <v>0</v>
      </c>
      <c r="H2816">
        <f>Движение!$G$424</f>
        <v>26</v>
      </c>
      <c r="I2816" t="str">
        <f t="shared" si="43"/>
        <v/>
      </c>
    </row>
    <row r="2817" spans="1:9" x14ac:dyDescent="0.3">
      <c r="A2817">
        <v>2816</v>
      </c>
      <c r="B2817">
        <f>Движение!$A$424</f>
        <v>46643</v>
      </c>
      <c r="C2817">
        <f>Движение!$C$424</f>
        <v>0</v>
      </c>
      <c r="D2817" t="s">
        <v>49</v>
      </c>
      <c r="E2817">
        <f>Движение!$H$424</f>
        <v>20</v>
      </c>
      <c r="F2817">
        <f>N(Движение!$I$424)</f>
        <v>0</v>
      </c>
      <c r="G2817">
        <f>N(Движение!$J$424)</f>
        <v>0</v>
      </c>
      <c r="H2817">
        <f>Движение!$K$424</f>
        <v>20</v>
      </c>
      <c r="I2817" t="str">
        <f t="shared" si="43"/>
        <v/>
      </c>
    </row>
    <row r="2818" spans="1:9" x14ac:dyDescent="0.3">
      <c r="A2818">
        <v>2817</v>
      </c>
      <c r="B2818">
        <f>Движение!$A$424</f>
        <v>46643</v>
      </c>
      <c r="C2818">
        <f>Движение!$C$424</f>
        <v>0</v>
      </c>
      <c r="D2818" t="s">
        <v>51</v>
      </c>
      <c r="E2818">
        <f>Движение!$L$424</f>
        <v>48</v>
      </c>
      <c r="F2818">
        <f>N(Движение!$M$424)</f>
        <v>0</v>
      </c>
      <c r="G2818">
        <f>N(Движение!$N$424)</f>
        <v>0</v>
      </c>
      <c r="H2818">
        <f>Движение!$O$424</f>
        <v>48</v>
      </c>
      <c r="I2818" t="str">
        <f t="shared" ref="I2818:I2881" si="44">IF($F2818&gt;0,TEXT($B2818,"dd.mm")&amp;"_"&amp;$D2818,"")</f>
        <v/>
      </c>
    </row>
    <row r="2819" spans="1:9" x14ac:dyDescent="0.3">
      <c r="A2819">
        <v>2818</v>
      </c>
      <c r="B2819">
        <f>Движение!$A$424</f>
        <v>46643</v>
      </c>
      <c r="C2819">
        <f>Движение!$C$424</f>
        <v>0</v>
      </c>
      <c r="D2819" t="s">
        <v>54</v>
      </c>
      <c r="E2819">
        <f>Движение!$P$424</f>
        <v>13</v>
      </c>
      <c r="F2819">
        <f>N(Движение!$Q$424)</f>
        <v>0</v>
      </c>
      <c r="G2819">
        <f>N(Движение!$R$424)</f>
        <v>0</v>
      </c>
      <c r="H2819">
        <f>Движение!$S$424</f>
        <v>13</v>
      </c>
      <c r="I2819" t="str">
        <f t="shared" si="44"/>
        <v/>
      </c>
    </row>
    <row r="2820" spans="1:9" x14ac:dyDescent="0.3">
      <c r="A2820">
        <v>2819</v>
      </c>
      <c r="B2820">
        <f>Движение!$A$424</f>
        <v>46643</v>
      </c>
      <c r="C2820">
        <f>Движение!$C$424</f>
        <v>0</v>
      </c>
      <c r="D2820" t="s">
        <v>56</v>
      </c>
      <c r="E2820">
        <f>Движение!$T$424</f>
        <v>18</v>
      </c>
      <c r="F2820">
        <f>N(Движение!$U$424)</f>
        <v>0</v>
      </c>
      <c r="G2820">
        <f>N(Движение!$V$424)</f>
        <v>0</v>
      </c>
      <c r="H2820">
        <f>Движение!$W$424</f>
        <v>18</v>
      </c>
      <c r="I2820" t="str">
        <f t="shared" si="44"/>
        <v/>
      </c>
    </row>
    <row r="2821" spans="1:9" x14ac:dyDescent="0.3">
      <c r="A2821">
        <v>2820</v>
      </c>
      <c r="B2821">
        <f>Движение!$A$424</f>
        <v>46643</v>
      </c>
      <c r="C2821">
        <f>Движение!$C$424</f>
        <v>0</v>
      </c>
      <c r="D2821" t="s">
        <v>57</v>
      </c>
      <c r="E2821">
        <f>Движение!$X$424</f>
        <v>21</v>
      </c>
      <c r="F2821">
        <f>N(Движение!$Y$424)</f>
        <v>0</v>
      </c>
      <c r="G2821">
        <f>N(Движение!$Z$424)</f>
        <v>0</v>
      </c>
      <c r="H2821">
        <f>Движение!$AA$424</f>
        <v>21</v>
      </c>
      <c r="I2821" t="str">
        <f t="shared" si="44"/>
        <v/>
      </c>
    </row>
    <row r="2822" spans="1:9" x14ac:dyDescent="0.3">
      <c r="A2822">
        <v>2821</v>
      </c>
      <c r="B2822">
        <f>Движение!$A$424</f>
        <v>46643</v>
      </c>
      <c r="C2822">
        <f>Движение!$C$424</f>
        <v>0</v>
      </c>
      <c r="D2822" t="s">
        <v>59</v>
      </c>
      <c r="E2822">
        <f>Движение!$AB$424</f>
        <v>15</v>
      </c>
      <c r="F2822">
        <f>N(Движение!$AC$424)</f>
        <v>0</v>
      </c>
      <c r="G2822">
        <f>N(Движение!$AD$424)</f>
        <v>0</v>
      </c>
      <c r="H2822">
        <f>Движение!$AE$424</f>
        <v>15</v>
      </c>
      <c r="I2822" t="str">
        <f t="shared" si="44"/>
        <v/>
      </c>
    </row>
    <row r="2823" spans="1:9" x14ac:dyDescent="0.3">
      <c r="A2823">
        <v>2822</v>
      </c>
      <c r="B2823">
        <f>Движение!$A$425</f>
        <v>46644</v>
      </c>
      <c r="C2823">
        <f>Движение!$C$425</f>
        <v>0</v>
      </c>
      <c r="D2823" t="s">
        <v>45</v>
      </c>
      <c r="E2823">
        <f>Движение!$D$425</f>
        <v>26</v>
      </c>
      <c r="F2823">
        <f>N(Движение!$E$425)</f>
        <v>0</v>
      </c>
      <c r="G2823">
        <f>N(Движение!$F$425)</f>
        <v>0</v>
      </c>
      <c r="H2823">
        <f>Движение!$G$425</f>
        <v>26</v>
      </c>
      <c r="I2823" t="str">
        <f t="shared" si="44"/>
        <v/>
      </c>
    </row>
    <row r="2824" spans="1:9" x14ac:dyDescent="0.3">
      <c r="A2824">
        <v>2823</v>
      </c>
      <c r="B2824">
        <f>Движение!$A$425</f>
        <v>46644</v>
      </c>
      <c r="C2824">
        <f>Движение!$C$425</f>
        <v>0</v>
      </c>
      <c r="D2824" t="s">
        <v>49</v>
      </c>
      <c r="E2824">
        <f>Движение!$H$425</f>
        <v>20</v>
      </c>
      <c r="F2824">
        <f>N(Движение!$I$425)</f>
        <v>0</v>
      </c>
      <c r="G2824">
        <f>N(Движение!$J$425)</f>
        <v>0</v>
      </c>
      <c r="H2824">
        <f>Движение!$K$425</f>
        <v>20</v>
      </c>
      <c r="I2824" t="str">
        <f t="shared" si="44"/>
        <v/>
      </c>
    </row>
    <row r="2825" spans="1:9" x14ac:dyDescent="0.3">
      <c r="A2825">
        <v>2824</v>
      </c>
      <c r="B2825">
        <f>Движение!$A$425</f>
        <v>46644</v>
      </c>
      <c r="C2825">
        <f>Движение!$C$425</f>
        <v>0</v>
      </c>
      <c r="D2825" t="s">
        <v>51</v>
      </c>
      <c r="E2825">
        <f>Движение!$L$425</f>
        <v>48</v>
      </c>
      <c r="F2825">
        <f>N(Движение!$M$425)</f>
        <v>0</v>
      </c>
      <c r="G2825">
        <f>N(Движение!$N$425)</f>
        <v>0</v>
      </c>
      <c r="H2825">
        <f>Движение!$O$425</f>
        <v>48</v>
      </c>
      <c r="I2825" t="str">
        <f t="shared" si="44"/>
        <v/>
      </c>
    </row>
    <row r="2826" spans="1:9" x14ac:dyDescent="0.3">
      <c r="A2826">
        <v>2825</v>
      </c>
      <c r="B2826">
        <f>Движение!$A$425</f>
        <v>46644</v>
      </c>
      <c r="C2826">
        <f>Движение!$C$425</f>
        <v>0</v>
      </c>
      <c r="D2826" t="s">
        <v>54</v>
      </c>
      <c r="E2826">
        <f>Движение!$P$425</f>
        <v>13</v>
      </c>
      <c r="F2826">
        <f>N(Движение!$Q$425)</f>
        <v>0</v>
      </c>
      <c r="G2826">
        <f>N(Движение!$R$425)</f>
        <v>0</v>
      </c>
      <c r="H2826">
        <f>Движение!$S$425</f>
        <v>13</v>
      </c>
      <c r="I2826" t="str">
        <f t="shared" si="44"/>
        <v/>
      </c>
    </row>
    <row r="2827" spans="1:9" x14ac:dyDescent="0.3">
      <c r="A2827">
        <v>2826</v>
      </c>
      <c r="B2827">
        <f>Движение!$A$425</f>
        <v>46644</v>
      </c>
      <c r="C2827">
        <f>Движение!$C$425</f>
        <v>0</v>
      </c>
      <c r="D2827" t="s">
        <v>56</v>
      </c>
      <c r="E2827">
        <f>Движение!$T$425</f>
        <v>18</v>
      </c>
      <c r="F2827">
        <f>N(Движение!$U$425)</f>
        <v>0</v>
      </c>
      <c r="G2827">
        <f>N(Движение!$V$425)</f>
        <v>0</v>
      </c>
      <c r="H2827">
        <f>Движение!$W$425</f>
        <v>18</v>
      </c>
      <c r="I2827" t="str">
        <f t="shared" si="44"/>
        <v/>
      </c>
    </row>
    <row r="2828" spans="1:9" x14ac:dyDescent="0.3">
      <c r="A2828">
        <v>2827</v>
      </c>
      <c r="B2828">
        <f>Движение!$A$425</f>
        <v>46644</v>
      </c>
      <c r="C2828">
        <f>Движение!$C$425</f>
        <v>0</v>
      </c>
      <c r="D2828" t="s">
        <v>57</v>
      </c>
      <c r="E2828">
        <f>Движение!$X$425</f>
        <v>21</v>
      </c>
      <c r="F2828">
        <f>N(Движение!$Y$425)</f>
        <v>0</v>
      </c>
      <c r="G2828">
        <f>N(Движение!$Z$425)</f>
        <v>0</v>
      </c>
      <c r="H2828">
        <f>Движение!$AA$425</f>
        <v>21</v>
      </c>
      <c r="I2828" t="str">
        <f t="shared" si="44"/>
        <v/>
      </c>
    </row>
    <row r="2829" spans="1:9" x14ac:dyDescent="0.3">
      <c r="A2829">
        <v>2828</v>
      </c>
      <c r="B2829">
        <f>Движение!$A$425</f>
        <v>46644</v>
      </c>
      <c r="C2829">
        <f>Движение!$C$425</f>
        <v>0</v>
      </c>
      <c r="D2829" t="s">
        <v>59</v>
      </c>
      <c r="E2829">
        <f>Движение!$AB$425</f>
        <v>15</v>
      </c>
      <c r="F2829">
        <f>N(Движение!$AC$425)</f>
        <v>0</v>
      </c>
      <c r="G2829">
        <f>N(Движение!$AD$425)</f>
        <v>0</v>
      </c>
      <c r="H2829">
        <f>Движение!$AE$425</f>
        <v>15</v>
      </c>
      <c r="I2829" t="str">
        <f t="shared" si="44"/>
        <v/>
      </c>
    </row>
    <row r="2830" spans="1:9" x14ac:dyDescent="0.3">
      <c r="A2830">
        <v>2829</v>
      </c>
      <c r="B2830">
        <f>Движение!$A$426</f>
        <v>46645</v>
      </c>
      <c r="C2830">
        <f>Движение!$C$426</f>
        <v>0</v>
      </c>
      <c r="D2830" t="s">
        <v>45</v>
      </c>
      <c r="E2830">
        <f>Движение!$D$426</f>
        <v>26</v>
      </c>
      <c r="F2830">
        <f>N(Движение!$E$426)</f>
        <v>0</v>
      </c>
      <c r="G2830">
        <f>N(Движение!$F$426)</f>
        <v>0</v>
      </c>
      <c r="H2830">
        <f>Движение!$G$426</f>
        <v>26</v>
      </c>
      <c r="I2830" t="str">
        <f t="shared" si="44"/>
        <v/>
      </c>
    </row>
    <row r="2831" spans="1:9" x14ac:dyDescent="0.3">
      <c r="A2831">
        <v>2830</v>
      </c>
      <c r="B2831">
        <f>Движение!$A$426</f>
        <v>46645</v>
      </c>
      <c r="C2831">
        <f>Движение!$C$426</f>
        <v>0</v>
      </c>
      <c r="D2831" t="s">
        <v>49</v>
      </c>
      <c r="E2831">
        <f>Движение!$H$426</f>
        <v>20</v>
      </c>
      <c r="F2831">
        <f>N(Движение!$I$426)</f>
        <v>0</v>
      </c>
      <c r="G2831">
        <f>N(Движение!$J$426)</f>
        <v>0</v>
      </c>
      <c r="H2831">
        <f>Движение!$K$426</f>
        <v>20</v>
      </c>
      <c r="I2831" t="str">
        <f t="shared" si="44"/>
        <v/>
      </c>
    </row>
    <row r="2832" spans="1:9" x14ac:dyDescent="0.3">
      <c r="A2832">
        <v>2831</v>
      </c>
      <c r="B2832">
        <f>Движение!$A$426</f>
        <v>46645</v>
      </c>
      <c r="C2832">
        <f>Движение!$C$426</f>
        <v>0</v>
      </c>
      <c r="D2832" t="s">
        <v>51</v>
      </c>
      <c r="E2832">
        <f>Движение!$L$426</f>
        <v>48</v>
      </c>
      <c r="F2832">
        <f>N(Движение!$M$426)</f>
        <v>0</v>
      </c>
      <c r="G2832">
        <f>N(Движение!$N$426)</f>
        <v>0</v>
      </c>
      <c r="H2832">
        <f>Движение!$O$426</f>
        <v>48</v>
      </c>
      <c r="I2832" t="str">
        <f t="shared" si="44"/>
        <v/>
      </c>
    </row>
    <row r="2833" spans="1:9" x14ac:dyDescent="0.3">
      <c r="A2833">
        <v>2832</v>
      </c>
      <c r="B2833">
        <f>Движение!$A$426</f>
        <v>46645</v>
      </c>
      <c r="C2833">
        <f>Движение!$C$426</f>
        <v>0</v>
      </c>
      <c r="D2833" t="s">
        <v>54</v>
      </c>
      <c r="E2833">
        <f>Движение!$P$426</f>
        <v>13</v>
      </c>
      <c r="F2833">
        <f>N(Движение!$Q$426)</f>
        <v>0</v>
      </c>
      <c r="G2833">
        <f>N(Движение!$R$426)</f>
        <v>0</v>
      </c>
      <c r="H2833">
        <f>Движение!$S$426</f>
        <v>13</v>
      </c>
      <c r="I2833" t="str">
        <f t="shared" si="44"/>
        <v/>
      </c>
    </row>
    <row r="2834" spans="1:9" x14ac:dyDescent="0.3">
      <c r="A2834">
        <v>2833</v>
      </c>
      <c r="B2834">
        <f>Движение!$A$426</f>
        <v>46645</v>
      </c>
      <c r="C2834">
        <f>Движение!$C$426</f>
        <v>0</v>
      </c>
      <c r="D2834" t="s">
        <v>56</v>
      </c>
      <c r="E2834">
        <f>Движение!$T$426</f>
        <v>18</v>
      </c>
      <c r="F2834">
        <f>N(Движение!$U$426)</f>
        <v>0</v>
      </c>
      <c r="G2834">
        <f>N(Движение!$V$426)</f>
        <v>0</v>
      </c>
      <c r="H2834">
        <f>Движение!$W$426</f>
        <v>18</v>
      </c>
      <c r="I2834" t="str">
        <f t="shared" si="44"/>
        <v/>
      </c>
    </row>
    <row r="2835" spans="1:9" x14ac:dyDescent="0.3">
      <c r="A2835">
        <v>2834</v>
      </c>
      <c r="B2835">
        <f>Движение!$A$426</f>
        <v>46645</v>
      </c>
      <c r="C2835">
        <f>Движение!$C$426</f>
        <v>0</v>
      </c>
      <c r="D2835" t="s">
        <v>57</v>
      </c>
      <c r="E2835">
        <f>Движение!$X$426</f>
        <v>21</v>
      </c>
      <c r="F2835">
        <f>N(Движение!$Y$426)</f>
        <v>0</v>
      </c>
      <c r="G2835">
        <f>N(Движение!$Z$426)</f>
        <v>0</v>
      </c>
      <c r="H2835">
        <f>Движение!$AA$426</f>
        <v>21</v>
      </c>
      <c r="I2835" t="str">
        <f t="shared" si="44"/>
        <v/>
      </c>
    </row>
    <row r="2836" spans="1:9" x14ac:dyDescent="0.3">
      <c r="A2836">
        <v>2835</v>
      </c>
      <c r="B2836">
        <f>Движение!$A$426</f>
        <v>46645</v>
      </c>
      <c r="C2836">
        <f>Движение!$C$426</f>
        <v>0</v>
      </c>
      <c r="D2836" t="s">
        <v>59</v>
      </c>
      <c r="E2836">
        <f>Движение!$AB$426</f>
        <v>15</v>
      </c>
      <c r="F2836">
        <f>N(Движение!$AC$426)</f>
        <v>0</v>
      </c>
      <c r="G2836">
        <f>N(Движение!$AD$426)</f>
        <v>0</v>
      </c>
      <c r="H2836">
        <f>Движение!$AE$426</f>
        <v>15</v>
      </c>
      <c r="I2836" t="str">
        <f t="shared" si="44"/>
        <v/>
      </c>
    </row>
    <row r="2837" spans="1:9" x14ac:dyDescent="0.3">
      <c r="A2837">
        <v>2836</v>
      </c>
      <c r="B2837">
        <f>Движение!$A$427</f>
        <v>46646</v>
      </c>
      <c r="C2837">
        <f>Движение!$C$427</f>
        <v>0</v>
      </c>
      <c r="D2837" t="s">
        <v>45</v>
      </c>
      <c r="E2837">
        <f>Движение!$D$427</f>
        <v>26</v>
      </c>
      <c r="F2837">
        <f>N(Движение!$E$427)</f>
        <v>0</v>
      </c>
      <c r="G2837">
        <f>N(Движение!$F$427)</f>
        <v>0</v>
      </c>
      <c r="H2837">
        <f>Движение!$G$427</f>
        <v>26</v>
      </c>
      <c r="I2837" t="str">
        <f t="shared" si="44"/>
        <v/>
      </c>
    </row>
    <row r="2838" spans="1:9" x14ac:dyDescent="0.3">
      <c r="A2838">
        <v>2837</v>
      </c>
      <c r="B2838">
        <f>Движение!$A$427</f>
        <v>46646</v>
      </c>
      <c r="C2838">
        <f>Движение!$C$427</f>
        <v>0</v>
      </c>
      <c r="D2838" t="s">
        <v>49</v>
      </c>
      <c r="E2838">
        <f>Движение!$H$427</f>
        <v>20</v>
      </c>
      <c r="F2838">
        <f>N(Движение!$I$427)</f>
        <v>0</v>
      </c>
      <c r="G2838">
        <f>N(Движение!$J$427)</f>
        <v>0</v>
      </c>
      <c r="H2838">
        <f>Движение!$K$427</f>
        <v>20</v>
      </c>
      <c r="I2838" t="str">
        <f t="shared" si="44"/>
        <v/>
      </c>
    </row>
    <row r="2839" spans="1:9" x14ac:dyDescent="0.3">
      <c r="A2839">
        <v>2838</v>
      </c>
      <c r="B2839">
        <f>Движение!$A$427</f>
        <v>46646</v>
      </c>
      <c r="C2839">
        <f>Движение!$C$427</f>
        <v>0</v>
      </c>
      <c r="D2839" t="s">
        <v>51</v>
      </c>
      <c r="E2839">
        <f>Движение!$L$427</f>
        <v>48</v>
      </c>
      <c r="F2839">
        <f>N(Движение!$M$427)</f>
        <v>0</v>
      </c>
      <c r="G2839">
        <f>N(Движение!$N$427)</f>
        <v>0</v>
      </c>
      <c r="H2839">
        <f>Движение!$O$427</f>
        <v>48</v>
      </c>
      <c r="I2839" t="str">
        <f t="shared" si="44"/>
        <v/>
      </c>
    </row>
    <row r="2840" spans="1:9" x14ac:dyDescent="0.3">
      <c r="A2840">
        <v>2839</v>
      </c>
      <c r="B2840">
        <f>Движение!$A$427</f>
        <v>46646</v>
      </c>
      <c r="C2840">
        <f>Движение!$C$427</f>
        <v>0</v>
      </c>
      <c r="D2840" t="s">
        <v>54</v>
      </c>
      <c r="E2840">
        <f>Движение!$P$427</f>
        <v>13</v>
      </c>
      <c r="F2840">
        <f>N(Движение!$Q$427)</f>
        <v>0</v>
      </c>
      <c r="G2840">
        <f>N(Движение!$R$427)</f>
        <v>0</v>
      </c>
      <c r="H2840">
        <f>Движение!$S$427</f>
        <v>13</v>
      </c>
      <c r="I2840" t="str">
        <f t="shared" si="44"/>
        <v/>
      </c>
    </row>
    <row r="2841" spans="1:9" x14ac:dyDescent="0.3">
      <c r="A2841">
        <v>2840</v>
      </c>
      <c r="B2841">
        <f>Движение!$A$427</f>
        <v>46646</v>
      </c>
      <c r="C2841">
        <f>Движение!$C$427</f>
        <v>0</v>
      </c>
      <c r="D2841" t="s">
        <v>56</v>
      </c>
      <c r="E2841">
        <f>Движение!$T$427</f>
        <v>18</v>
      </c>
      <c r="F2841">
        <f>N(Движение!$U$427)</f>
        <v>0</v>
      </c>
      <c r="G2841">
        <f>N(Движение!$V$427)</f>
        <v>0</v>
      </c>
      <c r="H2841">
        <f>Движение!$W$427</f>
        <v>18</v>
      </c>
      <c r="I2841" t="str">
        <f t="shared" si="44"/>
        <v/>
      </c>
    </row>
    <row r="2842" spans="1:9" x14ac:dyDescent="0.3">
      <c r="A2842">
        <v>2841</v>
      </c>
      <c r="B2842">
        <f>Движение!$A$427</f>
        <v>46646</v>
      </c>
      <c r="C2842">
        <f>Движение!$C$427</f>
        <v>0</v>
      </c>
      <c r="D2842" t="s">
        <v>57</v>
      </c>
      <c r="E2842">
        <f>Движение!$X$427</f>
        <v>21</v>
      </c>
      <c r="F2842">
        <f>N(Движение!$Y$427)</f>
        <v>0</v>
      </c>
      <c r="G2842">
        <f>N(Движение!$Z$427)</f>
        <v>0</v>
      </c>
      <c r="H2842">
        <f>Движение!$AA$427</f>
        <v>21</v>
      </c>
      <c r="I2842" t="str">
        <f t="shared" si="44"/>
        <v/>
      </c>
    </row>
    <row r="2843" spans="1:9" x14ac:dyDescent="0.3">
      <c r="A2843">
        <v>2842</v>
      </c>
      <c r="B2843">
        <f>Движение!$A$427</f>
        <v>46646</v>
      </c>
      <c r="C2843">
        <f>Движение!$C$427</f>
        <v>0</v>
      </c>
      <c r="D2843" t="s">
        <v>59</v>
      </c>
      <c r="E2843">
        <f>Движение!$AB$427</f>
        <v>15</v>
      </c>
      <c r="F2843">
        <f>N(Движение!$AC$427)</f>
        <v>0</v>
      </c>
      <c r="G2843">
        <f>N(Движение!$AD$427)</f>
        <v>0</v>
      </c>
      <c r="H2843">
        <f>Движение!$AE$427</f>
        <v>15</v>
      </c>
      <c r="I2843" t="str">
        <f t="shared" si="44"/>
        <v/>
      </c>
    </row>
    <row r="2844" spans="1:9" x14ac:dyDescent="0.3">
      <c r="A2844">
        <v>2843</v>
      </c>
      <c r="B2844">
        <f>Движение!$A$428</f>
        <v>46647</v>
      </c>
      <c r="C2844">
        <f>Движение!$C$428</f>
        <v>0</v>
      </c>
      <c r="D2844" t="s">
        <v>45</v>
      </c>
      <c r="E2844">
        <f>Движение!$D$428</f>
        <v>26</v>
      </c>
      <c r="F2844">
        <f>N(Движение!$E$428)</f>
        <v>0</v>
      </c>
      <c r="G2844">
        <f>N(Движение!$F$428)</f>
        <v>0</v>
      </c>
      <c r="H2844">
        <f>Движение!$G$428</f>
        <v>26</v>
      </c>
      <c r="I2844" t="str">
        <f t="shared" si="44"/>
        <v/>
      </c>
    </row>
    <row r="2845" spans="1:9" x14ac:dyDescent="0.3">
      <c r="A2845">
        <v>2844</v>
      </c>
      <c r="B2845">
        <f>Движение!$A$428</f>
        <v>46647</v>
      </c>
      <c r="C2845">
        <f>Движение!$C$428</f>
        <v>0</v>
      </c>
      <c r="D2845" t="s">
        <v>49</v>
      </c>
      <c r="E2845">
        <f>Движение!$H$428</f>
        <v>20</v>
      </c>
      <c r="F2845">
        <f>N(Движение!$I$428)</f>
        <v>0</v>
      </c>
      <c r="G2845">
        <f>N(Движение!$J$428)</f>
        <v>0</v>
      </c>
      <c r="H2845">
        <f>Движение!$K$428</f>
        <v>20</v>
      </c>
      <c r="I2845" t="str">
        <f t="shared" si="44"/>
        <v/>
      </c>
    </row>
    <row r="2846" spans="1:9" x14ac:dyDescent="0.3">
      <c r="A2846">
        <v>2845</v>
      </c>
      <c r="B2846">
        <f>Движение!$A$428</f>
        <v>46647</v>
      </c>
      <c r="C2846">
        <f>Движение!$C$428</f>
        <v>0</v>
      </c>
      <c r="D2846" t="s">
        <v>51</v>
      </c>
      <c r="E2846">
        <f>Движение!$L$428</f>
        <v>48</v>
      </c>
      <c r="F2846">
        <f>N(Движение!$M$428)</f>
        <v>0</v>
      </c>
      <c r="G2846">
        <f>N(Движение!$N$428)</f>
        <v>0</v>
      </c>
      <c r="H2846">
        <f>Движение!$O$428</f>
        <v>48</v>
      </c>
      <c r="I2846" t="str">
        <f t="shared" si="44"/>
        <v/>
      </c>
    </row>
    <row r="2847" spans="1:9" x14ac:dyDescent="0.3">
      <c r="A2847">
        <v>2846</v>
      </c>
      <c r="B2847">
        <f>Движение!$A$428</f>
        <v>46647</v>
      </c>
      <c r="C2847">
        <f>Движение!$C$428</f>
        <v>0</v>
      </c>
      <c r="D2847" t="s">
        <v>54</v>
      </c>
      <c r="E2847">
        <f>Движение!$P$428</f>
        <v>13</v>
      </c>
      <c r="F2847">
        <f>N(Движение!$Q$428)</f>
        <v>0</v>
      </c>
      <c r="G2847">
        <f>N(Движение!$R$428)</f>
        <v>0</v>
      </c>
      <c r="H2847">
        <f>Движение!$S$428</f>
        <v>13</v>
      </c>
      <c r="I2847" t="str">
        <f t="shared" si="44"/>
        <v/>
      </c>
    </row>
    <row r="2848" spans="1:9" x14ac:dyDescent="0.3">
      <c r="A2848">
        <v>2847</v>
      </c>
      <c r="B2848">
        <f>Движение!$A$428</f>
        <v>46647</v>
      </c>
      <c r="C2848">
        <f>Движение!$C$428</f>
        <v>0</v>
      </c>
      <c r="D2848" t="s">
        <v>56</v>
      </c>
      <c r="E2848">
        <f>Движение!$T$428</f>
        <v>18</v>
      </c>
      <c r="F2848">
        <f>N(Движение!$U$428)</f>
        <v>0</v>
      </c>
      <c r="G2848">
        <f>N(Движение!$V$428)</f>
        <v>0</v>
      </c>
      <c r="H2848">
        <f>Движение!$W$428</f>
        <v>18</v>
      </c>
      <c r="I2848" t="str">
        <f t="shared" si="44"/>
        <v/>
      </c>
    </row>
    <row r="2849" spans="1:9" x14ac:dyDescent="0.3">
      <c r="A2849">
        <v>2848</v>
      </c>
      <c r="B2849">
        <f>Движение!$A$428</f>
        <v>46647</v>
      </c>
      <c r="C2849">
        <f>Движение!$C$428</f>
        <v>0</v>
      </c>
      <c r="D2849" t="s">
        <v>57</v>
      </c>
      <c r="E2849">
        <f>Движение!$X$428</f>
        <v>21</v>
      </c>
      <c r="F2849">
        <f>N(Движение!$Y$428)</f>
        <v>0</v>
      </c>
      <c r="G2849">
        <f>N(Движение!$Z$428)</f>
        <v>0</v>
      </c>
      <c r="H2849">
        <f>Движение!$AA$428</f>
        <v>21</v>
      </c>
      <c r="I2849" t="str">
        <f t="shared" si="44"/>
        <v/>
      </c>
    </row>
    <row r="2850" spans="1:9" x14ac:dyDescent="0.3">
      <c r="A2850">
        <v>2849</v>
      </c>
      <c r="B2850">
        <f>Движение!$A$428</f>
        <v>46647</v>
      </c>
      <c r="C2850">
        <f>Движение!$C$428</f>
        <v>0</v>
      </c>
      <c r="D2850" t="s">
        <v>59</v>
      </c>
      <c r="E2850">
        <f>Движение!$AB$428</f>
        <v>15</v>
      </c>
      <c r="F2850">
        <f>N(Движение!$AC$428)</f>
        <v>0</v>
      </c>
      <c r="G2850">
        <f>N(Движение!$AD$428)</f>
        <v>0</v>
      </c>
      <c r="H2850">
        <f>Движение!$AE$428</f>
        <v>15</v>
      </c>
      <c r="I2850" t="str">
        <f t="shared" si="44"/>
        <v/>
      </c>
    </row>
    <row r="2851" spans="1:9" x14ac:dyDescent="0.3">
      <c r="A2851">
        <v>2850</v>
      </c>
      <c r="B2851">
        <f>Движение!$A$429</f>
        <v>46648</v>
      </c>
      <c r="C2851">
        <f>Движение!$C$429</f>
        <v>0</v>
      </c>
      <c r="D2851" t="s">
        <v>45</v>
      </c>
      <c r="E2851">
        <f>Движение!$D$429</f>
        <v>26</v>
      </c>
      <c r="F2851">
        <f>N(Движение!$E$429)</f>
        <v>0</v>
      </c>
      <c r="G2851">
        <f>N(Движение!$F$429)</f>
        <v>0</v>
      </c>
      <c r="H2851">
        <f>Движение!$G$429</f>
        <v>26</v>
      </c>
      <c r="I2851" t="str">
        <f t="shared" si="44"/>
        <v/>
      </c>
    </row>
    <row r="2852" spans="1:9" x14ac:dyDescent="0.3">
      <c r="A2852">
        <v>2851</v>
      </c>
      <c r="B2852">
        <f>Движение!$A$429</f>
        <v>46648</v>
      </c>
      <c r="C2852">
        <f>Движение!$C$429</f>
        <v>0</v>
      </c>
      <c r="D2852" t="s">
        <v>49</v>
      </c>
      <c r="E2852">
        <f>Движение!$H$429</f>
        <v>20</v>
      </c>
      <c r="F2852">
        <f>N(Движение!$I$429)</f>
        <v>0</v>
      </c>
      <c r="G2852">
        <f>N(Движение!$J$429)</f>
        <v>0</v>
      </c>
      <c r="H2852">
        <f>Движение!$K$429</f>
        <v>20</v>
      </c>
      <c r="I2852" t="str">
        <f t="shared" si="44"/>
        <v/>
      </c>
    </row>
    <row r="2853" spans="1:9" x14ac:dyDescent="0.3">
      <c r="A2853">
        <v>2852</v>
      </c>
      <c r="B2853">
        <f>Движение!$A$429</f>
        <v>46648</v>
      </c>
      <c r="C2853">
        <f>Движение!$C$429</f>
        <v>0</v>
      </c>
      <c r="D2853" t="s">
        <v>51</v>
      </c>
      <c r="E2853">
        <f>Движение!$L$429</f>
        <v>48</v>
      </c>
      <c r="F2853">
        <f>N(Движение!$M$429)</f>
        <v>0</v>
      </c>
      <c r="G2853">
        <f>N(Движение!$N$429)</f>
        <v>0</v>
      </c>
      <c r="H2853">
        <f>Движение!$O$429</f>
        <v>48</v>
      </c>
      <c r="I2853" t="str">
        <f t="shared" si="44"/>
        <v/>
      </c>
    </row>
    <row r="2854" spans="1:9" x14ac:dyDescent="0.3">
      <c r="A2854">
        <v>2853</v>
      </c>
      <c r="B2854">
        <f>Движение!$A$429</f>
        <v>46648</v>
      </c>
      <c r="C2854">
        <f>Движение!$C$429</f>
        <v>0</v>
      </c>
      <c r="D2854" t="s">
        <v>54</v>
      </c>
      <c r="E2854">
        <f>Движение!$P$429</f>
        <v>13</v>
      </c>
      <c r="F2854">
        <f>N(Движение!$Q$429)</f>
        <v>0</v>
      </c>
      <c r="G2854">
        <f>N(Движение!$R$429)</f>
        <v>0</v>
      </c>
      <c r="H2854">
        <f>Движение!$S$429</f>
        <v>13</v>
      </c>
      <c r="I2854" t="str">
        <f t="shared" si="44"/>
        <v/>
      </c>
    </row>
    <row r="2855" spans="1:9" x14ac:dyDescent="0.3">
      <c r="A2855">
        <v>2854</v>
      </c>
      <c r="B2855">
        <f>Движение!$A$429</f>
        <v>46648</v>
      </c>
      <c r="C2855">
        <f>Движение!$C$429</f>
        <v>0</v>
      </c>
      <c r="D2855" t="s">
        <v>56</v>
      </c>
      <c r="E2855">
        <f>Движение!$T$429</f>
        <v>18</v>
      </c>
      <c r="F2855">
        <f>N(Движение!$U$429)</f>
        <v>0</v>
      </c>
      <c r="G2855">
        <f>N(Движение!$V$429)</f>
        <v>0</v>
      </c>
      <c r="H2855">
        <f>Движение!$W$429</f>
        <v>18</v>
      </c>
      <c r="I2855" t="str">
        <f t="shared" si="44"/>
        <v/>
      </c>
    </row>
    <row r="2856" spans="1:9" x14ac:dyDescent="0.3">
      <c r="A2856">
        <v>2855</v>
      </c>
      <c r="B2856">
        <f>Движение!$A$429</f>
        <v>46648</v>
      </c>
      <c r="C2856">
        <f>Движение!$C$429</f>
        <v>0</v>
      </c>
      <c r="D2856" t="s">
        <v>57</v>
      </c>
      <c r="E2856">
        <f>Движение!$X$429</f>
        <v>21</v>
      </c>
      <c r="F2856">
        <f>N(Движение!$Y$429)</f>
        <v>0</v>
      </c>
      <c r="G2856">
        <f>N(Движение!$Z$429)</f>
        <v>0</v>
      </c>
      <c r="H2856">
        <f>Движение!$AA$429</f>
        <v>21</v>
      </c>
      <c r="I2856" t="str">
        <f t="shared" si="44"/>
        <v/>
      </c>
    </row>
    <row r="2857" spans="1:9" x14ac:dyDescent="0.3">
      <c r="A2857">
        <v>2856</v>
      </c>
      <c r="B2857">
        <f>Движение!$A$429</f>
        <v>46648</v>
      </c>
      <c r="C2857">
        <f>Движение!$C$429</f>
        <v>0</v>
      </c>
      <c r="D2857" t="s">
        <v>59</v>
      </c>
      <c r="E2857">
        <f>Движение!$AB$429</f>
        <v>15</v>
      </c>
      <c r="F2857">
        <f>N(Движение!$AC$429)</f>
        <v>0</v>
      </c>
      <c r="G2857">
        <f>N(Движение!$AD$429)</f>
        <v>0</v>
      </c>
      <c r="H2857">
        <f>Движение!$AE$429</f>
        <v>15</v>
      </c>
      <c r="I2857" t="str">
        <f t="shared" si="44"/>
        <v/>
      </c>
    </row>
    <row r="2858" spans="1:9" x14ac:dyDescent="0.3">
      <c r="A2858">
        <v>2857</v>
      </c>
      <c r="B2858">
        <f>Движение!$A$430</f>
        <v>46649</v>
      </c>
      <c r="C2858">
        <f>Движение!$C$430</f>
        <v>0</v>
      </c>
      <c r="D2858" t="s">
        <v>45</v>
      </c>
      <c r="E2858">
        <f>Движение!$D$430</f>
        <v>26</v>
      </c>
      <c r="F2858">
        <f>N(Движение!$E$430)</f>
        <v>0</v>
      </c>
      <c r="G2858">
        <f>N(Движение!$F$430)</f>
        <v>0</v>
      </c>
      <c r="H2858">
        <f>Движение!$G$430</f>
        <v>26</v>
      </c>
      <c r="I2858" t="str">
        <f t="shared" si="44"/>
        <v/>
      </c>
    </row>
    <row r="2859" spans="1:9" x14ac:dyDescent="0.3">
      <c r="A2859">
        <v>2858</v>
      </c>
      <c r="B2859">
        <f>Движение!$A$430</f>
        <v>46649</v>
      </c>
      <c r="C2859">
        <f>Движение!$C$430</f>
        <v>0</v>
      </c>
      <c r="D2859" t="s">
        <v>49</v>
      </c>
      <c r="E2859">
        <f>Движение!$H$430</f>
        <v>20</v>
      </c>
      <c r="F2859">
        <f>N(Движение!$I$430)</f>
        <v>0</v>
      </c>
      <c r="G2859">
        <f>N(Движение!$J$430)</f>
        <v>0</v>
      </c>
      <c r="H2859">
        <f>Движение!$K$430</f>
        <v>20</v>
      </c>
      <c r="I2859" t="str">
        <f t="shared" si="44"/>
        <v/>
      </c>
    </row>
    <row r="2860" spans="1:9" x14ac:dyDescent="0.3">
      <c r="A2860">
        <v>2859</v>
      </c>
      <c r="B2860">
        <f>Движение!$A$430</f>
        <v>46649</v>
      </c>
      <c r="C2860">
        <f>Движение!$C$430</f>
        <v>0</v>
      </c>
      <c r="D2860" t="s">
        <v>51</v>
      </c>
      <c r="E2860">
        <f>Движение!$L$430</f>
        <v>48</v>
      </c>
      <c r="F2860">
        <f>N(Движение!$M$430)</f>
        <v>0</v>
      </c>
      <c r="G2860">
        <f>N(Движение!$N$430)</f>
        <v>0</v>
      </c>
      <c r="H2860">
        <f>Движение!$O$430</f>
        <v>48</v>
      </c>
      <c r="I2860" t="str">
        <f t="shared" si="44"/>
        <v/>
      </c>
    </row>
    <row r="2861" spans="1:9" x14ac:dyDescent="0.3">
      <c r="A2861">
        <v>2860</v>
      </c>
      <c r="B2861">
        <f>Движение!$A$430</f>
        <v>46649</v>
      </c>
      <c r="C2861">
        <f>Движение!$C$430</f>
        <v>0</v>
      </c>
      <c r="D2861" t="s">
        <v>54</v>
      </c>
      <c r="E2861">
        <f>Движение!$P$430</f>
        <v>13</v>
      </c>
      <c r="F2861">
        <f>N(Движение!$Q$430)</f>
        <v>0</v>
      </c>
      <c r="G2861">
        <f>N(Движение!$R$430)</f>
        <v>0</v>
      </c>
      <c r="H2861">
        <f>Движение!$S$430</f>
        <v>13</v>
      </c>
      <c r="I2861" t="str">
        <f t="shared" si="44"/>
        <v/>
      </c>
    </row>
    <row r="2862" spans="1:9" x14ac:dyDescent="0.3">
      <c r="A2862">
        <v>2861</v>
      </c>
      <c r="B2862">
        <f>Движение!$A$430</f>
        <v>46649</v>
      </c>
      <c r="C2862">
        <f>Движение!$C$430</f>
        <v>0</v>
      </c>
      <c r="D2862" t="s">
        <v>56</v>
      </c>
      <c r="E2862">
        <f>Движение!$T$430</f>
        <v>18</v>
      </c>
      <c r="F2862">
        <f>N(Движение!$U$430)</f>
        <v>0</v>
      </c>
      <c r="G2862">
        <f>N(Движение!$V$430)</f>
        <v>0</v>
      </c>
      <c r="H2862">
        <f>Движение!$W$430</f>
        <v>18</v>
      </c>
      <c r="I2862" t="str">
        <f t="shared" si="44"/>
        <v/>
      </c>
    </row>
    <row r="2863" spans="1:9" x14ac:dyDescent="0.3">
      <c r="A2863">
        <v>2862</v>
      </c>
      <c r="B2863">
        <f>Движение!$A$430</f>
        <v>46649</v>
      </c>
      <c r="C2863">
        <f>Движение!$C$430</f>
        <v>0</v>
      </c>
      <c r="D2863" t="s">
        <v>57</v>
      </c>
      <c r="E2863">
        <f>Движение!$X$430</f>
        <v>21</v>
      </c>
      <c r="F2863">
        <f>N(Движение!$Y$430)</f>
        <v>0</v>
      </c>
      <c r="G2863">
        <f>N(Движение!$Z$430)</f>
        <v>0</v>
      </c>
      <c r="H2863">
        <f>Движение!$AA$430</f>
        <v>21</v>
      </c>
      <c r="I2863" t="str">
        <f t="shared" si="44"/>
        <v/>
      </c>
    </row>
    <row r="2864" spans="1:9" x14ac:dyDescent="0.3">
      <c r="A2864">
        <v>2863</v>
      </c>
      <c r="B2864">
        <f>Движение!$A$430</f>
        <v>46649</v>
      </c>
      <c r="C2864">
        <f>Движение!$C$430</f>
        <v>0</v>
      </c>
      <c r="D2864" t="s">
        <v>59</v>
      </c>
      <c r="E2864">
        <f>Движение!$AB$430</f>
        <v>15</v>
      </c>
      <c r="F2864">
        <f>N(Движение!$AC$430)</f>
        <v>0</v>
      </c>
      <c r="G2864">
        <f>N(Движение!$AD$430)</f>
        <v>0</v>
      </c>
      <c r="H2864">
        <f>Движение!$AE$430</f>
        <v>15</v>
      </c>
      <c r="I2864" t="str">
        <f t="shared" si="44"/>
        <v/>
      </c>
    </row>
    <row r="2865" spans="1:9" x14ac:dyDescent="0.3">
      <c r="A2865">
        <v>2864</v>
      </c>
      <c r="B2865">
        <f>Движение!$A$431</f>
        <v>46650</v>
      </c>
      <c r="C2865">
        <f>Движение!$C$431</f>
        <v>0</v>
      </c>
      <c r="D2865" t="s">
        <v>45</v>
      </c>
      <c r="E2865">
        <f>Движение!$D$431</f>
        <v>26</v>
      </c>
      <c r="F2865">
        <f>N(Движение!$E$431)</f>
        <v>0</v>
      </c>
      <c r="G2865">
        <f>N(Движение!$F$431)</f>
        <v>0</v>
      </c>
      <c r="H2865">
        <f>Движение!$G$431</f>
        <v>26</v>
      </c>
      <c r="I2865" t="str">
        <f t="shared" si="44"/>
        <v/>
      </c>
    </row>
    <row r="2866" spans="1:9" x14ac:dyDescent="0.3">
      <c r="A2866">
        <v>2865</v>
      </c>
      <c r="B2866">
        <f>Движение!$A$431</f>
        <v>46650</v>
      </c>
      <c r="C2866">
        <f>Движение!$C$431</f>
        <v>0</v>
      </c>
      <c r="D2866" t="s">
        <v>49</v>
      </c>
      <c r="E2866">
        <f>Движение!$H$431</f>
        <v>20</v>
      </c>
      <c r="F2866">
        <f>N(Движение!$I$431)</f>
        <v>0</v>
      </c>
      <c r="G2866">
        <f>N(Движение!$J$431)</f>
        <v>0</v>
      </c>
      <c r="H2866">
        <f>Движение!$K$431</f>
        <v>20</v>
      </c>
      <c r="I2866" t="str">
        <f t="shared" si="44"/>
        <v/>
      </c>
    </row>
    <row r="2867" spans="1:9" x14ac:dyDescent="0.3">
      <c r="A2867">
        <v>2866</v>
      </c>
      <c r="B2867">
        <f>Движение!$A$431</f>
        <v>46650</v>
      </c>
      <c r="C2867">
        <f>Движение!$C$431</f>
        <v>0</v>
      </c>
      <c r="D2867" t="s">
        <v>51</v>
      </c>
      <c r="E2867">
        <f>Движение!$L$431</f>
        <v>48</v>
      </c>
      <c r="F2867">
        <f>N(Движение!$M$431)</f>
        <v>0</v>
      </c>
      <c r="G2867">
        <f>N(Движение!$N$431)</f>
        <v>0</v>
      </c>
      <c r="H2867">
        <f>Движение!$O$431</f>
        <v>48</v>
      </c>
      <c r="I2867" t="str">
        <f t="shared" si="44"/>
        <v/>
      </c>
    </row>
    <row r="2868" spans="1:9" x14ac:dyDescent="0.3">
      <c r="A2868">
        <v>2867</v>
      </c>
      <c r="B2868">
        <f>Движение!$A$431</f>
        <v>46650</v>
      </c>
      <c r="C2868">
        <f>Движение!$C$431</f>
        <v>0</v>
      </c>
      <c r="D2868" t="s">
        <v>54</v>
      </c>
      <c r="E2868">
        <f>Движение!$P$431</f>
        <v>13</v>
      </c>
      <c r="F2868">
        <f>N(Движение!$Q$431)</f>
        <v>0</v>
      </c>
      <c r="G2868">
        <f>N(Движение!$R$431)</f>
        <v>0</v>
      </c>
      <c r="H2868">
        <f>Движение!$S$431</f>
        <v>13</v>
      </c>
      <c r="I2868" t="str">
        <f t="shared" si="44"/>
        <v/>
      </c>
    </row>
    <row r="2869" spans="1:9" x14ac:dyDescent="0.3">
      <c r="A2869">
        <v>2868</v>
      </c>
      <c r="B2869">
        <f>Движение!$A$431</f>
        <v>46650</v>
      </c>
      <c r="C2869">
        <f>Движение!$C$431</f>
        <v>0</v>
      </c>
      <c r="D2869" t="s">
        <v>56</v>
      </c>
      <c r="E2869">
        <f>Движение!$T$431</f>
        <v>18</v>
      </c>
      <c r="F2869">
        <f>N(Движение!$U$431)</f>
        <v>0</v>
      </c>
      <c r="G2869">
        <f>N(Движение!$V$431)</f>
        <v>0</v>
      </c>
      <c r="H2869">
        <f>Движение!$W$431</f>
        <v>18</v>
      </c>
      <c r="I2869" t="str">
        <f t="shared" si="44"/>
        <v/>
      </c>
    </row>
    <row r="2870" spans="1:9" x14ac:dyDescent="0.3">
      <c r="A2870">
        <v>2869</v>
      </c>
      <c r="B2870">
        <f>Движение!$A$431</f>
        <v>46650</v>
      </c>
      <c r="C2870">
        <f>Движение!$C$431</f>
        <v>0</v>
      </c>
      <c r="D2870" t="s">
        <v>57</v>
      </c>
      <c r="E2870">
        <f>Движение!$X$431</f>
        <v>21</v>
      </c>
      <c r="F2870">
        <f>N(Движение!$Y$431)</f>
        <v>0</v>
      </c>
      <c r="G2870">
        <f>N(Движение!$Z$431)</f>
        <v>0</v>
      </c>
      <c r="H2870">
        <f>Движение!$AA$431</f>
        <v>21</v>
      </c>
      <c r="I2870" t="str">
        <f t="shared" si="44"/>
        <v/>
      </c>
    </row>
    <row r="2871" spans="1:9" x14ac:dyDescent="0.3">
      <c r="A2871">
        <v>2870</v>
      </c>
      <c r="B2871">
        <f>Движение!$A$431</f>
        <v>46650</v>
      </c>
      <c r="C2871">
        <f>Движение!$C$431</f>
        <v>0</v>
      </c>
      <c r="D2871" t="s">
        <v>59</v>
      </c>
      <c r="E2871">
        <f>Движение!$AB$431</f>
        <v>15</v>
      </c>
      <c r="F2871">
        <f>N(Движение!$AC$431)</f>
        <v>0</v>
      </c>
      <c r="G2871">
        <f>N(Движение!$AD$431)</f>
        <v>0</v>
      </c>
      <c r="H2871">
        <f>Движение!$AE$431</f>
        <v>15</v>
      </c>
      <c r="I2871" t="str">
        <f t="shared" si="44"/>
        <v/>
      </c>
    </row>
    <row r="2872" spans="1:9" x14ac:dyDescent="0.3">
      <c r="A2872">
        <v>2871</v>
      </c>
      <c r="B2872">
        <f>Движение!$A$432</f>
        <v>46651</v>
      </c>
      <c r="C2872">
        <f>Движение!$C$432</f>
        <v>0</v>
      </c>
      <c r="D2872" t="s">
        <v>45</v>
      </c>
      <c r="E2872">
        <f>Движение!$D$432</f>
        <v>26</v>
      </c>
      <c r="F2872">
        <f>N(Движение!$E$432)</f>
        <v>0</v>
      </c>
      <c r="G2872">
        <f>N(Движение!$F$432)</f>
        <v>0</v>
      </c>
      <c r="H2872">
        <f>Движение!$G$432</f>
        <v>26</v>
      </c>
      <c r="I2872" t="str">
        <f t="shared" si="44"/>
        <v/>
      </c>
    </row>
    <row r="2873" spans="1:9" x14ac:dyDescent="0.3">
      <c r="A2873">
        <v>2872</v>
      </c>
      <c r="B2873">
        <f>Движение!$A$432</f>
        <v>46651</v>
      </c>
      <c r="C2873">
        <f>Движение!$C$432</f>
        <v>0</v>
      </c>
      <c r="D2873" t="s">
        <v>49</v>
      </c>
      <c r="E2873">
        <f>Движение!$H$432</f>
        <v>20</v>
      </c>
      <c r="F2873">
        <f>N(Движение!$I$432)</f>
        <v>0</v>
      </c>
      <c r="G2873">
        <f>N(Движение!$J$432)</f>
        <v>0</v>
      </c>
      <c r="H2873">
        <f>Движение!$K$432</f>
        <v>20</v>
      </c>
      <c r="I2873" t="str">
        <f t="shared" si="44"/>
        <v/>
      </c>
    </row>
    <row r="2874" spans="1:9" x14ac:dyDescent="0.3">
      <c r="A2874">
        <v>2873</v>
      </c>
      <c r="B2874">
        <f>Движение!$A$432</f>
        <v>46651</v>
      </c>
      <c r="C2874">
        <f>Движение!$C$432</f>
        <v>0</v>
      </c>
      <c r="D2874" t="s">
        <v>51</v>
      </c>
      <c r="E2874">
        <f>Движение!$L$432</f>
        <v>48</v>
      </c>
      <c r="F2874">
        <f>N(Движение!$M$432)</f>
        <v>0</v>
      </c>
      <c r="G2874">
        <f>N(Движение!$N$432)</f>
        <v>0</v>
      </c>
      <c r="H2874">
        <f>Движение!$O$432</f>
        <v>48</v>
      </c>
      <c r="I2874" t="str">
        <f t="shared" si="44"/>
        <v/>
      </c>
    </row>
    <row r="2875" spans="1:9" x14ac:dyDescent="0.3">
      <c r="A2875">
        <v>2874</v>
      </c>
      <c r="B2875">
        <f>Движение!$A$432</f>
        <v>46651</v>
      </c>
      <c r="C2875">
        <f>Движение!$C$432</f>
        <v>0</v>
      </c>
      <c r="D2875" t="s">
        <v>54</v>
      </c>
      <c r="E2875">
        <f>Движение!$P$432</f>
        <v>13</v>
      </c>
      <c r="F2875">
        <f>N(Движение!$Q$432)</f>
        <v>0</v>
      </c>
      <c r="G2875">
        <f>N(Движение!$R$432)</f>
        <v>0</v>
      </c>
      <c r="H2875">
        <f>Движение!$S$432</f>
        <v>13</v>
      </c>
      <c r="I2875" t="str">
        <f t="shared" si="44"/>
        <v/>
      </c>
    </row>
    <row r="2876" spans="1:9" x14ac:dyDescent="0.3">
      <c r="A2876">
        <v>2875</v>
      </c>
      <c r="B2876">
        <f>Движение!$A$432</f>
        <v>46651</v>
      </c>
      <c r="C2876">
        <f>Движение!$C$432</f>
        <v>0</v>
      </c>
      <c r="D2876" t="s">
        <v>56</v>
      </c>
      <c r="E2876">
        <f>Движение!$T$432</f>
        <v>18</v>
      </c>
      <c r="F2876">
        <f>N(Движение!$U$432)</f>
        <v>0</v>
      </c>
      <c r="G2876">
        <f>N(Движение!$V$432)</f>
        <v>0</v>
      </c>
      <c r="H2876">
        <f>Движение!$W$432</f>
        <v>18</v>
      </c>
      <c r="I2876" t="str">
        <f t="shared" si="44"/>
        <v/>
      </c>
    </row>
    <row r="2877" spans="1:9" x14ac:dyDescent="0.3">
      <c r="A2877">
        <v>2876</v>
      </c>
      <c r="B2877">
        <f>Движение!$A$432</f>
        <v>46651</v>
      </c>
      <c r="C2877">
        <f>Движение!$C$432</f>
        <v>0</v>
      </c>
      <c r="D2877" t="s">
        <v>57</v>
      </c>
      <c r="E2877">
        <f>Движение!$X$432</f>
        <v>21</v>
      </c>
      <c r="F2877">
        <f>N(Движение!$Y$432)</f>
        <v>0</v>
      </c>
      <c r="G2877">
        <f>N(Движение!$Z$432)</f>
        <v>0</v>
      </c>
      <c r="H2877">
        <f>Движение!$AA$432</f>
        <v>21</v>
      </c>
      <c r="I2877" t="str">
        <f t="shared" si="44"/>
        <v/>
      </c>
    </row>
    <row r="2878" spans="1:9" x14ac:dyDescent="0.3">
      <c r="A2878">
        <v>2877</v>
      </c>
      <c r="B2878">
        <f>Движение!$A$432</f>
        <v>46651</v>
      </c>
      <c r="C2878">
        <f>Движение!$C$432</f>
        <v>0</v>
      </c>
      <c r="D2878" t="s">
        <v>59</v>
      </c>
      <c r="E2878">
        <f>Движение!$AB$432</f>
        <v>15</v>
      </c>
      <c r="F2878">
        <f>N(Движение!$AC$432)</f>
        <v>0</v>
      </c>
      <c r="G2878">
        <f>N(Движение!$AD$432)</f>
        <v>0</v>
      </c>
      <c r="H2878">
        <f>Движение!$AE$432</f>
        <v>15</v>
      </c>
      <c r="I2878" t="str">
        <f t="shared" si="44"/>
        <v/>
      </c>
    </row>
    <row r="2879" spans="1:9" x14ac:dyDescent="0.3">
      <c r="A2879">
        <v>2878</v>
      </c>
      <c r="B2879">
        <f>Движение!$A$433</f>
        <v>46652</v>
      </c>
      <c r="C2879">
        <f>Движение!$C$433</f>
        <v>0</v>
      </c>
      <c r="D2879" t="s">
        <v>45</v>
      </c>
      <c r="E2879">
        <f>Движение!$D$433</f>
        <v>26</v>
      </c>
      <c r="F2879">
        <f>N(Движение!$E$433)</f>
        <v>0</v>
      </c>
      <c r="G2879">
        <f>N(Движение!$F$433)</f>
        <v>0</v>
      </c>
      <c r="H2879">
        <f>Движение!$G$433</f>
        <v>26</v>
      </c>
      <c r="I2879" t="str">
        <f t="shared" si="44"/>
        <v/>
      </c>
    </row>
    <row r="2880" spans="1:9" x14ac:dyDescent="0.3">
      <c r="A2880">
        <v>2879</v>
      </c>
      <c r="B2880">
        <f>Движение!$A$433</f>
        <v>46652</v>
      </c>
      <c r="C2880">
        <f>Движение!$C$433</f>
        <v>0</v>
      </c>
      <c r="D2880" t="s">
        <v>49</v>
      </c>
      <c r="E2880">
        <f>Движение!$H$433</f>
        <v>20</v>
      </c>
      <c r="F2880">
        <f>N(Движение!$I$433)</f>
        <v>0</v>
      </c>
      <c r="G2880">
        <f>N(Движение!$J$433)</f>
        <v>0</v>
      </c>
      <c r="H2880">
        <f>Движение!$K$433</f>
        <v>20</v>
      </c>
      <c r="I2880" t="str">
        <f t="shared" si="44"/>
        <v/>
      </c>
    </row>
    <row r="2881" spans="1:9" x14ac:dyDescent="0.3">
      <c r="A2881">
        <v>2880</v>
      </c>
      <c r="B2881">
        <f>Движение!$A$433</f>
        <v>46652</v>
      </c>
      <c r="C2881">
        <f>Движение!$C$433</f>
        <v>0</v>
      </c>
      <c r="D2881" t="s">
        <v>51</v>
      </c>
      <c r="E2881">
        <f>Движение!$L$433</f>
        <v>48</v>
      </c>
      <c r="F2881">
        <f>N(Движение!$M$433)</f>
        <v>0</v>
      </c>
      <c r="G2881">
        <f>N(Движение!$N$433)</f>
        <v>0</v>
      </c>
      <c r="H2881">
        <f>Движение!$O$433</f>
        <v>48</v>
      </c>
      <c r="I2881" t="str">
        <f t="shared" si="44"/>
        <v/>
      </c>
    </row>
    <row r="2882" spans="1:9" x14ac:dyDescent="0.3">
      <c r="A2882">
        <v>2881</v>
      </c>
      <c r="B2882">
        <f>Движение!$A$433</f>
        <v>46652</v>
      </c>
      <c r="C2882">
        <f>Движение!$C$433</f>
        <v>0</v>
      </c>
      <c r="D2882" t="s">
        <v>54</v>
      </c>
      <c r="E2882">
        <f>Движение!$P$433</f>
        <v>13</v>
      </c>
      <c r="F2882">
        <f>N(Движение!$Q$433)</f>
        <v>0</v>
      </c>
      <c r="G2882">
        <f>N(Движение!$R$433)</f>
        <v>0</v>
      </c>
      <c r="H2882">
        <f>Движение!$S$433</f>
        <v>13</v>
      </c>
      <c r="I2882" t="str">
        <f t="shared" ref="I2882:I2945" si="45">IF($F2882&gt;0,TEXT($B2882,"dd.mm")&amp;"_"&amp;$D2882,"")</f>
        <v/>
      </c>
    </row>
    <row r="2883" spans="1:9" x14ac:dyDescent="0.3">
      <c r="A2883">
        <v>2882</v>
      </c>
      <c r="B2883">
        <f>Движение!$A$433</f>
        <v>46652</v>
      </c>
      <c r="C2883">
        <f>Движение!$C$433</f>
        <v>0</v>
      </c>
      <c r="D2883" t="s">
        <v>56</v>
      </c>
      <c r="E2883">
        <f>Движение!$T$433</f>
        <v>18</v>
      </c>
      <c r="F2883">
        <f>N(Движение!$U$433)</f>
        <v>0</v>
      </c>
      <c r="G2883">
        <f>N(Движение!$V$433)</f>
        <v>0</v>
      </c>
      <c r="H2883">
        <f>Движение!$W$433</f>
        <v>18</v>
      </c>
      <c r="I2883" t="str">
        <f t="shared" si="45"/>
        <v/>
      </c>
    </row>
    <row r="2884" spans="1:9" x14ac:dyDescent="0.3">
      <c r="A2884">
        <v>2883</v>
      </c>
      <c r="B2884">
        <f>Движение!$A$433</f>
        <v>46652</v>
      </c>
      <c r="C2884">
        <f>Движение!$C$433</f>
        <v>0</v>
      </c>
      <c r="D2884" t="s">
        <v>57</v>
      </c>
      <c r="E2884">
        <f>Движение!$X$433</f>
        <v>21</v>
      </c>
      <c r="F2884">
        <f>N(Движение!$Y$433)</f>
        <v>0</v>
      </c>
      <c r="G2884">
        <f>N(Движение!$Z$433)</f>
        <v>0</v>
      </c>
      <c r="H2884">
        <f>Движение!$AA$433</f>
        <v>21</v>
      </c>
      <c r="I2884" t="str">
        <f t="shared" si="45"/>
        <v/>
      </c>
    </row>
    <row r="2885" spans="1:9" x14ac:dyDescent="0.3">
      <c r="A2885">
        <v>2884</v>
      </c>
      <c r="B2885">
        <f>Движение!$A$433</f>
        <v>46652</v>
      </c>
      <c r="C2885">
        <f>Движение!$C$433</f>
        <v>0</v>
      </c>
      <c r="D2885" t="s">
        <v>59</v>
      </c>
      <c r="E2885">
        <f>Движение!$AB$433</f>
        <v>15</v>
      </c>
      <c r="F2885">
        <f>N(Движение!$AC$433)</f>
        <v>0</v>
      </c>
      <c r="G2885">
        <f>N(Движение!$AD$433)</f>
        <v>0</v>
      </c>
      <c r="H2885">
        <f>Движение!$AE$433</f>
        <v>15</v>
      </c>
      <c r="I2885" t="str">
        <f t="shared" si="45"/>
        <v/>
      </c>
    </row>
    <row r="2886" spans="1:9" x14ac:dyDescent="0.3">
      <c r="A2886">
        <v>2885</v>
      </c>
      <c r="B2886">
        <f>Движение!$A$434</f>
        <v>46653</v>
      </c>
      <c r="C2886">
        <f>Движение!$C$434</f>
        <v>0</v>
      </c>
      <c r="D2886" t="s">
        <v>45</v>
      </c>
      <c r="E2886">
        <f>Движение!$D$434</f>
        <v>26</v>
      </c>
      <c r="F2886">
        <f>N(Движение!$E$434)</f>
        <v>0</v>
      </c>
      <c r="G2886">
        <f>N(Движение!$F$434)</f>
        <v>0</v>
      </c>
      <c r="H2886">
        <f>Движение!$G$434</f>
        <v>26</v>
      </c>
      <c r="I2886" t="str">
        <f t="shared" si="45"/>
        <v/>
      </c>
    </row>
    <row r="2887" spans="1:9" x14ac:dyDescent="0.3">
      <c r="A2887">
        <v>2886</v>
      </c>
      <c r="B2887">
        <f>Движение!$A$434</f>
        <v>46653</v>
      </c>
      <c r="C2887">
        <f>Движение!$C$434</f>
        <v>0</v>
      </c>
      <c r="D2887" t="s">
        <v>49</v>
      </c>
      <c r="E2887">
        <f>Движение!$H$434</f>
        <v>20</v>
      </c>
      <c r="F2887">
        <f>N(Движение!$I$434)</f>
        <v>0</v>
      </c>
      <c r="G2887">
        <f>N(Движение!$J$434)</f>
        <v>0</v>
      </c>
      <c r="H2887">
        <f>Движение!$K$434</f>
        <v>20</v>
      </c>
      <c r="I2887" t="str">
        <f t="shared" si="45"/>
        <v/>
      </c>
    </row>
    <row r="2888" spans="1:9" x14ac:dyDescent="0.3">
      <c r="A2888">
        <v>2887</v>
      </c>
      <c r="B2888">
        <f>Движение!$A$434</f>
        <v>46653</v>
      </c>
      <c r="C2888">
        <f>Движение!$C$434</f>
        <v>0</v>
      </c>
      <c r="D2888" t="s">
        <v>51</v>
      </c>
      <c r="E2888">
        <f>Движение!$L$434</f>
        <v>48</v>
      </c>
      <c r="F2888">
        <f>N(Движение!$M$434)</f>
        <v>0</v>
      </c>
      <c r="G2888">
        <f>N(Движение!$N$434)</f>
        <v>0</v>
      </c>
      <c r="H2888">
        <f>Движение!$O$434</f>
        <v>48</v>
      </c>
      <c r="I2888" t="str">
        <f t="shared" si="45"/>
        <v/>
      </c>
    </row>
    <row r="2889" spans="1:9" x14ac:dyDescent="0.3">
      <c r="A2889">
        <v>2888</v>
      </c>
      <c r="B2889">
        <f>Движение!$A$434</f>
        <v>46653</v>
      </c>
      <c r="C2889">
        <f>Движение!$C$434</f>
        <v>0</v>
      </c>
      <c r="D2889" t="s">
        <v>54</v>
      </c>
      <c r="E2889">
        <f>Движение!$P$434</f>
        <v>13</v>
      </c>
      <c r="F2889">
        <f>N(Движение!$Q$434)</f>
        <v>0</v>
      </c>
      <c r="G2889">
        <f>N(Движение!$R$434)</f>
        <v>0</v>
      </c>
      <c r="H2889">
        <f>Движение!$S$434</f>
        <v>13</v>
      </c>
      <c r="I2889" t="str">
        <f t="shared" si="45"/>
        <v/>
      </c>
    </row>
    <row r="2890" spans="1:9" x14ac:dyDescent="0.3">
      <c r="A2890">
        <v>2889</v>
      </c>
      <c r="B2890">
        <f>Движение!$A$434</f>
        <v>46653</v>
      </c>
      <c r="C2890">
        <f>Движение!$C$434</f>
        <v>0</v>
      </c>
      <c r="D2890" t="s">
        <v>56</v>
      </c>
      <c r="E2890">
        <f>Движение!$T$434</f>
        <v>18</v>
      </c>
      <c r="F2890">
        <f>N(Движение!$U$434)</f>
        <v>0</v>
      </c>
      <c r="G2890">
        <f>N(Движение!$V$434)</f>
        <v>0</v>
      </c>
      <c r="H2890">
        <f>Движение!$W$434</f>
        <v>18</v>
      </c>
      <c r="I2890" t="str">
        <f t="shared" si="45"/>
        <v/>
      </c>
    </row>
    <row r="2891" spans="1:9" x14ac:dyDescent="0.3">
      <c r="A2891">
        <v>2890</v>
      </c>
      <c r="B2891">
        <f>Движение!$A$434</f>
        <v>46653</v>
      </c>
      <c r="C2891">
        <f>Движение!$C$434</f>
        <v>0</v>
      </c>
      <c r="D2891" t="s">
        <v>57</v>
      </c>
      <c r="E2891">
        <f>Движение!$X$434</f>
        <v>21</v>
      </c>
      <c r="F2891">
        <f>N(Движение!$Y$434)</f>
        <v>0</v>
      </c>
      <c r="G2891">
        <f>N(Движение!$Z$434)</f>
        <v>0</v>
      </c>
      <c r="H2891">
        <f>Движение!$AA$434</f>
        <v>21</v>
      </c>
      <c r="I2891" t="str">
        <f t="shared" si="45"/>
        <v/>
      </c>
    </row>
    <row r="2892" spans="1:9" x14ac:dyDescent="0.3">
      <c r="A2892">
        <v>2891</v>
      </c>
      <c r="B2892">
        <f>Движение!$A$434</f>
        <v>46653</v>
      </c>
      <c r="C2892">
        <f>Движение!$C$434</f>
        <v>0</v>
      </c>
      <c r="D2892" t="s">
        <v>59</v>
      </c>
      <c r="E2892">
        <f>Движение!$AB$434</f>
        <v>15</v>
      </c>
      <c r="F2892">
        <f>N(Движение!$AC$434)</f>
        <v>0</v>
      </c>
      <c r="G2892">
        <f>N(Движение!$AD$434)</f>
        <v>0</v>
      </c>
      <c r="H2892">
        <f>Движение!$AE$434</f>
        <v>15</v>
      </c>
      <c r="I2892" t="str">
        <f t="shared" si="45"/>
        <v/>
      </c>
    </row>
    <row r="2893" spans="1:9" x14ac:dyDescent="0.3">
      <c r="A2893">
        <v>2892</v>
      </c>
      <c r="B2893">
        <f>Движение!$A$435</f>
        <v>46654</v>
      </c>
      <c r="C2893">
        <f>Движение!$C$435</f>
        <v>0</v>
      </c>
      <c r="D2893" t="s">
        <v>45</v>
      </c>
      <c r="E2893">
        <f>Движение!$D$435</f>
        <v>26</v>
      </c>
      <c r="F2893">
        <f>N(Движение!$E$435)</f>
        <v>0</v>
      </c>
      <c r="G2893">
        <f>N(Движение!$F$435)</f>
        <v>0</v>
      </c>
      <c r="H2893">
        <f>Движение!$G$435</f>
        <v>26</v>
      </c>
      <c r="I2893" t="str">
        <f t="shared" si="45"/>
        <v/>
      </c>
    </row>
    <row r="2894" spans="1:9" x14ac:dyDescent="0.3">
      <c r="A2894">
        <v>2893</v>
      </c>
      <c r="B2894">
        <f>Движение!$A$435</f>
        <v>46654</v>
      </c>
      <c r="C2894">
        <f>Движение!$C$435</f>
        <v>0</v>
      </c>
      <c r="D2894" t="s">
        <v>49</v>
      </c>
      <c r="E2894">
        <f>Движение!$H$435</f>
        <v>20</v>
      </c>
      <c r="F2894">
        <f>N(Движение!$I$435)</f>
        <v>0</v>
      </c>
      <c r="G2894">
        <f>N(Движение!$J$435)</f>
        <v>0</v>
      </c>
      <c r="H2894">
        <f>Движение!$K$435</f>
        <v>20</v>
      </c>
      <c r="I2894" t="str">
        <f t="shared" si="45"/>
        <v/>
      </c>
    </row>
    <row r="2895" spans="1:9" x14ac:dyDescent="0.3">
      <c r="A2895">
        <v>2894</v>
      </c>
      <c r="B2895">
        <f>Движение!$A$435</f>
        <v>46654</v>
      </c>
      <c r="C2895">
        <f>Движение!$C$435</f>
        <v>0</v>
      </c>
      <c r="D2895" t="s">
        <v>51</v>
      </c>
      <c r="E2895">
        <f>Движение!$L$435</f>
        <v>48</v>
      </c>
      <c r="F2895">
        <f>N(Движение!$M$435)</f>
        <v>0</v>
      </c>
      <c r="G2895">
        <f>N(Движение!$N$435)</f>
        <v>0</v>
      </c>
      <c r="H2895">
        <f>Движение!$O$435</f>
        <v>48</v>
      </c>
      <c r="I2895" t="str">
        <f t="shared" si="45"/>
        <v/>
      </c>
    </row>
    <row r="2896" spans="1:9" x14ac:dyDescent="0.3">
      <c r="A2896">
        <v>2895</v>
      </c>
      <c r="B2896">
        <f>Движение!$A$435</f>
        <v>46654</v>
      </c>
      <c r="C2896">
        <f>Движение!$C$435</f>
        <v>0</v>
      </c>
      <c r="D2896" t="s">
        <v>54</v>
      </c>
      <c r="E2896">
        <f>Движение!$P$435</f>
        <v>13</v>
      </c>
      <c r="F2896">
        <f>N(Движение!$Q$435)</f>
        <v>0</v>
      </c>
      <c r="G2896">
        <f>N(Движение!$R$435)</f>
        <v>0</v>
      </c>
      <c r="H2896">
        <f>Движение!$S$435</f>
        <v>13</v>
      </c>
      <c r="I2896" t="str">
        <f t="shared" si="45"/>
        <v/>
      </c>
    </row>
    <row r="2897" spans="1:9" x14ac:dyDescent="0.3">
      <c r="A2897">
        <v>2896</v>
      </c>
      <c r="B2897">
        <f>Движение!$A$435</f>
        <v>46654</v>
      </c>
      <c r="C2897">
        <f>Движение!$C$435</f>
        <v>0</v>
      </c>
      <c r="D2897" t="s">
        <v>56</v>
      </c>
      <c r="E2897">
        <f>Движение!$T$435</f>
        <v>18</v>
      </c>
      <c r="F2897">
        <f>N(Движение!$U$435)</f>
        <v>0</v>
      </c>
      <c r="G2897">
        <f>N(Движение!$V$435)</f>
        <v>0</v>
      </c>
      <c r="H2897">
        <f>Движение!$W$435</f>
        <v>18</v>
      </c>
      <c r="I2897" t="str">
        <f t="shared" si="45"/>
        <v/>
      </c>
    </row>
    <row r="2898" spans="1:9" x14ac:dyDescent="0.3">
      <c r="A2898">
        <v>2897</v>
      </c>
      <c r="B2898">
        <f>Движение!$A$435</f>
        <v>46654</v>
      </c>
      <c r="C2898">
        <f>Движение!$C$435</f>
        <v>0</v>
      </c>
      <c r="D2898" t="s">
        <v>57</v>
      </c>
      <c r="E2898">
        <f>Движение!$X$435</f>
        <v>21</v>
      </c>
      <c r="F2898">
        <f>N(Движение!$Y$435)</f>
        <v>0</v>
      </c>
      <c r="G2898">
        <f>N(Движение!$Z$435)</f>
        <v>0</v>
      </c>
      <c r="H2898">
        <f>Движение!$AA$435</f>
        <v>21</v>
      </c>
      <c r="I2898" t="str">
        <f t="shared" si="45"/>
        <v/>
      </c>
    </row>
    <row r="2899" spans="1:9" x14ac:dyDescent="0.3">
      <c r="A2899">
        <v>2898</v>
      </c>
      <c r="B2899">
        <f>Движение!$A$435</f>
        <v>46654</v>
      </c>
      <c r="C2899">
        <f>Движение!$C$435</f>
        <v>0</v>
      </c>
      <c r="D2899" t="s">
        <v>59</v>
      </c>
      <c r="E2899">
        <f>Движение!$AB$435</f>
        <v>15</v>
      </c>
      <c r="F2899">
        <f>N(Движение!$AC$435)</f>
        <v>0</v>
      </c>
      <c r="G2899">
        <f>N(Движение!$AD$435)</f>
        <v>0</v>
      </c>
      <c r="H2899">
        <f>Движение!$AE$435</f>
        <v>15</v>
      </c>
      <c r="I2899" t="str">
        <f t="shared" si="45"/>
        <v/>
      </c>
    </row>
    <row r="2900" spans="1:9" x14ac:dyDescent="0.3">
      <c r="A2900">
        <v>2899</v>
      </c>
      <c r="B2900">
        <f>Движение!$A$436</f>
        <v>46655</v>
      </c>
      <c r="C2900">
        <f>Движение!$C$436</f>
        <v>0</v>
      </c>
      <c r="D2900" t="s">
        <v>45</v>
      </c>
      <c r="E2900">
        <f>Движение!$D$436</f>
        <v>26</v>
      </c>
      <c r="F2900">
        <f>N(Движение!$E$436)</f>
        <v>0</v>
      </c>
      <c r="G2900">
        <f>N(Движение!$F$436)</f>
        <v>0</v>
      </c>
      <c r="H2900">
        <f>Движение!$G$436</f>
        <v>26</v>
      </c>
      <c r="I2900" t="str">
        <f t="shared" si="45"/>
        <v/>
      </c>
    </row>
    <row r="2901" spans="1:9" x14ac:dyDescent="0.3">
      <c r="A2901">
        <v>2900</v>
      </c>
      <c r="B2901">
        <f>Движение!$A$436</f>
        <v>46655</v>
      </c>
      <c r="C2901">
        <f>Движение!$C$436</f>
        <v>0</v>
      </c>
      <c r="D2901" t="s">
        <v>49</v>
      </c>
      <c r="E2901">
        <f>Движение!$H$436</f>
        <v>20</v>
      </c>
      <c r="F2901">
        <f>N(Движение!$I$436)</f>
        <v>0</v>
      </c>
      <c r="G2901">
        <f>N(Движение!$J$436)</f>
        <v>0</v>
      </c>
      <c r="H2901">
        <f>Движение!$K$436</f>
        <v>20</v>
      </c>
      <c r="I2901" t="str">
        <f t="shared" si="45"/>
        <v/>
      </c>
    </row>
    <row r="2902" spans="1:9" x14ac:dyDescent="0.3">
      <c r="A2902">
        <v>2901</v>
      </c>
      <c r="B2902">
        <f>Движение!$A$436</f>
        <v>46655</v>
      </c>
      <c r="C2902">
        <f>Движение!$C$436</f>
        <v>0</v>
      </c>
      <c r="D2902" t="s">
        <v>51</v>
      </c>
      <c r="E2902">
        <f>Движение!$L$436</f>
        <v>48</v>
      </c>
      <c r="F2902">
        <f>N(Движение!$M$436)</f>
        <v>0</v>
      </c>
      <c r="G2902">
        <f>N(Движение!$N$436)</f>
        <v>0</v>
      </c>
      <c r="H2902">
        <f>Движение!$O$436</f>
        <v>48</v>
      </c>
      <c r="I2902" t="str">
        <f t="shared" si="45"/>
        <v/>
      </c>
    </row>
    <row r="2903" spans="1:9" x14ac:dyDescent="0.3">
      <c r="A2903">
        <v>2902</v>
      </c>
      <c r="B2903">
        <f>Движение!$A$436</f>
        <v>46655</v>
      </c>
      <c r="C2903">
        <f>Движение!$C$436</f>
        <v>0</v>
      </c>
      <c r="D2903" t="s">
        <v>54</v>
      </c>
      <c r="E2903">
        <f>Движение!$P$436</f>
        <v>13</v>
      </c>
      <c r="F2903">
        <f>N(Движение!$Q$436)</f>
        <v>0</v>
      </c>
      <c r="G2903">
        <f>N(Движение!$R$436)</f>
        <v>0</v>
      </c>
      <c r="H2903">
        <f>Движение!$S$436</f>
        <v>13</v>
      </c>
      <c r="I2903" t="str">
        <f t="shared" si="45"/>
        <v/>
      </c>
    </row>
    <row r="2904" spans="1:9" x14ac:dyDescent="0.3">
      <c r="A2904">
        <v>2903</v>
      </c>
      <c r="B2904">
        <f>Движение!$A$436</f>
        <v>46655</v>
      </c>
      <c r="C2904">
        <f>Движение!$C$436</f>
        <v>0</v>
      </c>
      <c r="D2904" t="s">
        <v>56</v>
      </c>
      <c r="E2904">
        <f>Движение!$T$436</f>
        <v>18</v>
      </c>
      <c r="F2904">
        <f>N(Движение!$U$436)</f>
        <v>0</v>
      </c>
      <c r="G2904">
        <f>N(Движение!$V$436)</f>
        <v>0</v>
      </c>
      <c r="H2904">
        <f>Движение!$W$436</f>
        <v>18</v>
      </c>
      <c r="I2904" t="str">
        <f t="shared" si="45"/>
        <v/>
      </c>
    </row>
    <row r="2905" spans="1:9" x14ac:dyDescent="0.3">
      <c r="A2905">
        <v>2904</v>
      </c>
      <c r="B2905">
        <f>Движение!$A$436</f>
        <v>46655</v>
      </c>
      <c r="C2905">
        <f>Движение!$C$436</f>
        <v>0</v>
      </c>
      <c r="D2905" t="s">
        <v>57</v>
      </c>
      <c r="E2905">
        <f>Движение!$X$436</f>
        <v>21</v>
      </c>
      <c r="F2905">
        <f>N(Движение!$Y$436)</f>
        <v>0</v>
      </c>
      <c r="G2905">
        <f>N(Движение!$Z$436)</f>
        <v>0</v>
      </c>
      <c r="H2905">
        <f>Движение!$AA$436</f>
        <v>21</v>
      </c>
      <c r="I2905" t="str">
        <f t="shared" si="45"/>
        <v/>
      </c>
    </row>
    <row r="2906" spans="1:9" x14ac:dyDescent="0.3">
      <c r="A2906">
        <v>2905</v>
      </c>
      <c r="B2906">
        <f>Движение!$A$436</f>
        <v>46655</v>
      </c>
      <c r="C2906">
        <f>Движение!$C$436</f>
        <v>0</v>
      </c>
      <c r="D2906" t="s">
        <v>59</v>
      </c>
      <c r="E2906">
        <f>Движение!$AB$436</f>
        <v>15</v>
      </c>
      <c r="F2906">
        <f>N(Движение!$AC$436)</f>
        <v>0</v>
      </c>
      <c r="G2906">
        <f>N(Движение!$AD$436)</f>
        <v>0</v>
      </c>
      <c r="H2906">
        <f>Движение!$AE$436</f>
        <v>15</v>
      </c>
      <c r="I2906" t="str">
        <f t="shared" si="45"/>
        <v/>
      </c>
    </row>
    <row r="2907" spans="1:9" x14ac:dyDescent="0.3">
      <c r="A2907">
        <v>2906</v>
      </c>
      <c r="B2907">
        <f>Движение!$A$437</f>
        <v>46656</v>
      </c>
      <c r="C2907">
        <f>Движение!$C$437</f>
        <v>0</v>
      </c>
      <c r="D2907" t="s">
        <v>45</v>
      </c>
      <c r="E2907">
        <f>Движение!$D$437</f>
        <v>26</v>
      </c>
      <c r="F2907">
        <f>N(Движение!$E$437)</f>
        <v>0</v>
      </c>
      <c r="G2907">
        <f>N(Движение!$F$437)</f>
        <v>0</v>
      </c>
      <c r="H2907">
        <f>Движение!$G$437</f>
        <v>26</v>
      </c>
      <c r="I2907" t="str">
        <f t="shared" si="45"/>
        <v/>
      </c>
    </row>
    <row r="2908" spans="1:9" x14ac:dyDescent="0.3">
      <c r="A2908">
        <v>2907</v>
      </c>
      <c r="B2908">
        <f>Движение!$A$437</f>
        <v>46656</v>
      </c>
      <c r="C2908">
        <f>Движение!$C$437</f>
        <v>0</v>
      </c>
      <c r="D2908" t="s">
        <v>49</v>
      </c>
      <c r="E2908">
        <f>Движение!$H$437</f>
        <v>20</v>
      </c>
      <c r="F2908">
        <f>N(Движение!$I$437)</f>
        <v>0</v>
      </c>
      <c r="G2908">
        <f>N(Движение!$J$437)</f>
        <v>0</v>
      </c>
      <c r="H2908">
        <f>Движение!$K$437</f>
        <v>20</v>
      </c>
      <c r="I2908" t="str">
        <f t="shared" si="45"/>
        <v/>
      </c>
    </row>
    <row r="2909" spans="1:9" x14ac:dyDescent="0.3">
      <c r="A2909">
        <v>2908</v>
      </c>
      <c r="B2909">
        <f>Движение!$A$437</f>
        <v>46656</v>
      </c>
      <c r="C2909">
        <f>Движение!$C$437</f>
        <v>0</v>
      </c>
      <c r="D2909" t="s">
        <v>51</v>
      </c>
      <c r="E2909">
        <f>Движение!$L$437</f>
        <v>48</v>
      </c>
      <c r="F2909">
        <f>N(Движение!$M$437)</f>
        <v>0</v>
      </c>
      <c r="G2909">
        <f>N(Движение!$N$437)</f>
        <v>0</v>
      </c>
      <c r="H2909">
        <f>Движение!$O$437</f>
        <v>48</v>
      </c>
      <c r="I2909" t="str">
        <f t="shared" si="45"/>
        <v/>
      </c>
    </row>
    <row r="2910" spans="1:9" x14ac:dyDescent="0.3">
      <c r="A2910">
        <v>2909</v>
      </c>
      <c r="B2910">
        <f>Движение!$A$437</f>
        <v>46656</v>
      </c>
      <c r="C2910">
        <f>Движение!$C$437</f>
        <v>0</v>
      </c>
      <c r="D2910" t="s">
        <v>54</v>
      </c>
      <c r="E2910">
        <f>Движение!$P$437</f>
        <v>13</v>
      </c>
      <c r="F2910">
        <f>N(Движение!$Q$437)</f>
        <v>0</v>
      </c>
      <c r="G2910">
        <f>N(Движение!$R$437)</f>
        <v>0</v>
      </c>
      <c r="H2910">
        <f>Движение!$S$437</f>
        <v>13</v>
      </c>
      <c r="I2910" t="str">
        <f t="shared" si="45"/>
        <v/>
      </c>
    </row>
    <row r="2911" spans="1:9" x14ac:dyDescent="0.3">
      <c r="A2911">
        <v>2910</v>
      </c>
      <c r="B2911">
        <f>Движение!$A$437</f>
        <v>46656</v>
      </c>
      <c r="C2911">
        <f>Движение!$C$437</f>
        <v>0</v>
      </c>
      <c r="D2911" t="s">
        <v>56</v>
      </c>
      <c r="E2911">
        <f>Движение!$T$437</f>
        <v>18</v>
      </c>
      <c r="F2911">
        <f>N(Движение!$U$437)</f>
        <v>0</v>
      </c>
      <c r="G2911">
        <f>N(Движение!$V$437)</f>
        <v>0</v>
      </c>
      <c r="H2911">
        <f>Движение!$W$437</f>
        <v>18</v>
      </c>
      <c r="I2911" t="str">
        <f t="shared" si="45"/>
        <v/>
      </c>
    </row>
    <row r="2912" spans="1:9" x14ac:dyDescent="0.3">
      <c r="A2912">
        <v>2911</v>
      </c>
      <c r="B2912">
        <f>Движение!$A$437</f>
        <v>46656</v>
      </c>
      <c r="C2912">
        <f>Движение!$C$437</f>
        <v>0</v>
      </c>
      <c r="D2912" t="s">
        <v>57</v>
      </c>
      <c r="E2912">
        <f>Движение!$X$437</f>
        <v>21</v>
      </c>
      <c r="F2912">
        <f>N(Движение!$Y$437)</f>
        <v>0</v>
      </c>
      <c r="G2912">
        <f>N(Движение!$Z$437)</f>
        <v>0</v>
      </c>
      <c r="H2912">
        <f>Движение!$AA$437</f>
        <v>21</v>
      </c>
      <c r="I2912" t="str">
        <f t="shared" si="45"/>
        <v/>
      </c>
    </row>
    <row r="2913" spans="1:9" x14ac:dyDescent="0.3">
      <c r="A2913">
        <v>2912</v>
      </c>
      <c r="B2913">
        <f>Движение!$A$437</f>
        <v>46656</v>
      </c>
      <c r="C2913">
        <f>Движение!$C$437</f>
        <v>0</v>
      </c>
      <c r="D2913" t="s">
        <v>59</v>
      </c>
      <c r="E2913">
        <f>Движение!$AB$437</f>
        <v>15</v>
      </c>
      <c r="F2913">
        <f>N(Движение!$AC$437)</f>
        <v>0</v>
      </c>
      <c r="G2913">
        <f>N(Движение!$AD$437)</f>
        <v>0</v>
      </c>
      <c r="H2913">
        <f>Движение!$AE$437</f>
        <v>15</v>
      </c>
      <c r="I2913" t="str">
        <f t="shared" si="45"/>
        <v/>
      </c>
    </row>
    <row r="2914" spans="1:9" x14ac:dyDescent="0.3">
      <c r="A2914">
        <v>2913</v>
      </c>
      <c r="B2914">
        <f>Движение!$A$438</f>
        <v>46657</v>
      </c>
      <c r="C2914">
        <f>Движение!$C$438</f>
        <v>0</v>
      </c>
      <c r="D2914" t="s">
        <v>45</v>
      </c>
      <c r="E2914">
        <f>Движение!$D$438</f>
        <v>26</v>
      </c>
      <c r="F2914">
        <f>N(Движение!$E$438)</f>
        <v>0</v>
      </c>
      <c r="G2914">
        <f>N(Движение!$F$438)</f>
        <v>0</v>
      </c>
      <c r="H2914">
        <f>Движение!$G$438</f>
        <v>26</v>
      </c>
      <c r="I2914" t="str">
        <f t="shared" si="45"/>
        <v/>
      </c>
    </row>
    <row r="2915" spans="1:9" x14ac:dyDescent="0.3">
      <c r="A2915">
        <v>2914</v>
      </c>
      <c r="B2915">
        <f>Движение!$A$438</f>
        <v>46657</v>
      </c>
      <c r="C2915">
        <f>Движение!$C$438</f>
        <v>0</v>
      </c>
      <c r="D2915" t="s">
        <v>49</v>
      </c>
      <c r="E2915">
        <f>Движение!$H$438</f>
        <v>20</v>
      </c>
      <c r="F2915">
        <f>N(Движение!$I$438)</f>
        <v>0</v>
      </c>
      <c r="G2915">
        <f>N(Движение!$J$438)</f>
        <v>0</v>
      </c>
      <c r="H2915">
        <f>Движение!$K$438</f>
        <v>20</v>
      </c>
      <c r="I2915" t="str">
        <f t="shared" si="45"/>
        <v/>
      </c>
    </row>
    <row r="2916" spans="1:9" x14ac:dyDescent="0.3">
      <c r="A2916">
        <v>2915</v>
      </c>
      <c r="B2916">
        <f>Движение!$A$438</f>
        <v>46657</v>
      </c>
      <c r="C2916">
        <f>Движение!$C$438</f>
        <v>0</v>
      </c>
      <c r="D2916" t="s">
        <v>51</v>
      </c>
      <c r="E2916">
        <f>Движение!$L$438</f>
        <v>48</v>
      </c>
      <c r="F2916">
        <f>N(Движение!$M$438)</f>
        <v>0</v>
      </c>
      <c r="G2916">
        <f>N(Движение!$N$438)</f>
        <v>0</v>
      </c>
      <c r="H2916">
        <f>Движение!$O$438</f>
        <v>48</v>
      </c>
      <c r="I2916" t="str">
        <f t="shared" si="45"/>
        <v/>
      </c>
    </row>
    <row r="2917" spans="1:9" x14ac:dyDescent="0.3">
      <c r="A2917">
        <v>2916</v>
      </c>
      <c r="B2917">
        <f>Движение!$A$438</f>
        <v>46657</v>
      </c>
      <c r="C2917">
        <f>Движение!$C$438</f>
        <v>0</v>
      </c>
      <c r="D2917" t="s">
        <v>54</v>
      </c>
      <c r="E2917">
        <f>Движение!$P$438</f>
        <v>13</v>
      </c>
      <c r="F2917">
        <f>N(Движение!$Q$438)</f>
        <v>0</v>
      </c>
      <c r="G2917">
        <f>N(Движение!$R$438)</f>
        <v>0</v>
      </c>
      <c r="H2917">
        <f>Движение!$S$438</f>
        <v>13</v>
      </c>
      <c r="I2917" t="str">
        <f t="shared" si="45"/>
        <v/>
      </c>
    </row>
    <row r="2918" spans="1:9" x14ac:dyDescent="0.3">
      <c r="A2918">
        <v>2917</v>
      </c>
      <c r="B2918">
        <f>Движение!$A$438</f>
        <v>46657</v>
      </c>
      <c r="C2918">
        <f>Движение!$C$438</f>
        <v>0</v>
      </c>
      <c r="D2918" t="s">
        <v>56</v>
      </c>
      <c r="E2918">
        <f>Движение!$T$438</f>
        <v>18</v>
      </c>
      <c r="F2918">
        <f>N(Движение!$U$438)</f>
        <v>0</v>
      </c>
      <c r="G2918">
        <f>N(Движение!$V$438)</f>
        <v>0</v>
      </c>
      <c r="H2918">
        <f>Движение!$W$438</f>
        <v>18</v>
      </c>
      <c r="I2918" t="str">
        <f t="shared" si="45"/>
        <v/>
      </c>
    </row>
    <row r="2919" spans="1:9" x14ac:dyDescent="0.3">
      <c r="A2919">
        <v>2918</v>
      </c>
      <c r="B2919">
        <f>Движение!$A$438</f>
        <v>46657</v>
      </c>
      <c r="C2919">
        <f>Движение!$C$438</f>
        <v>0</v>
      </c>
      <c r="D2919" t="s">
        <v>57</v>
      </c>
      <c r="E2919">
        <f>Движение!$X$438</f>
        <v>21</v>
      </c>
      <c r="F2919">
        <f>N(Движение!$Y$438)</f>
        <v>0</v>
      </c>
      <c r="G2919">
        <f>N(Движение!$Z$438)</f>
        <v>0</v>
      </c>
      <c r="H2919">
        <f>Движение!$AA$438</f>
        <v>21</v>
      </c>
      <c r="I2919" t="str">
        <f t="shared" si="45"/>
        <v/>
      </c>
    </row>
    <row r="2920" spans="1:9" x14ac:dyDescent="0.3">
      <c r="A2920">
        <v>2919</v>
      </c>
      <c r="B2920">
        <f>Движение!$A$438</f>
        <v>46657</v>
      </c>
      <c r="C2920">
        <f>Движение!$C$438</f>
        <v>0</v>
      </c>
      <c r="D2920" t="s">
        <v>59</v>
      </c>
      <c r="E2920">
        <f>Движение!$AB$438</f>
        <v>15</v>
      </c>
      <c r="F2920">
        <f>N(Движение!$AC$438)</f>
        <v>0</v>
      </c>
      <c r="G2920">
        <f>N(Движение!$AD$438)</f>
        <v>0</v>
      </c>
      <c r="H2920">
        <f>Движение!$AE$438</f>
        <v>15</v>
      </c>
      <c r="I2920" t="str">
        <f t="shared" si="45"/>
        <v/>
      </c>
    </row>
    <row r="2921" spans="1:9" x14ac:dyDescent="0.3">
      <c r="A2921">
        <v>2920</v>
      </c>
      <c r="B2921">
        <f>Движение!$A$439</f>
        <v>46658</v>
      </c>
      <c r="C2921">
        <f>Движение!$C$439</f>
        <v>0</v>
      </c>
      <c r="D2921" t="s">
        <v>45</v>
      </c>
      <c r="E2921">
        <f>Движение!$D$439</f>
        <v>26</v>
      </c>
      <c r="F2921">
        <f>N(Движение!$E$439)</f>
        <v>0</v>
      </c>
      <c r="G2921">
        <f>N(Движение!$F$439)</f>
        <v>0</v>
      </c>
      <c r="H2921">
        <f>Движение!$G$439</f>
        <v>26</v>
      </c>
      <c r="I2921" t="str">
        <f t="shared" si="45"/>
        <v/>
      </c>
    </row>
    <row r="2922" spans="1:9" x14ac:dyDescent="0.3">
      <c r="A2922">
        <v>2921</v>
      </c>
      <c r="B2922">
        <f>Движение!$A$439</f>
        <v>46658</v>
      </c>
      <c r="C2922">
        <f>Движение!$C$439</f>
        <v>0</v>
      </c>
      <c r="D2922" t="s">
        <v>49</v>
      </c>
      <c r="E2922">
        <f>Движение!$H$439</f>
        <v>20</v>
      </c>
      <c r="F2922">
        <f>N(Движение!$I$439)</f>
        <v>0</v>
      </c>
      <c r="G2922">
        <f>N(Движение!$J$439)</f>
        <v>0</v>
      </c>
      <c r="H2922">
        <f>Движение!$K$439</f>
        <v>20</v>
      </c>
      <c r="I2922" t="str">
        <f t="shared" si="45"/>
        <v/>
      </c>
    </row>
    <row r="2923" spans="1:9" x14ac:dyDescent="0.3">
      <c r="A2923">
        <v>2922</v>
      </c>
      <c r="B2923">
        <f>Движение!$A$439</f>
        <v>46658</v>
      </c>
      <c r="C2923">
        <f>Движение!$C$439</f>
        <v>0</v>
      </c>
      <c r="D2923" t="s">
        <v>51</v>
      </c>
      <c r="E2923">
        <f>Движение!$L$439</f>
        <v>48</v>
      </c>
      <c r="F2923">
        <f>N(Движение!$M$439)</f>
        <v>0</v>
      </c>
      <c r="G2923">
        <f>N(Движение!$N$439)</f>
        <v>0</v>
      </c>
      <c r="H2923">
        <f>Движение!$O$439</f>
        <v>48</v>
      </c>
      <c r="I2923" t="str">
        <f t="shared" si="45"/>
        <v/>
      </c>
    </row>
    <row r="2924" spans="1:9" x14ac:dyDescent="0.3">
      <c r="A2924">
        <v>2923</v>
      </c>
      <c r="B2924">
        <f>Движение!$A$439</f>
        <v>46658</v>
      </c>
      <c r="C2924">
        <f>Движение!$C$439</f>
        <v>0</v>
      </c>
      <c r="D2924" t="s">
        <v>54</v>
      </c>
      <c r="E2924">
        <f>Движение!$P$439</f>
        <v>13</v>
      </c>
      <c r="F2924">
        <f>N(Движение!$Q$439)</f>
        <v>0</v>
      </c>
      <c r="G2924">
        <f>N(Движение!$R$439)</f>
        <v>0</v>
      </c>
      <c r="H2924">
        <f>Движение!$S$439</f>
        <v>13</v>
      </c>
      <c r="I2924" t="str">
        <f t="shared" si="45"/>
        <v/>
      </c>
    </row>
    <row r="2925" spans="1:9" x14ac:dyDescent="0.3">
      <c r="A2925">
        <v>2924</v>
      </c>
      <c r="B2925">
        <f>Движение!$A$439</f>
        <v>46658</v>
      </c>
      <c r="C2925">
        <f>Движение!$C$439</f>
        <v>0</v>
      </c>
      <c r="D2925" t="s">
        <v>56</v>
      </c>
      <c r="E2925">
        <f>Движение!$T$439</f>
        <v>18</v>
      </c>
      <c r="F2925">
        <f>N(Движение!$U$439)</f>
        <v>0</v>
      </c>
      <c r="G2925">
        <f>N(Движение!$V$439)</f>
        <v>0</v>
      </c>
      <c r="H2925">
        <f>Движение!$W$439</f>
        <v>18</v>
      </c>
      <c r="I2925" t="str">
        <f t="shared" si="45"/>
        <v/>
      </c>
    </row>
    <row r="2926" spans="1:9" x14ac:dyDescent="0.3">
      <c r="A2926">
        <v>2925</v>
      </c>
      <c r="B2926">
        <f>Движение!$A$439</f>
        <v>46658</v>
      </c>
      <c r="C2926">
        <f>Движение!$C$439</f>
        <v>0</v>
      </c>
      <c r="D2926" t="s">
        <v>57</v>
      </c>
      <c r="E2926">
        <f>Движение!$X$439</f>
        <v>21</v>
      </c>
      <c r="F2926">
        <f>N(Движение!$Y$439)</f>
        <v>0</v>
      </c>
      <c r="G2926">
        <f>N(Движение!$Z$439)</f>
        <v>0</v>
      </c>
      <c r="H2926">
        <f>Движение!$AA$439</f>
        <v>21</v>
      </c>
      <c r="I2926" t="str">
        <f t="shared" si="45"/>
        <v/>
      </c>
    </row>
    <row r="2927" spans="1:9" x14ac:dyDescent="0.3">
      <c r="A2927">
        <v>2926</v>
      </c>
      <c r="B2927">
        <f>Движение!$A$439</f>
        <v>46658</v>
      </c>
      <c r="C2927">
        <f>Движение!$C$439</f>
        <v>0</v>
      </c>
      <c r="D2927" t="s">
        <v>59</v>
      </c>
      <c r="E2927">
        <f>Движение!$AB$439</f>
        <v>15</v>
      </c>
      <c r="F2927">
        <f>N(Движение!$AC$439)</f>
        <v>0</v>
      </c>
      <c r="G2927">
        <f>N(Движение!$AD$439)</f>
        <v>0</v>
      </c>
      <c r="H2927">
        <f>Движение!$AE$439</f>
        <v>15</v>
      </c>
      <c r="I2927" t="str">
        <f t="shared" si="45"/>
        <v/>
      </c>
    </row>
    <row r="2928" spans="1:9" x14ac:dyDescent="0.3">
      <c r="A2928">
        <v>2927</v>
      </c>
      <c r="B2928">
        <f>Движение!$A$440</f>
        <v>46659</v>
      </c>
      <c r="C2928">
        <f>Движение!$C$440</f>
        <v>0</v>
      </c>
      <c r="D2928" t="s">
        <v>45</v>
      </c>
      <c r="E2928">
        <f>Движение!$D$440</f>
        <v>26</v>
      </c>
      <c r="F2928">
        <f>N(Движение!$E$440)</f>
        <v>0</v>
      </c>
      <c r="G2928">
        <f>N(Движение!$F$440)</f>
        <v>0</v>
      </c>
      <c r="H2928">
        <f>Движение!$G$440</f>
        <v>26</v>
      </c>
      <c r="I2928" t="str">
        <f t="shared" si="45"/>
        <v/>
      </c>
    </row>
    <row r="2929" spans="1:9" x14ac:dyDescent="0.3">
      <c r="A2929">
        <v>2928</v>
      </c>
      <c r="B2929">
        <f>Движение!$A$440</f>
        <v>46659</v>
      </c>
      <c r="C2929">
        <f>Движение!$C$440</f>
        <v>0</v>
      </c>
      <c r="D2929" t="s">
        <v>49</v>
      </c>
      <c r="E2929">
        <f>Движение!$H$440</f>
        <v>20</v>
      </c>
      <c r="F2929">
        <f>N(Движение!$I$440)</f>
        <v>0</v>
      </c>
      <c r="G2929">
        <f>N(Движение!$J$440)</f>
        <v>0</v>
      </c>
      <c r="H2929">
        <f>Движение!$K$440</f>
        <v>20</v>
      </c>
      <c r="I2929" t="str">
        <f t="shared" si="45"/>
        <v/>
      </c>
    </row>
    <row r="2930" spans="1:9" x14ac:dyDescent="0.3">
      <c r="A2930">
        <v>2929</v>
      </c>
      <c r="B2930">
        <f>Движение!$A$440</f>
        <v>46659</v>
      </c>
      <c r="C2930">
        <f>Движение!$C$440</f>
        <v>0</v>
      </c>
      <c r="D2930" t="s">
        <v>51</v>
      </c>
      <c r="E2930">
        <f>Движение!$L$440</f>
        <v>48</v>
      </c>
      <c r="F2930">
        <f>N(Движение!$M$440)</f>
        <v>0</v>
      </c>
      <c r="G2930">
        <f>N(Движение!$N$440)</f>
        <v>0</v>
      </c>
      <c r="H2930">
        <f>Движение!$O$440</f>
        <v>48</v>
      </c>
      <c r="I2930" t="str">
        <f t="shared" si="45"/>
        <v/>
      </c>
    </row>
    <row r="2931" spans="1:9" x14ac:dyDescent="0.3">
      <c r="A2931">
        <v>2930</v>
      </c>
      <c r="B2931">
        <f>Движение!$A$440</f>
        <v>46659</v>
      </c>
      <c r="C2931">
        <f>Движение!$C$440</f>
        <v>0</v>
      </c>
      <c r="D2931" t="s">
        <v>54</v>
      </c>
      <c r="E2931">
        <f>Движение!$P$440</f>
        <v>13</v>
      </c>
      <c r="F2931">
        <f>N(Движение!$Q$440)</f>
        <v>0</v>
      </c>
      <c r="G2931">
        <f>N(Движение!$R$440)</f>
        <v>0</v>
      </c>
      <c r="H2931">
        <f>Движение!$S$440</f>
        <v>13</v>
      </c>
      <c r="I2931" t="str">
        <f t="shared" si="45"/>
        <v/>
      </c>
    </row>
    <row r="2932" spans="1:9" x14ac:dyDescent="0.3">
      <c r="A2932">
        <v>2931</v>
      </c>
      <c r="B2932">
        <f>Движение!$A$440</f>
        <v>46659</v>
      </c>
      <c r="C2932">
        <f>Движение!$C$440</f>
        <v>0</v>
      </c>
      <c r="D2932" t="s">
        <v>56</v>
      </c>
      <c r="E2932">
        <f>Движение!$T$440</f>
        <v>18</v>
      </c>
      <c r="F2932">
        <f>N(Движение!$U$440)</f>
        <v>0</v>
      </c>
      <c r="G2932">
        <f>N(Движение!$V$440)</f>
        <v>0</v>
      </c>
      <c r="H2932">
        <f>Движение!$W$440</f>
        <v>18</v>
      </c>
      <c r="I2932" t="str">
        <f t="shared" si="45"/>
        <v/>
      </c>
    </row>
    <row r="2933" spans="1:9" x14ac:dyDescent="0.3">
      <c r="A2933">
        <v>2932</v>
      </c>
      <c r="B2933">
        <f>Движение!$A$440</f>
        <v>46659</v>
      </c>
      <c r="C2933">
        <f>Движение!$C$440</f>
        <v>0</v>
      </c>
      <c r="D2933" t="s">
        <v>57</v>
      </c>
      <c r="E2933">
        <f>Движение!$X$440</f>
        <v>21</v>
      </c>
      <c r="F2933">
        <f>N(Движение!$Y$440)</f>
        <v>0</v>
      </c>
      <c r="G2933">
        <f>N(Движение!$Z$440)</f>
        <v>0</v>
      </c>
      <c r="H2933">
        <f>Движение!$AA$440</f>
        <v>21</v>
      </c>
      <c r="I2933" t="str">
        <f t="shared" si="45"/>
        <v/>
      </c>
    </row>
    <row r="2934" spans="1:9" x14ac:dyDescent="0.3">
      <c r="A2934">
        <v>2933</v>
      </c>
      <c r="B2934">
        <f>Движение!$A$440</f>
        <v>46659</v>
      </c>
      <c r="C2934">
        <f>Движение!$C$440</f>
        <v>0</v>
      </c>
      <c r="D2934" t="s">
        <v>59</v>
      </c>
      <c r="E2934">
        <f>Движение!$AB$440</f>
        <v>15</v>
      </c>
      <c r="F2934">
        <f>N(Движение!$AC$440)</f>
        <v>0</v>
      </c>
      <c r="G2934">
        <f>N(Движение!$AD$440)</f>
        <v>0</v>
      </c>
      <c r="H2934">
        <f>Движение!$AE$440</f>
        <v>15</v>
      </c>
      <c r="I2934" t="str">
        <f t="shared" si="45"/>
        <v/>
      </c>
    </row>
    <row r="2935" spans="1:9" x14ac:dyDescent="0.3">
      <c r="A2935">
        <v>2934</v>
      </c>
      <c r="B2935">
        <f>Движение!$A$441</f>
        <v>46660</v>
      </c>
      <c r="C2935">
        <f>Движение!$C$441</f>
        <v>0</v>
      </c>
      <c r="D2935" t="s">
        <v>45</v>
      </c>
      <c r="E2935">
        <f>Движение!$D$441</f>
        <v>26</v>
      </c>
      <c r="F2935">
        <f>N(Движение!$E$441)</f>
        <v>0</v>
      </c>
      <c r="G2935">
        <f>N(Движение!$F$441)</f>
        <v>0</v>
      </c>
      <c r="H2935">
        <f>Движение!$G$441</f>
        <v>26</v>
      </c>
      <c r="I2935" t="str">
        <f t="shared" si="45"/>
        <v/>
      </c>
    </row>
    <row r="2936" spans="1:9" x14ac:dyDescent="0.3">
      <c r="A2936">
        <v>2935</v>
      </c>
      <c r="B2936">
        <f>Движение!$A$441</f>
        <v>46660</v>
      </c>
      <c r="C2936">
        <f>Движение!$C$441</f>
        <v>0</v>
      </c>
      <c r="D2936" t="s">
        <v>49</v>
      </c>
      <c r="E2936">
        <f>Движение!$H$441</f>
        <v>20</v>
      </c>
      <c r="F2936">
        <f>N(Движение!$I$441)</f>
        <v>0</v>
      </c>
      <c r="G2936">
        <f>N(Движение!$J$441)</f>
        <v>0</v>
      </c>
      <c r="H2936">
        <f>Движение!$K$441</f>
        <v>20</v>
      </c>
      <c r="I2936" t="str">
        <f t="shared" si="45"/>
        <v/>
      </c>
    </row>
    <row r="2937" spans="1:9" x14ac:dyDescent="0.3">
      <c r="A2937">
        <v>2936</v>
      </c>
      <c r="B2937">
        <f>Движение!$A$441</f>
        <v>46660</v>
      </c>
      <c r="C2937">
        <f>Движение!$C$441</f>
        <v>0</v>
      </c>
      <c r="D2937" t="s">
        <v>51</v>
      </c>
      <c r="E2937">
        <f>Движение!$L$441</f>
        <v>48</v>
      </c>
      <c r="F2937">
        <f>N(Движение!$M$441)</f>
        <v>0</v>
      </c>
      <c r="G2937">
        <f>N(Движение!$N$441)</f>
        <v>0</v>
      </c>
      <c r="H2937">
        <f>Движение!$O$441</f>
        <v>48</v>
      </c>
      <c r="I2937" t="str">
        <f t="shared" si="45"/>
        <v/>
      </c>
    </row>
    <row r="2938" spans="1:9" x14ac:dyDescent="0.3">
      <c r="A2938">
        <v>2937</v>
      </c>
      <c r="B2938">
        <f>Движение!$A$441</f>
        <v>46660</v>
      </c>
      <c r="C2938">
        <f>Движение!$C$441</f>
        <v>0</v>
      </c>
      <c r="D2938" t="s">
        <v>54</v>
      </c>
      <c r="E2938">
        <f>Движение!$P$441</f>
        <v>13</v>
      </c>
      <c r="F2938">
        <f>N(Движение!$Q$441)</f>
        <v>0</v>
      </c>
      <c r="G2938">
        <f>N(Движение!$R$441)</f>
        <v>0</v>
      </c>
      <c r="H2938">
        <f>Движение!$S$441</f>
        <v>13</v>
      </c>
      <c r="I2938" t="str">
        <f t="shared" si="45"/>
        <v/>
      </c>
    </row>
    <row r="2939" spans="1:9" x14ac:dyDescent="0.3">
      <c r="A2939">
        <v>2938</v>
      </c>
      <c r="B2939">
        <f>Движение!$A$441</f>
        <v>46660</v>
      </c>
      <c r="C2939">
        <f>Движение!$C$441</f>
        <v>0</v>
      </c>
      <c r="D2939" t="s">
        <v>56</v>
      </c>
      <c r="E2939">
        <f>Движение!$T$441</f>
        <v>18</v>
      </c>
      <c r="F2939">
        <f>N(Движение!$U$441)</f>
        <v>0</v>
      </c>
      <c r="G2939">
        <f>N(Движение!$V$441)</f>
        <v>0</v>
      </c>
      <c r="H2939">
        <f>Движение!$W$441</f>
        <v>18</v>
      </c>
      <c r="I2939" t="str">
        <f t="shared" si="45"/>
        <v/>
      </c>
    </row>
    <row r="2940" spans="1:9" x14ac:dyDescent="0.3">
      <c r="A2940">
        <v>2939</v>
      </c>
      <c r="B2940">
        <f>Движение!$A$441</f>
        <v>46660</v>
      </c>
      <c r="C2940">
        <f>Движение!$C$441</f>
        <v>0</v>
      </c>
      <c r="D2940" t="s">
        <v>57</v>
      </c>
      <c r="E2940">
        <f>Движение!$X$441</f>
        <v>21</v>
      </c>
      <c r="F2940">
        <f>N(Движение!$Y$441)</f>
        <v>0</v>
      </c>
      <c r="G2940">
        <f>N(Движение!$Z$441)</f>
        <v>0</v>
      </c>
      <c r="H2940">
        <f>Движение!$AA$441</f>
        <v>21</v>
      </c>
      <c r="I2940" t="str">
        <f t="shared" si="45"/>
        <v/>
      </c>
    </row>
    <row r="2941" spans="1:9" x14ac:dyDescent="0.3">
      <c r="A2941">
        <v>2940</v>
      </c>
      <c r="B2941">
        <f>Движение!$A$441</f>
        <v>46660</v>
      </c>
      <c r="C2941">
        <f>Движение!$C$441</f>
        <v>0</v>
      </c>
      <c r="D2941" t="s">
        <v>59</v>
      </c>
      <c r="E2941">
        <f>Движение!$AB$441</f>
        <v>15</v>
      </c>
      <c r="F2941">
        <f>N(Движение!$AC$441)</f>
        <v>0</v>
      </c>
      <c r="G2941">
        <f>N(Движение!$AD$441)</f>
        <v>0</v>
      </c>
      <c r="H2941">
        <f>Движение!$AE$441</f>
        <v>15</v>
      </c>
      <c r="I2941" t="str">
        <f t="shared" si="45"/>
        <v/>
      </c>
    </row>
    <row r="2942" spans="1:9" x14ac:dyDescent="0.3">
      <c r="A2942">
        <v>2941</v>
      </c>
      <c r="B2942">
        <f>Движение!$A$442</f>
        <v>46661</v>
      </c>
      <c r="C2942">
        <f>Движение!$C$442</f>
        <v>0</v>
      </c>
      <c r="D2942" t="s">
        <v>45</v>
      </c>
      <c r="E2942">
        <f>Движение!$D$442</f>
        <v>26</v>
      </c>
      <c r="F2942">
        <f>N(Движение!$E$442)</f>
        <v>0</v>
      </c>
      <c r="G2942">
        <f>N(Движение!$F$442)</f>
        <v>0</v>
      </c>
      <c r="H2942">
        <f>Движение!$G$442</f>
        <v>26</v>
      </c>
      <c r="I2942" t="str">
        <f t="shared" si="45"/>
        <v/>
      </c>
    </row>
    <row r="2943" spans="1:9" x14ac:dyDescent="0.3">
      <c r="A2943">
        <v>2942</v>
      </c>
      <c r="B2943">
        <f>Движение!$A$442</f>
        <v>46661</v>
      </c>
      <c r="C2943">
        <f>Движение!$C$442</f>
        <v>0</v>
      </c>
      <c r="D2943" t="s">
        <v>49</v>
      </c>
      <c r="E2943">
        <f>Движение!$H$442</f>
        <v>20</v>
      </c>
      <c r="F2943">
        <f>N(Движение!$I$442)</f>
        <v>0</v>
      </c>
      <c r="G2943">
        <f>N(Движение!$J$442)</f>
        <v>0</v>
      </c>
      <c r="H2943">
        <f>Движение!$K$442</f>
        <v>20</v>
      </c>
      <c r="I2943" t="str">
        <f t="shared" si="45"/>
        <v/>
      </c>
    </row>
    <row r="2944" spans="1:9" x14ac:dyDescent="0.3">
      <c r="A2944">
        <v>2943</v>
      </c>
      <c r="B2944">
        <f>Движение!$A$442</f>
        <v>46661</v>
      </c>
      <c r="C2944">
        <f>Движение!$C$442</f>
        <v>0</v>
      </c>
      <c r="D2944" t="s">
        <v>51</v>
      </c>
      <c r="E2944">
        <f>Движение!$L$442</f>
        <v>48</v>
      </c>
      <c r="F2944">
        <f>N(Движение!$M$442)</f>
        <v>0</v>
      </c>
      <c r="G2944">
        <f>N(Движение!$N$442)</f>
        <v>0</v>
      </c>
      <c r="H2944">
        <f>Движение!$O$442</f>
        <v>48</v>
      </c>
      <c r="I2944" t="str">
        <f t="shared" si="45"/>
        <v/>
      </c>
    </row>
    <row r="2945" spans="1:9" x14ac:dyDescent="0.3">
      <c r="A2945">
        <v>2944</v>
      </c>
      <c r="B2945">
        <f>Движение!$A$442</f>
        <v>46661</v>
      </c>
      <c r="C2945">
        <f>Движение!$C$442</f>
        <v>0</v>
      </c>
      <c r="D2945" t="s">
        <v>54</v>
      </c>
      <c r="E2945">
        <f>Движение!$P$442</f>
        <v>13</v>
      </c>
      <c r="F2945">
        <f>N(Движение!$Q$442)</f>
        <v>0</v>
      </c>
      <c r="G2945">
        <f>N(Движение!$R$442)</f>
        <v>0</v>
      </c>
      <c r="H2945">
        <f>Движение!$S$442</f>
        <v>13</v>
      </c>
      <c r="I2945" t="str">
        <f t="shared" si="45"/>
        <v/>
      </c>
    </row>
    <row r="2946" spans="1:9" x14ac:dyDescent="0.3">
      <c r="A2946">
        <v>2945</v>
      </c>
      <c r="B2946">
        <f>Движение!$A$442</f>
        <v>46661</v>
      </c>
      <c r="C2946">
        <f>Движение!$C$442</f>
        <v>0</v>
      </c>
      <c r="D2946" t="s">
        <v>56</v>
      </c>
      <c r="E2946">
        <f>Движение!$T$442</f>
        <v>18</v>
      </c>
      <c r="F2946">
        <f>N(Движение!$U$442)</f>
        <v>0</v>
      </c>
      <c r="G2946">
        <f>N(Движение!$V$442)</f>
        <v>0</v>
      </c>
      <c r="H2946">
        <f>Движение!$W$442</f>
        <v>18</v>
      </c>
      <c r="I2946" t="str">
        <f t="shared" ref="I2946:I3009" si="46">IF($F2946&gt;0,TEXT($B2946,"dd.mm")&amp;"_"&amp;$D2946,"")</f>
        <v/>
      </c>
    </row>
    <row r="2947" spans="1:9" x14ac:dyDescent="0.3">
      <c r="A2947">
        <v>2946</v>
      </c>
      <c r="B2947">
        <f>Движение!$A$442</f>
        <v>46661</v>
      </c>
      <c r="C2947">
        <f>Движение!$C$442</f>
        <v>0</v>
      </c>
      <c r="D2947" t="s">
        <v>57</v>
      </c>
      <c r="E2947">
        <f>Движение!$X$442</f>
        <v>21</v>
      </c>
      <c r="F2947">
        <f>N(Движение!$Y$442)</f>
        <v>0</v>
      </c>
      <c r="G2947">
        <f>N(Движение!$Z$442)</f>
        <v>0</v>
      </c>
      <c r="H2947">
        <f>Движение!$AA$442</f>
        <v>21</v>
      </c>
      <c r="I2947" t="str">
        <f t="shared" si="46"/>
        <v/>
      </c>
    </row>
    <row r="2948" spans="1:9" x14ac:dyDescent="0.3">
      <c r="A2948">
        <v>2947</v>
      </c>
      <c r="B2948">
        <f>Движение!$A$442</f>
        <v>46661</v>
      </c>
      <c r="C2948">
        <f>Движение!$C$442</f>
        <v>0</v>
      </c>
      <c r="D2948" t="s">
        <v>59</v>
      </c>
      <c r="E2948">
        <f>Движение!$AB$442</f>
        <v>15</v>
      </c>
      <c r="F2948">
        <f>N(Движение!$AC$442)</f>
        <v>0</v>
      </c>
      <c r="G2948">
        <f>N(Движение!$AD$442)</f>
        <v>0</v>
      </c>
      <c r="H2948">
        <f>Движение!$AE$442</f>
        <v>15</v>
      </c>
      <c r="I2948" t="str">
        <f t="shared" si="46"/>
        <v/>
      </c>
    </row>
    <row r="2949" spans="1:9" x14ac:dyDescent="0.3">
      <c r="A2949">
        <v>2948</v>
      </c>
      <c r="B2949">
        <f>Движение!$A$443</f>
        <v>46662</v>
      </c>
      <c r="C2949">
        <f>Движение!$C$443</f>
        <v>0</v>
      </c>
      <c r="D2949" t="s">
        <v>45</v>
      </c>
      <c r="E2949">
        <f>Движение!$D$443</f>
        <v>26</v>
      </c>
      <c r="F2949">
        <f>N(Движение!$E$443)</f>
        <v>0</v>
      </c>
      <c r="G2949">
        <f>N(Движение!$F$443)</f>
        <v>0</v>
      </c>
      <c r="H2949">
        <f>Движение!$G$443</f>
        <v>26</v>
      </c>
      <c r="I2949" t="str">
        <f t="shared" si="46"/>
        <v/>
      </c>
    </row>
    <row r="2950" spans="1:9" x14ac:dyDescent="0.3">
      <c r="A2950">
        <v>2949</v>
      </c>
      <c r="B2950">
        <f>Движение!$A$443</f>
        <v>46662</v>
      </c>
      <c r="C2950">
        <f>Движение!$C$443</f>
        <v>0</v>
      </c>
      <c r="D2950" t="s">
        <v>49</v>
      </c>
      <c r="E2950">
        <f>Движение!$H$443</f>
        <v>20</v>
      </c>
      <c r="F2950">
        <f>N(Движение!$I$443)</f>
        <v>0</v>
      </c>
      <c r="G2950">
        <f>N(Движение!$J$443)</f>
        <v>0</v>
      </c>
      <c r="H2950">
        <f>Движение!$K$443</f>
        <v>20</v>
      </c>
      <c r="I2950" t="str">
        <f t="shared" si="46"/>
        <v/>
      </c>
    </row>
    <row r="2951" spans="1:9" x14ac:dyDescent="0.3">
      <c r="A2951">
        <v>2950</v>
      </c>
      <c r="B2951">
        <f>Движение!$A$443</f>
        <v>46662</v>
      </c>
      <c r="C2951">
        <f>Движение!$C$443</f>
        <v>0</v>
      </c>
      <c r="D2951" t="s">
        <v>51</v>
      </c>
      <c r="E2951">
        <f>Движение!$L$443</f>
        <v>48</v>
      </c>
      <c r="F2951">
        <f>N(Движение!$M$443)</f>
        <v>0</v>
      </c>
      <c r="G2951">
        <f>N(Движение!$N$443)</f>
        <v>0</v>
      </c>
      <c r="H2951">
        <f>Движение!$O$443</f>
        <v>48</v>
      </c>
      <c r="I2951" t="str">
        <f t="shared" si="46"/>
        <v/>
      </c>
    </row>
    <row r="2952" spans="1:9" x14ac:dyDescent="0.3">
      <c r="A2952">
        <v>2951</v>
      </c>
      <c r="B2952">
        <f>Движение!$A$443</f>
        <v>46662</v>
      </c>
      <c r="C2952">
        <f>Движение!$C$443</f>
        <v>0</v>
      </c>
      <c r="D2952" t="s">
        <v>54</v>
      </c>
      <c r="E2952">
        <f>Движение!$P$443</f>
        <v>13</v>
      </c>
      <c r="F2952">
        <f>N(Движение!$Q$443)</f>
        <v>0</v>
      </c>
      <c r="G2952">
        <f>N(Движение!$R$443)</f>
        <v>0</v>
      </c>
      <c r="H2952">
        <f>Движение!$S$443</f>
        <v>13</v>
      </c>
      <c r="I2952" t="str">
        <f t="shared" si="46"/>
        <v/>
      </c>
    </row>
    <row r="2953" spans="1:9" x14ac:dyDescent="0.3">
      <c r="A2953">
        <v>2952</v>
      </c>
      <c r="B2953">
        <f>Движение!$A$443</f>
        <v>46662</v>
      </c>
      <c r="C2953">
        <f>Движение!$C$443</f>
        <v>0</v>
      </c>
      <c r="D2953" t="s">
        <v>56</v>
      </c>
      <c r="E2953">
        <f>Движение!$T$443</f>
        <v>18</v>
      </c>
      <c r="F2953">
        <f>N(Движение!$U$443)</f>
        <v>0</v>
      </c>
      <c r="G2953">
        <f>N(Движение!$V$443)</f>
        <v>0</v>
      </c>
      <c r="H2953">
        <f>Движение!$W$443</f>
        <v>18</v>
      </c>
      <c r="I2953" t="str">
        <f t="shared" si="46"/>
        <v/>
      </c>
    </row>
    <row r="2954" spans="1:9" x14ac:dyDescent="0.3">
      <c r="A2954">
        <v>2953</v>
      </c>
      <c r="B2954">
        <f>Движение!$A$443</f>
        <v>46662</v>
      </c>
      <c r="C2954">
        <f>Движение!$C$443</f>
        <v>0</v>
      </c>
      <c r="D2954" t="s">
        <v>57</v>
      </c>
      <c r="E2954">
        <f>Движение!$X$443</f>
        <v>21</v>
      </c>
      <c r="F2954">
        <f>N(Движение!$Y$443)</f>
        <v>0</v>
      </c>
      <c r="G2954">
        <f>N(Движение!$Z$443)</f>
        <v>0</v>
      </c>
      <c r="H2954">
        <f>Движение!$AA$443</f>
        <v>21</v>
      </c>
      <c r="I2954" t="str">
        <f t="shared" si="46"/>
        <v/>
      </c>
    </row>
    <row r="2955" spans="1:9" x14ac:dyDescent="0.3">
      <c r="A2955">
        <v>2954</v>
      </c>
      <c r="B2955">
        <f>Движение!$A$443</f>
        <v>46662</v>
      </c>
      <c r="C2955">
        <f>Движение!$C$443</f>
        <v>0</v>
      </c>
      <c r="D2955" t="s">
        <v>59</v>
      </c>
      <c r="E2955">
        <f>Движение!$AB$443</f>
        <v>15</v>
      </c>
      <c r="F2955">
        <f>N(Движение!$AC$443)</f>
        <v>0</v>
      </c>
      <c r="G2955">
        <f>N(Движение!$AD$443)</f>
        <v>0</v>
      </c>
      <c r="H2955">
        <f>Движение!$AE$443</f>
        <v>15</v>
      </c>
      <c r="I2955" t="str">
        <f t="shared" si="46"/>
        <v/>
      </c>
    </row>
    <row r="2956" spans="1:9" x14ac:dyDescent="0.3">
      <c r="A2956">
        <v>2955</v>
      </c>
      <c r="B2956">
        <f>Движение!$A$444</f>
        <v>46663</v>
      </c>
      <c r="C2956">
        <f>Движение!$C$444</f>
        <v>0</v>
      </c>
      <c r="D2956" t="s">
        <v>45</v>
      </c>
      <c r="E2956">
        <f>Движение!$D$444</f>
        <v>26</v>
      </c>
      <c r="F2956">
        <f>N(Движение!$E$444)</f>
        <v>0</v>
      </c>
      <c r="G2956">
        <f>N(Движение!$F$444)</f>
        <v>0</v>
      </c>
      <c r="H2956">
        <f>Движение!$G$444</f>
        <v>26</v>
      </c>
      <c r="I2956" t="str">
        <f t="shared" si="46"/>
        <v/>
      </c>
    </row>
    <row r="2957" spans="1:9" x14ac:dyDescent="0.3">
      <c r="A2957">
        <v>2956</v>
      </c>
      <c r="B2957">
        <f>Движение!$A$444</f>
        <v>46663</v>
      </c>
      <c r="C2957">
        <f>Движение!$C$444</f>
        <v>0</v>
      </c>
      <c r="D2957" t="s">
        <v>49</v>
      </c>
      <c r="E2957">
        <f>Движение!$H$444</f>
        <v>20</v>
      </c>
      <c r="F2957">
        <f>N(Движение!$I$444)</f>
        <v>0</v>
      </c>
      <c r="G2957">
        <f>N(Движение!$J$444)</f>
        <v>0</v>
      </c>
      <c r="H2957">
        <f>Движение!$K$444</f>
        <v>20</v>
      </c>
      <c r="I2957" t="str">
        <f t="shared" si="46"/>
        <v/>
      </c>
    </row>
    <row r="2958" spans="1:9" x14ac:dyDescent="0.3">
      <c r="A2958">
        <v>2957</v>
      </c>
      <c r="B2958">
        <f>Движение!$A$444</f>
        <v>46663</v>
      </c>
      <c r="C2958">
        <f>Движение!$C$444</f>
        <v>0</v>
      </c>
      <c r="D2958" t="s">
        <v>51</v>
      </c>
      <c r="E2958">
        <f>Движение!$L$444</f>
        <v>48</v>
      </c>
      <c r="F2958">
        <f>N(Движение!$M$444)</f>
        <v>0</v>
      </c>
      <c r="G2958">
        <f>N(Движение!$N$444)</f>
        <v>0</v>
      </c>
      <c r="H2958">
        <f>Движение!$O$444</f>
        <v>48</v>
      </c>
      <c r="I2958" t="str">
        <f t="shared" si="46"/>
        <v/>
      </c>
    </row>
    <row r="2959" spans="1:9" x14ac:dyDescent="0.3">
      <c r="A2959">
        <v>2958</v>
      </c>
      <c r="B2959">
        <f>Движение!$A$444</f>
        <v>46663</v>
      </c>
      <c r="C2959">
        <f>Движение!$C$444</f>
        <v>0</v>
      </c>
      <c r="D2959" t="s">
        <v>54</v>
      </c>
      <c r="E2959">
        <f>Движение!$P$444</f>
        <v>13</v>
      </c>
      <c r="F2959">
        <f>N(Движение!$Q$444)</f>
        <v>0</v>
      </c>
      <c r="G2959">
        <f>N(Движение!$R$444)</f>
        <v>0</v>
      </c>
      <c r="H2959">
        <f>Движение!$S$444</f>
        <v>13</v>
      </c>
      <c r="I2959" t="str">
        <f t="shared" si="46"/>
        <v/>
      </c>
    </row>
    <row r="2960" spans="1:9" x14ac:dyDescent="0.3">
      <c r="A2960">
        <v>2959</v>
      </c>
      <c r="B2960">
        <f>Движение!$A$444</f>
        <v>46663</v>
      </c>
      <c r="C2960">
        <f>Движение!$C$444</f>
        <v>0</v>
      </c>
      <c r="D2960" t="s">
        <v>56</v>
      </c>
      <c r="E2960">
        <f>Движение!$T$444</f>
        <v>18</v>
      </c>
      <c r="F2960">
        <f>N(Движение!$U$444)</f>
        <v>0</v>
      </c>
      <c r="G2960">
        <f>N(Движение!$V$444)</f>
        <v>0</v>
      </c>
      <c r="H2960">
        <f>Движение!$W$444</f>
        <v>18</v>
      </c>
      <c r="I2960" t="str">
        <f t="shared" si="46"/>
        <v/>
      </c>
    </row>
    <row r="2961" spans="1:9" x14ac:dyDescent="0.3">
      <c r="A2961">
        <v>2960</v>
      </c>
      <c r="B2961">
        <f>Движение!$A$444</f>
        <v>46663</v>
      </c>
      <c r="C2961">
        <f>Движение!$C$444</f>
        <v>0</v>
      </c>
      <c r="D2961" t="s">
        <v>57</v>
      </c>
      <c r="E2961">
        <f>Движение!$X$444</f>
        <v>21</v>
      </c>
      <c r="F2961">
        <f>N(Движение!$Y$444)</f>
        <v>0</v>
      </c>
      <c r="G2961">
        <f>N(Движение!$Z$444)</f>
        <v>0</v>
      </c>
      <c r="H2961">
        <f>Движение!$AA$444</f>
        <v>21</v>
      </c>
      <c r="I2961" t="str">
        <f t="shared" si="46"/>
        <v/>
      </c>
    </row>
    <row r="2962" spans="1:9" x14ac:dyDescent="0.3">
      <c r="A2962">
        <v>2961</v>
      </c>
      <c r="B2962">
        <f>Движение!$A$444</f>
        <v>46663</v>
      </c>
      <c r="C2962">
        <f>Движение!$C$444</f>
        <v>0</v>
      </c>
      <c r="D2962" t="s">
        <v>59</v>
      </c>
      <c r="E2962">
        <f>Движение!$AB$444</f>
        <v>15</v>
      </c>
      <c r="F2962">
        <f>N(Движение!$AC$444)</f>
        <v>0</v>
      </c>
      <c r="G2962">
        <f>N(Движение!$AD$444)</f>
        <v>0</v>
      </c>
      <c r="H2962">
        <f>Движение!$AE$444</f>
        <v>15</v>
      </c>
      <c r="I2962" t="str">
        <f t="shared" si="46"/>
        <v/>
      </c>
    </row>
    <row r="2963" spans="1:9" x14ac:dyDescent="0.3">
      <c r="A2963">
        <v>2962</v>
      </c>
      <c r="B2963">
        <f>Движение!$A$445</f>
        <v>46664</v>
      </c>
      <c r="C2963">
        <f>Движение!$C$445</f>
        <v>0</v>
      </c>
      <c r="D2963" t="s">
        <v>45</v>
      </c>
      <c r="E2963">
        <f>Движение!$D$445</f>
        <v>26</v>
      </c>
      <c r="F2963">
        <f>N(Движение!$E$445)</f>
        <v>0</v>
      </c>
      <c r="G2963">
        <f>N(Движение!$F$445)</f>
        <v>0</v>
      </c>
      <c r="H2963">
        <f>Движение!$G$445</f>
        <v>26</v>
      </c>
      <c r="I2963" t="str">
        <f t="shared" si="46"/>
        <v/>
      </c>
    </row>
    <row r="2964" spans="1:9" x14ac:dyDescent="0.3">
      <c r="A2964">
        <v>2963</v>
      </c>
      <c r="B2964">
        <f>Движение!$A$445</f>
        <v>46664</v>
      </c>
      <c r="C2964">
        <f>Движение!$C$445</f>
        <v>0</v>
      </c>
      <c r="D2964" t="s">
        <v>49</v>
      </c>
      <c r="E2964">
        <f>Движение!$H$445</f>
        <v>20</v>
      </c>
      <c r="F2964">
        <f>N(Движение!$I$445)</f>
        <v>0</v>
      </c>
      <c r="G2964">
        <f>N(Движение!$J$445)</f>
        <v>0</v>
      </c>
      <c r="H2964">
        <f>Движение!$K$445</f>
        <v>20</v>
      </c>
      <c r="I2964" t="str">
        <f t="shared" si="46"/>
        <v/>
      </c>
    </row>
    <row r="2965" spans="1:9" x14ac:dyDescent="0.3">
      <c r="A2965">
        <v>2964</v>
      </c>
      <c r="B2965">
        <f>Движение!$A$445</f>
        <v>46664</v>
      </c>
      <c r="C2965">
        <f>Движение!$C$445</f>
        <v>0</v>
      </c>
      <c r="D2965" t="s">
        <v>51</v>
      </c>
      <c r="E2965">
        <f>Движение!$L$445</f>
        <v>48</v>
      </c>
      <c r="F2965">
        <f>N(Движение!$M$445)</f>
        <v>0</v>
      </c>
      <c r="G2965">
        <f>N(Движение!$N$445)</f>
        <v>0</v>
      </c>
      <c r="H2965">
        <f>Движение!$O$445</f>
        <v>48</v>
      </c>
      <c r="I2965" t="str">
        <f t="shared" si="46"/>
        <v/>
      </c>
    </row>
    <row r="2966" spans="1:9" x14ac:dyDescent="0.3">
      <c r="A2966">
        <v>2965</v>
      </c>
      <c r="B2966">
        <f>Движение!$A$445</f>
        <v>46664</v>
      </c>
      <c r="C2966">
        <f>Движение!$C$445</f>
        <v>0</v>
      </c>
      <c r="D2966" t="s">
        <v>54</v>
      </c>
      <c r="E2966">
        <f>Движение!$P$445</f>
        <v>13</v>
      </c>
      <c r="F2966">
        <f>N(Движение!$Q$445)</f>
        <v>0</v>
      </c>
      <c r="G2966">
        <f>N(Движение!$R$445)</f>
        <v>0</v>
      </c>
      <c r="H2966">
        <f>Движение!$S$445</f>
        <v>13</v>
      </c>
      <c r="I2966" t="str">
        <f t="shared" si="46"/>
        <v/>
      </c>
    </row>
    <row r="2967" spans="1:9" x14ac:dyDescent="0.3">
      <c r="A2967">
        <v>2966</v>
      </c>
      <c r="B2967">
        <f>Движение!$A$445</f>
        <v>46664</v>
      </c>
      <c r="C2967">
        <f>Движение!$C$445</f>
        <v>0</v>
      </c>
      <c r="D2967" t="s">
        <v>56</v>
      </c>
      <c r="E2967">
        <f>Движение!$T$445</f>
        <v>18</v>
      </c>
      <c r="F2967">
        <f>N(Движение!$U$445)</f>
        <v>0</v>
      </c>
      <c r="G2967">
        <f>N(Движение!$V$445)</f>
        <v>0</v>
      </c>
      <c r="H2967">
        <f>Движение!$W$445</f>
        <v>18</v>
      </c>
      <c r="I2967" t="str">
        <f t="shared" si="46"/>
        <v/>
      </c>
    </row>
    <row r="2968" spans="1:9" x14ac:dyDescent="0.3">
      <c r="A2968">
        <v>2967</v>
      </c>
      <c r="B2968">
        <f>Движение!$A$445</f>
        <v>46664</v>
      </c>
      <c r="C2968">
        <f>Движение!$C$445</f>
        <v>0</v>
      </c>
      <c r="D2968" t="s">
        <v>57</v>
      </c>
      <c r="E2968">
        <f>Движение!$X$445</f>
        <v>21</v>
      </c>
      <c r="F2968">
        <f>N(Движение!$Y$445)</f>
        <v>0</v>
      </c>
      <c r="G2968">
        <f>N(Движение!$Z$445)</f>
        <v>0</v>
      </c>
      <c r="H2968">
        <f>Движение!$AA$445</f>
        <v>21</v>
      </c>
      <c r="I2968" t="str">
        <f t="shared" si="46"/>
        <v/>
      </c>
    </row>
    <row r="2969" spans="1:9" x14ac:dyDescent="0.3">
      <c r="A2969">
        <v>2968</v>
      </c>
      <c r="B2969">
        <f>Движение!$A$445</f>
        <v>46664</v>
      </c>
      <c r="C2969">
        <f>Движение!$C$445</f>
        <v>0</v>
      </c>
      <c r="D2969" t="s">
        <v>59</v>
      </c>
      <c r="E2969">
        <f>Движение!$AB$445</f>
        <v>15</v>
      </c>
      <c r="F2969">
        <f>N(Движение!$AC$445)</f>
        <v>0</v>
      </c>
      <c r="G2969">
        <f>N(Движение!$AD$445)</f>
        <v>0</v>
      </c>
      <c r="H2969">
        <f>Движение!$AE$445</f>
        <v>15</v>
      </c>
      <c r="I2969" t="str">
        <f t="shared" si="46"/>
        <v/>
      </c>
    </row>
    <row r="2970" spans="1:9" x14ac:dyDescent="0.3">
      <c r="A2970">
        <v>2969</v>
      </c>
      <c r="B2970">
        <f>Движение!$A$446</f>
        <v>46665</v>
      </c>
      <c r="C2970">
        <f>Движение!$C$446</f>
        <v>0</v>
      </c>
      <c r="D2970" t="s">
        <v>45</v>
      </c>
      <c r="E2970">
        <f>Движение!$D$446</f>
        <v>26</v>
      </c>
      <c r="F2970">
        <f>N(Движение!$E$446)</f>
        <v>0</v>
      </c>
      <c r="G2970">
        <f>N(Движение!$F$446)</f>
        <v>0</v>
      </c>
      <c r="H2970">
        <f>Движение!$G$446</f>
        <v>26</v>
      </c>
      <c r="I2970" t="str">
        <f t="shared" si="46"/>
        <v/>
      </c>
    </row>
    <row r="2971" spans="1:9" x14ac:dyDescent="0.3">
      <c r="A2971">
        <v>2970</v>
      </c>
      <c r="B2971">
        <f>Движение!$A$446</f>
        <v>46665</v>
      </c>
      <c r="C2971">
        <f>Движение!$C$446</f>
        <v>0</v>
      </c>
      <c r="D2971" t="s">
        <v>49</v>
      </c>
      <c r="E2971">
        <f>Движение!$H$446</f>
        <v>20</v>
      </c>
      <c r="F2971">
        <f>N(Движение!$I$446)</f>
        <v>0</v>
      </c>
      <c r="G2971">
        <f>N(Движение!$J$446)</f>
        <v>0</v>
      </c>
      <c r="H2971">
        <f>Движение!$K$446</f>
        <v>20</v>
      </c>
      <c r="I2971" t="str">
        <f t="shared" si="46"/>
        <v/>
      </c>
    </row>
    <row r="2972" spans="1:9" x14ac:dyDescent="0.3">
      <c r="A2972">
        <v>2971</v>
      </c>
      <c r="B2972">
        <f>Движение!$A$446</f>
        <v>46665</v>
      </c>
      <c r="C2972">
        <f>Движение!$C$446</f>
        <v>0</v>
      </c>
      <c r="D2972" t="s">
        <v>51</v>
      </c>
      <c r="E2972">
        <f>Движение!$L$446</f>
        <v>48</v>
      </c>
      <c r="F2972">
        <f>N(Движение!$M$446)</f>
        <v>0</v>
      </c>
      <c r="G2972">
        <f>N(Движение!$N$446)</f>
        <v>0</v>
      </c>
      <c r="H2972">
        <f>Движение!$O$446</f>
        <v>48</v>
      </c>
      <c r="I2972" t="str">
        <f t="shared" si="46"/>
        <v/>
      </c>
    </row>
    <row r="2973" spans="1:9" x14ac:dyDescent="0.3">
      <c r="A2973">
        <v>2972</v>
      </c>
      <c r="B2973">
        <f>Движение!$A$446</f>
        <v>46665</v>
      </c>
      <c r="C2973">
        <f>Движение!$C$446</f>
        <v>0</v>
      </c>
      <c r="D2973" t="s">
        <v>54</v>
      </c>
      <c r="E2973">
        <f>Движение!$P$446</f>
        <v>13</v>
      </c>
      <c r="F2973">
        <f>N(Движение!$Q$446)</f>
        <v>0</v>
      </c>
      <c r="G2973">
        <f>N(Движение!$R$446)</f>
        <v>0</v>
      </c>
      <c r="H2973">
        <f>Движение!$S$446</f>
        <v>13</v>
      </c>
      <c r="I2973" t="str">
        <f t="shared" si="46"/>
        <v/>
      </c>
    </row>
    <row r="2974" spans="1:9" x14ac:dyDescent="0.3">
      <c r="A2974">
        <v>2973</v>
      </c>
      <c r="B2974">
        <f>Движение!$A$446</f>
        <v>46665</v>
      </c>
      <c r="C2974">
        <f>Движение!$C$446</f>
        <v>0</v>
      </c>
      <c r="D2974" t="s">
        <v>56</v>
      </c>
      <c r="E2974">
        <f>Движение!$T$446</f>
        <v>18</v>
      </c>
      <c r="F2974">
        <f>N(Движение!$U$446)</f>
        <v>0</v>
      </c>
      <c r="G2974">
        <f>N(Движение!$V$446)</f>
        <v>0</v>
      </c>
      <c r="H2974">
        <f>Движение!$W$446</f>
        <v>18</v>
      </c>
      <c r="I2974" t="str">
        <f t="shared" si="46"/>
        <v/>
      </c>
    </row>
    <row r="2975" spans="1:9" x14ac:dyDescent="0.3">
      <c r="A2975">
        <v>2974</v>
      </c>
      <c r="B2975">
        <f>Движение!$A$446</f>
        <v>46665</v>
      </c>
      <c r="C2975">
        <f>Движение!$C$446</f>
        <v>0</v>
      </c>
      <c r="D2975" t="s">
        <v>57</v>
      </c>
      <c r="E2975">
        <f>Движение!$X$446</f>
        <v>21</v>
      </c>
      <c r="F2975">
        <f>N(Движение!$Y$446)</f>
        <v>0</v>
      </c>
      <c r="G2975">
        <f>N(Движение!$Z$446)</f>
        <v>0</v>
      </c>
      <c r="H2975">
        <f>Движение!$AA$446</f>
        <v>21</v>
      </c>
      <c r="I2975" t="str">
        <f t="shared" si="46"/>
        <v/>
      </c>
    </row>
    <row r="2976" spans="1:9" x14ac:dyDescent="0.3">
      <c r="A2976">
        <v>2975</v>
      </c>
      <c r="B2976">
        <f>Движение!$A$446</f>
        <v>46665</v>
      </c>
      <c r="C2976">
        <f>Движение!$C$446</f>
        <v>0</v>
      </c>
      <c r="D2976" t="s">
        <v>59</v>
      </c>
      <c r="E2976">
        <f>Движение!$AB$446</f>
        <v>15</v>
      </c>
      <c r="F2976">
        <f>N(Движение!$AC$446)</f>
        <v>0</v>
      </c>
      <c r="G2976">
        <f>N(Движение!$AD$446)</f>
        <v>0</v>
      </c>
      <c r="H2976">
        <f>Движение!$AE$446</f>
        <v>15</v>
      </c>
      <c r="I2976" t="str">
        <f t="shared" si="46"/>
        <v/>
      </c>
    </row>
    <row r="2977" spans="1:9" x14ac:dyDescent="0.3">
      <c r="A2977">
        <v>2976</v>
      </c>
      <c r="B2977">
        <f>Движение!$A$447</f>
        <v>46666</v>
      </c>
      <c r="C2977">
        <f>Движение!$C$447</f>
        <v>0</v>
      </c>
      <c r="D2977" t="s">
        <v>45</v>
      </c>
      <c r="E2977">
        <f>Движение!$D$447</f>
        <v>26</v>
      </c>
      <c r="F2977">
        <f>N(Движение!$E$447)</f>
        <v>0</v>
      </c>
      <c r="G2977">
        <f>N(Движение!$F$447)</f>
        <v>0</v>
      </c>
      <c r="H2977">
        <f>Движение!$G$447</f>
        <v>26</v>
      </c>
      <c r="I2977" t="str">
        <f t="shared" si="46"/>
        <v/>
      </c>
    </row>
    <row r="2978" spans="1:9" x14ac:dyDescent="0.3">
      <c r="A2978">
        <v>2977</v>
      </c>
      <c r="B2978">
        <f>Движение!$A$447</f>
        <v>46666</v>
      </c>
      <c r="C2978">
        <f>Движение!$C$447</f>
        <v>0</v>
      </c>
      <c r="D2978" t="s">
        <v>49</v>
      </c>
      <c r="E2978">
        <f>Движение!$H$447</f>
        <v>20</v>
      </c>
      <c r="F2978">
        <f>N(Движение!$I$447)</f>
        <v>0</v>
      </c>
      <c r="G2978">
        <f>N(Движение!$J$447)</f>
        <v>0</v>
      </c>
      <c r="H2978">
        <f>Движение!$K$447</f>
        <v>20</v>
      </c>
      <c r="I2978" t="str">
        <f t="shared" si="46"/>
        <v/>
      </c>
    </row>
    <row r="2979" spans="1:9" x14ac:dyDescent="0.3">
      <c r="A2979">
        <v>2978</v>
      </c>
      <c r="B2979">
        <f>Движение!$A$447</f>
        <v>46666</v>
      </c>
      <c r="C2979">
        <f>Движение!$C$447</f>
        <v>0</v>
      </c>
      <c r="D2979" t="s">
        <v>51</v>
      </c>
      <c r="E2979">
        <f>Движение!$L$447</f>
        <v>48</v>
      </c>
      <c r="F2979">
        <f>N(Движение!$M$447)</f>
        <v>0</v>
      </c>
      <c r="G2979">
        <f>N(Движение!$N$447)</f>
        <v>0</v>
      </c>
      <c r="H2979">
        <f>Движение!$O$447</f>
        <v>48</v>
      </c>
      <c r="I2979" t="str">
        <f t="shared" si="46"/>
        <v/>
      </c>
    </row>
    <row r="2980" spans="1:9" x14ac:dyDescent="0.3">
      <c r="A2980">
        <v>2979</v>
      </c>
      <c r="B2980">
        <f>Движение!$A$447</f>
        <v>46666</v>
      </c>
      <c r="C2980">
        <f>Движение!$C$447</f>
        <v>0</v>
      </c>
      <c r="D2980" t="s">
        <v>54</v>
      </c>
      <c r="E2980">
        <f>Движение!$P$447</f>
        <v>13</v>
      </c>
      <c r="F2980">
        <f>N(Движение!$Q$447)</f>
        <v>0</v>
      </c>
      <c r="G2980">
        <f>N(Движение!$R$447)</f>
        <v>0</v>
      </c>
      <c r="H2980">
        <f>Движение!$S$447</f>
        <v>13</v>
      </c>
      <c r="I2980" t="str">
        <f t="shared" si="46"/>
        <v/>
      </c>
    </row>
    <row r="2981" spans="1:9" x14ac:dyDescent="0.3">
      <c r="A2981">
        <v>2980</v>
      </c>
      <c r="B2981">
        <f>Движение!$A$447</f>
        <v>46666</v>
      </c>
      <c r="C2981">
        <f>Движение!$C$447</f>
        <v>0</v>
      </c>
      <c r="D2981" t="s">
        <v>56</v>
      </c>
      <c r="E2981">
        <f>Движение!$T$447</f>
        <v>18</v>
      </c>
      <c r="F2981">
        <f>N(Движение!$U$447)</f>
        <v>0</v>
      </c>
      <c r="G2981">
        <f>N(Движение!$V$447)</f>
        <v>0</v>
      </c>
      <c r="H2981">
        <f>Движение!$W$447</f>
        <v>18</v>
      </c>
      <c r="I2981" t="str">
        <f t="shared" si="46"/>
        <v/>
      </c>
    </row>
    <row r="2982" spans="1:9" x14ac:dyDescent="0.3">
      <c r="A2982">
        <v>2981</v>
      </c>
      <c r="B2982">
        <f>Движение!$A$447</f>
        <v>46666</v>
      </c>
      <c r="C2982">
        <f>Движение!$C$447</f>
        <v>0</v>
      </c>
      <c r="D2982" t="s">
        <v>57</v>
      </c>
      <c r="E2982">
        <f>Движение!$X$447</f>
        <v>21</v>
      </c>
      <c r="F2982">
        <f>N(Движение!$Y$447)</f>
        <v>0</v>
      </c>
      <c r="G2982">
        <f>N(Движение!$Z$447)</f>
        <v>0</v>
      </c>
      <c r="H2982">
        <f>Движение!$AA$447</f>
        <v>21</v>
      </c>
      <c r="I2982" t="str">
        <f t="shared" si="46"/>
        <v/>
      </c>
    </row>
    <row r="2983" spans="1:9" x14ac:dyDescent="0.3">
      <c r="A2983">
        <v>2982</v>
      </c>
      <c r="B2983">
        <f>Движение!$A$447</f>
        <v>46666</v>
      </c>
      <c r="C2983">
        <f>Движение!$C$447</f>
        <v>0</v>
      </c>
      <c r="D2983" t="s">
        <v>59</v>
      </c>
      <c r="E2983">
        <f>Движение!$AB$447</f>
        <v>15</v>
      </c>
      <c r="F2983">
        <f>N(Движение!$AC$447)</f>
        <v>0</v>
      </c>
      <c r="G2983">
        <f>N(Движение!$AD$447)</f>
        <v>0</v>
      </c>
      <c r="H2983">
        <f>Движение!$AE$447</f>
        <v>15</v>
      </c>
      <c r="I2983" t="str">
        <f t="shared" si="46"/>
        <v/>
      </c>
    </row>
    <row r="2984" spans="1:9" x14ac:dyDescent="0.3">
      <c r="A2984">
        <v>2983</v>
      </c>
      <c r="B2984">
        <f>Движение!$A$448</f>
        <v>46667</v>
      </c>
      <c r="C2984">
        <f>Движение!$C$448</f>
        <v>0</v>
      </c>
      <c r="D2984" t="s">
        <v>45</v>
      </c>
      <c r="E2984">
        <f>Движение!$D$448</f>
        <v>26</v>
      </c>
      <c r="F2984">
        <f>N(Движение!$E$448)</f>
        <v>0</v>
      </c>
      <c r="G2984">
        <f>N(Движение!$F$448)</f>
        <v>0</v>
      </c>
      <c r="H2984">
        <f>Движение!$G$448</f>
        <v>26</v>
      </c>
      <c r="I2984" t="str">
        <f t="shared" si="46"/>
        <v/>
      </c>
    </row>
    <row r="2985" spans="1:9" x14ac:dyDescent="0.3">
      <c r="A2985">
        <v>2984</v>
      </c>
      <c r="B2985">
        <f>Движение!$A$448</f>
        <v>46667</v>
      </c>
      <c r="C2985">
        <f>Движение!$C$448</f>
        <v>0</v>
      </c>
      <c r="D2985" t="s">
        <v>49</v>
      </c>
      <c r="E2985">
        <f>Движение!$H$448</f>
        <v>20</v>
      </c>
      <c r="F2985">
        <f>N(Движение!$I$448)</f>
        <v>0</v>
      </c>
      <c r="G2985">
        <f>N(Движение!$J$448)</f>
        <v>0</v>
      </c>
      <c r="H2985">
        <f>Движение!$K$448</f>
        <v>20</v>
      </c>
      <c r="I2985" t="str">
        <f t="shared" si="46"/>
        <v/>
      </c>
    </row>
    <row r="2986" spans="1:9" x14ac:dyDescent="0.3">
      <c r="A2986">
        <v>2985</v>
      </c>
      <c r="B2986">
        <f>Движение!$A$448</f>
        <v>46667</v>
      </c>
      <c r="C2986">
        <f>Движение!$C$448</f>
        <v>0</v>
      </c>
      <c r="D2986" t="s">
        <v>51</v>
      </c>
      <c r="E2986">
        <f>Движение!$L$448</f>
        <v>48</v>
      </c>
      <c r="F2986">
        <f>N(Движение!$M$448)</f>
        <v>0</v>
      </c>
      <c r="G2986">
        <f>N(Движение!$N$448)</f>
        <v>0</v>
      </c>
      <c r="H2986">
        <f>Движение!$O$448</f>
        <v>48</v>
      </c>
      <c r="I2986" t="str">
        <f t="shared" si="46"/>
        <v/>
      </c>
    </row>
    <row r="2987" spans="1:9" x14ac:dyDescent="0.3">
      <c r="A2987">
        <v>2986</v>
      </c>
      <c r="B2987">
        <f>Движение!$A$448</f>
        <v>46667</v>
      </c>
      <c r="C2987">
        <f>Движение!$C$448</f>
        <v>0</v>
      </c>
      <c r="D2987" t="s">
        <v>54</v>
      </c>
      <c r="E2987">
        <f>Движение!$P$448</f>
        <v>13</v>
      </c>
      <c r="F2987">
        <f>N(Движение!$Q$448)</f>
        <v>0</v>
      </c>
      <c r="G2987">
        <f>N(Движение!$R$448)</f>
        <v>0</v>
      </c>
      <c r="H2987">
        <f>Движение!$S$448</f>
        <v>13</v>
      </c>
      <c r="I2987" t="str">
        <f t="shared" si="46"/>
        <v/>
      </c>
    </row>
    <row r="2988" spans="1:9" x14ac:dyDescent="0.3">
      <c r="A2988">
        <v>2987</v>
      </c>
      <c r="B2988">
        <f>Движение!$A$448</f>
        <v>46667</v>
      </c>
      <c r="C2988">
        <f>Движение!$C$448</f>
        <v>0</v>
      </c>
      <c r="D2988" t="s">
        <v>56</v>
      </c>
      <c r="E2988">
        <f>Движение!$T$448</f>
        <v>18</v>
      </c>
      <c r="F2988">
        <f>N(Движение!$U$448)</f>
        <v>0</v>
      </c>
      <c r="G2988">
        <f>N(Движение!$V$448)</f>
        <v>0</v>
      </c>
      <c r="H2988">
        <f>Движение!$W$448</f>
        <v>18</v>
      </c>
      <c r="I2988" t="str">
        <f t="shared" si="46"/>
        <v/>
      </c>
    </row>
    <row r="2989" spans="1:9" x14ac:dyDescent="0.3">
      <c r="A2989">
        <v>2988</v>
      </c>
      <c r="B2989">
        <f>Движение!$A$448</f>
        <v>46667</v>
      </c>
      <c r="C2989">
        <f>Движение!$C$448</f>
        <v>0</v>
      </c>
      <c r="D2989" t="s">
        <v>57</v>
      </c>
      <c r="E2989">
        <f>Движение!$X$448</f>
        <v>21</v>
      </c>
      <c r="F2989">
        <f>N(Движение!$Y$448)</f>
        <v>0</v>
      </c>
      <c r="G2989">
        <f>N(Движение!$Z$448)</f>
        <v>0</v>
      </c>
      <c r="H2989">
        <f>Движение!$AA$448</f>
        <v>21</v>
      </c>
      <c r="I2989" t="str">
        <f t="shared" si="46"/>
        <v/>
      </c>
    </row>
    <row r="2990" spans="1:9" x14ac:dyDescent="0.3">
      <c r="A2990">
        <v>2989</v>
      </c>
      <c r="B2990">
        <f>Движение!$A$448</f>
        <v>46667</v>
      </c>
      <c r="C2990">
        <f>Движение!$C$448</f>
        <v>0</v>
      </c>
      <c r="D2990" t="s">
        <v>59</v>
      </c>
      <c r="E2990">
        <f>Движение!$AB$448</f>
        <v>15</v>
      </c>
      <c r="F2990">
        <f>N(Движение!$AC$448)</f>
        <v>0</v>
      </c>
      <c r="G2990">
        <f>N(Движение!$AD$448)</f>
        <v>0</v>
      </c>
      <c r="H2990">
        <f>Движение!$AE$448</f>
        <v>15</v>
      </c>
      <c r="I2990" t="str">
        <f t="shared" si="46"/>
        <v/>
      </c>
    </row>
    <row r="2991" spans="1:9" x14ac:dyDescent="0.3">
      <c r="A2991">
        <v>2990</v>
      </c>
      <c r="B2991">
        <f>Движение!$A$449</f>
        <v>46668</v>
      </c>
      <c r="C2991">
        <f>Движение!$C$449</f>
        <v>0</v>
      </c>
      <c r="D2991" t="s">
        <v>45</v>
      </c>
      <c r="E2991">
        <f>Движение!$D$449</f>
        <v>26</v>
      </c>
      <c r="F2991">
        <f>N(Движение!$E$449)</f>
        <v>0</v>
      </c>
      <c r="G2991">
        <f>N(Движение!$F$449)</f>
        <v>0</v>
      </c>
      <c r="H2991">
        <f>Движение!$G$449</f>
        <v>26</v>
      </c>
      <c r="I2991" t="str">
        <f t="shared" si="46"/>
        <v/>
      </c>
    </row>
    <row r="2992" spans="1:9" x14ac:dyDescent="0.3">
      <c r="A2992">
        <v>2991</v>
      </c>
      <c r="B2992">
        <f>Движение!$A$449</f>
        <v>46668</v>
      </c>
      <c r="C2992">
        <f>Движение!$C$449</f>
        <v>0</v>
      </c>
      <c r="D2992" t="s">
        <v>49</v>
      </c>
      <c r="E2992">
        <f>Движение!$H$449</f>
        <v>20</v>
      </c>
      <c r="F2992">
        <f>N(Движение!$I$449)</f>
        <v>0</v>
      </c>
      <c r="G2992">
        <f>N(Движение!$J$449)</f>
        <v>0</v>
      </c>
      <c r="H2992">
        <f>Движение!$K$449</f>
        <v>20</v>
      </c>
      <c r="I2992" t="str">
        <f t="shared" si="46"/>
        <v/>
      </c>
    </row>
    <row r="2993" spans="1:9" x14ac:dyDescent="0.3">
      <c r="A2993">
        <v>2992</v>
      </c>
      <c r="B2993">
        <f>Движение!$A$449</f>
        <v>46668</v>
      </c>
      <c r="C2993">
        <f>Движение!$C$449</f>
        <v>0</v>
      </c>
      <c r="D2993" t="s">
        <v>51</v>
      </c>
      <c r="E2993">
        <f>Движение!$L$449</f>
        <v>48</v>
      </c>
      <c r="F2993">
        <f>N(Движение!$M$449)</f>
        <v>0</v>
      </c>
      <c r="G2993">
        <f>N(Движение!$N$449)</f>
        <v>0</v>
      </c>
      <c r="H2993">
        <f>Движение!$O$449</f>
        <v>48</v>
      </c>
      <c r="I2993" t="str">
        <f t="shared" si="46"/>
        <v/>
      </c>
    </row>
    <row r="2994" spans="1:9" x14ac:dyDescent="0.3">
      <c r="A2994">
        <v>2993</v>
      </c>
      <c r="B2994">
        <f>Движение!$A$449</f>
        <v>46668</v>
      </c>
      <c r="C2994">
        <f>Движение!$C$449</f>
        <v>0</v>
      </c>
      <c r="D2994" t="s">
        <v>54</v>
      </c>
      <c r="E2994">
        <f>Движение!$P$449</f>
        <v>13</v>
      </c>
      <c r="F2994">
        <f>N(Движение!$Q$449)</f>
        <v>0</v>
      </c>
      <c r="G2994">
        <f>N(Движение!$R$449)</f>
        <v>0</v>
      </c>
      <c r="H2994">
        <f>Движение!$S$449</f>
        <v>13</v>
      </c>
      <c r="I2994" t="str">
        <f t="shared" si="46"/>
        <v/>
      </c>
    </row>
    <row r="2995" spans="1:9" x14ac:dyDescent="0.3">
      <c r="A2995">
        <v>2994</v>
      </c>
      <c r="B2995">
        <f>Движение!$A$449</f>
        <v>46668</v>
      </c>
      <c r="C2995">
        <f>Движение!$C$449</f>
        <v>0</v>
      </c>
      <c r="D2995" t="s">
        <v>56</v>
      </c>
      <c r="E2995">
        <f>Движение!$T$449</f>
        <v>18</v>
      </c>
      <c r="F2995">
        <f>N(Движение!$U$449)</f>
        <v>0</v>
      </c>
      <c r="G2995">
        <f>N(Движение!$V$449)</f>
        <v>0</v>
      </c>
      <c r="H2995">
        <f>Движение!$W$449</f>
        <v>18</v>
      </c>
      <c r="I2995" t="str">
        <f t="shared" si="46"/>
        <v/>
      </c>
    </row>
    <row r="2996" spans="1:9" x14ac:dyDescent="0.3">
      <c r="A2996">
        <v>2995</v>
      </c>
      <c r="B2996">
        <f>Движение!$A$449</f>
        <v>46668</v>
      </c>
      <c r="C2996">
        <f>Движение!$C$449</f>
        <v>0</v>
      </c>
      <c r="D2996" t="s">
        <v>57</v>
      </c>
      <c r="E2996">
        <f>Движение!$X$449</f>
        <v>21</v>
      </c>
      <c r="F2996">
        <f>N(Движение!$Y$449)</f>
        <v>0</v>
      </c>
      <c r="G2996">
        <f>N(Движение!$Z$449)</f>
        <v>0</v>
      </c>
      <c r="H2996">
        <f>Движение!$AA$449</f>
        <v>21</v>
      </c>
      <c r="I2996" t="str">
        <f t="shared" si="46"/>
        <v/>
      </c>
    </row>
    <row r="2997" spans="1:9" x14ac:dyDescent="0.3">
      <c r="A2997">
        <v>2996</v>
      </c>
      <c r="B2997">
        <f>Движение!$A$449</f>
        <v>46668</v>
      </c>
      <c r="C2997">
        <f>Движение!$C$449</f>
        <v>0</v>
      </c>
      <c r="D2997" t="s">
        <v>59</v>
      </c>
      <c r="E2997">
        <f>Движение!$AB$449</f>
        <v>15</v>
      </c>
      <c r="F2997">
        <f>N(Движение!$AC$449)</f>
        <v>0</v>
      </c>
      <c r="G2997">
        <f>N(Движение!$AD$449)</f>
        <v>0</v>
      </c>
      <c r="H2997">
        <f>Движение!$AE$449</f>
        <v>15</v>
      </c>
      <c r="I2997" t="str">
        <f t="shared" si="46"/>
        <v/>
      </c>
    </row>
    <row r="2998" spans="1:9" x14ac:dyDescent="0.3">
      <c r="A2998">
        <v>2997</v>
      </c>
      <c r="B2998">
        <f>Движение!$A$450</f>
        <v>46669</v>
      </c>
      <c r="C2998">
        <f>Движение!$C$450</f>
        <v>0</v>
      </c>
      <c r="D2998" t="s">
        <v>45</v>
      </c>
      <c r="E2998">
        <f>Движение!$D$450</f>
        <v>26</v>
      </c>
      <c r="F2998">
        <f>N(Движение!$E$450)</f>
        <v>0</v>
      </c>
      <c r="G2998">
        <f>N(Движение!$F$450)</f>
        <v>0</v>
      </c>
      <c r="H2998">
        <f>Движение!$G$450</f>
        <v>26</v>
      </c>
      <c r="I2998" t="str">
        <f t="shared" si="46"/>
        <v/>
      </c>
    </row>
    <row r="2999" spans="1:9" x14ac:dyDescent="0.3">
      <c r="A2999">
        <v>2998</v>
      </c>
      <c r="B2999">
        <f>Движение!$A$450</f>
        <v>46669</v>
      </c>
      <c r="C2999">
        <f>Движение!$C$450</f>
        <v>0</v>
      </c>
      <c r="D2999" t="s">
        <v>49</v>
      </c>
      <c r="E2999">
        <f>Движение!$H$450</f>
        <v>20</v>
      </c>
      <c r="F2999">
        <f>N(Движение!$I$450)</f>
        <v>0</v>
      </c>
      <c r="G2999">
        <f>N(Движение!$J$450)</f>
        <v>0</v>
      </c>
      <c r="H2999">
        <f>Движение!$K$450</f>
        <v>20</v>
      </c>
      <c r="I2999" t="str">
        <f t="shared" si="46"/>
        <v/>
      </c>
    </row>
    <row r="3000" spans="1:9" x14ac:dyDescent="0.3">
      <c r="A3000">
        <v>2999</v>
      </c>
      <c r="B3000">
        <f>Движение!$A$450</f>
        <v>46669</v>
      </c>
      <c r="C3000">
        <f>Движение!$C$450</f>
        <v>0</v>
      </c>
      <c r="D3000" t="s">
        <v>51</v>
      </c>
      <c r="E3000">
        <f>Движение!$L$450</f>
        <v>48</v>
      </c>
      <c r="F3000">
        <f>N(Движение!$M$450)</f>
        <v>0</v>
      </c>
      <c r="G3000">
        <f>N(Движение!$N$450)</f>
        <v>0</v>
      </c>
      <c r="H3000">
        <f>Движение!$O$450</f>
        <v>48</v>
      </c>
      <c r="I3000" t="str">
        <f t="shared" si="46"/>
        <v/>
      </c>
    </row>
    <row r="3001" spans="1:9" x14ac:dyDescent="0.3">
      <c r="A3001">
        <v>3000</v>
      </c>
      <c r="B3001">
        <f>Движение!$A$450</f>
        <v>46669</v>
      </c>
      <c r="C3001">
        <f>Движение!$C$450</f>
        <v>0</v>
      </c>
      <c r="D3001" t="s">
        <v>54</v>
      </c>
      <c r="E3001">
        <f>Движение!$P$450</f>
        <v>13</v>
      </c>
      <c r="F3001">
        <f>N(Движение!$Q$450)</f>
        <v>0</v>
      </c>
      <c r="G3001">
        <f>N(Движение!$R$450)</f>
        <v>0</v>
      </c>
      <c r="H3001">
        <f>Движение!$S$450</f>
        <v>13</v>
      </c>
      <c r="I3001" t="str">
        <f t="shared" si="46"/>
        <v/>
      </c>
    </row>
    <row r="3002" spans="1:9" x14ac:dyDescent="0.3">
      <c r="A3002">
        <v>3001</v>
      </c>
      <c r="B3002">
        <f>Движение!$A$450</f>
        <v>46669</v>
      </c>
      <c r="C3002">
        <f>Движение!$C$450</f>
        <v>0</v>
      </c>
      <c r="D3002" t="s">
        <v>56</v>
      </c>
      <c r="E3002">
        <f>Движение!$T$450</f>
        <v>18</v>
      </c>
      <c r="F3002">
        <f>N(Движение!$U$450)</f>
        <v>0</v>
      </c>
      <c r="G3002">
        <f>N(Движение!$V$450)</f>
        <v>0</v>
      </c>
      <c r="H3002">
        <f>Движение!$W$450</f>
        <v>18</v>
      </c>
      <c r="I3002" t="str">
        <f t="shared" si="46"/>
        <v/>
      </c>
    </row>
    <row r="3003" spans="1:9" x14ac:dyDescent="0.3">
      <c r="A3003">
        <v>3002</v>
      </c>
      <c r="B3003">
        <f>Движение!$A$450</f>
        <v>46669</v>
      </c>
      <c r="C3003">
        <f>Движение!$C$450</f>
        <v>0</v>
      </c>
      <c r="D3003" t="s">
        <v>57</v>
      </c>
      <c r="E3003">
        <f>Движение!$X$450</f>
        <v>21</v>
      </c>
      <c r="F3003">
        <f>N(Движение!$Y$450)</f>
        <v>0</v>
      </c>
      <c r="G3003">
        <f>N(Движение!$Z$450)</f>
        <v>0</v>
      </c>
      <c r="H3003">
        <f>Движение!$AA$450</f>
        <v>21</v>
      </c>
      <c r="I3003" t="str">
        <f t="shared" si="46"/>
        <v/>
      </c>
    </row>
    <row r="3004" spans="1:9" x14ac:dyDescent="0.3">
      <c r="A3004">
        <v>3003</v>
      </c>
      <c r="B3004">
        <f>Движение!$A$450</f>
        <v>46669</v>
      </c>
      <c r="C3004">
        <f>Движение!$C$450</f>
        <v>0</v>
      </c>
      <c r="D3004" t="s">
        <v>59</v>
      </c>
      <c r="E3004">
        <f>Движение!$AB$450</f>
        <v>15</v>
      </c>
      <c r="F3004">
        <f>N(Движение!$AC$450)</f>
        <v>0</v>
      </c>
      <c r="G3004">
        <f>N(Движение!$AD$450)</f>
        <v>0</v>
      </c>
      <c r="H3004">
        <f>Движение!$AE$450</f>
        <v>15</v>
      </c>
      <c r="I3004" t="str">
        <f t="shared" si="46"/>
        <v/>
      </c>
    </row>
    <row r="3005" spans="1:9" x14ac:dyDescent="0.3">
      <c r="A3005">
        <v>3004</v>
      </c>
      <c r="B3005">
        <f>Движение!$A$451</f>
        <v>46670</v>
      </c>
      <c r="C3005">
        <f>Движение!$C$451</f>
        <v>0</v>
      </c>
      <c r="D3005" t="s">
        <v>45</v>
      </c>
      <c r="E3005">
        <f>Движение!$D$451</f>
        <v>26</v>
      </c>
      <c r="F3005">
        <f>N(Движение!$E$451)</f>
        <v>0</v>
      </c>
      <c r="G3005">
        <f>N(Движение!$F$451)</f>
        <v>0</v>
      </c>
      <c r="H3005">
        <f>Движение!$G$451</f>
        <v>26</v>
      </c>
      <c r="I3005" t="str">
        <f t="shared" si="46"/>
        <v/>
      </c>
    </row>
    <row r="3006" spans="1:9" x14ac:dyDescent="0.3">
      <c r="A3006">
        <v>3005</v>
      </c>
      <c r="B3006">
        <f>Движение!$A$451</f>
        <v>46670</v>
      </c>
      <c r="C3006">
        <f>Движение!$C$451</f>
        <v>0</v>
      </c>
      <c r="D3006" t="s">
        <v>49</v>
      </c>
      <c r="E3006">
        <f>Движение!$H$451</f>
        <v>20</v>
      </c>
      <c r="F3006">
        <f>N(Движение!$I$451)</f>
        <v>0</v>
      </c>
      <c r="G3006">
        <f>N(Движение!$J$451)</f>
        <v>0</v>
      </c>
      <c r="H3006">
        <f>Движение!$K$451</f>
        <v>20</v>
      </c>
      <c r="I3006" t="str">
        <f t="shared" si="46"/>
        <v/>
      </c>
    </row>
    <row r="3007" spans="1:9" x14ac:dyDescent="0.3">
      <c r="A3007">
        <v>3006</v>
      </c>
      <c r="B3007">
        <f>Движение!$A$451</f>
        <v>46670</v>
      </c>
      <c r="C3007">
        <f>Движение!$C$451</f>
        <v>0</v>
      </c>
      <c r="D3007" t="s">
        <v>51</v>
      </c>
      <c r="E3007">
        <f>Движение!$L$451</f>
        <v>48</v>
      </c>
      <c r="F3007">
        <f>N(Движение!$M$451)</f>
        <v>0</v>
      </c>
      <c r="G3007">
        <f>N(Движение!$N$451)</f>
        <v>0</v>
      </c>
      <c r="H3007">
        <f>Движение!$O$451</f>
        <v>48</v>
      </c>
      <c r="I3007" t="str">
        <f t="shared" si="46"/>
        <v/>
      </c>
    </row>
    <row r="3008" spans="1:9" x14ac:dyDescent="0.3">
      <c r="A3008">
        <v>3007</v>
      </c>
      <c r="B3008">
        <f>Движение!$A$451</f>
        <v>46670</v>
      </c>
      <c r="C3008">
        <f>Движение!$C$451</f>
        <v>0</v>
      </c>
      <c r="D3008" t="s">
        <v>54</v>
      </c>
      <c r="E3008">
        <f>Движение!$P$451</f>
        <v>13</v>
      </c>
      <c r="F3008">
        <f>N(Движение!$Q$451)</f>
        <v>0</v>
      </c>
      <c r="G3008">
        <f>N(Движение!$R$451)</f>
        <v>0</v>
      </c>
      <c r="H3008">
        <f>Движение!$S$451</f>
        <v>13</v>
      </c>
      <c r="I3008" t="str">
        <f t="shared" si="46"/>
        <v/>
      </c>
    </row>
    <row r="3009" spans="1:9" x14ac:dyDescent="0.3">
      <c r="A3009">
        <v>3008</v>
      </c>
      <c r="B3009">
        <f>Движение!$A$451</f>
        <v>46670</v>
      </c>
      <c r="C3009">
        <f>Движение!$C$451</f>
        <v>0</v>
      </c>
      <c r="D3009" t="s">
        <v>56</v>
      </c>
      <c r="E3009">
        <f>Движение!$T$451</f>
        <v>18</v>
      </c>
      <c r="F3009">
        <f>N(Движение!$U$451)</f>
        <v>0</v>
      </c>
      <c r="G3009">
        <f>N(Движение!$V$451)</f>
        <v>0</v>
      </c>
      <c r="H3009">
        <f>Движение!$W$451</f>
        <v>18</v>
      </c>
      <c r="I3009" t="str">
        <f t="shared" si="46"/>
        <v/>
      </c>
    </row>
    <row r="3010" spans="1:9" x14ac:dyDescent="0.3">
      <c r="A3010">
        <v>3009</v>
      </c>
      <c r="B3010">
        <f>Движение!$A$451</f>
        <v>46670</v>
      </c>
      <c r="C3010">
        <f>Движение!$C$451</f>
        <v>0</v>
      </c>
      <c r="D3010" t="s">
        <v>57</v>
      </c>
      <c r="E3010">
        <f>Движение!$X$451</f>
        <v>21</v>
      </c>
      <c r="F3010">
        <f>N(Движение!$Y$451)</f>
        <v>0</v>
      </c>
      <c r="G3010">
        <f>N(Движение!$Z$451)</f>
        <v>0</v>
      </c>
      <c r="H3010">
        <f>Движение!$AA$451</f>
        <v>21</v>
      </c>
      <c r="I3010" t="str">
        <f t="shared" ref="I3010:I3073" si="47">IF($F3010&gt;0,TEXT($B3010,"dd.mm")&amp;"_"&amp;$D3010,"")</f>
        <v/>
      </c>
    </row>
    <row r="3011" spans="1:9" x14ac:dyDescent="0.3">
      <c r="A3011">
        <v>3010</v>
      </c>
      <c r="B3011">
        <f>Движение!$A$451</f>
        <v>46670</v>
      </c>
      <c r="C3011">
        <f>Движение!$C$451</f>
        <v>0</v>
      </c>
      <c r="D3011" t="s">
        <v>59</v>
      </c>
      <c r="E3011">
        <f>Движение!$AB$451</f>
        <v>15</v>
      </c>
      <c r="F3011">
        <f>N(Движение!$AC$451)</f>
        <v>0</v>
      </c>
      <c r="G3011">
        <f>N(Движение!$AD$451)</f>
        <v>0</v>
      </c>
      <c r="H3011">
        <f>Движение!$AE$451</f>
        <v>15</v>
      </c>
      <c r="I3011" t="str">
        <f t="shared" si="47"/>
        <v/>
      </c>
    </row>
    <row r="3012" spans="1:9" x14ac:dyDescent="0.3">
      <c r="A3012">
        <v>3011</v>
      </c>
      <c r="B3012">
        <f>Движение!$A$452</f>
        <v>46671</v>
      </c>
      <c r="C3012">
        <f>Движение!$C$452</f>
        <v>0</v>
      </c>
      <c r="D3012" t="s">
        <v>45</v>
      </c>
      <c r="E3012">
        <f>Движение!$D$452</f>
        <v>26</v>
      </c>
      <c r="F3012">
        <f>N(Движение!$E$452)</f>
        <v>0</v>
      </c>
      <c r="G3012">
        <f>N(Движение!$F$452)</f>
        <v>0</v>
      </c>
      <c r="H3012">
        <f>Движение!$G$452</f>
        <v>26</v>
      </c>
      <c r="I3012" t="str">
        <f t="shared" si="47"/>
        <v/>
      </c>
    </row>
    <row r="3013" spans="1:9" x14ac:dyDescent="0.3">
      <c r="A3013">
        <v>3012</v>
      </c>
      <c r="B3013">
        <f>Движение!$A$452</f>
        <v>46671</v>
      </c>
      <c r="C3013">
        <f>Движение!$C$452</f>
        <v>0</v>
      </c>
      <c r="D3013" t="s">
        <v>49</v>
      </c>
      <c r="E3013">
        <f>Движение!$H$452</f>
        <v>20</v>
      </c>
      <c r="F3013">
        <f>N(Движение!$I$452)</f>
        <v>0</v>
      </c>
      <c r="G3013">
        <f>N(Движение!$J$452)</f>
        <v>0</v>
      </c>
      <c r="H3013">
        <f>Движение!$K$452</f>
        <v>20</v>
      </c>
      <c r="I3013" t="str">
        <f t="shared" si="47"/>
        <v/>
      </c>
    </row>
    <row r="3014" spans="1:9" x14ac:dyDescent="0.3">
      <c r="A3014">
        <v>3013</v>
      </c>
      <c r="B3014">
        <f>Движение!$A$452</f>
        <v>46671</v>
      </c>
      <c r="C3014">
        <f>Движение!$C$452</f>
        <v>0</v>
      </c>
      <c r="D3014" t="s">
        <v>51</v>
      </c>
      <c r="E3014">
        <f>Движение!$L$452</f>
        <v>48</v>
      </c>
      <c r="F3014">
        <f>N(Движение!$M$452)</f>
        <v>0</v>
      </c>
      <c r="G3014">
        <f>N(Движение!$N$452)</f>
        <v>0</v>
      </c>
      <c r="H3014">
        <f>Движение!$O$452</f>
        <v>48</v>
      </c>
      <c r="I3014" t="str">
        <f t="shared" si="47"/>
        <v/>
      </c>
    </row>
    <row r="3015" spans="1:9" x14ac:dyDescent="0.3">
      <c r="A3015">
        <v>3014</v>
      </c>
      <c r="B3015">
        <f>Движение!$A$452</f>
        <v>46671</v>
      </c>
      <c r="C3015">
        <f>Движение!$C$452</f>
        <v>0</v>
      </c>
      <c r="D3015" t="s">
        <v>54</v>
      </c>
      <c r="E3015">
        <f>Движение!$P$452</f>
        <v>13</v>
      </c>
      <c r="F3015">
        <f>N(Движение!$Q$452)</f>
        <v>0</v>
      </c>
      <c r="G3015">
        <f>N(Движение!$R$452)</f>
        <v>0</v>
      </c>
      <c r="H3015">
        <f>Движение!$S$452</f>
        <v>13</v>
      </c>
      <c r="I3015" t="str">
        <f t="shared" si="47"/>
        <v/>
      </c>
    </row>
    <row r="3016" spans="1:9" x14ac:dyDescent="0.3">
      <c r="A3016">
        <v>3015</v>
      </c>
      <c r="B3016">
        <f>Движение!$A$452</f>
        <v>46671</v>
      </c>
      <c r="C3016">
        <f>Движение!$C$452</f>
        <v>0</v>
      </c>
      <c r="D3016" t="s">
        <v>56</v>
      </c>
      <c r="E3016">
        <f>Движение!$T$452</f>
        <v>18</v>
      </c>
      <c r="F3016">
        <f>N(Движение!$U$452)</f>
        <v>0</v>
      </c>
      <c r="G3016">
        <f>N(Движение!$V$452)</f>
        <v>0</v>
      </c>
      <c r="H3016">
        <f>Движение!$W$452</f>
        <v>18</v>
      </c>
      <c r="I3016" t="str">
        <f t="shared" si="47"/>
        <v/>
      </c>
    </row>
    <row r="3017" spans="1:9" x14ac:dyDescent="0.3">
      <c r="A3017">
        <v>3016</v>
      </c>
      <c r="B3017">
        <f>Движение!$A$452</f>
        <v>46671</v>
      </c>
      <c r="C3017">
        <f>Движение!$C$452</f>
        <v>0</v>
      </c>
      <c r="D3017" t="s">
        <v>57</v>
      </c>
      <c r="E3017">
        <f>Движение!$X$452</f>
        <v>21</v>
      </c>
      <c r="F3017">
        <f>N(Движение!$Y$452)</f>
        <v>0</v>
      </c>
      <c r="G3017">
        <f>N(Движение!$Z$452)</f>
        <v>0</v>
      </c>
      <c r="H3017">
        <f>Движение!$AA$452</f>
        <v>21</v>
      </c>
      <c r="I3017" t="str">
        <f t="shared" si="47"/>
        <v/>
      </c>
    </row>
    <row r="3018" spans="1:9" x14ac:dyDescent="0.3">
      <c r="A3018">
        <v>3017</v>
      </c>
      <c r="B3018">
        <f>Движение!$A$452</f>
        <v>46671</v>
      </c>
      <c r="C3018">
        <f>Движение!$C$452</f>
        <v>0</v>
      </c>
      <c r="D3018" t="s">
        <v>59</v>
      </c>
      <c r="E3018">
        <f>Движение!$AB$452</f>
        <v>15</v>
      </c>
      <c r="F3018">
        <f>N(Движение!$AC$452)</f>
        <v>0</v>
      </c>
      <c r="G3018">
        <f>N(Движение!$AD$452)</f>
        <v>0</v>
      </c>
      <c r="H3018">
        <f>Движение!$AE$452</f>
        <v>15</v>
      </c>
      <c r="I3018" t="str">
        <f t="shared" si="47"/>
        <v/>
      </c>
    </row>
    <row r="3019" spans="1:9" x14ac:dyDescent="0.3">
      <c r="A3019">
        <v>3018</v>
      </c>
      <c r="B3019">
        <f>Движение!$A$453</f>
        <v>46672</v>
      </c>
      <c r="C3019">
        <f>Движение!$C$453</f>
        <v>0</v>
      </c>
      <c r="D3019" t="s">
        <v>45</v>
      </c>
      <c r="E3019">
        <f>Движение!$D$453</f>
        <v>26</v>
      </c>
      <c r="F3019">
        <f>N(Движение!$E$453)</f>
        <v>0</v>
      </c>
      <c r="G3019">
        <f>N(Движение!$F$453)</f>
        <v>0</v>
      </c>
      <c r="H3019">
        <f>Движение!$G$453</f>
        <v>26</v>
      </c>
      <c r="I3019" t="str">
        <f t="shared" si="47"/>
        <v/>
      </c>
    </row>
    <row r="3020" spans="1:9" x14ac:dyDescent="0.3">
      <c r="A3020">
        <v>3019</v>
      </c>
      <c r="B3020">
        <f>Движение!$A$453</f>
        <v>46672</v>
      </c>
      <c r="C3020">
        <f>Движение!$C$453</f>
        <v>0</v>
      </c>
      <c r="D3020" t="s">
        <v>49</v>
      </c>
      <c r="E3020">
        <f>Движение!$H$453</f>
        <v>20</v>
      </c>
      <c r="F3020">
        <f>N(Движение!$I$453)</f>
        <v>0</v>
      </c>
      <c r="G3020">
        <f>N(Движение!$J$453)</f>
        <v>0</v>
      </c>
      <c r="H3020">
        <f>Движение!$K$453</f>
        <v>20</v>
      </c>
      <c r="I3020" t="str">
        <f t="shared" si="47"/>
        <v/>
      </c>
    </row>
    <row r="3021" spans="1:9" x14ac:dyDescent="0.3">
      <c r="A3021">
        <v>3020</v>
      </c>
      <c r="B3021">
        <f>Движение!$A$453</f>
        <v>46672</v>
      </c>
      <c r="C3021">
        <f>Движение!$C$453</f>
        <v>0</v>
      </c>
      <c r="D3021" t="s">
        <v>51</v>
      </c>
      <c r="E3021">
        <f>Движение!$L$453</f>
        <v>48</v>
      </c>
      <c r="F3021">
        <f>N(Движение!$M$453)</f>
        <v>0</v>
      </c>
      <c r="G3021">
        <f>N(Движение!$N$453)</f>
        <v>0</v>
      </c>
      <c r="H3021">
        <f>Движение!$O$453</f>
        <v>48</v>
      </c>
      <c r="I3021" t="str">
        <f t="shared" si="47"/>
        <v/>
      </c>
    </row>
    <row r="3022" spans="1:9" x14ac:dyDescent="0.3">
      <c r="A3022">
        <v>3021</v>
      </c>
      <c r="B3022">
        <f>Движение!$A$453</f>
        <v>46672</v>
      </c>
      <c r="C3022">
        <f>Движение!$C$453</f>
        <v>0</v>
      </c>
      <c r="D3022" t="s">
        <v>54</v>
      </c>
      <c r="E3022">
        <f>Движение!$P$453</f>
        <v>13</v>
      </c>
      <c r="F3022">
        <f>N(Движение!$Q$453)</f>
        <v>0</v>
      </c>
      <c r="G3022">
        <f>N(Движение!$R$453)</f>
        <v>0</v>
      </c>
      <c r="H3022">
        <f>Движение!$S$453</f>
        <v>13</v>
      </c>
      <c r="I3022" t="str">
        <f t="shared" si="47"/>
        <v/>
      </c>
    </row>
    <row r="3023" spans="1:9" x14ac:dyDescent="0.3">
      <c r="A3023">
        <v>3022</v>
      </c>
      <c r="B3023">
        <f>Движение!$A$453</f>
        <v>46672</v>
      </c>
      <c r="C3023">
        <f>Движение!$C$453</f>
        <v>0</v>
      </c>
      <c r="D3023" t="s">
        <v>56</v>
      </c>
      <c r="E3023">
        <f>Движение!$T$453</f>
        <v>18</v>
      </c>
      <c r="F3023">
        <f>N(Движение!$U$453)</f>
        <v>0</v>
      </c>
      <c r="G3023">
        <f>N(Движение!$V$453)</f>
        <v>0</v>
      </c>
      <c r="H3023">
        <f>Движение!$W$453</f>
        <v>18</v>
      </c>
      <c r="I3023" t="str">
        <f t="shared" si="47"/>
        <v/>
      </c>
    </row>
    <row r="3024" spans="1:9" x14ac:dyDescent="0.3">
      <c r="A3024">
        <v>3023</v>
      </c>
      <c r="B3024">
        <f>Движение!$A$453</f>
        <v>46672</v>
      </c>
      <c r="C3024">
        <f>Движение!$C$453</f>
        <v>0</v>
      </c>
      <c r="D3024" t="s">
        <v>57</v>
      </c>
      <c r="E3024">
        <f>Движение!$X$453</f>
        <v>21</v>
      </c>
      <c r="F3024">
        <f>N(Движение!$Y$453)</f>
        <v>0</v>
      </c>
      <c r="G3024">
        <f>N(Движение!$Z$453)</f>
        <v>0</v>
      </c>
      <c r="H3024">
        <f>Движение!$AA$453</f>
        <v>21</v>
      </c>
      <c r="I3024" t="str">
        <f t="shared" si="47"/>
        <v/>
      </c>
    </row>
    <row r="3025" spans="1:9" x14ac:dyDescent="0.3">
      <c r="A3025">
        <v>3024</v>
      </c>
      <c r="B3025">
        <f>Движение!$A$453</f>
        <v>46672</v>
      </c>
      <c r="C3025">
        <f>Движение!$C$453</f>
        <v>0</v>
      </c>
      <c r="D3025" t="s">
        <v>59</v>
      </c>
      <c r="E3025">
        <f>Движение!$AB$453</f>
        <v>15</v>
      </c>
      <c r="F3025">
        <f>N(Движение!$AC$453)</f>
        <v>0</v>
      </c>
      <c r="G3025">
        <f>N(Движение!$AD$453)</f>
        <v>0</v>
      </c>
      <c r="H3025">
        <f>Движение!$AE$453</f>
        <v>15</v>
      </c>
      <c r="I3025" t="str">
        <f t="shared" si="47"/>
        <v/>
      </c>
    </row>
    <row r="3026" spans="1:9" x14ac:dyDescent="0.3">
      <c r="A3026">
        <v>3025</v>
      </c>
      <c r="B3026">
        <f>Движение!$A$454</f>
        <v>46673</v>
      </c>
      <c r="C3026">
        <f>Движение!$C$454</f>
        <v>0</v>
      </c>
      <c r="D3026" t="s">
        <v>45</v>
      </c>
      <c r="E3026">
        <f>Движение!$D$454</f>
        <v>26</v>
      </c>
      <c r="F3026">
        <f>N(Движение!$E$454)</f>
        <v>0</v>
      </c>
      <c r="G3026">
        <f>N(Движение!$F$454)</f>
        <v>0</v>
      </c>
      <c r="H3026">
        <f>Движение!$G$454</f>
        <v>26</v>
      </c>
      <c r="I3026" t="str">
        <f t="shared" si="47"/>
        <v/>
      </c>
    </row>
    <row r="3027" spans="1:9" x14ac:dyDescent="0.3">
      <c r="A3027">
        <v>3026</v>
      </c>
      <c r="B3027">
        <f>Движение!$A$454</f>
        <v>46673</v>
      </c>
      <c r="C3027">
        <f>Движение!$C$454</f>
        <v>0</v>
      </c>
      <c r="D3027" t="s">
        <v>49</v>
      </c>
      <c r="E3027">
        <f>Движение!$H$454</f>
        <v>20</v>
      </c>
      <c r="F3027">
        <f>N(Движение!$I$454)</f>
        <v>0</v>
      </c>
      <c r="G3027">
        <f>N(Движение!$J$454)</f>
        <v>0</v>
      </c>
      <c r="H3027">
        <f>Движение!$K$454</f>
        <v>20</v>
      </c>
      <c r="I3027" t="str">
        <f t="shared" si="47"/>
        <v/>
      </c>
    </row>
    <row r="3028" spans="1:9" x14ac:dyDescent="0.3">
      <c r="A3028">
        <v>3027</v>
      </c>
      <c r="B3028">
        <f>Движение!$A$454</f>
        <v>46673</v>
      </c>
      <c r="C3028">
        <f>Движение!$C$454</f>
        <v>0</v>
      </c>
      <c r="D3028" t="s">
        <v>51</v>
      </c>
      <c r="E3028">
        <f>Движение!$L$454</f>
        <v>48</v>
      </c>
      <c r="F3028">
        <f>N(Движение!$M$454)</f>
        <v>0</v>
      </c>
      <c r="G3028">
        <f>N(Движение!$N$454)</f>
        <v>0</v>
      </c>
      <c r="H3028">
        <f>Движение!$O$454</f>
        <v>48</v>
      </c>
      <c r="I3028" t="str">
        <f t="shared" si="47"/>
        <v/>
      </c>
    </row>
    <row r="3029" spans="1:9" x14ac:dyDescent="0.3">
      <c r="A3029">
        <v>3028</v>
      </c>
      <c r="B3029">
        <f>Движение!$A$454</f>
        <v>46673</v>
      </c>
      <c r="C3029">
        <f>Движение!$C$454</f>
        <v>0</v>
      </c>
      <c r="D3029" t="s">
        <v>54</v>
      </c>
      <c r="E3029">
        <f>Движение!$P$454</f>
        <v>13</v>
      </c>
      <c r="F3029">
        <f>N(Движение!$Q$454)</f>
        <v>0</v>
      </c>
      <c r="G3029">
        <f>N(Движение!$R$454)</f>
        <v>0</v>
      </c>
      <c r="H3029">
        <f>Движение!$S$454</f>
        <v>13</v>
      </c>
      <c r="I3029" t="str">
        <f t="shared" si="47"/>
        <v/>
      </c>
    </row>
    <row r="3030" spans="1:9" x14ac:dyDescent="0.3">
      <c r="A3030">
        <v>3029</v>
      </c>
      <c r="B3030">
        <f>Движение!$A$454</f>
        <v>46673</v>
      </c>
      <c r="C3030">
        <f>Движение!$C$454</f>
        <v>0</v>
      </c>
      <c r="D3030" t="s">
        <v>56</v>
      </c>
      <c r="E3030">
        <f>Движение!$T$454</f>
        <v>18</v>
      </c>
      <c r="F3030">
        <f>N(Движение!$U$454)</f>
        <v>0</v>
      </c>
      <c r="G3030">
        <f>N(Движение!$V$454)</f>
        <v>0</v>
      </c>
      <c r="H3030">
        <f>Движение!$W$454</f>
        <v>18</v>
      </c>
      <c r="I3030" t="str">
        <f t="shared" si="47"/>
        <v/>
      </c>
    </row>
    <row r="3031" spans="1:9" x14ac:dyDescent="0.3">
      <c r="A3031">
        <v>3030</v>
      </c>
      <c r="B3031">
        <f>Движение!$A$454</f>
        <v>46673</v>
      </c>
      <c r="C3031">
        <f>Движение!$C$454</f>
        <v>0</v>
      </c>
      <c r="D3031" t="s">
        <v>57</v>
      </c>
      <c r="E3031">
        <f>Движение!$X$454</f>
        <v>21</v>
      </c>
      <c r="F3031">
        <f>N(Движение!$Y$454)</f>
        <v>0</v>
      </c>
      <c r="G3031">
        <f>N(Движение!$Z$454)</f>
        <v>0</v>
      </c>
      <c r="H3031">
        <f>Движение!$AA$454</f>
        <v>21</v>
      </c>
      <c r="I3031" t="str">
        <f t="shared" si="47"/>
        <v/>
      </c>
    </row>
    <row r="3032" spans="1:9" x14ac:dyDescent="0.3">
      <c r="A3032">
        <v>3031</v>
      </c>
      <c r="B3032">
        <f>Движение!$A$454</f>
        <v>46673</v>
      </c>
      <c r="C3032">
        <f>Движение!$C$454</f>
        <v>0</v>
      </c>
      <c r="D3032" t="s">
        <v>59</v>
      </c>
      <c r="E3032">
        <f>Движение!$AB$454</f>
        <v>15</v>
      </c>
      <c r="F3032">
        <f>N(Движение!$AC$454)</f>
        <v>0</v>
      </c>
      <c r="G3032">
        <f>N(Движение!$AD$454)</f>
        <v>0</v>
      </c>
      <c r="H3032">
        <f>Движение!$AE$454</f>
        <v>15</v>
      </c>
      <c r="I3032" t="str">
        <f t="shared" si="47"/>
        <v/>
      </c>
    </row>
    <row r="3033" spans="1:9" x14ac:dyDescent="0.3">
      <c r="A3033">
        <v>3032</v>
      </c>
      <c r="B3033">
        <f>Движение!$A$455</f>
        <v>46674</v>
      </c>
      <c r="C3033">
        <f>Движение!$C$455</f>
        <v>0</v>
      </c>
      <c r="D3033" t="s">
        <v>45</v>
      </c>
      <c r="E3033">
        <f>Движение!$D$455</f>
        <v>26</v>
      </c>
      <c r="F3033">
        <f>N(Движение!$E$455)</f>
        <v>0</v>
      </c>
      <c r="G3033">
        <f>N(Движение!$F$455)</f>
        <v>0</v>
      </c>
      <c r="H3033">
        <f>Движение!$G$455</f>
        <v>26</v>
      </c>
      <c r="I3033" t="str">
        <f t="shared" si="47"/>
        <v/>
      </c>
    </row>
    <row r="3034" spans="1:9" x14ac:dyDescent="0.3">
      <c r="A3034">
        <v>3033</v>
      </c>
      <c r="B3034">
        <f>Движение!$A$455</f>
        <v>46674</v>
      </c>
      <c r="C3034">
        <f>Движение!$C$455</f>
        <v>0</v>
      </c>
      <c r="D3034" t="s">
        <v>49</v>
      </c>
      <c r="E3034">
        <f>Движение!$H$455</f>
        <v>20</v>
      </c>
      <c r="F3034">
        <f>N(Движение!$I$455)</f>
        <v>0</v>
      </c>
      <c r="G3034">
        <f>N(Движение!$J$455)</f>
        <v>0</v>
      </c>
      <c r="H3034">
        <f>Движение!$K$455</f>
        <v>20</v>
      </c>
      <c r="I3034" t="str">
        <f t="shared" si="47"/>
        <v/>
      </c>
    </row>
    <row r="3035" spans="1:9" x14ac:dyDescent="0.3">
      <c r="A3035">
        <v>3034</v>
      </c>
      <c r="B3035">
        <f>Движение!$A$455</f>
        <v>46674</v>
      </c>
      <c r="C3035">
        <f>Движение!$C$455</f>
        <v>0</v>
      </c>
      <c r="D3035" t="s">
        <v>51</v>
      </c>
      <c r="E3035">
        <f>Движение!$L$455</f>
        <v>48</v>
      </c>
      <c r="F3035">
        <f>N(Движение!$M$455)</f>
        <v>0</v>
      </c>
      <c r="G3035">
        <f>N(Движение!$N$455)</f>
        <v>0</v>
      </c>
      <c r="H3035">
        <f>Движение!$O$455</f>
        <v>48</v>
      </c>
      <c r="I3035" t="str">
        <f t="shared" si="47"/>
        <v/>
      </c>
    </row>
    <row r="3036" spans="1:9" x14ac:dyDescent="0.3">
      <c r="A3036">
        <v>3035</v>
      </c>
      <c r="B3036">
        <f>Движение!$A$455</f>
        <v>46674</v>
      </c>
      <c r="C3036">
        <f>Движение!$C$455</f>
        <v>0</v>
      </c>
      <c r="D3036" t="s">
        <v>54</v>
      </c>
      <c r="E3036">
        <f>Движение!$P$455</f>
        <v>13</v>
      </c>
      <c r="F3036">
        <f>N(Движение!$Q$455)</f>
        <v>0</v>
      </c>
      <c r="G3036">
        <f>N(Движение!$R$455)</f>
        <v>0</v>
      </c>
      <c r="H3036">
        <f>Движение!$S$455</f>
        <v>13</v>
      </c>
      <c r="I3036" t="str">
        <f t="shared" si="47"/>
        <v/>
      </c>
    </row>
    <row r="3037" spans="1:9" x14ac:dyDescent="0.3">
      <c r="A3037">
        <v>3036</v>
      </c>
      <c r="B3037">
        <f>Движение!$A$455</f>
        <v>46674</v>
      </c>
      <c r="C3037">
        <f>Движение!$C$455</f>
        <v>0</v>
      </c>
      <c r="D3037" t="s">
        <v>56</v>
      </c>
      <c r="E3037">
        <f>Движение!$T$455</f>
        <v>18</v>
      </c>
      <c r="F3037">
        <f>N(Движение!$U$455)</f>
        <v>0</v>
      </c>
      <c r="G3037">
        <f>N(Движение!$V$455)</f>
        <v>0</v>
      </c>
      <c r="H3037">
        <f>Движение!$W$455</f>
        <v>18</v>
      </c>
      <c r="I3037" t="str">
        <f t="shared" si="47"/>
        <v/>
      </c>
    </row>
    <row r="3038" spans="1:9" x14ac:dyDescent="0.3">
      <c r="A3038">
        <v>3037</v>
      </c>
      <c r="B3038">
        <f>Движение!$A$455</f>
        <v>46674</v>
      </c>
      <c r="C3038">
        <f>Движение!$C$455</f>
        <v>0</v>
      </c>
      <c r="D3038" t="s">
        <v>57</v>
      </c>
      <c r="E3038">
        <f>Движение!$X$455</f>
        <v>21</v>
      </c>
      <c r="F3038">
        <f>N(Движение!$Y$455)</f>
        <v>0</v>
      </c>
      <c r="G3038">
        <f>N(Движение!$Z$455)</f>
        <v>0</v>
      </c>
      <c r="H3038">
        <f>Движение!$AA$455</f>
        <v>21</v>
      </c>
      <c r="I3038" t="str">
        <f t="shared" si="47"/>
        <v/>
      </c>
    </row>
    <row r="3039" spans="1:9" x14ac:dyDescent="0.3">
      <c r="A3039">
        <v>3038</v>
      </c>
      <c r="B3039">
        <f>Движение!$A$455</f>
        <v>46674</v>
      </c>
      <c r="C3039">
        <f>Движение!$C$455</f>
        <v>0</v>
      </c>
      <c r="D3039" t="s">
        <v>59</v>
      </c>
      <c r="E3039">
        <f>Движение!$AB$455</f>
        <v>15</v>
      </c>
      <c r="F3039">
        <f>N(Движение!$AC$455)</f>
        <v>0</v>
      </c>
      <c r="G3039">
        <f>N(Движение!$AD$455)</f>
        <v>0</v>
      </c>
      <c r="H3039">
        <f>Движение!$AE$455</f>
        <v>15</v>
      </c>
      <c r="I3039" t="str">
        <f t="shared" si="47"/>
        <v/>
      </c>
    </row>
    <row r="3040" spans="1:9" x14ac:dyDescent="0.3">
      <c r="A3040">
        <v>3039</v>
      </c>
      <c r="B3040">
        <f>Движение!$A$456</f>
        <v>46675</v>
      </c>
      <c r="C3040">
        <f>Движение!$C$456</f>
        <v>0</v>
      </c>
      <c r="D3040" t="s">
        <v>45</v>
      </c>
      <c r="E3040">
        <f>Движение!$D$456</f>
        <v>26</v>
      </c>
      <c r="F3040">
        <f>N(Движение!$E$456)</f>
        <v>0</v>
      </c>
      <c r="G3040">
        <f>N(Движение!$F$456)</f>
        <v>0</v>
      </c>
      <c r="H3040">
        <f>Движение!$G$456</f>
        <v>26</v>
      </c>
      <c r="I3040" t="str">
        <f t="shared" si="47"/>
        <v/>
      </c>
    </row>
    <row r="3041" spans="1:9" x14ac:dyDescent="0.3">
      <c r="A3041">
        <v>3040</v>
      </c>
      <c r="B3041">
        <f>Движение!$A$456</f>
        <v>46675</v>
      </c>
      <c r="C3041">
        <f>Движение!$C$456</f>
        <v>0</v>
      </c>
      <c r="D3041" t="s">
        <v>49</v>
      </c>
      <c r="E3041">
        <f>Движение!$H$456</f>
        <v>20</v>
      </c>
      <c r="F3041">
        <f>N(Движение!$I$456)</f>
        <v>0</v>
      </c>
      <c r="G3041">
        <f>N(Движение!$J$456)</f>
        <v>0</v>
      </c>
      <c r="H3041">
        <f>Движение!$K$456</f>
        <v>20</v>
      </c>
      <c r="I3041" t="str">
        <f t="shared" si="47"/>
        <v/>
      </c>
    </row>
    <row r="3042" spans="1:9" x14ac:dyDescent="0.3">
      <c r="A3042">
        <v>3041</v>
      </c>
      <c r="B3042">
        <f>Движение!$A$456</f>
        <v>46675</v>
      </c>
      <c r="C3042">
        <f>Движение!$C$456</f>
        <v>0</v>
      </c>
      <c r="D3042" t="s">
        <v>51</v>
      </c>
      <c r="E3042">
        <f>Движение!$L$456</f>
        <v>48</v>
      </c>
      <c r="F3042">
        <f>N(Движение!$M$456)</f>
        <v>0</v>
      </c>
      <c r="G3042">
        <f>N(Движение!$N$456)</f>
        <v>0</v>
      </c>
      <c r="H3042">
        <f>Движение!$O$456</f>
        <v>48</v>
      </c>
      <c r="I3042" t="str">
        <f t="shared" si="47"/>
        <v/>
      </c>
    </row>
    <row r="3043" spans="1:9" x14ac:dyDescent="0.3">
      <c r="A3043">
        <v>3042</v>
      </c>
      <c r="B3043">
        <f>Движение!$A$456</f>
        <v>46675</v>
      </c>
      <c r="C3043">
        <f>Движение!$C$456</f>
        <v>0</v>
      </c>
      <c r="D3043" t="s">
        <v>54</v>
      </c>
      <c r="E3043">
        <f>Движение!$P$456</f>
        <v>13</v>
      </c>
      <c r="F3043">
        <f>N(Движение!$Q$456)</f>
        <v>0</v>
      </c>
      <c r="G3043">
        <f>N(Движение!$R$456)</f>
        <v>0</v>
      </c>
      <c r="H3043">
        <f>Движение!$S$456</f>
        <v>13</v>
      </c>
      <c r="I3043" t="str">
        <f t="shared" si="47"/>
        <v/>
      </c>
    </row>
    <row r="3044" spans="1:9" x14ac:dyDescent="0.3">
      <c r="A3044">
        <v>3043</v>
      </c>
      <c r="B3044">
        <f>Движение!$A$456</f>
        <v>46675</v>
      </c>
      <c r="C3044">
        <f>Движение!$C$456</f>
        <v>0</v>
      </c>
      <c r="D3044" t="s">
        <v>56</v>
      </c>
      <c r="E3044">
        <f>Движение!$T$456</f>
        <v>18</v>
      </c>
      <c r="F3044">
        <f>N(Движение!$U$456)</f>
        <v>0</v>
      </c>
      <c r="G3044">
        <f>N(Движение!$V$456)</f>
        <v>0</v>
      </c>
      <c r="H3044">
        <f>Движение!$W$456</f>
        <v>18</v>
      </c>
      <c r="I3044" t="str">
        <f t="shared" si="47"/>
        <v/>
      </c>
    </row>
    <row r="3045" spans="1:9" x14ac:dyDescent="0.3">
      <c r="A3045">
        <v>3044</v>
      </c>
      <c r="B3045">
        <f>Движение!$A$456</f>
        <v>46675</v>
      </c>
      <c r="C3045">
        <f>Движение!$C$456</f>
        <v>0</v>
      </c>
      <c r="D3045" t="s">
        <v>57</v>
      </c>
      <c r="E3045">
        <f>Движение!$X$456</f>
        <v>21</v>
      </c>
      <c r="F3045">
        <f>N(Движение!$Y$456)</f>
        <v>0</v>
      </c>
      <c r="G3045">
        <f>N(Движение!$Z$456)</f>
        <v>0</v>
      </c>
      <c r="H3045">
        <f>Движение!$AA$456</f>
        <v>21</v>
      </c>
      <c r="I3045" t="str">
        <f t="shared" si="47"/>
        <v/>
      </c>
    </row>
    <row r="3046" spans="1:9" x14ac:dyDescent="0.3">
      <c r="A3046">
        <v>3045</v>
      </c>
      <c r="B3046">
        <f>Движение!$A$456</f>
        <v>46675</v>
      </c>
      <c r="C3046">
        <f>Движение!$C$456</f>
        <v>0</v>
      </c>
      <c r="D3046" t="s">
        <v>59</v>
      </c>
      <c r="E3046">
        <f>Движение!$AB$456</f>
        <v>15</v>
      </c>
      <c r="F3046">
        <f>N(Движение!$AC$456)</f>
        <v>0</v>
      </c>
      <c r="G3046">
        <f>N(Движение!$AD$456)</f>
        <v>0</v>
      </c>
      <c r="H3046">
        <f>Движение!$AE$456</f>
        <v>15</v>
      </c>
      <c r="I3046" t="str">
        <f t="shared" si="47"/>
        <v/>
      </c>
    </row>
    <row r="3047" spans="1:9" x14ac:dyDescent="0.3">
      <c r="A3047">
        <v>3046</v>
      </c>
      <c r="B3047">
        <f>Движение!$A$457</f>
        <v>46676</v>
      </c>
      <c r="C3047">
        <f>Движение!$C$457</f>
        <v>0</v>
      </c>
      <c r="D3047" t="s">
        <v>45</v>
      </c>
      <c r="E3047">
        <f>Движение!$D$457</f>
        <v>26</v>
      </c>
      <c r="F3047">
        <f>N(Движение!$E$457)</f>
        <v>0</v>
      </c>
      <c r="G3047">
        <f>N(Движение!$F$457)</f>
        <v>0</v>
      </c>
      <c r="H3047">
        <f>Движение!$G$457</f>
        <v>26</v>
      </c>
      <c r="I3047" t="str">
        <f t="shared" si="47"/>
        <v/>
      </c>
    </row>
    <row r="3048" spans="1:9" x14ac:dyDescent="0.3">
      <c r="A3048">
        <v>3047</v>
      </c>
      <c r="B3048">
        <f>Движение!$A$457</f>
        <v>46676</v>
      </c>
      <c r="C3048">
        <f>Движение!$C$457</f>
        <v>0</v>
      </c>
      <c r="D3048" t="s">
        <v>49</v>
      </c>
      <c r="E3048">
        <f>Движение!$H$457</f>
        <v>20</v>
      </c>
      <c r="F3048">
        <f>N(Движение!$I$457)</f>
        <v>0</v>
      </c>
      <c r="G3048">
        <f>N(Движение!$J$457)</f>
        <v>0</v>
      </c>
      <c r="H3048">
        <f>Движение!$K$457</f>
        <v>20</v>
      </c>
      <c r="I3048" t="str">
        <f t="shared" si="47"/>
        <v/>
      </c>
    </row>
    <row r="3049" spans="1:9" x14ac:dyDescent="0.3">
      <c r="A3049">
        <v>3048</v>
      </c>
      <c r="B3049">
        <f>Движение!$A$457</f>
        <v>46676</v>
      </c>
      <c r="C3049">
        <f>Движение!$C$457</f>
        <v>0</v>
      </c>
      <c r="D3049" t="s">
        <v>51</v>
      </c>
      <c r="E3049">
        <f>Движение!$L$457</f>
        <v>48</v>
      </c>
      <c r="F3049">
        <f>N(Движение!$M$457)</f>
        <v>0</v>
      </c>
      <c r="G3049">
        <f>N(Движение!$N$457)</f>
        <v>0</v>
      </c>
      <c r="H3049">
        <f>Движение!$O$457</f>
        <v>48</v>
      </c>
      <c r="I3049" t="str">
        <f t="shared" si="47"/>
        <v/>
      </c>
    </row>
    <row r="3050" spans="1:9" x14ac:dyDescent="0.3">
      <c r="A3050">
        <v>3049</v>
      </c>
      <c r="B3050">
        <f>Движение!$A$457</f>
        <v>46676</v>
      </c>
      <c r="C3050">
        <f>Движение!$C$457</f>
        <v>0</v>
      </c>
      <c r="D3050" t="s">
        <v>54</v>
      </c>
      <c r="E3050">
        <f>Движение!$P$457</f>
        <v>13</v>
      </c>
      <c r="F3050">
        <f>N(Движение!$Q$457)</f>
        <v>0</v>
      </c>
      <c r="G3050">
        <f>N(Движение!$R$457)</f>
        <v>0</v>
      </c>
      <c r="H3050">
        <f>Движение!$S$457</f>
        <v>13</v>
      </c>
      <c r="I3050" t="str">
        <f t="shared" si="47"/>
        <v/>
      </c>
    </row>
    <row r="3051" spans="1:9" x14ac:dyDescent="0.3">
      <c r="A3051">
        <v>3050</v>
      </c>
      <c r="B3051">
        <f>Движение!$A$457</f>
        <v>46676</v>
      </c>
      <c r="C3051">
        <f>Движение!$C$457</f>
        <v>0</v>
      </c>
      <c r="D3051" t="s">
        <v>56</v>
      </c>
      <c r="E3051">
        <f>Движение!$T$457</f>
        <v>18</v>
      </c>
      <c r="F3051">
        <f>N(Движение!$U$457)</f>
        <v>0</v>
      </c>
      <c r="G3051">
        <f>N(Движение!$V$457)</f>
        <v>0</v>
      </c>
      <c r="H3051">
        <f>Движение!$W$457</f>
        <v>18</v>
      </c>
      <c r="I3051" t="str">
        <f t="shared" si="47"/>
        <v/>
      </c>
    </row>
    <row r="3052" spans="1:9" x14ac:dyDescent="0.3">
      <c r="A3052">
        <v>3051</v>
      </c>
      <c r="B3052">
        <f>Движение!$A$457</f>
        <v>46676</v>
      </c>
      <c r="C3052">
        <f>Движение!$C$457</f>
        <v>0</v>
      </c>
      <c r="D3052" t="s">
        <v>57</v>
      </c>
      <c r="E3052">
        <f>Движение!$X$457</f>
        <v>21</v>
      </c>
      <c r="F3052">
        <f>N(Движение!$Y$457)</f>
        <v>0</v>
      </c>
      <c r="G3052">
        <f>N(Движение!$Z$457)</f>
        <v>0</v>
      </c>
      <c r="H3052">
        <f>Движение!$AA$457</f>
        <v>21</v>
      </c>
      <c r="I3052" t="str">
        <f t="shared" si="47"/>
        <v/>
      </c>
    </row>
    <row r="3053" spans="1:9" x14ac:dyDescent="0.3">
      <c r="A3053">
        <v>3052</v>
      </c>
      <c r="B3053">
        <f>Движение!$A$457</f>
        <v>46676</v>
      </c>
      <c r="C3053">
        <f>Движение!$C$457</f>
        <v>0</v>
      </c>
      <c r="D3053" t="s">
        <v>59</v>
      </c>
      <c r="E3053">
        <f>Движение!$AB$457</f>
        <v>15</v>
      </c>
      <c r="F3053">
        <f>N(Движение!$AC$457)</f>
        <v>0</v>
      </c>
      <c r="G3053">
        <f>N(Движение!$AD$457)</f>
        <v>0</v>
      </c>
      <c r="H3053">
        <f>Движение!$AE$457</f>
        <v>15</v>
      </c>
      <c r="I3053" t="str">
        <f t="shared" si="47"/>
        <v/>
      </c>
    </row>
    <row r="3054" spans="1:9" x14ac:dyDescent="0.3">
      <c r="A3054">
        <v>3053</v>
      </c>
      <c r="B3054">
        <f>Движение!$A$458</f>
        <v>46677</v>
      </c>
      <c r="C3054">
        <f>Движение!$C$458</f>
        <v>0</v>
      </c>
      <c r="D3054" t="s">
        <v>45</v>
      </c>
      <c r="E3054">
        <f>Движение!$D$458</f>
        <v>26</v>
      </c>
      <c r="F3054">
        <f>N(Движение!$E$458)</f>
        <v>0</v>
      </c>
      <c r="G3054">
        <f>N(Движение!$F$458)</f>
        <v>0</v>
      </c>
      <c r="H3054">
        <f>Движение!$G$458</f>
        <v>26</v>
      </c>
      <c r="I3054" t="str">
        <f t="shared" si="47"/>
        <v/>
      </c>
    </row>
    <row r="3055" spans="1:9" x14ac:dyDescent="0.3">
      <c r="A3055">
        <v>3054</v>
      </c>
      <c r="B3055">
        <f>Движение!$A$458</f>
        <v>46677</v>
      </c>
      <c r="C3055">
        <f>Движение!$C$458</f>
        <v>0</v>
      </c>
      <c r="D3055" t="s">
        <v>49</v>
      </c>
      <c r="E3055">
        <f>Движение!$H$458</f>
        <v>20</v>
      </c>
      <c r="F3055">
        <f>N(Движение!$I$458)</f>
        <v>0</v>
      </c>
      <c r="G3055">
        <f>N(Движение!$J$458)</f>
        <v>0</v>
      </c>
      <c r="H3055">
        <f>Движение!$K$458</f>
        <v>20</v>
      </c>
      <c r="I3055" t="str">
        <f t="shared" si="47"/>
        <v/>
      </c>
    </row>
    <row r="3056" spans="1:9" x14ac:dyDescent="0.3">
      <c r="A3056">
        <v>3055</v>
      </c>
      <c r="B3056">
        <f>Движение!$A$458</f>
        <v>46677</v>
      </c>
      <c r="C3056">
        <f>Движение!$C$458</f>
        <v>0</v>
      </c>
      <c r="D3056" t="s">
        <v>51</v>
      </c>
      <c r="E3056">
        <f>Движение!$L$458</f>
        <v>48</v>
      </c>
      <c r="F3056">
        <f>N(Движение!$M$458)</f>
        <v>0</v>
      </c>
      <c r="G3056">
        <f>N(Движение!$N$458)</f>
        <v>0</v>
      </c>
      <c r="H3056">
        <f>Движение!$O$458</f>
        <v>48</v>
      </c>
      <c r="I3056" t="str">
        <f t="shared" si="47"/>
        <v/>
      </c>
    </row>
    <row r="3057" spans="1:9" x14ac:dyDescent="0.3">
      <c r="A3057">
        <v>3056</v>
      </c>
      <c r="B3057">
        <f>Движение!$A$458</f>
        <v>46677</v>
      </c>
      <c r="C3057">
        <f>Движение!$C$458</f>
        <v>0</v>
      </c>
      <c r="D3057" t="s">
        <v>54</v>
      </c>
      <c r="E3057">
        <f>Движение!$P$458</f>
        <v>13</v>
      </c>
      <c r="F3057">
        <f>N(Движение!$Q$458)</f>
        <v>0</v>
      </c>
      <c r="G3057">
        <f>N(Движение!$R$458)</f>
        <v>0</v>
      </c>
      <c r="H3057">
        <f>Движение!$S$458</f>
        <v>13</v>
      </c>
      <c r="I3057" t="str">
        <f t="shared" si="47"/>
        <v/>
      </c>
    </row>
    <row r="3058" spans="1:9" x14ac:dyDescent="0.3">
      <c r="A3058">
        <v>3057</v>
      </c>
      <c r="B3058">
        <f>Движение!$A$458</f>
        <v>46677</v>
      </c>
      <c r="C3058">
        <f>Движение!$C$458</f>
        <v>0</v>
      </c>
      <c r="D3058" t="s">
        <v>56</v>
      </c>
      <c r="E3058">
        <f>Движение!$T$458</f>
        <v>18</v>
      </c>
      <c r="F3058">
        <f>N(Движение!$U$458)</f>
        <v>0</v>
      </c>
      <c r="G3058">
        <f>N(Движение!$V$458)</f>
        <v>0</v>
      </c>
      <c r="H3058">
        <f>Движение!$W$458</f>
        <v>18</v>
      </c>
      <c r="I3058" t="str">
        <f t="shared" si="47"/>
        <v/>
      </c>
    </row>
    <row r="3059" spans="1:9" x14ac:dyDescent="0.3">
      <c r="A3059">
        <v>3058</v>
      </c>
      <c r="B3059">
        <f>Движение!$A$458</f>
        <v>46677</v>
      </c>
      <c r="C3059">
        <f>Движение!$C$458</f>
        <v>0</v>
      </c>
      <c r="D3059" t="s">
        <v>57</v>
      </c>
      <c r="E3059">
        <f>Движение!$X$458</f>
        <v>21</v>
      </c>
      <c r="F3059">
        <f>N(Движение!$Y$458)</f>
        <v>0</v>
      </c>
      <c r="G3059">
        <f>N(Движение!$Z$458)</f>
        <v>0</v>
      </c>
      <c r="H3059">
        <f>Движение!$AA$458</f>
        <v>21</v>
      </c>
      <c r="I3059" t="str">
        <f t="shared" si="47"/>
        <v/>
      </c>
    </row>
    <row r="3060" spans="1:9" x14ac:dyDescent="0.3">
      <c r="A3060">
        <v>3059</v>
      </c>
      <c r="B3060">
        <f>Движение!$A$458</f>
        <v>46677</v>
      </c>
      <c r="C3060">
        <f>Движение!$C$458</f>
        <v>0</v>
      </c>
      <c r="D3060" t="s">
        <v>59</v>
      </c>
      <c r="E3060">
        <f>Движение!$AB$458</f>
        <v>15</v>
      </c>
      <c r="F3060">
        <f>N(Движение!$AC$458)</f>
        <v>0</v>
      </c>
      <c r="G3060">
        <f>N(Движение!$AD$458)</f>
        <v>0</v>
      </c>
      <c r="H3060">
        <f>Движение!$AE$458</f>
        <v>15</v>
      </c>
      <c r="I3060" t="str">
        <f t="shared" si="47"/>
        <v/>
      </c>
    </row>
    <row r="3061" spans="1:9" x14ac:dyDescent="0.3">
      <c r="A3061">
        <v>3060</v>
      </c>
      <c r="B3061">
        <f>Движение!$A$459</f>
        <v>46678</v>
      </c>
      <c r="C3061">
        <f>Движение!$C$459</f>
        <v>0</v>
      </c>
      <c r="D3061" t="s">
        <v>45</v>
      </c>
      <c r="E3061">
        <f>Движение!$D$459</f>
        <v>26</v>
      </c>
      <c r="F3061">
        <f>N(Движение!$E$459)</f>
        <v>0</v>
      </c>
      <c r="G3061">
        <f>N(Движение!$F$459)</f>
        <v>0</v>
      </c>
      <c r="H3061">
        <f>Движение!$G$459</f>
        <v>26</v>
      </c>
      <c r="I3061" t="str">
        <f t="shared" si="47"/>
        <v/>
      </c>
    </row>
    <row r="3062" spans="1:9" x14ac:dyDescent="0.3">
      <c r="A3062">
        <v>3061</v>
      </c>
      <c r="B3062">
        <f>Движение!$A$459</f>
        <v>46678</v>
      </c>
      <c r="C3062">
        <f>Движение!$C$459</f>
        <v>0</v>
      </c>
      <c r="D3062" t="s">
        <v>49</v>
      </c>
      <c r="E3062">
        <f>Движение!$H$459</f>
        <v>20</v>
      </c>
      <c r="F3062">
        <f>N(Движение!$I$459)</f>
        <v>0</v>
      </c>
      <c r="G3062">
        <f>N(Движение!$J$459)</f>
        <v>0</v>
      </c>
      <c r="H3062">
        <f>Движение!$K$459</f>
        <v>20</v>
      </c>
      <c r="I3062" t="str">
        <f t="shared" si="47"/>
        <v/>
      </c>
    </row>
    <row r="3063" spans="1:9" x14ac:dyDescent="0.3">
      <c r="A3063">
        <v>3062</v>
      </c>
      <c r="B3063">
        <f>Движение!$A$459</f>
        <v>46678</v>
      </c>
      <c r="C3063">
        <f>Движение!$C$459</f>
        <v>0</v>
      </c>
      <c r="D3063" t="s">
        <v>51</v>
      </c>
      <c r="E3063">
        <f>Движение!$L$459</f>
        <v>48</v>
      </c>
      <c r="F3063">
        <f>N(Движение!$M$459)</f>
        <v>0</v>
      </c>
      <c r="G3063">
        <f>N(Движение!$N$459)</f>
        <v>0</v>
      </c>
      <c r="H3063">
        <f>Движение!$O$459</f>
        <v>48</v>
      </c>
      <c r="I3063" t="str">
        <f t="shared" si="47"/>
        <v/>
      </c>
    </row>
    <row r="3064" spans="1:9" x14ac:dyDescent="0.3">
      <c r="A3064">
        <v>3063</v>
      </c>
      <c r="B3064">
        <f>Движение!$A$459</f>
        <v>46678</v>
      </c>
      <c r="C3064">
        <f>Движение!$C$459</f>
        <v>0</v>
      </c>
      <c r="D3064" t="s">
        <v>54</v>
      </c>
      <c r="E3064">
        <f>Движение!$P$459</f>
        <v>13</v>
      </c>
      <c r="F3064">
        <f>N(Движение!$Q$459)</f>
        <v>0</v>
      </c>
      <c r="G3064">
        <f>N(Движение!$R$459)</f>
        <v>0</v>
      </c>
      <c r="H3064">
        <f>Движение!$S$459</f>
        <v>13</v>
      </c>
      <c r="I3064" t="str">
        <f t="shared" si="47"/>
        <v/>
      </c>
    </row>
    <row r="3065" spans="1:9" x14ac:dyDescent="0.3">
      <c r="A3065">
        <v>3064</v>
      </c>
      <c r="B3065">
        <f>Движение!$A$459</f>
        <v>46678</v>
      </c>
      <c r="C3065">
        <f>Движение!$C$459</f>
        <v>0</v>
      </c>
      <c r="D3065" t="s">
        <v>56</v>
      </c>
      <c r="E3065">
        <f>Движение!$T$459</f>
        <v>18</v>
      </c>
      <c r="F3065">
        <f>N(Движение!$U$459)</f>
        <v>0</v>
      </c>
      <c r="G3065">
        <f>N(Движение!$V$459)</f>
        <v>0</v>
      </c>
      <c r="H3065">
        <f>Движение!$W$459</f>
        <v>18</v>
      </c>
      <c r="I3065" t="str">
        <f t="shared" si="47"/>
        <v/>
      </c>
    </row>
    <row r="3066" spans="1:9" x14ac:dyDescent="0.3">
      <c r="A3066">
        <v>3065</v>
      </c>
      <c r="B3066">
        <f>Движение!$A$459</f>
        <v>46678</v>
      </c>
      <c r="C3066">
        <f>Движение!$C$459</f>
        <v>0</v>
      </c>
      <c r="D3066" t="s">
        <v>57</v>
      </c>
      <c r="E3066">
        <f>Движение!$X$459</f>
        <v>21</v>
      </c>
      <c r="F3066">
        <f>N(Движение!$Y$459)</f>
        <v>0</v>
      </c>
      <c r="G3066">
        <f>N(Движение!$Z$459)</f>
        <v>0</v>
      </c>
      <c r="H3066">
        <f>Движение!$AA$459</f>
        <v>21</v>
      </c>
      <c r="I3066" t="str">
        <f t="shared" si="47"/>
        <v/>
      </c>
    </row>
    <row r="3067" spans="1:9" x14ac:dyDescent="0.3">
      <c r="A3067">
        <v>3066</v>
      </c>
      <c r="B3067">
        <f>Движение!$A$459</f>
        <v>46678</v>
      </c>
      <c r="C3067">
        <f>Движение!$C$459</f>
        <v>0</v>
      </c>
      <c r="D3067" t="s">
        <v>59</v>
      </c>
      <c r="E3067">
        <f>Движение!$AB$459</f>
        <v>15</v>
      </c>
      <c r="F3067">
        <f>N(Движение!$AC$459)</f>
        <v>0</v>
      </c>
      <c r="G3067">
        <f>N(Движение!$AD$459)</f>
        <v>0</v>
      </c>
      <c r="H3067">
        <f>Движение!$AE$459</f>
        <v>15</v>
      </c>
      <c r="I3067" t="str">
        <f t="shared" si="47"/>
        <v/>
      </c>
    </row>
    <row r="3068" spans="1:9" x14ac:dyDescent="0.3">
      <c r="A3068">
        <v>3067</v>
      </c>
      <c r="B3068">
        <f>Движение!$A$460</f>
        <v>46679</v>
      </c>
      <c r="C3068">
        <f>Движение!$C$460</f>
        <v>0</v>
      </c>
      <c r="D3068" t="s">
        <v>45</v>
      </c>
      <c r="E3068">
        <f>Движение!$D$460</f>
        <v>26</v>
      </c>
      <c r="F3068">
        <f>N(Движение!$E$460)</f>
        <v>0</v>
      </c>
      <c r="G3068">
        <f>N(Движение!$F$460)</f>
        <v>0</v>
      </c>
      <c r="H3068">
        <f>Движение!$G$460</f>
        <v>26</v>
      </c>
      <c r="I3068" t="str">
        <f t="shared" si="47"/>
        <v/>
      </c>
    </row>
    <row r="3069" spans="1:9" x14ac:dyDescent="0.3">
      <c r="A3069">
        <v>3068</v>
      </c>
      <c r="B3069">
        <f>Движение!$A$460</f>
        <v>46679</v>
      </c>
      <c r="C3069">
        <f>Движение!$C$460</f>
        <v>0</v>
      </c>
      <c r="D3069" t="s">
        <v>49</v>
      </c>
      <c r="E3069">
        <f>Движение!$H$460</f>
        <v>20</v>
      </c>
      <c r="F3069">
        <f>N(Движение!$I$460)</f>
        <v>0</v>
      </c>
      <c r="G3069">
        <f>N(Движение!$J$460)</f>
        <v>0</v>
      </c>
      <c r="H3069">
        <f>Движение!$K$460</f>
        <v>20</v>
      </c>
      <c r="I3069" t="str">
        <f t="shared" si="47"/>
        <v/>
      </c>
    </row>
    <row r="3070" spans="1:9" x14ac:dyDescent="0.3">
      <c r="A3070">
        <v>3069</v>
      </c>
      <c r="B3070">
        <f>Движение!$A$460</f>
        <v>46679</v>
      </c>
      <c r="C3070">
        <f>Движение!$C$460</f>
        <v>0</v>
      </c>
      <c r="D3070" t="s">
        <v>51</v>
      </c>
      <c r="E3070">
        <f>Движение!$L$460</f>
        <v>48</v>
      </c>
      <c r="F3070">
        <f>N(Движение!$M$460)</f>
        <v>0</v>
      </c>
      <c r="G3070">
        <f>N(Движение!$N$460)</f>
        <v>0</v>
      </c>
      <c r="H3070">
        <f>Движение!$O$460</f>
        <v>48</v>
      </c>
      <c r="I3070" t="str">
        <f t="shared" si="47"/>
        <v/>
      </c>
    </row>
    <row r="3071" spans="1:9" x14ac:dyDescent="0.3">
      <c r="A3071">
        <v>3070</v>
      </c>
      <c r="B3071">
        <f>Движение!$A$460</f>
        <v>46679</v>
      </c>
      <c r="C3071">
        <f>Движение!$C$460</f>
        <v>0</v>
      </c>
      <c r="D3071" t="s">
        <v>54</v>
      </c>
      <c r="E3071">
        <f>Движение!$P$460</f>
        <v>13</v>
      </c>
      <c r="F3071">
        <f>N(Движение!$Q$460)</f>
        <v>0</v>
      </c>
      <c r="G3071">
        <f>N(Движение!$R$460)</f>
        <v>0</v>
      </c>
      <c r="H3071">
        <f>Движение!$S$460</f>
        <v>13</v>
      </c>
      <c r="I3071" t="str">
        <f t="shared" si="47"/>
        <v/>
      </c>
    </row>
    <row r="3072" spans="1:9" x14ac:dyDescent="0.3">
      <c r="A3072">
        <v>3071</v>
      </c>
      <c r="B3072">
        <f>Движение!$A$460</f>
        <v>46679</v>
      </c>
      <c r="C3072">
        <f>Движение!$C$460</f>
        <v>0</v>
      </c>
      <c r="D3072" t="s">
        <v>56</v>
      </c>
      <c r="E3072">
        <f>Движение!$T$460</f>
        <v>18</v>
      </c>
      <c r="F3072">
        <f>N(Движение!$U$460)</f>
        <v>0</v>
      </c>
      <c r="G3072">
        <f>N(Движение!$V$460)</f>
        <v>0</v>
      </c>
      <c r="H3072">
        <f>Движение!$W$460</f>
        <v>18</v>
      </c>
      <c r="I3072" t="str">
        <f t="shared" si="47"/>
        <v/>
      </c>
    </row>
    <row r="3073" spans="1:9" x14ac:dyDescent="0.3">
      <c r="A3073">
        <v>3072</v>
      </c>
      <c r="B3073">
        <f>Движение!$A$460</f>
        <v>46679</v>
      </c>
      <c r="C3073">
        <f>Движение!$C$460</f>
        <v>0</v>
      </c>
      <c r="D3073" t="s">
        <v>57</v>
      </c>
      <c r="E3073">
        <f>Движение!$X$460</f>
        <v>21</v>
      </c>
      <c r="F3073">
        <f>N(Движение!$Y$460)</f>
        <v>0</v>
      </c>
      <c r="G3073">
        <f>N(Движение!$Z$460)</f>
        <v>0</v>
      </c>
      <c r="H3073">
        <f>Движение!$AA$460</f>
        <v>21</v>
      </c>
      <c r="I3073" t="str">
        <f t="shared" si="47"/>
        <v/>
      </c>
    </row>
    <row r="3074" spans="1:9" x14ac:dyDescent="0.3">
      <c r="A3074">
        <v>3073</v>
      </c>
      <c r="B3074">
        <f>Движение!$A$460</f>
        <v>46679</v>
      </c>
      <c r="C3074">
        <f>Движение!$C$460</f>
        <v>0</v>
      </c>
      <c r="D3074" t="s">
        <v>59</v>
      </c>
      <c r="E3074">
        <f>Движение!$AB$460</f>
        <v>15</v>
      </c>
      <c r="F3074">
        <f>N(Движение!$AC$460)</f>
        <v>0</v>
      </c>
      <c r="G3074">
        <f>N(Движение!$AD$460)</f>
        <v>0</v>
      </c>
      <c r="H3074">
        <f>Движение!$AE$460</f>
        <v>15</v>
      </c>
      <c r="I3074" t="str">
        <f t="shared" ref="I3074:I3137" si="48">IF($F3074&gt;0,TEXT($B3074,"dd.mm")&amp;"_"&amp;$D3074,"")</f>
        <v/>
      </c>
    </row>
    <row r="3075" spans="1:9" x14ac:dyDescent="0.3">
      <c r="A3075">
        <v>3074</v>
      </c>
      <c r="B3075">
        <f>Движение!$A$461</f>
        <v>46680</v>
      </c>
      <c r="C3075">
        <f>Движение!$C$461</f>
        <v>0</v>
      </c>
      <c r="D3075" t="s">
        <v>45</v>
      </c>
      <c r="E3075">
        <f>Движение!$D$461</f>
        <v>26</v>
      </c>
      <c r="F3075">
        <f>N(Движение!$E$461)</f>
        <v>0</v>
      </c>
      <c r="G3075">
        <f>N(Движение!$F$461)</f>
        <v>0</v>
      </c>
      <c r="H3075">
        <f>Движение!$G$461</f>
        <v>26</v>
      </c>
      <c r="I3075" t="str">
        <f t="shared" si="48"/>
        <v/>
      </c>
    </row>
    <row r="3076" spans="1:9" x14ac:dyDescent="0.3">
      <c r="A3076">
        <v>3075</v>
      </c>
      <c r="B3076">
        <f>Движение!$A$461</f>
        <v>46680</v>
      </c>
      <c r="C3076">
        <f>Движение!$C$461</f>
        <v>0</v>
      </c>
      <c r="D3076" t="s">
        <v>49</v>
      </c>
      <c r="E3076">
        <f>Движение!$H$461</f>
        <v>20</v>
      </c>
      <c r="F3076">
        <f>N(Движение!$I$461)</f>
        <v>0</v>
      </c>
      <c r="G3076">
        <f>N(Движение!$J$461)</f>
        <v>0</v>
      </c>
      <c r="H3076">
        <f>Движение!$K$461</f>
        <v>20</v>
      </c>
      <c r="I3076" t="str">
        <f t="shared" si="48"/>
        <v/>
      </c>
    </row>
    <row r="3077" spans="1:9" x14ac:dyDescent="0.3">
      <c r="A3077">
        <v>3076</v>
      </c>
      <c r="B3077">
        <f>Движение!$A$461</f>
        <v>46680</v>
      </c>
      <c r="C3077">
        <f>Движение!$C$461</f>
        <v>0</v>
      </c>
      <c r="D3077" t="s">
        <v>51</v>
      </c>
      <c r="E3077">
        <f>Движение!$L$461</f>
        <v>48</v>
      </c>
      <c r="F3077">
        <f>N(Движение!$M$461)</f>
        <v>0</v>
      </c>
      <c r="G3077">
        <f>N(Движение!$N$461)</f>
        <v>0</v>
      </c>
      <c r="H3077">
        <f>Движение!$O$461</f>
        <v>48</v>
      </c>
      <c r="I3077" t="str">
        <f t="shared" si="48"/>
        <v/>
      </c>
    </row>
    <row r="3078" spans="1:9" x14ac:dyDescent="0.3">
      <c r="A3078">
        <v>3077</v>
      </c>
      <c r="B3078">
        <f>Движение!$A$461</f>
        <v>46680</v>
      </c>
      <c r="C3078">
        <f>Движение!$C$461</f>
        <v>0</v>
      </c>
      <c r="D3078" t="s">
        <v>54</v>
      </c>
      <c r="E3078">
        <f>Движение!$P$461</f>
        <v>13</v>
      </c>
      <c r="F3078">
        <f>N(Движение!$Q$461)</f>
        <v>0</v>
      </c>
      <c r="G3078">
        <f>N(Движение!$R$461)</f>
        <v>0</v>
      </c>
      <c r="H3078">
        <f>Движение!$S$461</f>
        <v>13</v>
      </c>
      <c r="I3078" t="str">
        <f t="shared" si="48"/>
        <v/>
      </c>
    </row>
    <row r="3079" spans="1:9" x14ac:dyDescent="0.3">
      <c r="A3079">
        <v>3078</v>
      </c>
      <c r="B3079">
        <f>Движение!$A$461</f>
        <v>46680</v>
      </c>
      <c r="C3079">
        <f>Движение!$C$461</f>
        <v>0</v>
      </c>
      <c r="D3079" t="s">
        <v>56</v>
      </c>
      <c r="E3079">
        <f>Движение!$T$461</f>
        <v>18</v>
      </c>
      <c r="F3079">
        <f>N(Движение!$U$461)</f>
        <v>0</v>
      </c>
      <c r="G3079">
        <f>N(Движение!$V$461)</f>
        <v>0</v>
      </c>
      <c r="H3079">
        <f>Движение!$W$461</f>
        <v>18</v>
      </c>
      <c r="I3079" t="str">
        <f t="shared" si="48"/>
        <v/>
      </c>
    </row>
    <row r="3080" spans="1:9" x14ac:dyDescent="0.3">
      <c r="A3080">
        <v>3079</v>
      </c>
      <c r="B3080">
        <f>Движение!$A$461</f>
        <v>46680</v>
      </c>
      <c r="C3080">
        <f>Движение!$C$461</f>
        <v>0</v>
      </c>
      <c r="D3080" t="s">
        <v>57</v>
      </c>
      <c r="E3080">
        <f>Движение!$X$461</f>
        <v>21</v>
      </c>
      <c r="F3080">
        <f>N(Движение!$Y$461)</f>
        <v>0</v>
      </c>
      <c r="G3080">
        <f>N(Движение!$Z$461)</f>
        <v>0</v>
      </c>
      <c r="H3080">
        <f>Движение!$AA$461</f>
        <v>21</v>
      </c>
      <c r="I3080" t="str">
        <f t="shared" si="48"/>
        <v/>
      </c>
    </row>
    <row r="3081" spans="1:9" x14ac:dyDescent="0.3">
      <c r="A3081">
        <v>3080</v>
      </c>
      <c r="B3081">
        <f>Движение!$A$461</f>
        <v>46680</v>
      </c>
      <c r="C3081">
        <f>Движение!$C$461</f>
        <v>0</v>
      </c>
      <c r="D3081" t="s">
        <v>59</v>
      </c>
      <c r="E3081">
        <f>Движение!$AB$461</f>
        <v>15</v>
      </c>
      <c r="F3081">
        <f>N(Движение!$AC$461)</f>
        <v>0</v>
      </c>
      <c r="G3081">
        <f>N(Движение!$AD$461)</f>
        <v>0</v>
      </c>
      <c r="H3081">
        <f>Движение!$AE$461</f>
        <v>15</v>
      </c>
      <c r="I3081" t="str">
        <f t="shared" si="48"/>
        <v/>
      </c>
    </row>
    <row r="3082" spans="1:9" x14ac:dyDescent="0.3">
      <c r="A3082">
        <v>3081</v>
      </c>
      <c r="B3082">
        <f>Движение!$A$462</f>
        <v>46681</v>
      </c>
      <c r="C3082">
        <f>Движение!$C$462</f>
        <v>0</v>
      </c>
      <c r="D3082" t="s">
        <v>45</v>
      </c>
      <c r="E3082">
        <f>Движение!$D$462</f>
        <v>26</v>
      </c>
      <c r="F3082">
        <f>N(Движение!$E$462)</f>
        <v>0</v>
      </c>
      <c r="G3082">
        <f>N(Движение!$F$462)</f>
        <v>0</v>
      </c>
      <c r="H3082">
        <f>Движение!$G$462</f>
        <v>26</v>
      </c>
      <c r="I3082" t="str">
        <f t="shared" si="48"/>
        <v/>
      </c>
    </row>
    <row r="3083" spans="1:9" x14ac:dyDescent="0.3">
      <c r="A3083">
        <v>3082</v>
      </c>
      <c r="B3083">
        <f>Движение!$A$462</f>
        <v>46681</v>
      </c>
      <c r="C3083">
        <f>Движение!$C$462</f>
        <v>0</v>
      </c>
      <c r="D3083" t="s">
        <v>49</v>
      </c>
      <c r="E3083">
        <f>Движение!$H$462</f>
        <v>20</v>
      </c>
      <c r="F3083">
        <f>N(Движение!$I$462)</f>
        <v>0</v>
      </c>
      <c r="G3083">
        <f>N(Движение!$J$462)</f>
        <v>0</v>
      </c>
      <c r="H3083">
        <f>Движение!$K$462</f>
        <v>20</v>
      </c>
      <c r="I3083" t="str">
        <f t="shared" si="48"/>
        <v/>
      </c>
    </row>
    <row r="3084" spans="1:9" x14ac:dyDescent="0.3">
      <c r="A3084">
        <v>3083</v>
      </c>
      <c r="B3084">
        <f>Движение!$A$462</f>
        <v>46681</v>
      </c>
      <c r="C3084">
        <f>Движение!$C$462</f>
        <v>0</v>
      </c>
      <c r="D3084" t="s">
        <v>51</v>
      </c>
      <c r="E3084">
        <f>Движение!$L$462</f>
        <v>48</v>
      </c>
      <c r="F3084">
        <f>N(Движение!$M$462)</f>
        <v>0</v>
      </c>
      <c r="G3084">
        <f>N(Движение!$N$462)</f>
        <v>0</v>
      </c>
      <c r="H3084">
        <f>Движение!$O$462</f>
        <v>48</v>
      </c>
      <c r="I3084" t="str">
        <f t="shared" si="48"/>
        <v/>
      </c>
    </row>
    <row r="3085" spans="1:9" x14ac:dyDescent="0.3">
      <c r="A3085">
        <v>3084</v>
      </c>
      <c r="B3085">
        <f>Движение!$A$462</f>
        <v>46681</v>
      </c>
      <c r="C3085">
        <f>Движение!$C$462</f>
        <v>0</v>
      </c>
      <c r="D3085" t="s">
        <v>54</v>
      </c>
      <c r="E3085">
        <f>Движение!$P$462</f>
        <v>13</v>
      </c>
      <c r="F3085">
        <f>N(Движение!$Q$462)</f>
        <v>0</v>
      </c>
      <c r="G3085">
        <f>N(Движение!$R$462)</f>
        <v>0</v>
      </c>
      <c r="H3085">
        <f>Движение!$S$462</f>
        <v>13</v>
      </c>
      <c r="I3085" t="str">
        <f t="shared" si="48"/>
        <v/>
      </c>
    </row>
    <row r="3086" spans="1:9" x14ac:dyDescent="0.3">
      <c r="A3086">
        <v>3085</v>
      </c>
      <c r="B3086">
        <f>Движение!$A$462</f>
        <v>46681</v>
      </c>
      <c r="C3086">
        <f>Движение!$C$462</f>
        <v>0</v>
      </c>
      <c r="D3086" t="s">
        <v>56</v>
      </c>
      <c r="E3086">
        <f>Движение!$T$462</f>
        <v>18</v>
      </c>
      <c r="F3086">
        <f>N(Движение!$U$462)</f>
        <v>0</v>
      </c>
      <c r="G3086">
        <f>N(Движение!$V$462)</f>
        <v>0</v>
      </c>
      <c r="H3086">
        <f>Движение!$W$462</f>
        <v>18</v>
      </c>
      <c r="I3086" t="str">
        <f t="shared" si="48"/>
        <v/>
      </c>
    </row>
    <row r="3087" spans="1:9" x14ac:dyDescent="0.3">
      <c r="A3087">
        <v>3086</v>
      </c>
      <c r="B3087">
        <f>Движение!$A$462</f>
        <v>46681</v>
      </c>
      <c r="C3087">
        <f>Движение!$C$462</f>
        <v>0</v>
      </c>
      <c r="D3087" t="s">
        <v>57</v>
      </c>
      <c r="E3087">
        <f>Движение!$X$462</f>
        <v>21</v>
      </c>
      <c r="F3087">
        <f>N(Движение!$Y$462)</f>
        <v>0</v>
      </c>
      <c r="G3087">
        <f>N(Движение!$Z$462)</f>
        <v>0</v>
      </c>
      <c r="H3087">
        <f>Движение!$AA$462</f>
        <v>21</v>
      </c>
      <c r="I3087" t="str">
        <f t="shared" si="48"/>
        <v/>
      </c>
    </row>
    <row r="3088" spans="1:9" x14ac:dyDescent="0.3">
      <c r="A3088">
        <v>3087</v>
      </c>
      <c r="B3088">
        <f>Движение!$A$462</f>
        <v>46681</v>
      </c>
      <c r="C3088">
        <f>Движение!$C$462</f>
        <v>0</v>
      </c>
      <c r="D3088" t="s">
        <v>59</v>
      </c>
      <c r="E3088">
        <f>Движение!$AB$462</f>
        <v>15</v>
      </c>
      <c r="F3088">
        <f>N(Движение!$AC$462)</f>
        <v>0</v>
      </c>
      <c r="G3088">
        <f>N(Движение!$AD$462)</f>
        <v>0</v>
      </c>
      <c r="H3088">
        <f>Движение!$AE$462</f>
        <v>15</v>
      </c>
      <c r="I3088" t="str">
        <f t="shared" si="48"/>
        <v/>
      </c>
    </row>
    <row r="3089" spans="1:9" x14ac:dyDescent="0.3">
      <c r="A3089">
        <v>3088</v>
      </c>
      <c r="B3089">
        <f>Движение!$A$463</f>
        <v>46682</v>
      </c>
      <c r="C3089">
        <f>Движение!$C$463</f>
        <v>0</v>
      </c>
      <c r="D3089" t="s">
        <v>45</v>
      </c>
      <c r="E3089">
        <f>Движение!$D$463</f>
        <v>26</v>
      </c>
      <c r="F3089">
        <f>N(Движение!$E$463)</f>
        <v>0</v>
      </c>
      <c r="G3089">
        <f>N(Движение!$F$463)</f>
        <v>0</v>
      </c>
      <c r="H3089">
        <f>Движение!$G$463</f>
        <v>26</v>
      </c>
      <c r="I3089" t="str">
        <f t="shared" si="48"/>
        <v/>
      </c>
    </row>
    <row r="3090" spans="1:9" x14ac:dyDescent="0.3">
      <c r="A3090">
        <v>3089</v>
      </c>
      <c r="B3090">
        <f>Движение!$A$463</f>
        <v>46682</v>
      </c>
      <c r="C3090">
        <f>Движение!$C$463</f>
        <v>0</v>
      </c>
      <c r="D3090" t="s">
        <v>49</v>
      </c>
      <c r="E3090">
        <f>Движение!$H$463</f>
        <v>20</v>
      </c>
      <c r="F3090">
        <f>N(Движение!$I$463)</f>
        <v>0</v>
      </c>
      <c r="G3090">
        <f>N(Движение!$J$463)</f>
        <v>0</v>
      </c>
      <c r="H3090">
        <f>Движение!$K$463</f>
        <v>20</v>
      </c>
      <c r="I3090" t="str">
        <f t="shared" si="48"/>
        <v/>
      </c>
    </row>
    <row r="3091" spans="1:9" x14ac:dyDescent="0.3">
      <c r="A3091">
        <v>3090</v>
      </c>
      <c r="B3091">
        <f>Движение!$A$463</f>
        <v>46682</v>
      </c>
      <c r="C3091">
        <f>Движение!$C$463</f>
        <v>0</v>
      </c>
      <c r="D3091" t="s">
        <v>51</v>
      </c>
      <c r="E3091">
        <f>Движение!$L$463</f>
        <v>48</v>
      </c>
      <c r="F3091">
        <f>N(Движение!$M$463)</f>
        <v>0</v>
      </c>
      <c r="G3091">
        <f>N(Движение!$N$463)</f>
        <v>0</v>
      </c>
      <c r="H3091">
        <f>Движение!$O$463</f>
        <v>48</v>
      </c>
      <c r="I3091" t="str">
        <f t="shared" si="48"/>
        <v/>
      </c>
    </row>
    <row r="3092" spans="1:9" x14ac:dyDescent="0.3">
      <c r="A3092">
        <v>3091</v>
      </c>
      <c r="B3092">
        <f>Движение!$A$463</f>
        <v>46682</v>
      </c>
      <c r="C3092">
        <f>Движение!$C$463</f>
        <v>0</v>
      </c>
      <c r="D3092" t="s">
        <v>54</v>
      </c>
      <c r="E3092">
        <f>Движение!$P$463</f>
        <v>13</v>
      </c>
      <c r="F3092">
        <f>N(Движение!$Q$463)</f>
        <v>0</v>
      </c>
      <c r="G3092">
        <f>N(Движение!$R$463)</f>
        <v>0</v>
      </c>
      <c r="H3092">
        <f>Движение!$S$463</f>
        <v>13</v>
      </c>
      <c r="I3092" t="str">
        <f t="shared" si="48"/>
        <v/>
      </c>
    </row>
    <row r="3093" spans="1:9" x14ac:dyDescent="0.3">
      <c r="A3093">
        <v>3092</v>
      </c>
      <c r="B3093">
        <f>Движение!$A$463</f>
        <v>46682</v>
      </c>
      <c r="C3093">
        <f>Движение!$C$463</f>
        <v>0</v>
      </c>
      <c r="D3093" t="s">
        <v>56</v>
      </c>
      <c r="E3093">
        <f>Движение!$T$463</f>
        <v>18</v>
      </c>
      <c r="F3093">
        <f>N(Движение!$U$463)</f>
        <v>0</v>
      </c>
      <c r="G3093">
        <f>N(Движение!$V$463)</f>
        <v>0</v>
      </c>
      <c r="H3093">
        <f>Движение!$W$463</f>
        <v>18</v>
      </c>
      <c r="I3093" t="str">
        <f t="shared" si="48"/>
        <v/>
      </c>
    </row>
    <row r="3094" spans="1:9" x14ac:dyDescent="0.3">
      <c r="A3094">
        <v>3093</v>
      </c>
      <c r="B3094">
        <f>Движение!$A$463</f>
        <v>46682</v>
      </c>
      <c r="C3094">
        <f>Движение!$C$463</f>
        <v>0</v>
      </c>
      <c r="D3094" t="s">
        <v>57</v>
      </c>
      <c r="E3094">
        <f>Движение!$X$463</f>
        <v>21</v>
      </c>
      <c r="F3094">
        <f>N(Движение!$Y$463)</f>
        <v>0</v>
      </c>
      <c r="G3094">
        <f>N(Движение!$Z$463)</f>
        <v>0</v>
      </c>
      <c r="H3094">
        <f>Движение!$AA$463</f>
        <v>21</v>
      </c>
      <c r="I3094" t="str">
        <f t="shared" si="48"/>
        <v/>
      </c>
    </row>
    <row r="3095" spans="1:9" x14ac:dyDescent="0.3">
      <c r="A3095">
        <v>3094</v>
      </c>
      <c r="B3095">
        <f>Движение!$A$463</f>
        <v>46682</v>
      </c>
      <c r="C3095">
        <f>Движение!$C$463</f>
        <v>0</v>
      </c>
      <c r="D3095" t="s">
        <v>59</v>
      </c>
      <c r="E3095">
        <f>Движение!$AB$463</f>
        <v>15</v>
      </c>
      <c r="F3095">
        <f>N(Движение!$AC$463)</f>
        <v>0</v>
      </c>
      <c r="G3095">
        <f>N(Движение!$AD$463)</f>
        <v>0</v>
      </c>
      <c r="H3095">
        <f>Движение!$AE$463</f>
        <v>15</v>
      </c>
      <c r="I3095" t="str">
        <f t="shared" si="48"/>
        <v/>
      </c>
    </row>
    <row r="3096" spans="1:9" x14ac:dyDescent="0.3">
      <c r="A3096">
        <v>3095</v>
      </c>
      <c r="B3096">
        <f>Движение!$A$464</f>
        <v>46683</v>
      </c>
      <c r="C3096">
        <f>Движение!$C$464</f>
        <v>0</v>
      </c>
      <c r="D3096" t="s">
        <v>45</v>
      </c>
      <c r="E3096">
        <f>Движение!$D$464</f>
        <v>26</v>
      </c>
      <c r="F3096">
        <f>N(Движение!$E$464)</f>
        <v>0</v>
      </c>
      <c r="G3096">
        <f>N(Движение!$F$464)</f>
        <v>0</v>
      </c>
      <c r="H3096">
        <f>Движение!$G$464</f>
        <v>26</v>
      </c>
      <c r="I3096" t="str">
        <f t="shared" si="48"/>
        <v/>
      </c>
    </row>
    <row r="3097" spans="1:9" x14ac:dyDescent="0.3">
      <c r="A3097">
        <v>3096</v>
      </c>
      <c r="B3097">
        <f>Движение!$A$464</f>
        <v>46683</v>
      </c>
      <c r="C3097">
        <f>Движение!$C$464</f>
        <v>0</v>
      </c>
      <c r="D3097" t="s">
        <v>49</v>
      </c>
      <c r="E3097">
        <f>Движение!$H$464</f>
        <v>20</v>
      </c>
      <c r="F3097">
        <f>N(Движение!$I$464)</f>
        <v>0</v>
      </c>
      <c r="G3097">
        <f>N(Движение!$J$464)</f>
        <v>0</v>
      </c>
      <c r="H3097">
        <f>Движение!$K$464</f>
        <v>20</v>
      </c>
      <c r="I3097" t="str">
        <f t="shared" si="48"/>
        <v/>
      </c>
    </row>
    <row r="3098" spans="1:9" x14ac:dyDescent="0.3">
      <c r="A3098">
        <v>3097</v>
      </c>
      <c r="B3098">
        <f>Движение!$A$464</f>
        <v>46683</v>
      </c>
      <c r="C3098">
        <f>Движение!$C$464</f>
        <v>0</v>
      </c>
      <c r="D3098" t="s">
        <v>51</v>
      </c>
      <c r="E3098">
        <f>Движение!$L$464</f>
        <v>48</v>
      </c>
      <c r="F3098">
        <f>N(Движение!$M$464)</f>
        <v>0</v>
      </c>
      <c r="G3098">
        <f>N(Движение!$N$464)</f>
        <v>0</v>
      </c>
      <c r="H3098">
        <f>Движение!$O$464</f>
        <v>48</v>
      </c>
      <c r="I3098" t="str">
        <f t="shared" si="48"/>
        <v/>
      </c>
    </row>
    <row r="3099" spans="1:9" x14ac:dyDescent="0.3">
      <c r="A3099">
        <v>3098</v>
      </c>
      <c r="B3099">
        <f>Движение!$A$464</f>
        <v>46683</v>
      </c>
      <c r="C3099">
        <f>Движение!$C$464</f>
        <v>0</v>
      </c>
      <c r="D3099" t="s">
        <v>54</v>
      </c>
      <c r="E3099">
        <f>Движение!$P$464</f>
        <v>13</v>
      </c>
      <c r="F3099">
        <f>N(Движение!$Q$464)</f>
        <v>0</v>
      </c>
      <c r="G3099">
        <f>N(Движение!$R$464)</f>
        <v>0</v>
      </c>
      <c r="H3099">
        <f>Движение!$S$464</f>
        <v>13</v>
      </c>
      <c r="I3099" t="str">
        <f t="shared" si="48"/>
        <v/>
      </c>
    </row>
    <row r="3100" spans="1:9" x14ac:dyDescent="0.3">
      <c r="A3100">
        <v>3099</v>
      </c>
      <c r="B3100">
        <f>Движение!$A$464</f>
        <v>46683</v>
      </c>
      <c r="C3100">
        <f>Движение!$C$464</f>
        <v>0</v>
      </c>
      <c r="D3100" t="s">
        <v>56</v>
      </c>
      <c r="E3100">
        <f>Движение!$T$464</f>
        <v>18</v>
      </c>
      <c r="F3100">
        <f>N(Движение!$U$464)</f>
        <v>0</v>
      </c>
      <c r="G3100">
        <f>N(Движение!$V$464)</f>
        <v>0</v>
      </c>
      <c r="H3100">
        <f>Движение!$W$464</f>
        <v>18</v>
      </c>
      <c r="I3100" t="str">
        <f t="shared" si="48"/>
        <v/>
      </c>
    </row>
    <row r="3101" spans="1:9" x14ac:dyDescent="0.3">
      <c r="A3101">
        <v>3100</v>
      </c>
      <c r="B3101">
        <f>Движение!$A$464</f>
        <v>46683</v>
      </c>
      <c r="C3101">
        <f>Движение!$C$464</f>
        <v>0</v>
      </c>
      <c r="D3101" t="s">
        <v>57</v>
      </c>
      <c r="E3101">
        <f>Движение!$X$464</f>
        <v>21</v>
      </c>
      <c r="F3101">
        <f>N(Движение!$Y$464)</f>
        <v>0</v>
      </c>
      <c r="G3101">
        <f>N(Движение!$Z$464)</f>
        <v>0</v>
      </c>
      <c r="H3101">
        <f>Движение!$AA$464</f>
        <v>21</v>
      </c>
      <c r="I3101" t="str">
        <f t="shared" si="48"/>
        <v/>
      </c>
    </row>
    <row r="3102" spans="1:9" x14ac:dyDescent="0.3">
      <c r="A3102">
        <v>3101</v>
      </c>
      <c r="B3102">
        <f>Движение!$A$464</f>
        <v>46683</v>
      </c>
      <c r="C3102">
        <f>Движение!$C$464</f>
        <v>0</v>
      </c>
      <c r="D3102" t="s">
        <v>59</v>
      </c>
      <c r="E3102">
        <f>Движение!$AB$464</f>
        <v>15</v>
      </c>
      <c r="F3102">
        <f>N(Движение!$AC$464)</f>
        <v>0</v>
      </c>
      <c r="G3102">
        <f>N(Движение!$AD$464)</f>
        <v>0</v>
      </c>
      <c r="H3102">
        <f>Движение!$AE$464</f>
        <v>15</v>
      </c>
      <c r="I3102" t="str">
        <f t="shared" si="48"/>
        <v/>
      </c>
    </row>
    <row r="3103" spans="1:9" x14ac:dyDescent="0.3">
      <c r="A3103">
        <v>3102</v>
      </c>
      <c r="B3103">
        <f>Движение!$A$465</f>
        <v>46684</v>
      </c>
      <c r="C3103">
        <f>Движение!$C$465</f>
        <v>0</v>
      </c>
      <c r="D3103" t="s">
        <v>45</v>
      </c>
      <c r="E3103">
        <f>Движение!$D$465</f>
        <v>26</v>
      </c>
      <c r="F3103">
        <f>N(Движение!$E$465)</f>
        <v>0</v>
      </c>
      <c r="G3103">
        <f>N(Движение!$F$465)</f>
        <v>0</v>
      </c>
      <c r="H3103">
        <f>Движение!$G$465</f>
        <v>26</v>
      </c>
      <c r="I3103" t="str">
        <f t="shared" si="48"/>
        <v/>
      </c>
    </row>
    <row r="3104" spans="1:9" x14ac:dyDescent="0.3">
      <c r="A3104">
        <v>3103</v>
      </c>
      <c r="B3104">
        <f>Движение!$A$465</f>
        <v>46684</v>
      </c>
      <c r="C3104">
        <f>Движение!$C$465</f>
        <v>0</v>
      </c>
      <c r="D3104" t="s">
        <v>49</v>
      </c>
      <c r="E3104">
        <f>Движение!$H$465</f>
        <v>20</v>
      </c>
      <c r="F3104">
        <f>N(Движение!$I$465)</f>
        <v>0</v>
      </c>
      <c r="G3104">
        <f>N(Движение!$J$465)</f>
        <v>0</v>
      </c>
      <c r="H3104">
        <f>Движение!$K$465</f>
        <v>20</v>
      </c>
      <c r="I3104" t="str">
        <f t="shared" si="48"/>
        <v/>
      </c>
    </row>
    <row r="3105" spans="1:9" x14ac:dyDescent="0.3">
      <c r="A3105">
        <v>3104</v>
      </c>
      <c r="B3105">
        <f>Движение!$A$465</f>
        <v>46684</v>
      </c>
      <c r="C3105">
        <f>Движение!$C$465</f>
        <v>0</v>
      </c>
      <c r="D3105" t="s">
        <v>51</v>
      </c>
      <c r="E3105">
        <f>Движение!$L$465</f>
        <v>48</v>
      </c>
      <c r="F3105">
        <f>N(Движение!$M$465)</f>
        <v>0</v>
      </c>
      <c r="G3105">
        <f>N(Движение!$N$465)</f>
        <v>0</v>
      </c>
      <c r="H3105">
        <f>Движение!$O$465</f>
        <v>48</v>
      </c>
      <c r="I3105" t="str">
        <f t="shared" si="48"/>
        <v/>
      </c>
    </row>
    <row r="3106" spans="1:9" x14ac:dyDescent="0.3">
      <c r="A3106">
        <v>3105</v>
      </c>
      <c r="B3106">
        <f>Движение!$A$465</f>
        <v>46684</v>
      </c>
      <c r="C3106">
        <f>Движение!$C$465</f>
        <v>0</v>
      </c>
      <c r="D3106" t="s">
        <v>54</v>
      </c>
      <c r="E3106">
        <f>Движение!$P$465</f>
        <v>13</v>
      </c>
      <c r="F3106">
        <f>N(Движение!$Q$465)</f>
        <v>0</v>
      </c>
      <c r="G3106">
        <f>N(Движение!$R$465)</f>
        <v>0</v>
      </c>
      <c r="H3106">
        <f>Движение!$S$465</f>
        <v>13</v>
      </c>
      <c r="I3106" t="str">
        <f t="shared" si="48"/>
        <v/>
      </c>
    </row>
    <row r="3107" spans="1:9" x14ac:dyDescent="0.3">
      <c r="A3107">
        <v>3106</v>
      </c>
      <c r="B3107">
        <f>Движение!$A$465</f>
        <v>46684</v>
      </c>
      <c r="C3107">
        <f>Движение!$C$465</f>
        <v>0</v>
      </c>
      <c r="D3107" t="s">
        <v>56</v>
      </c>
      <c r="E3107">
        <f>Движение!$T$465</f>
        <v>18</v>
      </c>
      <c r="F3107">
        <f>N(Движение!$U$465)</f>
        <v>0</v>
      </c>
      <c r="G3107">
        <f>N(Движение!$V$465)</f>
        <v>0</v>
      </c>
      <c r="H3107">
        <f>Движение!$W$465</f>
        <v>18</v>
      </c>
      <c r="I3107" t="str">
        <f t="shared" si="48"/>
        <v/>
      </c>
    </row>
    <row r="3108" spans="1:9" x14ac:dyDescent="0.3">
      <c r="A3108">
        <v>3107</v>
      </c>
      <c r="B3108">
        <f>Движение!$A$465</f>
        <v>46684</v>
      </c>
      <c r="C3108">
        <f>Движение!$C$465</f>
        <v>0</v>
      </c>
      <c r="D3108" t="s">
        <v>57</v>
      </c>
      <c r="E3108">
        <f>Движение!$X$465</f>
        <v>21</v>
      </c>
      <c r="F3108">
        <f>N(Движение!$Y$465)</f>
        <v>0</v>
      </c>
      <c r="G3108">
        <f>N(Движение!$Z$465)</f>
        <v>0</v>
      </c>
      <c r="H3108">
        <f>Движение!$AA$465</f>
        <v>21</v>
      </c>
      <c r="I3108" t="str">
        <f t="shared" si="48"/>
        <v/>
      </c>
    </row>
    <row r="3109" spans="1:9" x14ac:dyDescent="0.3">
      <c r="A3109">
        <v>3108</v>
      </c>
      <c r="B3109">
        <f>Движение!$A$465</f>
        <v>46684</v>
      </c>
      <c r="C3109">
        <f>Движение!$C$465</f>
        <v>0</v>
      </c>
      <c r="D3109" t="s">
        <v>59</v>
      </c>
      <c r="E3109">
        <f>Движение!$AB$465</f>
        <v>15</v>
      </c>
      <c r="F3109">
        <f>N(Движение!$AC$465)</f>
        <v>0</v>
      </c>
      <c r="G3109">
        <f>N(Движение!$AD$465)</f>
        <v>0</v>
      </c>
      <c r="H3109">
        <f>Движение!$AE$465</f>
        <v>15</v>
      </c>
      <c r="I3109" t="str">
        <f t="shared" si="48"/>
        <v/>
      </c>
    </row>
    <row r="3110" spans="1:9" x14ac:dyDescent="0.3">
      <c r="A3110">
        <v>3109</v>
      </c>
      <c r="B3110">
        <f>Движение!$A$466</f>
        <v>46685</v>
      </c>
      <c r="C3110">
        <f>Движение!$C$466</f>
        <v>0</v>
      </c>
      <c r="D3110" t="s">
        <v>45</v>
      </c>
      <c r="E3110">
        <f>Движение!$D$466</f>
        <v>26</v>
      </c>
      <c r="F3110">
        <f>N(Движение!$E$466)</f>
        <v>0</v>
      </c>
      <c r="G3110">
        <f>N(Движение!$F$466)</f>
        <v>0</v>
      </c>
      <c r="H3110">
        <f>Движение!$G$466</f>
        <v>26</v>
      </c>
      <c r="I3110" t="str">
        <f t="shared" si="48"/>
        <v/>
      </c>
    </row>
    <row r="3111" spans="1:9" x14ac:dyDescent="0.3">
      <c r="A3111">
        <v>3110</v>
      </c>
      <c r="B3111">
        <f>Движение!$A$466</f>
        <v>46685</v>
      </c>
      <c r="C3111">
        <f>Движение!$C$466</f>
        <v>0</v>
      </c>
      <c r="D3111" t="s">
        <v>49</v>
      </c>
      <c r="E3111">
        <f>Движение!$H$466</f>
        <v>20</v>
      </c>
      <c r="F3111">
        <f>N(Движение!$I$466)</f>
        <v>0</v>
      </c>
      <c r="G3111">
        <f>N(Движение!$J$466)</f>
        <v>0</v>
      </c>
      <c r="H3111">
        <f>Движение!$K$466</f>
        <v>20</v>
      </c>
      <c r="I3111" t="str">
        <f t="shared" si="48"/>
        <v/>
      </c>
    </row>
    <row r="3112" spans="1:9" x14ac:dyDescent="0.3">
      <c r="A3112">
        <v>3111</v>
      </c>
      <c r="B3112">
        <f>Движение!$A$466</f>
        <v>46685</v>
      </c>
      <c r="C3112">
        <f>Движение!$C$466</f>
        <v>0</v>
      </c>
      <c r="D3112" t="s">
        <v>51</v>
      </c>
      <c r="E3112">
        <f>Движение!$L$466</f>
        <v>48</v>
      </c>
      <c r="F3112">
        <f>N(Движение!$M$466)</f>
        <v>0</v>
      </c>
      <c r="G3112">
        <f>N(Движение!$N$466)</f>
        <v>0</v>
      </c>
      <c r="H3112">
        <f>Движение!$O$466</f>
        <v>48</v>
      </c>
      <c r="I3112" t="str">
        <f t="shared" si="48"/>
        <v/>
      </c>
    </row>
    <row r="3113" spans="1:9" x14ac:dyDescent="0.3">
      <c r="A3113">
        <v>3112</v>
      </c>
      <c r="B3113">
        <f>Движение!$A$466</f>
        <v>46685</v>
      </c>
      <c r="C3113">
        <f>Движение!$C$466</f>
        <v>0</v>
      </c>
      <c r="D3113" t="s">
        <v>54</v>
      </c>
      <c r="E3113">
        <f>Движение!$P$466</f>
        <v>13</v>
      </c>
      <c r="F3113">
        <f>N(Движение!$Q$466)</f>
        <v>0</v>
      </c>
      <c r="G3113">
        <f>N(Движение!$R$466)</f>
        <v>0</v>
      </c>
      <c r="H3113">
        <f>Движение!$S$466</f>
        <v>13</v>
      </c>
      <c r="I3113" t="str">
        <f t="shared" si="48"/>
        <v/>
      </c>
    </row>
    <row r="3114" spans="1:9" x14ac:dyDescent="0.3">
      <c r="A3114">
        <v>3113</v>
      </c>
      <c r="B3114">
        <f>Движение!$A$466</f>
        <v>46685</v>
      </c>
      <c r="C3114">
        <f>Движение!$C$466</f>
        <v>0</v>
      </c>
      <c r="D3114" t="s">
        <v>56</v>
      </c>
      <c r="E3114">
        <f>Движение!$T$466</f>
        <v>18</v>
      </c>
      <c r="F3114">
        <f>N(Движение!$U$466)</f>
        <v>0</v>
      </c>
      <c r="G3114">
        <f>N(Движение!$V$466)</f>
        <v>0</v>
      </c>
      <c r="H3114">
        <f>Движение!$W$466</f>
        <v>18</v>
      </c>
      <c r="I3114" t="str">
        <f t="shared" si="48"/>
        <v/>
      </c>
    </row>
    <row r="3115" spans="1:9" x14ac:dyDescent="0.3">
      <c r="A3115">
        <v>3114</v>
      </c>
      <c r="B3115">
        <f>Движение!$A$466</f>
        <v>46685</v>
      </c>
      <c r="C3115">
        <f>Движение!$C$466</f>
        <v>0</v>
      </c>
      <c r="D3115" t="s">
        <v>57</v>
      </c>
      <c r="E3115">
        <f>Движение!$X$466</f>
        <v>21</v>
      </c>
      <c r="F3115">
        <f>N(Движение!$Y$466)</f>
        <v>0</v>
      </c>
      <c r="G3115">
        <f>N(Движение!$Z$466)</f>
        <v>0</v>
      </c>
      <c r="H3115">
        <f>Движение!$AA$466</f>
        <v>21</v>
      </c>
      <c r="I3115" t="str">
        <f t="shared" si="48"/>
        <v/>
      </c>
    </row>
    <row r="3116" spans="1:9" x14ac:dyDescent="0.3">
      <c r="A3116">
        <v>3115</v>
      </c>
      <c r="B3116">
        <f>Движение!$A$466</f>
        <v>46685</v>
      </c>
      <c r="C3116">
        <f>Движение!$C$466</f>
        <v>0</v>
      </c>
      <c r="D3116" t="s">
        <v>59</v>
      </c>
      <c r="E3116">
        <f>Движение!$AB$466</f>
        <v>15</v>
      </c>
      <c r="F3116">
        <f>N(Движение!$AC$466)</f>
        <v>0</v>
      </c>
      <c r="G3116">
        <f>N(Движение!$AD$466)</f>
        <v>0</v>
      </c>
      <c r="H3116">
        <f>Движение!$AE$466</f>
        <v>15</v>
      </c>
      <c r="I3116" t="str">
        <f t="shared" si="48"/>
        <v/>
      </c>
    </row>
    <row r="3117" spans="1:9" x14ac:dyDescent="0.3">
      <c r="A3117">
        <v>3116</v>
      </c>
      <c r="B3117">
        <f>Движение!$A$467</f>
        <v>46686</v>
      </c>
      <c r="C3117">
        <f>Движение!$C$467</f>
        <v>0</v>
      </c>
      <c r="D3117" t="s">
        <v>45</v>
      </c>
      <c r="E3117">
        <f>Движение!$D$467</f>
        <v>26</v>
      </c>
      <c r="F3117">
        <f>N(Движение!$E$467)</f>
        <v>0</v>
      </c>
      <c r="G3117">
        <f>N(Движение!$F$467)</f>
        <v>0</v>
      </c>
      <c r="H3117">
        <f>Движение!$G$467</f>
        <v>26</v>
      </c>
      <c r="I3117" t="str">
        <f t="shared" si="48"/>
        <v/>
      </c>
    </row>
    <row r="3118" spans="1:9" x14ac:dyDescent="0.3">
      <c r="A3118">
        <v>3117</v>
      </c>
      <c r="B3118">
        <f>Движение!$A$467</f>
        <v>46686</v>
      </c>
      <c r="C3118">
        <f>Движение!$C$467</f>
        <v>0</v>
      </c>
      <c r="D3118" t="s">
        <v>49</v>
      </c>
      <c r="E3118">
        <f>Движение!$H$467</f>
        <v>20</v>
      </c>
      <c r="F3118">
        <f>N(Движение!$I$467)</f>
        <v>0</v>
      </c>
      <c r="G3118">
        <f>N(Движение!$J$467)</f>
        <v>0</v>
      </c>
      <c r="H3118">
        <f>Движение!$K$467</f>
        <v>20</v>
      </c>
      <c r="I3118" t="str">
        <f t="shared" si="48"/>
        <v/>
      </c>
    </row>
    <row r="3119" spans="1:9" x14ac:dyDescent="0.3">
      <c r="A3119">
        <v>3118</v>
      </c>
      <c r="B3119">
        <f>Движение!$A$467</f>
        <v>46686</v>
      </c>
      <c r="C3119">
        <f>Движение!$C$467</f>
        <v>0</v>
      </c>
      <c r="D3119" t="s">
        <v>51</v>
      </c>
      <c r="E3119">
        <f>Движение!$L$467</f>
        <v>48</v>
      </c>
      <c r="F3119">
        <f>N(Движение!$M$467)</f>
        <v>0</v>
      </c>
      <c r="G3119">
        <f>N(Движение!$N$467)</f>
        <v>0</v>
      </c>
      <c r="H3119">
        <f>Движение!$O$467</f>
        <v>48</v>
      </c>
      <c r="I3119" t="str">
        <f t="shared" si="48"/>
        <v/>
      </c>
    </row>
    <row r="3120" spans="1:9" x14ac:dyDescent="0.3">
      <c r="A3120">
        <v>3119</v>
      </c>
      <c r="B3120">
        <f>Движение!$A$467</f>
        <v>46686</v>
      </c>
      <c r="C3120">
        <f>Движение!$C$467</f>
        <v>0</v>
      </c>
      <c r="D3120" t="s">
        <v>54</v>
      </c>
      <c r="E3120">
        <f>Движение!$P$467</f>
        <v>13</v>
      </c>
      <c r="F3120">
        <f>N(Движение!$Q$467)</f>
        <v>0</v>
      </c>
      <c r="G3120">
        <f>N(Движение!$R$467)</f>
        <v>0</v>
      </c>
      <c r="H3120">
        <f>Движение!$S$467</f>
        <v>13</v>
      </c>
      <c r="I3120" t="str">
        <f t="shared" si="48"/>
        <v/>
      </c>
    </row>
    <row r="3121" spans="1:9" x14ac:dyDescent="0.3">
      <c r="A3121">
        <v>3120</v>
      </c>
      <c r="B3121">
        <f>Движение!$A$467</f>
        <v>46686</v>
      </c>
      <c r="C3121">
        <f>Движение!$C$467</f>
        <v>0</v>
      </c>
      <c r="D3121" t="s">
        <v>56</v>
      </c>
      <c r="E3121">
        <f>Движение!$T$467</f>
        <v>18</v>
      </c>
      <c r="F3121">
        <f>N(Движение!$U$467)</f>
        <v>0</v>
      </c>
      <c r="G3121">
        <f>N(Движение!$V$467)</f>
        <v>0</v>
      </c>
      <c r="H3121">
        <f>Движение!$W$467</f>
        <v>18</v>
      </c>
      <c r="I3121" t="str">
        <f t="shared" si="48"/>
        <v/>
      </c>
    </row>
    <row r="3122" spans="1:9" x14ac:dyDescent="0.3">
      <c r="A3122">
        <v>3121</v>
      </c>
      <c r="B3122">
        <f>Движение!$A$467</f>
        <v>46686</v>
      </c>
      <c r="C3122">
        <f>Движение!$C$467</f>
        <v>0</v>
      </c>
      <c r="D3122" t="s">
        <v>57</v>
      </c>
      <c r="E3122">
        <f>Движение!$X$467</f>
        <v>21</v>
      </c>
      <c r="F3122">
        <f>N(Движение!$Y$467)</f>
        <v>0</v>
      </c>
      <c r="G3122">
        <f>N(Движение!$Z$467)</f>
        <v>0</v>
      </c>
      <c r="H3122">
        <f>Движение!$AA$467</f>
        <v>21</v>
      </c>
      <c r="I3122" t="str">
        <f t="shared" si="48"/>
        <v/>
      </c>
    </row>
    <row r="3123" spans="1:9" x14ac:dyDescent="0.3">
      <c r="A3123">
        <v>3122</v>
      </c>
      <c r="B3123">
        <f>Движение!$A$467</f>
        <v>46686</v>
      </c>
      <c r="C3123">
        <f>Движение!$C$467</f>
        <v>0</v>
      </c>
      <c r="D3123" t="s">
        <v>59</v>
      </c>
      <c r="E3123">
        <f>Движение!$AB$467</f>
        <v>15</v>
      </c>
      <c r="F3123">
        <f>N(Движение!$AC$467)</f>
        <v>0</v>
      </c>
      <c r="G3123">
        <f>N(Движение!$AD$467)</f>
        <v>0</v>
      </c>
      <c r="H3123">
        <f>Движение!$AE$467</f>
        <v>15</v>
      </c>
      <c r="I3123" t="str">
        <f t="shared" si="48"/>
        <v/>
      </c>
    </row>
    <row r="3124" spans="1:9" x14ac:dyDescent="0.3">
      <c r="A3124">
        <v>3123</v>
      </c>
      <c r="B3124">
        <f>Движение!$A$468</f>
        <v>46687</v>
      </c>
      <c r="C3124">
        <f>Движение!$C$468</f>
        <v>0</v>
      </c>
      <c r="D3124" t="s">
        <v>45</v>
      </c>
      <c r="E3124">
        <f>Движение!$D$468</f>
        <v>26</v>
      </c>
      <c r="F3124">
        <f>N(Движение!$E$468)</f>
        <v>0</v>
      </c>
      <c r="G3124">
        <f>N(Движение!$F$468)</f>
        <v>0</v>
      </c>
      <c r="H3124">
        <f>Движение!$G$468</f>
        <v>26</v>
      </c>
      <c r="I3124" t="str">
        <f t="shared" si="48"/>
        <v/>
      </c>
    </row>
    <row r="3125" spans="1:9" x14ac:dyDescent="0.3">
      <c r="A3125">
        <v>3124</v>
      </c>
      <c r="B3125">
        <f>Движение!$A$468</f>
        <v>46687</v>
      </c>
      <c r="C3125">
        <f>Движение!$C$468</f>
        <v>0</v>
      </c>
      <c r="D3125" t="s">
        <v>49</v>
      </c>
      <c r="E3125">
        <f>Движение!$H$468</f>
        <v>20</v>
      </c>
      <c r="F3125">
        <f>N(Движение!$I$468)</f>
        <v>0</v>
      </c>
      <c r="G3125">
        <f>N(Движение!$J$468)</f>
        <v>0</v>
      </c>
      <c r="H3125">
        <f>Движение!$K$468</f>
        <v>20</v>
      </c>
      <c r="I3125" t="str">
        <f t="shared" si="48"/>
        <v/>
      </c>
    </row>
    <row r="3126" spans="1:9" x14ac:dyDescent="0.3">
      <c r="A3126">
        <v>3125</v>
      </c>
      <c r="B3126">
        <f>Движение!$A$468</f>
        <v>46687</v>
      </c>
      <c r="C3126">
        <f>Движение!$C$468</f>
        <v>0</v>
      </c>
      <c r="D3126" t="s">
        <v>51</v>
      </c>
      <c r="E3126">
        <f>Движение!$L$468</f>
        <v>48</v>
      </c>
      <c r="F3126">
        <f>N(Движение!$M$468)</f>
        <v>0</v>
      </c>
      <c r="G3126">
        <f>N(Движение!$N$468)</f>
        <v>0</v>
      </c>
      <c r="H3126">
        <f>Движение!$O$468</f>
        <v>48</v>
      </c>
      <c r="I3126" t="str">
        <f t="shared" si="48"/>
        <v/>
      </c>
    </row>
    <row r="3127" spans="1:9" x14ac:dyDescent="0.3">
      <c r="A3127">
        <v>3126</v>
      </c>
      <c r="B3127">
        <f>Движение!$A$468</f>
        <v>46687</v>
      </c>
      <c r="C3127">
        <f>Движение!$C$468</f>
        <v>0</v>
      </c>
      <c r="D3127" t="s">
        <v>54</v>
      </c>
      <c r="E3127">
        <f>Движение!$P$468</f>
        <v>13</v>
      </c>
      <c r="F3127">
        <f>N(Движение!$Q$468)</f>
        <v>0</v>
      </c>
      <c r="G3127">
        <f>N(Движение!$R$468)</f>
        <v>0</v>
      </c>
      <c r="H3127">
        <f>Движение!$S$468</f>
        <v>13</v>
      </c>
      <c r="I3127" t="str">
        <f t="shared" si="48"/>
        <v/>
      </c>
    </row>
    <row r="3128" spans="1:9" x14ac:dyDescent="0.3">
      <c r="A3128">
        <v>3127</v>
      </c>
      <c r="B3128">
        <f>Движение!$A$468</f>
        <v>46687</v>
      </c>
      <c r="C3128">
        <f>Движение!$C$468</f>
        <v>0</v>
      </c>
      <c r="D3128" t="s">
        <v>56</v>
      </c>
      <c r="E3128">
        <f>Движение!$T$468</f>
        <v>18</v>
      </c>
      <c r="F3128">
        <f>N(Движение!$U$468)</f>
        <v>0</v>
      </c>
      <c r="G3128">
        <f>N(Движение!$V$468)</f>
        <v>0</v>
      </c>
      <c r="H3128">
        <f>Движение!$W$468</f>
        <v>18</v>
      </c>
      <c r="I3128" t="str">
        <f t="shared" si="48"/>
        <v/>
      </c>
    </row>
    <row r="3129" spans="1:9" x14ac:dyDescent="0.3">
      <c r="A3129">
        <v>3128</v>
      </c>
      <c r="B3129">
        <f>Движение!$A$468</f>
        <v>46687</v>
      </c>
      <c r="C3129">
        <f>Движение!$C$468</f>
        <v>0</v>
      </c>
      <c r="D3129" t="s">
        <v>57</v>
      </c>
      <c r="E3129">
        <f>Движение!$X$468</f>
        <v>21</v>
      </c>
      <c r="F3129">
        <f>N(Движение!$Y$468)</f>
        <v>0</v>
      </c>
      <c r="G3129">
        <f>N(Движение!$Z$468)</f>
        <v>0</v>
      </c>
      <c r="H3129">
        <f>Движение!$AA$468</f>
        <v>21</v>
      </c>
      <c r="I3129" t="str">
        <f t="shared" si="48"/>
        <v/>
      </c>
    </row>
    <row r="3130" spans="1:9" x14ac:dyDescent="0.3">
      <c r="A3130">
        <v>3129</v>
      </c>
      <c r="B3130">
        <f>Движение!$A$468</f>
        <v>46687</v>
      </c>
      <c r="C3130">
        <f>Движение!$C$468</f>
        <v>0</v>
      </c>
      <c r="D3130" t="s">
        <v>59</v>
      </c>
      <c r="E3130">
        <f>Движение!$AB$468</f>
        <v>15</v>
      </c>
      <c r="F3130">
        <f>N(Движение!$AC$468)</f>
        <v>0</v>
      </c>
      <c r="G3130">
        <f>N(Движение!$AD$468)</f>
        <v>0</v>
      </c>
      <c r="H3130">
        <f>Движение!$AE$468</f>
        <v>15</v>
      </c>
      <c r="I3130" t="str">
        <f t="shared" si="48"/>
        <v/>
      </c>
    </row>
    <row r="3131" spans="1:9" x14ac:dyDescent="0.3">
      <c r="A3131">
        <v>3130</v>
      </c>
      <c r="B3131">
        <f>Движение!$A$469</f>
        <v>46688</v>
      </c>
      <c r="C3131">
        <f>Движение!$C$469</f>
        <v>0</v>
      </c>
      <c r="D3131" t="s">
        <v>45</v>
      </c>
      <c r="E3131">
        <f>Движение!$D$469</f>
        <v>26</v>
      </c>
      <c r="F3131">
        <f>N(Движение!$E$469)</f>
        <v>0</v>
      </c>
      <c r="G3131">
        <f>N(Движение!$F$469)</f>
        <v>0</v>
      </c>
      <c r="H3131">
        <f>Движение!$G$469</f>
        <v>26</v>
      </c>
      <c r="I3131" t="str">
        <f t="shared" si="48"/>
        <v/>
      </c>
    </row>
    <row r="3132" spans="1:9" x14ac:dyDescent="0.3">
      <c r="A3132">
        <v>3131</v>
      </c>
      <c r="B3132">
        <f>Движение!$A$469</f>
        <v>46688</v>
      </c>
      <c r="C3132">
        <f>Движение!$C$469</f>
        <v>0</v>
      </c>
      <c r="D3132" t="s">
        <v>49</v>
      </c>
      <c r="E3132">
        <f>Движение!$H$469</f>
        <v>20</v>
      </c>
      <c r="F3132">
        <f>N(Движение!$I$469)</f>
        <v>0</v>
      </c>
      <c r="G3132">
        <f>N(Движение!$J$469)</f>
        <v>0</v>
      </c>
      <c r="H3132">
        <f>Движение!$K$469</f>
        <v>20</v>
      </c>
      <c r="I3132" t="str">
        <f t="shared" si="48"/>
        <v/>
      </c>
    </row>
    <row r="3133" spans="1:9" x14ac:dyDescent="0.3">
      <c r="A3133">
        <v>3132</v>
      </c>
      <c r="B3133">
        <f>Движение!$A$469</f>
        <v>46688</v>
      </c>
      <c r="C3133">
        <f>Движение!$C$469</f>
        <v>0</v>
      </c>
      <c r="D3133" t="s">
        <v>51</v>
      </c>
      <c r="E3133">
        <f>Движение!$L$469</f>
        <v>48</v>
      </c>
      <c r="F3133">
        <f>N(Движение!$M$469)</f>
        <v>0</v>
      </c>
      <c r="G3133">
        <f>N(Движение!$N$469)</f>
        <v>0</v>
      </c>
      <c r="H3133">
        <f>Движение!$O$469</f>
        <v>48</v>
      </c>
      <c r="I3133" t="str">
        <f t="shared" si="48"/>
        <v/>
      </c>
    </row>
    <row r="3134" spans="1:9" x14ac:dyDescent="0.3">
      <c r="A3134">
        <v>3133</v>
      </c>
      <c r="B3134">
        <f>Движение!$A$469</f>
        <v>46688</v>
      </c>
      <c r="C3134">
        <f>Движение!$C$469</f>
        <v>0</v>
      </c>
      <c r="D3134" t="s">
        <v>54</v>
      </c>
      <c r="E3134">
        <f>Движение!$P$469</f>
        <v>13</v>
      </c>
      <c r="F3134">
        <f>N(Движение!$Q$469)</f>
        <v>0</v>
      </c>
      <c r="G3134">
        <f>N(Движение!$R$469)</f>
        <v>0</v>
      </c>
      <c r="H3134">
        <f>Движение!$S$469</f>
        <v>13</v>
      </c>
      <c r="I3134" t="str">
        <f t="shared" si="48"/>
        <v/>
      </c>
    </row>
    <row r="3135" spans="1:9" x14ac:dyDescent="0.3">
      <c r="A3135">
        <v>3134</v>
      </c>
      <c r="B3135">
        <f>Движение!$A$469</f>
        <v>46688</v>
      </c>
      <c r="C3135">
        <f>Движение!$C$469</f>
        <v>0</v>
      </c>
      <c r="D3135" t="s">
        <v>56</v>
      </c>
      <c r="E3135">
        <f>Движение!$T$469</f>
        <v>18</v>
      </c>
      <c r="F3135">
        <f>N(Движение!$U$469)</f>
        <v>0</v>
      </c>
      <c r="G3135">
        <f>N(Движение!$V$469)</f>
        <v>0</v>
      </c>
      <c r="H3135">
        <f>Движение!$W$469</f>
        <v>18</v>
      </c>
      <c r="I3135" t="str">
        <f t="shared" si="48"/>
        <v/>
      </c>
    </row>
    <row r="3136" spans="1:9" x14ac:dyDescent="0.3">
      <c r="A3136">
        <v>3135</v>
      </c>
      <c r="B3136">
        <f>Движение!$A$469</f>
        <v>46688</v>
      </c>
      <c r="C3136">
        <f>Движение!$C$469</f>
        <v>0</v>
      </c>
      <c r="D3136" t="s">
        <v>57</v>
      </c>
      <c r="E3136">
        <f>Движение!$X$469</f>
        <v>21</v>
      </c>
      <c r="F3136">
        <f>N(Движение!$Y$469)</f>
        <v>0</v>
      </c>
      <c r="G3136">
        <f>N(Движение!$Z$469)</f>
        <v>0</v>
      </c>
      <c r="H3136">
        <f>Движение!$AA$469</f>
        <v>21</v>
      </c>
      <c r="I3136" t="str">
        <f t="shared" si="48"/>
        <v/>
      </c>
    </row>
    <row r="3137" spans="1:9" x14ac:dyDescent="0.3">
      <c r="A3137">
        <v>3136</v>
      </c>
      <c r="B3137">
        <f>Движение!$A$469</f>
        <v>46688</v>
      </c>
      <c r="C3137">
        <f>Движение!$C$469</f>
        <v>0</v>
      </c>
      <c r="D3137" t="s">
        <v>59</v>
      </c>
      <c r="E3137">
        <f>Движение!$AB$469</f>
        <v>15</v>
      </c>
      <c r="F3137">
        <f>N(Движение!$AC$469)</f>
        <v>0</v>
      </c>
      <c r="G3137">
        <f>N(Движение!$AD$469)</f>
        <v>0</v>
      </c>
      <c r="H3137">
        <f>Движение!$AE$469</f>
        <v>15</v>
      </c>
      <c r="I3137" t="str">
        <f t="shared" si="48"/>
        <v/>
      </c>
    </row>
    <row r="3138" spans="1:9" x14ac:dyDescent="0.3">
      <c r="A3138">
        <v>3137</v>
      </c>
      <c r="B3138">
        <f>Движение!$A$470</f>
        <v>46689</v>
      </c>
      <c r="C3138">
        <f>Движение!$C$470</f>
        <v>0</v>
      </c>
      <c r="D3138" t="s">
        <v>45</v>
      </c>
      <c r="E3138">
        <f>Движение!$D$470</f>
        <v>26</v>
      </c>
      <c r="F3138">
        <f>N(Движение!$E$470)</f>
        <v>0</v>
      </c>
      <c r="G3138">
        <f>N(Движение!$F$470)</f>
        <v>0</v>
      </c>
      <c r="H3138">
        <f>Движение!$G$470</f>
        <v>26</v>
      </c>
      <c r="I3138" t="str">
        <f t="shared" ref="I3138:I3201" si="49">IF($F3138&gt;0,TEXT($B3138,"dd.mm")&amp;"_"&amp;$D3138,"")</f>
        <v/>
      </c>
    </row>
    <row r="3139" spans="1:9" x14ac:dyDescent="0.3">
      <c r="A3139">
        <v>3138</v>
      </c>
      <c r="B3139">
        <f>Движение!$A$470</f>
        <v>46689</v>
      </c>
      <c r="C3139">
        <f>Движение!$C$470</f>
        <v>0</v>
      </c>
      <c r="D3139" t="s">
        <v>49</v>
      </c>
      <c r="E3139">
        <f>Движение!$H$470</f>
        <v>20</v>
      </c>
      <c r="F3139">
        <f>N(Движение!$I$470)</f>
        <v>0</v>
      </c>
      <c r="G3139">
        <f>N(Движение!$J$470)</f>
        <v>0</v>
      </c>
      <c r="H3139">
        <f>Движение!$K$470</f>
        <v>20</v>
      </c>
      <c r="I3139" t="str">
        <f t="shared" si="49"/>
        <v/>
      </c>
    </row>
    <row r="3140" spans="1:9" x14ac:dyDescent="0.3">
      <c r="A3140">
        <v>3139</v>
      </c>
      <c r="B3140">
        <f>Движение!$A$470</f>
        <v>46689</v>
      </c>
      <c r="C3140">
        <f>Движение!$C$470</f>
        <v>0</v>
      </c>
      <c r="D3140" t="s">
        <v>51</v>
      </c>
      <c r="E3140">
        <f>Движение!$L$470</f>
        <v>48</v>
      </c>
      <c r="F3140">
        <f>N(Движение!$M$470)</f>
        <v>0</v>
      </c>
      <c r="G3140">
        <f>N(Движение!$N$470)</f>
        <v>0</v>
      </c>
      <c r="H3140">
        <f>Движение!$O$470</f>
        <v>48</v>
      </c>
      <c r="I3140" t="str">
        <f t="shared" si="49"/>
        <v/>
      </c>
    </row>
    <row r="3141" spans="1:9" x14ac:dyDescent="0.3">
      <c r="A3141">
        <v>3140</v>
      </c>
      <c r="B3141">
        <f>Движение!$A$470</f>
        <v>46689</v>
      </c>
      <c r="C3141">
        <f>Движение!$C$470</f>
        <v>0</v>
      </c>
      <c r="D3141" t="s">
        <v>54</v>
      </c>
      <c r="E3141">
        <f>Движение!$P$470</f>
        <v>13</v>
      </c>
      <c r="F3141">
        <f>N(Движение!$Q$470)</f>
        <v>0</v>
      </c>
      <c r="G3141">
        <f>N(Движение!$R$470)</f>
        <v>0</v>
      </c>
      <c r="H3141">
        <f>Движение!$S$470</f>
        <v>13</v>
      </c>
      <c r="I3141" t="str">
        <f t="shared" si="49"/>
        <v/>
      </c>
    </row>
    <row r="3142" spans="1:9" x14ac:dyDescent="0.3">
      <c r="A3142">
        <v>3141</v>
      </c>
      <c r="B3142">
        <f>Движение!$A$470</f>
        <v>46689</v>
      </c>
      <c r="C3142">
        <f>Движение!$C$470</f>
        <v>0</v>
      </c>
      <c r="D3142" t="s">
        <v>56</v>
      </c>
      <c r="E3142">
        <f>Движение!$T$470</f>
        <v>18</v>
      </c>
      <c r="F3142">
        <f>N(Движение!$U$470)</f>
        <v>0</v>
      </c>
      <c r="G3142">
        <f>N(Движение!$V$470)</f>
        <v>0</v>
      </c>
      <c r="H3142">
        <f>Движение!$W$470</f>
        <v>18</v>
      </c>
      <c r="I3142" t="str">
        <f t="shared" si="49"/>
        <v/>
      </c>
    </row>
    <row r="3143" spans="1:9" x14ac:dyDescent="0.3">
      <c r="A3143">
        <v>3142</v>
      </c>
      <c r="B3143">
        <f>Движение!$A$470</f>
        <v>46689</v>
      </c>
      <c r="C3143">
        <f>Движение!$C$470</f>
        <v>0</v>
      </c>
      <c r="D3143" t="s">
        <v>57</v>
      </c>
      <c r="E3143">
        <f>Движение!$X$470</f>
        <v>21</v>
      </c>
      <c r="F3143">
        <f>N(Движение!$Y$470)</f>
        <v>0</v>
      </c>
      <c r="G3143">
        <f>N(Движение!$Z$470)</f>
        <v>0</v>
      </c>
      <c r="H3143">
        <f>Движение!$AA$470</f>
        <v>21</v>
      </c>
      <c r="I3143" t="str">
        <f t="shared" si="49"/>
        <v/>
      </c>
    </row>
    <row r="3144" spans="1:9" x14ac:dyDescent="0.3">
      <c r="A3144">
        <v>3143</v>
      </c>
      <c r="B3144">
        <f>Движение!$A$470</f>
        <v>46689</v>
      </c>
      <c r="C3144">
        <f>Движение!$C$470</f>
        <v>0</v>
      </c>
      <c r="D3144" t="s">
        <v>59</v>
      </c>
      <c r="E3144">
        <f>Движение!$AB$470</f>
        <v>15</v>
      </c>
      <c r="F3144">
        <f>N(Движение!$AC$470)</f>
        <v>0</v>
      </c>
      <c r="G3144">
        <f>N(Движение!$AD$470)</f>
        <v>0</v>
      </c>
      <c r="H3144">
        <f>Движение!$AE$470</f>
        <v>15</v>
      </c>
      <c r="I3144" t="str">
        <f t="shared" si="49"/>
        <v/>
      </c>
    </row>
    <row r="3145" spans="1:9" x14ac:dyDescent="0.3">
      <c r="A3145">
        <v>3144</v>
      </c>
      <c r="B3145">
        <f>Движение!$A$471</f>
        <v>46690</v>
      </c>
      <c r="C3145">
        <f>Движение!$C$471</f>
        <v>0</v>
      </c>
      <c r="D3145" t="s">
        <v>45</v>
      </c>
      <c r="E3145">
        <f>Движение!$D$471</f>
        <v>26</v>
      </c>
      <c r="F3145">
        <f>N(Движение!$E$471)</f>
        <v>0</v>
      </c>
      <c r="G3145">
        <f>N(Движение!$F$471)</f>
        <v>0</v>
      </c>
      <c r="H3145">
        <f>Движение!$G$471</f>
        <v>26</v>
      </c>
      <c r="I3145" t="str">
        <f t="shared" si="49"/>
        <v/>
      </c>
    </row>
    <row r="3146" spans="1:9" x14ac:dyDescent="0.3">
      <c r="A3146">
        <v>3145</v>
      </c>
      <c r="B3146">
        <f>Движение!$A$471</f>
        <v>46690</v>
      </c>
      <c r="C3146">
        <f>Движение!$C$471</f>
        <v>0</v>
      </c>
      <c r="D3146" t="s">
        <v>49</v>
      </c>
      <c r="E3146">
        <f>Движение!$H$471</f>
        <v>20</v>
      </c>
      <c r="F3146">
        <f>N(Движение!$I$471)</f>
        <v>0</v>
      </c>
      <c r="G3146">
        <f>N(Движение!$J$471)</f>
        <v>0</v>
      </c>
      <c r="H3146">
        <f>Движение!$K$471</f>
        <v>20</v>
      </c>
      <c r="I3146" t="str">
        <f t="shared" si="49"/>
        <v/>
      </c>
    </row>
    <row r="3147" spans="1:9" x14ac:dyDescent="0.3">
      <c r="A3147">
        <v>3146</v>
      </c>
      <c r="B3147">
        <f>Движение!$A$471</f>
        <v>46690</v>
      </c>
      <c r="C3147">
        <f>Движение!$C$471</f>
        <v>0</v>
      </c>
      <c r="D3147" t="s">
        <v>51</v>
      </c>
      <c r="E3147">
        <f>Движение!$L$471</f>
        <v>48</v>
      </c>
      <c r="F3147">
        <f>N(Движение!$M$471)</f>
        <v>0</v>
      </c>
      <c r="G3147">
        <f>N(Движение!$N$471)</f>
        <v>0</v>
      </c>
      <c r="H3147">
        <f>Движение!$O$471</f>
        <v>48</v>
      </c>
      <c r="I3147" t="str">
        <f t="shared" si="49"/>
        <v/>
      </c>
    </row>
    <row r="3148" spans="1:9" x14ac:dyDescent="0.3">
      <c r="A3148">
        <v>3147</v>
      </c>
      <c r="B3148">
        <f>Движение!$A$471</f>
        <v>46690</v>
      </c>
      <c r="C3148">
        <f>Движение!$C$471</f>
        <v>0</v>
      </c>
      <c r="D3148" t="s">
        <v>54</v>
      </c>
      <c r="E3148">
        <f>Движение!$P$471</f>
        <v>13</v>
      </c>
      <c r="F3148">
        <f>N(Движение!$Q$471)</f>
        <v>0</v>
      </c>
      <c r="G3148">
        <f>N(Движение!$R$471)</f>
        <v>0</v>
      </c>
      <c r="H3148">
        <f>Движение!$S$471</f>
        <v>13</v>
      </c>
      <c r="I3148" t="str">
        <f t="shared" si="49"/>
        <v/>
      </c>
    </row>
    <row r="3149" spans="1:9" x14ac:dyDescent="0.3">
      <c r="A3149">
        <v>3148</v>
      </c>
      <c r="B3149">
        <f>Движение!$A$471</f>
        <v>46690</v>
      </c>
      <c r="C3149">
        <f>Движение!$C$471</f>
        <v>0</v>
      </c>
      <c r="D3149" t="s">
        <v>56</v>
      </c>
      <c r="E3149">
        <f>Движение!$T$471</f>
        <v>18</v>
      </c>
      <c r="F3149">
        <f>N(Движение!$U$471)</f>
        <v>0</v>
      </c>
      <c r="G3149">
        <f>N(Движение!$V$471)</f>
        <v>0</v>
      </c>
      <c r="H3149">
        <f>Движение!$W$471</f>
        <v>18</v>
      </c>
      <c r="I3149" t="str">
        <f t="shared" si="49"/>
        <v/>
      </c>
    </row>
    <row r="3150" spans="1:9" x14ac:dyDescent="0.3">
      <c r="A3150">
        <v>3149</v>
      </c>
      <c r="B3150">
        <f>Движение!$A$471</f>
        <v>46690</v>
      </c>
      <c r="C3150">
        <f>Движение!$C$471</f>
        <v>0</v>
      </c>
      <c r="D3150" t="s">
        <v>57</v>
      </c>
      <c r="E3150">
        <f>Движение!$X$471</f>
        <v>21</v>
      </c>
      <c r="F3150">
        <f>N(Движение!$Y$471)</f>
        <v>0</v>
      </c>
      <c r="G3150">
        <f>N(Движение!$Z$471)</f>
        <v>0</v>
      </c>
      <c r="H3150">
        <f>Движение!$AA$471</f>
        <v>21</v>
      </c>
      <c r="I3150" t="str">
        <f t="shared" si="49"/>
        <v/>
      </c>
    </row>
    <row r="3151" spans="1:9" x14ac:dyDescent="0.3">
      <c r="A3151">
        <v>3150</v>
      </c>
      <c r="B3151">
        <f>Движение!$A$471</f>
        <v>46690</v>
      </c>
      <c r="C3151">
        <f>Движение!$C$471</f>
        <v>0</v>
      </c>
      <c r="D3151" t="s">
        <v>59</v>
      </c>
      <c r="E3151">
        <f>Движение!$AB$471</f>
        <v>15</v>
      </c>
      <c r="F3151">
        <f>N(Движение!$AC$471)</f>
        <v>0</v>
      </c>
      <c r="G3151">
        <f>N(Движение!$AD$471)</f>
        <v>0</v>
      </c>
      <c r="H3151">
        <f>Движение!$AE$471</f>
        <v>15</v>
      </c>
      <c r="I3151" t="str">
        <f t="shared" si="49"/>
        <v/>
      </c>
    </row>
    <row r="3152" spans="1:9" x14ac:dyDescent="0.3">
      <c r="A3152">
        <v>3151</v>
      </c>
      <c r="B3152">
        <f>Движение!$A$472</f>
        <v>46691</v>
      </c>
      <c r="C3152">
        <f>Движение!$C$472</f>
        <v>0</v>
      </c>
      <c r="D3152" t="s">
        <v>45</v>
      </c>
      <c r="E3152">
        <f>Движение!$D$472</f>
        <v>26</v>
      </c>
      <c r="F3152">
        <f>N(Движение!$E$472)</f>
        <v>0</v>
      </c>
      <c r="G3152">
        <f>N(Движение!$F$472)</f>
        <v>0</v>
      </c>
      <c r="H3152">
        <f>Движение!$G$472</f>
        <v>26</v>
      </c>
      <c r="I3152" t="str">
        <f t="shared" si="49"/>
        <v/>
      </c>
    </row>
    <row r="3153" spans="1:9" x14ac:dyDescent="0.3">
      <c r="A3153">
        <v>3152</v>
      </c>
      <c r="B3153">
        <f>Движение!$A$472</f>
        <v>46691</v>
      </c>
      <c r="C3153">
        <f>Движение!$C$472</f>
        <v>0</v>
      </c>
      <c r="D3153" t="s">
        <v>49</v>
      </c>
      <c r="E3153">
        <f>Движение!$H$472</f>
        <v>20</v>
      </c>
      <c r="F3153">
        <f>N(Движение!$I$472)</f>
        <v>0</v>
      </c>
      <c r="G3153">
        <f>N(Движение!$J$472)</f>
        <v>0</v>
      </c>
      <c r="H3153">
        <f>Движение!$K$472</f>
        <v>20</v>
      </c>
      <c r="I3153" t="str">
        <f t="shared" si="49"/>
        <v/>
      </c>
    </row>
    <row r="3154" spans="1:9" x14ac:dyDescent="0.3">
      <c r="A3154">
        <v>3153</v>
      </c>
      <c r="B3154">
        <f>Движение!$A$472</f>
        <v>46691</v>
      </c>
      <c r="C3154">
        <f>Движение!$C$472</f>
        <v>0</v>
      </c>
      <c r="D3154" t="s">
        <v>51</v>
      </c>
      <c r="E3154">
        <f>Движение!$L$472</f>
        <v>48</v>
      </c>
      <c r="F3154">
        <f>N(Движение!$M$472)</f>
        <v>0</v>
      </c>
      <c r="G3154">
        <f>N(Движение!$N$472)</f>
        <v>0</v>
      </c>
      <c r="H3154">
        <f>Движение!$O$472</f>
        <v>48</v>
      </c>
      <c r="I3154" t="str">
        <f t="shared" si="49"/>
        <v/>
      </c>
    </row>
    <row r="3155" spans="1:9" x14ac:dyDescent="0.3">
      <c r="A3155">
        <v>3154</v>
      </c>
      <c r="B3155">
        <f>Движение!$A$472</f>
        <v>46691</v>
      </c>
      <c r="C3155">
        <f>Движение!$C$472</f>
        <v>0</v>
      </c>
      <c r="D3155" t="s">
        <v>54</v>
      </c>
      <c r="E3155">
        <f>Движение!$P$472</f>
        <v>13</v>
      </c>
      <c r="F3155">
        <f>N(Движение!$Q$472)</f>
        <v>0</v>
      </c>
      <c r="G3155">
        <f>N(Движение!$R$472)</f>
        <v>0</v>
      </c>
      <c r="H3155">
        <f>Движение!$S$472</f>
        <v>13</v>
      </c>
      <c r="I3155" t="str">
        <f t="shared" si="49"/>
        <v/>
      </c>
    </row>
    <row r="3156" spans="1:9" x14ac:dyDescent="0.3">
      <c r="A3156">
        <v>3155</v>
      </c>
      <c r="B3156">
        <f>Движение!$A$472</f>
        <v>46691</v>
      </c>
      <c r="C3156">
        <f>Движение!$C$472</f>
        <v>0</v>
      </c>
      <c r="D3156" t="s">
        <v>56</v>
      </c>
      <c r="E3156">
        <f>Движение!$T$472</f>
        <v>18</v>
      </c>
      <c r="F3156">
        <f>N(Движение!$U$472)</f>
        <v>0</v>
      </c>
      <c r="G3156">
        <f>N(Движение!$V$472)</f>
        <v>0</v>
      </c>
      <c r="H3156">
        <f>Движение!$W$472</f>
        <v>18</v>
      </c>
      <c r="I3156" t="str">
        <f t="shared" si="49"/>
        <v/>
      </c>
    </row>
    <row r="3157" spans="1:9" x14ac:dyDescent="0.3">
      <c r="A3157">
        <v>3156</v>
      </c>
      <c r="B3157">
        <f>Движение!$A$472</f>
        <v>46691</v>
      </c>
      <c r="C3157">
        <f>Движение!$C$472</f>
        <v>0</v>
      </c>
      <c r="D3157" t="s">
        <v>57</v>
      </c>
      <c r="E3157">
        <f>Движение!$X$472</f>
        <v>21</v>
      </c>
      <c r="F3157">
        <f>N(Движение!$Y$472)</f>
        <v>0</v>
      </c>
      <c r="G3157">
        <f>N(Движение!$Z$472)</f>
        <v>0</v>
      </c>
      <c r="H3157">
        <f>Движение!$AA$472</f>
        <v>21</v>
      </c>
      <c r="I3157" t="str">
        <f t="shared" si="49"/>
        <v/>
      </c>
    </row>
    <row r="3158" spans="1:9" x14ac:dyDescent="0.3">
      <c r="A3158">
        <v>3157</v>
      </c>
      <c r="B3158">
        <f>Движение!$A$472</f>
        <v>46691</v>
      </c>
      <c r="C3158">
        <f>Движение!$C$472</f>
        <v>0</v>
      </c>
      <c r="D3158" t="s">
        <v>59</v>
      </c>
      <c r="E3158">
        <f>Движение!$AB$472</f>
        <v>15</v>
      </c>
      <c r="F3158">
        <f>N(Движение!$AC$472)</f>
        <v>0</v>
      </c>
      <c r="G3158">
        <f>N(Движение!$AD$472)</f>
        <v>0</v>
      </c>
      <c r="H3158">
        <f>Движение!$AE$472</f>
        <v>15</v>
      </c>
      <c r="I3158" t="str">
        <f t="shared" si="49"/>
        <v/>
      </c>
    </row>
    <row r="3159" spans="1:9" x14ac:dyDescent="0.3">
      <c r="A3159">
        <v>3158</v>
      </c>
      <c r="B3159">
        <f>Движение!$A$473</f>
        <v>46692</v>
      </c>
      <c r="C3159">
        <f>Движение!$C$473</f>
        <v>0</v>
      </c>
      <c r="D3159" t="s">
        <v>45</v>
      </c>
      <c r="E3159">
        <f>Движение!$D$473</f>
        <v>26</v>
      </c>
      <c r="F3159">
        <f>N(Движение!$E$473)</f>
        <v>0</v>
      </c>
      <c r="G3159">
        <f>N(Движение!$F$473)</f>
        <v>0</v>
      </c>
      <c r="H3159">
        <f>Движение!$G$473</f>
        <v>26</v>
      </c>
      <c r="I3159" t="str">
        <f t="shared" si="49"/>
        <v/>
      </c>
    </row>
    <row r="3160" spans="1:9" x14ac:dyDescent="0.3">
      <c r="A3160">
        <v>3159</v>
      </c>
      <c r="B3160">
        <f>Движение!$A$473</f>
        <v>46692</v>
      </c>
      <c r="C3160">
        <f>Движение!$C$473</f>
        <v>0</v>
      </c>
      <c r="D3160" t="s">
        <v>49</v>
      </c>
      <c r="E3160">
        <f>Движение!$H$473</f>
        <v>20</v>
      </c>
      <c r="F3160">
        <f>N(Движение!$I$473)</f>
        <v>0</v>
      </c>
      <c r="G3160">
        <f>N(Движение!$J$473)</f>
        <v>0</v>
      </c>
      <c r="H3160">
        <f>Движение!$K$473</f>
        <v>20</v>
      </c>
      <c r="I3160" t="str">
        <f t="shared" si="49"/>
        <v/>
      </c>
    </row>
    <row r="3161" spans="1:9" x14ac:dyDescent="0.3">
      <c r="A3161">
        <v>3160</v>
      </c>
      <c r="B3161">
        <f>Движение!$A$473</f>
        <v>46692</v>
      </c>
      <c r="C3161">
        <f>Движение!$C$473</f>
        <v>0</v>
      </c>
      <c r="D3161" t="s">
        <v>51</v>
      </c>
      <c r="E3161">
        <f>Движение!$L$473</f>
        <v>48</v>
      </c>
      <c r="F3161">
        <f>N(Движение!$M$473)</f>
        <v>0</v>
      </c>
      <c r="G3161">
        <f>N(Движение!$N$473)</f>
        <v>0</v>
      </c>
      <c r="H3161">
        <f>Движение!$O$473</f>
        <v>48</v>
      </c>
      <c r="I3161" t="str">
        <f t="shared" si="49"/>
        <v/>
      </c>
    </row>
    <row r="3162" spans="1:9" x14ac:dyDescent="0.3">
      <c r="A3162">
        <v>3161</v>
      </c>
      <c r="B3162">
        <f>Движение!$A$473</f>
        <v>46692</v>
      </c>
      <c r="C3162">
        <f>Движение!$C$473</f>
        <v>0</v>
      </c>
      <c r="D3162" t="s">
        <v>54</v>
      </c>
      <c r="E3162">
        <f>Движение!$P$473</f>
        <v>13</v>
      </c>
      <c r="F3162">
        <f>N(Движение!$Q$473)</f>
        <v>0</v>
      </c>
      <c r="G3162">
        <f>N(Движение!$R$473)</f>
        <v>0</v>
      </c>
      <c r="H3162">
        <f>Движение!$S$473</f>
        <v>13</v>
      </c>
      <c r="I3162" t="str">
        <f t="shared" si="49"/>
        <v/>
      </c>
    </row>
    <row r="3163" spans="1:9" x14ac:dyDescent="0.3">
      <c r="A3163">
        <v>3162</v>
      </c>
      <c r="B3163">
        <f>Движение!$A$473</f>
        <v>46692</v>
      </c>
      <c r="C3163">
        <f>Движение!$C$473</f>
        <v>0</v>
      </c>
      <c r="D3163" t="s">
        <v>56</v>
      </c>
      <c r="E3163">
        <f>Движение!$T$473</f>
        <v>18</v>
      </c>
      <c r="F3163">
        <f>N(Движение!$U$473)</f>
        <v>0</v>
      </c>
      <c r="G3163">
        <f>N(Движение!$V$473)</f>
        <v>0</v>
      </c>
      <c r="H3163">
        <f>Движение!$W$473</f>
        <v>18</v>
      </c>
      <c r="I3163" t="str">
        <f t="shared" si="49"/>
        <v/>
      </c>
    </row>
    <row r="3164" spans="1:9" x14ac:dyDescent="0.3">
      <c r="A3164">
        <v>3163</v>
      </c>
      <c r="B3164">
        <f>Движение!$A$473</f>
        <v>46692</v>
      </c>
      <c r="C3164">
        <f>Движение!$C$473</f>
        <v>0</v>
      </c>
      <c r="D3164" t="s">
        <v>57</v>
      </c>
      <c r="E3164">
        <f>Движение!$X$473</f>
        <v>21</v>
      </c>
      <c r="F3164">
        <f>N(Движение!$Y$473)</f>
        <v>0</v>
      </c>
      <c r="G3164">
        <f>N(Движение!$Z$473)</f>
        <v>0</v>
      </c>
      <c r="H3164">
        <f>Движение!$AA$473</f>
        <v>21</v>
      </c>
      <c r="I3164" t="str">
        <f t="shared" si="49"/>
        <v/>
      </c>
    </row>
    <row r="3165" spans="1:9" x14ac:dyDescent="0.3">
      <c r="A3165">
        <v>3164</v>
      </c>
      <c r="B3165">
        <f>Движение!$A$473</f>
        <v>46692</v>
      </c>
      <c r="C3165">
        <f>Движение!$C$473</f>
        <v>0</v>
      </c>
      <c r="D3165" t="s">
        <v>59</v>
      </c>
      <c r="E3165">
        <f>Движение!$AB$473</f>
        <v>15</v>
      </c>
      <c r="F3165">
        <f>N(Движение!$AC$473)</f>
        <v>0</v>
      </c>
      <c r="G3165">
        <f>N(Движение!$AD$473)</f>
        <v>0</v>
      </c>
      <c r="H3165">
        <f>Движение!$AE$473</f>
        <v>15</v>
      </c>
      <c r="I3165" t="str">
        <f t="shared" si="49"/>
        <v/>
      </c>
    </row>
    <row r="3166" spans="1:9" x14ac:dyDescent="0.3">
      <c r="A3166">
        <v>3165</v>
      </c>
      <c r="B3166">
        <f>Движение!$A$474</f>
        <v>46693</v>
      </c>
      <c r="C3166">
        <f>Движение!$C$474</f>
        <v>0</v>
      </c>
      <c r="D3166" t="s">
        <v>45</v>
      </c>
      <c r="E3166">
        <f>Движение!$D$474</f>
        <v>26</v>
      </c>
      <c r="F3166">
        <f>N(Движение!$E$474)</f>
        <v>0</v>
      </c>
      <c r="G3166">
        <f>N(Движение!$F$474)</f>
        <v>0</v>
      </c>
      <c r="H3166">
        <f>Движение!$G$474</f>
        <v>26</v>
      </c>
      <c r="I3166" t="str">
        <f t="shared" si="49"/>
        <v/>
      </c>
    </row>
    <row r="3167" spans="1:9" x14ac:dyDescent="0.3">
      <c r="A3167">
        <v>3166</v>
      </c>
      <c r="B3167">
        <f>Движение!$A$474</f>
        <v>46693</v>
      </c>
      <c r="C3167">
        <f>Движение!$C$474</f>
        <v>0</v>
      </c>
      <c r="D3167" t="s">
        <v>49</v>
      </c>
      <c r="E3167">
        <f>Движение!$H$474</f>
        <v>20</v>
      </c>
      <c r="F3167">
        <f>N(Движение!$I$474)</f>
        <v>0</v>
      </c>
      <c r="G3167">
        <f>N(Движение!$J$474)</f>
        <v>0</v>
      </c>
      <c r="H3167">
        <f>Движение!$K$474</f>
        <v>20</v>
      </c>
      <c r="I3167" t="str">
        <f t="shared" si="49"/>
        <v/>
      </c>
    </row>
    <row r="3168" spans="1:9" x14ac:dyDescent="0.3">
      <c r="A3168">
        <v>3167</v>
      </c>
      <c r="B3168">
        <f>Движение!$A$474</f>
        <v>46693</v>
      </c>
      <c r="C3168">
        <f>Движение!$C$474</f>
        <v>0</v>
      </c>
      <c r="D3168" t="s">
        <v>51</v>
      </c>
      <c r="E3168">
        <f>Движение!$L$474</f>
        <v>48</v>
      </c>
      <c r="F3168">
        <f>N(Движение!$M$474)</f>
        <v>0</v>
      </c>
      <c r="G3168">
        <f>N(Движение!$N$474)</f>
        <v>0</v>
      </c>
      <c r="H3168">
        <f>Движение!$O$474</f>
        <v>48</v>
      </c>
      <c r="I3168" t="str">
        <f t="shared" si="49"/>
        <v/>
      </c>
    </row>
    <row r="3169" spans="1:9" x14ac:dyDescent="0.3">
      <c r="A3169">
        <v>3168</v>
      </c>
      <c r="B3169">
        <f>Движение!$A$474</f>
        <v>46693</v>
      </c>
      <c r="C3169">
        <f>Движение!$C$474</f>
        <v>0</v>
      </c>
      <c r="D3169" t="s">
        <v>54</v>
      </c>
      <c r="E3169">
        <f>Движение!$P$474</f>
        <v>13</v>
      </c>
      <c r="F3169">
        <f>N(Движение!$Q$474)</f>
        <v>0</v>
      </c>
      <c r="G3169">
        <f>N(Движение!$R$474)</f>
        <v>0</v>
      </c>
      <c r="H3169">
        <f>Движение!$S$474</f>
        <v>13</v>
      </c>
      <c r="I3169" t="str">
        <f t="shared" si="49"/>
        <v/>
      </c>
    </row>
    <row r="3170" spans="1:9" x14ac:dyDescent="0.3">
      <c r="A3170">
        <v>3169</v>
      </c>
      <c r="B3170">
        <f>Движение!$A$474</f>
        <v>46693</v>
      </c>
      <c r="C3170">
        <f>Движение!$C$474</f>
        <v>0</v>
      </c>
      <c r="D3170" t="s">
        <v>56</v>
      </c>
      <c r="E3170">
        <f>Движение!$T$474</f>
        <v>18</v>
      </c>
      <c r="F3170">
        <f>N(Движение!$U$474)</f>
        <v>0</v>
      </c>
      <c r="G3170">
        <f>N(Движение!$V$474)</f>
        <v>0</v>
      </c>
      <c r="H3170">
        <f>Движение!$W$474</f>
        <v>18</v>
      </c>
      <c r="I3170" t="str">
        <f t="shared" si="49"/>
        <v/>
      </c>
    </row>
    <row r="3171" spans="1:9" x14ac:dyDescent="0.3">
      <c r="A3171">
        <v>3170</v>
      </c>
      <c r="B3171">
        <f>Движение!$A$474</f>
        <v>46693</v>
      </c>
      <c r="C3171">
        <f>Движение!$C$474</f>
        <v>0</v>
      </c>
      <c r="D3171" t="s">
        <v>57</v>
      </c>
      <c r="E3171">
        <f>Движение!$X$474</f>
        <v>21</v>
      </c>
      <c r="F3171">
        <f>N(Движение!$Y$474)</f>
        <v>0</v>
      </c>
      <c r="G3171">
        <f>N(Движение!$Z$474)</f>
        <v>0</v>
      </c>
      <c r="H3171">
        <f>Движение!$AA$474</f>
        <v>21</v>
      </c>
      <c r="I3171" t="str">
        <f t="shared" si="49"/>
        <v/>
      </c>
    </row>
    <row r="3172" spans="1:9" x14ac:dyDescent="0.3">
      <c r="A3172">
        <v>3171</v>
      </c>
      <c r="B3172">
        <f>Движение!$A$474</f>
        <v>46693</v>
      </c>
      <c r="C3172">
        <f>Движение!$C$474</f>
        <v>0</v>
      </c>
      <c r="D3172" t="s">
        <v>59</v>
      </c>
      <c r="E3172">
        <f>Движение!$AB$474</f>
        <v>15</v>
      </c>
      <c r="F3172">
        <f>N(Движение!$AC$474)</f>
        <v>0</v>
      </c>
      <c r="G3172">
        <f>N(Движение!$AD$474)</f>
        <v>0</v>
      </c>
      <c r="H3172">
        <f>Движение!$AE$474</f>
        <v>15</v>
      </c>
      <c r="I3172" t="str">
        <f t="shared" si="49"/>
        <v/>
      </c>
    </row>
    <row r="3173" spans="1:9" x14ac:dyDescent="0.3">
      <c r="A3173">
        <v>3172</v>
      </c>
      <c r="B3173">
        <f>Движение!$A$475</f>
        <v>46694</v>
      </c>
      <c r="C3173">
        <f>Движение!$C$475</f>
        <v>0</v>
      </c>
      <c r="D3173" t="s">
        <v>45</v>
      </c>
      <c r="E3173">
        <f>Движение!$D$475</f>
        <v>26</v>
      </c>
      <c r="F3173">
        <f>N(Движение!$E$475)</f>
        <v>0</v>
      </c>
      <c r="G3173">
        <f>N(Движение!$F$475)</f>
        <v>0</v>
      </c>
      <c r="H3173">
        <f>Движение!$G$475</f>
        <v>26</v>
      </c>
      <c r="I3173" t="str">
        <f t="shared" si="49"/>
        <v/>
      </c>
    </row>
    <row r="3174" spans="1:9" x14ac:dyDescent="0.3">
      <c r="A3174">
        <v>3173</v>
      </c>
      <c r="B3174">
        <f>Движение!$A$475</f>
        <v>46694</v>
      </c>
      <c r="C3174">
        <f>Движение!$C$475</f>
        <v>0</v>
      </c>
      <c r="D3174" t="s">
        <v>49</v>
      </c>
      <c r="E3174">
        <f>Движение!$H$475</f>
        <v>20</v>
      </c>
      <c r="F3174">
        <f>N(Движение!$I$475)</f>
        <v>0</v>
      </c>
      <c r="G3174">
        <f>N(Движение!$J$475)</f>
        <v>0</v>
      </c>
      <c r="H3174">
        <f>Движение!$K$475</f>
        <v>20</v>
      </c>
      <c r="I3174" t="str">
        <f t="shared" si="49"/>
        <v/>
      </c>
    </row>
    <row r="3175" spans="1:9" x14ac:dyDescent="0.3">
      <c r="A3175">
        <v>3174</v>
      </c>
      <c r="B3175">
        <f>Движение!$A$475</f>
        <v>46694</v>
      </c>
      <c r="C3175">
        <f>Движение!$C$475</f>
        <v>0</v>
      </c>
      <c r="D3175" t="s">
        <v>51</v>
      </c>
      <c r="E3175">
        <f>Движение!$L$475</f>
        <v>48</v>
      </c>
      <c r="F3175">
        <f>N(Движение!$M$475)</f>
        <v>0</v>
      </c>
      <c r="G3175">
        <f>N(Движение!$N$475)</f>
        <v>0</v>
      </c>
      <c r="H3175">
        <f>Движение!$O$475</f>
        <v>48</v>
      </c>
      <c r="I3175" t="str">
        <f t="shared" si="49"/>
        <v/>
      </c>
    </row>
    <row r="3176" spans="1:9" x14ac:dyDescent="0.3">
      <c r="A3176">
        <v>3175</v>
      </c>
      <c r="B3176">
        <f>Движение!$A$475</f>
        <v>46694</v>
      </c>
      <c r="C3176">
        <f>Движение!$C$475</f>
        <v>0</v>
      </c>
      <c r="D3176" t="s">
        <v>54</v>
      </c>
      <c r="E3176">
        <f>Движение!$P$475</f>
        <v>13</v>
      </c>
      <c r="F3176">
        <f>N(Движение!$Q$475)</f>
        <v>0</v>
      </c>
      <c r="G3176">
        <f>N(Движение!$R$475)</f>
        <v>0</v>
      </c>
      <c r="H3176">
        <f>Движение!$S$475</f>
        <v>13</v>
      </c>
      <c r="I3176" t="str">
        <f t="shared" si="49"/>
        <v/>
      </c>
    </row>
    <row r="3177" spans="1:9" x14ac:dyDescent="0.3">
      <c r="A3177">
        <v>3176</v>
      </c>
      <c r="B3177">
        <f>Движение!$A$475</f>
        <v>46694</v>
      </c>
      <c r="C3177">
        <f>Движение!$C$475</f>
        <v>0</v>
      </c>
      <c r="D3177" t="s">
        <v>56</v>
      </c>
      <c r="E3177">
        <f>Движение!$T$475</f>
        <v>18</v>
      </c>
      <c r="F3177">
        <f>N(Движение!$U$475)</f>
        <v>0</v>
      </c>
      <c r="G3177">
        <f>N(Движение!$V$475)</f>
        <v>0</v>
      </c>
      <c r="H3177">
        <f>Движение!$W$475</f>
        <v>18</v>
      </c>
      <c r="I3177" t="str">
        <f t="shared" si="49"/>
        <v/>
      </c>
    </row>
    <row r="3178" spans="1:9" x14ac:dyDescent="0.3">
      <c r="A3178">
        <v>3177</v>
      </c>
      <c r="B3178">
        <f>Движение!$A$475</f>
        <v>46694</v>
      </c>
      <c r="C3178">
        <f>Движение!$C$475</f>
        <v>0</v>
      </c>
      <c r="D3178" t="s">
        <v>57</v>
      </c>
      <c r="E3178">
        <f>Движение!$X$475</f>
        <v>21</v>
      </c>
      <c r="F3178">
        <f>N(Движение!$Y$475)</f>
        <v>0</v>
      </c>
      <c r="G3178">
        <f>N(Движение!$Z$475)</f>
        <v>0</v>
      </c>
      <c r="H3178">
        <f>Движение!$AA$475</f>
        <v>21</v>
      </c>
      <c r="I3178" t="str">
        <f t="shared" si="49"/>
        <v/>
      </c>
    </row>
    <row r="3179" spans="1:9" x14ac:dyDescent="0.3">
      <c r="A3179">
        <v>3178</v>
      </c>
      <c r="B3179">
        <f>Движение!$A$475</f>
        <v>46694</v>
      </c>
      <c r="C3179">
        <f>Движение!$C$475</f>
        <v>0</v>
      </c>
      <c r="D3179" t="s">
        <v>59</v>
      </c>
      <c r="E3179">
        <f>Движение!$AB$475</f>
        <v>15</v>
      </c>
      <c r="F3179">
        <f>N(Движение!$AC$475)</f>
        <v>0</v>
      </c>
      <c r="G3179">
        <f>N(Движение!$AD$475)</f>
        <v>0</v>
      </c>
      <c r="H3179">
        <f>Движение!$AE$475</f>
        <v>15</v>
      </c>
      <c r="I3179" t="str">
        <f t="shared" si="49"/>
        <v/>
      </c>
    </row>
    <row r="3180" spans="1:9" x14ac:dyDescent="0.3">
      <c r="A3180">
        <v>3179</v>
      </c>
      <c r="B3180">
        <f>Движение!$A$476</f>
        <v>46695</v>
      </c>
      <c r="C3180">
        <f>Движение!$C$476</f>
        <v>0</v>
      </c>
      <c r="D3180" t="s">
        <v>45</v>
      </c>
      <c r="E3180">
        <f>Движение!$D$476</f>
        <v>26</v>
      </c>
      <c r="F3180">
        <f>N(Движение!$E$476)</f>
        <v>0</v>
      </c>
      <c r="G3180">
        <f>N(Движение!$F$476)</f>
        <v>0</v>
      </c>
      <c r="H3180">
        <f>Движение!$G$476</f>
        <v>26</v>
      </c>
      <c r="I3180" t="str">
        <f t="shared" si="49"/>
        <v/>
      </c>
    </row>
    <row r="3181" spans="1:9" x14ac:dyDescent="0.3">
      <c r="A3181">
        <v>3180</v>
      </c>
      <c r="B3181">
        <f>Движение!$A$476</f>
        <v>46695</v>
      </c>
      <c r="C3181">
        <f>Движение!$C$476</f>
        <v>0</v>
      </c>
      <c r="D3181" t="s">
        <v>49</v>
      </c>
      <c r="E3181">
        <f>Движение!$H$476</f>
        <v>20</v>
      </c>
      <c r="F3181">
        <f>N(Движение!$I$476)</f>
        <v>0</v>
      </c>
      <c r="G3181">
        <f>N(Движение!$J$476)</f>
        <v>0</v>
      </c>
      <c r="H3181">
        <f>Движение!$K$476</f>
        <v>20</v>
      </c>
      <c r="I3181" t="str">
        <f t="shared" si="49"/>
        <v/>
      </c>
    </row>
    <row r="3182" spans="1:9" x14ac:dyDescent="0.3">
      <c r="A3182">
        <v>3181</v>
      </c>
      <c r="B3182">
        <f>Движение!$A$476</f>
        <v>46695</v>
      </c>
      <c r="C3182">
        <f>Движение!$C$476</f>
        <v>0</v>
      </c>
      <c r="D3182" t="s">
        <v>51</v>
      </c>
      <c r="E3182">
        <f>Движение!$L$476</f>
        <v>48</v>
      </c>
      <c r="F3182">
        <f>N(Движение!$M$476)</f>
        <v>0</v>
      </c>
      <c r="G3182">
        <f>N(Движение!$N$476)</f>
        <v>0</v>
      </c>
      <c r="H3182">
        <f>Движение!$O$476</f>
        <v>48</v>
      </c>
      <c r="I3182" t="str">
        <f t="shared" si="49"/>
        <v/>
      </c>
    </row>
    <row r="3183" spans="1:9" x14ac:dyDescent="0.3">
      <c r="A3183">
        <v>3182</v>
      </c>
      <c r="B3183">
        <f>Движение!$A$476</f>
        <v>46695</v>
      </c>
      <c r="C3183">
        <f>Движение!$C$476</f>
        <v>0</v>
      </c>
      <c r="D3183" t="s">
        <v>54</v>
      </c>
      <c r="E3183">
        <f>Движение!$P$476</f>
        <v>13</v>
      </c>
      <c r="F3183">
        <f>N(Движение!$Q$476)</f>
        <v>0</v>
      </c>
      <c r="G3183">
        <f>N(Движение!$R$476)</f>
        <v>0</v>
      </c>
      <c r="H3183">
        <f>Движение!$S$476</f>
        <v>13</v>
      </c>
      <c r="I3183" t="str">
        <f t="shared" si="49"/>
        <v/>
      </c>
    </row>
    <row r="3184" spans="1:9" x14ac:dyDescent="0.3">
      <c r="A3184">
        <v>3183</v>
      </c>
      <c r="B3184">
        <f>Движение!$A$476</f>
        <v>46695</v>
      </c>
      <c r="C3184">
        <f>Движение!$C$476</f>
        <v>0</v>
      </c>
      <c r="D3184" t="s">
        <v>56</v>
      </c>
      <c r="E3184">
        <f>Движение!$T$476</f>
        <v>18</v>
      </c>
      <c r="F3184">
        <f>N(Движение!$U$476)</f>
        <v>0</v>
      </c>
      <c r="G3184">
        <f>N(Движение!$V$476)</f>
        <v>0</v>
      </c>
      <c r="H3184">
        <f>Движение!$W$476</f>
        <v>18</v>
      </c>
      <c r="I3184" t="str">
        <f t="shared" si="49"/>
        <v/>
      </c>
    </row>
    <row r="3185" spans="1:9" x14ac:dyDescent="0.3">
      <c r="A3185">
        <v>3184</v>
      </c>
      <c r="B3185">
        <f>Движение!$A$476</f>
        <v>46695</v>
      </c>
      <c r="C3185">
        <f>Движение!$C$476</f>
        <v>0</v>
      </c>
      <c r="D3185" t="s">
        <v>57</v>
      </c>
      <c r="E3185">
        <f>Движение!$X$476</f>
        <v>21</v>
      </c>
      <c r="F3185">
        <f>N(Движение!$Y$476)</f>
        <v>0</v>
      </c>
      <c r="G3185">
        <f>N(Движение!$Z$476)</f>
        <v>0</v>
      </c>
      <c r="H3185">
        <f>Движение!$AA$476</f>
        <v>21</v>
      </c>
      <c r="I3185" t="str">
        <f t="shared" si="49"/>
        <v/>
      </c>
    </row>
    <row r="3186" spans="1:9" x14ac:dyDescent="0.3">
      <c r="A3186">
        <v>3185</v>
      </c>
      <c r="B3186">
        <f>Движение!$A$476</f>
        <v>46695</v>
      </c>
      <c r="C3186">
        <f>Движение!$C$476</f>
        <v>0</v>
      </c>
      <c r="D3186" t="s">
        <v>59</v>
      </c>
      <c r="E3186">
        <f>Движение!$AB$476</f>
        <v>15</v>
      </c>
      <c r="F3186">
        <f>N(Движение!$AC$476)</f>
        <v>0</v>
      </c>
      <c r="G3186">
        <f>N(Движение!$AD$476)</f>
        <v>0</v>
      </c>
      <c r="H3186">
        <f>Движение!$AE$476</f>
        <v>15</v>
      </c>
      <c r="I3186" t="str">
        <f t="shared" si="49"/>
        <v/>
      </c>
    </row>
    <row r="3187" spans="1:9" x14ac:dyDescent="0.3">
      <c r="A3187">
        <v>3186</v>
      </c>
      <c r="B3187">
        <f>Движение!$A$477</f>
        <v>46696</v>
      </c>
      <c r="C3187">
        <f>Движение!$C$477</f>
        <v>0</v>
      </c>
      <c r="D3187" t="s">
        <v>45</v>
      </c>
      <c r="E3187">
        <f>Движение!$D$477</f>
        <v>26</v>
      </c>
      <c r="F3187">
        <f>N(Движение!$E$477)</f>
        <v>0</v>
      </c>
      <c r="G3187">
        <f>N(Движение!$F$477)</f>
        <v>0</v>
      </c>
      <c r="H3187">
        <f>Движение!$G$477</f>
        <v>26</v>
      </c>
      <c r="I3187" t="str">
        <f t="shared" si="49"/>
        <v/>
      </c>
    </row>
    <row r="3188" spans="1:9" x14ac:dyDescent="0.3">
      <c r="A3188">
        <v>3187</v>
      </c>
      <c r="B3188">
        <f>Движение!$A$477</f>
        <v>46696</v>
      </c>
      <c r="C3188">
        <f>Движение!$C$477</f>
        <v>0</v>
      </c>
      <c r="D3188" t="s">
        <v>49</v>
      </c>
      <c r="E3188">
        <f>Движение!$H$477</f>
        <v>20</v>
      </c>
      <c r="F3188">
        <f>N(Движение!$I$477)</f>
        <v>0</v>
      </c>
      <c r="G3188">
        <f>N(Движение!$J$477)</f>
        <v>0</v>
      </c>
      <c r="H3188">
        <f>Движение!$K$477</f>
        <v>20</v>
      </c>
      <c r="I3188" t="str">
        <f t="shared" si="49"/>
        <v/>
      </c>
    </row>
    <row r="3189" spans="1:9" x14ac:dyDescent="0.3">
      <c r="A3189">
        <v>3188</v>
      </c>
      <c r="B3189">
        <f>Движение!$A$477</f>
        <v>46696</v>
      </c>
      <c r="C3189">
        <f>Движение!$C$477</f>
        <v>0</v>
      </c>
      <c r="D3189" t="s">
        <v>51</v>
      </c>
      <c r="E3189">
        <f>Движение!$L$477</f>
        <v>48</v>
      </c>
      <c r="F3189">
        <f>N(Движение!$M$477)</f>
        <v>0</v>
      </c>
      <c r="G3189">
        <f>N(Движение!$N$477)</f>
        <v>0</v>
      </c>
      <c r="H3189">
        <f>Движение!$O$477</f>
        <v>48</v>
      </c>
      <c r="I3189" t="str">
        <f t="shared" si="49"/>
        <v/>
      </c>
    </row>
    <row r="3190" spans="1:9" x14ac:dyDescent="0.3">
      <c r="A3190">
        <v>3189</v>
      </c>
      <c r="B3190">
        <f>Движение!$A$477</f>
        <v>46696</v>
      </c>
      <c r="C3190">
        <f>Движение!$C$477</f>
        <v>0</v>
      </c>
      <c r="D3190" t="s">
        <v>54</v>
      </c>
      <c r="E3190">
        <f>Движение!$P$477</f>
        <v>13</v>
      </c>
      <c r="F3190">
        <f>N(Движение!$Q$477)</f>
        <v>0</v>
      </c>
      <c r="G3190">
        <f>N(Движение!$R$477)</f>
        <v>0</v>
      </c>
      <c r="H3190">
        <f>Движение!$S$477</f>
        <v>13</v>
      </c>
      <c r="I3190" t="str">
        <f t="shared" si="49"/>
        <v/>
      </c>
    </row>
    <row r="3191" spans="1:9" x14ac:dyDescent="0.3">
      <c r="A3191">
        <v>3190</v>
      </c>
      <c r="B3191">
        <f>Движение!$A$477</f>
        <v>46696</v>
      </c>
      <c r="C3191">
        <f>Движение!$C$477</f>
        <v>0</v>
      </c>
      <c r="D3191" t="s">
        <v>56</v>
      </c>
      <c r="E3191">
        <f>Движение!$T$477</f>
        <v>18</v>
      </c>
      <c r="F3191">
        <f>N(Движение!$U$477)</f>
        <v>0</v>
      </c>
      <c r="G3191">
        <f>N(Движение!$V$477)</f>
        <v>0</v>
      </c>
      <c r="H3191">
        <f>Движение!$W$477</f>
        <v>18</v>
      </c>
      <c r="I3191" t="str">
        <f t="shared" si="49"/>
        <v/>
      </c>
    </row>
    <row r="3192" spans="1:9" x14ac:dyDescent="0.3">
      <c r="A3192">
        <v>3191</v>
      </c>
      <c r="B3192">
        <f>Движение!$A$477</f>
        <v>46696</v>
      </c>
      <c r="C3192">
        <f>Движение!$C$477</f>
        <v>0</v>
      </c>
      <c r="D3192" t="s">
        <v>57</v>
      </c>
      <c r="E3192">
        <f>Движение!$X$477</f>
        <v>21</v>
      </c>
      <c r="F3192">
        <f>N(Движение!$Y$477)</f>
        <v>0</v>
      </c>
      <c r="G3192">
        <f>N(Движение!$Z$477)</f>
        <v>0</v>
      </c>
      <c r="H3192">
        <f>Движение!$AA$477</f>
        <v>21</v>
      </c>
      <c r="I3192" t="str">
        <f t="shared" si="49"/>
        <v/>
      </c>
    </row>
    <row r="3193" spans="1:9" x14ac:dyDescent="0.3">
      <c r="A3193">
        <v>3192</v>
      </c>
      <c r="B3193">
        <f>Движение!$A$477</f>
        <v>46696</v>
      </c>
      <c r="C3193">
        <f>Движение!$C$477</f>
        <v>0</v>
      </c>
      <c r="D3193" t="s">
        <v>59</v>
      </c>
      <c r="E3193">
        <f>Движение!$AB$477</f>
        <v>15</v>
      </c>
      <c r="F3193">
        <f>N(Движение!$AC$477)</f>
        <v>0</v>
      </c>
      <c r="G3193">
        <f>N(Движение!$AD$477)</f>
        <v>0</v>
      </c>
      <c r="H3193">
        <f>Движение!$AE$477</f>
        <v>15</v>
      </c>
      <c r="I3193" t="str">
        <f t="shared" si="49"/>
        <v/>
      </c>
    </row>
    <row r="3194" spans="1:9" x14ac:dyDescent="0.3">
      <c r="A3194">
        <v>3193</v>
      </c>
      <c r="B3194">
        <f>Движение!$A$478</f>
        <v>46697</v>
      </c>
      <c r="C3194">
        <f>Движение!$C$478</f>
        <v>0</v>
      </c>
      <c r="D3194" t="s">
        <v>45</v>
      </c>
      <c r="E3194">
        <f>Движение!$D$478</f>
        <v>26</v>
      </c>
      <c r="F3194">
        <f>N(Движение!$E$478)</f>
        <v>0</v>
      </c>
      <c r="G3194">
        <f>N(Движение!$F$478)</f>
        <v>0</v>
      </c>
      <c r="H3194">
        <f>Движение!$G$478</f>
        <v>26</v>
      </c>
      <c r="I3194" t="str">
        <f t="shared" si="49"/>
        <v/>
      </c>
    </row>
    <row r="3195" spans="1:9" x14ac:dyDescent="0.3">
      <c r="A3195">
        <v>3194</v>
      </c>
      <c r="B3195">
        <f>Движение!$A$478</f>
        <v>46697</v>
      </c>
      <c r="C3195">
        <f>Движение!$C$478</f>
        <v>0</v>
      </c>
      <c r="D3195" t="s">
        <v>49</v>
      </c>
      <c r="E3195">
        <f>Движение!$H$478</f>
        <v>20</v>
      </c>
      <c r="F3195">
        <f>N(Движение!$I$478)</f>
        <v>0</v>
      </c>
      <c r="G3195">
        <f>N(Движение!$J$478)</f>
        <v>0</v>
      </c>
      <c r="H3195">
        <f>Движение!$K$478</f>
        <v>20</v>
      </c>
      <c r="I3195" t="str">
        <f t="shared" si="49"/>
        <v/>
      </c>
    </row>
    <row r="3196" spans="1:9" x14ac:dyDescent="0.3">
      <c r="A3196">
        <v>3195</v>
      </c>
      <c r="B3196">
        <f>Движение!$A$478</f>
        <v>46697</v>
      </c>
      <c r="C3196">
        <f>Движение!$C$478</f>
        <v>0</v>
      </c>
      <c r="D3196" t="s">
        <v>51</v>
      </c>
      <c r="E3196">
        <f>Движение!$L$478</f>
        <v>48</v>
      </c>
      <c r="F3196">
        <f>N(Движение!$M$478)</f>
        <v>0</v>
      </c>
      <c r="G3196">
        <f>N(Движение!$N$478)</f>
        <v>0</v>
      </c>
      <c r="H3196">
        <f>Движение!$O$478</f>
        <v>48</v>
      </c>
      <c r="I3196" t="str">
        <f t="shared" si="49"/>
        <v/>
      </c>
    </row>
    <row r="3197" spans="1:9" x14ac:dyDescent="0.3">
      <c r="A3197">
        <v>3196</v>
      </c>
      <c r="B3197">
        <f>Движение!$A$478</f>
        <v>46697</v>
      </c>
      <c r="C3197">
        <f>Движение!$C$478</f>
        <v>0</v>
      </c>
      <c r="D3197" t="s">
        <v>54</v>
      </c>
      <c r="E3197">
        <f>Движение!$P$478</f>
        <v>13</v>
      </c>
      <c r="F3197">
        <f>N(Движение!$Q$478)</f>
        <v>0</v>
      </c>
      <c r="G3197">
        <f>N(Движение!$R$478)</f>
        <v>0</v>
      </c>
      <c r="H3197">
        <f>Движение!$S$478</f>
        <v>13</v>
      </c>
      <c r="I3197" t="str">
        <f t="shared" si="49"/>
        <v/>
      </c>
    </row>
    <row r="3198" spans="1:9" x14ac:dyDescent="0.3">
      <c r="A3198">
        <v>3197</v>
      </c>
      <c r="B3198">
        <f>Движение!$A$478</f>
        <v>46697</v>
      </c>
      <c r="C3198">
        <f>Движение!$C$478</f>
        <v>0</v>
      </c>
      <c r="D3198" t="s">
        <v>56</v>
      </c>
      <c r="E3198">
        <f>Движение!$T$478</f>
        <v>18</v>
      </c>
      <c r="F3198">
        <f>N(Движение!$U$478)</f>
        <v>0</v>
      </c>
      <c r="G3198">
        <f>N(Движение!$V$478)</f>
        <v>0</v>
      </c>
      <c r="H3198">
        <f>Движение!$W$478</f>
        <v>18</v>
      </c>
      <c r="I3198" t="str">
        <f t="shared" si="49"/>
        <v/>
      </c>
    </row>
    <row r="3199" spans="1:9" x14ac:dyDescent="0.3">
      <c r="A3199">
        <v>3198</v>
      </c>
      <c r="B3199">
        <f>Движение!$A$478</f>
        <v>46697</v>
      </c>
      <c r="C3199">
        <f>Движение!$C$478</f>
        <v>0</v>
      </c>
      <c r="D3199" t="s">
        <v>57</v>
      </c>
      <c r="E3199">
        <f>Движение!$X$478</f>
        <v>21</v>
      </c>
      <c r="F3199">
        <f>N(Движение!$Y$478)</f>
        <v>0</v>
      </c>
      <c r="G3199">
        <f>N(Движение!$Z$478)</f>
        <v>0</v>
      </c>
      <c r="H3199">
        <f>Движение!$AA$478</f>
        <v>21</v>
      </c>
      <c r="I3199" t="str">
        <f t="shared" si="49"/>
        <v/>
      </c>
    </row>
    <row r="3200" spans="1:9" x14ac:dyDescent="0.3">
      <c r="A3200">
        <v>3199</v>
      </c>
      <c r="B3200">
        <f>Движение!$A$478</f>
        <v>46697</v>
      </c>
      <c r="C3200">
        <f>Движение!$C$478</f>
        <v>0</v>
      </c>
      <c r="D3200" t="s">
        <v>59</v>
      </c>
      <c r="E3200">
        <f>Движение!$AB$478</f>
        <v>15</v>
      </c>
      <c r="F3200">
        <f>N(Движение!$AC$478)</f>
        <v>0</v>
      </c>
      <c r="G3200">
        <f>N(Движение!$AD$478)</f>
        <v>0</v>
      </c>
      <c r="H3200">
        <f>Движение!$AE$478</f>
        <v>15</v>
      </c>
      <c r="I3200" t="str">
        <f t="shared" si="49"/>
        <v/>
      </c>
    </row>
    <row r="3201" spans="1:9" x14ac:dyDescent="0.3">
      <c r="A3201">
        <v>3200</v>
      </c>
      <c r="B3201">
        <f>Движение!$A$479</f>
        <v>46698</v>
      </c>
      <c r="C3201">
        <f>Движение!$C$479</f>
        <v>0</v>
      </c>
      <c r="D3201" t="s">
        <v>45</v>
      </c>
      <c r="E3201">
        <f>Движение!$D$479</f>
        <v>26</v>
      </c>
      <c r="F3201">
        <f>N(Движение!$E$479)</f>
        <v>0</v>
      </c>
      <c r="G3201">
        <f>N(Движение!$F$479)</f>
        <v>0</v>
      </c>
      <c r="H3201">
        <f>Движение!$G$479</f>
        <v>26</v>
      </c>
      <c r="I3201" t="str">
        <f t="shared" si="49"/>
        <v/>
      </c>
    </row>
    <row r="3202" spans="1:9" x14ac:dyDescent="0.3">
      <c r="A3202">
        <v>3201</v>
      </c>
      <c r="B3202">
        <f>Движение!$A$479</f>
        <v>46698</v>
      </c>
      <c r="C3202">
        <f>Движение!$C$479</f>
        <v>0</v>
      </c>
      <c r="D3202" t="s">
        <v>49</v>
      </c>
      <c r="E3202">
        <f>Движение!$H$479</f>
        <v>20</v>
      </c>
      <c r="F3202">
        <f>N(Движение!$I$479)</f>
        <v>0</v>
      </c>
      <c r="G3202">
        <f>N(Движение!$J$479)</f>
        <v>0</v>
      </c>
      <c r="H3202">
        <f>Движение!$K$479</f>
        <v>20</v>
      </c>
      <c r="I3202" t="str">
        <f t="shared" ref="I3202:I3265" si="50">IF($F3202&gt;0,TEXT($B3202,"dd.mm")&amp;"_"&amp;$D3202,"")</f>
        <v/>
      </c>
    </row>
    <row r="3203" spans="1:9" x14ac:dyDescent="0.3">
      <c r="A3203">
        <v>3202</v>
      </c>
      <c r="B3203">
        <f>Движение!$A$479</f>
        <v>46698</v>
      </c>
      <c r="C3203">
        <f>Движение!$C$479</f>
        <v>0</v>
      </c>
      <c r="D3203" t="s">
        <v>51</v>
      </c>
      <c r="E3203">
        <f>Движение!$L$479</f>
        <v>48</v>
      </c>
      <c r="F3203">
        <f>N(Движение!$M$479)</f>
        <v>0</v>
      </c>
      <c r="G3203">
        <f>N(Движение!$N$479)</f>
        <v>0</v>
      </c>
      <c r="H3203">
        <f>Движение!$O$479</f>
        <v>48</v>
      </c>
      <c r="I3203" t="str">
        <f t="shared" si="50"/>
        <v/>
      </c>
    </row>
    <row r="3204" spans="1:9" x14ac:dyDescent="0.3">
      <c r="A3204">
        <v>3203</v>
      </c>
      <c r="B3204">
        <f>Движение!$A$479</f>
        <v>46698</v>
      </c>
      <c r="C3204">
        <f>Движение!$C$479</f>
        <v>0</v>
      </c>
      <c r="D3204" t="s">
        <v>54</v>
      </c>
      <c r="E3204">
        <f>Движение!$P$479</f>
        <v>13</v>
      </c>
      <c r="F3204">
        <f>N(Движение!$Q$479)</f>
        <v>0</v>
      </c>
      <c r="G3204">
        <f>N(Движение!$R$479)</f>
        <v>0</v>
      </c>
      <c r="H3204">
        <f>Движение!$S$479</f>
        <v>13</v>
      </c>
      <c r="I3204" t="str">
        <f t="shared" si="50"/>
        <v/>
      </c>
    </row>
    <row r="3205" spans="1:9" x14ac:dyDescent="0.3">
      <c r="A3205">
        <v>3204</v>
      </c>
      <c r="B3205">
        <f>Движение!$A$479</f>
        <v>46698</v>
      </c>
      <c r="C3205">
        <f>Движение!$C$479</f>
        <v>0</v>
      </c>
      <c r="D3205" t="s">
        <v>56</v>
      </c>
      <c r="E3205">
        <f>Движение!$T$479</f>
        <v>18</v>
      </c>
      <c r="F3205">
        <f>N(Движение!$U$479)</f>
        <v>0</v>
      </c>
      <c r="G3205">
        <f>N(Движение!$V$479)</f>
        <v>0</v>
      </c>
      <c r="H3205">
        <f>Движение!$W$479</f>
        <v>18</v>
      </c>
      <c r="I3205" t="str">
        <f t="shared" si="50"/>
        <v/>
      </c>
    </row>
    <row r="3206" spans="1:9" x14ac:dyDescent="0.3">
      <c r="A3206">
        <v>3205</v>
      </c>
      <c r="B3206">
        <f>Движение!$A$479</f>
        <v>46698</v>
      </c>
      <c r="C3206">
        <f>Движение!$C$479</f>
        <v>0</v>
      </c>
      <c r="D3206" t="s">
        <v>57</v>
      </c>
      <c r="E3206">
        <f>Движение!$X$479</f>
        <v>21</v>
      </c>
      <c r="F3206">
        <f>N(Движение!$Y$479)</f>
        <v>0</v>
      </c>
      <c r="G3206">
        <f>N(Движение!$Z$479)</f>
        <v>0</v>
      </c>
      <c r="H3206">
        <f>Движение!$AA$479</f>
        <v>21</v>
      </c>
      <c r="I3206" t="str">
        <f t="shared" si="50"/>
        <v/>
      </c>
    </row>
    <row r="3207" spans="1:9" x14ac:dyDescent="0.3">
      <c r="A3207">
        <v>3206</v>
      </c>
      <c r="B3207">
        <f>Движение!$A$479</f>
        <v>46698</v>
      </c>
      <c r="C3207">
        <f>Движение!$C$479</f>
        <v>0</v>
      </c>
      <c r="D3207" t="s">
        <v>59</v>
      </c>
      <c r="E3207">
        <f>Движение!$AB$479</f>
        <v>15</v>
      </c>
      <c r="F3207">
        <f>N(Движение!$AC$479)</f>
        <v>0</v>
      </c>
      <c r="G3207">
        <f>N(Движение!$AD$479)</f>
        <v>0</v>
      </c>
      <c r="H3207">
        <f>Движение!$AE$479</f>
        <v>15</v>
      </c>
      <c r="I3207" t="str">
        <f t="shared" si="50"/>
        <v/>
      </c>
    </row>
    <row r="3208" spans="1:9" x14ac:dyDescent="0.3">
      <c r="A3208">
        <v>3207</v>
      </c>
      <c r="B3208">
        <f>Движение!$A$480</f>
        <v>46699</v>
      </c>
      <c r="C3208">
        <f>Движение!$C$480</f>
        <v>0</v>
      </c>
      <c r="D3208" t="s">
        <v>45</v>
      </c>
      <c r="E3208">
        <f>Движение!$D$480</f>
        <v>26</v>
      </c>
      <c r="F3208">
        <f>N(Движение!$E$480)</f>
        <v>0</v>
      </c>
      <c r="G3208">
        <f>N(Движение!$F$480)</f>
        <v>0</v>
      </c>
      <c r="H3208">
        <f>Движение!$G$480</f>
        <v>26</v>
      </c>
      <c r="I3208" t="str">
        <f t="shared" si="50"/>
        <v/>
      </c>
    </row>
    <row r="3209" spans="1:9" x14ac:dyDescent="0.3">
      <c r="A3209">
        <v>3208</v>
      </c>
      <c r="B3209">
        <f>Движение!$A$480</f>
        <v>46699</v>
      </c>
      <c r="C3209">
        <f>Движение!$C$480</f>
        <v>0</v>
      </c>
      <c r="D3209" t="s">
        <v>49</v>
      </c>
      <c r="E3209">
        <f>Движение!$H$480</f>
        <v>20</v>
      </c>
      <c r="F3209">
        <f>N(Движение!$I$480)</f>
        <v>0</v>
      </c>
      <c r="G3209">
        <f>N(Движение!$J$480)</f>
        <v>0</v>
      </c>
      <c r="H3209">
        <f>Движение!$K$480</f>
        <v>20</v>
      </c>
      <c r="I3209" t="str">
        <f t="shared" si="50"/>
        <v/>
      </c>
    </row>
    <row r="3210" spans="1:9" x14ac:dyDescent="0.3">
      <c r="A3210">
        <v>3209</v>
      </c>
      <c r="B3210">
        <f>Движение!$A$480</f>
        <v>46699</v>
      </c>
      <c r="C3210">
        <f>Движение!$C$480</f>
        <v>0</v>
      </c>
      <c r="D3210" t="s">
        <v>51</v>
      </c>
      <c r="E3210">
        <f>Движение!$L$480</f>
        <v>48</v>
      </c>
      <c r="F3210">
        <f>N(Движение!$M$480)</f>
        <v>0</v>
      </c>
      <c r="G3210">
        <f>N(Движение!$N$480)</f>
        <v>0</v>
      </c>
      <c r="H3210">
        <f>Движение!$O$480</f>
        <v>48</v>
      </c>
      <c r="I3210" t="str">
        <f t="shared" si="50"/>
        <v/>
      </c>
    </row>
    <row r="3211" spans="1:9" x14ac:dyDescent="0.3">
      <c r="A3211">
        <v>3210</v>
      </c>
      <c r="B3211">
        <f>Движение!$A$480</f>
        <v>46699</v>
      </c>
      <c r="C3211">
        <f>Движение!$C$480</f>
        <v>0</v>
      </c>
      <c r="D3211" t="s">
        <v>54</v>
      </c>
      <c r="E3211">
        <f>Движение!$P$480</f>
        <v>13</v>
      </c>
      <c r="F3211">
        <f>N(Движение!$Q$480)</f>
        <v>0</v>
      </c>
      <c r="G3211">
        <f>N(Движение!$R$480)</f>
        <v>0</v>
      </c>
      <c r="H3211">
        <f>Движение!$S$480</f>
        <v>13</v>
      </c>
      <c r="I3211" t="str">
        <f t="shared" si="50"/>
        <v/>
      </c>
    </row>
    <row r="3212" spans="1:9" x14ac:dyDescent="0.3">
      <c r="A3212">
        <v>3211</v>
      </c>
      <c r="B3212">
        <f>Движение!$A$480</f>
        <v>46699</v>
      </c>
      <c r="C3212">
        <f>Движение!$C$480</f>
        <v>0</v>
      </c>
      <c r="D3212" t="s">
        <v>56</v>
      </c>
      <c r="E3212">
        <f>Движение!$T$480</f>
        <v>18</v>
      </c>
      <c r="F3212">
        <f>N(Движение!$U$480)</f>
        <v>0</v>
      </c>
      <c r="G3212">
        <f>N(Движение!$V$480)</f>
        <v>0</v>
      </c>
      <c r="H3212">
        <f>Движение!$W$480</f>
        <v>18</v>
      </c>
      <c r="I3212" t="str">
        <f t="shared" si="50"/>
        <v/>
      </c>
    </row>
    <row r="3213" spans="1:9" x14ac:dyDescent="0.3">
      <c r="A3213">
        <v>3212</v>
      </c>
      <c r="B3213">
        <f>Движение!$A$480</f>
        <v>46699</v>
      </c>
      <c r="C3213">
        <f>Движение!$C$480</f>
        <v>0</v>
      </c>
      <c r="D3213" t="s">
        <v>57</v>
      </c>
      <c r="E3213">
        <f>Движение!$X$480</f>
        <v>21</v>
      </c>
      <c r="F3213">
        <f>N(Движение!$Y$480)</f>
        <v>0</v>
      </c>
      <c r="G3213">
        <f>N(Движение!$Z$480)</f>
        <v>0</v>
      </c>
      <c r="H3213">
        <f>Движение!$AA$480</f>
        <v>21</v>
      </c>
      <c r="I3213" t="str">
        <f t="shared" si="50"/>
        <v/>
      </c>
    </row>
    <row r="3214" spans="1:9" x14ac:dyDescent="0.3">
      <c r="A3214">
        <v>3213</v>
      </c>
      <c r="B3214">
        <f>Движение!$A$480</f>
        <v>46699</v>
      </c>
      <c r="C3214">
        <f>Движение!$C$480</f>
        <v>0</v>
      </c>
      <c r="D3214" t="s">
        <v>59</v>
      </c>
      <c r="E3214">
        <f>Движение!$AB$480</f>
        <v>15</v>
      </c>
      <c r="F3214">
        <f>N(Движение!$AC$480)</f>
        <v>0</v>
      </c>
      <c r="G3214">
        <f>N(Движение!$AD$480)</f>
        <v>0</v>
      </c>
      <c r="H3214">
        <f>Движение!$AE$480</f>
        <v>15</v>
      </c>
      <c r="I3214" t="str">
        <f t="shared" si="50"/>
        <v/>
      </c>
    </row>
    <row r="3215" spans="1:9" x14ac:dyDescent="0.3">
      <c r="A3215">
        <v>3214</v>
      </c>
      <c r="B3215">
        <f>Движение!$A$481</f>
        <v>46700</v>
      </c>
      <c r="C3215">
        <f>Движение!$C$481</f>
        <v>0</v>
      </c>
      <c r="D3215" t="s">
        <v>45</v>
      </c>
      <c r="E3215">
        <f>Движение!$D$481</f>
        <v>26</v>
      </c>
      <c r="F3215">
        <f>N(Движение!$E$481)</f>
        <v>0</v>
      </c>
      <c r="G3215">
        <f>N(Движение!$F$481)</f>
        <v>0</v>
      </c>
      <c r="H3215">
        <f>Движение!$G$481</f>
        <v>26</v>
      </c>
      <c r="I3215" t="str">
        <f t="shared" si="50"/>
        <v/>
      </c>
    </row>
    <row r="3216" spans="1:9" x14ac:dyDescent="0.3">
      <c r="A3216">
        <v>3215</v>
      </c>
      <c r="B3216">
        <f>Движение!$A$481</f>
        <v>46700</v>
      </c>
      <c r="C3216">
        <f>Движение!$C$481</f>
        <v>0</v>
      </c>
      <c r="D3216" t="s">
        <v>49</v>
      </c>
      <c r="E3216">
        <f>Движение!$H$481</f>
        <v>20</v>
      </c>
      <c r="F3216">
        <f>N(Движение!$I$481)</f>
        <v>0</v>
      </c>
      <c r="G3216">
        <f>N(Движение!$J$481)</f>
        <v>0</v>
      </c>
      <c r="H3216">
        <f>Движение!$K$481</f>
        <v>20</v>
      </c>
      <c r="I3216" t="str">
        <f t="shared" si="50"/>
        <v/>
      </c>
    </row>
    <row r="3217" spans="1:9" x14ac:dyDescent="0.3">
      <c r="A3217">
        <v>3216</v>
      </c>
      <c r="B3217">
        <f>Движение!$A$481</f>
        <v>46700</v>
      </c>
      <c r="C3217">
        <f>Движение!$C$481</f>
        <v>0</v>
      </c>
      <c r="D3217" t="s">
        <v>51</v>
      </c>
      <c r="E3217">
        <f>Движение!$L$481</f>
        <v>48</v>
      </c>
      <c r="F3217">
        <f>N(Движение!$M$481)</f>
        <v>0</v>
      </c>
      <c r="G3217">
        <f>N(Движение!$N$481)</f>
        <v>0</v>
      </c>
      <c r="H3217">
        <f>Движение!$O$481</f>
        <v>48</v>
      </c>
      <c r="I3217" t="str">
        <f t="shared" si="50"/>
        <v/>
      </c>
    </row>
    <row r="3218" spans="1:9" x14ac:dyDescent="0.3">
      <c r="A3218">
        <v>3217</v>
      </c>
      <c r="B3218">
        <f>Движение!$A$481</f>
        <v>46700</v>
      </c>
      <c r="C3218">
        <f>Движение!$C$481</f>
        <v>0</v>
      </c>
      <c r="D3218" t="s">
        <v>54</v>
      </c>
      <c r="E3218">
        <f>Движение!$P$481</f>
        <v>13</v>
      </c>
      <c r="F3218">
        <f>N(Движение!$Q$481)</f>
        <v>0</v>
      </c>
      <c r="G3218">
        <f>N(Движение!$R$481)</f>
        <v>0</v>
      </c>
      <c r="H3218">
        <f>Движение!$S$481</f>
        <v>13</v>
      </c>
      <c r="I3218" t="str">
        <f t="shared" si="50"/>
        <v/>
      </c>
    </row>
    <row r="3219" spans="1:9" x14ac:dyDescent="0.3">
      <c r="A3219">
        <v>3218</v>
      </c>
      <c r="B3219">
        <f>Движение!$A$481</f>
        <v>46700</v>
      </c>
      <c r="C3219">
        <f>Движение!$C$481</f>
        <v>0</v>
      </c>
      <c r="D3219" t="s">
        <v>56</v>
      </c>
      <c r="E3219">
        <f>Движение!$T$481</f>
        <v>18</v>
      </c>
      <c r="F3219">
        <f>N(Движение!$U$481)</f>
        <v>0</v>
      </c>
      <c r="G3219">
        <f>N(Движение!$V$481)</f>
        <v>0</v>
      </c>
      <c r="H3219">
        <f>Движение!$W$481</f>
        <v>18</v>
      </c>
      <c r="I3219" t="str">
        <f t="shared" si="50"/>
        <v/>
      </c>
    </row>
    <row r="3220" spans="1:9" x14ac:dyDescent="0.3">
      <c r="A3220">
        <v>3219</v>
      </c>
      <c r="B3220">
        <f>Движение!$A$481</f>
        <v>46700</v>
      </c>
      <c r="C3220">
        <f>Движение!$C$481</f>
        <v>0</v>
      </c>
      <c r="D3220" t="s">
        <v>57</v>
      </c>
      <c r="E3220">
        <f>Движение!$X$481</f>
        <v>21</v>
      </c>
      <c r="F3220">
        <f>N(Движение!$Y$481)</f>
        <v>0</v>
      </c>
      <c r="G3220">
        <f>N(Движение!$Z$481)</f>
        <v>0</v>
      </c>
      <c r="H3220">
        <f>Движение!$AA$481</f>
        <v>21</v>
      </c>
      <c r="I3220" t="str">
        <f t="shared" si="50"/>
        <v/>
      </c>
    </row>
    <row r="3221" spans="1:9" x14ac:dyDescent="0.3">
      <c r="A3221">
        <v>3220</v>
      </c>
      <c r="B3221">
        <f>Движение!$A$481</f>
        <v>46700</v>
      </c>
      <c r="C3221">
        <f>Движение!$C$481</f>
        <v>0</v>
      </c>
      <c r="D3221" t="s">
        <v>59</v>
      </c>
      <c r="E3221">
        <f>Движение!$AB$481</f>
        <v>15</v>
      </c>
      <c r="F3221">
        <f>N(Движение!$AC$481)</f>
        <v>0</v>
      </c>
      <c r="G3221">
        <f>N(Движение!$AD$481)</f>
        <v>0</v>
      </c>
      <c r="H3221">
        <f>Движение!$AE$481</f>
        <v>15</v>
      </c>
      <c r="I3221" t="str">
        <f t="shared" si="50"/>
        <v/>
      </c>
    </row>
    <row r="3222" spans="1:9" x14ac:dyDescent="0.3">
      <c r="A3222">
        <v>3221</v>
      </c>
      <c r="B3222">
        <f>Движение!$A$482</f>
        <v>46701</v>
      </c>
      <c r="C3222">
        <f>Движение!$C$482</f>
        <v>0</v>
      </c>
      <c r="D3222" t="s">
        <v>45</v>
      </c>
      <c r="E3222">
        <f>Движение!$D$482</f>
        <v>26</v>
      </c>
      <c r="F3222">
        <f>N(Движение!$E$482)</f>
        <v>0</v>
      </c>
      <c r="G3222">
        <f>N(Движение!$F$482)</f>
        <v>0</v>
      </c>
      <c r="H3222">
        <f>Движение!$G$482</f>
        <v>26</v>
      </c>
      <c r="I3222" t="str">
        <f t="shared" si="50"/>
        <v/>
      </c>
    </row>
    <row r="3223" spans="1:9" x14ac:dyDescent="0.3">
      <c r="A3223">
        <v>3222</v>
      </c>
      <c r="B3223">
        <f>Движение!$A$482</f>
        <v>46701</v>
      </c>
      <c r="C3223">
        <f>Движение!$C$482</f>
        <v>0</v>
      </c>
      <c r="D3223" t="s">
        <v>49</v>
      </c>
      <c r="E3223">
        <f>Движение!$H$482</f>
        <v>20</v>
      </c>
      <c r="F3223">
        <f>N(Движение!$I$482)</f>
        <v>0</v>
      </c>
      <c r="G3223">
        <f>N(Движение!$J$482)</f>
        <v>0</v>
      </c>
      <c r="H3223">
        <f>Движение!$K$482</f>
        <v>20</v>
      </c>
      <c r="I3223" t="str">
        <f t="shared" si="50"/>
        <v/>
      </c>
    </row>
    <row r="3224" spans="1:9" x14ac:dyDescent="0.3">
      <c r="A3224">
        <v>3223</v>
      </c>
      <c r="B3224">
        <f>Движение!$A$482</f>
        <v>46701</v>
      </c>
      <c r="C3224">
        <f>Движение!$C$482</f>
        <v>0</v>
      </c>
      <c r="D3224" t="s">
        <v>51</v>
      </c>
      <c r="E3224">
        <f>Движение!$L$482</f>
        <v>48</v>
      </c>
      <c r="F3224">
        <f>N(Движение!$M$482)</f>
        <v>0</v>
      </c>
      <c r="G3224">
        <f>N(Движение!$N$482)</f>
        <v>0</v>
      </c>
      <c r="H3224">
        <f>Движение!$O$482</f>
        <v>48</v>
      </c>
      <c r="I3224" t="str">
        <f t="shared" si="50"/>
        <v/>
      </c>
    </row>
    <row r="3225" spans="1:9" x14ac:dyDescent="0.3">
      <c r="A3225">
        <v>3224</v>
      </c>
      <c r="B3225">
        <f>Движение!$A$482</f>
        <v>46701</v>
      </c>
      <c r="C3225">
        <f>Движение!$C$482</f>
        <v>0</v>
      </c>
      <c r="D3225" t="s">
        <v>54</v>
      </c>
      <c r="E3225">
        <f>Движение!$P$482</f>
        <v>13</v>
      </c>
      <c r="F3225">
        <f>N(Движение!$Q$482)</f>
        <v>0</v>
      </c>
      <c r="G3225">
        <f>N(Движение!$R$482)</f>
        <v>0</v>
      </c>
      <c r="H3225">
        <f>Движение!$S$482</f>
        <v>13</v>
      </c>
      <c r="I3225" t="str">
        <f t="shared" si="50"/>
        <v/>
      </c>
    </row>
    <row r="3226" spans="1:9" x14ac:dyDescent="0.3">
      <c r="A3226">
        <v>3225</v>
      </c>
      <c r="B3226">
        <f>Движение!$A$482</f>
        <v>46701</v>
      </c>
      <c r="C3226">
        <f>Движение!$C$482</f>
        <v>0</v>
      </c>
      <c r="D3226" t="s">
        <v>56</v>
      </c>
      <c r="E3226">
        <f>Движение!$T$482</f>
        <v>18</v>
      </c>
      <c r="F3226">
        <f>N(Движение!$U$482)</f>
        <v>0</v>
      </c>
      <c r="G3226">
        <f>N(Движение!$V$482)</f>
        <v>0</v>
      </c>
      <c r="H3226">
        <f>Движение!$W$482</f>
        <v>18</v>
      </c>
      <c r="I3226" t="str">
        <f t="shared" si="50"/>
        <v/>
      </c>
    </row>
    <row r="3227" spans="1:9" x14ac:dyDescent="0.3">
      <c r="A3227">
        <v>3226</v>
      </c>
      <c r="B3227">
        <f>Движение!$A$482</f>
        <v>46701</v>
      </c>
      <c r="C3227">
        <f>Движение!$C$482</f>
        <v>0</v>
      </c>
      <c r="D3227" t="s">
        <v>57</v>
      </c>
      <c r="E3227">
        <f>Движение!$X$482</f>
        <v>21</v>
      </c>
      <c r="F3227">
        <f>N(Движение!$Y$482)</f>
        <v>0</v>
      </c>
      <c r="G3227">
        <f>N(Движение!$Z$482)</f>
        <v>0</v>
      </c>
      <c r="H3227">
        <f>Движение!$AA$482</f>
        <v>21</v>
      </c>
      <c r="I3227" t="str">
        <f t="shared" si="50"/>
        <v/>
      </c>
    </row>
    <row r="3228" spans="1:9" x14ac:dyDescent="0.3">
      <c r="A3228">
        <v>3227</v>
      </c>
      <c r="B3228">
        <f>Движение!$A$482</f>
        <v>46701</v>
      </c>
      <c r="C3228">
        <f>Движение!$C$482</f>
        <v>0</v>
      </c>
      <c r="D3228" t="s">
        <v>59</v>
      </c>
      <c r="E3228">
        <f>Движение!$AB$482</f>
        <v>15</v>
      </c>
      <c r="F3228">
        <f>N(Движение!$AC$482)</f>
        <v>0</v>
      </c>
      <c r="G3228">
        <f>N(Движение!$AD$482)</f>
        <v>0</v>
      </c>
      <c r="H3228">
        <f>Движение!$AE$482</f>
        <v>15</v>
      </c>
      <c r="I3228" t="str">
        <f t="shared" si="50"/>
        <v/>
      </c>
    </row>
    <row r="3229" spans="1:9" x14ac:dyDescent="0.3">
      <c r="A3229">
        <v>3228</v>
      </c>
      <c r="B3229">
        <f>Движение!$A$483</f>
        <v>46702</v>
      </c>
      <c r="C3229">
        <f>Движение!$C$483</f>
        <v>0</v>
      </c>
      <c r="D3229" t="s">
        <v>45</v>
      </c>
      <c r="E3229">
        <f>Движение!$D$483</f>
        <v>26</v>
      </c>
      <c r="F3229">
        <f>N(Движение!$E$483)</f>
        <v>0</v>
      </c>
      <c r="G3229">
        <f>N(Движение!$F$483)</f>
        <v>0</v>
      </c>
      <c r="H3229">
        <f>Движение!$G$483</f>
        <v>26</v>
      </c>
      <c r="I3229" t="str">
        <f t="shared" si="50"/>
        <v/>
      </c>
    </row>
    <row r="3230" spans="1:9" x14ac:dyDescent="0.3">
      <c r="A3230">
        <v>3229</v>
      </c>
      <c r="B3230">
        <f>Движение!$A$483</f>
        <v>46702</v>
      </c>
      <c r="C3230">
        <f>Движение!$C$483</f>
        <v>0</v>
      </c>
      <c r="D3230" t="s">
        <v>49</v>
      </c>
      <c r="E3230">
        <f>Движение!$H$483</f>
        <v>20</v>
      </c>
      <c r="F3230">
        <f>N(Движение!$I$483)</f>
        <v>0</v>
      </c>
      <c r="G3230">
        <f>N(Движение!$J$483)</f>
        <v>0</v>
      </c>
      <c r="H3230">
        <f>Движение!$K$483</f>
        <v>20</v>
      </c>
      <c r="I3230" t="str">
        <f t="shared" si="50"/>
        <v/>
      </c>
    </row>
    <row r="3231" spans="1:9" x14ac:dyDescent="0.3">
      <c r="A3231">
        <v>3230</v>
      </c>
      <c r="B3231">
        <f>Движение!$A$483</f>
        <v>46702</v>
      </c>
      <c r="C3231">
        <f>Движение!$C$483</f>
        <v>0</v>
      </c>
      <c r="D3231" t="s">
        <v>51</v>
      </c>
      <c r="E3231">
        <f>Движение!$L$483</f>
        <v>48</v>
      </c>
      <c r="F3231">
        <f>N(Движение!$M$483)</f>
        <v>0</v>
      </c>
      <c r="G3231">
        <f>N(Движение!$N$483)</f>
        <v>0</v>
      </c>
      <c r="H3231">
        <f>Движение!$O$483</f>
        <v>48</v>
      </c>
      <c r="I3231" t="str">
        <f t="shared" si="50"/>
        <v/>
      </c>
    </row>
    <row r="3232" spans="1:9" x14ac:dyDescent="0.3">
      <c r="A3232">
        <v>3231</v>
      </c>
      <c r="B3232">
        <f>Движение!$A$483</f>
        <v>46702</v>
      </c>
      <c r="C3232">
        <f>Движение!$C$483</f>
        <v>0</v>
      </c>
      <c r="D3232" t="s">
        <v>54</v>
      </c>
      <c r="E3232">
        <f>Движение!$P$483</f>
        <v>13</v>
      </c>
      <c r="F3232">
        <f>N(Движение!$Q$483)</f>
        <v>0</v>
      </c>
      <c r="G3232">
        <f>N(Движение!$R$483)</f>
        <v>0</v>
      </c>
      <c r="H3232">
        <f>Движение!$S$483</f>
        <v>13</v>
      </c>
      <c r="I3232" t="str">
        <f t="shared" si="50"/>
        <v/>
      </c>
    </row>
    <row r="3233" spans="1:9" x14ac:dyDescent="0.3">
      <c r="A3233">
        <v>3232</v>
      </c>
      <c r="B3233">
        <f>Движение!$A$483</f>
        <v>46702</v>
      </c>
      <c r="C3233">
        <f>Движение!$C$483</f>
        <v>0</v>
      </c>
      <c r="D3233" t="s">
        <v>56</v>
      </c>
      <c r="E3233">
        <f>Движение!$T$483</f>
        <v>18</v>
      </c>
      <c r="F3233">
        <f>N(Движение!$U$483)</f>
        <v>0</v>
      </c>
      <c r="G3233">
        <f>N(Движение!$V$483)</f>
        <v>0</v>
      </c>
      <c r="H3233">
        <f>Движение!$W$483</f>
        <v>18</v>
      </c>
      <c r="I3233" t="str">
        <f t="shared" si="50"/>
        <v/>
      </c>
    </row>
    <row r="3234" spans="1:9" x14ac:dyDescent="0.3">
      <c r="A3234">
        <v>3233</v>
      </c>
      <c r="B3234">
        <f>Движение!$A$483</f>
        <v>46702</v>
      </c>
      <c r="C3234">
        <f>Движение!$C$483</f>
        <v>0</v>
      </c>
      <c r="D3234" t="s">
        <v>57</v>
      </c>
      <c r="E3234">
        <f>Движение!$X$483</f>
        <v>21</v>
      </c>
      <c r="F3234">
        <f>N(Движение!$Y$483)</f>
        <v>0</v>
      </c>
      <c r="G3234">
        <f>N(Движение!$Z$483)</f>
        <v>0</v>
      </c>
      <c r="H3234">
        <f>Движение!$AA$483</f>
        <v>21</v>
      </c>
      <c r="I3234" t="str">
        <f t="shared" si="50"/>
        <v/>
      </c>
    </row>
    <row r="3235" spans="1:9" x14ac:dyDescent="0.3">
      <c r="A3235">
        <v>3234</v>
      </c>
      <c r="B3235">
        <f>Движение!$A$483</f>
        <v>46702</v>
      </c>
      <c r="C3235">
        <f>Движение!$C$483</f>
        <v>0</v>
      </c>
      <c r="D3235" t="s">
        <v>59</v>
      </c>
      <c r="E3235">
        <f>Движение!$AB$483</f>
        <v>15</v>
      </c>
      <c r="F3235">
        <f>N(Движение!$AC$483)</f>
        <v>0</v>
      </c>
      <c r="G3235">
        <f>N(Движение!$AD$483)</f>
        <v>0</v>
      </c>
      <c r="H3235">
        <f>Движение!$AE$483</f>
        <v>15</v>
      </c>
      <c r="I3235" t="str">
        <f t="shared" si="50"/>
        <v/>
      </c>
    </row>
    <row r="3236" spans="1:9" x14ac:dyDescent="0.3">
      <c r="A3236">
        <v>3235</v>
      </c>
      <c r="B3236">
        <f>Движение!$A$484</f>
        <v>46703</v>
      </c>
      <c r="C3236">
        <f>Движение!$C$484</f>
        <v>0</v>
      </c>
      <c r="D3236" t="s">
        <v>45</v>
      </c>
      <c r="E3236">
        <f>Движение!$D$484</f>
        <v>26</v>
      </c>
      <c r="F3236">
        <f>N(Движение!$E$484)</f>
        <v>0</v>
      </c>
      <c r="G3236">
        <f>N(Движение!$F$484)</f>
        <v>0</v>
      </c>
      <c r="H3236">
        <f>Движение!$G$484</f>
        <v>26</v>
      </c>
      <c r="I3236" t="str">
        <f t="shared" si="50"/>
        <v/>
      </c>
    </row>
    <row r="3237" spans="1:9" x14ac:dyDescent="0.3">
      <c r="A3237">
        <v>3236</v>
      </c>
      <c r="B3237">
        <f>Движение!$A$484</f>
        <v>46703</v>
      </c>
      <c r="C3237">
        <f>Движение!$C$484</f>
        <v>0</v>
      </c>
      <c r="D3237" t="s">
        <v>49</v>
      </c>
      <c r="E3237">
        <f>Движение!$H$484</f>
        <v>20</v>
      </c>
      <c r="F3237">
        <f>N(Движение!$I$484)</f>
        <v>0</v>
      </c>
      <c r="G3237">
        <f>N(Движение!$J$484)</f>
        <v>0</v>
      </c>
      <c r="H3237">
        <f>Движение!$K$484</f>
        <v>20</v>
      </c>
      <c r="I3237" t="str">
        <f t="shared" si="50"/>
        <v/>
      </c>
    </row>
    <row r="3238" spans="1:9" x14ac:dyDescent="0.3">
      <c r="A3238">
        <v>3237</v>
      </c>
      <c r="B3238">
        <f>Движение!$A$484</f>
        <v>46703</v>
      </c>
      <c r="C3238">
        <f>Движение!$C$484</f>
        <v>0</v>
      </c>
      <c r="D3238" t="s">
        <v>51</v>
      </c>
      <c r="E3238">
        <f>Движение!$L$484</f>
        <v>48</v>
      </c>
      <c r="F3238">
        <f>N(Движение!$M$484)</f>
        <v>0</v>
      </c>
      <c r="G3238">
        <f>N(Движение!$N$484)</f>
        <v>0</v>
      </c>
      <c r="H3238">
        <f>Движение!$O$484</f>
        <v>48</v>
      </c>
      <c r="I3238" t="str">
        <f t="shared" si="50"/>
        <v/>
      </c>
    </row>
    <row r="3239" spans="1:9" x14ac:dyDescent="0.3">
      <c r="A3239">
        <v>3238</v>
      </c>
      <c r="B3239">
        <f>Движение!$A$484</f>
        <v>46703</v>
      </c>
      <c r="C3239">
        <f>Движение!$C$484</f>
        <v>0</v>
      </c>
      <c r="D3239" t="s">
        <v>54</v>
      </c>
      <c r="E3239">
        <f>Движение!$P$484</f>
        <v>13</v>
      </c>
      <c r="F3239">
        <f>N(Движение!$Q$484)</f>
        <v>0</v>
      </c>
      <c r="G3239">
        <f>N(Движение!$R$484)</f>
        <v>0</v>
      </c>
      <c r="H3239">
        <f>Движение!$S$484</f>
        <v>13</v>
      </c>
      <c r="I3239" t="str">
        <f t="shared" si="50"/>
        <v/>
      </c>
    </row>
    <row r="3240" spans="1:9" x14ac:dyDescent="0.3">
      <c r="A3240">
        <v>3239</v>
      </c>
      <c r="B3240">
        <f>Движение!$A$484</f>
        <v>46703</v>
      </c>
      <c r="C3240">
        <f>Движение!$C$484</f>
        <v>0</v>
      </c>
      <c r="D3240" t="s">
        <v>56</v>
      </c>
      <c r="E3240">
        <f>Движение!$T$484</f>
        <v>18</v>
      </c>
      <c r="F3240">
        <f>N(Движение!$U$484)</f>
        <v>0</v>
      </c>
      <c r="G3240">
        <f>N(Движение!$V$484)</f>
        <v>0</v>
      </c>
      <c r="H3240">
        <f>Движение!$W$484</f>
        <v>18</v>
      </c>
      <c r="I3240" t="str">
        <f t="shared" si="50"/>
        <v/>
      </c>
    </row>
    <row r="3241" spans="1:9" x14ac:dyDescent="0.3">
      <c r="A3241">
        <v>3240</v>
      </c>
      <c r="B3241">
        <f>Движение!$A$484</f>
        <v>46703</v>
      </c>
      <c r="C3241">
        <f>Движение!$C$484</f>
        <v>0</v>
      </c>
      <c r="D3241" t="s">
        <v>57</v>
      </c>
      <c r="E3241">
        <f>Движение!$X$484</f>
        <v>21</v>
      </c>
      <c r="F3241">
        <f>N(Движение!$Y$484)</f>
        <v>0</v>
      </c>
      <c r="G3241">
        <f>N(Движение!$Z$484)</f>
        <v>0</v>
      </c>
      <c r="H3241">
        <f>Движение!$AA$484</f>
        <v>21</v>
      </c>
      <c r="I3241" t="str">
        <f t="shared" si="50"/>
        <v/>
      </c>
    </row>
    <row r="3242" spans="1:9" x14ac:dyDescent="0.3">
      <c r="A3242">
        <v>3241</v>
      </c>
      <c r="B3242">
        <f>Движение!$A$484</f>
        <v>46703</v>
      </c>
      <c r="C3242">
        <f>Движение!$C$484</f>
        <v>0</v>
      </c>
      <c r="D3242" t="s">
        <v>59</v>
      </c>
      <c r="E3242">
        <f>Движение!$AB$484</f>
        <v>15</v>
      </c>
      <c r="F3242">
        <f>N(Движение!$AC$484)</f>
        <v>0</v>
      </c>
      <c r="G3242">
        <f>N(Движение!$AD$484)</f>
        <v>0</v>
      </c>
      <c r="H3242">
        <f>Движение!$AE$484</f>
        <v>15</v>
      </c>
      <c r="I3242" t="str">
        <f t="shared" si="50"/>
        <v/>
      </c>
    </row>
    <row r="3243" spans="1:9" x14ac:dyDescent="0.3">
      <c r="A3243">
        <v>3242</v>
      </c>
      <c r="B3243">
        <f>Движение!$A$485</f>
        <v>46704</v>
      </c>
      <c r="C3243">
        <f>Движение!$C$485</f>
        <v>0</v>
      </c>
      <c r="D3243" t="s">
        <v>45</v>
      </c>
      <c r="E3243">
        <f>Движение!$D$485</f>
        <v>26</v>
      </c>
      <c r="F3243">
        <f>N(Движение!$E$485)</f>
        <v>0</v>
      </c>
      <c r="G3243">
        <f>N(Движение!$F$485)</f>
        <v>0</v>
      </c>
      <c r="H3243">
        <f>Движение!$G$485</f>
        <v>26</v>
      </c>
      <c r="I3243" t="str">
        <f t="shared" si="50"/>
        <v/>
      </c>
    </row>
    <row r="3244" spans="1:9" x14ac:dyDescent="0.3">
      <c r="A3244">
        <v>3243</v>
      </c>
      <c r="B3244">
        <f>Движение!$A$485</f>
        <v>46704</v>
      </c>
      <c r="C3244">
        <f>Движение!$C$485</f>
        <v>0</v>
      </c>
      <c r="D3244" t="s">
        <v>49</v>
      </c>
      <c r="E3244">
        <f>Движение!$H$485</f>
        <v>20</v>
      </c>
      <c r="F3244">
        <f>N(Движение!$I$485)</f>
        <v>0</v>
      </c>
      <c r="G3244">
        <f>N(Движение!$J$485)</f>
        <v>0</v>
      </c>
      <c r="H3244">
        <f>Движение!$K$485</f>
        <v>20</v>
      </c>
      <c r="I3244" t="str">
        <f t="shared" si="50"/>
        <v/>
      </c>
    </row>
    <row r="3245" spans="1:9" x14ac:dyDescent="0.3">
      <c r="A3245">
        <v>3244</v>
      </c>
      <c r="B3245">
        <f>Движение!$A$485</f>
        <v>46704</v>
      </c>
      <c r="C3245">
        <f>Движение!$C$485</f>
        <v>0</v>
      </c>
      <c r="D3245" t="s">
        <v>51</v>
      </c>
      <c r="E3245">
        <f>Движение!$L$485</f>
        <v>48</v>
      </c>
      <c r="F3245">
        <f>N(Движение!$M$485)</f>
        <v>0</v>
      </c>
      <c r="G3245">
        <f>N(Движение!$N$485)</f>
        <v>0</v>
      </c>
      <c r="H3245">
        <f>Движение!$O$485</f>
        <v>48</v>
      </c>
      <c r="I3245" t="str">
        <f t="shared" si="50"/>
        <v/>
      </c>
    </row>
    <row r="3246" spans="1:9" x14ac:dyDescent="0.3">
      <c r="A3246">
        <v>3245</v>
      </c>
      <c r="B3246">
        <f>Движение!$A$485</f>
        <v>46704</v>
      </c>
      <c r="C3246">
        <f>Движение!$C$485</f>
        <v>0</v>
      </c>
      <c r="D3246" t="s">
        <v>54</v>
      </c>
      <c r="E3246">
        <f>Движение!$P$485</f>
        <v>13</v>
      </c>
      <c r="F3246">
        <f>N(Движение!$Q$485)</f>
        <v>0</v>
      </c>
      <c r="G3246">
        <f>N(Движение!$R$485)</f>
        <v>0</v>
      </c>
      <c r="H3246">
        <f>Движение!$S$485</f>
        <v>13</v>
      </c>
      <c r="I3246" t="str">
        <f t="shared" si="50"/>
        <v/>
      </c>
    </row>
    <row r="3247" spans="1:9" x14ac:dyDescent="0.3">
      <c r="A3247">
        <v>3246</v>
      </c>
      <c r="B3247">
        <f>Движение!$A$485</f>
        <v>46704</v>
      </c>
      <c r="C3247">
        <f>Движение!$C$485</f>
        <v>0</v>
      </c>
      <c r="D3247" t="s">
        <v>56</v>
      </c>
      <c r="E3247">
        <f>Движение!$T$485</f>
        <v>18</v>
      </c>
      <c r="F3247">
        <f>N(Движение!$U$485)</f>
        <v>0</v>
      </c>
      <c r="G3247">
        <f>N(Движение!$V$485)</f>
        <v>0</v>
      </c>
      <c r="H3247">
        <f>Движение!$W$485</f>
        <v>18</v>
      </c>
      <c r="I3247" t="str">
        <f t="shared" si="50"/>
        <v/>
      </c>
    </row>
    <row r="3248" spans="1:9" x14ac:dyDescent="0.3">
      <c r="A3248">
        <v>3247</v>
      </c>
      <c r="B3248">
        <f>Движение!$A$485</f>
        <v>46704</v>
      </c>
      <c r="C3248">
        <f>Движение!$C$485</f>
        <v>0</v>
      </c>
      <c r="D3248" t="s">
        <v>57</v>
      </c>
      <c r="E3248">
        <f>Движение!$X$485</f>
        <v>21</v>
      </c>
      <c r="F3248">
        <f>N(Движение!$Y$485)</f>
        <v>0</v>
      </c>
      <c r="G3248">
        <f>N(Движение!$Z$485)</f>
        <v>0</v>
      </c>
      <c r="H3248">
        <f>Движение!$AA$485</f>
        <v>21</v>
      </c>
      <c r="I3248" t="str">
        <f t="shared" si="50"/>
        <v/>
      </c>
    </row>
    <row r="3249" spans="1:9" x14ac:dyDescent="0.3">
      <c r="A3249">
        <v>3248</v>
      </c>
      <c r="B3249">
        <f>Движение!$A$485</f>
        <v>46704</v>
      </c>
      <c r="C3249">
        <f>Движение!$C$485</f>
        <v>0</v>
      </c>
      <c r="D3249" t="s">
        <v>59</v>
      </c>
      <c r="E3249">
        <f>Движение!$AB$485</f>
        <v>15</v>
      </c>
      <c r="F3249">
        <f>N(Движение!$AC$485)</f>
        <v>0</v>
      </c>
      <c r="G3249">
        <f>N(Движение!$AD$485)</f>
        <v>0</v>
      </c>
      <c r="H3249">
        <f>Движение!$AE$485</f>
        <v>15</v>
      </c>
      <c r="I3249" t="str">
        <f t="shared" si="50"/>
        <v/>
      </c>
    </row>
    <row r="3250" spans="1:9" x14ac:dyDescent="0.3">
      <c r="A3250">
        <v>3249</v>
      </c>
      <c r="B3250">
        <f>Движение!$A$486</f>
        <v>46705</v>
      </c>
      <c r="C3250">
        <f>Движение!$C$486</f>
        <v>0</v>
      </c>
      <c r="D3250" t="s">
        <v>45</v>
      </c>
      <c r="E3250">
        <f>Движение!$D$486</f>
        <v>26</v>
      </c>
      <c r="F3250">
        <f>N(Движение!$E$486)</f>
        <v>0</v>
      </c>
      <c r="G3250">
        <f>N(Движение!$F$486)</f>
        <v>0</v>
      </c>
      <c r="H3250">
        <f>Движение!$G$486</f>
        <v>26</v>
      </c>
      <c r="I3250" t="str">
        <f t="shared" si="50"/>
        <v/>
      </c>
    </row>
    <row r="3251" spans="1:9" x14ac:dyDescent="0.3">
      <c r="A3251">
        <v>3250</v>
      </c>
      <c r="B3251">
        <f>Движение!$A$486</f>
        <v>46705</v>
      </c>
      <c r="C3251">
        <f>Движение!$C$486</f>
        <v>0</v>
      </c>
      <c r="D3251" t="s">
        <v>49</v>
      </c>
      <c r="E3251">
        <f>Движение!$H$486</f>
        <v>20</v>
      </c>
      <c r="F3251">
        <f>N(Движение!$I$486)</f>
        <v>0</v>
      </c>
      <c r="G3251">
        <f>N(Движение!$J$486)</f>
        <v>0</v>
      </c>
      <c r="H3251">
        <f>Движение!$K$486</f>
        <v>20</v>
      </c>
      <c r="I3251" t="str">
        <f t="shared" si="50"/>
        <v/>
      </c>
    </row>
    <row r="3252" spans="1:9" x14ac:dyDescent="0.3">
      <c r="A3252">
        <v>3251</v>
      </c>
      <c r="B3252">
        <f>Движение!$A$486</f>
        <v>46705</v>
      </c>
      <c r="C3252">
        <f>Движение!$C$486</f>
        <v>0</v>
      </c>
      <c r="D3252" t="s">
        <v>51</v>
      </c>
      <c r="E3252">
        <f>Движение!$L$486</f>
        <v>48</v>
      </c>
      <c r="F3252">
        <f>N(Движение!$M$486)</f>
        <v>0</v>
      </c>
      <c r="G3252">
        <f>N(Движение!$N$486)</f>
        <v>0</v>
      </c>
      <c r="H3252">
        <f>Движение!$O$486</f>
        <v>48</v>
      </c>
      <c r="I3252" t="str">
        <f t="shared" si="50"/>
        <v/>
      </c>
    </row>
    <row r="3253" spans="1:9" x14ac:dyDescent="0.3">
      <c r="A3253">
        <v>3252</v>
      </c>
      <c r="B3253">
        <f>Движение!$A$486</f>
        <v>46705</v>
      </c>
      <c r="C3253">
        <f>Движение!$C$486</f>
        <v>0</v>
      </c>
      <c r="D3253" t="s">
        <v>54</v>
      </c>
      <c r="E3253">
        <f>Движение!$P$486</f>
        <v>13</v>
      </c>
      <c r="F3253">
        <f>N(Движение!$Q$486)</f>
        <v>0</v>
      </c>
      <c r="G3253">
        <f>N(Движение!$R$486)</f>
        <v>0</v>
      </c>
      <c r="H3253">
        <f>Движение!$S$486</f>
        <v>13</v>
      </c>
      <c r="I3253" t="str">
        <f t="shared" si="50"/>
        <v/>
      </c>
    </row>
    <row r="3254" spans="1:9" x14ac:dyDescent="0.3">
      <c r="A3254">
        <v>3253</v>
      </c>
      <c r="B3254">
        <f>Движение!$A$486</f>
        <v>46705</v>
      </c>
      <c r="C3254">
        <f>Движение!$C$486</f>
        <v>0</v>
      </c>
      <c r="D3254" t="s">
        <v>56</v>
      </c>
      <c r="E3254">
        <f>Движение!$T$486</f>
        <v>18</v>
      </c>
      <c r="F3254">
        <f>N(Движение!$U$486)</f>
        <v>0</v>
      </c>
      <c r="G3254">
        <f>N(Движение!$V$486)</f>
        <v>0</v>
      </c>
      <c r="H3254">
        <f>Движение!$W$486</f>
        <v>18</v>
      </c>
      <c r="I3254" t="str">
        <f t="shared" si="50"/>
        <v/>
      </c>
    </row>
    <row r="3255" spans="1:9" x14ac:dyDescent="0.3">
      <c r="A3255">
        <v>3254</v>
      </c>
      <c r="B3255">
        <f>Движение!$A$486</f>
        <v>46705</v>
      </c>
      <c r="C3255">
        <f>Движение!$C$486</f>
        <v>0</v>
      </c>
      <c r="D3255" t="s">
        <v>57</v>
      </c>
      <c r="E3255">
        <f>Движение!$X$486</f>
        <v>21</v>
      </c>
      <c r="F3255">
        <f>N(Движение!$Y$486)</f>
        <v>0</v>
      </c>
      <c r="G3255">
        <f>N(Движение!$Z$486)</f>
        <v>0</v>
      </c>
      <c r="H3255">
        <f>Движение!$AA$486</f>
        <v>21</v>
      </c>
      <c r="I3255" t="str">
        <f t="shared" si="50"/>
        <v/>
      </c>
    </row>
    <row r="3256" spans="1:9" x14ac:dyDescent="0.3">
      <c r="A3256">
        <v>3255</v>
      </c>
      <c r="B3256">
        <f>Движение!$A$486</f>
        <v>46705</v>
      </c>
      <c r="C3256">
        <f>Движение!$C$486</f>
        <v>0</v>
      </c>
      <c r="D3256" t="s">
        <v>59</v>
      </c>
      <c r="E3256">
        <f>Движение!$AB$486</f>
        <v>15</v>
      </c>
      <c r="F3256">
        <f>N(Движение!$AC$486)</f>
        <v>0</v>
      </c>
      <c r="G3256">
        <f>N(Движение!$AD$486)</f>
        <v>0</v>
      </c>
      <c r="H3256">
        <f>Движение!$AE$486</f>
        <v>15</v>
      </c>
      <c r="I3256" t="str">
        <f t="shared" si="50"/>
        <v/>
      </c>
    </row>
    <row r="3257" spans="1:9" x14ac:dyDescent="0.3">
      <c r="A3257">
        <v>3256</v>
      </c>
      <c r="B3257">
        <f>Движение!$A$487</f>
        <v>46706</v>
      </c>
      <c r="C3257">
        <f>Движение!$C$487</f>
        <v>0</v>
      </c>
      <c r="D3257" t="s">
        <v>45</v>
      </c>
      <c r="E3257">
        <f>Движение!$D$487</f>
        <v>26</v>
      </c>
      <c r="F3257">
        <f>N(Движение!$E$487)</f>
        <v>0</v>
      </c>
      <c r="G3257">
        <f>N(Движение!$F$487)</f>
        <v>0</v>
      </c>
      <c r="H3257">
        <f>Движение!$G$487</f>
        <v>26</v>
      </c>
      <c r="I3257" t="str">
        <f t="shared" si="50"/>
        <v/>
      </c>
    </row>
    <row r="3258" spans="1:9" x14ac:dyDescent="0.3">
      <c r="A3258">
        <v>3257</v>
      </c>
      <c r="B3258">
        <f>Движение!$A$487</f>
        <v>46706</v>
      </c>
      <c r="C3258">
        <f>Движение!$C$487</f>
        <v>0</v>
      </c>
      <c r="D3258" t="s">
        <v>49</v>
      </c>
      <c r="E3258">
        <f>Движение!$H$487</f>
        <v>20</v>
      </c>
      <c r="F3258">
        <f>N(Движение!$I$487)</f>
        <v>0</v>
      </c>
      <c r="G3258">
        <f>N(Движение!$J$487)</f>
        <v>0</v>
      </c>
      <c r="H3258">
        <f>Движение!$K$487</f>
        <v>20</v>
      </c>
      <c r="I3258" t="str">
        <f t="shared" si="50"/>
        <v/>
      </c>
    </row>
    <row r="3259" spans="1:9" x14ac:dyDescent="0.3">
      <c r="A3259">
        <v>3258</v>
      </c>
      <c r="B3259">
        <f>Движение!$A$487</f>
        <v>46706</v>
      </c>
      <c r="C3259">
        <f>Движение!$C$487</f>
        <v>0</v>
      </c>
      <c r="D3259" t="s">
        <v>51</v>
      </c>
      <c r="E3259">
        <f>Движение!$L$487</f>
        <v>48</v>
      </c>
      <c r="F3259">
        <f>N(Движение!$M$487)</f>
        <v>0</v>
      </c>
      <c r="G3259">
        <f>N(Движение!$N$487)</f>
        <v>0</v>
      </c>
      <c r="H3259">
        <f>Движение!$O$487</f>
        <v>48</v>
      </c>
      <c r="I3259" t="str">
        <f t="shared" si="50"/>
        <v/>
      </c>
    </row>
    <row r="3260" spans="1:9" x14ac:dyDescent="0.3">
      <c r="A3260">
        <v>3259</v>
      </c>
      <c r="B3260">
        <f>Движение!$A$487</f>
        <v>46706</v>
      </c>
      <c r="C3260">
        <f>Движение!$C$487</f>
        <v>0</v>
      </c>
      <c r="D3260" t="s">
        <v>54</v>
      </c>
      <c r="E3260">
        <f>Движение!$P$487</f>
        <v>13</v>
      </c>
      <c r="F3260">
        <f>N(Движение!$Q$487)</f>
        <v>0</v>
      </c>
      <c r="G3260">
        <f>N(Движение!$R$487)</f>
        <v>0</v>
      </c>
      <c r="H3260">
        <f>Движение!$S$487</f>
        <v>13</v>
      </c>
      <c r="I3260" t="str">
        <f t="shared" si="50"/>
        <v/>
      </c>
    </row>
    <row r="3261" spans="1:9" x14ac:dyDescent="0.3">
      <c r="A3261">
        <v>3260</v>
      </c>
      <c r="B3261">
        <f>Движение!$A$487</f>
        <v>46706</v>
      </c>
      <c r="C3261">
        <f>Движение!$C$487</f>
        <v>0</v>
      </c>
      <c r="D3261" t="s">
        <v>56</v>
      </c>
      <c r="E3261">
        <f>Движение!$T$487</f>
        <v>18</v>
      </c>
      <c r="F3261">
        <f>N(Движение!$U$487)</f>
        <v>0</v>
      </c>
      <c r="G3261">
        <f>N(Движение!$V$487)</f>
        <v>0</v>
      </c>
      <c r="H3261">
        <f>Движение!$W$487</f>
        <v>18</v>
      </c>
      <c r="I3261" t="str">
        <f t="shared" si="50"/>
        <v/>
      </c>
    </row>
    <row r="3262" spans="1:9" x14ac:dyDescent="0.3">
      <c r="A3262">
        <v>3261</v>
      </c>
      <c r="B3262">
        <f>Движение!$A$487</f>
        <v>46706</v>
      </c>
      <c r="C3262">
        <f>Движение!$C$487</f>
        <v>0</v>
      </c>
      <c r="D3262" t="s">
        <v>57</v>
      </c>
      <c r="E3262">
        <f>Движение!$X$487</f>
        <v>21</v>
      </c>
      <c r="F3262">
        <f>N(Движение!$Y$487)</f>
        <v>0</v>
      </c>
      <c r="G3262">
        <f>N(Движение!$Z$487)</f>
        <v>0</v>
      </c>
      <c r="H3262">
        <f>Движение!$AA$487</f>
        <v>21</v>
      </c>
      <c r="I3262" t="str">
        <f t="shared" si="50"/>
        <v/>
      </c>
    </row>
    <row r="3263" spans="1:9" x14ac:dyDescent="0.3">
      <c r="A3263">
        <v>3262</v>
      </c>
      <c r="B3263">
        <f>Движение!$A$487</f>
        <v>46706</v>
      </c>
      <c r="C3263">
        <f>Движение!$C$487</f>
        <v>0</v>
      </c>
      <c r="D3263" t="s">
        <v>59</v>
      </c>
      <c r="E3263">
        <f>Движение!$AB$487</f>
        <v>15</v>
      </c>
      <c r="F3263">
        <f>N(Движение!$AC$487)</f>
        <v>0</v>
      </c>
      <c r="G3263">
        <f>N(Движение!$AD$487)</f>
        <v>0</v>
      </c>
      <c r="H3263">
        <f>Движение!$AE$487</f>
        <v>15</v>
      </c>
      <c r="I3263" t="str">
        <f t="shared" si="50"/>
        <v/>
      </c>
    </row>
    <row r="3264" spans="1:9" x14ac:dyDescent="0.3">
      <c r="A3264">
        <v>3263</v>
      </c>
      <c r="B3264">
        <f>Движение!$A$488</f>
        <v>46707</v>
      </c>
      <c r="C3264">
        <f>Движение!$C$488</f>
        <v>0</v>
      </c>
      <c r="D3264" t="s">
        <v>45</v>
      </c>
      <c r="E3264">
        <f>Движение!$D$488</f>
        <v>26</v>
      </c>
      <c r="F3264">
        <f>N(Движение!$E$488)</f>
        <v>0</v>
      </c>
      <c r="G3264">
        <f>N(Движение!$F$488)</f>
        <v>0</v>
      </c>
      <c r="H3264">
        <f>Движение!$G$488</f>
        <v>26</v>
      </c>
      <c r="I3264" t="str">
        <f t="shared" si="50"/>
        <v/>
      </c>
    </row>
    <row r="3265" spans="1:9" x14ac:dyDescent="0.3">
      <c r="A3265">
        <v>3264</v>
      </c>
      <c r="B3265">
        <f>Движение!$A$488</f>
        <v>46707</v>
      </c>
      <c r="C3265">
        <f>Движение!$C$488</f>
        <v>0</v>
      </c>
      <c r="D3265" t="s">
        <v>49</v>
      </c>
      <c r="E3265">
        <f>Движение!$H$488</f>
        <v>20</v>
      </c>
      <c r="F3265">
        <f>N(Движение!$I$488)</f>
        <v>0</v>
      </c>
      <c r="G3265">
        <f>N(Движение!$J$488)</f>
        <v>0</v>
      </c>
      <c r="H3265">
        <f>Движение!$K$488</f>
        <v>20</v>
      </c>
      <c r="I3265" t="str">
        <f t="shared" si="50"/>
        <v/>
      </c>
    </row>
    <row r="3266" spans="1:9" x14ac:dyDescent="0.3">
      <c r="A3266">
        <v>3265</v>
      </c>
      <c r="B3266">
        <f>Движение!$A$488</f>
        <v>46707</v>
      </c>
      <c r="C3266">
        <f>Движение!$C$488</f>
        <v>0</v>
      </c>
      <c r="D3266" t="s">
        <v>51</v>
      </c>
      <c r="E3266">
        <f>Движение!$L$488</f>
        <v>48</v>
      </c>
      <c r="F3266">
        <f>N(Движение!$M$488)</f>
        <v>0</v>
      </c>
      <c r="G3266">
        <f>N(Движение!$N$488)</f>
        <v>0</v>
      </c>
      <c r="H3266">
        <f>Движение!$O$488</f>
        <v>48</v>
      </c>
      <c r="I3266" t="str">
        <f t="shared" ref="I3266:I3329" si="51">IF($F3266&gt;0,TEXT($B3266,"dd.mm")&amp;"_"&amp;$D3266,"")</f>
        <v/>
      </c>
    </row>
    <row r="3267" spans="1:9" x14ac:dyDescent="0.3">
      <c r="A3267">
        <v>3266</v>
      </c>
      <c r="B3267">
        <f>Движение!$A$488</f>
        <v>46707</v>
      </c>
      <c r="C3267">
        <f>Движение!$C$488</f>
        <v>0</v>
      </c>
      <c r="D3267" t="s">
        <v>54</v>
      </c>
      <c r="E3267">
        <f>Движение!$P$488</f>
        <v>13</v>
      </c>
      <c r="F3267">
        <f>N(Движение!$Q$488)</f>
        <v>0</v>
      </c>
      <c r="G3267">
        <f>N(Движение!$R$488)</f>
        <v>0</v>
      </c>
      <c r="H3267">
        <f>Движение!$S$488</f>
        <v>13</v>
      </c>
      <c r="I3267" t="str">
        <f t="shared" si="51"/>
        <v/>
      </c>
    </row>
    <row r="3268" spans="1:9" x14ac:dyDescent="0.3">
      <c r="A3268">
        <v>3267</v>
      </c>
      <c r="B3268">
        <f>Движение!$A$488</f>
        <v>46707</v>
      </c>
      <c r="C3268">
        <f>Движение!$C$488</f>
        <v>0</v>
      </c>
      <c r="D3268" t="s">
        <v>56</v>
      </c>
      <c r="E3268">
        <f>Движение!$T$488</f>
        <v>18</v>
      </c>
      <c r="F3268">
        <f>N(Движение!$U$488)</f>
        <v>0</v>
      </c>
      <c r="G3268">
        <f>N(Движение!$V$488)</f>
        <v>0</v>
      </c>
      <c r="H3268">
        <f>Движение!$W$488</f>
        <v>18</v>
      </c>
      <c r="I3268" t="str">
        <f t="shared" si="51"/>
        <v/>
      </c>
    </row>
    <row r="3269" spans="1:9" x14ac:dyDescent="0.3">
      <c r="A3269">
        <v>3268</v>
      </c>
      <c r="B3269">
        <f>Движение!$A$488</f>
        <v>46707</v>
      </c>
      <c r="C3269">
        <f>Движение!$C$488</f>
        <v>0</v>
      </c>
      <c r="D3269" t="s">
        <v>57</v>
      </c>
      <c r="E3269">
        <f>Движение!$X$488</f>
        <v>21</v>
      </c>
      <c r="F3269">
        <f>N(Движение!$Y$488)</f>
        <v>0</v>
      </c>
      <c r="G3269">
        <f>N(Движение!$Z$488)</f>
        <v>0</v>
      </c>
      <c r="H3269">
        <f>Движение!$AA$488</f>
        <v>21</v>
      </c>
      <c r="I3269" t="str">
        <f t="shared" si="51"/>
        <v/>
      </c>
    </row>
    <row r="3270" spans="1:9" x14ac:dyDescent="0.3">
      <c r="A3270">
        <v>3269</v>
      </c>
      <c r="B3270">
        <f>Движение!$A$488</f>
        <v>46707</v>
      </c>
      <c r="C3270">
        <f>Движение!$C$488</f>
        <v>0</v>
      </c>
      <c r="D3270" t="s">
        <v>59</v>
      </c>
      <c r="E3270">
        <f>Движение!$AB$488</f>
        <v>15</v>
      </c>
      <c r="F3270">
        <f>N(Движение!$AC$488)</f>
        <v>0</v>
      </c>
      <c r="G3270">
        <f>N(Движение!$AD$488)</f>
        <v>0</v>
      </c>
      <c r="H3270">
        <f>Движение!$AE$488</f>
        <v>15</v>
      </c>
      <c r="I3270" t="str">
        <f t="shared" si="51"/>
        <v/>
      </c>
    </row>
    <row r="3271" spans="1:9" x14ac:dyDescent="0.3">
      <c r="A3271">
        <v>3270</v>
      </c>
      <c r="B3271">
        <f>Движение!$A$489</f>
        <v>46708</v>
      </c>
      <c r="C3271">
        <f>Движение!$C$489</f>
        <v>0</v>
      </c>
      <c r="D3271" t="s">
        <v>45</v>
      </c>
      <c r="E3271">
        <f>Движение!$D$489</f>
        <v>26</v>
      </c>
      <c r="F3271">
        <f>N(Движение!$E$489)</f>
        <v>0</v>
      </c>
      <c r="G3271">
        <f>N(Движение!$F$489)</f>
        <v>0</v>
      </c>
      <c r="H3271">
        <f>Движение!$G$489</f>
        <v>26</v>
      </c>
      <c r="I3271" t="str">
        <f t="shared" si="51"/>
        <v/>
      </c>
    </row>
    <row r="3272" spans="1:9" x14ac:dyDescent="0.3">
      <c r="A3272">
        <v>3271</v>
      </c>
      <c r="B3272">
        <f>Движение!$A$489</f>
        <v>46708</v>
      </c>
      <c r="C3272">
        <f>Движение!$C$489</f>
        <v>0</v>
      </c>
      <c r="D3272" t="s">
        <v>49</v>
      </c>
      <c r="E3272">
        <f>Движение!$H$489</f>
        <v>20</v>
      </c>
      <c r="F3272">
        <f>N(Движение!$I$489)</f>
        <v>0</v>
      </c>
      <c r="G3272">
        <f>N(Движение!$J$489)</f>
        <v>0</v>
      </c>
      <c r="H3272">
        <f>Движение!$K$489</f>
        <v>20</v>
      </c>
      <c r="I3272" t="str">
        <f t="shared" si="51"/>
        <v/>
      </c>
    </row>
    <row r="3273" spans="1:9" x14ac:dyDescent="0.3">
      <c r="A3273">
        <v>3272</v>
      </c>
      <c r="B3273">
        <f>Движение!$A$489</f>
        <v>46708</v>
      </c>
      <c r="C3273">
        <f>Движение!$C$489</f>
        <v>0</v>
      </c>
      <c r="D3273" t="s">
        <v>51</v>
      </c>
      <c r="E3273">
        <f>Движение!$L$489</f>
        <v>48</v>
      </c>
      <c r="F3273">
        <f>N(Движение!$M$489)</f>
        <v>0</v>
      </c>
      <c r="G3273">
        <f>N(Движение!$N$489)</f>
        <v>0</v>
      </c>
      <c r="H3273">
        <f>Движение!$O$489</f>
        <v>48</v>
      </c>
      <c r="I3273" t="str">
        <f t="shared" si="51"/>
        <v/>
      </c>
    </row>
    <row r="3274" spans="1:9" x14ac:dyDescent="0.3">
      <c r="A3274">
        <v>3273</v>
      </c>
      <c r="B3274">
        <f>Движение!$A$489</f>
        <v>46708</v>
      </c>
      <c r="C3274">
        <f>Движение!$C$489</f>
        <v>0</v>
      </c>
      <c r="D3274" t="s">
        <v>54</v>
      </c>
      <c r="E3274">
        <f>Движение!$P$489</f>
        <v>13</v>
      </c>
      <c r="F3274">
        <f>N(Движение!$Q$489)</f>
        <v>0</v>
      </c>
      <c r="G3274">
        <f>N(Движение!$R$489)</f>
        <v>0</v>
      </c>
      <c r="H3274">
        <f>Движение!$S$489</f>
        <v>13</v>
      </c>
      <c r="I3274" t="str">
        <f t="shared" si="51"/>
        <v/>
      </c>
    </row>
    <row r="3275" spans="1:9" x14ac:dyDescent="0.3">
      <c r="A3275">
        <v>3274</v>
      </c>
      <c r="B3275">
        <f>Движение!$A$489</f>
        <v>46708</v>
      </c>
      <c r="C3275">
        <f>Движение!$C$489</f>
        <v>0</v>
      </c>
      <c r="D3275" t="s">
        <v>56</v>
      </c>
      <c r="E3275">
        <f>Движение!$T$489</f>
        <v>18</v>
      </c>
      <c r="F3275">
        <f>N(Движение!$U$489)</f>
        <v>0</v>
      </c>
      <c r="G3275">
        <f>N(Движение!$V$489)</f>
        <v>0</v>
      </c>
      <c r="H3275">
        <f>Движение!$W$489</f>
        <v>18</v>
      </c>
      <c r="I3275" t="str">
        <f t="shared" si="51"/>
        <v/>
      </c>
    </row>
    <row r="3276" spans="1:9" x14ac:dyDescent="0.3">
      <c r="A3276">
        <v>3275</v>
      </c>
      <c r="B3276">
        <f>Движение!$A$489</f>
        <v>46708</v>
      </c>
      <c r="C3276">
        <f>Движение!$C$489</f>
        <v>0</v>
      </c>
      <c r="D3276" t="s">
        <v>57</v>
      </c>
      <c r="E3276">
        <f>Движение!$X$489</f>
        <v>21</v>
      </c>
      <c r="F3276">
        <f>N(Движение!$Y$489)</f>
        <v>0</v>
      </c>
      <c r="G3276">
        <f>N(Движение!$Z$489)</f>
        <v>0</v>
      </c>
      <c r="H3276">
        <f>Движение!$AA$489</f>
        <v>21</v>
      </c>
      <c r="I3276" t="str">
        <f t="shared" si="51"/>
        <v/>
      </c>
    </row>
    <row r="3277" spans="1:9" x14ac:dyDescent="0.3">
      <c r="A3277">
        <v>3276</v>
      </c>
      <c r="B3277">
        <f>Движение!$A$489</f>
        <v>46708</v>
      </c>
      <c r="C3277">
        <f>Движение!$C$489</f>
        <v>0</v>
      </c>
      <c r="D3277" t="s">
        <v>59</v>
      </c>
      <c r="E3277">
        <f>Движение!$AB$489</f>
        <v>15</v>
      </c>
      <c r="F3277">
        <f>N(Движение!$AC$489)</f>
        <v>0</v>
      </c>
      <c r="G3277">
        <f>N(Движение!$AD$489)</f>
        <v>0</v>
      </c>
      <c r="H3277">
        <f>Движение!$AE$489</f>
        <v>15</v>
      </c>
      <c r="I3277" t="str">
        <f t="shared" si="51"/>
        <v/>
      </c>
    </row>
    <row r="3278" spans="1:9" x14ac:dyDescent="0.3">
      <c r="A3278">
        <v>3277</v>
      </c>
      <c r="B3278">
        <f>Движение!$A$490</f>
        <v>46709</v>
      </c>
      <c r="C3278">
        <f>Движение!$C$490</f>
        <v>0</v>
      </c>
      <c r="D3278" t="s">
        <v>45</v>
      </c>
      <c r="E3278">
        <f>Движение!$D$490</f>
        <v>26</v>
      </c>
      <c r="F3278">
        <f>N(Движение!$E$490)</f>
        <v>0</v>
      </c>
      <c r="G3278">
        <f>N(Движение!$F$490)</f>
        <v>0</v>
      </c>
      <c r="H3278">
        <f>Движение!$G$490</f>
        <v>26</v>
      </c>
      <c r="I3278" t="str">
        <f t="shared" si="51"/>
        <v/>
      </c>
    </row>
    <row r="3279" spans="1:9" x14ac:dyDescent="0.3">
      <c r="A3279">
        <v>3278</v>
      </c>
      <c r="B3279">
        <f>Движение!$A$490</f>
        <v>46709</v>
      </c>
      <c r="C3279">
        <f>Движение!$C$490</f>
        <v>0</v>
      </c>
      <c r="D3279" t="s">
        <v>49</v>
      </c>
      <c r="E3279">
        <f>Движение!$H$490</f>
        <v>20</v>
      </c>
      <c r="F3279">
        <f>N(Движение!$I$490)</f>
        <v>0</v>
      </c>
      <c r="G3279">
        <f>N(Движение!$J$490)</f>
        <v>0</v>
      </c>
      <c r="H3279">
        <f>Движение!$K$490</f>
        <v>20</v>
      </c>
      <c r="I3279" t="str">
        <f t="shared" si="51"/>
        <v/>
      </c>
    </row>
    <row r="3280" spans="1:9" x14ac:dyDescent="0.3">
      <c r="A3280">
        <v>3279</v>
      </c>
      <c r="B3280">
        <f>Движение!$A$490</f>
        <v>46709</v>
      </c>
      <c r="C3280">
        <f>Движение!$C$490</f>
        <v>0</v>
      </c>
      <c r="D3280" t="s">
        <v>51</v>
      </c>
      <c r="E3280">
        <f>Движение!$L$490</f>
        <v>48</v>
      </c>
      <c r="F3280">
        <f>N(Движение!$M$490)</f>
        <v>0</v>
      </c>
      <c r="G3280">
        <f>N(Движение!$N$490)</f>
        <v>0</v>
      </c>
      <c r="H3280">
        <f>Движение!$O$490</f>
        <v>48</v>
      </c>
      <c r="I3280" t="str">
        <f t="shared" si="51"/>
        <v/>
      </c>
    </row>
    <row r="3281" spans="1:9" x14ac:dyDescent="0.3">
      <c r="A3281">
        <v>3280</v>
      </c>
      <c r="B3281">
        <f>Движение!$A$490</f>
        <v>46709</v>
      </c>
      <c r="C3281">
        <f>Движение!$C$490</f>
        <v>0</v>
      </c>
      <c r="D3281" t="s">
        <v>54</v>
      </c>
      <c r="E3281">
        <f>Движение!$P$490</f>
        <v>13</v>
      </c>
      <c r="F3281">
        <f>N(Движение!$Q$490)</f>
        <v>0</v>
      </c>
      <c r="G3281">
        <f>N(Движение!$R$490)</f>
        <v>0</v>
      </c>
      <c r="H3281">
        <f>Движение!$S$490</f>
        <v>13</v>
      </c>
      <c r="I3281" t="str">
        <f t="shared" si="51"/>
        <v/>
      </c>
    </row>
    <row r="3282" spans="1:9" x14ac:dyDescent="0.3">
      <c r="A3282">
        <v>3281</v>
      </c>
      <c r="B3282">
        <f>Движение!$A$490</f>
        <v>46709</v>
      </c>
      <c r="C3282">
        <f>Движение!$C$490</f>
        <v>0</v>
      </c>
      <c r="D3282" t="s">
        <v>56</v>
      </c>
      <c r="E3282">
        <f>Движение!$T$490</f>
        <v>18</v>
      </c>
      <c r="F3282">
        <f>N(Движение!$U$490)</f>
        <v>0</v>
      </c>
      <c r="G3282">
        <f>N(Движение!$V$490)</f>
        <v>0</v>
      </c>
      <c r="H3282">
        <f>Движение!$W$490</f>
        <v>18</v>
      </c>
      <c r="I3282" t="str">
        <f t="shared" si="51"/>
        <v/>
      </c>
    </row>
    <row r="3283" spans="1:9" x14ac:dyDescent="0.3">
      <c r="A3283">
        <v>3282</v>
      </c>
      <c r="B3283">
        <f>Движение!$A$490</f>
        <v>46709</v>
      </c>
      <c r="C3283">
        <f>Движение!$C$490</f>
        <v>0</v>
      </c>
      <c r="D3283" t="s">
        <v>57</v>
      </c>
      <c r="E3283">
        <f>Движение!$X$490</f>
        <v>21</v>
      </c>
      <c r="F3283">
        <f>N(Движение!$Y$490)</f>
        <v>0</v>
      </c>
      <c r="G3283">
        <f>N(Движение!$Z$490)</f>
        <v>0</v>
      </c>
      <c r="H3283">
        <f>Движение!$AA$490</f>
        <v>21</v>
      </c>
      <c r="I3283" t="str">
        <f t="shared" si="51"/>
        <v/>
      </c>
    </row>
    <row r="3284" spans="1:9" x14ac:dyDescent="0.3">
      <c r="A3284">
        <v>3283</v>
      </c>
      <c r="B3284">
        <f>Движение!$A$490</f>
        <v>46709</v>
      </c>
      <c r="C3284">
        <f>Движение!$C$490</f>
        <v>0</v>
      </c>
      <c r="D3284" t="s">
        <v>59</v>
      </c>
      <c r="E3284">
        <f>Движение!$AB$490</f>
        <v>15</v>
      </c>
      <c r="F3284">
        <f>N(Движение!$AC$490)</f>
        <v>0</v>
      </c>
      <c r="G3284">
        <f>N(Движение!$AD$490)</f>
        <v>0</v>
      </c>
      <c r="H3284">
        <f>Движение!$AE$490</f>
        <v>15</v>
      </c>
      <c r="I3284" t="str">
        <f t="shared" si="51"/>
        <v/>
      </c>
    </row>
    <row r="3285" spans="1:9" x14ac:dyDescent="0.3">
      <c r="A3285">
        <v>3284</v>
      </c>
      <c r="B3285">
        <f>Движение!$A$491</f>
        <v>46710</v>
      </c>
      <c r="C3285">
        <f>Движение!$C$491</f>
        <v>0</v>
      </c>
      <c r="D3285" t="s">
        <v>45</v>
      </c>
      <c r="E3285">
        <f>Движение!$D$491</f>
        <v>26</v>
      </c>
      <c r="F3285">
        <f>N(Движение!$E$491)</f>
        <v>0</v>
      </c>
      <c r="G3285">
        <f>N(Движение!$F$491)</f>
        <v>0</v>
      </c>
      <c r="H3285">
        <f>Движение!$G$491</f>
        <v>26</v>
      </c>
      <c r="I3285" t="str">
        <f t="shared" si="51"/>
        <v/>
      </c>
    </row>
    <row r="3286" spans="1:9" x14ac:dyDescent="0.3">
      <c r="A3286">
        <v>3285</v>
      </c>
      <c r="B3286">
        <f>Движение!$A$491</f>
        <v>46710</v>
      </c>
      <c r="C3286">
        <f>Движение!$C$491</f>
        <v>0</v>
      </c>
      <c r="D3286" t="s">
        <v>49</v>
      </c>
      <c r="E3286">
        <f>Движение!$H$491</f>
        <v>20</v>
      </c>
      <c r="F3286">
        <f>N(Движение!$I$491)</f>
        <v>0</v>
      </c>
      <c r="G3286">
        <f>N(Движение!$J$491)</f>
        <v>0</v>
      </c>
      <c r="H3286">
        <f>Движение!$K$491</f>
        <v>20</v>
      </c>
      <c r="I3286" t="str">
        <f t="shared" si="51"/>
        <v/>
      </c>
    </row>
    <row r="3287" spans="1:9" x14ac:dyDescent="0.3">
      <c r="A3287">
        <v>3286</v>
      </c>
      <c r="B3287">
        <f>Движение!$A$491</f>
        <v>46710</v>
      </c>
      <c r="C3287">
        <f>Движение!$C$491</f>
        <v>0</v>
      </c>
      <c r="D3287" t="s">
        <v>51</v>
      </c>
      <c r="E3287">
        <f>Движение!$L$491</f>
        <v>48</v>
      </c>
      <c r="F3287">
        <f>N(Движение!$M$491)</f>
        <v>0</v>
      </c>
      <c r="G3287">
        <f>N(Движение!$N$491)</f>
        <v>0</v>
      </c>
      <c r="H3287">
        <f>Движение!$O$491</f>
        <v>48</v>
      </c>
      <c r="I3287" t="str">
        <f t="shared" si="51"/>
        <v/>
      </c>
    </row>
    <row r="3288" spans="1:9" x14ac:dyDescent="0.3">
      <c r="A3288">
        <v>3287</v>
      </c>
      <c r="B3288">
        <f>Движение!$A$491</f>
        <v>46710</v>
      </c>
      <c r="C3288">
        <f>Движение!$C$491</f>
        <v>0</v>
      </c>
      <c r="D3288" t="s">
        <v>54</v>
      </c>
      <c r="E3288">
        <f>Движение!$P$491</f>
        <v>13</v>
      </c>
      <c r="F3288">
        <f>N(Движение!$Q$491)</f>
        <v>0</v>
      </c>
      <c r="G3288">
        <f>N(Движение!$R$491)</f>
        <v>0</v>
      </c>
      <c r="H3288">
        <f>Движение!$S$491</f>
        <v>13</v>
      </c>
      <c r="I3288" t="str">
        <f t="shared" si="51"/>
        <v/>
      </c>
    </row>
    <row r="3289" spans="1:9" x14ac:dyDescent="0.3">
      <c r="A3289">
        <v>3288</v>
      </c>
      <c r="B3289">
        <f>Движение!$A$491</f>
        <v>46710</v>
      </c>
      <c r="C3289">
        <f>Движение!$C$491</f>
        <v>0</v>
      </c>
      <c r="D3289" t="s">
        <v>56</v>
      </c>
      <c r="E3289">
        <f>Движение!$T$491</f>
        <v>18</v>
      </c>
      <c r="F3289">
        <f>N(Движение!$U$491)</f>
        <v>0</v>
      </c>
      <c r="G3289">
        <f>N(Движение!$V$491)</f>
        <v>0</v>
      </c>
      <c r="H3289">
        <f>Движение!$W$491</f>
        <v>18</v>
      </c>
      <c r="I3289" t="str">
        <f t="shared" si="51"/>
        <v/>
      </c>
    </row>
    <row r="3290" spans="1:9" x14ac:dyDescent="0.3">
      <c r="A3290">
        <v>3289</v>
      </c>
      <c r="B3290">
        <f>Движение!$A$491</f>
        <v>46710</v>
      </c>
      <c r="C3290">
        <f>Движение!$C$491</f>
        <v>0</v>
      </c>
      <c r="D3290" t="s">
        <v>57</v>
      </c>
      <c r="E3290">
        <f>Движение!$X$491</f>
        <v>21</v>
      </c>
      <c r="F3290">
        <f>N(Движение!$Y$491)</f>
        <v>0</v>
      </c>
      <c r="G3290">
        <f>N(Движение!$Z$491)</f>
        <v>0</v>
      </c>
      <c r="H3290">
        <f>Движение!$AA$491</f>
        <v>21</v>
      </c>
      <c r="I3290" t="str">
        <f t="shared" si="51"/>
        <v/>
      </c>
    </row>
    <row r="3291" spans="1:9" x14ac:dyDescent="0.3">
      <c r="A3291">
        <v>3290</v>
      </c>
      <c r="B3291">
        <f>Движение!$A$491</f>
        <v>46710</v>
      </c>
      <c r="C3291">
        <f>Движение!$C$491</f>
        <v>0</v>
      </c>
      <c r="D3291" t="s">
        <v>59</v>
      </c>
      <c r="E3291">
        <f>Движение!$AB$491</f>
        <v>15</v>
      </c>
      <c r="F3291">
        <f>N(Движение!$AC$491)</f>
        <v>0</v>
      </c>
      <c r="G3291">
        <f>N(Движение!$AD$491)</f>
        <v>0</v>
      </c>
      <c r="H3291">
        <f>Движение!$AE$491</f>
        <v>15</v>
      </c>
      <c r="I3291" t="str">
        <f t="shared" si="51"/>
        <v/>
      </c>
    </row>
    <row r="3292" spans="1:9" x14ac:dyDescent="0.3">
      <c r="A3292">
        <v>3291</v>
      </c>
      <c r="B3292">
        <f>Движение!$A$492</f>
        <v>46711</v>
      </c>
      <c r="C3292">
        <f>Движение!$C$492</f>
        <v>0</v>
      </c>
      <c r="D3292" t="s">
        <v>45</v>
      </c>
      <c r="E3292">
        <f>Движение!$D$492</f>
        <v>26</v>
      </c>
      <c r="F3292">
        <f>N(Движение!$E$492)</f>
        <v>0</v>
      </c>
      <c r="G3292">
        <f>N(Движение!$F$492)</f>
        <v>0</v>
      </c>
      <c r="H3292">
        <f>Движение!$G$492</f>
        <v>26</v>
      </c>
      <c r="I3292" t="str">
        <f t="shared" si="51"/>
        <v/>
      </c>
    </row>
    <row r="3293" spans="1:9" x14ac:dyDescent="0.3">
      <c r="A3293">
        <v>3292</v>
      </c>
      <c r="B3293">
        <f>Движение!$A$492</f>
        <v>46711</v>
      </c>
      <c r="C3293">
        <f>Движение!$C$492</f>
        <v>0</v>
      </c>
      <c r="D3293" t="s">
        <v>49</v>
      </c>
      <c r="E3293">
        <f>Движение!$H$492</f>
        <v>20</v>
      </c>
      <c r="F3293">
        <f>N(Движение!$I$492)</f>
        <v>0</v>
      </c>
      <c r="G3293">
        <f>N(Движение!$J$492)</f>
        <v>0</v>
      </c>
      <c r="H3293">
        <f>Движение!$K$492</f>
        <v>20</v>
      </c>
      <c r="I3293" t="str">
        <f t="shared" si="51"/>
        <v/>
      </c>
    </row>
    <row r="3294" spans="1:9" x14ac:dyDescent="0.3">
      <c r="A3294">
        <v>3293</v>
      </c>
      <c r="B3294">
        <f>Движение!$A$492</f>
        <v>46711</v>
      </c>
      <c r="C3294">
        <f>Движение!$C$492</f>
        <v>0</v>
      </c>
      <c r="D3294" t="s">
        <v>51</v>
      </c>
      <c r="E3294">
        <f>Движение!$L$492</f>
        <v>48</v>
      </c>
      <c r="F3294">
        <f>N(Движение!$M$492)</f>
        <v>0</v>
      </c>
      <c r="G3294">
        <f>N(Движение!$N$492)</f>
        <v>0</v>
      </c>
      <c r="H3294">
        <f>Движение!$O$492</f>
        <v>48</v>
      </c>
      <c r="I3294" t="str">
        <f t="shared" si="51"/>
        <v/>
      </c>
    </row>
    <row r="3295" spans="1:9" x14ac:dyDescent="0.3">
      <c r="A3295">
        <v>3294</v>
      </c>
      <c r="B3295">
        <f>Движение!$A$492</f>
        <v>46711</v>
      </c>
      <c r="C3295">
        <f>Движение!$C$492</f>
        <v>0</v>
      </c>
      <c r="D3295" t="s">
        <v>54</v>
      </c>
      <c r="E3295">
        <f>Движение!$P$492</f>
        <v>13</v>
      </c>
      <c r="F3295">
        <f>N(Движение!$Q$492)</f>
        <v>0</v>
      </c>
      <c r="G3295">
        <f>N(Движение!$R$492)</f>
        <v>0</v>
      </c>
      <c r="H3295">
        <f>Движение!$S$492</f>
        <v>13</v>
      </c>
      <c r="I3295" t="str">
        <f t="shared" si="51"/>
        <v/>
      </c>
    </row>
    <row r="3296" spans="1:9" x14ac:dyDescent="0.3">
      <c r="A3296">
        <v>3295</v>
      </c>
      <c r="B3296">
        <f>Движение!$A$492</f>
        <v>46711</v>
      </c>
      <c r="C3296">
        <f>Движение!$C$492</f>
        <v>0</v>
      </c>
      <c r="D3296" t="s">
        <v>56</v>
      </c>
      <c r="E3296">
        <f>Движение!$T$492</f>
        <v>18</v>
      </c>
      <c r="F3296">
        <f>N(Движение!$U$492)</f>
        <v>0</v>
      </c>
      <c r="G3296">
        <f>N(Движение!$V$492)</f>
        <v>0</v>
      </c>
      <c r="H3296">
        <f>Движение!$W$492</f>
        <v>18</v>
      </c>
      <c r="I3296" t="str">
        <f t="shared" si="51"/>
        <v/>
      </c>
    </row>
    <row r="3297" spans="1:9" x14ac:dyDescent="0.3">
      <c r="A3297">
        <v>3296</v>
      </c>
      <c r="B3297">
        <f>Движение!$A$492</f>
        <v>46711</v>
      </c>
      <c r="C3297">
        <f>Движение!$C$492</f>
        <v>0</v>
      </c>
      <c r="D3297" t="s">
        <v>57</v>
      </c>
      <c r="E3297">
        <f>Движение!$X$492</f>
        <v>21</v>
      </c>
      <c r="F3297">
        <f>N(Движение!$Y$492)</f>
        <v>0</v>
      </c>
      <c r="G3297">
        <f>N(Движение!$Z$492)</f>
        <v>0</v>
      </c>
      <c r="H3297">
        <f>Движение!$AA$492</f>
        <v>21</v>
      </c>
      <c r="I3297" t="str">
        <f t="shared" si="51"/>
        <v/>
      </c>
    </row>
    <row r="3298" spans="1:9" x14ac:dyDescent="0.3">
      <c r="A3298">
        <v>3297</v>
      </c>
      <c r="B3298">
        <f>Движение!$A$492</f>
        <v>46711</v>
      </c>
      <c r="C3298">
        <f>Движение!$C$492</f>
        <v>0</v>
      </c>
      <c r="D3298" t="s">
        <v>59</v>
      </c>
      <c r="E3298">
        <f>Движение!$AB$492</f>
        <v>15</v>
      </c>
      <c r="F3298">
        <f>N(Движение!$AC$492)</f>
        <v>0</v>
      </c>
      <c r="G3298">
        <f>N(Движение!$AD$492)</f>
        <v>0</v>
      </c>
      <c r="H3298">
        <f>Движение!$AE$492</f>
        <v>15</v>
      </c>
      <c r="I3298" t="str">
        <f t="shared" si="51"/>
        <v/>
      </c>
    </row>
    <row r="3299" spans="1:9" x14ac:dyDescent="0.3">
      <c r="A3299">
        <v>3298</v>
      </c>
      <c r="B3299">
        <f>Движение!$A$493</f>
        <v>46712</v>
      </c>
      <c r="C3299">
        <f>Движение!$C$493</f>
        <v>0</v>
      </c>
      <c r="D3299" t="s">
        <v>45</v>
      </c>
      <c r="E3299">
        <f>Движение!$D$493</f>
        <v>26</v>
      </c>
      <c r="F3299">
        <f>N(Движение!$E$493)</f>
        <v>0</v>
      </c>
      <c r="G3299">
        <f>N(Движение!$F$493)</f>
        <v>0</v>
      </c>
      <c r="H3299">
        <f>Движение!$G$493</f>
        <v>26</v>
      </c>
      <c r="I3299" t="str">
        <f t="shared" si="51"/>
        <v/>
      </c>
    </row>
    <row r="3300" spans="1:9" x14ac:dyDescent="0.3">
      <c r="A3300">
        <v>3299</v>
      </c>
      <c r="B3300">
        <f>Движение!$A$493</f>
        <v>46712</v>
      </c>
      <c r="C3300">
        <f>Движение!$C$493</f>
        <v>0</v>
      </c>
      <c r="D3300" t="s">
        <v>49</v>
      </c>
      <c r="E3300">
        <f>Движение!$H$493</f>
        <v>20</v>
      </c>
      <c r="F3300">
        <f>N(Движение!$I$493)</f>
        <v>0</v>
      </c>
      <c r="G3300">
        <f>N(Движение!$J$493)</f>
        <v>0</v>
      </c>
      <c r="H3300">
        <f>Движение!$K$493</f>
        <v>20</v>
      </c>
      <c r="I3300" t="str">
        <f t="shared" si="51"/>
        <v/>
      </c>
    </row>
    <row r="3301" spans="1:9" x14ac:dyDescent="0.3">
      <c r="A3301">
        <v>3300</v>
      </c>
      <c r="B3301">
        <f>Движение!$A$493</f>
        <v>46712</v>
      </c>
      <c r="C3301">
        <f>Движение!$C$493</f>
        <v>0</v>
      </c>
      <c r="D3301" t="s">
        <v>51</v>
      </c>
      <c r="E3301">
        <f>Движение!$L$493</f>
        <v>48</v>
      </c>
      <c r="F3301">
        <f>N(Движение!$M$493)</f>
        <v>0</v>
      </c>
      <c r="G3301">
        <f>N(Движение!$N$493)</f>
        <v>0</v>
      </c>
      <c r="H3301">
        <f>Движение!$O$493</f>
        <v>48</v>
      </c>
      <c r="I3301" t="str">
        <f t="shared" si="51"/>
        <v/>
      </c>
    </row>
    <row r="3302" spans="1:9" x14ac:dyDescent="0.3">
      <c r="A3302">
        <v>3301</v>
      </c>
      <c r="B3302">
        <f>Движение!$A$493</f>
        <v>46712</v>
      </c>
      <c r="C3302">
        <f>Движение!$C$493</f>
        <v>0</v>
      </c>
      <c r="D3302" t="s">
        <v>54</v>
      </c>
      <c r="E3302">
        <f>Движение!$P$493</f>
        <v>13</v>
      </c>
      <c r="F3302">
        <f>N(Движение!$Q$493)</f>
        <v>0</v>
      </c>
      <c r="G3302">
        <f>N(Движение!$R$493)</f>
        <v>0</v>
      </c>
      <c r="H3302">
        <f>Движение!$S$493</f>
        <v>13</v>
      </c>
      <c r="I3302" t="str">
        <f t="shared" si="51"/>
        <v/>
      </c>
    </row>
    <row r="3303" spans="1:9" x14ac:dyDescent="0.3">
      <c r="A3303">
        <v>3302</v>
      </c>
      <c r="B3303">
        <f>Движение!$A$493</f>
        <v>46712</v>
      </c>
      <c r="C3303">
        <f>Движение!$C$493</f>
        <v>0</v>
      </c>
      <c r="D3303" t="s">
        <v>56</v>
      </c>
      <c r="E3303">
        <f>Движение!$T$493</f>
        <v>18</v>
      </c>
      <c r="F3303">
        <f>N(Движение!$U$493)</f>
        <v>0</v>
      </c>
      <c r="G3303">
        <f>N(Движение!$V$493)</f>
        <v>0</v>
      </c>
      <c r="H3303">
        <f>Движение!$W$493</f>
        <v>18</v>
      </c>
      <c r="I3303" t="str">
        <f t="shared" si="51"/>
        <v/>
      </c>
    </row>
    <row r="3304" spans="1:9" x14ac:dyDescent="0.3">
      <c r="A3304">
        <v>3303</v>
      </c>
      <c r="B3304">
        <f>Движение!$A$493</f>
        <v>46712</v>
      </c>
      <c r="C3304">
        <f>Движение!$C$493</f>
        <v>0</v>
      </c>
      <c r="D3304" t="s">
        <v>57</v>
      </c>
      <c r="E3304">
        <f>Движение!$X$493</f>
        <v>21</v>
      </c>
      <c r="F3304">
        <f>N(Движение!$Y$493)</f>
        <v>0</v>
      </c>
      <c r="G3304">
        <f>N(Движение!$Z$493)</f>
        <v>0</v>
      </c>
      <c r="H3304">
        <f>Движение!$AA$493</f>
        <v>21</v>
      </c>
      <c r="I3304" t="str">
        <f t="shared" si="51"/>
        <v/>
      </c>
    </row>
    <row r="3305" spans="1:9" x14ac:dyDescent="0.3">
      <c r="A3305">
        <v>3304</v>
      </c>
      <c r="B3305">
        <f>Движение!$A$493</f>
        <v>46712</v>
      </c>
      <c r="C3305">
        <f>Движение!$C$493</f>
        <v>0</v>
      </c>
      <c r="D3305" t="s">
        <v>59</v>
      </c>
      <c r="E3305">
        <f>Движение!$AB$493</f>
        <v>15</v>
      </c>
      <c r="F3305">
        <f>N(Движение!$AC$493)</f>
        <v>0</v>
      </c>
      <c r="G3305">
        <f>N(Движение!$AD$493)</f>
        <v>0</v>
      </c>
      <c r="H3305">
        <f>Движение!$AE$493</f>
        <v>15</v>
      </c>
      <c r="I3305" t="str">
        <f t="shared" si="51"/>
        <v/>
      </c>
    </row>
    <row r="3306" spans="1:9" x14ac:dyDescent="0.3">
      <c r="A3306">
        <v>3305</v>
      </c>
      <c r="B3306">
        <f>Движение!$A$494</f>
        <v>46713</v>
      </c>
      <c r="C3306">
        <f>Движение!$C$494</f>
        <v>0</v>
      </c>
      <c r="D3306" t="s">
        <v>45</v>
      </c>
      <c r="E3306">
        <f>Движение!$D$494</f>
        <v>26</v>
      </c>
      <c r="F3306">
        <f>N(Движение!$E$494)</f>
        <v>0</v>
      </c>
      <c r="G3306">
        <f>N(Движение!$F$494)</f>
        <v>0</v>
      </c>
      <c r="H3306">
        <f>Движение!$G$494</f>
        <v>26</v>
      </c>
      <c r="I3306" t="str">
        <f t="shared" si="51"/>
        <v/>
      </c>
    </row>
    <row r="3307" spans="1:9" x14ac:dyDescent="0.3">
      <c r="A3307">
        <v>3306</v>
      </c>
      <c r="B3307">
        <f>Движение!$A$494</f>
        <v>46713</v>
      </c>
      <c r="C3307">
        <f>Движение!$C$494</f>
        <v>0</v>
      </c>
      <c r="D3307" t="s">
        <v>49</v>
      </c>
      <c r="E3307">
        <f>Движение!$H$494</f>
        <v>20</v>
      </c>
      <c r="F3307">
        <f>N(Движение!$I$494)</f>
        <v>0</v>
      </c>
      <c r="G3307">
        <f>N(Движение!$J$494)</f>
        <v>0</v>
      </c>
      <c r="H3307">
        <f>Движение!$K$494</f>
        <v>20</v>
      </c>
      <c r="I3307" t="str">
        <f t="shared" si="51"/>
        <v/>
      </c>
    </row>
    <row r="3308" spans="1:9" x14ac:dyDescent="0.3">
      <c r="A3308">
        <v>3307</v>
      </c>
      <c r="B3308">
        <f>Движение!$A$494</f>
        <v>46713</v>
      </c>
      <c r="C3308">
        <f>Движение!$C$494</f>
        <v>0</v>
      </c>
      <c r="D3308" t="s">
        <v>51</v>
      </c>
      <c r="E3308">
        <f>Движение!$L$494</f>
        <v>48</v>
      </c>
      <c r="F3308">
        <f>N(Движение!$M$494)</f>
        <v>0</v>
      </c>
      <c r="G3308">
        <f>N(Движение!$N$494)</f>
        <v>0</v>
      </c>
      <c r="H3308">
        <f>Движение!$O$494</f>
        <v>48</v>
      </c>
      <c r="I3308" t="str">
        <f t="shared" si="51"/>
        <v/>
      </c>
    </row>
    <row r="3309" spans="1:9" x14ac:dyDescent="0.3">
      <c r="A3309">
        <v>3308</v>
      </c>
      <c r="B3309">
        <f>Движение!$A$494</f>
        <v>46713</v>
      </c>
      <c r="C3309">
        <f>Движение!$C$494</f>
        <v>0</v>
      </c>
      <c r="D3309" t="s">
        <v>54</v>
      </c>
      <c r="E3309">
        <f>Движение!$P$494</f>
        <v>13</v>
      </c>
      <c r="F3309">
        <f>N(Движение!$Q$494)</f>
        <v>0</v>
      </c>
      <c r="G3309">
        <f>N(Движение!$R$494)</f>
        <v>0</v>
      </c>
      <c r="H3309">
        <f>Движение!$S$494</f>
        <v>13</v>
      </c>
      <c r="I3309" t="str">
        <f t="shared" si="51"/>
        <v/>
      </c>
    </row>
    <row r="3310" spans="1:9" x14ac:dyDescent="0.3">
      <c r="A3310">
        <v>3309</v>
      </c>
      <c r="B3310">
        <f>Движение!$A$494</f>
        <v>46713</v>
      </c>
      <c r="C3310">
        <f>Движение!$C$494</f>
        <v>0</v>
      </c>
      <c r="D3310" t="s">
        <v>56</v>
      </c>
      <c r="E3310">
        <f>Движение!$T$494</f>
        <v>18</v>
      </c>
      <c r="F3310">
        <f>N(Движение!$U$494)</f>
        <v>0</v>
      </c>
      <c r="G3310">
        <f>N(Движение!$V$494)</f>
        <v>0</v>
      </c>
      <c r="H3310">
        <f>Движение!$W$494</f>
        <v>18</v>
      </c>
      <c r="I3310" t="str">
        <f t="shared" si="51"/>
        <v/>
      </c>
    </row>
    <row r="3311" spans="1:9" x14ac:dyDescent="0.3">
      <c r="A3311">
        <v>3310</v>
      </c>
      <c r="B3311">
        <f>Движение!$A$494</f>
        <v>46713</v>
      </c>
      <c r="C3311">
        <f>Движение!$C$494</f>
        <v>0</v>
      </c>
      <c r="D3311" t="s">
        <v>57</v>
      </c>
      <c r="E3311">
        <f>Движение!$X$494</f>
        <v>21</v>
      </c>
      <c r="F3311">
        <f>N(Движение!$Y$494)</f>
        <v>0</v>
      </c>
      <c r="G3311">
        <f>N(Движение!$Z$494)</f>
        <v>0</v>
      </c>
      <c r="H3311">
        <f>Движение!$AA$494</f>
        <v>21</v>
      </c>
      <c r="I3311" t="str">
        <f t="shared" si="51"/>
        <v/>
      </c>
    </row>
    <row r="3312" spans="1:9" x14ac:dyDescent="0.3">
      <c r="A3312">
        <v>3311</v>
      </c>
      <c r="B3312">
        <f>Движение!$A$494</f>
        <v>46713</v>
      </c>
      <c r="C3312">
        <f>Движение!$C$494</f>
        <v>0</v>
      </c>
      <c r="D3312" t="s">
        <v>59</v>
      </c>
      <c r="E3312">
        <f>Движение!$AB$494</f>
        <v>15</v>
      </c>
      <c r="F3312">
        <f>N(Движение!$AC$494)</f>
        <v>0</v>
      </c>
      <c r="G3312">
        <f>N(Движение!$AD$494)</f>
        <v>0</v>
      </c>
      <c r="H3312">
        <f>Движение!$AE$494</f>
        <v>15</v>
      </c>
      <c r="I3312" t="str">
        <f t="shared" si="51"/>
        <v/>
      </c>
    </row>
    <row r="3313" spans="1:9" x14ac:dyDescent="0.3">
      <c r="A3313">
        <v>3312</v>
      </c>
      <c r="B3313">
        <f>Движение!$A$495</f>
        <v>46714</v>
      </c>
      <c r="C3313">
        <f>Движение!$C$495</f>
        <v>0</v>
      </c>
      <c r="D3313" t="s">
        <v>45</v>
      </c>
      <c r="E3313">
        <f>Движение!$D$495</f>
        <v>26</v>
      </c>
      <c r="F3313">
        <f>N(Движение!$E$495)</f>
        <v>0</v>
      </c>
      <c r="G3313">
        <f>N(Движение!$F$495)</f>
        <v>0</v>
      </c>
      <c r="H3313">
        <f>Движение!$G$495</f>
        <v>26</v>
      </c>
      <c r="I3313" t="str">
        <f t="shared" si="51"/>
        <v/>
      </c>
    </row>
    <row r="3314" spans="1:9" x14ac:dyDescent="0.3">
      <c r="A3314">
        <v>3313</v>
      </c>
      <c r="B3314">
        <f>Движение!$A$495</f>
        <v>46714</v>
      </c>
      <c r="C3314">
        <f>Движение!$C$495</f>
        <v>0</v>
      </c>
      <c r="D3314" t="s">
        <v>49</v>
      </c>
      <c r="E3314">
        <f>Движение!$H$495</f>
        <v>20</v>
      </c>
      <c r="F3314">
        <f>N(Движение!$I$495)</f>
        <v>0</v>
      </c>
      <c r="G3314">
        <f>N(Движение!$J$495)</f>
        <v>0</v>
      </c>
      <c r="H3314">
        <f>Движение!$K$495</f>
        <v>20</v>
      </c>
      <c r="I3314" t="str">
        <f t="shared" si="51"/>
        <v/>
      </c>
    </row>
    <row r="3315" spans="1:9" x14ac:dyDescent="0.3">
      <c r="A3315">
        <v>3314</v>
      </c>
      <c r="B3315">
        <f>Движение!$A$495</f>
        <v>46714</v>
      </c>
      <c r="C3315">
        <f>Движение!$C$495</f>
        <v>0</v>
      </c>
      <c r="D3315" t="s">
        <v>51</v>
      </c>
      <c r="E3315">
        <f>Движение!$L$495</f>
        <v>48</v>
      </c>
      <c r="F3315">
        <f>N(Движение!$M$495)</f>
        <v>0</v>
      </c>
      <c r="G3315">
        <f>N(Движение!$N$495)</f>
        <v>0</v>
      </c>
      <c r="H3315">
        <f>Движение!$O$495</f>
        <v>48</v>
      </c>
      <c r="I3315" t="str">
        <f t="shared" si="51"/>
        <v/>
      </c>
    </row>
    <row r="3316" spans="1:9" x14ac:dyDescent="0.3">
      <c r="A3316">
        <v>3315</v>
      </c>
      <c r="B3316">
        <f>Движение!$A$495</f>
        <v>46714</v>
      </c>
      <c r="C3316">
        <f>Движение!$C$495</f>
        <v>0</v>
      </c>
      <c r="D3316" t="s">
        <v>54</v>
      </c>
      <c r="E3316">
        <f>Движение!$P$495</f>
        <v>13</v>
      </c>
      <c r="F3316">
        <f>N(Движение!$Q$495)</f>
        <v>0</v>
      </c>
      <c r="G3316">
        <f>N(Движение!$R$495)</f>
        <v>0</v>
      </c>
      <c r="H3316">
        <f>Движение!$S$495</f>
        <v>13</v>
      </c>
      <c r="I3316" t="str">
        <f t="shared" si="51"/>
        <v/>
      </c>
    </row>
    <row r="3317" spans="1:9" x14ac:dyDescent="0.3">
      <c r="A3317">
        <v>3316</v>
      </c>
      <c r="B3317">
        <f>Движение!$A$495</f>
        <v>46714</v>
      </c>
      <c r="C3317">
        <f>Движение!$C$495</f>
        <v>0</v>
      </c>
      <c r="D3317" t="s">
        <v>56</v>
      </c>
      <c r="E3317">
        <f>Движение!$T$495</f>
        <v>18</v>
      </c>
      <c r="F3317">
        <f>N(Движение!$U$495)</f>
        <v>0</v>
      </c>
      <c r="G3317">
        <f>N(Движение!$V$495)</f>
        <v>0</v>
      </c>
      <c r="H3317">
        <f>Движение!$W$495</f>
        <v>18</v>
      </c>
      <c r="I3317" t="str">
        <f t="shared" si="51"/>
        <v/>
      </c>
    </row>
    <row r="3318" spans="1:9" x14ac:dyDescent="0.3">
      <c r="A3318">
        <v>3317</v>
      </c>
      <c r="B3318">
        <f>Движение!$A$495</f>
        <v>46714</v>
      </c>
      <c r="C3318">
        <f>Движение!$C$495</f>
        <v>0</v>
      </c>
      <c r="D3318" t="s">
        <v>57</v>
      </c>
      <c r="E3318">
        <f>Движение!$X$495</f>
        <v>21</v>
      </c>
      <c r="F3318">
        <f>N(Движение!$Y$495)</f>
        <v>0</v>
      </c>
      <c r="G3318">
        <f>N(Движение!$Z$495)</f>
        <v>0</v>
      </c>
      <c r="H3318">
        <f>Движение!$AA$495</f>
        <v>21</v>
      </c>
      <c r="I3318" t="str">
        <f t="shared" si="51"/>
        <v/>
      </c>
    </row>
    <row r="3319" spans="1:9" x14ac:dyDescent="0.3">
      <c r="A3319">
        <v>3318</v>
      </c>
      <c r="B3319">
        <f>Движение!$A$495</f>
        <v>46714</v>
      </c>
      <c r="C3319">
        <f>Движение!$C$495</f>
        <v>0</v>
      </c>
      <c r="D3319" t="s">
        <v>59</v>
      </c>
      <c r="E3319">
        <f>Движение!$AB$495</f>
        <v>15</v>
      </c>
      <c r="F3319">
        <f>N(Движение!$AC$495)</f>
        <v>0</v>
      </c>
      <c r="G3319">
        <f>N(Движение!$AD$495)</f>
        <v>0</v>
      </c>
      <c r="H3319">
        <f>Движение!$AE$495</f>
        <v>15</v>
      </c>
      <c r="I3319" t="str">
        <f t="shared" si="51"/>
        <v/>
      </c>
    </row>
    <row r="3320" spans="1:9" x14ac:dyDescent="0.3">
      <c r="A3320">
        <v>3319</v>
      </c>
      <c r="B3320">
        <f>Движение!$A$496</f>
        <v>46715</v>
      </c>
      <c r="C3320">
        <f>Движение!$C$496</f>
        <v>0</v>
      </c>
      <c r="D3320" t="s">
        <v>45</v>
      </c>
      <c r="E3320">
        <f>Движение!$D$496</f>
        <v>26</v>
      </c>
      <c r="F3320">
        <f>N(Движение!$E$496)</f>
        <v>0</v>
      </c>
      <c r="G3320">
        <f>N(Движение!$F$496)</f>
        <v>0</v>
      </c>
      <c r="H3320">
        <f>Движение!$G$496</f>
        <v>26</v>
      </c>
      <c r="I3320" t="str">
        <f t="shared" si="51"/>
        <v/>
      </c>
    </row>
    <row r="3321" spans="1:9" x14ac:dyDescent="0.3">
      <c r="A3321">
        <v>3320</v>
      </c>
      <c r="B3321">
        <f>Движение!$A$496</f>
        <v>46715</v>
      </c>
      <c r="C3321">
        <f>Движение!$C$496</f>
        <v>0</v>
      </c>
      <c r="D3321" t="s">
        <v>49</v>
      </c>
      <c r="E3321">
        <f>Движение!$H$496</f>
        <v>20</v>
      </c>
      <c r="F3321">
        <f>N(Движение!$I$496)</f>
        <v>0</v>
      </c>
      <c r="G3321">
        <f>N(Движение!$J$496)</f>
        <v>0</v>
      </c>
      <c r="H3321">
        <f>Движение!$K$496</f>
        <v>20</v>
      </c>
      <c r="I3321" t="str">
        <f t="shared" si="51"/>
        <v/>
      </c>
    </row>
    <row r="3322" spans="1:9" x14ac:dyDescent="0.3">
      <c r="A3322">
        <v>3321</v>
      </c>
      <c r="B3322">
        <f>Движение!$A$496</f>
        <v>46715</v>
      </c>
      <c r="C3322">
        <f>Движение!$C$496</f>
        <v>0</v>
      </c>
      <c r="D3322" t="s">
        <v>51</v>
      </c>
      <c r="E3322">
        <f>Движение!$L$496</f>
        <v>48</v>
      </c>
      <c r="F3322">
        <f>N(Движение!$M$496)</f>
        <v>0</v>
      </c>
      <c r="G3322">
        <f>N(Движение!$N$496)</f>
        <v>0</v>
      </c>
      <c r="H3322">
        <f>Движение!$O$496</f>
        <v>48</v>
      </c>
      <c r="I3322" t="str">
        <f t="shared" si="51"/>
        <v/>
      </c>
    </row>
    <row r="3323" spans="1:9" x14ac:dyDescent="0.3">
      <c r="A3323">
        <v>3322</v>
      </c>
      <c r="B3323">
        <f>Движение!$A$496</f>
        <v>46715</v>
      </c>
      <c r="C3323">
        <f>Движение!$C$496</f>
        <v>0</v>
      </c>
      <c r="D3323" t="s">
        <v>54</v>
      </c>
      <c r="E3323">
        <f>Движение!$P$496</f>
        <v>13</v>
      </c>
      <c r="F3323">
        <f>N(Движение!$Q$496)</f>
        <v>0</v>
      </c>
      <c r="G3323">
        <f>N(Движение!$R$496)</f>
        <v>0</v>
      </c>
      <c r="H3323">
        <f>Движение!$S$496</f>
        <v>13</v>
      </c>
      <c r="I3323" t="str">
        <f t="shared" si="51"/>
        <v/>
      </c>
    </row>
    <row r="3324" spans="1:9" x14ac:dyDescent="0.3">
      <c r="A3324">
        <v>3323</v>
      </c>
      <c r="B3324">
        <f>Движение!$A$496</f>
        <v>46715</v>
      </c>
      <c r="C3324">
        <f>Движение!$C$496</f>
        <v>0</v>
      </c>
      <c r="D3324" t="s">
        <v>56</v>
      </c>
      <c r="E3324">
        <f>Движение!$T$496</f>
        <v>18</v>
      </c>
      <c r="F3324">
        <f>N(Движение!$U$496)</f>
        <v>0</v>
      </c>
      <c r="G3324">
        <f>N(Движение!$V$496)</f>
        <v>0</v>
      </c>
      <c r="H3324">
        <f>Движение!$W$496</f>
        <v>18</v>
      </c>
      <c r="I3324" t="str">
        <f t="shared" si="51"/>
        <v/>
      </c>
    </row>
    <row r="3325" spans="1:9" x14ac:dyDescent="0.3">
      <c r="A3325">
        <v>3324</v>
      </c>
      <c r="B3325">
        <f>Движение!$A$496</f>
        <v>46715</v>
      </c>
      <c r="C3325">
        <f>Движение!$C$496</f>
        <v>0</v>
      </c>
      <c r="D3325" t="s">
        <v>57</v>
      </c>
      <c r="E3325">
        <f>Движение!$X$496</f>
        <v>21</v>
      </c>
      <c r="F3325">
        <f>N(Движение!$Y$496)</f>
        <v>0</v>
      </c>
      <c r="G3325">
        <f>N(Движение!$Z$496)</f>
        <v>0</v>
      </c>
      <c r="H3325">
        <f>Движение!$AA$496</f>
        <v>21</v>
      </c>
      <c r="I3325" t="str">
        <f t="shared" si="51"/>
        <v/>
      </c>
    </row>
    <row r="3326" spans="1:9" x14ac:dyDescent="0.3">
      <c r="A3326">
        <v>3325</v>
      </c>
      <c r="B3326">
        <f>Движение!$A$496</f>
        <v>46715</v>
      </c>
      <c r="C3326">
        <f>Движение!$C$496</f>
        <v>0</v>
      </c>
      <c r="D3326" t="s">
        <v>59</v>
      </c>
      <c r="E3326">
        <f>Движение!$AB$496</f>
        <v>15</v>
      </c>
      <c r="F3326">
        <f>N(Движение!$AC$496)</f>
        <v>0</v>
      </c>
      <c r="G3326">
        <f>N(Движение!$AD$496)</f>
        <v>0</v>
      </c>
      <c r="H3326">
        <f>Движение!$AE$496</f>
        <v>15</v>
      </c>
      <c r="I3326" t="str">
        <f t="shared" si="51"/>
        <v/>
      </c>
    </row>
    <row r="3327" spans="1:9" x14ac:dyDescent="0.3">
      <c r="A3327">
        <v>3326</v>
      </c>
      <c r="B3327">
        <f>Движение!$A$497</f>
        <v>46716</v>
      </c>
      <c r="C3327">
        <f>Движение!$C$497</f>
        <v>0</v>
      </c>
      <c r="D3327" t="s">
        <v>45</v>
      </c>
      <c r="E3327">
        <f>Движение!$D$497</f>
        <v>26</v>
      </c>
      <c r="F3327">
        <f>N(Движение!$E$497)</f>
        <v>0</v>
      </c>
      <c r="G3327">
        <f>N(Движение!$F$497)</f>
        <v>0</v>
      </c>
      <c r="H3327">
        <f>Движение!$G$497</f>
        <v>26</v>
      </c>
      <c r="I3327" t="str">
        <f t="shared" si="51"/>
        <v/>
      </c>
    </row>
    <row r="3328" spans="1:9" x14ac:dyDescent="0.3">
      <c r="A3328">
        <v>3327</v>
      </c>
      <c r="B3328">
        <f>Движение!$A$497</f>
        <v>46716</v>
      </c>
      <c r="C3328">
        <f>Движение!$C$497</f>
        <v>0</v>
      </c>
      <c r="D3328" t="s">
        <v>49</v>
      </c>
      <c r="E3328">
        <f>Движение!$H$497</f>
        <v>20</v>
      </c>
      <c r="F3328">
        <f>N(Движение!$I$497)</f>
        <v>0</v>
      </c>
      <c r="G3328">
        <f>N(Движение!$J$497)</f>
        <v>0</v>
      </c>
      <c r="H3328">
        <f>Движение!$K$497</f>
        <v>20</v>
      </c>
      <c r="I3328" t="str">
        <f t="shared" si="51"/>
        <v/>
      </c>
    </row>
    <row r="3329" spans="1:9" x14ac:dyDescent="0.3">
      <c r="A3329">
        <v>3328</v>
      </c>
      <c r="B3329">
        <f>Движение!$A$497</f>
        <v>46716</v>
      </c>
      <c r="C3329">
        <f>Движение!$C$497</f>
        <v>0</v>
      </c>
      <c r="D3329" t="s">
        <v>51</v>
      </c>
      <c r="E3329">
        <f>Движение!$L$497</f>
        <v>48</v>
      </c>
      <c r="F3329">
        <f>N(Движение!$M$497)</f>
        <v>0</v>
      </c>
      <c r="G3329">
        <f>N(Движение!$N$497)</f>
        <v>0</v>
      </c>
      <c r="H3329">
        <f>Движение!$O$497</f>
        <v>48</v>
      </c>
      <c r="I3329" t="str">
        <f t="shared" si="51"/>
        <v/>
      </c>
    </row>
    <row r="3330" spans="1:9" x14ac:dyDescent="0.3">
      <c r="A3330">
        <v>3329</v>
      </c>
      <c r="B3330">
        <f>Движение!$A$497</f>
        <v>46716</v>
      </c>
      <c r="C3330">
        <f>Движение!$C$497</f>
        <v>0</v>
      </c>
      <c r="D3330" t="s">
        <v>54</v>
      </c>
      <c r="E3330">
        <f>Движение!$P$497</f>
        <v>13</v>
      </c>
      <c r="F3330">
        <f>N(Движение!$Q$497)</f>
        <v>0</v>
      </c>
      <c r="G3330">
        <f>N(Движение!$R$497)</f>
        <v>0</v>
      </c>
      <c r="H3330">
        <f>Движение!$S$497</f>
        <v>13</v>
      </c>
      <c r="I3330" t="str">
        <f t="shared" ref="I3330:I3393" si="52">IF($F3330&gt;0,TEXT($B3330,"dd.mm")&amp;"_"&amp;$D3330,"")</f>
        <v/>
      </c>
    </row>
    <row r="3331" spans="1:9" x14ac:dyDescent="0.3">
      <c r="A3331">
        <v>3330</v>
      </c>
      <c r="B3331">
        <f>Движение!$A$497</f>
        <v>46716</v>
      </c>
      <c r="C3331">
        <f>Движение!$C$497</f>
        <v>0</v>
      </c>
      <c r="D3331" t="s">
        <v>56</v>
      </c>
      <c r="E3331">
        <f>Движение!$T$497</f>
        <v>18</v>
      </c>
      <c r="F3331">
        <f>N(Движение!$U$497)</f>
        <v>0</v>
      </c>
      <c r="G3331">
        <f>N(Движение!$V$497)</f>
        <v>0</v>
      </c>
      <c r="H3331">
        <f>Движение!$W$497</f>
        <v>18</v>
      </c>
      <c r="I3331" t="str">
        <f t="shared" si="52"/>
        <v/>
      </c>
    </row>
    <row r="3332" spans="1:9" x14ac:dyDescent="0.3">
      <c r="A3332">
        <v>3331</v>
      </c>
      <c r="B3332">
        <f>Движение!$A$497</f>
        <v>46716</v>
      </c>
      <c r="C3332">
        <f>Движение!$C$497</f>
        <v>0</v>
      </c>
      <c r="D3332" t="s">
        <v>57</v>
      </c>
      <c r="E3332">
        <f>Движение!$X$497</f>
        <v>21</v>
      </c>
      <c r="F3332">
        <f>N(Движение!$Y$497)</f>
        <v>0</v>
      </c>
      <c r="G3332">
        <f>N(Движение!$Z$497)</f>
        <v>0</v>
      </c>
      <c r="H3332">
        <f>Движение!$AA$497</f>
        <v>21</v>
      </c>
      <c r="I3332" t="str">
        <f t="shared" si="52"/>
        <v/>
      </c>
    </row>
    <row r="3333" spans="1:9" x14ac:dyDescent="0.3">
      <c r="A3333">
        <v>3332</v>
      </c>
      <c r="B3333">
        <f>Движение!$A$497</f>
        <v>46716</v>
      </c>
      <c r="C3333">
        <f>Движение!$C$497</f>
        <v>0</v>
      </c>
      <c r="D3333" t="s">
        <v>59</v>
      </c>
      <c r="E3333">
        <f>Движение!$AB$497</f>
        <v>15</v>
      </c>
      <c r="F3333">
        <f>N(Движение!$AC$497)</f>
        <v>0</v>
      </c>
      <c r="G3333">
        <f>N(Движение!$AD$497)</f>
        <v>0</v>
      </c>
      <c r="H3333">
        <f>Движение!$AE$497</f>
        <v>15</v>
      </c>
      <c r="I3333" t="str">
        <f t="shared" si="52"/>
        <v/>
      </c>
    </row>
    <row r="3334" spans="1:9" x14ac:dyDescent="0.3">
      <c r="A3334">
        <v>3333</v>
      </c>
      <c r="B3334">
        <f>Движение!$A$498</f>
        <v>46717</v>
      </c>
      <c r="C3334">
        <f>Движение!$C$498</f>
        <v>0</v>
      </c>
      <c r="D3334" t="s">
        <v>45</v>
      </c>
      <c r="E3334">
        <f>Движение!$D$498</f>
        <v>26</v>
      </c>
      <c r="F3334">
        <f>N(Движение!$E$498)</f>
        <v>0</v>
      </c>
      <c r="G3334">
        <f>N(Движение!$F$498)</f>
        <v>0</v>
      </c>
      <c r="H3334">
        <f>Движение!$G$498</f>
        <v>26</v>
      </c>
      <c r="I3334" t="str">
        <f t="shared" si="52"/>
        <v/>
      </c>
    </row>
    <row r="3335" spans="1:9" x14ac:dyDescent="0.3">
      <c r="A3335">
        <v>3334</v>
      </c>
      <c r="B3335">
        <f>Движение!$A$498</f>
        <v>46717</v>
      </c>
      <c r="C3335">
        <f>Движение!$C$498</f>
        <v>0</v>
      </c>
      <c r="D3335" t="s">
        <v>49</v>
      </c>
      <c r="E3335">
        <f>Движение!$H$498</f>
        <v>20</v>
      </c>
      <c r="F3335">
        <f>N(Движение!$I$498)</f>
        <v>0</v>
      </c>
      <c r="G3335">
        <f>N(Движение!$J$498)</f>
        <v>0</v>
      </c>
      <c r="H3335">
        <f>Движение!$K$498</f>
        <v>20</v>
      </c>
      <c r="I3335" t="str">
        <f t="shared" si="52"/>
        <v/>
      </c>
    </row>
    <row r="3336" spans="1:9" x14ac:dyDescent="0.3">
      <c r="A3336">
        <v>3335</v>
      </c>
      <c r="B3336">
        <f>Движение!$A$498</f>
        <v>46717</v>
      </c>
      <c r="C3336">
        <f>Движение!$C$498</f>
        <v>0</v>
      </c>
      <c r="D3336" t="s">
        <v>51</v>
      </c>
      <c r="E3336">
        <f>Движение!$L$498</f>
        <v>48</v>
      </c>
      <c r="F3336">
        <f>N(Движение!$M$498)</f>
        <v>0</v>
      </c>
      <c r="G3336">
        <f>N(Движение!$N$498)</f>
        <v>0</v>
      </c>
      <c r="H3336">
        <f>Движение!$O$498</f>
        <v>48</v>
      </c>
      <c r="I3336" t="str">
        <f t="shared" si="52"/>
        <v/>
      </c>
    </row>
    <row r="3337" spans="1:9" x14ac:dyDescent="0.3">
      <c r="A3337">
        <v>3336</v>
      </c>
      <c r="B3337">
        <f>Движение!$A$498</f>
        <v>46717</v>
      </c>
      <c r="C3337">
        <f>Движение!$C$498</f>
        <v>0</v>
      </c>
      <c r="D3337" t="s">
        <v>54</v>
      </c>
      <c r="E3337">
        <f>Движение!$P$498</f>
        <v>13</v>
      </c>
      <c r="F3337">
        <f>N(Движение!$Q$498)</f>
        <v>0</v>
      </c>
      <c r="G3337">
        <f>N(Движение!$R$498)</f>
        <v>0</v>
      </c>
      <c r="H3337">
        <f>Движение!$S$498</f>
        <v>13</v>
      </c>
      <c r="I3337" t="str">
        <f t="shared" si="52"/>
        <v/>
      </c>
    </row>
    <row r="3338" spans="1:9" x14ac:dyDescent="0.3">
      <c r="A3338">
        <v>3337</v>
      </c>
      <c r="B3338">
        <f>Движение!$A$498</f>
        <v>46717</v>
      </c>
      <c r="C3338">
        <f>Движение!$C$498</f>
        <v>0</v>
      </c>
      <c r="D3338" t="s">
        <v>56</v>
      </c>
      <c r="E3338">
        <f>Движение!$T$498</f>
        <v>18</v>
      </c>
      <c r="F3338">
        <f>N(Движение!$U$498)</f>
        <v>0</v>
      </c>
      <c r="G3338">
        <f>N(Движение!$V$498)</f>
        <v>0</v>
      </c>
      <c r="H3338">
        <f>Движение!$W$498</f>
        <v>18</v>
      </c>
      <c r="I3338" t="str">
        <f t="shared" si="52"/>
        <v/>
      </c>
    </row>
    <row r="3339" spans="1:9" x14ac:dyDescent="0.3">
      <c r="A3339">
        <v>3338</v>
      </c>
      <c r="B3339">
        <f>Движение!$A$498</f>
        <v>46717</v>
      </c>
      <c r="C3339">
        <f>Движение!$C$498</f>
        <v>0</v>
      </c>
      <c r="D3339" t="s">
        <v>57</v>
      </c>
      <c r="E3339">
        <f>Движение!$X$498</f>
        <v>21</v>
      </c>
      <c r="F3339">
        <f>N(Движение!$Y$498)</f>
        <v>0</v>
      </c>
      <c r="G3339">
        <f>N(Движение!$Z$498)</f>
        <v>0</v>
      </c>
      <c r="H3339">
        <f>Движение!$AA$498</f>
        <v>21</v>
      </c>
      <c r="I3339" t="str">
        <f t="shared" si="52"/>
        <v/>
      </c>
    </row>
    <row r="3340" spans="1:9" x14ac:dyDescent="0.3">
      <c r="A3340">
        <v>3339</v>
      </c>
      <c r="B3340">
        <f>Движение!$A$498</f>
        <v>46717</v>
      </c>
      <c r="C3340">
        <f>Движение!$C$498</f>
        <v>0</v>
      </c>
      <c r="D3340" t="s">
        <v>59</v>
      </c>
      <c r="E3340">
        <f>Движение!$AB$498</f>
        <v>15</v>
      </c>
      <c r="F3340">
        <f>N(Движение!$AC$498)</f>
        <v>0</v>
      </c>
      <c r="G3340">
        <f>N(Движение!$AD$498)</f>
        <v>0</v>
      </c>
      <c r="H3340">
        <f>Движение!$AE$498</f>
        <v>15</v>
      </c>
      <c r="I3340" t="str">
        <f t="shared" si="52"/>
        <v/>
      </c>
    </row>
    <row r="3341" spans="1:9" x14ac:dyDescent="0.3">
      <c r="A3341">
        <v>3340</v>
      </c>
      <c r="B3341">
        <f>Движение!$A$499</f>
        <v>46718</v>
      </c>
      <c r="C3341">
        <f>Движение!$C$499</f>
        <v>0</v>
      </c>
      <c r="D3341" t="s">
        <v>45</v>
      </c>
      <c r="E3341">
        <f>Движение!$D$499</f>
        <v>26</v>
      </c>
      <c r="F3341">
        <f>N(Движение!$E$499)</f>
        <v>0</v>
      </c>
      <c r="G3341">
        <f>N(Движение!$F$499)</f>
        <v>0</v>
      </c>
      <c r="H3341">
        <f>Движение!$G$499</f>
        <v>26</v>
      </c>
      <c r="I3341" t="str">
        <f t="shared" si="52"/>
        <v/>
      </c>
    </row>
    <row r="3342" spans="1:9" x14ac:dyDescent="0.3">
      <c r="A3342">
        <v>3341</v>
      </c>
      <c r="B3342">
        <f>Движение!$A$499</f>
        <v>46718</v>
      </c>
      <c r="C3342">
        <f>Движение!$C$499</f>
        <v>0</v>
      </c>
      <c r="D3342" t="s">
        <v>49</v>
      </c>
      <c r="E3342">
        <f>Движение!$H$499</f>
        <v>20</v>
      </c>
      <c r="F3342">
        <f>N(Движение!$I$499)</f>
        <v>0</v>
      </c>
      <c r="G3342">
        <f>N(Движение!$J$499)</f>
        <v>0</v>
      </c>
      <c r="H3342">
        <f>Движение!$K$499</f>
        <v>20</v>
      </c>
      <c r="I3342" t="str">
        <f t="shared" si="52"/>
        <v/>
      </c>
    </row>
    <row r="3343" spans="1:9" x14ac:dyDescent="0.3">
      <c r="A3343">
        <v>3342</v>
      </c>
      <c r="B3343">
        <f>Движение!$A$499</f>
        <v>46718</v>
      </c>
      <c r="C3343">
        <f>Движение!$C$499</f>
        <v>0</v>
      </c>
      <c r="D3343" t="s">
        <v>51</v>
      </c>
      <c r="E3343">
        <f>Движение!$L$499</f>
        <v>48</v>
      </c>
      <c r="F3343">
        <f>N(Движение!$M$499)</f>
        <v>0</v>
      </c>
      <c r="G3343">
        <f>N(Движение!$N$499)</f>
        <v>0</v>
      </c>
      <c r="H3343">
        <f>Движение!$O$499</f>
        <v>48</v>
      </c>
      <c r="I3343" t="str">
        <f t="shared" si="52"/>
        <v/>
      </c>
    </row>
    <row r="3344" spans="1:9" x14ac:dyDescent="0.3">
      <c r="A3344">
        <v>3343</v>
      </c>
      <c r="B3344">
        <f>Движение!$A$499</f>
        <v>46718</v>
      </c>
      <c r="C3344">
        <f>Движение!$C$499</f>
        <v>0</v>
      </c>
      <c r="D3344" t="s">
        <v>54</v>
      </c>
      <c r="E3344">
        <f>Движение!$P$499</f>
        <v>13</v>
      </c>
      <c r="F3344">
        <f>N(Движение!$Q$499)</f>
        <v>0</v>
      </c>
      <c r="G3344">
        <f>N(Движение!$R$499)</f>
        <v>0</v>
      </c>
      <c r="H3344">
        <f>Движение!$S$499</f>
        <v>13</v>
      </c>
      <c r="I3344" t="str">
        <f t="shared" si="52"/>
        <v/>
      </c>
    </row>
    <row r="3345" spans="1:9" x14ac:dyDescent="0.3">
      <c r="A3345">
        <v>3344</v>
      </c>
      <c r="B3345">
        <f>Движение!$A$499</f>
        <v>46718</v>
      </c>
      <c r="C3345">
        <f>Движение!$C$499</f>
        <v>0</v>
      </c>
      <c r="D3345" t="s">
        <v>56</v>
      </c>
      <c r="E3345">
        <f>Движение!$T$499</f>
        <v>18</v>
      </c>
      <c r="F3345">
        <f>N(Движение!$U$499)</f>
        <v>0</v>
      </c>
      <c r="G3345">
        <f>N(Движение!$V$499)</f>
        <v>0</v>
      </c>
      <c r="H3345">
        <f>Движение!$W$499</f>
        <v>18</v>
      </c>
      <c r="I3345" t="str">
        <f t="shared" si="52"/>
        <v/>
      </c>
    </row>
    <row r="3346" spans="1:9" x14ac:dyDescent="0.3">
      <c r="A3346">
        <v>3345</v>
      </c>
      <c r="B3346">
        <f>Движение!$A$499</f>
        <v>46718</v>
      </c>
      <c r="C3346">
        <f>Движение!$C$499</f>
        <v>0</v>
      </c>
      <c r="D3346" t="s">
        <v>57</v>
      </c>
      <c r="E3346">
        <f>Движение!$X$499</f>
        <v>21</v>
      </c>
      <c r="F3346">
        <f>N(Движение!$Y$499)</f>
        <v>0</v>
      </c>
      <c r="G3346">
        <f>N(Движение!$Z$499)</f>
        <v>0</v>
      </c>
      <c r="H3346">
        <f>Движение!$AA$499</f>
        <v>21</v>
      </c>
      <c r="I3346" t="str">
        <f t="shared" si="52"/>
        <v/>
      </c>
    </row>
    <row r="3347" spans="1:9" x14ac:dyDescent="0.3">
      <c r="A3347">
        <v>3346</v>
      </c>
      <c r="B3347">
        <f>Движение!$A$499</f>
        <v>46718</v>
      </c>
      <c r="C3347">
        <f>Движение!$C$499</f>
        <v>0</v>
      </c>
      <c r="D3347" t="s">
        <v>59</v>
      </c>
      <c r="E3347">
        <f>Движение!$AB$499</f>
        <v>15</v>
      </c>
      <c r="F3347">
        <f>N(Движение!$AC$499)</f>
        <v>0</v>
      </c>
      <c r="G3347">
        <f>N(Движение!$AD$499)</f>
        <v>0</v>
      </c>
      <c r="H3347">
        <f>Движение!$AE$499</f>
        <v>15</v>
      </c>
      <c r="I3347" t="str">
        <f t="shared" si="52"/>
        <v/>
      </c>
    </row>
    <row r="3348" spans="1:9" x14ac:dyDescent="0.3">
      <c r="A3348">
        <v>3347</v>
      </c>
      <c r="B3348">
        <f>Движение!$A$500</f>
        <v>46719</v>
      </c>
      <c r="C3348">
        <f>Движение!$C$500</f>
        <v>0</v>
      </c>
      <c r="D3348" t="s">
        <v>45</v>
      </c>
      <c r="E3348">
        <f>Движение!$D$500</f>
        <v>26</v>
      </c>
      <c r="F3348">
        <f>N(Движение!$E$500)</f>
        <v>0</v>
      </c>
      <c r="G3348">
        <f>N(Движение!$F$500)</f>
        <v>0</v>
      </c>
      <c r="H3348">
        <f>Движение!$G$500</f>
        <v>26</v>
      </c>
      <c r="I3348" t="str">
        <f t="shared" si="52"/>
        <v/>
      </c>
    </row>
    <row r="3349" spans="1:9" x14ac:dyDescent="0.3">
      <c r="A3349">
        <v>3348</v>
      </c>
      <c r="B3349">
        <f>Движение!$A$500</f>
        <v>46719</v>
      </c>
      <c r="C3349">
        <f>Движение!$C$500</f>
        <v>0</v>
      </c>
      <c r="D3349" t="s">
        <v>49</v>
      </c>
      <c r="E3349">
        <f>Движение!$H$500</f>
        <v>20</v>
      </c>
      <c r="F3349">
        <f>N(Движение!$I$500)</f>
        <v>0</v>
      </c>
      <c r="G3349">
        <f>N(Движение!$J$500)</f>
        <v>0</v>
      </c>
      <c r="H3349">
        <f>Движение!$K$500</f>
        <v>20</v>
      </c>
      <c r="I3349" t="str">
        <f t="shared" si="52"/>
        <v/>
      </c>
    </row>
    <row r="3350" spans="1:9" x14ac:dyDescent="0.3">
      <c r="A3350">
        <v>3349</v>
      </c>
      <c r="B3350">
        <f>Движение!$A$500</f>
        <v>46719</v>
      </c>
      <c r="C3350">
        <f>Движение!$C$500</f>
        <v>0</v>
      </c>
      <c r="D3350" t="s">
        <v>51</v>
      </c>
      <c r="E3350">
        <f>Движение!$L$500</f>
        <v>48</v>
      </c>
      <c r="F3350">
        <f>N(Движение!$M$500)</f>
        <v>0</v>
      </c>
      <c r="G3350">
        <f>N(Движение!$N$500)</f>
        <v>0</v>
      </c>
      <c r="H3350">
        <f>Движение!$O$500</f>
        <v>48</v>
      </c>
      <c r="I3350" t="str">
        <f t="shared" si="52"/>
        <v/>
      </c>
    </row>
    <row r="3351" spans="1:9" x14ac:dyDescent="0.3">
      <c r="A3351">
        <v>3350</v>
      </c>
      <c r="B3351">
        <f>Движение!$A$500</f>
        <v>46719</v>
      </c>
      <c r="C3351">
        <f>Движение!$C$500</f>
        <v>0</v>
      </c>
      <c r="D3351" t="s">
        <v>54</v>
      </c>
      <c r="E3351">
        <f>Движение!$P$500</f>
        <v>13</v>
      </c>
      <c r="F3351">
        <f>N(Движение!$Q$500)</f>
        <v>0</v>
      </c>
      <c r="G3351">
        <f>N(Движение!$R$500)</f>
        <v>0</v>
      </c>
      <c r="H3351">
        <f>Движение!$S$500</f>
        <v>13</v>
      </c>
      <c r="I3351" t="str">
        <f t="shared" si="52"/>
        <v/>
      </c>
    </row>
    <row r="3352" spans="1:9" x14ac:dyDescent="0.3">
      <c r="A3352">
        <v>3351</v>
      </c>
      <c r="B3352">
        <f>Движение!$A$500</f>
        <v>46719</v>
      </c>
      <c r="C3352">
        <f>Движение!$C$500</f>
        <v>0</v>
      </c>
      <c r="D3352" t="s">
        <v>56</v>
      </c>
      <c r="E3352">
        <f>Движение!$T$500</f>
        <v>18</v>
      </c>
      <c r="F3352">
        <f>N(Движение!$U$500)</f>
        <v>0</v>
      </c>
      <c r="G3352">
        <f>N(Движение!$V$500)</f>
        <v>0</v>
      </c>
      <c r="H3352">
        <f>Движение!$W$500</f>
        <v>18</v>
      </c>
      <c r="I3352" t="str">
        <f t="shared" si="52"/>
        <v/>
      </c>
    </row>
    <row r="3353" spans="1:9" x14ac:dyDescent="0.3">
      <c r="A3353">
        <v>3352</v>
      </c>
      <c r="B3353">
        <f>Движение!$A$500</f>
        <v>46719</v>
      </c>
      <c r="C3353">
        <f>Движение!$C$500</f>
        <v>0</v>
      </c>
      <c r="D3353" t="s">
        <v>57</v>
      </c>
      <c r="E3353">
        <f>Движение!$X$500</f>
        <v>21</v>
      </c>
      <c r="F3353">
        <f>N(Движение!$Y$500)</f>
        <v>0</v>
      </c>
      <c r="G3353">
        <f>N(Движение!$Z$500)</f>
        <v>0</v>
      </c>
      <c r="H3353">
        <f>Движение!$AA$500</f>
        <v>21</v>
      </c>
      <c r="I3353" t="str">
        <f t="shared" si="52"/>
        <v/>
      </c>
    </row>
    <row r="3354" spans="1:9" x14ac:dyDescent="0.3">
      <c r="A3354">
        <v>3353</v>
      </c>
      <c r="B3354">
        <f>Движение!$A$500</f>
        <v>46719</v>
      </c>
      <c r="C3354">
        <f>Движение!$C$500</f>
        <v>0</v>
      </c>
      <c r="D3354" t="s">
        <v>59</v>
      </c>
      <c r="E3354">
        <f>Движение!$AB$500</f>
        <v>15</v>
      </c>
      <c r="F3354">
        <f>N(Движение!$AC$500)</f>
        <v>0</v>
      </c>
      <c r="G3354">
        <f>N(Движение!$AD$500)</f>
        <v>0</v>
      </c>
      <c r="H3354">
        <f>Движение!$AE$500</f>
        <v>15</v>
      </c>
      <c r="I3354" t="str">
        <f t="shared" si="52"/>
        <v/>
      </c>
    </row>
    <row r="3355" spans="1:9" x14ac:dyDescent="0.3">
      <c r="A3355">
        <v>3354</v>
      </c>
      <c r="B3355">
        <f>Движение!$A$501</f>
        <v>46720</v>
      </c>
      <c r="C3355">
        <f>Движение!$C$501</f>
        <v>0</v>
      </c>
      <c r="D3355" t="s">
        <v>45</v>
      </c>
      <c r="E3355">
        <f>Движение!$D$501</f>
        <v>26</v>
      </c>
      <c r="F3355">
        <f>N(Движение!$E$501)</f>
        <v>0</v>
      </c>
      <c r="G3355">
        <f>N(Движение!$F$501)</f>
        <v>0</v>
      </c>
      <c r="H3355">
        <f>Движение!$G$501</f>
        <v>26</v>
      </c>
      <c r="I3355" t="str">
        <f t="shared" si="52"/>
        <v/>
      </c>
    </row>
    <row r="3356" spans="1:9" x14ac:dyDescent="0.3">
      <c r="A3356">
        <v>3355</v>
      </c>
      <c r="B3356">
        <f>Движение!$A$501</f>
        <v>46720</v>
      </c>
      <c r="C3356">
        <f>Движение!$C$501</f>
        <v>0</v>
      </c>
      <c r="D3356" t="s">
        <v>49</v>
      </c>
      <c r="E3356">
        <f>Движение!$H$501</f>
        <v>20</v>
      </c>
      <c r="F3356">
        <f>N(Движение!$I$501)</f>
        <v>0</v>
      </c>
      <c r="G3356">
        <f>N(Движение!$J$501)</f>
        <v>0</v>
      </c>
      <c r="H3356">
        <f>Движение!$K$501</f>
        <v>20</v>
      </c>
      <c r="I3356" t="str">
        <f t="shared" si="52"/>
        <v/>
      </c>
    </row>
    <row r="3357" spans="1:9" x14ac:dyDescent="0.3">
      <c r="A3357">
        <v>3356</v>
      </c>
      <c r="B3357">
        <f>Движение!$A$501</f>
        <v>46720</v>
      </c>
      <c r="C3357">
        <f>Движение!$C$501</f>
        <v>0</v>
      </c>
      <c r="D3357" t="s">
        <v>51</v>
      </c>
      <c r="E3357">
        <f>Движение!$L$501</f>
        <v>48</v>
      </c>
      <c r="F3357">
        <f>N(Движение!$M$501)</f>
        <v>0</v>
      </c>
      <c r="G3357">
        <f>N(Движение!$N$501)</f>
        <v>0</v>
      </c>
      <c r="H3357">
        <f>Движение!$O$501</f>
        <v>48</v>
      </c>
      <c r="I3357" t="str">
        <f t="shared" si="52"/>
        <v/>
      </c>
    </row>
    <row r="3358" spans="1:9" x14ac:dyDescent="0.3">
      <c r="A3358">
        <v>3357</v>
      </c>
      <c r="B3358">
        <f>Движение!$A$501</f>
        <v>46720</v>
      </c>
      <c r="C3358">
        <f>Движение!$C$501</f>
        <v>0</v>
      </c>
      <c r="D3358" t="s">
        <v>54</v>
      </c>
      <c r="E3358">
        <f>Движение!$P$501</f>
        <v>13</v>
      </c>
      <c r="F3358">
        <f>N(Движение!$Q$501)</f>
        <v>0</v>
      </c>
      <c r="G3358">
        <f>N(Движение!$R$501)</f>
        <v>0</v>
      </c>
      <c r="H3358">
        <f>Движение!$S$501</f>
        <v>13</v>
      </c>
      <c r="I3358" t="str">
        <f t="shared" si="52"/>
        <v/>
      </c>
    </row>
    <row r="3359" spans="1:9" x14ac:dyDescent="0.3">
      <c r="A3359">
        <v>3358</v>
      </c>
      <c r="B3359">
        <f>Движение!$A$501</f>
        <v>46720</v>
      </c>
      <c r="C3359">
        <f>Движение!$C$501</f>
        <v>0</v>
      </c>
      <c r="D3359" t="s">
        <v>56</v>
      </c>
      <c r="E3359">
        <f>Движение!$T$501</f>
        <v>18</v>
      </c>
      <c r="F3359">
        <f>N(Движение!$U$501)</f>
        <v>0</v>
      </c>
      <c r="G3359">
        <f>N(Движение!$V$501)</f>
        <v>0</v>
      </c>
      <c r="H3359">
        <f>Движение!$W$501</f>
        <v>18</v>
      </c>
      <c r="I3359" t="str">
        <f t="shared" si="52"/>
        <v/>
      </c>
    </row>
    <row r="3360" spans="1:9" x14ac:dyDescent="0.3">
      <c r="A3360">
        <v>3359</v>
      </c>
      <c r="B3360">
        <f>Движение!$A$501</f>
        <v>46720</v>
      </c>
      <c r="C3360">
        <f>Движение!$C$501</f>
        <v>0</v>
      </c>
      <c r="D3360" t="s">
        <v>57</v>
      </c>
      <c r="E3360">
        <f>Движение!$X$501</f>
        <v>21</v>
      </c>
      <c r="F3360">
        <f>N(Движение!$Y$501)</f>
        <v>0</v>
      </c>
      <c r="G3360">
        <f>N(Движение!$Z$501)</f>
        <v>0</v>
      </c>
      <c r="H3360">
        <f>Движение!$AA$501</f>
        <v>21</v>
      </c>
      <c r="I3360" t="str">
        <f t="shared" si="52"/>
        <v/>
      </c>
    </row>
    <row r="3361" spans="1:9" x14ac:dyDescent="0.3">
      <c r="A3361">
        <v>3360</v>
      </c>
      <c r="B3361">
        <f>Движение!$A$501</f>
        <v>46720</v>
      </c>
      <c r="C3361">
        <f>Движение!$C$501</f>
        <v>0</v>
      </c>
      <c r="D3361" t="s">
        <v>59</v>
      </c>
      <c r="E3361">
        <f>Движение!$AB$501</f>
        <v>15</v>
      </c>
      <c r="F3361">
        <f>N(Движение!$AC$501)</f>
        <v>0</v>
      </c>
      <c r="G3361">
        <f>N(Движение!$AD$501)</f>
        <v>0</v>
      </c>
      <c r="H3361">
        <f>Движение!$AE$501</f>
        <v>15</v>
      </c>
      <c r="I3361" t="str">
        <f t="shared" si="52"/>
        <v/>
      </c>
    </row>
    <row r="3362" spans="1:9" x14ac:dyDescent="0.3">
      <c r="A3362">
        <v>3361</v>
      </c>
      <c r="B3362">
        <f>Движение!$A$502</f>
        <v>46721</v>
      </c>
      <c r="C3362">
        <f>Движение!$C$502</f>
        <v>0</v>
      </c>
      <c r="D3362" t="s">
        <v>45</v>
      </c>
      <c r="E3362">
        <f>Движение!$D$502</f>
        <v>26</v>
      </c>
      <c r="F3362">
        <f>N(Движение!$E$502)</f>
        <v>0</v>
      </c>
      <c r="G3362">
        <f>N(Движение!$F$502)</f>
        <v>0</v>
      </c>
      <c r="H3362">
        <f>Движение!$G$502</f>
        <v>26</v>
      </c>
      <c r="I3362" t="str">
        <f t="shared" si="52"/>
        <v/>
      </c>
    </row>
    <row r="3363" spans="1:9" x14ac:dyDescent="0.3">
      <c r="A3363">
        <v>3362</v>
      </c>
      <c r="B3363">
        <f>Движение!$A$502</f>
        <v>46721</v>
      </c>
      <c r="C3363">
        <f>Движение!$C$502</f>
        <v>0</v>
      </c>
      <c r="D3363" t="s">
        <v>49</v>
      </c>
      <c r="E3363">
        <f>Движение!$H$502</f>
        <v>20</v>
      </c>
      <c r="F3363">
        <f>N(Движение!$I$502)</f>
        <v>0</v>
      </c>
      <c r="G3363">
        <f>N(Движение!$J$502)</f>
        <v>0</v>
      </c>
      <c r="H3363">
        <f>Движение!$K$502</f>
        <v>20</v>
      </c>
      <c r="I3363" t="str">
        <f t="shared" si="52"/>
        <v/>
      </c>
    </row>
    <row r="3364" spans="1:9" x14ac:dyDescent="0.3">
      <c r="A3364">
        <v>3363</v>
      </c>
      <c r="B3364">
        <f>Движение!$A$502</f>
        <v>46721</v>
      </c>
      <c r="C3364">
        <f>Движение!$C$502</f>
        <v>0</v>
      </c>
      <c r="D3364" t="s">
        <v>51</v>
      </c>
      <c r="E3364">
        <f>Движение!$L$502</f>
        <v>48</v>
      </c>
      <c r="F3364">
        <f>N(Движение!$M$502)</f>
        <v>0</v>
      </c>
      <c r="G3364">
        <f>N(Движение!$N$502)</f>
        <v>0</v>
      </c>
      <c r="H3364">
        <f>Движение!$O$502</f>
        <v>48</v>
      </c>
      <c r="I3364" t="str">
        <f t="shared" si="52"/>
        <v/>
      </c>
    </row>
    <row r="3365" spans="1:9" x14ac:dyDescent="0.3">
      <c r="A3365">
        <v>3364</v>
      </c>
      <c r="B3365">
        <f>Движение!$A$502</f>
        <v>46721</v>
      </c>
      <c r="C3365">
        <f>Движение!$C$502</f>
        <v>0</v>
      </c>
      <c r="D3365" t="s">
        <v>54</v>
      </c>
      <c r="E3365">
        <f>Движение!$P$502</f>
        <v>13</v>
      </c>
      <c r="F3365">
        <f>N(Движение!$Q$502)</f>
        <v>0</v>
      </c>
      <c r="G3365">
        <f>N(Движение!$R$502)</f>
        <v>0</v>
      </c>
      <c r="H3365">
        <f>Движение!$S$502</f>
        <v>13</v>
      </c>
      <c r="I3365" t="str">
        <f t="shared" si="52"/>
        <v/>
      </c>
    </row>
    <row r="3366" spans="1:9" x14ac:dyDescent="0.3">
      <c r="A3366">
        <v>3365</v>
      </c>
      <c r="B3366">
        <f>Движение!$A$502</f>
        <v>46721</v>
      </c>
      <c r="C3366">
        <f>Движение!$C$502</f>
        <v>0</v>
      </c>
      <c r="D3366" t="s">
        <v>56</v>
      </c>
      <c r="E3366">
        <f>Движение!$T$502</f>
        <v>18</v>
      </c>
      <c r="F3366">
        <f>N(Движение!$U$502)</f>
        <v>0</v>
      </c>
      <c r="G3366">
        <f>N(Движение!$V$502)</f>
        <v>0</v>
      </c>
      <c r="H3366">
        <f>Движение!$W$502</f>
        <v>18</v>
      </c>
      <c r="I3366" t="str">
        <f t="shared" si="52"/>
        <v/>
      </c>
    </row>
    <row r="3367" spans="1:9" x14ac:dyDescent="0.3">
      <c r="A3367">
        <v>3366</v>
      </c>
      <c r="B3367">
        <f>Движение!$A$502</f>
        <v>46721</v>
      </c>
      <c r="C3367">
        <f>Движение!$C$502</f>
        <v>0</v>
      </c>
      <c r="D3367" t="s">
        <v>57</v>
      </c>
      <c r="E3367">
        <f>Движение!$X$502</f>
        <v>21</v>
      </c>
      <c r="F3367">
        <f>N(Движение!$Y$502)</f>
        <v>0</v>
      </c>
      <c r="G3367">
        <f>N(Движение!$Z$502)</f>
        <v>0</v>
      </c>
      <c r="H3367">
        <f>Движение!$AA$502</f>
        <v>21</v>
      </c>
      <c r="I3367" t="str">
        <f t="shared" si="52"/>
        <v/>
      </c>
    </row>
    <row r="3368" spans="1:9" x14ac:dyDescent="0.3">
      <c r="A3368">
        <v>3367</v>
      </c>
      <c r="B3368">
        <f>Движение!$A$502</f>
        <v>46721</v>
      </c>
      <c r="C3368">
        <f>Движение!$C$502</f>
        <v>0</v>
      </c>
      <c r="D3368" t="s">
        <v>59</v>
      </c>
      <c r="E3368">
        <f>Движение!$AB$502</f>
        <v>15</v>
      </c>
      <c r="F3368">
        <f>N(Движение!$AC$502)</f>
        <v>0</v>
      </c>
      <c r="G3368">
        <f>N(Движение!$AD$502)</f>
        <v>0</v>
      </c>
      <c r="H3368">
        <f>Движение!$AE$502</f>
        <v>15</v>
      </c>
      <c r="I3368" t="str">
        <f t="shared" si="52"/>
        <v/>
      </c>
    </row>
    <row r="3369" spans="1:9" x14ac:dyDescent="0.3">
      <c r="A3369">
        <v>3368</v>
      </c>
      <c r="B3369">
        <f>Движение!$A$503</f>
        <v>46722</v>
      </c>
      <c r="C3369">
        <f>Движение!$C$503</f>
        <v>0</v>
      </c>
      <c r="D3369" t="s">
        <v>45</v>
      </c>
      <c r="E3369">
        <f>Движение!$D$503</f>
        <v>26</v>
      </c>
      <c r="F3369">
        <f>N(Движение!$E$503)</f>
        <v>0</v>
      </c>
      <c r="G3369">
        <f>N(Движение!$F$503)</f>
        <v>0</v>
      </c>
      <c r="H3369">
        <f>Движение!$G$503</f>
        <v>26</v>
      </c>
      <c r="I3369" t="str">
        <f t="shared" si="52"/>
        <v/>
      </c>
    </row>
    <row r="3370" spans="1:9" x14ac:dyDescent="0.3">
      <c r="A3370">
        <v>3369</v>
      </c>
      <c r="B3370">
        <f>Движение!$A$503</f>
        <v>46722</v>
      </c>
      <c r="C3370">
        <f>Движение!$C$503</f>
        <v>0</v>
      </c>
      <c r="D3370" t="s">
        <v>49</v>
      </c>
      <c r="E3370">
        <f>Движение!$H$503</f>
        <v>20</v>
      </c>
      <c r="F3370">
        <f>N(Движение!$I$503)</f>
        <v>0</v>
      </c>
      <c r="G3370">
        <f>N(Движение!$J$503)</f>
        <v>0</v>
      </c>
      <c r="H3370">
        <f>Движение!$K$503</f>
        <v>20</v>
      </c>
      <c r="I3370" t="str">
        <f t="shared" si="52"/>
        <v/>
      </c>
    </row>
    <row r="3371" spans="1:9" x14ac:dyDescent="0.3">
      <c r="A3371">
        <v>3370</v>
      </c>
      <c r="B3371">
        <f>Движение!$A$503</f>
        <v>46722</v>
      </c>
      <c r="C3371">
        <f>Движение!$C$503</f>
        <v>0</v>
      </c>
      <c r="D3371" t="s">
        <v>51</v>
      </c>
      <c r="E3371">
        <f>Движение!$L$503</f>
        <v>48</v>
      </c>
      <c r="F3371">
        <f>N(Движение!$M$503)</f>
        <v>0</v>
      </c>
      <c r="G3371">
        <f>N(Движение!$N$503)</f>
        <v>0</v>
      </c>
      <c r="H3371">
        <f>Движение!$O$503</f>
        <v>48</v>
      </c>
      <c r="I3371" t="str">
        <f t="shared" si="52"/>
        <v/>
      </c>
    </row>
    <row r="3372" spans="1:9" x14ac:dyDescent="0.3">
      <c r="A3372">
        <v>3371</v>
      </c>
      <c r="B3372">
        <f>Движение!$A$503</f>
        <v>46722</v>
      </c>
      <c r="C3372">
        <f>Движение!$C$503</f>
        <v>0</v>
      </c>
      <c r="D3372" t="s">
        <v>54</v>
      </c>
      <c r="E3372">
        <f>Движение!$P$503</f>
        <v>13</v>
      </c>
      <c r="F3372">
        <f>N(Движение!$Q$503)</f>
        <v>0</v>
      </c>
      <c r="G3372">
        <f>N(Движение!$R$503)</f>
        <v>0</v>
      </c>
      <c r="H3372">
        <f>Движение!$S$503</f>
        <v>13</v>
      </c>
      <c r="I3372" t="str">
        <f t="shared" si="52"/>
        <v/>
      </c>
    </row>
    <row r="3373" spans="1:9" x14ac:dyDescent="0.3">
      <c r="A3373">
        <v>3372</v>
      </c>
      <c r="B3373">
        <f>Движение!$A$503</f>
        <v>46722</v>
      </c>
      <c r="C3373">
        <f>Движение!$C$503</f>
        <v>0</v>
      </c>
      <c r="D3373" t="s">
        <v>56</v>
      </c>
      <c r="E3373">
        <f>Движение!$T$503</f>
        <v>18</v>
      </c>
      <c r="F3373">
        <f>N(Движение!$U$503)</f>
        <v>0</v>
      </c>
      <c r="G3373">
        <f>N(Движение!$V$503)</f>
        <v>0</v>
      </c>
      <c r="H3373">
        <f>Движение!$W$503</f>
        <v>18</v>
      </c>
      <c r="I3373" t="str">
        <f t="shared" si="52"/>
        <v/>
      </c>
    </row>
    <row r="3374" spans="1:9" x14ac:dyDescent="0.3">
      <c r="A3374">
        <v>3373</v>
      </c>
      <c r="B3374">
        <f>Движение!$A$503</f>
        <v>46722</v>
      </c>
      <c r="C3374">
        <f>Движение!$C$503</f>
        <v>0</v>
      </c>
      <c r="D3374" t="s">
        <v>57</v>
      </c>
      <c r="E3374">
        <f>Движение!$X$503</f>
        <v>21</v>
      </c>
      <c r="F3374">
        <f>N(Движение!$Y$503)</f>
        <v>0</v>
      </c>
      <c r="G3374">
        <f>N(Движение!$Z$503)</f>
        <v>0</v>
      </c>
      <c r="H3374">
        <f>Движение!$AA$503</f>
        <v>21</v>
      </c>
      <c r="I3374" t="str">
        <f t="shared" si="52"/>
        <v/>
      </c>
    </row>
    <row r="3375" spans="1:9" x14ac:dyDescent="0.3">
      <c r="A3375">
        <v>3374</v>
      </c>
      <c r="B3375">
        <f>Движение!$A$503</f>
        <v>46722</v>
      </c>
      <c r="C3375">
        <f>Движение!$C$503</f>
        <v>0</v>
      </c>
      <c r="D3375" t="s">
        <v>59</v>
      </c>
      <c r="E3375">
        <f>Движение!$AB$503</f>
        <v>15</v>
      </c>
      <c r="F3375">
        <f>N(Движение!$AC$503)</f>
        <v>0</v>
      </c>
      <c r="G3375">
        <f>N(Движение!$AD$503)</f>
        <v>0</v>
      </c>
      <c r="H3375">
        <f>Движение!$AE$503</f>
        <v>15</v>
      </c>
      <c r="I3375" t="str">
        <f t="shared" si="52"/>
        <v/>
      </c>
    </row>
    <row r="3376" spans="1:9" x14ac:dyDescent="0.3">
      <c r="A3376">
        <v>3375</v>
      </c>
      <c r="B3376">
        <f>Движение!$A$504</f>
        <v>46723</v>
      </c>
      <c r="C3376">
        <f>Движение!$C$504</f>
        <v>0</v>
      </c>
      <c r="D3376" t="s">
        <v>45</v>
      </c>
      <c r="E3376">
        <f>Движение!$D$504</f>
        <v>26</v>
      </c>
      <c r="F3376">
        <f>N(Движение!$E$504)</f>
        <v>0</v>
      </c>
      <c r="G3376">
        <f>N(Движение!$F$504)</f>
        <v>0</v>
      </c>
      <c r="H3376">
        <f>Движение!$G$504</f>
        <v>26</v>
      </c>
      <c r="I3376" t="str">
        <f t="shared" si="52"/>
        <v/>
      </c>
    </row>
    <row r="3377" spans="1:9" x14ac:dyDescent="0.3">
      <c r="A3377">
        <v>3376</v>
      </c>
      <c r="B3377">
        <f>Движение!$A$504</f>
        <v>46723</v>
      </c>
      <c r="C3377">
        <f>Движение!$C$504</f>
        <v>0</v>
      </c>
      <c r="D3377" t="s">
        <v>49</v>
      </c>
      <c r="E3377">
        <f>Движение!$H$504</f>
        <v>20</v>
      </c>
      <c r="F3377">
        <f>N(Движение!$I$504)</f>
        <v>0</v>
      </c>
      <c r="G3377">
        <f>N(Движение!$J$504)</f>
        <v>0</v>
      </c>
      <c r="H3377">
        <f>Движение!$K$504</f>
        <v>20</v>
      </c>
      <c r="I3377" t="str">
        <f t="shared" si="52"/>
        <v/>
      </c>
    </row>
    <row r="3378" spans="1:9" x14ac:dyDescent="0.3">
      <c r="A3378">
        <v>3377</v>
      </c>
      <c r="B3378">
        <f>Движение!$A$504</f>
        <v>46723</v>
      </c>
      <c r="C3378">
        <f>Движение!$C$504</f>
        <v>0</v>
      </c>
      <c r="D3378" t="s">
        <v>51</v>
      </c>
      <c r="E3378">
        <f>Движение!$L$504</f>
        <v>48</v>
      </c>
      <c r="F3378">
        <f>N(Движение!$M$504)</f>
        <v>0</v>
      </c>
      <c r="G3378">
        <f>N(Движение!$N$504)</f>
        <v>0</v>
      </c>
      <c r="H3378">
        <f>Движение!$O$504</f>
        <v>48</v>
      </c>
      <c r="I3378" t="str">
        <f t="shared" si="52"/>
        <v/>
      </c>
    </row>
    <row r="3379" spans="1:9" x14ac:dyDescent="0.3">
      <c r="A3379">
        <v>3378</v>
      </c>
      <c r="B3379">
        <f>Движение!$A$504</f>
        <v>46723</v>
      </c>
      <c r="C3379">
        <f>Движение!$C$504</f>
        <v>0</v>
      </c>
      <c r="D3379" t="s">
        <v>54</v>
      </c>
      <c r="E3379">
        <f>Движение!$P$504</f>
        <v>13</v>
      </c>
      <c r="F3379">
        <f>N(Движение!$Q$504)</f>
        <v>0</v>
      </c>
      <c r="G3379">
        <f>N(Движение!$R$504)</f>
        <v>0</v>
      </c>
      <c r="H3379">
        <f>Движение!$S$504</f>
        <v>13</v>
      </c>
      <c r="I3379" t="str">
        <f t="shared" si="52"/>
        <v/>
      </c>
    </row>
    <row r="3380" spans="1:9" x14ac:dyDescent="0.3">
      <c r="A3380">
        <v>3379</v>
      </c>
      <c r="B3380">
        <f>Движение!$A$504</f>
        <v>46723</v>
      </c>
      <c r="C3380">
        <f>Движение!$C$504</f>
        <v>0</v>
      </c>
      <c r="D3380" t="s">
        <v>56</v>
      </c>
      <c r="E3380">
        <f>Движение!$T$504</f>
        <v>18</v>
      </c>
      <c r="F3380">
        <f>N(Движение!$U$504)</f>
        <v>0</v>
      </c>
      <c r="G3380">
        <f>N(Движение!$V$504)</f>
        <v>0</v>
      </c>
      <c r="H3380">
        <f>Движение!$W$504</f>
        <v>18</v>
      </c>
      <c r="I3380" t="str">
        <f t="shared" si="52"/>
        <v/>
      </c>
    </row>
    <row r="3381" spans="1:9" x14ac:dyDescent="0.3">
      <c r="A3381">
        <v>3380</v>
      </c>
      <c r="B3381">
        <f>Движение!$A$504</f>
        <v>46723</v>
      </c>
      <c r="C3381">
        <f>Движение!$C$504</f>
        <v>0</v>
      </c>
      <c r="D3381" t="s">
        <v>57</v>
      </c>
      <c r="E3381">
        <f>Движение!$X$504</f>
        <v>21</v>
      </c>
      <c r="F3381">
        <f>N(Движение!$Y$504)</f>
        <v>0</v>
      </c>
      <c r="G3381">
        <f>N(Движение!$Z$504)</f>
        <v>0</v>
      </c>
      <c r="H3381">
        <f>Движение!$AA$504</f>
        <v>21</v>
      </c>
      <c r="I3381" t="str">
        <f t="shared" si="52"/>
        <v/>
      </c>
    </row>
    <row r="3382" spans="1:9" x14ac:dyDescent="0.3">
      <c r="A3382">
        <v>3381</v>
      </c>
      <c r="B3382">
        <f>Движение!$A$504</f>
        <v>46723</v>
      </c>
      <c r="C3382">
        <f>Движение!$C$504</f>
        <v>0</v>
      </c>
      <c r="D3382" t="s">
        <v>59</v>
      </c>
      <c r="E3382">
        <f>Движение!$AB$504</f>
        <v>15</v>
      </c>
      <c r="F3382">
        <f>N(Движение!$AC$504)</f>
        <v>0</v>
      </c>
      <c r="G3382">
        <f>N(Движение!$AD$504)</f>
        <v>0</v>
      </c>
      <c r="H3382">
        <f>Движение!$AE$504</f>
        <v>15</v>
      </c>
      <c r="I3382" t="str">
        <f t="shared" si="52"/>
        <v/>
      </c>
    </row>
    <row r="3383" spans="1:9" x14ac:dyDescent="0.3">
      <c r="A3383">
        <v>3382</v>
      </c>
      <c r="B3383">
        <f>Движение!$A$505</f>
        <v>46724</v>
      </c>
      <c r="C3383">
        <f>Движение!$C$505</f>
        <v>0</v>
      </c>
      <c r="D3383" t="s">
        <v>45</v>
      </c>
      <c r="E3383">
        <f>Движение!$D$505</f>
        <v>26</v>
      </c>
      <c r="F3383">
        <f>N(Движение!$E$505)</f>
        <v>0</v>
      </c>
      <c r="G3383">
        <f>N(Движение!$F$505)</f>
        <v>0</v>
      </c>
      <c r="H3383">
        <f>Движение!$G$505</f>
        <v>26</v>
      </c>
      <c r="I3383" t="str">
        <f t="shared" si="52"/>
        <v/>
      </c>
    </row>
    <row r="3384" spans="1:9" x14ac:dyDescent="0.3">
      <c r="A3384">
        <v>3383</v>
      </c>
      <c r="B3384">
        <f>Движение!$A$505</f>
        <v>46724</v>
      </c>
      <c r="C3384">
        <f>Движение!$C$505</f>
        <v>0</v>
      </c>
      <c r="D3384" t="s">
        <v>49</v>
      </c>
      <c r="E3384">
        <f>Движение!$H$505</f>
        <v>20</v>
      </c>
      <c r="F3384">
        <f>N(Движение!$I$505)</f>
        <v>0</v>
      </c>
      <c r="G3384">
        <f>N(Движение!$J$505)</f>
        <v>0</v>
      </c>
      <c r="H3384">
        <f>Движение!$K$505</f>
        <v>20</v>
      </c>
      <c r="I3384" t="str">
        <f t="shared" si="52"/>
        <v/>
      </c>
    </row>
    <row r="3385" spans="1:9" x14ac:dyDescent="0.3">
      <c r="A3385">
        <v>3384</v>
      </c>
      <c r="B3385">
        <f>Движение!$A$505</f>
        <v>46724</v>
      </c>
      <c r="C3385">
        <f>Движение!$C$505</f>
        <v>0</v>
      </c>
      <c r="D3385" t="s">
        <v>51</v>
      </c>
      <c r="E3385">
        <f>Движение!$L$505</f>
        <v>48</v>
      </c>
      <c r="F3385">
        <f>N(Движение!$M$505)</f>
        <v>0</v>
      </c>
      <c r="G3385">
        <f>N(Движение!$N$505)</f>
        <v>0</v>
      </c>
      <c r="H3385">
        <f>Движение!$O$505</f>
        <v>48</v>
      </c>
      <c r="I3385" t="str">
        <f t="shared" si="52"/>
        <v/>
      </c>
    </row>
    <row r="3386" spans="1:9" x14ac:dyDescent="0.3">
      <c r="A3386">
        <v>3385</v>
      </c>
      <c r="B3386">
        <f>Движение!$A$505</f>
        <v>46724</v>
      </c>
      <c r="C3386">
        <f>Движение!$C$505</f>
        <v>0</v>
      </c>
      <c r="D3386" t="s">
        <v>54</v>
      </c>
      <c r="E3386">
        <f>Движение!$P$505</f>
        <v>13</v>
      </c>
      <c r="F3386">
        <f>N(Движение!$Q$505)</f>
        <v>0</v>
      </c>
      <c r="G3386">
        <f>N(Движение!$R$505)</f>
        <v>0</v>
      </c>
      <c r="H3386">
        <f>Движение!$S$505</f>
        <v>13</v>
      </c>
      <c r="I3386" t="str">
        <f t="shared" si="52"/>
        <v/>
      </c>
    </row>
    <row r="3387" spans="1:9" x14ac:dyDescent="0.3">
      <c r="A3387">
        <v>3386</v>
      </c>
      <c r="B3387">
        <f>Движение!$A$505</f>
        <v>46724</v>
      </c>
      <c r="C3387">
        <f>Движение!$C$505</f>
        <v>0</v>
      </c>
      <c r="D3387" t="s">
        <v>56</v>
      </c>
      <c r="E3387">
        <f>Движение!$T$505</f>
        <v>18</v>
      </c>
      <c r="F3387">
        <f>N(Движение!$U$505)</f>
        <v>0</v>
      </c>
      <c r="G3387">
        <f>N(Движение!$V$505)</f>
        <v>0</v>
      </c>
      <c r="H3387">
        <f>Движение!$W$505</f>
        <v>18</v>
      </c>
      <c r="I3387" t="str">
        <f t="shared" si="52"/>
        <v/>
      </c>
    </row>
    <row r="3388" spans="1:9" x14ac:dyDescent="0.3">
      <c r="A3388">
        <v>3387</v>
      </c>
      <c r="B3388">
        <f>Движение!$A$505</f>
        <v>46724</v>
      </c>
      <c r="C3388">
        <f>Движение!$C$505</f>
        <v>0</v>
      </c>
      <c r="D3388" t="s">
        <v>57</v>
      </c>
      <c r="E3388">
        <f>Движение!$X$505</f>
        <v>21</v>
      </c>
      <c r="F3388">
        <f>N(Движение!$Y$505)</f>
        <v>0</v>
      </c>
      <c r="G3388">
        <f>N(Движение!$Z$505)</f>
        <v>0</v>
      </c>
      <c r="H3388">
        <f>Движение!$AA$505</f>
        <v>21</v>
      </c>
      <c r="I3388" t="str">
        <f t="shared" si="52"/>
        <v/>
      </c>
    </row>
    <row r="3389" spans="1:9" x14ac:dyDescent="0.3">
      <c r="A3389">
        <v>3388</v>
      </c>
      <c r="B3389">
        <f>Движение!$A$505</f>
        <v>46724</v>
      </c>
      <c r="C3389">
        <f>Движение!$C$505</f>
        <v>0</v>
      </c>
      <c r="D3389" t="s">
        <v>59</v>
      </c>
      <c r="E3389">
        <f>Движение!$AB$505</f>
        <v>15</v>
      </c>
      <c r="F3389">
        <f>N(Движение!$AC$505)</f>
        <v>0</v>
      </c>
      <c r="G3389">
        <f>N(Движение!$AD$505)</f>
        <v>0</v>
      </c>
      <c r="H3389">
        <f>Движение!$AE$505</f>
        <v>15</v>
      </c>
      <c r="I3389" t="str">
        <f t="shared" si="52"/>
        <v/>
      </c>
    </row>
    <row r="3390" spans="1:9" x14ac:dyDescent="0.3">
      <c r="A3390">
        <v>3389</v>
      </c>
      <c r="B3390">
        <f>Движение!$A$506</f>
        <v>46725</v>
      </c>
      <c r="C3390">
        <f>Движение!$C$506</f>
        <v>0</v>
      </c>
      <c r="D3390" t="s">
        <v>45</v>
      </c>
      <c r="E3390">
        <f>Движение!$D$506</f>
        <v>26</v>
      </c>
      <c r="F3390">
        <f>N(Движение!$E$506)</f>
        <v>0</v>
      </c>
      <c r="G3390">
        <f>N(Движение!$F$506)</f>
        <v>0</v>
      </c>
      <c r="H3390">
        <f>Движение!$G$506</f>
        <v>26</v>
      </c>
      <c r="I3390" t="str">
        <f t="shared" si="52"/>
        <v/>
      </c>
    </row>
    <row r="3391" spans="1:9" x14ac:dyDescent="0.3">
      <c r="A3391">
        <v>3390</v>
      </c>
      <c r="B3391">
        <f>Движение!$A$506</f>
        <v>46725</v>
      </c>
      <c r="C3391">
        <f>Движение!$C$506</f>
        <v>0</v>
      </c>
      <c r="D3391" t="s">
        <v>49</v>
      </c>
      <c r="E3391">
        <f>Движение!$H$506</f>
        <v>20</v>
      </c>
      <c r="F3391">
        <f>N(Движение!$I$506)</f>
        <v>0</v>
      </c>
      <c r="G3391">
        <f>N(Движение!$J$506)</f>
        <v>0</v>
      </c>
      <c r="H3391">
        <f>Движение!$K$506</f>
        <v>20</v>
      </c>
      <c r="I3391" t="str">
        <f t="shared" si="52"/>
        <v/>
      </c>
    </row>
    <row r="3392" spans="1:9" x14ac:dyDescent="0.3">
      <c r="A3392">
        <v>3391</v>
      </c>
      <c r="B3392">
        <f>Движение!$A$506</f>
        <v>46725</v>
      </c>
      <c r="C3392">
        <f>Движение!$C$506</f>
        <v>0</v>
      </c>
      <c r="D3392" t="s">
        <v>51</v>
      </c>
      <c r="E3392">
        <f>Движение!$L$506</f>
        <v>48</v>
      </c>
      <c r="F3392">
        <f>N(Движение!$M$506)</f>
        <v>0</v>
      </c>
      <c r="G3392">
        <f>N(Движение!$N$506)</f>
        <v>0</v>
      </c>
      <c r="H3392">
        <f>Движение!$O$506</f>
        <v>48</v>
      </c>
      <c r="I3392" t="str">
        <f t="shared" si="52"/>
        <v/>
      </c>
    </row>
    <row r="3393" spans="1:9" x14ac:dyDescent="0.3">
      <c r="A3393">
        <v>3392</v>
      </c>
      <c r="B3393">
        <f>Движение!$A$506</f>
        <v>46725</v>
      </c>
      <c r="C3393">
        <f>Движение!$C$506</f>
        <v>0</v>
      </c>
      <c r="D3393" t="s">
        <v>54</v>
      </c>
      <c r="E3393">
        <f>Движение!$P$506</f>
        <v>13</v>
      </c>
      <c r="F3393">
        <f>N(Движение!$Q$506)</f>
        <v>0</v>
      </c>
      <c r="G3393">
        <f>N(Движение!$R$506)</f>
        <v>0</v>
      </c>
      <c r="H3393">
        <f>Движение!$S$506</f>
        <v>13</v>
      </c>
      <c r="I3393" t="str">
        <f t="shared" si="52"/>
        <v/>
      </c>
    </row>
    <row r="3394" spans="1:9" x14ac:dyDescent="0.3">
      <c r="A3394">
        <v>3393</v>
      </c>
      <c r="B3394">
        <f>Движение!$A$506</f>
        <v>46725</v>
      </c>
      <c r="C3394">
        <f>Движение!$C$506</f>
        <v>0</v>
      </c>
      <c r="D3394" t="s">
        <v>56</v>
      </c>
      <c r="E3394">
        <f>Движение!$T$506</f>
        <v>18</v>
      </c>
      <c r="F3394">
        <f>N(Движение!$U$506)</f>
        <v>0</v>
      </c>
      <c r="G3394">
        <f>N(Движение!$V$506)</f>
        <v>0</v>
      </c>
      <c r="H3394">
        <f>Движение!$W$506</f>
        <v>18</v>
      </c>
      <c r="I3394" t="str">
        <f t="shared" ref="I3394:I3457" si="53">IF($F3394&gt;0,TEXT($B3394,"dd.mm")&amp;"_"&amp;$D3394,"")</f>
        <v/>
      </c>
    </row>
    <row r="3395" spans="1:9" x14ac:dyDescent="0.3">
      <c r="A3395">
        <v>3394</v>
      </c>
      <c r="B3395">
        <f>Движение!$A$506</f>
        <v>46725</v>
      </c>
      <c r="C3395">
        <f>Движение!$C$506</f>
        <v>0</v>
      </c>
      <c r="D3395" t="s">
        <v>57</v>
      </c>
      <c r="E3395">
        <f>Движение!$X$506</f>
        <v>21</v>
      </c>
      <c r="F3395">
        <f>N(Движение!$Y$506)</f>
        <v>0</v>
      </c>
      <c r="G3395">
        <f>N(Движение!$Z$506)</f>
        <v>0</v>
      </c>
      <c r="H3395">
        <f>Движение!$AA$506</f>
        <v>21</v>
      </c>
      <c r="I3395" t="str">
        <f t="shared" si="53"/>
        <v/>
      </c>
    </row>
    <row r="3396" spans="1:9" x14ac:dyDescent="0.3">
      <c r="A3396">
        <v>3395</v>
      </c>
      <c r="B3396">
        <f>Движение!$A$506</f>
        <v>46725</v>
      </c>
      <c r="C3396">
        <f>Движение!$C$506</f>
        <v>0</v>
      </c>
      <c r="D3396" t="s">
        <v>59</v>
      </c>
      <c r="E3396">
        <f>Движение!$AB$506</f>
        <v>15</v>
      </c>
      <c r="F3396">
        <f>N(Движение!$AC$506)</f>
        <v>0</v>
      </c>
      <c r="G3396">
        <f>N(Движение!$AD$506)</f>
        <v>0</v>
      </c>
      <c r="H3396">
        <f>Движение!$AE$506</f>
        <v>15</v>
      </c>
      <c r="I3396" t="str">
        <f t="shared" si="53"/>
        <v/>
      </c>
    </row>
    <row r="3397" spans="1:9" x14ac:dyDescent="0.3">
      <c r="A3397">
        <v>3396</v>
      </c>
      <c r="B3397">
        <f>Движение!$A$507</f>
        <v>46726</v>
      </c>
      <c r="C3397">
        <f>Движение!$C$507</f>
        <v>0</v>
      </c>
      <c r="D3397" t="s">
        <v>45</v>
      </c>
      <c r="E3397">
        <f>Движение!$D$507</f>
        <v>26</v>
      </c>
      <c r="F3397">
        <f>N(Движение!$E$507)</f>
        <v>0</v>
      </c>
      <c r="G3397">
        <f>N(Движение!$F$507)</f>
        <v>0</v>
      </c>
      <c r="H3397">
        <f>Движение!$G$507</f>
        <v>26</v>
      </c>
      <c r="I3397" t="str">
        <f t="shared" si="53"/>
        <v/>
      </c>
    </row>
    <row r="3398" spans="1:9" x14ac:dyDescent="0.3">
      <c r="A3398">
        <v>3397</v>
      </c>
      <c r="B3398">
        <f>Движение!$A$507</f>
        <v>46726</v>
      </c>
      <c r="C3398">
        <f>Движение!$C$507</f>
        <v>0</v>
      </c>
      <c r="D3398" t="s">
        <v>49</v>
      </c>
      <c r="E3398">
        <f>Движение!$H$507</f>
        <v>20</v>
      </c>
      <c r="F3398">
        <f>N(Движение!$I$507)</f>
        <v>0</v>
      </c>
      <c r="G3398">
        <f>N(Движение!$J$507)</f>
        <v>0</v>
      </c>
      <c r="H3398">
        <f>Движение!$K$507</f>
        <v>20</v>
      </c>
      <c r="I3398" t="str">
        <f t="shared" si="53"/>
        <v/>
      </c>
    </row>
    <row r="3399" spans="1:9" x14ac:dyDescent="0.3">
      <c r="A3399">
        <v>3398</v>
      </c>
      <c r="B3399">
        <f>Движение!$A$507</f>
        <v>46726</v>
      </c>
      <c r="C3399">
        <f>Движение!$C$507</f>
        <v>0</v>
      </c>
      <c r="D3399" t="s">
        <v>51</v>
      </c>
      <c r="E3399">
        <f>Движение!$L$507</f>
        <v>48</v>
      </c>
      <c r="F3399">
        <f>N(Движение!$M$507)</f>
        <v>0</v>
      </c>
      <c r="G3399">
        <f>N(Движение!$N$507)</f>
        <v>0</v>
      </c>
      <c r="H3399">
        <f>Движение!$O$507</f>
        <v>48</v>
      </c>
      <c r="I3399" t="str">
        <f t="shared" si="53"/>
        <v/>
      </c>
    </row>
    <row r="3400" spans="1:9" x14ac:dyDescent="0.3">
      <c r="A3400">
        <v>3399</v>
      </c>
      <c r="B3400">
        <f>Движение!$A$507</f>
        <v>46726</v>
      </c>
      <c r="C3400">
        <f>Движение!$C$507</f>
        <v>0</v>
      </c>
      <c r="D3400" t="s">
        <v>54</v>
      </c>
      <c r="E3400">
        <f>Движение!$P$507</f>
        <v>13</v>
      </c>
      <c r="F3400">
        <f>N(Движение!$Q$507)</f>
        <v>0</v>
      </c>
      <c r="G3400">
        <f>N(Движение!$R$507)</f>
        <v>0</v>
      </c>
      <c r="H3400">
        <f>Движение!$S$507</f>
        <v>13</v>
      </c>
      <c r="I3400" t="str">
        <f t="shared" si="53"/>
        <v/>
      </c>
    </row>
    <row r="3401" spans="1:9" x14ac:dyDescent="0.3">
      <c r="A3401">
        <v>3400</v>
      </c>
      <c r="B3401">
        <f>Движение!$A$507</f>
        <v>46726</v>
      </c>
      <c r="C3401">
        <f>Движение!$C$507</f>
        <v>0</v>
      </c>
      <c r="D3401" t="s">
        <v>56</v>
      </c>
      <c r="E3401">
        <f>Движение!$T$507</f>
        <v>18</v>
      </c>
      <c r="F3401">
        <f>N(Движение!$U$507)</f>
        <v>0</v>
      </c>
      <c r="G3401">
        <f>N(Движение!$V$507)</f>
        <v>0</v>
      </c>
      <c r="H3401">
        <f>Движение!$W$507</f>
        <v>18</v>
      </c>
      <c r="I3401" t="str">
        <f t="shared" si="53"/>
        <v/>
      </c>
    </row>
    <row r="3402" spans="1:9" x14ac:dyDescent="0.3">
      <c r="A3402">
        <v>3401</v>
      </c>
      <c r="B3402">
        <f>Движение!$A$507</f>
        <v>46726</v>
      </c>
      <c r="C3402">
        <f>Движение!$C$507</f>
        <v>0</v>
      </c>
      <c r="D3402" t="s">
        <v>57</v>
      </c>
      <c r="E3402">
        <f>Движение!$X$507</f>
        <v>21</v>
      </c>
      <c r="F3402">
        <f>N(Движение!$Y$507)</f>
        <v>0</v>
      </c>
      <c r="G3402">
        <f>N(Движение!$Z$507)</f>
        <v>0</v>
      </c>
      <c r="H3402">
        <f>Движение!$AA$507</f>
        <v>21</v>
      </c>
      <c r="I3402" t="str">
        <f t="shared" si="53"/>
        <v/>
      </c>
    </row>
    <row r="3403" spans="1:9" x14ac:dyDescent="0.3">
      <c r="A3403">
        <v>3402</v>
      </c>
      <c r="B3403">
        <f>Движение!$A$507</f>
        <v>46726</v>
      </c>
      <c r="C3403">
        <f>Движение!$C$507</f>
        <v>0</v>
      </c>
      <c r="D3403" t="s">
        <v>59</v>
      </c>
      <c r="E3403">
        <f>Движение!$AB$507</f>
        <v>15</v>
      </c>
      <c r="F3403">
        <f>N(Движение!$AC$507)</f>
        <v>0</v>
      </c>
      <c r="G3403">
        <f>N(Движение!$AD$507)</f>
        <v>0</v>
      </c>
      <c r="H3403">
        <f>Движение!$AE$507</f>
        <v>15</v>
      </c>
      <c r="I3403" t="str">
        <f t="shared" si="53"/>
        <v/>
      </c>
    </row>
    <row r="3404" spans="1:9" x14ac:dyDescent="0.3">
      <c r="A3404">
        <v>3403</v>
      </c>
      <c r="B3404">
        <f>Движение!$A$508</f>
        <v>46727</v>
      </c>
      <c r="C3404">
        <f>Движение!$C$508</f>
        <v>0</v>
      </c>
      <c r="D3404" t="s">
        <v>45</v>
      </c>
      <c r="E3404">
        <f>Движение!$D$508</f>
        <v>26</v>
      </c>
      <c r="F3404">
        <f>N(Движение!$E$508)</f>
        <v>0</v>
      </c>
      <c r="G3404">
        <f>N(Движение!$F$508)</f>
        <v>0</v>
      </c>
      <c r="H3404">
        <f>Движение!$G$508</f>
        <v>26</v>
      </c>
      <c r="I3404" t="str">
        <f t="shared" si="53"/>
        <v/>
      </c>
    </row>
    <row r="3405" spans="1:9" x14ac:dyDescent="0.3">
      <c r="A3405">
        <v>3404</v>
      </c>
      <c r="B3405">
        <f>Движение!$A$508</f>
        <v>46727</v>
      </c>
      <c r="C3405">
        <f>Движение!$C$508</f>
        <v>0</v>
      </c>
      <c r="D3405" t="s">
        <v>49</v>
      </c>
      <c r="E3405">
        <f>Движение!$H$508</f>
        <v>20</v>
      </c>
      <c r="F3405">
        <f>N(Движение!$I$508)</f>
        <v>0</v>
      </c>
      <c r="G3405">
        <f>N(Движение!$J$508)</f>
        <v>0</v>
      </c>
      <c r="H3405">
        <f>Движение!$K$508</f>
        <v>20</v>
      </c>
      <c r="I3405" t="str">
        <f t="shared" si="53"/>
        <v/>
      </c>
    </row>
    <row r="3406" spans="1:9" x14ac:dyDescent="0.3">
      <c r="A3406">
        <v>3405</v>
      </c>
      <c r="B3406">
        <f>Движение!$A$508</f>
        <v>46727</v>
      </c>
      <c r="C3406">
        <f>Движение!$C$508</f>
        <v>0</v>
      </c>
      <c r="D3406" t="s">
        <v>51</v>
      </c>
      <c r="E3406">
        <f>Движение!$L$508</f>
        <v>48</v>
      </c>
      <c r="F3406">
        <f>N(Движение!$M$508)</f>
        <v>0</v>
      </c>
      <c r="G3406">
        <f>N(Движение!$N$508)</f>
        <v>0</v>
      </c>
      <c r="H3406">
        <f>Движение!$O$508</f>
        <v>48</v>
      </c>
      <c r="I3406" t="str">
        <f t="shared" si="53"/>
        <v/>
      </c>
    </row>
    <row r="3407" spans="1:9" x14ac:dyDescent="0.3">
      <c r="A3407">
        <v>3406</v>
      </c>
      <c r="B3407">
        <f>Движение!$A$508</f>
        <v>46727</v>
      </c>
      <c r="C3407">
        <f>Движение!$C$508</f>
        <v>0</v>
      </c>
      <c r="D3407" t="s">
        <v>54</v>
      </c>
      <c r="E3407">
        <f>Движение!$P$508</f>
        <v>13</v>
      </c>
      <c r="F3407">
        <f>N(Движение!$Q$508)</f>
        <v>0</v>
      </c>
      <c r="G3407">
        <f>N(Движение!$R$508)</f>
        <v>0</v>
      </c>
      <c r="H3407">
        <f>Движение!$S$508</f>
        <v>13</v>
      </c>
      <c r="I3407" t="str">
        <f t="shared" si="53"/>
        <v/>
      </c>
    </row>
    <row r="3408" spans="1:9" x14ac:dyDescent="0.3">
      <c r="A3408">
        <v>3407</v>
      </c>
      <c r="B3408">
        <f>Движение!$A$508</f>
        <v>46727</v>
      </c>
      <c r="C3408">
        <f>Движение!$C$508</f>
        <v>0</v>
      </c>
      <c r="D3408" t="s">
        <v>56</v>
      </c>
      <c r="E3408">
        <f>Движение!$T$508</f>
        <v>18</v>
      </c>
      <c r="F3408">
        <f>N(Движение!$U$508)</f>
        <v>0</v>
      </c>
      <c r="G3408">
        <f>N(Движение!$V$508)</f>
        <v>0</v>
      </c>
      <c r="H3408">
        <f>Движение!$W$508</f>
        <v>18</v>
      </c>
      <c r="I3408" t="str">
        <f t="shared" si="53"/>
        <v/>
      </c>
    </row>
    <row r="3409" spans="1:9" x14ac:dyDescent="0.3">
      <c r="A3409">
        <v>3408</v>
      </c>
      <c r="B3409">
        <f>Движение!$A$508</f>
        <v>46727</v>
      </c>
      <c r="C3409">
        <f>Движение!$C$508</f>
        <v>0</v>
      </c>
      <c r="D3409" t="s">
        <v>57</v>
      </c>
      <c r="E3409">
        <f>Движение!$X$508</f>
        <v>21</v>
      </c>
      <c r="F3409">
        <f>N(Движение!$Y$508)</f>
        <v>0</v>
      </c>
      <c r="G3409">
        <f>N(Движение!$Z$508)</f>
        <v>0</v>
      </c>
      <c r="H3409">
        <f>Движение!$AA$508</f>
        <v>21</v>
      </c>
      <c r="I3409" t="str">
        <f t="shared" si="53"/>
        <v/>
      </c>
    </row>
    <row r="3410" spans="1:9" x14ac:dyDescent="0.3">
      <c r="A3410">
        <v>3409</v>
      </c>
      <c r="B3410">
        <f>Движение!$A$508</f>
        <v>46727</v>
      </c>
      <c r="C3410">
        <f>Движение!$C$508</f>
        <v>0</v>
      </c>
      <c r="D3410" t="s">
        <v>59</v>
      </c>
      <c r="E3410">
        <f>Движение!$AB$508</f>
        <v>15</v>
      </c>
      <c r="F3410">
        <f>N(Движение!$AC$508)</f>
        <v>0</v>
      </c>
      <c r="G3410">
        <f>N(Движение!$AD$508)</f>
        <v>0</v>
      </c>
      <c r="H3410">
        <f>Движение!$AE$508</f>
        <v>15</v>
      </c>
      <c r="I3410" t="str">
        <f t="shared" si="53"/>
        <v/>
      </c>
    </row>
    <row r="3411" spans="1:9" x14ac:dyDescent="0.3">
      <c r="A3411">
        <v>3410</v>
      </c>
      <c r="B3411">
        <f>Движение!$A$509</f>
        <v>46728</v>
      </c>
      <c r="C3411">
        <f>Движение!$C$509</f>
        <v>0</v>
      </c>
      <c r="D3411" t="s">
        <v>45</v>
      </c>
      <c r="E3411">
        <f>Движение!$D$509</f>
        <v>26</v>
      </c>
      <c r="F3411">
        <f>N(Движение!$E$509)</f>
        <v>0</v>
      </c>
      <c r="G3411">
        <f>N(Движение!$F$509)</f>
        <v>0</v>
      </c>
      <c r="H3411">
        <f>Движение!$G$509</f>
        <v>26</v>
      </c>
      <c r="I3411" t="str">
        <f t="shared" si="53"/>
        <v/>
      </c>
    </row>
    <row r="3412" spans="1:9" x14ac:dyDescent="0.3">
      <c r="A3412">
        <v>3411</v>
      </c>
      <c r="B3412">
        <f>Движение!$A$509</f>
        <v>46728</v>
      </c>
      <c r="C3412">
        <f>Движение!$C$509</f>
        <v>0</v>
      </c>
      <c r="D3412" t="s">
        <v>49</v>
      </c>
      <c r="E3412">
        <f>Движение!$H$509</f>
        <v>20</v>
      </c>
      <c r="F3412">
        <f>N(Движение!$I$509)</f>
        <v>0</v>
      </c>
      <c r="G3412">
        <f>N(Движение!$J$509)</f>
        <v>0</v>
      </c>
      <c r="H3412">
        <f>Движение!$K$509</f>
        <v>20</v>
      </c>
      <c r="I3412" t="str">
        <f t="shared" si="53"/>
        <v/>
      </c>
    </row>
    <row r="3413" spans="1:9" x14ac:dyDescent="0.3">
      <c r="A3413">
        <v>3412</v>
      </c>
      <c r="B3413">
        <f>Движение!$A$509</f>
        <v>46728</v>
      </c>
      <c r="C3413">
        <f>Движение!$C$509</f>
        <v>0</v>
      </c>
      <c r="D3413" t="s">
        <v>51</v>
      </c>
      <c r="E3413">
        <f>Движение!$L$509</f>
        <v>48</v>
      </c>
      <c r="F3413">
        <f>N(Движение!$M$509)</f>
        <v>0</v>
      </c>
      <c r="G3413">
        <f>N(Движение!$N$509)</f>
        <v>0</v>
      </c>
      <c r="H3413">
        <f>Движение!$O$509</f>
        <v>48</v>
      </c>
      <c r="I3413" t="str">
        <f t="shared" si="53"/>
        <v/>
      </c>
    </row>
    <row r="3414" spans="1:9" x14ac:dyDescent="0.3">
      <c r="A3414">
        <v>3413</v>
      </c>
      <c r="B3414">
        <f>Движение!$A$509</f>
        <v>46728</v>
      </c>
      <c r="C3414">
        <f>Движение!$C$509</f>
        <v>0</v>
      </c>
      <c r="D3414" t="s">
        <v>54</v>
      </c>
      <c r="E3414">
        <f>Движение!$P$509</f>
        <v>13</v>
      </c>
      <c r="F3414">
        <f>N(Движение!$Q$509)</f>
        <v>0</v>
      </c>
      <c r="G3414">
        <f>N(Движение!$R$509)</f>
        <v>0</v>
      </c>
      <c r="H3414">
        <f>Движение!$S$509</f>
        <v>13</v>
      </c>
      <c r="I3414" t="str">
        <f t="shared" si="53"/>
        <v/>
      </c>
    </row>
    <row r="3415" spans="1:9" x14ac:dyDescent="0.3">
      <c r="A3415">
        <v>3414</v>
      </c>
      <c r="B3415">
        <f>Движение!$A$509</f>
        <v>46728</v>
      </c>
      <c r="C3415">
        <f>Движение!$C$509</f>
        <v>0</v>
      </c>
      <c r="D3415" t="s">
        <v>56</v>
      </c>
      <c r="E3415">
        <f>Движение!$T$509</f>
        <v>18</v>
      </c>
      <c r="F3415">
        <f>N(Движение!$U$509)</f>
        <v>0</v>
      </c>
      <c r="G3415">
        <f>N(Движение!$V$509)</f>
        <v>0</v>
      </c>
      <c r="H3415">
        <f>Движение!$W$509</f>
        <v>18</v>
      </c>
      <c r="I3415" t="str">
        <f t="shared" si="53"/>
        <v/>
      </c>
    </row>
    <row r="3416" spans="1:9" x14ac:dyDescent="0.3">
      <c r="A3416">
        <v>3415</v>
      </c>
      <c r="B3416">
        <f>Движение!$A$509</f>
        <v>46728</v>
      </c>
      <c r="C3416">
        <f>Движение!$C$509</f>
        <v>0</v>
      </c>
      <c r="D3416" t="s">
        <v>57</v>
      </c>
      <c r="E3416">
        <f>Движение!$X$509</f>
        <v>21</v>
      </c>
      <c r="F3416">
        <f>N(Движение!$Y$509)</f>
        <v>0</v>
      </c>
      <c r="G3416">
        <f>N(Движение!$Z$509)</f>
        <v>0</v>
      </c>
      <c r="H3416">
        <f>Движение!$AA$509</f>
        <v>21</v>
      </c>
      <c r="I3416" t="str">
        <f t="shared" si="53"/>
        <v/>
      </c>
    </row>
    <row r="3417" spans="1:9" x14ac:dyDescent="0.3">
      <c r="A3417">
        <v>3416</v>
      </c>
      <c r="B3417">
        <f>Движение!$A$509</f>
        <v>46728</v>
      </c>
      <c r="C3417">
        <f>Движение!$C$509</f>
        <v>0</v>
      </c>
      <c r="D3417" t="s">
        <v>59</v>
      </c>
      <c r="E3417">
        <f>Движение!$AB$509</f>
        <v>15</v>
      </c>
      <c r="F3417">
        <f>N(Движение!$AC$509)</f>
        <v>0</v>
      </c>
      <c r="G3417">
        <f>N(Движение!$AD$509)</f>
        <v>0</v>
      </c>
      <c r="H3417">
        <f>Движение!$AE$509</f>
        <v>15</v>
      </c>
      <c r="I3417" t="str">
        <f t="shared" si="53"/>
        <v/>
      </c>
    </row>
    <row r="3418" spans="1:9" x14ac:dyDescent="0.3">
      <c r="A3418">
        <v>3417</v>
      </c>
      <c r="B3418">
        <f>Движение!$A$510</f>
        <v>46729</v>
      </c>
      <c r="C3418">
        <f>Движение!$C$510</f>
        <v>0</v>
      </c>
      <c r="D3418" t="s">
        <v>45</v>
      </c>
      <c r="E3418">
        <f>Движение!$D$510</f>
        <v>26</v>
      </c>
      <c r="F3418">
        <f>N(Движение!$E$510)</f>
        <v>0</v>
      </c>
      <c r="G3418">
        <f>N(Движение!$F$510)</f>
        <v>0</v>
      </c>
      <c r="H3418">
        <f>Движение!$G$510</f>
        <v>26</v>
      </c>
      <c r="I3418" t="str">
        <f t="shared" si="53"/>
        <v/>
      </c>
    </row>
    <row r="3419" spans="1:9" x14ac:dyDescent="0.3">
      <c r="A3419">
        <v>3418</v>
      </c>
      <c r="B3419">
        <f>Движение!$A$510</f>
        <v>46729</v>
      </c>
      <c r="C3419">
        <f>Движение!$C$510</f>
        <v>0</v>
      </c>
      <c r="D3419" t="s">
        <v>49</v>
      </c>
      <c r="E3419">
        <f>Движение!$H$510</f>
        <v>20</v>
      </c>
      <c r="F3419">
        <f>N(Движение!$I$510)</f>
        <v>0</v>
      </c>
      <c r="G3419">
        <f>N(Движение!$J$510)</f>
        <v>0</v>
      </c>
      <c r="H3419">
        <f>Движение!$K$510</f>
        <v>20</v>
      </c>
      <c r="I3419" t="str">
        <f t="shared" si="53"/>
        <v/>
      </c>
    </row>
    <row r="3420" spans="1:9" x14ac:dyDescent="0.3">
      <c r="A3420">
        <v>3419</v>
      </c>
      <c r="B3420">
        <f>Движение!$A$510</f>
        <v>46729</v>
      </c>
      <c r="C3420">
        <f>Движение!$C$510</f>
        <v>0</v>
      </c>
      <c r="D3420" t="s">
        <v>51</v>
      </c>
      <c r="E3420">
        <f>Движение!$L$510</f>
        <v>48</v>
      </c>
      <c r="F3420">
        <f>N(Движение!$M$510)</f>
        <v>0</v>
      </c>
      <c r="G3420">
        <f>N(Движение!$N$510)</f>
        <v>0</v>
      </c>
      <c r="H3420">
        <f>Движение!$O$510</f>
        <v>48</v>
      </c>
      <c r="I3420" t="str">
        <f t="shared" si="53"/>
        <v/>
      </c>
    </row>
    <row r="3421" spans="1:9" x14ac:dyDescent="0.3">
      <c r="A3421">
        <v>3420</v>
      </c>
      <c r="B3421">
        <f>Движение!$A$510</f>
        <v>46729</v>
      </c>
      <c r="C3421">
        <f>Движение!$C$510</f>
        <v>0</v>
      </c>
      <c r="D3421" t="s">
        <v>54</v>
      </c>
      <c r="E3421">
        <f>Движение!$P$510</f>
        <v>13</v>
      </c>
      <c r="F3421">
        <f>N(Движение!$Q$510)</f>
        <v>0</v>
      </c>
      <c r="G3421">
        <f>N(Движение!$R$510)</f>
        <v>0</v>
      </c>
      <c r="H3421">
        <f>Движение!$S$510</f>
        <v>13</v>
      </c>
      <c r="I3421" t="str">
        <f t="shared" si="53"/>
        <v/>
      </c>
    </row>
    <row r="3422" spans="1:9" x14ac:dyDescent="0.3">
      <c r="A3422">
        <v>3421</v>
      </c>
      <c r="B3422">
        <f>Движение!$A$510</f>
        <v>46729</v>
      </c>
      <c r="C3422">
        <f>Движение!$C$510</f>
        <v>0</v>
      </c>
      <c r="D3422" t="s">
        <v>56</v>
      </c>
      <c r="E3422">
        <f>Движение!$T$510</f>
        <v>18</v>
      </c>
      <c r="F3422">
        <f>N(Движение!$U$510)</f>
        <v>0</v>
      </c>
      <c r="G3422">
        <f>N(Движение!$V$510)</f>
        <v>0</v>
      </c>
      <c r="H3422">
        <f>Движение!$W$510</f>
        <v>18</v>
      </c>
      <c r="I3422" t="str">
        <f t="shared" si="53"/>
        <v/>
      </c>
    </row>
    <row r="3423" spans="1:9" x14ac:dyDescent="0.3">
      <c r="A3423">
        <v>3422</v>
      </c>
      <c r="B3423">
        <f>Движение!$A$510</f>
        <v>46729</v>
      </c>
      <c r="C3423">
        <f>Движение!$C$510</f>
        <v>0</v>
      </c>
      <c r="D3423" t="s">
        <v>57</v>
      </c>
      <c r="E3423">
        <f>Движение!$X$510</f>
        <v>21</v>
      </c>
      <c r="F3423">
        <f>N(Движение!$Y$510)</f>
        <v>0</v>
      </c>
      <c r="G3423">
        <f>N(Движение!$Z$510)</f>
        <v>0</v>
      </c>
      <c r="H3423">
        <f>Движение!$AA$510</f>
        <v>21</v>
      </c>
      <c r="I3423" t="str">
        <f t="shared" si="53"/>
        <v/>
      </c>
    </row>
    <row r="3424" spans="1:9" x14ac:dyDescent="0.3">
      <c r="A3424">
        <v>3423</v>
      </c>
      <c r="B3424">
        <f>Движение!$A$510</f>
        <v>46729</v>
      </c>
      <c r="C3424">
        <f>Движение!$C$510</f>
        <v>0</v>
      </c>
      <c r="D3424" t="s">
        <v>59</v>
      </c>
      <c r="E3424">
        <f>Движение!$AB$510</f>
        <v>15</v>
      </c>
      <c r="F3424">
        <f>N(Движение!$AC$510)</f>
        <v>0</v>
      </c>
      <c r="G3424">
        <f>N(Движение!$AD$510)</f>
        <v>0</v>
      </c>
      <c r="H3424">
        <f>Движение!$AE$510</f>
        <v>15</v>
      </c>
      <c r="I3424" t="str">
        <f t="shared" si="53"/>
        <v/>
      </c>
    </row>
    <row r="3425" spans="1:9" x14ac:dyDescent="0.3">
      <c r="A3425">
        <v>3424</v>
      </c>
      <c r="B3425">
        <f>Движение!$A$511</f>
        <v>46730</v>
      </c>
      <c r="C3425">
        <f>Движение!$C$511</f>
        <v>0</v>
      </c>
      <c r="D3425" t="s">
        <v>45</v>
      </c>
      <c r="E3425">
        <f>Движение!$D$511</f>
        <v>26</v>
      </c>
      <c r="F3425">
        <f>N(Движение!$E$511)</f>
        <v>0</v>
      </c>
      <c r="G3425">
        <f>N(Движение!$F$511)</f>
        <v>0</v>
      </c>
      <c r="H3425">
        <f>Движение!$G$511</f>
        <v>26</v>
      </c>
      <c r="I3425" t="str">
        <f t="shared" si="53"/>
        <v/>
      </c>
    </row>
    <row r="3426" spans="1:9" x14ac:dyDescent="0.3">
      <c r="A3426">
        <v>3425</v>
      </c>
      <c r="B3426">
        <f>Движение!$A$511</f>
        <v>46730</v>
      </c>
      <c r="C3426">
        <f>Движение!$C$511</f>
        <v>0</v>
      </c>
      <c r="D3426" t="s">
        <v>49</v>
      </c>
      <c r="E3426">
        <f>Движение!$H$511</f>
        <v>20</v>
      </c>
      <c r="F3426">
        <f>N(Движение!$I$511)</f>
        <v>0</v>
      </c>
      <c r="G3426">
        <f>N(Движение!$J$511)</f>
        <v>0</v>
      </c>
      <c r="H3426">
        <f>Движение!$K$511</f>
        <v>20</v>
      </c>
      <c r="I3426" t="str">
        <f t="shared" si="53"/>
        <v/>
      </c>
    </row>
    <row r="3427" spans="1:9" x14ac:dyDescent="0.3">
      <c r="A3427">
        <v>3426</v>
      </c>
      <c r="B3427">
        <f>Движение!$A$511</f>
        <v>46730</v>
      </c>
      <c r="C3427">
        <f>Движение!$C$511</f>
        <v>0</v>
      </c>
      <c r="D3427" t="s">
        <v>51</v>
      </c>
      <c r="E3427">
        <f>Движение!$L$511</f>
        <v>48</v>
      </c>
      <c r="F3427">
        <f>N(Движение!$M$511)</f>
        <v>0</v>
      </c>
      <c r="G3427">
        <f>N(Движение!$N$511)</f>
        <v>0</v>
      </c>
      <c r="H3427">
        <f>Движение!$O$511</f>
        <v>48</v>
      </c>
      <c r="I3427" t="str">
        <f t="shared" si="53"/>
        <v/>
      </c>
    </row>
    <row r="3428" spans="1:9" x14ac:dyDescent="0.3">
      <c r="A3428">
        <v>3427</v>
      </c>
      <c r="B3428">
        <f>Движение!$A$511</f>
        <v>46730</v>
      </c>
      <c r="C3428">
        <f>Движение!$C$511</f>
        <v>0</v>
      </c>
      <c r="D3428" t="s">
        <v>54</v>
      </c>
      <c r="E3428">
        <f>Движение!$P$511</f>
        <v>13</v>
      </c>
      <c r="F3428">
        <f>N(Движение!$Q$511)</f>
        <v>0</v>
      </c>
      <c r="G3428">
        <f>N(Движение!$R$511)</f>
        <v>0</v>
      </c>
      <c r="H3428">
        <f>Движение!$S$511</f>
        <v>13</v>
      </c>
      <c r="I3428" t="str">
        <f t="shared" si="53"/>
        <v/>
      </c>
    </row>
    <row r="3429" spans="1:9" x14ac:dyDescent="0.3">
      <c r="A3429">
        <v>3428</v>
      </c>
      <c r="B3429">
        <f>Движение!$A$511</f>
        <v>46730</v>
      </c>
      <c r="C3429">
        <f>Движение!$C$511</f>
        <v>0</v>
      </c>
      <c r="D3429" t="s">
        <v>56</v>
      </c>
      <c r="E3429">
        <f>Движение!$T$511</f>
        <v>18</v>
      </c>
      <c r="F3429">
        <f>N(Движение!$U$511)</f>
        <v>0</v>
      </c>
      <c r="G3429">
        <f>N(Движение!$V$511)</f>
        <v>0</v>
      </c>
      <c r="H3429">
        <f>Движение!$W$511</f>
        <v>18</v>
      </c>
      <c r="I3429" t="str">
        <f t="shared" si="53"/>
        <v/>
      </c>
    </row>
    <row r="3430" spans="1:9" x14ac:dyDescent="0.3">
      <c r="A3430">
        <v>3429</v>
      </c>
      <c r="B3430">
        <f>Движение!$A$511</f>
        <v>46730</v>
      </c>
      <c r="C3430">
        <f>Движение!$C$511</f>
        <v>0</v>
      </c>
      <c r="D3430" t="s">
        <v>57</v>
      </c>
      <c r="E3430">
        <f>Движение!$X$511</f>
        <v>21</v>
      </c>
      <c r="F3430">
        <f>N(Движение!$Y$511)</f>
        <v>0</v>
      </c>
      <c r="G3430">
        <f>N(Движение!$Z$511)</f>
        <v>0</v>
      </c>
      <c r="H3430">
        <f>Движение!$AA$511</f>
        <v>21</v>
      </c>
      <c r="I3430" t="str">
        <f t="shared" si="53"/>
        <v/>
      </c>
    </row>
    <row r="3431" spans="1:9" x14ac:dyDescent="0.3">
      <c r="A3431">
        <v>3430</v>
      </c>
      <c r="B3431">
        <f>Движение!$A$511</f>
        <v>46730</v>
      </c>
      <c r="C3431">
        <f>Движение!$C$511</f>
        <v>0</v>
      </c>
      <c r="D3431" t="s">
        <v>59</v>
      </c>
      <c r="E3431">
        <f>Движение!$AB$511</f>
        <v>15</v>
      </c>
      <c r="F3431">
        <f>N(Движение!$AC$511)</f>
        <v>0</v>
      </c>
      <c r="G3431">
        <f>N(Движение!$AD$511)</f>
        <v>0</v>
      </c>
      <c r="H3431">
        <f>Движение!$AE$511</f>
        <v>15</v>
      </c>
      <c r="I3431" t="str">
        <f t="shared" si="53"/>
        <v/>
      </c>
    </row>
    <row r="3432" spans="1:9" x14ac:dyDescent="0.3">
      <c r="A3432">
        <v>3431</v>
      </c>
      <c r="B3432">
        <f>Движение!$A$512</f>
        <v>46731</v>
      </c>
      <c r="C3432">
        <f>Движение!$C$512</f>
        <v>0</v>
      </c>
      <c r="D3432" t="s">
        <v>45</v>
      </c>
      <c r="E3432">
        <f>Движение!$D$512</f>
        <v>26</v>
      </c>
      <c r="F3432">
        <f>N(Движение!$E$512)</f>
        <v>0</v>
      </c>
      <c r="G3432">
        <f>N(Движение!$F$512)</f>
        <v>0</v>
      </c>
      <c r="H3432">
        <f>Движение!$G$512</f>
        <v>26</v>
      </c>
      <c r="I3432" t="str">
        <f t="shared" si="53"/>
        <v/>
      </c>
    </row>
    <row r="3433" spans="1:9" x14ac:dyDescent="0.3">
      <c r="A3433">
        <v>3432</v>
      </c>
      <c r="B3433">
        <f>Движение!$A$512</f>
        <v>46731</v>
      </c>
      <c r="C3433">
        <f>Движение!$C$512</f>
        <v>0</v>
      </c>
      <c r="D3433" t="s">
        <v>49</v>
      </c>
      <c r="E3433">
        <f>Движение!$H$512</f>
        <v>20</v>
      </c>
      <c r="F3433">
        <f>N(Движение!$I$512)</f>
        <v>0</v>
      </c>
      <c r="G3433">
        <f>N(Движение!$J$512)</f>
        <v>0</v>
      </c>
      <c r="H3433">
        <f>Движение!$K$512</f>
        <v>20</v>
      </c>
      <c r="I3433" t="str">
        <f t="shared" si="53"/>
        <v/>
      </c>
    </row>
    <row r="3434" spans="1:9" x14ac:dyDescent="0.3">
      <c r="A3434">
        <v>3433</v>
      </c>
      <c r="B3434">
        <f>Движение!$A$512</f>
        <v>46731</v>
      </c>
      <c r="C3434">
        <f>Движение!$C$512</f>
        <v>0</v>
      </c>
      <c r="D3434" t="s">
        <v>51</v>
      </c>
      <c r="E3434">
        <f>Движение!$L$512</f>
        <v>48</v>
      </c>
      <c r="F3434">
        <f>N(Движение!$M$512)</f>
        <v>0</v>
      </c>
      <c r="G3434">
        <f>N(Движение!$N$512)</f>
        <v>0</v>
      </c>
      <c r="H3434">
        <f>Движение!$O$512</f>
        <v>48</v>
      </c>
      <c r="I3434" t="str">
        <f t="shared" si="53"/>
        <v/>
      </c>
    </row>
    <row r="3435" spans="1:9" x14ac:dyDescent="0.3">
      <c r="A3435">
        <v>3434</v>
      </c>
      <c r="B3435">
        <f>Движение!$A$512</f>
        <v>46731</v>
      </c>
      <c r="C3435">
        <f>Движение!$C$512</f>
        <v>0</v>
      </c>
      <c r="D3435" t="s">
        <v>54</v>
      </c>
      <c r="E3435">
        <f>Движение!$P$512</f>
        <v>13</v>
      </c>
      <c r="F3435">
        <f>N(Движение!$Q$512)</f>
        <v>0</v>
      </c>
      <c r="G3435">
        <f>N(Движение!$R$512)</f>
        <v>0</v>
      </c>
      <c r="H3435">
        <f>Движение!$S$512</f>
        <v>13</v>
      </c>
      <c r="I3435" t="str">
        <f t="shared" si="53"/>
        <v/>
      </c>
    </row>
    <row r="3436" spans="1:9" x14ac:dyDescent="0.3">
      <c r="A3436">
        <v>3435</v>
      </c>
      <c r="B3436">
        <f>Движение!$A$512</f>
        <v>46731</v>
      </c>
      <c r="C3436">
        <f>Движение!$C$512</f>
        <v>0</v>
      </c>
      <c r="D3436" t="s">
        <v>56</v>
      </c>
      <c r="E3436">
        <f>Движение!$T$512</f>
        <v>18</v>
      </c>
      <c r="F3436">
        <f>N(Движение!$U$512)</f>
        <v>0</v>
      </c>
      <c r="G3436">
        <f>N(Движение!$V$512)</f>
        <v>0</v>
      </c>
      <c r="H3436">
        <f>Движение!$W$512</f>
        <v>18</v>
      </c>
      <c r="I3436" t="str">
        <f t="shared" si="53"/>
        <v/>
      </c>
    </row>
    <row r="3437" spans="1:9" x14ac:dyDescent="0.3">
      <c r="A3437">
        <v>3436</v>
      </c>
      <c r="B3437">
        <f>Движение!$A$512</f>
        <v>46731</v>
      </c>
      <c r="C3437">
        <f>Движение!$C$512</f>
        <v>0</v>
      </c>
      <c r="D3437" t="s">
        <v>57</v>
      </c>
      <c r="E3437">
        <f>Движение!$X$512</f>
        <v>21</v>
      </c>
      <c r="F3437">
        <f>N(Движение!$Y$512)</f>
        <v>0</v>
      </c>
      <c r="G3437">
        <f>N(Движение!$Z$512)</f>
        <v>0</v>
      </c>
      <c r="H3437">
        <f>Движение!$AA$512</f>
        <v>21</v>
      </c>
      <c r="I3437" t="str">
        <f t="shared" si="53"/>
        <v/>
      </c>
    </row>
    <row r="3438" spans="1:9" x14ac:dyDescent="0.3">
      <c r="A3438">
        <v>3437</v>
      </c>
      <c r="B3438">
        <f>Движение!$A$512</f>
        <v>46731</v>
      </c>
      <c r="C3438">
        <f>Движение!$C$512</f>
        <v>0</v>
      </c>
      <c r="D3438" t="s">
        <v>59</v>
      </c>
      <c r="E3438">
        <f>Движение!$AB$512</f>
        <v>15</v>
      </c>
      <c r="F3438">
        <f>N(Движение!$AC$512)</f>
        <v>0</v>
      </c>
      <c r="G3438">
        <f>N(Движение!$AD$512)</f>
        <v>0</v>
      </c>
      <c r="H3438">
        <f>Движение!$AE$512</f>
        <v>15</v>
      </c>
      <c r="I3438" t="str">
        <f t="shared" si="53"/>
        <v/>
      </c>
    </row>
    <row r="3439" spans="1:9" x14ac:dyDescent="0.3">
      <c r="A3439">
        <v>3438</v>
      </c>
      <c r="B3439">
        <f>Движение!$A$513</f>
        <v>46732</v>
      </c>
      <c r="C3439">
        <f>Движение!$C$513</f>
        <v>0</v>
      </c>
      <c r="D3439" t="s">
        <v>45</v>
      </c>
      <c r="E3439">
        <f>Движение!$D$513</f>
        <v>26</v>
      </c>
      <c r="F3439">
        <f>N(Движение!$E$513)</f>
        <v>0</v>
      </c>
      <c r="G3439">
        <f>N(Движение!$F$513)</f>
        <v>0</v>
      </c>
      <c r="H3439">
        <f>Движение!$G$513</f>
        <v>26</v>
      </c>
      <c r="I3439" t="str">
        <f t="shared" si="53"/>
        <v/>
      </c>
    </row>
    <row r="3440" spans="1:9" x14ac:dyDescent="0.3">
      <c r="A3440">
        <v>3439</v>
      </c>
      <c r="B3440">
        <f>Движение!$A$513</f>
        <v>46732</v>
      </c>
      <c r="C3440">
        <f>Движение!$C$513</f>
        <v>0</v>
      </c>
      <c r="D3440" t="s">
        <v>49</v>
      </c>
      <c r="E3440">
        <f>Движение!$H$513</f>
        <v>20</v>
      </c>
      <c r="F3440">
        <f>N(Движение!$I$513)</f>
        <v>0</v>
      </c>
      <c r="G3440">
        <f>N(Движение!$J$513)</f>
        <v>0</v>
      </c>
      <c r="H3440">
        <f>Движение!$K$513</f>
        <v>20</v>
      </c>
      <c r="I3440" t="str">
        <f t="shared" si="53"/>
        <v/>
      </c>
    </row>
    <row r="3441" spans="1:9" x14ac:dyDescent="0.3">
      <c r="A3441">
        <v>3440</v>
      </c>
      <c r="B3441">
        <f>Движение!$A$513</f>
        <v>46732</v>
      </c>
      <c r="C3441">
        <f>Движение!$C$513</f>
        <v>0</v>
      </c>
      <c r="D3441" t="s">
        <v>51</v>
      </c>
      <c r="E3441">
        <f>Движение!$L$513</f>
        <v>48</v>
      </c>
      <c r="F3441">
        <f>N(Движение!$M$513)</f>
        <v>0</v>
      </c>
      <c r="G3441">
        <f>N(Движение!$N$513)</f>
        <v>0</v>
      </c>
      <c r="H3441">
        <f>Движение!$O$513</f>
        <v>48</v>
      </c>
      <c r="I3441" t="str">
        <f t="shared" si="53"/>
        <v/>
      </c>
    </row>
    <row r="3442" spans="1:9" x14ac:dyDescent="0.3">
      <c r="A3442">
        <v>3441</v>
      </c>
      <c r="B3442">
        <f>Движение!$A$513</f>
        <v>46732</v>
      </c>
      <c r="C3442">
        <f>Движение!$C$513</f>
        <v>0</v>
      </c>
      <c r="D3442" t="s">
        <v>54</v>
      </c>
      <c r="E3442">
        <f>Движение!$P$513</f>
        <v>13</v>
      </c>
      <c r="F3442">
        <f>N(Движение!$Q$513)</f>
        <v>0</v>
      </c>
      <c r="G3442">
        <f>N(Движение!$R$513)</f>
        <v>0</v>
      </c>
      <c r="H3442">
        <f>Движение!$S$513</f>
        <v>13</v>
      </c>
      <c r="I3442" t="str">
        <f t="shared" si="53"/>
        <v/>
      </c>
    </row>
    <row r="3443" spans="1:9" x14ac:dyDescent="0.3">
      <c r="A3443">
        <v>3442</v>
      </c>
      <c r="B3443">
        <f>Движение!$A$513</f>
        <v>46732</v>
      </c>
      <c r="C3443">
        <f>Движение!$C$513</f>
        <v>0</v>
      </c>
      <c r="D3443" t="s">
        <v>56</v>
      </c>
      <c r="E3443">
        <f>Движение!$T$513</f>
        <v>18</v>
      </c>
      <c r="F3443">
        <f>N(Движение!$U$513)</f>
        <v>0</v>
      </c>
      <c r="G3443">
        <f>N(Движение!$V$513)</f>
        <v>0</v>
      </c>
      <c r="H3443">
        <f>Движение!$W$513</f>
        <v>18</v>
      </c>
      <c r="I3443" t="str">
        <f t="shared" si="53"/>
        <v/>
      </c>
    </row>
    <row r="3444" spans="1:9" x14ac:dyDescent="0.3">
      <c r="A3444">
        <v>3443</v>
      </c>
      <c r="B3444">
        <f>Движение!$A$513</f>
        <v>46732</v>
      </c>
      <c r="C3444">
        <f>Движение!$C$513</f>
        <v>0</v>
      </c>
      <c r="D3444" t="s">
        <v>57</v>
      </c>
      <c r="E3444">
        <f>Движение!$X$513</f>
        <v>21</v>
      </c>
      <c r="F3444">
        <f>N(Движение!$Y$513)</f>
        <v>0</v>
      </c>
      <c r="G3444">
        <f>N(Движение!$Z$513)</f>
        <v>0</v>
      </c>
      <c r="H3444">
        <f>Движение!$AA$513</f>
        <v>21</v>
      </c>
      <c r="I3444" t="str">
        <f t="shared" si="53"/>
        <v/>
      </c>
    </row>
    <row r="3445" spans="1:9" x14ac:dyDescent="0.3">
      <c r="A3445">
        <v>3444</v>
      </c>
      <c r="B3445">
        <f>Движение!$A$513</f>
        <v>46732</v>
      </c>
      <c r="C3445">
        <f>Движение!$C$513</f>
        <v>0</v>
      </c>
      <c r="D3445" t="s">
        <v>59</v>
      </c>
      <c r="E3445">
        <f>Движение!$AB$513</f>
        <v>15</v>
      </c>
      <c r="F3445">
        <f>N(Движение!$AC$513)</f>
        <v>0</v>
      </c>
      <c r="G3445">
        <f>N(Движение!$AD$513)</f>
        <v>0</v>
      </c>
      <c r="H3445">
        <f>Движение!$AE$513</f>
        <v>15</v>
      </c>
      <c r="I3445" t="str">
        <f t="shared" si="53"/>
        <v/>
      </c>
    </row>
    <row r="3446" spans="1:9" x14ac:dyDescent="0.3">
      <c r="A3446">
        <v>3445</v>
      </c>
      <c r="B3446">
        <f>Движение!$A$514</f>
        <v>46733</v>
      </c>
      <c r="C3446">
        <f>Движение!$C$514</f>
        <v>0</v>
      </c>
      <c r="D3446" t="s">
        <v>45</v>
      </c>
      <c r="E3446">
        <f>Движение!$D$514</f>
        <v>26</v>
      </c>
      <c r="F3446">
        <f>N(Движение!$E$514)</f>
        <v>0</v>
      </c>
      <c r="G3446">
        <f>N(Движение!$F$514)</f>
        <v>0</v>
      </c>
      <c r="H3446">
        <f>Движение!$G$514</f>
        <v>26</v>
      </c>
      <c r="I3446" t="str">
        <f t="shared" si="53"/>
        <v/>
      </c>
    </row>
    <row r="3447" spans="1:9" x14ac:dyDescent="0.3">
      <c r="A3447">
        <v>3446</v>
      </c>
      <c r="B3447">
        <f>Движение!$A$514</f>
        <v>46733</v>
      </c>
      <c r="C3447">
        <f>Движение!$C$514</f>
        <v>0</v>
      </c>
      <c r="D3447" t="s">
        <v>49</v>
      </c>
      <c r="E3447">
        <f>Движение!$H$514</f>
        <v>20</v>
      </c>
      <c r="F3447">
        <f>N(Движение!$I$514)</f>
        <v>0</v>
      </c>
      <c r="G3447">
        <f>N(Движение!$J$514)</f>
        <v>0</v>
      </c>
      <c r="H3447">
        <f>Движение!$K$514</f>
        <v>20</v>
      </c>
      <c r="I3447" t="str">
        <f t="shared" si="53"/>
        <v/>
      </c>
    </row>
    <row r="3448" spans="1:9" x14ac:dyDescent="0.3">
      <c r="A3448">
        <v>3447</v>
      </c>
      <c r="B3448">
        <f>Движение!$A$514</f>
        <v>46733</v>
      </c>
      <c r="C3448">
        <f>Движение!$C$514</f>
        <v>0</v>
      </c>
      <c r="D3448" t="s">
        <v>51</v>
      </c>
      <c r="E3448">
        <f>Движение!$L$514</f>
        <v>48</v>
      </c>
      <c r="F3448">
        <f>N(Движение!$M$514)</f>
        <v>0</v>
      </c>
      <c r="G3448">
        <f>N(Движение!$N$514)</f>
        <v>0</v>
      </c>
      <c r="H3448">
        <f>Движение!$O$514</f>
        <v>48</v>
      </c>
      <c r="I3448" t="str">
        <f t="shared" si="53"/>
        <v/>
      </c>
    </row>
    <row r="3449" spans="1:9" x14ac:dyDescent="0.3">
      <c r="A3449">
        <v>3448</v>
      </c>
      <c r="B3449">
        <f>Движение!$A$514</f>
        <v>46733</v>
      </c>
      <c r="C3449">
        <f>Движение!$C$514</f>
        <v>0</v>
      </c>
      <c r="D3449" t="s">
        <v>54</v>
      </c>
      <c r="E3449">
        <f>Движение!$P$514</f>
        <v>13</v>
      </c>
      <c r="F3449">
        <f>N(Движение!$Q$514)</f>
        <v>0</v>
      </c>
      <c r="G3449">
        <f>N(Движение!$R$514)</f>
        <v>0</v>
      </c>
      <c r="H3449">
        <f>Движение!$S$514</f>
        <v>13</v>
      </c>
      <c r="I3449" t="str">
        <f t="shared" si="53"/>
        <v/>
      </c>
    </row>
    <row r="3450" spans="1:9" x14ac:dyDescent="0.3">
      <c r="A3450">
        <v>3449</v>
      </c>
      <c r="B3450">
        <f>Движение!$A$514</f>
        <v>46733</v>
      </c>
      <c r="C3450">
        <f>Движение!$C$514</f>
        <v>0</v>
      </c>
      <c r="D3450" t="s">
        <v>56</v>
      </c>
      <c r="E3450">
        <f>Движение!$T$514</f>
        <v>18</v>
      </c>
      <c r="F3450">
        <f>N(Движение!$U$514)</f>
        <v>0</v>
      </c>
      <c r="G3450">
        <f>N(Движение!$V$514)</f>
        <v>0</v>
      </c>
      <c r="H3450">
        <f>Движение!$W$514</f>
        <v>18</v>
      </c>
      <c r="I3450" t="str">
        <f t="shared" si="53"/>
        <v/>
      </c>
    </row>
    <row r="3451" spans="1:9" x14ac:dyDescent="0.3">
      <c r="A3451">
        <v>3450</v>
      </c>
      <c r="B3451">
        <f>Движение!$A$514</f>
        <v>46733</v>
      </c>
      <c r="C3451">
        <f>Движение!$C$514</f>
        <v>0</v>
      </c>
      <c r="D3451" t="s">
        <v>57</v>
      </c>
      <c r="E3451">
        <f>Движение!$X$514</f>
        <v>21</v>
      </c>
      <c r="F3451">
        <f>N(Движение!$Y$514)</f>
        <v>0</v>
      </c>
      <c r="G3451">
        <f>N(Движение!$Z$514)</f>
        <v>0</v>
      </c>
      <c r="H3451">
        <f>Движение!$AA$514</f>
        <v>21</v>
      </c>
      <c r="I3451" t="str">
        <f t="shared" si="53"/>
        <v/>
      </c>
    </row>
    <row r="3452" spans="1:9" x14ac:dyDescent="0.3">
      <c r="A3452">
        <v>3451</v>
      </c>
      <c r="B3452">
        <f>Движение!$A$514</f>
        <v>46733</v>
      </c>
      <c r="C3452">
        <f>Движение!$C$514</f>
        <v>0</v>
      </c>
      <c r="D3452" t="s">
        <v>59</v>
      </c>
      <c r="E3452">
        <f>Движение!$AB$514</f>
        <v>15</v>
      </c>
      <c r="F3452">
        <f>N(Движение!$AC$514)</f>
        <v>0</v>
      </c>
      <c r="G3452">
        <f>N(Движение!$AD$514)</f>
        <v>0</v>
      </c>
      <c r="H3452">
        <f>Движение!$AE$514</f>
        <v>15</v>
      </c>
      <c r="I3452" t="str">
        <f t="shared" si="53"/>
        <v/>
      </c>
    </row>
    <row r="3453" spans="1:9" x14ac:dyDescent="0.3">
      <c r="A3453">
        <v>3452</v>
      </c>
      <c r="B3453">
        <f>Движение!$A$515</f>
        <v>46734</v>
      </c>
      <c r="C3453">
        <f>Движение!$C$515</f>
        <v>0</v>
      </c>
      <c r="D3453" t="s">
        <v>45</v>
      </c>
      <c r="E3453">
        <f>Движение!$D$515</f>
        <v>26</v>
      </c>
      <c r="F3453">
        <f>N(Движение!$E$515)</f>
        <v>0</v>
      </c>
      <c r="G3453">
        <f>N(Движение!$F$515)</f>
        <v>0</v>
      </c>
      <c r="H3453">
        <f>Движение!$G$515</f>
        <v>26</v>
      </c>
      <c r="I3453" t="str">
        <f t="shared" si="53"/>
        <v/>
      </c>
    </row>
    <row r="3454" spans="1:9" x14ac:dyDescent="0.3">
      <c r="A3454">
        <v>3453</v>
      </c>
      <c r="B3454">
        <f>Движение!$A$515</f>
        <v>46734</v>
      </c>
      <c r="C3454">
        <f>Движение!$C$515</f>
        <v>0</v>
      </c>
      <c r="D3454" t="s">
        <v>49</v>
      </c>
      <c r="E3454">
        <f>Движение!$H$515</f>
        <v>20</v>
      </c>
      <c r="F3454">
        <f>N(Движение!$I$515)</f>
        <v>0</v>
      </c>
      <c r="G3454">
        <f>N(Движение!$J$515)</f>
        <v>0</v>
      </c>
      <c r="H3454">
        <f>Движение!$K$515</f>
        <v>20</v>
      </c>
      <c r="I3454" t="str">
        <f t="shared" si="53"/>
        <v/>
      </c>
    </row>
    <row r="3455" spans="1:9" x14ac:dyDescent="0.3">
      <c r="A3455">
        <v>3454</v>
      </c>
      <c r="B3455">
        <f>Движение!$A$515</f>
        <v>46734</v>
      </c>
      <c r="C3455">
        <f>Движение!$C$515</f>
        <v>0</v>
      </c>
      <c r="D3455" t="s">
        <v>51</v>
      </c>
      <c r="E3455">
        <f>Движение!$L$515</f>
        <v>48</v>
      </c>
      <c r="F3455">
        <f>N(Движение!$M$515)</f>
        <v>0</v>
      </c>
      <c r="G3455">
        <f>N(Движение!$N$515)</f>
        <v>0</v>
      </c>
      <c r="H3455">
        <f>Движение!$O$515</f>
        <v>48</v>
      </c>
      <c r="I3455" t="str">
        <f t="shared" si="53"/>
        <v/>
      </c>
    </row>
    <row r="3456" spans="1:9" x14ac:dyDescent="0.3">
      <c r="A3456">
        <v>3455</v>
      </c>
      <c r="B3456">
        <f>Движение!$A$515</f>
        <v>46734</v>
      </c>
      <c r="C3456">
        <f>Движение!$C$515</f>
        <v>0</v>
      </c>
      <c r="D3456" t="s">
        <v>54</v>
      </c>
      <c r="E3456">
        <f>Движение!$P$515</f>
        <v>13</v>
      </c>
      <c r="F3456">
        <f>N(Движение!$Q$515)</f>
        <v>0</v>
      </c>
      <c r="G3456">
        <f>N(Движение!$R$515)</f>
        <v>0</v>
      </c>
      <c r="H3456">
        <f>Движение!$S$515</f>
        <v>13</v>
      </c>
      <c r="I3456" t="str">
        <f t="shared" si="53"/>
        <v/>
      </c>
    </row>
    <row r="3457" spans="1:9" x14ac:dyDescent="0.3">
      <c r="A3457">
        <v>3456</v>
      </c>
      <c r="B3457">
        <f>Движение!$A$515</f>
        <v>46734</v>
      </c>
      <c r="C3457">
        <f>Движение!$C$515</f>
        <v>0</v>
      </c>
      <c r="D3457" t="s">
        <v>56</v>
      </c>
      <c r="E3457">
        <f>Движение!$T$515</f>
        <v>18</v>
      </c>
      <c r="F3457">
        <f>N(Движение!$U$515)</f>
        <v>0</v>
      </c>
      <c r="G3457">
        <f>N(Движение!$V$515)</f>
        <v>0</v>
      </c>
      <c r="H3457">
        <f>Движение!$W$515</f>
        <v>18</v>
      </c>
      <c r="I3457" t="str">
        <f t="shared" si="53"/>
        <v/>
      </c>
    </row>
    <row r="3458" spans="1:9" x14ac:dyDescent="0.3">
      <c r="A3458">
        <v>3457</v>
      </c>
      <c r="B3458">
        <f>Движение!$A$515</f>
        <v>46734</v>
      </c>
      <c r="C3458">
        <f>Движение!$C$515</f>
        <v>0</v>
      </c>
      <c r="D3458" t="s">
        <v>57</v>
      </c>
      <c r="E3458">
        <f>Движение!$X$515</f>
        <v>21</v>
      </c>
      <c r="F3458">
        <f>N(Движение!$Y$515)</f>
        <v>0</v>
      </c>
      <c r="G3458">
        <f>N(Движение!$Z$515)</f>
        <v>0</v>
      </c>
      <c r="H3458">
        <f>Движение!$AA$515</f>
        <v>21</v>
      </c>
      <c r="I3458" t="str">
        <f t="shared" ref="I3458:I3521" si="54">IF($F3458&gt;0,TEXT($B3458,"dd.mm")&amp;"_"&amp;$D3458,"")</f>
        <v/>
      </c>
    </row>
    <row r="3459" spans="1:9" x14ac:dyDescent="0.3">
      <c r="A3459">
        <v>3458</v>
      </c>
      <c r="B3459">
        <f>Движение!$A$515</f>
        <v>46734</v>
      </c>
      <c r="C3459">
        <f>Движение!$C$515</f>
        <v>0</v>
      </c>
      <c r="D3459" t="s">
        <v>59</v>
      </c>
      <c r="E3459">
        <f>Движение!$AB$515</f>
        <v>15</v>
      </c>
      <c r="F3459">
        <f>N(Движение!$AC$515)</f>
        <v>0</v>
      </c>
      <c r="G3459">
        <f>N(Движение!$AD$515)</f>
        <v>0</v>
      </c>
      <c r="H3459">
        <f>Движение!$AE$515</f>
        <v>15</v>
      </c>
      <c r="I3459" t="str">
        <f t="shared" si="54"/>
        <v/>
      </c>
    </row>
    <row r="3460" spans="1:9" x14ac:dyDescent="0.3">
      <c r="A3460">
        <v>3459</v>
      </c>
      <c r="B3460">
        <f>Движение!$A$516</f>
        <v>46735</v>
      </c>
      <c r="C3460">
        <f>Движение!$C$516</f>
        <v>0</v>
      </c>
      <c r="D3460" t="s">
        <v>45</v>
      </c>
      <c r="E3460">
        <f>Движение!$D$516</f>
        <v>26</v>
      </c>
      <c r="F3460">
        <f>N(Движение!$E$516)</f>
        <v>0</v>
      </c>
      <c r="G3460">
        <f>N(Движение!$F$516)</f>
        <v>0</v>
      </c>
      <c r="H3460">
        <f>Движение!$G$516</f>
        <v>26</v>
      </c>
      <c r="I3460" t="str">
        <f t="shared" si="54"/>
        <v/>
      </c>
    </row>
    <row r="3461" spans="1:9" x14ac:dyDescent="0.3">
      <c r="A3461">
        <v>3460</v>
      </c>
      <c r="B3461">
        <f>Движение!$A$516</f>
        <v>46735</v>
      </c>
      <c r="C3461">
        <f>Движение!$C$516</f>
        <v>0</v>
      </c>
      <c r="D3461" t="s">
        <v>49</v>
      </c>
      <c r="E3461">
        <f>Движение!$H$516</f>
        <v>20</v>
      </c>
      <c r="F3461">
        <f>N(Движение!$I$516)</f>
        <v>0</v>
      </c>
      <c r="G3461">
        <f>N(Движение!$J$516)</f>
        <v>0</v>
      </c>
      <c r="H3461">
        <f>Движение!$K$516</f>
        <v>20</v>
      </c>
      <c r="I3461" t="str">
        <f t="shared" si="54"/>
        <v/>
      </c>
    </row>
    <row r="3462" spans="1:9" x14ac:dyDescent="0.3">
      <c r="A3462">
        <v>3461</v>
      </c>
      <c r="B3462">
        <f>Движение!$A$516</f>
        <v>46735</v>
      </c>
      <c r="C3462">
        <f>Движение!$C$516</f>
        <v>0</v>
      </c>
      <c r="D3462" t="s">
        <v>51</v>
      </c>
      <c r="E3462">
        <f>Движение!$L$516</f>
        <v>48</v>
      </c>
      <c r="F3462">
        <f>N(Движение!$M$516)</f>
        <v>0</v>
      </c>
      <c r="G3462">
        <f>N(Движение!$N$516)</f>
        <v>0</v>
      </c>
      <c r="H3462">
        <f>Движение!$O$516</f>
        <v>48</v>
      </c>
      <c r="I3462" t="str">
        <f t="shared" si="54"/>
        <v/>
      </c>
    </row>
    <row r="3463" spans="1:9" x14ac:dyDescent="0.3">
      <c r="A3463">
        <v>3462</v>
      </c>
      <c r="B3463">
        <f>Движение!$A$516</f>
        <v>46735</v>
      </c>
      <c r="C3463">
        <f>Движение!$C$516</f>
        <v>0</v>
      </c>
      <c r="D3463" t="s">
        <v>54</v>
      </c>
      <c r="E3463">
        <f>Движение!$P$516</f>
        <v>13</v>
      </c>
      <c r="F3463">
        <f>N(Движение!$Q$516)</f>
        <v>0</v>
      </c>
      <c r="G3463">
        <f>N(Движение!$R$516)</f>
        <v>0</v>
      </c>
      <c r="H3463">
        <f>Движение!$S$516</f>
        <v>13</v>
      </c>
      <c r="I3463" t="str">
        <f t="shared" si="54"/>
        <v/>
      </c>
    </row>
    <row r="3464" spans="1:9" x14ac:dyDescent="0.3">
      <c r="A3464">
        <v>3463</v>
      </c>
      <c r="B3464">
        <f>Движение!$A$516</f>
        <v>46735</v>
      </c>
      <c r="C3464">
        <f>Движение!$C$516</f>
        <v>0</v>
      </c>
      <c r="D3464" t="s">
        <v>56</v>
      </c>
      <c r="E3464">
        <f>Движение!$T$516</f>
        <v>18</v>
      </c>
      <c r="F3464">
        <f>N(Движение!$U$516)</f>
        <v>0</v>
      </c>
      <c r="G3464">
        <f>N(Движение!$V$516)</f>
        <v>0</v>
      </c>
      <c r="H3464">
        <f>Движение!$W$516</f>
        <v>18</v>
      </c>
      <c r="I3464" t="str">
        <f t="shared" si="54"/>
        <v/>
      </c>
    </row>
    <row r="3465" spans="1:9" x14ac:dyDescent="0.3">
      <c r="A3465">
        <v>3464</v>
      </c>
      <c r="B3465">
        <f>Движение!$A$516</f>
        <v>46735</v>
      </c>
      <c r="C3465">
        <f>Движение!$C$516</f>
        <v>0</v>
      </c>
      <c r="D3465" t="s">
        <v>57</v>
      </c>
      <c r="E3465">
        <f>Движение!$X$516</f>
        <v>21</v>
      </c>
      <c r="F3465">
        <f>N(Движение!$Y$516)</f>
        <v>0</v>
      </c>
      <c r="G3465">
        <f>N(Движение!$Z$516)</f>
        <v>0</v>
      </c>
      <c r="H3465">
        <f>Движение!$AA$516</f>
        <v>21</v>
      </c>
      <c r="I3465" t="str">
        <f t="shared" si="54"/>
        <v/>
      </c>
    </row>
    <row r="3466" spans="1:9" x14ac:dyDescent="0.3">
      <c r="A3466">
        <v>3465</v>
      </c>
      <c r="B3466">
        <f>Движение!$A$516</f>
        <v>46735</v>
      </c>
      <c r="C3466">
        <f>Движение!$C$516</f>
        <v>0</v>
      </c>
      <c r="D3466" t="s">
        <v>59</v>
      </c>
      <c r="E3466">
        <f>Движение!$AB$516</f>
        <v>15</v>
      </c>
      <c r="F3466">
        <f>N(Движение!$AC$516)</f>
        <v>0</v>
      </c>
      <c r="G3466">
        <f>N(Движение!$AD$516)</f>
        <v>0</v>
      </c>
      <c r="H3466">
        <f>Движение!$AE$516</f>
        <v>15</v>
      </c>
      <c r="I3466" t="str">
        <f t="shared" si="54"/>
        <v/>
      </c>
    </row>
    <row r="3467" spans="1:9" x14ac:dyDescent="0.3">
      <c r="A3467">
        <v>3466</v>
      </c>
      <c r="B3467">
        <f>Движение!$A$517</f>
        <v>46736</v>
      </c>
      <c r="C3467">
        <f>Движение!$C$517</f>
        <v>0</v>
      </c>
      <c r="D3467" t="s">
        <v>45</v>
      </c>
      <c r="E3467">
        <f>Движение!$D$517</f>
        <v>26</v>
      </c>
      <c r="F3467">
        <f>N(Движение!$E$517)</f>
        <v>0</v>
      </c>
      <c r="G3467">
        <f>N(Движение!$F$517)</f>
        <v>0</v>
      </c>
      <c r="H3467">
        <f>Движение!$G$517</f>
        <v>26</v>
      </c>
      <c r="I3467" t="str">
        <f t="shared" si="54"/>
        <v/>
      </c>
    </row>
    <row r="3468" spans="1:9" x14ac:dyDescent="0.3">
      <c r="A3468">
        <v>3467</v>
      </c>
      <c r="B3468">
        <f>Движение!$A$517</f>
        <v>46736</v>
      </c>
      <c r="C3468">
        <f>Движение!$C$517</f>
        <v>0</v>
      </c>
      <c r="D3468" t="s">
        <v>49</v>
      </c>
      <c r="E3468">
        <f>Движение!$H$517</f>
        <v>20</v>
      </c>
      <c r="F3468">
        <f>N(Движение!$I$517)</f>
        <v>0</v>
      </c>
      <c r="G3468">
        <f>N(Движение!$J$517)</f>
        <v>0</v>
      </c>
      <c r="H3468">
        <f>Движение!$K$517</f>
        <v>20</v>
      </c>
      <c r="I3468" t="str">
        <f t="shared" si="54"/>
        <v/>
      </c>
    </row>
    <row r="3469" spans="1:9" x14ac:dyDescent="0.3">
      <c r="A3469">
        <v>3468</v>
      </c>
      <c r="B3469">
        <f>Движение!$A$517</f>
        <v>46736</v>
      </c>
      <c r="C3469">
        <f>Движение!$C$517</f>
        <v>0</v>
      </c>
      <c r="D3469" t="s">
        <v>51</v>
      </c>
      <c r="E3469">
        <f>Движение!$L$517</f>
        <v>48</v>
      </c>
      <c r="F3469">
        <f>N(Движение!$M$517)</f>
        <v>0</v>
      </c>
      <c r="G3469">
        <f>N(Движение!$N$517)</f>
        <v>0</v>
      </c>
      <c r="H3469">
        <f>Движение!$O$517</f>
        <v>48</v>
      </c>
      <c r="I3469" t="str">
        <f t="shared" si="54"/>
        <v/>
      </c>
    </row>
    <row r="3470" spans="1:9" x14ac:dyDescent="0.3">
      <c r="A3470">
        <v>3469</v>
      </c>
      <c r="B3470">
        <f>Движение!$A$517</f>
        <v>46736</v>
      </c>
      <c r="C3470">
        <f>Движение!$C$517</f>
        <v>0</v>
      </c>
      <c r="D3470" t="s">
        <v>54</v>
      </c>
      <c r="E3470">
        <f>Движение!$P$517</f>
        <v>13</v>
      </c>
      <c r="F3470">
        <f>N(Движение!$Q$517)</f>
        <v>0</v>
      </c>
      <c r="G3470">
        <f>N(Движение!$R$517)</f>
        <v>0</v>
      </c>
      <c r="H3470">
        <f>Движение!$S$517</f>
        <v>13</v>
      </c>
      <c r="I3470" t="str">
        <f t="shared" si="54"/>
        <v/>
      </c>
    </row>
    <row r="3471" spans="1:9" x14ac:dyDescent="0.3">
      <c r="A3471">
        <v>3470</v>
      </c>
      <c r="B3471">
        <f>Движение!$A$517</f>
        <v>46736</v>
      </c>
      <c r="C3471">
        <f>Движение!$C$517</f>
        <v>0</v>
      </c>
      <c r="D3471" t="s">
        <v>56</v>
      </c>
      <c r="E3471">
        <f>Движение!$T$517</f>
        <v>18</v>
      </c>
      <c r="F3471">
        <f>N(Движение!$U$517)</f>
        <v>0</v>
      </c>
      <c r="G3471">
        <f>N(Движение!$V$517)</f>
        <v>0</v>
      </c>
      <c r="H3471">
        <f>Движение!$W$517</f>
        <v>18</v>
      </c>
      <c r="I3471" t="str">
        <f t="shared" si="54"/>
        <v/>
      </c>
    </row>
    <row r="3472" spans="1:9" x14ac:dyDescent="0.3">
      <c r="A3472">
        <v>3471</v>
      </c>
      <c r="B3472">
        <f>Движение!$A$517</f>
        <v>46736</v>
      </c>
      <c r="C3472">
        <f>Движение!$C$517</f>
        <v>0</v>
      </c>
      <c r="D3472" t="s">
        <v>57</v>
      </c>
      <c r="E3472">
        <f>Движение!$X$517</f>
        <v>21</v>
      </c>
      <c r="F3472">
        <f>N(Движение!$Y$517)</f>
        <v>0</v>
      </c>
      <c r="G3472">
        <f>N(Движение!$Z$517)</f>
        <v>0</v>
      </c>
      <c r="H3472">
        <f>Движение!$AA$517</f>
        <v>21</v>
      </c>
      <c r="I3472" t="str">
        <f t="shared" si="54"/>
        <v/>
      </c>
    </row>
    <row r="3473" spans="1:9" x14ac:dyDescent="0.3">
      <c r="A3473">
        <v>3472</v>
      </c>
      <c r="B3473">
        <f>Движение!$A$517</f>
        <v>46736</v>
      </c>
      <c r="C3473">
        <f>Движение!$C$517</f>
        <v>0</v>
      </c>
      <c r="D3473" t="s">
        <v>59</v>
      </c>
      <c r="E3473">
        <f>Движение!$AB$517</f>
        <v>15</v>
      </c>
      <c r="F3473">
        <f>N(Движение!$AC$517)</f>
        <v>0</v>
      </c>
      <c r="G3473">
        <f>N(Движение!$AD$517)</f>
        <v>0</v>
      </c>
      <c r="H3473">
        <f>Движение!$AE$517</f>
        <v>15</v>
      </c>
      <c r="I3473" t="str">
        <f t="shared" si="54"/>
        <v/>
      </c>
    </row>
    <row r="3474" spans="1:9" x14ac:dyDescent="0.3">
      <c r="A3474">
        <v>3473</v>
      </c>
      <c r="B3474">
        <f>Движение!$A$518</f>
        <v>46737</v>
      </c>
      <c r="C3474">
        <f>Движение!$C$518</f>
        <v>0</v>
      </c>
      <c r="D3474" t="s">
        <v>45</v>
      </c>
      <c r="E3474">
        <f>Движение!$D$518</f>
        <v>26</v>
      </c>
      <c r="F3474">
        <f>N(Движение!$E$518)</f>
        <v>0</v>
      </c>
      <c r="G3474">
        <f>N(Движение!$F$518)</f>
        <v>0</v>
      </c>
      <c r="H3474">
        <f>Движение!$G$518</f>
        <v>26</v>
      </c>
      <c r="I3474" t="str">
        <f t="shared" si="54"/>
        <v/>
      </c>
    </row>
    <row r="3475" spans="1:9" x14ac:dyDescent="0.3">
      <c r="A3475">
        <v>3474</v>
      </c>
      <c r="B3475">
        <f>Движение!$A$518</f>
        <v>46737</v>
      </c>
      <c r="C3475">
        <f>Движение!$C$518</f>
        <v>0</v>
      </c>
      <c r="D3475" t="s">
        <v>49</v>
      </c>
      <c r="E3475">
        <f>Движение!$H$518</f>
        <v>20</v>
      </c>
      <c r="F3475">
        <f>N(Движение!$I$518)</f>
        <v>0</v>
      </c>
      <c r="G3475">
        <f>N(Движение!$J$518)</f>
        <v>0</v>
      </c>
      <c r="H3475">
        <f>Движение!$K$518</f>
        <v>20</v>
      </c>
      <c r="I3475" t="str">
        <f t="shared" si="54"/>
        <v/>
      </c>
    </row>
    <row r="3476" spans="1:9" x14ac:dyDescent="0.3">
      <c r="A3476">
        <v>3475</v>
      </c>
      <c r="B3476">
        <f>Движение!$A$518</f>
        <v>46737</v>
      </c>
      <c r="C3476">
        <f>Движение!$C$518</f>
        <v>0</v>
      </c>
      <c r="D3476" t="s">
        <v>51</v>
      </c>
      <c r="E3476">
        <f>Движение!$L$518</f>
        <v>48</v>
      </c>
      <c r="F3476">
        <f>N(Движение!$M$518)</f>
        <v>0</v>
      </c>
      <c r="G3476">
        <f>N(Движение!$N$518)</f>
        <v>0</v>
      </c>
      <c r="H3476">
        <f>Движение!$O$518</f>
        <v>48</v>
      </c>
      <c r="I3476" t="str">
        <f t="shared" si="54"/>
        <v/>
      </c>
    </row>
    <row r="3477" spans="1:9" x14ac:dyDescent="0.3">
      <c r="A3477">
        <v>3476</v>
      </c>
      <c r="B3477">
        <f>Движение!$A$518</f>
        <v>46737</v>
      </c>
      <c r="C3477">
        <f>Движение!$C$518</f>
        <v>0</v>
      </c>
      <c r="D3477" t="s">
        <v>54</v>
      </c>
      <c r="E3477">
        <f>Движение!$P$518</f>
        <v>13</v>
      </c>
      <c r="F3477">
        <f>N(Движение!$Q$518)</f>
        <v>0</v>
      </c>
      <c r="G3477">
        <f>N(Движение!$R$518)</f>
        <v>0</v>
      </c>
      <c r="H3477">
        <f>Движение!$S$518</f>
        <v>13</v>
      </c>
      <c r="I3477" t="str">
        <f t="shared" si="54"/>
        <v/>
      </c>
    </row>
    <row r="3478" spans="1:9" x14ac:dyDescent="0.3">
      <c r="A3478">
        <v>3477</v>
      </c>
      <c r="B3478">
        <f>Движение!$A$518</f>
        <v>46737</v>
      </c>
      <c r="C3478">
        <f>Движение!$C$518</f>
        <v>0</v>
      </c>
      <c r="D3478" t="s">
        <v>56</v>
      </c>
      <c r="E3478">
        <f>Движение!$T$518</f>
        <v>18</v>
      </c>
      <c r="F3478">
        <f>N(Движение!$U$518)</f>
        <v>0</v>
      </c>
      <c r="G3478">
        <f>N(Движение!$V$518)</f>
        <v>0</v>
      </c>
      <c r="H3478">
        <f>Движение!$W$518</f>
        <v>18</v>
      </c>
      <c r="I3478" t="str">
        <f t="shared" si="54"/>
        <v/>
      </c>
    </row>
    <row r="3479" spans="1:9" x14ac:dyDescent="0.3">
      <c r="A3479">
        <v>3478</v>
      </c>
      <c r="B3479">
        <f>Движение!$A$518</f>
        <v>46737</v>
      </c>
      <c r="C3479">
        <f>Движение!$C$518</f>
        <v>0</v>
      </c>
      <c r="D3479" t="s">
        <v>57</v>
      </c>
      <c r="E3479">
        <f>Движение!$X$518</f>
        <v>21</v>
      </c>
      <c r="F3479">
        <f>N(Движение!$Y$518)</f>
        <v>0</v>
      </c>
      <c r="G3479">
        <f>N(Движение!$Z$518)</f>
        <v>0</v>
      </c>
      <c r="H3479">
        <f>Движение!$AA$518</f>
        <v>21</v>
      </c>
      <c r="I3479" t="str">
        <f t="shared" si="54"/>
        <v/>
      </c>
    </row>
    <row r="3480" spans="1:9" x14ac:dyDescent="0.3">
      <c r="A3480">
        <v>3479</v>
      </c>
      <c r="B3480">
        <f>Движение!$A$518</f>
        <v>46737</v>
      </c>
      <c r="C3480">
        <f>Движение!$C$518</f>
        <v>0</v>
      </c>
      <c r="D3480" t="s">
        <v>59</v>
      </c>
      <c r="E3480">
        <f>Движение!$AB$518</f>
        <v>15</v>
      </c>
      <c r="F3480">
        <f>N(Движение!$AC$518)</f>
        <v>0</v>
      </c>
      <c r="G3480">
        <f>N(Движение!$AD$518)</f>
        <v>0</v>
      </c>
      <c r="H3480">
        <f>Движение!$AE$518</f>
        <v>15</v>
      </c>
      <c r="I3480" t="str">
        <f t="shared" si="54"/>
        <v/>
      </c>
    </row>
    <row r="3481" spans="1:9" x14ac:dyDescent="0.3">
      <c r="A3481">
        <v>3480</v>
      </c>
      <c r="B3481">
        <f>Движение!$A$519</f>
        <v>46738</v>
      </c>
      <c r="C3481">
        <f>Движение!$C$519</f>
        <v>0</v>
      </c>
      <c r="D3481" t="s">
        <v>45</v>
      </c>
      <c r="E3481">
        <f>Движение!$D$519</f>
        <v>26</v>
      </c>
      <c r="F3481">
        <f>N(Движение!$E$519)</f>
        <v>0</v>
      </c>
      <c r="G3481">
        <f>N(Движение!$F$519)</f>
        <v>0</v>
      </c>
      <c r="H3481">
        <f>Движение!$G$519</f>
        <v>26</v>
      </c>
      <c r="I3481" t="str">
        <f t="shared" si="54"/>
        <v/>
      </c>
    </row>
    <row r="3482" spans="1:9" x14ac:dyDescent="0.3">
      <c r="A3482">
        <v>3481</v>
      </c>
      <c r="B3482">
        <f>Движение!$A$519</f>
        <v>46738</v>
      </c>
      <c r="C3482">
        <f>Движение!$C$519</f>
        <v>0</v>
      </c>
      <c r="D3482" t="s">
        <v>49</v>
      </c>
      <c r="E3482">
        <f>Движение!$H$519</f>
        <v>20</v>
      </c>
      <c r="F3482">
        <f>N(Движение!$I$519)</f>
        <v>0</v>
      </c>
      <c r="G3482">
        <f>N(Движение!$J$519)</f>
        <v>0</v>
      </c>
      <c r="H3482">
        <f>Движение!$K$519</f>
        <v>20</v>
      </c>
      <c r="I3482" t="str">
        <f t="shared" si="54"/>
        <v/>
      </c>
    </row>
    <row r="3483" spans="1:9" x14ac:dyDescent="0.3">
      <c r="A3483">
        <v>3482</v>
      </c>
      <c r="B3483">
        <f>Движение!$A$519</f>
        <v>46738</v>
      </c>
      <c r="C3483">
        <f>Движение!$C$519</f>
        <v>0</v>
      </c>
      <c r="D3483" t="s">
        <v>51</v>
      </c>
      <c r="E3483">
        <f>Движение!$L$519</f>
        <v>48</v>
      </c>
      <c r="F3483">
        <f>N(Движение!$M$519)</f>
        <v>0</v>
      </c>
      <c r="G3483">
        <f>N(Движение!$N$519)</f>
        <v>0</v>
      </c>
      <c r="H3483">
        <f>Движение!$O$519</f>
        <v>48</v>
      </c>
      <c r="I3483" t="str">
        <f t="shared" si="54"/>
        <v/>
      </c>
    </row>
    <row r="3484" spans="1:9" x14ac:dyDescent="0.3">
      <c r="A3484">
        <v>3483</v>
      </c>
      <c r="B3484">
        <f>Движение!$A$519</f>
        <v>46738</v>
      </c>
      <c r="C3484">
        <f>Движение!$C$519</f>
        <v>0</v>
      </c>
      <c r="D3484" t="s">
        <v>54</v>
      </c>
      <c r="E3484">
        <f>Движение!$P$519</f>
        <v>13</v>
      </c>
      <c r="F3484">
        <f>N(Движение!$Q$519)</f>
        <v>0</v>
      </c>
      <c r="G3484">
        <f>N(Движение!$R$519)</f>
        <v>0</v>
      </c>
      <c r="H3484">
        <f>Движение!$S$519</f>
        <v>13</v>
      </c>
      <c r="I3484" t="str">
        <f t="shared" si="54"/>
        <v/>
      </c>
    </row>
    <row r="3485" spans="1:9" x14ac:dyDescent="0.3">
      <c r="A3485">
        <v>3484</v>
      </c>
      <c r="B3485">
        <f>Движение!$A$519</f>
        <v>46738</v>
      </c>
      <c r="C3485">
        <f>Движение!$C$519</f>
        <v>0</v>
      </c>
      <c r="D3485" t="s">
        <v>56</v>
      </c>
      <c r="E3485">
        <f>Движение!$T$519</f>
        <v>18</v>
      </c>
      <c r="F3485">
        <f>N(Движение!$U$519)</f>
        <v>0</v>
      </c>
      <c r="G3485">
        <f>N(Движение!$V$519)</f>
        <v>0</v>
      </c>
      <c r="H3485">
        <f>Движение!$W$519</f>
        <v>18</v>
      </c>
      <c r="I3485" t="str">
        <f t="shared" si="54"/>
        <v/>
      </c>
    </row>
    <row r="3486" spans="1:9" x14ac:dyDescent="0.3">
      <c r="A3486">
        <v>3485</v>
      </c>
      <c r="B3486">
        <f>Движение!$A$519</f>
        <v>46738</v>
      </c>
      <c r="C3486">
        <f>Движение!$C$519</f>
        <v>0</v>
      </c>
      <c r="D3486" t="s">
        <v>57</v>
      </c>
      <c r="E3486">
        <f>Движение!$X$519</f>
        <v>21</v>
      </c>
      <c r="F3486">
        <f>N(Движение!$Y$519)</f>
        <v>0</v>
      </c>
      <c r="G3486">
        <f>N(Движение!$Z$519)</f>
        <v>0</v>
      </c>
      <c r="H3486">
        <f>Движение!$AA$519</f>
        <v>21</v>
      </c>
      <c r="I3486" t="str">
        <f t="shared" si="54"/>
        <v/>
      </c>
    </row>
    <row r="3487" spans="1:9" x14ac:dyDescent="0.3">
      <c r="A3487">
        <v>3486</v>
      </c>
      <c r="B3487">
        <f>Движение!$A$519</f>
        <v>46738</v>
      </c>
      <c r="C3487">
        <f>Движение!$C$519</f>
        <v>0</v>
      </c>
      <c r="D3487" t="s">
        <v>59</v>
      </c>
      <c r="E3487">
        <f>Движение!$AB$519</f>
        <v>15</v>
      </c>
      <c r="F3487">
        <f>N(Движение!$AC$519)</f>
        <v>0</v>
      </c>
      <c r="G3487">
        <f>N(Движение!$AD$519)</f>
        <v>0</v>
      </c>
      <c r="H3487">
        <f>Движение!$AE$519</f>
        <v>15</v>
      </c>
      <c r="I3487" t="str">
        <f t="shared" si="54"/>
        <v/>
      </c>
    </row>
    <row r="3488" spans="1:9" x14ac:dyDescent="0.3">
      <c r="A3488">
        <v>3487</v>
      </c>
      <c r="B3488">
        <f>Движение!$A$520</f>
        <v>46739</v>
      </c>
      <c r="C3488">
        <f>Движение!$C$520</f>
        <v>0</v>
      </c>
      <c r="D3488" t="s">
        <v>45</v>
      </c>
      <c r="E3488">
        <f>Движение!$D$520</f>
        <v>26</v>
      </c>
      <c r="F3488">
        <f>N(Движение!$E$520)</f>
        <v>0</v>
      </c>
      <c r="G3488">
        <f>N(Движение!$F$520)</f>
        <v>0</v>
      </c>
      <c r="H3488">
        <f>Движение!$G$520</f>
        <v>26</v>
      </c>
      <c r="I3488" t="str">
        <f t="shared" si="54"/>
        <v/>
      </c>
    </row>
    <row r="3489" spans="1:9" x14ac:dyDescent="0.3">
      <c r="A3489">
        <v>3488</v>
      </c>
      <c r="B3489">
        <f>Движение!$A$520</f>
        <v>46739</v>
      </c>
      <c r="C3489">
        <f>Движение!$C$520</f>
        <v>0</v>
      </c>
      <c r="D3489" t="s">
        <v>49</v>
      </c>
      <c r="E3489">
        <f>Движение!$H$520</f>
        <v>20</v>
      </c>
      <c r="F3489">
        <f>N(Движение!$I$520)</f>
        <v>0</v>
      </c>
      <c r="G3489">
        <f>N(Движение!$J$520)</f>
        <v>0</v>
      </c>
      <c r="H3489">
        <f>Движение!$K$520</f>
        <v>20</v>
      </c>
      <c r="I3489" t="str">
        <f t="shared" si="54"/>
        <v/>
      </c>
    </row>
    <row r="3490" spans="1:9" x14ac:dyDescent="0.3">
      <c r="A3490">
        <v>3489</v>
      </c>
      <c r="B3490">
        <f>Движение!$A$520</f>
        <v>46739</v>
      </c>
      <c r="C3490">
        <f>Движение!$C$520</f>
        <v>0</v>
      </c>
      <c r="D3490" t="s">
        <v>51</v>
      </c>
      <c r="E3490">
        <f>Движение!$L$520</f>
        <v>48</v>
      </c>
      <c r="F3490">
        <f>N(Движение!$M$520)</f>
        <v>0</v>
      </c>
      <c r="G3490">
        <f>N(Движение!$N$520)</f>
        <v>0</v>
      </c>
      <c r="H3490">
        <f>Движение!$O$520</f>
        <v>48</v>
      </c>
      <c r="I3490" t="str">
        <f t="shared" si="54"/>
        <v/>
      </c>
    </row>
    <row r="3491" spans="1:9" x14ac:dyDescent="0.3">
      <c r="A3491">
        <v>3490</v>
      </c>
      <c r="B3491">
        <f>Движение!$A$520</f>
        <v>46739</v>
      </c>
      <c r="C3491">
        <f>Движение!$C$520</f>
        <v>0</v>
      </c>
      <c r="D3491" t="s">
        <v>54</v>
      </c>
      <c r="E3491">
        <f>Движение!$P$520</f>
        <v>13</v>
      </c>
      <c r="F3491">
        <f>N(Движение!$Q$520)</f>
        <v>0</v>
      </c>
      <c r="G3491">
        <f>N(Движение!$R$520)</f>
        <v>0</v>
      </c>
      <c r="H3491">
        <f>Движение!$S$520</f>
        <v>13</v>
      </c>
      <c r="I3491" t="str">
        <f t="shared" si="54"/>
        <v/>
      </c>
    </row>
    <row r="3492" spans="1:9" x14ac:dyDescent="0.3">
      <c r="A3492">
        <v>3491</v>
      </c>
      <c r="B3492">
        <f>Движение!$A$520</f>
        <v>46739</v>
      </c>
      <c r="C3492">
        <f>Движение!$C$520</f>
        <v>0</v>
      </c>
      <c r="D3492" t="s">
        <v>56</v>
      </c>
      <c r="E3492">
        <f>Движение!$T$520</f>
        <v>18</v>
      </c>
      <c r="F3492">
        <f>N(Движение!$U$520)</f>
        <v>0</v>
      </c>
      <c r="G3492">
        <f>N(Движение!$V$520)</f>
        <v>0</v>
      </c>
      <c r="H3492">
        <f>Движение!$W$520</f>
        <v>18</v>
      </c>
      <c r="I3492" t="str">
        <f t="shared" si="54"/>
        <v/>
      </c>
    </row>
    <row r="3493" spans="1:9" x14ac:dyDescent="0.3">
      <c r="A3493">
        <v>3492</v>
      </c>
      <c r="B3493">
        <f>Движение!$A$520</f>
        <v>46739</v>
      </c>
      <c r="C3493">
        <f>Движение!$C$520</f>
        <v>0</v>
      </c>
      <c r="D3493" t="s">
        <v>57</v>
      </c>
      <c r="E3493">
        <f>Движение!$X$520</f>
        <v>21</v>
      </c>
      <c r="F3493">
        <f>N(Движение!$Y$520)</f>
        <v>0</v>
      </c>
      <c r="G3493">
        <f>N(Движение!$Z$520)</f>
        <v>0</v>
      </c>
      <c r="H3493">
        <f>Движение!$AA$520</f>
        <v>21</v>
      </c>
      <c r="I3493" t="str">
        <f t="shared" si="54"/>
        <v/>
      </c>
    </row>
    <row r="3494" spans="1:9" x14ac:dyDescent="0.3">
      <c r="A3494">
        <v>3493</v>
      </c>
      <c r="B3494">
        <f>Движение!$A$520</f>
        <v>46739</v>
      </c>
      <c r="C3494">
        <f>Движение!$C$520</f>
        <v>0</v>
      </c>
      <c r="D3494" t="s">
        <v>59</v>
      </c>
      <c r="E3494">
        <f>Движение!$AB$520</f>
        <v>15</v>
      </c>
      <c r="F3494">
        <f>N(Движение!$AC$520)</f>
        <v>0</v>
      </c>
      <c r="G3494">
        <f>N(Движение!$AD$520)</f>
        <v>0</v>
      </c>
      <c r="H3494">
        <f>Движение!$AE$520</f>
        <v>15</v>
      </c>
      <c r="I3494" t="str">
        <f t="shared" si="54"/>
        <v/>
      </c>
    </row>
    <row r="3495" spans="1:9" x14ac:dyDescent="0.3">
      <c r="A3495">
        <v>3494</v>
      </c>
      <c r="B3495">
        <f>Движение!$A$521</f>
        <v>46740</v>
      </c>
      <c r="C3495">
        <f>Движение!$C$521</f>
        <v>0</v>
      </c>
      <c r="D3495" t="s">
        <v>45</v>
      </c>
      <c r="E3495">
        <f>Движение!$D$521</f>
        <v>26</v>
      </c>
      <c r="F3495">
        <f>N(Движение!$E$521)</f>
        <v>0</v>
      </c>
      <c r="G3495">
        <f>N(Движение!$F$521)</f>
        <v>0</v>
      </c>
      <c r="H3495">
        <f>Движение!$G$521</f>
        <v>26</v>
      </c>
      <c r="I3495" t="str">
        <f t="shared" si="54"/>
        <v/>
      </c>
    </row>
    <row r="3496" spans="1:9" x14ac:dyDescent="0.3">
      <c r="A3496">
        <v>3495</v>
      </c>
      <c r="B3496">
        <f>Движение!$A$521</f>
        <v>46740</v>
      </c>
      <c r="C3496">
        <f>Движение!$C$521</f>
        <v>0</v>
      </c>
      <c r="D3496" t="s">
        <v>49</v>
      </c>
      <c r="E3496">
        <f>Движение!$H$521</f>
        <v>20</v>
      </c>
      <c r="F3496">
        <f>N(Движение!$I$521)</f>
        <v>0</v>
      </c>
      <c r="G3496">
        <f>N(Движение!$J$521)</f>
        <v>0</v>
      </c>
      <c r="H3496">
        <f>Движение!$K$521</f>
        <v>20</v>
      </c>
      <c r="I3496" t="str">
        <f t="shared" si="54"/>
        <v/>
      </c>
    </row>
    <row r="3497" spans="1:9" x14ac:dyDescent="0.3">
      <c r="A3497">
        <v>3496</v>
      </c>
      <c r="B3497">
        <f>Движение!$A$521</f>
        <v>46740</v>
      </c>
      <c r="C3497">
        <f>Движение!$C$521</f>
        <v>0</v>
      </c>
      <c r="D3497" t="s">
        <v>51</v>
      </c>
      <c r="E3497">
        <f>Движение!$L$521</f>
        <v>48</v>
      </c>
      <c r="F3497">
        <f>N(Движение!$M$521)</f>
        <v>0</v>
      </c>
      <c r="G3497">
        <f>N(Движение!$N$521)</f>
        <v>0</v>
      </c>
      <c r="H3497">
        <f>Движение!$O$521</f>
        <v>48</v>
      </c>
      <c r="I3497" t="str">
        <f t="shared" si="54"/>
        <v/>
      </c>
    </row>
    <row r="3498" spans="1:9" x14ac:dyDescent="0.3">
      <c r="A3498">
        <v>3497</v>
      </c>
      <c r="B3498">
        <f>Движение!$A$521</f>
        <v>46740</v>
      </c>
      <c r="C3498">
        <f>Движение!$C$521</f>
        <v>0</v>
      </c>
      <c r="D3498" t="s">
        <v>54</v>
      </c>
      <c r="E3498">
        <f>Движение!$P$521</f>
        <v>13</v>
      </c>
      <c r="F3498">
        <f>N(Движение!$Q$521)</f>
        <v>0</v>
      </c>
      <c r="G3498">
        <f>N(Движение!$R$521)</f>
        <v>0</v>
      </c>
      <c r="H3498">
        <f>Движение!$S$521</f>
        <v>13</v>
      </c>
      <c r="I3498" t="str">
        <f t="shared" si="54"/>
        <v/>
      </c>
    </row>
    <row r="3499" spans="1:9" x14ac:dyDescent="0.3">
      <c r="A3499">
        <v>3498</v>
      </c>
      <c r="B3499">
        <f>Движение!$A$521</f>
        <v>46740</v>
      </c>
      <c r="C3499">
        <f>Движение!$C$521</f>
        <v>0</v>
      </c>
      <c r="D3499" t="s">
        <v>56</v>
      </c>
      <c r="E3499">
        <f>Движение!$T$521</f>
        <v>18</v>
      </c>
      <c r="F3499">
        <f>N(Движение!$U$521)</f>
        <v>0</v>
      </c>
      <c r="G3499">
        <f>N(Движение!$V$521)</f>
        <v>0</v>
      </c>
      <c r="H3499">
        <f>Движение!$W$521</f>
        <v>18</v>
      </c>
      <c r="I3499" t="str">
        <f t="shared" si="54"/>
        <v/>
      </c>
    </row>
    <row r="3500" spans="1:9" x14ac:dyDescent="0.3">
      <c r="A3500">
        <v>3499</v>
      </c>
      <c r="B3500">
        <f>Движение!$A$521</f>
        <v>46740</v>
      </c>
      <c r="C3500">
        <f>Движение!$C$521</f>
        <v>0</v>
      </c>
      <c r="D3500" t="s">
        <v>57</v>
      </c>
      <c r="E3500">
        <f>Движение!$X$521</f>
        <v>21</v>
      </c>
      <c r="F3500">
        <f>N(Движение!$Y$521)</f>
        <v>0</v>
      </c>
      <c r="G3500">
        <f>N(Движение!$Z$521)</f>
        <v>0</v>
      </c>
      <c r="H3500">
        <f>Движение!$AA$521</f>
        <v>21</v>
      </c>
      <c r="I3500" t="str">
        <f t="shared" si="54"/>
        <v/>
      </c>
    </row>
    <row r="3501" spans="1:9" x14ac:dyDescent="0.3">
      <c r="A3501">
        <v>3500</v>
      </c>
      <c r="B3501">
        <f>Движение!$A$521</f>
        <v>46740</v>
      </c>
      <c r="C3501">
        <f>Движение!$C$521</f>
        <v>0</v>
      </c>
      <c r="D3501" t="s">
        <v>59</v>
      </c>
      <c r="E3501">
        <f>Движение!$AB$521</f>
        <v>15</v>
      </c>
      <c r="F3501">
        <f>N(Движение!$AC$521)</f>
        <v>0</v>
      </c>
      <c r="G3501">
        <f>N(Движение!$AD$521)</f>
        <v>0</v>
      </c>
      <c r="H3501">
        <f>Движение!$AE$521</f>
        <v>15</v>
      </c>
      <c r="I3501" t="str">
        <f t="shared" si="54"/>
        <v/>
      </c>
    </row>
    <row r="3502" spans="1:9" x14ac:dyDescent="0.3">
      <c r="A3502">
        <v>3501</v>
      </c>
      <c r="B3502">
        <f>Движение!$A$522</f>
        <v>46741</v>
      </c>
      <c r="C3502">
        <f>Движение!$C$522</f>
        <v>0</v>
      </c>
      <c r="D3502" t="s">
        <v>45</v>
      </c>
      <c r="E3502">
        <f>Движение!$D$522</f>
        <v>26</v>
      </c>
      <c r="F3502">
        <f>N(Движение!$E$522)</f>
        <v>0</v>
      </c>
      <c r="G3502">
        <f>N(Движение!$F$522)</f>
        <v>0</v>
      </c>
      <c r="H3502">
        <f>Движение!$G$522</f>
        <v>26</v>
      </c>
      <c r="I3502" t="str">
        <f t="shared" si="54"/>
        <v/>
      </c>
    </row>
    <row r="3503" spans="1:9" x14ac:dyDescent="0.3">
      <c r="A3503">
        <v>3502</v>
      </c>
      <c r="B3503">
        <f>Движение!$A$522</f>
        <v>46741</v>
      </c>
      <c r="C3503">
        <f>Движение!$C$522</f>
        <v>0</v>
      </c>
      <c r="D3503" t="s">
        <v>49</v>
      </c>
      <c r="E3503">
        <f>Движение!$H$522</f>
        <v>20</v>
      </c>
      <c r="F3503">
        <f>N(Движение!$I$522)</f>
        <v>0</v>
      </c>
      <c r="G3503">
        <f>N(Движение!$J$522)</f>
        <v>0</v>
      </c>
      <c r="H3503">
        <f>Движение!$K$522</f>
        <v>20</v>
      </c>
      <c r="I3503" t="str">
        <f t="shared" si="54"/>
        <v/>
      </c>
    </row>
    <row r="3504" spans="1:9" x14ac:dyDescent="0.3">
      <c r="A3504">
        <v>3503</v>
      </c>
      <c r="B3504">
        <f>Движение!$A$522</f>
        <v>46741</v>
      </c>
      <c r="C3504">
        <f>Движение!$C$522</f>
        <v>0</v>
      </c>
      <c r="D3504" t="s">
        <v>51</v>
      </c>
      <c r="E3504">
        <f>Движение!$L$522</f>
        <v>48</v>
      </c>
      <c r="F3504">
        <f>N(Движение!$M$522)</f>
        <v>0</v>
      </c>
      <c r="G3504">
        <f>N(Движение!$N$522)</f>
        <v>0</v>
      </c>
      <c r="H3504">
        <f>Движение!$O$522</f>
        <v>48</v>
      </c>
      <c r="I3504" t="str">
        <f t="shared" si="54"/>
        <v/>
      </c>
    </row>
    <row r="3505" spans="1:9" x14ac:dyDescent="0.3">
      <c r="A3505">
        <v>3504</v>
      </c>
      <c r="B3505">
        <f>Движение!$A$522</f>
        <v>46741</v>
      </c>
      <c r="C3505">
        <f>Движение!$C$522</f>
        <v>0</v>
      </c>
      <c r="D3505" t="s">
        <v>54</v>
      </c>
      <c r="E3505">
        <f>Движение!$P$522</f>
        <v>13</v>
      </c>
      <c r="F3505">
        <f>N(Движение!$Q$522)</f>
        <v>0</v>
      </c>
      <c r="G3505">
        <f>N(Движение!$R$522)</f>
        <v>0</v>
      </c>
      <c r="H3505">
        <f>Движение!$S$522</f>
        <v>13</v>
      </c>
      <c r="I3505" t="str">
        <f t="shared" si="54"/>
        <v/>
      </c>
    </row>
    <row r="3506" spans="1:9" x14ac:dyDescent="0.3">
      <c r="A3506">
        <v>3505</v>
      </c>
      <c r="B3506">
        <f>Движение!$A$522</f>
        <v>46741</v>
      </c>
      <c r="C3506">
        <f>Движение!$C$522</f>
        <v>0</v>
      </c>
      <c r="D3506" t="s">
        <v>56</v>
      </c>
      <c r="E3506">
        <f>Движение!$T$522</f>
        <v>18</v>
      </c>
      <c r="F3506">
        <f>N(Движение!$U$522)</f>
        <v>0</v>
      </c>
      <c r="G3506">
        <f>N(Движение!$V$522)</f>
        <v>0</v>
      </c>
      <c r="H3506">
        <f>Движение!$W$522</f>
        <v>18</v>
      </c>
      <c r="I3506" t="str">
        <f t="shared" si="54"/>
        <v/>
      </c>
    </row>
    <row r="3507" spans="1:9" x14ac:dyDescent="0.3">
      <c r="A3507">
        <v>3506</v>
      </c>
      <c r="B3507">
        <f>Движение!$A$522</f>
        <v>46741</v>
      </c>
      <c r="C3507">
        <f>Движение!$C$522</f>
        <v>0</v>
      </c>
      <c r="D3507" t="s">
        <v>57</v>
      </c>
      <c r="E3507">
        <f>Движение!$X$522</f>
        <v>21</v>
      </c>
      <c r="F3507">
        <f>N(Движение!$Y$522)</f>
        <v>0</v>
      </c>
      <c r="G3507">
        <f>N(Движение!$Z$522)</f>
        <v>0</v>
      </c>
      <c r="H3507">
        <f>Движение!$AA$522</f>
        <v>21</v>
      </c>
      <c r="I3507" t="str">
        <f t="shared" si="54"/>
        <v/>
      </c>
    </row>
    <row r="3508" spans="1:9" x14ac:dyDescent="0.3">
      <c r="A3508">
        <v>3507</v>
      </c>
      <c r="B3508">
        <f>Движение!$A$522</f>
        <v>46741</v>
      </c>
      <c r="C3508">
        <f>Движение!$C$522</f>
        <v>0</v>
      </c>
      <c r="D3508" t="s">
        <v>59</v>
      </c>
      <c r="E3508">
        <f>Движение!$AB$522</f>
        <v>15</v>
      </c>
      <c r="F3508">
        <f>N(Движение!$AC$522)</f>
        <v>0</v>
      </c>
      <c r="G3508">
        <f>N(Движение!$AD$522)</f>
        <v>0</v>
      </c>
      <c r="H3508">
        <f>Движение!$AE$522</f>
        <v>15</v>
      </c>
      <c r="I3508" t="str">
        <f t="shared" si="54"/>
        <v/>
      </c>
    </row>
    <row r="3509" spans="1:9" x14ac:dyDescent="0.3">
      <c r="A3509">
        <v>3508</v>
      </c>
      <c r="B3509">
        <f>Движение!$A$523</f>
        <v>46742</v>
      </c>
      <c r="C3509">
        <f>Движение!$C$523</f>
        <v>0</v>
      </c>
      <c r="D3509" t="s">
        <v>45</v>
      </c>
      <c r="E3509">
        <f>Движение!$D$523</f>
        <v>26</v>
      </c>
      <c r="F3509">
        <f>N(Движение!$E$523)</f>
        <v>0</v>
      </c>
      <c r="G3509">
        <f>N(Движение!$F$523)</f>
        <v>0</v>
      </c>
      <c r="H3509">
        <f>Движение!$G$523</f>
        <v>26</v>
      </c>
      <c r="I3509" t="str">
        <f t="shared" si="54"/>
        <v/>
      </c>
    </row>
    <row r="3510" spans="1:9" x14ac:dyDescent="0.3">
      <c r="A3510">
        <v>3509</v>
      </c>
      <c r="B3510">
        <f>Движение!$A$523</f>
        <v>46742</v>
      </c>
      <c r="C3510">
        <f>Движение!$C$523</f>
        <v>0</v>
      </c>
      <c r="D3510" t="s">
        <v>49</v>
      </c>
      <c r="E3510">
        <f>Движение!$H$523</f>
        <v>20</v>
      </c>
      <c r="F3510">
        <f>N(Движение!$I$523)</f>
        <v>0</v>
      </c>
      <c r="G3510">
        <f>N(Движение!$J$523)</f>
        <v>0</v>
      </c>
      <c r="H3510">
        <f>Движение!$K$523</f>
        <v>20</v>
      </c>
      <c r="I3510" t="str">
        <f t="shared" si="54"/>
        <v/>
      </c>
    </row>
    <row r="3511" spans="1:9" x14ac:dyDescent="0.3">
      <c r="A3511">
        <v>3510</v>
      </c>
      <c r="B3511">
        <f>Движение!$A$523</f>
        <v>46742</v>
      </c>
      <c r="C3511">
        <f>Движение!$C$523</f>
        <v>0</v>
      </c>
      <c r="D3511" t="s">
        <v>51</v>
      </c>
      <c r="E3511">
        <f>Движение!$L$523</f>
        <v>48</v>
      </c>
      <c r="F3511">
        <f>N(Движение!$M$523)</f>
        <v>0</v>
      </c>
      <c r="G3511">
        <f>N(Движение!$N$523)</f>
        <v>0</v>
      </c>
      <c r="H3511">
        <f>Движение!$O$523</f>
        <v>48</v>
      </c>
      <c r="I3511" t="str">
        <f t="shared" si="54"/>
        <v/>
      </c>
    </row>
    <row r="3512" spans="1:9" x14ac:dyDescent="0.3">
      <c r="A3512">
        <v>3511</v>
      </c>
      <c r="B3512">
        <f>Движение!$A$523</f>
        <v>46742</v>
      </c>
      <c r="C3512">
        <f>Движение!$C$523</f>
        <v>0</v>
      </c>
      <c r="D3512" t="s">
        <v>54</v>
      </c>
      <c r="E3512">
        <f>Движение!$P$523</f>
        <v>13</v>
      </c>
      <c r="F3512">
        <f>N(Движение!$Q$523)</f>
        <v>0</v>
      </c>
      <c r="G3512">
        <f>N(Движение!$R$523)</f>
        <v>0</v>
      </c>
      <c r="H3512">
        <f>Движение!$S$523</f>
        <v>13</v>
      </c>
      <c r="I3512" t="str">
        <f t="shared" si="54"/>
        <v/>
      </c>
    </row>
    <row r="3513" spans="1:9" x14ac:dyDescent="0.3">
      <c r="A3513">
        <v>3512</v>
      </c>
      <c r="B3513">
        <f>Движение!$A$523</f>
        <v>46742</v>
      </c>
      <c r="C3513">
        <f>Движение!$C$523</f>
        <v>0</v>
      </c>
      <c r="D3513" t="s">
        <v>56</v>
      </c>
      <c r="E3513">
        <f>Движение!$T$523</f>
        <v>18</v>
      </c>
      <c r="F3513">
        <f>N(Движение!$U$523)</f>
        <v>0</v>
      </c>
      <c r="G3513">
        <f>N(Движение!$V$523)</f>
        <v>0</v>
      </c>
      <c r="H3513">
        <f>Движение!$W$523</f>
        <v>18</v>
      </c>
      <c r="I3513" t="str">
        <f t="shared" si="54"/>
        <v/>
      </c>
    </row>
    <row r="3514" spans="1:9" x14ac:dyDescent="0.3">
      <c r="A3514">
        <v>3513</v>
      </c>
      <c r="B3514">
        <f>Движение!$A$523</f>
        <v>46742</v>
      </c>
      <c r="C3514">
        <f>Движение!$C$523</f>
        <v>0</v>
      </c>
      <c r="D3514" t="s">
        <v>57</v>
      </c>
      <c r="E3514">
        <f>Движение!$X$523</f>
        <v>21</v>
      </c>
      <c r="F3514">
        <f>N(Движение!$Y$523)</f>
        <v>0</v>
      </c>
      <c r="G3514">
        <f>N(Движение!$Z$523)</f>
        <v>0</v>
      </c>
      <c r="H3514">
        <f>Движение!$AA$523</f>
        <v>21</v>
      </c>
      <c r="I3514" t="str">
        <f t="shared" si="54"/>
        <v/>
      </c>
    </row>
    <row r="3515" spans="1:9" x14ac:dyDescent="0.3">
      <c r="A3515">
        <v>3514</v>
      </c>
      <c r="B3515">
        <f>Движение!$A$523</f>
        <v>46742</v>
      </c>
      <c r="C3515">
        <f>Движение!$C$523</f>
        <v>0</v>
      </c>
      <c r="D3515" t="s">
        <v>59</v>
      </c>
      <c r="E3515">
        <f>Движение!$AB$523</f>
        <v>15</v>
      </c>
      <c r="F3515">
        <f>N(Движение!$AC$523)</f>
        <v>0</v>
      </c>
      <c r="G3515">
        <f>N(Движение!$AD$523)</f>
        <v>0</v>
      </c>
      <c r="H3515">
        <f>Движение!$AE$523</f>
        <v>15</v>
      </c>
      <c r="I3515" t="str">
        <f t="shared" si="54"/>
        <v/>
      </c>
    </row>
    <row r="3516" spans="1:9" x14ac:dyDescent="0.3">
      <c r="A3516">
        <v>3515</v>
      </c>
      <c r="B3516">
        <f>Движение!$A$524</f>
        <v>46743</v>
      </c>
      <c r="C3516">
        <f>Движение!$C$524</f>
        <v>0</v>
      </c>
      <c r="D3516" t="s">
        <v>45</v>
      </c>
      <c r="E3516">
        <f>Движение!$D$524</f>
        <v>26</v>
      </c>
      <c r="F3516">
        <f>N(Движение!$E$524)</f>
        <v>0</v>
      </c>
      <c r="G3516">
        <f>N(Движение!$F$524)</f>
        <v>0</v>
      </c>
      <c r="H3516">
        <f>Движение!$G$524</f>
        <v>26</v>
      </c>
      <c r="I3516" t="str">
        <f t="shared" si="54"/>
        <v/>
      </c>
    </row>
    <row r="3517" spans="1:9" x14ac:dyDescent="0.3">
      <c r="A3517">
        <v>3516</v>
      </c>
      <c r="B3517">
        <f>Движение!$A$524</f>
        <v>46743</v>
      </c>
      <c r="C3517">
        <f>Движение!$C$524</f>
        <v>0</v>
      </c>
      <c r="D3517" t="s">
        <v>49</v>
      </c>
      <c r="E3517">
        <f>Движение!$H$524</f>
        <v>20</v>
      </c>
      <c r="F3517">
        <f>N(Движение!$I$524)</f>
        <v>0</v>
      </c>
      <c r="G3517">
        <f>N(Движение!$J$524)</f>
        <v>0</v>
      </c>
      <c r="H3517">
        <f>Движение!$K$524</f>
        <v>20</v>
      </c>
      <c r="I3517" t="str">
        <f t="shared" si="54"/>
        <v/>
      </c>
    </row>
    <row r="3518" spans="1:9" x14ac:dyDescent="0.3">
      <c r="A3518">
        <v>3517</v>
      </c>
      <c r="B3518">
        <f>Движение!$A$524</f>
        <v>46743</v>
      </c>
      <c r="C3518">
        <f>Движение!$C$524</f>
        <v>0</v>
      </c>
      <c r="D3518" t="s">
        <v>51</v>
      </c>
      <c r="E3518">
        <f>Движение!$L$524</f>
        <v>48</v>
      </c>
      <c r="F3518">
        <f>N(Движение!$M$524)</f>
        <v>0</v>
      </c>
      <c r="G3518">
        <f>N(Движение!$N$524)</f>
        <v>0</v>
      </c>
      <c r="H3518">
        <f>Движение!$O$524</f>
        <v>48</v>
      </c>
      <c r="I3518" t="str">
        <f t="shared" si="54"/>
        <v/>
      </c>
    </row>
    <row r="3519" spans="1:9" x14ac:dyDescent="0.3">
      <c r="A3519">
        <v>3518</v>
      </c>
      <c r="B3519">
        <f>Движение!$A$524</f>
        <v>46743</v>
      </c>
      <c r="C3519">
        <f>Движение!$C$524</f>
        <v>0</v>
      </c>
      <c r="D3519" t="s">
        <v>54</v>
      </c>
      <c r="E3519">
        <f>Движение!$P$524</f>
        <v>13</v>
      </c>
      <c r="F3519">
        <f>N(Движение!$Q$524)</f>
        <v>0</v>
      </c>
      <c r="G3519">
        <f>N(Движение!$R$524)</f>
        <v>0</v>
      </c>
      <c r="H3519">
        <f>Движение!$S$524</f>
        <v>13</v>
      </c>
      <c r="I3519" t="str">
        <f t="shared" si="54"/>
        <v/>
      </c>
    </row>
    <row r="3520" spans="1:9" x14ac:dyDescent="0.3">
      <c r="A3520">
        <v>3519</v>
      </c>
      <c r="B3520">
        <f>Движение!$A$524</f>
        <v>46743</v>
      </c>
      <c r="C3520">
        <f>Движение!$C$524</f>
        <v>0</v>
      </c>
      <c r="D3520" t="s">
        <v>56</v>
      </c>
      <c r="E3520">
        <f>Движение!$T$524</f>
        <v>18</v>
      </c>
      <c r="F3520">
        <f>N(Движение!$U$524)</f>
        <v>0</v>
      </c>
      <c r="G3520">
        <f>N(Движение!$V$524)</f>
        <v>0</v>
      </c>
      <c r="H3520">
        <f>Движение!$W$524</f>
        <v>18</v>
      </c>
      <c r="I3520" t="str">
        <f t="shared" si="54"/>
        <v/>
      </c>
    </row>
    <row r="3521" spans="1:9" x14ac:dyDescent="0.3">
      <c r="A3521">
        <v>3520</v>
      </c>
      <c r="B3521">
        <f>Движение!$A$524</f>
        <v>46743</v>
      </c>
      <c r="C3521">
        <f>Движение!$C$524</f>
        <v>0</v>
      </c>
      <c r="D3521" t="s">
        <v>57</v>
      </c>
      <c r="E3521">
        <f>Движение!$X$524</f>
        <v>21</v>
      </c>
      <c r="F3521">
        <f>N(Движение!$Y$524)</f>
        <v>0</v>
      </c>
      <c r="G3521">
        <f>N(Движение!$Z$524)</f>
        <v>0</v>
      </c>
      <c r="H3521">
        <f>Движение!$AA$524</f>
        <v>21</v>
      </c>
      <c r="I3521" t="str">
        <f t="shared" si="54"/>
        <v/>
      </c>
    </row>
    <row r="3522" spans="1:9" x14ac:dyDescent="0.3">
      <c r="A3522">
        <v>3521</v>
      </c>
      <c r="B3522">
        <f>Движение!$A$524</f>
        <v>46743</v>
      </c>
      <c r="C3522">
        <f>Движение!$C$524</f>
        <v>0</v>
      </c>
      <c r="D3522" t="s">
        <v>59</v>
      </c>
      <c r="E3522">
        <f>Движение!$AB$524</f>
        <v>15</v>
      </c>
      <c r="F3522">
        <f>N(Движение!$AC$524)</f>
        <v>0</v>
      </c>
      <c r="G3522">
        <f>N(Движение!$AD$524)</f>
        <v>0</v>
      </c>
      <c r="H3522">
        <f>Движение!$AE$524</f>
        <v>15</v>
      </c>
      <c r="I3522" t="str">
        <f t="shared" ref="I3522:I3585" si="55">IF($F3522&gt;0,TEXT($B3522,"dd.mm")&amp;"_"&amp;$D3522,"")</f>
        <v/>
      </c>
    </row>
    <row r="3523" spans="1:9" x14ac:dyDescent="0.3">
      <c r="A3523">
        <v>3522</v>
      </c>
      <c r="B3523">
        <f>Движение!$A$525</f>
        <v>46744</v>
      </c>
      <c r="C3523">
        <f>Движение!$C$525</f>
        <v>0</v>
      </c>
      <c r="D3523" t="s">
        <v>45</v>
      </c>
      <c r="E3523">
        <f>Движение!$D$525</f>
        <v>26</v>
      </c>
      <c r="F3523">
        <f>N(Движение!$E$525)</f>
        <v>0</v>
      </c>
      <c r="G3523">
        <f>N(Движение!$F$525)</f>
        <v>0</v>
      </c>
      <c r="H3523">
        <f>Движение!$G$525</f>
        <v>26</v>
      </c>
      <c r="I3523" t="str">
        <f t="shared" si="55"/>
        <v/>
      </c>
    </row>
    <row r="3524" spans="1:9" x14ac:dyDescent="0.3">
      <c r="A3524">
        <v>3523</v>
      </c>
      <c r="B3524">
        <f>Движение!$A$525</f>
        <v>46744</v>
      </c>
      <c r="C3524">
        <f>Движение!$C$525</f>
        <v>0</v>
      </c>
      <c r="D3524" t="s">
        <v>49</v>
      </c>
      <c r="E3524">
        <f>Движение!$H$525</f>
        <v>20</v>
      </c>
      <c r="F3524">
        <f>N(Движение!$I$525)</f>
        <v>0</v>
      </c>
      <c r="G3524">
        <f>N(Движение!$J$525)</f>
        <v>0</v>
      </c>
      <c r="H3524">
        <f>Движение!$K$525</f>
        <v>20</v>
      </c>
      <c r="I3524" t="str">
        <f t="shared" si="55"/>
        <v/>
      </c>
    </row>
    <row r="3525" spans="1:9" x14ac:dyDescent="0.3">
      <c r="A3525">
        <v>3524</v>
      </c>
      <c r="B3525">
        <f>Движение!$A$525</f>
        <v>46744</v>
      </c>
      <c r="C3525">
        <f>Движение!$C$525</f>
        <v>0</v>
      </c>
      <c r="D3525" t="s">
        <v>51</v>
      </c>
      <c r="E3525">
        <f>Движение!$L$525</f>
        <v>48</v>
      </c>
      <c r="F3525">
        <f>N(Движение!$M$525)</f>
        <v>0</v>
      </c>
      <c r="G3525">
        <f>N(Движение!$N$525)</f>
        <v>0</v>
      </c>
      <c r="H3525">
        <f>Движение!$O$525</f>
        <v>48</v>
      </c>
      <c r="I3525" t="str">
        <f t="shared" si="55"/>
        <v/>
      </c>
    </row>
    <row r="3526" spans="1:9" x14ac:dyDescent="0.3">
      <c r="A3526">
        <v>3525</v>
      </c>
      <c r="B3526">
        <f>Движение!$A$525</f>
        <v>46744</v>
      </c>
      <c r="C3526">
        <f>Движение!$C$525</f>
        <v>0</v>
      </c>
      <c r="D3526" t="s">
        <v>54</v>
      </c>
      <c r="E3526">
        <f>Движение!$P$525</f>
        <v>13</v>
      </c>
      <c r="F3526">
        <f>N(Движение!$Q$525)</f>
        <v>0</v>
      </c>
      <c r="G3526">
        <f>N(Движение!$R$525)</f>
        <v>0</v>
      </c>
      <c r="H3526">
        <f>Движение!$S$525</f>
        <v>13</v>
      </c>
      <c r="I3526" t="str">
        <f t="shared" si="55"/>
        <v/>
      </c>
    </row>
    <row r="3527" spans="1:9" x14ac:dyDescent="0.3">
      <c r="A3527">
        <v>3526</v>
      </c>
      <c r="B3527">
        <f>Движение!$A$525</f>
        <v>46744</v>
      </c>
      <c r="C3527">
        <f>Движение!$C$525</f>
        <v>0</v>
      </c>
      <c r="D3527" t="s">
        <v>56</v>
      </c>
      <c r="E3527">
        <f>Движение!$T$525</f>
        <v>18</v>
      </c>
      <c r="F3527">
        <f>N(Движение!$U$525)</f>
        <v>0</v>
      </c>
      <c r="G3527">
        <f>N(Движение!$V$525)</f>
        <v>0</v>
      </c>
      <c r="H3527">
        <f>Движение!$W$525</f>
        <v>18</v>
      </c>
      <c r="I3527" t="str">
        <f t="shared" si="55"/>
        <v/>
      </c>
    </row>
    <row r="3528" spans="1:9" x14ac:dyDescent="0.3">
      <c r="A3528">
        <v>3527</v>
      </c>
      <c r="B3528">
        <f>Движение!$A$525</f>
        <v>46744</v>
      </c>
      <c r="C3528">
        <f>Движение!$C$525</f>
        <v>0</v>
      </c>
      <c r="D3528" t="s">
        <v>57</v>
      </c>
      <c r="E3528">
        <f>Движение!$X$525</f>
        <v>21</v>
      </c>
      <c r="F3528">
        <f>N(Движение!$Y$525)</f>
        <v>0</v>
      </c>
      <c r="G3528">
        <f>N(Движение!$Z$525)</f>
        <v>0</v>
      </c>
      <c r="H3528">
        <f>Движение!$AA$525</f>
        <v>21</v>
      </c>
      <c r="I3528" t="str">
        <f t="shared" si="55"/>
        <v/>
      </c>
    </row>
    <row r="3529" spans="1:9" x14ac:dyDescent="0.3">
      <c r="A3529">
        <v>3528</v>
      </c>
      <c r="B3529">
        <f>Движение!$A$525</f>
        <v>46744</v>
      </c>
      <c r="C3529">
        <f>Движение!$C$525</f>
        <v>0</v>
      </c>
      <c r="D3529" t="s">
        <v>59</v>
      </c>
      <c r="E3529">
        <f>Движение!$AB$525</f>
        <v>15</v>
      </c>
      <c r="F3529">
        <f>N(Движение!$AC$525)</f>
        <v>0</v>
      </c>
      <c r="G3529">
        <f>N(Движение!$AD$525)</f>
        <v>0</v>
      </c>
      <c r="H3529">
        <f>Движение!$AE$525</f>
        <v>15</v>
      </c>
      <c r="I3529" t="str">
        <f t="shared" si="55"/>
        <v/>
      </c>
    </row>
    <row r="3530" spans="1:9" x14ac:dyDescent="0.3">
      <c r="A3530">
        <v>3529</v>
      </c>
      <c r="B3530">
        <f>Движение!$A$526</f>
        <v>46745</v>
      </c>
      <c r="C3530">
        <f>Движение!$C$526</f>
        <v>0</v>
      </c>
      <c r="D3530" t="s">
        <v>45</v>
      </c>
      <c r="E3530">
        <f>Движение!$D$526</f>
        <v>26</v>
      </c>
      <c r="F3530">
        <f>N(Движение!$E$526)</f>
        <v>0</v>
      </c>
      <c r="G3530">
        <f>N(Движение!$F$526)</f>
        <v>0</v>
      </c>
      <c r="H3530">
        <f>Движение!$G$526</f>
        <v>26</v>
      </c>
      <c r="I3530" t="str">
        <f t="shared" si="55"/>
        <v/>
      </c>
    </row>
    <row r="3531" spans="1:9" x14ac:dyDescent="0.3">
      <c r="A3531">
        <v>3530</v>
      </c>
      <c r="B3531">
        <f>Движение!$A$526</f>
        <v>46745</v>
      </c>
      <c r="C3531">
        <f>Движение!$C$526</f>
        <v>0</v>
      </c>
      <c r="D3531" t="s">
        <v>49</v>
      </c>
      <c r="E3531">
        <f>Движение!$H$526</f>
        <v>20</v>
      </c>
      <c r="F3531">
        <f>N(Движение!$I$526)</f>
        <v>0</v>
      </c>
      <c r="G3531">
        <f>N(Движение!$J$526)</f>
        <v>0</v>
      </c>
      <c r="H3531">
        <f>Движение!$K$526</f>
        <v>20</v>
      </c>
      <c r="I3531" t="str">
        <f t="shared" si="55"/>
        <v/>
      </c>
    </row>
    <row r="3532" spans="1:9" x14ac:dyDescent="0.3">
      <c r="A3532">
        <v>3531</v>
      </c>
      <c r="B3532">
        <f>Движение!$A$526</f>
        <v>46745</v>
      </c>
      <c r="C3532">
        <f>Движение!$C$526</f>
        <v>0</v>
      </c>
      <c r="D3532" t="s">
        <v>51</v>
      </c>
      <c r="E3532">
        <f>Движение!$L$526</f>
        <v>48</v>
      </c>
      <c r="F3532">
        <f>N(Движение!$M$526)</f>
        <v>0</v>
      </c>
      <c r="G3532">
        <f>N(Движение!$N$526)</f>
        <v>0</v>
      </c>
      <c r="H3532">
        <f>Движение!$O$526</f>
        <v>48</v>
      </c>
      <c r="I3532" t="str">
        <f t="shared" si="55"/>
        <v/>
      </c>
    </row>
    <row r="3533" spans="1:9" x14ac:dyDescent="0.3">
      <c r="A3533">
        <v>3532</v>
      </c>
      <c r="B3533">
        <f>Движение!$A$526</f>
        <v>46745</v>
      </c>
      <c r="C3533">
        <f>Движение!$C$526</f>
        <v>0</v>
      </c>
      <c r="D3533" t="s">
        <v>54</v>
      </c>
      <c r="E3533">
        <f>Движение!$P$526</f>
        <v>13</v>
      </c>
      <c r="F3533">
        <f>N(Движение!$Q$526)</f>
        <v>0</v>
      </c>
      <c r="G3533">
        <f>N(Движение!$R$526)</f>
        <v>0</v>
      </c>
      <c r="H3533">
        <f>Движение!$S$526</f>
        <v>13</v>
      </c>
      <c r="I3533" t="str">
        <f t="shared" si="55"/>
        <v/>
      </c>
    </row>
    <row r="3534" spans="1:9" x14ac:dyDescent="0.3">
      <c r="A3534">
        <v>3533</v>
      </c>
      <c r="B3534">
        <f>Движение!$A$526</f>
        <v>46745</v>
      </c>
      <c r="C3534">
        <f>Движение!$C$526</f>
        <v>0</v>
      </c>
      <c r="D3534" t="s">
        <v>56</v>
      </c>
      <c r="E3534">
        <f>Движение!$T$526</f>
        <v>18</v>
      </c>
      <c r="F3534">
        <f>N(Движение!$U$526)</f>
        <v>0</v>
      </c>
      <c r="G3534">
        <f>N(Движение!$V$526)</f>
        <v>0</v>
      </c>
      <c r="H3534">
        <f>Движение!$W$526</f>
        <v>18</v>
      </c>
      <c r="I3534" t="str">
        <f t="shared" si="55"/>
        <v/>
      </c>
    </row>
    <row r="3535" spans="1:9" x14ac:dyDescent="0.3">
      <c r="A3535">
        <v>3534</v>
      </c>
      <c r="B3535">
        <f>Движение!$A$526</f>
        <v>46745</v>
      </c>
      <c r="C3535">
        <f>Движение!$C$526</f>
        <v>0</v>
      </c>
      <c r="D3535" t="s">
        <v>57</v>
      </c>
      <c r="E3535">
        <f>Движение!$X$526</f>
        <v>21</v>
      </c>
      <c r="F3535">
        <f>N(Движение!$Y$526)</f>
        <v>0</v>
      </c>
      <c r="G3535">
        <f>N(Движение!$Z$526)</f>
        <v>0</v>
      </c>
      <c r="H3535">
        <f>Движение!$AA$526</f>
        <v>21</v>
      </c>
      <c r="I3535" t="str">
        <f t="shared" si="55"/>
        <v/>
      </c>
    </row>
    <row r="3536" spans="1:9" x14ac:dyDescent="0.3">
      <c r="A3536">
        <v>3535</v>
      </c>
      <c r="B3536">
        <f>Движение!$A$526</f>
        <v>46745</v>
      </c>
      <c r="C3536">
        <f>Движение!$C$526</f>
        <v>0</v>
      </c>
      <c r="D3536" t="s">
        <v>59</v>
      </c>
      <c r="E3536">
        <f>Движение!$AB$526</f>
        <v>15</v>
      </c>
      <c r="F3536">
        <f>N(Движение!$AC$526)</f>
        <v>0</v>
      </c>
      <c r="G3536">
        <f>N(Движение!$AD$526)</f>
        <v>0</v>
      </c>
      <c r="H3536">
        <f>Движение!$AE$526</f>
        <v>15</v>
      </c>
      <c r="I3536" t="str">
        <f t="shared" si="55"/>
        <v/>
      </c>
    </row>
    <row r="3537" spans="1:9" x14ac:dyDescent="0.3">
      <c r="A3537">
        <v>3536</v>
      </c>
      <c r="B3537">
        <f>Движение!$A$527</f>
        <v>46746</v>
      </c>
      <c r="C3537">
        <f>Движение!$C$527</f>
        <v>0</v>
      </c>
      <c r="D3537" t="s">
        <v>45</v>
      </c>
      <c r="E3537">
        <f>Движение!$D$527</f>
        <v>26</v>
      </c>
      <c r="F3537">
        <f>N(Движение!$E$527)</f>
        <v>0</v>
      </c>
      <c r="G3537">
        <f>N(Движение!$F$527)</f>
        <v>0</v>
      </c>
      <c r="H3537">
        <f>Движение!$G$527</f>
        <v>26</v>
      </c>
      <c r="I3537" t="str">
        <f t="shared" si="55"/>
        <v/>
      </c>
    </row>
    <row r="3538" spans="1:9" x14ac:dyDescent="0.3">
      <c r="A3538">
        <v>3537</v>
      </c>
      <c r="B3538">
        <f>Движение!$A$527</f>
        <v>46746</v>
      </c>
      <c r="C3538">
        <f>Движение!$C$527</f>
        <v>0</v>
      </c>
      <c r="D3538" t="s">
        <v>49</v>
      </c>
      <c r="E3538">
        <f>Движение!$H$527</f>
        <v>20</v>
      </c>
      <c r="F3538">
        <f>N(Движение!$I$527)</f>
        <v>0</v>
      </c>
      <c r="G3538">
        <f>N(Движение!$J$527)</f>
        <v>0</v>
      </c>
      <c r="H3538">
        <f>Движение!$K$527</f>
        <v>20</v>
      </c>
      <c r="I3538" t="str">
        <f t="shared" si="55"/>
        <v/>
      </c>
    </row>
    <row r="3539" spans="1:9" x14ac:dyDescent="0.3">
      <c r="A3539">
        <v>3538</v>
      </c>
      <c r="B3539">
        <f>Движение!$A$527</f>
        <v>46746</v>
      </c>
      <c r="C3539">
        <f>Движение!$C$527</f>
        <v>0</v>
      </c>
      <c r="D3539" t="s">
        <v>51</v>
      </c>
      <c r="E3539">
        <f>Движение!$L$527</f>
        <v>48</v>
      </c>
      <c r="F3539">
        <f>N(Движение!$M$527)</f>
        <v>0</v>
      </c>
      <c r="G3539">
        <f>N(Движение!$N$527)</f>
        <v>0</v>
      </c>
      <c r="H3539">
        <f>Движение!$O$527</f>
        <v>48</v>
      </c>
      <c r="I3539" t="str">
        <f t="shared" si="55"/>
        <v/>
      </c>
    </row>
    <row r="3540" spans="1:9" x14ac:dyDescent="0.3">
      <c r="A3540">
        <v>3539</v>
      </c>
      <c r="B3540">
        <f>Движение!$A$527</f>
        <v>46746</v>
      </c>
      <c r="C3540">
        <f>Движение!$C$527</f>
        <v>0</v>
      </c>
      <c r="D3540" t="s">
        <v>54</v>
      </c>
      <c r="E3540">
        <f>Движение!$P$527</f>
        <v>13</v>
      </c>
      <c r="F3540">
        <f>N(Движение!$Q$527)</f>
        <v>0</v>
      </c>
      <c r="G3540">
        <f>N(Движение!$R$527)</f>
        <v>0</v>
      </c>
      <c r="H3540">
        <f>Движение!$S$527</f>
        <v>13</v>
      </c>
      <c r="I3540" t="str">
        <f t="shared" si="55"/>
        <v/>
      </c>
    </row>
    <row r="3541" spans="1:9" x14ac:dyDescent="0.3">
      <c r="A3541">
        <v>3540</v>
      </c>
      <c r="B3541">
        <f>Движение!$A$527</f>
        <v>46746</v>
      </c>
      <c r="C3541">
        <f>Движение!$C$527</f>
        <v>0</v>
      </c>
      <c r="D3541" t="s">
        <v>56</v>
      </c>
      <c r="E3541">
        <f>Движение!$T$527</f>
        <v>18</v>
      </c>
      <c r="F3541">
        <f>N(Движение!$U$527)</f>
        <v>0</v>
      </c>
      <c r="G3541">
        <f>N(Движение!$V$527)</f>
        <v>0</v>
      </c>
      <c r="H3541">
        <f>Движение!$W$527</f>
        <v>18</v>
      </c>
      <c r="I3541" t="str">
        <f t="shared" si="55"/>
        <v/>
      </c>
    </row>
    <row r="3542" spans="1:9" x14ac:dyDescent="0.3">
      <c r="A3542">
        <v>3541</v>
      </c>
      <c r="B3542">
        <f>Движение!$A$527</f>
        <v>46746</v>
      </c>
      <c r="C3542">
        <f>Движение!$C$527</f>
        <v>0</v>
      </c>
      <c r="D3542" t="s">
        <v>57</v>
      </c>
      <c r="E3542">
        <f>Движение!$X$527</f>
        <v>21</v>
      </c>
      <c r="F3542">
        <f>N(Движение!$Y$527)</f>
        <v>0</v>
      </c>
      <c r="G3542">
        <f>N(Движение!$Z$527)</f>
        <v>0</v>
      </c>
      <c r="H3542">
        <f>Движение!$AA$527</f>
        <v>21</v>
      </c>
      <c r="I3542" t="str">
        <f t="shared" si="55"/>
        <v/>
      </c>
    </row>
    <row r="3543" spans="1:9" x14ac:dyDescent="0.3">
      <c r="A3543">
        <v>3542</v>
      </c>
      <c r="B3543">
        <f>Движение!$A$527</f>
        <v>46746</v>
      </c>
      <c r="C3543">
        <f>Движение!$C$527</f>
        <v>0</v>
      </c>
      <c r="D3543" t="s">
        <v>59</v>
      </c>
      <c r="E3543">
        <f>Движение!$AB$527</f>
        <v>15</v>
      </c>
      <c r="F3543">
        <f>N(Движение!$AC$527)</f>
        <v>0</v>
      </c>
      <c r="G3543">
        <f>N(Движение!$AD$527)</f>
        <v>0</v>
      </c>
      <c r="H3543">
        <f>Движение!$AE$527</f>
        <v>15</v>
      </c>
      <c r="I3543" t="str">
        <f t="shared" si="55"/>
        <v/>
      </c>
    </row>
    <row r="3544" spans="1:9" x14ac:dyDescent="0.3">
      <c r="A3544">
        <v>3543</v>
      </c>
      <c r="B3544">
        <f>Движение!$A$528</f>
        <v>46747</v>
      </c>
      <c r="C3544">
        <f>Движение!$C$528</f>
        <v>0</v>
      </c>
      <c r="D3544" t="s">
        <v>45</v>
      </c>
      <c r="E3544">
        <f>Движение!$D$528</f>
        <v>26</v>
      </c>
      <c r="F3544">
        <f>N(Движение!$E$528)</f>
        <v>0</v>
      </c>
      <c r="G3544">
        <f>N(Движение!$F$528)</f>
        <v>0</v>
      </c>
      <c r="H3544">
        <f>Движение!$G$528</f>
        <v>26</v>
      </c>
      <c r="I3544" t="str">
        <f t="shared" si="55"/>
        <v/>
      </c>
    </row>
    <row r="3545" spans="1:9" x14ac:dyDescent="0.3">
      <c r="A3545">
        <v>3544</v>
      </c>
      <c r="B3545">
        <f>Движение!$A$528</f>
        <v>46747</v>
      </c>
      <c r="C3545">
        <f>Движение!$C$528</f>
        <v>0</v>
      </c>
      <c r="D3545" t="s">
        <v>49</v>
      </c>
      <c r="E3545">
        <f>Движение!$H$528</f>
        <v>20</v>
      </c>
      <c r="F3545">
        <f>N(Движение!$I$528)</f>
        <v>0</v>
      </c>
      <c r="G3545">
        <f>N(Движение!$J$528)</f>
        <v>0</v>
      </c>
      <c r="H3545">
        <f>Движение!$K$528</f>
        <v>20</v>
      </c>
      <c r="I3545" t="str">
        <f t="shared" si="55"/>
        <v/>
      </c>
    </row>
    <row r="3546" spans="1:9" x14ac:dyDescent="0.3">
      <c r="A3546">
        <v>3545</v>
      </c>
      <c r="B3546">
        <f>Движение!$A$528</f>
        <v>46747</v>
      </c>
      <c r="C3546">
        <f>Движение!$C$528</f>
        <v>0</v>
      </c>
      <c r="D3546" t="s">
        <v>51</v>
      </c>
      <c r="E3546">
        <f>Движение!$L$528</f>
        <v>48</v>
      </c>
      <c r="F3546">
        <f>N(Движение!$M$528)</f>
        <v>0</v>
      </c>
      <c r="G3546">
        <f>N(Движение!$N$528)</f>
        <v>0</v>
      </c>
      <c r="H3546">
        <f>Движение!$O$528</f>
        <v>48</v>
      </c>
      <c r="I3546" t="str">
        <f t="shared" si="55"/>
        <v/>
      </c>
    </row>
    <row r="3547" spans="1:9" x14ac:dyDescent="0.3">
      <c r="A3547">
        <v>3546</v>
      </c>
      <c r="B3547">
        <f>Движение!$A$528</f>
        <v>46747</v>
      </c>
      <c r="C3547">
        <f>Движение!$C$528</f>
        <v>0</v>
      </c>
      <c r="D3547" t="s">
        <v>54</v>
      </c>
      <c r="E3547">
        <f>Движение!$P$528</f>
        <v>13</v>
      </c>
      <c r="F3547">
        <f>N(Движение!$Q$528)</f>
        <v>0</v>
      </c>
      <c r="G3547">
        <f>N(Движение!$R$528)</f>
        <v>0</v>
      </c>
      <c r="H3547">
        <f>Движение!$S$528</f>
        <v>13</v>
      </c>
      <c r="I3547" t="str">
        <f t="shared" si="55"/>
        <v/>
      </c>
    </row>
    <row r="3548" spans="1:9" x14ac:dyDescent="0.3">
      <c r="A3548">
        <v>3547</v>
      </c>
      <c r="B3548">
        <f>Движение!$A$528</f>
        <v>46747</v>
      </c>
      <c r="C3548">
        <f>Движение!$C$528</f>
        <v>0</v>
      </c>
      <c r="D3548" t="s">
        <v>56</v>
      </c>
      <c r="E3548">
        <f>Движение!$T$528</f>
        <v>18</v>
      </c>
      <c r="F3548">
        <f>N(Движение!$U$528)</f>
        <v>0</v>
      </c>
      <c r="G3548">
        <f>N(Движение!$V$528)</f>
        <v>0</v>
      </c>
      <c r="H3548">
        <f>Движение!$W$528</f>
        <v>18</v>
      </c>
      <c r="I3548" t="str">
        <f t="shared" si="55"/>
        <v/>
      </c>
    </row>
    <row r="3549" spans="1:9" x14ac:dyDescent="0.3">
      <c r="A3549">
        <v>3548</v>
      </c>
      <c r="B3549">
        <f>Движение!$A$528</f>
        <v>46747</v>
      </c>
      <c r="C3549">
        <f>Движение!$C$528</f>
        <v>0</v>
      </c>
      <c r="D3549" t="s">
        <v>57</v>
      </c>
      <c r="E3549">
        <f>Движение!$X$528</f>
        <v>21</v>
      </c>
      <c r="F3549">
        <f>N(Движение!$Y$528)</f>
        <v>0</v>
      </c>
      <c r="G3549">
        <f>N(Движение!$Z$528)</f>
        <v>0</v>
      </c>
      <c r="H3549">
        <f>Движение!$AA$528</f>
        <v>21</v>
      </c>
      <c r="I3549" t="str">
        <f t="shared" si="55"/>
        <v/>
      </c>
    </row>
    <row r="3550" spans="1:9" x14ac:dyDescent="0.3">
      <c r="A3550">
        <v>3549</v>
      </c>
      <c r="B3550">
        <f>Движение!$A$528</f>
        <v>46747</v>
      </c>
      <c r="C3550">
        <f>Движение!$C$528</f>
        <v>0</v>
      </c>
      <c r="D3550" t="s">
        <v>59</v>
      </c>
      <c r="E3550">
        <f>Движение!$AB$528</f>
        <v>15</v>
      </c>
      <c r="F3550">
        <f>N(Движение!$AC$528)</f>
        <v>0</v>
      </c>
      <c r="G3550">
        <f>N(Движение!$AD$528)</f>
        <v>0</v>
      </c>
      <c r="H3550">
        <f>Движение!$AE$528</f>
        <v>15</v>
      </c>
      <c r="I3550" t="str">
        <f t="shared" si="55"/>
        <v/>
      </c>
    </row>
    <row r="3551" spans="1:9" x14ac:dyDescent="0.3">
      <c r="A3551">
        <v>3550</v>
      </c>
      <c r="B3551">
        <f>Движение!$A$529</f>
        <v>46748</v>
      </c>
      <c r="C3551">
        <f>Движение!$C$529</f>
        <v>0</v>
      </c>
      <c r="D3551" t="s">
        <v>45</v>
      </c>
      <c r="E3551">
        <f>Движение!$D$529</f>
        <v>26</v>
      </c>
      <c r="F3551">
        <f>N(Движение!$E$529)</f>
        <v>0</v>
      </c>
      <c r="G3551">
        <f>N(Движение!$F$529)</f>
        <v>0</v>
      </c>
      <c r="H3551">
        <f>Движение!$G$529</f>
        <v>26</v>
      </c>
      <c r="I3551" t="str">
        <f t="shared" si="55"/>
        <v/>
      </c>
    </row>
    <row r="3552" spans="1:9" x14ac:dyDescent="0.3">
      <c r="A3552">
        <v>3551</v>
      </c>
      <c r="B3552">
        <f>Движение!$A$529</f>
        <v>46748</v>
      </c>
      <c r="C3552">
        <f>Движение!$C$529</f>
        <v>0</v>
      </c>
      <c r="D3552" t="s">
        <v>49</v>
      </c>
      <c r="E3552">
        <f>Движение!$H$529</f>
        <v>20</v>
      </c>
      <c r="F3552">
        <f>N(Движение!$I$529)</f>
        <v>0</v>
      </c>
      <c r="G3552">
        <f>N(Движение!$J$529)</f>
        <v>0</v>
      </c>
      <c r="H3552">
        <f>Движение!$K$529</f>
        <v>20</v>
      </c>
      <c r="I3552" t="str">
        <f t="shared" si="55"/>
        <v/>
      </c>
    </row>
    <row r="3553" spans="1:9" x14ac:dyDescent="0.3">
      <c r="A3553">
        <v>3552</v>
      </c>
      <c r="B3553">
        <f>Движение!$A$529</f>
        <v>46748</v>
      </c>
      <c r="C3553">
        <f>Движение!$C$529</f>
        <v>0</v>
      </c>
      <c r="D3553" t="s">
        <v>51</v>
      </c>
      <c r="E3553">
        <f>Движение!$L$529</f>
        <v>48</v>
      </c>
      <c r="F3553">
        <f>N(Движение!$M$529)</f>
        <v>0</v>
      </c>
      <c r="G3553">
        <f>N(Движение!$N$529)</f>
        <v>0</v>
      </c>
      <c r="H3553">
        <f>Движение!$O$529</f>
        <v>48</v>
      </c>
      <c r="I3553" t="str">
        <f t="shared" si="55"/>
        <v/>
      </c>
    </row>
    <row r="3554" spans="1:9" x14ac:dyDescent="0.3">
      <c r="A3554">
        <v>3553</v>
      </c>
      <c r="B3554">
        <f>Движение!$A$529</f>
        <v>46748</v>
      </c>
      <c r="C3554">
        <f>Движение!$C$529</f>
        <v>0</v>
      </c>
      <c r="D3554" t="s">
        <v>54</v>
      </c>
      <c r="E3554">
        <f>Движение!$P$529</f>
        <v>13</v>
      </c>
      <c r="F3554">
        <f>N(Движение!$Q$529)</f>
        <v>0</v>
      </c>
      <c r="G3554">
        <f>N(Движение!$R$529)</f>
        <v>0</v>
      </c>
      <c r="H3554">
        <f>Движение!$S$529</f>
        <v>13</v>
      </c>
      <c r="I3554" t="str">
        <f t="shared" si="55"/>
        <v/>
      </c>
    </row>
    <row r="3555" spans="1:9" x14ac:dyDescent="0.3">
      <c r="A3555">
        <v>3554</v>
      </c>
      <c r="B3555">
        <f>Движение!$A$529</f>
        <v>46748</v>
      </c>
      <c r="C3555">
        <f>Движение!$C$529</f>
        <v>0</v>
      </c>
      <c r="D3555" t="s">
        <v>56</v>
      </c>
      <c r="E3555">
        <f>Движение!$T$529</f>
        <v>18</v>
      </c>
      <c r="F3555">
        <f>N(Движение!$U$529)</f>
        <v>0</v>
      </c>
      <c r="G3555">
        <f>N(Движение!$V$529)</f>
        <v>0</v>
      </c>
      <c r="H3555">
        <f>Движение!$W$529</f>
        <v>18</v>
      </c>
      <c r="I3555" t="str">
        <f t="shared" si="55"/>
        <v/>
      </c>
    </row>
    <row r="3556" spans="1:9" x14ac:dyDescent="0.3">
      <c r="A3556">
        <v>3555</v>
      </c>
      <c r="B3556">
        <f>Движение!$A$529</f>
        <v>46748</v>
      </c>
      <c r="C3556">
        <f>Движение!$C$529</f>
        <v>0</v>
      </c>
      <c r="D3556" t="s">
        <v>57</v>
      </c>
      <c r="E3556">
        <f>Движение!$X$529</f>
        <v>21</v>
      </c>
      <c r="F3556">
        <f>N(Движение!$Y$529)</f>
        <v>0</v>
      </c>
      <c r="G3556">
        <f>N(Движение!$Z$529)</f>
        <v>0</v>
      </c>
      <c r="H3556">
        <f>Движение!$AA$529</f>
        <v>21</v>
      </c>
      <c r="I3556" t="str">
        <f t="shared" si="55"/>
        <v/>
      </c>
    </row>
    <row r="3557" spans="1:9" x14ac:dyDescent="0.3">
      <c r="A3557">
        <v>3556</v>
      </c>
      <c r="B3557">
        <f>Движение!$A$529</f>
        <v>46748</v>
      </c>
      <c r="C3557">
        <f>Движение!$C$529</f>
        <v>0</v>
      </c>
      <c r="D3557" t="s">
        <v>59</v>
      </c>
      <c r="E3557">
        <f>Движение!$AB$529</f>
        <v>15</v>
      </c>
      <c r="F3557">
        <f>N(Движение!$AC$529)</f>
        <v>0</v>
      </c>
      <c r="G3557">
        <f>N(Движение!$AD$529)</f>
        <v>0</v>
      </c>
      <c r="H3557">
        <f>Движение!$AE$529</f>
        <v>15</v>
      </c>
      <c r="I3557" t="str">
        <f t="shared" si="55"/>
        <v/>
      </c>
    </row>
    <row r="3558" spans="1:9" x14ac:dyDescent="0.3">
      <c r="A3558">
        <v>3557</v>
      </c>
      <c r="B3558">
        <f>Движение!$A$530</f>
        <v>46749</v>
      </c>
      <c r="C3558">
        <f>Движение!$C$530</f>
        <v>0</v>
      </c>
      <c r="D3558" t="s">
        <v>45</v>
      </c>
      <c r="E3558">
        <f>Движение!$D$530</f>
        <v>26</v>
      </c>
      <c r="F3558">
        <f>N(Движение!$E$530)</f>
        <v>0</v>
      </c>
      <c r="G3558">
        <f>N(Движение!$F$530)</f>
        <v>0</v>
      </c>
      <c r="H3558">
        <f>Движение!$G$530</f>
        <v>26</v>
      </c>
      <c r="I3558" t="str">
        <f t="shared" si="55"/>
        <v/>
      </c>
    </row>
    <row r="3559" spans="1:9" x14ac:dyDescent="0.3">
      <c r="A3559">
        <v>3558</v>
      </c>
      <c r="B3559">
        <f>Движение!$A$530</f>
        <v>46749</v>
      </c>
      <c r="C3559">
        <f>Движение!$C$530</f>
        <v>0</v>
      </c>
      <c r="D3559" t="s">
        <v>49</v>
      </c>
      <c r="E3559">
        <f>Движение!$H$530</f>
        <v>20</v>
      </c>
      <c r="F3559">
        <f>N(Движение!$I$530)</f>
        <v>0</v>
      </c>
      <c r="G3559">
        <f>N(Движение!$J$530)</f>
        <v>0</v>
      </c>
      <c r="H3559">
        <f>Движение!$K$530</f>
        <v>20</v>
      </c>
      <c r="I3559" t="str">
        <f t="shared" si="55"/>
        <v/>
      </c>
    </row>
    <row r="3560" spans="1:9" x14ac:dyDescent="0.3">
      <c r="A3560">
        <v>3559</v>
      </c>
      <c r="B3560">
        <f>Движение!$A$530</f>
        <v>46749</v>
      </c>
      <c r="C3560">
        <f>Движение!$C$530</f>
        <v>0</v>
      </c>
      <c r="D3560" t="s">
        <v>51</v>
      </c>
      <c r="E3560">
        <f>Движение!$L$530</f>
        <v>48</v>
      </c>
      <c r="F3560">
        <f>N(Движение!$M$530)</f>
        <v>0</v>
      </c>
      <c r="G3560">
        <f>N(Движение!$N$530)</f>
        <v>0</v>
      </c>
      <c r="H3560">
        <f>Движение!$O$530</f>
        <v>48</v>
      </c>
      <c r="I3560" t="str">
        <f t="shared" si="55"/>
        <v/>
      </c>
    </row>
    <row r="3561" spans="1:9" x14ac:dyDescent="0.3">
      <c r="A3561">
        <v>3560</v>
      </c>
      <c r="B3561">
        <f>Движение!$A$530</f>
        <v>46749</v>
      </c>
      <c r="C3561">
        <f>Движение!$C$530</f>
        <v>0</v>
      </c>
      <c r="D3561" t="s">
        <v>54</v>
      </c>
      <c r="E3561">
        <f>Движение!$P$530</f>
        <v>13</v>
      </c>
      <c r="F3561">
        <f>N(Движение!$Q$530)</f>
        <v>0</v>
      </c>
      <c r="G3561">
        <f>N(Движение!$R$530)</f>
        <v>0</v>
      </c>
      <c r="H3561">
        <f>Движение!$S$530</f>
        <v>13</v>
      </c>
      <c r="I3561" t="str">
        <f t="shared" si="55"/>
        <v/>
      </c>
    </row>
    <row r="3562" spans="1:9" x14ac:dyDescent="0.3">
      <c r="A3562">
        <v>3561</v>
      </c>
      <c r="B3562">
        <f>Движение!$A$530</f>
        <v>46749</v>
      </c>
      <c r="C3562">
        <f>Движение!$C$530</f>
        <v>0</v>
      </c>
      <c r="D3562" t="s">
        <v>56</v>
      </c>
      <c r="E3562">
        <f>Движение!$T$530</f>
        <v>18</v>
      </c>
      <c r="F3562">
        <f>N(Движение!$U$530)</f>
        <v>0</v>
      </c>
      <c r="G3562">
        <f>N(Движение!$V$530)</f>
        <v>0</v>
      </c>
      <c r="H3562">
        <f>Движение!$W$530</f>
        <v>18</v>
      </c>
      <c r="I3562" t="str">
        <f t="shared" si="55"/>
        <v/>
      </c>
    </row>
    <row r="3563" spans="1:9" x14ac:dyDescent="0.3">
      <c r="A3563">
        <v>3562</v>
      </c>
      <c r="B3563">
        <f>Движение!$A$530</f>
        <v>46749</v>
      </c>
      <c r="C3563">
        <f>Движение!$C$530</f>
        <v>0</v>
      </c>
      <c r="D3563" t="s">
        <v>57</v>
      </c>
      <c r="E3563">
        <f>Движение!$X$530</f>
        <v>21</v>
      </c>
      <c r="F3563">
        <f>N(Движение!$Y$530)</f>
        <v>0</v>
      </c>
      <c r="G3563">
        <f>N(Движение!$Z$530)</f>
        <v>0</v>
      </c>
      <c r="H3563">
        <f>Движение!$AA$530</f>
        <v>21</v>
      </c>
      <c r="I3563" t="str">
        <f t="shared" si="55"/>
        <v/>
      </c>
    </row>
    <row r="3564" spans="1:9" x14ac:dyDescent="0.3">
      <c r="A3564">
        <v>3563</v>
      </c>
      <c r="B3564">
        <f>Движение!$A$530</f>
        <v>46749</v>
      </c>
      <c r="C3564">
        <f>Движение!$C$530</f>
        <v>0</v>
      </c>
      <c r="D3564" t="s">
        <v>59</v>
      </c>
      <c r="E3564">
        <f>Движение!$AB$530</f>
        <v>15</v>
      </c>
      <c r="F3564">
        <f>N(Движение!$AC$530)</f>
        <v>0</v>
      </c>
      <c r="G3564">
        <f>N(Движение!$AD$530)</f>
        <v>0</v>
      </c>
      <c r="H3564">
        <f>Движение!$AE$530</f>
        <v>15</v>
      </c>
      <c r="I3564" t="str">
        <f t="shared" si="55"/>
        <v/>
      </c>
    </row>
    <row r="3565" spans="1:9" x14ac:dyDescent="0.3">
      <c r="A3565">
        <v>3564</v>
      </c>
      <c r="B3565">
        <f>Движение!$A$531</f>
        <v>46750</v>
      </c>
      <c r="C3565">
        <f>Движение!$C$531</f>
        <v>0</v>
      </c>
      <c r="D3565" t="s">
        <v>45</v>
      </c>
      <c r="E3565">
        <f>Движение!$D$531</f>
        <v>26</v>
      </c>
      <c r="F3565">
        <f>N(Движение!$E$531)</f>
        <v>0</v>
      </c>
      <c r="G3565">
        <f>N(Движение!$F$531)</f>
        <v>0</v>
      </c>
      <c r="H3565">
        <f>Движение!$G$531</f>
        <v>26</v>
      </c>
      <c r="I3565" t="str">
        <f t="shared" si="55"/>
        <v/>
      </c>
    </row>
    <row r="3566" spans="1:9" x14ac:dyDescent="0.3">
      <c r="A3566">
        <v>3565</v>
      </c>
      <c r="B3566">
        <f>Движение!$A$531</f>
        <v>46750</v>
      </c>
      <c r="C3566">
        <f>Движение!$C$531</f>
        <v>0</v>
      </c>
      <c r="D3566" t="s">
        <v>49</v>
      </c>
      <c r="E3566">
        <f>Движение!$H$531</f>
        <v>20</v>
      </c>
      <c r="F3566">
        <f>N(Движение!$I$531)</f>
        <v>0</v>
      </c>
      <c r="G3566">
        <f>N(Движение!$J$531)</f>
        <v>0</v>
      </c>
      <c r="H3566">
        <f>Движение!$K$531</f>
        <v>20</v>
      </c>
      <c r="I3566" t="str">
        <f t="shared" si="55"/>
        <v/>
      </c>
    </row>
    <row r="3567" spans="1:9" x14ac:dyDescent="0.3">
      <c r="A3567">
        <v>3566</v>
      </c>
      <c r="B3567">
        <f>Движение!$A$531</f>
        <v>46750</v>
      </c>
      <c r="C3567">
        <f>Движение!$C$531</f>
        <v>0</v>
      </c>
      <c r="D3567" t="s">
        <v>51</v>
      </c>
      <c r="E3567">
        <f>Движение!$L$531</f>
        <v>48</v>
      </c>
      <c r="F3567">
        <f>N(Движение!$M$531)</f>
        <v>0</v>
      </c>
      <c r="G3567">
        <f>N(Движение!$N$531)</f>
        <v>0</v>
      </c>
      <c r="H3567">
        <f>Движение!$O$531</f>
        <v>48</v>
      </c>
      <c r="I3567" t="str">
        <f t="shared" si="55"/>
        <v/>
      </c>
    </row>
    <row r="3568" spans="1:9" x14ac:dyDescent="0.3">
      <c r="A3568">
        <v>3567</v>
      </c>
      <c r="B3568">
        <f>Движение!$A$531</f>
        <v>46750</v>
      </c>
      <c r="C3568">
        <f>Движение!$C$531</f>
        <v>0</v>
      </c>
      <c r="D3568" t="s">
        <v>54</v>
      </c>
      <c r="E3568">
        <f>Движение!$P$531</f>
        <v>13</v>
      </c>
      <c r="F3568">
        <f>N(Движение!$Q$531)</f>
        <v>0</v>
      </c>
      <c r="G3568">
        <f>N(Движение!$R$531)</f>
        <v>0</v>
      </c>
      <c r="H3568">
        <f>Движение!$S$531</f>
        <v>13</v>
      </c>
      <c r="I3568" t="str">
        <f t="shared" si="55"/>
        <v/>
      </c>
    </row>
    <row r="3569" spans="1:9" x14ac:dyDescent="0.3">
      <c r="A3569">
        <v>3568</v>
      </c>
      <c r="B3569">
        <f>Движение!$A$531</f>
        <v>46750</v>
      </c>
      <c r="C3569">
        <f>Движение!$C$531</f>
        <v>0</v>
      </c>
      <c r="D3569" t="s">
        <v>56</v>
      </c>
      <c r="E3569">
        <f>Движение!$T$531</f>
        <v>18</v>
      </c>
      <c r="F3569">
        <f>N(Движение!$U$531)</f>
        <v>0</v>
      </c>
      <c r="G3569">
        <f>N(Движение!$V$531)</f>
        <v>0</v>
      </c>
      <c r="H3569">
        <f>Движение!$W$531</f>
        <v>18</v>
      </c>
      <c r="I3569" t="str">
        <f t="shared" si="55"/>
        <v/>
      </c>
    </row>
    <row r="3570" spans="1:9" x14ac:dyDescent="0.3">
      <c r="A3570">
        <v>3569</v>
      </c>
      <c r="B3570">
        <f>Движение!$A$531</f>
        <v>46750</v>
      </c>
      <c r="C3570">
        <f>Движение!$C$531</f>
        <v>0</v>
      </c>
      <c r="D3570" t="s">
        <v>57</v>
      </c>
      <c r="E3570">
        <f>Движение!$X$531</f>
        <v>21</v>
      </c>
      <c r="F3570">
        <f>N(Движение!$Y$531)</f>
        <v>0</v>
      </c>
      <c r="G3570">
        <f>N(Движение!$Z$531)</f>
        <v>0</v>
      </c>
      <c r="H3570">
        <f>Движение!$AA$531</f>
        <v>21</v>
      </c>
      <c r="I3570" t="str">
        <f t="shared" si="55"/>
        <v/>
      </c>
    </row>
    <row r="3571" spans="1:9" x14ac:dyDescent="0.3">
      <c r="A3571">
        <v>3570</v>
      </c>
      <c r="B3571">
        <f>Движение!$A$531</f>
        <v>46750</v>
      </c>
      <c r="C3571">
        <f>Движение!$C$531</f>
        <v>0</v>
      </c>
      <c r="D3571" t="s">
        <v>59</v>
      </c>
      <c r="E3571">
        <f>Движение!$AB$531</f>
        <v>15</v>
      </c>
      <c r="F3571">
        <f>N(Движение!$AC$531)</f>
        <v>0</v>
      </c>
      <c r="G3571">
        <f>N(Движение!$AD$531)</f>
        <v>0</v>
      </c>
      <c r="H3571">
        <f>Движение!$AE$531</f>
        <v>15</v>
      </c>
      <c r="I3571" t="str">
        <f t="shared" si="55"/>
        <v/>
      </c>
    </row>
    <row r="3572" spans="1:9" x14ac:dyDescent="0.3">
      <c r="A3572">
        <v>3571</v>
      </c>
      <c r="B3572">
        <f>Движение!$A$532</f>
        <v>46751</v>
      </c>
      <c r="C3572">
        <f>Движение!$C$532</f>
        <v>0</v>
      </c>
      <c r="D3572" t="s">
        <v>45</v>
      </c>
      <c r="E3572">
        <f>Движение!$D$532</f>
        <v>26</v>
      </c>
      <c r="F3572">
        <f>N(Движение!$E$532)</f>
        <v>0</v>
      </c>
      <c r="G3572">
        <f>N(Движение!$F$532)</f>
        <v>0</v>
      </c>
      <c r="H3572">
        <f>Движение!$G$532</f>
        <v>26</v>
      </c>
      <c r="I3572" t="str">
        <f t="shared" si="55"/>
        <v/>
      </c>
    </row>
    <row r="3573" spans="1:9" x14ac:dyDescent="0.3">
      <c r="A3573">
        <v>3572</v>
      </c>
      <c r="B3573">
        <f>Движение!$A$532</f>
        <v>46751</v>
      </c>
      <c r="C3573">
        <f>Движение!$C$532</f>
        <v>0</v>
      </c>
      <c r="D3573" t="s">
        <v>49</v>
      </c>
      <c r="E3573">
        <f>Движение!$H$532</f>
        <v>20</v>
      </c>
      <c r="F3573">
        <f>N(Движение!$I$532)</f>
        <v>0</v>
      </c>
      <c r="G3573">
        <f>N(Движение!$J$532)</f>
        <v>0</v>
      </c>
      <c r="H3573">
        <f>Движение!$K$532</f>
        <v>20</v>
      </c>
      <c r="I3573" t="str">
        <f t="shared" si="55"/>
        <v/>
      </c>
    </row>
    <row r="3574" spans="1:9" x14ac:dyDescent="0.3">
      <c r="A3574">
        <v>3573</v>
      </c>
      <c r="B3574">
        <f>Движение!$A$532</f>
        <v>46751</v>
      </c>
      <c r="C3574">
        <f>Движение!$C$532</f>
        <v>0</v>
      </c>
      <c r="D3574" t="s">
        <v>51</v>
      </c>
      <c r="E3574">
        <f>Движение!$L$532</f>
        <v>48</v>
      </c>
      <c r="F3574">
        <f>N(Движение!$M$532)</f>
        <v>0</v>
      </c>
      <c r="G3574">
        <f>N(Движение!$N$532)</f>
        <v>0</v>
      </c>
      <c r="H3574">
        <f>Движение!$O$532</f>
        <v>48</v>
      </c>
      <c r="I3574" t="str">
        <f t="shared" si="55"/>
        <v/>
      </c>
    </row>
    <row r="3575" spans="1:9" x14ac:dyDescent="0.3">
      <c r="A3575">
        <v>3574</v>
      </c>
      <c r="B3575">
        <f>Движение!$A$532</f>
        <v>46751</v>
      </c>
      <c r="C3575">
        <f>Движение!$C$532</f>
        <v>0</v>
      </c>
      <c r="D3575" t="s">
        <v>54</v>
      </c>
      <c r="E3575">
        <f>Движение!$P$532</f>
        <v>13</v>
      </c>
      <c r="F3575">
        <f>N(Движение!$Q$532)</f>
        <v>0</v>
      </c>
      <c r="G3575">
        <f>N(Движение!$R$532)</f>
        <v>0</v>
      </c>
      <c r="H3575">
        <f>Движение!$S$532</f>
        <v>13</v>
      </c>
      <c r="I3575" t="str">
        <f t="shared" si="55"/>
        <v/>
      </c>
    </row>
    <row r="3576" spans="1:9" x14ac:dyDescent="0.3">
      <c r="A3576">
        <v>3575</v>
      </c>
      <c r="B3576">
        <f>Движение!$A$532</f>
        <v>46751</v>
      </c>
      <c r="C3576">
        <f>Движение!$C$532</f>
        <v>0</v>
      </c>
      <c r="D3576" t="s">
        <v>56</v>
      </c>
      <c r="E3576">
        <f>Движение!$T$532</f>
        <v>18</v>
      </c>
      <c r="F3576">
        <f>N(Движение!$U$532)</f>
        <v>0</v>
      </c>
      <c r="G3576">
        <f>N(Движение!$V$532)</f>
        <v>0</v>
      </c>
      <c r="H3576">
        <f>Движение!$W$532</f>
        <v>18</v>
      </c>
      <c r="I3576" t="str">
        <f t="shared" si="55"/>
        <v/>
      </c>
    </row>
    <row r="3577" spans="1:9" x14ac:dyDescent="0.3">
      <c r="A3577">
        <v>3576</v>
      </c>
      <c r="B3577">
        <f>Движение!$A$532</f>
        <v>46751</v>
      </c>
      <c r="C3577">
        <f>Движение!$C$532</f>
        <v>0</v>
      </c>
      <c r="D3577" t="s">
        <v>57</v>
      </c>
      <c r="E3577">
        <f>Движение!$X$532</f>
        <v>21</v>
      </c>
      <c r="F3577">
        <f>N(Движение!$Y$532)</f>
        <v>0</v>
      </c>
      <c r="G3577">
        <f>N(Движение!$Z$532)</f>
        <v>0</v>
      </c>
      <c r="H3577">
        <f>Движение!$AA$532</f>
        <v>21</v>
      </c>
      <c r="I3577" t="str">
        <f t="shared" si="55"/>
        <v/>
      </c>
    </row>
    <row r="3578" spans="1:9" x14ac:dyDescent="0.3">
      <c r="A3578">
        <v>3577</v>
      </c>
      <c r="B3578">
        <f>Движение!$A$532</f>
        <v>46751</v>
      </c>
      <c r="C3578">
        <f>Движение!$C$532</f>
        <v>0</v>
      </c>
      <c r="D3578" t="s">
        <v>59</v>
      </c>
      <c r="E3578">
        <f>Движение!$AB$532</f>
        <v>15</v>
      </c>
      <c r="F3578">
        <f>N(Движение!$AC$532)</f>
        <v>0</v>
      </c>
      <c r="G3578">
        <f>N(Движение!$AD$532)</f>
        <v>0</v>
      </c>
      <c r="H3578">
        <f>Движение!$AE$532</f>
        <v>15</v>
      </c>
      <c r="I3578" t="str">
        <f t="shared" si="55"/>
        <v/>
      </c>
    </row>
    <row r="3579" spans="1:9" x14ac:dyDescent="0.3">
      <c r="A3579">
        <v>3578</v>
      </c>
      <c r="B3579">
        <f>Движение!$A$533</f>
        <v>46752</v>
      </c>
      <c r="C3579">
        <f>Движение!$C$533</f>
        <v>0</v>
      </c>
      <c r="D3579" t="s">
        <v>45</v>
      </c>
      <c r="E3579">
        <f>Движение!$D$533</f>
        <v>26</v>
      </c>
      <c r="F3579">
        <f>N(Движение!$E$533)</f>
        <v>0</v>
      </c>
      <c r="G3579">
        <f>N(Движение!$F$533)</f>
        <v>0</v>
      </c>
      <c r="H3579">
        <f>Движение!$G$533</f>
        <v>26</v>
      </c>
      <c r="I3579" t="str">
        <f t="shared" si="55"/>
        <v/>
      </c>
    </row>
    <row r="3580" spans="1:9" x14ac:dyDescent="0.3">
      <c r="A3580">
        <v>3579</v>
      </c>
      <c r="B3580">
        <f>Движение!$A$533</f>
        <v>46752</v>
      </c>
      <c r="C3580">
        <f>Движение!$C$533</f>
        <v>0</v>
      </c>
      <c r="D3580" t="s">
        <v>49</v>
      </c>
      <c r="E3580">
        <f>Движение!$H$533</f>
        <v>20</v>
      </c>
      <c r="F3580">
        <f>N(Движение!$I$533)</f>
        <v>0</v>
      </c>
      <c r="G3580">
        <f>N(Движение!$J$533)</f>
        <v>0</v>
      </c>
      <c r="H3580">
        <f>Движение!$K$533</f>
        <v>20</v>
      </c>
      <c r="I3580" t="str">
        <f t="shared" si="55"/>
        <v/>
      </c>
    </row>
    <row r="3581" spans="1:9" x14ac:dyDescent="0.3">
      <c r="A3581">
        <v>3580</v>
      </c>
      <c r="B3581">
        <f>Движение!$A$533</f>
        <v>46752</v>
      </c>
      <c r="C3581">
        <f>Движение!$C$533</f>
        <v>0</v>
      </c>
      <c r="D3581" t="s">
        <v>51</v>
      </c>
      <c r="E3581">
        <f>Движение!$L$533</f>
        <v>48</v>
      </c>
      <c r="F3581">
        <f>N(Движение!$M$533)</f>
        <v>0</v>
      </c>
      <c r="G3581">
        <f>N(Движение!$N$533)</f>
        <v>0</v>
      </c>
      <c r="H3581">
        <f>Движение!$O$533</f>
        <v>48</v>
      </c>
      <c r="I3581" t="str">
        <f t="shared" si="55"/>
        <v/>
      </c>
    </row>
    <row r="3582" spans="1:9" x14ac:dyDescent="0.3">
      <c r="A3582">
        <v>3581</v>
      </c>
      <c r="B3582">
        <f>Движение!$A$533</f>
        <v>46752</v>
      </c>
      <c r="C3582">
        <f>Движение!$C$533</f>
        <v>0</v>
      </c>
      <c r="D3582" t="s">
        <v>54</v>
      </c>
      <c r="E3582">
        <f>Движение!$P$533</f>
        <v>13</v>
      </c>
      <c r="F3582">
        <f>N(Движение!$Q$533)</f>
        <v>0</v>
      </c>
      <c r="G3582">
        <f>N(Движение!$R$533)</f>
        <v>0</v>
      </c>
      <c r="H3582">
        <f>Движение!$S$533</f>
        <v>13</v>
      </c>
      <c r="I3582" t="str">
        <f t="shared" si="55"/>
        <v/>
      </c>
    </row>
    <row r="3583" spans="1:9" x14ac:dyDescent="0.3">
      <c r="A3583">
        <v>3582</v>
      </c>
      <c r="B3583">
        <f>Движение!$A$533</f>
        <v>46752</v>
      </c>
      <c r="C3583">
        <f>Движение!$C$533</f>
        <v>0</v>
      </c>
      <c r="D3583" t="s">
        <v>56</v>
      </c>
      <c r="E3583">
        <f>Движение!$T$533</f>
        <v>18</v>
      </c>
      <c r="F3583">
        <f>N(Движение!$U$533)</f>
        <v>0</v>
      </c>
      <c r="G3583">
        <f>N(Движение!$V$533)</f>
        <v>0</v>
      </c>
      <c r="H3583">
        <f>Движение!$W$533</f>
        <v>18</v>
      </c>
      <c r="I3583" t="str">
        <f t="shared" si="55"/>
        <v/>
      </c>
    </row>
    <row r="3584" spans="1:9" x14ac:dyDescent="0.3">
      <c r="A3584">
        <v>3583</v>
      </c>
      <c r="B3584">
        <f>Движение!$A$533</f>
        <v>46752</v>
      </c>
      <c r="C3584">
        <f>Движение!$C$533</f>
        <v>0</v>
      </c>
      <c r="D3584" t="s">
        <v>57</v>
      </c>
      <c r="E3584">
        <f>Движение!$X$533</f>
        <v>21</v>
      </c>
      <c r="F3584">
        <f>N(Движение!$Y$533)</f>
        <v>0</v>
      </c>
      <c r="G3584">
        <f>N(Движение!$Z$533)</f>
        <v>0</v>
      </c>
      <c r="H3584">
        <f>Движение!$AA$533</f>
        <v>21</v>
      </c>
      <c r="I3584" t="str">
        <f t="shared" si="55"/>
        <v/>
      </c>
    </row>
    <row r="3585" spans="1:9" x14ac:dyDescent="0.3">
      <c r="A3585">
        <v>3584</v>
      </c>
      <c r="B3585">
        <f>Движение!$A$533</f>
        <v>46752</v>
      </c>
      <c r="C3585">
        <f>Движение!$C$533</f>
        <v>0</v>
      </c>
      <c r="D3585" t="s">
        <v>59</v>
      </c>
      <c r="E3585">
        <f>Движение!$AB$533</f>
        <v>15</v>
      </c>
      <c r="F3585">
        <f>N(Движение!$AC$533)</f>
        <v>0</v>
      </c>
      <c r="G3585">
        <f>N(Движение!$AD$533)</f>
        <v>0</v>
      </c>
      <c r="H3585">
        <f>Движение!$AE$533</f>
        <v>15</v>
      </c>
      <c r="I3585" t="str">
        <f t="shared" si="55"/>
        <v/>
      </c>
    </row>
    <row r="3586" spans="1:9" x14ac:dyDescent="0.3">
      <c r="A3586">
        <v>3585</v>
      </c>
      <c r="B3586">
        <f>Движение!$A$534</f>
        <v>46753</v>
      </c>
      <c r="C3586">
        <f>Движение!$C$534</f>
        <v>0</v>
      </c>
      <c r="D3586" t="s">
        <v>45</v>
      </c>
      <c r="E3586">
        <f>Движение!$D$534</f>
        <v>26</v>
      </c>
      <c r="F3586">
        <f>N(Движение!$E$534)</f>
        <v>0</v>
      </c>
      <c r="G3586">
        <f>N(Движение!$F$534)</f>
        <v>0</v>
      </c>
      <c r="H3586">
        <f>Движение!$G$534</f>
        <v>26</v>
      </c>
      <c r="I3586" t="str">
        <f t="shared" ref="I3586:I3649" si="56">IF($F3586&gt;0,TEXT($B3586,"dd.mm")&amp;"_"&amp;$D3586,"")</f>
        <v/>
      </c>
    </row>
    <row r="3587" spans="1:9" x14ac:dyDescent="0.3">
      <c r="A3587">
        <v>3586</v>
      </c>
      <c r="B3587">
        <f>Движение!$A$534</f>
        <v>46753</v>
      </c>
      <c r="C3587">
        <f>Движение!$C$534</f>
        <v>0</v>
      </c>
      <c r="D3587" t="s">
        <v>49</v>
      </c>
      <c r="E3587">
        <f>Движение!$H$534</f>
        <v>20</v>
      </c>
      <c r="F3587">
        <f>N(Движение!$I$534)</f>
        <v>0</v>
      </c>
      <c r="G3587">
        <f>N(Движение!$J$534)</f>
        <v>0</v>
      </c>
      <c r="H3587">
        <f>Движение!$K$534</f>
        <v>20</v>
      </c>
      <c r="I3587" t="str">
        <f t="shared" si="56"/>
        <v/>
      </c>
    </row>
    <row r="3588" spans="1:9" x14ac:dyDescent="0.3">
      <c r="A3588">
        <v>3587</v>
      </c>
      <c r="B3588">
        <f>Движение!$A$534</f>
        <v>46753</v>
      </c>
      <c r="C3588">
        <f>Движение!$C$534</f>
        <v>0</v>
      </c>
      <c r="D3588" t="s">
        <v>51</v>
      </c>
      <c r="E3588">
        <f>Движение!$L$534</f>
        <v>48</v>
      </c>
      <c r="F3588">
        <f>N(Движение!$M$534)</f>
        <v>0</v>
      </c>
      <c r="G3588">
        <f>N(Движение!$N$534)</f>
        <v>0</v>
      </c>
      <c r="H3588">
        <f>Движение!$O$534</f>
        <v>48</v>
      </c>
      <c r="I3588" t="str">
        <f t="shared" si="56"/>
        <v/>
      </c>
    </row>
    <row r="3589" spans="1:9" x14ac:dyDescent="0.3">
      <c r="A3589">
        <v>3588</v>
      </c>
      <c r="B3589">
        <f>Движение!$A$534</f>
        <v>46753</v>
      </c>
      <c r="C3589">
        <f>Движение!$C$534</f>
        <v>0</v>
      </c>
      <c r="D3589" t="s">
        <v>54</v>
      </c>
      <c r="E3589">
        <f>Движение!$P$534</f>
        <v>13</v>
      </c>
      <c r="F3589">
        <f>N(Движение!$Q$534)</f>
        <v>0</v>
      </c>
      <c r="G3589">
        <f>N(Движение!$R$534)</f>
        <v>0</v>
      </c>
      <c r="H3589">
        <f>Движение!$S$534</f>
        <v>13</v>
      </c>
      <c r="I3589" t="str">
        <f t="shared" si="56"/>
        <v/>
      </c>
    </row>
    <row r="3590" spans="1:9" x14ac:dyDescent="0.3">
      <c r="A3590">
        <v>3589</v>
      </c>
      <c r="B3590">
        <f>Движение!$A$534</f>
        <v>46753</v>
      </c>
      <c r="C3590">
        <f>Движение!$C$534</f>
        <v>0</v>
      </c>
      <c r="D3590" t="s">
        <v>56</v>
      </c>
      <c r="E3590">
        <f>Движение!$T$534</f>
        <v>18</v>
      </c>
      <c r="F3590">
        <f>N(Движение!$U$534)</f>
        <v>0</v>
      </c>
      <c r="G3590">
        <f>N(Движение!$V$534)</f>
        <v>0</v>
      </c>
      <c r="H3590">
        <f>Движение!$W$534</f>
        <v>18</v>
      </c>
      <c r="I3590" t="str">
        <f t="shared" si="56"/>
        <v/>
      </c>
    </row>
    <row r="3591" spans="1:9" x14ac:dyDescent="0.3">
      <c r="A3591">
        <v>3590</v>
      </c>
      <c r="B3591">
        <f>Движение!$A$534</f>
        <v>46753</v>
      </c>
      <c r="C3591">
        <f>Движение!$C$534</f>
        <v>0</v>
      </c>
      <c r="D3591" t="s">
        <v>57</v>
      </c>
      <c r="E3591">
        <f>Движение!$X$534</f>
        <v>21</v>
      </c>
      <c r="F3591">
        <f>N(Движение!$Y$534)</f>
        <v>0</v>
      </c>
      <c r="G3591">
        <f>N(Движение!$Z$534)</f>
        <v>0</v>
      </c>
      <c r="H3591">
        <f>Движение!$AA$534</f>
        <v>21</v>
      </c>
      <c r="I3591" t="str">
        <f t="shared" si="56"/>
        <v/>
      </c>
    </row>
    <row r="3592" spans="1:9" x14ac:dyDescent="0.3">
      <c r="A3592">
        <v>3591</v>
      </c>
      <c r="B3592">
        <f>Движение!$A$534</f>
        <v>46753</v>
      </c>
      <c r="C3592">
        <f>Движение!$C$534</f>
        <v>0</v>
      </c>
      <c r="D3592" t="s">
        <v>59</v>
      </c>
      <c r="E3592">
        <f>Движение!$AB$534</f>
        <v>15</v>
      </c>
      <c r="F3592">
        <f>N(Движение!$AC$534)</f>
        <v>0</v>
      </c>
      <c r="G3592">
        <f>N(Движение!$AD$534)</f>
        <v>0</v>
      </c>
      <c r="H3592">
        <f>Движение!$AE$534</f>
        <v>15</v>
      </c>
      <c r="I3592" t="str">
        <f t="shared" si="56"/>
        <v/>
      </c>
    </row>
    <row r="3593" spans="1:9" x14ac:dyDescent="0.3">
      <c r="A3593">
        <v>3592</v>
      </c>
      <c r="B3593">
        <f>Движение!$A$535</f>
        <v>46754</v>
      </c>
      <c r="C3593">
        <f>Движение!$C$535</f>
        <v>0</v>
      </c>
      <c r="D3593" t="s">
        <v>45</v>
      </c>
      <c r="E3593">
        <f>Движение!$D$535</f>
        <v>26</v>
      </c>
      <c r="F3593">
        <f>N(Движение!$E$535)</f>
        <v>0</v>
      </c>
      <c r="G3593">
        <f>N(Движение!$F$535)</f>
        <v>0</v>
      </c>
      <c r="H3593">
        <f>Движение!$G$535</f>
        <v>26</v>
      </c>
      <c r="I3593" t="str">
        <f t="shared" si="56"/>
        <v/>
      </c>
    </row>
    <row r="3594" spans="1:9" x14ac:dyDescent="0.3">
      <c r="A3594">
        <v>3593</v>
      </c>
      <c r="B3594">
        <f>Движение!$A$535</f>
        <v>46754</v>
      </c>
      <c r="C3594">
        <f>Движение!$C$535</f>
        <v>0</v>
      </c>
      <c r="D3594" t="s">
        <v>49</v>
      </c>
      <c r="E3594">
        <f>Движение!$H$535</f>
        <v>20</v>
      </c>
      <c r="F3594">
        <f>N(Движение!$I$535)</f>
        <v>0</v>
      </c>
      <c r="G3594">
        <f>N(Движение!$J$535)</f>
        <v>0</v>
      </c>
      <c r="H3594">
        <f>Движение!$K$535</f>
        <v>20</v>
      </c>
      <c r="I3594" t="str">
        <f t="shared" si="56"/>
        <v/>
      </c>
    </row>
    <row r="3595" spans="1:9" x14ac:dyDescent="0.3">
      <c r="A3595">
        <v>3594</v>
      </c>
      <c r="B3595">
        <f>Движение!$A$535</f>
        <v>46754</v>
      </c>
      <c r="C3595">
        <f>Движение!$C$535</f>
        <v>0</v>
      </c>
      <c r="D3595" t="s">
        <v>51</v>
      </c>
      <c r="E3595">
        <f>Движение!$L$535</f>
        <v>48</v>
      </c>
      <c r="F3595">
        <f>N(Движение!$M$535)</f>
        <v>0</v>
      </c>
      <c r="G3595">
        <f>N(Движение!$N$535)</f>
        <v>0</v>
      </c>
      <c r="H3595">
        <f>Движение!$O$535</f>
        <v>48</v>
      </c>
      <c r="I3595" t="str">
        <f t="shared" si="56"/>
        <v/>
      </c>
    </row>
    <row r="3596" spans="1:9" x14ac:dyDescent="0.3">
      <c r="A3596">
        <v>3595</v>
      </c>
      <c r="B3596">
        <f>Движение!$A$535</f>
        <v>46754</v>
      </c>
      <c r="C3596">
        <f>Движение!$C$535</f>
        <v>0</v>
      </c>
      <c r="D3596" t="s">
        <v>54</v>
      </c>
      <c r="E3596">
        <f>Движение!$P$535</f>
        <v>13</v>
      </c>
      <c r="F3596">
        <f>N(Движение!$Q$535)</f>
        <v>0</v>
      </c>
      <c r="G3596">
        <f>N(Движение!$R$535)</f>
        <v>0</v>
      </c>
      <c r="H3596">
        <f>Движение!$S$535</f>
        <v>13</v>
      </c>
      <c r="I3596" t="str">
        <f t="shared" si="56"/>
        <v/>
      </c>
    </row>
    <row r="3597" spans="1:9" x14ac:dyDescent="0.3">
      <c r="A3597">
        <v>3596</v>
      </c>
      <c r="B3597">
        <f>Движение!$A$535</f>
        <v>46754</v>
      </c>
      <c r="C3597">
        <f>Движение!$C$535</f>
        <v>0</v>
      </c>
      <c r="D3597" t="s">
        <v>56</v>
      </c>
      <c r="E3597">
        <f>Движение!$T$535</f>
        <v>18</v>
      </c>
      <c r="F3597">
        <f>N(Движение!$U$535)</f>
        <v>0</v>
      </c>
      <c r="G3597">
        <f>N(Движение!$V$535)</f>
        <v>0</v>
      </c>
      <c r="H3597">
        <f>Движение!$W$535</f>
        <v>18</v>
      </c>
      <c r="I3597" t="str">
        <f t="shared" si="56"/>
        <v/>
      </c>
    </row>
    <row r="3598" spans="1:9" x14ac:dyDescent="0.3">
      <c r="A3598">
        <v>3597</v>
      </c>
      <c r="B3598">
        <f>Движение!$A$535</f>
        <v>46754</v>
      </c>
      <c r="C3598">
        <f>Движение!$C$535</f>
        <v>0</v>
      </c>
      <c r="D3598" t="s">
        <v>57</v>
      </c>
      <c r="E3598">
        <f>Движение!$X$535</f>
        <v>21</v>
      </c>
      <c r="F3598">
        <f>N(Движение!$Y$535)</f>
        <v>0</v>
      </c>
      <c r="G3598">
        <f>N(Движение!$Z$535)</f>
        <v>0</v>
      </c>
      <c r="H3598">
        <f>Движение!$AA$535</f>
        <v>21</v>
      </c>
      <c r="I3598" t="str">
        <f t="shared" si="56"/>
        <v/>
      </c>
    </row>
    <row r="3599" spans="1:9" x14ac:dyDescent="0.3">
      <c r="A3599">
        <v>3598</v>
      </c>
      <c r="B3599">
        <f>Движение!$A$535</f>
        <v>46754</v>
      </c>
      <c r="C3599">
        <f>Движение!$C$535</f>
        <v>0</v>
      </c>
      <c r="D3599" t="s">
        <v>59</v>
      </c>
      <c r="E3599">
        <f>Движение!$AB$535</f>
        <v>15</v>
      </c>
      <c r="F3599">
        <f>N(Движение!$AC$535)</f>
        <v>0</v>
      </c>
      <c r="G3599">
        <f>N(Движение!$AD$535)</f>
        <v>0</v>
      </c>
      <c r="H3599">
        <f>Движение!$AE$535</f>
        <v>15</v>
      </c>
      <c r="I3599" t="str">
        <f t="shared" si="56"/>
        <v/>
      </c>
    </row>
    <row r="3600" spans="1:9" x14ac:dyDescent="0.3">
      <c r="A3600">
        <v>3599</v>
      </c>
      <c r="B3600">
        <f>Движение!$A$536</f>
        <v>46755</v>
      </c>
      <c r="C3600">
        <f>Движение!$C$536</f>
        <v>0</v>
      </c>
      <c r="D3600" t="s">
        <v>45</v>
      </c>
      <c r="E3600">
        <f>Движение!$D$536</f>
        <v>26</v>
      </c>
      <c r="F3600">
        <f>N(Движение!$E$536)</f>
        <v>0</v>
      </c>
      <c r="G3600">
        <f>N(Движение!$F$536)</f>
        <v>0</v>
      </c>
      <c r="H3600">
        <f>Движение!$G$536</f>
        <v>26</v>
      </c>
      <c r="I3600" t="str">
        <f t="shared" si="56"/>
        <v/>
      </c>
    </row>
    <row r="3601" spans="1:9" x14ac:dyDescent="0.3">
      <c r="A3601">
        <v>3600</v>
      </c>
      <c r="B3601">
        <f>Движение!$A$536</f>
        <v>46755</v>
      </c>
      <c r="C3601">
        <f>Движение!$C$536</f>
        <v>0</v>
      </c>
      <c r="D3601" t="s">
        <v>49</v>
      </c>
      <c r="E3601">
        <f>Движение!$H$536</f>
        <v>20</v>
      </c>
      <c r="F3601">
        <f>N(Движение!$I$536)</f>
        <v>0</v>
      </c>
      <c r="G3601">
        <f>N(Движение!$J$536)</f>
        <v>0</v>
      </c>
      <c r="H3601">
        <f>Движение!$K$536</f>
        <v>20</v>
      </c>
      <c r="I3601" t="str">
        <f t="shared" si="56"/>
        <v/>
      </c>
    </row>
    <row r="3602" spans="1:9" x14ac:dyDescent="0.3">
      <c r="A3602">
        <v>3601</v>
      </c>
      <c r="B3602">
        <f>Движение!$A$536</f>
        <v>46755</v>
      </c>
      <c r="C3602">
        <f>Движение!$C$536</f>
        <v>0</v>
      </c>
      <c r="D3602" t="s">
        <v>51</v>
      </c>
      <c r="E3602">
        <f>Движение!$L$536</f>
        <v>48</v>
      </c>
      <c r="F3602">
        <f>N(Движение!$M$536)</f>
        <v>0</v>
      </c>
      <c r="G3602">
        <f>N(Движение!$N$536)</f>
        <v>0</v>
      </c>
      <c r="H3602">
        <f>Движение!$O$536</f>
        <v>48</v>
      </c>
      <c r="I3602" t="str">
        <f t="shared" si="56"/>
        <v/>
      </c>
    </row>
    <row r="3603" spans="1:9" x14ac:dyDescent="0.3">
      <c r="A3603">
        <v>3602</v>
      </c>
      <c r="B3603">
        <f>Движение!$A$536</f>
        <v>46755</v>
      </c>
      <c r="C3603">
        <f>Движение!$C$536</f>
        <v>0</v>
      </c>
      <c r="D3603" t="s">
        <v>54</v>
      </c>
      <c r="E3603">
        <f>Движение!$P$536</f>
        <v>13</v>
      </c>
      <c r="F3603">
        <f>N(Движение!$Q$536)</f>
        <v>0</v>
      </c>
      <c r="G3603">
        <f>N(Движение!$R$536)</f>
        <v>0</v>
      </c>
      <c r="H3603">
        <f>Движение!$S$536</f>
        <v>13</v>
      </c>
      <c r="I3603" t="str">
        <f t="shared" si="56"/>
        <v/>
      </c>
    </row>
    <row r="3604" spans="1:9" x14ac:dyDescent="0.3">
      <c r="A3604">
        <v>3603</v>
      </c>
      <c r="B3604">
        <f>Движение!$A$536</f>
        <v>46755</v>
      </c>
      <c r="C3604">
        <f>Движение!$C$536</f>
        <v>0</v>
      </c>
      <c r="D3604" t="s">
        <v>56</v>
      </c>
      <c r="E3604">
        <f>Движение!$T$536</f>
        <v>18</v>
      </c>
      <c r="F3604">
        <f>N(Движение!$U$536)</f>
        <v>0</v>
      </c>
      <c r="G3604">
        <f>N(Движение!$V$536)</f>
        <v>0</v>
      </c>
      <c r="H3604">
        <f>Движение!$W$536</f>
        <v>18</v>
      </c>
      <c r="I3604" t="str">
        <f t="shared" si="56"/>
        <v/>
      </c>
    </row>
    <row r="3605" spans="1:9" x14ac:dyDescent="0.3">
      <c r="A3605">
        <v>3604</v>
      </c>
      <c r="B3605">
        <f>Движение!$A$536</f>
        <v>46755</v>
      </c>
      <c r="C3605">
        <f>Движение!$C$536</f>
        <v>0</v>
      </c>
      <c r="D3605" t="s">
        <v>57</v>
      </c>
      <c r="E3605">
        <f>Движение!$X$536</f>
        <v>21</v>
      </c>
      <c r="F3605">
        <f>N(Движение!$Y$536)</f>
        <v>0</v>
      </c>
      <c r="G3605">
        <f>N(Движение!$Z$536)</f>
        <v>0</v>
      </c>
      <c r="H3605">
        <f>Движение!$AA$536</f>
        <v>21</v>
      </c>
      <c r="I3605" t="str">
        <f t="shared" si="56"/>
        <v/>
      </c>
    </row>
    <row r="3606" spans="1:9" x14ac:dyDescent="0.3">
      <c r="A3606">
        <v>3605</v>
      </c>
      <c r="B3606">
        <f>Движение!$A$536</f>
        <v>46755</v>
      </c>
      <c r="C3606">
        <f>Движение!$C$536</f>
        <v>0</v>
      </c>
      <c r="D3606" t="s">
        <v>59</v>
      </c>
      <c r="E3606">
        <f>Движение!$AB$536</f>
        <v>15</v>
      </c>
      <c r="F3606">
        <f>N(Движение!$AC$536)</f>
        <v>0</v>
      </c>
      <c r="G3606">
        <f>N(Движение!$AD$536)</f>
        <v>0</v>
      </c>
      <c r="H3606">
        <f>Движение!$AE$536</f>
        <v>15</v>
      </c>
      <c r="I3606" t="str">
        <f t="shared" si="56"/>
        <v/>
      </c>
    </row>
    <row r="3607" spans="1:9" x14ac:dyDescent="0.3">
      <c r="A3607">
        <v>3606</v>
      </c>
      <c r="B3607">
        <f>Движение!$A$537</f>
        <v>46756</v>
      </c>
      <c r="C3607">
        <f>Движение!$C$537</f>
        <v>0</v>
      </c>
      <c r="D3607" t="s">
        <v>45</v>
      </c>
      <c r="E3607">
        <f>Движение!$D$537</f>
        <v>26</v>
      </c>
      <c r="F3607">
        <f>N(Движение!$E$537)</f>
        <v>0</v>
      </c>
      <c r="G3607">
        <f>N(Движение!$F$537)</f>
        <v>0</v>
      </c>
      <c r="H3607">
        <f>Движение!$G$537</f>
        <v>26</v>
      </c>
      <c r="I3607" t="str">
        <f t="shared" si="56"/>
        <v/>
      </c>
    </row>
    <row r="3608" spans="1:9" x14ac:dyDescent="0.3">
      <c r="A3608">
        <v>3607</v>
      </c>
      <c r="B3608">
        <f>Движение!$A$537</f>
        <v>46756</v>
      </c>
      <c r="C3608">
        <f>Движение!$C$537</f>
        <v>0</v>
      </c>
      <c r="D3608" t="s">
        <v>49</v>
      </c>
      <c r="E3608">
        <f>Движение!$H$537</f>
        <v>20</v>
      </c>
      <c r="F3608">
        <f>N(Движение!$I$537)</f>
        <v>0</v>
      </c>
      <c r="G3608">
        <f>N(Движение!$J$537)</f>
        <v>0</v>
      </c>
      <c r="H3608">
        <f>Движение!$K$537</f>
        <v>20</v>
      </c>
      <c r="I3608" t="str">
        <f t="shared" si="56"/>
        <v/>
      </c>
    </row>
    <row r="3609" spans="1:9" x14ac:dyDescent="0.3">
      <c r="A3609">
        <v>3608</v>
      </c>
      <c r="B3609">
        <f>Движение!$A$537</f>
        <v>46756</v>
      </c>
      <c r="C3609">
        <f>Движение!$C$537</f>
        <v>0</v>
      </c>
      <c r="D3609" t="s">
        <v>51</v>
      </c>
      <c r="E3609">
        <f>Движение!$L$537</f>
        <v>48</v>
      </c>
      <c r="F3609">
        <f>N(Движение!$M$537)</f>
        <v>0</v>
      </c>
      <c r="G3609">
        <f>N(Движение!$N$537)</f>
        <v>0</v>
      </c>
      <c r="H3609">
        <f>Движение!$O$537</f>
        <v>48</v>
      </c>
      <c r="I3609" t="str">
        <f t="shared" si="56"/>
        <v/>
      </c>
    </row>
    <row r="3610" spans="1:9" x14ac:dyDescent="0.3">
      <c r="A3610">
        <v>3609</v>
      </c>
      <c r="B3610">
        <f>Движение!$A$537</f>
        <v>46756</v>
      </c>
      <c r="C3610">
        <f>Движение!$C$537</f>
        <v>0</v>
      </c>
      <c r="D3610" t="s">
        <v>54</v>
      </c>
      <c r="E3610">
        <f>Движение!$P$537</f>
        <v>13</v>
      </c>
      <c r="F3610">
        <f>N(Движение!$Q$537)</f>
        <v>0</v>
      </c>
      <c r="G3610">
        <f>N(Движение!$R$537)</f>
        <v>0</v>
      </c>
      <c r="H3610">
        <f>Движение!$S$537</f>
        <v>13</v>
      </c>
      <c r="I3610" t="str">
        <f t="shared" si="56"/>
        <v/>
      </c>
    </row>
    <row r="3611" spans="1:9" x14ac:dyDescent="0.3">
      <c r="A3611">
        <v>3610</v>
      </c>
      <c r="B3611">
        <f>Движение!$A$537</f>
        <v>46756</v>
      </c>
      <c r="C3611">
        <f>Движение!$C$537</f>
        <v>0</v>
      </c>
      <c r="D3611" t="s">
        <v>56</v>
      </c>
      <c r="E3611">
        <f>Движение!$T$537</f>
        <v>18</v>
      </c>
      <c r="F3611">
        <f>N(Движение!$U$537)</f>
        <v>0</v>
      </c>
      <c r="G3611">
        <f>N(Движение!$V$537)</f>
        <v>0</v>
      </c>
      <c r="H3611">
        <f>Движение!$W$537</f>
        <v>18</v>
      </c>
      <c r="I3611" t="str">
        <f t="shared" si="56"/>
        <v/>
      </c>
    </row>
    <row r="3612" spans="1:9" x14ac:dyDescent="0.3">
      <c r="A3612">
        <v>3611</v>
      </c>
      <c r="B3612">
        <f>Движение!$A$537</f>
        <v>46756</v>
      </c>
      <c r="C3612">
        <f>Движение!$C$537</f>
        <v>0</v>
      </c>
      <c r="D3612" t="s">
        <v>57</v>
      </c>
      <c r="E3612">
        <f>Движение!$X$537</f>
        <v>21</v>
      </c>
      <c r="F3612">
        <f>N(Движение!$Y$537)</f>
        <v>0</v>
      </c>
      <c r="G3612">
        <f>N(Движение!$Z$537)</f>
        <v>0</v>
      </c>
      <c r="H3612">
        <f>Движение!$AA$537</f>
        <v>21</v>
      </c>
      <c r="I3612" t="str">
        <f t="shared" si="56"/>
        <v/>
      </c>
    </row>
    <row r="3613" spans="1:9" x14ac:dyDescent="0.3">
      <c r="A3613">
        <v>3612</v>
      </c>
      <c r="B3613">
        <f>Движение!$A$537</f>
        <v>46756</v>
      </c>
      <c r="C3613">
        <f>Движение!$C$537</f>
        <v>0</v>
      </c>
      <c r="D3613" t="s">
        <v>59</v>
      </c>
      <c r="E3613">
        <f>Движение!$AB$537</f>
        <v>15</v>
      </c>
      <c r="F3613">
        <f>N(Движение!$AC$537)</f>
        <v>0</v>
      </c>
      <c r="G3613">
        <f>N(Движение!$AD$537)</f>
        <v>0</v>
      </c>
      <c r="H3613">
        <f>Движение!$AE$537</f>
        <v>15</v>
      </c>
      <c r="I3613" t="str">
        <f t="shared" si="56"/>
        <v/>
      </c>
    </row>
    <row r="3614" spans="1:9" x14ac:dyDescent="0.3">
      <c r="A3614">
        <v>3613</v>
      </c>
      <c r="B3614">
        <f>Движение!$A$538</f>
        <v>46757</v>
      </c>
      <c r="C3614">
        <f>Движение!$C$538</f>
        <v>0</v>
      </c>
      <c r="D3614" t="s">
        <v>45</v>
      </c>
      <c r="E3614">
        <f>Движение!$D$538</f>
        <v>26</v>
      </c>
      <c r="F3614">
        <f>N(Движение!$E$538)</f>
        <v>0</v>
      </c>
      <c r="G3614">
        <f>N(Движение!$F$538)</f>
        <v>0</v>
      </c>
      <c r="H3614">
        <f>Движение!$G$538</f>
        <v>26</v>
      </c>
      <c r="I3614" t="str">
        <f t="shared" si="56"/>
        <v/>
      </c>
    </row>
    <row r="3615" spans="1:9" x14ac:dyDescent="0.3">
      <c r="A3615">
        <v>3614</v>
      </c>
      <c r="B3615">
        <f>Движение!$A$538</f>
        <v>46757</v>
      </c>
      <c r="C3615">
        <f>Движение!$C$538</f>
        <v>0</v>
      </c>
      <c r="D3615" t="s">
        <v>49</v>
      </c>
      <c r="E3615">
        <f>Движение!$H$538</f>
        <v>20</v>
      </c>
      <c r="F3615">
        <f>N(Движение!$I$538)</f>
        <v>0</v>
      </c>
      <c r="G3615">
        <f>N(Движение!$J$538)</f>
        <v>0</v>
      </c>
      <c r="H3615">
        <f>Движение!$K$538</f>
        <v>20</v>
      </c>
      <c r="I3615" t="str">
        <f t="shared" si="56"/>
        <v/>
      </c>
    </row>
    <row r="3616" spans="1:9" x14ac:dyDescent="0.3">
      <c r="A3616">
        <v>3615</v>
      </c>
      <c r="B3616">
        <f>Движение!$A$538</f>
        <v>46757</v>
      </c>
      <c r="C3616">
        <f>Движение!$C$538</f>
        <v>0</v>
      </c>
      <c r="D3616" t="s">
        <v>51</v>
      </c>
      <c r="E3616">
        <f>Движение!$L$538</f>
        <v>48</v>
      </c>
      <c r="F3616">
        <f>N(Движение!$M$538)</f>
        <v>0</v>
      </c>
      <c r="G3616">
        <f>N(Движение!$N$538)</f>
        <v>0</v>
      </c>
      <c r="H3616">
        <f>Движение!$O$538</f>
        <v>48</v>
      </c>
      <c r="I3616" t="str">
        <f t="shared" si="56"/>
        <v/>
      </c>
    </row>
    <row r="3617" spans="1:9" x14ac:dyDescent="0.3">
      <c r="A3617">
        <v>3616</v>
      </c>
      <c r="B3617">
        <f>Движение!$A$538</f>
        <v>46757</v>
      </c>
      <c r="C3617">
        <f>Движение!$C$538</f>
        <v>0</v>
      </c>
      <c r="D3617" t="s">
        <v>54</v>
      </c>
      <c r="E3617">
        <f>Движение!$P$538</f>
        <v>13</v>
      </c>
      <c r="F3617">
        <f>N(Движение!$Q$538)</f>
        <v>0</v>
      </c>
      <c r="G3617">
        <f>N(Движение!$R$538)</f>
        <v>0</v>
      </c>
      <c r="H3617">
        <f>Движение!$S$538</f>
        <v>13</v>
      </c>
      <c r="I3617" t="str">
        <f t="shared" si="56"/>
        <v/>
      </c>
    </row>
    <row r="3618" spans="1:9" x14ac:dyDescent="0.3">
      <c r="A3618">
        <v>3617</v>
      </c>
      <c r="B3618">
        <f>Движение!$A$538</f>
        <v>46757</v>
      </c>
      <c r="C3618">
        <f>Движение!$C$538</f>
        <v>0</v>
      </c>
      <c r="D3618" t="s">
        <v>56</v>
      </c>
      <c r="E3618">
        <f>Движение!$T$538</f>
        <v>18</v>
      </c>
      <c r="F3618">
        <f>N(Движение!$U$538)</f>
        <v>0</v>
      </c>
      <c r="G3618">
        <f>N(Движение!$V$538)</f>
        <v>0</v>
      </c>
      <c r="H3618">
        <f>Движение!$W$538</f>
        <v>18</v>
      </c>
      <c r="I3618" t="str">
        <f t="shared" si="56"/>
        <v/>
      </c>
    </row>
    <row r="3619" spans="1:9" x14ac:dyDescent="0.3">
      <c r="A3619">
        <v>3618</v>
      </c>
      <c r="B3619">
        <f>Движение!$A$538</f>
        <v>46757</v>
      </c>
      <c r="C3619">
        <f>Движение!$C$538</f>
        <v>0</v>
      </c>
      <c r="D3619" t="s">
        <v>57</v>
      </c>
      <c r="E3619">
        <f>Движение!$X$538</f>
        <v>21</v>
      </c>
      <c r="F3619">
        <f>N(Движение!$Y$538)</f>
        <v>0</v>
      </c>
      <c r="G3619">
        <f>N(Движение!$Z$538)</f>
        <v>0</v>
      </c>
      <c r="H3619">
        <f>Движение!$AA$538</f>
        <v>21</v>
      </c>
      <c r="I3619" t="str">
        <f t="shared" si="56"/>
        <v/>
      </c>
    </row>
    <row r="3620" spans="1:9" x14ac:dyDescent="0.3">
      <c r="A3620">
        <v>3619</v>
      </c>
      <c r="B3620">
        <f>Движение!$A$538</f>
        <v>46757</v>
      </c>
      <c r="C3620">
        <f>Движение!$C$538</f>
        <v>0</v>
      </c>
      <c r="D3620" t="s">
        <v>59</v>
      </c>
      <c r="E3620">
        <f>Движение!$AB$538</f>
        <v>15</v>
      </c>
      <c r="F3620">
        <f>N(Движение!$AC$538)</f>
        <v>0</v>
      </c>
      <c r="G3620">
        <f>N(Движение!$AD$538)</f>
        <v>0</v>
      </c>
      <c r="H3620">
        <f>Движение!$AE$538</f>
        <v>15</v>
      </c>
      <c r="I3620" t="str">
        <f t="shared" si="56"/>
        <v/>
      </c>
    </row>
    <row r="3621" spans="1:9" x14ac:dyDescent="0.3">
      <c r="A3621">
        <v>3620</v>
      </c>
      <c r="B3621">
        <f>Движение!$A$539</f>
        <v>46758</v>
      </c>
      <c r="C3621">
        <f>Движение!$C$539</f>
        <v>0</v>
      </c>
      <c r="D3621" t="s">
        <v>45</v>
      </c>
      <c r="E3621">
        <f>Движение!$D$539</f>
        <v>26</v>
      </c>
      <c r="F3621">
        <f>N(Движение!$E$539)</f>
        <v>0</v>
      </c>
      <c r="G3621">
        <f>N(Движение!$F$539)</f>
        <v>0</v>
      </c>
      <c r="H3621">
        <f>Движение!$G$539</f>
        <v>26</v>
      </c>
      <c r="I3621" t="str">
        <f t="shared" si="56"/>
        <v/>
      </c>
    </row>
    <row r="3622" spans="1:9" x14ac:dyDescent="0.3">
      <c r="A3622">
        <v>3621</v>
      </c>
      <c r="B3622">
        <f>Движение!$A$539</f>
        <v>46758</v>
      </c>
      <c r="C3622">
        <f>Движение!$C$539</f>
        <v>0</v>
      </c>
      <c r="D3622" t="s">
        <v>49</v>
      </c>
      <c r="E3622">
        <f>Движение!$H$539</f>
        <v>20</v>
      </c>
      <c r="F3622">
        <f>N(Движение!$I$539)</f>
        <v>0</v>
      </c>
      <c r="G3622">
        <f>N(Движение!$J$539)</f>
        <v>0</v>
      </c>
      <c r="H3622">
        <f>Движение!$K$539</f>
        <v>20</v>
      </c>
      <c r="I3622" t="str">
        <f t="shared" si="56"/>
        <v/>
      </c>
    </row>
    <row r="3623" spans="1:9" x14ac:dyDescent="0.3">
      <c r="A3623">
        <v>3622</v>
      </c>
      <c r="B3623">
        <f>Движение!$A$539</f>
        <v>46758</v>
      </c>
      <c r="C3623">
        <f>Движение!$C$539</f>
        <v>0</v>
      </c>
      <c r="D3623" t="s">
        <v>51</v>
      </c>
      <c r="E3623">
        <f>Движение!$L$539</f>
        <v>48</v>
      </c>
      <c r="F3623">
        <f>N(Движение!$M$539)</f>
        <v>0</v>
      </c>
      <c r="G3623">
        <f>N(Движение!$N$539)</f>
        <v>0</v>
      </c>
      <c r="H3623">
        <f>Движение!$O$539</f>
        <v>48</v>
      </c>
      <c r="I3623" t="str">
        <f t="shared" si="56"/>
        <v/>
      </c>
    </row>
    <row r="3624" spans="1:9" x14ac:dyDescent="0.3">
      <c r="A3624">
        <v>3623</v>
      </c>
      <c r="B3624">
        <f>Движение!$A$539</f>
        <v>46758</v>
      </c>
      <c r="C3624">
        <f>Движение!$C$539</f>
        <v>0</v>
      </c>
      <c r="D3624" t="s">
        <v>54</v>
      </c>
      <c r="E3624">
        <f>Движение!$P$539</f>
        <v>13</v>
      </c>
      <c r="F3624">
        <f>N(Движение!$Q$539)</f>
        <v>0</v>
      </c>
      <c r="G3624">
        <f>N(Движение!$R$539)</f>
        <v>0</v>
      </c>
      <c r="H3624">
        <f>Движение!$S$539</f>
        <v>13</v>
      </c>
      <c r="I3624" t="str">
        <f t="shared" si="56"/>
        <v/>
      </c>
    </row>
    <row r="3625" spans="1:9" x14ac:dyDescent="0.3">
      <c r="A3625">
        <v>3624</v>
      </c>
      <c r="B3625">
        <f>Движение!$A$539</f>
        <v>46758</v>
      </c>
      <c r="C3625">
        <f>Движение!$C$539</f>
        <v>0</v>
      </c>
      <c r="D3625" t="s">
        <v>56</v>
      </c>
      <c r="E3625">
        <f>Движение!$T$539</f>
        <v>18</v>
      </c>
      <c r="F3625">
        <f>N(Движение!$U$539)</f>
        <v>0</v>
      </c>
      <c r="G3625">
        <f>N(Движение!$V$539)</f>
        <v>0</v>
      </c>
      <c r="H3625">
        <f>Движение!$W$539</f>
        <v>18</v>
      </c>
      <c r="I3625" t="str">
        <f t="shared" si="56"/>
        <v/>
      </c>
    </row>
    <row r="3626" spans="1:9" x14ac:dyDescent="0.3">
      <c r="A3626">
        <v>3625</v>
      </c>
      <c r="B3626">
        <f>Движение!$A$539</f>
        <v>46758</v>
      </c>
      <c r="C3626">
        <f>Движение!$C$539</f>
        <v>0</v>
      </c>
      <c r="D3626" t="s">
        <v>57</v>
      </c>
      <c r="E3626">
        <f>Движение!$X$539</f>
        <v>21</v>
      </c>
      <c r="F3626">
        <f>N(Движение!$Y$539)</f>
        <v>0</v>
      </c>
      <c r="G3626">
        <f>N(Движение!$Z$539)</f>
        <v>0</v>
      </c>
      <c r="H3626">
        <f>Движение!$AA$539</f>
        <v>21</v>
      </c>
      <c r="I3626" t="str">
        <f t="shared" si="56"/>
        <v/>
      </c>
    </row>
    <row r="3627" spans="1:9" x14ac:dyDescent="0.3">
      <c r="A3627">
        <v>3626</v>
      </c>
      <c r="B3627">
        <f>Движение!$A$539</f>
        <v>46758</v>
      </c>
      <c r="C3627">
        <f>Движение!$C$539</f>
        <v>0</v>
      </c>
      <c r="D3627" t="s">
        <v>59</v>
      </c>
      <c r="E3627">
        <f>Движение!$AB$539</f>
        <v>15</v>
      </c>
      <c r="F3627">
        <f>N(Движение!$AC$539)</f>
        <v>0</v>
      </c>
      <c r="G3627">
        <f>N(Движение!$AD$539)</f>
        <v>0</v>
      </c>
      <c r="H3627">
        <f>Движение!$AE$539</f>
        <v>15</v>
      </c>
      <c r="I3627" t="str">
        <f t="shared" si="56"/>
        <v/>
      </c>
    </row>
    <row r="3628" spans="1:9" x14ac:dyDescent="0.3">
      <c r="A3628">
        <v>3627</v>
      </c>
      <c r="B3628">
        <f>Движение!$A$540</f>
        <v>46759</v>
      </c>
      <c r="C3628">
        <f>Движение!$C$540</f>
        <v>0</v>
      </c>
      <c r="D3628" t="s">
        <v>45</v>
      </c>
      <c r="E3628">
        <f>Движение!$D$540</f>
        <v>26</v>
      </c>
      <c r="F3628">
        <f>N(Движение!$E$540)</f>
        <v>0</v>
      </c>
      <c r="G3628">
        <f>N(Движение!$F$540)</f>
        <v>0</v>
      </c>
      <c r="H3628">
        <f>Движение!$G$540</f>
        <v>26</v>
      </c>
      <c r="I3628" t="str">
        <f t="shared" si="56"/>
        <v/>
      </c>
    </row>
    <row r="3629" spans="1:9" x14ac:dyDescent="0.3">
      <c r="A3629">
        <v>3628</v>
      </c>
      <c r="B3629">
        <f>Движение!$A$540</f>
        <v>46759</v>
      </c>
      <c r="C3629">
        <f>Движение!$C$540</f>
        <v>0</v>
      </c>
      <c r="D3629" t="s">
        <v>49</v>
      </c>
      <c r="E3629">
        <f>Движение!$H$540</f>
        <v>20</v>
      </c>
      <c r="F3629">
        <f>N(Движение!$I$540)</f>
        <v>0</v>
      </c>
      <c r="G3629">
        <f>N(Движение!$J$540)</f>
        <v>0</v>
      </c>
      <c r="H3629">
        <f>Движение!$K$540</f>
        <v>20</v>
      </c>
      <c r="I3629" t="str">
        <f t="shared" si="56"/>
        <v/>
      </c>
    </row>
    <row r="3630" spans="1:9" x14ac:dyDescent="0.3">
      <c r="A3630">
        <v>3629</v>
      </c>
      <c r="B3630">
        <f>Движение!$A$540</f>
        <v>46759</v>
      </c>
      <c r="C3630">
        <f>Движение!$C$540</f>
        <v>0</v>
      </c>
      <c r="D3630" t="s">
        <v>51</v>
      </c>
      <c r="E3630">
        <f>Движение!$L$540</f>
        <v>48</v>
      </c>
      <c r="F3630">
        <f>N(Движение!$M$540)</f>
        <v>0</v>
      </c>
      <c r="G3630">
        <f>N(Движение!$N$540)</f>
        <v>0</v>
      </c>
      <c r="H3630">
        <f>Движение!$O$540</f>
        <v>48</v>
      </c>
      <c r="I3630" t="str">
        <f t="shared" si="56"/>
        <v/>
      </c>
    </row>
    <row r="3631" spans="1:9" x14ac:dyDescent="0.3">
      <c r="A3631">
        <v>3630</v>
      </c>
      <c r="B3631">
        <f>Движение!$A$540</f>
        <v>46759</v>
      </c>
      <c r="C3631">
        <f>Движение!$C$540</f>
        <v>0</v>
      </c>
      <c r="D3631" t="s">
        <v>54</v>
      </c>
      <c r="E3631">
        <f>Движение!$P$540</f>
        <v>13</v>
      </c>
      <c r="F3631">
        <f>N(Движение!$Q$540)</f>
        <v>0</v>
      </c>
      <c r="G3631">
        <f>N(Движение!$R$540)</f>
        <v>0</v>
      </c>
      <c r="H3631">
        <f>Движение!$S$540</f>
        <v>13</v>
      </c>
      <c r="I3631" t="str">
        <f t="shared" si="56"/>
        <v/>
      </c>
    </row>
    <row r="3632" spans="1:9" x14ac:dyDescent="0.3">
      <c r="A3632">
        <v>3631</v>
      </c>
      <c r="B3632">
        <f>Движение!$A$540</f>
        <v>46759</v>
      </c>
      <c r="C3632">
        <f>Движение!$C$540</f>
        <v>0</v>
      </c>
      <c r="D3632" t="s">
        <v>56</v>
      </c>
      <c r="E3632">
        <f>Движение!$T$540</f>
        <v>18</v>
      </c>
      <c r="F3632">
        <f>N(Движение!$U$540)</f>
        <v>0</v>
      </c>
      <c r="G3632">
        <f>N(Движение!$V$540)</f>
        <v>0</v>
      </c>
      <c r="H3632">
        <f>Движение!$W$540</f>
        <v>18</v>
      </c>
      <c r="I3632" t="str">
        <f t="shared" si="56"/>
        <v/>
      </c>
    </row>
    <row r="3633" spans="1:9" x14ac:dyDescent="0.3">
      <c r="A3633">
        <v>3632</v>
      </c>
      <c r="B3633">
        <f>Движение!$A$540</f>
        <v>46759</v>
      </c>
      <c r="C3633">
        <f>Движение!$C$540</f>
        <v>0</v>
      </c>
      <c r="D3633" t="s">
        <v>57</v>
      </c>
      <c r="E3633">
        <f>Движение!$X$540</f>
        <v>21</v>
      </c>
      <c r="F3633">
        <f>N(Движение!$Y$540)</f>
        <v>0</v>
      </c>
      <c r="G3633">
        <f>N(Движение!$Z$540)</f>
        <v>0</v>
      </c>
      <c r="H3633">
        <f>Движение!$AA$540</f>
        <v>21</v>
      </c>
      <c r="I3633" t="str">
        <f t="shared" si="56"/>
        <v/>
      </c>
    </row>
    <row r="3634" spans="1:9" x14ac:dyDescent="0.3">
      <c r="A3634">
        <v>3633</v>
      </c>
      <c r="B3634">
        <f>Движение!$A$540</f>
        <v>46759</v>
      </c>
      <c r="C3634">
        <f>Движение!$C$540</f>
        <v>0</v>
      </c>
      <c r="D3634" t="s">
        <v>59</v>
      </c>
      <c r="E3634">
        <f>Движение!$AB$540</f>
        <v>15</v>
      </c>
      <c r="F3634">
        <f>N(Движение!$AC$540)</f>
        <v>0</v>
      </c>
      <c r="G3634">
        <f>N(Движение!$AD$540)</f>
        <v>0</v>
      </c>
      <c r="H3634">
        <f>Движение!$AE$540</f>
        <v>15</v>
      </c>
      <c r="I3634" t="str">
        <f t="shared" si="56"/>
        <v/>
      </c>
    </row>
    <row r="3635" spans="1:9" x14ac:dyDescent="0.3">
      <c r="A3635">
        <v>3634</v>
      </c>
      <c r="B3635">
        <f>Движение!$A$541</f>
        <v>46760</v>
      </c>
      <c r="C3635">
        <f>Движение!$C$541</f>
        <v>0</v>
      </c>
      <c r="D3635" t="s">
        <v>45</v>
      </c>
      <c r="E3635">
        <f>Движение!$D$541</f>
        <v>26</v>
      </c>
      <c r="F3635">
        <f>N(Движение!$E$541)</f>
        <v>0</v>
      </c>
      <c r="G3635">
        <f>N(Движение!$F$541)</f>
        <v>0</v>
      </c>
      <c r="H3635">
        <f>Движение!$G$541</f>
        <v>26</v>
      </c>
      <c r="I3635" t="str">
        <f t="shared" si="56"/>
        <v/>
      </c>
    </row>
    <row r="3636" spans="1:9" x14ac:dyDescent="0.3">
      <c r="A3636">
        <v>3635</v>
      </c>
      <c r="B3636">
        <f>Движение!$A$541</f>
        <v>46760</v>
      </c>
      <c r="C3636">
        <f>Движение!$C$541</f>
        <v>0</v>
      </c>
      <c r="D3636" t="s">
        <v>49</v>
      </c>
      <c r="E3636">
        <f>Движение!$H$541</f>
        <v>20</v>
      </c>
      <c r="F3636">
        <f>N(Движение!$I$541)</f>
        <v>0</v>
      </c>
      <c r="G3636">
        <f>N(Движение!$J$541)</f>
        <v>0</v>
      </c>
      <c r="H3636">
        <f>Движение!$K$541</f>
        <v>20</v>
      </c>
      <c r="I3636" t="str">
        <f t="shared" si="56"/>
        <v/>
      </c>
    </row>
    <row r="3637" spans="1:9" x14ac:dyDescent="0.3">
      <c r="A3637">
        <v>3636</v>
      </c>
      <c r="B3637">
        <f>Движение!$A$541</f>
        <v>46760</v>
      </c>
      <c r="C3637">
        <f>Движение!$C$541</f>
        <v>0</v>
      </c>
      <c r="D3637" t="s">
        <v>51</v>
      </c>
      <c r="E3637">
        <f>Движение!$L$541</f>
        <v>48</v>
      </c>
      <c r="F3637">
        <f>N(Движение!$M$541)</f>
        <v>0</v>
      </c>
      <c r="G3637">
        <f>N(Движение!$N$541)</f>
        <v>0</v>
      </c>
      <c r="H3637">
        <f>Движение!$O$541</f>
        <v>48</v>
      </c>
      <c r="I3637" t="str">
        <f t="shared" si="56"/>
        <v/>
      </c>
    </row>
    <row r="3638" spans="1:9" x14ac:dyDescent="0.3">
      <c r="A3638">
        <v>3637</v>
      </c>
      <c r="B3638">
        <f>Движение!$A$541</f>
        <v>46760</v>
      </c>
      <c r="C3638">
        <f>Движение!$C$541</f>
        <v>0</v>
      </c>
      <c r="D3638" t="s">
        <v>54</v>
      </c>
      <c r="E3638">
        <f>Движение!$P$541</f>
        <v>13</v>
      </c>
      <c r="F3638">
        <f>N(Движение!$Q$541)</f>
        <v>0</v>
      </c>
      <c r="G3638">
        <f>N(Движение!$R$541)</f>
        <v>0</v>
      </c>
      <c r="H3638">
        <f>Движение!$S$541</f>
        <v>13</v>
      </c>
      <c r="I3638" t="str">
        <f t="shared" si="56"/>
        <v/>
      </c>
    </row>
    <row r="3639" spans="1:9" x14ac:dyDescent="0.3">
      <c r="A3639">
        <v>3638</v>
      </c>
      <c r="B3639">
        <f>Движение!$A$541</f>
        <v>46760</v>
      </c>
      <c r="C3639">
        <f>Движение!$C$541</f>
        <v>0</v>
      </c>
      <c r="D3639" t="s">
        <v>56</v>
      </c>
      <c r="E3639">
        <f>Движение!$T$541</f>
        <v>18</v>
      </c>
      <c r="F3639">
        <f>N(Движение!$U$541)</f>
        <v>0</v>
      </c>
      <c r="G3639">
        <f>N(Движение!$V$541)</f>
        <v>0</v>
      </c>
      <c r="H3639">
        <f>Движение!$W$541</f>
        <v>18</v>
      </c>
      <c r="I3639" t="str">
        <f t="shared" si="56"/>
        <v/>
      </c>
    </row>
    <row r="3640" spans="1:9" x14ac:dyDescent="0.3">
      <c r="A3640">
        <v>3639</v>
      </c>
      <c r="B3640">
        <f>Движение!$A$541</f>
        <v>46760</v>
      </c>
      <c r="C3640">
        <f>Движение!$C$541</f>
        <v>0</v>
      </c>
      <c r="D3640" t="s">
        <v>57</v>
      </c>
      <c r="E3640">
        <f>Движение!$X$541</f>
        <v>21</v>
      </c>
      <c r="F3640">
        <f>N(Движение!$Y$541)</f>
        <v>0</v>
      </c>
      <c r="G3640">
        <f>N(Движение!$Z$541)</f>
        <v>0</v>
      </c>
      <c r="H3640">
        <f>Движение!$AA$541</f>
        <v>21</v>
      </c>
      <c r="I3640" t="str">
        <f t="shared" si="56"/>
        <v/>
      </c>
    </row>
    <row r="3641" spans="1:9" x14ac:dyDescent="0.3">
      <c r="A3641">
        <v>3640</v>
      </c>
      <c r="B3641">
        <f>Движение!$A$541</f>
        <v>46760</v>
      </c>
      <c r="C3641">
        <f>Движение!$C$541</f>
        <v>0</v>
      </c>
      <c r="D3641" t="s">
        <v>59</v>
      </c>
      <c r="E3641">
        <f>Движение!$AB$541</f>
        <v>15</v>
      </c>
      <c r="F3641">
        <f>N(Движение!$AC$541)</f>
        <v>0</v>
      </c>
      <c r="G3641">
        <f>N(Движение!$AD$541)</f>
        <v>0</v>
      </c>
      <c r="H3641">
        <f>Движение!$AE$541</f>
        <v>15</v>
      </c>
      <c r="I3641" t="str">
        <f t="shared" si="56"/>
        <v/>
      </c>
    </row>
    <row r="3642" spans="1:9" x14ac:dyDescent="0.3">
      <c r="A3642">
        <v>3641</v>
      </c>
      <c r="B3642">
        <f>Движение!$A$542</f>
        <v>46761</v>
      </c>
      <c r="C3642">
        <f>Движение!$C$542</f>
        <v>0</v>
      </c>
      <c r="D3642" t="s">
        <v>45</v>
      </c>
      <c r="E3642">
        <f>Движение!$D$542</f>
        <v>26</v>
      </c>
      <c r="F3642">
        <f>N(Движение!$E$542)</f>
        <v>0</v>
      </c>
      <c r="G3642">
        <f>N(Движение!$F$542)</f>
        <v>0</v>
      </c>
      <c r="H3642">
        <f>Движение!$G$542</f>
        <v>26</v>
      </c>
      <c r="I3642" t="str">
        <f t="shared" si="56"/>
        <v/>
      </c>
    </row>
    <row r="3643" spans="1:9" x14ac:dyDescent="0.3">
      <c r="A3643">
        <v>3642</v>
      </c>
      <c r="B3643">
        <f>Движение!$A$542</f>
        <v>46761</v>
      </c>
      <c r="C3643">
        <f>Движение!$C$542</f>
        <v>0</v>
      </c>
      <c r="D3643" t="s">
        <v>49</v>
      </c>
      <c r="E3643">
        <f>Движение!$H$542</f>
        <v>20</v>
      </c>
      <c r="F3643">
        <f>N(Движение!$I$542)</f>
        <v>0</v>
      </c>
      <c r="G3643">
        <f>N(Движение!$J$542)</f>
        <v>0</v>
      </c>
      <c r="H3643">
        <f>Движение!$K$542</f>
        <v>20</v>
      </c>
      <c r="I3643" t="str">
        <f t="shared" si="56"/>
        <v/>
      </c>
    </row>
    <row r="3644" spans="1:9" x14ac:dyDescent="0.3">
      <c r="A3644">
        <v>3643</v>
      </c>
      <c r="B3644">
        <f>Движение!$A$542</f>
        <v>46761</v>
      </c>
      <c r="C3644">
        <f>Движение!$C$542</f>
        <v>0</v>
      </c>
      <c r="D3644" t="s">
        <v>51</v>
      </c>
      <c r="E3644">
        <f>Движение!$L$542</f>
        <v>48</v>
      </c>
      <c r="F3644">
        <f>N(Движение!$M$542)</f>
        <v>0</v>
      </c>
      <c r="G3644">
        <f>N(Движение!$N$542)</f>
        <v>0</v>
      </c>
      <c r="H3644">
        <f>Движение!$O$542</f>
        <v>48</v>
      </c>
      <c r="I3644" t="str">
        <f t="shared" si="56"/>
        <v/>
      </c>
    </row>
    <row r="3645" spans="1:9" x14ac:dyDescent="0.3">
      <c r="A3645">
        <v>3644</v>
      </c>
      <c r="B3645">
        <f>Движение!$A$542</f>
        <v>46761</v>
      </c>
      <c r="C3645">
        <f>Движение!$C$542</f>
        <v>0</v>
      </c>
      <c r="D3645" t="s">
        <v>54</v>
      </c>
      <c r="E3645">
        <f>Движение!$P$542</f>
        <v>13</v>
      </c>
      <c r="F3645">
        <f>N(Движение!$Q$542)</f>
        <v>0</v>
      </c>
      <c r="G3645">
        <f>N(Движение!$R$542)</f>
        <v>0</v>
      </c>
      <c r="H3645">
        <f>Движение!$S$542</f>
        <v>13</v>
      </c>
      <c r="I3645" t="str">
        <f t="shared" si="56"/>
        <v/>
      </c>
    </row>
    <row r="3646" spans="1:9" x14ac:dyDescent="0.3">
      <c r="A3646">
        <v>3645</v>
      </c>
      <c r="B3646">
        <f>Движение!$A$542</f>
        <v>46761</v>
      </c>
      <c r="C3646">
        <f>Движение!$C$542</f>
        <v>0</v>
      </c>
      <c r="D3646" t="s">
        <v>56</v>
      </c>
      <c r="E3646">
        <f>Движение!$T$542</f>
        <v>18</v>
      </c>
      <c r="F3646">
        <f>N(Движение!$U$542)</f>
        <v>0</v>
      </c>
      <c r="G3646">
        <f>N(Движение!$V$542)</f>
        <v>0</v>
      </c>
      <c r="H3646">
        <f>Движение!$W$542</f>
        <v>18</v>
      </c>
      <c r="I3646" t="str">
        <f t="shared" si="56"/>
        <v/>
      </c>
    </row>
    <row r="3647" spans="1:9" x14ac:dyDescent="0.3">
      <c r="A3647">
        <v>3646</v>
      </c>
      <c r="B3647">
        <f>Движение!$A$542</f>
        <v>46761</v>
      </c>
      <c r="C3647">
        <f>Движение!$C$542</f>
        <v>0</v>
      </c>
      <c r="D3647" t="s">
        <v>57</v>
      </c>
      <c r="E3647">
        <f>Движение!$X$542</f>
        <v>21</v>
      </c>
      <c r="F3647">
        <f>N(Движение!$Y$542)</f>
        <v>0</v>
      </c>
      <c r="G3647">
        <f>N(Движение!$Z$542)</f>
        <v>0</v>
      </c>
      <c r="H3647">
        <f>Движение!$AA$542</f>
        <v>21</v>
      </c>
      <c r="I3647" t="str">
        <f t="shared" si="56"/>
        <v/>
      </c>
    </row>
    <row r="3648" spans="1:9" x14ac:dyDescent="0.3">
      <c r="A3648">
        <v>3647</v>
      </c>
      <c r="B3648">
        <f>Движение!$A$542</f>
        <v>46761</v>
      </c>
      <c r="C3648">
        <f>Движение!$C$542</f>
        <v>0</v>
      </c>
      <c r="D3648" t="s">
        <v>59</v>
      </c>
      <c r="E3648">
        <f>Движение!$AB$542</f>
        <v>15</v>
      </c>
      <c r="F3648">
        <f>N(Движение!$AC$542)</f>
        <v>0</v>
      </c>
      <c r="G3648">
        <f>N(Движение!$AD$542)</f>
        <v>0</v>
      </c>
      <c r="H3648">
        <f>Движение!$AE$542</f>
        <v>15</v>
      </c>
      <c r="I3648" t="str">
        <f t="shared" si="56"/>
        <v/>
      </c>
    </row>
    <row r="3649" spans="1:9" x14ac:dyDescent="0.3">
      <c r="A3649">
        <v>3648</v>
      </c>
      <c r="B3649">
        <f>Движение!$A$543</f>
        <v>46762</v>
      </c>
      <c r="C3649">
        <f>Движение!$C$543</f>
        <v>0</v>
      </c>
      <c r="D3649" t="s">
        <v>45</v>
      </c>
      <c r="E3649">
        <f>Движение!$D$543</f>
        <v>26</v>
      </c>
      <c r="F3649">
        <f>N(Движение!$E$543)</f>
        <v>0</v>
      </c>
      <c r="G3649">
        <f>N(Движение!$F$543)</f>
        <v>0</v>
      </c>
      <c r="H3649">
        <f>Движение!$G$543</f>
        <v>26</v>
      </c>
      <c r="I3649" t="str">
        <f t="shared" si="56"/>
        <v/>
      </c>
    </row>
    <row r="3650" spans="1:9" x14ac:dyDescent="0.3">
      <c r="A3650">
        <v>3649</v>
      </c>
      <c r="B3650">
        <f>Движение!$A$543</f>
        <v>46762</v>
      </c>
      <c r="C3650">
        <f>Движение!$C$543</f>
        <v>0</v>
      </c>
      <c r="D3650" t="s">
        <v>49</v>
      </c>
      <c r="E3650">
        <f>Движение!$H$543</f>
        <v>20</v>
      </c>
      <c r="F3650">
        <f>N(Движение!$I$543)</f>
        <v>0</v>
      </c>
      <c r="G3650">
        <f>N(Движение!$J$543)</f>
        <v>0</v>
      </c>
      <c r="H3650">
        <f>Движение!$K$543</f>
        <v>20</v>
      </c>
      <c r="I3650" t="str">
        <f t="shared" ref="I3650:I3713" si="57">IF($F3650&gt;0,TEXT($B3650,"dd.mm")&amp;"_"&amp;$D3650,"")</f>
        <v/>
      </c>
    </row>
    <row r="3651" spans="1:9" x14ac:dyDescent="0.3">
      <c r="A3651">
        <v>3650</v>
      </c>
      <c r="B3651">
        <f>Движение!$A$543</f>
        <v>46762</v>
      </c>
      <c r="C3651">
        <f>Движение!$C$543</f>
        <v>0</v>
      </c>
      <c r="D3651" t="s">
        <v>51</v>
      </c>
      <c r="E3651">
        <f>Движение!$L$543</f>
        <v>48</v>
      </c>
      <c r="F3651">
        <f>N(Движение!$M$543)</f>
        <v>0</v>
      </c>
      <c r="G3651">
        <f>N(Движение!$N$543)</f>
        <v>0</v>
      </c>
      <c r="H3651">
        <f>Движение!$O$543</f>
        <v>48</v>
      </c>
      <c r="I3651" t="str">
        <f t="shared" si="57"/>
        <v/>
      </c>
    </row>
    <row r="3652" spans="1:9" x14ac:dyDescent="0.3">
      <c r="A3652">
        <v>3651</v>
      </c>
      <c r="B3652">
        <f>Движение!$A$543</f>
        <v>46762</v>
      </c>
      <c r="C3652">
        <f>Движение!$C$543</f>
        <v>0</v>
      </c>
      <c r="D3652" t="s">
        <v>54</v>
      </c>
      <c r="E3652">
        <f>Движение!$P$543</f>
        <v>13</v>
      </c>
      <c r="F3652">
        <f>N(Движение!$Q$543)</f>
        <v>0</v>
      </c>
      <c r="G3652">
        <f>N(Движение!$R$543)</f>
        <v>0</v>
      </c>
      <c r="H3652">
        <f>Движение!$S$543</f>
        <v>13</v>
      </c>
      <c r="I3652" t="str">
        <f t="shared" si="57"/>
        <v/>
      </c>
    </row>
    <row r="3653" spans="1:9" x14ac:dyDescent="0.3">
      <c r="A3653">
        <v>3652</v>
      </c>
      <c r="B3653">
        <f>Движение!$A$543</f>
        <v>46762</v>
      </c>
      <c r="C3653">
        <f>Движение!$C$543</f>
        <v>0</v>
      </c>
      <c r="D3653" t="s">
        <v>56</v>
      </c>
      <c r="E3653">
        <f>Движение!$T$543</f>
        <v>18</v>
      </c>
      <c r="F3653">
        <f>N(Движение!$U$543)</f>
        <v>0</v>
      </c>
      <c r="G3653">
        <f>N(Движение!$V$543)</f>
        <v>0</v>
      </c>
      <c r="H3653">
        <f>Движение!$W$543</f>
        <v>18</v>
      </c>
      <c r="I3653" t="str">
        <f t="shared" si="57"/>
        <v/>
      </c>
    </row>
    <row r="3654" spans="1:9" x14ac:dyDescent="0.3">
      <c r="A3654">
        <v>3653</v>
      </c>
      <c r="B3654">
        <f>Движение!$A$543</f>
        <v>46762</v>
      </c>
      <c r="C3654">
        <f>Движение!$C$543</f>
        <v>0</v>
      </c>
      <c r="D3654" t="s">
        <v>57</v>
      </c>
      <c r="E3654">
        <f>Движение!$X$543</f>
        <v>21</v>
      </c>
      <c r="F3654">
        <f>N(Движение!$Y$543)</f>
        <v>0</v>
      </c>
      <c r="G3654">
        <f>N(Движение!$Z$543)</f>
        <v>0</v>
      </c>
      <c r="H3654">
        <f>Движение!$AA$543</f>
        <v>21</v>
      </c>
      <c r="I3654" t="str">
        <f t="shared" si="57"/>
        <v/>
      </c>
    </row>
    <row r="3655" spans="1:9" x14ac:dyDescent="0.3">
      <c r="A3655">
        <v>3654</v>
      </c>
      <c r="B3655">
        <f>Движение!$A$543</f>
        <v>46762</v>
      </c>
      <c r="C3655">
        <f>Движение!$C$543</f>
        <v>0</v>
      </c>
      <c r="D3655" t="s">
        <v>59</v>
      </c>
      <c r="E3655">
        <f>Движение!$AB$543</f>
        <v>15</v>
      </c>
      <c r="F3655">
        <f>N(Движение!$AC$543)</f>
        <v>0</v>
      </c>
      <c r="G3655">
        <f>N(Движение!$AD$543)</f>
        <v>0</v>
      </c>
      <c r="H3655">
        <f>Движение!$AE$543</f>
        <v>15</v>
      </c>
      <c r="I3655" t="str">
        <f t="shared" si="57"/>
        <v/>
      </c>
    </row>
    <row r="3656" spans="1:9" x14ac:dyDescent="0.3">
      <c r="A3656">
        <v>3655</v>
      </c>
      <c r="B3656">
        <f>Движение!$A$544</f>
        <v>46763</v>
      </c>
      <c r="C3656">
        <f>Движение!$C$544</f>
        <v>0</v>
      </c>
      <c r="D3656" t="s">
        <v>45</v>
      </c>
      <c r="E3656">
        <f>Движение!$D$544</f>
        <v>26</v>
      </c>
      <c r="F3656">
        <f>N(Движение!$E$544)</f>
        <v>0</v>
      </c>
      <c r="G3656">
        <f>N(Движение!$F$544)</f>
        <v>0</v>
      </c>
      <c r="H3656">
        <f>Движение!$G$544</f>
        <v>26</v>
      </c>
      <c r="I3656" t="str">
        <f t="shared" si="57"/>
        <v/>
      </c>
    </row>
    <row r="3657" spans="1:9" x14ac:dyDescent="0.3">
      <c r="A3657">
        <v>3656</v>
      </c>
      <c r="B3657">
        <f>Движение!$A$544</f>
        <v>46763</v>
      </c>
      <c r="C3657">
        <f>Движение!$C$544</f>
        <v>0</v>
      </c>
      <c r="D3657" t="s">
        <v>49</v>
      </c>
      <c r="E3657">
        <f>Движение!$H$544</f>
        <v>20</v>
      </c>
      <c r="F3657">
        <f>N(Движение!$I$544)</f>
        <v>0</v>
      </c>
      <c r="G3657">
        <f>N(Движение!$J$544)</f>
        <v>0</v>
      </c>
      <c r="H3657">
        <f>Движение!$K$544</f>
        <v>20</v>
      </c>
      <c r="I3657" t="str">
        <f t="shared" si="57"/>
        <v/>
      </c>
    </row>
    <row r="3658" spans="1:9" x14ac:dyDescent="0.3">
      <c r="A3658">
        <v>3657</v>
      </c>
      <c r="B3658">
        <f>Движение!$A$544</f>
        <v>46763</v>
      </c>
      <c r="C3658">
        <f>Движение!$C$544</f>
        <v>0</v>
      </c>
      <c r="D3658" t="s">
        <v>51</v>
      </c>
      <c r="E3658">
        <f>Движение!$L$544</f>
        <v>48</v>
      </c>
      <c r="F3658">
        <f>N(Движение!$M$544)</f>
        <v>0</v>
      </c>
      <c r="G3658">
        <f>N(Движение!$N$544)</f>
        <v>0</v>
      </c>
      <c r="H3658">
        <f>Движение!$O$544</f>
        <v>48</v>
      </c>
      <c r="I3658" t="str">
        <f t="shared" si="57"/>
        <v/>
      </c>
    </row>
    <row r="3659" spans="1:9" x14ac:dyDescent="0.3">
      <c r="A3659">
        <v>3658</v>
      </c>
      <c r="B3659">
        <f>Движение!$A$544</f>
        <v>46763</v>
      </c>
      <c r="C3659">
        <f>Движение!$C$544</f>
        <v>0</v>
      </c>
      <c r="D3659" t="s">
        <v>54</v>
      </c>
      <c r="E3659">
        <f>Движение!$P$544</f>
        <v>13</v>
      </c>
      <c r="F3659">
        <f>N(Движение!$Q$544)</f>
        <v>0</v>
      </c>
      <c r="G3659">
        <f>N(Движение!$R$544)</f>
        <v>0</v>
      </c>
      <c r="H3659">
        <f>Движение!$S$544</f>
        <v>13</v>
      </c>
      <c r="I3659" t="str">
        <f t="shared" si="57"/>
        <v/>
      </c>
    </row>
    <row r="3660" spans="1:9" x14ac:dyDescent="0.3">
      <c r="A3660">
        <v>3659</v>
      </c>
      <c r="B3660">
        <f>Движение!$A$544</f>
        <v>46763</v>
      </c>
      <c r="C3660">
        <f>Движение!$C$544</f>
        <v>0</v>
      </c>
      <c r="D3660" t="s">
        <v>56</v>
      </c>
      <c r="E3660">
        <f>Движение!$T$544</f>
        <v>18</v>
      </c>
      <c r="F3660">
        <f>N(Движение!$U$544)</f>
        <v>0</v>
      </c>
      <c r="G3660">
        <f>N(Движение!$V$544)</f>
        <v>0</v>
      </c>
      <c r="H3660">
        <f>Движение!$W$544</f>
        <v>18</v>
      </c>
      <c r="I3660" t="str">
        <f t="shared" si="57"/>
        <v/>
      </c>
    </row>
    <row r="3661" spans="1:9" x14ac:dyDescent="0.3">
      <c r="A3661">
        <v>3660</v>
      </c>
      <c r="B3661">
        <f>Движение!$A$544</f>
        <v>46763</v>
      </c>
      <c r="C3661">
        <f>Движение!$C$544</f>
        <v>0</v>
      </c>
      <c r="D3661" t="s">
        <v>57</v>
      </c>
      <c r="E3661">
        <f>Движение!$X$544</f>
        <v>21</v>
      </c>
      <c r="F3661">
        <f>N(Движение!$Y$544)</f>
        <v>0</v>
      </c>
      <c r="G3661">
        <f>N(Движение!$Z$544)</f>
        <v>0</v>
      </c>
      <c r="H3661">
        <f>Движение!$AA$544</f>
        <v>21</v>
      </c>
      <c r="I3661" t="str">
        <f t="shared" si="57"/>
        <v/>
      </c>
    </row>
    <row r="3662" spans="1:9" x14ac:dyDescent="0.3">
      <c r="A3662">
        <v>3661</v>
      </c>
      <c r="B3662">
        <f>Движение!$A$544</f>
        <v>46763</v>
      </c>
      <c r="C3662">
        <f>Движение!$C$544</f>
        <v>0</v>
      </c>
      <c r="D3662" t="s">
        <v>59</v>
      </c>
      <c r="E3662">
        <f>Движение!$AB$544</f>
        <v>15</v>
      </c>
      <c r="F3662">
        <f>N(Движение!$AC$544)</f>
        <v>0</v>
      </c>
      <c r="G3662">
        <f>N(Движение!$AD$544)</f>
        <v>0</v>
      </c>
      <c r="H3662">
        <f>Движение!$AE$544</f>
        <v>15</v>
      </c>
      <c r="I3662" t="str">
        <f t="shared" si="57"/>
        <v/>
      </c>
    </row>
    <row r="3663" spans="1:9" x14ac:dyDescent="0.3">
      <c r="A3663">
        <v>3662</v>
      </c>
      <c r="B3663">
        <f>Движение!$A$545</f>
        <v>46764</v>
      </c>
      <c r="C3663">
        <f>Движение!$C$545</f>
        <v>0</v>
      </c>
      <c r="D3663" t="s">
        <v>45</v>
      </c>
      <c r="E3663">
        <f>Движение!$D$545</f>
        <v>26</v>
      </c>
      <c r="F3663">
        <f>N(Движение!$E$545)</f>
        <v>0</v>
      </c>
      <c r="G3663">
        <f>N(Движение!$F$545)</f>
        <v>0</v>
      </c>
      <c r="H3663">
        <f>Движение!$G$545</f>
        <v>26</v>
      </c>
      <c r="I3663" t="str">
        <f t="shared" si="57"/>
        <v/>
      </c>
    </row>
    <row r="3664" spans="1:9" x14ac:dyDescent="0.3">
      <c r="A3664">
        <v>3663</v>
      </c>
      <c r="B3664">
        <f>Движение!$A$545</f>
        <v>46764</v>
      </c>
      <c r="C3664">
        <f>Движение!$C$545</f>
        <v>0</v>
      </c>
      <c r="D3664" t="s">
        <v>49</v>
      </c>
      <c r="E3664">
        <f>Движение!$H$545</f>
        <v>20</v>
      </c>
      <c r="F3664">
        <f>N(Движение!$I$545)</f>
        <v>0</v>
      </c>
      <c r="G3664">
        <f>N(Движение!$J$545)</f>
        <v>0</v>
      </c>
      <c r="H3664">
        <f>Движение!$K$545</f>
        <v>20</v>
      </c>
      <c r="I3664" t="str">
        <f t="shared" si="57"/>
        <v/>
      </c>
    </row>
    <row r="3665" spans="1:9" x14ac:dyDescent="0.3">
      <c r="A3665">
        <v>3664</v>
      </c>
      <c r="B3665">
        <f>Движение!$A$545</f>
        <v>46764</v>
      </c>
      <c r="C3665">
        <f>Движение!$C$545</f>
        <v>0</v>
      </c>
      <c r="D3665" t="s">
        <v>51</v>
      </c>
      <c r="E3665">
        <f>Движение!$L$545</f>
        <v>48</v>
      </c>
      <c r="F3665">
        <f>N(Движение!$M$545)</f>
        <v>0</v>
      </c>
      <c r="G3665">
        <f>N(Движение!$N$545)</f>
        <v>0</v>
      </c>
      <c r="H3665">
        <f>Движение!$O$545</f>
        <v>48</v>
      </c>
      <c r="I3665" t="str">
        <f t="shared" si="57"/>
        <v/>
      </c>
    </row>
    <row r="3666" spans="1:9" x14ac:dyDescent="0.3">
      <c r="A3666">
        <v>3665</v>
      </c>
      <c r="B3666">
        <f>Движение!$A$545</f>
        <v>46764</v>
      </c>
      <c r="C3666">
        <f>Движение!$C$545</f>
        <v>0</v>
      </c>
      <c r="D3666" t="s">
        <v>54</v>
      </c>
      <c r="E3666">
        <f>Движение!$P$545</f>
        <v>13</v>
      </c>
      <c r="F3666">
        <f>N(Движение!$Q$545)</f>
        <v>0</v>
      </c>
      <c r="G3666">
        <f>N(Движение!$R$545)</f>
        <v>0</v>
      </c>
      <c r="H3666">
        <f>Движение!$S$545</f>
        <v>13</v>
      </c>
      <c r="I3666" t="str">
        <f t="shared" si="57"/>
        <v/>
      </c>
    </row>
    <row r="3667" spans="1:9" x14ac:dyDescent="0.3">
      <c r="A3667">
        <v>3666</v>
      </c>
      <c r="B3667">
        <f>Движение!$A$545</f>
        <v>46764</v>
      </c>
      <c r="C3667">
        <f>Движение!$C$545</f>
        <v>0</v>
      </c>
      <c r="D3667" t="s">
        <v>56</v>
      </c>
      <c r="E3667">
        <f>Движение!$T$545</f>
        <v>18</v>
      </c>
      <c r="F3667">
        <f>N(Движение!$U$545)</f>
        <v>0</v>
      </c>
      <c r="G3667">
        <f>N(Движение!$V$545)</f>
        <v>0</v>
      </c>
      <c r="H3667">
        <f>Движение!$W$545</f>
        <v>18</v>
      </c>
      <c r="I3667" t="str">
        <f t="shared" si="57"/>
        <v/>
      </c>
    </row>
    <row r="3668" spans="1:9" x14ac:dyDescent="0.3">
      <c r="A3668">
        <v>3667</v>
      </c>
      <c r="B3668">
        <f>Движение!$A$545</f>
        <v>46764</v>
      </c>
      <c r="C3668">
        <f>Движение!$C$545</f>
        <v>0</v>
      </c>
      <c r="D3668" t="s">
        <v>57</v>
      </c>
      <c r="E3668">
        <f>Движение!$X$545</f>
        <v>21</v>
      </c>
      <c r="F3668">
        <f>N(Движение!$Y$545)</f>
        <v>0</v>
      </c>
      <c r="G3668">
        <f>N(Движение!$Z$545)</f>
        <v>0</v>
      </c>
      <c r="H3668">
        <f>Движение!$AA$545</f>
        <v>21</v>
      </c>
      <c r="I3668" t="str">
        <f t="shared" si="57"/>
        <v/>
      </c>
    </row>
    <row r="3669" spans="1:9" x14ac:dyDescent="0.3">
      <c r="A3669">
        <v>3668</v>
      </c>
      <c r="B3669">
        <f>Движение!$A$545</f>
        <v>46764</v>
      </c>
      <c r="C3669">
        <f>Движение!$C$545</f>
        <v>0</v>
      </c>
      <c r="D3669" t="s">
        <v>59</v>
      </c>
      <c r="E3669">
        <f>Движение!$AB$545</f>
        <v>15</v>
      </c>
      <c r="F3669">
        <f>N(Движение!$AC$545)</f>
        <v>0</v>
      </c>
      <c r="G3669">
        <f>N(Движение!$AD$545)</f>
        <v>0</v>
      </c>
      <c r="H3669">
        <f>Движение!$AE$545</f>
        <v>15</v>
      </c>
      <c r="I3669" t="str">
        <f t="shared" si="57"/>
        <v/>
      </c>
    </row>
    <row r="3670" spans="1:9" x14ac:dyDescent="0.3">
      <c r="A3670">
        <v>3669</v>
      </c>
      <c r="B3670">
        <f>Движение!$A$546</f>
        <v>46765</v>
      </c>
      <c r="C3670">
        <f>Движение!$C$546</f>
        <v>0</v>
      </c>
      <c r="D3670" t="s">
        <v>45</v>
      </c>
      <c r="E3670">
        <f>Движение!$D$546</f>
        <v>26</v>
      </c>
      <c r="F3670">
        <f>N(Движение!$E$546)</f>
        <v>0</v>
      </c>
      <c r="G3670">
        <f>N(Движение!$F$546)</f>
        <v>0</v>
      </c>
      <c r="H3670">
        <f>Движение!$G$546</f>
        <v>26</v>
      </c>
      <c r="I3670" t="str">
        <f t="shared" si="57"/>
        <v/>
      </c>
    </row>
    <row r="3671" spans="1:9" x14ac:dyDescent="0.3">
      <c r="A3671">
        <v>3670</v>
      </c>
      <c r="B3671">
        <f>Движение!$A$546</f>
        <v>46765</v>
      </c>
      <c r="C3671">
        <f>Движение!$C$546</f>
        <v>0</v>
      </c>
      <c r="D3671" t="s">
        <v>49</v>
      </c>
      <c r="E3671">
        <f>Движение!$H$546</f>
        <v>20</v>
      </c>
      <c r="F3671">
        <f>N(Движение!$I$546)</f>
        <v>0</v>
      </c>
      <c r="G3671">
        <f>N(Движение!$J$546)</f>
        <v>0</v>
      </c>
      <c r="H3671">
        <f>Движение!$K$546</f>
        <v>20</v>
      </c>
      <c r="I3671" t="str">
        <f t="shared" si="57"/>
        <v/>
      </c>
    </row>
    <row r="3672" spans="1:9" x14ac:dyDescent="0.3">
      <c r="A3672">
        <v>3671</v>
      </c>
      <c r="B3672">
        <f>Движение!$A$546</f>
        <v>46765</v>
      </c>
      <c r="C3672">
        <f>Движение!$C$546</f>
        <v>0</v>
      </c>
      <c r="D3672" t="s">
        <v>51</v>
      </c>
      <c r="E3672">
        <f>Движение!$L$546</f>
        <v>48</v>
      </c>
      <c r="F3672">
        <f>N(Движение!$M$546)</f>
        <v>0</v>
      </c>
      <c r="G3672">
        <f>N(Движение!$N$546)</f>
        <v>0</v>
      </c>
      <c r="H3672">
        <f>Движение!$O$546</f>
        <v>48</v>
      </c>
      <c r="I3672" t="str">
        <f t="shared" si="57"/>
        <v/>
      </c>
    </row>
    <row r="3673" spans="1:9" x14ac:dyDescent="0.3">
      <c r="A3673">
        <v>3672</v>
      </c>
      <c r="B3673">
        <f>Движение!$A$546</f>
        <v>46765</v>
      </c>
      <c r="C3673">
        <f>Движение!$C$546</f>
        <v>0</v>
      </c>
      <c r="D3673" t="s">
        <v>54</v>
      </c>
      <c r="E3673">
        <f>Движение!$P$546</f>
        <v>13</v>
      </c>
      <c r="F3673">
        <f>N(Движение!$Q$546)</f>
        <v>0</v>
      </c>
      <c r="G3673">
        <f>N(Движение!$R$546)</f>
        <v>0</v>
      </c>
      <c r="H3673">
        <f>Движение!$S$546</f>
        <v>13</v>
      </c>
      <c r="I3673" t="str">
        <f t="shared" si="57"/>
        <v/>
      </c>
    </row>
    <row r="3674" spans="1:9" x14ac:dyDescent="0.3">
      <c r="A3674">
        <v>3673</v>
      </c>
      <c r="B3674">
        <f>Движение!$A$546</f>
        <v>46765</v>
      </c>
      <c r="C3674">
        <f>Движение!$C$546</f>
        <v>0</v>
      </c>
      <c r="D3674" t="s">
        <v>56</v>
      </c>
      <c r="E3674">
        <f>Движение!$T$546</f>
        <v>18</v>
      </c>
      <c r="F3674">
        <f>N(Движение!$U$546)</f>
        <v>0</v>
      </c>
      <c r="G3674">
        <f>N(Движение!$V$546)</f>
        <v>0</v>
      </c>
      <c r="H3674">
        <f>Движение!$W$546</f>
        <v>18</v>
      </c>
      <c r="I3674" t="str">
        <f t="shared" si="57"/>
        <v/>
      </c>
    </row>
    <row r="3675" spans="1:9" x14ac:dyDescent="0.3">
      <c r="A3675">
        <v>3674</v>
      </c>
      <c r="B3675">
        <f>Движение!$A$546</f>
        <v>46765</v>
      </c>
      <c r="C3675">
        <f>Движение!$C$546</f>
        <v>0</v>
      </c>
      <c r="D3675" t="s">
        <v>57</v>
      </c>
      <c r="E3675">
        <f>Движение!$X$546</f>
        <v>21</v>
      </c>
      <c r="F3675">
        <f>N(Движение!$Y$546)</f>
        <v>0</v>
      </c>
      <c r="G3675">
        <f>N(Движение!$Z$546)</f>
        <v>0</v>
      </c>
      <c r="H3675">
        <f>Движение!$AA$546</f>
        <v>21</v>
      </c>
      <c r="I3675" t="str">
        <f t="shared" si="57"/>
        <v/>
      </c>
    </row>
    <row r="3676" spans="1:9" x14ac:dyDescent="0.3">
      <c r="A3676">
        <v>3675</v>
      </c>
      <c r="B3676">
        <f>Движение!$A$546</f>
        <v>46765</v>
      </c>
      <c r="C3676">
        <f>Движение!$C$546</f>
        <v>0</v>
      </c>
      <c r="D3676" t="s">
        <v>59</v>
      </c>
      <c r="E3676">
        <f>Движение!$AB$546</f>
        <v>15</v>
      </c>
      <c r="F3676">
        <f>N(Движение!$AC$546)</f>
        <v>0</v>
      </c>
      <c r="G3676">
        <f>N(Движение!$AD$546)</f>
        <v>0</v>
      </c>
      <c r="H3676">
        <f>Движение!$AE$546</f>
        <v>15</v>
      </c>
      <c r="I3676" t="str">
        <f t="shared" si="57"/>
        <v/>
      </c>
    </row>
    <row r="3677" spans="1:9" x14ac:dyDescent="0.3">
      <c r="A3677">
        <v>3676</v>
      </c>
      <c r="B3677">
        <f>Движение!$A$547</f>
        <v>46766</v>
      </c>
      <c r="C3677">
        <f>Движение!$C$547</f>
        <v>0</v>
      </c>
      <c r="D3677" t="s">
        <v>45</v>
      </c>
      <c r="E3677">
        <f>Движение!$D$547</f>
        <v>26</v>
      </c>
      <c r="F3677">
        <f>N(Движение!$E$547)</f>
        <v>0</v>
      </c>
      <c r="G3677">
        <f>N(Движение!$F$547)</f>
        <v>0</v>
      </c>
      <c r="H3677">
        <f>Движение!$G$547</f>
        <v>26</v>
      </c>
      <c r="I3677" t="str">
        <f t="shared" si="57"/>
        <v/>
      </c>
    </row>
    <row r="3678" spans="1:9" x14ac:dyDescent="0.3">
      <c r="A3678">
        <v>3677</v>
      </c>
      <c r="B3678">
        <f>Движение!$A$547</f>
        <v>46766</v>
      </c>
      <c r="C3678">
        <f>Движение!$C$547</f>
        <v>0</v>
      </c>
      <c r="D3678" t="s">
        <v>49</v>
      </c>
      <c r="E3678">
        <f>Движение!$H$547</f>
        <v>20</v>
      </c>
      <c r="F3678">
        <f>N(Движение!$I$547)</f>
        <v>0</v>
      </c>
      <c r="G3678">
        <f>N(Движение!$J$547)</f>
        <v>0</v>
      </c>
      <c r="H3678">
        <f>Движение!$K$547</f>
        <v>20</v>
      </c>
      <c r="I3678" t="str">
        <f t="shared" si="57"/>
        <v/>
      </c>
    </row>
    <row r="3679" spans="1:9" x14ac:dyDescent="0.3">
      <c r="A3679">
        <v>3678</v>
      </c>
      <c r="B3679">
        <f>Движение!$A$547</f>
        <v>46766</v>
      </c>
      <c r="C3679">
        <f>Движение!$C$547</f>
        <v>0</v>
      </c>
      <c r="D3679" t="s">
        <v>51</v>
      </c>
      <c r="E3679">
        <f>Движение!$L$547</f>
        <v>48</v>
      </c>
      <c r="F3679">
        <f>N(Движение!$M$547)</f>
        <v>0</v>
      </c>
      <c r="G3679">
        <f>N(Движение!$N$547)</f>
        <v>0</v>
      </c>
      <c r="H3679">
        <f>Движение!$O$547</f>
        <v>48</v>
      </c>
      <c r="I3679" t="str">
        <f t="shared" si="57"/>
        <v/>
      </c>
    </row>
    <row r="3680" spans="1:9" x14ac:dyDescent="0.3">
      <c r="A3680">
        <v>3679</v>
      </c>
      <c r="B3680">
        <f>Движение!$A$547</f>
        <v>46766</v>
      </c>
      <c r="C3680">
        <f>Движение!$C$547</f>
        <v>0</v>
      </c>
      <c r="D3680" t="s">
        <v>54</v>
      </c>
      <c r="E3680">
        <f>Движение!$P$547</f>
        <v>13</v>
      </c>
      <c r="F3680">
        <f>N(Движение!$Q$547)</f>
        <v>0</v>
      </c>
      <c r="G3680">
        <f>N(Движение!$R$547)</f>
        <v>0</v>
      </c>
      <c r="H3680">
        <f>Движение!$S$547</f>
        <v>13</v>
      </c>
      <c r="I3680" t="str">
        <f t="shared" si="57"/>
        <v/>
      </c>
    </row>
    <row r="3681" spans="1:9" x14ac:dyDescent="0.3">
      <c r="A3681">
        <v>3680</v>
      </c>
      <c r="B3681">
        <f>Движение!$A$547</f>
        <v>46766</v>
      </c>
      <c r="C3681">
        <f>Движение!$C$547</f>
        <v>0</v>
      </c>
      <c r="D3681" t="s">
        <v>56</v>
      </c>
      <c r="E3681">
        <f>Движение!$T$547</f>
        <v>18</v>
      </c>
      <c r="F3681">
        <f>N(Движение!$U$547)</f>
        <v>0</v>
      </c>
      <c r="G3681">
        <f>N(Движение!$V$547)</f>
        <v>0</v>
      </c>
      <c r="H3681">
        <f>Движение!$W$547</f>
        <v>18</v>
      </c>
      <c r="I3681" t="str">
        <f t="shared" si="57"/>
        <v/>
      </c>
    </row>
    <row r="3682" spans="1:9" x14ac:dyDescent="0.3">
      <c r="A3682">
        <v>3681</v>
      </c>
      <c r="B3682">
        <f>Движение!$A$547</f>
        <v>46766</v>
      </c>
      <c r="C3682">
        <f>Движение!$C$547</f>
        <v>0</v>
      </c>
      <c r="D3682" t="s">
        <v>57</v>
      </c>
      <c r="E3682">
        <f>Движение!$X$547</f>
        <v>21</v>
      </c>
      <c r="F3682">
        <f>N(Движение!$Y$547)</f>
        <v>0</v>
      </c>
      <c r="G3682">
        <f>N(Движение!$Z$547)</f>
        <v>0</v>
      </c>
      <c r="H3682">
        <f>Движение!$AA$547</f>
        <v>21</v>
      </c>
      <c r="I3682" t="str">
        <f t="shared" si="57"/>
        <v/>
      </c>
    </row>
    <row r="3683" spans="1:9" x14ac:dyDescent="0.3">
      <c r="A3683">
        <v>3682</v>
      </c>
      <c r="B3683">
        <f>Движение!$A$547</f>
        <v>46766</v>
      </c>
      <c r="C3683">
        <f>Движение!$C$547</f>
        <v>0</v>
      </c>
      <c r="D3683" t="s">
        <v>59</v>
      </c>
      <c r="E3683">
        <f>Движение!$AB$547</f>
        <v>15</v>
      </c>
      <c r="F3683">
        <f>N(Движение!$AC$547)</f>
        <v>0</v>
      </c>
      <c r="G3683">
        <f>N(Движение!$AD$547)</f>
        <v>0</v>
      </c>
      <c r="H3683">
        <f>Движение!$AE$547</f>
        <v>15</v>
      </c>
      <c r="I3683" t="str">
        <f t="shared" si="57"/>
        <v/>
      </c>
    </row>
    <row r="3684" spans="1:9" x14ac:dyDescent="0.3">
      <c r="A3684">
        <v>3683</v>
      </c>
      <c r="B3684">
        <f>Движение!$A$548</f>
        <v>46767</v>
      </c>
      <c r="C3684">
        <f>Движение!$C$548</f>
        <v>0</v>
      </c>
      <c r="D3684" t="s">
        <v>45</v>
      </c>
      <c r="E3684">
        <f>Движение!$D$548</f>
        <v>26</v>
      </c>
      <c r="F3684">
        <f>N(Движение!$E$548)</f>
        <v>0</v>
      </c>
      <c r="G3684">
        <f>N(Движение!$F$548)</f>
        <v>0</v>
      </c>
      <c r="H3684">
        <f>Движение!$G$548</f>
        <v>26</v>
      </c>
      <c r="I3684" t="str">
        <f t="shared" si="57"/>
        <v/>
      </c>
    </row>
    <row r="3685" spans="1:9" x14ac:dyDescent="0.3">
      <c r="A3685">
        <v>3684</v>
      </c>
      <c r="B3685">
        <f>Движение!$A$548</f>
        <v>46767</v>
      </c>
      <c r="C3685">
        <f>Движение!$C$548</f>
        <v>0</v>
      </c>
      <c r="D3685" t="s">
        <v>49</v>
      </c>
      <c r="E3685">
        <f>Движение!$H$548</f>
        <v>20</v>
      </c>
      <c r="F3685">
        <f>N(Движение!$I$548)</f>
        <v>0</v>
      </c>
      <c r="G3685">
        <f>N(Движение!$J$548)</f>
        <v>0</v>
      </c>
      <c r="H3685">
        <f>Движение!$K$548</f>
        <v>20</v>
      </c>
      <c r="I3685" t="str">
        <f t="shared" si="57"/>
        <v/>
      </c>
    </row>
    <row r="3686" spans="1:9" x14ac:dyDescent="0.3">
      <c r="A3686">
        <v>3685</v>
      </c>
      <c r="B3686">
        <f>Движение!$A$548</f>
        <v>46767</v>
      </c>
      <c r="C3686">
        <f>Движение!$C$548</f>
        <v>0</v>
      </c>
      <c r="D3686" t="s">
        <v>51</v>
      </c>
      <c r="E3686">
        <f>Движение!$L$548</f>
        <v>48</v>
      </c>
      <c r="F3686">
        <f>N(Движение!$M$548)</f>
        <v>0</v>
      </c>
      <c r="G3686">
        <f>N(Движение!$N$548)</f>
        <v>0</v>
      </c>
      <c r="H3686">
        <f>Движение!$O$548</f>
        <v>48</v>
      </c>
      <c r="I3686" t="str">
        <f t="shared" si="57"/>
        <v/>
      </c>
    </row>
    <row r="3687" spans="1:9" x14ac:dyDescent="0.3">
      <c r="A3687">
        <v>3686</v>
      </c>
      <c r="B3687">
        <f>Движение!$A$548</f>
        <v>46767</v>
      </c>
      <c r="C3687">
        <f>Движение!$C$548</f>
        <v>0</v>
      </c>
      <c r="D3687" t="s">
        <v>54</v>
      </c>
      <c r="E3687">
        <f>Движение!$P$548</f>
        <v>13</v>
      </c>
      <c r="F3687">
        <f>N(Движение!$Q$548)</f>
        <v>0</v>
      </c>
      <c r="G3687">
        <f>N(Движение!$R$548)</f>
        <v>0</v>
      </c>
      <c r="H3687">
        <f>Движение!$S$548</f>
        <v>13</v>
      </c>
      <c r="I3687" t="str">
        <f t="shared" si="57"/>
        <v/>
      </c>
    </row>
    <row r="3688" spans="1:9" x14ac:dyDescent="0.3">
      <c r="A3688">
        <v>3687</v>
      </c>
      <c r="B3688">
        <f>Движение!$A$548</f>
        <v>46767</v>
      </c>
      <c r="C3688">
        <f>Движение!$C$548</f>
        <v>0</v>
      </c>
      <c r="D3688" t="s">
        <v>56</v>
      </c>
      <c r="E3688">
        <f>Движение!$T$548</f>
        <v>18</v>
      </c>
      <c r="F3688">
        <f>N(Движение!$U$548)</f>
        <v>0</v>
      </c>
      <c r="G3688">
        <f>N(Движение!$V$548)</f>
        <v>0</v>
      </c>
      <c r="H3688">
        <f>Движение!$W$548</f>
        <v>18</v>
      </c>
      <c r="I3688" t="str">
        <f t="shared" si="57"/>
        <v/>
      </c>
    </row>
    <row r="3689" spans="1:9" x14ac:dyDescent="0.3">
      <c r="A3689">
        <v>3688</v>
      </c>
      <c r="B3689">
        <f>Движение!$A$548</f>
        <v>46767</v>
      </c>
      <c r="C3689">
        <f>Движение!$C$548</f>
        <v>0</v>
      </c>
      <c r="D3689" t="s">
        <v>57</v>
      </c>
      <c r="E3689">
        <f>Движение!$X$548</f>
        <v>21</v>
      </c>
      <c r="F3689">
        <f>N(Движение!$Y$548)</f>
        <v>0</v>
      </c>
      <c r="G3689">
        <f>N(Движение!$Z$548)</f>
        <v>0</v>
      </c>
      <c r="H3689">
        <f>Движение!$AA$548</f>
        <v>21</v>
      </c>
      <c r="I3689" t="str">
        <f t="shared" si="57"/>
        <v/>
      </c>
    </row>
    <row r="3690" spans="1:9" x14ac:dyDescent="0.3">
      <c r="A3690">
        <v>3689</v>
      </c>
      <c r="B3690">
        <f>Движение!$A$548</f>
        <v>46767</v>
      </c>
      <c r="C3690">
        <f>Движение!$C$548</f>
        <v>0</v>
      </c>
      <c r="D3690" t="s">
        <v>59</v>
      </c>
      <c r="E3690">
        <f>Движение!$AB$548</f>
        <v>15</v>
      </c>
      <c r="F3690">
        <f>N(Движение!$AC$548)</f>
        <v>0</v>
      </c>
      <c r="G3690">
        <f>N(Движение!$AD$548)</f>
        <v>0</v>
      </c>
      <c r="H3690">
        <f>Движение!$AE$548</f>
        <v>15</v>
      </c>
      <c r="I3690" t="str">
        <f t="shared" si="57"/>
        <v/>
      </c>
    </row>
    <row r="3691" spans="1:9" x14ac:dyDescent="0.3">
      <c r="A3691">
        <v>3690</v>
      </c>
      <c r="B3691">
        <f>Движение!$A$549</f>
        <v>46768</v>
      </c>
      <c r="C3691">
        <f>Движение!$C$549</f>
        <v>0</v>
      </c>
      <c r="D3691" t="s">
        <v>45</v>
      </c>
      <c r="E3691">
        <f>Движение!$D$549</f>
        <v>26</v>
      </c>
      <c r="F3691">
        <f>N(Движение!$E$549)</f>
        <v>0</v>
      </c>
      <c r="G3691">
        <f>N(Движение!$F$549)</f>
        <v>0</v>
      </c>
      <c r="H3691">
        <f>Движение!$G$549</f>
        <v>26</v>
      </c>
      <c r="I3691" t="str">
        <f t="shared" si="57"/>
        <v/>
      </c>
    </row>
    <row r="3692" spans="1:9" x14ac:dyDescent="0.3">
      <c r="A3692">
        <v>3691</v>
      </c>
      <c r="B3692">
        <f>Движение!$A$549</f>
        <v>46768</v>
      </c>
      <c r="C3692">
        <f>Движение!$C$549</f>
        <v>0</v>
      </c>
      <c r="D3692" t="s">
        <v>49</v>
      </c>
      <c r="E3692">
        <f>Движение!$H$549</f>
        <v>20</v>
      </c>
      <c r="F3692">
        <f>N(Движение!$I$549)</f>
        <v>0</v>
      </c>
      <c r="G3692">
        <f>N(Движение!$J$549)</f>
        <v>0</v>
      </c>
      <c r="H3692">
        <f>Движение!$K$549</f>
        <v>20</v>
      </c>
      <c r="I3692" t="str">
        <f t="shared" si="57"/>
        <v/>
      </c>
    </row>
    <row r="3693" spans="1:9" x14ac:dyDescent="0.3">
      <c r="A3693">
        <v>3692</v>
      </c>
      <c r="B3693">
        <f>Движение!$A$549</f>
        <v>46768</v>
      </c>
      <c r="C3693">
        <f>Движение!$C$549</f>
        <v>0</v>
      </c>
      <c r="D3693" t="s">
        <v>51</v>
      </c>
      <c r="E3693">
        <f>Движение!$L$549</f>
        <v>48</v>
      </c>
      <c r="F3693">
        <f>N(Движение!$M$549)</f>
        <v>0</v>
      </c>
      <c r="G3693">
        <f>N(Движение!$N$549)</f>
        <v>0</v>
      </c>
      <c r="H3693">
        <f>Движение!$O$549</f>
        <v>48</v>
      </c>
      <c r="I3693" t="str">
        <f t="shared" si="57"/>
        <v/>
      </c>
    </row>
    <row r="3694" spans="1:9" x14ac:dyDescent="0.3">
      <c r="A3694">
        <v>3693</v>
      </c>
      <c r="B3694">
        <f>Движение!$A$549</f>
        <v>46768</v>
      </c>
      <c r="C3694">
        <f>Движение!$C$549</f>
        <v>0</v>
      </c>
      <c r="D3694" t="s">
        <v>54</v>
      </c>
      <c r="E3694">
        <f>Движение!$P$549</f>
        <v>13</v>
      </c>
      <c r="F3694">
        <f>N(Движение!$Q$549)</f>
        <v>0</v>
      </c>
      <c r="G3694">
        <f>N(Движение!$R$549)</f>
        <v>0</v>
      </c>
      <c r="H3694">
        <f>Движение!$S$549</f>
        <v>13</v>
      </c>
      <c r="I3694" t="str">
        <f t="shared" si="57"/>
        <v/>
      </c>
    </row>
    <row r="3695" spans="1:9" x14ac:dyDescent="0.3">
      <c r="A3695">
        <v>3694</v>
      </c>
      <c r="B3695">
        <f>Движение!$A$549</f>
        <v>46768</v>
      </c>
      <c r="C3695">
        <f>Движение!$C$549</f>
        <v>0</v>
      </c>
      <c r="D3695" t="s">
        <v>56</v>
      </c>
      <c r="E3695">
        <f>Движение!$T$549</f>
        <v>18</v>
      </c>
      <c r="F3695">
        <f>N(Движение!$U$549)</f>
        <v>0</v>
      </c>
      <c r="G3695">
        <f>N(Движение!$V$549)</f>
        <v>0</v>
      </c>
      <c r="H3695">
        <f>Движение!$W$549</f>
        <v>18</v>
      </c>
      <c r="I3695" t="str">
        <f t="shared" si="57"/>
        <v/>
      </c>
    </row>
    <row r="3696" spans="1:9" x14ac:dyDescent="0.3">
      <c r="A3696">
        <v>3695</v>
      </c>
      <c r="B3696">
        <f>Движение!$A$549</f>
        <v>46768</v>
      </c>
      <c r="C3696">
        <f>Движение!$C$549</f>
        <v>0</v>
      </c>
      <c r="D3696" t="s">
        <v>57</v>
      </c>
      <c r="E3696">
        <f>Движение!$X$549</f>
        <v>21</v>
      </c>
      <c r="F3696">
        <f>N(Движение!$Y$549)</f>
        <v>0</v>
      </c>
      <c r="G3696">
        <f>N(Движение!$Z$549)</f>
        <v>0</v>
      </c>
      <c r="H3696">
        <f>Движение!$AA$549</f>
        <v>21</v>
      </c>
      <c r="I3696" t="str">
        <f t="shared" si="57"/>
        <v/>
      </c>
    </row>
    <row r="3697" spans="1:9" x14ac:dyDescent="0.3">
      <c r="A3697">
        <v>3696</v>
      </c>
      <c r="B3697">
        <f>Движение!$A$549</f>
        <v>46768</v>
      </c>
      <c r="C3697">
        <f>Движение!$C$549</f>
        <v>0</v>
      </c>
      <c r="D3697" t="s">
        <v>59</v>
      </c>
      <c r="E3697">
        <f>Движение!$AB$549</f>
        <v>15</v>
      </c>
      <c r="F3697">
        <f>N(Движение!$AC$549)</f>
        <v>0</v>
      </c>
      <c r="G3697">
        <f>N(Движение!$AD$549)</f>
        <v>0</v>
      </c>
      <c r="H3697">
        <f>Движение!$AE$549</f>
        <v>15</v>
      </c>
      <c r="I3697" t="str">
        <f t="shared" si="57"/>
        <v/>
      </c>
    </row>
    <row r="3698" spans="1:9" x14ac:dyDescent="0.3">
      <c r="A3698">
        <v>3697</v>
      </c>
      <c r="B3698">
        <f>Движение!$A$550</f>
        <v>46769</v>
      </c>
      <c r="C3698">
        <f>Движение!$C$550</f>
        <v>0</v>
      </c>
      <c r="D3698" t="s">
        <v>45</v>
      </c>
      <c r="E3698">
        <f>Движение!$D$550</f>
        <v>26</v>
      </c>
      <c r="F3698">
        <f>N(Движение!$E$550)</f>
        <v>0</v>
      </c>
      <c r="G3698">
        <f>N(Движение!$F$550)</f>
        <v>0</v>
      </c>
      <c r="H3698">
        <f>Движение!$G$550</f>
        <v>26</v>
      </c>
      <c r="I3698" t="str">
        <f t="shared" si="57"/>
        <v/>
      </c>
    </row>
    <row r="3699" spans="1:9" x14ac:dyDescent="0.3">
      <c r="A3699">
        <v>3698</v>
      </c>
      <c r="B3699">
        <f>Движение!$A$550</f>
        <v>46769</v>
      </c>
      <c r="C3699">
        <f>Движение!$C$550</f>
        <v>0</v>
      </c>
      <c r="D3699" t="s">
        <v>49</v>
      </c>
      <c r="E3699">
        <f>Движение!$H$550</f>
        <v>20</v>
      </c>
      <c r="F3699">
        <f>N(Движение!$I$550)</f>
        <v>0</v>
      </c>
      <c r="G3699">
        <f>N(Движение!$J$550)</f>
        <v>0</v>
      </c>
      <c r="H3699">
        <f>Движение!$K$550</f>
        <v>20</v>
      </c>
      <c r="I3699" t="str">
        <f t="shared" si="57"/>
        <v/>
      </c>
    </row>
    <row r="3700" spans="1:9" x14ac:dyDescent="0.3">
      <c r="A3700">
        <v>3699</v>
      </c>
      <c r="B3700">
        <f>Движение!$A$550</f>
        <v>46769</v>
      </c>
      <c r="C3700">
        <f>Движение!$C$550</f>
        <v>0</v>
      </c>
      <c r="D3700" t="s">
        <v>51</v>
      </c>
      <c r="E3700">
        <f>Движение!$L$550</f>
        <v>48</v>
      </c>
      <c r="F3700">
        <f>N(Движение!$M$550)</f>
        <v>0</v>
      </c>
      <c r="G3700">
        <f>N(Движение!$N$550)</f>
        <v>0</v>
      </c>
      <c r="H3700">
        <f>Движение!$O$550</f>
        <v>48</v>
      </c>
      <c r="I3700" t="str">
        <f t="shared" si="57"/>
        <v/>
      </c>
    </row>
    <row r="3701" spans="1:9" x14ac:dyDescent="0.3">
      <c r="A3701">
        <v>3700</v>
      </c>
      <c r="B3701">
        <f>Движение!$A$550</f>
        <v>46769</v>
      </c>
      <c r="C3701">
        <f>Движение!$C$550</f>
        <v>0</v>
      </c>
      <c r="D3701" t="s">
        <v>54</v>
      </c>
      <c r="E3701">
        <f>Движение!$P$550</f>
        <v>13</v>
      </c>
      <c r="F3701">
        <f>N(Движение!$Q$550)</f>
        <v>0</v>
      </c>
      <c r="G3701">
        <f>N(Движение!$R$550)</f>
        <v>0</v>
      </c>
      <c r="H3701">
        <f>Движение!$S$550</f>
        <v>13</v>
      </c>
      <c r="I3701" t="str">
        <f t="shared" si="57"/>
        <v/>
      </c>
    </row>
    <row r="3702" spans="1:9" x14ac:dyDescent="0.3">
      <c r="A3702">
        <v>3701</v>
      </c>
      <c r="B3702">
        <f>Движение!$A$550</f>
        <v>46769</v>
      </c>
      <c r="C3702">
        <f>Движение!$C$550</f>
        <v>0</v>
      </c>
      <c r="D3702" t="s">
        <v>56</v>
      </c>
      <c r="E3702">
        <f>Движение!$T$550</f>
        <v>18</v>
      </c>
      <c r="F3702">
        <f>N(Движение!$U$550)</f>
        <v>0</v>
      </c>
      <c r="G3702">
        <f>N(Движение!$V$550)</f>
        <v>0</v>
      </c>
      <c r="H3702">
        <f>Движение!$W$550</f>
        <v>18</v>
      </c>
      <c r="I3702" t="str">
        <f t="shared" si="57"/>
        <v/>
      </c>
    </row>
    <row r="3703" spans="1:9" x14ac:dyDescent="0.3">
      <c r="A3703">
        <v>3702</v>
      </c>
      <c r="B3703">
        <f>Движение!$A$550</f>
        <v>46769</v>
      </c>
      <c r="C3703">
        <f>Движение!$C$550</f>
        <v>0</v>
      </c>
      <c r="D3703" t="s">
        <v>57</v>
      </c>
      <c r="E3703">
        <f>Движение!$X$550</f>
        <v>21</v>
      </c>
      <c r="F3703">
        <f>N(Движение!$Y$550)</f>
        <v>0</v>
      </c>
      <c r="G3703">
        <f>N(Движение!$Z$550)</f>
        <v>0</v>
      </c>
      <c r="H3703">
        <f>Движение!$AA$550</f>
        <v>21</v>
      </c>
      <c r="I3703" t="str">
        <f t="shared" si="57"/>
        <v/>
      </c>
    </row>
    <row r="3704" spans="1:9" x14ac:dyDescent="0.3">
      <c r="A3704">
        <v>3703</v>
      </c>
      <c r="B3704">
        <f>Движение!$A$550</f>
        <v>46769</v>
      </c>
      <c r="C3704">
        <f>Движение!$C$550</f>
        <v>0</v>
      </c>
      <c r="D3704" t="s">
        <v>59</v>
      </c>
      <c r="E3704">
        <f>Движение!$AB$550</f>
        <v>15</v>
      </c>
      <c r="F3704">
        <f>N(Движение!$AC$550)</f>
        <v>0</v>
      </c>
      <c r="G3704">
        <f>N(Движение!$AD$550)</f>
        <v>0</v>
      </c>
      <c r="H3704">
        <f>Движение!$AE$550</f>
        <v>15</v>
      </c>
      <c r="I3704" t="str">
        <f t="shared" si="57"/>
        <v/>
      </c>
    </row>
    <row r="3705" spans="1:9" x14ac:dyDescent="0.3">
      <c r="A3705">
        <v>3704</v>
      </c>
      <c r="B3705">
        <f>Движение!$A$551</f>
        <v>46770</v>
      </c>
      <c r="C3705">
        <f>Движение!$C$551</f>
        <v>0</v>
      </c>
      <c r="D3705" t="s">
        <v>45</v>
      </c>
      <c r="E3705">
        <f>Движение!$D$551</f>
        <v>26</v>
      </c>
      <c r="F3705">
        <f>N(Движение!$E$551)</f>
        <v>0</v>
      </c>
      <c r="G3705">
        <f>N(Движение!$F$551)</f>
        <v>0</v>
      </c>
      <c r="H3705">
        <f>Движение!$G$551</f>
        <v>26</v>
      </c>
      <c r="I3705" t="str">
        <f t="shared" si="57"/>
        <v/>
      </c>
    </row>
    <row r="3706" spans="1:9" x14ac:dyDescent="0.3">
      <c r="A3706">
        <v>3705</v>
      </c>
      <c r="B3706">
        <f>Движение!$A$551</f>
        <v>46770</v>
      </c>
      <c r="C3706">
        <f>Движение!$C$551</f>
        <v>0</v>
      </c>
      <c r="D3706" t="s">
        <v>49</v>
      </c>
      <c r="E3706">
        <f>Движение!$H$551</f>
        <v>20</v>
      </c>
      <c r="F3706">
        <f>N(Движение!$I$551)</f>
        <v>0</v>
      </c>
      <c r="G3706">
        <f>N(Движение!$J$551)</f>
        <v>0</v>
      </c>
      <c r="H3706">
        <f>Движение!$K$551</f>
        <v>20</v>
      </c>
      <c r="I3706" t="str">
        <f t="shared" si="57"/>
        <v/>
      </c>
    </row>
    <row r="3707" spans="1:9" x14ac:dyDescent="0.3">
      <c r="A3707">
        <v>3706</v>
      </c>
      <c r="B3707">
        <f>Движение!$A$551</f>
        <v>46770</v>
      </c>
      <c r="C3707">
        <f>Движение!$C$551</f>
        <v>0</v>
      </c>
      <c r="D3707" t="s">
        <v>51</v>
      </c>
      <c r="E3707">
        <f>Движение!$L$551</f>
        <v>48</v>
      </c>
      <c r="F3707">
        <f>N(Движение!$M$551)</f>
        <v>0</v>
      </c>
      <c r="G3707">
        <f>N(Движение!$N$551)</f>
        <v>0</v>
      </c>
      <c r="H3707">
        <f>Движение!$O$551</f>
        <v>48</v>
      </c>
      <c r="I3707" t="str">
        <f t="shared" si="57"/>
        <v/>
      </c>
    </row>
    <row r="3708" spans="1:9" x14ac:dyDescent="0.3">
      <c r="A3708">
        <v>3707</v>
      </c>
      <c r="B3708">
        <f>Движение!$A$551</f>
        <v>46770</v>
      </c>
      <c r="C3708">
        <f>Движение!$C$551</f>
        <v>0</v>
      </c>
      <c r="D3708" t="s">
        <v>54</v>
      </c>
      <c r="E3708">
        <f>Движение!$P$551</f>
        <v>13</v>
      </c>
      <c r="F3708">
        <f>N(Движение!$Q$551)</f>
        <v>0</v>
      </c>
      <c r="G3708">
        <f>N(Движение!$R$551)</f>
        <v>0</v>
      </c>
      <c r="H3708">
        <f>Движение!$S$551</f>
        <v>13</v>
      </c>
      <c r="I3708" t="str">
        <f t="shared" si="57"/>
        <v/>
      </c>
    </row>
    <row r="3709" spans="1:9" x14ac:dyDescent="0.3">
      <c r="A3709">
        <v>3708</v>
      </c>
      <c r="B3709">
        <f>Движение!$A$551</f>
        <v>46770</v>
      </c>
      <c r="C3709">
        <f>Движение!$C$551</f>
        <v>0</v>
      </c>
      <c r="D3709" t="s">
        <v>56</v>
      </c>
      <c r="E3709">
        <f>Движение!$T$551</f>
        <v>18</v>
      </c>
      <c r="F3709">
        <f>N(Движение!$U$551)</f>
        <v>0</v>
      </c>
      <c r="G3709">
        <f>N(Движение!$V$551)</f>
        <v>0</v>
      </c>
      <c r="H3709">
        <f>Движение!$W$551</f>
        <v>18</v>
      </c>
      <c r="I3709" t="str">
        <f t="shared" si="57"/>
        <v/>
      </c>
    </row>
    <row r="3710" spans="1:9" x14ac:dyDescent="0.3">
      <c r="A3710">
        <v>3709</v>
      </c>
      <c r="B3710">
        <f>Движение!$A$551</f>
        <v>46770</v>
      </c>
      <c r="C3710">
        <f>Движение!$C$551</f>
        <v>0</v>
      </c>
      <c r="D3710" t="s">
        <v>57</v>
      </c>
      <c r="E3710">
        <f>Движение!$X$551</f>
        <v>21</v>
      </c>
      <c r="F3710">
        <f>N(Движение!$Y$551)</f>
        <v>0</v>
      </c>
      <c r="G3710">
        <f>N(Движение!$Z$551)</f>
        <v>0</v>
      </c>
      <c r="H3710">
        <f>Движение!$AA$551</f>
        <v>21</v>
      </c>
      <c r="I3710" t="str">
        <f t="shared" si="57"/>
        <v/>
      </c>
    </row>
    <row r="3711" spans="1:9" x14ac:dyDescent="0.3">
      <c r="A3711">
        <v>3710</v>
      </c>
      <c r="B3711">
        <f>Движение!$A$551</f>
        <v>46770</v>
      </c>
      <c r="C3711">
        <f>Движение!$C$551</f>
        <v>0</v>
      </c>
      <c r="D3711" t="s">
        <v>59</v>
      </c>
      <c r="E3711">
        <f>Движение!$AB$551</f>
        <v>15</v>
      </c>
      <c r="F3711">
        <f>N(Движение!$AC$551)</f>
        <v>0</v>
      </c>
      <c r="G3711">
        <f>N(Движение!$AD$551)</f>
        <v>0</v>
      </c>
      <c r="H3711">
        <f>Движение!$AE$551</f>
        <v>15</v>
      </c>
      <c r="I3711" t="str">
        <f t="shared" si="57"/>
        <v/>
      </c>
    </row>
    <row r="3712" spans="1:9" x14ac:dyDescent="0.3">
      <c r="A3712">
        <v>3711</v>
      </c>
      <c r="B3712">
        <f>Движение!$A$552</f>
        <v>46771</v>
      </c>
      <c r="C3712">
        <f>Движение!$C$552</f>
        <v>0</v>
      </c>
      <c r="D3712" t="s">
        <v>45</v>
      </c>
      <c r="E3712">
        <f>Движение!$D$552</f>
        <v>26</v>
      </c>
      <c r="F3712">
        <f>N(Движение!$E$552)</f>
        <v>0</v>
      </c>
      <c r="G3712">
        <f>N(Движение!$F$552)</f>
        <v>0</v>
      </c>
      <c r="H3712">
        <f>Движение!$G$552</f>
        <v>26</v>
      </c>
      <c r="I3712" t="str">
        <f t="shared" si="57"/>
        <v/>
      </c>
    </row>
    <row r="3713" spans="1:9" x14ac:dyDescent="0.3">
      <c r="A3713">
        <v>3712</v>
      </c>
      <c r="B3713">
        <f>Движение!$A$552</f>
        <v>46771</v>
      </c>
      <c r="C3713">
        <f>Движение!$C$552</f>
        <v>0</v>
      </c>
      <c r="D3713" t="s">
        <v>49</v>
      </c>
      <c r="E3713">
        <f>Движение!$H$552</f>
        <v>20</v>
      </c>
      <c r="F3713">
        <f>N(Движение!$I$552)</f>
        <v>0</v>
      </c>
      <c r="G3713">
        <f>N(Движение!$J$552)</f>
        <v>0</v>
      </c>
      <c r="H3713">
        <f>Движение!$K$552</f>
        <v>20</v>
      </c>
      <c r="I3713" t="str">
        <f t="shared" si="57"/>
        <v/>
      </c>
    </row>
    <row r="3714" spans="1:9" x14ac:dyDescent="0.3">
      <c r="A3714">
        <v>3713</v>
      </c>
      <c r="B3714">
        <f>Движение!$A$552</f>
        <v>46771</v>
      </c>
      <c r="C3714">
        <f>Движение!$C$552</f>
        <v>0</v>
      </c>
      <c r="D3714" t="s">
        <v>51</v>
      </c>
      <c r="E3714">
        <f>Движение!$L$552</f>
        <v>48</v>
      </c>
      <c r="F3714">
        <f>N(Движение!$M$552)</f>
        <v>0</v>
      </c>
      <c r="G3714">
        <f>N(Движение!$N$552)</f>
        <v>0</v>
      </c>
      <c r="H3714">
        <f>Движение!$O$552</f>
        <v>48</v>
      </c>
      <c r="I3714" t="str">
        <f t="shared" ref="I3714:I3777" si="58">IF($F3714&gt;0,TEXT($B3714,"dd.mm")&amp;"_"&amp;$D3714,"")</f>
        <v/>
      </c>
    </row>
    <row r="3715" spans="1:9" x14ac:dyDescent="0.3">
      <c r="A3715">
        <v>3714</v>
      </c>
      <c r="B3715">
        <f>Движение!$A$552</f>
        <v>46771</v>
      </c>
      <c r="C3715">
        <f>Движение!$C$552</f>
        <v>0</v>
      </c>
      <c r="D3715" t="s">
        <v>54</v>
      </c>
      <c r="E3715">
        <f>Движение!$P$552</f>
        <v>13</v>
      </c>
      <c r="F3715">
        <f>N(Движение!$Q$552)</f>
        <v>0</v>
      </c>
      <c r="G3715">
        <f>N(Движение!$R$552)</f>
        <v>0</v>
      </c>
      <c r="H3715">
        <f>Движение!$S$552</f>
        <v>13</v>
      </c>
      <c r="I3715" t="str">
        <f t="shared" si="58"/>
        <v/>
      </c>
    </row>
    <row r="3716" spans="1:9" x14ac:dyDescent="0.3">
      <c r="A3716">
        <v>3715</v>
      </c>
      <c r="B3716">
        <f>Движение!$A$552</f>
        <v>46771</v>
      </c>
      <c r="C3716">
        <f>Движение!$C$552</f>
        <v>0</v>
      </c>
      <c r="D3716" t="s">
        <v>56</v>
      </c>
      <c r="E3716">
        <f>Движение!$T$552</f>
        <v>18</v>
      </c>
      <c r="F3716">
        <f>N(Движение!$U$552)</f>
        <v>0</v>
      </c>
      <c r="G3716">
        <f>N(Движение!$V$552)</f>
        <v>0</v>
      </c>
      <c r="H3716">
        <f>Движение!$W$552</f>
        <v>18</v>
      </c>
      <c r="I3716" t="str">
        <f t="shared" si="58"/>
        <v/>
      </c>
    </row>
    <row r="3717" spans="1:9" x14ac:dyDescent="0.3">
      <c r="A3717">
        <v>3716</v>
      </c>
      <c r="B3717">
        <f>Движение!$A$552</f>
        <v>46771</v>
      </c>
      <c r="C3717">
        <f>Движение!$C$552</f>
        <v>0</v>
      </c>
      <c r="D3717" t="s">
        <v>57</v>
      </c>
      <c r="E3717">
        <f>Движение!$X$552</f>
        <v>21</v>
      </c>
      <c r="F3717">
        <f>N(Движение!$Y$552)</f>
        <v>0</v>
      </c>
      <c r="G3717">
        <f>N(Движение!$Z$552)</f>
        <v>0</v>
      </c>
      <c r="H3717">
        <f>Движение!$AA$552</f>
        <v>21</v>
      </c>
      <c r="I3717" t="str">
        <f t="shared" si="58"/>
        <v/>
      </c>
    </row>
    <row r="3718" spans="1:9" x14ac:dyDescent="0.3">
      <c r="A3718">
        <v>3717</v>
      </c>
      <c r="B3718">
        <f>Движение!$A$552</f>
        <v>46771</v>
      </c>
      <c r="C3718">
        <f>Движение!$C$552</f>
        <v>0</v>
      </c>
      <c r="D3718" t="s">
        <v>59</v>
      </c>
      <c r="E3718">
        <f>Движение!$AB$552</f>
        <v>15</v>
      </c>
      <c r="F3718">
        <f>N(Движение!$AC$552)</f>
        <v>0</v>
      </c>
      <c r="G3718">
        <f>N(Движение!$AD$552)</f>
        <v>0</v>
      </c>
      <c r="H3718">
        <f>Движение!$AE$552</f>
        <v>15</v>
      </c>
      <c r="I3718" t="str">
        <f t="shared" si="58"/>
        <v/>
      </c>
    </row>
    <row r="3719" spans="1:9" x14ac:dyDescent="0.3">
      <c r="A3719">
        <v>3718</v>
      </c>
      <c r="B3719">
        <f>Движение!$A$553</f>
        <v>46772</v>
      </c>
      <c r="C3719">
        <f>Движение!$C$553</f>
        <v>0</v>
      </c>
      <c r="D3719" t="s">
        <v>45</v>
      </c>
      <c r="E3719">
        <f>Движение!$D$553</f>
        <v>26</v>
      </c>
      <c r="F3719">
        <f>N(Движение!$E$553)</f>
        <v>0</v>
      </c>
      <c r="G3719">
        <f>N(Движение!$F$553)</f>
        <v>0</v>
      </c>
      <c r="H3719">
        <f>Движение!$G$553</f>
        <v>26</v>
      </c>
      <c r="I3719" t="str">
        <f t="shared" si="58"/>
        <v/>
      </c>
    </row>
    <row r="3720" spans="1:9" x14ac:dyDescent="0.3">
      <c r="A3720">
        <v>3719</v>
      </c>
      <c r="B3720">
        <f>Движение!$A$553</f>
        <v>46772</v>
      </c>
      <c r="C3720">
        <f>Движение!$C$553</f>
        <v>0</v>
      </c>
      <c r="D3720" t="s">
        <v>49</v>
      </c>
      <c r="E3720">
        <f>Движение!$H$553</f>
        <v>20</v>
      </c>
      <c r="F3720">
        <f>N(Движение!$I$553)</f>
        <v>0</v>
      </c>
      <c r="G3720">
        <f>N(Движение!$J$553)</f>
        <v>0</v>
      </c>
      <c r="H3720">
        <f>Движение!$K$553</f>
        <v>20</v>
      </c>
      <c r="I3720" t="str">
        <f t="shared" si="58"/>
        <v/>
      </c>
    </row>
    <row r="3721" spans="1:9" x14ac:dyDescent="0.3">
      <c r="A3721">
        <v>3720</v>
      </c>
      <c r="B3721">
        <f>Движение!$A$553</f>
        <v>46772</v>
      </c>
      <c r="C3721">
        <f>Движение!$C$553</f>
        <v>0</v>
      </c>
      <c r="D3721" t="s">
        <v>51</v>
      </c>
      <c r="E3721">
        <f>Движение!$L$553</f>
        <v>48</v>
      </c>
      <c r="F3721">
        <f>N(Движение!$M$553)</f>
        <v>0</v>
      </c>
      <c r="G3721">
        <f>N(Движение!$N$553)</f>
        <v>0</v>
      </c>
      <c r="H3721">
        <f>Движение!$O$553</f>
        <v>48</v>
      </c>
      <c r="I3721" t="str">
        <f t="shared" si="58"/>
        <v/>
      </c>
    </row>
    <row r="3722" spans="1:9" x14ac:dyDescent="0.3">
      <c r="A3722">
        <v>3721</v>
      </c>
      <c r="B3722">
        <f>Движение!$A$553</f>
        <v>46772</v>
      </c>
      <c r="C3722">
        <f>Движение!$C$553</f>
        <v>0</v>
      </c>
      <c r="D3722" t="s">
        <v>54</v>
      </c>
      <c r="E3722">
        <f>Движение!$P$553</f>
        <v>13</v>
      </c>
      <c r="F3722">
        <f>N(Движение!$Q$553)</f>
        <v>0</v>
      </c>
      <c r="G3722">
        <f>N(Движение!$R$553)</f>
        <v>0</v>
      </c>
      <c r="H3722">
        <f>Движение!$S$553</f>
        <v>13</v>
      </c>
      <c r="I3722" t="str">
        <f t="shared" si="58"/>
        <v/>
      </c>
    </row>
    <row r="3723" spans="1:9" x14ac:dyDescent="0.3">
      <c r="A3723">
        <v>3722</v>
      </c>
      <c r="B3723">
        <f>Движение!$A$553</f>
        <v>46772</v>
      </c>
      <c r="C3723">
        <f>Движение!$C$553</f>
        <v>0</v>
      </c>
      <c r="D3723" t="s">
        <v>56</v>
      </c>
      <c r="E3723">
        <f>Движение!$T$553</f>
        <v>18</v>
      </c>
      <c r="F3723">
        <f>N(Движение!$U$553)</f>
        <v>0</v>
      </c>
      <c r="G3723">
        <f>N(Движение!$V$553)</f>
        <v>0</v>
      </c>
      <c r="H3723">
        <f>Движение!$W$553</f>
        <v>18</v>
      </c>
      <c r="I3723" t="str">
        <f t="shared" si="58"/>
        <v/>
      </c>
    </row>
    <row r="3724" spans="1:9" x14ac:dyDescent="0.3">
      <c r="A3724">
        <v>3723</v>
      </c>
      <c r="B3724">
        <f>Движение!$A$553</f>
        <v>46772</v>
      </c>
      <c r="C3724">
        <f>Движение!$C$553</f>
        <v>0</v>
      </c>
      <c r="D3724" t="s">
        <v>57</v>
      </c>
      <c r="E3724">
        <f>Движение!$X$553</f>
        <v>21</v>
      </c>
      <c r="F3724">
        <f>N(Движение!$Y$553)</f>
        <v>0</v>
      </c>
      <c r="G3724">
        <f>N(Движение!$Z$553)</f>
        <v>0</v>
      </c>
      <c r="H3724">
        <f>Движение!$AA$553</f>
        <v>21</v>
      </c>
      <c r="I3724" t="str">
        <f t="shared" si="58"/>
        <v/>
      </c>
    </row>
    <row r="3725" spans="1:9" x14ac:dyDescent="0.3">
      <c r="A3725">
        <v>3724</v>
      </c>
      <c r="B3725">
        <f>Движение!$A$553</f>
        <v>46772</v>
      </c>
      <c r="C3725">
        <f>Движение!$C$553</f>
        <v>0</v>
      </c>
      <c r="D3725" t="s">
        <v>59</v>
      </c>
      <c r="E3725">
        <f>Движение!$AB$553</f>
        <v>15</v>
      </c>
      <c r="F3725">
        <f>N(Движение!$AC$553)</f>
        <v>0</v>
      </c>
      <c r="G3725">
        <f>N(Движение!$AD$553)</f>
        <v>0</v>
      </c>
      <c r="H3725">
        <f>Движение!$AE$553</f>
        <v>15</v>
      </c>
      <c r="I3725" t="str">
        <f t="shared" si="58"/>
        <v/>
      </c>
    </row>
    <row r="3726" spans="1:9" x14ac:dyDescent="0.3">
      <c r="A3726">
        <v>3725</v>
      </c>
      <c r="B3726">
        <f>Движение!$A$554</f>
        <v>46773</v>
      </c>
      <c r="C3726">
        <f>Движение!$C$554</f>
        <v>0</v>
      </c>
      <c r="D3726" t="s">
        <v>45</v>
      </c>
      <c r="E3726">
        <f>Движение!$D$554</f>
        <v>26</v>
      </c>
      <c r="F3726">
        <f>N(Движение!$E$554)</f>
        <v>0</v>
      </c>
      <c r="G3726">
        <f>N(Движение!$F$554)</f>
        <v>0</v>
      </c>
      <c r="H3726">
        <f>Движение!$G$554</f>
        <v>26</v>
      </c>
      <c r="I3726" t="str">
        <f t="shared" si="58"/>
        <v/>
      </c>
    </row>
    <row r="3727" spans="1:9" x14ac:dyDescent="0.3">
      <c r="A3727">
        <v>3726</v>
      </c>
      <c r="B3727">
        <f>Движение!$A$554</f>
        <v>46773</v>
      </c>
      <c r="C3727">
        <f>Движение!$C$554</f>
        <v>0</v>
      </c>
      <c r="D3727" t="s">
        <v>49</v>
      </c>
      <c r="E3727">
        <f>Движение!$H$554</f>
        <v>20</v>
      </c>
      <c r="F3727">
        <f>N(Движение!$I$554)</f>
        <v>0</v>
      </c>
      <c r="G3727">
        <f>N(Движение!$J$554)</f>
        <v>0</v>
      </c>
      <c r="H3727">
        <f>Движение!$K$554</f>
        <v>20</v>
      </c>
      <c r="I3727" t="str">
        <f t="shared" si="58"/>
        <v/>
      </c>
    </row>
    <row r="3728" spans="1:9" x14ac:dyDescent="0.3">
      <c r="A3728">
        <v>3727</v>
      </c>
      <c r="B3728">
        <f>Движение!$A$554</f>
        <v>46773</v>
      </c>
      <c r="C3728">
        <f>Движение!$C$554</f>
        <v>0</v>
      </c>
      <c r="D3728" t="s">
        <v>51</v>
      </c>
      <c r="E3728">
        <f>Движение!$L$554</f>
        <v>48</v>
      </c>
      <c r="F3728">
        <f>N(Движение!$M$554)</f>
        <v>0</v>
      </c>
      <c r="G3728">
        <f>N(Движение!$N$554)</f>
        <v>0</v>
      </c>
      <c r="H3728">
        <f>Движение!$O$554</f>
        <v>48</v>
      </c>
      <c r="I3728" t="str">
        <f t="shared" si="58"/>
        <v/>
      </c>
    </row>
    <row r="3729" spans="1:9" x14ac:dyDescent="0.3">
      <c r="A3729">
        <v>3728</v>
      </c>
      <c r="B3729">
        <f>Движение!$A$554</f>
        <v>46773</v>
      </c>
      <c r="C3729">
        <f>Движение!$C$554</f>
        <v>0</v>
      </c>
      <c r="D3729" t="s">
        <v>54</v>
      </c>
      <c r="E3729">
        <f>Движение!$P$554</f>
        <v>13</v>
      </c>
      <c r="F3729">
        <f>N(Движение!$Q$554)</f>
        <v>0</v>
      </c>
      <c r="G3729">
        <f>N(Движение!$R$554)</f>
        <v>0</v>
      </c>
      <c r="H3729">
        <f>Движение!$S$554</f>
        <v>13</v>
      </c>
      <c r="I3729" t="str">
        <f t="shared" si="58"/>
        <v/>
      </c>
    </row>
    <row r="3730" spans="1:9" x14ac:dyDescent="0.3">
      <c r="A3730">
        <v>3729</v>
      </c>
      <c r="B3730">
        <f>Движение!$A$554</f>
        <v>46773</v>
      </c>
      <c r="C3730">
        <f>Движение!$C$554</f>
        <v>0</v>
      </c>
      <c r="D3730" t="s">
        <v>56</v>
      </c>
      <c r="E3730">
        <f>Движение!$T$554</f>
        <v>18</v>
      </c>
      <c r="F3730">
        <f>N(Движение!$U$554)</f>
        <v>0</v>
      </c>
      <c r="G3730">
        <f>N(Движение!$V$554)</f>
        <v>0</v>
      </c>
      <c r="H3730">
        <f>Движение!$W$554</f>
        <v>18</v>
      </c>
      <c r="I3730" t="str">
        <f t="shared" si="58"/>
        <v/>
      </c>
    </row>
    <row r="3731" spans="1:9" x14ac:dyDescent="0.3">
      <c r="A3731">
        <v>3730</v>
      </c>
      <c r="B3731">
        <f>Движение!$A$554</f>
        <v>46773</v>
      </c>
      <c r="C3731">
        <f>Движение!$C$554</f>
        <v>0</v>
      </c>
      <c r="D3731" t="s">
        <v>57</v>
      </c>
      <c r="E3731">
        <f>Движение!$X$554</f>
        <v>21</v>
      </c>
      <c r="F3731">
        <f>N(Движение!$Y$554)</f>
        <v>0</v>
      </c>
      <c r="G3731">
        <f>N(Движение!$Z$554)</f>
        <v>0</v>
      </c>
      <c r="H3731">
        <f>Движение!$AA$554</f>
        <v>21</v>
      </c>
      <c r="I3731" t="str">
        <f t="shared" si="58"/>
        <v/>
      </c>
    </row>
    <row r="3732" spans="1:9" x14ac:dyDescent="0.3">
      <c r="A3732">
        <v>3731</v>
      </c>
      <c r="B3732">
        <f>Движение!$A$554</f>
        <v>46773</v>
      </c>
      <c r="C3732">
        <f>Движение!$C$554</f>
        <v>0</v>
      </c>
      <c r="D3732" t="s">
        <v>59</v>
      </c>
      <c r="E3732">
        <f>Движение!$AB$554</f>
        <v>15</v>
      </c>
      <c r="F3732">
        <f>N(Движение!$AC$554)</f>
        <v>0</v>
      </c>
      <c r="G3732">
        <f>N(Движение!$AD$554)</f>
        <v>0</v>
      </c>
      <c r="H3732">
        <f>Движение!$AE$554</f>
        <v>15</v>
      </c>
      <c r="I3732" t="str">
        <f t="shared" si="58"/>
        <v/>
      </c>
    </row>
    <row r="3733" spans="1:9" x14ac:dyDescent="0.3">
      <c r="A3733">
        <v>3732</v>
      </c>
      <c r="B3733">
        <f>Движение!$A$555</f>
        <v>46774</v>
      </c>
      <c r="C3733">
        <f>Движение!$C$555</f>
        <v>0</v>
      </c>
      <c r="D3733" t="s">
        <v>45</v>
      </c>
      <c r="E3733">
        <f>Движение!$D$555</f>
        <v>26</v>
      </c>
      <c r="F3733">
        <f>N(Движение!$E$555)</f>
        <v>0</v>
      </c>
      <c r="G3733">
        <f>N(Движение!$F$555)</f>
        <v>0</v>
      </c>
      <c r="H3733">
        <f>Движение!$G$555</f>
        <v>26</v>
      </c>
      <c r="I3733" t="str">
        <f t="shared" si="58"/>
        <v/>
      </c>
    </row>
    <row r="3734" spans="1:9" x14ac:dyDescent="0.3">
      <c r="A3734">
        <v>3733</v>
      </c>
      <c r="B3734">
        <f>Движение!$A$555</f>
        <v>46774</v>
      </c>
      <c r="C3734">
        <f>Движение!$C$555</f>
        <v>0</v>
      </c>
      <c r="D3734" t="s">
        <v>49</v>
      </c>
      <c r="E3734">
        <f>Движение!$H$555</f>
        <v>20</v>
      </c>
      <c r="F3734">
        <f>N(Движение!$I$555)</f>
        <v>0</v>
      </c>
      <c r="G3734">
        <f>N(Движение!$J$555)</f>
        <v>0</v>
      </c>
      <c r="H3734">
        <f>Движение!$K$555</f>
        <v>20</v>
      </c>
      <c r="I3734" t="str">
        <f t="shared" si="58"/>
        <v/>
      </c>
    </row>
    <row r="3735" spans="1:9" x14ac:dyDescent="0.3">
      <c r="A3735">
        <v>3734</v>
      </c>
      <c r="B3735">
        <f>Движение!$A$555</f>
        <v>46774</v>
      </c>
      <c r="C3735">
        <f>Движение!$C$555</f>
        <v>0</v>
      </c>
      <c r="D3735" t="s">
        <v>51</v>
      </c>
      <c r="E3735">
        <f>Движение!$L$555</f>
        <v>48</v>
      </c>
      <c r="F3735">
        <f>N(Движение!$M$555)</f>
        <v>0</v>
      </c>
      <c r="G3735">
        <f>N(Движение!$N$555)</f>
        <v>0</v>
      </c>
      <c r="H3735">
        <f>Движение!$O$555</f>
        <v>48</v>
      </c>
      <c r="I3735" t="str">
        <f t="shared" si="58"/>
        <v/>
      </c>
    </row>
    <row r="3736" spans="1:9" x14ac:dyDescent="0.3">
      <c r="A3736">
        <v>3735</v>
      </c>
      <c r="B3736">
        <f>Движение!$A$555</f>
        <v>46774</v>
      </c>
      <c r="C3736">
        <f>Движение!$C$555</f>
        <v>0</v>
      </c>
      <c r="D3736" t="s">
        <v>54</v>
      </c>
      <c r="E3736">
        <f>Движение!$P$555</f>
        <v>13</v>
      </c>
      <c r="F3736">
        <f>N(Движение!$Q$555)</f>
        <v>0</v>
      </c>
      <c r="G3736">
        <f>N(Движение!$R$555)</f>
        <v>0</v>
      </c>
      <c r="H3736">
        <f>Движение!$S$555</f>
        <v>13</v>
      </c>
      <c r="I3736" t="str">
        <f t="shared" si="58"/>
        <v/>
      </c>
    </row>
    <row r="3737" spans="1:9" x14ac:dyDescent="0.3">
      <c r="A3737">
        <v>3736</v>
      </c>
      <c r="B3737">
        <f>Движение!$A$555</f>
        <v>46774</v>
      </c>
      <c r="C3737">
        <f>Движение!$C$555</f>
        <v>0</v>
      </c>
      <c r="D3737" t="s">
        <v>56</v>
      </c>
      <c r="E3737">
        <f>Движение!$T$555</f>
        <v>18</v>
      </c>
      <c r="F3737">
        <f>N(Движение!$U$555)</f>
        <v>0</v>
      </c>
      <c r="G3737">
        <f>N(Движение!$V$555)</f>
        <v>0</v>
      </c>
      <c r="H3737">
        <f>Движение!$W$555</f>
        <v>18</v>
      </c>
      <c r="I3737" t="str">
        <f t="shared" si="58"/>
        <v/>
      </c>
    </row>
    <row r="3738" spans="1:9" x14ac:dyDescent="0.3">
      <c r="A3738">
        <v>3737</v>
      </c>
      <c r="B3738">
        <f>Движение!$A$555</f>
        <v>46774</v>
      </c>
      <c r="C3738">
        <f>Движение!$C$555</f>
        <v>0</v>
      </c>
      <c r="D3738" t="s">
        <v>57</v>
      </c>
      <c r="E3738">
        <f>Движение!$X$555</f>
        <v>21</v>
      </c>
      <c r="F3738">
        <f>N(Движение!$Y$555)</f>
        <v>0</v>
      </c>
      <c r="G3738">
        <f>N(Движение!$Z$555)</f>
        <v>0</v>
      </c>
      <c r="H3738">
        <f>Движение!$AA$555</f>
        <v>21</v>
      </c>
      <c r="I3738" t="str">
        <f t="shared" si="58"/>
        <v/>
      </c>
    </row>
    <row r="3739" spans="1:9" x14ac:dyDescent="0.3">
      <c r="A3739">
        <v>3738</v>
      </c>
      <c r="B3739">
        <f>Движение!$A$555</f>
        <v>46774</v>
      </c>
      <c r="C3739">
        <f>Движение!$C$555</f>
        <v>0</v>
      </c>
      <c r="D3739" t="s">
        <v>59</v>
      </c>
      <c r="E3739">
        <f>Движение!$AB$555</f>
        <v>15</v>
      </c>
      <c r="F3739">
        <f>N(Движение!$AC$555)</f>
        <v>0</v>
      </c>
      <c r="G3739">
        <f>N(Движение!$AD$555)</f>
        <v>0</v>
      </c>
      <c r="H3739">
        <f>Движение!$AE$555</f>
        <v>15</v>
      </c>
      <c r="I3739" t="str">
        <f t="shared" si="58"/>
        <v/>
      </c>
    </row>
    <row r="3740" spans="1:9" x14ac:dyDescent="0.3">
      <c r="A3740">
        <v>3739</v>
      </c>
      <c r="B3740">
        <f>Движение!$A$556</f>
        <v>46775</v>
      </c>
      <c r="C3740">
        <f>Движение!$C$556</f>
        <v>0</v>
      </c>
      <c r="D3740" t="s">
        <v>45</v>
      </c>
      <c r="E3740">
        <f>Движение!$D$556</f>
        <v>26</v>
      </c>
      <c r="F3740">
        <f>N(Движение!$E$556)</f>
        <v>0</v>
      </c>
      <c r="G3740">
        <f>N(Движение!$F$556)</f>
        <v>0</v>
      </c>
      <c r="H3740">
        <f>Движение!$G$556</f>
        <v>26</v>
      </c>
      <c r="I3740" t="str">
        <f t="shared" si="58"/>
        <v/>
      </c>
    </row>
    <row r="3741" spans="1:9" x14ac:dyDescent="0.3">
      <c r="A3741">
        <v>3740</v>
      </c>
      <c r="B3741">
        <f>Движение!$A$556</f>
        <v>46775</v>
      </c>
      <c r="C3741">
        <f>Движение!$C$556</f>
        <v>0</v>
      </c>
      <c r="D3741" t="s">
        <v>49</v>
      </c>
      <c r="E3741">
        <f>Движение!$H$556</f>
        <v>20</v>
      </c>
      <c r="F3741">
        <f>N(Движение!$I$556)</f>
        <v>0</v>
      </c>
      <c r="G3741">
        <f>N(Движение!$J$556)</f>
        <v>0</v>
      </c>
      <c r="H3741">
        <f>Движение!$K$556</f>
        <v>20</v>
      </c>
      <c r="I3741" t="str">
        <f t="shared" si="58"/>
        <v/>
      </c>
    </row>
    <row r="3742" spans="1:9" x14ac:dyDescent="0.3">
      <c r="A3742">
        <v>3741</v>
      </c>
      <c r="B3742">
        <f>Движение!$A$556</f>
        <v>46775</v>
      </c>
      <c r="C3742">
        <f>Движение!$C$556</f>
        <v>0</v>
      </c>
      <c r="D3742" t="s">
        <v>51</v>
      </c>
      <c r="E3742">
        <f>Движение!$L$556</f>
        <v>48</v>
      </c>
      <c r="F3742">
        <f>N(Движение!$M$556)</f>
        <v>0</v>
      </c>
      <c r="G3742">
        <f>N(Движение!$N$556)</f>
        <v>0</v>
      </c>
      <c r="H3742">
        <f>Движение!$O$556</f>
        <v>48</v>
      </c>
      <c r="I3742" t="str">
        <f t="shared" si="58"/>
        <v/>
      </c>
    </row>
    <row r="3743" spans="1:9" x14ac:dyDescent="0.3">
      <c r="A3743">
        <v>3742</v>
      </c>
      <c r="B3743">
        <f>Движение!$A$556</f>
        <v>46775</v>
      </c>
      <c r="C3743">
        <f>Движение!$C$556</f>
        <v>0</v>
      </c>
      <c r="D3743" t="s">
        <v>54</v>
      </c>
      <c r="E3743">
        <f>Движение!$P$556</f>
        <v>13</v>
      </c>
      <c r="F3743">
        <f>N(Движение!$Q$556)</f>
        <v>0</v>
      </c>
      <c r="G3743">
        <f>N(Движение!$R$556)</f>
        <v>0</v>
      </c>
      <c r="H3743">
        <f>Движение!$S$556</f>
        <v>13</v>
      </c>
      <c r="I3743" t="str">
        <f t="shared" si="58"/>
        <v/>
      </c>
    </row>
    <row r="3744" spans="1:9" x14ac:dyDescent="0.3">
      <c r="A3744">
        <v>3743</v>
      </c>
      <c r="B3744">
        <f>Движение!$A$556</f>
        <v>46775</v>
      </c>
      <c r="C3744">
        <f>Движение!$C$556</f>
        <v>0</v>
      </c>
      <c r="D3744" t="s">
        <v>56</v>
      </c>
      <c r="E3744">
        <f>Движение!$T$556</f>
        <v>18</v>
      </c>
      <c r="F3744">
        <f>N(Движение!$U$556)</f>
        <v>0</v>
      </c>
      <c r="G3744">
        <f>N(Движение!$V$556)</f>
        <v>0</v>
      </c>
      <c r="H3744">
        <f>Движение!$W$556</f>
        <v>18</v>
      </c>
      <c r="I3744" t="str">
        <f t="shared" si="58"/>
        <v/>
      </c>
    </row>
    <row r="3745" spans="1:9" x14ac:dyDescent="0.3">
      <c r="A3745">
        <v>3744</v>
      </c>
      <c r="B3745">
        <f>Движение!$A$556</f>
        <v>46775</v>
      </c>
      <c r="C3745">
        <f>Движение!$C$556</f>
        <v>0</v>
      </c>
      <c r="D3745" t="s">
        <v>57</v>
      </c>
      <c r="E3745">
        <f>Движение!$X$556</f>
        <v>21</v>
      </c>
      <c r="F3745">
        <f>N(Движение!$Y$556)</f>
        <v>0</v>
      </c>
      <c r="G3745">
        <f>N(Движение!$Z$556)</f>
        <v>0</v>
      </c>
      <c r="H3745">
        <f>Движение!$AA$556</f>
        <v>21</v>
      </c>
      <c r="I3745" t="str">
        <f t="shared" si="58"/>
        <v/>
      </c>
    </row>
    <row r="3746" spans="1:9" x14ac:dyDescent="0.3">
      <c r="A3746">
        <v>3745</v>
      </c>
      <c r="B3746">
        <f>Движение!$A$556</f>
        <v>46775</v>
      </c>
      <c r="C3746">
        <f>Движение!$C$556</f>
        <v>0</v>
      </c>
      <c r="D3746" t="s">
        <v>59</v>
      </c>
      <c r="E3746">
        <f>Движение!$AB$556</f>
        <v>15</v>
      </c>
      <c r="F3746">
        <f>N(Движение!$AC$556)</f>
        <v>0</v>
      </c>
      <c r="G3746">
        <f>N(Движение!$AD$556)</f>
        <v>0</v>
      </c>
      <c r="H3746">
        <f>Движение!$AE$556</f>
        <v>15</v>
      </c>
      <c r="I3746" t="str">
        <f t="shared" si="58"/>
        <v/>
      </c>
    </row>
    <row r="3747" spans="1:9" x14ac:dyDescent="0.3">
      <c r="A3747">
        <v>3746</v>
      </c>
      <c r="B3747">
        <f>Движение!$A$557</f>
        <v>46776</v>
      </c>
      <c r="C3747">
        <f>Движение!$C$557</f>
        <v>0</v>
      </c>
      <c r="D3747" t="s">
        <v>45</v>
      </c>
      <c r="E3747">
        <f>Движение!$D$557</f>
        <v>26</v>
      </c>
      <c r="F3747">
        <f>N(Движение!$E$557)</f>
        <v>0</v>
      </c>
      <c r="G3747">
        <f>N(Движение!$F$557)</f>
        <v>0</v>
      </c>
      <c r="H3747">
        <f>Движение!$G$557</f>
        <v>26</v>
      </c>
      <c r="I3747" t="str">
        <f t="shared" si="58"/>
        <v/>
      </c>
    </row>
    <row r="3748" spans="1:9" x14ac:dyDescent="0.3">
      <c r="A3748">
        <v>3747</v>
      </c>
      <c r="B3748">
        <f>Движение!$A$557</f>
        <v>46776</v>
      </c>
      <c r="C3748">
        <f>Движение!$C$557</f>
        <v>0</v>
      </c>
      <c r="D3748" t="s">
        <v>49</v>
      </c>
      <c r="E3748">
        <f>Движение!$H$557</f>
        <v>20</v>
      </c>
      <c r="F3748">
        <f>N(Движение!$I$557)</f>
        <v>0</v>
      </c>
      <c r="G3748">
        <f>N(Движение!$J$557)</f>
        <v>0</v>
      </c>
      <c r="H3748">
        <f>Движение!$K$557</f>
        <v>20</v>
      </c>
      <c r="I3748" t="str">
        <f t="shared" si="58"/>
        <v/>
      </c>
    </row>
    <row r="3749" spans="1:9" x14ac:dyDescent="0.3">
      <c r="A3749">
        <v>3748</v>
      </c>
      <c r="B3749">
        <f>Движение!$A$557</f>
        <v>46776</v>
      </c>
      <c r="C3749">
        <f>Движение!$C$557</f>
        <v>0</v>
      </c>
      <c r="D3749" t="s">
        <v>51</v>
      </c>
      <c r="E3749">
        <f>Движение!$L$557</f>
        <v>48</v>
      </c>
      <c r="F3749">
        <f>N(Движение!$M$557)</f>
        <v>0</v>
      </c>
      <c r="G3749">
        <f>N(Движение!$N$557)</f>
        <v>0</v>
      </c>
      <c r="H3749">
        <f>Движение!$O$557</f>
        <v>48</v>
      </c>
      <c r="I3749" t="str">
        <f t="shared" si="58"/>
        <v/>
      </c>
    </row>
    <row r="3750" spans="1:9" x14ac:dyDescent="0.3">
      <c r="A3750">
        <v>3749</v>
      </c>
      <c r="B3750">
        <f>Движение!$A$557</f>
        <v>46776</v>
      </c>
      <c r="C3750">
        <f>Движение!$C$557</f>
        <v>0</v>
      </c>
      <c r="D3750" t="s">
        <v>54</v>
      </c>
      <c r="E3750">
        <f>Движение!$P$557</f>
        <v>13</v>
      </c>
      <c r="F3750">
        <f>N(Движение!$Q$557)</f>
        <v>0</v>
      </c>
      <c r="G3750">
        <f>N(Движение!$R$557)</f>
        <v>0</v>
      </c>
      <c r="H3750">
        <f>Движение!$S$557</f>
        <v>13</v>
      </c>
      <c r="I3750" t="str">
        <f t="shared" si="58"/>
        <v/>
      </c>
    </row>
    <row r="3751" spans="1:9" x14ac:dyDescent="0.3">
      <c r="A3751">
        <v>3750</v>
      </c>
      <c r="B3751">
        <f>Движение!$A$557</f>
        <v>46776</v>
      </c>
      <c r="C3751">
        <f>Движение!$C$557</f>
        <v>0</v>
      </c>
      <c r="D3751" t="s">
        <v>56</v>
      </c>
      <c r="E3751">
        <f>Движение!$T$557</f>
        <v>18</v>
      </c>
      <c r="F3751">
        <f>N(Движение!$U$557)</f>
        <v>0</v>
      </c>
      <c r="G3751">
        <f>N(Движение!$V$557)</f>
        <v>0</v>
      </c>
      <c r="H3751">
        <f>Движение!$W$557</f>
        <v>18</v>
      </c>
      <c r="I3751" t="str">
        <f t="shared" si="58"/>
        <v/>
      </c>
    </row>
    <row r="3752" spans="1:9" x14ac:dyDescent="0.3">
      <c r="A3752">
        <v>3751</v>
      </c>
      <c r="B3752">
        <f>Движение!$A$557</f>
        <v>46776</v>
      </c>
      <c r="C3752">
        <f>Движение!$C$557</f>
        <v>0</v>
      </c>
      <c r="D3752" t="s">
        <v>57</v>
      </c>
      <c r="E3752">
        <f>Движение!$X$557</f>
        <v>21</v>
      </c>
      <c r="F3752">
        <f>N(Движение!$Y$557)</f>
        <v>0</v>
      </c>
      <c r="G3752">
        <f>N(Движение!$Z$557)</f>
        <v>0</v>
      </c>
      <c r="H3752">
        <f>Движение!$AA$557</f>
        <v>21</v>
      </c>
      <c r="I3752" t="str">
        <f t="shared" si="58"/>
        <v/>
      </c>
    </row>
    <row r="3753" spans="1:9" x14ac:dyDescent="0.3">
      <c r="A3753">
        <v>3752</v>
      </c>
      <c r="B3753">
        <f>Движение!$A$557</f>
        <v>46776</v>
      </c>
      <c r="C3753">
        <f>Движение!$C$557</f>
        <v>0</v>
      </c>
      <c r="D3753" t="s">
        <v>59</v>
      </c>
      <c r="E3753">
        <f>Движение!$AB$557</f>
        <v>15</v>
      </c>
      <c r="F3753">
        <f>N(Движение!$AC$557)</f>
        <v>0</v>
      </c>
      <c r="G3753">
        <f>N(Движение!$AD$557)</f>
        <v>0</v>
      </c>
      <c r="H3753">
        <f>Движение!$AE$557</f>
        <v>15</v>
      </c>
      <c r="I3753" t="str">
        <f t="shared" si="58"/>
        <v/>
      </c>
    </row>
    <row r="3754" spans="1:9" x14ac:dyDescent="0.3">
      <c r="A3754">
        <v>3753</v>
      </c>
      <c r="B3754">
        <f>Движение!$A$558</f>
        <v>46777</v>
      </c>
      <c r="C3754">
        <f>Движение!$C$558</f>
        <v>0</v>
      </c>
      <c r="D3754" t="s">
        <v>45</v>
      </c>
      <c r="E3754">
        <f>Движение!$D$558</f>
        <v>26</v>
      </c>
      <c r="F3754">
        <f>N(Движение!$E$558)</f>
        <v>0</v>
      </c>
      <c r="G3754">
        <f>N(Движение!$F$558)</f>
        <v>0</v>
      </c>
      <c r="H3754">
        <f>Движение!$G$558</f>
        <v>26</v>
      </c>
      <c r="I3754" t="str">
        <f t="shared" si="58"/>
        <v/>
      </c>
    </row>
    <row r="3755" spans="1:9" x14ac:dyDescent="0.3">
      <c r="A3755">
        <v>3754</v>
      </c>
      <c r="B3755">
        <f>Движение!$A$558</f>
        <v>46777</v>
      </c>
      <c r="C3755">
        <f>Движение!$C$558</f>
        <v>0</v>
      </c>
      <c r="D3755" t="s">
        <v>49</v>
      </c>
      <c r="E3755">
        <f>Движение!$H$558</f>
        <v>20</v>
      </c>
      <c r="F3755">
        <f>N(Движение!$I$558)</f>
        <v>0</v>
      </c>
      <c r="G3755">
        <f>N(Движение!$J$558)</f>
        <v>0</v>
      </c>
      <c r="H3755">
        <f>Движение!$K$558</f>
        <v>20</v>
      </c>
      <c r="I3755" t="str">
        <f t="shared" si="58"/>
        <v/>
      </c>
    </row>
    <row r="3756" spans="1:9" x14ac:dyDescent="0.3">
      <c r="A3756">
        <v>3755</v>
      </c>
      <c r="B3756">
        <f>Движение!$A$558</f>
        <v>46777</v>
      </c>
      <c r="C3756">
        <f>Движение!$C$558</f>
        <v>0</v>
      </c>
      <c r="D3756" t="s">
        <v>51</v>
      </c>
      <c r="E3756">
        <f>Движение!$L$558</f>
        <v>48</v>
      </c>
      <c r="F3756">
        <f>N(Движение!$M$558)</f>
        <v>0</v>
      </c>
      <c r="G3756">
        <f>N(Движение!$N$558)</f>
        <v>0</v>
      </c>
      <c r="H3756">
        <f>Движение!$O$558</f>
        <v>48</v>
      </c>
      <c r="I3756" t="str">
        <f t="shared" si="58"/>
        <v/>
      </c>
    </row>
    <row r="3757" spans="1:9" x14ac:dyDescent="0.3">
      <c r="A3757">
        <v>3756</v>
      </c>
      <c r="B3757">
        <f>Движение!$A$558</f>
        <v>46777</v>
      </c>
      <c r="C3757">
        <f>Движение!$C$558</f>
        <v>0</v>
      </c>
      <c r="D3757" t="s">
        <v>54</v>
      </c>
      <c r="E3757">
        <f>Движение!$P$558</f>
        <v>13</v>
      </c>
      <c r="F3757">
        <f>N(Движение!$Q$558)</f>
        <v>0</v>
      </c>
      <c r="G3757">
        <f>N(Движение!$R$558)</f>
        <v>0</v>
      </c>
      <c r="H3757">
        <f>Движение!$S$558</f>
        <v>13</v>
      </c>
      <c r="I3757" t="str">
        <f t="shared" si="58"/>
        <v/>
      </c>
    </row>
    <row r="3758" spans="1:9" x14ac:dyDescent="0.3">
      <c r="A3758">
        <v>3757</v>
      </c>
      <c r="B3758">
        <f>Движение!$A$558</f>
        <v>46777</v>
      </c>
      <c r="C3758">
        <f>Движение!$C$558</f>
        <v>0</v>
      </c>
      <c r="D3758" t="s">
        <v>56</v>
      </c>
      <c r="E3758">
        <f>Движение!$T$558</f>
        <v>18</v>
      </c>
      <c r="F3758">
        <f>N(Движение!$U$558)</f>
        <v>0</v>
      </c>
      <c r="G3758">
        <f>N(Движение!$V$558)</f>
        <v>0</v>
      </c>
      <c r="H3758">
        <f>Движение!$W$558</f>
        <v>18</v>
      </c>
      <c r="I3758" t="str">
        <f t="shared" si="58"/>
        <v/>
      </c>
    </row>
    <row r="3759" spans="1:9" x14ac:dyDescent="0.3">
      <c r="A3759">
        <v>3758</v>
      </c>
      <c r="B3759">
        <f>Движение!$A$558</f>
        <v>46777</v>
      </c>
      <c r="C3759">
        <f>Движение!$C$558</f>
        <v>0</v>
      </c>
      <c r="D3759" t="s">
        <v>57</v>
      </c>
      <c r="E3759">
        <f>Движение!$X$558</f>
        <v>21</v>
      </c>
      <c r="F3759">
        <f>N(Движение!$Y$558)</f>
        <v>0</v>
      </c>
      <c r="G3759">
        <f>N(Движение!$Z$558)</f>
        <v>0</v>
      </c>
      <c r="H3759">
        <f>Движение!$AA$558</f>
        <v>21</v>
      </c>
      <c r="I3759" t="str">
        <f t="shared" si="58"/>
        <v/>
      </c>
    </row>
    <row r="3760" spans="1:9" x14ac:dyDescent="0.3">
      <c r="A3760">
        <v>3759</v>
      </c>
      <c r="B3760">
        <f>Движение!$A$558</f>
        <v>46777</v>
      </c>
      <c r="C3760">
        <f>Движение!$C$558</f>
        <v>0</v>
      </c>
      <c r="D3760" t="s">
        <v>59</v>
      </c>
      <c r="E3760">
        <f>Движение!$AB$558</f>
        <v>15</v>
      </c>
      <c r="F3760">
        <f>N(Движение!$AC$558)</f>
        <v>0</v>
      </c>
      <c r="G3760">
        <f>N(Движение!$AD$558)</f>
        <v>0</v>
      </c>
      <c r="H3760">
        <f>Движение!$AE$558</f>
        <v>15</v>
      </c>
      <c r="I3760" t="str">
        <f t="shared" si="58"/>
        <v/>
      </c>
    </row>
    <row r="3761" spans="1:9" x14ac:dyDescent="0.3">
      <c r="A3761">
        <v>3760</v>
      </c>
      <c r="B3761">
        <f>Движение!$A$559</f>
        <v>46778</v>
      </c>
      <c r="C3761">
        <f>Движение!$C$559</f>
        <v>0</v>
      </c>
      <c r="D3761" t="s">
        <v>45</v>
      </c>
      <c r="E3761">
        <f>Движение!$D$559</f>
        <v>26</v>
      </c>
      <c r="F3761">
        <f>N(Движение!$E$559)</f>
        <v>0</v>
      </c>
      <c r="G3761">
        <f>N(Движение!$F$559)</f>
        <v>0</v>
      </c>
      <c r="H3761">
        <f>Движение!$G$559</f>
        <v>26</v>
      </c>
      <c r="I3761" t="str">
        <f t="shared" si="58"/>
        <v/>
      </c>
    </row>
    <row r="3762" spans="1:9" x14ac:dyDescent="0.3">
      <c r="A3762">
        <v>3761</v>
      </c>
      <c r="B3762">
        <f>Движение!$A$559</f>
        <v>46778</v>
      </c>
      <c r="C3762">
        <f>Движение!$C$559</f>
        <v>0</v>
      </c>
      <c r="D3762" t="s">
        <v>49</v>
      </c>
      <c r="E3762">
        <f>Движение!$H$559</f>
        <v>20</v>
      </c>
      <c r="F3762">
        <f>N(Движение!$I$559)</f>
        <v>0</v>
      </c>
      <c r="G3762">
        <f>N(Движение!$J$559)</f>
        <v>0</v>
      </c>
      <c r="H3762">
        <f>Движение!$K$559</f>
        <v>20</v>
      </c>
      <c r="I3762" t="str">
        <f t="shared" si="58"/>
        <v/>
      </c>
    </row>
    <row r="3763" spans="1:9" x14ac:dyDescent="0.3">
      <c r="A3763">
        <v>3762</v>
      </c>
      <c r="B3763">
        <f>Движение!$A$559</f>
        <v>46778</v>
      </c>
      <c r="C3763">
        <f>Движение!$C$559</f>
        <v>0</v>
      </c>
      <c r="D3763" t="s">
        <v>51</v>
      </c>
      <c r="E3763">
        <f>Движение!$L$559</f>
        <v>48</v>
      </c>
      <c r="F3763">
        <f>N(Движение!$M$559)</f>
        <v>0</v>
      </c>
      <c r="G3763">
        <f>N(Движение!$N$559)</f>
        <v>0</v>
      </c>
      <c r="H3763">
        <f>Движение!$O$559</f>
        <v>48</v>
      </c>
      <c r="I3763" t="str">
        <f t="shared" si="58"/>
        <v/>
      </c>
    </row>
    <row r="3764" spans="1:9" x14ac:dyDescent="0.3">
      <c r="A3764">
        <v>3763</v>
      </c>
      <c r="B3764">
        <f>Движение!$A$559</f>
        <v>46778</v>
      </c>
      <c r="C3764">
        <f>Движение!$C$559</f>
        <v>0</v>
      </c>
      <c r="D3764" t="s">
        <v>54</v>
      </c>
      <c r="E3764">
        <f>Движение!$P$559</f>
        <v>13</v>
      </c>
      <c r="F3764">
        <f>N(Движение!$Q$559)</f>
        <v>0</v>
      </c>
      <c r="G3764">
        <f>N(Движение!$R$559)</f>
        <v>0</v>
      </c>
      <c r="H3764">
        <f>Движение!$S$559</f>
        <v>13</v>
      </c>
      <c r="I3764" t="str">
        <f t="shared" si="58"/>
        <v/>
      </c>
    </row>
    <row r="3765" spans="1:9" x14ac:dyDescent="0.3">
      <c r="A3765">
        <v>3764</v>
      </c>
      <c r="B3765">
        <f>Движение!$A$559</f>
        <v>46778</v>
      </c>
      <c r="C3765">
        <f>Движение!$C$559</f>
        <v>0</v>
      </c>
      <c r="D3765" t="s">
        <v>56</v>
      </c>
      <c r="E3765">
        <f>Движение!$T$559</f>
        <v>18</v>
      </c>
      <c r="F3765">
        <f>N(Движение!$U$559)</f>
        <v>0</v>
      </c>
      <c r="G3765">
        <f>N(Движение!$V$559)</f>
        <v>0</v>
      </c>
      <c r="H3765">
        <f>Движение!$W$559</f>
        <v>18</v>
      </c>
      <c r="I3765" t="str">
        <f t="shared" si="58"/>
        <v/>
      </c>
    </row>
    <row r="3766" spans="1:9" x14ac:dyDescent="0.3">
      <c r="A3766">
        <v>3765</v>
      </c>
      <c r="B3766">
        <f>Движение!$A$559</f>
        <v>46778</v>
      </c>
      <c r="C3766">
        <f>Движение!$C$559</f>
        <v>0</v>
      </c>
      <c r="D3766" t="s">
        <v>57</v>
      </c>
      <c r="E3766">
        <f>Движение!$X$559</f>
        <v>21</v>
      </c>
      <c r="F3766">
        <f>N(Движение!$Y$559)</f>
        <v>0</v>
      </c>
      <c r="G3766">
        <f>N(Движение!$Z$559)</f>
        <v>0</v>
      </c>
      <c r="H3766">
        <f>Движение!$AA$559</f>
        <v>21</v>
      </c>
      <c r="I3766" t="str">
        <f t="shared" si="58"/>
        <v/>
      </c>
    </row>
    <row r="3767" spans="1:9" x14ac:dyDescent="0.3">
      <c r="A3767">
        <v>3766</v>
      </c>
      <c r="B3767">
        <f>Движение!$A$559</f>
        <v>46778</v>
      </c>
      <c r="C3767">
        <f>Движение!$C$559</f>
        <v>0</v>
      </c>
      <c r="D3767" t="s">
        <v>59</v>
      </c>
      <c r="E3767">
        <f>Движение!$AB$559</f>
        <v>15</v>
      </c>
      <c r="F3767">
        <f>N(Движение!$AC$559)</f>
        <v>0</v>
      </c>
      <c r="G3767">
        <f>N(Движение!$AD$559)</f>
        <v>0</v>
      </c>
      <c r="H3767">
        <f>Движение!$AE$559</f>
        <v>15</v>
      </c>
      <c r="I3767" t="str">
        <f t="shared" si="58"/>
        <v/>
      </c>
    </row>
    <row r="3768" spans="1:9" x14ac:dyDescent="0.3">
      <c r="A3768">
        <v>3767</v>
      </c>
      <c r="B3768">
        <f>Движение!$A$560</f>
        <v>46779</v>
      </c>
      <c r="C3768">
        <f>Движение!$C$560</f>
        <v>0</v>
      </c>
      <c r="D3768" t="s">
        <v>45</v>
      </c>
      <c r="E3768">
        <f>Движение!$D$560</f>
        <v>26</v>
      </c>
      <c r="F3768">
        <f>N(Движение!$E$560)</f>
        <v>0</v>
      </c>
      <c r="G3768">
        <f>N(Движение!$F$560)</f>
        <v>0</v>
      </c>
      <c r="H3768">
        <f>Движение!$G$560</f>
        <v>26</v>
      </c>
      <c r="I3768" t="str">
        <f t="shared" si="58"/>
        <v/>
      </c>
    </row>
    <row r="3769" spans="1:9" x14ac:dyDescent="0.3">
      <c r="A3769">
        <v>3768</v>
      </c>
      <c r="B3769">
        <f>Движение!$A$560</f>
        <v>46779</v>
      </c>
      <c r="C3769">
        <f>Движение!$C$560</f>
        <v>0</v>
      </c>
      <c r="D3769" t="s">
        <v>49</v>
      </c>
      <c r="E3769">
        <f>Движение!$H$560</f>
        <v>20</v>
      </c>
      <c r="F3769">
        <f>N(Движение!$I$560)</f>
        <v>0</v>
      </c>
      <c r="G3769">
        <f>N(Движение!$J$560)</f>
        <v>0</v>
      </c>
      <c r="H3769">
        <f>Движение!$K$560</f>
        <v>20</v>
      </c>
      <c r="I3769" t="str">
        <f t="shared" si="58"/>
        <v/>
      </c>
    </row>
    <row r="3770" spans="1:9" x14ac:dyDescent="0.3">
      <c r="A3770">
        <v>3769</v>
      </c>
      <c r="B3770">
        <f>Движение!$A$560</f>
        <v>46779</v>
      </c>
      <c r="C3770">
        <f>Движение!$C$560</f>
        <v>0</v>
      </c>
      <c r="D3770" t="s">
        <v>51</v>
      </c>
      <c r="E3770">
        <f>Движение!$L$560</f>
        <v>48</v>
      </c>
      <c r="F3770">
        <f>N(Движение!$M$560)</f>
        <v>0</v>
      </c>
      <c r="G3770">
        <f>N(Движение!$N$560)</f>
        <v>0</v>
      </c>
      <c r="H3770">
        <f>Движение!$O$560</f>
        <v>48</v>
      </c>
      <c r="I3770" t="str">
        <f t="shared" si="58"/>
        <v/>
      </c>
    </row>
    <row r="3771" spans="1:9" x14ac:dyDescent="0.3">
      <c r="A3771">
        <v>3770</v>
      </c>
      <c r="B3771">
        <f>Движение!$A$560</f>
        <v>46779</v>
      </c>
      <c r="C3771">
        <f>Движение!$C$560</f>
        <v>0</v>
      </c>
      <c r="D3771" t="s">
        <v>54</v>
      </c>
      <c r="E3771">
        <f>Движение!$P$560</f>
        <v>13</v>
      </c>
      <c r="F3771">
        <f>N(Движение!$Q$560)</f>
        <v>0</v>
      </c>
      <c r="G3771">
        <f>N(Движение!$R$560)</f>
        <v>0</v>
      </c>
      <c r="H3771">
        <f>Движение!$S$560</f>
        <v>13</v>
      </c>
      <c r="I3771" t="str">
        <f t="shared" si="58"/>
        <v/>
      </c>
    </row>
    <row r="3772" spans="1:9" x14ac:dyDescent="0.3">
      <c r="A3772">
        <v>3771</v>
      </c>
      <c r="B3772">
        <f>Движение!$A$560</f>
        <v>46779</v>
      </c>
      <c r="C3772">
        <f>Движение!$C$560</f>
        <v>0</v>
      </c>
      <c r="D3772" t="s">
        <v>56</v>
      </c>
      <c r="E3772">
        <f>Движение!$T$560</f>
        <v>18</v>
      </c>
      <c r="F3772">
        <f>N(Движение!$U$560)</f>
        <v>0</v>
      </c>
      <c r="G3772">
        <f>N(Движение!$V$560)</f>
        <v>0</v>
      </c>
      <c r="H3772">
        <f>Движение!$W$560</f>
        <v>18</v>
      </c>
      <c r="I3772" t="str">
        <f t="shared" si="58"/>
        <v/>
      </c>
    </row>
    <row r="3773" spans="1:9" x14ac:dyDescent="0.3">
      <c r="A3773">
        <v>3772</v>
      </c>
      <c r="B3773">
        <f>Движение!$A$560</f>
        <v>46779</v>
      </c>
      <c r="C3773">
        <f>Движение!$C$560</f>
        <v>0</v>
      </c>
      <c r="D3773" t="s">
        <v>57</v>
      </c>
      <c r="E3773">
        <f>Движение!$X$560</f>
        <v>21</v>
      </c>
      <c r="F3773">
        <f>N(Движение!$Y$560)</f>
        <v>0</v>
      </c>
      <c r="G3773">
        <f>N(Движение!$Z$560)</f>
        <v>0</v>
      </c>
      <c r="H3773">
        <f>Движение!$AA$560</f>
        <v>21</v>
      </c>
      <c r="I3773" t="str">
        <f t="shared" si="58"/>
        <v/>
      </c>
    </row>
    <row r="3774" spans="1:9" x14ac:dyDescent="0.3">
      <c r="A3774">
        <v>3773</v>
      </c>
      <c r="B3774">
        <f>Движение!$A$560</f>
        <v>46779</v>
      </c>
      <c r="C3774">
        <f>Движение!$C$560</f>
        <v>0</v>
      </c>
      <c r="D3774" t="s">
        <v>59</v>
      </c>
      <c r="E3774">
        <f>Движение!$AB$560</f>
        <v>15</v>
      </c>
      <c r="F3774">
        <f>N(Движение!$AC$560)</f>
        <v>0</v>
      </c>
      <c r="G3774">
        <f>N(Движение!$AD$560)</f>
        <v>0</v>
      </c>
      <c r="H3774">
        <f>Движение!$AE$560</f>
        <v>15</v>
      </c>
      <c r="I3774" t="str">
        <f t="shared" si="58"/>
        <v/>
      </c>
    </row>
    <row r="3775" spans="1:9" x14ac:dyDescent="0.3">
      <c r="A3775">
        <v>3774</v>
      </c>
      <c r="B3775">
        <f>Движение!$A$561</f>
        <v>46780</v>
      </c>
      <c r="C3775">
        <f>Движение!$C$561</f>
        <v>0</v>
      </c>
      <c r="D3775" t="s">
        <v>45</v>
      </c>
      <c r="E3775">
        <f>Движение!$D$561</f>
        <v>26</v>
      </c>
      <c r="F3775">
        <f>N(Движение!$E$561)</f>
        <v>0</v>
      </c>
      <c r="G3775">
        <f>N(Движение!$F$561)</f>
        <v>0</v>
      </c>
      <c r="H3775">
        <f>Движение!$G$561</f>
        <v>26</v>
      </c>
      <c r="I3775" t="str">
        <f t="shared" si="58"/>
        <v/>
      </c>
    </row>
    <row r="3776" spans="1:9" x14ac:dyDescent="0.3">
      <c r="A3776">
        <v>3775</v>
      </c>
      <c r="B3776">
        <f>Движение!$A$561</f>
        <v>46780</v>
      </c>
      <c r="C3776">
        <f>Движение!$C$561</f>
        <v>0</v>
      </c>
      <c r="D3776" t="s">
        <v>49</v>
      </c>
      <c r="E3776">
        <f>Движение!$H$561</f>
        <v>20</v>
      </c>
      <c r="F3776">
        <f>N(Движение!$I$561)</f>
        <v>0</v>
      </c>
      <c r="G3776">
        <f>N(Движение!$J$561)</f>
        <v>0</v>
      </c>
      <c r="H3776">
        <f>Движение!$K$561</f>
        <v>20</v>
      </c>
      <c r="I3776" t="str">
        <f t="shared" si="58"/>
        <v/>
      </c>
    </row>
    <row r="3777" spans="1:9" x14ac:dyDescent="0.3">
      <c r="A3777">
        <v>3776</v>
      </c>
      <c r="B3777">
        <f>Движение!$A$561</f>
        <v>46780</v>
      </c>
      <c r="C3777">
        <f>Движение!$C$561</f>
        <v>0</v>
      </c>
      <c r="D3777" t="s">
        <v>51</v>
      </c>
      <c r="E3777">
        <f>Движение!$L$561</f>
        <v>48</v>
      </c>
      <c r="F3777">
        <f>N(Движение!$M$561)</f>
        <v>0</v>
      </c>
      <c r="G3777">
        <f>N(Движение!$N$561)</f>
        <v>0</v>
      </c>
      <c r="H3777">
        <f>Движение!$O$561</f>
        <v>48</v>
      </c>
      <c r="I3777" t="str">
        <f t="shared" si="58"/>
        <v/>
      </c>
    </row>
    <row r="3778" spans="1:9" x14ac:dyDescent="0.3">
      <c r="A3778">
        <v>3777</v>
      </c>
      <c r="B3778">
        <f>Движение!$A$561</f>
        <v>46780</v>
      </c>
      <c r="C3778">
        <f>Движение!$C$561</f>
        <v>0</v>
      </c>
      <c r="D3778" t="s">
        <v>54</v>
      </c>
      <c r="E3778">
        <f>Движение!$P$561</f>
        <v>13</v>
      </c>
      <c r="F3778">
        <f>N(Движение!$Q$561)</f>
        <v>0</v>
      </c>
      <c r="G3778">
        <f>N(Движение!$R$561)</f>
        <v>0</v>
      </c>
      <c r="H3778">
        <f>Движение!$S$561</f>
        <v>13</v>
      </c>
      <c r="I3778" t="str">
        <f t="shared" ref="I3778:I3841" si="59">IF($F3778&gt;0,TEXT($B3778,"dd.mm")&amp;"_"&amp;$D3778,"")</f>
        <v/>
      </c>
    </row>
    <row r="3779" spans="1:9" x14ac:dyDescent="0.3">
      <c r="A3779">
        <v>3778</v>
      </c>
      <c r="B3779">
        <f>Движение!$A$561</f>
        <v>46780</v>
      </c>
      <c r="C3779">
        <f>Движение!$C$561</f>
        <v>0</v>
      </c>
      <c r="D3779" t="s">
        <v>56</v>
      </c>
      <c r="E3779">
        <f>Движение!$T$561</f>
        <v>18</v>
      </c>
      <c r="F3779">
        <f>N(Движение!$U$561)</f>
        <v>0</v>
      </c>
      <c r="G3779">
        <f>N(Движение!$V$561)</f>
        <v>0</v>
      </c>
      <c r="H3779">
        <f>Движение!$W$561</f>
        <v>18</v>
      </c>
      <c r="I3779" t="str">
        <f t="shared" si="59"/>
        <v/>
      </c>
    </row>
    <row r="3780" spans="1:9" x14ac:dyDescent="0.3">
      <c r="A3780">
        <v>3779</v>
      </c>
      <c r="B3780">
        <f>Движение!$A$561</f>
        <v>46780</v>
      </c>
      <c r="C3780">
        <f>Движение!$C$561</f>
        <v>0</v>
      </c>
      <c r="D3780" t="s">
        <v>57</v>
      </c>
      <c r="E3780">
        <f>Движение!$X$561</f>
        <v>21</v>
      </c>
      <c r="F3780">
        <f>N(Движение!$Y$561)</f>
        <v>0</v>
      </c>
      <c r="G3780">
        <f>N(Движение!$Z$561)</f>
        <v>0</v>
      </c>
      <c r="H3780">
        <f>Движение!$AA$561</f>
        <v>21</v>
      </c>
      <c r="I3780" t="str">
        <f t="shared" si="59"/>
        <v/>
      </c>
    </row>
    <row r="3781" spans="1:9" x14ac:dyDescent="0.3">
      <c r="A3781">
        <v>3780</v>
      </c>
      <c r="B3781">
        <f>Движение!$A$561</f>
        <v>46780</v>
      </c>
      <c r="C3781">
        <f>Движение!$C$561</f>
        <v>0</v>
      </c>
      <c r="D3781" t="s">
        <v>59</v>
      </c>
      <c r="E3781">
        <f>Движение!$AB$561</f>
        <v>15</v>
      </c>
      <c r="F3781">
        <f>N(Движение!$AC$561)</f>
        <v>0</v>
      </c>
      <c r="G3781">
        <f>N(Движение!$AD$561)</f>
        <v>0</v>
      </c>
      <c r="H3781">
        <f>Движение!$AE$561</f>
        <v>15</v>
      </c>
      <c r="I3781" t="str">
        <f t="shared" si="59"/>
        <v/>
      </c>
    </row>
    <row r="3782" spans="1:9" x14ac:dyDescent="0.3">
      <c r="A3782">
        <v>3781</v>
      </c>
      <c r="B3782">
        <f>Движение!$A$562</f>
        <v>46781</v>
      </c>
      <c r="C3782">
        <f>Движение!$C$562</f>
        <v>0</v>
      </c>
      <c r="D3782" t="s">
        <v>45</v>
      </c>
      <c r="E3782">
        <f>Движение!$D$562</f>
        <v>26</v>
      </c>
      <c r="F3782">
        <f>N(Движение!$E$562)</f>
        <v>0</v>
      </c>
      <c r="G3782">
        <f>N(Движение!$F$562)</f>
        <v>0</v>
      </c>
      <c r="H3782">
        <f>Движение!$G$562</f>
        <v>26</v>
      </c>
      <c r="I3782" t="str">
        <f t="shared" si="59"/>
        <v/>
      </c>
    </row>
    <row r="3783" spans="1:9" x14ac:dyDescent="0.3">
      <c r="A3783">
        <v>3782</v>
      </c>
      <c r="B3783">
        <f>Движение!$A$562</f>
        <v>46781</v>
      </c>
      <c r="C3783">
        <f>Движение!$C$562</f>
        <v>0</v>
      </c>
      <c r="D3783" t="s">
        <v>49</v>
      </c>
      <c r="E3783">
        <f>Движение!$H$562</f>
        <v>20</v>
      </c>
      <c r="F3783">
        <f>N(Движение!$I$562)</f>
        <v>0</v>
      </c>
      <c r="G3783">
        <f>N(Движение!$J$562)</f>
        <v>0</v>
      </c>
      <c r="H3783">
        <f>Движение!$K$562</f>
        <v>20</v>
      </c>
      <c r="I3783" t="str">
        <f t="shared" si="59"/>
        <v/>
      </c>
    </row>
    <row r="3784" spans="1:9" x14ac:dyDescent="0.3">
      <c r="A3784">
        <v>3783</v>
      </c>
      <c r="B3784">
        <f>Движение!$A$562</f>
        <v>46781</v>
      </c>
      <c r="C3784">
        <f>Движение!$C$562</f>
        <v>0</v>
      </c>
      <c r="D3784" t="s">
        <v>51</v>
      </c>
      <c r="E3784">
        <f>Движение!$L$562</f>
        <v>48</v>
      </c>
      <c r="F3784">
        <f>N(Движение!$M$562)</f>
        <v>0</v>
      </c>
      <c r="G3784">
        <f>N(Движение!$N$562)</f>
        <v>0</v>
      </c>
      <c r="H3784">
        <f>Движение!$O$562</f>
        <v>48</v>
      </c>
      <c r="I3784" t="str">
        <f t="shared" si="59"/>
        <v/>
      </c>
    </row>
    <row r="3785" spans="1:9" x14ac:dyDescent="0.3">
      <c r="A3785">
        <v>3784</v>
      </c>
      <c r="B3785">
        <f>Движение!$A$562</f>
        <v>46781</v>
      </c>
      <c r="C3785">
        <f>Движение!$C$562</f>
        <v>0</v>
      </c>
      <c r="D3785" t="s">
        <v>54</v>
      </c>
      <c r="E3785">
        <f>Движение!$P$562</f>
        <v>13</v>
      </c>
      <c r="F3785">
        <f>N(Движение!$Q$562)</f>
        <v>0</v>
      </c>
      <c r="G3785">
        <f>N(Движение!$R$562)</f>
        <v>0</v>
      </c>
      <c r="H3785">
        <f>Движение!$S$562</f>
        <v>13</v>
      </c>
      <c r="I3785" t="str">
        <f t="shared" si="59"/>
        <v/>
      </c>
    </row>
    <row r="3786" spans="1:9" x14ac:dyDescent="0.3">
      <c r="A3786">
        <v>3785</v>
      </c>
      <c r="B3786">
        <f>Движение!$A$562</f>
        <v>46781</v>
      </c>
      <c r="C3786">
        <f>Движение!$C$562</f>
        <v>0</v>
      </c>
      <c r="D3786" t="s">
        <v>56</v>
      </c>
      <c r="E3786">
        <f>Движение!$T$562</f>
        <v>18</v>
      </c>
      <c r="F3786">
        <f>N(Движение!$U$562)</f>
        <v>0</v>
      </c>
      <c r="G3786">
        <f>N(Движение!$V$562)</f>
        <v>0</v>
      </c>
      <c r="H3786">
        <f>Движение!$W$562</f>
        <v>18</v>
      </c>
      <c r="I3786" t="str">
        <f t="shared" si="59"/>
        <v/>
      </c>
    </row>
    <row r="3787" spans="1:9" x14ac:dyDescent="0.3">
      <c r="A3787">
        <v>3786</v>
      </c>
      <c r="B3787">
        <f>Движение!$A$562</f>
        <v>46781</v>
      </c>
      <c r="C3787">
        <f>Движение!$C$562</f>
        <v>0</v>
      </c>
      <c r="D3787" t="s">
        <v>57</v>
      </c>
      <c r="E3787">
        <f>Движение!$X$562</f>
        <v>21</v>
      </c>
      <c r="F3787">
        <f>N(Движение!$Y$562)</f>
        <v>0</v>
      </c>
      <c r="G3787">
        <f>N(Движение!$Z$562)</f>
        <v>0</v>
      </c>
      <c r="H3787">
        <f>Движение!$AA$562</f>
        <v>21</v>
      </c>
      <c r="I3787" t="str">
        <f t="shared" si="59"/>
        <v/>
      </c>
    </row>
    <row r="3788" spans="1:9" x14ac:dyDescent="0.3">
      <c r="A3788">
        <v>3787</v>
      </c>
      <c r="B3788">
        <f>Движение!$A$562</f>
        <v>46781</v>
      </c>
      <c r="C3788">
        <f>Движение!$C$562</f>
        <v>0</v>
      </c>
      <c r="D3788" t="s">
        <v>59</v>
      </c>
      <c r="E3788">
        <f>Движение!$AB$562</f>
        <v>15</v>
      </c>
      <c r="F3788">
        <f>N(Движение!$AC$562)</f>
        <v>0</v>
      </c>
      <c r="G3788">
        <f>N(Движение!$AD$562)</f>
        <v>0</v>
      </c>
      <c r="H3788">
        <f>Движение!$AE$562</f>
        <v>15</v>
      </c>
      <c r="I3788" t="str">
        <f t="shared" si="59"/>
        <v/>
      </c>
    </row>
    <row r="3789" spans="1:9" x14ac:dyDescent="0.3">
      <c r="A3789">
        <v>3788</v>
      </c>
      <c r="B3789">
        <f>Движение!$A$563</f>
        <v>46782</v>
      </c>
      <c r="C3789">
        <f>Движение!$C$563</f>
        <v>0</v>
      </c>
      <c r="D3789" t="s">
        <v>45</v>
      </c>
      <c r="E3789">
        <f>Движение!$D$563</f>
        <v>26</v>
      </c>
      <c r="F3789">
        <f>N(Движение!$E$563)</f>
        <v>0</v>
      </c>
      <c r="G3789">
        <f>N(Движение!$F$563)</f>
        <v>0</v>
      </c>
      <c r="H3789">
        <f>Движение!$G$563</f>
        <v>26</v>
      </c>
      <c r="I3789" t="str">
        <f t="shared" si="59"/>
        <v/>
      </c>
    </row>
    <row r="3790" spans="1:9" x14ac:dyDescent="0.3">
      <c r="A3790">
        <v>3789</v>
      </c>
      <c r="B3790">
        <f>Движение!$A$563</f>
        <v>46782</v>
      </c>
      <c r="C3790">
        <f>Движение!$C$563</f>
        <v>0</v>
      </c>
      <c r="D3790" t="s">
        <v>49</v>
      </c>
      <c r="E3790">
        <f>Движение!$H$563</f>
        <v>20</v>
      </c>
      <c r="F3790">
        <f>N(Движение!$I$563)</f>
        <v>0</v>
      </c>
      <c r="G3790">
        <f>N(Движение!$J$563)</f>
        <v>0</v>
      </c>
      <c r="H3790">
        <f>Движение!$K$563</f>
        <v>20</v>
      </c>
      <c r="I3790" t="str">
        <f t="shared" si="59"/>
        <v/>
      </c>
    </row>
    <row r="3791" spans="1:9" x14ac:dyDescent="0.3">
      <c r="A3791">
        <v>3790</v>
      </c>
      <c r="B3791">
        <f>Движение!$A$563</f>
        <v>46782</v>
      </c>
      <c r="C3791">
        <f>Движение!$C$563</f>
        <v>0</v>
      </c>
      <c r="D3791" t="s">
        <v>51</v>
      </c>
      <c r="E3791">
        <f>Движение!$L$563</f>
        <v>48</v>
      </c>
      <c r="F3791">
        <f>N(Движение!$M$563)</f>
        <v>0</v>
      </c>
      <c r="G3791">
        <f>N(Движение!$N$563)</f>
        <v>0</v>
      </c>
      <c r="H3791">
        <f>Движение!$O$563</f>
        <v>48</v>
      </c>
      <c r="I3791" t="str">
        <f t="shared" si="59"/>
        <v/>
      </c>
    </row>
    <row r="3792" spans="1:9" x14ac:dyDescent="0.3">
      <c r="A3792">
        <v>3791</v>
      </c>
      <c r="B3792">
        <f>Движение!$A$563</f>
        <v>46782</v>
      </c>
      <c r="C3792">
        <f>Движение!$C$563</f>
        <v>0</v>
      </c>
      <c r="D3792" t="s">
        <v>54</v>
      </c>
      <c r="E3792">
        <f>Движение!$P$563</f>
        <v>13</v>
      </c>
      <c r="F3792">
        <f>N(Движение!$Q$563)</f>
        <v>0</v>
      </c>
      <c r="G3792">
        <f>N(Движение!$R$563)</f>
        <v>0</v>
      </c>
      <c r="H3792">
        <f>Движение!$S$563</f>
        <v>13</v>
      </c>
      <c r="I3792" t="str">
        <f t="shared" si="59"/>
        <v/>
      </c>
    </row>
    <row r="3793" spans="1:9" x14ac:dyDescent="0.3">
      <c r="A3793">
        <v>3792</v>
      </c>
      <c r="B3793">
        <f>Движение!$A$563</f>
        <v>46782</v>
      </c>
      <c r="C3793">
        <f>Движение!$C$563</f>
        <v>0</v>
      </c>
      <c r="D3793" t="s">
        <v>56</v>
      </c>
      <c r="E3793">
        <f>Движение!$T$563</f>
        <v>18</v>
      </c>
      <c r="F3793">
        <f>N(Движение!$U$563)</f>
        <v>0</v>
      </c>
      <c r="G3793">
        <f>N(Движение!$V$563)</f>
        <v>0</v>
      </c>
      <c r="H3793">
        <f>Движение!$W$563</f>
        <v>18</v>
      </c>
      <c r="I3793" t="str">
        <f t="shared" si="59"/>
        <v/>
      </c>
    </row>
    <row r="3794" spans="1:9" x14ac:dyDescent="0.3">
      <c r="A3794">
        <v>3793</v>
      </c>
      <c r="B3794">
        <f>Движение!$A$563</f>
        <v>46782</v>
      </c>
      <c r="C3794">
        <f>Движение!$C$563</f>
        <v>0</v>
      </c>
      <c r="D3794" t="s">
        <v>57</v>
      </c>
      <c r="E3794">
        <f>Движение!$X$563</f>
        <v>21</v>
      </c>
      <c r="F3794">
        <f>N(Движение!$Y$563)</f>
        <v>0</v>
      </c>
      <c r="G3794">
        <f>N(Движение!$Z$563)</f>
        <v>0</v>
      </c>
      <c r="H3794">
        <f>Движение!$AA$563</f>
        <v>21</v>
      </c>
      <c r="I3794" t="str">
        <f t="shared" si="59"/>
        <v/>
      </c>
    </row>
    <row r="3795" spans="1:9" x14ac:dyDescent="0.3">
      <c r="A3795">
        <v>3794</v>
      </c>
      <c r="B3795">
        <f>Движение!$A$563</f>
        <v>46782</v>
      </c>
      <c r="C3795">
        <f>Движение!$C$563</f>
        <v>0</v>
      </c>
      <c r="D3795" t="s">
        <v>59</v>
      </c>
      <c r="E3795">
        <f>Движение!$AB$563</f>
        <v>15</v>
      </c>
      <c r="F3795">
        <f>N(Движение!$AC$563)</f>
        <v>0</v>
      </c>
      <c r="G3795">
        <f>N(Движение!$AD$563)</f>
        <v>0</v>
      </c>
      <c r="H3795">
        <f>Движение!$AE$563</f>
        <v>15</v>
      </c>
      <c r="I3795" t="str">
        <f t="shared" si="59"/>
        <v/>
      </c>
    </row>
    <row r="3796" spans="1:9" x14ac:dyDescent="0.3">
      <c r="A3796">
        <v>3795</v>
      </c>
      <c r="B3796">
        <f>Движение!$A$564</f>
        <v>46783</v>
      </c>
      <c r="C3796">
        <f>Движение!$C$564</f>
        <v>0</v>
      </c>
      <c r="D3796" t="s">
        <v>45</v>
      </c>
      <c r="E3796">
        <f>Движение!$D$564</f>
        <v>26</v>
      </c>
      <c r="F3796">
        <f>N(Движение!$E$564)</f>
        <v>0</v>
      </c>
      <c r="G3796">
        <f>N(Движение!$F$564)</f>
        <v>0</v>
      </c>
      <c r="H3796">
        <f>Движение!$G$564</f>
        <v>26</v>
      </c>
      <c r="I3796" t="str">
        <f t="shared" si="59"/>
        <v/>
      </c>
    </row>
    <row r="3797" spans="1:9" x14ac:dyDescent="0.3">
      <c r="A3797">
        <v>3796</v>
      </c>
      <c r="B3797">
        <f>Движение!$A$564</f>
        <v>46783</v>
      </c>
      <c r="C3797">
        <f>Движение!$C$564</f>
        <v>0</v>
      </c>
      <c r="D3797" t="s">
        <v>49</v>
      </c>
      <c r="E3797">
        <f>Движение!$H$564</f>
        <v>20</v>
      </c>
      <c r="F3797">
        <f>N(Движение!$I$564)</f>
        <v>0</v>
      </c>
      <c r="G3797">
        <f>N(Движение!$J$564)</f>
        <v>0</v>
      </c>
      <c r="H3797">
        <f>Движение!$K$564</f>
        <v>20</v>
      </c>
      <c r="I3797" t="str">
        <f t="shared" si="59"/>
        <v/>
      </c>
    </row>
    <row r="3798" spans="1:9" x14ac:dyDescent="0.3">
      <c r="A3798">
        <v>3797</v>
      </c>
      <c r="B3798">
        <f>Движение!$A$564</f>
        <v>46783</v>
      </c>
      <c r="C3798">
        <f>Движение!$C$564</f>
        <v>0</v>
      </c>
      <c r="D3798" t="s">
        <v>51</v>
      </c>
      <c r="E3798">
        <f>Движение!$L$564</f>
        <v>48</v>
      </c>
      <c r="F3798">
        <f>N(Движение!$M$564)</f>
        <v>0</v>
      </c>
      <c r="G3798">
        <f>N(Движение!$N$564)</f>
        <v>0</v>
      </c>
      <c r="H3798">
        <f>Движение!$O$564</f>
        <v>48</v>
      </c>
      <c r="I3798" t="str">
        <f t="shared" si="59"/>
        <v/>
      </c>
    </row>
    <row r="3799" spans="1:9" x14ac:dyDescent="0.3">
      <c r="A3799">
        <v>3798</v>
      </c>
      <c r="B3799">
        <f>Движение!$A$564</f>
        <v>46783</v>
      </c>
      <c r="C3799">
        <f>Движение!$C$564</f>
        <v>0</v>
      </c>
      <c r="D3799" t="s">
        <v>54</v>
      </c>
      <c r="E3799">
        <f>Движение!$P$564</f>
        <v>13</v>
      </c>
      <c r="F3799">
        <f>N(Движение!$Q$564)</f>
        <v>0</v>
      </c>
      <c r="G3799">
        <f>N(Движение!$R$564)</f>
        <v>0</v>
      </c>
      <c r="H3799">
        <f>Движение!$S$564</f>
        <v>13</v>
      </c>
      <c r="I3799" t="str">
        <f t="shared" si="59"/>
        <v/>
      </c>
    </row>
    <row r="3800" spans="1:9" x14ac:dyDescent="0.3">
      <c r="A3800">
        <v>3799</v>
      </c>
      <c r="B3800">
        <f>Движение!$A$564</f>
        <v>46783</v>
      </c>
      <c r="C3800">
        <f>Движение!$C$564</f>
        <v>0</v>
      </c>
      <c r="D3800" t="s">
        <v>56</v>
      </c>
      <c r="E3800">
        <f>Движение!$T$564</f>
        <v>18</v>
      </c>
      <c r="F3800">
        <f>N(Движение!$U$564)</f>
        <v>0</v>
      </c>
      <c r="G3800">
        <f>N(Движение!$V$564)</f>
        <v>0</v>
      </c>
      <c r="H3800">
        <f>Движение!$W$564</f>
        <v>18</v>
      </c>
      <c r="I3800" t="str">
        <f t="shared" si="59"/>
        <v/>
      </c>
    </row>
    <row r="3801" spans="1:9" x14ac:dyDescent="0.3">
      <c r="A3801">
        <v>3800</v>
      </c>
      <c r="B3801">
        <f>Движение!$A$564</f>
        <v>46783</v>
      </c>
      <c r="C3801">
        <f>Движение!$C$564</f>
        <v>0</v>
      </c>
      <c r="D3801" t="s">
        <v>57</v>
      </c>
      <c r="E3801">
        <f>Движение!$X$564</f>
        <v>21</v>
      </c>
      <c r="F3801">
        <f>N(Движение!$Y$564)</f>
        <v>0</v>
      </c>
      <c r="G3801">
        <f>N(Движение!$Z$564)</f>
        <v>0</v>
      </c>
      <c r="H3801">
        <f>Движение!$AA$564</f>
        <v>21</v>
      </c>
      <c r="I3801" t="str">
        <f t="shared" si="59"/>
        <v/>
      </c>
    </row>
    <row r="3802" spans="1:9" x14ac:dyDescent="0.3">
      <c r="A3802">
        <v>3801</v>
      </c>
      <c r="B3802">
        <f>Движение!$A$564</f>
        <v>46783</v>
      </c>
      <c r="C3802">
        <f>Движение!$C$564</f>
        <v>0</v>
      </c>
      <c r="D3802" t="s">
        <v>59</v>
      </c>
      <c r="E3802">
        <f>Движение!$AB$564</f>
        <v>15</v>
      </c>
      <c r="F3802">
        <f>N(Движение!$AC$564)</f>
        <v>0</v>
      </c>
      <c r="G3802">
        <f>N(Движение!$AD$564)</f>
        <v>0</v>
      </c>
      <c r="H3802">
        <f>Движение!$AE$564</f>
        <v>15</v>
      </c>
      <c r="I3802" t="str">
        <f t="shared" si="59"/>
        <v/>
      </c>
    </row>
    <row r="3803" spans="1:9" x14ac:dyDescent="0.3">
      <c r="A3803">
        <v>3802</v>
      </c>
      <c r="B3803">
        <f>Движение!$A$565</f>
        <v>46784</v>
      </c>
      <c r="C3803">
        <f>Движение!$C$565</f>
        <v>0</v>
      </c>
      <c r="D3803" t="s">
        <v>45</v>
      </c>
      <c r="E3803">
        <f>Движение!$D$565</f>
        <v>26</v>
      </c>
      <c r="F3803">
        <f>N(Движение!$E$565)</f>
        <v>0</v>
      </c>
      <c r="G3803">
        <f>N(Движение!$F$565)</f>
        <v>0</v>
      </c>
      <c r="H3803">
        <f>Движение!$G$565</f>
        <v>26</v>
      </c>
      <c r="I3803" t="str">
        <f t="shared" si="59"/>
        <v/>
      </c>
    </row>
    <row r="3804" spans="1:9" x14ac:dyDescent="0.3">
      <c r="A3804">
        <v>3803</v>
      </c>
      <c r="B3804">
        <f>Движение!$A$565</f>
        <v>46784</v>
      </c>
      <c r="C3804">
        <f>Движение!$C$565</f>
        <v>0</v>
      </c>
      <c r="D3804" t="s">
        <v>49</v>
      </c>
      <c r="E3804">
        <f>Движение!$H$565</f>
        <v>20</v>
      </c>
      <c r="F3804">
        <f>N(Движение!$I$565)</f>
        <v>0</v>
      </c>
      <c r="G3804">
        <f>N(Движение!$J$565)</f>
        <v>0</v>
      </c>
      <c r="H3804">
        <f>Движение!$K$565</f>
        <v>20</v>
      </c>
      <c r="I3804" t="str">
        <f t="shared" si="59"/>
        <v/>
      </c>
    </row>
    <row r="3805" spans="1:9" x14ac:dyDescent="0.3">
      <c r="A3805">
        <v>3804</v>
      </c>
      <c r="B3805">
        <f>Движение!$A$565</f>
        <v>46784</v>
      </c>
      <c r="C3805">
        <f>Движение!$C$565</f>
        <v>0</v>
      </c>
      <c r="D3805" t="s">
        <v>51</v>
      </c>
      <c r="E3805">
        <f>Движение!$L$565</f>
        <v>48</v>
      </c>
      <c r="F3805">
        <f>N(Движение!$M$565)</f>
        <v>0</v>
      </c>
      <c r="G3805">
        <f>N(Движение!$N$565)</f>
        <v>0</v>
      </c>
      <c r="H3805">
        <f>Движение!$O$565</f>
        <v>48</v>
      </c>
      <c r="I3805" t="str">
        <f t="shared" si="59"/>
        <v/>
      </c>
    </row>
    <row r="3806" spans="1:9" x14ac:dyDescent="0.3">
      <c r="A3806">
        <v>3805</v>
      </c>
      <c r="B3806">
        <f>Движение!$A$565</f>
        <v>46784</v>
      </c>
      <c r="C3806">
        <f>Движение!$C$565</f>
        <v>0</v>
      </c>
      <c r="D3806" t="s">
        <v>54</v>
      </c>
      <c r="E3806">
        <f>Движение!$P$565</f>
        <v>13</v>
      </c>
      <c r="F3806">
        <f>N(Движение!$Q$565)</f>
        <v>0</v>
      </c>
      <c r="G3806">
        <f>N(Движение!$R$565)</f>
        <v>0</v>
      </c>
      <c r="H3806">
        <f>Движение!$S$565</f>
        <v>13</v>
      </c>
      <c r="I3806" t="str">
        <f t="shared" si="59"/>
        <v/>
      </c>
    </row>
    <row r="3807" spans="1:9" x14ac:dyDescent="0.3">
      <c r="A3807">
        <v>3806</v>
      </c>
      <c r="B3807">
        <f>Движение!$A$565</f>
        <v>46784</v>
      </c>
      <c r="C3807">
        <f>Движение!$C$565</f>
        <v>0</v>
      </c>
      <c r="D3807" t="s">
        <v>56</v>
      </c>
      <c r="E3807">
        <f>Движение!$T$565</f>
        <v>18</v>
      </c>
      <c r="F3807">
        <f>N(Движение!$U$565)</f>
        <v>0</v>
      </c>
      <c r="G3807">
        <f>N(Движение!$V$565)</f>
        <v>0</v>
      </c>
      <c r="H3807">
        <f>Движение!$W$565</f>
        <v>18</v>
      </c>
      <c r="I3807" t="str">
        <f t="shared" si="59"/>
        <v/>
      </c>
    </row>
    <row r="3808" spans="1:9" x14ac:dyDescent="0.3">
      <c r="A3808">
        <v>3807</v>
      </c>
      <c r="B3808">
        <f>Движение!$A$565</f>
        <v>46784</v>
      </c>
      <c r="C3808">
        <f>Движение!$C$565</f>
        <v>0</v>
      </c>
      <c r="D3808" t="s">
        <v>57</v>
      </c>
      <c r="E3808">
        <f>Движение!$X$565</f>
        <v>21</v>
      </c>
      <c r="F3808">
        <f>N(Движение!$Y$565)</f>
        <v>0</v>
      </c>
      <c r="G3808">
        <f>N(Движение!$Z$565)</f>
        <v>0</v>
      </c>
      <c r="H3808">
        <f>Движение!$AA$565</f>
        <v>21</v>
      </c>
      <c r="I3808" t="str">
        <f t="shared" si="59"/>
        <v/>
      </c>
    </row>
    <row r="3809" spans="1:9" x14ac:dyDescent="0.3">
      <c r="A3809">
        <v>3808</v>
      </c>
      <c r="B3809">
        <f>Движение!$A$565</f>
        <v>46784</v>
      </c>
      <c r="C3809">
        <f>Движение!$C$565</f>
        <v>0</v>
      </c>
      <c r="D3809" t="s">
        <v>59</v>
      </c>
      <c r="E3809">
        <f>Движение!$AB$565</f>
        <v>15</v>
      </c>
      <c r="F3809">
        <f>N(Движение!$AC$565)</f>
        <v>0</v>
      </c>
      <c r="G3809">
        <f>N(Движение!$AD$565)</f>
        <v>0</v>
      </c>
      <c r="H3809">
        <f>Движение!$AE$565</f>
        <v>15</v>
      </c>
      <c r="I3809" t="str">
        <f t="shared" si="59"/>
        <v/>
      </c>
    </row>
    <row r="3810" spans="1:9" x14ac:dyDescent="0.3">
      <c r="A3810">
        <v>3809</v>
      </c>
      <c r="B3810">
        <f>Движение!$A$566</f>
        <v>46785</v>
      </c>
      <c r="C3810">
        <f>Движение!$C$566</f>
        <v>0</v>
      </c>
      <c r="D3810" t="s">
        <v>45</v>
      </c>
      <c r="E3810">
        <f>Движение!$D$566</f>
        <v>26</v>
      </c>
      <c r="F3810">
        <f>N(Движение!$E$566)</f>
        <v>0</v>
      </c>
      <c r="G3810">
        <f>N(Движение!$F$566)</f>
        <v>0</v>
      </c>
      <c r="H3810">
        <f>Движение!$G$566</f>
        <v>26</v>
      </c>
      <c r="I3810" t="str">
        <f t="shared" si="59"/>
        <v/>
      </c>
    </row>
    <row r="3811" spans="1:9" x14ac:dyDescent="0.3">
      <c r="A3811">
        <v>3810</v>
      </c>
      <c r="B3811">
        <f>Движение!$A$566</f>
        <v>46785</v>
      </c>
      <c r="C3811">
        <f>Движение!$C$566</f>
        <v>0</v>
      </c>
      <c r="D3811" t="s">
        <v>49</v>
      </c>
      <c r="E3811">
        <f>Движение!$H$566</f>
        <v>20</v>
      </c>
      <c r="F3811">
        <f>N(Движение!$I$566)</f>
        <v>0</v>
      </c>
      <c r="G3811">
        <f>N(Движение!$J$566)</f>
        <v>0</v>
      </c>
      <c r="H3811">
        <f>Движение!$K$566</f>
        <v>20</v>
      </c>
      <c r="I3811" t="str">
        <f t="shared" si="59"/>
        <v/>
      </c>
    </row>
    <row r="3812" spans="1:9" x14ac:dyDescent="0.3">
      <c r="A3812">
        <v>3811</v>
      </c>
      <c r="B3812">
        <f>Движение!$A$566</f>
        <v>46785</v>
      </c>
      <c r="C3812">
        <f>Движение!$C$566</f>
        <v>0</v>
      </c>
      <c r="D3812" t="s">
        <v>51</v>
      </c>
      <c r="E3812">
        <f>Движение!$L$566</f>
        <v>48</v>
      </c>
      <c r="F3812">
        <f>N(Движение!$M$566)</f>
        <v>0</v>
      </c>
      <c r="G3812">
        <f>N(Движение!$N$566)</f>
        <v>0</v>
      </c>
      <c r="H3812">
        <f>Движение!$O$566</f>
        <v>48</v>
      </c>
      <c r="I3812" t="str">
        <f t="shared" si="59"/>
        <v/>
      </c>
    </row>
    <row r="3813" spans="1:9" x14ac:dyDescent="0.3">
      <c r="A3813">
        <v>3812</v>
      </c>
      <c r="B3813">
        <f>Движение!$A$566</f>
        <v>46785</v>
      </c>
      <c r="C3813">
        <f>Движение!$C$566</f>
        <v>0</v>
      </c>
      <c r="D3813" t="s">
        <v>54</v>
      </c>
      <c r="E3813">
        <f>Движение!$P$566</f>
        <v>13</v>
      </c>
      <c r="F3813">
        <f>N(Движение!$Q$566)</f>
        <v>0</v>
      </c>
      <c r="G3813">
        <f>N(Движение!$R$566)</f>
        <v>0</v>
      </c>
      <c r="H3813">
        <f>Движение!$S$566</f>
        <v>13</v>
      </c>
      <c r="I3813" t="str">
        <f t="shared" si="59"/>
        <v/>
      </c>
    </row>
    <row r="3814" spans="1:9" x14ac:dyDescent="0.3">
      <c r="A3814">
        <v>3813</v>
      </c>
      <c r="B3814">
        <f>Движение!$A$566</f>
        <v>46785</v>
      </c>
      <c r="C3814">
        <f>Движение!$C$566</f>
        <v>0</v>
      </c>
      <c r="D3814" t="s">
        <v>56</v>
      </c>
      <c r="E3814">
        <f>Движение!$T$566</f>
        <v>18</v>
      </c>
      <c r="F3814">
        <f>N(Движение!$U$566)</f>
        <v>0</v>
      </c>
      <c r="G3814">
        <f>N(Движение!$V$566)</f>
        <v>0</v>
      </c>
      <c r="H3814">
        <f>Движение!$W$566</f>
        <v>18</v>
      </c>
      <c r="I3814" t="str">
        <f t="shared" si="59"/>
        <v/>
      </c>
    </row>
    <row r="3815" spans="1:9" x14ac:dyDescent="0.3">
      <c r="A3815">
        <v>3814</v>
      </c>
      <c r="B3815">
        <f>Движение!$A$566</f>
        <v>46785</v>
      </c>
      <c r="C3815">
        <f>Движение!$C$566</f>
        <v>0</v>
      </c>
      <c r="D3815" t="s">
        <v>57</v>
      </c>
      <c r="E3815">
        <f>Движение!$X$566</f>
        <v>21</v>
      </c>
      <c r="F3815">
        <f>N(Движение!$Y$566)</f>
        <v>0</v>
      </c>
      <c r="G3815">
        <f>N(Движение!$Z$566)</f>
        <v>0</v>
      </c>
      <c r="H3815">
        <f>Движение!$AA$566</f>
        <v>21</v>
      </c>
      <c r="I3815" t="str">
        <f t="shared" si="59"/>
        <v/>
      </c>
    </row>
    <row r="3816" spans="1:9" x14ac:dyDescent="0.3">
      <c r="A3816">
        <v>3815</v>
      </c>
      <c r="B3816">
        <f>Движение!$A$566</f>
        <v>46785</v>
      </c>
      <c r="C3816">
        <f>Движение!$C$566</f>
        <v>0</v>
      </c>
      <c r="D3816" t="s">
        <v>59</v>
      </c>
      <c r="E3816">
        <f>Движение!$AB$566</f>
        <v>15</v>
      </c>
      <c r="F3816">
        <f>N(Движение!$AC$566)</f>
        <v>0</v>
      </c>
      <c r="G3816">
        <f>N(Движение!$AD$566)</f>
        <v>0</v>
      </c>
      <c r="H3816">
        <f>Движение!$AE$566</f>
        <v>15</v>
      </c>
      <c r="I3816" t="str">
        <f t="shared" si="59"/>
        <v/>
      </c>
    </row>
    <row r="3817" spans="1:9" x14ac:dyDescent="0.3">
      <c r="A3817">
        <v>3816</v>
      </c>
      <c r="B3817">
        <f>Движение!$A$567</f>
        <v>46786</v>
      </c>
      <c r="C3817">
        <f>Движение!$C$567</f>
        <v>0</v>
      </c>
      <c r="D3817" t="s">
        <v>45</v>
      </c>
      <c r="E3817">
        <f>Движение!$D$567</f>
        <v>26</v>
      </c>
      <c r="F3817">
        <f>N(Движение!$E$567)</f>
        <v>0</v>
      </c>
      <c r="G3817">
        <f>N(Движение!$F$567)</f>
        <v>0</v>
      </c>
      <c r="H3817">
        <f>Движение!$G$567</f>
        <v>26</v>
      </c>
      <c r="I3817" t="str">
        <f t="shared" si="59"/>
        <v/>
      </c>
    </row>
    <row r="3818" spans="1:9" x14ac:dyDescent="0.3">
      <c r="A3818">
        <v>3817</v>
      </c>
      <c r="B3818">
        <f>Движение!$A$567</f>
        <v>46786</v>
      </c>
      <c r="C3818">
        <f>Движение!$C$567</f>
        <v>0</v>
      </c>
      <c r="D3818" t="s">
        <v>49</v>
      </c>
      <c r="E3818">
        <f>Движение!$H$567</f>
        <v>20</v>
      </c>
      <c r="F3818">
        <f>N(Движение!$I$567)</f>
        <v>0</v>
      </c>
      <c r="G3818">
        <f>N(Движение!$J$567)</f>
        <v>0</v>
      </c>
      <c r="H3818">
        <f>Движение!$K$567</f>
        <v>20</v>
      </c>
      <c r="I3818" t="str">
        <f t="shared" si="59"/>
        <v/>
      </c>
    </row>
    <row r="3819" spans="1:9" x14ac:dyDescent="0.3">
      <c r="A3819">
        <v>3818</v>
      </c>
      <c r="B3819">
        <f>Движение!$A$567</f>
        <v>46786</v>
      </c>
      <c r="C3819">
        <f>Движение!$C$567</f>
        <v>0</v>
      </c>
      <c r="D3819" t="s">
        <v>51</v>
      </c>
      <c r="E3819">
        <f>Движение!$L$567</f>
        <v>48</v>
      </c>
      <c r="F3819">
        <f>N(Движение!$M$567)</f>
        <v>0</v>
      </c>
      <c r="G3819">
        <f>N(Движение!$N$567)</f>
        <v>0</v>
      </c>
      <c r="H3819">
        <f>Движение!$O$567</f>
        <v>48</v>
      </c>
      <c r="I3819" t="str">
        <f t="shared" si="59"/>
        <v/>
      </c>
    </row>
    <row r="3820" spans="1:9" x14ac:dyDescent="0.3">
      <c r="A3820">
        <v>3819</v>
      </c>
      <c r="B3820">
        <f>Движение!$A$567</f>
        <v>46786</v>
      </c>
      <c r="C3820">
        <f>Движение!$C$567</f>
        <v>0</v>
      </c>
      <c r="D3820" t="s">
        <v>54</v>
      </c>
      <c r="E3820">
        <f>Движение!$P$567</f>
        <v>13</v>
      </c>
      <c r="F3820">
        <f>N(Движение!$Q$567)</f>
        <v>0</v>
      </c>
      <c r="G3820">
        <f>N(Движение!$R$567)</f>
        <v>0</v>
      </c>
      <c r="H3820">
        <f>Движение!$S$567</f>
        <v>13</v>
      </c>
      <c r="I3820" t="str">
        <f t="shared" si="59"/>
        <v/>
      </c>
    </row>
    <row r="3821" spans="1:9" x14ac:dyDescent="0.3">
      <c r="A3821">
        <v>3820</v>
      </c>
      <c r="B3821">
        <f>Движение!$A$567</f>
        <v>46786</v>
      </c>
      <c r="C3821">
        <f>Движение!$C$567</f>
        <v>0</v>
      </c>
      <c r="D3821" t="s">
        <v>56</v>
      </c>
      <c r="E3821">
        <f>Движение!$T$567</f>
        <v>18</v>
      </c>
      <c r="F3821">
        <f>N(Движение!$U$567)</f>
        <v>0</v>
      </c>
      <c r="G3821">
        <f>N(Движение!$V$567)</f>
        <v>0</v>
      </c>
      <c r="H3821">
        <f>Движение!$W$567</f>
        <v>18</v>
      </c>
      <c r="I3821" t="str">
        <f t="shared" si="59"/>
        <v/>
      </c>
    </row>
    <row r="3822" spans="1:9" x14ac:dyDescent="0.3">
      <c r="A3822">
        <v>3821</v>
      </c>
      <c r="B3822">
        <f>Движение!$A$567</f>
        <v>46786</v>
      </c>
      <c r="C3822">
        <f>Движение!$C$567</f>
        <v>0</v>
      </c>
      <c r="D3822" t="s">
        <v>57</v>
      </c>
      <c r="E3822">
        <f>Движение!$X$567</f>
        <v>21</v>
      </c>
      <c r="F3822">
        <f>N(Движение!$Y$567)</f>
        <v>0</v>
      </c>
      <c r="G3822">
        <f>N(Движение!$Z$567)</f>
        <v>0</v>
      </c>
      <c r="H3822">
        <f>Движение!$AA$567</f>
        <v>21</v>
      </c>
      <c r="I3822" t="str">
        <f t="shared" si="59"/>
        <v/>
      </c>
    </row>
    <row r="3823" spans="1:9" x14ac:dyDescent="0.3">
      <c r="A3823">
        <v>3822</v>
      </c>
      <c r="B3823">
        <f>Движение!$A$567</f>
        <v>46786</v>
      </c>
      <c r="C3823">
        <f>Движение!$C$567</f>
        <v>0</v>
      </c>
      <c r="D3823" t="s">
        <v>59</v>
      </c>
      <c r="E3823">
        <f>Движение!$AB$567</f>
        <v>15</v>
      </c>
      <c r="F3823">
        <f>N(Движение!$AC$567)</f>
        <v>0</v>
      </c>
      <c r="G3823">
        <f>N(Движение!$AD$567)</f>
        <v>0</v>
      </c>
      <c r="H3823">
        <f>Движение!$AE$567</f>
        <v>15</v>
      </c>
      <c r="I3823" t="str">
        <f t="shared" si="59"/>
        <v/>
      </c>
    </row>
    <row r="3824" spans="1:9" x14ac:dyDescent="0.3">
      <c r="A3824">
        <v>3823</v>
      </c>
      <c r="B3824">
        <f>Движение!$A$568</f>
        <v>46787</v>
      </c>
      <c r="C3824">
        <f>Движение!$C$568</f>
        <v>0</v>
      </c>
      <c r="D3824" t="s">
        <v>45</v>
      </c>
      <c r="E3824">
        <f>Движение!$D$568</f>
        <v>26</v>
      </c>
      <c r="F3824">
        <f>N(Движение!$E$568)</f>
        <v>0</v>
      </c>
      <c r="G3824">
        <f>N(Движение!$F$568)</f>
        <v>0</v>
      </c>
      <c r="H3824">
        <f>Движение!$G$568</f>
        <v>26</v>
      </c>
      <c r="I3824" t="str">
        <f t="shared" si="59"/>
        <v/>
      </c>
    </row>
    <row r="3825" spans="1:9" x14ac:dyDescent="0.3">
      <c r="A3825">
        <v>3824</v>
      </c>
      <c r="B3825">
        <f>Движение!$A$568</f>
        <v>46787</v>
      </c>
      <c r="C3825">
        <f>Движение!$C$568</f>
        <v>0</v>
      </c>
      <c r="D3825" t="s">
        <v>49</v>
      </c>
      <c r="E3825">
        <f>Движение!$H$568</f>
        <v>20</v>
      </c>
      <c r="F3825">
        <f>N(Движение!$I$568)</f>
        <v>0</v>
      </c>
      <c r="G3825">
        <f>N(Движение!$J$568)</f>
        <v>0</v>
      </c>
      <c r="H3825">
        <f>Движение!$K$568</f>
        <v>20</v>
      </c>
      <c r="I3825" t="str">
        <f t="shared" si="59"/>
        <v/>
      </c>
    </row>
    <row r="3826" spans="1:9" x14ac:dyDescent="0.3">
      <c r="A3826">
        <v>3825</v>
      </c>
      <c r="B3826">
        <f>Движение!$A$568</f>
        <v>46787</v>
      </c>
      <c r="C3826">
        <f>Движение!$C$568</f>
        <v>0</v>
      </c>
      <c r="D3826" t="s">
        <v>51</v>
      </c>
      <c r="E3826">
        <f>Движение!$L$568</f>
        <v>48</v>
      </c>
      <c r="F3826">
        <f>N(Движение!$M$568)</f>
        <v>0</v>
      </c>
      <c r="G3826">
        <f>N(Движение!$N$568)</f>
        <v>0</v>
      </c>
      <c r="H3826">
        <f>Движение!$O$568</f>
        <v>48</v>
      </c>
      <c r="I3826" t="str">
        <f t="shared" si="59"/>
        <v/>
      </c>
    </row>
    <row r="3827" spans="1:9" x14ac:dyDescent="0.3">
      <c r="A3827">
        <v>3826</v>
      </c>
      <c r="B3827">
        <f>Движение!$A$568</f>
        <v>46787</v>
      </c>
      <c r="C3827">
        <f>Движение!$C$568</f>
        <v>0</v>
      </c>
      <c r="D3827" t="s">
        <v>54</v>
      </c>
      <c r="E3827">
        <f>Движение!$P$568</f>
        <v>13</v>
      </c>
      <c r="F3827">
        <f>N(Движение!$Q$568)</f>
        <v>0</v>
      </c>
      <c r="G3827">
        <f>N(Движение!$R$568)</f>
        <v>0</v>
      </c>
      <c r="H3827">
        <f>Движение!$S$568</f>
        <v>13</v>
      </c>
      <c r="I3827" t="str">
        <f t="shared" si="59"/>
        <v/>
      </c>
    </row>
    <row r="3828" spans="1:9" x14ac:dyDescent="0.3">
      <c r="A3828">
        <v>3827</v>
      </c>
      <c r="B3828">
        <f>Движение!$A$568</f>
        <v>46787</v>
      </c>
      <c r="C3828">
        <f>Движение!$C$568</f>
        <v>0</v>
      </c>
      <c r="D3828" t="s">
        <v>56</v>
      </c>
      <c r="E3828">
        <f>Движение!$T$568</f>
        <v>18</v>
      </c>
      <c r="F3828">
        <f>N(Движение!$U$568)</f>
        <v>0</v>
      </c>
      <c r="G3828">
        <f>N(Движение!$V$568)</f>
        <v>0</v>
      </c>
      <c r="H3828">
        <f>Движение!$W$568</f>
        <v>18</v>
      </c>
      <c r="I3828" t="str">
        <f t="shared" si="59"/>
        <v/>
      </c>
    </row>
    <row r="3829" spans="1:9" x14ac:dyDescent="0.3">
      <c r="A3829">
        <v>3828</v>
      </c>
      <c r="B3829">
        <f>Движение!$A$568</f>
        <v>46787</v>
      </c>
      <c r="C3829">
        <f>Движение!$C$568</f>
        <v>0</v>
      </c>
      <c r="D3829" t="s">
        <v>57</v>
      </c>
      <c r="E3829">
        <f>Движение!$X$568</f>
        <v>21</v>
      </c>
      <c r="F3829">
        <f>N(Движение!$Y$568)</f>
        <v>0</v>
      </c>
      <c r="G3829">
        <f>N(Движение!$Z$568)</f>
        <v>0</v>
      </c>
      <c r="H3829">
        <f>Движение!$AA$568</f>
        <v>21</v>
      </c>
      <c r="I3829" t="str">
        <f t="shared" si="59"/>
        <v/>
      </c>
    </row>
    <row r="3830" spans="1:9" x14ac:dyDescent="0.3">
      <c r="A3830">
        <v>3829</v>
      </c>
      <c r="B3830">
        <f>Движение!$A$568</f>
        <v>46787</v>
      </c>
      <c r="C3830">
        <f>Движение!$C$568</f>
        <v>0</v>
      </c>
      <c r="D3830" t="s">
        <v>59</v>
      </c>
      <c r="E3830">
        <f>Движение!$AB$568</f>
        <v>15</v>
      </c>
      <c r="F3830">
        <f>N(Движение!$AC$568)</f>
        <v>0</v>
      </c>
      <c r="G3830">
        <f>N(Движение!$AD$568)</f>
        <v>0</v>
      </c>
      <c r="H3830">
        <f>Движение!$AE$568</f>
        <v>15</v>
      </c>
      <c r="I3830" t="str">
        <f t="shared" si="59"/>
        <v/>
      </c>
    </row>
    <row r="3831" spans="1:9" x14ac:dyDescent="0.3">
      <c r="A3831">
        <v>3830</v>
      </c>
      <c r="B3831">
        <f>Движение!$A$569</f>
        <v>46788</v>
      </c>
      <c r="C3831">
        <f>Движение!$C$569</f>
        <v>0</v>
      </c>
      <c r="D3831" t="s">
        <v>45</v>
      </c>
      <c r="E3831">
        <f>Движение!$D$569</f>
        <v>26</v>
      </c>
      <c r="F3831">
        <f>N(Движение!$E$569)</f>
        <v>0</v>
      </c>
      <c r="G3831">
        <f>N(Движение!$F$569)</f>
        <v>0</v>
      </c>
      <c r="H3831">
        <f>Движение!$G$569</f>
        <v>26</v>
      </c>
      <c r="I3831" t="str">
        <f t="shared" si="59"/>
        <v/>
      </c>
    </row>
    <row r="3832" spans="1:9" x14ac:dyDescent="0.3">
      <c r="A3832">
        <v>3831</v>
      </c>
      <c r="B3832">
        <f>Движение!$A$569</f>
        <v>46788</v>
      </c>
      <c r="C3832">
        <f>Движение!$C$569</f>
        <v>0</v>
      </c>
      <c r="D3832" t="s">
        <v>49</v>
      </c>
      <c r="E3832">
        <f>Движение!$H$569</f>
        <v>20</v>
      </c>
      <c r="F3832">
        <f>N(Движение!$I$569)</f>
        <v>0</v>
      </c>
      <c r="G3832">
        <f>N(Движение!$J$569)</f>
        <v>0</v>
      </c>
      <c r="H3832">
        <f>Движение!$K$569</f>
        <v>20</v>
      </c>
      <c r="I3832" t="str">
        <f t="shared" si="59"/>
        <v/>
      </c>
    </row>
    <row r="3833" spans="1:9" x14ac:dyDescent="0.3">
      <c r="A3833">
        <v>3832</v>
      </c>
      <c r="B3833">
        <f>Движение!$A$569</f>
        <v>46788</v>
      </c>
      <c r="C3833">
        <f>Движение!$C$569</f>
        <v>0</v>
      </c>
      <c r="D3833" t="s">
        <v>51</v>
      </c>
      <c r="E3833">
        <f>Движение!$L$569</f>
        <v>48</v>
      </c>
      <c r="F3833">
        <f>N(Движение!$M$569)</f>
        <v>0</v>
      </c>
      <c r="G3833">
        <f>N(Движение!$N$569)</f>
        <v>0</v>
      </c>
      <c r="H3833">
        <f>Движение!$O$569</f>
        <v>48</v>
      </c>
      <c r="I3833" t="str">
        <f t="shared" si="59"/>
        <v/>
      </c>
    </row>
    <row r="3834" spans="1:9" x14ac:dyDescent="0.3">
      <c r="A3834">
        <v>3833</v>
      </c>
      <c r="B3834">
        <f>Движение!$A$569</f>
        <v>46788</v>
      </c>
      <c r="C3834">
        <f>Движение!$C$569</f>
        <v>0</v>
      </c>
      <c r="D3834" t="s">
        <v>54</v>
      </c>
      <c r="E3834">
        <f>Движение!$P$569</f>
        <v>13</v>
      </c>
      <c r="F3834">
        <f>N(Движение!$Q$569)</f>
        <v>0</v>
      </c>
      <c r="G3834">
        <f>N(Движение!$R$569)</f>
        <v>0</v>
      </c>
      <c r="H3834">
        <f>Движение!$S$569</f>
        <v>13</v>
      </c>
      <c r="I3834" t="str">
        <f t="shared" si="59"/>
        <v/>
      </c>
    </row>
    <row r="3835" spans="1:9" x14ac:dyDescent="0.3">
      <c r="A3835">
        <v>3834</v>
      </c>
      <c r="B3835">
        <f>Движение!$A$569</f>
        <v>46788</v>
      </c>
      <c r="C3835">
        <f>Движение!$C$569</f>
        <v>0</v>
      </c>
      <c r="D3835" t="s">
        <v>56</v>
      </c>
      <c r="E3835">
        <f>Движение!$T$569</f>
        <v>18</v>
      </c>
      <c r="F3835">
        <f>N(Движение!$U$569)</f>
        <v>0</v>
      </c>
      <c r="G3835">
        <f>N(Движение!$V$569)</f>
        <v>0</v>
      </c>
      <c r="H3835">
        <f>Движение!$W$569</f>
        <v>18</v>
      </c>
      <c r="I3835" t="str">
        <f t="shared" si="59"/>
        <v/>
      </c>
    </row>
    <row r="3836" spans="1:9" x14ac:dyDescent="0.3">
      <c r="A3836">
        <v>3835</v>
      </c>
      <c r="B3836">
        <f>Движение!$A$569</f>
        <v>46788</v>
      </c>
      <c r="C3836">
        <f>Движение!$C$569</f>
        <v>0</v>
      </c>
      <c r="D3836" t="s">
        <v>57</v>
      </c>
      <c r="E3836">
        <f>Движение!$X$569</f>
        <v>21</v>
      </c>
      <c r="F3836">
        <f>N(Движение!$Y$569)</f>
        <v>0</v>
      </c>
      <c r="G3836">
        <f>N(Движение!$Z$569)</f>
        <v>0</v>
      </c>
      <c r="H3836">
        <f>Движение!$AA$569</f>
        <v>21</v>
      </c>
      <c r="I3836" t="str">
        <f t="shared" si="59"/>
        <v/>
      </c>
    </row>
    <row r="3837" spans="1:9" x14ac:dyDescent="0.3">
      <c r="A3837">
        <v>3836</v>
      </c>
      <c r="B3837">
        <f>Движение!$A$569</f>
        <v>46788</v>
      </c>
      <c r="C3837">
        <f>Движение!$C$569</f>
        <v>0</v>
      </c>
      <c r="D3837" t="s">
        <v>59</v>
      </c>
      <c r="E3837">
        <f>Движение!$AB$569</f>
        <v>15</v>
      </c>
      <c r="F3837">
        <f>N(Движение!$AC$569)</f>
        <v>0</v>
      </c>
      <c r="G3837">
        <f>N(Движение!$AD$569)</f>
        <v>0</v>
      </c>
      <c r="H3837">
        <f>Движение!$AE$569</f>
        <v>15</v>
      </c>
      <c r="I3837" t="str">
        <f t="shared" si="59"/>
        <v/>
      </c>
    </row>
    <row r="3838" spans="1:9" x14ac:dyDescent="0.3">
      <c r="A3838">
        <v>3837</v>
      </c>
      <c r="B3838">
        <f>Движение!$A$570</f>
        <v>46789</v>
      </c>
      <c r="C3838">
        <f>Движение!$C$570</f>
        <v>0</v>
      </c>
      <c r="D3838" t="s">
        <v>45</v>
      </c>
      <c r="E3838">
        <f>Движение!$D$570</f>
        <v>26</v>
      </c>
      <c r="F3838">
        <f>N(Движение!$E$570)</f>
        <v>0</v>
      </c>
      <c r="G3838">
        <f>N(Движение!$F$570)</f>
        <v>0</v>
      </c>
      <c r="H3838">
        <f>Движение!$G$570</f>
        <v>26</v>
      </c>
      <c r="I3838" t="str">
        <f t="shared" si="59"/>
        <v/>
      </c>
    </row>
    <row r="3839" spans="1:9" x14ac:dyDescent="0.3">
      <c r="A3839">
        <v>3838</v>
      </c>
      <c r="B3839">
        <f>Движение!$A$570</f>
        <v>46789</v>
      </c>
      <c r="C3839">
        <f>Движение!$C$570</f>
        <v>0</v>
      </c>
      <c r="D3839" t="s">
        <v>49</v>
      </c>
      <c r="E3839">
        <f>Движение!$H$570</f>
        <v>20</v>
      </c>
      <c r="F3839">
        <f>N(Движение!$I$570)</f>
        <v>0</v>
      </c>
      <c r="G3839">
        <f>N(Движение!$J$570)</f>
        <v>0</v>
      </c>
      <c r="H3839">
        <f>Движение!$K$570</f>
        <v>20</v>
      </c>
      <c r="I3839" t="str">
        <f t="shared" si="59"/>
        <v/>
      </c>
    </row>
    <row r="3840" spans="1:9" x14ac:dyDescent="0.3">
      <c r="A3840">
        <v>3839</v>
      </c>
      <c r="B3840">
        <f>Движение!$A$570</f>
        <v>46789</v>
      </c>
      <c r="C3840">
        <f>Движение!$C$570</f>
        <v>0</v>
      </c>
      <c r="D3840" t="s">
        <v>51</v>
      </c>
      <c r="E3840">
        <f>Движение!$L$570</f>
        <v>48</v>
      </c>
      <c r="F3840">
        <f>N(Движение!$M$570)</f>
        <v>0</v>
      </c>
      <c r="G3840">
        <f>N(Движение!$N$570)</f>
        <v>0</v>
      </c>
      <c r="H3840">
        <f>Движение!$O$570</f>
        <v>48</v>
      </c>
      <c r="I3840" t="str">
        <f t="shared" si="59"/>
        <v/>
      </c>
    </row>
    <row r="3841" spans="1:9" x14ac:dyDescent="0.3">
      <c r="A3841">
        <v>3840</v>
      </c>
      <c r="B3841">
        <f>Движение!$A$570</f>
        <v>46789</v>
      </c>
      <c r="C3841">
        <f>Движение!$C$570</f>
        <v>0</v>
      </c>
      <c r="D3841" t="s">
        <v>54</v>
      </c>
      <c r="E3841">
        <f>Движение!$P$570</f>
        <v>13</v>
      </c>
      <c r="F3841">
        <f>N(Движение!$Q$570)</f>
        <v>0</v>
      </c>
      <c r="G3841">
        <f>N(Движение!$R$570)</f>
        <v>0</v>
      </c>
      <c r="H3841">
        <f>Движение!$S$570</f>
        <v>13</v>
      </c>
      <c r="I3841" t="str">
        <f t="shared" si="59"/>
        <v/>
      </c>
    </row>
    <row r="3842" spans="1:9" x14ac:dyDescent="0.3">
      <c r="A3842">
        <v>3841</v>
      </c>
      <c r="B3842">
        <f>Движение!$A$570</f>
        <v>46789</v>
      </c>
      <c r="C3842">
        <f>Движение!$C$570</f>
        <v>0</v>
      </c>
      <c r="D3842" t="s">
        <v>56</v>
      </c>
      <c r="E3842">
        <f>Движение!$T$570</f>
        <v>18</v>
      </c>
      <c r="F3842">
        <f>N(Движение!$U$570)</f>
        <v>0</v>
      </c>
      <c r="G3842">
        <f>N(Движение!$V$570)</f>
        <v>0</v>
      </c>
      <c r="H3842">
        <f>Движение!$W$570</f>
        <v>18</v>
      </c>
      <c r="I3842" t="str">
        <f t="shared" ref="I3842:I3905" si="60">IF($F3842&gt;0,TEXT($B3842,"dd.mm")&amp;"_"&amp;$D3842,"")</f>
        <v/>
      </c>
    </row>
    <row r="3843" spans="1:9" x14ac:dyDescent="0.3">
      <c r="A3843">
        <v>3842</v>
      </c>
      <c r="B3843">
        <f>Движение!$A$570</f>
        <v>46789</v>
      </c>
      <c r="C3843">
        <f>Движение!$C$570</f>
        <v>0</v>
      </c>
      <c r="D3843" t="s">
        <v>57</v>
      </c>
      <c r="E3843">
        <f>Движение!$X$570</f>
        <v>21</v>
      </c>
      <c r="F3843">
        <f>N(Движение!$Y$570)</f>
        <v>0</v>
      </c>
      <c r="G3843">
        <f>N(Движение!$Z$570)</f>
        <v>0</v>
      </c>
      <c r="H3843">
        <f>Движение!$AA$570</f>
        <v>21</v>
      </c>
      <c r="I3843" t="str">
        <f t="shared" si="60"/>
        <v/>
      </c>
    </row>
    <row r="3844" spans="1:9" x14ac:dyDescent="0.3">
      <c r="A3844">
        <v>3843</v>
      </c>
      <c r="B3844">
        <f>Движение!$A$570</f>
        <v>46789</v>
      </c>
      <c r="C3844">
        <f>Движение!$C$570</f>
        <v>0</v>
      </c>
      <c r="D3844" t="s">
        <v>59</v>
      </c>
      <c r="E3844">
        <f>Движение!$AB$570</f>
        <v>15</v>
      </c>
      <c r="F3844">
        <f>N(Движение!$AC$570)</f>
        <v>0</v>
      </c>
      <c r="G3844">
        <f>N(Движение!$AD$570)</f>
        <v>0</v>
      </c>
      <c r="H3844">
        <f>Движение!$AE$570</f>
        <v>15</v>
      </c>
      <c r="I3844" t="str">
        <f t="shared" si="60"/>
        <v/>
      </c>
    </row>
    <row r="3845" spans="1:9" x14ac:dyDescent="0.3">
      <c r="A3845">
        <v>3844</v>
      </c>
      <c r="B3845">
        <f>Движение!$A$571</f>
        <v>46790</v>
      </c>
      <c r="C3845">
        <f>Движение!$C$571</f>
        <v>0</v>
      </c>
      <c r="D3845" t="s">
        <v>45</v>
      </c>
      <c r="E3845">
        <f>Движение!$D$571</f>
        <v>26</v>
      </c>
      <c r="F3845">
        <f>N(Движение!$E$571)</f>
        <v>0</v>
      </c>
      <c r="G3845">
        <f>N(Движение!$F$571)</f>
        <v>0</v>
      </c>
      <c r="H3845">
        <f>Движение!$G$571</f>
        <v>26</v>
      </c>
      <c r="I3845" t="str">
        <f t="shared" si="60"/>
        <v/>
      </c>
    </row>
    <row r="3846" spans="1:9" x14ac:dyDescent="0.3">
      <c r="A3846">
        <v>3845</v>
      </c>
      <c r="B3846">
        <f>Движение!$A$571</f>
        <v>46790</v>
      </c>
      <c r="C3846">
        <f>Движение!$C$571</f>
        <v>0</v>
      </c>
      <c r="D3846" t="s">
        <v>49</v>
      </c>
      <c r="E3846">
        <f>Движение!$H$571</f>
        <v>20</v>
      </c>
      <c r="F3846">
        <f>N(Движение!$I$571)</f>
        <v>0</v>
      </c>
      <c r="G3846">
        <f>N(Движение!$J$571)</f>
        <v>0</v>
      </c>
      <c r="H3846">
        <f>Движение!$K$571</f>
        <v>20</v>
      </c>
      <c r="I3846" t="str">
        <f t="shared" si="60"/>
        <v/>
      </c>
    </row>
    <row r="3847" spans="1:9" x14ac:dyDescent="0.3">
      <c r="A3847">
        <v>3846</v>
      </c>
      <c r="B3847">
        <f>Движение!$A$571</f>
        <v>46790</v>
      </c>
      <c r="C3847">
        <f>Движение!$C$571</f>
        <v>0</v>
      </c>
      <c r="D3847" t="s">
        <v>51</v>
      </c>
      <c r="E3847">
        <f>Движение!$L$571</f>
        <v>48</v>
      </c>
      <c r="F3847">
        <f>N(Движение!$M$571)</f>
        <v>0</v>
      </c>
      <c r="G3847">
        <f>N(Движение!$N$571)</f>
        <v>0</v>
      </c>
      <c r="H3847">
        <f>Движение!$O$571</f>
        <v>48</v>
      </c>
      <c r="I3847" t="str">
        <f t="shared" si="60"/>
        <v/>
      </c>
    </row>
    <row r="3848" spans="1:9" x14ac:dyDescent="0.3">
      <c r="A3848">
        <v>3847</v>
      </c>
      <c r="B3848">
        <f>Движение!$A$571</f>
        <v>46790</v>
      </c>
      <c r="C3848">
        <f>Движение!$C$571</f>
        <v>0</v>
      </c>
      <c r="D3848" t="s">
        <v>54</v>
      </c>
      <c r="E3848">
        <f>Движение!$P$571</f>
        <v>13</v>
      </c>
      <c r="F3848">
        <f>N(Движение!$Q$571)</f>
        <v>0</v>
      </c>
      <c r="G3848">
        <f>N(Движение!$R$571)</f>
        <v>0</v>
      </c>
      <c r="H3848">
        <f>Движение!$S$571</f>
        <v>13</v>
      </c>
      <c r="I3848" t="str">
        <f t="shared" si="60"/>
        <v/>
      </c>
    </row>
    <row r="3849" spans="1:9" x14ac:dyDescent="0.3">
      <c r="A3849">
        <v>3848</v>
      </c>
      <c r="B3849">
        <f>Движение!$A$571</f>
        <v>46790</v>
      </c>
      <c r="C3849">
        <f>Движение!$C$571</f>
        <v>0</v>
      </c>
      <c r="D3849" t="s">
        <v>56</v>
      </c>
      <c r="E3849">
        <f>Движение!$T$571</f>
        <v>18</v>
      </c>
      <c r="F3849">
        <f>N(Движение!$U$571)</f>
        <v>0</v>
      </c>
      <c r="G3849">
        <f>N(Движение!$V$571)</f>
        <v>0</v>
      </c>
      <c r="H3849">
        <f>Движение!$W$571</f>
        <v>18</v>
      </c>
      <c r="I3849" t="str">
        <f t="shared" si="60"/>
        <v/>
      </c>
    </row>
    <row r="3850" spans="1:9" x14ac:dyDescent="0.3">
      <c r="A3850">
        <v>3849</v>
      </c>
      <c r="B3850">
        <f>Движение!$A$571</f>
        <v>46790</v>
      </c>
      <c r="C3850">
        <f>Движение!$C$571</f>
        <v>0</v>
      </c>
      <c r="D3850" t="s">
        <v>57</v>
      </c>
      <c r="E3850">
        <f>Движение!$X$571</f>
        <v>21</v>
      </c>
      <c r="F3850">
        <f>N(Движение!$Y$571)</f>
        <v>0</v>
      </c>
      <c r="G3850">
        <f>N(Движение!$Z$571)</f>
        <v>0</v>
      </c>
      <c r="H3850">
        <f>Движение!$AA$571</f>
        <v>21</v>
      </c>
      <c r="I3850" t="str">
        <f t="shared" si="60"/>
        <v/>
      </c>
    </row>
    <row r="3851" spans="1:9" x14ac:dyDescent="0.3">
      <c r="A3851">
        <v>3850</v>
      </c>
      <c r="B3851">
        <f>Движение!$A$571</f>
        <v>46790</v>
      </c>
      <c r="C3851">
        <f>Движение!$C$571</f>
        <v>0</v>
      </c>
      <c r="D3851" t="s">
        <v>59</v>
      </c>
      <c r="E3851">
        <f>Движение!$AB$571</f>
        <v>15</v>
      </c>
      <c r="F3851">
        <f>N(Движение!$AC$571)</f>
        <v>0</v>
      </c>
      <c r="G3851">
        <f>N(Движение!$AD$571)</f>
        <v>0</v>
      </c>
      <c r="H3851">
        <f>Движение!$AE$571</f>
        <v>15</v>
      </c>
      <c r="I3851" t="str">
        <f t="shared" si="60"/>
        <v/>
      </c>
    </row>
    <row r="3852" spans="1:9" x14ac:dyDescent="0.3">
      <c r="A3852">
        <v>3851</v>
      </c>
      <c r="B3852">
        <f>Движение!$A$572</f>
        <v>46791</v>
      </c>
      <c r="C3852">
        <f>Движение!$C$572</f>
        <v>0</v>
      </c>
      <c r="D3852" t="s">
        <v>45</v>
      </c>
      <c r="E3852">
        <f>Движение!$D$572</f>
        <v>26</v>
      </c>
      <c r="F3852">
        <f>N(Движение!$E$572)</f>
        <v>0</v>
      </c>
      <c r="G3852">
        <f>N(Движение!$F$572)</f>
        <v>0</v>
      </c>
      <c r="H3852">
        <f>Движение!$G$572</f>
        <v>26</v>
      </c>
      <c r="I3852" t="str">
        <f t="shared" si="60"/>
        <v/>
      </c>
    </row>
    <row r="3853" spans="1:9" x14ac:dyDescent="0.3">
      <c r="A3853">
        <v>3852</v>
      </c>
      <c r="B3853">
        <f>Движение!$A$572</f>
        <v>46791</v>
      </c>
      <c r="C3853">
        <f>Движение!$C$572</f>
        <v>0</v>
      </c>
      <c r="D3853" t="s">
        <v>49</v>
      </c>
      <c r="E3853">
        <f>Движение!$H$572</f>
        <v>20</v>
      </c>
      <c r="F3853">
        <f>N(Движение!$I$572)</f>
        <v>0</v>
      </c>
      <c r="G3853">
        <f>N(Движение!$J$572)</f>
        <v>0</v>
      </c>
      <c r="H3853">
        <f>Движение!$K$572</f>
        <v>20</v>
      </c>
      <c r="I3853" t="str">
        <f t="shared" si="60"/>
        <v/>
      </c>
    </row>
    <row r="3854" spans="1:9" x14ac:dyDescent="0.3">
      <c r="A3854">
        <v>3853</v>
      </c>
      <c r="B3854">
        <f>Движение!$A$572</f>
        <v>46791</v>
      </c>
      <c r="C3854">
        <f>Движение!$C$572</f>
        <v>0</v>
      </c>
      <c r="D3854" t="s">
        <v>51</v>
      </c>
      <c r="E3854">
        <f>Движение!$L$572</f>
        <v>48</v>
      </c>
      <c r="F3854">
        <f>N(Движение!$M$572)</f>
        <v>0</v>
      </c>
      <c r="G3854">
        <f>N(Движение!$N$572)</f>
        <v>0</v>
      </c>
      <c r="H3854">
        <f>Движение!$O$572</f>
        <v>48</v>
      </c>
      <c r="I3854" t="str">
        <f t="shared" si="60"/>
        <v/>
      </c>
    </row>
    <row r="3855" spans="1:9" x14ac:dyDescent="0.3">
      <c r="A3855">
        <v>3854</v>
      </c>
      <c r="B3855">
        <f>Движение!$A$572</f>
        <v>46791</v>
      </c>
      <c r="C3855">
        <f>Движение!$C$572</f>
        <v>0</v>
      </c>
      <c r="D3855" t="s">
        <v>54</v>
      </c>
      <c r="E3855">
        <f>Движение!$P$572</f>
        <v>13</v>
      </c>
      <c r="F3855">
        <f>N(Движение!$Q$572)</f>
        <v>0</v>
      </c>
      <c r="G3855">
        <f>N(Движение!$R$572)</f>
        <v>0</v>
      </c>
      <c r="H3855">
        <f>Движение!$S$572</f>
        <v>13</v>
      </c>
      <c r="I3855" t="str">
        <f t="shared" si="60"/>
        <v/>
      </c>
    </row>
    <row r="3856" spans="1:9" x14ac:dyDescent="0.3">
      <c r="A3856">
        <v>3855</v>
      </c>
      <c r="B3856">
        <f>Движение!$A$572</f>
        <v>46791</v>
      </c>
      <c r="C3856">
        <f>Движение!$C$572</f>
        <v>0</v>
      </c>
      <c r="D3856" t="s">
        <v>56</v>
      </c>
      <c r="E3856">
        <f>Движение!$T$572</f>
        <v>18</v>
      </c>
      <c r="F3856">
        <f>N(Движение!$U$572)</f>
        <v>0</v>
      </c>
      <c r="G3856">
        <f>N(Движение!$V$572)</f>
        <v>0</v>
      </c>
      <c r="H3856">
        <f>Движение!$W$572</f>
        <v>18</v>
      </c>
      <c r="I3856" t="str">
        <f t="shared" si="60"/>
        <v/>
      </c>
    </row>
    <row r="3857" spans="1:9" x14ac:dyDescent="0.3">
      <c r="A3857">
        <v>3856</v>
      </c>
      <c r="B3857">
        <f>Движение!$A$572</f>
        <v>46791</v>
      </c>
      <c r="C3857">
        <f>Движение!$C$572</f>
        <v>0</v>
      </c>
      <c r="D3857" t="s">
        <v>57</v>
      </c>
      <c r="E3857">
        <f>Движение!$X$572</f>
        <v>21</v>
      </c>
      <c r="F3857">
        <f>N(Движение!$Y$572)</f>
        <v>0</v>
      </c>
      <c r="G3857">
        <f>N(Движение!$Z$572)</f>
        <v>0</v>
      </c>
      <c r="H3857">
        <f>Движение!$AA$572</f>
        <v>21</v>
      </c>
      <c r="I3857" t="str">
        <f t="shared" si="60"/>
        <v/>
      </c>
    </row>
    <row r="3858" spans="1:9" x14ac:dyDescent="0.3">
      <c r="A3858">
        <v>3857</v>
      </c>
      <c r="B3858">
        <f>Движение!$A$572</f>
        <v>46791</v>
      </c>
      <c r="C3858">
        <f>Движение!$C$572</f>
        <v>0</v>
      </c>
      <c r="D3858" t="s">
        <v>59</v>
      </c>
      <c r="E3858">
        <f>Движение!$AB$572</f>
        <v>15</v>
      </c>
      <c r="F3858">
        <f>N(Движение!$AC$572)</f>
        <v>0</v>
      </c>
      <c r="G3858">
        <f>N(Движение!$AD$572)</f>
        <v>0</v>
      </c>
      <c r="H3858">
        <f>Движение!$AE$572</f>
        <v>15</v>
      </c>
      <c r="I3858" t="str">
        <f t="shared" si="60"/>
        <v/>
      </c>
    </row>
    <row r="3859" spans="1:9" x14ac:dyDescent="0.3">
      <c r="A3859">
        <v>3858</v>
      </c>
      <c r="B3859">
        <f>Движение!$A$573</f>
        <v>46792</v>
      </c>
      <c r="C3859">
        <f>Движение!$C$573</f>
        <v>0</v>
      </c>
      <c r="D3859" t="s">
        <v>45</v>
      </c>
      <c r="E3859">
        <f>Движение!$D$573</f>
        <v>26</v>
      </c>
      <c r="F3859">
        <f>N(Движение!$E$573)</f>
        <v>0</v>
      </c>
      <c r="G3859">
        <f>N(Движение!$F$573)</f>
        <v>0</v>
      </c>
      <c r="H3859">
        <f>Движение!$G$573</f>
        <v>26</v>
      </c>
      <c r="I3859" t="str">
        <f t="shared" si="60"/>
        <v/>
      </c>
    </row>
    <row r="3860" spans="1:9" x14ac:dyDescent="0.3">
      <c r="A3860">
        <v>3859</v>
      </c>
      <c r="B3860">
        <f>Движение!$A$573</f>
        <v>46792</v>
      </c>
      <c r="C3860">
        <f>Движение!$C$573</f>
        <v>0</v>
      </c>
      <c r="D3860" t="s">
        <v>49</v>
      </c>
      <c r="E3860">
        <f>Движение!$H$573</f>
        <v>20</v>
      </c>
      <c r="F3860">
        <f>N(Движение!$I$573)</f>
        <v>0</v>
      </c>
      <c r="G3860">
        <f>N(Движение!$J$573)</f>
        <v>0</v>
      </c>
      <c r="H3860">
        <f>Движение!$K$573</f>
        <v>20</v>
      </c>
      <c r="I3860" t="str">
        <f t="shared" si="60"/>
        <v/>
      </c>
    </row>
    <row r="3861" spans="1:9" x14ac:dyDescent="0.3">
      <c r="A3861">
        <v>3860</v>
      </c>
      <c r="B3861">
        <f>Движение!$A$573</f>
        <v>46792</v>
      </c>
      <c r="C3861">
        <f>Движение!$C$573</f>
        <v>0</v>
      </c>
      <c r="D3861" t="s">
        <v>51</v>
      </c>
      <c r="E3861">
        <f>Движение!$L$573</f>
        <v>48</v>
      </c>
      <c r="F3861">
        <f>N(Движение!$M$573)</f>
        <v>0</v>
      </c>
      <c r="G3861">
        <f>N(Движение!$N$573)</f>
        <v>0</v>
      </c>
      <c r="H3861">
        <f>Движение!$O$573</f>
        <v>48</v>
      </c>
      <c r="I3861" t="str">
        <f t="shared" si="60"/>
        <v/>
      </c>
    </row>
    <row r="3862" spans="1:9" x14ac:dyDescent="0.3">
      <c r="A3862">
        <v>3861</v>
      </c>
      <c r="B3862">
        <f>Движение!$A$573</f>
        <v>46792</v>
      </c>
      <c r="C3862">
        <f>Движение!$C$573</f>
        <v>0</v>
      </c>
      <c r="D3862" t="s">
        <v>54</v>
      </c>
      <c r="E3862">
        <f>Движение!$P$573</f>
        <v>13</v>
      </c>
      <c r="F3862">
        <f>N(Движение!$Q$573)</f>
        <v>0</v>
      </c>
      <c r="G3862">
        <f>N(Движение!$R$573)</f>
        <v>0</v>
      </c>
      <c r="H3862">
        <f>Движение!$S$573</f>
        <v>13</v>
      </c>
      <c r="I3862" t="str">
        <f t="shared" si="60"/>
        <v/>
      </c>
    </row>
    <row r="3863" spans="1:9" x14ac:dyDescent="0.3">
      <c r="A3863">
        <v>3862</v>
      </c>
      <c r="B3863">
        <f>Движение!$A$573</f>
        <v>46792</v>
      </c>
      <c r="C3863">
        <f>Движение!$C$573</f>
        <v>0</v>
      </c>
      <c r="D3863" t="s">
        <v>56</v>
      </c>
      <c r="E3863">
        <f>Движение!$T$573</f>
        <v>18</v>
      </c>
      <c r="F3863">
        <f>N(Движение!$U$573)</f>
        <v>0</v>
      </c>
      <c r="G3863">
        <f>N(Движение!$V$573)</f>
        <v>0</v>
      </c>
      <c r="H3863">
        <f>Движение!$W$573</f>
        <v>18</v>
      </c>
      <c r="I3863" t="str">
        <f t="shared" si="60"/>
        <v/>
      </c>
    </row>
    <row r="3864" spans="1:9" x14ac:dyDescent="0.3">
      <c r="A3864">
        <v>3863</v>
      </c>
      <c r="B3864">
        <f>Движение!$A$573</f>
        <v>46792</v>
      </c>
      <c r="C3864">
        <f>Движение!$C$573</f>
        <v>0</v>
      </c>
      <c r="D3864" t="s">
        <v>57</v>
      </c>
      <c r="E3864">
        <f>Движение!$X$573</f>
        <v>21</v>
      </c>
      <c r="F3864">
        <f>N(Движение!$Y$573)</f>
        <v>0</v>
      </c>
      <c r="G3864">
        <f>N(Движение!$Z$573)</f>
        <v>0</v>
      </c>
      <c r="H3864">
        <f>Движение!$AA$573</f>
        <v>21</v>
      </c>
      <c r="I3864" t="str">
        <f t="shared" si="60"/>
        <v/>
      </c>
    </row>
    <row r="3865" spans="1:9" x14ac:dyDescent="0.3">
      <c r="A3865">
        <v>3864</v>
      </c>
      <c r="B3865">
        <f>Движение!$A$573</f>
        <v>46792</v>
      </c>
      <c r="C3865">
        <f>Движение!$C$573</f>
        <v>0</v>
      </c>
      <c r="D3865" t="s">
        <v>59</v>
      </c>
      <c r="E3865">
        <f>Движение!$AB$573</f>
        <v>15</v>
      </c>
      <c r="F3865">
        <f>N(Движение!$AC$573)</f>
        <v>0</v>
      </c>
      <c r="G3865">
        <f>N(Движение!$AD$573)</f>
        <v>0</v>
      </c>
      <c r="H3865">
        <f>Движение!$AE$573</f>
        <v>15</v>
      </c>
      <c r="I3865" t="str">
        <f t="shared" si="60"/>
        <v/>
      </c>
    </row>
    <row r="3866" spans="1:9" x14ac:dyDescent="0.3">
      <c r="A3866">
        <v>3865</v>
      </c>
      <c r="B3866">
        <f>Движение!$A$574</f>
        <v>46793</v>
      </c>
      <c r="C3866">
        <f>Движение!$C$574</f>
        <v>0</v>
      </c>
      <c r="D3866" t="s">
        <v>45</v>
      </c>
      <c r="E3866">
        <f>Движение!$D$574</f>
        <v>26</v>
      </c>
      <c r="F3866">
        <f>N(Движение!$E$574)</f>
        <v>0</v>
      </c>
      <c r="G3866">
        <f>N(Движение!$F$574)</f>
        <v>0</v>
      </c>
      <c r="H3866">
        <f>Движение!$G$574</f>
        <v>26</v>
      </c>
      <c r="I3866" t="str">
        <f t="shared" si="60"/>
        <v/>
      </c>
    </row>
    <row r="3867" spans="1:9" x14ac:dyDescent="0.3">
      <c r="A3867">
        <v>3866</v>
      </c>
      <c r="B3867">
        <f>Движение!$A$574</f>
        <v>46793</v>
      </c>
      <c r="C3867">
        <f>Движение!$C$574</f>
        <v>0</v>
      </c>
      <c r="D3867" t="s">
        <v>49</v>
      </c>
      <c r="E3867">
        <f>Движение!$H$574</f>
        <v>20</v>
      </c>
      <c r="F3867">
        <f>N(Движение!$I$574)</f>
        <v>0</v>
      </c>
      <c r="G3867">
        <f>N(Движение!$J$574)</f>
        <v>0</v>
      </c>
      <c r="H3867">
        <f>Движение!$K$574</f>
        <v>20</v>
      </c>
      <c r="I3867" t="str">
        <f t="shared" si="60"/>
        <v/>
      </c>
    </row>
    <row r="3868" spans="1:9" x14ac:dyDescent="0.3">
      <c r="A3868">
        <v>3867</v>
      </c>
      <c r="B3868">
        <f>Движение!$A$574</f>
        <v>46793</v>
      </c>
      <c r="C3868">
        <f>Движение!$C$574</f>
        <v>0</v>
      </c>
      <c r="D3868" t="s">
        <v>51</v>
      </c>
      <c r="E3868">
        <f>Движение!$L$574</f>
        <v>48</v>
      </c>
      <c r="F3868">
        <f>N(Движение!$M$574)</f>
        <v>0</v>
      </c>
      <c r="G3868">
        <f>N(Движение!$N$574)</f>
        <v>0</v>
      </c>
      <c r="H3868">
        <f>Движение!$O$574</f>
        <v>48</v>
      </c>
      <c r="I3868" t="str">
        <f t="shared" si="60"/>
        <v/>
      </c>
    </row>
    <row r="3869" spans="1:9" x14ac:dyDescent="0.3">
      <c r="A3869">
        <v>3868</v>
      </c>
      <c r="B3869">
        <f>Движение!$A$574</f>
        <v>46793</v>
      </c>
      <c r="C3869">
        <f>Движение!$C$574</f>
        <v>0</v>
      </c>
      <c r="D3869" t="s">
        <v>54</v>
      </c>
      <c r="E3869">
        <f>Движение!$P$574</f>
        <v>13</v>
      </c>
      <c r="F3869">
        <f>N(Движение!$Q$574)</f>
        <v>0</v>
      </c>
      <c r="G3869">
        <f>N(Движение!$R$574)</f>
        <v>0</v>
      </c>
      <c r="H3869">
        <f>Движение!$S$574</f>
        <v>13</v>
      </c>
      <c r="I3869" t="str">
        <f t="shared" si="60"/>
        <v/>
      </c>
    </row>
    <row r="3870" spans="1:9" x14ac:dyDescent="0.3">
      <c r="A3870">
        <v>3869</v>
      </c>
      <c r="B3870">
        <f>Движение!$A$574</f>
        <v>46793</v>
      </c>
      <c r="C3870">
        <f>Движение!$C$574</f>
        <v>0</v>
      </c>
      <c r="D3870" t="s">
        <v>56</v>
      </c>
      <c r="E3870">
        <f>Движение!$T$574</f>
        <v>18</v>
      </c>
      <c r="F3870">
        <f>N(Движение!$U$574)</f>
        <v>0</v>
      </c>
      <c r="G3870">
        <f>N(Движение!$V$574)</f>
        <v>0</v>
      </c>
      <c r="H3870">
        <f>Движение!$W$574</f>
        <v>18</v>
      </c>
      <c r="I3870" t="str">
        <f t="shared" si="60"/>
        <v/>
      </c>
    </row>
    <row r="3871" spans="1:9" x14ac:dyDescent="0.3">
      <c r="A3871">
        <v>3870</v>
      </c>
      <c r="B3871">
        <f>Движение!$A$574</f>
        <v>46793</v>
      </c>
      <c r="C3871">
        <f>Движение!$C$574</f>
        <v>0</v>
      </c>
      <c r="D3871" t="s">
        <v>57</v>
      </c>
      <c r="E3871">
        <f>Движение!$X$574</f>
        <v>21</v>
      </c>
      <c r="F3871">
        <f>N(Движение!$Y$574)</f>
        <v>0</v>
      </c>
      <c r="G3871">
        <f>N(Движение!$Z$574)</f>
        <v>0</v>
      </c>
      <c r="H3871">
        <f>Движение!$AA$574</f>
        <v>21</v>
      </c>
      <c r="I3871" t="str">
        <f t="shared" si="60"/>
        <v/>
      </c>
    </row>
    <row r="3872" spans="1:9" x14ac:dyDescent="0.3">
      <c r="A3872">
        <v>3871</v>
      </c>
      <c r="B3872">
        <f>Движение!$A$574</f>
        <v>46793</v>
      </c>
      <c r="C3872">
        <f>Движение!$C$574</f>
        <v>0</v>
      </c>
      <c r="D3872" t="s">
        <v>59</v>
      </c>
      <c r="E3872">
        <f>Движение!$AB$574</f>
        <v>15</v>
      </c>
      <c r="F3872">
        <f>N(Движение!$AC$574)</f>
        <v>0</v>
      </c>
      <c r="G3872">
        <f>N(Движение!$AD$574)</f>
        <v>0</v>
      </c>
      <c r="H3872">
        <f>Движение!$AE$574</f>
        <v>15</v>
      </c>
      <c r="I3872" t="str">
        <f t="shared" si="60"/>
        <v/>
      </c>
    </row>
    <row r="3873" spans="1:9" x14ac:dyDescent="0.3">
      <c r="A3873">
        <v>3872</v>
      </c>
      <c r="B3873">
        <f>Движение!$A$575</f>
        <v>46794</v>
      </c>
      <c r="C3873">
        <f>Движение!$C$575</f>
        <v>0</v>
      </c>
      <c r="D3873" t="s">
        <v>45</v>
      </c>
      <c r="E3873">
        <f>Движение!$D$575</f>
        <v>26</v>
      </c>
      <c r="F3873">
        <f>N(Движение!$E$575)</f>
        <v>0</v>
      </c>
      <c r="G3873">
        <f>N(Движение!$F$575)</f>
        <v>0</v>
      </c>
      <c r="H3873">
        <f>Движение!$G$575</f>
        <v>26</v>
      </c>
      <c r="I3873" t="str">
        <f t="shared" si="60"/>
        <v/>
      </c>
    </row>
    <row r="3874" spans="1:9" x14ac:dyDescent="0.3">
      <c r="A3874">
        <v>3873</v>
      </c>
      <c r="B3874">
        <f>Движение!$A$575</f>
        <v>46794</v>
      </c>
      <c r="C3874">
        <f>Движение!$C$575</f>
        <v>0</v>
      </c>
      <c r="D3874" t="s">
        <v>49</v>
      </c>
      <c r="E3874">
        <f>Движение!$H$575</f>
        <v>20</v>
      </c>
      <c r="F3874">
        <f>N(Движение!$I$575)</f>
        <v>0</v>
      </c>
      <c r="G3874">
        <f>N(Движение!$J$575)</f>
        <v>0</v>
      </c>
      <c r="H3874">
        <f>Движение!$K$575</f>
        <v>20</v>
      </c>
      <c r="I3874" t="str">
        <f t="shared" si="60"/>
        <v/>
      </c>
    </row>
    <row r="3875" spans="1:9" x14ac:dyDescent="0.3">
      <c r="A3875">
        <v>3874</v>
      </c>
      <c r="B3875">
        <f>Движение!$A$575</f>
        <v>46794</v>
      </c>
      <c r="C3875">
        <f>Движение!$C$575</f>
        <v>0</v>
      </c>
      <c r="D3875" t="s">
        <v>51</v>
      </c>
      <c r="E3875">
        <f>Движение!$L$575</f>
        <v>48</v>
      </c>
      <c r="F3875">
        <f>N(Движение!$M$575)</f>
        <v>0</v>
      </c>
      <c r="G3875">
        <f>N(Движение!$N$575)</f>
        <v>0</v>
      </c>
      <c r="H3875">
        <f>Движение!$O$575</f>
        <v>48</v>
      </c>
      <c r="I3875" t="str">
        <f t="shared" si="60"/>
        <v/>
      </c>
    </row>
    <row r="3876" spans="1:9" x14ac:dyDescent="0.3">
      <c r="A3876">
        <v>3875</v>
      </c>
      <c r="B3876">
        <f>Движение!$A$575</f>
        <v>46794</v>
      </c>
      <c r="C3876">
        <f>Движение!$C$575</f>
        <v>0</v>
      </c>
      <c r="D3876" t="s">
        <v>54</v>
      </c>
      <c r="E3876">
        <f>Движение!$P$575</f>
        <v>13</v>
      </c>
      <c r="F3876">
        <f>N(Движение!$Q$575)</f>
        <v>0</v>
      </c>
      <c r="G3876">
        <f>N(Движение!$R$575)</f>
        <v>0</v>
      </c>
      <c r="H3876">
        <f>Движение!$S$575</f>
        <v>13</v>
      </c>
      <c r="I3876" t="str">
        <f t="shared" si="60"/>
        <v/>
      </c>
    </row>
    <row r="3877" spans="1:9" x14ac:dyDescent="0.3">
      <c r="A3877">
        <v>3876</v>
      </c>
      <c r="B3877">
        <f>Движение!$A$575</f>
        <v>46794</v>
      </c>
      <c r="C3877">
        <f>Движение!$C$575</f>
        <v>0</v>
      </c>
      <c r="D3877" t="s">
        <v>56</v>
      </c>
      <c r="E3877">
        <f>Движение!$T$575</f>
        <v>18</v>
      </c>
      <c r="F3877">
        <f>N(Движение!$U$575)</f>
        <v>0</v>
      </c>
      <c r="G3877">
        <f>N(Движение!$V$575)</f>
        <v>0</v>
      </c>
      <c r="H3877">
        <f>Движение!$W$575</f>
        <v>18</v>
      </c>
      <c r="I3877" t="str">
        <f t="shared" si="60"/>
        <v/>
      </c>
    </row>
    <row r="3878" spans="1:9" x14ac:dyDescent="0.3">
      <c r="A3878">
        <v>3877</v>
      </c>
      <c r="B3878">
        <f>Движение!$A$575</f>
        <v>46794</v>
      </c>
      <c r="C3878">
        <f>Движение!$C$575</f>
        <v>0</v>
      </c>
      <c r="D3878" t="s">
        <v>57</v>
      </c>
      <c r="E3878">
        <f>Движение!$X$575</f>
        <v>21</v>
      </c>
      <c r="F3878">
        <f>N(Движение!$Y$575)</f>
        <v>0</v>
      </c>
      <c r="G3878">
        <f>N(Движение!$Z$575)</f>
        <v>0</v>
      </c>
      <c r="H3878">
        <f>Движение!$AA$575</f>
        <v>21</v>
      </c>
      <c r="I3878" t="str">
        <f t="shared" si="60"/>
        <v/>
      </c>
    </row>
    <row r="3879" spans="1:9" x14ac:dyDescent="0.3">
      <c r="A3879">
        <v>3878</v>
      </c>
      <c r="B3879">
        <f>Движение!$A$575</f>
        <v>46794</v>
      </c>
      <c r="C3879">
        <f>Движение!$C$575</f>
        <v>0</v>
      </c>
      <c r="D3879" t="s">
        <v>59</v>
      </c>
      <c r="E3879">
        <f>Движение!$AB$575</f>
        <v>15</v>
      </c>
      <c r="F3879">
        <f>N(Движение!$AC$575)</f>
        <v>0</v>
      </c>
      <c r="G3879">
        <f>N(Движение!$AD$575)</f>
        <v>0</v>
      </c>
      <c r="H3879">
        <f>Движение!$AE$575</f>
        <v>15</v>
      </c>
      <c r="I3879" t="str">
        <f t="shared" si="60"/>
        <v/>
      </c>
    </row>
    <row r="3880" spans="1:9" x14ac:dyDescent="0.3">
      <c r="A3880">
        <v>3879</v>
      </c>
      <c r="B3880">
        <f>Движение!$A$576</f>
        <v>46795</v>
      </c>
      <c r="C3880">
        <f>Движение!$C$576</f>
        <v>0</v>
      </c>
      <c r="D3880" t="s">
        <v>45</v>
      </c>
      <c r="E3880">
        <f>Движение!$D$576</f>
        <v>26</v>
      </c>
      <c r="F3880">
        <f>N(Движение!$E$576)</f>
        <v>0</v>
      </c>
      <c r="G3880">
        <f>N(Движение!$F$576)</f>
        <v>0</v>
      </c>
      <c r="H3880">
        <f>Движение!$G$576</f>
        <v>26</v>
      </c>
      <c r="I3880" t="str">
        <f t="shared" si="60"/>
        <v/>
      </c>
    </row>
    <row r="3881" spans="1:9" x14ac:dyDescent="0.3">
      <c r="A3881">
        <v>3880</v>
      </c>
      <c r="B3881">
        <f>Движение!$A$576</f>
        <v>46795</v>
      </c>
      <c r="C3881">
        <f>Движение!$C$576</f>
        <v>0</v>
      </c>
      <c r="D3881" t="s">
        <v>49</v>
      </c>
      <c r="E3881">
        <f>Движение!$H$576</f>
        <v>20</v>
      </c>
      <c r="F3881">
        <f>N(Движение!$I$576)</f>
        <v>0</v>
      </c>
      <c r="G3881">
        <f>N(Движение!$J$576)</f>
        <v>0</v>
      </c>
      <c r="H3881">
        <f>Движение!$K$576</f>
        <v>20</v>
      </c>
      <c r="I3881" t="str">
        <f t="shared" si="60"/>
        <v/>
      </c>
    </row>
    <row r="3882" spans="1:9" x14ac:dyDescent="0.3">
      <c r="A3882">
        <v>3881</v>
      </c>
      <c r="B3882">
        <f>Движение!$A$576</f>
        <v>46795</v>
      </c>
      <c r="C3882">
        <f>Движение!$C$576</f>
        <v>0</v>
      </c>
      <c r="D3882" t="s">
        <v>51</v>
      </c>
      <c r="E3882">
        <f>Движение!$L$576</f>
        <v>48</v>
      </c>
      <c r="F3882">
        <f>N(Движение!$M$576)</f>
        <v>0</v>
      </c>
      <c r="G3882">
        <f>N(Движение!$N$576)</f>
        <v>0</v>
      </c>
      <c r="H3882">
        <f>Движение!$O$576</f>
        <v>48</v>
      </c>
      <c r="I3882" t="str">
        <f t="shared" si="60"/>
        <v/>
      </c>
    </row>
    <row r="3883" spans="1:9" x14ac:dyDescent="0.3">
      <c r="A3883">
        <v>3882</v>
      </c>
      <c r="B3883">
        <f>Движение!$A$576</f>
        <v>46795</v>
      </c>
      <c r="C3883">
        <f>Движение!$C$576</f>
        <v>0</v>
      </c>
      <c r="D3883" t="s">
        <v>54</v>
      </c>
      <c r="E3883">
        <f>Движение!$P$576</f>
        <v>13</v>
      </c>
      <c r="F3883">
        <f>N(Движение!$Q$576)</f>
        <v>0</v>
      </c>
      <c r="G3883">
        <f>N(Движение!$R$576)</f>
        <v>0</v>
      </c>
      <c r="H3883">
        <f>Движение!$S$576</f>
        <v>13</v>
      </c>
      <c r="I3883" t="str">
        <f t="shared" si="60"/>
        <v/>
      </c>
    </row>
    <row r="3884" spans="1:9" x14ac:dyDescent="0.3">
      <c r="A3884">
        <v>3883</v>
      </c>
      <c r="B3884">
        <f>Движение!$A$576</f>
        <v>46795</v>
      </c>
      <c r="C3884">
        <f>Движение!$C$576</f>
        <v>0</v>
      </c>
      <c r="D3884" t="s">
        <v>56</v>
      </c>
      <c r="E3884">
        <f>Движение!$T$576</f>
        <v>18</v>
      </c>
      <c r="F3884">
        <f>N(Движение!$U$576)</f>
        <v>0</v>
      </c>
      <c r="G3884">
        <f>N(Движение!$V$576)</f>
        <v>0</v>
      </c>
      <c r="H3884">
        <f>Движение!$W$576</f>
        <v>18</v>
      </c>
      <c r="I3884" t="str">
        <f t="shared" si="60"/>
        <v/>
      </c>
    </row>
    <row r="3885" spans="1:9" x14ac:dyDescent="0.3">
      <c r="A3885">
        <v>3884</v>
      </c>
      <c r="B3885">
        <f>Движение!$A$576</f>
        <v>46795</v>
      </c>
      <c r="C3885">
        <f>Движение!$C$576</f>
        <v>0</v>
      </c>
      <c r="D3885" t="s">
        <v>57</v>
      </c>
      <c r="E3885">
        <f>Движение!$X$576</f>
        <v>21</v>
      </c>
      <c r="F3885">
        <f>N(Движение!$Y$576)</f>
        <v>0</v>
      </c>
      <c r="G3885">
        <f>N(Движение!$Z$576)</f>
        <v>0</v>
      </c>
      <c r="H3885">
        <f>Движение!$AA$576</f>
        <v>21</v>
      </c>
      <c r="I3885" t="str">
        <f t="shared" si="60"/>
        <v/>
      </c>
    </row>
    <row r="3886" spans="1:9" x14ac:dyDescent="0.3">
      <c r="A3886">
        <v>3885</v>
      </c>
      <c r="B3886">
        <f>Движение!$A$576</f>
        <v>46795</v>
      </c>
      <c r="C3886">
        <f>Движение!$C$576</f>
        <v>0</v>
      </c>
      <c r="D3886" t="s">
        <v>59</v>
      </c>
      <c r="E3886">
        <f>Движение!$AB$576</f>
        <v>15</v>
      </c>
      <c r="F3886">
        <f>N(Движение!$AC$576)</f>
        <v>0</v>
      </c>
      <c r="G3886">
        <f>N(Движение!$AD$576)</f>
        <v>0</v>
      </c>
      <c r="H3886">
        <f>Движение!$AE$576</f>
        <v>15</v>
      </c>
      <c r="I3886" t="str">
        <f t="shared" si="60"/>
        <v/>
      </c>
    </row>
    <row r="3887" spans="1:9" x14ac:dyDescent="0.3">
      <c r="A3887">
        <v>3886</v>
      </c>
      <c r="B3887">
        <f>Движение!$A$577</f>
        <v>46796</v>
      </c>
      <c r="C3887">
        <f>Движение!$C$577</f>
        <v>0</v>
      </c>
      <c r="D3887" t="s">
        <v>45</v>
      </c>
      <c r="E3887">
        <f>Движение!$D$577</f>
        <v>26</v>
      </c>
      <c r="F3887">
        <f>N(Движение!$E$577)</f>
        <v>0</v>
      </c>
      <c r="G3887">
        <f>N(Движение!$F$577)</f>
        <v>0</v>
      </c>
      <c r="H3887">
        <f>Движение!$G$577</f>
        <v>26</v>
      </c>
      <c r="I3887" t="str">
        <f t="shared" si="60"/>
        <v/>
      </c>
    </row>
    <row r="3888" spans="1:9" x14ac:dyDescent="0.3">
      <c r="A3888">
        <v>3887</v>
      </c>
      <c r="B3888">
        <f>Движение!$A$577</f>
        <v>46796</v>
      </c>
      <c r="C3888">
        <f>Движение!$C$577</f>
        <v>0</v>
      </c>
      <c r="D3888" t="s">
        <v>49</v>
      </c>
      <c r="E3888">
        <f>Движение!$H$577</f>
        <v>20</v>
      </c>
      <c r="F3888">
        <f>N(Движение!$I$577)</f>
        <v>0</v>
      </c>
      <c r="G3888">
        <f>N(Движение!$J$577)</f>
        <v>0</v>
      </c>
      <c r="H3888">
        <f>Движение!$K$577</f>
        <v>20</v>
      </c>
      <c r="I3888" t="str">
        <f t="shared" si="60"/>
        <v/>
      </c>
    </row>
    <row r="3889" spans="1:9" x14ac:dyDescent="0.3">
      <c r="A3889">
        <v>3888</v>
      </c>
      <c r="B3889">
        <f>Движение!$A$577</f>
        <v>46796</v>
      </c>
      <c r="C3889">
        <f>Движение!$C$577</f>
        <v>0</v>
      </c>
      <c r="D3889" t="s">
        <v>51</v>
      </c>
      <c r="E3889">
        <f>Движение!$L$577</f>
        <v>48</v>
      </c>
      <c r="F3889">
        <f>N(Движение!$M$577)</f>
        <v>0</v>
      </c>
      <c r="G3889">
        <f>N(Движение!$N$577)</f>
        <v>0</v>
      </c>
      <c r="H3889">
        <f>Движение!$O$577</f>
        <v>48</v>
      </c>
      <c r="I3889" t="str">
        <f t="shared" si="60"/>
        <v/>
      </c>
    </row>
    <row r="3890" spans="1:9" x14ac:dyDescent="0.3">
      <c r="A3890">
        <v>3889</v>
      </c>
      <c r="B3890">
        <f>Движение!$A$577</f>
        <v>46796</v>
      </c>
      <c r="C3890">
        <f>Движение!$C$577</f>
        <v>0</v>
      </c>
      <c r="D3890" t="s">
        <v>54</v>
      </c>
      <c r="E3890">
        <f>Движение!$P$577</f>
        <v>13</v>
      </c>
      <c r="F3890">
        <f>N(Движение!$Q$577)</f>
        <v>0</v>
      </c>
      <c r="G3890">
        <f>N(Движение!$R$577)</f>
        <v>0</v>
      </c>
      <c r="H3890">
        <f>Движение!$S$577</f>
        <v>13</v>
      </c>
      <c r="I3890" t="str">
        <f t="shared" si="60"/>
        <v/>
      </c>
    </row>
    <row r="3891" spans="1:9" x14ac:dyDescent="0.3">
      <c r="A3891">
        <v>3890</v>
      </c>
      <c r="B3891">
        <f>Движение!$A$577</f>
        <v>46796</v>
      </c>
      <c r="C3891">
        <f>Движение!$C$577</f>
        <v>0</v>
      </c>
      <c r="D3891" t="s">
        <v>56</v>
      </c>
      <c r="E3891">
        <f>Движение!$T$577</f>
        <v>18</v>
      </c>
      <c r="F3891">
        <f>N(Движение!$U$577)</f>
        <v>0</v>
      </c>
      <c r="G3891">
        <f>N(Движение!$V$577)</f>
        <v>0</v>
      </c>
      <c r="H3891">
        <f>Движение!$W$577</f>
        <v>18</v>
      </c>
      <c r="I3891" t="str">
        <f t="shared" si="60"/>
        <v/>
      </c>
    </row>
    <row r="3892" spans="1:9" x14ac:dyDescent="0.3">
      <c r="A3892">
        <v>3891</v>
      </c>
      <c r="B3892">
        <f>Движение!$A$577</f>
        <v>46796</v>
      </c>
      <c r="C3892">
        <f>Движение!$C$577</f>
        <v>0</v>
      </c>
      <c r="D3892" t="s">
        <v>57</v>
      </c>
      <c r="E3892">
        <f>Движение!$X$577</f>
        <v>21</v>
      </c>
      <c r="F3892">
        <f>N(Движение!$Y$577)</f>
        <v>0</v>
      </c>
      <c r="G3892">
        <f>N(Движение!$Z$577)</f>
        <v>0</v>
      </c>
      <c r="H3892">
        <f>Движение!$AA$577</f>
        <v>21</v>
      </c>
      <c r="I3892" t="str">
        <f t="shared" si="60"/>
        <v/>
      </c>
    </row>
    <row r="3893" spans="1:9" x14ac:dyDescent="0.3">
      <c r="A3893">
        <v>3892</v>
      </c>
      <c r="B3893">
        <f>Движение!$A$577</f>
        <v>46796</v>
      </c>
      <c r="C3893">
        <f>Движение!$C$577</f>
        <v>0</v>
      </c>
      <c r="D3893" t="s">
        <v>59</v>
      </c>
      <c r="E3893">
        <f>Движение!$AB$577</f>
        <v>15</v>
      </c>
      <c r="F3893">
        <f>N(Движение!$AC$577)</f>
        <v>0</v>
      </c>
      <c r="G3893">
        <f>N(Движение!$AD$577)</f>
        <v>0</v>
      </c>
      <c r="H3893">
        <f>Движение!$AE$577</f>
        <v>15</v>
      </c>
      <c r="I3893" t="str">
        <f t="shared" si="60"/>
        <v/>
      </c>
    </row>
    <row r="3894" spans="1:9" x14ac:dyDescent="0.3">
      <c r="A3894">
        <v>3893</v>
      </c>
      <c r="B3894">
        <f>Движение!$A$578</f>
        <v>46797</v>
      </c>
      <c r="C3894">
        <f>Движение!$C$578</f>
        <v>0</v>
      </c>
      <c r="D3894" t="s">
        <v>45</v>
      </c>
      <c r="E3894">
        <f>Движение!$D$578</f>
        <v>26</v>
      </c>
      <c r="F3894">
        <f>N(Движение!$E$578)</f>
        <v>0</v>
      </c>
      <c r="G3894">
        <f>N(Движение!$F$578)</f>
        <v>0</v>
      </c>
      <c r="H3894">
        <f>Движение!$G$578</f>
        <v>26</v>
      </c>
      <c r="I3894" t="str">
        <f t="shared" si="60"/>
        <v/>
      </c>
    </row>
    <row r="3895" spans="1:9" x14ac:dyDescent="0.3">
      <c r="A3895">
        <v>3894</v>
      </c>
      <c r="B3895">
        <f>Движение!$A$578</f>
        <v>46797</v>
      </c>
      <c r="C3895">
        <f>Движение!$C$578</f>
        <v>0</v>
      </c>
      <c r="D3895" t="s">
        <v>49</v>
      </c>
      <c r="E3895">
        <f>Движение!$H$578</f>
        <v>20</v>
      </c>
      <c r="F3895">
        <f>N(Движение!$I$578)</f>
        <v>0</v>
      </c>
      <c r="G3895">
        <f>N(Движение!$J$578)</f>
        <v>0</v>
      </c>
      <c r="H3895">
        <f>Движение!$K$578</f>
        <v>20</v>
      </c>
      <c r="I3895" t="str">
        <f t="shared" si="60"/>
        <v/>
      </c>
    </row>
    <row r="3896" spans="1:9" x14ac:dyDescent="0.3">
      <c r="A3896">
        <v>3895</v>
      </c>
      <c r="B3896">
        <f>Движение!$A$578</f>
        <v>46797</v>
      </c>
      <c r="C3896">
        <f>Движение!$C$578</f>
        <v>0</v>
      </c>
      <c r="D3896" t="s">
        <v>51</v>
      </c>
      <c r="E3896">
        <f>Движение!$L$578</f>
        <v>48</v>
      </c>
      <c r="F3896">
        <f>N(Движение!$M$578)</f>
        <v>0</v>
      </c>
      <c r="G3896">
        <f>N(Движение!$N$578)</f>
        <v>0</v>
      </c>
      <c r="H3896">
        <f>Движение!$O$578</f>
        <v>48</v>
      </c>
      <c r="I3896" t="str">
        <f t="shared" si="60"/>
        <v/>
      </c>
    </row>
    <row r="3897" spans="1:9" x14ac:dyDescent="0.3">
      <c r="A3897">
        <v>3896</v>
      </c>
      <c r="B3897">
        <f>Движение!$A$578</f>
        <v>46797</v>
      </c>
      <c r="C3897">
        <f>Движение!$C$578</f>
        <v>0</v>
      </c>
      <c r="D3897" t="s">
        <v>54</v>
      </c>
      <c r="E3897">
        <f>Движение!$P$578</f>
        <v>13</v>
      </c>
      <c r="F3897">
        <f>N(Движение!$Q$578)</f>
        <v>0</v>
      </c>
      <c r="G3897">
        <f>N(Движение!$R$578)</f>
        <v>0</v>
      </c>
      <c r="H3897">
        <f>Движение!$S$578</f>
        <v>13</v>
      </c>
      <c r="I3897" t="str">
        <f t="shared" si="60"/>
        <v/>
      </c>
    </row>
    <row r="3898" spans="1:9" x14ac:dyDescent="0.3">
      <c r="A3898">
        <v>3897</v>
      </c>
      <c r="B3898">
        <f>Движение!$A$578</f>
        <v>46797</v>
      </c>
      <c r="C3898">
        <f>Движение!$C$578</f>
        <v>0</v>
      </c>
      <c r="D3898" t="s">
        <v>56</v>
      </c>
      <c r="E3898">
        <f>Движение!$T$578</f>
        <v>18</v>
      </c>
      <c r="F3898">
        <f>N(Движение!$U$578)</f>
        <v>0</v>
      </c>
      <c r="G3898">
        <f>N(Движение!$V$578)</f>
        <v>0</v>
      </c>
      <c r="H3898">
        <f>Движение!$W$578</f>
        <v>18</v>
      </c>
      <c r="I3898" t="str">
        <f t="shared" si="60"/>
        <v/>
      </c>
    </row>
    <row r="3899" spans="1:9" x14ac:dyDescent="0.3">
      <c r="A3899">
        <v>3898</v>
      </c>
      <c r="B3899">
        <f>Движение!$A$578</f>
        <v>46797</v>
      </c>
      <c r="C3899">
        <f>Движение!$C$578</f>
        <v>0</v>
      </c>
      <c r="D3899" t="s">
        <v>57</v>
      </c>
      <c r="E3899">
        <f>Движение!$X$578</f>
        <v>21</v>
      </c>
      <c r="F3899">
        <f>N(Движение!$Y$578)</f>
        <v>0</v>
      </c>
      <c r="G3899">
        <f>N(Движение!$Z$578)</f>
        <v>0</v>
      </c>
      <c r="H3899">
        <f>Движение!$AA$578</f>
        <v>21</v>
      </c>
      <c r="I3899" t="str">
        <f t="shared" si="60"/>
        <v/>
      </c>
    </row>
    <row r="3900" spans="1:9" x14ac:dyDescent="0.3">
      <c r="A3900">
        <v>3899</v>
      </c>
      <c r="B3900">
        <f>Движение!$A$578</f>
        <v>46797</v>
      </c>
      <c r="C3900">
        <f>Движение!$C$578</f>
        <v>0</v>
      </c>
      <c r="D3900" t="s">
        <v>59</v>
      </c>
      <c r="E3900">
        <f>Движение!$AB$578</f>
        <v>15</v>
      </c>
      <c r="F3900">
        <f>N(Движение!$AC$578)</f>
        <v>0</v>
      </c>
      <c r="G3900">
        <f>N(Движение!$AD$578)</f>
        <v>0</v>
      </c>
      <c r="H3900">
        <f>Движение!$AE$578</f>
        <v>15</v>
      </c>
      <c r="I3900" t="str">
        <f t="shared" si="60"/>
        <v/>
      </c>
    </row>
    <row r="3901" spans="1:9" x14ac:dyDescent="0.3">
      <c r="A3901">
        <v>3900</v>
      </c>
      <c r="B3901">
        <f>Движение!$A$579</f>
        <v>46798</v>
      </c>
      <c r="C3901">
        <f>Движение!$C$579</f>
        <v>0</v>
      </c>
      <c r="D3901" t="s">
        <v>45</v>
      </c>
      <c r="E3901">
        <f>Движение!$D$579</f>
        <v>26</v>
      </c>
      <c r="F3901">
        <f>N(Движение!$E$579)</f>
        <v>0</v>
      </c>
      <c r="G3901">
        <f>N(Движение!$F$579)</f>
        <v>0</v>
      </c>
      <c r="H3901">
        <f>Движение!$G$579</f>
        <v>26</v>
      </c>
      <c r="I3901" t="str">
        <f t="shared" si="60"/>
        <v/>
      </c>
    </row>
    <row r="3902" spans="1:9" x14ac:dyDescent="0.3">
      <c r="A3902">
        <v>3901</v>
      </c>
      <c r="B3902">
        <f>Движение!$A$579</f>
        <v>46798</v>
      </c>
      <c r="C3902">
        <f>Движение!$C$579</f>
        <v>0</v>
      </c>
      <c r="D3902" t="s">
        <v>49</v>
      </c>
      <c r="E3902">
        <f>Движение!$H$579</f>
        <v>20</v>
      </c>
      <c r="F3902">
        <f>N(Движение!$I$579)</f>
        <v>0</v>
      </c>
      <c r="G3902">
        <f>N(Движение!$J$579)</f>
        <v>0</v>
      </c>
      <c r="H3902">
        <f>Движение!$K$579</f>
        <v>20</v>
      </c>
      <c r="I3902" t="str">
        <f t="shared" si="60"/>
        <v/>
      </c>
    </row>
    <row r="3903" spans="1:9" x14ac:dyDescent="0.3">
      <c r="A3903">
        <v>3902</v>
      </c>
      <c r="B3903">
        <f>Движение!$A$579</f>
        <v>46798</v>
      </c>
      <c r="C3903">
        <f>Движение!$C$579</f>
        <v>0</v>
      </c>
      <c r="D3903" t="s">
        <v>51</v>
      </c>
      <c r="E3903">
        <f>Движение!$L$579</f>
        <v>48</v>
      </c>
      <c r="F3903">
        <f>N(Движение!$M$579)</f>
        <v>0</v>
      </c>
      <c r="G3903">
        <f>N(Движение!$N$579)</f>
        <v>0</v>
      </c>
      <c r="H3903">
        <f>Движение!$O$579</f>
        <v>48</v>
      </c>
      <c r="I3903" t="str">
        <f t="shared" si="60"/>
        <v/>
      </c>
    </row>
    <row r="3904" spans="1:9" x14ac:dyDescent="0.3">
      <c r="A3904">
        <v>3903</v>
      </c>
      <c r="B3904">
        <f>Движение!$A$579</f>
        <v>46798</v>
      </c>
      <c r="C3904">
        <f>Движение!$C$579</f>
        <v>0</v>
      </c>
      <c r="D3904" t="s">
        <v>54</v>
      </c>
      <c r="E3904">
        <f>Движение!$P$579</f>
        <v>13</v>
      </c>
      <c r="F3904">
        <f>N(Движение!$Q$579)</f>
        <v>0</v>
      </c>
      <c r="G3904">
        <f>N(Движение!$R$579)</f>
        <v>0</v>
      </c>
      <c r="H3904">
        <f>Движение!$S$579</f>
        <v>13</v>
      </c>
      <c r="I3904" t="str">
        <f t="shared" si="60"/>
        <v/>
      </c>
    </row>
    <row r="3905" spans="1:9" x14ac:dyDescent="0.3">
      <c r="A3905">
        <v>3904</v>
      </c>
      <c r="B3905">
        <f>Движение!$A$579</f>
        <v>46798</v>
      </c>
      <c r="C3905">
        <f>Движение!$C$579</f>
        <v>0</v>
      </c>
      <c r="D3905" t="s">
        <v>56</v>
      </c>
      <c r="E3905">
        <f>Движение!$T$579</f>
        <v>18</v>
      </c>
      <c r="F3905">
        <f>N(Движение!$U$579)</f>
        <v>0</v>
      </c>
      <c r="G3905">
        <f>N(Движение!$V$579)</f>
        <v>0</v>
      </c>
      <c r="H3905">
        <f>Движение!$W$579</f>
        <v>18</v>
      </c>
      <c r="I3905" t="str">
        <f t="shared" si="60"/>
        <v/>
      </c>
    </row>
    <row r="3906" spans="1:9" x14ac:dyDescent="0.3">
      <c r="A3906">
        <v>3905</v>
      </c>
      <c r="B3906">
        <f>Движение!$A$579</f>
        <v>46798</v>
      </c>
      <c r="C3906">
        <f>Движение!$C$579</f>
        <v>0</v>
      </c>
      <c r="D3906" t="s">
        <v>57</v>
      </c>
      <c r="E3906">
        <f>Движение!$X$579</f>
        <v>21</v>
      </c>
      <c r="F3906">
        <f>N(Движение!$Y$579)</f>
        <v>0</v>
      </c>
      <c r="G3906">
        <f>N(Движение!$Z$579)</f>
        <v>0</v>
      </c>
      <c r="H3906">
        <f>Движение!$AA$579</f>
        <v>21</v>
      </c>
      <c r="I3906" t="str">
        <f t="shared" ref="I3906:I3969" si="61">IF($F3906&gt;0,TEXT($B3906,"dd.mm")&amp;"_"&amp;$D3906,"")</f>
        <v/>
      </c>
    </row>
    <row r="3907" spans="1:9" x14ac:dyDescent="0.3">
      <c r="A3907">
        <v>3906</v>
      </c>
      <c r="B3907">
        <f>Движение!$A$579</f>
        <v>46798</v>
      </c>
      <c r="C3907">
        <f>Движение!$C$579</f>
        <v>0</v>
      </c>
      <c r="D3907" t="s">
        <v>59</v>
      </c>
      <c r="E3907">
        <f>Движение!$AB$579</f>
        <v>15</v>
      </c>
      <c r="F3907">
        <f>N(Движение!$AC$579)</f>
        <v>0</v>
      </c>
      <c r="G3907">
        <f>N(Движение!$AD$579)</f>
        <v>0</v>
      </c>
      <c r="H3907">
        <f>Движение!$AE$579</f>
        <v>15</v>
      </c>
      <c r="I3907" t="str">
        <f t="shared" si="61"/>
        <v/>
      </c>
    </row>
    <row r="3908" spans="1:9" x14ac:dyDescent="0.3">
      <c r="A3908">
        <v>3907</v>
      </c>
      <c r="B3908">
        <f>Движение!$A$580</f>
        <v>46799</v>
      </c>
      <c r="C3908">
        <f>Движение!$C$580</f>
        <v>0</v>
      </c>
      <c r="D3908" t="s">
        <v>45</v>
      </c>
      <c r="E3908">
        <f>Движение!$D$580</f>
        <v>26</v>
      </c>
      <c r="F3908">
        <f>N(Движение!$E$580)</f>
        <v>0</v>
      </c>
      <c r="G3908">
        <f>N(Движение!$F$580)</f>
        <v>0</v>
      </c>
      <c r="H3908">
        <f>Движение!$G$580</f>
        <v>26</v>
      </c>
      <c r="I3908" t="str">
        <f t="shared" si="61"/>
        <v/>
      </c>
    </row>
    <row r="3909" spans="1:9" x14ac:dyDescent="0.3">
      <c r="A3909">
        <v>3908</v>
      </c>
      <c r="B3909">
        <f>Движение!$A$580</f>
        <v>46799</v>
      </c>
      <c r="C3909">
        <f>Движение!$C$580</f>
        <v>0</v>
      </c>
      <c r="D3909" t="s">
        <v>49</v>
      </c>
      <c r="E3909">
        <f>Движение!$H$580</f>
        <v>20</v>
      </c>
      <c r="F3909">
        <f>N(Движение!$I$580)</f>
        <v>0</v>
      </c>
      <c r="G3909">
        <f>N(Движение!$J$580)</f>
        <v>0</v>
      </c>
      <c r="H3909">
        <f>Движение!$K$580</f>
        <v>20</v>
      </c>
      <c r="I3909" t="str">
        <f t="shared" si="61"/>
        <v/>
      </c>
    </row>
    <row r="3910" spans="1:9" x14ac:dyDescent="0.3">
      <c r="A3910">
        <v>3909</v>
      </c>
      <c r="B3910">
        <f>Движение!$A$580</f>
        <v>46799</v>
      </c>
      <c r="C3910">
        <f>Движение!$C$580</f>
        <v>0</v>
      </c>
      <c r="D3910" t="s">
        <v>51</v>
      </c>
      <c r="E3910">
        <f>Движение!$L$580</f>
        <v>48</v>
      </c>
      <c r="F3910">
        <f>N(Движение!$M$580)</f>
        <v>0</v>
      </c>
      <c r="G3910">
        <f>N(Движение!$N$580)</f>
        <v>0</v>
      </c>
      <c r="H3910">
        <f>Движение!$O$580</f>
        <v>48</v>
      </c>
      <c r="I3910" t="str">
        <f t="shared" si="61"/>
        <v/>
      </c>
    </row>
    <row r="3911" spans="1:9" x14ac:dyDescent="0.3">
      <c r="A3911">
        <v>3910</v>
      </c>
      <c r="B3911">
        <f>Движение!$A$580</f>
        <v>46799</v>
      </c>
      <c r="C3911">
        <f>Движение!$C$580</f>
        <v>0</v>
      </c>
      <c r="D3911" t="s">
        <v>54</v>
      </c>
      <c r="E3911">
        <f>Движение!$P$580</f>
        <v>13</v>
      </c>
      <c r="F3911">
        <f>N(Движение!$Q$580)</f>
        <v>0</v>
      </c>
      <c r="G3911">
        <f>N(Движение!$R$580)</f>
        <v>0</v>
      </c>
      <c r="H3911">
        <f>Движение!$S$580</f>
        <v>13</v>
      </c>
      <c r="I3911" t="str">
        <f t="shared" si="61"/>
        <v/>
      </c>
    </row>
    <row r="3912" spans="1:9" x14ac:dyDescent="0.3">
      <c r="A3912">
        <v>3911</v>
      </c>
      <c r="B3912">
        <f>Движение!$A$580</f>
        <v>46799</v>
      </c>
      <c r="C3912">
        <f>Движение!$C$580</f>
        <v>0</v>
      </c>
      <c r="D3912" t="s">
        <v>56</v>
      </c>
      <c r="E3912">
        <f>Движение!$T$580</f>
        <v>18</v>
      </c>
      <c r="F3912">
        <f>N(Движение!$U$580)</f>
        <v>0</v>
      </c>
      <c r="G3912">
        <f>N(Движение!$V$580)</f>
        <v>0</v>
      </c>
      <c r="H3912">
        <f>Движение!$W$580</f>
        <v>18</v>
      </c>
      <c r="I3912" t="str">
        <f t="shared" si="61"/>
        <v/>
      </c>
    </row>
    <row r="3913" spans="1:9" x14ac:dyDescent="0.3">
      <c r="A3913">
        <v>3912</v>
      </c>
      <c r="B3913">
        <f>Движение!$A$580</f>
        <v>46799</v>
      </c>
      <c r="C3913">
        <f>Движение!$C$580</f>
        <v>0</v>
      </c>
      <c r="D3913" t="s">
        <v>57</v>
      </c>
      <c r="E3913">
        <f>Движение!$X$580</f>
        <v>21</v>
      </c>
      <c r="F3913">
        <f>N(Движение!$Y$580)</f>
        <v>0</v>
      </c>
      <c r="G3913">
        <f>N(Движение!$Z$580)</f>
        <v>0</v>
      </c>
      <c r="H3913">
        <f>Движение!$AA$580</f>
        <v>21</v>
      </c>
      <c r="I3913" t="str">
        <f t="shared" si="61"/>
        <v/>
      </c>
    </row>
    <row r="3914" spans="1:9" x14ac:dyDescent="0.3">
      <c r="A3914">
        <v>3913</v>
      </c>
      <c r="B3914">
        <f>Движение!$A$580</f>
        <v>46799</v>
      </c>
      <c r="C3914">
        <f>Движение!$C$580</f>
        <v>0</v>
      </c>
      <c r="D3914" t="s">
        <v>59</v>
      </c>
      <c r="E3914">
        <f>Движение!$AB$580</f>
        <v>15</v>
      </c>
      <c r="F3914">
        <f>N(Движение!$AC$580)</f>
        <v>0</v>
      </c>
      <c r="G3914">
        <f>N(Движение!$AD$580)</f>
        <v>0</v>
      </c>
      <c r="H3914">
        <f>Движение!$AE$580</f>
        <v>15</v>
      </c>
      <c r="I3914" t="str">
        <f t="shared" si="61"/>
        <v/>
      </c>
    </row>
    <row r="3915" spans="1:9" x14ac:dyDescent="0.3">
      <c r="A3915">
        <v>3914</v>
      </c>
      <c r="B3915">
        <f>Движение!$A$581</f>
        <v>46800</v>
      </c>
      <c r="C3915">
        <f>Движение!$C$581</f>
        <v>0</v>
      </c>
      <c r="D3915" t="s">
        <v>45</v>
      </c>
      <c r="E3915">
        <f>Движение!$D$581</f>
        <v>26</v>
      </c>
      <c r="F3915">
        <f>N(Движение!$E$581)</f>
        <v>0</v>
      </c>
      <c r="G3915">
        <f>N(Движение!$F$581)</f>
        <v>0</v>
      </c>
      <c r="H3915">
        <f>Движение!$G$581</f>
        <v>26</v>
      </c>
      <c r="I3915" t="str">
        <f t="shared" si="61"/>
        <v/>
      </c>
    </row>
    <row r="3916" spans="1:9" x14ac:dyDescent="0.3">
      <c r="A3916">
        <v>3915</v>
      </c>
      <c r="B3916">
        <f>Движение!$A$581</f>
        <v>46800</v>
      </c>
      <c r="C3916">
        <f>Движение!$C$581</f>
        <v>0</v>
      </c>
      <c r="D3916" t="s">
        <v>49</v>
      </c>
      <c r="E3916">
        <f>Движение!$H$581</f>
        <v>20</v>
      </c>
      <c r="F3916">
        <f>N(Движение!$I$581)</f>
        <v>0</v>
      </c>
      <c r="G3916">
        <f>N(Движение!$J$581)</f>
        <v>0</v>
      </c>
      <c r="H3916">
        <f>Движение!$K$581</f>
        <v>20</v>
      </c>
      <c r="I3916" t="str">
        <f t="shared" si="61"/>
        <v/>
      </c>
    </row>
    <row r="3917" spans="1:9" x14ac:dyDescent="0.3">
      <c r="A3917">
        <v>3916</v>
      </c>
      <c r="B3917">
        <f>Движение!$A$581</f>
        <v>46800</v>
      </c>
      <c r="C3917">
        <f>Движение!$C$581</f>
        <v>0</v>
      </c>
      <c r="D3917" t="s">
        <v>51</v>
      </c>
      <c r="E3917">
        <f>Движение!$L$581</f>
        <v>48</v>
      </c>
      <c r="F3917">
        <f>N(Движение!$M$581)</f>
        <v>0</v>
      </c>
      <c r="G3917">
        <f>N(Движение!$N$581)</f>
        <v>0</v>
      </c>
      <c r="H3917">
        <f>Движение!$O$581</f>
        <v>48</v>
      </c>
      <c r="I3917" t="str">
        <f t="shared" si="61"/>
        <v/>
      </c>
    </row>
    <row r="3918" spans="1:9" x14ac:dyDescent="0.3">
      <c r="A3918">
        <v>3917</v>
      </c>
      <c r="B3918">
        <f>Движение!$A$581</f>
        <v>46800</v>
      </c>
      <c r="C3918">
        <f>Движение!$C$581</f>
        <v>0</v>
      </c>
      <c r="D3918" t="s">
        <v>54</v>
      </c>
      <c r="E3918">
        <f>Движение!$P$581</f>
        <v>13</v>
      </c>
      <c r="F3918">
        <f>N(Движение!$Q$581)</f>
        <v>0</v>
      </c>
      <c r="G3918">
        <f>N(Движение!$R$581)</f>
        <v>0</v>
      </c>
      <c r="H3918">
        <f>Движение!$S$581</f>
        <v>13</v>
      </c>
      <c r="I3918" t="str">
        <f t="shared" si="61"/>
        <v/>
      </c>
    </row>
    <row r="3919" spans="1:9" x14ac:dyDescent="0.3">
      <c r="A3919">
        <v>3918</v>
      </c>
      <c r="B3919">
        <f>Движение!$A$581</f>
        <v>46800</v>
      </c>
      <c r="C3919">
        <f>Движение!$C$581</f>
        <v>0</v>
      </c>
      <c r="D3919" t="s">
        <v>56</v>
      </c>
      <c r="E3919">
        <f>Движение!$T$581</f>
        <v>18</v>
      </c>
      <c r="F3919">
        <f>N(Движение!$U$581)</f>
        <v>0</v>
      </c>
      <c r="G3919">
        <f>N(Движение!$V$581)</f>
        <v>0</v>
      </c>
      <c r="H3919">
        <f>Движение!$W$581</f>
        <v>18</v>
      </c>
      <c r="I3919" t="str">
        <f t="shared" si="61"/>
        <v/>
      </c>
    </row>
    <row r="3920" spans="1:9" x14ac:dyDescent="0.3">
      <c r="A3920">
        <v>3919</v>
      </c>
      <c r="B3920">
        <f>Движение!$A$581</f>
        <v>46800</v>
      </c>
      <c r="C3920">
        <f>Движение!$C$581</f>
        <v>0</v>
      </c>
      <c r="D3920" t="s">
        <v>57</v>
      </c>
      <c r="E3920">
        <f>Движение!$X$581</f>
        <v>21</v>
      </c>
      <c r="F3920">
        <f>N(Движение!$Y$581)</f>
        <v>0</v>
      </c>
      <c r="G3920">
        <f>N(Движение!$Z$581)</f>
        <v>0</v>
      </c>
      <c r="H3920">
        <f>Движение!$AA$581</f>
        <v>21</v>
      </c>
      <c r="I3920" t="str">
        <f t="shared" si="61"/>
        <v/>
      </c>
    </row>
    <row r="3921" spans="1:9" x14ac:dyDescent="0.3">
      <c r="A3921">
        <v>3920</v>
      </c>
      <c r="B3921">
        <f>Движение!$A$581</f>
        <v>46800</v>
      </c>
      <c r="C3921">
        <f>Движение!$C$581</f>
        <v>0</v>
      </c>
      <c r="D3921" t="s">
        <v>59</v>
      </c>
      <c r="E3921">
        <f>Движение!$AB$581</f>
        <v>15</v>
      </c>
      <c r="F3921">
        <f>N(Движение!$AC$581)</f>
        <v>0</v>
      </c>
      <c r="G3921">
        <f>N(Движение!$AD$581)</f>
        <v>0</v>
      </c>
      <c r="H3921">
        <f>Движение!$AE$581</f>
        <v>15</v>
      </c>
      <c r="I3921" t="str">
        <f t="shared" si="61"/>
        <v/>
      </c>
    </row>
    <row r="3922" spans="1:9" x14ac:dyDescent="0.3">
      <c r="A3922">
        <v>3921</v>
      </c>
      <c r="B3922">
        <f>Движение!$A$582</f>
        <v>46801</v>
      </c>
      <c r="C3922">
        <f>Движение!$C$582</f>
        <v>0</v>
      </c>
      <c r="D3922" t="s">
        <v>45</v>
      </c>
      <c r="E3922">
        <f>Движение!$D$582</f>
        <v>26</v>
      </c>
      <c r="F3922">
        <f>N(Движение!$E$582)</f>
        <v>0</v>
      </c>
      <c r="G3922">
        <f>N(Движение!$F$582)</f>
        <v>0</v>
      </c>
      <c r="H3922">
        <f>Движение!$G$582</f>
        <v>26</v>
      </c>
      <c r="I3922" t="str">
        <f t="shared" si="61"/>
        <v/>
      </c>
    </row>
    <row r="3923" spans="1:9" x14ac:dyDescent="0.3">
      <c r="A3923">
        <v>3922</v>
      </c>
      <c r="B3923">
        <f>Движение!$A$582</f>
        <v>46801</v>
      </c>
      <c r="C3923">
        <f>Движение!$C$582</f>
        <v>0</v>
      </c>
      <c r="D3923" t="s">
        <v>49</v>
      </c>
      <c r="E3923">
        <f>Движение!$H$582</f>
        <v>20</v>
      </c>
      <c r="F3923">
        <f>N(Движение!$I$582)</f>
        <v>0</v>
      </c>
      <c r="G3923">
        <f>N(Движение!$J$582)</f>
        <v>0</v>
      </c>
      <c r="H3923">
        <f>Движение!$K$582</f>
        <v>20</v>
      </c>
      <c r="I3923" t="str">
        <f t="shared" si="61"/>
        <v/>
      </c>
    </row>
    <row r="3924" spans="1:9" x14ac:dyDescent="0.3">
      <c r="A3924">
        <v>3923</v>
      </c>
      <c r="B3924">
        <f>Движение!$A$582</f>
        <v>46801</v>
      </c>
      <c r="C3924">
        <f>Движение!$C$582</f>
        <v>0</v>
      </c>
      <c r="D3924" t="s">
        <v>51</v>
      </c>
      <c r="E3924">
        <f>Движение!$L$582</f>
        <v>48</v>
      </c>
      <c r="F3924">
        <f>N(Движение!$M$582)</f>
        <v>0</v>
      </c>
      <c r="G3924">
        <f>N(Движение!$N$582)</f>
        <v>0</v>
      </c>
      <c r="H3924">
        <f>Движение!$O$582</f>
        <v>48</v>
      </c>
      <c r="I3924" t="str">
        <f t="shared" si="61"/>
        <v/>
      </c>
    </row>
    <row r="3925" spans="1:9" x14ac:dyDescent="0.3">
      <c r="A3925">
        <v>3924</v>
      </c>
      <c r="B3925">
        <f>Движение!$A$582</f>
        <v>46801</v>
      </c>
      <c r="C3925">
        <f>Движение!$C$582</f>
        <v>0</v>
      </c>
      <c r="D3925" t="s">
        <v>54</v>
      </c>
      <c r="E3925">
        <f>Движение!$P$582</f>
        <v>13</v>
      </c>
      <c r="F3925">
        <f>N(Движение!$Q$582)</f>
        <v>0</v>
      </c>
      <c r="G3925">
        <f>N(Движение!$R$582)</f>
        <v>0</v>
      </c>
      <c r="H3925">
        <f>Движение!$S$582</f>
        <v>13</v>
      </c>
      <c r="I3925" t="str">
        <f t="shared" si="61"/>
        <v/>
      </c>
    </row>
    <row r="3926" spans="1:9" x14ac:dyDescent="0.3">
      <c r="A3926">
        <v>3925</v>
      </c>
      <c r="B3926">
        <f>Движение!$A$582</f>
        <v>46801</v>
      </c>
      <c r="C3926">
        <f>Движение!$C$582</f>
        <v>0</v>
      </c>
      <c r="D3926" t="s">
        <v>56</v>
      </c>
      <c r="E3926">
        <f>Движение!$T$582</f>
        <v>18</v>
      </c>
      <c r="F3926">
        <f>N(Движение!$U$582)</f>
        <v>0</v>
      </c>
      <c r="G3926">
        <f>N(Движение!$V$582)</f>
        <v>0</v>
      </c>
      <c r="H3926">
        <f>Движение!$W$582</f>
        <v>18</v>
      </c>
      <c r="I3926" t="str">
        <f t="shared" si="61"/>
        <v/>
      </c>
    </row>
    <row r="3927" spans="1:9" x14ac:dyDescent="0.3">
      <c r="A3927">
        <v>3926</v>
      </c>
      <c r="B3927">
        <f>Движение!$A$582</f>
        <v>46801</v>
      </c>
      <c r="C3927">
        <f>Движение!$C$582</f>
        <v>0</v>
      </c>
      <c r="D3927" t="s">
        <v>57</v>
      </c>
      <c r="E3927">
        <f>Движение!$X$582</f>
        <v>21</v>
      </c>
      <c r="F3927">
        <f>N(Движение!$Y$582)</f>
        <v>0</v>
      </c>
      <c r="G3927">
        <f>N(Движение!$Z$582)</f>
        <v>0</v>
      </c>
      <c r="H3927">
        <f>Движение!$AA$582</f>
        <v>21</v>
      </c>
      <c r="I3927" t="str">
        <f t="shared" si="61"/>
        <v/>
      </c>
    </row>
    <row r="3928" spans="1:9" x14ac:dyDescent="0.3">
      <c r="A3928">
        <v>3927</v>
      </c>
      <c r="B3928">
        <f>Движение!$A$582</f>
        <v>46801</v>
      </c>
      <c r="C3928">
        <f>Движение!$C$582</f>
        <v>0</v>
      </c>
      <c r="D3928" t="s">
        <v>59</v>
      </c>
      <c r="E3928">
        <f>Движение!$AB$582</f>
        <v>15</v>
      </c>
      <c r="F3928">
        <f>N(Движение!$AC$582)</f>
        <v>0</v>
      </c>
      <c r="G3928">
        <f>N(Движение!$AD$582)</f>
        <v>0</v>
      </c>
      <c r="H3928">
        <f>Движение!$AE$582</f>
        <v>15</v>
      </c>
      <c r="I3928" t="str">
        <f t="shared" si="61"/>
        <v/>
      </c>
    </row>
    <row r="3929" spans="1:9" x14ac:dyDescent="0.3">
      <c r="A3929">
        <v>3928</v>
      </c>
      <c r="B3929">
        <f>Движение!$A$583</f>
        <v>46802</v>
      </c>
      <c r="C3929">
        <f>Движение!$C$583</f>
        <v>0</v>
      </c>
      <c r="D3929" t="s">
        <v>45</v>
      </c>
      <c r="E3929">
        <f>Движение!$D$583</f>
        <v>26</v>
      </c>
      <c r="F3929">
        <f>N(Движение!$E$583)</f>
        <v>0</v>
      </c>
      <c r="G3929">
        <f>N(Движение!$F$583)</f>
        <v>0</v>
      </c>
      <c r="H3929">
        <f>Движение!$G$583</f>
        <v>26</v>
      </c>
      <c r="I3929" t="str">
        <f t="shared" si="61"/>
        <v/>
      </c>
    </row>
    <row r="3930" spans="1:9" x14ac:dyDescent="0.3">
      <c r="A3930">
        <v>3929</v>
      </c>
      <c r="B3930">
        <f>Движение!$A$583</f>
        <v>46802</v>
      </c>
      <c r="C3930">
        <f>Движение!$C$583</f>
        <v>0</v>
      </c>
      <c r="D3930" t="s">
        <v>49</v>
      </c>
      <c r="E3930">
        <f>Движение!$H$583</f>
        <v>20</v>
      </c>
      <c r="F3930">
        <f>N(Движение!$I$583)</f>
        <v>0</v>
      </c>
      <c r="G3930">
        <f>N(Движение!$J$583)</f>
        <v>0</v>
      </c>
      <c r="H3930">
        <f>Движение!$K$583</f>
        <v>20</v>
      </c>
      <c r="I3930" t="str">
        <f t="shared" si="61"/>
        <v/>
      </c>
    </row>
    <row r="3931" spans="1:9" x14ac:dyDescent="0.3">
      <c r="A3931">
        <v>3930</v>
      </c>
      <c r="B3931">
        <f>Движение!$A$583</f>
        <v>46802</v>
      </c>
      <c r="C3931">
        <f>Движение!$C$583</f>
        <v>0</v>
      </c>
      <c r="D3931" t="s">
        <v>51</v>
      </c>
      <c r="E3931">
        <f>Движение!$L$583</f>
        <v>48</v>
      </c>
      <c r="F3931">
        <f>N(Движение!$M$583)</f>
        <v>0</v>
      </c>
      <c r="G3931">
        <f>N(Движение!$N$583)</f>
        <v>0</v>
      </c>
      <c r="H3931">
        <f>Движение!$O$583</f>
        <v>48</v>
      </c>
      <c r="I3931" t="str">
        <f t="shared" si="61"/>
        <v/>
      </c>
    </row>
    <row r="3932" spans="1:9" x14ac:dyDescent="0.3">
      <c r="A3932">
        <v>3931</v>
      </c>
      <c r="B3932">
        <f>Движение!$A$583</f>
        <v>46802</v>
      </c>
      <c r="C3932">
        <f>Движение!$C$583</f>
        <v>0</v>
      </c>
      <c r="D3932" t="s">
        <v>54</v>
      </c>
      <c r="E3932">
        <f>Движение!$P$583</f>
        <v>13</v>
      </c>
      <c r="F3932">
        <f>N(Движение!$Q$583)</f>
        <v>0</v>
      </c>
      <c r="G3932">
        <f>N(Движение!$R$583)</f>
        <v>0</v>
      </c>
      <c r="H3932">
        <f>Движение!$S$583</f>
        <v>13</v>
      </c>
      <c r="I3932" t="str">
        <f t="shared" si="61"/>
        <v/>
      </c>
    </row>
    <row r="3933" spans="1:9" x14ac:dyDescent="0.3">
      <c r="A3933">
        <v>3932</v>
      </c>
      <c r="B3933">
        <f>Движение!$A$583</f>
        <v>46802</v>
      </c>
      <c r="C3933">
        <f>Движение!$C$583</f>
        <v>0</v>
      </c>
      <c r="D3933" t="s">
        <v>56</v>
      </c>
      <c r="E3933">
        <f>Движение!$T$583</f>
        <v>18</v>
      </c>
      <c r="F3933">
        <f>N(Движение!$U$583)</f>
        <v>0</v>
      </c>
      <c r="G3933">
        <f>N(Движение!$V$583)</f>
        <v>0</v>
      </c>
      <c r="H3933">
        <f>Движение!$W$583</f>
        <v>18</v>
      </c>
      <c r="I3933" t="str">
        <f t="shared" si="61"/>
        <v/>
      </c>
    </row>
    <row r="3934" spans="1:9" x14ac:dyDescent="0.3">
      <c r="A3934">
        <v>3933</v>
      </c>
      <c r="B3934">
        <f>Движение!$A$583</f>
        <v>46802</v>
      </c>
      <c r="C3934">
        <f>Движение!$C$583</f>
        <v>0</v>
      </c>
      <c r="D3934" t="s">
        <v>57</v>
      </c>
      <c r="E3934">
        <f>Движение!$X$583</f>
        <v>21</v>
      </c>
      <c r="F3934">
        <f>N(Движение!$Y$583)</f>
        <v>0</v>
      </c>
      <c r="G3934">
        <f>N(Движение!$Z$583)</f>
        <v>0</v>
      </c>
      <c r="H3934">
        <f>Движение!$AA$583</f>
        <v>21</v>
      </c>
      <c r="I3934" t="str">
        <f t="shared" si="61"/>
        <v/>
      </c>
    </row>
    <row r="3935" spans="1:9" x14ac:dyDescent="0.3">
      <c r="A3935">
        <v>3934</v>
      </c>
      <c r="B3935">
        <f>Движение!$A$583</f>
        <v>46802</v>
      </c>
      <c r="C3935">
        <f>Движение!$C$583</f>
        <v>0</v>
      </c>
      <c r="D3935" t="s">
        <v>59</v>
      </c>
      <c r="E3935">
        <f>Движение!$AB$583</f>
        <v>15</v>
      </c>
      <c r="F3935">
        <f>N(Движение!$AC$583)</f>
        <v>0</v>
      </c>
      <c r="G3935">
        <f>N(Движение!$AD$583)</f>
        <v>0</v>
      </c>
      <c r="H3935">
        <f>Движение!$AE$583</f>
        <v>15</v>
      </c>
      <c r="I3935" t="str">
        <f t="shared" si="61"/>
        <v/>
      </c>
    </row>
    <row r="3936" spans="1:9" x14ac:dyDescent="0.3">
      <c r="A3936">
        <v>3935</v>
      </c>
      <c r="B3936">
        <f>Движение!$A$584</f>
        <v>46803</v>
      </c>
      <c r="C3936">
        <f>Движение!$C$584</f>
        <v>0</v>
      </c>
      <c r="D3936" t="s">
        <v>45</v>
      </c>
      <c r="E3936">
        <f>Движение!$D$584</f>
        <v>26</v>
      </c>
      <c r="F3936">
        <f>N(Движение!$E$584)</f>
        <v>0</v>
      </c>
      <c r="G3936">
        <f>N(Движение!$F$584)</f>
        <v>0</v>
      </c>
      <c r="H3936">
        <f>Движение!$G$584</f>
        <v>26</v>
      </c>
      <c r="I3936" t="str">
        <f t="shared" si="61"/>
        <v/>
      </c>
    </row>
    <row r="3937" spans="1:9" x14ac:dyDescent="0.3">
      <c r="A3937">
        <v>3936</v>
      </c>
      <c r="B3937">
        <f>Движение!$A$584</f>
        <v>46803</v>
      </c>
      <c r="C3937">
        <f>Движение!$C$584</f>
        <v>0</v>
      </c>
      <c r="D3937" t="s">
        <v>49</v>
      </c>
      <c r="E3937">
        <f>Движение!$H$584</f>
        <v>20</v>
      </c>
      <c r="F3937">
        <f>N(Движение!$I$584)</f>
        <v>0</v>
      </c>
      <c r="G3937">
        <f>N(Движение!$J$584)</f>
        <v>0</v>
      </c>
      <c r="H3937">
        <f>Движение!$K$584</f>
        <v>20</v>
      </c>
      <c r="I3937" t="str">
        <f t="shared" si="61"/>
        <v/>
      </c>
    </row>
    <row r="3938" spans="1:9" x14ac:dyDescent="0.3">
      <c r="A3938">
        <v>3937</v>
      </c>
      <c r="B3938">
        <f>Движение!$A$584</f>
        <v>46803</v>
      </c>
      <c r="C3938">
        <f>Движение!$C$584</f>
        <v>0</v>
      </c>
      <c r="D3938" t="s">
        <v>51</v>
      </c>
      <c r="E3938">
        <f>Движение!$L$584</f>
        <v>48</v>
      </c>
      <c r="F3938">
        <f>N(Движение!$M$584)</f>
        <v>0</v>
      </c>
      <c r="G3938">
        <f>N(Движение!$N$584)</f>
        <v>0</v>
      </c>
      <c r="H3938">
        <f>Движение!$O$584</f>
        <v>48</v>
      </c>
      <c r="I3938" t="str">
        <f t="shared" si="61"/>
        <v/>
      </c>
    </row>
    <row r="3939" spans="1:9" x14ac:dyDescent="0.3">
      <c r="A3939">
        <v>3938</v>
      </c>
      <c r="B3939">
        <f>Движение!$A$584</f>
        <v>46803</v>
      </c>
      <c r="C3939">
        <f>Движение!$C$584</f>
        <v>0</v>
      </c>
      <c r="D3939" t="s">
        <v>54</v>
      </c>
      <c r="E3939">
        <f>Движение!$P$584</f>
        <v>13</v>
      </c>
      <c r="F3939">
        <f>N(Движение!$Q$584)</f>
        <v>0</v>
      </c>
      <c r="G3939">
        <f>N(Движение!$R$584)</f>
        <v>0</v>
      </c>
      <c r="H3939">
        <f>Движение!$S$584</f>
        <v>13</v>
      </c>
      <c r="I3939" t="str">
        <f t="shared" si="61"/>
        <v/>
      </c>
    </row>
    <row r="3940" spans="1:9" x14ac:dyDescent="0.3">
      <c r="A3940">
        <v>3939</v>
      </c>
      <c r="B3940">
        <f>Движение!$A$584</f>
        <v>46803</v>
      </c>
      <c r="C3940">
        <f>Движение!$C$584</f>
        <v>0</v>
      </c>
      <c r="D3940" t="s">
        <v>56</v>
      </c>
      <c r="E3940">
        <f>Движение!$T$584</f>
        <v>18</v>
      </c>
      <c r="F3940">
        <f>N(Движение!$U$584)</f>
        <v>0</v>
      </c>
      <c r="G3940">
        <f>N(Движение!$V$584)</f>
        <v>0</v>
      </c>
      <c r="H3940">
        <f>Движение!$W$584</f>
        <v>18</v>
      </c>
      <c r="I3940" t="str">
        <f t="shared" si="61"/>
        <v/>
      </c>
    </row>
    <row r="3941" spans="1:9" x14ac:dyDescent="0.3">
      <c r="A3941">
        <v>3940</v>
      </c>
      <c r="B3941">
        <f>Движение!$A$584</f>
        <v>46803</v>
      </c>
      <c r="C3941">
        <f>Движение!$C$584</f>
        <v>0</v>
      </c>
      <c r="D3941" t="s">
        <v>57</v>
      </c>
      <c r="E3941">
        <f>Движение!$X$584</f>
        <v>21</v>
      </c>
      <c r="F3941">
        <f>N(Движение!$Y$584)</f>
        <v>0</v>
      </c>
      <c r="G3941">
        <f>N(Движение!$Z$584)</f>
        <v>0</v>
      </c>
      <c r="H3941">
        <f>Движение!$AA$584</f>
        <v>21</v>
      </c>
      <c r="I3941" t="str">
        <f t="shared" si="61"/>
        <v/>
      </c>
    </row>
    <row r="3942" spans="1:9" x14ac:dyDescent="0.3">
      <c r="A3942">
        <v>3941</v>
      </c>
      <c r="B3942">
        <f>Движение!$A$584</f>
        <v>46803</v>
      </c>
      <c r="C3942">
        <f>Движение!$C$584</f>
        <v>0</v>
      </c>
      <c r="D3942" t="s">
        <v>59</v>
      </c>
      <c r="E3942">
        <f>Движение!$AB$584</f>
        <v>15</v>
      </c>
      <c r="F3942">
        <f>N(Движение!$AC$584)</f>
        <v>0</v>
      </c>
      <c r="G3942">
        <f>N(Движение!$AD$584)</f>
        <v>0</v>
      </c>
      <c r="H3942">
        <f>Движение!$AE$584</f>
        <v>15</v>
      </c>
      <c r="I3942" t="str">
        <f t="shared" si="61"/>
        <v/>
      </c>
    </row>
    <row r="3943" spans="1:9" x14ac:dyDescent="0.3">
      <c r="A3943">
        <v>3942</v>
      </c>
      <c r="B3943">
        <f>Движение!$A$585</f>
        <v>46804</v>
      </c>
      <c r="C3943">
        <f>Движение!$C$585</f>
        <v>0</v>
      </c>
      <c r="D3943" t="s">
        <v>45</v>
      </c>
      <c r="E3943">
        <f>Движение!$D$585</f>
        <v>26</v>
      </c>
      <c r="F3943">
        <f>N(Движение!$E$585)</f>
        <v>0</v>
      </c>
      <c r="G3943">
        <f>N(Движение!$F$585)</f>
        <v>0</v>
      </c>
      <c r="H3943">
        <f>Движение!$G$585</f>
        <v>26</v>
      </c>
      <c r="I3943" t="str">
        <f t="shared" si="61"/>
        <v/>
      </c>
    </row>
    <row r="3944" spans="1:9" x14ac:dyDescent="0.3">
      <c r="A3944">
        <v>3943</v>
      </c>
      <c r="B3944">
        <f>Движение!$A$585</f>
        <v>46804</v>
      </c>
      <c r="C3944">
        <f>Движение!$C$585</f>
        <v>0</v>
      </c>
      <c r="D3944" t="s">
        <v>49</v>
      </c>
      <c r="E3944">
        <f>Движение!$H$585</f>
        <v>20</v>
      </c>
      <c r="F3944">
        <f>N(Движение!$I$585)</f>
        <v>0</v>
      </c>
      <c r="G3944">
        <f>N(Движение!$J$585)</f>
        <v>0</v>
      </c>
      <c r="H3944">
        <f>Движение!$K$585</f>
        <v>20</v>
      </c>
      <c r="I3944" t="str">
        <f t="shared" si="61"/>
        <v/>
      </c>
    </row>
    <row r="3945" spans="1:9" x14ac:dyDescent="0.3">
      <c r="A3945">
        <v>3944</v>
      </c>
      <c r="B3945">
        <f>Движение!$A$585</f>
        <v>46804</v>
      </c>
      <c r="C3945">
        <f>Движение!$C$585</f>
        <v>0</v>
      </c>
      <c r="D3945" t="s">
        <v>51</v>
      </c>
      <c r="E3945">
        <f>Движение!$L$585</f>
        <v>48</v>
      </c>
      <c r="F3945">
        <f>N(Движение!$M$585)</f>
        <v>0</v>
      </c>
      <c r="G3945">
        <f>N(Движение!$N$585)</f>
        <v>0</v>
      </c>
      <c r="H3945">
        <f>Движение!$O$585</f>
        <v>48</v>
      </c>
      <c r="I3945" t="str">
        <f t="shared" si="61"/>
        <v/>
      </c>
    </row>
    <row r="3946" spans="1:9" x14ac:dyDescent="0.3">
      <c r="A3946">
        <v>3945</v>
      </c>
      <c r="B3946">
        <f>Движение!$A$585</f>
        <v>46804</v>
      </c>
      <c r="C3946">
        <f>Движение!$C$585</f>
        <v>0</v>
      </c>
      <c r="D3946" t="s">
        <v>54</v>
      </c>
      <c r="E3946">
        <f>Движение!$P$585</f>
        <v>13</v>
      </c>
      <c r="F3946">
        <f>N(Движение!$Q$585)</f>
        <v>0</v>
      </c>
      <c r="G3946">
        <f>N(Движение!$R$585)</f>
        <v>0</v>
      </c>
      <c r="H3946">
        <f>Движение!$S$585</f>
        <v>13</v>
      </c>
      <c r="I3946" t="str">
        <f t="shared" si="61"/>
        <v/>
      </c>
    </row>
    <row r="3947" spans="1:9" x14ac:dyDescent="0.3">
      <c r="A3947">
        <v>3946</v>
      </c>
      <c r="B3947">
        <f>Движение!$A$585</f>
        <v>46804</v>
      </c>
      <c r="C3947">
        <f>Движение!$C$585</f>
        <v>0</v>
      </c>
      <c r="D3947" t="s">
        <v>56</v>
      </c>
      <c r="E3947">
        <f>Движение!$T$585</f>
        <v>18</v>
      </c>
      <c r="F3947">
        <f>N(Движение!$U$585)</f>
        <v>0</v>
      </c>
      <c r="G3947">
        <f>N(Движение!$V$585)</f>
        <v>0</v>
      </c>
      <c r="H3947">
        <f>Движение!$W$585</f>
        <v>18</v>
      </c>
      <c r="I3947" t="str">
        <f t="shared" si="61"/>
        <v/>
      </c>
    </row>
    <row r="3948" spans="1:9" x14ac:dyDescent="0.3">
      <c r="A3948">
        <v>3947</v>
      </c>
      <c r="B3948">
        <f>Движение!$A$585</f>
        <v>46804</v>
      </c>
      <c r="C3948">
        <f>Движение!$C$585</f>
        <v>0</v>
      </c>
      <c r="D3948" t="s">
        <v>57</v>
      </c>
      <c r="E3948">
        <f>Движение!$X$585</f>
        <v>21</v>
      </c>
      <c r="F3948">
        <f>N(Движение!$Y$585)</f>
        <v>0</v>
      </c>
      <c r="G3948">
        <f>N(Движение!$Z$585)</f>
        <v>0</v>
      </c>
      <c r="H3948">
        <f>Движение!$AA$585</f>
        <v>21</v>
      </c>
      <c r="I3948" t="str">
        <f t="shared" si="61"/>
        <v/>
      </c>
    </row>
    <row r="3949" spans="1:9" x14ac:dyDescent="0.3">
      <c r="A3949">
        <v>3948</v>
      </c>
      <c r="B3949">
        <f>Движение!$A$585</f>
        <v>46804</v>
      </c>
      <c r="C3949">
        <f>Движение!$C$585</f>
        <v>0</v>
      </c>
      <c r="D3949" t="s">
        <v>59</v>
      </c>
      <c r="E3949">
        <f>Движение!$AB$585</f>
        <v>15</v>
      </c>
      <c r="F3949">
        <f>N(Движение!$AC$585)</f>
        <v>0</v>
      </c>
      <c r="G3949">
        <f>N(Движение!$AD$585)</f>
        <v>0</v>
      </c>
      <c r="H3949">
        <f>Движение!$AE$585</f>
        <v>15</v>
      </c>
      <c r="I3949" t="str">
        <f t="shared" si="61"/>
        <v/>
      </c>
    </row>
    <row r="3950" spans="1:9" x14ac:dyDescent="0.3">
      <c r="A3950">
        <v>3949</v>
      </c>
      <c r="B3950">
        <f>Движение!$A$586</f>
        <v>46805</v>
      </c>
      <c r="C3950">
        <f>Движение!$C$586</f>
        <v>0</v>
      </c>
      <c r="D3950" t="s">
        <v>45</v>
      </c>
      <c r="E3950">
        <f>Движение!$D$586</f>
        <v>26</v>
      </c>
      <c r="F3950">
        <f>N(Движение!$E$586)</f>
        <v>0</v>
      </c>
      <c r="G3950">
        <f>N(Движение!$F$586)</f>
        <v>0</v>
      </c>
      <c r="H3950">
        <f>Движение!$G$586</f>
        <v>26</v>
      </c>
      <c r="I3950" t="str">
        <f t="shared" si="61"/>
        <v/>
      </c>
    </row>
    <row r="3951" spans="1:9" x14ac:dyDescent="0.3">
      <c r="A3951">
        <v>3950</v>
      </c>
      <c r="B3951">
        <f>Движение!$A$586</f>
        <v>46805</v>
      </c>
      <c r="C3951">
        <f>Движение!$C$586</f>
        <v>0</v>
      </c>
      <c r="D3951" t="s">
        <v>49</v>
      </c>
      <c r="E3951">
        <f>Движение!$H$586</f>
        <v>20</v>
      </c>
      <c r="F3951">
        <f>N(Движение!$I$586)</f>
        <v>0</v>
      </c>
      <c r="G3951">
        <f>N(Движение!$J$586)</f>
        <v>0</v>
      </c>
      <c r="H3951">
        <f>Движение!$K$586</f>
        <v>20</v>
      </c>
      <c r="I3951" t="str">
        <f t="shared" si="61"/>
        <v/>
      </c>
    </row>
    <row r="3952" spans="1:9" x14ac:dyDescent="0.3">
      <c r="A3952">
        <v>3951</v>
      </c>
      <c r="B3952">
        <f>Движение!$A$586</f>
        <v>46805</v>
      </c>
      <c r="C3952">
        <f>Движение!$C$586</f>
        <v>0</v>
      </c>
      <c r="D3952" t="s">
        <v>51</v>
      </c>
      <c r="E3952">
        <f>Движение!$L$586</f>
        <v>48</v>
      </c>
      <c r="F3952">
        <f>N(Движение!$M$586)</f>
        <v>0</v>
      </c>
      <c r="G3952">
        <f>N(Движение!$N$586)</f>
        <v>0</v>
      </c>
      <c r="H3952">
        <f>Движение!$O$586</f>
        <v>48</v>
      </c>
      <c r="I3952" t="str">
        <f t="shared" si="61"/>
        <v/>
      </c>
    </row>
    <row r="3953" spans="1:9" x14ac:dyDescent="0.3">
      <c r="A3953">
        <v>3952</v>
      </c>
      <c r="B3953">
        <f>Движение!$A$586</f>
        <v>46805</v>
      </c>
      <c r="C3953">
        <f>Движение!$C$586</f>
        <v>0</v>
      </c>
      <c r="D3953" t="s">
        <v>54</v>
      </c>
      <c r="E3953">
        <f>Движение!$P$586</f>
        <v>13</v>
      </c>
      <c r="F3953">
        <f>N(Движение!$Q$586)</f>
        <v>0</v>
      </c>
      <c r="G3953">
        <f>N(Движение!$R$586)</f>
        <v>0</v>
      </c>
      <c r="H3953">
        <f>Движение!$S$586</f>
        <v>13</v>
      </c>
      <c r="I3953" t="str">
        <f t="shared" si="61"/>
        <v/>
      </c>
    </row>
    <row r="3954" spans="1:9" x14ac:dyDescent="0.3">
      <c r="A3954">
        <v>3953</v>
      </c>
      <c r="B3954">
        <f>Движение!$A$586</f>
        <v>46805</v>
      </c>
      <c r="C3954">
        <f>Движение!$C$586</f>
        <v>0</v>
      </c>
      <c r="D3954" t="s">
        <v>56</v>
      </c>
      <c r="E3954">
        <f>Движение!$T$586</f>
        <v>18</v>
      </c>
      <c r="F3954">
        <f>N(Движение!$U$586)</f>
        <v>0</v>
      </c>
      <c r="G3954">
        <f>N(Движение!$V$586)</f>
        <v>0</v>
      </c>
      <c r="H3954">
        <f>Движение!$W$586</f>
        <v>18</v>
      </c>
      <c r="I3954" t="str">
        <f t="shared" si="61"/>
        <v/>
      </c>
    </row>
    <row r="3955" spans="1:9" x14ac:dyDescent="0.3">
      <c r="A3955">
        <v>3954</v>
      </c>
      <c r="B3955">
        <f>Движение!$A$586</f>
        <v>46805</v>
      </c>
      <c r="C3955">
        <f>Движение!$C$586</f>
        <v>0</v>
      </c>
      <c r="D3955" t="s">
        <v>57</v>
      </c>
      <c r="E3955">
        <f>Движение!$X$586</f>
        <v>21</v>
      </c>
      <c r="F3955">
        <f>N(Движение!$Y$586)</f>
        <v>0</v>
      </c>
      <c r="G3955">
        <f>N(Движение!$Z$586)</f>
        <v>0</v>
      </c>
      <c r="H3955">
        <f>Движение!$AA$586</f>
        <v>21</v>
      </c>
      <c r="I3955" t="str">
        <f t="shared" si="61"/>
        <v/>
      </c>
    </row>
    <row r="3956" spans="1:9" x14ac:dyDescent="0.3">
      <c r="A3956">
        <v>3955</v>
      </c>
      <c r="B3956">
        <f>Движение!$A$586</f>
        <v>46805</v>
      </c>
      <c r="C3956">
        <f>Движение!$C$586</f>
        <v>0</v>
      </c>
      <c r="D3956" t="s">
        <v>59</v>
      </c>
      <c r="E3956">
        <f>Движение!$AB$586</f>
        <v>15</v>
      </c>
      <c r="F3956">
        <f>N(Движение!$AC$586)</f>
        <v>0</v>
      </c>
      <c r="G3956">
        <f>N(Движение!$AD$586)</f>
        <v>0</v>
      </c>
      <c r="H3956">
        <f>Движение!$AE$586</f>
        <v>15</v>
      </c>
      <c r="I3956" t="str">
        <f t="shared" si="61"/>
        <v/>
      </c>
    </row>
    <row r="3957" spans="1:9" x14ac:dyDescent="0.3">
      <c r="A3957">
        <v>3956</v>
      </c>
      <c r="B3957">
        <f>Движение!$A$587</f>
        <v>46806</v>
      </c>
      <c r="C3957">
        <f>Движение!$C$587</f>
        <v>0</v>
      </c>
      <c r="D3957" t="s">
        <v>45</v>
      </c>
      <c r="E3957">
        <f>Движение!$D$587</f>
        <v>26</v>
      </c>
      <c r="F3957">
        <f>N(Движение!$E$587)</f>
        <v>0</v>
      </c>
      <c r="G3957">
        <f>N(Движение!$F$587)</f>
        <v>0</v>
      </c>
      <c r="H3957">
        <f>Движение!$G$587</f>
        <v>26</v>
      </c>
      <c r="I3957" t="str">
        <f t="shared" si="61"/>
        <v/>
      </c>
    </row>
    <row r="3958" spans="1:9" x14ac:dyDescent="0.3">
      <c r="A3958">
        <v>3957</v>
      </c>
      <c r="B3958">
        <f>Движение!$A$587</f>
        <v>46806</v>
      </c>
      <c r="C3958">
        <f>Движение!$C$587</f>
        <v>0</v>
      </c>
      <c r="D3958" t="s">
        <v>49</v>
      </c>
      <c r="E3958">
        <f>Движение!$H$587</f>
        <v>20</v>
      </c>
      <c r="F3958">
        <f>N(Движение!$I$587)</f>
        <v>0</v>
      </c>
      <c r="G3958">
        <f>N(Движение!$J$587)</f>
        <v>0</v>
      </c>
      <c r="H3958">
        <f>Движение!$K$587</f>
        <v>20</v>
      </c>
      <c r="I3958" t="str">
        <f t="shared" si="61"/>
        <v/>
      </c>
    </row>
    <row r="3959" spans="1:9" x14ac:dyDescent="0.3">
      <c r="A3959">
        <v>3958</v>
      </c>
      <c r="B3959">
        <f>Движение!$A$587</f>
        <v>46806</v>
      </c>
      <c r="C3959">
        <f>Движение!$C$587</f>
        <v>0</v>
      </c>
      <c r="D3959" t="s">
        <v>51</v>
      </c>
      <c r="E3959">
        <f>Движение!$L$587</f>
        <v>48</v>
      </c>
      <c r="F3959">
        <f>N(Движение!$M$587)</f>
        <v>0</v>
      </c>
      <c r="G3959">
        <f>N(Движение!$N$587)</f>
        <v>0</v>
      </c>
      <c r="H3959">
        <f>Движение!$O$587</f>
        <v>48</v>
      </c>
      <c r="I3959" t="str">
        <f t="shared" si="61"/>
        <v/>
      </c>
    </row>
    <row r="3960" spans="1:9" x14ac:dyDescent="0.3">
      <c r="A3960">
        <v>3959</v>
      </c>
      <c r="B3960">
        <f>Движение!$A$587</f>
        <v>46806</v>
      </c>
      <c r="C3960">
        <f>Движение!$C$587</f>
        <v>0</v>
      </c>
      <c r="D3960" t="s">
        <v>54</v>
      </c>
      <c r="E3960">
        <f>Движение!$P$587</f>
        <v>13</v>
      </c>
      <c r="F3960">
        <f>N(Движение!$Q$587)</f>
        <v>0</v>
      </c>
      <c r="G3960">
        <f>N(Движение!$R$587)</f>
        <v>0</v>
      </c>
      <c r="H3960">
        <f>Движение!$S$587</f>
        <v>13</v>
      </c>
      <c r="I3960" t="str">
        <f t="shared" si="61"/>
        <v/>
      </c>
    </row>
    <row r="3961" spans="1:9" x14ac:dyDescent="0.3">
      <c r="A3961">
        <v>3960</v>
      </c>
      <c r="B3961">
        <f>Движение!$A$587</f>
        <v>46806</v>
      </c>
      <c r="C3961">
        <f>Движение!$C$587</f>
        <v>0</v>
      </c>
      <c r="D3961" t="s">
        <v>56</v>
      </c>
      <c r="E3961">
        <f>Движение!$T$587</f>
        <v>18</v>
      </c>
      <c r="F3961">
        <f>N(Движение!$U$587)</f>
        <v>0</v>
      </c>
      <c r="G3961">
        <f>N(Движение!$V$587)</f>
        <v>0</v>
      </c>
      <c r="H3961">
        <f>Движение!$W$587</f>
        <v>18</v>
      </c>
      <c r="I3961" t="str">
        <f t="shared" si="61"/>
        <v/>
      </c>
    </row>
    <row r="3962" spans="1:9" x14ac:dyDescent="0.3">
      <c r="A3962">
        <v>3961</v>
      </c>
      <c r="B3962">
        <f>Движение!$A$587</f>
        <v>46806</v>
      </c>
      <c r="C3962">
        <f>Движение!$C$587</f>
        <v>0</v>
      </c>
      <c r="D3962" t="s">
        <v>57</v>
      </c>
      <c r="E3962">
        <f>Движение!$X$587</f>
        <v>21</v>
      </c>
      <c r="F3962">
        <f>N(Движение!$Y$587)</f>
        <v>0</v>
      </c>
      <c r="G3962">
        <f>N(Движение!$Z$587)</f>
        <v>0</v>
      </c>
      <c r="H3962">
        <f>Движение!$AA$587</f>
        <v>21</v>
      </c>
      <c r="I3962" t="str">
        <f t="shared" si="61"/>
        <v/>
      </c>
    </row>
    <row r="3963" spans="1:9" x14ac:dyDescent="0.3">
      <c r="A3963">
        <v>3962</v>
      </c>
      <c r="B3963">
        <f>Движение!$A$587</f>
        <v>46806</v>
      </c>
      <c r="C3963">
        <f>Движение!$C$587</f>
        <v>0</v>
      </c>
      <c r="D3963" t="s">
        <v>59</v>
      </c>
      <c r="E3963">
        <f>Движение!$AB$587</f>
        <v>15</v>
      </c>
      <c r="F3963">
        <f>N(Движение!$AC$587)</f>
        <v>0</v>
      </c>
      <c r="G3963">
        <f>N(Движение!$AD$587)</f>
        <v>0</v>
      </c>
      <c r="H3963">
        <f>Движение!$AE$587</f>
        <v>15</v>
      </c>
      <c r="I3963" t="str">
        <f t="shared" si="61"/>
        <v/>
      </c>
    </row>
    <row r="3964" spans="1:9" x14ac:dyDescent="0.3">
      <c r="A3964">
        <v>3963</v>
      </c>
      <c r="B3964">
        <f>Движение!$A$588</f>
        <v>46807</v>
      </c>
      <c r="C3964">
        <f>Движение!$C$588</f>
        <v>0</v>
      </c>
      <c r="D3964" t="s">
        <v>45</v>
      </c>
      <c r="E3964">
        <f>Движение!$D$588</f>
        <v>26</v>
      </c>
      <c r="F3964">
        <f>N(Движение!$E$588)</f>
        <v>0</v>
      </c>
      <c r="G3964">
        <f>N(Движение!$F$588)</f>
        <v>0</v>
      </c>
      <c r="H3964">
        <f>Движение!$G$588</f>
        <v>26</v>
      </c>
      <c r="I3964" t="str">
        <f t="shared" si="61"/>
        <v/>
      </c>
    </row>
    <row r="3965" spans="1:9" x14ac:dyDescent="0.3">
      <c r="A3965">
        <v>3964</v>
      </c>
      <c r="B3965">
        <f>Движение!$A$588</f>
        <v>46807</v>
      </c>
      <c r="C3965">
        <f>Движение!$C$588</f>
        <v>0</v>
      </c>
      <c r="D3965" t="s">
        <v>49</v>
      </c>
      <c r="E3965">
        <f>Движение!$H$588</f>
        <v>20</v>
      </c>
      <c r="F3965">
        <f>N(Движение!$I$588)</f>
        <v>0</v>
      </c>
      <c r="G3965">
        <f>N(Движение!$J$588)</f>
        <v>0</v>
      </c>
      <c r="H3965">
        <f>Движение!$K$588</f>
        <v>20</v>
      </c>
      <c r="I3965" t="str">
        <f t="shared" si="61"/>
        <v/>
      </c>
    </row>
    <row r="3966" spans="1:9" x14ac:dyDescent="0.3">
      <c r="A3966">
        <v>3965</v>
      </c>
      <c r="B3966">
        <f>Движение!$A$588</f>
        <v>46807</v>
      </c>
      <c r="C3966">
        <f>Движение!$C$588</f>
        <v>0</v>
      </c>
      <c r="D3966" t="s">
        <v>51</v>
      </c>
      <c r="E3966">
        <f>Движение!$L$588</f>
        <v>48</v>
      </c>
      <c r="F3966">
        <f>N(Движение!$M$588)</f>
        <v>0</v>
      </c>
      <c r="G3966">
        <f>N(Движение!$N$588)</f>
        <v>0</v>
      </c>
      <c r="H3966">
        <f>Движение!$O$588</f>
        <v>48</v>
      </c>
      <c r="I3966" t="str">
        <f t="shared" si="61"/>
        <v/>
      </c>
    </row>
    <row r="3967" spans="1:9" x14ac:dyDescent="0.3">
      <c r="A3967">
        <v>3966</v>
      </c>
      <c r="B3967">
        <f>Движение!$A$588</f>
        <v>46807</v>
      </c>
      <c r="C3967">
        <f>Движение!$C$588</f>
        <v>0</v>
      </c>
      <c r="D3967" t="s">
        <v>54</v>
      </c>
      <c r="E3967">
        <f>Движение!$P$588</f>
        <v>13</v>
      </c>
      <c r="F3967">
        <f>N(Движение!$Q$588)</f>
        <v>0</v>
      </c>
      <c r="G3967">
        <f>N(Движение!$R$588)</f>
        <v>0</v>
      </c>
      <c r="H3967">
        <f>Движение!$S$588</f>
        <v>13</v>
      </c>
      <c r="I3967" t="str">
        <f t="shared" si="61"/>
        <v/>
      </c>
    </row>
    <row r="3968" spans="1:9" x14ac:dyDescent="0.3">
      <c r="A3968">
        <v>3967</v>
      </c>
      <c r="B3968">
        <f>Движение!$A$588</f>
        <v>46807</v>
      </c>
      <c r="C3968">
        <f>Движение!$C$588</f>
        <v>0</v>
      </c>
      <c r="D3968" t="s">
        <v>56</v>
      </c>
      <c r="E3968">
        <f>Движение!$T$588</f>
        <v>18</v>
      </c>
      <c r="F3968">
        <f>N(Движение!$U$588)</f>
        <v>0</v>
      </c>
      <c r="G3968">
        <f>N(Движение!$V$588)</f>
        <v>0</v>
      </c>
      <c r="H3968">
        <f>Движение!$W$588</f>
        <v>18</v>
      </c>
      <c r="I3968" t="str">
        <f t="shared" si="61"/>
        <v/>
      </c>
    </row>
    <row r="3969" spans="1:9" x14ac:dyDescent="0.3">
      <c r="A3969">
        <v>3968</v>
      </c>
      <c r="B3969">
        <f>Движение!$A$588</f>
        <v>46807</v>
      </c>
      <c r="C3969">
        <f>Движение!$C$588</f>
        <v>0</v>
      </c>
      <c r="D3969" t="s">
        <v>57</v>
      </c>
      <c r="E3969">
        <f>Движение!$X$588</f>
        <v>21</v>
      </c>
      <c r="F3969">
        <f>N(Движение!$Y$588)</f>
        <v>0</v>
      </c>
      <c r="G3969">
        <f>N(Движение!$Z$588)</f>
        <v>0</v>
      </c>
      <c r="H3969">
        <f>Движение!$AA$588</f>
        <v>21</v>
      </c>
      <c r="I3969" t="str">
        <f t="shared" si="61"/>
        <v/>
      </c>
    </row>
    <row r="3970" spans="1:9" x14ac:dyDescent="0.3">
      <c r="A3970">
        <v>3969</v>
      </c>
      <c r="B3970">
        <f>Движение!$A$588</f>
        <v>46807</v>
      </c>
      <c r="C3970">
        <f>Движение!$C$588</f>
        <v>0</v>
      </c>
      <c r="D3970" t="s">
        <v>59</v>
      </c>
      <c r="E3970">
        <f>Движение!$AB$588</f>
        <v>15</v>
      </c>
      <c r="F3970">
        <f>N(Движение!$AC$588)</f>
        <v>0</v>
      </c>
      <c r="G3970">
        <f>N(Движение!$AD$588)</f>
        <v>0</v>
      </c>
      <c r="H3970">
        <f>Движение!$AE$588</f>
        <v>15</v>
      </c>
      <c r="I3970" t="str">
        <f t="shared" ref="I3970:I4033" si="62">IF($F3970&gt;0,TEXT($B3970,"dd.mm")&amp;"_"&amp;$D3970,"")</f>
        <v/>
      </c>
    </row>
    <row r="3971" spans="1:9" x14ac:dyDescent="0.3">
      <c r="A3971">
        <v>3970</v>
      </c>
      <c r="B3971">
        <f>Движение!$A$589</f>
        <v>46808</v>
      </c>
      <c r="C3971">
        <f>Движение!$C$589</f>
        <v>0</v>
      </c>
      <c r="D3971" t="s">
        <v>45</v>
      </c>
      <c r="E3971">
        <f>Движение!$D$589</f>
        <v>26</v>
      </c>
      <c r="F3971">
        <f>N(Движение!$E$589)</f>
        <v>0</v>
      </c>
      <c r="G3971">
        <f>N(Движение!$F$589)</f>
        <v>0</v>
      </c>
      <c r="H3971">
        <f>Движение!$G$589</f>
        <v>26</v>
      </c>
      <c r="I3971" t="str">
        <f t="shared" si="62"/>
        <v/>
      </c>
    </row>
    <row r="3972" spans="1:9" x14ac:dyDescent="0.3">
      <c r="A3972">
        <v>3971</v>
      </c>
      <c r="B3972">
        <f>Движение!$A$589</f>
        <v>46808</v>
      </c>
      <c r="C3972">
        <f>Движение!$C$589</f>
        <v>0</v>
      </c>
      <c r="D3972" t="s">
        <v>49</v>
      </c>
      <c r="E3972">
        <f>Движение!$H$589</f>
        <v>20</v>
      </c>
      <c r="F3972">
        <f>N(Движение!$I$589)</f>
        <v>0</v>
      </c>
      <c r="G3972">
        <f>N(Движение!$J$589)</f>
        <v>0</v>
      </c>
      <c r="H3972">
        <f>Движение!$K$589</f>
        <v>20</v>
      </c>
      <c r="I3972" t="str">
        <f t="shared" si="62"/>
        <v/>
      </c>
    </row>
    <row r="3973" spans="1:9" x14ac:dyDescent="0.3">
      <c r="A3973">
        <v>3972</v>
      </c>
      <c r="B3973">
        <f>Движение!$A$589</f>
        <v>46808</v>
      </c>
      <c r="C3973">
        <f>Движение!$C$589</f>
        <v>0</v>
      </c>
      <c r="D3973" t="s">
        <v>51</v>
      </c>
      <c r="E3973">
        <f>Движение!$L$589</f>
        <v>48</v>
      </c>
      <c r="F3973">
        <f>N(Движение!$M$589)</f>
        <v>0</v>
      </c>
      <c r="G3973">
        <f>N(Движение!$N$589)</f>
        <v>0</v>
      </c>
      <c r="H3973">
        <f>Движение!$O$589</f>
        <v>48</v>
      </c>
      <c r="I3973" t="str">
        <f t="shared" si="62"/>
        <v/>
      </c>
    </row>
    <row r="3974" spans="1:9" x14ac:dyDescent="0.3">
      <c r="A3974">
        <v>3973</v>
      </c>
      <c r="B3974">
        <f>Движение!$A$589</f>
        <v>46808</v>
      </c>
      <c r="C3974">
        <f>Движение!$C$589</f>
        <v>0</v>
      </c>
      <c r="D3974" t="s">
        <v>54</v>
      </c>
      <c r="E3974">
        <f>Движение!$P$589</f>
        <v>13</v>
      </c>
      <c r="F3974">
        <f>N(Движение!$Q$589)</f>
        <v>0</v>
      </c>
      <c r="G3974">
        <f>N(Движение!$R$589)</f>
        <v>0</v>
      </c>
      <c r="H3974">
        <f>Движение!$S$589</f>
        <v>13</v>
      </c>
      <c r="I3974" t="str">
        <f t="shared" si="62"/>
        <v/>
      </c>
    </row>
    <row r="3975" spans="1:9" x14ac:dyDescent="0.3">
      <c r="A3975">
        <v>3974</v>
      </c>
      <c r="B3975">
        <f>Движение!$A$589</f>
        <v>46808</v>
      </c>
      <c r="C3975">
        <f>Движение!$C$589</f>
        <v>0</v>
      </c>
      <c r="D3975" t="s">
        <v>56</v>
      </c>
      <c r="E3975">
        <f>Движение!$T$589</f>
        <v>18</v>
      </c>
      <c r="F3975">
        <f>N(Движение!$U$589)</f>
        <v>0</v>
      </c>
      <c r="G3975">
        <f>N(Движение!$V$589)</f>
        <v>0</v>
      </c>
      <c r="H3975">
        <f>Движение!$W$589</f>
        <v>18</v>
      </c>
      <c r="I3975" t="str">
        <f t="shared" si="62"/>
        <v/>
      </c>
    </row>
    <row r="3976" spans="1:9" x14ac:dyDescent="0.3">
      <c r="A3976">
        <v>3975</v>
      </c>
      <c r="B3976">
        <f>Движение!$A$589</f>
        <v>46808</v>
      </c>
      <c r="C3976">
        <f>Движение!$C$589</f>
        <v>0</v>
      </c>
      <c r="D3976" t="s">
        <v>57</v>
      </c>
      <c r="E3976">
        <f>Движение!$X$589</f>
        <v>21</v>
      </c>
      <c r="F3976">
        <f>N(Движение!$Y$589)</f>
        <v>0</v>
      </c>
      <c r="G3976">
        <f>N(Движение!$Z$589)</f>
        <v>0</v>
      </c>
      <c r="H3976">
        <f>Движение!$AA$589</f>
        <v>21</v>
      </c>
      <c r="I3976" t="str">
        <f t="shared" si="62"/>
        <v/>
      </c>
    </row>
    <row r="3977" spans="1:9" x14ac:dyDescent="0.3">
      <c r="A3977">
        <v>3976</v>
      </c>
      <c r="B3977">
        <f>Движение!$A$589</f>
        <v>46808</v>
      </c>
      <c r="C3977">
        <f>Движение!$C$589</f>
        <v>0</v>
      </c>
      <c r="D3977" t="s">
        <v>59</v>
      </c>
      <c r="E3977">
        <f>Движение!$AB$589</f>
        <v>15</v>
      </c>
      <c r="F3977">
        <f>N(Движение!$AC$589)</f>
        <v>0</v>
      </c>
      <c r="G3977">
        <f>N(Движение!$AD$589)</f>
        <v>0</v>
      </c>
      <c r="H3977">
        <f>Движение!$AE$589</f>
        <v>15</v>
      </c>
      <c r="I3977" t="str">
        <f t="shared" si="62"/>
        <v/>
      </c>
    </row>
    <row r="3978" spans="1:9" x14ac:dyDescent="0.3">
      <c r="A3978">
        <v>3977</v>
      </c>
      <c r="B3978">
        <f>Движение!$A$590</f>
        <v>46809</v>
      </c>
      <c r="C3978">
        <f>Движение!$C$590</f>
        <v>0</v>
      </c>
      <c r="D3978" t="s">
        <v>45</v>
      </c>
      <c r="E3978">
        <f>Движение!$D$590</f>
        <v>26</v>
      </c>
      <c r="F3978">
        <f>N(Движение!$E$590)</f>
        <v>0</v>
      </c>
      <c r="G3978">
        <f>N(Движение!$F$590)</f>
        <v>0</v>
      </c>
      <c r="H3978">
        <f>Движение!$G$590</f>
        <v>26</v>
      </c>
      <c r="I3978" t="str">
        <f t="shared" si="62"/>
        <v/>
      </c>
    </row>
    <row r="3979" spans="1:9" x14ac:dyDescent="0.3">
      <c r="A3979">
        <v>3978</v>
      </c>
      <c r="B3979">
        <f>Движение!$A$590</f>
        <v>46809</v>
      </c>
      <c r="C3979">
        <f>Движение!$C$590</f>
        <v>0</v>
      </c>
      <c r="D3979" t="s">
        <v>49</v>
      </c>
      <c r="E3979">
        <f>Движение!$H$590</f>
        <v>20</v>
      </c>
      <c r="F3979">
        <f>N(Движение!$I$590)</f>
        <v>0</v>
      </c>
      <c r="G3979">
        <f>N(Движение!$J$590)</f>
        <v>0</v>
      </c>
      <c r="H3979">
        <f>Движение!$K$590</f>
        <v>20</v>
      </c>
      <c r="I3979" t="str">
        <f t="shared" si="62"/>
        <v/>
      </c>
    </row>
    <row r="3980" spans="1:9" x14ac:dyDescent="0.3">
      <c r="A3980">
        <v>3979</v>
      </c>
      <c r="B3980">
        <f>Движение!$A$590</f>
        <v>46809</v>
      </c>
      <c r="C3980">
        <f>Движение!$C$590</f>
        <v>0</v>
      </c>
      <c r="D3980" t="s">
        <v>51</v>
      </c>
      <c r="E3980">
        <f>Движение!$L$590</f>
        <v>48</v>
      </c>
      <c r="F3980">
        <f>N(Движение!$M$590)</f>
        <v>0</v>
      </c>
      <c r="G3980">
        <f>N(Движение!$N$590)</f>
        <v>0</v>
      </c>
      <c r="H3980">
        <f>Движение!$O$590</f>
        <v>48</v>
      </c>
      <c r="I3980" t="str">
        <f t="shared" si="62"/>
        <v/>
      </c>
    </row>
    <row r="3981" spans="1:9" x14ac:dyDescent="0.3">
      <c r="A3981">
        <v>3980</v>
      </c>
      <c r="B3981">
        <f>Движение!$A$590</f>
        <v>46809</v>
      </c>
      <c r="C3981">
        <f>Движение!$C$590</f>
        <v>0</v>
      </c>
      <c r="D3981" t="s">
        <v>54</v>
      </c>
      <c r="E3981">
        <f>Движение!$P$590</f>
        <v>13</v>
      </c>
      <c r="F3981">
        <f>N(Движение!$Q$590)</f>
        <v>0</v>
      </c>
      <c r="G3981">
        <f>N(Движение!$R$590)</f>
        <v>0</v>
      </c>
      <c r="H3981">
        <f>Движение!$S$590</f>
        <v>13</v>
      </c>
      <c r="I3981" t="str">
        <f t="shared" si="62"/>
        <v/>
      </c>
    </row>
    <row r="3982" spans="1:9" x14ac:dyDescent="0.3">
      <c r="A3982">
        <v>3981</v>
      </c>
      <c r="B3982">
        <f>Движение!$A$590</f>
        <v>46809</v>
      </c>
      <c r="C3982">
        <f>Движение!$C$590</f>
        <v>0</v>
      </c>
      <c r="D3982" t="s">
        <v>56</v>
      </c>
      <c r="E3982">
        <f>Движение!$T$590</f>
        <v>18</v>
      </c>
      <c r="F3982">
        <f>N(Движение!$U$590)</f>
        <v>0</v>
      </c>
      <c r="G3982">
        <f>N(Движение!$V$590)</f>
        <v>0</v>
      </c>
      <c r="H3982">
        <f>Движение!$W$590</f>
        <v>18</v>
      </c>
      <c r="I3982" t="str">
        <f t="shared" si="62"/>
        <v/>
      </c>
    </row>
    <row r="3983" spans="1:9" x14ac:dyDescent="0.3">
      <c r="A3983">
        <v>3982</v>
      </c>
      <c r="B3983">
        <f>Движение!$A$590</f>
        <v>46809</v>
      </c>
      <c r="C3983">
        <f>Движение!$C$590</f>
        <v>0</v>
      </c>
      <c r="D3983" t="s">
        <v>57</v>
      </c>
      <c r="E3983">
        <f>Движение!$X$590</f>
        <v>21</v>
      </c>
      <c r="F3983">
        <f>N(Движение!$Y$590)</f>
        <v>0</v>
      </c>
      <c r="G3983">
        <f>N(Движение!$Z$590)</f>
        <v>0</v>
      </c>
      <c r="H3983">
        <f>Движение!$AA$590</f>
        <v>21</v>
      </c>
      <c r="I3983" t="str">
        <f t="shared" si="62"/>
        <v/>
      </c>
    </row>
    <row r="3984" spans="1:9" x14ac:dyDescent="0.3">
      <c r="A3984">
        <v>3983</v>
      </c>
      <c r="B3984">
        <f>Движение!$A$590</f>
        <v>46809</v>
      </c>
      <c r="C3984">
        <f>Движение!$C$590</f>
        <v>0</v>
      </c>
      <c r="D3984" t="s">
        <v>59</v>
      </c>
      <c r="E3984">
        <f>Движение!$AB$590</f>
        <v>15</v>
      </c>
      <c r="F3984">
        <f>N(Движение!$AC$590)</f>
        <v>0</v>
      </c>
      <c r="G3984">
        <f>N(Движение!$AD$590)</f>
        <v>0</v>
      </c>
      <c r="H3984">
        <f>Движение!$AE$590</f>
        <v>15</v>
      </c>
      <c r="I3984" t="str">
        <f t="shared" si="62"/>
        <v/>
      </c>
    </row>
    <row r="3985" spans="1:9" x14ac:dyDescent="0.3">
      <c r="A3985">
        <v>3984</v>
      </c>
      <c r="B3985">
        <f>Движение!$A$591</f>
        <v>46810</v>
      </c>
      <c r="C3985">
        <f>Движение!$C$591</f>
        <v>0</v>
      </c>
      <c r="D3985" t="s">
        <v>45</v>
      </c>
      <c r="E3985">
        <f>Движение!$D$591</f>
        <v>26</v>
      </c>
      <c r="F3985">
        <f>N(Движение!$E$591)</f>
        <v>0</v>
      </c>
      <c r="G3985">
        <f>N(Движение!$F$591)</f>
        <v>0</v>
      </c>
      <c r="H3985">
        <f>Движение!$G$591</f>
        <v>26</v>
      </c>
      <c r="I3985" t="str">
        <f t="shared" si="62"/>
        <v/>
      </c>
    </row>
    <row r="3986" spans="1:9" x14ac:dyDescent="0.3">
      <c r="A3986">
        <v>3985</v>
      </c>
      <c r="B3986">
        <f>Движение!$A$591</f>
        <v>46810</v>
      </c>
      <c r="C3986">
        <f>Движение!$C$591</f>
        <v>0</v>
      </c>
      <c r="D3986" t="s">
        <v>49</v>
      </c>
      <c r="E3986">
        <f>Движение!$H$591</f>
        <v>20</v>
      </c>
      <c r="F3986">
        <f>N(Движение!$I$591)</f>
        <v>0</v>
      </c>
      <c r="G3986">
        <f>N(Движение!$J$591)</f>
        <v>0</v>
      </c>
      <c r="H3986">
        <f>Движение!$K$591</f>
        <v>20</v>
      </c>
      <c r="I3986" t="str">
        <f t="shared" si="62"/>
        <v/>
      </c>
    </row>
    <row r="3987" spans="1:9" x14ac:dyDescent="0.3">
      <c r="A3987">
        <v>3986</v>
      </c>
      <c r="B3987">
        <f>Движение!$A$591</f>
        <v>46810</v>
      </c>
      <c r="C3987">
        <f>Движение!$C$591</f>
        <v>0</v>
      </c>
      <c r="D3987" t="s">
        <v>51</v>
      </c>
      <c r="E3987">
        <f>Движение!$L$591</f>
        <v>48</v>
      </c>
      <c r="F3987">
        <f>N(Движение!$M$591)</f>
        <v>0</v>
      </c>
      <c r="G3987">
        <f>N(Движение!$N$591)</f>
        <v>0</v>
      </c>
      <c r="H3987">
        <f>Движение!$O$591</f>
        <v>48</v>
      </c>
      <c r="I3987" t="str">
        <f t="shared" si="62"/>
        <v/>
      </c>
    </row>
    <row r="3988" spans="1:9" x14ac:dyDescent="0.3">
      <c r="A3988">
        <v>3987</v>
      </c>
      <c r="B3988">
        <f>Движение!$A$591</f>
        <v>46810</v>
      </c>
      <c r="C3988">
        <f>Движение!$C$591</f>
        <v>0</v>
      </c>
      <c r="D3988" t="s">
        <v>54</v>
      </c>
      <c r="E3988">
        <f>Движение!$P$591</f>
        <v>13</v>
      </c>
      <c r="F3988">
        <f>N(Движение!$Q$591)</f>
        <v>0</v>
      </c>
      <c r="G3988">
        <f>N(Движение!$R$591)</f>
        <v>0</v>
      </c>
      <c r="H3988">
        <f>Движение!$S$591</f>
        <v>13</v>
      </c>
      <c r="I3988" t="str">
        <f t="shared" si="62"/>
        <v/>
      </c>
    </row>
    <row r="3989" spans="1:9" x14ac:dyDescent="0.3">
      <c r="A3989">
        <v>3988</v>
      </c>
      <c r="B3989">
        <f>Движение!$A$591</f>
        <v>46810</v>
      </c>
      <c r="C3989">
        <f>Движение!$C$591</f>
        <v>0</v>
      </c>
      <c r="D3989" t="s">
        <v>56</v>
      </c>
      <c r="E3989">
        <f>Движение!$T$591</f>
        <v>18</v>
      </c>
      <c r="F3989">
        <f>N(Движение!$U$591)</f>
        <v>0</v>
      </c>
      <c r="G3989">
        <f>N(Движение!$V$591)</f>
        <v>0</v>
      </c>
      <c r="H3989">
        <f>Движение!$W$591</f>
        <v>18</v>
      </c>
      <c r="I3989" t="str">
        <f t="shared" si="62"/>
        <v/>
      </c>
    </row>
    <row r="3990" spans="1:9" x14ac:dyDescent="0.3">
      <c r="A3990">
        <v>3989</v>
      </c>
      <c r="B3990">
        <f>Движение!$A$591</f>
        <v>46810</v>
      </c>
      <c r="C3990">
        <f>Движение!$C$591</f>
        <v>0</v>
      </c>
      <c r="D3990" t="s">
        <v>57</v>
      </c>
      <c r="E3990">
        <f>Движение!$X$591</f>
        <v>21</v>
      </c>
      <c r="F3990">
        <f>N(Движение!$Y$591)</f>
        <v>0</v>
      </c>
      <c r="G3990">
        <f>N(Движение!$Z$591)</f>
        <v>0</v>
      </c>
      <c r="H3990">
        <f>Движение!$AA$591</f>
        <v>21</v>
      </c>
      <c r="I3990" t="str">
        <f t="shared" si="62"/>
        <v/>
      </c>
    </row>
    <row r="3991" spans="1:9" x14ac:dyDescent="0.3">
      <c r="A3991">
        <v>3990</v>
      </c>
      <c r="B3991">
        <f>Движение!$A$591</f>
        <v>46810</v>
      </c>
      <c r="C3991">
        <f>Движение!$C$591</f>
        <v>0</v>
      </c>
      <c r="D3991" t="s">
        <v>59</v>
      </c>
      <c r="E3991">
        <f>Движение!$AB$591</f>
        <v>15</v>
      </c>
      <c r="F3991">
        <f>N(Движение!$AC$591)</f>
        <v>0</v>
      </c>
      <c r="G3991">
        <f>N(Движение!$AD$591)</f>
        <v>0</v>
      </c>
      <c r="H3991">
        <f>Движение!$AE$591</f>
        <v>15</v>
      </c>
      <c r="I3991" t="str">
        <f t="shared" si="62"/>
        <v/>
      </c>
    </row>
    <row r="3992" spans="1:9" x14ac:dyDescent="0.3">
      <c r="A3992">
        <v>3991</v>
      </c>
      <c r="B3992">
        <f>Движение!$A$592</f>
        <v>46811</v>
      </c>
      <c r="C3992">
        <f>Движение!$C$592</f>
        <v>0</v>
      </c>
      <c r="D3992" t="s">
        <v>45</v>
      </c>
      <c r="E3992">
        <f>Движение!$D$592</f>
        <v>26</v>
      </c>
      <c r="F3992">
        <f>N(Движение!$E$592)</f>
        <v>0</v>
      </c>
      <c r="G3992">
        <f>N(Движение!$F$592)</f>
        <v>0</v>
      </c>
      <c r="H3992">
        <f>Движение!$G$592</f>
        <v>26</v>
      </c>
      <c r="I3992" t="str">
        <f t="shared" si="62"/>
        <v/>
      </c>
    </row>
    <row r="3993" spans="1:9" x14ac:dyDescent="0.3">
      <c r="A3993">
        <v>3992</v>
      </c>
      <c r="B3993">
        <f>Движение!$A$592</f>
        <v>46811</v>
      </c>
      <c r="C3993">
        <f>Движение!$C$592</f>
        <v>0</v>
      </c>
      <c r="D3993" t="s">
        <v>49</v>
      </c>
      <c r="E3993">
        <f>Движение!$H$592</f>
        <v>20</v>
      </c>
      <c r="F3993">
        <f>N(Движение!$I$592)</f>
        <v>0</v>
      </c>
      <c r="G3993">
        <f>N(Движение!$J$592)</f>
        <v>0</v>
      </c>
      <c r="H3993">
        <f>Движение!$K$592</f>
        <v>20</v>
      </c>
      <c r="I3993" t="str">
        <f t="shared" si="62"/>
        <v/>
      </c>
    </row>
    <row r="3994" spans="1:9" x14ac:dyDescent="0.3">
      <c r="A3994">
        <v>3993</v>
      </c>
      <c r="B3994">
        <f>Движение!$A$592</f>
        <v>46811</v>
      </c>
      <c r="C3994">
        <f>Движение!$C$592</f>
        <v>0</v>
      </c>
      <c r="D3994" t="s">
        <v>51</v>
      </c>
      <c r="E3994">
        <f>Движение!$L$592</f>
        <v>48</v>
      </c>
      <c r="F3994">
        <f>N(Движение!$M$592)</f>
        <v>0</v>
      </c>
      <c r="G3994">
        <f>N(Движение!$N$592)</f>
        <v>0</v>
      </c>
      <c r="H3994">
        <f>Движение!$O$592</f>
        <v>48</v>
      </c>
      <c r="I3994" t="str">
        <f t="shared" si="62"/>
        <v/>
      </c>
    </row>
    <row r="3995" spans="1:9" x14ac:dyDescent="0.3">
      <c r="A3995">
        <v>3994</v>
      </c>
      <c r="B3995">
        <f>Движение!$A$592</f>
        <v>46811</v>
      </c>
      <c r="C3995">
        <f>Движение!$C$592</f>
        <v>0</v>
      </c>
      <c r="D3995" t="s">
        <v>54</v>
      </c>
      <c r="E3995">
        <f>Движение!$P$592</f>
        <v>13</v>
      </c>
      <c r="F3995">
        <f>N(Движение!$Q$592)</f>
        <v>0</v>
      </c>
      <c r="G3995">
        <f>N(Движение!$R$592)</f>
        <v>0</v>
      </c>
      <c r="H3995">
        <f>Движение!$S$592</f>
        <v>13</v>
      </c>
      <c r="I3995" t="str">
        <f t="shared" si="62"/>
        <v/>
      </c>
    </row>
    <row r="3996" spans="1:9" x14ac:dyDescent="0.3">
      <c r="A3996">
        <v>3995</v>
      </c>
      <c r="B3996">
        <f>Движение!$A$592</f>
        <v>46811</v>
      </c>
      <c r="C3996">
        <f>Движение!$C$592</f>
        <v>0</v>
      </c>
      <c r="D3996" t="s">
        <v>56</v>
      </c>
      <c r="E3996">
        <f>Движение!$T$592</f>
        <v>18</v>
      </c>
      <c r="F3996">
        <f>N(Движение!$U$592)</f>
        <v>0</v>
      </c>
      <c r="G3996">
        <f>N(Движение!$V$592)</f>
        <v>0</v>
      </c>
      <c r="H3996">
        <f>Движение!$W$592</f>
        <v>18</v>
      </c>
      <c r="I3996" t="str">
        <f t="shared" si="62"/>
        <v/>
      </c>
    </row>
    <row r="3997" spans="1:9" x14ac:dyDescent="0.3">
      <c r="A3997">
        <v>3996</v>
      </c>
      <c r="B3997">
        <f>Движение!$A$592</f>
        <v>46811</v>
      </c>
      <c r="C3997">
        <f>Движение!$C$592</f>
        <v>0</v>
      </c>
      <c r="D3997" t="s">
        <v>57</v>
      </c>
      <c r="E3997">
        <f>Движение!$X$592</f>
        <v>21</v>
      </c>
      <c r="F3997">
        <f>N(Движение!$Y$592)</f>
        <v>0</v>
      </c>
      <c r="G3997">
        <f>N(Движение!$Z$592)</f>
        <v>0</v>
      </c>
      <c r="H3997">
        <f>Движение!$AA$592</f>
        <v>21</v>
      </c>
      <c r="I3997" t="str">
        <f t="shared" si="62"/>
        <v/>
      </c>
    </row>
    <row r="3998" spans="1:9" x14ac:dyDescent="0.3">
      <c r="A3998">
        <v>3997</v>
      </c>
      <c r="B3998">
        <f>Движение!$A$592</f>
        <v>46811</v>
      </c>
      <c r="C3998">
        <f>Движение!$C$592</f>
        <v>0</v>
      </c>
      <c r="D3998" t="s">
        <v>59</v>
      </c>
      <c r="E3998">
        <f>Движение!$AB$592</f>
        <v>15</v>
      </c>
      <c r="F3998">
        <f>N(Движение!$AC$592)</f>
        <v>0</v>
      </c>
      <c r="G3998">
        <f>N(Движение!$AD$592)</f>
        <v>0</v>
      </c>
      <c r="H3998">
        <f>Движение!$AE$592</f>
        <v>15</v>
      </c>
      <c r="I3998" t="str">
        <f t="shared" si="62"/>
        <v/>
      </c>
    </row>
    <row r="3999" spans="1:9" x14ac:dyDescent="0.3">
      <c r="A3999">
        <v>3998</v>
      </c>
      <c r="B3999">
        <f>Движение!$A$593</f>
        <v>46812</v>
      </c>
      <c r="C3999">
        <f>Движение!$C$593</f>
        <v>0</v>
      </c>
      <c r="D3999" t="s">
        <v>45</v>
      </c>
      <c r="E3999">
        <f>Движение!$D$593</f>
        <v>26</v>
      </c>
      <c r="F3999">
        <f>N(Движение!$E$593)</f>
        <v>0</v>
      </c>
      <c r="G3999">
        <f>N(Движение!$F$593)</f>
        <v>0</v>
      </c>
      <c r="H3999">
        <f>Движение!$G$593</f>
        <v>26</v>
      </c>
      <c r="I3999" t="str">
        <f t="shared" si="62"/>
        <v/>
      </c>
    </row>
    <row r="4000" spans="1:9" x14ac:dyDescent="0.3">
      <c r="A4000">
        <v>3999</v>
      </c>
      <c r="B4000">
        <f>Движение!$A$593</f>
        <v>46812</v>
      </c>
      <c r="C4000">
        <f>Движение!$C$593</f>
        <v>0</v>
      </c>
      <c r="D4000" t="s">
        <v>49</v>
      </c>
      <c r="E4000">
        <f>Движение!$H$593</f>
        <v>20</v>
      </c>
      <c r="F4000">
        <f>N(Движение!$I$593)</f>
        <v>0</v>
      </c>
      <c r="G4000">
        <f>N(Движение!$J$593)</f>
        <v>0</v>
      </c>
      <c r="H4000">
        <f>Движение!$K$593</f>
        <v>20</v>
      </c>
      <c r="I4000" t="str">
        <f t="shared" si="62"/>
        <v/>
      </c>
    </row>
    <row r="4001" spans="1:9" x14ac:dyDescent="0.3">
      <c r="A4001">
        <v>4000</v>
      </c>
      <c r="B4001">
        <f>Движение!$A$593</f>
        <v>46812</v>
      </c>
      <c r="C4001">
        <f>Движение!$C$593</f>
        <v>0</v>
      </c>
      <c r="D4001" t="s">
        <v>51</v>
      </c>
      <c r="E4001">
        <f>Движение!$L$593</f>
        <v>48</v>
      </c>
      <c r="F4001">
        <f>N(Движение!$M$593)</f>
        <v>0</v>
      </c>
      <c r="G4001">
        <f>N(Движение!$N$593)</f>
        <v>0</v>
      </c>
      <c r="H4001">
        <f>Движение!$O$593</f>
        <v>48</v>
      </c>
      <c r="I4001" t="str">
        <f t="shared" si="62"/>
        <v/>
      </c>
    </row>
    <row r="4002" spans="1:9" x14ac:dyDescent="0.3">
      <c r="A4002">
        <v>4001</v>
      </c>
      <c r="B4002">
        <f>Движение!$A$593</f>
        <v>46812</v>
      </c>
      <c r="C4002">
        <f>Движение!$C$593</f>
        <v>0</v>
      </c>
      <c r="D4002" t="s">
        <v>54</v>
      </c>
      <c r="E4002">
        <f>Движение!$P$593</f>
        <v>13</v>
      </c>
      <c r="F4002">
        <f>N(Движение!$Q$593)</f>
        <v>0</v>
      </c>
      <c r="G4002">
        <f>N(Движение!$R$593)</f>
        <v>0</v>
      </c>
      <c r="H4002">
        <f>Движение!$S$593</f>
        <v>13</v>
      </c>
      <c r="I4002" t="str">
        <f t="shared" si="62"/>
        <v/>
      </c>
    </row>
    <row r="4003" spans="1:9" x14ac:dyDescent="0.3">
      <c r="A4003">
        <v>4002</v>
      </c>
      <c r="B4003">
        <f>Движение!$A$593</f>
        <v>46812</v>
      </c>
      <c r="C4003">
        <f>Движение!$C$593</f>
        <v>0</v>
      </c>
      <c r="D4003" t="s">
        <v>56</v>
      </c>
      <c r="E4003">
        <f>Движение!$T$593</f>
        <v>18</v>
      </c>
      <c r="F4003">
        <f>N(Движение!$U$593)</f>
        <v>0</v>
      </c>
      <c r="G4003">
        <f>N(Движение!$V$593)</f>
        <v>0</v>
      </c>
      <c r="H4003">
        <f>Движение!$W$593</f>
        <v>18</v>
      </c>
      <c r="I4003" t="str">
        <f t="shared" si="62"/>
        <v/>
      </c>
    </row>
    <row r="4004" spans="1:9" x14ac:dyDescent="0.3">
      <c r="A4004">
        <v>4003</v>
      </c>
      <c r="B4004">
        <f>Движение!$A$593</f>
        <v>46812</v>
      </c>
      <c r="C4004">
        <f>Движение!$C$593</f>
        <v>0</v>
      </c>
      <c r="D4004" t="s">
        <v>57</v>
      </c>
      <c r="E4004">
        <f>Движение!$X$593</f>
        <v>21</v>
      </c>
      <c r="F4004">
        <f>N(Движение!$Y$593)</f>
        <v>0</v>
      </c>
      <c r="G4004">
        <f>N(Движение!$Z$593)</f>
        <v>0</v>
      </c>
      <c r="H4004">
        <f>Движение!$AA$593</f>
        <v>21</v>
      </c>
      <c r="I4004" t="str">
        <f t="shared" si="62"/>
        <v/>
      </c>
    </row>
    <row r="4005" spans="1:9" x14ac:dyDescent="0.3">
      <c r="A4005">
        <v>4004</v>
      </c>
      <c r="B4005">
        <f>Движение!$A$593</f>
        <v>46812</v>
      </c>
      <c r="C4005">
        <f>Движение!$C$593</f>
        <v>0</v>
      </c>
      <c r="D4005" t="s">
        <v>59</v>
      </c>
      <c r="E4005">
        <f>Движение!$AB$593</f>
        <v>15</v>
      </c>
      <c r="F4005">
        <f>N(Движение!$AC$593)</f>
        <v>0</v>
      </c>
      <c r="G4005">
        <f>N(Движение!$AD$593)</f>
        <v>0</v>
      </c>
      <c r="H4005">
        <f>Движение!$AE$593</f>
        <v>15</v>
      </c>
      <c r="I4005" t="str">
        <f t="shared" si="62"/>
        <v/>
      </c>
    </row>
    <row r="4006" spans="1:9" x14ac:dyDescent="0.3">
      <c r="A4006">
        <v>4005</v>
      </c>
      <c r="B4006">
        <f>Движение!$A$594</f>
        <v>46813</v>
      </c>
      <c r="C4006">
        <f>Движение!$C$594</f>
        <v>0</v>
      </c>
      <c r="D4006" t="s">
        <v>45</v>
      </c>
      <c r="E4006">
        <f>Движение!$D$594</f>
        <v>26</v>
      </c>
      <c r="F4006">
        <f>N(Движение!$E$594)</f>
        <v>0</v>
      </c>
      <c r="G4006">
        <f>N(Движение!$F$594)</f>
        <v>0</v>
      </c>
      <c r="H4006">
        <f>Движение!$G$594</f>
        <v>26</v>
      </c>
      <c r="I4006" t="str">
        <f t="shared" si="62"/>
        <v/>
      </c>
    </row>
    <row r="4007" spans="1:9" x14ac:dyDescent="0.3">
      <c r="A4007">
        <v>4006</v>
      </c>
      <c r="B4007">
        <f>Движение!$A$594</f>
        <v>46813</v>
      </c>
      <c r="C4007">
        <f>Движение!$C$594</f>
        <v>0</v>
      </c>
      <c r="D4007" t="s">
        <v>49</v>
      </c>
      <c r="E4007">
        <f>Движение!$H$594</f>
        <v>20</v>
      </c>
      <c r="F4007">
        <f>N(Движение!$I$594)</f>
        <v>0</v>
      </c>
      <c r="G4007">
        <f>N(Движение!$J$594)</f>
        <v>0</v>
      </c>
      <c r="H4007">
        <f>Движение!$K$594</f>
        <v>20</v>
      </c>
      <c r="I4007" t="str">
        <f t="shared" si="62"/>
        <v/>
      </c>
    </row>
    <row r="4008" spans="1:9" x14ac:dyDescent="0.3">
      <c r="A4008">
        <v>4007</v>
      </c>
      <c r="B4008">
        <f>Движение!$A$594</f>
        <v>46813</v>
      </c>
      <c r="C4008">
        <f>Движение!$C$594</f>
        <v>0</v>
      </c>
      <c r="D4008" t="s">
        <v>51</v>
      </c>
      <c r="E4008">
        <f>Движение!$L$594</f>
        <v>48</v>
      </c>
      <c r="F4008">
        <f>N(Движение!$M$594)</f>
        <v>0</v>
      </c>
      <c r="G4008">
        <f>N(Движение!$N$594)</f>
        <v>0</v>
      </c>
      <c r="H4008">
        <f>Движение!$O$594</f>
        <v>48</v>
      </c>
      <c r="I4008" t="str">
        <f t="shared" si="62"/>
        <v/>
      </c>
    </row>
    <row r="4009" spans="1:9" x14ac:dyDescent="0.3">
      <c r="A4009">
        <v>4008</v>
      </c>
      <c r="B4009">
        <f>Движение!$A$594</f>
        <v>46813</v>
      </c>
      <c r="C4009">
        <f>Движение!$C$594</f>
        <v>0</v>
      </c>
      <c r="D4009" t="s">
        <v>54</v>
      </c>
      <c r="E4009">
        <f>Движение!$P$594</f>
        <v>13</v>
      </c>
      <c r="F4009">
        <f>N(Движение!$Q$594)</f>
        <v>0</v>
      </c>
      <c r="G4009">
        <f>N(Движение!$R$594)</f>
        <v>0</v>
      </c>
      <c r="H4009">
        <f>Движение!$S$594</f>
        <v>13</v>
      </c>
      <c r="I4009" t="str">
        <f t="shared" si="62"/>
        <v/>
      </c>
    </row>
    <row r="4010" spans="1:9" x14ac:dyDescent="0.3">
      <c r="A4010">
        <v>4009</v>
      </c>
      <c r="B4010">
        <f>Движение!$A$594</f>
        <v>46813</v>
      </c>
      <c r="C4010">
        <f>Движение!$C$594</f>
        <v>0</v>
      </c>
      <c r="D4010" t="s">
        <v>56</v>
      </c>
      <c r="E4010">
        <f>Движение!$T$594</f>
        <v>18</v>
      </c>
      <c r="F4010">
        <f>N(Движение!$U$594)</f>
        <v>0</v>
      </c>
      <c r="G4010">
        <f>N(Движение!$V$594)</f>
        <v>0</v>
      </c>
      <c r="H4010">
        <f>Движение!$W$594</f>
        <v>18</v>
      </c>
      <c r="I4010" t="str">
        <f t="shared" si="62"/>
        <v/>
      </c>
    </row>
    <row r="4011" spans="1:9" x14ac:dyDescent="0.3">
      <c r="A4011">
        <v>4010</v>
      </c>
      <c r="B4011">
        <f>Движение!$A$594</f>
        <v>46813</v>
      </c>
      <c r="C4011">
        <f>Движение!$C$594</f>
        <v>0</v>
      </c>
      <c r="D4011" t="s">
        <v>57</v>
      </c>
      <c r="E4011">
        <f>Движение!$X$594</f>
        <v>21</v>
      </c>
      <c r="F4011">
        <f>N(Движение!$Y$594)</f>
        <v>0</v>
      </c>
      <c r="G4011">
        <f>N(Движение!$Z$594)</f>
        <v>0</v>
      </c>
      <c r="H4011">
        <f>Движение!$AA$594</f>
        <v>21</v>
      </c>
      <c r="I4011" t="str">
        <f t="shared" si="62"/>
        <v/>
      </c>
    </row>
    <row r="4012" spans="1:9" x14ac:dyDescent="0.3">
      <c r="A4012">
        <v>4011</v>
      </c>
      <c r="B4012">
        <f>Движение!$A$594</f>
        <v>46813</v>
      </c>
      <c r="C4012">
        <f>Движение!$C$594</f>
        <v>0</v>
      </c>
      <c r="D4012" t="s">
        <v>59</v>
      </c>
      <c r="E4012">
        <f>Движение!$AB$594</f>
        <v>15</v>
      </c>
      <c r="F4012">
        <f>N(Движение!$AC$594)</f>
        <v>0</v>
      </c>
      <c r="G4012">
        <f>N(Движение!$AD$594)</f>
        <v>0</v>
      </c>
      <c r="H4012">
        <f>Движение!$AE$594</f>
        <v>15</v>
      </c>
      <c r="I4012" t="str">
        <f t="shared" si="62"/>
        <v/>
      </c>
    </row>
    <row r="4013" spans="1:9" x14ac:dyDescent="0.3">
      <c r="A4013">
        <v>4012</v>
      </c>
      <c r="B4013">
        <f>Движение!$A$595</f>
        <v>46814</v>
      </c>
      <c r="C4013">
        <f>Движение!$C$595</f>
        <v>0</v>
      </c>
      <c r="D4013" t="s">
        <v>45</v>
      </c>
      <c r="E4013">
        <f>Движение!$D$595</f>
        <v>26</v>
      </c>
      <c r="F4013">
        <f>N(Движение!$E$595)</f>
        <v>0</v>
      </c>
      <c r="G4013">
        <f>N(Движение!$F$595)</f>
        <v>0</v>
      </c>
      <c r="H4013">
        <f>Движение!$G$595</f>
        <v>26</v>
      </c>
      <c r="I4013" t="str">
        <f t="shared" si="62"/>
        <v/>
      </c>
    </row>
    <row r="4014" spans="1:9" x14ac:dyDescent="0.3">
      <c r="A4014">
        <v>4013</v>
      </c>
      <c r="B4014">
        <f>Движение!$A$595</f>
        <v>46814</v>
      </c>
      <c r="C4014">
        <f>Движение!$C$595</f>
        <v>0</v>
      </c>
      <c r="D4014" t="s">
        <v>49</v>
      </c>
      <c r="E4014">
        <f>Движение!$H$595</f>
        <v>20</v>
      </c>
      <c r="F4014">
        <f>N(Движение!$I$595)</f>
        <v>0</v>
      </c>
      <c r="G4014">
        <f>N(Движение!$J$595)</f>
        <v>0</v>
      </c>
      <c r="H4014">
        <f>Движение!$K$595</f>
        <v>20</v>
      </c>
      <c r="I4014" t="str">
        <f t="shared" si="62"/>
        <v/>
      </c>
    </row>
    <row r="4015" spans="1:9" x14ac:dyDescent="0.3">
      <c r="A4015">
        <v>4014</v>
      </c>
      <c r="B4015">
        <f>Движение!$A$595</f>
        <v>46814</v>
      </c>
      <c r="C4015">
        <f>Движение!$C$595</f>
        <v>0</v>
      </c>
      <c r="D4015" t="s">
        <v>51</v>
      </c>
      <c r="E4015">
        <f>Движение!$L$595</f>
        <v>48</v>
      </c>
      <c r="F4015">
        <f>N(Движение!$M$595)</f>
        <v>0</v>
      </c>
      <c r="G4015">
        <f>N(Движение!$N$595)</f>
        <v>0</v>
      </c>
      <c r="H4015">
        <f>Движение!$O$595</f>
        <v>48</v>
      </c>
      <c r="I4015" t="str">
        <f t="shared" si="62"/>
        <v/>
      </c>
    </row>
    <row r="4016" spans="1:9" x14ac:dyDescent="0.3">
      <c r="A4016">
        <v>4015</v>
      </c>
      <c r="B4016">
        <f>Движение!$A$595</f>
        <v>46814</v>
      </c>
      <c r="C4016">
        <f>Движение!$C$595</f>
        <v>0</v>
      </c>
      <c r="D4016" t="s">
        <v>54</v>
      </c>
      <c r="E4016">
        <f>Движение!$P$595</f>
        <v>13</v>
      </c>
      <c r="F4016">
        <f>N(Движение!$Q$595)</f>
        <v>0</v>
      </c>
      <c r="G4016">
        <f>N(Движение!$R$595)</f>
        <v>0</v>
      </c>
      <c r="H4016">
        <f>Движение!$S$595</f>
        <v>13</v>
      </c>
      <c r="I4016" t="str">
        <f t="shared" si="62"/>
        <v/>
      </c>
    </row>
    <row r="4017" spans="1:9" x14ac:dyDescent="0.3">
      <c r="A4017">
        <v>4016</v>
      </c>
      <c r="B4017">
        <f>Движение!$A$595</f>
        <v>46814</v>
      </c>
      <c r="C4017">
        <f>Движение!$C$595</f>
        <v>0</v>
      </c>
      <c r="D4017" t="s">
        <v>56</v>
      </c>
      <c r="E4017">
        <f>Движение!$T$595</f>
        <v>18</v>
      </c>
      <c r="F4017">
        <f>N(Движение!$U$595)</f>
        <v>0</v>
      </c>
      <c r="G4017">
        <f>N(Движение!$V$595)</f>
        <v>0</v>
      </c>
      <c r="H4017">
        <f>Движение!$W$595</f>
        <v>18</v>
      </c>
      <c r="I4017" t="str">
        <f t="shared" si="62"/>
        <v/>
      </c>
    </row>
    <row r="4018" spans="1:9" x14ac:dyDescent="0.3">
      <c r="A4018">
        <v>4017</v>
      </c>
      <c r="B4018">
        <f>Движение!$A$595</f>
        <v>46814</v>
      </c>
      <c r="C4018">
        <f>Движение!$C$595</f>
        <v>0</v>
      </c>
      <c r="D4018" t="s">
        <v>57</v>
      </c>
      <c r="E4018">
        <f>Движение!$X$595</f>
        <v>21</v>
      </c>
      <c r="F4018">
        <f>N(Движение!$Y$595)</f>
        <v>0</v>
      </c>
      <c r="G4018">
        <f>N(Движение!$Z$595)</f>
        <v>0</v>
      </c>
      <c r="H4018">
        <f>Движение!$AA$595</f>
        <v>21</v>
      </c>
      <c r="I4018" t="str">
        <f t="shared" si="62"/>
        <v/>
      </c>
    </row>
    <row r="4019" spans="1:9" x14ac:dyDescent="0.3">
      <c r="A4019">
        <v>4018</v>
      </c>
      <c r="B4019">
        <f>Движение!$A$595</f>
        <v>46814</v>
      </c>
      <c r="C4019">
        <f>Движение!$C$595</f>
        <v>0</v>
      </c>
      <c r="D4019" t="s">
        <v>59</v>
      </c>
      <c r="E4019">
        <f>Движение!$AB$595</f>
        <v>15</v>
      </c>
      <c r="F4019">
        <f>N(Движение!$AC$595)</f>
        <v>0</v>
      </c>
      <c r="G4019">
        <f>N(Движение!$AD$595)</f>
        <v>0</v>
      </c>
      <c r="H4019">
        <f>Движение!$AE$595</f>
        <v>15</v>
      </c>
      <c r="I4019" t="str">
        <f t="shared" si="62"/>
        <v/>
      </c>
    </row>
    <row r="4020" spans="1:9" x14ac:dyDescent="0.3">
      <c r="A4020">
        <v>4019</v>
      </c>
      <c r="B4020">
        <f>Движение!$A$596</f>
        <v>46815</v>
      </c>
      <c r="C4020">
        <f>Движение!$C$596</f>
        <v>0</v>
      </c>
      <c r="D4020" t="s">
        <v>45</v>
      </c>
      <c r="E4020">
        <f>Движение!$D$596</f>
        <v>26</v>
      </c>
      <c r="F4020">
        <f>N(Движение!$E$596)</f>
        <v>0</v>
      </c>
      <c r="G4020">
        <f>N(Движение!$F$596)</f>
        <v>0</v>
      </c>
      <c r="H4020">
        <f>Движение!$G$596</f>
        <v>26</v>
      </c>
      <c r="I4020" t="str">
        <f t="shared" si="62"/>
        <v/>
      </c>
    </row>
    <row r="4021" spans="1:9" x14ac:dyDescent="0.3">
      <c r="A4021">
        <v>4020</v>
      </c>
      <c r="B4021">
        <f>Движение!$A$596</f>
        <v>46815</v>
      </c>
      <c r="C4021">
        <f>Движение!$C$596</f>
        <v>0</v>
      </c>
      <c r="D4021" t="s">
        <v>49</v>
      </c>
      <c r="E4021">
        <f>Движение!$H$596</f>
        <v>20</v>
      </c>
      <c r="F4021">
        <f>N(Движение!$I$596)</f>
        <v>0</v>
      </c>
      <c r="G4021">
        <f>N(Движение!$J$596)</f>
        <v>0</v>
      </c>
      <c r="H4021">
        <f>Движение!$K$596</f>
        <v>20</v>
      </c>
      <c r="I4021" t="str">
        <f t="shared" si="62"/>
        <v/>
      </c>
    </row>
    <row r="4022" spans="1:9" x14ac:dyDescent="0.3">
      <c r="A4022">
        <v>4021</v>
      </c>
      <c r="B4022">
        <f>Движение!$A$596</f>
        <v>46815</v>
      </c>
      <c r="C4022">
        <f>Движение!$C$596</f>
        <v>0</v>
      </c>
      <c r="D4022" t="s">
        <v>51</v>
      </c>
      <c r="E4022">
        <f>Движение!$L$596</f>
        <v>48</v>
      </c>
      <c r="F4022">
        <f>N(Движение!$M$596)</f>
        <v>0</v>
      </c>
      <c r="G4022">
        <f>N(Движение!$N$596)</f>
        <v>0</v>
      </c>
      <c r="H4022">
        <f>Движение!$O$596</f>
        <v>48</v>
      </c>
      <c r="I4022" t="str">
        <f t="shared" si="62"/>
        <v/>
      </c>
    </row>
    <row r="4023" spans="1:9" x14ac:dyDescent="0.3">
      <c r="A4023">
        <v>4022</v>
      </c>
      <c r="B4023">
        <f>Движение!$A$596</f>
        <v>46815</v>
      </c>
      <c r="C4023">
        <f>Движение!$C$596</f>
        <v>0</v>
      </c>
      <c r="D4023" t="s">
        <v>54</v>
      </c>
      <c r="E4023">
        <f>Движение!$P$596</f>
        <v>13</v>
      </c>
      <c r="F4023">
        <f>N(Движение!$Q$596)</f>
        <v>0</v>
      </c>
      <c r="G4023">
        <f>N(Движение!$R$596)</f>
        <v>0</v>
      </c>
      <c r="H4023">
        <f>Движение!$S$596</f>
        <v>13</v>
      </c>
      <c r="I4023" t="str">
        <f t="shared" si="62"/>
        <v/>
      </c>
    </row>
    <row r="4024" spans="1:9" x14ac:dyDescent="0.3">
      <c r="A4024">
        <v>4023</v>
      </c>
      <c r="B4024">
        <f>Движение!$A$596</f>
        <v>46815</v>
      </c>
      <c r="C4024">
        <f>Движение!$C$596</f>
        <v>0</v>
      </c>
      <c r="D4024" t="s">
        <v>56</v>
      </c>
      <c r="E4024">
        <f>Движение!$T$596</f>
        <v>18</v>
      </c>
      <c r="F4024">
        <f>N(Движение!$U$596)</f>
        <v>0</v>
      </c>
      <c r="G4024">
        <f>N(Движение!$V$596)</f>
        <v>0</v>
      </c>
      <c r="H4024">
        <f>Движение!$W$596</f>
        <v>18</v>
      </c>
      <c r="I4024" t="str">
        <f t="shared" si="62"/>
        <v/>
      </c>
    </row>
    <row r="4025" spans="1:9" x14ac:dyDescent="0.3">
      <c r="A4025">
        <v>4024</v>
      </c>
      <c r="B4025">
        <f>Движение!$A$596</f>
        <v>46815</v>
      </c>
      <c r="C4025">
        <f>Движение!$C$596</f>
        <v>0</v>
      </c>
      <c r="D4025" t="s">
        <v>57</v>
      </c>
      <c r="E4025">
        <f>Движение!$X$596</f>
        <v>21</v>
      </c>
      <c r="F4025">
        <f>N(Движение!$Y$596)</f>
        <v>0</v>
      </c>
      <c r="G4025">
        <f>N(Движение!$Z$596)</f>
        <v>0</v>
      </c>
      <c r="H4025">
        <f>Движение!$AA$596</f>
        <v>21</v>
      </c>
      <c r="I4025" t="str">
        <f t="shared" si="62"/>
        <v/>
      </c>
    </row>
    <row r="4026" spans="1:9" x14ac:dyDescent="0.3">
      <c r="A4026">
        <v>4025</v>
      </c>
      <c r="B4026">
        <f>Движение!$A$596</f>
        <v>46815</v>
      </c>
      <c r="C4026">
        <f>Движение!$C$596</f>
        <v>0</v>
      </c>
      <c r="D4026" t="s">
        <v>59</v>
      </c>
      <c r="E4026">
        <f>Движение!$AB$596</f>
        <v>15</v>
      </c>
      <c r="F4026">
        <f>N(Движение!$AC$596)</f>
        <v>0</v>
      </c>
      <c r="G4026">
        <f>N(Движение!$AD$596)</f>
        <v>0</v>
      </c>
      <c r="H4026">
        <f>Движение!$AE$596</f>
        <v>15</v>
      </c>
      <c r="I4026" t="str">
        <f t="shared" si="62"/>
        <v/>
      </c>
    </row>
    <row r="4027" spans="1:9" x14ac:dyDescent="0.3">
      <c r="A4027">
        <v>4026</v>
      </c>
      <c r="B4027">
        <f>Движение!$A$597</f>
        <v>46816</v>
      </c>
      <c r="C4027">
        <f>Движение!$C$597</f>
        <v>0</v>
      </c>
      <c r="D4027" t="s">
        <v>45</v>
      </c>
      <c r="E4027">
        <f>Движение!$D$597</f>
        <v>26</v>
      </c>
      <c r="F4027">
        <f>N(Движение!$E$597)</f>
        <v>0</v>
      </c>
      <c r="G4027">
        <f>N(Движение!$F$597)</f>
        <v>0</v>
      </c>
      <c r="H4027">
        <f>Движение!$G$597</f>
        <v>26</v>
      </c>
      <c r="I4027" t="str">
        <f t="shared" si="62"/>
        <v/>
      </c>
    </row>
    <row r="4028" spans="1:9" x14ac:dyDescent="0.3">
      <c r="A4028">
        <v>4027</v>
      </c>
      <c r="B4028">
        <f>Движение!$A$597</f>
        <v>46816</v>
      </c>
      <c r="C4028">
        <f>Движение!$C$597</f>
        <v>0</v>
      </c>
      <c r="D4028" t="s">
        <v>49</v>
      </c>
      <c r="E4028">
        <f>Движение!$H$597</f>
        <v>20</v>
      </c>
      <c r="F4028">
        <f>N(Движение!$I$597)</f>
        <v>0</v>
      </c>
      <c r="G4028">
        <f>N(Движение!$J$597)</f>
        <v>0</v>
      </c>
      <c r="H4028">
        <f>Движение!$K$597</f>
        <v>20</v>
      </c>
      <c r="I4028" t="str">
        <f t="shared" si="62"/>
        <v/>
      </c>
    </row>
    <row r="4029" spans="1:9" x14ac:dyDescent="0.3">
      <c r="A4029">
        <v>4028</v>
      </c>
      <c r="B4029">
        <f>Движение!$A$597</f>
        <v>46816</v>
      </c>
      <c r="C4029">
        <f>Движение!$C$597</f>
        <v>0</v>
      </c>
      <c r="D4029" t="s">
        <v>51</v>
      </c>
      <c r="E4029">
        <f>Движение!$L$597</f>
        <v>48</v>
      </c>
      <c r="F4029">
        <f>N(Движение!$M$597)</f>
        <v>0</v>
      </c>
      <c r="G4029">
        <f>N(Движение!$N$597)</f>
        <v>0</v>
      </c>
      <c r="H4029">
        <f>Движение!$O$597</f>
        <v>48</v>
      </c>
      <c r="I4029" t="str">
        <f t="shared" si="62"/>
        <v/>
      </c>
    </row>
    <row r="4030" spans="1:9" x14ac:dyDescent="0.3">
      <c r="A4030">
        <v>4029</v>
      </c>
      <c r="B4030">
        <f>Движение!$A$597</f>
        <v>46816</v>
      </c>
      <c r="C4030">
        <f>Движение!$C$597</f>
        <v>0</v>
      </c>
      <c r="D4030" t="s">
        <v>54</v>
      </c>
      <c r="E4030">
        <f>Движение!$P$597</f>
        <v>13</v>
      </c>
      <c r="F4030">
        <f>N(Движение!$Q$597)</f>
        <v>0</v>
      </c>
      <c r="G4030">
        <f>N(Движение!$R$597)</f>
        <v>0</v>
      </c>
      <c r="H4030">
        <f>Движение!$S$597</f>
        <v>13</v>
      </c>
      <c r="I4030" t="str">
        <f t="shared" si="62"/>
        <v/>
      </c>
    </row>
    <row r="4031" spans="1:9" x14ac:dyDescent="0.3">
      <c r="A4031">
        <v>4030</v>
      </c>
      <c r="B4031">
        <f>Движение!$A$597</f>
        <v>46816</v>
      </c>
      <c r="C4031">
        <f>Движение!$C$597</f>
        <v>0</v>
      </c>
      <c r="D4031" t="s">
        <v>56</v>
      </c>
      <c r="E4031">
        <f>Движение!$T$597</f>
        <v>18</v>
      </c>
      <c r="F4031">
        <f>N(Движение!$U$597)</f>
        <v>0</v>
      </c>
      <c r="G4031">
        <f>N(Движение!$V$597)</f>
        <v>0</v>
      </c>
      <c r="H4031">
        <f>Движение!$W$597</f>
        <v>18</v>
      </c>
      <c r="I4031" t="str">
        <f t="shared" si="62"/>
        <v/>
      </c>
    </row>
    <row r="4032" spans="1:9" x14ac:dyDescent="0.3">
      <c r="A4032">
        <v>4031</v>
      </c>
      <c r="B4032">
        <f>Движение!$A$597</f>
        <v>46816</v>
      </c>
      <c r="C4032">
        <f>Движение!$C$597</f>
        <v>0</v>
      </c>
      <c r="D4032" t="s">
        <v>57</v>
      </c>
      <c r="E4032">
        <f>Движение!$X$597</f>
        <v>21</v>
      </c>
      <c r="F4032">
        <f>N(Движение!$Y$597)</f>
        <v>0</v>
      </c>
      <c r="G4032">
        <f>N(Движение!$Z$597)</f>
        <v>0</v>
      </c>
      <c r="H4032">
        <f>Движение!$AA$597</f>
        <v>21</v>
      </c>
      <c r="I4032" t="str">
        <f t="shared" si="62"/>
        <v/>
      </c>
    </row>
    <row r="4033" spans="1:9" x14ac:dyDescent="0.3">
      <c r="A4033">
        <v>4032</v>
      </c>
      <c r="B4033">
        <f>Движение!$A$597</f>
        <v>46816</v>
      </c>
      <c r="C4033">
        <f>Движение!$C$597</f>
        <v>0</v>
      </c>
      <c r="D4033" t="s">
        <v>59</v>
      </c>
      <c r="E4033">
        <f>Движение!$AB$597</f>
        <v>15</v>
      </c>
      <c r="F4033">
        <f>N(Движение!$AC$597)</f>
        <v>0</v>
      </c>
      <c r="G4033">
        <f>N(Движение!$AD$597)</f>
        <v>0</v>
      </c>
      <c r="H4033">
        <f>Движение!$AE$597</f>
        <v>15</v>
      </c>
      <c r="I4033" t="str">
        <f t="shared" si="62"/>
        <v/>
      </c>
    </row>
    <row r="4034" spans="1:9" x14ac:dyDescent="0.3">
      <c r="A4034">
        <v>4033</v>
      </c>
      <c r="B4034">
        <f>Движение!$A$598</f>
        <v>46817</v>
      </c>
      <c r="C4034">
        <f>Движение!$C$598</f>
        <v>0</v>
      </c>
      <c r="D4034" t="s">
        <v>45</v>
      </c>
      <c r="E4034">
        <f>Движение!$D$598</f>
        <v>26</v>
      </c>
      <c r="F4034">
        <f>N(Движение!$E$598)</f>
        <v>0</v>
      </c>
      <c r="G4034">
        <f>N(Движение!$F$598)</f>
        <v>0</v>
      </c>
      <c r="H4034">
        <f>Движение!$G$598</f>
        <v>26</v>
      </c>
      <c r="I4034" t="str">
        <f t="shared" ref="I4034:I4097" si="63">IF($F4034&gt;0,TEXT($B4034,"dd.mm")&amp;"_"&amp;$D4034,"")</f>
        <v/>
      </c>
    </row>
    <row r="4035" spans="1:9" x14ac:dyDescent="0.3">
      <c r="A4035">
        <v>4034</v>
      </c>
      <c r="B4035">
        <f>Движение!$A$598</f>
        <v>46817</v>
      </c>
      <c r="C4035">
        <f>Движение!$C$598</f>
        <v>0</v>
      </c>
      <c r="D4035" t="s">
        <v>49</v>
      </c>
      <c r="E4035">
        <f>Движение!$H$598</f>
        <v>20</v>
      </c>
      <c r="F4035">
        <f>N(Движение!$I$598)</f>
        <v>0</v>
      </c>
      <c r="G4035">
        <f>N(Движение!$J$598)</f>
        <v>0</v>
      </c>
      <c r="H4035">
        <f>Движение!$K$598</f>
        <v>20</v>
      </c>
      <c r="I4035" t="str">
        <f t="shared" si="63"/>
        <v/>
      </c>
    </row>
    <row r="4036" spans="1:9" x14ac:dyDescent="0.3">
      <c r="A4036">
        <v>4035</v>
      </c>
      <c r="B4036">
        <f>Движение!$A$598</f>
        <v>46817</v>
      </c>
      <c r="C4036">
        <f>Движение!$C$598</f>
        <v>0</v>
      </c>
      <c r="D4036" t="s">
        <v>51</v>
      </c>
      <c r="E4036">
        <f>Движение!$L$598</f>
        <v>48</v>
      </c>
      <c r="F4036">
        <f>N(Движение!$M$598)</f>
        <v>0</v>
      </c>
      <c r="G4036">
        <f>N(Движение!$N$598)</f>
        <v>0</v>
      </c>
      <c r="H4036">
        <f>Движение!$O$598</f>
        <v>48</v>
      </c>
      <c r="I4036" t="str">
        <f t="shared" si="63"/>
        <v/>
      </c>
    </row>
    <row r="4037" spans="1:9" x14ac:dyDescent="0.3">
      <c r="A4037">
        <v>4036</v>
      </c>
      <c r="B4037">
        <f>Движение!$A$598</f>
        <v>46817</v>
      </c>
      <c r="C4037">
        <f>Движение!$C$598</f>
        <v>0</v>
      </c>
      <c r="D4037" t="s">
        <v>54</v>
      </c>
      <c r="E4037">
        <f>Движение!$P$598</f>
        <v>13</v>
      </c>
      <c r="F4037">
        <f>N(Движение!$Q$598)</f>
        <v>0</v>
      </c>
      <c r="G4037">
        <f>N(Движение!$R$598)</f>
        <v>0</v>
      </c>
      <c r="H4037">
        <f>Движение!$S$598</f>
        <v>13</v>
      </c>
      <c r="I4037" t="str">
        <f t="shared" si="63"/>
        <v/>
      </c>
    </row>
    <row r="4038" spans="1:9" x14ac:dyDescent="0.3">
      <c r="A4038">
        <v>4037</v>
      </c>
      <c r="B4038">
        <f>Движение!$A$598</f>
        <v>46817</v>
      </c>
      <c r="C4038">
        <f>Движение!$C$598</f>
        <v>0</v>
      </c>
      <c r="D4038" t="s">
        <v>56</v>
      </c>
      <c r="E4038">
        <f>Движение!$T$598</f>
        <v>18</v>
      </c>
      <c r="F4038">
        <f>N(Движение!$U$598)</f>
        <v>0</v>
      </c>
      <c r="G4038">
        <f>N(Движение!$V$598)</f>
        <v>0</v>
      </c>
      <c r="H4038">
        <f>Движение!$W$598</f>
        <v>18</v>
      </c>
      <c r="I4038" t="str">
        <f t="shared" si="63"/>
        <v/>
      </c>
    </row>
    <row r="4039" spans="1:9" x14ac:dyDescent="0.3">
      <c r="A4039">
        <v>4038</v>
      </c>
      <c r="B4039">
        <f>Движение!$A$598</f>
        <v>46817</v>
      </c>
      <c r="C4039">
        <f>Движение!$C$598</f>
        <v>0</v>
      </c>
      <c r="D4039" t="s">
        <v>57</v>
      </c>
      <c r="E4039">
        <f>Движение!$X$598</f>
        <v>21</v>
      </c>
      <c r="F4039">
        <f>N(Движение!$Y$598)</f>
        <v>0</v>
      </c>
      <c r="G4039">
        <f>N(Движение!$Z$598)</f>
        <v>0</v>
      </c>
      <c r="H4039">
        <f>Движение!$AA$598</f>
        <v>21</v>
      </c>
      <c r="I4039" t="str">
        <f t="shared" si="63"/>
        <v/>
      </c>
    </row>
    <row r="4040" spans="1:9" x14ac:dyDescent="0.3">
      <c r="A4040">
        <v>4039</v>
      </c>
      <c r="B4040">
        <f>Движение!$A$598</f>
        <v>46817</v>
      </c>
      <c r="C4040">
        <f>Движение!$C$598</f>
        <v>0</v>
      </c>
      <c r="D4040" t="s">
        <v>59</v>
      </c>
      <c r="E4040">
        <f>Движение!$AB$598</f>
        <v>15</v>
      </c>
      <c r="F4040">
        <f>N(Движение!$AC$598)</f>
        <v>0</v>
      </c>
      <c r="G4040">
        <f>N(Движение!$AD$598)</f>
        <v>0</v>
      </c>
      <c r="H4040">
        <f>Движение!$AE$598</f>
        <v>15</v>
      </c>
      <c r="I4040" t="str">
        <f t="shared" si="63"/>
        <v/>
      </c>
    </row>
    <row r="4041" spans="1:9" x14ac:dyDescent="0.3">
      <c r="A4041">
        <v>4040</v>
      </c>
      <c r="B4041">
        <f>Движение!$A$599</f>
        <v>46818</v>
      </c>
      <c r="C4041">
        <f>Движение!$C$599</f>
        <v>0</v>
      </c>
      <c r="D4041" t="s">
        <v>45</v>
      </c>
      <c r="E4041">
        <f>Движение!$D$599</f>
        <v>26</v>
      </c>
      <c r="F4041">
        <f>N(Движение!$E$599)</f>
        <v>0</v>
      </c>
      <c r="G4041">
        <f>N(Движение!$F$599)</f>
        <v>0</v>
      </c>
      <c r="H4041">
        <f>Движение!$G$599</f>
        <v>26</v>
      </c>
      <c r="I4041" t="str">
        <f t="shared" si="63"/>
        <v/>
      </c>
    </row>
    <row r="4042" spans="1:9" x14ac:dyDescent="0.3">
      <c r="A4042">
        <v>4041</v>
      </c>
      <c r="B4042">
        <f>Движение!$A$599</f>
        <v>46818</v>
      </c>
      <c r="C4042">
        <f>Движение!$C$599</f>
        <v>0</v>
      </c>
      <c r="D4042" t="s">
        <v>49</v>
      </c>
      <c r="E4042">
        <f>Движение!$H$599</f>
        <v>20</v>
      </c>
      <c r="F4042">
        <f>N(Движение!$I$599)</f>
        <v>0</v>
      </c>
      <c r="G4042">
        <f>N(Движение!$J$599)</f>
        <v>0</v>
      </c>
      <c r="H4042">
        <f>Движение!$K$599</f>
        <v>20</v>
      </c>
      <c r="I4042" t="str">
        <f t="shared" si="63"/>
        <v/>
      </c>
    </row>
    <row r="4043" spans="1:9" x14ac:dyDescent="0.3">
      <c r="A4043">
        <v>4042</v>
      </c>
      <c r="B4043">
        <f>Движение!$A$599</f>
        <v>46818</v>
      </c>
      <c r="C4043">
        <f>Движение!$C$599</f>
        <v>0</v>
      </c>
      <c r="D4043" t="s">
        <v>51</v>
      </c>
      <c r="E4043">
        <f>Движение!$L$599</f>
        <v>48</v>
      </c>
      <c r="F4043">
        <f>N(Движение!$M$599)</f>
        <v>0</v>
      </c>
      <c r="G4043">
        <f>N(Движение!$N$599)</f>
        <v>0</v>
      </c>
      <c r="H4043">
        <f>Движение!$O$599</f>
        <v>48</v>
      </c>
      <c r="I4043" t="str">
        <f t="shared" si="63"/>
        <v/>
      </c>
    </row>
    <row r="4044" spans="1:9" x14ac:dyDescent="0.3">
      <c r="A4044">
        <v>4043</v>
      </c>
      <c r="B4044">
        <f>Движение!$A$599</f>
        <v>46818</v>
      </c>
      <c r="C4044">
        <f>Движение!$C$599</f>
        <v>0</v>
      </c>
      <c r="D4044" t="s">
        <v>54</v>
      </c>
      <c r="E4044">
        <f>Движение!$P$599</f>
        <v>13</v>
      </c>
      <c r="F4044">
        <f>N(Движение!$Q$599)</f>
        <v>0</v>
      </c>
      <c r="G4044">
        <f>N(Движение!$R$599)</f>
        <v>0</v>
      </c>
      <c r="H4044">
        <f>Движение!$S$599</f>
        <v>13</v>
      </c>
      <c r="I4044" t="str">
        <f t="shared" si="63"/>
        <v/>
      </c>
    </row>
    <row r="4045" spans="1:9" x14ac:dyDescent="0.3">
      <c r="A4045">
        <v>4044</v>
      </c>
      <c r="B4045">
        <f>Движение!$A$599</f>
        <v>46818</v>
      </c>
      <c r="C4045">
        <f>Движение!$C$599</f>
        <v>0</v>
      </c>
      <c r="D4045" t="s">
        <v>56</v>
      </c>
      <c r="E4045">
        <f>Движение!$T$599</f>
        <v>18</v>
      </c>
      <c r="F4045">
        <f>N(Движение!$U$599)</f>
        <v>0</v>
      </c>
      <c r="G4045">
        <f>N(Движение!$V$599)</f>
        <v>0</v>
      </c>
      <c r="H4045">
        <f>Движение!$W$599</f>
        <v>18</v>
      </c>
      <c r="I4045" t="str">
        <f t="shared" si="63"/>
        <v/>
      </c>
    </row>
    <row r="4046" spans="1:9" x14ac:dyDescent="0.3">
      <c r="A4046">
        <v>4045</v>
      </c>
      <c r="B4046">
        <f>Движение!$A$599</f>
        <v>46818</v>
      </c>
      <c r="C4046">
        <f>Движение!$C$599</f>
        <v>0</v>
      </c>
      <c r="D4046" t="s">
        <v>57</v>
      </c>
      <c r="E4046">
        <f>Движение!$X$599</f>
        <v>21</v>
      </c>
      <c r="F4046">
        <f>N(Движение!$Y$599)</f>
        <v>0</v>
      </c>
      <c r="G4046">
        <f>N(Движение!$Z$599)</f>
        <v>0</v>
      </c>
      <c r="H4046">
        <f>Движение!$AA$599</f>
        <v>21</v>
      </c>
      <c r="I4046" t="str">
        <f t="shared" si="63"/>
        <v/>
      </c>
    </row>
    <row r="4047" spans="1:9" x14ac:dyDescent="0.3">
      <c r="A4047">
        <v>4046</v>
      </c>
      <c r="B4047">
        <f>Движение!$A$599</f>
        <v>46818</v>
      </c>
      <c r="C4047">
        <f>Движение!$C$599</f>
        <v>0</v>
      </c>
      <c r="D4047" t="s">
        <v>59</v>
      </c>
      <c r="E4047">
        <f>Движение!$AB$599</f>
        <v>15</v>
      </c>
      <c r="F4047">
        <f>N(Движение!$AC$599)</f>
        <v>0</v>
      </c>
      <c r="G4047">
        <f>N(Движение!$AD$599)</f>
        <v>0</v>
      </c>
      <c r="H4047">
        <f>Движение!$AE$599</f>
        <v>15</v>
      </c>
      <c r="I4047" t="str">
        <f t="shared" si="63"/>
        <v/>
      </c>
    </row>
    <row r="4048" spans="1:9" x14ac:dyDescent="0.3">
      <c r="A4048">
        <v>4047</v>
      </c>
      <c r="B4048">
        <f>Движение!$A$600</f>
        <v>46819</v>
      </c>
      <c r="C4048">
        <f>Движение!$C$600</f>
        <v>0</v>
      </c>
      <c r="D4048" t="s">
        <v>45</v>
      </c>
      <c r="E4048">
        <f>Движение!$D$600</f>
        <v>26</v>
      </c>
      <c r="F4048">
        <f>N(Движение!$E$600)</f>
        <v>0</v>
      </c>
      <c r="G4048">
        <f>N(Движение!$F$600)</f>
        <v>0</v>
      </c>
      <c r="H4048">
        <f>Движение!$G$600</f>
        <v>26</v>
      </c>
      <c r="I4048" t="str">
        <f t="shared" si="63"/>
        <v/>
      </c>
    </row>
    <row r="4049" spans="1:9" x14ac:dyDescent="0.3">
      <c r="A4049">
        <v>4048</v>
      </c>
      <c r="B4049">
        <f>Движение!$A$600</f>
        <v>46819</v>
      </c>
      <c r="C4049">
        <f>Движение!$C$600</f>
        <v>0</v>
      </c>
      <c r="D4049" t="s">
        <v>49</v>
      </c>
      <c r="E4049">
        <f>Движение!$H$600</f>
        <v>20</v>
      </c>
      <c r="F4049">
        <f>N(Движение!$I$600)</f>
        <v>0</v>
      </c>
      <c r="G4049">
        <f>N(Движение!$J$600)</f>
        <v>0</v>
      </c>
      <c r="H4049">
        <f>Движение!$K$600</f>
        <v>20</v>
      </c>
      <c r="I4049" t="str">
        <f t="shared" si="63"/>
        <v/>
      </c>
    </row>
    <row r="4050" spans="1:9" x14ac:dyDescent="0.3">
      <c r="A4050">
        <v>4049</v>
      </c>
      <c r="B4050">
        <f>Движение!$A$600</f>
        <v>46819</v>
      </c>
      <c r="C4050">
        <f>Движение!$C$600</f>
        <v>0</v>
      </c>
      <c r="D4050" t="s">
        <v>51</v>
      </c>
      <c r="E4050">
        <f>Движение!$L$600</f>
        <v>48</v>
      </c>
      <c r="F4050">
        <f>N(Движение!$M$600)</f>
        <v>0</v>
      </c>
      <c r="G4050">
        <f>N(Движение!$N$600)</f>
        <v>0</v>
      </c>
      <c r="H4050">
        <f>Движение!$O$600</f>
        <v>48</v>
      </c>
      <c r="I4050" t="str">
        <f t="shared" si="63"/>
        <v/>
      </c>
    </row>
    <row r="4051" spans="1:9" x14ac:dyDescent="0.3">
      <c r="A4051">
        <v>4050</v>
      </c>
      <c r="B4051">
        <f>Движение!$A$600</f>
        <v>46819</v>
      </c>
      <c r="C4051">
        <f>Движение!$C$600</f>
        <v>0</v>
      </c>
      <c r="D4051" t="s">
        <v>54</v>
      </c>
      <c r="E4051">
        <f>Движение!$P$600</f>
        <v>13</v>
      </c>
      <c r="F4051">
        <f>N(Движение!$Q$600)</f>
        <v>0</v>
      </c>
      <c r="G4051">
        <f>N(Движение!$R$600)</f>
        <v>0</v>
      </c>
      <c r="H4051">
        <f>Движение!$S$600</f>
        <v>13</v>
      </c>
      <c r="I4051" t="str">
        <f t="shared" si="63"/>
        <v/>
      </c>
    </row>
    <row r="4052" spans="1:9" x14ac:dyDescent="0.3">
      <c r="A4052">
        <v>4051</v>
      </c>
      <c r="B4052">
        <f>Движение!$A$600</f>
        <v>46819</v>
      </c>
      <c r="C4052">
        <f>Движение!$C$600</f>
        <v>0</v>
      </c>
      <c r="D4052" t="s">
        <v>56</v>
      </c>
      <c r="E4052">
        <f>Движение!$T$600</f>
        <v>18</v>
      </c>
      <c r="F4052">
        <f>N(Движение!$U$600)</f>
        <v>0</v>
      </c>
      <c r="G4052">
        <f>N(Движение!$V$600)</f>
        <v>0</v>
      </c>
      <c r="H4052">
        <f>Движение!$W$600</f>
        <v>18</v>
      </c>
      <c r="I4052" t="str">
        <f t="shared" si="63"/>
        <v/>
      </c>
    </row>
    <row r="4053" spans="1:9" x14ac:dyDescent="0.3">
      <c r="A4053">
        <v>4052</v>
      </c>
      <c r="B4053">
        <f>Движение!$A$600</f>
        <v>46819</v>
      </c>
      <c r="C4053">
        <f>Движение!$C$600</f>
        <v>0</v>
      </c>
      <c r="D4053" t="s">
        <v>57</v>
      </c>
      <c r="E4053">
        <f>Движение!$X$600</f>
        <v>21</v>
      </c>
      <c r="F4053">
        <f>N(Движение!$Y$600)</f>
        <v>0</v>
      </c>
      <c r="G4053">
        <f>N(Движение!$Z$600)</f>
        <v>0</v>
      </c>
      <c r="H4053">
        <f>Движение!$AA$600</f>
        <v>21</v>
      </c>
      <c r="I4053" t="str">
        <f t="shared" si="63"/>
        <v/>
      </c>
    </row>
    <row r="4054" spans="1:9" x14ac:dyDescent="0.3">
      <c r="A4054">
        <v>4053</v>
      </c>
      <c r="B4054">
        <f>Движение!$A$600</f>
        <v>46819</v>
      </c>
      <c r="C4054">
        <f>Движение!$C$600</f>
        <v>0</v>
      </c>
      <c r="D4054" t="s">
        <v>59</v>
      </c>
      <c r="E4054">
        <f>Движение!$AB$600</f>
        <v>15</v>
      </c>
      <c r="F4054">
        <f>N(Движение!$AC$600)</f>
        <v>0</v>
      </c>
      <c r="G4054">
        <f>N(Движение!$AD$600)</f>
        <v>0</v>
      </c>
      <c r="H4054">
        <f>Движение!$AE$600</f>
        <v>15</v>
      </c>
      <c r="I4054" t="str">
        <f t="shared" si="63"/>
        <v/>
      </c>
    </row>
    <row r="4055" spans="1:9" x14ac:dyDescent="0.3">
      <c r="A4055">
        <v>4054</v>
      </c>
      <c r="B4055">
        <f>Движение!$A$601</f>
        <v>46820</v>
      </c>
      <c r="C4055">
        <f>Движение!$C$601</f>
        <v>0</v>
      </c>
      <c r="D4055" t="s">
        <v>45</v>
      </c>
      <c r="E4055">
        <f>Движение!$D$601</f>
        <v>26</v>
      </c>
      <c r="F4055">
        <f>N(Движение!$E$601)</f>
        <v>0</v>
      </c>
      <c r="G4055">
        <f>N(Движение!$F$601)</f>
        <v>0</v>
      </c>
      <c r="H4055">
        <f>Движение!$G$601</f>
        <v>26</v>
      </c>
      <c r="I4055" t="str">
        <f t="shared" si="63"/>
        <v/>
      </c>
    </row>
    <row r="4056" spans="1:9" x14ac:dyDescent="0.3">
      <c r="A4056">
        <v>4055</v>
      </c>
      <c r="B4056">
        <f>Движение!$A$601</f>
        <v>46820</v>
      </c>
      <c r="C4056">
        <f>Движение!$C$601</f>
        <v>0</v>
      </c>
      <c r="D4056" t="s">
        <v>49</v>
      </c>
      <c r="E4056">
        <f>Движение!$H$601</f>
        <v>20</v>
      </c>
      <c r="F4056">
        <f>N(Движение!$I$601)</f>
        <v>0</v>
      </c>
      <c r="G4056">
        <f>N(Движение!$J$601)</f>
        <v>0</v>
      </c>
      <c r="H4056">
        <f>Движение!$K$601</f>
        <v>20</v>
      </c>
      <c r="I4056" t="str">
        <f t="shared" si="63"/>
        <v/>
      </c>
    </row>
    <row r="4057" spans="1:9" x14ac:dyDescent="0.3">
      <c r="A4057">
        <v>4056</v>
      </c>
      <c r="B4057">
        <f>Движение!$A$601</f>
        <v>46820</v>
      </c>
      <c r="C4057">
        <f>Движение!$C$601</f>
        <v>0</v>
      </c>
      <c r="D4057" t="s">
        <v>51</v>
      </c>
      <c r="E4057">
        <f>Движение!$L$601</f>
        <v>48</v>
      </c>
      <c r="F4057">
        <f>N(Движение!$M$601)</f>
        <v>0</v>
      </c>
      <c r="G4057">
        <f>N(Движение!$N$601)</f>
        <v>0</v>
      </c>
      <c r="H4057">
        <f>Движение!$O$601</f>
        <v>48</v>
      </c>
      <c r="I4057" t="str">
        <f t="shared" si="63"/>
        <v/>
      </c>
    </row>
    <row r="4058" spans="1:9" x14ac:dyDescent="0.3">
      <c r="A4058">
        <v>4057</v>
      </c>
      <c r="B4058">
        <f>Движение!$A$601</f>
        <v>46820</v>
      </c>
      <c r="C4058">
        <f>Движение!$C$601</f>
        <v>0</v>
      </c>
      <c r="D4058" t="s">
        <v>54</v>
      </c>
      <c r="E4058">
        <f>Движение!$P$601</f>
        <v>13</v>
      </c>
      <c r="F4058">
        <f>N(Движение!$Q$601)</f>
        <v>0</v>
      </c>
      <c r="G4058">
        <f>N(Движение!$R$601)</f>
        <v>0</v>
      </c>
      <c r="H4058">
        <f>Движение!$S$601</f>
        <v>13</v>
      </c>
      <c r="I4058" t="str">
        <f t="shared" si="63"/>
        <v/>
      </c>
    </row>
    <row r="4059" spans="1:9" x14ac:dyDescent="0.3">
      <c r="A4059">
        <v>4058</v>
      </c>
      <c r="B4059">
        <f>Движение!$A$601</f>
        <v>46820</v>
      </c>
      <c r="C4059">
        <f>Движение!$C$601</f>
        <v>0</v>
      </c>
      <c r="D4059" t="s">
        <v>56</v>
      </c>
      <c r="E4059">
        <f>Движение!$T$601</f>
        <v>18</v>
      </c>
      <c r="F4059">
        <f>N(Движение!$U$601)</f>
        <v>0</v>
      </c>
      <c r="G4059">
        <f>N(Движение!$V$601)</f>
        <v>0</v>
      </c>
      <c r="H4059">
        <f>Движение!$W$601</f>
        <v>18</v>
      </c>
      <c r="I4059" t="str">
        <f t="shared" si="63"/>
        <v/>
      </c>
    </row>
    <row r="4060" spans="1:9" x14ac:dyDescent="0.3">
      <c r="A4060">
        <v>4059</v>
      </c>
      <c r="B4060">
        <f>Движение!$A$601</f>
        <v>46820</v>
      </c>
      <c r="C4060">
        <f>Движение!$C$601</f>
        <v>0</v>
      </c>
      <c r="D4060" t="s">
        <v>57</v>
      </c>
      <c r="E4060">
        <f>Движение!$X$601</f>
        <v>21</v>
      </c>
      <c r="F4060">
        <f>N(Движение!$Y$601)</f>
        <v>0</v>
      </c>
      <c r="G4060">
        <f>N(Движение!$Z$601)</f>
        <v>0</v>
      </c>
      <c r="H4060">
        <f>Движение!$AA$601</f>
        <v>21</v>
      </c>
      <c r="I4060" t="str">
        <f t="shared" si="63"/>
        <v/>
      </c>
    </row>
    <row r="4061" spans="1:9" x14ac:dyDescent="0.3">
      <c r="A4061">
        <v>4060</v>
      </c>
      <c r="B4061">
        <f>Движение!$A$601</f>
        <v>46820</v>
      </c>
      <c r="C4061">
        <f>Движение!$C$601</f>
        <v>0</v>
      </c>
      <c r="D4061" t="s">
        <v>59</v>
      </c>
      <c r="E4061">
        <f>Движение!$AB$601</f>
        <v>15</v>
      </c>
      <c r="F4061">
        <f>N(Движение!$AC$601)</f>
        <v>0</v>
      </c>
      <c r="G4061">
        <f>N(Движение!$AD$601)</f>
        <v>0</v>
      </c>
      <c r="H4061">
        <f>Движение!$AE$601</f>
        <v>15</v>
      </c>
      <c r="I4061" t="str">
        <f t="shared" si="63"/>
        <v/>
      </c>
    </row>
    <row r="4062" spans="1:9" x14ac:dyDescent="0.3">
      <c r="A4062">
        <v>4061</v>
      </c>
      <c r="B4062">
        <f>Движение!$A$602</f>
        <v>46821</v>
      </c>
      <c r="C4062">
        <f>Движение!$C$602</f>
        <v>0</v>
      </c>
      <c r="D4062" t="s">
        <v>45</v>
      </c>
      <c r="E4062">
        <f>Движение!$D$602</f>
        <v>26</v>
      </c>
      <c r="F4062">
        <f>N(Движение!$E$602)</f>
        <v>0</v>
      </c>
      <c r="G4062">
        <f>N(Движение!$F$602)</f>
        <v>0</v>
      </c>
      <c r="H4062">
        <f>Движение!$G$602</f>
        <v>26</v>
      </c>
      <c r="I4062" t="str">
        <f t="shared" si="63"/>
        <v/>
      </c>
    </row>
    <row r="4063" spans="1:9" x14ac:dyDescent="0.3">
      <c r="A4063">
        <v>4062</v>
      </c>
      <c r="B4063">
        <f>Движение!$A$602</f>
        <v>46821</v>
      </c>
      <c r="C4063">
        <f>Движение!$C$602</f>
        <v>0</v>
      </c>
      <c r="D4063" t="s">
        <v>49</v>
      </c>
      <c r="E4063">
        <f>Движение!$H$602</f>
        <v>20</v>
      </c>
      <c r="F4063">
        <f>N(Движение!$I$602)</f>
        <v>0</v>
      </c>
      <c r="G4063">
        <f>N(Движение!$J$602)</f>
        <v>0</v>
      </c>
      <c r="H4063">
        <f>Движение!$K$602</f>
        <v>20</v>
      </c>
      <c r="I4063" t="str">
        <f t="shared" si="63"/>
        <v/>
      </c>
    </row>
    <row r="4064" spans="1:9" x14ac:dyDescent="0.3">
      <c r="A4064">
        <v>4063</v>
      </c>
      <c r="B4064">
        <f>Движение!$A$602</f>
        <v>46821</v>
      </c>
      <c r="C4064">
        <f>Движение!$C$602</f>
        <v>0</v>
      </c>
      <c r="D4064" t="s">
        <v>51</v>
      </c>
      <c r="E4064">
        <f>Движение!$L$602</f>
        <v>48</v>
      </c>
      <c r="F4064">
        <f>N(Движение!$M$602)</f>
        <v>0</v>
      </c>
      <c r="G4064">
        <f>N(Движение!$N$602)</f>
        <v>0</v>
      </c>
      <c r="H4064">
        <f>Движение!$O$602</f>
        <v>48</v>
      </c>
      <c r="I4064" t="str">
        <f t="shared" si="63"/>
        <v/>
      </c>
    </row>
    <row r="4065" spans="1:9" x14ac:dyDescent="0.3">
      <c r="A4065">
        <v>4064</v>
      </c>
      <c r="B4065">
        <f>Движение!$A$602</f>
        <v>46821</v>
      </c>
      <c r="C4065">
        <f>Движение!$C$602</f>
        <v>0</v>
      </c>
      <c r="D4065" t="s">
        <v>54</v>
      </c>
      <c r="E4065">
        <f>Движение!$P$602</f>
        <v>13</v>
      </c>
      <c r="F4065">
        <f>N(Движение!$Q$602)</f>
        <v>0</v>
      </c>
      <c r="G4065">
        <f>N(Движение!$R$602)</f>
        <v>0</v>
      </c>
      <c r="H4065">
        <f>Движение!$S$602</f>
        <v>13</v>
      </c>
      <c r="I4065" t="str">
        <f t="shared" si="63"/>
        <v/>
      </c>
    </row>
    <row r="4066" spans="1:9" x14ac:dyDescent="0.3">
      <c r="A4066">
        <v>4065</v>
      </c>
      <c r="B4066">
        <f>Движение!$A$602</f>
        <v>46821</v>
      </c>
      <c r="C4066">
        <f>Движение!$C$602</f>
        <v>0</v>
      </c>
      <c r="D4066" t="s">
        <v>56</v>
      </c>
      <c r="E4066">
        <f>Движение!$T$602</f>
        <v>18</v>
      </c>
      <c r="F4066">
        <f>N(Движение!$U$602)</f>
        <v>0</v>
      </c>
      <c r="G4066">
        <f>N(Движение!$V$602)</f>
        <v>0</v>
      </c>
      <c r="H4066">
        <f>Движение!$W$602</f>
        <v>18</v>
      </c>
      <c r="I4066" t="str">
        <f t="shared" si="63"/>
        <v/>
      </c>
    </row>
    <row r="4067" spans="1:9" x14ac:dyDescent="0.3">
      <c r="A4067">
        <v>4066</v>
      </c>
      <c r="B4067">
        <f>Движение!$A$602</f>
        <v>46821</v>
      </c>
      <c r="C4067">
        <f>Движение!$C$602</f>
        <v>0</v>
      </c>
      <c r="D4067" t="s">
        <v>57</v>
      </c>
      <c r="E4067">
        <f>Движение!$X$602</f>
        <v>21</v>
      </c>
      <c r="F4067">
        <f>N(Движение!$Y$602)</f>
        <v>0</v>
      </c>
      <c r="G4067">
        <f>N(Движение!$Z$602)</f>
        <v>0</v>
      </c>
      <c r="H4067">
        <f>Движение!$AA$602</f>
        <v>21</v>
      </c>
      <c r="I4067" t="str">
        <f t="shared" si="63"/>
        <v/>
      </c>
    </row>
    <row r="4068" spans="1:9" x14ac:dyDescent="0.3">
      <c r="A4068">
        <v>4067</v>
      </c>
      <c r="B4068">
        <f>Движение!$A$602</f>
        <v>46821</v>
      </c>
      <c r="C4068">
        <f>Движение!$C$602</f>
        <v>0</v>
      </c>
      <c r="D4068" t="s">
        <v>59</v>
      </c>
      <c r="E4068">
        <f>Движение!$AB$602</f>
        <v>15</v>
      </c>
      <c r="F4068">
        <f>N(Движение!$AC$602)</f>
        <v>0</v>
      </c>
      <c r="G4068">
        <f>N(Движение!$AD$602)</f>
        <v>0</v>
      </c>
      <c r="H4068">
        <f>Движение!$AE$602</f>
        <v>15</v>
      </c>
      <c r="I4068" t="str">
        <f t="shared" si="63"/>
        <v/>
      </c>
    </row>
    <row r="4069" spans="1:9" x14ac:dyDescent="0.3">
      <c r="A4069">
        <v>4068</v>
      </c>
      <c r="B4069">
        <f>Движение!$A$603</f>
        <v>46822</v>
      </c>
      <c r="C4069">
        <f>Движение!$C$603</f>
        <v>0</v>
      </c>
      <c r="D4069" t="s">
        <v>45</v>
      </c>
      <c r="E4069">
        <f>Движение!$D$603</f>
        <v>26</v>
      </c>
      <c r="F4069">
        <f>N(Движение!$E$603)</f>
        <v>0</v>
      </c>
      <c r="G4069">
        <f>N(Движение!$F$603)</f>
        <v>0</v>
      </c>
      <c r="H4069">
        <f>Движение!$G$603</f>
        <v>26</v>
      </c>
      <c r="I4069" t="str">
        <f t="shared" si="63"/>
        <v/>
      </c>
    </row>
    <row r="4070" spans="1:9" x14ac:dyDescent="0.3">
      <c r="A4070">
        <v>4069</v>
      </c>
      <c r="B4070">
        <f>Движение!$A$603</f>
        <v>46822</v>
      </c>
      <c r="C4070">
        <f>Движение!$C$603</f>
        <v>0</v>
      </c>
      <c r="D4070" t="s">
        <v>49</v>
      </c>
      <c r="E4070">
        <f>Движение!$H$603</f>
        <v>20</v>
      </c>
      <c r="F4070">
        <f>N(Движение!$I$603)</f>
        <v>0</v>
      </c>
      <c r="G4070">
        <f>N(Движение!$J$603)</f>
        <v>0</v>
      </c>
      <c r="H4070">
        <f>Движение!$K$603</f>
        <v>20</v>
      </c>
      <c r="I4070" t="str">
        <f t="shared" si="63"/>
        <v/>
      </c>
    </row>
    <row r="4071" spans="1:9" x14ac:dyDescent="0.3">
      <c r="A4071">
        <v>4070</v>
      </c>
      <c r="B4071">
        <f>Движение!$A$603</f>
        <v>46822</v>
      </c>
      <c r="C4071">
        <f>Движение!$C$603</f>
        <v>0</v>
      </c>
      <c r="D4071" t="s">
        <v>51</v>
      </c>
      <c r="E4071">
        <f>Движение!$L$603</f>
        <v>48</v>
      </c>
      <c r="F4071">
        <f>N(Движение!$M$603)</f>
        <v>0</v>
      </c>
      <c r="G4071">
        <f>N(Движение!$N$603)</f>
        <v>0</v>
      </c>
      <c r="H4071">
        <f>Движение!$O$603</f>
        <v>48</v>
      </c>
      <c r="I4071" t="str">
        <f t="shared" si="63"/>
        <v/>
      </c>
    </row>
    <row r="4072" spans="1:9" x14ac:dyDescent="0.3">
      <c r="A4072">
        <v>4071</v>
      </c>
      <c r="B4072">
        <f>Движение!$A$603</f>
        <v>46822</v>
      </c>
      <c r="C4072">
        <f>Движение!$C$603</f>
        <v>0</v>
      </c>
      <c r="D4072" t="s">
        <v>54</v>
      </c>
      <c r="E4072">
        <f>Движение!$P$603</f>
        <v>13</v>
      </c>
      <c r="F4072">
        <f>N(Движение!$Q$603)</f>
        <v>0</v>
      </c>
      <c r="G4072">
        <f>N(Движение!$R$603)</f>
        <v>0</v>
      </c>
      <c r="H4072">
        <f>Движение!$S$603</f>
        <v>13</v>
      </c>
      <c r="I4072" t="str">
        <f t="shared" si="63"/>
        <v/>
      </c>
    </row>
    <row r="4073" spans="1:9" x14ac:dyDescent="0.3">
      <c r="A4073">
        <v>4072</v>
      </c>
      <c r="B4073">
        <f>Движение!$A$603</f>
        <v>46822</v>
      </c>
      <c r="C4073">
        <f>Движение!$C$603</f>
        <v>0</v>
      </c>
      <c r="D4073" t="s">
        <v>56</v>
      </c>
      <c r="E4073">
        <f>Движение!$T$603</f>
        <v>18</v>
      </c>
      <c r="F4073">
        <f>N(Движение!$U$603)</f>
        <v>0</v>
      </c>
      <c r="G4073">
        <f>N(Движение!$V$603)</f>
        <v>0</v>
      </c>
      <c r="H4073">
        <f>Движение!$W$603</f>
        <v>18</v>
      </c>
      <c r="I4073" t="str">
        <f t="shared" si="63"/>
        <v/>
      </c>
    </row>
    <row r="4074" spans="1:9" x14ac:dyDescent="0.3">
      <c r="A4074">
        <v>4073</v>
      </c>
      <c r="B4074">
        <f>Движение!$A$603</f>
        <v>46822</v>
      </c>
      <c r="C4074">
        <f>Движение!$C$603</f>
        <v>0</v>
      </c>
      <c r="D4074" t="s">
        <v>57</v>
      </c>
      <c r="E4074">
        <f>Движение!$X$603</f>
        <v>21</v>
      </c>
      <c r="F4074">
        <f>N(Движение!$Y$603)</f>
        <v>0</v>
      </c>
      <c r="G4074">
        <f>N(Движение!$Z$603)</f>
        <v>0</v>
      </c>
      <c r="H4074">
        <f>Движение!$AA$603</f>
        <v>21</v>
      </c>
      <c r="I4074" t="str">
        <f t="shared" si="63"/>
        <v/>
      </c>
    </row>
    <row r="4075" spans="1:9" x14ac:dyDescent="0.3">
      <c r="A4075">
        <v>4074</v>
      </c>
      <c r="B4075">
        <f>Движение!$A$603</f>
        <v>46822</v>
      </c>
      <c r="C4075">
        <f>Движение!$C$603</f>
        <v>0</v>
      </c>
      <c r="D4075" t="s">
        <v>59</v>
      </c>
      <c r="E4075">
        <f>Движение!$AB$603</f>
        <v>15</v>
      </c>
      <c r="F4075">
        <f>N(Движение!$AC$603)</f>
        <v>0</v>
      </c>
      <c r="G4075">
        <f>N(Движение!$AD$603)</f>
        <v>0</v>
      </c>
      <c r="H4075">
        <f>Движение!$AE$603</f>
        <v>15</v>
      </c>
      <c r="I4075" t="str">
        <f t="shared" si="63"/>
        <v/>
      </c>
    </row>
    <row r="4076" spans="1:9" x14ac:dyDescent="0.3">
      <c r="A4076">
        <v>4075</v>
      </c>
      <c r="B4076">
        <f>Движение!$A$604</f>
        <v>46823</v>
      </c>
      <c r="C4076">
        <f>Движение!$C$604</f>
        <v>0</v>
      </c>
      <c r="D4076" t="s">
        <v>45</v>
      </c>
      <c r="E4076">
        <f>Движение!$D$604</f>
        <v>26</v>
      </c>
      <c r="F4076">
        <f>N(Движение!$E$604)</f>
        <v>0</v>
      </c>
      <c r="G4076">
        <f>N(Движение!$F$604)</f>
        <v>0</v>
      </c>
      <c r="H4076">
        <f>Движение!$G$604</f>
        <v>26</v>
      </c>
      <c r="I4076" t="str">
        <f t="shared" si="63"/>
        <v/>
      </c>
    </row>
    <row r="4077" spans="1:9" x14ac:dyDescent="0.3">
      <c r="A4077">
        <v>4076</v>
      </c>
      <c r="B4077">
        <f>Движение!$A$604</f>
        <v>46823</v>
      </c>
      <c r="C4077">
        <f>Движение!$C$604</f>
        <v>0</v>
      </c>
      <c r="D4077" t="s">
        <v>49</v>
      </c>
      <c r="E4077">
        <f>Движение!$H$604</f>
        <v>20</v>
      </c>
      <c r="F4077">
        <f>N(Движение!$I$604)</f>
        <v>0</v>
      </c>
      <c r="G4077">
        <f>N(Движение!$J$604)</f>
        <v>0</v>
      </c>
      <c r="H4077">
        <f>Движение!$K$604</f>
        <v>20</v>
      </c>
      <c r="I4077" t="str">
        <f t="shared" si="63"/>
        <v/>
      </c>
    </row>
    <row r="4078" spans="1:9" x14ac:dyDescent="0.3">
      <c r="A4078">
        <v>4077</v>
      </c>
      <c r="B4078">
        <f>Движение!$A$604</f>
        <v>46823</v>
      </c>
      <c r="C4078">
        <f>Движение!$C$604</f>
        <v>0</v>
      </c>
      <c r="D4078" t="s">
        <v>51</v>
      </c>
      <c r="E4078">
        <f>Движение!$L$604</f>
        <v>48</v>
      </c>
      <c r="F4078">
        <f>N(Движение!$M$604)</f>
        <v>0</v>
      </c>
      <c r="G4078">
        <f>N(Движение!$N$604)</f>
        <v>0</v>
      </c>
      <c r="H4078">
        <f>Движение!$O$604</f>
        <v>48</v>
      </c>
      <c r="I4078" t="str">
        <f t="shared" si="63"/>
        <v/>
      </c>
    </row>
    <row r="4079" spans="1:9" x14ac:dyDescent="0.3">
      <c r="A4079">
        <v>4078</v>
      </c>
      <c r="B4079">
        <f>Движение!$A$604</f>
        <v>46823</v>
      </c>
      <c r="C4079">
        <f>Движение!$C$604</f>
        <v>0</v>
      </c>
      <c r="D4079" t="s">
        <v>54</v>
      </c>
      <c r="E4079">
        <f>Движение!$P$604</f>
        <v>13</v>
      </c>
      <c r="F4079">
        <f>N(Движение!$Q$604)</f>
        <v>0</v>
      </c>
      <c r="G4079">
        <f>N(Движение!$R$604)</f>
        <v>0</v>
      </c>
      <c r="H4079">
        <f>Движение!$S$604</f>
        <v>13</v>
      </c>
      <c r="I4079" t="str">
        <f t="shared" si="63"/>
        <v/>
      </c>
    </row>
    <row r="4080" spans="1:9" x14ac:dyDescent="0.3">
      <c r="A4080">
        <v>4079</v>
      </c>
      <c r="B4080">
        <f>Движение!$A$604</f>
        <v>46823</v>
      </c>
      <c r="C4080">
        <f>Движение!$C$604</f>
        <v>0</v>
      </c>
      <c r="D4080" t="s">
        <v>56</v>
      </c>
      <c r="E4080">
        <f>Движение!$T$604</f>
        <v>18</v>
      </c>
      <c r="F4080">
        <f>N(Движение!$U$604)</f>
        <v>0</v>
      </c>
      <c r="G4080">
        <f>N(Движение!$V$604)</f>
        <v>0</v>
      </c>
      <c r="H4080">
        <f>Движение!$W$604</f>
        <v>18</v>
      </c>
      <c r="I4080" t="str">
        <f t="shared" si="63"/>
        <v/>
      </c>
    </row>
    <row r="4081" spans="1:9" x14ac:dyDescent="0.3">
      <c r="A4081">
        <v>4080</v>
      </c>
      <c r="B4081">
        <f>Движение!$A$604</f>
        <v>46823</v>
      </c>
      <c r="C4081">
        <f>Движение!$C$604</f>
        <v>0</v>
      </c>
      <c r="D4081" t="s">
        <v>57</v>
      </c>
      <c r="E4081">
        <f>Движение!$X$604</f>
        <v>21</v>
      </c>
      <c r="F4081">
        <f>N(Движение!$Y$604)</f>
        <v>0</v>
      </c>
      <c r="G4081">
        <f>N(Движение!$Z$604)</f>
        <v>0</v>
      </c>
      <c r="H4081">
        <f>Движение!$AA$604</f>
        <v>21</v>
      </c>
      <c r="I4081" t="str">
        <f t="shared" si="63"/>
        <v/>
      </c>
    </row>
    <row r="4082" spans="1:9" x14ac:dyDescent="0.3">
      <c r="A4082">
        <v>4081</v>
      </c>
      <c r="B4082">
        <f>Движение!$A$604</f>
        <v>46823</v>
      </c>
      <c r="C4082">
        <f>Движение!$C$604</f>
        <v>0</v>
      </c>
      <c r="D4082" t="s">
        <v>59</v>
      </c>
      <c r="E4082">
        <f>Движение!$AB$604</f>
        <v>15</v>
      </c>
      <c r="F4082">
        <f>N(Движение!$AC$604)</f>
        <v>0</v>
      </c>
      <c r="G4082">
        <f>N(Движение!$AD$604)</f>
        <v>0</v>
      </c>
      <c r="H4082">
        <f>Движение!$AE$604</f>
        <v>15</v>
      </c>
      <c r="I4082" t="str">
        <f t="shared" si="63"/>
        <v/>
      </c>
    </row>
    <row r="4083" spans="1:9" x14ac:dyDescent="0.3">
      <c r="A4083">
        <v>4082</v>
      </c>
      <c r="B4083">
        <f>Движение!$A$605</f>
        <v>46824</v>
      </c>
      <c r="C4083">
        <f>Движение!$C$605</f>
        <v>0</v>
      </c>
      <c r="D4083" t="s">
        <v>45</v>
      </c>
      <c r="E4083">
        <f>Движение!$D$605</f>
        <v>26</v>
      </c>
      <c r="F4083">
        <f>N(Движение!$E$605)</f>
        <v>0</v>
      </c>
      <c r="G4083">
        <f>N(Движение!$F$605)</f>
        <v>0</v>
      </c>
      <c r="H4083">
        <f>Движение!$G$605</f>
        <v>26</v>
      </c>
      <c r="I4083" t="str">
        <f t="shared" si="63"/>
        <v/>
      </c>
    </row>
    <row r="4084" spans="1:9" x14ac:dyDescent="0.3">
      <c r="A4084">
        <v>4083</v>
      </c>
      <c r="B4084">
        <f>Движение!$A$605</f>
        <v>46824</v>
      </c>
      <c r="C4084">
        <f>Движение!$C$605</f>
        <v>0</v>
      </c>
      <c r="D4084" t="s">
        <v>49</v>
      </c>
      <c r="E4084">
        <f>Движение!$H$605</f>
        <v>20</v>
      </c>
      <c r="F4084">
        <f>N(Движение!$I$605)</f>
        <v>0</v>
      </c>
      <c r="G4084">
        <f>N(Движение!$J$605)</f>
        <v>0</v>
      </c>
      <c r="H4084">
        <f>Движение!$K$605</f>
        <v>20</v>
      </c>
      <c r="I4084" t="str">
        <f t="shared" si="63"/>
        <v/>
      </c>
    </row>
    <row r="4085" spans="1:9" x14ac:dyDescent="0.3">
      <c r="A4085">
        <v>4084</v>
      </c>
      <c r="B4085">
        <f>Движение!$A$605</f>
        <v>46824</v>
      </c>
      <c r="C4085">
        <f>Движение!$C$605</f>
        <v>0</v>
      </c>
      <c r="D4085" t="s">
        <v>51</v>
      </c>
      <c r="E4085">
        <f>Движение!$L$605</f>
        <v>48</v>
      </c>
      <c r="F4085">
        <f>N(Движение!$M$605)</f>
        <v>0</v>
      </c>
      <c r="G4085">
        <f>N(Движение!$N$605)</f>
        <v>0</v>
      </c>
      <c r="H4085">
        <f>Движение!$O$605</f>
        <v>48</v>
      </c>
      <c r="I4085" t="str">
        <f t="shared" si="63"/>
        <v/>
      </c>
    </row>
    <row r="4086" spans="1:9" x14ac:dyDescent="0.3">
      <c r="A4086">
        <v>4085</v>
      </c>
      <c r="B4086">
        <f>Движение!$A$605</f>
        <v>46824</v>
      </c>
      <c r="C4086">
        <f>Движение!$C$605</f>
        <v>0</v>
      </c>
      <c r="D4086" t="s">
        <v>54</v>
      </c>
      <c r="E4086">
        <f>Движение!$P$605</f>
        <v>13</v>
      </c>
      <c r="F4086">
        <f>N(Движение!$Q$605)</f>
        <v>0</v>
      </c>
      <c r="G4086">
        <f>N(Движение!$R$605)</f>
        <v>0</v>
      </c>
      <c r="H4086">
        <f>Движение!$S$605</f>
        <v>13</v>
      </c>
      <c r="I4086" t="str">
        <f t="shared" si="63"/>
        <v/>
      </c>
    </row>
    <row r="4087" spans="1:9" x14ac:dyDescent="0.3">
      <c r="A4087">
        <v>4086</v>
      </c>
      <c r="B4087">
        <f>Движение!$A$605</f>
        <v>46824</v>
      </c>
      <c r="C4087">
        <f>Движение!$C$605</f>
        <v>0</v>
      </c>
      <c r="D4087" t="s">
        <v>56</v>
      </c>
      <c r="E4087">
        <f>Движение!$T$605</f>
        <v>18</v>
      </c>
      <c r="F4087">
        <f>N(Движение!$U$605)</f>
        <v>0</v>
      </c>
      <c r="G4087">
        <f>N(Движение!$V$605)</f>
        <v>0</v>
      </c>
      <c r="H4087">
        <f>Движение!$W$605</f>
        <v>18</v>
      </c>
      <c r="I4087" t="str">
        <f t="shared" si="63"/>
        <v/>
      </c>
    </row>
    <row r="4088" spans="1:9" x14ac:dyDescent="0.3">
      <c r="A4088">
        <v>4087</v>
      </c>
      <c r="B4088">
        <f>Движение!$A$605</f>
        <v>46824</v>
      </c>
      <c r="C4088">
        <f>Движение!$C$605</f>
        <v>0</v>
      </c>
      <c r="D4088" t="s">
        <v>57</v>
      </c>
      <c r="E4088">
        <f>Движение!$X$605</f>
        <v>21</v>
      </c>
      <c r="F4088">
        <f>N(Движение!$Y$605)</f>
        <v>0</v>
      </c>
      <c r="G4088">
        <f>N(Движение!$Z$605)</f>
        <v>0</v>
      </c>
      <c r="H4088">
        <f>Движение!$AA$605</f>
        <v>21</v>
      </c>
      <c r="I4088" t="str">
        <f t="shared" si="63"/>
        <v/>
      </c>
    </row>
    <row r="4089" spans="1:9" x14ac:dyDescent="0.3">
      <c r="A4089">
        <v>4088</v>
      </c>
      <c r="B4089">
        <f>Движение!$A$605</f>
        <v>46824</v>
      </c>
      <c r="C4089">
        <f>Движение!$C$605</f>
        <v>0</v>
      </c>
      <c r="D4089" t="s">
        <v>59</v>
      </c>
      <c r="E4089">
        <f>Движение!$AB$605</f>
        <v>15</v>
      </c>
      <c r="F4089">
        <f>N(Движение!$AC$605)</f>
        <v>0</v>
      </c>
      <c r="G4089">
        <f>N(Движение!$AD$605)</f>
        <v>0</v>
      </c>
      <c r="H4089">
        <f>Движение!$AE$605</f>
        <v>15</v>
      </c>
      <c r="I4089" t="str">
        <f t="shared" si="63"/>
        <v/>
      </c>
    </row>
    <row r="4090" spans="1:9" x14ac:dyDescent="0.3">
      <c r="A4090">
        <v>4089</v>
      </c>
      <c r="B4090">
        <f>Движение!$A$606</f>
        <v>46825</v>
      </c>
      <c r="C4090">
        <f>Движение!$C$606</f>
        <v>0</v>
      </c>
      <c r="D4090" t="s">
        <v>45</v>
      </c>
      <c r="E4090">
        <f>Движение!$D$606</f>
        <v>26</v>
      </c>
      <c r="F4090">
        <f>N(Движение!$E$606)</f>
        <v>0</v>
      </c>
      <c r="G4090">
        <f>N(Движение!$F$606)</f>
        <v>0</v>
      </c>
      <c r="H4090">
        <f>Движение!$G$606</f>
        <v>26</v>
      </c>
      <c r="I4090" t="str">
        <f t="shared" si="63"/>
        <v/>
      </c>
    </row>
    <row r="4091" spans="1:9" x14ac:dyDescent="0.3">
      <c r="A4091">
        <v>4090</v>
      </c>
      <c r="B4091">
        <f>Движение!$A$606</f>
        <v>46825</v>
      </c>
      <c r="C4091">
        <f>Движение!$C$606</f>
        <v>0</v>
      </c>
      <c r="D4091" t="s">
        <v>49</v>
      </c>
      <c r="E4091">
        <f>Движение!$H$606</f>
        <v>20</v>
      </c>
      <c r="F4091">
        <f>N(Движение!$I$606)</f>
        <v>0</v>
      </c>
      <c r="G4091">
        <f>N(Движение!$J$606)</f>
        <v>0</v>
      </c>
      <c r="H4091">
        <f>Движение!$K$606</f>
        <v>20</v>
      </c>
      <c r="I4091" t="str">
        <f t="shared" si="63"/>
        <v/>
      </c>
    </row>
    <row r="4092" spans="1:9" x14ac:dyDescent="0.3">
      <c r="A4092">
        <v>4091</v>
      </c>
      <c r="B4092">
        <f>Движение!$A$606</f>
        <v>46825</v>
      </c>
      <c r="C4092">
        <f>Движение!$C$606</f>
        <v>0</v>
      </c>
      <c r="D4092" t="s">
        <v>51</v>
      </c>
      <c r="E4092">
        <f>Движение!$L$606</f>
        <v>48</v>
      </c>
      <c r="F4092">
        <f>N(Движение!$M$606)</f>
        <v>0</v>
      </c>
      <c r="G4092">
        <f>N(Движение!$N$606)</f>
        <v>0</v>
      </c>
      <c r="H4092">
        <f>Движение!$O$606</f>
        <v>48</v>
      </c>
      <c r="I4092" t="str">
        <f t="shared" si="63"/>
        <v/>
      </c>
    </row>
    <row r="4093" spans="1:9" x14ac:dyDescent="0.3">
      <c r="A4093">
        <v>4092</v>
      </c>
      <c r="B4093">
        <f>Движение!$A$606</f>
        <v>46825</v>
      </c>
      <c r="C4093">
        <f>Движение!$C$606</f>
        <v>0</v>
      </c>
      <c r="D4093" t="s">
        <v>54</v>
      </c>
      <c r="E4093">
        <f>Движение!$P$606</f>
        <v>13</v>
      </c>
      <c r="F4093">
        <f>N(Движение!$Q$606)</f>
        <v>0</v>
      </c>
      <c r="G4093">
        <f>N(Движение!$R$606)</f>
        <v>0</v>
      </c>
      <c r="H4093">
        <f>Движение!$S$606</f>
        <v>13</v>
      </c>
      <c r="I4093" t="str">
        <f t="shared" si="63"/>
        <v/>
      </c>
    </row>
    <row r="4094" spans="1:9" x14ac:dyDescent="0.3">
      <c r="A4094">
        <v>4093</v>
      </c>
      <c r="B4094">
        <f>Движение!$A$606</f>
        <v>46825</v>
      </c>
      <c r="C4094">
        <f>Движение!$C$606</f>
        <v>0</v>
      </c>
      <c r="D4094" t="s">
        <v>56</v>
      </c>
      <c r="E4094">
        <f>Движение!$T$606</f>
        <v>18</v>
      </c>
      <c r="F4094">
        <f>N(Движение!$U$606)</f>
        <v>0</v>
      </c>
      <c r="G4094">
        <f>N(Движение!$V$606)</f>
        <v>0</v>
      </c>
      <c r="H4094">
        <f>Движение!$W$606</f>
        <v>18</v>
      </c>
      <c r="I4094" t="str">
        <f t="shared" si="63"/>
        <v/>
      </c>
    </row>
    <row r="4095" spans="1:9" x14ac:dyDescent="0.3">
      <c r="A4095">
        <v>4094</v>
      </c>
      <c r="B4095">
        <f>Движение!$A$606</f>
        <v>46825</v>
      </c>
      <c r="C4095">
        <f>Движение!$C$606</f>
        <v>0</v>
      </c>
      <c r="D4095" t="s">
        <v>57</v>
      </c>
      <c r="E4095">
        <f>Движение!$X$606</f>
        <v>21</v>
      </c>
      <c r="F4095">
        <f>N(Движение!$Y$606)</f>
        <v>0</v>
      </c>
      <c r="G4095">
        <f>N(Движение!$Z$606)</f>
        <v>0</v>
      </c>
      <c r="H4095">
        <f>Движение!$AA$606</f>
        <v>21</v>
      </c>
      <c r="I4095" t="str">
        <f t="shared" si="63"/>
        <v/>
      </c>
    </row>
    <row r="4096" spans="1:9" x14ac:dyDescent="0.3">
      <c r="A4096">
        <v>4095</v>
      </c>
      <c r="B4096">
        <f>Движение!$A$606</f>
        <v>46825</v>
      </c>
      <c r="C4096">
        <f>Движение!$C$606</f>
        <v>0</v>
      </c>
      <c r="D4096" t="s">
        <v>59</v>
      </c>
      <c r="E4096">
        <f>Движение!$AB$606</f>
        <v>15</v>
      </c>
      <c r="F4096">
        <f>N(Движение!$AC$606)</f>
        <v>0</v>
      </c>
      <c r="G4096">
        <f>N(Движение!$AD$606)</f>
        <v>0</v>
      </c>
      <c r="H4096">
        <f>Движение!$AE$606</f>
        <v>15</v>
      </c>
      <c r="I4096" t="str">
        <f t="shared" si="63"/>
        <v/>
      </c>
    </row>
    <row r="4097" spans="1:9" x14ac:dyDescent="0.3">
      <c r="A4097">
        <v>4096</v>
      </c>
      <c r="B4097">
        <f>Движение!$A$607</f>
        <v>46826</v>
      </c>
      <c r="C4097">
        <f>Движение!$C$607</f>
        <v>0</v>
      </c>
      <c r="D4097" t="s">
        <v>45</v>
      </c>
      <c r="E4097">
        <f>Движение!$D$607</f>
        <v>26</v>
      </c>
      <c r="F4097">
        <f>N(Движение!$E$607)</f>
        <v>0</v>
      </c>
      <c r="G4097">
        <f>N(Движение!$F$607)</f>
        <v>0</v>
      </c>
      <c r="H4097">
        <f>Движение!$G$607</f>
        <v>26</v>
      </c>
      <c r="I4097" t="str">
        <f t="shared" si="63"/>
        <v/>
      </c>
    </row>
    <row r="4098" spans="1:9" x14ac:dyDescent="0.3">
      <c r="A4098">
        <v>4097</v>
      </c>
      <c r="B4098">
        <f>Движение!$A$607</f>
        <v>46826</v>
      </c>
      <c r="C4098">
        <f>Движение!$C$607</f>
        <v>0</v>
      </c>
      <c r="D4098" t="s">
        <v>49</v>
      </c>
      <c r="E4098">
        <f>Движение!$H$607</f>
        <v>20</v>
      </c>
      <c r="F4098">
        <f>N(Движение!$I$607)</f>
        <v>0</v>
      </c>
      <c r="G4098">
        <f>N(Движение!$J$607)</f>
        <v>0</v>
      </c>
      <c r="H4098">
        <f>Движение!$K$607</f>
        <v>20</v>
      </c>
      <c r="I4098" t="str">
        <f t="shared" ref="I4098:I4161" si="64">IF($F4098&gt;0,TEXT($B4098,"dd.mm")&amp;"_"&amp;$D4098,"")</f>
        <v/>
      </c>
    </row>
    <row r="4099" spans="1:9" x14ac:dyDescent="0.3">
      <c r="A4099">
        <v>4098</v>
      </c>
      <c r="B4099">
        <f>Движение!$A$607</f>
        <v>46826</v>
      </c>
      <c r="C4099">
        <f>Движение!$C$607</f>
        <v>0</v>
      </c>
      <c r="D4099" t="s">
        <v>51</v>
      </c>
      <c r="E4099">
        <f>Движение!$L$607</f>
        <v>48</v>
      </c>
      <c r="F4099">
        <f>N(Движение!$M$607)</f>
        <v>0</v>
      </c>
      <c r="G4099">
        <f>N(Движение!$N$607)</f>
        <v>0</v>
      </c>
      <c r="H4099">
        <f>Движение!$O$607</f>
        <v>48</v>
      </c>
      <c r="I4099" t="str">
        <f t="shared" si="64"/>
        <v/>
      </c>
    </row>
    <row r="4100" spans="1:9" x14ac:dyDescent="0.3">
      <c r="A4100">
        <v>4099</v>
      </c>
      <c r="B4100">
        <f>Движение!$A$607</f>
        <v>46826</v>
      </c>
      <c r="C4100">
        <f>Движение!$C$607</f>
        <v>0</v>
      </c>
      <c r="D4100" t="s">
        <v>54</v>
      </c>
      <c r="E4100">
        <f>Движение!$P$607</f>
        <v>13</v>
      </c>
      <c r="F4100">
        <f>N(Движение!$Q$607)</f>
        <v>0</v>
      </c>
      <c r="G4100">
        <f>N(Движение!$R$607)</f>
        <v>0</v>
      </c>
      <c r="H4100">
        <f>Движение!$S$607</f>
        <v>13</v>
      </c>
      <c r="I4100" t="str">
        <f t="shared" si="64"/>
        <v/>
      </c>
    </row>
    <row r="4101" spans="1:9" x14ac:dyDescent="0.3">
      <c r="A4101">
        <v>4100</v>
      </c>
      <c r="B4101">
        <f>Движение!$A$607</f>
        <v>46826</v>
      </c>
      <c r="C4101">
        <f>Движение!$C$607</f>
        <v>0</v>
      </c>
      <c r="D4101" t="s">
        <v>56</v>
      </c>
      <c r="E4101">
        <f>Движение!$T$607</f>
        <v>18</v>
      </c>
      <c r="F4101">
        <f>N(Движение!$U$607)</f>
        <v>0</v>
      </c>
      <c r="G4101">
        <f>N(Движение!$V$607)</f>
        <v>0</v>
      </c>
      <c r="H4101">
        <f>Движение!$W$607</f>
        <v>18</v>
      </c>
      <c r="I4101" t="str">
        <f t="shared" si="64"/>
        <v/>
      </c>
    </row>
    <row r="4102" spans="1:9" x14ac:dyDescent="0.3">
      <c r="A4102">
        <v>4101</v>
      </c>
      <c r="B4102">
        <f>Движение!$A$607</f>
        <v>46826</v>
      </c>
      <c r="C4102">
        <f>Движение!$C$607</f>
        <v>0</v>
      </c>
      <c r="D4102" t="s">
        <v>57</v>
      </c>
      <c r="E4102">
        <f>Движение!$X$607</f>
        <v>21</v>
      </c>
      <c r="F4102">
        <f>N(Движение!$Y$607)</f>
        <v>0</v>
      </c>
      <c r="G4102">
        <f>N(Движение!$Z$607)</f>
        <v>0</v>
      </c>
      <c r="H4102">
        <f>Движение!$AA$607</f>
        <v>21</v>
      </c>
      <c r="I4102" t="str">
        <f t="shared" si="64"/>
        <v/>
      </c>
    </row>
    <row r="4103" spans="1:9" x14ac:dyDescent="0.3">
      <c r="A4103">
        <v>4102</v>
      </c>
      <c r="B4103">
        <f>Движение!$A$607</f>
        <v>46826</v>
      </c>
      <c r="C4103">
        <f>Движение!$C$607</f>
        <v>0</v>
      </c>
      <c r="D4103" t="s">
        <v>59</v>
      </c>
      <c r="E4103">
        <f>Движение!$AB$607</f>
        <v>15</v>
      </c>
      <c r="F4103">
        <f>N(Движение!$AC$607)</f>
        <v>0</v>
      </c>
      <c r="G4103">
        <f>N(Движение!$AD$607)</f>
        <v>0</v>
      </c>
      <c r="H4103">
        <f>Движение!$AE$607</f>
        <v>15</v>
      </c>
      <c r="I4103" t="str">
        <f t="shared" si="64"/>
        <v/>
      </c>
    </row>
    <row r="4104" spans="1:9" x14ac:dyDescent="0.3">
      <c r="A4104">
        <v>4103</v>
      </c>
      <c r="B4104">
        <f>Движение!$A$608</f>
        <v>46827</v>
      </c>
      <c r="C4104">
        <f>Движение!$C$608</f>
        <v>0</v>
      </c>
      <c r="D4104" t="s">
        <v>45</v>
      </c>
      <c r="E4104">
        <f>Движение!$D$608</f>
        <v>26</v>
      </c>
      <c r="F4104">
        <f>N(Движение!$E$608)</f>
        <v>0</v>
      </c>
      <c r="G4104">
        <f>N(Движение!$F$608)</f>
        <v>0</v>
      </c>
      <c r="H4104">
        <f>Движение!$G$608</f>
        <v>26</v>
      </c>
      <c r="I4104" t="str">
        <f t="shared" si="64"/>
        <v/>
      </c>
    </row>
    <row r="4105" spans="1:9" x14ac:dyDescent="0.3">
      <c r="A4105">
        <v>4104</v>
      </c>
      <c r="B4105">
        <f>Движение!$A$608</f>
        <v>46827</v>
      </c>
      <c r="C4105">
        <f>Движение!$C$608</f>
        <v>0</v>
      </c>
      <c r="D4105" t="s">
        <v>49</v>
      </c>
      <c r="E4105">
        <f>Движение!$H$608</f>
        <v>20</v>
      </c>
      <c r="F4105">
        <f>N(Движение!$I$608)</f>
        <v>0</v>
      </c>
      <c r="G4105">
        <f>N(Движение!$J$608)</f>
        <v>0</v>
      </c>
      <c r="H4105">
        <f>Движение!$K$608</f>
        <v>20</v>
      </c>
      <c r="I4105" t="str">
        <f t="shared" si="64"/>
        <v/>
      </c>
    </row>
    <row r="4106" spans="1:9" x14ac:dyDescent="0.3">
      <c r="A4106">
        <v>4105</v>
      </c>
      <c r="B4106">
        <f>Движение!$A$608</f>
        <v>46827</v>
      </c>
      <c r="C4106">
        <f>Движение!$C$608</f>
        <v>0</v>
      </c>
      <c r="D4106" t="s">
        <v>51</v>
      </c>
      <c r="E4106">
        <f>Движение!$L$608</f>
        <v>48</v>
      </c>
      <c r="F4106">
        <f>N(Движение!$M$608)</f>
        <v>0</v>
      </c>
      <c r="G4106">
        <f>N(Движение!$N$608)</f>
        <v>0</v>
      </c>
      <c r="H4106">
        <f>Движение!$O$608</f>
        <v>48</v>
      </c>
      <c r="I4106" t="str">
        <f t="shared" si="64"/>
        <v/>
      </c>
    </row>
    <row r="4107" spans="1:9" x14ac:dyDescent="0.3">
      <c r="A4107">
        <v>4106</v>
      </c>
      <c r="B4107">
        <f>Движение!$A$608</f>
        <v>46827</v>
      </c>
      <c r="C4107">
        <f>Движение!$C$608</f>
        <v>0</v>
      </c>
      <c r="D4107" t="s">
        <v>54</v>
      </c>
      <c r="E4107">
        <f>Движение!$P$608</f>
        <v>13</v>
      </c>
      <c r="F4107">
        <f>N(Движение!$Q$608)</f>
        <v>0</v>
      </c>
      <c r="G4107">
        <f>N(Движение!$R$608)</f>
        <v>0</v>
      </c>
      <c r="H4107">
        <f>Движение!$S$608</f>
        <v>13</v>
      </c>
      <c r="I4107" t="str">
        <f t="shared" si="64"/>
        <v/>
      </c>
    </row>
    <row r="4108" spans="1:9" x14ac:dyDescent="0.3">
      <c r="A4108">
        <v>4107</v>
      </c>
      <c r="B4108">
        <f>Движение!$A$608</f>
        <v>46827</v>
      </c>
      <c r="C4108">
        <f>Движение!$C$608</f>
        <v>0</v>
      </c>
      <c r="D4108" t="s">
        <v>56</v>
      </c>
      <c r="E4108">
        <f>Движение!$T$608</f>
        <v>18</v>
      </c>
      <c r="F4108">
        <f>N(Движение!$U$608)</f>
        <v>0</v>
      </c>
      <c r="G4108">
        <f>N(Движение!$V$608)</f>
        <v>0</v>
      </c>
      <c r="H4108">
        <f>Движение!$W$608</f>
        <v>18</v>
      </c>
      <c r="I4108" t="str">
        <f t="shared" si="64"/>
        <v/>
      </c>
    </row>
    <row r="4109" spans="1:9" x14ac:dyDescent="0.3">
      <c r="A4109">
        <v>4108</v>
      </c>
      <c r="B4109">
        <f>Движение!$A$608</f>
        <v>46827</v>
      </c>
      <c r="C4109">
        <f>Движение!$C$608</f>
        <v>0</v>
      </c>
      <c r="D4109" t="s">
        <v>57</v>
      </c>
      <c r="E4109">
        <f>Движение!$X$608</f>
        <v>21</v>
      </c>
      <c r="F4109">
        <f>N(Движение!$Y$608)</f>
        <v>0</v>
      </c>
      <c r="G4109">
        <f>N(Движение!$Z$608)</f>
        <v>0</v>
      </c>
      <c r="H4109">
        <f>Движение!$AA$608</f>
        <v>21</v>
      </c>
      <c r="I4109" t="str">
        <f t="shared" si="64"/>
        <v/>
      </c>
    </row>
    <row r="4110" spans="1:9" x14ac:dyDescent="0.3">
      <c r="A4110">
        <v>4109</v>
      </c>
      <c r="B4110">
        <f>Движение!$A$608</f>
        <v>46827</v>
      </c>
      <c r="C4110">
        <f>Движение!$C$608</f>
        <v>0</v>
      </c>
      <c r="D4110" t="s">
        <v>59</v>
      </c>
      <c r="E4110">
        <f>Движение!$AB$608</f>
        <v>15</v>
      </c>
      <c r="F4110">
        <f>N(Движение!$AC$608)</f>
        <v>0</v>
      </c>
      <c r="G4110">
        <f>N(Движение!$AD$608)</f>
        <v>0</v>
      </c>
      <c r="H4110">
        <f>Движение!$AE$608</f>
        <v>15</v>
      </c>
      <c r="I4110" t="str">
        <f t="shared" si="64"/>
        <v/>
      </c>
    </row>
    <row r="4111" spans="1:9" x14ac:dyDescent="0.3">
      <c r="A4111">
        <v>4110</v>
      </c>
      <c r="B4111">
        <f>Движение!$A$609</f>
        <v>46828</v>
      </c>
      <c r="C4111">
        <f>Движение!$C$609</f>
        <v>0</v>
      </c>
      <c r="D4111" t="s">
        <v>45</v>
      </c>
      <c r="E4111">
        <f>Движение!$D$609</f>
        <v>26</v>
      </c>
      <c r="F4111">
        <f>N(Движение!$E$609)</f>
        <v>0</v>
      </c>
      <c r="G4111">
        <f>N(Движение!$F$609)</f>
        <v>0</v>
      </c>
      <c r="H4111">
        <f>Движение!$G$609</f>
        <v>26</v>
      </c>
      <c r="I4111" t="str">
        <f t="shared" si="64"/>
        <v/>
      </c>
    </row>
    <row r="4112" spans="1:9" x14ac:dyDescent="0.3">
      <c r="A4112">
        <v>4111</v>
      </c>
      <c r="B4112">
        <f>Движение!$A$609</f>
        <v>46828</v>
      </c>
      <c r="C4112">
        <f>Движение!$C$609</f>
        <v>0</v>
      </c>
      <c r="D4112" t="s">
        <v>49</v>
      </c>
      <c r="E4112">
        <f>Движение!$H$609</f>
        <v>20</v>
      </c>
      <c r="F4112">
        <f>N(Движение!$I$609)</f>
        <v>0</v>
      </c>
      <c r="G4112">
        <f>N(Движение!$J$609)</f>
        <v>0</v>
      </c>
      <c r="H4112">
        <f>Движение!$K$609</f>
        <v>20</v>
      </c>
      <c r="I4112" t="str">
        <f t="shared" si="64"/>
        <v/>
      </c>
    </row>
    <row r="4113" spans="1:9" x14ac:dyDescent="0.3">
      <c r="A4113">
        <v>4112</v>
      </c>
      <c r="B4113">
        <f>Движение!$A$609</f>
        <v>46828</v>
      </c>
      <c r="C4113">
        <f>Движение!$C$609</f>
        <v>0</v>
      </c>
      <c r="D4113" t="s">
        <v>51</v>
      </c>
      <c r="E4113">
        <f>Движение!$L$609</f>
        <v>48</v>
      </c>
      <c r="F4113">
        <f>N(Движение!$M$609)</f>
        <v>0</v>
      </c>
      <c r="G4113">
        <f>N(Движение!$N$609)</f>
        <v>0</v>
      </c>
      <c r="H4113">
        <f>Движение!$O$609</f>
        <v>48</v>
      </c>
      <c r="I4113" t="str">
        <f t="shared" si="64"/>
        <v/>
      </c>
    </row>
    <row r="4114" spans="1:9" x14ac:dyDescent="0.3">
      <c r="A4114">
        <v>4113</v>
      </c>
      <c r="B4114">
        <f>Движение!$A$609</f>
        <v>46828</v>
      </c>
      <c r="C4114">
        <f>Движение!$C$609</f>
        <v>0</v>
      </c>
      <c r="D4114" t="s">
        <v>54</v>
      </c>
      <c r="E4114">
        <f>Движение!$P$609</f>
        <v>13</v>
      </c>
      <c r="F4114">
        <f>N(Движение!$Q$609)</f>
        <v>0</v>
      </c>
      <c r="G4114">
        <f>N(Движение!$R$609)</f>
        <v>0</v>
      </c>
      <c r="H4114">
        <f>Движение!$S$609</f>
        <v>13</v>
      </c>
      <c r="I4114" t="str">
        <f t="shared" si="64"/>
        <v/>
      </c>
    </row>
    <row r="4115" spans="1:9" x14ac:dyDescent="0.3">
      <c r="A4115">
        <v>4114</v>
      </c>
      <c r="B4115">
        <f>Движение!$A$609</f>
        <v>46828</v>
      </c>
      <c r="C4115">
        <f>Движение!$C$609</f>
        <v>0</v>
      </c>
      <c r="D4115" t="s">
        <v>56</v>
      </c>
      <c r="E4115">
        <f>Движение!$T$609</f>
        <v>18</v>
      </c>
      <c r="F4115">
        <f>N(Движение!$U$609)</f>
        <v>0</v>
      </c>
      <c r="G4115">
        <f>N(Движение!$V$609)</f>
        <v>0</v>
      </c>
      <c r="H4115">
        <f>Движение!$W$609</f>
        <v>18</v>
      </c>
      <c r="I4115" t="str">
        <f t="shared" si="64"/>
        <v/>
      </c>
    </row>
    <row r="4116" spans="1:9" x14ac:dyDescent="0.3">
      <c r="A4116">
        <v>4115</v>
      </c>
      <c r="B4116">
        <f>Движение!$A$609</f>
        <v>46828</v>
      </c>
      <c r="C4116">
        <f>Движение!$C$609</f>
        <v>0</v>
      </c>
      <c r="D4116" t="s">
        <v>57</v>
      </c>
      <c r="E4116">
        <f>Движение!$X$609</f>
        <v>21</v>
      </c>
      <c r="F4116">
        <f>N(Движение!$Y$609)</f>
        <v>0</v>
      </c>
      <c r="G4116">
        <f>N(Движение!$Z$609)</f>
        <v>0</v>
      </c>
      <c r="H4116">
        <f>Движение!$AA$609</f>
        <v>21</v>
      </c>
      <c r="I4116" t="str">
        <f t="shared" si="64"/>
        <v/>
      </c>
    </row>
    <row r="4117" spans="1:9" x14ac:dyDescent="0.3">
      <c r="A4117">
        <v>4116</v>
      </c>
      <c r="B4117">
        <f>Движение!$A$609</f>
        <v>46828</v>
      </c>
      <c r="C4117">
        <f>Движение!$C$609</f>
        <v>0</v>
      </c>
      <c r="D4117" t="s">
        <v>59</v>
      </c>
      <c r="E4117">
        <f>Движение!$AB$609</f>
        <v>15</v>
      </c>
      <c r="F4117">
        <f>N(Движение!$AC$609)</f>
        <v>0</v>
      </c>
      <c r="G4117">
        <f>N(Движение!$AD$609)</f>
        <v>0</v>
      </c>
      <c r="H4117">
        <f>Движение!$AE$609</f>
        <v>15</v>
      </c>
      <c r="I4117" t="str">
        <f t="shared" si="64"/>
        <v/>
      </c>
    </row>
    <row r="4118" spans="1:9" x14ac:dyDescent="0.3">
      <c r="A4118">
        <v>4117</v>
      </c>
      <c r="B4118">
        <f>Движение!$A$610</f>
        <v>46829</v>
      </c>
      <c r="C4118">
        <f>Движение!$C$610</f>
        <v>0</v>
      </c>
      <c r="D4118" t="s">
        <v>45</v>
      </c>
      <c r="E4118">
        <f>Движение!$D$610</f>
        <v>26</v>
      </c>
      <c r="F4118">
        <f>N(Движение!$E$610)</f>
        <v>0</v>
      </c>
      <c r="G4118">
        <f>N(Движение!$F$610)</f>
        <v>0</v>
      </c>
      <c r="H4118">
        <f>Движение!$G$610</f>
        <v>26</v>
      </c>
      <c r="I4118" t="str">
        <f t="shared" si="64"/>
        <v/>
      </c>
    </row>
    <row r="4119" spans="1:9" x14ac:dyDescent="0.3">
      <c r="A4119">
        <v>4118</v>
      </c>
      <c r="B4119">
        <f>Движение!$A$610</f>
        <v>46829</v>
      </c>
      <c r="C4119">
        <f>Движение!$C$610</f>
        <v>0</v>
      </c>
      <c r="D4119" t="s">
        <v>49</v>
      </c>
      <c r="E4119">
        <f>Движение!$H$610</f>
        <v>20</v>
      </c>
      <c r="F4119">
        <f>N(Движение!$I$610)</f>
        <v>0</v>
      </c>
      <c r="G4119">
        <f>N(Движение!$J$610)</f>
        <v>0</v>
      </c>
      <c r="H4119">
        <f>Движение!$K$610</f>
        <v>20</v>
      </c>
      <c r="I4119" t="str">
        <f t="shared" si="64"/>
        <v/>
      </c>
    </row>
    <row r="4120" spans="1:9" x14ac:dyDescent="0.3">
      <c r="A4120">
        <v>4119</v>
      </c>
      <c r="B4120">
        <f>Движение!$A$610</f>
        <v>46829</v>
      </c>
      <c r="C4120">
        <f>Движение!$C$610</f>
        <v>0</v>
      </c>
      <c r="D4120" t="s">
        <v>51</v>
      </c>
      <c r="E4120">
        <f>Движение!$L$610</f>
        <v>48</v>
      </c>
      <c r="F4120">
        <f>N(Движение!$M$610)</f>
        <v>0</v>
      </c>
      <c r="G4120">
        <f>N(Движение!$N$610)</f>
        <v>0</v>
      </c>
      <c r="H4120">
        <f>Движение!$O$610</f>
        <v>48</v>
      </c>
      <c r="I4120" t="str">
        <f t="shared" si="64"/>
        <v/>
      </c>
    </row>
    <row r="4121" spans="1:9" x14ac:dyDescent="0.3">
      <c r="A4121">
        <v>4120</v>
      </c>
      <c r="B4121">
        <f>Движение!$A$610</f>
        <v>46829</v>
      </c>
      <c r="C4121">
        <f>Движение!$C$610</f>
        <v>0</v>
      </c>
      <c r="D4121" t="s">
        <v>54</v>
      </c>
      <c r="E4121">
        <f>Движение!$P$610</f>
        <v>13</v>
      </c>
      <c r="F4121">
        <f>N(Движение!$Q$610)</f>
        <v>0</v>
      </c>
      <c r="G4121">
        <f>N(Движение!$R$610)</f>
        <v>0</v>
      </c>
      <c r="H4121">
        <f>Движение!$S$610</f>
        <v>13</v>
      </c>
      <c r="I4121" t="str">
        <f t="shared" si="64"/>
        <v/>
      </c>
    </row>
    <row r="4122" spans="1:9" x14ac:dyDescent="0.3">
      <c r="A4122">
        <v>4121</v>
      </c>
      <c r="B4122">
        <f>Движение!$A$610</f>
        <v>46829</v>
      </c>
      <c r="C4122">
        <f>Движение!$C$610</f>
        <v>0</v>
      </c>
      <c r="D4122" t="s">
        <v>56</v>
      </c>
      <c r="E4122">
        <f>Движение!$T$610</f>
        <v>18</v>
      </c>
      <c r="F4122">
        <f>N(Движение!$U$610)</f>
        <v>0</v>
      </c>
      <c r="G4122">
        <f>N(Движение!$V$610)</f>
        <v>0</v>
      </c>
      <c r="H4122">
        <f>Движение!$W$610</f>
        <v>18</v>
      </c>
      <c r="I4122" t="str">
        <f t="shared" si="64"/>
        <v/>
      </c>
    </row>
    <row r="4123" spans="1:9" x14ac:dyDescent="0.3">
      <c r="A4123">
        <v>4122</v>
      </c>
      <c r="B4123">
        <f>Движение!$A$610</f>
        <v>46829</v>
      </c>
      <c r="C4123">
        <f>Движение!$C$610</f>
        <v>0</v>
      </c>
      <c r="D4123" t="s">
        <v>57</v>
      </c>
      <c r="E4123">
        <f>Движение!$X$610</f>
        <v>21</v>
      </c>
      <c r="F4123">
        <f>N(Движение!$Y$610)</f>
        <v>0</v>
      </c>
      <c r="G4123">
        <f>N(Движение!$Z$610)</f>
        <v>0</v>
      </c>
      <c r="H4123">
        <f>Движение!$AA$610</f>
        <v>21</v>
      </c>
      <c r="I4123" t="str">
        <f t="shared" si="64"/>
        <v/>
      </c>
    </row>
    <row r="4124" spans="1:9" x14ac:dyDescent="0.3">
      <c r="A4124">
        <v>4123</v>
      </c>
      <c r="B4124">
        <f>Движение!$A$610</f>
        <v>46829</v>
      </c>
      <c r="C4124">
        <f>Движение!$C$610</f>
        <v>0</v>
      </c>
      <c r="D4124" t="s">
        <v>59</v>
      </c>
      <c r="E4124">
        <f>Движение!$AB$610</f>
        <v>15</v>
      </c>
      <c r="F4124">
        <f>N(Движение!$AC$610)</f>
        <v>0</v>
      </c>
      <c r="G4124">
        <f>N(Движение!$AD$610)</f>
        <v>0</v>
      </c>
      <c r="H4124">
        <f>Движение!$AE$610</f>
        <v>15</v>
      </c>
      <c r="I4124" t="str">
        <f t="shared" si="64"/>
        <v/>
      </c>
    </row>
    <row r="4125" spans="1:9" x14ac:dyDescent="0.3">
      <c r="A4125">
        <v>4124</v>
      </c>
      <c r="B4125">
        <f>Движение!$A$611</f>
        <v>46830</v>
      </c>
      <c r="C4125">
        <f>Движение!$C$611</f>
        <v>0</v>
      </c>
      <c r="D4125" t="s">
        <v>45</v>
      </c>
      <c r="E4125">
        <f>Движение!$D$611</f>
        <v>26</v>
      </c>
      <c r="F4125">
        <f>N(Движение!$E$611)</f>
        <v>0</v>
      </c>
      <c r="G4125">
        <f>N(Движение!$F$611)</f>
        <v>0</v>
      </c>
      <c r="H4125">
        <f>Движение!$G$611</f>
        <v>26</v>
      </c>
      <c r="I4125" t="str">
        <f t="shared" si="64"/>
        <v/>
      </c>
    </row>
    <row r="4126" spans="1:9" x14ac:dyDescent="0.3">
      <c r="A4126">
        <v>4125</v>
      </c>
      <c r="B4126">
        <f>Движение!$A$611</f>
        <v>46830</v>
      </c>
      <c r="C4126">
        <f>Движение!$C$611</f>
        <v>0</v>
      </c>
      <c r="D4126" t="s">
        <v>49</v>
      </c>
      <c r="E4126">
        <f>Движение!$H$611</f>
        <v>20</v>
      </c>
      <c r="F4126">
        <f>N(Движение!$I$611)</f>
        <v>0</v>
      </c>
      <c r="G4126">
        <f>N(Движение!$J$611)</f>
        <v>0</v>
      </c>
      <c r="H4126">
        <f>Движение!$K$611</f>
        <v>20</v>
      </c>
      <c r="I4126" t="str">
        <f t="shared" si="64"/>
        <v/>
      </c>
    </row>
    <row r="4127" spans="1:9" x14ac:dyDescent="0.3">
      <c r="A4127">
        <v>4126</v>
      </c>
      <c r="B4127">
        <f>Движение!$A$611</f>
        <v>46830</v>
      </c>
      <c r="C4127">
        <f>Движение!$C$611</f>
        <v>0</v>
      </c>
      <c r="D4127" t="s">
        <v>51</v>
      </c>
      <c r="E4127">
        <f>Движение!$L$611</f>
        <v>48</v>
      </c>
      <c r="F4127">
        <f>N(Движение!$M$611)</f>
        <v>0</v>
      </c>
      <c r="G4127">
        <f>N(Движение!$N$611)</f>
        <v>0</v>
      </c>
      <c r="H4127">
        <f>Движение!$O$611</f>
        <v>48</v>
      </c>
      <c r="I4127" t="str">
        <f t="shared" si="64"/>
        <v/>
      </c>
    </row>
    <row r="4128" spans="1:9" x14ac:dyDescent="0.3">
      <c r="A4128">
        <v>4127</v>
      </c>
      <c r="B4128">
        <f>Движение!$A$611</f>
        <v>46830</v>
      </c>
      <c r="C4128">
        <f>Движение!$C$611</f>
        <v>0</v>
      </c>
      <c r="D4128" t="s">
        <v>54</v>
      </c>
      <c r="E4128">
        <f>Движение!$P$611</f>
        <v>13</v>
      </c>
      <c r="F4128">
        <f>N(Движение!$Q$611)</f>
        <v>0</v>
      </c>
      <c r="G4128">
        <f>N(Движение!$R$611)</f>
        <v>0</v>
      </c>
      <c r="H4128">
        <f>Движение!$S$611</f>
        <v>13</v>
      </c>
      <c r="I4128" t="str">
        <f t="shared" si="64"/>
        <v/>
      </c>
    </row>
    <row r="4129" spans="1:9" x14ac:dyDescent="0.3">
      <c r="A4129">
        <v>4128</v>
      </c>
      <c r="B4129">
        <f>Движение!$A$611</f>
        <v>46830</v>
      </c>
      <c r="C4129">
        <f>Движение!$C$611</f>
        <v>0</v>
      </c>
      <c r="D4129" t="s">
        <v>56</v>
      </c>
      <c r="E4129">
        <f>Движение!$T$611</f>
        <v>18</v>
      </c>
      <c r="F4129">
        <f>N(Движение!$U$611)</f>
        <v>0</v>
      </c>
      <c r="G4129">
        <f>N(Движение!$V$611)</f>
        <v>0</v>
      </c>
      <c r="H4129">
        <f>Движение!$W$611</f>
        <v>18</v>
      </c>
      <c r="I4129" t="str">
        <f t="shared" si="64"/>
        <v/>
      </c>
    </row>
    <row r="4130" spans="1:9" x14ac:dyDescent="0.3">
      <c r="A4130">
        <v>4129</v>
      </c>
      <c r="B4130">
        <f>Движение!$A$611</f>
        <v>46830</v>
      </c>
      <c r="C4130">
        <f>Движение!$C$611</f>
        <v>0</v>
      </c>
      <c r="D4130" t="s">
        <v>57</v>
      </c>
      <c r="E4130">
        <f>Движение!$X$611</f>
        <v>21</v>
      </c>
      <c r="F4130">
        <f>N(Движение!$Y$611)</f>
        <v>0</v>
      </c>
      <c r="G4130">
        <f>N(Движение!$Z$611)</f>
        <v>0</v>
      </c>
      <c r="H4130">
        <f>Движение!$AA$611</f>
        <v>21</v>
      </c>
      <c r="I4130" t="str">
        <f t="shared" si="64"/>
        <v/>
      </c>
    </row>
    <row r="4131" spans="1:9" x14ac:dyDescent="0.3">
      <c r="A4131">
        <v>4130</v>
      </c>
      <c r="B4131">
        <f>Движение!$A$611</f>
        <v>46830</v>
      </c>
      <c r="C4131">
        <f>Движение!$C$611</f>
        <v>0</v>
      </c>
      <c r="D4131" t="s">
        <v>59</v>
      </c>
      <c r="E4131">
        <f>Движение!$AB$611</f>
        <v>15</v>
      </c>
      <c r="F4131">
        <f>N(Движение!$AC$611)</f>
        <v>0</v>
      </c>
      <c r="G4131">
        <f>N(Движение!$AD$611)</f>
        <v>0</v>
      </c>
      <c r="H4131">
        <f>Движение!$AE$611</f>
        <v>15</v>
      </c>
      <c r="I4131" t="str">
        <f t="shared" si="64"/>
        <v/>
      </c>
    </row>
    <row r="4132" spans="1:9" x14ac:dyDescent="0.3">
      <c r="A4132">
        <v>4131</v>
      </c>
      <c r="B4132">
        <f>Движение!$A$612</f>
        <v>46831</v>
      </c>
      <c r="C4132">
        <f>Движение!$C$612</f>
        <v>0</v>
      </c>
      <c r="D4132" t="s">
        <v>45</v>
      </c>
      <c r="E4132">
        <f>Движение!$D$612</f>
        <v>26</v>
      </c>
      <c r="F4132">
        <f>N(Движение!$E$612)</f>
        <v>0</v>
      </c>
      <c r="G4132">
        <f>N(Движение!$F$612)</f>
        <v>0</v>
      </c>
      <c r="H4132">
        <f>Движение!$G$612</f>
        <v>26</v>
      </c>
      <c r="I4132" t="str">
        <f t="shared" si="64"/>
        <v/>
      </c>
    </row>
    <row r="4133" spans="1:9" x14ac:dyDescent="0.3">
      <c r="A4133">
        <v>4132</v>
      </c>
      <c r="B4133">
        <f>Движение!$A$612</f>
        <v>46831</v>
      </c>
      <c r="C4133">
        <f>Движение!$C$612</f>
        <v>0</v>
      </c>
      <c r="D4133" t="s">
        <v>49</v>
      </c>
      <c r="E4133">
        <f>Движение!$H$612</f>
        <v>20</v>
      </c>
      <c r="F4133">
        <f>N(Движение!$I$612)</f>
        <v>0</v>
      </c>
      <c r="G4133">
        <f>N(Движение!$J$612)</f>
        <v>0</v>
      </c>
      <c r="H4133">
        <f>Движение!$K$612</f>
        <v>20</v>
      </c>
      <c r="I4133" t="str">
        <f t="shared" si="64"/>
        <v/>
      </c>
    </row>
    <row r="4134" spans="1:9" x14ac:dyDescent="0.3">
      <c r="A4134">
        <v>4133</v>
      </c>
      <c r="B4134">
        <f>Движение!$A$612</f>
        <v>46831</v>
      </c>
      <c r="C4134">
        <f>Движение!$C$612</f>
        <v>0</v>
      </c>
      <c r="D4134" t="s">
        <v>51</v>
      </c>
      <c r="E4134">
        <f>Движение!$L$612</f>
        <v>48</v>
      </c>
      <c r="F4134">
        <f>N(Движение!$M$612)</f>
        <v>0</v>
      </c>
      <c r="G4134">
        <f>N(Движение!$N$612)</f>
        <v>0</v>
      </c>
      <c r="H4134">
        <f>Движение!$O$612</f>
        <v>48</v>
      </c>
      <c r="I4134" t="str">
        <f t="shared" si="64"/>
        <v/>
      </c>
    </row>
    <row r="4135" spans="1:9" x14ac:dyDescent="0.3">
      <c r="A4135">
        <v>4134</v>
      </c>
      <c r="B4135">
        <f>Движение!$A$612</f>
        <v>46831</v>
      </c>
      <c r="C4135">
        <f>Движение!$C$612</f>
        <v>0</v>
      </c>
      <c r="D4135" t="s">
        <v>54</v>
      </c>
      <c r="E4135">
        <f>Движение!$P$612</f>
        <v>13</v>
      </c>
      <c r="F4135">
        <f>N(Движение!$Q$612)</f>
        <v>0</v>
      </c>
      <c r="G4135">
        <f>N(Движение!$R$612)</f>
        <v>0</v>
      </c>
      <c r="H4135">
        <f>Движение!$S$612</f>
        <v>13</v>
      </c>
      <c r="I4135" t="str">
        <f t="shared" si="64"/>
        <v/>
      </c>
    </row>
    <row r="4136" spans="1:9" x14ac:dyDescent="0.3">
      <c r="A4136">
        <v>4135</v>
      </c>
      <c r="B4136">
        <f>Движение!$A$612</f>
        <v>46831</v>
      </c>
      <c r="C4136">
        <f>Движение!$C$612</f>
        <v>0</v>
      </c>
      <c r="D4136" t="s">
        <v>56</v>
      </c>
      <c r="E4136">
        <f>Движение!$T$612</f>
        <v>18</v>
      </c>
      <c r="F4136">
        <f>N(Движение!$U$612)</f>
        <v>0</v>
      </c>
      <c r="G4136">
        <f>N(Движение!$V$612)</f>
        <v>0</v>
      </c>
      <c r="H4136">
        <f>Движение!$W$612</f>
        <v>18</v>
      </c>
      <c r="I4136" t="str">
        <f t="shared" si="64"/>
        <v/>
      </c>
    </row>
    <row r="4137" spans="1:9" x14ac:dyDescent="0.3">
      <c r="A4137">
        <v>4136</v>
      </c>
      <c r="B4137">
        <f>Движение!$A$612</f>
        <v>46831</v>
      </c>
      <c r="C4137">
        <f>Движение!$C$612</f>
        <v>0</v>
      </c>
      <c r="D4137" t="s">
        <v>57</v>
      </c>
      <c r="E4137">
        <f>Движение!$X$612</f>
        <v>21</v>
      </c>
      <c r="F4137">
        <f>N(Движение!$Y$612)</f>
        <v>0</v>
      </c>
      <c r="G4137">
        <f>N(Движение!$Z$612)</f>
        <v>0</v>
      </c>
      <c r="H4137">
        <f>Движение!$AA$612</f>
        <v>21</v>
      </c>
      <c r="I4137" t="str">
        <f t="shared" si="64"/>
        <v/>
      </c>
    </row>
    <row r="4138" spans="1:9" x14ac:dyDescent="0.3">
      <c r="A4138">
        <v>4137</v>
      </c>
      <c r="B4138">
        <f>Движение!$A$612</f>
        <v>46831</v>
      </c>
      <c r="C4138">
        <f>Движение!$C$612</f>
        <v>0</v>
      </c>
      <c r="D4138" t="s">
        <v>59</v>
      </c>
      <c r="E4138">
        <f>Движение!$AB$612</f>
        <v>15</v>
      </c>
      <c r="F4138">
        <f>N(Движение!$AC$612)</f>
        <v>0</v>
      </c>
      <c r="G4138">
        <f>N(Движение!$AD$612)</f>
        <v>0</v>
      </c>
      <c r="H4138">
        <f>Движение!$AE$612</f>
        <v>15</v>
      </c>
      <c r="I4138" t="str">
        <f t="shared" si="64"/>
        <v/>
      </c>
    </row>
    <row r="4139" spans="1:9" x14ac:dyDescent="0.3">
      <c r="A4139">
        <v>4138</v>
      </c>
      <c r="B4139">
        <f>Движение!$A$613</f>
        <v>46832</v>
      </c>
      <c r="C4139">
        <f>Движение!$C$613</f>
        <v>0</v>
      </c>
      <c r="D4139" t="s">
        <v>45</v>
      </c>
      <c r="E4139">
        <f>Движение!$D$613</f>
        <v>26</v>
      </c>
      <c r="F4139">
        <f>N(Движение!$E$613)</f>
        <v>0</v>
      </c>
      <c r="G4139">
        <f>N(Движение!$F$613)</f>
        <v>0</v>
      </c>
      <c r="H4139">
        <f>Движение!$G$613</f>
        <v>26</v>
      </c>
      <c r="I4139" t="str">
        <f t="shared" si="64"/>
        <v/>
      </c>
    </row>
    <row r="4140" spans="1:9" x14ac:dyDescent="0.3">
      <c r="A4140">
        <v>4139</v>
      </c>
      <c r="B4140">
        <f>Движение!$A$613</f>
        <v>46832</v>
      </c>
      <c r="C4140">
        <f>Движение!$C$613</f>
        <v>0</v>
      </c>
      <c r="D4140" t="s">
        <v>49</v>
      </c>
      <c r="E4140">
        <f>Движение!$H$613</f>
        <v>20</v>
      </c>
      <c r="F4140">
        <f>N(Движение!$I$613)</f>
        <v>0</v>
      </c>
      <c r="G4140">
        <f>N(Движение!$J$613)</f>
        <v>0</v>
      </c>
      <c r="H4140">
        <f>Движение!$K$613</f>
        <v>20</v>
      </c>
      <c r="I4140" t="str">
        <f t="shared" si="64"/>
        <v/>
      </c>
    </row>
    <row r="4141" spans="1:9" x14ac:dyDescent="0.3">
      <c r="A4141">
        <v>4140</v>
      </c>
      <c r="B4141">
        <f>Движение!$A$613</f>
        <v>46832</v>
      </c>
      <c r="C4141">
        <f>Движение!$C$613</f>
        <v>0</v>
      </c>
      <c r="D4141" t="s">
        <v>51</v>
      </c>
      <c r="E4141">
        <f>Движение!$L$613</f>
        <v>48</v>
      </c>
      <c r="F4141">
        <f>N(Движение!$M$613)</f>
        <v>0</v>
      </c>
      <c r="G4141">
        <f>N(Движение!$N$613)</f>
        <v>0</v>
      </c>
      <c r="H4141">
        <f>Движение!$O$613</f>
        <v>48</v>
      </c>
      <c r="I4141" t="str">
        <f t="shared" si="64"/>
        <v/>
      </c>
    </row>
    <row r="4142" spans="1:9" x14ac:dyDescent="0.3">
      <c r="A4142">
        <v>4141</v>
      </c>
      <c r="B4142">
        <f>Движение!$A$613</f>
        <v>46832</v>
      </c>
      <c r="C4142">
        <f>Движение!$C$613</f>
        <v>0</v>
      </c>
      <c r="D4142" t="s">
        <v>54</v>
      </c>
      <c r="E4142">
        <f>Движение!$P$613</f>
        <v>13</v>
      </c>
      <c r="F4142">
        <f>N(Движение!$Q$613)</f>
        <v>0</v>
      </c>
      <c r="G4142">
        <f>N(Движение!$R$613)</f>
        <v>0</v>
      </c>
      <c r="H4142">
        <f>Движение!$S$613</f>
        <v>13</v>
      </c>
      <c r="I4142" t="str">
        <f t="shared" si="64"/>
        <v/>
      </c>
    </row>
    <row r="4143" spans="1:9" x14ac:dyDescent="0.3">
      <c r="A4143">
        <v>4142</v>
      </c>
      <c r="B4143">
        <f>Движение!$A$613</f>
        <v>46832</v>
      </c>
      <c r="C4143">
        <f>Движение!$C$613</f>
        <v>0</v>
      </c>
      <c r="D4143" t="s">
        <v>56</v>
      </c>
      <c r="E4143">
        <f>Движение!$T$613</f>
        <v>18</v>
      </c>
      <c r="F4143">
        <f>N(Движение!$U$613)</f>
        <v>0</v>
      </c>
      <c r="G4143">
        <f>N(Движение!$V$613)</f>
        <v>0</v>
      </c>
      <c r="H4143">
        <f>Движение!$W$613</f>
        <v>18</v>
      </c>
      <c r="I4143" t="str">
        <f t="shared" si="64"/>
        <v/>
      </c>
    </row>
    <row r="4144" spans="1:9" x14ac:dyDescent="0.3">
      <c r="A4144">
        <v>4143</v>
      </c>
      <c r="B4144">
        <f>Движение!$A$613</f>
        <v>46832</v>
      </c>
      <c r="C4144">
        <f>Движение!$C$613</f>
        <v>0</v>
      </c>
      <c r="D4144" t="s">
        <v>57</v>
      </c>
      <c r="E4144">
        <f>Движение!$X$613</f>
        <v>21</v>
      </c>
      <c r="F4144">
        <f>N(Движение!$Y$613)</f>
        <v>0</v>
      </c>
      <c r="G4144">
        <f>N(Движение!$Z$613)</f>
        <v>0</v>
      </c>
      <c r="H4144">
        <f>Движение!$AA$613</f>
        <v>21</v>
      </c>
      <c r="I4144" t="str">
        <f t="shared" si="64"/>
        <v/>
      </c>
    </row>
    <row r="4145" spans="1:9" x14ac:dyDescent="0.3">
      <c r="A4145">
        <v>4144</v>
      </c>
      <c r="B4145">
        <f>Движение!$A$613</f>
        <v>46832</v>
      </c>
      <c r="C4145">
        <f>Движение!$C$613</f>
        <v>0</v>
      </c>
      <c r="D4145" t="s">
        <v>59</v>
      </c>
      <c r="E4145">
        <f>Движение!$AB$613</f>
        <v>15</v>
      </c>
      <c r="F4145">
        <f>N(Движение!$AC$613)</f>
        <v>0</v>
      </c>
      <c r="G4145">
        <f>N(Движение!$AD$613)</f>
        <v>0</v>
      </c>
      <c r="H4145">
        <f>Движение!$AE$613</f>
        <v>15</v>
      </c>
      <c r="I4145" t="str">
        <f t="shared" si="64"/>
        <v/>
      </c>
    </row>
    <row r="4146" spans="1:9" x14ac:dyDescent="0.3">
      <c r="A4146">
        <v>4145</v>
      </c>
      <c r="B4146">
        <f>Движение!$A$614</f>
        <v>46833</v>
      </c>
      <c r="C4146">
        <f>Движение!$C$614</f>
        <v>0</v>
      </c>
      <c r="D4146" t="s">
        <v>45</v>
      </c>
      <c r="E4146">
        <f>Движение!$D$614</f>
        <v>26</v>
      </c>
      <c r="F4146">
        <f>N(Движение!$E$614)</f>
        <v>0</v>
      </c>
      <c r="G4146">
        <f>N(Движение!$F$614)</f>
        <v>0</v>
      </c>
      <c r="H4146">
        <f>Движение!$G$614</f>
        <v>26</v>
      </c>
      <c r="I4146" t="str">
        <f t="shared" si="64"/>
        <v/>
      </c>
    </row>
    <row r="4147" spans="1:9" x14ac:dyDescent="0.3">
      <c r="A4147">
        <v>4146</v>
      </c>
      <c r="B4147">
        <f>Движение!$A$614</f>
        <v>46833</v>
      </c>
      <c r="C4147">
        <f>Движение!$C$614</f>
        <v>0</v>
      </c>
      <c r="D4147" t="s">
        <v>49</v>
      </c>
      <c r="E4147">
        <f>Движение!$H$614</f>
        <v>20</v>
      </c>
      <c r="F4147">
        <f>N(Движение!$I$614)</f>
        <v>0</v>
      </c>
      <c r="G4147">
        <f>N(Движение!$J$614)</f>
        <v>0</v>
      </c>
      <c r="H4147">
        <f>Движение!$K$614</f>
        <v>20</v>
      </c>
      <c r="I4147" t="str">
        <f t="shared" si="64"/>
        <v/>
      </c>
    </row>
    <row r="4148" spans="1:9" x14ac:dyDescent="0.3">
      <c r="A4148">
        <v>4147</v>
      </c>
      <c r="B4148">
        <f>Движение!$A$614</f>
        <v>46833</v>
      </c>
      <c r="C4148">
        <f>Движение!$C$614</f>
        <v>0</v>
      </c>
      <c r="D4148" t="s">
        <v>51</v>
      </c>
      <c r="E4148">
        <f>Движение!$L$614</f>
        <v>48</v>
      </c>
      <c r="F4148">
        <f>N(Движение!$M$614)</f>
        <v>0</v>
      </c>
      <c r="G4148">
        <f>N(Движение!$N$614)</f>
        <v>0</v>
      </c>
      <c r="H4148">
        <f>Движение!$O$614</f>
        <v>48</v>
      </c>
      <c r="I4148" t="str">
        <f t="shared" si="64"/>
        <v/>
      </c>
    </row>
    <row r="4149" spans="1:9" x14ac:dyDescent="0.3">
      <c r="A4149">
        <v>4148</v>
      </c>
      <c r="B4149">
        <f>Движение!$A$614</f>
        <v>46833</v>
      </c>
      <c r="C4149">
        <f>Движение!$C$614</f>
        <v>0</v>
      </c>
      <c r="D4149" t="s">
        <v>54</v>
      </c>
      <c r="E4149">
        <f>Движение!$P$614</f>
        <v>13</v>
      </c>
      <c r="F4149">
        <f>N(Движение!$Q$614)</f>
        <v>0</v>
      </c>
      <c r="G4149">
        <f>N(Движение!$R$614)</f>
        <v>0</v>
      </c>
      <c r="H4149">
        <f>Движение!$S$614</f>
        <v>13</v>
      </c>
      <c r="I4149" t="str">
        <f t="shared" si="64"/>
        <v/>
      </c>
    </row>
    <row r="4150" spans="1:9" x14ac:dyDescent="0.3">
      <c r="A4150">
        <v>4149</v>
      </c>
      <c r="B4150">
        <f>Движение!$A$614</f>
        <v>46833</v>
      </c>
      <c r="C4150">
        <f>Движение!$C$614</f>
        <v>0</v>
      </c>
      <c r="D4150" t="s">
        <v>56</v>
      </c>
      <c r="E4150">
        <f>Движение!$T$614</f>
        <v>18</v>
      </c>
      <c r="F4150">
        <f>N(Движение!$U$614)</f>
        <v>0</v>
      </c>
      <c r="G4150">
        <f>N(Движение!$V$614)</f>
        <v>0</v>
      </c>
      <c r="H4150">
        <f>Движение!$W$614</f>
        <v>18</v>
      </c>
      <c r="I4150" t="str">
        <f t="shared" si="64"/>
        <v/>
      </c>
    </row>
    <row r="4151" spans="1:9" x14ac:dyDescent="0.3">
      <c r="A4151">
        <v>4150</v>
      </c>
      <c r="B4151">
        <f>Движение!$A$614</f>
        <v>46833</v>
      </c>
      <c r="C4151">
        <f>Движение!$C$614</f>
        <v>0</v>
      </c>
      <c r="D4151" t="s">
        <v>57</v>
      </c>
      <c r="E4151">
        <f>Движение!$X$614</f>
        <v>21</v>
      </c>
      <c r="F4151">
        <f>N(Движение!$Y$614)</f>
        <v>0</v>
      </c>
      <c r="G4151">
        <f>N(Движение!$Z$614)</f>
        <v>0</v>
      </c>
      <c r="H4151">
        <f>Движение!$AA$614</f>
        <v>21</v>
      </c>
      <c r="I4151" t="str">
        <f t="shared" si="64"/>
        <v/>
      </c>
    </row>
    <row r="4152" spans="1:9" x14ac:dyDescent="0.3">
      <c r="A4152">
        <v>4151</v>
      </c>
      <c r="B4152">
        <f>Движение!$A$614</f>
        <v>46833</v>
      </c>
      <c r="C4152">
        <f>Движение!$C$614</f>
        <v>0</v>
      </c>
      <c r="D4152" t="s">
        <v>59</v>
      </c>
      <c r="E4152">
        <f>Движение!$AB$614</f>
        <v>15</v>
      </c>
      <c r="F4152">
        <f>N(Движение!$AC$614)</f>
        <v>0</v>
      </c>
      <c r="G4152">
        <f>N(Движение!$AD$614)</f>
        <v>0</v>
      </c>
      <c r="H4152">
        <f>Движение!$AE$614</f>
        <v>15</v>
      </c>
      <c r="I4152" t="str">
        <f t="shared" si="64"/>
        <v/>
      </c>
    </row>
    <row r="4153" spans="1:9" x14ac:dyDescent="0.3">
      <c r="A4153">
        <v>4152</v>
      </c>
      <c r="B4153">
        <f>Движение!$A$615</f>
        <v>46834</v>
      </c>
      <c r="C4153">
        <f>Движение!$C$615</f>
        <v>0</v>
      </c>
      <c r="D4153" t="s">
        <v>45</v>
      </c>
      <c r="E4153">
        <f>Движение!$D$615</f>
        <v>26</v>
      </c>
      <c r="F4153">
        <f>N(Движение!$E$615)</f>
        <v>0</v>
      </c>
      <c r="G4153">
        <f>N(Движение!$F$615)</f>
        <v>0</v>
      </c>
      <c r="H4153">
        <f>Движение!$G$615</f>
        <v>26</v>
      </c>
      <c r="I4153" t="str">
        <f t="shared" si="64"/>
        <v/>
      </c>
    </row>
    <row r="4154" spans="1:9" x14ac:dyDescent="0.3">
      <c r="A4154">
        <v>4153</v>
      </c>
      <c r="B4154">
        <f>Движение!$A$615</f>
        <v>46834</v>
      </c>
      <c r="C4154">
        <f>Движение!$C$615</f>
        <v>0</v>
      </c>
      <c r="D4154" t="s">
        <v>49</v>
      </c>
      <c r="E4154">
        <f>Движение!$H$615</f>
        <v>20</v>
      </c>
      <c r="F4154">
        <f>N(Движение!$I$615)</f>
        <v>0</v>
      </c>
      <c r="G4154">
        <f>N(Движение!$J$615)</f>
        <v>0</v>
      </c>
      <c r="H4154">
        <f>Движение!$K$615</f>
        <v>20</v>
      </c>
      <c r="I4154" t="str">
        <f t="shared" si="64"/>
        <v/>
      </c>
    </row>
    <row r="4155" spans="1:9" x14ac:dyDescent="0.3">
      <c r="A4155">
        <v>4154</v>
      </c>
      <c r="B4155">
        <f>Движение!$A$615</f>
        <v>46834</v>
      </c>
      <c r="C4155">
        <f>Движение!$C$615</f>
        <v>0</v>
      </c>
      <c r="D4155" t="s">
        <v>51</v>
      </c>
      <c r="E4155">
        <f>Движение!$L$615</f>
        <v>48</v>
      </c>
      <c r="F4155">
        <f>N(Движение!$M$615)</f>
        <v>0</v>
      </c>
      <c r="G4155">
        <f>N(Движение!$N$615)</f>
        <v>0</v>
      </c>
      <c r="H4155">
        <f>Движение!$O$615</f>
        <v>48</v>
      </c>
      <c r="I4155" t="str">
        <f t="shared" si="64"/>
        <v/>
      </c>
    </row>
    <row r="4156" spans="1:9" x14ac:dyDescent="0.3">
      <c r="A4156">
        <v>4155</v>
      </c>
      <c r="B4156">
        <f>Движение!$A$615</f>
        <v>46834</v>
      </c>
      <c r="C4156">
        <f>Движение!$C$615</f>
        <v>0</v>
      </c>
      <c r="D4156" t="s">
        <v>54</v>
      </c>
      <c r="E4156">
        <f>Движение!$P$615</f>
        <v>13</v>
      </c>
      <c r="F4156">
        <f>N(Движение!$Q$615)</f>
        <v>0</v>
      </c>
      <c r="G4156">
        <f>N(Движение!$R$615)</f>
        <v>0</v>
      </c>
      <c r="H4156">
        <f>Движение!$S$615</f>
        <v>13</v>
      </c>
      <c r="I4156" t="str">
        <f t="shared" si="64"/>
        <v/>
      </c>
    </row>
    <row r="4157" spans="1:9" x14ac:dyDescent="0.3">
      <c r="A4157">
        <v>4156</v>
      </c>
      <c r="B4157">
        <f>Движение!$A$615</f>
        <v>46834</v>
      </c>
      <c r="C4157">
        <f>Движение!$C$615</f>
        <v>0</v>
      </c>
      <c r="D4157" t="s">
        <v>56</v>
      </c>
      <c r="E4157">
        <f>Движение!$T$615</f>
        <v>18</v>
      </c>
      <c r="F4157">
        <f>N(Движение!$U$615)</f>
        <v>0</v>
      </c>
      <c r="G4157">
        <f>N(Движение!$V$615)</f>
        <v>0</v>
      </c>
      <c r="H4157">
        <f>Движение!$W$615</f>
        <v>18</v>
      </c>
      <c r="I4157" t="str">
        <f t="shared" si="64"/>
        <v/>
      </c>
    </row>
    <row r="4158" spans="1:9" x14ac:dyDescent="0.3">
      <c r="A4158">
        <v>4157</v>
      </c>
      <c r="B4158">
        <f>Движение!$A$615</f>
        <v>46834</v>
      </c>
      <c r="C4158">
        <f>Движение!$C$615</f>
        <v>0</v>
      </c>
      <c r="D4158" t="s">
        <v>57</v>
      </c>
      <c r="E4158">
        <f>Движение!$X$615</f>
        <v>21</v>
      </c>
      <c r="F4158">
        <f>N(Движение!$Y$615)</f>
        <v>0</v>
      </c>
      <c r="G4158">
        <f>N(Движение!$Z$615)</f>
        <v>0</v>
      </c>
      <c r="H4158">
        <f>Движение!$AA$615</f>
        <v>21</v>
      </c>
      <c r="I4158" t="str">
        <f t="shared" si="64"/>
        <v/>
      </c>
    </row>
    <row r="4159" spans="1:9" x14ac:dyDescent="0.3">
      <c r="A4159">
        <v>4158</v>
      </c>
      <c r="B4159">
        <f>Движение!$A$615</f>
        <v>46834</v>
      </c>
      <c r="C4159">
        <f>Движение!$C$615</f>
        <v>0</v>
      </c>
      <c r="D4159" t="s">
        <v>59</v>
      </c>
      <c r="E4159">
        <f>Движение!$AB$615</f>
        <v>15</v>
      </c>
      <c r="F4159">
        <f>N(Движение!$AC$615)</f>
        <v>0</v>
      </c>
      <c r="G4159">
        <f>N(Движение!$AD$615)</f>
        <v>0</v>
      </c>
      <c r="H4159">
        <f>Движение!$AE$615</f>
        <v>15</v>
      </c>
      <c r="I4159" t="str">
        <f t="shared" si="64"/>
        <v/>
      </c>
    </row>
    <row r="4160" spans="1:9" x14ac:dyDescent="0.3">
      <c r="A4160">
        <v>4159</v>
      </c>
      <c r="B4160">
        <f>Движение!$A$616</f>
        <v>46835</v>
      </c>
      <c r="C4160">
        <f>Движение!$C$616</f>
        <v>0</v>
      </c>
      <c r="D4160" t="s">
        <v>45</v>
      </c>
      <c r="E4160">
        <f>Движение!$D$616</f>
        <v>26</v>
      </c>
      <c r="F4160">
        <f>N(Движение!$E$616)</f>
        <v>0</v>
      </c>
      <c r="G4160">
        <f>N(Движение!$F$616)</f>
        <v>0</v>
      </c>
      <c r="H4160">
        <f>Движение!$G$616</f>
        <v>26</v>
      </c>
      <c r="I4160" t="str">
        <f t="shared" si="64"/>
        <v/>
      </c>
    </row>
    <row r="4161" spans="1:9" x14ac:dyDescent="0.3">
      <c r="A4161">
        <v>4160</v>
      </c>
      <c r="B4161">
        <f>Движение!$A$616</f>
        <v>46835</v>
      </c>
      <c r="C4161">
        <f>Движение!$C$616</f>
        <v>0</v>
      </c>
      <c r="D4161" t="s">
        <v>49</v>
      </c>
      <c r="E4161">
        <f>Движение!$H$616</f>
        <v>20</v>
      </c>
      <c r="F4161">
        <f>N(Движение!$I$616)</f>
        <v>0</v>
      </c>
      <c r="G4161">
        <f>N(Движение!$J$616)</f>
        <v>0</v>
      </c>
      <c r="H4161">
        <f>Движение!$K$616</f>
        <v>20</v>
      </c>
      <c r="I4161" t="str">
        <f t="shared" si="64"/>
        <v/>
      </c>
    </row>
    <row r="4162" spans="1:9" x14ac:dyDescent="0.3">
      <c r="A4162">
        <v>4161</v>
      </c>
      <c r="B4162">
        <f>Движение!$A$616</f>
        <v>46835</v>
      </c>
      <c r="C4162">
        <f>Движение!$C$616</f>
        <v>0</v>
      </c>
      <c r="D4162" t="s">
        <v>51</v>
      </c>
      <c r="E4162">
        <f>Движение!$L$616</f>
        <v>48</v>
      </c>
      <c r="F4162">
        <f>N(Движение!$M$616)</f>
        <v>0</v>
      </c>
      <c r="G4162">
        <f>N(Движение!$N$616)</f>
        <v>0</v>
      </c>
      <c r="H4162">
        <f>Движение!$O$616</f>
        <v>48</v>
      </c>
      <c r="I4162" t="str">
        <f t="shared" ref="I4162:I4225" si="65">IF($F4162&gt;0,TEXT($B4162,"dd.mm")&amp;"_"&amp;$D4162,"")</f>
        <v/>
      </c>
    </row>
    <row r="4163" spans="1:9" x14ac:dyDescent="0.3">
      <c r="A4163">
        <v>4162</v>
      </c>
      <c r="B4163">
        <f>Движение!$A$616</f>
        <v>46835</v>
      </c>
      <c r="C4163">
        <f>Движение!$C$616</f>
        <v>0</v>
      </c>
      <c r="D4163" t="s">
        <v>54</v>
      </c>
      <c r="E4163">
        <f>Движение!$P$616</f>
        <v>13</v>
      </c>
      <c r="F4163">
        <f>N(Движение!$Q$616)</f>
        <v>0</v>
      </c>
      <c r="G4163">
        <f>N(Движение!$R$616)</f>
        <v>0</v>
      </c>
      <c r="H4163">
        <f>Движение!$S$616</f>
        <v>13</v>
      </c>
      <c r="I4163" t="str">
        <f t="shared" si="65"/>
        <v/>
      </c>
    </row>
    <row r="4164" spans="1:9" x14ac:dyDescent="0.3">
      <c r="A4164">
        <v>4163</v>
      </c>
      <c r="B4164">
        <f>Движение!$A$616</f>
        <v>46835</v>
      </c>
      <c r="C4164">
        <f>Движение!$C$616</f>
        <v>0</v>
      </c>
      <c r="D4164" t="s">
        <v>56</v>
      </c>
      <c r="E4164">
        <f>Движение!$T$616</f>
        <v>18</v>
      </c>
      <c r="F4164">
        <f>N(Движение!$U$616)</f>
        <v>0</v>
      </c>
      <c r="G4164">
        <f>N(Движение!$V$616)</f>
        <v>0</v>
      </c>
      <c r="H4164">
        <f>Движение!$W$616</f>
        <v>18</v>
      </c>
      <c r="I4164" t="str">
        <f t="shared" si="65"/>
        <v/>
      </c>
    </row>
    <row r="4165" spans="1:9" x14ac:dyDescent="0.3">
      <c r="A4165">
        <v>4164</v>
      </c>
      <c r="B4165">
        <f>Движение!$A$616</f>
        <v>46835</v>
      </c>
      <c r="C4165">
        <f>Движение!$C$616</f>
        <v>0</v>
      </c>
      <c r="D4165" t="s">
        <v>57</v>
      </c>
      <c r="E4165">
        <f>Движение!$X$616</f>
        <v>21</v>
      </c>
      <c r="F4165">
        <f>N(Движение!$Y$616)</f>
        <v>0</v>
      </c>
      <c r="G4165">
        <f>N(Движение!$Z$616)</f>
        <v>0</v>
      </c>
      <c r="H4165">
        <f>Движение!$AA$616</f>
        <v>21</v>
      </c>
      <c r="I4165" t="str">
        <f t="shared" si="65"/>
        <v/>
      </c>
    </row>
    <row r="4166" spans="1:9" x14ac:dyDescent="0.3">
      <c r="A4166">
        <v>4165</v>
      </c>
      <c r="B4166">
        <f>Движение!$A$616</f>
        <v>46835</v>
      </c>
      <c r="C4166">
        <f>Движение!$C$616</f>
        <v>0</v>
      </c>
      <c r="D4166" t="s">
        <v>59</v>
      </c>
      <c r="E4166">
        <f>Движение!$AB$616</f>
        <v>15</v>
      </c>
      <c r="F4166">
        <f>N(Движение!$AC$616)</f>
        <v>0</v>
      </c>
      <c r="G4166">
        <f>N(Движение!$AD$616)</f>
        <v>0</v>
      </c>
      <c r="H4166">
        <f>Движение!$AE$616</f>
        <v>15</v>
      </c>
      <c r="I4166" t="str">
        <f t="shared" si="65"/>
        <v/>
      </c>
    </row>
    <row r="4167" spans="1:9" x14ac:dyDescent="0.3">
      <c r="A4167">
        <v>4166</v>
      </c>
      <c r="B4167">
        <f>Движение!$A$617</f>
        <v>46836</v>
      </c>
      <c r="C4167">
        <f>Движение!$C$617</f>
        <v>0</v>
      </c>
      <c r="D4167" t="s">
        <v>45</v>
      </c>
      <c r="E4167">
        <f>Движение!$D$617</f>
        <v>26</v>
      </c>
      <c r="F4167">
        <f>N(Движение!$E$617)</f>
        <v>0</v>
      </c>
      <c r="G4167">
        <f>N(Движение!$F$617)</f>
        <v>0</v>
      </c>
      <c r="H4167">
        <f>Движение!$G$617</f>
        <v>26</v>
      </c>
      <c r="I4167" t="str">
        <f t="shared" si="65"/>
        <v/>
      </c>
    </row>
    <row r="4168" spans="1:9" x14ac:dyDescent="0.3">
      <c r="A4168">
        <v>4167</v>
      </c>
      <c r="B4168">
        <f>Движение!$A$617</f>
        <v>46836</v>
      </c>
      <c r="C4168">
        <f>Движение!$C$617</f>
        <v>0</v>
      </c>
      <c r="D4168" t="s">
        <v>49</v>
      </c>
      <c r="E4168">
        <f>Движение!$H$617</f>
        <v>20</v>
      </c>
      <c r="F4168">
        <f>N(Движение!$I$617)</f>
        <v>0</v>
      </c>
      <c r="G4168">
        <f>N(Движение!$J$617)</f>
        <v>0</v>
      </c>
      <c r="H4168">
        <f>Движение!$K$617</f>
        <v>20</v>
      </c>
      <c r="I4168" t="str">
        <f t="shared" si="65"/>
        <v/>
      </c>
    </row>
    <row r="4169" spans="1:9" x14ac:dyDescent="0.3">
      <c r="A4169">
        <v>4168</v>
      </c>
      <c r="B4169">
        <f>Движение!$A$617</f>
        <v>46836</v>
      </c>
      <c r="C4169">
        <f>Движение!$C$617</f>
        <v>0</v>
      </c>
      <c r="D4169" t="s">
        <v>51</v>
      </c>
      <c r="E4169">
        <f>Движение!$L$617</f>
        <v>48</v>
      </c>
      <c r="F4169">
        <f>N(Движение!$M$617)</f>
        <v>0</v>
      </c>
      <c r="G4169">
        <f>N(Движение!$N$617)</f>
        <v>0</v>
      </c>
      <c r="H4169">
        <f>Движение!$O$617</f>
        <v>48</v>
      </c>
      <c r="I4169" t="str">
        <f t="shared" si="65"/>
        <v/>
      </c>
    </row>
    <row r="4170" spans="1:9" x14ac:dyDescent="0.3">
      <c r="A4170">
        <v>4169</v>
      </c>
      <c r="B4170">
        <f>Движение!$A$617</f>
        <v>46836</v>
      </c>
      <c r="C4170">
        <f>Движение!$C$617</f>
        <v>0</v>
      </c>
      <c r="D4170" t="s">
        <v>54</v>
      </c>
      <c r="E4170">
        <f>Движение!$P$617</f>
        <v>13</v>
      </c>
      <c r="F4170">
        <f>N(Движение!$Q$617)</f>
        <v>0</v>
      </c>
      <c r="G4170">
        <f>N(Движение!$R$617)</f>
        <v>0</v>
      </c>
      <c r="H4170">
        <f>Движение!$S$617</f>
        <v>13</v>
      </c>
      <c r="I4170" t="str">
        <f t="shared" si="65"/>
        <v/>
      </c>
    </row>
    <row r="4171" spans="1:9" x14ac:dyDescent="0.3">
      <c r="A4171">
        <v>4170</v>
      </c>
      <c r="B4171">
        <f>Движение!$A$617</f>
        <v>46836</v>
      </c>
      <c r="C4171">
        <f>Движение!$C$617</f>
        <v>0</v>
      </c>
      <c r="D4171" t="s">
        <v>56</v>
      </c>
      <c r="E4171">
        <f>Движение!$T$617</f>
        <v>18</v>
      </c>
      <c r="F4171">
        <f>N(Движение!$U$617)</f>
        <v>0</v>
      </c>
      <c r="G4171">
        <f>N(Движение!$V$617)</f>
        <v>0</v>
      </c>
      <c r="H4171">
        <f>Движение!$W$617</f>
        <v>18</v>
      </c>
      <c r="I4171" t="str">
        <f t="shared" si="65"/>
        <v/>
      </c>
    </row>
    <row r="4172" spans="1:9" x14ac:dyDescent="0.3">
      <c r="A4172">
        <v>4171</v>
      </c>
      <c r="B4172">
        <f>Движение!$A$617</f>
        <v>46836</v>
      </c>
      <c r="C4172">
        <f>Движение!$C$617</f>
        <v>0</v>
      </c>
      <c r="D4172" t="s">
        <v>57</v>
      </c>
      <c r="E4172">
        <f>Движение!$X$617</f>
        <v>21</v>
      </c>
      <c r="F4172">
        <f>N(Движение!$Y$617)</f>
        <v>0</v>
      </c>
      <c r="G4172">
        <f>N(Движение!$Z$617)</f>
        <v>0</v>
      </c>
      <c r="H4172">
        <f>Движение!$AA$617</f>
        <v>21</v>
      </c>
      <c r="I4172" t="str">
        <f t="shared" si="65"/>
        <v/>
      </c>
    </row>
    <row r="4173" spans="1:9" x14ac:dyDescent="0.3">
      <c r="A4173">
        <v>4172</v>
      </c>
      <c r="B4173">
        <f>Движение!$A$617</f>
        <v>46836</v>
      </c>
      <c r="C4173">
        <f>Движение!$C$617</f>
        <v>0</v>
      </c>
      <c r="D4173" t="s">
        <v>59</v>
      </c>
      <c r="E4173">
        <f>Движение!$AB$617</f>
        <v>15</v>
      </c>
      <c r="F4173">
        <f>N(Движение!$AC$617)</f>
        <v>0</v>
      </c>
      <c r="G4173">
        <f>N(Движение!$AD$617)</f>
        <v>0</v>
      </c>
      <c r="H4173">
        <f>Движение!$AE$617</f>
        <v>15</v>
      </c>
      <c r="I4173" t="str">
        <f t="shared" si="65"/>
        <v/>
      </c>
    </row>
    <row r="4174" spans="1:9" x14ac:dyDescent="0.3">
      <c r="A4174">
        <v>4173</v>
      </c>
      <c r="B4174">
        <f>Движение!$A$618</f>
        <v>46837</v>
      </c>
      <c r="C4174">
        <f>Движение!$C$618</f>
        <v>0</v>
      </c>
      <c r="D4174" t="s">
        <v>45</v>
      </c>
      <c r="E4174">
        <f>Движение!$D$618</f>
        <v>26</v>
      </c>
      <c r="F4174">
        <f>N(Движение!$E$618)</f>
        <v>0</v>
      </c>
      <c r="G4174">
        <f>N(Движение!$F$618)</f>
        <v>0</v>
      </c>
      <c r="H4174">
        <f>Движение!$G$618</f>
        <v>26</v>
      </c>
      <c r="I4174" t="str">
        <f t="shared" si="65"/>
        <v/>
      </c>
    </row>
    <row r="4175" spans="1:9" x14ac:dyDescent="0.3">
      <c r="A4175">
        <v>4174</v>
      </c>
      <c r="B4175">
        <f>Движение!$A$618</f>
        <v>46837</v>
      </c>
      <c r="C4175">
        <f>Движение!$C$618</f>
        <v>0</v>
      </c>
      <c r="D4175" t="s">
        <v>49</v>
      </c>
      <c r="E4175">
        <f>Движение!$H$618</f>
        <v>20</v>
      </c>
      <c r="F4175">
        <f>N(Движение!$I$618)</f>
        <v>0</v>
      </c>
      <c r="G4175">
        <f>N(Движение!$J$618)</f>
        <v>0</v>
      </c>
      <c r="H4175">
        <f>Движение!$K$618</f>
        <v>20</v>
      </c>
      <c r="I4175" t="str">
        <f t="shared" si="65"/>
        <v/>
      </c>
    </row>
    <row r="4176" spans="1:9" x14ac:dyDescent="0.3">
      <c r="A4176">
        <v>4175</v>
      </c>
      <c r="B4176">
        <f>Движение!$A$618</f>
        <v>46837</v>
      </c>
      <c r="C4176">
        <f>Движение!$C$618</f>
        <v>0</v>
      </c>
      <c r="D4176" t="s">
        <v>51</v>
      </c>
      <c r="E4176">
        <f>Движение!$L$618</f>
        <v>48</v>
      </c>
      <c r="F4176">
        <f>N(Движение!$M$618)</f>
        <v>0</v>
      </c>
      <c r="G4176">
        <f>N(Движение!$N$618)</f>
        <v>0</v>
      </c>
      <c r="H4176">
        <f>Движение!$O$618</f>
        <v>48</v>
      </c>
      <c r="I4176" t="str">
        <f t="shared" si="65"/>
        <v/>
      </c>
    </row>
    <row r="4177" spans="1:9" x14ac:dyDescent="0.3">
      <c r="A4177">
        <v>4176</v>
      </c>
      <c r="B4177">
        <f>Движение!$A$618</f>
        <v>46837</v>
      </c>
      <c r="C4177">
        <f>Движение!$C$618</f>
        <v>0</v>
      </c>
      <c r="D4177" t="s">
        <v>54</v>
      </c>
      <c r="E4177">
        <f>Движение!$P$618</f>
        <v>13</v>
      </c>
      <c r="F4177">
        <f>N(Движение!$Q$618)</f>
        <v>0</v>
      </c>
      <c r="G4177">
        <f>N(Движение!$R$618)</f>
        <v>0</v>
      </c>
      <c r="H4177">
        <f>Движение!$S$618</f>
        <v>13</v>
      </c>
      <c r="I4177" t="str">
        <f t="shared" si="65"/>
        <v/>
      </c>
    </row>
    <row r="4178" spans="1:9" x14ac:dyDescent="0.3">
      <c r="A4178">
        <v>4177</v>
      </c>
      <c r="B4178">
        <f>Движение!$A$618</f>
        <v>46837</v>
      </c>
      <c r="C4178">
        <f>Движение!$C$618</f>
        <v>0</v>
      </c>
      <c r="D4178" t="s">
        <v>56</v>
      </c>
      <c r="E4178">
        <f>Движение!$T$618</f>
        <v>18</v>
      </c>
      <c r="F4178">
        <f>N(Движение!$U$618)</f>
        <v>0</v>
      </c>
      <c r="G4178">
        <f>N(Движение!$V$618)</f>
        <v>0</v>
      </c>
      <c r="H4178">
        <f>Движение!$W$618</f>
        <v>18</v>
      </c>
      <c r="I4178" t="str">
        <f t="shared" si="65"/>
        <v/>
      </c>
    </row>
    <row r="4179" spans="1:9" x14ac:dyDescent="0.3">
      <c r="A4179">
        <v>4178</v>
      </c>
      <c r="B4179">
        <f>Движение!$A$618</f>
        <v>46837</v>
      </c>
      <c r="C4179">
        <f>Движение!$C$618</f>
        <v>0</v>
      </c>
      <c r="D4179" t="s">
        <v>57</v>
      </c>
      <c r="E4179">
        <f>Движение!$X$618</f>
        <v>21</v>
      </c>
      <c r="F4179">
        <f>N(Движение!$Y$618)</f>
        <v>0</v>
      </c>
      <c r="G4179">
        <f>N(Движение!$Z$618)</f>
        <v>0</v>
      </c>
      <c r="H4179">
        <f>Движение!$AA$618</f>
        <v>21</v>
      </c>
      <c r="I4179" t="str">
        <f t="shared" si="65"/>
        <v/>
      </c>
    </row>
    <row r="4180" spans="1:9" x14ac:dyDescent="0.3">
      <c r="A4180">
        <v>4179</v>
      </c>
      <c r="B4180">
        <f>Движение!$A$618</f>
        <v>46837</v>
      </c>
      <c r="C4180">
        <f>Движение!$C$618</f>
        <v>0</v>
      </c>
      <c r="D4180" t="s">
        <v>59</v>
      </c>
      <c r="E4180">
        <f>Движение!$AB$618</f>
        <v>15</v>
      </c>
      <c r="F4180">
        <f>N(Движение!$AC$618)</f>
        <v>0</v>
      </c>
      <c r="G4180">
        <f>N(Движение!$AD$618)</f>
        <v>0</v>
      </c>
      <c r="H4180">
        <f>Движение!$AE$618</f>
        <v>15</v>
      </c>
      <c r="I4180" t="str">
        <f t="shared" si="65"/>
        <v/>
      </c>
    </row>
    <row r="4181" spans="1:9" x14ac:dyDescent="0.3">
      <c r="A4181">
        <v>4180</v>
      </c>
      <c r="B4181">
        <f>Движение!$A$619</f>
        <v>46838</v>
      </c>
      <c r="C4181">
        <f>Движение!$C$619</f>
        <v>0</v>
      </c>
      <c r="D4181" t="s">
        <v>45</v>
      </c>
      <c r="E4181">
        <f>Движение!$D$619</f>
        <v>26</v>
      </c>
      <c r="F4181">
        <f>N(Движение!$E$619)</f>
        <v>0</v>
      </c>
      <c r="G4181">
        <f>N(Движение!$F$619)</f>
        <v>0</v>
      </c>
      <c r="H4181">
        <f>Движение!$G$619</f>
        <v>26</v>
      </c>
      <c r="I4181" t="str">
        <f t="shared" si="65"/>
        <v/>
      </c>
    </row>
    <row r="4182" spans="1:9" x14ac:dyDescent="0.3">
      <c r="A4182">
        <v>4181</v>
      </c>
      <c r="B4182">
        <f>Движение!$A$619</f>
        <v>46838</v>
      </c>
      <c r="C4182">
        <f>Движение!$C$619</f>
        <v>0</v>
      </c>
      <c r="D4182" t="s">
        <v>49</v>
      </c>
      <c r="E4182">
        <f>Движение!$H$619</f>
        <v>20</v>
      </c>
      <c r="F4182">
        <f>N(Движение!$I$619)</f>
        <v>0</v>
      </c>
      <c r="G4182">
        <f>N(Движение!$J$619)</f>
        <v>0</v>
      </c>
      <c r="H4182">
        <f>Движение!$K$619</f>
        <v>20</v>
      </c>
      <c r="I4182" t="str">
        <f t="shared" si="65"/>
        <v/>
      </c>
    </row>
    <row r="4183" spans="1:9" x14ac:dyDescent="0.3">
      <c r="A4183">
        <v>4182</v>
      </c>
      <c r="B4183">
        <f>Движение!$A$619</f>
        <v>46838</v>
      </c>
      <c r="C4183">
        <f>Движение!$C$619</f>
        <v>0</v>
      </c>
      <c r="D4183" t="s">
        <v>51</v>
      </c>
      <c r="E4183">
        <f>Движение!$L$619</f>
        <v>48</v>
      </c>
      <c r="F4183">
        <f>N(Движение!$M$619)</f>
        <v>0</v>
      </c>
      <c r="G4183">
        <f>N(Движение!$N$619)</f>
        <v>0</v>
      </c>
      <c r="H4183">
        <f>Движение!$O$619</f>
        <v>48</v>
      </c>
      <c r="I4183" t="str">
        <f t="shared" si="65"/>
        <v/>
      </c>
    </row>
    <row r="4184" spans="1:9" x14ac:dyDescent="0.3">
      <c r="A4184">
        <v>4183</v>
      </c>
      <c r="B4184">
        <f>Движение!$A$619</f>
        <v>46838</v>
      </c>
      <c r="C4184">
        <f>Движение!$C$619</f>
        <v>0</v>
      </c>
      <c r="D4184" t="s">
        <v>54</v>
      </c>
      <c r="E4184">
        <f>Движение!$P$619</f>
        <v>13</v>
      </c>
      <c r="F4184">
        <f>N(Движение!$Q$619)</f>
        <v>0</v>
      </c>
      <c r="G4184">
        <f>N(Движение!$R$619)</f>
        <v>0</v>
      </c>
      <c r="H4184">
        <f>Движение!$S$619</f>
        <v>13</v>
      </c>
      <c r="I4184" t="str">
        <f t="shared" si="65"/>
        <v/>
      </c>
    </row>
    <row r="4185" spans="1:9" x14ac:dyDescent="0.3">
      <c r="A4185">
        <v>4184</v>
      </c>
      <c r="B4185">
        <f>Движение!$A$619</f>
        <v>46838</v>
      </c>
      <c r="C4185">
        <f>Движение!$C$619</f>
        <v>0</v>
      </c>
      <c r="D4185" t="s">
        <v>56</v>
      </c>
      <c r="E4185">
        <f>Движение!$T$619</f>
        <v>18</v>
      </c>
      <c r="F4185">
        <f>N(Движение!$U$619)</f>
        <v>0</v>
      </c>
      <c r="G4185">
        <f>N(Движение!$V$619)</f>
        <v>0</v>
      </c>
      <c r="H4185">
        <f>Движение!$W$619</f>
        <v>18</v>
      </c>
      <c r="I4185" t="str">
        <f t="shared" si="65"/>
        <v/>
      </c>
    </row>
    <row r="4186" spans="1:9" x14ac:dyDescent="0.3">
      <c r="A4186">
        <v>4185</v>
      </c>
      <c r="B4186">
        <f>Движение!$A$619</f>
        <v>46838</v>
      </c>
      <c r="C4186">
        <f>Движение!$C$619</f>
        <v>0</v>
      </c>
      <c r="D4186" t="s">
        <v>57</v>
      </c>
      <c r="E4186">
        <f>Движение!$X$619</f>
        <v>21</v>
      </c>
      <c r="F4186">
        <f>N(Движение!$Y$619)</f>
        <v>0</v>
      </c>
      <c r="G4186">
        <f>N(Движение!$Z$619)</f>
        <v>0</v>
      </c>
      <c r="H4186">
        <f>Движение!$AA$619</f>
        <v>21</v>
      </c>
      <c r="I4186" t="str">
        <f t="shared" si="65"/>
        <v/>
      </c>
    </row>
    <row r="4187" spans="1:9" x14ac:dyDescent="0.3">
      <c r="A4187">
        <v>4186</v>
      </c>
      <c r="B4187">
        <f>Движение!$A$619</f>
        <v>46838</v>
      </c>
      <c r="C4187">
        <f>Движение!$C$619</f>
        <v>0</v>
      </c>
      <c r="D4187" t="s">
        <v>59</v>
      </c>
      <c r="E4187">
        <f>Движение!$AB$619</f>
        <v>15</v>
      </c>
      <c r="F4187">
        <f>N(Движение!$AC$619)</f>
        <v>0</v>
      </c>
      <c r="G4187">
        <f>N(Движение!$AD$619)</f>
        <v>0</v>
      </c>
      <c r="H4187">
        <f>Движение!$AE$619</f>
        <v>15</v>
      </c>
      <c r="I4187" t="str">
        <f t="shared" si="65"/>
        <v/>
      </c>
    </row>
    <row r="4188" spans="1:9" x14ac:dyDescent="0.3">
      <c r="A4188">
        <v>4187</v>
      </c>
      <c r="B4188">
        <f>Движение!$A$620</f>
        <v>46839</v>
      </c>
      <c r="C4188">
        <f>Движение!$C$620</f>
        <v>0</v>
      </c>
      <c r="D4188" t="s">
        <v>45</v>
      </c>
      <c r="E4188">
        <f>Движение!$D$620</f>
        <v>26</v>
      </c>
      <c r="F4188">
        <f>N(Движение!$E$620)</f>
        <v>0</v>
      </c>
      <c r="G4188">
        <f>N(Движение!$F$620)</f>
        <v>0</v>
      </c>
      <c r="H4188">
        <f>Движение!$G$620</f>
        <v>26</v>
      </c>
      <c r="I4188" t="str">
        <f t="shared" si="65"/>
        <v/>
      </c>
    </row>
    <row r="4189" spans="1:9" x14ac:dyDescent="0.3">
      <c r="A4189">
        <v>4188</v>
      </c>
      <c r="B4189">
        <f>Движение!$A$620</f>
        <v>46839</v>
      </c>
      <c r="C4189">
        <f>Движение!$C$620</f>
        <v>0</v>
      </c>
      <c r="D4189" t="s">
        <v>49</v>
      </c>
      <c r="E4189">
        <f>Движение!$H$620</f>
        <v>20</v>
      </c>
      <c r="F4189">
        <f>N(Движение!$I$620)</f>
        <v>0</v>
      </c>
      <c r="G4189">
        <f>N(Движение!$J$620)</f>
        <v>0</v>
      </c>
      <c r="H4189">
        <f>Движение!$K$620</f>
        <v>20</v>
      </c>
      <c r="I4189" t="str">
        <f t="shared" si="65"/>
        <v/>
      </c>
    </row>
    <row r="4190" spans="1:9" x14ac:dyDescent="0.3">
      <c r="A4190">
        <v>4189</v>
      </c>
      <c r="B4190">
        <f>Движение!$A$620</f>
        <v>46839</v>
      </c>
      <c r="C4190">
        <f>Движение!$C$620</f>
        <v>0</v>
      </c>
      <c r="D4190" t="s">
        <v>51</v>
      </c>
      <c r="E4190">
        <f>Движение!$L$620</f>
        <v>48</v>
      </c>
      <c r="F4190">
        <f>N(Движение!$M$620)</f>
        <v>0</v>
      </c>
      <c r="G4190">
        <f>N(Движение!$N$620)</f>
        <v>0</v>
      </c>
      <c r="H4190">
        <f>Движение!$O$620</f>
        <v>48</v>
      </c>
      <c r="I4190" t="str">
        <f t="shared" si="65"/>
        <v/>
      </c>
    </row>
    <row r="4191" spans="1:9" x14ac:dyDescent="0.3">
      <c r="A4191">
        <v>4190</v>
      </c>
      <c r="B4191">
        <f>Движение!$A$620</f>
        <v>46839</v>
      </c>
      <c r="C4191">
        <f>Движение!$C$620</f>
        <v>0</v>
      </c>
      <c r="D4191" t="s">
        <v>54</v>
      </c>
      <c r="E4191">
        <f>Движение!$P$620</f>
        <v>13</v>
      </c>
      <c r="F4191">
        <f>N(Движение!$Q$620)</f>
        <v>0</v>
      </c>
      <c r="G4191">
        <f>N(Движение!$R$620)</f>
        <v>0</v>
      </c>
      <c r="H4191">
        <f>Движение!$S$620</f>
        <v>13</v>
      </c>
      <c r="I4191" t="str">
        <f t="shared" si="65"/>
        <v/>
      </c>
    </row>
    <row r="4192" spans="1:9" x14ac:dyDescent="0.3">
      <c r="A4192">
        <v>4191</v>
      </c>
      <c r="B4192">
        <f>Движение!$A$620</f>
        <v>46839</v>
      </c>
      <c r="C4192">
        <f>Движение!$C$620</f>
        <v>0</v>
      </c>
      <c r="D4192" t="s">
        <v>56</v>
      </c>
      <c r="E4192">
        <f>Движение!$T$620</f>
        <v>18</v>
      </c>
      <c r="F4192">
        <f>N(Движение!$U$620)</f>
        <v>0</v>
      </c>
      <c r="G4192">
        <f>N(Движение!$V$620)</f>
        <v>0</v>
      </c>
      <c r="H4192">
        <f>Движение!$W$620</f>
        <v>18</v>
      </c>
      <c r="I4192" t="str">
        <f t="shared" si="65"/>
        <v/>
      </c>
    </row>
    <row r="4193" spans="1:9" x14ac:dyDescent="0.3">
      <c r="A4193">
        <v>4192</v>
      </c>
      <c r="B4193">
        <f>Движение!$A$620</f>
        <v>46839</v>
      </c>
      <c r="C4193">
        <f>Движение!$C$620</f>
        <v>0</v>
      </c>
      <c r="D4193" t="s">
        <v>57</v>
      </c>
      <c r="E4193">
        <f>Движение!$X$620</f>
        <v>21</v>
      </c>
      <c r="F4193">
        <f>N(Движение!$Y$620)</f>
        <v>0</v>
      </c>
      <c r="G4193">
        <f>N(Движение!$Z$620)</f>
        <v>0</v>
      </c>
      <c r="H4193">
        <f>Движение!$AA$620</f>
        <v>21</v>
      </c>
      <c r="I4193" t="str">
        <f t="shared" si="65"/>
        <v/>
      </c>
    </row>
    <row r="4194" spans="1:9" x14ac:dyDescent="0.3">
      <c r="A4194">
        <v>4193</v>
      </c>
      <c r="B4194">
        <f>Движение!$A$620</f>
        <v>46839</v>
      </c>
      <c r="C4194">
        <f>Движение!$C$620</f>
        <v>0</v>
      </c>
      <c r="D4194" t="s">
        <v>59</v>
      </c>
      <c r="E4194">
        <f>Движение!$AB$620</f>
        <v>15</v>
      </c>
      <c r="F4194">
        <f>N(Движение!$AC$620)</f>
        <v>0</v>
      </c>
      <c r="G4194">
        <f>N(Движение!$AD$620)</f>
        <v>0</v>
      </c>
      <c r="H4194">
        <f>Движение!$AE$620</f>
        <v>15</v>
      </c>
      <c r="I4194" t="str">
        <f t="shared" si="65"/>
        <v/>
      </c>
    </row>
    <row r="4195" spans="1:9" x14ac:dyDescent="0.3">
      <c r="A4195">
        <v>4194</v>
      </c>
      <c r="B4195">
        <f>Движение!$A$621</f>
        <v>46840</v>
      </c>
      <c r="C4195">
        <f>Движение!$C$621</f>
        <v>0</v>
      </c>
      <c r="D4195" t="s">
        <v>45</v>
      </c>
      <c r="E4195">
        <f>Движение!$D$621</f>
        <v>26</v>
      </c>
      <c r="F4195">
        <f>N(Движение!$E$621)</f>
        <v>0</v>
      </c>
      <c r="G4195">
        <f>N(Движение!$F$621)</f>
        <v>0</v>
      </c>
      <c r="H4195">
        <f>Движение!$G$621</f>
        <v>26</v>
      </c>
      <c r="I4195" t="str">
        <f t="shared" si="65"/>
        <v/>
      </c>
    </row>
    <row r="4196" spans="1:9" x14ac:dyDescent="0.3">
      <c r="A4196">
        <v>4195</v>
      </c>
      <c r="B4196">
        <f>Движение!$A$621</f>
        <v>46840</v>
      </c>
      <c r="C4196">
        <f>Движение!$C$621</f>
        <v>0</v>
      </c>
      <c r="D4196" t="s">
        <v>49</v>
      </c>
      <c r="E4196">
        <f>Движение!$H$621</f>
        <v>20</v>
      </c>
      <c r="F4196">
        <f>N(Движение!$I$621)</f>
        <v>0</v>
      </c>
      <c r="G4196">
        <f>N(Движение!$J$621)</f>
        <v>0</v>
      </c>
      <c r="H4196">
        <f>Движение!$K$621</f>
        <v>20</v>
      </c>
      <c r="I4196" t="str">
        <f t="shared" si="65"/>
        <v/>
      </c>
    </row>
    <row r="4197" spans="1:9" x14ac:dyDescent="0.3">
      <c r="A4197">
        <v>4196</v>
      </c>
      <c r="B4197">
        <f>Движение!$A$621</f>
        <v>46840</v>
      </c>
      <c r="C4197">
        <f>Движение!$C$621</f>
        <v>0</v>
      </c>
      <c r="D4197" t="s">
        <v>51</v>
      </c>
      <c r="E4197">
        <f>Движение!$L$621</f>
        <v>48</v>
      </c>
      <c r="F4197">
        <f>N(Движение!$M$621)</f>
        <v>0</v>
      </c>
      <c r="G4197">
        <f>N(Движение!$N$621)</f>
        <v>0</v>
      </c>
      <c r="H4197">
        <f>Движение!$O$621</f>
        <v>48</v>
      </c>
      <c r="I4197" t="str">
        <f t="shared" si="65"/>
        <v/>
      </c>
    </row>
    <row r="4198" spans="1:9" x14ac:dyDescent="0.3">
      <c r="A4198">
        <v>4197</v>
      </c>
      <c r="B4198">
        <f>Движение!$A$621</f>
        <v>46840</v>
      </c>
      <c r="C4198">
        <f>Движение!$C$621</f>
        <v>0</v>
      </c>
      <c r="D4198" t="s">
        <v>54</v>
      </c>
      <c r="E4198">
        <f>Движение!$P$621</f>
        <v>13</v>
      </c>
      <c r="F4198">
        <f>N(Движение!$Q$621)</f>
        <v>0</v>
      </c>
      <c r="G4198">
        <f>N(Движение!$R$621)</f>
        <v>0</v>
      </c>
      <c r="H4198">
        <f>Движение!$S$621</f>
        <v>13</v>
      </c>
      <c r="I4198" t="str">
        <f t="shared" si="65"/>
        <v/>
      </c>
    </row>
    <row r="4199" spans="1:9" x14ac:dyDescent="0.3">
      <c r="A4199">
        <v>4198</v>
      </c>
      <c r="B4199">
        <f>Движение!$A$621</f>
        <v>46840</v>
      </c>
      <c r="C4199">
        <f>Движение!$C$621</f>
        <v>0</v>
      </c>
      <c r="D4199" t="s">
        <v>56</v>
      </c>
      <c r="E4199">
        <f>Движение!$T$621</f>
        <v>18</v>
      </c>
      <c r="F4199">
        <f>N(Движение!$U$621)</f>
        <v>0</v>
      </c>
      <c r="G4199">
        <f>N(Движение!$V$621)</f>
        <v>0</v>
      </c>
      <c r="H4199">
        <f>Движение!$W$621</f>
        <v>18</v>
      </c>
      <c r="I4199" t="str">
        <f t="shared" si="65"/>
        <v/>
      </c>
    </row>
    <row r="4200" spans="1:9" x14ac:dyDescent="0.3">
      <c r="A4200">
        <v>4199</v>
      </c>
      <c r="B4200">
        <f>Движение!$A$621</f>
        <v>46840</v>
      </c>
      <c r="C4200">
        <f>Движение!$C$621</f>
        <v>0</v>
      </c>
      <c r="D4200" t="s">
        <v>57</v>
      </c>
      <c r="E4200">
        <f>Движение!$X$621</f>
        <v>21</v>
      </c>
      <c r="F4200">
        <f>N(Движение!$Y$621)</f>
        <v>0</v>
      </c>
      <c r="G4200">
        <f>N(Движение!$Z$621)</f>
        <v>0</v>
      </c>
      <c r="H4200">
        <f>Движение!$AA$621</f>
        <v>21</v>
      </c>
      <c r="I4200" t="str">
        <f t="shared" si="65"/>
        <v/>
      </c>
    </row>
    <row r="4201" spans="1:9" x14ac:dyDescent="0.3">
      <c r="A4201">
        <v>4200</v>
      </c>
      <c r="B4201">
        <f>Движение!$A$621</f>
        <v>46840</v>
      </c>
      <c r="C4201">
        <f>Движение!$C$621</f>
        <v>0</v>
      </c>
      <c r="D4201" t="s">
        <v>59</v>
      </c>
      <c r="E4201">
        <f>Движение!$AB$621</f>
        <v>15</v>
      </c>
      <c r="F4201">
        <f>N(Движение!$AC$621)</f>
        <v>0</v>
      </c>
      <c r="G4201">
        <f>N(Движение!$AD$621)</f>
        <v>0</v>
      </c>
      <c r="H4201">
        <f>Движение!$AE$621</f>
        <v>15</v>
      </c>
      <c r="I4201" t="str">
        <f t="shared" si="65"/>
        <v/>
      </c>
    </row>
    <row r="4202" spans="1:9" x14ac:dyDescent="0.3">
      <c r="A4202">
        <v>4201</v>
      </c>
      <c r="B4202">
        <f>Движение!$A$622</f>
        <v>46841</v>
      </c>
      <c r="C4202">
        <f>Движение!$C$622</f>
        <v>0</v>
      </c>
      <c r="D4202" t="s">
        <v>45</v>
      </c>
      <c r="E4202">
        <f>Движение!$D$622</f>
        <v>26</v>
      </c>
      <c r="F4202">
        <f>N(Движение!$E$622)</f>
        <v>0</v>
      </c>
      <c r="G4202">
        <f>N(Движение!$F$622)</f>
        <v>0</v>
      </c>
      <c r="H4202">
        <f>Движение!$G$622</f>
        <v>26</v>
      </c>
      <c r="I4202" t="str">
        <f t="shared" si="65"/>
        <v/>
      </c>
    </row>
    <row r="4203" spans="1:9" x14ac:dyDescent="0.3">
      <c r="A4203">
        <v>4202</v>
      </c>
      <c r="B4203">
        <f>Движение!$A$622</f>
        <v>46841</v>
      </c>
      <c r="C4203">
        <f>Движение!$C$622</f>
        <v>0</v>
      </c>
      <c r="D4203" t="s">
        <v>49</v>
      </c>
      <c r="E4203">
        <f>Движение!$H$622</f>
        <v>20</v>
      </c>
      <c r="F4203">
        <f>N(Движение!$I$622)</f>
        <v>0</v>
      </c>
      <c r="G4203">
        <f>N(Движение!$J$622)</f>
        <v>0</v>
      </c>
      <c r="H4203">
        <f>Движение!$K$622</f>
        <v>20</v>
      </c>
      <c r="I4203" t="str">
        <f t="shared" si="65"/>
        <v/>
      </c>
    </row>
    <row r="4204" spans="1:9" x14ac:dyDescent="0.3">
      <c r="A4204">
        <v>4203</v>
      </c>
      <c r="B4204">
        <f>Движение!$A$622</f>
        <v>46841</v>
      </c>
      <c r="C4204">
        <f>Движение!$C$622</f>
        <v>0</v>
      </c>
      <c r="D4204" t="s">
        <v>51</v>
      </c>
      <c r="E4204">
        <f>Движение!$L$622</f>
        <v>48</v>
      </c>
      <c r="F4204">
        <f>N(Движение!$M$622)</f>
        <v>0</v>
      </c>
      <c r="G4204">
        <f>N(Движение!$N$622)</f>
        <v>0</v>
      </c>
      <c r="H4204">
        <f>Движение!$O$622</f>
        <v>48</v>
      </c>
      <c r="I4204" t="str">
        <f t="shared" si="65"/>
        <v/>
      </c>
    </row>
    <row r="4205" spans="1:9" x14ac:dyDescent="0.3">
      <c r="A4205">
        <v>4204</v>
      </c>
      <c r="B4205">
        <f>Движение!$A$622</f>
        <v>46841</v>
      </c>
      <c r="C4205">
        <f>Движение!$C$622</f>
        <v>0</v>
      </c>
      <c r="D4205" t="s">
        <v>54</v>
      </c>
      <c r="E4205">
        <f>Движение!$P$622</f>
        <v>13</v>
      </c>
      <c r="F4205">
        <f>N(Движение!$Q$622)</f>
        <v>0</v>
      </c>
      <c r="G4205">
        <f>N(Движение!$R$622)</f>
        <v>0</v>
      </c>
      <c r="H4205">
        <f>Движение!$S$622</f>
        <v>13</v>
      </c>
      <c r="I4205" t="str">
        <f t="shared" si="65"/>
        <v/>
      </c>
    </row>
    <row r="4206" spans="1:9" x14ac:dyDescent="0.3">
      <c r="A4206">
        <v>4205</v>
      </c>
      <c r="B4206">
        <f>Движение!$A$622</f>
        <v>46841</v>
      </c>
      <c r="C4206">
        <f>Движение!$C$622</f>
        <v>0</v>
      </c>
      <c r="D4206" t="s">
        <v>56</v>
      </c>
      <c r="E4206">
        <f>Движение!$T$622</f>
        <v>18</v>
      </c>
      <c r="F4206">
        <f>N(Движение!$U$622)</f>
        <v>0</v>
      </c>
      <c r="G4206">
        <f>N(Движение!$V$622)</f>
        <v>0</v>
      </c>
      <c r="H4206">
        <f>Движение!$W$622</f>
        <v>18</v>
      </c>
      <c r="I4206" t="str">
        <f t="shared" si="65"/>
        <v/>
      </c>
    </row>
    <row r="4207" spans="1:9" x14ac:dyDescent="0.3">
      <c r="A4207">
        <v>4206</v>
      </c>
      <c r="B4207">
        <f>Движение!$A$622</f>
        <v>46841</v>
      </c>
      <c r="C4207">
        <f>Движение!$C$622</f>
        <v>0</v>
      </c>
      <c r="D4207" t="s">
        <v>57</v>
      </c>
      <c r="E4207">
        <f>Движение!$X$622</f>
        <v>21</v>
      </c>
      <c r="F4207">
        <f>N(Движение!$Y$622)</f>
        <v>0</v>
      </c>
      <c r="G4207">
        <f>N(Движение!$Z$622)</f>
        <v>0</v>
      </c>
      <c r="H4207">
        <f>Движение!$AA$622</f>
        <v>21</v>
      </c>
      <c r="I4207" t="str">
        <f t="shared" si="65"/>
        <v/>
      </c>
    </row>
    <row r="4208" spans="1:9" x14ac:dyDescent="0.3">
      <c r="A4208">
        <v>4207</v>
      </c>
      <c r="B4208">
        <f>Движение!$A$622</f>
        <v>46841</v>
      </c>
      <c r="C4208">
        <f>Движение!$C$622</f>
        <v>0</v>
      </c>
      <c r="D4208" t="s">
        <v>59</v>
      </c>
      <c r="E4208">
        <f>Движение!$AB$622</f>
        <v>15</v>
      </c>
      <c r="F4208">
        <f>N(Движение!$AC$622)</f>
        <v>0</v>
      </c>
      <c r="G4208">
        <f>N(Движение!$AD$622)</f>
        <v>0</v>
      </c>
      <c r="H4208">
        <f>Движение!$AE$622</f>
        <v>15</v>
      </c>
      <c r="I4208" t="str">
        <f t="shared" si="65"/>
        <v/>
      </c>
    </row>
    <row r="4209" spans="1:9" x14ac:dyDescent="0.3">
      <c r="A4209">
        <v>4208</v>
      </c>
      <c r="B4209">
        <f>Движение!$A$623</f>
        <v>46842</v>
      </c>
      <c r="C4209">
        <f>Движение!$C$623</f>
        <v>0</v>
      </c>
      <c r="D4209" t="s">
        <v>45</v>
      </c>
      <c r="E4209">
        <f>Движение!$D$623</f>
        <v>26</v>
      </c>
      <c r="F4209">
        <f>N(Движение!$E$623)</f>
        <v>0</v>
      </c>
      <c r="G4209">
        <f>N(Движение!$F$623)</f>
        <v>0</v>
      </c>
      <c r="H4209">
        <f>Движение!$G$623</f>
        <v>26</v>
      </c>
      <c r="I4209" t="str">
        <f t="shared" si="65"/>
        <v/>
      </c>
    </row>
    <row r="4210" spans="1:9" x14ac:dyDescent="0.3">
      <c r="A4210">
        <v>4209</v>
      </c>
      <c r="B4210">
        <f>Движение!$A$623</f>
        <v>46842</v>
      </c>
      <c r="C4210">
        <f>Движение!$C$623</f>
        <v>0</v>
      </c>
      <c r="D4210" t="s">
        <v>49</v>
      </c>
      <c r="E4210">
        <f>Движение!$H$623</f>
        <v>20</v>
      </c>
      <c r="F4210">
        <f>N(Движение!$I$623)</f>
        <v>0</v>
      </c>
      <c r="G4210">
        <f>N(Движение!$J$623)</f>
        <v>0</v>
      </c>
      <c r="H4210">
        <f>Движение!$K$623</f>
        <v>20</v>
      </c>
      <c r="I4210" t="str">
        <f t="shared" si="65"/>
        <v/>
      </c>
    </row>
    <row r="4211" spans="1:9" x14ac:dyDescent="0.3">
      <c r="A4211">
        <v>4210</v>
      </c>
      <c r="B4211">
        <f>Движение!$A$623</f>
        <v>46842</v>
      </c>
      <c r="C4211">
        <f>Движение!$C$623</f>
        <v>0</v>
      </c>
      <c r="D4211" t="s">
        <v>51</v>
      </c>
      <c r="E4211">
        <f>Движение!$L$623</f>
        <v>48</v>
      </c>
      <c r="F4211">
        <f>N(Движение!$M$623)</f>
        <v>0</v>
      </c>
      <c r="G4211">
        <f>N(Движение!$N$623)</f>
        <v>0</v>
      </c>
      <c r="H4211">
        <f>Движение!$O$623</f>
        <v>48</v>
      </c>
      <c r="I4211" t="str">
        <f t="shared" si="65"/>
        <v/>
      </c>
    </row>
    <row r="4212" spans="1:9" x14ac:dyDescent="0.3">
      <c r="A4212">
        <v>4211</v>
      </c>
      <c r="B4212">
        <f>Движение!$A$623</f>
        <v>46842</v>
      </c>
      <c r="C4212">
        <f>Движение!$C$623</f>
        <v>0</v>
      </c>
      <c r="D4212" t="s">
        <v>54</v>
      </c>
      <c r="E4212">
        <f>Движение!$P$623</f>
        <v>13</v>
      </c>
      <c r="F4212">
        <f>N(Движение!$Q$623)</f>
        <v>0</v>
      </c>
      <c r="G4212">
        <f>N(Движение!$R$623)</f>
        <v>0</v>
      </c>
      <c r="H4212">
        <f>Движение!$S$623</f>
        <v>13</v>
      </c>
      <c r="I4212" t="str">
        <f t="shared" si="65"/>
        <v/>
      </c>
    </row>
    <row r="4213" spans="1:9" x14ac:dyDescent="0.3">
      <c r="A4213">
        <v>4212</v>
      </c>
      <c r="B4213">
        <f>Движение!$A$623</f>
        <v>46842</v>
      </c>
      <c r="C4213">
        <f>Движение!$C$623</f>
        <v>0</v>
      </c>
      <c r="D4213" t="s">
        <v>56</v>
      </c>
      <c r="E4213">
        <f>Движение!$T$623</f>
        <v>18</v>
      </c>
      <c r="F4213">
        <f>N(Движение!$U$623)</f>
        <v>0</v>
      </c>
      <c r="G4213">
        <f>N(Движение!$V$623)</f>
        <v>0</v>
      </c>
      <c r="H4213">
        <f>Движение!$W$623</f>
        <v>18</v>
      </c>
      <c r="I4213" t="str">
        <f t="shared" si="65"/>
        <v/>
      </c>
    </row>
    <row r="4214" spans="1:9" x14ac:dyDescent="0.3">
      <c r="A4214">
        <v>4213</v>
      </c>
      <c r="B4214">
        <f>Движение!$A$623</f>
        <v>46842</v>
      </c>
      <c r="C4214">
        <f>Движение!$C$623</f>
        <v>0</v>
      </c>
      <c r="D4214" t="s">
        <v>57</v>
      </c>
      <c r="E4214">
        <f>Движение!$X$623</f>
        <v>21</v>
      </c>
      <c r="F4214">
        <f>N(Движение!$Y$623)</f>
        <v>0</v>
      </c>
      <c r="G4214">
        <f>N(Движение!$Z$623)</f>
        <v>0</v>
      </c>
      <c r="H4214">
        <f>Движение!$AA$623</f>
        <v>21</v>
      </c>
      <c r="I4214" t="str">
        <f t="shared" si="65"/>
        <v/>
      </c>
    </row>
    <row r="4215" spans="1:9" x14ac:dyDescent="0.3">
      <c r="A4215">
        <v>4214</v>
      </c>
      <c r="B4215">
        <f>Движение!$A$623</f>
        <v>46842</v>
      </c>
      <c r="C4215">
        <f>Движение!$C$623</f>
        <v>0</v>
      </c>
      <c r="D4215" t="s">
        <v>59</v>
      </c>
      <c r="E4215">
        <f>Движение!$AB$623</f>
        <v>15</v>
      </c>
      <c r="F4215">
        <f>N(Движение!$AC$623)</f>
        <v>0</v>
      </c>
      <c r="G4215">
        <f>N(Движение!$AD$623)</f>
        <v>0</v>
      </c>
      <c r="H4215">
        <f>Движение!$AE$623</f>
        <v>15</v>
      </c>
      <c r="I4215" t="str">
        <f t="shared" si="65"/>
        <v/>
      </c>
    </row>
    <row r="4216" spans="1:9" x14ac:dyDescent="0.3">
      <c r="A4216">
        <v>4215</v>
      </c>
      <c r="B4216">
        <f>Движение!$A$624</f>
        <v>46843</v>
      </c>
      <c r="C4216">
        <f>Движение!$C$624</f>
        <v>0</v>
      </c>
      <c r="D4216" t="s">
        <v>45</v>
      </c>
      <c r="E4216">
        <f>Движение!$D$624</f>
        <v>26</v>
      </c>
      <c r="F4216">
        <f>N(Движение!$E$624)</f>
        <v>0</v>
      </c>
      <c r="G4216">
        <f>N(Движение!$F$624)</f>
        <v>0</v>
      </c>
      <c r="H4216">
        <f>Движение!$G$624</f>
        <v>26</v>
      </c>
      <c r="I4216" t="str">
        <f t="shared" si="65"/>
        <v/>
      </c>
    </row>
    <row r="4217" spans="1:9" x14ac:dyDescent="0.3">
      <c r="A4217">
        <v>4216</v>
      </c>
      <c r="B4217">
        <f>Движение!$A$624</f>
        <v>46843</v>
      </c>
      <c r="C4217">
        <f>Движение!$C$624</f>
        <v>0</v>
      </c>
      <c r="D4217" t="s">
        <v>49</v>
      </c>
      <c r="E4217">
        <f>Движение!$H$624</f>
        <v>20</v>
      </c>
      <c r="F4217">
        <f>N(Движение!$I$624)</f>
        <v>0</v>
      </c>
      <c r="G4217">
        <f>N(Движение!$J$624)</f>
        <v>0</v>
      </c>
      <c r="H4217">
        <f>Движение!$K$624</f>
        <v>20</v>
      </c>
      <c r="I4217" t="str">
        <f t="shared" si="65"/>
        <v/>
      </c>
    </row>
    <row r="4218" spans="1:9" x14ac:dyDescent="0.3">
      <c r="A4218">
        <v>4217</v>
      </c>
      <c r="B4218">
        <f>Движение!$A$624</f>
        <v>46843</v>
      </c>
      <c r="C4218">
        <f>Движение!$C$624</f>
        <v>0</v>
      </c>
      <c r="D4218" t="s">
        <v>51</v>
      </c>
      <c r="E4218">
        <f>Движение!$L$624</f>
        <v>48</v>
      </c>
      <c r="F4218">
        <f>N(Движение!$M$624)</f>
        <v>0</v>
      </c>
      <c r="G4218">
        <f>N(Движение!$N$624)</f>
        <v>0</v>
      </c>
      <c r="H4218">
        <f>Движение!$O$624</f>
        <v>48</v>
      </c>
      <c r="I4218" t="str">
        <f t="shared" si="65"/>
        <v/>
      </c>
    </row>
    <row r="4219" spans="1:9" x14ac:dyDescent="0.3">
      <c r="A4219">
        <v>4218</v>
      </c>
      <c r="B4219">
        <f>Движение!$A$624</f>
        <v>46843</v>
      </c>
      <c r="C4219">
        <f>Движение!$C$624</f>
        <v>0</v>
      </c>
      <c r="D4219" t="s">
        <v>54</v>
      </c>
      <c r="E4219">
        <f>Движение!$P$624</f>
        <v>13</v>
      </c>
      <c r="F4219">
        <f>N(Движение!$Q$624)</f>
        <v>0</v>
      </c>
      <c r="G4219">
        <f>N(Движение!$R$624)</f>
        <v>0</v>
      </c>
      <c r="H4219">
        <f>Движение!$S$624</f>
        <v>13</v>
      </c>
      <c r="I4219" t="str">
        <f t="shared" si="65"/>
        <v/>
      </c>
    </row>
    <row r="4220" spans="1:9" x14ac:dyDescent="0.3">
      <c r="A4220">
        <v>4219</v>
      </c>
      <c r="B4220">
        <f>Движение!$A$624</f>
        <v>46843</v>
      </c>
      <c r="C4220">
        <f>Движение!$C$624</f>
        <v>0</v>
      </c>
      <c r="D4220" t="s">
        <v>56</v>
      </c>
      <c r="E4220">
        <f>Движение!$T$624</f>
        <v>18</v>
      </c>
      <c r="F4220">
        <f>N(Движение!$U$624)</f>
        <v>0</v>
      </c>
      <c r="G4220">
        <f>N(Движение!$V$624)</f>
        <v>0</v>
      </c>
      <c r="H4220">
        <f>Движение!$W$624</f>
        <v>18</v>
      </c>
      <c r="I4220" t="str">
        <f t="shared" si="65"/>
        <v/>
      </c>
    </row>
    <row r="4221" spans="1:9" x14ac:dyDescent="0.3">
      <c r="A4221">
        <v>4220</v>
      </c>
      <c r="B4221">
        <f>Движение!$A$624</f>
        <v>46843</v>
      </c>
      <c r="C4221">
        <f>Движение!$C$624</f>
        <v>0</v>
      </c>
      <c r="D4221" t="s">
        <v>57</v>
      </c>
      <c r="E4221">
        <f>Движение!$X$624</f>
        <v>21</v>
      </c>
      <c r="F4221">
        <f>N(Движение!$Y$624)</f>
        <v>0</v>
      </c>
      <c r="G4221">
        <f>N(Движение!$Z$624)</f>
        <v>0</v>
      </c>
      <c r="H4221">
        <f>Движение!$AA$624</f>
        <v>21</v>
      </c>
      <c r="I4221" t="str">
        <f t="shared" si="65"/>
        <v/>
      </c>
    </row>
    <row r="4222" spans="1:9" x14ac:dyDescent="0.3">
      <c r="A4222">
        <v>4221</v>
      </c>
      <c r="B4222">
        <f>Движение!$A$624</f>
        <v>46843</v>
      </c>
      <c r="C4222">
        <f>Движение!$C$624</f>
        <v>0</v>
      </c>
      <c r="D4222" t="s">
        <v>59</v>
      </c>
      <c r="E4222">
        <f>Движение!$AB$624</f>
        <v>15</v>
      </c>
      <c r="F4222">
        <f>N(Движение!$AC$624)</f>
        <v>0</v>
      </c>
      <c r="G4222">
        <f>N(Движение!$AD$624)</f>
        <v>0</v>
      </c>
      <c r="H4222">
        <f>Движение!$AE$624</f>
        <v>15</v>
      </c>
      <c r="I4222" t="str">
        <f t="shared" si="65"/>
        <v/>
      </c>
    </row>
    <row r="4223" spans="1:9" x14ac:dyDescent="0.3">
      <c r="A4223">
        <v>4222</v>
      </c>
      <c r="B4223">
        <f>Движение!$A$625</f>
        <v>46844</v>
      </c>
      <c r="C4223">
        <f>Движение!$C$625</f>
        <v>0</v>
      </c>
      <c r="D4223" t="s">
        <v>45</v>
      </c>
      <c r="E4223">
        <f>Движение!$D$625</f>
        <v>26</v>
      </c>
      <c r="F4223">
        <f>N(Движение!$E$625)</f>
        <v>0</v>
      </c>
      <c r="G4223">
        <f>N(Движение!$F$625)</f>
        <v>0</v>
      </c>
      <c r="H4223">
        <f>Движение!$G$625</f>
        <v>26</v>
      </c>
      <c r="I4223" t="str">
        <f t="shared" si="65"/>
        <v/>
      </c>
    </row>
    <row r="4224" spans="1:9" x14ac:dyDescent="0.3">
      <c r="A4224">
        <v>4223</v>
      </c>
      <c r="B4224">
        <f>Движение!$A$625</f>
        <v>46844</v>
      </c>
      <c r="C4224">
        <f>Движение!$C$625</f>
        <v>0</v>
      </c>
      <c r="D4224" t="s">
        <v>49</v>
      </c>
      <c r="E4224">
        <f>Движение!$H$625</f>
        <v>20</v>
      </c>
      <c r="F4224">
        <f>N(Движение!$I$625)</f>
        <v>0</v>
      </c>
      <c r="G4224">
        <f>N(Движение!$J$625)</f>
        <v>0</v>
      </c>
      <c r="H4224">
        <f>Движение!$K$625</f>
        <v>20</v>
      </c>
      <c r="I4224" t="str">
        <f t="shared" si="65"/>
        <v/>
      </c>
    </row>
    <row r="4225" spans="1:9" x14ac:dyDescent="0.3">
      <c r="A4225">
        <v>4224</v>
      </c>
      <c r="B4225">
        <f>Движение!$A$625</f>
        <v>46844</v>
      </c>
      <c r="C4225">
        <f>Движение!$C$625</f>
        <v>0</v>
      </c>
      <c r="D4225" t="s">
        <v>51</v>
      </c>
      <c r="E4225">
        <f>Движение!$L$625</f>
        <v>48</v>
      </c>
      <c r="F4225">
        <f>N(Движение!$M$625)</f>
        <v>0</v>
      </c>
      <c r="G4225">
        <f>N(Движение!$N$625)</f>
        <v>0</v>
      </c>
      <c r="H4225">
        <f>Движение!$O$625</f>
        <v>48</v>
      </c>
      <c r="I4225" t="str">
        <f t="shared" si="65"/>
        <v/>
      </c>
    </row>
    <row r="4226" spans="1:9" x14ac:dyDescent="0.3">
      <c r="A4226">
        <v>4225</v>
      </c>
      <c r="B4226">
        <f>Движение!$A$625</f>
        <v>46844</v>
      </c>
      <c r="C4226">
        <f>Движение!$C$625</f>
        <v>0</v>
      </c>
      <c r="D4226" t="s">
        <v>54</v>
      </c>
      <c r="E4226">
        <f>Движение!$P$625</f>
        <v>13</v>
      </c>
      <c r="F4226">
        <f>N(Движение!$Q$625)</f>
        <v>0</v>
      </c>
      <c r="G4226">
        <f>N(Движение!$R$625)</f>
        <v>0</v>
      </c>
      <c r="H4226">
        <f>Движение!$S$625</f>
        <v>13</v>
      </c>
      <c r="I4226" t="str">
        <f t="shared" ref="I4226:I4289" si="66">IF($F4226&gt;0,TEXT($B4226,"dd.mm")&amp;"_"&amp;$D4226,"")</f>
        <v/>
      </c>
    </row>
    <row r="4227" spans="1:9" x14ac:dyDescent="0.3">
      <c r="A4227">
        <v>4226</v>
      </c>
      <c r="B4227">
        <f>Движение!$A$625</f>
        <v>46844</v>
      </c>
      <c r="C4227">
        <f>Движение!$C$625</f>
        <v>0</v>
      </c>
      <c r="D4227" t="s">
        <v>56</v>
      </c>
      <c r="E4227">
        <f>Движение!$T$625</f>
        <v>18</v>
      </c>
      <c r="F4227">
        <f>N(Движение!$U$625)</f>
        <v>0</v>
      </c>
      <c r="G4227">
        <f>N(Движение!$V$625)</f>
        <v>0</v>
      </c>
      <c r="H4227">
        <f>Движение!$W$625</f>
        <v>18</v>
      </c>
      <c r="I4227" t="str">
        <f t="shared" si="66"/>
        <v/>
      </c>
    </row>
    <row r="4228" spans="1:9" x14ac:dyDescent="0.3">
      <c r="A4228">
        <v>4227</v>
      </c>
      <c r="B4228">
        <f>Движение!$A$625</f>
        <v>46844</v>
      </c>
      <c r="C4228">
        <f>Движение!$C$625</f>
        <v>0</v>
      </c>
      <c r="D4228" t="s">
        <v>57</v>
      </c>
      <c r="E4228">
        <f>Движение!$X$625</f>
        <v>21</v>
      </c>
      <c r="F4228">
        <f>N(Движение!$Y$625)</f>
        <v>0</v>
      </c>
      <c r="G4228">
        <f>N(Движение!$Z$625)</f>
        <v>0</v>
      </c>
      <c r="H4228">
        <f>Движение!$AA$625</f>
        <v>21</v>
      </c>
      <c r="I4228" t="str">
        <f t="shared" si="66"/>
        <v/>
      </c>
    </row>
    <row r="4229" spans="1:9" x14ac:dyDescent="0.3">
      <c r="A4229">
        <v>4228</v>
      </c>
      <c r="B4229">
        <f>Движение!$A$625</f>
        <v>46844</v>
      </c>
      <c r="C4229">
        <f>Движение!$C$625</f>
        <v>0</v>
      </c>
      <c r="D4229" t="s">
        <v>59</v>
      </c>
      <c r="E4229">
        <f>Движение!$AB$625</f>
        <v>15</v>
      </c>
      <c r="F4229">
        <f>N(Движение!$AC$625)</f>
        <v>0</v>
      </c>
      <c r="G4229">
        <f>N(Движение!$AD$625)</f>
        <v>0</v>
      </c>
      <c r="H4229">
        <f>Движение!$AE$625</f>
        <v>15</v>
      </c>
      <c r="I4229" t="str">
        <f t="shared" si="66"/>
        <v/>
      </c>
    </row>
    <row r="4230" spans="1:9" x14ac:dyDescent="0.3">
      <c r="A4230">
        <v>4229</v>
      </c>
      <c r="B4230">
        <f>Движение!$A$626</f>
        <v>46845</v>
      </c>
      <c r="C4230">
        <f>Движение!$C$626</f>
        <v>0</v>
      </c>
      <c r="D4230" t="s">
        <v>45</v>
      </c>
      <c r="E4230">
        <f>Движение!$D$626</f>
        <v>26</v>
      </c>
      <c r="F4230">
        <f>N(Движение!$E$626)</f>
        <v>0</v>
      </c>
      <c r="G4230">
        <f>N(Движение!$F$626)</f>
        <v>0</v>
      </c>
      <c r="H4230">
        <f>Движение!$G$626</f>
        <v>26</v>
      </c>
      <c r="I4230" t="str">
        <f t="shared" si="66"/>
        <v/>
      </c>
    </row>
    <row r="4231" spans="1:9" x14ac:dyDescent="0.3">
      <c r="A4231">
        <v>4230</v>
      </c>
      <c r="B4231">
        <f>Движение!$A$626</f>
        <v>46845</v>
      </c>
      <c r="C4231">
        <f>Движение!$C$626</f>
        <v>0</v>
      </c>
      <c r="D4231" t="s">
        <v>49</v>
      </c>
      <c r="E4231">
        <f>Движение!$H$626</f>
        <v>20</v>
      </c>
      <c r="F4231">
        <f>N(Движение!$I$626)</f>
        <v>0</v>
      </c>
      <c r="G4231">
        <f>N(Движение!$J$626)</f>
        <v>0</v>
      </c>
      <c r="H4231">
        <f>Движение!$K$626</f>
        <v>20</v>
      </c>
      <c r="I4231" t="str">
        <f t="shared" si="66"/>
        <v/>
      </c>
    </row>
    <row r="4232" spans="1:9" x14ac:dyDescent="0.3">
      <c r="A4232">
        <v>4231</v>
      </c>
      <c r="B4232">
        <f>Движение!$A$626</f>
        <v>46845</v>
      </c>
      <c r="C4232">
        <f>Движение!$C$626</f>
        <v>0</v>
      </c>
      <c r="D4232" t="s">
        <v>51</v>
      </c>
      <c r="E4232">
        <f>Движение!$L$626</f>
        <v>48</v>
      </c>
      <c r="F4232">
        <f>N(Движение!$M$626)</f>
        <v>0</v>
      </c>
      <c r="G4232">
        <f>N(Движение!$N$626)</f>
        <v>0</v>
      </c>
      <c r="H4232">
        <f>Движение!$O$626</f>
        <v>48</v>
      </c>
      <c r="I4232" t="str">
        <f t="shared" si="66"/>
        <v/>
      </c>
    </row>
    <row r="4233" spans="1:9" x14ac:dyDescent="0.3">
      <c r="A4233">
        <v>4232</v>
      </c>
      <c r="B4233">
        <f>Движение!$A$626</f>
        <v>46845</v>
      </c>
      <c r="C4233">
        <f>Движение!$C$626</f>
        <v>0</v>
      </c>
      <c r="D4233" t="s">
        <v>54</v>
      </c>
      <c r="E4233">
        <f>Движение!$P$626</f>
        <v>13</v>
      </c>
      <c r="F4233">
        <f>N(Движение!$Q$626)</f>
        <v>0</v>
      </c>
      <c r="G4233">
        <f>N(Движение!$R$626)</f>
        <v>0</v>
      </c>
      <c r="H4233">
        <f>Движение!$S$626</f>
        <v>13</v>
      </c>
      <c r="I4233" t="str">
        <f t="shared" si="66"/>
        <v/>
      </c>
    </row>
    <row r="4234" spans="1:9" x14ac:dyDescent="0.3">
      <c r="A4234">
        <v>4233</v>
      </c>
      <c r="B4234">
        <f>Движение!$A$626</f>
        <v>46845</v>
      </c>
      <c r="C4234">
        <f>Движение!$C$626</f>
        <v>0</v>
      </c>
      <c r="D4234" t="s">
        <v>56</v>
      </c>
      <c r="E4234">
        <f>Движение!$T$626</f>
        <v>18</v>
      </c>
      <c r="F4234">
        <f>N(Движение!$U$626)</f>
        <v>0</v>
      </c>
      <c r="G4234">
        <f>N(Движение!$V$626)</f>
        <v>0</v>
      </c>
      <c r="H4234">
        <f>Движение!$W$626</f>
        <v>18</v>
      </c>
      <c r="I4234" t="str">
        <f t="shared" si="66"/>
        <v/>
      </c>
    </row>
    <row r="4235" spans="1:9" x14ac:dyDescent="0.3">
      <c r="A4235">
        <v>4234</v>
      </c>
      <c r="B4235">
        <f>Движение!$A$626</f>
        <v>46845</v>
      </c>
      <c r="C4235">
        <f>Движение!$C$626</f>
        <v>0</v>
      </c>
      <c r="D4235" t="s">
        <v>57</v>
      </c>
      <c r="E4235">
        <f>Движение!$X$626</f>
        <v>21</v>
      </c>
      <c r="F4235">
        <f>N(Движение!$Y$626)</f>
        <v>0</v>
      </c>
      <c r="G4235">
        <f>N(Движение!$Z$626)</f>
        <v>0</v>
      </c>
      <c r="H4235">
        <f>Движение!$AA$626</f>
        <v>21</v>
      </c>
      <c r="I4235" t="str">
        <f t="shared" si="66"/>
        <v/>
      </c>
    </row>
    <row r="4236" spans="1:9" x14ac:dyDescent="0.3">
      <c r="A4236">
        <v>4235</v>
      </c>
      <c r="B4236">
        <f>Движение!$A$626</f>
        <v>46845</v>
      </c>
      <c r="C4236">
        <f>Движение!$C$626</f>
        <v>0</v>
      </c>
      <c r="D4236" t="s">
        <v>59</v>
      </c>
      <c r="E4236">
        <f>Движение!$AB$626</f>
        <v>15</v>
      </c>
      <c r="F4236">
        <f>N(Движение!$AC$626)</f>
        <v>0</v>
      </c>
      <c r="G4236">
        <f>N(Движение!$AD$626)</f>
        <v>0</v>
      </c>
      <c r="H4236">
        <f>Движение!$AE$626</f>
        <v>15</v>
      </c>
      <c r="I4236" t="str">
        <f t="shared" si="66"/>
        <v/>
      </c>
    </row>
    <row r="4237" spans="1:9" x14ac:dyDescent="0.3">
      <c r="A4237">
        <v>4236</v>
      </c>
      <c r="B4237">
        <f>Движение!$A$627</f>
        <v>46846</v>
      </c>
      <c r="C4237">
        <f>Движение!$C$627</f>
        <v>0</v>
      </c>
      <c r="D4237" t="s">
        <v>45</v>
      </c>
      <c r="E4237">
        <f>Движение!$D$627</f>
        <v>26</v>
      </c>
      <c r="F4237">
        <f>N(Движение!$E$627)</f>
        <v>0</v>
      </c>
      <c r="G4237">
        <f>N(Движение!$F$627)</f>
        <v>0</v>
      </c>
      <c r="H4237">
        <f>Движение!$G$627</f>
        <v>26</v>
      </c>
      <c r="I4237" t="str">
        <f t="shared" si="66"/>
        <v/>
      </c>
    </row>
    <row r="4238" spans="1:9" x14ac:dyDescent="0.3">
      <c r="A4238">
        <v>4237</v>
      </c>
      <c r="B4238">
        <f>Движение!$A$627</f>
        <v>46846</v>
      </c>
      <c r="C4238">
        <f>Движение!$C$627</f>
        <v>0</v>
      </c>
      <c r="D4238" t="s">
        <v>49</v>
      </c>
      <c r="E4238">
        <f>Движение!$H$627</f>
        <v>20</v>
      </c>
      <c r="F4238">
        <f>N(Движение!$I$627)</f>
        <v>0</v>
      </c>
      <c r="G4238">
        <f>N(Движение!$J$627)</f>
        <v>0</v>
      </c>
      <c r="H4238">
        <f>Движение!$K$627</f>
        <v>20</v>
      </c>
      <c r="I4238" t="str">
        <f t="shared" si="66"/>
        <v/>
      </c>
    </row>
    <row r="4239" spans="1:9" x14ac:dyDescent="0.3">
      <c r="A4239">
        <v>4238</v>
      </c>
      <c r="B4239">
        <f>Движение!$A$627</f>
        <v>46846</v>
      </c>
      <c r="C4239">
        <f>Движение!$C$627</f>
        <v>0</v>
      </c>
      <c r="D4239" t="s">
        <v>51</v>
      </c>
      <c r="E4239">
        <f>Движение!$L$627</f>
        <v>48</v>
      </c>
      <c r="F4239">
        <f>N(Движение!$M$627)</f>
        <v>0</v>
      </c>
      <c r="G4239">
        <f>N(Движение!$N$627)</f>
        <v>0</v>
      </c>
      <c r="H4239">
        <f>Движение!$O$627</f>
        <v>48</v>
      </c>
      <c r="I4239" t="str">
        <f t="shared" si="66"/>
        <v/>
      </c>
    </row>
    <row r="4240" spans="1:9" x14ac:dyDescent="0.3">
      <c r="A4240">
        <v>4239</v>
      </c>
      <c r="B4240">
        <f>Движение!$A$627</f>
        <v>46846</v>
      </c>
      <c r="C4240">
        <f>Движение!$C$627</f>
        <v>0</v>
      </c>
      <c r="D4240" t="s">
        <v>54</v>
      </c>
      <c r="E4240">
        <f>Движение!$P$627</f>
        <v>13</v>
      </c>
      <c r="F4240">
        <f>N(Движение!$Q$627)</f>
        <v>0</v>
      </c>
      <c r="G4240">
        <f>N(Движение!$R$627)</f>
        <v>0</v>
      </c>
      <c r="H4240">
        <f>Движение!$S$627</f>
        <v>13</v>
      </c>
      <c r="I4240" t="str">
        <f t="shared" si="66"/>
        <v/>
      </c>
    </row>
    <row r="4241" spans="1:9" x14ac:dyDescent="0.3">
      <c r="A4241">
        <v>4240</v>
      </c>
      <c r="B4241">
        <f>Движение!$A$627</f>
        <v>46846</v>
      </c>
      <c r="C4241">
        <f>Движение!$C$627</f>
        <v>0</v>
      </c>
      <c r="D4241" t="s">
        <v>56</v>
      </c>
      <c r="E4241">
        <f>Движение!$T$627</f>
        <v>18</v>
      </c>
      <c r="F4241">
        <f>N(Движение!$U$627)</f>
        <v>0</v>
      </c>
      <c r="G4241">
        <f>N(Движение!$V$627)</f>
        <v>0</v>
      </c>
      <c r="H4241">
        <f>Движение!$W$627</f>
        <v>18</v>
      </c>
      <c r="I4241" t="str">
        <f t="shared" si="66"/>
        <v/>
      </c>
    </row>
    <row r="4242" spans="1:9" x14ac:dyDescent="0.3">
      <c r="A4242">
        <v>4241</v>
      </c>
      <c r="B4242">
        <f>Движение!$A$627</f>
        <v>46846</v>
      </c>
      <c r="C4242">
        <f>Движение!$C$627</f>
        <v>0</v>
      </c>
      <c r="D4242" t="s">
        <v>57</v>
      </c>
      <c r="E4242">
        <f>Движение!$X$627</f>
        <v>21</v>
      </c>
      <c r="F4242">
        <f>N(Движение!$Y$627)</f>
        <v>0</v>
      </c>
      <c r="G4242">
        <f>N(Движение!$Z$627)</f>
        <v>0</v>
      </c>
      <c r="H4242">
        <f>Движение!$AA$627</f>
        <v>21</v>
      </c>
      <c r="I4242" t="str">
        <f t="shared" si="66"/>
        <v/>
      </c>
    </row>
    <row r="4243" spans="1:9" x14ac:dyDescent="0.3">
      <c r="A4243">
        <v>4242</v>
      </c>
      <c r="B4243">
        <f>Движение!$A$627</f>
        <v>46846</v>
      </c>
      <c r="C4243">
        <f>Движение!$C$627</f>
        <v>0</v>
      </c>
      <c r="D4243" t="s">
        <v>59</v>
      </c>
      <c r="E4243">
        <f>Движение!$AB$627</f>
        <v>15</v>
      </c>
      <c r="F4243">
        <f>N(Движение!$AC$627)</f>
        <v>0</v>
      </c>
      <c r="G4243">
        <f>N(Движение!$AD$627)</f>
        <v>0</v>
      </c>
      <c r="H4243">
        <f>Движение!$AE$627</f>
        <v>15</v>
      </c>
      <c r="I4243" t="str">
        <f t="shared" si="66"/>
        <v/>
      </c>
    </row>
    <row r="4244" spans="1:9" x14ac:dyDescent="0.3">
      <c r="A4244">
        <v>4243</v>
      </c>
      <c r="B4244">
        <f>Движение!$A$628</f>
        <v>46847</v>
      </c>
      <c r="C4244">
        <f>Движение!$C$628</f>
        <v>0</v>
      </c>
      <c r="D4244" t="s">
        <v>45</v>
      </c>
      <c r="E4244">
        <f>Движение!$D$628</f>
        <v>26</v>
      </c>
      <c r="F4244">
        <f>N(Движение!$E$628)</f>
        <v>0</v>
      </c>
      <c r="G4244">
        <f>N(Движение!$F$628)</f>
        <v>0</v>
      </c>
      <c r="H4244">
        <f>Движение!$G$628</f>
        <v>26</v>
      </c>
      <c r="I4244" t="str">
        <f t="shared" si="66"/>
        <v/>
      </c>
    </row>
    <row r="4245" spans="1:9" x14ac:dyDescent="0.3">
      <c r="A4245">
        <v>4244</v>
      </c>
      <c r="B4245">
        <f>Движение!$A$628</f>
        <v>46847</v>
      </c>
      <c r="C4245">
        <f>Движение!$C$628</f>
        <v>0</v>
      </c>
      <c r="D4245" t="s">
        <v>49</v>
      </c>
      <c r="E4245">
        <f>Движение!$H$628</f>
        <v>20</v>
      </c>
      <c r="F4245">
        <f>N(Движение!$I$628)</f>
        <v>0</v>
      </c>
      <c r="G4245">
        <f>N(Движение!$J$628)</f>
        <v>0</v>
      </c>
      <c r="H4245">
        <f>Движение!$K$628</f>
        <v>20</v>
      </c>
      <c r="I4245" t="str">
        <f t="shared" si="66"/>
        <v/>
      </c>
    </row>
    <row r="4246" spans="1:9" x14ac:dyDescent="0.3">
      <c r="A4246">
        <v>4245</v>
      </c>
      <c r="B4246">
        <f>Движение!$A$628</f>
        <v>46847</v>
      </c>
      <c r="C4246">
        <f>Движение!$C$628</f>
        <v>0</v>
      </c>
      <c r="D4246" t="s">
        <v>51</v>
      </c>
      <c r="E4246">
        <f>Движение!$L$628</f>
        <v>48</v>
      </c>
      <c r="F4246">
        <f>N(Движение!$M$628)</f>
        <v>0</v>
      </c>
      <c r="G4246">
        <f>N(Движение!$N$628)</f>
        <v>0</v>
      </c>
      <c r="H4246">
        <f>Движение!$O$628</f>
        <v>48</v>
      </c>
      <c r="I4246" t="str">
        <f t="shared" si="66"/>
        <v/>
      </c>
    </row>
    <row r="4247" spans="1:9" x14ac:dyDescent="0.3">
      <c r="A4247">
        <v>4246</v>
      </c>
      <c r="B4247">
        <f>Движение!$A$628</f>
        <v>46847</v>
      </c>
      <c r="C4247">
        <f>Движение!$C$628</f>
        <v>0</v>
      </c>
      <c r="D4247" t="s">
        <v>54</v>
      </c>
      <c r="E4247">
        <f>Движение!$P$628</f>
        <v>13</v>
      </c>
      <c r="F4247">
        <f>N(Движение!$Q$628)</f>
        <v>0</v>
      </c>
      <c r="G4247">
        <f>N(Движение!$R$628)</f>
        <v>0</v>
      </c>
      <c r="H4247">
        <f>Движение!$S$628</f>
        <v>13</v>
      </c>
      <c r="I4247" t="str">
        <f t="shared" si="66"/>
        <v/>
      </c>
    </row>
    <row r="4248" spans="1:9" x14ac:dyDescent="0.3">
      <c r="A4248">
        <v>4247</v>
      </c>
      <c r="B4248">
        <f>Движение!$A$628</f>
        <v>46847</v>
      </c>
      <c r="C4248">
        <f>Движение!$C$628</f>
        <v>0</v>
      </c>
      <c r="D4248" t="s">
        <v>56</v>
      </c>
      <c r="E4248">
        <f>Движение!$T$628</f>
        <v>18</v>
      </c>
      <c r="F4248">
        <f>N(Движение!$U$628)</f>
        <v>0</v>
      </c>
      <c r="G4248">
        <f>N(Движение!$V$628)</f>
        <v>0</v>
      </c>
      <c r="H4248">
        <f>Движение!$W$628</f>
        <v>18</v>
      </c>
      <c r="I4248" t="str">
        <f t="shared" si="66"/>
        <v/>
      </c>
    </row>
    <row r="4249" spans="1:9" x14ac:dyDescent="0.3">
      <c r="A4249">
        <v>4248</v>
      </c>
      <c r="B4249">
        <f>Движение!$A$628</f>
        <v>46847</v>
      </c>
      <c r="C4249">
        <f>Движение!$C$628</f>
        <v>0</v>
      </c>
      <c r="D4249" t="s">
        <v>57</v>
      </c>
      <c r="E4249">
        <f>Движение!$X$628</f>
        <v>21</v>
      </c>
      <c r="F4249">
        <f>N(Движение!$Y$628)</f>
        <v>0</v>
      </c>
      <c r="G4249">
        <f>N(Движение!$Z$628)</f>
        <v>0</v>
      </c>
      <c r="H4249">
        <f>Движение!$AA$628</f>
        <v>21</v>
      </c>
      <c r="I4249" t="str">
        <f t="shared" si="66"/>
        <v/>
      </c>
    </row>
    <row r="4250" spans="1:9" x14ac:dyDescent="0.3">
      <c r="A4250">
        <v>4249</v>
      </c>
      <c r="B4250">
        <f>Движение!$A$628</f>
        <v>46847</v>
      </c>
      <c r="C4250">
        <f>Движение!$C$628</f>
        <v>0</v>
      </c>
      <c r="D4250" t="s">
        <v>59</v>
      </c>
      <c r="E4250">
        <f>Движение!$AB$628</f>
        <v>15</v>
      </c>
      <c r="F4250">
        <f>N(Движение!$AC$628)</f>
        <v>0</v>
      </c>
      <c r="G4250">
        <f>N(Движение!$AD$628)</f>
        <v>0</v>
      </c>
      <c r="H4250">
        <f>Движение!$AE$628</f>
        <v>15</v>
      </c>
      <c r="I4250" t="str">
        <f t="shared" si="66"/>
        <v/>
      </c>
    </row>
    <row r="4251" spans="1:9" x14ac:dyDescent="0.3">
      <c r="A4251">
        <v>4250</v>
      </c>
      <c r="B4251">
        <f>Движение!$A$629</f>
        <v>46848</v>
      </c>
      <c r="C4251">
        <f>Движение!$C$629</f>
        <v>0</v>
      </c>
      <c r="D4251" t="s">
        <v>45</v>
      </c>
      <c r="E4251">
        <f>Движение!$D$629</f>
        <v>26</v>
      </c>
      <c r="F4251">
        <f>N(Движение!$E$629)</f>
        <v>0</v>
      </c>
      <c r="G4251">
        <f>N(Движение!$F$629)</f>
        <v>0</v>
      </c>
      <c r="H4251">
        <f>Движение!$G$629</f>
        <v>26</v>
      </c>
      <c r="I4251" t="str">
        <f t="shared" si="66"/>
        <v/>
      </c>
    </row>
    <row r="4252" spans="1:9" x14ac:dyDescent="0.3">
      <c r="A4252">
        <v>4251</v>
      </c>
      <c r="B4252">
        <f>Движение!$A$629</f>
        <v>46848</v>
      </c>
      <c r="C4252">
        <f>Движение!$C$629</f>
        <v>0</v>
      </c>
      <c r="D4252" t="s">
        <v>49</v>
      </c>
      <c r="E4252">
        <f>Движение!$H$629</f>
        <v>20</v>
      </c>
      <c r="F4252">
        <f>N(Движение!$I$629)</f>
        <v>0</v>
      </c>
      <c r="G4252">
        <f>N(Движение!$J$629)</f>
        <v>0</v>
      </c>
      <c r="H4252">
        <f>Движение!$K$629</f>
        <v>20</v>
      </c>
      <c r="I4252" t="str">
        <f t="shared" si="66"/>
        <v/>
      </c>
    </row>
    <row r="4253" spans="1:9" x14ac:dyDescent="0.3">
      <c r="A4253">
        <v>4252</v>
      </c>
      <c r="B4253">
        <f>Движение!$A$629</f>
        <v>46848</v>
      </c>
      <c r="C4253">
        <f>Движение!$C$629</f>
        <v>0</v>
      </c>
      <c r="D4253" t="s">
        <v>51</v>
      </c>
      <c r="E4253">
        <f>Движение!$L$629</f>
        <v>48</v>
      </c>
      <c r="F4253">
        <f>N(Движение!$M$629)</f>
        <v>0</v>
      </c>
      <c r="G4253">
        <f>N(Движение!$N$629)</f>
        <v>0</v>
      </c>
      <c r="H4253">
        <f>Движение!$O$629</f>
        <v>48</v>
      </c>
      <c r="I4253" t="str">
        <f t="shared" si="66"/>
        <v/>
      </c>
    </row>
    <row r="4254" spans="1:9" x14ac:dyDescent="0.3">
      <c r="A4254">
        <v>4253</v>
      </c>
      <c r="B4254">
        <f>Движение!$A$629</f>
        <v>46848</v>
      </c>
      <c r="C4254">
        <f>Движение!$C$629</f>
        <v>0</v>
      </c>
      <c r="D4254" t="s">
        <v>54</v>
      </c>
      <c r="E4254">
        <f>Движение!$P$629</f>
        <v>13</v>
      </c>
      <c r="F4254">
        <f>N(Движение!$Q$629)</f>
        <v>0</v>
      </c>
      <c r="G4254">
        <f>N(Движение!$R$629)</f>
        <v>0</v>
      </c>
      <c r="H4254">
        <f>Движение!$S$629</f>
        <v>13</v>
      </c>
      <c r="I4254" t="str">
        <f t="shared" si="66"/>
        <v/>
      </c>
    </row>
    <row r="4255" spans="1:9" x14ac:dyDescent="0.3">
      <c r="A4255">
        <v>4254</v>
      </c>
      <c r="B4255">
        <f>Движение!$A$629</f>
        <v>46848</v>
      </c>
      <c r="C4255">
        <f>Движение!$C$629</f>
        <v>0</v>
      </c>
      <c r="D4255" t="s">
        <v>56</v>
      </c>
      <c r="E4255">
        <f>Движение!$T$629</f>
        <v>18</v>
      </c>
      <c r="F4255">
        <f>N(Движение!$U$629)</f>
        <v>0</v>
      </c>
      <c r="G4255">
        <f>N(Движение!$V$629)</f>
        <v>0</v>
      </c>
      <c r="H4255">
        <f>Движение!$W$629</f>
        <v>18</v>
      </c>
      <c r="I4255" t="str">
        <f t="shared" si="66"/>
        <v/>
      </c>
    </row>
    <row r="4256" spans="1:9" x14ac:dyDescent="0.3">
      <c r="A4256">
        <v>4255</v>
      </c>
      <c r="B4256">
        <f>Движение!$A$629</f>
        <v>46848</v>
      </c>
      <c r="C4256">
        <f>Движение!$C$629</f>
        <v>0</v>
      </c>
      <c r="D4256" t="s">
        <v>57</v>
      </c>
      <c r="E4256">
        <f>Движение!$X$629</f>
        <v>21</v>
      </c>
      <c r="F4256">
        <f>N(Движение!$Y$629)</f>
        <v>0</v>
      </c>
      <c r="G4256">
        <f>N(Движение!$Z$629)</f>
        <v>0</v>
      </c>
      <c r="H4256">
        <f>Движение!$AA$629</f>
        <v>21</v>
      </c>
      <c r="I4256" t="str">
        <f t="shared" si="66"/>
        <v/>
      </c>
    </row>
    <row r="4257" spans="1:9" x14ac:dyDescent="0.3">
      <c r="A4257">
        <v>4256</v>
      </c>
      <c r="B4257">
        <f>Движение!$A$629</f>
        <v>46848</v>
      </c>
      <c r="C4257">
        <f>Движение!$C$629</f>
        <v>0</v>
      </c>
      <c r="D4257" t="s">
        <v>59</v>
      </c>
      <c r="E4257">
        <f>Движение!$AB$629</f>
        <v>15</v>
      </c>
      <c r="F4257">
        <f>N(Движение!$AC$629)</f>
        <v>0</v>
      </c>
      <c r="G4257">
        <f>N(Движение!$AD$629)</f>
        <v>0</v>
      </c>
      <c r="H4257">
        <f>Движение!$AE$629</f>
        <v>15</v>
      </c>
      <c r="I4257" t="str">
        <f t="shared" si="66"/>
        <v/>
      </c>
    </row>
    <row r="4258" spans="1:9" x14ac:dyDescent="0.3">
      <c r="A4258">
        <v>4257</v>
      </c>
      <c r="B4258">
        <f>Движение!$A$630</f>
        <v>46849</v>
      </c>
      <c r="C4258">
        <f>Движение!$C$630</f>
        <v>0</v>
      </c>
      <c r="D4258" t="s">
        <v>45</v>
      </c>
      <c r="E4258">
        <f>Движение!$D$630</f>
        <v>26</v>
      </c>
      <c r="F4258">
        <f>N(Движение!$E$630)</f>
        <v>0</v>
      </c>
      <c r="G4258">
        <f>N(Движение!$F$630)</f>
        <v>0</v>
      </c>
      <c r="H4258">
        <f>Движение!$G$630</f>
        <v>26</v>
      </c>
      <c r="I4258" t="str">
        <f t="shared" si="66"/>
        <v/>
      </c>
    </row>
    <row r="4259" spans="1:9" x14ac:dyDescent="0.3">
      <c r="A4259">
        <v>4258</v>
      </c>
      <c r="B4259">
        <f>Движение!$A$630</f>
        <v>46849</v>
      </c>
      <c r="C4259">
        <f>Движение!$C$630</f>
        <v>0</v>
      </c>
      <c r="D4259" t="s">
        <v>49</v>
      </c>
      <c r="E4259">
        <f>Движение!$H$630</f>
        <v>20</v>
      </c>
      <c r="F4259">
        <f>N(Движение!$I$630)</f>
        <v>0</v>
      </c>
      <c r="G4259">
        <f>N(Движение!$J$630)</f>
        <v>0</v>
      </c>
      <c r="H4259">
        <f>Движение!$K$630</f>
        <v>20</v>
      </c>
      <c r="I4259" t="str">
        <f t="shared" si="66"/>
        <v/>
      </c>
    </row>
    <row r="4260" spans="1:9" x14ac:dyDescent="0.3">
      <c r="A4260">
        <v>4259</v>
      </c>
      <c r="B4260">
        <f>Движение!$A$630</f>
        <v>46849</v>
      </c>
      <c r="C4260">
        <f>Движение!$C$630</f>
        <v>0</v>
      </c>
      <c r="D4260" t="s">
        <v>51</v>
      </c>
      <c r="E4260">
        <f>Движение!$L$630</f>
        <v>48</v>
      </c>
      <c r="F4260">
        <f>N(Движение!$M$630)</f>
        <v>0</v>
      </c>
      <c r="G4260">
        <f>N(Движение!$N$630)</f>
        <v>0</v>
      </c>
      <c r="H4260">
        <f>Движение!$O$630</f>
        <v>48</v>
      </c>
      <c r="I4260" t="str">
        <f t="shared" si="66"/>
        <v/>
      </c>
    </row>
    <row r="4261" spans="1:9" x14ac:dyDescent="0.3">
      <c r="A4261">
        <v>4260</v>
      </c>
      <c r="B4261">
        <f>Движение!$A$630</f>
        <v>46849</v>
      </c>
      <c r="C4261">
        <f>Движение!$C$630</f>
        <v>0</v>
      </c>
      <c r="D4261" t="s">
        <v>54</v>
      </c>
      <c r="E4261">
        <f>Движение!$P$630</f>
        <v>13</v>
      </c>
      <c r="F4261">
        <f>N(Движение!$Q$630)</f>
        <v>0</v>
      </c>
      <c r="G4261">
        <f>N(Движение!$R$630)</f>
        <v>0</v>
      </c>
      <c r="H4261">
        <f>Движение!$S$630</f>
        <v>13</v>
      </c>
      <c r="I4261" t="str">
        <f t="shared" si="66"/>
        <v/>
      </c>
    </row>
    <row r="4262" spans="1:9" x14ac:dyDescent="0.3">
      <c r="A4262">
        <v>4261</v>
      </c>
      <c r="B4262">
        <f>Движение!$A$630</f>
        <v>46849</v>
      </c>
      <c r="C4262">
        <f>Движение!$C$630</f>
        <v>0</v>
      </c>
      <c r="D4262" t="s">
        <v>56</v>
      </c>
      <c r="E4262">
        <f>Движение!$T$630</f>
        <v>18</v>
      </c>
      <c r="F4262">
        <f>N(Движение!$U$630)</f>
        <v>0</v>
      </c>
      <c r="G4262">
        <f>N(Движение!$V$630)</f>
        <v>0</v>
      </c>
      <c r="H4262">
        <f>Движение!$W$630</f>
        <v>18</v>
      </c>
      <c r="I4262" t="str">
        <f t="shared" si="66"/>
        <v/>
      </c>
    </row>
    <row r="4263" spans="1:9" x14ac:dyDescent="0.3">
      <c r="A4263">
        <v>4262</v>
      </c>
      <c r="B4263">
        <f>Движение!$A$630</f>
        <v>46849</v>
      </c>
      <c r="C4263">
        <f>Движение!$C$630</f>
        <v>0</v>
      </c>
      <c r="D4263" t="s">
        <v>57</v>
      </c>
      <c r="E4263">
        <f>Движение!$X$630</f>
        <v>21</v>
      </c>
      <c r="F4263">
        <f>N(Движение!$Y$630)</f>
        <v>0</v>
      </c>
      <c r="G4263">
        <f>N(Движение!$Z$630)</f>
        <v>0</v>
      </c>
      <c r="H4263">
        <f>Движение!$AA$630</f>
        <v>21</v>
      </c>
      <c r="I4263" t="str">
        <f t="shared" si="66"/>
        <v/>
      </c>
    </row>
    <row r="4264" spans="1:9" x14ac:dyDescent="0.3">
      <c r="A4264">
        <v>4263</v>
      </c>
      <c r="B4264">
        <f>Движение!$A$630</f>
        <v>46849</v>
      </c>
      <c r="C4264">
        <f>Движение!$C$630</f>
        <v>0</v>
      </c>
      <c r="D4264" t="s">
        <v>59</v>
      </c>
      <c r="E4264">
        <f>Движение!$AB$630</f>
        <v>15</v>
      </c>
      <c r="F4264">
        <f>N(Движение!$AC$630)</f>
        <v>0</v>
      </c>
      <c r="G4264">
        <f>N(Движение!$AD$630)</f>
        <v>0</v>
      </c>
      <c r="H4264">
        <f>Движение!$AE$630</f>
        <v>15</v>
      </c>
      <c r="I4264" t="str">
        <f t="shared" si="66"/>
        <v/>
      </c>
    </row>
    <row r="4265" spans="1:9" x14ac:dyDescent="0.3">
      <c r="A4265">
        <v>4264</v>
      </c>
      <c r="B4265">
        <f>Движение!$A$631</f>
        <v>46850</v>
      </c>
      <c r="C4265">
        <f>Движение!$C$631</f>
        <v>0</v>
      </c>
      <c r="D4265" t="s">
        <v>45</v>
      </c>
      <c r="E4265">
        <f>Движение!$D$631</f>
        <v>26</v>
      </c>
      <c r="F4265">
        <f>N(Движение!$E$631)</f>
        <v>0</v>
      </c>
      <c r="G4265">
        <f>N(Движение!$F$631)</f>
        <v>0</v>
      </c>
      <c r="H4265">
        <f>Движение!$G$631</f>
        <v>26</v>
      </c>
      <c r="I4265" t="str">
        <f t="shared" si="66"/>
        <v/>
      </c>
    </row>
    <row r="4266" spans="1:9" x14ac:dyDescent="0.3">
      <c r="A4266">
        <v>4265</v>
      </c>
      <c r="B4266">
        <f>Движение!$A$631</f>
        <v>46850</v>
      </c>
      <c r="C4266">
        <f>Движение!$C$631</f>
        <v>0</v>
      </c>
      <c r="D4266" t="s">
        <v>49</v>
      </c>
      <c r="E4266">
        <f>Движение!$H$631</f>
        <v>20</v>
      </c>
      <c r="F4266">
        <f>N(Движение!$I$631)</f>
        <v>0</v>
      </c>
      <c r="G4266">
        <f>N(Движение!$J$631)</f>
        <v>0</v>
      </c>
      <c r="H4266">
        <f>Движение!$K$631</f>
        <v>20</v>
      </c>
      <c r="I4266" t="str">
        <f t="shared" si="66"/>
        <v/>
      </c>
    </row>
    <row r="4267" spans="1:9" x14ac:dyDescent="0.3">
      <c r="A4267">
        <v>4266</v>
      </c>
      <c r="B4267">
        <f>Движение!$A$631</f>
        <v>46850</v>
      </c>
      <c r="C4267">
        <f>Движение!$C$631</f>
        <v>0</v>
      </c>
      <c r="D4267" t="s">
        <v>51</v>
      </c>
      <c r="E4267">
        <f>Движение!$L$631</f>
        <v>48</v>
      </c>
      <c r="F4267">
        <f>N(Движение!$M$631)</f>
        <v>0</v>
      </c>
      <c r="G4267">
        <f>N(Движение!$N$631)</f>
        <v>0</v>
      </c>
      <c r="H4267">
        <f>Движение!$O$631</f>
        <v>48</v>
      </c>
      <c r="I4267" t="str">
        <f t="shared" si="66"/>
        <v/>
      </c>
    </row>
    <row r="4268" spans="1:9" x14ac:dyDescent="0.3">
      <c r="A4268">
        <v>4267</v>
      </c>
      <c r="B4268">
        <f>Движение!$A$631</f>
        <v>46850</v>
      </c>
      <c r="C4268">
        <f>Движение!$C$631</f>
        <v>0</v>
      </c>
      <c r="D4268" t="s">
        <v>54</v>
      </c>
      <c r="E4268">
        <f>Движение!$P$631</f>
        <v>13</v>
      </c>
      <c r="F4268">
        <f>N(Движение!$Q$631)</f>
        <v>0</v>
      </c>
      <c r="G4268">
        <f>N(Движение!$R$631)</f>
        <v>0</v>
      </c>
      <c r="H4268">
        <f>Движение!$S$631</f>
        <v>13</v>
      </c>
      <c r="I4268" t="str">
        <f t="shared" si="66"/>
        <v/>
      </c>
    </row>
    <row r="4269" spans="1:9" x14ac:dyDescent="0.3">
      <c r="A4269">
        <v>4268</v>
      </c>
      <c r="B4269">
        <f>Движение!$A$631</f>
        <v>46850</v>
      </c>
      <c r="C4269">
        <f>Движение!$C$631</f>
        <v>0</v>
      </c>
      <c r="D4269" t="s">
        <v>56</v>
      </c>
      <c r="E4269">
        <f>Движение!$T$631</f>
        <v>18</v>
      </c>
      <c r="F4269">
        <f>N(Движение!$U$631)</f>
        <v>0</v>
      </c>
      <c r="G4269">
        <f>N(Движение!$V$631)</f>
        <v>0</v>
      </c>
      <c r="H4269">
        <f>Движение!$W$631</f>
        <v>18</v>
      </c>
      <c r="I4269" t="str">
        <f t="shared" si="66"/>
        <v/>
      </c>
    </row>
    <row r="4270" spans="1:9" x14ac:dyDescent="0.3">
      <c r="A4270">
        <v>4269</v>
      </c>
      <c r="B4270">
        <f>Движение!$A$631</f>
        <v>46850</v>
      </c>
      <c r="C4270">
        <f>Движение!$C$631</f>
        <v>0</v>
      </c>
      <c r="D4270" t="s">
        <v>57</v>
      </c>
      <c r="E4270">
        <f>Движение!$X$631</f>
        <v>21</v>
      </c>
      <c r="F4270">
        <f>N(Движение!$Y$631)</f>
        <v>0</v>
      </c>
      <c r="G4270">
        <f>N(Движение!$Z$631)</f>
        <v>0</v>
      </c>
      <c r="H4270">
        <f>Движение!$AA$631</f>
        <v>21</v>
      </c>
      <c r="I4270" t="str">
        <f t="shared" si="66"/>
        <v/>
      </c>
    </row>
    <row r="4271" spans="1:9" x14ac:dyDescent="0.3">
      <c r="A4271">
        <v>4270</v>
      </c>
      <c r="B4271">
        <f>Движение!$A$631</f>
        <v>46850</v>
      </c>
      <c r="C4271">
        <f>Движение!$C$631</f>
        <v>0</v>
      </c>
      <c r="D4271" t="s">
        <v>59</v>
      </c>
      <c r="E4271">
        <f>Движение!$AB$631</f>
        <v>15</v>
      </c>
      <c r="F4271">
        <f>N(Движение!$AC$631)</f>
        <v>0</v>
      </c>
      <c r="G4271">
        <f>N(Движение!$AD$631)</f>
        <v>0</v>
      </c>
      <c r="H4271">
        <f>Движение!$AE$631</f>
        <v>15</v>
      </c>
      <c r="I4271" t="str">
        <f t="shared" si="66"/>
        <v/>
      </c>
    </row>
    <row r="4272" spans="1:9" x14ac:dyDescent="0.3">
      <c r="A4272">
        <v>4271</v>
      </c>
      <c r="B4272">
        <f>Движение!$A$632</f>
        <v>46851</v>
      </c>
      <c r="C4272">
        <f>Движение!$C$632</f>
        <v>0</v>
      </c>
      <c r="D4272" t="s">
        <v>45</v>
      </c>
      <c r="E4272">
        <f>Движение!$D$632</f>
        <v>26</v>
      </c>
      <c r="F4272">
        <f>N(Движение!$E$632)</f>
        <v>0</v>
      </c>
      <c r="G4272">
        <f>N(Движение!$F$632)</f>
        <v>0</v>
      </c>
      <c r="H4272">
        <f>Движение!$G$632</f>
        <v>26</v>
      </c>
      <c r="I4272" t="str">
        <f t="shared" si="66"/>
        <v/>
      </c>
    </row>
    <row r="4273" spans="1:9" x14ac:dyDescent="0.3">
      <c r="A4273">
        <v>4272</v>
      </c>
      <c r="B4273">
        <f>Движение!$A$632</f>
        <v>46851</v>
      </c>
      <c r="C4273">
        <f>Движение!$C$632</f>
        <v>0</v>
      </c>
      <c r="D4273" t="s">
        <v>49</v>
      </c>
      <c r="E4273">
        <f>Движение!$H$632</f>
        <v>20</v>
      </c>
      <c r="F4273">
        <f>N(Движение!$I$632)</f>
        <v>0</v>
      </c>
      <c r="G4273">
        <f>N(Движение!$J$632)</f>
        <v>0</v>
      </c>
      <c r="H4273">
        <f>Движение!$K$632</f>
        <v>20</v>
      </c>
      <c r="I4273" t="str">
        <f t="shared" si="66"/>
        <v/>
      </c>
    </row>
    <row r="4274" spans="1:9" x14ac:dyDescent="0.3">
      <c r="A4274">
        <v>4273</v>
      </c>
      <c r="B4274">
        <f>Движение!$A$632</f>
        <v>46851</v>
      </c>
      <c r="C4274">
        <f>Движение!$C$632</f>
        <v>0</v>
      </c>
      <c r="D4274" t="s">
        <v>51</v>
      </c>
      <c r="E4274">
        <f>Движение!$L$632</f>
        <v>48</v>
      </c>
      <c r="F4274">
        <f>N(Движение!$M$632)</f>
        <v>0</v>
      </c>
      <c r="G4274">
        <f>N(Движение!$N$632)</f>
        <v>0</v>
      </c>
      <c r="H4274">
        <f>Движение!$O$632</f>
        <v>48</v>
      </c>
      <c r="I4274" t="str">
        <f t="shared" si="66"/>
        <v/>
      </c>
    </row>
    <row r="4275" spans="1:9" x14ac:dyDescent="0.3">
      <c r="A4275">
        <v>4274</v>
      </c>
      <c r="B4275">
        <f>Движение!$A$632</f>
        <v>46851</v>
      </c>
      <c r="C4275">
        <f>Движение!$C$632</f>
        <v>0</v>
      </c>
      <c r="D4275" t="s">
        <v>54</v>
      </c>
      <c r="E4275">
        <f>Движение!$P$632</f>
        <v>13</v>
      </c>
      <c r="F4275">
        <f>N(Движение!$Q$632)</f>
        <v>0</v>
      </c>
      <c r="G4275">
        <f>N(Движение!$R$632)</f>
        <v>0</v>
      </c>
      <c r="H4275">
        <f>Движение!$S$632</f>
        <v>13</v>
      </c>
      <c r="I4275" t="str">
        <f t="shared" si="66"/>
        <v/>
      </c>
    </row>
    <row r="4276" spans="1:9" x14ac:dyDescent="0.3">
      <c r="A4276">
        <v>4275</v>
      </c>
      <c r="B4276">
        <f>Движение!$A$632</f>
        <v>46851</v>
      </c>
      <c r="C4276">
        <f>Движение!$C$632</f>
        <v>0</v>
      </c>
      <c r="D4276" t="s">
        <v>56</v>
      </c>
      <c r="E4276">
        <f>Движение!$T$632</f>
        <v>18</v>
      </c>
      <c r="F4276">
        <f>N(Движение!$U$632)</f>
        <v>0</v>
      </c>
      <c r="G4276">
        <f>N(Движение!$V$632)</f>
        <v>0</v>
      </c>
      <c r="H4276">
        <f>Движение!$W$632</f>
        <v>18</v>
      </c>
      <c r="I4276" t="str">
        <f t="shared" si="66"/>
        <v/>
      </c>
    </row>
    <row r="4277" spans="1:9" x14ac:dyDescent="0.3">
      <c r="A4277">
        <v>4276</v>
      </c>
      <c r="B4277">
        <f>Движение!$A$632</f>
        <v>46851</v>
      </c>
      <c r="C4277">
        <f>Движение!$C$632</f>
        <v>0</v>
      </c>
      <c r="D4277" t="s">
        <v>57</v>
      </c>
      <c r="E4277">
        <f>Движение!$X$632</f>
        <v>21</v>
      </c>
      <c r="F4277">
        <f>N(Движение!$Y$632)</f>
        <v>0</v>
      </c>
      <c r="G4277">
        <f>N(Движение!$Z$632)</f>
        <v>0</v>
      </c>
      <c r="H4277">
        <f>Движение!$AA$632</f>
        <v>21</v>
      </c>
      <c r="I4277" t="str">
        <f t="shared" si="66"/>
        <v/>
      </c>
    </row>
    <row r="4278" spans="1:9" x14ac:dyDescent="0.3">
      <c r="A4278">
        <v>4277</v>
      </c>
      <c r="B4278">
        <f>Движение!$A$632</f>
        <v>46851</v>
      </c>
      <c r="C4278">
        <f>Движение!$C$632</f>
        <v>0</v>
      </c>
      <c r="D4278" t="s">
        <v>59</v>
      </c>
      <c r="E4278">
        <f>Движение!$AB$632</f>
        <v>15</v>
      </c>
      <c r="F4278">
        <f>N(Движение!$AC$632)</f>
        <v>0</v>
      </c>
      <c r="G4278">
        <f>N(Движение!$AD$632)</f>
        <v>0</v>
      </c>
      <c r="H4278">
        <f>Движение!$AE$632</f>
        <v>15</v>
      </c>
      <c r="I4278" t="str">
        <f t="shared" si="66"/>
        <v/>
      </c>
    </row>
    <row r="4279" spans="1:9" x14ac:dyDescent="0.3">
      <c r="A4279">
        <v>4278</v>
      </c>
      <c r="B4279">
        <f>Движение!$A$633</f>
        <v>46852</v>
      </c>
      <c r="C4279">
        <f>Движение!$C$633</f>
        <v>0</v>
      </c>
      <c r="D4279" t="s">
        <v>45</v>
      </c>
      <c r="E4279">
        <f>Движение!$D$633</f>
        <v>26</v>
      </c>
      <c r="F4279">
        <f>N(Движение!$E$633)</f>
        <v>0</v>
      </c>
      <c r="G4279">
        <f>N(Движение!$F$633)</f>
        <v>0</v>
      </c>
      <c r="H4279">
        <f>Движение!$G$633</f>
        <v>26</v>
      </c>
      <c r="I4279" t="str">
        <f t="shared" si="66"/>
        <v/>
      </c>
    </row>
    <row r="4280" spans="1:9" x14ac:dyDescent="0.3">
      <c r="A4280">
        <v>4279</v>
      </c>
      <c r="B4280">
        <f>Движение!$A$633</f>
        <v>46852</v>
      </c>
      <c r="C4280">
        <f>Движение!$C$633</f>
        <v>0</v>
      </c>
      <c r="D4280" t="s">
        <v>49</v>
      </c>
      <c r="E4280">
        <f>Движение!$H$633</f>
        <v>20</v>
      </c>
      <c r="F4280">
        <f>N(Движение!$I$633)</f>
        <v>0</v>
      </c>
      <c r="G4280">
        <f>N(Движение!$J$633)</f>
        <v>0</v>
      </c>
      <c r="H4280">
        <f>Движение!$K$633</f>
        <v>20</v>
      </c>
      <c r="I4280" t="str">
        <f t="shared" si="66"/>
        <v/>
      </c>
    </row>
    <row r="4281" spans="1:9" x14ac:dyDescent="0.3">
      <c r="A4281">
        <v>4280</v>
      </c>
      <c r="B4281">
        <f>Движение!$A$633</f>
        <v>46852</v>
      </c>
      <c r="C4281">
        <f>Движение!$C$633</f>
        <v>0</v>
      </c>
      <c r="D4281" t="s">
        <v>51</v>
      </c>
      <c r="E4281">
        <f>Движение!$L$633</f>
        <v>48</v>
      </c>
      <c r="F4281">
        <f>N(Движение!$M$633)</f>
        <v>0</v>
      </c>
      <c r="G4281">
        <f>N(Движение!$N$633)</f>
        <v>0</v>
      </c>
      <c r="H4281">
        <f>Движение!$O$633</f>
        <v>48</v>
      </c>
      <c r="I4281" t="str">
        <f t="shared" si="66"/>
        <v/>
      </c>
    </row>
    <row r="4282" spans="1:9" x14ac:dyDescent="0.3">
      <c r="A4282">
        <v>4281</v>
      </c>
      <c r="B4282">
        <f>Движение!$A$633</f>
        <v>46852</v>
      </c>
      <c r="C4282">
        <f>Движение!$C$633</f>
        <v>0</v>
      </c>
      <c r="D4282" t="s">
        <v>54</v>
      </c>
      <c r="E4282">
        <f>Движение!$P$633</f>
        <v>13</v>
      </c>
      <c r="F4282">
        <f>N(Движение!$Q$633)</f>
        <v>0</v>
      </c>
      <c r="G4282">
        <f>N(Движение!$R$633)</f>
        <v>0</v>
      </c>
      <c r="H4282">
        <f>Движение!$S$633</f>
        <v>13</v>
      </c>
      <c r="I4282" t="str">
        <f t="shared" si="66"/>
        <v/>
      </c>
    </row>
    <row r="4283" spans="1:9" x14ac:dyDescent="0.3">
      <c r="A4283">
        <v>4282</v>
      </c>
      <c r="B4283">
        <f>Движение!$A$633</f>
        <v>46852</v>
      </c>
      <c r="C4283">
        <f>Движение!$C$633</f>
        <v>0</v>
      </c>
      <c r="D4283" t="s">
        <v>56</v>
      </c>
      <c r="E4283">
        <f>Движение!$T$633</f>
        <v>18</v>
      </c>
      <c r="F4283">
        <f>N(Движение!$U$633)</f>
        <v>0</v>
      </c>
      <c r="G4283">
        <f>N(Движение!$V$633)</f>
        <v>0</v>
      </c>
      <c r="H4283">
        <f>Движение!$W$633</f>
        <v>18</v>
      </c>
      <c r="I4283" t="str">
        <f t="shared" si="66"/>
        <v/>
      </c>
    </row>
    <row r="4284" spans="1:9" x14ac:dyDescent="0.3">
      <c r="A4284">
        <v>4283</v>
      </c>
      <c r="B4284">
        <f>Движение!$A$633</f>
        <v>46852</v>
      </c>
      <c r="C4284">
        <f>Движение!$C$633</f>
        <v>0</v>
      </c>
      <c r="D4284" t="s">
        <v>57</v>
      </c>
      <c r="E4284">
        <f>Движение!$X$633</f>
        <v>21</v>
      </c>
      <c r="F4284">
        <f>N(Движение!$Y$633)</f>
        <v>0</v>
      </c>
      <c r="G4284">
        <f>N(Движение!$Z$633)</f>
        <v>0</v>
      </c>
      <c r="H4284">
        <f>Движение!$AA$633</f>
        <v>21</v>
      </c>
      <c r="I4284" t="str">
        <f t="shared" si="66"/>
        <v/>
      </c>
    </row>
    <row r="4285" spans="1:9" x14ac:dyDescent="0.3">
      <c r="A4285">
        <v>4284</v>
      </c>
      <c r="B4285">
        <f>Движение!$A$633</f>
        <v>46852</v>
      </c>
      <c r="C4285">
        <f>Движение!$C$633</f>
        <v>0</v>
      </c>
      <c r="D4285" t="s">
        <v>59</v>
      </c>
      <c r="E4285">
        <f>Движение!$AB$633</f>
        <v>15</v>
      </c>
      <c r="F4285">
        <f>N(Движение!$AC$633)</f>
        <v>0</v>
      </c>
      <c r="G4285">
        <f>N(Движение!$AD$633)</f>
        <v>0</v>
      </c>
      <c r="H4285">
        <f>Движение!$AE$633</f>
        <v>15</v>
      </c>
      <c r="I4285" t="str">
        <f t="shared" si="66"/>
        <v/>
      </c>
    </row>
    <row r="4286" spans="1:9" x14ac:dyDescent="0.3">
      <c r="A4286">
        <v>4285</v>
      </c>
      <c r="B4286">
        <f>Движение!$A$634</f>
        <v>46853</v>
      </c>
      <c r="C4286">
        <f>Движение!$C$634</f>
        <v>0</v>
      </c>
      <c r="D4286" t="s">
        <v>45</v>
      </c>
      <c r="E4286">
        <f>Движение!$D$634</f>
        <v>26</v>
      </c>
      <c r="F4286">
        <f>N(Движение!$E$634)</f>
        <v>0</v>
      </c>
      <c r="G4286">
        <f>N(Движение!$F$634)</f>
        <v>0</v>
      </c>
      <c r="H4286">
        <f>Движение!$G$634</f>
        <v>26</v>
      </c>
      <c r="I4286" t="str">
        <f t="shared" si="66"/>
        <v/>
      </c>
    </row>
    <row r="4287" spans="1:9" x14ac:dyDescent="0.3">
      <c r="A4287">
        <v>4286</v>
      </c>
      <c r="B4287">
        <f>Движение!$A$634</f>
        <v>46853</v>
      </c>
      <c r="C4287">
        <f>Движение!$C$634</f>
        <v>0</v>
      </c>
      <c r="D4287" t="s">
        <v>49</v>
      </c>
      <c r="E4287">
        <f>Движение!$H$634</f>
        <v>20</v>
      </c>
      <c r="F4287">
        <f>N(Движение!$I$634)</f>
        <v>0</v>
      </c>
      <c r="G4287">
        <f>N(Движение!$J$634)</f>
        <v>0</v>
      </c>
      <c r="H4287">
        <f>Движение!$K$634</f>
        <v>20</v>
      </c>
      <c r="I4287" t="str">
        <f t="shared" si="66"/>
        <v/>
      </c>
    </row>
    <row r="4288" spans="1:9" x14ac:dyDescent="0.3">
      <c r="A4288">
        <v>4287</v>
      </c>
      <c r="B4288">
        <f>Движение!$A$634</f>
        <v>46853</v>
      </c>
      <c r="C4288">
        <f>Движение!$C$634</f>
        <v>0</v>
      </c>
      <c r="D4288" t="s">
        <v>51</v>
      </c>
      <c r="E4288">
        <f>Движение!$L$634</f>
        <v>48</v>
      </c>
      <c r="F4288">
        <f>N(Движение!$M$634)</f>
        <v>0</v>
      </c>
      <c r="G4288">
        <f>N(Движение!$N$634)</f>
        <v>0</v>
      </c>
      <c r="H4288">
        <f>Движение!$O$634</f>
        <v>48</v>
      </c>
      <c r="I4288" t="str">
        <f t="shared" si="66"/>
        <v/>
      </c>
    </row>
    <row r="4289" spans="1:9" x14ac:dyDescent="0.3">
      <c r="A4289">
        <v>4288</v>
      </c>
      <c r="B4289">
        <f>Движение!$A$634</f>
        <v>46853</v>
      </c>
      <c r="C4289">
        <f>Движение!$C$634</f>
        <v>0</v>
      </c>
      <c r="D4289" t="s">
        <v>54</v>
      </c>
      <c r="E4289">
        <f>Движение!$P$634</f>
        <v>13</v>
      </c>
      <c r="F4289">
        <f>N(Движение!$Q$634)</f>
        <v>0</v>
      </c>
      <c r="G4289">
        <f>N(Движение!$R$634)</f>
        <v>0</v>
      </c>
      <c r="H4289">
        <f>Движение!$S$634</f>
        <v>13</v>
      </c>
      <c r="I4289" t="str">
        <f t="shared" si="66"/>
        <v/>
      </c>
    </row>
    <row r="4290" spans="1:9" x14ac:dyDescent="0.3">
      <c r="A4290">
        <v>4289</v>
      </c>
      <c r="B4290">
        <f>Движение!$A$634</f>
        <v>46853</v>
      </c>
      <c r="C4290">
        <f>Движение!$C$634</f>
        <v>0</v>
      </c>
      <c r="D4290" t="s">
        <v>56</v>
      </c>
      <c r="E4290">
        <f>Движение!$T$634</f>
        <v>18</v>
      </c>
      <c r="F4290">
        <f>N(Движение!$U$634)</f>
        <v>0</v>
      </c>
      <c r="G4290">
        <f>N(Движение!$V$634)</f>
        <v>0</v>
      </c>
      <c r="H4290">
        <f>Движение!$W$634</f>
        <v>18</v>
      </c>
      <c r="I4290" t="str">
        <f t="shared" ref="I4290:I4353" si="67">IF($F4290&gt;0,TEXT($B4290,"dd.mm")&amp;"_"&amp;$D4290,"")</f>
        <v/>
      </c>
    </row>
    <row r="4291" spans="1:9" x14ac:dyDescent="0.3">
      <c r="A4291">
        <v>4290</v>
      </c>
      <c r="B4291">
        <f>Движение!$A$634</f>
        <v>46853</v>
      </c>
      <c r="C4291">
        <f>Движение!$C$634</f>
        <v>0</v>
      </c>
      <c r="D4291" t="s">
        <v>57</v>
      </c>
      <c r="E4291">
        <f>Движение!$X$634</f>
        <v>21</v>
      </c>
      <c r="F4291">
        <f>N(Движение!$Y$634)</f>
        <v>0</v>
      </c>
      <c r="G4291">
        <f>N(Движение!$Z$634)</f>
        <v>0</v>
      </c>
      <c r="H4291">
        <f>Движение!$AA$634</f>
        <v>21</v>
      </c>
      <c r="I4291" t="str">
        <f t="shared" si="67"/>
        <v/>
      </c>
    </row>
    <row r="4292" spans="1:9" x14ac:dyDescent="0.3">
      <c r="A4292">
        <v>4291</v>
      </c>
      <c r="B4292">
        <f>Движение!$A$634</f>
        <v>46853</v>
      </c>
      <c r="C4292">
        <f>Движение!$C$634</f>
        <v>0</v>
      </c>
      <c r="D4292" t="s">
        <v>59</v>
      </c>
      <c r="E4292">
        <f>Движение!$AB$634</f>
        <v>15</v>
      </c>
      <c r="F4292">
        <f>N(Движение!$AC$634)</f>
        <v>0</v>
      </c>
      <c r="G4292">
        <f>N(Движение!$AD$634)</f>
        <v>0</v>
      </c>
      <c r="H4292">
        <f>Движение!$AE$634</f>
        <v>15</v>
      </c>
      <c r="I4292" t="str">
        <f t="shared" si="67"/>
        <v/>
      </c>
    </row>
    <row r="4293" spans="1:9" x14ac:dyDescent="0.3">
      <c r="A4293">
        <v>4292</v>
      </c>
      <c r="B4293">
        <f>Движение!$A$635</f>
        <v>46854</v>
      </c>
      <c r="C4293">
        <f>Движение!$C$635</f>
        <v>0</v>
      </c>
      <c r="D4293" t="s">
        <v>45</v>
      </c>
      <c r="E4293">
        <f>Движение!$D$635</f>
        <v>26</v>
      </c>
      <c r="F4293">
        <f>N(Движение!$E$635)</f>
        <v>0</v>
      </c>
      <c r="G4293">
        <f>N(Движение!$F$635)</f>
        <v>0</v>
      </c>
      <c r="H4293">
        <f>Движение!$G$635</f>
        <v>26</v>
      </c>
      <c r="I4293" t="str">
        <f t="shared" si="67"/>
        <v/>
      </c>
    </row>
    <row r="4294" spans="1:9" x14ac:dyDescent="0.3">
      <c r="A4294">
        <v>4293</v>
      </c>
      <c r="B4294">
        <f>Движение!$A$635</f>
        <v>46854</v>
      </c>
      <c r="C4294">
        <f>Движение!$C$635</f>
        <v>0</v>
      </c>
      <c r="D4294" t="s">
        <v>49</v>
      </c>
      <c r="E4294">
        <f>Движение!$H$635</f>
        <v>20</v>
      </c>
      <c r="F4294">
        <f>N(Движение!$I$635)</f>
        <v>0</v>
      </c>
      <c r="G4294">
        <f>N(Движение!$J$635)</f>
        <v>0</v>
      </c>
      <c r="H4294">
        <f>Движение!$K$635</f>
        <v>20</v>
      </c>
      <c r="I4294" t="str">
        <f t="shared" si="67"/>
        <v/>
      </c>
    </row>
    <row r="4295" spans="1:9" x14ac:dyDescent="0.3">
      <c r="A4295">
        <v>4294</v>
      </c>
      <c r="B4295">
        <f>Движение!$A$635</f>
        <v>46854</v>
      </c>
      <c r="C4295">
        <f>Движение!$C$635</f>
        <v>0</v>
      </c>
      <c r="D4295" t="s">
        <v>51</v>
      </c>
      <c r="E4295">
        <f>Движение!$L$635</f>
        <v>48</v>
      </c>
      <c r="F4295">
        <f>N(Движение!$M$635)</f>
        <v>0</v>
      </c>
      <c r="G4295">
        <f>N(Движение!$N$635)</f>
        <v>0</v>
      </c>
      <c r="H4295">
        <f>Движение!$O$635</f>
        <v>48</v>
      </c>
      <c r="I4295" t="str">
        <f t="shared" si="67"/>
        <v/>
      </c>
    </row>
    <row r="4296" spans="1:9" x14ac:dyDescent="0.3">
      <c r="A4296">
        <v>4295</v>
      </c>
      <c r="B4296">
        <f>Движение!$A$635</f>
        <v>46854</v>
      </c>
      <c r="C4296">
        <f>Движение!$C$635</f>
        <v>0</v>
      </c>
      <c r="D4296" t="s">
        <v>54</v>
      </c>
      <c r="E4296">
        <f>Движение!$P$635</f>
        <v>13</v>
      </c>
      <c r="F4296">
        <f>N(Движение!$Q$635)</f>
        <v>0</v>
      </c>
      <c r="G4296">
        <f>N(Движение!$R$635)</f>
        <v>0</v>
      </c>
      <c r="H4296">
        <f>Движение!$S$635</f>
        <v>13</v>
      </c>
      <c r="I4296" t="str">
        <f t="shared" si="67"/>
        <v/>
      </c>
    </row>
    <row r="4297" spans="1:9" x14ac:dyDescent="0.3">
      <c r="A4297">
        <v>4296</v>
      </c>
      <c r="B4297">
        <f>Движение!$A$635</f>
        <v>46854</v>
      </c>
      <c r="C4297">
        <f>Движение!$C$635</f>
        <v>0</v>
      </c>
      <c r="D4297" t="s">
        <v>56</v>
      </c>
      <c r="E4297">
        <f>Движение!$T$635</f>
        <v>18</v>
      </c>
      <c r="F4297">
        <f>N(Движение!$U$635)</f>
        <v>0</v>
      </c>
      <c r="G4297">
        <f>N(Движение!$V$635)</f>
        <v>0</v>
      </c>
      <c r="H4297">
        <f>Движение!$W$635</f>
        <v>18</v>
      </c>
      <c r="I4297" t="str">
        <f t="shared" si="67"/>
        <v/>
      </c>
    </row>
    <row r="4298" spans="1:9" x14ac:dyDescent="0.3">
      <c r="A4298">
        <v>4297</v>
      </c>
      <c r="B4298">
        <f>Движение!$A$635</f>
        <v>46854</v>
      </c>
      <c r="C4298">
        <f>Движение!$C$635</f>
        <v>0</v>
      </c>
      <c r="D4298" t="s">
        <v>57</v>
      </c>
      <c r="E4298">
        <f>Движение!$X$635</f>
        <v>21</v>
      </c>
      <c r="F4298">
        <f>N(Движение!$Y$635)</f>
        <v>0</v>
      </c>
      <c r="G4298">
        <f>N(Движение!$Z$635)</f>
        <v>0</v>
      </c>
      <c r="H4298">
        <f>Движение!$AA$635</f>
        <v>21</v>
      </c>
      <c r="I4298" t="str">
        <f t="shared" si="67"/>
        <v/>
      </c>
    </row>
    <row r="4299" spans="1:9" x14ac:dyDescent="0.3">
      <c r="A4299">
        <v>4298</v>
      </c>
      <c r="B4299">
        <f>Движение!$A$635</f>
        <v>46854</v>
      </c>
      <c r="C4299">
        <f>Движение!$C$635</f>
        <v>0</v>
      </c>
      <c r="D4299" t="s">
        <v>59</v>
      </c>
      <c r="E4299">
        <f>Движение!$AB$635</f>
        <v>15</v>
      </c>
      <c r="F4299">
        <f>N(Движение!$AC$635)</f>
        <v>0</v>
      </c>
      <c r="G4299">
        <f>N(Движение!$AD$635)</f>
        <v>0</v>
      </c>
      <c r="H4299">
        <f>Движение!$AE$635</f>
        <v>15</v>
      </c>
      <c r="I4299" t="str">
        <f t="shared" si="67"/>
        <v/>
      </c>
    </row>
    <row r="4300" spans="1:9" x14ac:dyDescent="0.3">
      <c r="A4300">
        <v>4299</v>
      </c>
      <c r="B4300">
        <f>Движение!$A$636</f>
        <v>46855</v>
      </c>
      <c r="C4300">
        <f>Движение!$C$636</f>
        <v>0</v>
      </c>
      <c r="D4300" t="s">
        <v>45</v>
      </c>
      <c r="E4300">
        <f>Движение!$D$636</f>
        <v>26</v>
      </c>
      <c r="F4300">
        <f>N(Движение!$E$636)</f>
        <v>0</v>
      </c>
      <c r="G4300">
        <f>N(Движение!$F$636)</f>
        <v>0</v>
      </c>
      <c r="H4300">
        <f>Движение!$G$636</f>
        <v>26</v>
      </c>
      <c r="I4300" t="str">
        <f t="shared" si="67"/>
        <v/>
      </c>
    </row>
    <row r="4301" spans="1:9" x14ac:dyDescent="0.3">
      <c r="A4301">
        <v>4300</v>
      </c>
      <c r="B4301">
        <f>Движение!$A$636</f>
        <v>46855</v>
      </c>
      <c r="C4301">
        <f>Движение!$C$636</f>
        <v>0</v>
      </c>
      <c r="D4301" t="s">
        <v>49</v>
      </c>
      <c r="E4301">
        <f>Движение!$H$636</f>
        <v>20</v>
      </c>
      <c r="F4301">
        <f>N(Движение!$I$636)</f>
        <v>0</v>
      </c>
      <c r="G4301">
        <f>N(Движение!$J$636)</f>
        <v>0</v>
      </c>
      <c r="H4301">
        <f>Движение!$K$636</f>
        <v>20</v>
      </c>
      <c r="I4301" t="str">
        <f t="shared" si="67"/>
        <v/>
      </c>
    </row>
    <row r="4302" spans="1:9" x14ac:dyDescent="0.3">
      <c r="A4302">
        <v>4301</v>
      </c>
      <c r="B4302">
        <f>Движение!$A$636</f>
        <v>46855</v>
      </c>
      <c r="C4302">
        <f>Движение!$C$636</f>
        <v>0</v>
      </c>
      <c r="D4302" t="s">
        <v>51</v>
      </c>
      <c r="E4302">
        <f>Движение!$L$636</f>
        <v>48</v>
      </c>
      <c r="F4302">
        <f>N(Движение!$M$636)</f>
        <v>0</v>
      </c>
      <c r="G4302">
        <f>N(Движение!$N$636)</f>
        <v>0</v>
      </c>
      <c r="H4302">
        <f>Движение!$O$636</f>
        <v>48</v>
      </c>
      <c r="I4302" t="str">
        <f t="shared" si="67"/>
        <v/>
      </c>
    </row>
    <row r="4303" spans="1:9" x14ac:dyDescent="0.3">
      <c r="A4303">
        <v>4302</v>
      </c>
      <c r="B4303">
        <f>Движение!$A$636</f>
        <v>46855</v>
      </c>
      <c r="C4303">
        <f>Движение!$C$636</f>
        <v>0</v>
      </c>
      <c r="D4303" t="s">
        <v>54</v>
      </c>
      <c r="E4303">
        <f>Движение!$P$636</f>
        <v>13</v>
      </c>
      <c r="F4303">
        <f>N(Движение!$Q$636)</f>
        <v>0</v>
      </c>
      <c r="G4303">
        <f>N(Движение!$R$636)</f>
        <v>0</v>
      </c>
      <c r="H4303">
        <f>Движение!$S$636</f>
        <v>13</v>
      </c>
      <c r="I4303" t="str">
        <f t="shared" si="67"/>
        <v/>
      </c>
    </row>
    <row r="4304" spans="1:9" x14ac:dyDescent="0.3">
      <c r="A4304">
        <v>4303</v>
      </c>
      <c r="B4304">
        <f>Движение!$A$636</f>
        <v>46855</v>
      </c>
      <c r="C4304">
        <f>Движение!$C$636</f>
        <v>0</v>
      </c>
      <c r="D4304" t="s">
        <v>56</v>
      </c>
      <c r="E4304">
        <f>Движение!$T$636</f>
        <v>18</v>
      </c>
      <c r="F4304">
        <f>N(Движение!$U$636)</f>
        <v>0</v>
      </c>
      <c r="G4304">
        <f>N(Движение!$V$636)</f>
        <v>0</v>
      </c>
      <c r="H4304">
        <f>Движение!$W$636</f>
        <v>18</v>
      </c>
      <c r="I4304" t="str">
        <f t="shared" si="67"/>
        <v/>
      </c>
    </row>
    <row r="4305" spans="1:9" x14ac:dyDescent="0.3">
      <c r="A4305">
        <v>4304</v>
      </c>
      <c r="B4305">
        <f>Движение!$A$636</f>
        <v>46855</v>
      </c>
      <c r="C4305">
        <f>Движение!$C$636</f>
        <v>0</v>
      </c>
      <c r="D4305" t="s">
        <v>57</v>
      </c>
      <c r="E4305">
        <f>Движение!$X$636</f>
        <v>21</v>
      </c>
      <c r="F4305">
        <f>N(Движение!$Y$636)</f>
        <v>0</v>
      </c>
      <c r="G4305">
        <f>N(Движение!$Z$636)</f>
        <v>0</v>
      </c>
      <c r="H4305">
        <f>Движение!$AA$636</f>
        <v>21</v>
      </c>
      <c r="I4305" t="str">
        <f t="shared" si="67"/>
        <v/>
      </c>
    </row>
    <row r="4306" spans="1:9" x14ac:dyDescent="0.3">
      <c r="A4306">
        <v>4305</v>
      </c>
      <c r="B4306">
        <f>Движение!$A$636</f>
        <v>46855</v>
      </c>
      <c r="C4306">
        <f>Движение!$C$636</f>
        <v>0</v>
      </c>
      <c r="D4306" t="s">
        <v>59</v>
      </c>
      <c r="E4306">
        <f>Движение!$AB$636</f>
        <v>15</v>
      </c>
      <c r="F4306">
        <f>N(Движение!$AC$636)</f>
        <v>0</v>
      </c>
      <c r="G4306">
        <f>N(Движение!$AD$636)</f>
        <v>0</v>
      </c>
      <c r="H4306">
        <f>Движение!$AE$636</f>
        <v>15</v>
      </c>
      <c r="I4306" t="str">
        <f t="shared" si="67"/>
        <v/>
      </c>
    </row>
    <row r="4307" spans="1:9" x14ac:dyDescent="0.3">
      <c r="A4307">
        <v>4306</v>
      </c>
      <c r="B4307">
        <f>Движение!$A$637</f>
        <v>46856</v>
      </c>
      <c r="C4307">
        <f>Движение!$C$637</f>
        <v>0</v>
      </c>
      <c r="D4307" t="s">
        <v>45</v>
      </c>
      <c r="E4307">
        <f>Движение!$D$637</f>
        <v>26</v>
      </c>
      <c r="F4307">
        <f>N(Движение!$E$637)</f>
        <v>0</v>
      </c>
      <c r="G4307">
        <f>N(Движение!$F$637)</f>
        <v>0</v>
      </c>
      <c r="H4307">
        <f>Движение!$G$637</f>
        <v>26</v>
      </c>
      <c r="I4307" t="str">
        <f t="shared" si="67"/>
        <v/>
      </c>
    </row>
    <row r="4308" spans="1:9" x14ac:dyDescent="0.3">
      <c r="A4308">
        <v>4307</v>
      </c>
      <c r="B4308">
        <f>Движение!$A$637</f>
        <v>46856</v>
      </c>
      <c r="C4308">
        <f>Движение!$C$637</f>
        <v>0</v>
      </c>
      <c r="D4308" t="s">
        <v>49</v>
      </c>
      <c r="E4308">
        <f>Движение!$H$637</f>
        <v>20</v>
      </c>
      <c r="F4308">
        <f>N(Движение!$I$637)</f>
        <v>0</v>
      </c>
      <c r="G4308">
        <f>N(Движение!$J$637)</f>
        <v>0</v>
      </c>
      <c r="H4308">
        <f>Движение!$K$637</f>
        <v>20</v>
      </c>
      <c r="I4308" t="str">
        <f t="shared" si="67"/>
        <v/>
      </c>
    </row>
    <row r="4309" spans="1:9" x14ac:dyDescent="0.3">
      <c r="A4309">
        <v>4308</v>
      </c>
      <c r="B4309">
        <f>Движение!$A$637</f>
        <v>46856</v>
      </c>
      <c r="C4309">
        <f>Движение!$C$637</f>
        <v>0</v>
      </c>
      <c r="D4309" t="s">
        <v>51</v>
      </c>
      <c r="E4309">
        <f>Движение!$L$637</f>
        <v>48</v>
      </c>
      <c r="F4309">
        <f>N(Движение!$M$637)</f>
        <v>0</v>
      </c>
      <c r="G4309">
        <f>N(Движение!$N$637)</f>
        <v>0</v>
      </c>
      <c r="H4309">
        <f>Движение!$O$637</f>
        <v>48</v>
      </c>
      <c r="I4309" t="str">
        <f t="shared" si="67"/>
        <v/>
      </c>
    </row>
    <row r="4310" spans="1:9" x14ac:dyDescent="0.3">
      <c r="A4310">
        <v>4309</v>
      </c>
      <c r="B4310">
        <f>Движение!$A$637</f>
        <v>46856</v>
      </c>
      <c r="C4310">
        <f>Движение!$C$637</f>
        <v>0</v>
      </c>
      <c r="D4310" t="s">
        <v>54</v>
      </c>
      <c r="E4310">
        <f>Движение!$P$637</f>
        <v>13</v>
      </c>
      <c r="F4310">
        <f>N(Движение!$Q$637)</f>
        <v>0</v>
      </c>
      <c r="G4310">
        <f>N(Движение!$R$637)</f>
        <v>0</v>
      </c>
      <c r="H4310">
        <f>Движение!$S$637</f>
        <v>13</v>
      </c>
      <c r="I4310" t="str">
        <f t="shared" si="67"/>
        <v/>
      </c>
    </row>
    <row r="4311" spans="1:9" x14ac:dyDescent="0.3">
      <c r="A4311">
        <v>4310</v>
      </c>
      <c r="B4311">
        <f>Движение!$A$637</f>
        <v>46856</v>
      </c>
      <c r="C4311">
        <f>Движение!$C$637</f>
        <v>0</v>
      </c>
      <c r="D4311" t="s">
        <v>56</v>
      </c>
      <c r="E4311">
        <f>Движение!$T$637</f>
        <v>18</v>
      </c>
      <c r="F4311">
        <f>N(Движение!$U$637)</f>
        <v>0</v>
      </c>
      <c r="G4311">
        <f>N(Движение!$V$637)</f>
        <v>0</v>
      </c>
      <c r="H4311">
        <f>Движение!$W$637</f>
        <v>18</v>
      </c>
      <c r="I4311" t="str">
        <f t="shared" si="67"/>
        <v/>
      </c>
    </row>
    <row r="4312" spans="1:9" x14ac:dyDescent="0.3">
      <c r="A4312">
        <v>4311</v>
      </c>
      <c r="B4312">
        <f>Движение!$A$637</f>
        <v>46856</v>
      </c>
      <c r="C4312">
        <f>Движение!$C$637</f>
        <v>0</v>
      </c>
      <c r="D4312" t="s">
        <v>57</v>
      </c>
      <c r="E4312">
        <f>Движение!$X$637</f>
        <v>21</v>
      </c>
      <c r="F4312">
        <f>N(Движение!$Y$637)</f>
        <v>0</v>
      </c>
      <c r="G4312">
        <f>N(Движение!$Z$637)</f>
        <v>0</v>
      </c>
      <c r="H4312">
        <f>Движение!$AA$637</f>
        <v>21</v>
      </c>
      <c r="I4312" t="str">
        <f t="shared" si="67"/>
        <v/>
      </c>
    </row>
    <row r="4313" spans="1:9" x14ac:dyDescent="0.3">
      <c r="A4313">
        <v>4312</v>
      </c>
      <c r="B4313">
        <f>Движение!$A$637</f>
        <v>46856</v>
      </c>
      <c r="C4313">
        <f>Движение!$C$637</f>
        <v>0</v>
      </c>
      <c r="D4313" t="s">
        <v>59</v>
      </c>
      <c r="E4313">
        <f>Движение!$AB$637</f>
        <v>15</v>
      </c>
      <c r="F4313">
        <f>N(Движение!$AC$637)</f>
        <v>0</v>
      </c>
      <c r="G4313">
        <f>N(Движение!$AD$637)</f>
        <v>0</v>
      </c>
      <c r="H4313">
        <f>Движение!$AE$637</f>
        <v>15</v>
      </c>
      <c r="I4313" t="str">
        <f t="shared" si="67"/>
        <v/>
      </c>
    </row>
    <row r="4314" spans="1:9" x14ac:dyDescent="0.3">
      <c r="A4314">
        <v>4313</v>
      </c>
      <c r="B4314">
        <f>Движение!$A$638</f>
        <v>46857</v>
      </c>
      <c r="C4314">
        <f>Движение!$C$638</f>
        <v>0</v>
      </c>
      <c r="D4314" t="s">
        <v>45</v>
      </c>
      <c r="E4314">
        <f>Движение!$D$638</f>
        <v>26</v>
      </c>
      <c r="F4314">
        <f>N(Движение!$E$638)</f>
        <v>0</v>
      </c>
      <c r="G4314">
        <f>N(Движение!$F$638)</f>
        <v>0</v>
      </c>
      <c r="H4314">
        <f>Движение!$G$638</f>
        <v>26</v>
      </c>
      <c r="I4314" t="str">
        <f t="shared" si="67"/>
        <v/>
      </c>
    </row>
    <row r="4315" spans="1:9" x14ac:dyDescent="0.3">
      <c r="A4315">
        <v>4314</v>
      </c>
      <c r="B4315">
        <f>Движение!$A$638</f>
        <v>46857</v>
      </c>
      <c r="C4315">
        <f>Движение!$C$638</f>
        <v>0</v>
      </c>
      <c r="D4315" t="s">
        <v>49</v>
      </c>
      <c r="E4315">
        <f>Движение!$H$638</f>
        <v>20</v>
      </c>
      <c r="F4315">
        <f>N(Движение!$I$638)</f>
        <v>0</v>
      </c>
      <c r="G4315">
        <f>N(Движение!$J$638)</f>
        <v>0</v>
      </c>
      <c r="H4315">
        <f>Движение!$K$638</f>
        <v>20</v>
      </c>
      <c r="I4315" t="str">
        <f t="shared" si="67"/>
        <v/>
      </c>
    </row>
    <row r="4316" spans="1:9" x14ac:dyDescent="0.3">
      <c r="A4316">
        <v>4315</v>
      </c>
      <c r="B4316">
        <f>Движение!$A$638</f>
        <v>46857</v>
      </c>
      <c r="C4316">
        <f>Движение!$C$638</f>
        <v>0</v>
      </c>
      <c r="D4316" t="s">
        <v>51</v>
      </c>
      <c r="E4316">
        <f>Движение!$L$638</f>
        <v>48</v>
      </c>
      <c r="F4316">
        <f>N(Движение!$M$638)</f>
        <v>0</v>
      </c>
      <c r="G4316">
        <f>N(Движение!$N$638)</f>
        <v>0</v>
      </c>
      <c r="H4316">
        <f>Движение!$O$638</f>
        <v>48</v>
      </c>
      <c r="I4316" t="str">
        <f t="shared" si="67"/>
        <v/>
      </c>
    </row>
    <row r="4317" spans="1:9" x14ac:dyDescent="0.3">
      <c r="A4317">
        <v>4316</v>
      </c>
      <c r="B4317">
        <f>Движение!$A$638</f>
        <v>46857</v>
      </c>
      <c r="C4317">
        <f>Движение!$C$638</f>
        <v>0</v>
      </c>
      <c r="D4317" t="s">
        <v>54</v>
      </c>
      <c r="E4317">
        <f>Движение!$P$638</f>
        <v>13</v>
      </c>
      <c r="F4317">
        <f>N(Движение!$Q$638)</f>
        <v>0</v>
      </c>
      <c r="G4317">
        <f>N(Движение!$R$638)</f>
        <v>0</v>
      </c>
      <c r="H4317">
        <f>Движение!$S$638</f>
        <v>13</v>
      </c>
      <c r="I4317" t="str">
        <f t="shared" si="67"/>
        <v/>
      </c>
    </row>
    <row r="4318" spans="1:9" x14ac:dyDescent="0.3">
      <c r="A4318">
        <v>4317</v>
      </c>
      <c r="B4318">
        <f>Движение!$A$638</f>
        <v>46857</v>
      </c>
      <c r="C4318">
        <f>Движение!$C$638</f>
        <v>0</v>
      </c>
      <c r="D4318" t="s">
        <v>56</v>
      </c>
      <c r="E4318">
        <f>Движение!$T$638</f>
        <v>18</v>
      </c>
      <c r="F4318">
        <f>N(Движение!$U$638)</f>
        <v>0</v>
      </c>
      <c r="G4318">
        <f>N(Движение!$V$638)</f>
        <v>0</v>
      </c>
      <c r="H4318">
        <f>Движение!$W$638</f>
        <v>18</v>
      </c>
      <c r="I4318" t="str">
        <f t="shared" si="67"/>
        <v/>
      </c>
    </row>
    <row r="4319" spans="1:9" x14ac:dyDescent="0.3">
      <c r="A4319">
        <v>4318</v>
      </c>
      <c r="B4319">
        <f>Движение!$A$638</f>
        <v>46857</v>
      </c>
      <c r="C4319">
        <f>Движение!$C$638</f>
        <v>0</v>
      </c>
      <c r="D4319" t="s">
        <v>57</v>
      </c>
      <c r="E4319">
        <f>Движение!$X$638</f>
        <v>21</v>
      </c>
      <c r="F4319">
        <f>N(Движение!$Y$638)</f>
        <v>0</v>
      </c>
      <c r="G4319">
        <f>N(Движение!$Z$638)</f>
        <v>0</v>
      </c>
      <c r="H4319">
        <f>Движение!$AA$638</f>
        <v>21</v>
      </c>
      <c r="I4319" t="str">
        <f t="shared" si="67"/>
        <v/>
      </c>
    </row>
    <row r="4320" spans="1:9" x14ac:dyDescent="0.3">
      <c r="A4320">
        <v>4319</v>
      </c>
      <c r="B4320">
        <f>Движение!$A$638</f>
        <v>46857</v>
      </c>
      <c r="C4320">
        <f>Движение!$C$638</f>
        <v>0</v>
      </c>
      <c r="D4320" t="s">
        <v>59</v>
      </c>
      <c r="E4320">
        <f>Движение!$AB$638</f>
        <v>15</v>
      </c>
      <c r="F4320">
        <f>N(Движение!$AC$638)</f>
        <v>0</v>
      </c>
      <c r="G4320">
        <f>N(Движение!$AD$638)</f>
        <v>0</v>
      </c>
      <c r="H4320">
        <f>Движение!$AE$638</f>
        <v>15</v>
      </c>
      <c r="I4320" t="str">
        <f t="shared" si="67"/>
        <v/>
      </c>
    </row>
    <row r="4321" spans="1:9" x14ac:dyDescent="0.3">
      <c r="A4321">
        <v>4320</v>
      </c>
      <c r="B4321">
        <f>Движение!$A$639</f>
        <v>46858</v>
      </c>
      <c r="C4321">
        <f>Движение!$C$639</f>
        <v>0</v>
      </c>
      <c r="D4321" t="s">
        <v>45</v>
      </c>
      <c r="E4321">
        <f>Движение!$D$639</f>
        <v>26</v>
      </c>
      <c r="F4321">
        <f>N(Движение!$E$639)</f>
        <v>0</v>
      </c>
      <c r="G4321">
        <f>N(Движение!$F$639)</f>
        <v>0</v>
      </c>
      <c r="H4321">
        <f>Движение!$G$639</f>
        <v>26</v>
      </c>
      <c r="I4321" t="str">
        <f t="shared" si="67"/>
        <v/>
      </c>
    </row>
    <row r="4322" spans="1:9" x14ac:dyDescent="0.3">
      <c r="A4322">
        <v>4321</v>
      </c>
      <c r="B4322">
        <f>Движение!$A$639</f>
        <v>46858</v>
      </c>
      <c r="C4322">
        <f>Движение!$C$639</f>
        <v>0</v>
      </c>
      <c r="D4322" t="s">
        <v>49</v>
      </c>
      <c r="E4322">
        <f>Движение!$H$639</f>
        <v>20</v>
      </c>
      <c r="F4322">
        <f>N(Движение!$I$639)</f>
        <v>0</v>
      </c>
      <c r="G4322">
        <f>N(Движение!$J$639)</f>
        <v>0</v>
      </c>
      <c r="H4322">
        <f>Движение!$K$639</f>
        <v>20</v>
      </c>
      <c r="I4322" t="str">
        <f t="shared" si="67"/>
        <v/>
      </c>
    </row>
    <row r="4323" spans="1:9" x14ac:dyDescent="0.3">
      <c r="A4323">
        <v>4322</v>
      </c>
      <c r="B4323">
        <f>Движение!$A$639</f>
        <v>46858</v>
      </c>
      <c r="C4323">
        <f>Движение!$C$639</f>
        <v>0</v>
      </c>
      <c r="D4323" t="s">
        <v>51</v>
      </c>
      <c r="E4323">
        <f>Движение!$L$639</f>
        <v>48</v>
      </c>
      <c r="F4323">
        <f>N(Движение!$M$639)</f>
        <v>0</v>
      </c>
      <c r="G4323">
        <f>N(Движение!$N$639)</f>
        <v>0</v>
      </c>
      <c r="H4323">
        <f>Движение!$O$639</f>
        <v>48</v>
      </c>
      <c r="I4323" t="str">
        <f t="shared" si="67"/>
        <v/>
      </c>
    </row>
    <row r="4324" spans="1:9" x14ac:dyDescent="0.3">
      <c r="A4324">
        <v>4323</v>
      </c>
      <c r="B4324">
        <f>Движение!$A$639</f>
        <v>46858</v>
      </c>
      <c r="C4324">
        <f>Движение!$C$639</f>
        <v>0</v>
      </c>
      <c r="D4324" t="s">
        <v>54</v>
      </c>
      <c r="E4324">
        <f>Движение!$P$639</f>
        <v>13</v>
      </c>
      <c r="F4324">
        <f>N(Движение!$Q$639)</f>
        <v>0</v>
      </c>
      <c r="G4324">
        <f>N(Движение!$R$639)</f>
        <v>0</v>
      </c>
      <c r="H4324">
        <f>Движение!$S$639</f>
        <v>13</v>
      </c>
      <c r="I4324" t="str">
        <f t="shared" si="67"/>
        <v/>
      </c>
    </row>
    <row r="4325" spans="1:9" x14ac:dyDescent="0.3">
      <c r="A4325">
        <v>4324</v>
      </c>
      <c r="B4325">
        <f>Движение!$A$639</f>
        <v>46858</v>
      </c>
      <c r="C4325">
        <f>Движение!$C$639</f>
        <v>0</v>
      </c>
      <c r="D4325" t="s">
        <v>56</v>
      </c>
      <c r="E4325">
        <f>Движение!$T$639</f>
        <v>18</v>
      </c>
      <c r="F4325">
        <f>N(Движение!$U$639)</f>
        <v>0</v>
      </c>
      <c r="G4325">
        <f>N(Движение!$V$639)</f>
        <v>0</v>
      </c>
      <c r="H4325">
        <f>Движение!$W$639</f>
        <v>18</v>
      </c>
      <c r="I4325" t="str">
        <f t="shared" si="67"/>
        <v/>
      </c>
    </row>
    <row r="4326" spans="1:9" x14ac:dyDescent="0.3">
      <c r="A4326">
        <v>4325</v>
      </c>
      <c r="B4326">
        <f>Движение!$A$639</f>
        <v>46858</v>
      </c>
      <c r="C4326">
        <f>Движение!$C$639</f>
        <v>0</v>
      </c>
      <c r="D4326" t="s">
        <v>57</v>
      </c>
      <c r="E4326">
        <f>Движение!$X$639</f>
        <v>21</v>
      </c>
      <c r="F4326">
        <f>N(Движение!$Y$639)</f>
        <v>0</v>
      </c>
      <c r="G4326">
        <f>N(Движение!$Z$639)</f>
        <v>0</v>
      </c>
      <c r="H4326">
        <f>Движение!$AA$639</f>
        <v>21</v>
      </c>
      <c r="I4326" t="str">
        <f t="shared" si="67"/>
        <v/>
      </c>
    </row>
    <row r="4327" spans="1:9" x14ac:dyDescent="0.3">
      <c r="A4327">
        <v>4326</v>
      </c>
      <c r="B4327">
        <f>Движение!$A$639</f>
        <v>46858</v>
      </c>
      <c r="C4327">
        <f>Движение!$C$639</f>
        <v>0</v>
      </c>
      <c r="D4327" t="s">
        <v>59</v>
      </c>
      <c r="E4327">
        <f>Движение!$AB$639</f>
        <v>15</v>
      </c>
      <c r="F4327">
        <f>N(Движение!$AC$639)</f>
        <v>0</v>
      </c>
      <c r="G4327">
        <f>N(Движение!$AD$639)</f>
        <v>0</v>
      </c>
      <c r="H4327">
        <f>Движение!$AE$639</f>
        <v>15</v>
      </c>
      <c r="I4327" t="str">
        <f t="shared" si="67"/>
        <v/>
      </c>
    </row>
    <row r="4328" spans="1:9" x14ac:dyDescent="0.3">
      <c r="A4328">
        <v>4327</v>
      </c>
      <c r="B4328">
        <f>Движение!$A$640</f>
        <v>46859</v>
      </c>
      <c r="C4328">
        <f>Движение!$C$640</f>
        <v>0</v>
      </c>
      <c r="D4328" t="s">
        <v>45</v>
      </c>
      <c r="E4328">
        <f>Движение!$D$640</f>
        <v>26</v>
      </c>
      <c r="F4328">
        <f>N(Движение!$E$640)</f>
        <v>0</v>
      </c>
      <c r="G4328">
        <f>N(Движение!$F$640)</f>
        <v>0</v>
      </c>
      <c r="H4328">
        <f>Движение!$G$640</f>
        <v>26</v>
      </c>
      <c r="I4328" t="str">
        <f t="shared" si="67"/>
        <v/>
      </c>
    </row>
    <row r="4329" spans="1:9" x14ac:dyDescent="0.3">
      <c r="A4329">
        <v>4328</v>
      </c>
      <c r="B4329">
        <f>Движение!$A$640</f>
        <v>46859</v>
      </c>
      <c r="C4329">
        <f>Движение!$C$640</f>
        <v>0</v>
      </c>
      <c r="D4329" t="s">
        <v>49</v>
      </c>
      <c r="E4329">
        <f>Движение!$H$640</f>
        <v>20</v>
      </c>
      <c r="F4329">
        <f>N(Движение!$I$640)</f>
        <v>0</v>
      </c>
      <c r="G4329">
        <f>N(Движение!$J$640)</f>
        <v>0</v>
      </c>
      <c r="H4329">
        <f>Движение!$K$640</f>
        <v>20</v>
      </c>
      <c r="I4329" t="str">
        <f t="shared" si="67"/>
        <v/>
      </c>
    </row>
    <row r="4330" spans="1:9" x14ac:dyDescent="0.3">
      <c r="A4330">
        <v>4329</v>
      </c>
      <c r="B4330">
        <f>Движение!$A$640</f>
        <v>46859</v>
      </c>
      <c r="C4330">
        <f>Движение!$C$640</f>
        <v>0</v>
      </c>
      <c r="D4330" t="s">
        <v>51</v>
      </c>
      <c r="E4330">
        <f>Движение!$L$640</f>
        <v>48</v>
      </c>
      <c r="F4330">
        <f>N(Движение!$M$640)</f>
        <v>0</v>
      </c>
      <c r="G4330">
        <f>N(Движение!$N$640)</f>
        <v>0</v>
      </c>
      <c r="H4330">
        <f>Движение!$O$640</f>
        <v>48</v>
      </c>
      <c r="I4330" t="str">
        <f t="shared" si="67"/>
        <v/>
      </c>
    </row>
    <row r="4331" spans="1:9" x14ac:dyDescent="0.3">
      <c r="A4331">
        <v>4330</v>
      </c>
      <c r="B4331">
        <f>Движение!$A$640</f>
        <v>46859</v>
      </c>
      <c r="C4331">
        <f>Движение!$C$640</f>
        <v>0</v>
      </c>
      <c r="D4331" t="s">
        <v>54</v>
      </c>
      <c r="E4331">
        <f>Движение!$P$640</f>
        <v>13</v>
      </c>
      <c r="F4331">
        <f>N(Движение!$Q$640)</f>
        <v>0</v>
      </c>
      <c r="G4331">
        <f>N(Движение!$R$640)</f>
        <v>0</v>
      </c>
      <c r="H4331">
        <f>Движение!$S$640</f>
        <v>13</v>
      </c>
      <c r="I4331" t="str">
        <f t="shared" si="67"/>
        <v/>
      </c>
    </row>
    <row r="4332" spans="1:9" x14ac:dyDescent="0.3">
      <c r="A4332">
        <v>4331</v>
      </c>
      <c r="B4332">
        <f>Движение!$A$640</f>
        <v>46859</v>
      </c>
      <c r="C4332">
        <f>Движение!$C$640</f>
        <v>0</v>
      </c>
      <c r="D4332" t="s">
        <v>56</v>
      </c>
      <c r="E4332">
        <f>Движение!$T$640</f>
        <v>18</v>
      </c>
      <c r="F4332">
        <f>N(Движение!$U$640)</f>
        <v>0</v>
      </c>
      <c r="G4332">
        <f>N(Движение!$V$640)</f>
        <v>0</v>
      </c>
      <c r="H4332">
        <f>Движение!$W$640</f>
        <v>18</v>
      </c>
      <c r="I4332" t="str">
        <f t="shared" si="67"/>
        <v/>
      </c>
    </row>
    <row r="4333" spans="1:9" x14ac:dyDescent="0.3">
      <c r="A4333">
        <v>4332</v>
      </c>
      <c r="B4333">
        <f>Движение!$A$640</f>
        <v>46859</v>
      </c>
      <c r="C4333">
        <f>Движение!$C$640</f>
        <v>0</v>
      </c>
      <c r="D4333" t="s">
        <v>57</v>
      </c>
      <c r="E4333">
        <f>Движение!$X$640</f>
        <v>21</v>
      </c>
      <c r="F4333">
        <f>N(Движение!$Y$640)</f>
        <v>0</v>
      </c>
      <c r="G4333">
        <f>N(Движение!$Z$640)</f>
        <v>0</v>
      </c>
      <c r="H4333">
        <f>Движение!$AA$640</f>
        <v>21</v>
      </c>
      <c r="I4333" t="str">
        <f t="shared" si="67"/>
        <v/>
      </c>
    </row>
    <row r="4334" spans="1:9" x14ac:dyDescent="0.3">
      <c r="A4334">
        <v>4333</v>
      </c>
      <c r="B4334">
        <f>Движение!$A$640</f>
        <v>46859</v>
      </c>
      <c r="C4334">
        <f>Движение!$C$640</f>
        <v>0</v>
      </c>
      <c r="D4334" t="s">
        <v>59</v>
      </c>
      <c r="E4334">
        <f>Движение!$AB$640</f>
        <v>15</v>
      </c>
      <c r="F4334">
        <f>N(Движение!$AC$640)</f>
        <v>0</v>
      </c>
      <c r="G4334">
        <f>N(Движение!$AD$640)</f>
        <v>0</v>
      </c>
      <c r="H4334">
        <f>Движение!$AE$640</f>
        <v>15</v>
      </c>
      <c r="I4334" t="str">
        <f t="shared" si="67"/>
        <v/>
      </c>
    </row>
    <row r="4335" spans="1:9" x14ac:dyDescent="0.3">
      <c r="A4335">
        <v>4334</v>
      </c>
      <c r="B4335">
        <f>Движение!$A$641</f>
        <v>46860</v>
      </c>
      <c r="C4335">
        <f>Движение!$C$641</f>
        <v>0</v>
      </c>
      <c r="D4335" t="s">
        <v>45</v>
      </c>
      <c r="E4335">
        <f>Движение!$D$641</f>
        <v>26</v>
      </c>
      <c r="F4335">
        <f>N(Движение!$E$641)</f>
        <v>0</v>
      </c>
      <c r="G4335">
        <f>N(Движение!$F$641)</f>
        <v>0</v>
      </c>
      <c r="H4335">
        <f>Движение!$G$641</f>
        <v>26</v>
      </c>
      <c r="I4335" t="str">
        <f t="shared" si="67"/>
        <v/>
      </c>
    </row>
    <row r="4336" spans="1:9" x14ac:dyDescent="0.3">
      <c r="A4336">
        <v>4335</v>
      </c>
      <c r="B4336">
        <f>Движение!$A$641</f>
        <v>46860</v>
      </c>
      <c r="C4336">
        <f>Движение!$C$641</f>
        <v>0</v>
      </c>
      <c r="D4336" t="s">
        <v>49</v>
      </c>
      <c r="E4336">
        <f>Движение!$H$641</f>
        <v>20</v>
      </c>
      <c r="F4336">
        <f>N(Движение!$I$641)</f>
        <v>0</v>
      </c>
      <c r="G4336">
        <f>N(Движение!$J$641)</f>
        <v>0</v>
      </c>
      <c r="H4336">
        <f>Движение!$K$641</f>
        <v>20</v>
      </c>
      <c r="I4336" t="str">
        <f t="shared" si="67"/>
        <v/>
      </c>
    </row>
    <row r="4337" spans="1:9" x14ac:dyDescent="0.3">
      <c r="A4337">
        <v>4336</v>
      </c>
      <c r="B4337">
        <f>Движение!$A$641</f>
        <v>46860</v>
      </c>
      <c r="C4337">
        <f>Движение!$C$641</f>
        <v>0</v>
      </c>
      <c r="D4337" t="s">
        <v>51</v>
      </c>
      <c r="E4337">
        <f>Движение!$L$641</f>
        <v>48</v>
      </c>
      <c r="F4337">
        <f>N(Движение!$M$641)</f>
        <v>0</v>
      </c>
      <c r="G4337">
        <f>N(Движение!$N$641)</f>
        <v>0</v>
      </c>
      <c r="H4337">
        <f>Движение!$O$641</f>
        <v>48</v>
      </c>
      <c r="I4337" t="str">
        <f t="shared" si="67"/>
        <v/>
      </c>
    </row>
    <row r="4338" spans="1:9" x14ac:dyDescent="0.3">
      <c r="A4338">
        <v>4337</v>
      </c>
      <c r="B4338">
        <f>Движение!$A$641</f>
        <v>46860</v>
      </c>
      <c r="C4338">
        <f>Движение!$C$641</f>
        <v>0</v>
      </c>
      <c r="D4338" t="s">
        <v>54</v>
      </c>
      <c r="E4338">
        <f>Движение!$P$641</f>
        <v>13</v>
      </c>
      <c r="F4338">
        <f>N(Движение!$Q$641)</f>
        <v>0</v>
      </c>
      <c r="G4338">
        <f>N(Движение!$R$641)</f>
        <v>0</v>
      </c>
      <c r="H4338">
        <f>Движение!$S$641</f>
        <v>13</v>
      </c>
      <c r="I4338" t="str">
        <f t="shared" si="67"/>
        <v/>
      </c>
    </row>
    <row r="4339" spans="1:9" x14ac:dyDescent="0.3">
      <c r="A4339">
        <v>4338</v>
      </c>
      <c r="B4339">
        <f>Движение!$A$641</f>
        <v>46860</v>
      </c>
      <c r="C4339">
        <f>Движение!$C$641</f>
        <v>0</v>
      </c>
      <c r="D4339" t="s">
        <v>56</v>
      </c>
      <c r="E4339">
        <f>Движение!$T$641</f>
        <v>18</v>
      </c>
      <c r="F4339">
        <f>N(Движение!$U$641)</f>
        <v>0</v>
      </c>
      <c r="G4339">
        <f>N(Движение!$V$641)</f>
        <v>0</v>
      </c>
      <c r="H4339">
        <f>Движение!$W$641</f>
        <v>18</v>
      </c>
      <c r="I4339" t="str">
        <f t="shared" si="67"/>
        <v/>
      </c>
    </row>
    <row r="4340" spans="1:9" x14ac:dyDescent="0.3">
      <c r="A4340">
        <v>4339</v>
      </c>
      <c r="B4340">
        <f>Движение!$A$641</f>
        <v>46860</v>
      </c>
      <c r="C4340">
        <f>Движение!$C$641</f>
        <v>0</v>
      </c>
      <c r="D4340" t="s">
        <v>57</v>
      </c>
      <c r="E4340">
        <f>Движение!$X$641</f>
        <v>21</v>
      </c>
      <c r="F4340">
        <f>N(Движение!$Y$641)</f>
        <v>0</v>
      </c>
      <c r="G4340">
        <f>N(Движение!$Z$641)</f>
        <v>0</v>
      </c>
      <c r="H4340">
        <f>Движение!$AA$641</f>
        <v>21</v>
      </c>
      <c r="I4340" t="str">
        <f t="shared" si="67"/>
        <v/>
      </c>
    </row>
    <row r="4341" spans="1:9" x14ac:dyDescent="0.3">
      <c r="A4341">
        <v>4340</v>
      </c>
      <c r="B4341">
        <f>Движение!$A$641</f>
        <v>46860</v>
      </c>
      <c r="C4341">
        <f>Движение!$C$641</f>
        <v>0</v>
      </c>
      <c r="D4341" t="s">
        <v>59</v>
      </c>
      <c r="E4341">
        <f>Движение!$AB$641</f>
        <v>15</v>
      </c>
      <c r="F4341">
        <f>N(Движение!$AC$641)</f>
        <v>0</v>
      </c>
      <c r="G4341">
        <f>N(Движение!$AD$641)</f>
        <v>0</v>
      </c>
      <c r="H4341">
        <f>Движение!$AE$641</f>
        <v>15</v>
      </c>
      <c r="I4341" t="str">
        <f t="shared" si="67"/>
        <v/>
      </c>
    </row>
    <row r="4342" spans="1:9" x14ac:dyDescent="0.3">
      <c r="A4342">
        <v>4341</v>
      </c>
      <c r="B4342">
        <f>Движение!$A$642</f>
        <v>46861</v>
      </c>
      <c r="C4342">
        <f>Движение!$C$642</f>
        <v>0</v>
      </c>
      <c r="D4342" t="s">
        <v>45</v>
      </c>
      <c r="E4342">
        <f>Движение!$D$642</f>
        <v>26</v>
      </c>
      <c r="F4342">
        <f>N(Движение!$E$642)</f>
        <v>0</v>
      </c>
      <c r="G4342">
        <f>N(Движение!$F$642)</f>
        <v>0</v>
      </c>
      <c r="H4342">
        <f>Движение!$G$642</f>
        <v>26</v>
      </c>
      <c r="I4342" t="str">
        <f t="shared" si="67"/>
        <v/>
      </c>
    </row>
    <row r="4343" spans="1:9" x14ac:dyDescent="0.3">
      <c r="A4343">
        <v>4342</v>
      </c>
      <c r="B4343">
        <f>Движение!$A$642</f>
        <v>46861</v>
      </c>
      <c r="C4343">
        <f>Движение!$C$642</f>
        <v>0</v>
      </c>
      <c r="D4343" t="s">
        <v>49</v>
      </c>
      <c r="E4343">
        <f>Движение!$H$642</f>
        <v>20</v>
      </c>
      <c r="F4343">
        <f>N(Движение!$I$642)</f>
        <v>0</v>
      </c>
      <c r="G4343">
        <f>N(Движение!$J$642)</f>
        <v>0</v>
      </c>
      <c r="H4343">
        <f>Движение!$K$642</f>
        <v>20</v>
      </c>
      <c r="I4343" t="str">
        <f t="shared" si="67"/>
        <v/>
      </c>
    </row>
    <row r="4344" spans="1:9" x14ac:dyDescent="0.3">
      <c r="A4344">
        <v>4343</v>
      </c>
      <c r="B4344">
        <f>Движение!$A$642</f>
        <v>46861</v>
      </c>
      <c r="C4344">
        <f>Движение!$C$642</f>
        <v>0</v>
      </c>
      <c r="D4344" t="s">
        <v>51</v>
      </c>
      <c r="E4344">
        <f>Движение!$L$642</f>
        <v>48</v>
      </c>
      <c r="F4344">
        <f>N(Движение!$M$642)</f>
        <v>0</v>
      </c>
      <c r="G4344">
        <f>N(Движение!$N$642)</f>
        <v>0</v>
      </c>
      <c r="H4344">
        <f>Движение!$O$642</f>
        <v>48</v>
      </c>
      <c r="I4344" t="str">
        <f t="shared" si="67"/>
        <v/>
      </c>
    </row>
    <row r="4345" spans="1:9" x14ac:dyDescent="0.3">
      <c r="A4345">
        <v>4344</v>
      </c>
      <c r="B4345">
        <f>Движение!$A$642</f>
        <v>46861</v>
      </c>
      <c r="C4345">
        <f>Движение!$C$642</f>
        <v>0</v>
      </c>
      <c r="D4345" t="s">
        <v>54</v>
      </c>
      <c r="E4345">
        <f>Движение!$P$642</f>
        <v>13</v>
      </c>
      <c r="F4345">
        <f>N(Движение!$Q$642)</f>
        <v>0</v>
      </c>
      <c r="G4345">
        <f>N(Движение!$R$642)</f>
        <v>0</v>
      </c>
      <c r="H4345">
        <f>Движение!$S$642</f>
        <v>13</v>
      </c>
      <c r="I4345" t="str">
        <f t="shared" si="67"/>
        <v/>
      </c>
    </row>
    <row r="4346" spans="1:9" x14ac:dyDescent="0.3">
      <c r="A4346">
        <v>4345</v>
      </c>
      <c r="B4346">
        <f>Движение!$A$642</f>
        <v>46861</v>
      </c>
      <c r="C4346">
        <f>Движение!$C$642</f>
        <v>0</v>
      </c>
      <c r="D4346" t="s">
        <v>56</v>
      </c>
      <c r="E4346">
        <f>Движение!$T$642</f>
        <v>18</v>
      </c>
      <c r="F4346">
        <f>N(Движение!$U$642)</f>
        <v>0</v>
      </c>
      <c r="G4346">
        <f>N(Движение!$V$642)</f>
        <v>0</v>
      </c>
      <c r="H4346">
        <f>Движение!$W$642</f>
        <v>18</v>
      </c>
      <c r="I4346" t="str">
        <f t="shared" si="67"/>
        <v/>
      </c>
    </row>
    <row r="4347" spans="1:9" x14ac:dyDescent="0.3">
      <c r="A4347">
        <v>4346</v>
      </c>
      <c r="B4347">
        <f>Движение!$A$642</f>
        <v>46861</v>
      </c>
      <c r="C4347">
        <f>Движение!$C$642</f>
        <v>0</v>
      </c>
      <c r="D4347" t="s">
        <v>57</v>
      </c>
      <c r="E4347">
        <f>Движение!$X$642</f>
        <v>21</v>
      </c>
      <c r="F4347">
        <f>N(Движение!$Y$642)</f>
        <v>0</v>
      </c>
      <c r="G4347">
        <f>N(Движение!$Z$642)</f>
        <v>0</v>
      </c>
      <c r="H4347">
        <f>Движение!$AA$642</f>
        <v>21</v>
      </c>
      <c r="I4347" t="str">
        <f t="shared" si="67"/>
        <v/>
      </c>
    </row>
    <row r="4348" spans="1:9" x14ac:dyDescent="0.3">
      <c r="A4348">
        <v>4347</v>
      </c>
      <c r="B4348">
        <f>Движение!$A$642</f>
        <v>46861</v>
      </c>
      <c r="C4348">
        <f>Движение!$C$642</f>
        <v>0</v>
      </c>
      <c r="D4348" t="s">
        <v>59</v>
      </c>
      <c r="E4348">
        <f>Движение!$AB$642</f>
        <v>15</v>
      </c>
      <c r="F4348">
        <f>N(Движение!$AC$642)</f>
        <v>0</v>
      </c>
      <c r="G4348">
        <f>N(Движение!$AD$642)</f>
        <v>0</v>
      </c>
      <c r="H4348">
        <f>Движение!$AE$642</f>
        <v>15</v>
      </c>
      <c r="I4348" t="str">
        <f t="shared" si="67"/>
        <v/>
      </c>
    </row>
    <row r="4349" spans="1:9" x14ac:dyDescent="0.3">
      <c r="A4349">
        <v>4348</v>
      </c>
      <c r="B4349">
        <f>Движение!$A$643</f>
        <v>46862</v>
      </c>
      <c r="C4349">
        <f>Движение!$C$643</f>
        <v>0</v>
      </c>
      <c r="D4349" t="s">
        <v>45</v>
      </c>
      <c r="E4349">
        <f>Движение!$D$643</f>
        <v>26</v>
      </c>
      <c r="F4349">
        <f>N(Движение!$E$643)</f>
        <v>0</v>
      </c>
      <c r="G4349">
        <f>N(Движение!$F$643)</f>
        <v>0</v>
      </c>
      <c r="H4349">
        <f>Движение!$G$643</f>
        <v>26</v>
      </c>
      <c r="I4349" t="str">
        <f t="shared" si="67"/>
        <v/>
      </c>
    </row>
    <row r="4350" spans="1:9" x14ac:dyDescent="0.3">
      <c r="A4350">
        <v>4349</v>
      </c>
      <c r="B4350">
        <f>Движение!$A$643</f>
        <v>46862</v>
      </c>
      <c r="C4350">
        <f>Движение!$C$643</f>
        <v>0</v>
      </c>
      <c r="D4350" t="s">
        <v>49</v>
      </c>
      <c r="E4350">
        <f>Движение!$H$643</f>
        <v>20</v>
      </c>
      <c r="F4350">
        <f>N(Движение!$I$643)</f>
        <v>0</v>
      </c>
      <c r="G4350">
        <f>N(Движение!$J$643)</f>
        <v>0</v>
      </c>
      <c r="H4350">
        <f>Движение!$K$643</f>
        <v>20</v>
      </c>
      <c r="I4350" t="str">
        <f t="shared" si="67"/>
        <v/>
      </c>
    </row>
    <row r="4351" spans="1:9" x14ac:dyDescent="0.3">
      <c r="A4351">
        <v>4350</v>
      </c>
      <c r="B4351">
        <f>Движение!$A$643</f>
        <v>46862</v>
      </c>
      <c r="C4351">
        <f>Движение!$C$643</f>
        <v>0</v>
      </c>
      <c r="D4351" t="s">
        <v>51</v>
      </c>
      <c r="E4351">
        <f>Движение!$L$643</f>
        <v>48</v>
      </c>
      <c r="F4351">
        <f>N(Движение!$M$643)</f>
        <v>0</v>
      </c>
      <c r="G4351">
        <f>N(Движение!$N$643)</f>
        <v>0</v>
      </c>
      <c r="H4351">
        <f>Движение!$O$643</f>
        <v>48</v>
      </c>
      <c r="I4351" t="str">
        <f t="shared" si="67"/>
        <v/>
      </c>
    </row>
    <row r="4352" spans="1:9" x14ac:dyDescent="0.3">
      <c r="A4352">
        <v>4351</v>
      </c>
      <c r="B4352">
        <f>Движение!$A$643</f>
        <v>46862</v>
      </c>
      <c r="C4352">
        <f>Движение!$C$643</f>
        <v>0</v>
      </c>
      <c r="D4352" t="s">
        <v>54</v>
      </c>
      <c r="E4352">
        <f>Движение!$P$643</f>
        <v>13</v>
      </c>
      <c r="F4352">
        <f>N(Движение!$Q$643)</f>
        <v>0</v>
      </c>
      <c r="G4352">
        <f>N(Движение!$R$643)</f>
        <v>0</v>
      </c>
      <c r="H4352">
        <f>Движение!$S$643</f>
        <v>13</v>
      </c>
      <c r="I4352" t="str">
        <f t="shared" si="67"/>
        <v/>
      </c>
    </row>
    <row r="4353" spans="1:9" x14ac:dyDescent="0.3">
      <c r="A4353">
        <v>4352</v>
      </c>
      <c r="B4353">
        <f>Движение!$A$643</f>
        <v>46862</v>
      </c>
      <c r="C4353">
        <f>Движение!$C$643</f>
        <v>0</v>
      </c>
      <c r="D4353" t="s">
        <v>56</v>
      </c>
      <c r="E4353">
        <f>Движение!$T$643</f>
        <v>18</v>
      </c>
      <c r="F4353">
        <f>N(Движение!$U$643)</f>
        <v>0</v>
      </c>
      <c r="G4353">
        <f>N(Движение!$V$643)</f>
        <v>0</v>
      </c>
      <c r="H4353">
        <f>Движение!$W$643</f>
        <v>18</v>
      </c>
      <c r="I4353" t="str">
        <f t="shared" si="67"/>
        <v/>
      </c>
    </row>
    <row r="4354" spans="1:9" x14ac:dyDescent="0.3">
      <c r="A4354">
        <v>4353</v>
      </c>
      <c r="B4354">
        <f>Движение!$A$643</f>
        <v>46862</v>
      </c>
      <c r="C4354">
        <f>Движение!$C$643</f>
        <v>0</v>
      </c>
      <c r="D4354" t="s">
        <v>57</v>
      </c>
      <c r="E4354">
        <f>Движение!$X$643</f>
        <v>21</v>
      </c>
      <c r="F4354">
        <f>N(Движение!$Y$643)</f>
        <v>0</v>
      </c>
      <c r="G4354">
        <f>N(Движение!$Z$643)</f>
        <v>0</v>
      </c>
      <c r="H4354">
        <f>Движение!$AA$643</f>
        <v>21</v>
      </c>
      <c r="I4354" t="str">
        <f t="shared" ref="I4354:I4417" si="68">IF($F4354&gt;0,TEXT($B4354,"dd.mm")&amp;"_"&amp;$D4354,"")</f>
        <v/>
      </c>
    </row>
    <row r="4355" spans="1:9" x14ac:dyDescent="0.3">
      <c r="A4355">
        <v>4354</v>
      </c>
      <c r="B4355">
        <f>Движение!$A$643</f>
        <v>46862</v>
      </c>
      <c r="C4355">
        <f>Движение!$C$643</f>
        <v>0</v>
      </c>
      <c r="D4355" t="s">
        <v>59</v>
      </c>
      <c r="E4355">
        <f>Движение!$AB$643</f>
        <v>15</v>
      </c>
      <c r="F4355">
        <f>N(Движение!$AC$643)</f>
        <v>0</v>
      </c>
      <c r="G4355">
        <f>N(Движение!$AD$643)</f>
        <v>0</v>
      </c>
      <c r="H4355">
        <f>Движение!$AE$643</f>
        <v>15</v>
      </c>
      <c r="I4355" t="str">
        <f t="shared" si="68"/>
        <v/>
      </c>
    </row>
    <row r="4356" spans="1:9" x14ac:dyDescent="0.3">
      <c r="A4356">
        <v>4355</v>
      </c>
      <c r="B4356">
        <f>Движение!$A$644</f>
        <v>46863</v>
      </c>
      <c r="C4356">
        <f>Движение!$C$644</f>
        <v>0</v>
      </c>
      <c r="D4356" t="s">
        <v>45</v>
      </c>
      <c r="E4356">
        <f>Движение!$D$644</f>
        <v>26</v>
      </c>
      <c r="F4356">
        <f>N(Движение!$E$644)</f>
        <v>0</v>
      </c>
      <c r="G4356">
        <f>N(Движение!$F$644)</f>
        <v>0</v>
      </c>
      <c r="H4356">
        <f>Движение!$G$644</f>
        <v>26</v>
      </c>
      <c r="I4356" t="str">
        <f t="shared" si="68"/>
        <v/>
      </c>
    </row>
    <row r="4357" spans="1:9" x14ac:dyDescent="0.3">
      <c r="A4357">
        <v>4356</v>
      </c>
      <c r="B4357">
        <f>Движение!$A$644</f>
        <v>46863</v>
      </c>
      <c r="C4357">
        <f>Движение!$C$644</f>
        <v>0</v>
      </c>
      <c r="D4357" t="s">
        <v>49</v>
      </c>
      <c r="E4357">
        <f>Движение!$H$644</f>
        <v>20</v>
      </c>
      <c r="F4357">
        <f>N(Движение!$I$644)</f>
        <v>0</v>
      </c>
      <c r="G4357">
        <f>N(Движение!$J$644)</f>
        <v>0</v>
      </c>
      <c r="H4357">
        <f>Движение!$K$644</f>
        <v>20</v>
      </c>
      <c r="I4357" t="str">
        <f t="shared" si="68"/>
        <v/>
      </c>
    </row>
    <row r="4358" spans="1:9" x14ac:dyDescent="0.3">
      <c r="A4358">
        <v>4357</v>
      </c>
      <c r="B4358">
        <f>Движение!$A$644</f>
        <v>46863</v>
      </c>
      <c r="C4358">
        <f>Движение!$C$644</f>
        <v>0</v>
      </c>
      <c r="D4358" t="s">
        <v>51</v>
      </c>
      <c r="E4358">
        <f>Движение!$L$644</f>
        <v>48</v>
      </c>
      <c r="F4358">
        <f>N(Движение!$M$644)</f>
        <v>0</v>
      </c>
      <c r="G4358">
        <f>N(Движение!$N$644)</f>
        <v>0</v>
      </c>
      <c r="H4358">
        <f>Движение!$O$644</f>
        <v>48</v>
      </c>
      <c r="I4358" t="str">
        <f t="shared" si="68"/>
        <v/>
      </c>
    </row>
    <row r="4359" spans="1:9" x14ac:dyDescent="0.3">
      <c r="A4359">
        <v>4358</v>
      </c>
      <c r="B4359">
        <f>Движение!$A$644</f>
        <v>46863</v>
      </c>
      <c r="C4359">
        <f>Движение!$C$644</f>
        <v>0</v>
      </c>
      <c r="D4359" t="s">
        <v>54</v>
      </c>
      <c r="E4359">
        <f>Движение!$P$644</f>
        <v>13</v>
      </c>
      <c r="F4359">
        <f>N(Движение!$Q$644)</f>
        <v>0</v>
      </c>
      <c r="G4359">
        <f>N(Движение!$R$644)</f>
        <v>0</v>
      </c>
      <c r="H4359">
        <f>Движение!$S$644</f>
        <v>13</v>
      </c>
      <c r="I4359" t="str">
        <f t="shared" si="68"/>
        <v/>
      </c>
    </row>
    <row r="4360" spans="1:9" x14ac:dyDescent="0.3">
      <c r="A4360">
        <v>4359</v>
      </c>
      <c r="B4360">
        <f>Движение!$A$644</f>
        <v>46863</v>
      </c>
      <c r="C4360">
        <f>Движение!$C$644</f>
        <v>0</v>
      </c>
      <c r="D4360" t="s">
        <v>56</v>
      </c>
      <c r="E4360">
        <f>Движение!$T$644</f>
        <v>18</v>
      </c>
      <c r="F4360">
        <f>N(Движение!$U$644)</f>
        <v>0</v>
      </c>
      <c r="G4360">
        <f>N(Движение!$V$644)</f>
        <v>0</v>
      </c>
      <c r="H4360">
        <f>Движение!$W$644</f>
        <v>18</v>
      </c>
      <c r="I4360" t="str">
        <f t="shared" si="68"/>
        <v/>
      </c>
    </row>
    <row r="4361" spans="1:9" x14ac:dyDescent="0.3">
      <c r="A4361">
        <v>4360</v>
      </c>
      <c r="B4361">
        <f>Движение!$A$644</f>
        <v>46863</v>
      </c>
      <c r="C4361">
        <f>Движение!$C$644</f>
        <v>0</v>
      </c>
      <c r="D4361" t="s">
        <v>57</v>
      </c>
      <c r="E4361">
        <f>Движение!$X$644</f>
        <v>21</v>
      </c>
      <c r="F4361">
        <f>N(Движение!$Y$644)</f>
        <v>0</v>
      </c>
      <c r="G4361">
        <f>N(Движение!$Z$644)</f>
        <v>0</v>
      </c>
      <c r="H4361">
        <f>Движение!$AA$644</f>
        <v>21</v>
      </c>
      <c r="I4361" t="str">
        <f t="shared" si="68"/>
        <v/>
      </c>
    </row>
    <row r="4362" spans="1:9" x14ac:dyDescent="0.3">
      <c r="A4362">
        <v>4361</v>
      </c>
      <c r="B4362">
        <f>Движение!$A$644</f>
        <v>46863</v>
      </c>
      <c r="C4362">
        <f>Движение!$C$644</f>
        <v>0</v>
      </c>
      <c r="D4362" t="s">
        <v>59</v>
      </c>
      <c r="E4362">
        <f>Движение!$AB$644</f>
        <v>15</v>
      </c>
      <c r="F4362">
        <f>N(Движение!$AC$644)</f>
        <v>0</v>
      </c>
      <c r="G4362">
        <f>N(Движение!$AD$644)</f>
        <v>0</v>
      </c>
      <c r="H4362">
        <f>Движение!$AE$644</f>
        <v>15</v>
      </c>
      <c r="I4362" t="str">
        <f t="shared" si="68"/>
        <v/>
      </c>
    </row>
    <row r="4363" spans="1:9" x14ac:dyDescent="0.3">
      <c r="A4363">
        <v>4362</v>
      </c>
      <c r="B4363">
        <f>Движение!$A$645</f>
        <v>46864</v>
      </c>
      <c r="C4363">
        <f>Движение!$C$645</f>
        <v>0</v>
      </c>
      <c r="D4363" t="s">
        <v>45</v>
      </c>
      <c r="E4363">
        <f>Движение!$D$645</f>
        <v>26</v>
      </c>
      <c r="F4363">
        <f>N(Движение!$E$645)</f>
        <v>0</v>
      </c>
      <c r="G4363">
        <f>N(Движение!$F$645)</f>
        <v>0</v>
      </c>
      <c r="H4363">
        <f>Движение!$G$645</f>
        <v>26</v>
      </c>
      <c r="I4363" t="str">
        <f t="shared" si="68"/>
        <v/>
      </c>
    </row>
    <row r="4364" spans="1:9" x14ac:dyDescent="0.3">
      <c r="A4364">
        <v>4363</v>
      </c>
      <c r="B4364">
        <f>Движение!$A$645</f>
        <v>46864</v>
      </c>
      <c r="C4364">
        <f>Движение!$C$645</f>
        <v>0</v>
      </c>
      <c r="D4364" t="s">
        <v>49</v>
      </c>
      <c r="E4364">
        <f>Движение!$H$645</f>
        <v>20</v>
      </c>
      <c r="F4364">
        <f>N(Движение!$I$645)</f>
        <v>0</v>
      </c>
      <c r="G4364">
        <f>N(Движение!$J$645)</f>
        <v>0</v>
      </c>
      <c r="H4364">
        <f>Движение!$K$645</f>
        <v>20</v>
      </c>
      <c r="I4364" t="str">
        <f t="shared" si="68"/>
        <v/>
      </c>
    </row>
    <row r="4365" spans="1:9" x14ac:dyDescent="0.3">
      <c r="A4365">
        <v>4364</v>
      </c>
      <c r="B4365">
        <f>Движение!$A$645</f>
        <v>46864</v>
      </c>
      <c r="C4365">
        <f>Движение!$C$645</f>
        <v>0</v>
      </c>
      <c r="D4365" t="s">
        <v>51</v>
      </c>
      <c r="E4365">
        <f>Движение!$L$645</f>
        <v>48</v>
      </c>
      <c r="F4365">
        <f>N(Движение!$M$645)</f>
        <v>0</v>
      </c>
      <c r="G4365">
        <f>N(Движение!$N$645)</f>
        <v>0</v>
      </c>
      <c r="H4365">
        <f>Движение!$O$645</f>
        <v>48</v>
      </c>
      <c r="I4365" t="str">
        <f t="shared" si="68"/>
        <v/>
      </c>
    </row>
    <row r="4366" spans="1:9" x14ac:dyDescent="0.3">
      <c r="A4366">
        <v>4365</v>
      </c>
      <c r="B4366">
        <f>Движение!$A$645</f>
        <v>46864</v>
      </c>
      <c r="C4366">
        <f>Движение!$C$645</f>
        <v>0</v>
      </c>
      <c r="D4366" t="s">
        <v>54</v>
      </c>
      <c r="E4366">
        <f>Движение!$P$645</f>
        <v>13</v>
      </c>
      <c r="F4366">
        <f>N(Движение!$Q$645)</f>
        <v>0</v>
      </c>
      <c r="G4366">
        <f>N(Движение!$R$645)</f>
        <v>0</v>
      </c>
      <c r="H4366">
        <f>Движение!$S$645</f>
        <v>13</v>
      </c>
      <c r="I4366" t="str">
        <f t="shared" si="68"/>
        <v/>
      </c>
    </row>
    <row r="4367" spans="1:9" x14ac:dyDescent="0.3">
      <c r="A4367">
        <v>4366</v>
      </c>
      <c r="B4367">
        <f>Движение!$A$645</f>
        <v>46864</v>
      </c>
      <c r="C4367">
        <f>Движение!$C$645</f>
        <v>0</v>
      </c>
      <c r="D4367" t="s">
        <v>56</v>
      </c>
      <c r="E4367">
        <f>Движение!$T$645</f>
        <v>18</v>
      </c>
      <c r="F4367">
        <f>N(Движение!$U$645)</f>
        <v>0</v>
      </c>
      <c r="G4367">
        <f>N(Движение!$V$645)</f>
        <v>0</v>
      </c>
      <c r="H4367">
        <f>Движение!$W$645</f>
        <v>18</v>
      </c>
      <c r="I4367" t="str">
        <f t="shared" si="68"/>
        <v/>
      </c>
    </row>
    <row r="4368" spans="1:9" x14ac:dyDescent="0.3">
      <c r="A4368">
        <v>4367</v>
      </c>
      <c r="B4368">
        <f>Движение!$A$645</f>
        <v>46864</v>
      </c>
      <c r="C4368">
        <f>Движение!$C$645</f>
        <v>0</v>
      </c>
      <c r="D4368" t="s">
        <v>57</v>
      </c>
      <c r="E4368">
        <f>Движение!$X$645</f>
        <v>21</v>
      </c>
      <c r="F4368">
        <f>N(Движение!$Y$645)</f>
        <v>0</v>
      </c>
      <c r="G4368">
        <f>N(Движение!$Z$645)</f>
        <v>0</v>
      </c>
      <c r="H4368">
        <f>Движение!$AA$645</f>
        <v>21</v>
      </c>
      <c r="I4368" t="str">
        <f t="shared" si="68"/>
        <v/>
      </c>
    </row>
    <row r="4369" spans="1:9" x14ac:dyDescent="0.3">
      <c r="A4369">
        <v>4368</v>
      </c>
      <c r="B4369">
        <f>Движение!$A$645</f>
        <v>46864</v>
      </c>
      <c r="C4369">
        <f>Движение!$C$645</f>
        <v>0</v>
      </c>
      <c r="D4369" t="s">
        <v>59</v>
      </c>
      <c r="E4369">
        <f>Движение!$AB$645</f>
        <v>15</v>
      </c>
      <c r="F4369">
        <f>N(Движение!$AC$645)</f>
        <v>0</v>
      </c>
      <c r="G4369">
        <f>N(Движение!$AD$645)</f>
        <v>0</v>
      </c>
      <c r="H4369">
        <f>Движение!$AE$645</f>
        <v>15</v>
      </c>
      <c r="I4369" t="str">
        <f t="shared" si="68"/>
        <v/>
      </c>
    </row>
    <row r="4370" spans="1:9" x14ac:dyDescent="0.3">
      <c r="A4370">
        <v>4369</v>
      </c>
      <c r="B4370">
        <f>Движение!$A$646</f>
        <v>46865</v>
      </c>
      <c r="C4370">
        <f>Движение!$C$646</f>
        <v>0</v>
      </c>
      <c r="D4370" t="s">
        <v>45</v>
      </c>
      <c r="E4370">
        <f>Движение!$D$646</f>
        <v>26</v>
      </c>
      <c r="F4370">
        <f>N(Движение!$E$646)</f>
        <v>0</v>
      </c>
      <c r="G4370">
        <f>N(Движение!$F$646)</f>
        <v>0</v>
      </c>
      <c r="H4370">
        <f>Движение!$G$646</f>
        <v>26</v>
      </c>
      <c r="I4370" t="str">
        <f t="shared" si="68"/>
        <v/>
      </c>
    </row>
    <row r="4371" spans="1:9" x14ac:dyDescent="0.3">
      <c r="A4371">
        <v>4370</v>
      </c>
      <c r="B4371">
        <f>Движение!$A$646</f>
        <v>46865</v>
      </c>
      <c r="C4371">
        <f>Движение!$C$646</f>
        <v>0</v>
      </c>
      <c r="D4371" t="s">
        <v>49</v>
      </c>
      <c r="E4371">
        <f>Движение!$H$646</f>
        <v>20</v>
      </c>
      <c r="F4371">
        <f>N(Движение!$I$646)</f>
        <v>0</v>
      </c>
      <c r="G4371">
        <f>N(Движение!$J$646)</f>
        <v>0</v>
      </c>
      <c r="H4371">
        <f>Движение!$K$646</f>
        <v>20</v>
      </c>
      <c r="I4371" t="str">
        <f t="shared" si="68"/>
        <v/>
      </c>
    </row>
    <row r="4372" spans="1:9" x14ac:dyDescent="0.3">
      <c r="A4372">
        <v>4371</v>
      </c>
      <c r="B4372">
        <f>Движение!$A$646</f>
        <v>46865</v>
      </c>
      <c r="C4372">
        <f>Движение!$C$646</f>
        <v>0</v>
      </c>
      <c r="D4372" t="s">
        <v>51</v>
      </c>
      <c r="E4372">
        <f>Движение!$L$646</f>
        <v>48</v>
      </c>
      <c r="F4372">
        <f>N(Движение!$M$646)</f>
        <v>0</v>
      </c>
      <c r="G4372">
        <f>N(Движение!$N$646)</f>
        <v>0</v>
      </c>
      <c r="H4372">
        <f>Движение!$O$646</f>
        <v>48</v>
      </c>
      <c r="I4372" t="str">
        <f t="shared" si="68"/>
        <v/>
      </c>
    </row>
    <row r="4373" spans="1:9" x14ac:dyDescent="0.3">
      <c r="A4373">
        <v>4372</v>
      </c>
      <c r="B4373">
        <f>Движение!$A$646</f>
        <v>46865</v>
      </c>
      <c r="C4373">
        <f>Движение!$C$646</f>
        <v>0</v>
      </c>
      <c r="D4373" t="s">
        <v>54</v>
      </c>
      <c r="E4373">
        <f>Движение!$P$646</f>
        <v>13</v>
      </c>
      <c r="F4373">
        <f>N(Движение!$Q$646)</f>
        <v>0</v>
      </c>
      <c r="G4373">
        <f>N(Движение!$R$646)</f>
        <v>0</v>
      </c>
      <c r="H4373">
        <f>Движение!$S$646</f>
        <v>13</v>
      </c>
      <c r="I4373" t="str">
        <f t="shared" si="68"/>
        <v/>
      </c>
    </row>
    <row r="4374" spans="1:9" x14ac:dyDescent="0.3">
      <c r="A4374">
        <v>4373</v>
      </c>
      <c r="B4374">
        <f>Движение!$A$646</f>
        <v>46865</v>
      </c>
      <c r="C4374">
        <f>Движение!$C$646</f>
        <v>0</v>
      </c>
      <c r="D4374" t="s">
        <v>56</v>
      </c>
      <c r="E4374">
        <f>Движение!$T$646</f>
        <v>18</v>
      </c>
      <c r="F4374">
        <f>N(Движение!$U$646)</f>
        <v>0</v>
      </c>
      <c r="G4374">
        <f>N(Движение!$V$646)</f>
        <v>0</v>
      </c>
      <c r="H4374">
        <f>Движение!$W$646</f>
        <v>18</v>
      </c>
      <c r="I4374" t="str">
        <f t="shared" si="68"/>
        <v/>
      </c>
    </row>
    <row r="4375" spans="1:9" x14ac:dyDescent="0.3">
      <c r="A4375">
        <v>4374</v>
      </c>
      <c r="B4375">
        <f>Движение!$A$646</f>
        <v>46865</v>
      </c>
      <c r="C4375">
        <f>Движение!$C$646</f>
        <v>0</v>
      </c>
      <c r="D4375" t="s">
        <v>57</v>
      </c>
      <c r="E4375">
        <f>Движение!$X$646</f>
        <v>21</v>
      </c>
      <c r="F4375">
        <f>N(Движение!$Y$646)</f>
        <v>0</v>
      </c>
      <c r="G4375">
        <f>N(Движение!$Z$646)</f>
        <v>0</v>
      </c>
      <c r="H4375">
        <f>Движение!$AA$646</f>
        <v>21</v>
      </c>
      <c r="I4375" t="str">
        <f t="shared" si="68"/>
        <v/>
      </c>
    </row>
    <row r="4376" spans="1:9" x14ac:dyDescent="0.3">
      <c r="A4376">
        <v>4375</v>
      </c>
      <c r="B4376">
        <f>Движение!$A$646</f>
        <v>46865</v>
      </c>
      <c r="C4376">
        <f>Движение!$C$646</f>
        <v>0</v>
      </c>
      <c r="D4376" t="s">
        <v>59</v>
      </c>
      <c r="E4376">
        <f>Движение!$AB$646</f>
        <v>15</v>
      </c>
      <c r="F4376">
        <f>N(Движение!$AC$646)</f>
        <v>0</v>
      </c>
      <c r="G4376">
        <f>N(Движение!$AD$646)</f>
        <v>0</v>
      </c>
      <c r="H4376">
        <f>Движение!$AE$646</f>
        <v>15</v>
      </c>
      <c r="I4376" t="str">
        <f t="shared" si="68"/>
        <v/>
      </c>
    </row>
    <row r="4377" spans="1:9" x14ac:dyDescent="0.3">
      <c r="A4377">
        <v>4376</v>
      </c>
      <c r="B4377">
        <f>Движение!$A$647</f>
        <v>46866</v>
      </c>
      <c r="C4377">
        <f>Движение!$C$647</f>
        <v>0</v>
      </c>
      <c r="D4377" t="s">
        <v>45</v>
      </c>
      <c r="E4377">
        <f>Движение!$D$647</f>
        <v>26</v>
      </c>
      <c r="F4377">
        <f>N(Движение!$E$647)</f>
        <v>0</v>
      </c>
      <c r="G4377">
        <f>N(Движение!$F$647)</f>
        <v>0</v>
      </c>
      <c r="H4377">
        <f>Движение!$G$647</f>
        <v>26</v>
      </c>
      <c r="I4377" t="str">
        <f t="shared" si="68"/>
        <v/>
      </c>
    </row>
    <row r="4378" spans="1:9" x14ac:dyDescent="0.3">
      <c r="A4378">
        <v>4377</v>
      </c>
      <c r="B4378">
        <f>Движение!$A$647</f>
        <v>46866</v>
      </c>
      <c r="C4378">
        <f>Движение!$C$647</f>
        <v>0</v>
      </c>
      <c r="D4378" t="s">
        <v>49</v>
      </c>
      <c r="E4378">
        <f>Движение!$H$647</f>
        <v>20</v>
      </c>
      <c r="F4378">
        <f>N(Движение!$I$647)</f>
        <v>0</v>
      </c>
      <c r="G4378">
        <f>N(Движение!$J$647)</f>
        <v>0</v>
      </c>
      <c r="H4378">
        <f>Движение!$K$647</f>
        <v>20</v>
      </c>
      <c r="I4378" t="str">
        <f t="shared" si="68"/>
        <v/>
      </c>
    </row>
    <row r="4379" spans="1:9" x14ac:dyDescent="0.3">
      <c r="A4379">
        <v>4378</v>
      </c>
      <c r="B4379">
        <f>Движение!$A$647</f>
        <v>46866</v>
      </c>
      <c r="C4379">
        <f>Движение!$C$647</f>
        <v>0</v>
      </c>
      <c r="D4379" t="s">
        <v>51</v>
      </c>
      <c r="E4379">
        <f>Движение!$L$647</f>
        <v>48</v>
      </c>
      <c r="F4379">
        <f>N(Движение!$M$647)</f>
        <v>0</v>
      </c>
      <c r="G4379">
        <f>N(Движение!$N$647)</f>
        <v>0</v>
      </c>
      <c r="H4379">
        <f>Движение!$O$647</f>
        <v>48</v>
      </c>
      <c r="I4379" t="str">
        <f t="shared" si="68"/>
        <v/>
      </c>
    </row>
    <row r="4380" spans="1:9" x14ac:dyDescent="0.3">
      <c r="A4380">
        <v>4379</v>
      </c>
      <c r="B4380">
        <f>Движение!$A$647</f>
        <v>46866</v>
      </c>
      <c r="C4380">
        <f>Движение!$C$647</f>
        <v>0</v>
      </c>
      <c r="D4380" t="s">
        <v>54</v>
      </c>
      <c r="E4380">
        <f>Движение!$P$647</f>
        <v>13</v>
      </c>
      <c r="F4380">
        <f>N(Движение!$Q$647)</f>
        <v>0</v>
      </c>
      <c r="G4380">
        <f>N(Движение!$R$647)</f>
        <v>0</v>
      </c>
      <c r="H4380">
        <f>Движение!$S$647</f>
        <v>13</v>
      </c>
      <c r="I4380" t="str">
        <f t="shared" si="68"/>
        <v/>
      </c>
    </row>
    <row r="4381" spans="1:9" x14ac:dyDescent="0.3">
      <c r="A4381">
        <v>4380</v>
      </c>
      <c r="B4381">
        <f>Движение!$A$647</f>
        <v>46866</v>
      </c>
      <c r="C4381">
        <f>Движение!$C$647</f>
        <v>0</v>
      </c>
      <c r="D4381" t="s">
        <v>56</v>
      </c>
      <c r="E4381">
        <f>Движение!$T$647</f>
        <v>18</v>
      </c>
      <c r="F4381">
        <f>N(Движение!$U$647)</f>
        <v>0</v>
      </c>
      <c r="G4381">
        <f>N(Движение!$V$647)</f>
        <v>0</v>
      </c>
      <c r="H4381">
        <f>Движение!$W$647</f>
        <v>18</v>
      </c>
      <c r="I4381" t="str">
        <f t="shared" si="68"/>
        <v/>
      </c>
    </row>
    <row r="4382" spans="1:9" x14ac:dyDescent="0.3">
      <c r="A4382">
        <v>4381</v>
      </c>
      <c r="B4382">
        <f>Движение!$A$647</f>
        <v>46866</v>
      </c>
      <c r="C4382">
        <f>Движение!$C$647</f>
        <v>0</v>
      </c>
      <c r="D4382" t="s">
        <v>57</v>
      </c>
      <c r="E4382">
        <f>Движение!$X$647</f>
        <v>21</v>
      </c>
      <c r="F4382">
        <f>N(Движение!$Y$647)</f>
        <v>0</v>
      </c>
      <c r="G4382">
        <f>N(Движение!$Z$647)</f>
        <v>0</v>
      </c>
      <c r="H4382">
        <f>Движение!$AA$647</f>
        <v>21</v>
      </c>
      <c r="I4382" t="str">
        <f t="shared" si="68"/>
        <v/>
      </c>
    </row>
    <row r="4383" spans="1:9" x14ac:dyDescent="0.3">
      <c r="A4383">
        <v>4382</v>
      </c>
      <c r="B4383">
        <f>Движение!$A$647</f>
        <v>46866</v>
      </c>
      <c r="C4383">
        <f>Движение!$C$647</f>
        <v>0</v>
      </c>
      <c r="D4383" t="s">
        <v>59</v>
      </c>
      <c r="E4383">
        <f>Движение!$AB$647</f>
        <v>15</v>
      </c>
      <c r="F4383">
        <f>N(Движение!$AC$647)</f>
        <v>0</v>
      </c>
      <c r="G4383">
        <f>N(Движение!$AD$647)</f>
        <v>0</v>
      </c>
      <c r="H4383">
        <f>Движение!$AE$647</f>
        <v>15</v>
      </c>
      <c r="I4383" t="str">
        <f t="shared" si="68"/>
        <v/>
      </c>
    </row>
    <row r="4384" spans="1:9" x14ac:dyDescent="0.3">
      <c r="A4384">
        <v>4383</v>
      </c>
      <c r="B4384">
        <f>Движение!$A$648</f>
        <v>46867</v>
      </c>
      <c r="C4384">
        <f>Движение!$C$648</f>
        <v>0</v>
      </c>
      <c r="D4384" t="s">
        <v>45</v>
      </c>
      <c r="E4384">
        <f>Движение!$D$648</f>
        <v>26</v>
      </c>
      <c r="F4384">
        <f>N(Движение!$E$648)</f>
        <v>0</v>
      </c>
      <c r="G4384">
        <f>N(Движение!$F$648)</f>
        <v>0</v>
      </c>
      <c r="H4384">
        <f>Движение!$G$648</f>
        <v>26</v>
      </c>
      <c r="I4384" t="str">
        <f t="shared" si="68"/>
        <v/>
      </c>
    </row>
    <row r="4385" spans="1:9" x14ac:dyDescent="0.3">
      <c r="A4385">
        <v>4384</v>
      </c>
      <c r="B4385">
        <f>Движение!$A$648</f>
        <v>46867</v>
      </c>
      <c r="C4385">
        <f>Движение!$C$648</f>
        <v>0</v>
      </c>
      <c r="D4385" t="s">
        <v>49</v>
      </c>
      <c r="E4385">
        <f>Движение!$H$648</f>
        <v>20</v>
      </c>
      <c r="F4385">
        <f>N(Движение!$I$648)</f>
        <v>0</v>
      </c>
      <c r="G4385">
        <f>N(Движение!$J$648)</f>
        <v>0</v>
      </c>
      <c r="H4385">
        <f>Движение!$K$648</f>
        <v>20</v>
      </c>
      <c r="I4385" t="str">
        <f t="shared" si="68"/>
        <v/>
      </c>
    </row>
    <row r="4386" spans="1:9" x14ac:dyDescent="0.3">
      <c r="A4386">
        <v>4385</v>
      </c>
      <c r="B4386">
        <f>Движение!$A$648</f>
        <v>46867</v>
      </c>
      <c r="C4386">
        <f>Движение!$C$648</f>
        <v>0</v>
      </c>
      <c r="D4386" t="s">
        <v>51</v>
      </c>
      <c r="E4386">
        <f>Движение!$L$648</f>
        <v>48</v>
      </c>
      <c r="F4386">
        <f>N(Движение!$M$648)</f>
        <v>0</v>
      </c>
      <c r="G4386">
        <f>N(Движение!$N$648)</f>
        <v>0</v>
      </c>
      <c r="H4386">
        <f>Движение!$O$648</f>
        <v>48</v>
      </c>
      <c r="I4386" t="str">
        <f t="shared" si="68"/>
        <v/>
      </c>
    </row>
    <row r="4387" spans="1:9" x14ac:dyDescent="0.3">
      <c r="A4387">
        <v>4386</v>
      </c>
      <c r="B4387">
        <f>Движение!$A$648</f>
        <v>46867</v>
      </c>
      <c r="C4387">
        <f>Движение!$C$648</f>
        <v>0</v>
      </c>
      <c r="D4387" t="s">
        <v>54</v>
      </c>
      <c r="E4387">
        <f>Движение!$P$648</f>
        <v>13</v>
      </c>
      <c r="F4387">
        <f>N(Движение!$Q$648)</f>
        <v>0</v>
      </c>
      <c r="G4387">
        <f>N(Движение!$R$648)</f>
        <v>0</v>
      </c>
      <c r="H4387">
        <f>Движение!$S$648</f>
        <v>13</v>
      </c>
      <c r="I4387" t="str">
        <f t="shared" si="68"/>
        <v/>
      </c>
    </row>
    <row r="4388" spans="1:9" x14ac:dyDescent="0.3">
      <c r="A4388">
        <v>4387</v>
      </c>
      <c r="B4388">
        <f>Движение!$A$648</f>
        <v>46867</v>
      </c>
      <c r="C4388">
        <f>Движение!$C$648</f>
        <v>0</v>
      </c>
      <c r="D4388" t="s">
        <v>56</v>
      </c>
      <c r="E4388">
        <f>Движение!$T$648</f>
        <v>18</v>
      </c>
      <c r="F4388">
        <f>N(Движение!$U$648)</f>
        <v>0</v>
      </c>
      <c r="G4388">
        <f>N(Движение!$V$648)</f>
        <v>0</v>
      </c>
      <c r="H4388">
        <f>Движение!$W$648</f>
        <v>18</v>
      </c>
      <c r="I4388" t="str">
        <f t="shared" si="68"/>
        <v/>
      </c>
    </row>
    <row r="4389" spans="1:9" x14ac:dyDescent="0.3">
      <c r="A4389">
        <v>4388</v>
      </c>
      <c r="B4389">
        <f>Движение!$A$648</f>
        <v>46867</v>
      </c>
      <c r="C4389">
        <f>Движение!$C$648</f>
        <v>0</v>
      </c>
      <c r="D4389" t="s">
        <v>57</v>
      </c>
      <c r="E4389">
        <f>Движение!$X$648</f>
        <v>21</v>
      </c>
      <c r="F4389">
        <f>N(Движение!$Y$648)</f>
        <v>0</v>
      </c>
      <c r="G4389">
        <f>N(Движение!$Z$648)</f>
        <v>0</v>
      </c>
      <c r="H4389">
        <f>Движение!$AA$648</f>
        <v>21</v>
      </c>
      <c r="I4389" t="str">
        <f t="shared" si="68"/>
        <v/>
      </c>
    </row>
    <row r="4390" spans="1:9" x14ac:dyDescent="0.3">
      <c r="A4390">
        <v>4389</v>
      </c>
      <c r="B4390">
        <f>Движение!$A$648</f>
        <v>46867</v>
      </c>
      <c r="C4390">
        <f>Движение!$C$648</f>
        <v>0</v>
      </c>
      <c r="D4390" t="s">
        <v>59</v>
      </c>
      <c r="E4390">
        <f>Движение!$AB$648</f>
        <v>15</v>
      </c>
      <c r="F4390">
        <f>N(Движение!$AC$648)</f>
        <v>0</v>
      </c>
      <c r="G4390">
        <f>N(Движение!$AD$648)</f>
        <v>0</v>
      </c>
      <c r="H4390">
        <f>Движение!$AE$648</f>
        <v>15</v>
      </c>
      <c r="I4390" t="str">
        <f t="shared" si="68"/>
        <v/>
      </c>
    </row>
    <row r="4391" spans="1:9" x14ac:dyDescent="0.3">
      <c r="A4391">
        <v>4390</v>
      </c>
      <c r="B4391">
        <f>Движение!$A$649</f>
        <v>46868</v>
      </c>
      <c r="C4391">
        <f>Движение!$C$649</f>
        <v>0</v>
      </c>
      <c r="D4391" t="s">
        <v>45</v>
      </c>
      <c r="E4391">
        <f>Движение!$D$649</f>
        <v>26</v>
      </c>
      <c r="F4391">
        <f>N(Движение!$E$649)</f>
        <v>0</v>
      </c>
      <c r="G4391">
        <f>N(Движение!$F$649)</f>
        <v>0</v>
      </c>
      <c r="H4391">
        <f>Движение!$G$649</f>
        <v>26</v>
      </c>
      <c r="I4391" t="str">
        <f t="shared" si="68"/>
        <v/>
      </c>
    </row>
    <row r="4392" spans="1:9" x14ac:dyDescent="0.3">
      <c r="A4392">
        <v>4391</v>
      </c>
      <c r="B4392">
        <f>Движение!$A$649</f>
        <v>46868</v>
      </c>
      <c r="C4392">
        <f>Движение!$C$649</f>
        <v>0</v>
      </c>
      <c r="D4392" t="s">
        <v>49</v>
      </c>
      <c r="E4392">
        <f>Движение!$H$649</f>
        <v>20</v>
      </c>
      <c r="F4392">
        <f>N(Движение!$I$649)</f>
        <v>0</v>
      </c>
      <c r="G4392">
        <f>N(Движение!$J$649)</f>
        <v>0</v>
      </c>
      <c r="H4392">
        <f>Движение!$K$649</f>
        <v>20</v>
      </c>
      <c r="I4392" t="str">
        <f t="shared" si="68"/>
        <v/>
      </c>
    </row>
    <row r="4393" spans="1:9" x14ac:dyDescent="0.3">
      <c r="A4393">
        <v>4392</v>
      </c>
      <c r="B4393">
        <f>Движение!$A$649</f>
        <v>46868</v>
      </c>
      <c r="C4393">
        <f>Движение!$C$649</f>
        <v>0</v>
      </c>
      <c r="D4393" t="s">
        <v>51</v>
      </c>
      <c r="E4393">
        <f>Движение!$L$649</f>
        <v>48</v>
      </c>
      <c r="F4393">
        <f>N(Движение!$M$649)</f>
        <v>0</v>
      </c>
      <c r="G4393">
        <f>N(Движение!$N$649)</f>
        <v>0</v>
      </c>
      <c r="H4393">
        <f>Движение!$O$649</f>
        <v>48</v>
      </c>
      <c r="I4393" t="str">
        <f t="shared" si="68"/>
        <v/>
      </c>
    </row>
    <row r="4394" spans="1:9" x14ac:dyDescent="0.3">
      <c r="A4394">
        <v>4393</v>
      </c>
      <c r="B4394">
        <f>Движение!$A$649</f>
        <v>46868</v>
      </c>
      <c r="C4394">
        <f>Движение!$C$649</f>
        <v>0</v>
      </c>
      <c r="D4394" t="s">
        <v>54</v>
      </c>
      <c r="E4394">
        <f>Движение!$P$649</f>
        <v>13</v>
      </c>
      <c r="F4394">
        <f>N(Движение!$Q$649)</f>
        <v>0</v>
      </c>
      <c r="G4394">
        <f>N(Движение!$R$649)</f>
        <v>0</v>
      </c>
      <c r="H4394">
        <f>Движение!$S$649</f>
        <v>13</v>
      </c>
      <c r="I4394" t="str">
        <f t="shared" si="68"/>
        <v/>
      </c>
    </row>
    <row r="4395" spans="1:9" x14ac:dyDescent="0.3">
      <c r="A4395">
        <v>4394</v>
      </c>
      <c r="B4395">
        <f>Движение!$A$649</f>
        <v>46868</v>
      </c>
      <c r="C4395">
        <f>Движение!$C$649</f>
        <v>0</v>
      </c>
      <c r="D4395" t="s">
        <v>56</v>
      </c>
      <c r="E4395">
        <f>Движение!$T$649</f>
        <v>18</v>
      </c>
      <c r="F4395">
        <f>N(Движение!$U$649)</f>
        <v>0</v>
      </c>
      <c r="G4395">
        <f>N(Движение!$V$649)</f>
        <v>0</v>
      </c>
      <c r="H4395">
        <f>Движение!$W$649</f>
        <v>18</v>
      </c>
      <c r="I4395" t="str">
        <f t="shared" si="68"/>
        <v/>
      </c>
    </row>
    <row r="4396" spans="1:9" x14ac:dyDescent="0.3">
      <c r="A4396">
        <v>4395</v>
      </c>
      <c r="B4396">
        <f>Движение!$A$649</f>
        <v>46868</v>
      </c>
      <c r="C4396">
        <f>Движение!$C$649</f>
        <v>0</v>
      </c>
      <c r="D4396" t="s">
        <v>57</v>
      </c>
      <c r="E4396">
        <f>Движение!$X$649</f>
        <v>21</v>
      </c>
      <c r="F4396">
        <f>N(Движение!$Y$649)</f>
        <v>0</v>
      </c>
      <c r="G4396">
        <f>N(Движение!$Z$649)</f>
        <v>0</v>
      </c>
      <c r="H4396">
        <f>Движение!$AA$649</f>
        <v>21</v>
      </c>
      <c r="I4396" t="str">
        <f t="shared" si="68"/>
        <v/>
      </c>
    </row>
    <row r="4397" spans="1:9" x14ac:dyDescent="0.3">
      <c r="A4397">
        <v>4396</v>
      </c>
      <c r="B4397">
        <f>Движение!$A$649</f>
        <v>46868</v>
      </c>
      <c r="C4397">
        <f>Движение!$C$649</f>
        <v>0</v>
      </c>
      <c r="D4397" t="s">
        <v>59</v>
      </c>
      <c r="E4397">
        <f>Движение!$AB$649</f>
        <v>15</v>
      </c>
      <c r="F4397">
        <f>N(Движение!$AC$649)</f>
        <v>0</v>
      </c>
      <c r="G4397">
        <f>N(Движение!$AD$649)</f>
        <v>0</v>
      </c>
      <c r="H4397">
        <f>Движение!$AE$649</f>
        <v>15</v>
      </c>
      <c r="I4397" t="str">
        <f t="shared" si="68"/>
        <v/>
      </c>
    </row>
    <row r="4398" spans="1:9" x14ac:dyDescent="0.3">
      <c r="A4398">
        <v>4397</v>
      </c>
      <c r="B4398">
        <f>Движение!$A$650</f>
        <v>46869</v>
      </c>
      <c r="C4398">
        <f>Движение!$C$650</f>
        <v>0</v>
      </c>
      <c r="D4398" t="s">
        <v>45</v>
      </c>
      <c r="E4398">
        <f>Движение!$D$650</f>
        <v>26</v>
      </c>
      <c r="F4398">
        <f>N(Движение!$E$650)</f>
        <v>0</v>
      </c>
      <c r="G4398">
        <f>N(Движение!$F$650)</f>
        <v>0</v>
      </c>
      <c r="H4398">
        <f>Движение!$G$650</f>
        <v>26</v>
      </c>
      <c r="I4398" t="str">
        <f t="shared" si="68"/>
        <v/>
      </c>
    </row>
    <row r="4399" spans="1:9" x14ac:dyDescent="0.3">
      <c r="A4399">
        <v>4398</v>
      </c>
      <c r="B4399">
        <f>Движение!$A$650</f>
        <v>46869</v>
      </c>
      <c r="C4399">
        <f>Движение!$C$650</f>
        <v>0</v>
      </c>
      <c r="D4399" t="s">
        <v>49</v>
      </c>
      <c r="E4399">
        <f>Движение!$H$650</f>
        <v>20</v>
      </c>
      <c r="F4399">
        <f>N(Движение!$I$650)</f>
        <v>0</v>
      </c>
      <c r="G4399">
        <f>N(Движение!$J$650)</f>
        <v>0</v>
      </c>
      <c r="H4399">
        <f>Движение!$K$650</f>
        <v>20</v>
      </c>
      <c r="I4399" t="str">
        <f t="shared" si="68"/>
        <v/>
      </c>
    </row>
    <row r="4400" spans="1:9" x14ac:dyDescent="0.3">
      <c r="A4400">
        <v>4399</v>
      </c>
      <c r="B4400">
        <f>Движение!$A$650</f>
        <v>46869</v>
      </c>
      <c r="C4400">
        <f>Движение!$C$650</f>
        <v>0</v>
      </c>
      <c r="D4400" t="s">
        <v>51</v>
      </c>
      <c r="E4400">
        <f>Движение!$L$650</f>
        <v>48</v>
      </c>
      <c r="F4400">
        <f>N(Движение!$M$650)</f>
        <v>0</v>
      </c>
      <c r="G4400">
        <f>N(Движение!$N$650)</f>
        <v>0</v>
      </c>
      <c r="H4400">
        <f>Движение!$O$650</f>
        <v>48</v>
      </c>
      <c r="I4400" t="str">
        <f t="shared" si="68"/>
        <v/>
      </c>
    </row>
    <row r="4401" spans="1:9" x14ac:dyDescent="0.3">
      <c r="A4401">
        <v>4400</v>
      </c>
      <c r="B4401">
        <f>Движение!$A$650</f>
        <v>46869</v>
      </c>
      <c r="C4401">
        <f>Движение!$C$650</f>
        <v>0</v>
      </c>
      <c r="D4401" t="s">
        <v>54</v>
      </c>
      <c r="E4401">
        <f>Движение!$P$650</f>
        <v>13</v>
      </c>
      <c r="F4401">
        <f>N(Движение!$Q$650)</f>
        <v>0</v>
      </c>
      <c r="G4401">
        <f>N(Движение!$R$650)</f>
        <v>0</v>
      </c>
      <c r="H4401">
        <f>Движение!$S$650</f>
        <v>13</v>
      </c>
      <c r="I4401" t="str">
        <f t="shared" si="68"/>
        <v/>
      </c>
    </row>
    <row r="4402" spans="1:9" x14ac:dyDescent="0.3">
      <c r="A4402">
        <v>4401</v>
      </c>
      <c r="B4402">
        <f>Движение!$A$650</f>
        <v>46869</v>
      </c>
      <c r="C4402">
        <f>Движение!$C$650</f>
        <v>0</v>
      </c>
      <c r="D4402" t="s">
        <v>56</v>
      </c>
      <c r="E4402">
        <f>Движение!$T$650</f>
        <v>18</v>
      </c>
      <c r="F4402">
        <f>N(Движение!$U$650)</f>
        <v>0</v>
      </c>
      <c r="G4402">
        <f>N(Движение!$V$650)</f>
        <v>0</v>
      </c>
      <c r="H4402">
        <f>Движение!$W$650</f>
        <v>18</v>
      </c>
      <c r="I4402" t="str">
        <f t="shared" si="68"/>
        <v/>
      </c>
    </row>
    <row r="4403" spans="1:9" x14ac:dyDescent="0.3">
      <c r="A4403">
        <v>4402</v>
      </c>
      <c r="B4403">
        <f>Движение!$A$650</f>
        <v>46869</v>
      </c>
      <c r="C4403">
        <f>Движение!$C$650</f>
        <v>0</v>
      </c>
      <c r="D4403" t="s">
        <v>57</v>
      </c>
      <c r="E4403">
        <f>Движение!$X$650</f>
        <v>21</v>
      </c>
      <c r="F4403">
        <f>N(Движение!$Y$650)</f>
        <v>0</v>
      </c>
      <c r="G4403">
        <f>N(Движение!$Z$650)</f>
        <v>0</v>
      </c>
      <c r="H4403">
        <f>Движение!$AA$650</f>
        <v>21</v>
      </c>
      <c r="I4403" t="str">
        <f t="shared" si="68"/>
        <v/>
      </c>
    </row>
    <row r="4404" spans="1:9" x14ac:dyDescent="0.3">
      <c r="A4404">
        <v>4403</v>
      </c>
      <c r="B4404">
        <f>Движение!$A$650</f>
        <v>46869</v>
      </c>
      <c r="C4404">
        <f>Движение!$C$650</f>
        <v>0</v>
      </c>
      <c r="D4404" t="s">
        <v>59</v>
      </c>
      <c r="E4404">
        <f>Движение!$AB$650</f>
        <v>15</v>
      </c>
      <c r="F4404">
        <f>N(Движение!$AC$650)</f>
        <v>0</v>
      </c>
      <c r="G4404">
        <f>N(Движение!$AD$650)</f>
        <v>0</v>
      </c>
      <c r="H4404">
        <f>Движение!$AE$650</f>
        <v>15</v>
      </c>
      <c r="I4404" t="str">
        <f t="shared" si="68"/>
        <v/>
      </c>
    </row>
    <row r="4405" spans="1:9" x14ac:dyDescent="0.3">
      <c r="A4405">
        <v>4404</v>
      </c>
      <c r="B4405">
        <f>Движение!$A$651</f>
        <v>46870</v>
      </c>
      <c r="C4405">
        <f>Движение!$C$651</f>
        <v>0</v>
      </c>
      <c r="D4405" t="s">
        <v>45</v>
      </c>
      <c r="E4405">
        <f>Движение!$D$651</f>
        <v>26</v>
      </c>
      <c r="F4405">
        <f>N(Движение!$E$651)</f>
        <v>0</v>
      </c>
      <c r="G4405">
        <f>N(Движение!$F$651)</f>
        <v>0</v>
      </c>
      <c r="H4405">
        <f>Движение!$G$651</f>
        <v>26</v>
      </c>
      <c r="I4405" t="str">
        <f t="shared" si="68"/>
        <v/>
      </c>
    </row>
    <row r="4406" spans="1:9" x14ac:dyDescent="0.3">
      <c r="A4406">
        <v>4405</v>
      </c>
      <c r="B4406">
        <f>Движение!$A$651</f>
        <v>46870</v>
      </c>
      <c r="C4406">
        <f>Движение!$C$651</f>
        <v>0</v>
      </c>
      <c r="D4406" t="s">
        <v>49</v>
      </c>
      <c r="E4406">
        <f>Движение!$H$651</f>
        <v>20</v>
      </c>
      <c r="F4406">
        <f>N(Движение!$I$651)</f>
        <v>0</v>
      </c>
      <c r="G4406">
        <f>N(Движение!$J$651)</f>
        <v>0</v>
      </c>
      <c r="H4406">
        <f>Движение!$K$651</f>
        <v>20</v>
      </c>
      <c r="I4406" t="str">
        <f t="shared" si="68"/>
        <v/>
      </c>
    </row>
    <row r="4407" spans="1:9" x14ac:dyDescent="0.3">
      <c r="A4407">
        <v>4406</v>
      </c>
      <c r="B4407">
        <f>Движение!$A$651</f>
        <v>46870</v>
      </c>
      <c r="C4407">
        <f>Движение!$C$651</f>
        <v>0</v>
      </c>
      <c r="D4407" t="s">
        <v>51</v>
      </c>
      <c r="E4407">
        <f>Движение!$L$651</f>
        <v>48</v>
      </c>
      <c r="F4407">
        <f>N(Движение!$M$651)</f>
        <v>0</v>
      </c>
      <c r="G4407">
        <f>N(Движение!$N$651)</f>
        <v>0</v>
      </c>
      <c r="H4407">
        <f>Движение!$O$651</f>
        <v>48</v>
      </c>
      <c r="I4407" t="str">
        <f t="shared" si="68"/>
        <v/>
      </c>
    </row>
    <row r="4408" spans="1:9" x14ac:dyDescent="0.3">
      <c r="A4408">
        <v>4407</v>
      </c>
      <c r="B4408">
        <f>Движение!$A$651</f>
        <v>46870</v>
      </c>
      <c r="C4408">
        <f>Движение!$C$651</f>
        <v>0</v>
      </c>
      <c r="D4408" t="s">
        <v>54</v>
      </c>
      <c r="E4408">
        <f>Движение!$P$651</f>
        <v>13</v>
      </c>
      <c r="F4408">
        <f>N(Движение!$Q$651)</f>
        <v>0</v>
      </c>
      <c r="G4408">
        <f>N(Движение!$R$651)</f>
        <v>0</v>
      </c>
      <c r="H4408">
        <f>Движение!$S$651</f>
        <v>13</v>
      </c>
      <c r="I4408" t="str">
        <f t="shared" si="68"/>
        <v/>
      </c>
    </row>
    <row r="4409" spans="1:9" x14ac:dyDescent="0.3">
      <c r="A4409">
        <v>4408</v>
      </c>
      <c r="B4409">
        <f>Движение!$A$651</f>
        <v>46870</v>
      </c>
      <c r="C4409">
        <f>Движение!$C$651</f>
        <v>0</v>
      </c>
      <c r="D4409" t="s">
        <v>56</v>
      </c>
      <c r="E4409">
        <f>Движение!$T$651</f>
        <v>18</v>
      </c>
      <c r="F4409">
        <f>N(Движение!$U$651)</f>
        <v>0</v>
      </c>
      <c r="G4409">
        <f>N(Движение!$V$651)</f>
        <v>0</v>
      </c>
      <c r="H4409">
        <f>Движение!$W$651</f>
        <v>18</v>
      </c>
      <c r="I4409" t="str">
        <f t="shared" si="68"/>
        <v/>
      </c>
    </row>
    <row r="4410" spans="1:9" x14ac:dyDescent="0.3">
      <c r="A4410">
        <v>4409</v>
      </c>
      <c r="B4410">
        <f>Движение!$A$651</f>
        <v>46870</v>
      </c>
      <c r="C4410">
        <f>Движение!$C$651</f>
        <v>0</v>
      </c>
      <c r="D4410" t="s">
        <v>57</v>
      </c>
      <c r="E4410">
        <f>Движение!$X$651</f>
        <v>21</v>
      </c>
      <c r="F4410">
        <f>N(Движение!$Y$651)</f>
        <v>0</v>
      </c>
      <c r="G4410">
        <f>N(Движение!$Z$651)</f>
        <v>0</v>
      </c>
      <c r="H4410">
        <f>Движение!$AA$651</f>
        <v>21</v>
      </c>
      <c r="I4410" t="str">
        <f t="shared" si="68"/>
        <v/>
      </c>
    </row>
    <row r="4411" spans="1:9" x14ac:dyDescent="0.3">
      <c r="A4411">
        <v>4410</v>
      </c>
      <c r="B4411">
        <f>Движение!$A$651</f>
        <v>46870</v>
      </c>
      <c r="C4411">
        <f>Движение!$C$651</f>
        <v>0</v>
      </c>
      <c r="D4411" t="s">
        <v>59</v>
      </c>
      <c r="E4411">
        <f>Движение!$AB$651</f>
        <v>15</v>
      </c>
      <c r="F4411">
        <f>N(Движение!$AC$651)</f>
        <v>0</v>
      </c>
      <c r="G4411">
        <f>N(Движение!$AD$651)</f>
        <v>0</v>
      </c>
      <c r="H4411">
        <f>Движение!$AE$651</f>
        <v>15</v>
      </c>
      <c r="I4411" t="str">
        <f t="shared" si="68"/>
        <v/>
      </c>
    </row>
    <row r="4412" spans="1:9" x14ac:dyDescent="0.3">
      <c r="A4412">
        <v>4411</v>
      </c>
      <c r="B4412">
        <f>Движение!$A$652</f>
        <v>46871</v>
      </c>
      <c r="C4412">
        <f>Движение!$C$652</f>
        <v>0</v>
      </c>
      <c r="D4412" t="s">
        <v>45</v>
      </c>
      <c r="E4412">
        <f>Движение!$D$652</f>
        <v>26</v>
      </c>
      <c r="F4412">
        <f>N(Движение!$E$652)</f>
        <v>0</v>
      </c>
      <c r="G4412">
        <f>N(Движение!$F$652)</f>
        <v>0</v>
      </c>
      <c r="H4412">
        <f>Движение!$G$652</f>
        <v>26</v>
      </c>
      <c r="I4412" t="str">
        <f t="shared" si="68"/>
        <v/>
      </c>
    </row>
    <row r="4413" spans="1:9" x14ac:dyDescent="0.3">
      <c r="A4413">
        <v>4412</v>
      </c>
      <c r="B4413">
        <f>Движение!$A$652</f>
        <v>46871</v>
      </c>
      <c r="C4413">
        <f>Движение!$C$652</f>
        <v>0</v>
      </c>
      <c r="D4413" t="s">
        <v>49</v>
      </c>
      <c r="E4413">
        <f>Движение!$H$652</f>
        <v>20</v>
      </c>
      <c r="F4413">
        <f>N(Движение!$I$652)</f>
        <v>0</v>
      </c>
      <c r="G4413">
        <f>N(Движение!$J$652)</f>
        <v>0</v>
      </c>
      <c r="H4413">
        <f>Движение!$K$652</f>
        <v>20</v>
      </c>
      <c r="I4413" t="str">
        <f t="shared" si="68"/>
        <v/>
      </c>
    </row>
    <row r="4414" spans="1:9" x14ac:dyDescent="0.3">
      <c r="A4414">
        <v>4413</v>
      </c>
      <c r="B4414">
        <f>Движение!$A$652</f>
        <v>46871</v>
      </c>
      <c r="C4414">
        <f>Движение!$C$652</f>
        <v>0</v>
      </c>
      <c r="D4414" t="s">
        <v>51</v>
      </c>
      <c r="E4414">
        <f>Движение!$L$652</f>
        <v>48</v>
      </c>
      <c r="F4414">
        <f>N(Движение!$M$652)</f>
        <v>0</v>
      </c>
      <c r="G4414">
        <f>N(Движение!$N$652)</f>
        <v>0</v>
      </c>
      <c r="H4414">
        <f>Движение!$O$652</f>
        <v>48</v>
      </c>
      <c r="I4414" t="str">
        <f t="shared" si="68"/>
        <v/>
      </c>
    </row>
    <row r="4415" spans="1:9" x14ac:dyDescent="0.3">
      <c r="A4415">
        <v>4414</v>
      </c>
      <c r="B4415">
        <f>Движение!$A$652</f>
        <v>46871</v>
      </c>
      <c r="C4415">
        <f>Движение!$C$652</f>
        <v>0</v>
      </c>
      <c r="D4415" t="s">
        <v>54</v>
      </c>
      <c r="E4415">
        <f>Движение!$P$652</f>
        <v>13</v>
      </c>
      <c r="F4415">
        <f>N(Движение!$Q$652)</f>
        <v>0</v>
      </c>
      <c r="G4415">
        <f>N(Движение!$R$652)</f>
        <v>0</v>
      </c>
      <c r="H4415">
        <f>Движение!$S$652</f>
        <v>13</v>
      </c>
      <c r="I4415" t="str">
        <f t="shared" si="68"/>
        <v/>
      </c>
    </row>
    <row r="4416" spans="1:9" x14ac:dyDescent="0.3">
      <c r="A4416">
        <v>4415</v>
      </c>
      <c r="B4416">
        <f>Движение!$A$652</f>
        <v>46871</v>
      </c>
      <c r="C4416">
        <f>Движение!$C$652</f>
        <v>0</v>
      </c>
      <c r="D4416" t="s">
        <v>56</v>
      </c>
      <c r="E4416">
        <f>Движение!$T$652</f>
        <v>18</v>
      </c>
      <c r="F4416">
        <f>N(Движение!$U$652)</f>
        <v>0</v>
      </c>
      <c r="G4416">
        <f>N(Движение!$V$652)</f>
        <v>0</v>
      </c>
      <c r="H4416">
        <f>Движение!$W$652</f>
        <v>18</v>
      </c>
      <c r="I4416" t="str">
        <f t="shared" si="68"/>
        <v/>
      </c>
    </row>
    <row r="4417" spans="1:9" x14ac:dyDescent="0.3">
      <c r="A4417">
        <v>4416</v>
      </c>
      <c r="B4417">
        <f>Движение!$A$652</f>
        <v>46871</v>
      </c>
      <c r="C4417">
        <f>Движение!$C$652</f>
        <v>0</v>
      </c>
      <c r="D4417" t="s">
        <v>57</v>
      </c>
      <c r="E4417">
        <f>Движение!$X$652</f>
        <v>21</v>
      </c>
      <c r="F4417">
        <f>N(Движение!$Y$652)</f>
        <v>0</v>
      </c>
      <c r="G4417">
        <f>N(Движение!$Z$652)</f>
        <v>0</v>
      </c>
      <c r="H4417">
        <f>Движение!$AA$652</f>
        <v>21</v>
      </c>
      <c r="I4417" t="str">
        <f t="shared" si="68"/>
        <v/>
      </c>
    </row>
    <row r="4418" spans="1:9" x14ac:dyDescent="0.3">
      <c r="A4418">
        <v>4417</v>
      </c>
      <c r="B4418">
        <f>Движение!$A$652</f>
        <v>46871</v>
      </c>
      <c r="C4418">
        <f>Движение!$C$652</f>
        <v>0</v>
      </c>
      <c r="D4418" t="s">
        <v>59</v>
      </c>
      <c r="E4418">
        <f>Движение!$AB$652</f>
        <v>15</v>
      </c>
      <c r="F4418">
        <f>N(Движение!$AC$652)</f>
        <v>0</v>
      </c>
      <c r="G4418">
        <f>N(Движение!$AD$652)</f>
        <v>0</v>
      </c>
      <c r="H4418">
        <f>Движение!$AE$652</f>
        <v>15</v>
      </c>
      <c r="I4418" t="str">
        <f t="shared" ref="I4418:I4481" si="69">IF($F4418&gt;0,TEXT($B4418,"dd.mm")&amp;"_"&amp;$D4418,"")</f>
        <v/>
      </c>
    </row>
    <row r="4419" spans="1:9" x14ac:dyDescent="0.3">
      <c r="A4419">
        <v>4418</v>
      </c>
      <c r="B4419">
        <f>Движение!$A$653</f>
        <v>46872</v>
      </c>
      <c r="C4419">
        <f>Движение!$C$653</f>
        <v>0</v>
      </c>
      <c r="D4419" t="s">
        <v>45</v>
      </c>
      <c r="E4419">
        <f>Движение!$D$653</f>
        <v>26</v>
      </c>
      <c r="F4419">
        <f>N(Движение!$E$653)</f>
        <v>0</v>
      </c>
      <c r="G4419">
        <f>N(Движение!$F$653)</f>
        <v>0</v>
      </c>
      <c r="H4419">
        <f>Движение!$G$653</f>
        <v>26</v>
      </c>
      <c r="I4419" t="str">
        <f t="shared" si="69"/>
        <v/>
      </c>
    </row>
    <row r="4420" spans="1:9" x14ac:dyDescent="0.3">
      <c r="A4420">
        <v>4419</v>
      </c>
      <c r="B4420">
        <f>Движение!$A$653</f>
        <v>46872</v>
      </c>
      <c r="C4420">
        <f>Движение!$C$653</f>
        <v>0</v>
      </c>
      <c r="D4420" t="s">
        <v>49</v>
      </c>
      <c r="E4420">
        <f>Движение!$H$653</f>
        <v>20</v>
      </c>
      <c r="F4420">
        <f>N(Движение!$I$653)</f>
        <v>0</v>
      </c>
      <c r="G4420">
        <f>N(Движение!$J$653)</f>
        <v>0</v>
      </c>
      <c r="H4420">
        <f>Движение!$K$653</f>
        <v>20</v>
      </c>
      <c r="I4420" t="str">
        <f t="shared" si="69"/>
        <v/>
      </c>
    </row>
    <row r="4421" spans="1:9" x14ac:dyDescent="0.3">
      <c r="A4421">
        <v>4420</v>
      </c>
      <c r="B4421">
        <f>Движение!$A$653</f>
        <v>46872</v>
      </c>
      <c r="C4421">
        <f>Движение!$C$653</f>
        <v>0</v>
      </c>
      <c r="D4421" t="s">
        <v>51</v>
      </c>
      <c r="E4421">
        <f>Движение!$L$653</f>
        <v>48</v>
      </c>
      <c r="F4421">
        <f>N(Движение!$M$653)</f>
        <v>0</v>
      </c>
      <c r="G4421">
        <f>N(Движение!$N$653)</f>
        <v>0</v>
      </c>
      <c r="H4421">
        <f>Движение!$O$653</f>
        <v>48</v>
      </c>
      <c r="I4421" t="str">
        <f t="shared" si="69"/>
        <v/>
      </c>
    </row>
    <row r="4422" spans="1:9" x14ac:dyDescent="0.3">
      <c r="A4422">
        <v>4421</v>
      </c>
      <c r="B4422">
        <f>Движение!$A$653</f>
        <v>46872</v>
      </c>
      <c r="C4422">
        <f>Движение!$C$653</f>
        <v>0</v>
      </c>
      <c r="D4422" t="s">
        <v>54</v>
      </c>
      <c r="E4422">
        <f>Движение!$P$653</f>
        <v>13</v>
      </c>
      <c r="F4422">
        <f>N(Движение!$Q$653)</f>
        <v>0</v>
      </c>
      <c r="G4422">
        <f>N(Движение!$R$653)</f>
        <v>0</v>
      </c>
      <c r="H4422">
        <f>Движение!$S$653</f>
        <v>13</v>
      </c>
      <c r="I4422" t="str">
        <f t="shared" si="69"/>
        <v/>
      </c>
    </row>
    <row r="4423" spans="1:9" x14ac:dyDescent="0.3">
      <c r="A4423">
        <v>4422</v>
      </c>
      <c r="B4423">
        <f>Движение!$A$653</f>
        <v>46872</v>
      </c>
      <c r="C4423">
        <f>Движение!$C$653</f>
        <v>0</v>
      </c>
      <c r="D4423" t="s">
        <v>56</v>
      </c>
      <c r="E4423">
        <f>Движение!$T$653</f>
        <v>18</v>
      </c>
      <c r="F4423">
        <f>N(Движение!$U$653)</f>
        <v>0</v>
      </c>
      <c r="G4423">
        <f>N(Движение!$V$653)</f>
        <v>0</v>
      </c>
      <c r="H4423">
        <f>Движение!$W$653</f>
        <v>18</v>
      </c>
      <c r="I4423" t="str">
        <f t="shared" si="69"/>
        <v/>
      </c>
    </row>
    <row r="4424" spans="1:9" x14ac:dyDescent="0.3">
      <c r="A4424">
        <v>4423</v>
      </c>
      <c r="B4424">
        <f>Движение!$A$653</f>
        <v>46872</v>
      </c>
      <c r="C4424">
        <f>Движение!$C$653</f>
        <v>0</v>
      </c>
      <c r="D4424" t="s">
        <v>57</v>
      </c>
      <c r="E4424">
        <f>Движение!$X$653</f>
        <v>21</v>
      </c>
      <c r="F4424">
        <f>N(Движение!$Y$653)</f>
        <v>0</v>
      </c>
      <c r="G4424">
        <f>N(Движение!$Z$653)</f>
        <v>0</v>
      </c>
      <c r="H4424">
        <f>Движение!$AA$653</f>
        <v>21</v>
      </c>
      <c r="I4424" t="str">
        <f t="shared" si="69"/>
        <v/>
      </c>
    </row>
    <row r="4425" spans="1:9" x14ac:dyDescent="0.3">
      <c r="A4425">
        <v>4424</v>
      </c>
      <c r="B4425">
        <f>Движение!$A$653</f>
        <v>46872</v>
      </c>
      <c r="C4425">
        <f>Движение!$C$653</f>
        <v>0</v>
      </c>
      <c r="D4425" t="s">
        <v>59</v>
      </c>
      <c r="E4425">
        <f>Движение!$AB$653</f>
        <v>15</v>
      </c>
      <c r="F4425">
        <f>N(Движение!$AC$653)</f>
        <v>0</v>
      </c>
      <c r="G4425">
        <f>N(Движение!$AD$653)</f>
        <v>0</v>
      </c>
      <c r="H4425">
        <f>Движение!$AE$653</f>
        <v>15</v>
      </c>
      <c r="I4425" t="str">
        <f t="shared" si="69"/>
        <v/>
      </c>
    </row>
    <row r="4426" spans="1:9" x14ac:dyDescent="0.3">
      <c r="A4426">
        <v>4425</v>
      </c>
      <c r="B4426">
        <f>Движение!$A$654</f>
        <v>46873</v>
      </c>
      <c r="C4426">
        <f>Движение!$C$654</f>
        <v>0</v>
      </c>
      <c r="D4426" t="s">
        <v>45</v>
      </c>
      <c r="E4426">
        <f>Движение!$D$654</f>
        <v>26</v>
      </c>
      <c r="F4426">
        <f>N(Движение!$E$654)</f>
        <v>0</v>
      </c>
      <c r="G4426">
        <f>N(Движение!$F$654)</f>
        <v>0</v>
      </c>
      <c r="H4426">
        <f>Движение!$G$654</f>
        <v>26</v>
      </c>
      <c r="I4426" t="str">
        <f t="shared" si="69"/>
        <v/>
      </c>
    </row>
    <row r="4427" spans="1:9" x14ac:dyDescent="0.3">
      <c r="A4427">
        <v>4426</v>
      </c>
      <c r="B4427">
        <f>Движение!$A$654</f>
        <v>46873</v>
      </c>
      <c r="C4427">
        <f>Движение!$C$654</f>
        <v>0</v>
      </c>
      <c r="D4427" t="s">
        <v>49</v>
      </c>
      <c r="E4427">
        <f>Движение!$H$654</f>
        <v>20</v>
      </c>
      <c r="F4427">
        <f>N(Движение!$I$654)</f>
        <v>0</v>
      </c>
      <c r="G4427">
        <f>N(Движение!$J$654)</f>
        <v>0</v>
      </c>
      <c r="H4427">
        <f>Движение!$K$654</f>
        <v>20</v>
      </c>
      <c r="I4427" t="str">
        <f t="shared" si="69"/>
        <v/>
      </c>
    </row>
    <row r="4428" spans="1:9" x14ac:dyDescent="0.3">
      <c r="A4428">
        <v>4427</v>
      </c>
      <c r="B4428">
        <f>Движение!$A$654</f>
        <v>46873</v>
      </c>
      <c r="C4428">
        <f>Движение!$C$654</f>
        <v>0</v>
      </c>
      <c r="D4428" t="s">
        <v>51</v>
      </c>
      <c r="E4428">
        <f>Движение!$L$654</f>
        <v>48</v>
      </c>
      <c r="F4428">
        <f>N(Движение!$M$654)</f>
        <v>0</v>
      </c>
      <c r="G4428">
        <f>N(Движение!$N$654)</f>
        <v>0</v>
      </c>
      <c r="H4428">
        <f>Движение!$O$654</f>
        <v>48</v>
      </c>
      <c r="I4428" t="str">
        <f t="shared" si="69"/>
        <v/>
      </c>
    </row>
    <row r="4429" spans="1:9" x14ac:dyDescent="0.3">
      <c r="A4429">
        <v>4428</v>
      </c>
      <c r="B4429">
        <f>Движение!$A$654</f>
        <v>46873</v>
      </c>
      <c r="C4429">
        <f>Движение!$C$654</f>
        <v>0</v>
      </c>
      <c r="D4429" t="s">
        <v>54</v>
      </c>
      <c r="E4429">
        <f>Движение!$P$654</f>
        <v>13</v>
      </c>
      <c r="F4429">
        <f>N(Движение!$Q$654)</f>
        <v>0</v>
      </c>
      <c r="G4429">
        <f>N(Движение!$R$654)</f>
        <v>0</v>
      </c>
      <c r="H4429">
        <f>Движение!$S$654</f>
        <v>13</v>
      </c>
      <c r="I4429" t="str">
        <f t="shared" si="69"/>
        <v/>
      </c>
    </row>
    <row r="4430" spans="1:9" x14ac:dyDescent="0.3">
      <c r="A4430">
        <v>4429</v>
      </c>
      <c r="B4430">
        <f>Движение!$A$654</f>
        <v>46873</v>
      </c>
      <c r="C4430">
        <f>Движение!$C$654</f>
        <v>0</v>
      </c>
      <c r="D4430" t="s">
        <v>56</v>
      </c>
      <c r="E4430">
        <f>Движение!$T$654</f>
        <v>18</v>
      </c>
      <c r="F4430">
        <f>N(Движение!$U$654)</f>
        <v>0</v>
      </c>
      <c r="G4430">
        <f>N(Движение!$V$654)</f>
        <v>0</v>
      </c>
      <c r="H4430">
        <f>Движение!$W$654</f>
        <v>18</v>
      </c>
      <c r="I4430" t="str">
        <f t="shared" si="69"/>
        <v/>
      </c>
    </row>
    <row r="4431" spans="1:9" x14ac:dyDescent="0.3">
      <c r="A4431">
        <v>4430</v>
      </c>
      <c r="B4431">
        <f>Движение!$A$654</f>
        <v>46873</v>
      </c>
      <c r="C4431">
        <f>Движение!$C$654</f>
        <v>0</v>
      </c>
      <c r="D4431" t="s">
        <v>57</v>
      </c>
      <c r="E4431">
        <f>Движение!$X$654</f>
        <v>21</v>
      </c>
      <c r="F4431">
        <f>N(Движение!$Y$654)</f>
        <v>0</v>
      </c>
      <c r="G4431">
        <f>N(Движение!$Z$654)</f>
        <v>0</v>
      </c>
      <c r="H4431">
        <f>Движение!$AA$654</f>
        <v>21</v>
      </c>
      <c r="I4431" t="str">
        <f t="shared" si="69"/>
        <v/>
      </c>
    </row>
    <row r="4432" spans="1:9" x14ac:dyDescent="0.3">
      <c r="A4432">
        <v>4431</v>
      </c>
      <c r="B4432">
        <f>Движение!$A$654</f>
        <v>46873</v>
      </c>
      <c r="C4432">
        <f>Движение!$C$654</f>
        <v>0</v>
      </c>
      <c r="D4432" t="s">
        <v>59</v>
      </c>
      <c r="E4432">
        <f>Движение!$AB$654</f>
        <v>15</v>
      </c>
      <c r="F4432">
        <f>N(Движение!$AC$654)</f>
        <v>0</v>
      </c>
      <c r="G4432">
        <f>N(Движение!$AD$654)</f>
        <v>0</v>
      </c>
      <c r="H4432">
        <f>Движение!$AE$654</f>
        <v>15</v>
      </c>
      <c r="I4432" t="str">
        <f t="shared" si="69"/>
        <v/>
      </c>
    </row>
    <row r="4433" spans="1:9" x14ac:dyDescent="0.3">
      <c r="A4433">
        <v>4432</v>
      </c>
      <c r="B4433">
        <f>Движение!$A$655</f>
        <v>46874</v>
      </c>
      <c r="C4433">
        <f>Движение!$C$655</f>
        <v>0</v>
      </c>
      <c r="D4433" t="s">
        <v>45</v>
      </c>
      <c r="E4433">
        <f>Движение!$D$655</f>
        <v>26</v>
      </c>
      <c r="F4433">
        <f>N(Движение!$E$655)</f>
        <v>0</v>
      </c>
      <c r="G4433">
        <f>N(Движение!$F$655)</f>
        <v>0</v>
      </c>
      <c r="H4433">
        <f>Движение!$G$655</f>
        <v>26</v>
      </c>
      <c r="I4433" t="str">
        <f t="shared" si="69"/>
        <v/>
      </c>
    </row>
    <row r="4434" spans="1:9" x14ac:dyDescent="0.3">
      <c r="A4434">
        <v>4433</v>
      </c>
      <c r="B4434">
        <f>Движение!$A$655</f>
        <v>46874</v>
      </c>
      <c r="C4434">
        <f>Движение!$C$655</f>
        <v>0</v>
      </c>
      <c r="D4434" t="s">
        <v>49</v>
      </c>
      <c r="E4434">
        <f>Движение!$H$655</f>
        <v>20</v>
      </c>
      <c r="F4434">
        <f>N(Движение!$I$655)</f>
        <v>0</v>
      </c>
      <c r="G4434">
        <f>N(Движение!$J$655)</f>
        <v>0</v>
      </c>
      <c r="H4434">
        <f>Движение!$K$655</f>
        <v>20</v>
      </c>
      <c r="I4434" t="str">
        <f t="shared" si="69"/>
        <v/>
      </c>
    </row>
    <row r="4435" spans="1:9" x14ac:dyDescent="0.3">
      <c r="A4435">
        <v>4434</v>
      </c>
      <c r="B4435">
        <f>Движение!$A$655</f>
        <v>46874</v>
      </c>
      <c r="C4435">
        <f>Движение!$C$655</f>
        <v>0</v>
      </c>
      <c r="D4435" t="s">
        <v>51</v>
      </c>
      <c r="E4435">
        <f>Движение!$L$655</f>
        <v>48</v>
      </c>
      <c r="F4435">
        <f>N(Движение!$M$655)</f>
        <v>0</v>
      </c>
      <c r="G4435">
        <f>N(Движение!$N$655)</f>
        <v>0</v>
      </c>
      <c r="H4435">
        <f>Движение!$O$655</f>
        <v>48</v>
      </c>
      <c r="I4435" t="str">
        <f t="shared" si="69"/>
        <v/>
      </c>
    </row>
    <row r="4436" spans="1:9" x14ac:dyDescent="0.3">
      <c r="A4436">
        <v>4435</v>
      </c>
      <c r="B4436">
        <f>Движение!$A$655</f>
        <v>46874</v>
      </c>
      <c r="C4436">
        <f>Движение!$C$655</f>
        <v>0</v>
      </c>
      <c r="D4436" t="s">
        <v>54</v>
      </c>
      <c r="E4436">
        <f>Движение!$P$655</f>
        <v>13</v>
      </c>
      <c r="F4436">
        <f>N(Движение!$Q$655)</f>
        <v>0</v>
      </c>
      <c r="G4436">
        <f>N(Движение!$R$655)</f>
        <v>0</v>
      </c>
      <c r="H4436">
        <f>Движение!$S$655</f>
        <v>13</v>
      </c>
      <c r="I4436" t="str">
        <f t="shared" si="69"/>
        <v/>
      </c>
    </row>
    <row r="4437" spans="1:9" x14ac:dyDescent="0.3">
      <c r="A4437">
        <v>4436</v>
      </c>
      <c r="B4437">
        <f>Движение!$A$655</f>
        <v>46874</v>
      </c>
      <c r="C4437">
        <f>Движение!$C$655</f>
        <v>0</v>
      </c>
      <c r="D4437" t="s">
        <v>56</v>
      </c>
      <c r="E4437">
        <f>Движение!$T$655</f>
        <v>18</v>
      </c>
      <c r="F4437">
        <f>N(Движение!$U$655)</f>
        <v>0</v>
      </c>
      <c r="G4437">
        <f>N(Движение!$V$655)</f>
        <v>0</v>
      </c>
      <c r="H4437">
        <f>Движение!$W$655</f>
        <v>18</v>
      </c>
      <c r="I4437" t="str">
        <f t="shared" si="69"/>
        <v/>
      </c>
    </row>
    <row r="4438" spans="1:9" x14ac:dyDescent="0.3">
      <c r="A4438">
        <v>4437</v>
      </c>
      <c r="B4438">
        <f>Движение!$A$655</f>
        <v>46874</v>
      </c>
      <c r="C4438">
        <f>Движение!$C$655</f>
        <v>0</v>
      </c>
      <c r="D4438" t="s">
        <v>57</v>
      </c>
      <c r="E4438">
        <f>Движение!$X$655</f>
        <v>21</v>
      </c>
      <c r="F4438">
        <f>N(Движение!$Y$655)</f>
        <v>0</v>
      </c>
      <c r="G4438">
        <f>N(Движение!$Z$655)</f>
        <v>0</v>
      </c>
      <c r="H4438">
        <f>Движение!$AA$655</f>
        <v>21</v>
      </c>
      <c r="I4438" t="str">
        <f t="shared" si="69"/>
        <v/>
      </c>
    </row>
    <row r="4439" spans="1:9" x14ac:dyDescent="0.3">
      <c r="A4439">
        <v>4438</v>
      </c>
      <c r="B4439">
        <f>Движение!$A$655</f>
        <v>46874</v>
      </c>
      <c r="C4439">
        <f>Движение!$C$655</f>
        <v>0</v>
      </c>
      <c r="D4439" t="s">
        <v>59</v>
      </c>
      <c r="E4439">
        <f>Движение!$AB$655</f>
        <v>15</v>
      </c>
      <c r="F4439">
        <f>N(Движение!$AC$655)</f>
        <v>0</v>
      </c>
      <c r="G4439">
        <f>N(Движение!$AD$655)</f>
        <v>0</v>
      </c>
      <c r="H4439">
        <f>Движение!$AE$655</f>
        <v>15</v>
      </c>
      <c r="I4439" t="str">
        <f t="shared" si="69"/>
        <v/>
      </c>
    </row>
    <row r="4440" spans="1:9" x14ac:dyDescent="0.3">
      <c r="A4440">
        <v>4439</v>
      </c>
      <c r="B4440">
        <f>Движение!$A$656</f>
        <v>46875</v>
      </c>
      <c r="C4440">
        <f>Движение!$C$656</f>
        <v>0</v>
      </c>
      <c r="D4440" t="s">
        <v>45</v>
      </c>
      <c r="E4440">
        <f>Движение!$D$656</f>
        <v>26</v>
      </c>
      <c r="F4440">
        <f>N(Движение!$E$656)</f>
        <v>0</v>
      </c>
      <c r="G4440">
        <f>N(Движение!$F$656)</f>
        <v>0</v>
      </c>
      <c r="H4440">
        <f>Движение!$G$656</f>
        <v>26</v>
      </c>
      <c r="I4440" t="str">
        <f t="shared" si="69"/>
        <v/>
      </c>
    </row>
    <row r="4441" spans="1:9" x14ac:dyDescent="0.3">
      <c r="A4441">
        <v>4440</v>
      </c>
      <c r="B4441">
        <f>Движение!$A$656</f>
        <v>46875</v>
      </c>
      <c r="C4441">
        <f>Движение!$C$656</f>
        <v>0</v>
      </c>
      <c r="D4441" t="s">
        <v>49</v>
      </c>
      <c r="E4441">
        <f>Движение!$H$656</f>
        <v>20</v>
      </c>
      <c r="F4441">
        <f>N(Движение!$I$656)</f>
        <v>0</v>
      </c>
      <c r="G4441">
        <f>N(Движение!$J$656)</f>
        <v>0</v>
      </c>
      <c r="H4441">
        <f>Движение!$K$656</f>
        <v>20</v>
      </c>
      <c r="I4441" t="str">
        <f t="shared" si="69"/>
        <v/>
      </c>
    </row>
    <row r="4442" spans="1:9" x14ac:dyDescent="0.3">
      <c r="A4442">
        <v>4441</v>
      </c>
      <c r="B4442">
        <f>Движение!$A$656</f>
        <v>46875</v>
      </c>
      <c r="C4442">
        <f>Движение!$C$656</f>
        <v>0</v>
      </c>
      <c r="D4442" t="s">
        <v>51</v>
      </c>
      <c r="E4442">
        <f>Движение!$L$656</f>
        <v>48</v>
      </c>
      <c r="F4442">
        <f>N(Движение!$M$656)</f>
        <v>0</v>
      </c>
      <c r="G4442">
        <f>N(Движение!$N$656)</f>
        <v>0</v>
      </c>
      <c r="H4442">
        <f>Движение!$O$656</f>
        <v>48</v>
      </c>
      <c r="I4442" t="str">
        <f t="shared" si="69"/>
        <v/>
      </c>
    </row>
    <row r="4443" spans="1:9" x14ac:dyDescent="0.3">
      <c r="A4443">
        <v>4442</v>
      </c>
      <c r="B4443">
        <f>Движение!$A$656</f>
        <v>46875</v>
      </c>
      <c r="C4443">
        <f>Движение!$C$656</f>
        <v>0</v>
      </c>
      <c r="D4443" t="s">
        <v>54</v>
      </c>
      <c r="E4443">
        <f>Движение!$P$656</f>
        <v>13</v>
      </c>
      <c r="F4443">
        <f>N(Движение!$Q$656)</f>
        <v>0</v>
      </c>
      <c r="G4443">
        <f>N(Движение!$R$656)</f>
        <v>0</v>
      </c>
      <c r="H4443">
        <f>Движение!$S$656</f>
        <v>13</v>
      </c>
      <c r="I4443" t="str">
        <f t="shared" si="69"/>
        <v/>
      </c>
    </row>
    <row r="4444" spans="1:9" x14ac:dyDescent="0.3">
      <c r="A4444">
        <v>4443</v>
      </c>
      <c r="B4444">
        <f>Движение!$A$656</f>
        <v>46875</v>
      </c>
      <c r="C4444">
        <f>Движение!$C$656</f>
        <v>0</v>
      </c>
      <c r="D4444" t="s">
        <v>56</v>
      </c>
      <c r="E4444">
        <f>Движение!$T$656</f>
        <v>18</v>
      </c>
      <c r="F4444">
        <f>N(Движение!$U$656)</f>
        <v>0</v>
      </c>
      <c r="G4444">
        <f>N(Движение!$V$656)</f>
        <v>0</v>
      </c>
      <c r="H4444">
        <f>Движение!$W$656</f>
        <v>18</v>
      </c>
      <c r="I4444" t="str">
        <f t="shared" si="69"/>
        <v/>
      </c>
    </row>
    <row r="4445" spans="1:9" x14ac:dyDescent="0.3">
      <c r="A4445">
        <v>4444</v>
      </c>
      <c r="B4445">
        <f>Движение!$A$656</f>
        <v>46875</v>
      </c>
      <c r="C4445">
        <f>Движение!$C$656</f>
        <v>0</v>
      </c>
      <c r="D4445" t="s">
        <v>57</v>
      </c>
      <c r="E4445">
        <f>Движение!$X$656</f>
        <v>21</v>
      </c>
      <c r="F4445">
        <f>N(Движение!$Y$656)</f>
        <v>0</v>
      </c>
      <c r="G4445">
        <f>N(Движение!$Z$656)</f>
        <v>0</v>
      </c>
      <c r="H4445">
        <f>Движение!$AA$656</f>
        <v>21</v>
      </c>
      <c r="I4445" t="str">
        <f t="shared" si="69"/>
        <v/>
      </c>
    </row>
    <row r="4446" spans="1:9" x14ac:dyDescent="0.3">
      <c r="A4446">
        <v>4445</v>
      </c>
      <c r="B4446">
        <f>Движение!$A$656</f>
        <v>46875</v>
      </c>
      <c r="C4446">
        <f>Движение!$C$656</f>
        <v>0</v>
      </c>
      <c r="D4446" t="s">
        <v>59</v>
      </c>
      <c r="E4446">
        <f>Движение!$AB$656</f>
        <v>15</v>
      </c>
      <c r="F4446">
        <f>N(Движение!$AC$656)</f>
        <v>0</v>
      </c>
      <c r="G4446">
        <f>N(Движение!$AD$656)</f>
        <v>0</v>
      </c>
      <c r="H4446">
        <f>Движение!$AE$656</f>
        <v>15</v>
      </c>
      <c r="I4446" t="str">
        <f t="shared" si="69"/>
        <v/>
      </c>
    </row>
    <row r="4447" spans="1:9" x14ac:dyDescent="0.3">
      <c r="A4447">
        <v>4446</v>
      </c>
      <c r="B4447">
        <f>Движение!$A$657</f>
        <v>46876</v>
      </c>
      <c r="C4447">
        <f>Движение!$C$657</f>
        <v>0</v>
      </c>
      <c r="D4447" t="s">
        <v>45</v>
      </c>
      <c r="E4447">
        <f>Движение!$D$657</f>
        <v>26</v>
      </c>
      <c r="F4447">
        <f>N(Движение!$E$657)</f>
        <v>0</v>
      </c>
      <c r="G4447">
        <f>N(Движение!$F$657)</f>
        <v>0</v>
      </c>
      <c r="H4447">
        <f>Движение!$G$657</f>
        <v>26</v>
      </c>
      <c r="I4447" t="str">
        <f t="shared" si="69"/>
        <v/>
      </c>
    </row>
    <row r="4448" spans="1:9" x14ac:dyDescent="0.3">
      <c r="A4448">
        <v>4447</v>
      </c>
      <c r="B4448">
        <f>Движение!$A$657</f>
        <v>46876</v>
      </c>
      <c r="C4448">
        <f>Движение!$C$657</f>
        <v>0</v>
      </c>
      <c r="D4448" t="s">
        <v>49</v>
      </c>
      <c r="E4448">
        <f>Движение!$H$657</f>
        <v>20</v>
      </c>
      <c r="F4448">
        <f>N(Движение!$I$657)</f>
        <v>0</v>
      </c>
      <c r="G4448">
        <f>N(Движение!$J$657)</f>
        <v>0</v>
      </c>
      <c r="H4448">
        <f>Движение!$K$657</f>
        <v>20</v>
      </c>
      <c r="I4448" t="str">
        <f t="shared" si="69"/>
        <v/>
      </c>
    </row>
    <row r="4449" spans="1:9" x14ac:dyDescent="0.3">
      <c r="A4449">
        <v>4448</v>
      </c>
      <c r="B4449">
        <f>Движение!$A$657</f>
        <v>46876</v>
      </c>
      <c r="C4449">
        <f>Движение!$C$657</f>
        <v>0</v>
      </c>
      <c r="D4449" t="s">
        <v>51</v>
      </c>
      <c r="E4449">
        <f>Движение!$L$657</f>
        <v>48</v>
      </c>
      <c r="F4449">
        <f>N(Движение!$M$657)</f>
        <v>0</v>
      </c>
      <c r="G4449">
        <f>N(Движение!$N$657)</f>
        <v>0</v>
      </c>
      <c r="H4449">
        <f>Движение!$O$657</f>
        <v>48</v>
      </c>
      <c r="I4449" t="str">
        <f t="shared" si="69"/>
        <v/>
      </c>
    </row>
    <row r="4450" spans="1:9" x14ac:dyDescent="0.3">
      <c r="A4450">
        <v>4449</v>
      </c>
      <c r="B4450">
        <f>Движение!$A$657</f>
        <v>46876</v>
      </c>
      <c r="C4450">
        <f>Движение!$C$657</f>
        <v>0</v>
      </c>
      <c r="D4450" t="s">
        <v>54</v>
      </c>
      <c r="E4450">
        <f>Движение!$P$657</f>
        <v>13</v>
      </c>
      <c r="F4450">
        <f>N(Движение!$Q$657)</f>
        <v>0</v>
      </c>
      <c r="G4450">
        <f>N(Движение!$R$657)</f>
        <v>0</v>
      </c>
      <c r="H4450">
        <f>Движение!$S$657</f>
        <v>13</v>
      </c>
      <c r="I4450" t="str">
        <f t="shared" si="69"/>
        <v/>
      </c>
    </row>
    <row r="4451" spans="1:9" x14ac:dyDescent="0.3">
      <c r="A4451">
        <v>4450</v>
      </c>
      <c r="B4451">
        <f>Движение!$A$657</f>
        <v>46876</v>
      </c>
      <c r="C4451">
        <f>Движение!$C$657</f>
        <v>0</v>
      </c>
      <c r="D4451" t="s">
        <v>56</v>
      </c>
      <c r="E4451">
        <f>Движение!$T$657</f>
        <v>18</v>
      </c>
      <c r="F4451">
        <f>N(Движение!$U$657)</f>
        <v>0</v>
      </c>
      <c r="G4451">
        <f>N(Движение!$V$657)</f>
        <v>0</v>
      </c>
      <c r="H4451">
        <f>Движение!$W$657</f>
        <v>18</v>
      </c>
      <c r="I4451" t="str">
        <f t="shared" si="69"/>
        <v/>
      </c>
    </row>
    <row r="4452" spans="1:9" x14ac:dyDescent="0.3">
      <c r="A4452">
        <v>4451</v>
      </c>
      <c r="B4452">
        <f>Движение!$A$657</f>
        <v>46876</v>
      </c>
      <c r="C4452">
        <f>Движение!$C$657</f>
        <v>0</v>
      </c>
      <c r="D4452" t="s">
        <v>57</v>
      </c>
      <c r="E4452">
        <f>Движение!$X$657</f>
        <v>21</v>
      </c>
      <c r="F4452">
        <f>N(Движение!$Y$657)</f>
        <v>0</v>
      </c>
      <c r="G4452">
        <f>N(Движение!$Z$657)</f>
        <v>0</v>
      </c>
      <c r="H4452">
        <f>Движение!$AA$657</f>
        <v>21</v>
      </c>
      <c r="I4452" t="str">
        <f t="shared" si="69"/>
        <v/>
      </c>
    </row>
    <row r="4453" spans="1:9" x14ac:dyDescent="0.3">
      <c r="A4453">
        <v>4452</v>
      </c>
      <c r="B4453">
        <f>Движение!$A$657</f>
        <v>46876</v>
      </c>
      <c r="C4453">
        <f>Движение!$C$657</f>
        <v>0</v>
      </c>
      <c r="D4453" t="s">
        <v>59</v>
      </c>
      <c r="E4453">
        <f>Движение!$AB$657</f>
        <v>15</v>
      </c>
      <c r="F4453">
        <f>N(Движение!$AC$657)</f>
        <v>0</v>
      </c>
      <c r="G4453">
        <f>N(Движение!$AD$657)</f>
        <v>0</v>
      </c>
      <c r="H4453">
        <f>Движение!$AE$657</f>
        <v>15</v>
      </c>
      <c r="I4453" t="str">
        <f t="shared" si="69"/>
        <v/>
      </c>
    </row>
    <row r="4454" spans="1:9" x14ac:dyDescent="0.3">
      <c r="A4454">
        <v>4453</v>
      </c>
      <c r="B4454">
        <f>Движение!$A$658</f>
        <v>46877</v>
      </c>
      <c r="C4454">
        <f>Движение!$C$658</f>
        <v>0</v>
      </c>
      <c r="D4454" t="s">
        <v>45</v>
      </c>
      <c r="E4454">
        <f>Движение!$D$658</f>
        <v>26</v>
      </c>
      <c r="F4454">
        <f>N(Движение!$E$658)</f>
        <v>0</v>
      </c>
      <c r="G4454">
        <f>N(Движение!$F$658)</f>
        <v>0</v>
      </c>
      <c r="H4454">
        <f>Движение!$G$658</f>
        <v>26</v>
      </c>
      <c r="I4454" t="str">
        <f t="shared" si="69"/>
        <v/>
      </c>
    </row>
    <row r="4455" spans="1:9" x14ac:dyDescent="0.3">
      <c r="A4455">
        <v>4454</v>
      </c>
      <c r="B4455">
        <f>Движение!$A$658</f>
        <v>46877</v>
      </c>
      <c r="C4455">
        <f>Движение!$C$658</f>
        <v>0</v>
      </c>
      <c r="D4455" t="s">
        <v>49</v>
      </c>
      <c r="E4455">
        <f>Движение!$H$658</f>
        <v>20</v>
      </c>
      <c r="F4455">
        <f>N(Движение!$I$658)</f>
        <v>0</v>
      </c>
      <c r="G4455">
        <f>N(Движение!$J$658)</f>
        <v>0</v>
      </c>
      <c r="H4455">
        <f>Движение!$K$658</f>
        <v>20</v>
      </c>
      <c r="I4455" t="str">
        <f t="shared" si="69"/>
        <v/>
      </c>
    </row>
    <row r="4456" spans="1:9" x14ac:dyDescent="0.3">
      <c r="A4456">
        <v>4455</v>
      </c>
      <c r="B4456">
        <f>Движение!$A$658</f>
        <v>46877</v>
      </c>
      <c r="C4456">
        <f>Движение!$C$658</f>
        <v>0</v>
      </c>
      <c r="D4456" t="s">
        <v>51</v>
      </c>
      <c r="E4456">
        <f>Движение!$L$658</f>
        <v>48</v>
      </c>
      <c r="F4456">
        <f>N(Движение!$M$658)</f>
        <v>0</v>
      </c>
      <c r="G4456">
        <f>N(Движение!$N$658)</f>
        <v>0</v>
      </c>
      <c r="H4456">
        <f>Движение!$O$658</f>
        <v>48</v>
      </c>
      <c r="I4456" t="str">
        <f t="shared" si="69"/>
        <v/>
      </c>
    </row>
    <row r="4457" spans="1:9" x14ac:dyDescent="0.3">
      <c r="A4457">
        <v>4456</v>
      </c>
      <c r="B4457">
        <f>Движение!$A$658</f>
        <v>46877</v>
      </c>
      <c r="C4457">
        <f>Движение!$C$658</f>
        <v>0</v>
      </c>
      <c r="D4457" t="s">
        <v>54</v>
      </c>
      <c r="E4457">
        <f>Движение!$P$658</f>
        <v>13</v>
      </c>
      <c r="F4457">
        <f>N(Движение!$Q$658)</f>
        <v>0</v>
      </c>
      <c r="G4457">
        <f>N(Движение!$R$658)</f>
        <v>0</v>
      </c>
      <c r="H4457">
        <f>Движение!$S$658</f>
        <v>13</v>
      </c>
      <c r="I4457" t="str">
        <f t="shared" si="69"/>
        <v/>
      </c>
    </row>
    <row r="4458" spans="1:9" x14ac:dyDescent="0.3">
      <c r="A4458">
        <v>4457</v>
      </c>
      <c r="B4458">
        <f>Движение!$A$658</f>
        <v>46877</v>
      </c>
      <c r="C4458">
        <f>Движение!$C$658</f>
        <v>0</v>
      </c>
      <c r="D4458" t="s">
        <v>56</v>
      </c>
      <c r="E4458">
        <f>Движение!$T$658</f>
        <v>18</v>
      </c>
      <c r="F4458">
        <f>N(Движение!$U$658)</f>
        <v>0</v>
      </c>
      <c r="G4458">
        <f>N(Движение!$V$658)</f>
        <v>0</v>
      </c>
      <c r="H4458">
        <f>Движение!$W$658</f>
        <v>18</v>
      </c>
      <c r="I4458" t="str">
        <f t="shared" si="69"/>
        <v/>
      </c>
    </row>
    <row r="4459" spans="1:9" x14ac:dyDescent="0.3">
      <c r="A4459">
        <v>4458</v>
      </c>
      <c r="B4459">
        <f>Движение!$A$658</f>
        <v>46877</v>
      </c>
      <c r="C4459">
        <f>Движение!$C$658</f>
        <v>0</v>
      </c>
      <c r="D4459" t="s">
        <v>57</v>
      </c>
      <c r="E4459">
        <f>Движение!$X$658</f>
        <v>21</v>
      </c>
      <c r="F4459">
        <f>N(Движение!$Y$658)</f>
        <v>0</v>
      </c>
      <c r="G4459">
        <f>N(Движение!$Z$658)</f>
        <v>0</v>
      </c>
      <c r="H4459">
        <f>Движение!$AA$658</f>
        <v>21</v>
      </c>
      <c r="I4459" t="str">
        <f t="shared" si="69"/>
        <v/>
      </c>
    </row>
    <row r="4460" spans="1:9" x14ac:dyDescent="0.3">
      <c r="A4460">
        <v>4459</v>
      </c>
      <c r="B4460">
        <f>Движение!$A$658</f>
        <v>46877</v>
      </c>
      <c r="C4460">
        <f>Движение!$C$658</f>
        <v>0</v>
      </c>
      <c r="D4460" t="s">
        <v>59</v>
      </c>
      <c r="E4460">
        <f>Движение!$AB$658</f>
        <v>15</v>
      </c>
      <c r="F4460">
        <f>N(Движение!$AC$658)</f>
        <v>0</v>
      </c>
      <c r="G4460">
        <f>N(Движение!$AD$658)</f>
        <v>0</v>
      </c>
      <c r="H4460">
        <f>Движение!$AE$658</f>
        <v>15</v>
      </c>
      <c r="I4460" t="str">
        <f t="shared" si="69"/>
        <v/>
      </c>
    </row>
    <row r="4461" spans="1:9" x14ac:dyDescent="0.3">
      <c r="A4461">
        <v>4460</v>
      </c>
      <c r="B4461">
        <f>Движение!$A$659</f>
        <v>46878</v>
      </c>
      <c r="C4461">
        <f>Движение!$C$659</f>
        <v>0</v>
      </c>
      <c r="D4461" t="s">
        <v>45</v>
      </c>
      <c r="E4461">
        <f>Движение!$D$659</f>
        <v>26</v>
      </c>
      <c r="F4461">
        <f>N(Движение!$E$659)</f>
        <v>0</v>
      </c>
      <c r="G4461">
        <f>N(Движение!$F$659)</f>
        <v>0</v>
      </c>
      <c r="H4461">
        <f>Движение!$G$659</f>
        <v>26</v>
      </c>
      <c r="I4461" t="str">
        <f t="shared" si="69"/>
        <v/>
      </c>
    </row>
    <row r="4462" spans="1:9" x14ac:dyDescent="0.3">
      <c r="A4462">
        <v>4461</v>
      </c>
      <c r="B4462">
        <f>Движение!$A$659</f>
        <v>46878</v>
      </c>
      <c r="C4462">
        <f>Движение!$C$659</f>
        <v>0</v>
      </c>
      <c r="D4462" t="s">
        <v>49</v>
      </c>
      <c r="E4462">
        <f>Движение!$H$659</f>
        <v>20</v>
      </c>
      <c r="F4462">
        <f>N(Движение!$I$659)</f>
        <v>0</v>
      </c>
      <c r="G4462">
        <f>N(Движение!$J$659)</f>
        <v>0</v>
      </c>
      <c r="H4462">
        <f>Движение!$K$659</f>
        <v>20</v>
      </c>
      <c r="I4462" t="str">
        <f t="shared" si="69"/>
        <v/>
      </c>
    </row>
    <row r="4463" spans="1:9" x14ac:dyDescent="0.3">
      <c r="A4463">
        <v>4462</v>
      </c>
      <c r="B4463">
        <f>Движение!$A$659</f>
        <v>46878</v>
      </c>
      <c r="C4463">
        <f>Движение!$C$659</f>
        <v>0</v>
      </c>
      <c r="D4463" t="s">
        <v>51</v>
      </c>
      <c r="E4463">
        <f>Движение!$L$659</f>
        <v>48</v>
      </c>
      <c r="F4463">
        <f>N(Движение!$M$659)</f>
        <v>0</v>
      </c>
      <c r="G4463">
        <f>N(Движение!$N$659)</f>
        <v>0</v>
      </c>
      <c r="H4463">
        <f>Движение!$O$659</f>
        <v>48</v>
      </c>
      <c r="I4463" t="str">
        <f t="shared" si="69"/>
        <v/>
      </c>
    </row>
    <row r="4464" spans="1:9" x14ac:dyDescent="0.3">
      <c r="A4464">
        <v>4463</v>
      </c>
      <c r="B4464">
        <f>Движение!$A$659</f>
        <v>46878</v>
      </c>
      <c r="C4464">
        <f>Движение!$C$659</f>
        <v>0</v>
      </c>
      <c r="D4464" t="s">
        <v>54</v>
      </c>
      <c r="E4464">
        <f>Движение!$P$659</f>
        <v>13</v>
      </c>
      <c r="F4464">
        <f>N(Движение!$Q$659)</f>
        <v>0</v>
      </c>
      <c r="G4464">
        <f>N(Движение!$R$659)</f>
        <v>0</v>
      </c>
      <c r="H4464">
        <f>Движение!$S$659</f>
        <v>13</v>
      </c>
      <c r="I4464" t="str">
        <f t="shared" si="69"/>
        <v/>
      </c>
    </row>
    <row r="4465" spans="1:9" x14ac:dyDescent="0.3">
      <c r="A4465">
        <v>4464</v>
      </c>
      <c r="B4465">
        <f>Движение!$A$659</f>
        <v>46878</v>
      </c>
      <c r="C4465">
        <f>Движение!$C$659</f>
        <v>0</v>
      </c>
      <c r="D4465" t="s">
        <v>56</v>
      </c>
      <c r="E4465">
        <f>Движение!$T$659</f>
        <v>18</v>
      </c>
      <c r="F4465">
        <f>N(Движение!$U$659)</f>
        <v>0</v>
      </c>
      <c r="G4465">
        <f>N(Движение!$V$659)</f>
        <v>0</v>
      </c>
      <c r="H4465">
        <f>Движение!$W$659</f>
        <v>18</v>
      </c>
      <c r="I4465" t="str">
        <f t="shared" si="69"/>
        <v/>
      </c>
    </row>
    <row r="4466" spans="1:9" x14ac:dyDescent="0.3">
      <c r="A4466">
        <v>4465</v>
      </c>
      <c r="B4466">
        <f>Движение!$A$659</f>
        <v>46878</v>
      </c>
      <c r="C4466">
        <f>Движение!$C$659</f>
        <v>0</v>
      </c>
      <c r="D4466" t="s">
        <v>57</v>
      </c>
      <c r="E4466">
        <f>Движение!$X$659</f>
        <v>21</v>
      </c>
      <c r="F4466">
        <f>N(Движение!$Y$659)</f>
        <v>0</v>
      </c>
      <c r="G4466">
        <f>N(Движение!$Z$659)</f>
        <v>0</v>
      </c>
      <c r="H4466">
        <f>Движение!$AA$659</f>
        <v>21</v>
      </c>
      <c r="I4466" t="str">
        <f t="shared" si="69"/>
        <v/>
      </c>
    </row>
    <row r="4467" spans="1:9" x14ac:dyDescent="0.3">
      <c r="A4467">
        <v>4466</v>
      </c>
      <c r="B4467">
        <f>Движение!$A$659</f>
        <v>46878</v>
      </c>
      <c r="C4467">
        <f>Движение!$C$659</f>
        <v>0</v>
      </c>
      <c r="D4467" t="s">
        <v>59</v>
      </c>
      <c r="E4467">
        <f>Движение!$AB$659</f>
        <v>15</v>
      </c>
      <c r="F4467">
        <f>N(Движение!$AC$659)</f>
        <v>0</v>
      </c>
      <c r="G4467">
        <f>N(Движение!$AD$659)</f>
        <v>0</v>
      </c>
      <c r="H4467">
        <f>Движение!$AE$659</f>
        <v>15</v>
      </c>
      <c r="I4467" t="str">
        <f t="shared" si="69"/>
        <v/>
      </c>
    </row>
    <row r="4468" spans="1:9" x14ac:dyDescent="0.3">
      <c r="A4468">
        <v>4467</v>
      </c>
      <c r="B4468">
        <f>Движение!$A$660</f>
        <v>46879</v>
      </c>
      <c r="C4468">
        <f>Движение!$C$660</f>
        <v>0</v>
      </c>
      <c r="D4468" t="s">
        <v>45</v>
      </c>
      <c r="E4468">
        <f>Движение!$D$660</f>
        <v>26</v>
      </c>
      <c r="F4468">
        <f>N(Движение!$E$660)</f>
        <v>0</v>
      </c>
      <c r="G4468">
        <f>N(Движение!$F$660)</f>
        <v>0</v>
      </c>
      <c r="H4468">
        <f>Движение!$G$660</f>
        <v>26</v>
      </c>
      <c r="I4468" t="str">
        <f t="shared" si="69"/>
        <v/>
      </c>
    </row>
    <row r="4469" spans="1:9" x14ac:dyDescent="0.3">
      <c r="A4469">
        <v>4468</v>
      </c>
      <c r="B4469">
        <f>Движение!$A$660</f>
        <v>46879</v>
      </c>
      <c r="C4469">
        <f>Движение!$C$660</f>
        <v>0</v>
      </c>
      <c r="D4469" t="s">
        <v>49</v>
      </c>
      <c r="E4469">
        <f>Движение!$H$660</f>
        <v>20</v>
      </c>
      <c r="F4469">
        <f>N(Движение!$I$660)</f>
        <v>0</v>
      </c>
      <c r="G4469">
        <f>N(Движение!$J$660)</f>
        <v>0</v>
      </c>
      <c r="H4469">
        <f>Движение!$K$660</f>
        <v>20</v>
      </c>
      <c r="I4469" t="str">
        <f t="shared" si="69"/>
        <v/>
      </c>
    </row>
    <row r="4470" spans="1:9" x14ac:dyDescent="0.3">
      <c r="A4470">
        <v>4469</v>
      </c>
      <c r="B4470">
        <f>Движение!$A$660</f>
        <v>46879</v>
      </c>
      <c r="C4470">
        <f>Движение!$C$660</f>
        <v>0</v>
      </c>
      <c r="D4470" t="s">
        <v>51</v>
      </c>
      <c r="E4470">
        <f>Движение!$L$660</f>
        <v>48</v>
      </c>
      <c r="F4470">
        <f>N(Движение!$M$660)</f>
        <v>0</v>
      </c>
      <c r="G4470">
        <f>N(Движение!$N$660)</f>
        <v>0</v>
      </c>
      <c r="H4470">
        <f>Движение!$O$660</f>
        <v>48</v>
      </c>
      <c r="I4470" t="str">
        <f t="shared" si="69"/>
        <v/>
      </c>
    </row>
    <row r="4471" spans="1:9" x14ac:dyDescent="0.3">
      <c r="A4471">
        <v>4470</v>
      </c>
      <c r="B4471">
        <f>Движение!$A$660</f>
        <v>46879</v>
      </c>
      <c r="C4471">
        <f>Движение!$C$660</f>
        <v>0</v>
      </c>
      <c r="D4471" t="s">
        <v>54</v>
      </c>
      <c r="E4471">
        <f>Движение!$P$660</f>
        <v>13</v>
      </c>
      <c r="F4471">
        <f>N(Движение!$Q$660)</f>
        <v>0</v>
      </c>
      <c r="G4471">
        <f>N(Движение!$R$660)</f>
        <v>0</v>
      </c>
      <c r="H4471">
        <f>Движение!$S$660</f>
        <v>13</v>
      </c>
      <c r="I4471" t="str">
        <f t="shared" si="69"/>
        <v/>
      </c>
    </row>
    <row r="4472" spans="1:9" x14ac:dyDescent="0.3">
      <c r="A4472">
        <v>4471</v>
      </c>
      <c r="B4472">
        <f>Движение!$A$660</f>
        <v>46879</v>
      </c>
      <c r="C4472">
        <f>Движение!$C$660</f>
        <v>0</v>
      </c>
      <c r="D4472" t="s">
        <v>56</v>
      </c>
      <c r="E4472">
        <f>Движение!$T$660</f>
        <v>18</v>
      </c>
      <c r="F4472">
        <f>N(Движение!$U$660)</f>
        <v>0</v>
      </c>
      <c r="G4472">
        <f>N(Движение!$V$660)</f>
        <v>0</v>
      </c>
      <c r="H4472">
        <f>Движение!$W$660</f>
        <v>18</v>
      </c>
      <c r="I4472" t="str">
        <f t="shared" si="69"/>
        <v/>
      </c>
    </row>
    <row r="4473" spans="1:9" x14ac:dyDescent="0.3">
      <c r="A4473">
        <v>4472</v>
      </c>
      <c r="B4473">
        <f>Движение!$A$660</f>
        <v>46879</v>
      </c>
      <c r="C4473">
        <f>Движение!$C$660</f>
        <v>0</v>
      </c>
      <c r="D4473" t="s">
        <v>57</v>
      </c>
      <c r="E4473">
        <f>Движение!$X$660</f>
        <v>21</v>
      </c>
      <c r="F4473">
        <f>N(Движение!$Y$660)</f>
        <v>0</v>
      </c>
      <c r="G4473">
        <f>N(Движение!$Z$660)</f>
        <v>0</v>
      </c>
      <c r="H4473">
        <f>Движение!$AA$660</f>
        <v>21</v>
      </c>
      <c r="I4473" t="str">
        <f t="shared" si="69"/>
        <v/>
      </c>
    </row>
    <row r="4474" spans="1:9" x14ac:dyDescent="0.3">
      <c r="A4474">
        <v>4473</v>
      </c>
      <c r="B4474">
        <f>Движение!$A$660</f>
        <v>46879</v>
      </c>
      <c r="C4474">
        <f>Движение!$C$660</f>
        <v>0</v>
      </c>
      <c r="D4474" t="s">
        <v>59</v>
      </c>
      <c r="E4474">
        <f>Движение!$AB$660</f>
        <v>15</v>
      </c>
      <c r="F4474">
        <f>N(Движение!$AC$660)</f>
        <v>0</v>
      </c>
      <c r="G4474">
        <f>N(Движение!$AD$660)</f>
        <v>0</v>
      </c>
      <c r="H4474">
        <f>Движение!$AE$660</f>
        <v>15</v>
      </c>
      <c r="I4474" t="str">
        <f t="shared" si="69"/>
        <v/>
      </c>
    </row>
    <row r="4475" spans="1:9" x14ac:dyDescent="0.3">
      <c r="A4475">
        <v>4474</v>
      </c>
      <c r="B4475">
        <f>Движение!$A$661</f>
        <v>46880</v>
      </c>
      <c r="C4475">
        <f>Движение!$C$661</f>
        <v>0</v>
      </c>
      <c r="D4475" t="s">
        <v>45</v>
      </c>
      <c r="E4475">
        <f>Движение!$D$661</f>
        <v>26</v>
      </c>
      <c r="F4475">
        <f>N(Движение!$E$661)</f>
        <v>0</v>
      </c>
      <c r="G4475">
        <f>N(Движение!$F$661)</f>
        <v>0</v>
      </c>
      <c r="H4475">
        <f>Движение!$G$661</f>
        <v>26</v>
      </c>
      <c r="I4475" t="str">
        <f t="shared" si="69"/>
        <v/>
      </c>
    </row>
    <row r="4476" spans="1:9" x14ac:dyDescent="0.3">
      <c r="A4476">
        <v>4475</v>
      </c>
      <c r="B4476">
        <f>Движение!$A$661</f>
        <v>46880</v>
      </c>
      <c r="C4476">
        <f>Движение!$C$661</f>
        <v>0</v>
      </c>
      <c r="D4476" t="s">
        <v>49</v>
      </c>
      <c r="E4476">
        <f>Движение!$H$661</f>
        <v>20</v>
      </c>
      <c r="F4476">
        <f>N(Движение!$I$661)</f>
        <v>0</v>
      </c>
      <c r="G4476">
        <f>N(Движение!$J$661)</f>
        <v>0</v>
      </c>
      <c r="H4476">
        <f>Движение!$K$661</f>
        <v>20</v>
      </c>
      <c r="I4476" t="str">
        <f t="shared" si="69"/>
        <v/>
      </c>
    </row>
    <row r="4477" spans="1:9" x14ac:dyDescent="0.3">
      <c r="A4477">
        <v>4476</v>
      </c>
      <c r="B4477">
        <f>Движение!$A$661</f>
        <v>46880</v>
      </c>
      <c r="C4477">
        <f>Движение!$C$661</f>
        <v>0</v>
      </c>
      <c r="D4477" t="s">
        <v>51</v>
      </c>
      <c r="E4477">
        <f>Движение!$L$661</f>
        <v>48</v>
      </c>
      <c r="F4477">
        <f>N(Движение!$M$661)</f>
        <v>0</v>
      </c>
      <c r="G4477">
        <f>N(Движение!$N$661)</f>
        <v>0</v>
      </c>
      <c r="H4477">
        <f>Движение!$O$661</f>
        <v>48</v>
      </c>
      <c r="I4477" t="str">
        <f t="shared" si="69"/>
        <v/>
      </c>
    </row>
    <row r="4478" spans="1:9" x14ac:dyDescent="0.3">
      <c r="A4478">
        <v>4477</v>
      </c>
      <c r="B4478">
        <f>Движение!$A$661</f>
        <v>46880</v>
      </c>
      <c r="C4478">
        <f>Движение!$C$661</f>
        <v>0</v>
      </c>
      <c r="D4478" t="s">
        <v>54</v>
      </c>
      <c r="E4478">
        <f>Движение!$P$661</f>
        <v>13</v>
      </c>
      <c r="F4478">
        <f>N(Движение!$Q$661)</f>
        <v>0</v>
      </c>
      <c r="G4478">
        <f>N(Движение!$R$661)</f>
        <v>0</v>
      </c>
      <c r="H4478">
        <f>Движение!$S$661</f>
        <v>13</v>
      </c>
      <c r="I4478" t="str">
        <f t="shared" si="69"/>
        <v/>
      </c>
    </row>
    <row r="4479" spans="1:9" x14ac:dyDescent="0.3">
      <c r="A4479">
        <v>4478</v>
      </c>
      <c r="B4479">
        <f>Движение!$A$661</f>
        <v>46880</v>
      </c>
      <c r="C4479">
        <f>Движение!$C$661</f>
        <v>0</v>
      </c>
      <c r="D4479" t="s">
        <v>56</v>
      </c>
      <c r="E4479">
        <f>Движение!$T$661</f>
        <v>18</v>
      </c>
      <c r="F4479">
        <f>N(Движение!$U$661)</f>
        <v>0</v>
      </c>
      <c r="G4479">
        <f>N(Движение!$V$661)</f>
        <v>0</v>
      </c>
      <c r="H4479">
        <f>Движение!$W$661</f>
        <v>18</v>
      </c>
      <c r="I4479" t="str">
        <f t="shared" si="69"/>
        <v/>
      </c>
    </row>
    <row r="4480" spans="1:9" x14ac:dyDescent="0.3">
      <c r="A4480">
        <v>4479</v>
      </c>
      <c r="B4480">
        <f>Движение!$A$661</f>
        <v>46880</v>
      </c>
      <c r="C4480">
        <f>Движение!$C$661</f>
        <v>0</v>
      </c>
      <c r="D4480" t="s">
        <v>57</v>
      </c>
      <c r="E4480">
        <f>Движение!$X$661</f>
        <v>21</v>
      </c>
      <c r="F4480">
        <f>N(Движение!$Y$661)</f>
        <v>0</v>
      </c>
      <c r="G4480">
        <f>N(Движение!$Z$661)</f>
        <v>0</v>
      </c>
      <c r="H4480">
        <f>Движение!$AA$661</f>
        <v>21</v>
      </c>
      <c r="I4480" t="str">
        <f t="shared" si="69"/>
        <v/>
      </c>
    </row>
    <row r="4481" spans="1:9" x14ac:dyDescent="0.3">
      <c r="A4481">
        <v>4480</v>
      </c>
      <c r="B4481">
        <f>Движение!$A$661</f>
        <v>46880</v>
      </c>
      <c r="C4481">
        <f>Движение!$C$661</f>
        <v>0</v>
      </c>
      <c r="D4481" t="s">
        <v>59</v>
      </c>
      <c r="E4481">
        <f>Движение!$AB$661</f>
        <v>15</v>
      </c>
      <c r="F4481">
        <f>N(Движение!$AC$661)</f>
        <v>0</v>
      </c>
      <c r="G4481">
        <f>N(Движение!$AD$661)</f>
        <v>0</v>
      </c>
      <c r="H4481">
        <f>Движение!$AE$661</f>
        <v>15</v>
      </c>
      <c r="I4481" t="str">
        <f t="shared" si="69"/>
        <v/>
      </c>
    </row>
    <row r="4482" spans="1:9" x14ac:dyDescent="0.3">
      <c r="A4482">
        <v>4481</v>
      </c>
      <c r="B4482">
        <f>Движение!$A$662</f>
        <v>46881</v>
      </c>
      <c r="C4482">
        <f>Движение!$C$662</f>
        <v>0</v>
      </c>
      <c r="D4482" t="s">
        <v>45</v>
      </c>
      <c r="E4482">
        <f>Движение!$D$662</f>
        <v>26</v>
      </c>
      <c r="F4482">
        <f>N(Движение!$E$662)</f>
        <v>0</v>
      </c>
      <c r="G4482">
        <f>N(Движение!$F$662)</f>
        <v>0</v>
      </c>
      <c r="H4482">
        <f>Движение!$G$662</f>
        <v>26</v>
      </c>
      <c r="I4482" t="str">
        <f t="shared" ref="I4482:I4545" si="70">IF($F4482&gt;0,TEXT($B4482,"dd.mm")&amp;"_"&amp;$D4482,"")</f>
        <v/>
      </c>
    </row>
    <row r="4483" spans="1:9" x14ac:dyDescent="0.3">
      <c r="A4483">
        <v>4482</v>
      </c>
      <c r="B4483">
        <f>Движение!$A$662</f>
        <v>46881</v>
      </c>
      <c r="C4483">
        <f>Движение!$C$662</f>
        <v>0</v>
      </c>
      <c r="D4483" t="s">
        <v>49</v>
      </c>
      <c r="E4483">
        <f>Движение!$H$662</f>
        <v>20</v>
      </c>
      <c r="F4483">
        <f>N(Движение!$I$662)</f>
        <v>0</v>
      </c>
      <c r="G4483">
        <f>N(Движение!$J$662)</f>
        <v>0</v>
      </c>
      <c r="H4483">
        <f>Движение!$K$662</f>
        <v>20</v>
      </c>
      <c r="I4483" t="str">
        <f t="shared" si="70"/>
        <v/>
      </c>
    </row>
    <row r="4484" spans="1:9" x14ac:dyDescent="0.3">
      <c r="A4484">
        <v>4483</v>
      </c>
      <c r="B4484">
        <f>Движение!$A$662</f>
        <v>46881</v>
      </c>
      <c r="C4484">
        <f>Движение!$C$662</f>
        <v>0</v>
      </c>
      <c r="D4484" t="s">
        <v>51</v>
      </c>
      <c r="E4484">
        <f>Движение!$L$662</f>
        <v>48</v>
      </c>
      <c r="F4484">
        <f>N(Движение!$M$662)</f>
        <v>0</v>
      </c>
      <c r="G4484">
        <f>N(Движение!$N$662)</f>
        <v>0</v>
      </c>
      <c r="H4484">
        <f>Движение!$O$662</f>
        <v>48</v>
      </c>
      <c r="I4484" t="str">
        <f t="shared" si="70"/>
        <v/>
      </c>
    </row>
    <row r="4485" spans="1:9" x14ac:dyDescent="0.3">
      <c r="A4485">
        <v>4484</v>
      </c>
      <c r="B4485">
        <f>Движение!$A$662</f>
        <v>46881</v>
      </c>
      <c r="C4485">
        <f>Движение!$C$662</f>
        <v>0</v>
      </c>
      <c r="D4485" t="s">
        <v>54</v>
      </c>
      <c r="E4485">
        <f>Движение!$P$662</f>
        <v>13</v>
      </c>
      <c r="F4485">
        <f>N(Движение!$Q$662)</f>
        <v>0</v>
      </c>
      <c r="G4485">
        <f>N(Движение!$R$662)</f>
        <v>0</v>
      </c>
      <c r="H4485">
        <f>Движение!$S$662</f>
        <v>13</v>
      </c>
      <c r="I4485" t="str">
        <f t="shared" si="70"/>
        <v/>
      </c>
    </row>
    <row r="4486" spans="1:9" x14ac:dyDescent="0.3">
      <c r="A4486">
        <v>4485</v>
      </c>
      <c r="B4486">
        <f>Движение!$A$662</f>
        <v>46881</v>
      </c>
      <c r="C4486">
        <f>Движение!$C$662</f>
        <v>0</v>
      </c>
      <c r="D4486" t="s">
        <v>56</v>
      </c>
      <c r="E4486">
        <f>Движение!$T$662</f>
        <v>18</v>
      </c>
      <c r="F4486">
        <f>N(Движение!$U$662)</f>
        <v>0</v>
      </c>
      <c r="G4486">
        <f>N(Движение!$V$662)</f>
        <v>0</v>
      </c>
      <c r="H4486">
        <f>Движение!$W$662</f>
        <v>18</v>
      </c>
      <c r="I4486" t="str">
        <f t="shared" si="70"/>
        <v/>
      </c>
    </row>
    <row r="4487" spans="1:9" x14ac:dyDescent="0.3">
      <c r="A4487">
        <v>4486</v>
      </c>
      <c r="B4487">
        <f>Движение!$A$662</f>
        <v>46881</v>
      </c>
      <c r="C4487">
        <f>Движение!$C$662</f>
        <v>0</v>
      </c>
      <c r="D4487" t="s">
        <v>57</v>
      </c>
      <c r="E4487">
        <f>Движение!$X$662</f>
        <v>21</v>
      </c>
      <c r="F4487">
        <f>N(Движение!$Y$662)</f>
        <v>0</v>
      </c>
      <c r="G4487">
        <f>N(Движение!$Z$662)</f>
        <v>0</v>
      </c>
      <c r="H4487">
        <f>Движение!$AA$662</f>
        <v>21</v>
      </c>
      <c r="I4487" t="str">
        <f t="shared" si="70"/>
        <v/>
      </c>
    </row>
    <row r="4488" spans="1:9" x14ac:dyDescent="0.3">
      <c r="A4488">
        <v>4487</v>
      </c>
      <c r="B4488">
        <f>Движение!$A$662</f>
        <v>46881</v>
      </c>
      <c r="C4488">
        <f>Движение!$C$662</f>
        <v>0</v>
      </c>
      <c r="D4488" t="s">
        <v>59</v>
      </c>
      <c r="E4488">
        <f>Движение!$AB$662</f>
        <v>15</v>
      </c>
      <c r="F4488">
        <f>N(Движение!$AC$662)</f>
        <v>0</v>
      </c>
      <c r="G4488">
        <f>N(Движение!$AD$662)</f>
        <v>0</v>
      </c>
      <c r="H4488">
        <f>Движение!$AE$662</f>
        <v>15</v>
      </c>
      <c r="I4488" t="str">
        <f t="shared" si="70"/>
        <v/>
      </c>
    </row>
    <row r="4489" spans="1:9" x14ac:dyDescent="0.3">
      <c r="A4489">
        <v>4488</v>
      </c>
      <c r="B4489">
        <f>Движение!$A$663</f>
        <v>46882</v>
      </c>
      <c r="C4489">
        <f>Движение!$C$663</f>
        <v>0</v>
      </c>
      <c r="D4489" t="s">
        <v>45</v>
      </c>
      <c r="E4489">
        <f>Движение!$D$663</f>
        <v>26</v>
      </c>
      <c r="F4489">
        <f>N(Движение!$E$663)</f>
        <v>0</v>
      </c>
      <c r="G4489">
        <f>N(Движение!$F$663)</f>
        <v>0</v>
      </c>
      <c r="H4489">
        <f>Движение!$G$663</f>
        <v>26</v>
      </c>
      <c r="I4489" t="str">
        <f t="shared" si="70"/>
        <v/>
      </c>
    </row>
    <row r="4490" spans="1:9" x14ac:dyDescent="0.3">
      <c r="A4490">
        <v>4489</v>
      </c>
      <c r="B4490">
        <f>Движение!$A$663</f>
        <v>46882</v>
      </c>
      <c r="C4490">
        <f>Движение!$C$663</f>
        <v>0</v>
      </c>
      <c r="D4490" t="s">
        <v>49</v>
      </c>
      <c r="E4490">
        <f>Движение!$H$663</f>
        <v>20</v>
      </c>
      <c r="F4490">
        <f>N(Движение!$I$663)</f>
        <v>0</v>
      </c>
      <c r="G4490">
        <f>N(Движение!$J$663)</f>
        <v>0</v>
      </c>
      <c r="H4490">
        <f>Движение!$K$663</f>
        <v>20</v>
      </c>
      <c r="I4490" t="str">
        <f t="shared" si="70"/>
        <v/>
      </c>
    </row>
    <row r="4491" spans="1:9" x14ac:dyDescent="0.3">
      <c r="A4491">
        <v>4490</v>
      </c>
      <c r="B4491">
        <f>Движение!$A$663</f>
        <v>46882</v>
      </c>
      <c r="C4491">
        <f>Движение!$C$663</f>
        <v>0</v>
      </c>
      <c r="D4491" t="s">
        <v>51</v>
      </c>
      <c r="E4491">
        <f>Движение!$L$663</f>
        <v>48</v>
      </c>
      <c r="F4491">
        <f>N(Движение!$M$663)</f>
        <v>0</v>
      </c>
      <c r="G4491">
        <f>N(Движение!$N$663)</f>
        <v>0</v>
      </c>
      <c r="H4491">
        <f>Движение!$O$663</f>
        <v>48</v>
      </c>
      <c r="I4491" t="str">
        <f t="shared" si="70"/>
        <v/>
      </c>
    </row>
    <row r="4492" spans="1:9" x14ac:dyDescent="0.3">
      <c r="A4492">
        <v>4491</v>
      </c>
      <c r="B4492">
        <f>Движение!$A$663</f>
        <v>46882</v>
      </c>
      <c r="C4492">
        <f>Движение!$C$663</f>
        <v>0</v>
      </c>
      <c r="D4492" t="s">
        <v>54</v>
      </c>
      <c r="E4492">
        <f>Движение!$P$663</f>
        <v>13</v>
      </c>
      <c r="F4492">
        <f>N(Движение!$Q$663)</f>
        <v>0</v>
      </c>
      <c r="G4492">
        <f>N(Движение!$R$663)</f>
        <v>0</v>
      </c>
      <c r="H4492">
        <f>Движение!$S$663</f>
        <v>13</v>
      </c>
      <c r="I4492" t="str">
        <f t="shared" si="70"/>
        <v/>
      </c>
    </row>
    <row r="4493" spans="1:9" x14ac:dyDescent="0.3">
      <c r="A4493">
        <v>4492</v>
      </c>
      <c r="B4493">
        <f>Движение!$A$663</f>
        <v>46882</v>
      </c>
      <c r="C4493">
        <f>Движение!$C$663</f>
        <v>0</v>
      </c>
      <c r="D4493" t="s">
        <v>56</v>
      </c>
      <c r="E4493">
        <f>Движение!$T$663</f>
        <v>18</v>
      </c>
      <c r="F4493">
        <f>N(Движение!$U$663)</f>
        <v>0</v>
      </c>
      <c r="G4493">
        <f>N(Движение!$V$663)</f>
        <v>0</v>
      </c>
      <c r="H4493">
        <f>Движение!$W$663</f>
        <v>18</v>
      </c>
      <c r="I4493" t="str">
        <f t="shared" si="70"/>
        <v/>
      </c>
    </row>
    <row r="4494" spans="1:9" x14ac:dyDescent="0.3">
      <c r="A4494">
        <v>4493</v>
      </c>
      <c r="B4494">
        <f>Движение!$A$663</f>
        <v>46882</v>
      </c>
      <c r="C4494">
        <f>Движение!$C$663</f>
        <v>0</v>
      </c>
      <c r="D4494" t="s">
        <v>57</v>
      </c>
      <c r="E4494">
        <f>Движение!$X$663</f>
        <v>21</v>
      </c>
      <c r="F4494">
        <f>N(Движение!$Y$663)</f>
        <v>0</v>
      </c>
      <c r="G4494">
        <f>N(Движение!$Z$663)</f>
        <v>0</v>
      </c>
      <c r="H4494">
        <f>Движение!$AA$663</f>
        <v>21</v>
      </c>
      <c r="I4494" t="str">
        <f t="shared" si="70"/>
        <v/>
      </c>
    </row>
    <row r="4495" spans="1:9" x14ac:dyDescent="0.3">
      <c r="A4495">
        <v>4494</v>
      </c>
      <c r="B4495">
        <f>Движение!$A$663</f>
        <v>46882</v>
      </c>
      <c r="C4495">
        <f>Движение!$C$663</f>
        <v>0</v>
      </c>
      <c r="D4495" t="s">
        <v>59</v>
      </c>
      <c r="E4495">
        <f>Движение!$AB$663</f>
        <v>15</v>
      </c>
      <c r="F4495">
        <f>N(Движение!$AC$663)</f>
        <v>0</v>
      </c>
      <c r="G4495">
        <f>N(Движение!$AD$663)</f>
        <v>0</v>
      </c>
      <c r="H4495">
        <f>Движение!$AE$663</f>
        <v>15</v>
      </c>
      <c r="I4495" t="str">
        <f t="shared" si="70"/>
        <v/>
      </c>
    </row>
    <row r="4496" spans="1:9" x14ac:dyDescent="0.3">
      <c r="A4496">
        <v>4495</v>
      </c>
      <c r="B4496">
        <f>Движение!$A$664</f>
        <v>46883</v>
      </c>
      <c r="C4496">
        <f>Движение!$C$664</f>
        <v>0</v>
      </c>
      <c r="D4496" t="s">
        <v>45</v>
      </c>
      <c r="E4496">
        <f>Движение!$D$664</f>
        <v>26</v>
      </c>
      <c r="F4496">
        <f>N(Движение!$E$664)</f>
        <v>0</v>
      </c>
      <c r="G4496">
        <f>N(Движение!$F$664)</f>
        <v>0</v>
      </c>
      <c r="H4496">
        <f>Движение!$G$664</f>
        <v>26</v>
      </c>
      <c r="I4496" t="str">
        <f t="shared" si="70"/>
        <v/>
      </c>
    </row>
    <row r="4497" spans="1:9" x14ac:dyDescent="0.3">
      <c r="A4497">
        <v>4496</v>
      </c>
      <c r="B4497">
        <f>Движение!$A$664</f>
        <v>46883</v>
      </c>
      <c r="C4497">
        <f>Движение!$C$664</f>
        <v>0</v>
      </c>
      <c r="D4497" t="s">
        <v>49</v>
      </c>
      <c r="E4497">
        <f>Движение!$H$664</f>
        <v>20</v>
      </c>
      <c r="F4497">
        <f>N(Движение!$I$664)</f>
        <v>0</v>
      </c>
      <c r="G4497">
        <f>N(Движение!$J$664)</f>
        <v>0</v>
      </c>
      <c r="H4497">
        <f>Движение!$K$664</f>
        <v>20</v>
      </c>
      <c r="I4497" t="str">
        <f t="shared" si="70"/>
        <v/>
      </c>
    </row>
    <row r="4498" spans="1:9" x14ac:dyDescent="0.3">
      <c r="A4498">
        <v>4497</v>
      </c>
      <c r="B4498">
        <f>Движение!$A$664</f>
        <v>46883</v>
      </c>
      <c r="C4498">
        <f>Движение!$C$664</f>
        <v>0</v>
      </c>
      <c r="D4498" t="s">
        <v>51</v>
      </c>
      <c r="E4498">
        <f>Движение!$L$664</f>
        <v>48</v>
      </c>
      <c r="F4498">
        <f>N(Движение!$M$664)</f>
        <v>0</v>
      </c>
      <c r="G4498">
        <f>N(Движение!$N$664)</f>
        <v>0</v>
      </c>
      <c r="H4498">
        <f>Движение!$O$664</f>
        <v>48</v>
      </c>
      <c r="I4498" t="str">
        <f t="shared" si="70"/>
        <v/>
      </c>
    </row>
    <row r="4499" spans="1:9" x14ac:dyDescent="0.3">
      <c r="A4499">
        <v>4498</v>
      </c>
      <c r="B4499">
        <f>Движение!$A$664</f>
        <v>46883</v>
      </c>
      <c r="C4499">
        <f>Движение!$C$664</f>
        <v>0</v>
      </c>
      <c r="D4499" t="s">
        <v>54</v>
      </c>
      <c r="E4499">
        <f>Движение!$P$664</f>
        <v>13</v>
      </c>
      <c r="F4499">
        <f>N(Движение!$Q$664)</f>
        <v>0</v>
      </c>
      <c r="G4499">
        <f>N(Движение!$R$664)</f>
        <v>0</v>
      </c>
      <c r="H4499">
        <f>Движение!$S$664</f>
        <v>13</v>
      </c>
      <c r="I4499" t="str">
        <f t="shared" si="70"/>
        <v/>
      </c>
    </row>
    <row r="4500" spans="1:9" x14ac:dyDescent="0.3">
      <c r="A4500">
        <v>4499</v>
      </c>
      <c r="B4500">
        <f>Движение!$A$664</f>
        <v>46883</v>
      </c>
      <c r="C4500">
        <f>Движение!$C$664</f>
        <v>0</v>
      </c>
      <c r="D4500" t="s">
        <v>56</v>
      </c>
      <c r="E4500">
        <f>Движение!$T$664</f>
        <v>18</v>
      </c>
      <c r="F4500">
        <f>N(Движение!$U$664)</f>
        <v>0</v>
      </c>
      <c r="G4500">
        <f>N(Движение!$V$664)</f>
        <v>0</v>
      </c>
      <c r="H4500">
        <f>Движение!$W$664</f>
        <v>18</v>
      </c>
      <c r="I4500" t="str">
        <f t="shared" si="70"/>
        <v/>
      </c>
    </row>
    <row r="4501" spans="1:9" x14ac:dyDescent="0.3">
      <c r="A4501">
        <v>4500</v>
      </c>
      <c r="B4501">
        <f>Движение!$A$664</f>
        <v>46883</v>
      </c>
      <c r="C4501">
        <f>Движение!$C$664</f>
        <v>0</v>
      </c>
      <c r="D4501" t="s">
        <v>57</v>
      </c>
      <c r="E4501">
        <f>Движение!$X$664</f>
        <v>21</v>
      </c>
      <c r="F4501">
        <f>N(Движение!$Y$664)</f>
        <v>0</v>
      </c>
      <c r="G4501">
        <f>N(Движение!$Z$664)</f>
        <v>0</v>
      </c>
      <c r="H4501">
        <f>Движение!$AA$664</f>
        <v>21</v>
      </c>
      <c r="I4501" t="str">
        <f t="shared" si="70"/>
        <v/>
      </c>
    </row>
    <row r="4502" spans="1:9" x14ac:dyDescent="0.3">
      <c r="A4502">
        <v>4501</v>
      </c>
      <c r="B4502">
        <f>Движение!$A$664</f>
        <v>46883</v>
      </c>
      <c r="C4502">
        <f>Движение!$C$664</f>
        <v>0</v>
      </c>
      <c r="D4502" t="s">
        <v>59</v>
      </c>
      <c r="E4502">
        <f>Движение!$AB$664</f>
        <v>15</v>
      </c>
      <c r="F4502">
        <f>N(Движение!$AC$664)</f>
        <v>0</v>
      </c>
      <c r="G4502">
        <f>N(Движение!$AD$664)</f>
        <v>0</v>
      </c>
      <c r="H4502">
        <f>Движение!$AE$664</f>
        <v>15</v>
      </c>
      <c r="I4502" t="str">
        <f t="shared" si="70"/>
        <v/>
      </c>
    </row>
    <row r="4503" spans="1:9" x14ac:dyDescent="0.3">
      <c r="A4503">
        <v>4502</v>
      </c>
      <c r="B4503">
        <f>Движение!$A$665</f>
        <v>46884</v>
      </c>
      <c r="C4503">
        <f>Движение!$C$665</f>
        <v>0</v>
      </c>
      <c r="D4503" t="s">
        <v>45</v>
      </c>
      <c r="E4503">
        <f>Движение!$D$665</f>
        <v>26</v>
      </c>
      <c r="F4503">
        <f>N(Движение!$E$665)</f>
        <v>0</v>
      </c>
      <c r="G4503">
        <f>N(Движение!$F$665)</f>
        <v>0</v>
      </c>
      <c r="H4503">
        <f>Движение!$G$665</f>
        <v>26</v>
      </c>
      <c r="I4503" t="str">
        <f t="shared" si="70"/>
        <v/>
      </c>
    </row>
    <row r="4504" spans="1:9" x14ac:dyDescent="0.3">
      <c r="A4504">
        <v>4503</v>
      </c>
      <c r="B4504">
        <f>Движение!$A$665</f>
        <v>46884</v>
      </c>
      <c r="C4504">
        <f>Движение!$C$665</f>
        <v>0</v>
      </c>
      <c r="D4504" t="s">
        <v>49</v>
      </c>
      <c r="E4504">
        <f>Движение!$H$665</f>
        <v>20</v>
      </c>
      <c r="F4504">
        <f>N(Движение!$I$665)</f>
        <v>0</v>
      </c>
      <c r="G4504">
        <f>N(Движение!$J$665)</f>
        <v>0</v>
      </c>
      <c r="H4504">
        <f>Движение!$K$665</f>
        <v>20</v>
      </c>
      <c r="I4504" t="str">
        <f t="shared" si="70"/>
        <v/>
      </c>
    </row>
    <row r="4505" spans="1:9" x14ac:dyDescent="0.3">
      <c r="A4505">
        <v>4504</v>
      </c>
      <c r="B4505">
        <f>Движение!$A$665</f>
        <v>46884</v>
      </c>
      <c r="C4505">
        <f>Движение!$C$665</f>
        <v>0</v>
      </c>
      <c r="D4505" t="s">
        <v>51</v>
      </c>
      <c r="E4505">
        <f>Движение!$L$665</f>
        <v>48</v>
      </c>
      <c r="F4505">
        <f>N(Движение!$M$665)</f>
        <v>0</v>
      </c>
      <c r="G4505">
        <f>N(Движение!$N$665)</f>
        <v>0</v>
      </c>
      <c r="H4505">
        <f>Движение!$O$665</f>
        <v>48</v>
      </c>
      <c r="I4505" t="str">
        <f t="shared" si="70"/>
        <v/>
      </c>
    </row>
    <row r="4506" spans="1:9" x14ac:dyDescent="0.3">
      <c r="A4506">
        <v>4505</v>
      </c>
      <c r="B4506">
        <f>Движение!$A$665</f>
        <v>46884</v>
      </c>
      <c r="C4506">
        <f>Движение!$C$665</f>
        <v>0</v>
      </c>
      <c r="D4506" t="s">
        <v>54</v>
      </c>
      <c r="E4506">
        <f>Движение!$P$665</f>
        <v>13</v>
      </c>
      <c r="F4506">
        <f>N(Движение!$Q$665)</f>
        <v>0</v>
      </c>
      <c r="G4506">
        <f>N(Движение!$R$665)</f>
        <v>0</v>
      </c>
      <c r="H4506">
        <f>Движение!$S$665</f>
        <v>13</v>
      </c>
      <c r="I4506" t="str">
        <f t="shared" si="70"/>
        <v/>
      </c>
    </row>
    <row r="4507" spans="1:9" x14ac:dyDescent="0.3">
      <c r="A4507">
        <v>4506</v>
      </c>
      <c r="B4507">
        <f>Движение!$A$665</f>
        <v>46884</v>
      </c>
      <c r="C4507">
        <f>Движение!$C$665</f>
        <v>0</v>
      </c>
      <c r="D4507" t="s">
        <v>56</v>
      </c>
      <c r="E4507">
        <f>Движение!$T$665</f>
        <v>18</v>
      </c>
      <c r="F4507">
        <f>N(Движение!$U$665)</f>
        <v>0</v>
      </c>
      <c r="G4507">
        <f>N(Движение!$V$665)</f>
        <v>0</v>
      </c>
      <c r="H4507">
        <f>Движение!$W$665</f>
        <v>18</v>
      </c>
      <c r="I4507" t="str">
        <f t="shared" si="70"/>
        <v/>
      </c>
    </row>
    <row r="4508" spans="1:9" x14ac:dyDescent="0.3">
      <c r="A4508">
        <v>4507</v>
      </c>
      <c r="B4508">
        <f>Движение!$A$665</f>
        <v>46884</v>
      </c>
      <c r="C4508">
        <f>Движение!$C$665</f>
        <v>0</v>
      </c>
      <c r="D4508" t="s">
        <v>57</v>
      </c>
      <c r="E4508">
        <f>Движение!$X$665</f>
        <v>21</v>
      </c>
      <c r="F4508">
        <f>N(Движение!$Y$665)</f>
        <v>0</v>
      </c>
      <c r="G4508">
        <f>N(Движение!$Z$665)</f>
        <v>0</v>
      </c>
      <c r="H4508">
        <f>Движение!$AA$665</f>
        <v>21</v>
      </c>
      <c r="I4508" t="str">
        <f t="shared" si="70"/>
        <v/>
      </c>
    </row>
    <row r="4509" spans="1:9" x14ac:dyDescent="0.3">
      <c r="A4509">
        <v>4508</v>
      </c>
      <c r="B4509">
        <f>Движение!$A$665</f>
        <v>46884</v>
      </c>
      <c r="C4509">
        <f>Движение!$C$665</f>
        <v>0</v>
      </c>
      <c r="D4509" t="s">
        <v>59</v>
      </c>
      <c r="E4509">
        <f>Движение!$AB$665</f>
        <v>15</v>
      </c>
      <c r="F4509">
        <f>N(Движение!$AC$665)</f>
        <v>0</v>
      </c>
      <c r="G4509">
        <f>N(Движение!$AD$665)</f>
        <v>0</v>
      </c>
      <c r="H4509">
        <f>Движение!$AE$665</f>
        <v>15</v>
      </c>
      <c r="I4509" t="str">
        <f t="shared" si="70"/>
        <v/>
      </c>
    </row>
    <row r="4510" spans="1:9" x14ac:dyDescent="0.3">
      <c r="A4510">
        <v>4509</v>
      </c>
      <c r="B4510">
        <f>Движение!$A$666</f>
        <v>46885</v>
      </c>
      <c r="C4510">
        <f>Движение!$C$666</f>
        <v>0</v>
      </c>
      <c r="D4510" t="s">
        <v>45</v>
      </c>
      <c r="E4510">
        <f>Движение!$D$666</f>
        <v>26</v>
      </c>
      <c r="F4510">
        <f>N(Движение!$E$666)</f>
        <v>0</v>
      </c>
      <c r="G4510">
        <f>N(Движение!$F$666)</f>
        <v>0</v>
      </c>
      <c r="H4510">
        <f>Движение!$G$666</f>
        <v>26</v>
      </c>
      <c r="I4510" t="str">
        <f t="shared" si="70"/>
        <v/>
      </c>
    </row>
    <row r="4511" spans="1:9" x14ac:dyDescent="0.3">
      <c r="A4511">
        <v>4510</v>
      </c>
      <c r="B4511">
        <f>Движение!$A$666</f>
        <v>46885</v>
      </c>
      <c r="C4511">
        <f>Движение!$C$666</f>
        <v>0</v>
      </c>
      <c r="D4511" t="s">
        <v>49</v>
      </c>
      <c r="E4511">
        <f>Движение!$H$666</f>
        <v>20</v>
      </c>
      <c r="F4511">
        <f>N(Движение!$I$666)</f>
        <v>0</v>
      </c>
      <c r="G4511">
        <f>N(Движение!$J$666)</f>
        <v>0</v>
      </c>
      <c r="H4511">
        <f>Движение!$K$666</f>
        <v>20</v>
      </c>
      <c r="I4511" t="str">
        <f t="shared" si="70"/>
        <v/>
      </c>
    </row>
    <row r="4512" spans="1:9" x14ac:dyDescent="0.3">
      <c r="A4512">
        <v>4511</v>
      </c>
      <c r="B4512">
        <f>Движение!$A$666</f>
        <v>46885</v>
      </c>
      <c r="C4512">
        <f>Движение!$C$666</f>
        <v>0</v>
      </c>
      <c r="D4512" t="s">
        <v>51</v>
      </c>
      <c r="E4512">
        <f>Движение!$L$666</f>
        <v>48</v>
      </c>
      <c r="F4512">
        <f>N(Движение!$M$666)</f>
        <v>0</v>
      </c>
      <c r="G4512">
        <f>N(Движение!$N$666)</f>
        <v>0</v>
      </c>
      <c r="H4512">
        <f>Движение!$O$666</f>
        <v>48</v>
      </c>
      <c r="I4512" t="str">
        <f t="shared" si="70"/>
        <v/>
      </c>
    </row>
    <row r="4513" spans="1:9" x14ac:dyDescent="0.3">
      <c r="A4513">
        <v>4512</v>
      </c>
      <c r="B4513">
        <f>Движение!$A$666</f>
        <v>46885</v>
      </c>
      <c r="C4513">
        <f>Движение!$C$666</f>
        <v>0</v>
      </c>
      <c r="D4513" t="s">
        <v>54</v>
      </c>
      <c r="E4513">
        <f>Движение!$P$666</f>
        <v>13</v>
      </c>
      <c r="F4513">
        <f>N(Движение!$Q$666)</f>
        <v>0</v>
      </c>
      <c r="G4513">
        <f>N(Движение!$R$666)</f>
        <v>0</v>
      </c>
      <c r="H4513">
        <f>Движение!$S$666</f>
        <v>13</v>
      </c>
      <c r="I4513" t="str">
        <f t="shared" si="70"/>
        <v/>
      </c>
    </row>
    <row r="4514" spans="1:9" x14ac:dyDescent="0.3">
      <c r="A4514">
        <v>4513</v>
      </c>
      <c r="B4514">
        <f>Движение!$A$666</f>
        <v>46885</v>
      </c>
      <c r="C4514">
        <f>Движение!$C$666</f>
        <v>0</v>
      </c>
      <c r="D4514" t="s">
        <v>56</v>
      </c>
      <c r="E4514">
        <f>Движение!$T$666</f>
        <v>18</v>
      </c>
      <c r="F4514">
        <f>N(Движение!$U$666)</f>
        <v>0</v>
      </c>
      <c r="G4514">
        <f>N(Движение!$V$666)</f>
        <v>0</v>
      </c>
      <c r="H4514">
        <f>Движение!$W$666</f>
        <v>18</v>
      </c>
      <c r="I4514" t="str">
        <f t="shared" si="70"/>
        <v/>
      </c>
    </row>
    <row r="4515" spans="1:9" x14ac:dyDescent="0.3">
      <c r="A4515">
        <v>4514</v>
      </c>
      <c r="B4515">
        <f>Движение!$A$666</f>
        <v>46885</v>
      </c>
      <c r="C4515">
        <f>Движение!$C$666</f>
        <v>0</v>
      </c>
      <c r="D4515" t="s">
        <v>57</v>
      </c>
      <c r="E4515">
        <f>Движение!$X$666</f>
        <v>21</v>
      </c>
      <c r="F4515">
        <f>N(Движение!$Y$666)</f>
        <v>0</v>
      </c>
      <c r="G4515">
        <f>N(Движение!$Z$666)</f>
        <v>0</v>
      </c>
      <c r="H4515">
        <f>Движение!$AA$666</f>
        <v>21</v>
      </c>
      <c r="I4515" t="str">
        <f t="shared" si="70"/>
        <v/>
      </c>
    </row>
    <row r="4516" spans="1:9" x14ac:dyDescent="0.3">
      <c r="A4516">
        <v>4515</v>
      </c>
      <c r="B4516">
        <f>Движение!$A$666</f>
        <v>46885</v>
      </c>
      <c r="C4516">
        <f>Движение!$C$666</f>
        <v>0</v>
      </c>
      <c r="D4516" t="s">
        <v>59</v>
      </c>
      <c r="E4516">
        <f>Движение!$AB$666</f>
        <v>15</v>
      </c>
      <c r="F4516">
        <f>N(Движение!$AC$666)</f>
        <v>0</v>
      </c>
      <c r="G4516">
        <f>N(Движение!$AD$666)</f>
        <v>0</v>
      </c>
      <c r="H4516">
        <f>Движение!$AE$666</f>
        <v>15</v>
      </c>
      <c r="I4516" t="str">
        <f t="shared" si="70"/>
        <v/>
      </c>
    </row>
    <row r="4517" spans="1:9" x14ac:dyDescent="0.3">
      <c r="A4517">
        <v>4516</v>
      </c>
      <c r="B4517">
        <f>Движение!$A$667</f>
        <v>46886</v>
      </c>
      <c r="C4517">
        <f>Движение!$C$667</f>
        <v>0</v>
      </c>
      <c r="D4517" t="s">
        <v>45</v>
      </c>
      <c r="E4517">
        <f>Движение!$D$667</f>
        <v>26</v>
      </c>
      <c r="F4517">
        <f>N(Движение!$E$667)</f>
        <v>0</v>
      </c>
      <c r="G4517">
        <f>N(Движение!$F$667)</f>
        <v>0</v>
      </c>
      <c r="H4517">
        <f>Движение!$G$667</f>
        <v>26</v>
      </c>
      <c r="I4517" t="str">
        <f t="shared" si="70"/>
        <v/>
      </c>
    </row>
    <row r="4518" spans="1:9" x14ac:dyDescent="0.3">
      <c r="A4518">
        <v>4517</v>
      </c>
      <c r="B4518">
        <f>Движение!$A$667</f>
        <v>46886</v>
      </c>
      <c r="C4518">
        <f>Движение!$C$667</f>
        <v>0</v>
      </c>
      <c r="D4518" t="s">
        <v>49</v>
      </c>
      <c r="E4518">
        <f>Движение!$H$667</f>
        <v>20</v>
      </c>
      <c r="F4518">
        <f>N(Движение!$I$667)</f>
        <v>0</v>
      </c>
      <c r="G4518">
        <f>N(Движение!$J$667)</f>
        <v>0</v>
      </c>
      <c r="H4518">
        <f>Движение!$K$667</f>
        <v>20</v>
      </c>
      <c r="I4518" t="str">
        <f t="shared" si="70"/>
        <v/>
      </c>
    </row>
    <row r="4519" spans="1:9" x14ac:dyDescent="0.3">
      <c r="A4519">
        <v>4518</v>
      </c>
      <c r="B4519">
        <f>Движение!$A$667</f>
        <v>46886</v>
      </c>
      <c r="C4519">
        <f>Движение!$C$667</f>
        <v>0</v>
      </c>
      <c r="D4519" t="s">
        <v>51</v>
      </c>
      <c r="E4519">
        <f>Движение!$L$667</f>
        <v>48</v>
      </c>
      <c r="F4519">
        <f>N(Движение!$M$667)</f>
        <v>0</v>
      </c>
      <c r="G4519">
        <f>N(Движение!$N$667)</f>
        <v>0</v>
      </c>
      <c r="H4519">
        <f>Движение!$O$667</f>
        <v>48</v>
      </c>
      <c r="I4519" t="str">
        <f t="shared" si="70"/>
        <v/>
      </c>
    </row>
    <row r="4520" spans="1:9" x14ac:dyDescent="0.3">
      <c r="A4520">
        <v>4519</v>
      </c>
      <c r="B4520">
        <f>Движение!$A$667</f>
        <v>46886</v>
      </c>
      <c r="C4520">
        <f>Движение!$C$667</f>
        <v>0</v>
      </c>
      <c r="D4520" t="s">
        <v>54</v>
      </c>
      <c r="E4520">
        <f>Движение!$P$667</f>
        <v>13</v>
      </c>
      <c r="F4520">
        <f>N(Движение!$Q$667)</f>
        <v>0</v>
      </c>
      <c r="G4520">
        <f>N(Движение!$R$667)</f>
        <v>0</v>
      </c>
      <c r="H4520">
        <f>Движение!$S$667</f>
        <v>13</v>
      </c>
      <c r="I4520" t="str">
        <f t="shared" si="70"/>
        <v/>
      </c>
    </row>
    <row r="4521" spans="1:9" x14ac:dyDescent="0.3">
      <c r="A4521">
        <v>4520</v>
      </c>
      <c r="B4521">
        <f>Движение!$A$667</f>
        <v>46886</v>
      </c>
      <c r="C4521">
        <f>Движение!$C$667</f>
        <v>0</v>
      </c>
      <c r="D4521" t="s">
        <v>56</v>
      </c>
      <c r="E4521">
        <f>Движение!$T$667</f>
        <v>18</v>
      </c>
      <c r="F4521">
        <f>N(Движение!$U$667)</f>
        <v>0</v>
      </c>
      <c r="G4521">
        <f>N(Движение!$V$667)</f>
        <v>0</v>
      </c>
      <c r="H4521">
        <f>Движение!$W$667</f>
        <v>18</v>
      </c>
      <c r="I4521" t="str">
        <f t="shared" si="70"/>
        <v/>
      </c>
    </row>
    <row r="4522" spans="1:9" x14ac:dyDescent="0.3">
      <c r="A4522">
        <v>4521</v>
      </c>
      <c r="B4522">
        <f>Движение!$A$667</f>
        <v>46886</v>
      </c>
      <c r="C4522">
        <f>Движение!$C$667</f>
        <v>0</v>
      </c>
      <c r="D4522" t="s">
        <v>57</v>
      </c>
      <c r="E4522">
        <f>Движение!$X$667</f>
        <v>21</v>
      </c>
      <c r="F4522">
        <f>N(Движение!$Y$667)</f>
        <v>0</v>
      </c>
      <c r="G4522">
        <f>N(Движение!$Z$667)</f>
        <v>0</v>
      </c>
      <c r="H4522">
        <f>Движение!$AA$667</f>
        <v>21</v>
      </c>
      <c r="I4522" t="str">
        <f t="shared" si="70"/>
        <v/>
      </c>
    </row>
    <row r="4523" spans="1:9" x14ac:dyDescent="0.3">
      <c r="A4523">
        <v>4522</v>
      </c>
      <c r="B4523">
        <f>Движение!$A$667</f>
        <v>46886</v>
      </c>
      <c r="C4523">
        <f>Движение!$C$667</f>
        <v>0</v>
      </c>
      <c r="D4523" t="s">
        <v>59</v>
      </c>
      <c r="E4523">
        <f>Движение!$AB$667</f>
        <v>15</v>
      </c>
      <c r="F4523">
        <f>N(Движение!$AC$667)</f>
        <v>0</v>
      </c>
      <c r="G4523">
        <f>N(Движение!$AD$667)</f>
        <v>0</v>
      </c>
      <c r="H4523">
        <f>Движение!$AE$667</f>
        <v>15</v>
      </c>
      <c r="I4523" t="str">
        <f t="shared" si="70"/>
        <v/>
      </c>
    </row>
    <row r="4524" spans="1:9" x14ac:dyDescent="0.3">
      <c r="A4524">
        <v>4523</v>
      </c>
      <c r="B4524">
        <f>Движение!$A$668</f>
        <v>46887</v>
      </c>
      <c r="C4524">
        <f>Движение!$C$668</f>
        <v>0</v>
      </c>
      <c r="D4524" t="s">
        <v>45</v>
      </c>
      <c r="E4524">
        <f>Движение!$D$668</f>
        <v>26</v>
      </c>
      <c r="F4524">
        <f>N(Движение!$E$668)</f>
        <v>0</v>
      </c>
      <c r="G4524">
        <f>N(Движение!$F$668)</f>
        <v>0</v>
      </c>
      <c r="H4524">
        <f>Движение!$G$668</f>
        <v>26</v>
      </c>
      <c r="I4524" t="str">
        <f t="shared" si="70"/>
        <v/>
      </c>
    </row>
    <row r="4525" spans="1:9" x14ac:dyDescent="0.3">
      <c r="A4525">
        <v>4524</v>
      </c>
      <c r="B4525">
        <f>Движение!$A$668</f>
        <v>46887</v>
      </c>
      <c r="C4525">
        <f>Движение!$C$668</f>
        <v>0</v>
      </c>
      <c r="D4525" t="s">
        <v>49</v>
      </c>
      <c r="E4525">
        <f>Движение!$H$668</f>
        <v>20</v>
      </c>
      <c r="F4525">
        <f>N(Движение!$I$668)</f>
        <v>0</v>
      </c>
      <c r="G4525">
        <f>N(Движение!$J$668)</f>
        <v>0</v>
      </c>
      <c r="H4525">
        <f>Движение!$K$668</f>
        <v>20</v>
      </c>
      <c r="I4525" t="str">
        <f t="shared" si="70"/>
        <v/>
      </c>
    </row>
    <row r="4526" spans="1:9" x14ac:dyDescent="0.3">
      <c r="A4526">
        <v>4525</v>
      </c>
      <c r="B4526">
        <f>Движение!$A$668</f>
        <v>46887</v>
      </c>
      <c r="C4526">
        <f>Движение!$C$668</f>
        <v>0</v>
      </c>
      <c r="D4526" t="s">
        <v>51</v>
      </c>
      <c r="E4526">
        <f>Движение!$L$668</f>
        <v>48</v>
      </c>
      <c r="F4526">
        <f>N(Движение!$M$668)</f>
        <v>0</v>
      </c>
      <c r="G4526">
        <f>N(Движение!$N$668)</f>
        <v>0</v>
      </c>
      <c r="H4526">
        <f>Движение!$O$668</f>
        <v>48</v>
      </c>
      <c r="I4526" t="str">
        <f t="shared" si="70"/>
        <v/>
      </c>
    </row>
    <row r="4527" spans="1:9" x14ac:dyDescent="0.3">
      <c r="A4527">
        <v>4526</v>
      </c>
      <c r="B4527">
        <f>Движение!$A$668</f>
        <v>46887</v>
      </c>
      <c r="C4527">
        <f>Движение!$C$668</f>
        <v>0</v>
      </c>
      <c r="D4527" t="s">
        <v>54</v>
      </c>
      <c r="E4527">
        <f>Движение!$P$668</f>
        <v>13</v>
      </c>
      <c r="F4527">
        <f>N(Движение!$Q$668)</f>
        <v>0</v>
      </c>
      <c r="G4527">
        <f>N(Движение!$R$668)</f>
        <v>0</v>
      </c>
      <c r="H4527">
        <f>Движение!$S$668</f>
        <v>13</v>
      </c>
      <c r="I4527" t="str">
        <f t="shared" si="70"/>
        <v/>
      </c>
    </row>
    <row r="4528" spans="1:9" x14ac:dyDescent="0.3">
      <c r="A4528">
        <v>4527</v>
      </c>
      <c r="B4528">
        <f>Движение!$A$668</f>
        <v>46887</v>
      </c>
      <c r="C4528">
        <f>Движение!$C$668</f>
        <v>0</v>
      </c>
      <c r="D4528" t="s">
        <v>56</v>
      </c>
      <c r="E4528">
        <f>Движение!$T$668</f>
        <v>18</v>
      </c>
      <c r="F4528">
        <f>N(Движение!$U$668)</f>
        <v>0</v>
      </c>
      <c r="G4528">
        <f>N(Движение!$V$668)</f>
        <v>0</v>
      </c>
      <c r="H4528">
        <f>Движение!$W$668</f>
        <v>18</v>
      </c>
      <c r="I4528" t="str">
        <f t="shared" si="70"/>
        <v/>
      </c>
    </row>
    <row r="4529" spans="1:9" x14ac:dyDescent="0.3">
      <c r="A4529">
        <v>4528</v>
      </c>
      <c r="B4529">
        <f>Движение!$A$668</f>
        <v>46887</v>
      </c>
      <c r="C4529">
        <f>Движение!$C$668</f>
        <v>0</v>
      </c>
      <c r="D4529" t="s">
        <v>57</v>
      </c>
      <c r="E4529">
        <f>Движение!$X$668</f>
        <v>21</v>
      </c>
      <c r="F4529">
        <f>N(Движение!$Y$668)</f>
        <v>0</v>
      </c>
      <c r="G4529">
        <f>N(Движение!$Z$668)</f>
        <v>0</v>
      </c>
      <c r="H4529">
        <f>Движение!$AA$668</f>
        <v>21</v>
      </c>
      <c r="I4529" t="str">
        <f t="shared" si="70"/>
        <v/>
      </c>
    </row>
    <row r="4530" spans="1:9" x14ac:dyDescent="0.3">
      <c r="A4530">
        <v>4529</v>
      </c>
      <c r="B4530">
        <f>Движение!$A$668</f>
        <v>46887</v>
      </c>
      <c r="C4530">
        <f>Движение!$C$668</f>
        <v>0</v>
      </c>
      <c r="D4530" t="s">
        <v>59</v>
      </c>
      <c r="E4530">
        <f>Движение!$AB$668</f>
        <v>15</v>
      </c>
      <c r="F4530">
        <f>N(Движение!$AC$668)</f>
        <v>0</v>
      </c>
      <c r="G4530">
        <f>N(Движение!$AD$668)</f>
        <v>0</v>
      </c>
      <c r="H4530">
        <f>Движение!$AE$668</f>
        <v>15</v>
      </c>
      <c r="I4530" t="str">
        <f t="shared" si="70"/>
        <v/>
      </c>
    </row>
    <row r="4531" spans="1:9" x14ac:dyDescent="0.3">
      <c r="A4531">
        <v>4530</v>
      </c>
      <c r="B4531">
        <f>Движение!$A$669</f>
        <v>46888</v>
      </c>
      <c r="C4531">
        <f>Движение!$C$669</f>
        <v>0</v>
      </c>
      <c r="D4531" t="s">
        <v>45</v>
      </c>
      <c r="E4531">
        <f>Движение!$D$669</f>
        <v>26</v>
      </c>
      <c r="F4531">
        <f>N(Движение!$E$669)</f>
        <v>0</v>
      </c>
      <c r="G4531">
        <f>N(Движение!$F$669)</f>
        <v>0</v>
      </c>
      <c r="H4531">
        <f>Движение!$G$669</f>
        <v>26</v>
      </c>
      <c r="I4531" t="str">
        <f t="shared" si="70"/>
        <v/>
      </c>
    </row>
    <row r="4532" spans="1:9" x14ac:dyDescent="0.3">
      <c r="A4532">
        <v>4531</v>
      </c>
      <c r="B4532">
        <f>Движение!$A$669</f>
        <v>46888</v>
      </c>
      <c r="C4532">
        <f>Движение!$C$669</f>
        <v>0</v>
      </c>
      <c r="D4532" t="s">
        <v>49</v>
      </c>
      <c r="E4532">
        <f>Движение!$H$669</f>
        <v>20</v>
      </c>
      <c r="F4532">
        <f>N(Движение!$I$669)</f>
        <v>0</v>
      </c>
      <c r="G4532">
        <f>N(Движение!$J$669)</f>
        <v>0</v>
      </c>
      <c r="H4532">
        <f>Движение!$K$669</f>
        <v>20</v>
      </c>
      <c r="I4532" t="str">
        <f t="shared" si="70"/>
        <v/>
      </c>
    </row>
    <row r="4533" spans="1:9" x14ac:dyDescent="0.3">
      <c r="A4533">
        <v>4532</v>
      </c>
      <c r="B4533">
        <f>Движение!$A$669</f>
        <v>46888</v>
      </c>
      <c r="C4533">
        <f>Движение!$C$669</f>
        <v>0</v>
      </c>
      <c r="D4533" t="s">
        <v>51</v>
      </c>
      <c r="E4533">
        <f>Движение!$L$669</f>
        <v>48</v>
      </c>
      <c r="F4533">
        <f>N(Движение!$M$669)</f>
        <v>0</v>
      </c>
      <c r="G4533">
        <f>N(Движение!$N$669)</f>
        <v>0</v>
      </c>
      <c r="H4533">
        <f>Движение!$O$669</f>
        <v>48</v>
      </c>
      <c r="I4533" t="str">
        <f t="shared" si="70"/>
        <v/>
      </c>
    </row>
    <row r="4534" spans="1:9" x14ac:dyDescent="0.3">
      <c r="A4534">
        <v>4533</v>
      </c>
      <c r="B4534">
        <f>Движение!$A$669</f>
        <v>46888</v>
      </c>
      <c r="C4534">
        <f>Движение!$C$669</f>
        <v>0</v>
      </c>
      <c r="D4534" t="s">
        <v>54</v>
      </c>
      <c r="E4534">
        <f>Движение!$P$669</f>
        <v>13</v>
      </c>
      <c r="F4534">
        <f>N(Движение!$Q$669)</f>
        <v>0</v>
      </c>
      <c r="G4534">
        <f>N(Движение!$R$669)</f>
        <v>0</v>
      </c>
      <c r="H4534">
        <f>Движение!$S$669</f>
        <v>13</v>
      </c>
      <c r="I4534" t="str">
        <f t="shared" si="70"/>
        <v/>
      </c>
    </row>
    <row r="4535" spans="1:9" x14ac:dyDescent="0.3">
      <c r="A4535">
        <v>4534</v>
      </c>
      <c r="B4535">
        <f>Движение!$A$669</f>
        <v>46888</v>
      </c>
      <c r="C4535">
        <f>Движение!$C$669</f>
        <v>0</v>
      </c>
      <c r="D4535" t="s">
        <v>56</v>
      </c>
      <c r="E4535">
        <f>Движение!$T$669</f>
        <v>18</v>
      </c>
      <c r="F4535">
        <f>N(Движение!$U$669)</f>
        <v>0</v>
      </c>
      <c r="G4535">
        <f>N(Движение!$V$669)</f>
        <v>0</v>
      </c>
      <c r="H4535">
        <f>Движение!$W$669</f>
        <v>18</v>
      </c>
      <c r="I4535" t="str">
        <f t="shared" si="70"/>
        <v/>
      </c>
    </row>
    <row r="4536" spans="1:9" x14ac:dyDescent="0.3">
      <c r="A4536">
        <v>4535</v>
      </c>
      <c r="B4536">
        <f>Движение!$A$669</f>
        <v>46888</v>
      </c>
      <c r="C4536">
        <f>Движение!$C$669</f>
        <v>0</v>
      </c>
      <c r="D4536" t="s">
        <v>57</v>
      </c>
      <c r="E4536">
        <f>Движение!$X$669</f>
        <v>21</v>
      </c>
      <c r="F4536">
        <f>N(Движение!$Y$669)</f>
        <v>0</v>
      </c>
      <c r="G4536">
        <f>N(Движение!$Z$669)</f>
        <v>0</v>
      </c>
      <c r="H4536">
        <f>Движение!$AA$669</f>
        <v>21</v>
      </c>
      <c r="I4536" t="str">
        <f t="shared" si="70"/>
        <v/>
      </c>
    </row>
    <row r="4537" spans="1:9" x14ac:dyDescent="0.3">
      <c r="A4537">
        <v>4536</v>
      </c>
      <c r="B4537">
        <f>Движение!$A$669</f>
        <v>46888</v>
      </c>
      <c r="C4537">
        <f>Движение!$C$669</f>
        <v>0</v>
      </c>
      <c r="D4537" t="s">
        <v>59</v>
      </c>
      <c r="E4537">
        <f>Движение!$AB$669</f>
        <v>15</v>
      </c>
      <c r="F4537">
        <f>N(Движение!$AC$669)</f>
        <v>0</v>
      </c>
      <c r="G4537">
        <f>N(Движение!$AD$669)</f>
        <v>0</v>
      </c>
      <c r="H4537">
        <f>Движение!$AE$669</f>
        <v>15</v>
      </c>
      <c r="I4537" t="str">
        <f t="shared" si="70"/>
        <v/>
      </c>
    </row>
    <row r="4538" spans="1:9" x14ac:dyDescent="0.3">
      <c r="A4538">
        <v>4537</v>
      </c>
      <c r="B4538">
        <f>Движение!$A$670</f>
        <v>46889</v>
      </c>
      <c r="C4538">
        <f>Движение!$C$670</f>
        <v>0</v>
      </c>
      <c r="D4538" t="s">
        <v>45</v>
      </c>
      <c r="E4538">
        <f>Движение!$D$670</f>
        <v>26</v>
      </c>
      <c r="F4538">
        <f>N(Движение!$E$670)</f>
        <v>0</v>
      </c>
      <c r="G4538">
        <f>N(Движение!$F$670)</f>
        <v>0</v>
      </c>
      <c r="H4538">
        <f>Движение!$G$670</f>
        <v>26</v>
      </c>
      <c r="I4538" t="str">
        <f t="shared" si="70"/>
        <v/>
      </c>
    </row>
    <row r="4539" spans="1:9" x14ac:dyDescent="0.3">
      <c r="A4539">
        <v>4538</v>
      </c>
      <c r="B4539">
        <f>Движение!$A$670</f>
        <v>46889</v>
      </c>
      <c r="C4539">
        <f>Движение!$C$670</f>
        <v>0</v>
      </c>
      <c r="D4539" t="s">
        <v>49</v>
      </c>
      <c r="E4539">
        <f>Движение!$H$670</f>
        <v>20</v>
      </c>
      <c r="F4539">
        <f>N(Движение!$I$670)</f>
        <v>0</v>
      </c>
      <c r="G4539">
        <f>N(Движение!$J$670)</f>
        <v>0</v>
      </c>
      <c r="H4539">
        <f>Движение!$K$670</f>
        <v>20</v>
      </c>
      <c r="I4539" t="str">
        <f t="shared" si="70"/>
        <v/>
      </c>
    </row>
    <row r="4540" spans="1:9" x14ac:dyDescent="0.3">
      <c r="A4540">
        <v>4539</v>
      </c>
      <c r="B4540">
        <f>Движение!$A$670</f>
        <v>46889</v>
      </c>
      <c r="C4540">
        <f>Движение!$C$670</f>
        <v>0</v>
      </c>
      <c r="D4540" t="s">
        <v>51</v>
      </c>
      <c r="E4540">
        <f>Движение!$L$670</f>
        <v>48</v>
      </c>
      <c r="F4540">
        <f>N(Движение!$M$670)</f>
        <v>0</v>
      </c>
      <c r="G4540">
        <f>N(Движение!$N$670)</f>
        <v>0</v>
      </c>
      <c r="H4540">
        <f>Движение!$O$670</f>
        <v>48</v>
      </c>
      <c r="I4540" t="str">
        <f t="shared" si="70"/>
        <v/>
      </c>
    </row>
    <row r="4541" spans="1:9" x14ac:dyDescent="0.3">
      <c r="A4541">
        <v>4540</v>
      </c>
      <c r="B4541">
        <f>Движение!$A$670</f>
        <v>46889</v>
      </c>
      <c r="C4541">
        <f>Движение!$C$670</f>
        <v>0</v>
      </c>
      <c r="D4541" t="s">
        <v>54</v>
      </c>
      <c r="E4541">
        <f>Движение!$P$670</f>
        <v>13</v>
      </c>
      <c r="F4541">
        <f>N(Движение!$Q$670)</f>
        <v>0</v>
      </c>
      <c r="G4541">
        <f>N(Движение!$R$670)</f>
        <v>0</v>
      </c>
      <c r="H4541">
        <f>Движение!$S$670</f>
        <v>13</v>
      </c>
      <c r="I4541" t="str">
        <f t="shared" si="70"/>
        <v/>
      </c>
    </row>
    <row r="4542" spans="1:9" x14ac:dyDescent="0.3">
      <c r="A4542">
        <v>4541</v>
      </c>
      <c r="B4542">
        <f>Движение!$A$670</f>
        <v>46889</v>
      </c>
      <c r="C4542">
        <f>Движение!$C$670</f>
        <v>0</v>
      </c>
      <c r="D4542" t="s">
        <v>56</v>
      </c>
      <c r="E4542">
        <f>Движение!$T$670</f>
        <v>18</v>
      </c>
      <c r="F4542">
        <f>N(Движение!$U$670)</f>
        <v>0</v>
      </c>
      <c r="G4542">
        <f>N(Движение!$V$670)</f>
        <v>0</v>
      </c>
      <c r="H4542">
        <f>Движение!$W$670</f>
        <v>18</v>
      </c>
      <c r="I4542" t="str">
        <f t="shared" si="70"/>
        <v/>
      </c>
    </row>
    <row r="4543" spans="1:9" x14ac:dyDescent="0.3">
      <c r="A4543">
        <v>4542</v>
      </c>
      <c r="B4543">
        <f>Движение!$A$670</f>
        <v>46889</v>
      </c>
      <c r="C4543">
        <f>Движение!$C$670</f>
        <v>0</v>
      </c>
      <c r="D4543" t="s">
        <v>57</v>
      </c>
      <c r="E4543">
        <f>Движение!$X$670</f>
        <v>21</v>
      </c>
      <c r="F4543">
        <f>N(Движение!$Y$670)</f>
        <v>0</v>
      </c>
      <c r="G4543">
        <f>N(Движение!$Z$670)</f>
        <v>0</v>
      </c>
      <c r="H4543">
        <f>Движение!$AA$670</f>
        <v>21</v>
      </c>
      <c r="I4543" t="str">
        <f t="shared" si="70"/>
        <v/>
      </c>
    </row>
    <row r="4544" spans="1:9" x14ac:dyDescent="0.3">
      <c r="A4544">
        <v>4543</v>
      </c>
      <c r="B4544">
        <f>Движение!$A$670</f>
        <v>46889</v>
      </c>
      <c r="C4544">
        <f>Движение!$C$670</f>
        <v>0</v>
      </c>
      <c r="D4544" t="s">
        <v>59</v>
      </c>
      <c r="E4544">
        <f>Движение!$AB$670</f>
        <v>15</v>
      </c>
      <c r="F4544">
        <f>N(Движение!$AC$670)</f>
        <v>0</v>
      </c>
      <c r="G4544">
        <f>N(Движение!$AD$670)</f>
        <v>0</v>
      </c>
      <c r="H4544">
        <f>Движение!$AE$670</f>
        <v>15</v>
      </c>
      <c r="I4544" t="str">
        <f t="shared" si="70"/>
        <v/>
      </c>
    </row>
    <row r="4545" spans="1:9" x14ac:dyDescent="0.3">
      <c r="A4545">
        <v>4544</v>
      </c>
      <c r="B4545">
        <f>Движение!$A$671</f>
        <v>46890</v>
      </c>
      <c r="C4545">
        <f>Движение!$C$671</f>
        <v>0</v>
      </c>
      <c r="D4545" t="s">
        <v>45</v>
      </c>
      <c r="E4545">
        <f>Движение!$D$671</f>
        <v>26</v>
      </c>
      <c r="F4545">
        <f>N(Движение!$E$671)</f>
        <v>0</v>
      </c>
      <c r="G4545">
        <f>N(Движение!$F$671)</f>
        <v>0</v>
      </c>
      <c r="H4545">
        <f>Движение!$G$671</f>
        <v>26</v>
      </c>
      <c r="I4545" t="str">
        <f t="shared" si="70"/>
        <v/>
      </c>
    </row>
    <row r="4546" spans="1:9" x14ac:dyDescent="0.3">
      <c r="A4546">
        <v>4545</v>
      </c>
      <c r="B4546">
        <f>Движение!$A$671</f>
        <v>46890</v>
      </c>
      <c r="C4546">
        <f>Движение!$C$671</f>
        <v>0</v>
      </c>
      <c r="D4546" t="s">
        <v>49</v>
      </c>
      <c r="E4546">
        <f>Движение!$H$671</f>
        <v>20</v>
      </c>
      <c r="F4546">
        <f>N(Движение!$I$671)</f>
        <v>0</v>
      </c>
      <c r="G4546">
        <f>N(Движение!$J$671)</f>
        <v>0</v>
      </c>
      <c r="H4546">
        <f>Движение!$K$671</f>
        <v>20</v>
      </c>
      <c r="I4546" t="str">
        <f t="shared" ref="I4546:I4609" si="71">IF($F4546&gt;0,TEXT($B4546,"dd.mm")&amp;"_"&amp;$D4546,"")</f>
        <v/>
      </c>
    </row>
    <row r="4547" spans="1:9" x14ac:dyDescent="0.3">
      <c r="A4547">
        <v>4546</v>
      </c>
      <c r="B4547">
        <f>Движение!$A$671</f>
        <v>46890</v>
      </c>
      <c r="C4547">
        <f>Движение!$C$671</f>
        <v>0</v>
      </c>
      <c r="D4547" t="s">
        <v>51</v>
      </c>
      <c r="E4547">
        <f>Движение!$L$671</f>
        <v>48</v>
      </c>
      <c r="F4547">
        <f>N(Движение!$M$671)</f>
        <v>0</v>
      </c>
      <c r="G4547">
        <f>N(Движение!$N$671)</f>
        <v>0</v>
      </c>
      <c r="H4547">
        <f>Движение!$O$671</f>
        <v>48</v>
      </c>
      <c r="I4547" t="str">
        <f t="shared" si="71"/>
        <v/>
      </c>
    </row>
    <row r="4548" spans="1:9" x14ac:dyDescent="0.3">
      <c r="A4548">
        <v>4547</v>
      </c>
      <c r="B4548">
        <f>Движение!$A$671</f>
        <v>46890</v>
      </c>
      <c r="C4548">
        <f>Движение!$C$671</f>
        <v>0</v>
      </c>
      <c r="D4548" t="s">
        <v>54</v>
      </c>
      <c r="E4548">
        <f>Движение!$P$671</f>
        <v>13</v>
      </c>
      <c r="F4548">
        <f>N(Движение!$Q$671)</f>
        <v>0</v>
      </c>
      <c r="G4548">
        <f>N(Движение!$R$671)</f>
        <v>0</v>
      </c>
      <c r="H4548">
        <f>Движение!$S$671</f>
        <v>13</v>
      </c>
      <c r="I4548" t="str">
        <f t="shared" si="71"/>
        <v/>
      </c>
    </row>
    <row r="4549" spans="1:9" x14ac:dyDescent="0.3">
      <c r="A4549">
        <v>4548</v>
      </c>
      <c r="B4549">
        <f>Движение!$A$671</f>
        <v>46890</v>
      </c>
      <c r="C4549">
        <f>Движение!$C$671</f>
        <v>0</v>
      </c>
      <c r="D4549" t="s">
        <v>56</v>
      </c>
      <c r="E4549">
        <f>Движение!$T$671</f>
        <v>18</v>
      </c>
      <c r="F4549">
        <f>N(Движение!$U$671)</f>
        <v>0</v>
      </c>
      <c r="G4549">
        <f>N(Движение!$V$671)</f>
        <v>0</v>
      </c>
      <c r="H4549">
        <f>Движение!$W$671</f>
        <v>18</v>
      </c>
      <c r="I4549" t="str">
        <f t="shared" si="71"/>
        <v/>
      </c>
    </row>
    <row r="4550" spans="1:9" x14ac:dyDescent="0.3">
      <c r="A4550">
        <v>4549</v>
      </c>
      <c r="B4550">
        <f>Движение!$A$671</f>
        <v>46890</v>
      </c>
      <c r="C4550">
        <f>Движение!$C$671</f>
        <v>0</v>
      </c>
      <c r="D4550" t="s">
        <v>57</v>
      </c>
      <c r="E4550">
        <f>Движение!$X$671</f>
        <v>21</v>
      </c>
      <c r="F4550">
        <f>N(Движение!$Y$671)</f>
        <v>0</v>
      </c>
      <c r="G4550">
        <f>N(Движение!$Z$671)</f>
        <v>0</v>
      </c>
      <c r="H4550">
        <f>Движение!$AA$671</f>
        <v>21</v>
      </c>
      <c r="I4550" t="str">
        <f t="shared" si="71"/>
        <v/>
      </c>
    </row>
    <row r="4551" spans="1:9" x14ac:dyDescent="0.3">
      <c r="A4551">
        <v>4550</v>
      </c>
      <c r="B4551">
        <f>Движение!$A$671</f>
        <v>46890</v>
      </c>
      <c r="C4551">
        <f>Движение!$C$671</f>
        <v>0</v>
      </c>
      <c r="D4551" t="s">
        <v>59</v>
      </c>
      <c r="E4551">
        <f>Движение!$AB$671</f>
        <v>15</v>
      </c>
      <c r="F4551">
        <f>N(Движение!$AC$671)</f>
        <v>0</v>
      </c>
      <c r="G4551">
        <f>N(Движение!$AD$671)</f>
        <v>0</v>
      </c>
      <c r="H4551">
        <f>Движение!$AE$671</f>
        <v>15</v>
      </c>
      <c r="I4551" t="str">
        <f t="shared" si="71"/>
        <v/>
      </c>
    </row>
    <row r="4552" spans="1:9" x14ac:dyDescent="0.3">
      <c r="A4552">
        <v>4551</v>
      </c>
      <c r="B4552">
        <f>Движение!$A$672</f>
        <v>46891</v>
      </c>
      <c r="C4552">
        <f>Движение!$C$672</f>
        <v>0</v>
      </c>
      <c r="D4552" t="s">
        <v>45</v>
      </c>
      <c r="E4552">
        <f>Движение!$D$672</f>
        <v>26</v>
      </c>
      <c r="F4552">
        <f>N(Движение!$E$672)</f>
        <v>0</v>
      </c>
      <c r="G4552">
        <f>N(Движение!$F$672)</f>
        <v>0</v>
      </c>
      <c r="H4552">
        <f>Движение!$G$672</f>
        <v>26</v>
      </c>
      <c r="I4552" t="str">
        <f t="shared" si="71"/>
        <v/>
      </c>
    </row>
    <row r="4553" spans="1:9" x14ac:dyDescent="0.3">
      <c r="A4553">
        <v>4552</v>
      </c>
      <c r="B4553">
        <f>Движение!$A$672</f>
        <v>46891</v>
      </c>
      <c r="C4553">
        <f>Движение!$C$672</f>
        <v>0</v>
      </c>
      <c r="D4553" t="s">
        <v>49</v>
      </c>
      <c r="E4553">
        <f>Движение!$H$672</f>
        <v>20</v>
      </c>
      <c r="F4553">
        <f>N(Движение!$I$672)</f>
        <v>0</v>
      </c>
      <c r="G4553">
        <f>N(Движение!$J$672)</f>
        <v>0</v>
      </c>
      <c r="H4553">
        <f>Движение!$K$672</f>
        <v>20</v>
      </c>
      <c r="I4553" t="str">
        <f t="shared" si="71"/>
        <v/>
      </c>
    </row>
    <row r="4554" spans="1:9" x14ac:dyDescent="0.3">
      <c r="A4554">
        <v>4553</v>
      </c>
      <c r="B4554">
        <f>Движение!$A$672</f>
        <v>46891</v>
      </c>
      <c r="C4554">
        <f>Движение!$C$672</f>
        <v>0</v>
      </c>
      <c r="D4554" t="s">
        <v>51</v>
      </c>
      <c r="E4554">
        <f>Движение!$L$672</f>
        <v>48</v>
      </c>
      <c r="F4554">
        <f>N(Движение!$M$672)</f>
        <v>0</v>
      </c>
      <c r="G4554">
        <f>N(Движение!$N$672)</f>
        <v>0</v>
      </c>
      <c r="H4554">
        <f>Движение!$O$672</f>
        <v>48</v>
      </c>
      <c r="I4554" t="str">
        <f t="shared" si="71"/>
        <v/>
      </c>
    </row>
    <row r="4555" spans="1:9" x14ac:dyDescent="0.3">
      <c r="A4555">
        <v>4554</v>
      </c>
      <c r="B4555">
        <f>Движение!$A$672</f>
        <v>46891</v>
      </c>
      <c r="C4555">
        <f>Движение!$C$672</f>
        <v>0</v>
      </c>
      <c r="D4555" t="s">
        <v>54</v>
      </c>
      <c r="E4555">
        <f>Движение!$P$672</f>
        <v>13</v>
      </c>
      <c r="F4555">
        <f>N(Движение!$Q$672)</f>
        <v>0</v>
      </c>
      <c r="G4555">
        <f>N(Движение!$R$672)</f>
        <v>0</v>
      </c>
      <c r="H4555">
        <f>Движение!$S$672</f>
        <v>13</v>
      </c>
      <c r="I4555" t="str">
        <f t="shared" si="71"/>
        <v/>
      </c>
    </row>
    <row r="4556" spans="1:9" x14ac:dyDescent="0.3">
      <c r="A4556">
        <v>4555</v>
      </c>
      <c r="B4556">
        <f>Движение!$A$672</f>
        <v>46891</v>
      </c>
      <c r="C4556">
        <f>Движение!$C$672</f>
        <v>0</v>
      </c>
      <c r="D4556" t="s">
        <v>56</v>
      </c>
      <c r="E4556">
        <f>Движение!$T$672</f>
        <v>18</v>
      </c>
      <c r="F4556">
        <f>N(Движение!$U$672)</f>
        <v>0</v>
      </c>
      <c r="G4556">
        <f>N(Движение!$V$672)</f>
        <v>0</v>
      </c>
      <c r="H4556">
        <f>Движение!$W$672</f>
        <v>18</v>
      </c>
      <c r="I4556" t="str">
        <f t="shared" si="71"/>
        <v/>
      </c>
    </row>
    <row r="4557" spans="1:9" x14ac:dyDescent="0.3">
      <c r="A4557">
        <v>4556</v>
      </c>
      <c r="B4557">
        <f>Движение!$A$672</f>
        <v>46891</v>
      </c>
      <c r="C4557">
        <f>Движение!$C$672</f>
        <v>0</v>
      </c>
      <c r="D4557" t="s">
        <v>57</v>
      </c>
      <c r="E4557">
        <f>Движение!$X$672</f>
        <v>21</v>
      </c>
      <c r="F4557">
        <f>N(Движение!$Y$672)</f>
        <v>0</v>
      </c>
      <c r="G4557">
        <f>N(Движение!$Z$672)</f>
        <v>0</v>
      </c>
      <c r="H4557">
        <f>Движение!$AA$672</f>
        <v>21</v>
      </c>
      <c r="I4557" t="str">
        <f t="shared" si="71"/>
        <v/>
      </c>
    </row>
    <row r="4558" spans="1:9" x14ac:dyDescent="0.3">
      <c r="A4558">
        <v>4557</v>
      </c>
      <c r="B4558">
        <f>Движение!$A$672</f>
        <v>46891</v>
      </c>
      <c r="C4558">
        <f>Движение!$C$672</f>
        <v>0</v>
      </c>
      <c r="D4558" t="s">
        <v>59</v>
      </c>
      <c r="E4558">
        <f>Движение!$AB$672</f>
        <v>15</v>
      </c>
      <c r="F4558">
        <f>N(Движение!$AC$672)</f>
        <v>0</v>
      </c>
      <c r="G4558">
        <f>N(Движение!$AD$672)</f>
        <v>0</v>
      </c>
      <c r="H4558">
        <f>Движение!$AE$672</f>
        <v>15</v>
      </c>
      <c r="I4558" t="str">
        <f t="shared" si="71"/>
        <v/>
      </c>
    </row>
    <row r="4559" spans="1:9" x14ac:dyDescent="0.3">
      <c r="A4559">
        <v>4558</v>
      </c>
      <c r="B4559">
        <f>Движение!$A$673</f>
        <v>46892</v>
      </c>
      <c r="C4559">
        <f>Движение!$C$673</f>
        <v>0</v>
      </c>
      <c r="D4559" t="s">
        <v>45</v>
      </c>
      <c r="E4559">
        <f>Движение!$D$673</f>
        <v>26</v>
      </c>
      <c r="F4559">
        <f>N(Движение!$E$673)</f>
        <v>0</v>
      </c>
      <c r="G4559">
        <f>N(Движение!$F$673)</f>
        <v>0</v>
      </c>
      <c r="H4559">
        <f>Движение!$G$673</f>
        <v>26</v>
      </c>
      <c r="I4559" t="str">
        <f t="shared" si="71"/>
        <v/>
      </c>
    </row>
    <row r="4560" spans="1:9" x14ac:dyDescent="0.3">
      <c r="A4560">
        <v>4559</v>
      </c>
      <c r="B4560">
        <f>Движение!$A$673</f>
        <v>46892</v>
      </c>
      <c r="C4560">
        <f>Движение!$C$673</f>
        <v>0</v>
      </c>
      <c r="D4560" t="s">
        <v>49</v>
      </c>
      <c r="E4560">
        <f>Движение!$H$673</f>
        <v>20</v>
      </c>
      <c r="F4560">
        <f>N(Движение!$I$673)</f>
        <v>0</v>
      </c>
      <c r="G4560">
        <f>N(Движение!$J$673)</f>
        <v>0</v>
      </c>
      <c r="H4560">
        <f>Движение!$K$673</f>
        <v>20</v>
      </c>
      <c r="I4560" t="str">
        <f t="shared" si="71"/>
        <v/>
      </c>
    </row>
    <row r="4561" spans="1:9" x14ac:dyDescent="0.3">
      <c r="A4561">
        <v>4560</v>
      </c>
      <c r="B4561">
        <f>Движение!$A$673</f>
        <v>46892</v>
      </c>
      <c r="C4561">
        <f>Движение!$C$673</f>
        <v>0</v>
      </c>
      <c r="D4561" t="s">
        <v>51</v>
      </c>
      <c r="E4561">
        <f>Движение!$L$673</f>
        <v>48</v>
      </c>
      <c r="F4561">
        <f>N(Движение!$M$673)</f>
        <v>0</v>
      </c>
      <c r="G4561">
        <f>N(Движение!$N$673)</f>
        <v>0</v>
      </c>
      <c r="H4561">
        <f>Движение!$O$673</f>
        <v>48</v>
      </c>
      <c r="I4561" t="str">
        <f t="shared" si="71"/>
        <v/>
      </c>
    </row>
    <row r="4562" spans="1:9" x14ac:dyDescent="0.3">
      <c r="A4562">
        <v>4561</v>
      </c>
      <c r="B4562">
        <f>Движение!$A$673</f>
        <v>46892</v>
      </c>
      <c r="C4562">
        <f>Движение!$C$673</f>
        <v>0</v>
      </c>
      <c r="D4562" t="s">
        <v>54</v>
      </c>
      <c r="E4562">
        <f>Движение!$P$673</f>
        <v>13</v>
      </c>
      <c r="F4562">
        <f>N(Движение!$Q$673)</f>
        <v>0</v>
      </c>
      <c r="G4562">
        <f>N(Движение!$R$673)</f>
        <v>0</v>
      </c>
      <c r="H4562">
        <f>Движение!$S$673</f>
        <v>13</v>
      </c>
      <c r="I4562" t="str">
        <f t="shared" si="71"/>
        <v/>
      </c>
    </row>
    <row r="4563" spans="1:9" x14ac:dyDescent="0.3">
      <c r="A4563">
        <v>4562</v>
      </c>
      <c r="B4563">
        <f>Движение!$A$673</f>
        <v>46892</v>
      </c>
      <c r="C4563">
        <f>Движение!$C$673</f>
        <v>0</v>
      </c>
      <c r="D4563" t="s">
        <v>56</v>
      </c>
      <c r="E4563">
        <f>Движение!$T$673</f>
        <v>18</v>
      </c>
      <c r="F4563">
        <f>N(Движение!$U$673)</f>
        <v>0</v>
      </c>
      <c r="G4563">
        <f>N(Движение!$V$673)</f>
        <v>0</v>
      </c>
      <c r="H4563">
        <f>Движение!$W$673</f>
        <v>18</v>
      </c>
      <c r="I4563" t="str">
        <f t="shared" si="71"/>
        <v/>
      </c>
    </row>
    <row r="4564" spans="1:9" x14ac:dyDescent="0.3">
      <c r="A4564">
        <v>4563</v>
      </c>
      <c r="B4564">
        <f>Движение!$A$673</f>
        <v>46892</v>
      </c>
      <c r="C4564">
        <f>Движение!$C$673</f>
        <v>0</v>
      </c>
      <c r="D4564" t="s">
        <v>57</v>
      </c>
      <c r="E4564">
        <f>Движение!$X$673</f>
        <v>21</v>
      </c>
      <c r="F4564">
        <f>N(Движение!$Y$673)</f>
        <v>0</v>
      </c>
      <c r="G4564">
        <f>N(Движение!$Z$673)</f>
        <v>0</v>
      </c>
      <c r="H4564">
        <f>Движение!$AA$673</f>
        <v>21</v>
      </c>
      <c r="I4564" t="str">
        <f t="shared" si="71"/>
        <v/>
      </c>
    </row>
    <row r="4565" spans="1:9" x14ac:dyDescent="0.3">
      <c r="A4565">
        <v>4564</v>
      </c>
      <c r="B4565">
        <f>Движение!$A$673</f>
        <v>46892</v>
      </c>
      <c r="C4565">
        <f>Движение!$C$673</f>
        <v>0</v>
      </c>
      <c r="D4565" t="s">
        <v>59</v>
      </c>
      <c r="E4565">
        <f>Движение!$AB$673</f>
        <v>15</v>
      </c>
      <c r="F4565">
        <f>N(Движение!$AC$673)</f>
        <v>0</v>
      </c>
      <c r="G4565">
        <f>N(Движение!$AD$673)</f>
        <v>0</v>
      </c>
      <c r="H4565">
        <f>Движение!$AE$673</f>
        <v>15</v>
      </c>
      <c r="I4565" t="str">
        <f t="shared" si="71"/>
        <v/>
      </c>
    </row>
    <row r="4566" spans="1:9" x14ac:dyDescent="0.3">
      <c r="A4566">
        <v>4565</v>
      </c>
      <c r="B4566">
        <f>Движение!$A$674</f>
        <v>46893</v>
      </c>
      <c r="C4566">
        <f>Движение!$C$674</f>
        <v>0</v>
      </c>
      <c r="D4566" t="s">
        <v>45</v>
      </c>
      <c r="E4566">
        <f>Движение!$D$674</f>
        <v>26</v>
      </c>
      <c r="F4566">
        <f>N(Движение!$E$674)</f>
        <v>0</v>
      </c>
      <c r="G4566">
        <f>N(Движение!$F$674)</f>
        <v>0</v>
      </c>
      <c r="H4566">
        <f>Движение!$G$674</f>
        <v>26</v>
      </c>
      <c r="I4566" t="str">
        <f t="shared" si="71"/>
        <v/>
      </c>
    </row>
    <row r="4567" spans="1:9" x14ac:dyDescent="0.3">
      <c r="A4567">
        <v>4566</v>
      </c>
      <c r="B4567">
        <f>Движение!$A$674</f>
        <v>46893</v>
      </c>
      <c r="C4567">
        <f>Движение!$C$674</f>
        <v>0</v>
      </c>
      <c r="D4567" t="s">
        <v>49</v>
      </c>
      <c r="E4567">
        <f>Движение!$H$674</f>
        <v>20</v>
      </c>
      <c r="F4567">
        <f>N(Движение!$I$674)</f>
        <v>0</v>
      </c>
      <c r="G4567">
        <f>N(Движение!$J$674)</f>
        <v>0</v>
      </c>
      <c r="H4567">
        <f>Движение!$K$674</f>
        <v>20</v>
      </c>
      <c r="I4567" t="str">
        <f t="shared" si="71"/>
        <v/>
      </c>
    </row>
    <row r="4568" spans="1:9" x14ac:dyDescent="0.3">
      <c r="A4568">
        <v>4567</v>
      </c>
      <c r="B4568">
        <f>Движение!$A$674</f>
        <v>46893</v>
      </c>
      <c r="C4568">
        <f>Движение!$C$674</f>
        <v>0</v>
      </c>
      <c r="D4568" t="s">
        <v>51</v>
      </c>
      <c r="E4568">
        <f>Движение!$L$674</f>
        <v>48</v>
      </c>
      <c r="F4568">
        <f>N(Движение!$M$674)</f>
        <v>0</v>
      </c>
      <c r="G4568">
        <f>N(Движение!$N$674)</f>
        <v>0</v>
      </c>
      <c r="H4568">
        <f>Движение!$O$674</f>
        <v>48</v>
      </c>
      <c r="I4568" t="str">
        <f t="shared" si="71"/>
        <v/>
      </c>
    </row>
    <row r="4569" spans="1:9" x14ac:dyDescent="0.3">
      <c r="A4569">
        <v>4568</v>
      </c>
      <c r="B4569">
        <f>Движение!$A$674</f>
        <v>46893</v>
      </c>
      <c r="C4569">
        <f>Движение!$C$674</f>
        <v>0</v>
      </c>
      <c r="D4569" t="s">
        <v>54</v>
      </c>
      <c r="E4569">
        <f>Движение!$P$674</f>
        <v>13</v>
      </c>
      <c r="F4569">
        <f>N(Движение!$Q$674)</f>
        <v>0</v>
      </c>
      <c r="G4569">
        <f>N(Движение!$R$674)</f>
        <v>0</v>
      </c>
      <c r="H4569">
        <f>Движение!$S$674</f>
        <v>13</v>
      </c>
      <c r="I4569" t="str">
        <f t="shared" si="71"/>
        <v/>
      </c>
    </row>
    <row r="4570" spans="1:9" x14ac:dyDescent="0.3">
      <c r="A4570">
        <v>4569</v>
      </c>
      <c r="B4570">
        <f>Движение!$A$674</f>
        <v>46893</v>
      </c>
      <c r="C4570">
        <f>Движение!$C$674</f>
        <v>0</v>
      </c>
      <c r="D4570" t="s">
        <v>56</v>
      </c>
      <c r="E4570">
        <f>Движение!$T$674</f>
        <v>18</v>
      </c>
      <c r="F4570">
        <f>N(Движение!$U$674)</f>
        <v>0</v>
      </c>
      <c r="G4570">
        <f>N(Движение!$V$674)</f>
        <v>0</v>
      </c>
      <c r="H4570">
        <f>Движение!$W$674</f>
        <v>18</v>
      </c>
      <c r="I4570" t="str">
        <f t="shared" si="71"/>
        <v/>
      </c>
    </row>
    <row r="4571" spans="1:9" x14ac:dyDescent="0.3">
      <c r="A4571">
        <v>4570</v>
      </c>
      <c r="B4571">
        <f>Движение!$A$674</f>
        <v>46893</v>
      </c>
      <c r="C4571">
        <f>Движение!$C$674</f>
        <v>0</v>
      </c>
      <c r="D4571" t="s">
        <v>57</v>
      </c>
      <c r="E4571">
        <f>Движение!$X$674</f>
        <v>21</v>
      </c>
      <c r="F4571">
        <f>N(Движение!$Y$674)</f>
        <v>0</v>
      </c>
      <c r="G4571">
        <f>N(Движение!$Z$674)</f>
        <v>0</v>
      </c>
      <c r="H4571">
        <f>Движение!$AA$674</f>
        <v>21</v>
      </c>
      <c r="I4571" t="str">
        <f t="shared" si="71"/>
        <v/>
      </c>
    </row>
    <row r="4572" spans="1:9" x14ac:dyDescent="0.3">
      <c r="A4572">
        <v>4571</v>
      </c>
      <c r="B4572">
        <f>Движение!$A$674</f>
        <v>46893</v>
      </c>
      <c r="C4572">
        <f>Движение!$C$674</f>
        <v>0</v>
      </c>
      <c r="D4572" t="s">
        <v>59</v>
      </c>
      <c r="E4572">
        <f>Движение!$AB$674</f>
        <v>15</v>
      </c>
      <c r="F4572">
        <f>N(Движение!$AC$674)</f>
        <v>0</v>
      </c>
      <c r="G4572">
        <f>N(Движение!$AD$674)</f>
        <v>0</v>
      </c>
      <c r="H4572">
        <f>Движение!$AE$674</f>
        <v>15</v>
      </c>
      <c r="I4572" t="str">
        <f t="shared" si="71"/>
        <v/>
      </c>
    </row>
    <row r="4573" spans="1:9" x14ac:dyDescent="0.3">
      <c r="A4573">
        <v>4572</v>
      </c>
      <c r="B4573">
        <f>Движение!$A$675</f>
        <v>46894</v>
      </c>
      <c r="C4573">
        <f>Движение!$C$675</f>
        <v>0</v>
      </c>
      <c r="D4573" t="s">
        <v>45</v>
      </c>
      <c r="E4573">
        <f>Движение!$D$675</f>
        <v>26</v>
      </c>
      <c r="F4573">
        <f>N(Движение!$E$675)</f>
        <v>0</v>
      </c>
      <c r="G4573">
        <f>N(Движение!$F$675)</f>
        <v>0</v>
      </c>
      <c r="H4573">
        <f>Движение!$G$675</f>
        <v>26</v>
      </c>
      <c r="I4573" t="str">
        <f t="shared" si="71"/>
        <v/>
      </c>
    </row>
    <row r="4574" spans="1:9" x14ac:dyDescent="0.3">
      <c r="A4574">
        <v>4573</v>
      </c>
      <c r="B4574">
        <f>Движение!$A$675</f>
        <v>46894</v>
      </c>
      <c r="C4574">
        <f>Движение!$C$675</f>
        <v>0</v>
      </c>
      <c r="D4574" t="s">
        <v>49</v>
      </c>
      <c r="E4574">
        <f>Движение!$H$675</f>
        <v>20</v>
      </c>
      <c r="F4574">
        <f>N(Движение!$I$675)</f>
        <v>0</v>
      </c>
      <c r="G4574">
        <f>N(Движение!$J$675)</f>
        <v>0</v>
      </c>
      <c r="H4574">
        <f>Движение!$K$675</f>
        <v>20</v>
      </c>
      <c r="I4574" t="str">
        <f t="shared" si="71"/>
        <v/>
      </c>
    </row>
    <row r="4575" spans="1:9" x14ac:dyDescent="0.3">
      <c r="A4575">
        <v>4574</v>
      </c>
      <c r="B4575">
        <f>Движение!$A$675</f>
        <v>46894</v>
      </c>
      <c r="C4575">
        <f>Движение!$C$675</f>
        <v>0</v>
      </c>
      <c r="D4575" t="s">
        <v>51</v>
      </c>
      <c r="E4575">
        <f>Движение!$L$675</f>
        <v>48</v>
      </c>
      <c r="F4575">
        <f>N(Движение!$M$675)</f>
        <v>0</v>
      </c>
      <c r="G4575">
        <f>N(Движение!$N$675)</f>
        <v>0</v>
      </c>
      <c r="H4575">
        <f>Движение!$O$675</f>
        <v>48</v>
      </c>
      <c r="I4575" t="str">
        <f t="shared" si="71"/>
        <v/>
      </c>
    </row>
    <row r="4576" spans="1:9" x14ac:dyDescent="0.3">
      <c r="A4576">
        <v>4575</v>
      </c>
      <c r="B4576">
        <f>Движение!$A$675</f>
        <v>46894</v>
      </c>
      <c r="C4576">
        <f>Движение!$C$675</f>
        <v>0</v>
      </c>
      <c r="D4576" t="s">
        <v>54</v>
      </c>
      <c r="E4576">
        <f>Движение!$P$675</f>
        <v>13</v>
      </c>
      <c r="F4576">
        <f>N(Движение!$Q$675)</f>
        <v>0</v>
      </c>
      <c r="G4576">
        <f>N(Движение!$R$675)</f>
        <v>0</v>
      </c>
      <c r="H4576">
        <f>Движение!$S$675</f>
        <v>13</v>
      </c>
      <c r="I4576" t="str">
        <f t="shared" si="71"/>
        <v/>
      </c>
    </row>
    <row r="4577" spans="1:9" x14ac:dyDescent="0.3">
      <c r="A4577">
        <v>4576</v>
      </c>
      <c r="B4577">
        <f>Движение!$A$675</f>
        <v>46894</v>
      </c>
      <c r="C4577">
        <f>Движение!$C$675</f>
        <v>0</v>
      </c>
      <c r="D4577" t="s">
        <v>56</v>
      </c>
      <c r="E4577">
        <f>Движение!$T$675</f>
        <v>18</v>
      </c>
      <c r="F4577">
        <f>N(Движение!$U$675)</f>
        <v>0</v>
      </c>
      <c r="G4577">
        <f>N(Движение!$V$675)</f>
        <v>0</v>
      </c>
      <c r="H4577">
        <f>Движение!$W$675</f>
        <v>18</v>
      </c>
      <c r="I4577" t="str">
        <f t="shared" si="71"/>
        <v/>
      </c>
    </row>
    <row r="4578" spans="1:9" x14ac:dyDescent="0.3">
      <c r="A4578">
        <v>4577</v>
      </c>
      <c r="B4578">
        <f>Движение!$A$675</f>
        <v>46894</v>
      </c>
      <c r="C4578">
        <f>Движение!$C$675</f>
        <v>0</v>
      </c>
      <c r="D4578" t="s">
        <v>57</v>
      </c>
      <c r="E4578">
        <f>Движение!$X$675</f>
        <v>21</v>
      </c>
      <c r="F4578">
        <f>N(Движение!$Y$675)</f>
        <v>0</v>
      </c>
      <c r="G4578">
        <f>N(Движение!$Z$675)</f>
        <v>0</v>
      </c>
      <c r="H4578">
        <f>Движение!$AA$675</f>
        <v>21</v>
      </c>
      <c r="I4578" t="str">
        <f t="shared" si="71"/>
        <v/>
      </c>
    </row>
    <row r="4579" spans="1:9" x14ac:dyDescent="0.3">
      <c r="A4579">
        <v>4578</v>
      </c>
      <c r="B4579">
        <f>Движение!$A$675</f>
        <v>46894</v>
      </c>
      <c r="C4579">
        <f>Движение!$C$675</f>
        <v>0</v>
      </c>
      <c r="D4579" t="s">
        <v>59</v>
      </c>
      <c r="E4579">
        <f>Движение!$AB$675</f>
        <v>15</v>
      </c>
      <c r="F4579">
        <f>N(Движение!$AC$675)</f>
        <v>0</v>
      </c>
      <c r="G4579">
        <f>N(Движение!$AD$675)</f>
        <v>0</v>
      </c>
      <c r="H4579">
        <f>Движение!$AE$675</f>
        <v>15</v>
      </c>
      <c r="I4579" t="str">
        <f t="shared" si="71"/>
        <v/>
      </c>
    </row>
    <row r="4580" spans="1:9" x14ac:dyDescent="0.3">
      <c r="A4580">
        <v>4579</v>
      </c>
      <c r="B4580">
        <f>Движение!$A$676</f>
        <v>46895</v>
      </c>
      <c r="C4580">
        <f>Движение!$C$676</f>
        <v>0</v>
      </c>
      <c r="D4580" t="s">
        <v>45</v>
      </c>
      <c r="E4580">
        <f>Движение!$D$676</f>
        <v>26</v>
      </c>
      <c r="F4580">
        <f>N(Движение!$E$676)</f>
        <v>0</v>
      </c>
      <c r="G4580">
        <f>N(Движение!$F$676)</f>
        <v>0</v>
      </c>
      <c r="H4580">
        <f>Движение!$G$676</f>
        <v>26</v>
      </c>
      <c r="I4580" t="str">
        <f t="shared" si="71"/>
        <v/>
      </c>
    </row>
    <row r="4581" spans="1:9" x14ac:dyDescent="0.3">
      <c r="A4581">
        <v>4580</v>
      </c>
      <c r="B4581">
        <f>Движение!$A$676</f>
        <v>46895</v>
      </c>
      <c r="C4581">
        <f>Движение!$C$676</f>
        <v>0</v>
      </c>
      <c r="D4581" t="s">
        <v>49</v>
      </c>
      <c r="E4581">
        <f>Движение!$H$676</f>
        <v>20</v>
      </c>
      <c r="F4581">
        <f>N(Движение!$I$676)</f>
        <v>0</v>
      </c>
      <c r="G4581">
        <f>N(Движение!$J$676)</f>
        <v>0</v>
      </c>
      <c r="H4581">
        <f>Движение!$K$676</f>
        <v>20</v>
      </c>
      <c r="I4581" t="str">
        <f t="shared" si="71"/>
        <v/>
      </c>
    </row>
    <row r="4582" spans="1:9" x14ac:dyDescent="0.3">
      <c r="A4582">
        <v>4581</v>
      </c>
      <c r="B4582">
        <f>Движение!$A$676</f>
        <v>46895</v>
      </c>
      <c r="C4582">
        <f>Движение!$C$676</f>
        <v>0</v>
      </c>
      <c r="D4582" t="s">
        <v>51</v>
      </c>
      <c r="E4582">
        <f>Движение!$L$676</f>
        <v>48</v>
      </c>
      <c r="F4582">
        <f>N(Движение!$M$676)</f>
        <v>0</v>
      </c>
      <c r="G4582">
        <f>N(Движение!$N$676)</f>
        <v>0</v>
      </c>
      <c r="H4582">
        <f>Движение!$O$676</f>
        <v>48</v>
      </c>
      <c r="I4582" t="str">
        <f t="shared" si="71"/>
        <v/>
      </c>
    </row>
    <row r="4583" spans="1:9" x14ac:dyDescent="0.3">
      <c r="A4583">
        <v>4582</v>
      </c>
      <c r="B4583">
        <f>Движение!$A$676</f>
        <v>46895</v>
      </c>
      <c r="C4583">
        <f>Движение!$C$676</f>
        <v>0</v>
      </c>
      <c r="D4583" t="s">
        <v>54</v>
      </c>
      <c r="E4583">
        <f>Движение!$P$676</f>
        <v>13</v>
      </c>
      <c r="F4583">
        <f>N(Движение!$Q$676)</f>
        <v>0</v>
      </c>
      <c r="G4583">
        <f>N(Движение!$R$676)</f>
        <v>0</v>
      </c>
      <c r="H4583">
        <f>Движение!$S$676</f>
        <v>13</v>
      </c>
      <c r="I4583" t="str">
        <f t="shared" si="71"/>
        <v/>
      </c>
    </row>
    <row r="4584" spans="1:9" x14ac:dyDescent="0.3">
      <c r="A4584">
        <v>4583</v>
      </c>
      <c r="B4584">
        <f>Движение!$A$676</f>
        <v>46895</v>
      </c>
      <c r="C4584">
        <f>Движение!$C$676</f>
        <v>0</v>
      </c>
      <c r="D4584" t="s">
        <v>56</v>
      </c>
      <c r="E4584">
        <f>Движение!$T$676</f>
        <v>18</v>
      </c>
      <c r="F4584">
        <f>N(Движение!$U$676)</f>
        <v>0</v>
      </c>
      <c r="G4584">
        <f>N(Движение!$V$676)</f>
        <v>0</v>
      </c>
      <c r="H4584">
        <f>Движение!$W$676</f>
        <v>18</v>
      </c>
      <c r="I4584" t="str">
        <f t="shared" si="71"/>
        <v/>
      </c>
    </row>
    <row r="4585" spans="1:9" x14ac:dyDescent="0.3">
      <c r="A4585">
        <v>4584</v>
      </c>
      <c r="B4585">
        <f>Движение!$A$676</f>
        <v>46895</v>
      </c>
      <c r="C4585">
        <f>Движение!$C$676</f>
        <v>0</v>
      </c>
      <c r="D4585" t="s">
        <v>57</v>
      </c>
      <c r="E4585">
        <f>Движение!$X$676</f>
        <v>21</v>
      </c>
      <c r="F4585">
        <f>N(Движение!$Y$676)</f>
        <v>0</v>
      </c>
      <c r="G4585">
        <f>N(Движение!$Z$676)</f>
        <v>0</v>
      </c>
      <c r="H4585">
        <f>Движение!$AA$676</f>
        <v>21</v>
      </c>
      <c r="I4585" t="str">
        <f t="shared" si="71"/>
        <v/>
      </c>
    </row>
    <row r="4586" spans="1:9" x14ac:dyDescent="0.3">
      <c r="A4586">
        <v>4585</v>
      </c>
      <c r="B4586">
        <f>Движение!$A$676</f>
        <v>46895</v>
      </c>
      <c r="C4586">
        <f>Движение!$C$676</f>
        <v>0</v>
      </c>
      <c r="D4586" t="s">
        <v>59</v>
      </c>
      <c r="E4586">
        <f>Движение!$AB$676</f>
        <v>15</v>
      </c>
      <c r="F4586">
        <f>N(Движение!$AC$676)</f>
        <v>0</v>
      </c>
      <c r="G4586">
        <f>N(Движение!$AD$676)</f>
        <v>0</v>
      </c>
      <c r="H4586">
        <f>Движение!$AE$676</f>
        <v>15</v>
      </c>
      <c r="I4586" t="str">
        <f t="shared" si="71"/>
        <v/>
      </c>
    </row>
    <row r="4587" spans="1:9" x14ac:dyDescent="0.3">
      <c r="A4587">
        <v>4586</v>
      </c>
      <c r="B4587">
        <f>Движение!$A$677</f>
        <v>46896</v>
      </c>
      <c r="C4587">
        <f>Движение!$C$677</f>
        <v>0</v>
      </c>
      <c r="D4587" t="s">
        <v>45</v>
      </c>
      <c r="E4587">
        <f>Движение!$D$677</f>
        <v>26</v>
      </c>
      <c r="F4587">
        <f>N(Движение!$E$677)</f>
        <v>0</v>
      </c>
      <c r="G4587">
        <f>N(Движение!$F$677)</f>
        <v>0</v>
      </c>
      <c r="H4587">
        <f>Движение!$G$677</f>
        <v>26</v>
      </c>
      <c r="I4587" t="str">
        <f t="shared" si="71"/>
        <v/>
      </c>
    </row>
    <row r="4588" spans="1:9" x14ac:dyDescent="0.3">
      <c r="A4588">
        <v>4587</v>
      </c>
      <c r="B4588">
        <f>Движение!$A$677</f>
        <v>46896</v>
      </c>
      <c r="C4588">
        <f>Движение!$C$677</f>
        <v>0</v>
      </c>
      <c r="D4588" t="s">
        <v>49</v>
      </c>
      <c r="E4588">
        <f>Движение!$H$677</f>
        <v>20</v>
      </c>
      <c r="F4588">
        <f>N(Движение!$I$677)</f>
        <v>0</v>
      </c>
      <c r="G4588">
        <f>N(Движение!$J$677)</f>
        <v>0</v>
      </c>
      <c r="H4588">
        <f>Движение!$K$677</f>
        <v>20</v>
      </c>
      <c r="I4588" t="str">
        <f t="shared" si="71"/>
        <v/>
      </c>
    </row>
    <row r="4589" spans="1:9" x14ac:dyDescent="0.3">
      <c r="A4589">
        <v>4588</v>
      </c>
      <c r="B4589">
        <f>Движение!$A$677</f>
        <v>46896</v>
      </c>
      <c r="C4589">
        <f>Движение!$C$677</f>
        <v>0</v>
      </c>
      <c r="D4589" t="s">
        <v>51</v>
      </c>
      <c r="E4589">
        <f>Движение!$L$677</f>
        <v>48</v>
      </c>
      <c r="F4589">
        <f>N(Движение!$M$677)</f>
        <v>0</v>
      </c>
      <c r="G4589">
        <f>N(Движение!$N$677)</f>
        <v>0</v>
      </c>
      <c r="H4589">
        <f>Движение!$O$677</f>
        <v>48</v>
      </c>
      <c r="I4589" t="str">
        <f t="shared" si="71"/>
        <v/>
      </c>
    </row>
    <row r="4590" spans="1:9" x14ac:dyDescent="0.3">
      <c r="A4590">
        <v>4589</v>
      </c>
      <c r="B4590">
        <f>Движение!$A$677</f>
        <v>46896</v>
      </c>
      <c r="C4590">
        <f>Движение!$C$677</f>
        <v>0</v>
      </c>
      <c r="D4590" t="s">
        <v>54</v>
      </c>
      <c r="E4590">
        <f>Движение!$P$677</f>
        <v>13</v>
      </c>
      <c r="F4590">
        <f>N(Движение!$Q$677)</f>
        <v>0</v>
      </c>
      <c r="G4590">
        <f>N(Движение!$R$677)</f>
        <v>0</v>
      </c>
      <c r="H4590">
        <f>Движение!$S$677</f>
        <v>13</v>
      </c>
      <c r="I4590" t="str">
        <f t="shared" si="71"/>
        <v/>
      </c>
    </row>
    <row r="4591" spans="1:9" x14ac:dyDescent="0.3">
      <c r="A4591">
        <v>4590</v>
      </c>
      <c r="B4591">
        <f>Движение!$A$677</f>
        <v>46896</v>
      </c>
      <c r="C4591">
        <f>Движение!$C$677</f>
        <v>0</v>
      </c>
      <c r="D4591" t="s">
        <v>56</v>
      </c>
      <c r="E4591">
        <f>Движение!$T$677</f>
        <v>18</v>
      </c>
      <c r="F4591">
        <f>N(Движение!$U$677)</f>
        <v>0</v>
      </c>
      <c r="G4591">
        <f>N(Движение!$V$677)</f>
        <v>0</v>
      </c>
      <c r="H4591">
        <f>Движение!$W$677</f>
        <v>18</v>
      </c>
      <c r="I4591" t="str">
        <f t="shared" si="71"/>
        <v/>
      </c>
    </row>
    <row r="4592" spans="1:9" x14ac:dyDescent="0.3">
      <c r="A4592">
        <v>4591</v>
      </c>
      <c r="B4592">
        <f>Движение!$A$677</f>
        <v>46896</v>
      </c>
      <c r="C4592">
        <f>Движение!$C$677</f>
        <v>0</v>
      </c>
      <c r="D4592" t="s">
        <v>57</v>
      </c>
      <c r="E4592">
        <f>Движение!$X$677</f>
        <v>21</v>
      </c>
      <c r="F4592">
        <f>N(Движение!$Y$677)</f>
        <v>0</v>
      </c>
      <c r="G4592">
        <f>N(Движение!$Z$677)</f>
        <v>0</v>
      </c>
      <c r="H4592">
        <f>Движение!$AA$677</f>
        <v>21</v>
      </c>
      <c r="I4592" t="str">
        <f t="shared" si="71"/>
        <v/>
      </c>
    </row>
    <row r="4593" spans="1:9" x14ac:dyDescent="0.3">
      <c r="A4593">
        <v>4592</v>
      </c>
      <c r="B4593">
        <f>Движение!$A$677</f>
        <v>46896</v>
      </c>
      <c r="C4593">
        <f>Движение!$C$677</f>
        <v>0</v>
      </c>
      <c r="D4593" t="s">
        <v>59</v>
      </c>
      <c r="E4593">
        <f>Движение!$AB$677</f>
        <v>15</v>
      </c>
      <c r="F4593">
        <f>N(Движение!$AC$677)</f>
        <v>0</v>
      </c>
      <c r="G4593">
        <f>N(Движение!$AD$677)</f>
        <v>0</v>
      </c>
      <c r="H4593">
        <f>Движение!$AE$677</f>
        <v>15</v>
      </c>
      <c r="I4593" t="str">
        <f t="shared" si="71"/>
        <v/>
      </c>
    </row>
    <row r="4594" spans="1:9" x14ac:dyDescent="0.3">
      <c r="A4594">
        <v>4593</v>
      </c>
      <c r="B4594">
        <f>Движение!$A$678</f>
        <v>46897</v>
      </c>
      <c r="C4594">
        <f>Движение!$C$678</f>
        <v>0</v>
      </c>
      <c r="D4594" t="s">
        <v>45</v>
      </c>
      <c r="E4594">
        <f>Движение!$D$678</f>
        <v>26</v>
      </c>
      <c r="F4594">
        <f>N(Движение!$E$678)</f>
        <v>0</v>
      </c>
      <c r="G4594">
        <f>N(Движение!$F$678)</f>
        <v>0</v>
      </c>
      <c r="H4594">
        <f>Движение!$G$678</f>
        <v>26</v>
      </c>
      <c r="I4594" t="str">
        <f t="shared" si="71"/>
        <v/>
      </c>
    </row>
    <row r="4595" spans="1:9" x14ac:dyDescent="0.3">
      <c r="A4595">
        <v>4594</v>
      </c>
      <c r="B4595">
        <f>Движение!$A$678</f>
        <v>46897</v>
      </c>
      <c r="C4595">
        <f>Движение!$C$678</f>
        <v>0</v>
      </c>
      <c r="D4595" t="s">
        <v>49</v>
      </c>
      <c r="E4595">
        <f>Движение!$H$678</f>
        <v>20</v>
      </c>
      <c r="F4595">
        <f>N(Движение!$I$678)</f>
        <v>0</v>
      </c>
      <c r="G4595">
        <f>N(Движение!$J$678)</f>
        <v>0</v>
      </c>
      <c r="H4595">
        <f>Движение!$K$678</f>
        <v>20</v>
      </c>
      <c r="I4595" t="str">
        <f t="shared" si="71"/>
        <v/>
      </c>
    </row>
    <row r="4596" spans="1:9" x14ac:dyDescent="0.3">
      <c r="A4596">
        <v>4595</v>
      </c>
      <c r="B4596">
        <f>Движение!$A$678</f>
        <v>46897</v>
      </c>
      <c r="C4596">
        <f>Движение!$C$678</f>
        <v>0</v>
      </c>
      <c r="D4596" t="s">
        <v>51</v>
      </c>
      <c r="E4596">
        <f>Движение!$L$678</f>
        <v>48</v>
      </c>
      <c r="F4596">
        <f>N(Движение!$M$678)</f>
        <v>0</v>
      </c>
      <c r="G4596">
        <f>N(Движение!$N$678)</f>
        <v>0</v>
      </c>
      <c r="H4596">
        <f>Движение!$O$678</f>
        <v>48</v>
      </c>
      <c r="I4596" t="str">
        <f t="shared" si="71"/>
        <v/>
      </c>
    </row>
    <row r="4597" spans="1:9" x14ac:dyDescent="0.3">
      <c r="A4597">
        <v>4596</v>
      </c>
      <c r="B4597">
        <f>Движение!$A$678</f>
        <v>46897</v>
      </c>
      <c r="C4597">
        <f>Движение!$C$678</f>
        <v>0</v>
      </c>
      <c r="D4597" t="s">
        <v>54</v>
      </c>
      <c r="E4597">
        <f>Движение!$P$678</f>
        <v>13</v>
      </c>
      <c r="F4597">
        <f>N(Движение!$Q$678)</f>
        <v>0</v>
      </c>
      <c r="G4597">
        <f>N(Движение!$R$678)</f>
        <v>0</v>
      </c>
      <c r="H4597">
        <f>Движение!$S$678</f>
        <v>13</v>
      </c>
      <c r="I4597" t="str">
        <f t="shared" si="71"/>
        <v/>
      </c>
    </row>
    <row r="4598" spans="1:9" x14ac:dyDescent="0.3">
      <c r="A4598">
        <v>4597</v>
      </c>
      <c r="B4598">
        <f>Движение!$A$678</f>
        <v>46897</v>
      </c>
      <c r="C4598">
        <f>Движение!$C$678</f>
        <v>0</v>
      </c>
      <c r="D4598" t="s">
        <v>56</v>
      </c>
      <c r="E4598">
        <f>Движение!$T$678</f>
        <v>18</v>
      </c>
      <c r="F4598">
        <f>N(Движение!$U$678)</f>
        <v>0</v>
      </c>
      <c r="G4598">
        <f>N(Движение!$V$678)</f>
        <v>0</v>
      </c>
      <c r="H4598">
        <f>Движение!$W$678</f>
        <v>18</v>
      </c>
      <c r="I4598" t="str">
        <f t="shared" si="71"/>
        <v/>
      </c>
    </row>
    <row r="4599" spans="1:9" x14ac:dyDescent="0.3">
      <c r="A4599">
        <v>4598</v>
      </c>
      <c r="B4599">
        <f>Движение!$A$678</f>
        <v>46897</v>
      </c>
      <c r="C4599">
        <f>Движение!$C$678</f>
        <v>0</v>
      </c>
      <c r="D4599" t="s">
        <v>57</v>
      </c>
      <c r="E4599">
        <f>Движение!$X$678</f>
        <v>21</v>
      </c>
      <c r="F4599">
        <f>N(Движение!$Y$678)</f>
        <v>0</v>
      </c>
      <c r="G4599">
        <f>N(Движение!$Z$678)</f>
        <v>0</v>
      </c>
      <c r="H4599">
        <f>Движение!$AA$678</f>
        <v>21</v>
      </c>
      <c r="I4599" t="str">
        <f t="shared" si="71"/>
        <v/>
      </c>
    </row>
    <row r="4600" spans="1:9" x14ac:dyDescent="0.3">
      <c r="A4600">
        <v>4599</v>
      </c>
      <c r="B4600">
        <f>Движение!$A$678</f>
        <v>46897</v>
      </c>
      <c r="C4600">
        <f>Движение!$C$678</f>
        <v>0</v>
      </c>
      <c r="D4600" t="s">
        <v>59</v>
      </c>
      <c r="E4600">
        <f>Движение!$AB$678</f>
        <v>15</v>
      </c>
      <c r="F4600">
        <f>N(Движение!$AC$678)</f>
        <v>0</v>
      </c>
      <c r="G4600">
        <f>N(Движение!$AD$678)</f>
        <v>0</v>
      </c>
      <c r="H4600">
        <f>Движение!$AE$678</f>
        <v>15</v>
      </c>
      <c r="I4600" t="str">
        <f t="shared" si="71"/>
        <v/>
      </c>
    </row>
    <row r="4601" spans="1:9" x14ac:dyDescent="0.3">
      <c r="A4601">
        <v>4600</v>
      </c>
      <c r="B4601">
        <f>Движение!$A$679</f>
        <v>46898</v>
      </c>
      <c r="C4601">
        <f>Движение!$C$679</f>
        <v>0</v>
      </c>
      <c r="D4601" t="s">
        <v>45</v>
      </c>
      <c r="E4601">
        <f>Движение!$D$679</f>
        <v>26</v>
      </c>
      <c r="F4601">
        <f>N(Движение!$E$679)</f>
        <v>0</v>
      </c>
      <c r="G4601">
        <f>N(Движение!$F$679)</f>
        <v>0</v>
      </c>
      <c r="H4601">
        <f>Движение!$G$679</f>
        <v>26</v>
      </c>
      <c r="I4601" t="str">
        <f t="shared" si="71"/>
        <v/>
      </c>
    </row>
    <row r="4602" spans="1:9" x14ac:dyDescent="0.3">
      <c r="A4602">
        <v>4601</v>
      </c>
      <c r="B4602">
        <f>Движение!$A$679</f>
        <v>46898</v>
      </c>
      <c r="C4602">
        <f>Движение!$C$679</f>
        <v>0</v>
      </c>
      <c r="D4602" t="s">
        <v>49</v>
      </c>
      <c r="E4602">
        <f>Движение!$H$679</f>
        <v>20</v>
      </c>
      <c r="F4602">
        <f>N(Движение!$I$679)</f>
        <v>0</v>
      </c>
      <c r="G4602">
        <f>N(Движение!$J$679)</f>
        <v>0</v>
      </c>
      <c r="H4602">
        <f>Движение!$K$679</f>
        <v>20</v>
      </c>
      <c r="I4602" t="str">
        <f t="shared" si="71"/>
        <v/>
      </c>
    </row>
    <row r="4603" spans="1:9" x14ac:dyDescent="0.3">
      <c r="A4603">
        <v>4602</v>
      </c>
      <c r="B4603">
        <f>Движение!$A$679</f>
        <v>46898</v>
      </c>
      <c r="C4603">
        <f>Движение!$C$679</f>
        <v>0</v>
      </c>
      <c r="D4603" t="s">
        <v>51</v>
      </c>
      <c r="E4603">
        <f>Движение!$L$679</f>
        <v>48</v>
      </c>
      <c r="F4603">
        <f>N(Движение!$M$679)</f>
        <v>0</v>
      </c>
      <c r="G4603">
        <f>N(Движение!$N$679)</f>
        <v>0</v>
      </c>
      <c r="H4603">
        <f>Движение!$O$679</f>
        <v>48</v>
      </c>
      <c r="I4603" t="str">
        <f t="shared" si="71"/>
        <v/>
      </c>
    </row>
    <row r="4604" spans="1:9" x14ac:dyDescent="0.3">
      <c r="A4604">
        <v>4603</v>
      </c>
      <c r="B4604">
        <f>Движение!$A$679</f>
        <v>46898</v>
      </c>
      <c r="C4604">
        <f>Движение!$C$679</f>
        <v>0</v>
      </c>
      <c r="D4604" t="s">
        <v>54</v>
      </c>
      <c r="E4604">
        <f>Движение!$P$679</f>
        <v>13</v>
      </c>
      <c r="F4604">
        <f>N(Движение!$Q$679)</f>
        <v>0</v>
      </c>
      <c r="G4604">
        <f>N(Движение!$R$679)</f>
        <v>0</v>
      </c>
      <c r="H4604">
        <f>Движение!$S$679</f>
        <v>13</v>
      </c>
      <c r="I4604" t="str">
        <f t="shared" si="71"/>
        <v/>
      </c>
    </row>
    <row r="4605" spans="1:9" x14ac:dyDescent="0.3">
      <c r="A4605">
        <v>4604</v>
      </c>
      <c r="B4605">
        <f>Движение!$A$679</f>
        <v>46898</v>
      </c>
      <c r="C4605">
        <f>Движение!$C$679</f>
        <v>0</v>
      </c>
      <c r="D4605" t="s">
        <v>56</v>
      </c>
      <c r="E4605">
        <f>Движение!$T$679</f>
        <v>18</v>
      </c>
      <c r="F4605">
        <f>N(Движение!$U$679)</f>
        <v>0</v>
      </c>
      <c r="G4605">
        <f>N(Движение!$V$679)</f>
        <v>0</v>
      </c>
      <c r="H4605">
        <f>Движение!$W$679</f>
        <v>18</v>
      </c>
      <c r="I4605" t="str">
        <f t="shared" si="71"/>
        <v/>
      </c>
    </row>
    <row r="4606" spans="1:9" x14ac:dyDescent="0.3">
      <c r="A4606">
        <v>4605</v>
      </c>
      <c r="B4606">
        <f>Движение!$A$679</f>
        <v>46898</v>
      </c>
      <c r="C4606">
        <f>Движение!$C$679</f>
        <v>0</v>
      </c>
      <c r="D4606" t="s">
        <v>57</v>
      </c>
      <c r="E4606">
        <f>Движение!$X$679</f>
        <v>21</v>
      </c>
      <c r="F4606">
        <f>N(Движение!$Y$679)</f>
        <v>0</v>
      </c>
      <c r="G4606">
        <f>N(Движение!$Z$679)</f>
        <v>0</v>
      </c>
      <c r="H4606">
        <f>Движение!$AA$679</f>
        <v>21</v>
      </c>
      <c r="I4606" t="str">
        <f t="shared" si="71"/>
        <v/>
      </c>
    </row>
    <row r="4607" spans="1:9" x14ac:dyDescent="0.3">
      <c r="A4607">
        <v>4606</v>
      </c>
      <c r="B4607">
        <f>Движение!$A$679</f>
        <v>46898</v>
      </c>
      <c r="C4607">
        <f>Движение!$C$679</f>
        <v>0</v>
      </c>
      <c r="D4607" t="s">
        <v>59</v>
      </c>
      <c r="E4607">
        <f>Движение!$AB$679</f>
        <v>15</v>
      </c>
      <c r="F4607">
        <f>N(Движение!$AC$679)</f>
        <v>0</v>
      </c>
      <c r="G4607">
        <f>N(Движение!$AD$679)</f>
        <v>0</v>
      </c>
      <c r="H4607">
        <f>Движение!$AE$679</f>
        <v>15</v>
      </c>
      <c r="I4607" t="str">
        <f t="shared" si="71"/>
        <v/>
      </c>
    </row>
    <row r="4608" spans="1:9" x14ac:dyDescent="0.3">
      <c r="A4608">
        <v>4607</v>
      </c>
      <c r="B4608">
        <f>Движение!$A$680</f>
        <v>46899</v>
      </c>
      <c r="C4608">
        <f>Движение!$C$680</f>
        <v>0</v>
      </c>
      <c r="D4608" t="s">
        <v>45</v>
      </c>
      <c r="E4608">
        <f>Движение!$D$680</f>
        <v>26</v>
      </c>
      <c r="F4608">
        <f>N(Движение!$E$680)</f>
        <v>0</v>
      </c>
      <c r="G4608">
        <f>N(Движение!$F$680)</f>
        <v>0</v>
      </c>
      <c r="H4608">
        <f>Движение!$G$680</f>
        <v>26</v>
      </c>
      <c r="I4608" t="str">
        <f t="shared" si="71"/>
        <v/>
      </c>
    </row>
    <row r="4609" spans="1:9" x14ac:dyDescent="0.3">
      <c r="A4609">
        <v>4608</v>
      </c>
      <c r="B4609">
        <f>Движение!$A$680</f>
        <v>46899</v>
      </c>
      <c r="C4609">
        <f>Движение!$C$680</f>
        <v>0</v>
      </c>
      <c r="D4609" t="s">
        <v>49</v>
      </c>
      <c r="E4609">
        <f>Движение!$H$680</f>
        <v>20</v>
      </c>
      <c r="F4609">
        <f>N(Движение!$I$680)</f>
        <v>0</v>
      </c>
      <c r="G4609">
        <f>N(Движение!$J$680)</f>
        <v>0</v>
      </c>
      <c r="H4609">
        <f>Движение!$K$680</f>
        <v>20</v>
      </c>
      <c r="I4609" t="str">
        <f t="shared" si="71"/>
        <v/>
      </c>
    </row>
    <row r="4610" spans="1:9" x14ac:dyDescent="0.3">
      <c r="A4610">
        <v>4609</v>
      </c>
      <c r="B4610">
        <f>Движение!$A$680</f>
        <v>46899</v>
      </c>
      <c r="C4610">
        <f>Движение!$C$680</f>
        <v>0</v>
      </c>
      <c r="D4610" t="s">
        <v>51</v>
      </c>
      <c r="E4610">
        <f>Движение!$L$680</f>
        <v>48</v>
      </c>
      <c r="F4610">
        <f>N(Движение!$M$680)</f>
        <v>0</v>
      </c>
      <c r="G4610">
        <f>N(Движение!$N$680)</f>
        <v>0</v>
      </c>
      <c r="H4610">
        <f>Движение!$O$680</f>
        <v>48</v>
      </c>
      <c r="I4610" t="str">
        <f t="shared" ref="I4610:I4673" si="72">IF($F4610&gt;0,TEXT($B4610,"dd.mm")&amp;"_"&amp;$D4610,"")</f>
        <v/>
      </c>
    </row>
    <row r="4611" spans="1:9" x14ac:dyDescent="0.3">
      <c r="A4611">
        <v>4610</v>
      </c>
      <c r="B4611">
        <f>Движение!$A$680</f>
        <v>46899</v>
      </c>
      <c r="C4611">
        <f>Движение!$C$680</f>
        <v>0</v>
      </c>
      <c r="D4611" t="s">
        <v>54</v>
      </c>
      <c r="E4611">
        <f>Движение!$P$680</f>
        <v>13</v>
      </c>
      <c r="F4611">
        <f>N(Движение!$Q$680)</f>
        <v>0</v>
      </c>
      <c r="G4611">
        <f>N(Движение!$R$680)</f>
        <v>0</v>
      </c>
      <c r="H4611">
        <f>Движение!$S$680</f>
        <v>13</v>
      </c>
      <c r="I4611" t="str">
        <f t="shared" si="72"/>
        <v/>
      </c>
    </row>
    <row r="4612" spans="1:9" x14ac:dyDescent="0.3">
      <c r="A4612">
        <v>4611</v>
      </c>
      <c r="B4612">
        <f>Движение!$A$680</f>
        <v>46899</v>
      </c>
      <c r="C4612">
        <f>Движение!$C$680</f>
        <v>0</v>
      </c>
      <c r="D4612" t="s">
        <v>56</v>
      </c>
      <c r="E4612">
        <f>Движение!$T$680</f>
        <v>18</v>
      </c>
      <c r="F4612">
        <f>N(Движение!$U$680)</f>
        <v>0</v>
      </c>
      <c r="G4612">
        <f>N(Движение!$V$680)</f>
        <v>0</v>
      </c>
      <c r="H4612">
        <f>Движение!$W$680</f>
        <v>18</v>
      </c>
      <c r="I4612" t="str">
        <f t="shared" si="72"/>
        <v/>
      </c>
    </row>
    <row r="4613" spans="1:9" x14ac:dyDescent="0.3">
      <c r="A4613">
        <v>4612</v>
      </c>
      <c r="B4613">
        <f>Движение!$A$680</f>
        <v>46899</v>
      </c>
      <c r="C4613">
        <f>Движение!$C$680</f>
        <v>0</v>
      </c>
      <c r="D4613" t="s">
        <v>57</v>
      </c>
      <c r="E4613">
        <f>Движение!$X$680</f>
        <v>21</v>
      </c>
      <c r="F4613">
        <f>N(Движение!$Y$680)</f>
        <v>0</v>
      </c>
      <c r="G4613">
        <f>N(Движение!$Z$680)</f>
        <v>0</v>
      </c>
      <c r="H4613">
        <f>Движение!$AA$680</f>
        <v>21</v>
      </c>
      <c r="I4613" t="str">
        <f t="shared" si="72"/>
        <v/>
      </c>
    </row>
    <row r="4614" spans="1:9" x14ac:dyDescent="0.3">
      <c r="A4614">
        <v>4613</v>
      </c>
      <c r="B4614">
        <f>Движение!$A$680</f>
        <v>46899</v>
      </c>
      <c r="C4614">
        <f>Движение!$C$680</f>
        <v>0</v>
      </c>
      <c r="D4614" t="s">
        <v>59</v>
      </c>
      <c r="E4614">
        <f>Движение!$AB$680</f>
        <v>15</v>
      </c>
      <c r="F4614">
        <f>N(Движение!$AC$680)</f>
        <v>0</v>
      </c>
      <c r="G4614">
        <f>N(Движение!$AD$680)</f>
        <v>0</v>
      </c>
      <c r="H4614">
        <f>Движение!$AE$680</f>
        <v>15</v>
      </c>
      <c r="I4614" t="str">
        <f t="shared" si="72"/>
        <v/>
      </c>
    </row>
    <row r="4615" spans="1:9" x14ac:dyDescent="0.3">
      <c r="A4615">
        <v>4614</v>
      </c>
      <c r="B4615">
        <f>Движение!$A$681</f>
        <v>46900</v>
      </c>
      <c r="C4615">
        <f>Движение!$C$681</f>
        <v>0</v>
      </c>
      <c r="D4615" t="s">
        <v>45</v>
      </c>
      <c r="E4615">
        <f>Движение!$D$681</f>
        <v>26</v>
      </c>
      <c r="F4615">
        <f>N(Движение!$E$681)</f>
        <v>0</v>
      </c>
      <c r="G4615">
        <f>N(Движение!$F$681)</f>
        <v>0</v>
      </c>
      <c r="H4615">
        <f>Движение!$G$681</f>
        <v>26</v>
      </c>
      <c r="I4615" t="str">
        <f t="shared" si="72"/>
        <v/>
      </c>
    </row>
    <row r="4616" spans="1:9" x14ac:dyDescent="0.3">
      <c r="A4616">
        <v>4615</v>
      </c>
      <c r="B4616">
        <f>Движение!$A$681</f>
        <v>46900</v>
      </c>
      <c r="C4616">
        <f>Движение!$C$681</f>
        <v>0</v>
      </c>
      <c r="D4616" t="s">
        <v>49</v>
      </c>
      <c r="E4616">
        <f>Движение!$H$681</f>
        <v>20</v>
      </c>
      <c r="F4616">
        <f>N(Движение!$I$681)</f>
        <v>0</v>
      </c>
      <c r="G4616">
        <f>N(Движение!$J$681)</f>
        <v>0</v>
      </c>
      <c r="H4616">
        <f>Движение!$K$681</f>
        <v>20</v>
      </c>
      <c r="I4616" t="str">
        <f t="shared" si="72"/>
        <v/>
      </c>
    </row>
    <row r="4617" spans="1:9" x14ac:dyDescent="0.3">
      <c r="A4617">
        <v>4616</v>
      </c>
      <c r="B4617">
        <f>Движение!$A$681</f>
        <v>46900</v>
      </c>
      <c r="C4617">
        <f>Движение!$C$681</f>
        <v>0</v>
      </c>
      <c r="D4617" t="s">
        <v>51</v>
      </c>
      <c r="E4617">
        <f>Движение!$L$681</f>
        <v>48</v>
      </c>
      <c r="F4617">
        <f>N(Движение!$M$681)</f>
        <v>0</v>
      </c>
      <c r="G4617">
        <f>N(Движение!$N$681)</f>
        <v>0</v>
      </c>
      <c r="H4617">
        <f>Движение!$O$681</f>
        <v>48</v>
      </c>
      <c r="I4617" t="str">
        <f t="shared" si="72"/>
        <v/>
      </c>
    </row>
    <row r="4618" spans="1:9" x14ac:dyDescent="0.3">
      <c r="A4618">
        <v>4617</v>
      </c>
      <c r="B4618">
        <f>Движение!$A$681</f>
        <v>46900</v>
      </c>
      <c r="C4618">
        <f>Движение!$C$681</f>
        <v>0</v>
      </c>
      <c r="D4618" t="s">
        <v>54</v>
      </c>
      <c r="E4618">
        <f>Движение!$P$681</f>
        <v>13</v>
      </c>
      <c r="F4618">
        <f>N(Движение!$Q$681)</f>
        <v>0</v>
      </c>
      <c r="G4618">
        <f>N(Движение!$R$681)</f>
        <v>0</v>
      </c>
      <c r="H4618">
        <f>Движение!$S$681</f>
        <v>13</v>
      </c>
      <c r="I4618" t="str">
        <f t="shared" si="72"/>
        <v/>
      </c>
    </row>
    <row r="4619" spans="1:9" x14ac:dyDescent="0.3">
      <c r="A4619">
        <v>4618</v>
      </c>
      <c r="B4619">
        <f>Движение!$A$681</f>
        <v>46900</v>
      </c>
      <c r="C4619">
        <f>Движение!$C$681</f>
        <v>0</v>
      </c>
      <c r="D4619" t="s">
        <v>56</v>
      </c>
      <c r="E4619">
        <f>Движение!$T$681</f>
        <v>18</v>
      </c>
      <c r="F4619">
        <f>N(Движение!$U$681)</f>
        <v>0</v>
      </c>
      <c r="G4619">
        <f>N(Движение!$V$681)</f>
        <v>0</v>
      </c>
      <c r="H4619">
        <f>Движение!$W$681</f>
        <v>18</v>
      </c>
      <c r="I4619" t="str">
        <f t="shared" si="72"/>
        <v/>
      </c>
    </row>
    <row r="4620" spans="1:9" x14ac:dyDescent="0.3">
      <c r="A4620">
        <v>4619</v>
      </c>
      <c r="B4620">
        <f>Движение!$A$681</f>
        <v>46900</v>
      </c>
      <c r="C4620">
        <f>Движение!$C$681</f>
        <v>0</v>
      </c>
      <c r="D4620" t="s">
        <v>57</v>
      </c>
      <c r="E4620">
        <f>Движение!$X$681</f>
        <v>21</v>
      </c>
      <c r="F4620">
        <f>N(Движение!$Y$681)</f>
        <v>0</v>
      </c>
      <c r="G4620">
        <f>N(Движение!$Z$681)</f>
        <v>0</v>
      </c>
      <c r="H4620">
        <f>Движение!$AA$681</f>
        <v>21</v>
      </c>
      <c r="I4620" t="str">
        <f t="shared" si="72"/>
        <v/>
      </c>
    </row>
    <row r="4621" spans="1:9" x14ac:dyDescent="0.3">
      <c r="A4621">
        <v>4620</v>
      </c>
      <c r="B4621">
        <f>Движение!$A$681</f>
        <v>46900</v>
      </c>
      <c r="C4621">
        <f>Движение!$C$681</f>
        <v>0</v>
      </c>
      <c r="D4621" t="s">
        <v>59</v>
      </c>
      <c r="E4621">
        <f>Движение!$AB$681</f>
        <v>15</v>
      </c>
      <c r="F4621">
        <f>N(Движение!$AC$681)</f>
        <v>0</v>
      </c>
      <c r="G4621">
        <f>N(Движение!$AD$681)</f>
        <v>0</v>
      </c>
      <c r="H4621">
        <f>Движение!$AE$681</f>
        <v>15</v>
      </c>
      <c r="I4621" t="str">
        <f t="shared" si="72"/>
        <v/>
      </c>
    </row>
    <row r="4622" spans="1:9" x14ac:dyDescent="0.3">
      <c r="A4622">
        <v>4621</v>
      </c>
      <c r="B4622">
        <f>Движение!$A$682</f>
        <v>46901</v>
      </c>
      <c r="C4622">
        <f>Движение!$C$682</f>
        <v>0</v>
      </c>
      <c r="D4622" t="s">
        <v>45</v>
      </c>
      <c r="E4622">
        <f>Движение!$D$682</f>
        <v>26</v>
      </c>
      <c r="F4622">
        <f>N(Движение!$E$682)</f>
        <v>0</v>
      </c>
      <c r="G4622">
        <f>N(Движение!$F$682)</f>
        <v>0</v>
      </c>
      <c r="H4622">
        <f>Движение!$G$682</f>
        <v>26</v>
      </c>
      <c r="I4622" t="str">
        <f t="shared" si="72"/>
        <v/>
      </c>
    </row>
    <row r="4623" spans="1:9" x14ac:dyDescent="0.3">
      <c r="A4623">
        <v>4622</v>
      </c>
      <c r="B4623">
        <f>Движение!$A$682</f>
        <v>46901</v>
      </c>
      <c r="C4623">
        <f>Движение!$C$682</f>
        <v>0</v>
      </c>
      <c r="D4623" t="s">
        <v>49</v>
      </c>
      <c r="E4623">
        <f>Движение!$H$682</f>
        <v>20</v>
      </c>
      <c r="F4623">
        <f>N(Движение!$I$682)</f>
        <v>0</v>
      </c>
      <c r="G4623">
        <f>N(Движение!$J$682)</f>
        <v>0</v>
      </c>
      <c r="H4623">
        <f>Движение!$K$682</f>
        <v>20</v>
      </c>
      <c r="I4623" t="str">
        <f t="shared" si="72"/>
        <v/>
      </c>
    </row>
    <row r="4624" spans="1:9" x14ac:dyDescent="0.3">
      <c r="A4624">
        <v>4623</v>
      </c>
      <c r="B4624">
        <f>Движение!$A$682</f>
        <v>46901</v>
      </c>
      <c r="C4624">
        <f>Движение!$C$682</f>
        <v>0</v>
      </c>
      <c r="D4624" t="s">
        <v>51</v>
      </c>
      <c r="E4624">
        <f>Движение!$L$682</f>
        <v>48</v>
      </c>
      <c r="F4624">
        <f>N(Движение!$M$682)</f>
        <v>0</v>
      </c>
      <c r="G4624">
        <f>N(Движение!$N$682)</f>
        <v>0</v>
      </c>
      <c r="H4624">
        <f>Движение!$O$682</f>
        <v>48</v>
      </c>
      <c r="I4624" t="str">
        <f t="shared" si="72"/>
        <v/>
      </c>
    </row>
    <row r="4625" spans="1:9" x14ac:dyDescent="0.3">
      <c r="A4625">
        <v>4624</v>
      </c>
      <c r="B4625">
        <f>Движение!$A$682</f>
        <v>46901</v>
      </c>
      <c r="C4625">
        <f>Движение!$C$682</f>
        <v>0</v>
      </c>
      <c r="D4625" t="s">
        <v>54</v>
      </c>
      <c r="E4625">
        <f>Движение!$P$682</f>
        <v>13</v>
      </c>
      <c r="F4625">
        <f>N(Движение!$Q$682)</f>
        <v>0</v>
      </c>
      <c r="G4625">
        <f>N(Движение!$R$682)</f>
        <v>0</v>
      </c>
      <c r="H4625">
        <f>Движение!$S$682</f>
        <v>13</v>
      </c>
      <c r="I4625" t="str">
        <f t="shared" si="72"/>
        <v/>
      </c>
    </row>
    <row r="4626" spans="1:9" x14ac:dyDescent="0.3">
      <c r="A4626">
        <v>4625</v>
      </c>
      <c r="B4626">
        <f>Движение!$A$682</f>
        <v>46901</v>
      </c>
      <c r="C4626">
        <f>Движение!$C$682</f>
        <v>0</v>
      </c>
      <c r="D4626" t="s">
        <v>56</v>
      </c>
      <c r="E4626">
        <f>Движение!$T$682</f>
        <v>18</v>
      </c>
      <c r="F4626">
        <f>N(Движение!$U$682)</f>
        <v>0</v>
      </c>
      <c r="G4626">
        <f>N(Движение!$V$682)</f>
        <v>0</v>
      </c>
      <c r="H4626">
        <f>Движение!$W$682</f>
        <v>18</v>
      </c>
      <c r="I4626" t="str">
        <f t="shared" si="72"/>
        <v/>
      </c>
    </row>
    <row r="4627" spans="1:9" x14ac:dyDescent="0.3">
      <c r="A4627">
        <v>4626</v>
      </c>
      <c r="B4627">
        <f>Движение!$A$682</f>
        <v>46901</v>
      </c>
      <c r="C4627">
        <f>Движение!$C$682</f>
        <v>0</v>
      </c>
      <c r="D4627" t="s">
        <v>57</v>
      </c>
      <c r="E4627">
        <f>Движение!$X$682</f>
        <v>21</v>
      </c>
      <c r="F4627">
        <f>N(Движение!$Y$682)</f>
        <v>0</v>
      </c>
      <c r="G4627">
        <f>N(Движение!$Z$682)</f>
        <v>0</v>
      </c>
      <c r="H4627">
        <f>Движение!$AA$682</f>
        <v>21</v>
      </c>
      <c r="I4627" t="str">
        <f t="shared" si="72"/>
        <v/>
      </c>
    </row>
    <row r="4628" spans="1:9" x14ac:dyDescent="0.3">
      <c r="A4628">
        <v>4627</v>
      </c>
      <c r="B4628">
        <f>Движение!$A$682</f>
        <v>46901</v>
      </c>
      <c r="C4628">
        <f>Движение!$C$682</f>
        <v>0</v>
      </c>
      <c r="D4628" t="s">
        <v>59</v>
      </c>
      <c r="E4628">
        <f>Движение!$AB$682</f>
        <v>15</v>
      </c>
      <c r="F4628">
        <f>N(Движение!$AC$682)</f>
        <v>0</v>
      </c>
      <c r="G4628">
        <f>N(Движение!$AD$682)</f>
        <v>0</v>
      </c>
      <c r="H4628">
        <f>Движение!$AE$682</f>
        <v>15</v>
      </c>
      <c r="I4628" t="str">
        <f t="shared" si="72"/>
        <v/>
      </c>
    </row>
    <row r="4629" spans="1:9" x14ac:dyDescent="0.3">
      <c r="A4629">
        <v>4628</v>
      </c>
      <c r="B4629">
        <f>Движение!$A$683</f>
        <v>46902</v>
      </c>
      <c r="C4629">
        <f>Движение!$C$683</f>
        <v>0</v>
      </c>
      <c r="D4629" t="s">
        <v>45</v>
      </c>
      <c r="E4629">
        <f>Движение!$D$683</f>
        <v>26</v>
      </c>
      <c r="F4629">
        <f>N(Движение!$E$683)</f>
        <v>0</v>
      </c>
      <c r="G4629">
        <f>N(Движение!$F$683)</f>
        <v>0</v>
      </c>
      <c r="H4629">
        <f>Движение!$G$683</f>
        <v>26</v>
      </c>
      <c r="I4629" t="str">
        <f t="shared" si="72"/>
        <v/>
      </c>
    </row>
    <row r="4630" spans="1:9" x14ac:dyDescent="0.3">
      <c r="A4630">
        <v>4629</v>
      </c>
      <c r="B4630">
        <f>Движение!$A$683</f>
        <v>46902</v>
      </c>
      <c r="C4630">
        <f>Движение!$C$683</f>
        <v>0</v>
      </c>
      <c r="D4630" t="s">
        <v>49</v>
      </c>
      <c r="E4630">
        <f>Движение!$H$683</f>
        <v>20</v>
      </c>
      <c r="F4630">
        <f>N(Движение!$I$683)</f>
        <v>0</v>
      </c>
      <c r="G4630">
        <f>N(Движение!$J$683)</f>
        <v>0</v>
      </c>
      <c r="H4630">
        <f>Движение!$K$683</f>
        <v>20</v>
      </c>
      <c r="I4630" t="str">
        <f t="shared" si="72"/>
        <v/>
      </c>
    </row>
    <row r="4631" spans="1:9" x14ac:dyDescent="0.3">
      <c r="A4631">
        <v>4630</v>
      </c>
      <c r="B4631">
        <f>Движение!$A$683</f>
        <v>46902</v>
      </c>
      <c r="C4631">
        <f>Движение!$C$683</f>
        <v>0</v>
      </c>
      <c r="D4631" t="s">
        <v>51</v>
      </c>
      <c r="E4631">
        <f>Движение!$L$683</f>
        <v>48</v>
      </c>
      <c r="F4631">
        <f>N(Движение!$M$683)</f>
        <v>0</v>
      </c>
      <c r="G4631">
        <f>N(Движение!$N$683)</f>
        <v>0</v>
      </c>
      <c r="H4631">
        <f>Движение!$O$683</f>
        <v>48</v>
      </c>
      <c r="I4631" t="str">
        <f t="shared" si="72"/>
        <v/>
      </c>
    </row>
    <row r="4632" spans="1:9" x14ac:dyDescent="0.3">
      <c r="A4632">
        <v>4631</v>
      </c>
      <c r="B4632">
        <f>Движение!$A$683</f>
        <v>46902</v>
      </c>
      <c r="C4632">
        <f>Движение!$C$683</f>
        <v>0</v>
      </c>
      <c r="D4632" t="s">
        <v>54</v>
      </c>
      <c r="E4632">
        <f>Движение!$P$683</f>
        <v>13</v>
      </c>
      <c r="F4632">
        <f>N(Движение!$Q$683)</f>
        <v>0</v>
      </c>
      <c r="G4632">
        <f>N(Движение!$R$683)</f>
        <v>0</v>
      </c>
      <c r="H4632">
        <f>Движение!$S$683</f>
        <v>13</v>
      </c>
      <c r="I4632" t="str">
        <f t="shared" si="72"/>
        <v/>
      </c>
    </row>
    <row r="4633" spans="1:9" x14ac:dyDescent="0.3">
      <c r="A4633">
        <v>4632</v>
      </c>
      <c r="B4633">
        <f>Движение!$A$683</f>
        <v>46902</v>
      </c>
      <c r="C4633">
        <f>Движение!$C$683</f>
        <v>0</v>
      </c>
      <c r="D4633" t="s">
        <v>56</v>
      </c>
      <c r="E4633">
        <f>Движение!$T$683</f>
        <v>18</v>
      </c>
      <c r="F4633">
        <f>N(Движение!$U$683)</f>
        <v>0</v>
      </c>
      <c r="G4633">
        <f>N(Движение!$V$683)</f>
        <v>0</v>
      </c>
      <c r="H4633">
        <f>Движение!$W$683</f>
        <v>18</v>
      </c>
      <c r="I4633" t="str">
        <f t="shared" si="72"/>
        <v/>
      </c>
    </row>
    <row r="4634" spans="1:9" x14ac:dyDescent="0.3">
      <c r="A4634">
        <v>4633</v>
      </c>
      <c r="B4634">
        <f>Движение!$A$683</f>
        <v>46902</v>
      </c>
      <c r="C4634">
        <f>Движение!$C$683</f>
        <v>0</v>
      </c>
      <c r="D4634" t="s">
        <v>57</v>
      </c>
      <c r="E4634">
        <f>Движение!$X$683</f>
        <v>21</v>
      </c>
      <c r="F4634">
        <f>N(Движение!$Y$683)</f>
        <v>0</v>
      </c>
      <c r="G4634">
        <f>N(Движение!$Z$683)</f>
        <v>0</v>
      </c>
      <c r="H4634">
        <f>Движение!$AA$683</f>
        <v>21</v>
      </c>
      <c r="I4634" t="str">
        <f t="shared" si="72"/>
        <v/>
      </c>
    </row>
    <row r="4635" spans="1:9" x14ac:dyDescent="0.3">
      <c r="A4635">
        <v>4634</v>
      </c>
      <c r="B4635">
        <f>Движение!$A$683</f>
        <v>46902</v>
      </c>
      <c r="C4635">
        <f>Движение!$C$683</f>
        <v>0</v>
      </c>
      <c r="D4635" t="s">
        <v>59</v>
      </c>
      <c r="E4635">
        <f>Движение!$AB$683</f>
        <v>15</v>
      </c>
      <c r="F4635">
        <f>N(Движение!$AC$683)</f>
        <v>0</v>
      </c>
      <c r="G4635">
        <f>N(Движение!$AD$683)</f>
        <v>0</v>
      </c>
      <c r="H4635">
        <f>Движение!$AE$683</f>
        <v>15</v>
      </c>
      <c r="I4635" t="str">
        <f t="shared" si="72"/>
        <v/>
      </c>
    </row>
    <row r="4636" spans="1:9" x14ac:dyDescent="0.3">
      <c r="A4636">
        <v>4635</v>
      </c>
      <c r="B4636">
        <f>Движение!$A$684</f>
        <v>46903</v>
      </c>
      <c r="C4636">
        <f>Движение!$C$684</f>
        <v>0</v>
      </c>
      <c r="D4636" t="s">
        <v>45</v>
      </c>
      <c r="E4636">
        <f>Движение!$D$684</f>
        <v>26</v>
      </c>
      <c r="F4636">
        <f>N(Движение!$E$684)</f>
        <v>0</v>
      </c>
      <c r="G4636">
        <f>N(Движение!$F$684)</f>
        <v>0</v>
      </c>
      <c r="H4636">
        <f>Движение!$G$684</f>
        <v>26</v>
      </c>
      <c r="I4636" t="str">
        <f t="shared" si="72"/>
        <v/>
      </c>
    </row>
    <row r="4637" spans="1:9" x14ac:dyDescent="0.3">
      <c r="A4637">
        <v>4636</v>
      </c>
      <c r="B4637">
        <f>Движение!$A$684</f>
        <v>46903</v>
      </c>
      <c r="C4637">
        <f>Движение!$C$684</f>
        <v>0</v>
      </c>
      <c r="D4637" t="s">
        <v>49</v>
      </c>
      <c r="E4637">
        <f>Движение!$H$684</f>
        <v>20</v>
      </c>
      <c r="F4637">
        <f>N(Движение!$I$684)</f>
        <v>0</v>
      </c>
      <c r="G4637">
        <f>N(Движение!$J$684)</f>
        <v>0</v>
      </c>
      <c r="H4637">
        <f>Движение!$K$684</f>
        <v>20</v>
      </c>
      <c r="I4637" t="str">
        <f t="shared" si="72"/>
        <v/>
      </c>
    </row>
    <row r="4638" spans="1:9" x14ac:dyDescent="0.3">
      <c r="A4638">
        <v>4637</v>
      </c>
      <c r="B4638">
        <f>Движение!$A$684</f>
        <v>46903</v>
      </c>
      <c r="C4638">
        <f>Движение!$C$684</f>
        <v>0</v>
      </c>
      <c r="D4638" t="s">
        <v>51</v>
      </c>
      <c r="E4638">
        <f>Движение!$L$684</f>
        <v>48</v>
      </c>
      <c r="F4638">
        <f>N(Движение!$M$684)</f>
        <v>0</v>
      </c>
      <c r="G4638">
        <f>N(Движение!$N$684)</f>
        <v>0</v>
      </c>
      <c r="H4638">
        <f>Движение!$O$684</f>
        <v>48</v>
      </c>
      <c r="I4638" t="str">
        <f t="shared" si="72"/>
        <v/>
      </c>
    </row>
    <row r="4639" spans="1:9" x14ac:dyDescent="0.3">
      <c r="A4639">
        <v>4638</v>
      </c>
      <c r="B4639">
        <f>Движение!$A$684</f>
        <v>46903</v>
      </c>
      <c r="C4639">
        <f>Движение!$C$684</f>
        <v>0</v>
      </c>
      <c r="D4639" t="s">
        <v>54</v>
      </c>
      <c r="E4639">
        <f>Движение!$P$684</f>
        <v>13</v>
      </c>
      <c r="F4639">
        <f>N(Движение!$Q$684)</f>
        <v>0</v>
      </c>
      <c r="G4639">
        <f>N(Движение!$R$684)</f>
        <v>0</v>
      </c>
      <c r="H4639">
        <f>Движение!$S$684</f>
        <v>13</v>
      </c>
      <c r="I4639" t="str">
        <f t="shared" si="72"/>
        <v/>
      </c>
    </row>
    <row r="4640" spans="1:9" x14ac:dyDescent="0.3">
      <c r="A4640">
        <v>4639</v>
      </c>
      <c r="B4640">
        <f>Движение!$A$684</f>
        <v>46903</v>
      </c>
      <c r="C4640">
        <f>Движение!$C$684</f>
        <v>0</v>
      </c>
      <c r="D4640" t="s">
        <v>56</v>
      </c>
      <c r="E4640">
        <f>Движение!$T$684</f>
        <v>18</v>
      </c>
      <c r="F4640">
        <f>N(Движение!$U$684)</f>
        <v>0</v>
      </c>
      <c r="G4640">
        <f>N(Движение!$V$684)</f>
        <v>0</v>
      </c>
      <c r="H4640">
        <f>Движение!$W$684</f>
        <v>18</v>
      </c>
      <c r="I4640" t="str">
        <f t="shared" si="72"/>
        <v/>
      </c>
    </row>
    <row r="4641" spans="1:9" x14ac:dyDescent="0.3">
      <c r="A4641">
        <v>4640</v>
      </c>
      <c r="B4641">
        <f>Движение!$A$684</f>
        <v>46903</v>
      </c>
      <c r="C4641">
        <f>Движение!$C$684</f>
        <v>0</v>
      </c>
      <c r="D4641" t="s">
        <v>57</v>
      </c>
      <c r="E4641">
        <f>Движение!$X$684</f>
        <v>21</v>
      </c>
      <c r="F4641">
        <f>N(Движение!$Y$684)</f>
        <v>0</v>
      </c>
      <c r="G4641">
        <f>N(Движение!$Z$684)</f>
        <v>0</v>
      </c>
      <c r="H4641">
        <f>Движение!$AA$684</f>
        <v>21</v>
      </c>
      <c r="I4641" t="str">
        <f t="shared" si="72"/>
        <v/>
      </c>
    </row>
    <row r="4642" spans="1:9" x14ac:dyDescent="0.3">
      <c r="A4642">
        <v>4641</v>
      </c>
      <c r="B4642">
        <f>Движение!$A$684</f>
        <v>46903</v>
      </c>
      <c r="C4642">
        <f>Движение!$C$684</f>
        <v>0</v>
      </c>
      <c r="D4642" t="s">
        <v>59</v>
      </c>
      <c r="E4642">
        <f>Движение!$AB$684</f>
        <v>15</v>
      </c>
      <c r="F4642">
        <f>N(Движение!$AC$684)</f>
        <v>0</v>
      </c>
      <c r="G4642">
        <f>N(Движение!$AD$684)</f>
        <v>0</v>
      </c>
      <c r="H4642">
        <f>Движение!$AE$684</f>
        <v>15</v>
      </c>
      <c r="I4642" t="str">
        <f t="shared" si="72"/>
        <v/>
      </c>
    </row>
    <row r="4643" spans="1:9" x14ac:dyDescent="0.3">
      <c r="A4643">
        <v>4642</v>
      </c>
      <c r="B4643">
        <f>Движение!$A$685</f>
        <v>46904</v>
      </c>
      <c r="C4643">
        <f>Движение!$C$685</f>
        <v>0</v>
      </c>
      <c r="D4643" t="s">
        <v>45</v>
      </c>
      <c r="E4643">
        <f>Движение!$D$685</f>
        <v>26</v>
      </c>
      <c r="F4643">
        <f>N(Движение!$E$685)</f>
        <v>0</v>
      </c>
      <c r="G4643">
        <f>N(Движение!$F$685)</f>
        <v>0</v>
      </c>
      <c r="H4643">
        <f>Движение!$G$685</f>
        <v>26</v>
      </c>
      <c r="I4643" t="str">
        <f t="shared" si="72"/>
        <v/>
      </c>
    </row>
    <row r="4644" spans="1:9" x14ac:dyDescent="0.3">
      <c r="A4644">
        <v>4643</v>
      </c>
      <c r="B4644">
        <f>Движение!$A$685</f>
        <v>46904</v>
      </c>
      <c r="C4644">
        <f>Движение!$C$685</f>
        <v>0</v>
      </c>
      <c r="D4644" t="s">
        <v>49</v>
      </c>
      <c r="E4644">
        <f>Движение!$H$685</f>
        <v>20</v>
      </c>
      <c r="F4644">
        <f>N(Движение!$I$685)</f>
        <v>0</v>
      </c>
      <c r="G4644">
        <f>N(Движение!$J$685)</f>
        <v>0</v>
      </c>
      <c r="H4644">
        <f>Движение!$K$685</f>
        <v>20</v>
      </c>
      <c r="I4644" t="str">
        <f t="shared" si="72"/>
        <v/>
      </c>
    </row>
    <row r="4645" spans="1:9" x14ac:dyDescent="0.3">
      <c r="A4645">
        <v>4644</v>
      </c>
      <c r="B4645">
        <f>Движение!$A$685</f>
        <v>46904</v>
      </c>
      <c r="C4645">
        <f>Движение!$C$685</f>
        <v>0</v>
      </c>
      <c r="D4645" t="s">
        <v>51</v>
      </c>
      <c r="E4645">
        <f>Движение!$L$685</f>
        <v>48</v>
      </c>
      <c r="F4645">
        <f>N(Движение!$M$685)</f>
        <v>0</v>
      </c>
      <c r="G4645">
        <f>N(Движение!$N$685)</f>
        <v>0</v>
      </c>
      <c r="H4645">
        <f>Движение!$O$685</f>
        <v>48</v>
      </c>
      <c r="I4645" t="str">
        <f t="shared" si="72"/>
        <v/>
      </c>
    </row>
    <row r="4646" spans="1:9" x14ac:dyDescent="0.3">
      <c r="A4646">
        <v>4645</v>
      </c>
      <c r="B4646">
        <f>Движение!$A$685</f>
        <v>46904</v>
      </c>
      <c r="C4646">
        <f>Движение!$C$685</f>
        <v>0</v>
      </c>
      <c r="D4646" t="s">
        <v>54</v>
      </c>
      <c r="E4646">
        <f>Движение!$P$685</f>
        <v>13</v>
      </c>
      <c r="F4646">
        <f>N(Движение!$Q$685)</f>
        <v>0</v>
      </c>
      <c r="G4646">
        <f>N(Движение!$R$685)</f>
        <v>0</v>
      </c>
      <c r="H4646">
        <f>Движение!$S$685</f>
        <v>13</v>
      </c>
      <c r="I4646" t="str">
        <f t="shared" si="72"/>
        <v/>
      </c>
    </row>
    <row r="4647" spans="1:9" x14ac:dyDescent="0.3">
      <c r="A4647">
        <v>4646</v>
      </c>
      <c r="B4647">
        <f>Движение!$A$685</f>
        <v>46904</v>
      </c>
      <c r="C4647">
        <f>Движение!$C$685</f>
        <v>0</v>
      </c>
      <c r="D4647" t="s">
        <v>56</v>
      </c>
      <c r="E4647">
        <f>Движение!$T$685</f>
        <v>18</v>
      </c>
      <c r="F4647">
        <f>N(Движение!$U$685)</f>
        <v>0</v>
      </c>
      <c r="G4647">
        <f>N(Движение!$V$685)</f>
        <v>0</v>
      </c>
      <c r="H4647">
        <f>Движение!$W$685</f>
        <v>18</v>
      </c>
      <c r="I4647" t="str">
        <f t="shared" si="72"/>
        <v/>
      </c>
    </row>
    <row r="4648" spans="1:9" x14ac:dyDescent="0.3">
      <c r="A4648">
        <v>4647</v>
      </c>
      <c r="B4648">
        <f>Движение!$A$685</f>
        <v>46904</v>
      </c>
      <c r="C4648">
        <f>Движение!$C$685</f>
        <v>0</v>
      </c>
      <c r="D4648" t="s">
        <v>57</v>
      </c>
      <c r="E4648">
        <f>Движение!$X$685</f>
        <v>21</v>
      </c>
      <c r="F4648">
        <f>N(Движение!$Y$685)</f>
        <v>0</v>
      </c>
      <c r="G4648">
        <f>N(Движение!$Z$685)</f>
        <v>0</v>
      </c>
      <c r="H4648">
        <f>Движение!$AA$685</f>
        <v>21</v>
      </c>
      <c r="I4648" t="str">
        <f t="shared" si="72"/>
        <v/>
      </c>
    </row>
    <row r="4649" spans="1:9" x14ac:dyDescent="0.3">
      <c r="A4649">
        <v>4648</v>
      </c>
      <c r="B4649">
        <f>Движение!$A$685</f>
        <v>46904</v>
      </c>
      <c r="C4649">
        <f>Движение!$C$685</f>
        <v>0</v>
      </c>
      <c r="D4649" t="s">
        <v>59</v>
      </c>
      <c r="E4649">
        <f>Движение!$AB$685</f>
        <v>15</v>
      </c>
      <c r="F4649">
        <f>N(Движение!$AC$685)</f>
        <v>0</v>
      </c>
      <c r="G4649">
        <f>N(Движение!$AD$685)</f>
        <v>0</v>
      </c>
      <c r="H4649">
        <f>Движение!$AE$685</f>
        <v>15</v>
      </c>
      <c r="I4649" t="str">
        <f t="shared" si="72"/>
        <v/>
      </c>
    </row>
    <row r="4650" spans="1:9" x14ac:dyDescent="0.3">
      <c r="A4650">
        <v>4649</v>
      </c>
      <c r="B4650">
        <f>Движение!$A$686</f>
        <v>46905</v>
      </c>
      <c r="C4650">
        <f>Движение!$C$686</f>
        <v>0</v>
      </c>
      <c r="D4650" t="s">
        <v>45</v>
      </c>
      <c r="E4650">
        <f>Движение!$D$686</f>
        <v>26</v>
      </c>
      <c r="F4650">
        <f>N(Движение!$E$686)</f>
        <v>0</v>
      </c>
      <c r="G4650">
        <f>N(Движение!$F$686)</f>
        <v>0</v>
      </c>
      <c r="H4650">
        <f>Движение!$G$686</f>
        <v>26</v>
      </c>
      <c r="I4650" t="str">
        <f t="shared" si="72"/>
        <v/>
      </c>
    </row>
    <row r="4651" spans="1:9" x14ac:dyDescent="0.3">
      <c r="A4651">
        <v>4650</v>
      </c>
      <c r="B4651">
        <f>Движение!$A$686</f>
        <v>46905</v>
      </c>
      <c r="C4651">
        <f>Движение!$C$686</f>
        <v>0</v>
      </c>
      <c r="D4651" t="s">
        <v>49</v>
      </c>
      <c r="E4651">
        <f>Движение!$H$686</f>
        <v>20</v>
      </c>
      <c r="F4651">
        <f>N(Движение!$I$686)</f>
        <v>0</v>
      </c>
      <c r="G4651">
        <f>N(Движение!$J$686)</f>
        <v>0</v>
      </c>
      <c r="H4651">
        <f>Движение!$K$686</f>
        <v>20</v>
      </c>
      <c r="I4651" t="str">
        <f t="shared" si="72"/>
        <v/>
      </c>
    </row>
    <row r="4652" spans="1:9" x14ac:dyDescent="0.3">
      <c r="A4652">
        <v>4651</v>
      </c>
      <c r="B4652">
        <f>Движение!$A$686</f>
        <v>46905</v>
      </c>
      <c r="C4652">
        <f>Движение!$C$686</f>
        <v>0</v>
      </c>
      <c r="D4652" t="s">
        <v>51</v>
      </c>
      <c r="E4652">
        <f>Движение!$L$686</f>
        <v>48</v>
      </c>
      <c r="F4652">
        <f>N(Движение!$M$686)</f>
        <v>0</v>
      </c>
      <c r="G4652">
        <f>N(Движение!$N$686)</f>
        <v>0</v>
      </c>
      <c r="H4652">
        <f>Движение!$O$686</f>
        <v>48</v>
      </c>
      <c r="I4652" t="str">
        <f t="shared" si="72"/>
        <v/>
      </c>
    </row>
    <row r="4653" spans="1:9" x14ac:dyDescent="0.3">
      <c r="A4653">
        <v>4652</v>
      </c>
      <c r="B4653">
        <f>Движение!$A$686</f>
        <v>46905</v>
      </c>
      <c r="C4653">
        <f>Движение!$C$686</f>
        <v>0</v>
      </c>
      <c r="D4653" t="s">
        <v>54</v>
      </c>
      <c r="E4653">
        <f>Движение!$P$686</f>
        <v>13</v>
      </c>
      <c r="F4653">
        <f>N(Движение!$Q$686)</f>
        <v>0</v>
      </c>
      <c r="G4653">
        <f>N(Движение!$R$686)</f>
        <v>0</v>
      </c>
      <c r="H4653">
        <f>Движение!$S$686</f>
        <v>13</v>
      </c>
      <c r="I4653" t="str">
        <f t="shared" si="72"/>
        <v/>
      </c>
    </row>
    <row r="4654" spans="1:9" x14ac:dyDescent="0.3">
      <c r="A4654">
        <v>4653</v>
      </c>
      <c r="B4654">
        <f>Движение!$A$686</f>
        <v>46905</v>
      </c>
      <c r="C4654">
        <f>Движение!$C$686</f>
        <v>0</v>
      </c>
      <c r="D4654" t="s">
        <v>56</v>
      </c>
      <c r="E4654">
        <f>Движение!$T$686</f>
        <v>18</v>
      </c>
      <c r="F4654">
        <f>N(Движение!$U$686)</f>
        <v>0</v>
      </c>
      <c r="G4654">
        <f>N(Движение!$V$686)</f>
        <v>0</v>
      </c>
      <c r="H4654">
        <f>Движение!$W$686</f>
        <v>18</v>
      </c>
      <c r="I4654" t="str">
        <f t="shared" si="72"/>
        <v/>
      </c>
    </row>
    <row r="4655" spans="1:9" x14ac:dyDescent="0.3">
      <c r="A4655">
        <v>4654</v>
      </c>
      <c r="B4655">
        <f>Движение!$A$686</f>
        <v>46905</v>
      </c>
      <c r="C4655">
        <f>Движение!$C$686</f>
        <v>0</v>
      </c>
      <c r="D4655" t="s">
        <v>57</v>
      </c>
      <c r="E4655">
        <f>Движение!$X$686</f>
        <v>21</v>
      </c>
      <c r="F4655">
        <f>N(Движение!$Y$686)</f>
        <v>0</v>
      </c>
      <c r="G4655">
        <f>N(Движение!$Z$686)</f>
        <v>0</v>
      </c>
      <c r="H4655">
        <f>Движение!$AA$686</f>
        <v>21</v>
      </c>
      <c r="I4655" t="str">
        <f t="shared" si="72"/>
        <v/>
      </c>
    </row>
    <row r="4656" spans="1:9" x14ac:dyDescent="0.3">
      <c r="A4656">
        <v>4655</v>
      </c>
      <c r="B4656">
        <f>Движение!$A$686</f>
        <v>46905</v>
      </c>
      <c r="C4656">
        <f>Движение!$C$686</f>
        <v>0</v>
      </c>
      <c r="D4656" t="s">
        <v>59</v>
      </c>
      <c r="E4656">
        <f>Движение!$AB$686</f>
        <v>15</v>
      </c>
      <c r="F4656">
        <f>N(Движение!$AC$686)</f>
        <v>0</v>
      </c>
      <c r="G4656">
        <f>N(Движение!$AD$686)</f>
        <v>0</v>
      </c>
      <c r="H4656">
        <f>Движение!$AE$686</f>
        <v>15</v>
      </c>
      <c r="I4656" t="str">
        <f t="shared" si="72"/>
        <v/>
      </c>
    </row>
    <row r="4657" spans="1:9" x14ac:dyDescent="0.3">
      <c r="A4657">
        <v>4656</v>
      </c>
      <c r="B4657">
        <f>Движение!$A$687</f>
        <v>46906</v>
      </c>
      <c r="C4657">
        <f>Движение!$C$687</f>
        <v>0</v>
      </c>
      <c r="D4657" t="s">
        <v>45</v>
      </c>
      <c r="E4657">
        <f>Движение!$D$687</f>
        <v>26</v>
      </c>
      <c r="F4657">
        <f>N(Движение!$E$687)</f>
        <v>0</v>
      </c>
      <c r="G4657">
        <f>N(Движение!$F$687)</f>
        <v>0</v>
      </c>
      <c r="H4657">
        <f>Движение!$G$687</f>
        <v>26</v>
      </c>
      <c r="I4657" t="str">
        <f t="shared" si="72"/>
        <v/>
      </c>
    </row>
    <row r="4658" spans="1:9" x14ac:dyDescent="0.3">
      <c r="A4658">
        <v>4657</v>
      </c>
      <c r="B4658">
        <f>Движение!$A$687</f>
        <v>46906</v>
      </c>
      <c r="C4658">
        <f>Движение!$C$687</f>
        <v>0</v>
      </c>
      <c r="D4658" t="s">
        <v>49</v>
      </c>
      <c r="E4658">
        <f>Движение!$H$687</f>
        <v>20</v>
      </c>
      <c r="F4658">
        <f>N(Движение!$I$687)</f>
        <v>0</v>
      </c>
      <c r="G4658">
        <f>N(Движение!$J$687)</f>
        <v>0</v>
      </c>
      <c r="H4658">
        <f>Движение!$K$687</f>
        <v>20</v>
      </c>
      <c r="I4658" t="str">
        <f t="shared" si="72"/>
        <v/>
      </c>
    </row>
    <row r="4659" spans="1:9" x14ac:dyDescent="0.3">
      <c r="A4659">
        <v>4658</v>
      </c>
      <c r="B4659">
        <f>Движение!$A$687</f>
        <v>46906</v>
      </c>
      <c r="C4659">
        <f>Движение!$C$687</f>
        <v>0</v>
      </c>
      <c r="D4659" t="s">
        <v>51</v>
      </c>
      <c r="E4659">
        <f>Движение!$L$687</f>
        <v>48</v>
      </c>
      <c r="F4659">
        <f>N(Движение!$M$687)</f>
        <v>0</v>
      </c>
      <c r="G4659">
        <f>N(Движение!$N$687)</f>
        <v>0</v>
      </c>
      <c r="H4659">
        <f>Движение!$O$687</f>
        <v>48</v>
      </c>
      <c r="I4659" t="str">
        <f t="shared" si="72"/>
        <v/>
      </c>
    </row>
    <row r="4660" spans="1:9" x14ac:dyDescent="0.3">
      <c r="A4660">
        <v>4659</v>
      </c>
      <c r="B4660">
        <f>Движение!$A$687</f>
        <v>46906</v>
      </c>
      <c r="C4660">
        <f>Движение!$C$687</f>
        <v>0</v>
      </c>
      <c r="D4660" t="s">
        <v>54</v>
      </c>
      <c r="E4660">
        <f>Движение!$P$687</f>
        <v>13</v>
      </c>
      <c r="F4660">
        <f>N(Движение!$Q$687)</f>
        <v>0</v>
      </c>
      <c r="G4660">
        <f>N(Движение!$R$687)</f>
        <v>0</v>
      </c>
      <c r="H4660">
        <f>Движение!$S$687</f>
        <v>13</v>
      </c>
      <c r="I4660" t="str">
        <f t="shared" si="72"/>
        <v/>
      </c>
    </row>
    <row r="4661" spans="1:9" x14ac:dyDescent="0.3">
      <c r="A4661">
        <v>4660</v>
      </c>
      <c r="B4661">
        <f>Движение!$A$687</f>
        <v>46906</v>
      </c>
      <c r="C4661">
        <f>Движение!$C$687</f>
        <v>0</v>
      </c>
      <c r="D4661" t="s">
        <v>56</v>
      </c>
      <c r="E4661">
        <f>Движение!$T$687</f>
        <v>18</v>
      </c>
      <c r="F4661">
        <f>N(Движение!$U$687)</f>
        <v>0</v>
      </c>
      <c r="G4661">
        <f>N(Движение!$V$687)</f>
        <v>0</v>
      </c>
      <c r="H4661">
        <f>Движение!$W$687</f>
        <v>18</v>
      </c>
      <c r="I4661" t="str">
        <f t="shared" si="72"/>
        <v/>
      </c>
    </row>
    <row r="4662" spans="1:9" x14ac:dyDescent="0.3">
      <c r="A4662">
        <v>4661</v>
      </c>
      <c r="B4662">
        <f>Движение!$A$687</f>
        <v>46906</v>
      </c>
      <c r="C4662">
        <f>Движение!$C$687</f>
        <v>0</v>
      </c>
      <c r="D4662" t="s">
        <v>57</v>
      </c>
      <c r="E4662">
        <f>Движение!$X$687</f>
        <v>21</v>
      </c>
      <c r="F4662">
        <f>N(Движение!$Y$687)</f>
        <v>0</v>
      </c>
      <c r="G4662">
        <f>N(Движение!$Z$687)</f>
        <v>0</v>
      </c>
      <c r="H4662">
        <f>Движение!$AA$687</f>
        <v>21</v>
      </c>
      <c r="I4662" t="str">
        <f t="shared" si="72"/>
        <v/>
      </c>
    </row>
    <row r="4663" spans="1:9" x14ac:dyDescent="0.3">
      <c r="A4663">
        <v>4662</v>
      </c>
      <c r="B4663">
        <f>Движение!$A$687</f>
        <v>46906</v>
      </c>
      <c r="C4663">
        <f>Движение!$C$687</f>
        <v>0</v>
      </c>
      <c r="D4663" t="s">
        <v>59</v>
      </c>
      <c r="E4663">
        <f>Движение!$AB$687</f>
        <v>15</v>
      </c>
      <c r="F4663">
        <f>N(Движение!$AC$687)</f>
        <v>0</v>
      </c>
      <c r="G4663">
        <f>N(Движение!$AD$687)</f>
        <v>0</v>
      </c>
      <c r="H4663">
        <f>Движение!$AE$687</f>
        <v>15</v>
      </c>
      <c r="I4663" t="str">
        <f t="shared" si="72"/>
        <v/>
      </c>
    </row>
    <row r="4664" spans="1:9" x14ac:dyDescent="0.3">
      <c r="A4664">
        <v>4663</v>
      </c>
      <c r="B4664">
        <f>Движение!$A$688</f>
        <v>46907</v>
      </c>
      <c r="C4664">
        <f>Движение!$C$688</f>
        <v>0</v>
      </c>
      <c r="D4664" t="s">
        <v>45</v>
      </c>
      <c r="E4664">
        <f>Движение!$D$688</f>
        <v>26</v>
      </c>
      <c r="F4664">
        <f>N(Движение!$E$688)</f>
        <v>0</v>
      </c>
      <c r="G4664">
        <f>N(Движение!$F$688)</f>
        <v>0</v>
      </c>
      <c r="H4664">
        <f>Движение!$G$688</f>
        <v>26</v>
      </c>
      <c r="I4664" t="str">
        <f t="shared" si="72"/>
        <v/>
      </c>
    </row>
    <row r="4665" spans="1:9" x14ac:dyDescent="0.3">
      <c r="A4665">
        <v>4664</v>
      </c>
      <c r="B4665">
        <f>Движение!$A$688</f>
        <v>46907</v>
      </c>
      <c r="C4665">
        <f>Движение!$C$688</f>
        <v>0</v>
      </c>
      <c r="D4665" t="s">
        <v>49</v>
      </c>
      <c r="E4665">
        <f>Движение!$H$688</f>
        <v>20</v>
      </c>
      <c r="F4665">
        <f>N(Движение!$I$688)</f>
        <v>0</v>
      </c>
      <c r="G4665">
        <f>N(Движение!$J$688)</f>
        <v>0</v>
      </c>
      <c r="H4665">
        <f>Движение!$K$688</f>
        <v>20</v>
      </c>
      <c r="I4665" t="str">
        <f t="shared" si="72"/>
        <v/>
      </c>
    </row>
    <row r="4666" spans="1:9" x14ac:dyDescent="0.3">
      <c r="A4666">
        <v>4665</v>
      </c>
      <c r="B4666">
        <f>Движение!$A$688</f>
        <v>46907</v>
      </c>
      <c r="C4666">
        <f>Движение!$C$688</f>
        <v>0</v>
      </c>
      <c r="D4666" t="s">
        <v>51</v>
      </c>
      <c r="E4666">
        <f>Движение!$L$688</f>
        <v>48</v>
      </c>
      <c r="F4666">
        <f>N(Движение!$M$688)</f>
        <v>0</v>
      </c>
      <c r="G4666">
        <f>N(Движение!$N$688)</f>
        <v>0</v>
      </c>
      <c r="H4666">
        <f>Движение!$O$688</f>
        <v>48</v>
      </c>
      <c r="I4666" t="str">
        <f t="shared" si="72"/>
        <v/>
      </c>
    </row>
    <row r="4667" spans="1:9" x14ac:dyDescent="0.3">
      <c r="A4667">
        <v>4666</v>
      </c>
      <c r="B4667">
        <f>Движение!$A$688</f>
        <v>46907</v>
      </c>
      <c r="C4667">
        <f>Движение!$C$688</f>
        <v>0</v>
      </c>
      <c r="D4667" t="s">
        <v>54</v>
      </c>
      <c r="E4667">
        <f>Движение!$P$688</f>
        <v>13</v>
      </c>
      <c r="F4667">
        <f>N(Движение!$Q$688)</f>
        <v>0</v>
      </c>
      <c r="G4667">
        <f>N(Движение!$R$688)</f>
        <v>0</v>
      </c>
      <c r="H4667">
        <f>Движение!$S$688</f>
        <v>13</v>
      </c>
      <c r="I4667" t="str">
        <f t="shared" si="72"/>
        <v/>
      </c>
    </row>
    <row r="4668" spans="1:9" x14ac:dyDescent="0.3">
      <c r="A4668">
        <v>4667</v>
      </c>
      <c r="B4668">
        <f>Движение!$A$688</f>
        <v>46907</v>
      </c>
      <c r="C4668">
        <f>Движение!$C$688</f>
        <v>0</v>
      </c>
      <c r="D4668" t="s">
        <v>56</v>
      </c>
      <c r="E4668">
        <f>Движение!$T$688</f>
        <v>18</v>
      </c>
      <c r="F4668">
        <f>N(Движение!$U$688)</f>
        <v>0</v>
      </c>
      <c r="G4668">
        <f>N(Движение!$V$688)</f>
        <v>0</v>
      </c>
      <c r="H4668">
        <f>Движение!$W$688</f>
        <v>18</v>
      </c>
      <c r="I4668" t="str">
        <f t="shared" si="72"/>
        <v/>
      </c>
    </row>
    <row r="4669" spans="1:9" x14ac:dyDescent="0.3">
      <c r="A4669">
        <v>4668</v>
      </c>
      <c r="B4669">
        <f>Движение!$A$688</f>
        <v>46907</v>
      </c>
      <c r="C4669">
        <f>Движение!$C$688</f>
        <v>0</v>
      </c>
      <c r="D4669" t="s">
        <v>57</v>
      </c>
      <c r="E4669">
        <f>Движение!$X$688</f>
        <v>21</v>
      </c>
      <c r="F4669">
        <f>N(Движение!$Y$688)</f>
        <v>0</v>
      </c>
      <c r="G4669">
        <f>N(Движение!$Z$688)</f>
        <v>0</v>
      </c>
      <c r="H4669">
        <f>Движение!$AA$688</f>
        <v>21</v>
      </c>
      <c r="I4669" t="str">
        <f t="shared" si="72"/>
        <v/>
      </c>
    </row>
    <row r="4670" spans="1:9" x14ac:dyDescent="0.3">
      <c r="A4670">
        <v>4669</v>
      </c>
      <c r="B4670">
        <f>Движение!$A$688</f>
        <v>46907</v>
      </c>
      <c r="C4670">
        <f>Движение!$C$688</f>
        <v>0</v>
      </c>
      <c r="D4670" t="s">
        <v>59</v>
      </c>
      <c r="E4670">
        <f>Движение!$AB$688</f>
        <v>15</v>
      </c>
      <c r="F4670">
        <f>N(Движение!$AC$688)</f>
        <v>0</v>
      </c>
      <c r="G4670">
        <f>N(Движение!$AD$688)</f>
        <v>0</v>
      </c>
      <c r="H4670">
        <f>Движение!$AE$688</f>
        <v>15</v>
      </c>
      <c r="I4670" t="str">
        <f t="shared" si="72"/>
        <v/>
      </c>
    </row>
    <row r="4671" spans="1:9" x14ac:dyDescent="0.3">
      <c r="A4671">
        <v>4670</v>
      </c>
      <c r="B4671">
        <f>Движение!$A$689</f>
        <v>46908</v>
      </c>
      <c r="C4671">
        <f>Движение!$C$689</f>
        <v>0</v>
      </c>
      <c r="D4671" t="s">
        <v>45</v>
      </c>
      <c r="E4671">
        <f>Движение!$D$689</f>
        <v>26</v>
      </c>
      <c r="F4671">
        <f>N(Движение!$E$689)</f>
        <v>0</v>
      </c>
      <c r="G4671">
        <f>N(Движение!$F$689)</f>
        <v>0</v>
      </c>
      <c r="H4671">
        <f>Движение!$G$689</f>
        <v>26</v>
      </c>
      <c r="I4671" t="str">
        <f t="shared" si="72"/>
        <v/>
      </c>
    </row>
    <row r="4672" spans="1:9" x14ac:dyDescent="0.3">
      <c r="A4672">
        <v>4671</v>
      </c>
      <c r="B4672">
        <f>Движение!$A$689</f>
        <v>46908</v>
      </c>
      <c r="C4672">
        <f>Движение!$C$689</f>
        <v>0</v>
      </c>
      <c r="D4672" t="s">
        <v>49</v>
      </c>
      <c r="E4672">
        <f>Движение!$H$689</f>
        <v>20</v>
      </c>
      <c r="F4672">
        <f>N(Движение!$I$689)</f>
        <v>0</v>
      </c>
      <c r="G4672">
        <f>N(Движение!$J$689)</f>
        <v>0</v>
      </c>
      <c r="H4672">
        <f>Движение!$K$689</f>
        <v>20</v>
      </c>
      <c r="I4672" t="str">
        <f t="shared" si="72"/>
        <v/>
      </c>
    </row>
    <row r="4673" spans="1:9" x14ac:dyDescent="0.3">
      <c r="A4673">
        <v>4672</v>
      </c>
      <c r="B4673">
        <f>Движение!$A$689</f>
        <v>46908</v>
      </c>
      <c r="C4673">
        <f>Движение!$C$689</f>
        <v>0</v>
      </c>
      <c r="D4673" t="s">
        <v>51</v>
      </c>
      <c r="E4673">
        <f>Движение!$L$689</f>
        <v>48</v>
      </c>
      <c r="F4673">
        <f>N(Движение!$M$689)</f>
        <v>0</v>
      </c>
      <c r="G4673">
        <f>N(Движение!$N$689)</f>
        <v>0</v>
      </c>
      <c r="H4673">
        <f>Движение!$O$689</f>
        <v>48</v>
      </c>
      <c r="I4673" t="str">
        <f t="shared" si="72"/>
        <v/>
      </c>
    </row>
    <row r="4674" spans="1:9" x14ac:dyDescent="0.3">
      <c r="A4674">
        <v>4673</v>
      </c>
      <c r="B4674">
        <f>Движение!$A$689</f>
        <v>46908</v>
      </c>
      <c r="C4674">
        <f>Движение!$C$689</f>
        <v>0</v>
      </c>
      <c r="D4674" t="s">
        <v>54</v>
      </c>
      <c r="E4674">
        <f>Движение!$P$689</f>
        <v>13</v>
      </c>
      <c r="F4674">
        <f>N(Движение!$Q$689)</f>
        <v>0</v>
      </c>
      <c r="G4674">
        <f>N(Движение!$R$689)</f>
        <v>0</v>
      </c>
      <c r="H4674">
        <f>Движение!$S$689</f>
        <v>13</v>
      </c>
      <c r="I4674" t="str">
        <f t="shared" ref="I4674:I4737" si="73">IF($F4674&gt;0,TEXT($B4674,"dd.mm")&amp;"_"&amp;$D4674,"")</f>
        <v/>
      </c>
    </row>
    <row r="4675" spans="1:9" x14ac:dyDescent="0.3">
      <c r="A4675">
        <v>4674</v>
      </c>
      <c r="B4675">
        <f>Движение!$A$689</f>
        <v>46908</v>
      </c>
      <c r="C4675">
        <f>Движение!$C$689</f>
        <v>0</v>
      </c>
      <c r="D4675" t="s">
        <v>56</v>
      </c>
      <c r="E4675">
        <f>Движение!$T$689</f>
        <v>18</v>
      </c>
      <c r="F4675">
        <f>N(Движение!$U$689)</f>
        <v>0</v>
      </c>
      <c r="G4675">
        <f>N(Движение!$V$689)</f>
        <v>0</v>
      </c>
      <c r="H4675">
        <f>Движение!$W$689</f>
        <v>18</v>
      </c>
      <c r="I4675" t="str">
        <f t="shared" si="73"/>
        <v/>
      </c>
    </row>
    <row r="4676" spans="1:9" x14ac:dyDescent="0.3">
      <c r="A4676">
        <v>4675</v>
      </c>
      <c r="B4676">
        <f>Движение!$A$689</f>
        <v>46908</v>
      </c>
      <c r="C4676">
        <f>Движение!$C$689</f>
        <v>0</v>
      </c>
      <c r="D4676" t="s">
        <v>57</v>
      </c>
      <c r="E4676">
        <f>Движение!$X$689</f>
        <v>21</v>
      </c>
      <c r="F4676">
        <f>N(Движение!$Y$689)</f>
        <v>0</v>
      </c>
      <c r="G4676">
        <f>N(Движение!$Z$689)</f>
        <v>0</v>
      </c>
      <c r="H4676">
        <f>Движение!$AA$689</f>
        <v>21</v>
      </c>
      <c r="I4676" t="str">
        <f t="shared" si="73"/>
        <v/>
      </c>
    </row>
    <row r="4677" spans="1:9" x14ac:dyDescent="0.3">
      <c r="A4677">
        <v>4676</v>
      </c>
      <c r="B4677">
        <f>Движение!$A$689</f>
        <v>46908</v>
      </c>
      <c r="C4677">
        <f>Движение!$C$689</f>
        <v>0</v>
      </c>
      <c r="D4677" t="s">
        <v>59</v>
      </c>
      <c r="E4677">
        <f>Движение!$AB$689</f>
        <v>15</v>
      </c>
      <c r="F4677">
        <f>N(Движение!$AC$689)</f>
        <v>0</v>
      </c>
      <c r="G4677">
        <f>N(Движение!$AD$689)</f>
        <v>0</v>
      </c>
      <c r="H4677">
        <f>Движение!$AE$689</f>
        <v>15</v>
      </c>
      <c r="I4677" t="str">
        <f t="shared" si="73"/>
        <v/>
      </c>
    </row>
    <row r="4678" spans="1:9" x14ac:dyDescent="0.3">
      <c r="A4678">
        <v>4677</v>
      </c>
      <c r="B4678">
        <f>Движение!$A$690</f>
        <v>46909</v>
      </c>
      <c r="C4678">
        <f>Движение!$C$690</f>
        <v>0</v>
      </c>
      <c r="D4678" t="s">
        <v>45</v>
      </c>
      <c r="E4678">
        <f>Движение!$D$690</f>
        <v>26</v>
      </c>
      <c r="F4678">
        <f>N(Движение!$E$690)</f>
        <v>0</v>
      </c>
      <c r="G4678">
        <f>N(Движение!$F$690)</f>
        <v>0</v>
      </c>
      <c r="H4678">
        <f>Движение!$G$690</f>
        <v>26</v>
      </c>
      <c r="I4678" t="str">
        <f t="shared" si="73"/>
        <v/>
      </c>
    </row>
    <row r="4679" spans="1:9" x14ac:dyDescent="0.3">
      <c r="A4679">
        <v>4678</v>
      </c>
      <c r="B4679">
        <f>Движение!$A$690</f>
        <v>46909</v>
      </c>
      <c r="C4679">
        <f>Движение!$C$690</f>
        <v>0</v>
      </c>
      <c r="D4679" t="s">
        <v>49</v>
      </c>
      <c r="E4679">
        <f>Движение!$H$690</f>
        <v>20</v>
      </c>
      <c r="F4679">
        <f>N(Движение!$I$690)</f>
        <v>0</v>
      </c>
      <c r="G4679">
        <f>N(Движение!$J$690)</f>
        <v>0</v>
      </c>
      <c r="H4679">
        <f>Движение!$K$690</f>
        <v>20</v>
      </c>
      <c r="I4679" t="str">
        <f t="shared" si="73"/>
        <v/>
      </c>
    </row>
    <row r="4680" spans="1:9" x14ac:dyDescent="0.3">
      <c r="A4680">
        <v>4679</v>
      </c>
      <c r="B4680">
        <f>Движение!$A$690</f>
        <v>46909</v>
      </c>
      <c r="C4680">
        <f>Движение!$C$690</f>
        <v>0</v>
      </c>
      <c r="D4680" t="s">
        <v>51</v>
      </c>
      <c r="E4680">
        <f>Движение!$L$690</f>
        <v>48</v>
      </c>
      <c r="F4680">
        <f>N(Движение!$M$690)</f>
        <v>0</v>
      </c>
      <c r="G4680">
        <f>N(Движение!$N$690)</f>
        <v>0</v>
      </c>
      <c r="H4680">
        <f>Движение!$O$690</f>
        <v>48</v>
      </c>
      <c r="I4680" t="str">
        <f t="shared" si="73"/>
        <v/>
      </c>
    </row>
    <row r="4681" spans="1:9" x14ac:dyDescent="0.3">
      <c r="A4681">
        <v>4680</v>
      </c>
      <c r="B4681">
        <f>Движение!$A$690</f>
        <v>46909</v>
      </c>
      <c r="C4681">
        <f>Движение!$C$690</f>
        <v>0</v>
      </c>
      <c r="D4681" t="s">
        <v>54</v>
      </c>
      <c r="E4681">
        <f>Движение!$P$690</f>
        <v>13</v>
      </c>
      <c r="F4681">
        <f>N(Движение!$Q$690)</f>
        <v>0</v>
      </c>
      <c r="G4681">
        <f>N(Движение!$R$690)</f>
        <v>0</v>
      </c>
      <c r="H4681">
        <f>Движение!$S$690</f>
        <v>13</v>
      </c>
      <c r="I4681" t="str">
        <f t="shared" si="73"/>
        <v/>
      </c>
    </row>
    <row r="4682" spans="1:9" x14ac:dyDescent="0.3">
      <c r="A4682">
        <v>4681</v>
      </c>
      <c r="B4682">
        <f>Движение!$A$690</f>
        <v>46909</v>
      </c>
      <c r="C4682">
        <f>Движение!$C$690</f>
        <v>0</v>
      </c>
      <c r="D4682" t="s">
        <v>56</v>
      </c>
      <c r="E4682">
        <f>Движение!$T$690</f>
        <v>18</v>
      </c>
      <c r="F4682">
        <f>N(Движение!$U$690)</f>
        <v>0</v>
      </c>
      <c r="G4682">
        <f>N(Движение!$V$690)</f>
        <v>0</v>
      </c>
      <c r="H4682">
        <f>Движение!$W$690</f>
        <v>18</v>
      </c>
      <c r="I4682" t="str">
        <f t="shared" si="73"/>
        <v/>
      </c>
    </row>
    <row r="4683" spans="1:9" x14ac:dyDescent="0.3">
      <c r="A4683">
        <v>4682</v>
      </c>
      <c r="B4683">
        <f>Движение!$A$690</f>
        <v>46909</v>
      </c>
      <c r="C4683">
        <f>Движение!$C$690</f>
        <v>0</v>
      </c>
      <c r="D4683" t="s">
        <v>57</v>
      </c>
      <c r="E4683">
        <f>Движение!$X$690</f>
        <v>21</v>
      </c>
      <c r="F4683">
        <f>N(Движение!$Y$690)</f>
        <v>0</v>
      </c>
      <c r="G4683">
        <f>N(Движение!$Z$690)</f>
        <v>0</v>
      </c>
      <c r="H4683">
        <f>Движение!$AA$690</f>
        <v>21</v>
      </c>
      <c r="I4683" t="str">
        <f t="shared" si="73"/>
        <v/>
      </c>
    </row>
    <row r="4684" spans="1:9" x14ac:dyDescent="0.3">
      <c r="A4684">
        <v>4683</v>
      </c>
      <c r="B4684">
        <f>Движение!$A$690</f>
        <v>46909</v>
      </c>
      <c r="C4684">
        <f>Движение!$C$690</f>
        <v>0</v>
      </c>
      <c r="D4684" t="s">
        <v>59</v>
      </c>
      <c r="E4684">
        <f>Движение!$AB$690</f>
        <v>15</v>
      </c>
      <c r="F4684">
        <f>N(Движение!$AC$690)</f>
        <v>0</v>
      </c>
      <c r="G4684">
        <f>N(Движение!$AD$690)</f>
        <v>0</v>
      </c>
      <c r="H4684">
        <f>Движение!$AE$690</f>
        <v>15</v>
      </c>
      <c r="I4684" t="str">
        <f t="shared" si="73"/>
        <v/>
      </c>
    </row>
    <row r="4685" spans="1:9" x14ac:dyDescent="0.3">
      <c r="A4685">
        <v>4684</v>
      </c>
      <c r="B4685">
        <f>Движение!$A$691</f>
        <v>46910</v>
      </c>
      <c r="C4685">
        <f>Движение!$C$691</f>
        <v>0</v>
      </c>
      <c r="D4685" t="s">
        <v>45</v>
      </c>
      <c r="E4685">
        <f>Движение!$D$691</f>
        <v>26</v>
      </c>
      <c r="F4685">
        <f>N(Движение!$E$691)</f>
        <v>0</v>
      </c>
      <c r="G4685">
        <f>N(Движение!$F$691)</f>
        <v>0</v>
      </c>
      <c r="H4685">
        <f>Движение!$G$691</f>
        <v>26</v>
      </c>
      <c r="I4685" t="str">
        <f t="shared" si="73"/>
        <v/>
      </c>
    </row>
    <row r="4686" spans="1:9" x14ac:dyDescent="0.3">
      <c r="A4686">
        <v>4685</v>
      </c>
      <c r="B4686">
        <f>Движение!$A$691</f>
        <v>46910</v>
      </c>
      <c r="C4686">
        <f>Движение!$C$691</f>
        <v>0</v>
      </c>
      <c r="D4686" t="s">
        <v>49</v>
      </c>
      <c r="E4686">
        <f>Движение!$H$691</f>
        <v>20</v>
      </c>
      <c r="F4686">
        <f>N(Движение!$I$691)</f>
        <v>0</v>
      </c>
      <c r="G4686">
        <f>N(Движение!$J$691)</f>
        <v>0</v>
      </c>
      <c r="H4686">
        <f>Движение!$K$691</f>
        <v>20</v>
      </c>
      <c r="I4686" t="str">
        <f t="shared" si="73"/>
        <v/>
      </c>
    </row>
    <row r="4687" spans="1:9" x14ac:dyDescent="0.3">
      <c r="A4687">
        <v>4686</v>
      </c>
      <c r="B4687">
        <f>Движение!$A$691</f>
        <v>46910</v>
      </c>
      <c r="C4687">
        <f>Движение!$C$691</f>
        <v>0</v>
      </c>
      <c r="D4687" t="s">
        <v>51</v>
      </c>
      <c r="E4687">
        <f>Движение!$L$691</f>
        <v>48</v>
      </c>
      <c r="F4687">
        <f>N(Движение!$M$691)</f>
        <v>0</v>
      </c>
      <c r="G4687">
        <f>N(Движение!$N$691)</f>
        <v>0</v>
      </c>
      <c r="H4687">
        <f>Движение!$O$691</f>
        <v>48</v>
      </c>
      <c r="I4687" t="str">
        <f t="shared" si="73"/>
        <v/>
      </c>
    </row>
    <row r="4688" spans="1:9" x14ac:dyDescent="0.3">
      <c r="A4688">
        <v>4687</v>
      </c>
      <c r="B4688">
        <f>Движение!$A$691</f>
        <v>46910</v>
      </c>
      <c r="C4688">
        <f>Движение!$C$691</f>
        <v>0</v>
      </c>
      <c r="D4688" t="s">
        <v>54</v>
      </c>
      <c r="E4688">
        <f>Движение!$P$691</f>
        <v>13</v>
      </c>
      <c r="F4688">
        <f>N(Движение!$Q$691)</f>
        <v>0</v>
      </c>
      <c r="G4688">
        <f>N(Движение!$R$691)</f>
        <v>0</v>
      </c>
      <c r="H4688">
        <f>Движение!$S$691</f>
        <v>13</v>
      </c>
      <c r="I4688" t="str">
        <f t="shared" si="73"/>
        <v/>
      </c>
    </row>
    <row r="4689" spans="1:9" x14ac:dyDescent="0.3">
      <c r="A4689">
        <v>4688</v>
      </c>
      <c r="B4689">
        <f>Движение!$A$691</f>
        <v>46910</v>
      </c>
      <c r="C4689">
        <f>Движение!$C$691</f>
        <v>0</v>
      </c>
      <c r="D4689" t="s">
        <v>56</v>
      </c>
      <c r="E4689">
        <f>Движение!$T$691</f>
        <v>18</v>
      </c>
      <c r="F4689">
        <f>N(Движение!$U$691)</f>
        <v>0</v>
      </c>
      <c r="G4689">
        <f>N(Движение!$V$691)</f>
        <v>0</v>
      </c>
      <c r="H4689">
        <f>Движение!$W$691</f>
        <v>18</v>
      </c>
      <c r="I4689" t="str">
        <f t="shared" si="73"/>
        <v/>
      </c>
    </row>
    <row r="4690" spans="1:9" x14ac:dyDescent="0.3">
      <c r="A4690">
        <v>4689</v>
      </c>
      <c r="B4690">
        <f>Движение!$A$691</f>
        <v>46910</v>
      </c>
      <c r="C4690">
        <f>Движение!$C$691</f>
        <v>0</v>
      </c>
      <c r="D4690" t="s">
        <v>57</v>
      </c>
      <c r="E4690">
        <f>Движение!$X$691</f>
        <v>21</v>
      </c>
      <c r="F4690">
        <f>N(Движение!$Y$691)</f>
        <v>0</v>
      </c>
      <c r="G4690">
        <f>N(Движение!$Z$691)</f>
        <v>0</v>
      </c>
      <c r="H4690">
        <f>Движение!$AA$691</f>
        <v>21</v>
      </c>
      <c r="I4690" t="str">
        <f t="shared" si="73"/>
        <v/>
      </c>
    </row>
    <row r="4691" spans="1:9" x14ac:dyDescent="0.3">
      <c r="A4691">
        <v>4690</v>
      </c>
      <c r="B4691">
        <f>Движение!$A$691</f>
        <v>46910</v>
      </c>
      <c r="C4691">
        <f>Движение!$C$691</f>
        <v>0</v>
      </c>
      <c r="D4691" t="s">
        <v>59</v>
      </c>
      <c r="E4691">
        <f>Движение!$AB$691</f>
        <v>15</v>
      </c>
      <c r="F4691">
        <f>N(Движение!$AC$691)</f>
        <v>0</v>
      </c>
      <c r="G4691">
        <f>N(Движение!$AD$691)</f>
        <v>0</v>
      </c>
      <c r="H4691">
        <f>Движение!$AE$691</f>
        <v>15</v>
      </c>
      <c r="I4691" t="str">
        <f t="shared" si="73"/>
        <v/>
      </c>
    </row>
    <row r="4692" spans="1:9" x14ac:dyDescent="0.3">
      <c r="A4692">
        <v>4691</v>
      </c>
      <c r="B4692">
        <f>Движение!$A$692</f>
        <v>46911</v>
      </c>
      <c r="C4692">
        <f>Движение!$C$692</f>
        <v>0</v>
      </c>
      <c r="D4692" t="s">
        <v>45</v>
      </c>
      <c r="E4692">
        <f>Движение!$D$692</f>
        <v>26</v>
      </c>
      <c r="F4692">
        <f>N(Движение!$E$692)</f>
        <v>0</v>
      </c>
      <c r="G4692">
        <f>N(Движение!$F$692)</f>
        <v>0</v>
      </c>
      <c r="H4692">
        <f>Движение!$G$692</f>
        <v>26</v>
      </c>
      <c r="I4692" t="str">
        <f t="shared" si="73"/>
        <v/>
      </c>
    </row>
    <row r="4693" spans="1:9" x14ac:dyDescent="0.3">
      <c r="A4693">
        <v>4692</v>
      </c>
      <c r="B4693">
        <f>Движение!$A$692</f>
        <v>46911</v>
      </c>
      <c r="C4693">
        <f>Движение!$C$692</f>
        <v>0</v>
      </c>
      <c r="D4693" t="s">
        <v>49</v>
      </c>
      <c r="E4693">
        <f>Движение!$H$692</f>
        <v>20</v>
      </c>
      <c r="F4693">
        <f>N(Движение!$I$692)</f>
        <v>0</v>
      </c>
      <c r="G4693">
        <f>N(Движение!$J$692)</f>
        <v>0</v>
      </c>
      <c r="H4693">
        <f>Движение!$K$692</f>
        <v>20</v>
      </c>
      <c r="I4693" t="str">
        <f t="shared" si="73"/>
        <v/>
      </c>
    </row>
    <row r="4694" spans="1:9" x14ac:dyDescent="0.3">
      <c r="A4694">
        <v>4693</v>
      </c>
      <c r="B4694">
        <f>Движение!$A$692</f>
        <v>46911</v>
      </c>
      <c r="C4694">
        <f>Движение!$C$692</f>
        <v>0</v>
      </c>
      <c r="D4694" t="s">
        <v>51</v>
      </c>
      <c r="E4694">
        <f>Движение!$L$692</f>
        <v>48</v>
      </c>
      <c r="F4694">
        <f>N(Движение!$M$692)</f>
        <v>0</v>
      </c>
      <c r="G4694">
        <f>N(Движение!$N$692)</f>
        <v>0</v>
      </c>
      <c r="H4694">
        <f>Движение!$O$692</f>
        <v>48</v>
      </c>
      <c r="I4694" t="str">
        <f t="shared" si="73"/>
        <v/>
      </c>
    </row>
    <row r="4695" spans="1:9" x14ac:dyDescent="0.3">
      <c r="A4695">
        <v>4694</v>
      </c>
      <c r="B4695">
        <f>Движение!$A$692</f>
        <v>46911</v>
      </c>
      <c r="C4695">
        <f>Движение!$C$692</f>
        <v>0</v>
      </c>
      <c r="D4695" t="s">
        <v>54</v>
      </c>
      <c r="E4695">
        <f>Движение!$P$692</f>
        <v>13</v>
      </c>
      <c r="F4695">
        <f>N(Движение!$Q$692)</f>
        <v>0</v>
      </c>
      <c r="G4695">
        <f>N(Движение!$R$692)</f>
        <v>0</v>
      </c>
      <c r="H4695">
        <f>Движение!$S$692</f>
        <v>13</v>
      </c>
      <c r="I4695" t="str">
        <f t="shared" si="73"/>
        <v/>
      </c>
    </row>
    <row r="4696" spans="1:9" x14ac:dyDescent="0.3">
      <c r="A4696">
        <v>4695</v>
      </c>
      <c r="B4696">
        <f>Движение!$A$692</f>
        <v>46911</v>
      </c>
      <c r="C4696">
        <f>Движение!$C$692</f>
        <v>0</v>
      </c>
      <c r="D4696" t="s">
        <v>56</v>
      </c>
      <c r="E4696">
        <f>Движение!$T$692</f>
        <v>18</v>
      </c>
      <c r="F4696">
        <f>N(Движение!$U$692)</f>
        <v>0</v>
      </c>
      <c r="G4696">
        <f>N(Движение!$V$692)</f>
        <v>0</v>
      </c>
      <c r="H4696">
        <f>Движение!$W$692</f>
        <v>18</v>
      </c>
      <c r="I4696" t="str">
        <f t="shared" si="73"/>
        <v/>
      </c>
    </row>
    <row r="4697" spans="1:9" x14ac:dyDescent="0.3">
      <c r="A4697">
        <v>4696</v>
      </c>
      <c r="B4697">
        <f>Движение!$A$692</f>
        <v>46911</v>
      </c>
      <c r="C4697">
        <f>Движение!$C$692</f>
        <v>0</v>
      </c>
      <c r="D4697" t="s">
        <v>57</v>
      </c>
      <c r="E4697">
        <f>Движение!$X$692</f>
        <v>21</v>
      </c>
      <c r="F4697">
        <f>N(Движение!$Y$692)</f>
        <v>0</v>
      </c>
      <c r="G4697">
        <f>N(Движение!$Z$692)</f>
        <v>0</v>
      </c>
      <c r="H4697">
        <f>Движение!$AA$692</f>
        <v>21</v>
      </c>
      <c r="I4697" t="str">
        <f t="shared" si="73"/>
        <v/>
      </c>
    </row>
    <row r="4698" spans="1:9" x14ac:dyDescent="0.3">
      <c r="A4698">
        <v>4697</v>
      </c>
      <c r="B4698">
        <f>Движение!$A$692</f>
        <v>46911</v>
      </c>
      <c r="C4698">
        <f>Движение!$C$692</f>
        <v>0</v>
      </c>
      <c r="D4698" t="s">
        <v>59</v>
      </c>
      <c r="E4698">
        <f>Движение!$AB$692</f>
        <v>15</v>
      </c>
      <c r="F4698">
        <f>N(Движение!$AC$692)</f>
        <v>0</v>
      </c>
      <c r="G4698">
        <f>N(Движение!$AD$692)</f>
        <v>0</v>
      </c>
      <c r="H4698">
        <f>Движение!$AE$692</f>
        <v>15</v>
      </c>
      <c r="I4698" t="str">
        <f t="shared" si="73"/>
        <v/>
      </c>
    </row>
    <row r="4699" spans="1:9" x14ac:dyDescent="0.3">
      <c r="A4699">
        <v>4698</v>
      </c>
      <c r="B4699">
        <f>Движение!$A$693</f>
        <v>46912</v>
      </c>
      <c r="C4699">
        <f>Движение!$C$693</f>
        <v>0</v>
      </c>
      <c r="D4699" t="s">
        <v>45</v>
      </c>
      <c r="E4699">
        <f>Движение!$D$693</f>
        <v>26</v>
      </c>
      <c r="F4699">
        <f>N(Движение!$E$693)</f>
        <v>0</v>
      </c>
      <c r="G4699">
        <f>N(Движение!$F$693)</f>
        <v>0</v>
      </c>
      <c r="H4699">
        <f>Движение!$G$693</f>
        <v>26</v>
      </c>
      <c r="I4699" t="str">
        <f t="shared" si="73"/>
        <v/>
      </c>
    </row>
    <row r="4700" spans="1:9" x14ac:dyDescent="0.3">
      <c r="A4700">
        <v>4699</v>
      </c>
      <c r="B4700">
        <f>Движение!$A$693</f>
        <v>46912</v>
      </c>
      <c r="C4700">
        <f>Движение!$C$693</f>
        <v>0</v>
      </c>
      <c r="D4700" t="s">
        <v>49</v>
      </c>
      <c r="E4700">
        <f>Движение!$H$693</f>
        <v>20</v>
      </c>
      <c r="F4700">
        <f>N(Движение!$I$693)</f>
        <v>0</v>
      </c>
      <c r="G4700">
        <f>N(Движение!$J$693)</f>
        <v>0</v>
      </c>
      <c r="H4700">
        <f>Движение!$K$693</f>
        <v>20</v>
      </c>
      <c r="I4700" t="str">
        <f t="shared" si="73"/>
        <v/>
      </c>
    </row>
    <row r="4701" spans="1:9" x14ac:dyDescent="0.3">
      <c r="A4701">
        <v>4700</v>
      </c>
      <c r="B4701">
        <f>Движение!$A$693</f>
        <v>46912</v>
      </c>
      <c r="C4701">
        <f>Движение!$C$693</f>
        <v>0</v>
      </c>
      <c r="D4701" t="s">
        <v>51</v>
      </c>
      <c r="E4701">
        <f>Движение!$L$693</f>
        <v>48</v>
      </c>
      <c r="F4701">
        <f>N(Движение!$M$693)</f>
        <v>0</v>
      </c>
      <c r="G4701">
        <f>N(Движение!$N$693)</f>
        <v>0</v>
      </c>
      <c r="H4701">
        <f>Движение!$O$693</f>
        <v>48</v>
      </c>
      <c r="I4701" t="str">
        <f t="shared" si="73"/>
        <v/>
      </c>
    </row>
    <row r="4702" spans="1:9" x14ac:dyDescent="0.3">
      <c r="A4702">
        <v>4701</v>
      </c>
      <c r="B4702">
        <f>Движение!$A$693</f>
        <v>46912</v>
      </c>
      <c r="C4702">
        <f>Движение!$C$693</f>
        <v>0</v>
      </c>
      <c r="D4702" t="s">
        <v>54</v>
      </c>
      <c r="E4702">
        <f>Движение!$P$693</f>
        <v>13</v>
      </c>
      <c r="F4702">
        <f>N(Движение!$Q$693)</f>
        <v>0</v>
      </c>
      <c r="G4702">
        <f>N(Движение!$R$693)</f>
        <v>0</v>
      </c>
      <c r="H4702">
        <f>Движение!$S$693</f>
        <v>13</v>
      </c>
      <c r="I4702" t="str">
        <f t="shared" si="73"/>
        <v/>
      </c>
    </row>
    <row r="4703" spans="1:9" x14ac:dyDescent="0.3">
      <c r="A4703">
        <v>4702</v>
      </c>
      <c r="B4703">
        <f>Движение!$A$693</f>
        <v>46912</v>
      </c>
      <c r="C4703">
        <f>Движение!$C$693</f>
        <v>0</v>
      </c>
      <c r="D4703" t="s">
        <v>56</v>
      </c>
      <c r="E4703">
        <f>Движение!$T$693</f>
        <v>18</v>
      </c>
      <c r="F4703">
        <f>N(Движение!$U$693)</f>
        <v>0</v>
      </c>
      <c r="G4703">
        <f>N(Движение!$V$693)</f>
        <v>0</v>
      </c>
      <c r="H4703">
        <f>Движение!$W$693</f>
        <v>18</v>
      </c>
      <c r="I4703" t="str">
        <f t="shared" si="73"/>
        <v/>
      </c>
    </row>
    <row r="4704" spans="1:9" x14ac:dyDescent="0.3">
      <c r="A4704">
        <v>4703</v>
      </c>
      <c r="B4704">
        <f>Движение!$A$693</f>
        <v>46912</v>
      </c>
      <c r="C4704">
        <f>Движение!$C$693</f>
        <v>0</v>
      </c>
      <c r="D4704" t="s">
        <v>57</v>
      </c>
      <c r="E4704">
        <f>Движение!$X$693</f>
        <v>21</v>
      </c>
      <c r="F4704">
        <f>N(Движение!$Y$693)</f>
        <v>0</v>
      </c>
      <c r="G4704">
        <f>N(Движение!$Z$693)</f>
        <v>0</v>
      </c>
      <c r="H4704">
        <f>Движение!$AA$693</f>
        <v>21</v>
      </c>
      <c r="I4704" t="str">
        <f t="shared" si="73"/>
        <v/>
      </c>
    </row>
    <row r="4705" spans="1:9" x14ac:dyDescent="0.3">
      <c r="A4705">
        <v>4704</v>
      </c>
      <c r="B4705">
        <f>Движение!$A$693</f>
        <v>46912</v>
      </c>
      <c r="C4705">
        <f>Движение!$C$693</f>
        <v>0</v>
      </c>
      <c r="D4705" t="s">
        <v>59</v>
      </c>
      <c r="E4705">
        <f>Движение!$AB$693</f>
        <v>15</v>
      </c>
      <c r="F4705">
        <f>N(Движение!$AC$693)</f>
        <v>0</v>
      </c>
      <c r="G4705">
        <f>N(Движение!$AD$693)</f>
        <v>0</v>
      </c>
      <c r="H4705">
        <f>Движение!$AE$693</f>
        <v>15</v>
      </c>
      <c r="I4705" t="str">
        <f t="shared" si="73"/>
        <v/>
      </c>
    </row>
    <row r="4706" spans="1:9" x14ac:dyDescent="0.3">
      <c r="A4706">
        <v>4705</v>
      </c>
      <c r="B4706">
        <f>Движение!$A$694</f>
        <v>46913</v>
      </c>
      <c r="C4706">
        <f>Движение!$C$694</f>
        <v>0</v>
      </c>
      <c r="D4706" t="s">
        <v>45</v>
      </c>
      <c r="E4706">
        <f>Движение!$D$694</f>
        <v>26</v>
      </c>
      <c r="F4706">
        <f>N(Движение!$E$694)</f>
        <v>0</v>
      </c>
      <c r="G4706">
        <f>N(Движение!$F$694)</f>
        <v>0</v>
      </c>
      <c r="H4706">
        <f>Движение!$G$694</f>
        <v>26</v>
      </c>
      <c r="I4706" t="str">
        <f t="shared" si="73"/>
        <v/>
      </c>
    </row>
    <row r="4707" spans="1:9" x14ac:dyDescent="0.3">
      <c r="A4707">
        <v>4706</v>
      </c>
      <c r="B4707">
        <f>Движение!$A$694</f>
        <v>46913</v>
      </c>
      <c r="C4707">
        <f>Движение!$C$694</f>
        <v>0</v>
      </c>
      <c r="D4707" t="s">
        <v>49</v>
      </c>
      <c r="E4707">
        <f>Движение!$H$694</f>
        <v>20</v>
      </c>
      <c r="F4707">
        <f>N(Движение!$I$694)</f>
        <v>0</v>
      </c>
      <c r="G4707">
        <f>N(Движение!$J$694)</f>
        <v>0</v>
      </c>
      <c r="H4707">
        <f>Движение!$K$694</f>
        <v>20</v>
      </c>
      <c r="I4707" t="str">
        <f t="shared" si="73"/>
        <v/>
      </c>
    </row>
    <row r="4708" spans="1:9" x14ac:dyDescent="0.3">
      <c r="A4708">
        <v>4707</v>
      </c>
      <c r="B4708">
        <f>Движение!$A$694</f>
        <v>46913</v>
      </c>
      <c r="C4708">
        <f>Движение!$C$694</f>
        <v>0</v>
      </c>
      <c r="D4708" t="s">
        <v>51</v>
      </c>
      <c r="E4708">
        <f>Движение!$L$694</f>
        <v>48</v>
      </c>
      <c r="F4708">
        <f>N(Движение!$M$694)</f>
        <v>0</v>
      </c>
      <c r="G4708">
        <f>N(Движение!$N$694)</f>
        <v>0</v>
      </c>
      <c r="H4708">
        <f>Движение!$O$694</f>
        <v>48</v>
      </c>
      <c r="I4708" t="str">
        <f t="shared" si="73"/>
        <v/>
      </c>
    </row>
    <row r="4709" spans="1:9" x14ac:dyDescent="0.3">
      <c r="A4709">
        <v>4708</v>
      </c>
      <c r="B4709">
        <f>Движение!$A$694</f>
        <v>46913</v>
      </c>
      <c r="C4709">
        <f>Движение!$C$694</f>
        <v>0</v>
      </c>
      <c r="D4709" t="s">
        <v>54</v>
      </c>
      <c r="E4709">
        <f>Движение!$P$694</f>
        <v>13</v>
      </c>
      <c r="F4709">
        <f>N(Движение!$Q$694)</f>
        <v>0</v>
      </c>
      <c r="G4709">
        <f>N(Движение!$R$694)</f>
        <v>0</v>
      </c>
      <c r="H4709">
        <f>Движение!$S$694</f>
        <v>13</v>
      </c>
      <c r="I4709" t="str">
        <f t="shared" si="73"/>
        <v/>
      </c>
    </row>
    <row r="4710" spans="1:9" x14ac:dyDescent="0.3">
      <c r="A4710">
        <v>4709</v>
      </c>
      <c r="B4710">
        <f>Движение!$A$694</f>
        <v>46913</v>
      </c>
      <c r="C4710">
        <f>Движение!$C$694</f>
        <v>0</v>
      </c>
      <c r="D4710" t="s">
        <v>56</v>
      </c>
      <c r="E4710">
        <f>Движение!$T$694</f>
        <v>18</v>
      </c>
      <c r="F4710">
        <f>N(Движение!$U$694)</f>
        <v>0</v>
      </c>
      <c r="G4710">
        <f>N(Движение!$V$694)</f>
        <v>0</v>
      </c>
      <c r="H4710">
        <f>Движение!$W$694</f>
        <v>18</v>
      </c>
      <c r="I4710" t="str">
        <f t="shared" si="73"/>
        <v/>
      </c>
    </row>
    <row r="4711" spans="1:9" x14ac:dyDescent="0.3">
      <c r="A4711">
        <v>4710</v>
      </c>
      <c r="B4711">
        <f>Движение!$A$694</f>
        <v>46913</v>
      </c>
      <c r="C4711">
        <f>Движение!$C$694</f>
        <v>0</v>
      </c>
      <c r="D4711" t="s">
        <v>57</v>
      </c>
      <c r="E4711">
        <f>Движение!$X$694</f>
        <v>21</v>
      </c>
      <c r="F4711">
        <f>N(Движение!$Y$694)</f>
        <v>0</v>
      </c>
      <c r="G4711">
        <f>N(Движение!$Z$694)</f>
        <v>0</v>
      </c>
      <c r="H4711">
        <f>Движение!$AA$694</f>
        <v>21</v>
      </c>
      <c r="I4711" t="str">
        <f t="shared" si="73"/>
        <v/>
      </c>
    </row>
    <row r="4712" spans="1:9" x14ac:dyDescent="0.3">
      <c r="A4712">
        <v>4711</v>
      </c>
      <c r="B4712">
        <f>Движение!$A$694</f>
        <v>46913</v>
      </c>
      <c r="C4712">
        <f>Движение!$C$694</f>
        <v>0</v>
      </c>
      <c r="D4712" t="s">
        <v>59</v>
      </c>
      <c r="E4712">
        <f>Движение!$AB$694</f>
        <v>15</v>
      </c>
      <c r="F4712">
        <f>N(Движение!$AC$694)</f>
        <v>0</v>
      </c>
      <c r="G4712">
        <f>N(Движение!$AD$694)</f>
        <v>0</v>
      </c>
      <c r="H4712">
        <f>Движение!$AE$694</f>
        <v>15</v>
      </c>
      <c r="I4712" t="str">
        <f t="shared" si="73"/>
        <v/>
      </c>
    </row>
    <row r="4713" spans="1:9" x14ac:dyDescent="0.3">
      <c r="A4713">
        <v>4712</v>
      </c>
      <c r="B4713">
        <f>Движение!$A$695</f>
        <v>46914</v>
      </c>
      <c r="C4713">
        <f>Движение!$C$695</f>
        <v>0</v>
      </c>
      <c r="D4713" t="s">
        <v>45</v>
      </c>
      <c r="E4713">
        <f>Движение!$D$695</f>
        <v>26</v>
      </c>
      <c r="F4713">
        <f>N(Движение!$E$695)</f>
        <v>0</v>
      </c>
      <c r="G4713">
        <f>N(Движение!$F$695)</f>
        <v>0</v>
      </c>
      <c r="H4713">
        <f>Движение!$G$695</f>
        <v>26</v>
      </c>
      <c r="I4713" t="str">
        <f t="shared" si="73"/>
        <v/>
      </c>
    </row>
    <row r="4714" spans="1:9" x14ac:dyDescent="0.3">
      <c r="A4714">
        <v>4713</v>
      </c>
      <c r="B4714">
        <f>Движение!$A$695</f>
        <v>46914</v>
      </c>
      <c r="C4714">
        <f>Движение!$C$695</f>
        <v>0</v>
      </c>
      <c r="D4714" t="s">
        <v>49</v>
      </c>
      <c r="E4714">
        <f>Движение!$H$695</f>
        <v>20</v>
      </c>
      <c r="F4714">
        <f>N(Движение!$I$695)</f>
        <v>0</v>
      </c>
      <c r="G4714">
        <f>N(Движение!$J$695)</f>
        <v>0</v>
      </c>
      <c r="H4714">
        <f>Движение!$K$695</f>
        <v>20</v>
      </c>
      <c r="I4714" t="str">
        <f t="shared" si="73"/>
        <v/>
      </c>
    </row>
    <row r="4715" spans="1:9" x14ac:dyDescent="0.3">
      <c r="A4715">
        <v>4714</v>
      </c>
      <c r="B4715">
        <f>Движение!$A$695</f>
        <v>46914</v>
      </c>
      <c r="C4715">
        <f>Движение!$C$695</f>
        <v>0</v>
      </c>
      <c r="D4715" t="s">
        <v>51</v>
      </c>
      <c r="E4715">
        <f>Движение!$L$695</f>
        <v>48</v>
      </c>
      <c r="F4715">
        <f>N(Движение!$M$695)</f>
        <v>0</v>
      </c>
      <c r="G4715">
        <f>N(Движение!$N$695)</f>
        <v>0</v>
      </c>
      <c r="H4715">
        <f>Движение!$O$695</f>
        <v>48</v>
      </c>
      <c r="I4715" t="str">
        <f t="shared" si="73"/>
        <v/>
      </c>
    </row>
    <row r="4716" spans="1:9" x14ac:dyDescent="0.3">
      <c r="A4716">
        <v>4715</v>
      </c>
      <c r="B4716">
        <f>Движение!$A$695</f>
        <v>46914</v>
      </c>
      <c r="C4716">
        <f>Движение!$C$695</f>
        <v>0</v>
      </c>
      <c r="D4716" t="s">
        <v>54</v>
      </c>
      <c r="E4716">
        <f>Движение!$P$695</f>
        <v>13</v>
      </c>
      <c r="F4716">
        <f>N(Движение!$Q$695)</f>
        <v>0</v>
      </c>
      <c r="G4716">
        <f>N(Движение!$R$695)</f>
        <v>0</v>
      </c>
      <c r="H4716">
        <f>Движение!$S$695</f>
        <v>13</v>
      </c>
      <c r="I4716" t="str">
        <f t="shared" si="73"/>
        <v/>
      </c>
    </row>
    <row r="4717" spans="1:9" x14ac:dyDescent="0.3">
      <c r="A4717">
        <v>4716</v>
      </c>
      <c r="B4717">
        <f>Движение!$A$695</f>
        <v>46914</v>
      </c>
      <c r="C4717">
        <f>Движение!$C$695</f>
        <v>0</v>
      </c>
      <c r="D4717" t="s">
        <v>56</v>
      </c>
      <c r="E4717">
        <f>Движение!$T$695</f>
        <v>18</v>
      </c>
      <c r="F4717">
        <f>N(Движение!$U$695)</f>
        <v>0</v>
      </c>
      <c r="G4717">
        <f>N(Движение!$V$695)</f>
        <v>0</v>
      </c>
      <c r="H4717">
        <f>Движение!$W$695</f>
        <v>18</v>
      </c>
      <c r="I4717" t="str">
        <f t="shared" si="73"/>
        <v/>
      </c>
    </row>
    <row r="4718" spans="1:9" x14ac:dyDescent="0.3">
      <c r="A4718">
        <v>4717</v>
      </c>
      <c r="B4718">
        <f>Движение!$A$695</f>
        <v>46914</v>
      </c>
      <c r="C4718">
        <f>Движение!$C$695</f>
        <v>0</v>
      </c>
      <c r="D4718" t="s">
        <v>57</v>
      </c>
      <c r="E4718">
        <f>Движение!$X$695</f>
        <v>21</v>
      </c>
      <c r="F4718">
        <f>N(Движение!$Y$695)</f>
        <v>0</v>
      </c>
      <c r="G4718">
        <f>N(Движение!$Z$695)</f>
        <v>0</v>
      </c>
      <c r="H4718">
        <f>Движение!$AA$695</f>
        <v>21</v>
      </c>
      <c r="I4718" t="str">
        <f t="shared" si="73"/>
        <v/>
      </c>
    </row>
    <row r="4719" spans="1:9" x14ac:dyDescent="0.3">
      <c r="A4719">
        <v>4718</v>
      </c>
      <c r="B4719">
        <f>Движение!$A$695</f>
        <v>46914</v>
      </c>
      <c r="C4719">
        <f>Движение!$C$695</f>
        <v>0</v>
      </c>
      <c r="D4719" t="s">
        <v>59</v>
      </c>
      <c r="E4719">
        <f>Движение!$AB$695</f>
        <v>15</v>
      </c>
      <c r="F4719">
        <f>N(Движение!$AC$695)</f>
        <v>0</v>
      </c>
      <c r="G4719">
        <f>N(Движение!$AD$695)</f>
        <v>0</v>
      </c>
      <c r="H4719">
        <f>Движение!$AE$695</f>
        <v>15</v>
      </c>
      <c r="I4719" t="str">
        <f t="shared" si="73"/>
        <v/>
      </c>
    </row>
    <row r="4720" spans="1:9" x14ac:dyDescent="0.3">
      <c r="A4720">
        <v>4719</v>
      </c>
      <c r="B4720">
        <f>Движение!$A$696</f>
        <v>46915</v>
      </c>
      <c r="C4720">
        <f>Движение!$C$696</f>
        <v>0</v>
      </c>
      <c r="D4720" t="s">
        <v>45</v>
      </c>
      <c r="E4720">
        <f>Движение!$D$696</f>
        <v>26</v>
      </c>
      <c r="F4720">
        <f>N(Движение!$E$696)</f>
        <v>0</v>
      </c>
      <c r="G4720">
        <f>N(Движение!$F$696)</f>
        <v>0</v>
      </c>
      <c r="H4720">
        <f>Движение!$G$696</f>
        <v>26</v>
      </c>
      <c r="I4720" t="str">
        <f t="shared" si="73"/>
        <v/>
      </c>
    </row>
    <row r="4721" spans="1:9" x14ac:dyDescent="0.3">
      <c r="A4721">
        <v>4720</v>
      </c>
      <c r="B4721">
        <f>Движение!$A$696</f>
        <v>46915</v>
      </c>
      <c r="C4721">
        <f>Движение!$C$696</f>
        <v>0</v>
      </c>
      <c r="D4721" t="s">
        <v>49</v>
      </c>
      <c r="E4721">
        <f>Движение!$H$696</f>
        <v>20</v>
      </c>
      <c r="F4721">
        <f>N(Движение!$I$696)</f>
        <v>0</v>
      </c>
      <c r="G4721">
        <f>N(Движение!$J$696)</f>
        <v>0</v>
      </c>
      <c r="H4721">
        <f>Движение!$K$696</f>
        <v>20</v>
      </c>
      <c r="I4721" t="str">
        <f t="shared" si="73"/>
        <v/>
      </c>
    </row>
    <row r="4722" spans="1:9" x14ac:dyDescent="0.3">
      <c r="A4722">
        <v>4721</v>
      </c>
      <c r="B4722">
        <f>Движение!$A$696</f>
        <v>46915</v>
      </c>
      <c r="C4722">
        <f>Движение!$C$696</f>
        <v>0</v>
      </c>
      <c r="D4722" t="s">
        <v>51</v>
      </c>
      <c r="E4722">
        <f>Движение!$L$696</f>
        <v>48</v>
      </c>
      <c r="F4722">
        <f>N(Движение!$M$696)</f>
        <v>0</v>
      </c>
      <c r="G4722">
        <f>N(Движение!$N$696)</f>
        <v>0</v>
      </c>
      <c r="H4722">
        <f>Движение!$O$696</f>
        <v>48</v>
      </c>
      <c r="I4722" t="str">
        <f t="shared" si="73"/>
        <v/>
      </c>
    </row>
    <row r="4723" spans="1:9" x14ac:dyDescent="0.3">
      <c r="A4723">
        <v>4722</v>
      </c>
      <c r="B4723">
        <f>Движение!$A$696</f>
        <v>46915</v>
      </c>
      <c r="C4723">
        <f>Движение!$C$696</f>
        <v>0</v>
      </c>
      <c r="D4723" t="s">
        <v>54</v>
      </c>
      <c r="E4723">
        <f>Движение!$P$696</f>
        <v>13</v>
      </c>
      <c r="F4723">
        <f>N(Движение!$Q$696)</f>
        <v>0</v>
      </c>
      <c r="G4723">
        <f>N(Движение!$R$696)</f>
        <v>0</v>
      </c>
      <c r="H4723">
        <f>Движение!$S$696</f>
        <v>13</v>
      </c>
      <c r="I4723" t="str">
        <f t="shared" si="73"/>
        <v/>
      </c>
    </row>
    <row r="4724" spans="1:9" x14ac:dyDescent="0.3">
      <c r="A4724">
        <v>4723</v>
      </c>
      <c r="B4724">
        <f>Движение!$A$696</f>
        <v>46915</v>
      </c>
      <c r="C4724">
        <f>Движение!$C$696</f>
        <v>0</v>
      </c>
      <c r="D4724" t="s">
        <v>56</v>
      </c>
      <c r="E4724">
        <f>Движение!$T$696</f>
        <v>18</v>
      </c>
      <c r="F4724">
        <f>N(Движение!$U$696)</f>
        <v>0</v>
      </c>
      <c r="G4724">
        <f>N(Движение!$V$696)</f>
        <v>0</v>
      </c>
      <c r="H4724">
        <f>Движение!$W$696</f>
        <v>18</v>
      </c>
      <c r="I4724" t="str">
        <f t="shared" si="73"/>
        <v/>
      </c>
    </row>
    <row r="4725" spans="1:9" x14ac:dyDescent="0.3">
      <c r="A4725">
        <v>4724</v>
      </c>
      <c r="B4725">
        <f>Движение!$A$696</f>
        <v>46915</v>
      </c>
      <c r="C4725">
        <f>Движение!$C$696</f>
        <v>0</v>
      </c>
      <c r="D4725" t="s">
        <v>57</v>
      </c>
      <c r="E4725">
        <f>Движение!$X$696</f>
        <v>21</v>
      </c>
      <c r="F4725">
        <f>N(Движение!$Y$696)</f>
        <v>0</v>
      </c>
      <c r="G4725">
        <f>N(Движение!$Z$696)</f>
        <v>0</v>
      </c>
      <c r="H4725">
        <f>Движение!$AA$696</f>
        <v>21</v>
      </c>
      <c r="I4725" t="str">
        <f t="shared" si="73"/>
        <v/>
      </c>
    </row>
    <row r="4726" spans="1:9" x14ac:dyDescent="0.3">
      <c r="A4726">
        <v>4725</v>
      </c>
      <c r="B4726">
        <f>Движение!$A$696</f>
        <v>46915</v>
      </c>
      <c r="C4726">
        <f>Движение!$C$696</f>
        <v>0</v>
      </c>
      <c r="D4726" t="s">
        <v>59</v>
      </c>
      <c r="E4726">
        <f>Движение!$AB$696</f>
        <v>15</v>
      </c>
      <c r="F4726">
        <f>N(Движение!$AC$696)</f>
        <v>0</v>
      </c>
      <c r="G4726">
        <f>N(Движение!$AD$696)</f>
        <v>0</v>
      </c>
      <c r="H4726">
        <f>Движение!$AE$696</f>
        <v>15</v>
      </c>
      <c r="I4726" t="str">
        <f t="shared" si="73"/>
        <v/>
      </c>
    </row>
    <row r="4727" spans="1:9" x14ac:dyDescent="0.3">
      <c r="A4727">
        <v>4726</v>
      </c>
      <c r="B4727">
        <f>Движение!$A$697</f>
        <v>46916</v>
      </c>
      <c r="C4727">
        <f>Движение!$C$697</f>
        <v>0</v>
      </c>
      <c r="D4727" t="s">
        <v>45</v>
      </c>
      <c r="E4727">
        <f>Движение!$D$697</f>
        <v>26</v>
      </c>
      <c r="F4727">
        <f>N(Движение!$E$697)</f>
        <v>0</v>
      </c>
      <c r="G4727">
        <f>N(Движение!$F$697)</f>
        <v>0</v>
      </c>
      <c r="H4727">
        <f>Движение!$G$697</f>
        <v>26</v>
      </c>
      <c r="I4727" t="str">
        <f t="shared" si="73"/>
        <v/>
      </c>
    </row>
    <row r="4728" spans="1:9" x14ac:dyDescent="0.3">
      <c r="A4728">
        <v>4727</v>
      </c>
      <c r="B4728">
        <f>Движение!$A$697</f>
        <v>46916</v>
      </c>
      <c r="C4728">
        <f>Движение!$C$697</f>
        <v>0</v>
      </c>
      <c r="D4728" t="s">
        <v>49</v>
      </c>
      <c r="E4728">
        <f>Движение!$H$697</f>
        <v>20</v>
      </c>
      <c r="F4728">
        <f>N(Движение!$I$697)</f>
        <v>0</v>
      </c>
      <c r="G4728">
        <f>N(Движение!$J$697)</f>
        <v>0</v>
      </c>
      <c r="H4728">
        <f>Движение!$K$697</f>
        <v>20</v>
      </c>
      <c r="I4728" t="str">
        <f t="shared" si="73"/>
        <v/>
      </c>
    </row>
    <row r="4729" spans="1:9" x14ac:dyDescent="0.3">
      <c r="A4729">
        <v>4728</v>
      </c>
      <c r="B4729">
        <f>Движение!$A$697</f>
        <v>46916</v>
      </c>
      <c r="C4729">
        <f>Движение!$C$697</f>
        <v>0</v>
      </c>
      <c r="D4729" t="s">
        <v>51</v>
      </c>
      <c r="E4729">
        <f>Движение!$L$697</f>
        <v>48</v>
      </c>
      <c r="F4729">
        <f>N(Движение!$M$697)</f>
        <v>0</v>
      </c>
      <c r="G4729">
        <f>N(Движение!$N$697)</f>
        <v>0</v>
      </c>
      <c r="H4729">
        <f>Движение!$O$697</f>
        <v>48</v>
      </c>
      <c r="I4729" t="str">
        <f t="shared" si="73"/>
        <v/>
      </c>
    </row>
    <row r="4730" spans="1:9" x14ac:dyDescent="0.3">
      <c r="A4730">
        <v>4729</v>
      </c>
      <c r="B4730">
        <f>Движение!$A$697</f>
        <v>46916</v>
      </c>
      <c r="C4730">
        <f>Движение!$C$697</f>
        <v>0</v>
      </c>
      <c r="D4730" t="s">
        <v>54</v>
      </c>
      <c r="E4730">
        <f>Движение!$P$697</f>
        <v>13</v>
      </c>
      <c r="F4730">
        <f>N(Движение!$Q$697)</f>
        <v>0</v>
      </c>
      <c r="G4730">
        <f>N(Движение!$R$697)</f>
        <v>0</v>
      </c>
      <c r="H4730">
        <f>Движение!$S$697</f>
        <v>13</v>
      </c>
      <c r="I4730" t="str">
        <f t="shared" si="73"/>
        <v/>
      </c>
    </row>
    <row r="4731" spans="1:9" x14ac:dyDescent="0.3">
      <c r="A4731">
        <v>4730</v>
      </c>
      <c r="B4731">
        <f>Движение!$A$697</f>
        <v>46916</v>
      </c>
      <c r="C4731">
        <f>Движение!$C$697</f>
        <v>0</v>
      </c>
      <c r="D4731" t="s">
        <v>56</v>
      </c>
      <c r="E4731">
        <f>Движение!$T$697</f>
        <v>18</v>
      </c>
      <c r="F4731">
        <f>N(Движение!$U$697)</f>
        <v>0</v>
      </c>
      <c r="G4731">
        <f>N(Движение!$V$697)</f>
        <v>0</v>
      </c>
      <c r="H4731">
        <f>Движение!$W$697</f>
        <v>18</v>
      </c>
      <c r="I4731" t="str">
        <f t="shared" si="73"/>
        <v/>
      </c>
    </row>
    <row r="4732" spans="1:9" x14ac:dyDescent="0.3">
      <c r="A4732">
        <v>4731</v>
      </c>
      <c r="B4732">
        <f>Движение!$A$697</f>
        <v>46916</v>
      </c>
      <c r="C4732">
        <f>Движение!$C$697</f>
        <v>0</v>
      </c>
      <c r="D4732" t="s">
        <v>57</v>
      </c>
      <c r="E4732">
        <f>Движение!$X$697</f>
        <v>21</v>
      </c>
      <c r="F4732">
        <f>N(Движение!$Y$697)</f>
        <v>0</v>
      </c>
      <c r="G4732">
        <f>N(Движение!$Z$697)</f>
        <v>0</v>
      </c>
      <c r="H4732">
        <f>Движение!$AA$697</f>
        <v>21</v>
      </c>
      <c r="I4732" t="str">
        <f t="shared" si="73"/>
        <v/>
      </c>
    </row>
    <row r="4733" spans="1:9" x14ac:dyDescent="0.3">
      <c r="A4733">
        <v>4732</v>
      </c>
      <c r="B4733">
        <f>Движение!$A$697</f>
        <v>46916</v>
      </c>
      <c r="C4733">
        <f>Движение!$C$697</f>
        <v>0</v>
      </c>
      <c r="D4733" t="s">
        <v>59</v>
      </c>
      <c r="E4733">
        <f>Движение!$AB$697</f>
        <v>15</v>
      </c>
      <c r="F4733">
        <f>N(Движение!$AC$697)</f>
        <v>0</v>
      </c>
      <c r="G4733">
        <f>N(Движение!$AD$697)</f>
        <v>0</v>
      </c>
      <c r="H4733">
        <f>Движение!$AE$697</f>
        <v>15</v>
      </c>
      <c r="I4733" t="str">
        <f t="shared" si="73"/>
        <v/>
      </c>
    </row>
    <row r="4734" spans="1:9" x14ac:dyDescent="0.3">
      <c r="A4734">
        <v>4733</v>
      </c>
      <c r="B4734">
        <f>Движение!$A$698</f>
        <v>46917</v>
      </c>
      <c r="C4734">
        <f>Движение!$C$698</f>
        <v>0</v>
      </c>
      <c r="D4734" t="s">
        <v>45</v>
      </c>
      <c r="E4734">
        <f>Движение!$D$698</f>
        <v>26</v>
      </c>
      <c r="F4734">
        <f>N(Движение!$E$698)</f>
        <v>0</v>
      </c>
      <c r="G4734">
        <f>N(Движение!$F$698)</f>
        <v>0</v>
      </c>
      <c r="H4734">
        <f>Движение!$G$698</f>
        <v>26</v>
      </c>
      <c r="I4734" t="str">
        <f t="shared" si="73"/>
        <v/>
      </c>
    </row>
    <row r="4735" spans="1:9" x14ac:dyDescent="0.3">
      <c r="A4735">
        <v>4734</v>
      </c>
      <c r="B4735">
        <f>Движение!$A$698</f>
        <v>46917</v>
      </c>
      <c r="C4735">
        <f>Движение!$C$698</f>
        <v>0</v>
      </c>
      <c r="D4735" t="s">
        <v>49</v>
      </c>
      <c r="E4735">
        <f>Движение!$H$698</f>
        <v>20</v>
      </c>
      <c r="F4735">
        <f>N(Движение!$I$698)</f>
        <v>0</v>
      </c>
      <c r="G4735">
        <f>N(Движение!$J$698)</f>
        <v>0</v>
      </c>
      <c r="H4735">
        <f>Движение!$K$698</f>
        <v>20</v>
      </c>
      <c r="I4735" t="str">
        <f t="shared" si="73"/>
        <v/>
      </c>
    </row>
    <row r="4736" spans="1:9" x14ac:dyDescent="0.3">
      <c r="A4736">
        <v>4735</v>
      </c>
      <c r="B4736">
        <f>Движение!$A$698</f>
        <v>46917</v>
      </c>
      <c r="C4736">
        <f>Движение!$C$698</f>
        <v>0</v>
      </c>
      <c r="D4736" t="s">
        <v>51</v>
      </c>
      <c r="E4736">
        <f>Движение!$L$698</f>
        <v>48</v>
      </c>
      <c r="F4736">
        <f>N(Движение!$M$698)</f>
        <v>0</v>
      </c>
      <c r="G4736">
        <f>N(Движение!$N$698)</f>
        <v>0</v>
      </c>
      <c r="H4736">
        <f>Движение!$O$698</f>
        <v>48</v>
      </c>
      <c r="I4736" t="str">
        <f t="shared" si="73"/>
        <v/>
      </c>
    </row>
    <row r="4737" spans="1:9" x14ac:dyDescent="0.3">
      <c r="A4737">
        <v>4736</v>
      </c>
      <c r="B4737">
        <f>Движение!$A$698</f>
        <v>46917</v>
      </c>
      <c r="C4737">
        <f>Движение!$C$698</f>
        <v>0</v>
      </c>
      <c r="D4737" t="s">
        <v>54</v>
      </c>
      <c r="E4737">
        <f>Движение!$P$698</f>
        <v>13</v>
      </c>
      <c r="F4737">
        <f>N(Движение!$Q$698)</f>
        <v>0</v>
      </c>
      <c r="G4737">
        <f>N(Движение!$R$698)</f>
        <v>0</v>
      </c>
      <c r="H4737">
        <f>Движение!$S$698</f>
        <v>13</v>
      </c>
      <c r="I4737" t="str">
        <f t="shared" si="73"/>
        <v/>
      </c>
    </row>
    <row r="4738" spans="1:9" x14ac:dyDescent="0.3">
      <c r="A4738">
        <v>4737</v>
      </c>
      <c r="B4738">
        <f>Движение!$A$698</f>
        <v>46917</v>
      </c>
      <c r="C4738">
        <f>Движение!$C$698</f>
        <v>0</v>
      </c>
      <c r="D4738" t="s">
        <v>56</v>
      </c>
      <c r="E4738">
        <f>Движение!$T$698</f>
        <v>18</v>
      </c>
      <c r="F4738">
        <f>N(Движение!$U$698)</f>
        <v>0</v>
      </c>
      <c r="G4738">
        <f>N(Движение!$V$698)</f>
        <v>0</v>
      </c>
      <c r="H4738">
        <f>Движение!$W$698</f>
        <v>18</v>
      </c>
      <c r="I4738" t="str">
        <f t="shared" ref="I4738:I4801" si="74">IF($F4738&gt;0,TEXT($B4738,"dd.mm")&amp;"_"&amp;$D4738,"")</f>
        <v/>
      </c>
    </row>
    <row r="4739" spans="1:9" x14ac:dyDescent="0.3">
      <c r="A4739">
        <v>4738</v>
      </c>
      <c r="B4739">
        <f>Движение!$A$698</f>
        <v>46917</v>
      </c>
      <c r="C4739">
        <f>Движение!$C$698</f>
        <v>0</v>
      </c>
      <c r="D4739" t="s">
        <v>57</v>
      </c>
      <c r="E4739">
        <f>Движение!$X$698</f>
        <v>21</v>
      </c>
      <c r="F4739">
        <f>N(Движение!$Y$698)</f>
        <v>0</v>
      </c>
      <c r="G4739">
        <f>N(Движение!$Z$698)</f>
        <v>0</v>
      </c>
      <c r="H4739">
        <f>Движение!$AA$698</f>
        <v>21</v>
      </c>
      <c r="I4739" t="str">
        <f t="shared" si="74"/>
        <v/>
      </c>
    </row>
    <row r="4740" spans="1:9" x14ac:dyDescent="0.3">
      <c r="A4740">
        <v>4739</v>
      </c>
      <c r="B4740">
        <f>Движение!$A$698</f>
        <v>46917</v>
      </c>
      <c r="C4740">
        <f>Движение!$C$698</f>
        <v>0</v>
      </c>
      <c r="D4740" t="s">
        <v>59</v>
      </c>
      <c r="E4740">
        <f>Движение!$AB$698</f>
        <v>15</v>
      </c>
      <c r="F4740">
        <f>N(Движение!$AC$698)</f>
        <v>0</v>
      </c>
      <c r="G4740">
        <f>N(Движение!$AD$698)</f>
        <v>0</v>
      </c>
      <c r="H4740">
        <f>Движение!$AE$698</f>
        <v>15</v>
      </c>
      <c r="I4740" t="str">
        <f t="shared" si="74"/>
        <v/>
      </c>
    </row>
    <row r="4741" spans="1:9" x14ac:dyDescent="0.3">
      <c r="A4741">
        <v>4740</v>
      </c>
      <c r="B4741">
        <f>Движение!$A$699</f>
        <v>46918</v>
      </c>
      <c r="C4741">
        <f>Движение!$C$699</f>
        <v>0</v>
      </c>
      <c r="D4741" t="s">
        <v>45</v>
      </c>
      <c r="E4741">
        <f>Движение!$D$699</f>
        <v>26</v>
      </c>
      <c r="F4741">
        <f>N(Движение!$E$699)</f>
        <v>0</v>
      </c>
      <c r="G4741">
        <f>N(Движение!$F$699)</f>
        <v>0</v>
      </c>
      <c r="H4741">
        <f>Движение!$G$699</f>
        <v>26</v>
      </c>
      <c r="I4741" t="str">
        <f t="shared" si="74"/>
        <v/>
      </c>
    </row>
    <row r="4742" spans="1:9" x14ac:dyDescent="0.3">
      <c r="A4742">
        <v>4741</v>
      </c>
      <c r="B4742">
        <f>Движение!$A$699</f>
        <v>46918</v>
      </c>
      <c r="C4742">
        <f>Движение!$C$699</f>
        <v>0</v>
      </c>
      <c r="D4742" t="s">
        <v>49</v>
      </c>
      <c r="E4742">
        <f>Движение!$H$699</f>
        <v>20</v>
      </c>
      <c r="F4742">
        <f>N(Движение!$I$699)</f>
        <v>0</v>
      </c>
      <c r="G4742">
        <f>N(Движение!$J$699)</f>
        <v>0</v>
      </c>
      <c r="H4742">
        <f>Движение!$K$699</f>
        <v>20</v>
      </c>
      <c r="I4742" t="str">
        <f t="shared" si="74"/>
        <v/>
      </c>
    </row>
    <row r="4743" spans="1:9" x14ac:dyDescent="0.3">
      <c r="A4743">
        <v>4742</v>
      </c>
      <c r="B4743">
        <f>Движение!$A$699</f>
        <v>46918</v>
      </c>
      <c r="C4743">
        <f>Движение!$C$699</f>
        <v>0</v>
      </c>
      <c r="D4743" t="s">
        <v>51</v>
      </c>
      <c r="E4743">
        <f>Движение!$L$699</f>
        <v>48</v>
      </c>
      <c r="F4743">
        <f>N(Движение!$M$699)</f>
        <v>0</v>
      </c>
      <c r="G4743">
        <f>N(Движение!$N$699)</f>
        <v>0</v>
      </c>
      <c r="H4743">
        <f>Движение!$O$699</f>
        <v>48</v>
      </c>
      <c r="I4743" t="str">
        <f t="shared" si="74"/>
        <v/>
      </c>
    </row>
    <row r="4744" spans="1:9" x14ac:dyDescent="0.3">
      <c r="A4744">
        <v>4743</v>
      </c>
      <c r="B4744">
        <f>Движение!$A$699</f>
        <v>46918</v>
      </c>
      <c r="C4744">
        <f>Движение!$C$699</f>
        <v>0</v>
      </c>
      <c r="D4744" t="s">
        <v>54</v>
      </c>
      <c r="E4744">
        <f>Движение!$P$699</f>
        <v>13</v>
      </c>
      <c r="F4744">
        <f>N(Движение!$Q$699)</f>
        <v>0</v>
      </c>
      <c r="G4744">
        <f>N(Движение!$R$699)</f>
        <v>0</v>
      </c>
      <c r="H4744">
        <f>Движение!$S$699</f>
        <v>13</v>
      </c>
      <c r="I4744" t="str">
        <f t="shared" si="74"/>
        <v/>
      </c>
    </row>
    <row r="4745" spans="1:9" x14ac:dyDescent="0.3">
      <c r="A4745">
        <v>4744</v>
      </c>
      <c r="B4745">
        <f>Движение!$A$699</f>
        <v>46918</v>
      </c>
      <c r="C4745">
        <f>Движение!$C$699</f>
        <v>0</v>
      </c>
      <c r="D4745" t="s">
        <v>56</v>
      </c>
      <c r="E4745">
        <f>Движение!$T$699</f>
        <v>18</v>
      </c>
      <c r="F4745">
        <f>N(Движение!$U$699)</f>
        <v>0</v>
      </c>
      <c r="G4745">
        <f>N(Движение!$V$699)</f>
        <v>0</v>
      </c>
      <c r="H4745">
        <f>Движение!$W$699</f>
        <v>18</v>
      </c>
      <c r="I4745" t="str">
        <f t="shared" si="74"/>
        <v/>
      </c>
    </row>
    <row r="4746" spans="1:9" x14ac:dyDescent="0.3">
      <c r="A4746">
        <v>4745</v>
      </c>
      <c r="B4746">
        <f>Движение!$A$699</f>
        <v>46918</v>
      </c>
      <c r="C4746">
        <f>Движение!$C$699</f>
        <v>0</v>
      </c>
      <c r="D4746" t="s">
        <v>57</v>
      </c>
      <c r="E4746">
        <f>Движение!$X$699</f>
        <v>21</v>
      </c>
      <c r="F4746">
        <f>N(Движение!$Y$699)</f>
        <v>0</v>
      </c>
      <c r="G4746">
        <f>N(Движение!$Z$699)</f>
        <v>0</v>
      </c>
      <c r="H4746">
        <f>Движение!$AA$699</f>
        <v>21</v>
      </c>
      <c r="I4746" t="str">
        <f t="shared" si="74"/>
        <v/>
      </c>
    </row>
    <row r="4747" spans="1:9" x14ac:dyDescent="0.3">
      <c r="A4747">
        <v>4746</v>
      </c>
      <c r="B4747">
        <f>Движение!$A$699</f>
        <v>46918</v>
      </c>
      <c r="C4747">
        <f>Движение!$C$699</f>
        <v>0</v>
      </c>
      <c r="D4747" t="s">
        <v>59</v>
      </c>
      <c r="E4747">
        <f>Движение!$AB$699</f>
        <v>15</v>
      </c>
      <c r="F4747">
        <f>N(Движение!$AC$699)</f>
        <v>0</v>
      </c>
      <c r="G4747">
        <f>N(Движение!$AD$699)</f>
        <v>0</v>
      </c>
      <c r="H4747">
        <f>Движение!$AE$699</f>
        <v>15</v>
      </c>
      <c r="I4747" t="str">
        <f t="shared" si="74"/>
        <v/>
      </c>
    </row>
    <row r="4748" spans="1:9" x14ac:dyDescent="0.3">
      <c r="A4748">
        <v>4747</v>
      </c>
      <c r="B4748">
        <f>Движение!$A$700</f>
        <v>46919</v>
      </c>
      <c r="C4748">
        <f>Движение!$C$700</f>
        <v>0</v>
      </c>
      <c r="D4748" t="s">
        <v>45</v>
      </c>
      <c r="E4748">
        <f>Движение!$D$700</f>
        <v>26</v>
      </c>
      <c r="F4748">
        <f>N(Движение!$E$700)</f>
        <v>0</v>
      </c>
      <c r="G4748">
        <f>N(Движение!$F$700)</f>
        <v>0</v>
      </c>
      <c r="H4748">
        <f>Движение!$G$700</f>
        <v>26</v>
      </c>
      <c r="I4748" t="str">
        <f t="shared" si="74"/>
        <v/>
      </c>
    </row>
    <row r="4749" spans="1:9" x14ac:dyDescent="0.3">
      <c r="A4749">
        <v>4748</v>
      </c>
      <c r="B4749">
        <f>Движение!$A$700</f>
        <v>46919</v>
      </c>
      <c r="C4749">
        <f>Движение!$C$700</f>
        <v>0</v>
      </c>
      <c r="D4749" t="s">
        <v>49</v>
      </c>
      <c r="E4749">
        <f>Движение!$H$700</f>
        <v>20</v>
      </c>
      <c r="F4749">
        <f>N(Движение!$I$700)</f>
        <v>0</v>
      </c>
      <c r="G4749">
        <f>N(Движение!$J$700)</f>
        <v>0</v>
      </c>
      <c r="H4749">
        <f>Движение!$K$700</f>
        <v>20</v>
      </c>
      <c r="I4749" t="str">
        <f t="shared" si="74"/>
        <v/>
      </c>
    </row>
    <row r="4750" spans="1:9" x14ac:dyDescent="0.3">
      <c r="A4750">
        <v>4749</v>
      </c>
      <c r="B4750">
        <f>Движение!$A$700</f>
        <v>46919</v>
      </c>
      <c r="C4750">
        <f>Движение!$C$700</f>
        <v>0</v>
      </c>
      <c r="D4750" t="s">
        <v>51</v>
      </c>
      <c r="E4750">
        <f>Движение!$L$700</f>
        <v>48</v>
      </c>
      <c r="F4750">
        <f>N(Движение!$M$700)</f>
        <v>0</v>
      </c>
      <c r="G4750">
        <f>N(Движение!$N$700)</f>
        <v>0</v>
      </c>
      <c r="H4750">
        <f>Движение!$O$700</f>
        <v>48</v>
      </c>
      <c r="I4750" t="str">
        <f t="shared" si="74"/>
        <v/>
      </c>
    </row>
    <row r="4751" spans="1:9" x14ac:dyDescent="0.3">
      <c r="A4751">
        <v>4750</v>
      </c>
      <c r="B4751">
        <f>Движение!$A$700</f>
        <v>46919</v>
      </c>
      <c r="C4751">
        <f>Движение!$C$700</f>
        <v>0</v>
      </c>
      <c r="D4751" t="s">
        <v>54</v>
      </c>
      <c r="E4751">
        <f>Движение!$P$700</f>
        <v>13</v>
      </c>
      <c r="F4751">
        <f>N(Движение!$Q$700)</f>
        <v>0</v>
      </c>
      <c r="G4751">
        <f>N(Движение!$R$700)</f>
        <v>0</v>
      </c>
      <c r="H4751">
        <f>Движение!$S$700</f>
        <v>13</v>
      </c>
      <c r="I4751" t="str">
        <f t="shared" si="74"/>
        <v/>
      </c>
    </row>
    <row r="4752" spans="1:9" x14ac:dyDescent="0.3">
      <c r="A4752">
        <v>4751</v>
      </c>
      <c r="B4752">
        <f>Движение!$A$700</f>
        <v>46919</v>
      </c>
      <c r="C4752">
        <f>Движение!$C$700</f>
        <v>0</v>
      </c>
      <c r="D4752" t="s">
        <v>56</v>
      </c>
      <c r="E4752">
        <f>Движение!$T$700</f>
        <v>18</v>
      </c>
      <c r="F4752">
        <f>N(Движение!$U$700)</f>
        <v>0</v>
      </c>
      <c r="G4752">
        <f>N(Движение!$V$700)</f>
        <v>0</v>
      </c>
      <c r="H4752">
        <f>Движение!$W$700</f>
        <v>18</v>
      </c>
      <c r="I4752" t="str">
        <f t="shared" si="74"/>
        <v/>
      </c>
    </row>
    <row r="4753" spans="1:9" x14ac:dyDescent="0.3">
      <c r="A4753">
        <v>4752</v>
      </c>
      <c r="B4753">
        <f>Движение!$A$700</f>
        <v>46919</v>
      </c>
      <c r="C4753">
        <f>Движение!$C$700</f>
        <v>0</v>
      </c>
      <c r="D4753" t="s">
        <v>57</v>
      </c>
      <c r="E4753">
        <f>Движение!$X$700</f>
        <v>21</v>
      </c>
      <c r="F4753">
        <f>N(Движение!$Y$700)</f>
        <v>0</v>
      </c>
      <c r="G4753">
        <f>N(Движение!$Z$700)</f>
        <v>0</v>
      </c>
      <c r="H4753">
        <f>Движение!$AA$700</f>
        <v>21</v>
      </c>
      <c r="I4753" t="str">
        <f t="shared" si="74"/>
        <v/>
      </c>
    </row>
    <row r="4754" spans="1:9" x14ac:dyDescent="0.3">
      <c r="A4754">
        <v>4753</v>
      </c>
      <c r="B4754">
        <f>Движение!$A$700</f>
        <v>46919</v>
      </c>
      <c r="C4754">
        <f>Движение!$C$700</f>
        <v>0</v>
      </c>
      <c r="D4754" t="s">
        <v>59</v>
      </c>
      <c r="E4754">
        <f>Движение!$AB$700</f>
        <v>15</v>
      </c>
      <c r="F4754">
        <f>N(Движение!$AC$700)</f>
        <v>0</v>
      </c>
      <c r="G4754">
        <f>N(Движение!$AD$700)</f>
        <v>0</v>
      </c>
      <c r="H4754">
        <f>Движение!$AE$700</f>
        <v>15</v>
      </c>
      <c r="I4754" t="str">
        <f t="shared" si="74"/>
        <v/>
      </c>
    </row>
    <row r="4755" spans="1:9" x14ac:dyDescent="0.3">
      <c r="A4755">
        <v>4754</v>
      </c>
      <c r="B4755">
        <f>Движение!$A$701</f>
        <v>46920</v>
      </c>
      <c r="C4755">
        <f>Движение!$C$701</f>
        <v>0</v>
      </c>
      <c r="D4755" t="s">
        <v>45</v>
      </c>
      <c r="E4755">
        <f>Движение!$D$701</f>
        <v>26</v>
      </c>
      <c r="F4755">
        <f>N(Движение!$E$701)</f>
        <v>0</v>
      </c>
      <c r="G4755">
        <f>N(Движение!$F$701)</f>
        <v>0</v>
      </c>
      <c r="H4755">
        <f>Движение!$G$701</f>
        <v>26</v>
      </c>
      <c r="I4755" t="str">
        <f t="shared" si="74"/>
        <v/>
      </c>
    </row>
    <row r="4756" spans="1:9" x14ac:dyDescent="0.3">
      <c r="A4756">
        <v>4755</v>
      </c>
      <c r="B4756">
        <f>Движение!$A$701</f>
        <v>46920</v>
      </c>
      <c r="C4756">
        <f>Движение!$C$701</f>
        <v>0</v>
      </c>
      <c r="D4756" t="s">
        <v>49</v>
      </c>
      <c r="E4756">
        <f>Движение!$H$701</f>
        <v>20</v>
      </c>
      <c r="F4756">
        <f>N(Движение!$I$701)</f>
        <v>0</v>
      </c>
      <c r="G4756">
        <f>N(Движение!$J$701)</f>
        <v>0</v>
      </c>
      <c r="H4756">
        <f>Движение!$K$701</f>
        <v>20</v>
      </c>
      <c r="I4756" t="str">
        <f t="shared" si="74"/>
        <v/>
      </c>
    </row>
    <row r="4757" spans="1:9" x14ac:dyDescent="0.3">
      <c r="A4757">
        <v>4756</v>
      </c>
      <c r="B4757">
        <f>Движение!$A$701</f>
        <v>46920</v>
      </c>
      <c r="C4757">
        <f>Движение!$C$701</f>
        <v>0</v>
      </c>
      <c r="D4757" t="s">
        <v>51</v>
      </c>
      <c r="E4757">
        <f>Движение!$L$701</f>
        <v>48</v>
      </c>
      <c r="F4757">
        <f>N(Движение!$M$701)</f>
        <v>0</v>
      </c>
      <c r="G4757">
        <f>N(Движение!$N$701)</f>
        <v>0</v>
      </c>
      <c r="H4757">
        <f>Движение!$O$701</f>
        <v>48</v>
      </c>
      <c r="I4757" t="str">
        <f t="shared" si="74"/>
        <v/>
      </c>
    </row>
    <row r="4758" spans="1:9" x14ac:dyDescent="0.3">
      <c r="A4758">
        <v>4757</v>
      </c>
      <c r="B4758">
        <f>Движение!$A$701</f>
        <v>46920</v>
      </c>
      <c r="C4758">
        <f>Движение!$C$701</f>
        <v>0</v>
      </c>
      <c r="D4758" t="s">
        <v>54</v>
      </c>
      <c r="E4758">
        <f>Движение!$P$701</f>
        <v>13</v>
      </c>
      <c r="F4758">
        <f>N(Движение!$Q$701)</f>
        <v>0</v>
      </c>
      <c r="G4758">
        <f>N(Движение!$R$701)</f>
        <v>0</v>
      </c>
      <c r="H4758">
        <f>Движение!$S$701</f>
        <v>13</v>
      </c>
      <c r="I4758" t="str">
        <f t="shared" si="74"/>
        <v/>
      </c>
    </row>
    <row r="4759" spans="1:9" x14ac:dyDescent="0.3">
      <c r="A4759">
        <v>4758</v>
      </c>
      <c r="B4759">
        <f>Движение!$A$701</f>
        <v>46920</v>
      </c>
      <c r="C4759">
        <f>Движение!$C$701</f>
        <v>0</v>
      </c>
      <c r="D4759" t="s">
        <v>56</v>
      </c>
      <c r="E4759">
        <f>Движение!$T$701</f>
        <v>18</v>
      </c>
      <c r="F4759">
        <f>N(Движение!$U$701)</f>
        <v>0</v>
      </c>
      <c r="G4759">
        <f>N(Движение!$V$701)</f>
        <v>0</v>
      </c>
      <c r="H4759">
        <f>Движение!$W$701</f>
        <v>18</v>
      </c>
      <c r="I4759" t="str">
        <f t="shared" si="74"/>
        <v/>
      </c>
    </row>
    <row r="4760" spans="1:9" x14ac:dyDescent="0.3">
      <c r="A4760">
        <v>4759</v>
      </c>
      <c r="B4760">
        <f>Движение!$A$701</f>
        <v>46920</v>
      </c>
      <c r="C4760">
        <f>Движение!$C$701</f>
        <v>0</v>
      </c>
      <c r="D4760" t="s">
        <v>57</v>
      </c>
      <c r="E4760">
        <f>Движение!$X$701</f>
        <v>21</v>
      </c>
      <c r="F4760">
        <f>N(Движение!$Y$701)</f>
        <v>0</v>
      </c>
      <c r="G4760">
        <f>N(Движение!$Z$701)</f>
        <v>0</v>
      </c>
      <c r="H4760">
        <f>Движение!$AA$701</f>
        <v>21</v>
      </c>
      <c r="I4760" t="str">
        <f t="shared" si="74"/>
        <v/>
      </c>
    </row>
    <row r="4761" spans="1:9" x14ac:dyDescent="0.3">
      <c r="A4761">
        <v>4760</v>
      </c>
      <c r="B4761">
        <f>Движение!$A$701</f>
        <v>46920</v>
      </c>
      <c r="C4761">
        <f>Движение!$C$701</f>
        <v>0</v>
      </c>
      <c r="D4761" t="s">
        <v>59</v>
      </c>
      <c r="E4761">
        <f>Движение!$AB$701</f>
        <v>15</v>
      </c>
      <c r="F4761">
        <f>N(Движение!$AC$701)</f>
        <v>0</v>
      </c>
      <c r="G4761">
        <f>N(Движение!$AD$701)</f>
        <v>0</v>
      </c>
      <c r="H4761">
        <f>Движение!$AE$701</f>
        <v>15</v>
      </c>
      <c r="I4761" t="str">
        <f t="shared" si="74"/>
        <v/>
      </c>
    </row>
    <row r="4762" spans="1:9" x14ac:dyDescent="0.3">
      <c r="A4762">
        <v>4761</v>
      </c>
      <c r="B4762">
        <f>Движение!$A$702</f>
        <v>46921</v>
      </c>
      <c r="C4762">
        <f>Движение!$C$702</f>
        <v>0</v>
      </c>
      <c r="D4762" t="s">
        <v>45</v>
      </c>
      <c r="E4762">
        <f>Движение!$D$702</f>
        <v>26</v>
      </c>
      <c r="F4762">
        <f>N(Движение!$E$702)</f>
        <v>0</v>
      </c>
      <c r="G4762">
        <f>N(Движение!$F$702)</f>
        <v>0</v>
      </c>
      <c r="H4762">
        <f>Движение!$G$702</f>
        <v>26</v>
      </c>
      <c r="I4762" t="str">
        <f t="shared" si="74"/>
        <v/>
      </c>
    </row>
    <row r="4763" spans="1:9" x14ac:dyDescent="0.3">
      <c r="A4763">
        <v>4762</v>
      </c>
      <c r="B4763">
        <f>Движение!$A$702</f>
        <v>46921</v>
      </c>
      <c r="C4763">
        <f>Движение!$C$702</f>
        <v>0</v>
      </c>
      <c r="D4763" t="s">
        <v>49</v>
      </c>
      <c r="E4763">
        <f>Движение!$H$702</f>
        <v>20</v>
      </c>
      <c r="F4763">
        <f>N(Движение!$I$702)</f>
        <v>0</v>
      </c>
      <c r="G4763">
        <f>N(Движение!$J$702)</f>
        <v>0</v>
      </c>
      <c r="H4763">
        <f>Движение!$K$702</f>
        <v>20</v>
      </c>
      <c r="I4763" t="str">
        <f t="shared" si="74"/>
        <v/>
      </c>
    </row>
    <row r="4764" spans="1:9" x14ac:dyDescent="0.3">
      <c r="A4764">
        <v>4763</v>
      </c>
      <c r="B4764">
        <f>Движение!$A$702</f>
        <v>46921</v>
      </c>
      <c r="C4764">
        <f>Движение!$C$702</f>
        <v>0</v>
      </c>
      <c r="D4764" t="s">
        <v>51</v>
      </c>
      <c r="E4764">
        <f>Движение!$L$702</f>
        <v>48</v>
      </c>
      <c r="F4764">
        <f>N(Движение!$M$702)</f>
        <v>0</v>
      </c>
      <c r="G4764">
        <f>N(Движение!$N$702)</f>
        <v>0</v>
      </c>
      <c r="H4764">
        <f>Движение!$O$702</f>
        <v>48</v>
      </c>
      <c r="I4764" t="str">
        <f t="shared" si="74"/>
        <v/>
      </c>
    </row>
    <row r="4765" spans="1:9" x14ac:dyDescent="0.3">
      <c r="A4765">
        <v>4764</v>
      </c>
      <c r="B4765">
        <f>Движение!$A$702</f>
        <v>46921</v>
      </c>
      <c r="C4765">
        <f>Движение!$C$702</f>
        <v>0</v>
      </c>
      <c r="D4765" t="s">
        <v>54</v>
      </c>
      <c r="E4765">
        <f>Движение!$P$702</f>
        <v>13</v>
      </c>
      <c r="F4765">
        <f>N(Движение!$Q$702)</f>
        <v>0</v>
      </c>
      <c r="G4765">
        <f>N(Движение!$R$702)</f>
        <v>0</v>
      </c>
      <c r="H4765">
        <f>Движение!$S$702</f>
        <v>13</v>
      </c>
      <c r="I4765" t="str">
        <f t="shared" si="74"/>
        <v/>
      </c>
    </row>
    <row r="4766" spans="1:9" x14ac:dyDescent="0.3">
      <c r="A4766">
        <v>4765</v>
      </c>
      <c r="B4766">
        <f>Движение!$A$702</f>
        <v>46921</v>
      </c>
      <c r="C4766">
        <f>Движение!$C$702</f>
        <v>0</v>
      </c>
      <c r="D4766" t="s">
        <v>56</v>
      </c>
      <c r="E4766">
        <f>Движение!$T$702</f>
        <v>18</v>
      </c>
      <c r="F4766">
        <f>N(Движение!$U$702)</f>
        <v>0</v>
      </c>
      <c r="G4766">
        <f>N(Движение!$V$702)</f>
        <v>0</v>
      </c>
      <c r="H4766">
        <f>Движение!$W$702</f>
        <v>18</v>
      </c>
      <c r="I4766" t="str">
        <f t="shared" si="74"/>
        <v/>
      </c>
    </row>
    <row r="4767" spans="1:9" x14ac:dyDescent="0.3">
      <c r="A4767">
        <v>4766</v>
      </c>
      <c r="B4767">
        <f>Движение!$A$702</f>
        <v>46921</v>
      </c>
      <c r="C4767">
        <f>Движение!$C$702</f>
        <v>0</v>
      </c>
      <c r="D4767" t="s">
        <v>57</v>
      </c>
      <c r="E4767">
        <f>Движение!$X$702</f>
        <v>21</v>
      </c>
      <c r="F4767">
        <f>N(Движение!$Y$702)</f>
        <v>0</v>
      </c>
      <c r="G4767">
        <f>N(Движение!$Z$702)</f>
        <v>0</v>
      </c>
      <c r="H4767">
        <f>Движение!$AA$702</f>
        <v>21</v>
      </c>
      <c r="I4767" t="str">
        <f t="shared" si="74"/>
        <v/>
      </c>
    </row>
    <row r="4768" spans="1:9" x14ac:dyDescent="0.3">
      <c r="A4768">
        <v>4767</v>
      </c>
      <c r="B4768">
        <f>Движение!$A$702</f>
        <v>46921</v>
      </c>
      <c r="C4768">
        <f>Движение!$C$702</f>
        <v>0</v>
      </c>
      <c r="D4768" t="s">
        <v>59</v>
      </c>
      <c r="E4768">
        <f>Движение!$AB$702</f>
        <v>15</v>
      </c>
      <c r="F4768">
        <f>N(Движение!$AC$702)</f>
        <v>0</v>
      </c>
      <c r="G4768">
        <f>N(Движение!$AD$702)</f>
        <v>0</v>
      </c>
      <c r="H4768">
        <f>Движение!$AE$702</f>
        <v>15</v>
      </c>
      <c r="I4768" t="str">
        <f t="shared" si="74"/>
        <v/>
      </c>
    </row>
    <row r="4769" spans="1:9" x14ac:dyDescent="0.3">
      <c r="A4769">
        <v>4768</v>
      </c>
      <c r="B4769">
        <f>Движение!$A$703</f>
        <v>46922</v>
      </c>
      <c r="C4769">
        <f>Движение!$C$703</f>
        <v>0</v>
      </c>
      <c r="D4769" t="s">
        <v>45</v>
      </c>
      <c r="E4769">
        <f>Движение!$D$703</f>
        <v>26</v>
      </c>
      <c r="F4769">
        <f>N(Движение!$E$703)</f>
        <v>0</v>
      </c>
      <c r="G4769">
        <f>N(Движение!$F$703)</f>
        <v>0</v>
      </c>
      <c r="H4769">
        <f>Движение!$G$703</f>
        <v>26</v>
      </c>
      <c r="I4769" t="str">
        <f t="shared" si="74"/>
        <v/>
      </c>
    </row>
    <row r="4770" spans="1:9" x14ac:dyDescent="0.3">
      <c r="A4770">
        <v>4769</v>
      </c>
      <c r="B4770">
        <f>Движение!$A$703</f>
        <v>46922</v>
      </c>
      <c r="C4770">
        <f>Движение!$C$703</f>
        <v>0</v>
      </c>
      <c r="D4770" t="s">
        <v>49</v>
      </c>
      <c r="E4770">
        <f>Движение!$H$703</f>
        <v>20</v>
      </c>
      <c r="F4770">
        <f>N(Движение!$I$703)</f>
        <v>0</v>
      </c>
      <c r="G4770">
        <f>N(Движение!$J$703)</f>
        <v>0</v>
      </c>
      <c r="H4770">
        <f>Движение!$K$703</f>
        <v>20</v>
      </c>
      <c r="I4770" t="str">
        <f t="shared" si="74"/>
        <v/>
      </c>
    </row>
    <row r="4771" spans="1:9" x14ac:dyDescent="0.3">
      <c r="A4771">
        <v>4770</v>
      </c>
      <c r="B4771">
        <f>Движение!$A$703</f>
        <v>46922</v>
      </c>
      <c r="C4771">
        <f>Движение!$C$703</f>
        <v>0</v>
      </c>
      <c r="D4771" t="s">
        <v>51</v>
      </c>
      <c r="E4771">
        <f>Движение!$L$703</f>
        <v>48</v>
      </c>
      <c r="F4771">
        <f>N(Движение!$M$703)</f>
        <v>0</v>
      </c>
      <c r="G4771">
        <f>N(Движение!$N$703)</f>
        <v>0</v>
      </c>
      <c r="H4771">
        <f>Движение!$O$703</f>
        <v>48</v>
      </c>
      <c r="I4771" t="str">
        <f t="shared" si="74"/>
        <v/>
      </c>
    </row>
    <row r="4772" spans="1:9" x14ac:dyDescent="0.3">
      <c r="A4772">
        <v>4771</v>
      </c>
      <c r="B4772">
        <f>Движение!$A$703</f>
        <v>46922</v>
      </c>
      <c r="C4772">
        <f>Движение!$C$703</f>
        <v>0</v>
      </c>
      <c r="D4772" t="s">
        <v>54</v>
      </c>
      <c r="E4772">
        <f>Движение!$P$703</f>
        <v>13</v>
      </c>
      <c r="F4772">
        <f>N(Движение!$Q$703)</f>
        <v>0</v>
      </c>
      <c r="G4772">
        <f>N(Движение!$R$703)</f>
        <v>0</v>
      </c>
      <c r="H4772">
        <f>Движение!$S$703</f>
        <v>13</v>
      </c>
      <c r="I4772" t="str">
        <f t="shared" si="74"/>
        <v/>
      </c>
    </row>
    <row r="4773" spans="1:9" x14ac:dyDescent="0.3">
      <c r="A4773">
        <v>4772</v>
      </c>
      <c r="B4773">
        <f>Движение!$A$703</f>
        <v>46922</v>
      </c>
      <c r="C4773">
        <f>Движение!$C$703</f>
        <v>0</v>
      </c>
      <c r="D4773" t="s">
        <v>56</v>
      </c>
      <c r="E4773">
        <f>Движение!$T$703</f>
        <v>18</v>
      </c>
      <c r="F4773">
        <f>N(Движение!$U$703)</f>
        <v>0</v>
      </c>
      <c r="G4773">
        <f>N(Движение!$V$703)</f>
        <v>0</v>
      </c>
      <c r="H4773">
        <f>Движение!$W$703</f>
        <v>18</v>
      </c>
      <c r="I4773" t="str">
        <f t="shared" si="74"/>
        <v/>
      </c>
    </row>
    <row r="4774" spans="1:9" x14ac:dyDescent="0.3">
      <c r="A4774">
        <v>4773</v>
      </c>
      <c r="B4774">
        <f>Движение!$A$703</f>
        <v>46922</v>
      </c>
      <c r="C4774">
        <f>Движение!$C$703</f>
        <v>0</v>
      </c>
      <c r="D4774" t="s">
        <v>57</v>
      </c>
      <c r="E4774">
        <f>Движение!$X$703</f>
        <v>21</v>
      </c>
      <c r="F4774">
        <f>N(Движение!$Y$703)</f>
        <v>0</v>
      </c>
      <c r="G4774">
        <f>N(Движение!$Z$703)</f>
        <v>0</v>
      </c>
      <c r="H4774">
        <f>Движение!$AA$703</f>
        <v>21</v>
      </c>
      <c r="I4774" t="str">
        <f t="shared" si="74"/>
        <v/>
      </c>
    </row>
    <row r="4775" spans="1:9" x14ac:dyDescent="0.3">
      <c r="A4775">
        <v>4774</v>
      </c>
      <c r="B4775">
        <f>Движение!$A$703</f>
        <v>46922</v>
      </c>
      <c r="C4775">
        <f>Движение!$C$703</f>
        <v>0</v>
      </c>
      <c r="D4775" t="s">
        <v>59</v>
      </c>
      <c r="E4775">
        <f>Движение!$AB$703</f>
        <v>15</v>
      </c>
      <c r="F4775">
        <f>N(Движение!$AC$703)</f>
        <v>0</v>
      </c>
      <c r="G4775">
        <f>N(Движение!$AD$703)</f>
        <v>0</v>
      </c>
      <c r="H4775">
        <f>Движение!$AE$703</f>
        <v>15</v>
      </c>
      <c r="I4775" t="str">
        <f t="shared" si="74"/>
        <v/>
      </c>
    </row>
    <row r="4776" spans="1:9" x14ac:dyDescent="0.3">
      <c r="A4776">
        <v>4775</v>
      </c>
      <c r="B4776">
        <f>Движение!$A$704</f>
        <v>46923</v>
      </c>
      <c r="C4776">
        <f>Движение!$C$704</f>
        <v>0</v>
      </c>
      <c r="D4776" t="s">
        <v>45</v>
      </c>
      <c r="E4776">
        <f>Движение!$D$704</f>
        <v>26</v>
      </c>
      <c r="F4776">
        <f>N(Движение!$E$704)</f>
        <v>0</v>
      </c>
      <c r="G4776">
        <f>N(Движение!$F$704)</f>
        <v>0</v>
      </c>
      <c r="H4776">
        <f>Движение!$G$704</f>
        <v>26</v>
      </c>
      <c r="I4776" t="str">
        <f t="shared" si="74"/>
        <v/>
      </c>
    </row>
    <row r="4777" spans="1:9" x14ac:dyDescent="0.3">
      <c r="A4777">
        <v>4776</v>
      </c>
      <c r="B4777">
        <f>Движение!$A$704</f>
        <v>46923</v>
      </c>
      <c r="C4777">
        <f>Движение!$C$704</f>
        <v>0</v>
      </c>
      <c r="D4777" t="s">
        <v>49</v>
      </c>
      <c r="E4777">
        <f>Движение!$H$704</f>
        <v>20</v>
      </c>
      <c r="F4777">
        <f>N(Движение!$I$704)</f>
        <v>0</v>
      </c>
      <c r="G4777">
        <f>N(Движение!$J$704)</f>
        <v>0</v>
      </c>
      <c r="H4777">
        <f>Движение!$K$704</f>
        <v>20</v>
      </c>
      <c r="I4777" t="str">
        <f t="shared" si="74"/>
        <v/>
      </c>
    </row>
    <row r="4778" spans="1:9" x14ac:dyDescent="0.3">
      <c r="A4778">
        <v>4777</v>
      </c>
      <c r="B4778">
        <f>Движение!$A$704</f>
        <v>46923</v>
      </c>
      <c r="C4778">
        <f>Движение!$C$704</f>
        <v>0</v>
      </c>
      <c r="D4778" t="s">
        <v>51</v>
      </c>
      <c r="E4778">
        <f>Движение!$L$704</f>
        <v>48</v>
      </c>
      <c r="F4778">
        <f>N(Движение!$M$704)</f>
        <v>0</v>
      </c>
      <c r="G4778">
        <f>N(Движение!$N$704)</f>
        <v>0</v>
      </c>
      <c r="H4778">
        <f>Движение!$O$704</f>
        <v>48</v>
      </c>
      <c r="I4778" t="str">
        <f t="shared" si="74"/>
        <v/>
      </c>
    </row>
    <row r="4779" spans="1:9" x14ac:dyDescent="0.3">
      <c r="A4779">
        <v>4778</v>
      </c>
      <c r="B4779">
        <f>Движение!$A$704</f>
        <v>46923</v>
      </c>
      <c r="C4779">
        <f>Движение!$C$704</f>
        <v>0</v>
      </c>
      <c r="D4779" t="s">
        <v>54</v>
      </c>
      <c r="E4779">
        <f>Движение!$P$704</f>
        <v>13</v>
      </c>
      <c r="F4779">
        <f>N(Движение!$Q$704)</f>
        <v>0</v>
      </c>
      <c r="G4779">
        <f>N(Движение!$R$704)</f>
        <v>0</v>
      </c>
      <c r="H4779">
        <f>Движение!$S$704</f>
        <v>13</v>
      </c>
      <c r="I4779" t="str">
        <f t="shared" si="74"/>
        <v/>
      </c>
    </row>
    <row r="4780" spans="1:9" x14ac:dyDescent="0.3">
      <c r="A4780">
        <v>4779</v>
      </c>
      <c r="B4780">
        <f>Движение!$A$704</f>
        <v>46923</v>
      </c>
      <c r="C4780">
        <f>Движение!$C$704</f>
        <v>0</v>
      </c>
      <c r="D4780" t="s">
        <v>56</v>
      </c>
      <c r="E4780">
        <f>Движение!$T$704</f>
        <v>18</v>
      </c>
      <c r="F4780">
        <f>N(Движение!$U$704)</f>
        <v>0</v>
      </c>
      <c r="G4780">
        <f>N(Движение!$V$704)</f>
        <v>0</v>
      </c>
      <c r="H4780">
        <f>Движение!$W$704</f>
        <v>18</v>
      </c>
      <c r="I4780" t="str">
        <f t="shared" si="74"/>
        <v/>
      </c>
    </row>
    <row r="4781" spans="1:9" x14ac:dyDescent="0.3">
      <c r="A4781">
        <v>4780</v>
      </c>
      <c r="B4781">
        <f>Движение!$A$704</f>
        <v>46923</v>
      </c>
      <c r="C4781">
        <f>Движение!$C$704</f>
        <v>0</v>
      </c>
      <c r="D4781" t="s">
        <v>57</v>
      </c>
      <c r="E4781">
        <f>Движение!$X$704</f>
        <v>21</v>
      </c>
      <c r="F4781">
        <f>N(Движение!$Y$704)</f>
        <v>0</v>
      </c>
      <c r="G4781">
        <f>N(Движение!$Z$704)</f>
        <v>0</v>
      </c>
      <c r="H4781">
        <f>Движение!$AA$704</f>
        <v>21</v>
      </c>
      <c r="I4781" t="str">
        <f t="shared" si="74"/>
        <v/>
      </c>
    </row>
    <row r="4782" spans="1:9" x14ac:dyDescent="0.3">
      <c r="A4782">
        <v>4781</v>
      </c>
      <c r="B4782">
        <f>Движение!$A$704</f>
        <v>46923</v>
      </c>
      <c r="C4782">
        <f>Движение!$C$704</f>
        <v>0</v>
      </c>
      <c r="D4782" t="s">
        <v>59</v>
      </c>
      <c r="E4782">
        <f>Движение!$AB$704</f>
        <v>15</v>
      </c>
      <c r="F4782">
        <f>N(Движение!$AC$704)</f>
        <v>0</v>
      </c>
      <c r="G4782">
        <f>N(Движение!$AD$704)</f>
        <v>0</v>
      </c>
      <c r="H4782">
        <f>Движение!$AE$704</f>
        <v>15</v>
      </c>
      <c r="I4782" t="str">
        <f t="shared" si="74"/>
        <v/>
      </c>
    </row>
    <row r="4783" spans="1:9" x14ac:dyDescent="0.3">
      <c r="A4783">
        <v>4782</v>
      </c>
      <c r="B4783">
        <f>Движение!$A$705</f>
        <v>46924</v>
      </c>
      <c r="C4783">
        <f>Движение!$C$705</f>
        <v>0</v>
      </c>
      <c r="D4783" t="s">
        <v>45</v>
      </c>
      <c r="E4783">
        <f>Движение!$D$705</f>
        <v>26</v>
      </c>
      <c r="F4783">
        <f>N(Движение!$E$705)</f>
        <v>0</v>
      </c>
      <c r="G4783">
        <f>N(Движение!$F$705)</f>
        <v>0</v>
      </c>
      <c r="H4783">
        <f>Движение!$G$705</f>
        <v>26</v>
      </c>
      <c r="I4783" t="str">
        <f t="shared" si="74"/>
        <v/>
      </c>
    </row>
    <row r="4784" spans="1:9" x14ac:dyDescent="0.3">
      <c r="A4784">
        <v>4783</v>
      </c>
      <c r="B4784">
        <f>Движение!$A$705</f>
        <v>46924</v>
      </c>
      <c r="C4784">
        <f>Движение!$C$705</f>
        <v>0</v>
      </c>
      <c r="D4784" t="s">
        <v>49</v>
      </c>
      <c r="E4784">
        <f>Движение!$H$705</f>
        <v>20</v>
      </c>
      <c r="F4784">
        <f>N(Движение!$I$705)</f>
        <v>0</v>
      </c>
      <c r="G4784">
        <f>N(Движение!$J$705)</f>
        <v>0</v>
      </c>
      <c r="H4784">
        <f>Движение!$K$705</f>
        <v>20</v>
      </c>
      <c r="I4784" t="str">
        <f t="shared" si="74"/>
        <v/>
      </c>
    </row>
    <row r="4785" spans="1:9" x14ac:dyDescent="0.3">
      <c r="A4785">
        <v>4784</v>
      </c>
      <c r="B4785">
        <f>Движение!$A$705</f>
        <v>46924</v>
      </c>
      <c r="C4785">
        <f>Движение!$C$705</f>
        <v>0</v>
      </c>
      <c r="D4785" t="s">
        <v>51</v>
      </c>
      <c r="E4785">
        <f>Движение!$L$705</f>
        <v>48</v>
      </c>
      <c r="F4785">
        <f>N(Движение!$M$705)</f>
        <v>0</v>
      </c>
      <c r="G4785">
        <f>N(Движение!$N$705)</f>
        <v>0</v>
      </c>
      <c r="H4785">
        <f>Движение!$O$705</f>
        <v>48</v>
      </c>
      <c r="I4785" t="str">
        <f t="shared" si="74"/>
        <v/>
      </c>
    </row>
    <row r="4786" spans="1:9" x14ac:dyDescent="0.3">
      <c r="A4786">
        <v>4785</v>
      </c>
      <c r="B4786">
        <f>Движение!$A$705</f>
        <v>46924</v>
      </c>
      <c r="C4786">
        <f>Движение!$C$705</f>
        <v>0</v>
      </c>
      <c r="D4786" t="s">
        <v>54</v>
      </c>
      <c r="E4786">
        <f>Движение!$P$705</f>
        <v>13</v>
      </c>
      <c r="F4786">
        <f>N(Движение!$Q$705)</f>
        <v>0</v>
      </c>
      <c r="G4786">
        <f>N(Движение!$R$705)</f>
        <v>0</v>
      </c>
      <c r="H4786">
        <f>Движение!$S$705</f>
        <v>13</v>
      </c>
      <c r="I4786" t="str">
        <f t="shared" si="74"/>
        <v/>
      </c>
    </row>
    <row r="4787" spans="1:9" x14ac:dyDescent="0.3">
      <c r="A4787">
        <v>4786</v>
      </c>
      <c r="B4787">
        <f>Движение!$A$705</f>
        <v>46924</v>
      </c>
      <c r="C4787">
        <f>Движение!$C$705</f>
        <v>0</v>
      </c>
      <c r="D4787" t="s">
        <v>56</v>
      </c>
      <c r="E4787">
        <f>Движение!$T$705</f>
        <v>18</v>
      </c>
      <c r="F4787">
        <f>N(Движение!$U$705)</f>
        <v>0</v>
      </c>
      <c r="G4787">
        <f>N(Движение!$V$705)</f>
        <v>0</v>
      </c>
      <c r="H4787">
        <f>Движение!$W$705</f>
        <v>18</v>
      </c>
      <c r="I4787" t="str">
        <f t="shared" si="74"/>
        <v/>
      </c>
    </row>
    <row r="4788" spans="1:9" x14ac:dyDescent="0.3">
      <c r="A4788">
        <v>4787</v>
      </c>
      <c r="B4788">
        <f>Движение!$A$705</f>
        <v>46924</v>
      </c>
      <c r="C4788">
        <f>Движение!$C$705</f>
        <v>0</v>
      </c>
      <c r="D4788" t="s">
        <v>57</v>
      </c>
      <c r="E4788">
        <f>Движение!$X$705</f>
        <v>21</v>
      </c>
      <c r="F4788">
        <f>N(Движение!$Y$705)</f>
        <v>0</v>
      </c>
      <c r="G4788">
        <f>N(Движение!$Z$705)</f>
        <v>0</v>
      </c>
      <c r="H4788">
        <f>Движение!$AA$705</f>
        <v>21</v>
      </c>
      <c r="I4788" t="str">
        <f t="shared" si="74"/>
        <v/>
      </c>
    </row>
    <row r="4789" spans="1:9" x14ac:dyDescent="0.3">
      <c r="A4789">
        <v>4788</v>
      </c>
      <c r="B4789">
        <f>Движение!$A$705</f>
        <v>46924</v>
      </c>
      <c r="C4789">
        <f>Движение!$C$705</f>
        <v>0</v>
      </c>
      <c r="D4789" t="s">
        <v>59</v>
      </c>
      <c r="E4789">
        <f>Движение!$AB$705</f>
        <v>15</v>
      </c>
      <c r="F4789">
        <f>N(Движение!$AC$705)</f>
        <v>0</v>
      </c>
      <c r="G4789">
        <f>N(Движение!$AD$705)</f>
        <v>0</v>
      </c>
      <c r="H4789">
        <f>Движение!$AE$705</f>
        <v>15</v>
      </c>
      <c r="I4789" t="str">
        <f t="shared" si="74"/>
        <v/>
      </c>
    </row>
    <row r="4790" spans="1:9" x14ac:dyDescent="0.3">
      <c r="A4790">
        <v>4789</v>
      </c>
      <c r="B4790">
        <f>Движение!$A$706</f>
        <v>46925</v>
      </c>
      <c r="C4790">
        <f>Движение!$C$706</f>
        <v>0</v>
      </c>
      <c r="D4790" t="s">
        <v>45</v>
      </c>
      <c r="E4790">
        <f>Движение!$D$706</f>
        <v>26</v>
      </c>
      <c r="F4790">
        <f>N(Движение!$E$706)</f>
        <v>0</v>
      </c>
      <c r="G4790">
        <f>N(Движение!$F$706)</f>
        <v>0</v>
      </c>
      <c r="H4790">
        <f>Движение!$G$706</f>
        <v>26</v>
      </c>
      <c r="I4790" t="str">
        <f t="shared" si="74"/>
        <v/>
      </c>
    </row>
    <row r="4791" spans="1:9" x14ac:dyDescent="0.3">
      <c r="A4791">
        <v>4790</v>
      </c>
      <c r="B4791">
        <f>Движение!$A$706</f>
        <v>46925</v>
      </c>
      <c r="C4791">
        <f>Движение!$C$706</f>
        <v>0</v>
      </c>
      <c r="D4791" t="s">
        <v>49</v>
      </c>
      <c r="E4791">
        <f>Движение!$H$706</f>
        <v>20</v>
      </c>
      <c r="F4791">
        <f>N(Движение!$I$706)</f>
        <v>0</v>
      </c>
      <c r="G4791">
        <f>N(Движение!$J$706)</f>
        <v>0</v>
      </c>
      <c r="H4791">
        <f>Движение!$K$706</f>
        <v>20</v>
      </c>
      <c r="I4791" t="str">
        <f t="shared" si="74"/>
        <v/>
      </c>
    </row>
    <row r="4792" spans="1:9" x14ac:dyDescent="0.3">
      <c r="A4792">
        <v>4791</v>
      </c>
      <c r="B4792">
        <f>Движение!$A$706</f>
        <v>46925</v>
      </c>
      <c r="C4792">
        <f>Движение!$C$706</f>
        <v>0</v>
      </c>
      <c r="D4792" t="s">
        <v>51</v>
      </c>
      <c r="E4792">
        <f>Движение!$L$706</f>
        <v>48</v>
      </c>
      <c r="F4792">
        <f>N(Движение!$M$706)</f>
        <v>0</v>
      </c>
      <c r="G4792">
        <f>N(Движение!$N$706)</f>
        <v>0</v>
      </c>
      <c r="H4792">
        <f>Движение!$O$706</f>
        <v>48</v>
      </c>
      <c r="I4792" t="str">
        <f t="shared" si="74"/>
        <v/>
      </c>
    </row>
    <row r="4793" spans="1:9" x14ac:dyDescent="0.3">
      <c r="A4793">
        <v>4792</v>
      </c>
      <c r="B4793">
        <f>Движение!$A$706</f>
        <v>46925</v>
      </c>
      <c r="C4793">
        <f>Движение!$C$706</f>
        <v>0</v>
      </c>
      <c r="D4793" t="s">
        <v>54</v>
      </c>
      <c r="E4793">
        <f>Движение!$P$706</f>
        <v>13</v>
      </c>
      <c r="F4793">
        <f>N(Движение!$Q$706)</f>
        <v>0</v>
      </c>
      <c r="G4793">
        <f>N(Движение!$R$706)</f>
        <v>0</v>
      </c>
      <c r="H4793">
        <f>Движение!$S$706</f>
        <v>13</v>
      </c>
      <c r="I4793" t="str">
        <f t="shared" si="74"/>
        <v/>
      </c>
    </row>
    <row r="4794" spans="1:9" x14ac:dyDescent="0.3">
      <c r="A4794">
        <v>4793</v>
      </c>
      <c r="B4794">
        <f>Движение!$A$706</f>
        <v>46925</v>
      </c>
      <c r="C4794">
        <f>Движение!$C$706</f>
        <v>0</v>
      </c>
      <c r="D4794" t="s">
        <v>56</v>
      </c>
      <c r="E4794">
        <f>Движение!$T$706</f>
        <v>18</v>
      </c>
      <c r="F4794">
        <f>N(Движение!$U$706)</f>
        <v>0</v>
      </c>
      <c r="G4794">
        <f>N(Движение!$V$706)</f>
        <v>0</v>
      </c>
      <c r="H4794">
        <f>Движение!$W$706</f>
        <v>18</v>
      </c>
      <c r="I4794" t="str">
        <f t="shared" si="74"/>
        <v/>
      </c>
    </row>
    <row r="4795" spans="1:9" x14ac:dyDescent="0.3">
      <c r="A4795">
        <v>4794</v>
      </c>
      <c r="B4795">
        <f>Движение!$A$706</f>
        <v>46925</v>
      </c>
      <c r="C4795">
        <f>Движение!$C$706</f>
        <v>0</v>
      </c>
      <c r="D4795" t="s">
        <v>57</v>
      </c>
      <c r="E4795">
        <f>Движение!$X$706</f>
        <v>21</v>
      </c>
      <c r="F4795">
        <f>N(Движение!$Y$706)</f>
        <v>0</v>
      </c>
      <c r="G4795">
        <f>N(Движение!$Z$706)</f>
        <v>0</v>
      </c>
      <c r="H4795">
        <f>Движение!$AA$706</f>
        <v>21</v>
      </c>
      <c r="I4795" t="str">
        <f t="shared" si="74"/>
        <v/>
      </c>
    </row>
    <row r="4796" spans="1:9" x14ac:dyDescent="0.3">
      <c r="A4796">
        <v>4795</v>
      </c>
      <c r="B4796">
        <f>Движение!$A$706</f>
        <v>46925</v>
      </c>
      <c r="C4796">
        <f>Движение!$C$706</f>
        <v>0</v>
      </c>
      <c r="D4796" t="s">
        <v>59</v>
      </c>
      <c r="E4796">
        <f>Движение!$AB$706</f>
        <v>15</v>
      </c>
      <c r="F4796">
        <f>N(Движение!$AC$706)</f>
        <v>0</v>
      </c>
      <c r="G4796">
        <f>N(Движение!$AD$706)</f>
        <v>0</v>
      </c>
      <c r="H4796">
        <f>Движение!$AE$706</f>
        <v>15</v>
      </c>
      <c r="I4796" t="str">
        <f t="shared" si="74"/>
        <v/>
      </c>
    </row>
    <row r="4797" spans="1:9" x14ac:dyDescent="0.3">
      <c r="A4797">
        <v>4796</v>
      </c>
      <c r="B4797">
        <f>Движение!$A$707</f>
        <v>46926</v>
      </c>
      <c r="C4797">
        <f>Движение!$C$707</f>
        <v>0</v>
      </c>
      <c r="D4797" t="s">
        <v>45</v>
      </c>
      <c r="E4797">
        <f>Движение!$D$707</f>
        <v>26</v>
      </c>
      <c r="F4797">
        <f>N(Движение!$E$707)</f>
        <v>0</v>
      </c>
      <c r="G4797">
        <f>N(Движение!$F$707)</f>
        <v>0</v>
      </c>
      <c r="H4797">
        <f>Движение!$G$707</f>
        <v>26</v>
      </c>
      <c r="I4797" t="str">
        <f t="shared" si="74"/>
        <v/>
      </c>
    </row>
    <row r="4798" spans="1:9" x14ac:dyDescent="0.3">
      <c r="A4798">
        <v>4797</v>
      </c>
      <c r="B4798">
        <f>Движение!$A$707</f>
        <v>46926</v>
      </c>
      <c r="C4798">
        <f>Движение!$C$707</f>
        <v>0</v>
      </c>
      <c r="D4798" t="s">
        <v>49</v>
      </c>
      <c r="E4798">
        <f>Движение!$H$707</f>
        <v>20</v>
      </c>
      <c r="F4798">
        <f>N(Движение!$I$707)</f>
        <v>0</v>
      </c>
      <c r="G4798">
        <f>N(Движение!$J$707)</f>
        <v>0</v>
      </c>
      <c r="H4798">
        <f>Движение!$K$707</f>
        <v>20</v>
      </c>
      <c r="I4798" t="str">
        <f t="shared" si="74"/>
        <v/>
      </c>
    </row>
    <row r="4799" spans="1:9" x14ac:dyDescent="0.3">
      <c r="A4799">
        <v>4798</v>
      </c>
      <c r="B4799">
        <f>Движение!$A$707</f>
        <v>46926</v>
      </c>
      <c r="C4799">
        <f>Движение!$C$707</f>
        <v>0</v>
      </c>
      <c r="D4799" t="s">
        <v>51</v>
      </c>
      <c r="E4799">
        <f>Движение!$L$707</f>
        <v>48</v>
      </c>
      <c r="F4799">
        <f>N(Движение!$M$707)</f>
        <v>0</v>
      </c>
      <c r="G4799">
        <f>N(Движение!$N$707)</f>
        <v>0</v>
      </c>
      <c r="H4799">
        <f>Движение!$O$707</f>
        <v>48</v>
      </c>
      <c r="I4799" t="str">
        <f t="shared" si="74"/>
        <v/>
      </c>
    </row>
    <row r="4800" spans="1:9" x14ac:dyDescent="0.3">
      <c r="A4800">
        <v>4799</v>
      </c>
      <c r="B4800">
        <f>Движение!$A$707</f>
        <v>46926</v>
      </c>
      <c r="C4800">
        <f>Движение!$C$707</f>
        <v>0</v>
      </c>
      <c r="D4800" t="s">
        <v>54</v>
      </c>
      <c r="E4800">
        <f>Движение!$P$707</f>
        <v>13</v>
      </c>
      <c r="F4800">
        <f>N(Движение!$Q$707)</f>
        <v>0</v>
      </c>
      <c r="G4800">
        <f>N(Движение!$R$707)</f>
        <v>0</v>
      </c>
      <c r="H4800">
        <f>Движение!$S$707</f>
        <v>13</v>
      </c>
      <c r="I4800" t="str">
        <f t="shared" si="74"/>
        <v/>
      </c>
    </row>
    <row r="4801" spans="1:9" x14ac:dyDescent="0.3">
      <c r="A4801">
        <v>4800</v>
      </c>
      <c r="B4801">
        <f>Движение!$A$707</f>
        <v>46926</v>
      </c>
      <c r="C4801">
        <f>Движение!$C$707</f>
        <v>0</v>
      </c>
      <c r="D4801" t="s">
        <v>56</v>
      </c>
      <c r="E4801">
        <f>Движение!$T$707</f>
        <v>18</v>
      </c>
      <c r="F4801">
        <f>N(Движение!$U$707)</f>
        <v>0</v>
      </c>
      <c r="G4801">
        <f>N(Движение!$V$707)</f>
        <v>0</v>
      </c>
      <c r="H4801">
        <f>Движение!$W$707</f>
        <v>18</v>
      </c>
      <c r="I4801" t="str">
        <f t="shared" si="74"/>
        <v/>
      </c>
    </row>
    <row r="4802" spans="1:9" x14ac:dyDescent="0.3">
      <c r="A4802">
        <v>4801</v>
      </c>
      <c r="B4802">
        <f>Движение!$A$707</f>
        <v>46926</v>
      </c>
      <c r="C4802">
        <f>Движение!$C$707</f>
        <v>0</v>
      </c>
      <c r="D4802" t="s">
        <v>57</v>
      </c>
      <c r="E4802">
        <f>Движение!$X$707</f>
        <v>21</v>
      </c>
      <c r="F4802">
        <f>N(Движение!$Y$707)</f>
        <v>0</v>
      </c>
      <c r="G4802">
        <f>N(Движение!$Z$707)</f>
        <v>0</v>
      </c>
      <c r="H4802">
        <f>Движение!$AA$707</f>
        <v>21</v>
      </c>
      <c r="I4802" t="str">
        <f t="shared" ref="I4802:I4865" si="75">IF($F4802&gt;0,TEXT($B4802,"dd.mm")&amp;"_"&amp;$D4802,"")</f>
        <v/>
      </c>
    </row>
    <row r="4803" spans="1:9" x14ac:dyDescent="0.3">
      <c r="A4803">
        <v>4802</v>
      </c>
      <c r="B4803">
        <f>Движение!$A$707</f>
        <v>46926</v>
      </c>
      <c r="C4803">
        <f>Движение!$C$707</f>
        <v>0</v>
      </c>
      <c r="D4803" t="s">
        <v>59</v>
      </c>
      <c r="E4803">
        <f>Движение!$AB$707</f>
        <v>15</v>
      </c>
      <c r="F4803">
        <f>N(Движение!$AC$707)</f>
        <v>0</v>
      </c>
      <c r="G4803">
        <f>N(Движение!$AD$707)</f>
        <v>0</v>
      </c>
      <c r="H4803">
        <f>Движение!$AE$707</f>
        <v>15</v>
      </c>
      <c r="I4803" t="str">
        <f t="shared" si="75"/>
        <v/>
      </c>
    </row>
    <row r="4804" spans="1:9" x14ac:dyDescent="0.3">
      <c r="A4804">
        <v>4803</v>
      </c>
      <c r="B4804">
        <f>Движение!$A$708</f>
        <v>46927</v>
      </c>
      <c r="C4804">
        <f>Движение!$C$708</f>
        <v>0</v>
      </c>
      <c r="D4804" t="s">
        <v>45</v>
      </c>
      <c r="E4804">
        <f>Движение!$D$708</f>
        <v>26</v>
      </c>
      <c r="F4804">
        <f>N(Движение!$E$708)</f>
        <v>0</v>
      </c>
      <c r="G4804">
        <f>N(Движение!$F$708)</f>
        <v>0</v>
      </c>
      <c r="H4804">
        <f>Движение!$G$708</f>
        <v>26</v>
      </c>
      <c r="I4804" t="str">
        <f t="shared" si="75"/>
        <v/>
      </c>
    </row>
    <row r="4805" spans="1:9" x14ac:dyDescent="0.3">
      <c r="A4805">
        <v>4804</v>
      </c>
      <c r="B4805">
        <f>Движение!$A$708</f>
        <v>46927</v>
      </c>
      <c r="C4805">
        <f>Движение!$C$708</f>
        <v>0</v>
      </c>
      <c r="D4805" t="s">
        <v>49</v>
      </c>
      <c r="E4805">
        <f>Движение!$H$708</f>
        <v>20</v>
      </c>
      <c r="F4805">
        <f>N(Движение!$I$708)</f>
        <v>0</v>
      </c>
      <c r="G4805">
        <f>N(Движение!$J$708)</f>
        <v>0</v>
      </c>
      <c r="H4805">
        <f>Движение!$K$708</f>
        <v>20</v>
      </c>
      <c r="I4805" t="str">
        <f t="shared" si="75"/>
        <v/>
      </c>
    </row>
    <row r="4806" spans="1:9" x14ac:dyDescent="0.3">
      <c r="A4806">
        <v>4805</v>
      </c>
      <c r="B4806">
        <f>Движение!$A$708</f>
        <v>46927</v>
      </c>
      <c r="C4806">
        <f>Движение!$C$708</f>
        <v>0</v>
      </c>
      <c r="D4806" t="s">
        <v>51</v>
      </c>
      <c r="E4806">
        <f>Движение!$L$708</f>
        <v>48</v>
      </c>
      <c r="F4806">
        <f>N(Движение!$M$708)</f>
        <v>0</v>
      </c>
      <c r="G4806">
        <f>N(Движение!$N$708)</f>
        <v>0</v>
      </c>
      <c r="H4806">
        <f>Движение!$O$708</f>
        <v>48</v>
      </c>
      <c r="I4806" t="str">
        <f t="shared" si="75"/>
        <v/>
      </c>
    </row>
    <row r="4807" spans="1:9" x14ac:dyDescent="0.3">
      <c r="A4807">
        <v>4806</v>
      </c>
      <c r="B4807">
        <f>Движение!$A$708</f>
        <v>46927</v>
      </c>
      <c r="C4807">
        <f>Движение!$C$708</f>
        <v>0</v>
      </c>
      <c r="D4807" t="s">
        <v>54</v>
      </c>
      <c r="E4807">
        <f>Движение!$P$708</f>
        <v>13</v>
      </c>
      <c r="F4807">
        <f>N(Движение!$Q$708)</f>
        <v>0</v>
      </c>
      <c r="G4807">
        <f>N(Движение!$R$708)</f>
        <v>0</v>
      </c>
      <c r="H4807">
        <f>Движение!$S$708</f>
        <v>13</v>
      </c>
      <c r="I4807" t="str">
        <f t="shared" si="75"/>
        <v/>
      </c>
    </row>
    <row r="4808" spans="1:9" x14ac:dyDescent="0.3">
      <c r="A4808">
        <v>4807</v>
      </c>
      <c r="B4808">
        <f>Движение!$A$708</f>
        <v>46927</v>
      </c>
      <c r="C4808">
        <f>Движение!$C$708</f>
        <v>0</v>
      </c>
      <c r="D4808" t="s">
        <v>56</v>
      </c>
      <c r="E4808">
        <f>Движение!$T$708</f>
        <v>18</v>
      </c>
      <c r="F4808">
        <f>N(Движение!$U$708)</f>
        <v>0</v>
      </c>
      <c r="G4808">
        <f>N(Движение!$V$708)</f>
        <v>0</v>
      </c>
      <c r="H4808">
        <f>Движение!$W$708</f>
        <v>18</v>
      </c>
      <c r="I4808" t="str">
        <f t="shared" si="75"/>
        <v/>
      </c>
    </row>
    <row r="4809" spans="1:9" x14ac:dyDescent="0.3">
      <c r="A4809">
        <v>4808</v>
      </c>
      <c r="B4809">
        <f>Движение!$A$708</f>
        <v>46927</v>
      </c>
      <c r="C4809">
        <f>Движение!$C$708</f>
        <v>0</v>
      </c>
      <c r="D4809" t="s">
        <v>57</v>
      </c>
      <c r="E4809">
        <f>Движение!$X$708</f>
        <v>21</v>
      </c>
      <c r="F4809">
        <f>N(Движение!$Y$708)</f>
        <v>0</v>
      </c>
      <c r="G4809">
        <f>N(Движение!$Z$708)</f>
        <v>0</v>
      </c>
      <c r="H4809">
        <f>Движение!$AA$708</f>
        <v>21</v>
      </c>
      <c r="I4809" t="str">
        <f t="shared" si="75"/>
        <v/>
      </c>
    </row>
    <row r="4810" spans="1:9" x14ac:dyDescent="0.3">
      <c r="A4810">
        <v>4809</v>
      </c>
      <c r="B4810">
        <f>Движение!$A$708</f>
        <v>46927</v>
      </c>
      <c r="C4810">
        <f>Движение!$C$708</f>
        <v>0</v>
      </c>
      <c r="D4810" t="s">
        <v>59</v>
      </c>
      <c r="E4810">
        <f>Движение!$AB$708</f>
        <v>15</v>
      </c>
      <c r="F4810">
        <f>N(Движение!$AC$708)</f>
        <v>0</v>
      </c>
      <c r="G4810">
        <f>N(Движение!$AD$708)</f>
        <v>0</v>
      </c>
      <c r="H4810">
        <f>Движение!$AE$708</f>
        <v>15</v>
      </c>
      <c r="I4810" t="str">
        <f t="shared" si="75"/>
        <v/>
      </c>
    </row>
    <row r="4811" spans="1:9" x14ac:dyDescent="0.3">
      <c r="A4811">
        <v>4810</v>
      </c>
      <c r="B4811">
        <f>Движение!$A$709</f>
        <v>46928</v>
      </c>
      <c r="C4811">
        <f>Движение!$C$709</f>
        <v>0</v>
      </c>
      <c r="D4811" t="s">
        <v>45</v>
      </c>
      <c r="E4811">
        <f>Движение!$D$709</f>
        <v>26</v>
      </c>
      <c r="F4811">
        <f>N(Движение!$E$709)</f>
        <v>0</v>
      </c>
      <c r="G4811">
        <f>N(Движение!$F$709)</f>
        <v>0</v>
      </c>
      <c r="H4811">
        <f>Движение!$G$709</f>
        <v>26</v>
      </c>
      <c r="I4811" t="str">
        <f t="shared" si="75"/>
        <v/>
      </c>
    </row>
    <row r="4812" spans="1:9" x14ac:dyDescent="0.3">
      <c r="A4812">
        <v>4811</v>
      </c>
      <c r="B4812">
        <f>Движение!$A$709</f>
        <v>46928</v>
      </c>
      <c r="C4812">
        <f>Движение!$C$709</f>
        <v>0</v>
      </c>
      <c r="D4812" t="s">
        <v>49</v>
      </c>
      <c r="E4812">
        <f>Движение!$H$709</f>
        <v>20</v>
      </c>
      <c r="F4812">
        <f>N(Движение!$I$709)</f>
        <v>0</v>
      </c>
      <c r="G4812">
        <f>N(Движение!$J$709)</f>
        <v>0</v>
      </c>
      <c r="H4812">
        <f>Движение!$K$709</f>
        <v>20</v>
      </c>
      <c r="I4812" t="str">
        <f t="shared" si="75"/>
        <v/>
      </c>
    </row>
    <row r="4813" spans="1:9" x14ac:dyDescent="0.3">
      <c r="A4813">
        <v>4812</v>
      </c>
      <c r="B4813">
        <f>Движение!$A$709</f>
        <v>46928</v>
      </c>
      <c r="C4813">
        <f>Движение!$C$709</f>
        <v>0</v>
      </c>
      <c r="D4813" t="s">
        <v>51</v>
      </c>
      <c r="E4813">
        <f>Движение!$L$709</f>
        <v>48</v>
      </c>
      <c r="F4813">
        <f>N(Движение!$M$709)</f>
        <v>0</v>
      </c>
      <c r="G4813">
        <f>N(Движение!$N$709)</f>
        <v>0</v>
      </c>
      <c r="H4813">
        <f>Движение!$O$709</f>
        <v>48</v>
      </c>
      <c r="I4813" t="str">
        <f t="shared" si="75"/>
        <v/>
      </c>
    </row>
    <row r="4814" spans="1:9" x14ac:dyDescent="0.3">
      <c r="A4814">
        <v>4813</v>
      </c>
      <c r="B4814">
        <f>Движение!$A$709</f>
        <v>46928</v>
      </c>
      <c r="C4814">
        <f>Движение!$C$709</f>
        <v>0</v>
      </c>
      <c r="D4814" t="s">
        <v>54</v>
      </c>
      <c r="E4814">
        <f>Движение!$P$709</f>
        <v>13</v>
      </c>
      <c r="F4814">
        <f>N(Движение!$Q$709)</f>
        <v>0</v>
      </c>
      <c r="G4814">
        <f>N(Движение!$R$709)</f>
        <v>0</v>
      </c>
      <c r="H4814">
        <f>Движение!$S$709</f>
        <v>13</v>
      </c>
      <c r="I4814" t="str">
        <f t="shared" si="75"/>
        <v/>
      </c>
    </row>
    <row r="4815" spans="1:9" x14ac:dyDescent="0.3">
      <c r="A4815">
        <v>4814</v>
      </c>
      <c r="B4815">
        <f>Движение!$A$709</f>
        <v>46928</v>
      </c>
      <c r="C4815">
        <f>Движение!$C$709</f>
        <v>0</v>
      </c>
      <c r="D4815" t="s">
        <v>56</v>
      </c>
      <c r="E4815">
        <f>Движение!$T$709</f>
        <v>18</v>
      </c>
      <c r="F4815">
        <f>N(Движение!$U$709)</f>
        <v>0</v>
      </c>
      <c r="G4815">
        <f>N(Движение!$V$709)</f>
        <v>0</v>
      </c>
      <c r="H4815">
        <f>Движение!$W$709</f>
        <v>18</v>
      </c>
      <c r="I4815" t="str">
        <f t="shared" si="75"/>
        <v/>
      </c>
    </row>
    <row r="4816" spans="1:9" x14ac:dyDescent="0.3">
      <c r="A4816">
        <v>4815</v>
      </c>
      <c r="B4816">
        <f>Движение!$A$709</f>
        <v>46928</v>
      </c>
      <c r="C4816">
        <f>Движение!$C$709</f>
        <v>0</v>
      </c>
      <c r="D4816" t="s">
        <v>57</v>
      </c>
      <c r="E4816">
        <f>Движение!$X$709</f>
        <v>21</v>
      </c>
      <c r="F4816">
        <f>N(Движение!$Y$709)</f>
        <v>0</v>
      </c>
      <c r="G4816">
        <f>N(Движение!$Z$709)</f>
        <v>0</v>
      </c>
      <c r="H4816">
        <f>Движение!$AA$709</f>
        <v>21</v>
      </c>
      <c r="I4816" t="str">
        <f t="shared" si="75"/>
        <v/>
      </c>
    </row>
    <row r="4817" spans="1:9" x14ac:dyDescent="0.3">
      <c r="A4817">
        <v>4816</v>
      </c>
      <c r="B4817">
        <f>Движение!$A$709</f>
        <v>46928</v>
      </c>
      <c r="C4817">
        <f>Движение!$C$709</f>
        <v>0</v>
      </c>
      <c r="D4817" t="s">
        <v>59</v>
      </c>
      <c r="E4817">
        <f>Движение!$AB$709</f>
        <v>15</v>
      </c>
      <c r="F4817">
        <f>N(Движение!$AC$709)</f>
        <v>0</v>
      </c>
      <c r="G4817">
        <f>N(Движение!$AD$709)</f>
        <v>0</v>
      </c>
      <c r="H4817">
        <f>Движение!$AE$709</f>
        <v>15</v>
      </c>
      <c r="I4817" t="str">
        <f t="shared" si="75"/>
        <v/>
      </c>
    </row>
    <row r="4818" spans="1:9" x14ac:dyDescent="0.3">
      <c r="A4818">
        <v>4817</v>
      </c>
      <c r="B4818">
        <f>Движение!$A$710</f>
        <v>46929</v>
      </c>
      <c r="C4818">
        <f>Движение!$C$710</f>
        <v>0</v>
      </c>
      <c r="D4818" t="s">
        <v>45</v>
      </c>
      <c r="E4818">
        <f>Движение!$D$710</f>
        <v>26</v>
      </c>
      <c r="F4818">
        <f>N(Движение!$E$710)</f>
        <v>0</v>
      </c>
      <c r="G4818">
        <f>N(Движение!$F$710)</f>
        <v>0</v>
      </c>
      <c r="H4818">
        <f>Движение!$G$710</f>
        <v>26</v>
      </c>
      <c r="I4818" t="str">
        <f t="shared" si="75"/>
        <v/>
      </c>
    </row>
    <row r="4819" spans="1:9" x14ac:dyDescent="0.3">
      <c r="A4819">
        <v>4818</v>
      </c>
      <c r="B4819">
        <f>Движение!$A$710</f>
        <v>46929</v>
      </c>
      <c r="C4819">
        <f>Движение!$C$710</f>
        <v>0</v>
      </c>
      <c r="D4819" t="s">
        <v>49</v>
      </c>
      <c r="E4819">
        <f>Движение!$H$710</f>
        <v>20</v>
      </c>
      <c r="F4819">
        <f>N(Движение!$I$710)</f>
        <v>0</v>
      </c>
      <c r="G4819">
        <f>N(Движение!$J$710)</f>
        <v>0</v>
      </c>
      <c r="H4819">
        <f>Движение!$K$710</f>
        <v>20</v>
      </c>
      <c r="I4819" t="str">
        <f t="shared" si="75"/>
        <v/>
      </c>
    </row>
    <row r="4820" spans="1:9" x14ac:dyDescent="0.3">
      <c r="A4820">
        <v>4819</v>
      </c>
      <c r="B4820">
        <f>Движение!$A$710</f>
        <v>46929</v>
      </c>
      <c r="C4820">
        <f>Движение!$C$710</f>
        <v>0</v>
      </c>
      <c r="D4820" t="s">
        <v>51</v>
      </c>
      <c r="E4820">
        <f>Движение!$L$710</f>
        <v>48</v>
      </c>
      <c r="F4820">
        <f>N(Движение!$M$710)</f>
        <v>0</v>
      </c>
      <c r="G4820">
        <f>N(Движение!$N$710)</f>
        <v>0</v>
      </c>
      <c r="H4820">
        <f>Движение!$O$710</f>
        <v>48</v>
      </c>
      <c r="I4820" t="str">
        <f t="shared" si="75"/>
        <v/>
      </c>
    </row>
    <row r="4821" spans="1:9" x14ac:dyDescent="0.3">
      <c r="A4821">
        <v>4820</v>
      </c>
      <c r="B4821">
        <f>Движение!$A$710</f>
        <v>46929</v>
      </c>
      <c r="C4821">
        <f>Движение!$C$710</f>
        <v>0</v>
      </c>
      <c r="D4821" t="s">
        <v>54</v>
      </c>
      <c r="E4821">
        <f>Движение!$P$710</f>
        <v>13</v>
      </c>
      <c r="F4821">
        <f>N(Движение!$Q$710)</f>
        <v>0</v>
      </c>
      <c r="G4821">
        <f>N(Движение!$R$710)</f>
        <v>0</v>
      </c>
      <c r="H4821">
        <f>Движение!$S$710</f>
        <v>13</v>
      </c>
      <c r="I4821" t="str">
        <f t="shared" si="75"/>
        <v/>
      </c>
    </row>
    <row r="4822" spans="1:9" x14ac:dyDescent="0.3">
      <c r="A4822">
        <v>4821</v>
      </c>
      <c r="B4822">
        <f>Движение!$A$710</f>
        <v>46929</v>
      </c>
      <c r="C4822">
        <f>Движение!$C$710</f>
        <v>0</v>
      </c>
      <c r="D4822" t="s">
        <v>56</v>
      </c>
      <c r="E4822">
        <f>Движение!$T$710</f>
        <v>18</v>
      </c>
      <c r="F4822">
        <f>N(Движение!$U$710)</f>
        <v>0</v>
      </c>
      <c r="G4822">
        <f>N(Движение!$V$710)</f>
        <v>0</v>
      </c>
      <c r="H4822">
        <f>Движение!$W$710</f>
        <v>18</v>
      </c>
      <c r="I4822" t="str">
        <f t="shared" si="75"/>
        <v/>
      </c>
    </row>
    <row r="4823" spans="1:9" x14ac:dyDescent="0.3">
      <c r="A4823">
        <v>4822</v>
      </c>
      <c r="B4823">
        <f>Движение!$A$710</f>
        <v>46929</v>
      </c>
      <c r="C4823">
        <f>Движение!$C$710</f>
        <v>0</v>
      </c>
      <c r="D4823" t="s">
        <v>57</v>
      </c>
      <c r="E4823">
        <f>Движение!$X$710</f>
        <v>21</v>
      </c>
      <c r="F4823">
        <f>N(Движение!$Y$710)</f>
        <v>0</v>
      </c>
      <c r="G4823">
        <f>N(Движение!$Z$710)</f>
        <v>0</v>
      </c>
      <c r="H4823">
        <f>Движение!$AA$710</f>
        <v>21</v>
      </c>
      <c r="I4823" t="str">
        <f t="shared" si="75"/>
        <v/>
      </c>
    </row>
    <row r="4824" spans="1:9" x14ac:dyDescent="0.3">
      <c r="A4824">
        <v>4823</v>
      </c>
      <c r="B4824">
        <f>Движение!$A$710</f>
        <v>46929</v>
      </c>
      <c r="C4824">
        <f>Движение!$C$710</f>
        <v>0</v>
      </c>
      <c r="D4824" t="s">
        <v>59</v>
      </c>
      <c r="E4824">
        <f>Движение!$AB$710</f>
        <v>15</v>
      </c>
      <c r="F4824">
        <f>N(Движение!$AC$710)</f>
        <v>0</v>
      </c>
      <c r="G4824">
        <f>N(Движение!$AD$710)</f>
        <v>0</v>
      </c>
      <c r="H4824">
        <f>Движение!$AE$710</f>
        <v>15</v>
      </c>
      <c r="I4824" t="str">
        <f t="shared" si="75"/>
        <v/>
      </c>
    </row>
    <row r="4825" spans="1:9" x14ac:dyDescent="0.3">
      <c r="A4825">
        <v>4824</v>
      </c>
      <c r="B4825">
        <f>Движение!$A$711</f>
        <v>46930</v>
      </c>
      <c r="C4825">
        <f>Движение!$C$711</f>
        <v>0</v>
      </c>
      <c r="D4825" t="s">
        <v>45</v>
      </c>
      <c r="E4825">
        <f>Движение!$D$711</f>
        <v>26</v>
      </c>
      <c r="F4825">
        <f>N(Движение!$E$711)</f>
        <v>0</v>
      </c>
      <c r="G4825">
        <f>N(Движение!$F$711)</f>
        <v>0</v>
      </c>
      <c r="H4825">
        <f>Движение!$G$711</f>
        <v>26</v>
      </c>
      <c r="I4825" t="str">
        <f t="shared" si="75"/>
        <v/>
      </c>
    </row>
    <row r="4826" spans="1:9" x14ac:dyDescent="0.3">
      <c r="A4826">
        <v>4825</v>
      </c>
      <c r="B4826">
        <f>Движение!$A$711</f>
        <v>46930</v>
      </c>
      <c r="C4826">
        <f>Движение!$C$711</f>
        <v>0</v>
      </c>
      <c r="D4826" t="s">
        <v>49</v>
      </c>
      <c r="E4826">
        <f>Движение!$H$711</f>
        <v>20</v>
      </c>
      <c r="F4826">
        <f>N(Движение!$I$711)</f>
        <v>0</v>
      </c>
      <c r="G4826">
        <f>N(Движение!$J$711)</f>
        <v>0</v>
      </c>
      <c r="H4826">
        <f>Движение!$K$711</f>
        <v>20</v>
      </c>
      <c r="I4826" t="str">
        <f t="shared" si="75"/>
        <v/>
      </c>
    </row>
    <row r="4827" spans="1:9" x14ac:dyDescent="0.3">
      <c r="A4827">
        <v>4826</v>
      </c>
      <c r="B4827">
        <f>Движение!$A$711</f>
        <v>46930</v>
      </c>
      <c r="C4827">
        <f>Движение!$C$711</f>
        <v>0</v>
      </c>
      <c r="D4827" t="s">
        <v>51</v>
      </c>
      <c r="E4827">
        <f>Движение!$L$711</f>
        <v>48</v>
      </c>
      <c r="F4827">
        <f>N(Движение!$M$711)</f>
        <v>0</v>
      </c>
      <c r="G4827">
        <f>N(Движение!$N$711)</f>
        <v>0</v>
      </c>
      <c r="H4827">
        <f>Движение!$O$711</f>
        <v>48</v>
      </c>
      <c r="I4827" t="str">
        <f t="shared" si="75"/>
        <v/>
      </c>
    </row>
    <row r="4828" spans="1:9" x14ac:dyDescent="0.3">
      <c r="A4828">
        <v>4827</v>
      </c>
      <c r="B4828">
        <f>Движение!$A$711</f>
        <v>46930</v>
      </c>
      <c r="C4828">
        <f>Движение!$C$711</f>
        <v>0</v>
      </c>
      <c r="D4828" t="s">
        <v>54</v>
      </c>
      <c r="E4828">
        <f>Движение!$P$711</f>
        <v>13</v>
      </c>
      <c r="F4828">
        <f>N(Движение!$Q$711)</f>
        <v>0</v>
      </c>
      <c r="G4828">
        <f>N(Движение!$R$711)</f>
        <v>0</v>
      </c>
      <c r="H4828">
        <f>Движение!$S$711</f>
        <v>13</v>
      </c>
      <c r="I4828" t="str">
        <f t="shared" si="75"/>
        <v/>
      </c>
    </row>
    <row r="4829" spans="1:9" x14ac:dyDescent="0.3">
      <c r="A4829">
        <v>4828</v>
      </c>
      <c r="B4829">
        <f>Движение!$A$711</f>
        <v>46930</v>
      </c>
      <c r="C4829">
        <f>Движение!$C$711</f>
        <v>0</v>
      </c>
      <c r="D4829" t="s">
        <v>56</v>
      </c>
      <c r="E4829">
        <f>Движение!$T$711</f>
        <v>18</v>
      </c>
      <c r="F4829">
        <f>N(Движение!$U$711)</f>
        <v>0</v>
      </c>
      <c r="G4829">
        <f>N(Движение!$V$711)</f>
        <v>0</v>
      </c>
      <c r="H4829">
        <f>Движение!$W$711</f>
        <v>18</v>
      </c>
      <c r="I4829" t="str">
        <f t="shared" si="75"/>
        <v/>
      </c>
    </row>
    <row r="4830" spans="1:9" x14ac:dyDescent="0.3">
      <c r="A4830">
        <v>4829</v>
      </c>
      <c r="B4830">
        <f>Движение!$A$711</f>
        <v>46930</v>
      </c>
      <c r="C4830">
        <f>Движение!$C$711</f>
        <v>0</v>
      </c>
      <c r="D4830" t="s">
        <v>57</v>
      </c>
      <c r="E4830">
        <f>Движение!$X$711</f>
        <v>21</v>
      </c>
      <c r="F4830">
        <f>N(Движение!$Y$711)</f>
        <v>0</v>
      </c>
      <c r="G4830">
        <f>N(Движение!$Z$711)</f>
        <v>0</v>
      </c>
      <c r="H4830">
        <f>Движение!$AA$711</f>
        <v>21</v>
      </c>
      <c r="I4830" t="str">
        <f t="shared" si="75"/>
        <v/>
      </c>
    </row>
    <row r="4831" spans="1:9" x14ac:dyDescent="0.3">
      <c r="A4831">
        <v>4830</v>
      </c>
      <c r="B4831">
        <f>Движение!$A$711</f>
        <v>46930</v>
      </c>
      <c r="C4831">
        <f>Движение!$C$711</f>
        <v>0</v>
      </c>
      <c r="D4831" t="s">
        <v>59</v>
      </c>
      <c r="E4831">
        <f>Движение!$AB$711</f>
        <v>15</v>
      </c>
      <c r="F4831">
        <f>N(Движение!$AC$711)</f>
        <v>0</v>
      </c>
      <c r="G4831">
        <f>N(Движение!$AD$711)</f>
        <v>0</v>
      </c>
      <c r="H4831">
        <f>Движение!$AE$711</f>
        <v>15</v>
      </c>
      <c r="I4831" t="str">
        <f t="shared" si="75"/>
        <v/>
      </c>
    </row>
    <row r="4832" spans="1:9" x14ac:dyDescent="0.3">
      <c r="A4832">
        <v>4831</v>
      </c>
      <c r="B4832">
        <f>Движение!$A$712</f>
        <v>46931</v>
      </c>
      <c r="C4832">
        <f>Движение!$C$712</f>
        <v>0</v>
      </c>
      <c r="D4832" t="s">
        <v>45</v>
      </c>
      <c r="E4832">
        <f>Движение!$D$712</f>
        <v>26</v>
      </c>
      <c r="F4832">
        <f>N(Движение!$E$712)</f>
        <v>0</v>
      </c>
      <c r="G4832">
        <f>N(Движение!$F$712)</f>
        <v>0</v>
      </c>
      <c r="H4832">
        <f>Движение!$G$712</f>
        <v>26</v>
      </c>
      <c r="I4832" t="str">
        <f t="shared" si="75"/>
        <v/>
      </c>
    </row>
    <row r="4833" spans="1:9" x14ac:dyDescent="0.3">
      <c r="A4833">
        <v>4832</v>
      </c>
      <c r="B4833">
        <f>Движение!$A$712</f>
        <v>46931</v>
      </c>
      <c r="C4833">
        <f>Движение!$C$712</f>
        <v>0</v>
      </c>
      <c r="D4833" t="s">
        <v>49</v>
      </c>
      <c r="E4833">
        <f>Движение!$H$712</f>
        <v>20</v>
      </c>
      <c r="F4833">
        <f>N(Движение!$I$712)</f>
        <v>0</v>
      </c>
      <c r="G4833">
        <f>N(Движение!$J$712)</f>
        <v>0</v>
      </c>
      <c r="H4833">
        <f>Движение!$K$712</f>
        <v>20</v>
      </c>
      <c r="I4833" t="str">
        <f t="shared" si="75"/>
        <v/>
      </c>
    </row>
    <row r="4834" spans="1:9" x14ac:dyDescent="0.3">
      <c r="A4834">
        <v>4833</v>
      </c>
      <c r="B4834">
        <f>Движение!$A$712</f>
        <v>46931</v>
      </c>
      <c r="C4834">
        <f>Движение!$C$712</f>
        <v>0</v>
      </c>
      <c r="D4834" t="s">
        <v>51</v>
      </c>
      <c r="E4834">
        <f>Движение!$L$712</f>
        <v>48</v>
      </c>
      <c r="F4834">
        <f>N(Движение!$M$712)</f>
        <v>0</v>
      </c>
      <c r="G4834">
        <f>N(Движение!$N$712)</f>
        <v>0</v>
      </c>
      <c r="H4834">
        <f>Движение!$O$712</f>
        <v>48</v>
      </c>
      <c r="I4834" t="str">
        <f t="shared" si="75"/>
        <v/>
      </c>
    </row>
    <row r="4835" spans="1:9" x14ac:dyDescent="0.3">
      <c r="A4835">
        <v>4834</v>
      </c>
      <c r="B4835">
        <f>Движение!$A$712</f>
        <v>46931</v>
      </c>
      <c r="C4835">
        <f>Движение!$C$712</f>
        <v>0</v>
      </c>
      <c r="D4835" t="s">
        <v>54</v>
      </c>
      <c r="E4835">
        <f>Движение!$P$712</f>
        <v>13</v>
      </c>
      <c r="F4835">
        <f>N(Движение!$Q$712)</f>
        <v>0</v>
      </c>
      <c r="G4835">
        <f>N(Движение!$R$712)</f>
        <v>0</v>
      </c>
      <c r="H4835">
        <f>Движение!$S$712</f>
        <v>13</v>
      </c>
      <c r="I4835" t="str">
        <f t="shared" si="75"/>
        <v/>
      </c>
    </row>
    <row r="4836" spans="1:9" x14ac:dyDescent="0.3">
      <c r="A4836">
        <v>4835</v>
      </c>
      <c r="B4836">
        <f>Движение!$A$712</f>
        <v>46931</v>
      </c>
      <c r="C4836">
        <f>Движение!$C$712</f>
        <v>0</v>
      </c>
      <c r="D4836" t="s">
        <v>56</v>
      </c>
      <c r="E4836">
        <f>Движение!$T$712</f>
        <v>18</v>
      </c>
      <c r="F4836">
        <f>N(Движение!$U$712)</f>
        <v>0</v>
      </c>
      <c r="G4836">
        <f>N(Движение!$V$712)</f>
        <v>0</v>
      </c>
      <c r="H4836">
        <f>Движение!$W$712</f>
        <v>18</v>
      </c>
      <c r="I4836" t="str">
        <f t="shared" si="75"/>
        <v/>
      </c>
    </row>
    <row r="4837" spans="1:9" x14ac:dyDescent="0.3">
      <c r="A4837">
        <v>4836</v>
      </c>
      <c r="B4837">
        <f>Движение!$A$712</f>
        <v>46931</v>
      </c>
      <c r="C4837">
        <f>Движение!$C$712</f>
        <v>0</v>
      </c>
      <c r="D4837" t="s">
        <v>57</v>
      </c>
      <c r="E4837">
        <f>Движение!$X$712</f>
        <v>21</v>
      </c>
      <c r="F4837">
        <f>N(Движение!$Y$712)</f>
        <v>0</v>
      </c>
      <c r="G4837">
        <f>N(Движение!$Z$712)</f>
        <v>0</v>
      </c>
      <c r="H4837">
        <f>Движение!$AA$712</f>
        <v>21</v>
      </c>
      <c r="I4837" t="str">
        <f t="shared" si="75"/>
        <v/>
      </c>
    </row>
    <row r="4838" spans="1:9" x14ac:dyDescent="0.3">
      <c r="A4838">
        <v>4837</v>
      </c>
      <c r="B4838">
        <f>Движение!$A$712</f>
        <v>46931</v>
      </c>
      <c r="C4838">
        <f>Движение!$C$712</f>
        <v>0</v>
      </c>
      <c r="D4838" t="s">
        <v>59</v>
      </c>
      <c r="E4838">
        <f>Движение!$AB$712</f>
        <v>15</v>
      </c>
      <c r="F4838">
        <f>N(Движение!$AC$712)</f>
        <v>0</v>
      </c>
      <c r="G4838">
        <f>N(Движение!$AD$712)</f>
        <v>0</v>
      </c>
      <c r="H4838">
        <f>Движение!$AE$712</f>
        <v>15</v>
      </c>
      <c r="I4838" t="str">
        <f t="shared" si="75"/>
        <v/>
      </c>
    </row>
    <row r="4839" spans="1:9" x14ac:dyDescent="0.3">
      <c r="A4839">
        <v>4838</v>
      </c>
      <c r="B4839">
        <f>Движение!$A$713</f>
        <v>46932</v>
      </c>
      <c r="C4839">
        <f>Движение!$C$713</f>
        <v>0</v>
      </c>
      <c r="D4839" t="s">
        <v>45</v>
      </c>
      <c r="E4839">
        <f>Движение!$D$713</f>
        <v>26</v>
      </c>
      <c r="F4839">
        <f>N(Движение!$E$713)</f>
        <v>0</v>
      </c>
      <c r="G4839">
        <f>N(Движение!$F$713)</f>
        <v>0</v>
      </c>
      <c r="H4839">
        <f>Движение!$G$713</f>
        <v>26</v>
      </c>
      <c r="I4839" t="str">
        <f t="shared" si="75"/>
        <v/>
      </c>
    </row>
    <row r="4840" spans="1:9" x14ac:dyDescent="0.3">
      <c r="A4840">
        <v>4839</v>
      </c>
      <c r="B4840">
        <f>Движение!$A$713</f>
        <v>46932</v>
      </c>
      <c r="C4840">
        <f>Движение!$C$713</f>
        <v>0</v>
      </c>
      <c r="D4840" t="s">
        <v>49</v>
      </c>
      <c r="E4840">
        <f>Движение!$H$713</f>
        <v>20</v>
      </c>
      <c r="F4840">
        <f>N(Движение!$I$713)</f>
        <v>0</v>
      </c>
      <c r="G4840">
        <f>N(Движение!$J$713)</f>
        <v>0</v>
      </c>
      <c r="H4840">
        <f>Движение!$K$713</f>
        <v>20</v>
      </c>
      <c r="I4840" t="str">
        <f t="shared" si="75"/>
        <v/>
      </c>
    </row>
    <row r="4841" spans="1:9" x14ac:dyDescent="0.3">
      <c r="A4841">
        <v>4840</v>
      </c>
      <c r="B4841">
        <f>Движение!$A$713</f>
        <v>46932</v>
      </c>
      <c r="C4841">
        <f>Движение!$C$713</f>
        <v>0</v>
      </c>
      <c r="D4841" t="s">
        <v>51</v>
      </c>
      <c r="E4841">
        <f>Движение!$L$713</f>
        <v>48</v>
      </c>
      <c r="F4841">
        <f>N(Движение!$M$713)</f>
        <v>0</v>
      </c>
      <c r="G4841">
        <f>N(Движение!$N$713)</f>
        <v>0</v>
      </c>
      <c r="H4841">
        <f>Движение!$O$713</f>
        <v>48</v>
      </c>
      <c r="I4841" t="str">
        <f t="shared" si="75"/>
        <v/>
      </c>
    </row>
    <row r="4842" spans="1:9" x14ac:dyDescent="0.3">
      <c r="A4842">
        <v>4841</v>
      </c>
      <c r="B4842">
        <f>Движение!$A$713</f>
        <v>46932</v>
      </c>
      <c r="C4842">
        <f>Движение!$C$713</f>
        <v>0</v>
      </c>
      <c r="D4842" t="s">
        <v>54</v>
      </c>
      <c r="E4842">
        <f>Движение!$P$713</f>
        <v>13</v>
      </c>
      <c r="F4842">
        <f>N(Движение!$Q$713)</f>
        <v>0</v>
      </c>
      <c r="G4842">
        <f>N(Движение!$R$713)</f>
        <v>0</v>
      </c>
      <c r="H4842">
        <f>Движение!$S$713</f>
        <v>13</v>
      </c>
      <c r="I4842" t="str">
        <f t="shared" si="75"/>
        <v/>
      </c>
    </row>
    <row r="4843" spans="1:9" x14ac:dyDescent="0.3">
      <c r="A4843">
        <v>4842</v>
      </c>
      <c r="B4843">
        <f>Движение!$A$713</f>
        <v>46932</v>
      </c>
      <c r="C4843">
        <f>Движение!$C$713</f>
        <v>0</v>
      </c>
      <c r="D4843" t="s">
        <v>56</v>
      </c>
      <c r="E4843">
        <f>Движение!$T$713</f>
        <v>18</v>
      </c>
      <c r="F4843">
        <f>N(Движение!$U$713)</f>
        <v>0</v>
      </c>
      <c r="G4843">
        <f>N(Движение!$V$713)</f>
        <v>0</v>
      </c>
      <c r="H4843">
        <f>Движение!$W$713</f>
        <v>18</v>
      </c>
      <c r="I4843" t="str">
        <f t="shared" si="75"/>
        <v/>
      </c>
    </row>
    <row r="4844" spans="1:9" x14ac:dyDescent="0.3">
      <c r="A4844">
        <v>4843</v>
      </c>
      <c r="B4844">
        <f>Движение!$A$713</f>
        <v>46932</v>
      </c>
      <c r="C4844">
        <f>Движение!$C$713</f>
        <v>0</v>
      </c>
      <c r="D4844" t="s">
        <v>57</v>
      </c>
      <c r="E4844">
        <f>Движение!$X$713</f>
        <v>21</v>
      </c>
      <c r="F4844">
        <f>N(Движение!$Y$713)</f>
        <v>0</v>
      </c>
      <c r="G4844">
        <f>N(Движение!$Z$713)</f>
        <v>0</v>
      </c>
      <c r="H4844">
        <f>Движение!$AA$713</f>
        <v>21</v>
      </c>
      <c r="I4844" t="str">
        <f t="shared" si="75"/>
        <v/>
      </c>
    </row>
    <row r="4845" spans="1:9" x14ac:dyDescent="0.3">
      <c r="A4845">
        <v>4844</v>
      </c>
      <c r="B4845">
        <f>Движение!$A$713</f>
        <v>46932</v>
      </c>
      <c r="C4845">
        <f>Движение!$C$713</f>
        <v>0</v>
      </c>
      <c r="D4845" t="s">
        <v>59</v>
      </c>
      <c r="E4845">
        <f>Движение!$AB$713</f>
        <v>15</v>
      </c>
      <c r="F4845">
        <f>N(Движение!$AC$713)</f>
        <v>0</v>
      </c>
      <c r="G4845">
        <f>N(Движение!$AD$713)</f>
        <v>0</v>
      </c>
      <c r="H4845">
        <f>Движение!$AE$713</f>
        <v>15</v>
      </c>
      <c r="I4845" t="str">
        <f t="shared" si="75"/>
        <v/>
      </c>
    </row>
    <row r="4846" spans="1:9" x14ac:dyDescent="0.3">
      <c r="A4846">
        <v>4845</v>
      </c>
      <c r="B4846">
        <f>Движение!$A$714</f>
        <v>46933</v>
      </c>
      <c r="C4846">
        <f>Движение!$C$714</f>
        <v>0</v>
      </c>
      <c r="D4846" t="s">
        <v>45</v>
      </c>
      <c r="E4846">
        <f>Движение!$D$714</f>
        <v>26</v>
      </c>
      <c r="F4846">
        <f>N(Движение!$E$714)</f>
        <v>0</v>
      </c>
      <c r="G4846">
        <f>N(Движение!$F$714)</f>
        <v>0</v>
      </c>
      <c r="H4846">
        <f>Движение!$G$714</f>
        <v>26</v>
      </c>
      <c r="I4846" t="str">
        <f t="shared" si="75"/>
        <v/>
      </c>
    </row>
    <row r="4847" spans="1:9" x14ac:dyDescent="0.3">
      <c r="A4847">
        <v>4846</v>
      </c>
      <c r="B4847">
        <f>Движение!$A$714</f>
        <v>46933</v>
      </c>
      <c r="C4847">
        <f>Движение!$C$714</f>
        <v>0</v>
      </c>
      <c r="D4847" t="s">
        <v>49</v>
      </c>
      <c r="E4847">
        <f>Движение!$H$714</f>
        <v>20</v>
      </c>
      <c r="F4847">
        <f>N(Движение!$I$714)</f>
        <v>0</v>
      </c>
      <c r="G4847">
        <f>N(Движение!$J$714)</f>
        <v>0</v>
      </c>
      <c r="H4847">
        <f>Движение!$K$714</f>
        <v>20</v>
      </c>
      <c r="I4847" t="str">
        <f t="shared" si="75"/>
        <v/>
      </c>
    </row>
    <row r="4848" spans="1:9" x14ac:dyDescent="0.3">
      <c r="A4848">
        <v>4847</v>
      </c>
      <c r="B4848">
        <f>Движение!$A$714</f>
        <v>46933</v>
      </c>
      <c r="C4848">
        <f>Движение!$C$714</f>
        <v>0</v>
      </c>
      <c r="D4848" t="s">
        <v>51</v>
      </c>
      <c r="E4848">
        <f>Движение!$L$714</f>
        <v>48</v>
      </c>
      <c r="F4848">
        <f>N(Движение!$M$714)</f>
        <v>0</v>
      </c>
      <c r="G4848">
        <f>N(Движение!$N$714)</f>
        <v>0</v>
      </c>
      <c r="H4848">
        <f>Движение!$O$714</f>
        <v>48</v>
      </c>
      <c r="I4848" t="str">
        <f t="shared" si="75"/>
        <v/>
      </c>
    </row>
    <row r="4849" spans="1:9" x14ac:dyDescent="0.3">
      <c r="A4849">
        <v>4848</v>
      </c>
      <c r="B4849">
        <f>Движение!$A$714</f>
        <v>46933</v>
      </c>
      <c r="C4849">
        <f>Движение!$C$714</f>
        <v>0</v>
      </c>
      <c r="D4849" t="s">
        <v>54</v>
      </c>
      <c r="E4849">
        <f>Движение!$P$714</f>
        <v>13</v>
      </c>
      <c r="F4849">
        <f>N(Движение!$Q$714)</f>
        <v>0</v>
      </c>
      <c r="G4849">
        <f>N(Движение!$R$714)</f>
        <v>0</v>
      </c>
      <c r="H4849">
        <f>Движение!$S$714</f>
        <v>13</v>
      </c>
      <c r="I4849" t="str">
        <f t="shared" si="75"/>
        <v/>
      </c>
    </row>
    <row r="4850" spans="1:9" x14ac:dyDescent="0.3">
      <c r="A4850">
        <v>4849</v>
      </c>
      <c r="B4850">
        <f>Движение!$A$714</f>
        <v>46933</v>
      </c>
      <c r="C4850">
        <f>Движение!$C$714</f>
        <v>0</v>
      </c>
      <c r="D4850" t="s">
        <v>56</v>
      </c>
      <c r="E4850">
        <f>Движение!$T$714</f>
        <v>18</v>
      </c>
      <c r="F4850">
        <f>N(Движение!$U$714)</f>
        <v>0</v>
      </c>
      <c r="G4850">
        <f>N(Движение!$V$714)</f>
        <v>0</v>
      </c>
      <c r="H4850">
        <f>Движение!$W$714</f>
        <v>18</v>
      </c>
      <c r="I4850" t="str">
        <f t="shared" si="75"/>
        <v/>
      </c>
    </row>
    <row r="4851" spans="1:9" x14ac:dyDescent="0.3">
      <c r="A4851">
        <v>4850</v>
      </c>
      <c r="B4851">
        <f>Движение!$A$714</f>
        <v>46933</v>
      </c>
      <c r="C4851">
        <f>Движение!$C$714</f>
        <v>0</v>
      </c>
      <c r="D4851" t="s">
        <v>57</v>
      </c>
      <c r="E4851">
        <f>Движение!$X$714</f>
        <v>21</v>
      </c>
      <c r="F4851">
        <f>N(Движение!$Y$714)</f>
        <v>0</v>
      </c>
      <c r="G4851">
        <f>N(Движение!$Z$714)</f>
        <v>0</v>
      </c>
      <c r="H4851">
        <f>Движение!$AA$714</f>
        <v>21</v>
      </c>
      <c r="I4851" t="str">
        <f t="shared" si="75"/>
        <v/>
      </c>
    </row>
    <row r="4852" spans="1:9" x14ac:dyDescent="0.3">
      <c r="A4852">
        <v>4851</v>
      </c>
      <c r="B4852">
        <f>Движение!$A$714</f>
        <v>46933</v>
      </c>
      <c r="C4852">
        <f>Движение!$C$714</f>
        <v>0</v>
      </c>
      <c r="D4852" t="s">
        <v>59</v>
      </c>
      <c r="E4852">
        <f>Движение!$AB$714</f>
        <v>15</v>
      </c>
      <c r="F4852">
        <f>N(Движение!$AC$714)</f>
        <v>0</v>
      </c>
      <c r="G4852">
        <f>N(Движение!$AD$714)</f>
        <v>0</v>
      </c>
      <c r="H4852">
        <f>Движение!$AE$714</f>
        <v>15</v>
      </c>
      <c r="I4852" t="str">
        <f t="shared" si="75"/>
        <v/>
      </c>
    </row>
    <row r="4853" spans="1:9" x14ac:dyDescent="0.3">
      <c r="A4853">
        <v>4852</v>
      </c>
      <c r="B4853">
        <f>Движение!$A$715</f>
        <v>46934</v>
      </c>
      <c r="C4853">
        <f>Движение!$C$715</f>
        <v>0</v>
      </c>
      <c r="D4853" t="s">
        <v>45</v>
      </c>
      <c r="E4853">
        <f>Движение!$D$715</f>
        <v>26</v>
      </c>
      <c r="F4853">
        <f>N(Движение!$E$715)</f>
        <v>0</v>
      </c>
      <c r="G4853">
        <f>N(Движение!$F$715)</f>
        <v>0</v>
      </c>
      <c r="H4853">
        <f>Движение!$G$715</f>
        <v>26</v>
      </c>
      <c r="I4853" t="str">
        <f t="shared" si="75"/>
        <v/>
      </c>
    </row>
    <row r="4854" spans="1:9" x14ac:dyDescent="0.3">
      <c r="A4854">
        <v>4853</v>
      </c>
      <c r="B4854">
        <f>Движение!$A$715</f>
        <v>46934</v>
      </c>
      <c r="C4854">
        <f>Движение!$C$715</f>
        <v>0</v>
      </c>
      <c r="D4854" t="s">
        <v>49</v>
      </c>
      <c r="E4854">
        <f>Движение!$H$715</f>
        <v>20</v>
      </c>
      <c r="F4854">
        <f>N(Движение!$I$715)</f>
        <v>0</v>
      </c>
      <c r="G4854">
        <f>N(Движение!$J$715)</f>
        <v>0</v>
      </c>
      <c r="H4854">
        <f>Движение!$K$715</f>
        <v>20</v>
      </c>
      <c r="I4854" t="str">
        <f t="shared" si="75"/>
        <v/>
      </c>
    </row>
    <row r="4855" spans="1:9" x14ac:dyDescent="0.3">
      <c r="A4855">
        <v>4854</v>
      </c>
      <c r="B4855">
        <f>Движение!$A$715</f>
        <v>46934</v>
      </c>
      <c r="C4855">
        <f>Движение!$C$715</f>
        <v>0</v>
      </c>
      <c r="D4855" t="s">
        <v>51</v>
      </c>
      <c r="E4855">
        <f>Движение!$L$715</f>
        <v>48</v>
      </c>
      <c r="F4855">
        <f>N(Движение!$M$715)</f>
        <v>0</v>
      </c>
      <c r="G4855">
        <f>N(Движение!$N$715)</f>
        <v>0</v>
      </c>
      <c r="H4855">
        <f>Движение!$O$715</f>
        <v>48</v>
      </c>
      <c r="I4855" t="str">
        <f t="shared" si="75"/>
        <v/>
      </c>
    </row>
    <row r="4856" spans="1:9" x14ac:dyDescent="0.3">
      <c r="A4856">
        <v>4855</v>
      </c>
      <c r="B4856">
        <f>Движение!$A$715</f>
        <v>46934</v>
      </c>
      <c r="C4856">
        <f>Движение!$C$715</f>
        <v>0</v>
      </c>
      <c r="D4856" t="s">
        <v>54</v>
      </c>
      <c r="E4856">
        <f>Движение!$P$715</f>
        <v>13</v>
      </c>
      <c r="F4856">
        <f>N(Движение!$Q$715)</f>
        <v>0</v>
      </c>
      <c r="G4856">
        <f>N(Движение!$R$715)</f>
        <v>0</v>
      </c>
      <c r="H4856">
        <f>Движение!$S$715</f>
        <v>13</v>
      </c>
      <c r="I4856" t="str">
        <f t="shared" si="75"/>
        <v/>
      </c>
    </row>
    <row r="4857" spans="1:9" x14ac:dyDescent="0.3">
      <c r="A4857">
        <v>4856</v>
      </c>
      <c r="B4857">
        <f>Движение!$A$715</f>
        <v>46934</v>
      </c>
      <c r="C4857">
        <f>Движение!$C$715</f>
        <v>0</v>
      </c>
      <c r="D4857" t="s">
        <v>56</v>
      </c>
      <c r="E4857">
        <f>Движение!$T$715</f>
        <v>18</v>
      </c>
      <c r="F4857">
        <f>N(Движение!$U$715)</f>
        <v>0</v>
      </c>
      <c r="G4857">
        <f>N(Движение!$V$715)</f>
        <v>0</v>
      </c>
      <c r="H4857">
        <f>Движение!$W$715</f>
        <v>18</v>
      </c>
      <c r="I4857" t="str">
        <f t="shared" si="75"/>
        <v/>
      </c>
    </row>
    <row r="4858" spans="1:9" x14ac:dyDescent="0.3">
      <c r="A4858">
        <v>4857</v>
      </c>
      <c r="B4858">
        <f>Движение!$A$715</f>
        <v>46934</v>
      </c>
      <c r="C4858">
        <f>Движение!$C$715</f>
        <v>0</v>
      </c>
      <c r="D4858" t="s">
        <v>57</v>
      </c>
      <c r="E4858">
        <f>Движение!$X$715</f>
        <v>21</v>
      </c>
      <c r="F4858">
        <f>N(Движение!$Y$715)</f>
        <v>0</v>
      </c>
      <c r="G4858">
        <f>N(Движение!$Z$715)</f>
        <v>0</v>
      </c>
      <c r="H4858">
        <f>Движение!$AA$715</f>
        <v>21</v>
      </c>
      <c r="I4858" t="str">
        <f t="shared" si="75"/>
        <v/>
      </c>
    </row>
    <row r="4859" spans="1:9" x14ac:dyDescent="0.3">
      <c r="A4859">
        <v>4858</v>
      </c>
      <c r="B4859">
        <f>Движение!$A$715</f>
        <v>46934</v>
      </c>
      <c r="C4859">
        <f>Движение!$C$715</f>
        <v>0</v>
      </c>
      <c r="D4859" t="s">
        <v>59</v>
      </c>
      <c r="E4859">
        <f>Движение!$AB$715</f>
        <v>15</v>
      </c>
      <c r="F4859">
        <f>N(Движение!$AC$715)</f>
        <v>0</v>
      </c>
      <c r="G4859">
        <f>N(Движение!$AD$715)</f>
        <v>0</v>
      </c>
      <c r="H4859">
        <f>Движение!$AE$715</f>
        <v>15</v>
      </c>
      <c r="I4859" t="str">
        <f t="shared" si="75"/>
        <v/>
      </c>
    </row>
    <row r="4860" spans="1:9" x14ac:dyDescent="0.3">
      <c r="A4860">
        <v>4859</v>
      </c>
      <c r="B4860">
        <f>Движение!$A$716</f>
        <v>46935</v>
      </c>
      <c r="C4860">
        <f>Движение!$C$716</f>
        <v>0</v>
      </c>
      <c r="D4860" t="s">
        <v>45</v>
      </c>
      <c r="E4860">
        <f>Движение!$D$716</f>
        <v>26</v>
      </c>
      <c r="F4860">
        <f>N(Движение!$E$716)</f>
        <v>0</v>
      </c>
      <c r="G4860">
        <f>N(Движение!$F$716)</f>
        <v>0</v>
      </c>
      <c r="H4860">
        <f>Движение!$G$716</f>
        <v>26</v>
      </c>
      <c r="I4860" t="str">
        <f t="shared" si="75"/>
        <v/>
      </c>
    </row>
    <row r="4861" spans="1:9" x14ac:dyDescent="0.3">
      <c r="A4861">
        <v>4860</v>
      </c>
      <c r="B4861">
        <f>Движение!$A$716</f>
        <v>46935</v>
      </c>
      <c r="C4861">
        <f>Движение!$C$716</f>
        <v>0</v>
      </c>
      <c r="D4861" t="s">
        <v>49</v>
      </c>
      <c r="E4861">
        <f>Движение!$H$716</f>
        <v>20</v>
      </c>
      <c r="F4861">
        <f>N(Движение!$I$716)</f>
        <v>0</v>
      </c>
      <c r="G4861">
        <f>N(Движение!$J$716)</f>
        <v>0</v>
      </c>
      <c r="H4861">
        <f>Движение!$K$716</f>
        <v>20</v>
      </c>
      <c r="I4861" t="str">
        <f t="shared" si="75"/>
        <v/>
      </c>
    </row>
    <row r="4862" spans="1:9" x14ac:dyDescent="0.3">
      <c r="A4862">
        <v>4861</v>
      </c>
      <c r="B4862">
        <f>Движение!$A$716</f>
        <v>46935</v>
      </c>
      <c r="C4862">
        <f>Движение!$C$716</f>
        <v>0</v>
      </c>
      <c r="D4862" t="s">
        <v>51</v>
      </c>
      <c r="E4862">
        <f>Движение!$L$716</f>
        <v>48</v>
      </c>
      <c r="F4862">
        <f>N(Движение!$M$716)</f>
        <v>0</v>
      </c>
      <c r="G4862">
        <f>N(Движение!$N$716)</f>
        <v>0</v>
      </c>
      <c r="H4862">
        <f>Движение!$O$716</f>
        <v>48</v>
      </c>
      <c r="I4862" t="str">
        <f t="shared" si="75"/>
        <v/>
      </c>
    </row>
    <row r="4863" spans="1:9" x14ac:dyDescent="0.3">
      <c r="A4863">
        <v>4862</v>
      </c>
      <c r="B4863">
        <f>Движение!$A$716</f>
        <v>46935</v>
      </c>
      <c r="C4863">
        <f>Движение!$C$716</f>
        <v>0</v>
      </c>
      <c r="D4863" t="s">
        <v>54</v>
      </c>
      <c r="E4863">
        <f>Движение!$P$716</f>
        <v>13</v>
      </c>
      <c r="F4863">
        <f>N(Движение!$Q$716)</f>
        <v>0</v>
      </c>
      <c r="G4863">
        <f>N(Движение!$R$716)</f>
        <v>0</v>
      </c>
      <c r="H4863">
        <f>Движение!$S$716</f>
        <v>13</v>
      </c>
      <c r="I4863" t="str">
        <f t="shared" si="75"/>
        <v/>
      </c>
    </row>
    <row r="4864" spans="1:9" x14ac:dyDescent="0.3">
      <c r="A4864">
        <v>4863</v>
      </c>
      <c r="B4864">
        <f>Движение!$A$716</f>
        <v>46935</v>
      </c>
      <c r="C4864">
        <f>Движение!$C$716</f>
        <v>0</v>
      </c>
      <c r="D4864" t="s">
        <v>56</v>
      </c>
      <c r="E4864">
        <f>Движение!$T$716</f>
        <v>18</v>
      </c>
      <c r="F4864">
        <f>N(Движение!$U$716)</f>
        <v>0</v>
      </c>
      <c r="G4864">
        <f>N(Движение!$V$716)</f>
        <v>0</v>
      </c>
      <c r="H4864">
        <f>Движение!$W$716</f>
        <v>18</v>
      </c>
      <c r="I4864" t="str">
        <f t="shared" si="75"/>
        <v/>
      </c>
    </row>
    <row r="4865" spans="1:9" x14ac:dyDescent="0.3">
      <c r="A4865">
        <v>4864</v>
      </c>
      <c r="B4865">
        <f>Движение!$A$716</f>
        <v>46935</v>
      </c>
      <c r="C4865">
        <f>Движение!$C$716</f>
        <v>0</v>
      </c>
      <c r="D4865" t="s">
        <v>57</v>
      </c>
      <c r="E4865">
        <f>Движение!$X$716</f>
        <v>21</v>
      </c>
      <c r="F4865">
        <f>N(Движение!$Y$716)</f>
        <v>0</v>
      </c>
      <c r="G4865">
        <f>N(Движение!$Z$716)</f>
        <v>0</v>
      </c>
      <c r="H4865">
        <f>Движение!$AA$716</f>
        <v>21</v>
      </c>
      <c r="I4865" t="str">
        <f t="shared" si="75"/>
        <v/>
      </c>
    </row>
    <row r="4866" spans="1:9" x14ac:dyDescent="0.3">
      <c r="A4866">
        <v>4865</v>
      </c>
      <c r="B4866">
        <f>Движение!$A$716</f>
        <v>46935</v>
      </c>
      <c r="C4866">
        <f>Движение!$C$716</f>
        <v>0</v>
      </c>
      <c r="D4866" t="s">
        <v>59</v>
      </c>
      <c r="E4866">
        <f>Движение!$AB$716</f>
        <v>15</v>
      </c>
      <c r="F4866">
        <f>N(Движение!$AC$716)</f>
        <v>0</v>
      </c>
      <c r="G4866">
        <f>N(Движение!$AD$716)</f>
        <v>0</v>
      </c>
      <c r="H4866">
        <f>Движение!$AE$716</f>
        <v>15</v>
      </c>
      <c r="I4866" t="str">
        <f t="shared" ref="I4866:I4929" si="76">IF($F4866&gt;0,TEXT($B4866,"dd.mm")&amp;"_"&amp;$D4866,"")</f>
        <v/>
      </c>
    </row>
    <row r="4867" spans="1:9" x14ac:dyDescent="0.3">
      <c r="A4867">
        <v>4866</v>
      </c>
      <c r="B4867">
        <f>Движение!$A$717</f>
        <v>46936</v>
      </c>
      <c r="C4867">
        <f>Движение!$C$717</f>
        <v>0</v>
      </c>
      <c r="D4867" t="s">
        <v>45</v>
      </c>
      <c r="E4867">
        <f>Движение!$D$717</f>
        <v>26</v>
      </c>
      <c r="F4867">
        <f>N(Движение!$E$717)</f>
        <v>0</v>
      </c>
      <c r="G4867">
        <f>N(Движение!$F$717)</f>
        <v>0</v>
      </c>
      <c r="H4867">
        <f>Движение!$G$717</f>
        <v>26</v>
      </c>
      <c r="I4867" t="str">
        <f t="shared" si="76"/>
        <v/>
      </c>
    </row>
    <row r="4868" spans="1:9" x14ac:dyDescent="0.3">
      <c r="A4868">
        <v>4867</v>
      </c>
      <c r="B4868">
        <f>Движение!$A$717</f>
        <v>46936</v>
      </c>
      <c r="C4868">
        <f>Движение!$C$717</f>
        <v>0</v>
      </c>
      <c r="D4868" t="s">
        <v>49</v>
      </c>
      <c r="E4868">
        <f>Движение!$H$717</f>
        <v>20</v>
      </c>
      <c r="F4868">
        <f>N(Движение!$I$717)</f>
        <v>0</v>
      </c>
      <c r="G4868">
        <f>N(Движение!$J$717)</f>
        <v>0</v>
      </c>
      <c r="H4868">
        <f>Движение!$K$717</f>
        <v>20</v>
      </c>
      <c r="I4868" t="str">
        <f t="shared" si="76"/>
        <v/>
      </c>
    </row>
    <row r="4869" spans="1:9" x14ac:dyDescent="0.3">
      <c r="A4869">
        <v>4868</v>
      </c>
      <c r="B4869">
        <f>Движение!$A$717</f>
        <v>46936</v>
      </c>
      <c r="C4869">
        <f>Движение!$C$717</f>
        <v>0</v>
      </c>
      <c r="D4869" t="s">
        <v>51</v>
      </c>
      <c r="E4869">
        <f>Движение!$L$717</f>
        <v>48</v>
      </c>
      <c r="F4869">
        <f>N(Движение!$M$717)</f>
        <v>0</v>
      </c>
      <c r="G4869">
        <f>N(Движение!$N$717)</f>
        <v>0</v>
      </c>
      <c r="H4869">
        <f>Движение!$O$717</f>
        <v>48</v>
      </c>
      <c r="I4869" t="str">
        <f t="shared" si="76"/>
        <v/>
      </c>
    </row>
    <row r="4870" spans="1:9" x14ac:dyDescent="0.3">
      <c r="A4870">
        <v>4869</v>
      </c>
      <c r="B4870">
        <f>Движение!$A$717</f>
        <v>46936</v>
      </c>
      <c r="C4870">
        <f>Движение!$C$717</f>
        <v>0</v>
      </c>
      <c r="D4870" t="s">
        <v>54</v>
      </c>
      <c r="E4870">
        <f>Движение!$P$717</f>
        <v>13</v>
      </c>
      <c r="F4870">
        <f>N(Движение!$Q$717)</f>
        <v>0</v>
      </c>
      <c r="G4870">
        <f>N(Движение!$R$717)</f>
        <v>0</v>
      </c>
      <c r="H4870">
        <f>Движение!$S$717</f>
        <v>13</v>
      </c>
      <c r="I4870" t="str">
        <f t="shared" si="76"/>
        <v/>
      </c>
    </row>
    <row r="4871" spans="1:9" x14ac:dyDescent="0.3">
      <c r="A4871">
        <v>4870</v>
      </c>
      <c r="B4871">
        <f>Движение!$A$717</f>
        <v>46936</v>
      </c>
      <c r="C4871">
        <f>Движение!$C$717</f>
        <v>0</v>
      </c>
      <c r="D4871" t="s">
        <v>56</v>
      </c>
      <c r="E4871">
        <f>Движение!$T$717</f>
        <v>18</v>
      </c>
      <c r="F4871">
        <f>N(Движение!$U$717)</f>
        <v>0</v>
      </c>
      <c r="G4871">
        <f>N(Движение!$V$717)</f>
        <v>0</v>
      </c>
      <c r="H4871">
        <f>Движение!$W$717</f>
        <v>18</v>
      </c>
      <c r="I4871" t="str">
        <f t="shared" si="76"/>
        <v/>
      </c>
    </row>
    <row r="4872" spans="1:9" x14ac:dyDescent="0.3">
      <c r="A4872">
        <v>4871</v>
      </c>
      <c r="B4872">
        <f>Движение!$A$717</f>
        <v>46936</v>
      </c>
      <c r="C4872">
        <f>Движение!$C$717</f>
        <v>0</v>
      </c>
      <c r="D4872" t="s">
        <v>57</v>
      </c>
      <c r="E4872">
        <f>Движение!$X$717</f>
        <v>21</v>
      </c>
      <c r="F4872">
        <f>N(Движение!$Y$717)</f>
        <v>0</v>
      </c>
      <c r="G4872">
        <f>N(Движение!$Z$717)</f>
        <v>0</v>
      </c>
      <c r="H4872">
        <f>Движение!$AA$717</f>
        <v>21</v>
      </c>
      <c r="I4872" t="str">
        <f t="shared" si="76"/>
        <v/>
      </c>
    </row>
    <row r="4873" spans="1:9" x14ac:dyDescent="0.3">
      <c r="A4873">
        <v>4872</v>
      </c>
      <c r="B4873">
        <f>Движение!$A$717</f>
        <v>46936</v>
      </c>
      <c r="C4873">
        <f>Движение!$C$717</f>
        <v>0</v>
      </c>
      <c r="D4873" t="s">
        <v>59</v>
      </c>
      <c r="E4873">
        <f>Движение!$AB$717</f>
        <v>15</v>
      </c>
      <c r="F4873">
        <f>N(Движение!$AC$717)</f>
        <v>0</v>
      </c>
      <c r="G4873">
        <f>N(Движение!$AD$717)</f>
        <v>0</v>
      </c>
      <c r="H4873">
        <f>Движение!$AE$717</f>
        <v>15</v>
      </c>
      <c r="I4873" t="str">
        <f t="shared" si="76"/>
        <v/>
      </c>
    </row>
    <row r="4874" spans="1:9" x14ac:dyDescent="0.3">
      <c r="A4874">
        <v>4873</v>
      </c>
      <c r="B4874">
        <f>Движение!$A$718</f>
        <v>46937</v>
      </c>
      <c r="C4874">
        <f>Движение!$C$718</f>
        <v>0</v>
      </c>
      <c r="D4874" t="s">
        <v>45</v>
      </c>
      <c r="E4874">
        <f>Движение!$D$718</f>
        <v>26</v>
      </c>
      <c r="F4874">
        <f>N(Движение!$E$718)</f>
        <v>0</v>
      </c>
      <c r="G4874">
        <f>N(Движение!$F$718)</f>
        <v>0</v>
      </c>
      <c r="H4874">
        <f>Движение!$G$718</f>
        <v>26</v>
      </c>
      <c r="I4874" t="str">
        <f t="shared" si="76"/>
        <v/>
      </c>
    </row>
    <row r="4875" spans="1:9" x14ac:dyDescent="0.3">
      <c r="A4875">
        <v>4874</v>
      </c>
      <c r="B4875">
        <f>Движение!$A$718</f>
        <v>46937</v>
      </c>
      <c r="C4875">
        <f>Движение!$C$718</f>
        <v>0</v>
      </c>
      <c r="D4875" t="s">
        <v>49</v>
      </c>
      <c r="E4875">
        <f>Движение!$H$718</f>
        <v>20</v>
      </c>
      <c r="F4875">
        <f>N(Движение!$I$718)</f>
        <v>0</v>
      </c>
      <c r="G4875">
        <f>N(Движение!$J$718)</f>
        <v>0</v>
      </c>
      <c r="H4875">
        <f>Движение!$K$718</f>
        <v>20</v>
      </c>
      <c r="I4875" t="str">
        <f t="shared" si="76"/>
        <v/>
      </c>
    </row>
    <row r="4876" spans="1:9" x14ac:dyDescent="0.3">
      <c r="A4876">
        <v>4875</v>
      </c>
      <c r="B4876">
        <f>Движение!$A$718</f>
        <v>46937</v>
      </c>
      <c r="C4876">
        <f>Движение!$C$718</f>
        <v>0</v>
      </c>
      <c r="D4876" t="s">
        <v>51</v>
      </c>
      <c r="E4876">
        <f>Движение!$L$718</f>
        <v>48</v>
      </c>
      <c r="F4876">
        <f>N(Движение!$M$718)</f>
        <v>0</v>
      </c>
      <c r="G4876">
        <f>N(Движение!$N$718)</f>
        <v>0</v>
      </c>
      <c r="H4876">
        <f>Движение!$O$718</f>
        <v>48</v>
      </c>
      <c r="I4876" t="str">
        <f t="shared" si="76"/>
        <v/>
      </c>
    </row>
    <row r="4877" spans="1:9" x14ac:dyDescent="0.3">
      <c r="A4877">
        <v>4876</v>
      </c>
      <c r="B4877">
        <f>Движение!$A$718</f>
        <v>46937</v>
      </c>
      <c r="C4877">
        <f>Движение!$C$718</f>
        <v>0</v>
      </c>
      <c r="D4877" t="s">
        <v>54</v>
      </c>
      <c r="E4877">
        <f>Движение!$P$718</f>
        <v>13</v>
      </c>
      <c r="F4877">
        <f>N(Движение!$Q$718)</f>
        <v>0</v>
      </c>
      <c r="G4877">
        <f>N(Движение!$R$718)</f>
        <v>0</v>
      </c>
      <c r="H4877">
        <f>Движение!$S$718</f>
        <v>13</v>
      </c>
      <c r="I4877" t="str">
        <f t="shared" si="76"/>
        <v/>
      </c>
    </row>
    <row r="4878" spans="1:9" x14ac:dyDescent="0.3">
      <c r="A4878">
        <v>4877</v>
      </c>
      <c r="B4878">
        <f>Движение!$A$718</f>
        <v>46937</v>
      </c>
      <c r="C4878">
        <f>Движение!$C$718</f>
        <v>0</v>
      </c>
      <c r="D4878" t="s">
        <v>56</v>
      </c>
      <c r="E4878">
        <f>Движение!$T$718</f>
        <v>18</v>
      </c>
      <c r="F4878">
        <f>N(Движение!$U$718)</f>
        <v>0</v>
      </c>
      <c r="G4878">
        <f>N(Движение!$V$718)</f>
        <v>0</v>
      </c>
      <c r="H4878">
        <f>Движение!$W$718</f>
        <v>18</v>
      </c>
      <c r="I4878" t="str">
        <f t="shared" si="76"/>
        <v/>
      </c>
    </row>
    <row r="4879" spans="1:9" x14ac:dyDescent="0.3">
      <c r="A4879">
        <v>4878</v>
      </c>
      <c r="B4879">
        <f>Движение!$A$718</f>
        <v>46937</v>
      </c>
      <c r="C4879">
        <f>Движение!$C$718</f>
        <v>0</v>
      </c>
      <c r="D4879" t="s">
        <v>57</v>
      </c>
      <c r="E4879">
        <f>Движение!$X$718</f>
        <v>21</v>
      </c>
      <c r="F4879">
        <f>N(Движение!$Y$718)</f>
        <v>0</v>
      </c>
      <c r="G4879">
        <f>N(Движение!$Z$718)</f>
        <v>0</v>
      </c>
      <c r="H4879">
        <f>Движение!$AA$718</f>
        <v>21</v>
      </c>
      <c r="I4879" t="str">
        <f t="shared" si="76"/>
        <v/>
      </c>
    </row>
    <row r="4880" spans="1:9" x14ac:dyDescent="0.3">
      <c r="A4880">
        <v>4879</v>
      </c>
      <c r="B4880">
        <f>Движение!$A$718</f>
        <v>46937</v>
      </c>
      <c r="C4880">
        <f>Движение!$C$718</f>
        <v>0</v>
      </c>
      <c r="D4880" t="s">
        <v>59</v>
      </c>
      <c r="E4880">
        <f>Движение!$AB$718</f>
        <v>15</v>
      </c>
      <c r="F4880">
        <f>N(Движение!$AC$718)</f>
        <v>0</v>
      </c>
      <c r="G4880">
        <f>N(Движение!$AD$718)</f>
        <v>0</v>
      </c>
      <c r="H4880">
        <f>Движение!$AE$718</f>
        <v>15</v>
      </c>
      <c r="I4880" t="str">
        <f t="shared" si="76"/>
        <v/>
      </c>
    </row>
    <row r="4881" spans="1:9" x14ac:dyDescent="0.3">
      <c r="A4881">
        <v>4880</v>
      </c>
      <c r="B4881">
        <f>Движение!$A$719</f>
        <v>46938</v>
      </c>
      <c r="C4881">
        <f>Движение!$C$719</f>
        <v>0</v>
      </c>
      <c r="D4881" t="s">
        <v>45</v>
      </c>
      <c r="E4881">
        <f>Движение!$D$719</f>
        <v>26</v>
      </c>
      <c r="F4881">
        <f>N(Движение!$E$719)</f>
        <v>0</v>
      </c>
      <c r="G4881">
        <f>N(Движение!$F$719)</f>
        <v>0</v>
      </c>
      <c r="H4881">
        <f>Движение!$G$719</f>
        <v>26</v>
      </c>
      <c r="I4881" t="str">
        <f t="shared" si="76"/>
        <v/>
      </c>
    </row>
    <row r="4882" spans="1:9" x14ac:dyDescent="0.3">
      <c r="A4882">
        <v>4881</v>
      </c>
      <c r="B4882">
        <f>Движение!$A$719</f>
        <v>46938</v>
      </c>
      <c r="C4882">
        <f>Движение!$C$719</f>
        <v>0</v>
      </c>
      <c r="D4882" t="s">
        <v>49</v>
      </c>
      <c r="E4882">
        <f>Движение!$H$719</f>
        <v>20</v>
      </c>
      <c r="F4882">
        <f>N(Движение!$I$719)</f>
        <v>0</v>
      </c>
      <c r="G4882">
        <f>N(Движение!$J$719)</f>
        <v>0</v>
      </c>
      <c r="H4882">
        <f>Движение!$K$719</f>
        <v>20</v>
      </c>
      <c r="I4882" t="str">
        <f t="shared" si="76"/>
        <v/>
      </c>
    </row>
    <row r="4883" spans="1:9" x14ac:dyDescent="0.3">
      <c r="A4883">
        <v>4882</v>
      </c>
      <c r="B4883">
        <f>Движение!$A$719</f>
        <v>46938</v>
      </c>
      <c r="C4883">
        <f>Движение!$C$719</f>
        <v>0</v>
      </c>
      <c r="D4883" t="s">
        <v>51</v>
      </c>
      <c r="E4883">
        <f>Движение!$L$719</f>
        <v>48</v>
      </c>
      <c r="F4883">
        <f>N(Движение!$M$719)</f>
        <v>0</v>
      </c>
      <c r="G4883">
        <f>N(Движение!$N$719)</f>
        <v>0</v>
      </c>
      <c r="H4883">
        <f>Движение!$O$719</f>
        <v>48</v>
      </c>
      <c r="I4883" t="str">
        <f t="shared" si="76"/>
        <v/>
      </c>
    </row>
    <row r="4884" spans="1:9" x14ac:dyDescent="0.3">
      <c r="A4884">
        <v>4883</v>
      </c>
      <c r="B4884">
        <f>Движение!$A$719</f>
        <v>46938</v>
      </c>
      <c r="C4884">
        <f>Движение!$C$719</f>
        <v>0</v>
      </c>
      <c r="D4884" t="s">
        <v>54</v>
      </c>
      <c r="E4884">
        <f>Движение!$P$719</f>
        <v>13</v>
      </c>
      <c r="F4884">
        <f>N(Движение!$Q$719)</f>
        <v>0</v>
      </c>
      <c r="G4884">
        <f>N(Движение!$R$719)</f>
        <v>0</v>
      </c>
      <c r="H4884">
        <f>Движение!$S$719</f>
        <v>13</v>
      </c>
      <c r="I4884" t="str">
        <f t="shared" si="76"/>
        <v/>
      </c>
    </row>
    <row r="4885" spans="1:9" x14ac:dyDescent="0.3">
      <c r="A4885">
        <v>4884</v>
      </c>
      <c r="B4885">
        <f>Движение!$A$719</f>
        <v>46938</v>
      </c>
      <c r="C4885">
        <f>Движение!$C$719</f>
        <v>0</v>
      </c>
      <c r="D4885" t="s">
        <v>56</v>
      </c>
      <c r="E4885">
        <f>Движение!$T$719</f>
        <v>18</v>
      </c>
      <c r="F4885">
        <f>N(Движение!$U$719)</f>
        <v>0</v>
      </c>
      <c r="G4885">
        <f>N(Движение!$V$719)</f>
        <v>0</v>
      </c>
      <c r="H4885">
        <f>Движение!$W$719</f>
        <v>18</v>
      </c>
      <c r="I4885" t="str">
        <f t="shared" si="76"/>
        <v/>
      </c>
    </row>
    <row r="4886" spans="1:9" x14ac:dyDescent="0.3">
      <c r="A4886">
        <v>4885</v>
      </c>
      <c r="B4886">
        <f>Движение!$A$719</f>
        <v>46938</v>
      </c>
      <c r="C4886">
        <f>Движение!$C$719</f>
        <v>0</v>
      </c>
      <c r="D4886" t="s">
        <v>57</v>
      </c>
      <c r="E4886">
        <f>Движение!$X$719</f>
        <v>21</v>
      </c>
      <c r="F4886">
        <f>N(Движение!$Y$719)</f>
        <v>0</v>
      </c>
      <c r="G4886">
        <f>N(Движение!$Z$719)</f>
        <v>0</v>
      </c>
      <c r="H4886">
        <f>Движение!$AA$719</f>
        <v>21</v>
      </c>
      <c r="I4886" t="str">
        <f t="shared" si="76"/>
        <v/>
      </c>
    </row>
    <row r="4887" spans="1:9" x14ac:dyDescent="0.3">
      <c r="A4887">
        <v>4886</v>
      </c>
      <c r="B4887">
        <f>Движение!$A$719</f>
        <v>46938</v>
      </c>
      <c r="C4887">
        <f>Движение!$C$719</f>
        <v>0</v>
      </c>
      <c r="D4887" t="s">
        <v>59</v>
      </c>
      <c r="E4887">
        <f>Движение!$AB$719</f>
        <v>15</v>
      </c>
      <c r="F4887">
        <f>N(Движение!$AC$719)</f>
        <v>0</v>
      </c>
      <c r="G4887">
        <f>N(Движение!$AD$719)</f>
        <v>0</v>
      </c>
      <c r="H4887">
        <f>Движение!$AE$719</f>
        <v>15</v>
      </c>
      <c r="I4887" t="str">
        <f t="shared" si="76"/>
        <v/>
      </c>
    </row>
    <row r="4888" spans="1:9" x14ac:dyDescent="0.3">
      <c r="A4888">
        <v>4887</v>
      </c>
      <c r="B4888">
        <f>Движение!$A$720</f>
        <v>46939</v>
      </c>
      <c r="C4888">
        <f>Движение!$C$720</f>
        <v>0</v>
      </c>
      <c r="D4888" t="s">
        <v>45</v>
      </c>
      <c r="E4888">
        <f>Движение!$D$720</f>
        <v>26</v>
      </c>
      <c r="F4888">
        <f>N(Движение!$E$720)</f>
        <v>0</v>
      </c>
      <c r="G4888">
        <f>N(Движение!$F$720)</f>
        <v>0</v>
      </c>
      <c r="H4888">
        <f>Движение!$G$720</f>
        <v>26</v>
      </c>
      <c r="I4888" t="str">
        <f t="shared" si="76"/>
        <v/>
      </c>
    </row>
    <row r="4889" spans="1:9" x14ac:dyDescent="0.3">
      <c r="A4889">
        <v>4888</v>
      </c>
      <c r="B4889">
        <f>Движение!$A$720</f>
        <v>46939</v>
      </c>
      <c r="C4889">
        <f>Движение!$C$720</f>
        <v>0</v>
      </c>
      <c r="D4889" t="s">
        <v>49</v>
      </c>
      <c r="E4889">
        <f>Движение!$H$720</f>
        <v>20</v>
      </c>
      <c r="F4889">
        <f>N(Движение!$I$720)</f>
        <v>0</v>
      </c>
      <c r="G4889">
        <f>N(Движение!$J$720)</f>
        <v>0</v>
      </c>
      <c r="H4889">
        <f>Движение!$K$720</f>
        <v>20</v>
      </c>
      <c r="I4889" t="str">
        <f t="shared" si="76"/>
        <v/>
      </c>
    </row>
    <row r="4890" spans="1:9" x14ac:dyDescent="0.3">
      <c r="A4890">
        <v>4889</v>
      </c>
      <c r="B4890">
        <f>Движение!$A$720</f>
        <v>46939</v>
      </c>
      <c r="C4890">
        <f>Движение!$C$720</f>
        <v>0</v>
      </c>
      <c r="D4890" t="s">
        <v>51</v>
      </c>
      <c r="E4890">
        <f>Движение!$L$720</f>
        <v>48</v>
      </c>
      <c r="F4890">
        <f>N(Движение!$M$720)</f>
        <v>0</v>
      </c>
      <c r="G4890">
        <f>N(Движение!$N$720)</f>
        <v>0</v>
      </c>
      <c r="H4890">
        <f>Движение!$O$720</f>
        <v>48</v>
      </c>
      <c r="I4890" t="str">
        <f t="shared" si="76"/>
        <v/>
      </c>
    </row>
    <row r="4891" spans="1:9" x14ac:dyDescent="0.3">
      <c r="A4891">
        <v>4890</v>
      </c>
      <c r="B4891">
        <f>Движение!$A$720</f>
        <v>46939</v>
      </c>
      <c r="C4891">
        <f>Движение!$C$720</f>
        <v>0</v>
      </c>
      <c r="D4891" t="s">
        <v>54</v>
      </c>
      <c r="E4891">
        <f>Движение!$P$720</f>
        <v>13</v>
      </c>
      <c r="F4891">
        <f>N(Движение!$Q$720)</f>
        <v>0</v>
      </c>
      <c r="G4891">
        <f>N(Движение!$R$720)</f>
        <v>0</v>
      </c>
      <c r="H4891">
        <f>Движение!$S$720</f>
        <v>13</v>
      </c>
      <c r="I4891" t="str">
        <f t="shared" si="76"/>
        <v/>
      </c>
    </row>
    <row r="4892" spans="1:9" x14ac:dyDescent="0.3">
      <c r="A4892">
        <v>4891</v>
      </c>
      <c r="B4892">
        <f>Движение!$A$720</f>
        <v>46939</v>
      </c>
      <c r="C4892">
        <f>Движение!$C$720</f>
        <v>0</v>
      </c>
      <c r="D4892" t="s">
        <v>56</v>
      </c>
      <c r="E4892">
        <f>Движение!$T$720</f>
        <v>18</v>
      </c>
      <c r="F4892">
        <f>N(Движение!$U$720)</f>
        <v>0</v>
      </c>
      <c r="G4892">
        <f>N(Движение!$V$720)</f>
        <v>0</v>
      </c>
      <c r="H4892">
        <f>Движение!$W$720</f>
        <v>18</v>
      </c>
      <c r="I4892" t="str">
        <f t="shared" si="76"/>
        <v/>
      </c>
    </row>
    <row r="4893" spans="1:9" x14ac:dyDescent="0.3">
      <c r="A4893">
        <v>4892</v>
      </c>
      <c r="B4893">
        <f>Движение!$A$720</f>
        <v>46939</v>
      </c>
      <c r="C4893">
        <f>Движение!$C$720</f>
        <v>0</v>
      </c>
      <c r="D4893" t="s">
        <v>57</v>
      </c>
      <c r="E4893">
        <f>Движение!$X$720</f>
        <v>21</v>
      </c>
      <c r="F4893">
        <f>N(Движение!$Y$720)</f>
        <v>0</v>
      </c>
      <c r="G4893">
        <f>N(Движение!$Z$720)</f>
        <v>0</v>
      </c>
      <c r="H4893">
        <f>Движение!$AA$720</f>
        <v>21</v>
      </c>
      <c r="I4893" t="str">
        <f t="shared" si="76"/>
        <v/>
      </c>
    </row>
    <row r="4894" spans="1:9" x14ac:dyDescent="0.3">
      <c r="A4894">
        <v>4893</v>
      </c>
      <c r="B4894">
        <f>Движение!$A$720</f>
        <v>46939</v>
      </c>
      <c r="C4894">
        <f>Движение!$C$720</f>
        <v>0</v>
      </c>
      <c r="D4894" t="s">
        <v>59</v>
      </c>
      <c r="E4894">
        <f>Движение!$AB$720</f>
        <v>15</v>
      </c>
      <c r="F4894">
        <f>N(Движение!$AC$720)</f>
        <v>0</v>
      </c>
      <c r="G4894">
        <f>N(Движение!$AD$720)</f>
        <v>0</v>
      </c>
      <c r="H4894">
        <f>Движение!$AE$720</f>
        <v>15</v>
      </c>
      <c r="I4894" t="str">
        <f t="shared" si="76"/>
        <v/>
      </c>
    </row>
    <row r="4895" spans="1:9" x14ac:dyDescent="0.3">
      <c r="A4895">
        <v>4894</v>
      </c>
      <c r="B4895">
        <f>Движение!$A$721</f>
        <v>46940</v>
      </c>
      <c r="C4895">
        <f>Движение!$C$721</f>
        <v>0</v>
      </c>
      <c r="D4895" t="s">
        <v>45</v>
      </c>
      <c r="E4895">
        <f>Движение!$D$721</f>
        <v>26</v>
      </c>
      <c r="F4895">
        <f>N(Движение!$E$721)</f>
        <v>0</v>
      </c>
      <c r="G4895">
        <f>N(Движение!$F$721)</f>
        <v>0</v>
      </c>
      <c r="H4895">
        <f>Движение!$G$721</f>
        <v>26</v>
      </c>
      <c r="I4895" t="str">
        <f t="shared" si="76"/>
        <v/>
      </c>
    </row>
    <row r="4896" spans="1:9" x14ac:dyDescent="0.3">
      <c r="A4896">
        <v>4895</v>
      </c>
      <c r="B4896">
        <f>Движение!$A$721</f>
        <v>46940</v>
      </c>
      <c r="C4896">
        <f>Движение!$C$721</f>
        <v>0</v>
      </c>
      <c r="D4896" t="s">
        <v>49</v>
      </c>
      <c r="E4896">
        <f>Движение!$H$721</f>
        <v>20</v>
      </c>
      <c r="F4896">
        <f>N(Движение!$I$721)</f>
        <v>0</v>
      </c>
      <c r="G4896">
        <f>N(Движение!$J$721)</f>
        <v>0</v>
      </c>
      <c r="H4896">
        <f>Движение!$K$721</f>
        <v>20</v>
      </c>
      <c r="I4896" t="str">
        <f t="shared" si="76"/>
        <v/>
      </c>
    </row>
    <row r="4897" spans="1:9" x14ac:dyDescent="0.3">
      <c r="A4897">
        <v>4896</v>
      </c>
      <c r="B4897">
        <f>Движение!$A$721</f>
        <v>46940</v>
      </c>
      <c r="C4897">
        <f>Движение!$C$721</f>
        <v>0</v>
      </c>
      <c r="D4897" t="s">
        <v>51</v>
      </c>
      <c r="E4897">
        <f>Движение!$L$721</f>
        <v>48</v>
      </c>
      <c r="F4897">
        <f>N(Движение!$M$721)</f>
        <v>0</v>
      </c>
      <c r="G4897">
        <f>N(Движение!$N$721)</f>
        <v>0</v>
      </c>
      <c r="H4897">
        <f>Движение!$O$721</f>
        <v>48</v>
      </c>
      <c r="I4897" t="str">
        <f t="shared" si="76"/>
        <v/>
      </c>
    </row>
    <row r="4898" spans="1:9" x14ac:dyDescent="0.3">
      <c r="A4898">
        <v>4897</v>
      </c>
      <c r="B4898">
        <f>Движение!$A$721</f>
        <v>46940</v>
      </c>
      <c r="C4898">
        <f>Движение!$C$721</f>
        <v>0</v>
      </c>
      <c r="D4898" t="s">
        <v>54</v>
      </c>
      <c r="E4898">
        <f>Движение!$P$721</f>
        <v>13</v>
      </c>
      <c r="F4898">
        <f>N(Движение!$Q$721)</f>
        <v>0</v>
      </c>
      <c r="G4898">
        <f>N(Движение!$R$721)</f>
        <v>0</v>
      </c>
      <c r="H4898">
        <f>Движение!$S$721</f>
        <v>13</v>
      </c>
      <c r="I4898" t="str">
        <f t="shared" si="76"/>
        <v/>
      </c>
    </row>
    <row r="4899" spans="1:9" x14ac:dyDescent="0.3">
      <c r="A4899">
        <v>4898</v>
      </c>
      <c r="B4899">
        <f>Движение!$A$721</f>
        <v>46940</v>
      </c>
      <c r="C4899">
        <f>Движение!$C$721</f>
        <v>0</v>
      </c>
      <c r="D4899" t="s">
        <v>56</v>
      </c>
      <c r="E4899">
        <f>Движение!$T$721</f>
        <v>18</v>
      </c>
      <c r="F4899">
        <f>N(Движение!$U$721)</f>
        <v>0</v>
      </c>
      <c r="G4899">
        <f>N(Движение!$V$721)</f>
        <v>0</v>
      </c>
      <c r="H4899">
        <f>Движение!$W$721</f>
        <v>18</v>
      </c>
      <c r="I4899" t="str">
        <f t="shared" si="76"/>
        <v/>
      </c>
    </row>
    <row r="4900" spans="1:9" x14ac:dyDescent="0.3">
      <c r="A4900">
        <v>4899</v>
      </c>
      <c r="B4900">
        <f>Движение!$A$721</f>
        <v>46940</v>
      </c>
      <c r="C4900">
        <f>Движение!$C$721</f>
        <v>0</v>
      </c>
      <c r="D4900" t="s">
        <v>57</v>
      </c>
      <c r="E4900">
        <f>Движение!$X$721</f>
        <v>21</v>
      </c>
      <c r="F4900">
        <f>N(Движение!$Y$721)</f>
        <v>0</v>
      </c>
      <c r="G4900">
        <f>N(Движение!$Z$721)</f>
        <v>0</v>
      </c>
      <c r="H4900">
        <f>Движение!$AA$721</f>
        <v>21</v>
      </c>
      <c r="I4900" t="str">
        <f t="shared" si="76"/>
        <v/>
      </c>
    </row>
    <row r="4901" spans="1:9" x14ac:dyDescent="0.3">
      <c r="A4901">
        <v>4900</v>
      </c>
      <c r="B4901">
        <f>Движение!$A$721</f>
        <v>46940</v>
      </c>
      <c r="C4901">
        <f>Движение!$C$721</f>
        <v>0</v>
      </c>
      <c r="D4901" t="s">
        <v>59</v>
      </c>
      <c r="E4901">
        <f>Движение!$AB$721</f>
        <v>15</v>
      </c>
      <c r="F4901">
        <f>N(Движение!$AC$721)</f>
        <v>0</v>
      </c>
      <c r="G4901">
        <f>N(Движение!$AD$721)</f>
        <v>0</v>
      </c>
      <c r="H4901">
        <f>Движение!$AE$721</f>
        <v>15</v>
      </c>
      <c r="I4901" t="str">
        <f t="shared" si="76"/>
        <v/>
      </c>
    </row>
    <row r="4902" spans="1:9" x14ac:dyDescent="0.3">
      <c r="A4902">
        <v>4901</v>
      </c>
      <c r="B4902">
        <f>Движение!$A$722</f>
        <v>46941</v>
      </c>
      <c r="C4902">
        <f>Движение!$C$722</f>
        <v>0</v>
      </c>
      <c r="D4902" t="s">
        <v>45</v>
      </c>
      <c r="E4902">
        <f>Движение!$D$722</f>
        <v>26</v>
      </c>
      <c r="F4902">
        <f>N(Движение!$E$722)</f>
        <v>0</v>
      </c>
      <c r="G4902">
        <f>N(Движение!$F$722)</f>
        <v>0</v>
      </c>
      <c r="H4902">
        <f>Движение!$G$722</f>
        <v>26</v>
      </c>
      <c r="I4902" t="str">
        <f t="shared" si="76"/>
        <v/>
      </c>
    </row>
    <row r="4903" spans="1:9" x14ac:dyDescent="0.3">
      <c r="A4903">
        <v>4902</v>
      </c>
      <c r="B4903">
        <f>Движение!$A$722</f>
        <v>46941</v>
      </c>
      <c r="C4903">
        <f>Движение!$C$722</f>
        <v>0</v>
      </c>
      <c r="D4903" t="s">
        <v>49</v>
      </c>
      <c r="E4903">
        <f>Движение!$H$722</f>
        <v>20</v>
      </c>
      <c r="F4903">
        <f>N(Движение!$I$722)</f>
        <v>0</v>
      </c>
      <c r="G4903">
        <f>N(Движение!$J$722)</f>
        <v>0</v>
      </c>
      <c r="H4903">
        <f>Движение!$K$722</f>
        <v>20</v>
      </c>
      <c r="I4903" t="str">
        <f t="shared" si="76"/>
        <v/>
      </c>
    </row>
    <row r="4904" spans="1:9" x14ac:dyDescent="0.3">
      <c r="A4904">
        <v>4903</v>
      </c>
      <c r="B4904">
        <f>Движение!$A$722</f>
        <v>46941</v>
      </c>
      <c r="C4904">
        <f>Движение!$C$722</f>
        <v>0</v>
      </c>
      <c r="D4904" t="s">
        <v>51</v>
      </c>
      <c r="E4904">
        <f>Движение!$L$722</f>
        <v>48</v>
      </c>
      <c r="F4904">
        <f>N(Движение!$M$722)</f>
        <v>0</v>
      </c>
      <c r="G4904">
        <f>N(Движение!$N$722)</f>
        <v>0</v>
      </c>
      <c r="H4904">
        <f>Движение!$O$722</f>
        <v>48</v>
      </c>
      <c r="I4904" t="str">
        <f t="shared" si="76"/>
        <v/>
      </c>
    </row>
    <row r="4905" spans="1:9" x14ac:dyDescent="0.3">
      <c r="A4905">
        <v>4904</v>
      </c>
      <c r="B4905">
        <f>Движение!$A$722</f>
        <v>46941</v>
      </c>
      <c r="C4905">
        <f>Движение!$C$722</f>
        <v>0</v>
      </c>
      <c r="D4905" t="s">
        <v>54</v>
      </c>
      <c r="E4905">
        <f>Движение!$P$722</f>
        <v>13</v>
      </c>
      <c r="F4905">
        <f>N(Движение!$Q$722)</f>
        <v>0</v>
      </c>
      <c r="G4905">
        <f>N(Движение!$R$722)</f>
        <v>0</v>
      </c>
      <c r="H4905">
        <f>Движение!$S$722</f>
        <v>13</v>
      </c>
      <c r="I4905" t="str">
        <f t="shared" si="76"/>
        <v/>
      </c>
    </row>
    <row r="4906" spans="1:9" x14ac:dyDescent="0.3">
      <c r="A4906">
        <v>4905</v>
      </c>
      <c r="B4906">
        <f>Движение!$A$722</f>
        <v>46941</v>
      </c>
      <c r="C4906">
        <f>Движение!$C$722</f>
        <v>0</v>
      </c>
      <c r="D4906" t="s">
        <v>56</v>
      </c>
      <c r="E4906">
        <f>Движение!$T$722</f>
        <v>18</v>
      </c>
      <c r="F4906">
        <f>N(Движение!$U$722)</f>
        <v>0</v>
      </c>
      <c r="G4906">
        <f>N(Движение!$V$722)</f>
        <v>0</v>
      </c>
      <c r="H4906">
        <f>Движение!$W$722</f>
        <v>18</v>
      </c>
      <c r="I4906" t="str">
        <f t="shared" si="76"/>
        <v/>
      </c>
    </row>
    <row r="4907" spans="1:9" x14ac:dyDescent="0.3">
      <c r="A4907">
        <v>4906</v>
      </c>
      <c r="B4907">
        <f>Движение!$A$722</f>
        <v>46941</v>
      </c>
      <c r="C4907">
        <f>Движение!$C$722</f>
        <v>0</v>
      </c>
      <c r="D4907" t="s">
        <v>57</v>
      </c>
      <c r="E4907">
        <f>Движение!$X$722</f>
        <v>21</v>
      </c>
      <c r="F4907">
        <f>N(Движение!$Y$722)</f>
        <v>0</v>
      </c>
      <c r="G4907">
        <f>N(Движение!$Z$722)</f>
        <v>0</v>
      </c>
      <c r="H4907">
        <f>Движение!$AA$722</f>
        <v>21</v>
      </c>
      <c r="I4907" t="str">
        <f t="shared" si="76"/>
        <v/>
      </c>
    </row>
    <row r="4908" spans="1:9" x14ac:dyDescent="0.3">
      <c r="A4908">
        <v>4907</v>
      </c>
      <c r="B4908">
        <f>Движение!$A$722</f>
        <v>46941</v>
      </c>
      <c r="C4908">
        <f>Движение!$C$722</f>
        <v>0</v>
      </c>
      <c r="D4908" t="s">
        <v>59</v>
      </c>
      <c r="E4908">
        <f>Движение!$AB$722</f>
        <v>15</v>
      </c>
      <c r="F4908">
        <f>N(Движение!$AC$722)</f>
        <v>0</v>
      </c>
      <c r="G4908">
        <f>N(Движение!$AD$722)</f>
        <v>0</v>
      </c>
      <c r="H4908">
        <f>Движение!$AE$722</f>
        <v>15</v>
      </c>
      <c r="I4908" t="str">
        <f t="shared" si="76"/>
        <v/>
      </c>
    </row>
    <row r="4909" spans="1:9" x14ac:dyDescent="0.3">
      <c r="A4909">
        <v>4908</v>
      </c>
      <c r="B4909">
        <f>Движение!$A$723</f>
        <v>46942</v>
      </c>
      <c r="C4909">
        <f>Движение!$C$723</f>
        <v>0</v>
      </c>
      <c r="D4909" t="s">
        <v>45</v>
      </c>
      <c r="E4909">
        <f>Движение!$D$723</f>
        <v>26</v>
      </c>
      <c r="F4909">
        <f>N(Движение!$E$723)</f>
        <v>0</v>
      </c>
      <c r="G4909">
        <f>N(Движение!$F$723)</f>
        <v>0</v>
      </c>
      <c r="H4909">
        <f>Движение!$G$723</f>
        <v>26</v>
      </c>
      <c r="I4909" t="str">
        <f t="shared" si="76"/>
        <v/>
      </c>
    </row>
    <row r="4910" spans="1:9" x14ac:dyDescent="0.3">
      <c r="A4910">
        <v>4909</v>
      </c>
      <c r="B4910">
        <f>Движение!$A$723</f>
        <v>46942</v>
      </c>
      <c r="C4910">
        <f>Движение!$C$723</f>
        <v>0</v>
      </c>
      <c r="D4910" t="s">
        <v>49</v>
      </c>
      <c r="E4910">
        <f>Движение!$H$723</f>
        <v>20</v>
      </c>
      <c r="F4910">
        <f>N(Движение!$I$723)</f>
        <v>0</v>
      </c>
      <c r="G4910">
        <f>N(Движение!$J$723)</f>
        <v>0</v>
      </c>
      <c r="H4910">
        <f>Движение!$K$723</f>
        <v>20</v>
      </c>
      <c r="I4910" t="str">
        <f t="shared" si="76"/>
        <v/>
      </c>
    </row>
    <row r="4911" spans="1:9" x14ac:dyDescent="0.3">
      <c r="A4911">
        <v>4910</v>
      </c>
      <c r="B4911">
        <f>Движение!$A$723</f>
        <v>46942</v>
      </c>
      <c r="C4911">
        <f>Движение!$C$723</f>
        <v>0</v>
      </c>
      <c r="D4911" t="s">
        <v>51</v>
      </c>
      <c r="E4911">
        <f>Движение!$L$723</f>
        <v>48</v>
      </c>
      <c r="F4911">
        <f>N(Движение!$M$723)</f>
        <v>0</v>
      </c>
      <c r="G4911">
        <f>N(Движение!$N$723)</f>
        <v>0</v>
      </c>
      <c r="H4911">
        <f>Движение!$O$723</f>
        <v>48</v>
      </c>
      <c r="I4911" t="str">
        <f t="shared" si="76"/>
        <v/>
      </c>
    </row>
    <row r="4912" spans="1:9" x14ac:dyDescent="0.3">
      <c r="A4912">
        <v>4911</v>
      </c>
      <c r="B4912">
        <f>Движение!$A$723</f>
        <v>46942</v>
      </c>
      <c r="C4912">
        <f>Движение!$C$723</f>
        <v>0</v>
      </c>
      <c r="D4912" t="s">
        <v>54</v>
      </c>
      <c r="E4912">
        <f>Движение!$P$723</f>
        <v>13</v>
      </c>
      <c r="F4912">
        <f>N(Движение!$Q$723)</f>
        <v>0</v>
      </c>
      <c r="G4912">
        <f>N(Движение!$R$723)</f>
        <v>0</v>
      </c>
      <c r="H4912">
        <f>Движение!$S$723</f>
        <v>13</v>
      </c>
      <c r="I4912" t="str">
        <f t="shared" si="76"/>
        <v/>
      </c>
    </row>
    <row r="4913" spans="1:9" x14ac:dyDescent="0.3">
      <c r="A4913">
        <v>4912</v>
      </c>
      <c r="B4913">
        <f>Движение!$A$723</f>
        <v>46942</v>
      </c>
      <c r="C4913">
        <f>Движение!$C$723</f>
        <v>0</v>
      </c>
      <c r="D4913" t="s">
        <v>56</v>
      </c>
      <c r="E4913">
        <f>Движение!$T$723</f>
        <v>18</v>
      </c>
      <c r="F4913">
        <f>N(Движение!$U$723)</f>
        <v>0</v>
      </c>
      <c r="G4913">
        <f>N(Движение!$V$723)</f>
        <v>0</v>
      </c>
      <c r="H4913">
        <f>Движение!$W$723</f>
        <v>18</v>
      </c>
      <c r="I4913" t="str">
        <f t="shared" si="76"/>
        <v/>
      </c>
    </row>
    <row r="4914" spans="1:9" x14ac:dyDescent="0.3">
      <c r="A4914">
        <v>4913</v>
      </c>
      <c r="B4914">
        <f>Движение!$A$723</f>
        <v>46942</v>
      </c>
      <c r="C4914">
        <f>Движение!$C$723</f>
        <v>0</v>
      </c>
      <c r="D4914" t="s">
        <v>57</v>
      </c>
      <c r="E4914">
        <f>Движение!$X$723</f>
        <v>21</v>
      </c>
      <c r="F4914">
        <f>N(Движение!$Y$723)</f>
        <v>0</v>
      </c>
      <c r="G4914">
        <f>N(Движение!$Z$723)</f>
        <v>0</v>
      </c>
      <c r="H4914">
        <f>Движение!$AA$723</f>
        <v>21</v>
      </c>
      <c r="I4914" t="str">
        <f t="shared" si="76"/>
        <v/>
      </c>
    </row>
    <row r="4915" spans="1:9" x14ac:dyDescent="0.3">
      <c r="A4915">
        <v>4914</v>
      </c>
      <c r="B4915">
        <f>Движение!$A$723</f>
        <v>46942</v>
      </c>
      <c r="C4915">
        <f>Движение!$C$723</f>
        <v>0</v>
      </c>
      <c r="D4915" t="s">
        <v>59</v>
      </c>
      <c r="E4915">
        <f>Движение!$AB$723</f>
        <v>15</v>
      </c>
      <c r="F4915">
        <f>N(Движение!$AC$723)</f>
        <v>0</v>
      </c>
      <c r="G4915">
        <f>N(Движение!$AD$723)</f>
        <v>0</v>
      </c>
      <c r="H4915">
        <f>Движение!$AE$723</f>
        <v>15</v>
      </c>
      <c r="I4915" t="str">
        <f t="shared" si="76"/>
        <v/>
      </c>
    </row>
    <row r="4916" spans="1:9" x14ac:dyDescent="0.3">
      <c r="A4916">
        <v>4915</v>
      </c>
      <c r="B4916">
        <f>Движение!$A$724</f>
        <v>46943</v>
      </c>
      <c r="C4916">
        <f>Движение!$C$724</f>
        <v>0</v>
      </c>
      <c r="D4916" t="s">
        <v>45</v>
      </c>
      <c r="E4916">
        <f>Движение!$D$724</f>
        <v>26</v>
      </c>
      <c r="F4916">
        <f>N(Движение!$E$724)</f>
        <v>0</v>
      </c>
      <c r="G4916">
        <f>N(Движение!$F$724)</f>
        <v>0</v>
      </c>
      <c r="H4916">
        <f>Движение!$G$724</f>
        <v>26</v>
      </c>
      <c r="I4916" t="str">
        <f t="shared" si="76"/>
        <v/>
      </c>
    </row>
    <row r="4917" spans="1:9" x14ac:dyDescent="0.3">
      <c r="A4917">
        <v>4916</v>
      </c>
      <c r="B4917">
        <f>Движение!$A$724</f>
        <v>46943</v>
      </c>
      <c r="C4917">
        <f>Движение!$C$724</f>
        <v>0</v>
      </c>
      <c r="D4917" t="s">
        <v>49</v>
      </c>
      <c r="E4917">
        <f>Движение!$H$724</f>
        <v>20</v>
      </c>
      <c r="F4917">
        <f>N(Движение!$I$724)</f>
        <v>0</v>
      </c>
      <c r="G4917">
        <f>N(Движение!$J$724)</f>
        <v>0</v>
      </c>
      <c r="H4917">
        <f>Движение!$K$724</f>
        <v>20</v>
      </c>
      <c r="I4917" t="str">
        <f t="shared" si="76"/>
        <v/>
      </c>
    </row>
    <row r="4918" spans="1:9" x14ac:dyDescent="0.3">
      <c r="A4918">
        <v>4917</v>
      </c>
      <c r="B4918">
        <f>Движение!$A$724</f>
        <v>46943</v>
      </c>
      <c r="C4918">
        <f>Движение!$C$724</f>
        <v>0</v>
      </c>
      <c r="D4918" t="s">
        <v>51</v>
      </c>
      <c r="E4918">
        <f>Движение!$L$724</f>
        <v>48</v>
      </c>
      <c r="F4918">
        <f>N(Движение!$M$724)</f>
        <v>0</v>
      </c>
      <c r="G4918">
        <f>N(Движение!$N$724)</f>
        <v>0</v>
      </c>
      <c r="H4918">
        <f>Движение!$O$724</f>
        <v>48</v>
      </c>
      <c r="I4918" t="str">
        <f t="shared" si="76"/>
        <v/>
      </c>
    </row>
    <row r="4919" spans="1:9" x14ac:dyDescent="0.3">
      <c r="A4919">
        <v>4918</v>
      </c>
      <c r="B4919">
        <f>Движение!$A$724</f>
        <v>46943</v>
      </c>
      <c r="C4919">
        <f>Движение!$C$724</f>
        <v>0</v>
      </c>
      <c r="D4919" t="s">
        <v>54</v>
      </c>
      <c r="E4919">
        <f>Движение!$P$724</f>
        <v>13</v>
      </c>
      <c r="F4919">
        <f>N(Движение!$Q$724)</f>
        <v>0</v>
      </c>
      <c r="G4919">
        <f>N(Движение!$R$724)</f>
        <v>0</v>
      </c>
      <c r="H4919">
        <f>Движение!$S$724</f>
        <v>13</v>
      </c>
      <c r="I4919" t="str">
        <f t="shared" si="76"/>
        <v/>
      </c>
    </row>
    <row r="4920" spans="1:9" x14ac:dyDescent="0.3">
      <c r="A4920">
        <v>4919</v>
      </c>
      <c r="B4920">
        <f>Движение!$A$724</f>
        <v>46943</v>
      </c>
      <c r="C4920">
        <f>Движение!$C$724</f>
        <v>0</v>
      </c>
      <c r="D4920" t="s">
        <v>56</v>
      </c>
      <c r="E4920">
        <f>Движение!$T$724</f>
        <v>18</v>
      </c>
      <c r="F4920">
        <f>N(Движение!$U$724)</f>
        <v>0</v>
      </c>
      <c r="G4920">
        <f>N(Движение!$V$724)</f>
        <v>0</v>
      </c>
      <c r="H4920">
        <f>Движение!$W$724</f>
        <v>18</v>
      </c>
      <c r="I4920" t="str">
        <f t="shared" si="76"/>
        <v/>
      </c>
    </row>
    <row r="4921" spans="1:9" x14ac:dyDescent="0.3">
      <c r="A4921">
        <v>4920</v>
      </c>
      <c r="B4921">
        <f>Движение!$A$724</f>
        <v>46943</v>
      </c>
      <c r="C4921">
        <f>Движение!$C$724</f>
        <v>0</v>
      </c>
      <c r="D4921" t="s">
        <v>57</v>
      </c>
      <c r="E4921">
        <f>Движение!$X$724</f>
        <v>21</v>
      </c>
      <c r="F4921">
        <f>N(Движение!$Y$724)</f>
        <v>0</v>
      </c>
      <c r="G4921">
        <f>N(Движение!$Z$724)</f>
        <v>0</v>
      </c>
      <c r="H4921">
        <f>Движение!$AA$724</f>
        <v>21</v>
      </c>
      <c r="I4921" t="str">
        <f t="shared" si="76"/>
        <v/>
      </c>
    </row>
    <row r="4922" spans="1:9" x14ac:dyDescent="0.3">
      <c r="A4922">
        <v>4921</v>
      </c>
      <c r="B4922">
        <f>Движение!$A$724</f>
        <v>46943</v>
      </c>
      <c r="C4922">
        <f>Движение!$C$724</f>
        <v>0</v>
      </c>
      <c r="D4922" t="s">
        <v>59</v>
      </c>
      <c r="E4922">
        <f>Движение!$AB$724</f>
        <v>15</v>
      </c>
      <c r="F4922">
        <f>N(Движение!$AC$724)</f>
        <v>0</v>
      </c>
      <c r="G4922">
        <f>N(Движение!$AD$724)</f>
        <v>0</v>
      </c>
      <c r="H4922">
        <f>Движение!$AE$724</f>
        <v>15</v>
      </c>
      <c r="I4922" t="str">
        <f t="shared" si="76"/>
        <v/>
      </c>
    </row>
    <row r="4923" spans="1:9" x14ac:dyDescent="0.3">
      <c r="A4923">
        <v>4922</v>
      </c>
      <c r="B4923">
        <f>Движение!$A$725</f>
        <v>46944</v>
      </c>
      <c r="C4923">
        <f>Движение!$C$725</f>
        <v>0</v>
      </c>
      <c r="D4923" t="s">
        <v>45</v>
      </c>
      <c r="E4923">
        <f>Движение!$D$725</f>
        <v>26</v>
      </c>
      <c r="F4923">
        <f>N(Движение!$E$725)</f>
        <v>0</v>
      </c>
      <c r="G4923">
        <f>N(Движение!$F$725)</f>
        <v>0</v>
      </c>
      <c r="H4923">
        <f>Движение!$G$725</f>
        <v>26</v>
      </c>
      <c r="I4923" t="str">
        <f t="shared" si="76"/>
        <v/>
      </c>
    </row>
    <row r="4924" spans="1:9" x14ac:dyDescent="0.3">
      <c r="A4924">
        <v>4923</v>
      </c>
      <c r="B4924">
        <f>Движение!$A$725</f>
        <v>46944</v>
      </c>
      <c r="C4924">
        <f>Движение!$C$725</f>
        <v>0</v>
      </c>
      <c r="D4924" t="s">
        <v>49</v>
      </c>
      <c r="E4924">
        <f>Движение!$H$725</f>
        <v>20</v>
      </c>
      <c r="F4924">
        <f>N(Движение!$I$725)</f>
        <v>0</v>
      </c>
      <c r="G4924">
        <f>N(Движение!$J$725)</f>
        <v>0</v>
      </c>
      <c r="H4924">
        <f>Движение!$K$725</f>
        <v>20</v>
      </c>
      <c r="I4924" t="str">
        <f t="shared" si="76"/>
        <v/>
      </c>
    </row>
    <row r="4925" spans="1:9" x14ac:dyDescent="0.3">
      <c r="A4925">
        <v>4924</v>
      </c>
      <c r="B4925">
        <f>Движение!$A$725</f>
        <v>46944</v>
      </c>
      <c r="C4925">
        <f>Движение!$C$725</f>
        <v>0</v>
      </c>
      <c r="D4925" t="s">
        <v>51</v>
      </c>
      <c r="E4925">
        <f>Движение!$L$725</f>
        <v>48</v>
      </c>
      <c r="F4925">
        <f>N(Движение!$M$725)</f>
        <v>0</v>
      </c>
      <c r="G4925">
        <f>N(Движение!$N$725)</f>
        <v>0</v>
      </c>
      <c r="H4925">
        <f>Движение!$O$725</f>
        <v>48</v>
      </c>
      <c r="I4925" t="str">
        <f t="shared" si="76"/>
        <v/>
      </c>
    </row>
    <row r="4926" spans="1:9" x14ac:dyDescent="0.3">
      <c r="A4926">
        <v>4925</v>
      </c>
      <c r="B4926">
        <f>Движение!$A$725</f>
        <v>46944</v>
      </c>
      <c r="C4926">
        <f>Движение!$C$725</f>
        <v>0</v>
      </c>
      <c r="D4926" t="s">
        <v>54</v>
      </c>
      <c r="E4926">
        <f>Движение!$P$725</f>
        <v>13</v>
      </c>
      <c r="F4926">
        <f>N(Движение!$Q$725)</f>
        <v>0</v>
      </c>
      <c r="G4926">
        <f>N(Движение!$R$725)</f>
        <v>0</v>
      </c>
      <c r="H4926">
        <f>Движение!$S$725</f>
        <v>13</v>
      </c>
      <c r="I4926" t="str">
        <f t="shared" si="76"/>
        <v/>
      </c>
    </row>
    <row r="4927" spans="1:9" x14ac:dyDescent="0.3">
      <c r="A4927">
        <v>4926</v>
      </c>
      <c r="B4927">
        <f>Движение!$A$725</f>
        <v>46944</v>
      </c>
      <c r="C4927">
        <f>Движение!$C$725</f>
        <v>0</v>
      </c>
      <c r="D4927" t="s">
        <v>56</v>
      </c>
      <c r="E4927">
        <f>Движение!$T$725</f>
        <v>18</v>
      </c>
      <c r="F4927">
        <f>N(Движение!$U$725)</f>
        <v>0</v>
      </c>
      <c r="G4927">
        <f>N(Движение!$V$725)</f>
        <v>0</v>
      </c>
      <c r="H4927">
        <f>Движение!$W$725</f>
        <v>18</v>
      </c>
      <c r="I4927" t="str">
        <f t="shared" si="76"/>
        <v/>
      </c>
    </row>
    <row r="4928" spans="1:9" x14ac:dyDescent="0.3">
      <c r="A4928">
        <v>4927</v>
      </c>
      <c r="B4928">
        <f>Движение!$A$725</f>
        <v>46944</v>
      </c>
      <c r="C4928">
        <f>Движение!$C$725</f>
        <v>0</v>
      </c>
      <c r="D4928" t="s">
        <v>57</v>
      </c>
      <c r="E4928">
        <f>Движение!$X$725</f>
        <v>21</v>
      </c>
      <c r="F4928">
        <f>N(Движение!$Y$725)</f>
        <v>0</v>
      </c>
      <c r="G4928">
        <f>N(Движение!$Z$725)</f>
        <v>0</v>
      </c>
      <c r="H4928">
        <f>Движение!$AA$725</f>
        <v>21</v>
      </c>
      <c r="I4928" t="str">
        <f t="shared" si="76"/>
        <v/>
      </c>
    </row>
    <row r="4929" spans="1:9" x14ac:dyDescent="0.3">
      <c r="A4929">
        <v>4928</v>
      </c>
      <c r="B4929">
        <f>Движение!$A$725</f>
        <v>46944</v>
      </c>
      <c r="C4929">
        <f>Движение!$C$725</f>
        <v>0</v>
      </c>
      <c r="D4929" t="s">
        <v>59</v>
      </c>
      <c r="E4929">
        <f>Движение!$AB$725</f>
        <v>15</v>
      </c>
      <c r="F4929">
        <f>N(Движение!$AC$725)</f>
        <v>0</v>
      </c>
      <c r="G4929">
        <f>N(Движение!$AD$725)</f>
        <v>0</v>
      </c>
      <c r="H4929">
        <f>Движение!$AE$725</f>
        <v>15</v>
      </c>
      <c r="I4929" t="str">
        <f t="shared" si="76"/>
        <v/>
      </c>
    </row>
    <row r="4930" spans="1:9" x14ac:dyDescent="0.3">
      <c r="A4930">
        <v>4929</v>
      </c>
      <c r="B4930">
        <f>Движение!$A$726</f>
        <v>46945</v>
      </c>
      <c r="C4930">
        <f>Движение!$C$726</f>
        <v>0</v>
      </c>
      <c r="D4930" t="s">
        <v>45</v>
      </c>
      <c r="E4930">
        <f>Движение!$D$726</f>
        <v>26</v>
      </c>
      <c r="F4930">
        <f>N(Движение!$E$726)</f>
        <v>0</v>
      </c>
      <c r="G4930">
        <f>N(Движение!$F$726)</f>
        <v>0</v>
      </c>
      <c r="H4930">
        <f>Движение!$G$726</f>
        <v>26</v>
      </c>
      <c r="I4930" t="str">
        <f t="shared" ref="I4930:I4993" si="77">IF($F4930&gt;0,TEXT($B4930,"dd.mm")&amp;"_"&amp;$D4930,"")</f>
        <v/>
      </c>
    </row>
    <row r="4931" spans="1:9" x14ac:dyDescent="0.3">
      <c r="A4931">
        <v>4930</v>
      </c>
      <c r="B4931">
        <f>Движение!$A$726</f>
        <v>46945</v>
      </c>
      <c r="C4931">
        <f>Движение!$C$726</f>
        <v>0</v>
      </c>
      <c r="D4931" t="s">
        <v>49</v>
      </c>
      <c r="E4931">
        <f>Движение!$H$726</f>
        <v>20</v>
      </c>
      <c r="F4931">
        <f>N(Движение!$I$726)</f>
        <v>0</v>
      </c>
      <c r="G4931">
        <f>N(Движение!$J$726)</f>
        <v>0</v>
      </c>
      <c r="H4931">
        <f>Движение!$K$726</f>
        <v>20</v>
      </c>
      <c r="I4931" t="str">
        <f t="shared" si="77"/>
        <v/>
      </c>
    </row>
    <row r="4932" spans="1:9" x14ac:dyDescent="0.3">
      <c r="A4932">
        <v>4931</v>
      </c>
      <c r="B4932">
        <f>Движение!$A$726</f>
        <v>46945</v>
      </c>
      <c r="C4932">
        <f>Движение!$C$726</f>
        <v>0</v>
      </c>
      <c r="D4932" t="s">
        <v>51</v>
      </c>
      <c r="E4932">
        <f>Движение!$L$726</f>
        <v>48</v>
      </c>
      <c r="F4932">
        <f>N(Движение!$M$726)</f>
        <v>0</v>
      </c>
      <c r="G4932">
        <f>N(Движение!$N$726)</f>
        <v>0</v>
      </c>
      <c r="H4932">
        <f>Движение!$O$726</f>
        <v>48</v>
      </c>
      <c r="I4932" t="str">
        <f t="shared" si="77"/>
        <v/>
      </c>
    </row>
    <row r="4933" spans="1:9" x14ac:dyDescent="0.3">
      <c r="A4933">
        <v>4932</v>
      </c>
      <c r="B4933">
        <f>Движение!$A$726</f>
        <v>46945</v>
      </c>
      <c r="C4933">
        <f>Движение!$C$726</f>
        <v>0</v>
      </c>
      <c r="D4933" t="s">
        <v>54</v>
      </c>
      <c r="E4933">
        <f>Движение!$P$726</f>
        <v>13</v>
      </c>
      <c r="F4933">
        <f>N(Движение!$Q$726)</f>
        <v>0</v>
      </c>
      <c r="G4933">
        <f>N(Движение!$R$726)</f>
        <v>0</v>
      </c>
      <c r="H4933">
        <f>Движение!$S$726</f>
        <v>13</v>
      </c>
      <c r="I4933" t="str">
        <f t="shared" si="77"/>
        <v/>
      </c>
    </row>
    <row r="4934" spans="1:9" x14ac:dyDescent="0.3">
      <c r="A4934">
        <v>4933</v>
      </c>
      <c r="B4934">
        <f>Движение!$A$726</f>
        <v>46945</v>
      </c>
      <c r="C4934">
        <f>Движение!$C$726</f>
        <v>0</v>
      </c>
      <c r="D4934" t="s">
        <v>56</v>
      </c>
      <c r="E4934">
        <f>Движение!$T$726</f>
        <v>18</v>
      </c>
      <c r="F4934">
        <f>N(Движение!$U$726)</f>
        <v>0</v>
      </c>
      <c r="G4934">
        <f>N(Движение!$V$726)</f>
        <v>0</v>
      </c>
      <c r="H4934">
        <f>Движение!$W$726</f>
        <v>18</v>
      </c>
      <c r="I4934" t="str">
        <f t="shared" si="77"/>
        <v/>
      </c>
    </row>
    <row r="4935" spans="1:9" x14ac:dyDescent="0.3">
      <c r="A4935">
        <v>4934</v>
      </c>
      <c r="B4935">
        <f>Движение!$A$726</f>
        <v>46945</v>
      </c>
      <c r="C4935">
        <f>Движение!$C$726</f>
        <v>0</v>
      </c>
      <c r="D4935" t="s">
        <v>57</v>
      </c>
      <c r="E4935">
        <f>Движение!$X$726</f>
        <v>21</v>
      </c>
      <c r="F4935">
        <f>N(Движение!$Y$726)</f>
        <v>0</v>
      </c>
      <c r="G4935">
        <f>N(Движение!$Z$726)</f>
        <v>0</v>
      </c>
      <c r="H4935">
        <f>Движение!$AA$726</f>
        <v>21</v>
      </c>
      <c r="I4935" t="str">
        <f t="shared" si="77"/>
        <v/>
      </c>
    </row>
    <row r="4936" spans="1:9" x14ac:dyDescent="0.3">
      <c r="A4936">
        <v>4935</v>
      </c>
      <c r="B4936">
        <f>Движение!$A$726</f>
        <v>46945</v>
      </c>
      <c r="C4936">
        <f>Движение!$C$726</f>
        <v>0</v>
      </c>
      <c r="D4936" t="s">
        <v>59</v>
      </c>
      <c r="E4936">
        <f>Движение!$AB$726</f>
        <v>15</v>
      </c>
      <c r="F4936">
        <f>N(Движение!$AC$726)</f>
        <v>0</v>
      </c>
      <c r="G4936">
        <f>N(Движение!$AD$726)</f>
        <v>0</v>
      </c>
      <c r="H4936">
        <f>Движение!$AE$726</f>
        <v>15</v>
      </c>
      <c r="I4936" t="str">
        <f t="shared" si="77"/>
        <v/>
      </c>
    </row>
    <row r="4937" spans="1:9" x14ac:dyDescent="0.3">
      <c r="A4937">
        <v>4936</v>
      </c>
      <c r="B4937">
        <f>Движение!$A$727</f>
        <v>46946</v>
      </c>
      <c r="C4937">
        <f>Движение!$C$727</f>
        <v>0</v>
      </c>
      <c r="D4937" t="s">
        <v>45</v>
      </c>
      <c r="E4937">
        <f>Движение!$D$727</f>
        <v>26</v>
      </c>
      <c r="F4937">
        <f>N(Движение!$E$727)</f>
        <v>0</v>
      </c>
      <c r="G4937">
        <f>N(Движение!$F$727)</f>
        <v>0</v>
      </c>
      <c r="H4937">
        <f>Движение!$G$727</f>
        <v>26</v>
      </c>
      <c r="I4937" t="str">
        <f t="shared" si="77"/>
        <v/>
      </c>
    </row>
    <row r="4938" spans="1:9" x14ac:dyDescent="0.3">
      <c r="A4938">
        <v>4937</v>
      </c>
      <c r="B4938">
        <f>Движение!$A$727</f>
        <v>46946</v>
      </c>
      <c r="C4938">
        <f>Движение!$C$727</f>
        <v>0</v>
      </c>
      <c r="D4938" t="s">
        <v>49</v>
      </c>
      <c r="E4938">
        <f>Движение!$H$727</f>
        <v>20</v>
      </c>
      <c r="F4938">
        <f>N(Движение!$I$727)</f>
        <v>0</v>
      </c>
      <c r="G4938">
        <f>N(Движение!$J$727)</f>
        <v>0</v>
      </c>
      <c r="H4938">
        <f>Движение!$K$727</f>
        <v>20</v>
      </c>
      <c r="I4938" t="str">
        <f t="shared" si="77"/>
        <v/>
      </c>
    </row>
    <row r="4939" spans="1:9" x14ac:dyDescent="0.3">
      <c r="A4939">
        <v>4938</v>
      </c>
      <c r="B4939">
        <f>Движение!$A$727</f>
        <v>46946</v>
      </c>
      <c r="C4939">
        <f>Движение!$C$727</f>
        <v>0</v>
      </c>
      <c r="D4939" t="s">
        <v>51</v>
      </c>
      <c r="E4939">
        <f>Движение!$L$727</f>
        <v>48</v>
      </c>
      <c r="F4939">
        <f>N(Движение!$M$727)</f>
        <v>0</v>
      </c>
      <c r="G4939">
        <f>N(Движение!$N$727)</f>
        <v>0</v>
      </c>
      <c r="H4939">
        <f>Движение!$O$727</f>
        <v>48</v>
      </c>
      <c r="I4939" t="str">
        <f t="shared" si="77"/>
        <v/>
      </c>
    </row>
    <row r="4940" spans="1:9" x14ac:dyDescent="0.3">
      <c r="A4940">
        <v>4939</v>
      </c>
      <c r="B4940">
        <f>Движение!$A$727</f>
        <v>46946</v>
      </c>
      <c r="C4940">
        <f>Движение!$C$727</f>
        <v>0</v>
      </c>
      <c r="D4940" t="s">
        <v>54</v>
      </c>
      <c r="E4940">
        <f>Движение!$P$727</f>
        <v>13</v>
      </c>
      <c r="F4940">
        <f>N(Движение!$Q$727)</f>
        <v>0</v>
      </c>
      <c r="G4940">
        <f>N(Движение!$R$727)</f>
        <v>0</v>
      </c>
      <c r="H4940">
        <f>Движение!$S$727</f>
        <v>13</v>
      </c>
      <c r="I4940" t="str">
        <f t="shared" si="77"/>
        <v/>
      </c>
    </row>
    <row r="4941" spans="1:9" x14ac:dyDescent="0.3">
      <c r="A4941">
        <v>4940</v>
      </c>
      <c r="B4941">
        <f>Движение!$A$727</f>
        <v>46946</v>
      </c>
      <c r="C4941">
        <f>Движение!$C$727</f>
        <v>0</v>
      </c>
      <c r="D4941" t="s">
        <v>56</v>
      </c>
      <c r="E4941">
        <f>Движение!$T$727</f>
        <v>18</v>
      </c>
      <c r="F4941">
        <f>N(Движение!$U$727)</f>
        <v>0</v>
      </c>
      <c r="G4941">
        <f>N(Движение!$V$727)</f>
        <v>0</v>
      </c>
      <c r="H4941">
        <f>Движение!$W$727</f>
        <v>18</v>
      </c>
      <c r="I4941" t="str">
        <f t="shared" si="77"/>
        <v/>
      </c>
    </row>
    <row r="4942" spans="1:9" x14ac:dyDescent="0.3">
      <c r="A4942">
        <v>4941</v>
      </c>
      <c r="B4942">
        <f>Движение!$A$727</f>
        <v>46946</v>
      </c>
      <c r="C4942">
        <f>Движение!$C$727</f>
        <v>0</v>
      </c>
      <c r="D4942" t="s">
        <v>57</v>
      </c>
      <c r="E4942">
        <f>Движение!$X$727</f>
        <v>21</v>
      </c>
      <c r="F4942">
        <f>N(Движение!$Y$727)</f>
        <v>0</v>
      </c>
      <c r="G4942">
        <f>N(Движение!$Z$727)</f>
        <v>0</v>
      </c>
      <c r="H4942">
        <f>Движение!$AA$727</f>
        <v>21</v>
      </c>
      <c r="I4942" t="str">
        <f t="shared" si="77"/>
        <v/>
      </c>
    </row>
    <row r="4943" spans="1:9" x14ac:dyDescent="0.3">
      <c r="A4943">
        <v>4942</v>
      </c>
      <c r="B4943">
        <f>Движение!$A$727</f>
        <v>46946</v>
      </c>
      <c r="C4943">
        <f>Движение!$C$727</f>
        <v>0</v>
      </c>
      <c r="D4943" t="s">
        <v>59</v>
      </c>
      <c r="E4943">
        <f>Движение!$AB$727</f>
        <v>15</v>
      </c>
      <c r="F4943">
        <f>N(Движение!$AC$727)</f>
        <v>0</v>
      </c>
      <c r="G4943">
        <f>N(Движение!$AD$727)</f>
        <v>0</v>
      </c>
      <c r="H4943">
        <f>Движение!$AE$727</f>
        <v>15</v>
      </c>
      <c r="I4943" t="str">
        <f t="shared" si="77"/>
        <v/>
      </c>
    </row>
    <row r="4944" spans="1:9" x14ac:dyDescent="0.3">
      <c r="A4944">
        <v>4943</v>
      </c>
      <c r="B4944">
        <f>Движение!$A$728</f>
        <v>46947</v>
      </c>
      <c r="C4944">
        <f>Движение!$C$728</f>
        <v>0</v>
      </c>
      <c r="D4944" t="s">
        <v>45</v>
      </c>
      <c r="E4944">
        <f>Движение!$D$728</f>
        <v>26</v>
      </c>
      <c r="F4944">
        <f>N(Движение!$E$728)</f>
        <v>0</v>
      </c>
      <c r="G4944">
        <f>N(Движение!$F$728)</f>
        <v>0</v>
      </c>
      <c r="H4944">
        <f>Движение!$G$728</f>
        <v>26</v>
      </c>
      <c r="I4944" t="str">
        <f t="shared" si="77"/>
        <v/>
      </c>
    </row>
    <row r="4945" spans="1:9" x14ac:dyDescent="0.3">
      <c r="A4945">
        <v>4944</v>
      </c>
      <c r="B4945">
        <f>Движение!$A$728</f>
        <v>46947</v>
      </c>
      <c r="C4945">
        <f>Движение!$C$728</f>
        <v>0</v>
      </c>
      <c r="D4945" t="s">
        <v>49</v>
      </c>
      <c r="E4945">
        <f>Движение!$H$728</f>
        <v>20</v>
      </c>
      <c r="F4945">
        <f>N(Движение!$I$728)</f>
        <v>0</v>
      </c>
      <c r="G4945">
        <f>N(Движение!$J$728)</f>
        <v>0</v>
      </c>
      <c r="H4945">
        <f>Движение!$K$728</f>
        <v>20</v>
      </c>
      <c r="I4945" t="str">
        <f t="shared" si="77"/>
        <v/>
      </c>
    </row>
    <row r="4946" spans="1:9" x14ac:dyDescent="0.3">
      <c r="A4946">
        <v>4945</v>
      </c>
      <c r="B4946">
        <f>Движение!$A$728</f>
        <v>46947</v>
      </c>
      <c r="C4946">
        <f>Движение!$C$728</f>
        <v>0</v>
      </c>
      <c r="D4946" t="s">
        <v>51</v>
      </c>
      <c r="E4946">
        <f>Движение!$L$728</f>
        <v>48</v>
      </c>
      <c r="F4946">
        <f>N(Движение!$M$728)</f>
        <v>0</v>
      </c>
      <c r="G4946">
        <f>N(Движение!$N$728)</f>
        <v>0</v>
      </c>
      <c r="H4946">
        <f>Движение!$O$728</f>
        <v>48</v>
      </c>
      <c r="I4946" t="str">
        <f t="shared" si="77"/>
        <v/>
      </c>
    </row>
    <row r="4947" spans="1:9" x14ac:dyDescent="0.3">
      <c r="A4947">
        <v>4946</v>
      </c>
      <c r="B4947">
        <f>Движение!$A$728</f>
        <v>46947</v>
      </c>
      <c r="C4947">
        <f>Движение!$C$728</f>
        <v>0</v>
      </c>
      <c r="D4947" t="s">
        <v>54</v>
      </c>
      <c r="E4947">
        <f>Движение!$P$728</f>
        <v>13</v>
      </c>
      <c r="F4947">
        <f>N(Движение!$Q$728)</f>
        <v>0</v>
      </c>
      <c r="G4947">
        <f>N(Движение!$R$728)</f>
        <v>0</v>
      </c>
      <c r="H4947">
        <f>Движение!$S$728</f>
        <v>13</v>
      </c>
      <c r="I4947" t="str">
        <f t="shared" si="77"/>
        <v/>
      </c>
    </row>
    <row r="4948" spans="1:9" x14ac:dyDescent="0.3">
      <c r="A4948">
        <v>4947</v>
      </c>
      <c r="B4948">
        <f>Движение!$A$728</f>
        <v>46947</v>
      </c>
      <c r="C4948">
        <f>Движение!$C$728</f>
        <v>0</v>
      </c>
      <c r="D4948" t="s">
        <v>56</v>
      </c>
      <c r="E4948">
        <f>Движение!$T$728</f>
        <v>18</v>
      </c>
      <c r="F4948">
        <f>N(Движение!$U$728)</f>
        <v>0</v>
      </c>
      <c r="G4948">
        <f>N(Движение!$V$728)</f>
        <v>0</v>
      </c>
      <c r="H4948">
        <f>Движение!$W$728</f>
        <v>18</v>
      </c>
      <c r="I4948" t="str">
        <f t="shared" si="77"/>
        <v/>
      </c>
    </row>
    <row r="4949" spans="1:9" x14ac:dyDescent="0.3">
      <c r="A4949">
        <v>4948</v>
      </c>
      <c r="B4949">
        <f>Движение!$A$728</f>
        <v>46947</v>
      </c>
      <c r="C4949">
        <f>Движение!$C$728</f>
        <v>0</v>
      </c>
      <c r="D4949" t="s">
        <v>57</v>
      </c>
      <c r="E4949">
        <f>Движение!$X$728</f>
        <v>21</v>
      </c>
      <c r="F4949">
        <f>N(Движение!$Y$728)</f>
        <v>0</v>
      </c>
      <c r="G4949">
        <f>N(Движение!$Z$728)</f>
        <v>0</v>
      </c>
      <c r="H4949">
        <f>Движение!$AA$728</f>
        <v>21</v>
      </c>
      <c r="I4949" t="str">
        <f t="shared" si="77"/>
        <v/>
      </c>
    </row>
    <row r="4950" spans="1:9" x14ac:dyDescent="0.3">
      <c r="A4950">
        <v>4949</v>
      </c>
      <c r="B4950">
        <f>Движение!$A$728</f>
        <v>46947</v>
      </c>
      <c r="C4950">
        <f>Движение!$C$728</f>
        <v>0</v>
      </c>
      <c r="D4950" t="s">
        <v>59</v>
      </c>
      <c r="E4950">
        <f>Движение!$AB$728</f>
        <v>15</v>
      </c>
      <c r="F4950">
        <f>N(Движение!$AC$728)</f>
        <v>0</v>
      </c>
      <c r="G4950">
        <f>N(Движение!$AD$728)</f>
        <v>0</v>
      </c>
      <c r="H4950">
        <f>Движение!$AE$728</f>
        <v>15</v>
      </c>
      <c r="I4950" t="str">
        <f t="shared" si="77"/>
        <v/>
      </c>
    </row>
    <row r="4951" spans="1:9" x14ac:dyDescent="0.3">
      <c r="A4951">
        <v>4950</v>
      </c>
      <c r="B4951">
        <f>Движение!$A$729</f>
        <v>46948</v>
      </c>
      <c r="C4951">
        <f>Движение!$C$729</f>
        <v>0</v>
      </c>
      <c r="D4951" t="s">
        <v>45</v>
      </c>
      <c r="E4951">
        <f>Движение!$D$729</f>
        <v>26</v>
      </c>
      <c r="F4951">
        <f>N(Движение!$E$729)</f>
        <v>0</v>
      </c>
      <c r="G4951">
        <f>N(Движение!$F$729)</f>
        <v>0</v>
      </c>
      <c r="H4951">
        <f>Движение!$G$729</f>
        <v>26</v>
      </c>
      <c r="I4951" t="str">
        <f t="shared" si="77"/>
        <v/>
      </c>
    </row>
    <row r="4952" spans="1:9" x14ac:dyDescent="0.3">
      <c r="A4952">
        <v>4951</v>
      </c>
      <c r="B4952">
        <f>Движение!$A$729</f>
        <v>46948</v>
      </c>
      <c r="C4952">
        <f>Движение!$C$729</f>
        <v>0</v>
      </c>
      <c r="D4952" t="s">
        <v>49</v>
      </c>
      <c r="E4952">
        <f>Движение!$H$729</f>
        <v>20</v>
      </c>
      <c r="F4952">
        <f>N(Движение!$I$729)</f>
        <v>0</v>
      </c>
      <c r="G4952">
        <f>N(Движение!$J$729)</f>
        <v>0</v>
      </c>
      <c r="H4952">
        <f>Движение!$K$729</f>
        <v>20</v>
      </c>
      <c r="I4952" t="str">
        <f t="shared" si="77"/>
        <v/>
      </c>
    </row>
    <row r="4953" spans="1:9" x14ac:dyDescent="0.3">
      <c r="A4953">
        <v>4952</v>
      </c>
      <c r="B4953">
        <f>Движение!$A$729</f>
        <v>46948</v>
      </c>
      <c r="C4953">
        <f>Движение!$C$729</f>
        <v>0</v>
      </c>
      <c r="D4953" t="s">
        <v>51</v>
      </c>
      <c r="E4953">
        <f>Движение!$L$729</f>
        <v>48</v>
      </c>
      <c r="F4953">
        <f>N(Движение!$M$729)</f>
        <v>0</v>
      </c>
      <c r="G4953">
        <f>N(Движение!$N$729)</f>
        <v>0</v>
      </c>
      <c r="H4953">
        <f>Движение!$O$729</f>
        <v>48</v>
      </c>
      <c r="I4953" t="str">
        <f t="shared" si="77"/>
        <v/>
      </c>
    </row>
    <row r="4954" spans="1:9" x14ac:dyDescent="0.3">
      <c r="A4954">
        <v>4953</v>
      </c>
      <c r="B4954">
        <f>Движение!$A$729</f>
        <v>46948</v>
      </c>
      <c r="C4954">
        <f>Движение!$C$729</f>
        <v>0</v>
      </c>
      <c r="D4954" t="s">
        <v>54</v>
      </c>
      <c r="E4954">
        <f>Движение!$P$729</f>
        <v>13</v>
      </c>
      <c r="F4954">
        <f>N(Движение!$Q$729)</f>
        <v>0</v>
      </c>
      <c r="G4954">
        <f>N(Движение!$R$729)</f>
        <v>0</v>
      </c>
      <c r="H4954">
        <f>Движение!$S$729</f>
        <v>13</v>
      </c>
      <c r="I4954" t="str">
        <f t="shared" si="77"/>
        <v/>
      </c>
    </row>
    <row r="4955" spans="1:9" x14ac:dyDescent="0.3">
      <c r="A4955">
        <v>4954</v>
      </c>
      <c r="B4955">
        <f>Движение!$A$729</f>
        <v>46948</v>
      </c>
      <c r="C4955">
        <f>Движение!$C$729</f>
        <v>0</v>
      </c>
      <c r="D4955" t="s">
        <v>56</v>
      </c>
      <c r="E4955">
        <f>Движение!$T$729</f>
        <v>18</v>
      </c>
      <c r="F4955">
        <f>N(Движение!$U$729)</f>
        <v>0</v>
      </c>
      <c r="G4955">
        <f>N(Движение!$V$729)</f>
        <v>0</v>
      </c>
      <c r="H4955">
        <f>Движение!$W$729</f>
        <v>18</v>
      </c>
      <c r="I4955" t="str">
        <f t="shared" si="77"/>
        <v/>
      </c>
    </row>
    <row r="4956" spans="1:9" x14ac:dyDescent="0.3">
      <c r="A4956">
        <v>4955</v>
      </c>
      <c r="B4956">
        <f>Движение!$A$729</f>
        <v>46948</v>
      </c>
      <c r="C4956">
        <f>Движение!$C$729</f>
        <v>0</v>
      </c>
      <c r="D4956" t="s">
        <v>57</v>
      </c>
      <c r="E4956">
        <f>Движение!$X$729</f>
        <v>21</v>
      </c>
      <c r="F4956">
        <f>N(Движение!$Y$729)</f>
        <v>0</v>
      </c>
      <c r="G4956">
        <f>N(Движение!$Z$729)</f>
        <v>0</v>
      </c>
      <c r="H4956">
        <f>Движение!$AA$729</f>
        <v>21</v>
      </c>
      <c r="I4956" t="str">
        <f t="shared" si="77"/>
        <v/>
      </c>
    </row>
    <row r="4957" spans="1:9" x14ac:dyDescent="0.3">
      <c r="A4957">
        <v>4956</v>
      </c>
      <c r="B4957">
        <f>Движение!$A$729</f>
        <v>46948</v>
      </c>
      <c r="C4957">
        <f>Движение!$C$729</f>
        <v>0</v>
      </c>
      <c r="D4957" t="s">
        <v>59</v>
      </c>
      <c r="E4957">
        <f>Движение!$AB$729</f>
        <v>15</v>
      </c>
      <c r="F4957">
        <f>N(Движение!$AC$729)</f>
        <v>0</v>
      </c>
      <c r="G4957">
        <f>N(Движение!$AD$729)</f>
        <v>0</v>
      </c>
      <c r="H4957">
        <f>Движение!$AE$729</f>
        <v>15</v>
      </c>
      <c r="I4957" t="str">
        <f t="shared" si="77"/>
        <v/>
      </c>
    </row>
    <row r="4958" spans="1:9" x14ac:dyDescent="0.3">
      <c r="A4958">
        <v>4957</v>
      </c>
      <c r="B4958">
        <f>Движение!$A$730</f>
        <v>46949</v>
      </c>
      <c r="C4958">
        <f>Движение!$C$730</f>
        <v>0</v>
      </c>
      <c r="D4958" t="s">
        <v>45</v>
      </c>
      <c r="E4958">
        <f>Движение!$D$730</f>
        <v>26</v>
      </c>
      <c r="F4958">
        <f>N(Движение!$E$730)</f>
        <v>0</v>
      </c>
      <c r="G4958">
        <f>N(Движение!$F$730)</f>
        <v>0</v>
      </c>
      <c r="H4958">
        <f>Движение!$G$730</f>
        <v>26</v>
      </c>
      <c r="I4958" t="str">
        <f t="shared" si="77"/>
        <v/>
      </c>
    </row>
    <row r="4959" spans="1:9" x14ac:dyDescent="0.3">
      <c r="A4959">
        <v>4958</v>
      </c>
      <c r="B4959">
        <f>Движение!$A$730</f>
        <v>46949</v>
      </c>
      <c r="C4959">
        <f>Движение!$C$730</f>
        <v>0</v>
      </c>
      <c r="D4959" t="s">
        <v>49</v>
      </c>
      <c r="E4959">
        <f>Движение!$H$730</f>
        <v>20</v>
      </c>
      <c r="F4959">
        <f>N(Движение!$I$730)</f>
        <v>0</v>
      </c>
      <c r="G4959">
        <f>N(Движение!$J$730)</f>
        <v>0</v>
      </c>
      <c r="H4959">
        <f>Движение!$K$730</f>
        <v>20</v>
      </c>
      <c r="I4959" t="str">
        <f t="shared" si="77"/>
        <v/>
      </c>
    </row>
    <row r="4960" spans="1:9" x14ac:dyDescent="0.3">
      <c r="A4960">
        <v>4959</v>
      </c>
      <c r="B4960">
        <f>Движение!$A$730</f>
        <v>46949</v>
      </c>
      <c r="C4960">
        <f>Движение!$C$730</f>
        <v>0</v>
      </c>
      <c r="D4960" t="s">
        <v>51</v>
      </c>
      <c r="E4960">
        <f>Движение!$L$730</f>
        <v>48</v>
      </c>
      <c r="F4960">
        <f>N(Движение!$M$730)</f>
        <v>0</v>
      </c>
      <c r="G4960">
        <f>N(Движение!$N$730)</f>
        <v>0</v>
      </c>
      <c r="H4960">
        <f>Движение!$O$730</f>
        <v>48</v>
      </c>
      <c r="I4960" t="str">
        <f t="shared" si="77"/>
        <v/>
      </c>
    </row>
    <row r="4961" spans="1:9" x14ac:dyDescent="0.3">
      <c r="A4961">
        <v>4960</v>
      </c>
      <c r="B4961">
        <f>Движение!$A$730</f>
        <v>46949</v>
      </c>
      <c r="C4961">
        <f>Движение!$C$730</f>
        <v>0</v>
      </c>
      <c r="D4961" t="s">
        <v>54</v>
      </c>
      <c r="E4961">
        <f>Движение!$P$730</f>
        <v>13</v>
      </c>
      <c r="F4961">
        <f>N(Движение!$Q$730)</f>
        <v>0</v>
      </c>
      <c r="G4961">
        <f>N(Движение!$R$730)</f>
        <v>0</v>
      </c>
      <c r="H4961">
        <f>Движение!$S$730</f>
        <v>13</v>
      </c>
      <c r="I4961" t="str">
        <f t="shared" si="77"/>
        <v/>
      </c>
    </row>
    <row r="4962" spans="1:9" x14ac:dyDescent="0.3">
      <c r="A4962">
        <v>4961</v>
      </c>
      <c r="B4962">
        <f>Движение!$A$730</f>
        <v>46949</v>
      </c>
      <c r="C4962">
        <f>Движение!$C$730</f>
        <v>0</v>
      </c>
      <c r="D4962" t="s">
        <v>56</v>
      </c>
      <c r="E4962">
        <f>Движение!$T$730</f>
        <v>18</v>
      </c>
      <c r="F4962">
        <f>N(Движение!$U$730)</f>
        <v>0</v>
      </c>
      <c r="G4962">
        <f>N(Движение!$V$730)</f>
        <v>0</v>
      </c>
      <c r="H4962">
        <f>Движение!$W$730</f>
        <v>18</v>
      </c>
      <c r="I4962" t="str">
        <f t="shared" si="77"/>
        <v/>
      </c>
    </row>
    <row r="4963" spans="1:9" x14ac:dyDescent="0.3">
      <c r="A4963">
        <v>4962</v>
      </c>
      <c r="B4963">
        <f>Движение!$A$730</f>
        <v>46949</v>
      </c>
      <c r="C4963">
        <f>Движение!$C$730</f>
        <v>0</v>
      </c>
      <c r="D4963" t="s">
        <v>57</v>
      </c>
      <c r="E4963">
        <f>Движение!$X$730</f>
        <v>21</v>
      </c>
      <c r="F4963">
        <f>N(Движение!$Y$730)</f>
        <v>0</v>
      </c>
      <c r="G4963">
        <f>N(Движение!$Z$730)</f>
        <v>0</v>
      </c>
      <c r="H4963">
        <f>Движение!$AA$730</f>
        <v>21</v>
      </c>
      <c r="I4963" t="str">
        <f t="shared" si="77"/>
        <v/>
      </c>
    </row>
    <row r="4964" spans="1:9" x14ac:dyDescent="0.3">
      <c r="A4964">
        <v>4963</v>
      </c>
      <c r="B4964">
        <f>Движение!$A$730</f>
        <v>46949</v>
      </c>
      <c r="C4964">
        <f>Движение!$C$730</f>
        <v>0</v>
      </c>
      <c r="D4964" t="s">
        <v>59</v>
      </c>
      <c r="E4964">
        <f>Движение!$AB$730</f>
        <v>15</v>
      </c>
      <c r="F4964">
        <f>N(Движение!$AC$730)</f>
        <v>0</v>
      </c>
      <c r="G4964">
        <f>N(Движение!$AD$730)</f>
        <v>0</v>
      </c>
      <c r="H4964">
        <f>Движение!$AE$730</f>
        <v>15</v>
      </c>
      <c r="I4964" t="str">
        <f t="shared" si="77"/>
        <v/>
      </c>
    </row>
    <row r="4965" spans="1:9" x14ac:dyDescent="0.3">
      <c r="A4965">
        <v>4964</v>
      </c>
      <c r="B4965">
        <f>Движение!$A$731</f>
        <v>46950</v>
      </c>
      <c r="C4965">
        <f>Движение!$C$731</f>
        <v>0</v>
      </c>
      <c r="D4965" t="s">
        <v>45</v>
      </c>
      <c r="E4965">
        <f>Движение!$D$731</f>
        <v>26</v>
      </c>
      <c r="F4965">
        <f>N(Движение!$E$731)</f>
        <v>0</v>
      </c>
      <c r="G4965">
        <f>N(Движение!$F$731)</f>
        <v>0</v>
      </c>
      <c r="H4965">
        <f>Движение!$G$731</f>
        <v>26</v>
      </c>
      <c r="I4965" t="str">
        <f t="shared" si="77"/>
        <v/>
      </c>
    </row>
    <row r="4966" spans="1:9" x14ac:dyDescent="0.3">
      <c r="A4966">
        <v>4965</v>
      </c>
      <c r="B4966">
        <f>Движение!$A$731</f>
        <v>46950</v>
      </c>
      <c r="C4966">
        <f>Движение!$C$731</f>
        <v>0</v>
      </c>
      <c r="D4966" t="s">
        <v>49</v>
      </c>
      <c r="E4966">
        <f>Движение!$H$731</f>
        <v>20</v>
      </c>
      <c r="F4966">
        <f>N(Движение!$I$731)</f>
        <v>0</v>
      </c>
      <c r="G4966">
        <f>N(Движение!$J$731)</f>
        <v>0</v>
      </c>
      <c r="H4966">
        <f>Движение!$K$731</f>
        <v>20</v>
      </c>
      <c r="I4966" t="str">
        <f t="shared" si="77"/>
        <v/>
      </c>
    </row>
    <row r="4967" spans="1:9" x14ac:dyDescent="0.3">
      <c r="A4967">
        <v>4966</v>
      </c>
      <c r="B4967">
        <f>Движение!$A$731</f>
        <v>46950</v>
      </c>
      <c r="C4967">
        <f>Движение!$C$731</f>
        <v>0</v>
      </c>
      <c r="D4967" t="s">
        <v>51</v>
      </c>
      <c r="E4967">
        <f>Движение!$L$731</f>
        <v>48</v>
      </c>
      <c r="F4967">
        <f>N(Движение!$M$731)</f>
        <v>0</v>
      </c>
      <c r="G4967">
        <f>N(Движение!$N$731)</f>
        <v>0</v>
      </c>
      <c r="H4967">
        <f>Движение!$O$731</f>
        <v>48</v>
      </c>
      <c r="I4967" t="str">
        <f t="shared" si="77"/>
        <v/>
      </c>
    </row>
    <row r="4968" spans="1:9" x14ac:dyDescent="0.3">
      <c r="A4968">
        <v>4967</v>
      </c>
      <c r="B4968">
        <f>Движение!$A$731</f>
        <v>46950</v>
      </c>
      <c r="C4968">
        <f>Движение!$C$731</f>
        <v>0</v>
      </c>
      <c r="D4968" t="s">
        <v>54</v>
      </c>
      <c r="E4968">
        <f>Движение!$P$731</f>
        <v>13</v>
      </c>
      <c r="F4968">
        <f>N(Движение!$Q$731)</f>
        <v>0</v>
      </c>
      <c r="G4968">
        <f>N(Движение!$R$731)</f>
        <v>0</v>
      </c>
      <c r="H4968">
        <f>Движение!$S$731</f>
        <v>13</v>
      </c>
      <c r="I4968" t="str">
        <f t="shared" si="77"/>
        <v/>
      </c>
    </row>
    <row r="4969" spans="1:9" x14ac:dyDescent="0.3">
      <c r="A4969">
        <v>4968</v>
      </c>
      <c r="B4969">
        <f>Движение!$A$731</f>
        <v>46950</v>
      </c>
      <c r="C4969">
        <f>Движение!$C$731</f>
        <v>0</v>
      </c>
      <c r="D4969" t="s">
        <v>56</v>
      </c>
      <c r="E4969">
        <f>Движение!$T$731</f>
        <v>18</v>
      </c>
      <c r="F4969">
        <f>N(Движение!$U$731)</f>
        <v>0</v>
      </c>
      <c r="G4969">
        <f>N(Движение!$V$731)</f>
        <v>0</v>
      </c>
      <c r="H4969">
        <f>Движение!$W$731</f>
        <v>18</v>
      </c>
      <c r="I4969" t="str">
        <f t="shared" si="77"/>
        <v/>
      </c>
    </row>
    <row r="4970" spans="1:9" x14ac:dyDescent="0.3">
      <c r="A4970">
        <v>4969</v>
      </c>
      <c r="B4970">
        <f>Движение!$A$731</f>
        <v>46950</v>
      </c>
      <c r="C4970">
        <f>Движение!$C$731</f>
        <v>0</v>
      </c>
      <c r="D4970" t="s">
        <v>57</v>
      </c>
      <c r="E4970">
        <f>Движение!$X$731</f>
        <v>21</v>
      </c>
      <c r="F4970">
        <f>N(Движение!$Y$731)</f>
        <v>0</v>
      </c>
      <c r="G4970">
        <f>N(Движение!$Z$731)</f>
        <v>0</v>
      </c>
      <c r="H4970">
        <f>Движение!$AA$731</f>
        <v>21</v>
      </c>
      <c r="I4970" t="str">
        <f t="shared" si="77"/>
        <v/>
      </c>
    </row>
    <row r="4971" spans="1:9" x14ac:dyDescent="0.3">
      <c r="A4971">
        <v>4970</v>
      </c>
      <c r="B4971">
        <f>Движение!$A$731</f>
        <v>46950</v>
      </c>
      <c r="C4971">
        <f>Движение!$C$731</f>
        <v>0</v>
      </c>
      <c r="D4971" t="s">
        <v>59</v>
      </c>
      <c r="E4971">
        <f>Движение!$AB$731</f>
        <v>15</v>
      </c>
      <c r="F4971">
        <f>N(Движение!$AC$731)</f>
        <v>0</v>
      </c>
      <c r="G4971">
        <f>N(Движение!$AD$731)</f>
        <v>0</v>
      </c>
      <c r="H4971">
        <f>Движение!$AE$731</f>
        <v>15</v>
      </c>
      <c r="I4971" t="str">
        <f t="shared" si="77"/>
        <v/>
      </c>
    </row>
    <row r="4972" spans="1:9" x14ac:dyDescent="0.3">
      <c r="A4972">
        <v>4971</v>
      </c>
      <c r="B4972">
        <f>Движение!$A$732</f>
        <v>46951</v>
      </c>
      <c r="C4972">
        <f>Движение!$C$732</f>
        <v>0</v>
      </c>
      <c r="D4972" t="s">
        <v>45</v>
      </c>
      <c r="E4972">
        <f>Движение!$D$732</f>
        <v>26</v>
      </c>
      <c r="F4972">
        <f>N(Движение!$E$732)</f>
        <v>0</v>
      </c>
      <c r="G4972">
        <f>N(Движение!$F$732)</f>
        <v>0</v>
      </c>
      <c r="H4972">
        <f>Движение!$G$732</f>
        <v>26</v>
      </c>
      <c r="I4972" t="str">
        <f t="shared" si="77"/>
        <v/>
      </c>
    </row>
    <row r="4973" spans="1:9" x14ac:dyDescent="0.3">
      <c r="A4973">
        <v>4972</v>
      </c>
      <c r="B4973">
        <f>Движение!$A$732</f>
        <v>46951</v>
      </c>
      <c r="C4973">
        <f>Движение!$C$732</f>
        <v>0</v>
      </c>
      <c r="D4973" t="s">
        <v>49</v>
      </c>
      <c r="E4973">
        <f>Движение!$H$732</f>
        <v>20</v>
      </c>
      <c r="F4973">
        <f>N(Движение!$I$732)</f>
        <v>0</v>
      </c>
      <c r="G4973">
        <f>N(Движение!$J$732)</f>
        <v>0</v>
      </c>
      <c r="H4973">
        <f>Движение!$K$732</f>
        <v>20</v>
      </c>
      <c r="I4973" t="str">
        <f t="shared" si="77"/>
        <v/>
      </c>
    </row>
    <row r="4974" spans="1:9" x14ac:dyDescent="0.3">
      <c r="A4974">
        <v>4973</v>
      </c>
      <c r="B4974">
        <f>Движение!$A$732</f>
        <v>46951</v>
      </c>
      <c r="C4974">
        <f>Движение!$C$732</f>
        <v>0</v>
      </c>
      <c r="D4974" t="s">
        <v>51</v>
      </c>
      <c r="E4974">
        <f>Движение!$L$732</f>
        <v>48</v>
      </c>
      <c r="F4974">
        <f>N(Движение!$M$732)</f>
        <v>0</v>
      </c>
      <c r="G4974">
        <f>N(Движение!$N$732)</f>
        <v>0</v>
      </c>
      <c r="H4974">
        <f>Движение!$O$732</f>
        <v>48</v>
      </c>
      <c r="I4974" t="str">
        <f t="shared" si="77"/>
        <v/>
      </c>
    </row>
    <row r="4975" spans="1:9" x14ac:dyDescent="0.3">
      <c r="A4975">
        <v>4974</v>
      </c>
      <c r="B4975">
        <f>Движение!$A$732</f>
        <v>46951</v>
      </c>
      <c r="C4975">
        <f>Движение!$C$732</f>
        <v>0</v>
      </c>
      <c r="D4975" t="s">
        <v>54</v>
      </c>
      <c r="E4975">
        <f>Движение!$P$732</f>
        <v>13</v>
      </c>
      <c r="F4975">
        <f>N(Движение!$Q$732)</f>
        <v>0</v>
      </c>
      <c r="G4975">
        <f>N(Движение!$R$732)</f>
        <v>0</v>
      </c>
      <c r="H4975">
        <f>Движение!$S$732</f>
        <v>13</v>
      </c>
      <c r="I4975" t="str">
        <f t="shared" si="77"/>
        <v/>
      </c>
    </row>
    <row r="4976" spans="1:9" x14ac:dyDescent="0.3">
      <c r="A4976">
        <v>4975</v>
      </c>
      <c r="B4976">
        <f>Движение!$A$732</f>
        <v>46951</v>
      </c>
      <c r="C4976">
        <f>Движение!$C$732</f>
        <v>0</v>
      </c>
      <c r="D4976" t="s">
        <v>56</v>
      </c>
      <c r="E4976">
        <f>Движение!$T$732</f>
        <v>18</v>
      </c>
      <c r="F4976">
        <f>N(Движение!$U$732)</f>
        <v>0</v>
      </c>
      <c r="G4976">
        <f>N(Движение!$V$732)</f>
        <v>0</v>
      </c>
      <c r="H4976">
        <f>Движение!$W$732</f>
        <v>18</v>
      </c>
      <c r="I4976" t="str">
        <f t="shared" si="77"/>
        <v/>
      </c>
    </row>
    <row r="4977" spans="1:9" x14ac:dyDescent="0.3">
      <c r="A4977">
        <v>4976</v>
      </c>
      <c r="B4977">
        <f>Движение!$A$732</f>
        <v>46951</v>
      </c>
      <c r="C4977">
        <f>Движение!$C$732</f>
        <v>0</v>
      </c>
      <c r="D4977" t="s">
        <v>57</v>
      </c>
      <c r="E4977">
        <f>Движение!$X$732</f>
        <v>21</v>
      </c>
      <c r="F4977">
        <f>N(Движение!$Y$732)</f>
        <v>0</v>
      </c>
      <c r="G4977">
        <f>N(Движение!$Z$732)</f>
        <v>0</v>
      </c>
      <c r="H4977">
        <f>Движение!$AA$732</f>
        <v>21</v>
      </c>
      <c r="I4977" t="str">
        <f t="shared" si="77"/>
        <v/>
      </c>
    </row>
    <row r="4978" spans="1:9" x14ac:dyDescent="0.3">
      <c r="A4978">
        <v>4977</v>
      </c>
      <c r="B4978">
        <f>Движение!$A$732</f>
        <v>46951</v>
      </c>
      <c r="C4978">
        <f>Движение!$C$732</f>
        <v>0</v>
      </c>
      <c r="D4978" t="s">
        <v>59</v>
      </c>
      <c r="E4978">
        <f>Движение!$AB$732</f>
        <v>15</v>
      </c>
      <c r="F4978">
        <f>N(Движение!$AC$732)</f>
        <v>0</v>
      </c>
      <c r="G4978">
        <f>N(Движение!$AD$732)</f>
        <v>0</v>
      </c>
      <c r="H4978">
        <f>Движение!$AE$732</f>
        <v>15</v>
      </c>
      <c r="I4978" t="str">
        <f t="shared" si="77"/>
        <v/>
      </c>
    </row>
    <row r="4979" spans="1:9" x14ac:dyDescent="0.3">
      <c r="A4979">
        <v>4978</v>
      </c>
      <c r="B4979">
        <f>Движение!$A$733</f>
        <v>46952</v>
      </c>
      <c r="C4979">
        <f>Движение!$C$733</f>
        <v>0</v>
      </c>
      <c r="D4979" t="s">
        <v>45</v>
      </c>
      <c r="E4979">
        <f>Движение!$D$733</f>
        <v>26</v>
      </c>
      <c r="F4979">
        <f>N(Движение!$E$733)</f>
        <v>0</v>
      </c>
      <c r="G4979">
        <f>N(Движение!$F$733)</f>
        <v>0</v>
      </c>
      <c r="H4979">
        <f>Движение!$G$733</f>
        <v>26</v>
      </c>
      <c r="I4979" t="str">
        <f t="shared" si="77"/>
        <v/>
      </c>
    </row>
    <row r="4980" spans="1:9" x14ac:dyDescent="0.3">
      <c r="A4980">
        <v>4979</v>
      </c>
      <c r="B4980">
        <f>Движение!$A$733</f>
        <v>46952</v>
      </c>
      <c r="C4980">
        <f>Движение!$C$733</f>
        <v>0</v>
      </c>
      <c r="D4980" t="s">
        <v>49</v>
      </c>
      <c r="E4980">
        <f>Движение!$H$733</f>
        <v>20</v>
      </c>
      <c r="F4980">
        <f>N(Движение!$I$733)</f>
        <v>0</v>
      </c>
      <c r="G4980">
        <f>N(Движение!$J$733)</f>
        <v>0</v>
      </c>
      <c r="H4980">
        <f>Движение!$K$733</f>
        <v>20</v>
      </c>
      <c r="I4980" t="str">
        <f t="shared" si="77"/>
        <v/>
      </c>
    </row>
    <row r="4981" spans="1:9" x14ac:dyDescent="0.3">
      <c r="A4981">
        <v>4980</v>
      </c>
      <c r="B4981">
        <f>Движение!$A$733</f>
        <v>46952</v>
      </c>
      <c r="C4981">
        <f>Движение!$C$733</f>
        <v>0</v>
      </c>
      <c r="D4981" t="s">
        <v>51</v>
      </c>
      <c r="E4981">
        <f>Движение!$L$733</f>
        <v>48</v>
      </c>
      <c r="F4981">
        <f>N(Движение!$M$733)</f>
        <v>0</v>
      </c>
      <c r="G4981">
        <f>N(Движение!$N$733)</f>
        <v>0</v>
      </c>
      <c r="H4981">
        <f>Движение!$O$733</f>
        <v>48</v>
      </c>
      <c r="I4981" t="str">
        <f t="shared" si="77"/>
        <v/>
      </c>
    </row>
    <row r="4982" spans="1:9" x14ac:dyDescent="0.3">
      <c r="A4982">
        <v>4981</v>
      </c>
      <c r="B4982">
        <f>Движение!$A$733</f>
        <v>46952</v>
      </c>
      <c r="C4982">
        <f>Движение!$C$733</f>
        <v>0</v>
      </c>
      <c r="D4982" t="s">
        <v>54</v>
      </c>
      <c r="E4982">
        <f>Движение!$P$733</f>
        <v>13</v>
      </c>
      <c r="F4982">
        <f>N(Движение!$Q$733)</f>
        <v>0</v>
      </c>
      <c r="G4982">
        <f>N(Движение!$R$733)</f>
        <v>0</v>
      </c>
      <c r="H4982">
        <f>Движение!$S$733</f>
        <v>13</v>
      </c>
      <c r="I4982" t="str">
        <f t="shared" si="77"/>
        <v/>
      </c>
    </row>
    <row r="4983" spans="1:9" x14ac:dyDescent="0.3">
      <c r="A4983">
        <v>4982</v>
      </c>
      <c r="B4983">
        <f>Движение!$A$733</f>
        <v>46952</v>
      </c>
      <c r="C4983">
        <f>Движение!$C$733</f>
        <v>0</v>
      </c>
      <c r="D4983" t="s">
        <v>56</v>
      </c>
      <c r="E4983">
        <f>Движение!$T$733</f>
        <v>18</v>
      </c>
      <c r="F4983">
        <f>N(Движение!$U$733)</f>
        <v>0</v>
      </c>
      <c r="G4983">
        <f>N(Движение!$V$733)</f>
        <v>0</v>
      </c>
      <c r="H4983">
        <f>Движение!$W$733</f>
        <v>18</v>
      </c>
      <c r="I4983" t="str">
        <f t="shared" si="77"/>
        <v/>
      </c>
    </row>
    <row r="4984" spans="1:9" x14ac:dyDescent="0.3">
      <c r="A4984">
        <v>4983</v>
      </c>
      <c r="B4984">
        <f>Движение!$A$733</f>
        <v>46952</v>
      </c>
      <c r="C4984">
        <f>Движение!$C$733</f>
        <v>0</v>
      </c>
      <c r="D4984" t="s">
        <v>57</v>
      </c>
      <c r="E4984">
        <f>Движение!$X$733</f>
        <v>21</v>
      </c>
      <c r="F4984">
        <f>N(Движение!$Y$733)</f>
        <v>0</v>
      </c>
      <c r="G4984">
        <f>N(Движение!$Z$733)</f>
        <v>0</v>
      </c>
      <c r="H4984">
        <f>Движение!$AA$733</f>
        <v>21</v>
      </c>
      <c r="I4984" t="str">
        <f t="shared" si="77"/>
        <v/>
      </c>
    </row>
    <row r="4985" spans="1:9" x14ac:dyDescent="0.3">
      <c r="A4985">
        <v>4984</v>
      </c>
      <c r="B4985">
        <f>Движение!$A$733</f>
        <v>46952</v>
      </c>
      <c r="C4985">
        <f>Движение!$C$733</f>
        <v>0</v>
      </c>
      <c r="D4985" t="s">
        <v>59</v>
      </c>
      <c r="E4985">
        <f>Движение!$AB$733</f>
        <v>15</v>
      </c>
      <c r="F4985">
        <f>N(Движение!$AC$733)</f>
        <v>0</v>
      </c>
      <c r="G4985">
        <f>N(Движение!$AD$733)</f>
        <v>0</v>
      </c>
      <c r="H4985">
        <f>Движение!$AE$733</f>
        <v>15</v>
      </c>
      <c r="I4985" t="str">
        <f t="shared" si="77"/>
        <v/>
      </c>
    </row>
    <row r="4986" spans="1:9" x14ac:dyDescent="0.3">
      <c r="A4986">
        <v>4985</v>
      </c>
      <c r="B4986">
        <f>Движение!$A$734</f>
        <v>46953</v>
      </c>
      <c r="C4986">
        <f>Движение!$C$734</f>
        <v>0</v>
      </c>
      <c r="D4986" t="s">
        <v>45</v>
      </c>
      <c r="E4986">
        <f>Движение!$D$734</f>
        <v>26</v>
      </c>
      <c r="F4986">
        <f>N(Движение!$E$734)</f>
        <v>0</v>
      </c>
      <c r="G4986">
        <f>N(Движение!$F$734)</f>
        <v>0</v>
      </c>
      <c r="H4986">
        <f>Движение!$G$734</f>
        <v>26</v>
      </c>
      <c r="I4986" t="str">
        <f t="shared" si="77"/>
        <v/>
      </c>
    </row>
    <row r="4987" spans="1:9" x14ac:dyDescent="0.3">
      <c r="A4987">
        <v>4986</v>
      </c>
      <c r="B4987">
        <f>Движение!$A$734</f>
        <v>46953</v>
      </c>
      <c r="C4987">
        <f>Движение!$C$734</f>
        <v>0</v>
      </c>
      <c r="D4987" t="s">
        <v>49</v>
      </c>
      <c r="E4987">
        <f>Движение!$H$734</f>
        <v>20</v>
      </c>
      <c r="F4987">
        <f>N(Движение!$I$734)</f>
        <v>0</v>
      </c>
      <c r="G4987">
        <f>N(Движение!$J$734)</f>
        <v>0</v>
      </c>
      <c r="H4987">
        <f>Движение!$K$734</f>
        <v>20</v>
      </c>
      <c r="I4987" t="str">
        <f t="shared" si="77"/>
        <v/>
      </c>
    </row>
    <row r="4988" spans="1:9" x14ac:dyDescent="0.3">
      <c r="A4988">
        <v>4987</v>
      </c>
      <c r="B4988">
        <f>Движение!$A$734</f>
        <v>46953</v>
      </c>
      <c r="C4988">
        <f>Движение!$C$734</f>
        <v>0</v>
      </c>
      <c r="D4988" t="s">
        <v>51</v>
      </c>
      <c r="E4988">
        <f>Движение!$L$734</f>
        <v>48</v>
      </c>
      <c r="F4988">
        <f>N(Движение!$M$734)</f>
        <v>0</v>
      </c>
      <c r="G4988">
        <f>N(Движение!$N$734)</f>
        <v>0</v>
      </c>
      <c r="H4988">
        <f>Движение!$O$734</f>
        <v>48</v>
      </c>
      <c r="I4988" t="str">
        <f t="shared" si="77"/>
        <v/>
      </c>
    </row>
    <row r="4989" spans="1:9" x14ac:dyDescent="0.3">
      <c r="A4989">
        <v>4988</v>
      </c>
      <c r="B4989">
        <f>Движение!$A$734</f>
        <v>46953</v>
      </c>
      <c r="C4989">
        <f>Движение!$C$734</f>
        <v>0</v>
      </c>
      <c r="D4989" t="s">
        <v>54</v>
      </c>
      <c r="E4989">
        <f>Движение!$P$734</f>
        <v>13</v>
      </c>
      <c r="F4989">
        <f>N(Движение!$Q$734)</f>
        <v>0</v>
      </c>
      <c r="G4989">
        <f>N(Движение!$R$734)</f>
        <v>0</v>
      </c>
      <c r="H4989">
        <f>Движение!$S$734</f>
        <v>13</v>
      </c>
      <c r="I4989" t="str">
        <f t="shared" si="77"/>
        <v/>
      </c>
    </row>
    <row r="4990" spans="1:9" x14ac:dyDescent="0.3">
      <c r="A4990">
        <v>4989</v>
      </c>
      <c r="B4990">
        <f>Движение!$A$734</f>
        <v>46953</v>
      </c>
      <c r="C4990">
        <f>Движение!$C$734</f>
        <v>0</v>
      </c>
      <c r="D4990" t="s">
        <v>56</v>
      </c>
      <c r="E4990">
        <f>Движение!$T$734</f>
        <v>18</v>
      </c>
      <c r="F4990">
        <f>N(Движение!$U$734)</f>
        <v>0</v>
      </c>
      <c r="G4990">
        <f>N(Движение!$V$734)</f>
        <v>0</v>
      </c>
      <c r="H4990">
        <f>Движение!$W$734</f>
        <v>18</v>
      </c>
      <c r="I4990" t="str">
        <f t="shared" si="77"/>
        <v/>
      </c>
    </row>
    <row r="4991" spans="1:9" x14ac:dyDescent="0.3">
      <c r="A4991">
        <v>4990</v>
      </c>
      <c r="B4991">
        <f>Движение!$A$734</f>
        <v>46953</v>
      </c>
      <c r="C4991">
        <f>Движение!$C$734</f>
        <v>0</v>
      </c>
      <c r="D4991" t="s">
        <v>57</v>
      </c>
      <c r="E4991">
        <f>Движение!$X$734</f>
        <v>21</v>
      </c>
      <c r="F4991">
        <f>N(Движение!$Y$734)</f>
        <v>0</v>
      </c>
      <c r="G4991">
        <f>N(Движение!$Z$734)</f>
        <v>0</v>
      </c>
      <c r="H4991">
        <f>Движение!$AA$734</f>
        <v>21</v>
      </c>
      <c r="I4991" t="str">
        <f t="shared" si="77"/>
        <v/>
      </c>
    </row>
    <row r="4992" spans="1:9" x14ac:dyDescent="0.3">
      <c r="A4992">
        <v>4991</v>
      </c>
      <c r="B4992">
        <f>Движение!$A$734</f>
        <v>46953</v>
      </c>
      <c r="C4992">
        <f>Движение!$C$734</f>
        <v>0</v>
      </c>
      <c r="D4992" t="s">
        <v>59</v>
      </c>
      <c r="E4992">
        <f>Движение!$AB$734</f>
        <v>15</v>
      </c>
      <c r="F4992">
        <f>N(Движение!$AC$734)</f>
        <v>0</v>
      </c>
      <c r="G4992">
        <f>N(Движение!$AD$734)</f>
        <v>0</v>
      </c>
      <c r="H4992">
        <f>Движение!$AE$734</f>
        <v>15</v>
      </c>
      <c r="I4992" t="str">
        <f t="shared" si="77"/>
        <v/>
      </c>
    </row>
    <row r="4993" spans="1:9" x14ac:dyDescent="0.3">
      <c r="A4993">
        <v>4992</v>
      </c>
      <c r="B4993">
        <f>Движение!$A$735</f>
        <v>46954</v>
      </c>
      <c r="C4993">
        <f>Движение!$C$735</f>
        <v>0</v>
      </c>
      <c r="D4993" t="s">
        <v>45</v>
      </c>
      <c r="E4993">
        <f>Движение!$D$735</f>
        <v>26</v>
      </c>
      <c r="F4993">
        <f>N(Движение!$E$735)</f>
        <v>0</v>
      </c>
      <c r="G4993">
        <f>N(Движение!$F$735)</f>
        <v>0</v>
      </c>
      <c r="H4993">
        <f>Движение!$G$735</f>
        <v>26</v>
      </c>
      <c r="I4993" t="str">
        <f t="shared" si="77"/>
        <v/>
      </c>
    </row>
    <row r="4994" spans="1:9" x14ac:dyDescent="0.3">
      <c r="A4994">
        <v>4993</v>
      </c>
      <c r="B4994">
        <f>Движение!$A$735</f>
        <v>46954</v>
      </c>
      <c r="C4994">
        <f>Движение!$C$735</f>
        <v>0</v>
      </c>
      <c r="D4994" t="s">
        <v>49</v>
      </c>
      <c r="E4994">
        <f>Движение!$H$735</f>
        <v>20</v>
      </c>
      <c r="F4994">
        <f>N(Движение!$I$735)</f>
        <v>0</v>
      </c>
      <c r="G4994">
        <f>N(Движение!$J$735)</f>
        <v>0</v>
      </c>
      <c r="H4994">
        <f>Движение!$K$735</f>
        <v>20</v>
      </c>
      <c r="I4994" t="str">
        <f t="shared" ref="I4994:I5057" si="78">IF($F4994&gt;0,TEXT($B4994,"dd.mm")&amp;"_"&amp;$D4994,"")</f>
        <v/>
      </c>
    </row>
    <row r="4995" spans="1:9" x14ac:dyDescent="0.3">
      <c r="A4995">
        <v>4994</v>
      </c>
      <c r="B4995">
        <f>Движение!$A$735</f>
        <v>46954</v>
      </c>
      <c r="C4995">
        <f>Движение!$C$735</f>
        <v>0</v>
      </c>
      <c r="D4995" t="s">
        <v>51</v>
      </c>
      <c r="E4995">
        <f>Движение!$L$735</f>
        <v>48</v>
      </c>
      <c r="F4995">
        <f>N(Движение!$M$735)</f>
        <v>0</v>
      </c>
      <c r="G4995">
        <f>N(Движение!$N$735)</f>
        <v>0</v>
      </c>
      <c r="H4995">
        <f>Движение!$O$735</f>
        <v>48</v>
      </c>
      <c r="I4995" t="str">
        <f t="shared" si="78"/>
        <v/>
      </c>
    </row>
    <row r="4996" spans="1:9" x14ac:dyDescent="0.3">
      <c r="A4996">
        <v>4995</v>
      </c>
      <c r="B4996">
        <f>Движение!$A$735</f>
        <v>46954</v>
      </c>
      <c r="C4996">
        <f>Движение!$C$735</f>
        <v>0</v>
      </c>
      <c r="D4996" t="s">
        <v>54</v>
      </c>
      <c r="E4996">
        <f>Движение!$P$735</f>
        <v>13</v>
      </c>
      <c r="F4996">
        <f>N(Движение!$Q$735)</f>
        <v>0</v>
      </c>
      <c r="G4996">
        <f>N(Движение!$R$735)</f>
        <v>0</v>
      </c>
      <c r="H4996">
        <f>Движение!$S$735</f>
        <v>13</v>
      </c>
      <c r="I4996" t="str">
        <f t="shared" si="78"/>
        <v/>
      </c>
    </row>
    <row r="4997" spans="1:9" x14ac:dyDescent="0.3">
      <c r="A4997">
        <v>4996</v>
      </c>
      <c r="B4997">
        <f>Движение!$A$735</f>
        <v>46954</v>
      </c>
      <c r="C4997">
        <f>Движение!$C$735</f>
        <v>0</v>
      </c>
      <c r="D4997" t="s">
        <v>56</v>
      </c>
      <c r="E4997">
        <f>Движение!$T$735</f>
        <v>18</v>
      </c>
      <c r="F4997">
        <f>N(Движение!$U$735)</f>
        <v>0</v>
      </c>
      <c r="G4997">
        <f>N(Движение!$V$735)</f>
        <v>0</v>
      </c>
      <c r="H4997">
        <f>Движение!$W$735</f>
        <v>18</v>
      </c>
      <c r="I4997" t="str">
        <f t="shared" si="78"/>
        <v/>
      </c>
    </row>
    <row r="4998" spans="1:9" x14ac:dyDescent="0.3">
      <c r="A4998">
        <v>4997</v>
      </c>
      <c r="B4998">
        <f>Движение!$A$735</f>
        <v>46954</v>
      </c>
      <c r="C4998">
        <f>Движение!$C$735</f>
        <v>0</v>
      </c>
      <c r="D4998" t="s">
        <v>57</v>
      </c>
      <c r="E4998">
        <f>Движение!$X$735</f>
        <v>21</v>
      </c>
      <c r="F4998">
        <f>N(Движение!$Y$735)</f>
        <v>0</v>
      </c>
      <c r="G4998">
        <f>N(Движение!$Z$735)</f>
        <v>0</v>
      </c>
      <c r="H4998">
        <f>Движение!$AA$735</f>
        <v>21</v>
      </c>
      <c r="I4998" t="str">
        <f t="shared" si="78"/>
        <v/>
      </c>
    </row>
    <row r="4999" spans="1:9" x14ac:dyDescent="0.3">
      <c r="A4999">
        <v>4998</v>
      </c>
      <c r="B4999">
        <f>Движение!$A$735</f>
        <v>46954</v>
      </c>
      <c r="C4999">
        <f>Движение!$C$735</f>
        <v>0</v>
      </c>
      <c r="D4999" t="s">
        <v>59</v>
      </c>
      <c r="E4999">
        <f>Движение!$AB$735</f>
        <v>15</v>
      </c>
      <c r="F4999">
        <f>N(Движение!$AC$735)</f>
        <v>0</v>
      </c>
      <c r="G4999">
        <f>N(Движение!$AD$735)</f>
        <v>0</v>
      </c>
      <c r="H4999">
        <f>Движение!$AE$735</f>
        <v>15</v>
      </c>
      <c r="I4999" t="str">
        <f t="shared" si="78"/>
        <v/>
      </c>
    </row>
    <row r="5000" spans="1:9" x14ac:dyDescent="0.3">
      <c r="A5000">
        <v>4999</v>
      </c>
      <c r="B5000">
        <f>Движение!$A$736</f>
        <v>46955</v>
      </c>
      <c r="C5000">
        <f>Движение!$C$736</f>
        <v>0</v>
      </c>
      <c r="D5000" t="s">
        <v>45</v>
      </c>
      <c r="E5000">
        <f>Движение!$D$736</f>
        <v>26</v>
      </c>
      <c r="F5000">
        <f>N(Движение!$E$736)</f>
        <v>0</v>
      </c>
      <c r="G5000">
        <f>N(Движение!$F$736)</f>
        <v>0</v>
      </c>
      <c r="H5000">
        <f>Движение!$G$736</f>
        <v>26</v>
      </c>
      <c r="I5000" t="str">
        <f t="shared" si="78"/>
        <v/>
      </c>
    </row>
    <row r="5001" spans="1:9" x14ac:dyDescent="0.3">
      <c r="A5001">
        <v>5000</v>
      </c>
      <c r="B5001">
        <f>Движение!$A$736</f>
        <v>46955</v>
      </c>
      <c r="C5001">
        <f>Движение!$C$736</f>
        <v>0</v>
      </c>
      <c r="D5001" t="s">
        <v>49</v>
      </c>
      <c r="E5001">
        <f>Движение!$H$736</f>
        <v>20</v>
      </c>
      <c r="F5001">
        <f>N(Движение!$I$736)</f>
        <v>0</v>
      </c>
      <c r="G5001">
        <f>N(Движение!$J$736)</f>
        <v>0</v>
      </c>
      <c r="H5001">
        <f>Движение!$K$736</f>
        <v>20</v>
      </c>
      <c r="I5001" t="str">
        <f t="shared" si="78"/>
        <v/>
      </c>
    </row>
    <row r="5002" spans="1:9" x14ac:dyDescent="0.3">
      <c r="A5002">
        <v>5001</v>
      </c>
      <c r="B5002">
        <f>Движение!$A$736</f>
        <v>46955</v>
      </c>
      <c r="C5002">
        <f>Движение!$C$736</f>
        <v>0</v>
      </c>
      <c r="D5002" t="s">
        <v>51</v>
      </c>
      <c r="E5002">
        <f>Движение!$L$736</f>
        <v>48</v>
      </c>
      <c r="F5002">
        <f>N(Движение!$M$736)</f>
        <v>0</v>
      </c>
      <c r="G5002">
        <f>N(Движение!$N$736)</f>
        <v>0</v>
      </c>
      <c r="H5002">
        <f>Движение!$O$736</f>
        <v>48</v>
      </c>
      <c r="I5002" t="str">
        <f t="shared" si="78"/>
        <v/>
      </c>
    </row>
    <row r="5003" spans="1:9" x14ac:dyDescent="0.3">
      <c r="A5003">
        <v>5002</v>
      </c>
      <c r="B5003">
        <f>Движение!$A$736</f>
        <v>46955</v>
      </c>
      <c r="C5003">
        <f>Движение!$C$736</f>
        <v>0</v>
      </c>
      <c r="D5003" t="s">
        <v>54</v>
      </c>
      <c r="E5003">
        <f>Движение!$P$736</f>
        <v>13</v>
      </c>
      <c r="F5003">
        <f>N(Движение!$Q$736)</f>
        <v>0</v>
      </c>
      <c r="G5003">
        <f>N(Движение!$R$736)</f>
        <v>0</v>
      </c>
      <c r="H5003">
        <f>Движение!$S$736</f>
        <v>13</v>
      </c>
      <c r="I5003" t="str">
        <f t="shared" si="78"/>
        <v/>
      </c>
    </row>
    <row r="5004" spans="1:9" x14ac:dyDescent="0.3">
      <c r="A5004">
        <v>5003</v>
      </c>
      <c r="B5004">
        <f>Движение!$A$736</f>
        <v>46955</v>
      </c>
      <c r="C5004">
        <f>Движение!$C$736</f>
        <v>0</v>
      </c>
      <c r="D5004" t="s">
        <v>56</v>
      </c>
      <c r="E5004">
        <f>Движение!$T$736</f>
        <v>18</v>
      </c>
      <c r="F5004">
        <f>N(Движение!$U$736)</f>
        <v>0</v>
      </c>
      <c r="G5004">
        <f>N(Движение!$V$736)</f>
        <v>0</v>
      </c>
      <c r="H5004">
        <f>Движение!$W$736</f>
        <v>18</v>
      </c>
      <c r="I5004" t="str">
        <f t="shared" si="78"/>
        <v/>
      </c>
    </row>
    <row r="5005" spans="1:9" x14ac:dyDescent="0.3">
      <c r="A5005">
        <v>5004</v>
      </c>
      <c r="B5005">
        <f>Движение!$A$736</f>
        <v>46955</v>
      </c>
      <c r="C5005">
        <f>Движение!$C$736</f>
        <v>0</v>
      </c>
      <c r="D5005" t="s">
        <v>57</v>
      </c>
      <c r="E5005">
        <f>Движение!$X$736</f>
        <v>21</v>
      </c>
      <c r="F5005">
        <f>N(Движение!$Y$736)</f>
        <v>0</v>
      </c>
      <c r="G5005">
        <f>N(Движение!$Z$736)</f>
        <v>0</v>
      </c>
      <c r="H5005">
        <f>Движение!$AA$736</f>
        <v>21</v>
      </c>
      <c r="I5005" t="str">
        <f t="shared" si="78"/>
        <v/>
      </c>
    </row>
    <row r="5006" spans="1:9" x14ac:dyDescent="0.3">
      <c r="A5006">
        <v>5005</v>
      </c>
      <c r="B5006">
        <f>Движение!$A$736</f>
        <v>46955</v>
      </c>
      <c r="C5006">
        <f>Движение!$C$736</f>
        <v>0</v>
      </c>
      <c r="D5006" t="s">
        <v>59</v>
      </c>
      <c r="E5006">
        <f>Движение!$AB$736</f>
        <v>15</v>
      </c>
      <c r="F5006">
        <f>N(Движение!$AC$736)</f>
        <v>0</v>
      </c>
      <c r="G5006">
        <f>N(Движение!$AD$736)</f>
        <v>0</v>
      </c>
      <c r="H5006">
        <f>Движение!$AE$736</f>
        <v>15</v>
      </c>
      <c r="I5006" t="str">
        <f t="shared" si="78"/>
        <v/>
      </c>
    </row>
    <row r="5007" spans="1:9" x14ac:dyDescent="0.3">
      <c r="A5007">
        <v>5006</v>
      </c>
      <c r="B5007">
        <f>Движение!$A$737</f>
        <v>46956</v>
      </c>
      <c r="C5007">
        <f>Движение!$C$737</f>
        <v>0</v>
      </c>
      <c r="D5007" t="s">
        <v>45</v>
      </c>
      <c r="E5007">
        <f>Движение!$D$737</f>
        <v>26</v>
      </c>
      <c r="F5007">
        <f>N(Движение!$E$737)</f>
        <v>0</v>
      </c>
      <c r="G5007">
        <f>N(Движение!$F$737)</f>
        <v>0</v>
      </c>
      <c r="H5007">
        <f>Движение!$G$737</f>
        <v>26</v>
      </c>
      <c r="I5007" t="str">
        <f t="shared" si="78"/>
        <v/>
      </c>
    </row>
    <row r="5008" spans="1:9" x14ac:dyDescent="0.3">
      <c r="A5008">
        <v>5007</v>
      </c>
      <c r="B5008">
        <f>Движение!$A$737</f>
        <v>46956</v>
      </c>
      <c r="C5008">
        <f>Движение!$C$737</f>
        <v>0</v>
      </c>
      <c r="D5008" t="s">
        <v>49</v>
      </c>
      <c r="E5008">
        <f>Движение!$H$737</f>
        <v>20</v>
      </c>
      <c r="F5008">
        <f>N(Движение!$I$737)</f>
        <v>0</v>
      </c>
      <c r="G5008">
        <f>N(Движение!$J$737)</f>
        <v>0</v>
      </c>
      <c r="H5008">
        <f>Движение!$K$737</f>
        <v>20</v>
      </c>
      <c r="I5008" t="str">
        <f t="shared" si="78"/>
        <v/>
      </c>
    </row>
    <row r="5009" spans="1:9" x14ac:dyDescent="0.3">
      <c r="A5009">
        <v>5008</v>
      </c>
      <c r="B5009">
        <f>Движение!$A$737</f>
        <v>46956</v>
      </c>
      <c r="C5009">
        <f>Движение!$C$737</f>
        <v>0</v>
      </c>
      <c r="D5009" t="s">
        <v>51</v>
      </c>
      <c r="E5009">
        <f>Движение!$L$737</f>
        <v>48</v>
      </c>
      <c r="F5009">
        <f>N(Движение!$M$737)</f>
        <v>0</v>
      </c>
      <c r="G5009">
        <f>N(Движение!$N$737)</f>
        <v>0</v>
      </c>
      <c r="H5009">
        <f>Движение!$O$737</f>
        <v>48</v>
      </c>
      <c r="I5009" t="str">
        <f t="shared" si="78"/>
        <v/>
      </c>
    </row>
    <row r="5010" spans="1:9" x14ac:dyDescent="0.3">
      <c r="A5010">
        <v>5009</v>
      </c>
      <c r="B5010">
        <f>Движение!$A$737</f>
        <v>46956</v>
      </c>
      <c r="C5010">
        <f>Движение!$C$737</f>
        <v>0</v>
      </c>
      <c r="D5010" t="s">
        <v>54</v>
      </c>
      <c r="E5010">
        <f>Движение!$P$737</f>
        <v>13</v>
      </c>
      <c r="F5010">
        <f>N(Движение!$Q$737)</f>
        <v>0</v>
      </c>
      <c r="G5010">
        <f>N(Движение!$R$737)</f>
        <v>0</v>
      </c>
      <c r="H5010">
        <f>Движение!$S$737</f>
        <v>13</v>
      </c>
      <c r="I5010" t="str">
        <f t="shared" si="78"/>
        <v/>
      </c>
    </row>
    <row r="5011" spans="1:9" x14ac:dyDescent="0.3">
      <c r="A5011">
        <v>5010</v>
      </c>
      <c r="B5011">
        <f>Движение!$A$737</f>
        <v>46956</v>
      </c>
      <c r="C5011">
        <f>Движение!$C$737</f>
        <v>0</v>
      </c>
      <c r="D5011" t="s">
        <v>56</v>
      </c>
      <c r="E5011">
        <f>Движение!$T$737</f>
        <v>18</v>
      </c>
      <c r="F5011">
        <f>N(Движение!$U$737)</f>
        <v>0</v>
      </c>
      <c r="G5011">
        <f>N(Движение!$V$737)</f>
        <v>0</v>
      </c>
      <c r="H5011">
        <f>Движение!$W$737</f>
        <v>18</v>
      </c>
      <c r="I5011" t="str">
        <f t="shared" si="78"/>
        <v/>
      </c>
    </row>
    <row r="5012" spans="1:9" x14ac:dyDescent="0.3">
      <c r="A5012">
        <v>5011</v>
      </c>
      <c r="B5012">
        <f>Движение!$A$737</f>
        <v>46956</v>
      </c>
      <c r="C5012">
        <f>Движение!$C$737</f>
        <v>0</v>
      </c>
      <c r="D5012" t="s">
        <v>57</v>
      </c>
      <c r="E5012">
        <f>Движение!$X$737</f>
        <v>21</v>
      </c>
      <c r="F5012">
        <f>N(Движение!$Y$737)</f>
        <v>0</v>
      </c>
      <c r="G5012">
        <f>N(Движение!$Z$737)</f>
        <v>0</v>
      </c>
      <c r="H5012">
        <f>Движение!$AA$737</f>
        <v>21</v>
      </c>
      <c r="I5012" t="str">
        <f t="shared" si="78"/>
        <v/>
      </c>
    </row>
    <row r="5013" spans="1:9" x14ac:dyDescent="0.3">
      <c r="A5013">
        <v>5012</v>
      </c>
      <c r="B5013">
        <f>Движение!$A$737</f>
        <v>46956</v>
      </c>
      <c r="C5013">
        <f>Движение!$C$737</f>
        <v>0</v>
      </c>
      <c r="D5013" t="s">
        <v>59</v>
      </c>
      <c r="E5013">
        <f>Движение!$AB$737</f>
        <v>15</v>
      </c>
      <c r="F5013">
        <f>N(Движение!$AC$737)</f>
        <v>0</v>
      </c>
      <c r="G5013">
        <f>N(Движение!$AD$737)</f>
        <v>0</v>
      </c>
      <c r="H5013">
        <f>Движение!$AE$737</f>
        <v>15</v>
      </c>
      <c r="I5013" t="str">
        <f t="shared" si="78"/>
        <v/>
      </c>
    </row>
    <row r="5014" spans="1:9" x14ac:dyDescent="0.3">
      <c r="A5014">
        <v>5013</v>
      </c>
      <c r="B5014">
        <f>Движение!$A$738</f>
        <v>46957</v>
      </c>
      <c r="C5014">
        <f>Движение!$C$738</f>
        <v>0</v>
      </c>
      <c r="D5014" t="s">
        <v>45</v>
      </c>
      <c r="E5014">
        <f>Движение!$D$738</f>
        <v>26</v>
      </c>
      <c r="F5014">
        <f>N(Движение!$E$738)</f>
        <v>0</v>
      </c>
      <c r="G5014">
        <f>N(Движение!$F$738)</f>
        <v>0</v>
      </c>
      <c r="H5014">
        <f>Движение!$G$738</f>
        <v>26</v>
      </c>
      <c r="I5014" t="str">
        <f t="shared" si="78"/>
        <v/>
      </c>
    </row>
    <row r="5015" spans="1:9" x14ac:dyDescent="0.3">
      <c r="A5015">
        <v>5014</v>
      </c>
      <c r="B5015">
        <f>Движение!$A$738</f>
        <v>46957</v>
      </c>
      <c r="C5015">
        <f>Движение!$C$738</f>
        <v>0</v>
      </c>
      <c r="D5015" t="s">
        <v>49</v>
      </c>
      <c r="E5015">
        <f>Движение!$H$738</f>
        <v>20</v>
      </c>
      <c r="F5015">
        <f>N(Движение!$I$738)</f>
        <v>0</v>
      </c>
      <c r="G5015">
        <f>N(Движение!$J$738)</f>
        <v>0</v>
      </c>
      <c r="H5015">
        <f>Движение!$K$738</f>
        <v>20</v>
      </c>
      <c r="I5015" t="str">
        <f t="shared" si="78"/>
        <v/>
      </c>
    </row>
    <row r="5016" spans="1:9" x14ac:dyDescent="0.3">
      <c r="A5016">
        <v>5015</v>
      </c>
      <c r="B5016">
        <f>Движение!$A$738</f>
        <v>46957</v>
      </c>
      <c r="C5016">
        <f>Движение!$C$738</f>
        <v>0</v>
      </c>
      <c r="D5016" t="s">
        <v>51</v>
      </c>
      <c r="E5016">
        <f>Движение!$L$738</f>
        <v>48</v>
      </c>
      <c r="F5016">
        <f>N(Движение!$M$738)</f>
        <v>0</v>
      </c>
      <c r="G5016">
        <f>N(Движение!$N$738)</f>
        <v>0</v>
      </c>
      <c r="H5016">
        <f>Движение!$O$738</f>
        <v>48</v>
      </c>
      <c r="I5016" t="str">
        <f t="shared" si="78"/>
        <v/>
      </c>
    </row>
    <row r="5017" spans="1:9" x14ac:dyDescent="0.3">
      <c r="A5017">
        <v>5016</v>
      </c>
      <c r="B5017">
        <f>Движение!$A$738</f>
        <v>46957</v>
      </c>
      <c r="C5017">
        <f>Движение!$C$738</f>
        <v>0</v>
      </c>
      <c r="D5017" t="s">
        <v>54</v>
      </c>
      <c r="E5017">
        <f>Движение!$P$738</f>
        <v>13</v>
      </c>
      <c r="F5017">
        <f>N(Движение!$Q$738)</f>
        <v>0</v>
      </c>
      <c r="G5017">
        <f>N(Движение!$R$738)</f>
        <v>0</v>
      </c>
      <c r="H5017">
        <f>Движение!$S$738</f>
        <v>13</v>
      </c>
      <c r="I5017" t="str">
        <f t="shared" si="78"/>
        <v/>
      </c>
    </row>
    <row r="5018" spans="1:9" x14ac:dyDescent="0.3">
      <c r="A5018">
        <v>5017</v>
      </c>
      <c r="B5018">
        <f>Движение!$A$738</f>
        <v>46957</v>
      </c>
      <c r="C5018">
        <f>Движение!$C$738</f>
        <v>0</v>
      </c>
      <c r="D5018" t="s">
        <v>56</v>
      </c>
      <c r="E5018">
        <f>Движение!$T$738</f>
        <v>18</v>
      </c>
      <c r="F5018">
        <f>N(Движение!$U$738)</f>
        <v>0</v>
      </c>
      <c r="G5018">
        <f>N(Движение!$V$738)</f>
        <v>0</v>
      </c>
      <c r="H5018">
        <f>Движение!$W$738</f>
        <v>18</v>
      </c>
      <c r="I5018" t="str">
        <f t="shared" si="78"/>
        <v/>
      </c>
    </row>
    <row r="5019" spans="1:9" x14ac:dyDescent="0.3">
      <c r="A5019">
        <v>5018</v>
      </c>
      <c r="B5019">
        <f>Движение!$A$738</f>
        <v>46957</v>
      </c>
      <c r="C5019">
        <f>Движение!$C$738</f>
        <v>0</v>
      </c>
      <c r="D5019" t="s">
        <v>57</v>
      </c>
      <c r="E5019">
        <f>Движение!$X$738</f>
        <v>21</v>
      </c>
      <c r="F5019">
        <f>N(Движение!$Y$738)</f>
        <v>0</v>
      </c>
      <c r="G5019">
        <f>N(Движение!$Z$738)</f>
        <v>0</v>
      </c>
      <c r="H5019">
        <f>Движение!$AA$738</f>
        <v>21</v>
      </c>
      <c r="I5019" t="str">
        <f t="shared" si="78"/>
        <v/>
      </c>
    </row>
    <row r="5020" spans="1:9" x14ac:dyDescent="0.3">
      <c r="A5020">
        <v>5019</v>
      </c>
      <c r="B5020">
        <f>Движение!$A$738</f>
        <v>46957</v>
      </c>
      <c r="C5020">
        <f>Движение!$C$738</f>
        <v>0</v>
      </c>
      <c r="D5020" t="s">
        <v>59</v>
      </c>
      <c r="E5020">
        <f>Движение!$AB$738</f>
        <v>15</v>
      </c>
      <c r="F5020">
        <f>N(Движение!$AC$738)</f>
        <v>0</v>
      </c>
      <c r="G5020">
        <f>N(Движение!$AD$738)</f>
        <v>0</v>
      </c>
      <c r="H5020">
        <f>Движение!$AE$738</f>
        <v>15</v>
      </c>
      <c r="I5020" t="str">
        <f t="shared" si="78"/>
        <v/>
      </c>
    </row>
    <row r="5021" spans="1:9" x14ac:dyDescent="0.3">
      <c r="A5021">
        <v>5020</v>
      </c>
      <c r="B5021">
        <f>Движение!$A$739</f>
        <v>46958</v>
      </c>
      <c r="C5021">
        <f>Движение!$C$739</f>
        <v>0</v>
      </c>
      <c r="D5021" t="s">
        <v>45</v>
      </c>
      <c r="E5021">
        <f>Движение!$D$739</f>
        <v>26</v>
      </c>
      <c r="F5021">
        <f>N(Движение!$E$739)</f>
        <v>0</v>
      </c>
      <c r="G5021">
        <f>N(Движение!$F$739)</f>
        <v>0</v>
      </c>
      <c r="H5021">
        <f>Движение!$G$739</f>
        <v>26</v>
      </c>
      <c r="I5021" t="str">
        <f t="shared" si="78"/>
        <v/>
      </c>
    </row>
    <row r="5022" spans="1:9" x14ac:dyDescent="0.3">
      <c r="A5022">
        <v>5021</v>
      </c>
      <c r="B5022">
        <f>Движение!$A$739</f>
        <v>46958</v>
      </c>
      <c r="C5022">
        <f>Движение!$C$739</f>
        <v>0</v>
      </c>
      <c r="D5022" t="s">
        <v>49</v>
      </c>
      <c r="E5022">
        <f>Движение!$H$739</f>
        <v>20</v>
      </c>
      <c r="F5022">
        <f>N(Движение!$I$739)</f>
        <v>0</v>
      </c>
      <c r="G5022">
        <f>N(Движение!$J$739)</f>
        <v>0</v>
      </c>
      <c r="H5022">
        <f>Движение!$K$739</f>
        <v>20</v>
      </c>
      <c r="I5022" t="str">
        <f t="shared" si="78"/>
        <v/>
      </c>
    </row>
    <row r="5023" spans="1:9" x14ac:dyDescent="0.3">
      <c r="A5023">
        <v>5022</v>
      </c>
      <c r="B5023">
        <f>Движение!$A$739</f>
        <v>46958</v>
      </c>
      <c r="C5023">
        <f>Движение!$C$739</f>
        <v>0</v>
      </c>
      <c r="D5023" t="s">
        <v>51</v>
      </c>
      <c r="E5023">
        <f>Движение!$L$739</f>
        <v>48</v>
      </c>
      <c r="F5023">
        <f>N(Движение!$M$739)</f>
        <v>0</v>
      </c>
      <c r="G5023">
        <f>N(Движение!$N$739)</f>
        <v>0</v>
      </c>
      <c r="H5023">
        <f>Движение!$O$739</f>
        <v>48</v>
      </c>
      <c r="I5023" t="str">
        <f t="shared" si="78"/>
        <v/>
      </c>
    </row>
    <row r="5024" spans="1:9" x14ac:dyDescent="0.3">
      <c r="A5024">
        <v>5023</v>
      </c>
      <c r="B5024">
        <f>Движение!$A$739</f>
        <v>46958</v>
      </c>
      <c r="C5024">
        <f>Движение!$C$739</f>
        <v>0</v>
      </c>
      <c r="D5024" t="s">
        <v>54</v>
      </c>
      <c r="E5024">
        <f>Движение!$P$739</f>
        <v>13</v>
      </c>
      <c r="F5024">
        <f>N(Движение!$Q$739)</f>
        <v>0</v>
      </c>
      <c r="G5024">
        <f>N(Движение!$R$739)</f>
        <v>0</v>
      </c>
      <c r="H5024">
        <f>Движение!$S$739</f>
        <v>13</v>
      </c>
      <c r="I5024" t="str">
        <f t="shared" si="78"/>
        <v/>
      </c>
    </row>
    <row r="5025" spans="1:9" x14ac:dyDescent="0.3">
      <c r="A5025">
        <v>5024</v>
      </c>
      <c r="B5025">
        <f>Движение!$A$739</f>
        <v>46958</v>
      </c>
      <c r="C5025">
        <f>Движение!$C$739</f>
        <v>0</v>
      </c>
      <c r="D5025" t="s">
        <v>56</v>
      </c>
      <c r="E5025">
        <f>Движение!$T$739</f>
        <v>18</v>
      </c>
      <c r="F5025">
        <f>N(Движение!$U$739)</f>
        <v>0</v>
      </c>
      <c r="G5025">
        <f>N(Движение!$V$739)</f>
        <v>0</v>
      </c>
      <c r="H5025">
        <f>Движение!$W$739</f>
        <v>18</v>
      </c>
      <c r="I5025" t="str">
        <f t="shared" si="78"/>
        <v/>
      </c>
    </row>
    <row r="5026" spans="1:9" x14ac:dyDescent="0.3">
      <c r="A5026">
        <v>5025</v>
      </c>
      <c r="B5026">
        <f>Движение!$A$739</f>
        <v>46958</v>
      </c>
      <c r="C5026">
        <f>Движение!$C$739</f>
        <v>0</v>
      </c>
      <c r="D5026" t="s">
        <v>57</v>
      </c>
      <c r="E5026">
        <f>Движение!$X$739</f>
        <v>21</v>
      </c>
      <c r="F5026">
        <f>N(Движение!$Y$739)</f>
        <v>0</v>
      </c>
      <c r="G5026">
        <f>N(Движение!$Z$739)</f>
        <v>0</v>
      </c>
      <c r="H5026">
        <f>Движение!$AA$739</f>
        <v>21</v>
      </c>
      <c r="I5026" t="str">
        <f t="shared" si="78"/>
        <v/>
      </c>
    </row>
    <row r="5027" spans="1:9" x14ac:dyDescent="0.3">
      <c r="A5027">
        <v>5026</v>
      </c>
      <c r="B5027">
        <f>Движение!$A$739</f>
        <v>46958</v>
      </c>
      <c r="C5027">
        <f>Движение!$C$739</f>
        <v>0</v>
      </c>
      <c r="D5027" t="s">
        <v>59</v>
      </c>
      <c r="E5027">
        <f>Движение!$AB$739</f>
        <v>15</v>
      </c>
      <c r="F5027">
        <f>N(Движение!$AC$739)</f>
        <v>0</v>
      </c>
      <c r="G5027">
        <f>N(Движение!$AD$739)</f>
        <v>0</v>
      </c>
      <c r="H5027">
        <f>Движение!$AE$739</f>
        <v>15</v>
      </c>
      <c r="I5027" t="str">
        <f t="shared" si="78"/>
        <v/>
      </c>
    </row>
    <row r="5028" spans="1:9" x14ac:dyDescent="0.3">
      <c r="A5028">
        <v>5027</v>
      </c>
      <c r="B5028">
        <f>Движение!$A$740</f>
        <v>46959</v>
      </c>
      <c r="C5028">
        <f>Движение!$C$740</f>
        <v>0</v>
      </c>
      <c r="D5028" t="s">
        <v>45</v>
      </c>
      <c r="E5028">
        <f>Движение!$D$740</f>
        <v>26</v>
      </c>
      <c r="F5028">
        <f>N(Движение!$E$740)</f>
        <v>0</v>
      </c>
      <c r="G5028">
        <f>N(Движение!$F$740)</f>
        <v>0</v>
      </c>
      <c r="H5028">
        <f>Движение!$G$740</f>
        <v>26</v>
      </c>
      <c r="I5028" t="str">
        <f t="shared" si="78"/>
        <v/>
      </c>
    </row>
    <row r="5029" spans="1:9" x14ac:dyDescent="0.3">
      <c r="A5029">
        <v>5028</v>
      </c>
      <c r="B5029">
        <f>Движение!$A$740</f>
        <v>46959</v>
      </c>
      <c r="C5029">
        <f>Движение!$C$740</f>
        <v>0</v>
      </c>
      <c r="D5029" t="s">
        <v>49</v>
      </c>
      <c r="E5029">
        <f>Движение!$H$740</f>
        <v>20</v>
      </c>
      <c r="F5029">
        <f>N(Движение!$I$740)</f>
        <v>0</v>
      </c>
      <c r="G5029">
        <f>N(Движение!$J$740)</f>
        <v>0</v>
      </c>
      <c r="H5029">
        <f>Движение!$K$740</f>
        <v>20</v>
      </c>
      <c r="I5029" t="str">
        <f t="shared" si="78"/>
        <v/>
      </c>
    </row>
    <row r="5030" spans="1:9" x14ac:dyDescent="0.3">
      <c r="A5030">
        <v>5029</v>
      </c>
      <c r="B5030">
        <f>Движение!$A$740</f>
        <v>46959</v>
      </c>
      <c r="C5030">
        <f>Движение!$C$740</f>
        <v>0</v>
      </c>
      <c r="D5030" t="s">
        <v>51</v>
      </c>
      <c r="E5030">
        <f>Движение!$L$740</f>
        <v>48</v>
      </c>
      <c r="F5030">
        <f>N(Движение!$M$740)</f>
        <v>0</v>
      </c>
      <c r="G5030">
        <f>N(Движение!$N$740)</f>
        <v>0</v>
      </c>
      <c r="H5030">
        <f>Движение!$O$740</f>
        <v>48</v>
      </c>
      <c r="I5030" t="str">
        <f t="shared" si="78"/>
        <v/>
      </c>
    </row>
    <row r="5031" spans="1:9" x14ac:dyDescent="0.3">
      <c r="A5031">
        <v>5030</v>
      </c>
      <c r="B5031">
        <f>Движение!$A$740</f>
        <v>46959</v>
      </c>
      <c r="C5031">
        <f>Движение!$C$740</f>
        <v>0</v>
      </c>
      <c r="D5031" t="s">
        <v>54</v>
      </c>
      <c r="E5031">
        <f>Движение!$P$740</f>
        <v>13</v>
      </c>
      <c r="F5031">
        <f>N(Движение!$Q$740)</f>
        <v>0</v>
      </c>
      <c r="G5031">
        <f>N(Движение!$R$740)</f>
        <v>0</v>
      </c>
      <c r="H5031">
        <f>Движение!$S$740</f>
        <v>13</v>
      </c>
      <c r="I5031" t="str">
        <f t="shared" si="78"/>
        <v/>
      </c>
    </row>
    <row r="5032" spans="1:9" x14ac:dyDescent="0.3">
      <c r="A5032">
        <v>5031</v>
      </c>
      <c r="B5032">
        <f>Движение!$A$740</f>
        <v>46959</v>
      </c>
      <c r="C5032">
        <f>Движение!$C$740</f>
        <v>0</v>
      </c>
      <c r="D5032" t="s">
        <v>56</v>
      </c>
      <c r="E5032">
        <f>Движение!$T$740</f>
        <v>18</v>
      </c>
      <c r="F5032">
        <f>N(Движение!$U$740)</f>
        <v>0</v>
      </c>
      <c r="G5032">
        <f>N(Движение!$V$740)</f>
        <v>0</v>
      </c>
      <c r="H5032">
        <f>Движение!$W$740</f>
        <v>18</v>
      </c>
      <c r="I5032" t="str">
        <f t="shared" si="78"/>
        <v/>
      </c>
    </row>
    <row r="5033" spans="1:9" x14ac:dyDescent="0.3">
      <c r="A5033">
        <v>5032</v>
      </c>
      <c r="B5033">
        <f>Движение!$A$740</f>
        <v>46959</v>
      </c>
      <c r="C5033">
        <f>Движение!$C$740</f>
        <v>0</v>
      </c>
      <c r="D5033" t="s">
        <v>57</v>
      </c>
      <c r="E5033">
        <f>Движение!$X$740</f>
        <v>21</v>
      </c>
      <c r="F5033">
        <f>N(Движение!$Y$740)</f>
        <v>0</v>
      </c>
      <c r="G5033">
        <f>N(Движение!$Z$740)</f>
        <v>0</v>
      </c>
      <c r="H5033">
        <f>Движение!$AA$740</f>
        <v>21</v>
      </c>
      <c r="I5033" t="str">
        <f t="shared" si="78"/>
        <v/>
      </c>
    </row>
    <row r="5034" spans="1:9" x14ac:dyDescent="0.3">
      <c r="A5034">
        <v>5033</v>
      </c>
      <c r="B5034">
        <f>Движение!$A$740</f>
        <v>46959</v>
      </c>
      <c r="C5034">
        <f>Движение!$C$740</f>
        <v>0</v>
      </c>
      <c r="D5034" t="s">
        <v>59</v>
      </c>
      <c r="E5034">
        <f>Движение!$AB$740</f>
        <v>15</v>
      </c>
      <c r="F5034">
        <f>N(Движение!$AC$740)</f>
        <v>0</v>
      </c>
      <c r="G5034">
        <f>N(Движение!$AD$740)</f>
        <v>0</v>
      </c>
      <c r="H5034">
        <f>Движение!$AE$740</f>
        <v>15</v>
      </c>
      <c r="I5034" t="str">
        <f t="shared" si="78"/>
        <v/>
      </c>
    </row>
    <row r="5035" spans="1:9" x14ac:dyDescent="0.3">
      <c r="A5035">
        <v>5034</v>
      </c>
      <c r="B5035">
        <f>Движение!$A$741</f>
        <v>46960</v>
      </c>
      <c r="C5035">
        <f>Движение!$C$741</f>
        <v>0</v>
      </c>
      <c r="D5035" t="s">
        <v>45</v>
      </c>
      <c r="E5035">
        <f>Движение!$D$741</f>
        <v>26</v>
      </c>
      <c r="F5035">
        <f>N(Движение!$E$741)</f>
        <v>0</v>
      </c>
      <c r="G5035">
        <f>N(Движение!$F$741)</f>
        <v>0</v>
      </c>
      <c r="H5035">
        <f>Движение!$G$741</f>
        <v>26</v>
      </c>
      <c r="I5035" t="str">
        <f t="shared" si="78"/>
        <v/>
      </c>
    </row>
    <row r="5036" spans="1:9" x14ac:dyDescent="0.3">
      <c r="A5036">
        <v>5035</v>
      </c>
      <c r="B5036">
        <f>Движение!$A$741</f>
        <v>46960</v>
      </c>
      <c r="C5036">
        <f>Движение!$C$741</f>
        <v>0</v>
      </c>
      <c r="D5036" t="s">
        <v>49</v>
      </c>
      <c r="E5036">
        <f>Движение!$H$741</f>
        <v>20</v>
      </c>
      <c r="F5036">
        <f>N(Движение!$I$741)</f>
        <v>0</v>
      </c>
      <c r="G5036">
        <f>N(Движение!$J$741)</f>
        <v>0</v>
      </c>
      <c r="H5036">
        <f>Движение!$K$741</f>
        <v>20</v>
      </c>
      <c r="I5036" t="str">
        <f t="shared" si="78"/>
        <v/>
      </c>
    </row>
    <row r="5037" spans="1:9" x14ac:dyDescent="0.3">
      <c r="A5037">
        <v>5036</v>
      </c>
      <c r="B5037">
        <f>Движение!$A$741</f>
        <v>46960</v>
      </c>
      <c r="C5037">
        <f>Движение!$C$741</f>
        <v>0</v>
      </c>
      <c r="D5037" t="s">
        <v>51</v>
      </c>
      <c r="E5037">
        <f>Движение!$L$741</f>
        <v>48</v>
      </c>
      <c r="F5037">
        <f>N(Движение!$M$741)</f>
        <v>0</v>
      </c>
      <c r="G5037">
        <f>N(Движение!$N$741)</f>
        <v>0</v>
      </c>
      <c r="H5037">
        <f>Движение!$O$741</f>
        <v>48</v>
      </c>
      <c r="I5037" t="str">
        <f t="shared" si="78"/>
        <v/>
      </c>
    </row>
    <row r="5038" spans="1:9" x14ac:dyDescent="0.3">
      <c r="A5038">
        <v>5037</v>
      </c>
      <c r="B5038">
        <f>Движение!$A$741</f>
        <v>46960</v>
      </c>
      <c r="C5038">
        <f>Движение!$C$741</f>
        <v>0</v>
      </c>
      <c r="D5038" t="s">
        <v>54</v>
      </c>
      <c r="E5038">
        <f>Движение!$P$741</f>
        <v>13</v>
      </c>
      <c r="F5038">
        <f>N(Движение!$Q$741)</f>
        <v>0</v>
      </c>
      <c r="G5038">
        <f>N(Движение!$R$741)</f>
        <v>0</v>
      </c>
      <c r="H5038">
        <f>Движение!$S$741</f>
        <v>13</v>
      </c>
      <c r="I5038" t="str">
        <f t="shared" si="78"/>
        <v/>
      </c>
    </row>
    <row r="5039" spans="1:9" x14ac:dyDescent="0.3">
      <c r="A5039">
        <v>5038</v>
      </c>
      <c r="B5039">
        <f>Движение!$A$741</f>
        <v>46960</v>
      </c>
      <c r="C5039">
        <f>Движение!$C$741</f>
        <v>0</v>
      </c>
      <c r="D5039" t="s">
        <v>56</v>
      </c>
      <c r="E5039">
        <f>Движение!$T$741</f>
        <v>18</v>
      </c>
      <c r="F5039">
        <f>N(Движение!$U$741)</f>
        <v>0</v>
      </c>
      <c r="G5039">
        <f>N(Движение!$V$741)</f>
        <v>0</v>
      </c>
      <c r="H5039">
        <f>Движение!$W$741</f>
        <v>18</v>
      </c>
      <c r="I5039" t="str">
        <f t="shared" si="78"/>
        <v/>
      </c>
    </row>
    <row r="5040" spans="1:9" x14ac:dyDescent="0.3">
      <c r="A5040">
        <v>5039</v>
      </c>
      <c r="B5040">
        <f>Движение!$A$741</f>
        <v>46960</v>
      </c>
      <c r="C5040">
        <f>Движение!$C$741</f>
        <v>0</v>
      </c>
      <c r="D5040" t="s">
        <v>57</v>
      </c>
      <c r="E5040">
        <f>Движение!$X$741</f>
        <v>21</v>
      </c>
      <c r="F5040">
        <f>N(Движение!$Y$741)</f>
        <v>0</v>
      </c>
      <c r="G5040">
        <f>N(Движение!$Z$741)</f>
        <v>0</v>
      </c>
      <c r="H5040">
        <f>Движение!$AA$741</f>
        <v>21</v>
      </c>
      <c r="I5040" t="str">
        <f t="shared" si="78"/>
        <v/>
      </c>
    </row>
    <row r="5041" spans="1:9" x14ac:dyDescent="0.3">
      <c r="A5041">
        <v>5040</v>
      </c>
      <c r="B5041">
        <f>Движение!$A$741</f>
        <v>46960</v>
      </c>
      <c r="C5041">
        <f>Движение!$C$741</f>
        <v>0</v>
      </c>
      <c r="D5041" t="s">
        <v>59</v>
      </c>
      <c r="E5041">
        <f>Движение!$AB$741</f>
        <v>15</v>
      </c>
      <c r="F5041">
        <f>N(Движение!$AC$741)</f>
        <v>0</v>
      </c>
      <c r="G5041">
        <f>N(Движение!$AD$741)</f>
        <v>0</v>
      </c>
      <c r="H5041">
        <f>Движение!$AE$741</f>
        <v>15</v>
      </c>
      <c r="I5041" t="str">
        <f t="shared" si="78"/>
        <v/>
      </c>
    </row>
    <row r="5042" spans="1:9" x14ac:dyDescent="0.3">
      <c r="A5042">
        <v>5041</v>
      </c>
      <c r="B5042">
        <f>Движение!$A$742</f>
        <v>46961</v>
      </c>
      <c r="C5042">
        <f>Движение!$C$742</f>
        <v>0</v>
      </c>
      <c r="D5042" t="s">
        <v>45</v>
      </c>
      <c r="E5042">
        <f>Движение!$D$742</f>
        <v>26</v>
      </c>
      <c r="F5042">
        <f>N(Движение!$E$742)</f>
        <v>0</v>
      </c>
      <c r="G5042">
        <f>N(Движение!$F$742)</f>
        <v>0</v>
      </c>
      <c r="H5042">
        <f>Движение!$G$742</f>
        <v>26</v>
      </c>
      <c r="I5042" t="str">
        <f t="shared" si="78"/>
        <v/>
      </c>
    </row>
    <row r="5043" spans="1:9" x14ac:dyDescent="0.3">
      <c r="A5043">
        <v>5042</v>
      </c>
      <c r="B5043">
        <f>Движение!$A$742</f>
        <v>46961</v>
      </c>
      <c r="C5043">
        <f>Движение!$C$742</f>
        <v>0</v>
      </c>
      <c r="D5043" t="s">
        <v>49</v>
      </c>
      <c r="E5043">
        <f>Движение!$H$742</f>
        <v>20</v>
      </c>
      <c r="F5043">
        <f>N(Движение!$I$742)</f>
        <v>0</v>
      </c>
      <c r="G5043">
        <f>N(Движение!$J$742)</f>
        <v>0</v>
      </c>
      <c r="H5043">
        <f>Движение!$K$742</f>
        <v>20</v>
      </c>
      <c r="I5043" t="str">
        <f t="shared" si="78"/>
        <v/>
      </c>
    </row>
    <row r="5044" spans="1:9" x14ac:dyDescent="0.3">
      <c r="A5044">
        <v>5043</v>
      </c>
      <c r="B5044">
        <f>Движение!$A$742</f>
        <v>46961</v>
      </c>
      <c r="C5044">
        <f>Движение!$C$742</f>
        <v>0</v>
      </c>
      <c r="D5044" t="s">
        <v>51</v>
      </c>
      <c r="E5044">
        <f>Движение!$L$742</f>
        <v>48</v>
      </c>
      <c r="F5044">
        <f>N(Движение!$M$742)</f>
        <v>0</v>
      </c>
      <c r="G5044">
        <f>N(Движение!$N$742)</f>
        <v>0</v>
      </c>
      <c r="H5044">
        <f>Движение!$O$742</f>
        <v>48</v>
      </c>
      <c r="I5044" t="str">
        <f t="shared" si="78"/>
        <v/>
      </c>
    </row>
    <row r="5045" spans="1:9" x14ac:dyDescent="0.3">
      <c r="A5045">
        <v>5044</v>
      </c>
      <c r="B5045">
        <f>Движение!$A$742</f>
        <v>46961</v>
      </c>
      <c r="C5045">
        <f>Движение!$C$742</f>
        <v>0</v>
      </c>
      <c r="D5045" t="s">
        <v>54</v>
      </c>
      <c r="E5045">
        <f>Движение!$P$742</f>
        <v>13</v>
      </c>
      <c r="F5045">
        <f>N(Движение!$Q$742)</f>
        <v>0</v>
      </c>
      <c r="G5045">
        <f>N(Движение!$R$742)</f>
        <v>0</v>
      </c>
      <c r="H5045">
        <f>Движение!$S$742</f>
        <v>13</v>
      </c>
      <c r="I5045" t="str">
        <f t="shared" si="78"/>
        <v/>
      </c>
    </row>
    <row r="5046" spans="1:9" x14ac:dyDescent="0.3">
      <c r="A5046">
        <v>5045</v>
      </c>
      <c r="B5046">
        <f>Движение!$A$742</f>
        <v>46961</v>
      </c>
      <c r="C5046">
        <f>Движение!$C$742</f>
        <v>0</v>
      </c>
      <c r="D5046" t="s">
        <v>56</v>
      </c>
      <c r="E5046">
        <f>Движение!$T$742</f>
        <v>18</v>
      </c>
      <c r="F5046">
        <f>N(Движение!$U$742)</f>
        <v>0</v>
      </c>
      <c r="G5046">
        <f>N(Движение!$V$742)</f>
        <v>0</v>
      </c>
      <c r="H5046">
        <f>Движение!$W$742</f>
        <v>18</v>
      </c>
      <c r="I5046" t="str">
        <f t="shared" si="78"/>
        <v/>
      </c>
    </row>
    <row r="5047" spans="1:9" x14ac:dyDescent="0.3">
      <c r="A5047">
        <v>5046</v>
      </c>
      <c r="B5047">
        <f>Движение!$A$742</f>
        <v>46961</v>
      </c>
      <c r="C5047">
        <f>Движение!$C$742</f>
        <v>0</v>
      </c>
      <c r="D5047" t="s">
        <v>57</v>
      </c>
      <c r="E5047">
        <f>Движение!$X$742</f>
        <v>21</v>
      </c>
      <c r="F5047">
        <f>N(Движение!$Y$742)</f>
        <v>0</v>
      </c>
      <c r="G5047">
        <f>N(Движение!$Z$742)</f>
        <v>0</v>
      </c>
      <c r="H5047">
        <f>Движение!$AA$742</f>
        <v>21</v>
      </c>
      <c r="I5047" t="str">
        <f t="shared" si="78"/>
        <v/>
      </c>
    </row>
    <row r="5048" spans="1:9" x14ac:dyDescent="0.3">
      <c r="A5048">
        <v>5047</v>
      </c>
      <c r="B5048">
        <f>Движение!$A$742</f>
        <v>46961</v>
      </c>
      <c r="C5048">
        <f>Движение!$C$742</f>
        <v>0</v>
      </c>
      <c r="D5048" t="s">
        <v>59</v>
      </c>
      <c r="E5048">
        <f>Движение!$AB$742</f>
        <v>15</v>
      </c>
      <c r="F5048">
        <f>N(Движение!$AC$742)</f>
        <v>0</v>
      </c>
      <c r="G5048">
        <f>N(Движение!$AD$742)</f>
        <v>0</v>
      </c>
      <c r="H5048">
        <f>Движение!$AE$742</f>
        <v>15</v>
      </c>
      <c r="I5048" t="str">
        <f t="shared" si="78"/>
        <v/>
      </c>
    </row>
    <row r="5049" spans="1:9" x14ac:dyDescent="0.3">
      <c r="A5049">
        <v>5048</v>
      </c>
      <c r="B5049">
        <f>Движение!$A$743</f>
        <v>46962</v>
      </c>
      <c r="C5049">
        <f>Движение!$C$743</f>
        <v>0</v>
      </c>
      <c r="D5049" t="s">
        <v>45</v>
      </c>
      <c r="E5049">
        <f>Движение!$D$743</f>
        <v>26</v>
      </c>
      <c r="F5049">
        <f>N(Движение!$E$743)</f>
        <v>0</v>
      </c>
      <c r="G5049">
        <f>N(Движение!$F$743)</f>
        <v>0</v>
      </c>
      <c r="H5049">
        <f>Движение!$G$743</f>
        <v>26</v>
      </c>
      <c r="I5049" t="str">
        <f t="shared" si="78"/>
        <v/>
      </c>
    </row>
    <row r="5050" spans="1:9" x14ac:dyDescent="0.3">
      <c r="A5050">
        <v>5049</v>
      </c>
      <c r="B5050">
        <f>Движение!$A$743</f>
        <v>46962</v>
      </c>
      <c r="C5050">
        <f>Движение!$C$743</f>
        <v>0</v>
      </c>
      <c r="D5050" t="s">
        <v>49</v>
      </c>
      <c r="E5050">
        <f>Движение!$H$743</f>
        <v>20</v>
      </c>
      <c r="F5050">
        <f>N(Движение!$I$743)</f>
        <v>0</v>
      </c>
      <c r="G5050">
        <f>N(Движение!$J$743)</f>
        <v>0</v>
      </c>
      <c r="H5050">
        <f>Движение!$K$743</f>
        <v>20</v>
      </c>
      <c r="I5050" t="str">
        <f t="shared" si="78"/>
        <v/>
      </c>
    </row>
    <row r="5051" spans="1:9" x14ac:dyDescent="0.3">
      <c r="A5051">
        <v>5050</v>
      </c>
      <c r="B5051">
        <f>Движение!$A$743</f>
        <v>46962</v>
      </c>
      <c r="C5051">
        <f>Движение!$C$743</f>
        <v>0</v>
      </c>
      <c r="D5051" t="s">
        <v>51</v>
      </c>
      <c r="E5051">
        <f>Движение!$L$743</f>
        <v>48</v>
      </c>
      <c r="F5051">
        <f>N(Движение!$M$743)</f>
        <v>0</v>
      </c>
      <c r="G5051">
        <f>N(Движение!$N$743)</f>
        <v>0</v>
      </c>
      <c r="H5051">
        <f>Движение!$O$743</f>
        <v>48</v>
      </c>
      <c r="I5051" t="str">
        <f t="shared" si="78"/>
        <v/>
      </c>
    </row>
    <row r="5052" spans="1:9" x14ac:dyDescent="0.3">
      <c r="A5052">
        <v>5051</v>
      </c>
      <c r="B5052">
        <f>Движение!$A$743</f>
        <v>46962</v>
      </c>
      <c r="C5052">
        <f>Движение!$C$743</f>
        <v>0</v>
      </c>
      <c r="D5052" t="s">
        <v>54</v>
      </c>
      <c r="E5052">
        <f>Движение!$P$743</f>
        <v>13</v>
      </c>
      <c r="F5052">
        <f>N(Движение!$Q$743)</f>
        <v>0</v>
      </c>
      <c r="G5052">
        <f>N(Движение!$R$743)</f>
        <v>0</v>
      </c>
      <c r="H5052">
        <f>Движение!$S$743</f>
        <v>13</v>
      </c>
      <c r="I5052" t="str">
        <f t="shared" si="78"/>
        <v/>
      </c>
    </row>
    <row r="5053" spans="1:9" x14ac:dyDescent="0.3">
      <c r="A5053">
        <v>5052</v>
      </c>
      <c r="B5053">
        <f>Движение!$A$743</f>
        <v>46962</v>
      </c>
      <c r="C5053">
        <f>Движение!$C$743</f>
        <v>0</v>
      </c>
      <c r="D5053" t="s">
        <v>56</v>
      </c>
      <c r="E5053">
        <f>Движение!$T$743</f>
        <v>18</v>
      </c>
      <c r="F5053">
        <f>N(Движение!$U$743)</f>
        <v>0</v>
      </c>
      <c r="G5053">
        <f>N(Движение!$V$743)</f>
        <v>0</v>
      </c>
      <c r="H5053">
        <f>Движение!$W$743</f>
        <v>18</v>
      </c>
      <c r="I5053" t="str">
        <f t="shared" si="78"/>
        <v/>
      </c>
    </row>
    <row r="5054" spans="1:9" x14ac:dyDescent="0.3">
      <c r="A5054">
        <v>5053</v>
      </c>
      <c r="B5054">
        <f>Движение!$A$743</f>
        <v>46962</v>
      </c>
      <c r="C5054">
        <f>Движение!$C$743</f>
        <v>0</v>
      </c>
      <c r="D5054" t="s">
        <v>57</v>
      </c>
      <c r="E5054">
        <f>Движение!$X$743</f>
        <v>21</v>
      </c>
      <c r="F5054">
        <f>N(Движение!$Y$743)</f>
        <v>0</v>
      </c>
      <c r="G5054">
        <f>N(Движение!$Z$743)</f>
        <v>0</v>
      </c>
      <c r="H5054">
        <f>Движение!$AA$743</f>
        <v>21</v>
      </c>
      <c r="I5054" t="str">
        <f t="shared" si="78"/>
        <v/>
      </c>
    </row>
    <row r="5055" spans="1:9" x14ac:dyDescent="0.3">
      <c r="A5055">
        <v>5054</v>
      </c>
      <c r="B5055">
        <f>Движение!$A$743</f>
        <v>46962</v>
      </c>
      <c r="C5055">
        <f>Движение!$C$743</f>
        <v>0</v>
      </c>
      <c r="D5055" t="s">
        <v>59</v>
      </c>
      <c r="E5055">
        <f>Движение!$AB$743</f>
        <v>15</v>
      </c>
      <c r="F5055">
        <f>N(Движение!$AC$743)</f>
        <v>0</v>
      </c>
      <c r="G5055">
        <f>N(Движение!$AD$743)</f>
        <v>0</v>
      </c>
      <c r="H5055">
        <f>Движение!$AE$743</f>
        <v>15</v>
      </c>
      <c r="I5055" t="str">
        <f t="shared" si="78"/>
        <v/>
      </c>
    </row>
    <row r="5056" spans="1:9" x14ac:dyDescent="0.3">
      <c r="A5056">
        <v>5055</v>
      </c>
      <c r="B5056">
        <f>Движение!$A$744</f>
        <v>46963</v>
      </c>
      <c r="C5056">
        <f>Движение!$C$744</f>
        <v>0</v>
      </c>
      <c r="D5056" t="s">
        <v>45</v>
      </c>
      <c r="E5056">
        <f>Движение!$D$744</f>
        <v>26</v>
      </c>
      <c r="F5056">
        <f>N(Движение!$E$744)</f>
        <v>0</v>
      </c>
      <c r="G5056">
        <f>N(Движение!$F$744)</f>
        <v>0</v>
      </c>
      <c r="H5056">
        <f>Движение!$G$744</f>
        <v>26</v>
      </c>
      <c r="I5056" t="str">
        <f t="shared" si="78"/>
        <v/>
      </c>
    </row>
    <row r="5057" spans="1:9" x14ac:dyDescent="0.3">
      <c r="A5057">
        <v>5056</v>
      </c>
      <c r="B5057">
        <f>Движение!$A$744</f>
        <v>46963</v>
      </c>
      <c r="C5057">
        <f>Движение!$C$744</f>
        <v>0</v>
      </c>
      <c r="D5057" t="s">
        <v>49</v>
      </c>
      <c r="E5057">
        <f>Движение!$H$744</f>
        <v>20</v>
      </c>
      <c r="F5057">
        <f>N(Движение!$I$744)</f>
        <v>0</v>
      </c>
      <c r="G5057">
        <f>N(Движение!$J$744)</f>
        <v>0</v>
      </c>
      <c r="H5057">
        <f>Движение!$K$744</f>
        <v>20</v>
      </c>
      <c r="I5057" t="str">
        <f t="shared" si="78"/>
        <v/>
      </c>
    </row>
    <row r="5058" spans="1:9" x14ac:dyDescent="0.3">
      <c r="A5058">
        <v>5057</v>
      </c>
      <c r="B5058">
        <f>Движение!$A$744</f>
        <v>46963</v>
      </c>
      <c r="C5058">
        <f>Движение!$C$744</f>
        <v>0</v>
      </c>
      <c r="D5058" t="s">
        <v>51</v>
      </c>
      <c r="E5058">
        <f>Движение!$L$744</f>
        <v>48</v>
      </c>
      <c r="F5058">
        <f>N(Движение!$M$744)</f>
        <v>0</v>
      </c>
      <c r="G5058">
        <f>N(Движение!$N$744)</f>
        <v>0</v>
      </c>
      <c r="H5058">
        <f>Движение!$O$744</f>
        <v>48</v>
      </c>
      <c r="I5058" t="str">
        <f t="shared" ref="I5058:I5111" si="79">IF($F5058&gt;0,TEXT($B5058,"dd.mm")&amp;"_"&amp;$D5058,"")</f>
        <v/>
      </c>
    </row>
    <row r="5059" spans="1:9" x14ac:dyDescent="0.3">
      <c r="A5059">
        <v>5058</v>
      </c>
      <c r="B5059">
        <f>Движение!$A$744</f>
        <v>46963</v>
      </c>
      <c r="C5059">
        <f>Движение!$C$744</f>
        <v>0</v>
      </c>
      <c r="D5059" t="s">
        <v>54</v>
      </c>
      <c r="E5059">
        <f>Движение!$P$744</f>
        <v>13</v>
      </c>
      <c r="F5059">
        <f>N(Движение!$Q$744)</f>
        <v>0</v>
      </c>
      <c r="G5059">
        <f>N(Движение!$R$744)</f>
        <v>0</v>
      </c>
      <c r="H5059">
        <f>Движение!$S$744</f>
        <v>13</v>
      </c>
      <c r="I5059" t="str">
        <f t="shared" si="79"/>
        <v/>
      </c>
    </row>
    <row r="5060" spans="1:9" x14ac:dyDescent="0.3">
      <c r="A5060">
        <v>5059</v>
      </c>
      <c r="B5060">
        <f>Движение!$A$744</f>
        <v>46963</v>
      </c>
      <c r="C5060">
        <f>Движение!$C$744</f>
        <v>0</v>
      </c>
      <c r="D5060" t="s">
        <v>56</v>
      </c>
      <c r="E5060">
        <f>Движение!$T$744</f>
        <v>18</v>
      </c>
      <c r="F5060">
        <f>N(Движение!$U$744)</f>
        <v>0</v>
      </c>
      <c r="G5060">
        <f>N(Движение!$V$744)</f>
        <v>0</v>
      </c>
      <c r="H5060">
        <f>Движение!$W$744</f>
        <v>18</v>
      </c>
      <c r="I5060" t="str">
        <f t="shared" si="79"/>
        <v/>
      </c>
    </row>
    <row r="5061" spans="1:9" x14ac:dyDescent="0.3">
      <c r="A5061">
        <v>5060</v>
      </c>
      <c r="B5061">
        <f>Движение!$A$744</f>
        <v>46963</v>
      </c>
      <c r="C5061">
        <f>Движение!$C$744</f>
        <v>0</v>
      </c>
      <c r="D5061" t="s">
        <v>57</v>
      </c>
      <c r="E5061">
        <f>Движение!$X$744</f>
        <v>21</v>
      </c>
      <c r="F5061">
        <f>N(Движение!$Y$744)</f>
        <v>0</v>
      </c>
      <c r="G5061">
        <f>N(Движение!$Z$744)</f>
        <v>0</v>
      </c>
      <c r="H5061">
        <f>Движение!$AA$744</f>
        <v>21</v>
      </c>
      <c r="I5061" t="str">
        <f t="shared" si="79"/>
        <v/>
      </c>
    </row>
    <row r="5062" spans="1:9" x14ac:dyDescent="0.3">
      <c r="A5062">
        <v>5061</v>
      </c>
      <c r="B5062">
        <f>Движение!$A$744</f>
        <v>46963</v>
      </c>
      <c r="C5062">
        <f>Движение!$C$744</f>
        <v>0</v>
      </c>
      <c r="D5062" t="s">
        <v>59</v>
      </c>
      <c r="E5062">
        <f>Движение!$AB$744</f>
        <v>15</v>
      </c>
      <c r="F5062">
        <f>N(Движение!$AC$744)</f>
        <v>0</v>
      </c>
      <c r="G5062">
        <f>N(Движение!$AD$744)</f>
        <v>0</v>
      </c>
      <c r="H5062">
        <f>Движение!$AE$744</f>
        <v>15</v>
      </c>
      <c r="I5062" t="str">
        <f t="shared" si="79"/>
        <v/>
      </c>
    </row>
    <row r="5063" spans="1:9" x14ac:dyDescent="0.3">
      <c r="A5063">
        <v>5062</v>
      </c>
      <c r="B5063">
        <f>Движение!$A$745</f>
        <v>46964</v>
      </c>
      <c r="C5063">
        <f>Движение!$C$745</f>
        <v>0</v>
      </c>
      <c r="D5063" t="s">
        <v>45</v>
      </c>
      <c r="E5063">
        <f>Движение!$D$745</f>
        <v>26</v>
      </c>
      <c r="F5063">
        <f>N(Движение!$E$745)</f>
        <v>0</v>
      </c>
      <c r="G5063">
        <f>N(Движение!$F$745)</f>
        <v>0</v>
      </c>
      <c r="H5063">
        <f>Движение!$G$745</f>
        <v>26</v>
      </c>
      <c r="I5063" t="str">
        <f t="shared" si="79"/>
        <v/>
      </c>
    </row>
    <row r="5064" spans="1:9" x14ac:dyDescent="0.3">
      <c r="A5064">
        <v>5063</v>
      </c>
      <c r="B5064">
        <f>Движение!$A$745</f>
        <v>46964</v>
      </c>
      <c r="C5064">
        <f>Движение!$C$745</f>
        <v>0</v>
      </c>
      <c r="D5064" t="s">
        <v>49</v>
      </c>
      <c r="E5064">
        <f>Движение!$H$745</f>
        <v>20</v>
      </c>
      <c r="F5064">
        <f>N(Движение!$I$745)</f>
        <v>0</v>
      </c>
      <c r="G5064">
        <f>N(Движение!$J$745)</f>
        <v>0</v>
      </c>
      <c r="H5064">
        <f>Движение!$K$745</f>
        <v>20</v>
      </c>
      <c r="I5064" t="str">
        <f t="shared" si="79"/>
        <v/>
      </c>
    </row>
    <row r="5065" spans="1:9" x14ac:dyDescent="0.3">
      <c r="A5065">
        <v>5064</v>
      </c>
      <c r="B5065">
        <f>Движение!$A$745</f>
        <v>46964</v>
      </c>
      <c r="C5065">
        <f>Движение!$C$745</f>
        <v>0</v>
      </c>
      <c r="D5065" t="s">
        <v>51</v>
      </c>
      <c r="E5065">
        <f>Движение!$L$745</f>
        <v>48</v>
      </c>
      <c r="F5065">
        <f>N(Движение!$M$745)</f>
        <v>0</v>
      </c>
      <c r="G5065">
        <f>N(Движение!$N$745)</f>
        <v>0</v>
      </c>
      <c r="H5065">
        <f>Движение!$O$745</f>
        <v>48</v>
      </c>
      <c r="I5065" t="str">
        <f t="shared" si="79"/>
        <v/>
      </c>
    </row>
    <row r="5066" spans="1:9" x14ac:dyDescent="0.3">
      <c r="A5066">
        <v>5065</v>
      </c>
      <c r="B5066">
        <f>Движение!$A$745</f>
        <v>46964</v>
      </c>
      <c r="C5066">
        <f>Движение!$C$745</f>
        <v>0</v>
      </c>
      <c r="D5066" t="s">
        <v>54</v>
      </c>
      <c r="E5066">
        <f>Движение!$P$745</f>
        <v>13</v>
      </c>
      <c r="F5066">
        <f>N(Движение!$Q$745)</f>
        <v>0</v>
      </c>
      <c r="G5066">
        <f>N(Движение!$R$745)</f>
        <v>0</v>
      </c>
      <c r="H5066">
        <f>Движение!$S$745</f>
        <v>13</v>
      </c>
      <c r="I5066" t="str">
        <f t="shared" si="79"/>
        <v/>
      </c>
    </row>
    <row r="5067" spans="1:9" x14ac:dyDescent="0.3">
      <c r="A5067">
        <v>5066</v>
      </c>
      <c r="B5067">
        <f>Движение!$A$745</f>
        <v>46964</v>
      </c>
      <c r="C5067">
        <f>Движение!$C$745</f>
        <v>0</v>
      </c>
      <c r="D5067" t="s">
        <v>56</v>
      </c>
      <c r="E5067">
        <f>Движение!$T$745</f>
        <v>18</v>
      </c>
      <c r="F5067">
        <f>N(Движение!$U$745)</f>
        <v>0</v>
      </c>
      <c r="G5067">
        <f>N(Движение!$V$745)</f>
        <v>0</v>
      </c>
      <c r="H5067">
        <f>Движение!$W$745</f>
        <v>18</v>
      </c>
      <c r="I5067" t="str">
        <f t="shared" si="79"/>
        <v/>
      </c>
    </row>
    <row r="5068" spans="1:9" x14ac:dyDescent="0.3">
      <c r="A5068">
        <v>5067</v>
      </c>
      <c r="B5068">
        <f>Движение!$A$745</f>
        <v>46964</v>
      </c>
      <c r="C5068">
        <f>Движение!$C$745</f>
        <v>0</v>
      </c>
      <c r="D5068" t="s">
        <v>57</v>
      </c>
      <c r="E5068">
        <f>Движение!$X$745</f>
        <v>21</v>
      </c>
      <c r="F5068">
        <f>N(Движение!$Y$745)</f>
        <v>0</v>
      </c>
      <c r="G5068">
        <f>N(Движение!$Z$745)</f>
        <v>0</v>
      </c>
      <c r="H5068">
        <f>Движение!$AA$745</f>
        <v>21</v>
      </c>
      <c r="I5068" t="str">
        <f t="shared" si="79"/>
        <v/>
      </c>
    </row>
    <row r="5069" spans="1:9" x14ac:dyDescent="0.3">
      <c r="A5069">
        <v>5068</v>
      </c>
      <c r="B5069">
        <f>Движение!$A$745</f>
        <v>46964</v>
      </c>
      <c r="C5069">
        <f>Движение!$C$745</f>
        <v>0</v>
      </c>
      <c r="D5069" t="s">
        <v>59</v>
      </c>
      <c r="E5069">
        <f>Движение!$AB$745</f>
        <v>15</v>
      </c>
      <c r="F5069">
        <f>N(Движение!$AC$745)</f>
        <v>0</v>
      </c>
      <c r="G5069">
        <f>N(Движение!$AD$745)</f>
        <v>0</v>
      </c>
      <c r="H5069">
        <f>Движение!$AE$745</f>
        <v>15</v>
      </c>
      <c r="I5069" t="str">
        <f t="shared" si="79"/>
        <v/>
      </c>
    </row>
    <row r="5070" spans="1:9" x14ac:dyDescent="0.3">
      <c r="A5070">
        <v>5069</v>
      </c>
      <c r="B5070">
        <f>Движение!$A$746</f>
        <v>46965</v>
      </c>
      <c r="C5070">
        <f>Движение!$C$746</f>
        <v>0</v>
      </c>
      <c r="D5070" t="s">
        <v>45</v>
      </c>
      <c r="E5070">
        <f>Движение!$D$746</f>
        <v>26</v>
      </c>
      <c r="F5070">
        <f>N(Движение!$E$746)</f>
        <v>0</v>
      </c>
      <c r="G5070">
        <f>N(Движение!$F$746)</f>
        <v>0</v>
      </c>
      <c r="H5070">
        <f>Движение!$G$746</f>
        <v>26</v>
      </c>
      <c r="I5070" t="str">
        <f t="shared" si="79"/>
        <v/>
      </c>
    </row>
    <row r="5071" spans="1:9" x14ac:dyDescent="0.3">
      <c r="A5071">
        <v>5070</v>
      </c>
      <c r="B5071">
        <f>Движение!$A$746</f>
        <v>46965</v>
      </c>
      <c r="C5071">
        <f>Движение!$C$746</f>
        <v>0</v>
      </c>
      <c r="D5071" t="s">
        <v>49</v>
      </c>
      <c r="E5071">
        <f>Движение!$H$746</f>
        <v>20</v>
      </c>
      <c r="F5071">
        <f>N(Движение!$I$746)</f>
        <v>0</v>
      </c>
      <c r="G5071">
        <f>N(Движение!$J$746)</f>
        <v>0</v>
      </c>
      <c r="H5071">
        <f>Движение!$K$746</f>
        <v>20</v>
      </c>
      <c r="I5071" t="str">
        <f t="shared" si="79"/>
        <v/>
      </c>
    </row>
    <row r="5072" spans="1:9" x14ac:dyDescent="0.3">
      <c r="A5072">
        <v>5071</v>
      </c>
      <c r="B5072">
        <f>Движение!$A$746</f>
        <v>46965</v>
      </c>
      <c r="C5072">
        <f>Движение!$C$746</f>
        <v>0</v>
      </c>
      <c r="D5072" t="s">
        <v>51</v>
      </c>
      <c r="E5072">
        <f>Движение!$L$746</f>
        <v>48</v>
      </c>
      <c r="F5072">
        <f>N(Движение!$M$746)</f>
        <v>0</v>
      </c>
      <c r="G5072">
        <f>N(Движение!$N$746)</f>
        <v>0</v>
      </c>
      <c r="H5072">
        <f>Движение!$O$746</f>
        <v>48</v>
      </c>
      <c r="I5072" t="str">
        <f t="shared" si="79"/>
        <v/>
      </c>
    </row>
    <row r="5073" spans="1:9" x14ac:dyDescent="0.3">
      <c r="A5073">
        <v>5072</v>
      </c>
      <c r="B5073">
        <f>Движение!$A$746</f>
        <v>46965</v>
      </c>
      <c r="C5073">
        <f>Движение!$C$746</f>
        <v>0</v>
      </c>
      <c r="D5073" t="s">
        <v>54</v>
      </c>
      <c r="E5073">
        <f>Движение!$P$746</f>
        <v>13</v>
      </c>
      <c r="F5073">
        <f>N(Движение!$Q$746)</f>
        <v>0</v>
      </c>
      <c r="G5073">
        <f>N(Движение!$R$746)</f>
        <v>0</v>
      </c>
      <c r="H5073">
        <f>Движение!$S$746</f>
        <v>13</v>
      </c>
      <c r="I5073" t="str">
        <f t="shared" si="79"/>
        <v/>
      </c>
    </row>
    <row r="5074" spans="1:9" x14ac:dyDescent="0.3">
      <c r="A5074">
        <v>5073</v>
      </c>
      <c r="B5074">
        <f>Движение!$A$746</f>
        <v>46965</v>
      </c>
      <c r="C5074">
        <f>Движение!$C$746</f>
        <v>0</v>
      </c>
      <c r="D5074" t="s">
        <v>56</v>
      </c>
      <c r="E5074">
        <f>Движение!$T$746</f>
        <v>18</v>
      </c>
      <c r="F5074">
        <f>N(Движение!$U$746)</f>
        <v>0</v>
      </c>
      <c r="G5074">
        <f>N(Движение!$V$746)</f>
        <v>0</v>
      </c>
      <c r="H5074">
        <f>Движение!$W$746</f>
        <v>18</v>
      </c>
      <c r="I5074" t="str">
        <f t="shared" si="79"/>
        <v/>
      </c>
    </row>
    <row r="5075" spans="1:9" x14ac:dyDescent="0.3">
      <c r="A5075">
        <v>5074</v>
      </c>
      <c r="B5075">
        <f>Движение!$A$746</f>
        <v>46965</v>
      </c>
      <c r="C5075">
        <f>Движение!$C$746</f>
        <v>0</v>
      </c>
      <c r="D5075" t="s">
        <v>57</v>
      </c>
      <c r="E5075">
        <f>Движение!$X$746</f>
        <v>21</v>
      </c>
      <c r="F5075">
        <f>N(Движение!$Y$746)</f>
        <v>0</v>
      </c>
      <c r="G5075">
        <f>N(Движение!$Z$746)</f>
        <v>0</v>
      </c>
      <c r="H5075">
        <f>Движение!$AA$746</f>
        <v>21</v>
      </c>
      <c r="I5075" t="str">
        <f t="shared" si="79"/>
        <v/>
      </c>
    </row>
    <row r="5076" spans="1:9" x14ac:dyDescent="0.3">
      <c r="A5076">
        <v>5075</v>
      </c>
      <c r="B5076">
        <f>Движение!$A$746</f>
        <v>46965</v>
      </c>
      <c r="C5076">
        <f>Движение!$C$746</f>
        <v>0</v>
      </c>
      <c r="D5076" t="s">
        <v>59</v>
      </c>
      <c r="E5076">
        <f>Движение!$AB$746</f>
        <v>15</v>
      </c>
      <c r="F5076">
        <f>N(Движение!$AC$746)</f>
        <v>0</v>
      </c>
      <c r="G5076">
        <f>N(Движение!$AD$746)</f>
        <v>0</v>
      </c>
      <c r="H5076">
        <f>Движение!$AE$746</f>
        <v>15</v>
      </c>
      <c r="I5076" t="str">
        <f t="shared" si="79"/>
        <v/>
      </c>
    </row>
    <row r="5077" spans="1:9" x14ac:dyDescent="0.3">
      <c r="A5077">
        <v>5076</v>
      </c>
      <c r="B5077">
        <f>Движение!$A$747</f>
        <v>46966</v>
      </c>
      <c r="C5077">
        <f>Движение!$C$747</f>
        <v>0</v>
      </c>
      <c r="D5077" t="s">
        <v>45</v>
      </c>
      <c r="E5077">
        <f>Движение!$D$747</f>
        <v>26</v>
      </c>
      <c r="F5077">
        <f>N(Движение!$E$747)</f>
        <v>0</v>
      </c>
      <c r="G5077">
        <f>N(Движение!$F$747)</f>
        <v>0</v>
      </c>
      <c r="H5077">
        <f>Движение!$G$747</f>
        <v>26</v>
      </c>
      <c r="I5077" t="str">
        <f t="shared" si="79"/>
        <v/>
      </c>
    </row>
    <row r="5078" spans="1:9" x14ac:dyDescent="0.3">
      <c r="A5078">
        <v>5077</v>
      </c>
      <c r="B5078">
        <f>Движение!$A$747</f>
        <v>46966</v>
      </c>
      <c r="C5078">
        <f>Движение!$C$747</f>
        <v>0</v>
      </c>
      <c r="D5078" t="s">
        <v>49</v>
      </c>
      <c r="E5078">
        <f>Движение!$H$747</f>
        <v>20</v>
      </c>
      <c r="F5078">
        <f>N(Движение!$I$747)</f>
        <v>0</v>
      </c>
      <c r="G5078">
        <f>N(Движение!$J$747)</f>
        <v>0</v>
      </c>
      <c r="H5078">
        <f>Движение!$K$747</f>
        <v>20</v>
      </c>
      <c r="I5078" t="str">
        <f t="shared" si="79"/>
        <v/>
      </c>
    </row>
    <row r="5079" spans="1:9" x14ac:dyDescent="0.3">
      <c r="A5079">
        <v>5078</v>
      </c>
      <c r="B5079">
        <f>Движение!$A$747</f>
        <v>46966</v>
      </c>
      <c r="C5079">
        <f>Движение!$C$747</f>
        <v>0</v>
      </c>
      <c r="D5079" t="s">
        <v>51</v>
      </c>
      <c r="E5079">
        <f>Движение!$L$747</f>
        <v>48</v>
      </c>
      <c r="F5079">
        <f>N(Движение!$M$747)</f>
        <v>0</v>
      </c>
      <c r="G5079">
        <f>N(Движение!$N$747)</f>
        <v>0</v>
      </c>
      <c r="H5079">
        <f>Движение!$O$747</f>
        <v>48</v>
      </c>
      <c r="I5079" t="str">
        <f t="shared" si="79"/>
        <v/>
      </c>
    </row>
    <row r="5080" spans="1:9" x14ac:dyDescent="0.3">
      <c r="A5080">
        <v>5079</v>
      </c>
      <c r="B5080">
        <f>Движение!$A$747</f>
        <v>46966</v>
      </c>
      <c r="C5080">
        <f>Движение!$C$747</f>
        <v>0</v>
      </c>
      <c r="D5080" t="s">
        <v>54</v>
      </c>
      <c r="E5080">
        <f>Движение!$P$747</f>
        <v>13</v>
      </c>
      <c r="F5080">
        <f>N(Движение!$Q$747)</f>
        <v>0</v>
      </c>
      <c r="G5080">
        <f>N(Движение!$R$747)</f>
        <v>0</v>
      </c>
      <c r="H5080">
        <f>Движение!$S$747</f>
        <v>13</v>
      </c>
      <c r="I5080" t="str">
        <f t="shared" si="79"/>
        <v/>
      </c>
    </row>
    <row r="5081" spans="1:9" x14ac:dyDescent="0.3">
      <c r="A5081">
        <v>5080</v>
      </c>
      <c r="B5081">
        <f>Движение!$A$747</f>
        <v>46966</v>
      </c>
      <c r="C5081">
        <f>Движение!$C$747</f>
        <v>0</v>
      </c>
      <c r="D5081" t="s">
        <v>56</v>
      </c>
      <c r="E5081">
        <f>Движение!$T$747</f>
        <v>18</v>
      </c>
      <c r="F5081">
        <f>N(Движение!$U$747)</f>
        <v>0</v>
      </c>
      <c r="G5081">
        <f>N(Движение!$V$747)</f>
        <v>0</v>
      </c>
      <c r="H5081">
        <f>Движение!$W$747</f>
        <v>18</v>
      </c>
      <c r="I5081" t="str">
        <f t="shared" si="79"/>
        <v/>
      </c>
    </row>
    <row r="5082" spans="1:9" x14ac:dyDescent="0.3">
      <c r="A5082">
        <v>5081</v>
      </c>
      <c r="B5082">
        <f>Движение!$A$747</f>
        <v>46966</v>
      </c>
      <c r="C5082">
        <f>Движение!$C$747</f>
        <v>0</v>
      </c>
      <c r="D5082" t="s">
        <v>57</v>
      </c>
      <c r="E5082">
        <f>Движение!$X$747</f>
        <v>21</v>
      </c>
      <c r="F5082">
        <f>N(Движение!$Y$747)</f>
        <v>0</v>
      </c>
      <c r="G5082">
        <f>N(Движение!$Z$747)</f>
        <v>0</v>
      </c>
      <c r="H5082">
        <f>Движение!$AA$747</f>
        <v>21</v>
      </c>
      <c r="I5082" t="str">
        <f t="shared" si="79"/>
        <v/>
      </c>
    </row>
    <row r="5083" spans="1:9" x14ac:dyDescent="0.3">
      <c r="A5083">
        <v>5082</v>
      </c>
      <c r="B5083">
        <f>Движение!$A$747</f>
        <v>46966</v>
      </c>
      <c r="C5083">
        <f>Движение!$C$747</f>
        <v>0</v>
      </c>
      <c r="D5083" t="s">
        <v>59</v>
      </c>
      <c r="E5083">
        <f>Движение!$AB$747</f>
        <v>15</v>
      </c>
      <c r="F5083">
        <f>N(Движение!$AC$747)</f>
        <v>0</v>
      </c>
      <c r="G5083">
        <f>N(Движение!$AD$747)</f>
        <v>0</v>
      </c>
      <c r="H5083">
        <f>Движение!$AE$747</f>
        <v>15</v>
      </c>
      <c r="I5083" t="str">
        <f t="shared" si="79"/>
        <v/>
      </c>
    </row>
    <row r="5084" spans="1:9" x14ac:dyDescent="0.3">
      <c r="A5084">
        <v>5083</v>
      </c>
      <c r="B5084">
        <f>Движение!$A$748</f>
        <v>46967</v>
      </c>
      <c r="C5084">
        <f>Движение!$C$748</f>
        <v>0</v>
      </c>
      <c r="D5084" t="s">
        <v>45</v>
      </c>
      <c r="E5084">
        <f>Движение!$D$748</f>
        <v>26</v>
      </c>
      <c r="F5084">
        <f>N(Движение!$E$748)</f>
        <v>0</v>
      </c>
      <c r="G5084">
        <f>N(Движение!$F$748)</f>
        <v>0</v>
      </c>
      <c r="H5084">
        <f>Движение!$G$748</f>
        <v>26</v>
      </c>
      <c r="I5084" t="str">
        <f t="shared" si="79"/>
        <v/>
      </c>
    </row>
    <row r="5085" spans="1:9" x14ac:dyDescent="0.3">
      <c r="A5085">
        <v>5084</v>
      </c>
      <c r="B5085">
        <f>Движение!$A$748</f>
        <v>46967</v>
      </c>
      <c r="C5085">
        <f>Движение!$C$748</f>
        <v>0</v>
      </c>
      <c r="D5085" t="s">
        <v>49</v>
      </c>
      <c r="E5085">
        <f>Движение!$H$748</f>
        <v>20</v>
      </c>
      <c r="F5085">
        <f>N(Движение!$I$748)</f>
        <v>0</v>
      </c>
      <c r="G5085">
        <f>N(Движение!$J$748)</f>
        <v>0</v>
      </c>
      <c r="H5085">
        <f>Движение!$K$748</f>
        <v>20</v>
      </c>
      <c r="I5085" t="str">
        <f t="shared" si="79"/>
        <v/>
      </c>
    </row>
    <row r="5086" spans="1:9" x14ac:dyDescent="0.3">
      <c r="A5086">
        <v>5085</v>
      </c>
      <c r="B5086">
        <f>Движение!$A$748</f>
        <v>46967</v>
      </c>
      <c r="C5086">
        <f>Движение!$C$748</f>
        <v>0</v>
      </c>
      <c r="D5086" t="s">
        <v>51</v>
      </c>
      <c r="E5086">
        <f>Движение!$L$748</f>
        <v>48</v>
      </c>
      <c r="F5086">
        <f>N(Движение!$M$748)</f>
        <v>0</v>
      </c>
      <c r="G5086">
        <f>N(Движение!$N$748)</f>
        <v>0</v>
      </c>
      <c r="H5086">
        <f>Движение!$O$748</f>
        <v>48</v>
      </c>
      <c r="I5086" t="str">
        <f t="shared" si="79"/>
        <v/>
      </c>
    </row>
    <row r="5087" spans="1:9" x14ac:dyDescent="0.3">
      <c r="A5087">
        <v>5086</v>
      </c>
      <c r="B5087">
        <f>Движение!$A$748</f>
        <v>46967</v>
      </c>
      <c r="C5087">
        <f>Движение!$C$748</f>
        <v>0</v>
      </c>
      <c r="D5087" t="s">
        <v>54</v>
      </c>
      <c r="E5087">
        <f>Движение!$P$748</f>
        <v>13</v>
      </c>
      <c r="F5087">
        <f>N(Движение!$Q$748)</f>
        <v>0</v>
      </c>
      <c r="G5087">
        <f>N(Движение!$R$748)</f>
        <v>0</v>
      </c>
      <c r="H5087">
        <f>Движение!$S$748</f>
        <v>13</v>
      </c>
      <c r="I5087" t="str">
        <f t="shared" si="79"/>
        <v/>
      </c>
    </row>
    <row r="5088" spans="1:9" x14ac:dyDescent="0.3">
      <c r="A5088">
        <v>5087</v>
      </c>
      <c r="B5088">
        <f>Движение!$A$748</f>
        <v>46967</v>
      </c>
      <c r="C5088">
        <f>Движение!$C$748</f>
        <v>0</v>
      </c>
      <c r="D5088" t="s">
        <v>56</v>
      </c>
      <c r="E5088">
        <f>Движение!$T$748</f>
        <v>18</v>
      </c>
      <c r="F5088">
        <f>N(Движение!$U$748)</f>
        <v>0</v>
      </c>
      <c r="G5088">
        <f>N(Движение!$V$748)</f>
        <v>0</v>
      </c>
      <c r="H5088">
        <f>Движение!$W$748</f>
        <v>18</v>
      </c>
      <c r="I5088" t="str">
        <f t="shared" si="79"/>
        <v/>
      </c>
    </row>
    <row r="5089" spans="1:9" x14ac:dyDescent="0.3">
      <c r="A5089">
        <v>5088</v>
      </c>
      <c r="B5089">
        <f>Движение!$A$748</f>
        <v>46967</v>
      </c>
      <c r="C5089">
        <f>Движение!$C$748</f>
        <v>0</v>
      </c>
      <c r="D5089" t="s">
        <v>57</v>
      </c>
      <c r="E5089">
        <f>Движение!$X$748</f>
        <v>21</v>
      </c>
      <c r="F5089">
        <f>N(Движение!$Y$748)</f>
        <v>0</v>
      </c>
      <c r="G5089">
        <f>N(Движение!$Z$748)</f>
        <v>0</v>
      </c>
      <c r="H5089">
        <f>Движение!$AA$748</f>
        <v>21</v>
      </c>
      <c r="I5089" t="str">
        <f t="shared" si="79"/>
        <v/>
      </c>
    </row>
    <row r="5090" spans="1:9" x14ac:dyDescent="0.3">
      <c r="A5090">
        <v>5089</v>
      </c>
      <c r="B5090">
        <f>Движение!$A$748</f>
        <v>46967</v>
      </c>
      <c r="C5090">
        <f>Движение!$C$748</f>
        <v>0</v>
      </c>
      <c r="D5090" t="s">
        <v>59</v>
      </c>
      <c r="E5090">
        <f>Движение!$AB$748</f>
        <v>15</v>
      </c>
      <c r="F5090">
        <f>N(Движение!$AC$748)</f>
        <v>0</v>
      </c>
      <c r="G5090">
        <f>N(Движение!$AD$748)</f>
        <v>0</v>
      </c>
      <c r="H5090">
        <f>Движение!$AE$748</f>
        <v>15</v>
      </c>
      <c r="I5090" t="str">
        <f t="shared" si="79"/>
        <v/>
      </c>
    </row>
    <row r="5091" spans="1:9" x14ac:dyDescent="0.3">
      <c r="A5091">
        <v>5090</v>
      </c>
      <c r="B5091">
        <f>Движение!$A$749</f>
        <v>46968</v>
      </c>
      <c r="C5091">
        <f>Движение!$C$749</f>
        <v>0</v>
      </c>
      <c r="D5091" t="s">
        <v>45</v>
      </c>
      <c r="E5091">
        <f>Движение!$D$749</f>
        <v>26</v>
      </c>
      <c r="F5091">
        <f>N(Движение!$E$749)</f>
        <v>0</v>
      </c>
      <c r="G5091">
        <f>N(Движение!$F$749)</f>
        <v>0</v>
      </c>
      <c r="H5091">
        <f>Движение!$G$749</f>
        <v>26</v>
      </c>
      <c r="I5091" t="str">
        <f t="shared" si="79"/>
        <v/>
      </c>
    </row>
    <row r="5092" spans="1:9" x14ac:dyDescent="0.3">
      <c r="A5092">
        <v>5091</v>
      </c>
      <c r="B5092">
        <f>Движение!$A$749</f>
        <v>46968</v>
      </c>
      <c r="C5092">
        <f>Движение!$C$749</f>
        <v>0</v>
      </c>
      <c r="D5092" t="s">
        <v>49</v>
      </c>
      <c r="E5092">
        <f>Движение!$H$749</f>
        <v>20</v>
      </c>
      <c r="F5092">
        <f>N(Движение!$I$749)</f>
        <v>0</v>
      </c>
      <c r="G5092">
        <f>N(Движение!$J$749)</f>
        <v>0</v>
      </c>
      <c r="H5092">
        <f>Движение!$K$749</f>
        <v>20</v>
      </c>
      <c r="I5092" t="str">
        <f t="shared" si="79"/>
        <v/>
      </c>
    </row>
    <row r="5093" spans="1:9" x14ac:dyDescent="0.3">
      <c r="A5093">
        <v>5092</v>
      </c>
      <c r="B5093">
        <f>Движение!$A$749</f>
        <v>46968</v>
      </c>
      <c r="C5093">
        <f>Движение!$C$749</f>
        <v>0</v>
      </c>
      <c r="D5093" t="s">
        <v>51</v>
      </c>
      <c r="E5093">
        <f>Движение!$L$749</f>
        <v>48</v>
      </c>
      <c r="F5093">
        <f>N(Движение!$M$749)</f>
        <v>0</v>
      </c>
      <c r="G5093">
        <f>N(Движение!$N$749)</f>
        <v>0</v>
      </c>
      <c r="H5093">
        <f>Движение!$O$749</f>
        <v>48</v>
      </c>
      <c r="I5093" t="str">
        <f t="shared" si="79"/>
        <v/>
      </c>
    </row>
    <row r="5094" spans="1:9" x14ac:dyDescent="0.3">
      <c r="A5094">
        <v>5093</v>
      </c>
      <c r="B5094">
        <f>Движение!$A$749</f>
        <v>46968</v>
      </c>
      <c r="C5094">
        <f>Движение!$C$749</f>
        <v>0</v>
      </c>
      <c r="D5094" t="s">
        <v>54</v>
      </c>
      <c r="E5094">
        <f>Движение!$P$749</f>
        <v>13</v>
      </c>
      <c r="F5094">
        <f>N(Движение!$Q$749)</f>
        <v>0</v>
      </c>
      <c r="G5094">
        <f>N(Движение!$R$749)</f>
        <v>0</v>
      </c>
      <c r="H5094">
        <f>Движение!$S$749</f>
        <v>13</v>
      </c>
      <c r="I5094" t="str">
        <f t="shared" si="79"/>
        <v/>
      </c>
    </row>
    <row r="5095" spans="1:9" x14ac:dyDescent="0.3">
      <c r="A5095">
        <v>5094</v>
      </c>
      <c r="B5095">
        <f>Движение!$A$749</f>
        <v>46968</v>
      </c>
      <c r="C5095">
        <f>Движение!$C$749</f>
        <v>0</v>
      </c>
      <c r="D5095" t="s">
        <v>56</v>
      </c>
      <c r="E5095">
        <f>Движение!$T$749</f>
        <v>18</v>
      </c>
      <c r="F5095">
        <f>N(Движение!$U$749)</f>
        <v>0</v>
      </c>
      <c r="G5095">
        <f>N(Движение!$V$749)</f>
        <v>0</v>
      </c>
      <c r="H5095">
        <f>Движение!$W$749</f>
        <v>18</v>
      </c>
      <c r="I5095" t="str">
        <f t="shared" si="79"/>
        <v/>
      </c>
    </row>
    <row r="5096" spans="1:9" x14ac:dyDescent="0.3">
      <c r="A5096">
        <v>5095</v>
      </c>
      <c r="B5096">
        <f>Движение!$A$749</f>
        <v>46968</v>
      </c>
      <c r="C5096">
        <f>Движение!$C$749</f>
        <v>0</v>
      </c>
      <c r="D5096" t="s">
        <v>57</v>
      </c>
      <c r="E5096">
        <f>Движение!$X$749</f>
        <v>21</v>
      </c>
      <c r="F5096">
        <f>N(Движение!$Y$749)</f>
        <v>0</v>
      </c>
      <c r="G5096">
        <f>N(Движение!$Z$749)</f>
        <v>0</v>
      </c>
      <c r="H5096">
        <f>Движение!$AA$749</f>
        <v>21</v>
      </c>
      <c r="I5096" t="str">
        <f t="shared" si="79"/>
        <v/>
      </c>
    </row>
    <row r="5097" spans="1:9" x14ac:dyDescent="0.3">
      <c r="A5097">
        <v>5096</v>
      </c>
      <c r="B5097">
        <f>Движение!$A$749</f>
        <v>46968</v>
      </c>
      <c r="C5097">
        <f>Движение!$C$749</f>
        <v>0</v>
      </c>
      <c r="D5097" t="s">
        <v>59</v>
      </c>
      <c r="E5097">
        <f>Движение!$AB$749</f>
        <v>15</v>
      </c>
      <c r="F5097">
        <f>N(Движение!$AC$749)</f>
        <v>0</v>
      </c>
      <c r="G5097">
        <f>N(Движение!$AD$749)</f>
        <v>0</v>
      </c>
      <c r="H5097">
        <f>Движение!$AE$749</f>
        <v>15</v>
      </c>
      <c r="I5097" t="str">
        <f t="shared" si="79"/>
        <v/>
      </c>
    </row>
    <row r="5098" spans="1:9" x14ac:dyDescent="0.3">
      <c r="A5098">
        <v>5097</v>
      </c>
      <c r="B5098">
        <f>Движение!$A$750</f>
        <v>46969</v>
      </c>
      <c r="C5098">
        <f>Движение!$C$750</f>
        <v>0</v>
      </c>
      <c r="D5098" t="s">
        <v>45</v>
      </c>
      <c r="E5098">
        <f>Движение!$D$750</f>
        <v>26</v>
      </c>
      <c r="F5098">
        <f>N(Движение!$E$750)</f>
        <v>0</v>
      </c>
      <c r="G5098">
        <f>N(Движение!$F$750)</f>
        <v>0</v>
      </c>
      <c r="H5098">
        <f>Движение!$G$750</f>
        <v>26</v>
      </c>
      <c r="I5098" t="str">
        <f t="shared" si="79"/>
        <v/>
      </c>
    </row>
    <row r="5099" spans="1:9" x14ac:dyDescent="0.3">
      <c r="A5099">
        <v>5098</v>
      </c>
      <c r="B5099">
        <f>Движение!$A$750</f>
        <v>46969</v>
      </c>
      <c r="C5099">
        <f>Движение!$C$750</f>
        <v>0</v>
      </c>
      <c r="D5099" t="s">
        <v>49</v>
      </c>
      <c r="E5099">
        <f>Движение!$H$750</f>
        <v>20</v>
      </c>
      <c r="F5099">
        <f>N(Движение!$I$750)</f>
        <v>0</v>
      </c>
      <c r="G5099">
        <f>N(Движение!$J$750)</f>
        <v>0</v>
      </c>
      <c r="H5099">
        <f>Движение!$K$750</f>
        <v>20</v>
      </c>
      <c r="I5099" t="str">
        <f t="shared" si="79"/>
        <v/>
      </c>
    </row>
    <row r="5100" spans="1:9" x14ac:dyDescent="0.3">
      <c r="A5100">
        <v>5099</v>
      </c>
      <c r="B5100">
        <f>Движение!$A$750</f>
        <v>46969</v>
      </c>
      <c r="C5100">
        <f>Движение!$C$750</f>
        <v>0</v>
      </c>
      <c r="D5100" t="s">
        <v>51</v>
      </c>
      <c r="E5100">
        <f>Движение!$L$750</f>
        <v>48</v>
      </c>
      <c r="F5100">
        <f>N(Движение!$M$750)</f>
        <v>0</v>
      </c>
      <c r="G5100">
        <f>N(Движение!$N$750)</f>
        <v>0</v>
      </c>
      <c r="H5100">
        <f>Движение!$O$750</f>
        <v>48</v>
      </c>
      <c r="I5100" t="str">
        <f t="shared" si="79"/>
        <v/>
      </c>
    </row>
    <row r="5101" spans="1:9" x14ac:dyDescent="0.3">
      <c r="A5101">
        <v>5100</v>
      </c>
      <c r="B5101">
        <f>Движение!$A$750</f>
        <v>46969</v>
      </c>
      <c r="C5101">
        <f>Движение!$C$750</f>
        <v>0</v>
      </c>
      <c r="D5101" t="s">
        <v>54</v>
      </c>
      <c r="E5101">
        <f>Движение!$P$750</f>
        <v>13</v>
      </c>
      <c r="F5101">
        <f>N(Движение!$Q$750)</f>
        <v>0</v>
      </c>
      <c r="G5101">
        <f>N(Движение!$R$750)</f>
        <v>0</v>
      </c>
      <c r="H5101">
        <f>Движение!$S$750</f>
        <v>13</v>
      </c>
      <c r="I5101" t="str">
        <f t="shared" si="79"/>
        <v/>
      </c>
    </row>
    <row r="5102" spans="1:9" x14ac:dyDescent="0.3">
      <c r="A5102">
        <v>5101</v>
      </c>
      <c r="B5102">
        <f>Движение!$A$750</f>
        <v>46969</v>
      </c>
      <c r="C5102">
        <f>Движение!$C$750</f>
        <v>0</v>
      </c>
      <c r="D5102" t="s">
        <v>56</v>
      </c>
      <c r="E5102">
        <f>Движение!$T$750</f>
        <v>18</v>
      </c>
      <c r="F5102">
        <f>N(Движение!$U$750)</f>
        <v>0</v>
      </c>
      <c r="G5102">
        <f>N(Движение!$V$750)</f>
        <v>0</v>
      </c>
      <c r="H5102">
        <f>Движение!$W$750</f>
        <v>18</v>
      </c>
      <c r="I5102" t="str">
        <f t="shared" si="79"/>
        <v/>
      </c>
    </row>
    <row r="5103" spans="1:9" x14ac:dyDescent="0.3">
      <c r="A5103">
        <v>5102</v>
      </c>
      <c r="B5103">
        <f>Движение!$A$750</f>
        <v>46969</v>
      </c>
      <c r="C5103">
        <f>Движение!$C$750</f>
        <v>0</v>
      </c>
      <c r="D5103" t="s">
        <v>57</v>
      </c>
      <c r="E5103">
        <f>Движение!$X$750</f>
        <v>21</v>
      </c>
      <c r="F5103">
        <f>N(Движение!$Y$750)</f>
        <v>0</v>
      </c>
      <c r="G5103">
        <f>N(Движение!$Z$750)</f>
        <v>0</v>
      </c>
      <c r="H5103">
        <f>Движение!$AA$750</f>
        <v>21</v>
      </c>
      <c r="I5103" t="str">
        <f t="shared" si="79"/>
        <v/>
      </c>
    </row>
    <row r="5104" spans="1:9" x14ac:dyDescent="0.3">
      <c r="A5104">
        <v>5103</v>
      </c>
      <c r="B5104">
        <f>Движение!$A$750</f>
        <v>46969</v>
      </c>
      <c r="C5104">
        <f>Движение!$C$750</f>
        <v>0</v>
      </c>
      <c r="D5104" t="s">
        <v>59</v>
      </c>
      <c r="E5104">
        <f>Движение!$AB$750</f>
        <v>15</v>
      </c>
      <c r="F5104">
        <f>N(Движение!$AC$750)</f>
        <v>0</v>
      </c>
      <c r="G5104">
        <f>N(Движение!$AD$750)</f>
        <v>0</v>
      </c>
      <c r="H5104">
        <f>Движение!$AE$750</f>
        <v>15</v>
      </c>
      <c r="I5104" t="str">
        <f t="shared" si="79"/>
        <v/>
      </c>
    </row>
    <row r="5105" spans="1:9" x14ac:dyDescent="0.3">
      <c r="A5105">
        <v>5104</v>
      </c>
      <c r="B5105">
        <f>Движение!$A$751</f>
        <v>46970</v>
      </c>
      <c r="C5105">
        <f>Движение!$C$751</f>
        <v>0</v>
      </c>
      <c r="D5105" t="s">
        <v>45</v>
      </c>
      <c r="E5105">
        <f>Движение!$D$751</f>
        <v>26</v>
      </c>
      <c r="F5105">
        <f>N(Движение!$E$751)</f>
        <v>0</v>
      </c>
      <c r="G5105">
        <f>N(Движение!$F$751)</f>
        <v>0</v>
      </c>
      <c r="H5105">
        <f>Движение!$G$751</f>
        <v>26</v>
      </c>
      <c r="I5105" t="str">
        <f t="shared" si="79"/>
        <v/>
      </c>
    </row>
    <row r="5106" spans="1:9" x14ac:dyDescent="0.3">
      <c r="A5106">
        <v>5105</v>
      </c>
      <c r="B5106">
        <f>Движение!$A$751</f>
        <v>46970</v>
      </c>
      <c r="C5106">
        <f>Движение!$C$751</f>
        <v>0</v>
      </c>
      <c r="D5106" t="s">
        <v>49</v>
      </c>
      <c r="E5106">
        <f>Движение!$H$751</f>
        <v>20</v>
      </c>
      <c r="F5106">
        <f>N(Движение!$I$751)</f>
        <v>0</v>
      </c>
      <c r="G5106">
        <f>N(Движение!$J$751)</f>
        <v>0</v>
      </c>
      <c r="H5106">
        <f>Движение!$K$751</f>
        <v>20</v>
      </c>
      <c r="I5106" t="str">
        <f t="shared" si="79"/>
        <v/>
      </c>
    </row>
    <row r="5107" spans="1:9" x14ac:dyDescent="0.3">
      <c r="A5107">
        <v>5106</v>
      </c>
      <c r="B5107">
        <f>Движение!$A$751</f>
        <v>46970</v>
      </c>
      <c r="C5107">
        <f>Движение!$C$751</f>
        <v>0</v>
      </c>
      <c r="D5107" t="s">
        <v>51</v>
      </c>
      <c r="E5107">
        <f>Движение!$L$751</f>
        <v>48</v>
      </c>
      <c r="F5107">
        <f>N(Движение!$M$751)</f>
        <v>0</v>
      </c>
      <c r="G5107">
        <f>N(Движение!$N$751)</f>
        <v>0</v>
      </c>
      <c r="H5107">
        <f>Движение!$O$751</f>
        <v>48</v>
      </c>
      <c r="I5107" t="str">
        <f t="shared" si="79"/>
        <v/>
      </c>
    </row>
    <row r="5108" spans="1:9" x14ac:dyDescent="0.3">
      <c r="A5108">
        <v>5107</v>
      </c>
      <c r="B5108">
        <f>Движение!$A$751</f>
        <v>46970</v>
      </c>
      <c r="C5108">
        <f>Движение!$C$751</f>
        <v>0</v>
      </c>
      <c r="D5108" t="s">
        <v>54</v>
      </c>
      <c r="E5108">
        <f>Движение!$P$751</f>
        <v>13</v>
      </c>
      <c r="F5108">
        <f>N(Движение!$Q$751)</f>
        <v>0</v>
      </c>
      <c r="G5108">
        <f>N(Движение!$R$751)</f>
        <v>0</v>
      </c>
      <c r="H5108">
        <f>Движение!$S$751</f>
        <v>13</v>
      </c>
      <c r="I5108" t="str">
        <f t="shared" si="79"/>
        <v/>
      </c>
    </row>
    <row r="5109" spans="1:9" x14ac:dyDescent="0.3">
      <c r="A5109">
        <v>5108</v>
      </c>
      <c r="B5109">
        <f>Движение!$A$751</f>
        <v>46970</v>
      </c>
      <c r="C5109">
        <f>Движение!$C$751</f>
        <v>0</v>
      </c>
      <c r="D5109" t="s">
        <v>56</v>
      </c>
      <c r="E5109">
        <f>Движение!$T$751</f>
        <v>18</v>
      </c>
      <c r="F5109">
        <f>N(Движение!$U$751)</f>
        <v>0</v>
      </c>
      <c r="G5109">
        <f>N(Движение!$V$751)</f>
        <v>0</v>
      </c>
      <c r="H5109">
        <f>Движение!$W$751</f>
        <v>18</v>
      </c>
      <c r="I5109" t="str">
        <f t="shared" si="79"/>
        <v/>
      </c>
    </row>
    <row r="5110" spans="1:9" x14ac:dyDescent="0.3">
      <c r="A5110">
        <v>5109</v>
      </c>
      <c r="B5110">
        <f>Движение!$A$751</f>
        <v>46970</v>
      </c>
      <c r="C5110">
        <f>Движение!$C$751</f>
        <v>0</v>
      </c>
      <c r="D5110" t="s">
        <v>57</v>
      </c>
      <c r="E5110">
        <f>Движение!$X$751</f>
        <v>21</v>
      </c>
      <c r="F5110">
        <f>N(Движение!$Y$751)</f>
        <v>0</v>
      </c>
      <c r="G5110">
        <f>N(Движение!$Z$751)</f>
        <v>0</v>
      </c>
      <c r="H5110">
        <f>Движение!$AA$751</f>
        <v>21</v>
      </c>
      <c r="I5110" t="str">
        <f t="shared" si="79"/>
        <v/>
      </c>
    </row>
    <row r="5111" spans="1:9" x14ac:dyDescent="0.3">
      <c r="A5111">
        <v>5110</v>
      </c>
      <c r="B5111">
        <f>Движение!$A$751</f>
        <v>46970</v>
      </c>
      <c r="C5111">
        <f>Движение!$C$751</f>
        <v>0</v>
      </c>
      <c r="D5111" t="s">
        <v>59</v>
      </c>
      <c r="E5111">
        <f>Движение!$AB$751</f>
        <v>15</v>
      </c>
      <c r="F5111">
        <f>N(Движение!$AC$751)</f>
        <v>0</v>
      </c>
      <c r="G5111">
        <f>N(Движение!$AD$751)</f>
        <v>0</v>
      </c>
      <c r="H5111">
        <f>Движение!$AE$751</f>
        <v>15</v>
      </c>
      <c r="I5111" t="str">
        <f t="shared" si="79"/>
        <v/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115"/>
  <sheetViews>
    <sheetView showGridLines="0" tabSelected="1" workbookViewId="0">
      <pane ySplit="4" topLeftCell="A215" activePane="bottomLeft" state="frozen"/>
      <selection pane="bottomLeft" activeCell="G240" sqref="G240"/>
    </sheetView>
  </sheetViews>
  <sheetFormatPr defaultRowHeight="14.4" x14ac:dyDescent="0.3"/>
  <cols>
    <col min="1" max="1" width="14" customWidth="1"/>
    <col min="2" max="2" width="18" customWidth="1"/>
    <col min="3" max="20" width="14" customWidth="1"/>
  </cols>
  <sheetData>
    <row r="1" spans="1:20" ht="31.95" customHeight="1" x14ac:dyDescent="0.3">
      <c r="A1" s="1"/>
      <c r="B1" s="1"/>
      <c r="C1" s="1"/>
      <c r="D1" s="2" t="s">
        <v>80</v>
      </c>
      <c r="E1" s="1"/>
      <c r="F1" s="1"/>
      <c r="G1" s="1"/>
      <c r="H1" s="1"/>
      <c r="I1" s="1"/>
      <c r="J1" s="1"/>
      <c r="K1" s="1"/>
      <c r="L1" s="1"/>
    </row>
    <row r="2" spans="1:20" ht="25.95" customHeight="1" x14ac:dyDescent="0.3">
      <c r="A2" s="1"/>
      <c r="B2" s="1"/>
      <c r="C2" s="1"/>
      <c r="D2" s="3" t="s">
        <v>81</v>
      </c>
      <c r="E2" s="1"/>
      <c r="F2" s="1"/>
      <c r="G2" s="1"/>
      <c r="H2" s="1"/>
      <c r="I2" s="1"/>
      <c r="J2" s="1"/>
      <c r="K2" s="1"/>
      <c r="L2" s="1"/>
    </row>
    <row r="3" spans="1:20" ht="19.9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2">
        <f>Настройки!$B$5+0</f>
        <v>46279</v>
      </c>
      <c r="L3" s="22">
        <f>Настройки!$B$5+1</f>
        <v>46280</v>
      </c>
      <c r="M3" s="22">
        <f>Настройки!$B$5+2</f>
        <v>46281</v>
      </c>
      <c r="N3" s="22">
        <f>Настройки!$B$5+3</f>
        <v>46282</v>
      </c>
      <c r="O3" s="22">
        <f>Настройки!$B$5+4</f>
        <v>46283</v>
      </c>
      <c r="P3" s="22">
        <f>Настройки!$B$5+5</f>
        <v>46284</v>
      </c>
      <c r="Q3" s="22">
        <f>Настройки!$B$5+6</f>
        <v>46285</v>
      </c>
    </row>
    <row r="4" spans="1:20" ht="43.2" x14ac:dyDescent="0.3">
      <c r="A4" s="4" t="s">
        <v>82</v>
      </c>
      <c r="B4" s="4" t="s">
        <v>79</v>
      </c>
      <c r="C4" s="4" t="s">
        <v>33</v>
      </c>
      <c r="D4" s="4" t="s">
        <v>83</v>
      </c>
      <c r="E4" s="4" t="s">
        <v>84</v>
      </c>
      <c r="F4" s="4" t="s">
        <v>85</v>
      </c>
      <c r="G4" s="4" t="s">
        <v>86</v>
      </c>
      <c r="H4" s="4" t="s">
        <v>87</v>
      </c>
      <c r="I4" s="4" t="s">
        <v>88</v>
      </c>
      <c r="J4" s="4" t="s">
        <v>89</v>
      </c>
      <c r="K4" s="4" t="s">
        <v>90</v>
      </c>
      <c r="L4" s="4" t="s">
        <v>91</v>
      </c>
      <c r="M4" s="4" t="s">
        <v>92</v>
      </c>
      <c r="N4" s="4" t="s">
        <v>93</v>
      </c>
      <c r="O4" s="4" t="s">
        <v>94</v>
      </c>
      <c r="P4" s="4" t="s">
        <v>95</v>
      </c>
      <c r="Q4" s="4" t="s">
        <v>96</v>
      </c>
      <c r="R4" s="4" t="s">
        <v>97</v>
      </c>
      <c r="S4" s="4" t="s">
        <v>98</v>
      </c>
      <c r="T4" s="4" t="s">
        <v>99</v>
      </c>
    </row>
    <row r="5" spans="1:20" x14ac:dyDescent="0.3">
      <c r="A5" s="20">
        <f>Тех_Движение!$A$2</f>
        <v>1</v>
      </c>
      <c r="B5" s="20" t="str">
        <f>IF(Тех_Движение!$F$2&gt;0,Тех_Движение!$I$2,"")</f>
        <v/>
      </c>
      <c r="C5" s="20" t="str">
        <f>IF($B5="","",Тех_Движение!$D$2)</f>
        <v/>
      </c>
      <c r="D5" s="9" t="str">
        <f>IF($B5="","",Тех_Движение!$B$2)</f>
        <v/>
      </c>
      <c r="E5" s="21" t="str">
        <f>IF($B5="","",Тех_Движение!$F$2)</f>
        <v/>
      </c>
      <c r="F5" s="21" t="str">
        <f>IF($B5="","",0)</f>
        <v/>
      </c>
      <c r="G5" s="21" t="str">
        <f>IF($B5="","",MAX(0,$E5-MAX(0,SUMIFS(Тех_Движение!$G$2:$G$5111,Тех_Движение!$D$2:$D$5111,$C5,Тех_Движение!$B$2:$B$5111,"&lt;="&amp;Настройки!$B$5-1)-$F5)))</f>
        <v/>
      </c>
      <c r="H5" s="21" t="str">
        <f>IF($B5="","",IF(AND($D5&gt;=Настройки!$B$5,$D5&lt;=Настройки!$B$6),$E5,0))</f>
        <v/>
      </c>
      <c r="I5" s="21" t="str">
        <f t="shared" ref="I5:I68" si="0">IF($B5="","",$G5+$H5-$J5)</f>
        <v/>
      </c>
      <c r="J5" s="21" t="str">
        <f>IF($B5="","",MAX(0,$E5-MAX(0,SUMIFS(Тех_Движение!$G$2:$G$5111,Тех_Движение!$D$2:$D$5111,$C5,Тех_Движение!$B$2:$B$5111,"&lt;="&amp;Настройки!$B$6)-$F5)))</f>
        <v/>
      </c>
      <c r="K5" s="21" t="e">
        <f>IF(OR($B5="",K$3&lt;$D5+Настройки!$B$7),0,MAX(0,$E5-MAX(0,SUMIFS(Тех_Движение!$G$2:$G$5111,Тех_Движение!$D$2:$D$5111,$C5,Тех_Движение!$B$2:$B$5111,"&lt;="&amp;K$3)-$F5)))</f>
        <v>#VALUE!</v>
      </c>
      <c r="L5" s="21" t="e">
        <f>IF(OR($B5="",L$3&lt;$D5+Настройки!$B$7),0,MAX(0,$E5-MAX(0,SUMIFS(Тех_Движение!$G$2:$G$5111,Тех_Движение!$D$2:$D$5111,$C5,Тех_Движение!$B$2:$B$5111,"&lt;="&amp;L$3)-$F5)))</f>
        <v>#VALUE!</v>
      </c>
      <c r="M5" s="21" t="e">
        <f>IF(OR($B5="",M$3&lt;$D5+Настройки!$B$7),0,MAX(0,$E5-MAX(0,SUMIFS(Тех_Движение!$G$2:$G$5111,Тех_Движение!$D$2:$D$5111,$C5,Тех_Движение!$B$2:$B$5111,"&lt;="&amp;M$3)-$F5)))</f>
        <v>#VALUE!</v>
      </c>
      <c r="N5" s="21" t="e">
        <f>IF(OR($B5="",N$3&lt;$D5+Настройки!$B$7),0,MAX(0,$E5-MAX(0,SUMIFS(Тех_Движение!$G$2:$G$5111,Тех_Движение!$D$2:$D$5111,$C5,Тех_Движение!$B$2:$B$5111,"&lt;="&amp;N$3)-$F5)))</f>
        <v>#VALUE!</v>
      </c>
      <c r="O5" s="21" t="e">
        <f>IF(OR($B5="",O$3&lt;$D5+Настройки!$B$7),0,MAX(0,$E5-MAX(0,SUMIFS(Тех_Движение!$G$2:$G$5111,Тех_Движение!$D$2:$D$5111,$C5,Тех_Движение!$B$2:$B$5111,"&lt;="&amp;O$3)-$F5)))</f>
        <v>#VALUE!</v>
      </c>
      <c r="P5" s="21" t="e">
        <f>IF(OR($B5="",P$3&lt;$D5+Настройки!$B$7),0,MAX(0,$E5-MAX(0,SUMIFS(Тех_Движение!$G$2:$G$5111,Тех_Движение!$D$2:$D$5111,$C5,Тех_Движение!$B$2:$B$5111,"&lt;="&amp;P$3)-$F5)))</f>
        <v>#VALUE!</v>
      </c>
      <c r="Q5" s="21" t="e">
        <f>IF(OR($B5="",Q$3&lt;$D5+Настройки!$B$7),0,MAX(0,$E5-MAX(0,SUMIFS(Тех_Движение!$G$2:$G$5111,Тех_Движение!$D$2:$D$5111,$C5,Тех_Движение!$B$2:$B$5111,"&lt;="&amp;Q$3)-$F5)))</f>
        <v>#VALUE!</v>
      </c>
      <c r="R5" s="21" t="str">
        <f t="shared" ref="R5:R68" si="1">IF($B5="","",SUM($K5:$Q5))</f>
        <v/>
      </c>
      <c r="S5" s="23" t="str">
        <f>IF($B5="","",VLOOKUP($C5,Настройки!$A$11:$L$17,9,FALSE))</f>
        <v/>
      </c>
      <c r="T5" s="23" t="str">
        <f t="shared" ref="T5:T68" si="2">IF($B5="","",$R5*$S5)</f>
        <v/>
      </c>
    </row>
    <row r="6" spans="1:20" x14ac:dyDescent="0.3">
      <c r="A6" s="20">
        <f>Тех_Движение!$A$3</f>
        <v>2</v>
      </c>
      <c r="B6" s="20" t="str">
        <f>IF(Тех_Движение!$F$3&gt;0,Тех_Движение!$I$3,"")</f>
        <v/>
      </c>
      <c r="C6" s="20" t="str">
        <f>IF($B6="","",Тех_Движение!$D$3)</f>
        <v/>
      </c>
      <c r="D6" s="9" t="str">
        <f>IF($B6="","",Тех_Движение!$B$3)</f>
        <v/>
      </c>
      <c r="E6" s="21" t="str">
        <f>IF($B6="","",Тех_Движение!$F$3)</f>
        <v/>
      </c>
      <c r="F6" s="21" t="str">
        <f>IF($B6="","",SUMIFS($E$5:$E5,$C$5:$C5,$C6))</f>
        <v/>
      </c>
      <c r="G6" s="21" t="str">
        <f>IF($B6="","",MAX(0,$E6-MAX(0,SUMIFS(Тех_Движение!$G$2:$G$5111,Тех_Движение!$D$2:$D$5111,$C6,Тех_Движение!$B$2:$B$5111,"&lt;="&amp;Настройки!$B$5-1)-$F6)))</f>
        <v/>
      </c>
      <c r="H6" s="21" t="str">
        <f>IF($B6="","",IF(AND($D6&gt;=Настройки!$B$5,$D6&lt;=Настройки!$B$6),$E6,0))</f>
        <v/>
      </c>
      <c r="I6" s="21" t="str">
        <f t="shared" si="0"/>
        <v/>
      </c>
      <c r="J6" s="21" t="str">
        <f>IF($B6="","",MAX(0,$E6-MAX(0,SUMIFS(Тех_Движение!$G$2:$G$5111,Тех_Движение!$D$2:$D$5111,$C6,Тех_Движение!$B$2:$B$5111,"&lt;="&amp;Настройки!$B$6)-$F6)))</f>
        <v/>
      </c>
      <c r="K6" s="21" t="e">
        <f>IF(OR($B6="",K$3&lt;$D6+Настройки!$B$7),0,MAX(0,$E6-MAX(0,SUMIFS(Тех_Движение!$G$2:$G$5111,Тех_Движение!$D$2:$D$5111,$C6,Тех_Движение!$B$2:$B$5111,"&lt;="&amp;K$3)-$F6)))</f>
        <v>#VALUE!</v>
      </c>
      <c r="L6" s="21" t="e">
        <f>IF(OR($B6="",L$3&lt;$D6+Настройки!$B$7),0,MAX(0,$E6-MAX(0,SUMIFS(Тех_Движение!$G$2:$G$5111,Тех_Движение!$D$2:$D$5111,$C6,Тех_Движение!$B$2:$B$5111,"&lt;="&amp;L$3)-$F6)))</f>
        <v>#VALUE!</v>
      </c>
      <c r="M6" s="21" t="e">
        <f>IF(OR($B6="",M$3&lt;$D6+Настройки!$B$7),0,MAX(0,$E6-MAX(0,SUMIFS(Тех_Движение!$G$2:$G$5111,Тех_Движение!$D$2:$D$5111,$C6,Тех_Движение!$B$2:$B$5111,"&lt;="&amp;M$3)-$F6)))</f>
        <v>#VALUE!</v>
      </c>
      <c r="N6" s="21" t="e">
        <f>IF(OR($B6="",N$3&lt;$D6+Настройки!$B$7),0,MAX(0,$E6-MAX(0,SUMIFS(Тех_Движение!$G$2:$G$5111,Тех_Движение!$D$2:$D$5111,$C6,Тех_Движение!$B$2:$B$5111,"&lt;="&amp;N$3)-$F6)))</f>
        <v>#VALUE!</v>
      </c>
      <c r="O6" s="21" t="e">
        <f>IF(OR($B6="",O$3&lt;$D6+Настройки!$B$7),0,MAX(0,$E6-MAX(0,SUMIFS(Тех_Движение!$G$2:$G$5111,Тех_Движение!$D$2:$D$5111,$C6,Тех_Движение!$B$2:$B$5111,"&lt;="&amp;O$3)-$F6)))</f>
        <v>#VALUE!</v>
      </c>
      <c r="P6" s="21" t="e">
        <f>IF(OR($B6="",P$3&lt;$D6+Настройки!$B$7),0,MAX(0,$E6-MAX(0,SUMIFS(Тех_Движение!$G$2:$G$5111,Тех_Движение!$D$2:$D$5111,$C6,Тех_Движение!$B$2:$B$5111,"&lt;="&amp;P$3)-$F6)))</f>
        <v>#VALUE!</v>
      </c>
      <c r="Q6" s="21" t="e">
        <f>IF(OR($B6="",Q$3&lt;$D6+Настройки!$B$7),0,MAX(0,$E6-MAX(0,SUMIFS(Тех_Движение!$G$2:$G$5111,Тех_Движение!$D$2:$D$5111,$C6,Тех_Движение!$B$2:$B$5111,"&lt;="&amp;Q$3)-$F6)))</f>
        <v>#VALUE!</v>
      </c>
      <c r="R6" s="21" t="str">
        <f t="shared" si="1"/>
        <v/>
      </c>
      <c r="S6" s="23" t="str">
        <f>IF($B6="","",VLOOKUP($C6,Настройки!$A$11:$L$17,9,FALSE))</f>
        <v/>
      </c>
      <c r="T6" s="23" t="str">
        <f t="shared" si="2"/>
        <v/>
      </c>
    </row>
    <row r="7" spans="1:20" x14ac:dyDescent="0.3">
      <c r="A7" s="20">
        <f>Тех_Движение!$A$4</f>
        <v>3</v>
      </c>
      <c r="B7" s="20" t="str">
        <f>IF(Тех_Движение!$F$4&gt;0,Тех_Движение!$I$4,"")</f>
        <v/>
      </c>
      <c r="C7" s="20" t="str">
        <f>IF($B7="","",Тех_Движение!$D$4)</f>
        <v/>
      </c>
      <c r="D7" s="9" t="str">
        <f>IF($B7="","",Тех_Движение!$B$4)</f>
        <v/>
      </c>
      <c r="E7" s="21" t="str">
        <f>IF($B7="","",Тех_Движение!$F$4)</f>
        <v/>
      </c>
      <c r="F7" s="21" t="str">
        <f>IF($B7="","",SUMIFS($E$5:$E6,$C$5:$C6,$C7))</f>
        <v/>
      </c>
      <c r="G7" s="21" t="str">
        <f>IF($B7="","",MAX(0,$E7-MAX(0,SUMIFS(Тех_Движение!$G$2:$G$5111,Тех_Движение!$D$2:$D$5111,$C7,Тех_Движение!$B$2:$B$5111,"&lt;="&amp;Настройки!$B$5-1)-$F7)))</f>
        <v/>
      </c>
      <c r="H7" s="21" t="str">
        <f>IF($B7="","",IF(AND($D7&gt;=Настройки!$B$5,$D7&lt;=Настройки!$B$6),$E7,0))</f>
        <v/>
      </c>
      <c r="I7" s="21" t="str">
        <f t="shared" si="0"/>
        <v/>
      </c>
      <c r="J7" s="21" t="str">
        <f>IF($B7="","",MAX(0,$E7-MAX(0,SUMIFS(Тех_Движение!$G$2:$G$5111,Тех_Движение!$D$2:$D$5111,$C7,Тех_Движение!$B$2:$B$5111,"&lt;="&amp;Настройки!$B$6)-$F7)))</f>
        <v/>
      </c>
      <c r="K7" s="21" t="e">
        <f>IF(OR($B7="",K$3&lt;$D7+Настройки!$B$7),0,MAX(0,$E7-MAX(0,SUMIFS(Тех_Движение!$G$2:$G$5111,Тех_Движение!$D$2:$D$5111,$C7,Тех_Движение!$B$2:$B$5111,"&lt;="&amp;K$3)-$F7)))</f>
        <v>#VALUE!</v>
      </c>
      <c r="L7" s="21" t="e">
        <f>IF(OR($B7="",L$3&lt;$D7+Настройки!$B$7),0,MAX(0,$E7-MAX(0,SUMIFS(Тех_Движение!$G$2:$G$5111,Тех_Движение!$D$2:$D$5111,$C7,Тех_Движение!$B$2:$B$5111,"&lt;="&amp;L$3)-$F7)))</f>
        <v>#VALUE!</v>
      </c>
      <c r="M7" s="21" t="e">
        <f>IF(OR($B7="",M$3&lt;$D7+Настройки!$B$7),0,MAX(0,$E7-MAX(0,SUMIFS(Тех_Движение!$G$2:$G$5111,Тех_Движение!$D$2:$D$5111,$C7,Тех_Движение!$B$2:$B$5111,"&lt;="&amp;M$3)-$F7)))</f>
        <v>#VALUE!</v>
      </c>
      <c r="N7" s="21" t="e">
        <f>IF(OR($B7="",N$3&lt;$D7+Настройки!$B$7),0,MAX(0,$E7-MAX(0,SUMIFS(Тех_Движение!$G$2:$G$5111,Тех_Движение!$D$2:$D$5111,$C7,Тех_Движение!$B$2:$B$5111,"&lt;="&amp;N$3)-$F7)))</f>
        <v>#VALUE!</v>
      </c>
      <c r="O7" s="21" t="e">
        <f>IF(OR($B7="",O$3&lt;$D7+Настройки!$B$7),0,MAX(0,$E7-MAX(0,SUMIFS(Тех_Движение!$G$2:$G$5111,Тех_Движение!$D$2:$D$5111,$C7,Тех_Движение!$B$2:$B$5111,"&lt;="&amp;O$3)-$F7)))</f>
        <v>#VALUE!</v>
      </c>
      <c r="P7" s="21" t="e">
        <f>IF(OR($B7="",P$3&lt;$D7+Настройки!$B$7),0,MAX(0,$E7-MAX(0,SUMIFS(Тех_Движение!$G$2:$G$5111,Тех_Движение!$D$2:$D$5111,$C7,Тех_Движение!$B$2:$B$5111,"&lt;="&amp;P$3)-$F7)))</f>
        <v>#VALUE!</v>
      </c>
      <c r="Q7" s="21" t="e">
        <f>IF(OR($B7="",Q$3&lt;$D7+Настройки!$B$7),0,MAX(0,$E7-MAX(0,SUMIFS(Тех_Движение!$G$2:$G$5111,Тех_Движение!$D$2:$D$5111,$C7,Тех_Движение!$B$2:$B$5111,"&lt;="&amp;Q$3)-$F7)))</f>
        <v>#VALUE!</v>
      </c>
      <c r="R7" s="21" t="str">
        <f t="shared" si="1"/>
        <v/>
      </c>
      <c r="S7" s="23" t="str">
        <f>IF($B7="","",VLOOKUP($C7,Настройки!$A$11:$L$17,9,FALSE))</f>
        <v/>
      </c>
      <c r="T7" s="23" t="str">
        <f t="shared" si="2"/>
        <v/>
      </c>
    </row>
    <row r="8" spans="1:20" x14ac:dyDescent="0.3">
      <c r="A8" s="20">
        <f>Тех_Движение!$A$5</f>
        <v>4</v>
      </c>
      <c r="B8" s="20" t="str">
        <f>IF(Тех_Движение!$F$5&gt;0,Тех_Движение!$I$5,"")</f>
        <v/>
      </c>
      <c r="C8" s="20" t="str">
        <f>IF($B8="","",Тех_Движение!$D$5)</f>
        <v/>
      </c>
      <c r="D8" s="9" t="str">
        <f>IF($B8="","",Тех_Движение!$B$5)</f>
        <v/>
      </c>
      <c r="E8" s="21" t="str">
        <f>IF($B8="","",Тех_Движение!$F$5)</f>
        <v/>
      </c>
      <c r="F8" s="21" t="str">
        <f>IF($B8="","",SUMIFS($E$5:$E7,$C$5:$C7,$C8))</f>
        <v/>
      </c>
      <c r="G8" s="21" t="str">
        <f>IF($B8="","",MAX(0,$E8-MAX(0,SUMIFS(Тех_Движение!$G$2:$G$5111,Тех_Движение!$D$2:$D$5111,$C8,Тех_Движение!$B$2:$B$5111,"&lt;="&amp;Настройки!$B$5-1)-$F8)))</f>
        <v/>
      </c>
      <c r="H8" s="21" t="str">
        <f>IF($B8="","",IF(AND($D8&gt;=Настройки!$B$5,$D8&lt;=Настройки!$B$6),$E8,0))</f>
        <v/>
      </c>
      <c r="I8" s="21" t="str">
        <f t="shared" si="0"/>
        <v/>
      </c>
      <c r="J8" s="21" t="str">
        <f>IF($B8="","",MAX(0,$E8-MAX(0,SUMIFS(Тех_Движение!$G$2:$G$5111,Тех_Движение!$D$2:$D$5111,$C8,Тех_Движение!$B$2:$B$5111,"&lt;="&amp;Настройки!$B$6)-$F8)))</f>
        <v/>
      </c>
      <c r="K8" s="21" t="e">
        <f>IF(OR($B8="",K$3&lt;$D8+Настройки!$B$7),0,MAX(0,$E8-MAX(0,SUMIFS(Тех_Движение!$G$2:$G$5111,Тех_Движение!$D$2:$D$5111,$C8,Тех_Движение!$B$2:$B$5111,"&lt;="&amp;K$3)-$F8)))</f>
        <v>#VALUE!</v>
      </c>
      <c r="L8" s="21" t="e">
        <f>IF(OR($B8="",L$3&lt;$D8+Настройки!$B$7),0,MAX(0,$E8-MAX(0,SUMIFS(Тех_Движение!$G$2:$G$5111,Тех_Движение!$D$2:$D$5111,$C8,Тех_Движение!$B$2:$B$5111,"&lt;="&amp;L$3)-$F8)))</f>
        <v>#VALUE!</v>
      </c>
      <c r="M8" s="21" t="e">
        <f>IF(OR($B8="",M$3&lt;$D8+Настройки!$B$7),0,MAX(0,$E8-MAX(0,SUMIFS(Тех_Движение!$G$2:$G$5111,Тех_Движение!$D$2:$D$5111,$C8,Тех_Движение!$B$2:$B$5111,"&lt;="&amp;M$3)-$F8)))</f>
        <v>#VALUE!</v>
      </c>
      <c r="N8" s="21" t="e">
        <f>IF(OR($B8="",N$3&lt;$D8+Настройки!$B$7),0,MAX(0,$E8-MAX(0,SUMIFS(Тех_Движение!$G$2:$G$5111,Тех_Движение!$D$2:$D$5111,$C8,Тех_Движение!$B$2:$B$5111,"&lt;="&amp;N$3)-$F8)))</f>
        <v>#VALUE!</v>
      </c>
      <c r="O8" s="21" t="e">
        <f>IF(OR($B8="",O$3&lt;$D8+Настройки!$B$7),0,MAX(0,$E8-MAX(0,SUMIFS(Тех_Движение!$G$2:$G$5111,Тех_Движение!$D$2:$D$5111,$C8,Тех_Движение!$B$2:$B$5111,"&lt;="&amp;O$3)-$F8)))</f>
        <v>#VALUE!</v>
      </c>
      <c r="P8" s="21" t="e">
        <f>IF(OR($B8="",P$3&lt;$D8+Настройки!$B$7),0,MAX(0,$E8-MAX(0,SUMIFS(Тех_Движение!$G$2:$G$5111,Тех_Движение!$D$2:$D$5111,$C8,Тех_Движение!$B$2:$B$5111,"&lt;="&amp;P$3)-$F8)))</f>
        <v>#VALUE!</v>
      </c>
      <c r="Q8" s="21" t="e">
        <f>IF(OR($B8="",Q$3&lt;$D8+Настройки!$B$7),0,MAX(0,$E8-MAX(0,SUMIFS(Тех_Движение!$G$2:$G$5111,Тех_Движение!$D$2:$D$5111,$C8,Тех_Движение!$B$2:$B$5111,"&lt;="&amp;Q$3)-$F8)))</f>
        <v>#VALUE!</v>
      </c>
      <c r="R8" s="21" t="str">
        <f t="shared" si="1"/>
        <v/>
      </c>
      <c r="S8" s="23" t="str">
        <f>IF($B8="","",VLOOKUP($C8,Настройки!$A$11:$L$17,9,FALSE))</f>
        <v/>
      </c>
      <c r="T8" s="23" t="str">
        <f t="shared" si="2"/>
        <v/>
      </c>
    </row>
    <row r="9" spans="1:20" x14ac:dyDescent="0.3">
      <c r="A9" s="20">
        <f>Тех_Движение!$A$6</f>
        <v>5</v>
      </c>
      <c r="B9" s="20" t="str">
        <f>IF(Тех_Движение!$F$6&gt;0,Тех_Движение!$I$6,"")</f>
        <v/>
      </c>
      <c r="C9" s="20" t="str">
        <f>IF($B9="","",Тех_Движение!$D$6)</f>
        <v/>
      </c>
      <c r="D9" s="9" t="str">
        <f>IF($B9="","",Тех_Движение!$B$6)</f>
        <v/>
      </c>
      <c r="E9" s="21" t="str">
        <f>IF($B9="","",Тех_Движение!$F$6)</f>
        <v/>
      </c>
      <c r="F9" s="21" t="str">
        <f>IF($B9="","",SUMIFS($E$5:$E8,$C$5:$C8,$C9))</f>
        <v/>
      </c>
      <c r="G9" s="21" t="str">
        <f>IF($B9="","",MAX(0,$E9-MAX(0,SUMIFS(Тех_Движение!$G$2:$G$5111,Тех_Движение!$D$2:$D$5111,$C9,Тех_Движение!$B$2:$B$5111,"&lt;="&amp;Настройки!$B$5-1)-$F9)))</f>
        <v/>
      </c>
      <c r="H9" s="21" t="str">
        <f>IF($B9="","",IF(AND($D9&gt;=Настройки!$B$5,$D9&lt;=Настройки!$B$6),$E9,0))</f>
        <v/>
      </c>
      <c r="I9" s="21" t="str">
        <f t="shared" si="0"/>
        <v/>
      </c>
      <c r="J9" s="21" t="str">
        <f>IF($B9="","",MAX(0,$E9-MAX(0,SUMIFS(Тех_Движение!$G$2:$G$5111,Тех_Движение!$D$2:$D$5111,$C9,Тех_Движение!$B$2:$B$5111,"&lt;="&amp;Настройки!$B$6)-$F9)))</f>
        <v/>
      </c>
      <c r="K9" s="21" t="e">
        <f>IF(OR($B9="",K$3&lt;$D9+Настройки!$B$7),0,MAX(0,$E9-MAX(0,SUMIFS(Тех_Движение!$G$2:$G$5111,Тех_Движение!$D$2:$D$5111,$C9,Тех_Движение!$B$2:$B$5111,"&lt;="&amp;K$3)-$F9)))</f>
        <v>#VALUE!</v>
      </c>
      <c r="L9" s="21" t="e">
        <f>IF(OR($B9="",L$3&lt;$D9+Настройки!$B$7),0,MAX(0,$E9-MAX(0,SUMIFS(Тех_Движение!$G$2:$G$5111,Тех_Движение!$D$2:$D$5111,$C9,Тех_Движение!$B$2:$B$5111,"&lt;="&amp;L$3)-$F9)))</f>
        <v>#VALUE!</v>
      </c>
      <c r="M9" s="21" t="e">
        <f>IF(OR($B9="",M$3&lt;$D9+Настройки!$B$7),0,MAX(0,$E9-MAX(0,SUMIFS(Тех_Движение!$G$2:$G$5111,Тех_Движение!$D$2:$D$5111,$C9,Тех_Движение!$B$2:$B$5111,"&lt;="&amp;M$3)-$F9)))</f>
        <v>#VALUE!</v>
      </c>
      <c r="N9" s="21" t="e">
        <f>IF(OR($B9="",N$3&lt;$D9+Настройки!$B$7),0,MAX(0,$E9-MAX(0,SUMIFS(Тех_Движение!$G$2:$G$5111,Тех_Движение!$D$2:$D$5111,$C9,Тех_Движение!$B$2:$B$5111,"&lt;="&amp;N$3)-$F9)))</f>
        <v>#VALUE!</v>
      </c>
      <c r="O9" s="21" t="e">
        <f>IF(OR($B9="",O$3&lt;$D9+Настройки!$B$7),0,MAX(0,$E9-MAX(0,SUMIFS(Тех_Движение!$G$2:$G$5111,Тех_Движение!$D$2:$D$5111,$C9,Тех_Движение!$B$2:$B$5111,"&lt;="&amp;O$3)-$F9)))</f>
        <v>#VALUE!</v>
      </c>
      <c r="P9" s="21" t="e">
        <f>IF(OR($B9="",P$3&lt;$D9+Настройки!$B$7),0,MAX(0,$E9-MAX(0,SUMIFS(Тех_Движение!$G$2:$G$5111,Тех_Движение!$D$2:$D$5111,$C9,Тех_Движение!$B$2:$B$5111,"&lt;="&amp;P$3)-$F9)))</f>
        <v>#VALUE!</v>
      </c>
      <c r="Q9" s="21" t="e">
        <f>IF(OR($B9="",Q$3&lt;$D9+Настройки!$B$7),0,MAX(0,$E9-MAX(0,SUMIFS(Тех_Движение!$G$2:$G$5111,Тех_Движение!$D$2:$D$5111,$C9,Тех_Движение!$B$2:$B$5111,"&lt;="&amp;Q$3)-$F9)))</f>
        <v>#VALUE!</v>
      </c>
      <c r="R9" s="21" t="str">
        <f t="shared" si="1"/>
        <v/>
      </c>
      <c r="S9" s="23" t="str">
        <f>IF($B9="","",VLOOKUP($C9,Настройки!$A$11:$L$17,9,FALSE))</f>
        <v/>
      </c>
      <c r="T9" s="23" t="str">
        <f t="shared" si="2"/>
        <v/>
      </c>
    </row>
    <row r="10" spans="1:20" x14ac:dyDescent="0.3">
      <c r="A10" s="20">
        <f>Тех_Движение!$A$7</f>
        <v>6</v>
      </c>
      <c r="B10" s="20" t="str">
        <f>IF(Тех_Движение!$F$7&gt;0,Тех_Движение!$I$7,"")</f>
        <v>dd.mm_Ми-К</v>
      </c>
      <c r="C10" s="20" t="str">
        <f>IF($B10="","",Тех_Движение!$D$7)</f>
        <v>Ми-К</v>
      </c>
      <c r="D10" s="9">
        <f>IF($B10="","",Тех_Движение!$B$7)</f>
        <v>46241</v>
      </c>
      <c r="E10" s="21">
        <f>IF($B10="","",Тех_Движение!$F$7)</f>
        <v>10</v>
      </c>
      <c r="F10" s="21">
        <f>IF($B10="","",SUMIFS($E$5:$E9,$C$5:$C9,$C10))</f>
        <v>0</v>
      </c>
      <c r="G10" s="21">
        <f>IF($B10="","",MAX(0,$E10-MAX(0,SUMIFS(Тех_Движение!$G$2:$G$5111,Тех_Движение!$D$2:$D$5111,$C10,Тех_Движение!$B$2:$B$5111,"&lt;="&amp;Настройки!$B$5-1)-$F10)))</f>
        <v>0</v>
      </c>
      <c r="H10" s="21">
        <f>IF($B10="","",IF(AND($D10&gt;=Настройки!$B$5,$D10&lt;=Настройки!$B$6),$E10,0))</f>
        <v>0</v>
      </c>
      <c r="I10" s="21">
        <f t="shared" si="0"/>
        <v>0</v>
      </c>
      <c r="J10" s="21">
        <f>IF($B10="","",MAX(0,$E10-MAX(0,SUMIFS(Тех_Движение!$G$2:$G$5111,Тех_Движение!$D$2:$D$5111,$C10,Тех_Движение!$B$2:$B$5111,"&lt;="&amp;Настройки!$B$6)-$F10)))</f>
        <v>0</v>
      </c>
      <c r="K10" s="21">
        <f>IF(OR($B10="",K$3&lt;$D10+Настройки!$B$7),0,MAX(0,$E10-MAX(0,SUMIFS(Тех_Движение!$G$2:$G$5111,Тех_Движение!$D$2:$D$5111,$C10,Тех_Движение!$B$2:$B$5111,"&lt;="&amp;K$3)-$F10)))</f>
        <v>0</v>
      </c>
      <c r="L10" s="21">
        <f>IF(OR($B10="",L$3&lt;$D10+Настройки!$B$7),0,MAX(0,$E10-MAX(0,SUMIFS(Тех_Движение!$G$2:$G$5111,Тех_Движение!$D$2:$D$5111,$C10,Тех_Движение!$B$2:$B$5111,"&lt;="&amp;L$3)-$F10)))</f>
        <v>0</v>
      </c>
      <c r="M10" s="21">
        <f>IF(OR($B10="",M$3&lt;$D10+Настройки!$B$7),0,MAX(0,$E10-MAX(0,SUMIFS(Тех_Движение!$G$2:$G$5111,Тех_Движение!$D$2:$D$5111,$C10,Тех_Движение!$B$2:$B$5111,"&lt;="&amp;M$3)-$F10)))</f>
        <v>0</v>
      </c>
      <c r="N10" s="21">
        <f>IF(OR($B10="",N$3&lt;$D10+Настройки!$B$7),0,MAX(0,$E10-MAX(0,SUMIFS(Тех_Движение!$G$2:$G$5111,Тех_Движение!$D$2:$D$5111,$C10,Тех_Движение!$B$2:$B$5111,"&lt;="&amp;N$3)-$F10)))</f>
        <v>0</v>
      </c>
      <c r="O10" s="21">
        <f>IF(OR($B10="",O$3&lt;$D10+Настройки!$B$7),0,MAX(0,$E10-MAX(0,SUMIFS(Тех_Движение!$G$2:$G$5111,Тех_Движение!$D$2:$D$5111,$C10,Тех_Движение!$B$2:$B$5111,"&lt;="&amp;O$3)-$F10)))</f>
        <v>0</v>
      </c>
      <c r="P10" s="21">
        <f>IF(OR($B10="",P$3&lt;$D10+Настройки!$B$7),0,MAX(0,$E10-MAX(0,SUMIFS(Тех_Движение!$G$2:$G$5111,Тех_Движение!$D$2:$D$5111,$C10,Тех_Движение!$B$2:$B$5111,"&lt;="&amp;P$3)-$F10)))</f>
        <v>0</v>
      </c>
      <c r="Q10" s="21">
        <f>IF(OR($B10="",Q$3&lt;$D10+Настройки!$B$7),0,MAX(0,$E10-MAX(0,SUMIFS(Тех_Движение!$G$2:$G$5111,Тех_Движение!$D$2:$D$5111,$C10,Тех_Движение!$B$2:$B$5111,"&lt;="&amp;Q$3)-$F10)))</f>
        <v>0</v>
      </c>
      <c r="R10" s="21">
        <f t="shared" si="1"/>
        <v>0</v>
      </c>
      <c r="S10" s="23">
        <f>IF($B10="","",VLOOKUP($C10,Настройки!$A$11:$L$17,9,FALSE))</f>
        <v>1.363636363636364</v>
      </c>
      <c r="T10" s="23">
        <f t="shared" si="2"/>
        <v>0</v>
      </c>
    </row>
    <row r="11" spans="1:20" x14ac:dyDescent="0.3">
      <c r="A11" s="20">
        <f>Тех_Движение!$A$8</f>
        <v>7</v>
      </c>
      <c r="B11" s="20" t="str">
        <f>IF(Тех_Движение!$F$8&gt;0,Тех_Движение!$I$8,"")</f>
        <v/>
      </c>
      <c r="C11" s="20" t="str">
        <f>IF($B11="","",Тех_Движение!$D$8)</f>
        <v/>
      </c>
      <c r="D11" s="9" t="str">
        <f>IF($B11="","",Тех_Движение!$B$8)</f>
        <v/>
      </c>
      <c r="E11" s="21" t="str">
        <f>IF($B11="","",Тех_Движение!$F$8)</f>
        <v/>
      </c>
      <c r="F11" s="21" t="str">
        <f>IF($B11="","",SUMIFS($E$5:$E10,$C$5:$C10,$C11))</f>
        <v/>
      </c>
      <c r="G11" s="21" t="str">
        <f>IF($B11="","",MAX(0,$E11-MAX(0,SUMIFS(Тех_Движение!$G$2:$G$5111,Тех_Движение!$D$2:$D$5111,$C11,Тех_Движение!$B$2:$B$5111,"&lt;="&amp;Настройки!$B$5-1)-$F11)))</f>
        <v/>
      </c>
      <c r="H11" s="21" t="str">
        <f>IF($B11="","",IF(AND($D11&gt;=Настройки!$B$5,$D11&lt;=Настройки!$B$6),$E11,0))</f>
        <v/>
      </c>
      <c r="I11" s="21" t="str">
        <f t="shared" si="0"/>
        <v/>
      </c>
      <c r="J11" s="21" t="str">
        <f>IF($B11="","",MAX(0,$E11-MAX(0,SUMIFS(Тех_Движение!$G$2:$G$5111,Тех_Движение!$D$2:$D$5111,$C11,Тех_Движение!$B$2:$B$5111,"&lt;="&amp;Настройки!$B$6)-$F11)))</f>
        <v/>
      </c>
      <c r="K11" s="21" t="e">
        <f>IF(OR($B11="",K$3&lt;$D11+Настройки!$B$7),0,MAX(0,$E11-MAX(0,SUMIFS(Тех_Движение!$G$2:$G$5111,Тех_Движение!$D$2:$D$5111,$C11,Тех_Движение!$B$2:$B$5111,"&lt;="&amp;K$3)-$F11)))</f>
        <v>#VALUE!</v>
      </c>
      <c r="L11" s="21" t="e">
        <f>IF(OR($B11="",L$3&lt;$D11+Настройки!$B$7),0,MAX(0,$E11-MAX(0,SUMIFS(Тех_Движение!$G$2:$G$5111,Тех_Движение!$D$2:$D$5111,$C11,Тех_Движение!$B$2:$B$5111,"&lt;="&amp;L$3)-$F11)))</f>
        <v>#VALUE!</v>
      </c>
      <c r="M11" s="21" t="e">
        <f>IF(OR($B11="",M$3&lt;$D11+Настройки!$B$7),0,MAX(0,$E11-MAX(0,SUMIFS(Тех_Движение!$G$2:$G$5111,Тех_Движение!$D$2:$D$5111,$C11,Тех_Движение!$B$2:$B$5111,"&lt;="&amp;M$3)-$F11)))</f>
        <v>#VALUE!</v>
      </c>
      <c r="N11" s="21" t="e">
        <f>IF(OR($B11="",N$3&lt;$D11+Настройки!$B$7),0,MAX(0,$E11-MAX(0,SUMIFS(Тех_Движение!$G$2:$G$5111,Тех_Движение!$D$2:$D$5111,$C11,Тех_Движение!$B$2:$B$5111,"&lt;="&amp;N$3)-$F11)))</f>
        <v>#VALUE!</v>
      </c>
      <c r="O11" s="21" t="e">
        <f>IF(OR($B11="",O$3&lt;$D11+Настройки!$B$7),0,MAX(0,$E11-MAX(0,SUMIFS(Тех_Движение!$G$2:$G$5111,Тех_Движение!$D$2:$D$5111,$C11,Тех_Движение!$B$2:$B$5111,"&lt;="&amp;O$3)-$F11)))</f>
        <v>#VALUE!</v>
      </c>
      <c r="P11" s="21" t="e">
        <f>IF(OR($B11="",P$3&lt;$D11+Настройки!$B$7),0,MAX(0,$E11-MAX(0,SUMIFS(Тех_Движение!$G$2:$G$5111,Тех_Движение!$D$2:$D$5111,$C11,Тех_Движение!$B$2:$B$5111,"&lt;="&amp;P$3)-$F11)))</f>
        <v>#VALUE!</v>
      </c>
      <c r="Q11" s="21" t="e">
        <f>IF(OR($B11="",Q$3&lt;$D11+Настройки!$B$7),0,MAX(0,$E11-MAX(0,SUMIFS(Тех_Движение!$G$2:$G$5111,Тех_Движение!$D$2:$D$5111,$C11,Тех_Движение!$B$2:$B$5111,"&lt;="&amp;Q$3)-$F11)))</f>
        <v>#VALUE!</v>
      </c>
      <c r="R11" s="21" t="str">
        <f t="shared" si="1"/>
        <v/>
      </c>
      <c r="S11" s="23" t="str">
        <f>IF($B11="","",VLOOKUP($C11,Настройки!$A$11:$L$17,9,FALSE))</f>
        <v/>
      </c>
      <c r="T11" s="23" t="str">
        <f t="shared" si="2"/>
        <v/>
      </c>
    </row>
    <row r="12" spans="1:20" x14ac:dyDescent="0.3">
      <c r="A12" s="20">
        <f>Тех_Движение!$A$9</f>
        <v>8</v>
      </c>
      <c r="B12" s="20" t="str">
        <f>IF(Тех_Движение!$F$9&gt;0,Тех_Движение!$I$9,"")</f>
        <v/>
      </c>
      <c r="C12" s="20" t="str">
        <f>IF($B12="","",Тех_Движение!$D$9)</f>
        <v/>
      </c>
      <c r="D12" s="9" t="str">
        <f>IF($B12="","",Тех_Движение!$B$9)</f>
        <v/>
      </c>
      <c r="E12" s="21" t="str">
        <f>IF($B12="","",Тех_Движение!$F$9)</f>
        <v/>
      </c>
      <c r="F12" s="21" t="str">
        <f>IF($B12="","",SUMIFS($E$5:$E11,$C$5:$C11,$C12))</f>
        <v/>
      </c>
      <c r="G12" s="21" t="str">
        <f>IF($B12="","",MAX(0,$E12-MAX(0,SUMIFS(Тех_Движение!$G$2:$G$5111,Тех_Движение!$D$2:$D$5111,$C12,Тех_Движение!$B$2:$B$5111,"&lt;="&amp;Настройки!$B$5-1)-$F12)))</f>
        <v/>
      </c>
      <c r="H12" s="21" t="str">
        <f>IF($B12="","",IF(AND($D12&gt;=Настройки!$B$5,$D12&lt;=Настройки!$B$6),$E12,0))</f>
        <v/>
      </c>
      <c r="I12" s="21" t="str">
        <f t="shared" si="0"/>
        <v/>
      </c>
      <c r="J12" s="21" t="str">
        <f>IF($B12="","",MAX(0,$E12-MAX(0,SUMIFS(Тех_Движение!$G$2:$G$5111,Тех_Движение!$D$2:$D$5111,$C12,Тех_Движение!$B$2:$B$5111,"&lt;="&amp;Настройки!$B$6)-$F12)))</f>
        <v/>
      </c>
      <c r="K12" s="21" t="e">
        <f>IF(OR($B12="",K$3&lt;$D12+Настройки!$B$7),0,MAX(0,$E12-MAX(0,SUMIFS(Тех_Движение!$G$2:$G$5111,Тех_Движение!$D$2:$D$5111,$C12,Тех_Движение!$B$2:$B$5111,"&lt;="&amp;K$3)-$F12)))</f>
        <v>#VALUE!</v>
      </c>
      <c r="L12" s="21" t="e">
        <f>IF(OR($B12="",L$3&lt;$D12+Настройки!$B$7),0,MAX(0,$E12-MAX(0,SUMIFS(Тех_Движение!$G$2:$G$5111,Тех_Движение!$D$2:$D$5111,$C12,Тех_Движение!$B$2:$B$5111,"&lt;="&amp;L$3)-$F12)))</f>
        <v>#VALUE!</v>
      </c>
      <c r="M12" s="21" t="e">
        <f>IF(OR($B12="",M$3&lt;$D12+Настройки!$B$7),0,MAX(0,$E12-MAX(0,SUMIFS(Тех_Движение!$G$2:$G$5111,Тех_Движение!$D$2:$D$5111,$C12,Тех_Движение!$B$2:$B$5111,"&lt;="&amp;M$3)-$F12)))</f>
        <v>#VALUE!</v>
      </c>
      <c r="N12" s="21" t="e">
        <f>IF(OR($B12="",N$3&lt;$D12+Настройки!$B$7),0,MAX(0,$E12-MAX(0,SUMIFS(Тех_Движение!$G$2:$G$5111,Тех_Движение!$D$2:$D$5111,$C12,Тех_Движение!$B$2:$B$5111,"&lt;="&amp;N$3)-$F12)))</f>
        <v>#VALUE!</v>
      </c>
      <c r="O12" s="21" t="e">
        <f>IF(OR($B12="",O$3&lt;$D12+Настройки!$B$7),0,MAX(0,$E12-MAX(0,SUMIFS(Тех_Движение!$G$2:$G$5111,Тех_Движение!$D$2:$D$5111,$C12,Тех_Движение!$B$2:$B$5111,"&lt;="&amp;O$3)-$F12)))</f>
        <v>#VALUE!</v>
      </c>
      <c r="P12" s="21" t="e">
        <f>IF(OR($B12="",P$3&lt;$D12+Настройки!$B$7),0,MAX(0,$E12-MAX(0,SUMIFS(Тех_Движение!$G$2:$G$5111,Тех_Движение!$D$2:$D$5111,$C12,Тех_Движение!$B$2:$B$5111,"&lt;="&amp;P$3)-$F12)))</f>
        <v>#VALUE!</v>
      </c>
      <c r="Q12" s="21" t="e">
        <f>IF(OR($B12="",Q$3&lt;$D12+Настройки!$B$7),0,MAX(0,$E12-MAX(0,SUMIFS(Тех_Движение!$G$2:$G$5111,Тех_Движение!$D$2:$D$5111,$C12,Тех_Движение!$B$2:$B$5111,"&lt;="&amp;Q$3)-$F12)))</f>
        <v>#VALUE!</v>
      </c>
      <c r="R12" s="21" t="str">
        <f t="shared" si="1"/>
        <v/>
      </c>
      <c r="S12" s="23" t="str">
        <f>IF($B12="","",VLOOKUP($C12,Настройки!$A$11:$L$17,9,FALSE))</f>
        <v/>
      </c>
      <c r="T12" s="23" t="str">
        <f t="shared" si="2"/>
        <v/>
      </c>
    </row>
    <row r="13" spans="1:20" x14ac:dyDescent="0.3">
      <c r="A13" s="20">
        <f>Тех_Движение!$A$10</f>
        <v>9</v>
      </c>
      <c r="B13" s="20" t="str">
        <f>IF(Тех_Движение!$F$10&gt;0,Тех_Движение!$I$10,"")</f>
        <v/>
      </c>
      <c r="C13" s="20" t="str">
        <f>IF($B13="","",Тех_Движение!$D$10)</f>
        <v/>
      </c>
      <c r="D13" s="9" t="str">
        <f>IF($B13="","",Тех_Движение!$B$10)</f>
        <v/>
      </c>
      <c r="E13" s="21" t="str">
        <f>IF($B13="","",Тех_Движение!$F$10)</f>
        <v/>
      </c>
      <c r="F13" s="21" t="str">
        <f>IF($B13="","",SUMIFS($E$5:$E12,$C$5:$C12,$C13))</f>
        <v/>
      </c>
      <c r="G13" s="21" t="str">
        <f>IF($B13="","",MAX(0,$E13-MAX(0,SUMIFS(Тех_Движение!$G$2:$G$5111,Тех_Движение!$D$2:$D$5111,$C13,Тех_Движение!$B$2:$B$5111,"&lt;="&amp;Настройки!$B$5-1)-$F13)))</f>
        <v/>
      </c>
      <c r="H13" s="21" t="str">
        <f>IF($B13="","",IF(AND($D13&gt;=Настройки!$B$5,$D13&lt;=Настройки!$B$6),$E13,0))</f>
        <v/>
      </c>
      <c r="I13" s="21" t="str">
        <f t="shared" si="0"/>
        <v/>
      </c>
      <c r="J13" s="21" t="str">
        <f>IF($B13="","",MAX(0,$E13-MAX(0,SUMIFS(Тех_Движение!$G$2:$G$5111,Тех_Движение!$D$2:$D$5111,$C13,Тех_Движение!$B$2:$B$5111,"&lt;="&amp;Настройки!$B$6)-$F13)))</f>
        <v/>
      </c>
      <c r="K13" s="21" t="e">
        <f>IF(OR($B13="",K$3&lt;$D13+Настройки!$B$7),0,MAX(0,$E13-MAX(0,SUMIFS(Тех_Движение!$G$2:$G$5111,Тех_Движение!$D$2:$D$5111,$C13,Тех_Движение!$B$2:$B$5111,"&lt;="&amp;K$3)-$F13)))</f>
        <v>#VALUE!</v>
      </c>
      <c r="L13" s="21" t="e">
        <f>IF(OR($B13="",L$3&lt;$D13+Настройки!$B$7),0,MAX(0,$E13-MAX(0,SUMIFS(Тех_Движение!$G$2:$G$5111,Тех_Движение!$D$2:$D$5111,$C13,Тех_Движение!$B$2:$B$5111,"&lt;="&amp;L$3)-$F13)))</f>
        <v>#VALUE!</v>
      </c>
      <c r="M13" s="21" t="e">
        <f>IF(OR($B13="",M$3&lt;$D13+Настройки!$B$7),0,MAX(0,$E13-MAX(0,SUMIFS(Тех_Движение!$G$2:$G$5111,Тех_Движение!$D$2:$D$5111,$C13,Тех_Движение!$B$2:$B$5111,"&lt;="&amp;M$3)-$F13)))</f>
        <v>#VALUE!</v>
      </c>
      <c r="N13" s="21" t="e">
        <f>IF(OR($B13="",N$3&lt;$D13+Настройки!$B$7),0,MAX(0,$E13-MAX(0,SUMIFS(Тех_Движение!$G$2:$G$5111,Тех_Движение!$D$2:$D$5111,$C13,Тех_Движение!$B$2:$B$5111,"&lt;="&amp;N$3)-$F13)))</f>
        <v>#VALUE!</v>
      </c>
      <c r="O13" s="21" t="e">
        <f>IF(OR($B13="",O$3&lt;$D13+Настройки!$B$7),0,MAX(0,$E13-MAX(0,SUMIFS(Тех_Движение!$G$2:$G$5111,Тех_Движение!$D$2:$D$5111,$C13,Тех_Движение!$B$2:$B$5111,"&lt;="&amp;O$3)-$F13)))</f>
        <v>#VALUE!</v>
      </c>
      <c r="P13" s="21" t="e">
        <f>IF(OR($B13="",P$3&lt;$D13+Настройки!$B$7),0,MAX(0,$E13-MAX(0,SUMIFS(Тех_Движение!$G$2:$G$5111,Тех_Движение!$D$2:$D$5111,$C13,Тех_Движение!$B$2:$B$5111,"&lt;="&amp;P$3)-$F13)))</f>
        <v>#VALUE!</v>
      </c>
      <c r="Q13" s="21" t="e">
        <f>IF(OR($B13="",Q$3&lt;$D13+Настройки!$B$7),0,MAX(0,$E13-MAX(0,SUMIFS(Тех_Движение!$G$2:$G$5111,Тех_Движение!$D$2:$D$5111,$C13,Тех_Движение!$B$2:$B$5111,"&lt;="&amp;Q$3)-$F13)))</f>
        <v>#VALUE!</v>
      </c>
      <c r="R13" s="21" t="str">
        <f t="shared" si="1"/>
        <v/>
      </c>
      <c r="S13" s="23" t="str">
        <f>IF($B13="","",VLOOKUP($C13,Настройки!$A$11:$L$17,9,FALSE))</f>
        <v/>
      </c>
      <c r="T13" s="23" t="str">
        <f t="shared" si="2"/>
        <v/>
      </c>
    </row>
    <row r="14" spans="1:20" x14ac:dyDescent="0.3">
      <c r="A14" s="20">
        <f>Тех_Движение!$A$11</f>
        <v>10</v>
      </c>
      <c r="B14" s="20" t="str">
        <f>IF(Тех_Движение!$F$11&gt;0,Тех_Движение!$I$11,"")</f>
        <v>dd.mm_Г 1800</v>
      </c>
      <c r="C14" s="20" t="str">
        <f>IF($B14="","",Тех_Движение!$D$11)</f>
        <v>Г 1800</v>
      </c>
      <c r="D14" s="9">
        <f>IF($B14="","",Тех_Движение!$B$11)</f>
        <v>46242</v>
      </c>
      <c r="E14" s="21">
        <f>IF($B14="","",Тех_Движение!$F$11)</f>
        <v>9</v>
      </c>
      <c r="F14" s="21">
        <f>IF($B14="","",SUMIFS($E$5:$E13,$C$5:$C13,$C14))</f>
        <v>0</v>
      </c>
      <c r="G14" s="21">
        <f>IF($B14="","",MAX(0,$E14-MAX(0,SUMIFS(Тех_Движение!$G$2:$G$5111,Тех_Движение!$D$2:$D$5111,$C14,Тех_Движение!$B$2:$B$5111,"&lt;="&amp;Настройки!$B$5-1)-$F14)))</f>
        <v>0</v>
      </c>
      <c r="H14" s="21">
        <f>IF($B14="","",IF(AND($D14&gt;=Настройки!$B$5,$D14&lt;=Настройки!$B$6),$E14,0))</f>
        <v>0</v>
      </c>
      <c r="I14" s="21">
        <f t="shared" si="0"/>
        <v>0</v>
      </c>
      <c r="J14" s="21">
        <f>IF($B14="","",MAX(0,$E14-MAX(0,SUMIFS(Тех_Движение!$G$2:$G$5111,Тех_Движение!$D$2:$D$5111,$C14,Тех_Движение!$B$2:$B$5111,"&lt;="&amp;Настройки!$B$6)-$F14)))</f>
        <v>0</v>
      </c>
      <c r="K14" s="21">
        <f>IF(OR($B14="",K$3&lt;$D14+Настройки!$B$7),0,MAX(0,$E14-MAX(0,SUMIFS(Тех_Движение!$G$2:$G$5111,Тех_Движение!$D$2:$D$5111,$C14,Тех_Движение!$B$2:$B$5111,"&lt;="&amp;K$3)-$F14)))</f>
        <v>0</v>
      </c>
      <c r="L14" s="21">
        <f>IF(OR($B14="",L$3&lt;$D14+Настройки!$B$7),0,MAX(0,$E14-MAX(0,SUMIFS(Тех_Движение!$G$2:$G$5111,Тех_Движение!$D$2:$D$5111,$C14,Тех_Движение!$B$2:$B$5111,"&lt;="&amp;L$3)-$F14)))</f>
        <v>0</v>
      </c>
      <c r="M14" s="21">
        <f>IF(OR($B14="",M$3&lt;$D14+Настройки!$B$7),0,MAX(0,$E14-MAX(0,SUMIFS(Тех_Движение!$G$2:$G$5111,Тех_Движение!$D$2:$D$5111,$C14,Тех_Движение!$B$2:$B$5111,"&lt;="&amp;M$3)-$F14)))</f>
        <v>0</v>
      </c>
      <c r="N14" s="21">
        <f>IF(OR($B14="",N$3&lt;$D14+Настройки!$B$7),0,MAX(0,$E14-MAX(0,SUMIFS(Тех_Движение!$G$2:$G$5111,Тех_Движение!$D$2:$D$5111,$C14,Тех_Движение!$B$2:$B$5111,"&lt;="&amp;N$3)-$F14)))</f>
        <v>0</v>
      </c>
      <c r="O14" s="21">
        <f>IF(OR($B14="",O$3&lt;$D14+Настройки!$B$7),0,MAX(0,$E14-MAX(0,SUMIFS(Тех_Движение!$G$2:$G$5111,Тех_Движение!$D$2:$D$5111,$C14,Тех_Движение!$B$2:$B$5111,"&lt;="&amp;O$3)-$F14)))</f>
        <v>0</v>
      </c>
      <c r="P14" s="21">
        <f>IF(OR($B14="",P$3&lt;$D14+Настройки!$B$7),0,MAX(0,$E14-MAX(0,SUMIFS(Тех_Движение!$G$2:$G$5111,Тех_Движение!$D$2:$D$5111,$C14,Тех_Движение!$B$2:$B$5111,"&lt;="&amp;P$3)-$F14)))</f>
        <v>0</v>
      </c>
      <c r="Q14" s="21">
        <f>IF(OR($B14="",Q$3&lt;$D14+Настройки!$B$7),0,MAX(0,$E14-MAX(0,SUMIFS(Тех_Движение!$G$2:$G$5111,Тех_Движение!$D$2:$D$5111,$C14,Тех_Движение!$B$2:$B$5111,"&lt;="&amp;Q$3)-$F14)))</f>
        <v>0</v>
      </c>
      <c r="R14" s="21">
        <f t="shared" si="1"/>
        <v>0</v>
      </c>
      <c r="S14" s="23">
        <f>IF($B14="","",VLOOKUP($C14,Настройки!$A$11:$L$17,9,FALSE))</f>
        <v>5</v>
      </c>
      <c r="T14" s="23">
        <f t="shared" si="2"/>
        <v>0</v>
      </c>
    </row>
    <row r="15" spans="1:20" x14ac:dyDescent="0.3">
      <c r="A15" s="20">
        <f>Тех_Движение!$A$12</f>
        <v>11</v>
      </c>
      <c r="B15" s="20" t="str">
        <f>IF(Тех_Движение!$F$12&gt;0,Тех_Движение!$I$12,"")</f>
        <v>dd.mm_Г 3500</v>
      </c>
      <c r="C15" s="20" t="str">
        <f>IF($B15="","",Тех_Движение!$D$12)</f>
        <v>Г 3500</v>
      </c>
      <c r="D15" s="9">
        <f>IF($B15="","",Тех_Движение!$B$12)</f>
        <v>46242</v>
      </c>
      <c r="E15" s="21">
        <f>IF($B15="","",Тех_Движение!$F$12)</f>
        <v>2</v>
      </c>
      <c r="F15" s="21">
        <f>IF($B15="","",SUMIFS($E$5:$E14,$C$5:$C14,$C15))</f>
        <v>0</v>
      </c>
      <c r="G15" s="21">
        <f>IF($B15="","",MAX(0,$E15-MAX(0,SUMIFS(Тех_Движение!$G$2:$G$5111,Тех_Движение!$D$2:$D$5111,$C15,Тех_Движение!$B$2:$B$5111,"&lt;="&amp;Настройки!$B$5-1)-$F15)))</f>
        <v>0</v>
      </c>
      <c r="H15" s="21">
        <f>IF($B15="","",IF(AND($D15&gt;=Настройки!$B$5,$D15&lt;=Настройки!$B$6),$E15,0))</f>
        <v>0</v>
      </c>
      <c r="I15" s="21">
        <f t="shared" si="0"/>
        <v>0</v>
      </c>
      <c r="J15" s="21">
        <f>IF($B15="","",MAX(0,$E15-MAX(0,SUMIFS(Тех_Движение!$G$2:$G$5111,Тех_Движение!$D$2:$D$5111,$C15,Тех_Движение!$B$2:$B$5111,"&lt;="&amp;Настройки!$B$6)-$F15)))</f>
        <v>0</v>
      </c>
      <c r="K15" s="21">
        <f>IF(OR($B15="",K$3&lt;$D15+Настройки!$B$7),0,MAX(0,$E15-MAX(0,SUMIFS(Тех_Движение!$G$2:$G$5111,Тех_Движение!$D$2:$D$5111,$C15,Тех_Движение!$B$2:$B$5111,"&lt;="&amp;K$3)-$F15)))</f>
        <v>0</v>
      </c>
      <c r="L15" s="21">
        <f>IF(OR($B15="",L$3&lt;$D15+Настройки!$B$7),0,MAX(0,$E15-MAX(0,SUMIFS(Тех_Движение!$G$2:$G$5111,Тех_Движение!$D$2:$D$5111,$C15,Тех_Движение!$B$2:$B$5111,"&lt;="&amp;L$3)-$F15)))</f>
        <v>0</v>
      </c>
      <c r="M15" s="21">
        <f>IF(OR($B15="",M$3&lt;$D15+Настройки!$B$7),0,MAX(0,$E15-MAX(0,SUMIFS(Тех_Движение!$G$2:$G$5111,Тех_Движение!$D$2:$D$5111,$C15,Тех_Движение!$B$2:$B$5111,"&lt;="&amp;M$3)-$F15)))</f>
        <v>0</v>
      </c>
      <c r="N15" s="21">
        <f>IF(OR($B15="",N$3&lt;$D15+Настройки!$B$7),0,MAX(0,$E15-MAX(0,SUMIFS(Тех_Движение!$G$2:$G$5111,Тех_Движение!$D$2:$D$5111,$C15,Тех_Движение!$B$2:$B$5111,"&lt;="&amp;N$3)-$F15)))</f>
        <v>0</v>
      </c>
      <c r="O15" s="21">
        <f>IF(OR($B15="",O$3&lt;$D15+Настройки!$B$7),0,MAX(0,$E15-MAX(0,SUMIFS(Тех_Движение!$G$2:$G$5111,Тех_Движение!$D$2:$D$5111,$C15,Тех_Движение!$B$2:$B$5111,"&lt;="&amp;O$3)-$F15)))</f>
        <v>0</v>
      </c>
      <c r="P15" s="21">
        <f>IF(OR($B15="",P$3&lt;$D15+Настройки!$B$7),0,MAX(0,$E15-MAX(0,SUMIFS(Тех_Движение!$G$2:$G$5111,Тех_Движение!$D$2:$D$5111,$C15,Тех_Движение!$B$2:$B$5111,"&lt;="&amp;P$3)-$F15)))</f>
        <v>0</v>
      </c>
      <c r="Q15" s="21">
        <f>IF(OR($B15="",Q$3&lt;$D15+Настройки!$B$7),0,MAX(0,$E15-MAX(0,SUMIFS(Тех_Движение!$G$2:$G$5111,Тех_Движение!$D$2:$D$5111,$C15,Тех_Движение!$B$2:$B$5111,"&lt;="&amp;Q$3)-$F15)))</f>
        <v>0</v>
      </c>
      <c r="R15" s="21">
        <f t="shared" si="1"/>
        <v>0</v>
      </c>
      <c r="S15" s="23">
        <f>IF($B15="","",VLOOKUP($C15,Настройки!$A$11:$L$17,9,FALSE))</f>
        <v>5</v>
      </c>
      <c r="T15" s="23">
        <f t="shared" si="2"/>
        <v>0</v>
      </c>
    </row>
    <row r="16" spans="1:20" x14ac:dyDescent="0.3">
      <c r="A16" s="20">
        <f>Тех_Движение!$A$13</f>
        <v>12</v>
      </c>
      <c r="B16" s="20" t="str">
        <f>IF(Тех_Движение!$F$13&gt;0,Тех_Движение!$I$13,"")</f>
        <v/>
      </c>
      <c r="C16" s="20" t="str">
        <f>IF($B16="","",Тех_Движение!$D$13)</f>
        <v/>
      </c>
      <c r="D16" s="9" t="str">
        <f>IF($B16="","",Тех_Движение!$B$13)</f>
        <v/>
      </c>
      <c r="E16" s="21" t="str">
        <f>IF($B16="","",Тех_Движение!$F$13)</f>
        <v/>
      </c>
      <c r="F16" s="21" t="str">
        <f>IF($B16="","",SUMIFS($E$5:$E15,$C$5:$C15,$C16))</f>
        <v/>
      </c>
      <c r="G16" s="21" t="str">
        <f>IF($B16="","",MAX(0,$E16-MAX(0,SUMIFS(Тех_Движение!$G$2:$G$5111,Тех_Движение!$D$2:$D$5111,$C16,Тех_Движение!$B$2:$B$5111,"&lt;="&amp;Настройки!$B$5-1)-$F16)))</f>
        <v/>
      </c>
      <c r="H16" s="21" t="str">
        <f>IF($B16="","",IF(AND($D16&gt;=Настройки!$B$5,$D16&lt;=Настройки!$B$6),$E16,0))</f>
        <v/>
      </c>
      <c r="I16" s="21" t="str">
        <f t="shared" si="0"/>
        <v/>
      </c>
      <c r="J16" s="21" t="str">
        <f>IF($B16="","",MAX(0,$E16-MAX(0,SUMIFS(Тех_Движение!$G$2:$G$5111,Тех_Движение!$D$2:$D$5111,$C16,Тех_Движение!$B$2:$B$5111,"&lt;="&amp;Настройки!$B$6)-$F16)))</f>
        <v/>
      </c>
      <c r="K16" s="21" t="e">
        <f>IF(OR($B16="",K$3&lt;$D16+Настройки!$B$7),0,MAX(0,$E16-MAX(0,SUMIFS(Тех_Движение!$G$2:$G$5111,Тех_Движение!$D$2:$D$5111,$C16,Тех_Движение!$B$2:$B$5111,"&lt;="&amp;K$3)-$F16)))</f>
        <v>#VALUE!</v>
      </c>
      <c r="L16" s="21" t="e">
        <f>IF(OR($B16="",L$3&lt;$D16+Настройки!$B$7),0,MAX(0,$E16-MAX(0,SUMIFS(Тех_Движение!$G$2:$G$5111,Тех_Движение!$D$2:$D$5111,$C16,Тех_Движение!$B$2:$B$5111,"&lt;="&amp;L$3)-$F16)))</f>
        <v>#VALUE!</v>
      </c>
      <c r="M16" s="21" t="e">
        <f>IF(OR($B16="",M$3&lt;$D16+Настройки!$B$7),0,MAX(0,$E16-MAX(0,SUMIFS(Тех_Движение!$G$2:$G$5111,Тех_Движение!$D$2:$D$5111,$C16,Тех_Движение!$B$2:$B$5111,"&lt;="&amp;M$3)-$F16)))</f>
        <v>#VALUE!</v>
      </c>
      <c r="N16" s="21" t="e">
        <f>IF(OR($B16="",N$3&lt;$D16+Настройки!$B$7),0,MAX(0,$E16-MAX(0,SUMIFS(Тех_Движение!$G$2:$G$5111,Тех_Движение!$D$2:$D$5111,$C16,Тех_Движение!$B$2:$B$5111,"&lt;="&amp;N$3)-$F16)))</f>
        <v>#VALUE!</v>
      </c>
      <c r="O16" s="21" t="e">
        <f>IF(OR($B16="",O$3&lt;$D16+Настройки!$B$7),0,MAX(0,$E16-MAX(0,SUMIFS(Тех_Движение!$G$2:$G$5111,Тех_Движение!$D$2:$D$5111,$C16,Тех_Движение!$B$2:$B$5111,"&lt;="&amp;O$3)-$F16)))</f>
        <v>#VALUE!</v>
      </c>
      <c r="P16" s="21" t="e">
        <f>IF(OR($B16="",P$3&lt;$D16+Настройки!$B$7),0,MAX(0,$E16-MAX(0,SUMIFS(Тех_Движение!$G$2:$G$5111,Тех_Движение!$D$2:$D$5111,$C16,Тех_Движение!$B$2:$B$5111,"&lt;="&amp;P$3)-$F16)))</f>
        <v>#VALUE!</v>
      </c>
      <c r="Q16" s="21" t="e">
        <f>IF(OR($B16="",Q$3&lt;$D16+Настройки!$B$7),0,MAX(0,$E16-MAX(0,SUMIFS(Тех_Движение!$G$2:$G$5111,Тех_Движение!$D$2:$D$5111,$C16,Тех_Движение!$B$2:$B$5111,"&lt;="&amp;Q$3)-$F16)))</f>
        <v>#VALUE!</v>
      </c>
      <c r="R16" s="21" t="str">
        <f t="shared" si="1"/>
        <v/>
      </c>
      <c r="S16" s="23" t="str">
        <f>IF($B16="","",VLOOKUP($C16,Настройки!$A$11:$L$17,9,FALSE))</f>
        <v/>
      </c>
      <c r="T16" s="23" t="str">
        <f t="shared" si="2"/>
        <v/>
      </c>
    </row>
    <row r="17" spans="1:20" x14ac:dyDescent="0.3">
      <c r="A17" s="20">
        <f>Тех_Движение!$A$14</f>
        <v>13</v>
      </c>
      <c r="B17" s="20" t="str">
        <f>IF(Тех_Движение!$F$14&gt;0,Тех_Движение!$I$14,"")</f>
        <v/>
      </c>
      <c r="C17" s="20" t="str">
        <f>IF($B17="","",Тех_Движение!$D$14)</f>
        <v/>
      </c>
      <c r="D17" s="9" t="str">
        <f>IF($B17="","",Тех_Движение!$B$14)</f>
        <v/>
      </c>
      <c r="E17" s="21" t="str">
        <f>IF($B17="","",Тех_Движение!$F$14)</f>
        <v/>
      </c>
      <c r="F17" s="21" t="str">
        <f>IF($B17="","",SUMIFS($E$5:$E16,$C$5:$C16,$C17))</f>
        <v/>
      </c>
      <c r="G17" s="21" t="str">
        <f>IF($B17="","",MAX(0,$E17-MAX(0,SUMIFS(Тех_Движение!$G$2:$G$5111,Тех_Движение!$D$2:$D$5111,$C17,Тех_Движение!$B$2:$B$5111,"&lt;="&amp;Настройки!$B$5-1)-$F17)))</f>
        <v/>
      </c>
      <c r="H17" s="21" t="str">
        <f>IF($B17="","",IF(AND($D17&gt;=Настройки!$B$5,$D17&lt;=Настройки!$B$6),$E17,0))</f>
        <v/>
      </c>
      <c r="I17" s="21" t="str">
        <f t="shared" si="0"/>
        <v/>
      </c>
      <c r="J17" s="21" t="str">
        <f>IF($B17="","",MAX(0,$E17-MAX(0,SUMIFS(Тех_Движение!$G$2:$G$5111,Тех_Движение!$D$2:$D$5111,$C17,Тех_Движение!$B$2:$B$5111,"&lt;="&amp;Настройки!$B$6)-$F17)))</f>
        <v/>
      </c>
      <c r="K17" s="21" t="e">
        <f>IF(OR($B17="",K$3&lt;$D17+Настройки!$B$7),0,MAX(0,$E17-MAX(0,SUMIFS(Тех_Движение!$G$2:$G$5111,Тех_Движение!$D$2:$D$5111,$C17,Тех_Движение!$B$2:$B$5111,"&lt;="&amp;K$3)-$F17)))</f>
        <v>#VALUE!</v>
      </c>
      <c r="L17" s="21" t="e">
        <f>IF(OR($B17="",L$3&lt;$D17+Настройки!$B$7),0,MAX(0,$E17-MAX(0,SUMIFS(Тех_Движение!$G$2:$G$5111,Тех_Движение!$D$2:$D$5111,$C17,Тех_Движение!$B$2:$B$5111,"&lt;="&amp;L$3)-$F17)))</f>
        <v>#VALUE!</v>
      </c>
      <c r="M17" s="21" t="e">
        <f>IF(OR($B17="",M$3&lt;$D17+Настройки!$B$7),0,MAX(0,$E17-MAX(0,SUMIFS(Тех_Движение!$G$2:$G$5111,Тех_Движение!$D$2:$D$5111,$C17,Тех_Движение!$B$2:$B$5111,"&lt;="&amp;M$3)-$F17)))</f>
        <v>#VALUE!</v>
      </c>
      <c r="N17" s="21" t="e">
        <f>IF(OR($B17="",N$3&lt;$D17+Настройки!$B$7),0,MAX(0,$E17-MAX(0,SUMIFS(Тех_Движение!$G$2:$G$5111,Тех_Движение!$D$2:$D$5111,$C17,Тех_Движение!$B$2:$B$5111,"&lt;="&amp;N$3)-$F17)))</f>
        <v>#VALUE!</v>
      </c>
      <c r="O17" s="21" t="e">
        <f>IF(OR($B17="",O$3&lt;$D17+Настройки!$B$7),0,MAX(0,$E17-MAX(0,SUMIFS(Тех_Движение!$G$2:$G$5111,Тех_Движение!$D$2:$D$5111,$C17,Тех_Движение!$B$2:$B$5111,"&lt;="&amp;O$3)-$F17)))</f>
        <v>#VALUE!</v>
      </c>
      <c r="P17" s="21" t="e">
        <f>IF(OR($B17="",P$3&lt;$D17+Настройки!$B$7),0,MAX(0,$E17-MAX(0,SUMIFS(Тех_Движение!$G$2:$G$5111,Тех_Движение!$D$2:$D$5111,$C17,Тех_Движение!$B$2:$B$5111,"&lt;="&amp;P$3)-$F17)))</f>
        <v>#VALUE!</v>
      </c>
      <c r="Q17" s="21" t="e">
        <f>IF(OR($B17="",Q$3&lt;$D17+Настройки!$B$7),0,MAX(0,$E17-MAX(0,SUMIFS(Тех_Движение!$G$2:$G$5111,Тех_Движение!$D$2:$D$5111,$C17,Тех_Движение!$B$2:$B$5111,"&lt;="&amp;Q$3)-$F17)))</f>
        <v>#VALUE!</v>
      </c>
      <c r="R17" s="21" t="str">
        <f t="shared" si="1"/>
        <v/>
      </c>
      <c r="S17" s="23" t="str">
        <f>IF($B17="","",VLOOKUP($C17,Настройки!$A$11:$L$17,9,FALSE))</f>
        <v/>
      </c>
      <c r="T17" s="23" t="str">
        <f t="shared" si="2"/>
        <v/>
      </c>
    </row>
    <row r="18" spans="1:20" x14ac:dyDescent="0.3">
      <c r="A18" s="20">
        <f>Тех_Движение!$A$15</f>
        <v>14</v>
      </c>
      <c r="B18" s="20" t="str">
        <f>IF(Тех_Движение!$F$15&gt;0,Тех_Движение!$I$15,"")</f>
        <v/>
      </c>
      <c r="C18" s="20" t="str">
        <f>IF($B18="","",Тех_Движение!$D$15)</f>
        <v/>
      </c>
      <c r="D18" s="9" t="str">
        <f>IF($B18="","",Тех_Движение!$B$15)</f>
        <v/>
      </c>
      <c r="E18" s="21" t="str">
        <f>IF($B18="","",Тех_Движение!$F$15)</f>
        <v/>
      </c>
      <c r="F18" s="21" t="str">
        <f>IF($B18="","",SUMIFS($E$5:$E17,$C$5:$C17,$C18))</f>
        <v/>
      </c>
      <c r="G18" s="21" t="str">
        <f>IF($B18="","",MAX(0,$E18-MAX(0,SUMIFS(Тех_Движение!$G$2:$G$5111,Тех_Движение!$D$2:$D$5111,$C18,Тех_Движение!$B$2:$B$5111,"&lt;="&amp;Настройки!$B$5-1)-$F18)))</f>
        <v/>
      </c>
      <c r="H18" s="21" t="str">
        <f>IF($B18="","",IF(AND($D18&gt;=Настройки!$B$5,$D18&lt;=Настройки!$B$6),$E18,0))</f>
        <v/>
      </c>
      <c r="I18" s="21" t="str">
        <f t="shared" si="0"/>
        <v/>
      </c>
      <c r="J18" s="21" t="str">
        <f>IF($B18="","",MAX(0,$E18-MAX(0,SUMIFS(Тех_Движение!$G$2:$G$5111,Тех_Движение!$D$2:$D$5111,$C18,Тех_Движение!$B$2:$B$5111,"&lt;="&amp;Настройки!$B$6)-$F18)))</f>
        <v/>
      </c>
      <c r="K18" s="21" t="e">
        <f>IF(OR($B18="",K$3&lt;$D18+Настройки!$B$7),0,MAX(0,$E18-MAX(0,SUMIFS(Тех_Движение!$G$2:$G$5111,Тех_Движение!$D$2:$D$5111,$C18,Тех_Движение!$B$2:$B$5111,"&lt;="&amp;K$3)-$F18)))</f>
        <v>#VALUE!</v>
      </c>
      <c r="L18" s="21" t="e">
        <f>IF(OR($B18="",L$3&lt;$D18+Настройки!$B$7),0,MAX(0,$E18-MAX(0,SUMIFS(Тех_Движение!$G$2:$G$5111,Тех_Движение!$D$2:$D$5111,$C18,Тех_Движение!$B$2:$B$5111,"&lt;="&amp;L$3)-$F18)))</f>
        <v>#VALUE!</v>
      </c>
      <c r="M18" s="21" t="e">
        <f>IF(OR($B18="",M$3&lt;$D18+Настройки!$B$7),0,MAX(0,$E18-MAX(0,SUMIFS(Тех_Движение!$G$2:$G$5111,Тех_Движение!$D$2:$D$5111,$C18,Тех_Движение!$B$2:$B$5111,"&lt;="&amp;M$3)-$F18)))</f>
        <v>#VALUE!</v>
      </c>
      <c r="N18" s="21" t="e">
        <f>IF(OR($B18="",N$3&lt;$D18+Настройки!$B$7),0,MAX(0,$E18-MAX(0,SUMIFS(Тех_Движение!$G$2:$G$5111,Тех_Движение!$D$2:$D$5111,$C18,Тех_Движение!$B$2:$B$5111,"&lt;="&amp;N$3)-$F18)))</f>
        <v>#VALUE!</v>
      </c>
      <c r="O18" s="21" t="e">
        <f>IF(OR($B18="",O$3&lt;$D18+Настройки!$B$7),0,MAX(0,$E18-MAX(0,SUMIFS(Тех_Движение!$G$2:$G$5111,Тех_Движение!$D$2:$D$5111,$C18,Тех_Движение!$B$2:$B$5111,"&lt;="&amp;O$3)-$F18)))</f>
        <v>#VALUE!</v>
      </c>
      <c r="P18" s="21" t="e">
        <f>IF(OR($B18="",P$3&lt;$D18+Настройки!$B$7),0,MAX(0,$E18-MAX(0,SUMIFS(Тех_Движение!$G$2:$G$5111,Тех_Движение!$D$2:$D$5111,$C18,Тех_Движение!$B$2:$B$5111,"&lt;="&amp;P$3)-$F18)))</f>
        <v>#VALUE!</v>
      </c>
      <c r="Q18" s="21" t="e">
        <f>IF(OR($B18="",Q$3&lt;$D18+Настройки!$B$7),0,MAX(0,$E18-MAX(0,SUMIFS(Тех_Движение!$G$2:$G$5111,Тех_Движение!$D$2:$D$5111,$C18,Тех_Движение!$B$2:$B$5111,"&lt;="&amp;Q$3)-$F18)))</f>
        <v>#VALUE!</v>
      </c>
      <c r="R18" s="21" t="str">
        <f t="shared" si="1"/>
        <v/>
      </c>
      <c r="S18" s="23" t="str">
        <f>IF($B18="","",VLOOKUP($C18,Настройки!$A$11:$L$17,9,FALSE))</f>
        <v/>
      </c>
      <c r="T18" s="23" t="str">
        <f t="shared" si="2"/>
        <v/>
      </c>
    </row>
    <row r="19" spans="1:20" x14ac:dyDescent="0.3">
      <c r="A19" s="20">
        <f>Тех_Движение!$A$16</f>
        <v>15</v>
      </c>
      <c r="B19" s="20" t="str">
        <f>IF(Тех_Движение!$F$16&gt;0,Тех_Движение!$I$16,"")</f>
        <v/>
      </c>
      <c r="C19" s="20" t="str">
        <f>IF($B19="","",Тех_Движение!$D$16)</f>
        <v/>
      </c>
      <c r="D19" s="9" t="str">
        <f>IF($B19="","",Тех_Движение!$B$16)</f>
        <v/>
      </c>
      <c r="E19" s="21" t="str">
        <f>IF($B19="","",Тех_Движение!$F$16)</f>
        <v/>
      </c>
      <c r="F19" s="21" t="str">
        <f>IF($B19="","",SUMIFS($E$5:$E18,$C$5:$C18,$C19))</f>
        <v/>
      </c>
      <c r="G19" s="21" t="str">
        <f>IF($B19="","",MAX(0,$E19-MAX(0,SUMIFS(Тех_Движение!$G$2:$G$5111,Тех_Движение!$D$2:$D$5111,$C19,Тех_Движение!$B$2:$B$5111,"&lt;="&amp;Настройки!$B$5-1)-$F19)))</f>
        <v/>
      </c>
      <c r="H19" s="21" t="str">
        <f>IF($B19="","",IF(AND($D19&gt;=Настройки!$B$5,$D19&lt;=Настройки!$B$6),$E19,0))</f>
        <v/>
      </c>
      <c r="I19" s="21" t="str">
        <f t="shared" si="0"/>
        <v/>
      </c>
      <c r="J19" s="21" t="str">
        <f>IF($B19="","",MAX(0,$E19-MAX(0,SUMIFS(Тех_Движение!$G$2:$G$5111,Тех_Движение!$D$2:$D$5111,$C19,Тех_Движение!$B$2:$B$5111,"&lt;="&amp;Настройки!$B$6)-$F19)))</f>
        <v/>
      </c>
      <c r="K19" s="21" t="e">
        <f>IF(OR($B19="",K$3&lt;$D19+Настройки!$B$7),0,MAX(0,$E19-MAX(0,SUMIFS(Тех_Движение!$G$2:$G$5111,Тех_Движение!$D$2:$D$5111,$C19,Тех_Движение!$B$2:$B$5111,"&lt;="&amp;K$3)-$F19)))</f>
        <v>#VALUE!</v>
      </c>
      <c r="L19" s="21" t="e">
        <f>IF(OR($B19="",L$3&lt;$D19+Настройки!$B$7),0,MAX(0,$E19-MAX(0,SUMIFS(Тех_Движение!$G$2:$G$5111,Тех_Движение!$D$2:$D$5111,$C19,Тех_Движение!$B$2:$B$5111,"&lt;="&amp;L$3)-$F19)))</f>
        <v>#VALUE!</v>
      </c>
      <c r="M19" s="21" t="e">
        <f>IF(OR($B19="",M$3&lt;$D19+Настройки!$B$7),0,MAX(0,$E19-MAX(0,SUMIFS(Тех_Движение!$G$2:$G$5111,Тех_Движение!$D$2:$D$5111,$C19,Тех_Движение!$B$2:$B$5111,"&lt;="&amp;M$3)-$F19)))</f>
        <v>#VALUE!</v>
      </c>
      <c r="N19" s="21" t="e">
        <f>IF(OR($B19="",N$3&lt;$D19+Настройки!$B$7),0,MAX(0,$E19-MAX(0,SUMIFS(Тех_Движение!$G$2:$G$5111,Тех_Движение!$D$2:$D$5111,$C19,Тех_Движение!$B$2:$B$5111,"&lt;="&amp;N$3)-$F19)))</f>
        <v>#VALUE!</v>
      </c>
      <c r="O19" s="21" t="e">
        <f>IF(OR($B19="",O$3&lt;$D19+Настройки!$B$7),0,MAX(0,$E19-MAX(0,SUMIFS(Тех_Движение!$G$2:$G$5111,Тех_Движение!$D$2:$D$5111,$C19,Тех_Движение!$B$2:$B$5111,"&lt;="&amp;O$3)-$F19)))</f>
        <v>#VALUE!</v>
      </c>
      <c r="P19" s="21" t="e">
        <f>IF(OR($B19="",P$3&lt;$D19+Настройки!$B$7),0,MAX(0,$E19-MAX(0,SUMIFS(Тех_Движение!$G$2:$G$5111,Тех_Движение!$D$2:$D$5111,$C19,Тех_Движение!$B$2:$B$5111,"&lt;="&amp;P$3)-$F19)))</f>
        <v>#VALUE!</v>
      </c>
      <c r="Q19" s="21" t="e">
        <f>IF(OR($B19="",Q$3&lt;$D19+Настройки!$B$7),0,MAX(0,$E19-MAX(0,SUMIFS(Тех_Движение!$G$2:$G$5111,Тех_Движение!$D$2:$D$5111,$C19,Тех_Движение!$B$2:$B$5111,"&lt;="&amp;Q$3)-$F19)))</f>
        <v>#VALUE!</v>
      </c>
      <c r="R19" s="21" t="str">
        <f t="shared" si="1"/>
        <v/>
      </c>
      <c r="S19" s="23" t="str">
        <f>IF($B19="","",VLOOKUP($C19,Настройки!$A$11:$L$17,9,FALSE))</f>
        <v/>
      </c>
      <c r="T19" s="23" t="str">
        <f t="shared" si="2"/>
        <v/>
      </c>
    </row>
    <row r="20" spans="1:20" x14ac:dyDescent="0.3">
      <c r="A20" s="20">
        <f>Тех_Движение!$A$17</f>
        <v>16</v>
      </c>
      <c r="B20" s="20" t="str">
        <f>IF(Тех_Движение!$F$17&gt;0,Тех_Движение!$I$17,"")</f>
        <v/>
      </c>
      <c r="C20" s="20" t="str">
        <f>IF($B20="","",Тех_Движение!$D$17)</f>
        <v/>
      </c>
      <c r="D20" s="9" t="str">
        <f>IF($B20="","",Тех_Движение!$B$17)</f>
        <v/>
      </c>
      <c r="E20" s="21" t="str">
        <f>IF($B20="","",Тех_Движение!$F$17)</f>
        <v/>
      </c>
      <c r="F20" s="21" t="str">
        <f>IF($B20="","",SUMIFS($E$5:$E19,$C$5:$C19,$C20))</f>
        <v/>
      </c>
      <c r="G20" s="21" t="str">
        <f>IF($B20="","",MAX(0,$E20-MAX(0,SUMIFS(Тех_Движение!$G$2:$G$5111,Тех_Движение!$D$2:$D$5111,$C20,Тех_Движение!$B$2:$B$5111,"&lt;="&amp;Настройки!$B$5-1)-$F20)))</f>
        <v/>
      </c>
      <c r="H20" s="21" t="str">
        <f>IF($B20="","",IF(AND($D20&gt;=Настройки!$B$5,$D20&lt;=Настройки!$B$6),$E20,0))</f>
        <v/>
      </c>
      <c r="I20" s="21" t="str">
        <f t="shared" si="0"/>
        <v/>
      </c>
      <c r="J20" s="21" t="str">
        <f>IF($B20="","",MAX(0,$E20-MAX(0,SUMIFS(Тех_Движение!$G$2:$G$5111,Тех_Движение!$D$2:$D$5111,$C20,Тех_Движение!$B$2:$B$5111,"&lt;="&amp;Настройки!$B$6)-$F20)))</f>
        <v/>
      </c>
      <c r="K20" s="21" t="e">
        <f>IF(OR($B20="",K$3&lt;$D20+Настройки!$B$7),0,MAX(0,$E20-MAX(0,SUMIFS(Тех_Движение!$G$2:$G$5111,Тех_Движение!$D$2:$D$5111,$C20,Тех_Движение!$B$2:$B$5111,"&lt;="&amp;K$3)-$F20)))</f>
        <v>#VALUE!</v>
      </c>
      <c r="L20" s="21" t="e">
        <f>IF(OR($B20="",L$3&lt;$D20+Настройки!$B$7),0,MAX(0,$E20-MAX(0,SUMIFS(Тех_Движение!$G$2:$G$5111,Тех_Движение!$D$2:$D$5111,$C20,Тех_Движение!$B$2:$B$5111,"&lt;="&amp;L$3)-$F20)))</f>
        <v>#VALUE!</v>
      </c>
      <c r="M20" s="21" t="e">
        <f>IF(OR($B20="",M$3&lt;$D20+Настройки!$B$7),0,MAX(0,$E20-MAX(0,SUMIFS(Тех_Движение!$G$2:$G$5111,Тех_Движение!$D$2:$D$5111,$C20,Тех_Движение!$B$2:$B$5111,"&lt;="&amp;M$3)-$F20)))</f>
        <v>#VALUE!</v>
      </c>
      <c r="N20" s="21" t="e">
        <f>IF(OR($B20="",N$3&lt;$D20+Настройки!$B$7),0,MAX(0,$E20-MAX(0,SUMIFS(Тех_Движение!$G$2:$G$5111,Тех_Движение!$D$2:$D$5111,$C20,Тех_Движение!$B$2:$B$5111,"&lt;="&amp;N$3)-$F20)))</f>
        <v>#VALUE!</v>
      </c>
      <c r="O20" s="21" t="e">
        <f>IF(OR($B20="",O$3&lt;$D20+Настройки!$B$7),0,MAX(0,$E20-MAX(0,SUMIFS(Тех_Движение!$G$2:$G$5111,Тех_Движение!$D$2:$D$5111,$C20,Тех_Движение!$B$2:$B$5111,"&lt;="&amp;O$3)-$F20)))</f>
        <v>#VALUE!</v>
      </c>
      <c r="P20" s="21" t="e">
        <f>IF(OR($B20="",P$3&lt;$D20+Настройки!$B$7),0,MAX(0,$E20-MAX(0,SUMIFS(Тех_Движение!$G$2:$G$5111,Тех_Движение!$D$2:$D$5111,$C20,Тех_Движение!$B$2:$B$5111,"&lt;="&amp;P$3)-$F20)))</f>
        <v>#VALUE!</v>
      </c>
      <c r="Q20" s="21" t="e">
        <f>IF(OR($B20="",Q$3&lt;$D20+Настройки!$B$7),0,MAX(0,$E20-MAX(0,SUMIFS(Тех_Движение!$G$2:$G$5111,Тех_Движение!$D$2:$D$5111,$C20,Тех_Движение!$B$2:$B$5111,"&lt;="&amp;Q$3)-$F20)))</f>
        <v>#VALUE!</v>
      </c>
      <c r="R20" s="21" t="str">
        <f t="shared" si="1"/>
        <v/>
      </c>
      <c r="S20" s="23" t="str">
        <f>IF($B20="","",VLOOKUP($C20,Настройки!$A$11:$L$17,9,FALSE))</f>
        <v/>
      </c>
      <c r="T20" s="23" t="str">
        <f t="shared" si="2"/>
        <v/>
      </c>
    </row>
    <row r="21" spans="1:20" x14ac:dyDescent="0.3">
      <c r="A21" s="20">
        <f>Тех_Движение!$A$18</f>
        <v>17</v>
      </c>
      <c r="B21" s="20" t="str">
        <f>IF(Тех_Движение!$F$18&gt;0,Тех_Движение!$I$18,"")</f>
        <v>dd.mm_Г 1800</v>
      </c>
      <c r="C21" s="20" t="str">
        <f>IF($B21="","",Тех_Движение!$D$18)</f>
        <v>Г 1800</v>
      </c>
      <c r="D21" s="9">
        <f>IF($B21="","",Тех_Движение!$B$18)</f>
        <v>46243</v>
      </c>
      <c r="E21" s="21">
        <f>IF($B21="","",Тех_Движение!$F$18)</f>
        <v>10</v>
      </c>
      <c r="F21" s="21">
        <f>IF($B21="","",SUMIFS($E$5:$E20,$C$5:$C20,$C21))</f>
        <v>9</v>
      </c>
      <c r="G21" s="21">
        <f>IF($B21="","",MAX(0,$E21-MAX(0,SUMIFS(Тех_Движение!$G$2:$G$5111,Тех_Движение!$D$2:$D$5111,$C21,Тех_Движение!$B$2:$B$5111,"&lt;="&amp;Настройки!$B$5-1)-$F21)))</f>
        <v>0</v>
      </c>
      <c r="H21" s="21">
        <f>IF($B21="","",IF(AND($D21&gt;=Настройки!$B$5,$D21&lt;=Настройки!$B$6),$E21,0))</f>
        <v>0</v>
      </c>
      <c r="I21" s="21">
        <f t="shared" si="0"/>
        <v>0</v>
      </c>
      <c r="J21" s="21">
        <f>IF($B21="","",MAX(0,$E21-MAX(0,SUMIFS(Тех_Движение!$G$2:$G$5111,Тех_Движение!$D$2:$D$5111,$C21,Тех_Движение!$B$2:$B$5111,"&lt;="&amp;Настройки!$B$6)-$F21)))</f>
        <v>0</v>
      </c>
      <c r="K21" s="21">
        <f>IF(OR($B21="",K$3&lt;$D21+Настройки!$B$7),0,MAX(0,$E21-MAX(0,SUMIFS(Тех_Движение!$G$2:$G$5111,Тех_Движение!$D$2:$D$5111,$C21,Тех_Движение!$B$2:$B$5111,"&lt;="&amp;K$3)-$F21)))</f>
        <v>0</v>
      </c>
      <c r="L21" s="21">
        <f>IF(OR($B21="",L$3&lt;$D21+Настройки!$B$7),0,MAX(0,$E21-MAX(0,SUMIFS(Тех_Движение!$G$2:$G$5111,Тех_Движение!$D$2:$D$5111,$C21,Тех_Движение!$B$2:$B$5111,"&lt;="&amp;L$3)-$F21)))</f>
        <v>0</v>
      </c>
      <c r="M21" s="21">
        <f>IF(OR($B21="",M$3&lt;$D21+Настройки!$B$7),0,MAX(0,$E21-MAX(0,SUMIFS(Тех_Движение!$G$2:$G$5111,Тех_Движение!$D$2:$D$5111,$C21,Тех_Движение!$B$2:$B$5111,"&lt;="&amp;M$3)-$F21)))</f>
        <v>0</v>
      </c>
      <c r="N21" s="21">
        <f>IF(OR($B21="",N$3&lt;$D21+Настройки!$B$7),0,MAX(0,$E21-MAX(0,SUMIFS(Тех_Движение!$G$2:$G$5111,Тех_Движение!$D$2:$D$5111,$C21,Тех_Движение!$B$2:$B$5111,"&lt;="&amp;N$3)-$F21)))</f>
        <v>0</v>
      </c>
      <c r="O21" s="21">
        <f>IF(OR($B21="",O$3&lt;$D21+Настройки!$B$7),0,MAX(0,$E21-MAX(0,SUMIFS(Тех_Движение!$G$2:$G$5111,Тех_Движение!$D$2:$D$5111,$C21,Тех_Движение!$B$2:$B$5111,"&lt;="&amp;O$3)-$F21)))</f>
        <v>0</v>
      </c>
      <c r="P21" s="21">
        <f>IF(OR($B21="",P$3&lt;$D21+Настройки!$B$7),0,MAX(0,$E21-MAX(0,SUMIFS(Тех_Движение!$G$2:$G$5111,Тех_Движение!$D$2:$D$5111,$C21,Тех_Движение!$B$2:$B$5111,"&lt;="&amp;P$3)-$F21)))</f>
        <v>0</v>
      </c>
      <c r="Q21" s="21">
        <f>IF(OR($B21="",Q$3&lt;$D21+Настройки!$B$7),0,MAX(0,$E21-MAX(0,SUMIFS(Тех_Движение!$G$2:$G$5111,Тех_Движение!$D$2:$D$5111,$C21,Тех_Движение!$B$2:$B$5111,"&lt;="&amp;Q$3)-$F21)))</f>
        <v>0</v>
      </c>
      <c r="R21" s="21">
        <f t="shared" si="1"/>
        <v>0</v>
      </c>
      <c r="S21" s="23">
        <f>IF($B21="","",VLOOKUP($C21,Настройки!$A$11:$L$17,9,FALSE))</f>
        <v>5</v>
      </c>
      <c r="T21" s="23">
        <f t="shared" si="2"/>
        <v>0</v>
      </c>
    </row>
    <row r="22" spans="1:20" x14ac:dyDescent="0.3">
      <c r="A22" s="20">
        <f>Тех_Движение!$A$19</f>
        <v>18</v>
      </c>
      <c r="B22" s="20" t="str">
        <f>IF(Тех_Движение!$F$19&gt;0,Тех_Движение!$I$19,"")</f>
        <v>dd.mm_Г 3500</v>
      </c>
      <c r="C22" s="20" t="str">
        <f>IF($B22="","",Тех_Движение!$D$19)</f>
        <v>Г 3500</v>
      </c>
      <c r="D22" s="9">
        <f>IF($B22="","",Тех_Движение!$B$19)</f>
        <v>46243</v>
      </c>
      <c r="E22" s="21">
        <f>IF($B22="","",Тех_Движение!$F$19)</f>
        <v>2</v>
      </c>
      <c r="F22" s="21">
        <f>IF($B22="","",SUMIFS($E$5:$E21,$C$5:$C21,$C22))</f>
        <v>2</v>
      </c>
      <c r="G22" s="21">
        <f>IF($B22="","",MAX(0,$E22-MAX(0,SUMIFS(Тех_Движение!$G$2:$G$5111,Тех_Движение!$D$2:$D$5111,$C22,Тех_Движение!$B$2:$B$5111,"&lt;="&amp;Настройки!$B$5-1)-$F22)))</f>
        <v>0</v>
      </c>
      <c r="H22" s="21">
        <f>IF($B22="","",IF(AND($D22&gt;=Настройки!$B$5,$D22&lt;=Настройки!$B$6),$E22,0))</f>
        <v>0</v>
      </c>
      <c r="I22" s="21">
        <f t="shared" si="0"/>
        <v>0</v>
      </c>
      <c r="J22" s="21">
        <f>IF($B22="","",MAX(0,$E22-MAX(0,SUMIFS(Тех_Движение!$G$2:$G$5111,Тех_Движение!$D$2:$D$5111,$C22,Тех_Движение!$B$2:$B$5111,"&lt;="&amp;Настройки!$B$6)-$F22)))</f>
        <v>0</v>
      </c>
      <c r="K22" s="21">
        <f>IF(OR($B22="",K$3&lt;$D22+Настройки!$B$7),0,MAX(0,$E22-MAX(0,SUMIFS(Тех_Движение!$G$2:$G$5111,Тех_Движение!$D$2:$D$5111,$C22,Тех_Движение!$B$2:$B$5111,"&lt;="&amp;K$3)-$F22)))</f>
        <v>0</v>
      </c>
      <c r="L22" s="21">
        <f>IF(OR($B22="",L$3&lt;$D22+Настройки!$B$7),0,MAX(0,$E22-MAX(0,SUMIFS(Тех_Движение!$G$2:$G$5111,Тех_Движение!$D$2:$D$5111,$C22,Тех_Движение!$B$2:$B$5111,"&lt;="&amp;L$3)-$F22)))</f>
        <v>0</v>
      </c>
      <c r="M22" s="21">
        <f>IF(OR($B22="",M$3&lt;$D22+Настройки!$B$7),0,MAX(0,$E22-MAX(0,SUMIFS(Тех_Движение!$G$2:$G$5111,Тех_Движение!$D$2:$D$5111,$C22,Тех_Движение!$B$2:$B$5111,"&lt;="&amp;M$3)-$F22)))</f>
        <v>0</v>
      </c>
      <c r="N22" s="21">
        <f>IF(OR($B22="",N$3&lt;$D22+Настройки!$B$7),0,MAX(0,$E22-MAX(0,SUMIFS(Тех_Движение!$G$2:$G$5111,Тех_Движение!$D$2:$D$5111,$C22,Тех_Движение!$B$2:$B$5111,"&lt;="&amp;N$3)-$F22)))</f>
        <v>0</v>
      </c>
      <c r="O22" s="21">
        <f>IF(OR($B22="",O$3&lt;$D22+Настройки!$B$7),0,MAX(0,$E22-MAX(0,SUMIFS(Тех_Движение!$G$2:$G$5111,Тех_Движение!$D$2:$D$5111,$C22,Тех_Движение!$B$2:$B$5111,"&lt;="&amp;O$3)-$F22)))</f>
        <v>0</v>
      </c>
      <c r="P22" s="21">
        <f>IF(OR($B22="",P$3&lt;$D22+Настройки!$B$7),0,MAX(0,$E22-MAX(0,SUMIFS(Тех_Движение!$G$2:$G$5111,Тех_Движение!$D$2:$D$5111,$C22,Тех_Движение!$B$2:$B$5111,"&lt;="&amp;P$3)-$F22)))</f>
        <v>0</v>
      </c>
      <c r="Q22" s="21">
        <f>IF(OR($B22="",Q$3&lt;$D22+Настройки!$B$7),0,MAX(0,$E22-MAX(0,SUMIFS(Тех_Движение!$G$2:$G$5111,Тех_Движение!$D$2:$D$5111,$C22,Тех_Движение!$B$2:$B$5111,"&lt;="&amp;Q$3)-$F22)))</f>
        <v>0</v>
      </c>
      <c r="R22" s="21">
        <f t="shared" si="1"/>
        <v>0</v>
      </c>
      <c r="S22" s="23">
        <f>IF($B22="","",VLOOKUP($C22,Настройки!$A$11:$L$17,9,FALSE))</f>
        <v>5</v>
      </c>
      <c r="T22" s="23">
        <f t="shared" si="2"/>
        <v>0</v>
      </c>
    </row>
    <row r="23" spans="1:20" x14ac:dyDescent="0.3">
      <c r="A23" s="20">
        <f>Тех_Движение!$A$20</f>
        <v>19</v>
      </c>
      <c r="B23" s="20" t="str">
        <f>IF(Тех_Движение!$F$20&gt;0,Тех_Движение!$I$20,"")</f>
        <v/>
      </c>
      <c r="C23" s="20" t="str">
        <f>IF($B23="","",Тех_Движение!$D$20)</f>
        <v/>
      </c>
      <c r="D23" s="9" t="str">
        <f>IF($B23="","",Тех_Движение!$B$20)</f>
        <v/>
      </c>
      <c r="E23" s="21" t="str">
        <f>IF($B23="","",Тех_Движение!$F$20)</f>
        <v/>
      </c>
      <c r="F23" s="21" t="str">
        <f>IF($B23="","",SUMIFS($E$5:$E22,$C$5:$C22,$C23))</f>
        <v/>
      </c>
      <c r="G23" s="21" t="str">
        <f>IF($B23="","",MAX(0,$E23-MAX(0,SUMIFS(Тех_Движение!$G$2:$G$5111,Тех_Движение!$D$2:$D$5111,$C23,Тех_Движение!$B$2:$B$5111,"&lt;="&amp;Настройки!$B$5-1)-$F23)))</f>
        <v/>
      </c>
      <c r="H23" s="21" t="str">
        <f>IF($B23="","",IF(AND($D23&gt;=Настройки!$B$5,$D23&lt;=Настройки!$B$6),$E23,0))</f>
        <v/>
      </c>
      <c r="I23" s="21" t="str">
        <f t="shared" si="0"/>
        <v/>
      </c>
      <c r="J23" s="21" t="str">
        <f>IF($B23="","",MAX(0,$E23-MAX(0,SUMIFS(Тех_Движение!$G$2:$G$5111,Тех_Движение!$D$2:$D$5111,$C23,Тех_Движение!$B$2:$B$5111,"&lt;="&amp;Настройки!$B$6)-$F23)))</f>
        <v/>
      </c>
      <c r="K23" s="21" t="e">
        <f>IF(OR($B23="",K$3&lt;$D23+Настройки!$B$7),0,MAX(0,$E23-MAX(0,SUMIFS(Тех_Движение!$G$2:$G$5111,Тех_Движение!$D$2:$D$5111,$C23,Тех_Движение!$B$2:$B$5111,"&lt;="&amp;K$3)-$F23)))</f>
        <v>#VALUE!</v>
      </c>
      <c r="L23" s="21" t="e">
        <f>IF(OR($B23="",L$3&lt;$D23+Настройки!$B$7),0,MAX(0,$E23-MAX(0,SUMIFS(Тех_Движение!$G$2:$G$5111,Тех_Движение!$D$2:$D$5111,$C23,Тех_Движение!$B$2:$B$5111,"&lt;="&amp;L$3)-$F23)))</f>
        <v>#VALUE!</v>
      </c>
      <c r="M23" s="21" t="e">
        <f>IF(OR($B23="",M$3&lt;$D23+Настройки!$B$7),0,MAX(0,$E23-MAX(0,SUMIFS(Тех_Движение!$G$2:$G$5111,Тех_Движение!$D$2:$D$5111,$C23,Тех_Движение!$B$2:$B$5111,"&lt;="&amp;M$3)-$F23)))</f>
        <v>#VALUE!</v>
      </c>
      <c r="N23" s="21" t="e">
        <f>IF(OR($B23="",N$3&lt;$D23+Настройки!$B$7),0,MAX(0,$E23-MAX(0,SUMIFS(Тех_Движение!$G$2:$G$5111,Тех_Движение!$D$2:$D$5111,$C23,Тех_Движение!$B$2:$B$5111,"&lt;="&amp;N$3)-$F23)))</f>
        <v>#VALUE!</v>
      </c>
      <c r="O23" s="21" t="e">
        <f>IF(OR($B23="",O$3&lt;$D23+Настройки!$B$7),0,MAX(0,$E23-MAX(0,SUMIFS(Тех_Движение!$G$2:$G$5111,Тех_Движение!$D$2:$D$5111,$C23,Тех_Движение!$B$2:$B$5111,"&lt;="&amp;O$3)-$F23)))</f>
        <v>#VALUE!</v>
      </c>
      <c r="P23" s="21" t="e">
        <f>IF(OR($B23="",P$3&lt;$D23+Настройки!$B$7),0,MAX(0,$E23-MAX(0,SUMIFS(Тех_Движение!$G$2:$G$5111,Тех_Движение!$D$2:$D$5111,$C23,Тех_Движение!$B$2:$B$5111,"&lt;="&amp;P$3)-$F23)))</f>
        <v>#VALUE!</v>
      </c>
      <c r="Q23" s="21" t="e">
        <f>IF(OR($B23="",Q$3&lt;$D23+Настройки!$B$7),0,MAX(0,$E23-MAX(0,SUMIFS(Тех_Движение!$G$2:$G$5111,Тех_Движение!$D$2:$D$5111,$C23,Тех_Движение!$B$2:$B$5111,"&lt;="&amp;Q$3)-$F23)))</f>
        <v>#VALUE!</v>
      </c>
      <c r="R23" s="21" t="str">
        <f t="shared" si="1"/>
        <v/>
      </c>
      <c r="S23" s="23" t="str">
        <f>IF($B23="","",VLOOKUP($C23,Настройки!$A$11:$L$17,9,FALSE))</f>
        <v/>
      </c>
      <c r="T23" s="23" t="str">
        <f t="shared" si="2"/>
        <v/>
      </c>
    </row>
    <row r="24" spans="1:20" x14ac:dyDescent="0.3">
      <c r="A24" s="20">
        <f>Тех_Движение!$A$21</f>
        <v>20</v>
      </c>
      <c r="B24" s="20" t="str">
        <f>IF(Тех_Движение!$F$21&gt;0,Тех_Движение!$I$21,"")</f>
        <v>dd.mm_Ми-К</v>
      </c>
      <c r="C24" s="20" t="str">
        <f>IF($B24="","",Тех_Движение!$D$21)</f>
        <v>Ми-К</v>
      </c>
      <c r="D24" s="9">
        <f>IF($B24="","",Тех_Движение!$B$21)</f>
        <v>46243</v>
      </c>
      <c r="E24" s="21">
        <f>IF($B24="","",Тех_Движение!$F$21)</f>
        <v>10</v>
      </c>
      <c r="F24" s="21">
        <f>IF($B24="","",SUMIFS($E$5:$E23,$C$5:$C23,$C24))</f>
        <v>10</v>
      </c>
      <c r="G24" s="21">
        <f>IF($B24="","",MAX(0,$E24-MAX(0,SUMIFS(Тех_Движение!$G$2:$G$5111,Тех_Движение!$D$2:$D$5111,$C24,Тех_Движение!$B$2:$B$5111,"&lt;="&amp;Настройки!$B$5-1)-$F24)))</f>
        <v>0</v>
      </c>
      <c r="H24" s="21">
        <f>IF($B24="","",IF(AND($D24&gt;=Настройки!$B$5,$D24&lt;=Настройки!$B$6),$E24,0))</f>
        <v>0</v>
      </c>
      <c r="I24" s="21">
        <f t="shared" si="0"/>
        <v>0</v>
      </c>
      <c r="J24" s="21">
        <f>IF($B24="","",MAX(0,$E24-MAX(0,SUMIFS(Тех_Движение!$G$2:$G$5111,Тех_Движение!$D$2:$D$5111,$C24,Тех_Движение!$B$2:$B$5111,"&lt;="&amp;Настройки!$B$6)-$F24)))</f>
        <v>0</v>
      </c>
      <c r="K24" s="21">
        <f>IF(OR($B24="",K$3&lt;$D24+Настройки!$B$7),0,MAX(0,$E24-MAX(0,SUMIFS(Тех_Движение!$G$2:$G$5111,Тех_Движение!$D$2:$D$5111,$C24,Тех_Движение!$B$2:$B$5111,"&lt;="&amp;K$3)-$F24)))</f>
        <v>0</v>
      </c>
      <c r="L24" s="21">
        <f>IF(OR($B24="",L$3&lt;$D24+Настройки!$B$7),0,MAX(0,$E24-MAX(0,SUMIFS(Тех_Движение!$G$2:$G$5111,Тех_Движение!$D$2:$D$5111,$C24,Тех_Движение!$B$2:$B$5111,"&lt;="&amp;L$3)-$F24)))</f>
        <v>0</v>
      </c>
      <c r="M24" s="21">
        <f>IF(OR($B24="",M$3&lt;$D24+Настройки!$B$7),0,MAX(0,$E24-MAX(0,SUMIFS(Тех_Движение!$G$2:$G$5111,Тех_Движение!$D$2:$D$5111,$C24,Тех_Движение!$B$2:$B$5111,"&lt;="&amp;M$3)-$F24)))</f>
        <v>0</v>
      </c>
      <c r="N24" s="21">
        <f>IF(OR($B24="",N$3&lt;$D24+Настройки!$B$7),0,MAX(0,$E24-MAX(0,SUMIFS(Тех_Движение!$G$2:$G$5111,Тех_Движение!$D$2:$D$5111,$C24,Тех_Движение!$B$2:$B$5111,"&lt;="&amp;N$3)-$F24)))</f>
        <v>0</v>
      </c>
      <c r="O24" s="21">
        <f>IF(OR($B24="",O$3&lt;$D24+Настройки!$B$7),0,MAX(0,$E24-MAX(0,SUMIFS(Тех_Движение!$G$2:$G$5111,Тех_Движение!$D$2:$D$5111,$C24,Тех_Движение!$B$2:$B$5111,"&lt;="&amp;O$3)-$F24)))</f>
        <v>0</v>
      </c>
      <c r="P24" s="21">
        <f>IF(OR($B24="",P$3&lt;$D24+Настройки!$B$7),0,MAX(0,$E24-MAX(0,SUMIFS(Тех_Движение!$G$2:$G$5111,Тех_Движение!$D$2:$D$5111,$C24,Тех_Движение!$B$2:$B$5111,"&lt;="&amp;P$3)-$F24)))</f>
        <v>0</v>
      </c>
      <c r="Q24" s="21">
        <f>IF(OR($B24="",Q$3&lt;$D24+Настройки!$B$7),0,MAX(0,$E24-MAX(0,SUMIFS(Тех_Движение!$G$2:$G$5111,Тех_Движение!$D$2:$D$5111,$C24,Тех_Движение!$B$2:$B$5111,"&lt;="&amp;Q$3)-$F24)))</f>
        <v>0</v>
      </c>
      <c r="R24" s="21">
        <f t="shared" si="1"/>
        <v>0</v>
      </c>
      <c r="S24" s="23">
        <f>IF($B24="","",VLOOKUP($C24,Настройки!$A$11:$L$17,9,FALSE))</f>
        <v>1.363636363636364</v>
      </c>
      <c r="T24" s="23">
        <f t="shared" si="2"/>
        <v>0</v>
      </c>
    </row>
    <row r="25" spans="1:20" x14ac:dyDescent="0.3">
      <c r="A25" s="20">
        <f>Тех_Движение!$A$22</f>
        <v>21</v>
      </c>
      <c r="B25" s="20" t="str">
        <f>IF(Тех_Движение!$F$22&gt;0,Тех_Движение!$I$22,"")</f>
        <v/>
      </c>
      <c r="C25" s="20" t="str">
        <f>IF($B25="","",Тех_Движение!$D$22)</f>
        <v/>
      </c>
      <c r="D25" s="9" t="str">
        <f>IF($B25="","",Тех_Движение!$B$22)</f>
        <v/>
      </c>
      <c r="E25" s="21" t="str">
        <f>IF($B25="","",Тех_Движение!$F$22)</f>
        <v/>
      </c>
      <c r="F25" s="21" t="str">
        <f>IF($B25="","",SUMIFS($E$5:$E24,$C$5:$C24,$C25))</f>
        <v/>
      </c>
      <c r="G25" s="21" t="str">
        <f>IF($B25="","",MAX(0,$E25-MAX(0,SUMIFS(Тех_Движение!$G$2:$G$5111,Тех_Движение!$D$2:$D$5111,$C25,Тех_Движение!$B$2:$B$5111,"&lt;="&amp;Настройки!$B$5-1)-$F25)))</f>
        <v/>
      </c>
      <c r="H25" s="21" t="str">
        <f>IF($B25="","",IF(AND($D25&gt;=Настройки!$B$5,$D25&lt;=Настройки!$B$6),$E25,0))</f>
        <v/>
      </c>
      <c r="I25" s="21" t="str">
        <f t="shared" si="0"/>
        <v/>
      </c>
      <c r="J25" s="21" t="str">
        <f>IF($B25="","",MAX(0,$E25-MAX(0,SUMIFS(Тех_Движение!$G$2:$G$5111,Тех_Движение!$D$2:$D$5111,$C25,Тех_Движение!$B$2:$B$5111,"&lt;="&amp;Настройки!$B$6)-$F25)))</f>
        <v/>
      </c>
      <c r="K25" s="21" t="e">
        <f>IF(OR($B25="",K$3&lt;$D25+Настройки!$B$7),0,MAX(0,$E25-MAX(0,SUMIFS(Тех_Движение!$G$2:$G$5111,Тех_Движение!$D$2:$D$5111,$C25,Тех_Движение!$B$2:$B$5111,"&lt;="&amp;K$3)-$F25)))</f>
        <v>#VALUE!</v>
      </c>
      <c r="L25" s="21" t="e">
        <f>IF(OR($B25="",L$3&lt;$D25+Настройки!$B$7),0,MAX(0,$E25-MAX(0,SUMIFS(Тех_Движение!$G$2:$G$5111,Тех_Движение!$D$2:$D$5111,$C25,Тех_Движение!$B$2:$B$5111,"&lt;="&amp;L$3)-$F25)))</f>
        <v>#VALUE!</v>
      </c>
      <c r="M25" s="21" t="e">
        <f>IF(OR($B25="",M$3&lt;$D25+Настройки!$B$7),0,MAX(0,$E25-MAX(0,SUMIFS(Тех_Движение!$G$2:$G$5111,Тех_Движение!$D$2:$D$5111,$C25,Тех_Движение!$B$2:$B$5111,"&lt;="&amp;M$3)-$F25)))</f>
        <v>#VALUE!</v>
      </c>
      <c r="N25" s="21" t="e">
        <f>IF(OR($B25="",N$3&lt;$D25+Настройки!$B$7),0,MAX(0,$E25-MAX(0,SUMIFS(Тех_Движение!$G$2:$G$5111,Тех_Движение!$D$2:$D$5111,$C25,Тех_Движение!$B$2:$B$5111,"&lt;="&amp;N$3)-$F25)))</f>
        <v>#VALUE!</v>
      </c>
      <c r="O25" s="21" t="e">
        <f>IF(OR($B25="",O$3&lt;$D25+Настройки!$B$7),0,MAX(0,$E25-MAX(0,SUMIFS(Тех_Движение!$G$2:$G$5111,Тех_Движение!$D$2:$D$5111,$C25,Тех_Движение!$B$2:$B$5111,"&lt;="&amp;O$3)-$F25)))</f>
        <v>#VALUE!</v>
      </c>
      <c r="P25" s="21" t="e">
        <f>IF(OR($B25="",P$3&lt;$D25+Настройки!$B$7),0,MAX(0,$E25-MAX(0,SUMIFS(Тех_Движение!$G$2:$G$5111,Тех_Движение!$D$2:$D$5111,$C25,Тех_Движение!$B$2:$B$5111,"&lt;="&amp;P$3)-$F25)))</f>
        <v>#VALUE!</v>
      </c>
      <c r="Q25" s="21" t="e">
        <f>IF(OR($B25="",Q$3&lt;$D25+Настройки!$B$7),0,MAX(0,$E25-MAX(0,SUMIFS(Тех_Движение!$G$2:$G$5111,Тех_Движение!$D$2:$D$5111,$C25,Тех_Движение!$B$2:$B$5111,"&lt;="&amp;Q$3)-$F25)))</f>
        <v>#VALUE!</v>
      </c>
      <c r="R25" s="21" t="str">
        <f t="shared" si="1"/>
        <v/>
      </c>
      <c r="S25" s="23" t="str">
        <f>IF($B25="","",VLOOKUP($C25,Настройки!$A$11:$L$17,9,FALSE))</f>
        <v/>
      </c>
      <c r="T25" s="23" t="str">
        <f t="shared" si="2"/>
        <v/>
      </c>
    </row>
    <row r="26" spans="1:20" x14ac:dyDescent="0.3">
      <c r="A26" s="20">
        <f>Тех_Движение!$A$23</f>
        <v>22</v>
      </c>
      <c r="B26" s="20" t="str">
        <f>IF(Тех_Движение!$F$23&gt;0,Тех_Движение!$I$23,"")</f>
        <v/>
      </c>
      <c r="C26" s="20" t="str">
        <f>IF($B26="","",Тех_Движение!$D$23)</f>
        <v/>
      </c>
      <c r="D26" s="9" t="str">
        <f>IF($B26="","",Тех_Движение!$B$23)</f>
        <v/>
      </c>
      <c r="E26" s="21" t="str">
        <f>IF($B26="","",Тех_Движение!$F$23)</f>
        <v/>
      </c>
      <c r="F26" s="21" t="str">
        <f>IF($B26="","",SUMIFS($E$5:$E25,$C$5:$C25,$C26))</f>
        <v/>
      </c>
      <c r="G26" s="21" t="str">
        <f>IF($B26="","",MAX(0,$E26-MAX(0,SUMIFS(Тех_Движение!$G$2:$G$5111,Тех_Движение!$D$2:$D$5111,$C26,Тех_Движение!$B$2:$B$5111,"&lt;="&amp;Настройки!$B$5-1)-$F26)))</f>
        <v/>
      </c>
      <c r="H26" s="21" t="str">
        <f>IF($B26="","",IF(AND($D26&gt;=Настройки!$B$5,$D26&lt;=Настройки!$B$6),$E26,0))</f>
        <v/>
      </c>
      <c r="I26" s="21" t="str">
        <f t="shared" si="0"/>
        <v/>
      </c>
      <c r="J26" s="21" t="str">
        <f>IF($B26="","",MAX(0,$E26-MAX(0,SUMIFS(Тех_Движение!$G$2:$G$5111,Тех_Движение!$D$2:$D$5111,$C26,Тех_Движение!$B$2:$B$5111,"&lt;="&amp;Настройки!$B$6)-$F26)))</f>
        <v/>
      </c>
      <c r="K26" s="21" t="e">
        <f>IF(OR($B26="",K$3&lt;$D26+Настройки!$B$7),0,MAX(0,$E26-MAX(0,SUMIFS(Тех_Движение!$G$2:$G$5111,Тех_Движение!$D$2:$D$5111,$C26,Тех_Движение!$B$2:$B$5111,"&lt;="&amp;K$3)-$F26)))</f>
        <v>#VALUE!</v>
      </c>
      <c r="L26" s="21" t="e">
        <f>IF(OR($B26="",L$3&lt;$D26+Настройки!$B$7),0,MAX(0,$E26-MAX(0,SUMIFS(Тех_Движение!$G$2:$G$5111,Тех_Движение!$D$2:$D$5111,$C26,Тех_Движение!$B$2:$B$5111,"&lt;="&amp;L$3)-$F26)))</f>
        <v>#VALUE!</v>
      </c>
      <c r="M26" s="21" t="e">
        <f>IF(OR($B26="",M$3&lt;$D26+Настройки!$B$7),0,MAX(0,$E26-MAX(0,SUMIFS(Тех_Движение!$G$2:$G$5111,Тех_Движение!$D$2:$D$5111,$C26,Тех_Движение!$B$2:$B$5111,"&lt;="&amp;M$3)-$F26)))</f>
        <v>#VALUE!</v>
      </c>
      <c r="N26" s="21" t="e">
        <f>IF(OR($B26="",N$3&lt;$D26+Настройки!$B$7),0,MAX(0,$E26-MAX(0,SUMIFS(Тех_Движение!$G$2:$G$5111,Тех_Движение!$D$2:$D$5111,$C26,Тех_Движение!$B$2:$B$5111,"&lt;="&amp;N$3)-$F26)))</f>
        <v>#VALUE!</v>
      </c>
      <c r="O26" s="21" t="e">
        <f>IF(OR($B26="",O$3&lt;$D26+Настройки!$B$7),0,MAX(0,$E26-MAX(0,SUMIFS(Тех_Движение!$G$2:$G$5111,Тех_Движение!$D$2:$D$5111,$C26,Тех_Движение!$B$2:$B$5111,"&lt;="&amp;O$3)-$F26)))</f>
        <v>#VALUE!</v>
      </c>
      <c r="P26" s="21" t="e">
        <f>IF(OR($B26="",P$3&lt;$D26+Настройки!$B$7),0,MAX(0,$E26-MAX(0,SUMIFS(Тех_Движение!$G$2:$G$5111,Тех_Движение!$D$2:$D$5111,$C26,Тех_Движение!$B$2:$B$5111,"&lt;="&amp;P$3)-$F26)))</f>
        <v>#VALUE!</v>
      </c>
      <c r="Q26" s="21" t="e">
        <f>IF(OR($B26="",Q$3&lt;$D26+Настройки!$B$7),0,MAX(0,$E26-MAX(0,SUMIFS(Тех_Движение!$G$2:$G$5111,Тех_Движение!$D$2:$D$5111,$C26,Тех_Движение!$B$2:$B$5111,"&lt;="&amp;Q$3)-$F26)))</f>
        <v>#VALUE!</v>
      </c>
      <c r="R26" s="21" t="str">
        <f t="shared" si="1"/>
        <v/>
      </c>
      <c r="S26" s="23" t="str">
        <f>IF($B26="","",VLOOKUP($C26,Настройки!$A$11:$L$17,9,FALSE))</f>
        <v/>
      </c>
      <c r="T26" s="23" t="str">
        <f t="shared" si="2"/>
        <v/>
      </c>
    </row>
    <row r="27" spans="1:20" x14ac:dyDescent="0.3">
      <c r="A27" s="20">
        <f>Тех_Движение!$A$24</f>
        <v>23</v>
      </c>
      <c r="B27" s="20" t="str">
        <f>IF(Тех_Движение!$F$24&gt;0,Тех_Движение!$I$24,"")</f>
        <v/>
      </c>
      <c r="C27" s="20" t="str">
        <f>IF($B27="","",Тех_Движение!$D$24)</f>
        <v/>
      </c>
      <c r="D27" s="9" t="str">
        <f>IF($B27="","",Тех_Движение!$B$24)</f>
        <v/>
      </c>
      <c r="E27" s="21" t="str">
        <f>IF($B27="","",Тех_Движение!$F$24)</f>
        <v/>
      </c>
      <c r="F27" s="21" t="str">
        <f>IF($B27="","",SUMIFS($E$5:$E26,$C$5:$C26,$C27))</f>
        <v/>
      </c>
      <c r="G27" s="21" t="str">
        <f>IF($B27="","",MAX(0,$E27-MAX(0,SUMIFS(Тех_Движение!$G$2:$G$5111,Тех_Движение!$D$2:$D$5111,$C27,Тех_Движение!$B$2:$B$5111,"&lt;="&amp;Настройки!$B$5-1)-$F27)))</f>
        <v/>
      </c>
      <c r="H27" s="21" t="str">
        <f>IF($B27="","",IF(AND($D27&gt;=Настройки!$B$5,$D27&lt;=Настройки!$B$6),$E27,0))</f>
        <v/>
      </c>
      <c r="I27" s="21" t="str">
        <f t="shared" si="0"/>
        <v/>
      </c>
      <c r="J27" s="21" t="str">
        <f>IF($B27="","",MAX(0,$E27-MAX(0,SUMIFS(Тех_Движение!$G$2:$G$5111,Тех_Движение!$D$2:$D$5111,$C27,Тех_Движение!$B$2:$B$5111,"&lt;="&amp;Настройки!$B$6)-$F27)))</f>
        <v/>
      </c>
      <c r="K27" s="21" t="e">
        <f>IF(OR($B27="",K$3&lt;$D27+Настройки!$B$7),0,MAX(0,$E27-MAX(0,SUMIFS(Тех_Движение!$G$2:$G$5111,Тех_Движение!$D$2:$D$5111,$C27,Тех_Движение!$B$2:$B$5111,"&lt;="&amp;K$3)-$F27)))</f>
        <v>#VALUE!</v>
      </c>
      <c r="L27" s="21" t="e">
        <f>IF(OR($B27="",L$3&lt;$D27+Настройки!$B$7),0,MAX(0,$E27-MAX(0,SUMIFS(Тех_Движение!$G$2:$G$5111,Тех_Движение!$D$2:$D$5111,$C27,Тех_Движение!$B$2:$B$5111,"&lt;="&amp;L$3)-$F27)))</f>
        <v>#VALUE!</v>
      </c>
      <c r="M27" s="21" t="e">
        <f>IF(OR($B27="",M$3&lt;$D27+Настройки!$B$7),0,MAX(0,$E27-MAX(0,SUMIFS(Тех_Движение!$G$2:$G$5111,Тех_Движение!$D$2:$D$5111,$C27,Тех_Движение!$B$2:$B$5111,"&lt;="&amp;M$3)-$F27)))</f>
        <v>#VALUE!</v>
      </c>
      <c r="N27" s="21" t="e">
        <f>IF(OR($B27="",N$3&lt;$D27+Настройки!$B$7),0,MAX(0,$E27-MAX(0,SUMIFS(Тех_Движение!$G$2:$G$5111,Тех_Движение!$D$2:$D$5111,$C27,Тех_Движение!$B$2:$B$5111,"&lt;="&amp;N$3)-$F27)))</f>
        <v>#VALUE!</v>
      </c>
      <c r="O27" s="21" t="e">
        <f>IF(OR($B27="",O$3&lt;$D27+Настройки!$B$7),0,MAX(0,$E27-MAX(0,SUMIFS(Тех_Движение!$G$2:$G$5111,Тех_Движение!$D$2:$D$5111,$C27,Тех_Движение!$B$2:$B$5111,"&lt;="&amp;O$3)-$F27)))</f>
        <v>#VALUE!</v>
      </c>
      <c r="P27" s="21" t="e">
        <f>IF(OR($B27="",P$3&lt;$D27+Настройки!$B$7),0,MAX(0,$E27-MAX(0,SUMIFS(Тех_Движение!$G$2:$G$5111,Тех_Движение!$D$2:$D$5111,$C27,Тех_Движение!$B$2:$B$5111,"&lt;="&amp;P$3)-$F27)))</f>
        <v>#VALUE!</v>
      </c>
      <c r="Q27" s="21" t="e">
        <f>IF(OR($B27="",Q$3&lt;$D27+Настройки!$B$7),0,MAX(0,$E27-MAX(0,SUMIFS(Тех_Движение!$G$2:$G$5111,Тех_Движение!$D$2:$D$5111,$C27,Тех_Движение!$B$2:$B$5111,"&lt;="&amp;Q$3)-$F27)))</f>
        <v>#VALUE!</v>
      </c>
      <c r="R27" s="21" t="str">
        <f t="shared" si="1"/>
        <v/>
      </c>
      <c r="S27" s="23" t="str">
        <f>IF($B27="","",VLOOKUP($C27,Настройки!$A$11:$L$17,9,FALSE))</f>
        <v/>
      </c>
      <c r="T27" s="23" t="str">
        <f t="shared" si="2"/>
        <v/>
      </c>
    </row>
    <row r="28" spans="1:20" x14ac:dyDescent="0.3">
      <c r="A28" s="20">
        <f>Тех_Движение!$A$25</f>
        <v>24</v>
      </c>
      <c r="B28" s="20" t="str">
        <f>IF(Тех_Движение!$F$25&gt;0,Тех_Движение!$I$25,"")</f>
        <v/>
      </c>
      <c r="C28" s="20" t="str">
        <f>IF($B28="","",Тех_Движение!$D$25)</f>
        <v/>
      </c>
      <c r="D28" s="9" t="str">
        <f>IF($B28="","",Тех_Движение!$B$25)</f>
        <v/>
      </c>
      <c r="E28" s="21" t="str">
        <f>IF($B28="","",Тех_Движение!$F$25)</f>
        <v/>
      </c>
      <c r="F28" s="21" t="str">
        <f>IF($B28="","",SUMIFS($E$5:$E27,$C$5:$C27,$C28))</f>
        <v/>
      </c>
      <c r="G28" s="21" t="str">
        <f>IF($B28="","",MAX(0,$E28-MAX(0,SUMIFS(Тех_Движение!$G$2:$G$5111,Тех_Движение!$D$2:$D$5111,$C28,Тех_Движение!$B$2:$B$5111,"&lt;="&amp;Настройки!$B$5-1)-$F28)))</f>
        <v/>
      </c>
      <c r="H28" s="21" t="str">
        <f>IF($B28="","",IF(AND($D28&gt;=Настройки!$B$5,$D28&lt;=Настройки!$B$6),$E28,0))</f>
        <v/>
      </c>
      <c r="I28" s="21" t="str">
        <f t="shared" si="0"/>
        <v/>
      </c>
      <c r="J28" s="21" t="str">
        <f>IF($B28="","",MAX(0,$E28-MAX(0,SUMIFS(Тех_Движение!$G$2:$G$5111,Тех_Движение!$D$2:$D$5111,$C28,Тех_Движение!$B$2:$B$5111,"&lt;="&amp;Настройки!$B$6)-$F28)))</f>
        <v/>
      </c>
      <c r="K28" s="21" t="e">
        <f>IF(OR($B28="",K$3&lt;$D28+Настройки!$B$7),0,MAX(0,$E28-MAX(0,SUMIFS(Тех_Движение!$G$2:$G$5111,Тех_Движение!$D$2:$D$5111,$C28,Тех_Движение!$B$2:$B$5111,"&lt;="&amp;K$3)-$F28)))</f>
        <v>#VALUE!</v>
      </c>
      <c r="L28" s="21" t="e">
        <f>IF(OR($B28="",L$3&lt;$D28+Настройки!$B$7),0,MAX(0,$E28-MAX(0,SUMIFS(Тех_Движение!$G$2:$G$5111,Тех_Движение!$D$2:$D$5111,$C28,Тех_Движение!$B$2:$B$5111,"&lt;="&amp;L$3)-$F28)))</f>
        <v>#VALUE!</v>
      </c>
      <c r="M28" s="21" t="e">
        <f>IF(OR($B28="",M$3&lt;$D28+Настройки!$B$7),0,MAX(0,$E28-MAX(0,SUMIFS(Тех_Движение!$G$2:$G$5111,Тех_Движение!$D$2:$D$5111,$C28,Тех_Движение!$B$2:$B$5111,"&lt;="&amp;M$3)-$F28)))</f>
        <v>#VALUE!</v>
      </c>
      <c r="N28" s="21" t="e">
        <f>IF(OR($B28="",N$3&lt;$D28+Настройки!$B$7),0,MAX(0,$E28-MAX(0,SUMIFS(Тех_Движение!$G$2:$G$5111,Тех_Движение!$D$2:$D$5111,$C28,Тех_Движение!$B$2:$B$5111,"&lt;="&amp;N$3)-$F28)))</f>
        <v>#VALUE!</v>
      </c>
      <c r="O28" s="21" t="e">
        <f>IF(OR($B28="",O$3&lt;$D28+Настройки!$B$7),0,MAX(0,$E28-MAX(0,SUMIFS(Тех_Движение!$G$2:$G$5111,Тех_Движение!$D$2:$D$5111,$C28,Тех_Движение!$B$2:$B$5111,"&lt;="&amp;O$3)-$F28)))</f>
        <v>#VALUE!</v>
      </c>
      <c r="P28" s="21" t="e">
        <f>IF(OR($B28="",P$3&lt;$D28+Настройки!$B$7),0,MAX(0,$E28-MAX(0,SUMIFS(Тех_Движение!$G$2:$G$5111,Тех_Движение!$D$2:$D$5111,$C28,Тех_Движение!$B$2:$B$5111,"&lt;="&amp;P$3)-$F28)))</f>
        <v>#VALUE!</v>
      </c>
      <c r="Q28" s="21" t="e">
        <f>IF(OR($B28="",Q$3&lt;$D28+Настройки!$B$7),0,MAX(0,$E28-MAX(0,SUMIFS(Тех_Движение!$G$2:$G$5111,Тех_Движение!$D$2:$D$5111,$C28,Тех_Движение!$B$2:$B$5111,"&lt;="&amp;Q$3)-$F28)))</f>
        <v>#VALUE!</v>
      </c>
      <c r="R28" s="21" t="str">
        <f t="shared" si="1"/>
        <v/>
      </c>
      <c r="S28" s="23" t="str">
        <f>IF($B28="","",VLOOKUP($C28,Настройки!$A$11:$L$17,9,FALSE))</f>
        <v/>
      </c>
      <c r="T28" s="23" t="str">
        <f t="shared" si="2"/>
        <v/>
      </c>
    </row>
    <row r="29" spans="1:20" x14ac:dyDescent="0.3">
      <c r="A29" s="20">
        <f>Тех_Движение!$A$26</f>
        <v>25</v>
      </c>
      <c r="B29" s="20" t="str">
        <f>IF(Тех_Движение!$F$26&gt;0,Тех_Движение!$I$26,"")</f>
        <v/>
      </c>
      <c r="C29" s="20" t="str">
        <f>IF($B29="","",Тех_Движение!$D$26)</f>
        <v/>
      </c>
      <c r="D29" s="9" t="str">
        <f>IF($B29="","",Тех_Движение!$B$26)</f>
        <v/>
      </c>
      <c r="E29" s="21" t="str">
        <f>IF($B29="","",Тех_Движение!$F$26)</f>
        <v/>
      </c>
      <c r="F29" s="21" t="str">
        <f>IF($B29="","",SUMIFS($E$5:$E28,$C$5:$C28,$C29))</f>
        <v/>
      </c>
      <c r="G29" s="21" t="str">
        <f>IF($B29="","",MAX(0,$E29-MAX(0,SUMIFS(Тех_Движение!$G$2:$G$5111,Тех_Движение!$D$2:$D$5111,$C29,Тех_Движение!$B$2:$B$5111,"&lt;="&amp;Настройки!$B$5-1)-$F29)))</f>
        <v/>
      </c>
      <c r="H29" s="21" t="str">
        <f>IF($B29="","",IF(AND($D29&gt;=Настройки!$B$5,$D29&lt;=Настройки!$B$6),$E29,0))</f>
        <v/>
      </c>
      <c r="I29" s="21" t="str">
        <f t="shared" si="0"/>
        <v/>
      </c>
      <c r="J29" s="21" t="str">
        <f>IF($B29="","",MAX(0,$E29-MAX(0,SUMIFS(Тех_Движение!$G$2:$G$5111,Тех_Движение!$D$2:$D$5111,$C29,Тех_Движение!$B$2:$B$5111,"&lt;="&amp;Настройки!$B$6)-$F29)))</f>
        <v/>
      </c>
      <c r="K29" s="21" t="e">
        <f>IF(OR($B29="",K$3&lt;$D29+Настройки!$B$7),0,MAX(0,$E29-MAX(0,SUMIFS(Тех_Движение!$G$2:$G$5111,Тех_Движение!$D$2:$D$5111,$C29,Тех_Движение!$B$2:$B$5111,"&lt;="&amp;K$3)-$F29)))</f>
        <v>#VALUE!</v>
      </c>
      <c r="L29" s="21" t="e">
        <f>IF(OR($B29="",L$3&lt;$D29+Настройки!$B$7),0,MAX(0,$E29-MAX(0,SUMIFS(Тех_Движение!$G$2:$G$5111,Тех_Движение!$D$2:$D$5111,$C29,Тех_Движение!$B$2:$B$5111,"&lt;="&amp;L$3)-$F29)))</f>
        <v>#VALUE!</v>
      </c>
      <c r="M29" s="21" t="e">
        <f>IF(OR($B29="",M$3&lt;$D29+Настройки!$B$7),0,MAX(0,$E29-MAX(0,SUMIFS(Тех_Движение!$G$2:$G$5111,Тех_Движение!$D$2:$D$5111,$C29,Тех_Движение!$B$2:$B$5111,"&lt;="&amp;M$3)-$F29)))</f>
        <v>#VALUE!</v>
      </c>
      <c r="N29" s="21" t="e">
        <f>IF(OR($B29="",N$3&lt;$D29+Настройки!$B$7),0,MAX(0,$E29-MAX(0,SUMIFS(Тех_Движение!$G$2:$G$5111,Тех_Движение!$D$2:$D$5111,$C29,Тех_Движение!$B$2:$B$5111,"&lt;="&amp;N$3)-$F29)))</f>
        <v>#VALUE!</v>
      </c>
      <c r="O29" s="21" t="e">
        <f>IF(OR($B29="",O$3&lt;$D29+Настройки!$B$7),0,MAX(0,$E29-MAX(0,SUMIFS(Тех_Движение!$G$2:$G$5111,Тех_Движение!$D$2:$D$5111,$C29,Тех_Движение!$B$2:$B$5111,"&lt;="&amp;O$3)-$F29)))</f>
        <v>#VALUE!</v>
      </c>
      <c r="P29" s="21" t="e">
        <f>IF(OR($B29="",P$3&lt;$D29+Настройки!$B$7),0,MAX(0,$E29-MAX(0,SUMIFS(Тех_Движение!$G$2:$G$5111,Тех_Движение!$D$2:$D$5111,$C29,Тех_Движение!$B$2:$B$5111,"&lt;="&amp;P$3)-$F29)))</f>
        <v>#VALUE!</v>
      </c>
      <c r="Q29" s="21" t="e">
        <f>IF(OR($B29="",Q$3&lt;$D29+Настройки!$B$7),0,MAX(0,$E29-MAX(0,SUMIFS(Тех_Движение!$G$2:$G$5111,Тех_Движение!$D$2:$D$5111,$C29,Тех_Движение!$B$2:$B$5111,"&lt;="&amp;Q$3)-$F29)))</f>
        <v>#VALUE!</v>
      </c>
      <c r="R29" s="21" t="str">
        <f t="shared" si="1"/>
        <v/>
      </c>
      <c r="S29" s="23" t="str">
        <f>IF($B29="","",VLOOKUP($C29,Настройки!$A$11:$L$17,9,FALSE))</f>
        <v/>
      </c>
      <c r="T29" s="23" t="str">
        <f t="shared" si="2"/>
        <v/>
      </c>
    </row>
    <row r="30" spans="1:20" x14ac:dyDescent="0.3">
      <c r="A30" s="20">
        <f>Тех_Движение!$A$27</f>
        <v>26</v>
      </c>
      <c r="B30" s="20" t="str">
        <f>IF(Тех_Движение!$F$27&gt;0,Тех_Движение!$I$27,"")</f>
        <v/>
      </c>
      <c r="C30" s="20" t="str">
        <f>IF($B30="","",Тех_Движение!$D$27)</f>
        <v/>
      </c>
      <c r="D30" s="9" t="str">
        <f>IF($B30="","",Тех_Движение!$B$27)</f>
        <v/>
      </c>
      <c r="E30" s="21" t="str">
        <f>IF($B30="","",Тех_Движение!$F$27)</f>
        <v/>
      </c>
      <c r="F30" s="21" t="str">
        <f>IF($B30="","",SUMIFS($E$5:$E29,$C$5:$C29,$C30))</f>
        <v/>
      </c>
      <c r="G30" s="21" t="str">
        <f>IF($B30="","",MAX(0,$E30-MAX(0,SUMIFS(Тех_Движение!$G$2:$G$5111,Тех_Движение!$D$2:$D$5111,$C30,Тех_Движение!$B$2:$B$5111,"&lt;="&amp;Настройки!$B$5-1)-$F30)))</f>
        <v/>
      </c>
      <c r="H30" s="21" t="str">
        <f>IF($B30="","",IF(AND($D30&gt;=Настройки!$B$5,$D30&lt;=Настройки!$B$6),$E30,0))</f>
        <v/>
      </c>
      <c r="I30" s="21" t="str">
        <f t="shared" si="0"/>
        <v/>
      </c>
      <c r="J30" s="21" t="str">
        <f>IF($B30="","",MAX(0,$E30-MAX(0,SUMIFS(Тех_Движение!$G$2:$G$5111,Тех_Движение!$D$2:$D$5111,$C30,Тех_Движение!$B$2:$B$5111,"&lt;="&amp;Настройки!$B$6)-$F30)))</f>
        <v/>
      </c>
      <c r="K30" s="21" t="e">
        <f>IF(OR($B30="",K$3&lt;$D30+Настройки!$B$7),0,MAX(0,$E30-MAX(0,SUMIFS(Тех_Движение!$G$2:$G$5111,Тех_Движение!$D$2:$D$5111,$C30,Тех_Движение!$B$2:$B$5111,"&lt;="&amp;K$3)-$F30)))</f>
        <v>#VALUE!</v>
      </c>
      <c r="L30" s="21" t="e">
        <f>IF(OR($B30="",L$3&lt;$D30+Настройки!$B$7),0,MAX(0,$E30-MAX(0,SUMIFS(Тех_Движение!$G$2:$G$5111,Тех_Движение!$D$2:$D$5111,$C30,Тех_Движение!$B$2:$B$5111,"&lt;="&amp;L$3)-$F30)))</f>
        <v>#VALUE!</v>
      </c>
      <c r="M30" s="21" t="e">
        <f>IF(OR($B30="",M$3&lt;$D30+Настройки!$B$7),0,MAX(0,$E30-MAX(0,SUMIFS(Тех_Движение!$G$2:$G$5111,Тех_Движение!$D$2:$D$5111,$C30,Тех_Движение!$B$2:$B$5111,"&lt;="&amp;M$3)-$F30)))</f>
        <v>#VALUE!</v>
      </c>
      <c r="N30" s="21" t="e">
        <f>IF(OR($B30="",N$3&lt;$D30+Настройки!$B$7),0,MAX(0,$E30-MAX(0,SUMIFS(Тех_Движение!$G$2:$G$5111,Тех_Движение!$D$2:$D$5111,$C30,Тех_Движение!$B$2:$B$5111,"&lt;="&amp;N$3)-$F30)))</f>
        <v>#VALUE!</v>
      </c>
      <c r="O30" s="21" t="e">
        <f>IF(OR($B30="",O$3&lt;$D30+Настройки!$B$7),0,MAX(0,$E30-MAX(0,SUMIFS(Тех_Движение!$G$2:$G$5111,Тех_Движение!$D$2:$D$5111,$C30,Тех_Движение!$B$2:$B$5111,"&lt;="&amp;O$3)-$F30)))</f>
        <v>#VALUE!</v>
      </c>
      <c r="P30" s="21" t="e">
        <f>IF(OR($B30="",P$3&lt;$D30+Настройки!$B$7),0,MAX(0,$E30-MAX(0,SUMIFS(Тех_Движение!$G$2:$G$5111,Тех_Движение!$D$2:$D$5111,$C30,Тех_Движение!$B$2:$B$5111,"&lt;="&amp;P$3)-$F30)))</f>
        <v>#VALUE!</v>
      </c>
      <c r="Q30" s="21" t="e">
        <f>IF(OR($B30="",Q$3&lt;$D30+Настройки!$B$7),0,MAX(0,$E30-MAX(0,SUMIFS(Тех_Движение!$G$2:$G$5111,Тех_Движение!$D$2:$D$5111,$C30,Тех_Движение!$B$2:$B$5111,"&lt;="&amp;Q$3)-$F30)))</f>
        <v>#VALUE!</v>
      </c>
      <c r="R30" s="21" t="str">
        <f t="shared" si="1"/>
        <v/>
      </c>
      <c r="S30" s="23" t="str">
        <f>IF($B30="","",VLOOKUP($C30,Настройки!$A$11:$L$17,9,FALSE))</f>
        <v/>
      </c>
      <c r="T30" s="23" t="str">
        <f t="shared" si="2"/>
        <v/>
      </c>
    </row>
    <row r="31" spans="1:20" x14ac:dyDescent="0.3">
      <c r="A31" s="20">
        <f>Тех_Движение!$A$28</f>
        <v>27</v>
      </c>
      <c r="B31" s="20" t="str">
        <f>IF(Тех_Движение!$F$28&gt;0,Тех_Движение!$I$28,"")</f>
        <v/>
      </c>
      <c r="C31" s="20" t="str">
        <f>IF($B31="","",Тех_Движение!$D$28)</f>
        <v/>
      </c>
      <c r="D31" s="9" t="str">
        <f>IF($B31="","",Тех_Движение!$B$28)</f>
        <v/>
      </c>
      <c r="E31" s="21" t="str">
        <f>IF($B31="","",Тех_Движение!$F$28)</f>
        <v/>
      </c>
      <c r="F31" s="21" t="str">
        <f>IF($B31="","",SUMIFS($E$5:$E30,$C$5:$C30,$C31))</f>
        <v/>
      </c>
      <c r="G31" s="21" t="str">
        <f>IF($B31="","",MAX(0,$E31-MAX(0,SUMIFS(Тех_Движение!$G$2:$G$5111,Тех_Движение!$D$2:$D$5111,$C31,Тех_Движение!$B$2:$B$5111,"&lt;="&amp;Настройки!$B$5-1)-$F31)))</f>
        <v/>
      </c>
      <c r="H31" s="21" t="str">
        <f>IF($B31="","",IF(AND($D31&gt;=Настройки!$B$5,$D31&lt;=Настройки!$B$6),$E31,0))</f>
        <v/>
      </c>
      <c r="I31" s="21" t="str">
        <f t="shared" si="0"/>
        <v/>
      </c>
      <c r="J31" s="21" t="str">
        <f>IF($B31="","",MAX(0,$E31-MAX(0,SUMIFS(Тех_Движение!$G$2:$G$5111,Тех_Движение!$D$2:$D$5111,$C31,Тех_Движение!$B$2:$B$5111,"&lt;="&amp;Настройки!$B$6)-$F31)))</f>
        <v/>
      </c>
      <c r="K31" s="21" t="e">
        <f>IF(OR($B31="",K$3&lt;$D31+Настройки!$B$7),0,MAX(0,$E31-MAX(0,SUMIFS(Тех_Движение!$G$2:$G$5111,Тех_Движение!$D$2:$D$5111,$C31,Тех_Движение!$B$2:$B$5111,"&lt;="&amp;K$3)-$F31)))</f>
        <v>#VALUE!</v>
      </c>
      <c r="L31" s="21" t="e">
        <f>IF(OR($B31="",L$3&lt;$D31+Настройки!$B$7),0,MAX(0,$E31-MAX(0,SUMIFS(Тех_Движение!$G$2:$G$5111,Тех_Движение!$D$2:$D$5111,$C31,Тех_Движение!$B$2:$B$5111,"&lt;="&amp;L$3)-$F31)))</f>
        <v>#VALUE!</v>
      </c>
      <c r="M31" s="21" t="e">
        <f>IF(OR($B31="",M$3&lt;$D31+Настройки!$B$7),0,MAX(0,$E31-MAX(0,SUMIFS(Тех_Движение!$G$2:$G$5111,Тех_Движение!$D$2:$D$5111,$C31,Тех_Движение!$B$2:$B$5111,"&lt;="&amp;M$3)-$F31)))</f>
        <v>#VALUE!</v>
      </c>
      <c r="N31" s="21" t="e">
        <f>IF(OR($B31="",N$3&lt;$D31+Настройки!$B$7),0,MAX(0,$E31-MAX(0,SUMIFS(Тех_Движение!$G$2:$G$5111,Тех_Движение!$D$2:$D$5111,$C31,Тех_Движение!$B$2:$B$5111,"&lt;="&amp;N$3)-$F31)))</f>
        <v>#VALUE!</v>
      </c>
      <c r="O31" s="21" t="e">
        <f>IF(OR($B31="",O$3&lt;$D31+Настройки!$B$7),0,MAX(0,$E31-MAX(0,SUMIFS(Тех_Движение!$G$2:$G$5111,Тех_Движение!$D$2:$D$5111,$C31,Тех_Движение!$B$2:$B$5111,"&lt;="&amp;O$3)-$F31)))</f>
        <v>#VALUE!</v>
      </c>
      <c r="P31" s="21" t="e">
        <f>IF(OR($B31="",P$3&lt;$D31+Настройки!$B$7),0,MAX(0,$E31-MAX(0,SUMIFS(Тех_Движение!$G$2:$G$5111,Тех_Движение!$D$2:$D$5111,$C31,Тех_Движение!$B$2:$B$5111,"&lt;="&amp;P$3)-$F31)))</f>
        <v>#VALUE!</v>
      </c>
      <c r="Q31" s="21" t="e">
        <f>IF(OR($B31="",Q$3&lt;$D31+Настройки!$B$7),0,MAX(0,$E31-MAX(0,SUMIFS(Тех_Движение!$G$2:$G$5111,Тех_Движение!$D$2:$D$5111,$C31,Тех_Движение!$B$2:$B$5111,"&lt;="&amp;Q$3)-$F31)))</f>
        <v>#VALUE!</v>
      </c>
      <c r="R31" s="21" t="str">
        <f t="shared" si="1"/>
        <v/>
      </c>
      <c r="S31" s="23" t="str">
        <f>IF($B31="","",VLOOKUP($C31,Настройки!$A$11:$L$17,9,FALSE))</f>
        <v/>
      </c>
      <c r="T31" s="23" t="str">
        <f t="shared" si="2"/>
        <v/>
      </c>
    </row>
    <row r="32" spans="1:20" x14ac:dyDescent="0.3">
      <c r="A32" s="20">
        <f>Тех_Движение!$A$29</f>
        <v>28</v>
      </c>
      <c r="B32" s="20" t="str">
        <f>IF(Тех_Движение!$F$29&gt;0,Тех_Движение!$I$29,"")</f>
        <v/>
      </c>
      <c r="C32" s="20" t="str">
        <f>IF($B32="","",Тех_Движение!$D$29)</f>
        <v/>
      </c>
      <c r="D32" s="9" t="str">
        <f>IF($B32="","",Тех_Движение!$B$29)</f>
        <v/>
      </c>
      <c r="E32" s="21" t="str">
        <f>IF($B32="","",Тех_Движение!$F$29)</f>
        <v/>
      </c>
      <c r="F32" s="21" t="str">
        <f>IF($B32="","",SUMIFS($E$5:$E31,$C$5:$C31,$C32))</f>
        <v/>
      </c>
      <c r="G32" s="21" t="str">
        <f>IF($B32="","",MAX(0,$E32-MAX(0,SUMIFS(Тех_Движение!$G$2:$G$5111,Тех_Движение!$D$2:$D$5111,$C32,Тех_Движение!$B$2:$B$5111,"&lt;="&amp;Настройки!$B$5-1)-$F32)))</f>
        <v/>
      </c>
      <c r="H32" s="21" t="str">
        <f>IF($B32="","",IF(AND($D32&gt;=Настройки!$B$5,$D32&lt;=Настройки!$B$6),$E32,0))</f>
        <v/>
      </c>
      <c r="I32" s="21" t="str">
        <f t="shared" si="0"/>
        <v/>
      </c>
      <c r="J32" s="21" t="str">
        <f>IF($B32="","",MAX(0,$E32-MAX(0,SUMIFS(Тех_Движение!$G$2:$G$5111,Тех_Движение!$D$2:$D$5111,$C32,Тех_Движение!$B$2:$B$5111,"&lt;="&amp;Настройки!$B$6)-$F32)))</f>
        <v/>
      </c>
      <c r="K32" s="21" t="e">
        <f>IF(OR($B32="",K$3&lt;$D32+Настройки!$B$7),0,MAX(0,$E32-MAX(0,SUMIFS(Тех_Движение!$G$2:$G$5111,Тех_Движение!$D$2:$D$5111,$C32,Тех_Движение!$B$2:$B$5111,"&lt;="&amp;K$3)-$F32)))</f>
        <v>#VALUE!</v>
      </c>
      <c r="L32" s="21" t="e">
        <f>IF(OR($B32="",L$3&lt;$D32+Настройки!$B$7),0,MAX(0,$E32-MAX(0,SUMIFS(Тех_Движение!$G$2:$G$5111,Тех_Движение!$D$2:$D$5111,$C32,Тех_Движение!$B$2:$B$5111,"&lt;="&amp;L$3)-$F32)))</f>
        <v>#VALUE!</v>
      </c>
      <c r="M32" s="21" t="e">
        <f>IF(OR($B32="",M$3&lt;$D32+Настройки!$B$7),0,MAX(0,$E32-MAX(0,SUMIFS(Тех_Движение!$G$2:$G$5111,Тех_Движение!$D$2:$D$5111,$C32,Тех_Движение!$B$2:$B$5111,"&lt;="&amp;M$3)-$F32)))</f>
        <v>#VALUE!</v>
      </c>
      <c r="N32" s="21" t="e">
        <f>IF(OR($B32="",N$3&lt;$D32+Настройки!$B$7),0,MAX(0,$E32-MAX(0,SUMIFS(Тех_Движение!$G$2:$G$5111,Тех_Движение!$D$2:$D$5111,$C32,Тех_Движение!$B$2:$B$5111,"&lt;="&amp;N$3)-$F32)))</f>
        <v>#VALUE!</v>
      </c>
      <c r="O32" s="21" t="e">
        <f>IF(OR($B32="",O$3&lt;$D32+Настройки!$B$7),0,MAX(0,$E32-MAX(0,SUMIFS(Тех_Движение!$G$2:$G$5111,Тех_Движение!$D$2:$D$5111,$C32,Тех_Движение!$B$2:$B$5111,"&lt;="&amp;O$3)-$F32)))</f>
        <v>#VALUE!</v>
      </c>
      <c r="P32" s="21" t="e">
        <f>IF(OR($B32="",P$3&lt;$D32+Настройки!$B$7),0,MAX(0,$E32-MAX(0,SUMIFS(Тех_Движение!$G$2:$G$5111,Тех_Движение!$D$2:$D$5111,$C32,Тех_Движение!$B$2:$B$5111,"&lt;="&amp;P$3)-$F32)))</f>
        <v>#VALUE!</v>
      </c>
      <c r="Q32" s="21" t="e">
        <f>IF(OR($B32="",Q$3&lt;$D32+Настройки!$B$7),0,MAX(0,$E32-MAX(0,SUMIFS(Тех_Движение!$G$2:$G$5111,Тех_Движение!$D$2:$D$5111,$C32,Тех_Движение!$B$2:$B$5111,"&lt;="&amp;Q$3)-$F32)))</f>
        <v>#VALUE!</v>
      </c>
      <c r="R32" s="21" t="str">
        <f t="shared" si="1"/>
        <v/>
      </c>
      <c r="S32" s="23" t="str">
        <f>IF($B32="","",VLOOKUP($C32,Настройки!$A$11:$L$17,9,FALSE))</f>
        <v/>
      </c>
      <c r="T32" s="23" t="str">
        <f t="shared" si="2"/>
        <v/>
      </c>
    </row>
    <row r="33" spans="1:20" x14ac:dyDescent="0.3">
      <c r="A33" s="20">
        <f>Тех_Движение!$A$30</f>
        <v>29</v>
      </c>
      <c r="B33" s="20" t="str">
        <f>IF(Тех_Движение!$F$30&gt;0,Тех_Движение!$I$30,"")</f>
        <v/>
      </c>
      <c r="C33" s="20" t="str">
        <f>IF($B33="","",Тех_Движение!$D$30)</f>
        <v/>
      </c>
      <c r="D33" s="9" t="str">
        <f>IF($B33="","",Тех_Движение!$B$30)</f>
        <v/>
      </c>
      <c r="E33" s="21" t="str">
        <f>IF($B33="","",Тех_Движение!$F$30)</f>
        <v/>
      </c>
      <c r="F33" s="21" t="str">
        <f>IF($B33="","",SUMIFS($E$5:$E32,$C$5:$C32,$C33))</f>
        <v/>
      </c>
      <c r="G33" s="21" t="str">
        <f>IF($B33="","",MAX(0,$E33-MAX(0,SUMIFS(Тех_Движение!$G$2:$G$5111,Тех_Движение!$D$2:$D$5111,$C33,Тех_Движение!$B$2:$B$5111,"&lt;="&amp;Настройки!$B$5-1)-$F33)))</f>
        <v/>
      </c>
      <c r="H33" s="21" t="str">
        <f>IF($B33="","",IF(AND($D33&gt;=Настройки!$B$5,$D33&lt;=Настройки!$B$6),$E33,0))</f>
        <v/>
      </c>
      <c r="I33" s="21" t="str">
        <f t="shared" si="0"/>
        <v/>
      </c>
      <c r="J33" s="21" t="str">
        <f>IF($B33="","",MAX(0,$E33-MAX(0,SUMIFS(Тех_Движение!$G$2:$G$5111,Тех_Движение!$D$2:$D$5111,$C33,Тех_Движение!$B$2:$B$5111,"&lt;="&amp;Настройки!$B$6)-$F33)))</f>
        <v/>
      </c>
      <c r="K33" s="21" t="e">
        <f>IF(OR($B33="",K$3&lt;$D33+Настройки!$B$7),0,MAX(0,$E33-MAX(0,SUMIFS(Тех_Движение!$G$2:$G$5111,Тех_Движение!$D$2:$D$5111,$C33,Тех_Движение!$B$2:$B$5111,"&lt;="&amp;K$3)-$F33)))</f>
        <v>#VALUE!</v>
      </c>
      <c r="L33" s="21" t="e">
        <f>IF(OR($B33="",L$3&lt;$D33+Настройки!$B$7),0,MAX(0,$E33-MAX(0,SUMIFS(Тех_Движение!$G$2:$G$5111,Тех_Движение!$D$2:$D$5111,$C33,Тех_Движение!$B$2:$B$5111,"&lt;="&amp;L$3)-$F33)))</f>
        <v>#VALUE!</v>
      </c>
      <c r="M33" s="21" t="e">
        <f>IF(OR($B33="",M$3&lt;$D33+Настройки!$B$7),0,MAX(0,$E33-MAX(0,SUMIFS(Тех_Движение!$G$2:$G$5111,Тех_Движение!$D$2:$D$5111,$C33,Тех_Движение!$B$2:$B$5111,"&lt;="&amp;M$3)-$F33)))</f>
        <v>#VALUE!</v>
      </c>
      <c r="N33" s="21" t="e">
        <f>IF(OR($B33="",N$3&lt;$D33+Настройки!$B$7),0,MAX(0,$E33-MAX(0,SUMIFS(Тех_Движение!$G$2:$G$5111,Тех_Движение!$D$2:$D$5111,$C33,Тех_Движение!$B$2:$B$5111,"&lt;="&amp;N$3)-$F33)))</f>
        <v>#VALUE!</v>
      </c>
      <c r="O33" s="21" t="e">
        <f>IF(OR($B33="",O$3&lt;$D33+Настройки!$B$7),0,MAX(0,$E33-MAX(0,SUMIFS(Тех_Движение!$G$2:$G$5111,Тех_Движение!$D$2:$D$5111,$C33,Тех_Движение!$B$2:$B$5111,"&lt;="&amp;O$3)-$F33)))</f>
        <v>#VALUE!</v>
      </c>
      <c r="P33" s="21" t="e">
        <f>IF(OR($B33="",P$3&lt;$D33+Настройки!$B$7),0,MAX(0,$E33-MAX(0,SUMIFS(Тех_Движение!$G$2:$G$5111,Тех_Движение!$D$2:$D$5111,$C33,Тех_Движение!$B$2:$B$5111,"&lt;="&amp;P$3)-$F33)))</f>
        <v>#VALUE!</v>
      </c>
      <c r="Q33" s="21" t="e">
        <f>IF(OR($B33="",Q$3&lt;$D33+Настройки!$B$7),0,MAX(0,$E33-MAX(0,SUMIFS(Тех_Движение!$G$2:$G$5111,Тех_Движение!$D$2:$D$5111,$C33,Тех_Движение!$B$2:$B$5111,"&lt;="&amp;Q$3)-$F33)))</f>
        <v>#VALUE!</v>
      </c>
      <c r="R33" s="21" t="str">
        <f t="shared" si="1"/>
        <v/>
      </c>
      <c r="S33" s="23" t="str">
        <f>IF($B33="","",VLOOKUP($C33,Настройки!$A$11:$L$17,9,FALSE))</f>
        <v/>
      </c>
      <c r="T33" s="23" t="str">
        <f t="shared" si="2"/>
        <v/>
      </c>
    </row>
    <row r="34" spans="1:20" x14ac:dyDescent="0.3">
      <c r="A34" s="20">
        <f>Тех_Движение!$A$31</f>
        <v>30</v>
      </c>
      <c r="B34" s="20" t="str">
        <f>IF(Тех_Движение!$F$31&gt;0,Тех_Движение!$I$31,"")</f>
        <v/>
      </c>
      <c r="C34" s="20" t="str">
        <f>IF($B34="","",Тех_Движение!$D$31)</f>
        <v/>
      </c>
      <c r="D34" s="9" t="str">
        <f>IF($B34="","",Тех_Движение!$B$31)</f>
        <v/>
      </c>
      <c r="E34" s="21" t="str">
        <f>IF($B34="","",Тех_Движение!$F$31)</f>
        <v/>
      </c>
      <c r="F34" s="21" t="str">
        <f>IF($B34="","",SUMIFS($E$5:$E33,$C$5:$C33,$C34))</f>
        <v/>
      </c>
      <c r="G34" s="21" t="str">
        <f>IF($B34="","",MAX(0,$E34-MAX(0,SUMIFS(Тех_Движение!$G$2:$G$5111,Тех_Движение!$D$2:$D$5111,$C34,Тех_Движение!$B$2:$B$5111,"&lt;="&amp;Настройки!$B$5-1)-$F34)))</f>
        <v/>
      </c>
      <c r="H34" s="21" t="str">
        <f>IF($B34="","",IF(AND($D34&gt;=Настройки!$B$5,$D34&lt;=Настройки!$B$6),$E34,0))</f>
        <v/>
      </c>
      <c r="I34" s="21" t="str">
        <f t="shared" si="0"/>
        <v/>
      </c>
      <c r="J34" s="21" t="str">
        <f>IF($B34="","",MAX(0,$E34-MAX(0,SUMIFS(Тех_Движение!$G$2:$G$5111,Тех_Движение!$D$2:$D$5111,$C34,Тех_Движение!$B$2:$B$5111,"&lt;="&amp;Настройки!$B$6)-$F34)))</f>
        <v/>
      </c>
      <c r="K34" s="21" t="e">
        <f>IF(OR($B34="",K$3&lt;$D34+Настройки!$B$7),0,MAX(0,$E34-MAX(0,SUMIFS(Тех_Движение!$G$2:$G$5111,Тех_Движение!$D$2:$D$5111,$C34,Тех_Движение!$B$2:$B$5111,"&lt;="&amp;K$3)-$F34)))</f>
        <v>#VALUE!</v>
      </c>
      <c r="L34" s="21" t="e">
        <f>IF(OR($B34="",L$3&lt;$D34+Настройки!$B$7),0,MAX(0,$E34-MAX(0,SUMIFS(Тех_Движение!$G$2:$G$5111,Тех_Движение!$D$2:$D$5111,$C34,Тех_Движение!$B$2:$B$5111,"&lt;="&amp;L$3)-$F34)))</f>
        <v>#VALUE!</v>
      </c>
      <c r="M34" s="21" t="e">
        <f>IF(OR($B34="",M$3&lt;$D34+Настройки!$B$7),0,MAX(0,$E34-MAX(0,SUMIFS(Тех_Движение!$G$2:$G$5111,Тех_Движение!$D$2:$D$5111,$C34,Тех_Движение!$B$2:$B$5111,"&lt;="&amp;M$3)-$F34)))</f>
        <v>#VALUE!</v>
      </c>
      <c r="N34" s="21" t="e">
        <f>IF(OR($B34="",N$3&lt;$D34+Настройки!$B$7),0,MAX(0,$E34-MAX(0,SUMIFS(Тех_Движение!$G$2:$G$5111,Тех_Движение!$D$2:$D$5111,$C34,Тех_Движение!$B$2:$B$5111,"&lt;="&amp;N$3)-$F34)))</f>
        <v>#VALUE!</v>
      </c>
      <c r="O34" s="21" t="e">
        <f>IF(OR($B34="",O$3&lt;$D34+Настройки!$B$7),0,MAX(0,$E34-MAX(0,SUMIFS(Тех_Движение!$G$2:$G$5111,Тех_Движение!$D$2:$D$5111,$C34,Тех_Движение!$B$2:$B$5111,"&lt;="&amp;O$3)-$F34)))</f>
        <v>#VALUE!</v>
      </c>
      <c r="P34" s="21" t="e">
        <f>IF(OR($B34="",P$3&lt;$D34+Настройки!$B$7),0,MAX(0,$E34-MAX(0,SUMIFS(Тех_Движение!$G$2:$G$5111,Тех_Движение!$D$2:$D$5111,$C34,Тех_Движение!$B$2:$B$5111,"&lt;="&amp;P$3)-$F34)))</f>
        <v>#VALUE!</v>
      </c>
      <c r="Q34" s="21" t="e">
        <f>IF(OR($B34="",Q$3&lt;$D34+Настройки!$B$7),0,MAX(0,$E34-MAX(0,SUMIFS(Тех_Движение!$G$2:$G$5111,Тех_Движение!$D$2:$D$5111,$C34,Тех_Движение!$B$2:$B$5111,"&lt;="&amp;Q$3)-$F34)))</f>
        <v>#VALUE!</v>
      </c>
      <c r="R34" s="21" t="str">
        <f t="shared" si="1"/>
        <v/>
      </c>
      <c r="S34" s="23" t="str">
        <f>IF($B34="","",VLOOKUP($C34,Настройки!$A$11:$L$17,9,FALSE))</f>
        <v/>
      </c>
      <c r="T34" s="23" t="str">
        <f t="shared" si="2"/>
        <v/>
      </c>
    </row>
    <row r="35" spans="1:20" x14ac:dyDescent="0.3">
      <c r="A35" s="20">
        <f>Тех_Движение!$A$32</f>
        <v>31</v>
      </c>
      <c r="B35" s="20" t="str">
        <f>IF(Тех_Движение!$F$32&gt;0,Тех_Движение!$I$32,"")</f>
        <v/>
      </c>
      <c r="C35" s="20" t="str">
        <f>IF($B35="","",Тех_Движение!$D$32)</f>
        <v/>
      </c>
      <c r="D35" s="9" t="str">
        <f>IF($B35="","",Тех_Движение!$B$32)</f>
        <v/>
      </c>
      <c r="E35" s="21" t="str">
        <f>IF($B35="","",Тех_Движение!$F$32)</f>
        <v/>
      </c>
      <c r="F35" s="21" t="str">
        <f>IF($B35="","",SUMIFS($E$5:$E34,$C$5:$C34,$C35))</f>
        <v/>
      </c>
      <c r="G35" s="21" t="str">
        <f>IF($B35="","",MAX(0,$E35-MAX(0,SUMIFS(Тех_Движение!$G$2:$G$5111,Тех_Движение!$D$2:$D$5111,$C35,Тех_Движение!$B$2:$B$5111,"&lt;="&amp;Настройки!$B$5-1)-$F35)))</f>
        <v/>
      </c>
      <c r="H35" s="21" t="str">
        <f>IF($B35="","",IF(AND($D35&gt;=Настройки!$B$5,$D35&lt;=Настройки!$B$6),$E35,0))</f>
        <v/>
      </c>
      <c r="I35" s="21" t="str">
        <f t="shared" si="0"/>
        <v/>
      </c>
      <c r="J35" s="21" t="str">
        <f>IF($B35="","",MAX(0,$E35-MAX(0,SUMIFS(Тех_Движение!$G$2:$G$5111,Тех_Движение!$D$2:$D$5111,$C35,Тех_Движение!$B$2:$B$5111,"&lt;="&amp;Настройки!$B$6)-$F35)))</f>
        <v/>
      </c>
      <c r="K35" s="21" t="e">
        <f>IF(OR($B35="",K$3&lt;$D35+Настройки!$B$7),0,MAX(0,$E35-MAX(0,SUMIFS(Тех_Движение!$G$2:$G$5111,Тех_Движение!$D$2:$D$5111,$C35,Тех_Движение!$B$2:$B$5111,"&lt;="&amp;K$3)-$F35)))</f>
        <v>#VALUE!</v>
      </c>
      <c r="L35" s="21" t="e">
        <f>IF(OR($B35="",L$3&lt;$D35+Настройки!$B$7),0,MAX(0,$E35-MAX(0,SUMIFS(Тех_Движение!$G$2:$G$5111,Тех_Движение!$D$2:$D$5111,$C35,Тех_Движение!$B$2:$B$5111,"&lt;="&amp;L$3)-$F35)))</f>
        <v>#VALUE!</v>
      </c>
      <c r="M35" s="21" t="e">
        <f>IF(OR($B35="",M$3&lt;$D35+Настройки!$B$7),0,MAX(0,$E35-MAX(0,SUMIFS(Тех_Движение!$G$2:$G$5111,Тех_Движение!$D$2:$D$5111,$C35,Тех_Движение!$B$2:$B$5111,"&lt;="&amp;M$3)-$F35)))</f>
        <v>#VALUE!</v>
      </c>
      <c r="N35" s="21" t="e">
        <f>IF(OR($B35="",N$3&lt;$D35+Настройки!$B$7),0,MAX(0,$E35-MAX(0,SUMIFS(Тех_Движение!$G$2:$G$5111,Тех_Движение!$D$2:$D$5111,$C35,Тех_Движение!$B$2:$B$5111,"&lt;="&amp;N$3)-$F35)))</f>
        <v>#VALUE!</v>
      </c>
      <c r="O35" s="21" t="e">
        <f>IF(OR($B35="",O$3&lt;$D35+Настройки!$B$7),0,MAX(0,$E35-MAX(0,SUMIFS(Тех_Движение!$G$2:$G$5111,Тех_Движение!$D$2:$D$5111,$C35,Тех_Движение!$B$2:$B$5111,"&lt;="&amp;O$3)-$F35)))</f>
        <v>#VALUE!</v>
      </c>
      <c r="P35" s="21" t="e">
        <f>IF(OR($B35="",P$3&lt;$D35+Настройки!$B$7),0,MAX(0,$E35-MAX(0,SUMIFS(Тех_Движение!$G$2:$G$5111,Тех_Движение!$D$2:$D$5111,$C35,Тех_Движение!$B$2:$B$5111,"&lt;="&amp;P$3)-$F35)))</f>
        <v>#VALUE!</v>
      </c>
      <c r="Q35" s="21" t="e">
        <f>IF(OR($B35="",Q$3&lt;$D35+Настройки!$B$7),0,MAX(0,$E35-MAX(0,SUMIFS(Тех_Движение!$G$2:$G$5111,Тех_Движение!$D$2:$D$5111,$C35,Тех_Движение!$B$2:$B$5111,"&lt;="&amp;Q$3)-$F35)))</f>
        <v>#VALUE!</v>
      </c>
      <c r="R35" s="21" t="str">
        <f t="shared" si="1"/>
        <v/>
      </c>
      <c r="S35" s="23" t="str">
        <f>IF($B35="","",VLOOKUP($C35,Настройки!$A$11:$L$17,9,FALSE))</f>
        <v/>
      </c>
      <c r="T35" s="23" t="str">
        <f t="shared" si="2"/>
        <v/>
      </c>
    </row>
    <row r="36" spans="1:20" x14ac:dyDescent="0.3">
      <c r="A36" s="20">
        <f>Тех_Движение!$A$33</f>
        <v>32</v>
      </c>
      <c r="B36" s="20" t="str">
        <f>IF(Тех_Движение!$F$33&gt;0,Тех_Движение!$I$33,"")</f>
        <v>dd.mm_Г 3500</v>
      </c>
      <c r="C36" s="20" t="str">
        <f>IF($B36="","",Тех_Движение!$D$33)</f>
        <v>Г 3500</v>
      </c>
      <c r="D36" s="9">
        <f>IF($B36="","",Тех_Движение!$B$33)</f>
        <v>46245</v>
      </c>
      <c r="E36" s="21">
        <f>IF($B36="","",Тех_Движение!$F$33)</f>
        <v>10</v>
      </c>
      <c r="F36" s="21">
        <f>IF($B36="","",SUMIFS($E$5:$E35,$C$5:$C35,$C36))</f>
        <v>4</v>
      </c>
      <c r="G36" s="21">
        <f>IF($B36="","",MAX(0,$E36-MAX(0,SUMIFS(Тех_Движение!$G$2:$G$5111,Тех_Движение!$D$2:$D$5111,$C36,Тех_Движение!$B$2:$B$5111,"&lt;="&amp;Настройки!$B$5-1)-$F36)))</f>
        <v>0</v>
      </c>
      <c r="H36" s="21">
        <f>IF($B36="","",IF(AND($D36&gt;=Настройки!$B$5,$D36&lt;=Настройки!$B$6),$E36,0))</f>
        <v>0</v>
      </c>
      <c r="I36" s="21">
        <f t="shared" si="0"/>
        <v>0</v>
      </c>
      <c r="J36" s="21">
        <f>IF($B36="","",MAX(0,$E36-MAX(0,SUMIFS(Тех_Движение!$G$2:$G$5111,Тех_Движение!$D$2:$D$5111,$C36,Тех_Движение!$B$2:$B$5111,"&lt;="&amp;Настройки!$B$6)-$F36)))</f>
        <v>0</v>
      </c>
      <c r="K36" s="21">
        <f>IF(OR($B36="",K$3&lt;$D36+Настройки!$B$7),0,MAX(0,$E36-MAX(0,SUMIFS(Тех_Движение!$G$2:$G$5111,Тех_Движение!$D$2:$D$5111,$C36,Тех_Движение!$B$2:$B$5111,"&lt;="&amp;K$3)-$F36)))</f>
        <v>0</v>
      </c>
      <c r="L36" s="21">
        <f>IF(OR($B36="",L$3&lt;$D36+Настройки!$B$7),0,MAX(0,$E36-MAX(0,SUMIFS(Тех_Движение!$G$2:$G$5111,Тех_Движение!$D$2:$D$5111,$C36,Тех_Движение!$B$2:$B$5111,"&lt;="&amp;L$3)-$F36)))</f>
        <v>0</v>
      </c>
      <c r="M36" s="21">
        <f>IF(OR($B36="",M$3&lt;$D36+Настройки!$B$7),0,MAX(0,$E36-MAX(0,SUMIFS(Тех_Движение!$G$2:$G$5111,Тех_Движение!$D$2:$D$5111,$C36,Тех_Движение!$B$2:$B$5111,"&lt;="&amp;M$3)-$F36)))</f>
        <v>0</v>
      </c>
      <c r="N36" s="21">
        <f>IF(OR($B36="",N$3&lt;$D36+Настройки!$B$7),0,MAX(0,$E36-MAX(0,SUMIFS(Тех_Движение!$G$2:$G$5111,Тех_Движение!$D$2:$D$5111,$C36,Тех_Движение!$B$2:$B$5111,"&lt;="&amp;N$3)-$F36)))</f>
        <v>0</v>
      </c>
      <c r="O36" s="21">
        <f>IF(OR($B36="",O$3&lt;$D36+Настройки!$B$7),0,MAX(0,$E36-MAX(0,SUMIFS(Тех_Движение!$G$2:$G$5111,Тех_Движение!$D$2:$D$5111,$C36,Тех_Движение!$B$2:$B$5111,"&lt;="&amp;O$3)-$F36)))</f>
        <v>0</v>
      </c>
      <c r="P36" s="21">
        <f>IF(OR($B36="",P$3&lt;$D36+Настройки!$B$7),0,MAX(0,$E36-MAX(0,SUMIFS(Тех_Движение!$G$2:$G$5111,Тех_Движение!$D$2:$D$5111,$C36,Тех_Движение!$B$2:$B$5111,"&lt;="&amp;P$3)-$F36)))</f>
        <v>0</v>
      </c>
      <c r="Q36" s="21">
        <f>IF(OR($B36="",Q$3&lt;$D36+Настройки!$B$7),0,MAX(0,$E36-MAX(0,SUMIFS(Тех_Движение!$G$2:$G$5111,Тех_Движение!$D$2:$D$5111,$C36,Тех_Движение!$B$2:$B$5111,"&lt;="&amp;Q$3)-$F36)))</f>
        <v>0</v>
      </c>
      <c r="R36" s="21">
        <f t="shared" si="1"/>
        <v>0</v>
      </c>
      <c r="S36" s="23">
        <f>IF($B36="","",VLOOKUP($C36,Настройки!$A$11:$L$17,9,FALSE))</f>
        <v>5</v>
      </c>
      <c r="T36" s="23">
        <f t="shared" si="2"/>
        <v>0</v>
      </c>
    </row>
    <row r="37" spans="1:20" x14ac:dyDescent="0.3">
      <c r="A37" s="20">
        <f>Тех_Движение!$A$34</f>
        <v>33</v>
      </c>
      <c r="B37" s="20" t="str">
        <f>IF(Тех_Движение!$F$34&gt;0,Тех_Движение!$I$34,"")</f>
        <v/>
      </c>
      <c r="C37" s="20" t="str">
        <f>IF($B37="","",Тех_Движение!$D$34)</f>
        <v/>
      </c>
      <c r="D37" s="9" t="str">
        <f>IF($B37="","",Тех_Движение!$B$34)</f>
        <v/>
      </c>
      <c r="E37" s="21" t="str">
        <f>IF($B37="","",Тех_Движение!$F$34)</f>
        <v/>
      </c>
      <c r="F37" s="21" t="str">
        <f>IF($B37="","",SUMIFS($E$5:$E36,$C$5:$C36,$C37))</f>
        <v/>
      </c>
      <c r="G37" s="21" t="str">
        <f>IF($B37="","",MAX(0,$E37-MAX(0,SUMIFS(Тех_Движение!$G$2:$G$5111,Тех_Движение!$D$2:$D$5111,$C37,Тех_Движение!$B$2:$B$5111,"&lt;="&amp;Настройки!$B$5-1)-$F37)))</f>
        <v/>
      </c>
      <c r="H37" s="21" t="str">
        <f>IF($B37="","",IF(AND($D37&gt;=Настройки!$B$5,$D37&lt;=Настройки!$B$6),$E37,0))</f>
        <v/>
      </c>
      <c r="I37" s="21" t="str">
        <f t="shared" si="0"/>
        <v/>
      </c>
      <c r="J37" s="21" t="str">
        <f>IF($B37="","",MAX(0,$E37-MAX(0,SUMIFS(Тех_Движение!$G$2:$G$5111,Тех_Движение!$D$2:$D$5111,$C37,Тех_Движение!$B$2:$B$5111,"&lt;="&amp;Настройки!$B$6)-$F37)))</f>
        <v/>
      </c>
      <c r="K37" s="21" t="e">
        <f>IF(OR($B37="",K$3&lt;$D37+Настройки!$B$7),0,MAX(0,$E37-MAX(0,SUMIFS(Тех_Движение!$G$2:$G$5111,Тех_Движение!$D$2:$D$5111,$C37,Тех_Движение!$B$2:$B$5111,"&lt;="&amp;K$3)-$F37)))</f>
        <v>#VALUE!</v>
      </c>
      <c r="L37" s="21" t="e">
        <f>IF(OR($B37="",L$3&lt;$D37+Настройки!$B$7),0,MAX(0,$E37-MAX(0,SUMIFS(Тех_Движение!$G$2:$G$5111,Тех_Движение!$D$2:$D$5111,$C37,Тех_Движение!$B$2:$B$5111,"&lt;="&amp;L$3)-$F37)))</f>
        <v>#VALUE!</v>
      </c>
      <c r="M37" s="21" t="e">
        <f>IF(OR($B37="",M$3&lt;$D37+Настройки!$B$7),0,MAX(0,$E37-MAX(0,SUMIFS(Тех_Движение!$G$2:$G$5111,Тех_Движение!$D$2:$D$5111,$C37,Тех_Движение!$B$2:$B$5111,"&lt;="&amp;M$3)-$F37)))</f>
        <v>#VALUE!</v>
      </c>
      <c r="N37" s="21" t="e">
        <f>IF(OR($B37="",N$3&lt;$D37+Настройки!$B$7),0,MAX(0,$E37-MAX(0,SUMIFS(Тех_Движение!$G$2:$G$5111,Тех_Движение!$D$2:$D$5111,$C37,Тех_Движение!$B$2:$B$5111,"&lt;="&amp;N$3)-$F37)))</f>
        <v>#VALUE!</v>
      </c>
      <c r="O37" s="21" t="e">
        <f>IF(OR($B37="",O$3&lt;$D37+Настройки!$B$7),0,MAX(0,$E37-MAX(0,SUMIFS(Тех_Движение!$G$2:$G$5111,Тех_Движение!$D$2:$D$5111,$C37,Тех_Движение!$B$2:$B$5111,"&lt;="&amp;O$3)-$F37)))</f>
        <v>#VALUE!</v>
      </c>
      <c r="P37" s="21" t="e">
        <f>IF(OR($B37="",P$3&lt;$D37+Настройки!$B$7),0,MAX(0,$E37-MAX(0,SUMIFS(Тех_Движение!$G$2:$G$5111,Тех_Движение!$D$2:$D$5111,$C37,Тех_Движение!$B$2:$B$5111,"&lt;="&amp;P$3)-$F37)))</f>
        <v>#VALUE!</v>
      </c>
      <c r="Q37" s="21" t="e">
        <f>IF(OR($B37="",Q$3&lt;$D37+Настройки!$B$7),0,MAX(0,$E37-MAX(0,SUMIFS(Тех_Движение!$G$2:$G$5111,Тех_Движение!$D$2:$D$5111,$C37,Тех_Движение!$B$2:$B$5111,"&lt;="&amp;Q$3)-$F37)))</f>
        <v>#VALUE!</v>
      </c>
      <c r="R37" s="21" t="str">
        <f t="shared" si="1"/>
        <v/>
      </c>
      <c r="S37" s="23" t="str">
        <f>IF($B37="","",VLOOKUP($C37,Настройки!$A$11:$L$17,9,FALSE))</f>
        <v/>
      </c>
      <c r="T37" s="23" t="str">
        <f t="shared" si="2"/>
        <v/>
      </c>
    </row>
    <row r="38" spans="1:20" x14ac:dyDescent="0.3">
      <c r="A38" s="20">
        <f>Тех_Движение!$A$35</f>
        <v>34</v>
      </c>
      <c r="B38" s="20" t="str">
        <f>IF(Тех_Движение!$F$35&gt;0,Тех_Движение!$I$35,"")</f>
        <v/>
      </c>
      <c r="C38" s="20" t="str">
        <f>IF($B38="","",Тех_Движение!$D$35)</f>
        <v/>
      </c>
      <c r="D38" s="9" t="str">
        <f>IF($B38="","",Тех_Движение!$B$35)</f>
        <v/>
      </c>
      <c r="E38" s="21" t="str">
        <f>IF($B38="","",Тех_Движение!$F$35)</f>
        <v/>
      </c>
      <c r="F38" s="21" t="str">
        <f>IF($B38="","",SUMIFS($E$5:$E37,$C$5:$C37,$C38))</f>
        <v/>
      </c>
      <c r="G38" s="21" t="str">
        <f>IF($B38="","",MAX(0,$E38-MAX(0,SUMIFS(Тех_Движение!$G$2:$G$5111,Тех_Движение!$D$2:$D$5111,$C38,Тех_Движение!$B$2:$B$5111,"&lt;="&amp;Настройки!$B$5-1)-$F38)))</f>
        <v/>
      </c>
      <c r="H38" s="21" t="str">
        <f>IF($B38="","",IF(AND($D38&gt;=Настройки!$B$5,$D38&lt;=Настройки!$B$6),$E38,0))</f>
        <v/>
      </c>
      <c r="I38" s="21" t="str">
        <f t="shared" si="0"/>
        <v/>
      </c>
      <c r="J38" s="21" t="str">
        <f>IF($B38="","",MAX(0,$E38-MAX(0,SUMIFS(Тех_Движение!$G$2:$G$5111,Тех_Движение!$D$2:$D$5111,$C38,Тех_Движение!$B$2:$B$5111,"&lt;="&amp;Настройки!$B$6)-$F38)))</f>
        <v/>
      </c>
      <c r="K38" s="21" t="e">
        <f>IF(OR($B38="",K$3&lt;$D38+Настройки!$B$7),0,MAX(0,$E38-MAX(0,SUMIFS(Тех_Движение!$G$2:$G$5111,Тех_Движение!$D$2:$D$5111,$C38,Тех_Движение!$B$2:$B$5111,"&lt;="&amp;K$3)-$F38)))</f>
        <v>#VALUE!</v>
      </c>
      <c r="L38" s="21" t="e">
        <f>IF(OR($B38="",L$3&lt;$D38+Настройки!$B$7),0,MAX(0,$E38-MAX(0,SUMIFS(Тех_Движение!$G$2:$G$5111,Тех_Движение!$D$2:$D$5111,$C38,Тех_Движение!$B$2:$B$5111,"&lt;="&amp;L$3)-$F38)))</f>
        <v>#VALUE!</v>
      </c>
      <c r="M38" s="21" t="e">
        <f>IF(OR($B38="",M$3&lt;$D38+Настройки!$B$7),0,MAX(0,$E38-MAX(0,SUMIFS(Тех_Движение!$G$2:$G$5111,Тех_Движение!$D$2:$D$5111,$C38,Тех_Движение!$B$2:$B$5111,"&lt;="&amp;M$3)-$F38)))</f>
        <v>#VALUE!</v>
      </c>
      <c r="N38" s="21" t="e">
        <f>IF(OR($B38="",N$3&lt;$D38+Настройки!$B$7),0,MAX(0,$E38-MAX(0,SUMIFS(Тех_Движение!$G$2:$G$5111,Тех_Движение!$D$2:$D$5111,$C38,Тех_Движение!$B$2:$B$5111,"&lt;="&amp;N$3)-$F38)))</f>
        <v>#VALUE!</v>
      </c>
      <c r="O38" s="21" t="e">
        <f>IF(OR($B38="",O$3&lt;$D38+Настройки!$B$7),0,MAX(0,$E38-MAX(0,SUMIFS(Тех_Движение!$G$2:$G$5111,Тех_Движение!$D$2:$D$5111,$C38,Тех_Движение!$B$2:$B$5111,"&lt;="&amp;O$3)-$F38)))</f>
        <v>#VALUE!</v>
      </c>
      <c r="P38" s="21" t="e">
        <f>IF(OR($B38="",P$3&lt;$D38+Настройки!$B$7),0,MAX(0,$E38-MAX(0,SUMIFS(Тех_Движение!$G$2:$G$5111,Тех_Движение!$D$2:$D$5111,$C38,Тех_Движение!$B$2:$B$5111,"&lt;="&amp;P$3)-$F38)))</f>
        <v>#VALUE!</v>
      </c>
      <c r="Q38" s="21" t="e">
        <f>IF(OR($B38="",Q$3&lt;$D38+Настройки!$B$7),0,MAX(0,$E38-MAX(0,SUMIFS(Тех_Движение!$G$2:$G$5111,Тех_Движение!$D$2:$D$5111,$C38,Тех_Движение!$B$2:$B$5111,"&lt;="&amp;Q$3)-$F38)))</f>
        <v>#VALUE!</v>
      </c>
      <c r="R38" s="21" t="str">
        <f t="shared" si="1"/>
        <v/>
      </c>
      <c r="S38" s="23" t="str">
        <f>IF($B38="","",VLOOKUP($C38,Настройки!$A$11:$L$17,9,FALSE))</f>
        <v/>
      </c>
      <c r="T38" s="23" t="str">
        <f t="shared" si="2"/>
        <v/>
      </c>
    </row>
    <row r="39" spans="1:20" x14ac:dyDescent="0.3">
      <c r="A39" s="20">
        <f>Тех_Движение!$A$36</f>
        <v>35</v>
      </c>
      <c r="B39" s="20" t="str">
        <f>IF(Тех_Движение!$F$36&gt;0,Тех_Движение!$I$36,"")</f>
        <v/>
      </c>
      <c r="C39" s="20" t="str">
        <f>IF($B39="","",Тех_Движение!$D$36)</f>
        <v/>
      </c>
      <c r="D39" s="9" t="str">
        <f>IF($B39="","",Тех_Движение!$B$36)</f>
        <v/>
      </c>
      <c r="E39" s="21" t="str">
        <f>IF($B39="","",Тех_Движение!$F$36)</f>
        <v/>
      </c>
      <c r="F39" s="21" t="str">
        <f>IF($B39="","",SUMIFS($E$5:$E38,$C$5:$C38,$C39))</f>
        <v/>
      </c>
      <c r="G39" s="21" t="str">
        <f>IF($B39="","",MAX(0,$E39-MAX(0,SUMIFS(Тех_Движение!$G$2:$G$5111,Тех_Движение!$D$2:$D$5111,$C39,Тех_Движение!$B$2:$B$5111,"&lt;="&amp;Настройки!$B$5-1)-$F39)))</f>
        <v/>
      </c>
      <c r="H39" s="21" t="str">
        <f>IF($B39="","",IF(AND($D39&gt;=Настройки!$B$5,$D39&lt;=Настройки!$B$6),$E39,0))</f>
        <v/>
      </c>
      <c r="I39" s="21" t="str">
        <f t="shared" si="0"/>
        <v/>
      </c>
      <c r="J39" s="21" t="str">
        <f>IF($B39="","",MAX(0,$E39-MAX(0,SUMIFS(Тех_Движение!$G$2:$G$5111,Тех_Движение!$D$2:$D$5111,$C39,Тех_Движение!$B$2:$B$5111,"&lt;="&amp;Настройки!$B$6)-$F39)))</f>
        <v/>
      </c>
      <c r="K39" s="21" t="e">
        <f>IF(OR($B39="",K$3&lt;$D39+Настройки!$B$7),0,MAX(0,$E39-MAX(0,SUMIFS(Тех_Движение!$G$2:$G$5111,Тех_Движение!$D$2:$D$5111,$C39,Тех_Движение!$B$2:$B$5111,"&lt;="&amp;K$3)-$F39)))</f>
        <v>#VALUE!</v>
      </c>
      <c r="L39" s="21" t="e">
        <f>IF(OR($B39="",L$3&lt;$D39+Настройки!$B$7),0,MAX(0,$E39-MAX(0,SUMIFS(Тех_Движение!$G$2:$G$5111,Тех_Движение!$D$2:$D$5111,$C39,Тех_Движение!$B$2:$B$5111,"&lt;="&amp;L$3)-$F39)))</f>
        <v>#VALUE!</v>
      </c>
      <c r="M39" s="21" t="e">
        <f>IF(OR($B39="",M$3&lt;$D39+Настройки!$B$7),0,MAX(0,$E39-MAX(0,SUMIFS(Тех_Движение!$G$2:$G$5111,Тех_Движение!$D$2:$D$5111,$C39,Тех_Движение!$B$2:$B$5111,"&lt;="&amp;M$3)-$F39)))</f>
        <v>#VALUE!</v>
      </c>
      <c r="N39" s="21" t="e">
        <f>IF(OR($B39="",N$3&lt;$D39+Настройки!$B$7),0,MAX(0,$E39-MAX(0,SUMIFS(Тех_Движение!$G$2:$G$5111,Тех_Движение!$D$2:$D$5111,$C39,Тех_Движение!$B$2:$B$5111,"&lt;="&amp;N$3)-$F39)))</f>
        <v>#VALUE!</v>
      </c>
      <c r="O39" s="21" t="e">
        <f>IF(OR($B39="",O$3&lt;$D39+Настройки!$B$7),0,MAX(0,$E39-MAX(0,SUMIFS(Тех_Движение!$G$2:$G$5111,Тех_Движение!$D$2:$D$5111,$C39,Тех_Движение!$B$2:$B$5111,"&lt;="&amp;O$3)-$F39)))</f>
        <v>#VALUE!</v>
      </c>
      <c r="P39" s="21" t="e">
        <f>IF(OR($B39="",P$3&lt;$D39+Настройки!$B$7),0,MAX(0,$E39-MAX(0,SUMIFS(Тех_Движение!$G$2:$G$5111,Тех_Движение!$D$2:$D$5111,$C39,Тех_Движение!$B$2:$B$5111,"&lt;="&amp;P$3)-$F39)))</f>
        <v>#VALUE!</v>
      </c>
      <c r="Q39" s="21" t="e">
        <f>IF(OR($B39="",Q$3&lt;$D39+Настройки!$B$7),0,MAX(0,$E39-MAX(0,SUMIFS(Тех_Движение!$G$2:$G$5111,Тех_Движение!$D$2:$D$5111,$C39,Тех_Движение!$B$2:$B$5111,"&lt;="&amp;Q$3)-$F39)))</f>
        <v>#VALUE!</v>
      </c>
      <c r="R39" s="21" t="str">
        <f t="shared" si="1"/>
        <v/>
      </c>
      <c r="S39" s="23" t="str">
        <f>IF($B39="","",VLOOKUP($C39,Настройки!$A$11:$L$17,9,FALSE))</f>
        <v/>
      </c>
      <c r="T39" s="23" t="str">
        <f t="shared" si="2"/>
        <v/>
      </c>
    </row>
    <row r="40" spans="1:20" x14ac:dyDescent="0.3">
      <c r="A40" s="20">
        <f>Тех_Движение!$A$37</f>
        <v>36</v>
      </c>
      <c r="B40" s="20" t="str">
        <f>IF(Тех_Движение!$F$37&gt;0,Тех_Движение!$I$37,"")</f>
        <v/>
      </c>
      <c r="C40" s="20" t="str">
        <f>IF($B40="","",Тех_Движение!$D$37)</f>
        <v/>
      </c>
      <c r="D40" s="9" t="str">
        <f>IF($B40="","",Тех_Движение!$B$37)</f>
        <v/>
      </c>
      <c r="E40" s="21" t="str">
        <f>IF($B40="","",Тех_Движение!$F$37)</f>
        <v/>
      </c>
      <c r="F40" s="21" t="str">
        <f>IF($B40="","",SUMIFS($E$5:$E39,$C$5:$C39,$C40))</f>
        <v/>
      </c>
      <c r="G40" s="21" t="str">
        <f>IF($B40="","",MAX(0,$E40-MAX(0,SUMIFS(Тех_Движение!$G$2:$G$5111,Тех_Движение!$D$2:$D$5111,$C40,Тех_Движение!$B$2:$B$5111,"&lt;="&amp;Настройки!$B$5-1)-$F40)))</f>
        <v/>
      </c>
      <c r="H40" s="21" t="str">
        <f>IF($B40="","",IF(AND($D40&gt;=Настройки!$B$5,$D40&lt;=Настройки!$B$6),$E40,0))</f>
        <v/>
      </c>
      <c r="I40" s="21" t="str">
        <f t="shared" si="0"/>
        <v/>
      </c>
      <c r="J40" s="21" t="str">
        <f>IF($B40="","",MAX(0,$E40-MAX(0,SUMIFS(Тех_Движение!$G$2:$G$5111,Тех_Движение!$D$2:$D$5111,$C40,Тех_Движение!$B$2:$B$5111,"&lt;="&amp;Настройки!$B$6)-$F40)))</f>
        <v/>
      </c>
      <c r="K40" s="21" t="e">
        <f>IF(OR($B40="",K$3&lt;$D40+Настройки!$B$7),0,MAX(0,$E40-MAX(0,SUMIFS(Тех_Движение!$G$2:$G$5111,Тех_Движение!$D$2:$D$5111,$C40,Тех_Движение!$B$2:$B$5111,"&lt;="&amp;K$3)-$F40)))</f>
        <v>#VALUE!</v>
      </c>
      <c r="L40" s="21" t="e">
        <f>IF(OR($B40="",L$3&lt;$D40+Настройки!$B$7),0,MAX(0,$E40-MAX(0,SUMIFS(Тех_Движение!$G$2:$G$5111,Тех_Движение!$D$2:$D$5111,$C40,Тех_Движение!$B$2:$B$5111,"&lt;="&amp;L$3)-$F40)))</f>
        <v>#VALUE!</v>
      </c>
      <c r="M40" s="21" t="e">
        <f>IF(OR($B40="",M$3&lt;$D40+Настройки!$B$7),0,MAX(0,$E40-MAX(0,SUMIFS(Тех_Движение!$G$2:$G$5111,Тех_Движение!$D$2:$D$5111,$C40,Тех_Движение!$B$2:$B$5111,"&lt;="&amp;M$3)-$F40)))</f>
        <v>#VALUE!</v>
      </c>
      <c r="N40" s="21" t="e">
        <f>IF(OR($B40="",N$3&lt;$D40+Настройки!$B$7),0,MAX(0,$E40-MAX(0,SUMIFS(Тех_Движение!$G$2:$G$5111,Тех_Движение!$D$2:$D$5111,$C40,Тех_Движение!$B$2:$B$5111,"&lt;="&amp;N$3)-$F40)))</f>
        <v>#VALUE!</v>
      </c>
      <c r="O40" s="21" t="e">
        <f>IF(OR($B40="",O$3&lt;$D40+Настройки!$B$7),0,MAX(0,$E40-MAX(0,SUMIFS(Тех_Движение!$G$2:$G$5111,Тех_Движение!$D$2:$D$5111,$C40,Тех_Движение!$B$2:$B$5111,"&lt;="&amp;O$3)-$F40)))</f>
        <v>#VALUE!</v>
      </c>
      <c r="P40" s="21" t="e">
        <f>IF(OR($B40="",P$3&lt;$D40+Настройки!$B$7),0,MAX(0,$E40-MAX(0,SUMIFS(Тех_Движение!$G$2:$G$5111,Тех_Движение!$D$2:$D$5111,$C40,Тех_Движение!$B$2:$B$5111,"&lt;="&amp;P$3)-$F40)))</f>
        <v>#VALUE!</v>
      </c>
      <c r="Q40" s="21" t="e">
        <f>IF(OR($B40="",Q$3&lt;$D40+Настройки!$B$7),0,MAX(0,$E40-MAX(0,SUMIFS(Тех_Движение!$G$2:$G$5111,Тех_Движение!$D$2:$D$5111,$C40,Тех_Движение!$B$2:$B$5111,"&lt;="&amp;Q$3)-$F40)))</f>
        <v>#VALUE!</v>
      </c>
      <c r="R40" s="21" t="str">
        <f t="shared" si="1"/>
        <v/>
      </c>
      <c r="S40" s="23" t="str">
        <f>IF($B40="","",VLOOKUP($C40,Настройки!$A$11:$L$17,9,FALSE))</f>
        <v/>
      </c>
      <c r="T40" s="23" t="str">
        <f t="shared" si="2"/>
        <v/>
      </c>
    </row>
    <row r="41" spans="1:20" x14ac:dyDescent="0.3">
      <c r="A41" s="20">
        <f>Тех_Движение!$A$38</f>
        <v>37</v>
      </c>
      <c r="B41" s="20" t="str">
        <f>IF(Тех_Движение!$F$38&gt;0,Тех_Движение!$I$38,"")</f>
        <v/>
      </c>
      <c r="C41" s="20" t="str">
        <f>IF($B41="","",Тех_Движение!$D$38)</f>
        <v/>
      </c>
      <c r="D41" s="9" t="str">
        <f>IF($B41="","",Тех_Движение!$B$38)</f>
        <v/>
      </c>
      <c r="E41" s="21" t="str">
        <f>IF($B41="","",Тех_Движение!$F$38)</f>
        <v/>
      </c>
      <c r="F41" s="21" t="str">
        <f>IF($B41="","",SUMIFS($E$5:$E40,$C$5:$C40,$C41))</f>
        <v/>
      </c>
      <c r="G41" s="21" t="str">
        <f>IF($B41="","",MAX(0,$E41-MAX(0,SUMIFS(Тех_Движение!$G$2:$G$5111,Тех_Движение!$D$2:$D$5111,$C41,Тех_Движение!$B$2:$B$5111,"&lt;="&amp;Настройки!$B$5-1)-$F41)))</f>
        <v/>
      </c>
      <c r="H41" s="21" t="str">
        <f>IF($B41="","",IF(AND($D41&gt;=Настройки!$B$5,$D41&lt;=Настройки!$B$6),$E41,0))</f>
        <v/>
      </c>
      <c r="I41" s="21" t="str">
        <f t="shared" si="0"/>
        <v/>
      </c>
      <c r="J41" s="21" t="str">
        <f>IF($B41="","",MAX(0,$E41-MAX(0,SUMIFS(Тех_Движение!$G$2:$G$5111,Тех_Движение!$D$2:$D$5111,$C41,Тех_Движение!$B$2:$B$5111,"&lt;="&amp;Настройки!$B$6)-$F41)))</f>
        <v/>
      </c>
      <c r="K41" s="21" t="e">
        <f>IF(OR($B41="",K$3&lt;$D41+Настройки!$B$7),0,MAX(0,$E41-MAX(0,SUMIFS(Тех_Движение!$G$2:$G$5111,Тех_Движение!$D$2:$D$5111,$C41,Тех_Движение!$B$2:$B$5111,"&lt;="&amp;K$3)-$F41)))</f>
        <v>#VALUE!</v>
      </c>
      <c r="L41" s="21" t="e">
        <f>IF(OR($B41="",L$3&lt;$D41+Настройки!$B$7),0,MAX(0,$E41-MAX(0,SUMIFS(Тех_Движение!$G$2:$G$5111,Тех_Движение!$D$2:$D$5111,$C41,Тех_Движение!$B$2:$B$5111,"&lt;="&amp;L$3)-$F41)))</f>
        <v>#VALUE!</v>
      </c>
      <c r="M41" s="21" t="e">
        <f>IF(OR($B41="",M$3&lt;$D41+Настройки!$B$7),0,MAX(0,$E41-MAX(0,SUMIFS(Тех_Движение!$G$2:$G$5111,Тех_Движение!$D$2:$D$5111,$C41,Тех_Движение!$B$2:$B$5111,"&lt;="&amp;M$3)-$F41)))</f>
        <v>#VALUE!</v>
      </c>
      <c r="N41" s="21" t="e">
        <f>IF(OR($B41="",N$3&lt;$D41+Настройки!$B$7),0,MAX(0,$E41-MAX(0,SUMIFS(Тех_Движение!$G$2:$G$5111,Тех_Движение!$D$2:$D$5111,$C41,Тех_Движение!$B$2:$B$5111,"&lt;="&amp;N$3)-$F41)))</f>
        <v>#VALUE!</v>
      </c>
      <c r="O41" s="21" t="e">
        <f>IF(OR($B41="",O$3&lt;$D41+Настройки!$B$7),0,MAX(0,$E41-MAX(0,SUMIFS(Тех_Движение!$G$2:$G$5111,Тех_Движение!$D$2:$D$5111,$C41,Тех_Движение!$B$2:$B$5111,"&lt;="&amp;O$3)-$F41)))</f>
        <v>#VALUE!</v>
      </c>
      <c r="P41" s="21" t="e">
        <f>IF(OR($B41="",P$3&lt;$D41+Настройки!$B$7),0,MAX(0,$E41-MAX(0,SUMIFS(Тех_Движение!$G$2:$G$5111,Тех_Движение!$D$2:$D$5111,$C41,Тех_Движение!$B$2:$B$5111,"&lt;="&amp;P$3)-$F41)))</f>
        <v>#VALUE!</v>
      </c>
      <c r="Q41" s="21" t="e">
        <f>IF(OR($B41="",Q$3&lt;$D41+Настройки!$B$7),0,MAX(0,$E41-MAX(0,SUMIFS(Тех_Движение!$G$2:$G$5111,Тех_Движение!$D$2:$D$5111,$C41,Тех_Движение!$B$2:$B$5111,"&lt;="&amp;Q$3)-$F41)))</f>
        <v>#VALUE!</v>
      </c>
      <c r="R41" s="21" t="str">
        <f t="shared" si="1"/>
        <v/>
      </c>
      <c r="S41" s="23" t="str">
        <f>IF($B41="","",VLOOKUP($C41,Настройки!$A$11:$L$17,9,FALSE))</f>
        <v/>
      </c>
      <c r="T41" s="23" t="str">
        <f t="shared" si="2"/>
        <v/>
      </c>
    </row>
    <row r="42" spans="1:20" x14ac:dyDescent="0.3">
      <c r="A42" s="20">
        <f>Тех_Движение!$A$39</f>
        <v>38</v>
      </c>
      <c r="B42" s="20" t="str">
        <f>IF(Тех_Движение!$F$39&gt;0,Тех_Движение!$I$39,"")</f>
        <v/>
      </c>
      <c r="C42" s="20" t="str">
        <f>IF($B42="","",Тех_Движение!$D$39)</f>
        <v/>
      </c>
      <c r="D42" s="9" t="str">
        <f>IF($B42="","",Тех_Движение!$B$39)</f>
        <v/>
      </c>
      <c r="E42" s="21" t="str">
        <f>IF($B42="","",Тех_Движение!$F$39)</f>
        <v/>
      </c>
      <c r="F42" s="21" t="str">
        <f>IF($B42="","",SUMIFS($E$5:$E41,$C$5:$C41,$C42))</f>
        <v/>
      </c>
      <c r="G42" s="21" t="str">
        <f>IF($B42="","",MAX(0,$E42-MAX(0,SUMIFS(Тех_Движение!$G$2:$G$5111,Тех_Движение!$D$2:$D$5111,$C42,Тех_Движение!$B$2:$B$5111,"&lt;="&amp;Настройки!$B$5-1)-$F42)))</f>
        <v/>
      </c>
      <c r="H42" s="21" t="str">
        <f>IF($B42="","",IF(AND($D42&gt;=Настройки!$B$5,$D42&lt;=Настройки!$B$6),$E42,0))</f>
        <v/>
      </c>
      <c r="I42" s="21" t="str">
        <f t="shared" si="0"/>
        <v/>
      </c>
      <c r="J42" s="21" t="str">
        <f>IF($B42="","",MAX(0,$E42-MAX(0,SUMIFS(Тех_Движение!$G$2:$G$5111,Тех_Движение!$D$2:$D$5111,$C42,Тех_Движение!$B$2:$B$5111,"&lt;="&amp;Настройки!$B$6)-$F42)))</f>
        <v/>
      </c>
      <c r="K42" s="21" t="e">
        <f>IF(OR($B42="",K$3&lt;$D42+Настройки!$B$7),0,MAX(0,$E42-MAX(0,SUMIFS(Тех_Движение!$G$2:$G$5111,Тех_Движение!$D$2:$D$5111,$C42,Тех_Движение!$B$2:$B$5111,"&lt;="&amp;K$3)-$F42)))</f>
        <v>#VALUE!</v>
      </c>
      <c r="L42" s="21" t="e">
        <f>IF(OR($B42="",L$3&lt;$D42+Настройки!$B$7),0,MAX(0,$E42-MAX(0,SUMIFS(Тех_Движение!$G$2:$G$5111,Тех_Движение!$D$2:$D$5111,$C42,Тех_Движение!$B$2:$B$5111,"&lt;="&amp;L$3)-$F42)))</f>
        <v>#VALUE!</v>
      </c>
      <c r="M42" s="21" t="e">
        <f>IF(OR($B42="",M$3&lt;$D42+Настройки!$B$7),0,MAX(0,$E42-MAX(0,SUMIFS(Тех_Движение!$G$2:$G$5111,Тех_Движение!$D$2:$D$5111,$C42,Тех_Движение!$B$2:$B$5111,"&lt;="&amp;M$3)-$F42)))</f>
        <v>#VALUE!</v>
      </c>
      <c r="N42" s="21" t="e">
        <f>IF(OR($B42="",N$3&lt;$D42+Настройки!$B$7),0,MAX(0,$E42-MAX(0,SUMIFS(Тех_Движение!$G$2:$G$5111,Тех_Движение!$D$2:$D$5111,$C42,Тех_Движение!$B$2:$B$5111,"&lt;="&amp;N$3)-$F42)))</f>
        <v>#VALUE!</v>
      </c>
      <c r="O42" s="21" t="e">
        <f>IF(OR($B42="",O$3&lt;$D42+Настройки!$B$7),0,MAX(0,$E42-MAX(0,SUMIFS(Тех_Движение!$G$2:$G$5111,Тех_Движение!$D$2:$D$5111,$C42,Тех_Движение!$B$2:$B$5111,"&lt;="&amp;O$3)-$F42)))</f>
        <v>#VALUE!</v>
      </c>
      <c r="P42" s="21" t="e">
        <f>IF(OR($B42="",P$3&lt;$D42+Настройки!$B$7),0,MAX(0,$E42-MAX(0,SUMIFS(Тех_Движение!$G$2:$G$5111,Тех_Движение!$D$2:$D$5111,$C42,Тех_Движение!$B$2:$B$5111,"&lt;="&amp;P$3)-$F42)))</f>
        <v>#VALUE!</v>
      </c>
      <c r="Q42" s="21" t="e">
        <f>IF(OR($B42="",Q$3&lt;$D42+Настройки!$B$7),0,MAX(0,$E42-MAX(0,SUMIFS(Тех_Движение!$G$2:$G$5111,Тех_Движение!$D$2:$D$5111,$C42,Тех_Движение!$B$2:$B$5111,"&lt;="&amp;Q$3)-$F42)))</f>
        <v>#VALUE!</v>
      </c>
      <c r="R42" s="21" t="str">
        <f t="shared" si="1"/>
        <v/>
      </c>
      <c r="S42" s="23" t="str">
        <f>IF($B42="","",VLOOKUP($C42,Настройки!$A$11:$L$17,9,FALSE))</f>
        <v/>
      </c>
      <c r="T42" s="23" t="str">
        <f t="shared" si="2"/>
        <v/>
      </c>
    </row>
    <row r="43" spans="1:20" x14ac:dyDescent="0.3">
      <c r="A43" s="20">
        <f>Тех_Движение!$A$40</f>
        <v>39</v>
      </c>
      <c r="B43" s="20" t="str">
        <f>IF(Тех_Движение!$F$40&gt;0,Тех_Движение!$I$40,"")</f>
        <v/>
      </c>
      <c r="C43" s="20" t="str">
        <f>IF($B43="","",Тех_Движение!$D$40)</f>
        <v/>
      </c>
      <c r="D43" s="9" t="str">
        <f>IF($B43="","",Тех_Движение!$B$40)</f>
        <v/>
      </c>
      <c r="E43" s="21" t="str">
        <f>IF($B43="","",Тех_Движение!$F$40)</f>
        <v/>
      </c>
      <c r="F43" s="21" t="str">
        <f>IF($B43="","",SUMIFS($E$5:$E42,$C$5:$C42,$C43))</f>
        <v/>
      </c>
      <c r="G43" s="21" t="str">
        <f>IF($B43="","",MAX(0,$E43-MAX(0,SUMIFS(Тех_Движение!$G$2:$G$5111,Тех_Движение!$D$2:$D$5111,$C43,Тех_Движение!$B$2:$B$5111,"&lt;="&amp;Настройки!$B$5-1)-$F43)))</f>
        <v/>
      </c>
      <c r="H43" s="21" t="str">
        <f>IF($B43="","",IF(AND($D43&gt;=Настройки!$B$5,$D43&lt;=Настройки!$B$6),$E43,0))</f>
        <v/>
      </c>
      <c r="I43" s="21" t="str">
        <f t="shared" si="0"/>
        <v/>
      </c>
      <c r="J43" s="21" t="str">
        <f>IF($B43="","",MAX(0,$E43-MAX(0,SUMIFS(Тех_Движение!$G$2:$G$5111,Тех_Движение!$D$2:$D$5111,$C43,Тех_Движение!$B$2:$B$5111,"&lt;="&amp;Настройки!$B$6)-$F43)))</f>
        <v/>
      </c>
      <c r="K43" s="21" t="e">
        <f>IF(OR($B43="",K$3&lt;$D43+Настройки!$B$7),0,MAX(0,$E43-MAX(0,SUMIFS(Тех_Движение!$G$2:$G$5111,Тех_Движение!$D$2:$D$5111,$C43,Тех_Движение!$B$2:$B$5111,"&lt;="&amp;K$3)-$F43)))</f>
        <v>#VALUE!</v>
      </c>
      <c r="L43" s="21" t="e">
        <f>IF(OR($B43="",L$3&lt;$D43+Настройки!$B$7),0,MAX(0,$E43-MAX(0,SUMIFS(Тех_Движение!$G$2:$G$5111,Тех_Движение!$D$2:$D$5111,$C43,Тех_Движение!$B$2:$B$5111,"&lt;="&amp;L$3)-$F43)))</f>
        <v>#VALUE!</v>
      </c>
      <c r="M43" s="21" t="e">
        <f>IF(OR($B43="",M$3&lt;$D43+Настройки!$B$7),0,MAX(0,$E43-MAX(0,SUMIFS(Тех_Движение!$G$2:$G$5111,Тех_Движение!$D$2:$D$5111,$C43,Тех_Движение!$B$2:$B$5111,"&lt;="&amp;M$3)-$F43)))</f>
        <v>#VALUE!</v>
      </c>
      <c r="N43" s="21" t="e">
        <f>IF(OR($B43="",N$3&lt;$D43+Настройки!$B$7),0,MAX(0,$E43-MAX(0,SUMIFS(Тех_Движение!$G$2:$G$5111,Тех_Движение!$D$2:$D$5111,$C43,Тех_Движение!$B$2:$B$5111,"&lt;="&amp;N$3)-$F43)))</f>
        <v>#VALUE!</v>
      </c>
      <c r="O43" s="21" t="e">
        <f>IF(OR($B43="",O$3&lt;$D43+Настройки!$B$7),0,MAX(0,$E43-MAX(0,SUMIFS(Тех_Движение!$G$2:$G$5111,Тех_Движение!$D$2:$D$5111,$C43,Тех_Движение!$B$2:$B$5111,"&lt;="&amp;O$3)-$F43)))</f>
        <v>#VALUE!</v>
      </c>
      <c r="P43" s="21" t="e">
        <f>IF(OR($B43="",P$3&lt;$D43+Настройки!$B$7),0,MAX(0,$E43-MAX(0,SUMIFS(Тех_Движение!$G$2:$G$5111,Тех_Движение!$D$2:$D$5111,$C43,Тех_Движение!$B$2:$B$5111,"&lt;="&amp;P$3)-$F43)))</f>
        <v>#VALUE!</v>
      </c>
      <c r="Q43" s="21" t="e">
        <f>IF(OR($B43="",Q$3&lt;$D43+Настройки!$B$7),0,MAX(0,$E43-MAX(0,SUMIFS(Тех_Движение!$G$2:$G$5111,Тех_Движение!$D$2:$D$5111,$C43,Тех_Движение!$B$2:$B$5111,"&lt;="&amp;Q$3)-$F43)))</f>
        <v>#VALUE!</v>
      </c>
      <c r="R43" s="21" t="str">
        <f t="shared" si="1"/>
        <v/>
      </c>
      <c r="S43" s="23" t="str">
        <f>IF($B43="","",VLOOKUP($C43,Настройки!$A$11:$L$17,9,FALSE))</f>
        <v/>
      </c>
      <c r="T43" s="23" t="str">
        <f t="shared" si="2"/>
        <v/>
      </c>
    </row>
    <row r="44" spans="1:20" x14ac:dyDescent="0.3">
      <c r="A44" s="20">
        <f>Тех_Движение!$A$41</f>
        <v>40</v>
      </c>
      <c r="B44" s="20" t="str">
        <f>IF(Тех_Движение!$F$41&gt;0,Тех_Движение!$I$41,"")</f>
        <v/>
      </c>
      <c r="C44" s="20" t="str">
        <f>IF($B44="","",Тех_Движение!$D$41)</f>
        <v/>
      </c>
      <c r="D44" s="9" t="str">
        <f>IF($B44="","",Тех_Движение!$B$41)</f>
        <v/>
      </c>
      <c r="E44" s="21" t="str">
        <f>IF($B44="","",Тех_Движение!$F$41)</f>
        <v/>
      </c>
      <c r="F44" s="21" t="str">
        <f>IF($B44="","",SUMIFS($E$5:$E43,$C$5:$C43,$C44))</f>
        <v/>
      </c>
      <c r="G44" s="21" t="str">
        <f>IF($B44="","",MAX(0,$E44-MAX(0,SUMIFS(Тех_Движение!$G$2:$G$5111,Тех_Движение!$D$2:$D$5111,$C44,Тех_Движение!$B$2:$B$5111,"&lt;="&amp;Настройки!$B$5-1)-$F44)))</f>
        <v/>
      </c>
      <c r="H44" s="21" t="str">
        <f>IF($B44="","",IF(AND($D44&gt;=Настройки!$B$5,$D44&lt;=Настройки!$B$6),$E44,0))</f>
        <v/>
      </c>
      <c r="I44" s="21" t="str">
        <f t="shared" si="0"/>
        <v/>
      </c>
      <c r="J44" s="21" t="str">
        <f>IF($B44="","",MAX(0,$E44-MAX(0,SUMIFS(Тех_Движение!$G$2:$G$5111,Тех_Движение!$D$2:$D$5111,$C44,Тех_Движение!$B$2:$B$5111,"&lt;="&amp;Настройки!$B$6)-$F44)))</f>
        <v/>
      </c>
      <c r="K44" s="21" t="e">
        <f>IF(OR($B44="",K$3&lt;$D44+Настройки!$B$7),0,MAX(0,$E44-MAX(0,SUMIFS(Тех_Движение!$G$2:$G$5111,Тех_Движение!$D$2:$D$5111,$C44,Тех_Движение!$B$2:$B$5111,"&lt;="&amp;K$3)-$F44)))</f>
        <v>#VALUE!</v>
      </c>
      <c r="L44" s="21" t="e">
        <f>IF(OR($B44="",L$3&lt;$D44+Настройки!$B$7),0,MAX(0,$E44-MAX(0,SUMIFS(Тех_Движение!$G$2:$G$5111,Тех_Движение!$D$2:$D$5111,$C44,Тех_Движение!$B$2:$B$5111,"&lt;="&amp;L$3)-$F44)))</f>
        <v>#VALUE!</v>
      </c>
      <c r="M44" s="21" t="e">
        <f>IF(OR($B44="",M$3&lt;$D44+Настройки!$B$7),0,MAX(0,$E44-MAX(0,SUMIFS(Тех_Движение!$G$2:$G$5111,Тех_Движение!$D$2:$D$5111,$C44,Тех_Движение!$B$2:$B$5111,"&lt;="&amp;M$3)-$F44)))</f>
        <v>#VALUE!</v>
      </c>
      <c r="N44" s="21" t="e">
        <f>IF(OR($B44="",N$3&lt;$D44+Настройки!$B$7),0,MAX(0,$E44-MAX(0,SUMIFS(Тех_Движение!$G$2:$G$5111,Тех_Движение!$D$2:$D$5111,$C44,Тех_Движение!$B$2:$B$5111,"&lt;="&amp;N$3)-$F44)))</f>
        <v>#VALUE!</v>
      </c>
      <c r="O44" s="21" t="e">
        <f>IF(OR($B44="",O$3&lt;$D44+Настройки!$B$7),0,MAX(0,$E44-MAX(0,SUMIFS(Тех_Движение!$G$2:$G$5111,Тех_Движение!$D$2:$D$5111,$C44,Тех_Движение!$B$2:$B$5111,"&lt;="&amp;O$3)-$F44)))</f>
        <v>#VALUE!</v>
      </c>
      <c r="P44" s="21" t="e">
        <f>IF(OR($B44="",P$3&lt;$D44+Настройки!$B$7),0,MAX(0,$E44-MAX(0,SUMIFS(Тех_Движение!$G$2:$G$5111,Тех_Движение!$D$2:$D$5111,$C44,Тех_Движение!$B$2:$B$5111,"&lt;="&amp;P$3)-$F44)))</f>
        <v>#VALUE!</v>
      </c>
      <c r="Q44" s="21" t="e">
        <f>IF(OR($B44="",Q$3&lt;$D44+Настройки!$B$7),0,MAX(0,$E44-MAX(0,SUMIFS(Тех_Движение!$G$2:$G$5111,Тех_Движение!$D$2:$D$5111,$C44,Тех_Движение!$B$2:$B$5111,"&lt;="&amp;Q$3)-$F44)))</f>
        <v>#VALUE!</v>
      </c>
      <c r="R44" s="21" t="str">
        <f t="shared" si="1"/>
        <v/>
      </c>
      <c r="S44" s="23" t="str">
        <f>IF($B44="","",VLOOKUP($C44,Настройки!$A$11:$L$17,9,FALSE))</f>
        <v/>
      </c>
      <c r="T44" s="23" t="str">
        <f t="shared" si="2"/>
        <v/>
      </c>
    </row>
    <row r="45" spans="1:20" x14ac:dyDescent="0.3">
      <c r="A45" s="20">
        <f>Тех_Движение!$A$42</f>
        <v>41</v>
      </c>
      <c r="B45" s="20" t="str">
        <f>IF(Тех_Движение!$F$42&gt;0,Тех_Движение!$I$42,"")</f>
        <v/>
      </c>
      <c r="C45" s="20" t="str">
        <f>IF($B45="","",Тех_Движение!$D$42)</f>
        <v/>
      </c>
      <c r="D45" s="9" t="str">
        <f>IF($B45="","",Тех_Движение!$B$42)</f>
        <v/>
      </c>
      <c r="E45" s="21" t="str">
        <f>IF($B45="","",Тех_Движение!$F$42)</f>
        <v/>
      </c>
      <c r="F45" s="21" t="str">
        <f>IF($B45="","",SUMIFS($E$5:$E44,$C$5:$C44,$C45))</f>
        <v/>
      </c>
      <c r="G45" s="21" t="str">
        <f>IF($B45="","",MAX(0,$E45-MAX(0,SUMIFS(Тех_Движение!$G$2:$G$5111,Тех_Движение!$D$2:$D$5111,$C45,Тех_Движение!$B$2:$B$5111,"&lt;="&amp;Настройки!$B$5-1)-$F45)))</f>
        <v/>
      </c>
      <c r="H45" s="21" t="str">
        <f>IF($B45="","",IF(AND($D45&gt;=Настройки!$B$5,$D45&lt;=Настройки!$B$6),$E45,0))</f>
        <v/>
      </c>
      <c r="I45" s="21" t="str">
        <f t="shared" si="0"/>
        <v/>
      </c>
      <c r="J45" s="21" t="str">
        <f>IF($B45="","",MAX(0,$E45-MAX(0,SUMIFS(Тех_Движение!$G$2:$G$5111,Тех_Движение!$D$2:$D$5111,$C45,Тех_Движение!$B$2:$B$5111,"&lt;="&amp;Настройки!$B$6)-$F45)))</f>
        <v/>
      </c>
      <c r="K45" s="21" t="e">
        <f>IF(OR($B45="",K$3&lt;$D45+Настройки!$B$7),0,MAX(0,$E45-MAX(0,SUMIFS(Тех_Движение!$G$2:$G$5111,Тех_Движение!$D$2:$D$5111,$C45,Тех_Движение!$B$2:$B$5111,"&lt;="&amp;K$3)-$F45)))</f>
        <v>#VALUE!</v>
      </c>
      <c r="L45" s="21" t="e">
        <f>IF(OR($B45="",L$3&lt;$D45+Настройки!$B$7),0,MAX(0,$E45-MAX(0,SUMIFS(Тех_Движение!$G$2:$G$5111,Тех_Движение!$D$2:$D$5111,$C45,Тех_Движение!$B$2:$B$5111,"&lt;="&amp;L$3)-$F45)))</f>
        <v>#VALUE!</v>
      </c>
      <c r="M45" s="21" t="e">
        <f>IF(OR($B45="",M$3&lt;$D45+Настройки!$B$7),0,MAX(0,$E45-MAX(0,SUMIFS(Тех_Движение!$G$2:$G$5111,Тех_Движение!$D$2:$D$5111,$C45,Тех_Движение!$B$2:$B$5111,"&lt;="&amp;M$3)-$F45)))</f>
        <v>#VALUE!</v>
      </c>
      <c r="N45" s="21" t="e">
        <f>IF(OR($B45="",N$3&lt;$D45+Настройки!$B$7),0,MAX(0,$E45-MAX(0,SUMIFS(Тех_Движение!$G$2:$G$5111,Тех_Движение!$D$2:$D$5111,$C45,Тех_Движение!$B$2:$B$5111,"&lt;="&amp;N$3)-$F45)))</f>
        <v>#VALUE!</v>
      </c>
      <c r="O45" s="21" t="e">
        <f>IF(OR($B45="",O$3&lt;$D45+Настройки!$B$7),0,MAX(0,$E45-MAX(0,SUMIFS(Тех_Движение!$G$2:$G$5111,Тех_Движение!$D$2:$D$5111,$C45,Тех_Движение!$B$2:$B$5111,"&lt;="&amp;O$3)-$F45)))</f>
        <v>#VALUE!</v>
      </c>
      <c r="P45" s="21" t="e">
        <f>IF(OR($B45="",P$3&lt;$D45+Настройки!$B$7),0,MAX(0,$E45-MAX(0,SUMIFS(Тех_Движение!$G$2:$G$5111,Тех_Движение!$D$2:$D$5111,$C45,Тех_Движение!$B$2:$B$5111,"&lt;="&amp;P$3)-$F45)))</f>
        <v>#VALUE!</v>
      </c>
      <c r="Q45" s="21" t="e">
        <f>IF(OR($B45="",Q$3&lt;$D45+Настройки!$B$7),0,MAX(0,$E45-MAX(0,SUMIFS(Тех_Движение!$G$2:$G$5111,Тех_Движение!$D$2:$D$5111,$C45,Тех_Движение!$B$2:$B$5111,"&lt;="&amp;Q$3)-$F45)))</f>
        <v>#VALUE!</v>
      </c>
      <c r="R45" s="21" t="str">
        <f t="shared" si="1"/>
        <v/>
      </c>
      <c r="S45" s="23" t="str">
        <f>IF($B45="","",VLOOKUP($C45,Настройки!$A$11:$L$17,9,FALSE))</f>
        <v/>
      </c>
      <c r="T45" s="23" t="str">
        <f t="shared" si="2"/>
        <v/>
      </c>
    </row>
    <row r="46" spans="1:20" x14ac:dyDescent="0.3">
      <c r="A46" s="20">
        <f>Тех_Движение!$A$43</f>
        <v>42</v>
      </c>
      <c r="B46" s="20" t="str">
        <f>IF(Тех_Движение!$F$43&gt;0,Тех_Движение!$I$43,"")</f>
        <v/>
      </c>
      <c r="C46" s="20" t="str">
        <f>IF($B46="","",Тех_Движение!$D$43)</f>
        <v/>
      </c>
      <c r="D46" s="9" t="str">
        <f>IF($B46="","",Тех_Движение!$B$43)</f>
        <v/>
      </c>
      <c r="E46" s="21" t="str">
        <f>IF($B46="","",Тех_Движение!$F$43)</f>
        <v/>
      </c>
      <c r="F46" s="21" t="str">
        <f>IF($B46="","",SUMIFS($E$5:$E45,$C$5:$C45,$C46))</f>
        <v/>
      </c>
      <c r="G46" s="21" t="str">
        <f>IF($B46="","",MAX(0,$E46-MAX(0,SUMIFS(Тех_Движение!$G$2:$G$5111,Тех_Движение!$D$2:$D$5111,$C46,Тех_Движение!$B$2:$B$5111,"&lt;="&amp;Настройки!$B$5-1)-$F46)))</f>
        <v/>
      </c>
      <c r="H46" s="21" t="str">
        <f>IF($B46="","",IF(AND($D46&gt;=Настройки!$B$5,$D46&lt;=Настройки!$B$6),$E46,0))</f>
        <v/>
      </c>
      <c r="I46" s="21" t="str">
        <f t="shared" si="0"/>
        <v/>
      </c>
      <c r="J46" s="21" t="str">
        <f>IF($B46="","",MAX(0,$E46-MAX(0,SUMIFS(Тех_Движение!$G$2:$G$5111,Тех_Движение!$D$2:$D$5111,$C46,Тех_Движение!$B$2:$B$5111,"&lt;="&amp;Настройки!$B$6)-$F46)))</f>
        <v/>
      </c>
      <c r="K46" s="21" t="e">
        <f>IF(OR($B46="",K$3&lt;$D46+Настройки!$B$7),0,MAX(0,$E46-MAX(0,SUMIFS(Тех_Движение!$G$2:$G$5111,Тех_Движение!$D$2:$D$5111,$C46,Тех_Движение!$B$2:$B$5111,"&lt;="&amp;K$3)-$F46)))</f>
        <v>#VALUE!</v>
      </c>
      <c r="L46" s="21" t="e">
        <f>IF(OR($B46="",L$3&lt;$D46+Настройки!$B$7),0,MAX(0,$E46-MAX(0,SUMIFS(Тех_Движение!$G$2:$G$5111,Тех_Движение!$D$2:$D$5111,$C46,Тех_Движение!$B$2:$B$5111,"&lt;="&amp;L$3)-$F46)))</f>
        <v>#VALUE!</v>
      </c>
      <c r="M46" s="21" t="e">
        <f>IF(OR($B46="",M$3&lt;$D46+Настройки!$B$7),0,MAX(0,$E46-MAX(0,SUMIFS(Тех_Движение!$G$2:$G$5111,Тех_Движение!$D$2:$D$5111,$C46,Тех_Движение!$B$2:$B$5111,"&lt;="&amp;M$3)-$F46)))</f>
        <v>#VALUE!</v>
      </c>
      <c r="N46" s="21" t="e">
        <f>IF(OR($B46="",N$3&lt;$D46+Настройки!$B$7),0,MAX(0,$E46-MAX(0,SUMIFS(Тех_Движение!$G$2:$G$5111,Тех_Движение!$D$2:$D$5111,$C46,Тех_Движение!$B$2:$B$5111,"&lt;="&amp;N$3)-$F46)))</f>
        <v>#VALUE!</v>
      </c>
      <c r="O46" s="21" t="e">
        <f>IF(OR($B46="",O$3&lt;$D46+Настройки!$B$7),0,MAX(0,$E46-MAX(0,SUMIFS(Тех_Движение!$G$2:$G$5111,Тех_Движение!$D$2:$D$5111,$C46,Тех_Движение!$B$2:$B$5111,"&lt;="&amp;O$3)-$F46)))</f>
        <v>#VALUE!</v>
      </c>
      <c r="P46" s="21" t="e">
        <f>IF(OR($B46="",P$3&lt;$D46+Настройки!$B$7),0,MAX(0,$E46-MAX(0,SUMIFS(Тех_Движение!$G$2:$G$5111,Тех_Движение!$D$2:$D$5111,$C46,Тех_Движение!$B$2:$B$5111,"&lt;="&amp;P$3)-$F46)))</f>
        <v>#VALUE!</v>
      </c>
      <c r="Q46" s="21" t="e">
        <f>IF(OR($B46="",Q$3&lt;$D46+Настройки!$B$7),0,MAX(0,$E46-MAX(0,SUMIFS(Тех_Движение!$G$2:$G$5111,Тех_Движение!$D$2:$D$5111,$C46,Тех_Движение!$B$2:$B$5111,"&lt;="&amp;Q$3)-$F46)))</f>
        <v>#VALUE!</v>
      </c>
      <c r="R46" s="21" t="str">
        <f t="shared" si="1"/>
        <v/>
      </c>
      <c r="S46" s="23" t="str">
        <f>IF($B46="","",VLOOKUP($C46,Настройки!$A$11:$L$17,9,FALSE))</f>
        <v/>
      </c>
      <c r="T46" s="23" t="str">
        <f t="shared" si="2"/>
        <v/>
      </c>
    </row>
    <row r="47" spans="1:20" x14ac:dyDescent="0.3">
      <c r="A47" s="20">
        <f>Тех_Движение!$A$44</f>
        <v>43</v>
      </c>
      <c r="B47" s="20" t="str">
        <f>IF(Тех_Движение!$F$44&gt;0,Тех_Движение!$I$44,"")</f>
        <v/>
      </c>
      <c r="C47" s="20" t="str">
        <f>IF($B47="","",Тех_Движение!$D$44)</f>
        <v/>
      </c>
      <c r="D47" s="9" t="str">
        <f>IF($B47="","",Тех_Движение!$B$44)</f>
        <v/>
      </c>
      <c r="E47" s="21" t="str">
        <f>IF($B47="","",Тех_Движение!$F$44)</f>
        <v/>
      </c>
      <c r="F47" s="21" t="str">
        <f>IF($B47="","",SUMIFS($E$5:$E46,$C$5:$C46,$C47))</f>
        <v/>
      </c>
      <c r="G47" s="21" t="str">
        <f>IF($B47="","",MAX(0,$E47-MAX(0,SUMIFS(Тех_Движение!$G$2:$G$5111,Тех_Движение!$D$2:$D$5111,$C47,Тех_Движение!$B$2:$B$5111,"&lt;="&amp;Настройки!$B$5-1)-$F47)))</f>
        <v/>
      </c>
      <c r="H47" s="21" t="str">
        <f>IF($B47="","",IF(AND($D47&gt;=Настройки!$B$5,$D47&lt;=Настройки!$B$6),$E47,0))</f>
        <v/>
      </c>
      <c r="I47" s="21" t="str">
        <f t="shared" si="0"/>
        <v/>
      </c>
      <c r="J47" s="21" t="str">
        <f>IF($B47="","",MAX(0,$E47-MAX(0,SUMIFS(Тех_Движение!$G$2:$G$5111,Тех_Движение!$D$2:$D$5111,$C47,Тех_Движение!$B$2:$B$5111,"&lt;="&amp;Настройки!$B$6)-$F47)))</f>
        <v/>
      </c>
      <c r="K47" s="21" t="e">
        <f>IF(OR($B47="",K$3&lt;$D47+Настройки!$B$7),0,MAX(0,$E47-MAX(0,SUMIFS(Тех_Движение!$G$2:$G$5111,Тех_Движение!$D$2:$D$5111,$C47,Тех_Движение!$B$2:$B$5111,"&lt;="&amp;K$3)-$F47)))</f>
        <v>#VALUE!</v>
      </c>
      <c r="L47" s="21" t="e">
        <f>IF(OR($B47="",L$3&lt;$D47+Настройки!$B$7),0,MAX(0,$E47-MAX(0,SUMIFS(Тех_Движение!$G$2:$G$5111,Тех_Движение!$D$2:$D$5111,$C47,Тех_Движение!$B$2:$B$5111,"&lt;="&amp;L$3)-$F47)))</f>
        <v>#VALUE!</v>
      </c>
      <c r="M47" s="21" t="e">
        <f>IF(OR($B47="",M$3&lt;$D47+Настройки!$B$7),0,MAX(0,$E47-MAX(0,SUMIFS(Тех_Движение!$G$2:$G$5111,Тех_Движение!$D$2:$D$5111,$C47,Тех_Движение!$B$2:$B$5111,"&lt;="&amp;M$3)-$F47)))</f>
        <v>#VALUE!</v>
      </c>
      <c r="N47" s="21" t="e">
        <f>IF(OR($B47="",N$3&lt;$D47+Настройки!$B$7),0,MAX(0,$E47-MAX(0,SUMIFS(Тех_Движение!$G$2:$G$5111,Тех_Движение!$D$2:$D$5111,$C47,Тех_Движение!$B$2:$B$5111,"&lt;="&amp;N$3)-$F47)))</f>
        <v>#VALUE!</v>
      </c>
      <c r="O47" s="21" t="e">
        <f>IF(OR($B47="",O$3&lt;$D47+Настройки!$B$7),0,MAX(0,$E47-MAX(0,SUMIFS(Тех_Движение!$G$2:$G$5111,Тех_Движение!$D$2:$D$5111,$C47,Тех_Движение!$B$2:$B$5111,"&lt;="&amp;O$3)-$F47)))</f>
        <v>#VALUE!</v>
      </c>
      <c r="P47" s="21" t="e">
        <f>IF(OR($B47="",P$3&lt;$D47+Настройки!$B$7),0,MAX(0,$E47-MAX(0,SUMIFS(Тех_Движение!$G$2:$G$5111,Тех_Движение!$D$2:$D$5111,$C47,Тех_Движение!$B$2:$B$5111,"&lt;="&amp;P$3)-$F47)))</f>
        <v>#VALUE!</v>
      </c>
      <c r="Q47" s="21" t="e">
        <f>IF(OR($B47="",Q$3&lt;$D47+Настройки!$B$7),0,MAX(0,$E47-MAX(0,SUMIFS(Тех_Движение!$G$2:$G$5111,Тех_Движение!$D$2:$D$5111,$C47,Тех_Движение!$B$2:$B$5111,"&lt;="&amp;Q$3)-$F47)))</f>
        <v>#VALUE!</v>
      </c>
      <c r="R47" s="21" t="str">
        <f t="shared" si="1"/>
        <v/>
      </c>
      <c r="S47" s="23" t="str">
        <f>IF($B47="","",VLOOKUP($C47,Настройки!$A$11:$L$17,9,FALSE))</f>
        <v/>
      </c>
      <c r="T47" s="23" t="str">
        <f t="shared" si="2"/>
        <v/>
      </c>
    </row>
    <row r="48" spans="1:20" x14ac:dyDescent="0.3">
      <c r="A48" s="20">
        <f>Тех_Движение!$A$45</f>
        <v>44</v>
      </c>
      <c r="B48" s="20" t="str">
        <f>IF(Тех_Движение!$F$45&gt;0,Тех_Движение!$I$45,"")</f>
        <v/>
      </c>
      <c r="C48" s="20" t="str">
        <f>IF($B48="","",Тех_Движение!$D$45)</f>
        <v/>
      </c>
      <c r="D48" s="9" t="str">
        <f>IF($B48="","",Тех_Движение!$B$45)</f>
        <v/>
      </c>
      <c r="E48" s="21" t="str">
        <f>IF($B48="","",Тех_Движение!$F$45)</f>
        <v/>
      </c>
      <c r="F48" s="21" t="str">
        <f>IF($B48="","",SUMIFS($E$5:$E47,$C$5:$C47,$C48))</f>
        <v/>
      </c>
      <c r="G48" s="21" t="str">
        <f>IF($B48="","",MAX(0,$E48-MAX(0,SUMIFS(Тех_Движение!$G$2:$G$5111,Тех_Движение!$D$2:$D$5111,$C48,Тех_Движение!$B$2:$B$5111,"&lt;="&amp;Настройки!$B$5-1)-$F48)))</f>
        <v/>
      </c>
      <c r="H48" s="21" t="str">
        <f>IF($B48="","",IF(AND($D48&gt;=Настройки!$B$5,$D48&lt;=Настройки!$B$6),$E48,0))</f>
        <v/>
      </c>
      <c r="I48" s="21" t="str">
        <f t="shared" si="0"/>
        <v/>
      </c>
      <c r="J48" s="21" t="str">
        <f>IF($B48="","",MAX(0,$E48-MAX(0,SUMIFS(Тех_Движение!$G$2:$G$5111,Тех_Движение!$D$2:$D$5111,$C48,Тех_Движение!$B$2:$B$5111,"&lt;="&amp;Настройки!$B$6)-$F48)))</f>
        <v/>
      </c>
      <c r="K48" s="21" t="e">
        <f>IF(OR($B48="",K$3&lt;$D48+Настройки!$B$7),0,MAX(0,$E48-MAX(0,SUMIFS(Тех_Движение!$G$2:$G$5111,Тех_Движение!$D$2:$D$5111,$C48,Тех_Движение!$B$2:$B$5111,"&lt;="&amp;K$3)-$F48)))</f>
        <v>#VALUE!</v>
      </c>
      <c r="L48" s="21" t="e">
        <f>IF(OR($B48="",L$3&lt;$D48+Настройки!$B$7),0,MAX(0,$E48-MAX(0,SUMIFS(Тех_Движение!$G$2:$G$5111,Тех_Движение!$D$2:$D$5111,$C48,Тех_Движение!$B$2:$B$5111,"&lt;="&amp;L$3)-$F48)))</f>
        <v>#VALUE!</v>
      </c>
      <c r="M48" s="21" t="e">
        <f>IF(OR($B48="",M$3&lt;$D48+Настройки!$B$7),0,MAX(0,$E48-MAX(0,SUMIFS(Тех_Движение!$G$2:$G$5111,Тех_Движение!$D$2:$D$5111,$C48,Тех_Движение!$B$2:$B$5111,"&lt;="&amp;M$3)-$F48)))</f>
        <v>#VALUE!</v>
      </c>
      <c r="N48" s="21" t="e">
        <f>IF(OR($B48="",N$3&lt;$D48+Настройки!$B$7),0,MAX(0,$E48-MAX(0,SUMIFS(Тех_Движение!$G$2:$G$5111,Тех_Движение!$D$2:$D$5111,$C48,Тех_Движение!$B$2:$B$5111,"&lt;="&amp;N$3)-$F48)))</f>
        <v>#VALUE!</v>
      </c>
      <c r="O48" s="21" t="e">
        <f>IF(OR($B48="",O$3&lt;$D48+Настройки!$B$7),0,MAX(0,$E48-MAX(0,SUMIFS(Тех_Движение!$G$2:$G$5111,Тех_Движение!$D$2:$D$5111,$C48,Тех_Движение!$B$2:$B$5111,"&lt;="&amp;O$3)-$F48)))</f>
        <v>#VALUE!</v>
      </c>
      <c r="P48" s="21" t="e">
        <f>IF(OR($B48="",P$3&lt;$D48+Настройки!$B$7),0,MAX(0,$E48-MAX(0,SUMIFS(Тех_Движение!$G$2:$G$5111,Тех_Движение!$D$2:$D$5111,$C48,Тех_Движение!$B$2:$B$5111,"&lt;="&amp;P$3)-$F48)))</f>
        <v>#VALUE!</v>
      </c>
      <c r="Q48" s="21" t="e">
        <f>IF(OR($B48="",Q$3&lt;$D48+Настройки!$B$7),0,MAX(0,$E48-MAX(0,SUMIFS(Тех_Движение!$G$2:$G$5111,Тех_Движение!$D$2:$D$5111,$C48,Тех_Движение!$B$2:$B$5111,"&lt;="&amp;Q$3)-$F48)))</f>
        <v>#VALUE!</v>
      </c>
      <c r="R48" s="21" t="str">
        <f t="shared" si="1"/>
        <v/>
      </c>
      <c r="S48" s="23" t="str">
        <f>IF($B48="","",VLOOKUP($C48,Настройки!$A$11:$L$17,9,FALSE))</f>
        <v/>
      </c>
      <c r="T48" s="23" t="str">
        <f t="shared" si="2"/>
        <v/>
      </c>
    </row>
    <row r="49" spans="1:20" x14ac:dyDescent="0.3">
      <c r="A49" s="20">
        <f>Тех_Движение!$A$46</f>
        <v>45</v>
      </c>
      <c r="B49" s="20" t="str">
        <f>IF(Тех_Движение!$F$46&gt;0,Тех_Движение!$I$46,"")</f>
        <v>dd.mm_Г 1800</v>
      </c>
      <c r="C49" s="20" t="str">
        <f>IF($B49="","",Тех_Движение!$D$46)</f>
        <v>Г 1800</v>
      </c>
      <c r="D49" s="9">
        <f>IF($B49="","",Тех_Движение!$B$46)</f>
        <v>46247</v>
      </c>
      <c r="E49" s="21">
        <f>IF($B49="","",Тех_Движение!$F$46)</f>
        <v>10</v>
      </c>
      <c r="F49" s="21">
        <f>IF($B49="","",SUMIFS($E$5:$E48,$C$5:$C48,$C49))</f>
        <v>19</v>
      </c>
      <c r="G49" s="21">
        <f>IF($B49="","",MAX(0,$E49-MAX(0,SUMIFS(Тех_Движение!$G$2:$G$5111,Тех_Движение!$D$2:$D$5111,$C49,Тех_Движение!$B$2:$B$5111,"&lt;="&amp;Настройки!$B$5-1)-$F49)))</f>
        <v>0</v>
      </c>
      <c r="H49" s="21">
        <f>IF($B49="","",IF(AND($D49&gt;=Настройки!$B$5,$D49&lt;=Настройки!$B$6),$E49,0))</f>
        <v>0</v>
      </c>
      <c r="I49" s="21">
        <f t="shared" si="0"/>
        <v>0</v>
      </c>
      <c r="J49" s="21">
        <f>IF($B49="","",MAX(0,$E49-MAX(0,SUMIFS(Тех_Движение!$G$2:$G$5111,Тех_Движение!$D$2:$D$5111,$C49,Тех_Движение!$B$2:$B$5111,"&lt;="&amp;Настройки!$B$6)-$F49)))</f>
        <v>0</v>
      </c>
      <c r="K49" s="21">
        <f>IF(OR($B49="",K$3&lt;$D49+Настройки!$B$7),0,MAX(0,$E49-MAX(0,SUMIFS(Тех_Движение!$G$2:$G$5111,Тех_Движение!$D$2:$D$5111,$C49,Тех_Движение!$B$2:$B$5111,"&lt;="&amp;K$3)-$F49)))</f>
        <v>0</v>
      </c>
      <c r="L49" s="21">
        <f>IF(OR($B49="",L$3&lt;$D49+Настройки!$B$7),0,MAX(0,$E49-MAX(0,SUMIFS(Тех_Движение!$G$2:$G$5111,Тех_Движение!$D$2:$D$5111,$C49,Тех_Движение!$B$2:$B$5111,"&lt;="&amp;L$3)-$F49)))</f>
        <v>0</v>
      </c>
      <c r="M49" s="21">
        <f>IF(OR($B49="",M$3&lt;$D49+Настройки!$B$7),0,MAX(0,$E49-MAX(0,SUMIFS(Тех_Движение!$G$2:$G$5111,Тех_Движение!$D$2:$D$5111,$C49,Тех_Движение!$B$2:$B$5111,"&lt;="&amp;M$3)-$F49)))</f>
        <v>0</v>
      </c>
      <c r="N49" s="21">
        <f>IF(OR($B49="",N$3&lt;$D49+Настройки!$B$7),0,MAX(0,$E49-MAX(0,SUMIFS(Тех_Движение!$G$2:$G$5111,Тех_Движение!$D$2:$D$5111,$C49,Тех_Движение!$B$2:$B$5111,"&lt;="&amp;N$3)-$F49)))</f>
        <v>0</v>
      </c>
      <c r="O49" s="21">
        <f>IF(OR($B49="",O$3&lt;$D49+Настройки!$B$7),0,MAX(0,$E49-MAX(0,SUMIFS(Тех_Движение!$G$2:$G$5111,Тех_Движение!$D$2:$D$5111,$C49,Тех_Движение!$B$2:$B$5111,"&lt;="&amp;O$3)-$F49)))</f>
        <v>0</v>
      </c>
      <c r="P49" s="21">
        <f>IF(OR($B49="",P$3&lt;$D49+Настройки!$B$7),0,MAX(0,$E49-MAX(0,SUMIFS(Тех_Движение!$G$2:$G$5111,Тех_Движение!$D$2:$D$5111,$C49,Тех_Движение!$B$2:$B$5111,"&lt;="&amp;P$3)-$F49)))</f>
        <v>0</v>
      </c>
      <c r="Q49" s="21">
        <f>IF(OR($B49="",Q$3&lt;$D49+Настройки!$B$7),0,MAX(0,$E49-MAX(0,SUMIFS(Тех_Движение!$G$2:$G$5111,Тех_Движение!$D$2:$D$5111,$C49,Тех_Движение!$B$2:$B$5111,"&lt;="&amp;Q$3)-$F49)))</f>
        <v>0</v>
      </c>
      <c r="R49" s="21">
        <f t="shared" si="1"/>
        <v>0</v>
      </c>
      <c r="S49" s="23">
        <f>IF($B49="","",VLOOKUP($C49,Настройки!$A$11:$L$17,9,FALSE))</f>
        <v>5</v>
      </c>
      <c r="T49" s="23">
        <f t="shared" si="2"/>
        <v>0</v>
      </c>
    </row>
    <row r="50" spans="1:20" x14ac:dyDescent="0.3">
      <c r="A50" s="20">
        <f>Тех_Движение!$A$47</f>
        <v>46</v>
      </c>
      <c r="B50" s="20" t="str">
        <f>IF(Тех_Движение!$F$47&gt;0,Тех_Движение!$I$47,"")</f>
        <v/>
      </c>
      <c r="C50" s="20" t="str">
        <f>IF($B50="","",Тех_Движение!$D$47)</f>
        <v/>
      </c>
      <c r="D50" s="9" t="str">
        <f>IF($B50="","",Тех_Движение!$B$47)</f>
        <v/>
      </c>
      <c r="E50" s="21" t="str">
        <f>IF($B50="","",Тех_Движение!$F$47)</f>
        <v/>
      </c>
      <c r="F50" s="21" t="str">
        <f>IF($B50="","",SUMIFS($E$5:$E49,$C$5:$C49,$C50))</f>
        <v/>
      </c>
      <c r="G50" s="21" t="str">
        <f>IF($B50="","",MAX(0,$E50-MAX(0,SUMIFS(Тех_Движение!$G$2:$G$5111,Тех_Движение!$D$2:$D$5111,$C50,Тех_Движение!$B$2:$B$5111,"&lt;="&amp;Настройки!$B$5-1)-$F50)))</f>
        <v/>
      </c>
      <c r="H50" s="21" t="str">
        <f>IF($B50="","",IF(AND($D50&gt;=Настройки!$B$5,$D50&lt;=Настройки!$B$6),$E50,0))</f>
        <v/>
      </c>
      <c r="I50" s="21" t="str">
        <f t="shared" si="0"/>
        <v/>
      </c>
      <c r="J50" s="21" t="str">
        <f>IF($B50="","",MAX(0,$E50-MAX(0,SUMIFS(Тех_Движение!$G$2:$G$5111,Тех_Движение!$D$2:$D$5111,$C50,Тех_Движение!$B$2:$B$5111,"&lt;="&amp;Настройки!$B$6)-$F50)))</f>
        <v/>
      </c>
      <c r="K50" s="21" t="e">
        <f>IF(OR($B50="",K$3&lt;$D50+Настройки!$B$7),0,MAX(0,$E50-MAX(0,SUMIFS(Тех_Движение!$G$2:$G$5111,Тех_Движение!$D$2:$D$5111,$C50,Тех_Движение!$B$2:$B$5111,"&lt;="&amp;K$3)-$F50)))</f>
        <v>#VALUE!</v>
      </c>
      <c r="L50" s="21" t="e">
        <f>IF(OR($B50="",L$3&lt;$D50+Настройки!$B$7),0,MAX(0,$E50-MAX(0,SUMIFS(Тех_Движение!$G$2:$G$5111,Тех_Движение!$D$2:$D$5111,$C50,Тех_Движение!$B$2:$B$5111,"&lt;="&amp;L$3)-$F50)))</f>
        <v>#VALUE!</v>
      </c>
      <c r="M50" s="21" t="e">
        <f>IF(OR($B50="",M$3&lt;$D50+Настройки!$B$7),0,MAX(0,$E50-MAX(0,SUMIFS(Тех_Движение!$G$2:$G$5111,Тех_Движение!$D$2:$D$5111,$C50,Тех_Движение!$B$2:$B$5111,"&lt;="&amp;M$3)-$F50)))</f>
        <v>#VALUE!</v>
      </c>
      <c r="N50" s="21" t="e">
        <f>IF(OR($B50="",N$3&lt;$D50+Настройки!$B$7),0,MAX(0,$E50-MAX(0,SUMIFS(Тех_Движение!$G$2:$G$5111,Тех_Движение!$D$2:$D$5111,$C50,Тех_Движение!$B$2:$B$5111,"&lt;="&amp;N$3)-$F50)))</f>
        <v>#VALUE!</v>
      </c>
      <c r="O50" s="21" t="e">
        <f>IF(OR($B50="",O$3&lt;$D50+Настройки!$B$7),0,MAX(0,$E50-MAX(0,SUMIFS(Тех_Движение!$G$2:$G$5111,Тех_Движение!$D$2:$D$5111,$C50,Тех_Движение!$B$2:$B$5111,"&lt;="&amp;O$3)-$F50)))</f>
        <v>#VALUE!</v>
      </c>
      <c r="P50" s="21" t="e">
        <f>IF(OR($B50="",P$3&lt;$D50+Настройки!$B$7),0,MAX(0,$E50-MAX(0,SUMIFS(Тех_Движение!$G$2:$G$5111,Тех_Движение!$D$2:$D$5111,$C50,Тех_Движение!$B$2:$B$5111,"&lt;="&amp;P$3)-$F50)))</f>
        <v>#VALUE!</v>
      </c>
      <c r="Q50" s="21" t="e">
        <f>IF(OR($B50="",Q$3&lt;$D50+Настройки!$B$7),0,MAX(0,$E50-MAX(0,SUMIFS(Тех_Движение!$G$2:$G$5111,Тех_Движение!$D$2:$D$5111,$C50,Тех_Движение!$B$2:$B$5111,"&lt;="&amp;Q$3)-$F50)))</f>
        <v>#VALUE!</v>
      </c>
      <c r="R50" s="21" t="str">
        <f t="shared" si="1"/>
        <v/>
      </c>
      <c r="S50" s="23" t="str">
        <f>IF($B50="","",VLOOKUP($C50,Настройки!$A$11:$L$17,9,FALSE))</f>
        <v/>
      </c>
      <c r="T50" s="23" t="str">
        <f t="shared" si="2"/>
        <v/>
      </c>
    </row>
    <row r="51" spans="1:20" x14ac:dyDescent="0.3">
      <c r="A51" s="20">
        <f>Тех_Движение!$A$48</f>
        <v>47</v>
      </c>
      <c r="B51" s="20" t="str">
        <f>IF(Тех_Движение!$F$48&gt;0,Тех_Движение!$I$48,"")</f>
        <v/>
      </c>
      <c r="C51" s="20" t="str">
        <f>IF($B51="","",Тех_Движение!$D$48)</f>
        <v/>
      </c>
      <c r="D51" s="9" t="str">
        <f>IF($B51="","",Тех_Движение!$B$48)</f>
        <v/>
      </c>
      <c r="E51" s="21" t="str">
        <f>IF($B51="","",Тех_Движение!$F$48)</f>
        <v/>
      </c>
      <c r="F51" s="21" t="str">
        <f>IF($B51="","",SUMIFS($E$5:$E50,$C$5:$C50,$C51))</f>
        <v/>
      </c>
      <c r="G51" s="21" t="str">
        <f>IF($B51="","",MAX(0,$E51-MAX(0,SUMIFS(Тех_Движение!$G$2:$G$5111,Тех_Движение!$D$2:$D$5111,$C51,Тех_Движение!$B$2:$B$5111,"&lt;="&amp;Настройки!$B$5-1)-$F51)))</f>
        <v/>
      </c>
      <c r="H51" s="21" t="str">
        <f>IF($B51="","",IF(AND($D51&gt;=Настройки!$B$5,$D51&lt;=Настройки!$B$6),$E51,0))</f>
        <v/>
      </c>
      <c r="I51" s="21" t="str">
        <f t="shared" si="0"/>
        <v/>
      </c>
      <c r="J51" s="21" t="str">
        <f>IF($B51="","",MAX(0,$E51-MAX(0,SUMIFS(Тех_Движение!$G$2:$G$5111,Тех_Движение!$D$2:$D$5111,$C51,Тех_Движение!$B$2:$B$5111,"&lt;="&amp;Настройки!$B$6)-$F51)))</f>
        <v/>
      </c>
      <c r="K51" s="21" t="e">
        <f>IF(OR($B51="",K$3&lt;$D51+Настройки!$B$7),0,MAX(0,$E51-MAX(0,SUMIFS(Тех_Движение!$G$2:$G$5111,Тех_Движение!$D$2:$D$5111,$C51,Тех_Движение!$B$2:$B$5111,"&lt;="&amp;K$3)-$F51)))</f>
        <v>#VALUE!</v>
      </c>
      <c r="L51" s="21" t="e">
        <f>IF(OR($B51="",L$3&lt;$D51+Настройки!$B$7),0,MAX(0,$E51-MAX(0,SUMIFS(Тех_Движение!$G$2:$G$5111,Тех_Движение!$D$2:$D$5111,$C51,Тех_Движение!$B$2:$B$5111,"&lt;="&amp;L$3)-$F51)))</f>
        <v>#VALUE!</v>
      </c>
      <c r="M51" s="21" t="e">
        <f>IF(OR($B51="",M$3&lt;$D51+Настройки!$B$7),0,MAX(0,$E51-MAX(0,SUMIFS(Тех_Движение!$G$2:$G$5111,Тех_Движение!$D$2:$D$5111,$C51,Тех_Движение!$B$2:$B$5111,"&lt;="&amp;M$3)-$F51)))</f>
        <v>#VALUE!</v>
      </c>
      <c r="N51" s="21" t="e">
        <f>IF(OR($B51="",N$3&lt;$D51+Настройки!$B$7),0,MAX(0,$E51-MAX(0,SUMIFS(Тех_Движение!$G$2:$G$5111,Тех_Движение!$D$2:$D$5111,$C51,Тех_Движение!$B$2:$B$5111,"&lt;="&amp;N$3)-$F51)))</f>
        <v>#VALUE!</v>
      </c>
      <c r="O51" s="21" t="e">
        <f>IF(OR($B51="",O$3&lt;$D51+Настройки!$B$7),0,MAX(0,$E51-MAX(0,SUMIFS(Тех_Движение!$G$2:$G$5111,Тех_Движение!$D$2:$D$5111,$C51,Тех_Движение!$B$2:$B$5111,"&lt;="&amp;O$3)-$F51)))</f>
        <v>#VALUE!</v>
      </c>
      <c r="P51" s="21" t="e">
        <f>IF(OR($B51="",P$3&lt;$D51+Настройки!$B$7),0,MAX(0,$E51-MAX(0,SUMIFS(Тех_Движение!$G$2:$G$5111,Тех_Движение!$D$2:$D$5111,$C51,Тех_Движение!$B$2:$B$5111,"&lt;="&amp;P$3)-$F51)))</f>
        <v>#VALUE!</v>
      </c>
      <c r="Q51" s="21" t="e">
        <f>IF(OR($B51="",Q$3&lt;$D51+Настройки!$B$7),0,MAX(0,$E51-MAX(0,SUMIFS(Тех_Движение!$G$2:$G$5111,Тех_Движение!$D$2:$D$5111,$C51,Тех_Движение!$B$2:$B$5111,"&lt;="&amp;Q$3)-$F51)))</f>
        <v>#VALUE!</v>
      </c>
      <c r="R51" s="21" t="str">
        <f t="shared" si="1"/>
        <v/>
      </c>
      <c r="S51" s="23" t="str">
        <f>IF($B51="","",VLOOKUP($C51,Настройки!$A$11:$L$17,9,FALSE))</f>
        <v/>
      </c>
      <c r="T51" s="23" t="str">
        <f t="shared" si="2"/>
        <v/>
      </c>
    </row>
    <row r="52" spans="1:20" x14ac:dyDescent="0.3">
      <c r="A52" s="20">
        <f>Тех_Движение!$A$49</f>
        <v>48</v>
      </c>
      <c r="B52" s="20" t="str">
        <f>IF(Тех_Движение!$F$49&gt;0,Тех_Движение!$I$49,"")</f>
        <v>dd.mm_Ми-К</v>
      </c>
      <c r="C52" s="20" t="str">
        <f>IF($B52="","",Тех_Движение!$D$49)</f>
        <v>Ми-К</v>
      </c>
      <c r="D52" s="9">
        <f>IF($B52="","",Тех_Движение!$B$49)</f>
        <v>46247</v>
      </c>
      <c r="E52" s="21">
        <f>IF($B52="","",Тех_Движение!$F$49)</f>
        <v>10</v>
      </c>
      <c r="F52" s="21">
        <f>IF($B52="","",SUMIFS($E$5:$E51,$C$5:$C51,$C52))</f>
        <v>20</v>
      </c>
      <c r="G52" s="21">
        <f>IF($B52="","",MAX(0,$E52-MAX(0,SUMIFS(Тех_Движение!$G$2:$G$5111,Тех_Движение!$D$2:$D$5111,$C52,Тех_Движение!$B$2:$B$5111,"&lt;="&amp;Настройки!$B$5-1)-$F52)))</f>
        <v>0</v>
      </c>
      <c r="H52" s="21">
        <f>IF($B52="","",IF(AND($D52&gt;=Настройки!$B$5,$D52&lt;=Настройки!$B$6),$E52,0))</f>
        <v>0</v>
      </c>
      <c r="I52" s="21">
        <f t="shared" si="0"/>
        <v>0</v>
      </c>
      <c r="J52" s="21">
        <f>IF($B52="","",MAX(0,$E52-MAX(0,SUMIFS(Тех_Движение!$G$2:$G$5111,Тех_Движение!$D$2:$D$5111,$C52,Тех_Движение!$B$2:$B$5111,"&lt;="&amp;Настройки!$B$6)-$F52)))</f>
        <v>0</v>
      </c>
      <c r="K52" s="21">
        <f>IF(OR($B52="",K$3&lt;$D52+Настройки!$B$7),0,MAX(0,$E52-MAX(0,SUMIFS(Тех_Движение!$G$2:$G$5111,Тех_Движение!$D$2:$D$5111,$C52,Тех_Движение!$B$2:$B$5111,"&lt;="&amp;K$3)-$F52)))</f>
        <v>0</v>
      </c>
      <c r="L52" s="21">
        <f>IF(OR($B52="",L$3&lt;$D52+Настройки!$B$7),0,MAX(0,$E52-MAX(0,SUMIFS(Тех_Движение!$G$2:$G$5111,Тех_Движение!$D$2:$D$5111,$C52,Тех_Движение!$B$2:$B$5111,"&lt;="&amp;L$3)-$F52)))</f>
        <v>0</v>
      </c>
      <c r="M52" s="21">
        <f>IF(OR($B52="",M$3&lt;$D52+Настройки!$B$7),0,MAX(0,$E52-MAX(0,SUMIFS(Тех_Движение!$G$2:$G$5111,Тех_Движение!$D$2:$D$5111,$C52,Тех_Движение!$B$2:$B$5111,"&lt;="&amp;M$3)-$F52)))</f>
        <v>0</v>
      </c>
      <c r="N52" s="21">
        <f>IF(OR($B52="",N$3&lt;$D52+Настройки!$B$7),0,MAX(0,$E52-MAX(0,SUMIFS(Тех_Движение!$G$2:$G$5111,Тех_Движение!$D$2:$D$5111,$C52,Тех_Движение!$B$2:$B$5111,"&lt;="&amp;N$3)-$F52)))</f>
        <v>0</v>
      </c>
      <c r="O52" s="21">
        <f>IF(OR($B52="",O$3&lt;$D52+Настройки!$B$7),0,MAX(0,$E52-MAX(0,SUMIFS(Тех_Движение!$G$2:$G$5111,Тех_Движение!$D$2:$D$5111,$C52,Тех_Движение!$B$2:$B$5111,"&lt;="&amp;O$3)-$F52)))</f>
        <v>0</v>
      </c>
      <c r="P52" s="21">
        <f>IF(OR($B52="",P$3&lt;$D52+Настройки!$B$7),0,MAX(0,$E52-MAX(0,SUMIFS(Тех_Движение!$G$2:$G$5111,Тех_Движение!$D$2:$D$5111,$C52,Тех_Движение!$B$2:$B$5111,"&lt;="&amp;P$3)-$F52)))</f>
        <v>0</v>
      </c>
      <c r="Q52" s="21">
        <f>IF(OR($B52="",Q$3&lt;$D52+Настройки!$B$7),0,MAX(0,$E52-MAX(0,SUMIFS(Тех_Движение!$G$2:$G$5111,Тех_Движение!$D$2:$D$5111,$C52,Тех_Движение!$B$2:$B$5111,"&lt;="&amp;Q$3)-$F52)))</f>
        <v>0</v>
      </c>
      <c r="R52" s="21">
        <f t="shared" si="1"/>
        <v>0</v>
      </c>
      <c r="S52" s="23">
        <f>IF($B52="","",VLOOKUP($C52,Настройки!$A$11:$L$17,9,FALSE))</f>
        <v>1.363636363636364</v>
      </c>
      <c r="T52" s="23">
        <f t="shared" si="2"/>
        <v>0</v>
      </c>
    </row>
    <row r="53" spans="1:20" x14ac:dyDescent="0.3">
      <c r="A53" s="20">
        <f>Тех_Движение!$A$50</f>
        <v>49</v>
      </c>
      <c r="B53" s="20" t="str">
        <f>IF(Тех_Движение!$F$50&gt;0,Тех_Движение!$I$50,"")</f>
        <v/>
      </c>
      <c r="C53" s="20" t="str">
        <f>IF($B53="","",Тех_Движение!$D$50)</f>
        <v/>
      </c>
      <c r="D53" s="9" t="str">
        <f>IF($B53="","",Тех_Движение!$B$50)</f>
        <v/>
      </c>
      <c r="E53" s="21" t="str">
        <f>IF($B53="","",Тех_Движение!$F$50)</f>
        <v/>
      </c>
      <c r="F53" s="21" t="str">
        <f>IF($B53="","",SUMIFS($E$5:$E52,$C$5:$C52,$C53))</f>
        <v/>
      </c>
      <c r="G53" s="21" t="str">
        <f>IF($B53="","",MAX(0,$E53-MAX(0,SUMIFS(Тех_Движение!$G$2:$G$5111,Тех_Движение!$D$2:$D$5111,$C53,Тех_Движение!$B$2:$B$5111,"&lt;="&amp;Настройки!$B$5-1)-$F53)))</f>
        <v/>
      </c>
      <c r="H53" s="21" t="str">
        <f>IF($B53="","",IF(AND($D53&gt;=Настройки!$B$5,$D53&lt;=Настройки!$B$6),$E53,0))</f>
        <v/>
      </c>
      <c r="I53" s="21" t="str">
        <f t="shared" si="0"/>
        <v/>
      </c>
      <c r="J53" s="21" t="str">
        <f>IF($B53="","",MAX(0,$E53-MAX(0,SUMIFS(Тех_Движение!$G$2:$G$5111,Тех_Движение!$D$2:$D$5111,$C53,Тех_Движение!$B$2:$B$5111,"&lt;="&amp;Настройки!$B$6)-$F53)))</f>
        <v/>
      </c>
      <c r="K53" s="21" t="e">
        <f>IF(OR($B53="",K$3&lt;$D53+Настройки!$B$7),0,MAX(0,$E53-MAX(0,SUMIFS(Тех_Движение!$G$2:$G$5111,Тех_Движение!$D$2:$D$5111,$C53,Тех_Движение!$B$2:$B$5111,"&lt;="&amp;K$3)-$F53)))</f>
        <v>#VALUE!</v>
      </c>
      <c r="L53" s="21" t="e">
        <f>IF(OR($B53="",L$3&lt;$D53+Настройки!$B$7),0,MAX(0,$E53-MAX(0,SUMIFS(Тех_Движение!$G$2:$G$5111,Тех_Движение!$D$2:$D$5111,$C53,Тех_Движение!$B$2:$B$5111,"&lt;="&amp;L$3)-$F53)))</f>
        <v>#VALUE!</v>
      </c>
      <c r="M53" s="21" t="e">
        <f>IF(OR($B53="",M$3&lt;$D53+Настройки!$B$7),0,MAX(0,$E53-MAX(0,SUMIFS(Тех_Движение!$G$2:$G$5111,Тех_Движение!$D$2:$D$5111,$C53,Тех_Движение!$B$2:$B$5111,"&lt;="&amp;M$3)-$F53)))</f>
        <v>#VALUE!</v>
      </c>
      <c r="N53" s="21" t="e">
        <f>IF(OR($B53="",N$3&lt;$D53+Настройки!$B$7),0,MAX(0,$E53-MAX(0,SUMIFS(Тех_Движение!$G$2:$G$5111,Тех_Движение!$D$2:$D$5111,$C53,Тех_Движение!$B$2:$B$5111,"&lt;="&amp;N$3)-$F53)))</f>
        <v>#VALUE!</v>
      </c>
      <c r="O53" s="21" t="e">
        <f>IF(OR($B53="",O$3&lt;$D53+Настройки!$B$7),0,MAX(0,$E53-MAX(0,SUMIFS(Тех_Движение!$G$2:$G$5111,Тех_Движение!$D$2:$D$5111,$C53,Тех_Движение!$B$2:$B$5111,"&lt;="&amp;O$3)-$F53)))</f>
        <v>#VALUE!</v>
      </c>
      <c r="P53" s="21" t="e">
        <f>IF(OR($B53="",P$3&lt;$D53+Настройки!$B$7),0,MAX(0,$E53-MAX(0,SUMIFS(Тех_Движение!$G$2:$G$5111,Тех_Движение!$D$2:$D$5111,$C53,Тех_Движение!$B$2:$B$5111,"&lt;="&amp;P$3)-$F53)))</f>
        <v>#VALUE!</v>
      </c>
      <c r="Q53" s="21" t="e">
        <f>IF(OR($B53="",Q$3&lt;$D53+Настройки!$B$7),0,MAX(0,$E53-MAX(0,SUMIFS(Тех_Движение!$G$2:$G$5111,Тех_Движение!$D$2:$D$5111,$C53,Тех_Движение!$B$2:$B$5111,"&lt;="&amp;Q$3)-$F53)))</f>
        <v>#VALUE!</v>
      </c>
      <c r="R53" s="21" t="str">
        <f t="shared" si="1"/>
        <v/>
      </c>
      <c r="S53" s="23" t="str">
        <f>IF($B53="","",VLOOKUP($C53,Настройки!$A$11:$L$17,9,FALSE))</f>
        <v/>
      </c>
      <c r="T53" s="23" t="str">
        <f t="shared" si="2"/>
        <v/>
      </c>
    </row>
    <row r="54" spans="1:20" x14ac:dyDescent="0.3">
      <c r="A54" s="20">
        <f>Тех_Движение!$A$51</f>
        <v>50</v>
      </c>
      <c r="B54" s="20" t="str">
        <f>IF(Тех_Движение!$F$51&gt;0,Тех_Движение!$I$51,"")</f>
        <v/>
      </c>
      <c r="C54" s="20" t="str">
        <f>IF($B54="","",Тех_Движение!$D$51)</f>
        <v/>
      </c>
      <c r="D54" s="9" t="str">
        <f>IF($B54="","",Тех_Движение!$B$51)</f>
        <v/>
      </c>
      <c r="E54" s="21" t="str">
        <f>IF($B54="","",Тех_Движение!$F$51)</f>
        <v/>
      </c>
      <c r="F54" s="21" t="str">
        <f>IF($B54="","",SUMIFS($E$5:$E53,$C$5:$C53,$C54))</f>
        <v/>
      </c>
      <c r="G54" s="21" t="str">
        <f>IF($B54="","",MAX(0,$E54-MAX(0,SUMIFS(Тех_Движение!$G$2:$G$5111,Тех_Движение!$D$2:$D$5111,$C54,Тех_Движение!$B$2:$B$5111,"&lt;="&amp;Настройки!$B$5-1)-$F54)))</f>
        <v/>
      </c>
      <c r="H54" s="21" t="str">
        <f>IF($B54="","",IF(AND($D54&gt;=Настройки!$B$5,$D54&lt;=Настройки!$B$6),$E54,0))</f>
        <v/>
      </c>
      <c r="I54" s="21" t="str">
        <f t="shared" si="0"/>
        <v/>
      </c>
      <c r="J54" s="21" t="str">
        <f>IF($B54="","",MAX(0,$E54-MAX(0,SUMIFS(Тех_Движение!$G$2:$G$5111,Тех_Движение!$D$2:$D$5111,$C54,Тех_Движение!$B$2:$B$5111,"&lt;="&amp;Настройки!$B$6)-$F54)))</f>
        <v/>
      </c>
      <c r="K54" s="21" t="e">
        <f>IF(OR($B54="",K$3&lt;$D54+Настройки!$B$7),0,MAX(0,$E54-MAX(0,SUMIFS(Тех_Движение!$G$2:$G$5111,Тех_Движение!$D$2:$D$5111,$C54,Тех_Движение!$B$2:$B$5111,"&lt;="&amp;K$3)-$F54)))</f>
        <v>#VALUE!</v>
      </c>
      <c r="L54" s="21" t="e">
        <f>IF(OR($B54="",L$3&lt;$D54+Настройки!$B$7),0,MAX(0,$E54-MAX(0,SUMIFS(Тех_Движение!$G$2:$G$5111,Тех_Движение!$D$2:$D$5111,$C54,Тех_Движение!$B$2:$B$5111,"&lt;="&amp;L$3)-$F54)))</f>
        <v>#VALUE!</v>
      </c>
      <c r="M54" s="21" t="e">
        <f>IF(OR($B54="",M$3&lt;$D54+Настройки!$B$7),0,MAX(0,$E54-MAX(0,SUMIFS(Тех_Движение!$G$2:$G$5111,Тех_Движение!$D$2:$D$5111,$C54,Тех_Движение!$B$2:$B$5111,"&lt;="&amp;M$3)-$F54)))</f>
        <v>#VALUE!</v>
      </c>
      <c r="N54" s="21" t="e">
        <f>IF(OR($B54="",N$3&lt;$D54+Настройки!$B$7),0,MAX(0,$E54-MAX(0,SUMIFS(Тех_Движение!$G$2:$G$5111,Тех_Движение!$D$2:$D$5111,$C54,Тех_Движение!$B$2:$B$5111,"&lt;="&amp;N$3)-$F54)))</f>
        <v>#VALUE!</v>
      </c>
      <c r="O54" s="21" t="e">
        <f>IF(OR($B54="",O$3&lt;$D54+Настройки!$B$7),0,MAX(0,$E54-MAX(0,SUMIFS(Тех_Движение!$G$2:$G$5111,Тех_Движение!$D$2:$D$5111,$C54,Тех_Движение!$B$2:$B$5111,"&lt;="&amp;O$3)-$F54)))</f>
        <v>#VALUE!</v>
      </c>
      <c r="P54" s="21" t="e">
        <f>IF(OR($B54="",P$3&lt;$D54+Настройки!$B$7),0,MAX(0,$E54-MAX(0,SUMIFS(Тех_Движение!$G$2:$G$5111,Тех_Движение!$D$2:$D$5111,$C54,Тех_Движение!$B$2:$B$5111,"&lt;="&amp;P$3)-$F54)))</f>
        <v>#VALUE!</v>
      </c>
      <c r="Q54" s="21" t="e">
        <f>IF(OR($B54="",Q$3&lt;$D54+Настройки!$B$7),0,MAX(0,$E54-MAX(0,SUMIFS(Тех_Движение!$G$2:$G$5111,Тех_Движение!$D$2:$D$5111,$C54,Тех_Движение!$B$2:$B$5111,"&lt;="&amp;Q$3)-$F54)))</f>
        <v>#VALUE!</v>
      </c>
      <c r="R54" s="21" t="str">
        <f t="shared" si="1"/>
        <v/>
      </c>
      <c r="S54" s="23" t="str">
        <f>IF($B54="","",VLOOKUP($C54,Настройки!$A$11:$L$17,9,FALSE))</f>
        <v/>
      </c>
      <c r="T54" s="23" t="str">
        <f t="shared" si="2"/>
        <v/>
      </c>
    </row>
    <row r="55" spans="1:20" x14ac:dyDescent="0.3">
      <c r="A55" s="20">
        <f>Тех_Движение!$A$52</f>
        <v>51</v>
      </c>
      <c r="B55" s="20" t="str">
        <f>IF(Тех_Движение!$F$52&gt;0,Тех_Движение!$I$52,"")</f>
        <v/>
      </c>
      <c r="C55" s="20" t="str">
        <f>IF($B55="","",Тех_Движение!$D$52)</f>
        <v/>
      </c>
      <c r="D55" s="9" t="str">
        <f>IF($B55="","",Тех_Движение!$B$52)</f>
        <v/>
      </c>
      <c r="E55" s="21" t="str">
        <f>IF($B55="","",Тех_Движение!$F$52)</f>
        <v/>
      </c>
      <c r="F55" s="21" t="str">
        <f>IF($B55="","",SUMIFS($E$5:$E54,$C$5:$C54,$C55))</f>
        <v/>
      </c>
      <c r="G55" s="21" t="str">
        <f>IF($B55="","",MAX(0,$E55-MAX(0,SUMIFS(Тех_Движение!$G$2:$G$5111,Тех_Движение!$D$2:$D$5111,$C55,Тех_Движение!$B$2:$B$5111,"&lt;="&amp;Настройки!$B$5-1)-$F55)))</f>
        <v/>
      </c>
      <c r="H55" s="21" t="str">
        <f>IF($B55="","",IF(AND($D55&gt;=Настройки!$B$5,$D55&lt;=Настройки!$B$6),$E55,0))</f>
        <v/>
      </c>
      <c r="I55" s="21" t="str">
        <f t="shared" si="0"/>
        <v/>
      </c>
      <c r="J55" s="21" t="str">
        <f>IF($B55="","",MAX(0,$E55-MAX(0,SUMIFS(Тех_Движение!$G$2:$G$5111,Тех_Движение!$D$2:$D$5111,$C55,Тех_Движение!$B$2:$B$5111,"&lt;="&amp;Настройки!$B$6)-$F55)))</f>
        <v/>
      </c>
      <c r="K55" s="21" t="e">
        <f>IF(OR($B55="",K$3&lt;$D55+Настройки!$B$7),0,MAX(0,$E55-MAX(0,SUMIFS(Тех_Движение!$G$2:$G$5111,Тех_Движение!$D$2:$D$5111,$C55,Тех_Движение!$B$2:$B$5111,"&lt;="&amp;K$3)-$F55)))</f>
        <v>#VALUE!</v>
      </c>
      <c r="L55" s="21" t="e">
        <f>IF(OR($B55="",L$3&lt;$D55+Настройки!$B$7),0,MAX(0,$E55-MAX(0,SUMIFS(Тех_Движение!$G$2:$G$5111,Тех_Движение!$D$2:$D$5111,$C55,Тех_Движение!$B$2:$B$5111,"&lt;="&amp;L$3)-$F55)))</f>
        <v>#VALUE!</v>
      </c>
      <c r="M55" s="21" t="e">
        <f>IF(OR($B55="",M$3&lt;$D55+Настройки!$B$7),0,MAX(0,$E55-MAX(0,SUMIFS(Тех_Движение!$G$2:$G$5111,Тех_Движение!$D$2:$D$5111,$C55,Тех_Движение!$B$2:$B$5111,"&lt;="&amp;M$3)-$F55)))</f>
        <v>#VALUE!</v>
      </c>
      <c r="N55" s="21" t="e">
        <f>IF(OR($B55="",N$3&lt;$D55+Настройки!$B$7),0,MAX(0,$E55-MAX(0,SUMIFS(Тех_Движение!$G$2:$G$5111,Тех_Движение!$D$2:$D$5111,$C55,Тех_Движение!$B$2:$B$5111,"&lt;="&amp;N$3)-$F55)))</f>
        <v>#VALUE!</v>
      </c>
      <c r="O55" s="21" t="e">
        <f>IF(OR($B55="",O$3&lt;$D55+Настройки!$B$7),0,MAX(0,$E55-MAX(0,SUMIFS(Тех_Движение!$G$2:$G$5111,Тех_Движение!$D$2:$D$5111,$C55,Тех_Движение!$B$2:$B$5111,"&lt;="&amp;O$3)-$F55)))</f>
        <v>#VALUE!</v>
      </c>
      <c r="P55" s="21" t="e">
        <f>IF(OR($B55="",P$3&lt;$D55+Настройки!$B$7),0,MAX(0,$E55-MAX(0,SUMIFS(Тех_Движение!$G$2:$G$5111,Тех_Движение!$D$2:$D$5111,$C55,Тех_Движение!$B$2:$B$5111,"&lt;="&amp;P$3)-$F55)))</f>
        <v>#VALUE!</v>
      </c>
      <c r="Q55" s="21" t="e">
        <f>IF(OR($B55="",Q$3&lt;$D55+Настройки!$B$7),0,MAX(0,$E55-MAX(0,SUMIFS(Тех_Движение!$G$2:$G$5111,Тех_Движение!$D$2:$D$5111,$C55,Тех_Движение!$B$2:$B$5111,"&lt;="&amp;Q$3)-$F55)))</f>
        <v>#VALUE!</v>
      </c>
      <c r="R55" s="21" t="str">
        <f t="shared" si="1"/>
        <v/>
      </c>
      <c r="S55" s="23" t="str">
        <f>IF($B55="","",VLOOKUP($C55,Настройки!$A$11:$L$17,9,FALSE))</f>
        <v/>
      </c>
      <c r="T55" s="23" t="str">
        <f t="shared" si="2"/>
        <v/>
      </c>
    </row>
    <row r="56" spans="1:20" x14ac:dyDescent="0.3">
      <c r="A56" s="20">
        <f>Тех_Движение!$A$53</f>
        <v>52</v>
      </c>
      <c r="B56" s="20" t="str">
        <f>IF(Тех_Движение!$F$53&gt;0,Тех_Движение!$I$53,"")</f>
        <v/>
      </c>
      <c r="C56" s="20" t="str">
        <f>IF($B56="","",Тех_Движение!$D$53)</f>
        <v/>
      </c>
      <c r="D56" s="9" t="str">
        <f>IF($B56="","",Тех_Движение!$B$53)</f>
        <v/>
      </c>
      <c r="E56" s="21" t="str">
        <f>IF($B56="","",Тех_Движение!$F$53)</f>
        <v/>
      </c>
      <c r="F56" s="21" t="str">
        <f>IF($B56="","",SUMIFS($E$5:$E55,$C$5:$C55,$C56))</f>
        <v/>
      </c>
      <c r="G56" s="21" t="str">
        <f>IF($B56="","",MAX(0,$E56-MAX(0,SUMIFS(Тех_Движение!$G$2:$G$5111,Тех_Движение!$D$2:$D$5111,$C56,Тех_Движение!$B$2:$B$5111,"&lt;="&amp;Настройки!$B$5-1)-$F56)))</f>
        <v/>
      </c>
      <c r="H56" s="21" t="str">
        <f>IF($B56="","",IF(AND($D56&gt;=Настройки!$B$5,$D56&lt;=Настройки!$B$6),$E56,0))</f>
        <v/>
      </c>
      <c r="I56" s="21" t="str">
        <f t="shared" si="0"/>
        <v/>
      </c>
      <c r="J56" s="21" t="str">
        <f>IF($B56="","",MAX(0,$E56-MAX(0,SUMIFS(Тех_Движение!$G$2:$G$5111,Тех_Движение!$D$2:$D$5111,$C56,Тех_Движение!$B$2:$B$5111,"&lt;="&amp;Настройки!$B$6)-$F56)))</f>
        <v/>
      </c>
      <c r="K56" s="21" t="e">
        <f>IF(OR($B56="",K$3&lt;$D56+Настройки!$B$7),0,MAX(0,$E56-MAX(0,SUMIFS(Тех_Движение!$G$2:$G$5111,Тех_Движение!$D$2:$D$5111,$C56,Тех_Движение!$B$2:$B$5111,"&lt;="&amp;K$3)-$F56)))</f>
        <v>#VALUE!</v>
      </c>
      <c r="L56" s="21" t="e">
        <f>IF(OR($B56="",L$3&lt;$D56+Настройки!$B$7),0,MAX(0,$E56-MAX(0,SUMIFS(Тех_Движение!$G$2:$G$5111,Тех_Движение!$D$2:$D$5111,$C56,Тех_Движение!$B$2:$B$5111,"&lt;="&amp;L$3)-$F56)))</f>
        <v>#VALUE!</v>
      </c>
      <c r="M56" s="21" t="e">
        <f>IF(OR($B56="",M$3&lt;$D56+Настройки!$B$7),0,MAX(0,$E56-MAX(0,SUMIFS(Тех_Движение!$G$2:$G$5111,Тех_Движение!$D$2:$D$5111,$C56,Тех_Движение!$B$2:$B$5111,"&lt;="&amp;M$3)-$F56)))</f>
        <v>#VALUE!</v>
      </c>
      <c r="N56" s="21" t="e">
        <f>IF(OR($B56="",N$3&lt;$D56+Настройки!$B$7),0,MAX(0,$E56-MAX(0,SUMIFS(Тех_Движение!$G$2:$G$5111,Тех_Движение!$D$2:$D$5111,$C56,Тех_Движение!$B$2:$B$5111,"&lt;="&amp;N$3)-$F56)))</f>
        <v>#VALUE!</v>
      </c>
      <c r="O56" s="21" t="e">
        <f>IF(OR($B56="",O$3&lt;$D56+Настройки!$B$7),0,MAX(0,$E56-MAX(0,SUMIFS(Тех_Движение!$G$2:$G$5111,Тех_Движение!$D$2:$D$5111,$C56,Тех_Движение!$B$2:$B$5111,"&lt;="&amp;O$3)-$F56)))</f>
        <v>#VALUE!</v>
      </c>
      <c r="P56" s="21" t="e">
        <f>IF(OR($B56="",P$3&lt;$D56+Настройки!$B$7),0,MAX(0,$E56-MAX(0,SUMIFS(Тех_Движение!$G$2:$G$5111,Тех_Движение!$D$2:$D$5111,$C56,Тех_Движение!$B$2:$B$5111,"&lt;="&amp;P$3)-$F56)))</f>
        <v>#VALUE!</v>
      </c>
      <c r="Q56" s="21" t="e">
        <f>IF(OR($B56="",Q$3&lt;$D56+Настройки!$B$7),0,MAX(0,$E56-MAX(0,SUMIFS(Тех_Движение!$G$2:$G$5111,Тех_Движение!$D$2:$D$5111,$C56,Тех_Движение!$B$2:$B$5111,"&lt;="&amp;Q$3)-$F56)))</f>
        <v>#VALUE!</v>
      </c>
      <c r="R56" s="21" t="str">
        <f t="shared" si="1"/>
        <v/>
      </c>
      <c r="S56" s="23" t="str">
        <f>IF($B56="","",VLOOKUP($C56,Настройки!$A$11:$L$17,9,FALSE))</f>
        <v/>
      </c>
      <c r="T56" s="23" t="str">
        <f t="shared" si="2"/>
        <v/>
      </c>
    </row>
    <row r="57" spans="1:20" x14ac:dyDescent="0.3">
      <c r="A57" s="20">
        <f>Тех_Движение!$A$54</f>
        <v>53</v>
      </c>
      <c r="B57" s="20" t="str">
        <f>IF(Тех_Движение!$F$54&gt;0,Тех_Движение!$I$54,"")</f>
        <v/>
      </c>
      <c r="C57" s="20" t="str">
        <f>IF($B57="","",Тех_Движение!$D$54)</f>
        <v/>
      </c>
      <c r="D57" s="9" t="str">
        <f>IF($B57="","",Тех_Движение!$B$54)</f>
        <v/>
      </c>
      <c r="E57" s="21" t="str">
        <f>IF($B57="","",Тех_Движение!$F$54)</f>
        <v/>
      </c>
      <c r="F57" s="21" t="str">
        <f>IF($B57="","",SUMIFS($E$5:$E56,$C$5:$C56,$C57))</f>
        <v/>
      </c>
      <c r="G57" s="21" t="str">
        <f>IF($B57="","",MAX(0,$E57-MAX(0,SUMIFS(Тех_Движение!$G$2:$G$5111,Тех_Движение!$D$2:$D$5111,$C57,Тех_Движение!$B$2:$B$5111,"&lt;="&amp;Настройки!$B$5-1)-$F57)))</f>
        <v/>
      </c>
      <c r="H57" s="21" t="str">
        <f>IF($B57="","",IF(AND($D57&gt;=Настройки!$B$5,$D57&lt;=Настройки!$B$6),$E57,0))</f>
        <v/>
      </c>
      <c r="I57" s="21" t="str">
        <f t="shared" si="0"/>
        <v/>
      </c>
      <c r="J57" s="21" t="str">
        <f>IF($B57="","",MAX(0,$E57-MAX(0,SUMIFS(Тех_Движение!$G$2:$G$5111,Тех_Движение!$D$2:$D$5111,$C57,Тех_Движение!$B$2:$B$5111,"&lt;="&amp;Настройки!$B$6)-$F57)))</f>
        <v/>
      </c>
      <c r="K57" s="21" t="e">
        <f>IF(OR($B57="",K$3&lt;$D57+Настройки!$B$7),0,MAX(0,$E57-MAX(0,SUMIFS(Тех_Движение!$G$2:$G$5111,Тех_Движение!$D$2:$D$5111,$C57,Тех_Движение!$B$2:$B$5111,"&lt;="&amp;K$3)-$F57)))</f>
        <v>#VALUE!</v>
      </c>
      <c r="L57" s="21" t="e">
        <f>IF(OR($B57="",L$3&lt;$D57+Настройки!$B$7),0,MAX(0,$E57-MAX(0,SUMIFS(Тех_Движение!$G$2:$G$5111,Тех_Движение!$D$2:$D$5111,$C57,Тех_Движение!$B$2:$B$5111,"&lt;="&amp;L$3)-$F57)))</f>
        <v>#VALUE!</v>
      </c>
      <c r="M57" s="21" t="e">
        <f>IF(OR($B57="",M$3&lt;$D57+Настройки!$B$7),0,MAX(0,$E57-MAX(0,SUMIFS(Тех_Движение!$G$2:$G$5111,Тех_Движение!$D$2:$D$5111,$C57,Тех_Движение!$B$2:$B$5111,"&lt;="&amp;M$3)-$F57)))</f>
        <v>#VALUE!</v>
      </c>
      <c r="N57" s="21" t="e">
        <f>IF(OR($B57="",N$3&lt;$D57+Настройки!$B$7),0,MAX(0,$E57-MAX(0,SUMIFS(Тех_Движение!$G$2:$G$5111,Тех_Движение!$D$2:$D$5111,$C57,Тех_Движение!$B$2:$B$5111,"&lt;="&amp;N$3)-$F57)))</f>
        <v>#VALUE!</v>
      </c>
      <c r="O57" s="21" t="e">
        <f>IF(OR($B57="",O$3&lt;$D57+Настройки!$B$7),0,MAX(0,$E57-MAX(0,SUMIFS(Тех_Движение!$G$2:$G$5111,Тех_Движение!$D$2:$D$5111,$C57,Тех_Движение!$B$2:$B$5111,"&lt;="&amp;O$3)-$F57)))</f>
        <v>#VALUE!</v>
      </c>
      <c r="P57" s="21" t="e">
        <f>IF(OR($B57="",P$3&lt;$D57+Настройки!$B$7),0,MAX(0,$E57-MAX(0,SUMIFS(Тех_Движение!$G$2:$G$5111,Тех_Движение!$D$2:$D$5111,$C57,Тех_Движение!$B$2:$B$5111,"&lt;="&amp;P$3)-$F57)))</f>
        <v>#VALUE!</v>
      </c>
      <c r="Q57" s="21" t="e">
        <f>IF(OR($B57="",Q$3&lt;$D57+Настройки!$B$7),0,MAX(0,$E57-MAX(0,SUMIFS(Тех_Движение!$G$2:$G$5111,Тех_Движение!$D$2:$D$5111,$C57,Тех_Движение!$B$2:$B$5111,"&lt;="&amp;Q$3)-$F57)))</f>
        <v>#VALUE!</v>
      </c>
      <c r="R57" s="21" t="str">
        <f t="shared" si="1"/>
        <v/>
      </c>
      <c r="S57" s="23" t="str">
        <f>IF($B57="","",VLOOKUP($C57,Настройки!$A$11:$L$17,9,FALSE))</f>
        <v/>
      </c>
      <c r="T57" s="23" t="str">
        <f t="shared" si="2"/>
        <v/>
      </c>
    </row>
    <row r="58" spans="1:20" x14ac:dyDescent="0.3">
      <c r="A58" s="20">
        <f>Тех_Движение!$A$55</f>
        <v>54</v>
      </c>
      <c r="B58" s="20" t="str">
        <f>IF(Тех_Движение!$F$55&gt;0,Тех_Движение!$I$55,"")</f>
        <v/>
      </c>
      <c r="C58" s="20" t="str">
        <f>IF($B58="","",Тех_Движение!$D$55)</f>
        <v/>
      </c>
      <c r="D58" s="9" t="str">
        <f>IF($B58="","",Тех_Движение!$B$55)</f>
        <v/>
      </c>
      <c r="E58" s="21" t="str">
        <f>IF($B58="","",Тех_Движение!$F$55)</f>
        <v/>
      </c>
      <c r="F58" s="21" t="str">
        <f>IF($B58="","",SUMIFS($E$5:$E57,$C$5:$C57,$C58))</f>
        <v/>
      </c>
      <c r="G58" s="21" t="str">
        <f>IF($B58="","",MAX(0,$E58-MAX(0,SUMIFS(Тех_Движение!$G$2:$G$5111,Тех_Движение!$D$2:$D$5111,$C58,Тех_Движение!$B$2:$B$5111,"&lt;="&amp;Настройки!$B$5-1)-$F58)))</f>
        <v/>
      </c>
      <c r="H58" s="21" t="str">
        <f>IF($B58="","",IF(AND($D58&gt;=Настройки!$B$5,$D58&lt;=Настройки!$B$6),$E58,0))</f>
        <v/>
      </c>
      <c r="I58" s="21" t="str">
        <f t="shared" si="0"/>
        <v/>
      </c>
      <c r="J58" s="21" t="str">
        <f>IF($B58="","",MAX(0,$E58-MAX(0,SUMIFS(Тех_Движение!$G$2:$G$5111,Тех_Движение!$D$2:$D$5111,$C58,Тех_Движение!$B$2:$B$5111,"&lt;="&amp;Настройки!$B$6)-$F58)))</f>
        <v/>
      </c>
      <c r="K58" s="21" t="e">
        <f>IF(OR($B58="",K$3&lt;$D58+Настройки!$B$7),0,MAX(0,$E58-MAX(0,SUMIFS(Тех_Движение!$G$2:$G$5111,Тех_Движение!$D$2:$D$5111,$C58,Тех_Движение!$B$2:$B$5111,"&lt;="&amp;K$3)-$F58)))</f>
        <v>#VALUE!</v>
      </c>
      <c r="L58" s="21" t="e">
        <f>IF(OR($B58="",L$3&lt;$D58+Настройки!$B$7),0,MAX(0,$E58-MAX(0,SUMIFS(Тех_Движение!$G$2:$G$5111,Тех_Движение!$D$2:$D$5111,$C58,Тех_Движение!$B$2:$B$5111,"&lt;="&amp;L$3)-$F58)))</f>
        <v>#VALUE!</v>
      </c>
      <c r="M58" s="21" t="e">
        <f>IF(OR($B58="",M$3&lt;$D58+Настройки!$B$7),0,MAX(0,$E58-MAX(0,SUMIFS(Тех_Движение!$G$2:$G$5111,Тех_Движение!$D$2:$D$5111,$C58,Тех_Движение!$B$2:$B$5111,"&lt;="&amp;M$3)-$F58)))</f>
        <v>#VALUE!</v>
      </c>
      <c r="N58" s="21" t="e">
        <f>IF(OR($B58="",N$3&lt;$D58+Настройки!$B$7),0,MAX(0,$E58-MAX(0,SUMIFS(Тех_Движение!$G$2:$G$5111,Тех_Движение!$D$2:$D$5111,$C58,Тех_Движение!$B$2:$B$5111,"&lt;="&amp;N$3)-$F58)))</f>
        <v>#VALUE!</v>
      </c>
      <c r="O58" s="21" t="e">
        <f>IF(OR($B58="",O$3&lt;$D58+Настройки!$B$7),0,MAX(0,$E58-MAX(0,SUMIFS(Тех_Движение!$G$2:$G$5111,Тех_Движение!$D$2:$D$5111,$C58,Тех_Движение!$B$2:$B$5111,"&lt;="&amp;O$3)-$F58)))</f>
        <v>#VALUE!</v>
      </c>
      <c r="P58" s="21" t="e">
        <f>IF(OR($B58="",P$3&lt;$D58+Настройки!$B$7),0,MAX(0,$E58-MAX(0,SUMIFS(Тех_Движение!$G$2:$G$5111,Тех_Движение!$D$2:$D$5111,$C58,Тех_Движение!$B$2:$B$5111,"&lt;="&amp;P$3)-$F58)))</f>
        <v>#VALUE!</v>
      </c>
      <c r="Q58" s="21" t="e">
        <f>IF(OR($B58="",Q$3&lt;$D58+Настройки!$B$7),0,MAX(0,$E58-MAX(0,SUMIFS(Тех_Движение!$G$2:$G$5111,Тех_Движение!$D$2:$D$5111,$C58,Тех_Движение!$B$2:$B$5111,"&lt;="&amp;Q$3)-$F58)))</f>
        <v>#VALUE!</v>
      </c>
      <c r="R58" s="21" t="str">
        <f t="shared" si="1"/>
        <v/>
      </c>
      <c r="S58" s="23" t="str">
        <f>IF($B58="","",VLOOKUP($C58,Настройки!$A$11:$L$17,9,FALSE))</f>
        <v/>
      </c>
      <c r="T58" s="23" t="str">
        <f t="shared" si="2"/>
        <v/>
      </c>
    </row>
    <row r="59" spans="1:20" x14ac:dyDescent="0.3">
      <c r="A59" s="20">
        <f>Тех_Движение!$A$56</f>
        <v>55</v>
      </c>
      <c r="B59" s="20" t="str">
        <f>IF(Тех_Движение!$F$56&gt;0,Тех_Движение!$I$56,"")</f>
        <v/>
      </c>
      <c r="C59" s="20" t="str">
        <f>IF($B59="","",Тех_Движение!$D$56)</f>
        <v/>
      </c>
      <c r="D59" s="9" t="str">
        <f>IF($B59="","",Тех_Движение!$B$56)</f>
        <v/>
      </c>
      <c r="E59" s="21" t="str">
        <f>IF($B59="","",Тех_Движение!$F$56)</f>
        <v/>
      </c>
      <c r="F59" s="21" t="str">
        <f>IF($B59="","",SUMIFS($E$5:$E58,$C$5:$C58,$C59))</f>
        <v/>
      </c>
      <c r="G59" s="21" t="str">
        <f>IF($B59="","",MAX(0,$E59-MAX(0,SUMIFS(Тех_Движение!$G$2:$G$5111,Тех_Движение!$D$2:$D$5111,$C59,Тех_Движение!$B$2:$B$5111,"&lt;="&amp;Настройки!$B$5-1)-$F59)))</f>
        <v/>
      </c>
      <c r="H59" s="21" t="str">
        <f>IF($B59="","",IF(AND($D59&gt;=Настройки!$B$5,$D59&lt;=Настройки!$B$6),$E59,0))</f>
        <v/>
      </c>
      <c r="I59" s="21" t="str">
        <f t="shared" si="0"/>
        <v/>
      </c>
      <c r="J59" s="21" t="str">
        <f>IF($B59="","",MAX(0,$E59-MAX(0,SUMIFS(Тех_Движение!$G$2:$G$5111,Тех_Движение!$D$2:$D$5111,$C59,Тех_Движение!$B$2:$B$5111,"&lt;="&amp;Настройки!$B$6)-$F59)))</f>
        <v/>
      </c>
      <c r="K59" s="21" t="e">
        <f>IF(OR($B59="",K$3&lt;$D59+Настройки!$B$7),0,MAX(0,$E59-MAX(0,SUMIFS(Тех_Движение!$G$2:$G$5111,Тех_Движение!$D$2:$D$5111,$C59,Тех_Движение!$B$2:$B$5111,"&lt;="&amp;K$3)-$F59)))</f>
        <v>#VALUE!</v>
      </c>
      <c r="L59" s="21" t="e">
        <f>IF(OR($B59="",L$3&lt;$D59+Настройки!$B$7),0,MAX(0,$E59-MAX(0,SUMIFS(Тех_Движение!$G$2:$G$5111,Тех_Движение!$D$2:$D$5111,$C59,Тех_Движение!$B$2:$B$5111,"&lt;="&amp;L$3)-$F59)))</f>
        <v>#VALUE!</v>
      </c>
      <c r="M59" s="21" t="e">
        <f>IF(OR($B59="",M$3&lt;$D59+Настройки!$B$7),0,MAX(0,$E59-MAX(0,SUMIFS(Тех_Движение!$G$2:$G$5111,Тех_Движение!$D$2:$D$5111,$C59,Тех_Движение!$B$2:$B$5111,"&lt;="&amp;M$3)-$F59)))</f>
        <v>#VALUE!</v>
      </c>
      <c r="N59" s="21" t="e">
        <f>IF(OR($B59="",N$3&lt;$D59+Настройки!$B$7),0,MAX(0,$E59-MAX(0,SUMIFS(Тех_Движение!$G$2:$G$5111,Тех_Движение!$D$2:$D$5111,$C59,Тех_Движение!$B$2:$B$5111,"&lt;="&amp;N$3)-$F59)))</f>
        <v>#VALUE!</v>
      </c>
      <c r="O59" s="21" t="e">
        <f>IF(OR($B59="",O$3&lt;$D59+Настройки!$B$7),0,MAX(0,$E59-MAX(0,SUMIFS(Тех_Движение!$G$2:$G$5111,Тех_Движение!$D$2:$D$5111,$C59,Тех_Движение!$B$2:$B$5111,"&lt;="&amp;O$3)-$F59)))</f>
        <v>#VALUE!</v>
      </c>
      <c r="P59" s="21" t="e">
        <f>IF(OR($B59="",P$3&lt;$D59+Настройки!$B$7),0,MAX(0,$E59-MAX(0,SUMIFS(Тех_Движение!$G$2:$G$5111,Тех_Движение!$D$2:$D$5111,$C59,Тех_Движение!$B$2:$B$5111,"&lt;="&amp;P$3)-$F59)))</f>
        <v>#VALUE!</v>
      </c>
      <c r="Q59" s="21" t="e">
        <f>IF(OR($B59="",Q$3&lt;$D59+Настройки!$B$7),0,MAX(0,$E59-MAX(0,SUMIFS(Тех_Движение!$G$2:$G$5111,Тех_Движение!$D$2:$D$5111,$C59,Тех_Движение!$B$2:$B$5111,"&lt;="&amp;Q$3)-$F59)))</f>
        <v>#VALUE!</v>
      </c>
      <c r="R59" s="21" t="str">
        <f t="shared" si="1"/>
        <v/>
      </c>
      <c r="S59" s="23" t="str">
        <f>IF($B59="","",VLOOKUP($C59,Настройки!$A$11:$L$17,9,FALSE))</f>
        <v/>
      </c>
      <c r="T59" s="23" t="str">
        <f t="shared" si="2"/>
        <v/>
      </c>
    </row>
    <row r="60" spans="1:20" x14ac:dyDescent="0.3">
      <c r="A60" s="20">
        <f>Тех_Движение!$A$57</f>
        <v>56</v>
      </c>
      <c r="B60" s="20" t="str">
        <f>IF(Тех_Движение!$F$57&gt;0,Тех_Движение!$I$57,"")</f>
        <v/>
      </c>
      <c r="C60" s="20" t="str">
        <f>IF($B60="","",Тех_Движение!$D$57)</f>
        <v/>
      </c>
      <c r="D60" s="9" t="str">
        <f>IF($B60="","",Тех_Движение!$B$57)</f>
        <v/>
      </c>
      <c r="E60" s="21" t="str">
        <f>IF($B60="","",Тех_Движение!$F$57)</f>
        <v/>
      </c>
      <c r="F60" s="21" t="str">
        <f>IF($B60="","",SUMIFS($E$5:$E59,$C$5:$C59,$C60))</f>
        <v/>
      </c>
      <c r="G60" s="21" t="str">
        <f>IF($B60="","",MAX(0,$E60-MAX(0,SUMIFS(Тех_Движение!$G$2:$G$5111,Тех_Движение!$D$2:$D$5111,$C60,Тех_Движение!$B$2:$B$5111,"&lt;="&amp;Настройки!$B$5-1)-$F60)))</f>
        <v/>
      </c>
      <c r="H60" s="21" t="str">
        <f>IF($B60="","",IF(AND($D60&gt;=Настройки!$B$5,$D60&lt;=Настройки!$B$6),$E60,0))</f>
        <v/>
      </c>
      <c r="I60" s="21" t="str">
        <f t="shared" si="0"/>
        <v/>
      </c>
      <c r="J60" s="21" t="str">
        <f>IF($B60="","",MAX(0,$E60-MAX(0,SUMIFS(Тех_Движение!$G$2:$G$5111,Тех_Движение!$D$2:$D$5111,$C60,Тех_Движение!$B$2:$B$5111,"&lt;="&amp;Настройки!$B$6)-$F60)))</f>
        <v/>
      </c>
      <c r="K60" s="21" t="e">
        <f>IF(OR($B60="",K$3&lt;$D60+Настройки!$B$7),0,MAX(0,$E60-MAX(0,SUMIFS(Тех_Движение!$G$2:$G$5111,Тех_Движение!$D$2:$D$5111,$C60,Тех_Движение!$B$2:$B$5111,"&lt;="&amp;K$3)-$F60)))</f>
        <v>#VALUE!</v>
      </c>
      <c r="L60" s="21" t="e">
        <f>IF(OR($B60="",L$3&lt;$D60+Настройки!$B$7),0,MAX(0,$E60-MAX(0,SUMIFS(Тех_Движение!$G$2:$G$5111,Тех_Движение!$D$2:$D$5111,$C60,Тех_Движение!$B$2:$B$5111,"&lt;="&amp;L$3)-$F60)))</f>
        <v>#VALUE!</v>
      </c>
      <c r="M60" s="21" t="e">
        <f>IF(OR($B60="",M$3&lt;$D60+Настройки!$B$7),0,MAX(0,$E60-MAX(0,SUMIFS(Тех_Движение!$G$2:$G$5111,Тех_Движение!$D$2:$D$5111,$C60,Тех_Движение!$B$2:$B$5111,"&lt;="&amp;M$3)-$F60)))</f>
        <v>#VALUE!</v>
      </c>
      <c r="N60" s="21" t="e">
        <f>IF(OR($B60="",N$3&lt;$D60+Настройки!$B$7),0,MAX(0,$E60-MAX(0,SUMIFS(Тех_Движение!$G$2:$G$5111,Тех_Движение!$D$2:$D$5111,$C60,Тех_Движение!$B$2:$B$5111,"&lt;="&amp;N$3)-$F60)))</f>
        <v>#VALUE!</v>
      </c>
      <c r="O60" s="21" t="e">
        <f>IF(OR($B60="",O$3&lt;$D60+Настройки!$B$7),0,MAX(0,$E60-MAX(0,SUMIFS(Тех_Движение!$G$2:$G$5111,Тех_Движение!$D$2:$D$5111,$C60,Тех_Движение!$B$2:$B$5111,"&lt;="&amp;O$3)-$F60)))</f>
        <v>#VALUE!</v>
      </c>
      <c r="P60" s="21" t="e">
        <f>IF(OR($B60="",P$3&lt;$D60+Настройки!$B$7),0,MAX(0,$E60-MAX(0,SUMIFS(Тех_Движение!$G$2:$G$5111,Тех_Движение!$D$2:$D$5111,$C60,Тех_Движение!$B$2:$B$5111,"&lt;="&amp;P$3)-$F60)))</f>
        <v>#VALUE!</v>
      </c>
      <c r="Q60" s="21" t="e">
        <f>IF(OR($B60="",Q$3&lt;$D60+Настройки!$B$7),0,MAX(0,$E60-MAX(0,SUMIFS(Тех_Движение!$G$2:$G$5111,Тех_Движение!$D$2:$D$5111,$C60,Тех_Движение!$B$2:$B$5111,"&lt;="&amp;Q$3)-$F60)))</f>
        <v>#VALUE!</v>
      </c>
      <c r="R60" s="21" t="str">
        <f t="shared" si="1"/>
        <v/>
      </c>
      <c r="S60" s="23" t="str">
        <f>IF($B60="","",VLOOKUP($C60,Настройки!$A$11:$L$17,9,FALSE))</f>
        <v/>
      </c>
      <c r="T60" s="23" t="str">
        <f t="shared" si="2"/>
        <v/>
      </c>
    </row>
    <row r="61" spans="1:20" x14ac:dyDescent="0.3">
      <c r="A61" s="20">
        <f>Тех_Движение!$A$58</f>
        <v>57</v>
      </c>
      <c r="B61" s="20" t="str">
        <f>IF(Тех_Движение!$F$58&gt;0,Тех_Движение!$I$58,"")</f>
        <v/>
      </c>
      <c r="C61" s="20" t="str">
        <f>IF($B61="","",Тех_Движение!$D$58)</f>
        <v/>
      </c>
      <c r="D61" s="9" t="str">
        <f>IF($B61="","",Тех_Движение!$B$58)</f>
        <v/>
      </c>
      <c r="E61" s="21" t="str">
        <f>IF($B61="","",Тех_Движение!$F$58)</f>
        <v/>
      </c>
      <c r="F61" s="21" t="str">
        <f>IF($B61="","",SUMIFS($E$5:$E60,$C$5:$C60,$C61))</f>
        <v/>
      </c>
      <c r="G61" s="21" t="str">
        <f>IF($B61="","",MAX(0,$E61-MAX(0,SUMIFS(Тех_Движение!$G$2:$G$5111,Тех_Движение!$D$2:$D$5111,$C61,Тех_Движение!$B$2:$B$5111,"&lt;="&amp;Настройки!$B$5-1)-$F61)))</f>
        <v/>
      </c>
      <c r="H61" s="21" t="str">
        <f>IF($B61="","",IF(AND($D61&gt;=Настройки!$B$5,$D61&lt;=Настройки!$B$6),$E61,0))</f>
        <v/>
      </c>
      <c r="I61" s="21" t="str">
        <f t="shared" si="0"/>
        <v/>
      </c>
      <c r="J61" s="21" t="str">
        <f>IF($B61="","",MAX(0,$E61-MAX(0,SUMIFS(Тех_Движение!$G$2:$G$5111,Тех_Движение!$D$2:$D$5111,$C61,Тех_Движение!$B$2:$B$5111,"&lt;="&amp;Настройки!$B$6)-$F61)))</f>
        <v/>
      </c>
      <c r="K61" s="21" t="e">
        <f>IF(OR($B61="",K$3&lt;$D61+Настройки!$B$7),0,MAX(0,$E61-MAX(0,SUMIFS(Тех_Движение!$G$2:$G$5111,Тех_Движение!$D$2:$D$5111,$C61,Тех_Движение!$B$2:$B$5111,"&lt;="&amp;K$3)-$F61)))</f>
        <v>#VALUE!</v>
      </c>
      <c r="L61" s="21" t="e">
        <f>IF(OR($B61="",L$3&lt;$D61+Настройки!$B$7),0,MAX(0,$E61-MAX(0,SUMIFS(Тех_Движение!$G$2:$G$5111,Тех_Движение!$D$2:$D$5111,$C61,Тех_Движение!$B$2:$B$5111,"&lt;="&amp;L$3)-$F61)))</f>
        <v>#VALUE!</v>
      </c>
      <c r="M61" s="21" t="e">
        <f>IF(OR($B61="",M$3&lt;$D61+Настройки!$B$7),0,MAX(0,$E61-MAX(0,SUMIFS(Тех_Движение!$G$2:$G$5111,Тех_Движение!$D$2:$D$5111,$C61,Тех_Движение!$B$2:$B$5111,"&lt;="&amp;M$3)-$F61)))</f>
        <v>#VALUE!</v>
      </c>
      <c r="N61" s="21" t="e">
        <f>IF(OR($B61="",N$3&lt;$D61+Настройки!$B$7),0,MAX(0,$E61-MAX(0,SUMIFS(Тех_Движение!$G$2:$G$5111,Тех_Движение!$D$2:$D$5111,$C61,Тех_Движение!$B$2:$B$5111,"&lt;="&amp;N$3)-$F61)))</f>
        <v>#VALUE!</v>
      </c>
      <c r="O61" s="21" t="e">
        <f>IF(OR($B61="",O$3&lt;$D61+Настройки!$B$7),0,MAX(0,$E61-MAX(0,SUMIFS(Тех_Движение!$G$2:$G$5111,Тех_Движение!$D$2:$D$5111,$C61,Тех_Движение!$B$2:$B$5111,"&lt;="&amp;O$3)-$F61)))</f>
        <v>#VALUE!</v>
      </c>
      <c r="P61" s="21" t="e">
        <f>IF(OR($B61="",P$3&lt;$D61+Настройки!$B$7),0,MAX(0,$E61-MAX(0,SUMIFS(Тех_Движение!$G$2:$G$5111,Тех_Движение!$D$2:$D$5111,$C61,Тех_Движение!$B$2:$B$5111,"&lt;="&amp;P$3)-$F61)))</f>
        <v>#VALUE!</v>
      </c>
      <c r="Q61" s="21" t="e">
        <f>IF(OR($B61="",Q$3&lt;$D61+Настройки!$B$7),0,MAX(0,$E61-MAX(0,SUMIFS(Тех_Движение!$G$2:$G$5111,Тех_Движение!$D$2:$D$5111,$C61,Тех_Движение!$B$2:$B$5111,"&lt;="&amp;Q$3)-$F61)))</f>
        <v>#VALUE!</v>
      </c>
      <c r="R61" s="21" t="str">
        <f t="shared" si="1"/>
        <v/>
      </c>
      <c r="S61" s="23" t="str">
        <f>IF($B61="","",VLOOKUP($C61,Настройки!$A$11:$L$17,9,FALSE))</f>
        <v/>
      </c>
      <c r="T61" s="23" t="str">
        <f t="shared" si="2"/>
        <v/>
      </c>
    </row>
    <row r="62" spans="1:20" x14ac:dyDescent="0.3">
      <c r="A62" s="20">
        <f>Тех_Движение!$A$59</f>
        <v>58</v>
      </c>
      <c r="B62" s="20" t="str">
        <f>IF(Тех_Движение!$F$59&gt;0,Тех_Движение!$I$59,"")</f>
        <v/>
      </c>
      <c r="C62" s="20" t="str">
        <f>IF($B62="","",Тех_Движение!$D$59)</f>
        <v/>
      </c>
      <c r="D62" s="9" t="str">
        <f>IF($B62="","",Тех_Движение!$B$59)</f>
        <v/>
      </c>
      <c r="E62" s="21" t="str">
        <f>IF($B62="","",Тех_Движение!$F$59)</f>
        <v/>
      </c>
      <c r="F62" s="21" t="str">
        <f>IF($B62="","",SUMIFS($E$5:$E61,$C$5:$C61,$C62))</f>
        <v/>
      </c>
      <c r="G62" s="21" t="str">
        <f>IF($B62="","",MAX(0,$E62-MAX(0,SUMIFS(Тех_Движение!$G$2:$G$5111,Тех_Движение!$D$2:$D$5111,$C62,Тех_Движение!$B$2:$B$5111,"&lt;="&amp;Настройки!$B$5-1)-$F62)))</f>
        <v/>
      </c>
      <c r="H62" s="21" t="str">
        <f>IF($B62="","",IF(AND($D62&gt;=Настройки!$B$5,$D62&lt;=Настройки!$B$6),$E62,0))</f>
        <v/>
      </c>
      <c r="I62" s="21" t="str">
        <f t="shared" si="0"/>
        <v/>
      </c>
      <c r="J62" s="21" t="str">
        <f>IF($B62="","",MAX(0,$E62-MAX(0,SUMIFS(Тех_Движение!$G$2:$G$5111,Тех_Движение!$D$2:$D$5111,$C62,Тех_Движение!$B$2:$B$5111,"&lt;="&amp;Настройки!$B$6)-$F62)))</f>
        <v/>
      </c>
      <c r="K62" s="21" t="e">
        <f>IF(OR($B62="",K$3&lt;$D62+Настройки!$B$7),0,MAX(0,$E62-MAX(0,SUMIFS(Тех_Движение!$G$2:$G$5111,Тех_Движение!$D$2:$D$5111,$C62,Тех_Движение!$B$2:$B$5111,"&lt;="&amp;K$3)-$F62)))</f>
        <v>#VALUE!</v>
      </c>
      <c r="L62" s="21" t="e">
        <f>IF(OR($B62="",L$3&lt;$D62+Настройки!$B$7),0,MAX(0,$E62-MAX(0,SUMIFS(Тех_Движение!$G$2:$G$5111,Тех_Движение!$D$2:$D$5111,$C62,Тех_Движение!$B$2:$B$5111,"&lt;="&amp;L$3)-$F62)))</f>
        <v>#VALUE!</v>
      </c>
      <c r="M62" s="21" t="e">
        <f>IF(OR($B62="",M$3&lt;$D62+Настройки!$B$7),0,MAX(0,$E62-MAX(0,SUMIFS(Тех_Движение!$G$2:$G$5111,Тех_Движение!$D$2:$D$5111,$C62,Тех_Движение!$B$2:$B$5111,"&lt;="&amp;M$3)-$F62)))</f>
        <v>#VALUE!</v>
      </c>
      <c r="N62" s="21" t="e">
        <f>IF(OR($B62="",N$3&lt;$D62+Настройки!$B$7),0,MAX(0,$E62-MAX(0,SUMIFS(Тех_Движение!$G$2:$G$5111,Тех_Движение!$D$2:$D$5111,$C62,Тех_Движение!$B$2:$B$5111,"&lt;="&amp;N$3)-$F62)))</f>
        <v>#VALUE!</v>
      </c>
      <c r="O62" s="21" t="e">
        <f>IF(OR($B62="",O$3&lt;$D62+Настройки!$B$7),0,MAX(0,$E62-MAX(0,SUMIFS(Тех_Движение!$G$2:$G$5111,Тех_Движение!$D$2:$D$5111,$C62,Тех_Движение!$B$2:$B$5111,"&lt;="&amp;O$3)-$F62)))</f>
        <v>#VALUE!</v>
      </c>
      <c r="P62" s="21" t="e">
        <f>IF(OR($B62="",P$3&lt;$D62+Настройки!$B$7),0,MAX(0,$E62-MAX(0,SUMIFS(Тех_Движение!$G$2:$G$5111,Тех_Движение!$D$2:$D$5111,$C62,Тех_Движение!$B$2:$B$5111,"&lt;="&amp;P$3)-$F62)))</f>
        <v>#VALUE!</v>
      </c>
      <c r="Q62" s="21" t="e">
        <f>IF(OR($B62="",Q$3&lt;$D62+Настройки!$B$7),0,MAX(0,$E62-MAX(0,SUMIFS(Тех_Движение!$G$2:$G$5111,Тех_Движение!$D$2:$D$5111,$C62,Тех_Движение!$B$2:$B$5111,"&lt;="&amp;Q$3)-$F62)))</f>
        <v>#VALUE!</v>
      </c>
      <c r="R62" s="21" t="str">
        <f t="shared" si="1"/>
        <v/>
      </c>
      <c r="S62" s="23" t="str">
        <f>IF($B62="","",VLOOKUP($C62,Настройки!$A$11:$L$17,9,FALSE))</f>
        <v/>
      </c>
      <c r="T62" s="23" t="str">
        <f t="shared" si="2"/>
        <v/>
      </c>
    </row>
    <row r="63" spans="1:20" x14ac:dyDescent="0.3">
      <c r="A63" s="20">
        <f>Тех_Движение!$A$60</f>
        <v>59</v>
      </c>
      <c r="B63" s="20" t="str">
        <f>IF(Тех_Движение!$F$60&gt;0,Тех_Движение!$I$60,"")</f>
        <v>dd.mm_Г 1800</v>
      </c>
      <c r="C63" s="20" t="str">
        <f>IF($B63="","",Тех_Движение!$D$60)</f>
        <v>Г 1800</v>
      </c>
      <c r="D63" s="9">
        <f>IF($B63="","",Тех_Движение!$B$60)</f>
        <v>46249</v>
      </c>
      <c r="E63" s="21">
        <f>IF($B63="","",Тех_Движение!$F$60)</f>
        <v>10</v>
      </c>
      <c r="F63" s="21">
        <f>IF($B63="","",SUMIFS($E$5:$E62,$C$5:$C62,$C63))</f>
        <v>29</v>
      </c>
      <c r="G63" s="21">
        <f>IF($B63="","",MAX(0,$E63-MAX(0,SUMIFS(Тех_Движение!$G$2:$G$5111,Тех_Движение!$D$2:$D$5111,$C63,Тех_Движение!$B$2:$B$5111,"&lt;="&amp;Настройки!$B$5-1)-$F63)))</f>
        <v>0</v>
      </c>
      <c r="H63" s="21">
        <f>IF($B63="","",IF(AND($D63&gt;=Настройки!$B$5,$D63&lt;=Настройки!$B$6),$E63,0))</f>
        <v>0</v>
      </c>
      <c r="I63" s="21">
        <f t="shared" si="0"/>
        <v>0</v>
      </c>
      <c r="J63" s="21">
        <f>IF($B63="","",MAX(0,$E63-MAX(0,SUMIFS(Тех_Движение!$G$2:$G$5111,Тех_Движение!$D$2:$D$5111,$C63,Тех_Движение!$B$2:$B$5111,"&lt;="&amp;Настройки!$B$6)-$F63)))</f>
        <v>0</v>
      </c>
      <c r="K63" s="21">
        <f>IF(OR($B63="",K$3&lt;$D63+Настройки!$B$7),0,MAX(0,$E63-MAX(0,SUMIFS(Тех_Движение!$G$2:$G$5111,Тех_Движение!$D$2:$D$5111,$C63,Тех_Движение!$B$2:$B$5111,"&lt;="&amp;K$3)-$F63)))</f>
        <v>0</v>
      </c>
      <c r="L63" s="21">
        <f>IF(OR($B63="",L$3&lt;$D63+Настройки!$B$7),0,MAX(0,$E63-MAX(0,SUMIFS(Тех_Движение!$G$2:$G$5111,Тех_Движение!$D$2:$D$5111,$C63,Тех_Движение!$B$2:$B$5111,"&lt;="&amp;L$3)-$F63)))</f>
        <v>0</v>
      </c>
      <c r="M63" s="21">
        <f>IF(OR($B63="",M$3&lt;$D63+Настройки!$B$7),0,MAX(0,$E63-MAX(0,SUMIFS(Тех_Движение!$G$2:$G$5111,Тех_Движение!$D$2:$D$5111,$C63,Тех_Движение!$B$2:$B$5111,"&lt;="&amp;M$3)-$F63)))</f>
        <v>0</v>
      </c>
      <c r="N63" s="21">
        <f>IF(OR($B63="",N$3&lt;$D63+Настройки!$B$7),0,MAX(0,$E63-MAX(0,SUMIFS(Тех_Движение!$G$2:$G$5111,Тех_Движение!$D$2:$D$5111,$C63,Тех_Движение!$B$2:$B$5111,"&lt;="&amp;N$3)-$F63)))</f>
        <v>0</v>
      </c>
      <c r="O63" s="21">
        <f>IF(OR($B63="",O$3&lt;$D63+Настройки!$B$7),0,MAX(0,$E63-MAX(0,SUMIFS(Тех_Движение!$G$2:$G$5111,Тех_Движение!$D$2:$D$5111,$C63,Тех_Движение!$B$2:$B$5111,"&lt;="&amp;O$3)-$F63)))</f>
        <v>0</v>
      </c>
      <c r="P63" s="21">
        <f>IF(OR($B63="",P$3&lt;$D63+Настройки!$B$7),0,MAX(0,$E63-MAX(0,SUMIFS(Тех_Движение!$G$2:$G$5111,Тех_Движение!$D$2:$D$5111,$C63,Тех_Движение!$B$2:$B$5111,"&lt;="&amp;P$3)-$F63)))</f>
        <v>0</v>
      </c>
      <c r="Q63" s="21">
        <f>IF(OR($B63="",Q$3&lt;$D63+Настройки!$B$7),0,MAX(0,$E63-MAX(0,SUMIFS(Тех_Движение!$G$2:$G$5111,Тех_Движение!$D$2:$D$5111,$C63,Тех_Движение!$B$2:$B$5111,"&lt;="&amp;Q$3)-$F63)))</f>
        <v>0</v>
      </c>
      <c r="R63" s="21">
        <f t="shared" si="1"/>
        <v>0</v>
      </c>
      <c r="S63" s="23">
        <f>IF($B63="","",VLOOKUP($C63,Настройки!$A$11:$L$17,9,FALSE))</f>
        <v>5</v>
      </c>
      <c r="T63" s="23">
        <f t="shared" si="2"/>
        <v>0</v>
      </c>
    </row>
    <row r="64" spans="1:20" x14ac:dyDescent="0.3">
      <c r="A64" s="20">
        <f>Тех_Движение!$A$61</f>
        <v>60</v>
      </c>
      <c r="B64" s="20" t="str">
        <f>IF(Тех_Движение!$F$61&gt;0,Тех_Движение!$I$61,"")</f>
        <v>dd.mm_Г 3500</v>
      </c>
      <c r="C64" s="20" t="str">
        <f>IF($B64="","",Тех_Движение!$D$61)</f>
        <v>Г 3500</v>
      </c>
      <c r="D64" s="9">
        <f>IF($B64="","",Тех_Движение!$B$61)</f>
        <v>46249</v>
      </c>
      <c r="E64" s="21">
        <f>IF($B64="","",Тех_Движение!$F$61)</f>
        <v>10</v>
      </c>
      <c r="F64" s="21">
        <f>IF($B64="","",SUMIFS($E$5:$E63,$C$5:$C63,$C64))</f>
        <v>14</v>
      </c>
      <c r="G64" s="21">
        <f>IF($B64="","",MAX(0,$E64-MAX(0,SUMIFS(Тех_Движение!$G$2:$G$5111,Тех_Движение!$D$2:$D$5111,$C64,Тех_Движение!$B$2:$B$5111,"&lt;="&amp;Настройки!$B$5-1)-$F64)))</f>
        <v>0</v>
      </c>
      <c r="H64" s="21">
        <f>IF($B64="","",IF(AND($D64&gt;=Настройки!$B$5,$D64&lt;=Настройки!$B$6),$E64,0))</f>
        <v>0</v>
      </c>
      <c r="I64" s="21">
        <f t="shared" si="0"/>
        <v>0</v>
      </c>
      <c r="J64" s="21">
        <f>IF($B64="","",MAX(0,$E64-MAX(0,SUMIFS(Тех_Движение!$G$2:$G$5111,Тех_Движение!$D$2:$D$5111,$C64,Тех_Движение!$B$2:$B$5111,"&lt;="&amp;Настройки!$B$6)-$F64)))</f>
        <v>0</v>
      </c>
      <c r="K64" s="21">
        <f>IF(OR($B64="",K$3&lt;$D64+Настройки!$B$7),0,MAX(0,$E64-MAX(0,SUMIFS(Тех_Движение!$G$2:$G$5111,Тех_Движение!$D$2:$D$5111,$C64,Тех_Движение!$B$2:$B$5111,"&lt;="&amp;K$3)-$F64)))</f>
        <v>0</v>
      </c>
      <c r="L64" s="21">
        <f>IF(OR($B64="",L$3&lt;$D64+Настройки!$B$7),0,MAX(0,$E64-MAX(0,SUMIFS(Тех_Движение!$G$2:$G$5111,Тех_Движение!$D$2:$D$5111,$C64,Тех_Движение!$B$2:$B$5111,"&lt;="&amp;L$3)-$F64)))</f>
        <v>0</v>
      </c>
      <c r="M64" s="21">
        <f>IF(OR($B64="",M$3&lt;$D64+Настройки!$B$7),0,MAX(0,$E64-MAX(0,SUMIFS(Тех_Движение!$G$2:$G$5111,Тех_Движение!$D$2:$D$5111,$C64,Тех_Движение!$B$2:$B$5111,"&lt;="&amp;M$3)-$F64)))</f>
        <v>0</v>
      </c>
      <c r="N64" s="21">
        <f>IF(OR($B64="",N$3&lt;$D64+Настройки!$B$7),0,MAX(0,$E64-MAX(0,SUMIFS(Тех_Движение!$G$2:$G$5111,Тех_Движение!$D$2:$D$5111,$C64,Тех_Движение!$B$2:$B$5111,"&lt;="&amp;N$3)-$F64)))</f>
        <v>0</v>
      </c>
      <c r="O64" s="21">
        <f>IF(OR($B64="",O$3&lt;$D64+Настройки!$B$7),0,MAX(0,$E64-MAX(0,SUMIFS(Тех_Движение!$G$2:$G$5111,Тех_Движение!$D$2:$D$5111,$C64,Тех_Движение!$B$2:$B$5111,"&lt;="&amp;O$3)-$F64)))</f>
        <v>0</v>
      </c>
      <c r="P64" s="21">
        <f>IF(OR($B64="",P$3&lt;$D64+Настройки!$B$7),0,MAX(0,$E64-MAX(0,SUMIFS(Тех_Движение!$G$2:$G$5111,Тех_Движение!$D$2:$D$5111,$C64,Тех_Движение!$B$2:$B$5111,"&lt;="&amp;P$3)-$F64)))</f>
        <v>0</v>
      </c>
      <c r="Q64" s="21">
        <f>IF(OR($B64="",Q$3&lt;$D64+Настройки!$B$7),0,MAX(0,$E64-MAX(0,SUMIFS(Тех_Движение!$G$2:$G$5111,Тех_Движение!$D$2:$D$5111,$C64,Тех_Движение!$B$2:$B$5111,"&lt;="&amp;Q$3)-$F64)))</f>
        <v>0</v>
      </c>
      <c r="R64" s="21">
        <f t="shared" si="1"/>
        <v>0</v>
      </c>
      <c r="S64" s="23">
        <f>IF($B64="","",VLOOKUP($C64,Настройки!$A$11:$L$17,9,FALSE))</f>
        <v>5</v>
      </c>
      <c r="T64" s="23">
        <f t="shared" si="2"/>
        <v>0</v>
      </c>
    </row>
    <row r="65" spans="1:20" x14ac:dyDescent="0.3">
      <c r="A65" s="20">
        <f>Тех_Движение!$A$62</f>
        <v>61</v>
      </c>
      <c r="B65" s="20" t="str">
        <f>IF(Тех_Движение!$F$62&gt;0,Тех_Движение!$I$62,"")</f>
        <v/>
      </c>
      <c r="C65" s="20" t="str">
        <f>IF($B65="","",Тех_Движение!$D$62)</f>
        <v/>
      </c>
      <c r="D65" s="9" t="str">
        <f>IF($B65="","",Тех_Движение!$B$62)</f>
        <v/>
      </c>
      <c r="E65" s="21" t="str">
        <f>IF($B65="","",Тех_Движение!$F$62)</f>
        <v/>
      </c>
      <c r="F65" s="21" t="str">
        <f>IF($B65="","",SUMIFS($E$5:$E64,$C$5:$C64,$C65))</f>
        <v/>
      </c>
      <c r="G65" s="21" t="str">
        <f>IF($B65="","",MAX(0,$E65-MAX(0,SUMIFS(Тех_Движение!$G$2:$G$5111,Тех_Движение!$D$2:$D$5111,$C65,Тех_Движение!$B$2:$B$5111,"&lt;="&amp;Настройки!$B$5-1)-$F65)))</f>
        <v/>
      </c>
      <c r="H65" s="21" t="str">
        <f>IF($B65="","",IF(AND($D65&gt;=Настройки!$B$5,$D65&lt;=Настройки!$B$6),$E65,0))</f>
        <v/>
      </c>
      <c r="I65" s="21" t="str">
        <f t="shared" si="0"/>
        <v/>
      </c>
      <c r="J65" s="21" t="str">
        <f>IF($B65="","",MAX(0,$E65-MAX(0,SUMIFS(Тех_Движение!$G$2:$G$5111,Тех_Движение!$D$2:$D$5111,$C65,Тех_Движение!$B$2:$B$5111,"&lt;="&amp;Настройки!$B$6)-$F65)))</f>
        <v/>
      </c>
      <c r="K65" s="21" t="e">
        <f>IF(OR($B65="",K$3&lt;$D65+Настройки!$B$7),0,MAX(0,$E65-MAX(0,SUMIFS(Тех_Движение!$G$2:$G$5111,Тех_Движение!$D$2:$D$5111,$C65,Тех_Движение!$B$2:$B$5111,"&lt;="&amp;K$3)-$F65)))</f>
        <v>#VALUE!</v>
      </c>
      <c r="L65" s="21" t="e">
        <f>IF(OR($B65="",L$3&lt;$D65+Настройки!$B$7),0,MAX(0,$E65-MAX(0,SUMIFS(Тех_Движение!$G$2:$G$5111,Тех_Движение!$D$2:$D$5111,$C65,Тех_Движение!$B$2:$B$5111,"&lt;="&amp;L$3)-$F65)))</f>
        <v>#VALUE!</v>
      </c>
      <c r="M65" s="21" t="e">
        <f>IF(OR($B65="",M$3&lt;$D65+Настройки!$B$7),0,MAX(0,$E65-MAX(0,SUMIFS(Тех_Движение!$G$2:$G$5111,Тех_Движение!$D$2:$D$5111,$C65,Тех_Движение!$B$2:$B$5111,"&lt;="&amp;M$3)-$F65)))</f>
        <v>#VALUE!</v>
      </c>
      <c r="N65" s="21" t="e">
        <f>IF(OR($B65="",N$3&lt;$D65+Настройки!$B$7),0,MAX(0,$E65-MAX(0,SUMIFS(Тех_Движение!$G$2:$G$5111,Тех_Движение!$D$2:$D$5111,$C65,Тех_Движение!$B$2:$B$5111,"&lt;="&amp;N$3)-$F65)))</f>
        <v>#VALUE!</v>
      </c>
      <c r="O65" s="21" t="e">
        <f>IF(OR($B65="",O$3&lt;$D65+Настройки!$B$7),0,MAX(0,$E65-MAX(0,SUMIFS(Тех_Движение!$G$2:$G$5111,Тех_Движение!$D$2:$D$5111,$C65,Тех_Движение!$B$2:$B$5111,"&lt;="&amp;O$3)-$F65)))</f>
        <v>#VALUE!</v>
      </c>
      <c r="P65" s="21" t="e">
        <f>IF(OR($B65="",P$3&lt;$D65+Настройки!$B$7),0,MAX(0,$E65-MAX(0,SUMIFS(Тех_Движение!$G$2:$G$5111,Тех_Движение!$D$2:$D$5111,$C65,Тех_Движение!$B$2:$B$5111,"&lt;="&amp;P$3)-$F65)))</f>
        <v>#VALUE!</v>
      </c>
      <c r="Q65" s="21" t="e">
        <f>IF(OR($B65="",Q$3&lt;$D65+Настройки!$B$7),0,MAX(0,$E65-MAX(0,SUMIFS(Тех_Движение!$G$2:$G$5111,Тех_Движение!$D$2:$D$5111,$C65,Тех_Движение!$B$2:$B$5111,"&lt;="&amp;Q$3)-$F65)))</f>
        <v>#VALUE!</v>
      </c>
      <c r="R65" s="21" t="str">
        <f t="shared" si="1"/>
        <v/>
      </c>
      <c r="S65" s="23" t="str">
        <f>IF($B65="","",VLOOKUP($C65,Настройки!$A$11:$L$17,9,FALSE))</f>
        <v/>
      </c>
      <c r="T65" s="23" t="str">
        <f t="shared" si="2"/>
        <v/>
      </c>
    </row>
    <row r="66" spans="1:20" x14ac:dyDescent="0.3">
      <c r="A66" s="20">
        <f>Тех_Движение!$A$63</f>
        <v>62</v>
      </c>
      <c r="B66" s="20" t="str">
        <f>IF(Тех_Движение!$F$63&gt;0,Тех_Движение!$I$63,"")</f>
        <v>dd.mm_Ми-К</v>
      </c>
      <c r="C66" s="20" t="str">
        <f>IF($B66="","",Тех_Движение!$D$63)</f>
        <v>Ми-К</v>
      </c>
      <c r="D66" s="9">
        <f>IF($B66="","",Тех_Движение!$B$63)</f>
        <v>46249</v>
      </c>
      <c r="E66" s="21">
        <f>IF($B66="","",Тех_Движение!$F$63)</f>
        <v>5</v>
      </c>
      <c r="F66" s="21">
        <f>IF($B66="","",SUMIFS($E$5:$E65,$C$5:$C65,$C66))</f>
        <v>30</v>
      </c>
      <c r="G66" s="21">
        <f>IF($B66="","",MAX(0,$E66-MAX(0,SUMIFS(Тех_Движение!$G$2:$G$5111,Тех_Движение!$D$2:$D$5111,$C66,Тех_Движение!$B$2:$B$5111,"&lt;="&amp;Настройки!$B$5-1)-$F66)))</f>
        <v>0</v>
      </c>
      <c r="H66" s="21">
        <f>IF($B66="","",IF(AND($D66&gt;=Настройки!$B$5,$D66&lt;=Настройки!$B$6),$E66,0))</f>
        <v>0</v>
      </c>
      <c r="I66" s="21">
        <f t="shared" si="0"/>
        <v>0</v>
      </c>
      <c r="J66" s="21">
        <f>IF($B66="","",MAX(0,$E66-MAX(0,SUMIFS(Тех_Движение!$G$2:$G$5111,Тех_Движение!$D$2:$D$5111,$C66,Тех_Движение!$B$2:$B$5111,"&lt;="&amp;Настройки!$B$6)-$F66)))</f>
        <v>0</v>
      </c>
      <c r="K66" s="21">
        <f>IF(OR($B66="",K$3&lt;$D66+Настройки!$B$7),0,MAX(0,$E66-MAX(0,SUMIFS(Тех_Движение!$G$2:$G$5111,Тех_Движение!$D$2:$D$5111,$C66,Тех_Движение!$B$2:$B$5111,"&lt;="&amp;K$3)-$F66)))</f>
        <v>0</v>
      </c>
      <c r="L66" s="21">
        <f>IF(OR($B66="",L$3&lt;$D66+Настройки!$B$7),0,MAX(0,$E66-MAX(0,SUMIFS(Тех_Движение!$G$2:$G$5111,Тех_Движение!$D$2:$D$5111,$C66,Тех_Движение!$B$2:$B$5111,"&lt;="&amp;L$3)-$F66)))</f>
        <v>0</v>
      </c>
      <c r="M66" s="21">
        <f>IF(OR($B66="",M$3&lt;$D66+Настройки!$B$7),0,MAX(0,$E66-MAX(0,SUMIFS(Тех_Движение!$G$2:$G$5111,Тех_Движение!$D$2:$D$5111,$C66,Тех_Движение!$B$2:$B$5111,"&lt;="&amp;M$3)-$F66)))</f>
        <v>0</v>
      </c>
      <c r="N66" s="21">
        <f>IF(OR($B66="",N$3&lt;$D66+Настройки!$B$7),0,MAX(0,$E66-MAX(0,SUMIFS(Тех_Движение!$G$2:$G$5111,Тех_Движение!$D$2:$D$5111,$C66,Тех_Движение!$B$2:$B$5111,"&lt;="&amp;N$3)-$F66)))</f>
        <v>0</v>
      </c>
      <c r="O66" s="21">
        <f>IF(OR($B66="",O$3&lt;$D66+Настройки!$B$7),0,MAX(0,$E66-MAX(0,SUMIFS(Тех_Движение!$G$2:$G$5111,Тех_Движение!$D$2:$D$5111,$C66,Тех_Движение!$B$2:$B$5111,"&lt;="&amp;O$3)-$F66)))</f>
        <v>0</v>
      </c>
      <c r="P66" s="21">
        <f>IF(OR($B66="",P$3&lt;$D66+Настройки!$B$7),0,MAX(0,$E66-MAX(0,SUMIFS(Тех_Движение!$G$2:$G$5111,Тех_Движение!$D$2:$D$5111,$C66,Тех_Движение!$B$2:$B$5111,"&lt;="&amp;P$3)-$F66)))</f>
        <v>0</v>
      </c>
      <c r="Q66" s="21">
        <f>IF(OR($B66="",Q$3&lt;$D66+Настройки!$B$7),0,MAX(0,$E66-MAX(0,SUMIFS(Тех_Движение!$G$2:$G$5111,Тех_Движение!$D$2:$D$5111,$C66,Тех_Движение!$B$2:$B$5111,"&lt;="&amp;Q$3)-$F66)))</f>
        <v>0</v>
      </c>
      <c r="R66" s="21">
        <f t="shared" si="1"/>
        <v>0</v>
      </c>
      <c r="S66" s="23">
        <f>IF($B66="","",VLOOKUP($C66,Настройки!$A$11:$L$17,9,FALSE))</f>
        <v>1.363636363636364</v>
      </c>
      <c r="T66" s="23">
        <f t="shared" si="2"/>
        <v>0</v>
      </c>
    </row>
    <row r="67" spans="1:20" x14ac:dyDescent="0.3">
      <c r="A67" s="20">
        <f>Тех_Движение!$A$64</f>
        <v>63</v>
      </c>
      <c r="B67" s="20" t="str">
        <f>IF(Тех_Движение!$F$64&gt;0,Тех_Движение!$I$64,"")</f>
        <v/>
      </c>
      <c r="C67" s="20" t="str">
        <f>IF($B67="","",Тех_Движение!$D$64)</f>
        <v/>
      </c>
      <c r="D67" s="9" t="str">
        <f>IF($B67="","",Тех_Движение!$B$64)</f>
        <v/>
      </c>
      <c r="E67" s="21" t="str">
        <f>IF($B67="","",Тех_Движение!$F$64)</f>
        <v/>
      </c>
      <c r="F67" s="21" t="str">
        <f>IF($B67="","",SUMIFS($E$5:$E66,$C$5:$C66,$C67))</f>
        <v/>
      </c>
      <c r="G67" s="21" t="str">
        <f>IF($B67="","",MAX(0,$E67-MAX(0,SUMIFS(Тех_Движение!$G$2:$G$5111,Тех_Движение!$D$2:$D$5111,$C67,Тех_Движение!$B$2:$B$5111,"&lt;="&amp;Настройки!$B$5-1)-$F67)))</f>
        <v/>
      </c>
      <c r="H67" s="21" t="str">
        <f>IF($B67="","",IF(AND($D67&gt;=Настройки!$B$5,$D67&lt;=Настройки!$B$6),$E67,0))</f>
        <v/>
      </c>
      <c r="I67" s="21" t="str">
        <f t="shared" si="0"/>
        <v/>
      </c>
      <c r="J67" s="21" t="str">
        <f>IF($B67="","",MAX(0,$E67-MAX(0,SUMIFS(Тех_Движение!$G$2:$G$5111,Тех_Движение!$D$2:$D$5111,$C67,Тех_Движение!$B$2:$B$5111,"&lt;="&amp;Настройки!$B$6)-$F67)))</f>
        <v/>
      </c>
      <c r="K67" s="21" t="e">
        <f>IF(OR($B67="",K$3&lt;$D67+Настройки!$B$7),0,MAX(0,$E67-MAX(0,SUMIFS(Тех_Движение!$G$2:$G$5111,Тех_Движение!$D$2:$D$5111,$C67,Тех_Движение!$B$2:$B$5111,"&lt;="&amp;K$3)-$F67)))</f>
        <v>#VALUE!</v>
      </c>
      <c r="L67" s="21" t="e">
        <f>IF(OR($B67="",L$3&lt;$D67+Настройки!$B$7),0,MAX(0,$E67-MAX(0,SUMIFS(Тех_Движение!$G$2:$G$5111,Тех_Движение!$D$2:$D$5111,$C67,Тех_Движение!$B$2:$B$5111,"&lt;="&amp;L$3)-$F67)))</f>
        <v>#VALUE!</v>
      </c>
      <c r="M67" s="21" t="e">
        <f>IF(OR($B67="",M$3&lt;$D67+Настройки!$B$7),0,MAX(0,$E67-MAX(0,SUMIFS(Тех_Движение!$G$2:$G$5111,Тех_Движение!$D$2:$D$5111,$C67,Тех_Движение!$B$2:$B$5111,"&lt;="&amp;M$3)-$F67)))</f>
        <v>#VALUE!</v>
      </c>
      <c r="N67" s="21" t="e">
        <f>IF(OR($B67="",N$3&lt;$D67+Настройки!$B$7),0,MAX(0,$E67-MAX(0,SUMIFS(Тех_Движение!$G$2:$G$5111,Тех_Движение!$D$2:$D$5111,$C67,Тех_Движение!$B$2:$B$5111,"&lt;="&amp;N$3)-$F67)))</f>
        <v>#VALUE!</v>
      </c>
      <c r="O67" s="21" t="e">
        <f>IF(OR($B67="",O$3&lt;$D67+Настройки!$B$7),0,MAX(0,$E67-MAX(0,SUMIFS(Тех_Движение!$G$2:$G$5111,Тех_Движение!$D$2:$D$5111,$C67,Тех_Движение!$B$2:$B$5111,"&lt;="&amp;O$3)-$F67)))</f>
        <v>#VALUE!</v>
      </c>
      <c r="P67" s="21" t="e">
        <f>IF(OR($B67="",P$3&lt;$D67+Настройки!$B$7),0,MAX(0,$E67-MAX(0,SUMIFS(Тех_Движение!$G$2:$G$5111,Тех_Движение!$D$2:$D$5111,$C67,Тех_Движение!$B$2:$B$5111,"&lt;="&amp;P$3)-$F67)))</f>
        <v>#VALUE!</v>
      </c>
      <c r="Q67" s="21" t="e">
        <f>IF(OR($B67="",Q$3&lt;$D67+Настройки!$B$7),0,MAX(0,$E67-MAX(0,SUMIFS(Тех_Движение!$G$2:$G$5111,Тех_Движение!$D$2:$D$5111,$C67,Тех_Движение!$B$2:$B$5111,"&lt;="&amp;Q$3)-$F67)))</f>
        <v>#VALUE!</v>
      </c>
      <c r="R67" s="21" t="str">
        <f t="shared" si="1"/>
        <v/>
      </c>
      <c r="S67" s="23" t="str">
        <f>IF($B67="","",VLOOKUP($C67,Настройки!$A$11:$L$17,9,FALSE))</f>
        <v/>
      </c>
      <c r="T67" s="23" t="str">
        <f t="shared" si="2"/>
        <v/>
      </c>
    </row>
    <row r="68" spans="1:20" x14ac:dyDescent="0.3">
      <c r="A68" s="20">
        <f>Тех_Движение!$A$65</f>
        <v>64</v>
      </c>
      <c r="B68" s="20" t="str">
        <f>IF(Тех_Движение!$F$65&gt;0,Тех_Движение!$I$65,"")</f>
        <v/>
      </c>
      <c r="C68" s="20" t="str">
        <f>IF($B68="","",Тех_Движение!$D$65)</f>
        <v/>
      </c>
      <c r="D68" s="9" t="str">
        <f>IF($B68="","",Тех_Движение!$B$65)</f>
        <v/>
      </c>
      <c r="E68" s="21" t="str">
        <f>IF($B68="","",Тех_Движение!$F$65)</f>
        <v/>
      </c>
      <c r="F68" s="21" t="str">
        <f>IF($B68="","",SUMIFS($E$5:$E67,$C$5:$C67,$C68))</f>
        <v/>
      </c>
      <c r="G68" s="21" t="str">
        <f>IF($B68="","",MAX(0,$E68-MAX(0,SUMIFS(Тех_Движение!$G$2:$G$5111,Тех_Движение!$D$2:$D$5111,$C68,Тех_Движение!$B$2:$B$5111,"&lt;="&amp;Настройки!$B$5-1)-$F68)))</f>
        <v/>
      </c>
      <c r="H68" s="21" t="str">
        <f>IF($B68="","",IF(AND($D68&gt;=Настройки!$B$5,$D68&lt;=Настройки!$B$6),$E68,0))</f>
        <v/>
      </c>
      <c r="I68" s="21" t="str">
        <f t="shared" si="0"/>
        <v/>
      </c>
      <c r="J68" s="21" t="str">
        <f>IF($B68="","",MAX(0,$E68-MAX(0,SUMIFS(Тех_Движение!$G$2:$G$5111,Тех_Движение!$D$2:$D$5111,$C68,Тех_Движение!$B$2:$B$5111,"&lt;="&amp;Настройки!$B$6)-$F68)))</f>
        <v/>
      </c>
      <c r="K68" s="21" t="e">
        <f>IF(OR($B68="",K$3&lt;$D68+Настройки!$B$7),0,MAX(0,$E68-MAX(0,SUMIFS(Тех_Движение!$G$2:$G$5111,Тех_Движение!$D$2:$D$5111,$C68,Тех_Движение!$B$2:$B$5111,"&lt;="&amp;K$3)-$F68)))</f>
        <v>#VALUE!</v>
      </c>
      <c r="L68" s="21" t="e">
        <f>IF(OR($B68="",L$3&lt;$D68+Настройки!$B$7),0,MAX(0,$E68-MAX(0,SUMIFS(Тех_Движение!$G$2:$G$5111,Тех_Движение!$D$2:$D$5111,$C68,Тех_Движение!$B$2:$B$5111,"&lt;="&amp;L$3)-$F68)))</f>
        <v>#VALUE!</v>
      </c>
      <c r="M68" s="21" t="e">
        <f>IF(OR($B68="",M$3&lt;$D68+Настройки!$B$7),0,MAX(0,$E68-MAX(0,SUMIFS(Тех_Движение!$G$2:$G$5111,Тех_Движение!$D$2:$D$5111,$C68,Тех_Движение!$B$2:$B$5111,"&lt;="&amp;M$3)-$F68)))</f>
        <v>#VALUE!</v>
      </c>
      <c r="N68" s="21" t="e">
        <f>IF(OR($B68="",N$3&lt;$D68+Настройки!$B$7),0,MAX(0,$E68-MAX(0,SUMIFS(Тех_Движение!$G$2:$G$5111,Тех_Движение!$D$2:$D$5111,$C68,Тех_Движение!$B$2:$B$5111,"&lt;="&amp;N$3)-$F68)))</f>
        <v>#VALUE!</v>
      </c>
      <c r="O68" s="21" t="e">
        <f>IF(OR($B68="",O$3&lt;$D68+Настройки!$B$7),0,MAX(0,$E68-MAX(0,SUMIFS(Тех_Движение!$G$2:$G$5111,Тех_Движение!$D$2:$D$5111,$C68,Тех_Движение!$B$2:$B$5111,"&lt;="&amp;O$3)-$F68)))</f>
        <v>#VALUE!</v>
      </c>
      <c r="P68" s="21" t="e">
        <f>IF(OR($B68="",P$3&lt;$D68+Настройки!$B$7),0,MAX(0,$E68-MAX(0,SUMIFS(Тех_Движение!$G$2:$G$5111,Тех_Движение!$D$2:$D$5111,$C68,Тех_Движение!$B$2:$B$5111,"&lt;="&amp;P$3)-$F68)))</f>
        <v>#VALUE!</v>
      </c>
      <c r="Q68" s="21" t="e">
        <f>IF(OR($B68="",Q$3&lt;$D68+Настройки!$B$7),0,MAX(0,$E68-MAX(0,SUMIFS(Тех_Движение!$G$2:$G$5111,Тех_Движение!$D$2:$D$5111,$C68,Тех_Движение!$B$2:$B$5111,"&lt;="&amp;Q$3)-$F68)))</f>
        <v>#VALUE!</v>
      </c>
      <c r="R68" s="21" t="str">
        <f t="shared" si="1"/>
        <v/>
      </c>
      <c r="S68" s="23" t="str">
        <f>IF($B68="","",VLOOKUP($C68,Настройки!$A$11:$L$17,9,FALSE))</f>
        <v/>
      </c>
      <c r="T68" s="23" t="str">
        <f t="shared" si="2"/>
        <v/>
      </c>
    </row>
    <row r="69" spans="1:20" x14ac:dyDescent="0.3">
      <c r="A69" s="20">
        <f>Тех_Движение!$A$66</f>
        <v>65</v>
      </c>
      <c r="B69" s="20" t="str">
        <f>IF(Тех_Движение!$F$66&gt;0,Тех_Движение!$I$66,"")</f>
        <v/>
      </c>
      <c r="C69" s="20" t="str">
        <f>IF($B69="","",Тех_Движение!$D$66)</f>
        <v/>
      </c>
      <c r="D69" s="9" t="str">
        <f>IF($B69="","",Тех_Движение!$B$66)</f>
        <v/>
      </c>
      <c r="E69" s="21" t="str">
        <f>IF($B69="","",Тех_Движение!$F$66)</f>
        <v/>
      </c>
      <c r="F69" s="21" t="str">
        <f>IF($B69="","",SUMIFS($E$5:$E68,$C$5:$C68,$C69))</f>
        <v/>
      </c>
      <c r="G69" s="21" t="str">
        <f>IF($B69="","",MAX(0,$E69-MAX(0,SUMIFS(Тех_Движение!$G$2:$G$5111,Тех_Движение!$D$2:$D$5111,$C69,Тех_Движение!$B$2:$B$5111,"&lt;="&amp;Настройки!$B$5-1)-$F69)))</f>
        <v/>
      </c>
      <c r="H69" s="21" t="str">
        <f>IF($B69="","",IF(AND($D69&gt;=Настройки!$B$5,$D69&lt;=Настройки!$B$6),$E69,0))</f>
        <v/>
      </c>
      <c r="I69" s="21" t="str">
        <f t="shared" ref="I69:I132" si="3">IF($B69="","",$G69+$H69-$J69)</f>
        <v/>
      </c>
      <c r="J69" s="21" t="str">
        <f>IF($B69="","",MAX(0,$E69-MAX(0,SUMIFS(Тех_Движение!$G$2:$G$5111,Тех_Движение!$D$2:$D$5111,$C69,Тех_Движение!$B$2:$B$5111,"&lt;="&amp;Настройки!$B$6)-$F69)))</f>
        <v/>
      </c>
      <c r="K69" s="21" t="e">
        <f>IF(OR($B69="",K$3&lt;$D69+Настройки!$B$7),0,MAX(0,$E69-MAX(0,SUMIFS(Тех_Движение!$G$2:$G$5111,Тех_Движение!$D$2:$D$5111,$C69,Тех_Движение!$B$2:$B$5111,"&lt;="&amp;K$3)-$F69)))</f>
        <v>#VALUE!</v>
      </c>
      <c r="L69" s="21" t="e">
        <f>IF(OR($B69="",L$3&lt;$D69+Настройки!$B$7),0,MAX(0,$E69-MAX(0,SUMIFS(Тех_Движение!$G$2:$G$5111,Тех_Движение!$D$2:$D$5111,$C69,Тех_Движение!$B$2:$B$5111,"&lt;="&amp;L$3)-$F69)))</f>
        <v>#VALUE!</v>
      </c>
      <c r="M69" s="21" t="e">
        <f>IF(OR($B69="",M$3&lt;$D69+Настройки!$B$7),0,MAX(0,$E69-MAX(0,SUMIFS(Тех_Движение!$G$2:$G$5111,Тех_Движение!$D$2:$D$5111,$C69,Тех_Движение!$B$2:$B$5111,"&lt;="&amp;M$3)-$F69)))</f>
        <v>#VALUE!</v>
      </c>
      <c r="N69" s="21" t="e">
        <f>IF(OR($B69="",N$3&lt;$D69+Настройки!$B$7),0,MAX(0,$E69-MAX(0,SUMIFS(Тех_Движение!$G$2:$G$5111,Тех_Движение!$D$2:$D$5111,$C69,Тех_Движение!$B$2:$B$5111,"&lt;="&amp;N$3)-$F69)))</f>
        <v>#VALUE!</v>
      </c>
      <c r="O69" s="21" t="e">
        <f>IF(OR($B69="",O$3&lt;$D69+Настройки!$B$7),0,MAX(0,$E69-MAX(0,SUMIFS(Тех_Движение!$G$2:$G$5111,Тех_Движение!$D$2:$D$5111,$C69,Тех_Движение!$B$2:$B$5111,"&lt;="&amp;O$3)-$F69)))</f>
        <v>#VALUE!</v>
      </c>
      <c r="P69" s="21" t="e">
        <f>IF(OR($B69="",P$3&lt;$D69+Настройки!$B$7),0,MAX(0,$E69-MAX(0,SUMIFS(Тех_Движение!$G$2:$G$5111,Тех_Движение!$D$2:$D$5111,$C69,Тех_Движение!$B$2:$B$5111,"&lt;="&amp;P$3)-$F69)))</f>
        <v>#VALUE!</v>
      </c>
      <c r="Q69" s="21" t="e">
        <f>IF(OR($B69="",Q$3&lt;$D69+Настройки!$B$7),0,MAX(0,$E69-MAX(0,SUMIFS(Тех_Движение!$G$2:$G$5111,Тех_Движение!$D$2:$D$5111,$C69,Тех_Движение!$B$2:$B$5111,"&lt;="&amp;Q$3)-$F69)))</f>
        <v>#VALUE!</v>
      </c>
      <c r="R69" s="21" t="str">
        <f t="shared" ref="R69:R132" si="4">IF($B69="","",SUM($K69:$Q69))</f>
        <v/>
      </c>
      <c r="S69" s="23" t="str">
        <f>IF($B69="","",VLOOKUP($C69,Настройки!$A$11:$L$17,9,FALSE))</f>
        <v/>
      </c>
      <c r="T69" s="23" t="str">
        <f t="shared" ref="T69:T132" si="5">IF($B69="","",$R69*$S69)</f>
        <v/>
      </c>
    </row>
    <row r="70" spans="1:20" x14ac:dyDescent="0.3">
      <c r="A70" s="20">
        <f>Тех_Движение!$A$67</f>
        <v>66</v>
      </c>
      <c r="B70" s="20" t="str">
        <f>IF(Тех_Движение!$F$67&gt;0,Тех_Движение!$I$67,"")</f>
        <v>dd.mm_Г 1800</v>
      </c>
      <c r="C70" s="20" t="str">
        <f>IF($B70="","",Тех_Движение!$D$67)</f>
        <v>Г 1800</v>
      </c>
      <c r="D70" s="9">
        <f>IF($B70="","",Тех_Движение!$B$67)</f>
        <v>46250</v>
      </c>
      <c r="E70" s="21">
        <f>IF($B70="","",Тех_Движение!$F$67)</f>
        <v>10</v>
      </c>
      <c r="F70" s="21">
        <f>IF($B70="","",SUMIFS($E$5:$E69,$C$5:$C69,$C70))</f>
        <v>39</v>
      </c>
      <c r="G70" s="21">
        <f>IF($B70="","",MAX(0,$E70-MAX(0,SUMIFS(Тех_Движение!$G$2:$G$5111,Тех_Движение!$D$2:$D$5111,$C70,Тех_Движение!$B$2:$B$5111,"&lt;="&amp;Настройки!$B$5-1)-$F70)))</f>
        <v>0</v>
      </c>
      <c r="H70" s="21">
        <f>IF($B70="","",IF(AND($D70&gt;=Настройки!$B$5,$D70&lt;=Настройки!$B$6),$E70,0))</f>
        <v>0</v>
      </c>
      <c r="I70" s="21">
        <f t="shared" si="3"/>
        <v>0</v>
      </c>
      <c r="J70" s="21">
        <f>IF($B70="","",MAX(0,$E70-MAX(0,SUMIFS(Тех_Движение!$G$2:$G$5111,Тех_Движение!$D$2:$D$5111,$C70,Тех_Движение!$B$2:$B$5111,"&lt;="&amp;Настройки!$B$6)-$F70)))</f>
        <v>0</v>
      </c>
      <c r="K70" s="21">
        <f>IF(OR($B70="",K$3&lt;$D70+Настройки!$B$7),0,MAX(0,$E70-MAX(0,SUMIFS(Тех_Движение!$G$2:$G$5111,Тех_Движение!$D$2:$D$5111,$C70,Тех_Движение!$B$2:$B$5111,"&lt;="&amp;K$3)-$F70)))</f>
        <v>0</v>
      </c>
      <c r="L70" s="21">
        <f>IF(OR($B70="",L$3&lt;$D70+Настройки!$B$7),0,MAX(0,$E70-MAX(0,SUMIFS(Тех_Движение!$G$2:$G$5111,Тех_Движение!$D$2:$D$5111,$C70,Тех_Движение!$B$2:$B$5111,"&lt;="&amp;L$3)-$F70)))</f>
        <v>0</v>
      </c>
      <c r="M70" s="21">
        <f>IF(OR($B70="",M$3&lt;$D70+Настройки!$B$7),0,MAX(0,$E70-MAX(0,SUMIFS(Тех_Движение!$G$2:$G$5111,Тех_Движение!$D$2:$D$5111,$C70,Тех_Движение!$B$2:$B$5111,"&lt;="&amp;M$3)-$F70)))</f>
        <v>0</v>
      </c>
      <c r="N70" s="21">
        <f>IF(OR($B70="",N$3&lt;$D70+Настройки!$B$7),0,MAX(0,$E70-MAX(0,SUMIFS(Тех_Движение!$G$2:$G$5111,Тех_Движение!$D$2:$D$5111,$C70,Тех_Движение!$B$2:$B$5111,"&lt;="&amp;N$3)-$F70)))</f>
        <v>0</v>
      </c>
      <c r="O70" s="21">
        <f>IF(OR($B70="",O$3&lt;$D70+Настройки!$B$7),0,MAX(0,$E70-MAX(0,SUMIFS(Тех_Движение!$G$2:$G$5111,Тех_Движение!$D$2:$D$5111,$C70,Тех_Движение!$B$2:$B$5111,"&lt;="&amp;O$3)-$F70)))</f>
        <v>0</v>
      </c>
      <c r="P70" s="21">
        <f>IF(OR($B70="",P$3&lt;$D70+Настройки!$B$7),0,MAX(0,$E70-MAX(0,SUMIFS(Тех_Движение!$G$2:$G$5111,Тех_Движение!$D$2:$D$5111,$C70,Тех_Движение!$B$2:$B$5111,"&lt;="&amp;P$3)-$F70)))</f>
        <v>0</v>
      </c>
      <c r="Q70" s="21">
        <f>IF(OR($B70="",Q$3&lt;$D70+Настройки!$B$7),0,MAX(0,$E70-MAX(0,SUMIFS(Тех_Движение!$G$2:$G$5111,Тех_Движение!$D$2:$D$5111,$C70,Тех_Движение!$B$2:$B$5111,"&lt;="&amp;Q$3)-$F70)))</f>
        <v>0</v>
      </c>
      <c r="R70" s="21">
        <f t="shared" si="4"/>
        <v>0</v>
      </c>
      <c r="S70" s="23">
        <f>IF($B70="","",VLOOKUP($C70,Настройки!$A$11:$L$17,9,FALSE))</f>
        <v>5</v>
      </c>
      <c r="T70" s="23">
        <f t="shared" si="5"/>
        <v>0</v>
      </c>
    </row>
    <row r="71" spans="1:20" x14ac:dyDescent="0.3">
      <c r="A71" s="20">
        <f>Тех_Движение!$A$68</f>
        <v>67</v>
      </c>
      <c r="B71" s="20" t="str">
        <f>IF(Тех_Движение!$F$68&gt;0,Тех_Движение!$I$68,"")</f>
        <v/>
      </c>
      <c r="C71" s="20" t="str">
        <f>IF($B71="","",Тех_Движение!$D$68)</f>
        <v/>
      </c>
      <c r="D71" s="9" t="str">
        <f>IF($B71="","",Тех_Движение!$B$68)</f>
        <v/>
      </c>
      <c r="E71" s="21" t="str">
        <f>IF($B71="","",Тех_Движение!$F$68)</f>
        <v/>
      </c>
      <c r="F71" s="21" t="str">
        <f>IF($B71="","",SUMIFS($E$5:$E70,$C$5:$C70,$C71))</f>
        <v/>
      </c>
      <c r="G71" s="21" t="str">
        <f>IF($B71="","",MAX(0,$E71-MAX(0,SUMIFS(Тех_Движение!$G$2:$G$5111,Тех_Движение!$D$2:$D$5111,$C71,Тех_Движение!$B$2:$B$5111,"&lt;="&amp;Настройки!$B$5-1)-$F71)))</f>
        <v/>
      </c>
      <c r="H71" s="21" t="str">
        <f>IF($B71="","",IF(AND($D71&gt;=Настройки!$B$5,$D71&lt;=Настройки!$B$6),$E71,0))</f>
        <v/>
      </c>
      <c r="I71" s="21" t="str">
        <f t="shared" si="3"/>
        <v/>
      </c>
      <c r="J71" s="21" t="str">
        <f>IF($B71="","",MAX(0,$E71-MAX(0,SUMIFS(Тех_Движение!$G$2:$G$5111,Тех_Движение!$D$2:$D$5111,$C71,Тех_Движение!$B$2:$B$5111,"&lt;="&amp;Настройки!$B$6)-$F71)))</f>
        <v/>
      </c>
      <c r="K71" s="21" t="e">
        <f>IF(OR($B71="",K$3&lt;$D71+Настройки!$B$7),0,MAX(0,$E71-MAX(0,SUMIFS(Тех_Движение!$G$2:$G$5111,Тех_Движение!$D$2:$D$5111,$C71,Тех_Движение!$B$2:$B$5111,"&lt;="&amp;K$3)-$F71)))</f>
        <v>#VALUE!</v>
      </c>
      <c r="L71" s="21" t="e">
        <f>IF(OR($B71="",L$3&lt;$D71+Настройки!$B$7),0,MAX(0,$E71-MAX(0,SUMIFS(Тех_Движение!$G$2:$G$5111,Тех_Движение!$D$2:$D$5111,$C71,Тех_Движение!$B$2:$B$5111,"&lt;="&amp;L$3)-$F71)))</f>
        <v>#VALUE!</v>
      </c>
      <c r="M71" s="21" t="e">
        <f>IF(OR($B71="",M$3&lt;$D71+Настройки!$B$7),0,MAX(0,$E71-MAX(0,SUMIFS(Тех_Движение!$G$2:$G$5111,Тех_Движение!$D$2:$D$5111,$C71,Тех_Движение!$B$2:$B$5111,"&lt;="&amp;M$3)-$F71)))</f>
        <v>#VALUE!</v>
      </c>
      <c r="N71" s="21" t="e">
        <f>IF(OR($B71="",N$3&lt;$D71+Настройки!$B$7),0,MAX(0,$E71-MAX(0,SUMIFS(Тех_Движение!$G$2:$G$5111,Тех_Движение!$D$2:$D$5111,$C71,Тех_Движение!$B$2:$B$5111,"&lt;="&amp;N$3)-$F71)))</f>
        <v>#VALUE!</v>
      </c>
      <c r="O71" s="21" t="e">
        <f>IF(OR($B71="",O$3&lt;$D71+Настройки!$B$7),0,MAX(0,$E71-MAX(0,SUMIFS(Тех_Движение!$G$2:$G$5111,Тех_Движение!$D$2:$D$5111,$C71,Тех_Движение!$B$2:$B$5111,"&lt;="&amp;O$3)-$F71)))</f>
        <v>#VALUE!</v>
      </c>
      <c r="P71" s="21" t="e">
        <f>IF(OR($B71="",P$3&lt;$D71+Настройки!$B$7),0,MAX(0,$E71-MAX(0,SUMIFS(Тех_Движение!$G$2:$G$5111,Тех_Движение!$D$2:$D$5111,$C71,Тех_Движение!$B$2:$B$5111,"&lt;="&amp;P$3)-$F71)))</f>
        <v>#VALUE!</v>
      </c>
      <c r="Q71" s="21" t="e">
        <f>IF(OR($B71="",Q$3&lt;$D71+Настройки!$B$7),0,MAX(0,$E71-MAX(0,SUMIFS(Тех_Движение!$G$2:$G$5111,Тех_Движение!$D$2:$D$5111,$C71,Тех_Движение!$B$2:$B$5111,"&lt;="&amp;Q$3)-$F71)))</f>
        <v>#VALUE!</v>
      </c>
      <c r="R71" s="21" t="str">
        <f t="shared" si="4"/>
        <v/>
      </c>
      <c r="S71" s="23" t="str">
        <f>IF($B71="","",VLOOKUP($C71,Настройки!$A$11:$L$17,9,FALSE))</f>
        <v/>
      </c>
      <c r="T71" s="23" t="str">
        <f t="shared" si="5"/>
        <v/>
      </c>
    </row>
    <row r="72" spans="1:20" x14ac:dyDescent="0.3">
      <c r="A72" s="20">
        <f>Тех_Движение!$A$69</f>
        <v>68</v>
      </c>
      <c r="B72" s="20" t="str">
        <f>IF(Тех_Движение!$F$69&gt;0,Тех_Движение!$I$69,"")</f>
        <v/>
      </c>
      <c r="C72" s="20" t="str">
        <f>IF($B72="","",Тех_Движение!$D$69)</f>
        <v/>
      </c>
      <c r="D72" s="9" t="str">
        <f>IF($B72="","",Тех_Движение!$B$69)</f>
        <v/>
      </c>
      <c r="E72" s="21" t="str">
        <f>IF($B72="","",Тех_Движение!$F$69)</f>
        <v/>
      </c>
      <c r="F72" s="21" t="str">
        <f>IF($B72="","",SUMIFS($E$5:$E71,$C$5:$C71,$C72))</f>
        <v/>
      </c>
      <c r="G72" s="21" t="str">
        <f>IF($B72="","",MAX(0,$E72-MAX(0,SUMIFS(Тех_Движение!$G$2:$G$5111,Тех_Движение!$D$2:$D$5111,$C72,Тех_Движение!$B$2:$B$5111,"&lt;="&amp;Настройки!$B$5-1)-$F72)))</f>
        <v/>
      </c>
      <c r="H72" s="21" t="str">
        <f>IF($B72="","",IF(AND($D72&gt;=Настройки!$B$5,$D72&lt;=Настройки!$B$6),$E72,0))</f>
        <v/>
      </c>
      <c r="I72" s="21" t="str">
        <f t="shared" si="3"/>
        <v/>
      </c>
      <c r="J72" s="21" t="str">
        <f>IF($B72="","",MAX(0,$E72-MAX(0,SUMIFS(Тех_Движение!$G$2:$G$5111,Тех_Движение!$D$2:$D$5111,$C72,Тех_Движение!$B$2:$B$5111,"&lt;="&amp;Настройки!$B$6)-$F72)))</f>
        <v/>
      </c>
      <c r="K72" s="21" t="e">
        <f>IF(OR($B72="",K$3&lt;$D72+Настройки!$B$7),0,MAX(0,$E72-MAX(0,SUMIFS(Тех_Движение!$G$2:$G$5111,Тех_Движение!$D$2:$D$5111,$C72,Тех_Движение!$B$2:$B$5111,"&lt;="&amp;K$3)-$F72)))</f>
        <v>#VALUE!</v>
      </c>
      <c r="L72" s="21" t="e">
        <f>IF(OR($B72="",L$3&lt;$D72+Настройки!$B$7),0,MAX(0,$E72-MAX(0,SUMIFS(Тех_Движение!$G$2:$G$5111,Тех_Движение!$D$2:$D$5111,$C72,Тех_Движение!$B$2:$B$5111,"&lt;="&amp;L$3)-$F72)))</f>
        <v>#VALUE!</v>
      </c>
      <c r="M72" s="21" t="e">
        <f>IF(OR($B72="",M$3&lt;$D72+Настройки!$B$7),0,MAX(0,$E72-MAX(0,SUMIFS(Тех_Движение!$G$2:$G$5111,Тех_Движение!$D$2:$D$5111,$C72,Тех_Движение!$B$2:$B$5111,"&lt;="&amp;M$3)-$F72)))</f>
        <v>#VALUE!</v>
      </c>
      <c r="N72" s="21" t="e">
        <f>IF(OR($B72="",N$3&lt;$D72+Настройки!$B$7),0,MAX(0,$E72-MAX(0,SUMIFS(Тех_Движение!$G$2:$G$5111,Тех_Движение!$D$2:$D$5111,$C72,Тех_Движение!$B$2:$B$5111,"&lt;="&amp;N$3)-$F72)))</f>
        <v>#VALUE!</v>
      </c>
      <c r="O72" s="21" t="e">
        <f>IF(OR($B72="",O$3&lt;$D72+Настройки!$B$7),0,MAX(0,$E72-MAX(0,SUMIFS(Тех_Движение!$G$2:$G$5111,Тех_Движение!$D$2:$D$5111,$C72,Тех_Движение!$B$2:$B$5111,"&lt;="&amp;O$3)-$F72)))</f>
        <v>#VALUE!</v>
      </c>
      <c r="P72" s="21" t="e">
        <f>IF(OR($B72="",P$3&lt;$D72+Настройки!$B$7),0,MAX(0,$E72-MAX(0,SUMIFS(Тех_Движение!$G$2:$G$5111,Тех_Движение!$D$2:$D$5111,$C72,Тех_Движение!$B$2:$B$5111,"&lt;="&amp;P$3)-$F72)))</f>
        <v>#VALUE!</v>
      </c>
      <c r="Q72" s="21" t="e">
        <f>IF(OR($B72="",Q$3&lt;$D72+Настройки!$B$7),0,MAX(0,$E72-MAX(0,SUMIFS(Тех_Движение!$G$2:$G$5111,Тех_Движение!$D$2:$D$5111,$C72,Тех_Движение!$B$2:$B$5111,"&lt;="&amp;Q$3)-$F72)))</f>
        <v>#VALUE!</v>
      </c>
      <c r="R72" s="21" t="str">
        <f t="shared" si="4"/>
        <v/>
      </c>
      <c r="S72" s="23" t="str">
        <f>IF($B72="","",VLOOKUP($C72,Настройки!$A$11:$L$17,9,FALSE))</f>
        <v/>
      </c>
      <c r="T72" s="23" t="str">
        <f t="shared" si="5"/>
        <v/>
      </c>
    </row>
    <row r="73" spans="1:20" x14ac:dyDescent="0.3">
      <c r="A73" s="20">
        <f>Тех_Движение!$A$70</f>
        <v>69</v>
      </c>
      <c r="B73" s="20" t="str">
        <f>IF(Тех_Движение!$F$70&gt;0,Тех_Движение!$I$70,"")</f>
        <v/>
      </c>
      <c r="C73" s="20" t="str">
        <f>IF($B73="","",Тех_Движение!$D$70)</f>
        <v/>
      </c>
      <c r="D73" s="9" t="str">
        <f>IF($B73="","",Тех_Движение!$B$70)</f>
        <v/>
      </c>
      <c r="E73" s="21" t="str">
        <f>IF($B73="","",Тех_Движение!$F$70)</f>
        <v/>
      </c>
      <c r="F73" s="21" t="str">
        <f>IF($B73="","",SUMIFS($E$5:$E72,$C$5:$C72,$C73))</f>
        <v/>
      </c>
      <c r="G73" s="21" t="str">
        <f>IF($B73="","",MAX(0,$E73-MAX(0,SUMIFS(Тех_Движение!$G$2:$G$5111,Тех_Движение!$D$2:$D$5111,$C73,Тех_Движение!$B$2:$B$5111,"&lt;="&amp;Настройки!$B$5-1)-$F73)))</f>
        <v/>
      </c>
      <c r="H73" s="21" t="str">
        <f>IF($B73="","",IF(AND($D73&gt;=Настройки!$B$5,$D73&lt;=Настройки!$B$6),$E73,0))</f>
        <v/>
      </c>
      <c r="I73" s="21" t="str">
        <f t="shared" si="3"/>
        <v/>
      </c>
      <c r="J73" s="21" t="str">
        <f>IF($B73="","",MAX(0,$E73-MAX(0,SUMIFS(Тех_Движение!$G$2:$G$5111,Тех_Движение!$D$2:$D$5111,$C73,Тех_Движение!$B$2:$B$5111,"&lt;="&amp;Настройки!$B$6)-$F73)))</f>
        <v/>
      </c>
      <c r="K73" s="21" t="e">
        <f>IF(OR($B73="",K$3&lt;$D73+Настройки!$B$7),0,MAX(0,$E73-MAX(0,SUMIFS(Тех_Движение!$G$2:$G$5111,Тех_Движение!$D$2:$D$5111,$C73,Тех_Движение!$B$2:$B$5111,"&lt;="&amp;K$3)-$F73)))</f>
        <v>#VALUE!</v>
      </c>
      <c r="L73" s="21" t="e">
        <f>IF(OR($B73="",L$3&lt;$D73+Настройки!$B$7),0,MAX(0,$E73-MAX(0,SUMIFS(Тех_Движение!$G$2:$G$5111,Тех_Движение!$D$2:$D$5111,$C73,Тех_Движение!$B$2:$B$5111,"&lt;="&amp;L$3)-$F73)))</f>
        <v>#VALUE!</v>
      </c>
      <c r="M73" s="21" t="e">
        <f>IF(OR($B73="",M$3&lt;$D73+Настройки!$B$7),0,MAX(0,$E73-MAX(0,SUMIFS(Тех_Движение!$G$2:$G$5111,Тех_Движение!$D$2:$D$5111,$C73,Тех_Движение!$B$2:$B$5111,"&lt;="&amp;M$3)-$F73)))</f>
        <v>#VALUE!</v>
      </c>
      <c r="N73" s="21" t="e">
        <f>IF(OR($B73="",N$3&lt;$D73+Настройки!$B$7),0,MAX(0,$E73-MAX(0,SUMIFS(Тех_Движение!$G$2:$G$5111,Тех_Движение!$D$2:$D$5111,$C73,Тех_Движение!$B$2:$B$5111,"&lt;="&amp;N$3)-$F73)))</f>
        <v>#VALUE!</v>
      </c>
      <c r="O73" s="21" t="e">
        <f>IF(OR($B73="",O$3&lt;$D73+Настройки!$B$7),0,MAX(0,$E73-MAX(0,SUMIFS(Тех_Движение!$G$2:$G$5111,Тех_Движение!$D$2:$D$5111,$C73,Тех_Движение!$B$2:$B$5111,"&lt;="&amp;O$3)-$F73)))</f>
        <v>#VALUE!</v>
      </c>
      <c r="P73" s="21" t="e">
        <f>IF(OR($B73="",P$3&lt;$D73+Настройки!$B$7),0,MAX(0,$E73-MAX(0,SUMIFS(Тех_Движение!$G$2:$G$5111,Тех_Движение!$D$2:$D$5111,$C73,Тех_Движение!$B$2:$B$5111,"&lt;="&amp;P$3)-$F73)))</f>
        <v>#VALUE!</v>
      </c>
      <c r="Q73" s="21" t="e">
        <f>IF(OR($B73="",Q$3&lt;$D73+Настройки!$B$7),0,MAX(0,$E73-MAX(0,SUMIFS(Тех_Движение!$G$2:$G$5111,Тех_Движение!$D$2:$D$5111,$C73,Тех_Движение!$B$2:$B$5111,"&lt;="&amp;Q$3)-$F73)))</f>
        <v>#VALUE!</v>
      </c>
      <c r="R73" s="21" t="str">
        <f t="shared" si="4"/>
        <v/>
      </c>
      <c r="S73" s="23" t="str">
        <f>IF($B73="","",VLOOKUP($C73,Настройки!$A$11:$L$17,9,FALSE))</f>
        <v/>
      </c>
      <c r="T73" s="23" t="str">
        <f t="shared" si="5"/>
        <v/>
      </c>
    </row>
    <row r="74" spans="1:20" x14ac:dyDescent="0.3">
      <c r="A74" s="20">
        <f>Тех_Движение!$A$71</f>
        <v>70</v>
      </c>
      <c r="B74" s="20" t="str">
        <f>IF(Тех_Движение!$F$71&gt;0,Тех_Движение!$I$71,"")</f>
        <v/>
      </c>
      <c r="C74" s="20" t="str">
        <f>IF($B74="","",Тех_Движение!$D$71)</f>
        <v/>
      </c>
      <c r="D74" s="9" t="str">
        <f>IF($B74="","",Тех_Движение!$B$71)</f>
        <v/>
      </c>
      <c r="E74" s="21" t="str">
        <f>IF($B74="","",Тех_Движение!$F$71)</f>
        <v/>
      </c>
      <c r="F74" s="21" t="str">
        <f>IF($B74="","",SUMIFS($E$5:$E73,$C$5:$C73,$C74))</f>
        <v/>
      </c>
      <c r="G74" s="21" t="str">
        <f>IF($B74="","",MAX(0,$E74-MAX(0,SUMIFS(Тех_Движение!$G$2:$G$5111,Тех_Движение!$D$2:$D$5111,$C74,Тех_Движение!$B$2:$B$5111,"&lt;="&amp;Настройки!$B$5-1)-$F74)))</f>
        <v/>
      </c>
      <c r="H74" s="21" t="str">
        <f>IF($B74="","",IF(AND($D74&gt;=Настройки!$B$5,$D74&lt;=Настройки!$B$6),$E74,0))</f>
        <v/>
      </c>
      <c r="I74" s="21" t="str">
        <f t="shared" si="3"/>
        <v/>
      </c>
      <c r="J74" s="21" t="str">
        <f>IF($B74="","",MAX(0,$E74-MAX(0,SUMIFS(Тех_Движение!$G$2:$G$5111,Тех_Движение!$D$2:$D$5111,$C74,Тех_Движение!$B$2:$B$5111,"&lt;="&amp;Настройки!$B$6)-$F74)))</f>
        <v/>
      </c>
      <c r="K74" s="21" t="e">
        <f>IF(OR($B74="",K$3&lt;$D74+Настройки!$B$7),0,MAX(0,$E74-MAX(0,SUMIFS(Тех_Движение!$G$2:$G$5111,Тех_Движение!$D$2:$D$5111,$C74,Тех_Движение!$B$2:$B$5111,"&lt;="&amp;K$3)-$F74)))</f>
        <v>#VALUE!</v>
      </c>
      <c r="L74" s="21" t="e">
        <f>IF(OR($B74="",L$3&lt;$D74+Настройки!$B$7),0,MAX(0,$E74-MAX(0,SUMIFS(Тех_Движение!$G$2:$G$5111,Тех_Движение!$D$2:$D$5111,$C74,Тех_Движение!$B$2:$B$5111,"&lt;="&amp;L$3)-$F74)))</f>
        <v>#VALUE!</v>
      </c>
      <c r="M74" s="21" t="e">
        <f>IF(OR($B74="",M$3&lt;$D74+Настройки!$B$7),0,MAX(0,$E74-MAX(0,SUMIFS(Тех_Движение!$G$2:$G$5111,Тех_Движение!$D$2:$D$5111,$C74,Тех_Движение!$B$2:$B$5111,"&lt;="&amp;M$3)-$F74)))</f>
        <v>#VALUE!</v>
      </c>
      <c r="N74" s="21" t="e">
        <f>IF(OR($B74="",N$3&lt;$D74+Настройки!$B$7),0,MAX(0,$E74-MAX(0,SUMIFS(Тех_Движение!$G$2:$G$5111,Тех_Движение!$D$2:$D$5111,$C74,Тех_Движение!$B$2:$B$5111,"&lt;="&amp;N$3)-$F74)))</f>
        <v>#VALUE!</v>
      </c>
      <c r="O74" s="21" t="e">
        <f>IF(OR($B74="",O$3&lt;$D74+Настройки!$B$7),0,MAX(0,$E74-MAX(0,SUMIFS(Тех_Движение!$G$2:$G$5111,Тех_Движение!$D$2:$D$5111,$C74,Тех_Движение!$B$2:$B$5111,"&lt;="&amp;O$3)-$F74)))</f>
        <v>#VALUE!</v>
      </c>
      <c r="P74" s="21" t="e">
        <f>IF(OR($B74="",P$3&lt;$D74+Настройки!$B$7),0,MAX(0,$E74-MAX(0,SUMIFS(Тех_Движение!$G$2:$G$5111,Тех_Движение!$D$2:$D$5111,$C74,Тех_Движение!$B$2:$B$5111,"&lt;="&amp;P$3)-$F74)))</f>
        <v>#VALUE!</v>
      </c>
      <c r="Q74" s="21" t="e">
        <f>IF(OR($B74="",Q$3&lt;$D74+Настройки!$B$7),0,MAX(0,$E74-MAX(0,SUMIFS(Тех_Движение!$G$2:$G$5111,Тех_Движение!$D$2:$D$5111,$C74,Тех_Движение!$B$2:$B$5111,"&lt;="&amp;Q$3)-$F74)))</f>
        <v>#VALUE!</v>
      </c>
      <c r="R74" s="21" t="str">
        <f t="shared" si="4"/>
        <v/>
      </c>
      <c r="S74" s="23" t="str">
        <f>IF($B74="","",VLOOKUP($C74,Настройки!$A$11:$L$17,9,FALSE))</f>
        <v/>
      </c>
      <c r="T74" s="23" t="str">
        <f t="shared" si="5"/>
        <v/>
      </c>
    </row>
    <row r="75" spans="1:20" x14ac:dyDescent="0.3">
      <c r="A75" s="20">
        <f>Тех_Движение!$A$72</f>
        <v>71</v>
      </c>
      <c r="B75" s="20" t="str">
        <f>IF(Тех_Движение!$F$72&gt;0,Тех_Движение!$I$72,"")</f>
        <v/>
      </c>
      <c r="C75" s="20" t="str">
        <f>IF($B75="","",Тех_Движение!$D$72)</f>
        <v/>
      </c>
      <c r="D75" s="9" t="str">
        <f>IF($B75="","",Тех_Движение!$B$72)</f>
        <v/>
      </c>
      <c r="E75" s="21" t="str">
        <f>IF($B75="","",Тех_Движение!$F$72)</f>
        <v/>
      </c>
      <c r="F75" s="21" t="str">
        <f>IF($B75="","",SUMIFS($E$5:$E74,$C$5:$C74,$C75))</f>
        <v/>
      </c>
      <c r="G75" s="21" t="str">
        <f>IF($B75="","",MAX(0,$E75-MAX(0,SUMIFS(Тех_Движение!$G$2:$G$5111,Тех_Движение!$D$2:$D$5111,$C75,Тех_Движение!$B$2:$B$5111,"&lt;="&amp;Настройки!$B$5-1)-$F75)))</f>
        <v/>
      </c>
      <c r="H75" s="21" t="str">
        <f>IF($B75="","",IF(AND($D75&gt;=Настройки!$B$5,$D75&lt;=Настройки!$B$6),$E75,0))</f>
        <v/>
      </c>
      <c r="I75" s="21" t="str">
        <f t="shared" si="3"/>
        <v/>
      </c>
      <c r="J75" s="21" t="str">
        <f>IF($B75="","",MAX(0,$E75-MAX(0,SUMIFS(Тех_Движение!$G$2:$G$5111,Тех_Движение!$D$2:$D$5111,$C75,Тех_Движение!$B$2:$B$5111,"&lt;="&amp;Настройки!$B$6)-$F75)))</f>
        <v/>
      </c>
      <c r="K75" s="21" t="e">
        <f>IF(OR($B75="",K$3&lt;$D75+Настройки!$B$7),0,MAX(0,$E75-MAX(0,SUMIFS(Тех_Движение!$G$2:$G$5111,Тех_Движение!$D$2:$D$5111,$C75,Тех_Движение!$B$2:$B$5111,"&lt;="&amp;K$3)-$F75)))</f>
        <v>#VALUE!</v>
      </c>
      <c r="L75" s="21" t="e">
        <f>IF(OR($B75="",L$3&lt;$D75+Настройки!$B$7),0,MAX(0,$E75-MAX(0,SUMIFS(Тех_Движение!$G$2:$G$5111,Тех_Движение!$D$2:$D$5111,$C75,Тех_Движение!$B$2:$B$5111,"&lt;="&amp;L$3)-$F75)))</f>
        <v>#VALUE!</v>
      </c>
      <c r="M75" s="21" t="e">
        <f>IF(OR($B75="",M$3&lt;$D75+Настройки!$B$7),0,MAX(0,$E75-MAX(0,SUMIFS(Тех_Движение!$G$2:$G$5111,Тех_Движение!$D$2:$D$5111,$C75,Тех_Движение!$B$2:$B$5111,"&lt;="&amp;M$3)-$F75)))</f>
        <v>#VALUE!</v>
      </c>
      <c r="N75" s="21" t="e">
        <f>IF(OR($B75="",N$3&lt;$D75+Настройки!$B$7),0,MAX(0,$E75-MAX(0,SUMIFS(Тех_Движение!$G$2:$G$5111,Тех_Движение!$D$2:$D$5111,$C75,Тех_Движение!$B$2:$B$5111,"&lt;="&amp;N$3)-$F75)))</f>
        <v>#VALUE!</v>
      </c>
      <c r="O75" s="21" t="e">
        <f>IF(OR($B75="",O$3&lt;$D75+Настройки!$B$7),0,MAX(0,$E75-MAX(0,SUMIFS(Тех_Движение!$G$2:$G$5111,Тех_Движение!$D$2:$D$5111,$C75,Тех_Движение!$B$2:$B$5111,"&lt;="&amp;O$3)-$F75)))</f>
        <v>#VALUE!</v>
      </c>
      <c r="P75" s="21" t="e">
        <f>IF(OR($B75="",P$3&lt;$D75+Настройки!$B$7),0,MAX(0,$E75-MAX(0,SUMIFS(Тех_Движение!$G$2:$G$5111,Тех_Движение!$D$2:$D$5111,$C75,Тех_Движение!$B$2:$B$5111,"&lt;="&amp;P$3)-$F75)))</f>
        <v>#VALUE!</v>
      </c>
      <c r="Q75" s="21" t="e">
        <f>IF(OR($B75="",Q$3&lt;$D75+Настройки!$B$7),0,MAX(0,$E75-MAX(0,SUMIFS(Тех_Движение!$G$2:$G$5111,Тех_Движение!$D$2:$D$5111,$C75,Тех_Движение!$B$2:$B$5111,"&lt;="&amp;Q$3)-$F75)))</f>
        <v>#VALUE!</v>
      </c>
      <c r="R75" s="21" t="str">
        <f t="shared" si="4"/>
        <v/>
      </c>
      <c r="S75" s="23" t="str">
        <f>IF($B75="","",VLOOKUP($C75,Настройки!$A$11:$L$17,9,FALSE))</f>
        <v/>
      </c>
      <c r="T75" s="23" t="str">
        <f t="shared" si="5"/>
        <v/>
      </c>
    </row>
    <row r="76" spans="1:20" x14ac:dyDescent="0.3">
      <c r="A76" s="20">
        <f>Тех_Движение!$A$73</f>
        <v>72</v>
      </c>
      <c r="B76" s="20" t="str">
        <f>IF(Тех_Движение!$F$73&gt;0,Тех_Движение!$I$73,"")</f>
        <v/>
      </c>
      <c r="C76" s="20" t="str">
        <f>IF($B76="","",Тех_Движение!$D$73)</f>
        <v/>
      </c>
      <c r="D76" s="9" t="str">
        <f>IF($B76="","",Тех_Движение!$B$73)</f>
        <v/>
      </c>
      <c r="E76" s="21" t="str">
        <f>IF($B76="","",Тех_Движение!$F$73)</f>
        <v/>
      </c>
      <c r="F76" s="21" t="str">
        <f>IF($B76="","",SUMIFS($E$5:$E75,$C$5:$C75,$C76))</f>
        <v/>
      </c>
      <c r="G76" s="21" t="str">
        <f>IF($B76="","",MAX(0,$E76-MAX(0,SUMIFS(Тех_Движение!$G$2:$G$5111,Тех_Движение!$D$2:$D$5111,$C76,Тех_Движение!$B$2:$B$5111,"&lt;="&amp;Настройки!$B$5-1)-$F76)))</f>
        <v/>
      </c>
      <c r="H76" s="21" t="str">
        <f>IF($B76="","",IF(AND($D76&gt;=Настройки!$B$5,$D76&lt;=Настройки!$B$6),$E76,0))</f>
        <v/>
      </c>
      <c r="I76" s="21" t="str">
        <f t="shared" si="3"/>
        <v/>
      </c>
      <c r="J76" s="21" t="str">
        <f>IF($B76="","",MAX(0,$E76-MAX(0,SUMIFS(Тех_Движение!$G$2:$G$5111,Тех_Движение!$D$2:$D$5111,$C76,Тех_Движение!$B$2:$B$5111,"&lt;="&amp;Настройки!$B$6)-$F76)))</f>
        <v/>
      </c>
      <c r="K76" s="21" t="e">
        <f>IF(OR($B76="",K$3&lt;$D76+Настройки!$B$7),0,MAX(0,$E76-MAX(0,SUMIFS(Тех_Движение!$G$2:$G$5111,Тех_Движение!$D$2:$D$5111,$C76,Тех_Движение!$B$2:$B$5111,"&lt;="&amp;K$3)-$F76)))</f>
        <v>#VALUE!</v>
      </c>
      <c r="L76" s="21" t="e">
        <f>IF(OR($B76="",L$3&lt;$D76+Настройки!$B$7),0,MAX(0,$E76-MAX(0,SUMIFS(Тех_Движение!$G$2:$G$5111,Тех_Движение!$D$2:$D$5111,$C76,Тех_Движение!$B$2:$B$5111,"&lt;="&amp;L$3)-$F76)))</f>
        <v>#VALUE!</v>
      </c>
      <c r="M76" s="21" t="e">
        <f>IF(OR($B76="",M$3&lt;$D76+Настройки!$B$7),0,MAX(0,$E76-MAX(0,SUMIFS(Тех_Движение!$G$2:$G$5111,Тех_Движение!$D$2:$D$5111,$C76,Тех_Движение!$B$2:$B$5111,"&lt;="&amp;M$3)-$F76)))</f>
        <v>#VALUE!</v>
      </c>
      <c r="N76" s="21" t="e">
        <f>IF(OR($B76="",N$3&lt;$D76+Настройки!$B$7),0,MAX(0,$E76-MAX(0,SUMIFS(Тех_Движение!$G$2:$G$5111,Тех_Движение!$D$2:$D$5111,$C76,Тех_Движение!$B$2:$B$5111,"&lt;="&amp;N$3)-$F76)))</f>
        <v>#VALUE!</v>
      </c>
      <c r="O76" s="21" t="e">
        <f>IF(OR($B76="",O$3&lt;$D76+Настройки!$B$7),0,MAX(0,$E76-MAX(0,SUMIFS(Тех_Движение!$G$2:$G$5111,Тех_Движение!$D$2:$D$5111,$C76,Тех_Движение!$B$2:$B$5111,"&lt;="&amp;O$3)-$F76)))</f>
        <v>#VALUE!</v>
      </c>
      <c r="P76" s="21" t="e">
        <f>IF(OR($B76="",P$3&lt;$D76+Настройки!$B$7),0,MAX(0,$E76-MAX(0,SUMIFS(Тех_Движение!$G$2:$G$5111,Тех_Движение!$D$2:$D$5111,$C76,Тех_Движение!$B$2:$B$5111,"&lt;="&amp;P$3)-$F76)))</f>
        <v>#VALUE!</v>
      </c>
      <c r="Q76" s="21" t="e">
        <f>IF(OR($B76="",Q$3&lt;$D76+Настройки!$B$7),0,MAX(0,$E76-MAX(0,SUMIFS(Тех_Движение!$G$2:$G$5111,Тех_Движение!$D$2:$D$5111,$C76,Тех_Движение!$B$2:$B$5111,"&lt;="&amp;Q$3)-$F76)))</f>
        <v>#VALUE!</v>
      </c>
      <c r="R76" s="21" t="str">
        <f t="shared" si="4"/>
        <v/>
      </c>
      <c r="S76" s="23" t="str">
        <f>IF($B76="","",VLOOKUP($C76,Настройки!$A$11:$L$17,9,FALSE))</f>
        <v/>
      </c>
      <c r="T76" s="23" t="str">
        <f t="shared" si="5"/>
        <v/>
      </c>
    </row>
    <row r="77" spans="1:20" x14ac:dyDescent="0.3">
      <c r="A77" s="20">
        <f>Тех_Движение!$A$74</f>
        <v>73</v>
      </c>
      <c r="B77" s="20" t="str">
        <f>IF(Тех_Движение!$F$74&gt;0,Тех_Движение!$I$74,"")</f>
        <v/>
      </c>
      <c r="C77" s="20" t="str">
        <f>IF($B77="","",Тех_Движение!$D$74)</f>
        <v/>
      </c>
      <c r="D77" s="9" t="str">
        <f>IF($B77="","",Тех_Движение!$B$74)</f>
        <v/>
      </c>
      <c r="E77" s="21" t="str">
        <f>IF($B77="","",Тех_Движение!$F$74)</f>
        <v/>
      </c>
      <c r="F77" s="21" t="str">
        <f>IF($B77="","",SUMIFS($E$5:$E76,$C$5:$C76,$C77))</f>
        <v/>
      </c>
      <c r="G77" s="21" t="str">
        <f>IF($B77="","",MAX(0,$E77-MAX(0,SUMIFS(Тех_Движение!$G$2:$G$5111,Тех_Движение!$D$2:$D$5111,$C77,Тех_Движение!$B$2:$B$5111,"&lt;="&amp;Настройки!$B$5-1)-$F77)))</f>
        <v/>
      </c>
      <c r="H77" s="21" t="str">
        <f>IF($B77="","",IF(AND($D77&gt;=Настройки!$B$5,$D77&lt;=Настройки!$B$6),$E77,0))</f>
        <v/>
      </c>
      <c r="I77" s="21" t="str">
        <f t="shared" si="3"/>
        <v/>
      </c>
      <c r="J77" s="21" t="str">
        <f>IF($B77="","",MAX(0,$E77-MAX(0,SUMIFS(Тех_Движение!$G$2:$G$5111,Тех_Движение!$D$2:$D$5111,$C77,Тех_Движение!$B$2:$B$5111,"&lt;="&amp;Настройки!$B$6)-$F77)))</f>
        <v/>
      </c>
      <c r="K77" s="21" t="e">
        <f>IF(OR($B77="",K$3&lt;$D77+Настройки!$B$7),0,MAX(0,$E77-MAX(0,SUMIFS(Тех_Движение!$G$2:$G$5111,Тех_Движение!$D$2:$D$5111,$C77,Тех_Движение!$B$2:$B$5111,"&lt;="&amp;K$3)-$F77)))</f>
        <v>#VALUE!</v>
      </c>
      <c r="L77" s="21" t="e">
        <f>IF(OR($B77="",L$3&lt;$D77+Настройки!$B$7),0,MAX(0,$E77-MAX(0,SUMIFS(Тех_Движение!$G$2:$G$5111,Тех_Движение!$D$2:$D$5111,$C77,Тех_Движение!$B$2:$B$5111,"&lt;="&amp;L$3)-$F77)))</f>
        <v>#VALUE!</v>
      </c>
      <c r="M77" s="21" t="e">
        <f>IF(OR($B77="",M$3&lt;$D77+Настройки!$B$7),0,MAX(0,$E77-MAX(0,SUMIFS(Тех_Движение!$G$2:$G$5111,Тех_Движение!$D$2:$D$5111,$C77,Тех_Движение!$B$2:$B$5111,"&lt;="&amp;M$3)-$F77)))</f>
        <v>#VALUE!</v>
      </c>
      <c r="N77" s="21" t="e">
        <f>IF(OR($B77="",N$3&lt;$D77+Настройки!$B$7),0,MAX(0,$E77-MAX(0,SUMIFS(Тех_Движение!$G$2:$G$5111,Тех_Движение!$D$2:$D$5111,$C77,Тех_Движение!$B$2:$B$5111,"&lt;="&amp;N$3)-$F77)))</f>
        <v>#VALUE!</v>
      </c>
      <c r="O77" s="21" t="e">
        <f>IF(OR($B77="",O$3&lt;$D77+Настройки!$B$7),0,MAX(0,$E77-MAX(0,SUMIFS(Тех_Движение!$G$2:$G$5111,Тех_Движение!$D$2:$D$5111,$C77,Тех_Движение!$B$2:$B$5111,"&lt;="&amp;O$3)-$F77)))</f>
        <v>#VALUE!</v>
      </c>
      <c r="P77" s="21" t="e">
        <f>IF(OR($B77="",P$3&lt;$D77+Настройки!$B$7),0,MAX(0,$E77-MAX(0,SUMIFS(Тех_Движение!$G$2:$G$5111,Тех_Движение!$D$2:$D$5111,$C77,Тех_Движение!$B$2:$B$5111,"&lt;="&amp;P$3)-$F77)))</f>
        <v>#VALUE!</v>
      </c>
      <c r="Q77" s="21" t="e">
        <f>IF(OR($B77="",Q$3&lt;$D77+Настройки!$B$7),0,MAX(0,$E77-MAX(0,SUMIFS(Тех_Движение!$G$2:$G$5111,Тех_Движение!$D$2:$D$5111,$C77,Тех_Движение!$B$2:$B$5111,"&lt;="&amp;Q$3)-$F77)))</f>
        <v>#VALUE!</v>
      </c>
      <c r="R77" s="21" t="str">
        <f t="shared" si="4"/>
        <v/>
      </c>
      <c r="S77" s="23" t="str">
        <f>IF($B77="","",VLOOKUP($C77,Настройки!$A$11:$L$17,9,FALSE))</f>
        <v/>
      </c>
      <c r="T77" s="23" t="str">
        <f t="shared" si="5"/>
        <v/>
      </c>
    </row>
    <row r="78" spans="1:20" x14ac:dyDescent="0.3">
      <c r="A78" s="20">
        <f>Тех_Движение!$A$75</f>
        <v>74</v>
      </c>
      <c r="B78" s="20" t="str">
        <f>IF(Тех_Движение!$F$75&gt;0,Тех_Движение!$I$75,"")</f>
        <v/>
      </c>
      <c r="C78" s="20" t="str">
        <f>IF($B78="","",Тех_Движение!$D$75)</f>
        <v/>
      </c>
      <c r="D78" s="9" t="str">
        <f>IF($B78="","",Тех_Движение!$B$75)</f>
        <v/>
      </c>
      <c r="E78" s="21" t="str">
        <f>IF($B78="","",Тех_Движение!$F$75)</f>
        <v/>
      </c>
      <c r="F78" s="21" t="str">
        <f>IF($B78="","",SUMIFS($E$5:$E77,$C$5:$C77,$C78))</f>
        <v/>
      </c>
      <c r="G78" s="21" t="str">
        <f>IF($B78="","",MAX(0,$E78-MAX(0,SUMIFS(Тех_Движение!$G$2:$G$5111,Тех_Движение!$D$2:$D$5111,$C78,Тех_Движение!$B$2:$B$5111,"&lt;="&amp;Настройки!$B$5-1)-$F78)))</f>
        <v/>
      </c>
      <c r="H78" s="21" t="str">
        <f>IF($B78="","",IF(AND($D78&gt;=Настройки!$B$5,$D78&lt;=Настройки!$B$6),$E78,0))</f>
        <v/>
      </c>
      <c r="I78" s="21" t="str">
        <f t="shared" si="3"/>
        <v/>
      </c>
      <c r="J78" s="21" t="str">
        <f>IF($B78="","",MAX(0,$E78-MAX(0,SUMIFS(Тех_Движение!$G$2:$G$5111,Тех_Движение!$D$2:$D$5111,$C78,Тех_Движение!$B$2:$B$5111,"&lt;="&amp;Настройки!$B$6)-$F78)))</f>
        <v/>
      </c>
      <c r="K78" s="21" t="e">
        <f>IF(OR($B78="",K$3&lt;$D78+Настройки!$B$7),0,MAX(0,$E78-MAX(0,SUMIFS(Тех_Движение!$G$2:$G$5111,Тех_Движение!$D$2:$D$5111,$C78,Тех_Движение!$B$2:$B$5111,"&lt;="&amp;K$3)-$F78)))</f>
        <v>#VALUE!</v>
      </c>
      <c r="L78" s="21" t="e">
        <f>IF(OR($B78="",L$3&lt;$D78+Настройки!$B$7),0,MAX(0,$E78-MAX(0,SUMIFS(Тех_Движение!$G$2:$G$5111,Тех_Движение!$D$2:$D$5111,$C78,Тех_Движение!$B$2:$B$5111,"&lt;="&amp;L$3)-$F78)))</f>
        <v>#VALUE!</v>
      </c>
      <c r="M78" s="21" t="e">
        <f>IF(OR($B78="",M$3&lt;$D78+Настройки!$B$7),0,MAX(0,$E78-MAX(0,SUMIFS(Тех_Движение!$G$2:$G$5111,Тех_Движение!$D$2:$D$5111,$C78,Тех_Движение!$B$2:$B$5111,"&lt;="&amp;M$3)-$F78)))</f>
        <v>#VALUE!</v>
      </c>
      <c r="N78" s="21" t="e">
        <f>IF(OR($B78="",N$3&lt;$D78+Настройки!$B$7),0,MAX(0,$E78-MAX(0,SUMIFS(Тех_Движение!$G$2:$G$5111,Тех_Движение!$D$2:$D$5111,$C78,Тех_Движение!$B$2:$B$5111,"&lt;="&amp;N$3)-$F78)))</f>
        <v>#VALUE!</v>
      </c>
      <c r="O78" s="21" t="e">
        <f>IF(OR($B78="",O$3&lt;$D78+Настройки!$B$7),0,MAX(0,$E78-MAX(0,SUMIFS(Тех_Движение!$G$2:$G$5111,Тех_Движение!$D$2:$D$5111,$C78,Тех_Движение!$B$2:$B$5111,"&lt;="&amp;O$3)-$F78)))</f>
        <v>#VALUE!</v>
      </c>
      <c r="P78" s="21" t="e">
        <f>IF(OR($B78="",P$3&lt;$D78+Настройки!$B$7),0,MAX(0,$E78-MAX(0,SUMIFS(Тех_Движение!$G$2:$G$5111,Тех_Движение!$D$2:$D$5111,$C78,Тех_Движение!$B$2:$B$5111,"&lt;="&amp;P$3)-$F78)))</f>
        <v>#VALUE!</v>
      </c>
      <c r="Q78" s="21" t="e">
        <f>IF(OR($B78="",Q$3&lt;$D78+Настройки!$B$7),0,MAX(0,$E78-MAX(0,SUMIFS(Тех_Движение!$G$2:$G$5111,Тех_Движение!$D$2:$D$5111,$C78,Тех_Движение!$B$2:$B$5111,"&lt;="&amp;Q$3)-$F78)))</f>
        <v>#VALUE!</v>
      </c>
      <c r="R78" s="21" t="str">
        <f t="shared" si="4"/>
        <v/>
      </c>
      <c r="S78" s="23" t="str">
        <f>IF($B78="","",VLOOKUP($C78,Настройки!$A$11:$L$17,9,FALSE))</f>
        <v/>
      </c>
      <c r="T78" s="23" t="str">
        <f t="shared" si="5"/>
        <v/>
      </c>
    </row>
    <row r="79" spans="1:20" x14ac:dyDescent="0.3">
      <c r="A79" s="20">
        <f>Тех_Движение!$A$76</f>
        <v>75</v>
      </c>
      <c r="B79" s="20" t="str">
        <f>IF(Тех_Движение!$F$76&gt;0,Тех_Движение!$I$76,"")</f>
        <v/>
      </c>
      <c r="C79" s="20" t="str">
        <f>IF($B79="","",Тех_Движение!$D$76)</f>
        <v/>
      </c>
      <c r="D79" s="9" t="str">
        <f>IF($B79="","",Тех_Движение!$B$76)</f>
        <v/>
      </c>
      <c r="E79" s="21" t="str">
        <f>IF($B79="","",Тех_Движение!$F$76)</f>
        <v/>
      </c>
      <c r="F79" s="21" t="str">
        <f>IF($B79="","",SUMIFS($E$5:$E78,$C$5:$C78,$C79))</f>
        <v/>
      </c>
      <c r="G79" s="21" t="str">
        <f>IF($B79="","",MAX(0,$E79-MAX(0,SUMIFS(Тех_Движение!$G$2:$G$5111,Тех_Движение!$D$2:$D$5111,$C79,Тех_Движение!$B$2:$B$5111,"&lt;="&amp;Настройки!$B$5-1)-$F79)))</f>
        <v/>
      </c>
      <c r="H79" s="21" t="str">
        <f>IF($B79="","",IF(AND($D79&gt;=Настройки!$B$5,$D79&lt;=Настройки!$B$6),$E79,0))</f>
        <v/>
      </c>
      <c r="I79" s="21" t="str">
        <f t="shared" si="3"/>
        <v/>
      </c>
      <c r="J79" s="21" t="str">
        <f>IF($B79="","",MAX(0,$E79-MAX(0,SUMIFS(Тех_Движение!$G$2:$G$5111,Тех_Движение!$D$2:$D$5111,$C79,Тех_Движение!$B$2:$B$5111,"&lt;="&amp;Настройки!$B$6)-$F79)))</f>
        <v/>
      </c>
      <c r="K79" s="21" t="e">
        <f>IF(OR($B79="",K$3&lt;$D79+Настройки!$B$7),0,MAX(0,$E79-MAX(0,SUMIFS(Тех_Движение!$G$2:$G$5111,Тех_Движение!$D$2:$D$5111,$C79,Тех_Движение!$B$2:$B$5111,"&lt;="&amp;K$3)-$F79)))</f>
        <v>#VALUE!</v>
      </c>
      <c r="L79" s="21" t="e">
        <f>IF(OR($B79="",L$3&lt;$D79+Настройки!$B$7),0,MAX(0,$E79-MAX(0,SUMIFS(Тех_Движение!$G$2:$G$5111,Тех_Движение!$D$2:$D$5111,$C79,Тех_Движение!$B$2:$B$5111,"&lt;="&amp;L$3)-$F79)))</f>
        <v>#VALUE!</v>
      </c>
      <c r="M79" s="21" t="e">
        <f>IF(OR($B79="",M$3&lt;$D79+Настройки!$B$7),0,MAX(0,$E79-MAX(0,SUMIFS(Тех_Движение!$G$2:$G$5111,Тех_Движение!$D$2:$D$5111,$C79,Тех_Движение!$B$2:$B$5111,"&lt;="&amp;M$3)-$F79)))</f>
        <v>#VALUE!</v>
      </c>
      <c r="N79" s="21" t="e">
        <f>IF(OR($B79="",N$3&lt;$D79+Настройки!$B$7),0,MAX(0,$E79-MAX(0,SUMIFS(Тех_Движение!$G$2:$G$5111,Тех_Движение!$D$2:$D$5111,$C79,Тех_Движение!$B$2:$B$5111,"&lt;="&amp;N$3)-$F79)))</f>
        <v>#VALUE!</v>
      </c>
      <c r="O79" s="21" t="e">
        <f>IF(OR($B79="",O$3&lt;$D79+Настройки!$B$7),0,MAX(0,$E79-MAX(0,SUMIFS(Тех_Движение!$G$2:$G$5111,Тех_Движение!$D$2:$D$5111,$C79,Тех_Движение!$B$2:$B$5111,"&lt;="&amp;O$3)-$F79)))</f>
        <v>#VALUE!</v>
      </c>
      <c r="P79" s="21" t="e">
        <f>IF(OR($B79="",P$3&lt;$D79+Настройки!$B$7),0,MAX(0,$E79-MAX(0,SUMIFS(Тех_Движение!$G$2:$G$5111,Тех_Движение!$D$2:$D$5111,$C79,Тех_Движение!$B$2:$B$5111,"&lt;="&amp;P$3)-$F79)))</f>
        <v>#VALUE!</v>
      </c>
      <c r="Q79" s="21" t="e">
        <f>IF(OR($B79="",Q$3&lt;$D79+Настройки!$B$7),0,MAX(0,$E79-MAX(0,SUMIFS(Тех_Движение!$G$2:$G$5111,Тех_Движение!$D$2:$D$5111,$C79,Тех_Движение!$B$2:$B$5111,"&lt;="&amp;Q$3)-$F79)))</f>
        <v>#VALUE!</v>
      </c>
      <c r="R79" s="21" t="str">
        <f t="shared" si="4"/>
        <v/>
      </c>
      <c r="S79" s="23" t="str">
        <f>IF($B79="","",VLOOKUP($C79,Настройки!$A$11:$L$17,9,FALSE))</f>
        <v/>
      </c>
      <c r="T79" s="23" t="str">
        <f t="shared" si="5"/>
        <v/>
      </c>
    </row>
    <row r="80" spans="1:20" x14ac:dyDescent="0.3">
      <c r="A80" s="20">
        <f>Тех_Движение!$A$77</f>
        <v>76</v>
      </c>
      <c r="B80" s="20" t="str">
        <f>IF(Тех_Движение!$F$77&gt;0,Тех_Движение!$I$77,"")</f>
        <v/>
      </c>
      <c r="C80" s="20" t="str">
        <f>IF($B80="","",Тех_Движение!$D$77)</f>
        <v/>
      </c>
      <c r="D80" s="9" t="str">
        <f>IF($B80="","",Тех_Движение!$B$77)</f>
        <v/>
      </c>
      <c r="E80" s="21" t="str">
        <f>IF($B80="","",Тех_Движение!$F$77)</f>
        <v/>
      </c>
      <c r="F80" s="21" t="str">
        <f>IF($B80="","",SUMIFS($E$5:$E79,$C$5:$C79,$C80))</f>
        <v/>
      </c>
      <c r="G80" s="21" t="str">
        <f>IF($B80="","",MAX(0,$E80-MAX(0,SUMIFS(Тех_Движение!$G$2:$G$5111,Тех_Движение!$D$2:$D$5111,$C80,Тех_Движение!$B$2:$B$5111,"&lt;="&amp;Настройки!$B$5-1)-$F80)))</f>
        <v/>
      </c>
      <c r="H80" s="21" t="str">
        <f>IF($B80="","",IF(AND($D80&gt;=Настройки!$B$5,$D80&lt;=Настройки!$B$6),$E80,0))</f>
        <v/>
      </c>
      <c r="I80" s="21" t="str">
        <f t="shared" si="3"/>
        <v/>
      </c>
      <c r="J80" s="21" t="str">
        <f>IF($B80="","",MAX(0,$E80-MAX(0,SUMIFS(Тех_Движение!$G$2:$G$5111,Тех_Движение!$D$2:$D$5111,$C80,Тех_Движение!$B$2:$B$5111,"&lt;="&amp;Настройки!$B$6)-$F80)))</f>
        <v/>
      </c>
      <c r="K80" s="21" t="e">
        <f>IF(OR($B80="",K$3&lt;$D80+Настройки!$B$7),0,MAX(0,$E80-MAX(0,SUMIFS(Тех_Движение!$G$2:$G$5111,Тех_Движение!$D$2:$D$5111,$C80,Тех_Движение!$B$2:$B$5111,"&lt;="&amp;K$3)-$F80)))</f>
        <v>#VALUE!</v>
      </c>
      <c r="L80" s="21" t="e">
        <f>IF(OR($B80="",L$3&lt;$D80+Настройки!$B$7),0,MAX(0,$E80-MAX(0,SUMIFS(Тех_Движение!$G$2:$G$5111,Тех_Движение!$D$2:$D$5111,$C80,Тех_Движение!$B$2:$B$5111,"&lt;="&amp;L$3)-$F80)))</f>
        <v>#VALUE!</v>
      </c>
      <c r="M80" s="21" t="e">
        <f>IF(OR($B80="",M$3&lt;$D80+Настройки!$B$7),0,MAX(0,$E80-MAX(0,SUMIFS(Тех_Движение!$G$2:$G$5111,Тех_Движение!$D$2:$D$5111,$C80,Тех_Движение!$B$2:$B$5111,"&lt;="&amp;M$3)-$F80)))</f>
        <v>#VALUE!</v>
      </c>
      <c r="N80" s="21" t="e">
        <f>IF(OR($B80="",N$3&lt;$D80+Настройки!$B$7),0,MAX(0,$E80-MAX(0,SUMIFS(Тех_Движение!$G$2:$G$5111,Тех_Движение!$D$2:$D$5111,$C80,Тех_Движение!$B$2:$B$5111,"&lt;="&amp;N$3)-$F80)))</f>
        <v>#VALUE!</v>
      </c>
      <c r="O80" s="21" t="e">
        <f>IF(OR($B80="",O$3&lt;$D80+Настройки!$B$7),0,MAX(0,$E80-MAX(0,SUMIFS(Тех_Движение!$G$2:$G$5111,Тех_Движение!$D$2:$D$5111,$C80,Тех_Движение!$B$2:$B$5111,"&lt;="&amp;O$3)-$F80)))</f>
        <v>#VALUE!</v>
      </c>
      <c r="P80" s="21" t="e">
        <f>IF(OR($B80="",P$3&lt;$D80+Настройки!$B$7),0,MAX(0,$E80-MAX(0,SUMIFS(Тех_Движение!$G$2:$G$5111,Тех_Движение!$D$2:$D$5111,$C80,Тех_Движение!$B$2:$B$5111,"&lt;="&amp;P$3)-$F80)))</f>
        <v>#VALUE!</v>
      </c>
      <c r="Q80" s="21" t="e">
        <f>IF(OR($B80="",Q$3&lt;$D80+Настройки!$B$7),0,MAX(0,$E80-MAX(0,SUMIFS(Тех_Движение!$G$2:$G$5111,Тех_Движение!$D$2:$D$5111,$C80,Тех_Движение!$B$2:$B$5111,"&lt;="&amp;Q$3)-$F80)))</f>
        <v>#VALUE!</v>
      </c>
      <c r="R80" s="21" t="str">
        <f t="shared" si="4"/>
        <v/>
      </c>
      <c r="S80" s="23" t="str">
        <f>IF($B80="","",VLOOKUP($C80,Настройки!$A$11:$L$17,9,FALSE))</f>
        <v/>
      </c>
      <c r="T80" s="23" t="str">
        <f t="shared" si="5"/>
        <v/>
      </c>
    </row>
    <row r="81" spans="1:20" x14ac:dyDescent="0.3">
      <c r="A81" s="20">
        <f>Тех_Движение!$A$78</f>
        <v>77</v>
      </c>
      <c r="B81" s="20" t="str">
        <f>IF(Тех_Движение!$F$78&gt;0,Тех_Движение!$I$78,"")</f>
        <v/>
      </c>
      <c r="C81" s="20" t="str">
        <f>IF($B81="","",Тех_Движение!$D$78)</f>
        <v/>
      </c>
      <c r="D81" s="9" t="str">
        <f>IF($B81="","",Тех_Движение!$B$78)</f>
        <v/>
      </c>
      <c r="E81" s="21" t="str">
        <f>IF($B81="","",Тех_Движение!$F$78)</f>
        <v/>
      </c>
      <c r="F81" s="21" t="str">
        <f>IF($B81="","",SUMIFS($E$5:$E80,$C$5:$C80,$C81))</f>
        <v/>
      </c>
      <c r="G81" s="21" t="str">
        <f>IF($B81="","",MAX(0,$E81-MAX(0,SUMIFS(Тех_Движение!$G$2:$G$5111,Тех_Движение!$D$2:$D$5111,$C81,Тех_Движение!$B$2:$B$5111,"&lt;="&amp;Настройки!$B$5-1)-$F81)))</f>
        <v/>
      </c>
      <c r="H81" s="21" t="str">
        <f>IF($B81="","",IF(AND($D81&gt;=Настройки!$B$5,$D81&lt;=Настройки!$B$6),$E81,0))</f>
        <v/>
      </c>
      <c r="I81" s="21" t="str">
        <f t="shared" si="3"/>
        <v/>
      </c>
      <c r="J81" s="21" t="str">
        <f>IF($B81="","",MAX(0,$E81-MAX(0,SUMIFS(Тех_Движение!$G$2:$G$5111,Тех_Движение!$D$2:$D$5111,$C81,Тех_Движение!$B$2:$B$5111,"&lt;="&amp;Настройки!$B$6)-$F81)))</f>
        <v/>
      </c>
      <c r="K81" s="21" t="e">
        <f>IF(OR($B81="",K$3&lt;$D81+Настройки!$B$7),0,MAX(0,$E81-MAX(0,SUMIFS(Тех_Движение!$G$2:$G$5111,Тех_Движение!$D$2:$D$5111,$C81,Тех_Движение!$B$2:$B$5111,"&lt;="&amp;K$3)-$F81)))</f>
        <v>#VALUE!</v>
      </c>
      <c r="L81" s="21" t="e">
        <f>IF(OR($B81="",L$3&lt;$D81+Настройки!$B$7),0,MAX(0,$E81-MAX(0,SUMIFS(Тех_Движение!$G$2:$G$5111,Тех_Движение!$D$2:$D$5111,$C81,Тех_Движение!$B$2:$B$5111,"&lt;="&amp;L$3)-$F81)))</f>
        <v>#VALUE!</v>
      </c>
      <c r="M81" s="21" t="e">
        <f>IF(OR($B81="",M$3&lt;$D81+Настройки!$B$7),0,MAX(0,$E81-MAX(0,SUMIFS(Тех_Движение!$G$2:$G$5111,Тех_Движение!$D$2:$D$5111,$C81,Тех_Движение!$B$2:$B$5111,"&lt;="&amp;M$3)-$F81)))</f>
        <v>#VALUE!</v>
      </c>
      <c r="N81" s="21" t="e">
        <f>IF(OR($B81="",N$3&lt;$D81+Настройки!$B$7),0,MAX(0,$E81-MAX(0,SUMIFS(Тех_Движение!$G$2:$G$5111,Тех_Движение!$D$2:$D$5111,$C81,Тех_Движение!$B$2:$B$5111,"&lt;="&amp;N$3)-$F81)))</f>
        <v>#VALUE!</v>
      </c>
      <c r="O81" s="21" t="e">
        <f>IF(OR($B81="",O$3&lt;$D81+Настройки!$B$7),0,MAX(0,$E81-MAX(0,SUMIFS(Тех_Движение!$G$2:$G$5111,Тех_Движение!$D$2:$D$5111,$C81,Тех_Движение!$B$2:$B$5111,"&lt;="&amp;O$3)-$F81)))</f>
        <v>#VALUE!</v>
      </c>
      <c r="P81" s="21" t="e">
        <f>IF(OR($B81="",P$3&lt;$D81+Настройки!$B$7),0,MAX(0,$E81-MAX(0,SUMIFS(Тех_Движение!$G$2:$G$5111,Тех_Движение!$D$2:$D$5111,$C81,Тех_Движение!$B$2:$B$5111,"&lt;="&amp;P$3)-$F81)))</f>
        <v>#VALUE!</v>
      </c>
      <c r="Q81" s="21" t="e">
        <f>IF(OR($B81="",Q$3&lt;$D81+Настройки!$B$7),0,MAX(0,$E81-MAX(0,SUMIFS(Тех_Движение!$G$2:$G$5111,Тех_Движение!$D$2:$D$5111,$C81,Тех_Движение!$B$2:$B$5111,"&lt;="&amp;Q$3)-$F81)))</f>
        <v>#VALUE!</v>
      </c>
      <c r="R81" s="21" t="str">
        <f t="shared" si="4"/>
        <v/>
      </c>
      <c r="S81" s="23" t="str">
        <f>IF($B81="","",VLOOKUP($C81,Настройки!$A$11:$L$17,9,FALSE))</f>
        <v/>
      </c>
      <c r="T81" s="23" t="str">
        <f t="shared" si="5"/>
        <v/>
      </c>
    </row>
    <row r="82" spans="1:20" x14ac:dyDescent="0.3">
      <c r="A82" s="20">
        <f>Тех_Движение!$A$79</f>
        <v>78</v>
      </c>
      <c r="B82" s="20" t="str">
        <f>IF(Тех_Движение!$F$79&gt;0,Тех_Движение!$I$79,"")</f>
        <v/>
      </c>
      <c r="C82" s="20" t="str">
        <f>IF($B82="","",Тех_Движение!$D$79)</f>
        <v/>
      </c>
      <c r="D82" s="9" t="str">
        <f>IF($B82="","",Тех_Движение!$B$79)</f>
        <v/>
      </c>
      <c r="E82" s="21" t="str">
        <f>IF($B82="","",Тех_Движение!$F$79)</f>
        <v/>
      </c>
      <c r="F82" s="21" t="str">
        <f>IF($B82="","",SUMIFS($E$5:$E81,$C$5:$C81,$C82))</f>
        <v/>
      </c>
      <c r="G82" s="21" t="str">
        <f>IF($B82="","",MAX(0,$E82-MAX(0,SUMIFS(Тех_Движение!$G$2:$G$5111,Тех_Движение!$D$2:$D$5111,$C82,Тех_Движение!$B$2:$B$5111,"&lt;="&amp;Настройки!$B$5-1)-$F82)))</f>
        <v/>
      </c>
      <c r="H82" s="21" t="str">
        <f>IF($B82="","",IF(AND($D82&gt;=Настройки!$B$5,$D82&lt;=Настройки!$B$6),$E82,0))</f>
        <v/>
      </c>
      <c r="I82" s="21" t="str">
        <f t="shared" si="3"/>
        <v/>
      </c>
      <c r="J82" s="21" t="str">
        <f>IF($B82="","",MAX(0,$E82-MAX(0,SUMIFS(Тех_Движение!$G$2:$G$5111,Тех_Движение!$D$2:$D$5111,$C82,Тех_Движение!$B$2:$B$5111,"&lt;="&amp;Настройки!$B$6)-$F82)))</f>
        <v/>
      </c>
      <c r="K82" s="21" t="e">
        <f>IF(OR($B82="",K$3&lt;$D82+Настройки!$B$7),0,MAX(0,$E82-MAX(0,SUMIFS(Тех_Движение!$G$2:$G$5111,Тех_Движение!$D$2:$D$5111,$C82,Тех_Движение!$B$2:$B$5111,"&lt;="&amp;K$3)-$F82)))</f>
        <v>#VALUE!</v>
      </c>
      <c r="L82" s="21" t="e">
        <f>IF(OR($B82="",L$3&lt;$D82+Настройки!$B$7),0,MAX(0,$E82-MAX(0,SUMIFS(Тех_Движение!$G$2:$G$5111,Тех_Движение!$D$2:$D$5111,$C82,Тех_Движение!$B$2:$B$5111,"&lt;="&amp;L$3)-$F82)))</f>
        <v>#VALUE!</v>
      </c>
      <c r="M82" s="21" t="e">
        <f>IF(OR($B82="",M$3&lt;$D82+Настройки!$B$7),0,MAX(0,$E82-MAX(0,SUMIFS(Тех_Движение!$G$2:$G$5111,Тех_Движение!$D$2:$D$5111,$C82,Тех_Движение!$B$2:$B$5111,"&lt;="&amp;M$3)-$F82)))</f>
        <v>#VALUE!</v>
      </c>
      <c r="N82" s="21" t="e">
        <f>IF(OR($B82="",N$3&lt;$D82+Настройки!$B$7),0,MAX(0,$E82-MAX(0,SUMIFS(Тех_Движение!$G$2:$G$5111,Тех_Движение!$D$2:$D$5111,$C82,Тех_Движение!$B$2:$B$5111,"&lt;="&amp;N$3)-$F82)))</f>
        <v>#VALUE!</v>
      </c>
      <c r="O82" s="21" t="e">
        <f>IF(OR($B82="",O$3&lt;$D82+Настройки!$B$7),0,MAX(0,$E82-MAX(0,SUMIFS(Тех_Движение!$G$2:$G$5111,Тех_Движение!$D$2:$D$5111,$C82,Тех_Движение!$B$2:$B$5111,"&lt;="&amp;O$3)-$F82)))</f>
        <v>#VALUE!</v>
      </c>
      <c r="P82" s="21" t="e">
        <f>IF(OR($B82="",P$3&lt;$D82+Настройки!$B$7),0,MAX(0,$E82-MAX(0,SUMIFS(Тех_Движение!$G$2:$G$5111,Тех_Движение!$D$2:$D$5111,$C82,Тех_Движение!$B$2:$B$5111,"&lt;="&amp;P$3)-$F82)))</f>
        <v>#VALUE!</v>
      </c>
      <c r="Q82" s="21" t="e">
        <f>IF(OR($B82="",Q$3&lt;$D82+Настройки!$B$7),0,MAX(0,$E82-MAX(0,SUMIFS(Тех_Движение!$G$2:$G$5111,Тех_Движение!$D$2:$D$5111,$C82,Тех_Движение!$B$2:$B$5111,"&lt;="&amp;Q$3)-$F82)))</f>
        <v>#VALUE!</v>
      </c>
      <c r="R82" s="21" t="str">
        <f t="shared" si="4"/>
        <v/>
      </c>
      <c r="S82" s="23" t="str">
        <f>IF($B82="","",VLOOKUP($C82,Настройки!$A$11:$L$17,9,FALSE))</f>
        <v/>
      </c>
      <c r="T82" s="23" t="str">
        <f t="shared" si="5"/>
        <v/>
      </c>
    </row>
    <row r="83" spans="1:20" x14ac:dyDescent="0.3">
      <c r="A83" s="20">
        <f>Тех_Движение!$A$80</f>
        <v>79</v>
      </c>
      <c r="B83" s="20" t="str">
        <f>IF(Тех_Движение!$F$80&gt;0,Тех_Движение!$I$80,"")</f>
        <v/>
      </c>
      <c r="C83" s="20" t="str">
        <f>IF($B83="","",Тех_Движение!$D$80)</f>
        <v/>
      </c>
      <c r="D83" s="9" t="str">
        <f>IF($B83="","",Тех_Движение!$B$80)</f>
        <v/>
      </c>
      <c r="E83" s="21" t="str">
        <f>IF($B83="","",Тех_Движение!$F$80)</f>
        <v/>
      </c>
      <c r="F83" s="21" t="str">
        <f>IF($B83="","",SUMIFS($E$5:$E82,$C$5:$C82,$C83))</f>
        <v/>
      </c>
      <c r="G83" s="21" t="str">
        <f>IF($B83="","",MAX(0,$E83-MAX(0,SUMIFS(Тех_Движение!$G$2:$G$5111,Тех_Движение!$D$2:$D$5111,$C83,Тех_Движение!$B$2:$B$5111,"&lt;="&amp;Настройки!$B$5-1)-$F83)))</f>
        <v/>
      </c>
      <c r="H83" s="21" t="str">
        <f>IF($B83="","",IF(AND($D83&gt;=Настройки!$B$5,$D83&lt;=Настройки!$B$6),$E83,0))</f>
        <v/>
      </c>
      <c r="I83" s="21" t="str">
        <f t="shared" si="3"/>
        <v/>
      </c>
      <c r="J83" s="21" t="str">
        <f>IF($B83="","",MAX(0,$E83-MAX(0,SUMIFS(Тех_Движение!$G$2:$G$5111,Тех_Движение!$D$2:$D$5111,$C83,Тех_Движение!$B$2:$B$5111,"&lt;="&amp;Настройки!$B$6)-$F83)))</f>
        <v/>
      </c>
      <c r="K83" s="21" t="e">
        <f>IF(OR($B83="",K$3&lt;$D83+Настройки!$B$7),0,MAX(0,$E83-MAX(0,SUMIFS(Тех_Движение!$G$2:$G$5111,Тех_Движение!$D$2:$D$5111,$C83,Тех_Движение!$B$2:$B$5111,"&lt;="&amp;K$3)-$F83)))</f>
        <v>#VALUE!</v>
      </c>
      <c r="L83" s="21" t="e">
        <f>IF(OR($B83="",L$3&lt;$D83+Настройки!$B$7),0,MAX(0,$E83-MAX(0,SUMIFS(Тех_Движение!$G$2:$G$5111,Тех_Движение!$D$2:$D$5111,$C83,Тех_Движение!$B$2:$B$5111,"&lt;="&amp;L$3)-$F83)))</f>
        <v>#VALUE!</v>
      </c>
      <c r="M83" s="21" t="e">
        <f>IF(OR($B83="",M$3&lt;$D83+Настройки!$B$7),0,MAX(0,$E83-MAX(0,SUMIFS(Тех_Движение!$G$2:$G$5111,Тех_Движение!$D$2:$D$5111,$C83,Тех_Движение!$B$2:$B$5111,"&lt;="&amp;M$3)-$F83)))</f>
        <v>#VALUE!</v>
      </c>
      <c r="N83" s="21" t="e">
        <f>IF(OR($B83="",N$3&lt;$D83+Настройки!$B$7),0,MAX(0,$E83-MAX(0,SUMIFS(Тех_Движение!$G$2:$G$5111,Тех_Движение!$D$2:$D$5111,$C83,Тех_Движение!$B$2:$B$5111,"&lt;="&amp;N$3)-$F83)))</f>
        <v>#VALUE!</v>
      </c>
      <c r="O83" s="21" t="e">
        <f>IF(OR($B83="",O$3&lt;$D83+Настройки!$B$7),0,MAX(0,$E83-MAX(0,SUMIFS(Тех_Движение!$G$2:$G$5111,Тех_Движение!$D$2:$D$5111,$C83,Тех_Движение!$B$2:$B$5111,"&lt;="&amp;O$3)-$F83)))</f>
        <v>#VALUE!</v>
      </c>
      <c r="P83" s="21" t="e">
        <f>IF(OR($B83="",P$3&lt;$D83+Настройки!$B$7),0,MAX(0,$E83-MAX(0,SUMIFS(Тех_Движение!$G$2:$G$5111,Тех_Движение!$D$2:$D$5111,$C83,Тех_Движение!$B$2:$B$5111,"&lt;="&amp;P$3)-$F83)))</f>
        <v>#VALUE!</v>
      </c>
      <c r="Q83" s="21" t="e">
        <f>IF(OR($B83="",Q$3&lt;$D83+Настройки!$B$7),0,MAX(0,$E83-MAX(0,SUMIFS(Тех_Движение!$G$2:$G$5111,Тех_Движение!$D$2:$D$5111,$C83,Тех_Движение!$B$2:$B$5111,"&lt;="&amp;Q$3)-$F83)))</f>
        <v>#VALUE!</v>
      </c>
      <c r="R83" s="21" t="str">
        <f t="shared" si="4"/>
        <v/>
      </c>
      <c r="S83" s="23" t="str">
        <f>IF($B83="","",VLOOKUP($C83,Настройки!$A$11:$L$17,9,FALSE))</f>
        <v/>
      </c>
      <c r="T83" s="23" t="str">
        <f t="shared" si="5"/>
        <v/>
      </c>
    </row>
    <row r="84" spans="1:20" x14ac:dyDescent="0.3">
      <c r="A84" s="20">
        <f>Тех_Движение!$A$81</f>
        <v>80</v>
      </c>
      <c r="B84" s="20" t="str">
        <f>IF(Тех_Движение!$F$81&gt;0,Тех_Движение!$I$81,"")</f>
        <v>dd.mm_Г 1800</v>
      </c>
      <c r="C84" s="20" t="str">
        <f>IF($B84="","",Тех_Движение!$D$81)</f>
        <v>Г 1800</v>
      </c>
      <c r="D84" s="9">
        <f>IF($B84="","",Тех_Движение!$B$81)</f>
        <v>46252</v>
      </c>
      <c r="E84" s="21">
        <f>IF($B84="","",Тех_Движение!$F$81)</f>
        <v>5</v>
      </c>
      <c r="F84" s="21">
        <f>IF($B84="","",SUMIFS($E$5:$E83,$C$5:$C83,$C84))</f>
        <v>49</v>
      </c>
      <c r="G84" s="21">
        <f>IF($B84="","",MAX(0,$E84-MAX(0,SUMIFS(Тех_Движение!$G$2:$G$5111,Тех_Движение!$D$2:$D$5111,$C84,Тех_Движение!$B$2:$B$5111,"&lt;="&amp;Настройки!$B$5-1)-$F84)))</f>
        <v>0</v>
      </c>
      <c r="H84" s="21">
        <f>IF($B84="","",IF(AND($D84&gt;=Настройки!$B$5,$D84&lt;=Настройки!$B$6),$E84,0))</f>
        <v>0</v>
      </c>
      <c r="I84" s="21">
        <f t="shared" si="3"/>
        <v>0</v>
      </c>
      <c r="J84" s="21">
        <f>IF($B84="","",MAX(0,$E84-MAX(0,SUMIFS(Тех_Движение!$G$2:$G$5111,Тех_Движение!$D$2:$D$5111,$C84,Тех_Движение!$B$2:$B$5111,"&lt;="&amp;Настройки!$B$6)-$F84)))</f>
        <v>0</v>
      </c>
      <c r="K84" s="21">
        <f>IF(OR($B84="",K$3&lt;$D84+Настройки!$B$7),0,MAX(0,$E84-MAX(0,SUMIFS(Тех_Движение!$G$2:$G$5111,Тех_Движение!$D$2:$D$5111,$C84,Тех_Движение!$B$2:$B$5111,"&lt;="&amp;K$3)-$F84)))</f>
        <v>0</v>
      </c>
      <c r="L84" s="21">
        <f>IF(OR($B84="",L$3&lt;$D84+Настройки!$B$7),0,MAX(0,$E84-MAX(0,SUMIFS(Тех_Движение!$G$2:$G$5111,Тех_Движение!$D$2:$D$5111,$C84,Тех_Движение!$B$2:$B$5111,"&lt;="&amp;L$3)-$F84)))</f>
        <v>0</v>
      </c>
      <c r="M84" s="21">
        <f>IF(OR($B84="",M$3&lt;$D84+Настройки!$B$7),0,MAX(0,$E84-MAX(0,SUMIFS(Тех_Движение!$G$2:$G$5111,Тех_Движение!$D$2:$D$5111,$C84,Тех_Движение!$B$2:$B$5111,"&lt;="&amp;M$3)-$F84)))</f>
        <v>0</v>
      </c>
      <c r="N84" s="21">
        <f>IF(OR($B84="",N$3&lt;$D84+Настройки!$B$7),0,MAX(0,$E84-MAX(0,SUMIFS(Тех_Движение!$G$2:$G$5111,Тех_Движение!$D$2:$D$5111,$C84,Тех_Движение!$B$2:$B$5111,"&lt;="&amp;N$3)-$F84)))</f>
        <v>0</v>
      </c>
      <c r="O84" s="21">
        <f>IF(OR($B84="",O$3&lt;$D84+Настройки!$B$7),0,MAX(0,$E84-MAX(0,SUMIFS(Тех_Движение!$G$2:$G$5111,Тех_Движение!$D$2:$D$5111,$C84,Тех_Движение!$B$2:$B$5111,"&lt;="&amp;O$3)-$F84)))</f>
        <v>0</v>
      </c>
      <c r="P84" s="21">
        <f>IF(OR($B84="",P$3&lt;$D84+Настройки!$B$7),0,MAX(0,$E84-MAX(0,SUMIFS(Тех_Движение!$G$2:$G$5111,Тех_Движение!$D$2:$D$5111,$C84,Тех_Движение!$B$2:$B$5111,"&lt;="&amp;P$3)-$F84)))</f>
        <v>0</v>
      </c>
      <c r="Q84" s="21">
        <f>IF(OR($B84="",Q$3&lt;$D84+Настройки!$B$7),0,MAX(0,$E84-MAX(0,SUMIFS(Тех_Движение!$G$2:$G$5111,Тех_Движение!$D$2:$D$5111,$C84,Тех_Движение!$B$2:$B$5111,"&lt;="&amp;Q$3)-$F84)))</f>
        <v>0</v>
      </c>
      <c r="R84" s="21">
        <f t="shared" si="4"/>
        <v>0</v>
      </c>
      <c r="S84" s="23">
        <f>IF($B84="","",VLOOKUP($C84,Настройки!$A$11:$L$17,9,FALSE))</f>
        <v>5</v>
      </c>
      <c r="T84" s="23">
        <f t="shared" si="5"/>
        <v>0</v>
      </c>
    </row>
    <row r="85" spans="1:20" x14ac:dyDescent="0.3">
      <c r="A85" s="20">
        <f>Тех_Движение!$A$82</f>
        <v>81</v>
      </c>
      <c r="B85" s="20" t="str">
        <f>IF(Тех_Движение!$F$82&gt;0,Тех_Движение!$I$82,"")</f>
        <v/>
      </c>
      <c r="C85" s="20" t="str">
        <f>IF($B85="","",Тех_Движение!$D$82)</f>
        <v/>
      </c>
      <c r="D85" s="9" t="str">
        <f>IF($B85="","",Тех_Движение!$B$82)</f>
        <v/>
      </c>
      <c r="E85" s="21" t="str">
        <f>IF($B85="","",Тех_Движение!$F$82)</f>
        <v/>
      </c>
      <c r="F85" s="21" t="str">
        <f>IF($B85="","",SUMIFS($E$5:$E84,$C$5:$C84,$C85))</f>
        <v/>
      </c>
      <c r="G85" s="21" t="str">
        <f>IF($B85="","",MAX(0,$E85-MAX(0,SUMIFS(Тех_Движение!$G$2:$G$5111,Тех_Движение!$D$2:$D$5111,$C85,Тех_Движение!$B$2:$B$5111,"&lt;="&amp;Настройки!$B$5-1)-$F85)))</f>
        <v/>
      </c>
      <c r="H85" s="21" t="str">
        <f>IF($B85="","",IF(AND($D85&gt;=Настройки!$B$5,$D85&lt;=Настройки!$B$6),$E85,0))</f>
        <v/>
      </c>
      <c r="I85" s="21" t="str">
        <f t="shared" si="3"/>
        <v/>
      </c>
      <c r="J85" s="21" t="str">
        <f>IF($B85="","",MAX(0,$E85-MAX(0,SUMIFS(Тех_Движение!$G$2:$G$5111,Тех_Движение!$D$2:$D$5111,$C85,Тех_Движение!$B$2:$B$5111,"&lt;="&amp;Настройки!$B$6)-$F85)))</f>
        <v/>
      </c>
      <c r="K85" s="21" t="e">
        <f>IF(OR($B85="",K$3&lt;$D85+Настройки!$B$7),0,MAX(0,$E85-MAX(0,SUMIFS(Тех_Движение!$G$2:$G$5111,Тех_Движение!$D$2:$D$5111,$C85,Тех_Движение!$B$2:$B$5111,"&lt;="&amp;K$3)-$F85)))</f>
        <v>#VALUE!</v>
      </c>
      <c r="L85" s="21" t="e">
        <f>IF(OR($B85="",L$3&lt;$D85+Настройки!$B$7),0,MAX(0,$E85-MAX(0,SUMIFS(Тех_Движение!$G$2:$G$5111,Тех_Движение!$D$2:$D$5111,$C85,Тех_Движение!$B$2:$B$5111,"&lt;="&amp;L$3)-$F85)))</f>
        <v>#VALUE!</v>
      </c>
      <c r="M85" s="21" t="e">
        <f>IF(OR($B85="",M$3&lt;$D85+Настройки!$B$7),0,MAX(0,$E85-MAX(0,SUMIFS(Тех_Движение!$G$2:$G$5111,Тех_Движение!$D$2:$D$5111,$C85,Тех_Движение!$B$2:$B$5111,"&lt;="&amp;M$3)-$F85)))</f>
        <v>#VALUE!</v>
      </c>
      <c r="N85" s="21" t="e">
        <f>IF(OR($B85="",N$3&lt;$D85+Настройки!$B$7),0,MAX(0,$E85-MAX(0,SUMIFS(Тех_Движение!$G$2:$G$5111,Тех_Движение!$D$2:$D$5111,$C85,Тех_Движение!$B$2:$B$5111,"&lt;="&amp;N$3)-$F85)))</f>
        <v>#VALUE!</v>
      </c>
      <c r="O85" s="21" t="e">
        <f>IF(OR($B85="",O$3&lt;$D85+Настройки!$B$7),0,MAX(0,$E85-MAX(0,SUMIFS(Тех_Движение!$G$2:$G$5111,Тех_Движение!$D$2:$D$5111,$C85,Тех_Движение!$B$2:$B$5111,"&lt;="&amp;O$3)-$F85)))</f>
        <v>#VALUE!</v>
      </c>
      <c r="P85" s="21" t="e">
        <f>IF(OR($B85="",P$3&lt;$D85+Настройки!$B$7),0,MAX(0,$E85-MAX(0,SUMIFS(Тех_Движение!$G$2:$G$5111,Тех_Движение!$D$2:$D$5111,$C85,Тех_Движение!$B$2:$B$5111,"&lt;="&amp;P$3)-$F85)))</f>
        <v>#VALUE!</v>
      </c>
      <c r="Q85" s="21" t="e">
        <f>IF(OR($B85="",Q$3&lt;$D85+Настройки!$B$7),0,MAX(0,$E85-MAX(0,SUMIFS(Тех_Движение!$G$2:$G$5111,Тех_Движение!$D$2:$D$5111,$C85,Тех_Движение!$B$2:$B$5111,"&lt;="&amp;Q$3)-$F85)))</f>
        <v>#VALUE!</v>
      </c>
      <c r="R85" s="21" t="str">
        <f t="shared" si="4"/>
        <v/>
      </c>
      <c r="S85" s="23" t="str">
        <f>IF($B85="","",VLOOKUP($C85,Настройки!$A$11:$L$17,9,FALSE))</f>
        <v/>
      </c>
      <c r="T85" s="23" t="str">
        <f t="shared" si="5"/>
        <v/>
      </c>
    </row>
    <row r="86" spans="1:20" x14ac:dyDescent="0.3">
      <c r="A86" s="20">
        <f>Тех_Движение!$A$83</f>
        <v>82</v>
      </c>
      <c r="B86" s="20" t="str">
        <f>IF(Тех_Движение!$F$83&gt;0,Тех_Движение!$I$83,"")</f>
        <v>dd.mm_Г 800</v>
      </c>
      <c r="C86" s="20" t="str">
        <f>IF($B86="","",Тех_Движение!$D$83)</f>
        <v>Г 800</v>
      </c>
      <c r="D86" s="9">
        <f>IF($B86="","",Тех_Движение!$B$83)</f>
        <v>46252</v>
      </c>
      <c r="E86" s="21">
        <f>IF($B86="","",Тех_Движение!$F$83)</f>
        <v>10</v>
      </c>
      <c r="F86" s="21">
        <f>IF($B86="","",SUMIFS($E$5:$E85,$C$5:$C85,$C86))</f>
        <v>0</v>
      </c>
      <c r="G86" s="21">
        <f>IF($B86="","",MAX(0,$E86-MAX(0,SUMIFS(Тех_Движение!$G$2:$G$5111,Тех_Движение!$D$2:$D$5111,$C86,Тех_Движение!$B$2:$B$5111,"&lt;="&amp;Настройки!$B$5-1)-$F86)))</f>
        <v>0</v>
      </c>
      <c r="H86" s="21">
        <f>IF($B86="","",IF(AND($D86&gt;=Настройки!$B$5,$D86&lt;=Настройки!$B$6),$E86,0))</f>
        <v>0</v>
      </c>
      <c r="I86" s="21">
        <f t="shared" si="3"/>
        <v>0</v>
      </c>
      <c r="J86" s="21">
        <f>IF($B86="","",MAX(0,$E86-MAX(0,SUMIFS(Тех_Движение!$G$2:$G$5111,Тех_Движение!$D$2:$D$5111,$C86,Тех_Движение!$B$2:$B$5111,"&lt;="&amp;Настройки!$B$6)-$F86)))</f>
        <v>0</v>
      </c>
      <c r="K86" s="21">
        <f>IF(OR($B86="",K$3&lt;$D86+Настройки!$B$7),0,MAX(0,$E86-MAX(0,SUMIFS(Тех_Движение!$G$2:$G$5111,Тех_Движение!$D$2:$D$5111,$C86,Тех_Движение!$B$2:$B$5111,"&lt;="&amp;K$3)-$F86)))</f>
        <v>0</v>
      </c>
      <c r="L86" s="21">
        <f>IF(OR($B86="",L$3&lt;$D86+Настройки!$B$7),0,MAX(0,$E86-MAX(0,SUMIFS(Тех_Движение!$G$2:$G$5111,Тех_Движение!$D$2:$D$5111,$C86,Тех_Движение!$B$2:$B$5111,"&lt;="&amp;L$3)-$F86)))</f>
        <v>0</v>
      </c>
      <c r="M86" s="21">
        <f>IF(OR($B86="",M$3&lt;$D86+Настройки!$B$7),0,MAX(0,$E86-MAX(0,SUMIFS(Тех_Движение!$G$2:$G$5111,Тех_Движение!$D$2:$D$5111,$C86,Тех_Движение!$B$2:$B$5111,"&lt;="&amp;M$3)-$F86)))</f>
        <v>0</v>
      </c>
      <c r="N86" s="21">
        <f>IF(OR($B86="",N$3&lt;$D86+Настройки!$B$7),0,MAX(0,$E86-MAX(0,SUMIFS(Тех_Движение!$G$2:$G$5111,Тех_Движение!$D$2:$D$5111,$C86,Тех_Движение!$B$2:$B$5111,"&lt;="&amp;N$3)-$F86)))</f>
        <v>0</v>
      </c>
      <c r="O86" s="21">
        <f>IF(OR($B86="",O$3&lt;$D86+Настройки!$B$7),0,MAX(0,$E86-MAX(0,SUMIFS(Тех_Движение!$G$2:$G$5111,Тех_Движение!$D$2:$D$5111,$C86,Тех_Движение!$B$2:$B$5111,"&lt;="&amp;O$3)-$F86)))</f>
        <v>0</v>
      </c>
      <c r="P86" s="21">
        <f>IF(OR($B86="",P$3&lt;$D86+Настройки!$B$7),0,MAX(0,$E86-MAX(0,SUMIFS(Тех_Движение!$G$2:$G$5111,Тех_Движение!$D$2:$D$5111,$C86,Тех_Движение!$B$2:$B$5111,"&lt;="&amp;P$3)-$F86)))</f>
        <v>0</v>
      </c>
      <c r="Q86" s="21">
        <f>IF(OR($B86="",Q$3&lt;$D86+Настройки!$B$7),0,MAX(0,$E86-MAX(0,SUMIFS(Тех_Движение!$G$2:$G$5111,Тех_Движение!$D$2:$D$5111,$C86,Тех_Движение!$B$2:$B$5111,"&lt;="&amp;Q$3)-$F86)))</f>
        <v>0</v>
      </c>
      <c r="R86" s="21">
        <f t="shared" si="4"/>
        <v>0</v>
      </c>
      <c r="S86" s="23">
        <f>IF($B86="","",VLOOKUP($C86,Настройки!$A$11:$L$17,9,FALSE))</f>
        <v>5</v>
      </c>
      <c r="T86" s="23">
        <f t="shared" si="5"/>
        <v>0</v>
      </c>
    </row>
    <row r="87" spans="1:20" x14ac:dyDescent="0.3">
      <c r="A87" s="20">
        <f>Тех_Движение!$A$84</f>
        <v>83</v>
      </c>
      <c r="B87" s="20" t="str">
        <f>IF(Тех_Движение!$F$84&gt;0,Тех_Движение!$I$84,"")</f>
        <v>dd.mm_Ми-К</v>
      </c>
      <c r="C87" s="20" t="str">
        <f>IF($B87="","",Тех_Движение!$D$84)</f>
        <v>Ми-К</v>
      </c>
      <c r="D87" s="9">
        <f>IF($B87="","",Тех_Движение!$B$84)</f>
        <v>46252</v>
      </c>
      <c r="E87" s="21">
        <f>IF($B87="","",Тех_Движение!$F$84)</f>
        <v>10</v>
      </c>
      <c r="F87" s="21">
        <f>IF($B87="","",SUMIFS($E$5:$E86,$C$5:$C86,$C87))</f>
        <v>35</v>
      </c>
      <c r="G87" s="21">
        <f>IF($B87="","",MAX(0,$E87-MAX(0,SUMIFS(Тех_Движение!$G$2:$G$5111,Тех_Движение!$D$2:$D$5111,$C87,Тех_Движение!$B$2:$B$5111,"&lt;="&amp;Настройки!$B$5-1)-$F87)))</f>
        <v>0</v>
      </c>
      <c r="H87" s="21">
        <f>IF($B87="","",IF(AND($D87&gt;=Настройки!$B$5,$D87&lt;=Настройки!$B$6),$E87,0))</f>
        <v>0</v>
      </c>
      <c r="I87" s="21">
        <f t="shared" si="3"/>
        <v>0</v>
      </c>
      <c r="J87" s="21">
        <f>IF($B87="","",MAX(0,$E87-MAX(0,SUMIFS(Тех_Движение!$G$2:$G$5111,Тех_Движение!$D$2:$D$5111,$C87,Тех_Движение!$B$2:$B$5111,"&lt;="&amp;Настройки!$B$6)-$F87)))</f>
        <v>0</v>
      </c>
      <c r="K87" s="21">
        <f>IF(OR($B87="",K$3&lt;$D87+Настройки!$B$7),0,MAX(0,$E87-MAX(0,SUMIFS(Тех_Движение!$G$2:$G$5111,Тех_Движение!$D$2:$D$5111,$C87,Тех_Движение!$B$2:$B$5111,"&lt;="&amp;K$3)-$F87)))</f>
        <v>0</v>
      </c>
      <c r="L87" s="21">
        <f>IF(OR($B87="",L$3&lt;$D87+Настройки!$B$7),0,MAX(0,$E87-MAX(0,SUMIFS(Тех_Движение!$G$2:$G$5111,Тех_Движение!$D$2:$D$5111,$C87,Тех_Движение!$B$2:$B$5111,"&lt;="&amp;L$3)-$F87)))</f>
        <v>0</v>
      </c>
      <c r="M87" s="21">
        <f>IF(OR($B87="",M$3&lt;$D87+Настройки!$B$7),0,MAX(0,$E87-MAX(0,SUMIFS(Тех_Движение!$G$2:$G$5111,Тех_Движение!$D$2:$D$5111,$C87,Тех_Движение!$B$2:$B$5111,"&lt;="&amp;M$3)-$F87)))</f>
        <v>0</v>
      </c>
      <c r="N87" s="21">
        <f>IF(OR($B87="",N$3&lt;$D87+Настройки!$B$7),0,MAX(0,$E87-MAX(0,SUMIFS(Тех_Движение!$G$2:$G$5111,Тех_Движение!$D$2:$D$5111,$C87,Тех_Движение!$B$2:$B$5111,"&lt;="&amp;N$3)-$F87)))</f>
        <v>0</v>
      </c>
      <c r="O87" s="21">
        <f>IF(OR($B87="",O$3&lt;$D87+Настройки!$B$7),0,MAX(0,$E87-MAX(0,SUMIFS(Тех_Движение!$G$2:$G$5111,Тех_Движение!$D$2:$D$5111,$C87,Тех_Движение!$B$2:$B$5111,"&lt;="&amp;O$3)-$F87)))</f>
        <v>0</v>
      </c>
      <c r="P87" s="21">
        <f>IF(OR($B87="",P$3&lt;$D87+Настройки!$B$7),0,MAX(0,$E87-MAX(0,SUMIFS(Тех_Движение!$G$2:$G$5111,Тех_Движение!$D$2:$D$5111,$C87,Тех_Движение!$B$2:$B$5111,"&lt;="&amp;P$3)-$F87)))</f>
        <v>0</v>
      </c>
      <c r="Q87" s="21">
        <f>IF(OR($B87="",Q$3&lt;$D87+Настройки!$B$7),0,MAX(0,$E87-MAX(0,SUMIFS(Тех_Движение!$G$2:$G$5111,Тех_Движение!$D$2:$D$5111,$C87,Тех_Движение!$B$2:$B$5111,"&lt;="&amp;Q$3)-$F87)))</f>
        <v>0</v>
      </c>
      <c r="R87" s="21">
        <f t="shared" si="4"/>
        <v>0</v>
      </c>
      <c r="S87" s="23">
        <f>IF($B87="","",VLOOKUP($C87,Настройки!$A$11:$L$17,9,FALSE))</f>
        <v>1.363636363636364</v>
      </c>
      <c r="T87" s="23">
        <f t="shared" si="5"/>
        <v>0</v>
      </c>
    </row>
    <row r="88" spans="1:20" x14ac:dyDescent="0.3">
      <c r="A88" s="20">
        <f>Тех_Движение!$A$85</f>
        <v>84</v>
      </c>
      <c r="B88" s="20" t="str">
        <f>IF(Тех_Движение!$F$85&gt;0,Тех_Движение!$I$85,"")</f>
        <v/>
      </c>
      <c r="C88" s="20" t="str">
        <f>IF($B88="","",Тех_Движение!$D$85)</f>
        <v/>
      </c>
      <c r="D88" s="9" t="str">
        <f>IF($B88="","",Тех_Движение!$B$85)</f>
        <v/>
      </c>
      <c r="E88" s="21" t="str">
        <f>IF($B88="","",Тех_Движение!$F$85)</f>
        <v/>
      </c>
      <c r="F88" s="21" t="str">
        <f>IF($B88="","",SUMIFS($E$5:$E87,$C$5:$C87,$C88))</f>
        <v/>
      </c>
      <c r="G88" s="21" t="str">
        <f>IF($B88="","",MAX(0,$E88-MAX(0,SUMIFS(Тех_Движение!$G$2:$G$5111,Тех_Движение!$D$2:$D$5111,$C88,Тех_Движение!$B$2:$B$5111,"&lt;="&amp;Настройки!$B$5-1)-$F88)))</f>
        <v/>
      </c>
      <c r="H88" s="21" t="str">
        <f>IF($B88="","",IF(AND($D88&gt;=Настройки!$B$5,$D88&lt;=Настройки!$B$6),$E88,0))</f>
        <v/>
      </c>
      <c r="I88" s="21" t="str">
        <f t="shared" si="3"/>
        <v/>
      </c>
      <c r="J88" s="21" t="str">
        <f>IF($B88="","",MAX(0,$E88-MAX(0,SUMIFS(Тех_Движение!$G$2:$G$5111,Тех_Движение!$D$2:$D$5111,$C88,Тех_Движение!$B$2:$B$5111,"&lt;="&amp;Настройки!$B$6)-$F88)))</f>
        <v/>
      </c>
      <c r="K88" s="21" t="e">
        <f>IF(OR($B88="",K$3&lt;$D88+Настройки!$B$7),0,MAX(0,$E88-MAX(0,SUMIFS(Тех_Движение!$G$2:$G$5111,Тех_Движение!$D$2:$D$5111,$C88,Тех_Движение!$B$2:$B$5111,"&lt;="&amp;K$3)-$F88)))</f>
        <v>#VALUE!</v>
      </c>
      <c r="L88" s="21" t="e">
        <f>IF(OR($B88="",L$3&lt;$D88+Настройки!$B$7),0,MAX(0,$E88-MAX(0,SUMIFS(Тех_Движение!$G$2:$G$5111,Тех_Движение!$D$2:$D$5111,$C88,Тех_Движение!$B$2:$B$5111,"&lt;="&amp;L$3)-$F88)))</f>
        <v>#VALUE!</v>
      </c>
      <c r="M88" s="21" t="e">
        <f>IF(OR($B88="",M$3&lt;$D88+Настройки!$B$7),0,MAX(0,$E88-MAX(0,SUMIFS(Тех_Движение!$G$2:$G$5111,Тех_Движение!$D$2:$D$5111,$C88,Тех_Движение!$B$2:$B$5111,"&lt;="&amp;M$3)-$F88)))</f>
        <v>#VALUE!</v>
      </c>
      <c r="N88" s="21" t="e">
        <f>IF(OR($B88="",N$3&lt;$D88+Настройки!$B$7),0,MAX(0,$E88-MAX(0,SUMIFS(Тех_Движение!$G$2:$G$5111,Тех_Движение!$D$2:$D$5111,$C88,Тех_Движение!$B$2:$B$5111,"&lt;="&amp;N$3)-$F88)))</f>
        <v>#VALUE!</v>
      </c>
      <c r="O88" s="21" t="e">
        <f>IF(OR($B88="",O$3&lt;$D88+Настройки!$B$7),0,MAX(0,$E88-MAX(0,SUMIFS(Тех_Движение!$G$2:$G$5111,Тех_Движение!$D$2:$D$5111,$C88,Тех_Движение!$B$2:$B$5111,"&lt;="&amp;O$3)-$F88)))</f>
        <v>#VALUE!</v>
      </c>
      <c r="P88" s="21" t="e">
        <f>IF(OR($B88="",P$3&lt;$D88+Настройки!$B$7),0,MAX(0,$E88-MAX(0,SUMIFS(Тех_Движение!$G$2:$G$5111,Тех_Движение!$D$2:$D$5111,$C88,Тех_Движение!$B$2:$B$5111,"&lt;="&amp;P$3)-$F88)))</f>
        <v>#VALUE!</v>
      </c>
      <c r="Q88" s="21" t="e">
        <f>IF(OR($B88="",Q$3&lt;$D88+Настройки!$B$7),0,MAX(0,$E88-MAX(0,SUMIFS(Тех_Движение!$G$2:$G$5111,Тех_Движение!$D$2:$D$5111,$C88,Тех_Движение!$B$2:$B$5111,"&lt;="&amp;Q$3)-$F88)))</f>
        <v>#VALUE!</v>
      </c>
      <c r="R88" s="21" t="str">
        <f t="shared" si="4"/>
        <v/>
      </c>
      <c r="S88" s="23" t="str">
        <f>IF($B88="","",VLOOKUP($C88,Настройки!$A$11:$L$17,9,FALSE))</f>
        <v/>
      </c>
      <c r="T88" s="23" t="str">
        <f t="shared" si="5"/>
        <v/>
      </c>
    </row>
    <row r="89" spans="1:20" x14ac:dyDescent="0.3">
      <c r="A89" s="20">
        <f>Тех_Движение!$A$86</f>
        <v>85</v>
      </c>
      <c r="B89" s="20" t="str">
        <f>IF(Тех_Движение!$F$86&gt;0,Тех_Движение!$I$86,"")</f>
        <v/>
      </c>
      <c r="C89" s="20" t="str">
        <f>IF($B89="","",Тех_Движение!$D$86)</f>
        <v/>
      </c>
      <c r="D89" s="9" t="str">
        <f>IF($B89="","",Тех_Движение!$B$86)</f>
        <v/>
      </c>
      <c r="E89" s="21" t="str">
        <f>IF($B89="","",Тех_Движение!$F$86)</f>
        <v/>
      </c>
      <c r="F89" s="21" t="str">
        <f>IF($B89="","",SUMIFS($E$5:$E88,$C$5:$C88,$C89))</f>
        <v/>
      </c>
      <c r="G89" s="21" t="str">
        <f>IF($B89="","",MAX(0,$E89-MAX(0,SUMIFS(Тех_Движение!$G$2:$G$5111,Тех_Движение!$D$2:$D$5111,$C89,Тех_Движение!$B$2:$B$5111,"&lt;="&amp;Настройки!$B$5-1)-$F89)))</f>
        <v/>
      </c>
      <c r="H89" s="21" t="str">
        <f>IF($B89="","",IF(AND($D89&gt;=Настройки!$B$5,$D89&lt;=Настройки!$B$6),$E89,0))</f>
        <v/>
      </c>
      <c r="I89" s="21" t="str">
        <f t="shared" si="3"/>
        <v/>
      </c>
      <c r="J89" s="21" t="str">
        <f>IF($B89="","",MAX(0,$E89-MAX(0,SUMIFS(Тех_Движение!$G$2:$G$5111,Тех_Движение!$D$2:$D$5111,$C89,Тех_Движение!$B$2:$B$5111,"&lt;="&amp;Настройки!$B$6)-$F89)))</f>
        <v/>
      </c>
      <c r="K89" s="21" t="e">
        <f>IF(OR($B89="",K$3&lt;$D89+Настройки!$B$7),0,MAX(0,$E89-MAX(0,SUMIFS(Тех_Движение!$G$2:$G$5111,Тех_Движение!$D$2:$D$5111,$C89,Тех_Движение!$B$2:$B$5111,"&lt;="&amp;K$3)-$F89)))</f>
        <v>#VALUE!</v>
      </c>
      <c r="L89" s="21" t="e">
        <f>IF(OR($B89="",L$3&lt;$D89+Настройки!$B$7),0,MAX(0,$E89-MAX(0,SUMIFS(Тех_Движение!$G$2:$G$5111,Тех_Движение!$D$2:$D$5111,$C89,Тех_Движение!$B$2:$B$5111,"&lt;="&amp;L$3)-$F89)))</f>
        <v>#VALUE!</v>
      </c>
      <c r="M89" s="21" t="e">
        <f>IF(OR($B89="",M$3&lt;$D89+Настройки!$B$7),0,MAX(0,$E89-MAX(0,SUMIFS(Тех_Движение!$G$2:$G$5111,Тех_Движение!$D$2:$D$5111,$C89,Тех_Движение!$B$2:$B$5111,"&lt;="&amp;M$3)-$F89)))</f>
        <v>#VALUE!</v>
      </c>
      <c r="N89" s="21" t="e">
        <f>IF(OR($B89="",N$3&lt;$D89+Настройки!$B$7),0,MAX(0,$E89-MAX(0,SUMIFS(Тех_Движение!$G$2:$G$5111,Тех_Движение!$D$2:$D$5111,$C89,Тех_Движение!$B$2:$B$5111,"&lt;="&amp;N$3)-$F89)))</f>
        <v>#VALUE!</v>
      </c>
      <c r="O89" s="21" t="e">
        <f>IF(OR($B89="",O$3&lt;$D89+Настройки!$B$7),0,MAX(0,$E89-MAX(0,SUMIFS(Тех_Движение!$G$2:$G$5111,Тех_Движение!$D$2:$D$5111,$C89,Тех_Движение!$B$2:$B$5111,"&lt;="&amp;O$3)-$F89)))</f>
        <v>#VALUE!</v>
      </c>
      <c r="P89" s="21" t="e">
        <f>IF(OR($B89="",P$3&lt;$D89+Настройки!$B$7),0,MAX(0,$E89-MAX(0,SUMIFS(Тех_Движение!$G$2:$G$5111,Тех_Движение!$D$2:$D$5111,$C89,Тех_Движение!$B$2:$B$5111,"&lt;="&amp;P$3)-$F89)))</f>
        <v>#VALUE!</v>
      </c>
      <c r="Q89" s="21" t="e">
        <f>IF(OR($B89="",Q$3&lt;$D89+Настройки!$B$7),0,MAX(0,$E89-MAX(0,SUMIFS(Тех_Движение!$G$2:$G$5111,Тех_Движение!$D$2:$D$5111,$C89,Тех_Движение!$B$2:$B$5111,"&lt;="&amp;Q$3)-$F89)))</f>
        <v>#VALUE!</v>
      </c>
      <c r="R89" s="21" t="str">
        <f t="shared" si="4"/>
        <v/>
      </c>
      <c r="S89" s="23" t="str">
        <f>IF($B89="","",VLOOKUP($C89,Настройки!$A$11:$L$17,9,FALSE))</f>
        <v/>
      </c>
      <c r="T89" s="23" t="str">
        <f t="shared" si="5"/>
        <v/>
      </c>
    </row>
    <row r="90" spans="1:20" x14ac:dyDescent="0.3">
      <c r="A90" s="20">
        <f>Тех_Движение!$A$87</f>
        <v>86</v>
      </c>
      <c r="B90" s="20" t="str">
        <f>IF(Тех_Движение!$F$87&gt;0,Тех_Движение!$I$87,"")</f>
        <v/>
      </c>
      <c r="C90" s="20" t="str">
        <f>IF($B90="","",Тех_Движение!$D$87)</f>
        <v/>
      </c>
      <c r="D90" s="9" t="str">
        <f>IF($B90="","",Тех_Движение!$B$87)</f>
        <v/>
      </c>
      <c r="E90" s="21" t="str">
        <f>IF($B90="","",Тех_Движение!$F$87)</f>
        <v/>
      </c>
      <c r="F90" s="21" t="str">
        <f>IF($B90="","",SUMIFS($E$5:$E89,$C$5:$C89,$C90))</f>
        <v/>
      </c>
      <c r="G90" s="21" t="str">
        <f>IF($B90="","",MAX(0,$E90-MAX(0,SUMIFS(Тех_Движение!$G$2:$G$5111,Тех_Движение!$D$2:$D$5111,$C90,Тех_Движение!$B$2:$B$5111,"&lt;="&amp;Настройки!$B$5-1)-$F90)))</f>
        <v/>
      </c>
      <c r="H90" s="21" t="str">
        <f>IF($B90="","",IF(AND($D90&gt;=Настройки!$B$5,$D90&lt;=Настройки!$B$6),$E90,0))</f>
        <v/>
      </c>
      <c r="I90" s="21" t="str">
        <f t="shared" si="3"/>
        <v/>
      </c>
      <c r="J90" s="21" t="str">
        <f>IF($B90="","",MAX(0,$E90-MAX(0,SUMIFS(Тех_Движение!$G$2:$G$5111,Тех_Движение!$D$2:$D$5111,$C90,Тех_Движение!$B$2:$B$5111,"&lt;="&amp;Настройки!$B$6)-$F90)))</f>
        <v/>
      </c>
      <c r="K90" s="21" t="e">
        <f>IF(OR($B90="",K$3&lt;$D90+Настройки!$B$7),0,MAX(0,$E90-MAX(0,SUMIFS(Тех_Движение!$G$2:$G$5111,Тех_Движение!$D$2:$D$5111,$C90,Тех_Движение!$B$2:$B$5111,"&lt;="&amp;K$3)-$F90)))</f>
        <v>#VALUE!</v>
      </c>
      <c r="L90" s="21" t="e">
        <f>IF(OR($B90="",L$3&lt;$D90+Настройки!$B$7),0,MAX(0,$E90-MAX(0,SUMIFS(Тех_Движение!$G$2:$G$5111,Тех_Движение!$D$2:$D$5111,$C90,Тех_Движение!$B$2:$B$5111,"&lt;="&amp;L$3)-$F90)))</f>
        <v>#VALUE!</v>
      </c>
      <c r="M90" s="21" t="e">
        <f>IF(OR($B90="",M$3&lt;$D90+Настройки!$B$7),0,MAX(0,$E90-MAX(0,SUMIFS(Тех_Движение!$G$2:$G$5111,Тех_Движение!$D$2:$D$5111,$C90,Тех_Движение!$B$2:$B$5111,"&lt;="&amp;M$3)-$F90)))</f>
        <v>#VALUE!</v>
      </c>
      <c r="N90" s="21" t="e">
        <f>IF(OR($B90="",N$3&lt;$D90+Настройки!$B$7),0,MAX(0,$E90-MAX(0,SUMIFS(Тех_Движение!$G$2:$G$5111,Тех_Движение!$D$2:$D$5111,$C90,Тех_Движение!$B$2:$B$5111,"&lt;="&amp;N$3)-$F90)))</f>
        <v>#VALUE!</v>
      </c>
      <c r="O90" s="21" t="e">
        <f>IF(OR($B90="",O$3&lt;$D90+Настройки!$B$7),0,MAX(0,$E90-MAX(0,SUMIFS(Тех_Движение!$G$2:$G$5111,Тех_Движение!$D$2:$D$5111,$C90,Тех_Движение!$B$2:$B$5111,"&lt;="&amp;O$3)-$F90)))</f>
        <v>#VALUE!</v>
      </c>
      <c r="P90" s="21" t="e">
        <f>IF(OR($B90="",P$3&lt;$D90+Настройки!$B$7),0,MAX(0,$E90-MAX(0,SUMIFS(Тех_Движение!$G$2:$G$5111,Тех_Движение!$D$2:$D$5111,$C90,Тех_Движение!$B$2:$B$5111,"&lt;="&amp;P$3)-$F90)))</f>
        <v>#VALUE!</v>
      </c>
      <c r="Q90" s="21" t="e">
        <f>IF(OR($B90="",Q$3&lt;$D90+Настройки!$B$7),0,MAX(0,$E90-MAX(0,SUMIFS(Тех_Движение!$G$2:$G$5111,Тех_Движение!$D$2:$D$5111,$C90,Тех_Движение!$B$2:$B$5111,"&lt;="&amp;Q$3)-$F90)))</f>
        <v>#VALUE!</v>
      </c>
      <c r="R90" s="21" t="str">
        <f t="shared" si="4"/>
        <v/>
      </c>
      <c r="S90" s="23" t="str">
        <f>IF($B90="","",VLOOKUP($C90,Настройки!$A$11:$L$17,9,FALSE))</f>
        <v/>
      </c>
      <c r="T90" s="23" t="str">
        <f t="shared" si="5"/>
        <v/>
      </c>
    </row>
    <row r="91" spans="1:20" x14ac:dyDescent="0.3">
      <c r="A91" s="20">
        <f>Тех_Движение!$A$88</f>
        <v>87</v>
      </c>
      <c r="B91" s="20" t="str">
        <f>IF(Тех_Движение!$F$88&gt;0,Тех_Движение!$I$88,"")</f>
        <v>dd.mm_Г 1800</v>
      </c>
      <c r="C91" s="20" t="str">
        <f>IF($B91="","",Тех_Движение!$D$88)</f>
        <v>Г 1800</v>
      </c>
      <c r="D91" s="9">
        <f>IF($B91="","",Тех_Движение!$B$88)</f>
        <v>46253</v>
      </c>
      <c r="E91" s="21">
        <f>IF($B91="","",Тех_Движение!$F$88)</f>
        <v>15</v>
      </c>
      <c r="F91" s="21">
        <f>IF($B91="","",SUMIFS($E$5:$E90,$C$5:$C90,$C91))</f>
        <v>54</v>
      </c>
      <c r="G91" s="21">
        <f>IF($B91="","",MAX(0,$E91-MAX(0,SUMIFS(Тех_Движение!$G$2:$G$5111,Тех_Движение!$D$2:$D$5111,$C91,Тех_Движение!$B$2:$B$5111,"&lt;="&amp;Настройки!$B$5-1)-$F91)))</f>
        <v>0</v>
      </c>
      <c r="H91" s="21">
        <f>IF($B91="","",IF(AND($D91&gt;=Настройки!$B$5,$D91&lt;=Настройки!$B$6),$E91,0))</f>
        <v>0</v>
      </c>
      <c r="I91" s="21">
        <f t="shared" si="3"/>
        <v>0</v>
      </c>
      <c r="J91" s="21">
        <f>IF($B91="","",MAX(0,$E91-MAX(0,SUMIFS(Тех_Движение!$G$2:$G$5111,Тех_Движение!$D$2:$D$5111,$C91,Тех_Движение!$B$2:$B$5111,"&lt;="&amp;Настройки!$B$6)-$F91)))</f>
        <v>0</v>
      </c>
      <c r="K91" s="21">
        <f>IF(OR($B91="",K$3&lt;$D91+Настройки!$B$7),0,MAX(0,$E91-MAX(0,SUMIFS(Тех_Движение!$G$2:$G$5111,Тех_Движение!$D$2:$D$5111,$C91,Тех_Движение!$B$2:$B$5111,"&lt;="&amp;K$3)-$F91)))</f>
        <v>0</v>
      </c>
      <c r="L91" s="21">
        <f>IF(OR($B91="",L$3&lt;$D91+Настройки!$B$7),0,MAX(0,$E91-MAX(0,SUMIFS(Тех_Движение!$G$2:$G$5111,Тех_Движение!$D$2:$D$5111,$C91,Тех_Движение!$B$2:$B$5111,"&lt;="&amp;L$3)-$F91)))</f>
        <v>0</v>
      </c>
      <c r="M91" s="21">
        <f>IF(OR($B91="",M$3&lt;$D91+Настройки!$B$7),0,MAX(0,$E91-MAX(0,SUMIFS(Тех_Движение!$G$2:$G$5111,Тех_Движение!$D$2:$D$5111,$C91,Тех_Движение!$B$2:$B$5111,"&lt;="&amp;M$3)-$F91)))</f>
        <v>0</v>
      </c>
      <c r="N91" s="21">
        <f>IF(OR($B91="",N$3&lt;$D91+Настройки!$B$7),0,MAX(0,$E91-MAX(0,SUMIFS(Тех_Движение!$G$2:$G$5111,Тех_Движение!$D$2:$D$5111,$C91,Тех_Движение!$B$2:$B$5111,"&lt;="&amp;N$3)-$F91)))</f>
        <v>0</v>
      </c>
      <c r="O91" s="21">
        <f>IF(OR($B91="",O$3&lt;$D91+Настройки!$B$7),0,MAX(0,$E91-MAX(0,SUMIFS(Тех_Движение!$G$2:$G$5111,Тех_Движение!$D$2:$D$5111,$C91,Тех_Движение!$B$2:$B$5111,"&lt;="&amp;O$3)-$F91)))</f>
        <v>0</v>
      </c>
      <c r="P91" s="21">
        <f>IF(OR($B91="",P$3&lt;$D91+Настройки!$B$7),0,MAX(0,$E91-MAX(0,SUMIFS(Тех_Движение!$G$2:$G$5111,Тех_Движение!$D$2:$D$5111,$C91,Тех_Движение!$B$2:$B$5111,"&lt;="&amp;P$3)-$F91)))</f>
        <v>0</v>
      </c>
      <c r="Q91" s="21">
        <f>IF(OR($B91="",Q$3&lt;$D91+Настройки!$B$7),0,MAX(0,$E91-MAX(0,SUMIFS(Тех_Движение!$G$2:$G$5111,Тех_Движение!$D$2:$D$5111,$C91,Тех_Движение!$B$2:$B$5111,"&lt;="&amp;Q$3)-$F91)))</f>
        <v>0</v>
      </c>
      <c r="R91" s="21">
        <f t="shared" si="4"/>
        <v>0</v>
      </c>
      <c r="S91" s="23">
        <f>IF($B91="","",VLOOKUP($C91,Настройки!$A$11:$L$17,9,FALSE))</f>
        <v>5</v>
      </c>
      <c r="T91" s="23">
        <f t="shared" si="5"/>
        <v>0</v>
      </c>
    </row>
    <row r="92" spans="1:20" x14ac:dyDescent="0.3">
      <c r="A92" s="20">
        <f>Тех_Движение!$A$89</f>
        <v>88</v>
      </c>
      <c r="B92" s="20" t="str">
        <f>IF(Тех_Движение!$F$89&gt;0,Тех_Движение!$I$89,"")</f>
        <v/>
      </c>
      <c r="C92" s="20" t="str">
        <f>IF($B92="","",Тех_Движение!$D$89)</f>
        <v/>
      </c>
      <c r="D92" s="9" t="str">
        <f>IF($B92="","",Тех_Движение!$B$89)</f>
        <v/>
      </c>
      <c r="E92" s="21" t="str">
        <f>IF($B92="","",Тех_Движение!$F$89)</f>
        <v/>
      </c>
      <c r="F92" s="21" t="str">
        <f>IF($B92="","",SUMIFS($E$5:$E91,$C$5:$C91,$C92))</f>
        <v/>
      </c>
      <c r="G92" s="21" t="str">
        <f>IF($B92="","",MAX(0,$E92-MAX(0,SUMIFS(Тех_Движение!$G$2:$G$5111,Тех_Движение!$D$2:$D$5111,$C92,Тех_Движение!$B$2:$B$5111,"&lt;="&amp;Настройки!$B$5-1)-$F92)))</f>
        <v/>
      </c>
      <c r="H92" s="21" t="str">
        <f>IF($B92="","",IF(AND($D92&gt;=Настройки!$B$5,$D92&lt;=Настройки!$B$6),$E92,0))</f>
        <v/>
      </c>
      <c r="I92" s="21" t="str">
        <f t="shared" si="3"/>
        <v/>
      </c>
      <c r="J92" s="21" t="str">
        <f>IF($B92="","",MAX(0,$E92-MAX(0,SUMIFS(Тех_Движение!$G$2:$G$5111,Тех_Движение!$D$2:$D$5111,$C92,Тех_Движение!$B$2:$B$5111,"&lt;="&amp;Настройки!$B$6)-$F92)))</f>
        <v/>
      </c>
      <c r="K92" s="21" t="e">
        <f>IF(OR($B92="",K$3&lt;$D92+Настройки!$B$7),0,MAX(0,$E92-MAX(0,SUMIFS(Тех_Движение!$G$2:$G$5111,Тех_Движение!$D$2:$D$5111,$C92,Тех_Движение!$B$2:$B$5111,"&lt;="&amp;K$3)-$F92)))</f>
        <v>#VALUE!</v>
      </c>
      <c r="L92" s="21" t="e">
        <f>IF(OR($B92="",L$3&lt;$D92+Настройки!$B$7),0,MAX(0,$E92-MAX(0,SUMIFS(Тех_Движение!$G$2:$G$5111,Тех_Движение!$D$2:$D$5111,$C92,Тех_Движение!$B$2:$B$5111,"&lt;="&amp;L$3)-$F92)))</f>
        <v>#VALUE!</v>
      </c>
      <c r="M92" s="21" t="e">
        <f>IF(OR($B92="",M$3&lt;$D92+Настройки!$B$7),0,MAX(0,$E92-MAX(0,SUMIFS(Тех_Движение!$G$2:$G$5111,Тех_Движение!$D$2:$D$5111,$C92,Тех_Движение!$B$2:$B$5111,"&lt;="&amp;M$3)-$F92)))</f>
        <v>#VALUE!</v>
      </c>
      <c r="N92" s="21" t="e">
        <f>IF(OR($B92="",N$3&lt;$D92+Настройки!$B$7),0,MAX(0,$E92-MAX(0,SUMIFS(Тех_Движение!$G$2:$G$5111,Тех_Движение!$D$2:$D$5111,$C92,Тех_Движение!$B$2:$B$5111,"&lt;="&amp;N$3)-$F92)))</f>
        <v>#VALUE!</v>
      </c>
      <c r="O92" s="21" t="e">
        <f>IF(OR($B92="",O$3&lt;$D92+Настройки!$B$7),0,MAX(0,$E92-MAX(0,SUMIFS(Тех_Движение!$G$2:$G$5111,Тех_Движение!$D$2:$D$5111,$C92,Тех_Движение!$B$2:$B$5111,"&lt;="&amp;O$3)-$F92)))</f>
        <v>#VALUE!</v>
      </c>
      <c r="P92" s="21" t="e">
        <f>IF(OR($B92="",P$3&lt;$D92+Настройки!$B$7),0,MAX(0,$E92-MAX(0,SUMIFS(Тех_Движение!$G$2:$G$5111,Тех_Движение!$D$2:$D$5111,$C92,Тех_Движение!$B$2:$B$5111,"&lt;="&amp;P$3)-$F92)))</f>
        <v>#VALUE!</v>
      </c>
      <c r="Q92" s="21" t="e">
        <f>IF(OR($B92="",Q$3&lt;$D92+Настройки!$B$7),0,MAX(0,$E92-MAX(0,SUMIFS(Тех_Движение!$G$2:$G$5111,Тех_Движение!$D$2:$D$5111,$C92,Тех_Движение!$B$2:$B$5111,"&lt;="&amp;Q$3)-$F92)))</f>
        <v>#VALUE!</v>
      </c>
      <c r="R92" s="21" t="str">
        <f t="shared" si="4"/>
        <v/>
      </c>
      <c r="S92" s="23" t="str">
        <f>IF($B92="","",VLOOKUP($C92,Настройки!$A$11:$L$17,9,FALSE))</f>
        <v/>
      </c>
      <c r="T92" s="23" t="str">
        <f t="shared" si="5"/>
        <v/>
      </c>
    </row>
    <row r="93" spans="1:20" x14ac:dyDescent="0.3">
      <c r="A93" s="20">
        <f>Тех_Движение!$A$90</f>
        <v>89</v>
      </c>
      <c r="B93" s="20" t="str">
        <f>IF(Тех_Движение!$F$90&gt;0,Тех_Движение!$I$90,"")</f>
        <v/>
      </c>
      <c r="C93" s="20" t="str">
        <f>IF($B93="","",Тех_Движение!$D$90)</f>
        <v/>
      </c>
      <c r="D93" s="9" t="str">
        <f>IF($B93="","",Тех_Движение!$B$90)</f>
        <v/>
      </c>
      <c r="E93" s="21" t="str">
        <f>IF($B93="","",Тех_Движение!$F$90)</f>
        <v/>
      </c>
      <c r="F93" s="21" t="str">
        <f>IF($B93="","",SUMIFS($E$5:$E92,$C$5:$C92,$C93))</f>
        <v/>
      </c>
      <c r="G93" s="21" t="str">
        <f>IF($B93="","",MAX(0,$E93-MAX(0,SUMIFS(Тех_Движение!$G$2:$G$5111,Тех_Движение!$D$2:$D$5111,$C93,Тех_Движение!$B$2:$B$5111,"&lt;="&amp;Настройки!$B$5-1)-$F93)))</f>
        <v/>
      </c>
      <c r="H93" s="21" t="str">
        <f>IF($B93="","",IF(AND($D93&gt;=Настройки!$B$5,$D93&lt;=Настройки!$B$6),$E93,0))</f>
        <v/>
      </c>
      <c r="I93" s="21" t="str">
        <f t="shared" si="3"/>
        <v/>
      </c>
      <c r="J93" s="21" t="str">
        <f>IF($B93="","",MAX(0,$E93-MAX(0,SUMIFS(Тех_Движение!$G$2:$G$5111,Тех_Движение!$D$2:$D$5111,$C93,Тех_Движение!$B$2:$B$5111,"&lt;="&amp;Настройки!$B$6)-$F93)))</f>
        <v/>
      </c>
      <c r="K93" s="21" t="e">
        <f>IF(OR($B93="",K$3&lt;$D93+Настройки!$B$7),0,MAX(0,$E93-MAX(0,SUMIFS(Тех_Движение!$G$2:$G$5111,Тех_Движение!$D$2:$D$5111,$C93,Тех_Движение!$B$2:$B$5111,"&lt;="&amp;K$3)-$F93)))</f>
        <v>#VALUE!</v>
      </c>
      <c r="L93" s="21" t="e">
        <f>IF(OR($B93="",L$3&lt;$D93+Настройки!$B$7),0,MAX(0,$E93-MAX(0,SUMIFS(Тех_Движение!$G$2:$G$5111,Тех_Движение!$D$2:$D$5111,$C93,Тех_Движение!$B$2:$B$5111,"&lt;="&amp;L$3)-$F93)))</f>
        <v>#VALUE!</v>
      </c>
      <c r="M93" s="21" t="e">
        <f>IF(OR($B93="",M$3&lt;$D93+Настройки!$B$7),0,MAX(0,$E93-MAX(0,SUMIFS(Тех_Движение!$G$2:$G$5111,Тех_Движение!$D$2:$D$5111,$C93,Тех_Движение!$B$2:$B$5111,"&lt;="&amp;M$3)-$F93)))</f>
        <v>#VALUE!</v>
      </c>
      <c r="N93" s="21" t="e">
        <f>IF(OR($B93="",N$3&lt;$D93+Настройки!$B$7),0,MAX(0,$E93-MAX(0,SUMIFS(Тех_Движение!$G$2:$G$5111,Тех_Движение!$D$2:$D$5111,$C93,Тех_Движение!$B$2:$B$5111,"&lt;="&amp;N$3)-$F93)))</f>
        <v>#VALUE!</v>
      </c>
      <c r="O93" s="21" t="e">
        <f>IF(OR($B93="",O$3&lt;$D93+Настройки!$B$7),0,MAX(0,$E93-MAX(0,SUMIFS(Тех_Движение!$G$2:$G$5111,Тех_Движение!$D$2:$D$5111,$C93,Тех_Движение!$B$2:$B$5111,"&lt;="&amp;O$3)-$F93)))</f>
        <v>#VALUE!</v>
      </c>
      <c r="P93" s="21" t="e">
        <f>IF(OR($B93="",P$3&lt;$D93+Настройки!$B$7),0,MAX(0,$E93-MAX(0,SUMIFS(Тех_Движение!$G$2:$G$5111,Тех_Движение!$D$2:$D$5111,$C93,Тех_Движение!$B$2:$B$5111,"&lt;="&amp;P$3)-$F93)))</f>
        <v>#VALUE!</v>
      </c>
      <c r="Q93" s="21" t="e">
        <f>IF(OR($B93="",Q$3&lt;$D93+Настройки!$B$7),0,MAX(0,$E93-MAX(0,SUMIFS(Тех_Движение!$G$2:$G$5111,Тех_Движение!$D$2:$D$5111,$C93,Тех_Движение!$B$2:$B$5111,"&lt;="&amp;Q$3)-$F93)))</f>
        <v>#VALUE!</v>
      </c>
      <c r="R93" s="21" t="str">
        <f t="shared" si="4"/>
        <v/>
      </c>
      <c r="S93" s="23" t="str">
        <f>IF($B93="","",VLOOKUP($C93,Настройки!$A$11:$L$17,9,FALSE))</f>
        <v/>
      </c>
      <c r="T93" s="23" t="str">
        <f t="shared" si="5"/>
        <v/>
      </c>
    </row>
    <row r="94" spans="1:20" x14ac:dyDescent="0.3">
      <c r="A94" s="20">
        <f>Тех_Движение!$A$91</f>
        <v>90</v>
      </c>
      <c r="B94" s="20" t="str">
        <f>IF(Тех_Движение!$F$91&gt;0,Тех_Движение!$I$91,"")</f>
        <v>dd.mm_Ми-К</v>
      </c>
      <c r="C94" s="20" t="str">
        <f>IF($B94="","",Тех_Движение!$D$91)</f>
        <v>Ми-К</v>
      </c>
      <c r="D94" s="9">
        <f>IF($B94="","",Тех_Движение!$B$91)</f>
        <v>46253</v>
      </c>
      <c r="E94" s="21">
        <f>IF($B94="","",Тех_Движение!$F$91)</f>
        <v>10</v>
      </c>
      <c r="F94" s="21">
        <f>IF($B94="","",SUMIFS($E$5:$E93,$C$5:$C93,$C94))</f>
        <v>45</v>
      </c>
      <c r="G94" s="21">
        <f>IF($B94="","",MAX(0,$E94-MAX(0,SUMIFS(Тех_Движение!$G$2:$G$5111,Тех_Движение!$D$2:$D$5111,$C94,Тех_Движение!$B$2:$B$5111,"&lt;="&amp;Настройки!$B$5-1)-$F94)))</f>
        <v>0</v>
      </c>
      <c r="H94" s="21">
        <f>IF($B94="","",IF(AND($D94&gt;=Настройки!$B$5,$D94&lt;=Настройки!$B$6),$E94,0))</f>
        <v>0</v>
      </c>
      <c r="I94" s="21">
        <f t="shared" si="3"/>
        <v>0</v>
      </c>
      <c r="J94" s="21">
        <f>IF($B94="","",MAX(0,$E94-MAX(0,SUMIFS(Тех_Движение!$G$2:$G$5111,Тех_Движение!$D$2:$D$5111,$C94,Тех_Движение!$B$2:$B$5111,"&lt;="&amp;Настройки!$B$6)-$F94)))</f>
        <v>0</v>
      </c>
      <c r="K94" s="21">
        <f>IF(OR($B94="",K$3&lt;$D94+Настройки!$B$7),0,MAX(0,$E94-MAX(0,SUMIFS(Тех_Движение!$G$2:$G$5111,Тех_Движение!$D$2:$D$5111,$C94,Тех_Движение!$B$2:$B$5111,"&lt;="&amp;K$3)-$F94)))</f>
        <v>0</v>
      </c>
      <c r="L94" s="21">
        <f>IF(OR($B94="",L$3&lt;$D94+Настройки!$B$7),0,MAX(0,$E94-MAX(0,SUMIFS(Тех_Движение!$G$2:$G$5111,Тех_Движение!$D$2:$D$5111,$C94,Тех_Движение!$B$2:$B$5111,"&lt;="&amp;L$3)-$F94)))</f>
        <v>0</v>
      </c>
      <c r="M94" s="21">
        <f>IF(OR($B94="",M$3&lt;$D94+Настройки!$B$7),0,MAX(0,$E94-MAX(0,SUMIFS(Тех_Движение!$G$2:$G$5111,Тех_Движение!$D$2:$D$5111,$C94,Тех_Движение!$B$2:$B$5111,"&lt;="&amp;M$3)-$F94)))</f>
        <v>0</v>
      </c>
      <c r="N94" s="21">
        <f>IF(OR($B94="",N$3&lt;$D94+Настройки!$B$7),0,MAX(0,$E94-MAX(0,SUMIFS(Тех_Движение!$G$2:$G$5111,Тех_Движение!$D$2:$D$5111,$C94,Тех_Движение!$B$2:$B$5111,"&lt;="&amp;N$3)-$F94)))</f>
        <v>0</v>
      </c>
      <c r="O94" s="21">
        <f>IF(OR($B94="",O$3&lt;$D94+Настройки!$B$7),0,MAX(0,$E94-MAX(0,SUMIFS(Тех_Движение!$G$2:$G$5111,Тех_Движение!$D$2:$D$5111,$C94,Тех_Движение!$B$2:$B$5111,"&lt;="&amp;O$3)-$F94)))</f>
        <v>0</v>
      </c>
      <c r="P94" s="21">
        <f>IF(OR($B94="",P$3&lt;$D94+Настройки!$B$7),0,MAX(0,$E94-MAX(0,SUMIFS(Тех_Движение!$G$2:$G$5111,Тех_Движение!$D$2:$D$5111,$C94,Тех_Движение!$B$2:$B$5111,"&lt;="&amp;P$3)-$F94)))</f>
        <v>0</v>
      </c>
      <c r="Q94" s="21">
        <f>IF(OR($B94="",Q$3&lt;$D94+Настройки!$B$7),0,MAX(0,$E94-MAX(0,SUMIFS(Тех_Движение!$G$2:$G$5111,Тех_Движение!$D$2:$D$5111,$C94,Тех_Движение!$B$2:$B$5111,"&lt;="&amp;Q$3)-$F94)))</f>
        <v>0</v>
      </c>
      <c r="R94" s="21">
        <f t="shared" si="4"/>
        <v>0</v>
      </c>
      <c r="S94" s="23">
        <f>IF($B94="","",VLOOKUP($C94,Настройки!$A$11:$L$17,9,FALSE))</f>
        <v>1.363636363636364</v>
      </c>
      <c r="T94" s="23">
        <f t="shared" si="5"/>
        <v>0</v>
      </c>
    </row>
    <row r="95" spans="1:20" x14ac:dyDescent="0.3">
      <c r="A95" s="20">
        <f>Тех_Движение!$A$92</f>
        <v>91</v>
      </c>
      <c r="B95" s="20" t="str">
        <f>IF(Тех_Движение!$F$92&gt;0,Тех_Движение!$I$92,"")</f>
        <v/>
      </c>
      <c r="C95" s="20" t="str">
        <f>IF($B95="","",Тех_Движение!$D$92)</f>
        <v/>
      </c>
      <c r="D95" s="9" t="str">
        <f>IF($B95="","",Тех_Движение!$B$92)</f>
        <v/>
      </c>
      <c r="E95" s="21" t="str">
        <f>IF($B95="","",Тех_Движение!$F$92)</f>
        <v/>
      </c>
      <c r="F95" s="21" t="str">
        <f>IF($B95="","",SUMIFS($E$5:$E94,$C$5:$C94,$C95))</f>
        <v/>
      </c>
      <c r="G95" s="21" t="str">
        <f>IF($B95="","",MAX(0,$E95-MAX(0,SUMIFS(Тех_Движение!$G$2:$G$5111,Тех_Движение!$D$2:$D$5111,$C95,Тех_Движение!$B$2:$B$5111,"&lt;="&amp;Настройки!$B$5-1)-$F95)))</f>
        <v/>
      </c>
      <c r="H95" s="21" t="str">
        <f>IF($B95="","",IF(AND($D95&gt;=Настройки!$B$5,$D95&lt;=Настройки!$B$6),$E95,0))</f>
        <v/>
      </c>
      <c r="I95" s="21" t="str">
        <f t="shared" si="3"/>
        <v/>
      </c>
      <c r="J95" s="21" t="str">
        <f>IF($B95="","",MAX(0,$E95-MAX(0,SUMIFS(Тех_Движение!$G$2:$G$5111,Тех_Движение!$D$2:$D$5111,$C95,Тех_Движение!$B$2:$B$5111,"&lt;="&amp;Настройки!$B$6)-$F95)))</f>
        <v/>
      </c>
      <c r="K95" s="21" t="e">
        <f>IF(OR($B95="",K$3&lt;$D95+Настройки!$B$7),0,MAX(0,$E95-MAX(0,SUMIFS(Тех_Движение!$G$2:$G$5111,Тех_Движение!$D$2:$D$5111,$C95,Тех_Движение!$B$2:$B$5111,"&lt;="&amp;K$3)-$F95)))</f>
        <v>#VALUE!</v>
      </c>
      <c r="L95" s="21" t="e">
        <f>IF(OR($B95="",L$3&lt;$D95+Настройки!$B$7),0,MAX(0,$E95-MAX(0,SUMIFS(Тех_Движение!$G$2:$G$5111,Тех_Движение!$D$2:$D$5111,$C95,Тех_Движение!$B$2:$B$5111,"&lt;="&amp;L$3)-$F95)))</f>
        <v>#VALUE!</v>
      </c>
      <c r="M95" s="21" t="e">
        <f>IF(OR($B95="",M$3&lt;$D95+Настройки!$B$7),0,MAX(0,$E95-MAX(0,SUMIFS(Тех_Движение!$G$2:$G$5111,Тех_Движение!$D$2:$D$5111,$C95,Тех_Движение!$B$2:$B$5111,"&lt;="&amp;M$3)-$F95)))</f>
        <v>#VALUE!</v>
      </c>
      <c r="N95" s="21" t="e">
        <f>IF(OR($B95="",N$3&lt;$D95+Настройки!$B$7),0,MAX(0,$E95-MAX(0,SUMIFS(Тех_Движение!$G$2:$G$5111,Тех_Движение!$D$2:$D$5111,$C95,Тех_Движение!$B$2:$B$5111,"&lt;="&amp;N$3)-$F95)))</f>
        <v>#VALUE!</v>
      </c>
      <c r="O95" s="21" t="e">
        <f>IF(OR($B95="",O$3&lt;$D95+Настройки!$B$7),0,MAX(0,$E95-MAX(0,SUMIFS(Тех_Движение!$G$2:$G$5111,Тех_Движение!$D$2:$D$5111,$C95,Тех_Движение!$B$2:$B$5111,"&lt;="&amp;O$3)-$F95)))</f>
        <v>#VALUE!</v>
      </c>
      <c r="P95" s="21" t="e">
        <f>IF(OR($B95="",P$3&lt;$D95+Настройки!$B$7),0,MAX(0,$E95-MAX(0,SUMIFS(Тех_Движение!$G$2:$G$5111,Тех_Движение!$D$2:$D$5111,$C95,Тех_Движение!$B$2:$B$5111,"&lt;="&amp;P$3)-$F95)))</f>
        <v>#VALUE!</v>
      </c>
      <c r="Q95" s="21" t="e">
        <f>IF(OR($B95="",Q$3&lt;$D95+Настройки!$B$7),0,MAX(0,$E95-MAX(0,SUMIFS(Тех_Движение!$G$2:$G$5111,Тех_Движение!$D$2:$D$5111,$C95,Тех_Движение!$B$2:$B$5111,"&lt;="&amp;Q$3)-$F95)))</f>
        <v>#VALUE!</v>
      </c>
      <c r="R95" s="21" t="str">
        <f t="shared" si="4"/>
        <v/>
      </c>
      <c r="S95" s="23" t="str">
        <f>IF($B95="","",VLOOKUP($C95,Настройки!$A$11:$L$17,9,FALSE))</f>
        <v/>
      </c>
      <c r="T95" s="23" t="str">
        <f t="shared" si="5"/>
        <v/>
      </c>
    </row>
    <row r="96" spans="1:20" x14ac:dyDescent="0.3">
      <c r="A96" s="20">
        <f>Тех_Движение!$A$93</f>
        <v>92</v>
      </c>
      <c r="B96" s="20" t="str">
        <f>IF(Тех_Движение!$F$93&gt;0,Тех_Движение!$I$93,"")</f>
        <v>dd.mm_АК-10</v>
      </c>
      <c r="C96" s="20" t="str">
        <f>IF($B96="","",Тех_Движение!$D$93)</f>
        <v>АК-10</v>
      </c>
      <c r="D96" s="9">
        <f>IF($B96="","",Тех_Движение!$B$93)</f>
        <v>46254</v>
      </c>
      <c r="E96" s="21">
        <f>IF($B96="","",Тех_Движение!$F$93)</f>
        <v>5</v>
      </c>
      <c r="F96" s="21">
        <f>IF($B96="","",SUMIFS($E$5:$E95,$C$5:$C95,$C96))</f>
        <v>0</v>
      </c>
      <c r="G96" s="21">
        <f>IF($B96="","",MAX(0,$E96-MAX(0,SUMIFS(Тех_Движение!$G$2:$G$5111,Тех_Движение!$D$2:$D$5111,$C96,Тех_Движение!$B$2:$B$5111,"&lt;="&amp;Настройки!$B$5-1)-$F96)))</f>
        <v>0</v>
      </c>
      <c r="H96" s="21">
        <f>IF($B96="","",IF(AND($D96&gt;=Настройки!$B$5,$D96&lt;=Настройки!$B$6),$E96,0))</f>
        <v>0</v>
      </c>
      <c r="I96" s="21">
        <f t="shared" si="3"/>
        <v>0</v>
      </c>
      <c r="J96" s="21">
        <f>IF($B96="","",MAX(0,$E96-MAX(0,SUMIFS(Тех_Движение!$G$2:$G$5111,Тех_Движение!$D$2:$D$5111,$C96,Тех_Движение!$B$2:$B$5111,"&lt;="&amp;Настройки!$B$6)-$F96)))</f>
        <v>0</v>
      </c>
      <c r="K96" s="21">
        <f>IF(OR($B96="",K$3&lt;$D96+Настройки!$B$7),0,MAX(0,$E96-MAX(0,SUMIFS(Тех_Движение!$G$2:$G$5111,Тех_Движение!$D$2:$D$5111,$C96,Тех_Движение!$B$2:$B$5111,"&lt;="&amp;K$3)-$F96)))</f>
        <v>0</v>
      </c>
      <c r="L96" s="21">
        <f>IF(OR($B96="",L$3&lt;$D96+Настройки!$B$7),0,MAX(0,$E96-MAX(0,SUMIFS(Тех_Движение!$G$2:$G$5111,Тех_Движение!$D$2:$D$5111,$C96,Тех_Движение!$B$2:$B$5111,"&lt;="&amp;L$3)-$F96)))</f>
        <v>0</v>
      </c>
      <c r="M96" s="21">
        <f>IF(OR($B96="",M$3&lt;$D96+Настройки!$B$7),0,MAX(0,$E96-MAX(0,SUMIFS(Тех_Движение!$G$2:$G$5111,Тех_Движение!$D$2:$D$5111,$C96,Тех_Движение!$B$2:$B$5111,"&lt;="&amp;M$3)-$F96)))</f>
        <v>0</v>
      </c>
      <c r="N96" s="21">
        <f>IF(OR($B96="",N$3&lt;$D96+Настройки!$B$7),0,MAX(0,$E96-MAX(0,SUMIFS(Тех_Движение!$G$2:$G$5111,Тех_Движение!$D$2:$D$5111,$C96,Тех_Движение!$B$2:$B$5111,"&lt;="&amp;N$3)-$F96)))</f>
        <v>0</v>
      </c>
      <c r="O96" s="21">
        <f>IF(OR($B96="",O$3&lt;$D96+Настройки!$B$7),0,MAX(0,$E96-MAX(0,SUMIFS(Тех_Движение!$G$2:$G$5111,Тех_Движение!$D$2:$D$5111,$C96,Тех_Движение!$B$2:$B$5111,"&lt;="&amp;O$3)-$F96)))</f>
        <v>0</v>
      </c>
      <c r="P96" s="21">
        <f>IF(OR($B96="",P$3&lt;$D96+Настройки!$B$7),0,MAX(0,$E96-MAX(0,SUMIFS(Тех_Движение!$G$2:$G$5111,Тех_Движение!$D$2:$D$5111,$C96,Тех_Движение!$B$2:$B$5111,"&lt;="&amp;P$3)-$F96)))</f>
        <v>0</v>
      </c>
      <c r="Q96" s="21">
        <f>IF(OR($B96="",Q$3&lt;$D96+Настройки!$B$7),0,MAX(0,$E96-MAX(0,SUMIFS(Тех_Движение!$G$2:$G$5111,Тех_Движение!$D$2:$D$5111,$C96,Тех_Движение!$B$2:$B$5111,"&lt;="&amp;Q$3)-$F96)))</f>
        <v>0</v>
      </c>
      <c r="R96" s="21">
        <f t="shared" si="4"/>
        <v>0</v>
      </c>
      <c r="S96" s="23">
        <f>IF($B96="","",VLOOKUP($C96,Настройки!$A$11:$L$17,9,FALSE))</f>
        <v>0.35714285714285721</v>
      </c>
      <c r="T96" s="23">
        <f t="shared" si="5"/>
        <v>0</v>
      </c>
    </row>
    <row r="97" spans="1:20" x14ac:dyDescent="0.3">
      <c r="A97" s="20">
        <f>Тех_Движение!$A$94</f>
        <v>93</v>
      </c>
      <c r="B97" s="20" t="str">
        <f>IF(Тех_Движение!$F$94&gt;0,Тех_Движение!$I$94,"")</f>
        <v>dd.mm_АК-15</v>
      </c>
      <c r="C97" s="20" t="str">
        <f>IF($B97="","",Тех_Движение!$D$94)</f>
        <v>АК-15</v>
      </c>
      <c r="D97" s="9">
        <f>IF($B97="","",Тех_Движение!$B$94)</f>
        <v>46254</v>
      </c>
      <c r="E97" s="21">
        <f>IF($B97="","",Тех_Движение!$F$94)</f>
        <v>28</v>
      </c>
      <c r="F97" s="21">
        <f>IF($B97="","",SUMIFS($E$5:$E96,$C$5:$C96,$C97))</f>
        <v>0</v>
      </c>
      <c r="G97" s="21">
        <f>IF($B97="","",MAX(0,$E97-MAX(0,SUMIFS(Тех_Движение!$G$2:$G$5111,Тех_Движение!$D$2:$D$5111,$C97,Тех_Движение!$B$2:$B$5111,"&lt;="&amp;Настройки!$B$5-1)-$F97)))</f>
        <v>0</v>
      </c>
      <c r="H97" s="21">
        <f>IF($B97="","",IF(AND($D97&gt;=Настройки!$B$5,$D97&lt;=Настройки!$B$6),$E97,0))</f>
        <v>0</v>
      </c>
      <c r="I97" s="21">
        <f t="shared" si="3"/>
        <v>0</v>
      </c>
      <c r="J97" s="21">
        <f>IF($B97="","",MAX(0,$E97-MAX(0,SUMIFS(Тех_Движение!$G$2:$G$5111,Тех_Движение!$D$2:$D$5111,$C97,Тех_Движение!$B$2:$B$5111,"&lt;="&amp;Настройки!$B$6)-$F97)))</f>
        <v>0</v>
      </c>
      <c r="K97" s="21">
        <f>IF(OR($B97="",K$3&lt;$D97+Настройки!$B$7),0,MAX(0,$E97-MAX(0,SUMIFS(Тех_Движение!$G$2:$G$5111,Тех_Движение!$D$2:$D$5111,$C97,Тех_Движение!$B$2:$B$5111,"&lt;="&amp;K$3)-$F97)))</f>
        <v>0</v>
      </c>
      <c r="L97" s="21">
        <f>IF(OR($B97="",L$3&lt;$D97+Настройки!$B$7),0,MAX(0,$E97-MAX(0,SUMIFS(Тех_Движение!$G$2:$G$5111,Тех_Движение!$D$2:$D$5111,$C97,Тех_Движение!$B$2:$B$5111,"&lt;="&amp;L$3)-$F97)))</f>
        <v>0</v>
      </c>
      <c r="M97" s="21">
        <f>IF(OR($B97="",M$3&lt;$D97+Настройки!$B$7),0,MAX(0,$E97-MAX(0,SUMIFS(Тех_Движение!$G$2:$G$5111,Тех_Движение!$D$2:$D$5111,$C97,Тех_Движение!$B$2:$B$5111,"&lt;="&amp;M$3)-$F97)))</f>
        <v>0</v>
      </c>
      <c r="N97" s="21">
        <f>IF(OR($B97="",N$3&lt;$D97+Настройки!$B$7),0,MAX(0,$E97-MAX(0,SUMIFS(Тех_Движение!$G$2:$G$5111,Тех_Движение!$D$2:$D$5111,$C97,Тех_Движение!$B$2:$B$5111,"&lt;="&amp;N$3)-$F97)))</f>
        <v>0</v>
      </c>
      <c r="O97" s="21">
        <f>IF(OR($B97="",O$3&lt;$D97+Настройки!$B$7),0,MAX(0,$E97-MAX(0,SUMIFS(Тех_Движение!$G$2:$G$5111,Тех_Движение!$D$2:$D$5111,$C97,Тех_Движение!$B$2:$B$5111,"&lt;="&amp;O$3)-$F97)))</f>
        <v>0</v>
      </c>
      <c r="P97" s="21">
        <f>IF(OR($B97="",P$3&lt;$D97+Настройки!$B$7),0,MAX(0,$E97-MAX(0,SUMIFS(Тех_Движение!$G$2:$G$5111,Тех_Движение!$D$2:$D$5111,$C97,Тех_Движение!$B$2:$B$5111,"&lt;="&amp;P$3)-$F97)))</f>
        <v>0</v>
      </c>
      <c r="Q97" s="21">
        <f>IF(OR($B97="",Q$3&lt;$D97+Настройки!$B$7),0,MAX(0,$E97-MAX(0,SUMIFS(Тех_Движение!$G$2:$G$5111,Тех_Движение!$D$2:$D$5111,$C97,Тех_Движение!$B$2:$B$5111,"&lt;="&amp;Q$3)-$F97)))</f>
        <v>0</v>
      </c>
      <c r="R97" s="21">
        <f t="shared" si="4"/>
        <v>0</v>
      </c>
      <c r="S97" s="23">
        <f>IF($B97="","",VLOOKUP($C97,Настройки!$A$11:$L$17,9,FALSE))</f>
        <v>0.35714285714285721</v>
      </c>
      <c r="T97" s="23">
        <f t="shared" si="5"/>
        <v>0</v>
      </c>
    </row>
    <row r="98" spans="1:20" x14ac:dyDescent="0.3">
      <c r="A98" s="20">
        <f>Тех_Движение!$A$95</f>
        <v>94</v>
      </c>
      <c r="B98" s="20" t="str">
        <f>IF(Тех_Движение!$F$95&gt;0,Тех_Движение!$I$95,"")</f>
        <v/>
      </c>
      <c r="C98" s="20" t="str">
        <f>IF($B98="","",Тех_Движение!$D$95)</f>
        <v/>
      </c>
      <c r="D98" s="9" t="str">
        <f>IF($B98="","",Тех_Движение!$B$95)</f>
        <v/>
      </c>
      <c r="E98" s="21" t="str">
        <f>IF($B98="","",Тех_Движение!$F$95)</f>
        <v/>
      </c>
      <c r="F98" s="21" t="str">
        <f>IF($B98="","",SUMIFS($E$5:$E97,$C$5:$C97,$C98))</f>
        <v/>
      </c>
      <c r="G98" s="21" t="str">
        <f>IF($B98="","",MAX(0,$E98-MAX(0,SUMIFS(Тех_Движение!$G$2:$G$5111,Тех_Движение!$D$2:$D$5111,$C98,Тех_Движение!$B$2:$B$5111,"&lt;="&amp;Настройки!$B$5-1)-$F98)))</f>
        <v/>
      </c>
      <c r="H98" s="21" t="str">
        <f>IF($B98="","",IF(AND($D98&gt;=Настройки!$B$5,$D98&lt;=Настройки!$B$6),$E98,0))</f>
        <v/>
      </c>
      <c r="I98" s="21" t="str">
        <f t="shared" si="3"/>
        <v/>
      </c>
      <c r="J98" s="21" t="str">
        <f>IF($B98="","",MAX(0,$E98-MAX(0,SUMIFS(Тех_Движение!$G$2:$G$5111,Тех_Движение!$D$2:$D$5111,$C98,Тех_Движение!$B$2:$B$5111,"&lt;="&amp;Настройки!$B$6)-$F98)))</f>
        <v/>
      </c>
      <c r="K98" s="21" t="e">
        <f>IF(OR($B98="",K$3&lt;$D98+Настройки!$B$7),0,MAX(0,$E98-MAX(0,SUMIFS(Тех_Движение!$G$2:$G$5111,Тех_Движение!$D$2:$D$5111,$C98,Тех_Движение!$B$2:$B$5111,"&lt;="&amp;K$3)-$F98)))</f>
        <v>#VALUE!</v>
      </c>
      <c r="L98" s="21" t="e">
        <f>IF(OR($B98="",L$3&lt;$D98+Настройки!$B$7),0,MAX(0,$E98-MAX(0,SUMIFS(Тех_Движение!$G$2:$G$5111,Тех_Движение!$D$2:$D$5111,$C98,Тех_Движение!$B$2:$B$5111,"&lt;="&amp;L$3)-$F98)))</f>
        <v>#VALUE!</v>
      </c>
      <c r="M98" s="21" t="e">
        <f>IF(OR($B98="",M$3&lt;$D98+Настройки!$B$7),0,MAX(0,$E98-MAX(0,SUMIFS(Тех_Движение!$G$2:$G$5111,Тех_Движение!$D$2:$D$5111,$C98,Тех_Движение!$B$2:$B$5111,"&lt;="&amp;M$3)-$F98)))</f>
        <v>#VALUE!</v>
      </c>
      <c r="N98" s="21" t="e">
        <f>IF(OR($B98="",N$3&lt;$D98+Настройки!$B$7),0,MAX(0,$E98-MAX(0,SUMIFS(Тех_Движение!$G$2:$G$5111,Тех_Движение!$D$2:$D$5111,$C98,Тех_Движение!$B$2:$B$5111,"&lt;="&amp;N$3)-$F98)))</f>
        <v>#VALUE!</v>
      </c>
      <c r="O98" s="21" t="e">
        <f>IF(OR($B98="",O$3&lt;$D98+Настройки!$B$7),0,MAX(0,$E98-MAX(0,SUMIFS(Тех_Движение!$G$2:$G$5111,Тех_Движение!$D$2:$D$5111,$C98,Тех_Движение!$B$2:$B$5111,"&lt;="&amp;O$3)-$F98)))</f>
        <v>#VALUE!</v>
      </c>
      <c r="P98" s="21" t="e">
        <f>IF(OR($B98="",P$3&lt;$D98+Настройки!$B$7),0,MAX(0,$E98-MAX(0,SUMIFS(Тех_Движение!$G$2:$G$5111,Тех_Движение!$D$2:$D$5111,$C98,Тех_Движение!$B$2:$B$5111,"&lt;="&amp;P$3)-$F98)))</f>
        <v>#VALUE!</v>
      </c>
      <c r="Q98" s="21" t="e">
        <f>IF(OR($B98="",Q$3&lt;$D98+Настройки!$B$7),0,MAX(0,$E98-MAX(0,SUMIFS(Тех_Движение!$G$2:$G$5111,Тех_Движение!$D$2:$D$5111,$C98,Тех_Движение!$B$2:$B$5111,"&lt;="&amp;Q$3)-$F98)))</f>
        <v>#VALUE!</v>
      </c>
      <c r="R98" s="21" t="str">
        <f t="shared" si="4"/>
        <v/>
      </c>
      <c r="S98" s="23" t="str">
        <f>IF($B98="","",VLOOKUP($C98,Настройки!$A$11:$L$17,9,FALSE))</f>
        <v/>
      </c>
      <c r="T98" s="23" t="str">
        <f t="shared" si="5"/>
        <v/>
      </c>
    </row>
    <row r="99" spans="1:20" x14ac:dyDescent="0.3">
      <c r="A99" s="20">
        <f>Тех_Движение!$A$96</f>
        <v>95</v>
      </c>
      <c r="B99" s="20" t="str">
        <f>IF(Тех_Движение!$F$96&gt;0,Тех_Движение!$I$96,"")</f>
        <v/>
      </c>
      <c r="C99" s="20" t="str">
        <f>IF($B99="","",Тех_Движение!$D$96)</f>
        <v/>
      </c>
      <c r="D99" s="9" t="str">
        <f>IF($B99="","",Тех_Движение!$B$96)</f>
        <v/>
      </c>
      <c r="E99" s="21" t="str">
        <f>IF($B99="","",Тех_Движение!$F$96)</f>
        <v/>
      </c>
      <c r="F99" s="21" t="str">
        <f>IF($B99="","",SUMIFS($E$5:$E98,$C$5:$C98,$C99))</f>
        <v/>
      </c>
      <c r="G99" s="21" t="str">
        <f>IF($B99="","",MAX(0,$E99-MAX(0,SUMIFS(Тех_Движение!$G$2:$G$5111,Тех_Движение!$D$2:$D$5111,$C99,Тех_Движение!$B$2:$B$5111,"&lt;="&amp;Настройки!$B$5-1)-$F99)))</f>
        <v/>
      </c>
      <c r="H99" s="21" t="str">
        <f>IF($B99="","",IF(AND($D99&gt;=Настройки!$B$5,$D99&lt;=Настройки!$B$6),$E99,0))</f>
        <v/>
      </c>
      <c r="I99" s="21" t="str">
        <f t="shared" si="3"/>
        <v/>
      </c>
      <c r="J99" s="21" t="str">
        <f>IF($B99="","",MAX(0,$E99-MAX(0,SUMIFS(Тех_Движение!$G$2:$G$5111,Тех_Движение!$D$2:$D$5111,$C99,Тех_Движение!$B$2:$B$5111,"&lt;="&amp;Настройки!$B$6)-$F99)))</f>
        <v/>
      </c>
      <c r="K99" s="21" t="e">
        <f>IF(OR($B99="",K$3&lt;$D99+Настройки!$B$7),0,MAX(0,$E99-MAX(0,SUMIFS(Тех_Движение!$G$2:$G$5111,Тех_Движение!$D$2:$D$5111,$C99,Тех_Движение!$B$2:$B$5111,"&lt;="&amp;K$3)-$F99)))</f>
        <v>#VALUE!</v>
      </c>
      <c r="L99" s="21" t="e">
        <f>IF(OR($B99="",L$3&lt;$D99+Настройки!$B$7),0,MAX(0,$E99-MAX(0,SUMIFS(Тех_Движение!$G$2:$G$5111,Тех_Движение!$D$2:$D$5111,$C99,Тех_Движение!$B$2:$B$5111,"&lt;="&amp;L$3)-$F99)))</f>
        <v>#VALUE!</v>
      </c>
      <c r="M99" s="21" t="e">
        <f>IF(OR($B99="",M$3&lt;$D99+Настройки!$B$7),0,MAX(0,$E99-MAX(0,SUMIFS(Тех_Движение!$G$2:$G$5111,Тех_Движение!$D$2:$D$5111,$C99,Тех_Движение!$B$2:$B$5111,"&lt;="&amp;M$3)-$F99)))</f>
        <v>#VALUE!</v>
      </c>
      <c r="N99" s="21" t="e">
        <f>IF(OR($B99="",N$3&lt;$D99+Настройки!$B$7),0,MAX(0,$E99-MAX(0,SUMIFS(Тех_Движение!$G$2:$G$5111,Тех_Движение!$D$2:$D$5111,$C99,Тех_Движение!$B$2:$B$5111,"&lt;="&amp;N$3)-$F99)))</f>
        <v>#VALUE!</v>
      </c>
      <c r="O99" s="21" t="e">
        <f>IF(OR($B99="",O$3&lt;$D99+Настройки!$B$7),0,MAX(0,$E99-MAX(0,SUMIFS(Тех_Движение!$G$2:$G$5111,Тех_Движение!$D$2:$D$5111,$C99,Тех_Движение!$B$2:$B$5111,"&lt;="&amp;O$3)-$F99)))</f>
        <v>#VALUE!</v>
      </c>
      <c r="P99" s="21" t="e">
        <f>IF(OR($B99="",P$3&lt;$D99+Настройки!$B$7),0,MAX(0,$E99-MAX(0,SUMIFS(Тех_Движение!$G$2:$G$5111,Тех_Движение!$D$2:$D$5111,$C99,Тех_Движение!$B$2:$B$5111,"&lt;="&amp;P$3)-$F99)))</f>
        <v>#VALUE!</v>
      </c>
      <c r="Q99" s="21" t="e">
        <f>IF(OR($B99="",Q$3&lt;$D99+Настройки!$B$7),0,MAX(0,$E99-MAX(0,SUMIFS(Тех_Движение!$G$2:$G$5111,Тех_Движение!$D$2:$D$5111,$C99,Тех_Движение!$B$2:$B$5111,"&lt;="&amp;Q$3)-$F99)))</f>
        <v>#VALUE!</v>
      </c>
      <c r="R99" s="21" t="str">
        <f t="shared" si="4"/>
        <v/>
      </c>
      <c r="S99" s="23" t="str">
        <f>IF($B99="","",VLOOKUP($C99,Настройки!$A$11:$L$17,9,FALSE))</f>
        <v/>
      </c>
      <c r="T99" s="23" t="str">
        <f t="shared" si="5"/>
        <v/>
      </c>
    </row>
    <row r="100" spans="1:20" x14ac:dyDescent="0.3">
      <c r="A100" s="20">
        <f>Тех_Движение!$A$97</f>
        <v>96</v>
      </c>
      <c r="B100" s="20" t="str">
        <f>IF(Тех_Движение!$F$97&gt;0,Тех_Движение!$I$97,"")</f>
        <v/>
      </c>
      <c r="C100" s="20" t="str">
        <f>IF($B100="","",Тех_Движение!$D$97)</f>
        <v/>
      </c>
      <c r="D100" s="9" t="str">
        <f>IF($B100="","",Тех_Движение!$B$97)</f>
        <v/>
      </c>
      <c r="E100" s="21" t="str">
        <f>IF($B100="","",Тех_Движение!$F$97)</f>
        <v/>
      </c>
      <c r="F100" s="21" t="str">
        <f>IF($B100="","",SUMIFS($E$5:$E99,$C$5:$C99,$C100))</f>
        <v/>
      </c>
      <c r="G100" s="21" t="str">
        <f>IF($B100="","",MAX(0,$E100-MAX(0,SUMIFS(Тех_Движение!$G$2:$G$5111,Тех_Движение!$D$2:$D$5111,$C100,Тех_Движение!$B$2:$B$5111,"&lt;="&amp;Настройки!$B$5-1)-$F100)))</f>
        <v/>
      </c>
      <c r="H100" s="21" t="str">
        <f>IF($B100="","",IF(AND($D100&gt;=Настройки!$B$5,$D100&lt;=Настройки!$B$6),$E100,0))</f>
        <v/>
      </c>
      <c r="I100" s="21" t="str">
        <f t="shared" si="3"/>
        <v/>
      </c>
      <c r="J100" s="21" t="str">
        <f>IF($B100="","",MAX(0,$E100-MAX(0,SUMIFS(Тех_Движение!$G$2:$G$5111,Тех_Движение!$D$2:$D$5111,$C100,Тех_Движение!$B$2:$B$5111,"&lt;="&amp;Настройки!$B$6)-$F100)))</f>
        <v/>
      </c>
      <c r="K100" s="21" t="e">
        <f>IF(OR($B100="",K$3&lt;$D100+Настройки!$B$7),0,MAX(0,$E100-MAX(0,SUMIFS(Тех_Движение!$G$2:$G$5111,Тех_Движение!$D$2:$D$5111,$C100,Тех_Движение!$B$2:$B$5111,"&lt;="&amp;K$3)-$F100)))</f>
        <v>#VALUE!</v>
      </c>
      <c r="L100" s="21" t="e">
        <f>IF(OR($B100="",L$3&lt;$D100+Настройки!$B$7),0,MAX(0,$E100-MAX(0,SUMIFS(Тех_Движение!$G$2:$G$5111,Тех_Движение!$D$2:$D$5111,$C100,Тех_Движение!$B$2:$B$5111,"&lt;="&amp;L$3)-$F100)))</f>
        <v>#VALUE!</v>
      </c>
      <c r="M100" s="21" t="e">
        <f>IF(OR($B100="",M$3&lt;$D100+Настройки!$B$7),0,MAX(0,$E100-MAX(0,SUMIFS(Тех_Движение!$G$2:$G$5111,Тех_Движение!$D$2:$D$5111,$C100,Тех_Движение!$B$2:$B$5111,"&lt;="&amp;M$3)-$F100)))</f>
        <v>#VALUE!</v>
      </c>
      <c r="N100" s="21" t="e">
        <f>IF(OR($B100="",N$3&lt;$D100+Настройки!$B$7),0,MAX(0,$E100-MAX(0,SUMIFS(Тех_Движение!$G$2:$G$5111,Тех_Движение!$D$2:$D$5111,$C100,Тех_Движение!$B$2:$B$5111,"&lt;="&amp;N$3)-$F100)))</f>
        <v>#VALUE!</v>
      </c>
      <c r="O100" s="21" t="e">
        <f>IF(OR($B100="",O$3&lt;$D100+Настройки!$B$7),0,MAX(0,$E100-MAX(0,SUMIFS(Тех_Движение!$G$2:$G$5111,Тех_Движение!$D$2:$D$5111,$C100,Тех_Движение!$B$2:$B$5111,"&lt;="&amp;O$3)-$F100)))</f>
        <v>#VALUE!</v>
      </c>
      <c r="P100" s="21" t="e">
        <f>IF(OR($B100="",P$3&lt;$D100+Настройки!$B$7),0,MAX(0,$E100-MAX(0,SUMIFS(Тех_Движение!$G$2:$G$5111,Тех_Движение!$D$2:$D$5111,$C100,Тех_Движение!$B$2:$B$5111,"&lt;="&amp;P$3)-$F100)))</f>
        <v>#VALUE!</v>
      </c>
      <c r="Q100" s="21" t="e">
        <f>IF(OR($B100="",Q$3&lt;$D100+Настройки!$B$7),0,MAX(0,$E100-MAX(0,SUMIFS(Тех_Движение!$G$2:$G$5111,Тех_Движение!$D$2:$D$5111,$C100,Тех_Движение!$B$2:$B$5111,"&lt;="&amp;Q$3)-$F100)))</f>
        <v>#VALUE!</v>
      </c>
      <c r="R100" s="21" t="str">
        <f t="shared" si="4"/>
        <v/>
      </c>
      <c r="S100" s="23" t="str">
        <f>IF($B100="","",VLOOKUP($C100,Настройки!$A$11:$L$17,9,FALSE))</f>
        <v/>
      </c>
      <c r="T100" s="23" t="str">
        <f t="shared" si="5"/>
        <v/>
      </c>
    </row>
    <row r="101" spans="1:20" x14ac:dyDescent="0.3">
      <c r="A101" s="20">
        <f>Тех_Движение!$A$98</f>
        <v>97</v>
      </c>
      <c r="B101" s="20" t="str">
        <f>IF(Тех_Движение!$F$98&gt;0,Тех_Движение!$I$98,"")</f>
        <v/>
      </c>
      <c r="C101" s="20" t="str">
        <f>IF($B101="","",Тех_Движение!$D$98)</f>
        <v/>
      </c>
      <c r="D101" s="9" t="str">
        <f>IF($B101="","",Тех_Движение!$B$98)</f>
        <v/>
      </c>
      <c r="E101" s="21" t="str">
        <f>IF($B101="","",Тех_Движение!$F$98)</f>
        <v/>
      </c>
      <c r="F101" s="21" t="str">
        <f>IF($B101="","",SUMIFS($E$5:$E100,$C$5:$C100,$C101))</f>
        <v/>
      </c>
      <c r="G101" s="21" t="str">
        <f>IF($B101="","",MAX(0,$E101-MAX(0,SUMIFS(Тех_Движение!$G$2:$G$5111,Тех_Движение!$D$2:$D$5111,$C101,Тех_Движение!$B$2:$B$5111,"&lt;="&amp;Настройки!$B$5-1)-$F101)))</f>
        <v/>
      </c>
      <c r="H101" s="21" t="str">
        <f>IF($B101="","",IF(AND($D101&gt;=Настройки!$B$5,$D101&lt;=Настройки!$B$6),$E101,0))</f>
        <v/>
      </c>
      <c r="I101" s="21" t="str">
        <f t="shared" si="3"/>
        <v/>
      </c>
      <c r="J101" s="21" t="str">
        <f>IF($B101="","",MAX(0,$E101-MAX(0,SUMIFS(Тех_Движение!$G$2:$G$5111,Тех_Движение!$D$2:$D$5111,$C101,Тех_Движение!$B$2:$B$5111,"&lt;="&amp;Настройки!$B$6)-$F101)))</f>
        <v/>
      </c>
      <c r="K101" s="21" t="e">
        <f>IF(OR($B101="",K$3&lt;$D101+Настройки!$B$7),0,MAX(0,$E101-MAX(0,SUMIFS(Тех_Движение!$G$2:$G$5111,Тех_Движение!$D$2:$D$5111,$C101,Тех_Движение!$B$2:$B$5111,"&lt;="&amp;K$3)-$F101)))</f>
        <v>#VALUE!</v>
      </c>
      <c r="L101" s="21" t="e">
        <f>IF(OR($B101="",L$3&lt;$D101+Настройки!$B$7),0,MAX(0,$E101-MAX(0,SUMIFS(Тех_Движение!$G$2:$G$5111,Тех_Движение!$D$2:$D$5111,$C101,Тех_Движение!$B$2:$B$5111,"&lt;="&amp;L$3)-$F101)))</f>
        <v>#VALUE!</v>
      </c>
      <c r="M101" s="21" t="e">
        <f>IF(OR($B101="",M$3&lt;$D101+Настройки!$B$7),0,MAX(0,$E101-MAX(0,SUMIFS(Тех_Движение!$G$2:$G$5111,Тех_Движение!$D$2:$D$5111,$C101,Тех_Движение!$B$2:$B$5111,"&lt;="&amp;M$3)-$F101)))</f>
        <v>#VALUE!</v>
      </c>
      <c r="N101" s="21" t="e">
        <f>IF(OR($B101="",N$3&lt;$D101+Настройки!$B$7),0,MAX(0,$E101-MAX(0,SUMIFS(Тех_Движение!$G$2:$G$5111,Тех_Движение!$D$2:$D$5111,$C101,Тех_Движение!$B$2:$B$5111,"&lt;="&amp;N$3)-$F101)))</f>
        <v>#VALUE!</v>
      </c>
      <c r="O101" s="21" t="e">
        <f>IF(OR($B101="",O$3&lt;$D101+Настройки!$B$7),0,MAX(0,$E101-MAX(0,SUMIFS(Тех_Движение!$G$2:$G$5111,Тех_Движение!$D$2:$D$5111,$C101,Тех_Движение!$B$2:$B$5111,"&lt;="&amp;O$3)-$F101)))</f>
        <v>#VALUE!</v>
      </c>
      <c r="P101" s="21" t="e">
        <f>IF(OR($B101="",P$3&lt;$D101+Настройки!$B$7),0,MAX(0,$E101-MAX(0,SUMIFS(Тех_Движение!$G$2:$G$5111,Тех_Движение!$D$2:$D$5111,$C101,Тех_Движение!$B$2:$B$5111,"&lt;="&amp;P$3)-$F101)))</f>
        <v>#VALUE!</v>
      </c>
      <c r="Q101" s="21" t="e">
        <f>IF(OR($B101="",Q$3&lt;$D101+Настройки!$B$7),0,MAX(0,$E101-MAX(0,SUMIFS(Тех_Движение!$G$2:$G$5111,Тех_Движение!$D$2:$D$5111,$C101,Тех_Движение!$B$2:$B$5111,"&lt;="&amp;Q$3)-$F101)))</f>
        <v>#VALUE!</v>
      </c>
      <c r="R101" s="21" t="str">
        <f t="shared" si="4"/>
        <v/>
      </c>
      <c r="S101" s="23" t="str">
        <f>IF($B101="","",VLOOKUP($C101,Настройки!$A$11:$L$17,9,FALSE))</f>
        <v/>
      </c>
      <c r="T101" s="23" t="str">
        <f t="shared" si="5"/>
        <v/>
      </c>
    </row>
    <row r="102" spans="1:20" x14ac:dyDescent="0.3">
      <c r="A102" s="20">
        <f>Тех_Движение!$A$99</f>
        <v>98</v>
      </c>
      <c r="B102" s="20" t="str">
        <f>IF(Тех_Движение!$F$99&gt;0,Тех_Движение!$I$99,"")</f>
        <v/>
      </c>
      <c r="C102" s="20" t="str">
        <f>IF($B102="","",Тех_Движение!$D$99)</f>
        <v/>
      </c>
      <c r="D102" s="9" t="str">
        <f>IF($B102="","",Тех_Движение!$B$99)</f>
        <v/>
      </c>
      <c r="E102" s="21" t="str">
        <f>IF($B102="","",Тех_Движение!$F$99)</f>
        <v/>
      </c>
      <c r="F102" s="21" t="str">
        <f>IF($B102="","",SUMIFS($E$5:$E101,$C$5:$C101,$C102))</f>
        <v/>
      </c>
      <c r="G102" s="21" t="str">
        <f>IF($B102="","",MAX(0,$E102-MAX(0,SUMIFS(Тех_Движение!$G$2:$G$5111,Тех_Движение!$D$2:$D$5111,$C102,Тех_Движение!$B$2:$B$5111,"&lt;="&amp;Настройки!$B$5-1)-$F102)))</f>
        <v/>
      </c>
      <c r="H102" s="21" t="str">
        <f>IF($B102="","",IF(AND($D102&gt;=Настройки!$B$5,$D102&lt;=Настройки!$B$6),$E102,0))</f>
        <v/>
      </c>
      <c r="I102" s="21" t="str">
        <f t="shared" si="3"/>
        <v/>
      </c>
      <c r="J102" s="21" t="str">
        <f>IF($B102="","",MAX(0,$E102-MAX(0,SUMIFS(Тех_Движение!$G$2:$G$5111,Тех_Движение!$D$2:$D$5111,$C102,Тех_Движение!$B$2:$B$5111,"&lt;="&amp;Настройки!$B$6)-$F102)))</f>
        <v/>
      </c>
      <c r="K102" s="21" t="e">
        <f>IF(OR($B102="",K$3&lt;$D102+Настройки!$B$7),0,MAX(0,$E102-MAX(0,SUMIFS(Тех_Движение!$G$2:$G$5111,Тех_Движение!$D$2:$D$5111,$C102,Тех_Движение!$B$2:$B$5111,"&lt;="&amp;K$3)-$F102)))</f>
        <v>#VALUE!</v>
      </c>
      <c r="L102" s="21" t="e">
        <f>IF(OR($B102="",L$3&lt;$D102+Настройки!$B$7),0,MAX(0,$E102-MAX(0,SUMIFS(Тех_Движение!$G$2:$G$5111,Тех_Движение!$D$2:$D$5111,$C102,Тех_Движение!$B$2:$B$5111,"&lt;="&amp;L$3)-$F102)))</f>
        <v>#VALUE!</v>
      </c>
      <c r="M102" s="21" t="e">
        <f>IF(OR($B102="",M$3&lt;$D102+Настройки!$B$7),0,MAX(0,$E102-MAX(0,SUMIFS(Тех_Движение!$G$2:$G$5111,Тех_Движение!$D$2:$D$5111,$C102,Тех_Движение!$B$2:$B$5111,"&lt;="&amp;M$3)-$F102)))</f>
        <v>#VALUE!</v>
      </c>
      <c r="N102" s="21" t="e">
        <f>IF(OR($B102="",N$3&lt;$D102+Настройки!$B$7),0,MAX(0,$E102-MAX(0,SUMIFS(Тех_Движение!$G$2:$G$5111,Тех_Движение!$D$2:$D$5111,$C102,Тех_Движение!$B$2:$B$5111,"&lt;="&amp;N$3)-$F102)))</f>
        <v>#VALUE!</v>
      </c>
      <c r="O102" s="21" t="e">
        <f>IF(OR($B102="",O$3&lt;$D102+Настройки!$B$7),0,MAX(0,$E102-MAX(0,SUMIFS(Тех_Движение!$G$2:$G$5111,Тех_Движение!$D$2:$D$5111,$C102,Тех_Движение!$B$2:$B$5111,"&lt;="&amp;O$3)-$F102)))</f>
        <v>#VALUE!</v>
      </c>
      <c r="P102" s="21" t="e">
        <f>IF(OR($B102="",P$3&lt;$D102+Настройки!$B$7),0,MAX(0,$E102-MAX(0,SUMIFS(Тех_Движение!$G$2:$G$5111,Тех_Движение!$D$2:$D$5111,$C102,Тех_Движение!$B$2:$B$5111,"&lt;="&amp;P$3)-$F102)))</f>
        <v>#VALUE!</v>
      </c>
      <c r="Q102" s="21" t="e">
        <f>IF(OR($B102="",Q$3&lt;$D102+Настройки!$B$7),0,MAX(0,$E102-MAX(0,SUMIFS(Тех_Движение!$G$2:$G$5111,Тех_Движение!$D$2:$D$5111,$C102,Тех_Движение!$B$2:$B$5111,"&lt;="&amp;Q$3)-$F102)))</f>
        <v>#VALUE!</v>
      </c>
      <c r="R102" s="21" t="str">
        <f t="shared" si="4"/>
        <v/>
      </c>
      <c r="S102" s="23" t="str">
        <f>IF($B102="","",VLOOKUP($C102,Настройки!$A$11:$L$17,9,FALSE))</f>
        <v/>
      </c>
      <c r="T102" s="23" t="str">
        <f t="shared" si="5"/>
        <v/>
      </c>
    </row>
    <row r="103" spans="1:20" x14ac:dyDescent="0.3">
      <c r="A103" s="20">
        <f>Тех_Движение!$A$100</f>
        <v>99</v>
      </c>
      <c r="B103" s="20" t="str">
        <f>IF(Тех_Движение!$F$100&gt;0,Тех_Движение!$I$100,"")</f>
        <v/>
      </c>
      <c r="C103" s="20" t="str">
        <f>IF($B103="","",Тех_Движение!$D$100)</f>
        <v/>
      </c>
      <c r="D103" s="9" t="str">
        <f>IF($B103="","",Тех_Движение!$B$100)</f>
        <v/>
      </c>
      <c r="E103" s="21" t="str">
        <f>IF($B103="","",Тех_Движение!$F$100)</f>
        <v/>
      </c>
      <c r="F103" s="21" t="str">
        <f>IF($B103="","",SUMIFS($E$5:$E102,$C$5:$C102,$C103))</f>
        <v/>
      </c>
      <c r="G103" s="21" t="str">
        <f>IF($B103="","",MAX(0,$E103-MAX(0,SUMIFS(Тех_Движение!$G$2:$G$5111,Тех_Движение!$D$2:$D$5111,$C103,Тех_Движение!$B$2:$B$5111,"&lt;="&amp;Настройки!$B$5-1)-$F103)))</f>
        <v/>
      </c>
      <c r="H103" s="21" t="str">
        <f>IF($B103="","",IF(AND($D103&gt;=Настройки!$B$5,$D103&lt;=Настройки!$B$6),$E103,0))</f>
        <v/>
      </c>
      <c r="I103" s="21" t="str">
        <f t="shared" si="3"/>
        <v/>
      </c>
      <c r="J103" s="21" t="str">
        <f>IF($B103="","",MAX(0,$E103-MAX(0,SUMIFS(Тех_Движение!$G$2:$G$5111,Тех_Движение!$D$2:$D$5111,$C103,Тех_Движение!$B$2:$B$5111,"&lt;="&amp;Настройки!$B$6)-$F103)))</f>
        <v/>
      </c>
      <c r="K103" s="21" t="e">
        <f>IF(OR($B103="",K$3&lt;$D103+Настройки!$B$7),0,MAX(0,$E103-MAX(0,SUMIFS(Тех_Движение!$G$2:$G$5111,Тех_Движение!$D$2:$D$5111,$C103,Тех_Движение!$B$2:$B$5111,"&lt;="&amp;K$3)-$F103)))</f>
        <v>#VALUE!</v>
      </c>
      <c r="L103" s="21" t="e">
        <f>IF(OR($B103="",L$3&lt;$D103+Настройки!$B$7),0,MAX(0,$E103-MAX(0,SUMIFS(Тех_Движение!$G$2:$G$5111,Тех_Движение!$D$2:$D$5111,$C103,Тех_Движение!$B$2:$B$5111,"&lt;="&amp;L$3)-$F103)))</f>
        <v>#VALUE!</v>
      </c>
      <c r="M103" s="21" t="e">
        <f>IF(OR($B103="",M$3&lt;$D103+Настройки!$B$7),0,MAX(0,$E103-MAX(0,SUMIFS(Тех_Движение!$G$2:$G$5111,Тех_Движение!$D$2:$D$5111,$C103,Тех_Движение!$B$2:$B$5111,"&lt;="&amp;M$3)-$F103)))</f>
        <v>#VALUE!</v>
      </c>
      <c r="N103" s="21" t="e">
        <f>IF(OR($B103="",N$3&lt;$D103+Настройки!$B$7),0,MAX(0,$E103-MAX(0,SUMIFS(Тех_Движение!$G$2:$G$5111,Тех_Движение!$D$2:$D$5111,$C103,Тех_Движение!$B$2:$B$5111,"&lt;="&amp;N$3)-$F103)))</f>
        <v>#VALUE!</v>
      </c>
      <c r="O103" s="21" t="e">
        <f>IF(OR($B103="",O$3&lt;$D103+Настройки!$B$7),0,MAX(0,$E103-MAX(0,SUMIFS(Тех_Движение!$G$2:$G$5111,Тех_Движение!$D$2:$D$5111,$C103,Тех_Движение!$B$2:$B$5111,"&lt;="&amp;O$3)-$F103)))</f>
        <v>#VALUE!</v>
      </c>
      <c r="P103" s="21" t="e">
        <f>IF(OR($B103="",P$3&lt;$D103+Настройки!$B$7),0,MAX(0,$E103-MAX(0,SUMIFS(Тех_Движение!$G$2:$G$5111,Тех_Движение!$D$2:$D$5111,$C103,Тех_Движение!$B$2:$B$5111,"&lt;="&amp;P$3)-$F103)))</f>
        <v>#VALUE!</v>
      </c>
      <c r="Q103" s="21" t="e">
        <f>IF(OR($B103="",Q$3&lt;$D103+Настройки!$B$7),0,MAX(0,$E103-MAX(0,SUMIFS(Тех_Движение!$G$2:$G$5111,Тех_Движение!$D$2:$D$5111,$C103,Тех_Движение!$B$2:$B$5111,"&lt;="&amp;Q$3)-$F103)))</f>
        <v>#VALUE!</v>
      </c>
      <c r="R103" s="21" t="str">
        <f t="shared" si="4"/>
        <v/>
      </c>
      <c r="S103" s="23" t="str">
        <f>IF($B103="","",VLOOKUP($C103,Настройки!$A$11:$L$17,9,FALSE))</f>
        <v/>
      </c>
      <c r="T103" s="23" t="str">
        <f t="shared" si="5"/>
        <v/>
      </c>
    </row>
    <row r="104" spans="1:20" x14ac:dyDescent="0.3">
      <c r="A104" s="20">
        <f>Тех_Движение!$A$101</f>
        <v>100</v>
      </c>
      <c r="B104" s="20" t="str">
        <f>IF(Тех_Движение!$F$101&gt;0,Тех_Движение!$I$101,"")</f>
        <v/>
      </c>
      <c r="C104" s="20" t="str">
        <f>IF($B104="","",Тех_Движение!$D$101)</f>
        <v/>
      </c>
      <c r="D104" s="9" t="str">
        <f>IF($B104="","",Тех_Движение!$B$101)</f>
        <v/>
      </c>
      <c r="E104" s="21" t="str">
        <f>IF($B104="","",Тех_Движение!$F$101)</f>
        <v/>
      </c>
      <c r="F104" s="21" t="str">
        <f>IF($B104="","",SUMIFS($E$5:$E103,$C$5:$C103,$C104))</f>
        <v/>
      </c>
      <c r="G104" s="21" t="str">
        <f>IF($B104="","",MAX(0,$E104-MAX(0,SUMIFS(Тех_Движение!$G$2:$G$5111,Тех_Движение!$D$2:$D$5111,$C104,Тех_Движение!$B$2:$B$5111,"&lt;="&amp;Настройки!$B$5-1)-$F104)))</f>
        <v/>
      </c>
      <c r="H104" s="21" t="str">
        <f>IF($B104="","",IF(AND($D104&gt;=Настройки!$B$5,$D104&lt;=Настройки!$B$6),$E104,0))</f>
        <v/>
      </c>
      <c r="I104" s="21" t="str">
        <f t="shared" si="3"/>
        <v/>
      </c>
      <c r="J104" s="21" t="str">
        <f>IF($B104="","",MAX(0,$E104-MAX(0,SUMIFS(Тех_Движение!$G$2:$G$5111,Тех_Движение!$D$2:$D$5111,$C104,Тех_Движение!$B$2:$B$5111,"&lt;="&amp;Настройки!$B$6)-$F104)))</f>
        <v/>
      </c>
      <c r="K104" s="21" t="e">
        <f>IF(OR($B104="",K$3&lt;$D104+Настройки!$B$7),0,MAX(0,$E104-MAX(0,SUMIFS(Тех_Движение!$G$2:$G$5111,Тех_Движение!$D$2:$D$5111,$C104,Тех_Движение!$B$2:$B$5111,"&lt;="&amp;K$3)-$F104)))</f>
        <v>#VALUE!</v>
      </c>
      <c r="L104" s="21" t="e">
        <f>IF(OR($B104="",L$3&lt;$D104+Настройки!$B$7),0,MAX(0,$E104-MAX(0,SUMIFS(Тех_Движение!$G$2:$G$5111,Тех_Движение!$D$2:$D$5111,$C104,Тех_Движение!$B$2:$B$5111,"&lt;="&amp;L$3)-$F104)))</f>
        <v>#VALUE!</v>
      </c>
      <c r="M104" s="21" t="e">
        <f>IF(OR($B104="",M$3&lt;$D104+Настройки!$B$7),0,MAX(0,$E104-MAX(0,SUMIFS(Тех_Движение!$G$2:$G$5111,Тех_Движение!$D$2:$D$5111,$C104,Тех_Движение!$B$2:$B$5111,"&lt;="&amp;M$3)-$F104)))</f>
        <v>#VALUE!</v>
      </c>
      <c r="N104" s="21" t="e">
        <f>IF(OR($B104="",N$3&lt;$D104+Настройки!$B$7),0,MAX(0,$E104-MAX(0,SUMIFS(Тех_Движение!$G$2:$G$5111,Тех_Движение!$D$2:$D$5111,$C104,Тех_Движение!$B$2:$B$5111,"&lt;="&amp;N$3)-$F104)))</f>
        <v>#VALUE!</v>
      </c>
      <c r="O104" s="21" t="e">
        <f>IF(OR($B104="",O$3&lt;$D104+Настройки!$B$7),0,MAX(0,$E104-MAX(0,SUMIFS(Тех_Движение!$G$2:$G$5111,Тех_Движение!$D$2:$D$5111,$C104,Тех_Движение!$B$2:$B$5111,"&lt;="&amp;O$3)-$F104)))</f>
        <v>#VALUE!</v>
      </c>
      <c r="P104" s="21" t="e">
        <f>IF(OR($B104="",P$3&lt;$D104+Настройки!$B$7),0,MAX(0,$E104-MAX(0,SUMIFS(Тех_Движение!$G$2:$G$5111,Тех_Движение!$D$2:$D$5111,$C104,Тех_Движение!$B$2:$B$5111,"&lt;="&amp;P$3)-$F104)))</f>
        <v>#VALUE!</v>
      </c>
      <c r="Q104" s="21" t="e">
        <f>IF(OR($B104="",Q$3&lt;$D104+Настройки!$B$7),0,MAX(0,$E104-MAX(0,SUMIFS(Тех_Движение!$G$2:$G$5111,Тех_Движение!$D$2:$D$5111,$C104,Тех_Движение!$B$2:$B$5111,"&lt;="&amp;Q$3)-$F104)))</f>
        <v>#VALUE!</v>
      </c>
      <c r="R104" s="21" t="str">
        <f t="shared" si="4"/>
        <v/>
      </c>
      <c r="S104" s="23" t="str">
        <f>IF($B104="","",VLOOKUP($C104,Настройки!$A$11:$L$17,9,FALSE))</f>
        <v/>
      </c>
      <c r="T104" s="23" t="str">
        <f t="shared" si="5"/>
        <v/>
      </c>
    </row>
    <row r="105" spans="1:20" x14ac:dyDescent="0.3">
      <c r="A105" s="20">
        <f>Тех_Движение!$A$102</f>
        <v>101</v>
      </c>
      <c r="B105" s="20" t="str">
        <f>IF(Тех_Движение!$F$102&gt;0,Тех_Движение!$I$102,"")</f>
        <v/>
      </c>
      <c r="C105" s="20" t="str">
        <f>IF($B105="","",Тех_Движение!$D$102)</f>
        <v/>
      </c>
      <c r="D105" s="9" t="str">
        <f>IF($B105="","",Тех_Движение!$B$102)</f>
        <v/>
      </c>
      <c r="E105" s="21" t="str">
        <f>IF($B105="","",Тех_Движение!$F$102)</f>
        <v/>
      </c>
      <c r="F105" s="21" t="str">
        <f>IF($B105="","",SUMIFS($E$5:$E104,$C$5:$C104,$C105))</f>
        <v/>
      </c>
      <c r="G105" s="21" t="str">
        <f>IF($B105="","",MAX(0,$E105-MAX(0,SUMIFS(Тех_Движение!$G$2:$G$5111,Тех_Движение!$D$2:$D$5111,$C105,Тех_Движение!$B$2:$B$5111,"&lt;="&amp;Настройки!$B$5-1)-$F105)))</f>
        <v/>
      </c>
      <c r="H105" s="21" t="str">
        <f>IF($B105="","",IF(AND($D105&gt;=Настройки!$B$5,$D105&lt;=Настройки!$B$6),$E105,0))</f>
        <v/>
      </c>
      <c r="I105" s="21" t="str">
        <f t="shared" si="3"/>
        <v/>
      </c>
      <c r="J105" s="21" t="str">
        <f>IF($B105="","",MAX(0,$E105-MAX(0,SUMIFS(Тех_Движение!$G$2:$G$5111,Тех_Движение!$D$2:$D$5111,$C105,Тех_Движение!$B$2:$B$5111,"&lt;="&amp;Настройки!$B$6)-$F105)))</f>
        <v/>
      </c>
      <c r="K105" s="21" t="e">
        <f>IF(OR($B105="",K$3&lt;$D105+Настройки!$B$7),0,MAX(0,$E105-MAX(0,SUMIFS(Тех_Движение!$G$2:$G$5111,Тех_Движение!$D$2:$D$5111,$C105,Тех_Движение!$B$2:$B$5111,"&lt;="&amp;K$3)-$F105)))</f>
        <v>#VALUE!</v>
      </c>
      <c r="L105" s="21" t="e">
        <f>IF(OR($B105="",L$3&lt;$D105+Настройки!$B$7),0,MAX(0,$E105-MAX(0,SUMIFS(Тех_Движение!$G$2:$G$5111,Тех_Движение!$D$2:$D$5111,$C105,Тех_Движение!$B$2:$B$5111,"&lt;="&amp;L$3)-$F105)))</f>
        <v>#VALUE!</v>
      </c>
      <c r="M105" s="21" t="e">
        <f>IF(OR($B105="",M$3&lt;$D105+Настройки!$B$7),0,MAX(0,$E105-MAX(0,SUMIFS(Тех_Движение!$G$2:$G$5111,Тех_Движение!$D$2:$D$5111,$C105,Тех_Движение!$B$2:$B$5111,"&lt;="&amp;M$3)-$F105)))</f>
        <v>#VALUE!</v>
      </c>
      <c r="N105" s="21" t="e">
        <f>IF(OR($B105="",N$3&lt;$D105+Настройки!$B$7),0,MAX(0,$E105-MAX(0,SUMIFS(Тех_Движение!$G$2:$G$5111,Тех_Движение!$D$2:$D$5111,$C105,Тех_Движение!$B$2:$B$5111,"&lt;="&amp;N$3)-$F105)))</f>
        <v>#VALUE!</v>
      </c>
      <c r="O105" s="21" t="e">
        <f>IF(OR($B105="",O$3&lt;$D105+Настройки!$B$7),0,MAX(0,$E105-MAX(0,SUMIFS(Тех_Движение!$G$2:$G$5111,Тех_Движение!$D$2:$D$5111,$C105,Тех_Движение!$B$2:$B$5111,"&lt;="&amp;O$3)-$F105)))</f>
        <v>#VALUE!</v>
      </c>
      <c r="P105" s="21" t="e">
        <f>IF(OR($B105="",P$3&lt;$D105+Настройки!$B$7),0,MAX(0,$E105-MAX(0,SUMIFS(Тех_Движение!$G$2:$G$5111,Тех_Движение!$D$2:$D$5111,$C105,Тех_Движение!$B$2:$B$5111,"&lt;="&amp;P$3)-$F105)))</f>
        <v>#VALUE!</v>
      </c>
      <c r="Q105" s="21" t="e">
        <f>IF(OR($B105="",Q$3&lt;$D105+Настройки!$B$7),0,MAX(0,$E105-MAX(0,SUMIFS(Тех_Движение!$G$2:$G$5111,Тех_Движение!$D$2:$D$5111,$C105,Тех_Движение!$B$2:$B$5111,"&lt;="&amp;Q$3)-$F105)))</f>
        <v>#VALUE!</v>
      </c>
      <c r="R105" s="21" t="str">
        <f t="shared" si="4"/>
        <v/>
      </c>
      <c r="S105" s="23" t="str">
        <f>IF($B105="","",VLOOKUP($C105,Настройки!$A$11:$L$17,9,FALSE))</f>
        <v/>
      </c>
      <c r="T105" s="23" t="str">
        <f t="shared" si="5"/>
        <v/>
      </c>
    </row>
    <row r="106" spans="1:20" x14ac:dyDescent="0.3">
      <c r="A106" s="20">
        <f>Тех_Движение!$A$103</f>
        <v>102</v>
      </c>
      <c r="B106" s="20" t="str">
        <f>IF(Тех_Движение!$F$103&gt;0,Тех_Движение!$I$103,"")</f>
        <v/>
      </c>
      <c r="C106" s="20" t="str">
        <f>IF($B106="","",Тех_Движение!$D$103)</f>
        <v/>
      </c>
      <c r="D106" s="9" t="str">
        <f>IF($B106="","",Тех_Движение!$B$103)</f>
        <v/>
      </c>
      <c r="E106" s="21" t="str">
        <f>IF($B106="","",Тех_Движение!$F$103)</f>
        <v/>
      </c>
      <c r="F106" s="21" t="str">
        <f>IF($B106="","",SUMIFS($E$5:$E105,$C$5:$C105,$C106))</f>
        <v/>
      </c>
      <c r="G106" s="21" t="str">
        <f>IF($B106="","",MAX(0,$E106-MAX(0,SUMIFS(Тех_Движение!$G$2:$G$5111,Тех_Движение!$D$2:$D$5111,$C106,Тех_Движение!$B$2:$B$5111,"&lt;="&amp;Настройки!$B$5-1)-$F106)))</f>
        <v/>
      </c>
      <c r="H106" s="21" t="str">
        <f>IF($B106="","",IF(AND($D106&gt;=Настройки!$B$5,$D106&lt;=Настройки!$B$6),$E106,0))</f>
        <v/>
      </c>
      <c r="I106" s="21" t="str">
        <f t="shared" si="3"/>
        <v/>
      </c>
      <c r="J106" s="21" t="str">
        <f>IF($B106="","",MAX(0,$E106-MAX(0,SUMIFS(Тех_Движение!$G$2:$G$5111,Тех_Движение!$D$2:$D$5111,$C106,Тех_Движение!$B$2:$B$5111,"&lt;="&amp;Настройки!$B$6)-$F106)))</f>
        <v/>
      </c>
      <c r="K106" s="21" t="e">
        <f>IF(OR($B106="",K$3&lt;$D106+Настройки!$B$7),0,MAX(0,$E106-MAX(0,SUMIFS(Тех_Движение!$G$2:$G$5111,Тех_Движение!$D$2:$D$5111,$C106,Тех_Движение!$B$2:$B$5111,"&lt;="&amp;K$3)-$F106)))</f>
        <v>#VALUE!</v>
      </c>
      <c r="L106" s="21" t="e">
        <f>IF(OR($B106="",L$3&lt;$D106+Настройки!$B$7),0,MAX(0,$E106-MAX(0,SUMIFS(Тех_Движение!$G$2:$G$5111,Тех_Движение!$D$2:$D$5111,$C106,Тех_Движение!$B$2:$B$5111,"&lt;="&amp;L$3)-$F106)))</f>
        <v>#VALUE!</v>
      </c>
      <c r="M106" s="21" t="e">
        <f>IF(OR($B106="",M$3&lt;$D106+Настройки!$B$7),0,MAX(0,$E106-MAX(0,SUMIFS(Тех_Движение!$G$2:$G$5111,Тех_Движение!$D$2:$D$5111,$C106,Тех_Движение!$B$2:$B$5111,"&lt;="&amp;M$3)-$F106)))</f>
        <v>#VALUE!</v>
      </c>
      <c r="N106" s="21" t="e">
        <f>IF(OR($B106="",N$3&lt;$D106+Настройки!$B$7),0,MAX(0,$E106-MAX(0,SUMIFS(Тех_Движение!$G$2:$G$5111,Тех_Движение!$D$2:$D$5111,$C106,Тех_Движение!$B$2:$B$5111,"&lt;="&amp;N$3)-$F106)))</f>
        <v>#VALUE!</v>
      </c>
      <c r="O106" s="21" t="e">
        <f>IF(OR($B106="",O$3&lt;$D106+Настройки!$B$7),0,MAX(0,$E106-MAX(0,SUMIFS(Тех_Движение!$G$2:$G$5111,Тех_Движение!$D$2:$D$5111,$C106,Тех_Движение!$B$2:$B$5111,"&lt;="&amp;O$3)-$F106)))</f>
        <v>#VALUE!</v>
      </c>
      <c r="P106" s="21" t="e">
        <f>IF(OR($B106="",P$3&lt;$D106+Настройки!$B$7),0,MAX(0,$E106-MAX(0,SUMIFS(Тех_Движение!$G$2:$G$5111,Тех_Движение!$D$2:$D$5111,$C106,Тех_Движение!$B$2:$B$5111,"&lt;="&amp;P$3)-$F106)))</f>
        <v>#VALUE!</v>
      </c>
      <c r="Q106" s="21" t="e">
        <f>IF(OR($B106="",Q$3&lt;$D106+Настройки!$B$7),0,MAX(0,$E106-MAX(0,SUMIFS(Тех_Движение!$G$2:$G$5111,Тех_Движение!$D$2:$D$5111,$C106,Тех_Движение!$B$2:$B$5111,"&lt;="&amp;Q$3)-$F106)))</f>
        <v>#VALUE!</v>
      </c>
      <c r="R106" s="21" t="str">
        <f t="shared" si="4"/>
        <v/>
      </c>
      <c r="S106" s="23" t="str">
        <f>IF($B106="","",VLOOKUP($C106,Настройки!$A$11:$L$17,9,FALSE))</f>
        <v/>
      </c>
      <c r="T106" s="23" t="str">
        <f t="shared" si="5"/>
        <v/>
      </c>
    </row>
    <row r="107" spans="1:20" x14ac:dyDescent="0.3">
      <c r="A107" s="20">
        <f>Тех_Движение!$A$104</f>
        <v>103</v>
      </c>
      <c r="B107" s="20" t="str">
        <f>IF(Тех_Движение!$F$104&gt;0,Тех_Движение!$I$104,"")</f>
        <v/>
      </c>
      <c r="C107" s="20" t="str">
        <f>IF($B107="","",Тех_Движение!$D$104)</f>
        <v/>
      </c>
      <c r="D107" s="9" t="str">
        <f>IF($B107="","",Тех_Движение!$B$104)</f>
        <v/>
      </c>
      <c r="E107" s="21" t="str">
        <f>IF($B107="","",Тех_Движение!$F$104)</f>
        <v/>
      </c>
      <c r="F107" s="21" t="str">
        <f>IF($B107="","",SUMIFS($E$5:$E106,$C$5:$C106,$C107))</f>
        <v/>
      </c>
      <c r="G107" s="21" t="str">
        <f>IF($B107="","",MAX(0,$E107-MAX(0,SUMIFS(Тех_Движение!$G$2:$G$5111,Тех_Движение!$D$2:$D$5111,$C107,Тех_Движение!$B$2:$B$5111,"&lt;="&amp;Настройки!$B$5-1)-$F107)))</f>
        <v/>
      </c>
      <c r="H107" s="21" t="str">
        <f>IF($B107="","",IF(AND($D107&gt;=Настройки!$B$5,$D107&lt;=Настройки!$B$6),$E107,0))</f>
        <v/>
      </c>
      <c r="I107" s="21" t="str">
        <f t="shared" si="3"/>
        <v/>
      </c>
      <c r="J107" s="21" t="str">
        <f>IF($B107="","",MAX(0,$E107-MAX(0,SUMIFS(Тех_Движение!$G$2:$G$5111,Тех_Движение!$D$2:$D$5111,$C107,Тех_Движение!$B$2:$B$5111,"&lt;="&amp;Настройки!$B$6)-$F107)))</f>
        <v/>
      </c>
      <c r="K107" s="21" t="e">
        <f>IF(OR($B107="",K$3&lt;$D107+Настройки!$B$7),0,MAX(0,$E107-MAX(0,SUMIFS(Тех_Движение!$G$2:$G$5111,Тех_Движение!$D$2:$D$5111,$C107,Тех_Движение!$B$2:$B$5111,"&lt;="&amp;K$3)-$F107)))</f>
        <v>#VALUE!</v>
      </c>
      <c r="L107" s="21" t="e">
        <f>IF(OR($B107="",L$3&lt;$D107+Настройки!$B$7),0,MAX(0,$E107-MAX(0,SUMIFS(Тех_Движение!$G$2:$G$5111,Тех_Движение!$D$2:$D$5111,$C107,Тех_Движение!$B$2:$B$5111,"&lt;="&amp;L$3)-$F107)))</f>
        <v>#VALUE!</v>
      </c>
      <c r="M107" s="21" t="e">
        <f>IF(OR($B107="",M$3&lt;$D107+Настройки!$B$7),0,MAX(0,$E107-MAX(0,SUMIFS(Тех_Движение!$G$2:$G$5111,Тех_Движение!$D$2:$D$5111,$C107,Тех_Движение!$B$2:$B$5111,"&lt;="&amp;M$3)-$F107)))</f>
        <v>#VALUE!</v>
      </c>
      <c r="N107" s="21" t="e">
        <f>IF(OR($B107="",N$3&lt;$D107+Настройки!$B$7),0,MAX(0,$E107-MAX(0,SUMIFS(Тех_Движение!$G$2:$G$5111,Тех_Движение!$D$2:$D$5111,$C107,Тех_Движение!$B$2:$B$5111,"&lt;="&amp;N$3)-$F107)))</f>
        <v>#VALUE!</v>
      </c>
      <c r="O107" s="21" t="e">
        <f>IF(OR($B107="",O$3&lt;$D107+Настройки!$B$7),0,MAX(0,$E107-MAX(0,SUMIFS(Тех_Движение!$G$2:$G$5111,Тех_Движение!$D$2:$D$5111,$C107,Тех_Движение!$B$2:$B$5111,"&lt;="&amp;O$3)-$F107)))</f>
        <v>#VALUE!</v>
      </c>
      <c r="P107" s="21" t="e">
        <f>IF(OR($B107="",P$3&lt;$D107+Настройки!$B$7),0,MAX(0,$E107-MAX(0,SUMIFS(Тех_Движение!$G$2:$G$5111,Тех_Движение!$D$2:$D$5111,$C107,Тех_Движение!$B$2:$B$5111,"&lt;="&amp;P$3)-$F107)))</f>
        <v>#VALUE!</v>
      </c>
      <c r="Q107" s="21" t="e">
        <f>IF(OR($B107="",Q$3&lt;$D107+Настройки!$B$7),0,MAX(0,$E107-MAX(0,SUMIFS(Тех_Движение!$G$2:$G$5111,Тех_Движение!$D$2:$D$5111,$C107,Тех_Движение!$B$2:$B$5111,"&lt;="&amp;Q$3)-$F107)))</f>
        <v>#VALUE!</v>
      </c>
      <c r="R107" s="21" t="str">
        <f t="shared" si="4"/>
        <v/>
      </c>
      <c r="S107" s="23" t="str">
        <f>IF($B107="","",VLOOKUP($C107,Настройки!$A$11:$L$17,9,FALSE))</f>
        <v/>
      </c>
      <c r="T107" s="23" t="str">
        <f t="shared" si="5"/>
        <v/>
      </c>
    </row>
    <row r="108" spans="1:20" x14ac:dyDescent="0.3">
      <c r="A108" s="20">
        <f>Тех_Движение!$A$105</f>
        <v>104</v>
      </c>
      <c r="B108" s="20" t="str">
        <f>IF(Тех_Движение!$F$105&gt;0,Тех_Движение!$I$105,"")</f>
        <v/>
      </c>
      <c r="C108" s="20" t="str">
        <f>IF($B108="","",Тех_Движение!$D$105)</f>
        <v/>
      </c>
      <c r="D108" s="9" t="str">
        <f>IF($B108="","",Тех_Движение!$B$105)</f>
        <v/>
      </c>
      <c r="E108" s="21" t="str">
        <f>IF($B108="","",Тех_Движение!$F$105)</f>
        <v/>
      </c>
      <c r="F108" s="21" t="str">
        <f>IF($B108="","",SUMIFS($E$5:$E107,$C$5:$C107,$C108))</f>
        <v/>
      </c>
      <c r="G108" s="21" t="str">
        <f>IF($B108="","",MAX(0,$E108-MAX(0,SUMIFS(Тех_Движение!$G$2:$G$5111,Тех_Движение!$D$2:$D$5111,$C108,Тех_Движение!$B$2:$B$5111,"&lt;="&amp;Настройки!$B$5-1)-$F108)))</f>
        <v/>
      </c>
      <c r="H108" s="21" t="str">
        <f>IF($B108="","",IF(AND($D108&gt;=Настройки!$B$5,$D108&lt;=Настройки!$B$6),$E108,0))</f>
        <v/>
      </c>
      <c r="I108" s="21" t="str">
        <f t="shared" si="3"/>
        <v/>
      </c>
      <c r="J108" s="21" t="str">
        <f>IF($B108="","",MAX(0,$E108-MAX(0,SUMIFS(Тех_Движение!$G$2:$G$5111,Тех_Движение!$D$2:$D$5111,$C108,Тех_Движение!$B$2:$B$5111,"&lt;="&amp;Настройки!$B$6)-$F108)))</f>
        <v/>
      </c>
      <c r="K108" s="21" t="e">
        <f>IF(OR($B108="",K$3&lt;$D108+Настройки!$B$7),0,MAX(0,$E108-MAX(0,SUMIFS(Тех_Движение!$G$2:$G$5111,Тех_Движение!$D$2:$D$5111,$C108,Тех_Движение!$B$2:$B$5111,"&lt;="&amp;K$3)-$F108)))</f>
        <v>#VALUE!</v>
      </c>
      <c r="L108" s="21" t="e">
        <f>IF(OR($B108="",L$3&lt;$D108+Настройки!$B$7),0,MAX(0,$E108-MAX(0,SUMIFS(Тех_Движение!$G$2:$G$5111,Тех_Движение!$D$2:$D$5111,$C108,Тех_Движение!$B$2:$B$5111,"&lt;="&amp;L$3)-$F108)))</f>
        <v>#VALUE!</v>
      </c>
      <c r="M108" s="21" t="e">
        <f>IF(OR($B108="",M$3&lt;$D108+Настройки!$B$7),0,MAX(0,$E108-MAX(0,SUMIFS(Тех_Движение!$G$2:$G$5111,Тех_Движение!$D$2:$D$5111,$C108,Тех_Движение!$B$2:$B$5111,"&lt;="&amp;M$3)-$F108)))</f>
        <v>#VALUE!</v>
      </c>
      <c r="N108" s="21" t="e">
        <f>IF(OR($B108="",N$3&lt;$D108+Настройки!$B$7),0,MAX(0,$E108-MAX(0,SUMIFS(Тех_Движение!$G$2:$G$5111,Тех_Движение!$D$2:$D$5111,$C108,Тех_Движение!$B$2:$B$5111,"&lt;="&amp;N$3)-$F108)))</f>
        <v>#VALUE!</v>
      </c>
      <c r="O108" s="21" t="e">
        <f>IF(OR($B108="",O$3&lt;$D108+Настройки!$B$7),0,MAX(0,$E108-MAX(0,SUMIFS(Тех_Движение!$G$2:$G$5111,Тех_Движение!$D$2:$D$5111,$C108,Тех_Движение!$B$2:$B$5111,"&lt;="&amp;O$3)-$F108)))</f>
        <v>#VALUE!</v>
      </c>
      <c r="P108" s="21" t="e">
        <f>IF(OR($B108="",P$3&lt;$D108+Настройки!$B$7),0,MAX(0,$E108-MAX(0,SUMIFS(Тех_Движение!$G$2:$G$5111,Тех_Движение!$D$2:$D$5111,$C108,Тех_Движение!$B$2:$B$5111,"&lt;="&amp;P$3)-$F108)))</f>
        <v>#VALUE!</v>
      </c>
      <c r="Q108" s="21" t="e">
        <f>IF(OR($B108="",Q$3&lt;$D108+Настройки!$B$7),0,MAX(0,$E108-MAX(0,SUMIFS(Тех_Движение!$G$2:$G$5111,Тех_Движение!$D$2:$D$5111,$C108,Тех_Движение!$B$2:$B$5111,"&lt;="&amp;Q$3)-$F108)))</f>
        <v>#VALUE!</v>
      </c>
      <c r="R108" s="21" t="str">
        <f t="shared" si="4"/>
        <v/>
      </c>
      <c r="S108" s="23" t="str">
        <f>IF($B108="","",VLOOKUP($C108,Настройки!$A$11:$L$17,9,FALSE))</f>
        <v/>
      </c>
      <c r="T108" s="23" t="str">
        <f t="shared" si="5"/>
        <v/>
      </c>
    </row>
    <row r="109" spans="1:20" x14ac:dyDescent="0.3">
      <c r="A109" s="20">
        <f>Тех_Движение!$A$106</f>
        <v>105</v>
      </c>
      <c r="B109" s="20" t="str">
        <f>IF(Тех_Движение!$F$106&gt;0,Тех_Движение!$I$106,"")</f>
        <v/>
      </c>
      <c r="C109" s="20" t="str">
        <f>IF($B109="","",Тех_Движение!$D$106)</f>
        <v/>
      </c>
      <c r="D109" s="9" t="str">
        <f>IF($B109="","",Тех_Движение!$B$106)</f>
        <v/>
      </c>
      <c r="E109" s="21" t="str">
        <f>IF($B109="","",Тех_Движение!$F$106)</f>
        <v/>
      </c>
      <c r="F109" s="21" t="str">
        <f>IF($B109="","",SUMIFS($E$5:$E108,$C$5:$C108,$C109))</f>
        <v/>
      </c>
      <c r="G109" s="21" t="str">
        <f>IF($B109="","",MAX(0,$E109-MAX(0,SUMIFS(Тех_Движение!$G$2:$G$5111,Тех_Движение!$D$2:$D$5111,$C109,Тех_Движение!$B$2:$B$5111,"&lt;="&amp;Настройки!$B$5-1)-$F109)))</f>
        <v/>
      </c>
      <c r="H109" s="21" t="str">
        <f>IF($B109="","",IF(AND($D109&gt;=Настройки!$B$5,$D109&lt;=Настройки!$B$6),$E109,0))</f>
        <v/>
      </c>
      <c r="I109" s="21" t="str">
        <f t="shared" si="3"/>
        <v/>
      </c>
      <c r="J109" s="21" t="str">
        <f>IF($B109="","",MAX(0,$E109-MAX(0,SUMIFS(Тех_Движение!$G$2:$G$5111,Тех_Движение!$D$2:$D$5111,$C109,Тех_Движение!$B$2:$B$5111,"&lt;="&amp;Настройки!$B$6)-$F109)))</f>
        <v/>
      </c>
      <c r="K109" s="21" t="e">
        <f>IF(OR($B109="",K$3&lt;$D109+Настройки!$B$7),0,MAX(0,$E109-MAX(0,SUMIFS(Тех_Движение!$G$2:$G$5111,Тех_Движение!$D$2:$D$5111,$C109,Тех_Движение!$B$2:$B$5111,"&lt;="&amp;K$3)-$F109)))</f>
        <v>#VALUE!</v>
      </c>
      <c r="L109" s="21" t="e">
        <f>IF(OR($B109="",L$3&lt;$D109+Настройки!$B$7),0,MAX(0,$E109-MAX(0,SUMIFS(Тех_Движение!$G$2:$G$5111,Тех_Движение!$D$2:$D$5111,$C109,Тех_Движение!$B$2:$B$5111,"&lt;="&amp;L$3)-$F109)))</f>
        <v>#VALUE!</v>
      </c>
      <c r="M109" s="21" t="e">
        <f>IF(OR($B109="",M$3&lt;$D109+Настройки!$B$7),0,MAX(0,$E109-MAX(0,SUMIFS(Тех_Движение!$G$2:$G$5111,Тех_Движение!$D$2:$D$5111,$C109,Тех_Движение!$B$2:$B$5111,"&lt;="&amp;M$3)-$F109)))</f>
        <v>#VALUE!</v>
      </c>
      <c r="N109" s="21" t="e">
        <f>IF(OR($B109="",N$3&lt;$D109+Настройки!$B$7),0,MAX(0,$E109-MAX(0,SUMIFS(Тех_Движение!$G$2:$G$5111,Тех_Движение!$D$2:$D$5111,$C109,Тех_Движение!$B$2:$B$5111,"&lt;="&amp;N$3)-$F109)))</f>
        <v>#VALUE!</v>
      </c>
      <c r="O109" s="21" t="e">
        <f>IF(OR($B109="",O$3&lt;$D109+Настройки!$B$7),0,MAX(0,$E109-MAX(0,SUMIFS(Тех_Движение!$G$2:$G$5111,Тех_Движение!$D$2:$D$5111,$C109,Тех_Движение!$B$2:$B$5111,"&lt;="&amp;O$3)-$F109)))</f>
        <v>#VALUE!</v>
      </c>
      <c r="P109" s="21" t="e">
        <f>IF(OR($B109="",P$3&lt;$D109+Настройки!$B$7),0,MAX(0,$E109-MAX(0,SUMIFS(Тех_Движение!$G$2:$G$5111,Тех_Движение!$D$2:$D$5111,$C109,Тех_Движение!$B$2:$B$5111,"&lt;="&amp;P$3)-$F109)))</f>
        <v>#VALUE!</v>
      </c>
      <c r="Q109" s="21" t="e">
        <f>IF(OR($B109="",Q$3&lt;$D109+Настройки!$B$7),0,MAX(0,$E109-MAX(0,SUMIFS(Тех_Движение!$G$2:$G$5111,Тех_Движение!$D$2:$D$5111,$C109,Тех_Движение!$B$2:$B$5111,"&lt;="&amp;Q$3)-$F109)))</f>
        <v>#VALUE!</v>
      </c>
      <c r="R109" s="21" t="str">
        <f t="shared" si="4"/>
        <v/>
      </c>
      <c r="S109" s="23" t="str">
        <f>IF($B109="","",VLOOKUP($C109,Настройки!$A$11:$L$17,9,FALSE))</f>
        <v/>
      </c>
      <c r="T109" s="23" t="str">
        <f t="shared" si="5"/>
        <v/>
      </c>
    </row>
    <row r="110" spans="1:20" x14ac:dyDescent="0.3">
      <c r="A110" s="20">
        <f>Тех_Движение!$A$107</f>
        <v>106</v>
      </c>
      <c r="B110" s="20" t="str">
        <f>IF(Тех_Движение!$F$107&gt;0,Тех_Движение!$I$107,"")</f>
        <v/>
      </c>
      <c r="C110" s="20" t="str">
        <f>IF($B110="","",Тех_Движение!$D$107)</f>
        <v/>
      </c>
      <c r="D110" s="9" t="str">
        <f>IF($B110="","",Тех_Движение!$B$107)</f>
        <v/>
      </c>
      <c r="E110" s="21" t="str">
        <f>IF($B110="","",Тех_Движение!$F$107)</f>
        <v/>
      </c>
      <c r="F110" s="21" t="str">
        <f>IF($B110="","",SUMIFS($E$5:$E109,$C$5:$C109,$C110))</f>
        <v/>
      </c>
      <c r="G110" s="21" t="str">
        <f>IF($B110="","",MAX(0,$E110-MAX(0,SUMIFS(Тех_Движение!$G$2:$G$5111,Тех_Движение!$D$2:$D$5111,$C110,Тех_Движение!$B$2:$B$5111,"&lt;="&amp;Настройки!$B$5-1)-$F110)))</f>
        <v/>
      </c>
      <c r="H110" s="21" t="str">
        <f>IF($B110="","",IF(AND($D110&gt;=Настройки!$B$5,$D110&lt;=Настройки!$B$6),$E110,0))</f>
        <v/>
      </c>
      <c r="I110" s="21" t="str">
        <f t="shared" si="3"/>
        <v/>
      </c>
      <c r="J110" s="21" t="str">
        <f>IF($B110="","",MAX(0,$E110-MAX(0,SUMIFS(Тех_Движение!$G$2:$G$5111,Тех_Движение!$D$2:$D$5111,$C110,Тех_Движение!$B$2:$B$5111,"&lt;="&amp;Настройки!$B$6)-$F110)))</f>
        <v/>
      </c>
      <c r="K110" s="21" t="e">
        <f>IF(OR($B110="",K$3&lt;$D110+Настройки!$B$7),0,MAX(0,$E110-MAX(0,SUMIFS(Тех_Движение!$G$2:$G$5111,Тех_Движение!$D$2:$D$5111,$C110,Тех_Движение!$B$2:$B$5111,"&lt;="&amp;K$3)-$F110)))</f>
        <v>#VALUE!</v>
      </c>
      <c r="L110" s="21" t="e">
        <f>IF(OR($B110="",L$3&lt;$D110+Настройки!$B$7),0,MAX(0,$E110-MAX(0,SUMIFS(Тех_Движение!$G$2:$G$5111,Тех_Движение!$D$2:$D$5111,$C110,Тех_Движение!$B$2:$B$5111,"&lt;="&amp;L$3)-$F110)))</f>
        <v>#VALUE!</v>
      </c>
      <c r="M110" s="21" t="e">
        <f>IF(OR($B110="",M$3&lt;$D110+Настройки!$B$7),0,MAX(0,$E110-MAX(0,SUMIFS(Тех_Движение!$G$2:$G$5111,Тех_Движение!$D$2:$D$5111,$C110,Тех_Движение!$B$2:$B$5111,"&lt;="&amp;M$3)-$F110)))</f>
        <v>#VALUE!</v>
      </c>
      <c r="N110" s="21" t="e">
        <f>IF(OR($B110="",N$3&lt;$D110+Настройки!$B$7),0,MAX(0,$E110-MAX(0,SUMIFS(Тех_Движение!$G$2:$G$5111,Тех_Движение!$D$2:$D$5111,$C110,Тех_Движение!$B$2:$B$5111,"&lt;="&amp;N$3)-$F110)))</f>
        <v>#VALUE!</v>
      </c>
      <c r="O110" s="21" t="e">
        <f>IF(OR($B110="",O$3&lt;$D110+Настройки!$B$7),0,MAX(0,$E110-MAX(0,SUMIFS(Тех_Движение!$G$2:$G$5111,Тех_Движение!$D$2:$D$5111,$C110,Тех_Движение!$B$2:$B$5111,"&lt;="&amp;O$3)-$F110)))</f>
        <v>#VALUE!</v>
      </c>
      <c r="P110" s="21" t="e">
        <f>IF(OR($B110="",P$3&lt;$D110+Настройки!$B$7),0,MAX(0,$E110-MAX(0,SUMIFS(Тех_Движение!$G$2:$G$5111,Тех_Движение!$D$2:$D$5111,$C110,Тех_Движение!$B$2:$B$5111,"&lt;="&amp;P$3)-$F110)))</f>
        <v>#VALUE!</v>
      </c>
      <c r="Q110" s="21" t="e">
        <f>IF(OR($B110="",Q$3&lt;$D110+Настройки!$B$7),0,MAX(0,$E110-MAX(0,SUMIFS(Тех_Движение!$G$2:$G$5111,Тех_Движение!$D$2:$D$5111,$C110,Тех_Движение!$B$2:$B$5111,"&lt;="&amp;Q$3)-$F110)))</f>
        <v>#VALUE!</v>
      </c>
      <c r="R110" s="21" t="str">
        <f t="shared" si="4"/>
        <v/>
      </c>
      <c r="S110" s="23" t="str">
        <f>IF($B110="","",VLOOKUP($C110,Настройки!$A$11:$L$17,9,FALSE))</f>
        <v/>
      </c>
      <c r="T110" s="23" t="str">
        <f t="shared" si="5"/>
        <v/>
      </c>
    </row>
    <row r="111" spans="1:20" x14ac:dyDescent="0.3">
      <c r="A111" s="20">
        <f>Тех_Движение!$A$108</f>
        <v>107</v>
      </c>
      <c r="B111" s="20" t="str">
        <f>IF(Тех_Движение!$F$108&gt;0,Тех_Движение!$I$108,"")</f>
        <v/>
      </c>
      <c r="C111" s="20" t="str">
        <f>IF($B111="","",Тех_Движение!$D$108)</f>
        <v/>
      </c>
      <c r="D111" s="9" t="str">
        <f>IF($B111="","",Тех_Движение!$B$108)</f>
        <v/>
      </c>
      <c r="E111" s="21" t="str">
        <f>IF($B111="","",Тех_Движение!$F$108)</f>
        <v/>
      </c>
      <c r="F111" s="21" t="str">
        <f>IF($B111="","",SUMIFS($E$5:$E110,$C$5:$C110,$C111))</f>
        <v/>
      </c>
      <c r="G111" s="21" t="str">
        <f>IF($B111="","",MAX(0,$E111-MAX(0,SUMIFS(Тех_Движение!$G$2:$G$5111,Тех_Движение!$D$2:$D$5111,$C111,Тех_Движение!$B$2:$B$5111,"&lt;="&amp;Настройки!$B$5-1)-$F111)))</f>
        <v/>
      </c>
      <c r="H111" s="21" t="str">
        <f>IF($B111="","",IF(AND($D111&gt;=Настройки!$B$5,$D111&lt;=Настройки!$B$6),$E111,0))</f>
        <v/>
      </c>
      <c r="I111" s="21" t="str">
        <f t="shared" si="3"/>
        <v/>
      </c>
      <c r="J111" s="21" t="str">
        <f>IF($B111="","",MAX(0,$E111-MAX(0,SUMIFS(Тех_Движение!$G$2:$G$5111,Тех_Движение!$D$2:$D$5111,$C111,Тех_Движение!$B$2:$B$5111,"&lt;="&amp;Настройки!$B$6)-$F111)))</f>
        <v/>
      </c>
      <c r="K111" s="21" t="e">
        <f>IF(OR($B111="",K$3&lt;$D111+Настройки!$B$7),0,MAX(0,$E111-MAX(0,SUMIFS(Тех_Движение!$G$2:$G$5111,Тех_Движение!$D$2:$D$5111,$C111,Тех_Движение!$B$2:$B$5111,"&lt;="&amp;K$3)-$F111)))</f>
        <v>#VALUE!</v>
      </c>
      <c r="L111" s="21" t="e">
        <f>IF(OR($B111="",L$3&lt;$D111+Настройки!$B$7),0,MAX(0,$E111-MAX(0,SUMIFS(Тех_Движение!$G$2:$G$5111,Тех_Движение!$D$2:$D$5111,$C111,Тех_Движение!$B$2:$B$5111,"&lt;="&amp;L$3)-$F111)))</f>
        <v>#VALUE!</v>
      </c>
      <c r="M111" s="21" t="e">
        <f>IF(OR($B111="",M$3&lt;$D111+Настройки!$B$7),0,MAX(0,$E111-MAX(0,SUMIFS(Тех_Движение!$G$2:$G$5111,Тех_Движение!$D$2:$D$5111,$C111,Тех_Движение!$B$2:$B$5111,"&lt;="&amp;M$3)-$F111)))</f>
        <v>#VALUE!</v>
      </c>
      <c r="N111" s="21" t="e">
        <f>IF(OR($B111="",N$3&lt;$D111+Настройки!$B$7),0,MAX(0,$E111-MAX(0,SUMIFS(Тех_Движение!$G$2:$G$5111,Тех_Движение!$D$2:$D$5111,$C111,Тех_Движение!$B$2:$B$5111,"&lt;="&amp;N$3)-$F111)))</f>
        <v>#VALUE!</v>
      </c>
      <c r="O111" s="21" t="e">
        <f>IF(OR($B111="",O$3&lt;$D111+Настройки!$B$7),0,MAX(0,$E111-MAX(0,SUMIFS(Тех_Движение!$G$2:$G$5111,Тех_Движение!$D$2:$D$5111,$C111,Тех_Движение!$B$2:$B$5111,"&lt;="&amp;O$3)-$F111)))</f>
        <v>#VALUE!</v>
      </c>
      <c r="P111" s="21" t="e">
        <f>IF(OR($B111="",P$3&lt;$D111+Настройки!$B$7),0,MAX(0,$E111-MAX(0,SUMIFS(Тех_Движение!$G$2:$G$5111,Тех_Движение!$D$2:$D$5111,$C111,Тех_Движение!$B$2:$B$5111,"&lt;="&amp;P$3)-$F111)))</f>
        <v>#VALUE!</v>
      </c>
      <c r="Q111" s="21" t="e">
        <f>IF(OR($B111="",Q$3&lt;$D111+Настройки!$B$7),0,MAX(0,$E111-MAX(0,SUMIFS(Тех_Движение!$G$2:$G$5111,Тех_Движение!$D$2:$D$5111,$C111,Тех_Движение!$B$2:$B$5111,"&lt;="&amp;Q$3)-$F111)))</f>
        <v>#VALUE!</v>
      </c>
      <c r="R111" s="21" t="str">
        <f t="shared" si="4"/>
        <v/>
      </c>
      <c r="S111" s="23" t="str">
        <f>IF($B111="","",VLOOKUP($C111,Настройки!$A$11:$L$17,9,FALSE))</f>
        <v/>
      </c>
      <c r="T111" s="23" t="str">
        <f t="shared" si="5"/>
        <v/>
      </c>
    </row>
    <row r="112" spans="1:20" x14ac:dyDescent="0.3">
      <c r="A112" s="20">
        <f>Тех_Движение!$A$109</f>
        <v>108</v>
      </c>
      <c r="B112" s="20" t="str">
        <f>IF(Тех_Движение!$F$109&gt;0,Тех_Движение!$I$109,"")</f>
        <v>dd.mm_Г 1800</v>
      </c>
      <c r="C112" s="20" t="str">
        <f>IF($B112="","",Тех_Движение!$D$109)</f>
        <v>Г 1800</v>
      </c>
      <c r="D112" s="9">
        <f>IF($B112="","",Тех_Движение!$B$109)</f>
        <v>46256</v>
      </c>
      <c r="E112" s="21">
        <f>IF($B112="","",Тех_Движение!$F$109)</f>
        <v>15</v>
      </c>
      <c r="F112" s="21">
        <f>IF($B112="","",SUMIFS($E$5:$E111,$C$5:$C111,$C112))</f>
        <v>69</v>
      </c>
      <c r="G112" s="21">
        <f>IF($B112="","",MAX(0,$E112-MAX(0,SUMIFS(Тех_Движение!$G$2:$G$5111,Тех_Движение!$D$2:$D$5111,$C112,Тех_Движение!$B$2:$B$5111,"&lt;="&amp;Настройки!$B$5-1)-$F112)))</f>
        <v>0</v>
      </c>
      <c r="H112" s="21">
        <f>IF($B112="","",IF(AND($D112&gt;=Настройки!$B$5,$D112&lt;=Настройки!$B$6),$E112,0))</f>
        <v>0</v>
      </c>
      <c r="I112" s="21">
        <f t="shared" si="3"/>
        <v>0</v>
      </c>
      <c r="J112" s="21">
        <f>IF($B112="","",MAX(0,$E112-MAX(0,SUMIFS(Тех_Движение!$G$2:$G$5111,Тех_Движение!$D$2:$D$5111,$C112,Тех_Движение!$B$2:$B$5111,"&lt;="&amp;Настройки!$B$6)-$F112)))</f>
        <v>0</v>
      </c>
      <c r="K112" s="21">
        <f>IF(OR($B112="",K$3&lt;$D112+Настройки!$B$7),0,MAX(0,$E112-MAX(0,SUMIFS(Тех_Движение!$G$2:$G$5111,Тех_Движение!$D$2:$D$5111,$C112,Тех_Движение!$B$2:$B$5111,"&lt;="&amp;K$3)-$F112)))</f>
        <v>0</v>
      </c>
      <c r="L112" s="21">
        <f>IF(OR($B112="",L$3&lt;$D112+Настройки!$B$7),0,MAX(0,$E112-MAX(0,SUMIFS(Тех_Движение!$G$2:$G$5111,Тех_Движение!$D$2:$D$5111,$C112,Тех_Движение!$B$2:$B$5111,"&lt;="&amp;L$3)-$F112)))</f>
        <v>0</v>
      </c>
      <c r="M112" s="21">
        <f>IF(OR($B112="",M$3&lt;$D112+Настройки!$B$7),0,MAX(0,$E112-MAX(0,SUMIFS(Тех_Движение!$G$2:$G$5111,Тех_Движение!$D$2:$D$5111,$C112,Тех_Движение!$B$2:$B$5111,"&lt;="&amp;M$3)-$F112)))</f>
        <v>0</v>
      </c>
      <c r="N112" s="21">
        <f>IF(OR($B112="",N$3&lt;$D112+Настройки!$B$7),0,MAX(0,$E112-MAX(0,SUMIFS(Тех_Движение!$G$2:$G$5111,Тех_Движение!$D$2:$D$5111,$C112,Тех_Движение!$B$2:$B$5111,"&lt;="&amp;N$3)-$F112)))</f>
        <v>0</v>
      </c>
      <c r="O112" s="21">
        <f>IF(OR($B112="",O$3&lt;$D112+Настройки!$B$7),0,MAX(0,$E112-MAX(0,SUMIFS(Тех_Движение!$G$2:$G$5111,Тех_Движение!$D$2:$D$5111,$C112,Тех_Движение!$B$2:$B$5111,"&lt;="&amp;O$3)-$F112)))</f>
        <v>0</v>
      </c>
      <c r="P112" s="21">
        <f>IF(OR($B112="",P$3&lt;$D112+Настройки!$B$7),0,MAX(0,$E112-MAX(0,SUMIFS(Тех_Движение!$G$2:$G$5111,Тех_Движение!$D$2:$D$5111,$C112,Тех_Движение!$B$2:$B$5111,"&lt;="&amp;P$3)-$F112)))</f>
        <v>0</v>
      </c>
      <c r="Q112" s="21">
        <f>IF(OR($B112="",Q$3&lt;$D112+Настройки!$B$7),0,MAX(0,$E112-MAX(0,SUMIFS(Тех_Движение!$G$2:$G$5111,Тех_Движение!$D$2:$D$5111,$C112,Тех_Движение!$B$2:$B$5111,"&lt;="&amp;Q$3)-$F112)))</f>
        <v>0</v>
      </c>
      <c r="R112" s="21">
        <f t="shared" si="4"/>
        <v>0</v>
      </c>
      <c r="S112" s="23">
        <f>IF($B112="","",VLOOKUP($C112,Настройки!$A$11:$L$17,9,FALSE))</f>
        <v>5</v>
      </c>
      <c r="T112" s="23">
        <f t="shared" si="5"/>
        <v>0</v>
      </c>
    </row>
    <row r="113" spans="1:20" x14ac:dyDescent="0.3">
      <c r="A113" s="20">
        <f>Тех_Движение!$A$110</f>
        <v>109</v>
      </c>
      <c r="B113" s="20" t="str">
        <f>IF(Тех_Движение!$F$110&gt;0,Тех_Движение!$I$110,"")</f>
        <v/>
      </c>
      <c r="C113" s="20" t="str">
        <f>IF($B113="","",Тех_Движение!$D$110)</f>
        <v/>
      </c>
      <c r="D113" s="9" t="str">
        <f>IF($B113="","",Тех_Движение!$B$110)</f>
        <v/>
      </c>
      <c r="E113" s="21" t="str">
        <f>IF($B113="","",Тех_Движение!$F$110)</f>
        <v/>
      </c>
      <c r="F113" s="21" t="str">
        <f>IF($B113="","",SUMIFS($E$5:$E112,$C$5:$C112,$C113))</f>
        <v/>
      </c>
      <c r="G113" s="21" t="str">
        <f>IF($B113="","",MAX(0,$E113-MAX(0,SUMIFS(Тех_Движение!$G$2:$G$5111,Тех_Движение!$D$2:$D$5111,$C113,Тех_Движение!$B$2:$B$5111,"&lt;="&amp;Настройки!$B$5-1)-$F113)))</f>
        <v/>
      </c>
      <c r="H113" s="21" t="str">
        <f>IF($B113="","",IF(AND($D113&gt;=Настройки!$B$5,$D113&lt;=Настройки!$B$6),$E113,0))</f>
        <v/>
      </c>
      <c r="I113" s="21" t="str">
        <f t="shared" si="3"/>
        <v/>
      </c>
      <c r="J113" s="21" t="str">
        <f>IF($B113="","",MAX(0,$E113-MAX(0,SUMIFS(Тех_Движение!$G$2:$G$5111,Тех_Движение!$D$2:$D$5111,$C113,Тех_Движение!$B$2:$B$5111,"&lt;="&amp;Настройки!$B$6)-$F113)))</f>
        <v/>
      </c>
      <c r="K113" s="21" t="e">
        <f>IF(OR($B113="",K$3&lt;$D113+Настройки!$B$7),0,MAX(0,$E113-MAX(0,SUMIFS(Тех_Движение!$G$2:$G$5111,Тех_Движение!$D$2:$D$5111,$C113,Тех_Движение!$B$2:$B$5111,"&lt;="&amp;K$3)-$F113)))</f>
        <v>#VALUE!</v>
      </c>
      <c r="L113" s="21" t="e">
        <f>IF(OR($B113="",L$3&lt;$D113+Настройки!$B$7),0,MAX(0,$E113-MAX(0,SUMIFS(Тех_Движение!$G$2:$G$5111,Тех_Движение!$D$2:$D$5111,$C113,Тех_Движение!$B$2:$B$5111,"&lt;="&amp;L$3)-$F113)))</f>
        <v>#VALUE!</v>
      </c>
      <c r="M113" s="21" t="e">
        <f>IF(OR($B113="",M$3&lt;$D113+Настройки!$B$7),0,MAX(0,$E113-MAX(0,SUMIFS(Тех_Движение!$G$2:$G$5111,Тех_Движение!$D$2:$D$5111,$C113,Тех_Движение!$B$2:$B$5111,"&lt;="&amp;M$3)-$F113)))</f>
        <v>#VALUE!</v>
      </c>
      <c r="N113" s="21" t="e">
        <f>IF(OR($B113="",N$3&lt;$D113+Настройки!$B$7),0,MAX(0,$E113-MAX(0,SUMIFS(Тех_Движение!$G$2:$G$5111,Тех_Движение!$D$2:$D$5111,$C113,Тех_Движение!$B$2:$B$5111,"&lt;="&amp;N$3)-$F113)))</f>
        <v>#VALUE!</v>
      </c>
      <c r="O113" s="21" t="e">
        <f>IF(OR($B113="",O$3&lt;$D113+Настройки!$B$7),0,MAX(0,$E113-MAX(0,SUMIFS(Тех_Движение!$G$2:$G$5111,Тех_Движение!$D$2:$D$5111,$C113,Тех_Движение!$B$2:$B$5111,"&lt;="&amp;O$3)-$F113)))</f>
        <v>#VALUE!</v>
      </c>
      <c r="P113" s="21" t="e">
        <f>IF(OR($B113="",P$3&lt;$D113+Настройки!$B$7),0,MAX(0,$E113-MAX(0,SUMIFS(Тех_Движение!$G$2:$G$5111,Тех_Движение!$D$2:$D$5111,$C113,Тех_Движение!$B$2:$B$5111,"&lt;="&amp;P$3)-$F113)))</f>
        <v>#VALUE!</v>
      </c>
      <c r="Q113" s="21" t="e">
        <f>IF(OR($B113="",Q$3&lt;$D113+Настройки!$B$7),0,MAX(0,$E113-MAX(0,SUMIFS(Тех_Движение!$G$2:$G$5111,Тех_Движение!$D$2:$D$5111,$C113,Тех_Движение!$B$2:$B$5111,"&lt;="&amp;Q$3)-$F113)))</f>
        <v>#VALUE!</v>
      </c>
      <c r="R113" s="21" t="str">
        <f t="shared" si="4"/>
        <v/>
      </c>
      <c r="S113" s="23" t="str">
        <f>IF($B113="","",VLOOKUP($C113,Настройки!$A$11:$L$17,9,FALSE))</f>
        <v/>
      </c>
      <c r="T113" s="23" t="str">
        <f t="shared" si="5"/>
        <v/>
      </c>
    </row>
    <row r="114" spans="1:20" x14ac:dyDescent="0.3">
      <c r="A114" s="20">
        <f>Тех_Движение!$A$111</f>
        <v>110</v>
      </c>
      <c r="B114" s="20" t="str">
        <f>IF(Тех_Движение!$F$111&gt;0,Тех_Движение!$I$111,"")</f>
        <v>dd.mm_Г 800</v>
      </c>
      <c r="C114" s="20" t="str">
        <f>IF($B114="","",Тех_Движение!$D$111)</f>
        <v>Г 800</v>
      </c>
      <c r="D114" s="9">
        <f>IF($B114="","",Тех_Движение!$B$111)</f>
        <v>46256</v>
      </c>
      <c r="E114" s="21">
        <f>IF($B114="","",Тех_Движение!$F$111)</f>
        <v>10</v>
      </c>
      <c r="F114" s="21">
        <f>IF($B114="","",SUMIFS($E$5:$E113,$C$5:$C113,$C114))</f>
        <v>10</v>
      </c>
      <c r="G114" s="21">
        <f>IF($B114="","",MAX(0,$E114-MAX(0,SUMIFS(Тех_Движение!$G$2:$G$5111,Тех_Движение!$D$2:$D$5111,$C114,Тех_Движение!$B$2:$B$5111,"&lt;="&amp;Настройки!$B$5-1)-$F114)))</f>
        <v>0</v>
      </c>
      <c r="H114" s="21">
        <f>IF($B114="","",IF(AND($D114&gt;=Настройки!$B$5,$D114&lt;=Настройки!$B$6),$E114,0))</f>
        <v>0</v>
      </c>
      <c r="I114" s="21">
        <f t="shared" si="3"/>
        <v>0</v>
      </c>
      <c r="J114" s="21">
        <f>IF($B114="","",MAX(0,$E114-MAX(0,SUMIFS(Тех_Движение!$G$2:$G$5111,Тех_Движение!$D$2:$D$5111,$C114,Тех_Движение!$B$2:$B$5111,"&lt;="&amp;Настройки!$B$6)-$F114)))</f>
        <v>0</v>
      </c>
      <c r="K114" s="21">
        <f>IF(OR($B114="",K$3&lt;$D114+Настройки!$B$7),0,MAX(0,$E114-MAX(0,SUMIFS(Тех_Движение!$G$2:$G$5111,Тех_Движение!$D$2:$D$5111,$C114,Тех_Движение!$B$2:$B$5111,"&lt;="&amp;K$3)-$F114)))</f>
        <v>0</v>
      </c>
      <c r="L114" s="21">
        <f>IF(OR($B114="",L$3&lt;$D114+Настройки!$B$7),0,MAX(0,$E114-MAX(0,SUMIFS(Тех_Движение!$G$2:$G$5111,Тех_Движение!$D$2:$D$5111,$C114,Тех_Движение!$B$2:$B$5111,"&lt;="&amp;L$3)-$F114)))</f>
        <v>0</v>
      </c>
      <c r="M114" s="21">
        <f>IF(OR($B114="",M$3&lt;$D114+Настройки!$B$7),0,MAX(0,$E114-MAX(0,SUMIFS(Тех_Движение!$G$2:$G$5111,Тех_Движение!$D$2:$D$5111,$C114,Тех_Движение!$B$2:$B$5111,"&lt;="&amp;M$3)-$F114)))</f>
        <v>0</v>
      </c>
      <c r="N114" s="21">
        <f>IF(OR($B114="",N$3&lt;$D114+Настройки!$B$7),0,MAX(0,$E114-MAX(0,SUMIFS(Тех_Движение!$G$2:$G$5111,Тех_Движение!$D$2:$D$5111,$C114,Тех_Движение!$B$2:$B$5111,"&lt;="&amp;N$3)-$F114)))</f>
        <v>0</v>
      </c>
      <c r="O114" s="21">
        <f>IF(OR($B114="",O$3&lt;$D114+Настройки!$B$7),0,MAX(0,$E114-MAX(0,SUMIFS(Тех_Движение!$G$2:$G$5111,Тех_Движение!$D$2:$D$5111,$C114,Тех_Движение!$B$2:$B$5111,"&lt;="&amp;O$3)-$F114)))</f>
        <v>0</v>
      </c>
      <c r="P114" s="21">
        <f>IF(OR($B114="",P$3&lt;$D114+Настройки!$B$7),0,MAX(0,$E114-MAX(0,SUMIFS(Тех_Движение!$G$2:$G$5111,Тех_Движение!$D$2:$D$5111,$C114,Тех_Движение!$B$2:$B$5111,"&lt;="&amp;P$3)-$F114)))</f>
        <v>0</v>
      </c>
      <c r="Q114" s="21">
        <f>IF(OR($B114="",Q$3&lt;$D114+Настройки!$B$7),0,MAX(0,$E114-MAX(0,SUMIFS(Тех_Движение!$G$2:$G$5111,Тех_Движение!$D$2:$D$5111,$C114,Тех_Движение!$B$2:$B$5111,"&lt;="&amp;Q$3)-$F114)))</f>
        <v>0</v>
      </c>
      <c r="R114" s="21">
        <f t="shared" si="4"/>
        <v>0</v>
      </c>
      <c r="S114" s="23">
        <f>IF($B114="","",VLOOKUP($C114,Настройки!$A$11:$L$17,9,FALSE))</f>
        <v>5</v>
      </c>
      <c r="T114" s="23">
        <f t="shared" si="5"/>
        <v>0</v>
      </c>
    </row>
    <row r="115" spans="1:20" x14ac:dyDescent="0.3">
      <c r="A115" s="20">
        <f>Тех_Движение!$A$112</f>
        <v>111</v>
      </c>
      <c r="B115" s="20" t="str">
        <f>IF(Тех_Движение!$F$112&gt;0,Тех_Движение!$I$112,"")</f>
        <v/>
      </c>
      <c r="C115" s="20" t="str">
        <f>IF($B115="","",Тех_Движение!$D$112)</f>
        <v/>
      </c>
      <c r="D115" s="9" t="str">
        <f>IF($B115="","",Тех_Движение!$B$112)</f>
        <v/>
      </c>
      <c r="E115" s="21" t="str">
        <f>IF($B115="","",Тех_Движение!$F$112)</f>
        <v/>
      </c>
      <c r="F115" s="21" t="str">
        <f>IF($B115="","",SUMIFS($E$5:$E114,$C$5:$C114,$C115))</f>
        <v/>
      </c>
      <c r="G115" s="21" t="str">
        <f>IF($B115="","",MAX(0,$E115-MAX(0,SUMIFS(Тех_Движение!$G$2:$G$5111,Тех_Движение!$D$2:$D$5111,$C115,Тех_Движение!$B$2:$B$5111,"&lt;="&amp;Настройки!$B$5-1)-$F115)))</f>
        <v/>
      </c>
      <c r="H115" s="21" t="str">
        <f>IF($B115="","",IF(AND($D115&gt;=Настройки!$B$5,$D115&lt;=Настройки!$B$6),$E115,0))</f>
        <v/>
      </c>
      <c r="I115" s="21" t="str">
        <f t="shared" si="3"/>
        <v/>
      </c>
      <c r="J115" s="21" t="str">
        <f>IF($B115="","",MAX(0,$E115-MAX(0,SUMIFS(Тех_Движение!$G$2:$G$5111,Тех_Движение!$D$2:$D$5111,$C115,Тех_Движение!$B$2:$B$5111,"&lt;="&amp;Настройки!$B$6)-$F115)))</f>
        <v/>
      </c>
      <c r="K115" s="21" t="e">
        <f>IF(OR($B115="",K$3&lt;$D115+Настройки!$B$7),0,MAX(0,$E115-MAX(0,SUMIFS(Тех_Движение!$G$2:$G$5111,Тех_Движение!$D$2:$D$5111,$C115,Тех_Движение!$B$2:$B$5111,"&lt;="&amp;K$3)-$F115)))</f>
        <v>#VALUE!</v>
      </c>
      <c r="L115" s="21" t="e">
        <f>IF(OR($B115="",L$3&lt;$D115+Настройки!$B$7),0,MAX(0,$E115-MAX(0,SUMIFS(Тех_Движение!$G$2:$G$5111,Тех_Движение!$D$2:$D$5111,$C115,Тех_Движение!$B$2:$B$5111,"&lt;="&amp;L$3)-$F115)))</f>
        <v>#VALUE!</v>
      </c>
      <c r="M115" s="21" t="e">
        <f>IF(OR($B115="",M$3&lt;$D115+Настройки!$B$7),0,MAX(0,$E115-MAX(0,SUMIFS(Тех_Движение!$G$2:$G$5111,Тех_Движение!$D$2:$D$5111,$C115,Тех_Движение!$B$2:$B$5111,"&lt;="&amp;M$3)-$F115)))</f>
        <v>#VALUE!</v>
      </c>
      <c r="N115" s="21" t="e">
        <f>IF(OR($B115="",N$3&lt;$D115+Настройки!$B$7),0,MAX(0,$E115-MAX(0,SUMIFS(Тех_Движение!$G$2:$G$5111,Тех_Движение!$D$2:$D$5111,$C115,Тех_Движение!$B$2:$B$5111,"&lt;="&amp;N$3)-$F115)))</f>
        <v>#VALUE!</v>
      </c>
      <c r="O115" s="21" t="e">
        <f>IF(OR($B115="",O$3&lt;$D115+Настройки!$B$7),0,MAX(0,$E115-MAX(0,SUMIFS(Тех_Движение!$G$2:$G$5111,Тех_Движение!$D$2:$D$5111,$C115,Тех_Движение!$B$2:$B$5111,"&lt;="&amp;O$3)-$F115)))</f>
        <v>#VALUE!</v>
      </c>
      <c r="P115" s="21" t="e">
        <f>IF(OR($B115="",P$3&lt;$D115+Настройки!$B$7),0,MAX(0,$E115-MAX(0,SUMIFS(Тех_Движение!$G$2:$G$5111,Тех_Движение!$D$2:$D$5111,$C115,Тех_Движение!$B$2:$B$5111,"&lt;="&amp;P$3)-$F115)))</f>
        <v>#VALUE!</v>
      </c>
      <c r="Q115" s="21" t="e">
        <f>IF(OR($B115="",Q$3&lt;$D115+Настройки!$B$7),0,MAX(0,$E115-MAX(0,SUMIFS(Тех_Движение!$G$2:$G$5111,Тех_Движение!$D$2:$D$5111,$C115,Тех_Движение!$B$2:$B$5111,"&lt;="&amp;Q$3)-$F115)))</f>
        <v>#VALUE!</v>
      </c>
      <c r="R115" s="21" t="str">
        <f t="shared" si="4"/>
        <v/>
      </c>
      <c r="S115" s="23" t="str">
        <f>IF($B115="","",VLOOKUP($C115,Настройки!$A$11:$L$17,9,FALSE))</f>
        <v/>
      </c>
      <c r="T115" s="23" t="str">
        <f t="shared" si="5"/>
        <v/>
      </c>
    </row>
    <row r="116" spans="1:20" x14ac:dyDescent="0.3">
      <c r="A116" s="20">
        <f>Тех_Движение!$A$113</f>
        <v>112</v>
      </c>
      <c r="B116" s="20" t="str">
        <f>IF(Тех_Движение!$F$113&gt;0,Тех_Движение!$I$113,"")</f>
        <v/>
      </c>
      <c r="C116" s="20" t="str">
        <f>IF($B116="","",Тех_Движение!$D$113)</f>
        <v/>
      </c>
      <c r="D116" s="9" t="str">
        <f>IF($B116="","",Тех_Движение!$B$113)</f>
        <v/>
      </c>
      <c r="E116" s="21" t="str">
        <f>IF($B116="","",Тех_Движение!$F$113)</f>
        <v/>
      </c>
      <c r="F116" s="21" t="str">
        <f>IF($B116="","",SUMIFS($E$5:$E115,$C$5:$C115,$C116))</f>
        <v/>
      </c>
      <c r="G116" s="21" t="str">
        <f>IF($B116="","",MAX(0,$E116-MAX(0,SUMIFS(Тех_Движение!$G$2:$G$5111,Тех_Движение!$D$2:$D$5111,$C116,Тех_Движение!$B$2:$B$5111,"&lt;="&amp;Настройки!$B$5-1)-$F116)))</f>
        <v/>
      </c>
      <c r="H116" s="21" t="str">
        <f>IF($B116="","",IF(AND($D116&gt;=Настройки!$B$5,$D116&lt;=Настройки!$B$6),$E116,0))</f>
        <v/>
      </c>
      <c r="I116" s="21" t="str">
        <f t="shared" si="3"/>
        <v/>
      </c>
      <c r="J116" s="21" t="str">
        <f>IF($B116="","",MAX(0,$E116-MAX(0,SUMIFS(Тех_Движение!$G$2:$G$5111,Тех_Движение!$D$2:$D$5111,$C116,Тех_Движение!$B$2:$B$5111,"&lt;="&amp;Настройки!$B$6)-$F116)))</f>
        <v/>
      </c>
      <c r="K116" s="21" t="e">
        <f>IF(OR($B116="",K$3&lt;$D116+Настройки!$B$7),0,MAX(0,$E116-MAX(0,SUMIFS(Тех_Движение!$G$2:$G$5111,Тех_Движение!$D$2:$D$5111,$C116,Тех_Движение!$B$2:$B$5111,"&lt;="&amp;K$3)-$F116)))</f>
        <v>#VALUE!</v>
      </c>
      <c r="L116" s="21" t="e">
        <f>IF(OR($B116="",L$3&lt;$D116+Настройки!$B$7),0,MAX(0,$E116-MAX(0,SUMIFS(Тех_Движение!$G$2:$G$5111,Тех_Движение!$D$2:$D$5111,$C116,Тех_Движение!$B$2:$B$5111,"&lt;="&amp;L$3)-$F116)))</f>
        <v>#VALUE!</v>
      </c>
      <c r="M116" s="21" t="e">
        <f>IF(OR($B116="",M$3&lt;$D116+Настройки!$B$7),0,MAX(0,$E116-MAX(0,SUMIFS(Тех_Движение!$G$2:$G$5111,Тех_Движение!$D$2:$D$5111,$C116,Тех_Движение!$B$2:$B$5111,"&lt;="&amp;M$3)-$F116)))</f>
        <v>#VALUE!</v>
      </c>
      <c r="N116" s="21" t="e">
        <f>IF(OR($B116="",N$3&lt;$D116+Настройки!$B$7),0,MAX(0,$E116-MAX(0,SUMIFS(Тех_Движение!$G$2:$G$5111,Тех_Движение!$D$2:$D$5111,$C116,Тех_Движение!$B$2:$B$5111,"&lt;="&amp;N$3)-$F116)))</f>
        <v>#VALUE!</v>
      </c>
      <c r="O116" s="21" t="e">
        <f>IF(OR($B116="",O$3&lt;$D116+Настройки!$B$7),0,MAX(0,$E116-MAX(0,SUMIFS(Тех_Движение!$G$2:$G$5111,Тех_Движение!$D$2:$D$5111,$C116,Тех_Движение!$B$2:$B$5111,"&lt;="&amp;O$3)-$F116)))</f>
        <v>#VALUE!</v>
      </c>
      <c r="P116" s="21" t="e">
        <f>IF(OR($B116="",P$3&lt;$D116+Настройки!$B$7),0,MAX(0,$E116-MAX(0,SUMIFS(Тех_Движение!$G$2:$G$5111,Тех_Движение!$D$2:$D$5111,$C116,Тех_Движение!$B$2:$B$5111,"&lt;="&amp;P$3)-$F116)))</f>
        <v>#VALUE!</v>
      </c>
      <c r="Q116" s="21" t="e">
        <f>IF(OR($B116="",Q$3&lt;$D116+Настройки!$B$7),0,MAX(0,$E116-MAX(0,SUMIFS(Тех_Движение!$G$2:$G$5111,Тех_Движение!$D$2:$D$5111,$C116,Тех_Движение!$B$2:$B$5111,"&lt;="&amp;Q$3)-$F116)))</f>
        <v>#VALUE!</v>
      </c>
      <c r="R116" s="21" t="str">
        <f t="shared" si="4"/>
        <v/>
      </c>
      <c r="S116" s="23" t="str">
        <f>IF($B116="","",VLOOKUP($C116,Настройки!$A$11:$L$17,9,FALSE))</f>
        <v/>
      </c>
      <c r="T116" s="23" t="str">
        <f t="shared" si="5"/>
        <v/>
      </c>
    </row>
    <row r="117" spans="1:20" x14ac:dyDescent="0.3">
      <c r="A117" s="20">
        <f>Тех_Движение!$A$114</f>
        <v>113</v>
      </c>
      <c r="B117" s="20" t="str">
        <f>IF(Тех_Движение!$F$114&gt;0,Тех_Движение!$I$114,"")</f>
        <v/>
      </c>
      <c r="C117" s="20" t="str">
        <f>IF($B117="","",Тех_Движение!$D$114)</f>
        <v/>
      </c>
      <c r="D117" s="9" t="str">
        <f>IF($B117="","",Тех_Движение!$B$114)</f>
        <v/>
      </c>
      <c r="E117" s="21" t="str">
        <f>IF($B117="","",Тех_Движение!$F$114)</f>
        <v/>
      </c>
      <c r="F117" s="21" t="str">
        <f>IF($B117="","",SUMIFS($E$5:$E116,$C$5:$C116,$C117))</f>
        <v/>
      </c>
      <c r="G117" s="21" t="str">
        <f>IF($B117="","",MAX(0,$E117-MAX(0,SUMIFS(Тех_Движение!$G$2:$G$5111,Тех_Движение!$D$2:$D$5111,$C117,Тех_Движение!$B$2:$B$5111,"&lt;="&amp;Настройки!$B$5-1)-$F117)))</f>
        <v/>
      </c>
      <c r="H117" s="21" t="str">
        <f>IF($B117="","",IF(AND($D117&gt;=Настройки!$B$5,$D117&lt;=Настройки!$B$6),$E117,0))</f>
        <v/>
      </c>
      <c r="I117" s="21" t="str">
        <f t="shared" si="3"/>
        <v/>
      </c>
      <c r="J117" s="21" t="str">
        <f>IF($B117="","",MAX(0,$E117-MAX(0,SUMIFS(Тех_Движение!$G$2:$G$5111,Тех_Движение!$D$2:$D$5111,$C117,Тех_Движение!$B$2:$B$5111,"&lt;="&amp;Настройки!$B$6)-$F117)))</f>
        <v/>
      </c>
      <c r="K117" s="21" t="e">
        <f>IF(OR($B117="",K$3&lt;$D117+Настройки!$B$7),0,MAX(0,$E117-MAX(0,SUMIFS(Тех_Движение!$G$2:$G$5111,Тех_Движение!$D$2:$D$5111,$C117,Тех_Движение!$B$2:$B$5111,"&lt;="&amp;K$3)-$F117)))</f>
        <v>#VALUE!</v>
      </c>
      <c r="L117" s="21" t="e">
        <f>IF(OR($B117="",L$3&lt;$D117+Настройки!$B$7),0,MAX(0,$E117-MAX(0,SUMIFS(Тех_Движение!$G$2:$G$5111,Тех_Движение!$D$2:$D$5111,$C117,Тех_Движение!$B$2:$B$5111,"&lt;="&amp;L$3)-$F117)))</f>
        <v>#VALUE!</v>
      </c>
      <c r="M117" s="21" t="e">
        <f>IF(OR($B117="",M$3&lt;$D117+Настройки!$B$7),0,MAX(0,$E117-MAX(0,SUMIFS(Тех_Движение!$G$2:$G$5111,Тех_Движение!$D$2:$D$5111,$C117,Тех_Движение!$B$2:$B$5111,"&lt;="&amp;M$3)-$F117)))</f>
        <v>#VALUE!</v>
      </c>
      <c r="N117" s="21" t="e">
        <f>IF(OR($B117="",N$3&lt;$D117+Настройки!$B$7),0,MAX(0,$E117-MAX(0,SUMIFS(Тех_Движение!$G$2:$G$5111,Тех_Движение!$D$2:$D$5111,$C117,Тех_Движение!$B$2:$B$5111,"&lt;="&amp;N$3)-$F117)))</f>
        <v>#VALUE!</v>
      </c>
      <c r="O117" s="21" t="e">
        <f>IF(OR($B117="",O$3&lt;$D117+Настройки!$B$7),0,MAX(0,$E117-MAX(0,SUMIFS(Тех_Движение!$G$2:$G$5111,Тех_Движение!$D$2:$D$5111,$C117,Тех_Движение!$B$2:$B$5111,"&lt;="&amp;O$3)-$F117)))</f>
        <v>#VALUE!</v>
      </c>
      <c r="P117" s="21" t="e">
        <f>IF(OR($B117="",P$3&lt;$D117+Настройки!$B$7),0,MAX(0,$E117-MAX(0,SUMIFS(Тех_Движение!$G$2:$G$5111,Тех_Движение!$D$2:$D$5111,$C117,Тех_Движение!$B$2:$B$5111,"&lt;="&amp;P$3)-$F117)))</f>
        <v>#VALUE!</v>
      </c>
      <c r="Q117" s="21" t="e">
        <f>IF(OR($B117="",Q$3&lt;$D117+Настройки!$B$7),0,MAX(0,$E117-MAX(0,SUMIFS(Тех_Движение!$G$2:$G$5111,Тех_Движение!$D$2:$D$5111,$C117,Тех_Движение!$B$2:$B$5111,"&lt;="&amp;Q$3)-$F117)))</f>
        <v>#VALUE!</v>
      </c>
      <c r="R117" s="21" t="str">
        <f t="shared" si="4"/>
        <v/>
      </c>
      <c r="S117" s="23" t="str">
        <f>IF($B117="","",VLOOKUP($C117,Настройки!$A$11:$L$17,9,FALSE))</f>
        <v/>
      </c>
      <c r="T117" s="23" t="str">
        <f t="shared" si="5"/>
        <v/>
      </c>
    </row>
    <row r="118" spans="1:20" x14ac:dyDescent="0.3">
      <c r="A118" s="20">
        <f>Тех_Движение!$A$115</f>
        <v>114</v>
      </c>
      <c r="B118" s="20" t="str">
        <f>IF(Тех_Движение!$F$115&gt;0,Тех_Движение!$I$115,"")</f>
        <v/>
      </c>
      <c r="C118" s="20" t="str">
        <f>IF($B118="","",Тех_Движение!$D$115)</f>
        <v/>
      </c>
      <c r="D118" s="9" t="str">
        <f>IF($B118="","",Тех_Движение!$B$115)</f>
        <v/>
      </c>
      <c r="E118" s="21" t="str">
        <f>IF($B118="","",Тех_Движение!$F$115)</f>
        <v/>
      </c>
      <c r="F118" s="21" t="str">
        <f>IF($B118="","",SUMIFS($E$5:$E117,$C$5:$C117,$C118))</f>
        <v/>
      </c>
      <c r="G118" s="21" t="str">
        <f>IF($B118="","",MAX(0,$E118-MAX(0,SUMIFS(Тех_Движение!$G$2:$G$5111,Тех_Движение!$D$2:$D$5111,$C118,Тех_Движение!$B$2:$B$5111,"&lt;="&amp;Настройки!$B$5-1)-$F118)))</f>
        <v/>
      </c>
      <c r="H118" s="21" t="str">
        <f>IF($B118="","",IF(AND($D118&gt;=Настройки!$B$5,$D118&lt;=Настройки!$B$6),$E118,0))</f>
        <v/>
      </c>
      <c r="I118" s="21" t="str">
        <f t="shared" si="3"/>
        <v/>
      </c>
      <c r="J118" s="21" t="str">
        <f>IF($B118="","",MAX(0,$E118-MAX(0,SUMIFS(Тех_Движение!$G$2:$G$5111,Тех_Движение!$D$2:$D$5111,$C118,Тех_Движение!$B$2:$B$5111,"&lt;="&amp;Настройки!$B$6)-$F118)))</f>
        <v/>
      </c>
      <c r="K118" s="21" t="e">
        <f>IF(OR($B118="",K$3&lt;$D118+Настройки!$B$7),0,MAX(0,$E118-MAX(0,SUMIFS(Тех_Движение!$G$2:$G$5111,Тех_Движение!$D$2:$D$5111,$C118,Тех_Движение!$B$2:$B$5111,"&lt;="&amp;K$3)-$F118)))</f>
        <v>#VALUE!</v>
      </c>
      <c r="L118" s="21" t="e">
        <f>IF(OR($B118="",L$3&lt;$D118+Настройки!$B$7),0,MAX(0,$E118-MAX(0,SUMIFS(Тех_Движение!$G$2:$G$5111,Тех_Движение!$D$2:$D$5111,$C118,Тех_Движение!$B$2:$B$5111,"&lt;="&amp;L$3)-$F118)))</f>
        <v>#VALUE!</v>
      </c>
      <c r="M118" s="21" t="e">
        <f>IF(OR($B118="",M$3&lt;$D118+Настройки!$B$7),0,MAX(0,$E118-MAX(0,SUMIFS(Тех_Движение!$G$2:$G$5111,Тех_Движение!$D$2:$D$5111,$C118,Тех_Движение!$B$2:$B$5111,"&lt;="&amp;M$3)-$F118)))</f>
        <v>#VALUE!</v>
      </c>
      <c r="N118" s="21" t="e">
        <f>IF(OR($B118="",N$3&lt;$D118+Настройки!$B$7),0,MAX(0,$E118-MAX(0,SUMIFS(Тех_Движение!$G$2:$G$5111,Тех_Движение!$D$2:$D$5111,$C118,Тех_Движение!$B$2:$B$5111,"&lt;="&amp;N$3)-$F118)))</f>
        <v>#VALUE!</v>
      </c>
      <c r="O118" s="21" t="e">
        <f>IF(OR($B118="",O$3&lt;$D118+Настройки!$B$7),0,MAX(0,$E118-MAX(0,SUMIFS(Тех_Движение!$G$2:$G$5111,Тех_Движение!$D$2:$D$5111,$C118,Тех_Движение!$B$2:$B$5111,"&lt;="&amp;O$3)-$F118)))</f>
        <v>#VALUE!</v>
      </c>
      <c r="P118" s="21" t="e">
        <f>IF(OR($B118="",P$3&lt;$D118+Настройки!$B$7),0,MAX(0,$E118-MAX(0,SUMIFS(Тех_Движение!$G$2:$G$5111,Тех_Движение!$D$2:$D$5111,$C118,Тех_Движение!$B$2:$B$5111,"&lt;="&amp;P$3)-$F118)))</f>
        <v>#VALUE!</v>
      </c>
      <c r="Q118" s="21" t="e">
        <f>IF(OR($B118="",Q$3&lt;$D118+Настройки!$B$7),0,MAX(0,$E118-MAX(0,SUMIFS(Тех_Движение!$G$2:$G$5111,Тех_Движение!$D$2:$D$5111,$C118,Тех_Движение!$B$2:$B$5111,"&lt;="&amp;Q$3)-$F118)))</f>
        <v>#VALUE!</v>
      </c>
      <c r="R118" s="21" t="str">
        <f t="shared" si="4"/>
        <v/>
      </c>
      <c r="S118" s="23" t="str">
        <f>IF($B118="","",VLOOKUP($C118,Настройки!$A$11:$L$17,9,FALSE))</f>
        <v/>
      </c>
      <c r="T118" s="23" t="str">
        <f t="shared" si="5"/>
        <v/>
      </c>
    </row>
    <row r="119" spans="1:20" x14ac:dyDescent="0.3">
      <c r="A119" s="20">
        <f>Тех_Движение!$A$116</f>
        <v>115</v>
      </c>
      <c r="B119" s="20" t="str">
        <f>IF(Тех_Движение!$F$116&gt;0,Тех_Движение!$I$116,"")</f>
        <v/>
      </c>
      <c r="C119" s="20" t="str">
        <f>IF($B119="","",Тех_Движение!$D$116)</f>
        <v/>
      </c>
      <c r="D119" s="9" t="str">
        <f>IF($B119="","",Тех_Движение!$B$116)</f>
        <v/>
      </c>
      <c r="E119" s="21" t="str">
        <f>IF($B119="","",Тех_Движение!$F$116)</f>
        <v/>
      </c>
      <c r="F119" s="21" t="str">
        <f>IF($B119="","",SUMIFS($E$5:$E118,$C$5:$C118,$C119))</f>
        <v/>
      </c>
      <c r="G119" s="21" t="str">
        <f>IF($B119="","",MAX(0,$E119-MAX(0,SUMIFS(Тех_Движение!$G$2:$G$5111,Тех_Движение!$D$2:$D$5111,$C119,Тех_Движение!$B$2:$B$5111,"&lt;="&amp;Настройки!$B$5-1)-$F119)))</f>
        <v/>
      </c>
      <c r="H119" s="21" t="str">
        <f>IF($B119="","",IF(AND($D119&gt;=Настройки!$B$5,$D119&lt;=Настройки!$B$6),$E119,0))</f>
        <v/>
      </c>
      <c r="I119" s="21" t="str">
        <f t="shared" si="3"/>
        <v/>
      </c>
      <c r="J119" s="21" t="str">
        <f>IF($B119="","",MAX(0,$E119-MAX(0,SUMIFS(Тех_Движение!$G$2:$G$5111,Тех_Движение!$D$2:$D$5111,$C119,Тех_Движение!$B$2:$B$5111,"&lt;="&amp;Настройки!$B$6)-$F119)))</f>
        <v/>
      </c>
      <c r="K119" s="21" t="e">
        <f>IF(OR($B119="",K$3&lt;$D119+Настройки!$B$7),0,MAX(0,$E119-MAX(0,SUMIFS(Тех_Движение!$G$2:$G$5111,Тех_Движение!$D$2:$D$5111,$C119,Тех_Движение!$B$2:$B$5111,"&lt;="&amp;K$3)-$F119)))</f>
        <v>#VALUE!</v>
      </c>
      <c r="L119" s="21" t="e">
        <f>IF(OR($B119="",L$3&lt;$D119+Настройки!$B$7),0,MAX(0,$E119-MAX(0,SUMIFS(Тех_Движение!$G$2:$G$5111,Тех_Движение!$D$2:$D$5111,$C119,Тех_Движение!$B$2:$B$5111,"&lt;="&amp;L$3)-$F119)))</f>
        <v>#VALUE!</v>
      </c>
      <c r="M119" s="21" t="e">
        <f>IF(OR($B119="",M$3&lt;$D119+Настройки!$B$7),0,MAX(0,$E119-MAX(0,SUMIFS(Тех_Движение!$G$2:$G$5111,Тех_Движение!$D$2:$D$5111,$C119,Тех_Движение!$B$2:$B$5111,"&lt;="&amp;M$3)-$F119)))</f>
        <v>#VALUE!</v>
      </c>
      <c r="N119" s="21" t="e">
        <f>IF(OR($B119="",N$3&lt;$D119+Настройки!$B$7),0,MAX(0,$E119-MAX(0,SUMIFS(Тех_Движение!$G$2:$G$5111,Тех_Движение!$D$2:$D$5111,$C119,Тех_Движение!$B$2:$B$5111,"&lt;="&amp;N$3)-$F119)))</f>
        <v>#VALUE!</v>
      </c>
      <c r="O119" s="21" t="e">
        <f>IF(OR($B119="",O$3&lt;$D119+Настройки!$B$7),0,MAX(0,$E119-MAX(0,SUMIFS(Тех_Движение!$G$2:$G$5111,Тех_Движение!$D$2:$D$5111,$C119,Тех_Движение!$B$2:$B$5111,"&lt;="&amp;O$3)-$F119)))</f>
        <v>#VALUE!</v>
      </c>
      <c r="P119" s="21" t="e">
        <f>IF(OR($B119="",P$3&lt;$D119+Настройки!$B$7),0,MAX(0,$E119-MAX(0,SUMIFS(Тех_Движение!$G$2:$G$5111,Тех_Движение!$D$2:$D$5111,$C119,Тех_Движение!$B$2:$B$5111,"&lt;="&amp;P$3)-$F119)))</f>
        <v>#VALUE!</v>
      </c>
      <c r="Q119" s="21" t="e">
        <f>IF(OR($B119="",Q$3&lt;$D119+Настройки!$B$7),0,MAX(0,$E119-MAX(0,SUMIFS(Тех_Движение!$G$2:$G$5111,Тех_Движение!$D$2:$D$5111,$C119,Тех_Движение!$B$2:$B$5111,"&lt;="&amp;Q$3)-$F119)))</f>
        <v>#VALUE!</v>
      </c>
      <c r="R119" s="21" t="str">
        <f t="shared" si="4"/>
        <v/>
      </c>
      <c r="S119" s="23" t="str">
        <f>IF($B119="","",VLOOKUP($C119,Настройки!$A$11:$L$17,9,FALSE))</f>
        <v/>
      </c>
      <c r="T119" s="23" t="str">
        <f t="shared" si="5"/>
        <v/>
      </c>
    </row>
    <row r="120" spans="1:20" x14ac:dyDescent="0.3">
      <c r="A120" s="20">
        <f>Тех_Движение!$A$117</f>
        <v>116</v>
      </c>
      <c r="B120" s="20" t="str">
        <f>IF(Тех_Движение!$F$117&gt;0,Тех_Движение!$I$117,"")</f>
        <v/>
      </c>
      <c r="C120" s="20" t="str">
        <f>IF($B120="","",Тех_Движение!$D$117)</f>
        <v/>
      </c>
      <c r="D120" s="9" t="str">
        <f>IF($B120="","",Тех_Движение!$B$117)</f>
        <v/>
      </c>
      <c r="E120" s="21" t="str">
        <f>IF($B120="","",Тех_Движение!$F$117)</f>
        <v/>
      </c>
      <c r="F120" s="21" t="str">
        <f>IF($B120="","",SUMIFS($E$5:$E119,$C$5:$C119,$C120))</f>
        <v/>
      </c>
      <c r="G120" s="21" t="str">
        <f>IF($B120="","",MAX(0,$E120-MAX(0,SUMIFS(Тех_Движение!$G$2:$G$5111,Тех_Движение!$D$2:$D$5111,$C120,Тех_Движение!$B$2:$B$5111,"&lt;="&amp;Настройки!$B$5-1)-$F120)))</f>
        <v/>
      </c>
      <c r="H120" s="21" t="str">
        <f>IF($B120="","",IF(AND($D120&gt;=Настройки!$B$5,$D120&lt;=Настройки!$B$6),$E120,0))</f>
        <v/>
      </c>
      <c r="I120" s="21" t="str">
        <f t="shared" si="3"/>
        <v/>
      </c>
      <c r="J120" s="21" t="str">
        <f>IF($B120="","",MAX(0,$E120-MAX(0,SUMIFS(Тех_Движение!$G$2:$G$5111,Тех_Движение!$D$2:$D$5111,$C120,Тех_Движение!$B$2:$B$5111,"&lt;="&amp;Настройки!$B$6)-$F120)))</f>
        <v/>
      </c>
      <c r="K120" s="21" t="e">
        <f>IF(OR($B120="",K$3&lt;$D120+Настройки!$B$7),0,MAX(0,$E120-MAX(0,SUMIFS(Тех_Движение!$G$2:$G$5111,Тех_Движение!$D$2:$D$5111,$C120,Тех_Движение!$B$2:$B$5111,"&lt;="&amp;K$3)-$F120)))</f>
        <v>#VALUE!</v>
      </c>
      <c r="L120" s="21" t="e">
        <f>IF(OR($B120="",L$3&lt;$D120+Настройки!$B$7),0,MAX(0,$E120-MAX(0,SUMIFS(Тех_Движение!$G$2:$G$5111,Тех_Движение!$D$2:$D$5111,$C120,Тех_Движение!$B$2:$B$5111,"&lt;="&amp;L$3)-$F120)))</f>
        <v>#VALUE!</v>
      </c>
      <c r="M120" s="21" t="e">
        <f>IF(OR($B120="",M$3&lt;$D120+Настройки!$B$7),0,MAX(0,$E120-MAX(0,SUMIFS(Тех_Движение!$G$2:$G$5111,Тех_Движение!$D$2:$D$5111,$C120,Тех_Движение!$B$2:$B$5111,"&lt;="&amp;M$3)-$F120)))</f>
        <v>#VALUE!</v>
      </c>
      <c r="N120" s="21" t="e">
        <f>IF(OR($B120="",N$3&lt;$D120+Настройки!$B$7),0,MAX(0,$E120-MAX(0,SUMIFS(Тех_Движение!$G$2:$G$5111,Тех_Движение!$D$2:$D$5111,$C120,Тех_Движение!$B$2:$B$5111,"&lt;="&amp;N$3)-$F120)))</f>
        <v>#VALUE!</v>
      </c>
      <c r="O120" s="21" t="e">
        <f>IF(OR($B120="",O$3&lt;$D120+Настройки!$B$7),0,MAX(0,$E120-MAX(0,SUMIFS(Тех_Движение!$G$2:$G$5111,Тех_Движение!$D$2:$D$5111,$C120,Тех_Движение!$B$2:$B$5111,"&lt;="&amp;O$3)-$F120)))</f>
        <v>#VALUE!</v>
      </c>
      <c r="P120" s="21" t="e">
        <f>IF(OR($B120="",P$3&lt;$D120+Настройки!$B$7),0,MAX(0,$E120-MAX(0,SUMIFS(Тех_Движение!$G$2:$G$5111,Тех_Движение!$D$2:$D$5111,$C120,Тех_Движение!$B$2:$B$5111,"&lt;="&amp;P$3)-$F120)))</f>
        <v>#VALUE!</v>
      </c>
      <c r="Q120" s="21" t="e">
        <f>IF(OR($B120="",Q$3&lt;$D120+Настройки!$B$7),0,MAX(0,$E120-MAX(0,SUMIFS(Тех_Движение!$G$2:$G$5111,Тех_Движение!$D$2:$D$5111,$C120,Тех_Движение!$B$2:$B$5111,"&lt;="&amp;Q$3)-$F120)))</f>
        <v>#VALUE!</v>
      </c>
      <c r="R120" s="21" t="str">
        <f t="shared" si="4"/>
        <v/>
      </c>
      <c r="S120" s="23" t="str">
        <f>IF($B120="","",VLOOKUP($C120,Настройки!$A$11:$L$17,9,FALSE))</f>
        <v/>
      </c>
      <c r="T120" s="23" t="str">
        <f t="shared" si="5"/>
        <v/>
      </c>
    </row>
    <row r="121" spans="1:20" x14ac:dyDescent="0.3">
      <c r="A121" s="20">
        <f>Тех_Движение!$A$118</f>
        <v>117</v>
      </c>
      <c r="B121" s="20" t="str">
        <f>IF(Тех_Движение!$F$118&gt;0,Тех_Движение!$I$118,"")</f>
        <v/>
      </c>
      <c r="C121" s="20" t="str">
        <f>IF($B121="","",Тех_Движение!$D$118)</f>
        <v/>
      </c>
      <c r="D121" s="9" t="str">
        <f>IF($B121="","",Тех_Движение!$B$118)</f>
        <v/>
      </c>
      <c r="E121" s="21" t="str">
        <f>IF($B121="","",Тех_Движение!$F$118)</f>
        <v/>
      </c>
      <c r="F121" s="21" t="str">
        <f>IF($B121="","",SUMIFS($E$5:$E120,$C$5:$C120,$C121))</f>
        <v/>
      </c>
      <c r="G121" s="21" t="str">
        <f>IF($B121="","",MAX(0,$E121-MAX(0,SUMIFS(Тех_Движение!$G$2:$G$5111,Тех_Движение!$D$2:$D$5111,$C121,Тех_Движение!$B$2:$B$5111,"&lt;="&amp;Настройки!$B$5-1)-$F121)))</f>
        <v/>
      </c>
      <c r="H121" s="21" t="str">
        <f>IF($B121="","",IF(AND($D121&gt;=Настройки!$B$5,$D121&lt;=Настройки!$B$6),$E121,0))</f>
        <v/>
      </c>
      <c r="I121" s="21" t="str">
        <f t="shared" si="3"/>
        <v/>
      </c>
      <c r="J121" s="21" t="str">
        <f>IF($B121="","",MAX(0,$E121-MAX(0,SUMIFS(Тех_Движение!$G$2:$G$5111,Тех_Движение!$D$2:$D$5111,$C121,Тех_Движение!$B$2:$B$5111,"&lt;="&amp;Настройки!$B$6)-$F121)))</f>
        <v/>
      </c>
      <c r="K121" s="21" t="e">
        <f>IF(OR($B121="",K$3&lt;$D121+Настройки!$B$7),0,MAX(0,$E121-MAX(0,SUMIFS(Тех_Движение!$G$2:$G$5111,Тех_Движение!$D$2:$D$5111,$C121,Тех_Движение!$B$2:$B$5111,"&lt;="&amp;K$3)-$F121)))</f>
        <v>#VALUE!</v>
      </c>
      <c r="L121" s="21" t="e">
        <f>IF(OR($B121="",L$3&lt;$D121+Настройки!$B$7),0,MAX(0,$E121-MAX(0,SUMIFS(Тех_Движение!$G$2:$G$5111,Тех_Движение!$D$2:$D$5111,$C121,Тех_Движение!$B$2:$B$5111,"&lt;="&amp;L$3)-$F121)))</f>
        <v>#VALUE!</v>
      </c>
      <c r="M121" s="21" t="e">
        <f>IF(OR($B121="",M$3&lt;$D121+Настройки!$B$7),0,MAX(0,$E121-MAX(0,SUMIFS(Тех_Движение!$G$2:$G$5111,Тех_Движение!$D$2:$D$5111,$C121,Тех_Движение!$B$2:$B$5111,"&lt;="&amp;M$3)-$F121)))</f>
        <v>#VALUE!</v>
      </c>
      <c r="N121" s="21" t="e">
        <f>IF(OR($B121="",N$3&lt;$D121+Настройки!$B$7),0,MAX(0,$E121-MAX(0,SUMIFS(Тех_Движение!$G$2:$G$5111,Тех_Движение!$D$2:$D$5111,$C121,Тех_Движение!$B$2:$B$5111,"&lt;="&amp;N$3)-$F121)))</f>
        <v>#VALUE!</v>
      </c>
      <c r="O121" s="21" t="e">
        <f>IF(OR($B121="",O$3&lt;$D121+Настройки!$B$7),0,MAX(0,$E121-MAX(0,SUMIFS(Тех_Движение!$G$2:$G$5111,Тех_Движение!$D$2:$D$5111,$C121,Тех_Движение!$B$2:$B$5111,"&lt;="&amp;O$3)-$F121)))</f>
        <v>#VALUE!</v>
      </c>
      <c r="P121" s="21" t="e">
        <f>IF(OR($B121="",P$3&lt;$D121+Настройки!$B$7),0,MAX(0,$E121-MAX(0,SUMIFS(Тех_Движение!$G$2:$G$5111,Тех_Движение!$D$2:$D$5111,$C121,Тех_Движение!$B$2:$B$5111,"&lt;="&amp;P$3)-$F121)))</f>
        <v>#VALUE!</v>
      </c>
      <c r="Q121" s="21" t="e">
        <f>IF(OR($B121="",Q$3&lt;$D121+Настройки!$B$7),0,MAX(0,$E121-MAX(0,SUMIFS(Тех_Движение!$G$2:$G$5111,Тех_Движение!$D$2:$D$5111,$C121,Тех_Движение!$B$2:$B$5111,"&lt;="&amp;Q$3)-$F121)))</f>
        <v>#VALUE!</v>
      </c>
      <c r="R121" s="21" t="str">
        <f t="shared" si="4"/>
        <v/>
      </c>
      <c r="S121" s="23" t="str">
        <f>IF($B121="","",VLOOKUP($C121,Настройки!$A$11:$L$17,9,FALSE))</f>
        <v/>
      </c>
      <c r="T121" s="23" t="str">
        <f t="shared" si="5"/>
        <v/>
      </c>
    </row>
    <row r="122" spans="1:20" x14ac:dyDescent="0.3">
      <c r="A122" s="20">
        <f>Тех_Движение!$A$119</f>
        <v>118</v>
      </c>
      <c r="B122" s="20" t="str">
        <f>IF(Тех_Движение!$F$119&gt;0,Тех_Движение!$I$119,"")</f>
        <v/>
      </c>
      <c r="C122" s="20" t="str">
        <f>IF($B122="","",Тех_Движение!$D$119)</f>
        <v/>
      </c>
      <c r="D122" s="9" t="str">
        <f>IF($B122="","",Тех_Движение!$B$119)</f>
        <v/>
      </c>
      <c r="E122" s="21" t="str">
        <f>IF($B122="","",Тех_Движение!$F$119)</f>
        <v/>
      </c>
      <c r="F122" s="21" t="str">
        <f>IF($B122="","",SUMIFS($E$5:$E121,$C$5:$C121,$C122))</f>
        <v/>
      </c>
      <c r="G122" s="21" t="str">
        <f>IF($B122="","",MAX(0,$E122-MAX(0,SUMIFS(Тех_Движение!$G$2:$G$5111,Тех_Движение!$D$2:$D$5111,$C122,Тех_Движение!$B$2:$B$5111,"&lt;="&amp;Настройки!$B$5-1)-$F122)))</f>
        <v/>
      </c>
      <c r="H122" s="21" t="str">
        <f>IF($B122="","",IF(AND($D122&gt;=Настройки!$B$5,$D122&lt;=Настройки!$B$6),$E122,0))</f>
        <v/>
      </c>
      <c r="I122" s="21" t="str">
        <f t="shared" si="3"/>
        <v/>
      </c>
      <c r="J122" s="21" t="str">
        <f>IF($B122="","",MAX(0,$E122-MAX(0,SUMIFS(Тех_Движение!$G$2:$G$5111,Тех_Движение!$D$2:$D$5111,$C122,Тех_Движение!$B$2:$B$5111,"&lt;="&amp;Настройки!$B$6)-$F122)))</f>
        <v/>
      </c>
      <c r="K122" s="21" t="e">
        <f>IF(OR($B122="",K$3&lt;$D122+Настройки!$B$7),0,MAX(0,$E122-MAX(0,SUMIFS(Тех_Движение!$G$2:$G$5111,Тех_Движение!$D$2:$D$5111,$C122,Тех_Движение!$B$2:$B$5111,"&lt;="&amp;K$3)-$F122)))</f>
        <v>#VALUE!</v>
      </c>
      <c r="L122" s="21" t="e">
        <f>IF(OR($B122="",L$3&lt;$D122+Настройки!$B$7),0,MAX(0,$E122-MAX(0,SUMIFS(Тех_Движение!$G$2:$G$5111,Тех_Движение!$D$2:$D$5111,$C122,Тех_Движение!$B$2:$B$5111,"&lt;="&amp;L$3)-$F122)))</f>
        <v>#VALUE!</v>
      </c>
      <c r="M122" s="21" t="e">
        <f>IF(OR($B122="",M$3&lt;$D122+Настройки!$B$7),0,MAX(0,$E122-MAX(0,SUMIFS(Тех_Движение!$G$2:$G$5111,Тех_Движение!$D$2:$D$5111,$C122,Тех_Движение!$B$2:$B$5111,"&lt;="&amp;M$3)-$F122)))</f>
        <v>#VALUE!</v>
      </c>
      <c r="N122" s="21" t="e">
        <f>IF(OR($B122="",N$3&lt;$D122+Настройки!$B$7),0,MAX(0,$E122-MAX(0,SUMIFS(Тех_Движение!$G$2:$G$5111,Тех_Движение!$D$2:$D$5111,$C122,Тех_Движение!$B$2:$B$5111,"&lt;="&amp;N$3)-$F122)))</f>
        <v>#VALUE!</v>
      </c>
      <c r="O122" s="21" t="e">
        <f>IF(OR($B122="",O$3&lt;$D122+Настройки!$B$7),0,MAX(0,$E122-MAX(0,SUMIFS(Тех_Движение!$G$2:$G$5111,Тех_Движение!$D$2:$D$5111,$C122,Тех_Движение!$B$2:$B$5111,"&lt;="&amp;O$3)-$F122)))</f>
        <v>#VALUE!</v>
      </c>
      <c r="P122" s="21" t="e">
        <f>IF(OR($B122="",P$3&lt;$D122+Настройки!$B$7),0,MAX(0,$E122-MAX(0,SUMIFS(Тех_Движение!$G$2:$G$5111,Тех_Движение!$D$2:$D$5111,$C122,Тех_Движение!$B$2:$B$5111,"&lt;="&amp;P$3)-$F122)))</f>
        <v>#VALUE!</v>
      </c>
      <c r="Q122" s="21" t="e">
        <f>IF(OR($B122="",Q$3&lt;$D122+Настройки!$B$7),0,MAX(0,$E122-MAX(0,SUMIFS(Тех_Движение!$G$2:$G$5111,Тех_Движение!$D$2:$D$5111,$C122,Тех_Движение!$B$2:$B$5111,"&lt;="&amp;Q$3)-$F122)))</f>
        <v>#VALUE!</v>
      </c>
      <c r="R122" s="21" t="str">
        <f t="shared" si="4"/>
        <v/>
      </c>
      <c r="S122" s="23" t="str">
        <f>IF($B122="","",VLOOKUP($C122,Настройки!$A$11:$L$17,9,FALSE))</f>
        <v/>
      </c>
      <c r="T122" s="23" t="str">
        <f t="shared" si="5"/>
        <v/>
      </c>
    </row>
    <row r="123" spans="1:20" x14ac:dyDescent="0.3">
      <c r="A123" s="20">
        <f>Тех_Движение!$A$120</f>
        <v>119</v>
      </c>
      <c r="B123" s="20" t="str">
        <f>IF(Тех_Движение!$F$120&gt;0,Тех_Движение!$I$120,"")</f>
        <v/>
      </c>
      <c r="C123" s="20" t="str">
        <f>IF($B123="","",Тех_Движение!$D$120)</f>
        <v/>
      </c>
      <c r="D123" s="9" t="str">
        <f>IF($B123="","",Тех_Движение!$B$120)</f>
        <v/>
      </c>
      <c r="E123" s="21" t="str">
        <f>IF($B123="","",Тех_Движение!$F$120)</f>
        <v/>
      </c>
      <c r="F123" s="21" t="str">
        <f>IF($B123="","",SUMIFS($E$5:$E122,$C$5:$C122,$C123))</f>
        <v/>
      </c>
      <c r="G123" s="21" t="str">
        <f>IF($B123="","",MAX(0,$E123-MAX(0,SUMIFS(Тех_Движение!$G$2:$G$5111,Тех_Движение!$D$2:$D$5111,$C123,Тех_Движение!$B$2:$B$5111,"&lt;="&amp;Настройки!$B$5-1)-$F123)))</f>
        <v/>
      </c>
      <c r="H123" s="21" t="str">
        <f>IF($B123="","",IF(AND($D123&gt;=Настройки!$B$5,$D123&lt;=Настройки!$B$6),$E123,0))</f>
        <v/>
      </c>
      <c r="I123" s="21" t="str">
        <f t="shared" si="3"/>
        <v/>
      </c>
      <c r="J123" s="21" t="str">
        <f>IF($B123="","",MAX(0,$E123-MAX(0,SUMIFS(Тех_Движение!$G$2:$G$5111,Тех_Движение!$D$2:$D$5111,$C123,Тех_Движение!$B$2:$B$5111,"&lt;="&amp;Настройки!$B$6)-$F123)))</f>
        <v/>
      </c>
      <c r="K123" s="21" t="e">
        <f>IF(OR($B123="",K$3&lt;$D123+Настройки!$B$7),0,MAX(0,$E123-MAX(0,SUMIFS(Тех_Движение!$G$2:$G$5111,Тех_Движение!$D$2:$D$5111,$C123,Тех_Движение!$B$2:$B$5111,"&lt;="&amp;K$3)-$F123)))</f>
        <v>#VALUE!</v>
      </c>
      <c r="L123" s="21" t="e">
        <f>IF(OR($B123="",L$3&lt;$D123+Настройки!$B$7),0,MAX(0,$E123-MAX(0,SUMIFS(Тех_Движение!$G$2:$G$5111,Тех_Движение!$D$2:$D$5111,$C123,Тех_Движение!$B$2:$B$5111,"&lt;="&amp;L$3)-$F123)))</f>
        <v>#VALUE!</v>
      </c>
      <c r="M123" s="21" t="e">
        <f>IF(OR($B123="",M$3&lt;$D123+Настройки!$B$7),0,MAX(0,$E123-MAX(0,SUMIFS(Тех_Движение!$G$2:$G$5111,Тех_Движение!$D$2:$D$5111,$C123,Тех_Движение!$B$2:$B$5111,"&lt;="&amp;M$3)-$F123)))</f>
        <v>#VALUE!</v>
      </c>
      <c r="N123" s="21" t="e">
        <f>IF(OR($B123="",N$3&lt;$D123+Настройки!$B$7),0,MAX(0,$E123-MAX(0,SUMIFS(Тех_Движение!$G$2:$G$5111,Тех_Движение!$D$2:$D$5111,$C123,Тех_Движение!$B$2:$B$5111,"&lt;="&amp;N$3)-$F123)))</f>
        <v>#VALUE!</v>
      </c>
      <c r="O123" s="21" t="e">
        <f>IF(OR($B123="",O$3&lt;$D123+Настройки!$B$7),0,MAX(0,$E123-MAX(0,SUMIFS(Тех_Движение!$G$2:$G$5111,Тех_Движение!$D$2:$D$5111,$C123,Тех_Движение!$B$2:$B$5111,"&lt;="&amp;O$3)-$F123)))</f>
        <v>#VALUE!</v>
      </c>
      <c r="P123" s="21" t="e">
        <f>IF(OR($B123="",P$3&lt;$D123+Настройки!$B$7),0,MAX(0,$E123-MAX(0,SUMIFS(Тех_Движение!$G$2:$G$5111,Тех_Движение!$D$2:$D$5111,$C123,Тех_Движение!$B$2:$B$5111,"&lt;="&amp;P$3)-$F123)))</f>
        <v>#VALUE!</v>
      </c>
      <c r="Q123" s="21" t="e">
        <f>IF(OR($B123="",Q$3&lt;$D123+Настройки!$B$7),0,MAX(0,$E123-MAX(0,SUMIFS(Тех_Движение!$G$2:$G$5111,Тех_Движение!$D$2:$D$5111,$C123,Тех_Движение!$B$2:$B$5111,"&lt;="&amp;Q$3)-$F123)))</f>
        <v>#VALUE!</v>
      </c>
      <c r="R123" s="21" t="str">
        <f t="shared" si="4"/>
        <v/>
      </c>
      <c r="S123" s="23" t="str">
        <f>IF($B123="","",VLOOKUP($C123,Настройки!$A$11:$L$17,9,FALSE))</f>
        <v/>
      </c>
      <c r="T123" s="23" t="str">
        <f t="shared" si="5"/>
        <v/>
      </c>
    </row>
    <row r="124" spans="1:20" x14ac:dyDescent="0.3">
      <c r="A124" s="20">
        <f>Тех_Движение!$A$121</f>
        <v>120</v>
      </c>
      <c r="B124" s="20" t="str">
        <f>IF(Тех_Движение!$F$121&gt;0,Тех_Движение!$I$121,"")</f>
        <v/>
      </c>
      <c r="C124" s="20" t="str">
        <f>IF($B124="","",Тех_Движение!$D$121)</f>
        <v/>
      </c>
      <c r="D124" s="9" t="str">
        <f>IF($B124="","",Тех_Движение!$B$121)</f>
        <v/>
      </c>
      <c r="E124" s="21" t="str">
        <f>IF($B124="","",Тех_Движение!$F$121)</f>
        <v/>
      </c>
      <c r="F124" s="21" t="str">
        <f>IF($B124="","",SUMIFS($E$5:$E123,$C$5:$C123,$C124))</f>
        <v/>
      </c>
      <c r="G124" s="21" t="str">
        <f>IF($B124="","",MAX(0,$E124-MAX(0,SUMIFS(Тех_Движение!$G$2:$G$5111,Тех_Движение!$D$2:$D$5111,$C124,Тех_Движение!$B$2:$B$5111,"&lt;="&amp;Настройки!$B$5-1)-$F124)))</f>
        <v/>
      </c>
      <c r="H124" s="21" t="str">
        <f>IF($B124="","",IF(AND($D124&gt;=Настройки!$B$5,$D124&lt;=Настройки!$B$6),$E124,0))</f>
        <v/>
      </c>
      <c r="I124" s="21" t="str">
        <f t="shared" si="3"/>
        <v/>
      </c>
      <c r="J124" s="21" t="str">
        <f>IF($B124="","",MAX(0,$E124-MAX(0,SUMIFS(Тех_Движение!$G$2:$G$5111,Тех_Движение!$D$2:$D$5111,$C124,Тех_Движение!$B$2:$B$5111,"&lt;="&amp;Настройки!$B$6)-$F124)))</f>
        <v/>
      </c>
      <c r="K124" s="21" t="e">
        <f>IF(OR($B124="",K$3&lt;$D124+Настройки!$B$7),0,MAX(0,$E124-MAX(0,SUMIFS(Тех_Движение!$G$2:$G$5111,Тех_Движение!$D$2:$D$5111,$C124,Тех_Движение!$B$2:$B$5111,"&lt;="&amp;K$3)-$F124)))</f>
        <v>#VALUE!</v>
      </c>
      <c r="L124" s="21" t="e">
        <f>IF(OR($B124="",L$3&lt;$D124+Настройки!$B$7),0,MAX(0,$E124-MAX(0,SUMIFS(Тех_Движение!$G$2:$G$5111,Тех_Движение!$D$2:$D$5111,$C124,Тех_Движение!$B$2:$B$5111,"&lt;="&amp;L$3)-$F124)))</f>
        <v>#VALUE!</v>
      </c>
      <c r="M124" s="21" t="e">
        <f>IF(OR($B124="",M$3&lt;$D124+Настройки!$B$7),0,MAX(0,$E124-MAX(0,SUMIFS(Тех_Движение!$G$2:$G$5111,Тех_Движение!$D$2:$D$5111,$C124,Тех_Движение!$B$2:$B$5111,"&lt;="&amp;M$3)-$F124)))</f>
        <v>#VALUE!</v>
      </c>
      <c r="N124" s="21" t="e">
        <f>IF(OR($B124="",N$3&lt;$D124+Настройки!$B$7),0,MAX(0,$E124-MAX(0,SUMIFS(Тех_Движение!$G$2:$G$5111,Тех_Движение!$D$2:$D$5111,$C124,Тех_Движение!$B$2:$B$5111,"&lt;="&amp;N$3)-$F124)))</f>
        <v>#VALUE!</v>
      </c>
      <c r="O124" s="21" t="e">
        <f>IF(OR($B124="",O$3&lt;$D124+Настройки!$B$7),0,MAX(0,$E124-MAX(0,SUMIFS(Тех_Движение!$G$2:$G$5111,Тех_Движение!$D$2:$D$5111,$C124,Тех_Движение!$B$2:$B$5111,"&lt;="&amp;O$3)-$F124)))</f>
        <v>#VALUE!</v>
      </c>
      <c r="P124" s="21" t="e">
        <f>IF(OR($B124="",P$3&lt;$D124+Настройки!$B$7),0,MAX(0,$E124-MAX(0,SUMIFS(Тех_Движение!$G$2:$G$5111,Тех_Движение!$D$2:$D$5111,$C124,Тех_Движение!$B$2:$B$5111,"&lt;="&amp;P$3)-$F124)))</f>
        <v>#VALUE!</v>
      </c>
      <c r="Q124" s="21" t="e">
        <f>IF(OR($B124="",Q$3&lt;$D124+Настройки!$B$7),0,MAX(0,$E124-MAX(0,SUMIFS(Тех_Движение!$G$2:$G$5111,Тех_Движение!$D$2:$D$5111,$C124,Тех_Движение!$B$2:$B$5111,"&lt;="&amp;Q$3)-$F124)))</f>
        <v>#VALUE!</v>
      </c>
      <c r="R124" s="21" t="str">
        <f t="shared" si="4"/>
        <v/>
      </c>
      <c r="S124" s="23" t="str">
        <f>IF($B124="","",VLOOKUP($C124,Настройки!$A$11:$L$17,9,FALSE))</f>
        <v/>
      </c>
      <c r="T124" s="23" t="str">
        <f t="shared" si="5"/>
        <v/>
      </c>
    </row>
    <row r="125" spans="1:20" x14ac:dyDescent="0.3">
      <c r="A125" s="20">
        <f>Тех_Движение!$A$122</f>
        <v>121</v>
      </c>
      <c r="B125" s="20" t="str">
        <f>IF(Тех_Движение!$F$122&gt;0,Тех_Движение!$I$122,"")</f>
        <v/>
      </c>
      <c r="C125" s="20" t="str">
        <f>IF($B125="","",Тех_Движение!$D$122)</f>
        <v/>
      </c>
      <c r="D125" s="9" t="str">
        <f>IF($B125="","",Тех_Движение!$B$122)</f>
        <v/>
      </c>
      <c r="E125" s="21" t="str">
        <f>IF($B125="","",Тех_Движение!$F$122)</f>
        <v/>
      </c>
      <c r="F125" s="21" t="str">
        <f>IF($B125="","",SUMIFS($E$5:$E124,$C$5:$C124,$C125))</f>
        <v/>
      </c>
      <c r="G125" s="21" t="str">
        <f>IF($B125="","",MAX(0,$E125-MAX(0,SUMIFS(Тех_Движение!$G$2:$G$5111,Тех_Движение!$D$2:$D$5111,$C125,Тех_Движение!$B$2:$B$5111,"&lt;="&amp;Настройки!$B$5-1)-$F125)))</f>
        <v/>
      </c>
      <c r="H125" s="21" t="str">
        <f>IF($B125="","",IF(AND($D125&gt;=Настройки!$B$5,$D125&lt;=Настройки!$B$6),$E125,0))</f>
        <v/>
      </c>
      <c r="I125" s="21" t="str">
        <f t="shared" si="3"/>
        <v/>
      </c>
      <c r="J125" s="21" t="str">
        <f>IF($B125="","",MAX(0,$E125-MAX(0,SUMIFS(Тех_Движение!$G$2:$G$5111,Тех_Движение!$D$2:$D$5111,$C125,Тех_Движение!$B$2:$B$5111,"&lt;="&amp;Настройки!$B$6)-$F125)))</f>
        <v/>
      </c>
      <c r="K125" s="21" t="e">
        <f>IF(OR($B125="",K$3&lt;$D125+Настройки!$B$7),0,MAX(0,$E125-MAX(0,SUMIFS(Тех_Движение!$G$2:$G$5111,Тех_Движение!$D$2:$D$5111,$C125,Тех_Движение!$B$2:$B$5111,"&lt;="&amp;K$3)-$F125)))</f>
        <v>#VALUE!</v>
      </c>
      <c r="L125" s="21" t="e">
        <f>IF(OR($B125="",L$3&lt;$D125+Настройки!$B$7),0,MAX(0,$E125-MAX(0,SUMIFS(Тех_Движение!$G$2:$G$5111,Тех_Движение!$D$2:$D$5111,$C125,Тех_Движение!$B$2:$B$5111,"&lt;="&amp;L$3)-$F125)))</f>
        <v>#VALUE!</v>
      </c>
      <c r="M125" s="21" t="e">
        <f>IF(OR($B125="",M$3&lt;$D125+Настройки!$B$7),0,MAX(0,$E125-MAX(0,SUMIFS(Тех_Движение!$G$2:$G$5111,Тех_Движение!$D$2:$D$5111,$C125,Тех_Движение!$B$2:$B$5111,"&lt;="&amp;M$3)-$F125)))</f>
        <v>#VALUE!</v>
      </c>
      <c r="N125" s="21" t="e">
        <f>IF(OR($B125="",N$3&lt;$D125+Настройки!$B$7),0,MAX(0,$E125-MAX(0,SUMIFS(Тех_Движение!$G$2:$G$5111,Тех_Движение!$D$2:$D$5111,$C125,Тех_Движение!$B$2:$B$5111,"&lt;="&amp;N$3)-$F125)))</f>
        <v>#VALUE!</v>
      </c>
      <c r="O125" s="21" t="e">
        <f>IF(OR($B125="",O$3&lt;$D125+Настройки!$B$7),0,MAX(0,$E125-MAX(0,SUMIFS(Тех_Движение!$G$2:$G$5111,Тех_Движение!$D$2:$D$5111,$C125,Тех_Движение!$B$2:$B$5111,"&lt;="&amp;O$3)-$F125)))</f>
        <v>#VALUE!</v>
      </c>
      <c r="P125" s="21" t="e">
        <f>IF(OR($B125="",P$3&lt;$D125+Настройки!$B$7),0,MAX(0,$E125-MAX(0,SUMIFS(Тех_Движение!$G$2:$G$5111,Тех_Движение!$D$2:$D$5111,$C125,Тех_Движение!$B$2:$B$5111,"&lt;="&amp;P$3)-$F125)))</f>
        <v>#VALUE!</v>
      </c>
      <c r="Q125" s="21" t="e">
        <f>IF(OR($B125="",Q$3&lt;$D125+Настройки!$B$7),0,MAX(0,$E125-MAX(0,SUMIFS(Тех_Движение!$G$2:$G$5111,Тех_Движение!$D$2:$D$5111,$C125,Тех_Движение!$B$2:$B$5111,"&lt;="&amp;Q$3)-$F125)))</f>
        <v>#VALUE!</v>
      </c>
      <c r="R125" s="21" t="str">
        <f t="shared" si="4"/>
        <v/>
      </c>
      <c r="S125" s="23" t="str">
        <f>IF($B125="","",VLOOKUP($C125,Настройки!$A$11:$L$17,9,FALSE))</f>
        <v/>
      </c>
      <c r="T125" s="23" t="str">
        <f t="shared" si="5"/>
        <v/>
      </c>
    </row>
    <row r="126" spans="1:20" x14ac:dyDescent="0.3">
      <c r="A126" s="20">
        <f>Тех_Движение!$A$123</f>
        <v>122</v>
      </c>
      <c r="B126" s="20" t="str">
        <f>IF(Тех_Движение!$F$123&gt;0,Тех_Движение!$I$123,"")</f>
        <v>dd.mm_Г 1800</v>
      </c>
      <c r="C126" s="20" t="str">
        <f>IF($B126="","",Тех_Движение!$D$123)</f>
        <v>Г 1800</v>
      </c>
      <c r="D126" s="9">
        <f>IF($B126="","",Тех_Движение!$B$123)</f>
        <v>46258</v>
      </c>
      <c r="E126" s="21">
        <f>IF($B126="","",Тех_Движение!$F$123)</f>
        <v>21</v>
      </c>
      <c r="F126" s="21">
        <f>IF($B126="","",SUMIFS($E$5:$E125,$C$5:$C125,$C126))</f>
        <v>84</v>
      </c>
      <c r="G126" s="21">
        <f>IF($B126="","",MAX(0,$E126-MAX(0,SUMIFS(Тех_Движение!$G$2:$G$5111,Тех_Движение!$D$2:$D$5111,$C126,Тех_Движение!$B$2:$B$5111,"&lt;="&amp;Настройки!$B$5-1)-$F126)))</f>
        <v>0</v>
      </c>
      <c r="H126" s="21">
        <f>IF($B126="","",IF(AND($D126&gt;=Настройки!$B$5,$D126&lt;=Настройки!$B$6),$E126,0))</f>
        <v>0</v>
      </c>
      <c r="I126" s="21">
        <f t="shared" si="3"/>
        <v>0</v>
      </c>
      <c r="J126" s="21">
        <f>IF($B126="","",MAX(0,$E126-MAX(0,SUMIFS(Тех_Движение!$G$2:$G$5111,Тех_Движение!$D$2:$D$5111,$C126,Тех_Движение!$B$2:$B$5111,"&lt;="&amp;Настройки!$B$6)-$F126)))</f>
        <v>0</v>
      </c>
      <c r="K126" s="21">
        <f>IF(OR($B126="",K$3&lt;$D126+Настройки!$B$7),0,MAX(0,$E126-MAX(0,SUMIFS(Тех_Движение!$G$2:$G$5111,Тех_Движение!$D$2:$D$5111,$C126,Тех_Движение!$B$2:$B$5111,"&lt;="&amp;K$3)-$F126)))</f>
        <v>0</v>
      </c>
      <c r="L126" s="21">
        <f>IF(OR($B126="",L$3&lt;$D126+Настройки!$B$7),0,MAX(0,$E126-MAX(0,SUMIFS(Тех_Движение!$G$2:$G$5111,Тех_Движение!$D$2:$D$5111,$C126,Тех_Движение!$B$2:$B$5111,"&lt;="&amp;L$3)-$F126)))</f>
        <v>0</v>
      </c>
      <c r="M126" s="21">
        <f>IF(OR($B126="",M$3&lt;$D126+Настройки!$B$7),0,MAX(0,$E126-MAX(0,SUMIFS(Тех_Движение!$G$2:$G$5111,Тех_Движение!$D$2:$D$5111,$C126,Тех_Движение!$B$2:$B$5111,"&lt;="&amp;M$3)-$F126)))</f>
        <v>0</v>
      </c>
      <c r="N126" s="21">
        <f>IF(OR($B126="",N$3&lt;$D126+Настройки!$B$7),0,MAX(0,$E126-MAX(0,SUMIFS(Тех_Движение!$G$2:$G$5111,Тех_Движение!$D$2:$D$5111,$C126,Тех_Движение!$B$2:$B$5111,"&lt;="&amp;N$3)-$F126)))</f>
        <v>0</v>
      </c>
      <c r="O126" s="21">
        <f>IF(OR($B126="",O$3&lt;$D126+Настройки!$B$7),0,MAX(0,$E126-MAX(0,SUMIFS(Тех_Движение!$G$2:$G$5111,Тех_Движение!$D$2:$D$5111,$C126,Тех_Движение!$B$2:$B$5111,"&lt;="&amp;O$3)-$F126)))</f>
        <v>0</v>
      </c>
      <c r="P126" s="21">
        <f>IF(OR($B126="",P$3&lt;$D126+Настройки!$B$7),0,MAX(0,$E126-MAX(0,SUMIFS(Тех_Движение!$G$2:$G$5111,Тех_Движение!$D$2:$D$5111,$C126,Тех_Движение!$B$2:$B$5111,"&lt;="&amp;P$3)-$F126)))</f>
        <v>0</v>
      </c>
      <c r="Q126" s="21">
        <f>IF(OR($B126="",Q$3&lt;$D126+Настройки!$B$7),0,MAX(0,$E126-MAX(0,SUMIFS(Тех_Движение!$G$2:$G$5111,Тех_Движение!$D$2:$D$5111,$C126,Тех_Движение!$B$2:$B$5111,"&lt;="&amp;Q$3)-$F126)))</f>
        <v>0</v>
      </c>
      <c r="R126" s="21">
        <f t="shared" si="4"/>
        <v>0</v>
      </c>
      <c r="S126" s="23">
        <f>IF($B126="","",VLOOKUP($C126,Настройки!$A$11:$L$17,9,FALSE))</f>
        <v>5</v>
      </c>
      <c r="T126" s="23">
        <f t="shared" si="5"/>
        <v>0</v>
      </c>
    </row>
    <row r="127" spans="1:20" x14ac:dyDescent="0.3">
      <c r="A127" s="20">
        <f>Тех_Движение!$A$124</f>
        <v>123</v>
      </c>
      <c r="B127" s="20" t="str">
        <f>IF(Тех_Движение!$F$124&gt;0,Тех_Движение!$I$124,"")</f>
        <v/>
      </c>
      <c r="C127" s="20" t="str">
        <f>IF($B127="","",Тех_Движение!$D$124)</f>
        <v/>
      </c>
      <c r="D127" s="9" t="str">
        <f>IF($B127="","",Тех_Движение!$B$124)</f>
        <v/>
      </c>
      <c r="E127" s="21" t="str">
        <f>IF($B127="","",Тех_Движение!$F$124)</f>
        <v/>
      </c>
      <c r="F127" s="21" t="str">
        <f>IF($B127="","",SUMIFS($E$5:$E126,$C$5:$C126,$C127))</f>
        <v/>
      </c>
      <c r="G127" s="21" t="str">
        <f>IF($B127="","",MAX(0,$E127-MAX(0,SUMIFS(Тех_Движение!$G$2:$G$5111,Тех_Движение!$D$2:$D$5111,$C127,Тех_Движение!$B$2:$B$5111,"&lt;="&amp;Настройки!$B$5-1)-$F127)))</f>
        <v/>
      </c>
      <c r="H127" s="21" t="str">
        <f>IF($B127="","",IF(AND($D127&gt;=Настройки!$B$5,$D127&lt;=Настройки!$B$6),$E127,0))</f>
        <v/>
      </c>
      <c r="I127" s="21" t="str">
        <f t="shared" si="3"/>
        <v/>
      </c>
      <c r="J127" s="21" t="str">
        <f>IF($B127="","",MAX(0,$E127-MAX(0,SUMIFS(Тех_Движение!$G$2:$G$5111,Тех_Движение!$D$2:$D$5111,$C127,Тех_Движение!$B$2:$B$5111,"&lt;="&amp;Настройки!$B$6)-$F127)))</f>
        <v/>
      </c>
      <c r="K127" s="21" t="e">
        <f>IF(OR($B127="",K$3&lt;$D127+Настройки!$B$7),0,MAX(0,$E127-MAX(0,SUMIFS(Тех_Движение!$G$2:$G$5111,Тех_Движение!$D$2:$D$5111,$C127,Тех_Движение!$B$2:$B$5111,"&lt;="&amp;K$3)-$F127)))</f>
        <v>#VALUE!</v>
      </c>
      <c r="L127" s="21" t="e">
        <f>IF(OR($B127="",L$3&lt;$D127+Настройки!$B$7),0,MAX(0,$E127-MAX(0,SUMIFS(Тех_Движение!$G$2:$G$5111,Тех_Движение!$D$2:$D$5111,$C127,Тех_Движение!$B$2:$B$5111,"&lt;="&amp;L$3)-$F127)))</f>
        <v>#VALUE!</v>
      </c>
      <c r="M127" s="21" t="e">
        <f>IF(OR($B127="",M$3&lt;$D127+Настройки!$B$7),0,MAX(0,$E127-MAX(0,SUMIFS(Тех_Движение!$G$2:$G$5111,Тех_Движение!$D$2:$D$5111,$C127,Тех_Движение!$B$2:$B$5111,"&lt;="&amp;M$3)-$F127)))</f>
        <v>#VALUE!</v>
      </c>
      <c r="N127" s="21" t="e">
        <f>IF(OR($B127="",N$3&lt;$D127+Настройки!$B$7),0,MAX(0,$E127-MAX(0,SUMIFS(Тех_Движение!$G$2:$G$5111,Тех_Движение!$D$2:$D$5111,$C127,Тех_Движение!$B$2:$B$5111,"&lt;="&amp;N$3)-$F127)))</f>
        <v>#VALUE!</v>
      </c>
      <c r="O127" s="21" t="e">
        <f>IF(OR($B127="",O$3&lt;$D127+Настройки!$B$7),0,MAX(0,$E127-MAX(0,SUMIFS(Тех_Движение!$G$2:$G$5111,Тех_Движение!$D$2:$D$5111,$C127,Тех_Движение!$B$2:$B$5111,"&lt;="&amp;O$3)-$F127)))</f>
        <v>#VALUE!</v>
      </c>
      <c r="P127" s="21" t="e">
        <f>IF(OR($B127="",P$3&lt;$D127+Настройки!$B$7),0,MAX(0,$E127-MAX(0,SUMIFS(Тех_Движение!$G$2:$G$5111,Тех_Движение!$D$2:$D$5111,$C127,Тех_Движение!$B$2:$B$5111,"&lt;="&amp;P$3)-$F127)))</f>
        <v>#VALUE!</v>
      </c>
      <c r="Q127" s="21" t="e">
        <f>IF(OR($B127="",Q$3&lt;$D127+Настройки!$B$7),0,MAX(0,$E127-MAX(0,SUMIFS(Тех_Движение!$G$2:$G$5111,Тех_Движение!$D$2:$D$5111,$C127,Тех_Движение!$B$2:$B$5111,"&lt;="&amp;Q$3)-$F127)))</f>
        <v>#VALUE!</v>
      </c>
      <c r="R127" s="21" t="str">
        <f t="shared" si="4"/>
        <v/>
      </c>
      <c r="S127" s="23" t="str">
        <f>IF($B127="","",VLOOKUP($C127,Настройки!$A$11:$L$17,9,FALSE))</f>
        <v/>
      </c>
      <c r="T127" s="23" t="str">
        <f t="shared" si="5"/>
        <v/>
      </c>
    </row>
    <row r="128" spans="1:20" x14ac:dyDescent="0.3">
      <c r="A128" s="20">
        <f>Тех_Движение!$A$125</f>
        <v>124</v>
      </c>
      <c r="B128" s="20" t="str">
        <f>IF(Тех_Движение!$F$125&gt;0,Тех_Движение!$I$125,"")</f>
        <v>dd.mm_Г 800</v>
      </c>
      <c r="C128" s="20" t="str">
        <f>IF($B128="","",Тех_Движение!$D$125)</f>
        <v>Г 800</v>
      </c>
      <c r="D128" s="9">
        <f>IF($B128="","",Тех_Движение!$B$125)</f>
        <v>46258</v>
      </c>
      <c r="E128" s="21">
        <f>IF($B128="","",Тех_Движение!$F$125)</f>
        <v>5</v>
      </c>
      <c r="F128" s="21">
        <f>IF($B128="","",SUMIFS($E$5:$E127,$C$5:$C127,$C128))</f>
        <v>20</v>
      </c>
      <c r="G128" s="21">
        <f>IF($B128="","",MAX(0,$E128-MAX(0,SUMIFS(Тех_Движение!$G$2:$G$5111,Тех_Движение!$D$2:$D$5111,$C128,Тех_Движение!$B$2:$B$5111,"&lt;="&amp;Настройки!$B$5-1)-$F128)))</f>
        <v>0</v>
      </c>
      <c r="H128" s="21">
        <f>IF($B128="","",IF(AND($D128&gt;=Настройки!$B$5,$D128&lt;=Настройки!$B$6),$E128,0))</f>
        <v>0</v>
      </c>
      <c r="I128" s="21">
        <f t="shared" si="3"/>
        <v>0</v>
      </c>
      <c r="J128" s="21">
        <f>IF($B128="","",MAX(0,$E128-MAX(0,SUMIFS(Тех_Движение!$G$2:$G$5111,Тех_Движение!$D$2:$D$5111,$C128,Тех_Движение!$B$2:$B$5111,"&lt;="&amp;Настройки!$B$6)-$F128)))</f>
        <v>0</v>
      </c>
      <c r="K128" s="21">
        <f>IF(OR($B128="",K$3&lt;$D128+Настройки!$B$7),0,MAX(0,$E128-MAX(0,SUMIFS(Тех_Движение!$G$2:$G$5111,Тех_Движение!$D$2:$D$5111,$C128,Тех_Движение!$B$2:$B$5111,"&lt;="&amp;K$3)-$F128)))</f>
        <v>0</v>
      </c>
      <c r="L128" s="21">
        <f>IF(OR($B128="",L$3&lt;$D128+Настройки!$B$7),0,MAX(0,$E128-MAX(0,SUMIFS(Тех_Движение!$G$2:$G$5111,Тех_Движение!$D$2:$D$5111,$C128,Тех_Движение!$B$2:$B$5111,"&lt;="&amp;L$3)-$F128)))</f>
        <v>0</v>
      </c>
      <c r="M128" s="21">
        <f>IF(OR($B128="",M$3&lt;$D128+Настройки!$B$7),0,MAX(0,$E128-MAX(0,SUMIFS(Тех_Движение!$G$2:$G$5111,Тех_Движение!$D$2:$D$5111,$C128,Тех_Движение!$B$2:$B$5111,"&lt;="&amp;M$3)-$F128)))</f>
        <v>0</v>
      </c>
      <c r="N128" s="21">
        <f>IF(OR($B128="",N$3&lt;$D128+Настройки!$B$7),0,MAX(0,$E128-MAX(0,SUMIFS(Тех_Движение!$G$2:$G$5111,Тех_Движение!$D$2:$D$5111,$C128,Тех_Движение!$B$2:$B$5111,"&lt;="&amp;N$3)-$F128)))</f>
        <v>0</v>
      </c>
      <c r="O128" s="21">
        <f>IF(OR($B128="",O$3&lt;$D128+Настройки!$B$7),0,MAX(0,$E128-MAX(0,SUMIFS(Тех_Движение!$G$2:$G$5111,Тех_Движение!$D$2:$D$5111,$C128,Тех_Движение!$B$2:$B$5111,"&lt;="&amp;O$3)-$F128)))</f>
        <v>0</v>
      </c>
      <c r="P128" s="21">
        <f>IF(OR($B128="",P$3&lt;$D128+Настройки!$B$7),0,MAX(0,$E128-MAX(0,SUMIFS(Тех_Движение!$G$2:$G$5111,Тех_Движение!$D$2:$D$5111,$C128,Тех_Движение!$B$2:$B$5111,"&lt;="&amp;P$3)-$F128)))</f>
        <v>0</v>
      </c>
      <c r="Q128" s="21">
        <f>IF(OR($B128="",Q$3&lt;$D128+Настройки!$B$7),0,MAX(0,$E128-MAX(0,SUMIFS(Тех_Движение!$G$2:$G$5111,Тех_Движение!$D$2:$D$5111,$C128,Тех_Движение!$B$2:$B$5111,"&lt;="&amp;Q$3)-$F128)))</f>
        <v>0</v>
      </c>
      <c r="R128" s="21">
        <f t="shared" si="4"/>
        <v>0</v>
      </c>
      <c r="S128" s="23">
        <f>IF($B128="","",VLOOKUP($C128,Настройки!$A$11:$L$17,9,FALSE))</f>
        <v>5</v>
      </c>
      <c r="T128" s="23">
        <f t="shared" si="5"/>
        <v>0</v>
      </c>
    </row>
    <row r="129" spans="1:20" x14ac:dyDescent="0.3">
      <c r="A129" s="20">
        <f>Тех_Движение!$A$126</f>
        <v>125</v>
      </c>
      <c r="B129" s="20" t="str">
        <f>IF(Тех_Движение!$F$126&gt;0,Тех_Движение!$I$126,"")</f>
        <v/>
      </c>
      <c r="C129" s="20" t="str">
        <f>IF($B129="","",Тех_Движение!$D$126)</f>
        <v/>
      </c>
      <c r="D129" s="9" t="str">
        <f>IF($B129="","",Тех_Движение!$B$126)</f>
        <v/>
      </c>
      <c r="E129" s="21" t="str">
        <f>IF($B129="","",Тех_Движение!$F$126)</f>
        <v/>
      </c>
      <c r="F129" s="21" t="str">
        <f>IF($B129="","",SUMIFS($E$5:$E128,$C$5:$C128,$C129))</f>
        <v/>
      </c>
      <c r="G129" s="21" t="str">
        <f>IF($B129="","",MAX(0,$E129-MAX(0,SUMIFS(Тех_Движение!$G$2:$G$5111,Тех_Движение!$D$2:$D$5111,$C129,Тех_Движение!$B$2:$B$5111,"&lt;="&amp;Настройки!$B$5-1)-$F129)))</f>
        <v/>
      </c>
      <c r="H129" s="21" t="str">
        <f>IF($B129="","",IF(AND($D129&gt;=Настройки!$B$5,$D129&lt;=Настройки!$B$6),$E129,0))</f>
        <v/>
      </c>
      <c r="I129" s="21" t="str">
        <f t="shared" si="3"/>
        <v/>
      </c>
      <c r="J129" s="21" t="str">
        <f>IF($B129="","",MAX(0,$E129-MAX(0,SUMIFS(Тех_Движение!$G$2:$G$5111,Тех_Движение!$D$2:$D$5111,$C129,Тех_Движение!$B$2:$B$5111,"&lt;="&amp;Настройки!$B$6)-$F129)))</f>
        <v/>
      </c>
      <c r="K129" s="21" t="e">
        <f>IF(OR($B129="",K$3&lt;$D129+Настройки!$B$7),0,MAX(0,$E129-MAX(0,SUMIFS(Тех_Движение!$G$2:$G$5111,Тех_Движение!$D$2:$D$5111,$C129,Тех_Движение!$B$2:$B$5111,"&lt;="&amp;K$3)-$F129)))</f>
        <v>#VALUE!</v>
      </c>
      <c r="L129" s="21" t="e">
        <f>IF(OR($B129="",L$3&lt;$D129+Настройки!$B$7),0,MAX(0,$E129-MAX(0,SUMIFS(Тех_Движение!$G$2:$G$5111,Тех_Движение!$D$2:$D$5111,$C129,Тех_Движение!$B$2:$B$5111,"&lt;="&amp;L$3)-$F129)))</f>
        <v>#VALUE!</v>
      </c>
      <c r="M129" s="21" t="e">
        <f>IF(OR($B129="",M$3&lt;$D129+Настройки!$B$7),0,MAX(0,$E129-MAX(0,SUMIFS(Тех_Движение!$G$2:$G$5111,Тех_Движение!$D$2:$D$5111,$C129,Тех_Движение!$B$2:$B$5111,"&lt;="&amp;M$3)-$F129)))</f>
        <v>#VALUE!</v>
      </c>
      <c r="N129" s="21" t="e">
        <f>IF(OR($B129="",N$3&lt;$D129+Настройки!$B$7),0,MAX(0,$E129-MAX(0,SUMIFS(Тех_Движение!$G$2:$G$5111,Тех_Движение!$D$2:$D$5111,$C129,Тех_Движение!$B$2:$B$5111,"&lt;="&amp;N$3)-$F129)))</f>
        <v>#VALUE!</v>
      </c>
      <c r="O129" s="21" t="e">
        <f>IF(OR($B129="",O$3&lt;$D129+Настройки!$B$7),0,MAX(0,$E129-MAX(0,SUMIFS(Тех_Движение!$G$2:$G$5111,Тех_Движение!$D$2:$D$5111,$C129,Тех_Движение!$B$2:$B$5111,"&lt;="&amp;O$3)-$F129)))</f>
        <v>#VALUE!</v>
      </c>
      <c r="P129" s="21" t="e">
        <f>IF(OR($B129="",P$3&lt;$D129+Настройки!$B$7),0,MAX(0,$E129-MAX(0,SUMIFS(Тех_Движение!$G$2:$G$5111,Тех_Движение!$D$2:$D$5111,$C129,Тех_Движение!$B$2:$B$5111,"&lt;="&amp;P$3)-$F129)))</f>
        <v>#VALUE!</v>
      </c>
      <c r="Q129" s="21" t="e">
        <f>IF(OR($B129="",Q$3&lt;$D129+Настройки!$B$7),0,MAX(0,$E129-MAX(0,SUMIFS(Тех_Движение!$G$2:$G$5111,Тех_Движение!$D$2:$D$5111,$C129,Тех_Движение!$B$2:$B$5111,"&lt;="&amp;Q$3)-$F129)))</f>
        <v>#VALUE!</v>
      </c>
      <c r="R129" s="21" t="str">
        <f t="shared" si="4"/>
        <v/>
      </c>
      <c r="S129" s="23" t="str">
        <f>IF($B129="","",VLOOKUP($C129,Настройки!$A$11:$L$17,9,FALSE))</f>
        <v/>
      </c>
      <c r="T129" s="23" t="str">
        <f t="shared" si="5"/>
        <v/>
      </c>
    </row>
    <row r="130" spans="1:20" x14ac:dyDescent="0.3">
      <c r="A130" s="20">
        <f>Тех_Движение!$A$127</f>
        <v>126</v>
      </c>
      <c r="B130" s="20" t="str">
        <f>IF(Тех_Движение!$F$127&gt;0,Тех_Движение!$I$127,"")</f>
        <v/>
      </c>
      <c r="C130" s="20" t="str">
        <f>IF($B130="","",Тех_Движение!$D$127)</f>
        <v/>
      </c>
      <c r="D130" s="9" t="str">
        <f>IF($B130="","",Тех_Движение!$B$127)</f>
        <v/>
      </c>
      <c r="E130" s="21" t="str">
        <f>IF($B130="","",Тех_Движение!$F$127)</f>
        <v/>
      </c>
      <c r="F130" s="21" t="str">
        <f>IF($B130="","",SUMIFS($E$5:$E129,$C$5:$C129,$C130))</f>
        <v/>
      </c>
      <c r="G130" s="21" t="str">
        <f>IF($B130="","",MAX(0,$E130-MAX(0,SUMIFS(Тех_Движение!$G$2:$G$5111,Тех_Движение!$D$2:$D$5111,$C130,Тех_Движение!$B$2:$B$5111,"&lt;="&amp;Настройки!$B$5-1)-$F130)))</f>
        <v/>
      </c>
      <c r="H130" s="21" t="str">
        <f>IF($B130="","",IF(AND($D130&gt;=Настройки!$B$5,$D130&lt;=Настройки!$B$6),$E130,0))</f>
        <v/>
      </c>
      <c r="I130" s="21" t="str">
        <f t="shared" si="3"/>
        <v/>
      </c>
      <c r="J130" s="21" t="str">
        <f>IF($B130="","",MAX(0,$E130-MAX(0,SUMIFS(Тех_Движение!$G$2:$G$5111,Тех_Движение!$D$2:$D$5111,$C130,Тех_Движение!$B$2:$B$5111,"&lt;="&amp;Настройки!$B$6)-$F130)))</f>
        <v/>
      </c>
      <c r="K130" s="21" t="e">
        <f>IF(OR($B130="",K$3&lt;$D130+Настройки!$B$7),0,MAX(0,$E130-MAX(0,SUMIFS(Тех_Движение!$G$2:$G$5111,Тех_Движение!$D$2:$D$5111,$C130,Тех_Движение!$B$2:$B$5111,"&lt;="&amp;K$3)-$F130)))</f>
        <v>#VALUE!</v>
      </c>
      <c r="L130" s="21" t="e">
        <f>IF(OR($B130="",L$3&lt;$D130+Настройки!$B$7),0,MAX(0,$E130-MAX(0,SUMIFS(Тех_Движение!$G$2:$G$5111,Тех_Движение!$D$2:$D$5111,$C130,Тех_Движение!$B$2:$B$5111,"&lt;="&amp;L$3)-$F130)))</f>
        <v>#VALUE!</v>
      </c>
      <c r="M130" s="21" t="e">
        <f>IF(OR($B130="",M$3&lt;$D130+Настройки!$B$7),0,MAX(0,$E130-MAX(0,SUMIFS(Тех_Движение!$G$2:$G$5111,Тех_Движение!$D$2:$D$5111,$C130,Тех_Движение!$B$2:$B$5111,"&lt;="&amp;M$3)-$F130)))</f>
        <v>#VALUE!</v>
      </c>
      <c r="N130" s="21" t="e">
        <f>IF(OR($B130="",N$3&lt;$D130+Настройки!$B$7),0,MAX(0,$E130-MAX(0,SUMIFS(Тех_Движение!$G$2:$G$5111,Тех_Движение!$D$2:$D$5111,$C130,Тех_Движение!$B$2:$B$5111,"&lt;="&amp;N$3)-$F130)))</f>
        <v>#VALUE!</v>
      </c>
      <c r="O130" s="21" t="e">
        <f>IF(OR($B130="",O$3&lt;$D130+Настройки!$B$7),0,MAX(0,$E130-MAX(0,SUMIFS(Тех_Движение!$G$2:$G$5111,Тех_Движение!$D$2:$D$5111,$C130,Тех_Движение!$B$2:$B$5111,"&lt;="&amp;O$3)-$F130)))</f>
        <v>#VALUE!</v>
      </c>
      <c r="P130" s="21" t="e">
        <f>IF(OR($B130="",P$3&lt;$D130+Настройки!$B$7),0,MAX(0,$E130-MAX(0,SUMIFS(Тех_Движение!$G$2:$G$5111,Тех_Движение!$D$2:$D$5111,$C130,Тех_Движение!$B$2:$B$5111,"&lt;="&amp;P$3)-$F130)))</f>
        <v>#VALUE!</v>
      </c>
      <c r="Q130" s="21" t="e">
        <f>IF(OR($B130="",Q$3&lt;$D130+Настройки!$B$7),0,MAX(0,$E130-MAX(0,SUMIFS(Тех_Движение!$G$2:$G$5111,Тех_Движение!$D$2:$D$5111,$C130,Тех_Движение!$B$2:$B$5111,"&lt;="&amp;Q$3)-$F130)))</f>
        <v>#VALUE!</v>
      </c>
      <c r="R130" s="21" t="str">
        <f t="shared" si="4"/>
        <v/>
      </c>
      <c r="S130" s="23" t="str">
        <f>IF($B130="","",VLOOKUP($C130,Настройки!$A$11:$L$17,9,FALSE))</f>
        <v/>
      </c>
      <c r="T130" s="23" t="str">
        <f t="shared" si="5"/>
        <v/>
      </c>
    </row>
    <row r="131" spans="1:20" x14ac:dyDescent="0.3">
      <c r="A131" s="20">
        <f>Тех_Движение!$A$128</f>
        <v>127</v>
      </c>
      <c r="B131" s="20" t="str">
        <f>IF(Тех_Движение!$F$128&gt;0,Тех_Движение!$I$128,"")</f>
        <v/>
      </c>
      <c r="C131" s="20" t="str">
        <f>IF($B131="","",Тех_Движение!$D$128)</f>
        <v/>
      </c>
      <c r="D131" s="9" t="str">
        <f>IF($B131="","",Тех_Движение!$B$128)</f>
        <v/>
      </c>
      <c r="E131" s="21" t="str">
        <f>IF($B131="","",Тех_Движение!$F$128)</f>
        <v/>
      </c>
      <c r="F131" s="21" t="str">
        <f>IF($B131="","",SUMIFS($E$5:$E130,$C$5:$C130,$C131))</f>
        <v/>
      </c>
      <c r="G131" s="21" t="str">
        <f>IF($B131="","",MAX(0,$E131-MAX(0,SUMIFS(Тех_Движение!$G$2:$G$5111,Тех_Движение!$D$2:$D$5111,$C131,Тех_Движение!$B$2:$B$5111,"&lt;="&amp;Настройки!$B$5-1)-$F131)))</f>
        <v/>
      </c>
      <c r="H131" s="21" t="str">
        <f>IF($B131="","",IF(AND($D131&gt;=Настройки!$B$5,$D131&lt;=Настройки!$B$6),$E131,0))</f>
        <v/>
      </c>
      <c r="I131" s="21" t="str">
        <f t="shared" si="3"/>
        <v/>
      </c>
      <c r="J131" s="21" t="str">
        <f>IF($B131="","",MAX(0,$E131-MAX(0,SUMIFS(Тех_Движение!$G$2:$G$5111,Тех_Движение!$D$2:$D$5111,$C131,Тех_Движение!$B$2:$B$5111,"&lt;="&amp;Настройки!$B$6)-$F131)))</f>
        <v/>
      </c>
      <c r="K131" s="21" t="e">
        <f>IF(OR($B131="",K$3&lt;$D131+Настройки!$B$7),0,MAX(0,$E131-MAX(0,SUMIFS(Тех_Движение!$G$2:$G$5111,Тех_Движение!$D$2:$D$5111,$C131,Тех_Движение!$B$2:$B$5111,"&lt;="&amp;K$3)-$F131)))</f>
        <v>#VALUE!</v>
      </c>
      <c r="L131" s="21" t="e">
        <f>IF(OR($B131="",L$3&lt;$D131+Настройки!$B$7),0,MAX(0,$E131-MAX(0,SUMIFS(Тех_Движение!$G$2:$G$5111,Тех_Движение!$D$2:$D$5111,$C131,Тех_Движение!$B$2:$B$5111,"&lt;="&amp;L$3)-$F131)))</f>
        <v>#VALUE!</v>
      </c>
      <c r="M131" s="21" t="e">
        <f>IF(OR($B131="",M$3&lt;$D131+Настройки!$B$7),0,MAX(0,$E131-MAX(0,SUMIFS(Тех_Движение!$G$2:$G$5111,Тех_Движение!$D$2:$D$5111,$C131,Тех_Движение!$B$2:$B$5111,"&lt;="&amp;M$3)-$F131)))</f>
        <v>#VALUE!</v>
      </c>
      <c r="N131" s="21" t="e">
        <f>IF(OR($B131="",N$3&lt;$D131+Настройки!$B$7),0,MAX(0,$E131-MAX(0,SUMIFS(Тех_Движение!$G$2:$G$5111,Тех_Движение!$D$2:$D$5111,$C131,Тех_Движение!$B$2:$B$5111,"&lt;="&amp;N$3)-$F131)))</f>
        <v>#VALUE!</v>
      </c>
      <c r="O131" s="21" t="e">
        <f>IF(OR($B131="",O$3&lt;$D131+Настройки!$B$7),0,MAX(0,$E131-MAX(0,SUMIFS(Тех_Движение!$G$2:$G$5111,Тех_Движение!$D$2:$D$5111,$C131,Тех_Движение!$B$2:$B$5111,"&lt;="&amp;O$3)-$F131)))</f>
        <v>#VALUE!</v>
      </c>
      <c r="P131" s="21" t="e">
        <f>IF(OR($B131="",P$3&lt;$D131+Настройки!$B$7),0,MAX(0,$E131-MAX(0,SUMIFS(Тех_Движение!$G$2:$G$5111,Тех_Движение!$D$2:$D$5111,$C131,Тех_Движение!$B$2:$B$5111,"&lt;="&amp;P$3)-$F131)))</f>
        <v>#VALUE!</v>
      </c>
      <c r="Q131" s="21" t="e">
        <f>IF(OR($B131="",Q$3&lt;$D131+Настройки!$B$7),0,MAX(0,$E131-MAX(0,SUMIFS(Тех_Движение!$G$2:$G$5111,Тех_Движение!$D$2:$D$5111,$C131,Тех_Движение!$B$2:$B$5111,"&lt;="&amp;Q$3)-$F131)))</f>
        <v>#VALUE!</v>
      </c>
      <c r="R131" s="21" t="str">
        <f t="shared" si="4"/>
        <v/>
      </c>
      <c r="S131" s="23" t="str">
        <f>IF($B131="","",VLOOKUP($C131,Настройки!$A$11:$L$17,9,FALSE))</f>
        <v/>
      </c>
      <c r="T131" s="23" t="str">
        <f t="shared" si="5"/>
        <v/>
      </c>
    </row>
    <row r="132" spans="1:20" x14ac:dyDescent="0.3">
      <c r="A132" s="20">
        <f>Тех_Движение!$A$129</f>
        <v>128</v>
      </c>
      <c r="B132" s="20" t="str">
        <f>IF(Тех_Движение!$F$129&gt;0,Тех_Движение!$I$129,"")</f>
        <v/>
      </c>
      <c r="C132" s="20" t="str">
        <f>IF($B132="","",Тех_Движение!$D$129)</f>
        <v/>
      </c>
      <c r="D132" s="9" t="str">
        <f>IF($B132="","",Тех_Движение!$B$129)</f>
        <v/>
      </c>
      <c r="E132" s="21" t="str">
        <f>IF($B132="","",Тех_Движение!$F$129)</f>
        <v/>
      </c>
      <c r="F132" s="21" t="str">
        <f>IF($B132="","",SUMIFS($E$5:$E131,$C$5:$C131,$C132))</f>
        <v/>
      </c>
      <c r="G132" s="21" t="str">
        <f>IF($B132="","",MAX(0,$E132-MAX(0,SUMIFS(Тех_Движение!$G$2:$G$5111,Тех_Движение!$D$2:$D$5111,$C132,Тех_Движение!$B$2:$B$5111,"&lt;="&amp;Настройки!$B$5-1)-$F132)))</f>
        <v/>
      </c>
      <c r="H132" s="21" t="str">
        <f>IF($B132="","",IF(AND($D132&gt;=Настройки!$B$5,$D132&lt;=Настройки!$B$6),$E132,0))</f>
        <v/>
      </c>
      <c r="I132" s="21" t="str">
        <f t="shared" si="3"/>
        <v/>
      </c>
      <c r="J132" s="21" t="str">
        <f>IF($B132="","",MAX(0,$E132-MAX(0,SUMIFS(Тех_Движение!$G$2:$G$5111,Тех_Движение!$D$2:$D$5111,$C132,Тех_Движение!$B$2:$B$5111,"&lt;="&amp;Настройки!$B$6)-$F132)))</f>
        <v/>
      </c>
      <c r="K132" s="21" t="e">
        <f>IF(OR($B132="",K$3&lt;$D132+Настройки!$B$7),0,MAX(0,$E132-MAX(0,SUMIFS(Тех_Движение!$G$2:$G$5111,Тех_Движение!$D$2:$D$5111,$C132,Тех_Движение!$B$2:$B$5111,"&lt;="&amp;K$3)-$F132)))</f>
        <v>#VALUE!</v>
      </c>
      <c r="L132" s="21" t="e">
        <f>IF(OR($B132="",L$3&lt;$D132+Настройки!$B$7),0,MAX(0,$E132-MAX(0,SUMIFS(Тех_Движение!$G$2:$G$5111,Тех_Движение!$D$2:$D$5111,$C132,Тех_Движение!$B$2:$B$5111,"&lt;="&amp;L$3)-$F132)))</f>
        <v>#VALUE!</v>
      </c>
      <c r="M132" s="21" t="e">
        <f>IF(OR($B132="",M$3&lt;$D132+Настройки!$B$7),0,MAX(0,$E132-MAX(0,SUMIFS(Тех_Движение!$G$2:$G$5111,Тех_Движение!$D$2:$D$5111,$C132,Тех_Движение!$B$2:$B$5111,"&lt;="&amp;M$3)-$F132)))</f>
        <v>#VALUE!</v>
      </c>
      <c r="N132" s="21" t="e">
        <f>IF(OR($B132="",N$3&lt;$D132+Настройки!$B$7),0,MAX(0,$E132-MAX(0,SUMIFS(Тех_Движение!$G$2:$G$5111,Тех_Движение!$D$2:$D$5111,$C132,Тех_Движение!$B$2:$B$5111,"&lt;="&amp;N$3)-$F132)))</f>
        <v>#VALUE!</v>
      </c>
      <c r="O132" s="21" t="e">
        <f>IF(OR($B132="",O$3&lt;$D132+Настройки!$B$7),0,MAX(0,$E132-MAX(0,SUMIFS(Тех_Движение!$G$2:$G$5111,Тех_Движение!$D$2:$D$5111,$C132,Тех_Движение!$B$2:$B$5111,"&lt;="&amp;O$3)-$F132)))</f>
        <v>#VALUE!</v>
      </c>
      <c r="P132" s="21" t="e">
        <f>IF(OR($B132="",P$3&lt;$D132+Настройки!$B$7),0,MAX(0,$E132-MAX(0,SUMIFS(Тех_Движение!$G$2:$G$5111,Тех_Движение!$D$2:$D$5111,$C132,Тех_Движение!$B$2:$B$5111,"&lt;="&amp;P$3)-$F132)))</f>
        <v>#VALUE!</v>
      </c>
      <c r="Q132" s="21" t="e">
        <f>IF(OR($B132="",Q$3&lt;$D132+Настройки!$B$7),0,MAX(0,$E132-MAX(0,SUMIFS(Тех_Движение!$G$2:$G$5111,Тех_Движение!$D$2:$D$5111,$C132,Тех_Движение!$B$2:$B$5111,"&lt;="&amp;Q$3)-$F132)))</f>
        <v>#VALUE!</v>
      </c>
      <c r="R132" s="21" t="str">
        <f t="shared" si="4"/>
        <v/>
      </c>
      <c r="S132" s="23" t="str">
        <f>IF($B132="","",VLOOKUP($C132,Настройки!$A$11:$L$17,9,FALSE))</f>
        <v/>
      </c>
      <c r="T132" s="23" t="str">
        <f t="shared" si="5"/>
        <v/>
      </c>
    </row>
    <row r="133" spans="1:20" x14ac:dyDescent="0.3">
      <c r="A133" s="20">
        <f>Тех_Движение!$A$130</f>
        <v>129</v>
      </c>
      <c r="B133" s="20" t="str">
        <f>IF(Тех_Движение!$F$130&gt;0,Тех_Движение!$I$130,"")</f>
        <v/>
      </c>
      <c r="C133" s="20" t="str">
        <f>IF($B133="","",Тех_Движение!$D$130)</f>
        <v/>
      </c>
      <c r="D133" s="9" t="str">
        <f>IF($B133="","",Тех_Движение!$B$130)</f>
        <v/>
      </c>
      <c r="E133" s="21" t="str">
        <f>IF($B133="","",Тех_Движение!$F$130)</f>
        <v/>
      </c>
      <c r="F133" s="21" t="str">
        <f>IF($B133="","",SUMIFS($E$5:$E132,$C$5:$C132,$C133))</f>
        <v/>
      </c>
      <c r="G133" s="21" t="str">
        <f>IF($B133="","",MAX(0,$E133-MAX(0,SUMIFS(Тех_Движение!$G$2:$G$5111,Тех_Движение!$D$2:$D$5111,$C133,Тех_Движение!$B$2:$B$5111,"&lt;="&amp;Настройки!$B$5-1)-$F133)))</f>
        <v/>
      </c>
      <c r="H133" s="21" t="str">
        <f>IF($B133="","",IF(AND($D133&gt;=Настройки!$B$5,$D133&lt;=Настройки!$B$6),$E133,0))</f>
        <v/>
      </c>
      <c r="I133" s="21" t="str">
        <f t="shared" ref="I133:I196" si="6">IF($B133="","",$G133+$H133-$J133)</f>
        <v/>
      </c>
      <c r="J133" s="21" t="str">
        <f>IF($B133="","",MAX(0,$E133-MAX(0,SUMIFS(Тех_Движение!$G$2:$G$5111,Тех_Движение!$D$2:$D$5111,$C133,Тех_Движение!$B$2:$B$5111,"&lt;="&amp;Настройки!$B$6)-$F133)))</f>
        <v/>
      </c>
      <c r="K133" s="21" t="e">
        <f>IF(OR($B133="",K$3&lt;$D133+Настройки!$B$7),0,MAX(0,$E133-MAX(0,SUMIFS(Тех_Движение!$G$2:$G$5111,Тех_Движение!$D$2:$D$5111,$C133,Тех_Движение!$B$2:$B$5111,"&lt;="&amp;K$3)-$F133)))</f>
        <v>#VALUE!</v>
      </c>
      <c r="L133" s="21" t="e">
        <f>IF(OR($B133="",L$3&lt;$D133+Настройки!$B$7),0,MAX(0,$E133-MAX(0,SUMIFS(Тех_Движение!$G$2:$G$5111,Тех_Движение!$D$2:$D$5111,$C133,Тех_Движение!$B$2:$B$5111,"&lt;="&amp;L$3)-$F133)))</f>
        <v>#VALUE!</v>
      </c>
      <c r="M133" s="21" t="e">
        <f>IF(OR($B133="",M$3&lt;$D133+Настройки!$B$7),0,MAX(0,$E133-MAX(0,SUMIFS(Тех_Движение!$G$2:$G$5111,Тех_Движение!$D$2:$D$5111,$C133,Тех_Движение!$B$2:$B$5111,"&lt;="&amp;M$3)-$F133)))</f>
        <v>#VALUE!</v>
      </c>
      <c r="N133" s="21" t="e">
        <f>IF(OR($B133="",N$3&lt;$D133+Настройки!$B$7),0,MAX(0,$E133-MAX(0,SUMIFS(Тех_Движение!$G$2:$G$5111,Тех_Движение!$D$2:$D$5111,$C133,Тех_Движение!$B$2:$B$5111,"&lt;="&amp;N$3)-$F133)))</f>
        <v>#VALUE!</v>
      </c>
      <c r="O133" s="21" t="e">
        <f>IF(OR($B133="",O$3&lt;$D133+Настройки!$B$7),0,MAX(0,$E133-MAX(0,SUMIFS(Тех_Движение!$G$2:$G$5111,Тех_Движение!$D$2:$D$5111,$C133,Тех_Движение!$B$2:$B$5111,"&lt;="&amp;O$3)-$F133)))</f>
        <v>#VALUE!</v>
      </c>
      <c r="P133" s="21" t="e">
        <f>IF(OR($B133="",P$3&lt;$D133+Настройки!$B$7),0,MAX(0,$E133-MAX(0,SUMIFS(Тех_Движение!$G$2:$G$5111,Тех_Движение!$D$2:$D$5111,$C133,Тех_Движение!$B$2:$B$5111,"&lt;="&amp;P$3)-$F133)))</f>
        <v>#VALUE!</v>
      </c>
      <c r="Q133" s="21" t="e">
        <f>IF(OR($B133="",Q$3&lt;$D133+Настройки!$B$7),0,MAX(0,$E133-MAX(0,SUMIFS(Тех_Движение!$G$2:$G$5111,Тех_Движение!$D$2:$D$5111,$C133,Тех_Движение!$B$2:$B$5111,"&lt;="&amp;Q$3)-$F133)))</f>
        <v>#VALUE!</v>
      </c>
      <c r="R133" s="21" t="str">
        <f t="shared" ref="R133:R196" si="7">IF($B133="","",SUM($K133:$Q133))</f>
        <v/>
      </c>
      <c r="S133" s="23" t="str">
        <f>IF($B133="","",VLOOKUP($C133,Настройки!$A$11:$L$17,9,FALSE))</f>
        <v/>
      </c>
      <c r="T133" s="23" t="str">
        <f t="shared" ref="T133:T196" si="8">IF($B133="","",$R133*$S133)</f>
        <v/>
      </c>
    </row>
    <row r="134" spans="1:20" x14ac:dyDescent="0.3">
      <c r="A134" s="20">
        <f>Тех_Движение!$A$131</f>
        <v>130</v>
      </c>
      <c r="B134" s="20" t="str">
        <f>IF(Тех_Движение!$F$131&gt;0,Тех_Движение!$I$131,"")</f>
        <v/>
      </c>
      <c r="C134" s="20" t="str">
        <f>IF($B134="","",Тех_Движение!$D$131)</f>
        <v/>
      </c>
      <c r="D134" s="9" t="str">
        <f>IF($B134="","",Тех_Движение!$B$131)</f>
        <v/>
      </c>
      <c r="E134" s="21" t="str">
        <f>IF($B134="","",Тех_Движение!$F$131)</f>
        <v/>
      </c>
      <c r="F134" s="21" t="str">
        <f>IF($B134="","",SUMIFS($E$5:$E133,$C$5:$C133,$C134))</f>
        <v/>
      </c>
      <c r="G134" s="21" t="str">
        <f>IF($B134="","",MAX(0,$E134-MAX(0,SUMIFS(Тех_Движение!$G$2:$G$5111,Тех_Движение!$D$2:$D$5111,$C134,Тех_Движение!$B$2:$B$5111,"&lt;="&amp;Настройки!$B$5-1)-$F134)))</f>
        <v/>
      </c>
      <c r="H134" s="21" t="str">
        <f>IF($B134="","",IF(AND($D134&gt;=Настройки!$B$5,$D134&lt;=Настройки!$B$6),$E134,0))</f>
        <v/>
      </c>
      <c r="I134" s="21" t="str">
        <f t="shared" si="6"/>
        <v/>
      </c>
      <c r="J134" s="21" t="str">
        <f>IF($B134="","",MAX(0,$E134-MAX(0,SUMIFS(Тех_Движение!$G$2:$G$5111,Тех_Движение!$D$2:$D$5111,$C134,Тех_Движение!$B$2:$B$5111,"&lt;="&amp;Настройки!$B$6)-$F134)))</f>
        <v/>
      </c>
      <c r="K134" s="21" t="e">
        <f>IF(OR($B134="",K$3&lt;$D134+Настройки!$B$7),0,MAX(0,$E134-MAX(0,SUMIFS(Тех_Движение!$G$2:$G$5111,Тех_Движение!$D$2:$D$5111,$C134,Тех_Движение!$B$2:$B$5111,"&lt;="&amp;K$3)-$F134)))</f>
        <v>#VALUE!</v>
      </c>
      <c r="L134" s="21" t="e">
        <f>IF(OR($B134="",L$3&lt;$D134+Настройки!$B$7),0,MAX(0,$E134-MAX(0,SUMIFS(Тех_Движение!$G$2:$G$5111,Тех_Движение!$D$2:$D$5111,$C134,Тех_Движение!$B$2:$B$5111,"&lt;="&amp;L$3)-$F134)))</f>
        <v>#VALUE!</v>
      </c>
      <c r="M134" s="21" t="e">
        <f>IF(OR($B134="",M$3&lt;$D134+Настройки!$B$7),0,MAX(0,$E134-MAX(0,SUMIFS(Тех_Движение!$G$2:$G$5111,Тех_Движение!$D$2:$D$5111,$C134,Тех_Движение!$B$2:$B$5111,"&lt;="&amp;M$3)-$F134)))</f>
        <v>#VALUE!</v>
      </c>
      <c r="N134" s="21" t="e">
        <f>IF(OR($B134="",N$3&lt;$D134+Настройки!$B$7),0,MAX(0,$E134-MAX(0,SUMIFS(Тех_Движение!$G$2:$G$5111,Тех_Движение!$D$2:$D$5111,$C134,Тех_Движение!$B$2:$B$5111,"&lt;="&amp;N$3)-$F134)))</f>
        <v>#VALUE!</v>
      </c>
      <c r="O134" s="21" t="e">
        <f>IF(OR($B134="",O$3&lt;$D134+Настройки!$B$7),0,MAX(0,$E134-MAX(0,SUMIFS(Тех_Движение!$G$2:$G$5111,Тех_Движение!$D$2:$D$5111,$C134,Тех_Движение!$B$2:$B$5111,"&lt;="&amp;O$3)-$F134)))</f>
        <v>#VALUE!</v>
      </c>
      <c r="P134" s="21" t="e">
        <f>IF(OR($B134="",P$3&lt;$D134+Настройки!$B$7),0,MAX(0,$E134-MAX(0,SUMIFS(Тех_Движение!$G$2:$G$5111,Тех_Движение!$D$2:$D$5111,$C134,Тех_Движение!$B$2:$B$5111,"&lt;="&amp;P$3)-$F134)))</f>
        <v>#VALUE!</v>
      </c>
      <c r="Q134" s="21" t="e">
        <f>IF(OR($B134="",Q$3&lt;$D134+Настройки!$B$7),0,MAX(0,$E134-MAX(0,SUMIFS(Тех_Движение!$G$2:$G$5111,Тех_Движение!$D$2:$D$5111,$C134,Тех_Движение!$B$2:$B$5111,"&lt;="&amp;Q$3)-$F134)))</f>
        <v>#VALUE!</v>
      </c>
      <c r="R134" s="21" t="str">
        <f t="shared" si="7"/>
        <v/>
      </c>
      <c r="S134" s="23" t="str">
        <f>IF($B134="","",VLOOKUP($C134,Настройки!$A$11:$L$17,9,FALSE))</f>
        <v/>
      </c>
      <c r="T134" s="23" t="str">
        <f t="shared" si="8"/>
        <v/>
      </c>
    </row>
    <row r="135" spans="1:20" x14ac:dyDescent="0.3">
      <c r="A135" s="20">
        <f>Тех_Движение!$A$132</f>
        <v>131</v>
      </c>
      <c r="B135" s="20" t="str">
        <f>IF(Тех_Движение!$F$132&gt;0,Тех_Движение!$I$132,"")</f>
        <v/>
      </c>
      <c r="C135" s="20" t="str">
        <f>IF($B135="","",Тех_Движение!$D$132)</f>
        <v/>
      </c>
      <c r="D135" s="9" t="str">
        <f>IF($B135="","",Тех_Движение!$B$132)</f>
        <v/>
      </c>
      <c r="E135" s="21" t="str">
        <f>IF($B135="","",Тех_Движение!$F$132)</f>
        <v/>
      </c>
      <c r="F135" s="21" t="str">
        <f>IF($B135="","",SUMIFS($E$5:$E134,$C$5:$C134,$C135))</f>
        <v/>
      </c>
      <c r="G135" s="21" t="str">
        <f>IF($B135="","",MAX(0,$E135-MAX(0,SUMIFS(Тех_Движение!$G$2:$G$5111,Тех_Движение!$D$2:$D$5111,$C135,Тех_Движение!$B$2:$B$5111,"&lt;="&amp;Настройки!$B$5-1)-$F135)))</f>
        <v/>
      </c>
      <c r="H135" s="21" t="str">
        <f>IF($B135="","",IF(AND($D135&gt;=Настройки!$B$5,$D135&lt;=Настройки!$B$6),$E135,0))</f>
        <v/>
      </c>
      <c r="I135" s="21" t="str">
        <f t="shared" si="6"/>
        <v/>
      </c>
      <c r="J135" s="21" t="str">
        <f>IF($B135="","",MAX(0,$E135-MAX(0,SUMIFS(Тех_Движение!$G$2:$G$5111,Тех_Движение!$D$2:$D$5111,$C135,Тех_Движение!$B$2:$B$5111,"&lt;="&amp;Настройки!$B$6)-$F135)))</f>
        <v/>
      </c>
      <c r="K135" s="21" t="e">
        <f>IF(OR($B135="",K$3&lt;$D135+Настройки!$B$7),0,MAX(0,$E135-MAX(0,SUMIFS(Тех_Движение!$G$2:$G$5111,Тех_Движение!$D$2:$D$5111,$C135,Тех_Движение!$B$2:$B$5111,"&lt;="&amp;K$3)-$F135)))</f>
        <v>#VALUE!</v>
      </c>
      <c r="L135" s="21" t="e">
        <f>IF(OR($B135="",L$3&lt;$D135+Настройки!$B$7),0,MAX(0,$E135-MAX(0,SUMIFS(Тех_Движение!$G$2:$G$5111,Тех_Движение!$D$2:$D$5111,$C135,Тех_Движение!$B$2:$B$5111,"&lt;="&amp;L$3)-$F135)))</f>
        <v>#VALUE!</v>
      </c>
      <c r="M135" s="21" t="e">
        <f>IF(OR($B135="",M$3&lt;$D135+Настройки!$B$7),0,MAX(0,$E135-MAX(0,SUMIFS(Тех_Движение!$G$2:$G$5111,Тех_Движение!$D$2:$D$5111,$C135,Тех_Движение!$B$2:$B$5111,"&lt;="&amp;M$3)-$F135)))</f>
        <v>#VALUE!</v>
      </c>
      <c r="N135" s="21" t="e">
        <f>IF(OR($B135="",N$3&lt;$D135+Настройки!$B$7),0,MAX(0,$E135-MAX(0,SUMIFS(Тех_Движение!$G$2:$G$5111,Тех_Движение!$D$2:$D$5111,$C135,Тех_Движение!$B$2:$B$5111,"&lt;="&amp;N$3)-$F135)))</f>
        <v>#VALUE!</v>
      </c>
      <c r="O135" s="21" t="e">
        <f>IF(OR($B135="",O$3&lt;$D135+Настройки!$B$7),0,MAX(0,$E135-MAX(0,SUMIFS(Тех_Движение!$G$2:$G$5111,Тех_Движение!$D$2:$D$5111,$C135,Тех_Движение!$B$2:$B$5111,"&lt;="&amp;O$3)-$F135)))</f>
        <v>#VALUE!</v>
      </c>
      <c r="P135" s="21" t="e">
        <f>IF(OR($B135="",P$3&lt;$D135+Настройки!$B$7),0,MAX(0,$E135-MAX(0,SUMIFS(Тех_Движение!$G$2:$G$5111,Тех_Движение!$D$2:$D$5111,$C135,Тех_Движение!$B$2:$B$5111,"&lt;="&amp;P$3)-$F135)))</f>
        <v>#VALUE!</v>
      </c>
      <c r="Q135" s="21" t="e">
        <f>IF(OR($B135="",Q$3&lt;$D135+Настройки!$B$7),0,MAX(0,$E135-MAX(0,SUMIFS(Тех_Движение!$G$2:$G$5111,Тех_Движение!$D$2:$D$5111,$C135,Тех_Движение!$B$2:$B$5111,"&lt;="&amp;Q$3)-$F135)))</f>
        <v>#VALUE!</v>
      </c>
      <c r="R135" s="21" t="str">
        <f t="shared" si="7"/>
        <v/>
      </c>
      <c r="S135" s="23" t="str">
        <f>IF($B135="","",VLOOKUP($C135,Настройки!$A$11:$L$17,9,FALSE))</f>
        <v/>
      </c>
      <c r="T135" s="23" t="str">
        <f t="shared" si="8"/>
        <v/>
      </c>
    </row>
    <row r="136" spans="1:20" x14ac:dyDescent="0.3">
      <c r="A136" s="20">
        <f>Тех_Движение!$A$133</f>
        <v>132</v>
      </c>
      <c r="B136" s="20" t="str">
        <f>IF(Тех_Движение!$F$133&gt;0,Тех_Движение!$I$133,"")</f>
        <v/>
      </c>
      <c r="C136" s="20" t="str">
        <f>IF($B136="","",Тех_Движение!$D$133)</f>
        <v/>
      </c>
      <c r="D136" s="9" t="str">
        <f>IF($B136="","",Тех_Движение!$B$133)</f>
        <v/>
      </c>
      <c r="E136" s="21" t="str">
        <f>IF($B136="","",Тех_Движение!$F$133)</f>
        <v/>
      </c>
      <c r="F136" s="21" t="str">
        <f>IF($B136="","",SUMIFS($E$5:$E135,$C$5:$C135,$C136))</f>
        <v/>
      </c>
      <c r="G136" s="21" t="str">
        <f>IF($B136="","",MAX(0,$E136-MAX(0,SUMIFS(Тех_Движение!$G$2:$G$5111,Тех_Движение!$D$2:$D$5111,$C136,Тех_Движение!$B$2:$B$5111,"&lt;="&amp;Настройки!$B$5-1)-$F136)))</f>
        <v/>
      </c>
      <c r="H136" s="21" t="str">
        <f>IF($B136="","",IF(AND($D136&gt;=Настройки!$B$5,$D136&lt;=Настройки!$B$6),$E136,0))</f>
        <v/>
      </c>
      <c r="I136" s="21" t="str">
        <f t="shared" si="6"/>
        <v/>
      </c>
      <c r="J136" s="21" t="str">
        <f>IF($B136="","",MAX(0,$E136-MAX(0,SUMIFS(Тех_Движение!$G$2:$G$5111,Тех_Движение!$D$2:$D$5111,$C136,Тех_Движение!$B$2:$B$5111,"&lt;="&amp;Настройки!$B$6)-$F136)))</f>
        <v/>
      </c>
      <c r="K136" s="21" t="e">
        <f>IF(OR($B136="",K$3&lt;$D136+Настройки!$B$7),0,MAX(0,$E136-MAX(0,SUMIFS(Тех_Движение!$G$2:$G$5111,Тех_Движение!$D$2:$D$5111,$C136,Тех_Движение!$B$2:$B$5111,"&lt;="&amp;K$3)-$F136)))</f>
        <v>#VALUE!</v>
      </c>
      <c r="L136" s="21" t="e">
        <f>IF(OR($B136="",L$3&lt;$D136+Настройки!$B$7),0,MAX(0,$E136-MAX(0,SUMIFS(Тех_Движение!$G$2:$G$5111,Тех_Движение!$D$2:$D$5111,$C136,Тех_Движение!$B$2:$B$5111,"&lt;="&amp;L$3)-$F136)))</f>
        <v>#VALUE!</v>
      </c>
      <c r="M136" s="21" t="e">
        <f>IF(OR($B136="",M$3&lt;$D136+Настройки!$B$7),0,MAX(0,$E136-MAX(0,SUMIFS(Тех_Движение!$G$2:$G$5111,Тех_Движение!$D$2:$D$5111,$C136,Тех_Движение!$B$2:$B$5111,"&lt;="&amp;M$3)-$F136)))</f>
        <v>#VALUE!</v>
      </c>
      <c r="N136" s="21" t="e">
        <f>IF(OR($B136="",N$3&lt;$D136+Настройки!$B$7),0,MAX(0,$E136-MAX(0,SUMIFS(Тех_Движение!$G$2:$G$5111,Тех_Движение!$D$2:$D$5111,$C136,Тех_Движение!$B$2:$B$5111,"&lt;="&amp;N$3)-$F136)))</f>
        <v>#VALUE!</v>
      </c>
      <c r="O136" s="21" t="e">
        <f>IF(OR($B136="",O$3&lt;$D136+Настройки!$B$7),0,MAX(0,$E136-MAX(0,SUMIFS(Тех_Движение!$G$2:$G$5111,Тех_Движение!$D$2:$D$5111,$C136,Тех_Движение!$B$2:$B$5111,"&lt;="&amp;O$3)-$F136)))</f>
        <v>#VALUE!</v>
      </c>
      <c r="P136" s="21" t="e">
        <f>IF(OR($B136="",P$3&lt;$D136+Настройки!$B$7),0,MAX(0,$E136-MAX(0,SUMIFS(Тех_Движение!$G$2:$G$5111,Тех_Движение!$D$2:$D$5111,$C136,Тех_Движение!$B$2:$B$5111,"&lt;="&amp;P$3)-$F136)))</f>
        <v>#VALUE!</v>
      </c>
      <c r="Q136" s="21" t="e">
        <f>IF(OR($B136="",Q$3&lt;$D136+Настройки!$B$7),0,MAX(0,$E136-MAX(0,SUMIFS(Тех_Движение!$G$2:$G$5111,Тех_Движение!$D$2:$D$5111,$C136,Тех_Движение!$B$2:$B$5111,"&lt;="&amp;Q$3)-$F136)))</f>
        <v>#VALUE!</v>
      </c>
      <c r="R136" s="21" t="str">
        <f t="shared" si="7"/>
        <v/>
      </c>
      <c r="S136" s="23" t="str">
        <f>IF($B136="","",VLOOKUP($C136,Настройки!$A$11:$L$17,9,FALSE))</f>
        <v/>
      </c>
      <c r="T136" s="23" t="str">
        <f t="shared" si="8"/>
        <v/>
      </c>
    </row>
    <row r="137" spans="1:20" x14ac:dyDescent="0.3">
      <c r="A137" s="20">
        <f>Тех_Движение!$A$134</f>
        <v>133</v>
      </c>
      <c r="B137" s="20" t="str">
        <f>IF(Тех_Движение!$F$134&gt;0,Тех_Движение!$I$134,"")</f>
        <v/>
      </c>
      <c r="C137" s="20" t="str">
        <f>IF($B137="","",Тех_Движение!$D$134)</f>
        <v/>
      </c>
      <c r="D137" s="9" t="str">
        <f>IF($B137="","",Тех_Движение!$B$134)</f>
        <v/>
      </c>
      <c r="E137" s="21" t="str">
        <f>IF($B137="","",Тех_Движение!$F$134)</f>
        <v/>
      </c>
      <c r="F137" s="21" t="str">
        <f>IF($B137="","",SUMIFS($E$5:$E136,$C$5:$C136,$C137))</f>
        <v/>
      </c>
      <c r="G137" s="21" t="str">
        <f>IF($B137="","",MAX(0,$E137-MAX(0,SUMIFS(Тех_Движение!$G$2:$G$5111,Тех_Движение!$D$2:$D$5111,$C137,Тех_Движение!$B$2:$B$5111,"&lt;="&amp;Настройки!$B$5-1)-$F137)))</f>
        <v/>
      </c>
      <c r="H137" s="21" t="str">
        <f>IF($B137="","",IF(AND($D137&gt;=Настройки!$B$5,$D137&lt;=Настройки!$B$6),$E137,0))</f>
        <v/>
      </c>
      <c r="I137" s="21" t="str">
        <f t="shared" si="6"/>
        <v/>
      </c>
      <c r="J137" s="21" t="str">
        <f>IF($B137="","",MAX(0,$E137-MAX(0,SUMIFS(Тех_Движение!$G$2:$G$5111,Тех_Движение!$D$2:$D$5111,$C137,Тех_Движение!$B$2:$B$5111,"&lt;="&amp;Настройки!$B$6)-$F137)))</f>
        <v/>
      </c>
      <c r="K137" s="21" t="e">
        <f>IF(OR($B137="",K$3&lt;$D137+Настройки!$B$7),0,MAX(0,$E137-MAX(0,SUMIFS(Тех_Движение!$G$2:$G$5111,Тех_Движение!$D$2:$D$5111,$C137,Тех_Движение!$B$2:$B$5111,"&lt;="&amp;K$3)-$F137)))</f>
        <v>#VALUE!</v>
      </c>
      <c r="L137" s="21" t="e">
        <f>IF(OR($B137="",L$3&lt;$D137+Настройки!$B$7),0,MAX(0,$E137-MAX(0,SUMIFS(Тех_Движение!$G$2:$G$5111,Тех_Движение!$D$2:$D$5111,$C137,Тех_Движение!$B$2:$B$5111,"&lt;="&amp;L$3)-$F137)))</f>
        <v>#VALUE!</v>
      </c>
      <c r="M137" s="21" t="e">
        <f>IF(OR($B137="",M$3&lt;$D137+Настройки!$B$7),0,MAX(0,$E137-MAX(0,SUMIFS(Тех_Движение!$G$2:$G$5111,Тех_Движение!$D$2:$D$5111,$C137,Тех_Движение!$B$2:$B$5111,"&lt;="&amp;M$3)-$F137)))</f>
        <v>#VALUE!</v>
      </c>
      <c r="N137" s="21" t="e">
        <f>IF(OR($B137="",N$3&lt;$D137+Настройки!$B$7),0,MAX(0,$E137-MAX(0,SUMIFS(Тех_Движение!$G$2:$G$5111,Тех_Движение!$D$2:$D$5111,$C137,Тех_Движение!$B$2:$B$5111,"&lt;="&amp;N$3)-$F137)))</f>
        <v>#VALUE!</v>
      </c>
      <c r="O137" s="21" t="e">
        <f>IF(OR($B137="",O$3&lt;$D137+Настройки!$B$7),0,MAX(0,$E137-MAX(0,SUMIFS(Тех_Движение!$G$2:$G$5111,Тех_Движение!$D$2:$D$5111,$C137,Тех_Движение!$B$2:$B$5111,"&lt;="&amp;O$3)-$F137)))</f>
        <v>#VALUE!</v>
      </c>
      <c r="P137" s="21" t="e">
        <f>IF(OR($B137="",P$3&lt;$D137+Настройки!$B$7),0,MAX(0,$E137-MAX(0,SUMIFS(Тех_Движение!$G$2:$G$5111,Тех_Движение!$D$2:$D$5111,$C137,Тех_Движение!$B$2:$B$5111,"&lt;="&amp;P$3)-$F137)))</f>
        <v>#VALUE!</v>
      </c>
      <c r="Q137" s="21" t="e">
        <f>IF(OR($B137="",Q$3&lt;$D137+Настройки!$B$7),0,MAX(0,$E137-MAX(0,SUMIFS(Тех_Движение!$G$2:$G$5111,Тех_Движение!$D$2:$D$5111,$C137,Тех_Движение!$B$2:$B$5111,"&lt;="&amp;Q$3)-$F137)))</f>
        <v>#VALUE!</v>
      </c>
      <c r="R137" s="21" t="str">
        <f t="shared" si="7"/>
        <v/>
      </c>
      <c r="S137" s="23" t="str">
        <f>IF($B137="","",VLOOKUP($C137,Настройки!$A$11:$L$17,9,FALSE))</f>
        <v/>
      </c>
      <c r="T137" s="23" t="str">
        <f t="shared" si="8"/>
        <v/>
      </c>
    </row>
    <row r="138" spans="1:20" x14ac:dyDescent="0.3">
      <c r="A138" s="20">
        <f>Тех_Движение!$A$135</f>
        <v>134</v>
      </c>
      <c r="B138" s="20" t="str">
        <f>IF(Тех_Движение!$F$135&gt;0,Тех_Движение!$I$135,"")</f>
        <v>dd.mm_АК-10</v>
      </c>
      <c r="C138" s="20" t="str">
        <f>IF($B138="","",Тех_Движение!$D$135)</f>
        <v>АК-10</v>
      </c>
      <c r="D138" s="9">
        <f>IF($B138="","",Тех_Движение!$B$135)</f>
        <v>46260</v>
      </c>
      <c r="E138" s="21">
        <f>IF($B138="","",Тех_Движение!$F$135)</f>
        <v>5</v>
      </c>
      <c r="F138" s="21">
        <f>IF($B138="","",SUMIFS($E$5:$E137,$C$5:$C137,$C138))</f>
        <v>5</v>
      </c>
      <c r="G138" s="21">
        <f>IF($B138="","",MAX(0,$E138-MAX(0,SUMIFS(Тех_Движение!$G$2:$G$5111,Тех_Движение!$D$2:$D$5111,$C138,Тех_Движение!$B$2:$B$5111,"&lt;="&amp;Настройки!$B$5-1)-$F138)))</f>
        <v>0</v>
      </c>
      <c r="H138" s="21">
        <f>IF($B138="","",IF(AND($D138&gt;=Настройки!$B$5,$D138&lt;=Настройки!$B$6),$E138,0))</f>
        <v>0</v>
      </c>
      <c r="I138" s="21">
        <f t="shared" si="6"/>
        <v>0</v>
      </c>
      <c r="J138" s="21">
        <f>IF($B138="","",MAX(0,$E138-MAX(0,SUMIFS(Тех_Движение!$G$2:$G$5111,Тех_Движение!$D$2:$D$5111,$C138,Тех_Движение!$B$2:$B$5111,"&lt;="&amp;Настройки!$B$6)-$F138)))</f>
        <v>0</v>
      </c>
      <c r="K138" s="21">
        <f>IF(OR($B138="",K$3&lt;$D138+Настройки!$B$7),0,MAX(0,$E138-MAX(0,SUMIFS(Тех_Движение!$G$2:$G$5111,Тех_Движение!$D$2:$D$5111,$C138,Тех_Движение!$B$2:$B$5111,"&lt;="&amp;K$3)-$F138)))</f>
        <v>0</v>
      </c>
      <c r="L138" s="21">
        <f>IF(OR($B138="",L$3&lt;$D138+Настройки!$B$7),0,MAX(0,$E138-MAX(0,SUMIFS(Тех_Движение!$G$2:$G$5111,Тех_Движение!$D$2:$D$5111,$C138,Тех_Движение!$B$2:$B$5111,"&lt;="&amp;L$3)-$F138)))</f>
        <v>0</v>
      </c>
      <c r="M138" s="21">
        <f>IF(OR($B138="",M$3&lt;$D138+Настройки!$B$7),0,MAX(0,$E138-MAX(0,SUMIFS(Тех_Движение!$G$2:$G$5111,Тех_Движение!$D$2:$D$5111,$C138,Тех_Движение!$B$2:$B$5111,"&lt;="&amp;M$3)-$F138)))</f>
        <v>0</v>
      </c>
      <c r="N138" s="21">
        <f>IF(OR($B138="",N$3&lt;$D138+Настройки!$B$7),0,MAX(0,$E138-MAX(0,SUMIFS(Тех_Движение!$G$2:$G$5111,Тех_Движение!$D$2:$D$5111,$C138,Тех_Движение!$B$2:$B$5111,"&lt;="&amp;N$3)-$F138)))</f>
        <v>0</v>
      </c>
      <c r="O138" s="21">
        <f>IF(OR($B138="",O$3&lt;$D138+Настройки!$B$7),0,MAX(0,$E138-MAX(0,SUMIFS(Тех_Движение!$G$2:$G$5111,Тех_Движение!$D$2:$D$5111,$C138,Тех_Движение!$B$2:$B$5111,"&lt;="&amp;O$3)-$F138)))</f>
        <v>0</v>
      </c>
      <c r="P138" s="21">
        <f>IF(OR($B138="",P$3&lt;$D138+Настройки!$B$7),0,MAX(0,$E138-MAX(0,SUMIFS(Тех_Движение!$G$2:$G$5111,Тех_Движение!$D$2:$D$5111,$C138,Тех_Движение!$B$2:$B$5111,"&lt;="&amp;P$3)-$F138)))</f>
        <v>0</v>
      </c>
      <c r="Q138" s="21">
        <f>IF(OR($B138="",Q$3&lt;$D138+Настройки!$B$7),0,MAX(0,$E138-MAX(0,SUMIFS(Тех_Движение!$G$2:$G$5111,Тех_Движение!$D$2:$D$5111,$C138,Тех_Движение!$B$2:$B$5111,"&lt;="&amp;Q$3)-$F138)))</f>
        <v>0</v>
      </c>
      <c r="R138" s="21">
        <f t="shared" si="7"/>
        <v>0</v>
      </c>
      <c r="S138" s="23">
        <f>IF($B138="","",VLOOKUP($C138,Настройки!$A$11:$L$17,9,FALSE))</f>
        <v>0.35714285714285721</v>
      </c>
      <c r="T138" s="23">
        <f t="shared" si="8"/>
        <v>0</v>
      </c>
    </row>
    <row r="139" spans="1:20" x14ac:dyDescent="0.3">
      <c r="A139" s="20">
        <f>Тех_Движение!$A$136</f>
        <v>135</v>
      </c>
      <c r="B139" s="20" t="str">
        <f>IF(Тех_Движение!$F$136&gt;0,Тех_Движение!$I$136,"")</f>
        <v/>
      </c>
      <c r="C139" s="20" t="str">
        <f>IF($B139="","",Тех_Движение!$D$136)</f>
        <v/>
      </c>
      <c r="D139" s="9" t="str">
        <f>IF($B139="","",Тех_Движение!$B$136)</f>
        <v/>
      </c>
      <c r="E139" s="21" t="str">
        <f>IF($B139="","",Тех_Движение!$F$136)</f>
        <v/>
      </c>
      <c r="F139" s="21" t="str">
        <f>IF($B139="","",SUMIFS($E$5:$E138,$C$5:$C138,$C139))</f>
        <v/>
      </c>
      <c r="G139" s="21" t="str">
        <f>IF($B139="","",MAX(0,$E139-MAX(0,SUMIFS(Тех_Движение!$G$2:$G$5111,Тех_Движение!$D$2:$D$5111,$C139,Тех_Движение!$B$2:$B$5111,"&lt;="&amp;Настройки!$B$5-1)-$F139)))</f>
        <v/>
      </c>
      <c r="H139" s="21" t="str">
        <f>IF($B139="","",IF(AND($D139&gt;=Настройки!$B$5,$D139&lt;=Настройки!$B$6),$E139,0))</f>
        <v/>
      </c>
      <c r="I139" s="21" t="str">
        <f t="shared" si="6"/>
        <v/>
      </c>
      <c r="J139" s="21" t="str">
        <f>IF($B139="","",MAX(0,$E139-MAX(0,SUMIFS(Тех_Движение!$G$2:$G$5111,Тех_Движение!$D$2:$D$5111,$C139,Тех_Движение!$B$2:$B$5111,"&lt;="&amp;Настройки!$B$6)-$F139)))</f>
        <v/>
      </c>
      <c r="K139" s="21" t="e">
        <f>IF(OR($B139="",K$3&lt;$D139+Настройки!$B$7),0,MAX(0,$E139-MAX(0,SUMIFS(Тех_Движение!$G$2:$G$5111,Тех_Движение!$D$2:$D$5111,$C139,Тех_Движение!$B$2:$B$5111,"&lt;="&amp;K$3)-$F139)))</f>
        <v>#VALUE!</v>
      </c>
      <c r="L139" s="21" t="e">
        <f>IF(OR($B139="",L$3&lt;$D139+Настройки!$B$7),0,MAX(0,$E139-MAX(0,SUMIFS(Тех_Движение!$G$2:$G$5111,Тех_Движение!$D$2:$D$5111,$C139,Тех_Движение!$B$2:$B$5111,"&lt;="&amp;L$3)-$F139)))</f>
        <v>#VALUE!</v>
      </c>
      <c r="M139" s="21" t="e">
        <f>IF(OR($B139="",M$3&lt;$D139+Настройки!$B$7),0,MAX(0,$E139-MAX(0,SUMIFS(Тех_Движение!$G$2:$G$5111,Тех_Движение!$D$2:$D$5111,$C139,Тех_Движение!$B$2:$B$5111,"&lt;="&amp;M$3)-$F139)))</f>
        <v>#VALUE!</v>
      </c>
      <c r="N139" s="21" t="e">
        <f>IF(OR($B139="",N$3&lt;$D139+Настройки!$B$7),0,MAX(0,$E139-MAX(0,SUMIFS(Тех_Движение!$G$2:$G$5111,Тех_Движение!$D$2:$D$5111,$C139,Тех_Движение!$B$2:$B$5111,"&lt;="&amp;N$3)-$F139)))</f>
        <v>#VALUE!</v>
      </c>
      <c r="O139" s="21" t="e">
        <f>IF(OR($B139="",O$3&lt;$D139+Настройки!$B$7),0,MAX(0,$E139-MAX(0,SUMIFS(Тех_Движение!$G$2:$G$5111,Тех_Движение!$D$2:$D$5111,$C139,Тех_Движение!$B$2:$B$5111,"&lt;="&amp;O$3)-$F139)))</f>
        <v>#VALUE!</v>
      </c>
      <c r="P139" s="21" t="e">
        <f>IF(OR($B139="",P$3&lt;$D139+Настройки!$B$7),0,MAX(0,$E139-MAX(0,SUMIFS(Тех_Движение!$G$2:$G$5111,Тех_Движение!$D$2:$D$5111,$C139,Тех_Движение!$B$2:$B$5111,"&lt;="&amp;P$3)-$F139)))</f>
        <v>#VALUE!</v>
      </c>
      <c r="Q139" s="21" t="e">
        <f>IF(OR($B139="",Q$3&lt;$D139+Настройки!$B$7),0,MAX(0,$E139-MAX(0,SUMIFS(Тех_Движение!$G$2:$G$5111,Тех_Движение!$D$2:$D$5111,$C139,Тех_Движение!$B$2:$B$5111,"&lt;="&amp;Q$3)-$F139)))</f>
        <v>#VALUE!</v>
      </c>
      <c r="R139" s="21" t="str">
        <f t="shared" si="7"/>
        <v/>
      </c>
      <c r="S139" s="23" t="str">
        <f>IF($B139="","",VLOOKUP($C139,Настройки!$A$11:$L$17,9,FALSE))</f>
        <v/>
      </c>
      <c r="T139" s="23" t="str">
        <f t="shared" si="8"/>
        <v/>
      </c>
    </row>
    <row r="140" spans="1:20" x14ac:dyDescent="0.3">
      <c r="A140" s="20">
        <f>Тех_Движение!$A$137</f>
        <v>136</v>
      </c>
      <c r="B140" s="20" t="str">
        <f>IF(Тех_Движение!$F$137&gt;0,Тех_Движение!$I$137,"")</f>
        <v>dd.mm_Г 1800</v>
      </c>
      <c r="C140" s="20" t="str">
        <f>IF($B140="","",Тех_Движение!$D$137)</f>
        <v>Г 1800</v>
      </c>
      <c r="D140" s="9">
        <f>IF($B140="","",Тех_Движение!$B$137)</f>
        <v>46260</v>
      </c>
      <c r="E140" s="21">
        <f>IF($B140="","",Тех_Движение!$F$137)</f>
        <v>20</v>
      </c>
      <c r="F140" s="21">
        <f>IF($B140="","",SUMIFS($E$5:$E139,$C$5:$C139,$C140))</f>
        <v>105</v>
      </c>
      <c r="G140" s="21">
        <f>IF($B140="","",MAX(0,$E140-MAX(0,SUMIFS(Тех_Движение!$G$2:$G$5111,Тех_Движение!$D$2:$D$5111,$C140,Тех_Движение!$B$2:$B$5111,"&lt;="&amp;Настройки!$B$5-1)-$F140)))</f>
        <v>0</v>
      </c>
      <c r="H140" s="21">
        <f>IF($B140="","",IF(AND($D140&gt;=Настройки!$B$5,$D140&lt;=Настройки!$B$6),$E140,0))</f>
        <v>0</v>
      </c>
      <c r="I140" s="21">
        <f t="shared" si="6"/>
        <v>0</v>
      </c>
      <c r="J140" s="21">
        <f>IF($B140="","",MAX(0,$E140-MAX(0,SUMIFS(Тех_Движение!$G$2:$G$5111,Тех_Движение!$D$2:$D$5111,$C140,Тех_Движение!$B$2:$B$5111,"&lt;="&amp;Настройки!$B$6)-$F140)))</f>
        <v>0</v>
      </c>
      <c r="K140" s="21">
        <f>IF(OR($B140="",K$3&lt;$D140+Настройки!$B$7),0,MAX(0,$E140-MAX(0,SUMIFS(Тех_Движение!$G$2:$G$5111,Тех_Движение!$D$2:$D$5111,$C140,Тех_Движение!$B$2:$B$5111,"&lt;="&amp;K$3)-$F140)))</f>
        <v>0</v>
      </c>
      <c r="L140" s="21">
        <f>IF(OR($B140="",L$3&lt;$D140+Настройки!$B$7),0,MAX(0,$E140-MAX(0,SUMIFS(Тех_Движение!$G$2:$G$5111,Тех_Движение!$D$2:$D$5111,$C140,Тех_Движение!$B$2:$B$5111,"&lt;="&amp;L$3)-$F140)))</f>
        <v>0</v>
      </c>
      <c r="M140" s="21">
        <f>IF(OR($B140="",M$3&lt;$D140+Настройки!$B$7),0,MAX(0,$E140-MAX(0,SUMIFS(Тех_Движение!$G$2:$G$5111,Тех_Движение!$D$2:$D$5111,$C140,Тех_Движение!$B$2:$B$5111,"&lt;="&amp;M$3)-$F140)))</f>
        <v>0</v>
      </c>
      <c r="N140" s="21">
        <f>IF(OR($B140="",N$3&lt;$D140+Настройки!$B$7),0,MAX(0,$E140-MAX(0,SUMIFS(Тех_Движение!$G$2:$G$5111,Тех_Движение!$D$2:$D$5111,$C140,Тех_Движение!$B$2:$B$5111,"&lt;="&amp;N$3)-$F140)))</f>
        <v>0</v>
      </c>
      <c r="O140" s="21">
        <f>IF(OR($B140="",O$3&lt;$D140+Настройки!$B$7),0,MAX(0,$E140-MAX(0,SUMIFS(Тех_Движение!$G$2:$G$5111,Тех_Движение!$D$2:$D$5111,$C140,Тех_Движение!$B$2:$B$5111,"&lt;="&amp;O$3)-$F140)))</f>
        <v>0</v>
      </c>
      <c r="P140" s="21">
        <f>IF(OR($B140="",P$3&lt;$D140+Настройки!$B$7),0,MAX(0,$E140-MAX(0,SUMIFS(Тех_Движение!$G$2:$G$5111,Тех_Движение!$D$2:$D$5111,$C140,Тех_Движение!$B$2:$B$5111,"&lt;="&amp;P$3)-$F140)))</f>
        <v>0</v>
      </c>
      <c r="Q140" s="21">
        <f>IF(OR($B140="",Q$3&lt;$D140+Настройки!$B$7),0,MAX(0,$E140-MAX(0,SUMIFS(Тех_Движение!$G$2:$G$5111,Тех_Движение!$D$2:$D$5111,$C140,Тех_Движение!$B$2:$B$5111,"&lt;="&amp;Q$3)-$F140)))</f>
        <v>0</v>
      </c>
      <c r="R140" s="21">
        <f t="shared" si="7"/>
        <v>0</v>
      </c>
      <c r="S140" s="23">
        <f>IF($B140="","",VLOOKUP($C140,Настройки!$A$11:$L$17,9,FALSE))</f>
        <v>5</v>
      </c>
      <c r="T140" s="23">
        <f t="shared" si="8"/>
        <v>0</v>
      </c>
    </row>
    <row r="141" spans="1:20" x14ac:dyDescent="0.3">
      <c r="A141" s="20">
        <f>Тех_Движение!$A$138</f>
        <v>137</v>
      </c>
      <c r="B141" s="20" t="str">
        <f>IF(Тех_Движение!$F$138&gt;0,Тех_Движение!$I$138,"")</f>
        <v/>
      </c>
      <c r="C141" s="20" t="str">
        <f>IF($B141="","",Тех_Движение!$D$138)</f>
        <v/>
      </c>
      <c r="D141" s="9" t="str">
        <f>IF($B141="","",Тех_Движение!$B$138)</f>
        <v/>
      </c>
      <c r="E141" s="21" t="str">
        <f>IF($B141="","",Тех_Движение!$F$138)</f>
        <v/>
      </c>
      <c r="F141" s="21" t="str">
        <f>IF($B141="","",SUMIFS($E$5:$E140,$C$5:$C140,$C141))</f>
        <v/>
      </c>
      <c r="G141" s="21" t="str">
        <f>IF($B141="","",MAX(0,$E141-MAX(0,SUMIFS(Тех_Движение!$G$2:$G$5111,Тех_Движение!$D$2:$D$5111,$C141,Тех_Движение!$B$2:$B$5111,"&lt;="&amp;Настройки!$B$5-1)-$F141)))</f>
        <v/>
      </c>
      <c r="H141" s="21" t="str">
        <f>IF($B141="","",IF(AND($D141&gt;=Настройки!$B$5,$D141&lt;=Настройки!$B$6),$E141,0))</f>
        <v/>
      </c>
      <c r="I141" s="21" t="str">
        <f t="shared" si="6"/>
        <v/>
      </c>
      <c r="J141" s="21" t="str">
        <f>IF($B141="","",MAX(0,$E141-MAX(0,SUMIFS(Тех_Движение!$G$2:$G$5111,Тех_Движение!$D$2:$D$5111,$C141,Тех_Движение!$B$2:$B$5111,"&lt;="&amp;Настройки!$B$6)-$F141)))</f>
        <v/>
      </c>
      <c r="K141" s="21" t="e">
        <f>IF(OR($B141="",K$3&lt;$D141+Настройки!$B$7),0,MAX(0,$E141-MAX(0,SUMIFS(Тех_Движение!$G$2:$G$5111,Тех_Движение!$D$2:$D$5111,$C141,Тех_Движение!$B$2:$B$5111,"&lt;="&amp;K$3)-$F141)))</f>
        <v>#VALUE!</v>
      </c>
      <c r="L141" s="21" t="e">
        <f>IF(OR($B141="",L$3&lt;$D141+Настройки!$B$7),0,MAX(0,$E141-MAX(0,SUMIFS(Тех_Движение!$G$2:$G$5111,Тех_Движение!$D$2:$D$5111,$C141,Тех_Движение!$B$2:$B$5111,"&lt;="&amp;L$3)-$F141)))</f>
        <v>#VALUE!</v>
      </c>
      <c r="M141" s="21" t="e">
        <f>IF(OR($B141="",M$3&lt;$D141+Настройки!$B$7),0,MAX(0,$E141-MAX(0,SUMIFS(Тех_Движение!$G$2:$G$5111,Тех_Движение!$D$2:$D$5111,$C141,Тех_Движение!$B$2:$B$5111,"&lt;="&amp;M$3)-$F141)))</f>
        <v>#VALUE!</v>
      </c>
      <c r="N141" s="21" t="e">
        <f>IF(OR($B141="",N$3&lt;$D141+Настройки!$B$7),0,MAX(0,$E141-MAX(0,SUMIFS(Тех_Движение!$G$2:$G$5111,Тех_Движение!$D$2:$D$5111,$C141,Тех_Движение!$B$2:$B$5111,"&lt;="&amp;N$3)-$F141)))</f>
        <v>#VALUE!</v>
      </c>
      <c r="O141" s="21" t="e">
        <f>IF(OR($B141="",O$3&lt;$D141+Настройки!$B$7),0,MAX(0,$E141-MAX(0,SUMIFS(Тех_Движение!$G$2:$G$5111,Тех_Движение!$D$2:$D$5111,$C141,Тех_Движение!$B$2:$B$5111,"&lt;="&amp;O$3)-$F141)))</f>
        <v>#VALUE!</v>
      </c>
      <c r="P141" s="21" t="e">
        <f>IF(OR($B141="",P$3&lt;$D141+Настройки!$B$7),0,MAX(0,$E141-MAX(0,SUMIFS(Тех_Движение!$G$2:$G$5111,Тех_Движение!$D$2:$D$5111,$C141,Тех_Движение!$B$2:$B$5111,"&lt;="&amp;P$3)-$F141)))</f>
        <v>#VALUE!</v>
      </c>
      <c r="Q141" s="21" t="e">
        <f>IF(OR($B141="",Q$3&lt;$D141+Настройки!$B$7),0,MAX(0,$E141-MAX(0,SUMIFS(Тех_Движение!$G$2:$G$5111,Тех_Движение!$D$2:$D$5111,$C141,Тех_Движение!$B$2:$B$5111,"&lt;="&amp;Q$3)-$F141)))</f>
        <v>#VALUE!</v>
      </c>
      <c r="R141" s="21" t="str">
        <f t="shared" si="7"/>
        <v/>
      </c>
      <c r="S141" s="23" t="str">
        <f>IF($B141="","",VLOOKUP($C141,Настройки!$A$11:$L$17,9,FALSE))</f>
        <v/>
      </c>
      <c r="T141" s="23" t="str">
        <f t="shared" si="8"/>
        <v/>
      </c>
    </row>
    <row r="142" spans="1:20" x14ac:dyDescent="0.3">
      <c r="A142" s="20">
        <f>Тех_Движение!$A$139</f>
        <v>138</v>
      </c>
      <c r="B142" s="20" t="str">
        <f>IF(Тех_Движение!$F$139&gt;0,Тех_Движение!$I$139,"")</f>
        <v/>
      </c>
      <c r="C142" s="20" t="str">
        <f>IF($B142="","",Тех_Движение!$D$139)</f>
        <v/>
      </c>
      <c r="D142" s="9" t="str">
        <f>IF($B142="","",Тех_Движение!$B$139)</f>
        <v/>
      </c>
      <c r="E142" s="21" t="str">
        <f>IF($B142="","",Тех_Движение!$F$139)</f>
        <v/>
      </c>
      <c r="F142" s="21" t="str">
        <f>IF($B142="","",SUMIFS($E$5:$E141,$C$5:$C141,$C142))</f>
        <v/>
      </c>
      <c r="G142" s="21" t="str">
        <f>IF($B142="","",MAX(0,$E142-MAX(0,SUMIFS(Тех_Движение!$G$2:$G$5111,Тех_Движение!$D$2:$D$5111,$C142,Тех_Движение!$B$2:$B$5111,"&lt;="&amp;Настройки!$B$5-1)-$F142)))</f>
        <v/>
      </c>
      <c r="H142" s="21" t="str">
        <f>IF($B142="","",IF(AND($D142&gt;=Настройки!$B$5,$D142&lt;=Настройки!$B$6),$E142,0))</f>
        <v/>
      </c>
      <c r="I142" s="21" t="str">
        <f t="shared" si="6"/>
        <v/>
      </c>
      <c r="J142" s="21" t="str">
        <f>IF($B142="","",MAX(0,$E142-MAX(0,SUMIFS(Тех_Движение!$G$2:$G$5111,Тех_Движение!$D$2:$D$5111,$C142,Тех_Движение!$B$2:$B$5111,"&lt;="&amp;Настройки!$B$6)-$F142)))</f>
        <v/>
      </c>
      <c r="K142" s="21" t="e">
        <f>IF(OR($B142="",K$3&lt;$D142+Настройки!$B$7),0,MAX(0,$E142-MAX(0,SUMIFS(Тех_Движение!$G$2:$G$5111,Тех_Движение!$D$2:$D$5111,$C142,Тех_Движение!$B$2:$B$5111,"&lt;="&amp;K$3)-$F142)))</f>
        <v>#VALUE!</v>
      </c>
      <c r="L142" s="21" t="e">
        <f>IF(OR($B142="",L$3&lt;$D142+Настройки!$B$7),0,MAX(0,$E142-MAX(0,SUMIFS(Тех_Движение!$G$2:$G$5111,Тех_Движение!$D$2:$D$5111,$C142,Тех_Движение!$B$2:$B$5111,"&lt;="&amp;L$3)-$F142)))</f>
        <v>#VALUE!</v>
      </c>
      <c r="M142" s="21" t="e">
        <f>IF(OR($B142="",M$3&lt;$D142+Настройки!$B$7),0,MAX(0,$E142-MAX(0,SUMIFS(Тех_Движение!$G$2:$G$5111,Тех_Движение!$D$2:$D$5111,$C142,Тех_Движение!$B$2:$B$5111,"&lt;="&amp;M$3)-$F142)))</f>
        <v>#VALUE!</v>
      </c>
      <c r="N142" s="21" t="e">
        <f>IF(OR($B142="",N$3&lt;$D142+Настройки!$B$7),0,MAX(0,$E142-MAX(0,SUMIFS(Тех_Движение!$G$2:$G$5111,Тех_Движение!$D$2:$D$5111,$C142,Тех_Движение!$B$2:$B$5111,"&lt;="&amp;N$3)-$F142)))</f>
        <v>#VALUE!</v>
      </c>
      <c r="O142" s="21" t="e">
        <f>IF(OR($B142="",O$3&lt;$D142+Настройки!$B$7),0,MAX(0,$E142-MAX(0,SUMIFS(Тех_Движение!$G$2:$G$5111,Тех_Движение!$D$2:$D$5111,$C142,Тех_Движение!$B$2:$B$5111,"&lt;="&amp;O$3)-$F142)))</f>
        <v>#VALUE!</v>
      </c>
      <c r="P142" s="21" t="e">
        <f>IF(OR($B142="",P$3&lt;$D142+Настройки!$B$7),0,MAX(0,$E142-MAX(0,SUMIFS(Тех_Движение!$G$2:$G$5111,Тех_Движение!$D$2:$D$5111,$C142,Тех_Движение!$B$2:$B$5111,"&lt;="&amp;P$3)-$F142)))</f>
        <v>#VALUE!</v>
      </c>
      <c r="Q142" s="21" t="e">
        <f>IF(OR($B142="",Q$3&lt;$D142+Настройки!$B$7),0,MAX(0,$E142-MAX(0,SUMIFS(Тех_Движение!$G$2:$G$5111,Тех_Движение!$D$2:$D$5111,$C142,Тех_Движение!$B$2:$B$5111,"&lt;="&amp;Q$3)-$F142)))</f>
        <v>#VALUE!</v>
      </c>
      <c r="R142" s="21" t="str">
        <f t="shared" si="7"/>
        <v/>
      </c>
      <c r="S142" s="23" t="str">
        <f>IF($B142="","",VLOOKUP($C142,Настройки!$A$11:$L$17,9,FALSE))</f>
        <v/>
      </c>
      <c r="T142" s="23" t="str">
        <f t="shared" si="8"/>
        <v/>
      </c>
    </row>
    <row r="143" spans="1:20" x14ac:dyDescent="0.3">
      <c r="A143" s="20">
        <f>Тех_Движение!$A$140</f>
        <v>139</v>
      </c>
      <c r="B143" s="20" t="str">
        <f>IF(Тех_Движение!$F$140&gt;0,Тех_Движение!$I$140,"")</f>
        <v>dd.mm_Ми-К</v>
      </c>
      <c r="C143" s="20" t="str">
        <f>IF($B143="","",Тех_Движение!$D$140)</f>
        <v>Ми-К</v>
      </c>
      <c r="D143" s="9">
        <f>IF($B143="","",Тех_Движение!$B$140)</f>
        <v>46260</v>
      </c>
      <c r="E143" s="21">
        <f>IF($B143="","",Тех_Движение!$F$140)</f>
        <v>10</v>
      </c>
      <c r="F143" s="21">
        <f>IF($B143="","",SUMIFS($E$5:$E142,$C$5:$C142,$C143))</f>
        <v>55</v>
      </c>
      <c r="G143" s="21">
        <f>IF($B143="","",MAX(0,$E143-MAX(0,SUMIFS(Тех_Движение!$G$2:$G$5111,Тех_Движение!$D$2:$D$5111,$C143,Тех_Движение!$B$2:$B$5111,"&lt;="&amp;Настройки!$B$5-1)-$F143)))</f>
        <v>0</v>
      </c>
      <c r="H143" s="21">
        <f>IF($B143="","",IF(AND($D143&gt;=Настройки!$B$5,$D143&lt;=Настройки!$B$6),$E143,0))</f>
        <v>0</v>
      </c>
      <c r="I143" s="21">
        <f t="shared" si="6"/>
        <v>0</v>
      </c>
      <c r="J143" s="21">
        <f>IF($B143="","",MAX(0,$E143-MAX(0,SUMIFS(Тех_Движение!$G$2:$G$5111,Тех_Движение!$D$2:$D$5111,$C143,Тех_Движение!$B$2:$B$5111,"&lt;="&amp;Настройки!$B$6)-$F143)))</f>
        <v>0</v>
      </c>
      <c r="K143" s="21">
        <f>IF(OR($B143="",K$3&lt;$D143+Настройки!$B$7),0,MAX(0,$E143-MAX(0,SUMIFS(Тех_Движение!$G$2:$G$5111,Тех_Движение!$D$2:$D$5111,$C143,Тех_Движение!$B$2:$B$5111,"&lt;="&amp;K$3)-$F143)))</f>
        <v>0</v>
      </c>
      <c r="L143" s="21">
        <f>IF(OR($B143="",L$3&lt;$D143+Настройки!$B$7),0,MAX(0,$E143-MAX(0,SUMIFS(Тех_Движение!$G$2:$G$5111,Тех_Движение!$D$2:$D$5111,$C143,Тех_Движение!$B$2:$B$5111,"&lt;="&amp;L$3)-$F143)))</f>
        <v>0</v>
      </c>
      <c r="M143" s="21">
        <f>IF(OR($B143="",M$3&lt;$D143+Настройки!$B$7),0,MAX(0,$E143-MAX(0,SUMIFS(Тех_Движение!$G$2:$G$5111,Тех_Движение!$D$2:$D$5111,$C143,Тех_Движение!$B$2:$B$5111,"&lt;="&amp;M$3)-$F143)))</f>
        <v>0</v>
      </c>
      <c r="N143" s="21">
        <f>IF(OR($B143="",N$3&lt;$D143+Настройки!$B$7),0,MAX(0,$E143-MAX(0,SUMIFS(Тех_Движение!$G$2:$G$5111,Тех_Движение!$D$2:$D$5111,$C143,Тех_Движение!$B$2:$B$5111,"&lt;="&amp;N$3)-$F143)))</f>
        <v>0</v>
      </c>
      <c r="O143" s="21">
        <f>IF(OR($B143="",O$3&lt;$D143+Настройки!$B$7),0,MAX(0,$E143-MAX(0,SUMIFS(Тех_Движение!$G$2:$G$5111,Тех_Движение!$D$2:$D$5111,$C143,Тех_Движение!$B$2:$B$5111,"&lt;="&amp;O$3)-$F143)))</f>
        <v>0</v>
      </c>
      <c r="P143" s="21">
        <f>IF(OR($B143="",P$3&lt;$D143+Настройки!$B$7),0,MAX(0,$E143-MAX(0,SUMIFS(Тех_Движение!$G$2:$G$5111,Тех_Движение!$D$2:$D$5111,$C143,Тех_Движение!$B$2:$B$5111,"&lt;="&amp;P$3)-$F143)))</f>
        <v>0</v>
      </c>
      <c r="Q143" s="21">
        <f>IF(OR($B143="",Q$3&lt;$D143+Настройки!$B$7),0,MAX(0,$E143-MAX(0,SUMIFS(Тех_Движение!$G$2:$G$5111,Тех_Движение!$D$2:$D$5111,$C143,Тех_Движение!$B$2:$B$5111,"&lt;="&amp;Q$3)-$F143)))</f>
        <v>0</v>
      </c>
      <c r="R143" s="21">
        <f t="shared" si="7"/>
        <v>0</v>
      </c>
      <c r="S143" s="23">
        <f>IF($B143="","",VLOOKUP($C143,Настройки!$A$11:$L$17,9,FALSE))</f>
        <v>1.363636363636364</v>
      </c>
      <c r="T143" s="23">
        <f t="shared" si="8"/>
        <v>0</v>
      </c>
    </row>
    <row r="144" spans="1:20" x14ac:dyDescent="0.3">
      <c r="A144" s="20">
        <f>Тех_Движение!$A$141</f>
        <v>140</v>
      </c>
      <c r="B144" s="20" t="str">
        <f>IF(Тех_Движение!$F$141&gt;0,Тех_Движение!$I$141,"")</f>
        <v/>
      </c>
      <c r="C144" s="20" t="str">
        <f>IF($B144="","",Тех_Движение!$D$141)</f>
        <v/>
      </c>
      <c r="D144" s="9" t="str">
        <f>IF($B144="","",Тех_Движение!$B$141)</f>
        <v/>
      </c>
      <c r="E144" s="21" t="str">
        <f>IF($B144="","",Тех_Движение!$F$141)</f>
        <v/>
      </c>
      <c r="F144" s="21" t="str">
        <f>IF($B144="","",SUMIFS($E$5:$E143,$C$5:$C143,$C144))</f>
        <v/>
      </c>
      <c r="G144" s="21" t="str">
        <f>IF($B144="","",MAX(0,$E144-MAX(0,SUMIFS(Тех_Движение!$G$2:$G$5111,Тех_Движение!$D$2:$D$5111,$C144,Тех_Движение!$B$2:$B$5111,"&lt;="&amp;Настройки!$B$5-1)-$F144)))</f>
        <v/>
      </c>
      <c r="H144" s="21" t="str">
        <f>IF($B144="","",IF(AND($D144&gt;=Настройки!$B$5,$D144&lt;=Настройки!$B$6),$E144,0))</f>
        <v/>
      </c>
      <c r="I144" s="21" t="str">
        <f t="shared" si="6"/>
        <v/>
      </c>
      <c r="J144" s="21" t="str">
        <f>IF($B144="","",MAX(0,$E144-MAX(0,SUMIFS(Тех_Движение!$G$2:$G$5111,Тех_Движение!$D$2:$D$5111,$C144,Тех_Движение!$B$2:$B$5111,"&lt;="&amp;Настройки!$B$6)-$F144)))</f>
        <v/>
      </c>
      <c r="K144" s="21" t="e">
        <f>IF(OR($B144="",K$3&lt;$D144+Настройки!$B$7),0,MAX(0,$E144-MAX(0,SUMIFS(Тех_Движение!$G$2:$G$5111,Тех_Движение!$D$2:$D$5111,$C144,Тех_Движение!$B$2:$B$5111,"&lt;="&amp;K$3)-$F144)))</f>
        <v>#VALUE!</v>
      </c>
      <c r="L144" s="21" t="e">
        <f>IF(OR($B144="",L$3&lt;$D144+Настройки!$B$7),0,MAX(0,$E144-MAX(0,SUMIFS(Тех_Движение!$G$2:$G$5111,Тех_Движение!$D$2:$D$5111,$C144,Тех_Движение!$B$2:$B$5111,"&lt;="&amp;L$3)-$F144)))</f>
        <v>#VALUE!</v>
      </c>
      <c r="M144" s="21" t="e">
        <f>IF(OR($B144="",M$3&lt;$D144+Настройки!$B$7),0,MAX(0,$E144-MAX(0,SUMIFS(Тех_Движение!$G$2:$G$5111,Тех_Движение!$D$2:$D$5111,$C144,Тех_Движение!$B$2:$B$5111,"&lt;="&amp;M$3)-$F144)))</f>
        <v>#VALUE!</v>
      </c>
      <c r="N144" s="21" t="e">
        <f>IF(OR($B144="",N$3&lt;$D144+Настройки!$B$7),0,MAX(0,$E144-MAX(0,SUMIFS(Тех_Движение!$G$2:$G$5111,Тех_Движение!$D$2:$D$5111,$C144,Тех_Движение!$B$2:$B$5111,"&lt;="&amp;N$3)-$F144)))</f>
        <v>#VALUE!</v>
      </c>
      <c r="O144" s="21" t="e">
        <f>IF(OR($B144="",O$3&lt;$D144+Настройки!$B$7),0,MAX(0,$E144-MAX(0,SUMIFS(Тех_Движение!$G$2:$G$5111,Тех_Движение!$D$2:$D$5111,$C144,Тех_Движение!$B$2:$B$5111,"&lt;="&amp;O$3)-$F144)))</f>
        <v>#VALUE!</v>
      </c>
      <c r="P144" s="21" t="e">
        <f>IF(OR($B144="",P$3&lt;$D144+Настройки!$B$7),0,MAX(0,$E144-MAX(0,SUMIFS(Тех_Движение!$G$2:$G$5111,Тех_Движение!$D$2:$D$5111,$C144,Тех_Движение!$B$2:$B$5111,"&lt;="&amp;P$3)-$F144)))</f>
        <v>#VALUE!</v>
      </c>
      <c r="Q144" s="21" t="e">
        <f>IF(OR($B144="",Q$3&lt;$D144+Настройки!$B$7),0,MAX(0,$E144-MAX(0,SUMIFS(Тех_Движение!$G$2:$G$5111,Тех_Движение!$D$2:$D$5111,$C144,Тех_Движение!$B$2:$B$5111,"&lt;="&amp;Q$3)-$F144)))</f>
        <v>#VALUE!</v>
      </c>
      <c r="R144" s="21" t="str">
        <f t="shared" si="7"/>
        <v/>
      </c>
      <c r="S144" s="23" t="str">
        <f>IF($B144="","",VLOOKUP($C144,Настройки!$A$11:$L$17,9,FALSE))</f>
        <v/>
      </c>
      <c r="T144" s="23" t="str">
        <f t="shared" si="8"/>
        <v/>
      </c>
    </row>
    <row r="145" spans="1:20" x14ac:dyDescent="0.3">
      <c r="A145" s="20">
        <f>Тех_Движение!$A$142</f>
        <v>141</v>
      </c>
      <c r="B145" s="20" t="str">
        <f>IF(Тех_Движение!$F$142&gt;0,Тех_Движение!$I$142,"")</f>
        <v/>
      </c>
      <c r="C145" s="20" t="str">
        <f>IF($B145="","",Тех_Движение!$D$142)</f>
        <v/>
      </c>
      <c r="D145" s="9" t="str">
        <f>IF($B145="","",Тех_Движение!$B$142)</f>
        <v/>
      </c>
      <c r="E145" s="21" t="str">
        <f>IF($B145="","",Тех_Движение!$F$142)</f>
        <v/>
      </c>
      <c r="F145" s="21" t="str">
        <f>IF($B145="","",SUMIFS($E$5:$E144,$C$5:$C144,$C145))</f>
        <v/>
      </c>
      <c r="G145" s="21" t="str">
        <f>IF($B145="","",MAX(0,$E145-MAX(0,SUMIFS(Тех_Движение!$G$2:$G$5111,Тех_Движение!$D$2:$D$5111,$C145,Тех_Движение!$B$2:$B$5111,"&lt;="&amp;Настройки!$B$5-1)-$F145)))</f>
        <v/>
      </c>
      <c r="H145" s="21" t="str">
        <f>IF($B145="","",IF(AND($D145&gt;=Настройки!$B$5,$D145&lt;=Настройки!$B$6),$E145,0))</f>
        <v/>
      </c>
      <c r="I145" s="21" t="str">
        <f t="shared" si="6"/>
        <v/>
      </c>
      <c r="J145" s="21" t="str">
        <f>IF($B145="","",MAX(0,$E145-MAX(0,SUMIFS(Тех_Движение!$G$2:$G$5111,Тех_Движение!$D$2:$D$5111,$C145,Тех_Движение!$B$2:$B$5111,"&lt;="&amp;Настройки!$B$6)-$F145)))</f>
        <v/>
      </c>
      <c r="K145" s="21" t="e">
        <f>IF(OR($B145="",K$3&lt;$D145+Настройки!$B$7),0,MAX(0,$E145-MAX(0,SUMIFS(Тех_Движение!$G$2:$G$5111,Тех_Движение!$D$2:$D$5111,$C145,Тех_Движение!$B$2:$B$5111,"&lt;="&amp;K$3)-$F145)))</f>
        <v>#VALUE!</v>
      </c>
      <c r="L145" s="21" t="e">
        <f>IF(OR($B145="",L$3&lt;$D145+Настройки!$B$7),0,MAX(0,$E145-MAX(0,SUMIFS(Тех_Движение!$G$2:$G$5111,Тех_Движение!$D$2:$D$5111,$C145,Тех_Движение!$B$2:$B$5111,"&lt;="&amp;L$3)-$F145)))</f>
        <v>#VALUE!</v>
      </c>
      <c r="M145" s="21" t="e">
        <f>IF(OR($B145="",M$3&lt;$D145+Настройки!$B$7),0,MAX(0,$E145-MAX(0,SUMIFS(Тех_Движение!$G$2:$G$5111,Тех_Движение!$D$2:$D$5111,$C145,Тех_Движение!$B$2:$B$5111,"&lt;="&amp;M$3)-$F145)))</f>
        <v>#VALUE!</v>
      </c>
      <c r="N145" s="21" t="e">
        <f>IF(OR($B145="",N$3&lt;$D145+Настройки!$B$7),0,MAX(0,$E145-MAX(0,SUMIFS(Тех_Движение!$G$2:$G$5111,Тех_Движение!$D$2:$D$5111,$C145,Тех_Движение!$B$2:$B$5111,"&lt;="&amp;N$3)-$F145)))</f>
        <v>#VALUE!</v>
      </c>
      <c r="O145" s="21" t="e">
        <f>IF(OR($B145="",O$3&lt;$D145+Настройки!$B$7),0,MAX(0,$E145-MAX(0,SUMIFS(Тех_Движение!$G$2:$G$5111,Тех_Движение!$D$2:$D$5111,$C145,Тех_Движение!$B$2:$B$5111,"&lt;="&amp;O$3)-$F145)))</f>
        <v>#VALUE!</v>
      </c>
      <c r="P145" s="21" t="e">
        <f>IF(OR($B145="",P$3&lt;$D145+Настройки!$B$7),0,MAX(0,$E145-MAX(0,SUMIFS(Тех_Движение!$G$2:$G$5111,Тех_Движение!$D$2:$D$5111,$C145,Тех_Движение!$B$2:$B$5111,"&lt;="&amp;P$3)-$F145)))</f>
        <v>#VALUE!</v>
      </c>
      <c r="Q145" s="21" t="e">
        <f>IF(OR($B145="",Q$3&lt;$D145+Настройки!$B$7),0,MAX(0,$E145-MAX(0,SUMIFS(Тех_Движение!$G$2:$G$5111,Тех_Движение!$D$2:$D$5111,$C145,Тех_Движение!$B$2:$B$5111,"&lt;="&amp;Q$3)-$F145)))</f>
        <v>#VALUE!</v>
      </c>
      <c r="R145" s="21" t="str">
        <f t="shared" si="7"/>
        <v/>
      </c>
      <c r="S145" s="23" t="str">
        <f>IF($B145="","",VLOOKUP($C145,Настройки!$A$11:$L$17,9,FALSE))</f>
        <v/>
      </c>
      <c r="T145" s="23" t="str">
        <f t="shared" si="8"/>
        <v/>
      </c>
    </row>
    <row r="146" spans="1:20" x14ac:dyDescent="0.3">
      <c r="A146" s="20">
        <f>Тех_Движение!$A$143</f>
        <v>142</v>
      </c>
      <c r="B146" s="20" t="str">
        <f>IF(Тех_Движение!$F$143&gt;0,Тех_Движение!$I$143,"")</f>
        <v/>
      </c>
      <c r="C146" s="20" t="str">
        <f>IF($B146="","",Тех_Движение!$D$143)</f>
        <v/>
      </c>
      <c r="D146" s="9" t="str">
        <f>IF($B146="","",Тех_Движение!$B$143)</f>
        <v/>
      </c>
      <c r="E146" s="21" t="str">
        <f>IF($B146="","",Тех_Движение!$F$143)</f>
        <v/>
      </c>
      <c r="F146" s="21" t="str">
        <f>IF($B146="","",SUMIFS($E$5:$E145,$C$5:$C145,$C146))</f>
        <v/>
      </c>
      <c r="G146" s="21" t="str">
        <f>IF($B146="","",MAX(0,$E146-MAX(0,SUMIFS(Тех_Движение!$G$2:$G$5111,Тех_Движение!$D$2:$D$5111,$C146,Тех_Движение!$B$2:$B$5111,"&lt;="&amp;Настройки!$B$5-1)-$F146)))</f>
        <v/>
      </c>
      <c r="H146" s="21" t="str">
        <f>IF($B146="","",IF(AND($D146&gt;=Настройки!$B$5,$D146&lt;=Настройки!$B$6),$E146,0))</f>
        <v/>
      </c>
      <c r="I146" s="21" t="str">
        <f t="shared" si="6"/>
        <v/>
      </c>
      <c r="J146" s="21" t="str">
        <f>IF($B146="","",MAX(0,$E146-MAX(0,SUMIFS(Тех_Движение!$G$2:$G$5111,Тех_Движение!$D$2:$D$5111,$C146,Тех_Движение!$B$2:$B$5111,"&lt;="&amp;Настройки!$B$6)-$F146)))</f>
        <v/>
      </c>
      <c r="K146" s="21" t="e">
        <f>IF(OR($B146="",K$3&lt;$D146+Настройки!$B$7),0,MAX(0,$E146-MAX(0,SUMIFS(Тех_Движение!$G$2:$G$5111,Тех_Движение!$D$2:$D$5111,$C146,Тех_Движение!$B$2:$B$5111,"&lt;="&amp;K$3)-$F146)))</f>
        <v>#VALUE!</v>
      </c>
      <c r="L146" s="21" t="e">
        <f>IF(OR($B146="",L$3&lt;$D146+Настройки!$B$7),0,MAX(0,$E146-MAX(0,SUMIFS(Тех_Движение!$G$2:$G$5111,Тех_Движение!$D$2:$D$5111,$C146,Тех_Движение!$B$2:$B$5111,"&lt;="&amp;L$3)-$F146)))</f>
        <v>#VALUE!</v>
      </c>
      <c r="M146" s="21" t="e">
        <f>IF(OR($B146="",M$3&lt;$D146+Настройки!$B$7),0,MAX(0,$E146-MAX(0,SUMIFS(Тех_Движение!$G$2:$G$5111,Тех_Движение!$D$2:$D$5111,$C146,Тех_Движение!$B$2:$B$5111,"&lt;="&amp;M$3)-$F146)))</f>
        <v>#VALUE!</v>
      </c>
      <c r="N146" s="21" t="e">
        <f>IF(OR($B146="",N$3&lt;$D146+Настройки!$B$7),0,MAX(0,$E146-MAX(0,SUMIFS(Тех_Движение!$G$2:$G$5111,Тех_Движение!$D$2:$D$5111,$C146,Тех_Движение!$B$2:$B$5111,"&lt;="&amp;N$3)-$F146)))</f>
        <v>#VALUE!</v>
      </c>
      <c r="O146" s="21" t="e">
        <f>IF(OR($B146="",O$3&lt;$D146+Настройки!$B$7),0,MAX(0,$E146-MAX(0,SUMIFS(Тех_Движение!$G$2:$G$5111,Тех_Движение!$D$2:$D$5111,$C146,Тех_Движение!$B$2:$B$5111,"&lt;="&amp;O$3)-$F146)))</f>
        <v>#VALUE!</v>
      </c>
      <c r="P146" s="21" t="e">
        <f>IF(OR($B146="",P$3&lt;$D146+Настройки!$B$7),0,MAX(0,$E146-MAX(0,SUMIFS(Тех_Движение!$G$2:$G$5111,Тех_Движение!$D$2:$D$5111,$C146,Тех_Движение!$B$2:$B$5111,"&lt;="&amp;P$3)-$F146)))</f>
        <v>#VALUE!</v>
      </c>
      <c r="Q146" s="21" t="e">
        <f>IF(OR($B146="",Q$3&lt;$D146+Настройки!$B$7),0,MAX(0,$E146-MAX(0,SUMIFS(Тех_Движение!$G$2:$G$5111,Тех_Движение!$D$2:$D$5111,$C146,Тех_Движение!$B$2:$B$5111,"&lt;="&amp;Q$3)-$F146)))</f>
        <v>#VALUE!</v>
      </c>
      <c r="R146" s="21" t="str">
        <f t="shared" si="7"/>
        <v/>
      </c>
      <c r="S146" s="23" t="str">
        <f>IF($B146="","",VLOOKUP($C146,Настройки!$A$11:$L$17,9,FALSE))</f>
        <v/>
      </c>
      <c r="T146" s="23" t="str">
        <f t="shared" si="8"/>
        <v/>
      </c>
    </row>
    <row r="147" spans="1:20" x14ac:dyDescent="0.3">
      <c r="A147" s="20">
        <f>Тех_Движение!$A$144</f>
        <v>143</v>
      </c>
      <c r="B147" s="20" t="str">
        <f>IF(Тех_Движение!$F$144&gt;0,Тех_Движение!$I$144,"")</f>
        <v/>
      </c>
      <c r="C147" s="20" t="str">
        <f>IF($B147="","",Тех_Движение!$D$144)</f>
        <v/>
      </c>
      <c r="D147" s="9" t="str">
        <f>IF($B147="","",Тех_Движение!$B$144)</f>
        <v/>
      </c>
      <c r="E147" s="21" t="str">
        <f>IF($B147="","",Тех_Движение!$F$144)</f>
        <v/>
      </c>
      <c r="F147" s="21" t="str">
        <f>IF($B147="","",SUMIFS($E$5:$E146,$C$5:$C146,$C147))</f>
        <v/>
      </c>
      <c r="G147" s="21" t="str">
        <f>IF($B147="","",MAX(0,$E147-MAX(0,SUMIFS(Тех_Движение!$G$2:$G$5111,Тех_Движение!$D$2:$D$5111,$C147,Тех_Движение!$B$2:$B$5111,"&lt;="&amp;Настройки!$B$5-1)-$F147)))</f>
        <v/>
      </c>
      <c r="H147" s="21" t="str">
        <f>IF($B147="","",IF(AND($D147&gt;=Настройки!$B$5,$D147&lt;=Настройки!$B$6),$E147,0))</f>
        <v/>
      </c>
      <c r="I147" s="21" t="str">
        <f t="shared" si="6"/>
        <v/>
      </c>
      <c r="J147" s="21" t="str">
        <f>IF($B147="","",MAX(0,$E147-MAX(0,SUMIFS(Тех_Движение!$G$2:$G$5111,Тех_Движение!$D$2:$D$5111,$C147,Тех_Движение!$B$2:$B$5111,"&lt;="&amp;Настройки!$B$6)-$F147)))</f>
        <v/>
      </c>
      <c r="K147" s="21" t="e">
        <f>IF(OR($B147="",K$3&lt;$D147+Настройки!$B$7),0,MAX(0,$E147-MAX(0,SUMIFS(Тех_Движение!$G$2:$G$5111,Тех_Движение!$D$2:$D$5111,$C147,Тех_Движение!$B$2:$B$5111,"&lt;="&amp;K$3)-$F147)))</f>
        <v>#VALUE!</v>
      </c>
      <c r="L147" s="21" t="e">
        <f>IF(OR($B147="",L$3&lt;$D147+Настройки!$B$7),0,MAX(0,$E147-MAX(0,SUMIFS(Тех_Движение!$G$2:$G$5111,Тех_Движение!$D$2:$D$5111,$C147,Тех_Движение!$B$2:$B$5111,"&lt;="&amp;L$3)-$F147)))</f>
        <v>#VALUE!</v>
      </c>
      <c r="M147" s="21" t="e">
        <f>IF(OR($B147="",M$3&lt;$D147+Настройки!$B$7),0,MAX(0,$E147-MAX(0,SUMIFS(Тех_Движение!$G$2:$G$5111,Тех_Движение!$D$2:$D$5111,$C147,Тех_Движение!$B$2:$B$5111,"&lt;="&amp;M$3)-$F147)))</f>
        <v>#VALUE!</v>
      </c>
      <c r="N147" s="21" t="e">
        <f>IF(OR($B147="",N$3&lt;$D147+Настройки!$B$7),0,MAX(0,$E147-MAX(0,SUMIFS(Тех_Движение!$G$2:$G$5111,Тех_Движение!$D$2:$D$5111,$C147,Тех_Движение!$B$2:$B$5111,"&lt;="&amp;N$3)-$F147)))</f>
        <v>#VALUE!</v>
      </c>
      <c r="O147" s="21" t="e">
        <f>IF(OR($B147="",O$3&lt;$D147+Настройки!$B$7),0,MAX(0,$E147-MAX(0,SUMIFS(Тех_Движение!$G$2:$G$5111,Тех_Движение!$D$2:$D$5111,$C147,Тех_Движение!$B$2:$B$5111,"&lt;="&amp;O$3)-$F147)))</f>
        <v>#VALUE!</v>
      </c>
      <c r="P147" s="21" t="e">
        <f>IF(OR($B147="",P$3&lt;$D147+Настройки!$B$7),0,MAX(0,$E147-MAX(0,SUMIFS(Тех_Движение!$G$2:$G$5111,Тех_Движение!$D$2:$D$5111,$C147,Тех_Движение!$B$2:$B$5111,"&lt;="&amp;P$3)-$F147)))</f>
        <v>#VALUE!</v>
      </c>
      <c r="Q147" s="21" t="e">
        <f>IF(OR($B147="",Q$3&lt;$D147+Настройки!$B$7),0,MAX(0,$E147-MAX(0,SUMIFS(Тех_Движение!$G$2:$G$5111,Тех_Движение!$D$2:$D$5111,$C147,Тех_Движение!$B$2:$B$5111,"&lt;="&amp;Q$3)-$F147)))</f>
        <v>#VALUE!</v>
      </c>
      <c r="R147" s="21" t="str">
        <f t="shared" si="7"/>
        <v/>
      </c>
      <c r="S147" s="23" t="str">
        <f>IF($B147="","",VLOOKUP($C147,Настройки!$A$11:$L$17,9,FALSE))</f>
        <v/>
      </c>
      <c r="T147" s="23" t="str">
        <f t="shared" si="8"/>
        <v/>
      </c>
    </row>
    <row r="148" spans="1:20" x14ac:dyDescent="0.3">
      <c r="A148" s="20">
        <f>Тех_Движение!$A$145</f>
        <v>144</v>
      </c>
      <c r="B148" s="20" t="str">
        <f>IF(Тех_Движение!$F$145&gt;0,Тех_Движение!$I$145,"")</f>
        <v/>
      </c>
      <c r="C148" s="20" t="str">
        <f>IF($B148="","",Тех_Движение!$D$145)</f>
        <v/>
      </c>
      <c r="D148" s="9" t="str">
        <f>IF($B148="","",Тех_Движение!$B$145)</f>
        <v/>
      </c>
      <c r="E148" s="21" t="str">
        <f>IF($B148="","",Тех_Движение!$F$145)</f>
        <v/>
      </c>
      <c r="F148" s="21" t="str">
        <f>IF($B148="","",SUMIFS($E$5:$E147,$C$5:$C147,$C148))</f>
        <v/>
      </c>
      <c r="G148" s="21" t="str">
        <f>IF($B148="","",MAX(0,$E148-MAX(0,SUMIFS(Тех_Движение!$G$2:$G$5111,Тех_Движение!$D$2:$D$5111,$C148,Тех_Движение!$B$2:$B$5111,"&lt;="&amp;Настройки!$B$5-1)-$F148)))</f>
        <v/>
      </c>
      <c r="H148" s="21" t="str">
        <f>IF($B148="","",IF(AND($D148&gt;=Настройки!$B$5,$D148&lt;=Настройки!$B$6),$E148,0))</f>
        <v/>
      </c>
      <c r="I148" s="21" t="str">
        <f t="shared" si="6"/>
        <v/>
      </c>
      <c r="J148" s="21" t="str">
        <f>IF($B148="","",MAX(0,$E148-MAX(0,SUMIFS(Тех_Движение!$G$2:$G$5111,Тех_Движение!$D$2:$D$5111,$C148,Тех_Движение!$B$2:$B$5111,"&lt;="&amp;Настройки!$B$6)-$F148)))</f>
        <v/>
      </c>
      <c r="K148" s="21" t="e">
        <f>IF(OR($B148="",K$3&lt;$D148+Настройки!$B$7),0,MAX(0,$E148-MAX(0,SUMIFS(Тех_Движение!$G$2:$G$5111,Тех_Движение!$D$2:$D$5111,$C148,Тех_Движение!$B$2:$B$5111,"&lt;="&amp;K$3)-$F148)))</f>
        <v>#VALUE!</v>
      </c>
      <c r="L148" s="21" t="e">
        <f>IF(OR($B148="",L$3&lt;$D148+Настройки!$B$7),0,MAX(0,$E148-MAX(0,SUMIFS(Тех_Движение!$G$2:$G$5111,Тех_Движение!$D$2:$D$5111,$C148,Тех_Движение!$B$2:$B$5111,"&lt;="&amp;L$3)-$F148)))</f>
        <v>#VALUE!</v>
      </c>
      <c r="M148" s="21" t="e">
        <f>IF(OR($B148="",M$3&lt;$D148+Настройки!$B$7),0,MAX(0,$E148-MAX(0,SUMIFS(Тех_Движение!$G$2:$G$5111,Тех_Движение!$D$2:$D$5111,$C148,Тех_Движение!$B$2:$B$5111,"&lt;="&amp;M$3)-$F148)))</f>
        <v>#VALUE!</v>
      </c>
      <c r="N148" s="21" t="e">
        <f>IF(OR($B148="",N$3&lt;$D148+Настройки!$B$7),0,MAX(0,$E148-MAX(0,SUMIFS(Тех_Движение!$G$2:$G$5111,Тех_Движение!$D$2:$D$5111,$C148,Тех_Движение!$B$2:$B$5111,"&lt;="&amp;N$3)-$F148)))</f>
        <v>#VALUE!</v>
      </c>
      <c r="O148" s="21" t="e">
        <f>IF(OR($B148="",O$3&lt;$D148+Настройки!$B$7),0,MAX(0,$E148-MAX(0,SUMIFS(Тех_Движение!$G$2:$G$5111,Тех_Движение!$D$2:$D$5111,$C148,Тех_Движение!$B$2:$B$5111,"&lt;="&amp;O$3)-$F148)))</f>
        <v>#VALUE!</v>
      </c>
      <c r="P148" s="21" t="e">
        <f>IF(OR($B148="",P$3&lt;$D148+Настройки!$B$7),0,MAX(0,$E148-MAX(0,SUMIFS(Тех_Движение!$G$2:$G$5111,Тех_Движение!$D$2:$D$5111,$C148,Тех_Движение!$B$2:$B$5111,"&lt;="&amp;P$3)-$F148)))</f>
        <v>#VALUE!</v>
      </c>
      <c r="Q148" s="21" t="e">
        <f>IF(OR($B148="",Q$3&lt;$D148+Настройки!$B$7),0,MAX(0,$E148-MAX(0,SUMIFS(Тех_Движение!$G$2:$G$5111,Тех_Движение!$D$2:$D$5111,$C148,Тех_Движение!$B$2:$B$5111,"&lt;="&amp;Q$3)-$F148)))</f>
        <v>#VALUE!</v>
      </c>
      <c r="R148" s="21" t="str">
        <f t="shared" si="7"/>
        <v/>
      </c>
      <c r="S148" s="23" t="str">
        <f>IF($B148="","",VLOOKUP($C148,Настройки!$A$11:$L$17,9,FALSE))</f>
        <v/>
      </c>
      <c r="T148" s="23" t="str">
        <f t="shared" si="8"/>
        <v/>
      </c>
    </row>
    <row r="149" spans="1:20" x14ac:dyDescent="0.3">
      <c r="A149" s="20">
        <f>Тех_Движение!$A$146</f>
        <v>145</v>
      </c>
      <c r="B149" s="20" t="str">
        <f>IF(Тех_Движение!$F$146&gt;0,Тех_Движение!$I$146,"")</f>
        <v/>
      </c>
      <c r="C149" s="20" t="str">
        <f>IF($B149="","",Тех_Движение!$D$146)</f>
        <v/>
      </c>
      <c r="D149" s="9" t="str">
        <f>IF($B149="","",Тех_Движение!$B$146)</f>
        <v/>
      </c>
      <c r="E149" s="21" t="str">
        <f>IF($B149="","",Тех_Движение!$F$146)</f>
        <v/>
      </c>
      <c r="F149" s="21" t="str">
        <f>IF($B149="","",SUMIFS($E$5:$E148,$C$5:$C148,$C149))</f>
        <v/>
      </c>
      <c r="G149" s="21" t="str">
        <f>IF($B149="","",MAX(0,$E149-MAX(0,SUMIFS(Тех_Движение!$G$2:$G$5111,Тех_Движение!$D$2:$D$5111,$C149,Тех_Движение!$B$2:$B$5111,"&lt;="&amp;Настройки!$B$5-1)-$F149)))</f>
        <v/>
      </c>
      <c r="H149" s="21" t="str">
        <f>IF($B149="","",IF(AND($D149&gt;=Настройки!$B$5,$D149&lt;=Настройки!$B$6),$E149,0))</f>
        <v/>
      </c>
      <c r="I149" s="21" t="str">
        <f t="shared" si="6"/>
        <v/>
      </c>
      <c r="J149" s="21" t="str">
        <f>IF($B149="","",MAX(0,$E149-MAX(0,SUMIFS(Тех_Движение!$G$2:$G$5111,Тех_Движение!$D$2:$D$5111,$C149,Тех_Движение!$B$2:$B$5111,"&lt;="&amp;Настройки!$B$6)-$F149)))</f>
        <v/>
      </c>
      <c r="K149" s="21" t="e">
        <f>IF(OR($B149="",K$3&lt;$D149+Настройки!$B$7),0,MAX(0,$E149-MAX(0,SUMIFS(Тех_Движение!$G$2:$G$5111,Тех_Движение!$D$2:$D$5111,$C149,Тех_Движение!$B$2:$B$5111,"&lt;="&amp;K$3)-$F149)))</f>
        <v>#VALUE!</v>
      </c>
      <c r="L149" s="21" t="e">
        <f>IF(OR($B149="",L$3&lt;$D149+Настройки!$B$7),0,MAX(0,$E149-MAX(0,SUMIFS(Тех_Движение!$G$2:$G$5111,Тех_Движение!$D$2:$D$5111,$C149,Тех_Движение!$B$2:$B$5111,"&lt;="&amp;L$3)-$F149)))</f>
        <v>#VALUE!</v>
      </c>
      <c r="M149" s="21" t="e">
        <f>IF(OR($B149="",M$3&lt;$D149+Настройки!$B$7),0,MAX(0,$E149-MAX(0,SUMIFS(Тех_Движение!$G$2:$G$5111,Тех_Движение!$D$2:$D$5111,$C149,Тех_Движение!$B$2:$B$5111,"&lt;="&amp;M$3)-$F149)))</f>
        <v>#VALUE!</v>
      </c>
      <c r="N149" s="21" t="e">
        <f>IF(OR($B149="",N$3&lt;$D149+Настройки!$B$7),0,MAX(0,$E149-MAX(0,SUMIFS(Тех_Движение!$G$2:$G$5111,Тех_Движение!$D$2:$D$5111,$C149,Тех_Движение!$B$2:$B$5111,"&lt;="&amp;N$3)-$F149)))</f>
        <v>#VALUE!</v>
      </c>
      <c r="O149" s="21" t="e">
        <f>IF(OR($B149="",O$3&lt;$D149+Настройки!$B$7),0,MAX(0,$E149-MAX(0,SUMIFS(Тех_Движение!$G$2:$G$5111,Тех_Движение!$D$2:$D$5111,$C149,Тех_Движение!$B$2:$B$5111,"&lt;="&amp;O$3)-$F149)))</f>
        <v>#VALUE!</v>
      </c>
      <c r="P149" s="21" t="e">
        <f>IF(OR($B149="",P$3&lt;$D149+Настройки!$B$7),0,MAX(0,$E149-MAX(0,SUMIFS(Тех_Движение!$G$2:$G$5111,Тех_Движение!$D$2:$D$5111,$C149,Тех_Движение!$B$2:$B$5111,"&lt;="&amp;P$3)-$F149)))</f>
        <v>#VALUE!</v>
      </c>
      <c r="Q149" s="21" t="e">
        <f>IF(OR($B149="",Q$3&lt;$D149+Настройки!$B$7),0,MAX(0,$E149-MAX(0,SUMIFS(Тех_Движение!$G$2:$G$5111,Тех_Движение!$D$2:$D$5111,$C149,Тех_Движение!$B$2:$B$5111,"&lt;="&amp;Q$3)-$F149)))</f>
        <v>#VALUE!</v>
      </c>
      <c r="R149" s="21" t="str">
        <f t="shared" si="7"/>
        <v/>
      </c>
      <c r="S149" s="23" t="str">
        <f>IF($B149="","",VLOOKUP($C149,Настройки!$A$11:$L$17,9,FALSE))</f>
        <v/>
      </c>
      <c r="T149" s="23" t="str">
        <f t="shared" si="8"/>
        <v/>
      </c>
    </row>
    <row r="150" spans="1:20" x14ac:dyDescent="0.3">
      <c r="A150" s="20">
        <f>Тех_Движение!$A$147</f>
        <v>146</v>
      </c>
      <c r="B150" s="20" t="str">
        <f>IF(Тех_Движение!$F$147&gt;0,Тех_Движение!$I$147,"")</f>
        <v/>
      </c>
      <c r="C150" s="20" t="str">
        <f>IF($B150="","",Тех_Движение!$D$147)</f>
        <v/>
      </c>
      <c r="D150" s="9" t="str">
        <f>IF($B150="","",Тех_Движение!$B$147)</f>
        <v/>
      </c>
      <c r="E150" s="21" t="str">
        <f>IF($B150="","",Тех_Движение!$F$147)</f>
        <v/>
      </c>
      <c r="F150" s="21" t="str">
        <f>IF($B150="","",SUMIFS($E$5:$E149,$C$5:$C149,$C150))</f>
        <v/>
      </c>
      <c r="G150" s="21" t="str">
        <f>IF($B150="","",MAX(0,$E150-MAX(0,SUMIFS(Тех_Движение!$G$2:$G$5111,Тех_Движение!$D$2:$D$5111,$C150,Тех_Движение!$B$2:$B$5111,"&lt;="&amp;Настройки!$B$5-1)-$F150)))</f>
        <v/>
      </c>
      <c r="H150" s="21" t="str">
        <f>IF($B150="","",IF(AND($D150&gt;=Настройки!$B$5,$D150&lt;=Настройки!$B$6),$E150,0))</f>
        <v/>
      </c>
      <c r="I150" s="21" t="str">
        <f t="shared" si="6"/>
        <v/>
      </c>
      <c r="J150" s="21" t="str">
        <f>IF($B150="","",MAX(0,$E150-MAX(0,SUMIFS(Тех_Движение!$G$2:$G$5111,Тех_Движение!$D$2:$D$5111,$C150,Тех_Движение!$B$2:$B$5111,"&lt;="&amp;Настройки!$B$6)-$F150)))</f>
        <v/>
      </c>
      <c r="K150" s="21" t="e">
        <f>IF(OR($B150="",K$3&lt;$D150+Настройки!$B$7),0,MAX(0,$E150-MAX(0,SUMIFS(Тех_Движение!$G$2:$G$5111,Тех_Движение!$D$2:$D$5111,$C150,Тех_Движение!$B$2:$B$5111,"&lt;="&amp;K$3)-$F150)))</f>
        <v>#VALUE!</v>
      </c>
      <c r="L150" s="21" t="e">
        <f>IF(OR($B150="",L$3&lt;$D150+Настройки!$B$7),0,MAX(0,$E150-MAX(0,SUMIFS(Тех_Движение!$G$2:$G$5111,Тех_Движение!$D$2:$D$5111,$C150,Тех_Движение!$B$2:$B$5111,"&lt;="&amp;L$3)-$F150)))</f>
        <v>#VALUE!</v>
      </c>
      <c r="M150" s="21" t="e">
        <f>IF(OR($B150="",M$3&lt;$D150+Настройки!$B$7),0,MAX(0,$E150-MAX(0,SUMIFS(Тех_Движение!$G$2:$G$5111,Тех_Движение!$D$2:$D$5111,$C150,Тех_Движение!$B$2:$B$5111,"&lt;="&amp;M$3)-$F150)))</f>
        <v>#VALUE!</v>
      </c>
      <c r="N150" s="21" t="e">
        <f>IF(OR($B150="",N$3&lt;$D150+Настройки!$B$7),0,MAX(0,$E150-MAX(0,SUMIFS(Тех_Движение!$G$2:$G$5111,Тех_Движение!$D$2:$D$5111,$C150,Тех_Движение!$B$2:$B$5111,"&lt;="&amp;N$3)-$F150)))</f>
        <v>#VALUE!</v>
      </c>
      <c r="O150" s="21" t="e">
        <f>IF(OR($B150="",O$3&lt;$D150+Настройки!$B$7),0,MAX(0,$E150-MAX(0,SUMIFS(Тех_Движение!$G$2:$G$5111,Тех_Движение!$D$2:$D$5111,$C150,Тех_Движение!$B$2:$B$5111,"&lt;="&amp;O$3)-$F150)))</f>
        <v>#VALUE!</v>
      </c>
      <c r="P150" s="21" t="e">
        <f>IF(OR($B150="",P$3&lt;$D150+Настройки!$B$7),0,MAX(0,$E150-MAX(0,SUMIFS(Тех_Движение!$G$2:$G$5111,Тех_Движение!$D$2:$D$5111,$C150,Тех_Движение!$B$2:$B$5111,"&lt;="&amp;P$3)-$F150)))</f>
        <v>#VALUE!</v>
      </c>
      <c r="Q150" s="21" t="e">
        <f>IF(OR($B150="",Q$3&lt;$D150+Настройки!$B$7),0,MAX(0,$E150-MAX(0,SUMIFS(Тех_Движение!$G$2:$G$5111,Тех_Движение!$D$2:$D$5111,$C150,Тех_Движение!$B$2:$B$5111,"&lt;="&amp;Q$3)-$F150)))</f>
        <v>#VALUE!</v>
      </c>
      <c r="R150" s="21" t="str">
        <f t="shared" si="7"/>
        <v/>
      </c>
      <c r="S150" s="23" t="str">
        <f>IF($B150="","",VLOOKUP($C150,Настройки!$A$11:$L$17,9,FALSE))</f>
        <v/>
      </c>
      <c r="T150" s="23" t="str">
        <f t="shared" si="8"/>
        <v/>
      </c>
    </row>
    <row r="151" spans="1:20" x14ac:dyDescent="0.3">
      <c r="A151" s="20">
        <f>Тех_Движение!$A$148</f>
        <v>147</v>
      </c>
      <c r="B151" s="20" t="str">
        <f>IF(Тех_Движение!$F$148&gt;0,Тех_Движение!$I$148,"")</f>
        <v/>
      </c>
      <c r="C151" s="20" t="str">
        <f>IF($B151="","",Тех_Движение!$D$148)</f>
        <v/>
      </c>
      <c r="D151" s="9" t="str">
        <f>IF($B151="","",Тех_Движение!$B$148)</f>
        <v/>
      </c>
      <c r="E151" s="21" t="str">
        <f>IF($B151="","",Тех_Движение!$F$148)</f>
        <v/>
      </c>
      <c r="F151" s="21" t="str">
        <f>IF($B151="","",SUMIFS($E$5:$E150,$C$5:$C150,$C151))</f>
        <v/>
      </c>
      <c r="G151" s="21" t="str">
        <f>IF($B151="","",MAX(0,$E151-MAX(0,SUMIFS(Тех_Движение!$G$2:$G$5111,Тех_Движение!$D$2:$D$5111,$C151,Тех_Движение!$B$2:$B$5111,"&lt;="&amp;Настройки!$B$5-1)-$F151)))</f>
        <v/>
      </c>
      <c r="H151" s="21" t="str">
        <f>IF($B151="","",IF(AND($D151&gt;=Настройки!$B$5,$D151&lt;=Настройки!$B$6),$E151,0))</f>
        <v/>
      </c>
      <c r="I151" s="21" t="str">
        <f t="shared" si="6"/>
        <v/>
      </c>
      <c r="J151" s="21" t="str">
        <f>IF($B151="","",MAX(0,$E151-MAX(0,SUMIFS(Тех_Движение!$G$2:$G$5111,Тех_Движение!$D$2:$D$5111,$C151,Тех_Движение!$B$2:$B$5111,"&lt;="&amp;Настройки!$B$6)-$F151)))</f>
        <v/>
      </c>
      <c r="K151" s="21" t="e">
        <f>IF(OR($B151="",K$3&lt;$D151+Настройки!$B$7),0,MAX(0,$E151-MAX(0,SUMIFS(Тех_Движение!$G$2:$G$5111,Тех_Движение!$D$2:$D$5111,$C151,Тех_Движение!$B$2:$B$5111,"&lt;="&amp;K$3)-$F151)))</f>
        <v>#VALUE!</v>
      </c>
      <c r="L151" s="21" t="e">
        <f>IF(OR($B151="",L$3&lt;$D151+Настройки!$B$7),0,MAX(0,$E151-MAX(0,SUMIFS(Тех_Движение!$G$2:$G$5111,Тех_Движение!$D$2:$D$5111,$C151,Тех_Движение!$B$2:$B$5111,"&lt;="&amp;L$3)-$F151)))</f>
        <v>#VALUE!</v>
      </c>
      <c r="M151" s="21" t="e">
        <f>IF(OR($B151="",M$3&lt;$D151+Настройки!$B$7),0,MAX(0,$E151-MAX(0,SUMIFS(Тех_Движение!$G$2:$G$5111,Тех_Движение!$D$2:$D$5111,$C151,Тех_Движение!$B$2:$B$5111,"&lt;="&amp;M$3)-$F151)))</f>
        <v>#VALUE!</v>
      </c>
      <c r="N151" s="21" t="e">
        <f>IF(OR($B151="",N$3&lt;$D151+Настройки!$B$7),0,MAX(0,$E151-MAX(0,SUMIFS(Тех_Движение!$G$2:$G$5111,Тех_Движение!$D$2:$D$5111,$C151,Тех_Движение!$B$2:$B$5111,"&lt;="&amp;N$3)-$F151)))</f>
        <v>#VALUE!</v>
      </c>
      <c r="O151" s="21" t="e">
        <f>IF(OR($B151="",O$3&lt;$D151+Настройки!$B$7),0,MAX(0,$E151-MAX(0,SUMIFS(Тех_Движение!$G$2:$G$5111,Тех_Движение!$D$2:$D$5111,$C151,Тех_Движение!$B$2:$B$5111,"&lt;="&amp;O$3)-$F151)))</f>
        <v>#VALUE!</v>
      </c>
      <c r="P151" s="21" t="e">
        <f>IF(OR($B151="",P$3&lt;$D151+Настройки!$B$7),0,MAX(0,$E151-MAX(0,SUMIFS(Тех_Движение!$G$2:$G$5111,Тех_Движение!$D$2:$D$5111,$C151,Тех_Движение!$B$2:$B$5111,"&lt;="&amp;P$3)-$F151)))</f>
        <v>#VALUE!</v>
      </c>
      <c r="Q151" s="21" t="e">
        <f>IF(OR($B151="",Q$3&lt;$D151+Настройки!$B$7),0,MAX(0,$E151-MAX(0,SUMIFS(Тех_Движение!$G$2:$G$5111,Тех_Движение!$D$2:$D$5111,$C151,Тех_Движение!$B$2:$B$5111,"&lt;="&amp;Q$3)-$F151)))</f>
        <v>#VALUE!</v>
      </c>
      <c r="R151" s="21" t="str">
        <f t="shared" si="7"/>
        <v/>
      </c>
      <c r="S151" s="23" t="str">
        <f>IF($B151="","",VLOOKUP($C151,Настройки!$A$11:$L$17,9,FALSE))</f>
        <v/>
      </c>
      <c r="T151" s="23" t="str">
        <f t="shared" si="8"/>
        <v/>
      </c>
    </row>
    <row r="152" spans="1:20" x14ac:dyDescent="0.3">
      <c r="A152" s="20">
        <f>Тех_Движение!$A$149</f>
        <v>148</v>
      </c>
      <c r="B152" s="20" t="str">
        <f>IF(Тех_Движение!$F$149&gt;0,Тех_Движение!$I$149,"")</f>
        <v>dd.mm_АК-10</v>
      </c>
      <c r="C152" s="20" t="str">
        <f>IF($B152="","",Тех_Движение!$D$149)</f>
        <v>АК-10</v>
      </c>
      <c r="D152" s="9">
        <f>IF($B152="","",Тех_Движение!$B$149)</f>
        <v>46262</v>
      </c>
      <c r="E152" s="21">
        <f>IF($B152="","",Тех_Движение!$F$149)</f>
        <v>10</v>
      </c>
      <c r="F152" s="21">
        <f>IF($B152="","",SUMIFS($E$5:$E151,$C$5:$C151,$C152))</f>
        <v>10</v>
      </c>
      <c r="G152" s="21">
        <f>IF($B152="","",MAX(0,$E152-MAX(0,SUMIFS(Тех_Движение!$G$2:$G$5111,Тех_Движение!$D$2:$D$5111,$C152,Тех_Движение!$B$2:$B$5111,"&lt;="&amp;Настройки!$B$5-1)-$F152)))</f>
        <v>0</v>
      </c>
      <c r="H152" s="21">
        <f>IF($B152="","",IF(AND($D152&gt;=Настройки!$B$5,$D152&lt;=Настройки!$B$6),$E152,0))</f>
        <v>0</v>
      </c>
      <c r="I152" s="21">
        <f t="shared" si="6"/>
        <v>0</v>
      </c>
      <c r="J152" s="21">
        <f>IF($B152="","",MAX(0,$E152-MAX(0,SUMIFS(Тех_Движение!$G$2:$G$5111,Тех_Движение!$D$2:$D$5111,$C152,Тех_Движение!$B$2:$B$5111,"&lt;="&amp;Настройки!$B$6)-$F152)))</f>
        <v>0</v>
      </c>
      <c r="K152" s="21">
        <f>IF(OR($B152="",K$3&lt;$D152+Настройки!$B$7),0,MAX(0,$E152-MAX(0,SUMIFS(Тех_Движение!$G$2:$G$5111,Тех_Движение!$D$2:$D$5111,$C152,Тех_Движение!$B$2:$B$5111,"&lt;="&amp;K$3)-$F152)))</f>
        <v>0</v>
      </c>
      <c r="L152" s="21">
        <f>IF(OR($B152="",L$3&lt;$D152+Настройки!$B$7),0,MAX(0,$E152-MAX(0,SUMIFS(Тех_Движение!$G$2:$G$5111,Тех_Движение!$D$2:$D$5111,$C152,Тех_Движение!$B$2:$B$5111,"&lt;="&amp;L$3)-$F152)))</f>
        <v>0</v>
      </c>
      <c r="M152" s="21">
        <f>IF(OR($B152="",M$3&lt;$D152+Настройки!$B$7),0,MAX(0,$E152-MAX(0,SUMIFS(Тех_Движение!$G$2:$G$5111,Тех_Движение!$D$2:$D$5111,$C152,Тех_Движение!$B$2:$B$5111,"&lt;="&amp;M$3)-$F152)))</f>
        <v>0</v>
      </c>
      <c r="N152" s="21">
        <f>IF(OR($B152="",N$3&lt;$D152+Настройки!$B$7),0,MAX(0,$E152-MAX(0,SUMIFS(Тех_Движение!$G$2:$G$5111,Тех_Движение!$D$2:$D$5111,$C152,Тех_Движение!$B$2:$B$5111,"&lt;="&amp;N$3)-$F152)))</f>
        <v>0</v>
      </c>
      <c r="O152" s="21">
        <f>IF(OR($B152="",O$3&lt;$D152+Настройки!$B$7),0,MAX(0,$E152-MAX(0,SUMIFS(Тех_Движение!$G$2:$G$5111,Тех_Движение!$D$2:$D$5111,$C152,Тех_Движение!$B$2:$B$5111,"&lt;="&amp;O$3)-$F152)))</f>
        <v>0</v>
      </c>
      <c r="P152" s="21">
        <f>IF(OR($B152="",P$3&lt;$D152+Настройки!$B$7),0,MAX(0,$E152-MAX(0,SUMIFS(Тех_Движение!$G$2:$G$5111,Тех_Движение!$D$2:$D$5111,$C152,Тех_Движение!$B$2:$B$5111,"&lt;="&amp;P$3)-$F152)))</f>
        <v>0</v>
      </c>
      <c r="Q152" s="21">
        <f>IF(OR($B152="",Q$3&lt;$D152+Настройки!$B$7),0,MAX(0,$E152-MAX(0,SUMIFS(Тех_Движение!$G$2:$G$5111,Тех_Движение!$D$2:$D$5111,$C152,Тех_Движение!$B$2:$B$5111,"&lt;="&amp;Q$3)-$F152)))</f>
        <v>0</v>
      </c>
      <c r="R152" s="21">
        <f t="shared" si="7"/>
        <v>0</v>
      </c>
      <c r="S152" s="23">
        <f>IF($B152="","",VLOOKUP($C152,Настройки!$A$11:$L$17,9,FALSE))</f>
        <v>0.35714285714285721</v>
      </c>
      <c r="T152" s="23">
        <f t="shared" si="8"/>
        <v>0</v>
      </c>
    </row>
    <row r="153" spans="1:20" x14ac:dyDescent="0.3">
      <c r="A153" s="20">
        <f>Тех_Движение!$A$150</f>
        <v>149</v>
      </c>
      <c r="B153" s="20" t="str">
        <f>IF(Тех_Движение!$F$150&gt;0,Тех_Движение!$I$150,"")</f>
        <v>dd.mm_АК-15</v>
      </c>
      <c r="C153" s="20" t="str">
        <f>IF($B153="","",Тех_Движение!$D$150)</f>
        <v>АК-15</v>
      </c>
      <c r="D153" s="9">
        <f>IF($B153="","",Тех_Движение!$B$150)</f>
        <v>46262</v>
      </c>
      <c r="E153" s="21">
        <f>IF($B153="","",Тех_Движение!$F$150)</f>
        <v>1</v>
      </c>
      <c r="F153" s="21">
        <f>IF($B153="","",SUMIFS($E$5:$E152,$C$5:$C152,$C153))</f>
        <v>28</v>
      </c>
      <c r="G153" s="21">
        <f>IF($B153="","",MAX(0,$E153-MAX(0,SUMIFS(Тех_Движение!$G$2:$G$5111,Тех_Движение!$D$2:$D$5111,$C153,Тех_Движение!$B$2:$B$5111,"&lt;="&amp;Настройки!$B$5-1)-$F153)))</f>
        <v>0</v>
      </c>
      <c r="H153" s="21">
        <f>IF($B153="","",IF(AND($D153&gt;=Настройки!$B$5,$D153&lt;=Настройки!$B$6),$E153,0))</f>
        <v>0</v>
      </c>
      <c r="I153" s="21">
        <f t="shared" si="6"/>
        <v>0</v>
      </c>
      <c r="J153" s="21">
        <f>IF($B153="","",MAX(0,$E153-MAX(0,SUMIFS(Тех_Движение!$G$2:$G$5111,Тех_Движение!$D$2:$D$5111,$C153,Тех_Движение!$B$2:$B$5111,"&lt;="&amp;Настройки!$B$6)-$F153)))</f>
        <v>0</v>
      </c>
      <c r="K153" s="21">
        <f>IF(OR($B153="",K$3&lt;$D153+Настройки!$B$7),0,MAX(0,$E153-MAX(0,SUMIFS(Тех_Движение!$G$2:$G$5111,Тех_Движение!$D$2:$D$5111,$C153,Тех_Движение!$B$2:$B$5111,"&lt;="&amp;K$3)-$F153)))</f>
        <v>0</v>
      </c>
      <c r="L153" s="21">
        <f>IF(OR($B153="",L$3&lt;$D153+Настройки!$B$7),0,MAX(0,$E153-MAX(0,SUMIFS(Тех_Движение!$G$2:$G$5111,Тех_Движение!$D$2:$D$5111,$C153,Тех_Движение!$B$2:$B$5111,"&lt;="&amp;L$3)-$F153)))</f>
        <v>0</v>
      </c>
      <c r="M153" s="21">
        <f>IF(OR($B153="",M$3&lt;$D153+Настройки!$B$7),0,MAX(0,$E153-MAX(0,SUMIFS(Тех_Движение!$G$2:$G$5111,Тех_Движение!$D$2:$D$5111,$C153,Тех_Движение!$B$2:$B$5111,"&lt;="&amp;M$3)-$F153)))</f>
        <v>0</v>
      </c>
      <c r="N153" s="21">
        <f>IF(OR($B153="",N$3&lt;$D153+Настройки!$B$7),0,MAX(0,$E153-MAX(0,SUMIFS(Тех_Движение!$G$2:$G$5111,Тех_Движение!$D$2:$D$5111,$C153,Тех_Движение!$B$2:$B$5111,"&lt;="&amp;N$3)-$F153)))</f>
        <v>0</v>
      </c>
      <c r="O153" s="21">
        <f>IF(OR($B153="",O$3&lt;$D153+Настройки!$B$7),0,MAX(0,$E153-MAX(0,SUMIFS(Тех_Движение!$G$2:$G$5111,Тех_Движение!$D$2:$D$5111,$C153,Тех_Движение!$B$2:$B$5111,"&lt;="&amp;O$3)-$F153)))</f>
        <v>0</v>
      </c>
      <c r="P153" s="21">
        <f>IF(OR($B153="",P$3&lt;$D153+Настройки!$B$7),0,MAX(0,$E153-MAX(0,SUMIFS(Тех_Движение!$G$2:$G$5111,Тех_Движение!$D$2:$D$5111,$C153,Тех_Движение!$B$2:$B$5111,"&lt;="&amp;P$3)-$F153)))</f>
        <v>0</v>
      </c>
      <c r="Q153" s="21">
        <f>IF(OR($B153="",Q$3&lt;$D153+Настройки!$B$7),0,MAX(0,$E153-MAX(0,SUMIFS(Тех_Движение!$G$2:$G$5111,Тех_Движение!$D$2:$D$5111,$C153,Тех_Движение!$B$2:$B$5111,"&lt;="&amp;Q$3)-$F153)))</f>
        <v>0</v>
      </c>
      <c r="R153" s="21">
        <f t="shared" si="7"/>
        <v>0</v>
      </c>
      <c r="S153" s="23">
        <f>IF($B153="","",VLOOKUP($C153,Настройки!$A$11:$L$17,9,FALSE))</f>
        <v>0.35714285714285721</v>
      </c>
      <c r="T153" s="23">
        <f t="shared" si="8"/>
        <v>0</v>
      </c>
    </row>
    <row r="154" spans="1:20" x14ac:dyDescent="0.3">
      <c r="A154" s="20">
        <f>Тех_Движение!$A$151</f>
        <v>150</v>
      </c>
      <c r="B154" s="20" t="str">
        <f>IF(Тех_Движение!$F$151&gt;0,Тех_Движение!$I$151,"")</f>
        <v>dd.mm_Г 1800</v>
      </c>
      <c r="C154" s="20" t="str">
        <f>IF($B154="","",Тех_Движение!$D$151)</f>
        <v>Г 1800</v>
      </c>
      <c r="D154" s="9">
        <f>IF($B154="","",Тех_Движение!$B$151)</f>
        <v>46262</v>
      </c>
      <c r="E154" s="21">
        <f>IF($B154="","",Тех_Движение!$F$151)</f>
        <v>20</v>
      </c>
      <c r="F154" s="21">
        <f>IF($B154="","",SUMIFS($E$5:$E153,$C$5:$C153,$C154))</f>
        <v>125</v>
      </c>
      <c r="G154" s="21">
        <f>IF($B154="","",MAX(0,$E154-MAX(0,SUMIFS(Тех_Движение!$G$2:$G$5111,Тех_Движение!$D$2:$D$5111,$C154,Тех_Движение!$B$2:$B$5111,"&lt;="&amp;Настройки!$B$5-1)-$F154)))</f>
        <v>0</v>
      </c>
      <c r="H154" s="21">
        <f>IF($B154="","",IF(AND($D154&gt;=Настройки!$B$5,$D154&lt;=Настройки!$B$6),$E154,0))</f>
        <v>0</v>
      </c>
      <c r="I154" s="21">
        <f t="shared" si="6"/>
        <v>0</v>
      </c>
      <c r="J154" s="21">
        <f>IF($B154="","",MAX(0,$E154-MAX(0,SUMIFS(Тех_Движение!$G$2:$G$5111,Тех_Движение!$D$2:$D$5111,$C154,Тех_Движение!$B$2:$B$5111,"&lt;="&amp;Настройки!$B$6)-$F154)))</f>
        <v>0</v>
      </c>
      <c r="K154" s="21">
        <f>IF(OR($B154="",K$3&lt;$D154+Настройки!$B$7),0,MAX(0,$E154-MAX(0,SUMIFS(Тех_Движение!$G$2:$G$5111,Тех_Движение!$D$2:$D$5111,$C154,Тех_Движение!$B$2:$B$5111,"&lt;="&amp;K$3)-$F154)))</f>
        <v>0</v>
      </c>
      <c r="L154" s="21">
        <f>IF(OR($B154="",L$3&lt;$D154+Настройки!$B$7),0,MAX(0,$E154-MAX(0,SUMIFS(Тех_Движение!$G$2:$G$5111,Тех_Движение!$D$2:$D$5111,$C154,Тех_Движение!$B$2:$B$5111,"&lt;="&amp;L$3)-$F154)))</f>
        <v>0</v>
      </c>
      <c r="M154" s="21">
        <f>IF(OR($B154="",M$3&lt;$D154+Настройки!$B$7),0,MAX(0,$E154-MAX(0,SUMIFS(Тех_Движение!$G$2:$G$5111,Тех_Движение!$D$2:$D$5111,$C154,Тех_Движение!$B$2:$B$5111,"&lt;="&amp;M$3)-$F154)))</f>
        <v>0</v>
      </c>
      <c r="N154" s="21">
        <f>IF(OR($B154="",N$3&lt;$D154+Настройки!$B$7),0,MAX(0,$E154-MAX(0,SUMIFS(Тех_Движение!$G$2:$G$5111,Тех_Движение!$D$2:$D$5111,$C154,Тех_Движение!$B$2:$B$5111,"&lt;="&amp;N$3)-$F154)))</f>
        <v>0</v>
      </c>
      <c r="O154" s="21">
        <f>IF(OR($B154="",O$3&lt;$D154+Настройки!$B$7),0,MAX(0,$E154-MAX(0,SUMIFS(Тех_Движение!$G$2:$G$5111,Тех_Движение!$D$2:$D$5111,$C154,Тех_Движение!$B$2:$B$5111,"&lt;="&amp;O$3)-$F154)))</f>
        <v>0</v>
      </c>
      <c r="P154" s="21">
        <f>IF(OR($B154="",P$3&lt;$D154+Настройки!$B$7),0,MAX(0,$E154-MAX(0,SUMIFS(Тех_Движение!$G$2:$G$5111,Тех_Движение!$D$2:$D$5111,$C154,Тех_Движение!$B$2:$B$5111,"&lt;="&amp;P$3)-$F154)))</f>
        <v>0</v>
      </c>
      <c r="Q154" s="21">
        <f>IF(OR($B154="",Q$3&lt;$D154+Настройки!$B$7),0,MAX(0,$E154-MAX(0,SUMIFS(Тех_Движение!$G$2:$G$5111,Тех_Движение!$D$2:$D$5111,$C154,Тех_Движение!$B$2:$B$5111,"&lt;="&amp;Q$3)-$F154)))</f>
        <v>0</v>
      </c>
      <c r="R154" s="21">
        <f t="shared" si="7"/>
        <v>0</v>
      </c>
      <c r="S154" s="23">
        <f>IF($B154="","",VLOOKUP($C154,Настройки!$A$11:$L$17,9,FALSE))</f>
        <v>5</v>
      </c>
      <c r="T154" s="23">
        <f t="shared" si="8"/>
        <v>0</v>
      </c>
    </row>
    <row r="155" spans="1:20" x14ac:dyDescent="0.3">
      <c r="A155" s="20">
        <f>Тех_Движение!$A$152</f>
        <v>151</v>
      </c>
      <c r="B155" s="20" t="str">
        <f>IF(Тех_Движение!$F$152&gt;0,Тех_Движение!$I$152,"")</f>
        <v/>
      </c>
      <c r="C155" s="20" t="str">
        <f>IF($B155="","",Тех_Движение!$D$152)</f>
        <v/>
      </c>
      <c r="D155" s="9" t="str">
        <f>IF($B155="","",Тех_Движение!$B$152)</f>
        <v/>
      </c>
      <c r="E155" s="21" t="str">
        <f>IF($B155="","",Тех_Движение!$F$152)</f>
        <v/>
      </c>
      <c r="F155" s="21" t="str">
        <f>IF($B155="","",SUMIFS($E$5:$E154,$C$5:$C154,$C155))</f>
        <v/>
      </c>
      <c r="G155" s="21" t="str">
        <f>IF($B155="","",MAX(0,$E155-MAX(0,SUMIFS(Тех_Движение!$G$2:$G$5111,Тех_Движение!$D$2:$D$5111,$C155,Тех_Движение!$B$2:$B$5111,"&lt;="&amp;Настройки!$B$5-1)-$F155)))</f>
        <v/>
      </c>
      <c r="H155" s="21" t="str">
        <f>IF($B155="","",IF(AND($D155&gt;=Настройки!$B$5,$D155&lt;=Настройки!$B$6),$E155,0))</f>
        <v/>
      </c>
      <c r="I155" s="21" t="str">
        <f t="shared" si="6"/>
        <v/>
      </c>
      <c r="J155" s="21" t="str">
        <f>IF($B155="","",MAX(0,$E155-MAX(0,SUMIFS(Тех_Движение!$G$2:$G$5111,Тех_Движение!$D$2:$D$5111,$C155,Тех_Движение!$B$2:$B$5111,"&lt;="&amp;Настройки!$B$6)-$F155)))</f>
        <v/>
      </c>
      <c r="K155" s="21" t="e">
        <f>IF(OR($B155="",K$3&lt;$D155+Настройки!$B$7),0,MAX(0,$E155-MAX(0,SUMIFS(Тех_Движение!$G$2:$G$5111,Тех_Движение!$D$2:$D$5111,$C155,Тех_Движение!$B$2:$B$5111,"&lt;="&amp;K$3)-$F155)))</f>
        <v>#VALUE!</v>
      </c>
      <c r="L155" s="21" t="e">
        <f>IF(OR($B155="",L$3&lt;$D155+Настройки!$B$7),0,MAX(0,$E155-MAX(0,SUMIFS(Тех_Движение!$G$2:$G$5111,Тех_Движение!$D$2:$D$5111,$C155,Тех_Движение!$B$2:$B$5111,"&lt;="&amp;L$3)-$F155)))</f>
        <v>#VALUE!</v>
      </c>
      <c r="M155" s="21" t="e">
        <f>IF(OR($B155="",M$3&lt;$D155+Настройки!$B$7),0,MAX(0,$E155-MAX(0,SUMIFS(Тех_Движение!$G$2:$G$5111,Тех_Движение!$D$2:$D$5111,$C155,Тех_Движение!$B$2:$B$5111,"&lt;="&amp;M$3)-$F155)))</f>
        <v>#VALUE!</v>
      </c>
      <c r="N155" s="21" t="e">
        <f>IF(OR($B155="",N$3&lt;$D155+Настройки!$B$7),0,MAX(0,$E155-MAX(0,SUMIFS(Тех_Движение!$G$2:$G$5111,Тех_Движение!$D$2:$D$5111,$C155,Тех_Движение!$B$2:$B$5111,"&lt;="&amp;N$3)-$F155)))</f>
        <v>#VALUE!</v>
      </c>
      <c r="O155" s="21" t="e">
        <f>IF(OR($B155="",O$3&lt;$D155+Настройки!$B$7),0,MAX(0,$E155-MAX(0,SUMIFS(Тех_Движение!$G$2:$G$5111,Тех_Движение!$D$2:$D$5111,$C155,Тех_Движение!$B$2:$B$5111,"&lt;="&amp;O$3)-$F155)))</f>
        <v>#VALUE!</v>
      </c>
      <c r="P155" s="21" t="e">
        <f>IF(OR($B155="",P$3&lt;$D155+Настройки!$B$7),0,MAX(0,$E155-MAX(0,SUMIFS(Тех_Движение!$G$2:$G$5111,Тех_Движение!$D$2:$D$5111,$C155,Тех_Движение!$B$2:$B$5111,"&lt;="&amp;P$3)-$F155)))</f>
        <v>#VALUE!</v>
      </c>
      <c r="Q155" s="21" t="e">
        <f>IF(OR($B155="",Q$3&lt;$D155+Настройки!$B$7),0,MAX(0,$E155-MAX(0,SUMIFS(Тех_Движение!$G$2:$G$5111,Тех_Движение!$D$2:$D$5111,$C155,Тех_Движение!$B$2:$B$5111,"&lt;="&amp;Q$3)-$F155)))</f>
        <v>#VALUE!</v>
      </c>
      <c r="R155" s="21" t="str">
        <f t="shared" si="7"/>
        <v/>
      </c>
      <c r="S155" s="23" t="str">
        <f>IF($B155="","",VLOOKUP($C155,Настройки!$A$11:$L$17,9,FALSE))</f>
        <v/>
      </c>
      <c r="T155" s="23" t="str">
        <f t="shared" si="8"/>
        <v/>
      </c>
    </row>
    <row r="156" spans="1:20" x14ac:dyDescent="0.3">
      <c r="A156" s="20">
        <f>Тех_Движение!$A$153</f>
        <v>152</v>
      </c>
      <c r="B156" s="20" t="str">
        <f>IF(Тех_Движение!$F$153&gt;0,Тех_Движение!$I$153,"")</f>
        <v/>
      </c>
      <c r="C156" s="20" t="str">
        <f>IF($B156="","",Тех_Движение!$D$153)</f>
        <v/>
      </c>
      <c r="D156" s="9" t="str">
        <f>IF($B156="","",Тех_Движение!$B$153)</f>
        <v/>
      </c>
      <c r="E156" s="21" t="str">
        <f>IF($B156="","",Тех_Движение!$F$153)</f>
        <v/>
      </c>
      <c r="F156" s="21" t="str">
        <f>IF($B156="","",SUMIFS($E$5:$E155,$C$5:$C155,$C156))</f>
        <v/>
      </c>
      <c r="G156" s="21" t="str">
        <f>IF($B156="","",MAX(0,$E156-MAX(0,SUMIFS(Тех_Движение!$G$2:$G$5111,Тех_Движение!$D$2:$D$5111,$C156,Тех_Движение!$B$2:$B$5111,"&lt;="&amp;Настройки!$B$5-1)-$F156)))</f>
        <v/>
      </c>
      <c r="H156" s="21" t="str">
        <f>IF($B156="","",IF(AND($D156&gt;=Настройки!$B$5,$D156&lt;=Настройки!$B$6),$E156,0))</f>
        <v/>
      </c>
      <c r="I156" s="21" t="str">
        <f t="shared" si="6"/>
        <v/>
      </c>
      <c r="J156" s="21" t="str">
        <f>IF($B156="","",MAX(0,$E156-MAX(0,SUMIFS(Тех_Движение!$G$2:$G$5111,Тех_Движение!$D$2:$D$5111,$C156,Тех_Движение!$B$2:$B$5111,"&lt;="&amp;Настройки!$B$6)-$F156)))</f>
        <v/>
      </c>
      <c r="K156" s="21" t="e">
        <f>IF(OR($B156="",K$3&lt;$D156+Настройки!$B$7),0,MAX(0,$E156-MAX(0,SUMIFS(Тех_Движение!$G$2:$G$5111,Тех_Движение!$D$2:$D$5111,$C156,Тех_Движение!$B$2:$B$5111,"&lt;="&amp;K$3)-$F156)))</f>
        <v>#VALUE!</v>
      </c>
      <c r="L156" s="21" t="e">
        <f>IF(OR($B156="",L$3&lt;$D156+Настройки!$B$7),0,MAX(0,$E156-MAX(0,SUMIFS(Тех_Движение!$G$2:$G$5111,Тех_Движение!$D$2:$D$5111,$C156,Тех_Движение!$B$2:$B$5111,"&lt;="&amp;L$3)-$F156)))</f>
        <v>#VALUE!</v>
      </c>
      <c r="M156" s="21" t="e">
        <f>IF(OR($B156="",M$3&lt;$D156+Настройки!$B$7),0,MAX(0,$E156-MAX(0,SUMIFS(Тех_Движение!$G$2:$G$5111,Тех_Движение!$D$2:$D$5111,$C156,Тех_Движение!$B$2:$B$5111,"&lt;="&amp;M$3)-$F156)))</f>
        <v>#VALUE!</v>
      </c>
      <c r="N156" s="21" t="e">
        <f>IF(OR($B156="",N$3&lt;$D156+Настройки!$B$7),0,MAX(0,$E156-MAX(0,SUMIFS(Тех_Движение!$G$2:$G$5111,Тех_Движение!$D$2:$D$5111,$C156,Тех_Движение!$B$2:$B$5111,"&lt;="&amp;N$3)-$F156)))</f>
        <v>#VALUE!</v>
      </c>
      <c r="O156" s="21" t="e">
        <f>IF(OR($B156="",O$3&lt;$D156+Настройки!$B$7),0,MAX(0,$E156-MAX(0,SUMIFS(Тех_Движение!$G$2:$G$5111,Тех_Движение!$D$2:$D$5111,$C156,Тех_Движение!$B$2:$B$5111,"&lt;="&amp;O$3)-$F156)))</f>
        <v>#VALUE!</v>
      </c>
      <c r="P156" s="21" t="e">
        <f>IF(OR($B156="",P$3&lt;$D156+Настройки!$B$7),0,MAX(0,$E156-MAX(0,SUMIFS(Тех_Движение!$G$2:$G$5111,Тех_Движение!$D$2:$D$5111,$C156,Тех_Движение!$B$2:$B$5111,"&lt;="&amp;P$3)-$F156)))</f>
        <v>#VALUE!</v>
      </c>
      <c r="Q156" s="21" t="e">
        <f>IF(OR($B156="",Q$3&lt;$D156+Настройки!$B$7),0,MAX(0,$E156-MAX(0,SUMIFS(Тех_Движение!$G$2:$G$5111,Тех_Движение!$D$2:$D$5111,$C156,Тех_Движение!$B$2:$B$5111,"&lt;="&amp;Q$3)-$F156)))</f>
        <v>#VALUE!</v>
      </c>
      <c r="R156" s="21" t="str">
        <f t="shared" si="7"/>
        <v/>
      </c>
      <c r="S156" s="23" t="str">
        <f>IF($B156="","",VLOOKUP($C156,Настройки!$A$11:$L$17,9,FALSE))</f>
        <v/>
      </c>
      <c r="T156" s="23" t="str">
        <f t="shared" si="8"/>
        <v/>
      </c>
    </row>
    <row r="157" spans="1:20" x14ac:dyDescent="0.3">
      <c r="A157" s="20">
        <f>Тех_Движение!$A$154</f>
        <v>153</v>
      </c>
      <c r="B157" s="20" t="str">
        <f>IF(Тех_Движение!$F$154&gt;0,Тех_Движение!$I$154,"")</f>
        <v>dd.mm_Ми-К</v>
      </c>
      <c r="C157" s="20" t="str">
        <f>IF($B157="","",Тех_Движение!$D$154)</f>
        <v>Ми-К</v>
      </c>
      <c r="D157" s="9">
        <f>IF($B157="","",Тех_Движение!$B$154)</f>
        <v>46262</v>
      </c>
      <c r="E157" s="21">
        <f>IF($B157="","",Тех_Движение!$F$154)</f>
        <v>11</v>
      </c>
      <c r="F157" s="21">
        <f>IF($B157="","",SUMIFS($E$5:$E156,$C$5:$C156,$C157))</f>
        <v>65</v>
      </c>
      <c r="G157" s="21">
        <f>IF($B157="","",MAX(0,$E157-MAX(0,SUMIFS(Тех_Движение!$G$2:$G$5111,Тех_Движение!$D$2:$D$5111,$C157,Тех_Движение!$B$2:$B$5111,"&lt;="&amp;Настройки!$B$5-1)-$F157)))</f>
        <v>0</v>
      </c>
      <c r="H157" s="21">
        <f>IF($B157="","",IF(AND($D157&gt;=Настройки!$B$5,$D157&lt;=Настройки!$B$6),$E157,0))</f>
        <v>0</v>
      </c>
      <c r="I157" s="21">
        <f t="shared" si="6"/>
        <v>0</v>
      </c>
      <c r="J157" s="21">
        <f>IF($B157="","",MAX(0,$E157-MAX(0,SUMIFS(Тех_Движение!$G$2:$G$5111,Тех_Движение!$D$2:$D$5111,$C157,Тех_Движение!$B$2:$B$5111,"&lt;="&amp;Настройки!$B$6)-$F157)))</f>
        <v>0</v>
      </c>
      <c r="K157" s="21">
        <f>IF(OR($B157="",K$3&lt;$D157+Настройки!$B$7),0,MAX(0,$E157-MAX(0,SUMIFS(Тех_Движение!$G$2:$G$5111,Тех_Движение!$D$2:$D$5111,$C157,Тех_Движение!$B$2:$B$5111,"&lt;="&amp;K$3)-$F157)))</f>
        <v>0</v>
      </c>
      <c r="L157" s="21">
        <f>IF(OR($B157="",L$3&lt;$D157+Настройки!$B$7),0,MAX(0,$E157-MAX(0,SUMIFS(Тех_Движение!$G$2:$G$5111,Тех_Движение!$D$2:$D$5111,$C157,Тех_Движение!$B$2:$B$5111,"&lt;="&amp;L$3)-$F157)))</f>
        <v>0</v>
      </c>
      <c r="M157" s="21">
        <f>IF(OR($B157="",M$3&lt;$D157+Настройки!$B$7),0,MAX(0,$E157-MAX(0,SUMIFS(Тех_Движение!$G$2:$G$5111,Тех_Движение!$D$2:$D$5111,$C157,Тех_Движение!$B$2:$B$5111,"&lt;="&amp;M$3)-$F157)))</f>
        <v>0</v>
      </c>
      <c r="N157" s="21">
        <f>IF(OR($B157="",N$3&lt;$D157+Настройки!$B$7),0,MAX(0,$E157-MAX(0,SUMIFS(Тех_Движение!$G$2:$G$5111,Тех_Движение!$D$2:$D$5111,$C157,Тех_Движение!$B$2:$B$5111,"&lt;="&amp;N$3)-$F157)))</f>
        <v>0</v>
      </c>
      <c r="O157" s="21">
        <f>IF(OR($B157="",O$3&lt;$D157+Настройки!$B$7),0,MAX(0,$E157-MAX(0,SUMIFS(Тех_Движение!$G$2:$G$5111,Тех_Движение!$D$2:$D$5111,$C157,Тех_Движение!$B$2:$B$5111,"&lt;="&amp;O$3)-$F157)))</f>
        <v>0</v>
      </c>
      <c r="P157" s="21">
        <f>IF(OR($B157="",P$3&lt;$D157+Настройки!$B$7),0,MAX(0,$E157-MAX(0,SUMIFS(Тех_Движение!$G$2:$G$5111,Тех_Движение!$D$2:$D$5111,$C157,Тех_Движение!$B$2:$B$5111,"&lt;="&amp;P$3)-$F157)))</f>
        <v>0</v>
      </c>
      <c r="Q157" s="21">
        <f>IF(OR($B157="",Q$3&lt;$D157+Настройки!$B$7),0,MAX(0,$E157-MAX(0,SUMIFS(Тех_Движение!$G$2:$G$5111,Тех_Движение!$D$2:$D$5111,$C157,Тех_Движение!$B$2:$B$5111,"&lt;="&amp;Q$3)-$F157)))</f>
        <v>0</v>
      </c>
      <c r="R157" s="21">
        <f t="shared" si="7"/>
        <v>0</v>
      </c>
      <c r="S157" s="23">
        <f>IF($B157="","",VLOOKUP($C157,Настройки!$A$11:$L$17,9,FALSE))</f>
        <v>1.363636363636364</v>
      </c>
      <c r="T157" s="23">
        <f t="shared" si="8"/>
        <v>0</v>
      </c>
    </row>
    <row r="158" spans="1:20" x14ac:dyDescent="0.3">
      <c r="A158" s="20">
        <f>Тех_Движение!$A$155</f>
        <v>154</v>
      </c>
      <c r="B158" s="20" t="str">
        <f>IF(Тех_Движение!$F$155&gt;0,Тех_Движение!$I$155,"")</f>
        <v/>
      </c>
      <c r="C158" s="20" t="str">
        <f>IF($B158="","",Тех_Движение!$D$155)</f>
        <v/>
      </c>
      <c r="D158" s="9" t="str">
        <f>IF($B158="","",Тех_Движение!$B$155)</f>
        <v/>
      </c>
      <c r="E158" s="21" t="str">
        <f>IF($B158="","",Тех_Движение!$F$155)</f>
        <v/>
      </c>
      <c r="F158" s="21" t="str">
        <f>IF($B158="","",SUMIFS($E$5:$E157,$C$5:$C157,$C158))</f>
        <v/>
      </c>
      <c r="G158" s="21" t="str">
        <f>IF($B158="","",MAX(0,$E158-MAX(0,SUMIFS(Тех_Движение!$G$2:$G$5111,Тех_Движение!$D$2:$D$5111,$C158,Тех_Движение!$B$2:$B$5111,"&lt;="&amp;Настройки!$B$5-1)-$F158)))</f>
        <v/>
      </c>
      <c r="H158" s="21" t="str">
        <f>IF($B158="","",IF(AND($D158&gt;=Настройки!$B$5,$D158&lt;=Настройки!$B$6),$E158,0))</f>
        <v/>
      </c>
      <c r="I158" s="21" t="str">
        <f t="shared" si="6"/>
        <v/>
      </c>
      <c r="J158" s="21" t="str">
        <f>IF($B158="","",MAX(0,$E158-MAX(0,SUMIFS(Тех_Движение!$G$2:$G$5111,Тех_Движение!$D$2:$D$5111,$C158,Тех_Движение!$B$2:$B$5111,"&lt;="&amp;Настройки!$B$6)-$F158)))</f>
        <v/>
      </c>
      <c r="K158" s="21" t="e">
        <f>IF(OR($B158="",K$3&lt;$D158+Настройки!$B$7),0,MAX(0,$E158-MAX(0,SUMIFS(Тех_Движение!$G$2:$G$5111,Тех_Движение!$D$2:$D$5111,$C158,Тех_Движение!$B$2:$B$5111,"&lt;="&amp;K$3)-$F158)))</f>
        <v>#VALUE!</v>
      </c>
      <c r="L158" s="21" t="e">
        <f>IF(OR($B158="",L$3&lt;$D158+Настройки!$B$7),0,MAX(0,$E158-MAX(0,SUMIFS(Тех_Движение!$G$2:$G$5111,Тех_Движение!$D$2:$D$5111,$C158,Тех_Движение!$B$2:$B$5111,"&lt;="&amp;L$3)-$F158)))</f>
        <v>#VALUE!</v>
      </c>
      <c r="M158" s="21" t="e">
        <f>IF(OR($B158="",M$3&lt;$D158+Настройки!$B$7),0,MAX(0,$E158-MAX(0,SUMIFS(Тех_Движение!$G$2:$G$5111,Тех_Движение!$D$2:$D$5111,$C158,Тех_Движение!$B$2:$B$5111,"&lt;="&amp;M$3)-$F158)))</f>
        <v>#VALUE!</v>
      </c>
      <c r="N158" s="21" t="e">
        <f>IF(OR($B158="",N$3&lt;$D158+Настройки!$B$7),0,MAX(0,$E158-MAX(0,SUMIFS(Тех_Движение!$G$2:$G$5111,Тех_Движение!$D$2:$D$5111,$C158,Тех_Движение!$B$2:$B$5111,"&lt;="&amp;N$3)-$F158)))</f>
        <v>#VALUE!</v>
      </c>
      <c r="O158" s="21" t="e">
        <f>IF(OR($B158="",O$3&lt;$D158+Настройки!$B$7),0,MAX(0,$E158-MAX(0,SUMIFS(Тех_Движение!$G$2:$G$5111,Тех_Движение!$D$2:$D$5111,$C158,Тех_Движение!$B$2:$B$5111,"&lt;="&amp;O$3)-$F158)))</f>
        <v>#VALUE!</v>
      </c>
      <c r="P158" s="21" t="e">
        <f>IF(OR($B158="",P$3&lt;$D158+Настройки!$B$7),0,MAX(0,$E158-MAX(0,SUMIFS(Тех_Движение!$G$2:$G$5111,Тех_Движение!$D$2:$D$5111,$C158,Тех_Движение!$B$2:$B$5111,"&lt;="&amp;P$3)-$F158)))</f>
        <v>#VALUE!</v>
      </c>
      <c r="Q158" s="21" t="e">
        <f>IF(OR($B158="",Q$3&lt;$D158+Настройки!$B$7),0,MAX(0,$E158-MAX(0,SUMIFS(Тех_Движение!$G$2:$G$5111,Тех_Движение!$D$2:$D$5111,$C158,Тех_Движение!$B$2:$B$5111,"&lt;="&amp;Q$3)-$F158)))</f>
        <v>#VALUE!</v>
      </c>
      <c r="R158" s="21" t="str">
        <f t="shared" si="7"/>
        <v/>
      </c>
      <c r="S158" s="23" t="str">
        <f>IF($B158="","",VLOOKUP($C158,Настройки!$A$11:$L$17,9,FALSE))</f>
        <v/>
      </c>
      <c r="T158" s="23" t="str">
        <f t="shared" si="8"/>
        <v/>
      </c>
    </row>
    <row r="159" spans="1:20" x14ac:dyDescent="0.3">
      <c r="A159" s="20">
        <f>Тех_Движение!$A$156</f>
        <v>155</v>
      </c>
      <c r="B159" s="20" t="str">
        <f>IF(Тех_Движение!$F$156&gt;0,Тех_Движение!$I$156,"")</f>
        <v/>
      </c>
      <c r="C159" s="20" t="str">
        <f>IF($B159="","",Тех_Движение!$D$156)</f>
        <v/>
      </c>
      <c r="D159" s="9" t="str">
        <f>IF($B159="","",Тех_Движение!$B$156)</f>
        <v/>
      </c>
      <c r="E159" s="21" t="str">
        <f>IF($B159="","",Тех_Движение!$F$156)</f>
        <v/>
      </c>
      <c r="F159" s="21" t="str">
        <f>IF($B159="","",SUMIFS($E$5:$E158,$C$5:$C158,$C159))</f>
        <v/>
      </c>
      <c r="G159" s="21" t="str">
        <f>IF($B159="","",MAX(0,$E159-MAX(0,SUMIFS(Тех_Движение!$G$2:$G$5111,Тех_Движение!$D$2:$D$5111,$C159,Тех_Движение!$B$2:$B$5111,"&lt;="&amp;Настройки!$B$5-1)-$F159)))</f>
        <v/>
      </c>
      <c r="H159" s="21" t="str">
        <f>IF($B159="","",IF(AND($D159&gt;=Настройки!$B$5,$D159&lt;=Настройки!$B$6),$E159,0))</f>
        <v/>
      </c>
      <c r="I159" s="21" t="str">
        <f t="shared" si="6"/>
        <v/>
      </c>
      <c r="J159" s="21" t="str">
        <f>IF($B159="","",MAX(0,$E159-MAX(0,SUMIFS(Тех_Движение!$G$2:$G$5111,Тех_Движение!$D$2:$D$5111,$C159,Тех_Движение!$B$2:$B$5111,"&lt;="&amp;Настройки!$B$6)-$F159)))</f>
        <v/>
      </c>
      <c r="K159" s="21" t="e">
        <f>IF(OR($B159="",K$3&lt;$D159+Настройки!$B$7),0,MAX(0,$E159-MAX(0,SUMIFS(Тех_Движение!$G$2:$G$5111,Тех_Движение!$D$2:$D$5111,$C159,Тех_Движение!$B$2:$B$5111,"&lt;="&amp;K$3)-$F159)))</f>
        <v>#VALUE!</v>
      </c>
      <c r="L159" s="21" t="e">
        <f>IF(OR($B159="",L$3&lt;$D159+Настройки!$B$7),0,MAX(0,$E159-MAX(0,SUMIFS(Тех_Движение!$G$2:$G$5111,Тех_Движение!$D$2:$D$5111,$C159,Тех_Движение!$B$2:$B$5111,"&lt;="&amp;L$3)-$F159)))</f>
        <v>#VALUE!</v>
      </c>
      <c r="M159" s="21" t="e">
        <f>IF(OR($B159="",M$3&lt;$D159+Настройки!$B$7),0,MAX(0,$E159-MAX(0,SUMIFS(Тех_Движение!$G$2:$G$5111,Тех_Движение!$D$2:$D$5111,$C159,Тех_Движение!$B$2:$B$5111,"&lt;="&amp;M$3)-$F159)))</f>
        <v>#VALUE!</v>
      </c>
      <c r="N159" s="21" t="e">
        <f>IF(OR($B159="",N$3&lt;$D159+Настройки!$B$7),0,MAX(0,$E159-MAX(0,SUMIFS(Тех_Движение!$G$2:$G$5111,Тех_Движение!$D$2:$D$5111,$C159,Тех_Движение!$B$2:$B$5111,"&lt;="&amp;N$3)-$F159)))</f>
        <v>#VALUE!</v>
      </c>
      <c r="O159" s="21" t="e">
        <f>IF(OR($B159="",O$3&lt;$D159+Настройки!$B$7),0,MAX(0,$E159-MAX(0,SUMIFS(Тех_Движение!$G$2:$G$5111,Тех_Движение!$D$2:$D$5111,$C159,Тех_Движение!$B$2:$B$5111,"&lt;="&amp;O$3)-$F159)))</f>
        <v>#VALUE!</v>
      </c>
      <c r="P159" s="21" t="e">
        <f>IF(OR($B159="",P$3&lt;$D159+Настройки!$B$7),0,MAX(0,$E159-MAX(0,SUMIFS(Тех_Движение!$G$2:$G$5111,Тех_Движение!$D$2:$D$5111,$C159,Тех_Движение!$B$2:$B$5111,"&lt;="&amp;P$3)-$F159)))</f>
        <v>#VALUE!</v>
      </c>
      <c r="Q159" s="21" t="e">
        <f>IF(OR($B159="",Q$3&lt;$D159+Настройки!$B$7),0,MAX(0,$E159-MAX(0,SUMIFS(Тех_Движение!$G$2:$G$5111,Тех_Движение!$D$2:$D$5111,$C159,Тех_Движение!$B$2:$B$5111,"&lt;="&amp;Q$3)-$F159)))</f>
        <v>#VALUE!</v>
      </c>
      <c r="R159" s="21" t="str">
        <f t="shared" si="7"/>
        <v/>
      </c>
      <c r="S159" s="23" t="str">
        <f>IF($B159="","",VLOOKUP($C159,Настройки!$A$11:$L$17,9,FALSE))</f>
        <v/>
      </c>
      <c r="T159" s="23" t="str">
        <f t="shared" si="8"/>
        <v/>
      </c>
    </row>
    <row r="160" spans="1:20" x14ac:dyDescent="0.3">
      <c r="A160" s="20">
        <f>Тех_Движение!$A$157</f>
        <v>156</v>
      </c>
      <c r="B160" s="20" t="str">
        <f>IF(Тех_Движение!$F$157&gt;0,Тех_Движение!$I$157,"")</f>
        <v/>
      </c>
      <c r="C160" s="20" t="str">
        <f>IF($B160="","",Тех_Движение!$D$157)</f>
        <v/>
      </c>
      <c r="D160" s="9" t="str">
        <f>IF($B160="","",Тех_Движение!$B$157)</f>
        <v/>
      </c>
      <c r="E160" s="21" t="str">
        <f>IF($B160="","",Тех_Движение!$F$157)</f>
        <v/>
      </c>
      <c r="F160" s="21" t="str">
        <f>IF($B160="","",SUMIFS($E$5:$E159,$C$5:$C159,$C160))</f>
        <v/>
      </c>
      <c r="G160" s="21" t="str">
        <f>IF($B160="","",MAX(0,$E160-MAX(0,SUMIFS(Тех_Движение!$G$2:$G$5111,Тех_Движение!$D$2:$D$5111,$C160,Тех_Движение!$B$2:$B$5111,"&lt;="&amp;Настройки!$B$5-1)-$F160)))</f>
        <v/>
      </c>
      <c r="H160" s="21" t="str">
        <f>IF($B160="","",IF(AND($D160&gt;=Настройки!$B$5,$D160&lt;=Настройки!$B$6),$E160,0))</f>
        <v/>
      </c>
      <c r="I160" s="21" t="str">
        <f t="shared" si="6"/>
        <v/>
      </c>
      <c r="J160" s="21" t="str">
        <f>IF($B160="","",MAX(0,$E160-MAX(0,SUMIFS(Тех_Движение!$G$2:$G$5111,Тех_Движение!$D$2:$D$5111,$C160,Тех_Движение!$B$2:$B$5111,"&lt;="&amp;Настройки!$B$6)-$F160)))</f>
        <v/>
      </c>
      <c r="K160" s="21" t="e">
        <f>IF(OR($B160="",K$3&lt;$D160+Настройки!$B$7),0,MAX(0,$E160-MAX(0,SUMIFS(Тех_Движение!$G$2:$G$5111,Тех_Движение!$D$2:$D$5111,$C160,Тех_Движение!$B$2:$B$5111,"&lt;="&amp;K$3)-$F160)))</f>
        <v>#VALUE!</v>
      </c>
      <c r="L160" s="21" t="e">
        <f>IF(OR($B160="",L$3&lt;$D160+Настройки!$B$7),0,MAX(0,$E160-MAX(0,SUMIFS(Тех_Движение!$G$2:$G$5111,Тех_Движение!$D$2:$D$5111,$C160,Тех_Движение!$B$2:$B$5111,"&lt;="&amp;L$3)-$F160)))</f>
        <v>#VALUE!</v>
      </c>
      <c r="M160" s="21" t="e">
        <f>IF(OR($B160="",M$3&lt;$D160+Настройки!$B$7),0,MAX(0,$E160-MAX(0,SUMIFS(Тех_Движение!$G$2:$G$5111,Тех_Движение!$D$2:$D$5111,$C160,Тех_Движение!$B$2:$B$5111,"&lt;="&amp;M$3)-$F160)))</f>
        <v>#VALUE!</v>
      </c>
      <c r="N160" s="21" t="e">
        <f>IF(OR($B160="",N$3&lt;$D160+Настройки!$B$7),0,MAX(0,$E160-MAX(0,SUMIFS(Тех_Движение!$G$2:$G$5111,Тех_Движение!$D$2:$D$5111,$C160,Тех_Движение!$B$2:$B$5111,"&lt;="&amp;N$3)-$F160)))</f>
        <v>#VALUE!</v>
      </c>
      <c r="O160" s="21" t="e">
        <f>IF(OR($B160="",O$3&lt;$D160+Настройки!$B$7),0,MAX(0,$E160-MAX(0,SUMIFS(Тех_Движение!$G$2:$G$5111,Тех_Движение!$D$2:$D$5111,$C160,Тех_Движение!$B$2:$B$5111,"&lt;="&amp;O$3)-$F160)))</f>
        <v>#VALUE!</v>
      </c>
      <c r="P160" s="21" t="e">
        <f>IF(OR($B160="",P$3&lt;$D160+Настройки!$B$7),0,MAX(0,$E160-MAX(0,SUMIFS(Тех_Движение!$G$2:$G$5111,Тех_Движение!$D$2:$D$5111,$C160,Тех_Движение!$B$2:$B$5111,"&lt;="&amp;P$3)-$F160)))</f>
        <v>#VALUE!</v>
      </c>
      <c r="Q160" s="21" t="e">
        <f>IF(OR($B160="",Q$3&lt;$D160+Настройки!$B$7),0,MAX(0,$E160-MAX(0,SUMIFS(Тех_Движение!$G$2:$G$5111,Тех_Движение!$D$2:$D$5111,$C160,Тех_Движение!$B$2:$B$5111,"&lt;="&amp;Q$3)-$F160)))</f>
        <v>#VALUE!</v>
      </c>
      <c r="R160" s="21" t="str">
        <f t="shared" si="7"/>
        <v/>
      </c>
      <c r="S160" s="23" t="str">
        <f>IF($B160="","",VLOOKUP($C160,Настройки!$A$11:$L$17,9,FALSE))</f>
        <v/>
      </c>
      <c r="T160" s="23" t="str">
        <f t="shared" si="8"/>
        <v/>
      </c>
    </row>
    <row r="161" spans="1:20" x14ac:dyDescent="0.3">
      <c r="A161" s="20">
        <f>Тех_Движение!$A$158</f>
        <v>157</v>
      </c>
      <c r="B161" s="20" t="str">
        <f>IF(Тех_Движение!$F$158&gt;0,Тех_Движение!$I$158,"")</f>
        <v/>
      </c>
      <c r="C161" s="20" t="str">
        <f>IF($B161="","",Тех_Движение!$D$158)</f>
        <v/>
      </c>
      <c r="D161" s="9" t="str">
        <f>IF($B161="","",Тех_Движение!$B$158)</f>
        <v/>
      </c>
      <c r="E161" s="21" t="str">
        <f>IF($B161="","",Тех_Движение!$F$158)</f>
        <v/>
      </c>
      <c r="F161" s="21" t="str">
        <f>IF($B161="","",SUMIFS($E$5:$E160,$C$5:$C160,$C161))</f>
        <v/>
      </c>
      <c r="G161" s="21" t="str">
        <f>IF($B161="","",MAX(0,$E161-MAX(0,SUMIFS(Тех_Движение!$G$2:$G$5111,Тех_Движение!$D$2:$D$5111,$C161,Тех_Движение!$B$2:$B$5111,"&lt;="&amp;Настройки!$B$5-1)-$F161)))</f>
        <v/>
      </c>
      <c r="H161" s="21" t="str">
        <f>IF($B161="","",IF(AND($D161&gt;=Настройки!$B$5,$D161&lt;=Настройки!$B$6),$E161,0))</f>
        <v/>
      </c>
      <c r="I161" s="21" t="str">
        <f t="shared" si="6"/>
        <v/>
      </c>
      <c r="J161" s="21" t="str">
        <f>IF($B161="","",MAX(0,$E161-MAX(0,SUMIFS(Тех_Движение!$G$2:$G$5111,Тех_Движение!$D$2:$D$5111,$C161,Тех_Движение!$B$2:$B$5111,"&lt;="&amp;Настройки!$B$6)-$F161)))</f>
        <v/>
      </c>
      <c r="K161" s="21" t="e">
        <f>IF(OR($B161="",K$3&lt;$D161+Настройки!$B$7),0,MAX(0,$E161-MAX(0,SUMIFS(Тех_Движение!$G$2:$G$5111,Тех_Движение!$D$2:$D$5111,$C161,Тех_Движение!$B$2:$B$5111,"&lt;="&amp;K$3)-$F161)))</f>
        <v>#VALUE!</v>
      </c>
      <c r="L161" s="21" t="e">
        <f>IF(OR($B161="",L$3&lt;$D161+Настройки!$B$7),0,MAX(0,$E161-MAX(0,SUMIFS(Тех_Движение!$G$2:$G$5111,Тех_Движение!$D$2:$D$5111,$C161,Тех_Движение!$B$2:$B$5111,"&lt;="&amp;L$3)-$F161)))</f>
        <v>#VALUE!</v>
      </c>
      <c r="M161" s="21" t="e">
        <f>IF(OR($B161="",M$3&lt;$D161+Настройки!$B$7),0,MAX(0,$E161-MAX(0,SUMIFS(Тех_Движение!$G$2:$G$5111,Тех_Движение!$D$2:$D$5111,$C161,Тех_Движение!$B$2:$B$5111,"&lt;="&amp;M$3)-$F161)))</f>
        <v>#VALUE!</v>
      </c>
      <c r="N161" s="21" t="e">
        <f>IF(OR($B161="",N$3&lt;$D161+Настройки!$B$7),0,MAX(0,$E161-MAX(0,SUMIFS(Тех_Движение!$G$2:$G$5111,Тех_Движение!$D$2:$D$5111,$C161,Тех_Движение!$B$2:$B$5111,"&lt;="&amp;N$3)-$F161)))</f>
        <v>#VALUE!</v>
      </c>
      <c r="O161" s="21" t="e">
        <f>IF(OR($B161="",O$3&lt;$D161+Настройки!$B$7),0,MAX(0,$E161-MAX(0,SUMIFS(Тех_Движение!$G$2:$G$5111,Тех_Движение!$D$2:$D$5111,$C161,Тех_Движение!$B$2:$B$5111,"&lt;="&amp;O$3)-$F161)))</f>
        <v>#VALUE!</v>
      </c>
      <c r="P161" s="21" t="e">
        <f>IF(OR($B161="",P$3&lt;$D161+Настройки!$B$7),0,MAX(0,$E161-MAX(0,SUMIFS(Тех_Движение!$G$2:$G$5111,Тех_Движение!$D$2:$D$5111,$C161,Тех_Движение!$B$2:$B$5111,"&lt;="&amp;P$3)-$F161)))</f>
        <v>#VALUE!</v>
      </c>
      <c r="Q161" s="21" t="e">
        <f>IF(OR($B161="",Q$3&lt;$D161+Настройки!$B$7),0,MAX(0,$E161-MAX(0,SUMIFS(Тех_Движение!$G$2:$G$5111,Тех_Движение!$D$2:$D$5111,$C161,Тех_Движение!$B$2:$B$5111,"&lt;="&amp;Q$3)-$F161)))</f>
        <v>#VALUE!</v>
      </c>
      <c r="R161" s="21" t="str">
        <f t="shared" si="7"/>
        <v/>
      </c>
      <c r="S161" s="23" t="str">
        <f>IF($B161="","",VLOOKUP($C161,Настройки!$A$11:$L$17,9,FALSE))</f>
        <v/>
      </c>
      <c r="T161" s="23" t="str">
        <f t="shared" si="8"/>
        <v/>
      </c>
    </row>
    <row r="162" spans="1:20" x14ac:dyDescent="0.3">
      <c r="A162" s="20">
        <f>Тех_Движение!$A$159</f>
        <v>158</v>
      </c>
      <c r="B162" s="20" t="str">
        <f>IF(Тех_Движение!$F$159&gt;0,Тех_Движение!$I$159,"")</f>
        <v/>
      </c>
      <c r="C162" s="20" t="str">
        <f>IF($B162="","",Тех_Движение!$D$159)</f>
        <v/>
      </c>
      <c r="D162" s="9" t="str">
        <f>IF($B162="","",Тех_Движение!$B$159)</f>
        <v/>
      </c>
      <c r="E162" s="21" t="str">
        <f>IF($B162="","",Тех_Движение!$F$159)</f>
        <v/>
      </c>
      <c r="F162" s="21" t="str">
        <f>IF($B162="","",SUMIFS($E$5:$E161,$C$5:$C161,$C162))</f>
        <v/>
      </c>
      <c r="G162" s="21" t="str">
        <f>IF($B162="","",MAX(0,$E162-MAX(0,SUMIFS(Тех_Движение!$G$2:$G$5111,Тех_Движение!$D$2:$D$5111,$C162,Тех_Движение!$B$2:$B$5111,"&lt;="&amp;Настройки!$B$5-1)-$F162)))</f>
        <v/>
      </c>
      <c r="H162" s="21" t="str">
        <f>IF($B162="","",IF(AND($D162&gt;=Настройки!$B$5,$D162&lt;=Настройки!$B$6),$E162,0))</f>
        <v/>
      </c>
      <c r="I162" s="21" t="str">
        <f t="shared" si="6"/>
        <v/>
      </c>
      <c r="J162" s="21" t="str">
        <f>IF($B162="","",MAX(0,$E162-MAX(0,SUMIFS(Тех_Движение!$G$2:$G$5111,Тех_Движение!$D$2:$D$5111,$C162,Тех_Движение!$B$2:$B$5111,"&lt;="&amp;Настройки!$B$6)-$F162)))</f>
        <v/>
      </c>
      <c r="K162" s="21" t="e">
        <f>IF(OR($B162="",K$3&lt;$D162+Настройки!$B$7),0,MAX(0,$E162-MAX(0,SUMIFS(Тех_Движение!$G$2:$G$5111,Тех_Движение!$D$2:$D$5111,$C162,Тех_Движение!$B$2:$B$5111,"&lt;="&amp;K$3)-$F162)))</f>
        <v>#VALUE!</v>
      </c>
      <c r="L162" s="21" t="e">
        <f>IF(OR($B162="",L$3&lt;$D162+Настройки!$B$7),0,MAX(0,$E162-MAX(0,SUMIFS(Тех_Движение!$G$2:$G$5111,Тех_Движение!$D$2:$D$5111,$C162,Тех_Движение!$B$2:$B$5111,"&lt;="&amp;L$3)-$F162)))</f>
        <v>#VALUE!</v>
      </c>
      <c r="M162" s="21" t="e">
        <f>IF(OR($B162="",M$3&lt;$D162+Настройки!$B$7),0,MAX(0,$E162-MAX(0,SUMIFS(Тех_Движение!$G$2:$G$5111,Тех_Движение!$D$2:$D$5111,$C162,Тех_Движение!$B$2:$B$5111,"&lt;="&amp;M$3)-$F162)))</f>
        <v>#VALUE!</v>
      </c>
      <c r="N162" s="21" t="e">
        <f>IF(OR($B162="",N$3&lt;$D162+Настройки!$B$7),0,MAX(0,$E162-MAX(0,SUMIFS(Тех_Движение!$G$2:$G$5111,Тех_Движение!$D$2:$D$5111,$C162,Тех_Движение!$B$2:$B$5111,"&lt;="&amp;N$3)-$F162)))</f>
        <v>#VALUE!</v>
      </c>
      <c r="O162" s="21" t="e">
        <f>IF(OR($B162="",O$3&lt;$D162+Настройки!$B$7),0,MAX(0,$E162-MAX(0,SUMIFS(Тех_Движение!$G$2:$G$5111,Тех_Движение!$D$2:$D$5111,$C162,Тех_Движение!$B$2:$B$5111,"&lt;="&amp;O$3)-$F162)))</f>
        <v>#VALUE!</v>
      </c>
      <c r="P162" s="21" t="e">
        <f>IF(OR($B162="",P$3&lt;$D162+Настройки!$B$7),0,MAX(0,$E162-MAX(0,SUMIFS(Тех_Движение!$G$2:$G$5111,Тех_Движение!$D$2:$D$5111,$C162,Тех_Движение!$B$2:$B$5111,"&lt;="&amp;P$3)-$F162)))</f>
        <v>#VALUE!</v>
      </c>
      <c r="Q162" s="21" t="e">
        <f>IF(OR($B162="",Q$3&lt;$D162+Настройки!$B$7),0,MAX(0,$E162-MAX(0,SUMIFS(Тех_Движение!$G$2:$G$5111,Тех_Движение!$D$2:$D$5111,$C162,Тех_Движение!$B$2:$B$5111,"&lt;="&amp;Q$3)-$F162)))</f>
        <v>#VALUE!</v>
      </c>
      <c r="R162" s="21" t="str">
        <f t="shared" si="7"/>
        <v/>
      </c>
      <c r="S162" s="23" t="str">
        <f>IF($B162="","",VLOOKUP($C162,Настройки!$A$11:$L$17,9,FALSE))</f>
        <v/>
      </c>
      <c r="T162" s="23" t="str">
        <f t="shared" si="8"/>
        <v/>
      </c>
    </row>
    <row r="163" spans="1:20" x14ac:dyDescent="0.3">
      <c r="A163" s="20">
        <f>Тех_Движение!$A$160</f>
        <v>159</v>
      </c>
      <c r="B163" s="20" t="str">
        <f>IF(Тех_Движение!$F$160&gt;0,Тех_Движение!$I$160,"")</f>
        <v/>
      </c>
      <c r="C163" s="20" t="str">
        <f>IF($B163="","",Тех_Движение!$D$160)</f>
        <v/>
      </c>
      <c r="D163" s="9" t="str">
        <f>IF($B163="","",Тех_Движение!$B$160)</f>
        <v/>
      </c>
      <c r="E163" s="21" t="str">
        <f>IF($B163="","",Тех_Движение!$F$160)</f>
        <v/>
      </c>
      <c r="F163" s="21" t="str">
        <f>IF($B163="","",SUMIFS($E$5:$E162,$C$5:$C162,$C163))</f>
        <v/>
      </c>
      <c r="G163" s="21" t="str">
        <f>IF($B163="","",MAX(0,$E163-MAX(0,SUMIFS(Тех_Движение!$G$2:$G$5111,Тех_Движение!$D$2:$D$5111,$C163,Тех_Движение!$B$2:$B$5111,"&lt;="&amp;Настройки!$B$5-1)-$F163)))</f>
        <v/>
      </c>
      <c r="H163" s="21" t="str">
        <f>IF($B163="","",IF(AND($D163&gt;=Настройки!$B$5,$D163&lt;=Настройки!$B$6),$E163,0))</f>
        <v/>
      </c>
      <c r="I163" s="21" t="str">
        <f t="shared" si="6"/>
        <v/>
      </c>
      <c r="J163" s="21" t="str">
        <f>IF($B163="","",MAX(0,$E163-MAX(0,SUMIFS(Тех_Движение!$G$2:$G$5111,Тех_Движение!$D$2:$D$5111,$C163,Тех_Движение!$B$2:$B$5111,"&lt;="&amp;Настройки!$B$6)-$F163)))</f>
        <v/>
      </c>
      <c r="K163" s="21" t="e">
        <f>IF(OR($B163="",K$3&lt;$D163+Настройки!$B$7),0,MAX(0,$E163-MAX(0,SUMIFS(Тех_Движение!$G$2:$G$5111,Тех_Движение!$D$2:$D$5111,$C163,Тех_Движение!$B$2:$B$5111,"&lt;="&amp;K$3)-$F163)))</f>
        <v>#VALUE!</v>
      </c>
      <c r="L163" s="21" t="e">
        <f>IF(OR($B163="",L$3&lt;$D163+Настройки!$B$7),0,MAX(0,$E163-MAX(0,SUMIFS(Тех_Движение!$G$2:$G$5111,Тех_Движение!$D$2:$D$5111,$C163,Тех_Движение!$B$2:$B$5111,"&lt;="&amp;L$3)-$F163)))</f>
        <v>#VALUE!</v>
      </c>
      <c r="M163" s="21" t="e">
        <f>IF(OR($B163="",M$3&lt;$D163+Настройки!$B$7),0,MAX(0,$E163-MAX(0,SUMIFS(Тех_Движение!$G$2:$G$5111,Тех_Движение!$D$2:$D$5111,$C163,Тех_Движение!$B$2:$B$5111,"&lt;="&amp;M$3)-$F163)))</f>
        <v>#VALUE!</v>
      </c>
      <c r="N163" s="21" t="e">
        <f>IF(OR($B163="",N$3&lt;$D163+Настройки!$B$7),0,MAX(0,$E163-MAX(0,SUMIFS(Тех_Движение!$G$2:$G$5111,Тех_Движение!$D$2:$D$5111,$C163,Тех_Движение!$B$2:$B$5111,"&lt;="&amp;N$3)-$F163)))</f>
        <v>#VALUE!</v>
      </c>
      <c r="O163" s="21" t="e">
        <f>IF(OR($B163="",O$3&lt;$D163+Настройки!$B$7),0,MAX(0,$E163-MAX(0,SUMIFS(Тех_Движение!$G$2:$G$5111,Тех_Движение!$D$2:$D$5111,$C163,Тех_Движение!$B$2:$B$5111,"&lt;="&amp;O$3)-$F163)))</f>
        <v>#VALUE!</v>
      </c>
      <c r="P163" s="21" t="e">
        <f>IF(OR($B163="",P$3&lt;$D163+Настройки!$B$7),0,MAX(0,$E163-MAX(0,SUMIFS(Тех_Движение!$G$2:$G$5111,Тех_Движение!$D$2:$D$5111,$C163,Тех_Движение!$B$2:$B$5111,"&lt;="&amp;P$3)-$F163)))</f>
        <v>#VALUE!</v>
      </c>
      <c r="Q163" s="21" t="e">
        <f>IF(OR($B163="",Q$3&lt;$D163+Настройки!$B$7),0,MAX(0,$E163-MAX(0,SUMIFS(Тех_Движение!$G$2:$G$5111,Тех_Движение!$D$2:$D$5111,$C163,Тех_Движение!$B$2:$B$5111,"&lt;="&amp;Q$3)-$F163)))</f>
        <v>#VALUE!</v>
      </c>
      <c r="R163" s="21" t="str">
        <f t="shared" si="7"/>
        <v/>
      </c>
      <c r="S163" s="23" t="str">
        <f>IF($B163="","",VLOOKUP($C163,Настройки!$A$11:$L$17,9,FALSE))</f>
        <v/>
      </c>
      <c r="T163" s="23" t="str">
        <f t="shared" si="8"/>
        <v/>
      </c>
    </row>
    <row r="164" spans="1:20" x14ac:dyDescent="0.3">
      <c r="A164" s="20">
        <f>Тех_Движение!$A$161</f>
        <v>160</v>
      </c>
      <c r="B164" s="20" t="str">
        <f>IF(Тех_Движение!$F$161&gt;0,Тех_Движение!$I$161,"")</f>
        <v>dd.mm_Ми-К</v>
      </c>
      <c r="C164" s="20" t="str">
        <f>IF($B164="","",Тех_Движение!$D$161)</f>
        <v>Ми-К</v>
      </c>
      <c r="D164" s="9">
        <f>IF($B164="","",Тех_Движение!$B$161)</f>
        <v>46263</v>
      </c>
      <c r="E164" s="21">
        <f>IF($B164="","",Тех_Движение!$F$161)</f>
        <v>10</v>
      </c>
      <c r="F164" s="21">
        <f>IF($B164="","",SUMIFS($E$5:$E163,$C$5:$C163,$C164))</f>
        <v>76</v>
      </c>
      <c r="G164" s="21">
        <f>IF($B164="","",MAX(0,$E164-MAX(0,SUMIFS(Тех_Движение!$G$2:$G$5111,Тех_Движение!$D$2:$D$5111,$C164,Тех_Движение!$B$2:$B$5111,"&lt;="&amp;Настройки!$B$5-1)-$F164)))</f>
        <v>0</v>
      </c>
      <c r="H164" s="21">
        <f>IF($B164="","",IF(AND($D164&gt;=Настройки!$B$5,$D164&lt;=Настройки!$B$6),$E164,0))</f>
        <v>0</v>
      </c>
      <c r="I164" s="21">
        <f t="shared" si="6"/>
        <v>0</v>
      </c>
      <c r="J164" s="21">
        <f>IF($B164="","",MAX(0,$E164-MAX(0,SUMIFS(Тех_Движение!$G$2:$G$5111,Тех_Движение!$D$2:$D$5111,$C164,Тех_Движение!$B$2:$B$5111,"&lt;="&amp;Настройки!$B$6)-$F164)))</f>
        <v>0</v>
      </c>
      <c r="K164" s="21">
        <f>IF(OR($B164="",K$3&lt;$D164+Настройки!$B$7),0,MAX(0,$E164-MAX(0,SUMIFS(Тех_Движение!$G$2:$G$5111,Тех_Движение!$D$2:$D$5111,$C164,Тех_Движение!$B$2:$B$5111,"&lt;="&amp;K$3)-$F164)))</f>
        <v>0</v>
      </c>
      <c r="L164" s="21">
        <f>IF(OR($B164="",L$3&lt;$D164+Настройки!$B$7),0,MAX(0,$E164-MAX(0,SUMIFS(Тех_Движение!$G$2:$G$5111,Тех_Движение!$D$2:$D$5111,$C164,Тех_Движение!$B$2:$B$5111,"&lt;="&amp;L$3)-$F164)))</f>
        <v>0</v>
      </c>
      <c r="M164" s="21">
        <f>IF(OR($B164="",M$3&lt;$D164+Настройки!$B$7),0,MAX(0,$E164-MAX(0,SUMIFS(Тех_Движение!$G$2:$G$5111,Тех_Движение!$D$2:$D$5111,$C164,Тех_Движение!$B$2:$B$5111,"&lt;="&amp;M$3)-$F164)))</f>
        <v>0</v>
      </c>
      <c r="N164" s="21">
        <f>IF(OR($B164="",N$3&lt;$D164+Настройки!$B$7),0,MAX(0,$E164-MAX(0,SUMIFS(Тех_Движение!$G$2:$G$5111,Тех_Движение!$D$2:$D$5111,$C164,Тех_Движение!$B$2:$B$5111,"&lt;="&amp;N$3)-$F164)))</f>
        <v>0</v>
      </c>
      <c r="O164" s="21">
        <f>IF(OR($B164="",O$3&lt;$D164+Настройки!$B$7),0,MAX(0,$E164-MAX(0,SUMIFS(Тех_Движение!$G$2:$G$5111,Тех_Движение!$D$2:$D$5111,$C164,Тех_Движение!$B$2:$B$5111,"&lt;="&amp;O$3)-$F164)))</f>
        <v>0</v>
      </c>
      <c r="P164" s="21">
        <f>IF(OR($B164="",P$3&lt;$D164+Настройки!$B$7),0,MAX(0,$E164-MAX(0,SUMIFS(Тех_Движение!$G$2:$G$5111,Тех_Движение!$D$2:$D$5111,$C164,Тех_Движение!$B$2:$B$5111,"&lt;="&amp;P$3)-$F164)))</f>
        <v>0</v>
      </c>
      <c r="Q164" s="21">
        <f>IF(OR($B164="",Q$3&lt;$D164+Настройки!$B$7),0,MAX(0,$E164-MAX(0,SUMIFS(Тех_Движение!$G$2:$G$5111,Тех_Движение!$D$2:$D$5111,$C164,Тех_Движение!$B$2:$B$5111,"&lt;="&amp;Q$3)-$F164)))</f>
        <v>0</v>
      </c>
      <c r="R164" s="21">
        <f t="shared" si="7"/>
        <v>0</v>
      </c>
      <c r="S164" s="23">
        <f>IF($B164="","",VLOOKUP($C164,Настройки!$A$11:$L$17,9,FALSE))</f>
        <v>1.363636363636364</v>
      </c>
      <c r="T164" s="23">
        <f t="shared" si="8"/>
        <v>0</v>
      </c>
    </row>
    <row r="165" spans="1:20" x14ac:dyDescent="0.3">
      <c r="A165" s="20">
        <f>Тех_Движение!$A$162</f>
        <v>161</v>
      </c>
      <c r="B165" s="20" t="str">
        <f>IF(Тех_Движение!$F$162&gt;0,Тех_Движение!$I$162,"")</f>
        <v/>
      </c>
      <c r="C165" s="20" t="str">
        <f>IF($B165="","",Тех_Движение!$D$162)</f>
        <v/>
      </c>
      <c r="D165" s="9" t="str">
        <f>IF($B165="","",Тех_Движение!$B$162)</f>
        <v/>
      </c>
      <c r="E165" s="21" t="str">
        <f>IF($B165="","",Тех_Движение!$F$162)</f>
        <v/>
      </c>
      <c r="F165" s="21" t="str">
        <f>IF($B165="","",SUMIFS($E$5:$E164,$C$5:$C164,$C165))</f>
        <v/>
      </c>
      <c r="G165" s="21" t="str">
        <f>IF($B165="","",MAX(0,$E165-MAX(0,SUMIFS(Тех_Движение!$G$2:$G$5111,Тех_Движение!$D$2:$D$5111,$C165,Тех_Движение!$B$2:$B$5111,"&lt;="&amp;Настройки!$B$5-1)-$F165)))</f>
        <v/>
      </c>
      <c r="H165" s="21" t="str">
        <f>IF($B165="","",IF(AND($D165&gt;=Настройки!$B$5,$D165&lt;=Настройки!$B$6),$E165,0))</f>
        <v/>
      </c>
      <c r="I165" s="21" t="str">
        <f t="shared" si="6"/>
        <v/>
      </c>
      <c r="J165" s="21" t="str">
        <f>IF($B165="","",MAX(0,$E165-MAX(0,SUMIFS(Тех_Движение!$G$2:$G$5111,Тех_Движение!$D$2:$D$5111,$C165,Тех_Движение!$B$2:$B$5111,"&lt;="&amp;Настройки!$B$6)-$F165)))</f>
        <v/>
      </c>
      <c r="K165" s="21" t="e">
        <f>IF(OR($B165="",K$3&lt;$D165+Настройки!$B$7),0,MAX(0,$E165-MAX(0,SUMIFS(Тех_Движение!$G$2:$G$5111,Тех_Движение!$D$2:$D$5111,$C165,Тех_Движение!$B$2:$B$5111,"&lt;="&amp;K$3)-$F165)))</f>
        <v>#VALUE!</v>
      </c>
      <c r="L165" s="21" t="e">
        <f>IF(OR($B165="",L$3&lt;$D165+Настройки!$B$7),0,MAX(0,$E165-MAX(0,SUMIFS(Тех_Движение!$G$2:$G$5111,Тех_Движение!$D$2:$D$5111,$C165,Тех_Движение!$B$2:$B$5111,"&lt;="&amp;L$3)-$F165)))</f>
        <v>#VALUE!</v>
      </c>
      <c r="M165" s="21" t="e">
        <f>IF(OR($B165="",M$3&lt;$D165+Настройки!$B$7),0,MAX(0,$E165-MAX(0,SUMIFS(Тех_Движение!$G$2:$G$5111,Тех_Движение!$D$2:$D$5111,$C165,Тех_Движение!$B$2:$B$5111,"&lt;="&amp;M$3)-$F165)))</f>
        <v>#VALUE!</v>
      </c>
      <c r="N165" s="21" t="e">
        <f>IF(OR($B165="",N$3&lt;$D165+Настройки!$B$7),0,MAX(0,$E165-MAX(0,SUMIFS(Тех_Движение!$G$2:$G$5111,Тех_Движение!$D$2:$D$5111,$C165,Тех_Движение!$B$2:$B$5111,"&lt;="&amp;N$3)-$F165)))</f>
        <v>#VALUE!</v>
      </c>
      <c r="O165" s="21" t="e">
        <f>IF(OR($B165="",O$3&lt;$D165+Настройки!$B$7),0,MAX(0,$E165-MAX(0,SUMIFS(Тех_Движение!$G$2:$G$5111,Тех_Движение!$D$2:$D$5111,$C165,Тех_Движение!$B$2:$B$5111,"&lt;="&amp;O$3)-$F165)))</f>
        <v>#VALUE!</v>
      </c>
      <c r="P165" s="21" t="e">
        <f>IF(OR($B165="",P$3&lt;$D165+Настройки!$B$7),0,MAX(0,$E165-MAX(0,SUMIFS(Тех_Движение!$G$2:$G$5111,Тех_Движение!$D$2:$D$5111,$C165,Тех_Движение!$B$2:$B$5111,"&lt;="&amp;P$3)-$F165)))</f>
        <v>#VALUE!</v>
      </c>
      <c r="Q165" s="21" t="e">
        <f>IF(OR($B165="",Q$3&lt;$D165+Настройки!$B$7),0,MAX(0,$E165-MAX(0,SUMIFS(Тех_Движение!$G$2:$G$5111,Тех_Движение!$D$2:$D$5111,$C165,Тех_Движение!$B$2:$B$5111,"&lt;="&amp;Q$3)-$F165)))</f>
        <v>#VALUE!</v>
      </c>
      <c r="R165" s="21" t="str">
        <f t="shared" si="7"/>
        <v/>
      </c>
      <c r="S165" s="23" t="str">
        <f>IF($B165="","",VLOOKUP($C165,Настройки!$A$11:$L$17,9,FALSE))</f>
        <v/>
      </c>
      <c r="T165" s="23" t="str">
        <f t="shared" si="8"/>
        <v/>
      </c>
    </row>
    <row r="166" spans="1:20" x14ac:dyDescent="0.3">
      <c r="A166" s="20">
        <f>Тех_Движение!$A$163</f>
        <v>162</v>
      </c>
      <c r="B166" s="20" t="str">
        <f>IF(Тех_Движение!$F$163&gt;0,Тех_Движение!$I$163,"")</f>
        <v/>
      </c>
      <c r="C166" s="20" t="str">
        <f>IF($B166="","",Тех_Движение!$D$163)</f>
        <v/>
      </c>
      <c r="D166" s="9" t="str">
        <f>IF($B166="","",Тех_Движение!$B$163)</f>
        <v/>
      </c>
      <c r="E166" s="21" t="str">
        <f>IF($B166="","",Тех_Движение!$F$163)</f>
        <v/>
      </c>
      <c r="F166" s="21" t="str">
        <f>IF($B166="","",SUMIFS($E$5:$E165,$C$5:$C165,$C166))</f>
        <v/>
      </c>
      <c r="G166" s="21" t="str">
        <f>IF($B166="","",MAX(0,$E166-MAX(0,SUMIFS(Тех_Движение!$G$2:$G$5111,Тех_Движение!$D$2:$D$5111,$C166,Тех_Движение!$B$2:$B$5111,"&lt;="&amp;Настройки!$B$5-1)-$F166)))</f>
        <v/>
      </c>
      <c r="H166" s="21" t="str">
        <f>IF($B166="","",IF(AND($D166&gt;=Настройки!$B$5,$D166&lt;=Настройки!$B$6),$E166,0))</f>
        <v/>
      </c>
      <c r="I166" s="21" t="str">
        <f t="shared" si="6"/>
        <v/>
      </c>
      <c r="J166" s="21" t="str">
        <f>IF($B166="","",MAX(0,$E166-MAX(0,SUMIFS(Тех_Движение!$G$2:$G$5111,Тех_Движение!$D$2:$D$5111,$C166,Тех_Движение!$B$2:$B$5111,"&lt;="&amp;Настройки!$B$6)-$F166)))</f>
        <v/>
      </c>
      <c r="K166" s="21" t="e">
        <f>IF(OR($B166="",K$3&lt;$D166+Настройки!$B$7),0,MAX(0,$E166-MAX(0,SUMIFS(Тех_Движение!$G$2:$G$5111,Тех_Движение!$D$2:$D$5111,$C166,Тех_Движение!$B$2:$B$5111,"&lt;="&amp;K$3)-$F166)))</f>
        <v>#VALUE!</v>
      </c>
      <c r="L166" s="21" t="e">
        <f>IF(OR($B166="",L$3&lt;$D166+Настройки!$B$7),0,MAX(0,$E166-MAX(0,SUMIFS(Тех_Движение!$G$2:$G$5111,Тех_Движение!$D$2:$D$5111,$C166,Тех_Движение!$B$2:$B$5111,"&lt;="&amp;L$3)-$F166)))</f>
        <v>#VALUE!</v>
      </c>
      <c r="M166" s="21" t="e">
        <f>IF(OR($B166="",M$3&lt;$D166+Настройки!$B$7),0,MAX(0,$E166-MAX(0,SUMIFS(Тех_Движение!$G$2:$G$5111,Тех_Движение!$D$2:$D$5111,$C166,Тех_Движение!$B$2:$B$5111,"&lt;="&amp;M$3)-$F166)))</f>
        <v>#VALUE!</v>
      </c>
      <c r="N166" s="21" t="e">
        <f>IF(OR($B166="",N$3&lt;$D166+Настройки!$B$7),0,MAX(0,$E166-MAX(0,SUMIFS(Тех_Движение!$G$2:$G$5111,Тех_Движение!$D$2:$D$5111,$C166,Тех_Движение!$B$2:$B$5111,"&lt;="&amp;N$3)-$F166)))</f>
        <v>#VALUE!</v>
      </c>
      <c r="O166" s="21" t="e">
        <f>IF(OR($B166="",O$3&lt;$D166+Настройки!$B$7),0,MAX(0,$E166-MAX(0,SUMIFS(Тех_Движение!$G$2:$G$5111,Тех_Движение!$D$2:$D$5111,$C166,Тех_Движение!$B$2:$B$5111,"&lt;="&amp;O$3)-$F166)))</f>
        <v>#VALUE!</v>
      </c>
      <c r="P166" s="21" t="e">
        <f>IF(OR($B166="",P$3&lt;$D166+Настройки!$B$7),0,MAX(0,$E166-MAX(0,SUMIFS(Тех_Движение!$G$2:$G$5111,Тех_Движение!$D$2:$D$5111,$C166,Тех_Движение!$B$2:$B$5111,"&lt;="&amp;P$3)-$F166)))</f>
        <v>#VALUE!</v>
      </c>
      <c r="Q166" s="21" t="e">
        <f>IF(OR($B166="",Q$3&lt;$D166+Настройки!$B$7),0,MAX(0,$E166-MAX(0,SUMIFS(Тех_Движение!$G$2:$G$5111,Тех_Движение!$D$2:$D$5111,$C166,Тех_Движение!$B$2:$B$5111,"&lt;="&amp;Q$3)-$F166)))</f>
        <v>#VALUE!</v>
      </c>
      <c r="R166" s="21" t="str">
        <f t="shared" si="7"/>
        <v/>
      </c>
      <c r="S166" s="23" t="str">
        <f>IF($B166="","",VLOOKUP($C166,Настройки!$A$11:$L$17,9,FALSE))</f>
        <v/>
      </c>
      <c r="T166" s="23" t="str">
        <f t="shared" si="8"/>
        <v/>
      </c>
    </row>
    <row r="167" spans="1:20" x14ac:dyDescent="0.3">
      <c r="A167" s="20">
        <f>Тех_Движение!$A$164</f>
        <v>163</v>
      </c>
      <c r="B167" s="20" t="str">
        <f>IF(Тех_Движение!$F$164&gt;0,Тех_Движение!$I$164,"")</f>
        <v>dd.mm_АК-15</v>
      </c>
      <c r="C167" s="20" t="str">
        <f>IF($B167="","",Тех_Движение!$D$164)</f>
        <v>АК-15</v>
      </c>
      <c r="D167" s="9">
        <f>IF($B167="","",Тех_Движение!$B$164)</f>
        <v>46264</v>
      </c>
      <c r="E167" s="21">
        <f>IF($B167="","",Тех_Движение!$F$164)</f>
        <v>28</v>
      </c>
      <c r="F167" s="21">
        <f>IF($B167="","",SUMIFS($E$5:$E166,$C$5:$C166,$C167))</f>
        <v>29</v>
      </c>
      <c r="G167" s="21">
        <f>IF($B167="","",MAX(0,$E167-MAX(0,SUMIFS(Тех_Движение!$G$2:$G$5111,Тех_Движение!$D$2:$D$5111,$C167,Тех_Движение!$B$2:$B$5111,"&lt;="&amp;Настройки!$B$5-1)-$F167)))</f>
        <v>14</v>
      </c>
      <c r="H167" s="21">
        <f>IF($B167="","",IF(AND($D167&gt;=Настройки!$B$5,$D167&lt;=Настройки!$B$6),$E167,0))</f>
        <v>0</v>
      </c>
      <c r="I167" s="21">
        <f t="shared" si="6"/>
        <v>12</v>
      </c>
      <c r="J167" s="21">
        <f>IF($B167="","",MAX(0,$E167-MAX(0,SUMIFS(Тех_Движение!$G$2:$G$5111,Тех_Движение!$D$2:$D$5111,$C167,Тех_Движение!$B$2:$B$5111,"&lt;="&amp;Настройки!$B$6)-$F167)))</f>
        <v>2</v>
      </c>
      <c r="K167" s="21">
        <f>IF(OR($B167="",K$3&lt;$D167+Настройки!$B$7),0,MAX(0,$E167-MAX(0,SUMIFS(Тех_Движение!$G$2:$G$5111,Тех_Движение!$D$2:$D$5111,$C167,Тех_Движение!$B$2:$B$5111,"&lt;="&amp;K$3)-$F167)))</f>
        <v>12</v>
      </c>
      <c r="L167" s="21">
        <f>IF(OR($B167="",L$3&lt;$D167+Настройки!$B$7),0,MAX(0,$E167-MAX(0,SUMIFS(Тех_Движение!$G$2:$G$5111,Тех_Движение!$D$2:$D$5111,$C167,Тех_Движение!$B$2:$B$5111,"&lt;="&amp;L$3)-$F167)))</f>
        <v>11</v>
      </c>
      <c r="M167" s="21">
        <f>IF(OR($B167="",M$3&lt;$D167+Настройки!$B$7),0,MAX(0,$E167-MAX(0,SUMIFS(Тех_Движение!$G$2:$G$5111,Тех_Движение!$D$2:$D$5111,$C167,Тех_Движение!$B$2:$B$5111,"&lt;="&amp;M$3)-$F167)))</f>
        <v>8</v>
      </c>
      <c r="N167" s="21">
        <f>IF(OR($B167="",N$3&lt;$D167+Настройки!$B$7),0,MAX(0,$E167-MAX(0,SUMIFS(Тех_Движение!$G$2:$G$5111,Тех_Движение!$D$2:$D$5111,$C167,Тех_Движение!$B$2:$B$5111,"&lt;="&amp;N$3)-$F167)))</f>
        <v>5</v>
      </c>
      <c r="O167" s="21">
        <f>IF(OR($B167="",O$3&lt;$D167+Настройки!$B$7),0,MAX(0,$E167-MAX(0,SUMIFS(Тех_Движение!$G$2:$G$5111,Тех_Движение!$D$2:$D$5111,$C167,Тех_Движение!$B$2:$B$5111,"&lt;="&amp;O$3)-$F167)))</f>
        <v>4</v>
      </c>
      <c r="P167" s="21">
        <f>IF(OR($B167="",P$3&lt;$D167+Настройки!$B$7),0,MAX(0,$E167-MAX(0,SUMIFS(Тех_Движение!$G$2:$G$5111,Тех_Движение!$D$2:$D$5111,$C167,Тех_Движение!$B$2:$B$5111,"&lt;="&amp;P$3)-$F167)))</f>
        <v>4</v>
      </c>
      <c r="Q167" s="21">
        <f>IF(OR($B167="",Q$3&lt;$D167+Настройки!$B$7),0,MAX(0,$E167-MAX(0,SUMIFS(Тех_Движение!$G$2:$G$5111,Тех_Движение!$D$2:$D$5111,$C167,Тех_Движение!$B$2:$B$5111,"&lt;="&amp;Q$3)-$F167)))</f>
        <v>2</v>
      </c>
      <c r="R167" s="21">
        <f t="shared" si="7"/>
        <v>46</v>
      </c>
      <c r="S167" s="23">
        <f>IF($B167="","",VLOOKUP($C167,Настройки!$A$11:$L$17,9,FALSE))</f>
        <v>0.35714285714285721</v>
      </c>
      <c r="T167" s="23">
        <f t="shared" si="8"/>
        <v>16.428571428571431</v>
      </c>
    </row>
    <row r="168" spans="1:20" x14ac:dyDescent="0.3">
      <c r="A168" s="20">
        <f>Тех_Движение!$A$165</f>
        <v>164</v>
      </c>
      <c r="B168" s="20" t="str">
        <f>IF(Тех_Движение!$F$165&gt;0,Тех_Движение!$I$165,"")</f>
        <v>dd.mm_Г 1800</v>
      </c>
      <c r="C168" s="20" t="str">
        <f>IF($B168="","",Тех_Движение!$D$165)</f>
        <v>Г 1800</v>
      </c>
      <c r="D168" s="9">
        <f>IF($B168="","",Тех_Движение!$B$165)</f>
        <v>46264</v>
      </c>
      <c r="E168" s="21">
        <f>IF($B168="","",Тех_Движение!$F$165)</f>
        <v>17</v>
      </c>
      <c r="F168" s="21">
        <f>IF($B168="","",SUMIFS($E$5:$E167,$C$5:$C167,$C168))</f>
        <v>145</v>
      </c>
      <c r="G168" s="21">
        <f>IF($B168="","",MAX(0,$E168-MAX(0,SUMIFS(Тех_Движение!$G$2:$G$5111,Тех_Движение!$D$2:$D$5111,$C168,Тех_Движение!$B$2:$B$5111,"&lt;="&amp;Настройки!$B$5-1)-$F168)))</f>
        <v>0</v>
      </c>
      <c r="H168" s="21">
        <f>IF($B168="","",IF(AND($D168&gt;=Настройки!$B$5,$D168&lt;=Настройки!$B$6),$E168,0))</f>
        <v>0</v>
      </c>
      <c r="I168" s="21">
        <f t="shared" si="6"/>
        <v>0</v>
      </c>
      <c r="J168" s="21">
        <f>IF($B168="","",MAX(0,$E168-MAX(0,SUMIFS(Тех_Движение!$G$2:$G$5111,Тех_Движение!$D$2:$D$5111,$C168,Тех_Движение!$B$2:$B$5111,"&lt;="&amp;Настройки!$B$6)-$F168)))</f>
        <v>0</v>
      </c>
      <c r="K168" s="21">
        <f>IF(OR($B168="",K$3&lt;$D168+Настройки!$B$7),0,MAX(0,$E168-MAX(0,SUMIFS(Тех_Движение!$G$2:$G$5111,Тех_Движение!$D$2:$D$5111,$C168,Тех_Движение!$B$2:$B$5111,"&lt;="&amp;K$3)-$F168)))</f>
        <v>0</v>
      </c>
      <c r="L168" s="21">
        <f>IF(OR($B168="",L$3&lt;$D168+Настройки!$B$7),0,MAX(0,$E168-MAX(0,SUMIFS(Тех_Движение!$G$2:$G$5111,Тех_Движение!$D$2:$D$5111,$C168,Тех_Движение!$B$2:$B$5111,"&lt;="&amp;L$3)-$F168)))</f>
        <v>0</v>
      </c>
      <c r="M168" s="21">
        <f>IF(OR($B168="",M$3&lt;$D168+Настройки!$B$7),0,MAX(0,$E168-MAX(0,SUMIFS(Тех_Движение!$G$2:$G$5111,Тех_Движение!$D$2:$D$5111,$C168,Тех_Движение!$B$2:$B$5111,"&lt;="&amp;M$3)-$F168)))</f>
        <v>0</v>
      </c>
      <c r="N168" s="21">
        <f>IF(OR($B168="",N$3&lt;$D168+Настройки!$B$7),0,MAX(0,$E168-MAX(0,SUMIFS(Тех_Движение!$G$2:$G$5111,Тех_Движение!$D$2:$D$5111,$C168,Тех_Движение!$B$2:$B$5111,"&lt;="&amp;N$3)-$F168)))</f>
        <v>0</v>
      </c>
      <c r="O168" s="21">
        <f>IF(OR($B168="",O$3&lt;$D168+Настройки!$B$7),0,MAX(0,$E168-MAX(0,SUMIFS(Тех_Движение!$G$2:$G$5111,Тех_Движение!$D$2:$D$5111,$C168,Тех_Движение!$B$2:$B$5111,"&lt;="&amp;O$3)-$F168)))</f>
        <v>0</v>
      </c>
      <c r="P168" s="21">
        <f>IF(OR($B168="",P$3&lt;$D168+Настройки!$B$7),0,MAX(0,$E168-MAX(0,SUMIFS(Тех_Движение!$G$2:$G$5111,Тех_Движение!$D$2:$D$5111,$C168,Тех_Движение!$B$2:$B$5111,"&lt;="&amp;P$3)-$F168)))</f>
        <v>0</v>
      </c>
      <c r="Q168" s="21">
        <f>IF(OR($B168="",Q$3&lt;$D168+Настройки!$B$7),0,MAX(0,$E168-MAX(0,SUMIFS(Тех_Движение!$G$2:$G$5111,Тех_Движение!$D$2:$D$5111,$C168,Тех_Движение!$B$2:$B$5111,"&lt;="&amp;Q$3)-$F168)))</f>
        <v>0</v>
      </c>
      <c r="R168" s="21">
        <f t="shared" si="7"/>
        <v>0</v>
      </c>
      <c r="S168" s="23">
        <f>IF($B168="","",VLOOKUP($C168,Настройки!$A$11:$L$17,9,FALSE))</f>
        <v>5</v>
      </c>
      <c r="T168" s="23">
        <f t="shared" si="8"/>
        <v>0</v>
      </c>
    </row>
    <row r="169" spans="1:20" x14ac:dyDescent="0.3">
      <c r="A169" s="20">
        <f>Тех_Движение!$A$166</f>
        <v>165</v>
      </c>
      <c r="B169" s="20" t="str">
        <f>IF(Тех_Движение!$F$166&gt;0,Тех_Движение!$I$166,"")</f>
        <v/>
      </c>
      <c r="C169" s="20" t="str">
        <f>IF($B169="","",Тех_Движение!$D$166)</f>
        <v/>
      </c>
      <c r="D169" s="9" t="str">
        <f>IF($B169="","",Тех_Движение!$B$166)</f>
        <v/>
      </c>
      <c r="E169" s="21" t="str">
        <f>IF($B169="","",Тех_Движение!$F$166)</f>
        <v/>
      </c>
      <c r="F169" s="21" t="str">
        <f>IF($B169="","",SUMIFS($E$5:$E168,$C$5:$C168,$C169))</f>
        <v/>
      </c>
      <c r="G169" s="21" t="str">
        <f>IF($B169="","",MAX(0,$E169-MAX(0,SUMIFS(Тех_Движение!$G$2:$G$5111,Тех_Движение!$D$2:$D$5111,$C169,Тех_Движение!$B$2:$B$5111,"&lt;="&amp;Настройки!$B$5-1)-$F169)))</f>
        <v/>
      </c>
      <c r="H169" s="21" t="str">
        <f>IF($B169="","",IF(AND($D169&gt;=Настройки!$B$5,$D169&lt;=Настройки!$B$6),$E169,0))</f>
        <v/>
      </c>
      <c r="I169" s="21" t="str">
        <f t="shared" si="6"/>
        <v/>
      </c>
      <c r="J169" s="21" t="str">
        <f>IF($B169="","",MAX(0,$E169-MAX(0,SUMIFS(Тех_Движение!$G$2:$G$5111,Тех_Движение!$D$2:$D$5111,$C169,Тех_Движение!$B$2:$B$5111,"&lt;="&amp;Настройки!$B$6)-$F169)))</f>
        <v/>
      </c>
      <c r="K169" s="21" t="e">
        <f>IF(OR($B169="",K$3&lt;$D169+Настройки!$B$7),0,MAX(0,$E169-MAX(0,SUMIFS(Тех_Движение!$G$2:$G$5111,Тех_Движение!$D$2:$D$5111,$C169,Тех_Движение!$B$2:$B$5111,"&lt;="&amp;K$3)-$F169)))</f>
        <v>#VALUE!</v>
      </c>
      <c r="L169" s="21" t="e">
        <f>IF(OR($B169="",L$3&lt;$D169+Настройки!$B$7),0,MAX(0,$E169-MAX(0,SUMIFS(Тех_Движение!$G$2:$G$5111,Тех_Движение!$D$2:$D$5111,$C169,Тех_Движение!$B$2:$B$5111,"&lt;="&amp;L$3)-$F169)))</f>
        <v>#VALUE!</v>
      </c>
      <c r="M169" s="21" t="e">
        <f>IF(OR($B169="",M$3&lt;$D169+Настройки!$B$7),0,MAX(0,$E169-MAX(0,SUMIFS(Тех_Движение!$G$2:$G$5111,Тех_Движение!$D$2:$D$5111,$C169,Тех_Движение!$B$2:$B$5111,"&lt;="&amp;M$3)-$F169)))</f>
        <v>#VALUE!</v>
      </c>
      <c r="N169" s="21" t="e">
        <f>IF(OR($B169="",N$3&lt;$D169+Настройки!$B$7),0,MAX(0,$E169-MAX(0,SUMIFS(Тех_Движение!$G$2:$G$5111,Тех_Движение!$D$2:$D$5111,$C169,Тех_Движение!$B$2:$B$5111,"&lt;="&amp;N$3)-$F169)))</f>
        <v>#VALUE!</v>
      </c>
      <c r="O169" s="21" t="e">
        <f>IF(OR($B169="",O$3&lt;$D169+Настройки!$B$7),0,MAX(0,$E169-MAX(0,SUMIFS(Тех_Движение!$G$2:$G$5111,Тех_Движение!$D$2:$D$5111,$C169,Тех_Движение!$B$2:$B$5111,"&lt;="&amp;O$3)-$F169)))</f>
        <v>#VALUE!</v>
      </c>
      <c r="P169" s="21" t="e">
        <f>IF(OR($B169="",P$3&lt;$D169+Настройки!$B$7),0,MAX(0,$E169-MAX(0,SUMIFS(Тех_Движение!$G$2:$G$5111,Тех_Движение!$D$2:$D$5111,$C169,Тех_Движение!$B$2:$B$5111,"&lt;="&amp;P$3)-$F169)))</f>
        <v>#VALUE!</v>
      </c>
      <c r="Q169" s="21" t="e">
        <f>IF(OR($B169="",Q$3&lt;$D169+Настройки!$B$7),0,MAX(0,$E169-MAX(0,SUMIFS(Тех_Движение!$G$2:$G$5111,Тех_Движение!$D$2:$D$5111,$C169,Тех_Движение!$B$2:$B$5111,"&lt;="&amp;Q$3)-$F169)))</f>
        <v>#VALUE!</v>
      </c>
      <c r="R169" s="21" t="str">
        <f t="shared" si="7"/>
        <v/>
      </c>
      <c r="S169" s="23" t="str">
        <f>IF($B169="","",VLOOKUP($C169,Настройки!$A$11:$L$17,9,FALSE))</f>
        <v/>
      </c>
      <c r="T169" s="23" t="str">
        <f t="shared" si="8"/>
        <v/>
      </c>
    </row>
    <row r="170" spans="1:20" x14ac:dyDescent="0.3">
      <c r="A170" s="20">
        <f>Тех_Движение!$A$167</f>
        <v>166</v>
      </c>
      <c r="B170" s="20" t="str">
        <f>IF(Тех_Движение!$F$167&gt;0,Тех_Движение!$I$167,"")</f>
        <v/>
      </c>
      <c r="C170" s="20" t="str">
        <f>IF($B170="","",Тех_Движение!$D$167)</f>
        <v/>
      </c>
      <c r="D170" s="9" t="str">
        <f>IF($B170="","",Тех_Движение!$B$167)</f>
        <v/>
      </c>
      <c r="E170" s="21" t="str">
        <f>IF($B170="","",Тех_Движение!$F$167)</f>
        <v/>
      </c>
      <c r="F170" s="21" t="str">
        <f>IF($B170="","",SUMIFS($E$5:$E169,$C$5:$C169,$C170))</f>
        <v/>
      </c>
      <c r="G170" s="21" t="str">
        <f>IF($B170="","",MAX(0,$E170-MAX(0,SUMIFS(Тех_Движение!$G$2:$G$5111,Тех_Движение!$D$2:$D$5111,$C170,Тех_Движение!$B$2:$B$5111,"&lt;="&amp;Настройки!$B$5-1)-$F170)))</f>
        <v/>
      </c>
      <c r="H170" s="21" t="str">
        <f>IF($B170="","",IF(AND($D170&gt;=Настройки!$B$5,$D170&lt;=Настройки!$B$6),$E170,0))</f>
        <v/>
      </c>
      <c r="I170" s="21" t="str">
        <f t="shared" si="6"/>
        <v/>
      </c>
      <c r="J170" s="21" t="str">
        <f>IF($B170="","",MAX(0,$E170-MAX(0,SUMIFS(Тех_Движение!$G$2:$G$5111,Тех_Движение!$D$2:$D$5111,$C170,Тех_Движение!$B$2:$B$5111,"&lt;="&amp;Настройки!$B$6)-$F170)))</f>
        <v/>
      </c>
      <c r="K170" s="21" t="e">
        <f>IF(OR($B170="",K$3&lt;$D170+Настройки!$B$7),0,MAX(0,$E170-MAX(0,SUMIFS(Тех_Движение!$G$2:$G$5111,Тех_Движение!$D$2:$D$5111,$C170,Тех_Движение!$B$2:$B$5111,"&lt;="&amp;K$3)-$F170)))</f>
        <v>#VALUE!</v>
      </c>
      <c r="L170" s="21" t="e">
        <f>IF(OR($B170="",L$3&lt;$D170+Настройки!$B$7),0,MAX(0,$E170-MAX(0,SUMIFS(Тех_Движение!$G$2:$G$5111,Тех_Движение!$D$2:$D$5111,$C170,Тех_Движение!$B$2:$B$5111,"&lt;="&amp;L$3)-$F170)))</f>
        <v>#VALUE!</v>
      </c>
      <c r="M170" s="21" t="e">
        <f>IF(OR($B170="",M$3&lt;$D170+Настройки!$B$7),0,MAX(0,$E170-MAX(0,SUMIFS(Тех_Движение!$G$2:$G$5111,Тех_Движение!$D$2:$D$5111,$C170,Тех_Движение!$B$2:$B$5111,"&lt;="&amp;M$3)-$F170)))</f>
        <v>#VALUE!</v>
      </c>
      <c r="N170" s="21" t="e">
        <f>IF(OR($B170="",N$3&lt;$D170+Настройки!$B$7),0,MAX(0,$E170-MAX(0,SUMIFS(Тех_Движение!$G$2:$G$5111,Тех_Движение!$D$2:$D$5111,$C170,Тех_Движение!$B$2:$B$5111,"&lt;="&amp;N$3)-$F170)))</f>
        <v>#VALUE!</v>
      </c>
      <c r="O170" s="21" t="e">
        <f>IF(OR($B170="",O$3&lt;$D170+Настройки!$B$7),0,MAX(0,$E170-MAX(0,SUMIFS(Тех_Движение!$G$2:$G$5111,Тех_Движение!$D$2:$D$5111,$C170,Тех_Движение!$B$2:$B$5111,"&lt;="&amp;O$3)-$F170)))</f>
        <v>#VALUE!</v>
      </c>
      <c r="P170" s="21" t="e">
        <f>IF(OR($B170="",P$3&lt;$D170+Настройки!$B$7),0,MAX(0,$E170-MAX(0,SUMIFS(Тех_Движение!$G$2:$G$5111,Тех_Движение!$D$2:$D$5111,$C170,Тех_Движение!$B$2:$B$5111,"&lt;="&amp;P$3)-$F170)))</f>
        <v>#VALUE!</v>
      </c>
      <c r="Q170" s="21" t="e">
        <f>IF(OR($B170="",Q$3&lt;$D170+Настройки!$B$7),0,MAX(0,$E170-MAX(0,SUMIFS(Тех_Движение!$G$2:$G$5111,Тех_Движение!$D$2:$D$5111,$C170,Тех_Движение!$B$2:$B$5111,"&lt;="&amp;Q$3)-$F170)))</f>
        <v>#VALUE!</v>
      </c>
      <c r="R170" s="21" t="str">
        <f t="shared" si="7"/>
        <v/>
      </c>
      <c r="S170" s="23" t="str">
        <f>IF($B170="","",VLOOKUP($C170,Настройки!$A$11:$L$17,9,FALSE))</f>
        <v/>
      </c>
      <c r="T170" s="23" t="str">
        <f t="shared" si="8"/>
        <v/>
      </c>
    </row>
    <row r="171" spans="1:20" x14ac:dyDescent="0.3">
      <c r="A171" s="20">
        <f>Тех_Движение!$A$168</f>
        <v>167</v>
      </c>
      <c r="B171" s="20" t="str">
        <f>IF(Тех_Движение!$F$168&gt;0,Тех_Движение!$I$168,"")</f>
        <v/>
      </c>
      <c r="C171" s="20" t="str">
        <f>IF($B171="","",Тех_Движение!$D$168)</f>
        <v/>
      </c>
      <c r="D171" s="9" t="str">
        <f>IF($B171="","",Тех_Движение!$B$168)</f>
        <v/>
      </c>
      <c r="E171" s="21" t="str">
        <f>IF($B171="","",Тех_Движение!$F$168)</f>
        <v/>
      </c>
      <c r="F171" s="21" t="str">
        <f>IF($B171="","",SUMIFS($E$5:$E170,$C$5:$C170,$C171))</f>
        <v/>
      </c>
      <c r="G171" s="21" t="str">
        <f>IF($B171="","",MAX(0,$E171-MAX(0,SUMIFS(Тех_Движение!$G$2:$G$5111,Тех_Движение!$D$2:$D$5111,$C171,Тех_Движение!$B$2:$B$5111,"&lt;="&amp;Настройки!$B$5-1)-$F171)))</f>
        <v/>
      </c>
      <c r="H171" s="21" t="str">
        <f>IF($B171="","",IF(AND($D171&gt;=Настройки!$B$5,$D171&lt;=Настройки!$B$6),$E171,0))</f>
        <v/>
      </c>
      <c r="I171" s="21" t="str">
        <f t="shared" si="6"/>
        <v/>
      </c>
      <c r="J171" s="21" t="str">
        <f>IF($B171="","",MAX(0,$E171-MAX(0,SUMIFS(Тех_Движение!$G$2:$G$5111,Тех_Движение!$D$2:$D$5111,$C171,Тех_Движение!$B$2:$B$5111,"&lt;="&amp;Настройки!$B$6)-$F171)))</f>
        <v/>
      </c>
      <c r="K171" s="21" t="e">
        <f>IF(OR($B171="",K$3&lt;$D171+Настройки!$B$7),0,MAX(0,$E171-MAX(0,SUMIFS(Тех_Движение!$G$2:$G$5111,Тех_Движение!$D$2:$D$5111,$C171,Тех_Движение!$B$2:$B$5111,"&lt;="&amp;K$3)-$F171)))</f>
        <v>#VALUE!</v>
      </c>
      <c r="L171" s="21" t="e">
        <f>IF(OR($B171="",L$3&lt;$D171+Настройки!$B$7),0,MAX(0,$E171-MAX(0,SUMIFS(Тех_Движение!$G$2:$G$5111,Тех_Движение!$D$2:$D$5111,$C171,Тех_Движение!$B$2:$B$5111,"&lt;="&amp;L$3)-$F171)))</f>
        <v>#VALUE!</v>
      </c>
      <c r="M171" s="21" t="e">
        <f>IF(OR($B171="",M$3&lt;$D171+Настройки!$B$7),0,MAX(0,$E171-MAX(0,SUMIFS(Тех_Движение!$G$2:$G$5111,Тех_Движение!$D$2:$D$5111,$C171,Тех_Движение!$B$2:$B$5111,"&lt;="&amp;M$3)-$F171)))</f>
        <v>#VALUE!</v>
      </c>
      <c r="N171" s="21" t="e">
        <f>IF(OR($B171="",N$3&lt;$D171+Настройки!$B$7),0,MAX(0,$E171-MAX(0,SUMIFS(Тех_Движение!$G$2:$G$5111,Тех_Движение!$D$2:$D$5111,$C171,Тех_Движение!$B$2:$B$5111,"&lt;="&amp;N$3)-$F171)))</f>
        <v>#VALUE!</v>
      </c>
      <c r="O171" s="21" t="e">
        <f>IF(OR($B171="",O$3&lt;$D171+Настройки!$B$7),0,MAX(0,$E171-MAX(0,SUMIFS(Тех_Движение!$G$2:$G$5111,Тех_Движение!$D$2:$D$5111,$C171,Тех_Движение!$B$2:$B$5111,"&lt;="&amp;O$3)-$F171)))</f>
        <v>#VALUE!</v>
      </c>
      <c r="P171" s="21" t="e">
        <f>IF(OR($B171="",P$3&lt;$D171+Настройки!$B$7),0,MAX(0,$E171-MAX(0,SUMIFS(Тех_Движение!$G$2:$G$5111,Тех_Движение!$D$2:$D$5111,$C171,Тех_Движение!$B$2:$B$5111,"&lt;="&amp;P$3)-$F171)))</f>
        <v>#VALUE!</v>
      </c>
      <c r="Q171" s="21" t="e">
        <f>IF(OR($B171="",Q$3&lt;$D171+Настройки!$B$7),0,MAX(0,$E171-MAX(0,SUMIFS(Тех_Движение!$G$2:$G$5111,Тех_Движение!$D$2:$D$5111,$C171,Тех_Движение!$B$2:$B$5111,"&lt;="&amp;Q$3)-$F171)))</f>
        <v>#VALUE!</v>
      </c>
      <c r="R171" s="21" t="str">
        <f t="shared" si="7"/>
        <v/>
      </c>
      <c r="S171" s="23" t="str">
        <f>IF($B171="","",VLOOKUP($C171,Настройки!$A$11:$L$17,9,FALSE))</f>
        <v/>
      </c>
      <c r="T171" s="23" t="str">
        <f t="shared" si="8"/>
        <v/>
      </c>
    </row>
    <row r="172" spans="1:20" x14ac:dyDescent="0.3">
      <c r="A172" s="20">
        <f>Тех_Движение!$A$169</f>
        <v>168</v>
      </c>
      <c r="B172" s="20" t="str">
        <f>IF(Тех_Движение!$F$169&gt;0,Тех_Движение!$I$169,"")</f>
        <v/>
      </c>
      <c r="C172" s="20" t="str">
        <f>IF($B172="","",Тех_Движение!$D$169)</f>
        <v/>
      </c>
      <c r="D172" s="9" t="str">
        <f>IF($B172="","",Тех_Движение!$B$169)</f>
        <v/>
      </c>
      <c r="E172" s="21" t="str">
        <f>IF($B172="","",Тех_Движение!$F$169)</f>
        <v/>
      </c>
      <c r="F172" s="21" t="str">
        <f>IF($B172="","",SUMIFS($E$5:$E171,$C$5:$C171,$C172))</f>
        <v/>
      </c>
      <c r="G172" s="21" t="str">
        <f>IF($B172="","",MAX(0,$E172-MAX(0,SUMIFS(Тех_Движение!$G$2:$G$5111,Тех_Движение!$D$2:$D$5111,$C172,Тех_Движение!$B$2:$B$5111,"&lt;="&amp;Настройки!$B$5-1)-$F172)))</f>
        <v/>
      </c>
      <c r="H172" s="21" t="str">
        <f>IF($B172="","",IF(AND($D172&gt;=Настройки!$B$5,$D172&lt;=Настройки!$B$6),$E172,0))</f>
        <v/>
      </c>
      <c r="I172" s="21" t="str">
        <f t="shared" si="6"/>
        <v/>
      </c>
      <c r="J172" s="21" t="str">
        <f>IF($B172="","",MAX(0,$E172-MAX(0,SUMIFS(Тех_Движение!$G$2:$G$5111,Тех_Движение!$D$2:$D$5111,$C172,Тех_Движение!$B$2:$B$5111,"&lt;="&amp;Настройки!$B$6)-$F172)))</f>
        <v/>
      </c>
      <c r="K172" s="21" t="e">
        <f>IF(OR($B172="",K$3&lt;$D172+Настройки!$B$7),0,MAX(0,$E172-MAX(0,SUMIFS(Тех_Движение!$G$2:$G$5111,Тех_Движение!$D$2:$D$5111,$C172,Тех_Движение!$B$2:$B$5111,"&lt;="&amp;K$3)-$F172)))</f>
        <v>#VALUE!</v>
      </c>
      <c r="L172" s="21" t="e">
        <f>IF(OR($B172="",L$3&lt;$D172+Настройки!$B$7),0,MAX(0,$E172-MAX(0,SUMIFS(Тех_Движение!$G$2:$G$5111,Тех_Движение!$D$2:$D$5111,$C172,Тех_Движение!$B$2:$B$5111,"&lt;="&amp;L$3)-$F172)))</f>
        <v>#VALUE!</v>
      </c>
      <c r="M172" s="21" t="e">
        <f>IF(OR($B172="",M$3&lt;$D172+Настройки!$B$7),0,MAX(0,$E172-MAX(0,SUMIFS(Тех_Движение!$G$2:$G$5111,Тех_Движение!$D$2:$D$5111,$C172,Тех_Движение!$B$2:$B$5111,"&lt;="&amp;M$3)-$F172)))</f>
        <v>#VALUE!</v>
      </c>
      <c r="N172" s="21" t="e">
        <f>IF(OR($B172="",N$3&lt;$D172+Настройки!$B$7),0,MAX(0,$E172-MAX(0,SUMIFS(Тех_Движение!$G$2:$G$5111,Тех_Движение!$D$2:$D$5111,$C172,Тех_Движение!$B$2:$B$5111,"&lt;="&amp;N$3)-$F172)))</f>
        <v>#VALUE!</v>
      </c>
      <c r="O172" s="21" t="e">
        <f>IF(OR($B172="",O$3&lt;$D172+Настройки!$B$7),0,MAX(0,$E172-MAX(0,SUMIFS(Тех_Движение!$G$2:$G$5111,Тех_Движение!$D$2:$D$5111,$C172,Тех_Движение!$B$2:$B$5111,"&lt;="&amp;O$3)-$F172)))</f>
        <v>#VALUE!</v>
      </c>
      <c r="P172" s="21" t="e">
        <f>IF(OR($B172="",P$3&lt;$D172+Настройки!$B$7),0,MAX(0,$E172-MAX(0,SUMIFS(Тех_Движение!$G$2:$G$5111,Тех_Движение!$D$2:$D$5111,$C172,Тех_Движение!$B$2:$B$5111,"&lt;="&amp;P$3)-$F172)))</f>
        <v>#VALUE!</v>
      </c>
      <c r="Q172" s="21" t="e">
        <f>IF(OR($B172="",Q$3&lt;$D172+Настройки!$B$7),0,MAX(0,$E172-MAX(0,SUMIFS(Тех_Движение!$G$2:$G$5111,Тех_Движение!$D$2:$D$5111,$C172,Тех_Движение!$B$2:$B$5111,"&lt;="&amp;Q$3)-$F172)))</f>
        <v>#VALUE!</v>
      </c>
      <c r="R172" s="21" t="str">
        <f t="shared" si="7"/>
        <v/>
      </c>
      <c r="S172" s="23" t="str">
        <f>IF($B172="","",VLOOKUP($C172,Настройки!$A$11:$L$17,9,FALSE))</f>
        <v/>
      </c>
      <c r="T172" s="23" t="str">
        <f t="shared" si="8"/>
        <v/>
      </c>
    </row>
    <row r="173" spans="1:20" x14ac:dyDescent="0.3">
      <c r="A173" s="20">
        <f>Тех_Движение!$A$170</f>
        <v>169</v>
      </c>
      <c r="B173" s="20" t="str">
        <f>IF(Тех_Движение!$F$170&gt;0,Тех_Движение!$I$170,"")</f>
        <v/>
      </c>
      <c r="C173" s="20" t="str">
        <f>IF($B173="","",Тех_Движение!$D$170)</f>
        <v/>
      </c>
      <c r="D173" s="9" t="str">
        <f>IF($B173="","",Тех_Движение!$B$170)</f>
        <v/>
      </c>
      <c r="E173" s="21" t="str">
        <f>IF($B173="","",Тех_Движение!$F$170)</f>
        <v/>
      </c>
      <c r="F173" s="21" t="str">
        <f>IF($B173="","",SUMIFS($E$5:$E172,$C$5:$C172,$C173))</f>
        <v/>
      </c>
      <c r="G173" s="21" t="str">
        <f>IF($B173="","",MAX(0,$E173-MAX(0,SUMIFS(Тех_Движение!$G$2:$G$5111,Тех_Движение!$D$2:$D$5111,$C173,Тех_Движение!$B$2:$B$5111,"&lt;="&amp;Настройки!$B$5-1)-$F173)))</f>
        <v/>
      </c>
      <c r="H173" s="21" t="str">
        <f>IF($B173="","",IF(AND($D173&gt;=Настройки!$B$5,$D173&lt;=Настройки!$B$6),$E173,0))</f>
        <v/>
      </c>
      <c r="I173" s="21" t="str">
        <f t="shared" si="6"/>
        <v/>
      </c>
      <c r="J173" s="21" t="str">
        <f>IF($B173="","",MAX(0,$E173-MAX(0,SUMIFS(Тех_Движение!$G$2:$G$5111,Тех_Движение!$D$2:$D$5111,$C173,Тех_Движение!$B$2:$B$5111,"&lt;="&amp;Настройки!$B$6)-$F173)))</f>
        <v/>
      </c>
      <c r="K173" s="21" t="e">
        <f>IF(OR($B173="",K$3&lt;$D173+Настройки!$B$7),0,MAX(0,$E173-MAX(0,SUMIFS(Тех_Движение!$G$2:$G$5111,Тех_Движение!$D$2:$D$5111,$C173,Тех_Движение!$B$2:$B$5111,"&lt;="&amp;K$3)-$F173)))</f>
        <v>#VALUE!</v>
      </c>
      <c r="L173" s="21" t="e">
        <f>IF(OR($B173="",L$3&lt;$D173+Настройки!$B$7),0,MAX(0,$E173-MAX(0,SUMIFS(Тех_Движение!$G$2:$G$5111,Тех_Движение!$D$2:$D$5111,$C173,Тех_Движение!$B$2:$B$5111,"&lt;="&amp;L$3)-$F173)))</f>
        <v>#VALUE!</v>
      </c>
      <c r="M173" s="21" t="e">
        <f>IF(OR($B173="",M$3&lt;$D173+Настройки!$B$7),0,MAX(0,$E173-MAX(0,SUMIFS(Тех_Движение!$G$2:$G$5111,Тех_Движение!$D$2:$D$5111,$C173,Тех_Движение!$B$2:$B$5111,"&lt;="&amp;M$3)-$F173)))</f>
        <v>#VALUE!</v>
      </c>
      <c r="N173" s="21" t="e">
        <f>IF(OR($B173="",N$3&lt;$D173+Настройки!$B$7),0,MAX(0,$E173-MAX(0,SUMIFS(Тех_Движение!$G$2:$G$5111,Тех_Движение!$D$2:$D$5111,$C173,Тех_Движение!$B$2:$B$5111,"&lt;="&amp;N$3)-$F173)))</f>
        <v>#VALUE!</v>
      </c>
      <c r="O173" s="21" t="e">
        <f>IF(OR($B173="",O$3&lt;$D173+Настройки!$B$7),0,MAX(0,$E173-MAX(0,SUMIFS(Тех_Движение!$G$2:$G$5111,Тех_Движение!$D$2:$D$5111,$C173,Тех_Движение!$B$2:$B$5111,"&lt;="&amp;O$3)-$F173)))</f>
        <v>#VALUE!</v>
      </c>
      <c r="P173" s="21" t="e">
        <f>IF(OR($B173="",P$3&lt;$D173+Настройки!$B$7),0,MAX(0,$E173-MAX(0,SUMIFS(Тех_Движение!$G$2:$G$5111,Тех_Движение!$D$2:$D$5111,$C173,Тех_Движение!$B$2:$B$5111,"&lt;="&amp;P$3)-$F173)))</f>
        <v>#VALUE!</v>
      </c>
      <c r="Q173" s="21" t="e">
        <f>IF(OR($B173="",Q$3&lt;$D173+Настройки!$B$7),0,MAX(0,$E173-MAX(0,SUMIFS(Тех_Движение!$G$2:$G$5111,Тех_Движение!$D$2:$D$5111,$C173,Тех_Движение!$B$2:$B$5111,"&lt;="&amp;Q$3)-$F173)))</f>
        <v>#VALUE!</v>
      </c>
      <c r="R173" s="21" t="str">
        <f t="shared" si="7"/>
        <v/>
      </c>
      <c r="S173" s="23" t="str">
        <f>IF($B173="","",VLOOKUP($C173,Настройки!$A$11:$L$17,9,FALSE))</f>
        <v/>
      </c>
      <c r="T173" s="23" t="str">
        <f t="shared" si="8"/>
        <v/>
      </c>
    </row>
    <row r="174" spans="1:20" x14ac:dyDescent="0.3">
      <c r="A174" s="20">
        <f>Тех_Движение!$A$171</f>
        <v>170</v>
      </c>
      <c r="B174" s="20" t="str">
        <f>IF(Тех_Движение!$F$171&gt;0,Тех_Движение!$I$171,"")</f>
        <v/>
      </c>
      <c r="C174" s="20" t="str">
        <f>IF($B174="","",Тех_Движение!$D$171)</f>
        <v/>
      </c>
      <c r="D174" s="9" t="str">
        <f>IF($B174="","",Тех_Движение!$B$171)</f>
        <v/>
      </c>
      <c r="E174" s="21" t="str">
        <f>IF($B174="","",Тех_Движение!$F$171)</f>
        <v/>
      </c>
      <c r="F174" s="21" t="str">
        <f>IF($B174="","",SUMIFS($E$5:$E173,$C$5:$C173,$C174))</f>
        <v/>
      </c>
      <c r="G174" s="21" t="str">
        <f>IF($B174="","",MAX(0,$E174-MAX(0,SUMIFS(Тех_Движение!$G$2:$G$5111,Тех_Движение!$D$2:$D$5111,$C174,Тех_Движение!$B$2:$B$5111,"&lt;="&amp;Настройки!$B$5-1)-$F174)))</f>
        <v/>
      </c>
      <c r="H174" s="21" t="str">
        <f>IF($B174="","",IF(AND($D174&gt;=Настройки!$B$5,$D174&lt;=Настройки!$B$6),$E174,0))</f>
        <v/>
      </c>
      <c r="I174" s="21" t="str">
        <f t="shared" si="6"/>
        <v/>
      </c>
      <c r="J174" s="21" t="str">
        <f>IF($B174="","",MAX(0,$E174-MAX(0,SUMIFS(Тех_Движение!$G$2:$G$5111,Тех_Движение!$D$2:$D$5111,$C174,Тех_Движение!$B$2:$B$5111,"&lt;="&amp;Настройки!$B$6)-$F174)))</f>
        <v/>
      </c>
      <c r="K174" s="21" t="e">
        <f>IF(OR($B174="",K$3&lt;$D174+Настройки!$B$7),0,MAX(0,$E174-MAX(0,SUMIFS(Тех_Движение!$G$2:$G$5111,Тех_Движение!$D$2:$D$5111,$C174,Тех_Движение!$B$2:$B$5111,"&lt;="&amp;K$3)-$F174)))</f>
        <v>#VALUE!</v>
      </c>
      <c r="L174" s="21" t="e">
        <f>IF(OR($B174="",L$3&lt;$D174+Настройки!$B$7),0,MAX(0,$E174-MAX(0,SUMIFS(Тех_Движение!$G$2:$G$5111,Тех_Движение!$D$2:$D$5111,$C174,Тех_Движение!$B$2:$B$5111,"&lt;="&amp;L$3)-$F174)))</f>
        <v>#VALUE!</v>
      </c>
      <c r="M174" s="21" t="e">
        <f>IF(OR($B174="",M$3&lt;$D174+Настройки!$B$7),0,MAX(0,$E174-MAX(0,SUMIFS(Тех_Движение!$G$2:$G$5111,Тех_Движение!$D$2:$D$5111,$C174,Тех_Движение!$B$2:$B$5111,"&lt;="&amp;M$3)-$F174)))</f>
        <v>#VALUE!</v>
      </c>
      <c r="N174" s="21" t="e">
        <f>IF(OR($B174="",N$3&lt;$D174+Настройки!$B$7),0,MAX(0,$E174-MAX(0,SUMIFS(Тех_Движение!$G$2:$G$5111,Тех_Движение!$D$2:$D$5111,$C174,Тех_Движение!$B$2:$B$5111,"&lt;="&amp;N$3)-$F174)))</f>
        <v>#VALUE!</v>
      </c>
      <c r="O174" s="21" t="e">
        <f>IF(OR($B174="",O$3&lt;$D174+Настройки!$B$7),0,MAX(0,$E174-MAX(0,SUMIFS(Тех_Движение!$G$2:$G$5111,Тех_Движение!$D$2:$D$5111,$C174,Тех_Движение!$B$2:$B$5111,"&lt;="&amp;O$3)-$F174)))</f>
        <v>#VALUE!</v>
      </c>
      <c r="P174" s="21" t="e">
        <f>IF(OR($B174="",P$3&lt;$D174+Настройки!$B$7),0,MAX(0,$E174-MAX(0,SUMIFS(Тех_Движение!$G$2:$G$5111,Тех_Движение!$D$2:$D$5111,$C174,Тех_Движение!$B$2:$B$5111,"&lt;="&amp;P$3)-$F174)))</f>
        <v>#VALUE!</v>
      </c>
      <c r="Q174" s="21" t="e">
        <f>IF(OR($B174="",Q$3&lt;$D174+Настройки!$B$7),0,MAX(0,$E174-MAX(0,SUMIFS(Тех_Движение!$G$2:$G$5111,Тех_Движение!$D$2:$D$5111,$C174,Тех_Движение!$B$2:$B$5111,"&lt;="&amp;Q$3)-$F174)))</f>
        <v>#VALUE!</v>
      </c>
      <c r="R174" s="21" t="str">
        <f t="shared" si="7"/>
        <v/>
      </c>
      <c r="S174" s="23" t="str">
        <f>IF($B174="","",VLOOKUP($C174,Настройки!$A$11:$L$17,9,FALSE))</f>
        <v/>
      </c>
      <c r="T174" s="23" t="str">
        <f t="shared" si="8"/>
        <v/>
      </c>
    </row>
    <row r="175" spans="1:20" x14ac:dyDescent="0.3">
      <c r="A175" s="20">
        <f>Тех_Движение!$A$172</f>
        <v>171</v>
      </c>
      <c r="B175" s="20" t="str">
        <f>IF(Тех_Движение!$F$172&gt;0,Тех_Движение!$I$172,"")</f>
        <v>dd.mm_Г 1800</v>
      </c>
      <c r="C175" s="20" t="str">
        <f>IF($B175="","",Тех_Движение!$D$172)</f>
        <v>Г 1800</v>
      </c>
      <c r="D175" s="9">
        <f>IF($B175="","",Тех_Движение!$B$172)</f>
        <v>46265</v>
      </c>
      <c r="E175" s="21">
        <f>IF($B175="","",Тех_Движение!$F$172)</f>
        <v>48</v>
      </c>
      <c r="F175" s="21">
        <f>IF($B175="","",SUMIFS($E$5:$E174,$C$5:$C174,$C175))</f>
        <v>162</v>
      </c>
      <c r="G175" s="21">
        <f>IF($B175="","",MAX(0,$E175-MAX(0,SUMIFS(Тех_Движение!$G$2:$G$5111,Тех_Движение!$D$2:$D$5111,$C175,Тех_Движение!$B$2:$B$5111,"&lt;="&amp;Настройки!$B$5-1)-$F175)))</f>
        <v>0</v>
      </c>
      <c r="H175" s="21">
        <f>IF($B175="","",IF(AND($D175&gt;=Настройки!$B$5,$D175&lt;=Настройки!$B$6),$E175,0))</f>
        <v>0</v>
      </c>
      <c r="I175" s="21">
        <f t="shared" si="6"/>
        <v>0</v>
      </c>
      <c r="J175" s="21">
        <f>IF($B175="","",MAX(0,$E175-MAX(0,SUMIFS(Тех_Движение!$G$2:$G$5111,Тех_Движение!$D$2:$D$5111,$C175,Тех_Движение!$B$2:$B$5111,"&lt;="&amp;Настройки!$B$6)-$F175)))</f>
        <v>0</v>
      </c>
      <c r="K175" s="21">
        <f>IF(OR($B175="",K$3&lt;$D175+Настройки!$B$7),0,MAX(0,$E175-MAX(0,SUMIFS(Тех_Движение!$G$2:$G$5111,Тех_Движение!$D$2:$D$5111,$C175,Тех_Движение!$B$2:$B$5111,"&lt;="&amp;K$3)-$F175)))</f>
        <v>0</v>
      </c>
      <c r="L175" s="21">
        <f>IF(OR($B175="",L$3&lt;$D175+Настройки!$B$7),0,MAX(0,$E175-MAX(0,SUMIFS(Тех_Движение!$G$2:$G$5111,Тех_Движение!$D$2:$D$5111,$C175,Тех_Движение!$B$2:$B$5111,"&lt;="&amp;L$3)-$F175)))</f>
        <v>0</v>
      </c>
      <c r="M175" s="21">
        <f>IF(OR($B175="",M$3&lt;$D175+Настройки!$B$7),0,MAX(0,$E175-MAX(0,SUMIFS(Тех_Движение!$G$2:$G$5111,Тех_Движение!$D$2:$D$5111,$C175,Тех_Движение!$B$2:$B$5111,"&lt;="&amp;M$3)-$F175)))</f>
        <v>0</v>
      </c>
      <c r="N175" s="21">
        <f>IF(OR($B175="",N$3&lt;$D175+Настройки!$B$7),0,MAX(0,$E175-MAX(0,SUMIFS(Тех_Движение!$G$2:$G$5111,Тех_Движение!$D$2:$D$5111,$C175,Тех_Движение!$B$2:$B$5111,"&lt;="&amp;N$3)-$F175)))</f>
        <v>0</v>
      </c>
      <c r="O175" s="21">
        <f>IF(OR($B175="",O$3&lt;$D175+Настройки!$B$7),0,MAX(0,$E175-MAX(0,SUMIFS(Тех_Движение!$G$2:$G$5111,Тех_Движение!$D$2:$D$5111,$C175,Тех_Движение!$B$2:$B$5111,"&lt;="&amp;O$3)-$F175)))</f>
        <v>0</v>
      </c>
      <c r="P175" s="21">
        <f>IF(OR($B175="",P$3&lt;$D175+Настройки!$B$7),0,MAX(0,$E175-MAX(0,SUMIFS(Тех_Движение!$G$2:$G$5111,Тех_Движение!$D$2:$D$5111,$C175,Тех_Движение!$B$2:$B$5111,"&lt;="&amp;P$3)-$F175)))</f>
        <v>0</v>
      </c>
      <c r="Q175" s="21">
        <f>IF(OR($B175="",Q$3&lt;$D175+Настройки!$B$7),0,MAX(0,$E175-MAX(0,SUMIFS(Тех_Движение!$G$2:$G$5111,Тех_Движение!$D$2:$D$5111,$C175,Тех_Движение!$B$2:$B$5111,"&lt;="&amp;Q$3)-$F175)))</f>
        <v>0</v>
      </c>
      <c r="R175" s="21">
        <f t="shared" si="7"/>
        <v>0</v>
      </c>
      <c r="S175" s="23">
        <f>IF($B175="","",VLOOKUP($C175,Настройки!$A$11:$L$17,9,FALSE))</f>
        <v>5</v>
      </c>
      <c r="T175" s="23">
        <f t="shared" si="8"/>
        <v>0</v>
      </c>
    </row>
    <row r="176" spans="1:20" x14ac:dyDescent="0.3">
      <c r="A176" s="20">
        <f>Тех_Движение!$A$173</f>
        <v>172</v>
      </c>
      <c r="B176" s="20" t="str">
        <f>IF(Тех_Движение!$F$173&gt;0,Тех_Движение!$I$173,"")</f>
        <v/>
      </c>
      <c r="C176" s="20" t="str">
        <f>IF($B176="","",Тех_Движение!$D$173)</f>
        <v/>
      </c>
      <c r="D176" s="9" t="str">
        <f>IF($B176="","",Тех_Движение!$B$173)</f>
        <v/>
      </c>
      <c r="E176" s="21" t="str">
        <f>IF($B176="","",Тех_Движение!$F$173)</f>
        <v/>
      </c>
      <c r="F176" s="21" t="str">
        <f>IF($B176="","",SUMIFS($E$5:$E175,$C$5:$C175,$C176))</f>
        <v/>
      </c>
      <c r="G176" s="21" t="str">
        <f>IF($B176="","",MAX(0,$E176-MAX(0,SUMIFS(Тех_Движение!$G$2:$G$5111,Тех_Движение!$D$2:$D$5111,$C176,Тех_Движение!$B$2:$B$5111,"&lt;="&amp;Настройки!$B$5-1)-$F176)))</f>
        <v/>
      </c>
      <c r="H176" s="21" t="str">
        <f>IF($B176="","",IF(AND($D176&gt;=Настройки!$B$5,$D176&lt;=Настройки!$B$6),$E176,0))</f>
        <v/>
      </c>
      <c r="I176" s="21" t="str">
        <f t="shared" si="6"/>
        <v/>
      </c>
      <c r="J176" s="21" t="str">
        <f>IF($B176="","",MAX(0,$E176-MAX(0,SUMIFS(Тех_Движение!$G$2:$G$5111,Тех_Движение!$D$2:$D$5111,$C176,Тех_Движение!$B$2:$B$5111,"&lt;="&amp;Настройки!$B$6)-$F176)))</f>
        <v/>
      </c>
      <c r="K176" s="21" t="e">
        <f>IF(OR($B176="",K$3&lt;$D176+Настройки!$B$7),0,MAX(0,$E176-MAX(0,SUMIFS(Тех_Движение!$G$2:$G$5111,Тех_Движение!$D$2:$D$5111,$C176,Тех_Движение!$B$2:$B$5111,"&lt;="&amp;K$3)-$F176)))</f>
        <v>#VALUE!</v>
      </c>
      <c r="L176" s="21" t="e">
        <f>IF(OR($B176="",L$3&lt;$D176+Настройки!$B$7),0,MAX(0,$E176-MAX(0,SUMIFS(Тех_Движение!$G$2:$G$5111,Тех_Движение!$D$2:$D$5111,$C176,Тех_Движение!$B$2:$B$5111,"&lt;="&amp;L$3)-$F176)))</f>
        <v>#VALUE!</v>
      </c>
      <c r="M176" s="21" t="e">
        <f>IF(OR($B176="",M$3&lt;$D176+Настройки!$B$7),0,MAX(0,$E176-MAX(0,SUMIFS(Тех_Движение!$G$2:$G$5111,Тех_Движение!$D$2:$D$5111,$C176,Тех_Движение!$B$2:$B$5111,"&lt;="&amp;M$3)-$F176)))</f>
        <v>#VALUE!</v>
      </c>
      <c r="N176" s="21" t="e">
        <f>IF(OR($B176="",N$3&lt;$D176+Настройки!$B$7),0,MAX(0,$E176-MAX(0,SUMIFS(Тех_Движение!$G$2:$G$5111,Тех_Движение!$D$2:$D$5111,$C176,Тех_Движение!$B$2:$B$5111,"&lt;="&amp;N$3)-$F176)))</f>
        <v>#VALUE!</v>
      </c>
      <c r="O176" s="21" t="e">
        <f>IF(OR($B176="",O$3&lt;$D176+Настройки!$B$7),0,MAX(0,$E176-MAX(0,SUMIFS(Тех_Движение!$G$2:$G$5111,Тех_Движение!$D$2:$D$5111,$C176,Тех_Движение!$B$2:$B$5111,"&lt;="&amp;O$3)-$F176)))</f>
        <v>#VALUE!</v>
      </c>
      <c r="P176" s="21" t="e">
        <f>IF(OR($B176="",P$3&lt;$D176+Настройки!$B$7),0,MAX(0,$E176-MAX(0,SUMIFS(Тех_Движение!$G$2:$G$5111,Тех_Движение!$D$2:$D$5111,$C176,Тех_Движение!$B$2:$B$5111,"&lt;="&amp;P$3)-$F176)))</f>
        <v>#VALUE!</v>
      </c>
      <c r="Q176" s="21" t="e">
        <f>IF(OR($B176="",Q$3&lt;$D176+Настройки!$B$7),0,MAX(0,$E176-MAX(0,SUMIFS(Тех_Движение!$G$2:$G$5111,Тех_Движение!$D$2:$D$5111,$C176,Тех_Движение!$B$2:$B$5111,"&lt;="&amp;Q$3)-$F176)))</f>
        <v>#VALUE!</v>
      </c>
      <c r="R176" s="21" t="str">
        <f t="shared" si="7"/>
        <v/>
      </c>
      <c r="S176" s="23" t="str">
        <f>IF($B176="","",VLOOKUP($C176,Настройки!$A$11:$L$17,9,FALSE))</f>
        <v/>
      </c>
      <c r="T176" s="23" t="str">
        <f t="shared" si="8"/>
        <v/>
      </c>
    </row>
    <row r="177" spans="1:20" x14ac:dyDescent="0.3">
      <c r="A177" s="20">
        <f>Тех_Движение!$A$174</f>
        <v>173</v>
      </c>
      <c r="B177" s="20" t="str">
        <f>IF(Тех_Движение!$F$174&gt;0,Тех_Движение!$I$174,"")</f>
        <v>dd.mm_Г 800</v>
      </c>
      <c r="C177" s="20" t="str">
        <f>IF($B177="","",Тех_Движение!$D$174)</f>
        <v>Г 800</v>
      </c>
      <c r="D177" s="9">
        <f>IF($B177="","",Тех_Движение!$B$174)</f>
        <v>46265</v>
      </c>
      <c r="E177" s="21">
        <f>IF($B177="","",Тех_Движение!$F$174)</f>
        <v>56</v>
      </c>
      <c r="F177" s="21">
        <f>IF($B177="","",SUMIFS($E$5:$E176,$C$5:$C176,$C177))</f>
        <v>25</v>
      </c>
      <c r="G177" s="21">
        <f>IF($B177="","",MAX(0,$E177-MAX(0,SUMIFS(Тех_Движение!$G$2:$G$5111,Тех_Движение!$D$2:$D$5111,$C177,Тех_Движение!$B$2:$B$5111,"&lt;="&amp;Настройки!$B$5-1)-$F177)))</f>
        <v>5</v>
      </c>
      <c r="H177" s="21">
        <f>IF($B177="","",IF(AND($D177&gt;=Настройки!$B$5,$D177&lt;=Настройки!$B$6),$E177,0))</f>
        <v>0</v>
      </c>
      <c r="I177" s="21">
        <f t="shared" si="6"/>
        <v>5</v>
      </c>
      <c r="J177" s="21">
        <f>IF($B177="","",MAX(0,$E177-MAX(0,SUMIFS(Тех_Движение!$G$2:$G$5111,Тех_Движение!$D$2:$D$5111,$C177,Тех_Движение!$B$2:$B$5111,"&lt;="&amp;Настройки!$B$6)-$F177)))</f>
        <v>0</v>
      </c>
      <c r="K177" s="21">
        <f>IF(OR($B177="",K$3&lt;$D177+Настройки!$B$7),0,MAX(0,$E177-MAX(0,SUMIFS(Тех_Движение!$G$2:$G$5111,Тех_Движение!$D$2:$D$5111,$C177,Тех_Движение!$B$2:$B$5111,"&lt;="&amp;K$3)-$F177)))</f>
        <v>0</v>
      </c>
      <c r="L177" s="21">
        <f>IF(OR($B177="",L$3&lt;$D177+Настройки!$B$7),0,MAX(0,$E177-MAX(0,SUMIFS(Тех_Движение!$G$2:$G$5111,Тех_Движение!$D$2:$D$5111,$C177,Тех_Движение!$B$2:$B$5111,"&lt;="&amp;L$3)-$F177)))</f>
        <v>0</v>
      </c>
      <c r="M177" s="21">
        <f>IF(OR($B177="",M$3&lt;$D177+Настройки!$B$7),0,MAX(0,$E177-MAX(0,SUMIFS(Тех_Движение!$G$2:$G$5111,Тех_Движение!$D$2:$D$5111,$C177,Тех_Движение!$B$2:$B$5111,"&lt;="&amp;M$3)-$F177)))</f>
        <v>0</v>
      </c>
      <c r="N177" s="21">
        <f>IF(OR($B177="",N$3&lt;$D177+Настройки!$B$7),0,MAX(0,$E177-MAX(0,SUMIFS(Тех_Движение!$G$2:$G$5111,Тех_Движение!$D$2:$D$5111,$C177,Тех_Движение!$B$2:$B$5111,"&lt;="&amp;N$3)-$F177)))</f>
        <v>0</v>
      </c>
      <c r="O177" s="21">
        <f>IF(OR($B177="",O$3&lt;$D177+Настройки!$B$7),0,MAX(0,$E177-MAX(0,SUMIFS(Тех_Движение!$G$2:$G$5111,Тех_Движение!$D$2:$D$5111,$C177,Тех_Движение!$B$2:$B$5111,"&lt;="&amp;O$3)-$F177)))</f>
        <v>0</v>
      </c>
      <c r="P177" s="21">
        <f>IF(OR($B177="",P$3&lt;$D177+Настройки!$B$7),0,MAX(0,$E177-MAX(0,SUMIFS(Тех_Движение!$G$2:$G$5111,Тех_Движение!$D$2:$D$5111,$C177,Тех_Движение!$B$2:$B$5111,"&lt;="&amp;P$3)-$F177)))</f>
        <v>0</v>
      </c>
      <c r="Q177" s="21">
        <f>IF(OR($B177="",Q$3&lt;$D177+Настройки!$B$7),0,MAX(0,$E177-MAX(0,SUMIFS(Тех_Движение!$G$2:$G$5111,Тех_Движение!$D$2:$D$5111,$C177,Тех_Движение!$B$2:$B$5111,"&lt;="&amp;Q$3)-$F177)))</f>
        <v>0</v>
      </c>
      <c r="R177" s="21">
        <f t="shared" si="7"/>
        <v>0</v>
      </c>
      <c r="S177" s="23">
        <f>IF($B177="","",VLOOKUP($C177,Настройки!$A$11:$L$17,9,FALSE))</f>
        <v>5</v>
      </c>
      <c r="T177" s="23">
        <f t="shared" si="8"/>
        <v>0</v>
      </c>
    </row>
    <row r="178" spans="1:20" x14ac:dyDescent="0.3">
      <c r="A178" s="20">
        <f>Тех_Движение!$A$175</f>
        <v>174</v>
      </c>
      <c r="B178" s="20" t="str">
        <f>IF(Тех_Движение!$F$175&gt;0,Тех_Движение!$I$175,"")</f>
        <v/>
      </c>
      <c r="C178" s="20" t="str">
        <f>IF($B178="","",Тех_Движение!$D$175)</f>
        <v/>
      </c>
      <c r="D178" s="9" t="str">
        <f>IF($B178="","",Тех_Движение!$B$175)</f>
        <v/>
      </c>
      <c r="E178" s="21" t="str">
        <f>IF($B178="","",Тех_Движение!$F$175)</f>
        <v/>
      </c>
      <c r="F178" s="21" t="str">
        <f>IF($B178="","",SUMIFS($E$5:$E177,$C$5:$C177,$C178))</f>
        <v/>
      </c>
      <c r="G178" s="21" t="str">
        <f>IF($B178="","",MAX(0,$E178-MAX(0,SUMIFS(Тех_Движение!$G$2:$G$5111,Тех_Движение!$D$2:$D$5111,$C178,Тех_Движение!$B$2:$B$5111,"&lt;="&amp;Настройки!$B$5-1)-$F178)))</f>
        <v/>
      </c>
      <c r="H178" s="21" t="str">
        <f>IF($B178="","",IF(AND($D178&gt;=Настройки!$B$5,$D178&lt;=Настройки!$B$6),$E178,0))</f>
        <v/>
      </c>
      <c r="I178" s="21" t="str">
        <f t="shared" si="6"/>
        <v/>
      </c>
      <c r="J178" s="21" t="str">
        <f>IF($B178="","",MAX(0,$E178-MAX(0,SUMIFS(Тех_Движение!$G$2:$G$5111,Тех_Движение!$D$2:$D$5111,$C178,Тех_Движение!$B$2:$B$5111,"&lt;="&amp;Настройки!$B$6)-$F178)))</f>
        <v/>
      </c>
      <c r="K178" s="21" t="e">
        <f>IF(OR($B178="",K$3&lt;$D178+Настройки!$B$7),0,MAX(0,$E178-MAX(0,SUMIFS(Тех_Движение!$G$2:$G$5111,Тех_Движение!$D$2:$D$5111,$C178,Тех_Движение!$B$2:$B$5111,"&lt;="&amp;K$3)-$F178)))</f>
        <v>#VALUE!</v>
      </c>
      <c r="L178" s="21" t="e">
        <f>IF(OR($B178="",L$3&lt;$D178+Настройки!$B$7),0,MAX(0,$E178-MAX(0,SUMIFS(Тех_Движение!$G$2:$G$5111,Тех_Движение!$D$2:$D$5111,$C178,Тех_Движение!$B$2:$B$5111,"&lt;="&amp;L$3)-$F178)))</f>
        <v>#VALUE!</v>
      </c>
      <c r="M178" s="21" t="e">
        <f>IF(OR($B178="",M$3&lt;$D178+Настройки!$B$7),0,MAX(0,$E178-MAX(0,SUMIFS(Тех_Движение!$G$2:$G$5111,Тех_Движение!$D$2:$D$5111,$C178,Тех_Движение!$B$2:$B$5111,"&lt;="&amp;M$3)-$F178)))</f>
        <v>#VALUE!</v>
      </c>
      <c r="N178" s="21" t="e">
        <f>IF(OR($B178="",N$3&lt;$D178+Настройки!$B$7),0,MAX(0,$E178-MAX(0,SUMIFS(Тех_Движение!$G$2:$G$5111,Тех_Движение!$D$2:$D$5111,$C178,Тех_Движение!$B$2:$B$5111,"&lt;="&amp;N$3)-$F178)))</f>
        <v>#VALUE!</v>
      </c>
      <c r="O178" s="21" t="e">
        <f>IF(OR($B178="",O$3&lt;$D178+Настройки!$B$7),0,MAX(0,$E178-MAX(0,SUMIFS(Тех_Движение!$G$2:$G$5111,Тех_Движение!$D$2:$D$5111,$C178,Тех_Движение!$B$2:$B$5111,"&lt;="&amp;O$3)-$F178)))</f>
        <v>#VALUE!</v>
      </c>
      <c r="P178" s="21" t="e">
        <f>IF(OR($B178="",P$3&lt;$D178+Настройки!$B$7),0,MAX(0,$E178-MAX(0,SUMIFS(Тех_Движение!$G$2:$G$5111,Тех_Движение!$D$2:$D$5111,$C178,Тех_Движение!$B$2:$B$5111,"&lt;="&amp;P$3)-$F178)))</f>
        <v>#VALUE!</v>
      </c>
      <c r="Q178" s="21" t="e">
        <f>IF(OR($B178="",Q$3&lt;$D178+Настройки!$B$7),0,MAX(0,$E178-MAX(0,SUMIFS(Тех_Движение!$G$2:$G$5111,Тех_Движение!$D$2:$D$5111,$C178,Тех_Движение!$B$2:$B$5111,"&lt;="&amp;Q$3)-$F178)))</f>
        <v>#VALUE!</v>
      </c>
      <c r="R178" s="21" t="str">
        <f t="shared" si="7"/>
        <v/>
      </c>
      <c r="S178" s="23" t="str">
        <f>IF($B178="","",VLOOKUP($C178,Настройки!$A$11:$L$17,9,FALSE))</f>
        <v/>
      </c>
      <c r="T178" s="23" t="str">
        <f t="shared" si="8"/>
        <v/>
      </c>
    </row>
    <row r="179" spans="1:20" x14ac:dyDescent="0.3">
      <c r="A179" s="20">
        <f>Тех_Движение!$A$176</f>
        <v>175</v>
      </c>
      <c r="B179" s="20" t="str">
        <f>IF(Тех_Движение!$F$176&gt;0,Тех_Движение!$I$176,"")</f>
        <v/>
      </c>
      <c r="C179" s="20" t="str">
        <f>IF($B179="","",Тех_Движение!$D$176)</f>
        <v/>
      </c>
      <c r="D179" s="9" t="str">
        <f>IF($B179="","",Тех_Движение!$B$176)</f>
        <v/>
      </c>
      <c r="E179" s="21" t="str">
        <f>IF($B179="","",Тех_Движение!$F$176)</f>
        <v/>
      </c>
      <c r="F179" s="21" t="str">
        <f>IF($B179="","",SUMIFS($E$5:$E178,$C$5:$C178,$C179))</f>
        <v/>
      </c>
      <c r="G179" s="21" t="str">
        <f>IF($B179="","",MAX(0,$E179-MAX(0,SUMIFS(Тех_Движение!$G$2:$G$5111,Тех_Движение!$D$2:$D$5111,$C179,Тех_Движение!$B$2:$B$5111,"&lt;="&amp;Настройки!$B$5-1)-$F179)))</f>
        <v/>
      </c>
      <c r="H179" s="21" t="str">
        <f>IF($B179="","",IF(AND($D179&gt;=Настройки!$B$5,$D179&lt;=Настройки!$B$6),$E179,0))</f>
        <v/>
      </c>
      <c r="I179" s="21" t="str">
        <f t="shared" si="6"/>
        <v/>
      </c>
      <c r="J179" s="21" t="str">
        <f>IF($B179="","",MAX(0,$E179-MAX(0,SUMIFS(Тех_Движение!$G$2:$G$5111,Тех_Движение!$D$2:$D$5111,$C179,Тех_Движение!$B$2:$B$5111,"&lt;="&amp;Настройки!$B$6)-$F179)))</f>
        <v/>
      </c>
      <c r="K179" s="21" t="e">
        <f>IF(OR($B179="",K$3&lt;$D179+Настройки!$B$7),0,MAX(0,$E179-MAX(0,SUMIFS(Тех_Движение!$G$2:$G$5111,Тех_Движение!$D$2:$D$5111,$C179,Тех_Движение!$B$2:$B$5111,"&lt;="&amp;K$3)-$F179)))</f>
        <v>#VALUE!</v>
      </c>
      <c r="L179" s="21" t="e">
        <f>IF(OR($B179="",L$3&lt;$D179+Настройки!$B$7),0,MAX(0,$E179-MAX(0,SUMIFS(Тех_Движение!$G$2:$G$5111,Тех_Движение!$D$2:$D$5111,$C179,Тех_Движение!$B$2:$B$5111,"&lt;="&amp;L$3)-$F179)))</f>
        <v>#VALUE!</v>
      </c>
      <c r="M179" s="21" t="e">
        <f>IF(OR($B179="",M$3&lt;$D179+Настройки!$B$7),0,MAX(0,$E179-MAX(0,SUMIFS(Тех_Движение!$G$2:$G$5111,Тех_Движение!$D$2:$D$5111,$C179,Тех_Движение!$B$2:$B$5111,"&lt;="&amp;M$3)-$F179)))</f>
        <v>#VALUE!</v>
      </c>
      <c r="N179" s="21" t="e">
        <f>IF(OR($B179="",N$3&lt;$D179+Настройки!$B$7),0,MAX(0,$E179-MAX(0,SUMIFS(Тех_Движение!$G$2:$G$5111,Тех_Движение!$D$2:$D$5111,$C179,Тех_Движение!$B$2:$B$5111,"&lt;="&amp;N$3)-$F179)))</f>
        <v>#VALUE!</v>
      </c>
      <c r="O179" s="21" t="e">
        <f>IF(OR($B179="",O$3&lt;$D179+Настройки!$B$7),0,MAX(0,$E179-MAX(0,SUMIFS(Тех_Движение!$G$2:$G$5111,Тех_Движение!$D$2:$D$5111,$C179,Тех_Движение!$B$2:$B$5111,"&lt;="&amp;O$3)-$F179)))</f>
        <v>#VALUE!</v>
      </c>
      <c r="P179" s="21" t="e">
        <f>IF(OR($B179="",P$3&lt;$D179+Настройки!$B$7),0,MAX(0,$E179-MAX(0,SUMIFS(Тех_Движение!$G$2:$G$5111,Тех_Движение!$D$2:$D$5111,$C179,Тех_Движение!$B$2:$B$5111,"&lt;="&amp;P$3)-$F179)))</f>
        <v>#VALUE!</v>
      </c>
      <c r="Q179" s="21" t="e">
        <f>IF(OR($B179="",Q$3&lt;$D179+Настройки!$B$7),0,MAX(0,$E179-MAX(0,SUMIFS(Тех_Движение!$G$2:$G$5111,Тех_Движение!$D$2:$D$5111,$C179,Тех_Движение!$B$2:$B$5111,"&lt;="&amp;Q$3)-$F179)))</f>
        <v>#VALUE!</v>
      </c>
      <c r="R179" s="21" t="str">
        <f t="shared" si="7"/>
        <v/>
      </c>
      <c r="S179" s="23" t="str">
        <f>IF($B179="","",VLOOKUP($C179,Настройки!$A$11:$L$17,9,FALSE))</f>
        <v/>
      </c>
      <c r="T179" s="23" t="str">
        <f t="shared" si="8"/>
        <v/>
      </c>
    </row>
    <row r="180" spans="1:20" x14ac:dyDescent="0.3">
      <c r="A180" s="20">
        <f>Тех_Движение!$A$177</f>
        <v>176</v>
      </c>
      <c r="B180" s="20" t="str">
        <f>IF(Тех_Движение!$F$177&gt;0,Тех_Движение!$I$177,"")</f>
        <v/>
      </c>
      <c r="C180" s="20" t="str">
        <f>IF($B180="","",Тех_Движение!$D$177)</f>
        <v/>
      </c>
      <c r="D180" s="9" t="str">
        <f>IF($B180="","",Тех_Движение!$B$177)</f>
        <v/>
      </c>
      <c r="E180" s="21" t="str">
        <f>IF($B180="","",Тех_Движение!$F$177)</f>
        <v/>
      </c>
      <c r="F180" s="21" t="str">
        <f>IF($B180="","",SUMIFS($E$5:$E179,$C$5:$C179,$C180))</f>
        <v/>
      </c>
      <c r="G180" s="21" t="str">
        <f>IF($B180="","",MAX(0,$E180-MAX(0,SUMIFS(Тех_Движение!$G$2:$G$5111,Тех_Движение!$D$2:$D$5111,$C180,Тех_Движение!$B$2:$B$5111,"&lt;="&amp;Настройки!$B$5-1)-$F180)))</f>
        <v/>
      </c>
      <c r="H180" s="21" t="str">
        <f>IF($B180="","",IF(AND($D180&gt;=Настройки!$B$5,$D180&lt;=Настройки!$B$6),$E180,0))</f>
        <v/>
      </c>
      <c r="I180" s="21" t="str">
        <f t="shared" si="6"/>
        <v/>
      </c>
      <c r="J180" s="21" t="str">
        <f>IF($B180="","",MAX(0,$E180-MAX(0,SUMIFS(Тех_Движение!$G$2:$G$5111,Тех_Движение!$D$2:$D$5111,$C180,Тех_Движение!$B$2:$B$5111,"&lt;="&amp;Настройки!$B$6)-$F180)))</f>
        <v/>
      </c>
      <c r="K180" s="21" t="e">
        <f>IF(OR($B180="",K$3&lt;$D180+Настройки!$B$7),0,MAX(0,$E180-MAX(0,SUMIFS(Тех_Движение!$G$2:$G$5111,Тех_Движение!$D$2:$D$5111,$C180,Тех_Движение!$B$2:$B$5111,"&lt;="&amp;K$3)-$F180)))</f>
        <v>#VALUE!</v>
      </c>
      <c r="L180" s="21" t="e">
        <f>IF(OR($B180="",L$3&lt;$D180+Настройки!$B$7),0,MAX(0,$E180-MAX(0,SUMIFS(Тех_Движение!$G$2:$G$5111,Тех_Движение!$D$2:$D$5111,$C180,Тех_Движение!$B$2:$B$5111,"&lt;="&amp;L$3)-$F180)))</f>
        <v>#VALUE!</v>
      </c>
      <c r="M180" s="21" t="e">
        <f>IF(OR($B180="",M$3&lt;$D180+Настройки!$B$7),0,MAX(0,$E180-MAX(0,SUMIFS(Тех_Движение!$G$2:$G$5111,Тех_Движение!$D$2:$D$5111,$C180,Тех_Движение!$B$2:$B$5111,"&lt;="&amp;M$3)-$F180)))</f>
        <v>#VALUE!</v>
      </c>
      <c r="N180" s="21" t="e">
        <f>IF(OR($B180="",N$3&lt;$D180+Настройки!$B$7),0,MAX(0,$E180-MAX(0,SUMIFS(Тех_Движение!$G$2:$G$5111,Тех_Движение!$D$2:$D$5111,$C180,Тех_Движение!$B$2:$B$5111,"&lt;="&amp;N$3)-$F180)))</f>
        <v>#VALUE!</v>
      </c>
      <c r="O180" s="21" t="e">
        <f>IF(OR($B180="",O$3&lt;$D180+Настройки!$B$7),0,MAX(0,$E180-MAX(0,SUMIFS(Тех_Движение!$G$2:$G$5111,Тех_Движение!$D$2:$D$5111,$C180,Тех_Движение!$B$2:$B$5111,"&lt;="&amp;O$3)-$F180)))</f>
        <v>#VALUE!</v>
      </c>
      <c r="P180" s="21" t="e">
        <f>IF(OR($B180="",P$3&lt;$D180+Настройки!$B$7),0,MAX(0,$E180-MAX(0,SUMIFS(Тех_Движение!$G$2:$G$5111,Тех_Движение!$D$2:$D$5111,$C180,Тех_Движение!$B$2:$B$5111,"&lt;="&amp;P$3)-$F180)))</f>
        <v>#VALUE!</v>
      </c>
      <c r="Q180" s="21" t="e">
        <f>IF(OR($B180="",Q$3&lt;$D180+Настройки!$B$7),0,MAX(0,$E180-MAX(0,SUMIFS(Тех_Движение!$G$2:$G$5111,Тех_Движение!$D$2:$D$5111,$C180,Тех_Движение!$B$2:$B$5111,"&lt;="&amp;Q$3)-$F180)))</f>
        <v>#VALUE!</v>
      </c>
      <c r="R180" s="21" t="str">
        <f t="shared" si="7"/>
        <v/>
      </c>
      <c r="S180" s="23" t="str">
        <f>IF($B180="","",VLOOKUP($C180,Настройки!$A$11:$L$17,9,FALSE))</f>
        <v/>
      </c>
      <c r="T180" s="23" t="str">
        <f t="shared" si="8"/>
        <v/>
      </c>
    </row>
    <row r="181" spans="1:20" x14ac:dyDescent="0.3">
      <c r="A181" s="20">
        <f>Тех_Движение!$A$178</f>
        <v>177</v>
      </c>
      <c r="B181" s="20" t="str">
        <f>IF(Тех_Движение!$F$178&gt;0,Тех_Движение!$I$178,"")</f>
        <v/>
      </c>
      <c r="C181" s="20" t="str">
        <f>IF($B181="","",Тех_Движение!$D$178)</f>
        <v/>
      </c>
      <c r="D181" s="9" t="str">
        <f>IF($B181="","",Тех_Движение!$B$178)</f>
        <v/>
      </c>
      <c r="E181" s="21" t="str">
        <f>IF($B181="","",Тех_Движение!$F$178)</f>
        <v/>
      </c>
      <c r="F181" s="21" t="str">
        <f>IF($B181="","",SUMIFS($E$5:$E180,$C$5:$C180,$C181))</f>
        <v/>
      </c>
      <c r="G181" s="21" t="str">
        <f>IF($B181="","",MAX(0,$E181-MAX(0,SUMIFS(Тех_Движение!$G$2:$G$5111,Тех_Движение!$D$2:$D$5111,$C181,Тех_Движение!$B$2:$B$5111,"&lt;="&amp;Настройки!$B$5-1)-$F181)))</f>
        <v/>
      </c>
      <c r="H181" s="21" t="str">
        <f>IF($B181="","",IF(AND($D181&gt;=Настройки!$B$5,$D181&lt;=Настройки!$B$6),$E181,0))</f>
        <v/>
      </c>
      <c r="I181" s="21" t="str">
        <f t="shared" si="6"/>
        <v/>
      </c>
      <c r="J181" s="21" t="str">
        <f>IF($B181="","",MAX(0,$E181-MAX(0,SUMIFS(Тех_Движение!$G$2:$G$5111,Тех_Движение!$D$2:$D$5111,$C181,Тех_Движение!$B$2:$B$5111,"&lt;="&amp;Настройки!$B$6)-$F181)))</f>
        <v/>
      </c>
      <c r="K181" s="21" t="e">
        <f>IF(OR($B181="",K$3&lt;$D181+Настройки!$B$7),0,MAX(0,$E181-MAX(0,SUMIFS(Тех_Движение!$G$2:$G$5111,Тех_Движение!$D$2:$D$5111,$C181,Тех_Движение!$B$2:$B$5111,"&lt;="&amp;K$3)-$F181)))</f>
        <v>#VALUE!</v>
      </c>
      <c r="L181" s="21" t="e">
        <f>IF(OR($B181="",L$3&lt;$D181+Настройки!$B$7),0,MAX(0,$E181-MAX(0,SUMIFS(Тех_Движение!$G$2:$G$5111,Тех_Движение!$D$2:$D$5111,$C181,Тех_Движение!$B$2:$B$5111,"&lt;="&amp;L$3)-$F181)))</f>
        <v>#VALUE!</v>
      </c>
      <c r="M181" s="21" t="e">
        <f>IF(OR($B181="",M$3&lt;$D181+Настройки!$B$7),0,MAX(0,$E181-MAX(0,SUMIFS(Тех_Движение!$G$2:$G$5111,Тех_Движение!$D$2:$D$5111,$C181,Тех_Движение!$B$2:$B$5111,"&lt;="&amp;M$3)-$F181)))</f>
        <v>#VALUE!</v>
      </c>
      <c r="N181" s="21" t="e">
        <f>IF(OR($B181="",N$3&lt;$D181+Настройки!$B$7),0,MAX(0,$E181-MAX(0,SUMIFS(Тех_Движение!$G$2:$G$5111,Тех_Движение!$D$2:$D$5111,$C181,Тех_Движение!$B$2:$B$5111,"&lt;="&amp;N$3)-$F181)))</f>
        <v>#VALUE!</v>
      </c>
      <c r="O181" s="21" t="e">
        <f>IF(OR($B181="",O$3&lt;$D181+Настройки!$B$7),0,MAX(0,$E181-MAX(0,SUMIFS(Тех_Движение!$G$2:$G$5111,Тех_Движение!$D$2:$D$5111,$C181,Тех_Движение!$B$2:$B$5111,"&lt;="&amp;O$3)-$F181)))</f>
        <v>#VALUE!</v>
      </c>
      <c r="P181" s="21" t="e">
        <f>IF(OR($B181="",P$3&lt;$D181+Настройки!$B$7),0,MAX(0,$E181-MAX(0,SUMIFS(Тех_Движение!$G$2:$G$5111,Тех_Движение!$D$2:$D$5111,$C181,Тех_Движение!$B$2:$B$5111,"&lt;="&amp;P$3)-$F181)))</f>
        <v>#VALUE!</v>
      </c>
      <c r="Q181" s="21" t="e">
        <f>IF(OR($B181="",Q$3&lt;$D181+Настройки!$B$7),0,MAX(0,$E181-MAX(0,SUMIFS(Тех_Движение!$G$2:$G$5111,Тех_Движение!$D$2:$D$5111,$C181,Тех_Движение!$B$2:$B$5111,"&lt;="&amp;Q$3)-$F181)))</f>
        <v>#VALUE!</v>
      </c>
      <c r="R181" s="21" t="str">
        <f t="shared" si="7"/>
        <v/>
      </c>
      <c r="S181" s="23" t="str">
        <f>IF($B181="","",VLOOKUP($C181,Настройки!$A$11:$L$17,9,FALSE))</f>
        <v/>
      </c>
      <c r="T181" s="23" t="str">
        <f t="shared" si="8"/>
        <v/>
      </c>
    </row>
    <row r="182" spans="1:20" x14ac:dyDescent="0.3">
      <c r="A182" s="20">
        <f>Тех_Движение!$A$179</f>
        <v>178</v>
      </c>
      <c r="B182" s="20" t="str">
        <f>IF(Тех_Движение!$F$179&gt;0,Тех_Движение!$I$179,"")</f>
        <v/>
      </c>
      <c r="C182" s="20" t="str">
        <f>IF($B182="","",Тех_Движение!$D$179)</f>
        <v/>
      </c>
      <c r="D182" s="9" t="str">
        <f>IF($B182="","",Тех_Движение!$B$179)</f>
        <v/>
      </c>
      <c r="E182" s="21" t="str">
        <f>IF($B182="","",Тех_Движение!$F$179)</f>
        <v/>
      </c>
      <c r="F182" s="21" t="str">
        <f>IF($B182="","",SUMIFS($E$5:$E181,$C$5:$C181,$C182))</f>
        <v/>
      </c>
      <c r="G182" s="21" t="str">
        <f>IF($B182="","",MAX(0,$E182-MAX(0,SUMIFS(Тех_Движение!$G$2:$G$5111,Тех_Движение!$D$2:$D$5111,$C182,Тех_Движение!$B$2:$B$5111,"&lt;="&amp;Настройки!$B$5-1)-$F182)))</f>
        <v/>
      </c>
      <c r="H182" s="21" t="str">
        <f>IF($B182="","",IF(AND($D182&gt;=Настройки!$B$5,$D182&lt;=Настройки!$B$6),$E182,0))</f>
        <v/>
      </c>
      <c r="I182" s="21" t="str">
        <f t="shared" si="6"/>
        <v/>
      </c>
      <c r="J182" s="21" t="str">
        <f>IF($B182="","",MAX(0,$E182-MAX(0,SUMIFS(Тех_Движение!$G$2:$G$5111,Тех_Движение!$D$2:$D$5111,$C182,Тех_Движение!$B$2:$B$5111,"&lt;="&amp;Настройки!$B$6)-$F182)))</f>
        <v/>
      </c>
      <c r="K182" s="21" t="e">
        <f>IF(OR($B182="",K$3&lt;$D182+Настройки!$B$7),0,MAX(0,$E182-MAX(0,SUMIFS(Тех_Движение!$G$2:$G$5111,Тех_Движение!$D$2:$D$5111,$C182,Тех_Движение!$B$2:$B$5111,"&lt;="&amp;K$3)-$F182)))</f>
        <v>#VALUE!</v>
      </c>
      <c r="L182" s="21" t="e">
        <f>IF(OR($B182="",L$3&lt;$D182+Настройки!$B$7),0,MAX(0,$E182-MAX(0,SUMIFS(Тех_Движение!$G$2:$G$5111,Тех_Движение!$D$2:$D$5111,$C182,Тех_Движение!$B$2:$B$5111,"&lt;="&amp;L$3)-$F182)))</f>
        <v>#VALUE!</v>
      </c>
      <c r="M182" s="21" t="e">
        <f>IF(OR($B182="",M$3&lt;$D182+Настройки!$B$7),0,MAX(0,$E182-MAX(0,SUMIFS(Тех_Движение!$G$2:$G$5111,Тех_Движение!$D$2:$D$5111,$C182,Тех_Движение!$B$2:$B$5111,"&lt;="&amp;M$3)-$F182)))</f>
        <v>#VALUE!</v>
      </c>
      <c r="N182" s="21" t="e">
        <f>IF(OR($B182="",N$3&lt;$D182+Настройки!$B$7),0,MAX(0,$E182-MAX(0,SUMIFS(Тех_Движение!$G$2:$G$5111,Тех_Движение!$D$2:$D$5111,$C182,Тех_Движение!$B$2:$B$5111,"&lt;="&amp;N$3)-$F182)))</f>
        <v>#VALUE!</v>
      </c>
      <c r="O182" s="21" t="e">
        <f>IF(OR($B182="",O$3&lt;$D182+Настройки!$B$7),0,MAX(0,$E182-MAX(0,SUMIFS(Тех_Движение!$G$2:$G$5111,Тех_Движение!$D$2:$D$5111,$C182,Тех_Движение!$B$2:$B$5111,"&lt;="&amp;O$3)-$F182)))</f>
        <v>#VALUE!</v>
      </c>
      <c r="P182" s="21" t="e">
        <f>IF(OR($B182="",P$3&lt;$D182+Настройки!$B$7),0,MAX(0,$E182-MAX(0,SUMIFS(Тех_Движение!$G$2:$G$5111,Тех_Движение!$D$2:$D$5111,$C182,Тех_Движение!$B$2:$B$5111,"&lt;="&amp;P$3)-$F182)))</f>
        <v>#VALUE!</v>
      </c>
      <c r="Q182" s="21" t="e">
        <f>IF(OR($B182="",Q$3&lt;$D182+Настройки!$B$7),0,MAX(0,$E182-MAX(0,SUMIFS(Тех_Движение!$G$2:$G$5111,Тех_Движение!$D$2:$D$5111,$C182,Тех_Движение!$B$2:$B$5111,"&lt;="&amp;Q$3)-$F182)))</f>
        <v>#VALUE!</v>
      </c>
      <c r="R182" s="21" t="str">
        <f t="shared" si="7"/>
        <v/>
      </c>
      <c r="S182" s="23" t="str">
        <f>IF($B182="","",VLOOKUP($C182,Настройки!$A$11:$L$17,9,FALSE))</f>
        <v/>
      </c>
      <c r="T182" s="23" t="str">
        <f t="shared" si="8"/>
        <v/>
      </c>
    </row>
    <row r="183" spans="1:20" x14ac:dyDescent="0.3">
      <c r="A183" s="20">
        <f>Тех_Движение!$A$180</f>
        <v>179</v>
      </c>
      <c r="B183" s="20" t="str">
        <f>IF(Тех_Движение!$F$180&gt;0,Тех_Движение!$I$180,"")</f>
        <v/>
      </c>
      <c r="C183" s="20" t="str">
        <f>IF($B183="","",Тех_Движение!$D$180)</f>
        <v/>
      </c>
      <c r="D183" s="9" t="str">
        <f>IF($B183="","",Тех_Движение!$B$180)</f>
        <v/>
      </c>
      <c r="E183" s="21" t="str">
        <f>IF($B183="","",Тех_Движение!$F$180)</f>
        <v/>
      </c>
      <c r="F183" s="21" t="str">
        <f>IF($B183="","",SUMIFS($E$5:$E182,$C$5:$C182,$C183))</f>
        <v/>
      </c>
      <c r="G183" s="21" t="str">
        <f>IF($B183="","",MAX(0,$E183-MAX(0,SUMIFS(Тех_Движение!$G$2:$G$5111,Тех_Движение!$D$2:$D$5111,$C183,Тех_Движение!$B$2:$B$5111,"&lt;="&amp;Настройки!$B$5-1)-$F183)))</f>
        <v/>
      </c>
      <c r="H183" s="21" t="str">
        <f>IF($B183="","",IF(AND($D183&gt;=Настройки!$B$5,$D183&lt;=Настройки!$B$6),$E183,0))</f>
        <v/>
      </c>
      <c r="I183" s="21" t="str">
        <f t="shared" si="6"/>
        <v/>
      </c>
      <c r="J183" s="21" t="str">
        <f>IF($B183="","",MAX(0,$E183-MAX(0,SUMIFS(Тех_Движение!$G$2:$G$5111,Тех_Движение!$D$2:$D$5111,$C183,Тех_Движение!$B$2:$B$5111,"&lt;="&amp;Настройки!$B$6)-$F183)))</f>
        <v/>
      </c>
      <c r="K183" s="21" t="e">
        <f>IF(OR($B183="",K$3&lt;$D183+Настройки!$B$7),0,MAX(0,$E183-MAX(0,SUMIFS(Тех_Движение!$G$2:$G$5111,Тех_Движение!$D$2:$D$5111,$C183,Тех_Движение!$B$2:$B$5111,"&lt;="&amp;K$3)-$F183)))</f>
        <v>#VALUE!</v>
      </c>
      <c r="L183" s="21" t="e">
        <f>IF(OR($B183="",L$3&lt;$D183+Настройки!$B$7),0,MAX(0,$E183-MAX(0,SUMIFS(Тех_Движение!$G$2:$G$5111,Тех_Движение!$D$2:$D$5111,$C183,Тех_Движение!$B$2:$B$5111,"&lt;="&amp;L$3)-$F183)))</f>
        <v>#VALUE!</v>
      </c>
      <c r="M183" s="21" t="e">
        <f>IF(OR($B183="",M$3&lt;$D183+Настройки!$B$7),0,MAX(0,$E183-MAX(0,SUMIFS(Тех_Движение!$G$2:$G$5111,Тех_Движение!$D$2:$D$5111,$C183,Тех_Движение!$B$2:$B$5111,"&lt;="&amp;M$3)-$F183)))</f>
        <v>#VALUE!</v>
      </c>
      <c r="N183" s="21" t="e">
        <f>IF(OR($B183="",N$3&lt;$D183+Настройки!$B$7),0,MAX(0,$E183-MAX(0,SUMIFS(Тех_Движение!$G$2:$G$5111,Тех_Движение!$D$2:$D$5111,$C183,Тех_Движение!$B$2:$B$5111,"&lt;="&amp;N$3)-$F183)))</f>
        <v>#VALUE!</v>
      </c>
      <c r="O183" s="21" t="e">
        <f>IF(OR($B183="",O$3&lt;$D183+Настройки!$B$7),0,MAX(0,$E183-MAX(0,SUMIFS(Тех_Движение!$G$2:$G$5111,Тех_Движение!$D$2:$D$5111,$C183,Тех_Движение!$B$2:$B$5111,"&lt;="&amp;O$3)-$F183)))</f>
        <v>#VALUE!</v>
      </c>
      <c r="P183" s="21" t="e">
        <f>IF(OR($B183="",P$3&lt;$D183+Настройки!$B$7),0,MAX(0,$E183-MAX(0,SUMIFS(Тех_Движение!$G$2:$G$5111,Тех_Движение!$D$2:$D$5111,$C183,Тех_Движение!$B$2:$B$5111,"&lt;="&amp;P$3)-$F183)))</f>
        <v>#VALUE!</v>
      </c>
      <c r="Q183" s="21" t="e">
        <f>IF(OR($B183="",Q$3&lt;$D183+Настройки!$B$7),0,MAX(0,$E183-MAX(0,SUMIFS(Тех_Движение!$G$2:$G$5111,Тех_Движение!$D$2:$D$5111,$C183,Тех_Движение!$B$2:$B$5111,"&lt;="&amp;Q$3)-$F183)))</f>
        <v>#VALUE!</v>
      </c>
      <c r="R183" s="21" t="str">
        <f t="shared" si="7"/>
        <v/>
      </c>
      <c r="S183" s="23" t="str">
        <f>IF($B183="","",VLOOKUP($C183,Настройки!$A$11:$L$17,9,FALSE))</f>
        <v/>
      </c>
      <c r="T183" s="23" t="str">
        <f t="shared" si="8"/>
        <v/>
      </c>
    </row>
    <row r="184" spans="1:20" x14ac:dyDescent="0.3">
      <c r="A184" s="20">
        <f>Тех_Движение!$A$181</f>
        <v>180</v>
      </c>
      <c r="B184" s="20" t="str">
        <f>IF(Тех_Движение!$F$181&gt;0,Тех_Движение!$I$181,"")</f>
        <v/>
      </c>
      <c r="C184" s="20" t="str">
        <f>IF($B184="","",Тех_Движение!$D$181)</f>
        <v/>
      </c>
      <c r="D184" s="9" t="str">
        <f>IF($B184="","",Тех_Движение!$B$181)</f>
        <v/>
      </c>
      <c r="E184" s="21" t="str">
        <f>IF($B184="","",Тех_Движение!$F$181)</f>
        <v/>
      </c>
      <c r="F184" s="21" t="str">
        <f>IF($B184="","",SUMIFS($E$5:$E183,$C$5:$C183,$C184))</f>
        <v/>
      </c>
      <c r="G184" s="21" t="str">
        <f>IF($B184="","",MAX(0,$E184-MAX(0,SUMIFS(Тех_Движение!$G$2:$G$5111,Тех_Движение!$D$2:$D$5111,$C184,Тех_Движение!$B$2:$B$5111,"&lt;="&amp;Настройки!$B$5-1)-$F184)))</f>
        <v/>
      </c>
      <c r="H184" s="21" t="str">
        <f>IF($B184="","",IF(AND($D184&gt;=Настройки!$B$5,$D184&lt;=Настройки!$B$6),$E184,0))</f>
        <v/>
      </c>
      <c r="I184" s="21" t="str">
        <f t="shared" si="6"/>
        <v/>
      </c>
      <c r="J184" s="21" t="str">
        <f>IF($B184="","",MAX(0,$E184-MAX(0,SUMIFS(Тех_Движение!$G$2:$G$5111,Тех_Движение!$D$2:$D$5111,$C184,Тех_Движение!$B$2:$B$5111,"&lt;="&amp;Настройки!$B$6)-$F184)))</f>
        <v/>
      </c>
      <c r="K184" s="21" t="e">
        <f>IF(OR($B184="",K$3&lt;$D184+Настройки!$B$7),0,MAX(0,$E184-MAX(0,SUMIFS(Тех_Движение!$G$2:$G$5111,Тех_Движение!$D$2:$D$5111,$C184,Тех_Движение!$B$2:$B$5111,"&lt;="&amp;K$3)-$F184)))</f>
        <v>#VALUE!</v>
      </c>
      <c r="L184" s="21" t="e">
        <f>IF(OR($B184="",L$3&lt;$D184+Настройки!$B$7),0,MAX(0,$E184-MAX(0,SUMIFS(Тех_Движение!$G$2:$G$5111,Тех_Движение!$D$2:$D$5111,$C184,Тех_Движение!$B$2:$B$5111,"&lt;="&amp;L$3)-$F184)))</f>
        <v>#VALUE!</v>
      </c>
      <c r="M184" s="21" t="e">
        <f>IF(OR($B184="",M$3&lt;$D184+Настройки!$B$7),0,MAX(0,$E184-MAX(0,SUMIFS(Тех_Движение!$G$2:$G$5111,Тех_Движение!$D$2:$D$5111,$C184,Тех_Движение!$B$2:$B$5111,"&lt;="&amp;M$3)-$F184)))</f>
        <v>#VALUE!</v>
      </c>
      <c r="N184" s="21" t="e">
        <f>IF(OR($B184="",N$3&lt;$D184+Настройки!$B$7),0,MAX(0,$E184-MAX(0,SUMIFS(Тех_Движение!$G$2:$G$5111,Тех_Движение!$D$2:$D$5111,$C184,Тех_Движение!$B$2:$B$5111,"&lt;="&amp;N$3)-$F184)))</f>
        <v>#VALUE!</v>
      </c>
      <c r="O184" s="21" t="e">
        <f>IF(OR($B184="",O$3&lt;$D184+Настройки!$B$7),0,MAX(0,$E184-MAX(0,SUMIFS(Тех_Движение!$G$2:$G$5111,Тех_Движение!$D$2:$D$5111,$C184,Тех_Движение!$B$2:$B$5111,"&lt;="&amp;O$3)-$F184)))</f>
        <v>#VALUE!</v>
      </c>
      <c r="P184" s="21" t="e">
        <f>IF(OR($B184="",P$3&lt;$D184+Настройки!$B$7),0,MAX(0,$E184-MAX(0,SUMIFS(Тех_Движение!$G$2:$G$5111,Тех_Движение!$D$2:$D$5111,$C184,Тех_Движение!$B$2:$B$5111,"&lt;="&amp;P$3)-$F184)))</f>
        <v>#VALUE!</v>
      </c>
      <c r="Q184" s="21" t="e">
        <f>IF(OR($B184="",Q$3&lt;$D184+Настройки!$B$7),0,MAX(0,$E184-MAX(0,SUMIFS(Тех_Движение!$G$2:$G$5111,Тех_Движение!$D$2:$D$5111,$C184,Тех_Движение!$B$2:$B$5111,"&lt;="&amp;Q$3)-$F184)))</f>
        <v>#VALUE!</v>
      </c>
      <c r="R184" s="21" t="str">
        <f t="shared" si="7"/>
        <v/>
      </c>
      <c r="S184" s="23" t="str">
        <f>IF($B184="","",VLOOKUP($C184,Настройки!$A$11:$L$17,9,FALSE))</f>
        <v/>
      </c>
      <c r="T184" s="23" t="str">
        <f t="shared" si="8"/>
        <v/>
      </c>
    </row>
    <row r="185" spans="1:20" x14ac:dyDescent="0.3">
      <c r="A185" s="20">
        <f>Тех_Движение!$A$182</f>
        <v>181</v>
      </c>
      <c r="B185" s="20" t="str">
        <f>IF(Тех_Движение!$F$182&gt;0,Тех_Движение!$I$182,"")</f>
        <v/>
      </c>
      <c r="C185" s="20" t="str">
        <f>IF($B185="","",Тех_Движение!$D$182)</f>
        <v/>
      </c>
      <c r="D185" s="9" t="str">
        <f>IF($B185="","",Тех_Движение!$B$182)</f>
        <v/>
      </c>
      <c r="E185" s="21" t="str">
        <f>IF($B185="","",Тех_Движение!$F$182)</f>
        <v/>
      </c>
      <c r="F185" s="21" t="str">
        <f>IF($B185="","",SUMIFS($E$5:$E184,$C$5:$C184,$C185))</f>
        <v/>
      </c>
      <c r="G185" s="21" t="str">
        <f>IF($B185="","",MAX(0,$E185-MAX(0,SUMIFS(Тех_Движение!$G$2:$G$5111,Тех_Движение!$D$2:$D$5111,$C185,Тех_Движение!$B$2:$B$5111,"&lt;="&amp;Настройки!$B$5-1)-$F185)))</f>
        <v/>
      </c>
      <c r="H185" s="21" t="str">
        <f>IF($B185="","",IF(AND($D185&gt;=Настройки!$B$5,$D185&lt;=Настройки!$B$6),$E185,0))</f>
        <v/>
      </c>
      <c r="I185" s="21" t="str">
        <f t="shared" si="6"/>
        <v/>
      </c>
      <c r="J185" s="21" t="str">
        <f>IF($B185="","",MAX(0,$E185-MAX(0,SUMIFS(Тех_Движение!$G$2:$G$5111,Тех_Движение!$D$2:$D$5111,$C185,Тех_Движение!$B$2:$B$5111,"&lt;="&amp;Настройки!$B$6)-$F185)))</f>
        <v/>
      </c>
      <c r="K185" s="21" t="e">
        <f>IF(OR($B185="",K$3&lt;$D185+Настройки!$B$7),0,MAX(0,$E185-MAX(0,SUMIFS(Тех_Движение!$G$2:$G$5111,Тех_Движение!$D$2:$D$5111,$C185,Тех_Движение!$B$2:$B$5111,"&lt;="&amp;K$3)-$F185)))</f>
        <v>#VALUE!</v>
      </c>
      <c r="L185" s="21" t="e">
        <f>IF(OR($B185="",L$3&lt;$D185+Настройки!$B$7),0,MAX(0,$E185-MAX(0,SUMIFS(Тех_Движение!$G$2:$G$5111,Тех_Движение!$D$2:$D$5111,$C185,Тех_Движение!$B$2:$B$5111,"&lt;="&amp;L$3)-$F185)))</f>
        <v>#VALUE!</v>
      </c>
      <c r="M185" s="21" t="e">
        <f>IF(OR($B185="",M$3&lt;$D185+Настройки!$B$7),0,MAX(0,$E185-MAX(0,SUMIFS(Тех_Движение!$G$2:$G$5111,Тех_Движение!$D$2:$D$5111,$C185,Тех_Движение!$B$2:$B$5111,"&lt;="&amp;M$3)-$F185)))</f>
        <v>#VALUE!</v>
      </c>
      <c r="N185" s="21" t="e">
        <f>IF(OR($B185="",N$3&lt;$D185+Настройки!$B$7),0,MAX(0,$E185-MAX(0,SUMIFS(Тех_Движение!$G$2:$G$5111,Тех_Движение!$D$2:$D$5111,$C185,Тех_Движение!$B$2:$B$5111,"&lt;="&amp;N$3)-$F185)))</f>
        <v>#VALUE!</v>
      </c>
      <c r="O185" s="21" t="e">
        <f>IF(OR($B185="",O$3&lt;$D185+Настройки!$B$7),0,MAX(0,$E185-MAX(0,SUMIFS(Тех_Движение!$G$2:$G$5111,Тех_Движение!$D$2:$D$5111,$C185,Тех_Движение!$B$2:$B$5111,"&lt;="&amp;O$3)-$F185)))</f>
        <v>#VALUE!</v>
      </c>
      <c r="P185" s="21" t="e">
        <f>IF(OR($B185="",P$3&lt;$D185+Настройки!$B$7),0,MAX(0,$E185-MAX(0,SUMIFS(Тех_Движение!$G$2:$G$5111,Тех_Движение!$D$2:$D$5111,$C185,Тех_Движение!$B$2:$B$5111,"&lt;="&amp;P$3)-$F185)))</f>
        <v>#VALUE!</v>
      </c>
      <c r="Q185" s="21" t="e">
        <f>IF(OR($B185="",Q$3&lt;$D185+Настройки!$B$7),0,MAX(0,$E185-MAX(0,SUMIFS(Тех_Движение!$G$2:$G$5111,Тех_Движение!$D$2:$D$5111,$C185,Тех_Движение!$B$2:$B$5111,"&lt;="&amp;Q$3)-$F185)))</f>
        <v>#VALUE!</v>
      </c>
      <c r="R185" s="21" t="str">
        <f t="shared" si="7"/>
        <v/>
      </c>
      <c r="S185" s="23" t="str">
        <f>IF($B185="","",VLOOKUP($C185,Настройки!$A$11:$L$17,9,FALSE))</f>
        <v/>
      </c>
      <c r="T185" s="23" t="str">
        <f t="shared" si="8"/>
        <v/>
      </c>
    </row>
    <row r="186" spans="1:20" x14ac:dyDescent="0.3">
      <c r="A186" s="20">
        <f>Тех_Движение!$A$183</f>
        <v>182</v>
      </c>
      <c r="B186" s="20" t="str">
        <f>IF(Тех_Движение!$F$183&gt;0,Тех_Движение!$I$183,"")</f>
        <v/>
      </c>
      <c r="C186" s="20" t="str">
        <f>IF($B186="","",Тех_Движение!$D$183)</f>
        <v/>
      </c>
      <c r="D186" s="9" t="str">
        <f>IF($B186="","",Тех_Движение!$B$183)</f>
        <v/>
      </c>
      <c r="E186" s="21" t="str">
        <f>IF($B186="","",Тех_Движение!$F$183)</f>
        <v/>
      </c>
      <c r="F186" s="21" t="str">
        <f>IF($B186="","",SUMIFS($E$5:$E185,$C$5:$C185,$C186))</f>
        <v/>
      </c>
      <c r="G186" s="21" t="str">
        <f>IF($B186="","",MAX(0,$E186-MAX(0,SUMIFS(Тех_Движение!$G$2:$G$5111,Тех_Движение!$D$2:$D$5111,$C186,Тех_Движение!$B$2:$B$5111,"&lt;="&amp;Настройки!$B$5-1)-$F186)))</f>
        <v/>
      </c>
      <c r="H186" s="21" t="str">
        <f>IF($B186="","",IF(AND($D186&gt;=Настройки!$B$5,$D186&lt;=Настройки!$B$6),$E186,0))</f>
        <v/>
      </c>
      <c r="I186" s="21" t="str">
        <f t="shared" si="6"/>
        <v/>
      </c>
      <c r="J186" s="21" t="str">
        <f>IF($B186="","",MAX(0,$E186-MAX(0,SUMIFS(Тех_Движение!$G$2:$G$5111,Тех_Движение!$D$2:$D$5111,$C186,Тех_Движение!$B$2:$B$5111,"&lt;="&amp;Настройки!$B$6)-$F186)))</f>
        <v/>
      </c>
      <c r="K186" s="21" t="e">
        <f>IF(OR($B186="",K$3&lt;$D186+Настройки!$B$7),0,MAX(0,$E186-MAX(0,SUMIFS(Тех_Движение!$G$2:$G$5111,Тех_Движение!$D$2:$D$5111,$C186,Тех_Движение!$B$2:$B$5111,"&lt;="&amp;K$3)-$F186)))</f>
        <v>#VALUE!</v>
      </c>
      <c r="L186" s="21" t="e">
        <f>IF(OR($B186="",L$3&lt;$D186+Настройки!$B$7),0,MAX(0,$E186-MAX(0,SUMIFS(Тех_Движение!$G$2:$G$5111,Тех_Движение!$D$2:$D$5111,$C186,Тех_Движение!$B$2:$B$5111,"&lt;="&amp;L$3)-$F186)))</f>
        <v>#VALUE!</v>
      </c>
      <c r="M186" s="21" t="e">
        <f>IF(OR($B186="",M$3&lt;$D186+Настройки!$B$7),0,MAX(0,$E186-MAX(0,SUMIFS(Тех_Движение!$G$2:$G$5111,Тех_Движение!$D$2:$D$5111,$C186,Тех_Движение!$B$2:$B$5111,"&lt;="&amp;M$3)-$F186)))</f>
        <v>#VALUE!</v>
      </c>
      <c r="N186" s="21" t="e">
        <f>IF(OR($B186="",N$3&lt;$D186+Настройки!$B$7),0,MAX(0,$E186-MAX(0,SUMIFS(Тех_Движение!$G$2:$G$5111,Тех_Движение!$D$2:$D$5111,$C186,Тех_Движение!$B$2:$B$5111,"&lt;="&amp;N$3)-$F186)))</f>
        <v>#VALUE!</v>
      </c>
      <c r="O186" s="21" t="e">
        <f>IF(OR($B186="",O$3&lt;$D186+Настройки!$B$7),0,MAX(0,$E186-MAX(0,SUMIFS(Тех_Движение!$G$2:$G$5111,Тех_Движение!$D$2:$D$5111,$C186,Тех_Движение!$B$2:$B$5111,"&lt;="&amp;O$3)-$F186)))</f>
        <v>#VALUE!</v>
      </c>
      <c r="P186" s="21" t="e">
        <f>IF(OR($B186="",P$3&lt;$D186+Настройки!$B$7),0,MAX(0,$E186-MAX(0,SUMIFS(Тех_Движение!$G$2:$G$5111,Тех_Движение!$D$2:$D$5111,$C186,Тех_Движение!$B$2:$B$5111,"&lt;="&amp;P$3)-$F186)))</f>
        <v>#VALUE!</v>
      </c>
      <c r="Q186" s="21" t="e">
        <f>IF(OR($B186="",Q$3&lt;$D186+Настройки!$B$7),0,MAX(0,$E186-MAX(0,SUMIFS(Тех_Движение!$G$2:$G$5111,Тех_Движение!$D$2:$D$5111,$C186,Тех_Движение!$B$2:$B$5111,"&lt;="&amp;Q$3)-$F186)))</f>
        <v>#VALUE!</v>
      </c>
      <c r="R186" s="21" t="str">
        <f t="shared" si="7"/>
        <v/>
      </c>
      <c r="S186" s="23" t="str">
        <f>IF($B186="","",VLOOKUP($C186,Настройки!$A$11:$L$17,9,FALSE))</f>
        <v/>
      </c>
      <c r="T186" s="23" t="str">
        <f t="shared" si="8"/>
        <v/>
      </c>
    </row>
    <row r="187" spans="1:20" x14ac:dyDescent="0.3">
      <c r="A187" s="20">
        <f>Тех_Движение!$A$184</f>
        <v>183</v>
      </c>
      <c r="B187" s="20" t="str">
        <f>IF(Тех_Движение!$F$184&gt;0,Тех_Движение!$I$184,"")</f>
        <v/>
      </c>
      <c r="C187" s="20" t="str">
        <f>IF($B187="","",Тех_Движение!$D$184)</f>
        <v/>
      </c>
      <c r="D187" s="9" t="str">
        <f>IF($B187="","",Тех_Движение!$B$184)</f>
        <v/>
      </c>
      <c r="E187" s="21" t="str">
        <f>IF($B187="","",Тех_Движение!$F$184)</f>
        <v/>
      </c>
      <c r="F187" s="21" t="str">
        <f>IF($B187="","",SUMIFS($E$5:$E186,$C$5:$C186,$C187))</f>
        <v/>
      </c>
      <c r="G187" s="21" t="str">
        <f>IF($B187="","",MAX(0,$E187-MAX(0,SUMIFS(Тех_Движение!$G$2:$G$5111,Тех_Движение!$D$2:$D$5111,$C187,Тех_Движение!$B$2:$B$5111,"&lt;="&amp;Настройки!$B$5-1)-$F187)))</f>
        <v/>
      </c>
      <c r="H187" s="21" t="str">
        <f>IF($B187="","",IF(AND($D187&gt;=Настройки!$B$5,$D187&lt;=Настройки!$B$6),$E187,0))</f>
        <v/>
      </c>
      <c r="I187" s="21" t="str">
        <f t="shared" si="6"/>
        <v/>
      </c>
      <c r="J187" s="21" t="str">
        <f>IF($B187="","",MAX(0,$E187-MAX(0,SUMIFS(Тех_Движение!$G$2:$G$5111,Тех_Движение!$D$2:$D$5111,$C187,Тех_Движение!$B$2:$B$5111,"&lt;="&amp;Настройки!$B$6)-$F187)))</f>
        <v/>
      </c>
      <c r="K187" s="21" t="e">
        <f>IF(OR($B187="",K$3&lt;$D187+Настройки!$B$7),0,MAX(0,$E187-MAX(0,SUMIFS(Тех_Движение!$G$2:$G$5111,Тех_Движение!$D$2:$D$5111,$C187,Тех_Движение!$B$2:$B$5111,"&lt;="&amp;K$3)-$F187)))</f>
        <v>#VALUE!</v>
      </c>
      <c r="L187" s="21" t="e">
        <f>IF(OR($B187="",L$3&lt;$D187+Настройки!$B$7),0,MAX(0,$E187-MAX(0,SUMIFS(Тех_Движение!$G$2:$G$5111,Тех_Движение!$D$2:$D$5111,$C187,Тех_Движение!$B$2:$B$5111,"&lt;="&amp;L$3)-$F187)))</f>
        <v>#VALUE!</v>
      </c>
      <c r="M187" s="21" t="e">
        <f>IF(OR($B187="",M$3&lt;$D187+Настройки!$B$7),0,MAX(0,$E187-MAX(0,SUMIFS(Тех_Движение!$G$2:$G$5111,Тех_Движение!$D$2:$D$5111,$C187,Тех_Движение!$B$2:$B$5111,"&lt;="&amp;M$3)-$F187)))</f>
        <v>#VALUE!</v>
      </c>
      <c r="N187" s="21" t="e">
        <f>IF(OR($B187="",N$3&lt;$D187+Настройки!$B$7),0,MAX(0,$E187-MAX(0,SUMIFS(Тех_Движение!$G$2:$G$5111,Тех_Движение!$D$2:$D$5111,$C187,Тех_Движение!$B$2:$B$5111,"&lt;="&amp;N$3)-$F187)))</f>
        <v>#VALUE!</v>
      </c>
      <c r="O187" s="21" t="e">
        <f>IF(OR($B187="",O$3&lt;$D187+Настройки!$B$7),0,MAX(0,$E187-MAX(0,SUMIFS(Тех_Движение!$G$2:$G$5111,Тех_Движение!$D$2:$D$5111,$C187,Тех_Движение!$B$2:$B$5111,"&lt;="&amp;O$3)-$F187)))</f>
        <v>#VALUE!</v>
      </c>
      <c r="P187" s="21" t="e">
        <f>IF(OR($B187="",P$3&lt;$D187+Настройки!$B$7),0,MAX(0,$E187-MAX(0,SUMIFS(Тех_Движение!$G$2:$G$5111,Тех_Движение!$D$2:$D$5111,$C187,Тех_Движение!$B$2:$B$5111,"&lt;="&amp;P$3)-$F187)))</f>
        <v>#VALUE!</v>
      </c>
      <c r="Q187" s="21" t="e">
        <f>IF(OR($B187="",Q$3&lt;$D187+Настройки!$B$7),0,MAX(0,$E187-MAX(0,SUMIFS(Тех_Движение!$G$2:$G$5111,Тех_Движение!$D$2:$D$5111,$C187,Тех_Движение!$B$2:$B$5111,"&lt;="&amp;Q$3)-$F187)))</f>
        <v>#VALUE!</v>
      </c>
      <c r="R187" s="21" t="str">
        <f t="shared" si="7"/>
        <v/>
      </c>
      <c r="S187" s="23" t="str">
        <f>IF($B187="","",VLOOKUP($C187,Настройки!$A$11:$L$17,9,FALSE))</f>
        <v/>
      </c>
      <c r="T187" s="23" t="str">
        <f t="shared" si="8"/>
        <v/>
      </c>
    </row>
    <row r="188" spans="1:20" x14ac:dyDescent="0.3">
      <c r="A188" s="20">
        <f>Тех_Движение!$A$185</f>
        <v>184</v>
      </c>
      <c r="B188" s="20" t="str">
        <f>IF(Тех_Движение!$F$185&gt;0,Тех_Движение!$I$185,"")</f>
        <v/>
      </c>
      <c r="C188" s="20" t="str">
        <f>IF($B188="","",Тех_Движение!$D$185)</f>
        <v/>
      </c>
      <c r="D188" s="9" t="str">
        <f>IF($B188="","",Тех_Движение!$B$185)</f>
        <v/>
      </c>
      <c r="E188" s="21" t="str">
        <f>IF($B188="","",Тех_Движение!$F$185)</f>
        <v/>
      </c>
      <c r="F188" s="21" t="str">
        <f>IF($B188="","",SUMIFS($E$5:$E187,$C$5:$C187,$C188))</f>
        <v/>
      </c>
      <c r="G188" s="21" t="str">
        <f>IF($B188="","",MAX(0,$E188-MAX(0,SUMIFS(Тех_Движение!$G$2:$G$5111,Тех_Движение!$D$2:$D$5111,$C188,Тех_Движение!$B$2:$B$5111,"&lt;="&amp;Настройки!$B$5-1)-$F188)))</f>
        <v/>
      </c>
      <c r="H188" s="21" t="str">
        <f>IF($B188="","",IF(AND($D188&gt;=Настройки!$B$5,$D188&lt;=Настройки!$B$6),$E188,0))</f>
        <v/>
      </c>
      <c r="I188" s="21" t="str">
        <f t="shared" si="6"/>
        <v/>
      </c>
      <c r="J188" s="21" t="str">
        <f>IF($B188="","",MAX(0,$E188-MAX(0,SUMIFS(Тех_Движение!$G$2:$G$5111,Тех_Движение!$D$2:$D$5111,$C188,Тех_Движение!$B$2:$B$5111,"&lt;="&amp;Настройки!$B$6)-$F188)))</f>
        <v/>
      </c>
      <c r="K188" s="21" t="e">
        <f>IF(OR($B188="",K$3&lt;$D188+Настройки!$B$7),0,MAX(0,$E188-MAX(0,SUMIFS(Тех_Движение!$G$2:$G$5111,Тех_Движение!$D$2:$D$5111,$C188,Тех_Движение!$B$2:$B$5111,"&lt;="&amp;K$3)-$F188)))</f>
        <v>#VALUE!</v>
      </c>
      <c r="L188" s="21" t="e">
        <f>IF(OR($B188="",L$3&lt;$D188+Настройки!$B$7),0,MAX(0,$E188-MAX(0,SUMIFS(Тех_Движение!$G$2:$G$5111,Тех_Движение!$D$2:$D$5111,$C188,Тех_Движение!$B$2:$B$5111,"&lt;="&amp;L$3)-$F188)))</f>
        <v>#VALUE!</v>
      </c>
      <c r="M188" s="21" t="e">
        <f>IF(OR($B188="",M$3&lt;$D188+Настройки!$B$7),0,MAX(0,$E188-MAX(0,SUMIFS(Тех_Движение!$G$2:$G$5111,Тех_Движение!$D$2:$D$5111,$C188,Тех_Движение!$B$2:$B$5111,"&lt;="&amp;M$3)-$F188)))</f>
        <v>#VALUE!</v>
      </c>
      <c r="N188" s="21" t="e">
        <f>IF(OR($B188="",N$3&lt;$D188+Настройки!$B$7),0,MAX(0,$E188-MAX(0,SUMIFS(Тех_Движение!$G$2:$G$5111,Тех_Движение!$D$2:$D$5111,$C188,Тех_Движение!$B$2:$B$5111,"&lt;="&amp;N$3)-$F188)))</f>
        <v>#VALUE!</v>
      </c>
      <c r="O188" s="21" t="e">
        <f>IF(OR($B188="",O$3&lt;$D188+Настройки!$B$7),0,MAX(0,$E188-MAX(0,SUMIFS(Тех_Движение!$G$2:$G$5111,Тех_Движение!$D$2:$D$5111,$C188,Тех_Движение!$B$2:$B$5111,"&lt;="&amp;O$3)-$F188)))</f>
        <v>#VALUE!</v>
      </c>
      <c r="P188" s="21" t="e">
        <f>IF(OR($B188="",P$3&lt;$D188+Настройки!$B$7),0,MAX(0,$E188-MAX(0,SUMIFS(Тех_Движение!$G$2:$G$5111,Тех_Движение!$D$2:$D$5111,$C188,Тех_Движение!$B$2:$B$5111,"&lt;="&amp;P$3)-$F188)))</f>
        <v>#VALUE!</v>
      </c>
      <c r="Q188" s="21" t="e">
        <f>IF(OR($B188="",Q$3&lt;$D188+Настройки!$B$7),0,MAX(0,$E188-MAX(0,SUMIFS(Тех_Движение!$G$2:$G$5111,Тех_Движение!$D$2:$D$5111,$C188,Тех_Движение!$B$2:$B$5111,"&lt;="&amp;Q$3)-$F188)))</f>
        <v>#VALUE!</v>
      </c>
      <c r="R188" s="21" t="str">
        <f t="shared" si="7"/>
        <v/>
      </c>
      <c r="S188" s="23" t="str">
        <f>IF($B188="","",VLOOKUP($C188,Настройки!$A$11:$L$17,9,FALSE))</f>
        <v/>
      </c>
      <c r="T188" s="23" t="str">
        <f t="shared" si="8"/>
        <v/>
      </c>
    </row>
    <row r="189" spans="1:20" x14ac:dyDescent="0.3">
      <c r="A189" s="20">
        <f>Тех_Движение!$A$186</f>
        <v>185</v>
      </c>
      <c r="B189" s="20" t="str">
        <f>IF(Тех_Движение!$F$186&gt;0,Тех_Движение!$I$186,"")</f>
        <v/>
      </c>
      <c r="C189" s="20" t="str">
        <f>IF($B189="","",Тех_Движение!$D$186)</f>
        <v/>
      </c>
      <c r="D189" s="9" t="str">
        <f>IF($B189="","",Тех_Движение!$B$186)</f>
        <v/>
      </c>
      <c r="E189" s="21" t="str">
        <f>IF($B189="","",Тех_Движение!$F$186)</f>
        <v/>
      </c>
      <c r="F189" s="21" t="str">
        <f>IF($B189="","",SUMIFS($E$5:$E188,$C$5:$C188,$C189))</f>
        <v/>
      </c>
      <c r="G189" s="21" t="str">
        <f>IF($B189="","",MAX(0,$E189-MAX(0,SUMIFS(Тех_Движение!$G$2:$G$5111,Тех_Движение!$D$2:$D$5111,$C189,Тех_Движение!$B$2:$B$5111,"&lt;="&amp;Настройки!$B$5-1)-$F189)))</f>
        <v/>
      </c>
      <c r="H189" s="21" t="str">
        <f>IF($B189="","",IF(AND($D189&gt;=Настройки!$B$5,$D189&lt;=Настройки!$B$6),$E189,0))</f>
        <v/>
      </c>
      <c r="I189" s="21" t="str">
        <f t="shared" si="6"/>
        <v/>
      </c>
      <c r="J189" s="21" t="str">
        <f>IF($B189="","",MAX(0,$E189-MAX(0,SUMIFS(Тех_Движение!$G$2:$G$5111,Тех_Движение!$D$2:$D$5111,$C189,Тех_Движение!$B$2:$B$5111,"&lt;="&amp;Настройки!$B$6)-$F189)))</f>
        <v/>
      </c>
      <c r="K189" s="21" t="e">
        <f>IF(OR($B189="",K$3&lt;$D189+Настройки!$B$7),0,MAX(0,$E189-MAX(0,SUMIFS(Тех_Движение!$G$2:$G$5111,Тех_Движение!$D$2:$D$5111,$C189,Тех_Движение!$B$2:$B$5111,"&lt;="&amp;K$3)-$F189)))</f>
        <v>#VALUE!</v>
      </c>
      <c r="L189" s="21" t="e">
        <f>IF(OR($B189="",L$3&lt;$D189+Настройки!$B$7),0,MAX(0,$E189-MAX(0,SUMIFS(Тех_Движение!$G$2:$G$5111,Тех_Движение!$D$2:$D$5111,$C189,Тех_Движение!$B$2:$B$5111,"&lt;="&amp;L$3)-$F189)))</f>
        <v>#VALUE!</v>
      </c>
      <c r="M189" s="21" t="e">
        <f>IF(OR($B189="",M$3&lt;$D189+Настройки!$B$7),0,MAX(0,$E189-MAX(0,SUMIFS(Тех_Движение!$G$2:$G$5111,Тех_Движение!$D$2:$D$5111,$C189,Тех_Движение!$B$2:$B$5111,"&lt;="&amp;M$3)-$F189)))</f>
        <v>#VALUE!</v>
      </c>
      <c r="N189" s="21" t="e">
        <f>IF(OR($B189="",N$3&lt;$D189+Настройки!$B$7),0,MAX(0,$E189-MAX(0,SUMIFS(Тех_Движение!$G$2:$G$5111,Тех_Движение!$D$2:$D$5111,$C189,Тех_Движение!$B$2:$B$5111,"&lt;="&amp;N$3)-$F189)))</f>
        <v>#VALUE!</v>
      </c>
      <c r="O189" s="21" t="e">
        <f>IF(OR($B189="",O$3&lt;$D189+Настройки!$B$7),0,MAX(0,$E189-MAX(0,SUMIFS(Тех_Движение!$G$2:$G$5111,Тех_Движение!$D$2:$D$5111,$C189,Тех_Движение!$B$2:$B$5111,"&lt;="&amp;O$3)-$F189)))</f>
        <v>#VALUE!</v>
      </c>
      <c r="P189" s="21" t="e">
        <f>IF(OR($B189="",P$3&lt;$D189+Настройки!$B$7),0,MAX(0,$E189-MAX(0,SUMIFS(Тех_Движение!$G$2:$G$5111,Тех_Движение!$D$2:$D$5111,$C189,Тех_Движение!$B$2:$B$5111,"&lt;="&amp;P$3)-$F189)))</f>
        <v>#VALUE!</v>
      </c>
      <c r="Q189" s="21" t="e">
        <f>IF(OR($B189="",Q$3&lt;$D189+Настройки!$B$7),0,MAX(0,$E189-MAX(0,SUMIFS(Тех_Движение!$G$2:$G$5111,Тех_Движение!$D$2:$D$5111,$C189,Тех_Движение!$B$2:$B$5111,"&lt;="&amp;Q$3)-$F189)))</f>
        <v>#VALUE!</v>
      </c>
      <c r="R189" s="21" t="str">
        <f t="shared" si="7"/>
        <v/>
      </c>
      <c r="S189" s="23" t="str">
        <f>IF($B189="","",VLOOKUP($C189,Настройки!$A$11:$L$17,9,FALSE))</f>
        <v/>
      </c>
      <c r="T189" s="23" t="str">
        <f t="shared" si="8"/>
        <v/>
      </c>
    </row>
    <row r="190" spans="1:20" x14ac:dyDescent="0.3">
      <c r="A190" s="20">
        <f>Тех_Движение!$A$187</f>
        <v>186</v>
      </c>
      <c r="B190" s="20" t="str">
        <f>IF(Тех_Движение!$F$187&gt;0,Тех_Движение!$I$187,"")</f>
        <v/>
      </c>
      <c r="C190" s="20" t="str">
        <f>IF($B190="","",Тех_Движение!$D$187)</f>
        <v/>
      </c>
      <c r="D190" s="9" t="str">
        <f>IF($B190="","",Тех_Движение!$B$187)</f>
        <v/>
      </c>
      <c r="E190" s="21" t="str">
        <f>IF($B190="","",Тех_Движение!$F$187)</f>
        <v/>
      </c>
      <c r="F190" s="21" t="str">
        <f>IF($B190="","",SUMIFS($E$5:$E189,$C$5:$C189,$C190))</f>
        <v/>
      </c>
      <c r="G190" s="21" t="str">
        <f>IF($B190="","",MAX(0,$E190-MAX(0,SUMIFS(Тех_Движение!$G$2:$G$5111,Тех_Движение!$D$2:$D$5111,$C190,Тех_Движение!$B$2:$B$5111,"&lt;="&amp;Настройки!$B$5-1)-$F190)))</f>
        <v/>
      </c>
      <c r="H190" s="21" t="str">
        <f>IF($B190="","",IF(AND($D190&gt;=Настройки!$B$5,$D190&lt;=Настройки!$B$6),$E190,0))</f>
        <v/>
      </c>
      <c r="I190" s="21" t="str">
        <f t="shared" si="6"/>
        <v/>
      </c>
      <c r="J190" s="21" t="str">
        <f>IF($B190="","",MAX(0,$E190-MAX(0,SUMIFS(Тех_Движение!$G$2:$G$5111,Тех_Движение!$D$2:$D$5111,$C190,Тех_Движение!$B$2:$B$5111,"&lt;="&amp;Настройки!$B$6)-$F190)))</f>
        <v/>
      </c>
      <c r="K190" s="21" t="e">
        <f>IF(OR($B190="",K$3&lt;$D190+Настройки!$B$7),0,MAX(0,$E190-MAX(0,SUMIFS(Тех_Движение!$G$2:$G$5111,Тех_Движение!$D$2:$D$5111,$C190,Тех_Движение!$B$2:$B$5111,"&lt;="&amp;K$3)-$F190)))</f>
        <v>#VALUE!</v>
      </c>
      <c r="L190" s="21" t="e">
        <f>IF(OR($B190="",L$3&lt;$D190+Настройки!$B$7),0,MAX(0,$E190-MAX(0,SUMIFS(Тех_Движение!$G$2:$G$5111,Тех_Движение!$D$2:$D$5111,$C190,Тех_Движение!$B$2:$B$5111,"&lt;="&amp;L$3)-$F190)))</f>
        <v>#VALUE!</v>
      </c>
      <c r="M190" s="21" t="e">
        <f>IF(OR($B190="",M$3&lt;$D190+Настройки!$B$7),0,MAX(0,$E190-MAX(0,SUMIFS(Тех_Движение!$G$2:$G$5111,Тех_Движение!$D$2:$D$5111,$C190,Тех_Движение!$B$2:$B$5111,"&lt;="&amp;M$3)-$F190)))</f>
        <v>#VALUE!</v>
      </c>
      <c r="N190" s="21" t="e">
        <f>IF(OR($B190="",N$3&lt;$D190+Настройки!$B$7),0,MAX(0,$E190-MAX(0,SUMIFS(Тех_Движение!$G$2:$G$5111,Тех_Движение!$D$2:$D$5111,$C190,Тех_Движение!$B$2:$B$5111,"&lt;="&amp;N$3)-$F190)))</f>
        <v>#VALUE!</v>
      </c>
      <c r="O190" s="21" t="e">
        <f>IF(OR($B190="",O$3&lt;$D190+Настройки!$B$7),0,MAX(0,$E190-MAX(0,SUMIFS(Тех_Движение!$G$2:$G$5111,Тех_Движение!$D$2:$D$5111,$C190,Тех_Движение!$B$2:$B$5111,"&lt;="&amp;O$3)-$F190)))</f>
        <v>#VALUE!</v>
      </c>
      <c r="P190" s="21" t="e">
        <f>IF(OR($B190="",P$3&lt;$D190+Настройки!$B$7),0,MAX(0,$E190-MAX(0,SUMIFS(Тех_Движение!$G$2:$G$5111,Тех_Движение!$D$2:$D$5111,$C190,Тех_Движение!$B$2:$B$5111,"&lt;="&amp;P$3)-$F190)))</f>
        <v>#VALUE!</v>
      </c>
      <c r="Q190" s="21" t="e">
        <f>IF(OR($B190="",Q$3&lt;$D190+Настройки!$B$7),0,MAX(0,$E190-MAX(0,SUMIFS(Тех_Движение!$G$2:$G$5111,Тех_Движение!$D$2:$D$5111,$C190,Тех_Движение!$B$2:$B$5111,"&lt;="&amp;Q$3)-$F190)))</f>
        <v>#VALUE!</v>
      </c>
      <c r="R190" s="21" t="str">
        <f t="shared" si="7"/>
        <v/>
      </c>
      <c r="S190" s="23" t="str">
        <f>IF($B190="","",VLOOKUP($C190,Настройки!$A$11:$L$17,9,FALSE))</f>
        <v/>
      </c>
      <c r="T190" s="23" t="str">
        <f t="shared" si="8"/>
        <v/>
      </c>
    </row>
    <row r="191" spans="1:20" x14ac:dyDescent="0.3">
      <c r="A191" s="20">
        <f>Тех_Движение!$A$188</f>
        <v>187</v>
      </c>
      <c r="B191" s="20" t="str">
        <f>IF(Тех_Движение!$F$188&gt;0,Тех_Движение!$I$188,"")</f>
        <v/>
      </c>
      <c r="C191" s="20" t="str">
        <f>IF($B191="","",Тех_Движение!$D$188)</f>
        <v/>
      </c>
      <c r="D191" s="9" t="str">
        <f>IF($B191="","",Тех_Движение!$B$188)</f>
        <v/>
      </c>
      <c r="E191" s="21" t="str">
        <f>IF($B191="","",Тех_Движение!$F$188)</f>
        <v/>
      </c>
      <c r="F191" s="21" t="str">
        <f>IF($B191="","",SUMIFS($E$5:$E190,$C$5:$C190,$C191))</f>
        <v/>
      </c>
      <c r="G191" s="21" t="str">
        <f>IF($B191="","",MAX(0,$E191-MAX(0,SUMIFS(Тех_Движение!$G$2:$G$5111,Тех_Движение!$D$2:$D$5111,$C191,Тех_Движение!$B$2:$B$5111,"&lt;="&amp;Настройки!$B$5-1)-$F191)))</f>
        <v/>
      </c>
      <c r="H191" s="21" t="str">
        <f>IF($B191="","",IF(AND($D191&gt;=Настройки!$B$5,$D191&lt;=Настройки!$B$6),$E191,0))</f>
        <v/>
      </c>
      <c r="I191" s="21" t="str">
        <f t="shared" si="6"/>
        <v/>
      </c>
      <c r="J191" s="21" t="str">
        <f>IF($B191="","",MAX(0,$E191-MAX(0,SUMIFS(Тех_Движение!$G$2:$G$5111,Тех_Движение!$D$2:$D$5111,$C191,Тех_Движение!$B$2:$B$5111,"&lt;="&amp;Настройки!$B$6)-$F191)))</f>
        <v/>
      </c>
      <c r="K191" s="21" t="e">
        <f>IF(OR($B191="",K$3&lt;$D191+Настройки!$B$7),0,MAX(0,$E191-MAX(0,SUMIFS(Тех_Движение!$G$2:$G$5111,Тех_Движение!$D$2:$D$5111,$C191,Тех_Движение!$B$2:$B$5111,"&lt;="&amp;K$3)-$F191)))</f>
        <v>#VALUE!</v>
      </c>
      <c r="L191" s="21" t="e">
        <f>IF(OR($B191="",L$3&lt;$D191+Настройки!$B$7),0,MAX(0,$E191-MAX(0,SUMIFS(Тех_Движение!$G$2:$G$5111,Тех_Движение!$D$2:$D$5111,$C191,Тех_Движение!$B$2:$B$5111,"&lt;="&amp;L$3)-$F191)))</f>
        <v>#VALUE!</v>
      </c>
      <c r="M191" s="21" t="e">
        <f>IF(OR($B191="",M$3&lt;$D191+Настройки!$B$7),0,MAX(0,$E191-MAX(0,SUMIFS(Тех_Движение!$G$2:$G$5111,Тех_Движение!$D$2:$D$5111,$C191,Тех_Движение!$B$2:$B$5111,"&lt;="&amp;M$3)-$F191)))</f>
        <v>#VALUE!</v>
      </c>
      <c r="N191" s="21" t="e">
        <f>IF(OR($B191="",N$3&lt;$D191+Настройки!$B$7),0,MAX(0,$E191-MAX(0,SUMIFS(Тех_Движение!$G$2:$G$5111,Тех_Движение!$D$2:$D$5111,$C191,Тех_Движение!$B$2:$B$5111,"&lt;="&amp;N$3)-$F191)))</f>
        <v>#VALUE!</v>
      </c>
      <c r="O191" s="21" t="e">
        <f>IF(OR($B191="",O$3&lt;$D191+Настройки!$B$7),0,MAX(0,$E191-MAX(0,SUMIFS(Тех_Движение!$G$2:$G$5111,Тех_Движение!$D$2:$D$5111,$C191,Тех_Движение!$B$2:$B$5111,"&lt;="&amp;O$3)-$F191)))</f>
        <v>#VALUE!</v>
      </c>
      <c r="P191" s="21" t="e">
        <f>IF(OR($B191="",P$3&lt;$D191+Настройки!$B$7),0,MAX(0,$E191-MAX(0,SUMIFS(Тех_Движение!$G$2:$G$5111,Тех_Движение!$D$2:$D$5111,$C191,Тех_Движение!$B$2:$B$5111,"&lt;="&amp;P$3)-$F191)))</f>
        <v>#VALUE!</v>
      </c>
      <c r="Q191" s="21" t="e">
        <f>IF(OR($B191="",Q$3&lt;$D191+Настройки!$B$7),0,MAX(0,$E191-MAX(0,SUMIFS(Тех_Движение!$G$2:$G$5111,Тех_Движение!$D$2:$D$5111,$C191,Тех_Движение!$B$2:$B$5111,"&lt;="&amp;Q$3)-$F191)))</f>
        <v>#VALUE!</v>
      </c>
      <c r="R191" s="21" t="str">
        <f t="shared" si="7"/>
        <v/>
      </c>
      <c r="S191" s="23" t="str">
        <f>IF($B191="","",VLOOKUP($C191,Настройки!$A$11:$L$17,9,FALSE))</f>
        <v/>
      </c>
      <c r="T191" s="23" t="str">
        <f t="shared" si="8"/>
        <v/>
      </c>
    </row>
    <row r="192" spans="1:20" x14ac:dyDescent="0.3">
      <c r="A192" s="20">
        <f>Тех_Движение!$A$189</f>
        <v>188</v>
      </c>
      <c r="B192" s="20" t="str">
        <f>IF(Тех_Движение!$F$189&gt;0,Тех_Движение!$I$189,"")</f>
        <v/>
      </c>
      <c r="C192" s="20" t="str">
        <f>IF($B192="","",Тех_Движение!$D$189)</f>
        <v/>
      </c>
      <c r="D192" s="9" t="str">
        <f>IF($B192="","",Тех_Движение!$B$189)</f>
        <v/>
      </c>
      <c r="E192" s="21" t="str">
        <f>IF($B192="","",Тех_Движение!$F$189)</f>
        <v/>
      </c>
      <c r="F192" s="21" t="str">
        <f>IF($B192="","",SUMIFS($E$5:$E191,$C$5:$C191,$C192))</f>
        <v/>
      </c>
      <c r="G192" s="21" t="str">
        <f>IF($B192="","",MAX(0,$E192-MAX(0,SUMIFS(Тех_Движение!$G$2:$G$5111,Тех_Движение!$D$2:$D$5111,$C192,Тех_Движение!$B$2:$B$5111,"&lt;="&amp;Настройки!$B$5-1)-$F192)))</f>
        <v/>
      </c>
      <c r="H192" s="21" t="str">
        <f>IF($B192="","",IF(AND($D192&gt;=Настройки!$B$5,$D192&lt;=Настройки!$B$6),$E192,0))</f>
        <v/>
      </c>
      <c r="I192" s="21" t="str">
        <f t="shared" si="6"/>
        <v/>
      </c>
      <c r="J192" s="21" t="str">
        <f>IF($B192="","",MAX(0,$E192-MAX(0,SUMIFS(Тех_Движение!$G$2:$G$5111,Тех_Движение!$D$2:$D$5111,$C192,Тех_Движение!$B$2:$B$5111,"&lt;="&amp;Настройки!$B$6)-$F192)))</f>
        <v/>
      </c>
      <c r="K192" s="21" t="e">
        <f>IF(OR($B192="",K$3&lt;$D192+Настройки!$B$7),0,MAX(0,$E192-MAX(0,SUMIFS(Тех_Движение!$G$2:$G$5111,Тех_Движение!$D$2:$D$5111,$C192,Тех_Движение!$B$2:$B$5111,"&lt;="&amp;K$3)-$F192)))</f>
        <v>#VALUE!</v>
      </c>
      <c r="L192" s="21" t="e">
        <f>IF(OR($B192="",L$3&lt;$D192+Настройки!$B$7),0,MAX(0,$E192-MAX(0,SUMIFS(Тех_Движение!$G$2:$G$5111,Тех_Движение!$D$2:$D$5111,$C192,Тех_Движение!$B$2:$B$5111,"&lt;="&amp;L$3)-$F192)))</f>
        <v>#VALUE!</v>
      </c>
      <c r="M192" s="21" t="e">
        <f>IF(OR($B192="",M$3&lt;$D192+Настройки!$B$7),0,MAX(0,$E192-MAX(0,SUMIFS(Тех_Движение!$G$2:$G$5111,Тех_Движение!$D$2:$D$5111,$C192,Тех_Движение!$B$2:$B$5111,"&lt;="&amp;M$3)-$F192)))</f>
        <v>#VALUE!</v>
      </c>
      <c r="N192" s="21" t="e">
        <f>IF(OR($B192="",N$3&lt;$D192+Настройки!$B$7),0,MAX(0,$E192-MAX(0,SUMIFS(Тех_Движение!$G$2:$G$5111,Тех_Движение!$D$2:$D$5111,$C192,Тех_Движение!$B$2:$B$5111,"&lt;="&amp;N$3)-$F192)))</f>
        <v>#VALUE!</v>
      </c>
      <c r="O192" s="21" t="e">
        <f>IF(OR($B192="",O$3&lt;$D192+Настройки!$B$7),0,MAX(0,$E192-MAX(0,SUMIFS(Тех_Движение!$G$2:$G$5111,Тех_Движение!$D$2:$D$5111,$C192,Тех_Движение!$B$2:$B$5111,"&lt;="&amp;O$3)-$F192)))</f>
        <v>#VALUE!</v>
      </c>
      <c r="P192" s="21" t="e">
        <f>IF(OR($B192="",P$3&lt;$D192+Настройки!$B$7),0,MAX(0,$E192-MAX(0,SUMIFS(Тех_Движение!$G$2:$G$5111,Тех_Движение!$D$2:$D$5111,$C192,Тех_Движение!$B$2:$B$5111,"&lt;="&amp;P$3)-$F192)))</f>
        <v>#VALUE!</v>
      </c>
      <c r="Q192" s="21" t="e">
        <f>IF(OR($B192="",Q$3&lt;$D192+Настройки!$B$7),0,MAX(0,$E192-MAX(0,SUMIFS(Тех_Движение!$G$2:$G$5111,Тех_Движение!$D$2:$D$5111,$C192,Тех_Движение!$B$2:$B$5111,"&lt;="&amp;Q$3)-$F192)))</f>
        <v>#VALUE!</v>
      </c>
      <c r="R192" s="21" t="str">
        <f t="shared" si="7"/>
        <v/>
      </c>
      <c r="S192" s="23" t="str">
        <f>IF($B192="","",VLOOKUP($C192,Настройки!$A$11:$L$17,9,FALSE))</f>
        <v/>
      </c>
      <c r="T192" s="23" t="str">
        <f t="shared" si="8"/>
        <v/>
      </c>
    </row>
    <row r="193" spans="1:20" x14ac:dyDescent="0.3">
      <c r="A193" s="20">
        <f>Тех_Движение!$A$190</f>
        <v>189</v>
      </c>
      <c r="B193" s="20" t="str">
        <f>IF(Тех_Движение!$F$190&gt;0,Тех_Движение!$I$190,"")</f>
        <v/>
      </c>
      <c r="C193" s="20" t="str">
        <f>IF($B193="","",Тех_Движение!$D$190)</f>
        <v/>
      </c>
      <c r="D193" s="9" t="str">
        <f>IF($B193="","",Тех_Движение!$B$190)</f>
        <v/>
      </c>
      <c r="E193" s="21" t="str">
        <f>IF($B193="","",Тех_Движение!$F$190)</f>
        <v/>
      </c>
      <c r="F193" s="21" t="str">
        <f>IF($B193="","",SUMIFS($E$5:$E192,$C$5:$C192,$C193))</f>
        <v/>
      </c>
      <c r="G193" s="21" t="str">
        <f>IF($B193="","",MAX(0,$E193-MAX(0,SUMIFS(Тех_Движение!$G$2:$G$5111,Тех_Движение!$D$2:$D$5111,$C193,Тех_Движение!$B$2:$B$5111,"&lt;="&amp;Настройки!$B$5-1)-$F193)))</f>
        <v/>
      </c>
      <c r="H193" s="21" t="str">
        <f>IF($B193="","",IF(AND($D193&gt;=Настройки!$B$5,$D193&lt;=Настройки!$B$6),$E193,0))</f>
        <v/>
      </c>
      <c r="I193" s="21" t="str">
        <f t="shared" si="6"/>
        <v/>
      </c>
      <c r="J193" s="21" t="str">
        <f>IF($B193="","",MAX(0,$E193-MAX(0,SUMIFS(Тех_Движение!$G$2:$G$5111,Тех_Движение!$D$2:$D$5111,$C193,Тех_Движение!$B$2:$B$5111,"&lt;="&amp;Настройки!$B$6)-$F193)))</f>
        <v/>
      </c>
      <c r="K193" s="21" t="e">
        <f>IF(OR($B193="",K$3&lt;$D193+Настройки!$B$7),0,MAX(0,$E193-MAX(0,SUMIFS(Тех_Движение!$G$2:$G$5111,Тех_Движение!$D$2:$D$5111,$C193,Тех_Движение!$B$2:$B$5111,"&lt;="&amp;K$3)-$F193)))</f>
        <v>#VALUE!</v>
      </c>
      <c r="L193" s="21" t="e">
        <f>IF(OR($B193="",L$3&lt;$D193+Настройки!$B$7),0,MAX(0,$E193-MAX(0,SUMIFS(Тех_Движение!$G$2:$G$5111,Тех_Движение!$D$2:$D$5111,$C193,Тех_Движение!$B$2:$B$5111,"&lt;="&amp;L$3)-$F193)))</f>
        <v>#VALUE!</v>
      </c>
      <c r="M193" s="21" t="e">
        <f>IF(OR($B193="",M$3&lt;$D193+Настройки!$B$7),0,MAX(0,$E193-MAX(0,SUMIFS(Тех_Движение!$G$2:$G$5111,Тех_Движение!$D$2:$D$5111,$C193,Тех_Движение!$B$2:$B$5111,"&lt;="&amp;M$3)-$F193)))</f>
        <v>#VALUE!</v>
      </c>
      <c r="N193" s="21" t="e">
        <f>IF(OR($B193="",N$3&lt;$D193+Настройки!$B$7),0,MAX(0,$E193-MAX(0,SUMIFS(Тех_Движение!$G$2:$G$5111,Тех_Движение!$D$2:$D$5111,$C193,Тех_Движение!$B$2:$B$5111,"&lt;="&amp;N$3)-$F193)))</f>
        <v>#VALUE!</v>
      </c>
      <c r="O193" s="21" t="e">
        <f>IF(OR($B193="",O$3&lt;$D193+Настройки!$B$7),0,MAX(0,$E193-MAX(0,SUMIFS(Тех_Движение!$G$2:$G$5111,Тех_Движение!$D$2:$D$5111,$C193,Тех_Движение!$B$2:$B$5111,"&lt;="&amp;O$3)-$F193)))</f>
        <v>#VALUE!</v>
      </c>
      <c r="P193" s="21" t="e">
        <f>IF(OR($B193="",P$3&lt;$D193+Настройки!$B$7),0,MAX(0,$E193-MAX(0,SUMIFS(Тех_Движение!$G$2:$G$5111,Тех_Движение!$D$2:$D$5111,$C193,Тех_Движение!$B$2:$B$5111,"&lt;="&amp;P$3)-$F193)))</f>
        <v>#VALUE!</v>
      </c>
      <c r="Q193" s="21" t="e">
        <f>IF(OR($B193="",Q$3&lt;$D193+Настройки!$B$7),0,MAX(0,$E193-MAX(0,SUMIFS(Тех_Движение!$G$2:$G$5111,Тех_Движение!$D$2:$D$5111,$C193,Тех_Движение!$B$2:$B$5111,"&lt;="&amp;Q$3)-$F193)))</f>
        <v>#VALUE!</v>
      </c>
      <c r="R193" s="21" t="str">
        <f t="shared" si="7"/>
        <v/>
      </c>
      <c r="S193" s="23" t="str">
        <f>IF($B193="","",VLOOKUP($C193,Настройки!$A$11:$L$17,9,FALSE))</f>
        <v/>
      </c>
      <c r="T193" s="23" t="str">
        <f t="shared" si="8"/>
        <v/>
      </c>
    </row>
    <row r="194" spans="1:20" x14ac:dyDescent="0.3">
      <c r="A194" s="20">
        <f>Тех_Движение!$A$191</f>
        <v>190</v>
      </c>
      <c r="B194" s="20" t="str">
        <f>IF(Тех_Движение!$F$191&gt;0,Тех_Движение!$I$191,"")</f>
        <v>dd.mm_АК-10</v>
      </c>
      <c r="C194" s="20" t="str">
        <f>IF($B194="","",Тех_Движение!$D$191)</f>
        <v>АК-10</v>
      </c>
      <c r="D194" s="9">
        <f>IF($B194="","",Тех_Движение!$B$191)</f>
        <v>46268</v>
      </c>
      <c r="E194" s="21">
        <f>IF($B194="","",Тех_Движение!$F$191)</f>
        <v>10</v>
      </c>
      <c r="F194" s="21">
        <f>IF($B194="","",SUMIFS($E$5:$E193,$C$5:$C193,$C194))</f>
        <v>20</v>
      </c>
      <c r="G194" s="21">
        <f>IF($B194="","",MAX(0,$E194-MAX(0,SUMIFS(Тех_Движение!$G$2:$G$5111,Тех_Движение!$D$2:$D$5111,$C194,Тех_Движение!$B$2:$B$5111,"&lt;="&amp;Настройки!$B$5-1)-$F194)))</f>
        <v>7</v>
      </c>
      <c r="H194" s="21">
        <f>IF($B194="","",IF(AND($D194&gt;=Настройки!$B$5,$D194&lt;=Настройки!$B$6),$E194,0))</f>
        <v>0</v>
      </c>
      <c r="I194" s="21">
        <f t="shared" si="6"/>
        <v>7</v>
      </c>
      <c r="J194" s="21">
        <f>IF($B194="","",MAX(0,$E194-MAX(0,SUMIFS(Тех_Движение!$G$2:$G$5111,Тех_Движение!$D$2:$D$5111,$C194,Тех_Движение!$B$2:$B$5111,"&lt;="&amp;Настройки!$B$6)-$F194)))</f>
        <v>0</v>
      </c>
      <c r="K194" s="21">
        <f>IF(OR($B194="",K$3&lt;$D194+Настройки!$B$7),0,MAX(0,$E194-MAX(0,SUMIFS(Тех_Движение!$G$2:$G$5111,Тех_Движение!$D$2:$D$5111,$C194,Тех_Движение!$B$2:$B$5111,"&lt;="&amp;K$3)-$F194)))</f>
        <v>5</v>
      </c>
      <c r="L194" s="21">
        <f>IF(OR($B194="",L$3&lt;$D194+Настройки!$B$7),0,MAX(0,$E194-MAX(0,SUMIFS(Тех_Движение!$G$2:$G$5111,Тех_Движение!$D$2:$D$5111,$C194,Тех_Движение!$B$2:$B$5111,"&lt;="&amp;L$3)-$F194)))</f>
        <v>5</v>
      </c>
      <c r="M194" s="21">
        <f>IF(OR($B194="",M$3&lt;$D194+Настройки!$B$7),0,MAX(0,$E194-MAX(0,SUMIFS(Тех_Движение!$G$2:$G$5111,Тех_Движение!$D$2:$D$5111,$C194,Тех_Движение!$B$2:$B$5111,"&lt;="&amp;M$3)-$F194)))</f>
        <v>4</v>
      </c>
      <c r="N194" s="21">
        <f>IF(OR($B194="",N$3&lt;$D194+Настройки!$B$7),0,MAX(0,$E194-MAX(0,SUMIFS(Тех_Движение!$G$2:$G$5111,Тех_Движение!$D$2:$D$5111,$C194,Тех_Движение!$B$2:$B$5111,"&lt;="&amp;N$3)-$F194)))</f>
        <v>3</v>
      </c>
      <c r="O194" s="21">
        <f>IF(OR($B194="",O$3&lt;$D194+Настройки!$B$7),0,MAX(0,$E194-MAX(0,SUMIFS(Тех_Движение!$G$2:$G$5111,Тех_Движение!$D$2:$D$5111,$C194,Тех_Движение!$B$2:$B$5111,"&lt;="&amp;O$3)-$F194)))</f>
        <v>2</v>
      </c>
      <c r="P194" s="21">
        <f>IF(OR($B194="",P$3&lt;$D194+Настройки!$B$7),0,MAX(0,$E194-MAX(0,SUMIFS(Тех_Движение!$G$2:$G$5111,Тех_Движение!$D$2:$D$5111,$C194,Тех_Движение!$B$2:$B$5111,"&lt;="&amp;P$3)-$F194)))</f>
        <v>2</v>
      </c>
      <c r="Q194" s="21">
        <f>IF(OR($B194="",Q$3&lt;$D194+Настройки!$B$7),0,MAX(0,$E194-MAX(0,SUMIFS(Тех_Движение!$G$2:$G$5111,Тех_Движение!$D$2:$D$5111,$C194,Тех_Движение!$B$2:$B$5111,"&lt;="&amp;Q$3)-$F194)))</f>
        <v>0</v>
      </c>
      <c r="R194" s="21">
        <f t="shared" si="7"/>
        <v>21</v>
      </c>
      <c r="S194" s="23">
        <f>IF($B194="","",VLOOKUP($C194,Настройки!$A$11:$L$17,9,FALSE))</f>
        <v>0.35714285714285721</v>
      </c>
      <c r="T194" s="23">
        <f t="shared" si="8"/>
        <v>7.5000000000000018</v>
      </c>
    </row>
    <row r="195" spans="1:20" x14ac:dyDescent="0.3">
      <c r="A195" s="20">
        <f>Тех_Движение!$A$192</f>
        <v>191</v>
      </c>
      <c r="B195" s="20" t="str">
        <f>IF(Тех_Движение!$F$192&gt;0,Тех_Движение!$I$192,"")</f>
        <v/>
      </c>
      <c r="C195" s="20" t="str">
        <f>IF($B195="","",Тех_Движение!$D$192)</f>
        <v/>
      </c>
      <c r="D195" s="9" t="str">
        <f>IF($B195="","",Тех_Движение!$B$192)</f>
        <v/>
      </c>
      <c r="E195" s="21" t="str">
        <f>IF($B195="","",Тех_Движение!$F$192)</f>
        <v/>
      </c>
      <c r="F195" s="21" t="str">
        <f>IF($B195="","",SUMIFS($E$5:$E194,$C$5:$C194,$C195))</f>
        <v/>
      </c>
      <c r="G195" s="21" t="str">
        <f>IF($B195="","",MAX(0,$E195-MAX(0,SUMIFS(Тех_Движение!$G$2:$G$5111,Тех_Движение!$D$2:$D$5111,$C195,Тех_Движение!$B$2:$B$5111,"&lt;="&amp;Настройки!$B$5-1)-$F195)))</f>
        <v/>
      </c>
      <c r="H195" s="21" t="str">
        <f>IF($B195="","",IF(AND($D195&gt;=Настройки!$B$5,$D195&lt;=Настройки!$B$6),$E195,0))</f>
        <v/>
      </c>
      <c r="I195" s="21" t="str">
        <f t="shared" si="6"/>
        <v/>
      </c>
      <c r="J195" s="21" t="str">
        <f>IF($B195="","",MAX(0,$E195-MAX(0,SUMIFS(Тех_Движение!$G$2:$G$5111,Тех_Движение!$D$2:$D$5111,$C195,Тех_Движение!$B$2:$B$5111,"&lt;="&amp;Настройки!$B$6)-$F195)))</f>
        <v/>
      </c>
      <c r="K195" s="21" t="e">
        <f>IF(OR($B195="",K$3&lt;$D195+Настройки!$B$7),0,MAX(0,$E195-MAX(0,SUMIFS(Тех_Движение!$G$2:$G$5111,Тех_Движение!$D$2:$D$5111,$C195,Тех_Движение!$B$2:$B$5111,"&lt;="&amp;K$3)-$F195)))</f>
        <v>#VALUE!</v>
      </c>
      <c r="L195" s="21" t="e">
        <f>IF(OR($B195="",L$3&lt;$D195+Настройки!$B$7),0,MAX(0,$E195-MAX(0,SUMIFS(Тех_Движение!$G$2:$G$5111,Тех_Движение!$D$2:$D$5111,$C195,Тех_Движение!$B$2:$B$5111,"&lt;="&amp;L$3)-$F195)))</f>
        <v>#VALUE!</v>
      </c>
      <c r="M195" s="21" t="e">
        <f>IF(OR($B195="",M$3&lt;$D195+Настройки!$B$7),0,MAX(0,$E195-MAX(0,SUMIFS(Тех_Движение!$G$2:$G$5111,Тех_Движение!$D$2:$D$5111,$C195,Тех_Движение!$B$2:$B$5111,"&lt;="&amp;M$3)-$F195)))</f>
        <v>#VALUE!</v>
      </c>
      <c r="N195" s="21" t="e">
        <f>IF(OR($B195="",N$3&lt;$D195+Настройки!$B$7),0,MAX(0,$E195-MAX(0,SUMIFS(Тех_Движение!$G$2:$G$5111,Тех_Движение!$D$2:$D$5111,$C195,Тех_Движение!$B$2:$B$5111,"&lt;="&amp;N$3)-$F195)))</f>
        <v>#VALUE!</v>
      </c>
      <c r="O195" s="21" t="e">
        <f>IF(OR($B195="",O$3&lt;$D195+Настройки!$B$7),0,MAX(0,$E195-MAX(0,SUMIFS(Тех_Движение!$G$2:$G$5111,Тех_Движение!$D$2:$D$5111,$C195,Тех_Движение!$B$2:$B$5111,"&lt;="&amp;O$3)-$F195)))</f>
        <v>#VALUE!</v>
      </c>
      <c r="P195" s="21" t="e">
        <f>IF(OR($B195="",P$3&lt;$D195+Настройки!$B$7),0,MAX(0,$E195-MAX(0,SUMIFS(Тех_Движение!$G$2:$G$5111,Тех_Движение!$D$2:$D$5111,$C195,Тех_Движение!$B$2:$B$5111,"&lt;="&amp;P$3)-$F195)))</f>
        <v>#VALUE!</v>
      </c>
      <c r="Q195" s="21" t="e">
        <f>IF(OR($B195="",Q$3&lt;$D195+Настройки!$B$7),0,MAX(0,$E195-MAX(0,SUMIFS(Тех_Движение!$G$2:$G$5111,Тех_Движение!$D$2:$D$5111,$C195,Тех_Движение!$B$2:$B$5111,"&lt;="&amp;Q$3)-$F195)))</f>
        <v>#VALUE!</v>
      </c>
      <c r="R195" s="21" t="str">
        <f t="shared" si="7"/>
        <v/>
      </c>
      <c r="S195" s="23" t="str">
        <f>IF($B195="","",VLOOKUP($C195,Настройки!$A$11:$L$17,9,FALSE))</f>
        <v/>
      </c>
      <c r="T195" s="23" t="str">
        <f t="shared" si="8"/>
        <v/>
      </c>
    </row>
    <row r="196" spans="1:20" x14ac:dyDescent="0.3">
      <c r="A196" s="20">
        <f>Тех_Движение!$A$193</f>
        <v>192</v>
      </c>
      <c r="B196" s="20" t="str">
        <f>IF(Тех_Движение!$F$193&gt;0,Тех_Движение!$I$193,"")</f>
        <v/>
      </c>
      <c r="C196" s="20" t="str">
        <f>IF($B196="","",Тех_Движение!$D$193)</f>
        <v/>
      </c>
      <c r="D196" s="9" t="str">
        <f>IF($B196="","",Тех_Движение!$B$193)</f>
        <v/>
      </c>
      <c r="E196" s="21" t="str">
        <f>IF($B196="","",Тех_Движение!$F$193)</f>
        <v/>
      </c>
      <c r="F196" s="21" t="str">
        <f>IF($B196="","",SUMIFS($E$5:$E195,$C$5:$C195,$C196))</f>
        <v/>
      </c>
      <c r="G196" s="21" t="str">
        <f>IF($B196="","",MAX(0,$E196-MAX(0,SUMIFS(Тех_Движение!$G$2:$G$5111,Тех_Движение!$D$2:$D$5111,$C196,Тех_Движение!$B$2:$B$5111,"&lt;="&amp;Настройки!$B$5-1)-$F196)))</f>
        <v/>
      </c>
      <c r="H196" s="21" t="str">
        <f>IF($B196="","",IF(AND($D196&gt;=Настройки!$B$5,$D196&lt;=Настройки!$B$6),$E196,0))</f>
        <v/>
      </c>
      <c r="I196" s="21" t="str">
        <f t="shared" si="6"/>
        <v/>
      </c>
      <c r="J196" s="21" t="str">
        <f>IF($B196="","",MAX(0,$E196-MAX(0,SUMIFS(Тех_Движение!$G$2:$G$5111,Тех_Движение!$D$2:$D$5111,$C196,Тех_Движение!$B$2:$B$5111,"&lt;="&amp;Настройки!$B$6)-$F196)))</f>
        <v/>
      </c>
      <c r="K196" s="21" t="e">
        <f>IF(OR($B196="",K$3&lt;$D196+Настройки!$B$7),0,MAX(0,$E196-MAX(0,SUMIFS(Тех_Движение!$G$2:$G$5111,Тех_Движение!$D$2:$D$5111,$C196,Тех_Движение!$B$2:$B$5111,"&lt;="&amp;K$3)-$F196)))</f>
        <v>#VALUE!</v>
      </c>
      <c r="L196" s="21" t="e">
        <f>IF(OR($B196="",L$3&lt;$D196+Настройки!$B$7),0,MAX(0,$E196-MAX(0,SUMIFS(Тех_Движение!$G$2:$G$5111,Тех_Движение!$D$2:$D$5111,$C196,Тех_Движение!$B$2:$B$5111,"&lt;="&amp;L$3)-$F196)))</f>
        <v>#VALUE!</v>
      </c>
      <c r="M196" s="21" t="e">
        <f>IF(OR($B196="",M$3&lt;$D196+Настройки!$B$7),0,MAX(0,$E196-MAX(0,SUMIFS(Тех_Движение!$G$2:$G$5111,Тех_Движение!$D$2:$D$5111,$C196,Тех_Движение!$B$2:$B$5111,"&lt;="&amp;M$3)-$F196)))</f>
        <v>#VALUE!</v>
      </c>
      <c r="N196" s="21" t="e">
        <f>IF(OR($B196="",N$3&lt;$D196+Настройки!$B$7),0,MAX(0,$E196-MAX(0,SUMIFS(Тех_Движение!$G$2:$G$5111,Тех_Движение!$D$2:$D$5111,$C196,Тех_Движение!$B$2:$B$5111,"&lt;="&amp;N$3)-$F196)))</f>
        <v>#VALUE!</v>
      </c>
      <c r="O196" s="21" t="e">
        <f>IF(OR($B196="",O$3&lt;$D196+Настройки!$B$7),0,MAX(0,$E196-MAX(0,SUMIFS(Тех_Движение!$G$2:$G$5111,Тех_Движение!$D$2:$D$5111,$C196,Тех_Движение!$B$2:$B$5111,"&lt;="&amp;O$3)-$F196)))</f>
        <v>#VALUE!</v>
      </c>
      <c r="P196" s="21" t="e">
        <f>IF(OR($B196="",P$3&lt;$D196+Настройки!$B$7),0,MAX(0,$E196-MAX(0,SUMIFS(Тех_Движение!$G$2:$G$5111,Тех_Движение!$D$2:$D$5111,$C196,Тех_Движение!$B$2:$B$5111,"&lt;="&amp;P$3)-$F196)))</f>
        <v>#VALUE!</v>
      </c>
      <c r="Q196" s="21" t="e">
        <f>IF(OR($B196="",Q$3&lt;$D196+Настройки!$B$7),0,MAX(0,$E196-MAX(0,SUMIFS(Тех_Движение!$G$2:$G$5111,Тех_Движение!$D$2:$D$5111,$C196,Тех_Движение!$B$2:$B$5111,"&lt;="&amp;Q$3)-$F196)))</f>
        <v>#VALUE!</v>
      </c>
      <c r="R196" s="21" t="str">
        <f t="shared" si="7"/>
        <v/>
      </c>
      <c r="S196" s="23" t="str">
        <f>IF($B196="","",VLOOKUP($C196,Настройки!$A$11:$L$17,9,FALSE))</f>
        <v/>
      </c>
      <c r="T196" s="23" t="str">
        <f t="shared" si="8"/>
        <v/>
      </c>
    </row>
    <row r="197" spans="1:20" x14ac:dyDescent="0.3">
      <c r="A197" s="20">
        <f>Тех_Движение!$A$194</f>
        <v>193</v>
      </c>
      <c r="B197" s="20" t="str">
        <f>IF(Тех_Движение!$F$194&gt;0,Тех_Движение!$I$194,"")</f>
        <v>dd.mm_Г 3500</v>
      </c>
      <c r="C197" s="20" t="str">
        <f>IF($B197="","",Тех_Движение!$D$194)</f>
        <v>Г 3500</v>
      </c>
      <c r="D197" s="9">
        <f>IF($B197="","",Тех_Движение!$B$194)</f>
        <v>46268</v>
      </c>
      <c r="E197" s="21">
        <f>IF($B197="","",Тех_Движение!$F$194)</f>
        <v>2</v>
      </c>
      <c r="F197" s="21">
        <f>IF($B197="","",SUMIFS($E$5:$E196,$C$5:$C196,$C197))</f>
        <v>24</v>
      </c>
      <c r="G197" s="21">
        <f>IF($B197="","",MAX(0,$E197-MAX(0,SUMIFS(Тех_Движение!$G$2:$G$5111,Тех_Движение!$D$2:$D$5111,$C197,Тех_Движение!$B$2:$B$5111,"&lt;="&amp;Настройки!$B$5-1)-$F197)))</f>
        <v>0</v>
      </c>
      <c r="H197" s="21">
        <f>IF($B197="","",IF(AND($D197&gt;=Настройки!$B$5,$D197&lt;=Настройки!$B$6),$E197,0))</f>
        <v>0</v>
      </c>
      <c r="I197" s="21">
        <f t="shared" ref="I197:I260" si="9">IF($B197="","",$G197+$H197-$J197)</f>
        <v>0</v>
      </c>
      <c r="J197" s="21">
        <f>IF($B197="","",MAX(0,$E197-MAX(0,SUMIFS(Тех_Движение!$G$2:$G$5111,Тех_Движение!$D$2:$D$5111,$C197,Тех_Движение!$B$2:$B$5111,"&lt;="&amp;Настройки!$B$6)-$F197)))</f>
        <v>0</v>
      </c>
      <c r="K197" s="21">
        <f>IF(OR($B197="",K$3&lt;$D197+Настройки!$B$7),0,MAX(0,$E197-MAX(0,SUMIFS(Тех_Движение!$G$2:$G$5111,Тех_Движение!$D$2:$D$5111,$C197,Тех_Движение!$B$2:$B$5111,"&lt;="&amp;K$3)-$F197)))</f>
        <v>0</v>
      </c>
      <c r="L197" s="21">
        <f>IF(OR($B197="",L$3&lt;$D197+Настройки!$B$7),0,MAX(0,$E197-MAX(0,SUMIFS(Тех_Движение!$G$2:$G$5111,Тех_Движение!$D$2:$D$5111,$C197,Тех_Движение!$B$2:$B$5111,"&lt;="&amp;L$3)-$F197)))</f>
        <v>0</v>
      </c>
      <c r="M197" s="21">
        <f>IF(OR($B197="",M$3&lt;$D197+Настройки!$B$7),0,MAX(0,$E197-MAX(0,SUMIFS(Тех_Движение!$G$2:$G$5111,Тех_Движение!$D$2:$D$5111,$C197,Тех_Движение!$B$2:$B$5111,"&lt;="&amp;M$3)-$F197)))</f>
        <v>0</v>
      </c>
      <c r="N197" s="21">
        <f>IF(OR($B197="",N$3&lt;$D197+Настройки!$B$7),0,MAX(0,$E197-MAX(0,SUMIFS(Тех_Движение!$G$2:$G$5111,Тех_Движение!$D$2:$D$5111,$C197,Тех_Движение!$B$2:$B$5111,"&lt;="&amp;N$3)-$F197)))</f>
        <v>0</v>
      </c>
      <c r="O197" s="21">
        <f>IF(OR($B197="",O$3&lt;$D197+Настройки!$B$7),0,MAX(0,$E197-MAX(0,SUMIFS(Тех_Движение!$G$2:$G$5111,Тех_Движение!$D$2:$D$5111,$C197,Тех_Движение!$B$2:$B$5111,"&lt;="&amp;O$3)-$F197)))</f>
        <v>0</v>
      </c>
      <c r="P197" s="21">
        <f>IF(OR($B197="",P$3&lt;$D197+Настройки!$B$7),0,MAX(0,$E197-MAX(0,SUMIFS(Тех_Движение!$G$2:$G$5111,Тех_Движение!$D$2:$D$5111,$C197,Тех_Движение!$B$2:$B$5111,"&lt;="&amp;P$3)-$F197)))</f>
        <v>0</v>
      </c>
      <c r="Q197" s="21">
        <f>IF(OR($B197="",Q$3&lt;$D197+Настройки!$B$7),0,MAX(0,$E197-MAX(0,SUMIFS(Тех_Движение!$G$2:$G$5111,Тех_Движение!$D$2:$D$5111,$C197,Тех_Движение!$B$2:$B$5111,"&lt;="&amp;Q$3)-$F197)))</f>
        <v>0</v>
      </c>
      <c r="R197" s="21">
        <f t="shared" ref="R197:R260" si="10">IF($B197="","",SUM($K197:$Q197))</f>
        <v>0</v>
      </c>
      <c r="S197" s="23">
        <f>IF($B197="","",VLOOKUP($C197,Настройки!$A$11:$L$17,9,FALSE))</f>
        <v>5</v>
      </c>
      <c r="T197" s="23">
        <f t="shared" ref="T197:T260" si="11">IF($B197="","",$R197*$S197)</f>
        <v>0</v>
      </c>
    </row>
    <row r="198" spans="1:20" x14ac:dyDescent="0.3">
      <c r="A198" s="20">
        <f>Тех_Движение!$A$195</f>
        <v>194</v>
      </c>
      <c r="B198" s="20" t="str">
        <f>IF(Тех_Движение!$F$195&gt;0,Тех_Движение!$I$195,"")</f>
        <v/>
      </c>
      <c r="C198" s="20" t="str">
        <f>IF($B198="","",Тех_Движение!$D$195)</f>
        <v/>
      </c>
      <c r="D198" s="9" t="str">
        <f>IF($B198="","",Тех_Движение!$B$195)</f>
        <v/>
      </c>
      <c r="E198" s="21" t="str">
        <f>IF($B198="","",Тех_Движение!$F$195)</f>
        <v/>
      </c>
      <c r="F198" s="21" t="str">
        <f>IF($B198="","",SUMIFS($E$5:$E197,$C$5:$C197,$C198))</f>
        <v/>
      </c>
      <c r="G198" s="21" t="str">
        <f>IF($B198="","",MAX(0,$E198-MAX(0,SUMIFS(Тех_Движение!$G$2:$G$5111,Тех_Движение!$D$2:$D$5111,$C198,Тех_Движение!$B$2:$B$5111,"&lt;="&amp;Настройки!$B$5-1)-$F198)))</f>
        <v/>
      </c>
      <c r="H198" s="21" t="str">
        <f>IF($B198="","",IF(AND($D198&gt;=Настройки!$B$5,$D198&lt;=Настройки!$B$6),$E198,0))</f>
        <v/>
      </c>
      <c r="I198" s="21" t="str">
        <f t="shared" si="9"/>
        <v/>
      </c>
      <c r="J198" s="21" t="str">
        <f>IF($B198="","",MAX(0,$E198-MAX(0,SUMIFS(Тех_Движение!$G$2:$G$5111,Тех_Движение!$D$2:$D$5111,$C198,Тех_Движение!$B$2:$B$5111,"&lt;="&amp;Настройки!$B$6)-$F198)))</f>
        <v/>
      </c>
      <c r="K198" s="21" t="e">
        <f>IF(OR($B198="",K$3&lt;$D198+Настройки!$B$7),0,MAX(0,$E198-MAX(0,SUMIFS(Тех_Движение!$G$2:$G$5111,Тех_Движение!$D$2:$D$5111,$C198,Тех_Движение!$B$2:$B$5111,"&lt;="&amp;K$3)-$F198)))</f>
        <v>#VALUE!</v>
      </c>
      <c r="L198" s="21" t="e">
        <f>IF(OR($B198="",L$3&lt;$D198+Настройки!$B$7),0,MAX(0,$E198-MAX(0,SUMIFS(Тех_Движение!$G$2:$G$5111,Тех_Движение!$D$2:$D$5111,$C198,Тех_Движение!$B$2:$B$5111,"&lt;="&amp;L$3)-$F198)))</f>
        <v>#VALUE!</v>
      </c>
      <c r="M198" s="21" t="e">
        <f>IF(OR($B198="",M$3&lt;$D198+Настройки!$B$7),0,MAX(0,$E198-MAX(0,SUMIFS(Тех_Движение!$G$2:$G$5111,Тех_Движение!$D$2:$D$5111,$C198,Тех_Движение!$B$2:$B$5111,"&lt;="&amp;M$3)-$F198)))</f>
        <v>#VALUE!</v>
      </c>
      <c r="N198" s="21" t="e">
        <f>IF(OR($B198="",N$3&lt;$D198+Настройки!$B$7),0,MAX(0,$E198-MAX(0,SUMIFS(Тех_Движение!$G$2:$G$5111,Тех_Движение!$D$2:$D$5111,$C198,Тех_Движение!$B$2:$B$5111,"&lt;="&amp;N$3)-$F198)))</f>
        <v>#VALUE!</v>
      </c>
      <c r="O198" s="21" t="e">
        <f>IF(OR($B198="",O$3&lt;$D198+Настройки!$B$7),0,MAX(0,$E198-MAX(0,SUMIFS(Тех_Движение!$G$2:$G$5111,Тех_Движение!$D$2:$D$5111,$C198,Тех_Движение!$B$2:$B$5111,"&lt;="&amp;O$3)-$F198)))</f>
        <v>#VALUE!</v>
      </c>
      <c r="P198" s="21" t="e">
        <f>IF(OR($B198="",P$3&lt;$D198+Настройки!$B$7),0,MAX(0,$E198-MAX(0,SUMIFS(Тех_Движение!$G$2:$G$5111,Тех_Движение!$D$2:$D$5111,$C198,Тех_Движение!$B$2:$B$5111,"&lt;="&amp;P$3)-$F198)))</f>
        <v>#VALUE!</v>
      </c>
      <c r="Q198" s="21" t="e">
        <f>IF(OR($B198="",Q$3&lt;$D198+Настройки!$B$7),0,MAX(0,$E198-MAX(0,SUMIFS(Тех_Движение!$G$2:$G$5111,Тех_Движение!$D$2:$D$5111,$C198,Тех_Движение!$B$2:$B$5111,"&lt;="&amp;Q$3)-$F198)))</f>
        <v>#VALUE!</v>
      </c>
      <c r="R198" s="21" t="str">
        <f t="shared" si="10"/>
        <v/>
      </c>
      <c r="S198" s="23" t="str">
        <f>IF($B198="","",VLOOKUP($C198,Настройки!$A$11:$L$17,9,FALSE))</f>
        <v/>
      </c>
      <c r="T198" s="23" t="str">
        <f t="shared" si="11"/>
        <v/>
      </c>
    </row>
    <row r="199" spans="1:20" x14ac:dyDescent="0.3">
      <c r="A199" s="20">
        <f>Тех_Движение!$A$196</f>
        <v>195</v>
      </c>
      <c r="B199" s="20" t="str">
        <f>IF(Тех_Движение!$F$196&gt;0,Тех_Движение!$I$196,"")</f>
        <v/>
      </c>
      <c r="C199" s="20" t="str">
        <f>IF($B199="","",Тех_Движение!$D$196)</f>
        <v/>
      </c>
      <c r="D199" s="9" t="str">
        <f>IF($B199="","",Тех_Движение!$B$196)</f>
        <v/>
      </c>
      <c r="E199" s="21" t="str">
        <f>IF($B199="","",Тех_Движение!$F$196)</f>
        <v/>
      </c>
      <c r="F199" s="21" t="str">
        <f>IF($B199="","",SUMIFS($E$5:$E198,$C$5:$C198,$C199))</f>
        <v/>
      </c>
      <c r="G199" s="21" t="str">
        <f>IF($B199="","",MAX(0,$E199-MAX(0,SUMIFS(Тех_Движение!$G$2:$G$5111,Тех_Движение!$D$2:$D$5111,$C199,Тех_Движение!$B$2:$B$5111,"&lt;="&amp;Настройки!$B$5-1)-$F199)))</f>
        <v/>
      </c>
      <c r="H199" s="21" t="str">
        <f>IF($B199="","",IF(AND($D199&gt;=Настройки!$B$5,$D199&lt;=Настройки!$B$6),$E199,0))</f>
        <v/>
      </c>
      <c r="I199" s="21" t="str">
        <f t="shared" si="9"/>
        <v/>
      </c>
      <c r="J199" s="21" t="str">
        <f>IF($B199="","",MAX(0,$E199-MAX(0,SUMIFS(Тех_Движение!$G$2:$G$5111,Тех_Движение!$D$2:$D$5111,$C199,Тех_Движение!$B$2:$B$5111,"&lt;="&amp;Настройки!$B$6)-$F199)))</f>
        <v/>
      </c>
      <c r="K199" s="21" t="e">
        <f>IF(OR($B199="",K$3&lt;$D199+Настройки!$B$7),0,MAX(0,$E199-MAX(0,SUMIFS(Тех_Движение!$G$2:$G$5111,Тех_Движение!$D$2:$D$5111,$C199,Тех_Движение!$B$2:$B$5111,"&lt;="&amp;K$3)-$F199)))</f>
        <v>#VALUE!</v>
      </c>
      <c r="L199" s="21" t="e">
        <f>IF(OR($B199="",L$3&lt;$D199+Настройки!$B$7),0,MAX(0,$E199-MAX(0,SUMIFS(Тех_Движение!$G$2:$G$5111,Тех_Движение!$D$2:$D$5111,$C199,Тех_Движение!$B$2:$B$5111,"&lt;="&amp;L$3)-$F199)))</f>
        <v>#VALUE!</v>
      </c>
      <c r="M199" s="21" t="e">
        <f>IF(OR($B199="",M$3&lt;$D199+Настройки!$B$7),0,MAX(0,$E199-MAX(0,SUMIFS(Тех_Движение!$G$2:$G$5111,Тех_Движение!$D$2:$D$5111,$C199,Тех_Движение!$B$2:$B$5111,"&lt;="&amp;M$3)-$F199)))</f>
        <v>#VALUE!</v>
      </c>
      <c r="N199" s="21" t="e">
        <f>IF(OR($B199="",N$3&lt;$D199+Настройки!$B$7),0,MAX(0,$E199-MAX(0,SUMIFS(Тех_Движение!$G$2:$G$5111,Тех_Движение!$D$2:$D$5111,$C199,Тех_Движение!$B$2:$B$5111,"&lt;="&amp;N$3)-$F199)))</f>
        <v>#VALUE!</v>
      </c>
      <c r="O199" s="21" t="e">
        <f>IF(OR($B199="",O$3&lt;$D199+Настройки!$B$7),0,MAX(0,$E199-MAX(0,SUMIFS(Тех_Движение!$G$2:$G$5111,Тех_Движение!$D$2:$D$5111,$C199,Тех_Движение!$B$2:$B$5111,"&lt;="&amp;O$3)-$F199)))</f>
        <v>#VALUE!</v>
      </c>
      <c r="P199" s="21" t="e">
        <f>IF(OR($B199="",P$3&lt;$D199+Настройки!$B$7),0,MAX(0,$E199-MAX(0,SUMIFS(Тех_Движение!$G$2:$G$5111,Тех_Движение!$D$2:$D$5111,$C199,Тех_Движение!$B$2:$B$5111,"&lt;="&amp;P$3)-$F199)))</f>
        <v>#VALUE!</v>
      </c>
      <c r="Q199" s="21" t="e">
        <f>IF(OR($B199="",Q$3&lt;$D199+Настройки!$B$7),0,MAX(0,$E199-MAX(0,SUMIFS(Тех_Движение!$G$2:$G$5111,Тех_Движение!$D$2:$D$5111,$C199,Тех_Движение!$B$2:$B$5111,"&lt;="&amp;Q$3)-$F199)))</f>
        <v>#VALUE!</v>
      </c>
      <c r="R199" s="21" t="str">
        <f t="shared" si="10"/>
        <v/>
      </c>
      <c r="S199" s="23" t="str">
        <f>IF($B199="","",VLOOKUP($C199,Настройки!$A$11:$L$17,9,FALSE))</f>
        <v/>
      </c>
      <c r="T199" s="23" t="str">
        <f t="shared" si="11"/>
        <v/>
      </c>
    </row>
    <row r="200" spans="1:20" x14ac:dyDescent="0.3">
      <c r="A200" s="20">
        <f>Тех_Движение!$A$197</f>
        <v>196</v>
      </c>
      <c r="B200" s="20" t="str">
        <f>IF(Тех_Движение!$F$197&gt;0,Тех_Движение!$I$197,"")</f>
        <v/>
      </c>
      <c r="C200" s="20" t="str">
        <f>IF($B200="","",Тех_Движение!$D$197)</f>
        <v/>
      </c>
      <c r="D200" s="9" t="str">
        <f>IF($B200="","",Тех_Движение!$B$197)</f>
        <v/>
      </c>
      <c r="E200" s="21" t="str">
        <f>IF($B200="","",Тех_Движение!$F$197)</f>
        <v/>
      </c>
      <c r="F200" s="21" t="str">
        <f>IF($B200="","",SUMIFS($E$5:$E199,$C$5:$C199,$C200))</f>
        <v/>
      </c>
      <c r="G200" s="21" t="str">
        <f>IF($B200="","",MAX(0,$E200-MAX(0,SUMIFS(Тех_Движение!$G$2:$G$5111,Тех_Движение!$D$2:$D$5111,$C200,Тех_Движение!$B$2:$B$5111,"&lt;="&amp;Настройки!$B$5-1)-$F200)))</f>
        <v/>
      </c>
      <c r="H200" s="21" t="str">
        <f>IF($B200="","",IF(AND($D200&gt;=Настройки!$B$5,$D200&lt;=Настройки!$B$6),$E200,0))</f>
        <v/>
      </c>
      <c r="I200" s="21" t="str">
        <f t="shared" si="9"/>
        <v/>
      </c>
      <c r="J200" s="21" t="str">
        <f>IF($B200="","",MAX(0,$E200-MAX(0,SUMIFS(Тех_Движение!$G$2:$G$5111,Тех_Движение!$D$2:$D$5111,$C200,Тех_Движение!$B$2:$B$5111,"&lt;="&amp;Настройки!$B$6)-$F200)))</f>
        <v/>
      </c>
      <c r="K200" s="21" t="e">
        <f>IF(OR($B200="",K$3&lt;$D200+Настройки!$B$7),0,MAX(0,$E200-MAX(0,SUMIFS(Тех_Движение!$G$2:$G$5111,Тех_Движение!$D$2:$D$5111,$C200,Тех_Движение!$B$2:$B$5111,"&lt;="&amp;K$3)-$F200)))</f>
        <v>#VALUE!</v>
      </c>
      <c r="L200" s="21" t="e">
        <f>IF(OR($B200="",L$3&lt;$D200+Настройки!$B$7),0,MAX(0,$E200-MAX(0,SUMIFS(Тех_Движение!$G$2:$G$5111,Тех_Движение!$D$2:$D$5111,$C200,Тех_Движение!$B$2:$B$5111,"&lt;="&amp;L$3)-$F200)))</f>
        <v>#VALUE!</v>
      </c>
      <c r="M200" s="21" t="e">
        <f>IF(OR($B200="",M$3&lt;$D200+Настройки!$B$7),0,MAX(0,$E200-MAX(0,SUMIFS(Тех_Движение!$G$2:$G$5111,Тех_Движение!$D$2:$D$5111,$C200,Тех_Движение!$B$2:$B$5111,"&lt;="&amp;M$3)-$F200)))</f>
        <v>#VALUE!</v>
      </c>
      <c r="N200" s="21" t="e">
        <f>IF(OR($B200="",N$3&lt;$D200+Настройки!$B$7),0,MAX(0,$E200-MAX(0,SUMIFS(Тех_Движение!$G$2:$G$5111,Тех_Движение!$D$2:$D$5111,$C200,Тех_Движение!$B$2:$B$5111,"&lt;="&amp;N$3)-$F200)))</f>
        <v>#VALUE!</v>
      </c>
      <c r="O200" s="21" t="e">
        <f>IF(OR($B200="",O$3&lt;$D200+Настройки!$B$7),0,MAX(0,$E200-MAX(0,SUMIFS(Тех_Движение!$G$2:$G$5111,Тех_Движение!$D$2:$D$5111,$C200,Тех_Движение!$B$2:$B$5111,"&lt;="&amp;O$3)-$F200)))</f>
        <v>#VALUE!</v>
      </c>
      <c r="P200" s="21" t="e">
        <f>IF(OR($B200="",P$3&lt;$D200+Настройки!$B$7),0,MAX(0,$E200-MAX(0,SUMIFS(Тех_Движение!$G$2:$G$5111,Тех_Движение!$D$2:$D$5111,$C200,Тех_Движение!$B$2:$B$5111,"&lt;="&amp;P$3)-$F200)))</f>
        <v>#VALUE!</v>
      </c>
      <c r="Q200" s="21" t="e">
        <f>IF(OR($B200="",Q$3&lt;$D200+Настройки!$B$7),0,MAX(0,$E200-MAX(0,SUMIFS(Тех_Движение!$G$2:$G$5111,Тех_Движение!$D$2:$D$5111,$C200,Тех_Движение!$B$2:$B$5111,"&lt;="&amp;Q$3)-$F200)))</f>
        <v>#VALUE!</v>
      </c>
      <c r="R200" s="21" t="str">
        <f t="shared" si="10"/>
        <v/>
      </c>
      <c r="S200" s="23" t="str">
        <f>IF($B200="","",VLOOKUP($C200,Настройки!$A$11:$L$17,9,FALSE))</f>
        <v/>
      </c>
      <c r="T200" s="23" t="str">
        <f t="shared" si="11"/>
        <v/>
      </c>
    </row>
    <row r="201" spans="1:20" x14ac:dyDescent="0.3">
      <c r="A201" s="20">
        <f>Тех_Движение!$A$198</f>
        <v>197</v>
      </c>
      <c r="B201" s="20" t="str">
        <f>IF(Тех_Движение!$F$198&gt;0,Тех_Движение!$I$198,"")</f>
        <v/>
      </c>
      <c r="C201" s="20" t="str">
        <f>IF($B201="","",Тех_Движение!$D$198)</f>
        <v/>
      </c>
      <c r="D201" s="9" t="str">
        <f>IF($B201="","",Тех_Движение!$B$198)</f>
        <v/>
      </c>
      <c r="E201" s="21" t="str">
        <f>IF($B201="","",Тех_Движение!$F$198)</f>
        <v/>
      </c>
      <c r="F201" s="21" t="str">
        <f>IF($B201="","",SUMIFS($E$5:$E200,$C$5:$C200,$C201))</f>
        <v/>
      </c>
      <c r="G201" s="21" t="str">
        <f>IF($B201="","",MAX(0,$E201-MAX(0,SUMIFS(Тех_Движение!$G$2:$G$5111,Тех_Движение!$D$2:$D$5111,$C201,Тех_Движение!$B$2:$B$5111,"&lt;="&amp;Настройки!$B$5-1)-$F201)))</f>
        <v/>
      </c>
      <c r="H201" s="21" t="str">
        <f>IF($B201="","",IF(AND($D201&gt;=Настройки!$B$5,$D201&lt;=Настройки!$B$6),$E201,0))</f>
        <v/>
      </c>
      <c r="I201" s="21" t="str">
        <f t="shared" si="9"/>
        <v/>
      </c>
      <c r="J201" s="21" t="str">
        <f>IF($B201="","",MAX(0,$E201-MAX(0,SUMIFS(Тех_Движение!$G$2:$G$5111,Тех_Движение!$D$2:$D$5111,$C201,Тех_Движение!$B$2:$B$5111,"&lt;="&amp;Настройки!$B$6)-$F201)))</f>
        <v/>
      </c>
      <c r="K201" s="21" t="e">
        <f>IF(OR($B201="",K$3&lt;$D201+Настройки!$B$7),0,MAX(0,$E201-MAX(0,SUMIFS(Тех_Движение!$G$2:$G$5111,Тех_Движение!$D$2:$D$5111,$C201,Тех_Движение!$B$2:$B$5111,"&lt;="&amp;K$3)-$F201)))</f>
        <v>#VALUE!</v>
      </c>
      <c r="L201" s="21" t="e">
        <f>IF(OR($B201="",L$3&lt;$D201+Настройки!$B$7),0,MAX(0,$E201-MAX(0,SUMIFS(Тех_Движение!$G$2:$G$5111,Тех_Движение!$D$2:$D$5111,$C201,Тех_Движение!$B$2:$B$5111,"&lt;="&amp;L$3)-$F201)))</f>
        <v>#VALUE!</v>
      </c>
      <c r="M201" s="21" t="e">
        <f>IF(OR($B201="",M$3&lt;$D201+Настройки!$B$7),0,MAX(0,$E201-MAX(0,SUMIFS(Тех_Движение!$G$2:$G$5111,Тех_Движение!$D$2:$D$5111,$C201,Тех_Движение!$B$2:$B$5111,"&lt;="&amp;M$3)-$F201)))</f>
        <v>#VALUE!</v>
      </c>
      <c r="N201" s="21" t="e">
        <f>IF(OR($B201="",N$3&lt;$D201+Настройки!$B$7),0,MAX(0,$E201-MAX(0,SUMIFS(Тех_Движение!$G$2:$G$5111,Тех_Движение!$D$2:$D$5111,$C201,Тех_Движение!$B$2:$B$5111,"&lt;="&amp;N$3)-$F201)))</f>
        <v>#VALUE!</v>
      </c>
      <c r="O201" s="21" t="e">
        <f>IF(OR($B201="",O$3&lt;$D201+Настройки!$B$7),0,MAX(0,$E201-MAX(0,SUMIFS(Тех_Движение!$G$2:$G$5111,Тех_Движение!$D$2:$D$5111,$C201,Тех_Движение!$B$2:$B$5111,"&lt;="&amp;O$3)-$F201)))</f>
        <v>#VALUE!</v>
      </c>
      <c r="P201" s="21" t="e">
        <f>IF(OR($B201="",P$3&lt;$D201+Настройки!$B$7),0,MAX(0,$E201-MAX(0,SUMIFS(Тех_Движение!$G$2:$G$5111,Тех_Движение!$D$2:$D$5111,$C201,Тех_Движение!$B$2:$B$5111,"&lt;="&amp;P$3)-$F201)))</f>
        <v>#VALUE!</v>
      </c>
      <c r="Q201" s="21" t="e">
        <f>IF(OR($B201="",Q$3&lt;$D201+Настройки!$B$7),0,MAX(0,$E201-MAX(0,SUMIFS(Тех_Движение!$G$2:$G$5111,Тех_Движение!$D$2:$D$5111,$C201,Тех_Движение!$B$2:$B$5111,"&lt;="&amp;Q$3)-$F201)))</f>
        <v>#VALUE!</v>
      </c>
      <c r="R201" s="21" t="str">
        <f t="shared" si="10"/>
        <v/>
      </c>
      <c r="S201" s="23" t="str">
        <f>IF($B201="","",VLOOKUP($C201,Настройки!$A$11:$L$17,9,FALSE))</f>
        <v/>
      </c>
      <c r="T201" s="23" t="str">
        <f t="shared" si="11"/>
        <v/>
      </c>
    </row>
    <row r="202" spans="1:20" x14ac:dyDescent="0.3">
      <c r="A202" s="20">
        <f>Тех_Движение!$A$199</f>
        <v>198</v>
      </c>
      <c r="B202" s="20" t="str">
        <f>IF(Тех_Движение!$F$199&gt;0,Тех_Движение!$I$199,"")</f>
        <v/>
      </c>
      <c r="C202" s="20" t="str">
        <f>IF($B202="","",Тех_Движение!$D$199)</f>
        <v/>
      </c>
      <c r="D202" s="9" t="str">
        <f>IF($B202="","",Тех_Движение!$B$199)</f>
        <v/>
      </c>
      <c r="E202" s="21" t="str">
        <f>IF($B202="","",Тех_Движение!$F$199)</f>
        <v/>
      </c>
      <c r="F202" s="21" t="str">
        <f>IF($B202="","",SUMIFS($E$5:$E201,$C$5:$C201,$C202))</f>
        <v/>
      </c>
      <c r="G202" s="21" t="str">
        <f>IF($B202="","",MAX(0,$E202-MAX(0,SUMIFS(Тех_Движение!$G$2:$G$5111,Тех_Движение!$D$2:$D$5111,$C202,Тех_Движение!$B$2:$B$5111,"&lt;="&amp;Настройки!$B$5-1)-$F202)))</f>
        <v/>
      </c>
      <c r="H202" s="21" t="str">
        <f>IF($B202="","",IF(AND($D202&gt;=Настройки!$B$5,$D202&lt;=Настройки!$B$6),$E202,0))</f>
        <v/>
      </c>
      <c r="I202" s="21" t="str">
        <f t="shared" si="9"/>
        <v/>
      </c>
      <c r="J202" s="21" t="str">
        <f>IF($B202="","",MAX(0,$E202-MAX(0,SUMIFS(Тех_Движение!$G$2:$G$5111,Тех_Движение!$D$2:$D$5111,$C202,Тех_Движение!$B$2:$B$5111,"&lt;="&amp;Настройки!$B$6)-$F202)))</f>
        <v/>
      </c>
      <c r="K202" s="21" t="e">
        <f>IF(OR($B202="",K$3&lt;$D202+Настройки!$B$7),0,MAX(0,$E202-MAX(0,SUMIFS(Тех_Движение!$G$2:$G$5111,Тех_Движение!$D$2:$D$5111,$C202,Тех_Движение!$B$2:$B$5111,"&lt;="&amp;K$3)-$F202)))</f>
        <v>#VALUE!</v>
      </c>
      <c r="L202" s="21" t="e">
        <f>IF(OR($B202="",L$3&lt;$D202+Настройки!$B$7),0,MAX(0,$E202-MAX(0,SUMIFS(Тех_Движение!$G$2:$G$5111,Тех_Движение!$D$2:$D$5111,$C202,Тех_Движение!$B$2:$B$5111,"&lt;="&amp;L$3)-$F202)))</f>
        <v>#VALUE!</v>
      </c>
      <c r="M202" s="21" t="e">
        <f>IF(OR($B202="",M$3&lt;$D202+Настройки!$B$7),0,MAX(0,$E202-MAX(0,SUMIFS(Тех_Движение!$G$2:$G$5111,Тех_Движение!$D$2:$D$5111,$C202,Тех_Движение!$B$2:$B$5111,"&lt;="&amp;M$3)-$F202)))</f>
        <v>#VALUE!</v>
      </c>
      <c r="N202" s="21" t="e">
        <f>IF(OR($B202="",N$3&lt;$D202+Настройки!$B$7),0,MAX(0,$E202-MAX(0,SUMIFS(Тех_Движение!$G$2:$G$5111,Тех_Движение!$D$2:$D$5111,$C202,Тех_Движение!$B$2:$B$5111,"&lt;="&amp;N$3)-$F202)))</f>
        <v>#VALUE!</v>
      </c>
      <c r="O202" s="21" t="e">
        <f>IF(OR($B202="",O$3&lt;$D202+Настройки!$B$7),0,MAX(0,$E202-MAX(0,SUMIFS(Тех_Движение!$G$2:$G$5111,Тех_Движение!$D$2:$D$5111,$C202,Тех_Движение!$B$2:$B$5111,"&lt;="&amp;O$3)-$F202)))</f>
        <v>#VALUE!</v>
      </c>
      <c r="P202" s="21" t="e">
        <f>IF(OR($B202="",P$3&lt;$D202+Настройки!$B$7),0,MAX(0,$E202-MAX(0,SUMIFS(Тех_Движение!$G$2:$G$5111,Тех_Движение!$D$2:$D$5111,$C202,Тех_Движение!$B$2:$B$5111,"&lt;="&amp;P$3)-$F202)))</f>
        <v>#VALUE!</v>
      </c>
      <c r="Q202" s="21" t="e">
        <f>IF(OR($B202="",Q$3&lt;$D202+Настройки!$B$7),0,MAX(0,$E202-MAX(0,SUMIFS(Тех_Движение!$G$2:$G$5111,Тех_Движение!$D$2:$D$5111,$C202,Тех_Движение!$B$2:$B$5111,"&lt;="&amp;Q$3)-$F202)))</f>
        <v>#VALUE!</v>
      </c>
      <c r="R202" s="21" t="str">
        <f t="shared" si="10"/>
        <v/>
      </c>
      <c r="S202" s="23" t="str">
        <f>IF($B202="","",VLOOKUP($C202,Настройки!$A$11:$L$17,9,FALSE))</f>
        <v/>
      </c>
      <c r="T202" s="23" t="str">
        <f t="shared" si="11"/>
        <v/>
      </c>
    </row>
    <row r="203" spans="1:20" x14ac:dyDescent="0.3">
      <c r="A203" s="20">
        <f>Тех_Движение!$A$200</f>
        <v>199</v>
      </c>
      <c r="B203" s="20" t="str">
        <f>IF(Тех_Движение!$F$200&gt;0,Тех_Движение!$I$200,"")</f>
        <v/>
      </c>
      <c r="C203" s="20" t="str">
        <f>IF($B203="","",Тех_Движение!$D$200)</f>
        <v/>
      </c>
      <c r="D203" s="9" t="str">
        <f>IF($B203="","",Тех_Движение!$B$200)</f>
        <v/>
      </c>
      <c r="E203" s="21" t="str">
        <f>IF($B203="","",Тех_Движение!$F$200)</f>
        <v/>
      </c>
      <c r="F203" s="21" t="str">
        <f>IF($B203="","",SUMIFS($E$5:$E202,$C$5:$C202,$C203))</f>
        <v/>
      </c>
      <c r="G203" s="21" t="str">
        <f>IF($B203="","",MAX(0,$E203-MAX(0,SUMIFS(Тех_Движение!$G$2:$G$5111,Тех_Движение!$D$2:$D$5111,$C203,Тех_Движение!$B$2:$B$5111,"&lt;="&amp;Настройки!$B$5-1)-$F203)))</f>
        <v/>
      </c>
      <c r="H203" s="21" t="str">
        <f>IF($B203="","",IF(AND($D203&gt;=Настройки!$B$5,$D203&lt;=Настройки!$B$6),$E203,0))</f>
        <v/>
      </c>
      <c r="I203" s="21" t="str">
        <f t="shared" si="9"/>
        <v/>
      </c>
      <c r="J203" s="21" t="str">
        <f>IF($B203="","",MAX(0,$E203-MAX(0,SUMIFS(Тех_Движение!$G$2:$G$5111,Тех_Движение!$D$2:$D$5111,$C203,Тех_Движение!$B$2:$B$5111,"&lt;="&amp;Настройки!$B$6)-$F203)))</f>
        <v/>
      </c>
      <c r="K203" s="21" t="e">
        <f>IF(OR($B203="",K$3&lt;$D203+Настройки!$B$7),0,MAX(0,$E203-MAX(0,SUMIFS(Тех_Движение!$G$2:$G$5111,Тех_Движение!$D$2:$D$5111,$C203,Тех_Движение!$B$2:$B$5111,"&lt;="&amp;K$3)-$F203)))</f>
        <v>#VALUE!</v>
      </c>
      <c r="L203" s="21" t="e">
        <f>IF(OR($B203="",L$3&lt;$D203+Настройки!$B$7),0,MAX(0,$E203-MAX(0,SUMIFS(Тех_Движение!$G$2:$G$5111,Тех_Движение!$D$2:$D$5111,$C203,Тех_Движение!$B$2:$B$5111,"&lt;="&amp;L$3)-$F203)))</f>
        <v>#VALUE!</v>
      </c>
      <c r="M203" s="21" t="e">
        <f>IF(OR($B203="",M$3&lt;$D203+Настройки!$B$7),0,MAX(0,$E203-MAX(0,SUMIFS(Тех_Движение!$G$2:$G$5111,Тех_Движение!$D$2:$D$5111,$C203,Тех_Движение!$B$2:$B$5111,"&lt;="&amp;M$3)-$F203)))</f>
        <v>#VALUE!</v>
      </c>
      <c r="N203" s="21" t="e">
        <f>IF(OR($B203="",N$3&lt;$D203+Настройки!$B$7),0,MAX(0,$E203-MAX(0,SUMIFS(Тех_Движение!$G$2:$G$5111,Тех_Движение!$D$2:$D$5111,$C203,Тех_Движение!$B$2:$B$5111,"&lt;="&amp;N$3)-$F203)))</f>
        <v>#VALUE!</v>
      </c>
      <c r="O203" s="21" t="e">
        <f>IF(OR($B203="",O$3&lt;$D203+Настройки!$B$7),0,MAX(0,$E203-MAX(0,SUMIFS(Тех_Движение!$G$2:$G$5111,Тех_Движение!$D$2:$D$5111,$C203,Тех_Движение!$B$2:$B$5111,"&lt;="&amp;O$3)-$F203)))</f>
        <v>#VALUE!</v>
      </c>
      <c r="P203" s="21" t="e">
        <f>IF(OR($B203="",P$3&lt;$D203+Настройки!$B$7),0,MAX(0,$E203-MAX(0,SUMIFS(Тех_Движение!$G$2:$G$5111,Тех_Движение!$D$2:$D$5111,$C203,Тех_Движение!$B$2:$B$5111,"&lt;="&amp;P$3)-$F203)))</f>
        <v>#VALUE!</v>
      </c>
      <c r="Q203" s="21" t="e">
        <f>IF(OR($B203="",Q$3&lt;$D203+Настройки!$B$7),0,MAX(0,$E203-MAX(0,SUMIFS(Тех_Движение!$G$2:$G$5111,Тех_Движение!$D$2:$D$5111,$C203,Тех_Движение!$B$2:$B$5111,"&lt;="&amp;Q$3)-$F203)))</f>
        <v>#VALUE!</v>
      </c>
      <c r="R203" s="21" t="str">
        <f t="shared" si="10"/>
        <v/>
      </c>
      <c r="S203" s="23" t="str">
        <f>IF($B203="","",VLOOKUP($C203,Настройки!$A$11:$L$17,9,FALSE))</f>
        <v/>
      </c>
      <c r="T203" s="23" t="str">
        <f t="shared" si="11"/>
        <v/>
      </c>
    </row>
    <row r="204" spans="1:20" x14ac:dyDescent="0.3">
      <c r="A204" s="20">
        <f>Тех_Движение!$A$201</f>
        <v>200</v>
      </c>
      <c r="B204" s="20" t="str">
        <f>IF(Тех_Движение!$F$201&gt;0,Тех_Движение!$I$201,"")</f>
        <v>dd.mm_Г 3500</v>
      </c>
      <c r="C204" s="20" t="str">
        <f>IF($B204="","",Тех_Движение!$D$201)</f>
        <v>Г 3500</v>
      </c>
      <c r="D204" s="9">
        <f>IF($B204="","",Тех_Движение!$B$201)</f>
        <v>46269</v>
      </c>
      <c r="E204" s="21">
        <f>IF($B204="","",Тех_Движение!$F$201)</f>
        <v>4</v>
      </c>
      <c r="F204" s="21">
        <f>IF($B204="","",SUMIFS($E$5:$E203,$C$5:$C203,$C204))</f>
        <v>26</v>
      </c>
      <c r="G204" s="21">
        <f>IF($B204="","",MAX(0,$E204-MAX(0,SUMIFS(Тех_Движение!$G$2:$G$5111,Тех_Движение!$D$2:$D$5111,$C204,Тех_Движение!$B$2:$B$5111,"&lt;="&amp;Настройки!$B$5-1)-$F204)))</f>
        <v>0</v>
      </c>
      <c r="H204" s="21">
        <f>IF($B204="","",IF(AND($D204&gt;=Настройки!$B$5,$D204&lt;=Настройки!$B$6),$E204,0))</f>
        <v>0</v>
      </c>
      <c r="I204" s="21">
        <f t="shared" si="9"/>
        <v>0</v>
      </c>
      <c r="J204" s="21">
        <f>IF($B204="","",MAX(0,$E204-MAX(0,SUMIFS(Тех_Движение!$G$2:$G$5111,Тех_Движение!$D$2:$D$5111,$C204,Тех_Движение!$B$2:$B$5111,"&lt;="&amp;Настройки!$B$6)-$F204)))</f>
        <v>0</v>
      </c>
      <c r="K204" s="21">
        <f>IF(OR($B204="",K$3&lt;$D204+Настройки!$B$7),0,MAX(0,$E204-MAX(0,SUMIFS(Тех_Движение!$G$2:$G$5111,Тех_Движение!$D$2:$D$5111,$C204,Тех_Движение!$B$2:$B$5111,"&lt;="&amp;K$3)-$F204)))</f>
        <v>0</v>
      </c>
      <c r="L204" s="21">
        <f>IF(OR($B204="",L$3&lt;$D204+Настройки!$B$7),0,MAX(0,$E204-MAX(0,SUMIFS(Тех_Движение!$G$2:$G$5111,Тех_Движение!$D$2:$D$5111,$C204,Тех_Движение!$B$2:$B$5111,"&lt;="&amp;L$3)-$F204)))</f>
        <v>0</v>
      </c>
      <c r="M204" s="21">
        <f>IF(OR($B204="",M$3&lt;$D204+Настройки!$B$7),0,MAX(0,$E204-MAX(0,SUMIFS(Тех_Движение!$G$2:$G$5111,Тех_Движение!$D$2:$D$5111,$C204,Тех_Движение!$B$2:$B$5111,"&lt;="&amp;M$3)-$F204)))</f>
        <v>0</v>
      </c>
      <c r="N204" s="21">
        <f>IF(OR($B204="",N$3&lt;$D204+Настройки!$B$7),0,MAX(0,$E204-MAX(0,SUMIFS(Тех_Движение!$G$2:$G$5111,Тех_Движение!$D$2:$D$5111,$C204,Тех_Движение!$B$2:$B$5111,"&lt;="&amp;N$3)-$F204)))</f>
        <v>0</v>
      </c>
      <c r="O204" s="21">
        <f>IF(OR($B204="",O$3&lt;$D204+Настройки!$B$7),0,MAX(0,$E204-MAX(0,SUMIFS(Тех_Движение!$G$2:$G$5111,Тех_Движение!$D$2:$D$5111,$C204,Тех_Движение!$B$2:$B$5111,"&lt;="&amp;O$3)-$F204)))</f>
        <v>0</v>
      </c>
      <c r="P204" s="21">
        <f>IF(OR($B204="",P$3&lt;$D204+Настройки!$B$7),0,MAX(0,$E204-MAX(0,SUMIFS(Тех_Движение!$G$2:$G$5111,Тех_Движение!$D$2:$D$5111,$C204,Тех_Движение!$B$2:$B$5111,"&lt;="&amp;P$3)-$F204)))</f>
        <v>0</v>
      </c>
      <c r="Q204" s="21">
        <f>IF(OR($B204="",Q$3&lt;$D204+Настройки!$B$7),0,MAX(0,$E204-MAX(0,SUMIFS(Тех_Движение!$G$2:$G$5111,Тех_Движение!$D$2:$D$5111,$C204,Тех_Движение!$B$2:$B$5111,"&lt;="&amp;Q$3)-$F204)))</f>
        <v>0</v>
      </c>
      <c r="R204" s="21">
        <f t="shared" si="10"/>
        <v>0</v>
      </c>
      <c r="S204" s="23">
        <f>IF($B204="","",VLOOKUP($C204,Настройки!$A$11:$L$17,9,FALSE))</f>
        <v>5</v>
      </c>
      <c r="T204" s="23">
        <f t="shared" si="11"/>
        <v>0</v>
      </c>
    </row>
    <row r="205" spans="1:20" x14ac:dyDescent="0.3">
      <c r="A205" s="20">
        <f>Тех_Движение!$A$202</f>
        <v>201</v>
      </c>
      <c r="B205" s="20" t="str">
        <f>IF(Тех_Движение!$F$202&gt;0,Тех_Движение!$I$202,"")</f>
        <v/>
      </c>
      <c r="C205" s="20" t="str">
        <f>IF($B205="","",Тех_Движение!$D$202)</f>
        <v/>
      </c>
      <c r="D205" s="9" t="str">
        <f>IF($B205="","",Тех_Движение!$B$202)</f>
        <v/>
      </c>
      <c r="E205" s="21" t="str">
        <f>IF($B205="","",Тех_Движение!$F$202)</f>
        <v/>
      </c>
      <c r="F205" s="21" t="str">
        <f>IF($B205="","",SUMIFS($E$5:$E204,$C$5:$C204,$C205))</f>
        <v/>
      </c>
      <c r="G205" s="21" t="str">
        <f>IF($B205="","",MAX(0,$E205-MAX(0,SUMIFS(Тех_Движение!$G$2:$G$5111,Тех_Движение!$D$2:$D$5111,$C205,Тех_Движение!$B$2:$B$5111,"&lt;="&amp;Настройки!$B$5-1)-$F205)))</f>
        <v/>
      </c>
      <c r="H205" s="21" t="str">
        <f>IF($B205="","",IF(AND($D205&gt;=Настройки!$B$5,$D205&lt;=Настройки!$B$6),$E205,0))</f>
        <v/>
      </c>
      <c r="I205" s="21" t="str">
        <f t="shared" si="9"/>
        <v/>
      </c>
      <c r="J205" s="21" t="str">
        <f>IF($B205="","",MAX(0,$E205-MAX(0,SUMIFS(Тех_Движение!$G$2:$G$5111,Тех_Движение!$D$2:$D$5111,$C205,Тех_Движение!$B$2:$B$5111,"&lt;="&amp;Настройки!$B$6)-$F205)))</f>
        <v/>
      </c>
      <c r="K205" s="21" t="e">
        <f>IF(OR($B205="",K$3&lt;$D205+Настройки!$B$7),0,MAX(0,$E205-MAX(0,SUMIFS(Тех_Движение!$G$2:$G$5111,Тех_Движение!$D$2:$D$5111,$C205,Тех_Движение!$B$2:$B$5111,"&lt;="&amp;K$3)-$F205)))</f>
        <v>#VALUE!</v>
      </c>
      <c r="L205" s="21" t="e">
        <f>IF(OR($B205="",L$3&lt;$D205+Настройки!$B$7),0,MAX(0,$E205-MAX(0,SUMIFS(Тех_Движение!$G$2:$G$5111,Тех_Движение!$D$2:$D$5111,$C205,Тех_Движение!$B$2:$B$5111,"&lt;="&amp;L$3)-$F205)))</f>
        <v>#VALUE!</v>
      </c>
      <c r="M205" s="21" t="e">
        <f>IF(OR($B205="",M$3&lt;$D205+Настройки!$B$7),0,MAX(0,$E205-MAX(0,SUMIFS(Тех_Движение!$G$2:$G$5111,Тех_Движение!$D$2:$D$5111,$C205,Тех_Движение!$B$2:$B$5111,"&lt;="&amp;M$3)-$F205)))</f>
        <v>#VALUE!</v>
      </c>
      <c r="N205" s="21" t="e">
        <f>IF(OR($B205="",N$3&lt;$D205+Настройки!$B$7),0,MAX(0,$E205-MAX(0,SUMIFS(Тех_Движение!$G$2:$G$5111,Тех_Движение!$D$2:$D$5111,$C205,Тех_Движение!$B$2:$B$5111,"&lt;="&amp;N$3)-$F205)))</f>
        <v>#VALUE!</v>
      </c>
      <c r="O205" s="21" t="e">
        <f>IF(OR($B205="",O$3&lt;$D205+Настройки!$B$7),0,MAX(0,$E205-MAX(0,SUMIFS(Тех_Движение!$G$2:$G$5111,Тех_Движение!$D$2:$D$5111,$C205,Тех_Движение!$B$2:$B$5111,"&lt;="&amp;O$3)-$F205)))</f>
        <v>#VALUE!</v>
      </c>
      <c r="P205" s="21" t="e">
        <f>IF(OR($B205="",P$3&lt;$D205+Настройки!$B$7),0,MAX(0,$E205-MAX(0,SUMIFS(Тех_Движение!$G$2:$G$5111,Тех_Движение!$D$2:$D$5111,$C205,Тех_Движение!$B$2:$B$5111,"&lt;="&amp;P$3)-$F205)))</f>
        <v>#VALUE!</v>
      </c>
      <c r="Q205" s="21" t="e">
        <f>IF(OR($B205="",Q$3&lt;$D205+Настройки!$B$7),0,MAX(0,$E205-MAX(0,SUMIFS(Тех_Движение!$G$2:$G$5111,Тех_Движение!$D$2:$D$5111,$C205,Тех_Движение!$B$2:$B$5111,"&lt;="&amp;Q$3)-$F205)))</f>
        <v>#VALUE!</v>
      </c>
      <c r="R205" s="21" t="str">
        <f t="shared" si="10"/>
        <v/>
      </c>
      <c r="S205" s="23" t="str">
        <f>IF($B205="","",VLOOKUP($C205,Настройки!$A$11:$L$17,9,FALSE))</f>
        <v/>
      </c>
      <c r="T205" s="23" t="str">
        <f t="shared" si="11"/>
        <v/>
      </c>
    </row>
    <row r="206" spans="1:20" x14ac:dyDescent="0.3">
      <c r="A206" s="20">
        <f>Тех_Движение!$A$203</f>
        <v>202</v>
      </c>
      <c r="B206" s="20" t="str">
        <f>IF(Тех_Движение!$F$203&gt;0,Тех_Движение!$I$203,"")</f>
        <v>dd.mm_Ми-К</v>
      </c>
      <c r="C206" s="20" t="str">
        <f>IF($B206="","",Тех_Движение!$D$203)</f>
        <v>Ми-К</v>
      </c>
      <c r="D206" s="9">
        <f>IF($B206="","",Тех_Движение!$B$203)</f>
        <v>46269</v>
      </c>
      <c r="E206" s="21">
        <f>IF($B206="","",Тех_Движение!$F$203)</f>
        <v>10</v>
      </c>
      <c r="F206" s="21">
        <f>IF($B206="","",SUMIFS($E$5:$E205,$C$5:$C205,$C206))</f>
        <v>86</v>
      </c>
      <c r="G206" s="21">
        <f>IF($B206="","",MAX(0,$E206-MAX(0,SUMIFS(Тех_Движение!$G$2:$G$5111,Тех_Движение!$D$2:$D$5111,$C206,Тех_Движение!$B$2:$B$5111,"&lt;="&amp;Настройки!$B$5-1)-$F206)))</f>
        <v>4</v>
      </c>
      <c r="H206" s="21">
        <f>IF($B206="","",IF(AND($D206&gt;=Настройки!$B$5,$D206&lt;=Настройки!$B$6),$E206,0))</f>
        <v>0</v>
      </c>
      <c r="I206" s="21">
        <f t="shared" si="9"/>
        <v>4</v>
      </c>
      <c r="J206" s="21">
        <f>IF($B206="","",MAX(0,$E206-MAX(0,SUMIFS(Тех_Движение!$G$2:$G$5111,Тех_Движение!$D$2:$D$5111,$C206,Тех_Движение!$B$2:$B$5111,"&lt;="&amp;Настройки!$B$6)-$F206)))</f>
        <v>0</v>
      </c>
      <c r="K206" s="21">
        <f>IF(OR($B206="",K$3&lt;$D206+Настройки!$B$7),0,MAX(0,$E206-MAX(0,SUMIFS(Тех_Движение!$G$2:$G$5111,Тех_Движение!$D$2:$D$5111,$C206,Тех_Движение!$B$2:$B$5111,"&lt;="&amp;K$3)-$F206)))</f>
        <v>2</v>
      </c>
      <c r="L206" s="21">
        <f>IF(OR($B206="",L$3&lt;$D206+Настройки!$B$7),0,MAX(0,$E206-MAX(0,SUMIFS(Тех_Движение!$G$2:$G$5111,Тех_Движение!$D$2:$D$5111,$C206,Тех_Движение!$B$2:$B$5111,"&lt;="&amp;L$3)-$F206)))</f>
        <v>0</v>
      </c>
      <c r="M206" s="21">
        <f>IF(OR($B206="",M$3&lt;$D206+Настройки!$B$7),0,MAX(0,$E206-MAX(0,SUMIFS(Тех_Движение!$G$2:$G$5111,Тех_Движение!$D$2:$D$5111,$C206,Тех_Движение!$B$2:$B$5111,"&lt;="&amp;M$3)-$F206)))</f>
        <v>0</v>
      </c>
      <c r="N206" s="21">
        <f>IF(OR($B206="",N$3&lt;$D206+Настройки!$B$7),0,MAX(0,$E206-MAX(0,SUMIFS(Тех_Движение!$G$2:$G$5111,Тех_Движение!$D$2:$D$5111,$C206,Тех_Движение!$B$2:$B$5111,"&lt;="&amp;N$3)-$F206)))</f>
        <v>0</v>
      </c>
      <c r="O206" s="21">
        <f>IF(OR($B206="",O$3&lt;$D206+Настройки!$B$7),0,MAX(0,$E206-MAX(0,SUMIFS(Тех_Движение!$G$2:$G$5111,Тех_Движение!$D$2:$D$5111,$C206,Тех_Движение!$B$2:$B$5111,"&lt;="&amp;O$3)-$F206)))</f>
        <v>0</v>
      </c>
      <c r="P206" s="21">
        <f>IF(OR($B206="",P$3&lt;$D206+Настройки!$B$7),0,MAX(0,$E206-MAX(0,SUMIFS(Тех_Движение!$G$2:$G$5111,Тех_Движение!$D$2:$D$5111,$C206,Тех_Движение!$B$2:$B$5111,"&lt;="&amp;P$3)-$F206)))</f>
        <v>0</v>
      </c>
      <c r="Q206" s="21">
        <f>IF(OR($B206="",Q$3&lt;$D206+Настройки!$B$7),0,MAX(0,$E206-MAX(0,SUMIFS(Тех_Движение!$G$2:$G$5111,Тех_Движение!$D$2:$D$5111,$C206,Тех_Движение!$B$2:$B$5111,"&lt;="&amp;Q$3)-$F206)))</f>
        <v>0</v>
      </c>
      <c r="R206" s="21">
        <f t="shared" si="10"/>
        <v>2</v>
      </c>
      <c r="S206" s="23">
        <f>IF($B206="","",VLOOKUP($C206,Настройки!$A$11:$L$17,9,FALSE))</f>
        <v>1.363636363636364</v>
      </c>
      <c r="T206" s="23">
        <f t="shared" si="11"/>
        <v>2.727272727272728</v>
      </c>
    </row>
    <row r="207" spans="1:20" x14ac:dyDescent="0.3">
      <c r="A207" s="20">
        <f>Тех_Движение!$A$204</f>
        <v>203</v>
      </c>
      <c r="B207" s="20" t="str">
        <f>IF(Тех_Движение!$F$204&gt;0,Тех_Движение!$I$204,"")</f>
        <v/>
      </c>
      <c r="C207" s="20" t="str">
        <f>IF($B207="","",Тех_Движение!$D$204)</f>
        <v/>
      </c>
      <c r="D207" s="9" t="str">
        <f>IF($B207="","",Тех_Движение!$B$204)</f>
        <v/>
      </c>
      <c r="E207" s="21" t="str">
        <f>IF($B207="","",Тех_Движение!$F$204)</f>
        <v/>
      </c>
      <c r="F207" s="21" t="str">
        <f>IF($B207="","",SUMIFS($E$5:$E206,$C$5:$C206,$C207))</f>
        <v/>
      </c>
      <c r="G207" s="21" t="str">
        <f>IF($B207="","",MAX(0,$E207-MAX(0,SUMIFS(Тех_Движение!$G$2:$G$5111,Тех_Движение!$D$2:$D$5111,$C207,Тех_Движение!$B$2:$B$5111,"&lt;="&amp;Настройки!$B$5-1)-$F207)))</f>
        <v/>
      </c>
      <c r="H207" s="21" t="str">
        <f>IF($B207="","",IF(AND($D207&gt;=Настройки!$B$5,$D207&lt;=Настройки!$B$6),$E207,0))</f>
        <v/>
      </c>
      <c r="I207" s="21" t="str">
        <f t="shared" si="9"/>
        <v/>
      </c>
      <c r="J207" s="21" t="str">
        <f>IF($B207="","",MAX(0,$E207-MAX(0,SUMIFS(Тех_Движение!$G$2:$G$5111,Тех_Движение!$D$2:$D$5111,$C207,Тех_Движение!$B$2:$B$5111,"&lt;="&amp;Настройки!$B$6)-$F207)))</f>
        <v/>
      </c>
      <c r="K207" s="21" t="e">
        <f>IF(OR($B207="",K$3&lt;$D207+Настройки!$B$7),0,MAX(0,$E207-MAX(0,SUMIFS(Тех_Движение!$G$2:$G$5111,Тех_Движение!$D$2:$D$5111,$C207,Тех_Движение!$B$2:$B$5111,"&lt;="&amp;K$3)-$F207)))</f>
        <v>#VALUE!</v>
      </c>
      <c r="L207" s="21" t="e">
        <f>IF(OR($B207="",L$3&lt;$D207+Настройки!$B$7),0,MAX(0,$E207-MAX(0,SUMIFS(Тех_Движение!$G$2:$G$5111,Тех_Движение!$D$2:$D$5111,$C207,Тех_Движение!$B$2:$B$5111,"&lt;="&amp;L$3)-$F207)))</f>
        <v>#VALUE!</v>
      </c>
      <c r="M207" s="21" t="e">
        <f>IF(OR($B207="",M$3&lt;$D207+Настройки!$B$7),0,MAX(0,$E207-MAX(0,SUMIFS(Тех_Движение!$G$2:$G$5111,Тех_Движение!$D$2:$D$5111,$C207,Тех_Движение!$B$2:$B$5111,"&lt;="&amp;M$3)-$F207)))</f>
        <v>#VALUE!</v>
      </c>
      <c r="N207" s="21" t="e">
        <f>IF(OR($B207="",N$3&lt;$D207+Настройки!$B$7),0,MAX(0,$E207-MAX(0,SUMIFS(Тех_Движение!$G$2:$G$5111,Тех_Движение!$D$2:$D$5111,$C207,Тех_Движение!$B$2:$B$5111,"&lt;="&amp;N$3)-$F207)))</f>
        <v>#VALUE!</v>
      </c>
      <c r="O207" s="21" t="e">
        <f>IF(OR($B207="",O$3&lt;$D207+Настройки!$B$7),0,MAX(0,$E207-MAX(0,SUMIFS(Тех_Движение!$G$2:$G$5111,Тех_Движение!$D$2:$D$5111,$C207,Тех_Движение!$B$2:$B$5111,"&lt;="&amp;O$3)-$F207)))</f>
        <v>#VALUE!</v>
      </c>
      <c r="P207" s="21" t="e">
        <f>IF(OR($B207="",P$3&lt;$D207+Настройки!$B$7),0,MAX(0,$E207-MAX(0,SUMIFS(Тех_Движение!$G$2:$G$5111,Тех_Движение!$D$2:$D$5111,$C207,Тех_Движение!$B$2:$B$5111,"&lt;="&amp;P$3)-$F207)))</f>
        <v>#VALUE!</v>
      </c>
      <c r="Q207" s="21" t="e">
        <f>IF(OR($B207="",Q$3&lt;$D207+Настройки!$B$7),0,MAX(0,$E207-MAX(0,SUMIFS(Тех_Движение!$G$2:$G$5111,Тех_Движение!$D$2:$D$5111,$C207,Тех_Движение!$B$2:$B$5111,"&lt;="&amp;Q$3)-$F207)))</f>
        <v>#VALUE!</v>
      </c>
      <c r="R207" s="21" t="str">
        <f t="shared" si="10"/>
        <v/>
      </c>
      <c r="S207" s="23" t="str">
        <f>IF($B207="","",VLOOKUP($C207,Настройки!$A$11:$L$17,9,FALSE))</f>
        <v/>
      </c>
      <c r="T207" s="23" t="str">
        <f t="shared" si="11"/>
        <v/>
      </c>
    </row>
    <row r="208" spans="1:20" x14ac:dyDescent="0.3">
      <c r="A208" s="20">
        <f>Тех_Движение!$A$205</f>
        <v>204</v>
      </c>
      <c r="B208" s="20" t="str">
        <f>IF(Тех_Движение!$F$205&gt;0,Тех_Движение!$I$205,"")</f>
        <v/>
      </c>
      <c r="C208" s="20" t="str">
        <f>IF($B208="","",Тех_Движение!$D$205)</f>
        <v/>
      </c>
      <c r="D208" s="9" t="str">
        <f>IF($B208="","",Тех_Движение!$B$205)</f>
        <v/>
      </c>
      <c r="E208" s="21" t="str">
        <f>IF($B208="","",Тех_Движение!$F$205)</f>
        <v/>
      </c>
      <c r="F208" s="21" t="str">
        <f>IF($B208="","",SUMIFS($E$5:$E207,$C$5:$C207,$C208))</f>
        <v/>
      </c>
      <c r="G208" s="21" t="str">
        <f>IF($B208="","",MAX(0,$E208-MAX(0,SUMIFS(Тех_Движение!$G$2:$G$5111,Тех_Движение!$D$2:$D$5111,$C208,Тех_Движение!$B$2:$B$5111,"&lt;="&amp;Настройки!$B$5-1)-$F208)))</f>
        <v/>
      </c>
      <c r="H208" s="21" t="str">
        <f>IF($B208="","",IF(AND($D208&gt;=Настройки!$B$5,$D208&lt;=Настройки!$B$6),$E208,0))</f>
        <v/>
      </c>
      <c r="I208" s="21" t="str">
        <f t="shared" si="9"/>
        <v/>
      </c>
      <c r="J208" s="21" t="str">
        <f>IF($B208="","",MAX(0,$E208-MAX(0,SUMIFS(Тех_Движение!$G$2:$G$5111,Тех_Движение!$D$2:$D$5111,$C208,Тех_Движение!$B$2:$B$5111,"&lt;="&amp;Настройки!$B$6)-$F208)))</f>
        <v/>
      </c>
      <c r="K208" s="21" t="e">
        <f>IF(OR($B208="",K$3&lt;$D208+Настройки!$B$7),0,MAX(0,$E208-MAX(0,SUMIFS(Тех_Движение!$G$2:$G$5111,Тех_Движение!$D$2:$D$5111,$C208,Тех_Движение!$B$2:$B$5111,"&lt;="&amp;K$3)-$F208)))</f>
        <v>#VALUE!</v>
      </c>
      <c r="L208" s="21" t="e">
        <f>IF(OR($B208="",L$3&lt;$D208+Настройки!$B$7),0,MAX(0,$E208-MAX(0,SUMIFS(Тех_Движение!$G$2:$G$5111,Тех_Движение!$D$2:$D$5111,$C208,Тех_Движение!$B$2:$B$5111,"&lt;="&amp;L$3)-$F208)))</f>
        <v>#VALUE!</v>
      </c>
      <c r="M208" s="21" t="e">
        <f>IF(OR($B208="",M$3&lt;$D208+Настройки!$B$7),0,MAX(0,$E208-MAX(0,SUMIFS(Тех_Движение!$G$2:$G$5111,Тех_Движение!$D$2:$D$5111,$C208,Тех_Движение!$B$2:$B$5111,"&lt;="&amp;M$3)-$F208)))</f>
        <v>#VALUE!</v>
      </c>
      <c r="N208" s="21" t="e">
        <f>IF(OR($B208="",N$3&lt;$D208+Настройки!$B$7),0,MAX(0,$E208-MAX(0,SUMIFS(Тех_Движение!$G$2:$G$5111,Тех_Движение!$D$2:$D$5111,$C208,Тех_Движение!$B$2:$B$5111,"&lt;="&amp;N$3)-$F208)))</f>
        <v>#VALUE!</v>
      </c>
      <c r="O208" s="21" t="e">
        <f>IF(OR($B208="",O$3&lt;$D208+Настройки!$B$7),0,MAX(0,$E208-MAX(0,SUMIFS(Тех_Движение!$G$2:$G$5111,Тех_Движение!$D$2:$D$5111,$C208,Тех_Движение!$B$2:$B$5111,"&lt;="&amp;O$3)-$F208)))</f>
        <v>#VALUE!</v>
      </c>
      <c r="P208" s="21" t="e">
        <f>IF(OR($B208="",P$3&lt;$D208+Настройки!$B$7),0,MAX(0,$E208-MAX(0,SUMIFS(Тех_Движение!$G$2:$G$5111,Тех_Движение!$D$2:$D$5111,$C208,Тех_Движение!$B$2:$B$5111,"&lt;="&amp;P$3)-$F208)))</f>
        <v>#VALUE!</v>
      </c>
      <c r="Q208" s="21" t="e">
        <f>IF(OR($B208="",Q$3&lt;$D208+Настройки!$B$7),0,MAX(0,$E208-MAX(0,SUMIFS(Тех_Движение!$G$2:$G$5111,Тех_Движение!$D$2:$D$5111,$C208,Тех_Движение!$B$2:$B$5111,"&lt;="&amp;Q$3)-$F208)))</f>
        <v>#VALUE!</v>
      </c>
      <c r="R208" s="21" t="str">
        <f t="shared" si="10"/>
        <v/>
      </c>
      <c r="S208" s="23" t="str">
        <f>IF($B208="","",VLOOKUP($C208,Настройки!$A$11:$L$17,9,FALSE))</f>
        <v/>
      </c>
      <c r="T208" s="23" t="str">
        <f t="shared" si="11"/>
        <v/>
      </c>
    </row>
    <row r="209" spans="1:20" x14ac:dyDescent="0.3">
      <c r="A209" s="20">
        <f>Тех_Движение!$A$206</f>
        <v>205</v>
      </c>
      <c r="B209" s="20" t="str">
        <f>IF(Тех_Движение!$F$206&gt;0,Тех_Движение!$I$206,"")</f>
        <v>dd.mm_АК-15</v>
      </c>
      <c r="C209" s="20" t="str">
        <f>IF($B209="","",Тех_Движение!$D$206)</f>
        <v>АК-15</v>
      </c>
      <c r="D209" s="9">
        <f>IF($B209="","",Тех_Движение!$B$206)</f>
        <v>46270</v>
      </c>
      <c r="E209" s="21">
        <f>IF($B209="","",Тех_Движение!$F$206)</f>
        <v>2</v>
      </c>
      <c r="F209" s="21">
        <f>IF($B209="","",SUMIFS($E$5:$E208,$C$5:$C208,$C209))</f>
        <v>57</v>
      </c>
      <c r="G209" s="21">
        <f>IF($B209="","",MAX(0,$E209-MAX(0,SUMIFS(Тех_Движение!$G$2:$G$5111,Тех_Движение!$D$2:$D$5111,$C209,Тех_Движение!$B$2:$B$5111,"&lt;="&amp;Настройки!$B$5-1)-$F209)))</f>
        <v>2</v>
      </c>
      <c r="H209" s="21">
        <f>IF($B209="","",IF(AND($D209&gt;=Настройки!$B$5,$D209&lt;=Настройки!$B$6),$E209,0))</f>
        <v>0</v>
      </c>
      <c r="I209" s="21">
        <f t="shared" si="9"/>
        <v>0</v>
      </c>
      <c r="J209" s="21">
        <f>IF($B209="","",MAX(0,$E209-MAX(0,SUMIFS(Тех_Движение!$G$2:$G$5111,Тех_Движение!$D$2:$D$5111,$C209,Тех_Движение!$B$2:$B$5111,"&lt;="&amp;Настройки!$B$6)-$F209)))</f>
        <v>2</v>
      </c>
      <c r="K209" s="21">
        <f>IF(OR($B209="",K$3&lt;$D209+Настройки!$B$7),0,MAX(0,$E209-MAX(0,SUMIFS(Тех_Движение!$G$2:$G$5111,Тех_Движение!$D$2:$D$5111,$C209,Тех_Движение!$B$2:$B$5111,"&lt;="&amp;K$3)-$F209)))</f>
        <v>2</v>
      </c>
      <c r="L209" s="21">
        <f>IF(OR($B209="",L$3&lt;$D209+Настройки!$B$7),0,MAX(0,$E209-MAX(0,SUMIFS(Тех_Движение!$G$2:$G$5111,Тех_Движение!$D$2:$D$5111,$C209,Тех_Движение!$B$2:$B$5111,"&lt;="&amp;L$3)-$F209)))</f>
        <v>2</v>
      </c>
      <c r="M209" s="21">
        <f>IF(OR($B209="",M$3&lt;$D209+Настройки!$B$7),0,MAX(0,$E209-MAX(0,SUMIFS(Тех_Движение!$G$2:$G$5111,Тех_Движение!$D$2:$D$5111,$C209,Тех_Движение!$B$2:$B$5111,"&lt;="&amp;M$3)-$F209)))</f>
        <v>2</v>
      </c>
      <c r="N209" s="21">
        <f>IF(OR($B209="",N$3&lt;$D209+Настройки!$B$7),0,MAX(0,$E209-MAX(0,SUMIFS(Тех_Движение!$G$2:$G$5111,Тех_Движение!$D$2:$D$5111,$C209,Тех_Движение!$B$2:$B$5111,"&lt;="&amp;N$3)-$F209)))</f>
        <v>2</v>
      </c>
      <c r="O209" s="21">
        <f>IF(OR($B209="",O$3&lt;$D209+Настройки!$B$7),0,MAX(0,$E209-MAX(0,SUMIFS(Тех_Движение!$G$2:$G$5111,Тех_Движение!$D$2:$D$5111,$C209,Тех_Движение!$B$2:$B$5111,"&lt;="&amp;O$3)-$F209)))</f>
        <v>2</v>
      </c>
      <c r="P209" s="21">
        <f>IF(OR($B209="",P$3&lt;$D209+Настройки!$B$7),0,MAX(0,$E209-MAX(0,SUMIFS(Тех_Движение!$G$2:$G$5111,Тех_Движение!$D$2:$D$5111,$C209,Тех_Движение!$B$2:$B$5111,"&lt;="&amp;P$3)-$F209)))</f>
        <v>2</v>
      </c>
      <c r="Q209" s="21">
        <f>IF(OR($B209="",Q$3&lt;$D209+Настройки!$B$7),0,MAX(0,$E209-MAX(0,SUMIFS(Тех_Движение!$G$2:$G$5111,Тех_Движение!$D$2:$D$5111,$C209,Тех_Движение!$B$2:$B$5111,"&lt;="&amp;Q$3)-$F209)))</f>
        <v>2</v>
      </c>
      <c r="R209" s="21">
        <f t="shared" si="10"/>
        <v>14</v>
      </c>
      <c r="S209" s="23">
        <f>IF($B209="","",VLOOKUP($C209,Настройки!$A$11:$L$17,9,FALSE))</f>
        <v>0.35714285714285721</v>
      </c>
      <c r="T209" s="23">
        <f t="shared" si="11"/>
        <v>5.0000000000000009</v>
      </c>
    </row>
    <row r="210" spans="1:20" x14ac:dyDescent="0.3">
      <c r="A210" s="20">
        <f>Тех_Движение!$A$207</f>
        <v>206</v>
      </c>
      <c r="B210" s="20" t="str">
        <f>IF(Тех_Движение!$F$207&gt;0,Тех_Движение!$I$207,"")</f>
        <v>dd.mm_Г 1800</v>
      </c>
      <c r="C210" s="20" t="str">
        <f>IF($B210="","",Тех_Движение!$D$207)</f>
        <v>Г 1800</v>
      </c>
      <c r="D210" s="9">
        <f>IF($B210="","",Тех_Движение!$B$207)</f>
        <v>46270</v>
      </c>
      <c r="E210" s="21">
        <f>IF($B210="","",Тех_Движение!$F$207)</f>
        <v>60</v>
      </c>
      <c r="F210" s="21">
        <f>IF($B210="","",SUMIFS($E$5:$E209,$C$5:$C209,$C210))</f>
        <v>210</v>
      </c>
      <c r="G210" s="21">
        <f>IF($B210="","",MAX(0,$E210-MAX(0,SUMIFS(Тех_Движение!$G$2:$G$5111,Тех_Движение!$D$2:$D$5111,$C210,Тех_Движение!$B$2:$B$5111,"&lt;="&amp;Настройки!$B$5-1)-$F210)))</f>
        <v>15</v>
      </c>
      <c r="H210" s="21">
        <f>IF($B210="","",IF(AND($D210&gt;=Настройки!$B$5,$D210&lt;=Настройки!$B$6),$E210,0))</f>
        <v>0</v>
      </c>
      <c r="I210" s="21">
        <f t="shared" si="9"/>
        <v>15</v>
      </c>
      <c r="J210" s="21">
        <f>IF($B210="","",MAX(0,$E210-MAX(0,SUMIFS(Тех_Движение!$G$2:$G$5111,Тех_Движение!$D$2:$D$5111,$C210,Тех_Движение!$B$2:$B$5111,"&lt;="&amp;Настройки!$B$6)-$F210)))</f>
        <v>0</v>
      </c>
      <c r="K210" s="21">
        <f>IF(OR($B210="",K$3&lt;$D210+Настройки!$B$7),0,MAX(0,$E210-MAX(0,SUMIFS(Тех_Движение!$G$2:$G$5111,Тех_Движение!$D$2:$D$5111,$C210,Тех_Движение!$B$2:$B$5111,"&lt;="&amp;K$3)-$F210)))</f>
        <v>7</v>
      </c>
      <c r="L210" s="21">
        <f>IF(OR($B210="",L$3&lt;$D210+Настройки!$B$7),0,MAX(0,$E210-MAX(0,SUMIFS(Тех_Движение!$G$2:$G$5111,Тех_Движение!$D$2:$D$5111,$C210,Тех_Движение!$B$2:$B$5111,"&lt;="&amp;L$3)-$F210)))</f>
        <v>0</v>
      </c>
      <c r="M210" s="21">
        <f>IF(OR($B210="",M$3&lt;$D210+Настройки!$B$7),0,MAX(0,$E210-MAX(0,SUMIFS(Тех_Движение!$G$2:$G$5111,Тех_Движение!$D$2:$D$5111,$C210,Тех_Движение!$B$2:$B$5111,"&lt;="&amp;M$3)-$F210)))</f>
        <v>0</v>
      </c>
      <c r="N210" s="21">
        <f>IF(OR($B210="",N$3&lt;$D210+Настройки!$B$7),0,MAX(0,$E210-MAX(0,SUMIFS(Тех_Движение!$G$2:$G$5111,Тех_Движение!$D$2:$D$5111,$C210,Тех_Движение!$B$2:$B$5111,"&lt;="&amp;N$3)-$F210)))</f>
        <v>0</v>
      </c>
      <c r="O210" s="21">
        <f>IF(OR($B210="",O$3&lt;$D210+Настройки!$B$7),0,MAX(0,$E210-MAX(0,SUMIFS(Тех_Движение!$G$2:$G$5111,Тех_Движение!$D$2:$D$5111,$C210,Тех_Движение!$B$2:$B$5111,"&lt;="&amp;O$3)-$F210)))</f>
        <v>0</v>
      </c>
      <c r="P210" s="21">
        <f>IF(OR($B210="",P$3&lt;$D210+Настройки!$B$7),0,MAX(0,$E210-MAX(0,SUMIFS(Тех_Движение!$G$2:$G$5111,Тех_Движение!$D$2:$D$5111,$C210,Тех_Движение!$B$2:$B$5111,"&lt;="&amp;P$3)-$F210)))</f>
        <v>0</v>
      </c>
      <c r="Q210" s="21">
        <f>IF(OR($B210="",Q$3&lt;$D210+Настройки!$B$7),0,MAX(0,$E210-MAX(0,SUMIFS(Тех_Движение!$G$2:$G$5111,Тех_Движение!$D$2:$D$5111,$C210,Тех_Движение!$B$2:$B$5111,"&lt;="&amp;Q$3)-$F210)))</f>
        <v>0</v>
      </c>
      <c r="R210" s="21">
        <f t="shared" si="10"/>
        <v>7</v>
      </c>
      <c r="S210" s="23">
        <f>IF($B210="","",VLOOKUP($C210,Настройки!$A$11:$L$17,9,FALSE))</f>
        <v>5</v>
      </c>
      <c r="T210" s="23">
        <f t="shared" si="11"/>
        <v>35</v>
      </c>
    </row>
    <row r="211" spans="1:20" x14ac:dyDescent="0.3">
      <c r="A211" s="20">
        <f>Тех_Движение!$A$208</f>
        <v>207</v>
      </c>
      <c r="B211" s="20" t="str">
        <f>IF(Тех_Движение!$F$208&gt;0,Тех_Движение!$I$208,"")</f>
        <v>dd.mm_Г 3500</v>
      </c>
      <c r="C211" s="20" t="str">
        <f>IF($B211="","",Тех_Движение!$D$208)</f>
        <v>Г 3500</v>
      </c>
      <c r="D211" s="9">
        <f>IF($B211="","",Тех_Движение!$B$208)</f>
        <v>46270</v>
      </c>
      <c r="E211" s="21">
        <f>IF($B211="","",Тех_Движение!$F$208)</f>
        <v>1</v>
      </c>
      <c r="F211" s="21">
        <f>IF($B211="","",SUMIFS($E$5:$E210,$C$5:$C210,$C211))</f>
        <v>30</v>
      </c>
      <c r="G211" s="21">
        <f>IF($B211="","",MAX(0,$E211-MAX(0,SUMIFS(Тех_Движение!$G$2:$G$5111,Тех_Движение!$D$2:$D$5111,$C211,Тех_Движение!$B$2:$B$5111,"&lt;="&amp;Настройки!$B$5-1)-$F211)))</f>
        <v>0</v>
      </c>
      <c r="H211" s="21">
        <f>IF($B211="","",IF(AND($D211&gt;=Настройки!$B$5,$D211&lt;=Настройки!$B$6),$E211,0))</f>
        <v>0</v>
      </c>
      <c r="I211" s="21">
        <f t="shared" si="9"/>
        <v>0</v>
      </c>
      <c r="J211" s="21">
        <f>IF($B211="","",MAX(0,$E211-MAX(0,SUMIFS(Тех_Движение!$G$2:$G$5111,Тех_Движение!$D$2:$D$5111,$C211,Тех_Движение!$B$2:$B$5111,"&lt;="&amp;Настройки!$B$6)-$F211)))</f>
        <v>0</v>
      </c>
      <c r="K211" s="21">
        <f>IF(OR($B211="",K$3&lt;$D211+Настройки!$B$7),0,MAX(0,$E211-MAX(0,SUMIFS(Тех_Движение!$G$2:$G$5111,Тех_Движение!$D$2:$D$5111,$C211,Тех_Движение!$B$2:$B$5111,"&lt;="&amp;K$3)-$F211)))</f>
        <v>0</v>
      </c>
      <c r="L211" s="21">
        <f>IF(OR($B211="",L$3&lt;$D211+Настройки!$B$7),0,MAX(0,$E211-MAX(0,SUMIFS(Тех_Движение!$G$2:$G$5111,Тех_Движение!$D$2:$D$5111,$C211,Тех_Движение!$B$2:$B$5111,"&lt;="&amp;L$3)-$F211)))</f>
        <v>0</v>
      </c>
      <c r="M211" s="21">
        <f>IF(OR($B211="",M$3&lt;$D211+Настройки!$B$7),0,MAX(0,$E211-MAX(0,SUMIFS(Тех_Движение!$G$2:$G$5111,Тех_Движение!$D$2:$D$5111,$C211,Тех_Движение!$B$2:$B$5111,"&lt;="&amp;M$3)-$F211)))</f>
        <v>0</v>
      </c>
      <c r="N211" s="21">
        <f>IF(OR($B211="",N$3&lt;$D211+Настройки!$B$7),0,MAX(0,$E211-MAX(0,SUMIFS(Тех_Движение!$G$2:$G$5111,Тех_Движение!$D$2:$D$5111,$C211,Тех_Движение!$B$2:$B$5111,"&lt;="&amp;N$3)-$F211)))</f>
        <v>0</v>
      </c>
      <c r="O211" s="21">
        <f>IF(OR($B211="",O$3&lt;$D211+Настройки!$B$7),0,MAX(0,$E211-MAX(0,SUMIFS(Тех_Движение!$G$2:$G$5111,Тех_Движение!$D$2:$D$5111,$C211,Тех_Движение!$B$2:$B$5111,"&lt;="&amp;O$3)-$F211)))</f>
        <v>0</v>
      </c>
      <c r="P211" s="21">
        <f>IF(OR($B211="",P$3&lt;$D211+Настройки!$B$7),0,MAX(0,$E211-MAX(0,SUMIFS(Тех_Движение!$G$2:$G$5111,Тех_Движение!$D$2:$D$5111,$C211,Тех_Движение!$B$2:$B$5111,"&lt;="&amp;P$3)-$F211)))</f>
        <v>0</v>
      </c>
      <c r="Q211" s="21">
        <f>IF(OR($B211="",Q$3&lt;$D211+Настройки!$B$7),0,MAX(0,$E211-MAX(0,SUMIFS(Тех_Движение!$G$2:$G$5111,Тех_Движение!$D$2:$D$5111,$C211,Тех_Движение!$B$2:$B$5111,"&lt;="&amp;Q$3)-$F211)))</f>
        <v>0</v>
      </c>
      <c r="R211" s="21">
        <f t="shared" si="10"/>
        <v>0</v>
      </c>
      <c r="S211" s="23">
        <f>IF($B211="","",VLOOKUP($C211,Настройки!$A$11:$L$17,9,FALSE))</f>
        <v>5</v>
      </c>
      <c r="T211" s="23">
        <f t="shared" si="11"/>
        <v>0</v>
      </c>
    </row>
    <row r="212" spans="1:20" x14ac:dyDescent="0.3">
      <c r="A212" s="20">
        <f>Тех_Движение!$A$209</f>
        <v>208</v>
      </c>
      <c r="B212" s="20" t="str">
        <f>IF(Тех_Движение!$F$209&gt;0,Тех_Движение!$I$209,"")</f>
        <v/>
      </c>
      <c r="C212" s="20" t="str">
        <f>IF($B212="","",Тех_Движение!$D$209)</f>
        <v/>
      </c>
      <c r="D212" s="9" t="str">
        <f>IF($B212="","",Тех_Движение!$B$209)</f>
        <v/>
      </c>
      <c r="E212" s="21" t="str">
        <f>IF($B212="","",Тех_Движение!$F$209)</f>
        <v/>
      </c>
      <c r="F212" s="21" t="str">
        <f>IF($B212="","",SUMIFS($E$5:$E211,$C$5:$C211,$C212))</f>
        <v/>
      </c>
      <c r="G212" s="21" t="str">
        <f>IF($B212="","",MAX(0,$E212-MAX(0,SUMIFS(Тех_Движение!$G$2:$G$5111,Тех_Движение!$D$2:$D$5111,$C212,Тех_Движение!$B$2:$B$5111,"&lt;="&amp;Настройки!$B$5-1)-$F212)))</f>
        <v/>
      </c>
      <c r="H212" s="21" t="str">
        <f>IF($B212="","",IF(AND($D212&gt;=Настройки!$B$5,$D212&lt;=Настройки!$B$6),$E212,0))</f>
        <v/>
      </c>
      <c r="I212" s="21" t="str">
        <f t="shared" si="9"/>
        <v/>
      </c>
      <c r="J212" s="21" t="str">
        <f>IF($B212="","",MAX(0,$E212-MAX(0,SUMIFS(Тех_Движение!$G$2:$G$5111,Тех_Движение!$D$2:$D$5111,$C212,Тех_Движение!$B$2:$B$5111,"&lt;="&amp;Настройки!$B$6)-$F212)))</f>
        <v/>
      </c>
      <c r="K212" s="21" t="e">
        <f>IF(OR($B212="",K$3&lt;$D212+Настройки!$B$7),0,MAX(0,$E212-MAX(0,SUMIFS(Тех_Движение!$G$2:$G$5111,Тех_Движение!$D$2:$D$5111,$C212,Тех_Движение!$B$2:$B$5111,"&lt;="&amp;K$3)-$F212)))</f>
        <v>#VALUE!</v>
      </c>
      <c r="L212" s="21" t="e">
        <f>IF(OR($B212="",L$3&lt;$D212+Настройки!$B$7),0,MAX(0,$E212-MAX(0,SUMIFS(Тех_Движение!$G$2:$G$5111,Тех_Движение!$D$2:$D$5111,$C212,Тех_Движение!$B$2:$B$5111,"&lt;="&amp;L$3)-$F212)))</f>
        <v>#VALUE!</v>
      </c>
      <c r="M212" s="21" t="e">
        <f>IF(OR($B212="",M$3&lt;$D212+Настройки!$B$7),0,MAX(0,$E212-MAX(0,SUMIFS(Тех_Движение!$G$2:$G$5111,Тех_Движение!$D$2:$D$5111,$C212,Тех_Движение!$B$2:$B$5111,"&lt;="&amp;M$3)-$F212)))</f>
        <v>#VALUE!</v>
      </c>
      <c r="N212" s="21" t="e">
        <f>IF(OR($B212="",N$3&lt;$D212+Настройки!$B$7),0,MAX(0,$E212-MAX(0,SUMIFS(Тех_Движение!$G$2:$G$5111,Тех_Движение!$D$2:$D$5111,$C212,Тех_Движение!$B$2:$B$5111,"&lt;="&amp;N$3)-$F212)))</f>
        <v>#VALUE!</v>
      </c>
      <c r="O212" s="21" t="e">
        <f>IF(OR($B212="",O$3&lt;$D212+Настройки!$B$7),0,MAX(0,$E212-MAX(0,SUMIFS(Тех_Движение!$G$2:$G$5111,Тех_Движение!$D$2:$D$5111,$C212,Тех_Движение!$B$2:$B$5111,"&lt;="&amp;O$3)-$F212)))</f>
        <v>#VALUE!</v>
      </c>
      <c r="P212" s="21" t="e">
        <f>IF(OR($B212="",P$3&lt;$D212+Настройки!$B$7),0,MAX(0,$E212-MAX(0,SUMIFS(Тех_Движение!$G$2:$G$5111,Тех_Движение!$D$2:$D$5111,$C212,Тех_Движение!$B$2:$B$5111,"&lt;="&amp;P$3)-$F212)))</f>
        <v>#VALUE!</v>
      </c>
      <c r="Q212" s="21" t="e">
        <f>IF(OR($B212="",Q$3&lt;$D212+Настройки!$B$7),0,MAX(0,$E212-MAX(0,SUMIFS(Тех_Движение!$G$2:$G$5111,Тех_Движение!$D$2:$D$5111,$C212,Тех_Движение!$B$2:$B$5111,"&lt;="&amp;Q$3)-$F212)))</f>
        <v>#VALUE!</v>
      </c>
      <c r="R212" s="21" t="str">
        <f t="shared" si="10"/>
        <v/>
      </c>
      <c r="S212" s="23" t="str">
        <f>IF($B212="","",VLOOKUP($C212,Настройки!$A$11:$L$17,9,FALSE))</f>
        <v/>
      </c>
      <c r="T212" s="23" t="str">
        <f t="shared" si="11"/>
        <v/>
      </c>
    </row>
    <row r="213" spans="1:20" x14ac:dyDescent="0.3">
      <c r="A213" s="20">
        <f>Тех_Движение!$A$210</f>
        <v>209</v>
      </c>
      <c r="B213" s="20" t="str">
        <f>IF(Тех_Движение!$F$210&gt;0,Тех_Движение!$I$210,"")</f>
        <v/>
      </c>
      <c r="C213" s="20" t="str">
        <f>IF($B213="","",Тех_Движение!$D$210)</f>
        <v/>
      </c>
      <c r="D213" s="9" t="str">
        <f>IF($B213="","",Тех_Движение!$B$210)</f>
        <v/>
      </c>
      <c r="E213" s="21" t="str">
        <f>IF($B213="","",Тех_Движение!$F$210)</f>
        <v/>
      </c>
      <c r="F213" s="21" t="str">
        <f>IF($B213="","",SUMIFS($E$5:$E212,$C$5:$C212,$C213))</f>
        <v/>
      </c>
      <c r="G213" s="21" t="str">
        <f>IF($B213="","",MAX(0,$E213-MAX(0,SUMIFS(Тех_Движение!$G$2:$G$5111,Тех_Движение!$D$2:$D$5111,$C213,Тех_Движение!$B$2:$B$5111,"&lt;="&amp;Настройки!$B$5-1)-$F213)))</f>
        <v/>
      </c>
      <c r="H213" s="21" t="str">
        <f>IF($B213="","",IF(AND($D213&gt;=Настройки!$B$5,$D213&lt;=Настройки!$B$6),$E213,0))</f>
        <v/>
      </c>
      <c r="I213" s="21" t="str">
        <f t="shared" si="9"/>
        <v/>
      </c>
      <c r="J213" s="21" t="str">
        <f>IF($B213="","",MAX(0,$E213-MAX(0,SUMIFS(Тех_Движение!$G$2:$G$5111,Тех_Движение!$D$2:$D$5111,$C213,Тех_Движение!$B$2:$B$5111,"&lt;="&amp;Настройки!$B$6)-$F213)))</f>
        <v/>
      </c>
      <c r="K213" s="21" t="e">
        <f>IF(OR($B213="",K$3&lt;$D213+Настройки!$B$7),0,MAX(0,$E213-MAX(0,SUMIFS(Тех_Движение!$G$2:$G$5111,Тех_Движение!$D$2:$D$5111,$C213,Тех_Движение!$B$2:$B$5111,"&lt;="&amp;K$3)-$F213)))</f>
        <v>#VALUE!</v>
      </c>
      <c r="L213" s="21" t="e">
        <f>IF(OR($B213="",L$3&lt;$D213+Настройки!$B$7),0,MAX(0,$E213-MAX(0,SUMIFS(Тех_Движение!$G$2:$G$5111,Тех_Движение!$D$2:$D$5111,$C213,Тех_Движение!$B$2:$B$5111,"&lt;="&amp;L$3)-$F213)))</f>
        <v>#VALUE!</v>
      </c>
      <c r="M213" s="21" t="e">
        <f>IF(OR($B213="",M$3&lt;$D213+Настройки!$B$7),0,MAX(0,$E213-MAX(0,SUMIFS(Тех_Движение!$G$2:$G$5111,Тех_Движение!$D$2:$D$5111,$C213,Тех_Движение!$B$2:$B$5111,"&lt;="&amp;M$3)-$F213)))</f>
        <v>#VALUE!</v>
      </c>
      <c r="N213" s="21" t="e">
        <f>IF(OR($B213="",N$3&lt;$D213+Настройки!$B$7),0,MAX(0,$E213-MAX(0,SUMIFS(Тех_Движение!$G$2:$G$5111,Тех_Движение!$D$2:$D$5111,$C213,Тех_Движение!$B$2:$B$5111,"&lt;="&amp;N$3)-$F213)))</f>
        <v>#VALUE!</v>
      </c>
      <c r="O213" s="21" t="e">
        <f>IF(OR($B213="",O$3&lt;$D213+Настройки!$B$7),0,MAX(0,$E213-MAX(0,SUMIFS(Тех_Движение!$G$2:$G$5111,Тех_Движение!$D$2:$D$5111,$C213,Тех_Движение!$B$2:$B$5111,"&lt;="&amp;O$3)-$F213)))</f>
        <v>#VALUE!</v>
      </c>
      <c r="P213" s="21" t="e">
        <f>IF(OR($B213="",P$3&lt;$D213+Настройки!$B$7),0,MAX(0,$E213-MAX(0,SUMIFS(Тех_Движение!$G$2:$G$5111,Тех_Движение!$D$2:$D$5111,$C213,Тех_Движение!$B$2:$B$5111,"&lt;="&amp;P$3)-$F213)))</f>
        <v>#VALUE!</v>
      </c>
      <c r="Q213" s="21" t="e">
        <f>IF(OR($B213="",Q$3&lt;$D213+Настройки!$B$7),0,MAX(0,$E213-MAX(0,SUMIFS(Тех_Движение!$G$2:$G$5111,Тех_Движение!$D$2:$D$5111,$C213,Тех_Движение!$B$2:$B$5111,"&lt;="&amp;Q$3)-$F213)))</f>
        <v>#VALUE!</v>
      </c>
      <c r="R213" s="21" t="str">
        <f t="shared" si="10"/>
        <v/>
      </c>
      <c r="S213" s="23" t="str">
        <f>IF($B213="","",VLOOKUP($C213,Настройки!$A$11:$L$17,9,FALSE))</f>
        <v/>
      </c>
      <c r="T213" s="23" t="str">
        <f t="shared" si="11"/>
        <v/>
      </c>
    </row>
    <row r="214" spans="1:20" x14ac:dyDescent="0.3">
      <c r="A214" s="20">
        <f>Тех_Движение!$A$211</f>
        <v>210</v>
      </c>
      <c r="B214" s="20" t="str">
        <f>IF(Тех_Движение!$F$211&gt;0,Тех_Движение!$I$211,"")</f>
        <v/>
      </c>
      <c r="C214" s="20" t="str">
        <f>IF($B214="","",Тех_Движение!$D$211)</f>
        <v/>
      </c>
      <c r="D214" s="9" t="str">
        <f>IF($B214="","",Тех_Движение!$B$211)</f>
        <v/>
      </c>
      <c r="E214" s="21" t="str">
        <f>IF($B214="","",Тех_Движение!$F$211)</f>
        <v/>
      </c>
      <c r="F214" s="21" t="str">
        <f>IF($B214="","",SUMIFS($E$5:$E213,$C$5:$C213,$C214))</f>
        <v/>
      </c>
      <c r="G214" s="21" t="str">
        <f>IF($B214="","",MAX(0,$E214-MAX(0,SUMIFS(Тех_Движение!$G$2:$G$5111,Тех_Движение!$D$2:$D$5111,$C214,Тех_Движение!$B$2:$B$5111,"&lt;="&amp;Настройки!$B$5-1)-$F214)))</f>
        <v/>
      </c>
      <c r="H214" s="21" t="str">
        <f>IF($B214="","",IF(AND($D214&gt;=Настройки!$B$5,$D214&lt;=Настройки!$B$6),$E214,0))</f>
        <v/>
      </c>
      <c r="I214" s="21" t="str">
        <f t="shared" si="9"/>
        <v/>
      </c>
      <c r="J214" s="21" t="str">
        <f>IF($B214="","",MAX(0,$E214-MAX(0,SUMIFS(Тех_Движение!$G$2:$G$5111,Тех_Движение!$D$2:$D$5111,$C214,Тех_Движение!$B$2:$B$5111,"&lt;="&amp;Настройки!$B$6)-$F214)))</f>
        <v/>
      </c>
      <c r="K214" s="21" t="e">
        <f>IF(OR($B214="",K$3&lt;$D214+Настройки!$B$7),0,MAX(0,$E214-MAX(0,SUMIFS(Тех_Движение!$G$2:$G$5111,Тех_Движение!$D$2:$D$5111,$C214,Тех_Движение!$B$2:$B$5111,"&lt;="&amp;K$3)-$F214)))</f>
        <v>#VALUE!</v>
      </c>
      <c r="L214" s="21" t="e">
        <f>IF(OR($B214="",L$3&lt;$D214+Настройки!$B$7),0,MAX(0,$E214-MAX(0,SUMIFS(Тех_Движение!$G$2:$G$5111,Тех_Движение!$D$2:$D$5111,$C214,Тех_Движение!$B$2:$B$5111,"&lt;="&amp;L$3)-$F214)))</f>
        <v>#VALUE!</v>
      </c>
      <c r="M214" s="21" t="e">
        <f>IF(OR($B214="",M$3&lt;$D214+Настройки!$B$7),0,MAX(0,$E214-MAX(0,SUMIFS(Тех_Движение!$G$2:$G$5111,Тех_Движение!$D$2:$D$5111,$C214,Тех_Движение!$B$2:$B$5111,"&lt;="&amp;M$3)-$F214)))</f>
        <v>#VALUE!</v>
      </c>
      <c r="N214" s="21" t="e">
        <f>IF(OR($B214="",N$3&lt;$D214+Настройки!$B$7),0,MAX(0,$E214-MAX(0,SUMIFS(Тех_Движение!$G$2:$G$5111,Тех_Движение!$D$2:$D$5111,$C214,Тех_Движение!$B$2:$B$5111,"&lt;="&amp;N$3)-$F214)))</f>
        <v>#VALUE!</v>
      </c>
      <c r="O214" s="21" t="e">
        <f>IF(OR($B214="",O$3&lt;$D214+Настройки!$B$7),0,MAX(0,$E214-MAX(0,SUMIFS(Тех_Движение!$G$2:$G$5111,Тех_Движение!$D$2:$D$5111,$C214,Тех_Движение!$B$2:$B$5111,"&lt;="&amp;O$3)-$F214)))</f>
        <v>#VALUE!</v>
      </c>
      <c r="P214" s="21" t="e">
        <f>IF(OR($B214="",P$3&lt;$D214+Настройки!$B$7),0,MAX(0,$E214-MAX(0,SUMIFS(Тех_Движение!$G$2:$G$5111,Тех_Движение!$D$2:$D$5111,$C214,Тех_Движение!$B$2:$B$5111,"&lt;="&amp;P$3)-$F214)))</f>
        <v>#VALUE!</v>
      </c>
      <c r="Q214" s="21" t="e">
        <f>IF(OR($B214="",Q$3&lt;$D214+Настройки!$B$7),0,MAX(0,$E214-MAX(0,SUMIFS(Тех_Движение!$G$2:$G$5111,Тех_Движение!$D$2:$D$5111,$C214,Тех_Движение!$B$2:$B$5111,"&lt;="&amp;Q$3)-$F214)))</f>
        <v>#VALUE!</v>
      </c>
      <c r="R214" s="21" t="str">
        <f t="shared" si="10"/>
        <v/>
      </c>
      <c r="S214" s="23" t="str">
        <f>IF($B214="","",VLOOKUP($C214,Настройки!$A$11:$L$17,9,FALSE))</f>
        <v/>
      </c>
      <c r="T214" s="23" t="str">
        <f t="shared" si="11"/>
        <v/>
      </c>
    </row>
    <row r="215" spans="1:20" x14ac:dyDescent="0.3">
      <c r="A215" s="20">
        <f>Тех_Движение!$A$212</f>
        <v>211</v>
      </c>
      <c r="B215" s="20" t="str">
        <f>IF(Тех_Движение!$F$212&gt;0,Тех_Движение!$I$212,"")</f>
        <v/>
      </c>
      <c r="C215" s="20" t="str">
        <f>IF($B215="","",Тех_Движение!$D$212)</f>
        <v/>
      </c>
      <c r="D215" s="9" t="str">
        <f>IF($B215="","",Тех_Движение!$B$212)</f>
        <v/>
      </c>
      <c r="E215" s="21" t="str">
        <f>IF($B215="","",Тех_Движение!$F$212)</f>
        <v/>
      </c>
      <c r="F215" s="21" t="str">
        <f>IF($B215="","",SUMIFS($E$5:$E214,$C$5:$C214,$C215))</f>
        <v/>
      </c>
      <c r="G215" s="21" t="str">
        <f>IF($B215="","",MAX(0,$E215-MAX(0,SUMIFS(Тех_Движение!$G$2:$G$5111,Тех_Движение!$D$2:$D$5111,$C215,Тех_Движение!$B$2:$B$5111,"&lt;="&amp;Настройки!$B$5-1)-$F215)))</f>
        <v/>
      </c>
      <c r="H215" s="21" t="str">
        <f>IF($B215="","",IF(AND($D215&gt;=Настройки!$B$5,$D215&lt;=Настройки!$B$6),$E215,0))</f>
        <v/>
      </c>
      <c r="I215" s="21" t="str">
        <f t="shared" si="9"/>
        <v/>
      </c>
      <c r="J215" s="21" t="str">
        <f>IF($B215="","",MAX(0,$E215-MAX(0,SUMIFS(Тех_Движение!$G$2:$G$5111,Тех_Движение!$D$2:$D$5111,$C215,Тех_Движение!$B$2:$B$5111,"&lt;="&amp;Настройки!$B$6)-$F215)))</f>
        <v/>
      </c>
      <c r="K215" s="21" t="e">
        <f>IF(OR($B215="",K$3&lt;$D215+Настройки!$B$7),0,MAX(0,$E215-MAX(0,SUMIFS(Тех_Движение!$G$2:$G$5111,Тех_Движение!$D$2:$D$5111,$C215,Тех_Движение!$B$2:$B$5111,"&lt;="&amp;K$3)-$F215)))</f>
        <v>#VALUE!</v>
      </c>
      <c r="L215" s="21" t="e">
        <f>IF(OR($B215="",L$3&lt;$D215+Настройки!$B$7),0,MAX(0,$E215-MAX(0,SUMIFS(Тех_Движение!$G$2:$G$5111,Тех_Движение!$D$2:$D$5111,$C215,Тех_Движение!$B$2:$B$5111,"&lt;="&amp;L$3)-$F215)))</f>
        <v>#VALUE!</v>
      </c>
      <c r="M215" s="21" t="e">
        <f>IF(OR($B215="",M$3&lt;$D215+Настройки!$B$7),0,MAX(0,$E215-MAX(0,SUMIFS(Тех_Движение!$G$2:$G$5111,Тех_Движение!$D$2:$D$5111,$C215,Тех_Движение!$B$2:$B$5111,"&lt;="&amp;M$3)-$F215)))</f>
        <v>#VALUE!</v>
      </c>
      <c r="N215" s="21" t="e">
        <f>IF(OR($B215="",N$3&lt;$D215+Настройки!$B$7),0,MAX(0,$E215-MAX(0,SUMIFS(Тех_Движение!$G$2:$G$5111,Тех_Движение!$D$2:$D$5111,$C215,Тех_Движение!$B$2:$B$5111,"&lt;="&amp;N$3)-$F215)))</f>
        <v>#VALUE!</v>
      </c>
      <c r="O215" s="21" t="e">
        <f>IF(OR($B215="",O$3&lt;$D215+Настройки!$B$7),0,MAX(0,$E215-MAX(0,SUMIFS(Тех_Движение!$G$2:$G$5111,Тех_Движение!$D$2:$D$5111,$C215,Тех_Движение!$B$2:$B$5111,"&lt;="&amp;O$3)-$F215)))</f>
        <v>#VALUE!</v>
      </c>
      <c r="P215" s="21" t="e">
        <f>IF(OR($B215="",P$3&lt;$D215+Настройки!$B$7),0,MAX(0,$E215-MAX(0,SUMIFS(Тех_Движение!$G$2:$G$5111,Тех_Движение!$D$2:$D$5111,$C215,Тех_Движение!$B$2:$B$5111,"&lt;="&amp;P$3)-$F215)))</f>
        <v>#VALUE!</v>
      </c>
      <c r="Q215" s="21" t="e">
        <f>IF(OR($B215="",Q$3&lt;$D215+Настройки!$B$7),0,MAX(0,$E215-MAX(0,SUMIFS(Тех_Движение!$G$2:$G$5111,Тех_Движение!$D$2:$D$5111,$C215,Тех_Движение!$B$2:$B$5111,"&lt;="&amp;Q$3)-$F215)))</f>
        <v>#VALUE!</v>
      </c>
      <c r="R215" s="21" t="str">
        <f t="shared" si="10"/>
        <v/>
      </c>
      <c r="S215" s="23" t="str">
        <f>IF($B215="","",VLOOKUP($C215,Настройки!$A$11:$L$17,9,FALSE))</f>
        <v/>
      </c>
      <c r="T215" s="23" t="str">
        <f t="shared" si="11"/>
        <v/>
      </c>
    </row>
    <row r="216" spans="1:20" x14ac:dyDescent="0.3">
      <c r="A216" s="20">
        <f>Тех_Движение!$A$213</f>
        <v>212</v>
      </c>
      <c r="B216" s="20" t="str">
        <f>IF(Тех_Движение!$F$213&gt;0,Тех_Движение!$I$213,"")</f>
        <v/>
      </c>
      <c r="C216" s="20" t="str">
        <f>IF($B216="","",Тех_Движение!$D$213)</f>
        <v/>
      </c>
      <c r="D216" s="9" t="str">
        <f>IF($B216="","",Тех_Движение!$B$213)</f>
        <v/>
      </c>
      <c r="E216" s="21" t="str">
        <f>IF($B216="","",Тех_Движение!$F$213)</f>
        <v/>
      </c>
      <c r="F216" s="21" t="str">
        <f>IF($B216="","",SUMIFS($E$5:$E215,$C$5:$C215,$C216))</f>
        <v/>
      </c>
      <c r="G216" s="21" t="str">
        <f>IF($B216="","",MAX(0,$E216-MAX(0,SUMIFS(Тех_Движение!$G$2:$G$5111,Тех_Движение!$D$2:$D$5111,$C216,Тех_Движение!$B$2:$B$5111,"&lt;="&amp;Настройки!$B$5-1)-$F216)))</f>
        <v/>
      </c>
      <c r="H216" s="21" t="str">
        <f>IF($B216="","",IF(AND($D216&gt;=Настройки!$B$5,$D216&lt;=Настройки!$B$6),$E216,0))</f>
        <v/>
      </c>
      <c r="I216" s="21" t="str">
        <f t="shared" si="9"/>
        <v/>
      </c>
      <c r="J216" s="21" t="str">
        <f>IF($B216="","",MAX(0,$E216-MAX(0,SUMIFS(Тех_Движение!$G$2:$G$5111,Тех_Движение!$D$2:$D$5111,$C216,Тех_Движение!$B$2:$B$5111,"&lt;="&amp;Настройки!$B$6)-$F216)))</f>
        <v/>
      </c>
      <c r="K216" s="21" t="e">
        <f>IF(OR($B216="",K$3&lt;$D216+Настройки!$B$7),0,MAX(0,$E216-MAX(0,SUMIFS(Тех_Движение!$G$2:$G$5111,Тех_Движение!$D$2:$D$5111,$C216,Тех_Движение!$B$2:$B$5111,"&lt;="&amp;K$3)-$F216)))</f>
        <v>#VALUE!</v>
      </c>
      <c r="L216" s="21" t="e">
        <f>IF(OR($B216="",L$3&lt;$D216+Настройки!$B$7),0,MAX(0,$E216-MAX(0,SUMIFS(Тех_Движение!$G$2:$G$5111,Тех_Движение!$D$2:$D$5111,$C216,Тех_Движение!$B$2:$B$5111,"&lt;="&amp;L$3)-$F216)))</f>
        <v>#VALUE!</v>
      </c>
      <c r="M216" s="21" t="e">
        <f>IF(OR($B216="",M$3&lt;$D216+Настройки!$B$7),0,MAX(0,$E216-MAX(0,SUMIFS(Тех_Движение!$G$2:$G$5111,Тех_Движение!$D$2:$D$5111,$C216,Тех_Движение!$B$2:$B$5111,"&lt;="&amp;M$3)-$F216)))</f>
        <v>#VALUE!</v>
      </c>
      <c r="N216" s="21" t="e">
        <f>IF(OR($B216="",N$3&lt;$D216+Настройки!$B$7),0,MAX(0,$E216-MAX(0,SUMIFS(Тех_Движение!$G$2:$G$5111,Тех_Движение!$D$2:$D$5111,$C216,Тех_Движение!$B$2:$B$5111,"&lt;="&amp;N$3)-$F216)))</f>
        <v>#VALUE!</v>
      </c>
      <c r="O216" s="21" t="e">
        <f>IF(OR($B216="",O$3&lt;$D216+Настройки!$B$7),0,MAX(0,$E216-MAX(0,SUMIFS(Тех_Движение!$G$2:$G$5111,Тех_Движение!$D$2:$D$5111,$C216,Тех_Движение!$B$2:$B$5111,"&lt;="&amp;O$3)-$F216)))</f>
        <v>#VALUE!</v>
      </c>
      <c r="P216" s="21" t="e">
        <f>IF(OR($B216="",P$3&lt;$D216+Настройки!$B$7),0,MAX(0,$E216-MAX(0,SUMIFS(Тех_Движение!$G$2:$G$5111,Тех_Движение!$D$2:$D$5111,$C216,Тех_Движение!$B$2:$B$5111,"&lt;="&amp;P$3)-$F216)))</f>
        <v>#VALUE!</v>
      </c>
      <c r="Q216" s="21" t="e">
        <f>IF(OR($B216="",Q$3&lt;$D216+Настройки!$B$7),0,MAX(0,$E216-MAX(0,SUMIFS(Тех_Движение!$G$2:$G$5111,Тех_Движение!$D$2:$D$5111,$C216,Тех_Движение!$B$2:$B$5111,"&lt;="&amp;Q$3)-$F216)))</f>
        <v>#VALUE!</v>
      </c>
      <c r="R216" s="21" t="str">
        <f t="shared" si="10"/>
        <v/>
      </c>
      <c r="S216" s="23" t="str">
        <f>IF($B216="","",VLOOKUP($C216,Настройки!$A$11:$L$17,9,FALSE))</f>
        <v/>
      </c>
      <c r="T216" s="23" t="str">
        <f t="shared" si="11"/>
        <v/>
      </c>
    </row>
    <row r="217" spans="1:20" x14ac:dyDescent="0.3">
      <c r="A217" s="20">
        <f>Тех_Движение!$A$214</f>
        <v>213</v>
      </c>
      <c r="B217" s="20" t="str">
        <f>IF(Тех_Движение!$F$214&gt;0,Тех_Движение!$I$214,"")</f>
        <v/>
      </c>
      <c r="C217" s="20" t="str">
        <f>IF($B217="","",Тех_Движение!$D$214)</f>
        <v/>
      </c>
      <c r="D217" s="9" t="str">
        <f>IF($B217="","",Тех_Движение!$B$214)</f>
        <v/>
      </c>
      <c r="E217" s="21" t="str">
        <f>IF($B217="","",Тех_Движение!$F$214)</f>
        <v/>
      </c>
      <c r="F217" s="21" t="str">
        <f>IF($B217="","",SUMIFS($E$5:$E216,$C$5:$C216,$C217))</f>
        <v/>
      </c>
      <c r="G217" s="21" t="str">
        <f>IF($B217="","",MAX(0,$E217-MAX(0,SUMIFS(Тех_Движение!$G$2:$G$5111,Тех_Движение!$D$2:$D$5111,$C217,Тех_Движение!$B$2:$B$5111,"&lt;="&amp;Настройки!$B$5-1)-$F217)))</f>
        <v/>
      </c>
      <c r="H217" s="21" t="str">
        <f>IF($B217="","",IF(AND($D217&gt;=Настройки!$B$5,$D217&lt;=Настройки!$B$6),$E217,0))</f>
        <v/>
      </c>
      <c r="I217" s="21" t="str">
        <f t="shared" si="9"/>
        <v/>
      </c>
      <c r="J217" s="21" t="str">
        <f>IF($B217="","",MAX(0,$E217-MAX(0,SUMIFS(Тех_Движение!$G$2:$G$5111,Тех_Движение!$D$2:$D$5111,$C217,Тех_Движение!$B$2:$B$5111,"&lt;="&amp;Настройки!$B$6)-$F217)))</f>
        <v/>
      </c>
      <c r="K217" s="21" t="e">
        <f>IF(OR($B217="",K$3&lt;$D217+Настройки!$B$7),0,MAX(0,$E217-MAX(0,SUMIFS(Тех_Движение!$G$2:$G$5111,Тех_Движение!$D$2:$D$5111,$C217,Тех_Движение!$B$2:$B$5111,"&lt;="&amp;K$3)-$F217)))</f>
        <v>#VALUE!</v>
      </c>
      <c r="L217" s="21" t="e">
        <f>IF(OR($B217="",L$3&lt;$D217+Настройки!$B$7),0,MAX(0,$E217-MAX(0,SUMIFS(Тех_Движение!$G$2:$G$5111,Тех_Движение!$D$2:$D$5111,$C217,Тех_Движение!$B$2:$B$5111,"&lt;="&amp;L$3)-$F217)))</f>
        <v>#VALUE!</v>
      </c>
      <c r="M217" s="21" t="e">
        <f>IF(OR($B217="",M$3&lt;$D217+Настройки!$B$7),0,MAX(0,$E217-MAX(0,SUMIFS(Тех_Движение!$G$2:$G$5111,Тех_Движение!$D$2:$D$5111,$C217,Тех_Движение!$B$2:$B$5111,"&lt;="&amp;M$3)-$F217)))</f>
        <v>#VALUE!</v>
      </c>
      <c r="N217" s="21" t="e">
        <f>IF(OR($B217="",N$3&lt;$D217+Настройки!$B$7),0,MAX(0,$E217-MAX(0,SUMIFS(Тех_Движение!$G$2:$G$5111,Тех_Движение!$D$2:$D$5111,$C217,Тех_Движение!$B$2:$B$5111,"&lt;="&amp;N$3)-$F217)))</f>
        <v>#VALUE!</v>
      </c>
      <c r="O217" s="21" t="e">
        <f>IF(OR($B217="",O$3&lt;$D217+Настройки!$B$7),0,MAX(0,$E217-MAX(0,SUMIFS(Тех_Движение!$G$2:$G$5111,Тех_Движение!$D$2:$D$5111,$C217,Тех_Движение!$B$2:$B$5111,"&lt;="&amp;O$3)-$F217)))</f>
        <v>#VALUE!</v>
      </c>
      <c r="P217" s="21" t="e">
        <f>IF(OR($B217="",P$3&lt;$D217+Настройки!$B$7),0,MAX(0,$E217-MAX(0,SUMIFS(Тех_Движение!$G$2:$G$5111,Тех_Движение!$D$2:$D$5111,$C217,Тех_Движение!$B$2:$B$5111,"&lt;="&amp;P$3)-$F217)))</f>
        <v>#VALUE!</v>
      </c>
      <c r="Q217" s="21" t="e">
        <f>IF(OR($B217="",Q$3&lt;$D217+Настройки!$B$7),0,MAX(0,$E217-MAX(0,SUMIFS(Тех_Движение!$G$2:$G$5111,Тех_Движение!$D$2:$D$5111,$C217,Тех_Движение!$B$2:$B$5111,"&lt;="&amp;Q$3)-$F217)))</f>
        <v>#VALUE!</v>
      </c>
      <c r="R217" s="21" t="str">
        <f t="shared" si="10"/>
        <v/>
      </c>
      <c r="S217" s="23" t="str">
        <f>IF($B217="","",VLOOKUP($C217,Настройки!$A$11:$L$17,9,FALSE))</f>
        <v/>
      </c>
      <c r="T217" s="23" t="str">
        <f t="shared" si="11"/>
        <v/>
      </c>
    </row>
    <row r="218" spans="1:20" x14ac:dyDescent="0.3">
      <c r="A218" s="20">
        <f>Тех_Движение!$A$215</f>
        <v>214</v>
      </c>
      <c r="B218" s="20" t="str">
        <f>IF(Тех_Движение!$F$215&gt;0,Тех_Движение!$I$215,"")</f>
        <v/>
      </c>
      <c r="C218" s="20" t="str">
        <f>IF($B218="","",Тех_Движение!$D$215)</f>
        <v/>
      </c>
      <c r="D218" s="9" t="str">
        <f>IF($B218="","",Тех_Движение!$B$215)</f>
        <v/>
      </c>
      <c r="E218" s="21" t="str">
        <f>IF($B218="","",Тех_Движение!$F$215)</f>
        <v/>
      </c>
      <c r="F218" s="21" t="str">
        <f>IF($B218="","",SUMIFS($E$5:$E217,$C$5:$C217,$C218))</f>
        <v/>
      </c>
      <c r="G218" s="21" t="str">
        <f>IF($B218="","",MAX(0,$E218-MAX(0,SUMIFS(Тех_Движение!$G$2:$G$5111,Тех_Движение!$D$2:$D$5111,$C218,Тех_Движение!$B$2:$B$5111,"&lt;="&amp;Настройки!$B$5-1)-$F218)))</f>
        <v/>
      </c>
      <c r="H218" s="21" t="str">
        <f>IF($B218="","",IF(AND($D218&gt;=Настройки!$B$5,$D218&lt;=Настройки!$B$6),$E218,0))</f>
        <v/>
      </c>
      <c r="I218" s="21" t="str">
        <f t="shared" si="9"/>
        <v/>
      </c>
      <c r="J218" s="21" t="str">
        <f>IF($B218="","",MAX(0,$E218-MAX(0,SUMIFS(Тех_Движение!$G$2:$G$5111,Тех_Движение!$D$2:$D$5111,$C218,Тех_Движение!$B$2:$B$5111,"&lt;="&amp;Настройки!$B$6)-$F218)))</f>
        <v/>
      </c>
      <c r="K218" s="21" t="e">
        <f>IF(OR($B218="",K$3&lt;$D218+Настройки!$B$7),0,MAX(0,$E218-MAX(0,SUMIFS(Тех_Движение!$G$2:$G$5111,Тех_Движение!$D$2:$D$5111,$C218,Тех_Движение!$B$2:$B$5111,"&lt;="&amp;K$3)-$F218)))</f>
        <v>#VALUE!</v>
      </c>
      <c r="L218" s="21" t="e">
        <f>IF(OR($B218="",L$3&lt;$D218+Настройки!$B$7),0,MAX(0,$E218-MAX(0,SUMIFS(Тех_Движение!$G$2:$G$5111,Тех_Движение!$D$2:$D$5111,$C218,Тех_Движение!$B$2:$B$5111,"&lt;="&amp;L$3)-$F218)))</f>
        <v>#VALUE!</v>
      </c>
      <c r="M218" s="21" t="e">
        <f>IF(OR($B218="",M$3&lt;$D218+Настройки!$B$7),0,MAX(0,$E218-MAX(0,SUMIFS(Тех_Движение!$G$2:$G$5111,Тех_Движение!$D$2:$D$5111,$C218,Тех_Движение!$B$2:$B$5111,"&lt;="&amp;M$3)-$F218)))</f>
        <v>#VALUE!</v>
      </c>
      <c r="N218" s="21" t="e">
        <f>IF(OR($B218="",N$3&lt;$D218+Настройки!$B$7),0,MAX(0,$E218-MAX(0,SUMIFS(Тех_Движение!$G$2:$G$5111,Тех_Движение!$D$2:$D$5111,$C218,Тех_Движение!$B$2:$B$5111,"&lt;="&amp;N$3)-$F218)))</f>
        <v>#VALUE!</v>
      </c>
      <c r="O218" s="21" t="e">
        <f>IF(OR($B218="",O$3&lt;$D218+Настройки!$B$7),0,MAX(0,$E218-MAX(0,SUMIFS(Тех_Движение!$G$2:$G$5111,Тех_Движение!$D$2:$D$5111,$C218,Тех_Движение!$B$2:$B$5111,"&lt;="&amp;O$3)-$F218)))</f>
        <v>#VALUE!</v>
      </c>
      <c r="P218" s="21" t="e">
        <f>IF(OR($B218="",P$3&lt;$D218+Настройки!$B$7),0,MAX(0,$E218-MAX(0,SUMIFS(Тех_Движение!$G$2:$G$5111,Тех_Движение!$D$2:$D$5111,$C218,Тех_Движение!$B$2:$B$5111,"&lt;="&amp;P$3)-$F218)))</f>
        <v>#VALUE!</v>
      </c>
      <c r="Q218" s="21" t="e">
        <f>IF(OR($B218="",Q$3&lt;$D218+Настройки!$B$7),0,MAX(0,$E218-MAX(0,SUMIFS(Тех_Движение!$G$2:$G$5111,Тех_Движение!$D$2:$D$5111,$C218,Тех_Движение!$B$2:$B$5111,"&lt;="&amp;Q$3)-$F218)))</f>
        <v>#VALUE!</v>
      </c>
      <c r="R218" s="21" t="str">
        <f t="shared" si="10"/>
        <v/>
      </c>
      <c r="S218" s="23" t="str">
        <f>IF($B218="","",VLOOKUP($C218,Настройки!$A$11:$L$17,9,FALSE))</f>
        <v/>
      </c>
      <c r="T218" s="23" t="str">
        <f t="shared" si="11"/>
        <v/>
      </c>
    </row>
    <row r="219" spans="1:20" x14ac:dyDescent="0.3">
      <c r="A219" s="20">
        <f>Тех_Движение!$A$216</f>
        <v>215</v>
      </c>
      <c r="B219" s="20" t="str">
        <f>IF(Тех_Движение!$F$216&gt;0,Тех_Движение!$I$216,"")</f>
        <v/>
      </c>
      <c r="C219" s="20" t="str">
        <f>IF($B219="","",Тех_Движение!$D$216)</f>
        <v/>
      </c>
      <c r="D219" s="9" t="str">
        <f>IF($B219="","",Тех_Движение!$B$216)</f>
        <v/>
      </c>
      <c r="E219" s="21" t="str">
        <f>IF($B219="","",Тех_Движение!$F$216)</f>
        <v/>
      </c>
      <c r="F219" s="21" t="str">
        <f>IF($B219="","",SUMIFS($E$5:$E218,$C$5:$C218,$C219))</f>
        <v/>
      </c>
      <c r="G219" s="21" t="str">
        <f>IF($B219="","",MAX(0,$E219-MAX(0,SUMIFS(Тех_Движение!$G$2:$G$5111,Тех_Движение!$D$2:$D$5111,$C219,Тех_Движение!$B$2:$B$5111,"&lt;="&amp;Настройки!$B$5-1)-$F219)))</f>
        <v/>
      </c>
      <c r="H219" s="21" t="str">
        <f>IF($B219="","",IF(AND($D219&gt;=Настройки!$B$5,$D219&lt;=Настройки!$B$6),$E219,0))</f>
        <v/>
      </c>
      <c r="I219" s="21" t="str">
        <f t="shared" si="9"/>
        <v/>
      </c>
      <c r="J219" s="21" t="str">
        <f>IF($B219="","",MAX(0,$E219-MAX(0,SUMIFS(Тех_Движение!$G$2:$G$5111,Тех_Движение!$D$2:$D$5111,$C219,Тех_Движение!$B$2:$B$5111,"&lt;="&amp;Настройки!$B$6)-$F219)))</f>
        <v/>
      </c>
      <c r="K219" s="21" t="e">
        <f>IF(OR($B219="",K$3&lt;$D219+Настройки!$B$7),0,MAX(0,$E219-MAX(0,SUMIFS(Тех_Движение!$G$2:$G$5111,Тех_Движение!$D$2:$D$5111,$C219,Тех_Движение!$B$2:$B$5111,"&lt;="&amp;K$3)-$F219)))</f>
        <v>#VALUE!</v>
      </c>
      <c r="L219" s="21" t="e">
        <f>IF(OR($B219="",L$3&lt;$D219+Настройки!$B$7),0,MAX(0,$E219-MAX(0,SUMIFS(Тех_Движение!$G$2:$G$5111,Тех_Движение!$D$2:$D$5111,$C219,Тех_Движение!$B$2:$B$5111,"&lt;="&amp;L$3)-$F219)))</f>
        <v>#VALUE!</v>
      </c>
      <c r="M219" s="21" t="e">
        <f>IF(OR($B219="",M$3&lt;$D219+Настройки!$B$7),0,MAX(0,$E219-MAX(0,SUMIFS(Тех_Движение!$G$2:$G$5111,Тех_Движение!$D$2:$D$5111,$C219,Тех_Движение!$B$2:$B$5111,"&lt;="&amp;M$3)-$F219)))</f>
        <v>#VALUE!</v>
      </c>
      <c r="N219" s="21" t="e">
        <f>IF(OR($B219="",N$3&lt;$D219+Настройки!$B$7),0,MAX(0,$E219-MAX(0,SUMIFS(Тех_Движение!$G$2:$G$5111,Тех_Движение!$D$2:$D$5111,$C219,Тех_Движение!$B$2:$B$5111,"&lt;="&amp;N$3)-$F219)))</f>
        <v>#VALUE!</v>
      </c>
      <c r="O219" s="21" t="e">
        <f>IF(OR($B219="",O$3&lt;$D219+Настройки!$B$7),0,MAX(0,$E219-MAX(0,SUMIFS(Тех_Движение!$G$2:$G$5111,Тех_Движение!$D$2:$D$5111,$C219,Тех_Движение!$B$2:$B$5111,"&lt;="&amp;O$3)-$F219)))</f>
        <v>#VALUE!</v>
      </c>
      <c r="P219" s="21" t="e">
        <f>IF(OR($B219="",P$3&lt;$D219+Настройки!$B$7),0,MAX(0,$E219-MAX(0,SUMIFS(Тех_Движение!$G$2:$G$5111,Тех_Движение!$D$2:$D$5111,$C219,Тех_Движение!$B$2:$B$5111,"&lt;="&amp;P$3)-$F219)))</f>
        <v>#VALUE!</v>
      </c>
      <c r="Q219" s="21" t="e">
        <f>IF(OR($B219="",Q$3&lt;$D219+Настройки!$B$7),0,MAX(0,$E219-MAX(0,SUMIFS(Тех_Движение!$G$2:$G$5111,Тех_Движение!$D$2:$D$5111,$C219,Тех_Движение!$B$2:$B$5111,"&lt;="&amp;Q$3)-$F219)))</f>
        <v>#VALUE!</v>
      </c>
      <c r="R219" s="21" t="str">
        <f t="shared" si="10"/>
        <v/>
      </c>
      <c r="S219" s="23" t="str">
        <f>IF($B219="","",VLOOKUP($C219,Настройки!$A$11:$L$17,9,FALSE))</f>
        <v/>
      </c>
      <c r="T219" s="23" t="str">
        <f t="shared" si="11"/>
        <v/>
      </c>
    </row>
    <row r="220" spans="1:20" x14ac:dyDescent="0.3">
      <c r="A220" s="20">
        <f>Тех_Движение!$A$217</f>
        <v>216</v>
      </c>
      <c r="B220" s="20" t="str">
        <f>IF(Тех_Движение!$F$217&gt;0,Тех_Движение!$I$217,"")</f>
        <v/>
      </c>
      <c r="C220" s="20" t="str">
        <f>IF($B220="","",Тех_Движение!$D$217)</f>
        <v/>
      </c>
      <c r="D220" s="9" t="str">
        <f>IF($B220="","",Тех_Движение!$B$217)</f>
        <v/>
      </c>
      <c r="E220" s="21" t="str">
        <f>IF($B220="","",Тех_Движение!$F$217)</f>
        <v/>
      </c>
      <c r="F220" s="21" t="str">
        <f>IF($B220="","",SUMIFS($E$5:$E219,$C$5:$C219,$C220))</f>
        <v/>
      </c>
      <c r="G220" s="21" t="str">
        <f>IF($B220="","",MAX(0,$E220-MAX(0,SUMIFS(Тех_Движение!$G$2:$G$5111,Тех_Движение!$D$2:$D$5111,$C220,Тех_Движение!$B$2:$B$5111,"&lt;="&amp;Настройки!$B$5-1)-$F220)))</f>
        <v/>
      </c>
      <c r="H220" s="21" t="str">
        <f>IF($B220="","",IF(AND($D220&gt;=Настройки!$B$5,$D220&lt;=Настройки!$B$6),$E220,0))</f>
        <v/>
      </c>
      <c r="I220" s="21" t="str">
        <f t="shared" si="9"/>
        <v/>
      </c>
      <c r="J220" s="21" t="str">
        <f>IF($B220="","",MAX(0,$E220-MAX(0,SUMIFS(Тех_Движение!$G$2:$G$5111,Тех_Движение!$D$2:$D$5111,$C220,Тех_Движение!$B$2:$B$5111,"&lt;="&amp;Настройки!$B$6)-$F220)))</f>
        <v/>
      </c>
      <c r="K220" s="21" t="e">
        <f>IF(OR($B220="",K$3&lt;$D220+Настройки!$B$7),0,MAX(0,$E220-MAX(0,SUMIFS(Тех_Движение!$G$2:$G$5111,Тех_Движение!$D$2:$D$5111,$C220,Тех_Движение!$B$2:$B$5111,"&lt;="&amp;K$3)-$F220)))</f>
        <v>#VALUE!</v>
      </c>
      <c r="L220" s="21" t="e">
        <f>IF(OR($B220="",L$3&lt;$D220+Настройки!$B$7),0,MAX(0,$E220-MAX(0,SUMIFS(Тех_Движение!$G$2:$G$5111,Тех_Движение!$D$2:$D$5111,$C220,Тех_Движение!$B$2:$B$5111,"&lt;="&amp;L$3)-$F220)))</f>
        <v>#VALUE!</v>
      </c>
      <c r="M220" s="21" t="e">
        <f>IF(OR($B220="",M$3&lt;$D220+Настройки!$B$7),0,MAX(0,$E220-MAX(0,SUMIFS(Тех_Движение!$G$2:$G$5111,Тех_Движение!$D$2:$D$5111,$C220,Тех_Движение!$B$2:$B$5111,"&lt;="&amp;M$3)-$F220)))</f>
        <v>#VALUE!</v>
      </c>
      <c r="N220" s="21" t="e">
        <f>IF(OR($B220="",N$3&lt;$D220+Настройки!$B$7),0,MAX(0,$E220-MAX(0,SUMIFS(Тех_Движение!$G$2:$G$5111,Тех_Движение!$D$2:$D$5111,$C220,Тех_Движение!$B$2:$B$5111,"&lt;="&amp;N$3)-$F220)))</f>
        <v>#VALUE!</v>
      </c>
      <c r="O220" s="21" t="e">
        <f>IF(OR($B220="",O$3&lt;$D220+Настройки!$B$7),0,MAX(0,$E220-MAX(0,SUMIFS(Тех_Движение!$G$2:$G$5111,Тех_Движение!$D$2:$D$5111,$C220,Тех_Движение!$B$2:$B$5111,"&lt;="&amp;O$3)-$F220)))</f>
        <v>#VALUE!</v>
      </c>
      <c r="P220" s="21" t="e">
        <f>IF(OR($B220="",P$3&lt;$D220+Настройки!$B$7),0,MAX(0,$E220-MAX(0,SUMIFS(Тех_Движение!$G$2:$G$5111,Тех_Движение!$D$2:$D$5111,$C220,Тех_Движение!$B$2:$B$5111,"&lt;="&amp;P$3)-$F220)))</f>
        <v>#VALUE!</v>
      </c>
      <c r="Q220" s="21" t="e">
        <f>IF(OR($B220="",Q$3&lt;$D220+Настройки!$B$7),0,MAX(0,$E220-MAX(0,SUMIFS(Тех_Движение!$G$2:$G$5111,Тех_Движение!$D$2:$D$5111,$C220,Тех_Движение!$B$2:$B$5111,"&lt;="&amp;Q$3)-$F220)))</f>
        <v>#VALUE!</v>
      </c>
      <c r="R220" s="21" t="str">
        <f t="shared" si="10"/>
        <v/>
      </c>
      <c r="S220" s="23" t="str">
        <f>IF($B220="","",VLOOKUP($C220,Настройки!$A$11:$L$17,9,FALSE))</f>
        <v/>
      </c>
      <c r="T220" s="23" t="str">
        <f t="shared" si="11"/>
        <v/>
      </c>
    </row>
    <row r="221" spans="1:20" x14ac:dyDescent="0.3">
      <c r="A221" s="20">
        <f>Тех_Движение!$A$218</f>
        <v>217</v>
      </c>
      <c r="B221" s="20" t="str">
        <f>IF(Тех_Движение!$F$218&gt;0,Тех_Движение!$I$218,"")</f>
        <v/>
      </c>
      <c r="C221" s="20" t="str">
        <f>IF($B221="","",Тех_Движение!$D$218)</f>
        <v/>
      </c>
      <c r="D221" s="9" t="str">
        <f>IF($B221="","",Тех_Движение!$B$218)</f>
        <v/>
      </c>
      <c r="E221" s="21" t="str">
        <f>IF($B221="","",Тех_Движение!$F$218)</f>
        <v/>
      </c>
      <c r="F221" s="21" t="str">
        <f>IF($B221="","",SUMIFS($E$5:$E220,$C$5:$C220,$C221))</f>
        <v/>
      </c>
      <c r="G221" s="21" t="str">
        <f>IF($B221="","",MAX(0,$E221-MAX(0,SUMIFS(Тех_Движение!$G$2:$G$5111,Тех_Движение!$D$2:$D$5111,$C221,Тех_Движение!$B$2:$B$5111,"&lt;="&amp;Настройки!$B$5-1)-$F221)))</f>
        <v/>
      </c>
      <c r="H221" s="21" t="str">
        <f>IF($B221="","",IF(AND($D221&gt;=Настройки!$B$5,$D221&lt;=Настройки!$B$6),$E221,0))</f>
        <v/>
      </c>
      <c r="I221" s="21" t="str">
        <f t="shared" si="9"/>
        <v/>
      </c>
      <c r="J221" s="21" t="str">
        <f>IF($B221="","",MAX(0,$E221-MAX(0,SUMIFS(Тех_Движение!$G$2:$G$5111,Тех_Движение!$D$2:$D$5111,$C221,Тех_Движение!$B$2:$B$5111,"&lt;="&amp;Настройки!$B$6)-$F221)))</f>
        <v/>
      </c>
      <c r="K221" s="21" t="e">
        <f>IF(OR($B221="",K$3&lt;$D221+Настройки!$B$7),0,MAX(0,$E221-MAX(0,SUMIFS(Тех_Движение!$G$2:$G$5111,Тех_Движение!$D$2:$D$5111,$C221,Тех_Движение!$B$2:$B$5111,"&lt;="&amp;K$3)-$F221)))</f>
        <v>#VALUE!</v>
      </c>
      <c r="L221" s="21" t="e">
        <f>IF(OR($B221="",L$3&lt;$D221+Настройки!$B$7),0,MAX(0,$E221-MAX(0,SUMIFS(Тех_Движение!$G$2:$G$5111,Тех_Движение!$D$2:$D$5111,$C221,Тех_Движение!$B$2:$B$5111,"&lt;="&amp;L$3)-$F221)))</f>
        <v>#VALUE!</v>
      </c>
      <c r="M221" s="21" t="e">
        <f>IF(OR($B221="",M$3&lt;$D221+Настройки!$B$7),0,MAX(0,$E221-MAX(0,SUMIFS(Тех_Движение!$G$2:$G$5111,Тех_Движение!$D$2:$D$5111,$C221,Тех_Движение!$B$2:$B$5111,"&lt;="&amp;M$3)-$F221)))</f>
        <v>#VALUE!</v>
      </c>
      <c r="N221" s="21" t="e">
        <f>IF(OR($B221="",N$3&lt;$D221+Настройки!$B$7),0,MAX(0,$E221-MAX(0,SUMIFS(Тех_Движение!$G$2:$G$5111,Тех_Движение!$D$2:$D$5111,$C221,Тех_Движение!$B$2:$B$5111,"&lt;="&amp;N$3)-$F221)))</f>
        <v>#VALUE!</v>
      </c>
      <c r="O221" s="21" t="e">
        <f>IF(OR($B221="",O$3&lt;$D221+Настройки!$B$7),0,MAX(0,$E221-MAX(0,SUMIFS(Тех_Движение!$G$2:$G$5111,Тех_Движение!$D$2:$D$5111,$C221,Тех_Движение!$B$2:$B$5111,"&lt;="&amp;O$3)-$F221)))</f>
        <v>#VALUE!</v>
      </c>
      <c r="P221" s="21" t="e">
        <f>IF(OR($B221="",P$3&lt;$D221+Настройки!$B$7),0,MAX(0,$E221-MAX(0,SUMIFS(Тех_Движение!$G$2:$G$5111,Тех_Движение!$D$2:$D$5111,$C221,Тех_Движение!$B$2:$B$5111,"&lt;="&amp;P$3)-$F221)))</f>
        <v>#VALUE!</v>
      </c>
      <c r="Q221" s="21" t="e">
        <f>IF(OR($B221="",Q$3&lt;$D221+Настройки!$B$7),0,MAX(0,$E221-MAX(0,SUMIFS(Тех_Движение!$G$2:$G$5111,Тех_Движение!$D$2:$D$5111,$C221,Тех_Движение!$B$2:$B$5111,"&lt;="&amp;Q$3)-$F221)))</f>
        <v>#VALUE!</v>
      </c>
      <c r="R221" s="21" t="str">
        <f t="shared" si="10"/>
        <v/>
      </c>
      <c r="S221" s="23" t="str">
        <f>IF($B221="","",VLOOKUP($C221,Настройки!$A$11:$L$17,9,FALSE))</f>
        <v/>
      </c>
      <c r="T221" s="23" t="str">
        <f t="shared" si="11"/>
        <v/>
      </c>
    </row>
    <row r="222" spans="1:20" x14ac:dyDescent="0.3">
      <c r="A222" s="20">
        <f>Тех_Движение!$A$219</f>
        <v>218</v>
      </c>
      <c r="B222" s="20" t="str">
        <f>IF(Тех_Движение!$F$219&gt;0,Тех_Движение!$I$219,"")</f>
        <v/>
      </c>
      <c r="C222" s="20" t="str">
        <f>IF($B222="","",Тех_Движение!$D$219)</f>
        <v/>
      </c>
      <c r="D222" s="9" t="str">
        <f>IF($B222="","",Тех_Движение!$B$219)</f>
        <v/>
      </c>
      <c r="E222" s="21" t="str">
        <f>IF($B222="","",Тех_Движение!$F$219)</f>
        <v/>
      </c>
      <c r="F222" s="21" t="str">
        <f>IF($B222="","",SUMIFS($E$5:$E221,$C$5:$C221,$C222))</f>
        <v/>
      </c>
      <c r="G222" s="21" t="str">
        <f>IF($B222="","",MAX(0,$E222-MAX(0,SUMIFS(Тех_Движение!$G$2:$G$5111,Тех_Движение!$D$2:$D$5111,$C222,Тех_Движение!$B$2:$B$5111,"&lt;="&amp;Настройки!$B$5-1)-$F222)))</f>
        <v/>
      </c>
      <c r="H222" s="21" t="str">
        <f>IF($B222="","",IF(AND($D222&gt;=Настройки!$B$5,$D222&lt;=Настройки!$B$6),$E222,0))</f>
        <v/>
      </c>
      <c r="I222" s="21" t="str">
        <f t="shared" si="9"/>
        <v/>
      </c>
      <c r="J222" s="21" t="str">
        <f>IF($B222="","",MAX(0,$E222-MAX(0,SUMIFS(Тех_Движение!$G$2:$G$5111,Тех_Движение!$D$2:$D$5111,$C222,Тех_Движение!$B$2:$B$5111,"&lt;="&amp;Настройки!$B$6)-$F222)))</f>
        <v/>
      </c>
      <c r="K222" s="21" t="e">
        <f>IF(OR($B222="",K$3&lt;$D222+Настройки!$B$7),0,MAX(0,$E222-MAX(0,SUMIFS(Тех_Движение!$G$2:$G$5111,Тех_Движение!$D$2:$D$5111,$C222,Тех_Движение!$B$2:$B$5111,"&lt;="&amp;K$3)-$F222)))</f>
        <v>#VALUE!</v>
      </c>
      <c r="L222" s="21" t="e">
        <f>IF(OR($B222="",L$3&lt;$D222+Настройки!$B$7),0,MAX(0,$E222-MAX(0,SUMIFS(Тех_Движение!$G$2:$G$5111,Тех_Движение!$D$2:$D$5111,$C222,Тех_Движение!$B$2:$B$5111,"&lt;="&amp;L$3)-$F222)))</f>
        <v>#VALUE!</v>
      </c>
      <c r="M222" s="21" t="e">
        <f>IF(OR($B222="",M$3&lt;$D222+Настройки!$B$7),0,MAX(0,$E222-MAX(0,SUMIFS(Тех_Движение!$G$2:$G$5111,Тех_Движение!$D$2:$D$5111,$C222,Тех_Движение!$B$2:$B$5111,"&lt;="&amp;M$3)-$F222)))</f>
        <v>#VALUE!</v>
      </c>
      <c r="N222" s="21" t="e">
        <f>IF(OR($B222="",N$3&lt;$D222+Настройки!$B$7),0,MAX(0,$E222-MAX(0,SUMIFS(Тех_Движение!$G$2:$G$5111,Тех_Движение!$D$2:$D$5111,$C222,Тех_Движение!$B$2:$B$5111,"&lt;="&amp;N$3)-$F222)))</f>
        <v>#VALUE!</v>
      </c>
      <c r="O222" s="21" t="e">
        <f>IF(OR($B222="",O$3&lt;$D222+Настройки!$B$7),0,MAX(0,$E222-MAX(0,SUMIFS(Тех_Движение!$G$2:$G$5111,Тех_Движение!$D$2:$D$5111,$C222,Тех_Движение!$B$2:$B$5111,"&lt;="&amp;O$3)-$F222)))</f>
        <v>#VALUE!</v>
      </c>
      <c r="P222" s="21" t="e">
        <f>IF(OR($B222="",P$3&lt;$D222+Настройки!$B$7),0,MAX(0,$E222-MAX(0,SUMIFS(Тех_Движение!$G$2:$G$5111,Тех_Движение!$D$2:$D$5111,$C222,Тех_Движение!$B$2:$B$5111,"&lt;="&amp;P$3)-$F222)))</f>
        <v>#VALUE!</v>
      </c>
      <c r="Q222" s="21" t="e">
        <f>IF(OR($B222="",Q$3&lt;$D222+Настройки!$B$7),0,MAX(0,$E222-MAX(0,SUMIFS(Тех_Движение!$G$2:$G$5111,Тех_Движение!$D$2:$D$5111,$C222,Тех_Движение!$B$2:$B$5111,"&lt;="&amp;Q$3)-$F222)))</f>
        <v>#VALUE!</v>
      </c>
      <c r="R222" s="21" t="str">
        <f t="shared" si="10"/>
        <v/>
      </c>
      <c r="S222" s="23" t="str">
        <f>IF($B222="","",VLOOKUP($C222,Настройки!$A$11:$L$17,9,FALSE))</f>
        <v/>
      </c>
      <c r="T222" s="23" t="str">
        <f t="shared" si="11"/>
        <v/>
      </c>
    </row>
    <row r="223" spans="1:20" x14ac:dyDescent="0.3">
      <c r="A223" s="20">
        <f>Тех_Движение!$A$220</f>
        <v>219</v>
      </c>
      <c r="B223" s="20" t="str">
        <f>IF(Тех_Движение!$F$220&gt;0,Тех_Движение!$I$220,"")</f>
        <v/>
      </c>
      <c r="C223" s="20" t="str">
        <f>IF($B223="","",Тех_Движение!$D$220)</f>
        <v/>
      </c>
      <c r="D223" s="9" t="str">
        <f>IF($B223="","",Тех_Движение!$B$220)</f>
        <v/>
      </c>
      <c r="E223" s="21" t="str">
        <f>IF($B223="","",Тех_Движение!$F$220)</f>
        <v/>
      </c>
      <c r="F223" s="21" t="str">
        <f>IF($B223="","",SUMIFS($E$5:$E222,$C$5:$C222,$C223))</f>
        <v/>
      </c>
      <c r="G223" s="21" t="str">
        <f>IF($B223="","",MAX(0,$E223-MAX(0,SUMIFS(Тех_Движение!$G$2:$G$5111,Тех_Движение!$D$2:$D$5111,$C223,Тех_Движение!$B$2:$B$5111,"&lt;="&amp;Настройки!$B$5-1)-$F223)))</f>
        <v/>
      </c>
      <c r="H223" s="21" t="str">
        <f>IF($B223="","",IF(AND($D223&gt;=Настройки!$B$5,$D223&lt;=Настройки!$B$6),$E223,0))</f>
        <v/>
      </c>
      <c r="I223" s="21" t="str">
        <f t="shared" si="9"/>
        <v/>
      </c>
      <c r="J223" s="21" t="str">
        <f>IF($B223="","",MAX(0,$E223-MAX(0,SUMIFS(Тех_Движение!$G$2:$G$5111,Тех_Движение!$D$2:$D$5111,$C223,Тех_Движение!$B$2:$B$5111,"&lt;="&amp;Настройки!$B$6)-$F223)))</f>
        <v/>
      </c>
      <c r="K223" s="21" t="e">
        <f>IF(OR($B223="",K$3&lt;$D223+Настройки!$B$7),0,MAX(0,$E223-MAX(0,SUMIFS(Тех_Движение!$G$2:$G$5111,Тех_Движение!$D$2:$D$5111,$C223,Тех_Движение!$B$2:$B$5111,"&lt;="&amp;K$3)-$F223)))</f>
        <v>#VALUE!</v>
      </c>
      <c r="L223" s="21" t="e">
        <f>IF(OR($B223="",L$3&lt;$D223+Настройки!$B$7),0,MAX(0,$E223-MAX(0,SUMIFS(Тех_Движение!$G$2:$G$5111,Тех_Движение!$D$2:$D$5111,$C223,Тех_Движение!$B$2:$B$5111,"&lt;="&amp;L$3)-$F223)))</f>
        <v>#VALUE!</v>
      </c>
      <c r="M223" s="21" t="e">
        <f>IF(OR($B223="",M$3&lt;$D223+Настройки!$B$7),0,MAX(0,$E223-MAX(0,SUMIFS(Тех_Движение!$G$2:$G$5111,Тех_Движение!$D$2:$D$5111,$C223,Тех_Движение!$B$2:$B$5111,"&lt;="&amp;M$3)-$F223)))</f>
        <v>#VALUE!</v>
      </c>
      <c r="N223" s="21" t="e">
        <f>IF(OR($B223="",N$3&lt;$D223+Настройки!$B$7),0,MAX(0,$E223-MAX(0,SUMIFS(Тех_Движение!$G$2:$G$5111,Тех_Движение!$D$2:$D$5111,$C223,Тех_Движение!$B$2:$B$5111,"&lt;="&amp;N$3)-$F223)))</f>
        <v>#VALUE!</v>
      </c>
      <c r="O223" s="21" t="e">
        <f>IF(OR($B223="",O$3&lt;$D223+Настройки!$B$7),0,MAX(0,$E223-MAX(0,SUMIFS(Тех_Движение!$G$2:$G$5111,Тех_Движение!$D$2:$D$5111,$C223,Тех_Движение!$B$2:$B$5111,"&lt;="&amp;O$3)-$F223)))</f>
        <v>#VALUE!</v>
      </c>
      <c r="P223" s="21" t="e">
        <f>IF(OR($B223="",P$3&lt;$D223+Настройки!$B$7),0,MAX(0,$E223-MAX(0,SUMIFS(Тех_Движение!$G$2:$G$5111,Тех_Движение!$D$2:$D$5111,$C223,Тех_Движение!$B$2:$B$5111,"&lt;="&amp;P$3)-$F223)))</f>
        <v>#VALUE!</v>
      </c>
      <c r="Q223" s="21" t="e">
        <f>IF(OR($B223="",Q$3&lt;$D223+Настройки!$B$7),0,MAX(0,$E223-MAX(0,SUMIFS(Тех_Движение!$G$2:$G$5111,Тех_Движение!$D$2:$D$5111,$C223,Тех_Движение!$B$2:$B$5111,"&lt;="&amp;Q$3)-$F223)))</f>
        <v>#VALUE!</v>
      </c>
      <c r="R223" s="21" t="str">
        <f t="shared" si="10"/>
        <v/>
      </c>
      <c r="S223" s="23" t="str">
        <f>IF($B223="","",VLOOKUP($C223,Настройки!$A$11:$L$17,9,FALSE))</f>
        <v/>
      </c>
      <c r="T223" s="23" t="str">
        <f t="shared" si="11"/>
        <v/>
      </c>
    </row>
    <row r="224" spans="1:20" x14ac:dyDescent="0.3">
      <c r="A224" s="20">
        <f>Тех_Движение!$A$221</f>
        <v>220</v>
      </c>
      <c r="B224" s="20" t="str">
        <f>IF(Тех_Движение!$F$221&gt;0,Тех_Движение!$I$221,"")</f>
        <v>dd.mm_Г 1800</v>
      </c>
      <c r="C224" s="20" t="str">
        <f>IF($B224="","",Тех_Движение!$D$221)</f>
        <v>Г 1800</v>
      </c>
      <c r="D224" s="9">
        <f>IF($B224="","",Тех_Движение!$B$221)</f>
        <v>46272</v>
      </c>
      <c r="E224" s="21">
        <f>IF($B224="","",Тех_Движение!$F$221)</f>
        <v>3</v>
      </c>
      <c r="F224" s="21">
        <f>IF($B224="","",SUMIFS($E$5:$E223,$C$5:$C223,$C224))</f>
        <v>270</v>
      </c>
      <c r="G224" s="21">
        <f>IF($B224="","",MAX(0,$E224-MAX(0,SUMIFS(Тех_Движение!$G$2:$G$5111,Тех_Движение!$D$2:$D$5111,$C224,Тех_Движение!$B$2:$B$5111,"&lt;="&amp;Настройки!$B$5-1)-$F224)))</f>
        <v>3</v>
      </c>
      <c r="H224" s="21">
        <f>IF($B224="","",IF(AND($D224&gt;=Настройки!$B$5,$D224&lt;=Настройки!$B$6),$E224,0))</f>
        <v>0</v>
      </c>
      <c r="I224" s="21">
        <f t="shared" si="9"/>
        <v>3</v>
      </c>
      <c r="J224" s="21">
        <f>IF($B224="","",MAX(0,$E224-MAX(0,SUMIFS(Тех_Движение!$G$2:$G$5111,Тех_Движение!$D$2:$D$5111,$C224,Тех_Движение!$B$2:$B$5111,"&lt;="&amp;Настройки!$B$6)-$F224)))</f>
        <v>0</v>
      </c>
      <c r="K224" s="21">
        <f>IF(OR($B224="",K$3&lt;$D224+Настройки!$B$7),0,MAX(0,$E224-MAX(0,SUMIFS(Тех_Движение!$G$2:$G$5111,Тех_Движение!$D$2:$D$5111,$C224,Тех_Движение!$B$2:$B$5111,"&lt;="&amp;K$3)-$F224)))</f>
        <v>3</v>
      </c>
      <c r="L224" s="21">
        <f>IF(OR($B224="",L$3&lt;$D224+Настройки!$B$7),0,MAX(0,$E224-MAX(0,SUMIFS(Тех_Движение!$G$2:$G$5111,Тех_Движение!$D$2:$D$5111,$C224,Тех_Движение!$B$2:$B$5111,"&lt;="&amp;L$3)-$F224)))</f>
        <v>0</v>
      </c>
      <c r="M224" s="21">
        <f>IF(OR($B224="",M$3&lt;$D224+Настройки!$B$7),0,MAX(0,$E224-MAX(0,SUMIFS(Тех_Движение!$G$2:$G$5111,Тех_Движение!$D$2:$D$5111,$C224,Тех_Движение!$B$2:$B$5111,"&lt;="&amp;M$3)-$F224)))</f>
        <v>0</v>
      </c>
      <c r="N224" s="21">
        <f>IF(OR($B224="",N$3&lt;$D224+Настройки!$B$7),0,MAX(0,$E224-MAX(0,SUMIFS(Тех_Движение!$G$2:$G$5111,Тех_Движение!$D$2:$D$5111,$C224,Тех_Движение!$B$2:$B$5111,"&lt;="&amp;N$3)-$F224)))</f>
        <v>0</v>
      </c>
      <c r="O224" s="21">
        <f>IF(OR($B224="",O$3&lt;$D224+Настройки!$B$7),0,MAX(0,$E224-MAX(0,SUMIFS(Тех_Движение!$G$2:$G$5111,Тех_Движение!$D$2:$D$5111,$C224,Тех_Движение!$B$2:$B$5111,"&lt;="&amp;O$3)-$F224)))</f>
        <v>0</v>
      </c>
      <c r="P224" s="21">
        <f>IF(OR($B224="",P$3&lt;$D224+Настройки!$B$7),0,MAX(0,$E224-MAX(0,SUMIFS(Тех_Движение!$G$2:$G$5111,Тех_Движение!$D$2:$D$5111,$C224,Тех_Движение!$B$2:$B$5111,"&lt;="&amp;P$3)-$F224)))</f>
        <v>0</v>
      </c>
      <c r="Q224" s="21">
        <f>IF(OR($B224="",Q$3&lt;$D224+Настройки!$B$7),0,MAX(0,$E224-MAX(0,SUMIFS(Тех_Движение!$G$2:$G$5111,Тех_Движение!$D$2:$D$5111,$C224,Тех_Движение!$B$2:$B$5111,"&lt;="&amp;Q$3)-$F224)))</f>
        <v>0</v>
      </c>
      <c r="R224" s="21">
        <f t="shared" si="10"/>
        <v>3</v>
      </c>
      <c r="S224" s="23">
        <f>IF($B224="","",VLOOKUP($C224,Настройки!$A$11:$L$17,9,FALSE))</f>
        <v>5</v>
      </c>
      <c r="T224" s="23">
        <f t="shared" si="11"/>
        <v>15</v>
      </c>
    </row>
    <row r="225" spans="1:20" x14ac:dyDescent="0.3">
      <c r="A225" s="20">
        <f>Тех_Движение!$A$222</f>
        <v>221</v>
      </c>
      <c r="B225" s="20" t="str">
        <f>IF(Тех_Движение!$F$222&gt;0,Тех_Движение!$I$222,"")</f>
        <v/>
      </c>
      <c r="C225" s="20" t="str">
        <f>IF($B225="","",Тех_Движение!$D$222)</f>
        <v/>
      </c>
      <c r="D225" s="9" t="str">
        <f>IF($B225="","",Тех_Движение!$B$222)</f>
        <v/>
      </c>
      <c r="E225" s="21" t="str">
        <f>IF($B225="","",Тех_Движение!$F$222)</f>
        <v/>
      </c>
      <c r="F225" s="21" t="str">
        <f>IF($B225="","",SUMIFS($E$5:$E224,$C$5:$C224,$C225))</f>
        <v/>
      </c>
      <c r="G225" s="21" t="str">
        <f>IF($B225="","",MAX(0,$E225-MAX(0,SUMIFS(Тех_Движение!$G$2:$G$5111,Тех_Движение!$D$2:$D$5111,$C225,Тех_Движение!$B$2:$B$5111,"&lt;="&amp;Настройки!$B$5-1)-$F225)))</f>
        <v/>
      </c>
      <c r="H225" s="21" t="str">
        <f>IF($B225="","",IF(AND($D225&gt;=Настройки!$B$5,$D225&lt;=Настройки!$B$6),$E225,0))</f>
        <v/>
      </c>
      <c r="I225" s="21" t="str">
        <f t="shared" si="9"/>
        <v/>
      </c>
      <c r="J225" s="21" t="str">
        <f>IF($B225="","",MAX(0,$E225-MAX(0,SUMIFS(Тех_Движение!$G$2:$G$5111,Тех_Движение!$D$2:$D$5111,$C225,Тех_Движение!$B$2:$B$5111,"&lt;="&amp;Настройки!$B$6)-$F225)))</f>
        <v/>
      </c>
      <c r="K225" s="21" t="e">
        <f>IF(OR($B225="",K$3&lt;$D225+Настройки!$B$7),0,MAX(0,$E225-MAX(0,SUMIFS(Тех_Движение!$G$2:$G$5111,Тех_Движение!$D$2:$D$5111,$C225,Тех_Движение!$B$2:$B$5111,"&lt;="&amp;K$3)-$F225)))</f>
        <v>#VALUE!</v>
      </c>
      <c r="L225" s="21" t="e">
        <f>IF(OR($B225="",L$3&lt;$D225+Настройки!$B$7),0,MAX(0,$E225-MAX(0,SUMIFS(Тех_Движение!$G$2:$G$5111,Тех_Движение!$D$2:$D$5111,$C225,Тех_Движение!$B$2:$B$5111,"&lt;="&amp;L$3)-$F225)))</f>
        <v>#VALUE!</v>
      </c>
      <c r="M225" s="21" t="e">
        <f>IF(OR($B225="",M$3&lt;$D225+Настройки!$B$7),0,MAX(0,$E225-MAX(0,SUMIFS(Тех_Движение!$G$2:$G$5111,Тех_Движение!$D$2:$D$5111,$C225,Тех_Движение!$B$2:$B$5111,"&lt;="&amp;M$3)-$F225)))</f>
        <v>#VALUE!</v>
      </c>
      <c r="N225" s="21" t="e">
        <f>IF(OR($B225="",N$3&lt;$D225+Настройки!$B$7),0,MAX(0,$E225-MAX(0,SUMIFS(Тех_Движение!$G$2:$G$5111,Тех_Движение!$D$2:$D$5111,$C225,Тех_Движение!$B$2:$B$5111,"&lt;="&amp;N$3)-$F225)))</f>
        <v>#VALUE!</v>
      </c>
      <c r="O225" s="21" t="e">
        <f>IF(OR($B225="",O$3&lt;$D225+Настройки!$B$7),0,MAX(0,$E225-MAX(0,SUMIFS(Тех_Движение!$G$2:$G$5111,Тех_Движение!$D$2:$D$5111,$C225,Тех_Движение!$B$2:$B$5111,"&lt;="&amp;O$3)-$F225)))</f>
        <v>#VALUE!</v>
      </c>
      <c r="P225" s="21" t="e">
        <f>IF(OR($B225="",P$3&lt;$D225+Настройки!$B$7),0,MAX(0,$E225-MAX(0,SUMIFS(Тех_Движение!$G$2:$G$5111,Тех_Движение!$D$2:$D$5111,$C225,Тех_Движение!$B$2:$B$5111,"&lt;="&amp;P$3)-$F225)))</f>
        <v>#VALUE!</v>
      </c>
      <c r="Q225" s="21" t="e">
        <f>IF(OR($B225="",Q$3&lt;$D225+Настройки!$B$7),0,MAX(0,$E225-MAX(0,SUMIFS(Тех_Движение!$G$2:$G$5111,Тех_Движение!$D$2:$D$5111,$C225,Тех_Движение!$B$2:$B$5111,"&lt;="&amp;Q$3)-$F225)))</f>
        <v>#VALUE!</v>
      </c>
      <c r="R225" s="21" t="str">
        <f t="shared" si="10"/>
        <v/>
      </c>
      <c r="S225" s="23" t="str">
        <f>IF($B225="","",VLOOKUP($C225,Настройки!$A$11:$L$17,9,FALSE))</f>
        <v/>
      </c>
      <c r="T225" s="23" t="str">
        <f t="shared" si="11"/>
        <v/>
      </c>
    </row>
    <row r="226" spans="1:20" x14ac:dyDescent="0.3">
      <c r="A226" s="20">
        <f>Тех_Движение!$A$223</f>
        <v>222</v>
      </c>
      <c r="B226" s="20" t="str">
        <f>IF(Тех_Движение!$F$223&gt;0,Тех_Движение!$I$223,"")</f>
        <v>dd.mm_Г 800</v>
      </c>
      <c r="C226" s="20" t="str">
        <f>IF($B226="","",Тех_Движение!$D$223)</f>
        <v>Г 800</v>
      </c>
      <c r="D226" s="9">
        <f>IF($B226="","",Тех_Движение!$B$223)</f>
        <v>46272</v>
      </c>
      <c r="E226" s="21">
        <f>IF($B226="","",Тех_Движение!$F$223)</f>
        <v>2</v>
      </c>
      <c r="F226" s="21">
        <f>IF($B226="","",SUMIFS($E$5:$E225,$C$5:$C225,$C226))</f>
        <v>81</v>
      </c>
      <c r="G226" s="21">
        <f>IF($B226="","",MAX(0,$E226-MAX(0,SUMIFS(Тех_Движение!$G$2:$G$5111,Тех_Движение!$D$2:$D$5111,$C226,Тех_Движение!$B$2:$B$5111,"&lt;="&amp;Настройки!$B$5-1)-$F226)))</f>
        <v>2</v>
      </c>
      <c r="H226" s="21">
        <f>IF($B226="","",IF(AND($D226&gt;=Настройки!$B$5,$D226&lt;=Настройки!$B$6),$E226,0))</f>
        <v>0</v>
      </c>
      <c r="I226" s="21">
        <f t="shared" si="9"/>
        <v>2</v>
      </c>
      <c r="J226" s="21">
        <f>IF($B226="","",MAX(0,$E226-MAX(0,SUMIFS(Тех_Движение!$G$2:$G$5111,Тех_Движение!$D$2:$D$5111,$C226,Тех_Движение!$B$2:$B$5111,"&lt;="&amp;Настройки!$B$6)-$F226)))</f>
        <v>0</v>
      </c>
      <c r="K226" s="21">
        <f>IF(OR($B226="",K$3&lt;$D226+Настройки!$B$7),0,MAX(0,$E226-MAX(0,SUMIFS(Тех_Движение!$G$2:$G$5111,Тех_Движение!$D$2:$D$5111,$C226,Тех_Движение!$B$2:$B$5111,"&lt;="&amp;K$3)-$F226)))</f>
        <v>0</v>
      </c>
      <c r="L226" s="21">
        <f>IF(OR($B226="",L$3&lt;$D226+Настройки!$B$7),0,MAX(0,$E226-MAX(0,SUMIFS(Тех_Движение!$G$2:$G$5111,Тех_Движение!$D$2:$D$5111,$C226,Тех_Движение!$B$2:$B$5111,"&lt;="&amp;L$3)-$F226)))</f>
        <v>0</v>
      </c>
      <c r="M226" s="21">
        <f>IF(OR($B226="",M$3&lt;$D226+Настройки!$B$7),0,MAX(0,$E226-MAX(0,SUMIFS(Тех_Движение!$G$2:$G$5111,Тех_Движение!$D$2:$D$5111,$C226,Тех_Движение!$B$2:$B$5111,"&lt;="&amp;M$3)-$F226)))</f>
        <v>0</v>
      </c>
      <c r="N226" s="21">
        <f>IF(OR($B226="",N$3&lt;$D226+Настройки!$B$7),0,MAX(0,$E226-MAX(0,SUMIFS(Тех_Движение!$G$2:$G$5111,Тех_Движение!$D$2:$D$5111,$C226,Тех_Движение!$B$2:$B$5111,"&lt;="&amp;N$3)-$F226)))</f>
        <v>0</v>
      </c>
      <c r="O226" s="21">
        <f>IF(OR($B226="",O$3&lt;$D226+Настройки!$B$7),0,MAX(0,$E226-MAX(0,SUMIFS(Тех_Движение!$G$2:$G$5111,Тех_Движение!$D$2:$D$5111,$C226,Тех_Движение!$B$2:$B$5111,"&lt;="&amp;O$3)-$F226)))</f>
        <v>0</v>
      </c>
      <c r="P226" s="21">
        <f>IF(OR($B226="",P$3&lt;$D226+Настройки!$B$7),0,MAX(0,$E226-MAX(0,SUMIFS(Тех_Движение!$G$2:$G$5111,Тех_Движение!$D$2:$D$5111,$C226,Тех_Движение!$B$2:$B$5111,"&lt;="&amp;P$3)-$F226)))</f>
        <v>0</v>
      </c>
      <c r="Q226" s="21">
        <f>IF(OR($B226="",Q$3&lt;$D226+Настройки!$B$7),0,MAX(0,$E226-MAX(0,SUMIFS(Тех_Движение!$G$2:$G$5111,Тех_Движение!$D$2:$D$5111,$C226,Тех_Движение!$B$2:$B$5111,"&lt;="&amp;Q$3)-$F226)))</f>
        <v>0</v>
      </c>
      <c r="R226" s="21">
        <f t="shared" si="10"/>
        <v>0</v>
      </c>
      <c r="S226" s="23">
        <f>IF($B226="","",VLOOKUP($C226,Настройки!$A$11:$L$17,9,FALSE))</f>
        <v>5</v>
      </c>
      <c r="T226" s="23">
        <f t="shared" si="11"/>
        <v>0</v>
      </c>
    </row>
    <row r="227" spans="1:20" x14ac:dyDescent="0.3">
      <c r="A227" s="20">
        <f>Тех_Движение!$A$224</f>
        <v>223</v>
      </c>
      <c r="B227" s="20" t="str">
        <f>IF(Тех_Движение!$F$224&gt;0,Тех_Движение!$I$224,"")</f>
        <v>dd.mm_Ми-К</v>
      </c>
      <c r="C227" s="20" t="str">
        <f>IF($B227="","",Тех_Движение!$D$224)</f>
        <v>Ми-К</v>
      </c>
      <c r="D227" s="9">
        <f>IF($B227="","",Тех_Движение!$B$224)</f>
        <v>46272</v>
      </c>
      <c r="E227" s="21">
        <f>IF($B227="","",Тех_Движение!$F$224)</f>
        <v>1</v>
      </c>
      <c r="F227" s="21">
        <f>IF($B227="","",SUMIFS($E$5:$E226,$C$5:$C226,$C227))</f>
        <v>96</v>
      </c>
      <c r="G227" s="21">
        <f>IF($B227="","",MAX(0,$E227-MAX(0,SUMIFS(Тех_Движение!$G$2:$G$5111,Тех_Движение!$D$2:$D$5111,$C227,Тех_Движение!$B$2:$B$5111,"&lt;="&amp;Настройки!$B$5-1)-$F227)))</f>
        <v>1</v>
      </c>
      <c r="H227" s="21">
        <f>IF($B227="","",IF(AND($D227&gt;=Настройки!$B$5,$D227&lt;=Настройки!$B$6),$E227,0))</f>
        <v>0</v>
      </c>
      <c r="I227" s="21">
        <f t="shared" si="9"/>
        <v>1</v>
      </c>
      <c r="J227" s="21">
        <f>IF($B227="","",MAX(0,$E227-MAX(0,SUMIFS(Тех_Движение!$G$2:$G$5111,Тех_Движение!$D$2:$D$5111,$C227,Тех_Движение!$B$2:$B$5111,"&lt;="&amp;Настройки!$B$6)-$F227)))</f>
        <v>0</v>
      </c>
      <c r="K227" s="21">
        <f>IF(OR($B227="",K$3&lt;$D227+Настройки!$B$7),0,MAX(0,$E227-MAX(0,SUMIFS(Тех_Движение!$G$2:$G$5111,Тех_Движение!$D$2:$D$5111,$C227,Тех_Движение!$B$2:$B$5111,"&lt;="&amp;K$3)-$F227)))</f>
        <v>1</v>
      </c>
      <c r="L227" s="21">
        <f>IF(OR($B227="",L$3&lt;$D227+Настройки!$B$7),0,MAX(0,$E227-MAX(0,SUMIFS(Тех_Движение!$G$2:$G$5111,Тех_Движение!$D$2:$D$5111,$C227,Тех_Движение!$B$2:$B$5111,"&lt;="&amp;L$3)-$F227)))</f>
        <v>0</v>
      </c>
      <c r="M227" s="21">
        <f>IF(OR($B227="",M$3&lt;$D227+Настройки!$B$7),0,MAX(0,$E227-MAX(0,SUMIFS(Тех_Движение!$G$2:$G$5111,Тех_Движение!$D$2:$D$5111,$C227,Тех_Движение!$B$2:$B$5111,"&lt;="&amp;M$3)-$F227)))</f>
        <v>0</v>
      </c>
      <c r="N227" s="21">
        <f>IF(OR($B227="",N$3&lt;$D227+Настройки!$B$7),0,MAX(0,$E227-MAX(0,SUMIFS(Тех_Движение!$G$2:$G$5111,Тех_Движение!$D$2:$D$5111,$C227,Тех_Движение!$B$2:$B$5111,"&lt;="&amp;N$3)-$F227)))</f>
        <v>0</v>
      </c>
      <c r="O227" s="21">
        <f>IF(OR($B227="",O$3&lt;$D227+Настройки!$B$7),0,MAX(0,$E227-MAX(0,SUMIFS(Тех_Движение!$G$2:$G$5111,Тех_Движение!$D$2:$D$5111,$C227,Тех_Движение!$B$2:$B$5111,"&lt;="&amp;O$3)-$F227)))</f>
        <v>0</v>
      </c>
      <c r="P227" s="21">
        <f>IF(OR($B227="",P$3&lt;$D227+Настройки!$B$7),0,MAX(0,$E227-MAX(0,SUMIFS(Тех_Движение!$G$2:$G$5111,Тех_Движение!$D$2:$D$5111,$C227,Тех_Движение!$B$2:$B$5111,"&lt;="&amp;P$3)-$F227)))</f>
        <v>0</v>
      </c>
      <c r="Q227" s="21">
        <f>IF(OR($B227="",Q$3&lt;$D227+Настройки!$B$7),0,MAX(0,$E227-MAX(0,SUMIFS(Тех_Движение!$G$2:$G$5111,Тех_Движение!$D$2:$D$5111,$C227,Тех_Движение!$B$2:$B$5111,"&lt;="&amp;Q$3)-$F227)))</f>
        <v>0</v>
      </c>
      <c r="R227" s="21">
        <f t="shared" si="10"/>
        <v>1</v>
      </c>
      <c r="S227" s="23">
        <f>IF($B227="","",VLOOKUP($C227,Настройки!$A$11:$L$17,9,FALSE))</f>
        <v>1.363636363636364</v>
      </c>
      <c r="T227" s="23">
        <f t="shared" si="11"/>
        <v>1.363636363636364</v>
      </c>
    </row>
    <row r="228" spans="1:20" x14ac:dyDescent="0.3">
      <c r="A228" s="20">
        <f>Тех_Движение!$A$225</f>
        <v>224</v>
      </c>
      <c r="B228" s="20" t="str">
        <f>IF(Тех_Движение!$F$225&gt;0,Тех_Движение!$I$225,"")</f>
        <v/>
      </c>
      <c r="C228" s="20" t="str">
        <f>IF($B228="","",Тех_Движение!$D$225)</f>
        <v/>
      </c>
      <c r="D228" s="9" t="str">
        <f>IF($B228="","",Тех_Движение!$B$225)</f>
        <v/>
      </c>
      <c r="E228" s="21" t="str">
        <f>IF($B228="","",Тех_Движение!$F$225)</f>
        <v/>
      </c>
      <c r="F228" s="21" t="str">
        <f>IF($B228="","",SUMIFS($E$5:$E227,$C$5:$C227,$C228))</f>
        <v/>
      </c>
      <c r="G228" s="21" t="str">
        <f>IF($B228="","",MAX(0,$E228-MAX(0,SUMIFS(Тех_Движение!$G$2:$G$5111,Тех_Движение!$D$2:$D$5111,$C228,Тех_Движение!$B$2:$B$5111,"&lt;="&amp;Настройки!$B$5-1)-$F228)))</f>
        <v/>
      </c>
      <c r="H228" s="21" t="str">
        <f>IF($B228="","",IF(AND($D228&gt;=Настройки!$B$5,$D228&lt;=Настройки!$B$6),$E228,0))</f>
        <v/>
      </c>
      <c r="I228" s="21" t="str">
        <f t="shared" si="9"/>
        <v/>
      </c>
      <c r="J228" s="21" t="str">
        <f>IF($B228="","",MAX(0,$E228-MAX(0,SUMIFS(Тех_Движение!$G$2:$G$5111,Тех_Движение!$D$2:$D$5111,$C228,Тех_Движение!$B$2:$B$5111,"&lt;="&amp;Настройки!$B$6)-$F228)))</f>
        <v/>
      </c>
      <c r="K228" s="21" t="e">
        <f>IF(OR($B228="",K$3&lt;$D228+Настройки!$B$7),0,MAX(0,$E228-MAX(0,SUMIFS(Тех_Движение!$G$2:$G$5111,Тех_Движение!$D$2:$D$5111,$C228,Тех_Движение!$B$2:$B$5111,"&lt;="&amp;K$3)-$F228)))</f>
        <v>#VALUE!</v>
      </c>
      <c r="L228" s="21" t="e">
        <f>IF(OR($B228="",L$3&lt;$D228+Настройки!$B$7),0,MAX(0,$E228-MAX(0,SUMIFS(Тех_Движение!$G$2:$G$5111,Тех_Движение!$D$2:$D$5111,$C228,Тех_Движение!$B$2:$B$5111,"&lt;="&amp;L$3)-$F228)))</f>
        <v>#VALUE!</v>
      </c>
      <c r="M228" s="21" t="e">
        <f>IF(OR($B228="",M$3&lt;$D228+Настройки!$B$7),0,MAX(0,$E228-MAX(0,SUMIFS(Тех_Движение!$G$2:$G$5111,Тех_Движение!$D$2:$D$5111,$C228,Тех_Движение!$B$2:$B$5111,"&lt;="&amp;M$3)-$F228)))</f>
        <v>#VALUE!</v>
      </c>
      <c r="N228" s="21" t="e">
        <f>IF(OR($B228="",N$3&lt;$D228+Настройки!$B$7),0,MAX(0,$E228-MAX(0,SUMIFS(Тех_Движение!$G$2:$G$5111,Тех_Движение!$D$2:$D$5111,$C228,Тех_Движение!$B$2:$B$5111,"&lt;="&amp;N$3)-$F228)))</f>
        <v>#VALUE!</v>
      </c>
      <c r="O228" s="21" t="e">
        <f>IF(OR($B228="",O$3&lt;$D228+Настройки!$B$7),0,MAX(0,$E228-MAX(0,SUMIFS(Тех_Движение!$G$2:$G$5111,Тех_Движение!$D$2:$D$5111,$C228,Тех_Движение!$B$2:$B$5111,"&lt;="&amp;O$3)-$F228)))</f>
        <v>#VALUE!</v>
      </c>
      <c r="P228" s="21" t="e">
        <f>IF(OR($B228="",P$3&lt;$D228+Настройки!$B$7),0,MAX(0,$E228-MAX(0,SUMIFS(Тех_Движение!$G$2:$G$5111,Тех_Движение!$D$2:$D$5111,$C228,Тех_Движение!$B$2:$B$5111,"&lt;="&amp;P$3)-$F228)))</f>
        <v>#VALUE!</v>
      </c>
      <c r="Q228" s="21" t="e">
        <f>IF(OR($B228="",Q$3&lt;$D228+Настройки!$B$7),0,MAX(0,$E228-MAX(0,SUMIFS(Тех_Движение!$G$2:$G$5111,Тех_Движение!$D$2:$D$5111,$C228,Тех_Движение!$B$2:$B$5111,"&lt;="&amp;Q$3)-$F228)))</f>
        <v>#VALUE!</v>
      </c>
      <c r="R228" s="21" t="str">
        <f t="shared" si="10"/>
        <v/>
      </c>
      <c r="S228" s="23" t="str">
        <f>IF($B228="","",VLOOKUP($C228,Настройки!$A$11:$L$17,9,FALSE))</f>
        <v/>
      </c>
      <c r="T228" s="23" t="str">
        <f t="shared" si="11"/>
        <v/>
      </c>
    </row>
    <row r="229" spans="1:20" x14ac:dyDescent="0.3">
      <c r="A229" s="20">
        <f>Тех_Движение!$A$226</f>
        <v>225</v>
      </c>
      <c r="B229" s="20" t="str">
        <f>IF(Тех_Движение!$F$226&gt;0,Тех_Движение!$I$226,"")</f>
        <v/>
      </c>
      <c r="C229" s="20" t="str">
        <f>IF($B229="","",Тех_Движение!$D$226)</f>
        <v/>
      </c>
      <c r="D229" s="9" t="str">
        <f>IF($B229="","",Тех_Движение!$B$226)</f>
        <v/>
      </c>
      <c r="E229" s="21" t="str">
        <f>IF($B229="","",Тех_Движение!$F$226)</f>
        <v/>
      </c>
      <c r="F229" s="21" t="str">
        <f>IF($B229="","",SUMIFS($E$5:$E228,$C$5:$C228,$C229))</f>
        <v/>
      </c>
      <c r="G229" s="21" t="str">
        <f>IF($B229="","",MAX(0,$E229-MAX(0,SUMIFS(Тех_Движение!$G$2:$G$5111,Тех_Движение!$D$2:$D$5111,$C229,Тех_Движение!$B$2:$B$5111,"&lt;="&amp;Настройки!$B$5-1)-$F229)))</f>
        <v/>
      </c>
      <c r="H229" s="21" t="str">
        <f>IF($B229="","",IF(AND($D229&gt;=Настройки!$B$5,$D229&lt;=Настройки!$B$6),$E229,0))</f>
        <v/>
      </c>
      <c r="I229" s="21" t="str">
        <f t="shared" si="9"/>
        <v/>
      </c>
      <c r="J229" s="21" t="str">
        <f>IF($B229="","",MAX(0,$E229-MAX(0,SUMIFS(Тех_Движение!$G$2:$G$5111,Тех_Движение!$D$2:$D$5111,$C229,Тех_Движение!$B$2:$B$5111,"&lt;="&amp;Настройки!$B$6)-$F229)))</f>
        <v/>
      </c>
      <c r="K229" s="21" t="e">
        <f>IF(OR($B229="",K$3&lt;$D229+Настройки!$B$7),0,MAX(0,$E229-MAX(0,SUMIFS(Тех_Движение!$G$2:$G$5111,Тех_Движение!$D$2:$D$5111,$C229,Тех_Движение!$B$2:$B$5111,"&lt;="&amp;K$3)-$F229)))</f>
        <v>#VALUE!</v>
      </c>
      <c r="L229" s="21" t="e">
        <f>IF(OR($B229="",L$3&lt;$D229+Настройки!$B$7),0,MAX(0,$E229-MAX(0,SUMIFS(Тех_Движение!$G$2:$G$5111,Тех_Движение!$D$2:$D$5111,$C229,Тех_Движение!$B$2:$B$5111,"&lt;="&amp;L$3)-$F229)))</f>
        <v>#VALUE!</v>
      </c>
      <c r="M229" s="21" t="e">
        <f>IF(OR($B229="",M$3&lt;$D229+Настройки!$B$7),0,MAX(0,$E229-MAX(0,SUMIFS(Тех_Движение!$G$2:$G$5111,Тех_Движение!$D$2:$D$5111,$C229,Тех_Движение!$B$2:$B$5111,"&lt;="&amp;M$3)-$F229)))</f>
        <v>#VALUE!</v>
      </c>
      <c r="N229" s="21" t="e">
        <f>IF(OR($B229="",N$3&lt;$D229+Настройки!$B$7),0,MAX(0,$E229-MAX(0,SUMIFS(Тех_Движение!$G$2:$G$5111,Тех_Движение!$D$2:$D$5111,$C229,Тех_Движение!$B$2:$B$5111,"&lt;="&amp;N$3)-$F229)))</f>
        <v>#VALUE!</v>
      </c>
      <c r="O229" s="21" t="e">
        <f>IF(OR($B229="",O$3&lt;$D229+Настройки!$B$7),0,MAX(0,$E229-MAX(0,SUMIFS(Тех_Движение!$G$2:$G$5111,Тех_Движение!$D$2:$D$5111,$C229,Тех_Движение!$B$2:$B$5111,"&lt;="&amp;O$3)-$F229)))</f>
        <v>#VALUE!</v>
      </c>
      <c r="P229" s="21" t="e">
        <f>IF(OR($B229="",P$3&lt;$D229+Настройки!$B$7),0,MAX(0,$E229-MAX(0,SUMIFS(Тех_Движение!$G$2:$G$5111,Тех_Движение!$D$2:$D$5111,$C229,Тех_Движение!$B$2:$B$5111,"&lt;="&amp;P$3)-$F229)))</f>
        <v>#VALUE!</v>
      </c>
      <c r="Q229" s="21" t="e">
        <f>IF(OR($B229="",Q$3&lt;$D229+Настройки!$B$7),0,MAX(0,$E229-MAX(0,SUMIFS(Тех_Движение!$G$2:$G$5111,Тех_Движение!$D$2:$D$5111,$C229,Тех_Движение!$B$2:$B$5111,"&lt;="&amp;Q$3)-$F229)))</f>
        <v>#VALUE!</v>
      </c>
      <c r="R229" s="21" t="str">
        <f t="shared" si="10"/>
        <v/>
      </c>
      <c r="S229" s="23" t="str">
        <f>IF($B229="","",VLOOKUP($C229,Настройки!$A$11:$L$17,9,FALSE))</f>
        <v/>
      </c>
      <c r="T229" s="23" t="str">
        <f t="shared" si="11"/>
        <v/>
      </c>
    </row>
    <row r="230" spans="1:20" x14ac:dyDescent="0.3">
      <c r="A230" s="20">
        <f>Тех_Движение!$A$227</f>
        <v>226</v>
      </c>
      <c r="B230" s="20" t="str">
        <f>IF(Тех_Движение!$F$227&gt;0,Тех_Движение!$I$227,"")</f>
        <v/>
      </c>
      <c r="C230" s="20" t="str">
        <f>IF($B230="","",Тех_Движение!$D$227)</f>
        <v/>
      </c>
      <c r="D230" s="9" t="str">
        <f>IF($B230="","",Тех_Движение!$B$227)</f>
        <v/>
      </c>
      <c r="E230" s="21" t="str">
        <f>IF($B230="","",Тех_Движение!$F$227)</f>
        <v/>
      </c>
      <c r="F230" s="21" t="str">
        <f>IF($B230="","",SUMIFS($E$5:$E229,$C$5:$C229,$C230))</f>
        <v/>
      </c>
      <c r="G230" s="21" t="str">
        <f>IF($B230="","",MAX(0,$E230-MAX(0,SUMIFS(Тех_Движение!$G$2:$G$5111,Тех_Движение!$D$2:$D$5111,$C230,Тех_Движение!$B$2:$B$5111,"&lt;="&amp;Настройки!$B$5-1)-$F230)))</f>
        <v/>
      </c>
      <c r="H230" s="21" t="str">
        <f>IF($B230="","",IF(AND($D230&gt;=Настройки!$B$5,$D230&lt;=Настройки!$B$6),$E230,0))</f>
        <v/>
      </c>
      <c r="I230" s="21" t="str">
        <f t="shared" si="9"/>
        <v/>
      </c>
      <c r="J230" s="21" t="str">
        <f>IF($B230="","",MAX(0,$E230-MAX(0,SUMIFS(Тех_Движение!$G$2:$G$5111,Тех_Движение!$D$2:$D$5111,$C230,Тех_Движение!$B$2:$B$5111,"&lt;="&amp;Настройки!$B$6)-$F230)))</f>
        <v/>
      </c>
      <c r="K230" s="21" t="e">
        <f>IF(OR($B230="",K$3&lt;$D230+Настройки!$B$7),0,MAX(0,$E230-MAX(0,SUMIFS(Тех_Движение!$G$2:$G$5111,Тех_Движение!$D$2:$D$5111,$C230,Тех_Движение!$B$2:$B$5111,"&lt;="&amp;K$3)-$F230)))</f>
        <v>#VALUE!</v>
      </c>
      <c r="L230" s="21" t="e">
        <f>IF(OR($B230="",L$3&lt;$D230+Настройки!$B$7),0,MAX(0,$E230-MAX(0,SUMIFS(Тех_Движение!$G$2:$G$5111,Тех_Движение!$D$2:$D$5111,$C230,Тех_Движение!$B$2:$B$5111,"&lt;="&amp;L$3)-$F230)))</f>
        <v>#VALUE!</v>
      </c>
      <c r="M230" s="21" t="e">
        <f>IF(OR($B230="",M$3&lt;$D230+Настройки!$B$7),0,MAX(0,$E230-MAX(0,SUMIFS(Тех_Движение!$G$2:$G$5111,Тех_Движение!$D$2:$D$5111,$C230,Тех_Движение!$B$2:$B$5111,"&lt;="&amp;M$3)-$F230)))</f>
        <v>#VALUE!</v>
      </c>
      <c r="N230" s="21" t="e">
        <f>IF(OR($B230="",N$3&lt;$D230+Настройки!$B$7),0,MAX(0,$E230-MAX(0,SUMIFS(Тех_Движение!$G$2:$G$5111,Тех_Движение!$D$2:$D$5111,$C230,Тех_Движение!$B$2:$B$5111,"&lt;="&amp;N$3)-$F230)))</f>
        <v>#VALUE!</v>
      </c>
      <c r="O230" s="21" t="e">
        <f>IF(OR($B230="",O$3&lt;$D230+Настройки!$B$7),0,MAX(0,$E230-MAX(0,SUMIFS(Тех_Движение!$G$2:$G$5111,Тех_Движение!$D$2:$D$5111,$C230,Тех_Движение!$B$2:$B$5111,"&lt;="&amp;O$3)-$F230)))</f>
        <v>#VALUE!</v>
      </c>
      <c r="P230" s="21" t="e">
        <f>IF(OR($B230="",P$3&lt;$D230+Настройки!$B$7),0,MAX(0,$E230-MAX(0,SUMIFS(Тех_Движение!$G$2:$G$5111,Тех_Движение!$D$2:$D$5111,$C230,Тех_Движение!$B$2:$B$5111,"&lt;="&amp;P$3)-$F230)))</f>
        <v>#VALUE!</v>
      </c>
      <c r="Q230" s="21" t="e">
        <f>IF(OR($B230="",Q$3&lt;$D230+Настройки!$B$7),0,MAX(0,$E230-MAX(0,SUMIFS(Тех_Движение!$G$2:$G$5111,Тех_Движение!$D$2:$D$5111,$C230,Тех_Движение!$B$2:$B$5111,"&lt;="&amp;Q$3)-$F230)))</f>
        <v>#VALUE!</v>
      </c>
      <c r="R230" s="21" t="str">
        <f t="shared" si="10"/>
        <v/>
      </c>
      <c r="S230" s="23" t="str">
        <f>IF($B230="","",VLOOKUP($C230,Настройки!$A$11:$L$17,9,FALSE))</f>
        <v/>
      </c>
      <c r="T230" s="23" t="str">
        <f t="shared" si="11"/>
        <v/>
      </c>
    </row>
    <row r="231" spans="1:20" x14ac:dyDescent="0.3">
      <c r="A231" s="20">
        <f>Тех_Движение!$A$228</f>
        <v>227</v>
      </c>
      <c r="B231" s="20" t="str">
        <f>IF(Тех_Движение!$F$228&gt;0,Тех_Движение!$I$228,"")</f>
        <v/>
      </c>
      <c r="C231" s="20" t="str">
        <f>IF($B231="","",Тех_Движение!$D$228)</f>
        <v/>
      </c>
      <c r="D231" s="9" t="str">
        <f>IF($B231="","",Тех_Движение!$B$228)</f>
        <v/>
      </c>
      <c r="E231" s="21" t="str">
        <f>IF($B231="","",Тех_Движение!$F$228)</f>
        <v/>
      </c>
      <c r="F231" s="21" t="str">
        <f>IF($B231="","",SUMIFS($E$5:$E230,$C$5:$C230,$C231))</f>
        <v/>
      </c>
      <c r="G231" s="21" t="str">
        <f>IF($B231="","",MAX(0,$E231-MAX(0,SUMIFS(Тех_Движение!$G$2:$G$5111,Тех_Движение!$D$2:$D$5111,$C231,Тех_Движение!$B$2:$B$5111,"&lt;="&amp;Настройки!$B$5-1)-$F231)))</f>
        <v/>
      </c>
      <c r="H231" s="21" t="str">
        <f>IF($B231="","",IF(AND($D231&gt;=Настройки!$B$5,$D231&lt;=Настройки!$B$6),$E231,0))</f>
        <v/>
      </c>
      <c r="I231" s="21" t="str">
        <f t="shared" si="9"/>
        <v/>
      </c>
      <c r="J231" s="21" t="str">
        <f>IF($B231="","",MAX(0,$E231-MAX(0,SUMIFS(Тех_Движение!$G$2:$G$5111,Тех_Движение!$D$2:$D$5111,$C231,Тех_Движение!$B$2:$B$5111,"&lt;="&amp;Настройки!$B$6)-$F231)))</f>
        <v/>
      </c>
      <c r="K231" s="21" t="e">
        <f>IF(OR($B231="",K$3&lt;$D231+Настройки!$B$7),0,MAX(0,$E231-MAX(0,SUMIFS(Тех_Движение!$G$2:$G$5111,Тех_Движение!$D$2:$D$5111,$C231,Тех_Движение!$B$2:$B$5111,"&lt;="&amp;K$3)-$F231)))</f>
        <v>#VALUE!</v>
      </c>
      <c r="L231" s="21" t="e">
        <f>IF(OR($B231="",L$3&lt;$D231+Настройки!$B$7),0,MAX(0,$E231-MAX(0,SUMIFS(Тех_Движение!$G$2:$G$5111,Тех_Движение!$D$2:$D$5111,$C231,Тех_Движение!$B$2:$B$5111,"&lt;="&amp;L$3)-$F231)))</f>
        <v>#VALUE!</v>
      </c>
      <c r="M231" s="21" t="e">
        <f>IF(OR($B231="",M$3&lt;$D231+Настройки!$B$7),0,MAX(0,$E231-MAX(0,SUMIFS(Тех_Движение!$G$2:$G$5111,Тех_Движение!$D$2:$D$5111,$C231,Тех_Движение!$B$2:$B$5111,"&lt;="&amp;M$3)-$F231)))</f>
        <v>#VALUE!</v>
      </c>
      <c r="N231" s="21" t="e">
        <f>IF(OR($B231="",N$3&lt;$D231+Настройки!$B$7),0,MAX(0,$E231-MAX(0,SUMIFS(Тех_Движение!$G$2:$G$5111,Тех_Движение!$D$2:$D$5111,$C231,Тех_Движение!$B$2:$B$5111,"&lt;="&amp;N$3)-$F231)))</f>
        <v>#VALUE!</v>
      </c>
      <c r="O231" s="21" t="e">
        <f>IF(OR($B231="",O$3&lt;$D231+Настройки!$B$7),0,MAX(0,$E231-MAX(0,SUMIFS(Тех_Движение!$G$2:$G$5111,Тех_Движение!$D$2:$D$5111,$C231,Тех_Движение!$B$2:$B$5111,"&lt;="&amp;O$3)-$F231)))</f>
        <v>#VALUE!</v>
      </c>
      <c r="P231" s="21" t="e">
        <f>IF(OR($B231="",P$3&lt;$D231+Настройки!$B$7),0,MAX(0,$E231-MAX(0,SUMIFS(Тех_Движение!$G$2:$G$5111,Тех_Движение!$D$2:$D$5111,$C231,Тех_Движение!$B$2:$B$5111,"&lt;="&amp;P$3)-$F231)))</f>
        <v>#VALUE!</v>
      </c>
      <c r="Q231" s="21" t="e">
        <f>IF(OR($B231="",Q$3&lt;$D231+Настройки!$B$7),0,MAX(0,$E231-MAX(0,SUMIFS(Тех_Движение!$G$2:$G$5111,Тех_Движение!$D$2:$D$5111,$C231,Тех_Движение!$B$2:$B$5111,"&lt;="&amp;Q$3)-$F231)))</f>
        <v>#VALUE!</v>
      </c>
      <c r="R231" s="21" t="str">
        <f t="shared" si="10"/>
        <v/>
      </c>
      <c r="S231" s="23" t="str">
        <f>IF($B231="","",VLOOKUP($C231,Настройки!$A$11:$L$17,9,FALSE))</f>
        <v/>
      </c>
      <c r="T231" s="23" t="str">
        <f t="shared" si="11"/>
        <v/>
      </c>
    </row>
    <row r="232" spans="1:20" x14ac:dyDescent="0.3">
      <c r="A232" s="20">
        <f>Тех_Движение!$A$229</f>
        <v>228</v>
      </c>
      <c r="B232" s="20" t="str">
        <f>IF(Тех_Движение!$F$229&gt;0,Тех_Движение!$I$229,"")</f>
        <v/>
      </c>
      <c r="C232" s="20" t="str">
        <f>IF($B232="","",Тех_Движение!$D$229)</f>
        <v/>
      </c>
      <c r="D232" s="9" t="str">
        <f>IF($B232="","",Тех_Движение!$B$229)</f>
        <v/>
      </c>
      <c r="E232" s="21" t="str">
        <f>IF($B232="","",Тех_Движение!$F$229)</f>
        <v/>
      </c>
      <c r="F232" s="21" t="str">
        <f>IF($B232="","",SUMIFS($E$5:$E231,$C$5:$C231,$C232))</f>
        <v/>
      </c>
      <c r="G232" s="21" t="str">
        <f>IF($B232="","",MAX(0,$E232-MAX(0,SUMIFS(Тех_Движение!$G$2:$G$5111,Тех_Движение!$D$2:$D$5111,$C232,Тех_Движение!$B$2:$B$5111,"&lt;="&amp;Настройки!$B$5-1)-$F232)))</f>
        <v/>
      </c>
      <c r="H232" s="21" t="str">
        <f>IF($B232="","",IF(AND($D232&gt;=Настройки!$B$5,$D232&lt;=Настройки!$B$6),$E232,0))</f>
        <v/>
      </c>
      <c r="I232" s="21" t="str">
        <f t="shared" si="9"/>
        <v/>
      </c>
      <c r="J232" s="21" t="str">
        <f>IF($B232="","",MAX(0,$E232-MAX(0,SUMIFS(Тех_Движение!$G$2:$G$5111,Тех_Движение!$D$2:$D$5111,$C232,Тех_Движение!$B$2:$B$5111,"&lt;="&amp;Настройки!$B$6)-$F232)))</f>
        <v/>
      </c>
      <c r="K232" s="21" t="e">
        <f>IF(OR($B232="",K$3&lt;$D232+Настройки!$B$7),0,MAX(0,$E232-MAX(0,SUMIFS(Тех_Движение!$G$2:$G$5111,Тех_Движение!$D$2:$D$5111,$C232,Тех_Движение!$B$2:$B$5111,"&lt;="&amp;K$3)-$F232)))</f>
        <v>#VALUE!</v>
      </c>
      <c r="L232" s="21" t="e">
        <f>IF(OR($B232="",L$3&lt;$D232+Настройки!$B$7),0,MAX(0,$E232-MAX(0,SUMIFS(Тех_Движение!$G$2:$G$5111,Тех_Движение!$D$2:$D$5111,$C232,Тех_Движение!$B$2:$B$5111,"&lt;="&amp;L$3)-$F232)))</f>
        <v>#VALUE!</v>
      </c>
      <c r="M232" s="21" t="e">
        <f>IF(OR($B232="",M$3&lt;$D232+Настройки!$B$7),0,MAX(0,$E232-MAX(0,SUMIFS(Тех_Движение!$G$2:$G$5111,Тех_Движение!$D$2:$D$5111,$C232,Тех_Движение!$B$2:$B$5111,"&lt;="&amp;M$3)-$F232)))</f>
        <v>#VALUE!</v>
      </c>
      <c r="N232" s="21" t="e">
        <f>IF(OR($B232="",N$3&lt;$D232+Настройки!$B$7),0,MAX(0,$E232-MAX(0,SUMIFS(Тех_Движение!$G$2:$G$5111,Тех_Движение!$D$2:$D$5111,$C232,Тех_Движение!$B$2:$B$5111,"&lt;="&amp;N$3)-$F232)))</f>
        <v>#VALUE!</v>
      </c>
      <c r="O232" s="21" t="e">
        <f>IF(OR($B232="",O$3&lt;$D232+Настройки!$B$7),0,MAX(0,$E232-MAX(0,SUMIFS(Тех_Движение!$G$2:$G$5111,Тех_Движение!$D$2:$D$5111,$C232,Тех_Движение!$B$2:$B$5111,"&lt;="&amp;O$3)-$F232)))</f>
        <v>#VALUE!</v>
      </c>
      <c r="P232" s="21" t="e">
        <f>IF(OR($B232="",P$3&lt;$D232+Настройки!$B$7),0,MAX(0,$E232-MAX(0,SUMIFS(Тех_Движение!$G$2:$G$5111,Тех_Движение!$D$2:$D$5111,$C232,Тех_Движение!$B$2:$B$5111,"&lt;="&amp;P$3)-$F232)))</f>
        <v>#VALUE!</v>
      </c>
      <c r="Q232" s="21" t="e">
        <f>IF(OR($B232="",Q$3&lt;$D232+Настройки!$B$7),0,MAX(0,$E232-MAX(0,SUMIFS(Тех_Движение!$G$2:$G$5111,Тех_Движение!$D$2:$D$5111,$C232,Тех_Движение!$B$2:$B$5111,"&lt;="&amp;Q$3)-$F232)))</f>
        <v>#VALUE!</v>
      </c>
      <c r="R232" s="21" t="str">
        <f t="shared" si="10"/>
        <v/>
      </c>
      <c r="S232" s="23" t="str">
        <f>IF($B232="","",VLOOKUP($C232,Настройки!$A$11:$L$17,9,FALSE))</f>
        <v/>
      </c>
      <c r="T232" s="23" t="str">
        <f t="shared" si="11"/>
        <v/>
      </c>
    </row>
    <row r="233" spans="1:20" x14ac:dyDescent="0.3">
      <c r="A233" s="20">
        <f>Тех_Движение!$A$230</f>
        <v>229</v>
      </c>
      <c r="B233" s="20" t="str">
        <f>IF(Тех_Движение!$F$230&gt;0,Тех_Движение!$I$230,"")</f>
        <v/>
      </c>
      <c r="C233" s="20" t="str">
        <f>IF($B233="","",Тех_Движение!$D$230)</f>
        <v/>
      </c>
      <c r="D233" s="9" t="str">
        <f>IF($B233="","",Тех_Движение!$B$230)</f>
        <v/>
      </c>
      <c r="E233" s="21" t="str">
        <f>IF($B233="","",Тех_Движение!$F$230)</f>
        <v/>
      </c>
      <c r="F233" s="21" t="str">
        <f>IF($B233="","",SUMIFS($E$5:$E232,$C$5:$C232,$C233))</f>
        <v/>
      </c>
      <c r="G233" s="21" t="str">
        <f>IF($B233="","",MAX(0,$E233-MAX(0,SUMIFS(Тех_Движение!$G$2:$G$5111,Тех_Движение!$D$2:$D$5111,$C233,Тех_Движение!$B$2:$B$5111,"&lt;="&amp;Настройки!$B$5-1)-$F233)))</f>
        <v/>
      </c>
      <c r="H233" s="21" t="str">
        <f>IF($B233="","",IF(AND($D233&gt;=Настройки!$B$5,$D233&lt;=Настройки!$B$6),$E233,0))</f>
        <v/>
      </c>
      <c r="I233" s="21" t="str">
        <f t="shared" si="9"/>
        <v/>
      </c>
      <c r="J233" s="21" t="str">
        <f>IF($B233="","",MAX(0,$E233-MAX(0,SUMIFS(Тех_Движение!$G$2:$G$5111,Тех_Движение!$D$2:$D$5111,$C233,Тех_Движение!$B$2:$B$5111,"&lt;="&amp;Настройки!$B$6)-$F233)))</f>
        <v/>
      </c>
      <c r="K233" s="21" t="e">
        <f>IF(OR($B233="",K$3&lt;$D233+Настройки!$B$7),0,MAX(0,$E233-MAX(0,SUMIFS(Тех_Движение!$G$2:$G$5111,Тех_Движение!$D$2:$D$5111,$C233,Тех_Движение!$B$2:$B$5111,"&lt;="&amp;K$3)-$F233)))</f>
        <v>#VALUE!</v>
      </c>
      <c r="L233" s="21" t="e">
        <f>IF(OR($B233="",L$3&lt;$D233+Настройки!$B$7),0,MAX(0,$E233-MAX(0,SUMIFS(Тех_Движение!$G$2:$G$5111,Тех_Движение!$D$2:$D$5111,$C233,Тех_Движение!$B$2:$B$5111,"&lt;="&amp;L$3)-$F233)))</f>
        <v>#VALUE!</v>
      </c>
      <c r="M233" s="21" t="e">
        <f>IF(OR($B233="",M$3&lt;$D233+Настройки!$B$7),0,MAX(0,$E233-MAX(0,SUMIFS(Тех_Движение!$G$2:$G$5111,Тех_Движение!$D$2:$D$5111,$C233,Тех_Движение!$B$2:$B$5111,"&lt;="&amp;M$3)-$F233)))</f>
        <v>#VALUE!</v>
      </c>
      <c r="N233" s="21" t="e">
        <f>IF(OR($B233="",N$3&lt;$D233+Настройки!$B$7),0,MAX(0,$E233-MAX(0,SUMIFS(Тех_Движение!$G$2:$G$5111,Тех_Движение!$D$2:$D$5111,$C233,Тех_Движение!$B$2:$B$5111,"&lt;="&amp;N$3)-$F233)))</f>
        <v>#VALUE!</v>
      </c>
      <c r="O233" s="21" t="e">
        <f>IF(OR($B233="",O$3&lt;$D233+Настройки!$B$7),0,MAX(0,$E233-MAX(0,SUMIFS(Тех_Движение!$G$2:$G$5111,Тех_Движение!$D$2:$D$5111,$C233,Тех_Движение!$B$2:$B$5111,"&lt;="&amp;O$3)-$F233)))</f>
        <v>#VALUE!</v>
      </c>
      <c r="P233" s="21" t="e">
        <f>IF(OR($B233="",P$3&lt;$D233+Настройки!$B$7),0,MAX(0,$E233-MAX(0,SUMIFS(Тех_Движение!$G$2:$G$5111,Тех_Движение!$D$2:$D$5111,$C233,Тех_Движение!$B$2:$B$5111,"&lt;="&amp;P$3)-$F233)))</f>
        <v>#VALUE!</v>
      </c>
      <c r="Q233" s="21" t="e">
        <f>IF(OR($B233="",Q$3&lt;$D233+Настройки!$B$7),0,MAX(0,$E233-MAX(0,SUMIFS(Тех_Движение!$G$2:$G$5111,Тех_Движение!$D$2:$D$5111,$C233,Тех_Движение!$B$2:$B$5111,"&lt;="&amp;Q$3)-$F233)))</f>
        <v>#VALUE!</v>
      </c>
      <c r="R233" s="21" t="str">
        <f t="shared" si="10"/>
        <v/>
      </c>
      <c r="S233" s="23" t="str">
        <f>IF($B233="","",VLOOKUP($C233,Настройки!$A$11:$L$17,9,FALSE))</f>
        <v/>
      </c>
      <c r="T233" s="23" t="str">
        <f t="shared" si="11"/>
        <v/>
      </c>
    </row>
    <row r="234" spans="1:20" x14ac:dyDescent="0.3">
      <c r="A234" s="20">
        <f>Тех_Движение!$A$231</f>
        <v>230</v>
      </c>
      <c r="B234" s="20" t="str">
        <f>IF(Тех_Движение!$F$231&gt;0,Тех_Движение!$I$231,"")</f>
        <v/>
      </c>
      <c r="C234" s="20" t="str">
        <f>IF($B234="","",Тех_Движение!$D$231)</f>
        <v/>
      </c>
      <c r="D234" s="9" t="str">
        <f>IF($B234="","",Тех_Движение!$B$231)</f>
        <v/>
      </c>
      <c r="E234" s="21" t="str">
        <f>IF($B234="","",Тех_Движение!$F$231)</f>
        <v/>
      </c>
      <c r="F234" s="21" t="str">
        <f>IF($B234="","",SUMIFS($E$5:$E233,$C$5:$C233,$C234))</f>
        <v/>
      </c>
      <c r="G234" s="21" t="str">
        <f>IF($B234="","",MAX(0,$E234-MAX(0,SUMIFS(Тех_Движение!$G$2:$G$5111,Тех_Движение!$D$2:$D$5111,$C234,Тех_Движение!$B$2:$B$5111,"&lt;="&amp;Настройки!$B$5-1)-$F234)))</f>
        <v/>
      </c>
      <c r="H234" s="21" t="str">
        <f>IF($B234="","",IF(AND($D234&gt;=Настройки!$B$5,$D234&lt;=Настройки!$B$6),$E234,0))</f>
        <v/>
      </c>
      <c r="I234" s="21" t="str">
        <f t="shared" si="9"/>
        <v/>
      </c>
      <c r="J234" s="21" t="str">
        <f>IF($B234="","",MAX(0,$E234-MAX(0,SUMIFS(Тех_Движение!$G$2:$G$5111,Тех_Движение!$D$2:$D$5111,$C234,Тех_Движение!$B$2:$B$5111,"&lt;="&amp;Настройки!$B$6)-$F234)))</f>
        <v/>
      </c>
      <c r="K234" s="21" t="e">
        <f>IF(OR($B234="",K$3&lt;$D234+Настройки!$B$7),0,MAX(0,$E234-MAX(0,SUMIFS(Тех_Движение!$G$2:$G$5111,Тех_Движение!$D$2:$D$5111,$C234,Тех_Движение!$B$2:$B$5111,"&lt;="&amp;K$3)-$F234)))</f>
        <v>#VALUE!</v>
      </c>
      <c r="L234" s="21" t="e">
        <f>IF(OR($B234="",L$3&lt;$D234+Настройки!$B$7),0,MAX(0,$E234-MAX(0,SUMIFS(Тех_Движение!$G$2:$G$5111,Тех_Движение!$D$2:$D$5111,$C234,Тех_Движение!$B$2:$B$5111,"&lt;="&amp;L$3)-$F234)))</f>
        <v>#VALUE!</v>
      </c>
      <c r="M234" s="21" t="e">
        <f>IF(OR($B234="",M$3&lt;$D234+Настройки!$B$7),0,MAX(0,$E234-MAX(0,SUMIFS(Тех_Движение!$G$2:$G$5111,Тех_Движение!$D$2:$D$5111,$C234,Тех_Движение!$B$2:$B$5111,"&lt;="&amp;M$3)-$F234)))</f>
        <v>#VALUE!</v>
      </c>
      <c r="N234" s="21" t="e">
        <f>IF(OR($B234="",N$3&lt;$D234+Настройки!$B$7),0,MAX(0,$E234-MAX(0,SUMIFS(Тех_Движение!$G$2:$G$5111,Тех_Движение!$D$2:$D$5111,$C234,Тех_Движение!$B$2:$B$5111,"&lt;="&amp;N$3)-$F234)))</f>
        <v>#VALUE!</v>
      </c>
      <c r="O234" s="21" t="e">
        <f>IF(OR($B234="",O$3&lt;$D234+Настройки!$B$7),0,MAX(0,$E234-MAX(0,SUMIFS(Тех_Движение!$G$2:$G$5111,Тех_Движение!$D$2:$D$5111,$C234,Тех_Движение!$B$2:$B$5111,"&lt;="&amp;O$3)-$F234)))</f>
        <v>#VALUE!</v>
      </c>
      <c r="P234" s="21" t="e">
        <f>IF(OR($B234="",P$3&lt;$D234+Настройки!$B$7),0,MAX(0,$E234-MAX(0,SUMIFS(Тех_Движение!$G$2:$G$5111,Тех_Движение!$D$2:$D$5111,$C234,Тех_Движение!$B$2:$B$5111,"&lt;="&amp;P$3)-$F234)))</f>
        <v>#VALUE!</v>
      </c>
      <c r="Q234" s="21" t="e">
        <f>IF(OR($B234="",Q$3&lt;$D234+Настройки!$B$7),0,MAX(0,$E234-MAX(0,SUMIFS(Тех_Движение!$G$2:$G$5111,Тех_Движение!$D$2:$D$5111,$C234,Тех_Движение!$B$2:$B$5111,"&lt;="&amp;Q$3)-$F234)))</f>
        <v>#VALUE!</v>
      </c>
      <c r="R234" s="21" t="str">
        <f t="shared" si="10"/>
        <v/>
      </c>
      <c r="S234" s="23" t="str">
        <f>IF($B234="","",VLOOKUP($C234,Настройки!$A$11:$L$17,9,FALSE))</f>
        <v/>
      </c>
      <c r="T234" s="23" t="str">
        <f t="shared" si="11"/>
        <v/>
      </c>
    </row>
    <row r="235" spans="1:20" x14ac:dyDescent="0.3">
      <c r="A235" s="20">
        <f>Тех_Движение!$A$232</f>
        <v>231</v>
      </c>
      <c r="B235" s="20" t="str">
        <f>IF(Тех_Движение!$F$232&gt;0,Тех_Движение!$I$232,"")</f>
        <v/>
      </c>
      <c r="C235" s="20" t="str">
        <f>IF($B235="","",Тех_Движение!$D$232)</f>
        <v/>
      </c>
      <c r="D235" s="9" t="str">
        <f>IF($B235="","",Тех_Движение!$B$232)</f>
        <v/>
      </c>
      <c r="E235" s="21" t="str">
        <f>IF($B235="","",Тех_Движение!$F$232)</f>
        <v/>
      </c>
      <c r="F235" s="21" t="str">
        <f>IF($B235="","",SUMIFS($E$5:$E234,$C$5:$C234,$C235))</f>
        <v/>
      </c>
      <c r="G235" s="21" t="str">
        <f>IF($B235="","",MAX(0,$E235-MAX(0,SUMIFS(Тех_Движение!$G$2:$G$5111,Тех_Движение!$D$2:$D$5111,$C235,Тех_Движение!$B$2:$B$5111,"&lt;="&amp;Настройки!$B$5-1)-$F235)))</f>
        <v/>
      </c>
      <c r="H235" s="21" t="str">
        <f>IF($B235="","",IF(AND($D235&gt;=Настройки!$B$5,$D235&lt;=Настройки!$B$6),$E235,0))</f>
        <v/>
      </c>
      <c r="I235" s="21" t="str">
        <f t="shared" si="9"/>
        <v/>
      </c>
      <c r="J235" s="21" t="str">
        <f>IF($B235="","",MAX(0,$E235-MAX(0,SUMIFS(Тех_Движение!$G$2:$G$5111,Тех_Движение!$D$2:$D$5111,$C235,Тех_Движение!$B$2:$B$5111,"&lt;="&amp;Настройки!$B$6)-$F235)))</f>
        <v/>
      </c>
      <c r="K235" s="21" t="e">
        <f>IF(OR($B235="",K$3&lt;$D235+Настройки!$B$7),0,MAX(0,$E235-MAX(0,SUMIFS(Тех_Движение!$G$2:$G$5111,Тех_Движение!$D$2:$D$5111,$C235,Тех_Движение!$B$2:$B$5111,"&lt;="&amp;K$3)-$F235)))</f>
        <v>#VALUE!</v>
      </c>
      <c r="L235" s="21" t="e">
        <f>IF(OR($B235="",L$3&lt;$D235+Настройки!$B$7),0,MAX(0,$E235-MAX(0,SUMIFS(Тех_Движение!$G$2:$G$5111,Тех_Движение!$D$2:$D$5111,$C235,Тех_Движение!$B$2:$B$5111,"&lt;="&amp;L$3)-$F235)))</f>
        <v>#VALUE!</v>
      </c>
      <c r="M235" s="21" t="e">
        <f>IF(OR($B235="",M$3&lt;$D235+Настройки!$B$7),0,MAX(0,$E235-MAX(0,SUMIFS(Тех_Движение!$G$2:$G$5111,Тех_Движение!$D$2:$D$5111,$C235,Тех_Движение!$B$2:$B$5111,"&lt;="&amp;M$3)-$F235)))</f>
        <v>#VALUE!</v>
      </c>
      <c r="N235" s="21" t="e">
        <f>IF(OR($B235="",N$3&lt;$D235+Настройки!$B$7),0,MAX(0,$E235-MAX(0,SUMIFS(Тех_Движение!$G$2:$G$5111,Тех_Движение!$D$2:$D$5111,$C235,Тех_Движение!$B$2:$B$5111,"&lt;="&amp;N$3)-$F235)))</f>
        <v>#VALUE!</v>
      </c>
      <c r="O235" s="21" t="e">
        <f>IF(OR($B235="",O$3&lt;$D235+Настройки!$B$7),0,MAX(0,$E235-MAX(0,SUMIFS(Тех_Движение!$G$2:$G$5111,Тех_Движение!$D$2:$D$5111,$C235,Тех_Движение!$B$2:$B$5111,"&lt;="&amp;O$3)-$F235)))</f>
        <v>#VALUE!</v>
      </c>
      <c r="P235" s="21" t="e">
        <f>IF(OR($B235="",P$3&lt;$D235+Настройки!$B$7),0,MAX(0,$E235-MAX(0,SUMIFS(Тех_Движение!$G$2:$G$5111,Тех_Движение!$D$2:$D$5111,$C235,Тех_Движение!$B$2:$B$5111,"&lt;="&amp;P$3)-$F235)))</f>
        <v>#VALUE!</v>
      </c>
      <c r="Q235" s="21" t="e">
        <f>IF(OR($B235="",Q$3&lt;$D235+Настройки!$B$7),0,MAX(0,$E235-MAX(0,SUMIFS(Тех_Движение!$G$2:$G$5111,Тех_Движение!$D$2:$D$5111,$C235,Тех_Движение!$B$2:$B$5111,"&lt;="&amp;Q$3)-$F235)))</f>
        <v>#VALUE!</v>
      </c>
      <c r="R235" s="21" t="str">
        <f t="shared" si="10"/>
        <v/>
      </c>
      <c r="S235" s="23" t="str">
        <f>IF($B235="","",VLOOKUP($C235,Настройки!$A$11:$L$17,9,FALSE))</f>
        <v/>
      </c>
      <c r="T235" s="23" t="str">
        <f t="shared" si="11"/>
        <v/>
      </c>
    </row>
    <row r="236" spans="1:20" x14ac:dyDescent="0.3">
      <c r="A236" s="20">
        <f>Тех_Движение!$A$233</f>
        <v>232</v>
      </c>
      <c r="B236" s="20" t="str">
        <f>IF(Тех_Движение!$F$233&gt;0,Тех_Движение!$I$233,"")</f>
        <v/>
      </c>
      <c r="C236" s="20" t="str">
        <f>IF($B236="","",Тех_Движение!$D$233)</f>
        <v/>
      </c>
      <c r="D236" s="9" t="str">
        <f>IF($B236="","",Тех_Движение!$B$233)</f>
        <v/>
      </c>
      <c r="E236" s="21" t="str">
        <f>IF($B236="","",Тех_Движение!$F$233)</f>
        <v/>
      </c>
      <c r="F236" s="21" t="str">
        <f>IF($B236="","",SUMIFS($E$5:$E235,$C$5:$C235,$C236))</f>
        <v/>
      </c>
      <c r="G236" s="21" t="str">
        <f>IF($B236="","",MAX(0,$E236-MAX(0,SUMIFS(Тех_Движение!$G$2:$G$5111,Тех_Движение!$D$2:$D$5111,$C236,Тех_Движение!$B$2:$B$5111,"&lt;="&amp;Настройки!$B$5-1)-$F236)))</f>
        <v/>
      </c>
      <c r="H236" s="21" t="str">
        <f>IF($B236="","",IF(AND($D236&gt;=Настройки!$B$5,$D236&lt;=Настройки!$B$6),$E236,0))</f>
        <v/>
      </c>
      <c r="I236" s="21" t="str">
        <f t="shared" si="9"/>
        <v/>
      </c>
      <c r="J236" s="21" t="str">
        <f>IF($B236="","",MAX(0,$E236-MAX(0,SUMIFS(Тех_Движение!$G$2:$G$5111,Тех_Движение!$D$2:$D$5111,$C236,Тех_Движение!$B$2:$B$5111,"&lt;="&amp;Настройки!$B$6)-$F236)))</f>
        <v/>
      </c>
      <c r="K236" s="21" t="e">
        <f>IF(OR($B236="",K$3&lt;$D236+Настройки!$B$7),0,MAX(0,$E236-MAX(0,SUMIFS(Тех_Движение!$G$2:$G$5111,Тех_Движение!$D$2:$D$5111,$C236,Тех_Движение!$B$2:$B$5111,"&lt;="&amp;K$3)-$F236)))</f>
        <v>#VALUE!</v>
      </c>
      <c r="L236" s="21" t="e">
        <f>IF(OR($B236="",L$3&lt;$D236+Настройки!$B$7),0,MAX(0,$E236-MAX(0,SUMIFS(Тех_Движение!$G$2:$G$5111,Тех_Движение!$D$2:$D$5111,$C236,Тех_Движение!$B$2:$B$5111,"&lt;="&amp;L$3)-$F236)))</f>
        <v>#VALUE!</v>
      </c>
      <c r="M236" s="21" t="e">
        <f>IF(OR($B236="",M$3&lt;$D236+Настройки!$B$7),0,MAX(0,$E236-MAX(0,SUMIFS(Тех_Движение!$G$2:$G$5111,Тех_Движение!$D$2:$D$5111,$C236,Тех_Движение!$B$2:$B$5111,"&lt;="&amp;M$3)-$F236)))</f>
        <v>#VALUE!</v>
      </c>
      <c r="N236" s="21" t="e">
        <f>IF(OR($B236="",N$3&lt;$D236+Настройки!$B$7),0,MAX(0,$E236-MAX(0,SUMIFS(Тех_Движение!$G$2:$G$5111,Тех_Движение!$D$2:$D$5111,$C236,Тех_Движение!$B$2:$B$5111,"&lt;="&amp;N$3)-$F236)))</f>
        <v>#VALUE!</v>
      </c>
      <c r="O236" s="21" t="e">
        <f>IF(OR($B236="",O$3&lt;$D236+Настройки!$B$7),0,MAX(0,$E236-MAX(0,SUMIFS(Тех_Движение!$G$2:$G$5111,Тех_Движение!$D$2:$D$5111,$C236,Тех_Движение!$B$2:$B$5111,"&lt;="&amp;O$3)-$F236)))</f>
        <v>#VALUE!</v>
      </c>
      <c r="P236" s="21" t="e">
        <f>IF(OR($B236="",P$3&lt;$D236+Настройки!$B$7),0,MAX(0,$E236-MAX(0,SUMIFS(Тех_Движение!$G$2:$G$5111,Тех_Движение!$D$2:$D$5111,$C236,Тех_Движение!$B$2:$B$5111,"&lt;="&amp;P$3)-$F236)))</f>
        <v>#VALUE!</v>
      </c>
      <c r="Q236" s="21" t="e">
        <f>IF(OR($B236="",Q$3&lt;$D236+Настройки!$B$7),0,MAX(0,$E236-MAX(0,SUMIFS(Тех_Движение!$G$2:$G$5111,Тех_Движение!$D$2:$D$5111,$C236,Тех_Движение!$B$2:$B$5111,"&lt;="&amp;Q$3)-$F236)))</f>
        <v>#VALUE!</v>
      </c>
      <c r="R236" s="21" t="str">
        <f t="shared" si="10"/>
        <v/>
      </c>
      <c r="S236" s="23" t="str">
        <f>IF($B236="","",VLOOKUP($C236,Настройки!$A$11:$L$17,9,FALSE))</f>
        <v/>
      </c>
      <c r="T236" s="23" t="str">
        <f t="shared" si="11"/>
        <v/>
      </c>
    </row>
    <row r="237" spans="1:20" x14ac:dyDescent="0.3">
      <c r="A237" s="20">
        <f>Тех_Движение!$A$234</f>
        <v>233</v>
      </c>
      <c r="B237" s="20" t="str">
        <f>IF(Тех_Движение!$F$234&gt;0,Тех_Движение!$I$234,"")</f>
        <v/>
      </c>
      <c r="C237" s="20" t="str">
        <f>IF($B237="","",Тех_Движение!$D$234)</f>
        <v/>
      </c>
      <c r="D237" s="9" t="str">
        <f>IF($B237="","",Тех_Движение!$B$234)</f>
        <v/>
      </c>
      <c r="E237" s="21" t="str">
        <f>IF($B237="","",Тех_Движение!$F$234)</f>
        <v/>
      </c>
      <c r="F237" s="21" t="str">
        <f>IF($B237="","",SUMIFS($E$5:$E236,$C$5:$C236,$C237))</f>
        <v/>
      </c>
      <c r="G237" s="21" t="str">
        <f>IF($B237="","",MAX(0,$E237-MAX(0,SUMIFS(Тех_Движение!$G$2:$G$5111,Тех_Движение!$D$2:$D$5111,$C237,Тех_Движение!$B$2:$B$5111,"&lt;="&amp;Настройки!$B$5-1)-$F237)))</f>
        <v/>
      </c>
      <c r="H237" s="21" t="str">
        <f>IF($B237="","",IF(AND($D237&gt;=Настройки!$B$5,$D237&lt;=Настройки!$B$6),$E237,0))</f>
        <v/>
      </c>
      <c r="I237" s="21" t="str">
        <f t="shared" si="9"/>
        <v/>
      </c>
      <c r="J237" s="21" t="str">
        <f>IF($B237="","",MAX(0,$E237-MAX(0,SUMIFS(Тех_Движение!$G$2:$G$5111,Тех_Движение!$D$2:$D$5111,$C237,Тех_Движение!$B$2:$B$5111,"&lt;="&amp;Настройки!$B$6)-$F237)))</f>
        <v/>
      </c>
      <c r="K237" s="21" t="e">
        <f>IF(OR($B237="",K$3&lt;$D237+Настройки!$B$7),0,MAX(0,$E237-MAX(0,SUMIFS(Тех_Движение!$G$2:$G$5111,Тех_Движение!$D$2:$D$5111,$C237,Тех_Движение!$B$2:$B$5111,"&lt;="&amp;K$3)-$F237)))</f>
        <v>#VALUE!</v>
      </c>
      <c r="L237" s="21" t="e">
        <f>IF(OR($B237="",L$3&lt;$D237+Настройки!$B$7),0,MAX(0,$E237-MAX(0,SUMIFS(Тех_Движение!$G$2:$G$5111,Тех_Движение!$D$2:$D$5111,$C237,Тех_Движение!$B$2:$B$5111,"&lt;="&amp;L$3)-$F237)))</f>
        <v>#VALUE!</v>
      </c>
      <c r="M237" s="21" t="e">
        <f>IF(OR($B237="",M$3&lt;$D237+Настройки!$B$7),0,MAX(0,$E237-MAX(0,SUMIFS(Тех_Движение!$G$2:$G$5111,Тех_Движение!$D$2:$D$5111,$C237,Тех_Движение!$B$2:$B$5111,"&lt;="&amp;M$3)-$F237)))</f>
        <v>#VALUE!</v>
      </c>
      <c r="N237" s="21" t="e">
        <f>IF(OR($B237="",N$3&lt;$D237+Настройки!$B$7),0,MAX(0,$E237-MAX(0,SUMIFS(Тех_Движение!$G$2:$G$5111,Тех_Движение!$D$2:$D$5111,$C237,Тех_Движение!$B$2:$B$5111,"&lt;="&amp;N$3)-$F237)))</f>
        <v>#VALUE!</v>
      </c>
      <c r="O237" s="21" t="e">
        <f>IF(OR($B237="",O$3&lt;$D237+Настройки!$B$7),0,MAX(0,$E237-MAX(0,SUMIFS(Тех_Движение!$G$2:$G$5111,Тех_Движение!$D$2:$D$5111,$C237,Тех_Движение!$B$2:$B$5111,"&lt;="&amp;O$3)-$F237)))</f>
        <v>#VALUE!</v>
      </c>
      <c r="P237" s="21" t="e">
        <f>IF(OR($B237="",P$3&lt;$D237+Настройки!$B$7),0,MAX(0,$E237-MAX(0,SUMIFS(Тех_Движение!$G$2:$G$5111,Тех_Движение!$D$2:$D$5111,$C237,Тех_Движение!$B$2:$B$5111,"&lt;="&amp;P$3)-$F237)))</f>
        <v>#VALUE!</v>
      </c>
      <c r="Q237" s="21" t="e">
        <f>IF(OR($B237="",Q$3&lt;$D237+Настройки!$B$7),0,MAX(0,$E237-MAX(0,SUMIFS(Тех_Движение!$G$2:$G$5111,Тех_Движение!$D$2:$D$5111,$C237,Тех_Движение!$B$2:$B$5111,"&lt;="&amp;Q$3)-$F237)))</f>
        <v>#VALUE!</v>
      </c>
      <c r="R237" s="21" t="str">
        <f t="shared" si="10"/>
        <v/>
      </c>
      <c r="S237" s="23" t="str">
        <f>IF($B237="","",VLOOKUP($C237,Настройки!$A$11:$L$17,9,FALSE))</f>
        <v/>
      </c>
      <c r="T237" s="23" t="str">
        <f t="shared" si="11"/>
        <v/>
      </c>
    </row>
    <row r="238" spans="1:20" x14ac:dyDescent="0.3">
      <c r="A238" s="20">
        <f>Тех_Движение!$A$235</f>
        <v>234</v>
      </c>
      <c r="B238" s="20" t="str">
        <f>IF(Тех_Движение!$F$235&gt;0,Тех_Движение!$I$235,"")</f>
        <v/>
      </c>
      <c r="C238" s="20" t="str">
        <f>IF($B238="","",Тех_Движение!$D$235)</f>
        <v/>
      </c>
      <c r="D238" s="9" t="str">
        <f>IF($B238="","",Тех_Движение!$B$235)</f>
        <v/>
      </c>
      <c r="E238" s="21" t="str">
        <f>IF($B238="","",Тех_Движение!$F$235)</f>
        <v/>
      </c>
      <c r="F238" s="21" t="str">
        <f>IF($B238="","",SUMIFS($E$5:$E237,$C$5:$C237,$C238))</f>
        <v/>
      </c>
      <c r="G238" s="21" t="str">
        <f>IF($B238="","",MAX(0,$E238-MAX(0,SUMIFS(Тех_Движение!$G$2:$G$5111,Тех_Движение!$D$2:$D$5111,$C238,Тех_Движение!$B$2:$B$5111,"&lt;="&amp;Настройки!$B$5-1)-$F238)))</f>
        <v/>
      </c>
      <c r="H238" s="21" t="str">
        <f>IF($B238="","",IF(AND($D238&gt;=Настройки!$B$5,$D238&lt;=Настройки!$B$6),$E238,0))</f>
        <v/>
      </c>
      <c r="I238" s="21" t="str">
        <f t="shared" si="9"/>
        <v/>
      </c>
      <c r="J238" s="21" t="str">
        <f>IF($B238="","",MAX(0,$E238-MAX(0,SUMIFS(Тех_Движение!$G$2:$G$5111,Тех_Движение!$D$2:$D$5111,$C238,Тех_Движение!$B$2:$B$5111,"&lt;="&amp;Настройки!$B$6)-$F238)))</f>
        <v/>
      </c>
      <c r="K238" s="21" t="e">
        <f>IF(OR($B238="",K$3&lt;$D238+Настройки!$B$7),0,MAX(0,$E238-MAX(0,SUMIFS(Тех_Движение!$G$2:$G$5111,Тех_Движение!$D$2:$D$5111,$C238,Тех_Движение!$B$2:$B$5111,"&lt;="&amp;K$3)-$F238)))</f>
        <v>#VALUE!</v>
      </c>
      <c r="L238" s="21" t="e">
        <f>IF(OR($B238="",L$3&lt;$D238+Настройки!$B$7),0,MAX(0,$E238-MAX(0,SUMIFS(Тех_Движение!$G$2:$G$5111,Тех_Движение!$D$2:$D$5111,$C238,Тех_Движение!$B$2:$B$5111,"&lt;="&amp;L$3)-$F238)))</f>
        <v>#VALUE!</v>
      </c>
      <c r="M238" s="21" t="e">
        <f>IF(OR($B238="",M$3&lt;$D238+Настройки!$B$7),0,MAX(0,$E238-MAX(0,SUMIFS(Тех_Движение!$G$2:$G$5111,Тех_Движение!$D$2:$D$5111,$C238,Тех_Движение!$B$2:$B$5111,"&lt;="&amp;M$3)-$F238)))</f>
        <v>#VALUE!</v>
      </c>
      <c r="N238" s="21" t="e">
        <f>IF(OR($B238="",N$3&lt;$D238+Настройки!$B$7),0,MAX(0,$E238-MAX(0,SUMIFS(Тех_Движение!$G$2:$G$5111,Тех_Движение!$D$2:$D$5111,$C238,Тех_Движение!$B$2:$B$5111,"&lt;="&amp;N$3)-$F238)))</f>
        <v>#VALUE!</v>
      </c>
      <c r="O238" s="21" t="e">
        <f>IF(OR($B238="",O$3&lt;$D238+Настройки!$B$7),0,MAX(0,$E238-MAX(0,SUMIFS(Тех_Движение!$G$2:$G$5111,Тех_Движение!$D$2:$D$5111,$C238,Тех_Движение!$B$2:$B$5111,"&lt;="&amp;O$3)-$F238)))</f>
        <v>#VALUE!</v>
      </c>
      <c r="P238" s="21" t="e">
        <f>IF(OR($B238="",P$3&lt;$D238+Настройки!$B$7),0,MAX(0,$E238-MAX(0,SUMIFS(Тех_Движение!$G$2:$G$5111,Тех_Движение!$D$2:$D$5111,$C238,Тех_Движение!$B$2:$B$5111,"&lt;="&amp;P$3)-$F238)))</f>
        <v>#VALUE!</v>
      </c>
      <c r="Q238" s="21" t="e">
        <f>IF(OR($B238="",Q$3&lt;$D238+Настройки!$B$7),0,MAX(0,$E238-MAX(0,SUMIFS(Тех_Движение!$G$2:$G$5111,Тех_Движение!$D$2:$D$5111,$C238,Тех_Движение!$B$2:$B$5111,"&lt;="&amp;Q$3)-$F238)))</f>
        <v>#VALUE!</v>
      </c>
      <c r="R238" s="21" t="str">
        <f t="shared" si="10"/>
        <v/>
      </c>
      <c r="S238" s="23" t="str">
        <f>IF($B238="","",VLOOKUP($C238,Настройки!$A$11:$L$17,9,FALSE))</f>
        <v/>
      </c>
      <c r="T238" s="23" t="str">
        <f t="shared" si="11"/>
        <v/>
      </c>
    </row>
    <row r="239" spans="1:20" x14ac:dyDescent="0.3">
      <c r="A239" s="20">
        <f>Тех_Движение!$A$236</f>
        <v>235</v>
      </c>
      <c r="B239" s="20" t="str">
        <f>IF(Тех_Движение!$F$236&gt;0,Тех_Движение!$I$236,"")</f>
        <v/>
      </c>
      <c r="C239" s="20" t="str">
        <f>IF($B239="","",Тех_Движение!$D$236)</f>
        <v/>
      </c>
      <c r="D239" s="9" t="str">
        <f>IF($B239="","",Тех_Движение!$B$236)</f>
        <v/>
      </c>
      <c r="E239" s="21" t="str">
        <f>IF($B239="","",Тех_Движение!$F$236)</f>
        <v/>
      </c>
      <c r="F239" s="21" t="str">
        <f>IF($B239="","",SUMIFS($E$5:$E238,$C$5:$C238,$C239))</f>
        <v/>
      </c>
      <c r="G239" s="21" t="str">
        <f>IF($B239="","",MAX(0,$E239-MAX(0,SUMIFS(Тех_Движение!$G$2:$G$5111,Тех_Движение!$D$2:$D$5111,$C239,Тех_Движение!$B$2:$B$5111,"&lt;="&amp;Настройки!$B$5-1)-$F239)))</f>
        <v/>
      </c>
      <c r="H239" s="21" t="str">
        <f>IF($B239="","",IF(AND($D239&gt;=Настройки!$B$5,$D239&lt;=Настройки!$B$6),$E239,0))</f>
        <v/>
      </c>
      <c r="I239" s="21" t="str">
        <f t="shared" si="9"/>
        <v/>
      </c>
      <c r="J239" s="21" t="str">
        <f>IF($B239="","",MAX(0,$E239-MAX(0,SUMIFS(Тех_Движение!$G$2:$G$5111,Тех_Движение!$D$2:$D$5111,$C239,Тех_Движение!$B$2:$B$5111,"&lt;="&amp;Настройки!$B$6)-$F239)))</f>
        <v/>
      </c>
      <c r="K239" s="21" t="e">
        <f>IF(OR($B239="",K$3&lt;$D239+Настройки!$B$7),0,MAX(0,$E239-MAX(0,SUMIFS(Тех_Движение!$G$2:$G$5111,Тех_Движение!$D$2:$D$5111,$C239,Тех_Движение!$B$2:$B$5111,"&lt;="&amp;K$3)-$F239)))</f>
        <v>#VALUE!</v>
      </c>
      <c r="L239" s="21" t="e">
        <f>IF(OR($B239="",L$3&lt;$D239+Настройки!$B$7),0,MAX(0,$E239-MAX(0,SUMIFS(Тех_Движение!$G$2:$G$5111,Тех_Движение!$D$2:$D$5111,$C239,Тех_Движение!$B$2:$B$5111,"&lt;="&amp;L$3)-$F239)))</f>
        <v>#VALUE!</v>
      </c>
      <c r="M239" s="21" t="e">
        <f>IF(OR($B239="",M$3&lt;$D239+Настройки!$B$7),0,MAX(0,$E239-MAX(0,SUMIFS(Тех_Движение!$G$2:$G$5111,Тех_Движение!$D$2:$D$5111,$C239,Тех_Движение!$B$2:$B$5111,"&lt;="&amp;M$3)-$F239)))</f>
        <v>#VALUE!</v>
      </c>
      <c r="N239" s="21" t="e">
        <f>IF(OR($B239="",N$3&lt;$D239+Настройки!$B$7),0,MAX(0,$E239-MAX(0,SUMIFS(Тех_Движение!$G$2:$G$5111,Тех_Движение!$D$2:$D$5111,$C239,Тех_Движение!$B$2:$B$5111,"&lt;="&amp;N$3)-$F239)))</f>
        <v>#VALUE!</v>
      </c>
      <c r="O239" s="21" t="e">
        <f>IF(OR($B239="",O$3&lt;$D239+Настройки!$B$7),0,MAX(0,$E239-MAX(0,SUMIFS(Тех_Движение!$G$2:$G$5111,Тех_Движение!$D$2:$D$5111,$C239,Тех_Движение!$B$2:$B$5111,"&lt;="&amp;O$3)-$F239)))</f>
        <v>#VALUE!</v>
      </c>
      <c r="P239" s="21" t="e">
        <f>IF(OR($B239="",P$3&lt;$D239+Настройки!$B$7),0,MAX(0,$E239-MAX(0,SUMIFS(Тех_Движение!$G$2:$G$5111,Тех_Движение!$D$2:$D$5111,$C239,Тех_Движение!$B$2:$B$5111,"&lt;="&amp;P$3)-$F239)))</f>
        <v>#VALUE!</v>
      </c>
      <c r="Q239" s="21" t="e">
        <f>IF(OR($B239="",Q$3&lt;$D239+Настройки!$B$7),0,MAX(0,$E239-MAX(0,SUMIFS(Тех_Движение!$G$2:$G$5111,Тех_Движение!$D$2:$D$5111,$C239,Тех_Движение!$B$2:$B$5111,"&lt;="&amp;Q$3)-$F239)))</f>
        <v>#VALUE!</v>
      </c>
      <c r="R239" s="21" t="str">
        <f t="shared" si="10"/>
        <v/>
      </c>
      <c r="S239" s="23" t="str">
        <f>IF($B239="","",VLOOKUP($C239,Настройки!$A$11:$L$17,9,FALSE))</f>
        <v/>
      </c>
      <c r="T239" s="23" t="str">
        <f t="shared" si="11"/>
        <v/>
      </c>
    </row>
    <row r="240" spans="1:20" x14ac:dyDescent="0.3">
      <c r="A240" s="20">
        <f>Тех_Движение!$A$237</f>
        <v>236</v>
      </c>
      <c r="B240" s="20" t="str">
        <f>IF(Тех_Движение!$F$237&gt;0,Тех_Движение!$I$237,"")</f>
        <v/>
      </c>
      <c r="C240" s="20" t="str">
        <f>IF($B240="","",Тех_Движение!$D$237)</f>
        <v/>
      </c>
      <c r="D240" s="9" t="str">
        <f>IF($B240="","",Тех_Движение!$B$237)</f>
        <v/>
      </c>
      <c r="E240" s="21" t="str">
        <f>IF($B240="","",Тех_Движение!$F$237)</f>
        <v/>
      </c>
      <c r="F240" s="21" t="str">
        <f>IF($B240="","",SUMIFS($E$5:$E239,$C$5:$C239,$C240))</f>
        <v/>
      </c>
      <c r="G240" s="21" t="str">
        <f>IF($B240="","",MAX(0,$E240-MAX(0,SUMIFS(Тех_Движение!$G$2:$G$5111,Тех_Движение!$D$2:$D$5111,$C240,Тех_Движение!$B$2:$B$5111,"&lt;="&amp;Настройки!$B$5-1)-$F240)))</f>
        <v/>
      </c>
      <c r="H240" s="21" t="str">
        <f>IF($B240="","",IF(AND($D240&gt;=Настройки!$B$5,$D240&lt;=Настройки!$B$6),$E240,0))</f>
        <v/>
      </c>
      <c r="I240" s="21" t="str">
        <f t="shared" si="9"/>
        <v/>
      </c>
      <c r="J240" s="21" t="str">
        <f>IF($B240="","",MAX(0,$E240-MAX(0,SUMIFS(Тех_Движение!$G$2:$G$5111,Тех_Движение!$D$2:$D$5111,$C240,Тех_Движение!$B$2:$B$5111,"&lt;="&amp;Настройки!$B$6)-$F240)))</f>
        <v/>
      </c>
      <c r="K240" s="21" t="e">
        <f>IF(OR($B240="",K$3&lt;$D240+Настройки!$B$7),0,MAX(0,$E240-MAX(0,SUMIFS(Тех_Движение!$G$2:$G$5111,Тех_Движение!$D$2:$D$5111,$C240,Тех_Движение!$B$2:$B$5111,"&lt;="&amp;K$3)-$F240)))</f>
        <v>#VALUE!</v>
      </c>
      <c r="L240" s="21" t="e">
        <f>IF(OR($B240="",L$3&lt;$D240+Настройки!$B$7),0,MAX(0,$E240-MAX(0,SUMIFS(Тех_Движение!$G$2:$G$5111,Тех_Движение!$D$2:$D$5111,$C240,Тех_Движение!$B$2:$B$5111,"&lt;="&amp;L$3)-$F240)))</f>
        <v>#VALUE!</v>
      </c>
      <c r="M240" s="21" t="e">
        <f>IF(OR($B240="",M$3&lt;$D240+Настройки!$B$7),0,MAX(0,$E240-MAX(0,SUMIFS(Тех_Движение!$G$2:$G$5111,Тех_Движение!$D$2:$D$5111,$C240,Тех_Движение!$B$2:$B$5111,"&lt;="&amp;M$3)-$F240)))</f>
        <v>#VALUE!</v>
      </c>
      <c r="N240" s="21" t="e">
        <f>IF(OR($B240="",N$3&lt;$D240+Настройки!$B$7),0,MAX(0,$E240-MAX(0,SUMIFS(Тех_Движение!$G$2:$G$5111,Тех_Движение!$D$2:$D$5111,$C240,Тех_Движение!$B$2:$B$5111,"&lt;="&amp;N$3)-$F240)))</f>
        <v>#VALUE!</v>
      </c>
      <c r="O240" s="21" t="e">
        <f>IF(OR($B240="",O$3&lt;$D240+Настройки!$B$7),0,MAX(0,$E240-MAX(0,SUMIFS(Тех_Движение!$G$2:$G$5111,Тех_Движение!$D$2:$D$5111,$C240,Тех_Движение!$B$2:$B$5111,"&lt;="&amp;O$3)-$F240)))</f>
        <v>#VALUE!</v>
      </c>
      <c r="P240" s="21" t="e">
        <f>IF(OR($B240="",P$3&lt;$D240+Настройки!$B$7),0,MAX(0,$E240-MAX(0,SUMIFS(Тех_Движение!$G$2:$G$5111,Тех_Движение!$D$2:$D$5111,$C240,Тех_Движение!$B$2:$B$5111,"&lt;="&amp;P$3)-$F240)))</f>
        <v>#VALUE!</v>
      </c>
      <c r="Q240" s="21" t="e">
        <f>IF(OR($B240="",Q$3&lt;$D240+Настройки!$B$7),0,MAX(0,$E240-MAX(0,SUMIFS(Тех_Движение!$G$2:$G$5111,Тех_Движение!$D$2:$D$5111,$C240,Тех_Движение!$B$2:$B$5111,"&lt;="&amp;Q$3)-$F240)))</f>
        <v>#VALUE!</v>
      </c>
      <c r="R240" s="21" t="str">
        <f t="shared" si="10"/>
        <v/>
      </c>
      <c r="S240" s="23" t="str">
        <f>IF($B240="","",VLOOKUP($C240,Настройки!$A$11:$L$17,9,FALSE))</f>
        <v/>
      </c>
      <c r="T240" s="23" t="str">
        <f t="shared" si="11"/>
        <v/>
      </c>
    </row>
    <row r="241" spans="1:20" x14ac:dyDescent="0.3">
      <c r="A241" s="20">
        <f>Тех_Движение!$A$238</f>
        <v>237</v>
      </c>
      <c r="B241" s="20" t="str">
        <f>IF(Тех_Движение!$F$238&gt;0,Тех_Движение!$I$238,"")</f>
        <v/>
      </c>
      <c r="C241" s="20" t="str">
        <f>IF($B241="","",Тех_Движение!$D$238)</f>
        <v/>
      </c>
      <c r="D241" s="9" t="str">
        <f>IF($B241="","",Тех_Движение!$B$238)</f>
        <v/>
      </c>
      <c r="E241" s="21" t="str">
        <f>IF($B241="","",Тех_Движение!$F$238)</f>
        <v/>
      </c>
      <c r="F241" s="21" t="str">
        <f>IF($B241="","",SUMIFS($E$5:$E240,$C$5:$C240,$C241))</f>
        <v/>
      </c>
      <c r="G241" s="21" t="str">
        <f>IF($B241="","",MAX(0,$E241-MAX(0,SUMIFS(Тех_Движение!$G$2:$G$5111,Тех_Движение!$D$2:$D$5111,$C241,Тех_Движение!$B$2:$B$5111,"&lt;="&amp;Настройки!$B$5-1)-$F241)))</f>
        <v/>
      </c>
      <c r="H241" s="21" t="str">
        <f>IF($B241="","",IF(AND($D241&gt;=Настройки!$B$5,$D241&lt;=Настройки!$B$6),$E241,0))</f>
        <v/>
      </c>
      <c r="I241" s="21" t="str">
        <f t="shared" si="9"/>
        <v/>
      </c>
      <c r="J241" s="21" t="str">
        <f>IF($B241="","",MAX(0,$E241-MAX(0,SUMIFS(Тех_Движение!$G$2:$G$5111,Тех_Движение!$D$2:$D$5111,$C241,Тех_Движение!$B$2:$B$5111,"&lt;="&amp;Настройки!$B$6)-$F241)))</f>
        <v/>
      </c>
      <c r="K241" s="21" t="e">
        <f>IF(OR($B241="",K$3&lt;$D241+Настройки!$B$7),0,MAX(0,$E241-MAX(0,SUMIFS(Тех_Движение!$G$2:$G$5111,Тех_Движение!$D$2:$D$5111,$C241,Тех_Движение!$B$2:$B$5111,"&lt;="&amp;K$3)-$F241)))</f>
        <v>#VALUE!</v>
      </c>
      <c r="L241" s="21" t="e">
        <f>IF(OR($B241="",L$3&lt;$D241+Настройки!$B$7),0,MAX(0,$E241-MAX(0,SUMIFS(Тех_Движение!$G$2:$G$5111,Тех_Движение!$D$2:$D$5111,$C241,Тех_Движение!$B$2:$B$5111,"&lt;="&amp;L$3)-$F241)))</f>
        <v>#VALUE!</v>
      </c>
      <c r="M241" s="21" t="e">
        <f>IF(OR($B241="",M$3&lt;$D241+Настройки!$B$7),0,MAX(0,$E241-MAX(0,SUMIFS(Тех_Движение!$G$2:$G$5111,Тех_Движение!$D$2:$D$5111,$C241,Тех_Движение!$B$2:$B$5111,"&lt;="&amp;M$3)-$F241)))</f>
        <v>#VALUE!</v>
      </c>
      <c r="N241" s="21" t="e">
        <f>IF(OR($B241="",N$3&lt;$D241+Настройки!$B$7),0,MAX(0,$E241-MAX(0,SUMIFS(Тех_Движение!$G$2:$G$5111,Тех_Движение!$D$2:$D$5111,$C241,Тех_Движение!$B$2:$B$5111,"&lt;="&amp;N$3)-$F241)))</f>
        <v>#VALUE!</v>
      </c>
      <c r="O241" s="21" t="e">
        <f>IF(OR($B241="",O$3&lt;$D241+Настройки!$B$7),0,MAX(0,$E241-MAX(0,SUMIFS(Тех_Движение!$G$2:$G$5111,Тех_Движение!$D$2:$D$5111,$C241,Тех_Движение!$B$2:$B$5111,"&lt;="&amp;O$3)-$F241)))</f>
        <v>#VALUE!</v>
      </c>
      <c r="P241" s="21" t="e">
        <f>IF(OR($B241="",P$3&lt;$D241+Настройки!$B$7),0,MAX(0,$E241-MAX(0,SUMIFS(Тех_Движение!$G$2:$G$5111,Тех_Движение!$D$2:$D$5111,$C241,Тех_Движение!$B$2:$B$5111,"&lt;="&amp;P$3)-$F241)))</f>
        <v>#VALUE!</v>
      </c>
      <c r="Q241" s="21" t="e">
        <f>IF(OR($B241="",Q$3&lt;$D241+Настройки!$B$7),0,MAX(0,$E241-MAX(0,SUMIFS(Тех_Движение!$G$2:$G$5111,Тех_Движение!$D$2:$D$5111,$C241,Тех_Движение!$B$2:$B$5111,"&lt;="&amp;Q$3)-$F241)))</f>
        <v>#VALUE!</v>
      </c>
      <c r="R241" s="21" t="str">
        <f t="shared" si="10"/>
        <v/>
      </c>
      <c r="S241" s="23" t="str">
        <f>IF($B241="","",VLOOKUP($C241,Настройки!$A$11:$L$17,9,FALSE))</f>
        <v/>
      </c>
      <c r="T241" s="23" t="str">
        <f t="shared" si="11"/>
        <v/>
      </c>
    </row>
    <row r="242" spans="1:20" x14ac:dyDescent="0.3">
      <c r="A242" s="20">
        <f>Тех_Движение!$A$239</f>
        <v>238</v>
      </c>
      <c r="B242" s="20" t="str">
        <f>IF(Тех_Движение!$F$239&gt;0,Тех_Движение!$I$239,"")</f>
        <v/>
      </c>
      <c r="C242" s="20" t="str">
        <f>IF($B242="","",Тех_Движение!$D$239)</f>
        <v/>
      </c>
      <c r="D242" s="9" t="str">
        <f>IF($B242="","",Тех_Движение!$B$239)</f>
        <v/>
      </c>
      <c r="E242" s="21" t="str">
        <f>IF($B242="","",Тех_Движение!$F$239)</f>
        <v/>
      </c>
      <c r="F242" s="21" t="str">
        <f>IF($B242="","",SUMIFS($E$5:$E241,$C$5:$C241,$C242))</f>
        <v/>
      </c>
      <c r="G242" s="21" t="str">
        <f>IF($B242="","",MAX(0,$E242-MAX(0,SUMIFS(Тех_Движение!$G$2:$G$5111,Тех_Движение!$D$2:$D$5111,$C242,Тех_Движение!$B$2:$B$5111,"&lt;="&amp;Настройки!$B$5-1)-$F242)))</f>
        <v/>
      </c>
      <c r="H242" s="21" t="str">
        <f>IF($B242="","",IF(AND($D242&gt;=Настройки!$B$5,$D242&lt;=Настройки!$B$6),$E242,0))</f>
        <v/>
      </c>
      <c r="I242" s="21" t="str">
        <f t="shared" si="9"/>
        <v/>
      </c>
      <c r="J242" s="21" t="str">
        <f>IF($B242="","",MAX(0,$E242-MAX(0,SUMIFS(Тех_Движение!$G$2:$G$5111,Тех_Движение!$D$2:$D$5111,$C242,Тех_Движение!$B$2:$B$5111,"&lt;="&amp;Настройки!$B$6)-$F242)))</f>
        <v/>
      </c>
      <c r="K242" s="21" t="e">
        <f>IF(OR($B242="",K$3&lt;$D242+Настройки!$B$7),0,MAX(0,$E242-MAX(0,SUMIFS(Тех_Движение!$G$2:$G$5111,Тех_Движение!$D$2:$D$5111,$C242,Тех_Движение!$B$2:$B$5111,"&lt;="&amp;K$3)-$F242)))</f>
        <v>#VALUE!</v>
      </c>
      <c r="L242" s="21" t="e">
        <f>IF(OR($B242="",L$3&lt;$D242+Настройки!$B$7),0,MAX(0,$E242-MAX(0,SUMIFS(Тех_Движение!$G$2:$G$5111,Тех_Движение!$D$2:$D$5111,$C242,Тех_Движение!$B$2:$B$5111,"&lt;="&amp;L$3)-$F242)))</f>
        <v>#VALUE!</v>
      </c>
      <c r="M242" s="21" t="e">
        <f>IF(OR($B242="",M$3&lt;$D242+Настройки!$B$7),0,MAX(0,$E242-MAX(0,SUMIFS(Тех_Движение!$G$2:$G$5111,Тех_Движение!$D$2:$D$5111,$C242,Тех_Движение!$B$2:$B$5111,"&lt;="&amp;M$3)-$F242)))</f>
        <v>#VALUE!</v>
      </c>
      <c r="N242" s="21" t="e">
        <f>IF(OR($B242="",N$3&lt;$D242+Настройки!$B$7),0,MAX(0,$E242-MAX(0,SUMIFS(Тех_Движение!$G$2:$G$5111,Тех_Движение!$D$2:$D$5111,$C242,Тех_Движение!$B$2:$B$5111,"&lt;="&amp;N$3)-$F242)))</f>
        <v>#VALUE!</v>
      </c>
      <c r="O242" s="21" t="e">
        <f>IF(OR($B242="",O$3&lt;$D242+Настройки!$B$7),0,MAX(0,$E242-MAX(0,SUMIFS(Тех_Движение!$G$2:$G$5111,Тех_Движение!$D$2:$D$5111,$C242,Тех_Движение!$B$2:$B$5111,"&lt;="&amp;O$3)-$F242)))</f>
        <v>#VALUE!</v>
      </c>
      <c r="P242" s="21" t="e">
        <f>IF(OR($B242="",P$3&lt;$D242+Настройки!$B$7),0,MAX(0,$E242-MAX(0,SUMIFS(Тех_Движение!$G$2:$G$5111,Тех_Движение!$D$2:$D$5111,$C242,Тех_Движение!$B$2:$B$5111,"&lt;="&amp;P$3)-$F242)))</f>
        <v>#VALUE!</v>
      </c>
      <c r="Q242" s="21" t="e">
        <f>IF(OR($B242="",Q$3&lt;$D242+Настройки!$B$7),0,MAX(0,$E242-MAX(0,SUMIFS(Тех_Движение!$G$2:$G$5111,Тех_Движение!$D$2:$D$5111,$C242,Тех_Движение!$B$2:$B$5111,"&lt;="&amp;Q$3)-$F242)))</f>
        <v>#VALUE!</v>
      </c>
      <c r="R242" s="21" t="str">
        <f t="shared" si="10"/>
        <v/>
      </c>
      <c r="S242" s="23" t="str">
        <f>IF($B242="","",VLOOKUP($C242,Настройки!$A$11:$L$17,9,FALSE))</f>
        <v/>
      </c>
      <c r="T242" s="23" t="str">
        <f t="shared" si="11"/>
        <v/>
      </c>
    </row>
    <row r="243" spans="1:20" x14ac:dyDescent="0.3">
      <c r="A243" s="20">
        <f>Тех_Движение!$A$240</f>
        <v>239</v>
      </c>
      <c r="B243" s="20" t="str">
        <f>IF(Тех_Движение!$F$240&gt;0,Тех_Движение!$I$240,"")</f>
        <v/>
      </c>
      <c r="C243" s="20" t="str">
        <f>IF($B243="","",Тех_Движение!$D$240)</f>
        <v/>
      </c>
      <c r="D243" s="9" t="str">
        <f>IF($B243="","",Тех_Движение!$B$240)</f>
        <v/>
      </c>
      <c r="E243" s="21" t="str">
        <f>IF($B243="","",Тех_Движение!$F$240)</f>
        <v/>
      </c>
      <c r="F243" s="21" t="str">
        <f>IF($B243="","",SUMIFS($E$5:$E242,$C$5:$C242,$C243))</f>
        <v/>
      </c>
      <c r="G243" s="21" t="str">
        <f>IF($B243="","",MAX(0,$E243-MAX(0,SUMIFS(Тех_Движение!$G$2:$G$5111,Тех_Движение!$D$2:$D$5111,$C243,Тех_Движение!$B$2:$B$5111,"&lt;="&amp;Настройки!$B$5-1)-$F243)))</f>
        <v/>
      </c>
      <c r="H243" s="21" t="str">
        <f>IF($B243="","",IF(AND($D243&gt;=Настройки!$B$5,$D243&lt;=Настройки!$B$6),$E243,0))</f>
        <v/>
      </c>
      <c r="I243" s="21" t="str">
        <f t="shared" si="9"/>
        <v/>
      </c>
      <c r="J243" s="21" t="str">
        <f>IF($B243="","",MAX(0,$E243-MAX(0,SUMIFS(Тех_Движение!$G$2:$G$5111,Тех_Движение!$D$2:$D$5111,$C243,Тех_Движение!$B$2:$B$5111,"&lt;="&amp;Настройки!$B$6)-$F243)))</f>
        <v/>
      </c>
      <c r="K243" s="21" t="e">
        <f>IF(OR($B243="",K$3&lt;$D243+Настройки!$B$7),0,MAX(0,$E243-MAX(0,SUMIFS(Тех_Движение!$G$2:$G$5111,Тех_Движение!$D$2:$D$5111,$C243,Тех_Движение!$B$2:$B$5111,"&lt;="&amp;K$3)-$F243)))</f>
        <v>#VALUE!</v>
      </c>
      <c r="L243" s="21" t="e">
        <f>IF(OR($B243="",L$3&lt;$D243+Настройки!$B$7),0,MAX(0,$E243-MAX(0,SUMIFS(Тех_Движение!$G$2:$G$5111,Тех_Движение!$D$2:$D$5111,$C243,Тех_Движение!$B$2:$B$5111,"&lt;="&amp;L$3)-$F243)))</f>
        <v>#VALUE!</v>
      </c>
      <c r="M243" s="21" t="e">
        <f>IF(OR($B243="",M$3&lt;$D243+Настройки!$B$7),0,MAX(0,$E243-MAX(0,SUMIFS(Тех_Движение!$G$2:$G$5111,Тех_Движение!$D$2:$D$5111,$C243,Тех_Движение!$B$2:$B$5111,"&lt;="&amp;M$3)-$F243)))</f>
        <v>#VALUE!</v>
      </c>
      <c r="N243" s="21" t="e">
        <f>IF(OR($B243="",N$3&lt;$D243+Настройки!$B$7),0,MAX(0,$E243-MAX(0,SUMIFS(Тех_Движение!$G$2:$G$5111,Тех_Движение!$D$2:$D$5111,$C243,Тех_Движение!$B$2:$B$5111,"&lt;="&amp;N$3)-$F243)))</f>
        <v>#VALUE!</v>
      </c>
      <c r="O243" s="21" t="e">
        <f>IF(OR($B243="",O$3&lt;$D243+Настройки!$B$7),0,MAX(0,$E243-MAX(0,SUMIFS(Тех_Движение!$G$2:$G$5111,Тех_Движение!$D$2:$D$5111,$C243,Тех_Движение!$B$2:$B$5111,"&lt;="&amp;O$3)-$F243)))</f>
        <v>#VALUE!</v>
      </c>
      <c r="P243" s="21" t="e">
        <f>IF(OR($B243="",P$3&lt;$D243+Настройки!$B$7),0,MAX(0,$E243-MAX(0,SUMIFS(Тех_Движение!$G$2:$G$5111,Тех_Движение!$D$2:$D$5111,$C243,Тех_Движение!$B$2:$B$5111,"&lt;="&amp;P$3)-$F243)))</f>
        <v>#VALUE!</v>
      </c>
      <c r="Q243" s="21" t="e">
        <f>IF(OR($B243="",Q$3&lt;$D243+Настройки!$B$7),0,MAX(0,$E243-MAX(0,SUMIFS(Тех_Движение!$G$2:$G$5111,Тех_Движение!$D$2:$D$5111,$C243,Тех_Движение!$B$2:$B$5111,"&lt;="&amp;Q$3)-$F243)))</f>
        <v>#VALUE!</v>
      </c>
      <c r="R243" s="21" t="str">
        <f t="shared" si="10"/>
        <v/>
      </c>
      <c r="S243" s="23" t="str">
        <f>IF($B243="","",VLOOKUP($C243,Настройки!$A$11:$L$17,9,FALSE))</f>
        <v/>
      </c>
      <c r="T243" s="23" t="str">
        <f t="shared" si="11"/>
        <v/>
      </c>
    </row>
    <row r="244" spans="1:20" x14ac:dyDescent="0.3">
      <c r="A244" s="20">
        <f>Тех_Движение!$A$241</f>
        <v>240</v>
      </c>
      <c r="B244" s="20" t="str">
        <f>IF(Тех_Движение!$F$241&gt;0,Тех_Движение!$I$241,"")</f>
        <v/>
      </c>
      <c r="C244" s="20" t="str">
        <f>IF($B244="","",Тех_Движение!$D$241)</f>
        <v/>
      </c>
      <c r="D244" s="9" t="str">
        <f>IF($B244="","",Тех_Движение!$B$241)</f>
        <v/>
      </c>
      <c r="E244" s="21" t="str">
        <f>IF($B244="","",Тех_Движение!$F$241)</f>
        <v/>
      </c>
      <c r="F244" s="21" t="str">
        <f>IF($B244="","",SUMIFS($E$5:$E243,$C$5:$C243,$C244))</f>
        <v/>
      </c>
      <c r="G244" s="21" t="str">
        <f>IF($B244="","",MAX(0,$E244-MAX(0,SUMIFS(Тех_Движение!$G$2:$G$5111,Тех_Движение!$D$2:$D$5111,$C244,Тех_Движение!$B$2:$B$5111,"&lt;="&amp;Настройки!$B$5-1)-$F244)))</f>
        <v/>
      </c>
      <c r="H244" s="21" t="str">
        <f>IF($B244="","",IF(AND($D244&gt;=Настройки!$B$5,$D244&lt;=Настройки!$B$6),$E244,0))</f>
        <v/>
      </c>
      <c r="I244" s="21" t="str">
        <f t="shared" si="9"/>
        <v/>
      </c>
      <c r="J244" s="21" t="str">
        <f>IF($B244="","",MAX(0,$E244-MAX(0,SUMIFS(Тех_Движение!$G$2:$G$5111,Тех_Движение!$D$2:$D$5111,$C244,Тех_Движение!$B$2:$B$5111,"&lt;="&amp;Настройки!$B$6)-$F244)))</f>
        <v/>
      </c>
      <c r="K244" s="21" t="e">
        <f>IF(OR($B244="",K$3&lt;$D244+Настройки!$B$7),0,MAX(0,$E244-MAX(0,SUMIFS(Тех_Движение!$G$2:$G$5111,Тех_Движение!$D$2:$D$5111,$C244,Тех_Движение!$B$2:$B$5111,"&lt;="&amp;K$3)-$F244)))</f>
        <v>#VALUE!</v>
      </c>
      <c r="L244" s="21" t="e">
        <f>IF(OR($B244="",L$3&lt;$D244+Настройки!$B$7),0,MAX(0,$E244-MAX(0,SUMIFS(Тех_Движение!$G$2:$G$5111,Тех_Движение!$D$2:$D$5111,$C244,Тех_Движение!$B$2:$B$5111,"&lt;="&amp;L$3)-$F244)))</f>
        <v>#VALUE!</v>
      </c>
      <c r="M244" s="21" t="e">
        <f>IF(OR($B244="",M$3&lt;$D244+Настройки!$B$7),0,MAX(0,$E244-MAX(0,SUMIFS(Тех_Движение!$G$2:$G$5111,Тех_Движение!$D$2:$D$5111,$C244,Тех_Движение!$B$2:$B$5111,"&lt;="&amp;M$3)-$F244)))</f>
        <v>#VALUE!</v>
      </c>
      <c r="N244" s="21" t="e">
        <f>IF(OR($B244="",N$3&lt;$D244+Настройки!$B$7),0,MAX(0,$E244-MAX(0,SUMIFS(Тех_Движение!$G$2:$G$5111,Тех_Движение!$D$2:$D$5111,$C244,Тех_Движение!$B$2:$B$5111,"&lt;="&amp;N$3)-$F244)))</f>
        <v>#VALUE!</v>
      </c>
      <c r="O244" s="21" t="e">
        <f>IF(OR($B244="",O$3&lt;$D244+Настройки!$B$7),0,MAX(0,$E244-MAX(0,SUMIFS(Тех_Движение!$G$2:$G$5111,Тех_Движение!$D$2:$D$5111,$C244,Тех_Движение!$B$2:$B$5111,"&lt;="&amp;O$3)-$F244)))</f>
        <v>#VALUE!</v>
      </c>
      <c r="P244" s="21" t="e">
        <f>IF(OR($B244="",P$3&lt;$D244+Настройки!$B$7),0,MAX(0,$E244-MAX(0,SUMIFS(Тех_Движение!$G$2:$G$5111,Тех_Движение!$D$2:$D$5111,$C244,Тех_Движение!$B$2:$B$5111,"&lt;="&amp;P$3)-$F244)))</f>
        <v>#VALUE!</v>
      </c>
      <c r="Q244" s="21" t="e">
        <f>IF(OR($B244="",Q$3&lt;$D244+Настройки!$B$7),0,MAX(0,$E244-MAX(0,SUMIFS(Тех_Движение!$G$2:$G$5111,Тех_Движение!$D$2:$D$5111,$C244,Тех_Движение!$B$2:$B$5111,"&lt;="&amp;Q$3)-$F244)))</f>
        <v>#VALUE!</v>
      </c>
      <c r="R244" s="21" t="str">
        <f t="shared" si="10"/>
        <v/>
      </c>
      <c r="S244" s="23" t="str">
        <f>IF($B244="","",VLOOKUP($C244,Настройки!$A$11:$L$17,9,FALSE))</f>
        <v/>
      </c>
      <c r="T244" s="23" t="str">
        <f t="shared" si="11"/>
        <v/>
      </c>
    </row>
    <row r="245" spans="1:20" x14ac:dyDescent="0.3">
      <c r="A245" s="20">
        <f>Тех_Движение!$A$242</f>
        <v>241</v>
      </c>
      <c r="B245" s="20" t="str">
        <f>IF(Тех_Движение!$F$242&gt;0,Тех_Движение!$I$242,"")</f>
        <v>dd.mm_Г 1800</v>
      </c>
      <c r="C245" s="20" t="str">
        <f>IF($B245="","",Тех_Движение!$D$242)</f>
        <v>Г 1800</v>
      </c>
      <c r="D245" s="9">
        <f>IF($B245="","",Тех_Движение!$B$242)</f>
        <v>46275</v>
      </c>
      <c r="E245" s="21">
        <f>IF($B245="","",Тех_Движение!$F$242)</f>
        <v>129</v>
      </c>
      <c r="F245" s="21">
        <f>IF($B245="","",SUMIFS($E$5:$E244,$C$5:$C244,$C245))</f>
        <v>273</v>
      </c>
      <c r="G245" s="21">
        <f>IF($B245="","",MAX(0,$E245-MAX(0,SUMIFS(Тех_Движение!$G$2:$G$5111,Тех_Движение!$D$2:$D$5111,$C245,Тех_Движение!$B$2:$B$5111,"&lt;="&amp;Настройки!$B$5-1)-$F245)))</f>
        <v>129</v>
      </c>
      <c r="H245" s="21">
        <f>IF($B245="","",IF(AND($D245&gt;=Настройки!$B$5,$D245&lt;=Настройки!$B$6),$E245,0))</f>
        <v>0</v>
      </c>
      <c r="I245" s="21">
        <f t="shared" si="9"/>
        <v>67</v>
      </c>
      <c r="J245" s="21">
        <f>IF($B245="","",MAX(0,$E245-MAX(0,SUMIFS(Тех_Движение!$G$2:$G$5111,Тех_Движение!$D$2:$D$5111,$C245,Тех_Движение!$B$2:$B$5111,"&lt;="&amp;Настройки!$B$6)-$F245)))</f>
        <v>62</v>
      </c>
      <c r="K245" s="21">
        <f>IF(OR($B245="",K$3&lt;$D245+Настройки!$B$7),0,MAX(0,$E245-MAX(0,SUMIFS(Тех_Движение!$G$2:$G$5111,Тех_Движение!$D$2:$D$5111,$C245,Тех_Движение!$B$2:$B$5111,"&lt;="&amp;K$3)-$F245)))</f>
        <v>0</v>
      </c>
      <c r="L245" s="21">
        <f>IF(OR($B245="",L$3&lt;$D245+Настройки!$B$7),0,MAX(0,$E245-MAX(0,SUMIFS(Тех_Движение!$G$2:$G$5111,Тех_Движение!$D$2:$D$5111,$C245,Тех_Движение!$B$2:$B$5111,"&lt;="&amp;L$3)-$F245)))</f>
        <v>128</v>
      </c>
      <c r="M245" s="21">
        <f>IF(OR($B245="",M$3&lt;$D245+Настройки!$B$7),0,MAX(0,$E245-MAX(0,SUMIFS(Тех_Движение!$G$2:$G$5111,Тех_Движение!$D$2:$D$5111,$C245,Тех_Движение!$B$2:$B$5111,"&lt;="&amp;M$3)-$F245)))</f>
        <v>115</v>
      </c>
      <c r="N245" s="21">
        <f>IF(OR($B245="",N$3&lt;$D245+Настройки!$B$7),0,MAX(0,$E245-MAX(0,SUMIFS(Тех_Движение!$G$2:$G$5111,Тех_Движение!$D$2:$D$5111,$C245,Тех_Движение!$B$2:$B$5111,"&lt;="&amp;N$3)-$F245)))</f>
        <v>102</v>
      </c>
      <c r="O245" s="21">
        <f>IF(OR($B245="",O$3&lt;$D245+Настройки!$B$7),0,MAX(0,$E245-MAX(0,SUMIFS(Тех_Движение!$G$2:$G$5111,Тех_Движение!$D$2:$D$5111,$C245,Тех_Движение!$B$2:$B$5111,"&lt;="&amp;O$3)-$F245)))</f>
        <v>90</v>
      </c>
      <c r="P245" s="21">
        <f>IF(OR($B245="",P$3&lt;$D245+Настройки!$B$7),0,MAX(0,$E245-MAX(0,SUMIFS(Тех_Движение!$G$2:$G$5111,Тех_Движение!$D$2:$D$5111,$C245,Тех_Движение!$B$2:$B$5111,"&lt;="&amp;P$3)-$F245)))</f>
        <v>75</v>
      </c>
      <c r="Q245" s="21">
        <f>IF(OR($B245="",Q$3&lt;$D245+Настройки!$B$7),0,MAX(0,$E245-MAX(0,SUMIFS(Тех_Движение!$G$2:$G$5111,Тех_Движение!$D$2:$D$5111,$C245,Тех_Движение!$B$2:$B$5111,"&lt;="&amp;Q$3)-$F245)))</f>
        <v>62</v>
      </c>
      <c r="R245" s="21">
        <f t="shared" si="10"/>
        <v>572</v>
      </c>
      <c r="S245" s="23">
        <f>IF($B245="","",VLOOKUP($C245,Настройки!$A$11:$L$17,9,FALSE))</f>
        <v>5</v>
      </c>
      <c r="T245" s="23">
        <f t="shared" si="11"/>
        <v>2860</v>
      </c>
    </row>
    <row r="246" spans="1:20" x14ac:dyDescent="0.3">
      <c r="A246" s="20">
        <f>Тех_Движение!$A$243</f>
        <v>242</v>
      </c>
      <c r="B246" s="20" t="str">
        <f>IF(Тех_Движение!$F$243&gt;0,Тех_Движение!$I$243,"")</f>
        <v>dd.mm_Г 3500</v>
      </c>
      <c r="C246" s="20" t="str">
        <f>IF($B246="","",Тех_Движение!$D$243)</f>
        <v>Г 3500</v>
      </c>
      <c r="D246" s="9">
        <f>IF($B246="","",Тех_Движение!$B$243)</f>
        <v>46275</v>
      </c>
      <c r="E246" s="21">
        <f>IF($B246="","",Тех_Движение!$F$243)</f>
        <v>2</v>
      </c>
      <c r="F246" s="21">
        <f>IF($B246="","",SUMIFS($E$5:$E245,$C$5:$C245,$C246))</f>
        <v>31</v>
      </c>
      <c r="G246" s="21">
        <f>IF($B246="","",MAX(0,$E246-MAX(0,SUMIFS(Тех_Движение!$G$2:$G$5111,Тех_Движение!$D$2:$D$5111,$C246,Тех_Движение!$B$2:$B$5111,"&lt;="&amp;Настройки!$B$5-1)-$F246)))</f>
        <v>0</v>
      </c>
      <c r="H246" s="21">
        <f>IF($B246="","",IF(AND($D246&gt;=Настройки!$B$5,$D246&lt;=Настройки!$B$6),$E246,0))</f>
        <v>0</v>
      </c>
      <c r="I246" s="21">
        <f t="shared" si="9"/>
        <v>0</v>
      </c>
      <c r="J246" s="21">
        <f>IF($B246="","",MAX(0,$E246-MAX(0,SUMIFS(Тех_Движение!$G$2:$G$5111,Тех_Движение!$D$2:$D$5111,$C246,Тех_Движение!$B$2:$B$5111,"&lt;="&amp;Настройки!$B$6)-$F246)))</f>
        <v>0</v>
      </c>
      <c r="K246" s="21">
        <f>IF(OR($B246="",K$3&lt;$D246+Настройки!$B$7),0,MAX(0,$E246-MAX(0,SUMIFS(Тех_Движение!$G$2:$G$5111,Тех_Движение!$D$2:$D$5111,$C246,Тех_Движение!$B$2:$B$5111,"&lt;="&amp;K$3)-$F246)))</f>
        <v>0</v>
      </c>
      <c r="L246" s="21">
        <f>IF(OR($B246="",L$3&lt;$D246+Настройки!$B$7),0,MAX(0,$E246-MAX(0,SUMIFS(Тех_Движение!$G$2:$G$5111,Тех_Движение!$D$2:$D$5111,$C246,Тех_Движение!$B$2:$B$5111,"&lt;="&amp;L$3)-$F246)))</f>
        <v>0</v>
      </c>
      <c r="M246" s="21">
        <f>IF(OR($B246="",M$3&lt;$D246+Настройки!$B$7),0,MAX(0,$E246-MAX(0,SUMIFS(Тех_Движение!$G$2:$G$5111,Тех_Движение!$D$2:$D$5111,$C246,Тех_Движение!$B$2:$B$5111,"&lt;="&amp;M$3)-$F246)))</f>
        <v>0</v>
      </c>
      <c r="N246" s="21">
        <f>IF(OR($B246="",N$3&lt;$D246+Настройки!$B$7),0,MAX(0,$E246-MAX(0,SUMIFS(Тех_Движение!$G$2:$G$5111,Тех_Движение!$D$2:$D$5111,$C246,Тех_Движение!$B$2:$B$5111,"&lt;="&amp;N$3)-$F246)))</f>
        <v>0</v>
      </c>
      <c r="O246" s="21">
        <f>IF(OR($B246="",O$3&lt;$D246+Настройки!$B$7),0,MAX(0,$E246-MAX(0,SUMIFS(Тех_Движение!$G$2:$G$5111,Тех_Движение!$D$2:$D$5111,$C246,Тех_Движение!$B$2:$B$5111,"&lt;="&amp;O$3)-$F246)))</f>
        <v>0</v>
      </c>
      <c r="P246" s="21">
        <f>IF(OR($B246="",P$3&lt;$D246+Настройки!$B$7),0,MAX(0,$E246-MAX(0,SUMIFS(Тех_Движение!$G$2:$G$5111,Тех_Движение!$D$2:$D$5111,$C246,Тех_Движение!$B$2:$B$5111,"&lt;="&amp;P$3)-$F246)))</f>
        <v>0</v>
      </c>
      <c r="Q246" s="21">
        <f>IF(OR($B246="",Q$3&lt;$D246+Настройки!$B$7),0,MAX(0,$E246-MAX(0,SUMIFS(Тех_Движение!$G$2:$G$5111,Тех_Движение!$D$2:$D$5111,$C246,Тех_Движение!$B$2:$B$5111,"&lt;="&amp;Q$3)-$F246)))</f>
        <v>0</v>
      </c>
      <c r="R246" s="21">
        <f t="shared" si="10"/>
        <v>0</v>
      </c>
      <c r="S246" s="23">
        <f>IF($B246="","",VLOOKUP($C246,Настройки!$A$11:$L$17,9,FALSE))</f>
        <v>5</v>
      </c>
      <c r="T246" s="23">
        <f t="shared" si="11"/>
        <v>0</v>
      </c>
    </row>
    <row r="247" spans="1:20" x14ac:dyDescent="0.3">
      <c r="A247" s="20">
        <f>Тех_Движение!$A$244</f>
        <v>243</v>
      </c>
      <c r="B247" s="20" t="str">
        <f>IF(Тех_Движение!$F$244&gt;0,Тех_Движение!$I$244,"")</f>
        <v/>
      </c>
      <c r="C247" s="20" t="str">
        <f>IF($B247="","",Тех_Движение!$D$244)</f>
        <v/>
      </c>
      <c r="D247" s="9" t="str">
        <f>IF($B247="","",Тех_Движение!$B$244)</f>
        <v/>
      </c>
      <c r="E247" s="21" t="str">
        <f>IF($B247="","",Тех_Движение!$F$244)</f>
        <v/>
      </c>
      <c r="F247" s="21" t="str">
        <f>IF($B247="","",SUMIFS($E$5:$E246,$C$5:$C246,$C247))</f>
        <v/>
      </c>
      <c r="G247" s="21" t="str">
        <f>IF($B247="","",MAX(0,$E247-MAX(0,SUMIFS(Тех_Движение!$G$2:$G$5111,Тех_Движение!$D$2:$D$5111,$C247,Тех_Движение!$B$2:$B$5111,"&lt;="&amp;Настройки!$B$5-1)-$F247)))</f>
        <v/>
      </c>
      <c r="H247" s="21" t="str">
        <f>IF($B247="","",IF(AND($D247&gt;=Настройки!$B$5,$D247&lt;=Настройки!$B$6),$E247,0))</f>
        <v/>
      </c>
      <c r="I247" s="21" t="str">
        <f t="shared" si="9"/>
        <v/>
      </c>
      <c r="J247" s="21" t="str">
        <f>IF($B247="","",MAX(0,$E247-MAX(0,SUMIFS(Тех_Движение!$G$2:$G$5111,Тех_Движение!$D$2:$D$5111,$C247,Тех_Движение!$B$2:$B$5111,"&lt;="&amp;Настройки!$B$6)-$F247)))</f>
        <v/>
      </c>
      <c r="K247" s="21" t="e">
        <f>IF(OR($B247="",K$3&lt;$D247+Настройки!$B$7),0,MAX(0,$E247-MAX(0,SUMIFS(Тех_Движение!$G$2:$G$5111,Тех_Движение!$D$2:$D$5111,$C247,Тех_Движение!$B$2:$B$5111,"&lt;="&amp;K$3)-$F247)))</f>
        <v>#VALUE!</v>
      </c>
      <c r="L247" s="21" t="e">
        <f>IF(OR($B247="",L$3&lt;$D247+Настройки!$B$7),0,MAX(0,$E247-MAX(0,SUMIFS(Тех_Движение!$G$2:$G$5111,Тех_Движение!$D$2:$D$5111,$C247,Тех_Движение!$B$2:$B$5111,"&lt;="&amp;L$3)-$F247)))</f>
        <v>#VALUE!</v>
      </c>
      <c r="M247" s="21" t="e">
        <f>IF(OR($B247="",M$3&lt;$D247+Настройки!$B$7),0,MAX(0,$E247-MAX(0,SUMIFS(Тех_Движение!$G$2:$G$5111,Тех_Движение!$D$2:$D$5111,$C247,Тех_Движение!$B$2:$B$5111,"&lt;="&amp;M$3)-$F247)))</f>
        <v>#VALUE!</v>
      </c>
      <c r="N247" s="21" t="e">
        <f>IF(OR($B247="",N$3&lt;$D247+Настройки!$B$7),0,MAX(0,$E247-MAX(0,SUMIFS(Тех_Движение!$G$2:$G$5111,Тех_Движение!$D$2:$D$5111,$C247,Тех_Движение!$B$2:$B$5111,"&lt;="&amp;N$3)-$F247)))</f>
        <v>#VALUE!</v>
      </c>
      <c r="O247" s="21" t="e">
        <f>IF(OR($B247="",O$3&lt;$D247+Настройки!$B$7),0,MAX(0,$E247-MAX(0,SUMIFS(Тех_Движение!$G$2:$G$5111,Тех_Движение!$D$2:$D$5111,$C247,Тех_Движение!$B$2:$B$5111,"&lt;="&amp;O$3)-$F247)))</f>
        <v>#VALUE!</v>
      </c>
      <c r="P247" s="21" t="e">
        <f>IF(OR($B247="",P$3&lt;$D247+Настройки!$B$7),0,MAX(0,$E247-MAX(0,SUMIFS(Тех_Движение!$G$2:$G$5111,Тех_Движение!$D$2:$D$5111,$C247,Тех_Движение!$B$2:$B$5111,"&lt;="&amp;P$3)-$F247)))</f>
        <v>#VALUE!</v>
      </c>
      <c r="Q247" s="21" t="e">
        <f>IF(OR($B247="",Q$3&lt;$D247+Настройки!$B$7),0,MAX(0,$E247-MAX(0,SUMIFS(Тех_Движение!$G$2:$G$5111,Тех_Движение!$D$2:$D$5111,$C247,Тех_Движение!$B$2:$B$5111,"&lt;="&amp;Q$3)-$F247)))</f>
        <v>#VALUE!</v>
      </c>
      <c r="R247" s="21" t="str">
        <f t="shared" si="10"/>
        <v/>
      </c>
      <c r="S247" s="23" t="str">
        <f>IF($B247="","",VLOOKUP($C247,Настройки!$A$11:$L$17,9,FALSE))</f>
        <v/>
      </c>
      <c r="T247" s="23" t="str">
        <f t="shared" si="11"/>
        <v/>
      </c>
    </row>
    <row r="248" spans="1:20" x14ac:dyDescent="0.3">
      <c r="A248" s="20">
        <f>Тех_Движение!$A$245</f>
        <v>244</v>
      </c>
      <c r="B248" s="20" t="str">
        <f>IF(Тех_Движение!$F$245&gt;0,Тех_Движение!$I$245,"")</f>
        <v>dd.mm_Ми-К</v>
      </c>
      <c r="C248" s="20" t="str">
        <f>IF($B248="","",Тех_Движение!$D$245)</f>
        <v>Ми-К</v>
      </c>
      <c r="D248" s="9">
        <f>IF($B248="","",Тех_Движение!$B$245)</f>
        <v>46275</v>
      </c>
      <c r="E248" s="21">
        <f>IF($B248="","",Тех_Движение!$F$245)</f>
        <v>10</v>
      </c>
      <c r="F248" s="21">
        <f>IF($B248="","",SUMIFS($E$5:$E247,$C$5:$C247,$C248))</f>
        <v>97</v>
      </c>
      <c r="G248" s="21">
        <f>IF($B248="","",MAX(0,$E248-MAX(0,SUMIFS(Тех_Движение!$G$2:$G$5111,Тех_Движение!$D$2:$D$5111,$C248,Тех_Движение!$B$2:$B$5111,"&lt;="&amp;Настройки!$B$5-1)-$F248)))</f>
        <v>10</v>
      </c>
      <c r="H248" s="21">
        <f>IF($B248="","",IF(AND($D248&gt;=Настройки!$B$5,$D248&lt;=Настройки!$B$6),$E248,0))</f>
        <v>0</v>
      </c>
      <c r="I248" s="21">
        <f t="shared" si="9"/>
        <v>6</v>
      </c>
      <c r="J248" s="21">
        <f>IF($B248="","",MAX(0,$E248-MAX(0,SUMIFS(Тех_Движение!$G$2:$G$5111,Тех_Движение!$D$2:$D$5111,$C248,Тех_Движение!$B$2:$B$5111,"&lt;="&amp;Настройки!$B$6)-$F248)))</f>
        <v>4</v>
      </c>
      <c r="K248" s="21">
        <f>IF(OR($B248="",K$3&lt;$D248+Настройки!$B$7),0,MAX(0,$E248-MAX(0,SUMIFS(Тех_Движение!$G$2:$G$5111,Тех_Движение!$D$2:$D$5111,$C248,Тех_Движение!$B$2:$B$5111,"&lt;="&amp;K$3)-$F248)))</f>
        <v>0</v>
      </c>
      <c r="L248" s="21">
        <f>IF(OR($B248="",L$3&lt;$D248+Настройки!$B$7),0,MAX(0,$E248-MAX(0,SUMIFS(Тех_Движение!$G$2:$G$5111,Тех_Движение!$D$2:$D$5111,$C248,Тех_Движение!$B$2:$B$5111,"&lt;="&amp;L$3)-$F248)))</f>
        <v>9</v>
      </c>
      <c r="M248" s="21">
        <f>IF(OR($B248="",M$3&lt;$D248+Настройки!$B$7),0,MAX(0,$E248-MAX(0,SUMIFS(Тех_Движение!$G$2:$G$5111,Тех_Движение!$D$2:$D$5111,$C248,Тех_Движение!$B$2:$B$5111,"&lt;="&amp;M$3)-$F248)))</f>
        <v>9</v>
      </c>
      <c r="N248" s="21">
        <f>IF(OR($B248="",N$3&lt;$D248+Настройки!$B$7),0,MAX(0,$E248-MAX(0,SUMIFS(Тех_Движение!$G$2:$G$5111,Тех_Движение!$D$2:$D$5111,$C248,Тех_Движение!$B$2:$B$5111,"&lt;="&amp;N$3)-$F248)))</f>
        <v>8</v>
      </c>
      <c r="O248" s="21">
        <f>IF(OR($B248="",O$3&lt;$D248+Настройки!$B$7),0,MAX(0,$E248-MAX(0,SUMIFS(Тех_Движение!$G$2:$G$5111,Тех_Движение!$D$2:$D$5111,$C248,Тех_Движение!$B$2:$B$5111,"&lt;="&amp;O$3)-$F248)))</f>
        <v>8</v>
      </c>
      <c r="P248" s="21">
        <f>IF(OR($B248="",P$3&lt;$D248+Настройки!$B$7),0,MAX(0,$E248-MAX(0,SUMIFS(Тех_Движение!$G$2:$G$5111,Тех_Движение!$D$2:$D$5111,$C248,Тех_Движение!$B$2:$B$5111,"&lt;="&amp;P$3)-$F248)))</f>
        <v>8</v>
      </c>
      <c r="Q248" s="21">
        <f>IF(OR($B248="",Q$3&lt;$D248+Настройки!$B$7),0,MAX(0,$E248-MAX(0,SUMIFS(Тех_Движение!$G$2:$G$5111,Тех_Движение!$D$2:$D$5111,$C248,Тех_Движение!$B$2:$B$5111,"&lt;="&amp;Q$3)-$F248)))</f>
        <v>4</v>
      </c>
      <c r="R248" s="21">
        <f t="shared" si="10"/>
        <v>46</v>
      </c>
      <c r="S248" s="23">
        <f>IF($B248="","",VLOOKUP($C248,Настройки!$A$11:$L$17,9,FALSE))</f>
        <v>1.363636363636364</v>
      </c>
      <c r="T248" s="23">
        <f t="shared" si="11"/>
        <v>62.727272727272741</v>
      </c>
    </row>
    <row r="249" spans="1:20" x14ac:dyDescent="0.3">
      <c r="A249" s="20">
        <f>Тех_Движение!$A$246</f>
        <v>245</v>
      </c>
      <c r="B249" s="20" t="str">
        <f>IF(Тех_Движение!$F$246&gt;0,Тех_Движение!$I$246,"")</f>
        <v>dd.mm_Ми-П</v>
      </c>
      <c r="C249" s="20" t="str">
        <f>IF($B249="","",Тех_Движение!$D$246)</f>
        <v>Ми-П</v>
      </c>
      <c r="D249" s="9">
        <f>IF($B249="","",Тех_Движение!$B$246)</f>
        <v>46275</v>
      </c>
      <c r="E249" s="21">
        <f>IF($B249="","",Тех_Движение!$F$246)</f>
        <v>27</v>
      </c>
      <c r="F249" s="21">
        <f>IF($B249="","",SUMIFS($E$5:$E248,$C$5:$C248,$C249))</f>
        <v>0</v>
      </c>
      <c r="G249" s="21">
        <f>IF($B249="","",MAX(0,$E249-MAX(0,SUMIFS(Тех_Движение!$G$2:$G$5111,Тех_Движение!$D$2:$D$5111,$C249,Тех_Движение!$B$2:$B$5111,"&lt;="&amp;Настройки!$B$5-1)-$F249)))</f>
        <v>24</v>
      </c>
      <c r="H249" s="21">
        <f>IF($B249="","",IF(AND($D249&gt;=Настройки!$B$5,$D249&lt;=Настройки!$B$6),$E249,0))</f>
        <v>0</v>
      </c>
      <c r="I249" s="21">
        <f t="shared" si="9"/>
        <v>6</v>
      </c>
      <c r="J249" s="21">
        <f>IF($B249="","",MAX(0,$E249-MAX(0,SUMIFS(Тех_Движение!$G$2:$G$5111,Тех_Движение!$D$2:$D$5111,$C249,Тех_Движение!$B$2:$B$5111,"&lt;="&amp;Настройки!$B$6)-$F249)))</f>
        <v>18</v>
      </c>
      <c r="K249" s="21">
        <f>IF(OR($B249="",K$3&lt;$D249+Настройки!$B$7),0,MAX(0,$E249-MAX(0,SUMIFS(Тех_Движение!$G$2:$G$5111,Тех_Движение!$D$2:$D$5111,$C249,Тех_Движение!$B$2:$B$5111,"&lt;="&amp;K$3)-$F249)))</f>
        <v>0</v>
      </c>
      <c r="L249" s="21">
        <f>IF(OR($B249="",L$3&lt;$D249+Настройки!$B$7),0,MAX(0,$E249-MAX(0,SUMIFS(Тех_Движение!$G$2:$G$5111,Тех_Движение!$D$2:$D$5111,$C249,Тех_Движение!$B$2:$B$5111,"&lt;="&amp;L$3)-$F249)))</f>
        <v>22</v>
      </c>
      <c r="M249" s="21">
        <f>IF(OR($B249="",M$3&lt;$D249+Настройки!$B$7),0,MAX(0,$E249-MAX(0,SUMIFS(Тех_Движение!$G$2:$G$5111,Тех_Движение!$D$2:$D$5111,$C249,Тех_Движение!$B$2:$B$5111,"&lt;="&amp;M$3)-$F249)))</f>
        <v>21</v>
      </c>
      <c r="N249" s="21">
        <f>IF(OR($B249="",N$3&lt;$D249+Настройки!$B$7),0,MAX(0,$E249-MAX(0,SUMIFS(Тех_Движение!$G$2:$G$5111,Тех_Движение!$D$2:$D$5111,$C249,Тех_Движение!$B$2:$B$5111,"&lt;="&amp;N$3)-$F249)))</f>
        <v>19</v>
      </c>
      <c r="O249" s="21">
        <f>IF(OR($B249="",O$3&lt;$D249+Настройки!$B$7),0,MAX(0,$E249-MAX(0,SUMIFS(Тех_Движение!$G$2:$G$5111,Тех_Движение!$D$2:$D$5111,$C249,Тех_Движение!$B$2:$B$5111,"&lt;="&amp;O$3)-$F249)))</f>
        <v>19</v>
      </c>
      <c r="P249" s="21">
        <f>IF(OR($B249="",P$3&lt;$D249+Настройки!$B$7),0,MAX(0,$E249-MAX(0,SUMIFS(Тех_Движение!$G$2:$G$5111,Тех_Движение!$D$2:$D$5111,$C249,Тех_Движение!$B$2:$B$5111,"&lt;="&amp;P$3)-$F249)))</f>
        <v>19</v>
      </c>
      <c r="Q249" s="21">
        <f>IF(OR($B249="",Q$3&lt;$D249+Настройки!$B$7),0,MAX(0,$E249-MAX(0,SUMIFS(Тех_Движение!$G$2:$G$5111,Тех_Движение!$D$2:$D$5111,$C249,Тех_Движение!$B$2:$B$5111,"&lt;="&amp;Q$3)-$F249)))</f>
        <v>18</v>
      </c>
      <c r="R249" s="21">
        <f t="shared" si="10"/>
        <v>118</v>
      </c>
      <c r="S249" s="23">
        <f>IF($B249="","",VLOOKUP($C249,Настройки!$A$11:$L$17,9,FALSE))</f>
        <v>0.1630434782608696</v>
      </c>
      <c r="T249" s="23">
        <f t="shared" si="11"/>
        <v>19.239130434782613</v>
      </c>
    </row>
    <row r="250" spans="1:20" x14ac:dyDescent="0.3">
      <c r="A250" s="20">
        <f>Тех_Движение!$A$247</f>
        <v>246</v>
      </c>
      <c r="B250" s="20" t="str">
        <f>IF(Тех_Движение!$F$247&gt;0,Тех_Движение!$I$247,"")</f>
        <v/>
      </c>
      <c r="C250" s="20" t="str">
        <f>IF($B250="","",Тех_Движение!$D$247)</f>
        <v/>
      </c>
      <c r="D250" s="9" t="str">
        <f>IF($B250="","",Тех_Движение!$B$247)</f>
        <v/>
      </c>
      <c r="E250" s="21" t="str">
        <f>IF($B250="","",Тех_Движение!$F$247)</f>
        <v/>
      </c>
      <c r="F250" s="21" t="str">
        <f>IF($B250="","",SUMIFS($E$5:$E249,$C$5:$C249,$C250))</f>
        <v/>
      </c>
      <c r="G250" s="21" t="str">
        <f>IF($B250="","",MAX(0,$E250-MAX(0,SUMIFS(Тех_Движение!$G$2:$G$5111,Тех_Движение!$D$2:$D$5111,$C250,Тех_Движение!$B$2:$B$5111,"&lt;="&amp;Настройки!$B$5-1)-$F250)))</f>
        <v/>
      </c>
      <c r="H250" s="21" t="str">
        <f>IF($B250="","",IF(AND($D250&gt;=Настройки!$B$5,$D250&lt;=Настройки!$B$6),$E250,0))</f>
        <v/>
      </c>
      <c r="I250" s="21" t="str">
        <f t="shared" si="9"/>
        <v/>
      </c>
      <c r="J250" s="21" t="str">
        <f>IF($B250="","",MAX(0,$E250-MAX(0,SUMIFS(Тех_Движение!$G$2:$G$5111,Тех_Движение!$D$2:$D$5111,$C250,Тех_Движение!$B$2:$B$5111,"&lt;="&amp;Настройки!$B$6)-$F250)))</f>
        <v/>
      </c>
      <c r="K250" s="21" t="e">
        <f>IF(OR($B250="",K$3&lt;$D250+Настройки!$B$7),0,MAX(0,$E250-MAX(0,SUMIFS(Тех_Движение!$G$2:$G$5111,Тех_Движение!$D$2:$D$5111,$C250,Тех_Движение!$B$2:$B$5111,"&lt;="&amp;K$3)-$F250)))</f>
        <v>#VALUE!</v>
      </c>
      <c r="L250" s="21" t="e">
        <f>IF(OR($B250="",L$3&lt;$D250+Настройки!$B$7),0,MAX(0,$E250-MAX(0,SUMIFS(Тех_Движение!$G$2:$G$5111,Тех_Движение!$D$2:$D$5111,$C250,Тех_Движение!$B$2:$B$5111,"&lt;="&amp;L$3)-$F250)))</f>
        <v>#VALUE!</v>
      </c>
      <c r="M250" s="21" t="e">
        <f>IF(OR($B250="",M$3&lt;$D250+Настройки!$B$7),0,MAX(0,$E250-MAX(0,SUMIFS(Тех_Движение!$G$2:$G$5111,Тех_Движение!$D$2:$D$5111,$C250,Тех_Движение!$B$2:$B$5111,"&lt;="&amp;M$3)-$F250)))</f>
        <v>#VALUE!</v>
      </c>
      <c r="N250" s="21" t="e">
        <f>IF(OR($B250="",N$3&lt;$D250+Настройки!$B$7),0,MAX(0,$E250-MAX(0,SUMIFS(Тех_Движение!$G$2:$G$5111,Тех_Движение!$D$2:$D$5111,$C250,Тех_Движение!$B$2:$B$5111,"&lt;="&amp;N$3)-$F250)))</f>
        <v>#VALUE!</v>
      </c>
      <c r="O250" s="21" t="e">
        <f>IF(OR($B250="",O$3&lt;$D250+Настройки!$B$7),0,MAX(0,$E250-MAX(0,SUMIFS(Тех_Движение!$G$2:$G$5111,Тех_Движение!$D$2:$D$5111,$C250,Тех_Движение!$B$2:$B$5111,"&lt;="&amp;O$3)-$F250)))</f>
        <v>#VALUE!</v>
      </c>
      <c r="P250" s="21" t="e">
        <f>IF(OR($B250="",P$3&lt;$D250+Настройки!$B$7),0,MAX(0,$E250-MAX(0,SUMIFS(Тех_Движение!$G$2:$G$5111,Тех_Движение!$D$2:$D$5111,$C250,Тех_Движение!$B$2:$B$5111,"&lt;="&amp;P$3)-$F250)))</f>
        <v>#VALUE!</v>
      </c>
      <c r="Q250" s="21" t="e">
        <f>IF(OR($B250="",Q$3&lt;$D250+Настройки!$B$7),0,MAX(0,$E250-MAX(0,SUMIFS(Тех_Движение!$G$2:$G$5111,Тех_Движение!$D$2:$D$5111,$C250,Тех_Движение!$B$2:$B$5111,"&lt;="&amp;Q$3)-$F250)))</f>
        <v>#VALUE!</v>
      </c>
      <c r="R250" s="21" t="str">
        <f t="shared" si="10"/>
        <v/>
      </c>
      <c r="S250" s="23" t="str">
        <f>IF($B250="","",VLOOKUP($C250,Настройки!$A$11:$L$17,9,FALSE))</f>
        <v/>
      </c>
      <c r="T250" s="23" t="str">
        <f t="shared" si="11"/>
        <v/>
      </c>
    </row>
    <row r="251" spans="1:20" x14ac:dyDescent="0.3">
      <c r="A251" s="20">
        <f>Тех_Движение!$A$248</f>
        <v>247</v>
      </c>
      <c r="B251" s="20" t="str">
        <f>IF(Тех_Движение!$F$248&gt;0,Тех_Движение!$I$248,"")</f>
        <v/>
      </c>
      <c r="C251" s="20" t="str">
        <f>IF($B251="","",Тех_Движение!$D$248)</f>
        <v/>
      </c>
      <c r="D251" s="9" t="str">
        <f>IF($B251="","",Тех_Движение!$B$248)</f>
        <v/>
      </c>
      <c r="E251" s="21" t="str">
        <f>IF($B251="","",Тех_Движение!$F$248)</f>
        <v/>
      </c>
      <c r="F251" s="21" t="str">
        <f>IF($B251="","",SUMIFS($E$5:$E250,$C$5:$C250,$C251))</f>
        <v/>
      </c>
      <c r="G251" s="21" t="str">
        <f>IF($B251="","",MAX(0,$E251-MAX(0,SUMIFS(Тех_Движение!$G$2:$G$5111,Тех_Движение!$D$2:$D$5111,$C251,Тех_Движение!$B$2:$B$5111,"&lt;="&amp;Настройки!$B$5-1)-$F251)))</f>
        <v/>
      </c>
      <c r="H251" s="21" t="str">
        <f>IF($B251="","",IF(AND($D251&gt;=Настройки!$B$5,$D251&lt;=Настройки!$B$6),$E251,0))</f>
        <v/>
      </c>
      <c r="I251" s="21" t="str">
        <f t="shared" si="9"/>
        <v/>
      </c>
      <c r="J251" s="21" t="str">
        <f>IF($B251="","",MAX(0,$E251-MAX(0,SUMIFS(Тех_Движение!$G$2:$G$5111,Тех_Движение!$D$2:$D$5111,$C251,Тех_Движение!$B$2:$B$5111,"&lt;="&amp;Настройки!$B$6)-$F251)))</f>
        <v/>
      </c>
      <c r="K251" s="21" t="e">
        <f>IF(OR($B251="",K$3&lt;$D251+Настройки!$B$7),0,MAX(0,$E251-MAX(0,SUMIFS(Тех_Движение!$G$2:$G$5111,Тех_Движение!$D$2:$D$5111,$C251,Тех_Движение!$B$2:$B$5111,"&lt;="&amp;K$3)-$F251)))</f>
        <v>#VALUE!</v>
      </c>
      <c r="L251" s="21" t="e">
        <f>IF(OR($B251="",L$3&lt;$D251+Настройки!$B$7),0,MAX(0,$E251-MAX(0,SUMIFS(Тех_Движение!$G$2:$G$5111,Тех_Движение!$D$2:$D$5111,$C251,Тех_Движение!$B$2:$B$5111,"&lt;="&amp;L$3)-$F251)))</f>
        <v>#VALUE!</v>
      </c>
      <c r="M251" s="21" t="e">
        <f>IF(OR($B251="",M$3&lt;$D251+Настройки!$B$7),0,MAX(0,$E251-MAX(0,SUMIFS(Тех_Движение!$G$2:$G$5111,Тех_Движение!$D$2:$D$5111,$C251,Тех_Движение!$B$2:$B$5111,"&lt;="&amp;M$3)-$F251)))</f>
        <v>#VALUE!</v>
      </c>
      <c r="N251" s="21" t="e">
        <f>IF(OR($B251="",N$3&lt;$D251+Настройки!$B$7),0,MAX(0,$E251-MAX(0,SUMIFS(Тех_Движение!$G$2:$G$5111,Тех_Движение!$D$2:$D$5111,$C251,Тех_Движение!$B$2:$B$5111,"&lt;="&amp;N$3)-$F251)))</f>
        <v>#VALUE!</v>
      </c>
      <c r="O251" s="21" t="e">
        <f>IF(OR($B251="",O$3&lt;$D251+Настройки!$B$7),0,MAX(0,$E251-MAX(0,SUMIFS(Тех_Движение!$G$2:$G$5111,Тех_Движение!$D$2:$D$5111,$C251,Тех_Движение!$B$2:$B$5111,"&lt;="&amp;O$3)-$F251)))</f>
        <v>#VALUE!</v>
      </c>
      <c r="P251" s="21" t="e">
        <f>IF(OR($B251="",P$3&lt;$D251+Настройки!$B$7),0,MAX(0,$E251-MAX(0,SUMIFS(Тех_Движение!$G$2:$G$5111,Тех_Движение!$D$2:$D$5111,$C251,Тех_Движение!$B$2:$B$5111,"&lt;="&amp;P$3)-$F251)))</f>
        <v>#VALUE!</v>
      </c>
      <c r="Q251" s="21" t="e">
        <f>IF(OR($B251="",Q$3&lt;$D251+Настройки!$B$7),0,MAX(0,$E251-MAX(0,SUMIFS(Тех_Движение!$G$2:$G$5111,Тех_Движение!$D$2:$D$5111,$C251,Тех_Движение!$B$2:$B$5111,"&lt;="&amp;Q$3)-$F251)))</f>
        <v>#VALUE!</v>
      </c>
      <c r="R251" s="21" t="str">
        <f t="shared" si="10"/>
        <v/>
      </c>
      <c r="S251" s="23" t="str">
        <f>IF($B251="","",VLOOKUP($C251,Настройки!$A$11:$L$17,9,FALSE))</f>
        <v/>
      </c>
      <c r="T251" s="23" t="str">
        <f t="shared" si="11"/>
        <v/>
      </c>
    </row>
    <row r="252" spans="1:20" x14ac:dyDescent="0.3">
      <c r="A252" s="20">
        <f>Тех_Движение!$A$249</f>
        <v>248</v>
      </c>
      <c r="B252" s="20" t="str">
        <f>IF(Тех_Движение!$F$249&gt;0,Тех_Движение!$I$249,"")</f>
        <v/>
      </c>
      <c r="C252" s="20" t="str">
        <f>IF($B252="","",Тех_Движение!$D$249)</f>
        <v/>
      </c>
      <c r="D252" s="9" t="str">
        <f>IF($B252="","",Тех_Движение!$B$249)</f>
        <v/>
      </c>
      <c r="E252" s="21" t="str">
        <f>IF($B252="","",Тех_Движение!$F$249)</f>
        <v/>
      </c>
      <c r="F252" s="21" t="str">
        <f>IF($B252="","",SUMIFS($E$5:$E251,$C$5:$C251,$C252))</f>
        <v/>
      </c>
      <c r="G252" s="21" t="str">
        <f>IF($B252="","",MAX(0,$E252-MAX(0,SUMIFS(Тех_Движение!$G$2:$G$5111,Тех_Движение!$D$2:$D$5111,$C252,Тех_Движение!$B$2:$B$5111,"&lt;="&amp;Настройки!$B$5-1)-$F252)))</f>
        <v/>
      </c>
      <c r="H252" s="21" t="str">
        <f>IF($B252="","",IF(AND($D252&gt;=Настройки!$B$5,$D252&lt;=Настройки!$B$6),$E252,0))</f>
        <v/>
      </c>
      <c r="I252" s="21" t="str">
        <f t="shared" si="9"/>
        <v/>
      </c>
      <c r="J252" s="21" t="str">
        <f>IF($B252="","",MAX(0,$E252-MAX(0,SUMIFS(Тех_Движение!$G$2:$G$5111,Тех_Движение!$D$2:$D$5111,$C252,Тех_Движение!$B$2:$B$5111,"&lt;="&amp;Настройки!$B$6)-$F252)))</f>
        <v/>
      </c>
      <c r="K252" s="21" t="e">
        <f>IF(OR($B252="",K$3&lt;$D252+Настройки!$B$7),0,MAX(0,$E252-MAX(0,SUMIFS(Тех_Движение!$G$2:$G$5111,Тех_Движение!$D$2:$D$5111,$C252,Тех_Движение!$B$2:$B$5111,"&lt;="&amp;K$3)-$F252)))</f>
        <v>#VALUE!</v>
      </c>
      <c r="L252" s="21" t="e">
        <f>IF(OR($B252="",L$3&lt;$D252+Настройки!$B$7),0,MAX(0,$E252-MAX(0,SUMIFS(Тех_Движение!$G$2:$G$5111,Тех_Движение!$D$2:$D$5111,$C252,Тех_Движение!$B$2:$B$5111,"&lt;="&amp;L$3)-$F252)))</f>
        <v>#VALUE!</v>
      </c>
      <c r="M252" s="21" t="e">
        <f>IF(OR($B252="",M$3&lt;$D252+Настройки!$B$7),0,MAX(0,$E252-MAX(0,SUMIFS(Тех_Движение!$G$2:$G$5111,Тех_Движение!$D$2:$D$5111,$C252,Тех_Движение!$B$2:$B$5111,"&lt;="&amp;M$3)-$F252)))</f>
        <v>#VALUE!</v>
      </c>
      <c r="N252" s="21" t="e">
        <f>IF(OR($B252="",N$3&lt;$D252+Настройки!$B$7),0,MAX(0,$E252-MAX(0,SUMIFS(Тех_Движение!$G$2:$G$5111,Тех_Движение!$D$2:$D$5111,$C252,Тех_Движение!$B$2:$B$5111,"&lt;="&amp;N$3)-$F252)))</f>
        <v>#VALUE!</v>
      </c>
      <c r="O252" s="21" t="e">
        <f>IF(OR($B252="",O$3&lt;$D252+Настройки!$B$7),0,MAX(0,$E252-MAX(0,SUMIFS(Тех_Движение!$G$2:$G$5111,Тех_Движение!$D$2:$D$5111,$C252,Тех_Движение!$B$2:$B$5111,"&lt;="&amp;O$3)-$F252)))</f>
        <v>#VALUE!</v>
      </c>
      <c r="P252" s="21" t="e">
        <f>IF(OR($B252="",P$3&lt;$D252+Настройки!$B$7),0,MAX(0,$E252-MAX(0,SUMIFS(Тех_Движение!$G$2:$G$5111,Тех_Движение!$D$2:$D$5111,$C252,Тех_Движение!$B$2:$B$5111,"&lt;="&amp;P$3)-$F252)))</f>
        <v>#VALUE!</v>
      </c>
      <c r="Q252" s="21" t="e">
        <f>IF(OR($B252="",Q$3&lt;$D252+Настройки!$B$7),0,MAX(0,$E252-MAX(0,SUMIFS(Тех_Движение!$G$2:$G$5111,Тех_Движение!$D$2:$D$5111,$C252,Тех_Движение!$B$2:$B$5111,"&lt;="&amp;Q$3)-$F252)))</f>
        <v>#VALUE!</v>
      </c>
      <c r="R252" s="21" t="str">
        <f t="shared" si="10"/>
        <v/>
      </c>
      <c r="S252" s="23" t="str">
        <f>IF($B252="","",VLOOKUP($C252,Настройки!$A$11:$L$17,9,FALSE))</f>
        <v/>
      </c>
      <c r="T252" s="23" t="str">
        <f t="shared" si="11"/>
        <v/>
      </c>
    </row>
    <row r="253" spans="1:20" x14ac:dyDescent="0.3">
      <c r="A253" s="20">
        <f>Тех_Движение!$A$250</f>
        <v>249</v>
      </c>
      <c r="B253" s="20" t="str">
        <f>IF(Тех_Движение!$F$250&gt;0,Тех_Движение!$I$250,"")</f>
        <v/>
      </c>
      <c r="C253" s="20" t="str">
        <f>IF($B253="","",Тех_Движение!$D$250)</f>
        <v/>
      </c>
      <c r="D253" s="9" t="str">
        <f>IF($B253="","",Тех_Движение!$B$250)</f>
        <v/>
      </c>
      <c r="E253" s="21" t="str">
        <f>IF($B253="","",Тех_Движение!$F$250)</f>
        <v/>
      </c>
      <c r="F253" s="21" t="str">
        <f>IF($B253="","",SUMIFS($E$5:$E252,$C$5:$C252,$C253))</f>
        <v/>
      </c>
      <c r="G253" s="21" t="str">
        <f>IF($B253="","",MAX(0,$E253-MAX(0,SUMIFS(Тех_Движение!$G$2:$G$5111,Тех_Движение!$D$2:$D$5111,$C253,Тех_Движение!$B$2:$B$5111,"&lt;="&amp;Настройки!$B$5-1)-$F253)))</f>
        <v/>
      </c>
      <c r="H253" s="21" t="str">
        <f>IF($B253="","",IF(AND($D253&gt;=Настройки!$B$5,$D253&lt;=Настройки!$B$6),$E253,0))</f>
        <v/>
      </c>
      <c r="I253" s="21" t="str">
        <f t="shared" si="9"/>
        <v/>
      </c>
      <c r="J253" s="21" t="str">
        <f>IF($B253="","",MAX(0,$E253-MAX(0,SUMIFS(Тех_Движение!$G$2:$G$5111,Тех_Движение!$D$2:$D$5111,$C253,Тех_Движение!$B$2:$B$5111,"&lt;="&amp;Настройки!$B$6)-$F253)))</f>
        <v/>
      </c>
      <c r="K253" s="21" t="e">
        <f>IF(OR($B253="",K$3&lt;$D253+Настройки!$B$7),0,MAX(0,$E253-MAX(0,SUMIFS(Тех_Движение!$G$2:$G$5111,Тех_Движение!$D$2:$D$5111,$C253,Тех_Движение!$B$2:$B$5111,"&lt;="&amp;K$3)-$F253)))</f>
        <v>#VALUE!</v>
      </c>
      <c r="L253" s="21" t="e">
        <f>IF(OR($B253="",L$3&lt;$D253+Настройки!$B$7),0,MAX(0,$E253-MAX(0,SUMIFS(Тех_Движение!$G$2:$G$5111,Тех_Движение!$D$2:$D$5111,$C253,Тех_Движение!$B$2:$B$5111,"&lt;="&amp;L$3)-$F253)))</f>
        <v>#VALUE!</v>
      </c>
      <c r="M253" s="21" t="e">
        <f>IF(OR($B253="",M$3&lt;$D253+Настройки!$B$7),0,MAX(0,$E253-MAX(0,SUMIFS(Тех_Движение!$G$2:$G$5111,Тех_Движение!$D$2:$D$5111,$C253,Тех_Движение!$B$2:$B$5111,"&lt;="&amp;M$3)-$F253)))</f>
        <v>#VALUE!</v>
      </c>
      <c r="N253" s="21" t="e">
        <f>IF(OR($B253="",N$3&lt;$D253+Настройки!$B$7),0,MAX(0,$E253-MAX(0,SUMIFS(Тех_Движение!$G$2:$G$5111,Тех_Движение!$D$2:$D$5111,$C253,Тех_Движение!$B$2:$B$5111,"&lt;="&amp;N$3)-$F253)))</f>
        <v>#VALUE!</v>
      </c>
      <c r="O253" s="21" t="e">
        <f>IF(OR($B253="",O$3&lt;$D253+Настройки!$B$7),0,MAX(0,$E253-MAX(0,SUMIFS(Тех_Движение!$G$2:$G$5111,Тех_Движение!$D$2:$D$5111,$C253,Тех_Движение!$B$2:$B$5111,"&lt;="&amp;O$3)-$F253)))</f>
        <v>#VALUE!</v>
      </c>
      <c r="P253" s="21" t="e">
        <f>IF(OR($B253="",P$3&lt;$D253+Настройки!$B$7),0,MAX(0,$E253-MAX(0,SUMIFS(Тех_Движение!$G$2:$G$5111,Тех_Движение!$D$2:$D$5111,$C253,Тех_Движение!$B$2:$B$5111,"&lt;="&amp;P$3)-$F253)))</f>
        <v>#VALUE!</v>
      </c>
      <c r="Q253" s="21" t="e">
        <f>IF(OR($B253="",Q$3&lt;$D253+Настройки!$B$7),0,MAX(0,$E253-MAX(0,SUMIFS(Тех_Движение!$G$2:$G$5111,Тех_Движение!$D$2:$D$5111,$C253,Тех_Движение!$B$2:$B$5111,"&lt;="&amp;Q$3)-$F253)))</f>
        <v>#VALUE!</v>
      </c>
      <c r="R253" s="21" t="str">
        <f t="shared" si="10"/>
        <v/>
      </c>
      <c r="S253" s="23" t="str">
        <f>IF($B253="","",VLOOKUP($C253,Настройки!$A$11:$L$17,9,FALSE))</f>
        <v/>
      </c>
      <c r="T253" s="23" t="str">
        <f t="shared" si="11"/>
        <v/>
      </c>
    </row>
    <row r="254" spans="1:20" x14ac:dyDescent="0.3">
      <c r="A254" s="20">
        <f>Тех_Движение!$A$251</f>
        <v>250</v>
      </c>
      <c r="B254" s="20" t="str">
        <f>IF(Тех_Движение!$F$251&gt;0,Тех_Движение!$I$251,"")</f>
        <v>dd.mm_Г 800</v>
      </c>
      <c r="C254" s="20" t="str">
        <f>IF($B254="","",Тех_Движение!$D$251)</f>
        <v>Г 800</v>
      </c>
      <c r="D254" s="9">
        <f>IF($B254="","",Тех_Движение!$B$251)</f>
        <v>46276</v>
      </c>
      <c r="E254" s="21">
        <f>IF($B254="","",Тех_Движение!$F$251)</f>
        <v>64</v>
      </c>
      <c r="F254" s="21">
        <f>IF($B254="","",SUMIFS($E$5:$E253,$C$5:$C253,$C254))</f>
        <v>83</v>
      </c>
      <c r="G254" s="21">
        <f>IF($B254="","",MAX(0,$E254-MAX(0,SUMIFS(Тех_Движение!$G$2:$G$5111,Тех_Движение!$D$2:$D$5111,$C254,Тех_Движение!$B$2:$B$5111,"&lt;="&amp;Настройки!$B$5-1)-$F254)))</f>
        <v>64</v>
      </c>
      <c r="H254" s="21">
        <f>IF($B254="","",IF(AND($D254&gt;=Настройки!$B$5,$D254&lt;=Настройки!$B$6),$E254,0))</f>
        <v>0</v>
      </c>
      <c r="I254" s="21">
        <f t="shared" si="9"/>
        <v>42</v>
      </c>
      <c r="J254" s="21">
        <f>IF($B254="","",MAX(0,$E254-MAX(0,SUMIFS(Тех_Движение!$G$2:$G$5111,Тех_Движение!$D$2:$D$5111,$C254,Тех_Движение!$B$2:$B$5111,"&lt;="&amp;Настройки!$B$6)-$F254)))</f>
        <v>22</v>
      </c>
      <c r="K254" s="21">
        <f>IF(OR($B254="",K$3&lt;$D254+Настройки!$B$7),0,MAX(0,$E254-MAX(0,SUMIFS(Тех_Движение!$G$2:$G$5111,Тех_Движение!$D$2:$D$5111,$C254,Тех_Движение!$B$2:$B$5111,"&lt;="&amp;K$3)-$F254)))</f>
        <v>0</v>
      </c>
      <c r="L254" s="21">
        <f>IF(OR($B254="",L$3&lt;$D254+Настройки!$B$7),0,MAX(0,$E254-MAX(0,SUMIFS(Тех_Движение!$G$2:$G$5111,Тех_Движение!$D$2:$D$5111,$C254,Тех_Движение!$B$2:$B$5111,"&lt;="&amp;L$3)-$F254)))</f>
        <v>0</v>
      </c>
      <c r="M254" s="21">
        <f>IF(OR($B254="",M$3&lt;$D254+Настройки!$B$7),0,MAX(0,$E254-MAX(0,SUMIFS(Тех_Движение!$G$2:$G$5111,Тех_Движение!$D$2:$D$5111,$C254,Тех_Движение!$B$2:$B$5111,"&lt;="&amp;M$3)-$F254)))</f>
        <v>45</v>
      </c>
      <c r="N254" s="21">
        <f>IF(OR($B254="",N$3&lt;$D254+Настройки!$B$7),0,MAX(0,$E254-MAX(0,SUMIFS(Тех_Движение!$G$2:$G$5111,Тех_Движение!$D$2:$D$5111,$C254,Тех_Движение!$B$2:$B$5111,"&lt;="&amp;N$3)-$F254)))</f>
        <v>42</v>
      </c>
      <c r="O254" s="21">
        <f>IF(OR($B254="",O$3&lt;$D254+Настройки!$B$7),0,MAX(0,$E254-MAX(0,SUMIFS(Тех_Движение!$G$2:$G$5111,Тех_Движение!$D$2:$D$5111,$C254,Тех_Движение!$B$2:$B$5111,"&lt;="&amp;O$3)-$F254)))</f>
        <v>38</v>
      </c>
      <c r="P254" s="21">
        <f>IF(OR($B254="",P$3&lt;$D254+Настройки!$B$7),0,MAX(0,$E254-MAX(0,SUMIFS(Тех_Движение!$G$2:$G$5111,Тех_Движение!$D$2:$D$5111,$C254,Тех_Движение!$B$2:$B$5111,"&lt;="&amp;P$3)-$F254)))</f>
        <v>30</v>
      </c>
      <c r="Q254" s="21">
        <f>IF(OR($B254="",Q$3&lt;$D254+Настройки!$B$7),0,MAX(0,$E254-MAX(0,SUMIFS(Тех_Движение!$G$2:$G$5111,Тех_Движение!$D$2:$D$5111,$C254,Тех_Движение!$B$2:$B$5111,"&lt;="&amp;Q$3)-$F254)))</f>
        <v>22</v>
      </c>
      <c r="R254" s="21">
        <f t="shared" si="10"/>
        <v>177</v>
      </c>
      <c r="S254" s="23">
        <f>IF($B254="","",VLOOKUP($C254,Настройки!$A$11:$L$17,9,FALSE))</f>
        <v>5</v>
      </c>
      <c r="T254" s="23">
        <f t="shared" si="11"/>
        <v>885</v>
      </c>
    </row>
    <row r="255" spans="1:20" x14ac:dyDescent="0.3">
      <c r="A255" s="20">
        <f>Тех_Движение!$A$252</f>
        <v>251</v>
      </c>
      <c r="B255" s="20" t="str">
        <f>IF(Тех_Движение!$F$252&gt;0,Тех_Движение!$I$252,"")</f>
        <v/>
      </c>
      <c r="C255" s="20" t="str">
        <f>IF($B255="","",Тех_Движение!$D$252)</f>
        <v/>
      </c>
      <c r="D255" s="9" t="str">
        <f>IF($B255="","",Тех_Движение!$B$252)</f>
        <v/>
      </c>
      <c r="E255" s="21" t="str">
        <f>IF($B255="","",Тех_Движение!$F$252)</f>
        <v/>
      </c>
      <c r="F255" s="21" t="str">
        <f>IF($B255="","",SUMIFS($E$5:$E254,$C$5:$C254,$C255))</f>
        <v/>
      </c>
      <c r="G255" s="21" t="str">
        <f>IF($B255="","",MAX(0,$E255-MAX(0,SUMIFS(Тех_Движение!$G$2:$G$5111,Тех_Движение!$D$2:$D$5111,$C255,Тех_Движение!$B$2:$B$5111,"&lt;="&amp;Настройки!$B$5-1)-$F255)))</f>
        <v/>
      </c>
      <c r="H255" s="21" t="str">
        <f>IF($B255="","",IF(AND($D255&gt;=Настройки!$B$5,$D255&lt;=Настройки!$B$6),$E255,0))</f>
        <v/>
      </c>
      <c r="I255" s="21" t="str">
        <f t="shared" si="9"/>
        <v/>
      </c>
      <c r="J255" s="21" t="str">
        <f>IF($B255="","",MAX(0,$E255-MAX(0,SUMIFS(Тех_Движение!$G$2:$G$5111,Тех_Движение!$D$2:$D$5111,$C255,Тех_Движение!$B$2:$B$5111,"&lt;="&amp;Настройки!$B$6)-$F255)))</f>
        <v/>
      </c>
      <c r="K255" s="21" t="e">
        <f>IF(OR($B255="",K$3&lt;$D255+Настройки!$B$7),0,MAX(0,$E255-MAX(0,SUMIFS(Тех_Движение!$G$2:$G$5111,Тех_Движение!$D$2:$D$5111,$C255,Тех_Движение!$B$2:$B$5111,"&lt;="&amp;K$3)-$F255)))</f>
        <v>#VALUE!</v>
      </c>
      <c r="L255" s="21" t="e">
        <f>IF(OR($B255="",L$3&lt;$D255+Настройки!$B$7),0,MAX(0,$E255-MAX(0,SUMIFS(Тех_Движение!$G$2:$G$5111,Тех_Движение!$D$2:$D$5111,$C255,Тех_Движение!$B$2:$B$5111,"&lt;="&amp;L$3)-$F255)))</f>
        <v>#VALUE!</v>
      </c>
      <c r="M255" s="21" t="e">
        <f>IF(OR($B255="",M$3&lt;$D255+Настройки!$B$7),0,MAX(0,$E255-MAX(0,SUMIFS(Тех_Движение!$G$2:$G$5111,Тех_Движение!$D$2:$D$5111,$C255,Тех_Движение!$B$2:$B$5111,"&lt;="&amp;M$3)-$F255)))</f>
        <v>#VALUE!</v>
      </c>
      <c r="N255" s="21" t="e">
        <f>IF(OR($B255="",N$3&lt;$D255+Настройки!$B$7),0,MAX(0,$E255-MAX(0,SUMIFS(Тех_Движение!$G$2:$G$5111,Тех_Движение!$D$2:$D$5111,$C255,Тех_Движение!$B$2:$B$5111,"&lt;="&amp;N$3)-$F255)))</f>
        <v>#VALUE!</v>
      </c>
      <c r="O255" s="21" t="e">
        <f>IF(OR($B255="",O$3&lt;$D255+Настройки!$B$7),0,MAX(0,$E255-MAX(0,SUMIFS(Тех_Движение!$G$2:$G$5111,Тех_Движение!$D$2:$D$5111,$C255,Тех_Движение!$B$2:$B$5111,"&lt;="&amp;O$3)-$F255)))</f>
        <v>#VALUE!</v>
      </c>
      <c r="P255" s="21" t="e">
        <f>IF(OR($B255="",P$3&lt;$D255+Настройки!$B$7),0,MAX(0,$E255-MAX(0,SUMIFS(Тех_Движение!$G$2:$G$5111,Тех_Движение!$D$2:$D$5111,$C255,Тех_Движение!$B$2:$B$5111,"&lt;="&amp;P$3)-$F255)))</f>
        <v>#VALUE!</v>
      </c>
      <c r="Q255" s="21" t="e">
        <f>IF(OR($B255="",Q$3&lt;$D255+Настройки!$B$7),0,MAX(0,$E255-MAX(0,SUMIFS(Тех_Движение!$G$2:$G$5111,Тех_Движение!$D$2:$D$5111,$C255,Тех_Движение!$B$2:$B$5111,"&lt;="&amp;Q$3)-$F255)))</f>
        <v>#VALUE!</v>
      </c>
      <c r="R255" s="21" t="str">
        <f t="shared" si="10"/>
        <v/>
      </c>
      <c r="S255" s="23" t="str">
        <f>IF($B255="","",VLOOKUP($C255,Настройки!$A$11:$L$17,9,FALSE))</f>
        <v/>
      </c>
      <c r="T255" s="23" t="str">
        <f t="shared" si="11"/>
        <v/>
      </c>
    </row>
    <row r="256" spans="1:20" x14ac:dyDescent="0.3">
      <c r="A256" s="20">
        <f>Тех_Движение!$A$253</f>
        <v>252</v>
      </c>
      <c r="B256" s="20" t="str">
        <f>IF(Тех_Движение!$F$253&gt;0,Тех_Движение!$I$253,"")</f>
        <v/>
      </c>
      <c r="C256" s="20" t="str">
        <f>IF($B256="","",Тех_Движение!$D$253)</f>
        <v/>
      </c>
      <c r="D256" s="9" t="str">
        <f>IF($B256="","",Тех_Движение!$B$253)</f>
        <v/>
      </c>
      <c r="E256" s="21" t="str">
        <f>IF($B256="","",Тех_Движение!$F$253)</f>
        <v/>
      </c>
      <c r="F256" s="21" t="str">
        <f>IF($B256="","",SUMIFS($E$5:$E255,$C$5:$C255,$C256))</f>
        <v/>
      </c>
      <c r="G256" s="21" t="str">
        <f>IF($B256="","",MAX(0,$E256-MAX(0,SUMIFS(Тех_Движение!$G$2:$G$5111,Тех_Движение!$D$2:$D$5111,$C256,Тех_Движение!$B$2:$B$5111,"&lt;="&amp;Настройки!$B$5-1)-$F256)))</f>
        <v/>
      </c>
      <c r="H256" s="21" t="str">
        <f>IF($B256="","",IF(AND($D256&gt;=Настройки!$B$5,$D256&lt;=Настройки!$B$6),$E256,0))</f>
        <v/>
      </c>
      <c r="I256" s="21" t="str">
        <f t="shared" si="9"/>
        <v/>
      </c>
      <c r="J256" s="21" t="str">
        <f>IF($B256="","",MAX(0,$E256-MAX(0,SUMIFS(Тех_Движение!$G$2:$G$5111,Тех_Движение!$D$2:$D$5111,$C256,Тех_Движение!$B$2:$B$5111,"&lt;="&amp;Настройки!$B$6)-$F256)))</f>
        <v/>
      </c>
      <c r="K256" s="21" t="e">
        <f>IF(OR($B256="",K$3&lt;$D256+Настройки!$B$7),0,MAX(0,$E256-MAX(0,SUMIFS(Тех_Движение!$G$2:$G$5111,Тех_Движение!$D$2:$D$5111,$C256,Тех_Движение!$B$2:$B$5111,"&lt;="&amp;K$3)-$F256)))</f>
        <v>#VALUE!</v>
      </c>
      <c r="L256" s="21" t="e">
        <f>IF(OR($B256="",L$3&lt;$D256+Настройки!$B$7),0,MAX(0,$E256-MAX(0,SUMIFS(Тех_Движение!$G$2:$G$5111,Тех_Движение!$D$2:$D$5111,$C256,Тех_Движение!$B$2:$B$5111,"&lt;="&amp;L$3)-$F256)))</f>
        <v>#VALUE!</v>
      </c>
      <c r="M256" s="21" t="e">
        <f>IF(OR($B256="",M$3&lt;$D256+Настройки!$B$7),0,MAX(0,$E256-MAX(0,SUMIFS(Тех_Движение!$G$2:$G$5111,Тех_Движение!$D$2:$D$5111,$C256,Тех_Движение!$B$2:$B$5111,"&lt;="&amp;M$3)-$F256)))</f>
        <v>#VALUE!</v>
      </c>
      <c r="N256" s="21" t="e">
        <f>IF(OR($B256="",N$3&lt;$D256+Настройки!$B$7),0,MAX(0,$E256-MAX(0,SUMIFS(Тех_Движение!$G$2:$G$5111,Тех_Движение!$D$2:$D$5111,$C256,Тех_Движение!$B$2:$B$5111,"&lt;="&amp;N$3)-$F256)))</f>
        <v>#VALUE!</v>
      </c>
      <c r="O256" s="21" t="e">
        <f>IF(OR($B256="",O$3&lt;$D256+Настройки!$B$7),0,MAX(0,$E256-MAX(0,SUMIFS(Тех_Движение!$G$2:$G$5111,Тех_Движение!$D$2:$D$5111,$C256,Тех_Движение!$B$2:$B$5111,"&lt;="&amp;O$3)-$F256)))</f>
        <v>#VALUE!</v>
      </c>
      <c r="P256" s="21" t="e">
        <f>IF(OR($B256="",P$3&lt;$D256+Настройки!$B$7),0,MAX(0,$E256-MAX(0,SUMIFS(Тех_Движение!$G$2:$G$5111,Тех_Движение!$D$2:$D$5111,$C256,Тех_Движение!$B$2:$B$5111,"&lt;="&amp;P$3)-$F256)))</f>
        <v>#VALUE!</v>
      </c>
      <c r="Q256" s="21" t="e">
        <f>IF(OR($B256="",Q$3&lt;$D256+Настройки!$B$7),0,MAX(0,$E256-MAX(0,SUMIFS(Тех_Движение!$G$2:$G$5111,Тех_Движение!$D$2:$D$5111,$C256,Тех_Движение!$B$2:$B$5111,"&lt;="&amp;Q$3)-$F256)))</f>
        <v>#VALUE!</v>
      </c>
      <c r="R256" s="21" t="str">
        <f t="shared" si="10"/>
        <v/>
      </c>
      <c r="S256" s="23" t="str">
        <f>IF($B256="","",VLOOKUP($C256,Настройки!$A$11:$L$17,9,FALSE))</f>
        <v/>
      </c>
      <c r="T256" s="23" t="str">
        <f t="shared" si="11"/>
        <v/>
      </c>
    </row>
    <row r="257" spans="1:20" x14ac:dyDescent="0.3">
      <c r="A257" s="20">
        <f>Тех_Движение!$A$254</f>
        <v>253</v>
      </c>
      <c r="B257" s="20" t="str">
        <f>IF(Тех_Движение!$F$254&gt;0,Тех_Движение!$I$254,"")</f>
        <v/>
      </c>
      <c r="C257" s="20" t="str">
        <f>IF($B257="","",Тех_Движение!$D$254)</f>
        <v/>
      </c>
      <c r="D257" s="9" t="str">
        <f>IF($B257="","",Тех_Движение!$B$254)</f>
        <v/>
      </c>
      <c r="E257" s="21" t="str">
        <f>IF($B257="","",Тех_Движение!$F$254)</f>
        <v/>
      </c>
      <c r="F257" s="21" t="str">
        <f>IF($B257="","",SUMIFS($E$5:$E256,$C$5:$C256,$C257))</f>
        <v/>
      </c>
      <c r="G257" s="21" t="str">
        <f>IF($B257="","",MAX(0,$E257-MAX(0,SUMIFS(Тех_Движение!$G$2:$G$5111,Тех_Движение!$D$2:$D$5111,$C257,Тех_Движение!$B$2:$B$5111,"&lt;="&amp;Настройки!$B$5-1)-$F257)))</f>
        <v/>
      </c>
      <c r="H257" s="21" t="str">
        <f>IF($B257="","",IF(AND($D257&gt;=Настройки!$B$5,$D257&lt;=Настройки!$B$6),$E257,0))</f>
        <v/>
      </c>
      <c r="I257" s="21" t="str">
        <f t="shared" si="9"/>
        <v/>
      </c>
      <c r="J257" s="21" t="str">
        <f>IF($B257="","",MAX(0,$E257-MAX(0,SUMIFS(Тех_Движение!$G$2:$G$5111,Тех_Движение!$D$2:$D$5111,$C257,Тех_Движение!$B$2:$B$5111,"&lt;="&amp;Настройки!$B$6)-$F257)))</f>
        <v/>
      </c>
      <c r="K257" s="21" t="e">
        <f>IF(OR($B257="",K$3&lt;$D257+Настройки!$B$7),0,MAX(0,$E257-MAX(0,SUMIFS(Тех_Движение!$G$2:$G$5111,Тех_Движение!$D$2:$D$5111,$C257,Тех_Движение!$B$2:$B$5111,"&lt;="&amp;K$3)-$F257)))</f>
        <v>#VALUE!</v>
      </c>
      <c r="L257" s="21" t="e">
        <f>IF(OR($B257="",L$3&lt;$D257+Настройки!$B$7),0,MAX(0,$E257-MAX(0,SUMIFS(Тех_Движение!$G$2:$G$5111,Тех_Движение!$D$2:$D$5111,$C257,Тех_Движение!$B$2:$B$5111,"&lt;="&amp;L$3)-$F257)))</f>
        <v>#VALUE!</v>
      </c>
      <c r="M257" s="21" t="e">
        <f>IF(OR($B257="",M$3&lt;$D257+Настройки!$B$7),0,MAX(0,$E257-MAX(0,SUMIFS(Тех_Движение!$G$2:$G$5111,Тех_Движение!$D$2:$D$5111,$C257,Тех_Движение!$B$2:$B$5111,"&lt;="&amp;M$3)-$F257)))</f>
        <v>#VALUE!</v>
      </c>
      <c r="N257" s="21" t="e">
        <f>IF(OR($B257="",N$3&lt;$D257+Настройки!$B$7),0,MAX(0,$E257-MAX(0,SUMIFS(Тех_Движение!$G$2:$G$5111,Тех_Движение!$D$2:$D$5111,$C257,Тех_Движение!$B$2:$B$5111,"&lt;="&amp;N$3)-$F257)))</f>
        <v>#VALUE!</v>
      </c>
      <c r="O257" s="21" t="e">
        <f>IF(OR($B257="",O$3&lt;$D257+Настройки!$B$7),0,MAX(0,$E257-MAX(0,SUMIFS(Тех_Движение!$G$2:$G$5111,Тех_Движение!$D$2:$D$5111,$C257,Тех_Движение!$B$2:$B$5111,"&lt;="&amp;O$3)-$F257)))</f>
        <v>#VALUE!</v>
      </c>
      <c r="P257" s="21" t="e">
        <f>IF(OR($B257="",P$3&lt;$D257+Настройки!$B$7),0,MAX(0,$E257-MAX(0,SUMIFS(Тех_Движение!$G$2:$G$5111,Тех_Движение!$D$2:$D$5111,$C257,Тех_Движение!$B$2:$B$5111,"&lt;="&amp;P$3)-$F257)))</f>
        <v>#VALUE!</v>
      </c>
      <c r="Q257" s="21" t="e">
        <f>IF(OR($B257="",Q$3&lt;$D257+Настройки!$B$7),0,MAX(0,$E257-MAX(0,SUMIFS(Тех_Движение!$G$2:$G$5111,Тех_Движение!$D$2:$D$5111,$C257,Тех_Движение!$B$2:$B$5111,"&lt;="&amp;Q$3)-$F257)))</f>
        <v>#VALUE!</v>
      </c>
      <c r="R257" s="21" t="str">
        <f t="shared" si="10"/>
        <v/>
      </c>
      <c r="S257" s="23" t="str">
        <f>IF($B257="","",VLOOKUP($C257,Настройки!$A$11:$L$17,9,FALSE))</f>
        <v/>
      </c>
      <c r="T257" s="23" t="str">
        <f t="shared" si="11"/>
        <v/>
      </c>
    </row>
    <row r="258" spans="1:20" x14ac:dyDescent="0.3">
      <c r="A258" s="20">
        <f>Тех_Движение!$A$255</f>
        <v>254</v>
      </c>
      <c r="B258" s="20" t="str">
        <f>IF(Тех_Движение!$F$255&gt;0,Тех_Движение!$I$255,"")</f>
        <v/>
      </c>
      <c r="C258" s="20" t="str">
        <f>IF($B258="","",Тех_Движение!$D$255)</f>
        <v/>
      </c>
      <c r="D258" s="9" t="str">
        <f>IF($B258="","",Тех_Движение!$B$255)</f>
        <v/>
      </c>
      <c r="E258" s="21" t="str">
        <f>IF($B258="","",Тех_Движение!$F$255)</f>
        <v/>
      </c>
      <c r="F258" s="21" t="str">
        <f>IF($B258="","",SUMIFS($E$5:$E257,$C$5:$C257,$C258))</f>
        <v/>
      </c>
      <c r="G258" s="21" t="str">
        <f>IF($B258="","",MAX(0,$E258-MAX(0,SUMIFS(Тех_Движение!$G$2:$G$5111,Тех_Движение!$D$2:$D$5111,$C258,Тех_Движение!$B$2:$B$5111,"&lt;="&amp;Настройки!$B$5-1)-$F258)))</f>
        <v/>
      </c>
      <c r="H258" s="21" t="str">
        <f>IF($B258="","",IF(AND($D258&gt;=Настройки!$B$5,$D258&lt;=Настройки!$B$6),$E258,0))</f>
        <v/>
      </c>
      <c r="I258" s="21" t="str">
        <f t="shared" si="9"/>
        <v/>
      </c>
      <c r="J258" s="21" t="str">
        <f>IF($B258="","",MAX(0,$E258-MAX(0,SUMIFS(Тех_Движение!$G$2:$G$5111,Тех_Движение!$D$2:$D$5111,$C258,Тех_Движение!$B$2:$B$5111,"&lt;="&amp;Настройки!$B$6)-$F258)))</f>
        <v/>
      </c>
      <c r="K258" s="21" t="e">
        <f>IF(OR($B258="",K$3&lt;$D258+Настройки!$B$7),0,MAX(0,$E258-MAX(0,SUMIFS(Тех_Движение!$G$2:$G$5111,Тех_Движение!$D$2:$D$5111,$C258,Тех_Движение!$B$2:$B$5111,"&lt;="&amp;K$3)-$F258)))</f>
        <v>#VALUE!</v>
      </c>
      <c r="L258" s="21" t="e">
        <f>IF(OR($B258="",L$3&lt;$D258+Настройки!$B$7),0,MAX(0,$E258-MAX(0,SUMIFS(Тех_Движение!$G$2:$G$5111,Тех_Движение!$D$2:$D$5111,$C258,Тех_Движение!$B$2:$B$5111,"&lt;="&amp;L$3)-$F258)))</f>
        <v>#VALUE!</v>
      </c>
      <c r="M258" s="21" t="e">
        <f>IF(OR($B258="",M$3&lt;$D258+Настройки!$B$7),0,MAX(0,$E258-MAX(0,SUMIFS(Тех_Движение!$G$2:$G$5111,Тех_Движение!$D$2:$D$5111,$C258,Тех_Движение!$B$2:$B$5111,"&lt;="&amp;M$3)-$F258)))</f>
        <v>#VALUE!</v>
      </c>
      <c r="N258" s="21" t="e">
        <f>IF(OR($B258="",N$3&lt;$D258+Настройки!$B$7),0,MAX(0,$E258-MAX(0,SUMIFS(Тех_Движение!$G$2:$G$5111,Тех_Движение!$D$2:$D$5111,$C258,Тех_Движение!$B$2:$B$5111,"&lt;="&amp;N$3)-$F258)))</f>
        <v>#VALUE!</v>
      </c>
      <c r="O258" s="21" t="e">
        <f>IF(OR($B258="",O$3&lt;$D258+Настройки!$B$7),0,MAX(0,$E258-MAX(0,SUMIFS(Тех_Движение!$G$2:$G$5111,Тех_Движение!$D$2:$D$5111,$C258,Тех_Движение!$B$2:$B$5111,"&lt;="&amp;O$3)-$F258)))</f>
        <v>#VALUE!</v>
      </c>
      <c r="P258" s="21" t="e">
        <f>IF(OR($B258="",P$3&lt;$D258+Настройки!$B$7),0,MAX(0,$E258-MAX(0,SUMIFS(Тех_Движение!$G$2:$G$5111,Тех_Движение!$D$2:$D$5111,$C258,Тех_Движение!$B$2:$B$5111,"&lt;="&amp;P$3)-$F258)))</f>
        <v>#VALUE!</v>
      </c>
      <c r="Q258" s="21" t="e">
        <f>IF(OR($B258="",Q$3&lt;$D258+Настройки!$B$7),0,MAX(0,$E258-MAX(0,SUMIFS(Тех_Движение!$G$2:$G$5111,Тех_Движение!$D$2:$D$5111,$C258,Тех_Движение!$B$2:$B$5111,"&lt;="&amp;Q$3)-$F258)))</f>
        <v>#VALUE!</v>
      </c>
      <c r="R258" s="21" t="str">
        <f t="shared" si="10"/>
        <v/>
      </c>
      <c r="S258" s="23" t="str">
        <f>IF($B258="","",VLOOKUP($C258,Настройки!$A$11:$L$17,9,FALSE))</f>
        <v/>
      </c>
      <c r="T258" s="23" t="str">
        <f t="shared" si="11"/>
        <v/>
      </c>
    </row>
    <row r="259" spans="1:20" x14ac:dyDescent="0.3">
      <c r="A259" s="20">
        <f>Тех_Движение!$A$256</f>
        <v>255</v>
      </c>
      <c r="B259" s="20" t="str">
        <f>IF(Тех_Движение!$F$256&gt;0,Тех_Движение!$I$256,"")</f>
        <v/>
      </c>
      <c r="C259" s="20" t="str">
        <f>IF($B259="","",Тех_Движение!$D$256)</f>
        <v/>
      </c>
      <c r="D259" s="9" t="str">
        <f>IF($B259="","",Тех_Движение!$B$256)</f>
        <v/>
      </c>
      <c r="E259" s="21" t="str">
        <f>IF($B259="","",Тех_Движение!$F$256)</f>
        <v/>
      </c>
      <c r="F259" s="21" t="str">
        <f>IF($B259="","",SUMIFS($E$5:$E258,$C$5:$C258,$C259))</f>
        <v/>
      </c>
      <c r="G259" s="21" t="str">
        <f>IF($B259="","",MAX(0,$E259-MAX(0,SUMIFS(Тех_Движение!$G$2:$G$5111,Тех_Движение!$D$2:$D$5111,$C259,Тех_Движение!$B$2:$B$5111,"&lt;="&amp;Настройки!$B$5-1)-$F259)))</f>
        <v/>
      </c>
      <c r="H259" s="21" t="str">
        <f>IF($B259="","",IF(AND($D259&gt;=Настройки!$B$5,$D259&lt;=Настройки!$B$6),$E259,0))</f>
        <v/>
      </c>
      <c r="I259" s="21" t="str">
        <f t="shared" si="9"/>
        <v/>
      </c>
      <c r="J259" s="21" t="str">
        <f>IF($B259="","",MAX(0,$E259-MAX(0,SUMIFS(Тех_Движение!$G$2:$G$5111,Тех_Движение!$D$2:$D$5111,$C259,Тех_Движение!$B$2:$B$5111,"&lt;="&amp;Настройки!$B$6)-$F259)))</f>
        <v/>
      </c>
      <c r="K259" s="21" t="e">
        <f>IF(OR($B259="",K$3&lt;$D259+Настройки!$B$7),0,MAX(0,$E259-MAX(0,SUMIFS(Тех_Движение!$G$2:$G$5111,Тех_Движение!$D$2:$D$5111,$C259,Тех_Движение!$B$2:$B$5111,"&lt;="&amp;K$3)-$F259)))</f>
        <v>#VALUE!</v>
      </c>
      <c r="L259" s="21" t="e">
        <f>IF(OR($B259="",L$3&lt;$D259+Настройки!$B$7),0,MAX(0,$E259-MAX(0,SUMIFS(Тех_Движение!$G$2:$G$5111,Тех_Движение!$D$2:$D$5111,$C259,Тех_Движение!$B$2:$B$5111,"&lt;="&amp;L$3)-$F259)))</f>
        <v>#VALUE!</v>
      </c>
      <c r="M259" s="21" t="e">
        <f>IF(OR($B259="",M$3&lt;$D259+Настройки!$B$7),0,MAX(0,$E259-MAX(0,SUMIFS(Тех_Движение!$G$2:$G$5111,Тех_Движение!$D$2:$D$5111,$C259,Тех_Движение!$B$2:$B$5111,"&lt;="&amp;M$3)-$F259)))</f>
        <v>#VALUE!</v>
      </c>
      <c r="N259" s="21" t="e">
        <f>IF(OR($B259="",N$3&lt;$D259+Настройки!$B$7),0,MAX(0,$E259-MAX(0,SUMIFS(Тех_Движение!$G$2:$G$5111,Тех_Движение!$D$2:$D$5111,$C259,Тех_Движение!$B$2:$B$5111,"&lt;="&amp;N$3)-$F259)))</f>
        <v>#VALUE!</v>
      </c>
      <c r="O259" s="21" t="e">
        <f>IF(OR($B259="",O$3&lt;$D259+Настройки!$B$7),0,MAX(0,$E259-MAX(0,SUMIFS(Тех_Движение!$G$2:$G$5111,Тех_Движение!$D$2:$D$5111,$C259,Тех_Движение!$B$2:$B$5111,"&lt;="&amp;O$3)-$F259)))</f>
        <v>#VALUE!</v>
      </c>
      <c r="P259" s="21" t="e">
        <f>IF(OR($B259="",P$3&lt;$D259+Настройки!$B$7),0,MAX(0,$E259-MAX(0,SUMIFS(Тех_Движение!$G$2:$G$5111,Тех_Движение!$D$2:$D$5111,$C259,Тех_Движение!$B$2:$B$5111,"&lt;="&amp;P$3)-$F259)))</f>
        <v>#VALUE!</v>
      </c>
      <c r="Q259" s="21" t="e">
        <f>IF(OR($B259="",Q$3&lt;$D259+Настройки!$B$7),0,MAX(0,$E259-MAX(0,SUMIFS(Тех_Движение!$G$2:$G$5111,Тех_Движение!$D$2:$D$5111,$C259,Тех_Движение!$B$2:$B$5111,"&lt;="&amp;Q$3)-$F259)))</f>
        <v>#VALUE!</v>
      </c>
      <c r="R259" s="21" t="str">
        <f t="shared" si="10"/>
        <v/>
      </c>
      <c r="S259" s="23" t="str">
        <f>IF($B259="","",VLOOKUP($C259,Настройки!$A$11:$L$17,9,FALSE))</f>
        <v/>
      </c>
      <c r="T259" s="23" t="str">
        <f t="shared" si="11"/>
        <v/>
      </c>
    </row>
    <row r="260" spans="1:20" x14ac:dyDescent="0.3">
      <c r="A260" s="20">
        <f>Тех_Движение!$A$257</f>
        <v>256</v>
      </c>
      <c r="B260" s="20" t="str">
        <f>IF(Тех_Движение!$F$257&gt;0,Тех_Движение!$I$257,"")</f>
        <v/>
      </c>
      <c r="C260" s="20" t="str">
        <f>IF($B260="","",Тех_Движение!$D$257)</f>
        <v/>
      </c>
      <c r="D260" s="9" t="str">
        <f>IF($B260="","",Тех_Движение!$B$257)</f>
        <v/>
      </c>
      <c r="E260" s="21" t="str">
        <f>IF($B260="","",Тех_Движение!$F$257)</f>
        <v/>
      </c>
      <c r="F260" s="21" t="str">
        <f>IF($B260="","",SUMIFS($E$5:$E259,$C$5:$C259,$C260))</f>
        <v/>
      </c>
      <c r="G260" s="21" t="str">
        <f>IF($B260="","",MAX(0,$E260-MAX(0,SUMIFS(Тех_Движение!$G$2:$G$5111,Тех_Движение!$D$2:$D$5111,$C260,Тех_Движение!$B$2:$B$5111,"&lt;="&amp;Настройки!$B$5-1)-$F260)))</f>
        <v/>
      </c>
      <c r="H260" s="21" t="str">
        <f>IF($B260="","",IF(AND($D260&gt;=Настройки!$B$5,$D260&lt;=Настройки!$B$6),$E260,0))</f>
        <v/>
      </c>
      <c r="I260" s="21" t="str">
        <f t="shared" si="9"/>
        <v/>
      </c>
      <c r="J260" s="21" t="str">
        <f>IF($B260="","",MAX(0,$E260-MAX(0,SUMIFS(Тех_Движение!$G$2:$G$5111,Тех_Движение!$D$2:$D$5111,$C260,Тех_Движение!$B$2:$B$5111,"&lt;="&amp;Настройки!$B$6)-$F260)))</f>
        <v/>
      </c>
      <c r="K260" s="21" t="e">
        <f>IF(OR($B260="",K$3&lt;$D260+Настройки!$B$7),0,MAX(0,$E260-MAX(0,SUMIFS(Тех_Движение!$G$2:$G$5111,Тех_Движение!$D$2:$D$5111,$C260,Тех_Движение!$B$2:$B$5111,"&lt;="&amp;K$3)-$F260)))</f>
        <v>#VALUE!</v>
      </c>
      <c r="L260" s="21" t="e">
        <f>IF(OR($B260="",L$3&lt;$D260+Настройки!$B$7),0,MAX(0,$E260-MAX(0,SUMIFS(Тех_Движение!$G$2:$G$5111,Тех_Движение!$D$2:$D$5111,$C260,Тех_Движение!$B$2:$B$5111,"&lt;="&amp;L$3)-$F260)))</f>
        <v>#VALUE!</v>
      </c>
      <c r="M260" s="21" t="e">
        <f>IF(OR($B260="",M$3&lt;$D260+Настройки!$B$7),0,MAX(0,$E260-MAX(0,SUMIFS(Тех_Движение!$G$2:$G$5111,Тех_Движение!$D$2:$D$5111,$C260,Тех_Движение!$B$2:$B$5111,"&lt;="&amp;M$3)-$F260)))</f>
        <v>#VALUE!</v>
      </c>
      <c r="N260" s="21" t="e">
        <f>IF(OR($B260="",N$3&lt;$D260+Настройки!$B$7),0,MAX(0,$E260-MAX(0,SUMIFS(Тех_Движение!$G$2:$G$5111,Тех_Движение!$D$2:$D$5111,$C260,Тех_Движение!$B$2:$B$5111,"&lt;="&amp;N$3)-$F260)))</f>
        <v>#VALUE!</v>
      </c>
      <c r="O260" s="21" t="e">
        <f>IF(OR($B260="",O$3&lt;$D260+Настройки!$B$7),0,MAX(0,$E260-MAX(0,SUMIFS(Тех_Движение!$G$2:$G$5111,Тех_Движение!$D$2:$D$5111,$C260,Тех_Движение!$B$2:$B$5111,"&lt;="&amp;O$3)-$F260)))</f>
        <v>#VALUE!</v>
      </c>
      <c r="P260" s="21" t="e">
        <f>IF(OR($B260="",P$3&lt;$D260+Настройки!$B$7),0,MAX(0,$E260-MAX(0,SUMIFS(Тех_Движение!$G$2:$G$5111,Тех_Движение!$D$2:$D$5111,$C260,Тех_Движение!$B$2:$B$5111,"&lt;="&amp;P$3)-$F260)))</f>
        <v>#VALUE!</v>
      </c>
      <c r="Q260" s="21" t="e">
        <f>IF(OR($B260="",Q$3&lt;$D260+Настройки!$B$7),0,MAX(0,$E260-MAX(0,SUMIFS(Тех_Движение!$G$2:$G$5111,Тех_Движение!$D$2:$D$5111,$C260,Тех_Движение!$B$2:$B$5111,"&lt;="&amp;Q$3)-$F260)))</f>
        <v>#VALUE!</v>
      </c>
      <c r="R260" s="21" t="str">
        <f t="shared" si="10"/>
        <v/>
      </c>
      <c r="S260" s="23" t="str">
        <f>IF($B260="","",VLOOKUP($C260,Настройки!$A$11:$L$17,9,FALSE))</f>
        <v/>
      </c>
      <c r="T260" s="23" t="str">
        <f t="shared" si="11"/>
        <v/>
      </c>
    </row>
    <row r="261" spans="1:20" x14ac:dyDescent="0.3">
      <c r="A261" s="20">
        <f>Тех_Движение!$A$258</f>
        <v>257</v>
      </c>
      <c r="B261" s="20" t="str">
        <f>IF(Тех_Движение!$F$258&gt;0,Тех_Движение!$I$258,"")</f>
        <v/>
      </c>
      <c r="C261" s="20" t="str">
        <f>IF($B261="","",Тех_Движение!$D$258)</f>
        <v/>
      </c>
      <c r="D261" s="9" t="str">
        <f>IF($B261="","",Тех_Движение!$B$258)</f>
        <v/>
      </c>
      <c r="E261" s="21" t="str">
        <f>IF($B261="","",Тех_Движение!$F$258)</f>
        <v/>
      </c>
      <c r="F261" s="21" t="str">
        <f>IF($B261="","",SUMIFS($E$5:$E260,$C$5:$C260,$C261))</f>
        <v/>
      </c>
      <c r="G261" s="21" t="str">
        <f>IF($B261="","",MAX(0,$E261-MAX(0,SUMIFS(Тех_Движение!$G$2:$G$5111,Тех_Движение!$D$2:$D$5111,$C261,Тех_Движение!$B$2:$B$5111,"&lt;="&amp;Настройки!$B$5-1)-$F261)))</f>
        <v/>
      </c>
      <c r="H261" s="21" t="str">
        <f>IF($B261="","",IF(AND($D261&gt;=Настройки!$B$5,$D261&lt;=Настройки!$B$6),$E261,0))</f>
        <v/>
      </c>
      <c r="I261" s="21" t="str">
        <f t="shared" ref="I261:I324" si="12">IF($B261="","",$G261+$H261-$J261)</f>
        <v/>
      </c>
      <c r="J261" s="21" t="str">
        <f>IF($B261="","",MAX(0,$E261-MAX(0,SUMIFS(Тех_Движение!$G$2:$G$5111,Тех_Движение!$D$2:$D$5111,$C261,Тех_Движение!$B$2:$B$5111,"&lt;="&amp;Настройки!$B$6)-$F261)))</f>
        <v/>
      </c>
      <c r="K261" s="21" t="e">
        <f>IF(OR($B261="",K$3&lt;$D261+Настройки!$B$7),0,MAX(0,$E261-MAX(0,SUMIFS(Тех_Движение!$G$2:$G$5111,Тех_Движение!$D$2:$D$5111,$C261,Тех_Движение!$B$2:$B$5111,"&lt;="&amp;K$3)-$F261)))</f>
        <v>#VALUE!</v>
      </c>
      <c r="L261" s="21" t="e">
        <f>IF(OR($B261="",L$3&lt;$D261+Настройки!$B$7),0,MAX(0,$E261-MAX(0,SUMIFS(Тех_Движение!$G$2:$G$5111,Тех_Движение!$D$2:$D$5111,$C261,Тех_Движение!$B$2:$B$5111,"&lt;="&amp;L$3)-$F261)))</f>
        <v>#VALUE!</v>
      </c>
      <c r="M261" s="21" t="e">
        <f>IF(OR($B261="",M$3&lt;$D261+Настройки!$B$7),0,MAX(0,$E261-MAX(0,SUMIFS(Тех_Движение!$G$2:$G$5111,Тех_Движение!$D$2:$D$5111,$C261,Тех_Движение!$B$2:$B$5111,"&lt;="&amp;M$3)-$F261)))</f>
        <v>#VALUE!</v>
      </c>
      <c r="N261" s="21" t="e">
        <f>IF(OR($B261="",N$3&lt;$D261+Настройки!$B$7),0,MAX(0,$E261-MAX(0,SUMIFS(Тех_Движение!$G$2:$G$5111,Тех_Движение!$D$2:$D$5111,$C261,Тех_Движение!$B$2:$B$5111,"&lt;="&amp;N$3)-$F261)))</f>
        <v>#VALUE!</v>
      </c>
      <c r="O261" s="21" t="e">
        <f>IF(OR($B261="",O$3&lt;$D261+Настройки!$B$7),0,MAX(0,$E261-MAX(0,SUMIFS(Тех_Движение!$G$2:$G$5111,Тех_Движение!$D$2:$D$5111,$C261,Тех_Движение!$B$2:$B$5111,"&lt;="&amp;O$3)-$F261)))</f>
        <v>#VALUE!</v>
      </c>
      <c r="P261" s="21" t="e">
        <f>IF(OR($B261="",P$3&lt;$D261+Настройки!$B$7),0,MAX(0,$E261-MAX(0,SUMIFS(Тех_Движение!$G$2:$G$5111,Тех_Движение!$D$2:$D$5111,$C261,Тех_Движение!$B$2:$B$5111,"&lt;="&amp;P$3)-$F261)))</f>
        <v>#VALUE!</v>
      </c>
      <c r="Q261" s="21" t="e">
        <f>IF(OR($B261="",Q$3&lt;$D261+Настройки!$B$7),0,MAX(0,$E261-MAX(0,SUMIFS(Тех_Движение!$G$2:$G$5111,Тех_Движение!$D$2:$D$5111,$C261,Тех_Движение!$B$2:$B$5111,"&lt;="&amp;Q$3)-$F261)))</f>
        <v>#VALUE!</v>
      </c>
      <c r="R261" s="21" t="str">
        <f t="shared" ref="R261:R324" si="13">IF($B261="","",SUM($K261:$Q261))</f>
        <v/>
      </c>
      <c r="S261" s="23" t="str">
        <f>IF($B261="","",VLOOKUP($C261,Настройки!$A$11:$L$17,9,FALSE))</f>
        <v/>
      </c>
      <c r="T261" s="23" t="str">
        <f t="shared" ref="T261:T324" si="14">IF($B261="","",$R261*$S261)</f>
        <v/>
      </c>
    </row>
    <row r="262" spans="1:20" x14ac:dyDescent="0.3">
      <c r="A262" s="20">
        <f>Тех_Движение!$A$259</f>
        <v>258</v>
      </c>
      <c r="B262" s="20" t="str">
        <f>IF(Тех_Движение!$F$259&gt;0,Тех_Движение!$I$259,"")</f>
        <v/>
      </c>
      <c r="C262" s="20" t="str">
        <f>IF($B262="","",Тех_Движение!$D$259)</f>
        <v/>
      </c>
      <c r="D262" s="9" t="str">
        <f>IF($B262="","",Тех_Движение!$B$259)</f>
        <v/>
      </c>
      <c r="E262" s="21" t="str">
        <f>IF($B262="","",Тех_Движение!$F$259)</f>
        <v/>
      </c>
      <c r="F262" s="21" t="str">
        <f>IF($B262="","",SUMIFS($E$5:$E261,$C$5:$C261,$C262))</f>
        <v/>
      </c>
      <c r="G262" s="21" t="str">
        <f>IF($B262="","",MAX(0,$E262-MAX(0,SUMIFS(Тех_Движение!$G$2:$G$5111,Тех_Движение!$D$2:$D$5111,$C262,Тех_Движение!$B$2:$B$5111,"&lt;="&amp;Настройки!$B$5-1)-$F262)))</f>
        <v/>
      </c>
      <c r="H262" s="21" t="str">
        <f>IF($B262="","",IF(AND($D262&gt;=Настройки!$B$5,$D262&lt;=Настройки!$B$6),$E262,0))</f>
        <v/>
      </c>
      <c r="I262" s="21" t="str">
        <f t="shared" si="12"/>
        <v/>
      </c>
      <c r="J262" s="21" t="str">
        <f>IF($B262="","",MAX(0,$E262-MAX(0,SUMIFS(Тех_Движение!$G$2:$G$5111,Тех_Движение!$D$2:$D$5111,$C262,Тех_Движение!$B$2:$B$5111,"&lt;="&amp;Настройки!$B$6)-$F262)))</f>
        <v/>
      </c>
      <c r="K262" s="21" t="e">
        <f>IF(OR($B262="",K$3&lt;$D262+Настройки!$B$7),0,MAX(0,$E262-MAX(0,SUMIFS(Тех_Движение!$G$2:$G$5111,Тех_Движение!$D$2:$D$5111,$C262,Тех_Движение!$B$2:$B$5111,"&lt;="&amp;K$3)-$F262)))</f>
        <v>#VALUE!</v>
      </c>
      <c r="L262" s="21" t="e">
        <f>IF(OR($B262="",L$3&lt;$D262+Настройки!$B$7),0,MAX(0,$E262-MAX(0,SUMIFS(Тех_Движение!$G$2:$G$5111,Тех_Движение!$D$2:$D$5111,$C262,Тех_Движение!$B$2:$B$5111,"&lt;="&amp;L$3)-$F262)))</f>
        <v>#VALUE!</v>
      </c>
      <c r="M262" s="21" t="e">
        <f>IF(OR($B262="",M$3&lt;$D262+Настройки!$B$7),0,MAX(0,$E262-MAX(0,SUMIFS(Тех_Движение!$G$2:$G$5111,Тех_Движение!$D$2:$D$5111,$C262,Тех_Движение!$B$2:$B$5111,"&lt;="&amp;M$3)-$F262)))</f>
        <v>#VALUE!</v>
      </c>
      <c r="N262" s="21" t="e">
        <f>IF(OR($B262="",N$3&lt;$D262+Настройки!$B$7),0,MAX(0,$E262-MAX(0,SUMIFS(Тех_Движение!$G$2:$G$5111,Тех_Движение!$D$2:$D$5111,$C262,Тех_Движение!$B$2:$B$5111,"&lt;="&amp;N$3)-$F262)))</f>
        <v>#VALUE!</v>
      </c>
      <c r="O262" s="21" t="e">
        <f>IF(OR($B262="",O$3&lt;$D262+Настройки!$B$7),0,MAX(0,$E262-MAX(0,SUMIFS(Тех_Движение!$G$2:$G$5111,Тех_Движение!$D$2:$D$5111,$C262,Тех_Движение!$B$2:$B$5111,"&lt;="&amp;O$3)-$F262)))</f>
        <v>#VALUE!</v>
      </c>
      <c r="P262" s="21" t="e">
        <f>IF(OR($B262="",P$3&lt;$D262+Настройки!$B$7),0,MAX(0,$E262-MAX(0,SUMIFS(Тех_Движение!$G$2:$G$5111,Тех_Движение!$D$2:$D$5111,$C262,Тех_Движение!$B$2:$B$5111,"&lt;="&amp;P$3)-$F262)))</f>
        <v>#VALUE!</v>
      </c>
      <c r="Q262" s="21" t="e">
        <f>IF(OR($B262="",Q$3&lt;$D262+Настройки!$B$7),0,MAX(0,$E262-MAX(0,SUMIFS(Тех_Движение!$G$2:$G$5111,Тех_Движение!$D$2:$D$5111,$C262,Тех_Движение!$B$2:$B$5111,"&lt;="&amp;Q$3)-$F262)))</f>
        <v>#VALUE!</v>
      </c>
      <c r="R262" s="21" t="str">
        <f t="shared" si="13"/>
        <v/>
      </c>
      <c r="S262" s="23" t="str">
        <f>IF($B262="","",VLOOKUP($C262,Настройки!$A$11:$L$17,9,FALSE))</f>
        <v/>
      </c>
      <c r="T262" s="23" t="str">
        <f t="shared" si="14"/>
        <v/>
      </c>
    </row>
    <row r="263" spans="1:20" x14ac:dyDescent="0.3">
      <c r="A263" s="20">
        <f>Тех_Движение!$A$260</f>
        <v>259</v>
      </c>
      <c r="B263" s="20" t="str">
        <f>IF(Тех_Движение!$F$260&gt;0,Тех_Движение!$I$260,"")</f>
        <v/>
      </c>
      <c r="C263" s="20" t="str">
        <f>IF($B263="","",Тех_Движение!$D$260)</f>
        <v/>
      </c>
      <c r="D263" s="9" t="str">
        <f>IF($B263="","",Тех_Движение!$B$260)</f>
        <v/>
      </c>
      <c r="E263" s="21" t="str">
        <f>IF($B263="","",Тех_Движение!$F$260)</f>
        <v/>
      </c>
      <c r="F263" s="21" t="str">
        <f>IF($B263="","",SUMIFS($E$5:$E262,$C$5:$C262,$C263))</f>
        <v/>
      </c>
      <c r="G263" s="21" t="str">
        <f>IF($B263="","",MAX(0,$E263-MAX(0,SUMIFS(Тех_Движение!$G$2:$G$5111,Тех_Движение!$D$2:$D$5111,$C263,Тех_Движение!$B$2:$B$5111,"&lt;="&amp;Настройки!$B$5-1)-$F263)))</f>
        <v/>
      </c>
      <c r="H263" s="21" t="str">
        <f>IF($B263="","",IF(AND($D263&gt;=Настройки!$B$5,$D263&lt;=Настройки!$B$6),$E263,0))</f>
        <v/>
      </c>
      <c r="I263" s="21" t="str">
        <f t="shared" si="12"/>
        <v/>
      </c>
      <c r="J263" s="21" t="str">
        <f>IF($B263="","",MAX(0,$E263-MAX(0,SUMIFS(Тех_Движение!$G$2:$G$5111,Тех_Движение!$D$2:$D$5111,$C263,Тех_Движение!$B$2:$B$5111,"&lt;="&amp;Настройки!$B$6)-$F263)))</f>
        <v/>
      </c>
      <c r="K263" s="21" t="e">
        <f>IF(OR($B263="",K$3&lt;$D263+Настройки!$B$7),0,MAX(0,$E263-MAX(0,SUMIFS(Тех_Движение!$G$2:$G$5111,Тех_Движение!$D$2:$D$5111,$C263,Тех_Движение!$B$2:$B$5111,"&lt;="&amp;K$3)-$F263)))</f>
        <v>#VALUE!</v>
      </c>
      <c r="L263" s="21" t="e">
        <f>IF(OR($B263="",L$3&lt;$D263+Настройки!$B$7),0,MAX(0,$E263-MAX(0,SUMIFS(Тех_Движение!$G$2:$G$5111,Тех_Движение!$D$2:$D$5111,$C263,Тех_Движение!$B$2:$B$5111,"&lt;="&amp;L$3)-$F263)))</f>
        <v>#VALUE!</v>
      </c>
      <c r="M263" s="21" t="e">
        <f>IF(OR($B263="",M$3&lt;$D263+Настройки!$B$7),0,MAX(0,$E263-MAX(0,SUMIFS(Тех_Движение!$G$2:$G$5111,Тех_Движение!$D$2:$D$5111,$C263,Тех_Движение!$B$2:$B$5111,"&lt;="&amp;M$3)-$F263)))</f>
        <v>#VALUE!</v>
      </c>
      <c r="N263" s="21" t="e">
        <f>IF(OR($B263="",N$3&lt;$D263+Настройки!$B$7),0,MAX(0,$E263-MAX(0,SUMIFS(Тех_Движение!$G$2:$G$5111,Тех_Движение!$D$2:$D$5111,$C263,Тех_Движение!$B$2:$B$5111,"&lt;="&amp;N$3)-$F263)))</f>
        <v>#VALUE!</v>
      </c>
      <c r="O263" s="21" t="e">
        <f>IF(OR($B263="",O$3&lt;$D263+Настройки!$B$7),0,MAX(0,$E263-MAX(0,SUMIFS(Тех_Движение!$G$2:$G$5111,Тех_Движение!$D$2:$D$5111,$C263,Тех_Движение!$B$2:$B$5111,"&lt;="&amp;O$3)-$F263)))</f>
        <v>#VALUE!</v>
      </c>
      <c r="P263" s="21" t="e">
        <f>IF(OR($B263="",P$3&lt;$D263+Настройки!$B$7),0,MAX(0,$E263-MAX(0,SUMIFS(Тех_Движение!$G$2:$G$5111,Тех_Движение!$D$2:$D$5111,$C263,Тех_Движение!$B$2:$B$5111,"&lt;="&amp;P$3)-$F263)))</f>
        <v>#VALUE!</v>
      </c>
      <c r="Q263" s="21" t="e">
        <f>IF(OR($B263="",Q$3&lt;$D263+Настройки!$B$7),0,MAX(0,$E263-MAX(0,SUMIFS(Тех_Движение!$G$2:$G$5111,Тех_Движение!$D$2:$D$5111,$C263,Тех_Движение!$B$2:$B$5111,"&lt;="&amp;Q$3)-$F263)))</f>
        <v>#VALUE!</v>
      </c>
      <c r="R263" s="21" t="str">
        <f t="shared" si="13"/>
        <v/>
      </c>
      <c r="S263" s="23" t="str">
        <f>IF($B263="","",VLOOKUP($C263,Настройки!$A$11:$L$17,9,FALSE))</f>
        <v/>
      </c>
      <c r="T263" s="23" t="str">
        <f t="shared" si="14"/>
        <v/>
      </c>
    </row>
    <row r="264" spans="1:20" x14ac:dyDescent="0.3">
      <c r="A264" s="20">
        <f>Тех_Движение!$A$261</f>
        <v>260</v>
      </c>
      <c r="B264" s="20" t="str">
        <f>IF(Тех_Движение!$F$261&gt;0,Тех_Движение!$I$261,"")</f>
        <v/>
      </c>
      <c r="C264" s="20" t="str">
        <f>IF($B264="","",Тех_Движение!$D$261)</f>
        <v/>
      </c>
      <c r="D264" s="9" t="str">
        <f>IF($B264="","",Тех_Движение!$B$261)</f>
        <v/>
      </c>
      <c r="E264" s="21" t="str">
        <f>IF($B264="","",Тех_Движение!$F$261)</f>
        <v/>
      </c>
      <c r="F264" s="21" t="str">
        <f>IF($B264="","",SUMIFS($E$5:$E263,$C$5:$C263,$C264))</f>
        <v/>
      </c>
      <c r="G264" s="21" t="str">
        <f>IF($B264="","",MAX(0,$E264-MAX(0,SUMIFS(Тех_Движение!$G$2:$G$5111,Тех_Движение!$D$2:$D$5111,$C264,Тех_Движение!$B$2:$B$5111,"&lt;="&amp;Настройки!$B$5-1)-$F264)))</f>
        <v/>
      </c>
      <c r="H264" s="21" t="str">
        <f>IF($B264="","",IF(AND($D264&gt;=Настройки!$B$5,$D264&lt;=Настройки!$B$6),$E264,0))</f>
        <v/>
      </c>
      <c r="I264" s="21" t="str">
        <f t="shared" si="12"/>
        <v/>
      </c>
      <c r="J264" s="21" t="str">
        <f>IF($B264="","",MAX(0,$E264-MAX(0,SUMIFS(Тех_Движение!$G$2:$G$5111,Тех_Движение!$D$2:$D$5111,$C264,Тех_Движение!$B$2:$B$5111,"&lt;="&amp;Настройки!$B$6)-$F264)))</f>
        <v/>
      </c>
      <c r="K264" s="21" t="e">
        <f>IF(OR($B264="",K$3&lt;$D264+Настройки!$B$7),0,MAX(0,$E264-MAX(0,SUMIFS(Тех_Движение!$G$2:$G$5111,Тех_Движение!$D$2:$D$5111,$C264,Тех_Движение!$B$2:$B$5111,"&lt;="&amp;K$3)-$F264)))</f>
        <v>#VALUE!</v>
      </c>
      <c r="L264" s="21" t="e">
        <f>IF(OR($B264="",L$3&lt;$D264+Настройки!$B$7),0,MAX(0,$E264-MAX(0,SUMIFS(Тех_Движение!$G$2:$G$5111,Тех_Движение!$D$2:$D$5111,$C264,Тех_Движение!$B$2:$B$5111,"&lt;="&amp;L$3)-$F264)))</f>
        <v>#VALUE!</v>
      </c>
      <c r="M264" s="21" t="e">
        <f>IF(OR($B264="",M$3&lt;$D264+Настройки!$B$7),0,MAX(0,$E264-MAX(0,SUMIFS(Тех_Движение!$G$2:$G$5111,Тех_Движение!$D$2:$D$5111,$C264,Тех_Движение!$B$2:$B$5111,"&lt;="&amp;M$3)-$F264)))</f>
        <v>#VALUE!</v>
      </c>
      <c r="N264" s="21" t="e">
        <f>IF(OR($B264="",N$3&lt;$D264+Настройки!$B$7),0,MAX(0,$E264-MAX(0,SUMIFS(Тех_Движение!$G$2:$G$5111,Тех_Движение!$D$2:$D$5111,$C264,Тех_Движение!$B$2:$B$5111,"&lt;="&amp;N$3)-$F264)))</f>
        <v>#VALUE!</v>
      </c>
      <c r="O264" s="21" t="e">
        <f>IF(OR($B264="",O$3&lt;$D264+Настройки!$B$7),0,MAX(0,$E264-MAX(0,SUMIFS(Тех_Движение!$G$2:$G$5111,Тех_Движение!$D$2:$D$5111,$C264,Тех_Движение!$B$2:$B$5111,"&lt;="&amp;O$3)-$F264)))</f>
        <v>#VALUE!</v>
      </c>
      <c r="P264" s="21" t="e">
        <f>IF(OR($B264="",P$3&lt;$D264+Настройки!$B$7),0,MAX(0,$E264-MAX(0,SUMIFS(Тех_Движение!$G$2:$G$5111,Тех_Движение!$D$2:$D$5111,$C264,Тех_Движение!$B$2:$B$5111,"&lt;="&amp;P$3)-$F264)))</f>
        <v>#VALUE!</v>
      </c>
      <c r="Q264" s="21" t="e">
        <f>IF(OR($B264="",Q$3&lt;$D264+Настройки!$B$7),0,MAX(0,$E264-MAX(0,SUMIFS(Тех_Движение!$G$2:$G$5111,Тех_Движение!$D$2:$D$5111,$C264,Тех_Движение!$B$2:$B$5111,"&lt;="&amp;Q$3)-$F264)))</f>
        <v>#VALUE!</v>
      </c>
      <c r="R264" s="21" t="str">
        <f t="shared" si="13"/>
        <v/>
      </c>
      <c r="S264" s="23" t="str">
        <f>IF($B264="","",VLOOKUP($C264,Настройки!$A$11:$L$17,9,FALSE))</f>
        <v/>
      </c>
      <c r="T264" s="23" t="str">
        <f t="shared" si="14"/>
        <v/>
      </c>
    </row>
    <row r="265" spans="1:20" x14ac:dyDescent="0.3">
      <c r="A265" s="20">
        <f>Тех_Движение!$A$262</f>
        <v>261</v>
      </c>
      <c r="B265" s="20" t="str">
        <f>IF(Тех_Движение!$F$262&gt;0,Тех_Движение!$I$262,"")</f>
        <v/>
      </c>
      <c r="C265" s="20" t="str">
        <f>IF($B265="","",Тех_Движение!$D$262)</f>
        <v/>
      </c>
      <c r="D265" s="9" t="str">
        <f>IF($B265="","",Тех_Движение!$B$262)</f>
        <v/>
      </c>
      <c r="E265" s="21" t="str">
        <f>IF($B265="","",Тех_Движение!$F$262)</f>
        <v/>
      </c>
      <c r="F265" s="21" t="str">
        <f>IF($B265="","",SUMIFS($E$5:$E264,$C$5:$C264,$C265))</f>
        <v/>
      </c>
      <c r="G265" s="21" t="str">
        <f>IF($B265="","",MAX(0,$E265-MAX(0,SUMIFS(Тех_Движение!$G$2:$G$5111,Тех_Движение!$D$2:$D$5111,$C265,Тех_Движение!$B$2:$B$5111,"&lt;="&amp;Настройки!$B$5-1)-$F265)))</f>
        <v/>
      </c>
      <c r="H265" s="21" t="str">
        <f>IF($B265="","",IF(AND($D265&gt;=Настройки!$B$5,$D265&lt;=Настройки!$B$6),$E265,0))</f>
        <v/>
      </c>
      <c r="I265" s="21" t="str">
        <f t="shared" si="12"/>
        <v/>
      </c>
      <c r="J265" s="21" t="str">
        <f>IF($B265="","",MAX(0,$E265-MAX(0,SUMIFS(Тех_Движение!$G$2:$G$5111,Тех_Движение!$D$2:$D$5111,$C265,Тех_Движение!$B$2:$B$5111,"&lt;="&amp;Настройки!$B$6)-$F265)))</f>
        <v/>
      </c>
      <c r="K265" s="21" t="e">
        <f>IF(OR($B265="",K$3&lt;$D265+Настройки!$B$7),0,MAX(0,$E265-MAX(0,SUMIFS(Тех_Движение!$G$2:$G$5111,Тех_Движение!$D$2:$D$5111,$C265,Тех_Движение!$B$2:$B$5111,"&lt;="&amp;K$3)-$F265)))</f>
        <v>#VALUE!</v>
      </c>
      <c r="L265" s="21" t="e">
        <f>IF(OR($B265="",L$3&lt;$D265+Настройки!$B$7),0,MAX(0,$E265-MAX(0,SUMIFS(Тех_Движение!$G$2:$G$5111,Тех_Движение!$D$2:$D$5111,$C265,Тех_Движение!$B$2:$B$5111,"&lt;="&amp;L$3)-$F265)))</f>
        <v>#VALUE!</v>
      </c>
      <c r="M265" s="21" t="e">
        <f>IF(OR($B265="",M$3&lt;$D265+Настройки!$B$7),0,MAX(0,$E265-MAX(0,SUMIFS(Тех_Движение!$G$2:$G$5111,Тех_Движение!$D$2:$D$5111,$C265,Тех_Движение!$B$2:$B$5111,"&lt;="&amp;M$3)-$F265)))</f>
        <v>#VALUE!</v>
      </c>
      <c r="N265" s="21" t="e">
        <f>IF(OR($B265="",N$3&lt;$D265+Настройки!$B$7),0,MAX(0,$E265-MAX(0,SUMIFS(Тех_Движение!$G$2:$G$5111,Тех_Движение!$D$2:$D$5111,$C265,Тех_Движение!$B$2:$B$5111,"&lt;="&amp;N$3)-$F265)))</f>
        <v>#VALUE!</v>
      </c>
      <c r="O265" s="21" t="e">
        <f>IF(OR($B265="",O$3&lt;$D265+Настройки!$B$7),0,MAX(0,$E265-MAX(0,SUMIFS(Тех_Движение!$G$2:$G$5111,Тех_Движение!$D$2:$D$5111,$C265,Тех_Движение!$B$2:$B$5111,"&lt;="&amp;O$3)-$F265)))</f>
        <v>#VALUE!</v>
      </c>
      <c r="P265" s="21" t="e">
        <f>IF(OR($B265="",P$3&lt;$D265+Настройки!$B$7),0,MAX(0,$E265-MAX(0,SUMIFS(Тех_Движение!$G$2:$G$5111,Тех_Движение!$D$2:$D$5111,$C265,Тех_Движение!$B$2:$B$5111,"&lt;="&amp;P$3)-$F265)))</f>
        <v>#VALUE!</v>
      </c>
      <c r="Q265" s="21" t="e">
        <f>IF(OR($B265="",Q$3&lt;$D265+Настройки!$B$7),0,MAX(0,$E265-MAX(0,SUMIFS(Тех_Движение!$G$2:$G$5111,Тех_Движение!$D$2:$D$5111,$C265,Тех_Движение!$B$2:$B$5111,"&lt;="&amp;Q$3)-$F265)))</f>
        <v>#VALUE!</v>
      </c>
      <c r="R265" s="21" t="str">
        <f t="shared" si="13"/>
        <v/>
      </c>
      <c r="S265" s="23" t="str">
        <f>IF($B265="","",VLOOKUP($C265,Настройки!$A$11:$L$17,9,FALSE))</f>
        <v/>
      </c>
      <c r="T265" s="23" t="str">
        <f t="shared" si="14"/>
        <v/>
      </c>
    </row>
    <row r="266" spans="1:20" x14ac:dyDescent="0.3">
      <c r="A266" s="20">
        <f>Тех_Движение!$A$263</f>
        <v>262</v>
      </c>
      <c r="B266" s="20" t="str">
        <f>IF(Тех_Движение!$F$263&gt;0,Тех_Движение!$I$263,"")</f>
        <v/>
      </c>
      <c r="C266" s="20" t="str">
        <f>IF($B266="","",Тех_Движение!$D$263)</f>
        <v/>
      </c>
      <c r="D266" s="9" t="str">
        <f>IF($B266="","",Тех_Движение!$B$263)</f>
        <v/>
      </c>
      <c r="E266" s="21" t="str">
        <f>IF($B266="","",Тех_Движение!$F$263)</f>
        <v/>
      </c>
      <c r="F266" s="21" t="str">
        <f>IF($B266="","",SUMIFS($E$5:$E265,$C$5:$C265,$C266))</f>
        <v/>
      </c>
      <c r="G266" s="21" t="str">
        <f>IF($B266="","",MAX(0,$E266-MAX(0,SUMIFS(Тех_Движение!$G$2:$G$5111,Тех_Движение!$D$2:$D$5111,$C266,Тех_Движение!$B$2:$B$5111,"&lt;="&amp;Настройки!$B$5-1)-$F266)))</f>
        <v/>
      </c>
      <c r="H266" s="21" t="str">
        <f>IF($B266="","",IF(AND($D266&gt;=Настройки!$B$5,$D266&lt;=Настройки!$B$6),$E266,0))</f>
        <v/>
      </c>
      <c r="I266" s="21" t="str">
        <f t="shared" si="12"/>
        <v/>
      </c>
      <c r="J266" s="21" t="str">
        <f>IF($B266="","",MAX(0,$E266-MAX(0,SUMIFS(Тех_Движение!$G$2:$G$5111,Тех_Движение!$D$2:$D$5111,$C266,Тех_Движение!$B$2:$B$5111,"&lt;="&amp;Настройки!$B$6)-$F266)))</f>
        <v/>
      </c>
      <c r="K266" s="21" t="e">
        <f>IF(OR($B266="",K$3&lt;$D266+Настройки!$B$7),0,MAX(0,$E266-MAX(0,SUMIFS(Тех_Движение!$G$2:$G$5111,Тех_Движение!$D$2:$D$5111,$C266,Тех_Движение!$B$2:$B$5111,"&lt;="&amp;K$3)-$F266)))</f>
        <v>#VALUE!</v>
      </c>
      <c r="L266" s="21" t="e">
        <f>IF(OR($B266="",L$3&lt;$D266+Настройки!$B$7),0,MAX(0,$E266-MAX(0,SUMIFS(Тех_Движение!$G$2:$G$5111,Тех_Движение!$D$2:$D$5111,$C266,Тех_Движение!$B$2:$B$5111,"&lt;="&amp;L$3)-$F266)))</f>
        <v>#VALUE!</v>
      </c>
      <c r="M266" s="21" t="e">
        <f>IF(OR($B266="",M$3&lt;$D266+Настройки!$B$7),0,MAX(0,$E266-MAX(0,SUMIFS(Тех_Движение!$G$2:$G$5111,Тех_Движение!$D$2:$D$5111,$C266,Тех_Движение!$B$2:$B$5111,"&lt;="&amp;M$3)-$F266)))</f>
        <v>#VALUE!</v>
      </c>
      <c r="N266" s="21" t="e">
        <f>IF(OR($B266="",N$3&lt;$D266+Настройки!$B$7),0,MAX(0,$E266-MAX(0,SUMIFS(Тех_Движение!$G$2:$G$5111,Тех_Движение!$D$2:$D$5111,$C266,Тех_Движение!$B$2:$B$5111,"&lt;="&amp;N$3)-$F266)))</f>
        <v>#VALUE!</v>
      </c>
      <c r="O266" s="21" t="e">
        <f>IF(OR($B266="",O$3&lt;$D266+Настройки!$B$7),0,MAX(0,$E266-MAX(0,SUMIFS(Тех_Движение!$G$2:$G$5111,Тех_Движение!$D$2:$D$5111,$C266,Тех_Движение!$B$2:$B$5111,"&lt;="&amp;O$3)-$F266)))</f>
        <v>#VALUE!</v>
      </c>
      <c r="P266" s="21" t="e">
        <f>IF(OR($B266="",P$3&lt;$D266+Настройки!$B$7),0,MAX(0,$E266-MAX(0,SUMIFS(Тех_Движение!$G$2:$G$5111,Тех_Движение!$D$2:$D$5111,$C266,Тех_Движение!$B$2:$B$5111,"&lt;="&amp;P$3)-$F266)))</f>
        <v>#VALUE!</v>
      </c>
      <c r="Q266" s="21" t="e">
        <f>IF(OR($B266="",Q$3&lt;$D266+Настройки!$B$7),0,MAX(0,$E266-MAX(0,SUMIFS(Тех_Движение!$G$2:$G$5111,Тех_Движение!$D$2:$D$5111,$C266,Тех_Движение!$B$2:$B$5111,"&lt;="&amp;Q$3)-$F266)))</f>
        <v>#VALUE!</v>
      </c>
      <c r="R266" s="21" t="str">
        <f t="shared" si="13"/>
        <v/>
      </c>
      <c r="S266" s="23" t="str">
        <f>IF($B266="","",VLOOKUP($C266,Настройки!$A$11:$L$17,9,FALSE))</f>
        <v/>
      </c>
      <c r="T266" s="23" t="str">
        <f t="shared" si="14"/>
        <v/>
      </c>
    </row>
    <row r="267" spans="1:20" x14ac:dyDescent="0.3">
      <c r="A267" s="20">
        <f>Тех_Движение!$A$264</f>
        <v>263</v>
      </c>
      <c r="B267" s="20" t="str">
        <f>IF(Тех_Движение!$F$264&gt;0,Тех_Движение!$I$264,"")</f>
        <v>dd.mm_Г 3500</v>
      </c>
      <c r="C267" s="20" t="str">
        <f>IF($B267="","",Тех_Движение!$D$264)</f>
        <v>Г 3500</v>
      </c>
      <c r="D267" s="9">
        <f>IF($B267="","",Тех_Движение!$B$264)</f>
        <v>46278</v>
      </c>
      <c r="E267" s="21">
        <f>IF($B267="","",Тех_Движение!$F$264)</f>
        <v>2</v>
      </c>
      <c r="F267" s="21">
        <f>IF($B267="","",SUMIFS($E$5:$E266,$C$5:$C266,$C267))</f>
        <v>33</v>
      </c>
      <c r="G267" s="21">
        <f>IF($B267="","",MAX(0,$E267-MAX(0,SUMIFS(Тех_Движение!$G$2:$G$5111,Тех_Движение!$D$2:$D$5111,$C267,Тех_Движение!$B$2:$B$5111,"&lt;="&amp;Настройки!$B$5-1)-$F267)))</f>
        <v>2</v>
      </c>
      <c r="H267" s="21">
        <f>IF($B267="","",IF(AND($D267&gt;=Настройки!$B$5,$D267&lt;=Настройки!$B$6),$E267,0))</f>
        <v>0</v>
      </c>
      <c r="I267" s="21">
        <f t="shared" si="12"/>
        <v>2</v>
      </c>
      <c r="J267" s="21">
        <f>IF($B267="","",MAX(0,$E267-MAX(0,SUMIFS(Тех_Движение!$G$2:$G$5111,Тех_Движение!$D$2:$D$5111,$C267,Тех_Движение!$B$2:$B$5111,"&lt;="&amp;Настройки!$B$6)-$F267)))</f>
        <v>0</v>
      </c>
      <c r="K267" s="21">
        <f>IF(OR($B267="",K$3&lt;$D267+Настройки!$B$7),0,MAX(0,$E267-MAX(0,SUMIFS(Тех_Движение!$G$2:$G$5111,Тех_Движение!$D$2:$D$5111,$C267,Тех_Движение!$B$2:$B$5111,"&lt;="&amp;K$3)-$F267)))</f>
        <v>0</v>
      </c>
      <c r="L267" s="21">
        <f>IF(OR($B267="",L$3&lt;$D267+Настройки!$B$7),0,MAX(0,$E267-MAX(0,SUMIFS(Тех_Движение!$G$2:$G$5111,Тех_Движение!$D$2:$D$5111,$C267,Тех_Движение!$B$2:$B$5111,"&lt;="&amp;L$3)-$F267)))</f>
        <v>0</v>
      </c>
      <c r="M267" s="21">
        <f>IF(OR($B267="",M$3&lt;$D267+Настройки!$B$7),0,MAX(0,$E267-MAX(0,SUMIFS(Тех_Движение!$G$2:$G$5111,Тех_Движение!$D$2:$D$5111,$C267,Тех_Движение!$B$2:$B$5111,"&lt;="&amp;M$3)-$F267)))</f>
        <v>0</v>
      </c>
      <c r="N267" s="21">
        <f>IF(OR($B267="",N$3&lt;$D267+Настройки!$B$7),0,MAX(0,$E267-MAX(0,SUMIFS(Тех_Движение!$G$2:$G$5111,Тех_Движение!$D$2:$D$5111,$C267,Тех_Движение!$B$2:$B$5111,"&lt;="&amp;N$3)-$F267)))</f>
        <v>0</v>
      </c>
      <c r="O267" s="21">
        <f>IF(OR($B267="",O$3&lt;$D267+Настройки!$B$7),0,MAX(0,$E267-MAX(0,SUMIFS(Тех_Движение!$G$2:$G$5111,Тех_Движение!$D$2:$D$5111,$C267,Тех_Движение!$B$2:$B$5111,"&lt;="&amp;O$3)-$F267)))</f>
        <v>1</v>
      </c>
      <c r="P267" s="21">
        <f>IF(OR($B267="",P$3&lt;$D267+Настройки!$B$7),0,MAX(0,$E267-MAX(0,SUMIFS(Тех_Движение!$G$2:$G$5111,Тех_Движение!$D$2:$D$5111,$C267,Тех_Движение!$B$2:$B$5111,"&lt;="&amp;P$3)-$F267)))</f>
        <v>1</v>
      </c>
      <c r="Q267" s="21">
        <f>IF(OR($B267="",Q$3&lt;$D267+Настройки!$B$7),0,MAX(0,$E267-MAX(0,SUMIFS(Тех_Движение!$G$2:$G$5111,Тех_Движение!$D$2:$D$5111,$C267,Тех_Движение!$B$2:$B$5111,"&lt;="&amp;Q$3)-$F267)))</f>
        <v>0</v>
      </c>
      <c r="R267" s="21">
        <f t="shared" si="13"/>
        <v>2</v>
      </c>
      <c r="S267" s="23">
        <f>IF($B267="","",VLOOKUP($C267,Настройки!$A$11:$L$17,9,FALSE))</f>
        <v>5</v>
      </c>
      <c r="T267" s="23">
        <f t="shared" si="14"/>
        <v>10</v>
      </c>
    </row>
    <row r="268" spans="1:20" x14ac:dyDescent="0.3">
      <c r="A268" s="20">
        <f>Тех_Движение!$A$265</f>
        <v>264</v>
      </c>
      <c r="B268" s="20" t="str">
        <f>IF(Тех_Движение!$F$265&gt;0,Тех_Движение!$I$265,"")</f>
        <v/>
      </c>
      <c r="C268" s="20" t="str">
        <f>IF($B268="","",Тех_Движение!$D$265)</f>
        <v/>
      </c>
      <c r="D268" s="9" t="str">
        <f>IF($B268="","",Тех_Движение!$B$265)</f>
        <v/>
      </c>
      <c r="E268" s="21" t="str">
        <f>IF($B268="","",Тех_Движение!$F$265)</f>
        <v/>
      </c>
      <c r="F268" s="21" t="str">
        <f>IF($B268="","",SUMIFS($E$5:$E267,$C$5:$C267,$C268))</f>
        <v/>
      </c>
      <c r="G268" s="21" t="str">
        <f>IF($B268="","",MAX(0,$E268-MAX(0,SUMIFS(Тех_Движение!$G$2:$G$5111,Тех_Движение!$D$2:$D$5111,$C268,Тех_Движение!$B$2:$B$5111,"&lt;="&amp;Настройки!$B$5-1)-$F268)))</f>
        <v/>
      </c>
      <c r="H268" s="21" t="str">
        <f>IF($B268="","",IF(AND($D268&gt;=Настройки!$B$5,$D268&lt;=Настройки!$B$6),$E268,0))</f>
        <v/>
      </c>
      <c r="I268" s="21" t="str">
        <f t="shared" si="12"/>
        <v/>
      </c>
      <c r="J268" s="21" t="str">
        <f>IF($B268="","",MAX(0,$E268-MAX(0,SUMIFS(Тех_Движение!$G$2:$G$5111,Тех_Движение!$D$2:$D$5111,$C268,Тех_Движение!$B$2:$B$5111,"&lt;="&amp;Настройки!$B$6)-$F268)))</f>
        <v/>
      </c>
      <c r="K268" s="21" t="e">
        <f>IF(OR($B268="",K$3&lt;$D268+Настройки!$B$7),0,MAX(0,$E268-MAX(0,SUMIFS(Тех_Движение!$G$2:$G$5111,Тех_Движение!$D$2:$D$5111,$C268,Тех_Движение!$B$2:$B$5111,"&lt;="&amp;K$3)-$F268)))</f>
        <v>#VALUE!</v>
      </c>
      <c r="L268" s="21" t="e">
        <f>IF(OR($B268="",L$3&lt;$D268+Настройки!$B$7),0,MAX(0,$E268-MAX(0,SUMIFS(Тех_Движение!$G$2:$G$5111,Тех_Движение!$D$2:$D$5111,$C268,Тех_Движение!$B$2:$B$5111,"&lt;="&amp;L$3)-$F268)))</f>
        <v>#VALUE!</v>
      </c>
      <c r="M268" s="21" t="e">
        <f>IF(OR($B268="",M$3&lt;$D268+Настройки!$B$7),0,MAX(0,$E268-MAX(0,SUMIFS(Тех_Движение!$G$2:$G$5111,Тех_Движение!$D$2:$D$5111,$C268,Тех_Движение!$B$2:$B$5111,"&lt;="&amp;M$3)-$F268)))</f>
        <v>#VALUE!</v>
      </c>
      <c r="N268" s="21" t="e">
        <f>IF(OR($B268="",N$3&lt;$D268+Настройки!$B$7),0,MAX(0,$E268-MAX(0,SUMIFS(Тех_Движение!$G$2:$G$5111,Тех_Движение!$D$2:$D$5111,$C268,Тех_Движение!$B$2:$B$5111,"&lt;="&amp;N$3)-$F268)))</f>
        <v>#VALUE!</v>
      </c>
      <c r="O268" s="21" t="e">
        <f>IF(OR($B268="",O$3&lt;$D268+Настройки!$B$7),0,MAX(0,$E268-MAX(0,SUMIFS(Тех_Движение!$G$2:$G$5111,Тех_Движение!$D$2:$D$5111,$C268,Тех_Движение!$B$2:$B$5111,"&lt;="&amp;O$3)-$F268)))</f>
        <v>#VALUE!</v>
      </c>
      <c r="P268" s="21" t="e">
        <f>IF(OR($B268="",P$3&lt;$D268+Настройки!$B$7),0,MAX(0,$E268-MAX(0,SUMIFS(Тех_Движение!$G$2:$G$5111,Тех_Движение!$D$2:$D$5111,$C268,Тех_Движение!$B$2:$B$5111,"&lt;="&amp;P$3)-$F268)))</f>
        <v>#VALUE!</v>
      </c>
      <c r="Q268" s="21" t="e">
        <f>IF(OR($B268="",Q$3&lt;$D268+Настройки!$B$7),0,MAX(0,$E268-MAX(0,SUMIFS(Тех_Движение!$G$2:$G$5111,Тех_Движение!$D$2:$D$5111,$C268,Тех_Движение!$B$2:$B$5111,"&lt;="&amp;Q$3)-$F268)))</f>
        <v>#VALUE!</v>
      </c>
      <c r="R268" s="21" t="str">
        <f t="shared" si="13"/>
        <v/>
      </c>
      <c r="S268" s="23" t="str">
        <f>IF($B268="","",VLOOKUP($C268,Настройки!$A$11:$L$17,9,FALSE))</f>
        <v/>
      </c>
      <c r="T268" s="23" t="str">
        <f t="shared" si="14"/>
        <v/>
      </c>
    </row>
    <row r="269" spans="1:20" x14ac:dyDescent="0.3">
      <c r="A269" s="20">
        <f>Тех_Движение!$A$266</f>
        <v>265</v>
      </c>
      <c r="B269" s="20" t="str">
        <f>IF(Тех_Движение!$F$266&gt;0,Тех_Движение!$I$266,"")</f>
        <v/>
      </c>
      <c r="C269" s="20" t="str">
        <f>IF($B269="","",Тех_Движение!$D$266)</f>
        <v/>
      </c>
      <c r="D269" s="9" t="str">
        <f>IF($B269="","",Тех_Движение!$B$266)</f>
        <v/>
      </c>
      <c r="E269" s="21" t="str">
        <f>IF($B269="","",Тех_Движение!$F$266)</f>
        <v/>
      </c>
      <c r="F269" s="21" t="str">
        <f>IF($B269="","",SUMIFS($E$5:$E268,$C$5:$C268,$C269))</f>
        <v/>
      </c>
      <c r="G269" s="21" t="str">
        <f>IF($B269="","",MAX(0,$E269-MAX(0,SUMIFS(Тех_Движение!$G$2:$G$5111,Тех_Движение!$D$2:$D$5111,$C269,Тех_Движение!$B$2:$B$5111,"&lt;="&amp;Настройки!$B$5-1)-$F269)))</f>
        <v/>
      </c>
      <c r="H269" s="21" t="str">
        <f>IF($B269="","",IF(AND($D269&gt;=Настройки!$B$5,$D269&lt;=Настройки!$B$6),$E269,0))</f>
        <v/>
      </c>
      <c r="I269" s="21" t="str">
        <f t="shared" si="12"/>
        <v/>
      </c>
      <c r="J269" s="21" t="str">
        <f>IF($B269="","",MAX(0,$E269-MAX(0,SUMIFS(Тех_Движение!$G$2:$G$5111,Тех_Движение!$D$2:$D$5111,$C269,Тех_Движение!$B$2:$B$5111,"&lt;="&amp;Настройки!$B$6)-$F269)))</f>
        <v/>
      </c>
      <c r="K269" s="21" t="e">
        <f>IF(OR($B269="",K$3&lt;$D269+Настройки!$B$7),0,MAX(0,$E269-MAX(0,SUMIFS(Тех_Движение!$G$2:$G$5111,Тех_Движение!$D$2:$D$5111,$C269,Тех_Движение!$B$2:$B$5111,"&lt;="&amp;K$3)-$F269)))</f>
        <v>#VALUE!</v>
      </c>
      <c r="L269" s="21" t="e">
        <f>IF(OR($B269="",L$3&lt;$D269+Настройки!$B$7),0,MAX(0,$E269-MAX(0,SUMIFS(Тех_Движение!$G$2:$G$5111,Тех_Движение!$D$2:$D$5111,$C269,Тех_Движение!$B$2:$B$5111,"&lt;="&amp;L$3)-$F269)))</f>
        <v>#VALUE!</v>
      </c>
      <c r="M269" s="21" t="e">
        <f>IF(OR($B269="",M$3&lt;$D269+Настройки!$B$7),0,MAX(0,$E269-MAX(0,SUMIFS(Тех_Движение!$G$2:$G$5111,Тех_Движение!$D$2:$D$5111,$C269,Тех_Движение!$B$2:$B$5111,"&lt;="&amp;M$3)-$F269)))</f>
        <v>#VALUE!</v>
      </c>
      <c r="N269" s="21" t="e">
        <f>IF(OR($B269="",N$3&lt;$D269+Настройки!$B$7),0,MAX(0,$E269-MAX(0,SUMIFS(Тех_Движение!$G$2:$G$5111,Тех_Движение!$D$2:$D$5111,$C269,Тех_Движение!$B$2:$B$5111,"&lt;="&amp;N$3)-$F269)))</f>
        <v>#VALUE!</v>
      </c>
      <c r="O269" s="21" t="e">
        <f>IF(OR($B269="",O$3&lt;$D269+Настройки!$B$7),0,MAX(0,$E269-MAX(0,SUMIFS(Тех_Движение!$G$2:$G$5111,Тех_Движение!$D$2:$D$5111,$C269,Тех_Движение!$B$2:$B$5111,"&lt;="&amp;O$3)-$F269)))</f>
        <v>#VALUE!</v>
      </c>
      <c r="P269" s="21" t="e">
        <f>IF(OR($B269="",P$3&lt;$D269+Настройки!$B$7),0,MAX(0,$E269-MAX(0,SUMIFS(Тех_Движение!$G$2:$G$5111,Тех_Движение!$D$2:$D$5111,$C269,Тех_Движение!$B$2:$B$5111,"&lt;="&amp;P$3)-$F269)))</f>
        <v>#VALUE!</v>
      </c>
      <c r="Q269" s="21" t="e">
        <f>IF(OR($B269="",Q$3&lt;$D269+Настройки!$B$7),0,MAX(0,$E269-MAX(0,SUMIFS(Тех_Движение!$G$2:$G$5111,Тех_Движение!$D$2:$D$5111,$C269,Тех_Движение!$B$2:$B$5111,"&lt;="&amp;Q$3)-$F269)))</f>
        <v>#VALUE!</v>
      </c>
      <c r="R269" s="21" t="str">
        <f t="shared" si="13"/>
        <v/>
      </c>
      <c r="S269" s="23" t="str">
        <f>IF($B269="","",VLOOKUP($C269,Настройки!$A$11:$L$17,9,FALSE))</f>
        <v/>
      </c>
      <c r="T269" s="23" t="str">
        <f t="shared" si="14"/>
        <v/>
      </c>
    </row>
    <row r="270" spans="1:20" x14ac:dyDescent="0.3">
      <c r="A270" s="20">
        <f>Тех_Движение!$A$267</f>
        <v>266</v>
      </c>
      <c r="B270" s="20" t="str">
        <f>IF(Тех_Движение!$F$267&gt;0,Тех_Движение!$I$267,"")</f>
        <v/>
      </c>
      <c r="C270" s="20" t="str">
        <f>IF($B270="","",Тех_Движение!$D$267)</f>
        <v/>
      </c>
      <c r="D270" s="9" t="str">
        <f>IF($B270="","",Тех_Движение!$B$267)</f>
        <v/>
      </c>
      <c r="E270" s="21" t="str">
        <f>IF($B270="","",Тех_Движение!$F$267)</f>
        <v/>
      </c>
      <c r="F270" s="21" t="str">
        <f>IF($B270="","",SUMIFS($E$5:$E269,$C$5:$C269,$C270))</f>
        <v/>
      </c>
      <c r="G270" s="21" t="str">
        <f>IF($B270="","",MAX(0,$E270-MAX(0,SUMIFS(Тех_Движение!$G$2:$G$5111,Тех_Движение!$D$2:$D$5111,$C270,Тех_Движение!$B$2:$B$5111,"&lt;="&amp;Настройки!$B$5-1)-$F270)))</f>
        <v/>
      </c>
      <c r="H270" s="21" t="str">
        <f>IF($B270="","",IF(AND($D270&gt;=Настройки!$B$5,$D270&lt;=Настройки!$B$6),$E270,0))</f>
        <v/>
      </c>
      <c r="I270" s="21" t="str">
        <f t="shared" si="12"/>
        <v/>
      </c>
      <c r="J270" s="21" t="str">
        <f>IF($B270="","",MAX(0,$E270-MAX(0,SUMIFS(Тех_Движение!$G$2:$G$5111,Тех_Движение!$D$2:$D$5111,$C270,Тех_Движение!$B$2:$B$5111,"&lt;="&amp;Настройки!$B$6)-$F270)))</f>
        <v/>
      </c>
      <c r="K270" s="21" t="e">
        <f>IF(OR($B270="",K$3&lt;$D270+Настройки!$B$7),0,MAX(0,$E270-MAX(0,SUMIFS(Тех_Движение!$G$2:$G$5111,Тех_Движение!$D$2:$D$5111,$C270,Тех_Движение!$B$2:$B$5111,"&lt;="&amp;K$3)-$F270)))</f>
        <v>#VALUE!</v>
      </c>
      <c r="L270" s="21" t="e">
        <f>IF(OR($B270="",L$3&lt;$D270+Настройки!$B$7),0,MAX(0,$E270-MAX(0,SUMIFS(Тех_Движение!$G$2:$G$5111,Тех_Движение!$D$2:$D$5111,$C270,Тех_Движение!$B$2:$B$5111,"&lt;="&amp;L$3)-$F270)))</f>
        <v>#VALUE!</v>
      </c>
      <c r="M270" s="21" t="e">
        <f>IF(OR($B270="",M$3&lt;$D270+Настройки!$B$7),0,MAX(0,$E270-MAX(0,SUMIFS(Тех_Движение!$G$2:$G$5111,Тех_Движение!$D$2:$D$5111,$C270,Тех_Движение!$B$2:$B$5111,"&lt;="&amp;M$3)-$F270)))</f>
        <v>#VALUE!</v>
      </c>
      <c r="N270" s="21" t="e">
        <f>IF(OR($B270="",N$3&lt;$D270+Настройки!$B$7),0,MAX(0,$E270-MAX(0,SUMIFS(Тех_Движение!$G$2:$G$5111,Тех_Движение!$D$2:$D$5111,$C270,Тех_Движение!$B$2:$B$5111,"&lt;="&amp;N$3)-$F270)))</f>
        <v>#VALUE!</v>
      </c>
      <c r="O270" s="21" t="e">
        <f>IF(OR($B270="",O$3&lt;$D270+Настройки!$B$7),0,MAX(0,$E270-MAX(0,SUMIFS(Тех_Движение!$G$2:$G$5111,Тех_Движение!$D$2:$D$5111,$C270,Тех_Движение!$B$2:$B$5111,"&lt;="&amp;O$3)-$F270)))</f>
        <v>#VALUE!</v>
      </c>
      <c r="P270" s="21" t="e">
        <f>IF(OR($B270="",P$3&lt;$D270+Настройки!$B$7),0,MAX(0,$E270-MAX(0,SUMIFS(Тех_Движение!$G$2:$G$5111,Тех_Движение!$D$2:$D$5111,$C270,Тех_Движение!$B$2:$B$5111,"&lt;="&amp;P$3)-$F270)))</f>
        <v>#VALUE!</v>
      </c>
      <c r="Q270" s="21" t="e">
        <f>IF(OR($B270="",Q$3&lt;$D270+Настройки!$B$7),0,MAX(0,$E270-MAX(0,SUMIFS(Тех_Движение!$G$2:$G$5111,Тех_Движение!$D$2:$D$5111,$C270,Тех_Движение!$B$2:$B$5111,"&lt;="&amp;Q$3)-$F270)))</f>
        <v>#VALUE!</v>
      </c>
      <c r="R270" s="21" t="str">
        <f t="shared" si="13"/>
        <v/>
      </c>
      <c r="S270" s="23" t="str">
        <f>IF($B270="","",VLOOKUP($C270,Настройки!$A$11:$L$17,9,FALSE))</f>
        <v/>
      </c>
      <c r="T270" s="23" t="str">
        <f t="shared" si="14"/>
        <v/>
      </c>
    </row>
    <row r="271" spans="1:20" x14ac:dyDescent="0.3">
      <c r="A271" s="20">
        <f>Тех_Движение!$A$268</f>
        <v>267</v>
      </c>
      <c r="B271" s="20" t="str">
        <f>IF(Тех_Движение!$F$268&gt;0,Тех_Движение!$I$268,"")</f>
        <v/>
      </c>
      <c r="C271" s="20" t="str">
        <f>IF($B271="","",Тех_Движение!$D$268)</f>
        <v/>
      </c>
      <c r="D271" s="9" t="str">
        <f>IF($B271="","",Тех_Движение!$B$268)</f>
        <v/>
      </c>
      <c r="E271" s="21" t="str">
        <f>IF($B271="","",Тех_Движение!$F$268)</f>
        <v/>
      </c>
      <c r="F271" s="21" t="str">
        <f>IF($B271="","",SUMIFS($E$5:$E270,$C$5:$C270,$C271))</f>
        <v/>
      </c>
      <c r="G271" s="21" t="str">
        <f>IF($B271="","",MAX(0,$E271-MAX(0,SUMIFS(Тех_Движение!$G$2:$G$5111,Тех_Движение!$D$2:$D$5111,$C271,Тех_Движение!$B$2:$B$5111,"&lt;="&amp;Настройки!$B$5-1)-$F271)))</f>
        <v/>
      </c>
      <c r="H271" s="21" t="str">
        <f>IF($B271="","",IF(AND($D271&gt;=Настройки!$B$5,$D271&lt;=Настройки!$B$6),$E271,0))</f>
        <v/>
      </c>
      <c r="I271" s="21" t="str">
        <f t="shared" si="12"/>
        <v/>
      </c>
      <c r="J271" s="21" t="str">
        <f>IF($B271="","",MAX(0,$E271-MAX(0,SUMIFS(Тех_Движение!$G$2:$G$5111,Тех_Движение!$D$2:$D$5111,$C271,Тех_Движение!$B$2:$B$5111,"&lt;="&amp;Настройки!$B$6)-$F271)))</f>
        <v/>
      </c>
      <c r="K271" s="21" t="e">
        <f>IF(OR($B271="",K$3&lt;$D271+Настройки!$B$7),0,MAX(0,$E271-MAX(0,SUMIFS(Тех_Движение!$G$2:$G$5111,Тех_Движение!$D$2:$D$5111,$C271,Тех_Движение!$B$2:$B$5111,"&lt;="&amp;K$3)-$F271)))</f>
        <v>#VALUE!</v>
      </c>
      <c r="L271" s="21" t="e">
        <f>IF(OR($B271="",L$3&lt;$D271+Настройки!$B$7),0,MAX(0,$E271-MAX(0,SUMIFS(Тех_Движение!$G$2:$G$5111,Тех_Движение!$D$2:$D$5111,$C271,Тех_Движение!$B$2:$B$5111,"&lt;="&amp;L$3)-$F271)))</f>
        <v>#VALUE!</v>
      </c>
      <c r="M271" s="21" t="e">
        <f>IF(OR($B271="",M$3&lt;$D271+Настройки!$B$7),0,MAX(0,$E271-MAX(0,SUMIFS(Тех_Движение!$G$2:$G$5111,Тех_Движение!$D$2:$D$5111,$C271,Тех_Движение!$B$2:$B$5111,"&lt;="&amp;M$3)-$F271)))</f>
        <v>#VALUE!</v>
      </c>
      <c r="N271" s="21" t="e">
        <f>IF(OR($B271="",N$3&lt;$D271+Настройки!$B$7),0,MAX(0,$E271-MAX(0,SUMIFS(Тех_Движение!$G$2:$G$5111,Тех_Движение!$D$2:$D$5111,$C271,Тех_Движение!$B$2:$B$5111,"&lt;="&amp;N$3)-$F271)))</f>
        <v>#VALUE!</v>
      </c>
      <c r="O271" s="21" t="e">
        <f>IF(OR($B271="",O$3&lt;$D271+Настройки!$B$7),0,MAX(0,$E271-MAX(0,SUMIFS(Тех_Движение!$G$2:$G$5111,Тех_Движение!$D$2:$D$5111,$C271,Тех_Движение!$B$2:$B$5111,"&lt;="&amp;O$3)-$F271)))</f>
        <v>#VALUE!</v>
      </c>
      <c r="P271" s="21" t="e">
        <f>IF(OR($B271="",P$3&lt;$D271+Настройки!$B$7),0,MAX(0,$E271-MAX(0,SUMIFS(Тех_Движение!$G$2:$G$5111,Тех_Движение!$D$2:$D$5111,$C271,Тех_Движение!$B$2:$B$5111,"&lt;="&amp;P$3)-$F271)))</f>
        <v>#VALUE!</v>
      </c>
      <c r="Q271" s="21" t="e">
        <f>IF(OR($B271="",Q$3&lt;$D271+Настройки!$B$7),0,MAX(0,$E271-MAX(0,SUMIFS(Тех_Движение!$G$2:$G$5111,Тех_Движение!$D$2:$D$5111,$C271,Тех_Движение!$B$2:$B$5111,"&lt;="&amp;Q$3)-$F271)))</f>
        <v>#VALUE!</v>
      </c>
      <c r="R271" s="21" t="str">
        <f t="shared" si="13"/>
        <v/>
      </c>
      <c r="S271" s="23" t="str">
        <f>IF($B271="","",VLOOKUP($C271,Настройки!$A$11:$L$17,9,FALSE))</f>
        <v/>
      </c>
      <c r="T271" s="23" t="str">
        <f t="shared" si="14"/>
        <v/>
      </c>
    </row>
    <row r="272" spans="1:20" x14ac:dyDescent="0.3">
      <c r="A272" s="20">
        <f>Тех_Движение!$A$269</f>
        <v>268</v>
      </c>
      <c r="B272" s="20" t="str">
        <f>IF(Тех_Движение!$F$269&gt;0,Тех_Движение!$I$269,"")</f>
        <v>dd.mm_АК-15</v>
      </c>
      <c r="C272" s="20" t="str">
        <f>IF($B272="","",Тех_Движение!$D$269)</f>
        <v>АК-15</v>
      </c>
      <c r="D272" s="9">
        <f>IF($B272="","",Тех_Движение!$B$269)</f>
        <v>46279</v>
      </c>
      <c r="E272" s="21">
        <f>IF($B272="","",Тех_Движение!$F$269)</f>
        <v>15</v>
      </c>
      <c r="F272" s="21">
        <f>IF($B272="","",SUMIFS($E$5:$E271,$C$5:$C271,$C272))</f>
        <v>59</v>
      </c>
      <c r="G272" s="21">
        <f>IF($B272="","",MAX(0,$E272-MAX(0,SUMIFS(Тех_Движение!$G$2:$G$5111,Тех_Движение!$D$2:$D$5111,$C272,Тех_Движение!$B$2:$B$5111,"&lt;="&amp;Настройки!$B$5-1)-$F272)))</f>
        <v>15</v>
      </c>
      <c r="H272" s="21">
        <f>IF($B272="","",IF(AND($D272&gt;=Настройки!$B$5,$D272&lt;=Настройки!$B$6),$E272,0))</f>
        <v>15</v>
      </c>
      <c r="I272" s="21">
        <f t="shared" si="12"/>
        <v>15</v>
      </c>
      <c r="J272" s="21">
        <f>IF($B272="","",MAX(0,$E272-MAX(0,SUMIFS(Тех_Движение!$G$2:$G$5111,Тех_Движение!$D$2:$D$5111,$C272,Тех_Движение!$B$2:$B$5111,"&lt;="&amp;Настройки!$B$6)-$F272)))</f>
        <v>15</v>
      </c>
      <c r="K272" s="21">
        <f>IF(OR($B272="",K$3&lt;$D272+Настройки!$B$7),0,MAX(0,$E272-MAX(0,SUMIFS(Тех_Движение!$G$2:$G$5111,Тех_Движение!$D$2:$D$5111,$C272,Тех_Движение!$B$2:$B$5111,"&lt;="&amp;K$3)-$F272)))</f>
        <v>0</v>
      </c>
      <c r="L272" s="21">
        <f>IF(OR($B272="",L$3&lt;$D272+Настройки!$B$7),0,MAX(0,$E272-MAX(0,SUMIFS(Тех_Движение!$G$2:$G$5111,Тех_Движение!$D$2:$D$5111,$C272,Тех_Движение!$B$2:$B$5111,"&lt;="&amp;L$3)-$F272)))</f>
        <v>0</v>
      </c>
      <c r="M272" s="21">
        <f>IF(OR($B272="",M$3&lt;$D272+Настройки!$B$7),0,MAX(0,$E272-MAX(0,SUMIFS(Тех_Движение!$G$2:$G$5111,Тех_Движение!$D$2:$D$5111,$C272,Тех_Движение!$B$2:$B$5111,"&lt;="&amp;M$3)-$F272)))</f>
        <v>0</v>
      </c>
      <c r="N272" s="21">
        <f>IF(OR($B272="",N$3&lt;$D272+Настройки!$B$7),0,MAX(0,$E272-MAX(0,SUMIFS(Тех_Движение!$G$2:$G$5111,Тех_Движение!$D$2:$D$5111,$C272,Тех_Движение!$B$2:$B$5111,"&lt;="&amp;N$3)-$F272)))</f>
        <v>0</v>
      </c>
      <c r="O272" s="21">
        <f>IF(OR($B272="",O$3&lt;$D272+Настройки!$B$7),0,MAX(0,$E272-MAX(0,SUMIFS(Тех_Движение!$G$2:$G$5111,Тех_Движение!$D$2:$D$5111,$C272,Тех_Движение!$B$2:$B$5111,"&lt;="&amp;O$3)-$F272)))</f>
        <v>0</v>
      </c>
      <c r="P272" s="21">
        <f>IF(OR($B272="",P$3&lt;$D272+Настройки!$B$7),0,MAX(0,$E272-MAX(0,SUMIFS(Тех_Движение!$G$2:$G$5111,Тех_Движение!$D$2:$D$5111,$C272,Тех_Движение!$B$2:$B$5111,"&lt;="&amp;P$3)-$F272)))</f>
        <v>15</v>
      </c>
      <c r="Q272" s="21">
        <f>IF(OR($B272="",Q$3&lt;$D272+Настройки!$B$7),0,MAX(0,$E272-MAX(0,SUMIFS(Тех_Движение!$G$2:$G$5111,Тех_Движение!$D$2:$D$5111,$C272,Тех_Движение!$B$2:$B$5111,"&lt;="&amp;Q$3)-$F272)))</f>
        <v>15</v>
      </c>
      <c r="R272" s="21">
        <f t="shared" si="13"/>
        <v>30</v>
      </c>
      <c r="S272" s="23">
        <f>IF($B272="","",VLOOKUP($C272,Настройки!$A$11:$L$17,9,FALSE))</f>
        <v>0.35714285714285721</v>
      </c>
      <c r="T272" s="23">
        <f t="shared" si="14"/>
        <v>10.714285714285715</v>
      </c>
    </row>
    <row r="273" spans="1:20" x14ac:dyDescent="0.3">
      <c r="A273" s="20">
        <f>Тех_Движение!$A$270</f>
        <v>269</v>
      </c>
      <c r="B273" s="20" t="str">
        <f>IF(Тех_Движение!$F$270&gt;0,Тех_Движение!$I$270,"")</f>
        <v/>
      </c>
      <c r="C273" s="20" t="str">
        <f>IF($B273="","",Тех_Движение!$D$270)</f>
        <v/>
      </c>
      <c r="D273" s="9" t="str">
        <f>IF($B273="","",Тех_Движение!$B$270)</f>
        <v/>
      </c>
      <c r="E273" s="21" t="str">
        <f>IF($B273="","",Тех_Движение!$F$270)</f>
        <v/>
      </c>
      <c r="F273" s="21" t="str">
        <f>IF($B273="","",SUMIFS($E$5:$E272,$C$5:$C272,$C273))</f>
        <v/>
      </c>
      <c r="G273" s="21" t="str">
        <f>IF($B273="","",MAX(0,$E273-MAX(0,SUMIFS(Тех_Движение!$G$2:$G$5111,Тех_Движение!$D$2:$D$5111,$C273,Тех_Движение!$B$2:$B$5111,"&lt;="&amp;Настройки!$B$5-1)-$F273)))</f>
        <v/>
      </c>
      <c r="H273" s="21" t="str">
        <f>IF($B273="","",IF(AND($D273&gt;=Настройки!$B$5,$D273&lt;=Настройки!$B$6),$E273,0))</f>
        <v/>
      </c>
      <c r="I273" s="21" t="str">
        <f t="shared" si="12"/>
        <v/>
      </c>
      <c r="J273" s="21" t="str">
        <f>IF($B273="","",MAX(0,$E273-MAX(0,SUMIFS(Тех_Движение!$G$2:$G$5111,Тех_Движение!$D$2:$D$5111,$C273,Тех_Движение!$B$2:$B$5111,"&lt;="&amp;Настройки!$B$6)-$F273)))</f>
        <v/>
      </c>
      <c r="K273" s="21" t="e">
        <f>IF(OR($B273="",K$3&lt;$D273+Настройки!$B$7),0,MAX(0,$E273-MAX(0,SUMIFS(Тех_Движение!$G$2:$G$5111,Тех_Движение!$D$2:$D$5111,$C273,Тех_Движение!$B$2:$B$5111,"&lt;="&amp;K$3)-$F273)))</f>
        <v>#VALUE!</v>
      </c>
      <c r="L273" s="21" t="e">
        <f>IF(OR($B273="",L$3&lt;$D273+Настройки!$B$7),0,MAX(0,$E273-MAX(0,SUMIFS(Тех_Движение!$G$2:$G$5111,Тех_Движение!$D$2:$D$5111,$C273,Тех_Движение!$B$2:$B$5111,"&lt;="&amp;L$3)-$F273)))</f>
        <v>#VALUE!</v>
      </c>
      <c r="M273" s="21" t="e">
        <f>IF(OR($B273="",M$3&lt;$D273+Настройки!$B$7),0,MAX(0,$E273-MAX(0,SUMIFS(Тех_Движение!$G$2:$G$5111,Тех_Движение!$D$2:$D$5111,$C273,Тех_Движение!$B$2:$B$5111,"&lt;="&amp;M$3)-$F273)))</f>
        <v>#VALUE!</v>
      </c>
      <c r="N273" s="21" t="e">
        <f>IF(OR($B273="",N$3&lt;$D273+Настройки!$B$7),0,MAX(0,$E273-MAX(0,SUMIFS(Тех_Движение!$G$2:$G$5111,Тех_Движение!$D$2:$D$5111,$C273,Тех_Движение!$B$2:$B$5111,"&lt;="&amp;N$3)-$F273)))</f>
        <v>#VALUE!</v>
      </c>
      <c r="O273" s="21" t="e">
        <f>IF(OR($B273="",O$3&lt;$D273+Настройки!$B$7),0,MAX(0,$E273-MAX(0,SUMIFS(Тех_Движение!$G$2:$G$5111,Тех_Движение!$D$2:$D$5111,$C273,Тех_Движение!$B$2:$B$5111,"&lt;="&amp;O$3)-$F273)))</f>
        <v>#VALUE!</v>
      </c>
      <c r="P273" s="21" t="e">
        <f>IF(OR($B273="",P$3&lt;$D273+Настройки!$B$7),0,MAX(0,$E273-MAX(0,SUMIFS(Тех_Движение!$G$2:$G$5111,Тех_Движение!$D$2:$D$5111,$C273,Тех_Движение!$B$2:$B$5111,"&lt;="&amp;P$3)-$F273)))</f>
        <v>#VALUE!</v>
      </c>
      <c r="Q273" s="21" t="e">
        <f>IF(OR($B273="",Q$3&lt;$D273+Настройки!$B$7),0,MAX(0,$E273-MAX(0,SUMIFS(Тех_Движение!$G$2:$G$5111,Тех_Движение!$D$2:$D$5111,$C273,Тех_Движение!$B$2:$B$5111,"&lt;="&amp;Q$3)-$F273)))</f>
        <v>#VALUE!</v>
      </c>
      <c r="R273" s="21" t="str">
        <f t="shared" si="13"/>
        <v/>
      </c>
      <c r="S273" s="23" t="str">
        <f>IF($B273="","",VLOOKUP($C273,Настройки!$A$11:$L$17,9,FALSE))</f>
        <v/>
      </c>
      <c r="T273" s="23" t="str">
        <f t="shared" si="14"/>
        <v/>
      </c>
    </row>
    <row r="274" spans="1:20" x14ac:dyDescent="0.3">
      <c r="A274" s="20">
        <f>Тех_Движение!$A$271</f>
        <v>270</v>
      </c>
      <c r="B274" s="20" t="str">
        <f>IF(Тех_Движение!$F$271&gt;0,Тех_Движение!$I$271,"")</f>
        <v>dd.mm_Г 3500</v>
      </c>
      <c r="C274" s="20" t="str">
        <f>IF($B274="","",Тех_Движение!$D$271)</f>
        <v>Г 3500</v>
      </c>
      <c r="D274" s="9">
        <f>IF($B274="","",Тех_Движение!$B$271)</f>
        <v>46279</v>
      </c>
      <c r="E274" s="21">
        <f>IF($B274="","",Тех_Движение!$F$271)</f>
        <v>14</v>
      </c>
      <c r="F274" s="21">
        <f>IF($B274="","",SUMIFS($E$5:$E273,$C$5:$C273,$C274))</f>
        <v>35</v>
      </c>
      <c r="G274" s="21">
        <f>IF($B274="","",MAX(0,$E274-MAX(0,SUMIFS(Тех_Движение!$G$2:$G$5111,Тех_Движение!$D$2:$D$5111,$C274,Тех_Движение!$B$2:$B$5111,"&lt;="&amp;Настройки!$B$5-1)-$F274)))</f>
        <v>14</v>
      </c>
      <c r="H274" s="21">
        <f>IF($B274="","",IF(AND($D274&gt;=Настройки!$B$5,$D274&lt;=Настройки!$B$6),$E274,0))</f>
        <v>14</v>
      </c>
      <c r="I274" s="21">
        <f t="shared" si="12"/>
        <v>15</v>
      </c>
      <c r="J274" s="21">
        <f>IF($B274="","",MAX(0,$E274-MAX(0,SUMIFS(Тех_Движение!$G$2:$G$5111,Тех_Движение!$D$2:$D$5111,$C274,Тех_Движение!$B$2:$B$5111,"&lt;="&amp;Настройки!$B$6)-$F274)))</f>
        <v>13</v>
      </c>
      <c r="K274" s="21">
        <f>IF(OR($B274="",K$3&lt;$D274+Настройки!$B$7),0,MAX(0,$E274-MAX(0,SUMIFS(Тех_Движение!$G$2:$G$5111,Тех_Движение!$D$2:$D$5111,$C274,Тех_Движение!$B$2:$B$5111,"&lt;="&amp;K$3)-$F274)))</f>
        <v>0</v>
      </c>
      <c r="L274" s="21">
        <f>IF(OR($B274="",L$3&lt;$D274+Настройки!$B$7),0,MAX(0,$E274-MAX(0,SUMIFS(Тех_Движение!$G$2:$G$5111,Тех_Движение!$D$2:$D$5111,$C274,Тех_Движение!$B$2:$B$5111,"&lt;="&amp;L$3)-$F274)))</f>
        <v>0</v>
      </c>
      <c r="M274" s="21">
        <f>IF(OR($B274="",M$3&lt;$D274+Настройки!$B$7),0,MAX(0,$E274-MAX(0,SUMIFS(Тех_Движение!$G$2:$G$5111,Тех_Движение!$D$2:$D$5111,$C274,Тех_Движение!$B$2:$B$5111,"&lt;="&amp;M$3)-$F274)))</f>
        <v>0</v>
      </c>
      <c r="N274" s="21">
        <f>IF(OR($B274="",N$3&lt;$D274+Настройки!$B$7),0,MAX(0,$E274-MAX(0,SUMIFS(Тех_Движение!$G$2:$G$5111,Тех_Движение!$D$2:$D$5111,$C274,Тех_Движение!$B$2:$B$5111,"&lt;="&amp;N$3)-$F274)))</f>
        <v>0</v>
      </c>
      <c r="O274" s="21">
        <f>IF(OR($B274="",O$3&lt;$D274+Настройки!$B$7),0,MAX(0,$E274-MAX(0,SUMIFS(Тех_Движение!$G$2:$G$5111,Тех_Движение!$D$2:$D$5111,$C274,Тех_Движение!$B$2:$B$5111,"&lt;="&amp;O$3)-$F274)))</f>
        <v>0</v>
      </c>
      <c r="P274" s="21">
        <f>IF(OR($B274="",P$3&lt;$D274+Настройки!$B$7),0,MAX(0,$E274-MAX(0,SUMIFS(Тех_Движение!$G$2:$G$5111,Тех_Движение!$D$2:$D$5111,$C274,Тех_Движение!$B$2:$B$5111,"&lt;="&amp;P$3)-$F274)))</f>
        <v>14</v>
      </c>
      <c r="Q274" s="21">
        <f>IF(OR($B274="",Q$3&lt;$D274+Настройки!$B$7),0,MAX(0,$E274-MAX(0,SUMIFS(Тех_Движение!$G$2:$G$5111,Тех_Движение!$D$2:$D$5111,$C274,Тех_Движение!$B$2:$B$5111,"&lt;="&amp;Q$3)-$F274)))</f>
        <v>13</v>
      </c>
      <c r="R274" s="21">
        <f t="shared" si="13"/>
        <v>27</v>
      </c>
      <c r="S274" s="23">
        <f>IF($B274="","",VLOOKUP($C274,Настройки!$A$11:$L$17,9,FALSE))</f>
        <v>5</v>
      </c>
      <c r="T274" s="23">
        <f t="shared" si="14"/>
        <v>135</v>
      </c>
    </row>
    <row r="275" spans="1:20" x14ac:dyDescent="0.3">
      <c r="A275" s="20">
        <f>Тех_Движение!$A$272</f>
        <v>271</v>
      </c>
      <c r="B275" s="20" t="str">
        <f>IF(Тех_Движение!$F$272&gt;0,Тех_Движение!$I$272,"")</f>
        <v/>
      </c>
      <c r="C275" s="20" t="str">
        <f>IF($B275="","",Тех_Движение!$D$272)</f>
        <v/>
      </c>
      <c r="D275" s="9" t="str">
        <f>IF($B275="","",Тех_Движение!$B$272)</f>
        <v/>
      </c>
      <c r="E275" s="21" t="str">
        <f>IF($B275="","",Тех_Движение!$F$272)</f>
        <v/>
      </c>
      <c r="F275" s="21" t="str">
        <f>IF($B275="","",SUMIFS($E$5:$E274,$C$5:$C274,$C275))</f>
        <v/>
      </c>
      <c r="G275" s="21" t="str">
        <f>IF($B275="","",MAX(0,$E275-MAX(0,SUMIFS(Тех_Движение!$G$2:$G$5111,Тех_Движение!$D$2:$D$5111,$C275,Тех_Движение!$B$2:$B$5111,"&lt;="&amp;Настройки!$B$5-1)-$F275)))</f>
        <v/>
      </c>
      <c r="H275" s="21" t="str">
        <f>IF($B275="","",IF(AND($D275&gt;=Настройки!$B$5,$D275&lt;=Настройки!$B$6),$E275,0))</f>
        <v/>
      </c>
      <c r="I275" s="21" t="str">
        <f t="shared" si="12"/>
        <v/>
      </c>
      <c r="J275" s="21" t="str">
        <f>IF($B275="","",MAX(0,$E275-MAX(0,SUMIFS(Тех_Движение!$G$2:$G$5111,Тех_Движение!$D$2:$D$5111,$C275,Тех_Движение!$B$2:$B$5111,"&lt;="&amp;Настройки!$B$6)-$F275)))</f>
        <v/>
      </c>
      <c r="K275" s="21" t="e">
        <f>IF(OR($B275="",K$3&lt;$D275+Настройки!$B$7),0,MAX(0,$E275-MAX(0,SUMIFS(Тех_Движение!$G$2:$G$5111,Тех_Движение!$D$2:$D$5111,$C275,Тех_Движение!$B$2:$B$5111,"&lt;="&amp;K$3)-$F275)))</f>
        <v>#VALUE!</v>
      </c>
      <c r="L275" s="21" t="e">
        <f>IF(OR($B275="",L$3&lt;$D275+Настройки!$B$7),0,MAX(0,$E275-MAX(0,SUMIFS(Тех_Движение!$G$2:$G$5111,Тех_Движение!$D$2:$D$5111,$C275,Тех_Движение!$B$2:$B$5111,"&lt;="&amp;L$3)-$F275)))</f>
        <v>#VALUE!</v>
      </c>
      <c r="M275" s="21" t="e">
        <f>IF(OR($B275="",M$3&lt;$D275+Настройки!$B$7),0,MAX(0,$E275-MAX(0,SUMIFS(Тех_Движение!$G$2:$G$5111,Тех_Движение!$D$2:$D$5111,$C275,Тех_Движение!$B$2:$B$5111,"&lt;="&amp;M$3)-$F275)))</f>
        <v>#VALUE!</v>
      </c>
      <c r="N275" s="21" t="e">
        <f>IF(OR($B275="",N$3&lt;$D275+Настройки!$B$7),0,MAX(0,$E275-MAX(0,SUMIFS(Тех_Движение!$G$2:$G$5111,Тех_Движение!$D$2:$D$5111,$C275,Тех_Движение!$B$2:$B$5111,"&lt;="&amp;N$3)-$F275)))</f>
        <v>#VALUE!</v>
      </c>
      <c r="O275" s="21" t="e">
        <f>IF(OR($B275="",O$3&lt;$D275+Настройки!$B$7),0,MAX(0,$E275-MAX(0,SUMIFS(Тех_Движение!$G$2:$G$5111,Тех_Движение!$D$2:$D$5111,$C275,Тех_Движение!$B$2:$B$5111,"&lt;="&amp;O$3)-$F275)))</f>
        <v>#VALUE!</v>
      </c>
      <c r="P275" s="21" t="e">
        <f>IF(OR($B275="",P$3&lt;$D275+Настройки!$B$7),0,MAX(0,$E275-MAX(0,SUMIFS(Тех_Движение!$G$2:$G$5111,Тех_Движение!$D$2:$D$5111,$C275,Тех_Движение!$B$2:$B$5111,"&lt;="&amp;P$3)-$F275)))</f>
        <v>#VALUE!</v>
      </c>
      <c r="Q275" s="21" t="e">
        <f>IF(OR($B275="",Q$3&lt;$D275+Настройки!$B$7),0,MAX(0,$E275-MAX(0,SUMIFS(Тех_Движение!$G$2:$G$5111,Тех_Движение!$D$2:$D$5111,$C275,Тех_Движение!$B$2:$B$5111,"&lt;="&amp;Q$3)-$F275)))</f>
        <v>#VALUE!</v>
      </c>
      <c r="R275" s="21" t="str">
        <f t="shared" si="13"/>
        <v/>
      </c>
      <c r="S275" s="23" t="str">
        <f>IF($B275="","",VLOOKUP($C275,Настройки!$A$11:$L$17,9,FALSE))</f>
        <v/>
      </c>
      <c r="T275" s="23" t="str">
        <f t="shared" si="14"/>
        <v/>
      </c>
    </row>
    <row r="276" spans="1:20" x14ac:dyDescent="0.3">
      <c r="A276" s="20">
        <f>Тех_Движение!$A$273</f>
        <v>272</v>
      </c>
      <c r="B276" s="20" t="str">
        <f>IF(Тех_Движение!$F$273&gt;0,Тех_Движение!$I$273,"")</f>
        <v/>
      </c>
      <c r="C276" s="20" t="str">
        <f>IF($B276="","",Тех_Движение!$D$273)</f>
        <v/>
      </c>
      <c r="D276" s="9" t="str">
        <f>IF($B276="","",Тех_Движение!$B$273)</f>
        <v/>
      </c>
      <c r="E276" s="21" t="str">
        <f>IF($B276="","",Тех_Движение!$F$273)</f>
        <v/>
      </c>
      <c r="F276" s="21" t="str">
        <f>IF($B276="","",SUMIFS($E$5:$E275,$C$5:$C275,$C276))</f>
        <v/>
      </c>
      <c r="G276" s="21" t="str">
        <f>IF($B276="","",MAX(0,$E276-MAX(0,SUMIFS(Тех_Движение!$G$2:$G$5111,Тех_Движение!$D$2:$D$5111,$C276,Тех_Движение!$B$2:$B$5111,"&lt;="&amp;Настройки!$B$5-1)-$F276)))</f>
        <v/>
      </c>
      <c r="H276" s="21" t="str">
        <f>IF($B276="","",IF(AND($D276&gt;=Настройки!$B$5,$D276&lt;=Настройки!$B$6),$E276,0))</f>
        <v/>
      </c>
      <c r="I276" s="21" t="str">
        <f t="shared" si="12"/>
        <v/>
      </c>
      <c r="J276" s="21" t="str">
        <f>IF($B276="","",MAX(0,$E276-MAX(0,SUMIFS(Тех_Движение!$G$2:$G$5111,Тех_Движение!$D$2:$D$5111,$C276,Тех_Движение!$B$2:$B$5111,"&lt;="&amp;Настройки!$B$6)-$F276)))</f>
        <v/>
      </c>
      <c r="K276" s="21" t="e">
        <f>IF(OR($B276="",K$3&lt;$D276+Настройки!$B$7),0,MAX(0,$E276-MAX(0,SUMIFS(Тех_Движение!$G$2:$G$5111,Тех_Движение!$D$2:$D$5111,$C276,Тех_Движение!$B$2:$B$5111,"&lt;="&amp;K$3)-$F276)))</f>
        <v>#VALUE!</v>
      </c>
      <c r="L276" s="21" t="e">
        <f>IF(OR($B276="",L$3&lt;$D276+Настройки!$B$7),0,MAX(0,$E276-MAX(0,SUMIFS(Тех_Движение!$G$2:$G$5111,Тех_Движение!$D$2:$D$5111,$C276,Тех_Движение!$B$2:$B$5111,"&lt;="&amp;L$3)-$F276)))</f>
        <v>#VALUE!</v>
      </c>
      <c r="M276" s="21" t="e">
        <f>IF(OR($B276="",M$3&lt;$D276+Настройки!$B$7),0,MAX(0,$E276-MAX(0,SUMIFS(Тех_Движение!$G$2:$G$5111,Тех_Движение!$D$2:$D$5111,$C276,Тех_Движение!$B$2:$B$5111,"&lt;="&amp;M$3)-$F276)))</f>
        <v>#VALUE!</v>
      </c>
      <c r="N276" s="21" t="e">
        <f>IF(OR($B276="",N$3&lt;$D276+Настройки!$B$7),0,MAX(0,$E276-MAX(0,SUMIFS(Тех_Движение!$G$2:$G$5111,Тех_Движение!$D$2:$D$5111,$C276,Тех_Движение!$B$2:$B$5111,"&lt;="&amp;N$3)-$F276)))</f>
        <v>#VALUE!</v>
      </c>
      <c r="O276" s="21" t="e">
        <f>IF(OR($B276="",O$3&lt;$D276+Настройки!$B$7),0,MAX(0,$E276-MAX(0,SUMIFS(Тех_Движение!$G$2:$G$5111,Тех_Движение!$D$2:$D$5111,$C276,Тех_Движение!$B$2:$B$5111,"&lt;="&amp;O$3)-$F276)))</f>
        <v>#VALUE!</v>
      </c>
      <c r="P276" s="21" t="e">
        <f>IF(OR($B276="",P$3&lt;$D276+Настройки!$B$7),0,MAX(0,$E276-MAX(0,SUMIFS(Тех_Движение!$G$2:$G$5111,Тех_Движение!$D$2:$D$5111,$C276,Тех_Движение!$B$2:$B$5111,"&lt;="&amp;P$3)-$F276)))</f>
        <v>#VALUE!</v>
      </c>
      <c r="Q276" s="21" t="e">
        <f>IF(OR($B276="",Q$3&lt;$D276+Настройки!$B$7),0,MAX(0,$E276-MAX(0,SUMIFS(Тех_Движение!$G$2:$G$5111,Тех_Движение!$D$2:$D$5111,$C276,Тех_Движение!$B$2:$B$5111,"&lt;="&amp;Q$3)-$F276)))</f>
        <v>#VALUE!</v>
      </c>
      <c r="R276" s="21" t="str">
        <f t="shared" si="13"/>
        <v/>
      </c>
      <c r="S276" s="23" t="str">
        <f>IF($B276="","",VLOOKUP($C276,Настройки!$A$11:$L$17,9,FALSE))</f>
        <v/>
      </c>
      <c r="T276" s="23" t="str">
        <f t="shared" si="14"/>
        <v/>
      </c>
    </row>
    <row r="277" spans="1:20" x14ac:dyDescent="0.3">
      <c r="A277" s="20">
        <f>Тех_Движение!$A$274</f>
        <v>273</v>
      </c>
      <c r="B277" s="20" t="str">
        <f>IF(Тех_Движение!$F$274&gt;0,Тех_Движение!$I$274,"")</f>
        <v/>
      </c>
      <c r="C277" s="20" t="str">
        <f>IF($B277="","",Тех_Движение!$D$274)</f>
        <v/>
      </c>
      <c r="D277" s="9" t="str">
        <f>IF($B277="","",Тех_Движение!$B$274)</f>
        <v/>
      </c>
      <c r="E277" s="21" t="str">
        <f>IF($B277="","",Тех_Движение!$F$274)</f>
        <v/>
      </c>
      <c r="F277" s="21" t="str">
        <f>IF($B277="","",SUMIFS($E$5:$E276,$C$5:$C276,$C277))</f>
        <v/>
      </c>
      <c r="G277" s="21" t="str">
        <f>IF($B277="","",MAX(0,$E277-MAX(0,SUMIFS(Тех_Движение!$G$2:$G$5111,Тех_Движение!$D$2:$D$5111,$C277,Тех_Движение!$B$2:$B$5111,"&lt;="&amp;Настройки!$B$5-1)-$F277)))</f>
        <v/>
      </c>
      <c r="H277" s="21" t="str">
        <f>IF($B277="","",IF(AND($D277&gt;=Настройки!$B$5,$D277&lt;=Настройки!$B$6),$E277,0))</f>
        <v/>
      </c>
      <c r="I277" s="21" t="str">
        <f t="shared" si="12"/>
        <v/>
      </c>
      <c r="J277" s="21" t="str">
        <f>IF($B277="","",MAX(0,$E277-MAX(0,SUMIFS(Тех_Движение!$G$2:$G$5111,Тех_Движение!$D$2:$D$5111,$C277,Тех_Движение!$B$2:$B$5111,"&lt;="&amp;Настройки!$B$6)-$F277)))</f>
        <v/>
      </c>
      <c r="K277" s="21" t="e">
        <f>IF(OR($B277="",K$3&lt;$D277+Настройки!$B$7),0,MAX(0,$E277-MAX(0,SUMIFS(Тех_Движение!$G$2:$G$5111,Тех_Движение!$D$2:$D$5111,$C277,Тех_Движение!$B$2:$B$5111,"&lt;="&amp;K$3)-$F277)))</f>
        <v>#VALUE!</v>
      </c>
      <c r="L277" s="21" t="e">
        <f>IF(OR($B277="",L$3&lt;$D277+Настройки!$B$7),0,MAX(0,$E277-MAX(0,SUMIFS(Тех_Движение!$G$2:$G$5111,Тех_Движение!$D$2:$D$5111,$C277,Тех_Движение!$B$2:$B$5111,"&lt;="&amp;L$3)-$F277)))</f>
        <v>#VALUE!</v>
      </c>
      <c r="M277" s="21" t="e">
        <f>IF(OR($B277="",M$3&lt;$D277+Настройки!$B$7),0,MAX(0,$E277-MAX(0,SUMIFS(Тех_Движение!$G$2:$G$5111,Тех_Движение!$D$2:$D$5111,$C277,Тех_Движение!$B$2:$B$5111,"&lt;="&amp;M$3)-$F277)))</f>
        <v>#VALUE!</v>
      </c>
      <c r="N277" s="21" t="e">
        <f>IF(OR($B277="",N$3&lt;$D277+Настройки!$B$7),0,MAX(0,$E277-MAX(0,SUMIFS(Тех_Движение!$G$2:$G$5111,Тех_Движение!$D$2:$D$5111,$C277,Тех_Движение!$B$2:$B$5111,"&lt;="&amp;N$3)-$F277)))</f>
        <v>#VALUE!</v>
      </c>
      <c r="O277" s="21" t="e">
        <f>IF(OR($B277="",O$3&lt;$D277+Настройки!$B$7),0,MAX(0,$E277-MAX(0,SUMIFS(Тех_Движение!$G$2:$G$5111,Тех_Движение!$D$2:$D$5111,$C277,Тех_Движение!$B$2:$B$5111,"&lt;="&amp;O$3)-$F277)))</f>
        <v>#VALUE!</v>
      </c>
      <c r="P277" s="21" t="e">
        <f>IF(OR($B277="",P$3&lt;$D277+Настройки!$B$7),0,MAX(0,$E277-MAX(0,SUMIFS(Тех_Движение!$G$2:$G$5111,Тех_Движение!$D$2:$D$5111,$C277,Тех_Движение!$B$2:$B$5111,"&lt;="&amp;P$3)-$F277)))</f>
        <v>#VALUE!</v>
      </c>
      <c r="Q277" s="21" t="e">
        <f>IF(OR($B277="",Q$3&lt;$D277+Настройки!$B$7),0,MAX(0,$E277-MAX(0,SUMIFS(Тех_Движение!$G$2:$G$5111,Тех_Движение!$D$2:$D$5111,$C277,Тех_Движение!$B$2:$B$5111,"&lt;="&amp;Q$3)-$F277)))</f>
        <v>#VALUE!</v>
      </c>
      <c r="R277" s="21" t="str">
        <f t="shared" si="13"/>
        <v/>
      </c>
      <c r="S277" s="23" t="str">
        <f>IF($B277="","",VLOOKUP($C277,Настройки!$A$11:$L$17,9,FALSE))</f>
        <v/>
      </c>
      <c r="T277" s="23" t="str">
        <f t="shared" si="14"/>
        <v/>
      </c>
    </row>
    <row r="278" spans="1:20" x14ac:dyDescent="0.3">
      <c r="A278" s="20">
        <f>Тех_Движение!$A$275</f>
        <v>274</v>
      </c>
      <c r="B278" s="20" t="str">
        <f>IF(Тех_Движение!$F$275&gt;0,Тех_Движение!$I$275,"")</f>
        <v/>
      </c>
      <c r="C278" s="20" t="str">
        <f>IF($B278="","",Тех_Движение!$D$275)</f>
        <v/>
      </c>
      <c r="D278" s="9" t="str">
        <f>IF($B278="","",Тех_Движение!$B$275)</f>
        <v/>
      </c>
      <c r="E278" s="21" t="str">
        <f>IF($B278="","",Тех_Движение!$F$275)</f>
        <v/>
      </c>
      <c r="F278" s="21" t="str">
        <f>IF($B278="","",SUMIFS($E$5:$E277,$C$5:$C277,$C278))</f>
        <v/>
      </c>
      <c r="G278" s="21" t="str">
        <f>IF($B278="","",MAX(0,$E278-MAX(0,SUMIFS(Тех_Движение!$G$2:$G$5111,Тех_Движение!$D$2:$D$5111,$C278,Тех_Движение!$B$2:$B$5111,"&lt;="&amp;Настройки!$B$5-1)-$F278)))</f>
        <v/>
      </c>
      <c r="H278" s="21" t="str">
        <f>IF($B278="","",IF(AND($D278&gt;=Настройки!$B$5,$D278&lt;=Настройки!$B$6),$E278,0))</f>
        <v/>
      </c>
      <c r="I278" s="21" t="str">
        <f t="shared" si="12"/>
        <v/>
      </c>
      <c r="J278" s="21" t="str">
        <f>IF($B278="","",MAX(0,$E278-MAX(0,SUMIFS(Тех_Движение!$G$2:$G$5111,Тех_Движение!$D$2:$D$5111,$C278,Тех_Движение!$B$2:$B$5111,"&lt;="&amp;Настройки!$B$6)-$F278)))</f>
        <v/>
      </c>
      <c r="K278" s="21" t="e">
        <f>IF(OR($B278="",K$3&lt;$D278+Настройки!$B$7),0,MAX(0,$E278-MAX(0,SUMIFS(Тех_Движение!$G$2:$G$5111,Тех_Движение!$D$2:$D$5111,$C278,Тех_Движение!$B$2:$B$5111,"&lt;="&amp;K$3)-$F278)))</f>
        <v>#VALUE!</v>
      </c>
      <c r="L278" s="21" t="e">
        <f>IF(OR($B278="",L$3&lt;$D278+Настройки!$B$7),0,MAX(0,$E278-MAX(0,SUMIFS(Тех_Движение!$G$2:$G$5111,Тех_Движение!$D$2:$D$5111,$C278,Тех_Движение!$B$2:$B$5111,"&lt;="&amp;L$3)-$F278)))</f>
        <v>#VALUE!</v>
      </c>
      <c r="M278" s="21" t="e">
        <f>IF(OR($B278="",M$3&lt;$D278+Настройки!$B$7),0,MAX(0,$E278-MAX(0,SUMIFS(Тех_Движение!$G$2:$G$5111,Тех_Движение!$D$2:$D$5111,$C278,Тех_Движение!$B$2:$B$5111,"&lt;="&amp;M$3)-$F278)))</f>
        <v>#VALUE!</v>
      </c>
      <c r="N278" s="21" t="e">
        <f>IF(OR($B278="",N$3&lt;$D278+Настройки!$B$7),0,MAX(0,$E278-MAX(0,SUMIFS(Тех_Движение!$G$2:$G$5111,Тех_Движение!$D$2:$D$5111,$C278,Тех_Движение!$B$2:$B$5111,"&lt;="&amp;N$3)-$F278)))</f>
        <v>#VALUE!</v>
      </c>
      <c r="O278" s="21" t="e">
        <f>IF(OR($B278="",O$3&lt;$D278+Настройки!$B$7),0,MAX(0,$E278-MAX(0,SUMIFS(Тех_Движение!$G$2:$G$5111,Тех_Движение!$D$2:$D$5111,$C278,Тех_Движение!$B$2:$B$5111,"&lt;="&amp;O$3)-$F278)))</f>
        <v>#VALUE!</v>
      </c>
      <c r="P278" s="21" t="e">
        <f>IF(OR($B278="",P$3&lt;$D278+Настройки!$B$7),0,MAX(0,$E278-MAX(0,SUMIFS(Тех_Движение!$G$2:$G$5111,Тех_Движение!$D$2:$D$5111,$C278,Тех_Движение!$B$2:$B$5111,"&lt;="&amp;P$3)-$F278)))</f>
        <v>#VALUE!</v>
      </c>
      <c r="Q278" s="21" t="e">
        <f>IF(OR($B278="",Q$3&lt;$D278+Настройки!$B$7),0,MAX(0,$E278-MAX(0,SUMIFS(Тех_Движение!$G$2:$G$5111,Тех_Движение!$D$2:$D$5111,$C278,Тех_Движение!$B$2:$B$5111,"&lt;="&amp;Q$3)-$F278)))</f>
        <v>#VALUE!</v>
      </c>
      <c r="R278" s="21" t="str">
        <f t="shared" si="13"/>
        <v/>
      </c>
      <c r="S278" s="23" t="str">
        <f>IF($B278="","",VLOOKUP($C278,Настройки!$A$11:$L$17,9,FALSE))</f>
        <v/>
      </c>
      <c r="T278" s="23" t="str">
        <f t="shared" si="14"/>
        <v/>
      </c>
    </row>
    <row r="279" spans="1:20" x14ac:dyDescent="0.3">
      <c r="A279" s="20">
        <f>Тех_Движение!$A$276</f>
        <v>275</v>
      </c>
      <c r="B279" s="20" t="str">
        <f>IF(Тех_Движение!$F$276&gt;0,Тех_Движение!$I$276,"")</f>
        <v/>
      </c>
      <c r="C279" s="20" t="str">
        <f>IF($B279="","",Тех_Движение!$D$276)</f>
        <v/>
      </c>
      <c r="D279" s="9" t="str">
        <f>IF($B279="","",Тех_Движение!$B$276)</f>
        <v/>
      </c>
      <c r="E279" s="21" t="str">
        <f>IF($B279="","",Тех_Движение!$F$276)</f>
        <v/>
      </c>
      <c r="F279" s="21" t="str">
        <f>IF($B279="","",SUMIFS($E$5:$E278,$C$5:$C278,$C279))</f>
        <v/>
      </c>
      <c r="G279" s="21" t="str">
        <f>IF($B279="","",MAX(0,$E279-MAX(0,SUMIFS(Тех_Движение!$G$2:$G$5111,Тех_Движение!$D$2:$D$5111,$C279,Тех_Движение!$B$2:$B$5111,"&lt;="&amp;Настройки!$B$5-1)-$F279)))</f>
        <v/>
      </c>
      <c r="H279" s="21" t="str">
        <f>IF($B279="","",IF(AND($D279&gt;=Настройки!$B$5,$D279&lt;=Настройки!$B$6),$E279,0))</f>
        <v/>
      </c>
      <c r="I279" s="21" t="str">
        <f t="shared" si="12"/>
        <v/>
      </c>
      <c r="J279" s="21" t="str">
        <f>IF($B279="","",MAX(0,$E279-MAX(0,SUMIFS(Тех_Движение!$G$2:$G$5111,Тех_Движение!$D$2:$D$5111,$C279,Тех_Движение!$B$2:$B$5111,"&lt;="&amp;Настройки!$B$6)-$F279)))</f>
        <v/>
      </c>
      <c r="K279" s="21" t="e">
        <f>IF(OR($B279="",K$3&lt;$D279+Настройки!$B$7),0,MAX(0,$E279-MAX(0,SUMIFS(Тех_Движение!$G$2:$G$5111,Тех_Движение!$D$2:$D$5111,$C279,Тех_Движение!$B$2:$B$5111,"&lt;="&amp;K$3)-$F279)))</f>
        <v>#VALUE!</v>
      </c>
      <c r="L279" s="21" t="e">
        <f>IF(OR($B279="",L$3&lt;$D279+Настройки!$B$7),0,MAX(0,$E279-MAX(0,SUMIFS(Тех_Движение!$G$2:$G$5111,Тех_Движение!$D$2:$D$5111,$C279,Тех_Движение!$B$2:$B$5111,"&lt;="&amp;L$3)-$F279)))</f>
        <v>#VALUE!</v>
      </c>
      <c r="M279" s="21" t="e">
        <f>IF(OR($B279="",M$3&lt;$D279+Настройки!$B$7),0,MAX(0,$E279-MAX(0,SUMIFS(Тех_Движение!$G$2:$G$5111,Тех_Движение!$D$2:$D$5111,$C279,Тех_Движение!$B$2:$B$5111,"&lt;="&amp;M$3)-$F279)))</f>
        <v>#VALUE!</v>
      </c>
      <c r="N279" s="21" t="e">
        <f>IF(OR($B279="",N$3&lt;$D279+Настройки!$B$7),0,MAX(0,$E279-MAX(0,SUMIFS(Тех_Движение!$G$2:$G$5111,Тех_Движение!$D$2:$D$5111,$C279,Тех_Движение!$B$2:$B$5111,"&lt;="&amp;N$3)-$F279)))</f>
        <v>#VALUE!</v>
      </c>
      <c r="O279" s="21" t="e">
        <f>IF(OR($B279="",O$3&lt;$D279+Настройки!$B$7),0,MAX(0,$E279-MAX(0,SUMIFS(Тех_Движение!$G$2:$G$5111,Тех_Движение!$D$2:$D$5111,$C279,Тех_Движение!$B$2:$B$5111,"&lt;="&amp;O$3)-$F279)))</f>
        <v>#VALUE!</v>
      </c>
      <c r="P279" s="21" t="e">
        <f>IF(OR($B279="",P$3&lt;$D279+Настройки!$B$7),0,MAX(0,$E279-MAX(0,SUMIFS(Тех_Движение!$G$2:$G$5111,Тех_Движение!$D$2:$D$5111,$C279,Тех_Движение!$B$2:$B$5111,"&lt;="&amp;P$3)-$F279)))</f>
        <v>#VALUE!</v>
      </c>
      <c r="Q279" s="21" t="e">
        <f>IF(OR($B279="",Q$3&lt;$D279+Настройки!$B$7),0,MAX(0,$E279-MAX(0,SUMIFS(Тех_Движение!$G$2:$G$5111,Тех_Движение!$D$2:$D$5111,$C279,Тех_Движение!$B$2:$B$5111,"&lt;="&amp;Q$3)-$F279)))</f>
        <v>#VALUE!</v>
      </c>
      <c r="R279" s="21" t="str">
        <f t="shared" si="13"/>
        <v/>
      </c>
      <c r="S279" s="23" t="str">
        <f>IF($B279="","",VLOOKUP($C279,Настройки!$A$11:$L$17,9,FALSE))</f>
        <v/>
      </c>
      <c r="T279" s="23" t="str">
        <f t="shared" si="14"/>
        <v/>
      </c>
    </row>
    <row r="280" spans="1:20" x14ac:dyDescent="0.3">
      <c r="A280" s="20">
        <f>Тех_Движение!$A$277</f>
        <v>276</v>
      </c>
      <c r="B280" s="20" t="str">
        <f>IF(Тех_Движение!$F$277&gt;0,Тех_Движение!$I$277,"")</f>
        <v/>
      </c>
      <c r="C280" s="20" t="str">
        <f>IF($B280="","",Тех_Движение!$D$277)</f>
        <v/>
      </c>
      <c r="D280" s="9" t="str">
        <f>IF($B280="","",Тех_Движение!$B$277)</f>
        <v/>
      </c>
      <c r="E280" s="21" t="str">
        <f>IF($B280="","",Тех_Движение!$F$277)</f>
        <v/>
      </c>
      <c r="F280" s="21" t="str">
        <f>IF($B280="","",SUMIFS($E$5:$E279,$C$5:$C279,$C280))</f>
        <v/>
      </c>
      <c r="G280" s="21" t="str">
        <f>IF($B280="","",MAX(0,$E280-MAX(0,SUMIFS(Тех_Движение!$G$2:$G$5111,Тех_Движение!$D$2:$D$5111,$C280,Тех_Движение!$B$2:$B$5111,"&lt;="&amp;Настройки!$B$5-1)-$F280)))</f>
        <v/>
      </c>
      <c r="H280" s="21" t="str">
        <f>IF($B280="","",IF(AND($D280&gt;=Настройки!$B$5,$D280&lt;=Настройки!$B$6),$E280,0))</f>
        <v/>
      </c>
      <c r="I280" s="21" t="str">
        <f t="shared" si="12"/>
        <v/>
      </c>
      <c r="J280" s="21" t="str">
        <f>IF($B280="","",MAX(0,$E280-MAX(0,SUMIFS(Тех_Движение!$G$2:$G$5111,Тех_Движение!$D$2:$D$5111,$C280,Тех_Движение!$B$2:$B$5111,"&lt;="&amp;Настройки!$B$6)-$F280)))</f>
        <v/>
      </c>
      <c r="K280" s="21" t="e">
        <f>IF(OR($B280="",K$3&lt;$D280+Настройки!$B$7),0,MAX(0,$E280-MAX(0,SUMIFS(Тех_Движение!$G$2:$G$5111,Тех_Движение!$D$2:$D$5111,$C280,Тех_Движение!$B$2:$B$5111,"&lt;="&amp;K$3)-$F280)))</f>
        <v>#VALUE!</v>
      </c>
      <c r="L280" s="21" t="e">
        <f>IF(OR($B280="",L$3&lt;$D280+Настройки!$B$7),0,MAX(0,$E280-MAX(0,SUMIFS(Тех_Движение!$G$2:$G$5111,Тех_Движение!$D$2:$D$5111,$C280,Тех_Движение!$B$2:$B$5111,"&lt;="&amp;L$3)-$F280)))</f>
        <v>#VALUE!</v>
      </c>
      <c r="M280" s="21" t="e">
        <f>IF(OR($B280="",M$3&lt;$D280+Настройки!$B$7),0,MAX(0,$E280-MAX(0,SUMIFS(Тех_Движение!$G$2:$G$5111,Тех_Движение!$D$2:$D$5111,$C280,Тех_Движение!$B$2:$B$5111,"&lt;="&amp;M$3)-$F280)))</f>
        <v>#VALUE!</v>
      </c>
      <c r="N280" s="21" t="e">
        <f>IF(OR($B280="",N$3&lt;$D280+Настройки!$B$7),0,MAX(0,$E280-MAX(0,SUMIFS(Тех_Движение!$G$2:$G$5111,Тех_Движение!$D$2:$D$5111,$C280,Тех_Движение!$B$2:$B$5111,"&lt;="&amp;N$3)-$F280)))</f>
        <v>#VALUE!</v>
      </c>
      <c r="O280" s="21" t="e">
        <f>IF(OR($B280="",O$3&lt;$D280+Настройки!$B$7),0,MAX(0,$E280-MAX(0,SUMIFS(Тех_Движение!$G$2:$G$5111,Тех_Движение!$D$2:$D$5111,$C280,Тех_Движение!$B$2:$B$5111,"&lt;="&amp;O$3)-$F280)))</f>
        <v>#VALUE!</v>
      </c>
      <c r="P280" s="21" t="e">
        <f>IF(OR($B280="",P$3&lt;$D280+Настройки!$B$7),0,MAX(0,$E280-MAX(0,SUMIFS(Тех_Движение!$G$2:$G$5111,Тех_Движение!$D$2:$D$5111,$C280,Тех_Движение!$B$2:$B$5111,"&lt;="&amp;P$3)-$F280)))</f>
        <v>#VALUE!</v>
      </c>
      <c r="Q280" s="21" t="e">
        <f>IF(OR($B280="",Q$3&lt;$D280+Настройки!$B$7),0,MAX(0,$E280-MAX(0,SUMIFS(Тех_Движение!$G$2:$G$5111,Тех_Движение!$D$2:$D$5111,$C280,Тех_Движение!$B$2:$B$5111,"&lt;="&amp;Q$3)-$F280)))</f>
        <v>#VALUE!</v>
      </c>
      <c r="R280" s="21" t="str">
        <f t="shared" si="13"/>
        <v/>
      </c>
      <c r="S280" s="23" t="str">
        <f>IF($B280="","",VLOOKUP($C280,Настройки!$A$11:$L$17,9,FALSE))</f>
        <v/>
      </c>
      <c r="T280" s="23" t="str">
        <f t="shared" si="14"/>
        <v/>
      </c>
    </row>
    <row r="281" spans="1:20" x14ac:dyDescent="0.3">
      <c r="A281" s="20">
        <f>Тех_Движение!$A$278</f>
        <v>277</v>
      </c>
      <c r="B281" s="20" t="str">
        <f>IF(Тех_Движение!$F$278&gt;0,Тех_Движение!$I$278,"")</f>
        <v/>
      </c>
      <c r="C281" s="20" t="str">
        <f>IF($B281="","",Тех_Движение!$D$278)</f>
        <v/>
      </c>
      <c r="D281" s="9" t="str">
        <f>IF($B281="","",Тех_Движение!$B$278)</f>
        <v/>
      </c>
      <c r="E281" s="21" t="str">
        <f>IF($B281="","",Тех_Движение!$F$278)</f>
        <v/>
      </c>
      <c r="F281" s="21" t="str">
        <f>IF($B281="","",SUMIFS($E$5:$E280,$C$5:$C280,$C281))</f>
        <v/>
      </c>
      <c r="G281" s="21" t="str">
        <f>IF($B281="","",MAX(0,$E281-MAX(0,SUMIFS(Тех_Движение!$G$2:$G$5111,Тех_Движение!$D$2:$D$5111,$C281,Тех_Движение!$B$2:$B$5111,"&lt;="&amp;Настройки!$B$5-1)-$F281)))</f>
        <v/>
      </c>
      <c r="H281" s="21" t="str">
        <f>IF($B281="","",IF(AND($D281&gt;=Настройки!$B$5,$D281&lt;=Настройки!$B$6),$E281,0))</f>
        <v/>
      </c>
      <c r="I281" s="21" t="str">
        <f t="shared" si="12"/>
        <v/>
      </c>
      <c r="J281" s="21" t="str">
        <f>IF($B281="","",MAX(0,$E281-MAX(0,SUMIFS(Тех_Движение!$G$2:$G$5111,Тех_Движение!$D$2:$D$5111,$C281,Тех_Движение!$B$2:$B$5111,"&lt;="&amp;Настройки!$B$6)-$F281)))</f>
        <v/>
      </c>
      <c r="K281" s="21" t="e">
        <f>IF(OR($B281="",K$3&lt;$D281+Настройки!$B$7),0,MAX(0,$E281-MAX(0,SUMIFS(Тех_Движение!$G$2:$G$5111,Тех_Движение!$D$2:$D$5111,$C281,Тех_Движение!$B$2:$B$5111,"&lt;="&amp;K$3)-$F281)))</f>
        <v>#VALUE!</v>
      </c>
      <c r="L281" s="21" t="e">
        <f>IF(OR($B281="",L$3&lt;$D281+Настройки!$B$7),0,MAX(0,$E281-MAX(0,SUMIFS(Тех_Движение!$G$2:$G$5111,Тех_Движение!$D$2:$D$5111,$C281,Тех_Движение!$B$2:$B$5111,"&lt;="&amp;L$3)-$F281)))</f>
        <v>#VALUE!</v>
      </c>
      <c r="M281" s="21" t="e">
        <f>IF(OR($B281="",M$3&lt;$D281+Настройки!$B$7),0,MAX(0,$E281-MAX(0,SUMIFS(Тех_Движение!$G$2:$G$5111,Тех_Движение!$D$2:$D$5111,$C281,Тех_Движение!$B$2:$B$5111,"&lt;="&amp;M$3)-$F281)))</f>
        <v>#VALUE!</v>
      </c>
      <c r="N281" s="21" t="e">
        <f>IF(OR($B281="",N$3&lt;$D281+Настройки!$B$7),0,MAX(0,$E281-MAX(0,SUMIFS(Тех_Движение!$G$2:$G$5111,Тех_Движение!$D$2:$D$5111,$C281,Тех_Движение!$B$2:$B$5111,"&lt;="&amp;N$3)-$F281)))</f>
        <v>#VALUE!</v>
      </c>
      <c r="O281" s="21" t="e">
        <f>IF(OR($B281="",O$3&lt;$D281+Настройки!$B$7),0,MAX(0,$E281-MAX(0,SUMIFS(Тех_Движение!$G$2:$G$5111,Тех_Движение!$D$2:$D$5111,$C281,Тех_Движение!$B$2:$B$5111,"&lt;="&amp;O$3)-$F281)))</f>
        <v>#VALUE!</v>
      </c>
      <c r="P281" s="21" t="e">
        <f>IF(OR($B281="",P$3&lt;$D281+Настройки!$B$7),0,MAX(0,$E281-MAX(0,SUMIFS(Тех_Движение!$G$2:$G$5111,Тех_Движение!$D$2:$D$5111,$C281,Тех_Движение!$B$2:$B$5111,"&lt;="&amp;P$3)-$F281)))</f>
        <v>#VALUE!</v>
      </c>
      <c r="Q281" s="21" t="e">
        <f>IF(OR($B281="",Q$3&lt;$D281+Настройки!$B$7),0,MAX(0,$E281-MAX(0,SUMIFS(Тех_Движение!$G$2:$G$5111,Тех_Движение!$D$2:$D$5111,$C281,Тех_Движение!$B$2:$B$5111,"&lt;="&amp;Q$3)-$F281)))</f>
        <v>#VALUE!</v>
      </c>
      <c r="R281" s="21" t="str">
        <f t="shared" si="13"/>
        <v/>
      </c>
      <c r="S281" s="23" t="str">
        <f>IF($B281="","",VLOOKUP($C281,Настройки!$A$11:$L$17,9,FALSE))</f>
        <v/>
      </c>
      <c r="T281" s="23" t="str">
        <f t="shared" si="14"/>
        <v/>
      </c>
    </row>
    <row r="282" spans="1:20" x14ac:dyDescent="0.3">
      <c r="A282" s="20">
        <f>Тех_Движение!$A$279</f>
        <v>278</v>
      </c>
      <c r="B282" s="20" t="str">
        <f>IF(Тех_Движение!$F$279&gt;0,Тех_Движение!$I$279,"")</f>
        <v/>
      </c>
      <c r="C282" s="20" t="str">
        <f>IF($B282="","",Тех_Движение!$D$279)</f>
        <v/>
      </c>
      <c r="D282" s="9" t="str">
        <f>IF($B282="","",Тех_Движение!$B$279)</f>
        <v/>
      </c>
      <c r="E282" s="21" t="str">
        <f>IF($B282="","",Тех_Движение!$F$279)</f>
        <v/>
      </c>
      <c r="F282" s="21" t="str">
        <f>IF($B282="","",SUMIFS($E$5:$E281,$C$5:$C281,$C282))</f>
        <v/>
      </c>
      <c r="G282" s="21" t="str">
        <f>IF($B282="","",MAX(0,$E282-MAX(0,SUMIFS(Тех_Движение!$G$2:$G$5111,Тех_Движение!$D$2:$D$5111,$C282,Тех_Движение!$B$2:$B$5111,"&lt;="&amp;Настройки!$B$5-1)-$F282)))</f>
        <v/>
      </c>
      <c r="H282" s="21" t="str">
        <f>IF($B282="","",IF(AND($D282&gt;=Настройки!$B$5,$D282&lt;=Настройки!$B$6),$E282,0))</f>
        <v/>
      </c>
      <c r="I282" s="21" t="str">
        <f t="shared" si="12"/>
        <v/>
      </c>
      <c r="J282" s="21" t="str">
        <f>IF($B282="","",MAX(0,$E282-MAX(0,SUMIFS(Тех_Движение!$G$2:$G$5111,Тех_Движение!$D$2:$D$5111,$C282,Тех_Движение!$B$2:$B$5111,"&lt;="&amp;Настройки!$B$6)-$F282)))</f>
        <v/>
      </c>
      <c r="K282" s="21" t="e">
        <f>IF(OR($B282="",K$3&lt;$D282+Настройки!$B$7),0,MAX(0,$E282-MAX(0,SUMIFS(Тех_Движение!$G$2:$G$5111,Тех_Движение!$D$2:$D$5111,$C282,Тех_Движение!$B$2:$B$5111,"&lt;="&amp;K$3)-$F282)))</f>
        <v>#VALUE!</v>
      </c>
      <c r="L282" s="21" t="e">
        <f>IF(OR($B282="",L$3&lt;$D282+Настройки!$B$7),0,MAX(0,$E282-MAX(0,SUMIFS(Тех_Движение!$G$2:$G$5111,Тех_Движение!$D$2:$D$5111,$C282,Тех_Движение!$B$2:$B$5111,"&lt;="&amp;L$3)-$F282)))</f>
        <v>#VALUE!</v>
      </c>
      <c r="M282" s="21" t="e">
        <f>IF(OR($B282="",M$3&lt;$D282+Настройки!$B$7),0,MAX(0,$E282-MAX(0,SUMIFS(Тех_Движение!$G$2:$G$5111,Тех_Движение!$D$2:$D$5111,$C282,Тех_Движение!$B$2:$B$5111,"&lt;="&amp;M$3)-$F282)))</f>
        <v>#VALUE!</v>
      </c>
      <c r="N282" s="21" t="e">
        <f>IF(OR($B282="",N$3&lt;$D282+Настройки!$B$7),0,MAX(0,$E282-MAX(0,SUMIFS(Тех_Движение!$G$2:$G$5111,Тех_Движение!$D$2:$D$5111,$C282,Тех_Движение!$B$2:$B$5111,"&lt;="&amp;N$3)-$F282)))</f>
        <v>#VALUE!</v>
      </c>
      <c r="O282" s="21" t="e">
        <f>IF(OR($B282="",O$3&lt;$D282+Настройки!$B$7),0,MAX(0,$E282-MAX(0,SUMIFS(Тех_Движение!$G$2:$G$5111,Тех_Движение!$D$2:$D$5111,$C282,Тех_Движение!$B$2:$B$5111,"&lt;="&amp;O$3)-$F282)))</f>
        <v>#VALUE!</v>
      </c>
      <c r="P282" s="21" t="e">
        <f>IF(OR($B282="",P$3&lt;$D282+Настройки!$B$7),0,MAX(0,$E282-MAX(0,SUMIFS(Тех_Движение!$G$2:$G$5111,Тех_Движение!$D$2:$D$5111,$C282,Тех_Движение!$B$2:$B$5111,"&lt;="&amp;P$3)-$F282)))</f>
        <v>#VALUE!</v>
      </c>
      <c r="Q282" s="21" t="e">
        <f>IF(OR($B282="",Q$3&lt;$D282+Настройки!$B$7),0,MAX(0,$E282-MAX(0,SUMIFS(Тех_Движение!$G$2:$G$5111,Тех_Движение!$D$2:$D$5111,$C282,Тех_Движение!$B$2:$B$5111,"&lt;="&amp;Q$3)-$F282)))</f>
        <v>#VALUE!</v>
      </c>
      <c r="R282" s="21" t="str">
        <f t="shared" si="13"/>
        <v/>
      </c>
      <c r="S282" s="23" t="str">
        <f>IF($B282="","",VLOOKUP($C282,Настройки!$A$11:$L$17,9,FALSE))</f>
        <v/>
      </c>
      <c r="T282" s="23" t="str">
        <f t="shared" si="14"/>
        <v/>
      </c>
    </row>
    <row r="283" spans="1:20" x14ac:dyDescent="0.3">
      <c r="A283" s="20">
        <f>Тех_Движение!$A$280</f>
        <v>279</v>
      </c>
      <c r="B283" s="20" t="str">
        <f>IF(Тех_Движение!$F$280&gt;0,Тех_Движение!$I$280,"")</f>
        <v>dd.mm_Ми-К</v>
      </c>
      <c r="C283" s="20" t="str">
        <f>IF($B283="","",Тех_Движение!$D$280)</f>
        <v>Ми-К</v>
      </c>
      <c r="D283" s="9">
        <f>IF($B283="","",Тех_Движение!$B$280)</f>
        <v>46280</v>
      </c>
      <c r="E283" s="21">
        <f>IF($B283="","",Тех_Движение!$F$280)</f>
        <v>20</v>
      </c>
      <c r="F283" s="21">
        <f>IF($B283="","",SUMIFS($E$5:$E282,$C$5:$C282,$C283))</f>
        <v>107</v>
      </c>
      <c r="G283" s="21">
        <f>IF($B283="","",MAX(0,$E283-MAX(0,SUMIFS(Тех_Движение!$G$2:$G$5111,Тех_Движение!$D$2:$D$5111,$C283,Тех_Движение!$B$2:$B$5111,"&lt;="&amp;Настройки!$B$5-1)-$F283)))</f>
        <v>20</v>
      </c>
      <c r="H283" s="21">
        <f>IF($B283="","",IF(AND($D283&gt;=Настройки!$B$5,$D283&lt;=Настройки!$B$6),$E283,0))</f>
        <v>20</v>
      </c>
      <c r="I283" s="21">
        <f t="shared" si="12"/>
        <v>20</v>
      </c>
      <c r="J283" s="21">
        <f>IF($B283="","",MAX(0,$E283-MAX(0,SUMIFS(Тех_Движение!$G$2:$G$5111,Тех_Движение!$D$2:$D$5111,$C283,Тех_Движение!$B$2:$B$5111,"&lt;="&amp;Настройки!$B$6)-$F283)))</f>
        <v>20</v>
      </c>
      <c r="K283" s="21">
        <f>IF(OR($B283="",K$3&lt;$D283+Настройки!$B$7),0,MAX(0,$E283-MAX(0,SUMIFS(Тех_Движение!$G$2:$G$5111,Тех_Движение!$D$2:$D$5111,$C283,Тех_Движение!$B$2:$B$5111,"&lt;="&amp;K$3)-$F283)))</f>
        <v>0</v>
      </c>
      <c r="L283" s="21">
        <f>IF(OR($B283="",L$3&lt;$D283+Настройки!$B$7),0,MAX(0,$E283-MAX(0,SUMIFS(Тех_Движение!$G$2:$G$5111,Тех_Движение!$D$2:$D$5111,$C283,Тех_Движение!$B$2:$B$5111,"&lt;="&amp;L$3)-$F283)))</f>
        <v>0</v>
      </c>
      <c r="M283" s="21">
        <f>IF(OR($B283="",M$3&lt;$D283+Настройки!$B$7),0,MAX(0,$E283-MAX(0,SUMIFS(Тех_Движение!$G$2:$G$5111,Тех_Движение!$D$2:$D$5111,$C283,Тех_Движение!$B$2:$B$5111,"&lt;="&amp;M$3)-$F283)))</f>
        <v>0</v>
      </c>
      <c r="N283" s="21">
        <f>IF(OR($B283="",N$3&lt;$D283+Настройки!$B$7),0,MAX(0,$E283-MAX(0,SUMIFS(Тех_Движение!$G$2:$G$5111,Тех_Движение!$D$2:$D$5111,$C283,Тех_Движение!$B$2:$B$5111,"&lt;="&amp;N$3)-$F283)))</f>
        <v>0</v>
      </c>
      <c r="O283" s="21">
        <f>IF(OR($B283="",O$3&lt;$D283+Настройки!$B$7),0,MAX(0,$E283-MAX(0,SUMIFS(Тех_Движение!$G$2:$G$5111,Тех_Движение!$D$2:$D$5111,$C283,Тех_Движение!$B$2:$B$5111,"&lt;="&amp;O$3)-$F283)))</f>
        <v>0</v>
      </c>
      <c r="P283" s="21">
        <f>IF(OR($B283="",P$3&lt;$D283+Настройки!$B$7),0,MAX(0,$E283-MAX(0,SUMIFS(Тех_Движение!$G$2:$G$5111,Тех_Движение!$D$2:$D$5111,$C283,Тех_Движение!$B$2:$B$5111,"&lt;="&amp;P$3)-$F283)))</f>
        <v>0</v>
      </c>
      <c r="Q283" s="21">
        <f>IF(OR($B283="",Q$3&lt;$D283+Настройки!$B$7),0,MAX(0,$E283-MAX(0,SUMIFS(Тех_Движение!$G$2:$G$5111,Тех_Движение!$D$2:$D$5111,$C283,Тех_Движение!$B$2:$B$5111,"&lt;="&amp;Q$3)-$F283)))</f>
        <v>20</v>
      </c>
      <c r="R283" s="21">
        <f t="shared" si="13"/>
        <v>20</v>
      </c>
      <c r="S283" s="23">
        <f>IF($B283="","",VLOOKUP($C283,Настройки!$A$11:$L$17,9,FALSE))</f>
        <v>1.363636363636364</v>
      </c>
      <c r="T283" s="23">
        <f t="shared" si="14"/>
        <v>27.27272727272728</v>
      </c>
    </row>
    <row r="284" spans="1:20" x14ac:dyDescent="0.3">
      <c r="A284" s="20">
        <f>Тех_Движение!$A$281</f>
        <v>280</v>
      </c>
      <c r="B284" s="20" t="str">
        <f>IF(Тех_Движение!$F$281&gt;0,Тех_Движение!$I$281,"")</f>
        <v/>
      </c>
      <c r="C284" s="20" t="str">
        <f>IF($B284="","",Тех_Движение!$D$281)</f>
        <v/>
      </c>
      <c r="D284" s="9" t="str">
        <f>IF($B284="","",Тех_Движение!$B$281)</f>
        <v/>
      </c>
      <c r="E284" s="21" t="str">
        <f>IF($B284="","",Тех_Движение!$F$281)</f>
        <v/>
      </c>
      <c r="F284" s="21" t="str">
        <f>IF($B284="","",SUMIFS($E$5:$E283,$C$5:$C283,$C284))</f>
        <v/>
      </c>
      <c r="G284" s="21" t="str">
        <f>IF($B284="","",MAX(0,$E284-MAX(0,SUMIFS(Тех_Движение!$G$2:$G$5111,Тех_Движение!$D$2:$D$5111,$C284,Тех_Движение!$B$2:$B$5111,"&lt;="&amp;Настройки!$B$5-1)-$F284)))</f>
        <v/>
      </c>
      <c r="H284" s="21" t="str">
        <f>IF($B284="","",IF(AND($D284&gt;=Настройки!$B$5,$D284&lt;=Настройки!$B$6),$E284,0))</f>
        <v/>
      </c>
      <c r="I284" s="21" t="str">
        <f t="shared" si="12"/>
        <v/>
      </c>
      <c r="J284" s="21" t="str">
        <f>IF($B284="","",MAX(0,$E284-MAX(0,SUMIFS(Тех_Движение!$G$2:$G$5111,Тех_Движение!$D$2:$D$5111,$C284,Тех_Движение!$B$2:$B$5111,"&lt;="&amp;Настройки!$B$6)-$F284)))</f>
        <v/>
      </c>
      <c r="K284" s="21" t="e">
        <f>IF(OR($B284="",K$3&lt;$D284+Настройки!$B$7),0,MAX(0,$E284-MAX(0,SUMIFS(Тех_Движение!$G$2:$G$5111,Тех_Движение!$D$2:$D$5111,$C284,Тех_Движение!$B$2:$B$5111,"&lt;="&amp;K$3)-$F284)))</f>
        <v>#VALUE!</v>
      </c>
      <c r="L284" s="21" t="e">
        <f>IF(OR($B284="",L$3&lt;$D284+Настройки!$B$7),0,MAX(0,$E284-MAX(0,SUMIFS(Тех_Движение!$G$2:$G$5111,Тех_Движение!$D$2:$D$5111,$C284,Тех_Движение!$B$2:$B$5111,"&lt;="&amp;L$3)-$F284)))</f>
        <v>#VALUE!</v>
      </c>
      <c r="M284" s="21" t="e">
        <f>IF(OR($B284="",M$3&lt;$D284+Настройки!$B$7),0,MAX(0,$E284-MAX(0,SUMIFS(Тех_Движение!$G$2:$G$5111,Тех_Движение!$D$2:$D$5111,$C284,Тех_Движение!$B$2:$B$5111,"&lt;="&amp;M$3)-$F284)))</f>
        <v>#VALUE!</v>
      </c>
      <c r="N284" s="21" t="e">
        <f>IF(OR($B284="",N$3&lt;$D284+Настройки!$B$7),0,MAX(0,$E284-MAX(0,SUMIFS(Тех_Движение!$G$2:$G$5111,Тех_Движение!$D$2:$D$5111,$C284,Тех_Движение!$B$2:$B$5111,"&lt;="&amp;N$3)-$F284)))</f>
        <v>#VALUE!</v>
      </c>
      <c r="O284" s="21" t="e">
        <f>IF(OR($B284="",O$3&lt;$D284+Настройки!$B$7),0,MAX(0,$E284-MAX(0,SUMIFS(Тех_Движение!$G$2:$G$5111,Тех_Движение!$D$2:$D$5111,$C284,Тех_Движение!$B$2:$B$5111,"&lt;="&amp;O$3)-$F284)))</f>
        <v>#VALUE!</v>
      </c>
      <c r="P284" s="21" t="e">
        <f>IF(OR($B284="",P$3&lt;$D284+Настройки!$B$7),0,MAX(0,$E284-MAX(0,SUMIFS(Тех_Движение!$G$2:$G$5111,Тех_Движение!$D$2:$D$5111,$C284,Тех_Движение!$B$2:$B$5111,"&lt;="&amp;P$3)-$F284)))</f>
        <v>#VALUE!</v>
      </c>
      <c r="Q284" s="21" t="e">
        <f>IF(OR($B284="",Q$3&lt;$D284+Настройки!$B$7),0,MAX(0,$E284-MAX(0,SUMIFS(Тех_Движение!$G$2:$G$5111,Тех_Движение!$D$2:$D$5111,$C284,Тех_Движение!$B$2:$B$5111,"&lt;="&amp;Q$3)-$F284)))</f>
        <v>#VALUE!</v>
      </c>
      <c r="R284" s="21" t="str">
        <f t="shared" si="13"/>
        <v/>
      </c>
      <c r="S284" s="23" t="str">
        <f>IF($B284="","",VLOOKUP($C284,Настройки!$A$11:$L$17,9,FALSE))</f>
        <v/>
      </c>
      <c r="T284" s="23" t="str">
        <f t="shared" si="14"/>
        <v/>
      </c>
    </row>
    <row r="285" spans="1:20" x14ac:dyDescent="0.3">
      <c r="A285" s="20">
        <f>Тех_Движение!$A$282</f>
        <v>281</v>
      </c>
      <c r="B285" s="20" t="str">
        <f>IF(Тех_Движение!$F$282&gt;0,Тех_Движение!$I$282,"")</f>
        <v/>
      </c>
      <c r="C285" s="20" t="str">
        <f>IF($B285="","",Тех_Движение!$D$282)</f>
        <v/>
      </c>
      <c r="D285" s="9" t="str">
        <f>IF($B285="","",Тех_Движение!$B$282)</f>
        <v/>
      </c>
      <c r="E285" s="21" t="str">
        <f>IF($B285="","",Тех_Движение!$F$282)</f>
        <v/>
      </c>
      <c r="F285" s="21" t="str">
        <f>IF($B285="","",SUMIFS($E$5:$E284,$C$5:$C284,$C285))</f>
        <v/>
      </c>
      <c r="G285" s="21" t="str">
        <f>IF($B285="","",MAX(0,$E285-MAX(0,SUMIFS(Тех_Движение!$G$2:$G$5111,Тех_Движение!$D$2:$D$5111,$C285,Тех_Движение!$B$2:$B$5111,"&lt;="&amp;Настройки!$B$5-1)-$F285)))</f>
        <v/>
      </c>
      <c r="H285" s="21" t="str">
        <f>IF($B285="","",IF(AND($D285&gt;=Настройки!$B$5,$D285&lt;=Настройки!$B$6),$E285,0))</f>
        <v/>
      </c>
      <c r="I285" s="21" t="str">
        <f t="shared" si="12"/>
        <v/>
      </c>
      <c r="J285" s="21" t="str">
        <f>IF($B285="","",MAX(0,$E285-MAX(0,SUMIFS(Тех_Движение!$G$2:$G$5111,Тех_Движение!$D$2:$D$5111,$C285,Тех_Движение!$B$2:$B$5111,"&lt;="&amp;Настройки!$B$6)-$F285)))</f>
        <v/>
      </c>
      <c r="K285" s="21" t="e">
        <f>IF(OR($B285="",K$3&lt;$D285+Настройки!$B$7),0,MAX(0,$E285-MAX(0,SUMIFS(Тех_Движение!$G$2:$G$5111,Тех_Движение!$D$2:$D$5111,$C285,Тех_Движение!$B$2:$B$5111,"&lt;="&amp;K$3)-$F285)))</f>
        <v>#VALUE!</v>
      </c>
      <c r="L285" s="21" t="e">
        <f>IF(OR($B285="",L$3&lt;$D285+Настройки!$B$7),0,MAX(0,$E285-MAX(0,SUMIFS(Тех_Движение!$G$2:$G$5111,Тех_Движение!$D$2:$D$5111,$C285,Тех_Движение!$B$2:$B$5111,"&lt;="&amp;L$3)-$F285)))</f>
        <v>#VALUE!</v>
      </c>
      <c r="M285" s="21" t="e">
        <f>IF(OR($B285="",M$3&lt;$D285+Настройки!$B$7),0,MAX(0,$E285-MAX(0,SUMIFS(Тех_Движение!$G$2:$G$5111,Тех_Движение!$D$2:$D$5111,$C285,Тех_Движение!$B$2:$B$5111,"&lt;="&amp;M$3)-$F285)))</f>
        <v>#VALUE!</v>
      </c>
      <c r="N285" s="21" t="e">
        <f>IF(OR($B285="",N$3&lt;$D285+Настройки!$B$7),0,MAX(0,$E285-MAX(0,SUMIFS(Тех_Движение!$G$2:$G$5111,Тех_Движение!$D$2:$D$5111,$C285,Тех_Движение!$B$2:$B$5111,"&lt;="&amp;N$3)-$F285)))</f>
        <v>#VALUE!</v>
      </c>
      <c r="O285" s="21" t="e">
        <f>IF(OR($B285="",O$3&lt;$D285+Настройки!$B$7),0,MAX(0,$E285-MAX(0,SUMIFS(Тех_Движение!$G$2:$G$5111,Тех_Движение!$D$2:$D$5111,$C285,Тех_Движение!$B$2:$B$5111,"&lt;="&amp;O$3)-$F285)))</f>
        <v>#VALUE!</v>
      </c>
      <c r="P285" s="21" t="e">
        <f>IF(OR($B285="",P$3&lt;$D285+Настройки!$B$7),0,MAX(0,$E285-MAX(0,SUMIFS(Тех_Движение!$G$2:$G$5111,Тех_Движение!$D$2:$D$5111,$C285,Тех_Движение!$B$2:$B$5111,"&lt;="&amp;P$3)-$F285)))</f>
        <v>#VALUE!</v>
      </c>
      <c r="Q285" s="21" t="e">
        <f>IF(OR($B285="",Q$3&lt;$D285+Настройки!$B$7),0,MAX(0,$E285-MAX(0,SUMIFS(Тех_Движение!$G$2:$G$5111,Тех_Движение!$D$2:$D$5111,$C285,Тех_Движение!$B$2:$B$5111,"&lt;="&amp;Q$3)-$F285)))</f>
        <v>#VALUE!</v>
      </c>
      <c r="R285" s="21" t="str">
        <f t="shared" si="13"/>
        <v/>
      </c>
      <c r="S285" s="23" t="str">
        <f>IF($B285="","",VLOOKUP($C285,Настройки!$A$11:$L$17,9,FALSE))</f>
        <v/>
      </c>
      <c r="T285" s="23" t="str">
        <f t="shared" si="14"/>
        <v/>
      </c>
    </row>
    <row r="286" spans="1:20" x14ac:dyDescent="0.3">
      <c r="A286" s="20">
        <f>Тех_Движение!$A$283</f>
        <v>282</v>
      </c>
      <c r="B286" s="20" t="str">
        <f>IF(Тех_Движение!$F$283&gt;0,Тех_Движение!$I$283,"")</f>
        <v/>
      </c>
      <c r="C286" s="20" t="str">
        <f>IF($B286="","",Тех_Движение!$D$283)</f>
        <v/>
      </c>
      <c r="D286" s="9" t="str">
        <f>IF($B286="","",Тех_Движение!$B$283)</f>
        <v/>
      </c>
      <c r="E286" s="21" t="str">
        <f>IF($B286="","",Тех_Движение!$F$283)</f>
        <v/>
      </c>
      <c r="F286" s="21" t="str">
        <f>IF($B286="","",SUMIFS($E$5:$E285,$C$5:$C285,$C286))</f>
        <v/>
      </c>
      <c r="G286" s="21" t="str">
        <f>IF($B286="","",MAX(0,$E286-MAX(0,SUMIFS(Тех_Движение!$G$2:$G$5111,Тех_Движение!$D$2:$D$5111,$C286,Тех_Движение!$B$2:$B$5111,"&lt;="&amp;Настройки!$B$5-1)-$F286)))</f>
        <v/>
      </c>
      <c r="H286" s="21" t="str">
        <f>IF($B286="","",IF(AND($D286&gt;=Настройки!$B$5,$D286&lt;=Настройки!$B$6),$E286,0))</f>
        <v/>
      </c>
      <c r="I286" s="21" t="str">
        <f t="shared" si="12"/>
        <v/>
      </c>
      <c r="J286" s="21" t="str">
        <f>IF($B286="","",MAX(0,$E286-MAX(0,SUMIFS(Тех_Движение!$G$2:$G$5111,Тех_Движение!$D$2:$D$5111,$C286,Тех_Движение!$B$2:$B$5111,"&lt;="&amp;Настройки!$B$6)-$F286)))</f>
        <v/>
      </c>
      <c r="K286" s="21" t="e">
        <f>IF(OR($B286="",K$3&lt;$D286+Настройки!$B$7),0,MAX(0,$E286-MAX(0,SUMIFS(Тех_Движение!$G$2:$G$5111,Тех_Движение!$D$2:$D$5111,$C286,Тех_Движение!$B$2:$B$5111,"&lt;="&amp;K$3)-$F286)))</f>
        <v>#VALUE!</v>
      </c>
      <c r="L286" s="21" t="e">
        <f>IF(OR($B286="",L$3&lt;$D286+Настройки!$B$7),0,MAX(0,$E286-MAX(0,SUMIFS(Тех_Движение!$G$2:$G$5111,Тех_Движение!$D$2:$D$5111,$C286,Тех_Движение!$B$2:$B$5111,"&lt;="&amp;L$3)-$F286)))</f>
        <v>#VALUE!</v>
      </c>
      <c r="M286" s="21" t="e">
        <f>IF(OR($B286="",M$3&lt;$D286+Настройки!$B$7),0,MAX(0,$E286-MAX(0,SUMIFS(Тех_Движение!$G$2:$G$5111,Тех_Движение!$D$2:$D$5111,$C286,Тех_Движение!$B$2:$B$5111,"&lt;="&amp;M$3)-$F286)))</f>
        <v>#VALUE!</v>
      </c>
      <c r="N286" s="21" t="e">
        <f>IF(OR($B286="",N$3&lt;$D286+Настройки!$B$7),0,MAX(0,$E286-MAX(0,SUMIFS(Тех_Движение!$G$2:$G$5111,Тех_Движение!$D$2:$D$5111,$C286,Тех_Движение!$B$2:$B$5111,"&lt;="&amp;N$3)-$F286)))</f>
        <v>#VALUE!</v>
      </c>
      <c r="O286" s="21" t="e">
        <f>IF(OR($B286="",O$3&lt;$D286+Настройки!$B$7),0,MAX(0,$E286-MAX(0,SUMIFS(Тех_Движение!$G$2:$G$5111,Тех_Движение!$D$2:$D$5111,$C286,Тех_Движение!$B$2:$B$5111,"&lt;="&amp;O$3)-$F286)))</f>
        <v>#VALUE!</v>
      </c>
      <c r="P286" s="21" t="e">
        <f>IF(OR($B286="",P$3&lt;$D286+Настройки!$B$7),0,MAX(0,$E286-MAX(0,SUMIFS(Тех_Движение!$G$2:$G$5111,Тех_Движение!$D$2:$D$5111,$C286,Тех_Движение!$B$2:$B$5111,"&lt;="&amp;P$3)-$F286)))</f>
        <v>#VALUE!</v>
      </c>
      <c r="Q286" s="21" t="e">
        <f>IF(OR($B286="",Q$3&lt;$D286+Настройки!$B$7),0,MAX(0,$E286-MAX(0,SUMIFS(Тех_Движение!$G$2:$G$5111,Тех_Движение!$D$2:$D$5111,$C286,Тех_Движение!$B$2:$B$5111,"&lt;="&amp;Q$3)-$F286)))</f>
        <v>#VALUE!</v>
      </c>
      <c r="R286" s="21" t="str">
        <f t="shared" si="13"/>
        <v/>
      </c>
      <c r="S286" s="23" t="str">
        <f>IF($B286="","",VLOOKUP($C286,Настройки!$A$11:$L$17,9,FALSE))</f>
        <v/>
      </c>
      <c r="T286" s="23" t="str">
        <f t="shared" si="14"/>
        <v/>
      </c>
    </row>
    <row r="287" spans="1:20" x14ac:dyDescent="0.3">
      <c r="A287" s="20">
        <f>Тех_Движение!$A$284</f>
        <v>283</v>
      </c>
      <c r="B287" s="20" t="str">
        <f>IF(Тех_Движение!$F$284&gt;0,Тех_Движение!$I$284,"")</f>
        <v/>
      </c>
      <c r="C287" s="20" t="str">
        <f>IF($B287="","",Тех_Движение!$D$284)</f>
        <v/>
      </c>
      <c r="D287" s="9" t="str">
        <f>IF($B287="","",Тех_Движение!$B$284)</f>
        <v/>
      </c>
      <c r="E287" s="21" t="str">
        <f>IF($B287="","",Тех_Движение!$F$284)</f>
        <v/>
      </c>
      <c r="F287" s="21" t="str">
        <f>IF($B287="","",SUMIFS($E$5:$E286,$C$5:$C286,$C287))</f>
        <v/>
      </c>
      <c r="G287" s="21" t="str">
        <f>IF($B287="","",MAX(0,$E287-MAX(0,SUMIFS(Тех_Движение!$G$2:$G$5111,Тех_Движение!$D$2:$D$5111,$C287,Тех_Движение!$B$2:$B$5111,"&lt;="&amp;Настройки!$B$5-1)-$F287)))</f>
        <v/>
      </c>
      <c r="H287" s="21" t="str">
        <f>IF($B287="","",IF(AND($D287&gt;=Настройки!$B$5,$D287&lt;=Настройки!$B$6),$E287,0))</f>
        <v/>
      </c>
      <c r="I287" s="21" t="str">
        <f t="shared" si="12"/>
        <v/>
      </c>
      <c r="J287" s="21" t="str">
        <f>IF($B287="","",MAX(0,$E287-MAX(0,SUMIFS(Тех_Движение!$G$2:$G$5111,Тех_Движение!$D$2:$D$5111,$C287,Тех_Движение!$B$2:$B$5111,"&lt;="&amp;Настройки!$B$6)-$F287)))</f>
        <v/>
      </c>
      <c r="K287" s="21" t="e">
        <f>IF(OR($B287="",K$3&lt;$D287+Настройки!$B$7),0,MAX(0,$E287-MAX(0,SUMIFS(Тех_Движение!$G$2:$G$5111,Тех_Движение!$D$2:$D$5111,$C287,Тех_Движение!$B$2:$B$5111,"&lt;="&amp;K$3)-$F287)))</f>
        <v>#VALUE!</v>
      </c>
      <c r="L287" s="21" t="e">
        <f>IF(OR($B287="",L$3&lt;$D287+Настройки!$B$7),0,MAX(0,$E287-MAX(0,SUMIFS(Тех_Движение!$G$2:$G$5111,Тех_Движение!$D$2:$D$5111,$C287,Тех_Движение!$B$2:$B$5111,"&lt;="&amp;L$3)-$F287)))</f>
        <v>#VALUE!</v>
      </c>
      <c r="M287" s="21" t="e">
        <f>IF(OR($B287="",M$3&lt;$D287+Настройки!$B$7),0,MAX(0,$E287-MAX(0,SUMIFS(Тех_Движение!$G$2:$G$5111,Тех_Движение!$D$2:$D$5111,$C287,Тех_Движение!$B$2:$B$5111,"&lt;="&amp;M$3)-$F287)))</f>
        <v>#VALUE!</v>
      </c>
      <c r="N287" s="21" t="e">
        <f>IF(OR($B287="",N$3&lt;$D287+Настройки!$B$7),0,MAX(0,$E287-MAX(0,SUMIFS(Тех_Движение!$G$2:$G$5111,Тех_Движение!$D$2:$D$5111,$C287,Тех_Движение!$B$2:$B$5111,"&lt;="&amp;N$3)-$F287)))</f>
        <v>#VALUE!</v>
      </c>
      <c r="O287" s="21" t="e">
        <f>IF(OR($B287="",O$3&lt;$D287+Настройки!$B$7),0,MAX(0,$E287-MAX(0,SUMIFS(Тех_Движение!$G$2:$G$5111,Тех_Движение!$D$2:$D$5111,$C287,Тех_Движение!$B$2:$B$5111,"&lt;="&amp;O$3)-$F287)))</f>
        <v>#VALUE!</v>
      </c>
      <c r="P287" s="21" t="e">
        <f>IF(OR($B287="",P$3&lt;$D287+Настройки!$B$7),0,MAX(0,$E287-MAX(0,SUMIFS(Тех_Движение!$G$2:$G$5111,Тех_Движение!$D$2:$D$5111,$C287,Тех_Движение!$B$2:$B$5111,"&lt;="&amp;P$3)-$F287)))</f>
        <v>#VALUE!</v>
      </c>
      <c r="Q287" s="21" t="e">
        <f>IF(OR($B287="",Q$3&lt;$D287+Настройки!$B$7),0,MAX(0,$E287-MAX(0,SUMIFS(Тех_Движение!$G$2:$G$5111,Тех_Движение!$D$2:$D$5111,$C287,Тех_Движение!$B$2:$B$5111,"&lt;="&amp;Q$3)-$F287)))</f>
        <v>#VALUE!</v>
      </c>
      <c r="R287" s="21" t="str">
        <f t="shared" si="13"/>
        <v/>
      </c>
      <c r="S287" s="23" t="str">
        <f>IF($B287="","",VLOOKUP($C287,Настройки!$A$11:$L$17,9,FALSE))</f>
        <v/>
      </c>
      <c r="T287" s="23" t="str">
        <f t="shared" si="14"/>
        <v/>
      </c>
    </row>
    <row r="288" spans="1:20" x14ac:dyDescent="0.3">
      <c r="A288" s="20">
        <f>Тех_Движение!$A$285</f>
        <v>284</v>
      </c>
      <c r="B288" s="20" t="str">
        <f>IF(Тех_Движение!$F$285&gt;0,Тех_Движение!$I$285,"")</f>
        <v/>
      </c>
      <c r="C288" s="20" t="str">
        <f>IF($B288="","",Тех_Движение!$D$285)</f>
        <v/>
      </c>
      <c r="D288" s="9" t="str">
        <f>IF($B288="","",Тех_Движение!$B$285)</f>
        <v/>
      </c>
      <c r="E288" s="21" t="str">
        <f>IF($B288="","",Тех_Движение!$F$285)</f>
        <v/>
      </c>
      <c r="F288" s="21" t="str">
        <f>IF($B288="","",SUMIFS($E$5:$E287,$C$5:$C287,$C288))</f>
        <v/>
      </c>
      <c r="G288" s="21" t="str">
        <f>IF($B288="","",MAX(0,$E288-MAX(0,SUMIFS(Тех_Движение!$G$2:$G$5111,Тех_Движение!$D$2:$D$5111,$C288,Тех_Движение!$B$2:$B$5111,"&lt;="&amp;Настройки!$B$5-1)-$F288)))</f>
        <v/>
      </c>
      <c r="H288" s="21" t="str">
        <f>IF($B288="","",IF(AND($D288&gt;=Настройки!$B$5,$D288&lt;=Настройки!$B$6),$E288,0))</f>
        <v/>
      </c>
      <c r="I288" s="21" t="str">
        <f t="shared" si="12"/>
        <v/>
      </c>
      <c r="J288" s="21" t="str">
        <f>IF($B288="","",MAX(0,$E288-MAX(0,SUMIFS(Тех_Движение!$G$2:$G$5111,Тех_Движение!$D$2:$D$5111,$C288,Тех_Движение!$B$2:$B$5111,"&lt;="&amp;Настройки!$B$6)-$F288)))</f>
        <v/>
      </c>
      <c r="K288" s="21" t="e">
        <f>IF(OR($B288="",K$3&lt;$D288+Настройки!$B$7),0,MAX(0,$E288-MAX(0,SUMIFS(Тех_Движение!$G$2:$G$5111,Тех_Движение!$D$2:$D$5111,$C288,Тех_Движение!$B$2:$B$5111,"&lt;="&amp;K$3)-$F288)))</f>
        <v>#VALUE!</v>
      </c>
      <c r="L288" s="21" t="e">
        <f>IF(OR($B288="",L$3&lt;$D288+Настройки!$B$7),0,MAX(0,$E288-MAX(0,SUMIFS(Тех_Движение!$G$2:$G$5111,Тех_Движение!$D$2:$D$5111,$C288,Тех_Движение!$B$2:$B$5111,"&lt;="&amp;L$3)-$F288)))</f>
        <v>#VALUE!</v>
      </c>
      <c r="M288" s="21" t="e">
        <f>IF(OR($B288="",M$3&lt;$D288+Настройки!$B$7),0,MAX(0,$E288-MAX(0,SUMIFS(Тех_Движение!$G$2:$G$5111,Тех_Движение!$D$2:$D$5111,$C288,Тех_Движение!$B$2:$B$5111,"&lt;="&amp;M$3)-$F288)))</f>
        <v>#VALUE!</v>
      </c>
      <c r="N288" s="21" t="e">
        <f>IF(OR($B288="",N$3&lt;$D288+Настройки!$B$7),0,MAX(0,$E288-MAX(0,SUMIFS(Тех_Движение!$G$2:$G$5111,Тех_Движение!$D$2:$D$5111,$C288,Тех_Движение!$B$2:$B$5111,"&lt;="&amp;N$3)-$F288)))</f>
        <v>#VALUE!</v>
      </c>
      <c r="O288" s="21" t="e">
        <f>IF(OR($B288="",O$3&lt;$D288+Настройки!$B$7),0,MAX(0,$E288-MAX(0,SUMIFS(Тех_Движение!$G$2:$G$5111,Тех_Движение!$D$2:$D$5111,$C288,Тех_Движение!$B$2:$B$5111,"&lt;="&amp;O$3)-$F288)))</f>
        <v>#VALUE!</v>
      </c>
      <c r="P288" s="21" t="e">
        <f>IF(OR($B288="",P$3&lt;$D288+Настройки!$B$7),0,MAX(0,$E288-MAX(0,SUMIFS(Тех_Движение!$G$2:$G$5111,Тех_Движение!$D$2:$D$5111,$C288,Тех_Движение!$B$2:$B$5111,"&lt;="&amp;P$3)-$F288)))</f>
        <v>#VALUE!</v>
      </c>
      <c r="Q288" s="21" t="e">
        <f>IF(OR($B288="",Q$3&lt;$D288+Настройки!$B$7),0,MAX(0,$E288-MAX(0,SUMIFS(Тех_Движение!$G$2:$G$5111,Тех_Движение!$D$2:$D$5111,$C288,Тех_Движение!$B$2:$B$5111,"&lt;="&amp;Q$3)-$F288)))</f>
        <v>#VALUE!</v>
      </c>
      <c r="R288" s="21" t="str">
        <f t="shared" si="13"/>
        <v/>
      </c>
      <c r="S288" s="23" t="str">
        <f>IF($B288="","",VLOOKUP($C288,Настройки!$A$11:$L$17,9,FALSE))</f>
        <v/>
      </c>
      <c r="T288" s="23" t="str">
        <f t="shared" si="14"/>
        <v/>
      </c>
    </row>
    <row r="289" spans="1:20" x14ac:dyDescent="0.3">
      <c r="A289" s="20">
        <f>Тех_Движение!$A$286</f>
        <v>285</v>
      </c>
      <c r="B289" s="20" t="str">
        <f>IF(Тех_Движение!$F$286&gt;0,Тех_Движение!$I$286,"")</f>
        <v/>
      </c>
      <c r="C289" s="20" t="str">
        <f>IF($B289="","",Тех_Движение!$D$286)</f>
        <v/>
      </c>
      <c r="D289" s="9" t="str">
        <f>IF($B289="","",Тех_Движение!$B$286)</f>
        <v/>
      </c>
      <c r="E289" s="21" t="str">
        <f>IF($B289="","",Тех_Движение!$F$286)</f>
        <v/>
      </c>
      <c r="F289" s="21" t="str">
        <f>IF($B289="","",SUMIFS($E$5:$E288,$C$5:$C288,$C289))</f>
        <v/>
      </c>
      <c r="G289" s="21" t="str">
        <f>IF($B289="","",MAX(0,$E289-MAX(0,SUMIFS(Тех_Движение!$G$2:$G$5111,Тех_Движение!$D$2:$D$5111,$C289,Тех_Движение!$B$2:$B$5111,"&lt;="&amp;Настройки!$B$5-1)-$F289)))</f>
        <v/>
      </c>
      <c r="H289" s="21" t="str">
        <f>IF($B289="","",IF(AND($D289&gt;=Настройки!$B$5,$D289&lt;=Настройки!$B$6),$E289,0))</f>
        <v/>
      </c>
      <c r="I289" s="21" t="str">
        <f t="shared" si="12"/>
        <v/>
      </c>
      <c r="J289" s="21" t="str">
        <f>IF($B289="","",MAX(0,$E289-MAX(0,SUMIFS(Тех_Движение!$G$2:$G$5111,Тех_Движение!$D$2:$D$5111,$C289,Тех_Движение!$B$2:$B$5111,"&lt;="&amp;Настройки!$B$6)-$F289)))</f>
        <v/>
      </c>
      <c r="K289" s="21" t="e">
        <f>IF(OR($B289="",K$3&lt;$D289+Настройки!$B$7),0,MAX(0,$E289-MAX(0,SUMIFS(Тех_Движение!$G$2:$G$5111,Тех_Движение!$D$2:$D$5111,$C289,Тех_Движение!$B$2:$B$5111,"&lt;="&amp;K$3)-$F289)))</f>
        <v>#VALUE!</v>
      </c>
      <c r="L289" s="21" t="e">
        <f>IF(OR($B289="",L$3&lt;$D289+Настройки!$B$7),0,MAX(0,$E289-MAX(0,SUMIFS(Тех_Движение!$G$2:$G$5111,Тех_Движение!$D$2:$D$5111,$C289,Тех_Движение!$B$2:$B$5111,"&lt;="&amp;L$3)-$F289)))</f>
        <v>#VALUE!</v>
      </c>
      <c r="M289" s="21" t="e">
        <f>IF(OR($B289="",M$3&lt;$D289+Настройки!$B$7),0,MAX(0,$E289-MAX(0,SUMIFS(Тех_Движение!$G$2:$G$5111,Тех_Движение!$D$2:$D$5111,$C289,Тех_Движение!$B$2:$B$5111,"&lt;="&amp;M$3)-$F289)))</f>
        <v>#VALUE!</v>
      </c>
      <c r="N289" s="21" t="e">
        <f>IF(OR($B289="",N$3&lt;$D289+Настройки!$B$7),0,MAX(0,$E289-MAX(0,SUMIFS(Тех_Движение!$G$2:$G$5111,Тех_Движение!$D$2:$D$5111,$C289,Тех_Движение!$B$2:$B$5111,"&lt;="&amp;N$3)-$F289)))</f>
        <v>#VALUE!</v>
      </c>
      <c r="O289" s="21" t="e">
        <f>IF(OR($B289="",O$3&lt;$D289+Настройки!$B$7),0,MAX(0,$E289-MAX(0,SUMIFS(Тех_Движение!$G$2:$G$5111,Тех_Движение!$D$2:$D$5111,$C289,Тех_Движение!$B$2:$B$5111,"&lt;="&amp;O$3)-$F289)))</f>
        <v>#VALUE!</v>
      </c>
      <c r="P289" s="21" t="e">
        <f>IF(OR($B289="",P$3&lt;$D289+Настройки!$B$7),0,MAX(0,$E289-MAX(0,SUMIFS(Тех_Движение!$G$2:$G$5111,Тех_Движение!$D$2:$D$5111,$C289,Тех_Движение!$B$2:$B$5111,"&lt;="&amp;P$3)-$F289)))</f>
        <v>#VALUE!</v>
      </c>
      <c r="Q289" s="21" t="e">
        <f>IF(OR($B289="",Q$3&lt;$D289+Настройки!$B$7),0,MAX(0,$E289-MAX(0,SUMIFS(Тех_Движение!$G$2:$G$5111,Тех_Движение!$D$2:$D$5111,$C289,Тех_Движение!$B$2:$B$5111,"&lt;="&amp;Q$3)-$F289)))</f>
        <v>#VALUE!</v>
      </c>
      <c r="R289" s="21" t="str">
        <f t="shared" si="13"/>
        <v/>
      </c>
      <c r="S289" s="23" t="str">
        <f>IF($B289="","",VLOOKUP($C289,Настройки!$A$11:$L$17,9,FALSE))</f>
        <v/>
      </c>
      <c r="T289" s="23" t="str">
        <f t="shared" si="14"/>
        <v/>
      </c>
    </row>
    <row r="290" spans="1:20" x14ac:dyDescent="0.3">
      <c r="A290" s="20">
        <f>Тех_Движение!$A$287</f>
        <v>286</v>
      </c>
      <c r="B290" s="20" t="str">
        <f>IF(Тех_Движение!$F$287&gt;0,Тех_Движение!$I$287,"")</f>
        <v/>
      </c>
      <c r="C290" s="20" t="str">
        <f>IF($B290="","",Тех_Движение!$D$287)</f>
        <v/>
      </c>
      <c r="D290" s="9" t="str">
        <f>IF($B290="","",Тех_Движение!$B$287)</f>
        <v/>
      </c>
      <c r="E290" s="21" t="str">
        <f>IF($B290="","",Тех_Движение!$F$287)</f>
        <v/>
      </c>
      <c r="F290" s="21" t="str">
        <f>IF($B290="","",SUMIFS($E$5:$E289,$C$5:$C289,$C290))</f>
        <v/>
      </c>
      <c r="G290" s="21" t="str">
        <f>IF($B290="","",MAX(0,$E290-MAX(0,SUMIFS(Тех_Движение!$G$2:$G$5111,Тех_Движение!$D$2:$D$5111,$C290,Тех_Движение!$B$2:$B$5111,"&lt;="&amp;Настройки!$B$5-1)-$F290)))</f>
        <v/>
      </c>
      <c r="H290" s="21" t="str">
        <f>IF($B290="","",IF(AND($D290&gt;=Настройки!$B$5,$D290&lt;=Настройки!$B$6),$E290,0))</f>
        <v/>
      </c>
      <c r="I290" s="21" t="str">
        <f t="shared" si="12"/>
        <v/>
      </c>
      <c r="J290" s="21" t="str">
        <f>IF($B290="","",MAX(0,$E290-MAX(0,SUMIFS(Тех_Движение!$G$2:$G$5111,Тех_Движение!$D$2:$D$5111,$C290,Тех_Движение!$B$2:$B$5111,"&lt;="&amp;Настройки!$B$6)-$F290)))</f>
        <v/>
      </c>
      <c r="K290" s="21" t="e">
        <f>IF(OR($B290="",K$3&lt;$D290+Настройки!$B$7),0,MAX(0,$E290-MAX(0,SUMIFS(Тех_Движение!$G$2:$G$5111,Тех_Движение!$D$2:$D$5111,$C290,Тех_Движение!$B$2:$B$5111,"&lt;="&amp;K$3)-$F290)))</f>
        <v>#VALUE!</v>
      </c>
      <c r="L290" s="21" t="e">
        <f>IF(OR($B290="",L$3&lt;$D290+Настройки!$B$7),0,MAX(0,$E290-MAX(0,SUMIFS(Тех_Движение!$G$2:$G$5111,Тех_Движение!$D$2:$D$5111,$C290,Тех_Движение!$B$2:$B$5111,"&lt;="&amp;L$3)-$F290)))</f>
        <v>#VALUE!</v>
      </c>
      <c r="M290" s="21" t="e">
        <f>IF(OR($B290="",M$3&lt;$D290+Настройки!$B$7),0,MAX(0,$E290-MAX(0,SUMIFS(Тех_Движение!$G$2:$G$5111,Тех_Движение!$D$2:$D$5111,$C290,Тех_Движение!$B$2:$B$5111,"&lt;="&amp;M$3)-$F290)))</f>
        <v>#VALUE!</v>
      </c>
      <c r="N290" s="21" t="e">
        <f>IF(OR($B290="",N$3&lt;$D290+Настройки!$B$7),0,MAX(0,$E290-MAX(0,SUMIFS(Тех_Движение!$G$2:$G$5111,Тех_Движение!$D$2:$D$5111,$C290,Тех_Движение!$B$2:$B$5111,"&lt;="&amp;N$3)-$F290)))</f>
        <v>#VALUE!</v>
      </c>
      <c r="O290" s="21" t="e">
        <f>IF(OR($B290="",O$3&lt;$D290+Настройки!$B$7),0,MAX(0,$E290-MAX(0,SUMIFS(Тех_Движение!$G$2:$G$5111,Тех_Движение!$D$2:$D$5111,$C290,Тех_Движение!$B$2:$B$5111,"&lt;="&amp;O$3)-$F290)))</f>
        <v>#VALUE!</v>
      </c>
      <c r="P290" s="21" t="e">
        <f>IF(OR($B290="",P$3&lt;$D290+Настройки!$B$7),0,MAX(0,$E290-MAX(0,SUMIFS(Тех_Движение!$G$2:$G$5111,Тех_Движение!$D$2:$D$5111,$C290,Тех_Движение!$B$2:$B$5111,"&lt;="&amp;P$3)-$F290)))</f>
        <v>#VALUE!</v>
      </c>
      <c r="Q290" s="21" t="e">
        <f>IF(OR($B290="",Q$3&lt;$D290+Настройки!$B$7),0,MAX(0,$E290-MAX(0,SUMIFS(Тех_Движение!$G$2:$G$5111,Тех_Движение!$D$2:$D$5111,$C290,Тех_Движение!$B$2:$B$5111,"&lt;="&amp;Q$3)-$F290)))</f>
        <v>#VALUE!</v>
      </c>
      <c r="R290" s="21" t="str">
        <f t="shared" si="13"/>
        <v/>
      </c>
      <c r="S290" s="23" t="str">
        <f>IF($B290="","",VLOOKUP($C290,Настройки!$A$11:$L$17,9,FALSE))</f>
        <v/>
      </c>
      <c r="T290" s="23" t="str">
        <f t="shared" si="14"/>
        <v/>
      </c>
    </row>
    <row r="291" spans="1:20" x14ac:dyDescent="0.3">
      <c r="A291" s="20">
        <f>Тех_Движение!$A$288</f>
        <v>287</v>
      </c>
      <c r="B291" s="20" t="str">
        <f>IF(Тех_Движение!$F$288&gt;0,Тех_Движение!$I$288,"")</f>
        <v/>
      </c>
      <c r="C291" s="20" t="str">
        <f>IF($B291="","",Тех_Движение!$D$288)</f>
        <v/>
      </c>
      <c r="D291" s="9" t="str">
        <f>IF($B291="","",Тех_Движение!$B$288)</f>
        <v/>
      </c>
      <c r="E291" s="21" t="str">
        <f>IF($B291="","",Тех_Движение!$F$288)</f>
        <v/>
      </c>
      <c r="F291" s="21" t="str">
        <f>IF($B291="","",SUMIFS($E$5:$E290,$C$5:$C290,$C291))</f>
        <v/>
      </c>
      <c r="G291" s="21" t="str">
        <f>IF($B291="","",MAX(0,$E291-MAX(0,SUMIFS(Тех_Движение!$G$2:$G$5111,Тех_Движение!$D$2:$D$5111,$C291,Тех_Движение!$B$2:$B$5111,"&lt;="&amp;Настройки!$B$5-1)-$F291)))</f>
        <v/>
      </c>
      <c r="H291" s="21" t="str">
        <f>IF($B291="","",IF(AND($D291&gt;=Настройки!$B$5,$D291&lt;=Настройки!$B$6),$E291,0))</f>
        <v/>
      </c>
      <c r="I291" s="21" t="str">
        <f t="shared" si="12"/>
        <v/>
      </c>
      <c r="J291" s="21" t="str">
        <f>IF($B291="","",MAX(0,$E291-MAX(0,SUMIFS(Тех_Движение!$G$2:$G$5111,Тех_Движение!$D$2:$D$5111,$C291,Тех_Движение!$B$2:$B$5111,"&lt;="&amp;Настройки!$B$6)-$F291)))</f>
        <v/>
      </c>
      <c r="K291" s="21" t="e">
        <f>IF(OR($B291="",K$3&lt;$D291+Настройки!$B$7),0,MAX(0,$E291-MAX(0,SUMIFS(Тех_Движение!$G$2:$G$5111,Тех_Движение!$D$2:$D$5111,$C291,Тех_Движение!$B$2:$B$5111,"&lt;="&amp;K$3)-$F291)))</f>
        <v>#VALUE!</v>
      </c>
      <c r="L291" s="21" t="e">
        <f>IF(OR($B291="",L$3&lt;$D291+Настройки!$B$7),0,MAX(0,$E291-MAX(0,SUMIFS(Тех_Движение!$G$2:$G$5111,Тех_Движение!$D$2:$D$5111,$C291,Тех_Движение!$B$2:$B$5111,"&lt;="&amp;L$3)-$F291)))</f>
        <v>#VALUE!</v>
      </c>
      <c r="M291" s="21" t="e">
        <f>IF(OR($B291="",M$3&lt;$D291+Настройки!$B$7),0,MAX(0,$E291-MAX(0,SUMIFS(Тех_Движение!$G$2:$G$5111,Тех_Движение!$D$2:$D$5111,$C291,Тех_Движение!$B$2:$B$5111,"&lt;="&amp;M$3)-$F291)))</f>
        <v>#VALUE!</v>
      </c>
      <c r="N291" s="21" t="e">
        <f>IF(OR($B291="",N$3&lt;$D291+Настройки!$B$7),0,MAX(0,$E291-MAX(0,SUMIFS(Тех_Движение!$G$2:$G$5111,Тех_Движение!$D$2:$D$5111,$C291,Тех_Движение!$B$2:$B$5111,"&lt;="&amp;N$3)-$F291)))</f>
        <v>#VALUE!</v>
      </c>
      <c r="O291" s="21" t="e">
        <f>IF(OR($B291="",O$3&lt;$D291+Настройки!$B$7),0,MAX(0,$E291-MAX(0,SUMIFS(Тех_Движение!$G$2:$G$5111,Тех_Движение!$D$2:$D$5111,$C291,Тех_Движение!$B$2:$B$5111,"&lt;="&amp;O$3)-$F291)))</f>
        <v>#VALUE!</v>
      </c>
      <c r="P291" s="21" t="e">
        <f>IF(OR($B291="",P$3&lt;$D291+Настройки!$B$7),0,MAX(0,$E291-MAX(0,SUMIFS(Тех_Движение!$G$2:$G$5111,Тех_Движение!$D$2:$D$5111,$C291,Тех_Движение!$B$2:$B$5111,"&lt;="&amp;P$3)-$F291)))</f>
        <v>#VALUE!</v>
      </c>
      <c r="Q291" s="21" t="e">
        <f>IF(OR($B291="",Q$3&lt;$D291+Настройки!$B$7),0,MAX(0,$E291-MAX(0,SUMIFS(Тех_Движение!$G$2:$G$5111,Тех_Движение!$D$2:$D$5111,$C291,Тех_Движение!$B$2:$B$5111,"&lt;="&amp;Q$3)-$F291)))</f>
        <v>#VALUE!</v>
      </c>
      <c r="R291" s="21" t="str">
        <f t="shared" si="13"/>
        <v/>
      </c>
      <c r="S291" s="23" t="str">
        <f>IF($B291="","",VLOOKUP($C291,Настройки!$A$11:$L$17,9,FALSE))</f>
        <v/>
      </c>
      <c r="T291" s="23" t="str">
        <f t="shared" si="14"/>
        <v/>
      </c>
    </row>
    <row r="292" spans="1:20" x14ac:dyDescent="0.3">
      <c r="A292" s="20">
        <f>Тех_Движение!$A$289</f>
        <v>288</v>
      </c>
      <c r="B292" s="20" t="str">
        <f>IF(Тех_Движение!$F$289&gt;0,Тех_Движение!$I$289,"")</f>
        <v/>
      </c>
      <c r="C292" s="20" t="str">
        <f>IF($B292="","",Тех_Движение!$D$289)</f>
        <v/>
      </c>
      <c r="D292" s="9" t="str">
        <f>IF($B292="","",Тех_Движение!$B$289)</f>
        <v/>
      </c>
      <c r="E292" s="21" t="str">
        <f>IF($B292="","",Тех_Движение!$F$289)</f>
        <v/>
      </c>
      <c r="F292" s="21" t="str">
        <f>IF($B292="","",SUMIFS($E$5:$E291,$C$5:$C291,$C292))</f>
        <v/>
      </c>
      <c r="G292" s="21" t="str">
        <f>IF($B292="","",MAX(0,$E292-MAX(0,SUMIFS(Тех_Движение!$G$2:$G$5111,Тех_Движение!$D$2:$D$5111,$C292,Тех_Движение!$B$2:$B$5111,"&lt;="&amp;Настройки!$B$5-1)-$F292)))</f>
        <v/>
      </c>
      <c r="H292" s="21" t="str">
        <f>IF($B292="","",IF(AND($D292&gt;=Настройки!$B$5,$D292&lt;=Настройки!$B$6),$E292,0))</f>
        <v/>
      </c>
      <c r="I292" s="21" t="str">
        <f t="shared" si="12"/>
        <v/>
      </c>
      <c r="J292" s="21" t="str">
        <f>IF($B292="","",MAX(0,$E292-MAX(0,SUMIFS(Тех_Движение!$G$2:$G$5111,Тех_Движение!$D$2:$D$5111,$C292,Тех_Движение!$B$2:$B$5111,"&lt;="&amp;Настройки!$B$6)-$F292)))</f>
        <v/>
      </c>
      <c r="K292" s="21" t="e">
        <f>IF(OR($B292="",K$3&lt;$D292+Настройки!$B$7),0,MAX(0,$E292-MAX(0,SUMIFS(Тех_Движение!$G$2:$G$5111,Тех_Движение!$D$2:$D$5111,$C292,Тех_Движение!$B$2:$B$5111,"&lt;="&amp;K$3)-$F292)))</f>
        <v>#VALUE!</v>
      </c>
      <c r="L292" s="21" t="e">
        <f>IF(OR($B292="",L$3&lt;$D292+Настройки!$B$7),0,MAX(0,$E292-MAX(0,SUMIFS(Тех_Движение!$G$2:$G$5111,Тех_Движение!$D$2:$D$5111,$C292,Тех_Движение!$B$2:$B$5111,"&lt;="&amp;L$3)-$F292)))</f>
        <v>#VALUE!</v>
      </c>
      <c r="M292" s="21" t="e">
        <f>IF(OR($B292="",M$3&lt;$D292+Настройки!$B$7),0,MAX(0,$E292-MAX(0,SUMIFS(Тех_Движение!$G$2:$G$5111,Тех_Движение!$D$2:$D$5111,$C292,Тех_Движение!$B$2:$B$5111,"&lt;="&amp;M$3)-$F292)))</f>
        <v>#VALUE!</v>
      </c>
      <c r="N292" s="21" t="e">
        <f>IF(OR($B292="",N$3&lt;$D292+Настройки!$B$7),0,MAX(0,$E292-MAX(0,SUMIFS(Тех_Движение!$G$2:$G$5111,Тех_Движение!$D$2:$D$5111,$C292,Тех_Движение!$B$2:$B$5111,"&lt;="&amp;N$3)-$F292)))</f>
        <v>#VALUE!</v>
      </c>
      <c r="O292" s="21" t="e">
        <f>IF(OR($B292="",O$3&lt;$D292+Настройки!$B$7),0,MAX(0,$E292-MAX(0,SUMIFS(Тех_Движение!$G$2:$G$5111,Тех_Движение!$D$2:$D$5111,$C292,Тех_Движение!$B$2:$B$5111,"&lt;="&amp;O$3)-$F292)))</f>
        <v>#VALUE!</v>
      </c>
      <c r="P292" s="21" t="e">
        <f>IF(OR($B292="",P$3&lt;$D292+Настройки!$B$7),0,MAX(0,$E292-MAX(0,SUMIFS(Тех_Движение!$G$2:$G$5111,Тех_Движение!$D$2:$D$5111,$C292,Тех_Движение!$B$2:$B$5111,"&lt;="&amp;P$3)-$F292)))</f>
        <v>#VALUE!</v>
      </c>
      <c r="Q292" s="21" t="e">
        <f>IF(OR($B292="",Q$3&lt;$D292+Настройки!$B$7),0,MAX(0,$E292-MAX(0,SUMIFS(Тех_Движение!$G$2:$G$5111,Тех_Движение!$D$2:$D$5111,$C292,Тех_Движение!$B$2:$B$5111,"&lt;="&amp;Q$3)-$F292)))</f>
        <v>#VALUE!</v>
      </c>
      <c r="R292" s="21" t="str">
        <f t="shared" si="13"/>
        <v/>
      </c>
      <c r="S292" s="23" t="str">
        <f>IF($B292="","",VLOOKUP($C292,Настройки!$A$11:$L$17,9,FALSE))</f>
        <v/>
      </c>
      <c r="T292" s="23" t="str">
        <f t="shared" si="14"/>
        <v/>
      </c>
    </row>
    <row r="293" spans="1:20" x14ac:dyDescent="0.3">
      <c r="A293" s="20">
        <f>Тех_Движение!$A$290</f>
        <v>289</v>
      </c>
      <c r="B293" s="20" t="str">
        <f>IF(Тех_Движение!$F$290&gt;0,Тех_Движение!$I$290,"")</f>
        <v>dd.mm_АК-15</v>
      </c>
      <c r="C293" s="20" t="str">
        <f>IF($B293="","",Тех_Движение!$D$290)</f>
        <v>АК-15</v>
      </c>
      <c r="D293" s="9">
        <f>IF($B293="","",Тех_Движение!$B$290)</f>
        <v>46282</v>
      </c>
      <c r="E293" s="21">
        <f>IF($B293="","",Тех_Движение!$F$290)</f>
        <v>3</v>
      </c>
      <c r="F293" s="21">
        <f>IF($B293="","",SUMIFS($E$5:$E292,$C$5:$C292,$C293))</f>
        <v>74</v>
      </c>
      <c r="G293" s="21">
        <f>IF($B293="","",MAX(0,$E293-MAX(0,SUMIFS(Тех_Движение!$G$2:$G$5111,Тех_Движение!$D$2:$D$5111,$C293,Тех_Движение!$B$2:$B$5111,"&lt;="&amp;Настройки!$B$5-1)-$F293)))</f>
        <v>3</v>
      </c>
      <c r="H293" s="21">
        <f>IF($B293="","",IF(AND($D293&gt;=Настройки!$B$5,$D293&lt;=Настройки!$B$6),$E293,0))</f>
        <v>3</v>
      </c>
      <c r="I293" s="21">
        <f t="shared" si="12"/>
        <v>3</v>
      </c>
      <c r="J293" s="21">
        <f>IF($B293="","",MAX(0,$E293-MAX(0,SUMIFS(Тех_Движение!$G$2:$G$5111,Тех_Движение!$D$2:$D$5111,$C293,Тех_Движение!$B$2:$B$5111,"&lt;="&amp;Настройки!$B$6)-$F293)))</f>
        <v>3</v>
      </c>
      <c r="K293" s="21">
        <f>IF(OR($B293="",K$3&lt;$D293+Настройки!$B$7),0,MAX(0,$E293-MAX(0,SUMIFS(Тех_Движение!$G$2:$G$5111,Тех_Движение!$D$2:$D$5111,$C293,Тех_Движение!$B$2:$B$5111,"&lt;="&amp;K$3)-$F293)))</f>
        <v>0</v>
      </c>
      <c r="L293" s="21">
        <f>IF(OR($B293="",L$3&lt;$D293+Настройки!$B$7),0,MAX(0,$E293-MAX(0,SUMIFS(Тех_Движение!$G$2:$G$5111,Тех_Движение!$D$2:$D$5111,$C293,Тех_Движение!$B$2:$B$5111,"&lt;="&amp;L$3)-$F293)))</f>
        <v>0</v>
      </c>
      <c r="M293" s="21">
        <f>IF(OR($B293="",M$3&lt;$D293+Настройки!$B$7),0,MAX(0,$E293-MAX(0,SUMIFS(Тех_Движение!$G$2:$G$5111,Тех_Движение!$D$2:$D$5111,$C293,Тех_Движение!$B$2:$B$5111,"&lt;="&amp;M$3)-$F293)))</f>
        <v>0</v>
      </c>
      <c r="N293" s="21">
        <f>IF(OR($B293="",N$3&lt;$D293+Настройки!$B$7),0,MAX(0,$E293-MAX(0,SUMIFS(Тех_Движение!$G$2:$G$5111,Тех_Движение!$D$2:$D$5111,$C293,Тех_Движение!$B$2:$B$5111,"&lt;="&amp;N$3)-$F293)))</f>
        <v>0</v>
      </c>
      <c r="O293" s="21">
        <f>IF(OR($B293="",O$3&lt;$D293+Настройки!$B$7),0,MAX(0,$E293-MAX(0,SUMIFS(Тех_Движение!$G$2:$G$5111,Тех_Движение!$D$2:$D$5111,$C293,Тех_Движение!$B$2:$B$5111,"&lt;="&amp;O$3)-$F293)))</f>
        <v>0</v>
      </c>
      <c r="P293" s="21">
        <f>IF(OR($B293="",P$3&lt;$D293+Настройки!$B$7),0,MAX(0,$E293-MAX(0,SUMIFS(Тех_Движение!$G$2:$G$5111,Тех_Движение!$D$2:$D$5111,$C293,Тех_Движение!$B$2:$B$5111,"&lt;="&amp;P$3)-$F293)))</f>
        <v>0</v>
      </c>
      <c r="Q293" s="21">
        <f>IF(OR($B293="",Q$3&lt;$D293+Настройки!$B$7),0,MAX(0,$E293-MAX(0,SUMIFS(Тех_Движение!$G$2:$G$5111,Тех_Движение!$D$2:$D$5111,$C293,Тех_Движение!$B$2:$B$5111,"&lt;="&amp;Q$3)-$F293)))</f>
        <v>0</v>
      </c>
      <c r="R293" s="21">
        <f t="shared" si="13"/>
        <v>0</v>
      </c>
      <c r="S293" s="23">
        <f>IF($B293="","",VLOOKUP($C293,Настройки!$A$11:$L$17,9,FALSE))</f>
        <v>0.35714285714285721</v>
      </c>
      <c r="T293" s="23">
        <f t="shared" si="14"/>
        <v>0</v>
      </c>
    </row>
    <row r="294" spans="1:20" x14ac:dyDescent="0.3">
      <c r="A294" s="20">
        <f>Тех_Движение!$A$291</f>
        <v>290</v>
      </c>
      <c r="B294" s="20" t="str">
        <f>IF(Тех_Движение!$F$291&gt;0,Тех_Движение!$I$291,"")</f>
        <v/>
      </c>
      <c r="C294" s="20" t="str">
        <f>IF($B294="","",Тех_Движение!$D$291)</f>
        <v/>
      </c>
      <c r="D294" s="9" t="str">
        <f>IF($B294="","",Тех_Движение!$B$291)</f>
        <v/>
      </c>
      <c r="E294" s="21" t="str">
        <f>IF($B294="","",Тех_Движение!$F$291)</f>
        <v/>
      </c>
      <c r="F294" s="21" t="str">
        <f>IF($B294="","",SUMIFS($E$5:$E293,$C$5:$C293,$C294))</f>
        <v/>
      </c>
      <c r="G294" s="21" t="str">
        <f>IF($B294="","",MAX(0,$E294-MAX(0,SUMIFS(Тех_Движение!$G$2:$G$5111,Тех_Движение!$D$2:$D$5111,$C294,Тех_Движение!$B$2:$B$5111,"&lt;="&amp;Настройки!$B$5-1)-$F294)))</f>
        <v/>
      </c>
      <c r="H294" s="21" t="str">
        <f>IF($B294="","",IF(AND($D294&gt;=Настройки!$B$5,$D294&lt;=Настройки!$B$6),$E294,0))</f>
        <v/>
      </c>
      <c r="I294" s="21" t="str">
        <f t="shared" si="12"/>
        <v/>
      </c>
      <c r="J294" s="21" t="str">
        <f>IF($B294="","",MAX(0,$E294-MAX(0,SUMIFS(Тех_Движение!$G$2:$G$5111,Тех_Движение!$D$2:$D$5111,$C294,Тех_Движение!$B$2:$B$5111,"&lt;="&amp;Настройки!$B$6)-$F294)))</f>
        <v/>
      </c>
      <c r="K294" s="21" t="e">
        <f>IF(OR($B294="",K$3&lt;$D294+Настройки!$B$7),0,MAX(0,$E294-MAX(0,SUMIFS(Тех_Движение!$G$2:$G$5111,Тех_Движение!$D$2:$D$5111,$C294,Тех_Движение!$B$2:$B$5111,"&lt;="&amp;K$3)-$F294)))</f>
        <v>#VALUE!</v>
      </c>
      <c r="L294" s="21" t="e">
        <f>IF(OR($B294="",L$3&lt;$D294+Настройки!$B$7),0,MAX(0,$E294-MAX(0,SUMIFS(Тех_Движение!$G$2:$G$5111,Тех_Движение!$D$2:$D$5111,$C294,Тех_Движение!$B$2:$B$5111,"&lt;="&amp;L$3)-$F294)))</f>
        <v>#VALUE!</v>
      </c>
      <c r="M294" s="21" t="e">
        <f>IF(OR($B294="",M$3&lt;$D294+Настройки!$B$7),0,MAX(0,$E294-MAX(0,SUMIFS(Тех_Движение!$G$2:$G$5111,Тех_Движение!$D$2:$D$5111,$C294,Тех_Движение!$B$2:$B$5111,"&lt;="&amp;M$3)-$F294)))</f>
        <v>#VALUE!</v>
      </c>
      <c r="N294" s="21" t="e">
        <f>IF(OR($B294="",N$3&lt;$D294+Настройки!$B$7),0,MAX(0,$E294-MAX(0,SUMIFS(Тех_Движение!$G$2:$G$5111,Тех_Движение!$D$2:$D$5111,$C294,Тех_Движение!$B$2:$B$5111,"&lt;="&amp;N$3)-$F294)))</f>
        <v>#VALUE!</v>
      </c>
      <c r="O294" s="21" t="e">
        <f>IF(OR($B294="",O$3&lt;$D294+Настройки!$B$7),0,MAX(0,$E294-MAX(0,SUMIFS(Тех_Движение!$G$2:$G$5111,Тех_Движение!$D$2:$D$5111,$C294,Тех_Движение!$B$2:$B$5111,"&lt;="&amp;O$3)-$F294)))</f>
        <v>#VALUE!</v>
      </c>
      <c r="P294" s="21" t="e">
        <f>IF(OR($B294="",P$3&lt;$D294+Настройки!$B$7),0,MAX(0,$E294-MAX(0,SUMIFS(Тех_Движение!$G$2:$G$5111,Тех_Движение!$D$2:$D$5111,$C294,Тех_Движение!$B$2:$B$5111,"&lt;="&amp;P$3)-$F294)))</f>
        <v>#VALUE!</v>
      </c>
      <c r="Q294" s="21" t="e">
        <f>IF(OR($B294="",Q$3&lt;$D294+Настройки!$B$7),0,MAX(0,$E294-MAX(0,SUMIFS(Тех_Движение!$G$2:$G$5111,Тех_Движение!$D$2:$D$5111,$C294,Тех_Движение!$B$2:$B$5111,"&lt;="&amp;Q$3)-$F294)))</f>
        <v>#VALUE!</v>
      </c>
      <c r="R294" s="21" t="str">
        <f t="shared" si="13"/>
        <v/>
      </c>
      <c r="S294" s="23" t="str">
        <f>IF($B294="","",VLOOKUP($C294,Настройки!$A$11:$L$17,9,FALSE))</f>
        <v/>
      </c>
      <c r="T294" s="23" t="str">
        <f t="shared" si="14"/>
        <v/>
      </c>
    </row>
    <row r="295" spans="1:20" x14ac:dyDescent="0.3">
      <c r="A295" s="20">
        <f>Тех_Движение!$A$292</f>
        <v>291</v>
      </c>
      <c r="B295" s="20" t="str">
        <f>IF(Тех_Движение!$F$292&gt;0,Тех_Движение!$I$292,"")</f>
        <v/>
      </c>
      <c r="C295" s="20" t="str">
        <f>IF($B295="","",Тех_Движение!$D$292)</f>
        <v/>
      </c>
      <c r="D295" s="9" t="str">
        <f>IF($B295="","",Тех_Движение!$B$292)</f>
        <v/>
      </c>
      <c r="E295" s="21" t="str">
        <f>IF($B295="","",Тех_Движение!$F$292)</f>
        <v/>
      </c>
      <c r="F295" s="21" t="str">
        <f>IF($B295="","",SUMIFS($E$5:$E294,$C$5:$C294,$C295))</f>
        <v/>
      </c>
      <c r="G295" s="21" t="str">
        <f>IF($B295="","",MAX(0,$E295-MAX(0,SUMIFS(Тех_Движение!$G$2:$G$5111,Тех_Движение!$D$2:$D$5111,$C295,Тех_Движение!$B$2:$B$5111,"&lt;="&amp;Настройки!$B$5-1)-$F295)))</f>
        <v/>
      </c>
      <c r="H295" s="21" t="str">
        <f>IF($B295="","",IF(AND($D295&gt;=Настройки!$B$5,$D295&lt;=Настройки!$B$6),$E295,0))</f>
        <v/>
      </c>
      <c r="I295" s="21" t="str">
        <f t="shared" si="12"/>
        <v/>
      </c>
      <c r="J295" s="21" t="str">
        <f>IF($B295="","",MAX(0,$E295-MAX(0,SUMIFS(Тех_Движение!$G$2:$G$5111,Тех_Движение!$D$2:$D$5111,$C295,Тех_Движение!$B$2:$B$5111,"&lt;="&amp;Настройки!$B$6)-$F295)))</f>
        <v/>
      </c>
      <c r="K295" s="21" t="e">
        <f>IF(OR($B295="",K$3&lt;$D295+Настройки!$B$7),0,MAX(0,$E295-MAX(0,SUMIFS(Тех_Движение!$G$2:$G$5111,Тех_Движение!$D$2:$D$5111,$C295,Тех_Движение!$B$2:$B$5111,"&lt;="&amp;K$3)-$F295)))</f>
        <v>#VALUE!</v>
      </c>
      <c r="L295" s="21" t="e">
        <f>IF(OR($B295="",L$3&lt;$D295+Настройки!$B$7),0,MAX(0,$E295-MAX(0,SUMIFS(Тех_Движение!$G$2:$G$5111,Тех_Движение!$D$2:$D$5111,$C295,Тех_Движение!$B$2:$B$5111,"&lt;="&amp;L$3)-$F295)))</f>
        <v>#VALUE!</v>
      </c>
      <c r="M295" s="21" t="e">
        <f>IF(OR($B295="",M$3&lt;$D295+Настройки!$B$7),0,MAX(0,$E295-MAX(0,SUMIFS(Тех_Движение!$G$2:$G$5111,Тех_Движение!$D$2:$D$5111,$C295,Тех_Движение!$B$2:$B$5111,"&lt;="&amp;M$3)-$F295)))</f>
        <v>#VALUE!</v>
      </c>
      <c r="N295" s="21" t="e">
        <f>IF(OR($B295="",N$3&lt;$D295+Настройки!$B$7),0,MAX(0,$E295-MAX(0,SUMIFS(Тех_Движение!$G$2:$G$5111,Тех_Движение!$D$2:$D$5111,$C295,Тех_Движение!$B$2:$B$5111,"&lt;="&amp;N$3)-$F295)))</f>
        <v>#VALUE!</v>
      </c>
      <c r="O295" s="21" t="e">
        <f>IF(OR($B295="",O$3&lt;$D295+Настройки!$B$7),0,MAX(0,$E295-MAX(0,SUMIFS(Тех_Движение!$G$2:$G$5111,Тех_Движение!$D$2:$D$5111,$C295,Тех_Движение!$B$2:$B$5111,"&lt;="&amp;O$3)-$F295)))</f>
        <v>#VALUE!</v>
      </c>
      <c r="P295" s="21" t="e">
        <f>IF(OR($B295="",P$3&lt;$D295+Настройки!$B$7),0,MAX(0,$E295-MAX(0,SUMIFS(Тех_Движение!$G$2:$G$5111,Тех_Движение!$D$2:$D$5111,$C295,Тех_Движение!$B$2:$B$5111,"&lt;="&amp;P$3)-$F295)))</f>
        <v>#VALUE!</v>
      </c>
      <c r="Q295" s="21" t="e">
        <f>IF(OR($B295="",Q$3&lt;$D295+Настройки!$B$7),0,MAX(0,$E295-MAX(0,SUMIFS(Тех_Движение!$G$2:$G$5111,Тех_Движение!$D$2:$D$5111,$C295,Тех_Движение!$B$2:$B$5111,"&lt;="&amp;Q$3)-$F295)))</f>
        <v>#VALUE!</v>
      </c>
      <c r="R295" s="21" t="str">
        <f t="shared" si="13"/>
        <v/>
      </c>
      <c r="S295" s="23" t="str">
        <f>IF($B295="","",VLOOKUP($C295,Настройки!$A$11:$L$17,9,FALSE))</f>
        <v/>
      </c>
      <c r="T295" s="23" t="str">
        <f t="shared" si="14"/>
        <v/>
      </c>
    </row>
    <row r="296" spans="1:20" x14ac:dyDescent="0.3">
      <c r="A296" s="20">
        <f>Тех_Движение!$A$293</f>
        <v>292</v>
      </c>
      <c r="B296" s="20" t="str">
        <f>IF(Тех_Движение!$F$293&gt;0,Тех_Движение!$I$293,"")</f>
        <v/>
      </c>
      <c r="C296" s="20" t="str">
        <f>IF($B296="","",Тех_Движение!$D$293)</f>
        <v/>
      </c>
      <c r="D296" s="9" t="str">
        <f>IF($B296="","",Тех_Движение!$B$293)</f>
        <v/>
      </c>
      <c r="E296" s="21" t="str">
        <f>IF($B296="","",Тех_Движение!$F$293)</f>
        <v/>
      </c>
      <c r="F296" s="21" t="str">
        <f>IF($B296="","",SUMIFS($E$5:$E295,$C$5:$C295,$C296))</f>
        <v/>
      </c>
      <c r="G296" s="21" t="str">
        <f>IF($B296="","",MAX(0,$E296-MAX(0,SUMIFS(Тех_Движение!$G$2:$G$5111,Тех_Движение!$D$2:$D$5111,$C296,Тех_Движение!$B$2:$B$5111,"&lt;="&amp;Настройки!$B$5-1)-$F296)))</f>
        <v/>
      </c>
      <c r="H296" s="21" t="str">
        <f>IF($B296="","",IF(AND($D296&gt;=Настройки!$B$5,$D296&lt;=Настройки!$B$6),$E296,0))</f>
        <v/>
      </c>
      <c r="I296" s="21" t="str">
        <f t="shared" si="12"/>
        <v/>
      </c>
      <c r="J296" s="21" t="str">
        <f>IF($B296="","",MAX(0,$E296-MAX(0,SUMIFS(Тех_Движение!$G$2:$G$5111,Тех_Движение!$D$2:$D$5111,$C296,Тех_Движение!$B$2:$B$5111,"&lt;="&amp;Настройки!$B$6)-$F296)))</f>
        <v/>
      </c>
      <c r="K296" s="21" t="e">
        <f>IF(OR($B296="",K$3&lt;$D296+Настройки!$B$7),0,MAX(0,$E296-MAX(0,SUMIFS(Тех_Движение!$G$2:$G$5111,Тех_Движение!$D$2:$D$5111,$C296,Тех_Движение!$B$2:$B$5111,"&lt;="&amp;K$3)-$F296)))</f>
        <v>#VALUE!</v>
      </c>
      <c r="L296" s="21" t="e">
        <f>IF(OR($B296="",L$3&lt;$D296+Настройки!$B$7),0,MAX(0,$E296-MAX(0,SUMIFS(Тех_Движение!$G$2:$G$5111,Тех_Движение!$D$2:$D$5111,$C296,Тех_Движение!$B$2:$B$5111,"&lt;="&amp;L$3)-$F296)))</f>
        <v>#VALUE!</v>
      </c>
      <c r="M296" s="21" t="e">
        <f>IF(OR($B296="",M$3&lt;$D296+Настройки!$B$7),0,MAX(0,$E296-MAX(0,SUMIFS(Тех_Движение!$G$2:$G$5111,Тех_Движение!$D$2:$D$5111,$C296,Тех_Движение!$B$2:$B$5111,"&lt;="&amp;M$3)-$F296)))</f>
        <v>#VALUE!</v>
      </c>
      <c r="N296" s="21" t="e">
        <f>IF(OR($B296="",N$3&lt;$D296+Настройки!$B$7),0,MAX(0,$E296-MAX(0,SUMIFS(Тех_Движение!$G$2:$G$5111,Тех_Движение!$D$2:$D$5111,$C296,Тех_Движение!$B$2:$B$5111,"&lt;="&amp;N$3)-$F296)))</f>
        <v>#VALUE!</v>
      </c>
      <c r="O296" s="21" t="e">
        <f>IF(OR($B296="",O$3&lt;$D296+Настройки!$B$7),0,MAX(0,$E296-MAX(0,SUMIFS(Тех_Движение!$G$2:$G$5111,Тех_Движение!$D$2:$D$5111,$C296,Тех_Движение!$B$2:$B$5111,"&lt;="&amp;O$3)-$F296)))</f>
        <v>#VALUE!</v>
      </c>
      <c r="P296" s="21" t="e">
        <f>IF(OR($B296="",P$3&lt;$D296+Настройки!$B$7),0,MAX(0,$E296-MAX(0,SUMIFS(Тех_Движение!$G$2:$G$5111,Тех_Движение!$D$2:$D$5111,$C296,Тех_Движение!$B$2:$B$5111,"&lt;="&amp;P$3)-$F296)))</f>
        <v>#VALUE!</v>
      </c>
      <c r="Q296" s="21" t="e">
        <f>IF(OR($B296="",Q$3&lt;$D296+Настройки!$B$7),0,MAX(0,$E296-MAX(0,SUMIFS(Тех_Движение!$G$2:$G$5111,Тех_Движение!$D$2:$D$5111,$C296,Тех_Движение!$B$2:$B$5111,"&lt;="&amp;Q$3)-$F296)))</f>
        <v>#VALUE!</v>
      </c>
      <c r="R296" s="21" t="str">
        <f t="shared" si="13"/>
        <v/>
      </c>
      <c r="S296" s="23" t="str">
        <f>IF($B296="","",VLOOKUP($C296,Настройки!$A$11:$L$17,9,FALSE))</f>
        <v/>
      </c>
      <c r="T296" s="23" t="str">
        <f t="shared" si="14"/>
        <v/>
      </c>
    </row>
    <row r="297" spans="1:20" x14ac:dyDescent="0.3">
      <c r="A297" s="20">
        <f>Тех_Движение!$A$294</f>
        <v>293</v>
      </c>
      <c r="B297" s="20" t="str">
        <f>IF(Тех_Движение!$F$294&gt;0,Тех_Движение!$I$294,"")</f>
        <v/>
      </c>
      <c r="C297" s="20" t="str">
        <f>IF($B297="","",Тех_Движение!$D$294)</f>
        <v/>
      </c>
      <c r="D297" s="9" t="str">
        <f>IF($B297="","",Тех_Движение!$B$294)</f>
        <v/>
      </c>
      <c r="E297" s="21" t="str">
        <f>IF($B297="","",Тех_Движение!$F$294)</f>
        <v/>
      </c>
      <c r="F297" s="21" t="str">
        <f>IF($B297="","",SUMIFS($E$5:$E296,$C$5:$C296,$C297))</f>
        <v/>
      </c>
      <c r="G297" s="21" t="str">
        <f>IF($B297="","",MAX(0,$E297-MAX(0,SUMIFS(Тех_Движение!$G$2:$G$5111,Тех_Движение!$D$2:$D$5111,$C297,Тех_Движение!$B$2:$B$5111,"&lt;="&amp;Настройки!$B$5-1)-$F297)))</f>
        <v/>
      </c>
      <c r="H297" s="21" t="str">
        <f>IF($B297="","",IF(AND($D297&gt;=Настройки!$B$5,$D297&lt;=Настройки!$B$6),$E297,0))</f>
        <v/>
      </c>
      <c r="I297" s="21" t="str">
        <f t="shared" si="12"/>
        <v/>
      </c>
      <c r="J297" s="21" t="str">
        <f>IF($B297="","",MAX(0,$E297-MAX(0,SUMIFS(Тех_Движение!$G$2:$G$5111,Тех_Движение!$D$2:$D$5111,$C297,Тех_Движение!$B$2:$B$5111,"&lt;="&amp;Настройки!$B$6)-$F297)))</f>
        <v/>
      </c>
      <c r="K297" s="21" t="e">
        <f>IF(OR($B297="",K$3&lt;$D297+Настройки!$B$7),0,MAX(0,$E297-MAX(0,SUMIFS(Тех_Движение!$G$2:$G$5111,Тех_Движение!$D$2:$D$5111,$C297,Тех_Движение!$B$2:$B$5111,"&lt;="&amp;K$3)-$F297)))</f>
        <v>#VALUE!</v>
      </c>
      <c r="L297" s="21" t="e">
        <f>IF(OR($B297="",L$3&lt;$D297+Настройки!$B$7),0,MAX(0,$E297-MAX(0,SUMIFS(Тех_Движение!$G$2:$G$5111,Тех_Движение!$D$2:$D$5111,$C297,Тех_Движение!$B$2:$B$5111,"&lt;="&amp;L$3)-$F297)))</f>
        <v>#VALUE!</v>
      </c>
      <c r="M297" s="21" t="e">
        <f>IF(OR($B297="",M$3&lt;$D297+Настройки!$B$7),0,MAX(0,$E297-MAX(0,SUMIFS(Тех_Движение!$G$2:$G$5111,Тех_Движение!$D$2:$D$5111,$C297,Тех_Движение!$B$2:$B$5111,"&lt;="&amp;M$3)-$F297)))</f>
        <v>#VALUE!</v>
      </c>
      <c r="N297" s="21" t="e">
        <f>IF(OR($B297="",N$3&lt;$D297+Настройки!$B$7),0,MAX(0,$E297-MAX(0,SUMIFS(Тех_Движение!$G$2:$G$5111,Тех_Движение!$D$2:$D$5111,$C297,Тех_Движение!$B$2:$B$5111,"&lt;="&amp;N$3)-$F297)))</f>
        <v>#VALUE!</v>
      </c>
      <c r="O297" s="21" t="e">
        <f>IF(OR($B297="",O$3&lt;$D297+Настройки!$B$7),0,MAX(0,$E297-MAX(0,SUMIFS(Тех_Движение!$G$2:$G$5111,Тех_Движение!$D$2:$D$5111,$C297,Тех_Движение!$B$2:$B$5111,"&lt;="&amp;O$3)-$F297)))</f>
        <v>#VALUE!</v>
      </c>
      <c r="P297" s="21" t="e">
        <f>IF(OR($B297="",P$3&lt;$D297+Настройки!$B$7),0,MAX(0,$E297-MAX(0,SUMIFS(Тех_Движение!$G$2:$G$5111,Тех_Движение!$D$2:$D$5111,$C297,Тех_Движение!$B$2:$B$5111,"&lt;="&amp;P$3)-$F297)))</f>
        <v>#VALUE!</v>
      </c>
      <c r="Q297" s="21" t="e">
        <f>IF(OR($B297="",Q$3&lt;$D297+Настройки!$B$7),0,MAX(0,$E297-MAX(0,SUMIFS(Тех_Движение!$G$2:$G$5111,Тех_Движение!$D$2:$D$5111,$C297,Тех_Движение!$B$2:$B$5111,"&lt;="&amp;Q$3)-$F297)))</f>
        <v>#VALUE!</v>
      </c>
      <c r="R297" s="21" t="str">
        <f t="shared" si="13"/>
        <v/>
      </c>
      <c r="S297" s="23" t="str">
        <f>IF($B297="","",VLOOKUP($C297,Настройки!$A$11:$L$17,9,FALSE))</f>
        <v/>
      </c>
      <c r="T297" s="23" t="str">
        <f t="shared" si="14"/>
        <v/>
      </c>
    </row>
    <row r="298" spans="1:20" x14ac:dyDescent="0.3">
      <c r="A298" s="20">
        <f>Тех_Движение!$A$295</f>
        <v>294</v>
      </c>
      <c r="B298" s="20" t="str">
        <f>IF(Тех_Движение!$F$295&gt;0,Тех_Движение!$I$295,"")</f>
        <v/>
      </c>
      <c r="C298" s="20" t="str">
        <f>IF($B298="","",Тех_Движение!$D$295)</f>
        <v/>
      </c>
      <c r="D298" s="9" t="str">
        <f>IF($B298="","",Тех_Движение!$B$295)</f>
        <v/>
      </c>
      <c r="E298" s="21" t="str">
        <f>IF($B298="","",Тех_Движение!$F$295)</f>
        <v/>
      </c>
      <c r="F298" s="21" t="str">
        <f>IF($B298="","",SUMIFS($E$5:$E297,$C$5:$C297,$C298))</f>
        <v/>
      </c>
      <c r="G298" s="21" t="str">
        <f>IF($B298="","",MAX(0,$E298-MAX(0,SUMIFS(Тех_Движение!$G$2:$G$5111,Тех_Движение!$D$2:$D$5111,$C298,Тех_Движение!$B$2:$B$5111,"&lt;="&amp;Настройки!$B$5-1)-$F298)))</f>
        <v/>
      </c>
      <c r="H298" s="21" t="str">
        <f>IF($B298="","",IF(AND($D298&gt;=Настройки!$B$5,$D298&lt;=Настройки!$B$6),$E298,0))</f>
        <v/>
      </c>
      <c r="I298" s="21" t="str">
        <f t="shared" si="12"/>
        <v/>
      </c>
      <c r="J298" s="21" t="str">
        <f>IF($B298="","",MAX(0,$E298-MAX(0,SUMIFS(Тех_Движение!$G$2:$G$5111,Тех_Движение!$D$2:$D$5111,$C298,Тех_Движение!$B$2:$B$5111,"&lt;="&amp;Настройки!$B$6)-$F298)))</f>
        <v/>
      </c>
      <c r="K298" s="21" t="e">
        <f>IF(OR($B298="",K$3&lt;$D298+Настройки!$B$7),0,MAX(0,$E298-MAX(0,SUMIFS(Тех_Движение!$G$2:$G$5111,Тех_Движение!$D$2:$D$5111,$C298,Тех_Движение!$B$2:$B$5111,"&lt;="&amp;K$3)-$F298)))</f>
        <v>#VALUE!</v>
      </c>
      <c r="L298" s="21" t="e">
        <f>IF(OR($B298="",L$3&lt;$D298+Настройки!$B$7),0,MAX(0,$E298-MAX(0,SUMIFS(Тех_Движение!$G$2:$G$5111,Тех_Движение!$D$2:$D$5111,$C298,Тех_Движение!$B$2:$B$5111,"&lt;="&amp;L$3)-$F298)))</f>
        <v>#VALUE!</v>
      </c>
      <c r="M298" s="21" t="e">
        <f>IF(OR($B298="",M$3&lt;$D298+Настройки!$B$7),0,MAX(0,$E298-MAX(0,SUMIFS(Тех_Движение!$G$2:$G$5111,Тех_Движение!$D$2:$D$5111,$C298,Тех_Движение!$B$2:$B$5111,"&lt;="&amp;M$3)-$F298)))</f>
        <v>#VALUE!</v>
      </c>
      <c r="N298" s="21" t="e">
        <f>IF(OR($B298="",N$3&lt;$D298+Настройки!$B$7),0,MAX(0,$E298-MAX(0,SUMIFS(Тех_Движение!$G$2:$G$5111,Тех_Движение!$D$2:$D$5111,$C298,Тех_Движение!$B$2:$B$5111,"&lt;="&amp;N$3)-$F298)))</f>
        <v>#VALUE!</v>
      </c>
      <c r="O298" s="21" t="e">
        <f>IF(OR($B298="",O$3&lt;$D298+Настройки!$B$7),0,MAX(0,$E298-MAX(0,SUMIFS(Тех_Движение!$G$2:$G$5111,Тех_Движение!$D$2:$D$5111,$C298,Тех_Движение!$B$2:$B$5111,"&lt;="&amp;O$3)-$F298)))</f>
        <v>#VALUE!</v>
      </c>
      <c r="P298" s="21" t="e">
        <f>IF(OR($B298="",P$3&lt;$D298+Настройки!$B$7),0,MAX(0,$E298-MAX(0,SUMIFS(Тех_Движение!$G$2:$G$5111,Тех_Движение!$D$2:$D$5111,$C298,Тех_Движение!$B$2:$B$5111,"&lt;="&amp;P$3)-$F298)))</f>
        <v>#VALUE!</v>
      </c>
      <c r="Q298" s="21" t="e">
        <f>IF(OR($B298="",Q$3&lt;$D298+Настройки!$B$7),0,MAX(0,$E298-MAX(0,SUMIFS(Тех_Движение!$G$2:$G$5111,Тех_Движение!$D$2:$D$5111,$C298,Тех_Движение!$B$2:$B$5111,"&lt;="&amp;Q$3)-$F298)))</f>
        <v>#VALUE!</v>
      </c>
      <c r="R298" s="21" t="str">
        <f t="shared" si="13"/>
        <v/>
      </c>
      <c r="S298" s="23" t="str">
        <f>IF($B298="","",VLOOKUP($C298,Настройки!$A$11:$L$17,9,FALSE))</f>
        <v/>
      </c>
      <c r="T298" s="23" t="str">
        <f t="shared" si="14"/>
        <v/>
      </c>
    </row>
    <row r="299" spans="1:20" x14ac:dyDescent="0.3">
      <c r="A299" s="20">
        <f>Тех_Движение!$A$296</f>
        <v>295</v>
      </c>
      <c r="B299" s="20" t="str">
        <f>IF(Тех_Движение!$F$296&gt;0,Тех_Движение!$I$296,"")</f>
        <v/>
      </c>
      <c r="C299" s="20" t="str">
        <f>IF($B299="","",Тех_Движение!$D$296)</f>
        <v/>
      </c>
      <c r="D299" s="9" t="str">
        <f>IF($B299="","",Тех_Движение!$B$296)</f>
        <v/>
      </c>
      <c r="E299" s="21" t="str">
        <f>IF($B299="","",Тех_Движение!$F$296)</f>
        <v/>
      </c>
      <c r="F299" s="21" t="str">
        <f>IF($B299="","",SUMIFS($E$5:$E298,$C$5:$C298,$C299))</f>
        <v/>
      </c>
      <c r="G299" s="21" t="str">
        <f>IF($B299="","",MAX(0,$E299-MAX(0,SUMIFS(Тех_Движение!$G$2:$G$5111,Тех_Движение!$D$2:$D$5111,$C299,Тех_Движение!$B$2:$B$5111,"&lt;="&amp;Настройки!$B$5-1)-$F299)))</f>
        <v/>
      </c>
      <c r="H299" s="21" t="str">
        <f>IF($B299="","",IF(AND($D299&gt;=Настройки!$B$5,$D299&lt;=Настройки!$B$6),$E299,0))</f>
        <v/>
      </c>
      <c r="I299" s="21" t="str">
        <f t="shared" si="12"/>
        <v/>
      </c>
      <c r="J299" s="21" t="str">
        <f>IF($B299="","",MAX(0,$E299-MAX(0,SUMIFS(Тех_Движение!$G$2:$G$5111,Тех_Движение!$D$2:$D$5111,$C299,Тех_Движение!$B$2:$B$5111,"&lt;="&amp;Настройки!$B$6)-$F299)))</f>
        <v/>
      </c>
      <c r="K299" s="21" t="e">
        <f>IF(OR($B299="",K$3&lt;$D299+Настройки!$B$7),0,MAX(0,$E299-MAX(0,SUMIFS(Тех_Движение!$G$2:$G$5111,Тех_Движение!$D$2:$D$5111,$C299,Тех_Движение!$B$2:$B$5111,"&lt;="&amp;K$3)-$F299)))</f>
        <v>#VALUE!</v>
      </c>
      <c r="L299" s="21" t="e">
        <f>IF(OR($B299="",L$3&lt;$D299+Настройки!$B$7),0,MAX(0,$E299-MAX(0,SUMIFS(Тех_Движение!$G$2:$G$5111,Тех_Движение!$D$2:$D$5111,$C299,Тех_Движение!$B$2:$B$5111,"&lt;="&amp;L$3)-$F299)))</f>
        <v>#VALUE!</v>
      </c>
      <c r="M299" s="21" t="e">
        <f>IF(OR($B299="",M$3&lt;$D299+Настройки!$B$7),0,MAX(0,$E299-MAX(0,SUMIFS(Тех_Движение!$G$2:$G$5111,Тех_Движение!$D$2:$D$5111,$C299,Тех_Движение!$B$2:$B$5111,"&lt;="&amp;M$3)-$F299)))</f>
        <v>#VALUE!</v>
      </c>
      <c r="N299" s="21" t="e">
        <f>IF(OR($B299="",N$3&lt;$D299+Настройки!$B$7),0,MAX(0,$E299-MAX(0,SUMIFS(Тех_Движение!$G$2:$G$5111,Тех_Движение!$D$2:$D$5111,$C299,Тех_Движение!$B$2:$B$5111,"&lt;="&amp;N$3)-$F299)))</f>
        <v>#VALUE!</v>
      </c>
      <c r="O299" s="21" t="e">
        <f>IF(OR($B299="",O$3&lt;$D299+Настройки!$B$7),0,MAX(0,$E299-MAX(0,SUMIFS(Тех_Движение!$G$2:$G$5111,Тех_Движение!$D$2:$D$5111,$C299,Тех_Движение!$B$2:$B$5111,"&lt;="&amp;O$3)-$F299)))</f>
        <v>#VALUE!</v>
      </c>
      <c r="P299" s="21" t="e">
        <f>IF(OR($B299="",P$3&lt;$D299+Настройки!$B$7),0,MAX(0,$E299-MAX(0,SUMIFS(Тех_Движение!$G$2:$G$5111,Тех_Движение!$D$2:$D$5111,$C299,Тех_Движение!$B$2:$B$5111,"&lt;="&amp;P$3)-$F299)))</f>
        <v>#VALUE!</v>
      </c>
      <c r="Q299" s="21" t="e">
        <f>IF(OR($B299="",Q$3&lt;$D299+Настройки!$B$7),0,MAX(0,$E299-MAX(0,SUMIFS(Тех_Движение!$G$2:$G$5111,Тех_Движение!$D$2:$D$5111,$C299,Тех_Движение!$B$2:$B$5111,"&lt;="&amp;Q$3)-$F299)))</f>
        <v>#VALUE!</v>
      </c>
      <c r="R299" s="21" t="str">
        <f t="shared" si="13"/>
        <v/>
      </c>
      <c r="S299" s="23" t="str">
        <f>IF($B299="","",VLOOKUP($C299,Настройки!$A$11:$L$17,9,FALSE))</f>
        <v/>
      </c>
      <c r="T299" s="23" t="str">
        <f t="shared" si="14"/>
        <v/>
      </c>
    </row>
    <row r="300" spans="1:20" x14ac:dyDescent="0.3">
      <c r="A300" s="20">
        <f>Тех_Движение!$A$297</f>
        <v>296</v>
      </c>
      <c r="B300" s="20" t="str">
        <f>IF(Тех_Движение!$F$297&gt;0,Тех_Движение!$I$297,"")</f>
        <v/>
      </c>
      <c r="C300" s="20" t="str">
        <f>IF($B300="","",Тех_Движение!$D$297)</f>
        <v/>
      </c>
      <c r="D300" s="9" t="str">
        <f>IF($B300="","",Тех_Движение!$B$297)</f>
        <v/>
      </c>
      <c r="E300" s="21" t="str">
        <f>IF($B300="","",Тех_Движение!$F$297)</f>
        <v/>
      </c>
      <c r="F300" s="21" t="str">
        <f>IF($B300="","",SUMIFS($E$5:$E299,$C$5:$C299,$C300))</f>
        <v/>
      </c>
      <c r="G300" s="21" t="str">
        <f>IF($B300="","",MAX(0,$E300-MAX(0,SUMIFS(Тех_Движение!$G$2:$G$5111,Тех_Движение!$D$2:$D$5111,$C300,Тех_Движение!$B$2:$B$5111,"&lt;="&amp;Настройки!$B$5-1)-$F300)))</f>
        <v/>
      </c>
      <c r="H300" s="21" t="str">
        <f>IF($B300="","",IF(AND($D300&gt;=Настройки!$B$5,$D300&lt;=Настройки!$B$6),$E300,0))</f>
        <v/>
      </c>
      <c r="I300" s="21" t="str">
        <f t="shared" si="12"/>
        <v/>
      </c>
      <c r="J300" s="21" t="str">
        <f>IF($B300="","",MAX(0,$E300-MAX(0,SUMIFS(Тех_Движение!$G$2:$G$5111,Тех_Движение!$D$2:$D$5111,$C300,Тех_Движение!$B$2:$B$5111,"&lt;="&amp;Настройки!$B$6)-$F300)))</f>
        <v/>
      </c>
      <c r="K300" s="21" t="e">
        <f>IF(OR($B300="",K$3&lt;$D300+Настройки!$B$7),0,MAX(0,$E300-MAX(0,SUMIFS(Тех_Движение!$G$2:$G$5111,Тех_Движение!$D$2:$D$5111,$C300,Тех_Движение!$B$2:$B$5111,"&lt;="&amp;K$3)-$F300)))</f>
        <v>#VALUE!</v>
      </c>
      <c r="L300" s="21" t="e">
        <f>IF(OR($B300="",L$3&lt;$D300+Настройки!$B$7),0,MAX(0,$E300-MAX(0,SUMIFS(Тех_Движение!$G$2:$G$5111,Тех_Движение!$D$2:$D$5111,$C300,Тех_Движение!$B$2:$B$5111,"&lt;="&amp;L$3)-$F300)))</f>
        <v>#VALUE!</v>
      </c>
      <c r="M300" s="21" t="e">
        <f>IF(OR($B300="",M$3&lt;$D300+Настройки!$B$7),0,MAX(0,$E300-MAX(0,SUMIFS(Тех_Движение!$G$2:$G$5111,Тех_Движение!$D$2:$D$5111,$C300,Тех_Движение!$B$2:$B$5111,"&lt;="&amp;M$3)-$F300)))</f>
        <v>#VALUE!</v>
      </c>
      <c r="N300" s="21" t="e">
        <f>IF(OR($B300="",N$3&lt;$D300+Настройки!$B$7),0,MAX(0,$E300-MAX(0,SUMIFS(Тех_Движение!$G$2:$G$5111,Тех_Движение!$D$2:$D$5111,$C300,Тех_Движение!$B$2:$B$5111,"&lt;="&amp;N$3)-$F300)))</f>
        <v>#VALUE!</v>
      </c>
      <c r="O300" s="21" t="e">
        <f>IF(OR($B300="",O$3&lt;$D300+Настройки!$B$7),0,MAX(0,$E300-MAX(0,SUMIFS(Тех_Движение!$G$2:$G$5111,Тех_Движение!$D$2:$D$5111,$C300,Тех_Движение!$B$2:$B$5111,"&lt;="&amp;O$3)-$F300)))</f>
        <v>#VALUE!</v>
      </c>
      <c r="P300" s="21" t="e">
        <f>IF(OR($B300="",P$3&lt;$D300+Настройки!$B$7),0,MAX(0,$E300-MAX(0,SUMIFS(Тех_Движение!$G$2:$G$5111,Тех_Движение!$D$2:$D$5111,$C300,Тех_Движение!$B$2:$B$5111,"&lt;="&amp;P$3)-$F300)))</f>
        <v>#VALUE!</v>
      </c>
      <c r="Q300" s="21" t="e">
        <f>IF(OR($B300="",Q$3&lt;$D300+Настройки!$B$7),0,MAX(0,$E300-MAX(0,SUMIFS(Тех_Движение!$G$2:$G$5111,Тех_Движение!$D$2:$D$5111,$C300,Тех_Движение!$B$2:$B$5111,"&lt;="&amp;Q$3)-$F300)))</f>
        <v>#VALUE!</v>
      </c>
      <c r="R300" s="21" t="str">
        <f t="shared" si="13"/>
        <v/>
      </c>
      <c r="S300" s="23" t="str">
        <f>IF($B300="","",VLOOKUP($C300,Настройки!$A$11:$L$17,9,FALSE))</f>
        <v/>
      </c>
      <c r="T300" s="23" t="str">
        <f t="shared" si="14"/>
        <v/>
      </c>
    </row>
    <row r="301" spans="1:20" x14ac:dyDescent="0.3">
      <c r="A301" s="20">
        <f>Тех_Движение!$A$298</f>
        <v>297</v>
      </c>
      <c r="B301" s="20" t="str">
        <f>IF(Тех_Движение!$F$298&gt;0,Тех_Движение!$I$298,"")</f>
        <v/>
      </c>
      <c r="C301" s="20" t="str">
        <f>IF($B301="","",Тех_Движение!$D$298)</f>
        <v/>
      </c>
      <c r="D301" s="9" t="str">
        <f>IF($B301="","",Тех_Движение!$B$298)</f>
        <v/>
      </c>
      <c r="E301" s="21" t="str">
        <f>IF($B301="","",Тех_Движение!$F$298)</f>
        <v/>
      </c>
      <c r="F301" s="21" t="str">
        <f>IF($B301="","",SUMIFS($E$5:$E300,$C$5:$C300,$C301))</f>
        <v/>
      </c>
      <c r="G301" s="21" t="str">
        <f>IF($B301="","",MAX(0,$E301-MAX(0,SUMIFS(Тех_Движение!$G$2:$G$5111,Тех_Движение!$D$2:$D$5111,$C301,Тех_Движение!$B$2:$B$5111,"&lt;="&amp;Настройки!$B$5-1)-$F301)))</f>
        <v/>
      </c>
      <c r="H301" s="21" t="str">
        <f>IF($B301="","",IF(AND($D301&gt;=Настройки!$B$5,$D301&lt;=Настройки!$B$6),$E301,0))</f>
        <v/>
      </c>
      <c r="I301" s="21" t="str">
        <f t="shared" si="12"/>
        <v/>
      </c>
      <c r="J301" s="21" t="str">
        <f>IF($B301="","",MAX(0,$E301-MAX(0,SUMIFS(Тех_Движение!$G$2:$G$5111,Тех_Движение!$D$2:$D$5111,$C301,Тех_Движение!$B$2:$B$5111,"&lt;="&amp;Настройки!$B$6)-$F301)))</f>
        <v/>
      </c>
      <c r="K301" s="21" t="e">
        <f>IF(OR($B301="",K$3&lt;$D301+Настройки!$B$7),0,MAX(0,$E301-MAX(0,SUMIFS(Тех_Движение!$G$2:$G$5111,Тех_Движение!$D$2:$D$5111,$C301,Тех_Движение!$B$2:$B$5111,"&lt;="&amp;K$3)-$F301)))</f>
        <v>#VALUE!</v>
      </c>
      <c r="L301" s="21" t="e">
        <f>IF(OR($B301="",L$3&lt;$D301+Настройки!$B$7),0,MAX(0,$E301-MAX(0,SUMIFS(Тех_Движение!$G$2:$G$5111,Тех_Движение!$D$2:$D$5111,$C301,Тех_Движение!$B$2:$B$5111,"&lt;="&amp;L$3)-$F301)))</f>
        <v>#VALUE!</v>
      </c>
      <c r="M301" s="21" t="e">
        <f>IF(OR($B301="",M$3&lt;$D301+Настройки!$B$7),0,MAX(0,$E301-MAX(0,SUMIFS(Тех_Движение!$G$2:$G$5111,Тех_Движение!$D$2:$D$5111,$C301,Тех_Движение!$B$2:$B$5111,"&lt;="&amp;M$3)-$F301)))</f>
        <v>#VALUE!</v>
      </c>
      <c r="N301" s="21" t="e">
        <f>IF(OR($B301="",N$3&lt;$D301+Настройки!$B$7),0,MAX(0,$E301-MAX(0,SUMIFS(Тех_Движение!$G$2:$G$5111,Тех_Движение!$D$2:$D$5111,$C301,Тех_Движение!$B$2:$B$5111,"&lt;="&amp;N$3)-$F301)))</f>
        <v>#VALUE!</v>
      </c>
      <c r="O301" s="21" t="e">
        <f>IF(OR($B301="",O$3&lt;$D301+Настройки!$B$7),0,MAX(0,$E301-MAX(0,SUMIFS(Тех_Движение!$G$2:$G$5111,Тех_Движение!$D$2:$D$5111,$C301,Тех_Движение!$B$2:$B$5111,"&lt;="&amp;O$3)-$F301)))</f>
        <v>#VALUE!</v>
      </c>
      <c r="P301" s="21" t="e">
        <f>IF(OR($B301="",P$3&lt;$D301+Настройки!$B$7),0,MAX(0,$E301-MAX(0,SUMIFS(Тех_Движение!$G$2:$G$5111,Тех_Движение!$D$2:$D$5111,$C301,Тех_Движение!$B$2:$B$5111,"&lt;="&amp;P$3)-$F301)))</f>
        <v>#VALUE!</v>
      </c>
      <c r="Q301" s="21" t="e">
        <f>IF(OR($B301="",Q$3&lt;$D301+Настройки!$B$7),0,MAX(0,$E301-MAX(0,SUMIFS(Тех_Движение!$G$2:$G$5111,Тех_Движение!$D$2:$D$5111,$C301,Тех_Движение!$B$2:$B$5111,"&lt;="&amp;Q$3)-$F301)))</f>
        <v>#VALUE!</v>
      </c>
      <c r="R301" s="21" t="str">
        <f t="shared" si="13"/>
        <v/>
      </c>
      <c r="S301" s="23" t="str">
        <f>IF($B301="","",VLOOKUP($C301,Настройки!$A$11:$L$17,9,FALSE))</f>
        <v/>
      </c>
      <c r="T301" s="23" t="str">
        <f t="shared" si="14"/>
        <v/>
      </c>
    </row>
    <row r="302" spans="1:20" x14ac:dyDescent="0.3">
      <c r="A302" s="20">
        <f>Тех_Движение!$A$299</f>
        <v>298</v>
      </c>
      <c r="B302" s="20" t="str">
        <f>IF(Тех_Движение!$F$299&gt;0,Тех_Движение!$I$299,"")</f>
        <v/>
      </c>
      <c r="C302" s="20" t="str">
        <f>IF($B302="","",Тех_Движение!$D$299)</f>
        <v/>
      </c>
      <c r="D302" s="9" t="str">
        <f>IF($B302="","",Тех_Движение!$B$299)</f>
        <v/>
      </c>
      <c r="E302" s="21" t="str">
        <f>IF($B302="","",Тех_Движение!$F$299)</f>
        <v/>
      </c>
      <c r="F302" s="21" t="str">
        <f>IF($B302="","",SUMIFS($E$5:$E301,$C$5:$C301,$C302))</f>
        <v/>
      </c>
      <c r="G302" s="21" t="str">
        <f>IF($B302="","",MAX(0,$E302-MAX(0,SUMIFS(Тех_Движение!$G$2:$G$5111,Тех_Движение!$D$2:$D$5111,$C302,Тех_Движение!$B$2:$B$5111,"&lt;="&amp;Настройки!$B$5-1)-$F302)))</f>
        <v/>
      </c>
      <c r="H302" s="21" t="str">
        <f>IF($B302="","",IF(AND($D302&gt;=Настройки!$B$5,$D302&lt;=Настройки!$B$6),$E302,0))</f>
        <v/>
      </c>
      <c r="I302" s="21" t="str">
        <f t="shared" si="12"/>
        <v/>
      </c>
      <c r="J302" s="21" t="str">
        <f>IF($B302="","",MAX(0,$E302-MAX(0,SUMIFS(Тех_Движение!$G$2:$G$5111,Тех_Движение!$D$2:$D$5111,$C302,Тех_Движение!$B$2:$B$5111,"&lt;="&amp;Настройки!$B$6)-$F302)))</f>
        <v/>
      </c>
      <c r="K302" s="21" t="e">
        <f>IF(OR($B302="",K$3&lt;$D302+Настройки!$B$7),0,MAX(0,$E302-MAX(0,SUMIFS(Тех_Движение!$G$2:$G$5111,Тех_Движение!$D$2:$D$5111,$C302,Тех_Движение!$B$2:$B$5111,"&lt;="&amp;K$3)-$F302)))</f>
        <v>#VALUE!</v>
      </c>
      <c r="L302" s="21" t="e">
        <f>IF(OR($B302="",L$3&lt;$D302+Настройки!$B$7),0,MAX(0,$E302-MAX(0,SUMIFS(Тех_Движение!$G$2:$G$5111,Тех_Движение!$D$2:$D$5111,$C302,Тех_Движение!$B$2:$B$5111,"&lt;="&amp;L$3)-$F302)))</f>
        <v>#VALUE!</v>
      </c>
      <c r="M302" s="21" t="e">
        <f>IF(OR($B302="",M$3&lt;$D302+Настройки!$B$7),0,MAX(0,$E302-MAX(0,SUMIFS(Тех_Движение!$G$2:$G$5111,Тех_Движение!$D$2:$D$5111,$C302,Тех_Движение!$B$2:$B$5111,"&lt;="&amp;M$3)-$F302)))</f>
        <v>#VALUE!</v>
      </c>
      <c r="N302" s="21" t="e">
        <f>IF(OR($B302="",N$3&lt;$D302+Настройки!$B$7),0,MAX(0,$E302-MAX(0,SUMIFS(Тех_Движение!$G$2:$G$5111,Тех_Движение!$D$2:$D$5111,$C302,Тех_Движение!$B$2:$B$5111,"&lt;="&amp;N$3)-$F302)))</f>
        <v>#VALUE!</v>
      </c>
      <c r="O302" s="21" t="e">
        <f>IF(OR($B302="",O$3&lt;$D302+Настройки!$B$7),0,MAX(0,$E302-MAX(0,SUMIFS(Тех_Движение!$G$2:$G$5111,Тех_Движение!$D$2:$D$5111,$C302,Тех_Движение!$B$2:$B$5111,"&lt;="&amp;O$3)-$F302)))</f>
        <v>#VALUE!</v>
      </c>
      <c r="P302" s="21" t="e">
        <f>IF(OR($B302="",P$3&lt;$D302+Настройки!$B$7),0,MAX(0,$E302-MAX(0,SUMIFS(Тех_Движение!$G$2:$G$5111,Тех_Движение!$D$2:$D$5111,$C302,Тех_Движение!$B$2:$B$5111,"&lt;="&amp;P$3)-$F302)))</f>
        <v>#VALUE!</v>
      </c>
      <c r="Q302" s="21" t="e">
        <f>IF(OR($B302="",Q$3&lt;$D302+Настройки!$B$7),0,MAX(0,$E302-MAX(0,SUMIFS(Тех_Движение!$G$2:$G$5111,Тех_Движение!$D$2:$D$5111,$C302,Тех_Движение!$B$2:$B$5111,"&lt;="&amp;Q$3)-$F302)))</f>
        <v>#VALUE!</v>
      </c>
      <c r="R302" s="21" t="str">
        <f t="shared" si="13"/>
        <v/>
      </c>
      <c r="S302" s="23" t="str">
        <f>IF($B302="","",VLOOKUP($C302,Настройки!$A$11:$L$17,9,FALSE))</f>
        <v/>
      </c>
      <c r="T302" s="23" t="str">
        <f t="shared" si="14"/>
        <v/>
      </c>
    </row>
    <row r="303" spans="1:20" x14ac:dyDescent="0.3">
      <c r="A303" s="20">
        <f>Тех_Движение!$A$300</f>
        <v>299</v>
      </c>
      <c r="B303" s="20" t="str">
        <f>IF(Тех_Движение!$F$300&gt;0,Тех_Движение!$I$300,"")</f>
        <v/>
      </c>
      <c r="C303" s="20" t="str">
        <f>IF($B303="","",Тех_Движение!$D$300)</f>
        <v/>
      </c>
      <c r="D303" s="9" t="str">
        <f>IF($B303="","",Тех_Движение!$B$300)</f>
        <v/>
      </c>
      <c r="E303" s="21" t="str">
        <f>IF($B303="","",Тех_Движение!$F$300)</f>
        <v/>
      </c>
      <c r="F303" s="21" t="str">
        <f>IF($B303="","",SUMIFS($E$5:$E302,$C$5:$C302,$C303))</f>
        <v/>
      </c>
      <c r="G303" s="21" t="str">
        <f>IF($B303="","",MAX(0,$E303-MAX(0,SUMIFS(Тех_Движение!$G$2:$G$5111,Тех_Движение!$D$2:$D$5111,$C303,Тех_Движение!$B$2:$B$5111,"&lt;="&amp;Настройки!$B$5-1)-$F303)))</f>
        <v/>
      </c>
      <c r="H303" s="21" t="str">
        <f>IF($B303="","",IF(AND($D303&gt;=Настройки!$B$5,$D303&lt;=Настройки!$B$6),$E303,0))</f>
        <v/>
      </c>
      <c r="I303" s="21" t="str">
        <f t="shared" si="12"/>
        <v/>
      </c>
      <c r="J303" s="21" t="str">
        <f>IF($B303="","",MAX(0,$E303-MAX(0,SUMIFS(Тех_Движение!$G$2:$G$5111,Тех_Движение!$D$2:$D$5111,$C303,Тех_Движение!$B$2:$B$5111,"&lt;="&amp;Настройки!$B$6)-$F303)))</f>
        <v/>
      </c>
      <c r="K303" s="21" t="e">
        <f>IF(OR($B303="",K$3&lt;$D303+Настройки!$B$7),0,MAX(0,$E303-MAX(0,SUMIFS(Тех_Движение!$G$2:$G$5111,Тех_Движение!$D$2:$D$5111,$C303,Тех_Движение!$B$2:$B$5111,"&lt;="&amp;K$3)-$F303)))</f>
        <v>#VALUE!</v>
      </c>
      <c r="L303" s="21" t="e">
        <f>IF(OR($B303="",L$3&lt;$D303+Настройки!$B$7),0,MAX(0,$E303-MAX(0,SUMIFS(Тех_Движение!$G$2:$G$5111,Тех_Движение!$D$2:$D$5111,$C303,Тех_Движение!$B$2:$B$5111,"&lt;="&amp;L$3)-$F303)))</f>
        <v>#VALUE!</v>
      </c>
      <c r="M303" s="21" t="e">
        <f>IF(OR($B303="",M$3&lt;$D303+Настройки!$B$7),0,MAX(0,$E303-MAX(0,SUMIFS(Тех_Движение!$G$2:$G$5111,Тех_Движение!$D$2:$D$5111,$C303,Тех_Движение!$B$2:$B$5111,"&lt;="&amp;M$3)-$F303)))</f>
        <v>#VALUE!</v>
      </c>
      <c r="N303" s="21" t="e">
        <f>IF(OR($B303="",N$3&lt;$D303+Настройки!$B$7),0,MAX(0,$E303-MAX(0,SUMIFS(Тех_Движение!$G$2:$G$5111,Тех_Движение!$D$2:$D$5111,$C303,Тех_Движение!$B$2:$B$5111,"&lt;="&amp;N$3)-$F303)))</f>
        <v>#VALUE!</v>
      </c>
      <c r="O303" s="21" t="e">
        <f>IF(OR($B303="",O$3&lt;$D303+Настройки!$B$7),0,MAX(0,$E303-MAX(0,SUMIFS(Тех_Движение!$G$2:$G$5111,Тех_Движение!$D$2:$D$5111,$C303,Тех_Движение!$B$2:$B$5111,"&lt;="&amp;O$3)-$F303)))</f>
        <v>#VALUE!</v>
      </c>
      <c r="P303" s="21" t="e">
        <f>IF(OR($B303="",P$3&lt;$D303+Настройки!$B$7),0,MAX(0,$E303-MAX(0,SUMIFS(Тех_Движение!$G$2:$G$5111,Тех_Движение!$D$2:$D$5111,$C303,Тех_Движение!$B$2:$B$5111,"&lt;="&amp;P$3)-$F303)))</f>
        <v>#VALUE!</v>
      </c>
      <c r="Q303" s="21" t="e">
        <f>IF(OR($B303="",Q$3&lt;$D303+Настройки!$B$7),0,MAX(0,$E303-MAX(0,SUMIFS(Тех_Движение!$G$2:$G$5111,Тех_Движение!$D$2:$D$5111,$C303,Тех_Движение!$B$2:$B$5111,"&lt;="&amp;Q$3)-$F303)))</f>
        <v>#VALUE!</v>
      </c>
      <c r="R303" s="21" t="str">
        <f t="shared" si="13"/>
        <v/>
      </c>
      <c r="S303" s="23" t="str">
        <f>IF($B303="","",VLOOKUP($C303,Настройки!$A$11:$L$17,9,FALSE))</f>
        <v/>
      </c>
      <c r="T303" s="23" t="str">
        <f t="shared" si="14"/>
        <v/>
      </c>
    </row>
    <row r="304" spans="1:20" x14ac:dyDescent="0.3">
      <c r="A304" s="20">
        <f>Тех_Движение!$A$301</f>
        <v>300</v>
      </c>
      <c r="B304" s="20" t="str">
        <f>IF(Тех_Движение!$F$301&gt;0,Тех_Движение!$I$301,"")</f>
        <v/>
      </c>
      <c r="C304" s="20" t="str">
        <f>IF($B304="","",Тех_Движение!$D$301)</f>
        <v/>
      </c>
      <c r="D304" s="9" t="str">
        <f>IF($B304="","",Тех_Движение!$B$301)</f>
        <v/>
      </c>
      <c r="E304" s="21" t="str">
        <f>IF($B304="","",Тех_Движение!$F$301)</f>
        <v/>
      </c>
      <c r="F304" s="21" t="str">
        <f>IF($B304="","",SUMIFS($E$5:$E303,$C$5:$C303,$C304))</f>
        <v/>
      </c>
      <c r="G304" s="21" t="str">
        <f>IF($B304="","",MAX(0,$E304-MAX(0,SUMIFS(Тех_Движение!$G$2:$G$5111,Тех_Движение!$D$2:$D$5111,$C304,Тех_Движение!$B$2:$B$5111,"&lt;="&amp;Настройки!$B$5-1)-$F304)))</f>
        <v/>
      </c>
      <c r="H304" s="21" t="str">
        <f>IF($B304="","",IF(AND($D304&gt;=Настройки!$B$5,$D304&lt;=Настройки!$B$6),$E304,0))</f>
        <v/>
      </c>
      <c r="I304" s="21" t="str">
        <f t="shared" si="12"/>
        <v/>
      </c>
      <c r="J304" s="21" t="str">
        <f>IF($B304="","",MAX(0,$E304-MAX(0,SUMIFS(Тех_Движение!$G$2:$G$5111,Тех_Движение!$D$2:$D$5111,$C304,Тех_Движение!$B$2:$B$5111,"&lt;="&amp;Настройки!$B$6)-$F304)))</f>
        <v/>
      </c>
      <c r="K304" s="21" t="e">
        <f>IF(OR($B304="",K$3&lt;$D304+Настройки!$B$7),0,MAX(0,$E304-MAX(0,SUMIFS(Тех_Движение!$G$2:$G$5111,Тех_Движение!$D$2:$D$5111,$C304,Тех_Движение!$B$2:$B$5111,"&lt;="&amp;K$3)-$F304)))</f>
        <v>#VALUE!</v>
      </c>
      <c r="L304" s="21" t="e">
        <f>IF(OR($B304="",L$3&lt;$D304+Настройки!$B$7),0,MAX(0,$E304-MAX(0,SUMIFS(Тех_Движение!$G$2:$G$5111,Тех_Движение!$D$2:$D$5111,$C304,Тех_Движение!$B$2:$B$5111,"&lt;="&amp;L$3)-$F304)))</f>
        <v>#VALUE!</v>
      </c>
      <c r="M304" s="21" t="e">
        <f>IF(OR($B304="",M$3&lt;$D304+Настройки!$B$7),0,MAX(0,$E304-MAX(0,SUMIFS(Тех_Движение!$G$2:$G$5111,Тех_Движение!$D$2:$D$5111,$C304,Тех_Движение!$B$2:$B$5111,"&lt;="&amp;M$3)-$F304)))</f>
        <v>#VALUE!</v>
      </c>
      <c r="N304" s="21" t="e">
        <f>IF(OR($B304="",N$3&lt;$D304+Настройки!$B$7),0,MAX(0,$E304-MAX(0,SUMIFS(Тех_Движение!$G$2:$G$5111,Тех_Движение!$D$2:$D$5111,$C304,Тех_Движение!$B$2:$B$5111,"&lt;="&amp;N$3)-$F304)))</f>
        <v>#VALUE!</v>
      </c>
      <c r="O304" s="21" t="e">
        <f>IF(OR($B304="",O$3&lt;$D304+Настройки!$B$7),0,MAX(0,$E304-MAX(0,SUMIFS(Тех_Движение!$G$2:$G$5111,Тех_Движение!$D$2:$D$5111,$C304,Тех_Движение!$B$2:$B$5111,"&lt;="&amp;O$3)-$F304)))</f>
        <v>#VALUE!</v>
      </c>
      <c r="P304" s="21" t="e">
        <f>IF(OR($B304="",P$3&lt;$D304+Настройки!$B$7),0,MAX(0,$E304-MAX(0,SUMIFS(Тех_Движение!$G$2:$G$5111,Тех_Движение!$D$2:$D$5111,$C304,Тех_Движение!$B$2:$B$5111,"&lt;="&amp;P$3)-$F304)))</f>
        <v>#VALUE!</v>
      </c>
      <c r="Q304" s="21" t="e">
        <f>IF(OR($B304="",Q$3&lt;$D304+Настройки!$B$7),0,MAX(0,$E304-MAX(0,SUMIFS(Тех_Движение!$G$2:$G$5111,Тех_Движение!$D$2:$D$5111,$C304,Тех_Движение!$B$2:$B$5111,"&lt;="&amp;Q$3)-$F304)))</f>
        <v>#VALUE!</v>
      </c>
      <c r="R304" s="21" t="str">
        <f t="shared" si="13"/>
        <v/>
      </c>
      <c r="S304" s="23" t="str">
        <f>IF($B304="","",VLOOKUP($C304,Настройки!$A$11:$L$17,9,FALSE))</f>
        <v/>
      </c>
      <c r="T304" s="23" t="str">
        <f t="shared" si="14"/>
        <v/>
      </c>
    </row>
    <row r="305" spans="1:20" x14ac:dyDescent="0.3">
      <c r="A305" s="20">
        <f>Тех_Движение!$A$302</f>
        <v>301</v>
      </c>
      <c r="B305" s="20" t="str">
        <f>IF(Тех_Движение!$F$302&gt;0,Тех_Движение!$I$302,"")</f>
        <v/>
      </c>
      <c r="C305" s="20" t="str">
        <f>IF($B305="","",Тех_Движение!$D$302)</f>
        <v/>
      </c>
      <c r="D305" s="9" t="str">
        <f>IF($B305="","",Тех_Движение!$B$302)</f>
        <v/>
      </c>
      <c r="E305" s="21" t="str">
        <f>IF($B305="","",Тех_Движение!$F$302)</f>
        <v/>
      </c>
      <c r="F305" s="21" t="str">
        <f>IF($B305="","",SUMIFS($E$5:$E304,$C$5:$C304,$C305))</f>
        <v/>
      </c>
      <c r="G305" s="21" t="str">
        <f>IF($B305="","",MAX(0,$E305-MAX(0,SUMIFS(Тех_Движение!$G$2:$G$5111,Тех_Движение!$D$2:$D$5111,$C305,Тех_Движение!$B$2:$B$5111,"&lt;="&amp;Настройки!$B$5-1)-$F305)))</f>
        <v/>
      </c>
      <c r="H305" s="21" t="str">
        <f>IF($B305="","",IF(AND($D305&gt;=Настройки!$B$5,$D305&lt;=Настройки!$B$6),$E305,0))</f>
        <v/>
      </c>
      <c r="I305" s="21" t="str">
        <f t="shared" si="12"/>
        <v/>
      </c>
      <c r="J305" s="21" t="str">
        <f>IF($B305="","",MAX(0,$E305-MAX(0,SUMIFS(Тех_Движение!$G$2:$G$5111,Тех_Движение!$D$2:$D$5111,$C305,Тех_Движение!$B$2:$B$5111,"&lt;="&amp;Настройки!$B$6)-$F305)))</f>
        <v/>
      </c>
      <c r="K305" s="21" t="e">
        <f>IF(OR($B305="",K$3&lt;$D305+Настройки!$B$7),0,MAX(0,$E305-MAX(0,SUMIFS(Тех_Движение!$G$2:$G$5111,Тех_Движение!$D$2:$D$5111,$C305,Тех_Движение!$B$2:$B$5111,"&lt;="&amp;K$3)-$F305)))</f>
        <v>#VALUE!</v>
      </c>
      <c r="L305" s="21" t="e">
        <f>IF(OR($B305="",L$3&lt;$D305+Настройки!$B$7),0,MAX(0,$E305-MAX(0,SUMIFS(Тех_Движение!$G$2:$G$5111,Тех_Движение!$D$2:$D$5111,$C305,Тех_Движение!$B$2:$B$5111,"&lt;="&amp;L$3)-$F305)))</f>
        <v>#VALUE!</v>
      </c>
      <c r="M305" s="21" t="e">
        <f>IF(OR($B305="",M$3&lt;$D305+Настройки!$B$7),0,MAX(0,$E305-MAX(0,SUMIFS(Тех_Движение!$G$2:$G$5111,Тех_Движение!$D$2:$D$5111,$C305,Тех_Движение!$B$2:$B$5111,"&lt;="&amp;M$3)-$F305)))</f>
        <v>#VALUE!</v>
      </c>
      <c r="N305" s="21" t="e">
        <f>IF(OR($B305="",N$3&lt;$D305+Настройки!$B$7),0,MAX(0,$E305-MAX(0,SUMIFS(Тех_Движение!$G$2:$G$5111,Тех_Движение!$D$2:$D$5111,$C305,Тех_Движение!$B$2:$B$5111,"&lt;="&amp;N$3)-$F305)))</f>
        <v>#VALUE!</v>
      </c>
      <c r="O305" s="21" t="e">
        <f>IF(OR($B305="",O$3&lt;$D305+Настройки!$B$7),0,MAX(0,$E305-MAX(0,SUMIFS(Тех_Движение!$G$2:$G$5111,Тех_Движение!$D$2:$D$5111,$C305,Тех_Движение!$B$2:$B$5111,"&lt;="&amp;O$3)-$F305)))</f>
        <v>#VALUE!</v>
      </c>
      <c r="P305" s="21" t="e">
        <f>IF(OR($B305="",P$3&lt;$D305+Настройки!$B$7),0,MAX(0,$E305-MAX(0,SUMIFS(Тех_Движение!$G$2:$G$5111,Тех_Движение!$D$2:$D$5111,$C305,Тех_Движение!$B$2:$B$5111,"&lt;="&amp;P$3)-$F305)))</f>
        <v>#VALUE!</v>
      </c>
      <c r="Q305" s="21" t="e">
        <f>IF(OR($B305="",Q$3&lt;$D305+Настройки!$B$7),0,MAX(0,$E305-MAX(0,SUMIFS(Тех_Движение!$G$2:$G$5111,Тех_Движение!$D$2:$D$5111,$C305,Тех_Движение!$B$2:$B$5111,"&lt;="&amp;Q$3)-$F305)))</f>
        <v>#VALUE!</v>
      </c>
      <c r="R305" s="21" t="str">
        <f t="shared" si="13"/>
        <v/>
      </c>
      <c r="S305" s="23" t="str">
        <f>IF($B305="","",VLOOKUP($C305,Настройки!$A$11:$L$17,9,FALSE))</f>
        <v/>
      </c>
      <c r="T305" s="23" t="str">
        <f t="shared" si="14"/>
        <v/>
      </c>
    </row>
    <row r="306" spans="1:20" x14ac:dyDescent="0.3">
      <c r="A306" s="20">
        <f>Тех_Движение!$A$303</f>
        <v>302</v>
      </c>
      <c r="B306" s="20" t="str">
        <f>IF(Тех_Движение!$F$303&gt;0,Тех_Движение!$I$303,"")</f>
        <v/>
      </c>
      <c r="C306" s="20" t="str">
        <f>IF($B306="","",Тех_Движение!$D$303)</f>
        <v/>
      </c>
      <c r="D306" s="9" t="str">
        <f>IF($B306="","",Тех_Движение!$B$303)</f>
        <v/>
      </c>
      <c r="E306" s="21" t="str">
        <f>IF($B306="","",Тех_Движение!$F$303)</f>
        <v/>
      </c>
      <c r="F306" s="21" t="str">
        <f>IF($B306="","",SUMIFS($E$5:$E305,$C$5:$C305,$C306))</f>
        <v/>
      </c>
      <c r="G306" s="21" t="str">
        <f>IF($B306="","",MAX(0,$E306-MAX(0,SUMIFS(Тех_Движение!$G$2:$G$5111,Тех_Движение!$D$2:$D$5111,$C306,Тех_Движение!$B$2:$B$5111,"&lt;="&amp;Настройки!$B$5-1)-$F306)))</f>
        <v/>
      </c>
      <c r="H306" s="21" t="str">
        <f>IF($B306="","",IF(AND($D306&gt;=Настройки!$B$5,$D306&lt;=Настройки!$B$6),$E306,0))</f>
        <v/>
      </c>
      <c r="I306" s="21" t="str">
        <f t="shared" si="12"/>
        <v/>
      </c>
      <c r="J306" s="21" t="str">
        <f>IF($B306="","",MAX(0,$E306-MAX(0,SUMIFS(Тех_Движение!$G$2:$G$5111,Тех_Движение!$D$2:$D$5111,$C306,Тех_Движение!$B$2:$B$5111,"&lt;="&amp;Настройки!$B$6)-$F306)))</f>
        <v/>
      </c>
      <c r="K306" s="21" t="e">
        <f>IF(OR($B306="",K$3&lt;$D306+Настройки!$B$7),0,MAX(0,$E306-MAX(0,SUMIFS(Тех_Движение!$G$2:$G$5111,Тех_Движение!$D$2:$D$5111,$C306,Тех_Движение!$B$2:$B$5111,"&lt;="&amp;K$3)-$F306)))</f>
        <v>#VALUE!</v>
      </c>
      <c r="L306" s="21" t="e">
        <f>IF(OR($B306="",L$3&lt;$D306+Настройки!$B$7),0,MAX(0,$E306-MAX(0,SUMIFS(Тех_Движение!$G$2:$G$5111,Тех_Движение!$D$2:$D$5111,$C306,Тех_Движение!$B$2:$B$5111,"&lt;="&amp;L$3)-$F306)))</f>
        <v>#VALUE!</v>
      </c>
      <c r="M306" s="21" t="e">
        <f>IF(OR($B306="",M$3&lt;$D306+Настройки!$B$7),0,MAX(0,$E306-MAX(0,SUMIFS(Тех_Движение!$G$2:$G$5111,Тех_Движение!$D$2:$D$5111,$C306,Тех_Движение!$B$2:$B$5111,"&lt;="&amp;M$3)-$F306)))</f>
        <v>#VALUE!</v>
      </c>
      <c r="N306" s="21" t="e">
        <f>IF(OR($B306="",N$3&lt;$D306+Настройки!$B$7),0,MAX(0,$E306-MAX(0,SUMIFS(Тех_Движение!$G$2:$G$5111,Тех_Движение!$D$2:$D$5111,$C306,Тех_Движение!$B$2:$B$5111,"&lt;="&amp;N$3)-$F306)))</f>
        <v>#VALUE!</v>
      </c>
      <c r="O306" s="21" t="e">
        <f>IF(OR($B306="",O$3&lt;$D306+Настройки!$B$7),0,MAX(0,$E306-MAX(0,SUMIFS(Тех_Движение!$G$2:$G$5111,Тех_Движение!$D$2:$D$5111,$C306,Тех_Движение!$B$2:$B$5111,"&lt;="&amp;O$3)-$F306)))</f>
        <v>#VALUE!</v>
      </c>
      <c r="P306" s="21" t="e">
        <f>IF(OR($B306="",P$3&lt;$D306+Настройки!$B$7),0,MAX(0,$E306-MAX(0,SUMIFS(Тех_Движение!$G$2:$G$5111,Тех_Движение!$D$2:$D$5111,$C306,Тех_Движение!$B$2:$B$5111,"&lt;="&amp;P$3)-$F306)))</f>
        <v>#VALUE!</v>
      </c>
      <c r="Q306" s="21" t="e">
        <f>IF(OR($B306="",Q$3&lt;$D306+Настройки!$B$7),0,MAX(0,$E306-MAX(0,SUMIFS(Тех_Движение!$G$2:$G$5111,Тех_Движение!$D$2:$D$5111,$C306,Тех_Движение!$B$2:$B$5111,"&lt;="&amp;Q$3)-$F306)))</f>
        <v>#VALUE!</v>
      </c>
      <c r="R306" s="21" t="str">
        <f t="shared" si="13"/>
        <v/>
      </c>
      <c r="S306" s="23" t="str">
        <f>IF($B306="","",VLOOKUP($C306,Настройки!$A$11:$L$17,9,FALSE))</f>
        <v/>
      </c>
      <c r="T306" s="23" t="str">
        <f t="shared" si="14"/>
        <v/>
      </c>
    </row>
    <row r="307" spans="1:20" x14ac:dyDescent="0.3">
      <c r="A307" s="20">
        <f>Тех_Движение!$A$304</f>
        <v>303</v>
      </c>
      <c r="B307" s="20" t="str">
        <f>IF(Тех_Движение!$F$304&gt;0,Тех_Движение!$I$304,"")</f>
        <v/>
      </c>
      <c r="C307" s="20" t="str">
        <f>IF($B307="","",Тех_Движение!$D$304)</f>
        <v/>
      </c>
      <c r="D307" s="9" t="str">
        <f>IF($B307="","",Тех_Движение!$B$304)</f>
        <v/>
      </c>
      <c r="E307" s="21" t="str">
        <f>IF($B307="","",Тех_Движение!$F$304)</f>
        <v/>
      </c>
      <c r="F307" s="21" t="str">
        <f>IF($B307="","",SUMIFS($E$5:$E306,$C$5:$C306,$C307))</f>
        <v/>
      </c>
      <c r="G307" s="21" t="str">
        <f>IF($B307="","",MAX(0,$E307-MAX(0,SUMIFS(Тех_Движение!$G$2:$G$5111,Тех_Движение!$D$2:$D$5111,$C307,Тех_Движение!$B$2:$B$5111,"&lt;="&amp;Настройки!$B$5-1)-$F307)))</f>
        <v/>
      </c>
      <c r="H307" s="21" t="str">
        <f>IF($B307="","",IF(AND($D307&gt;=Настройки!$B$5,$D307&lt;=Настройки!$B$6),$E307,0))</f>
        <v/>
      </c>
      <c r="I307" s="21" t="str">
        <f t="shared" si="12"/>
        <v/>
      </c>
      <c r="J307" s="21" t="str">
        <f>IF($B307="","",MAX(0,$E307-MAX(0,SUMIFS(Тех_Движение!$G$2:$G$5111,Тех_Движение!$D$2:$D$5111,$C307,Тех_Движение!$B$2:$B$5111,"&lt;="&amp;Настройки!$B$6)-$F307)))</f>
        <v/>
      </c>
      <c r="K307" s="21" t="e">
        <f>IF(OR($B307="",K$3&lt;$D307+Настройки!$B$7),0,MAX(0,$E307-MAX(0,SUMIFS(Тех_Движение!$G$2:$G$5111,Тех_Движение!$D$2:$D$5111,$C307,Тех_Движение!$B$2:$B$5111,"&lt;="&amp;K$3)-$F307)))</f>
        <v>#VALUE!</v>
      </c>
      <c r="L307" s="21" t="e">
        <f>IF(OR($B307="",L$3&lt;$D307+Настройки!$B$7),0,MAX(0,$E307-MAX(0,SUMIFS(Тех_Движение!$G$2:$G$5111,Тех_Движение!$D$2:$D$5111,$C307,Тех_Движение!$B$2:$B$5111,"&lt;="&amp;L$3)-$F307)))</f>
        <v>#VALUE!</v>
      </c>
      <c r="M307" s="21" t="e">
        <f>IF(OR($B307="",M$3&lt;$D307+Настройки!$B$7),0,MAX(0,$E307-MAX(0,SUMIFS(Тех_Движение!$G$2:$G$5111,Тех_Движение!$D$2:$D$5111,$C307,Тех_Движение!$B$2:$B$5111,"&lt;="&amp;M$3)-$F307)))</f>
        <v>#VALUE!</v>
      </c>
      <c r="N307" s="21" t="e">
        <f>IF(OR($B307="",N$3&lt;$D307+Настройки!$B$7),0,MAX(0,$E307-MAX(0,SUMIFS(Тех_Движение!$G$2:$G$5111,Тех_Движение!$D$2:$D$5111,$C307,Тех_Движение!$B$2:$B$5111,"&lt;="&amp;N$3)-$F307)))</f>
        <v>#VALUE!</v>
      </c>
      <c r="O307" s="21" t="e">
        <f>IF(OR($B307="",O$3&lt;$D307+Настройки!$B$7),0,MAX(0,$E307-MAX(0,SUMIFS(Тех_Движение!$G$2:$G$5111,Тех_Движение!$D$2:$D$5111,$C307,Тех_Движение!$B$2:$B$5111,"&lt;="&amp;O$3)-$F307)))</f>
        <v>#VALUE!</v>
      </c>
      <c r="P307" s="21" t="e">
        <f>IF(OR($B307="",P$3&lt;$D307+Настройки!$B$7),0,MAX(0,$E307-MAX(0,SUMIFS(Тех_Движение!$G$2:$G$5111,Тех_Движение!$D$2:$D$5111,$C307,Тех_Движение!$B$2:$B$5111,"&lt;="&amp;P$3)-$F307)))</f>
        <v>#VALUE!</v>
      </c>
      <c r="Q307" s="21" t="e">
        <f>IF(OR($B307="",Q$3&lt;$D307+Настройки!$B$7),0,MAX(0,$E307-MAX(0,SUMIFS(Тех_Движение!$G$2:$G$5111,Тех_Движение!$D$2:$D$5111,$C307,Тех_Движение!$B$2:$B$5111,"&lt;="&amp;Q$3)-$F307)))</f>
        <v>#VALUE!</v>
      </c>
      <c r="R307" s="21" t="str">
        <f t="shared" si="13"/>
        <v/>
      </c>
      <c r="S307" s="23" t="str">
        <f>IF($B307="","",VLOOKUP($C307,Настройки!$A$11:$L$17,9,FALSE))</f>
        <v/>
      </c>
      <c r="T307" s="23" t="str">
        <f t="shared" si="14"/>
        <v/>
      </c>
    </row>
    <row r="308" spans="1:20" x14ac:dyDescent="0.3">
      <c r="A308" s="20">
        <f>Тех_Движение!$A$305</f>
        <v>304</v>
      </c>
      <c r="B308" s="20" t="str">
        <f>IF(Тех_Движение!$F$305&gt;0,Тех_Движение!$I$305,"")</f>
        <v/>
      </c>
      <c r="C308" s="20" t="str">
        <f>IF($B308="","",Тех_Движение!$D$305)</f>
        <v/>
      </c>
      <c r="D308" s="9" t="str">
        <f>IF($B308="","",Тех_Движение!$B$305)</f>
        <v/>
      </c>
      <c r="E308" s="21" t="str">
        <f>IF($B308="","",Тех_Движение!$F$305)</f>
        <v/>
      </c>
      <c r="F308" s="21" t="str">
        <f>IF($B308="","",SUMIFS($E$5:$E307,$C$5:$C307,$C308))</f>
        <v/>
      </c>
      <c r="G308" s="21" t="str">
        <f>IF($B308="","",MAX(0,$E308-MAX(0,SUMIFS(Тех_Движение!$G$2:$G$5111,Тех_Движение!$D$2:$D$5111,$C308,Тех_Движение!$B$2:$B$5111,"&lt;="&amp;Настройки!$B$5-1)-$F308)))</f>
        <v/>
      </c>
      <c r="H308" s="21" t="str">
        <f>IF($B308="","",IF(AND($D308&gt;=Настройки!$B$5,$D308&lt;=Настройки!$B$6),$E308,0))</f>
        <v/>
      </c>
      <c r="I308" s="21" t="str">
        <f t="shared" si="12"/>
        <v/>
      </c>
      <c r="J308" s="21" t="str">
        <f>IF($B308="","",MAX(0,$E308-MAX(0,SUMIFS(Тех_Движение!$G$2:$G$5111,Тех_Движение!$D$2:$D$5111,$C308,Тех_Движение!$B$2:$B$5111,"&lt;="&amp;Настройки!$B$6)-$F308)))</f>
        <v/>
      </c>
      <c r="K308" s="21" t="e">
        <f>IF(OR($B308="",K$3&lt;$D308+Настройки!$B$7),0,MAX(0,$E308-MAX(0,SUMIFS(Тех_Движение!$G$2:$G$5111,Тех_Движение!$D$2:$D$5111,$C308,Тех_Движение!$B$2:$B$5111,"&lt;="&amp;K$3)-$F308)))</f>
        <v>#VALUE!</v>
      </c>
      <c r="L308" s="21" t="e">
        <f>IF(OR($B308="",L$3&lt;$D308+Настройки!$B$7),0,MAX(0,$E308-MAX(0,SUMIFS(Тех_Движение!$G$2:$G$5111,Тех_Движение!$D$2:$D$5111,$C308,Тех_Движение!$B$2:$B$5111,"&lt;="&amp;L$3)-$F308)))</f>
        <v>#VALUE!</v>
      </c>
      <c r="M308" s="21" t="e">
        <f>IF(OR($B308="",M$3&lt;$D308+Настройки!$B$7),0,MAX(0,$E308-MAX(0,SUMIFS(Тех_Движение!$G$2:$G$5111,Тех_Движение!$D$2:$D$5111,$C308,Тех_Движение!$B$2:$B$5111,"&lt;="&amp;M$3)-$F308)))</f>
        <v>#VALUE!</v>
      </c>
      <c r="N308" s="21" t="e">
        <f>IF(OR($B308="",N$3&lt;$D308+Настройки!$B$7),0,MAX(0,$E308-MAX(0,SUMIFS(Тех_Движение!$G$2:$G$5111,Тех_Движение!$D$2:$D$5111,$C308,Тех_Движение!$B$2:$B$5111,"&lt;="&amp;N$3)-$F308)))</f>
        <v>#VALUE!</v>
      </c>
      <c r="O308" s="21" t="e">
        <f>IF(OR($B308="",O$3&lt;$D308+Настройки!$B$7),0,MAX(0,$E308-MAX(0,SUMIFS(Тех_Движение!$G$2:$G$5111,Тех_Движение!$D$2:$D$5111,$C308,Тех_Движение!$B$2:$B$5111,"&lt;="&amp;O$3)-$F308)))</f>
        <v>#VALUE!</v>
      </c>
      <c r="P308" s="21" t="e">
        <f>IF(OR($B308="",P$3&lt;$D308+Настройки!$B$7),0,MAX(0,$E308-MAX(0,SUMIFS(Тех_Движение!$G$2:$G$5111,Тех_Движение!$D$2:$D$5111,$C308,Тех_Движение!$B$2:$B$5111,"&lt;="&amp;P$3)-$F308)))</f>
        <v>#VALUE!</v>
      </c>
      <c r="Q308" s="21" t="e">
        <f>IF(OR($B308="",Q$3&lt;$D308+Настройки!$B$7),0,MAX(0,$E308-MAX(0,SUMIFS(Тех_Движение!$G$2:$G$5111,Тех_Движение!$D$2:$D$5111,$C308,Тех_Движение!$B$2:$B$5111,"&lt;="&amp;Q$3)-$F308)))</f>
        <v>#VALUE!</v>
      </c>
      <c r="R308" s="21" t="str">
        <f t="shared" si="13"/>
        <v/>
      </c>
      <c r="S308" s="23" t="str">
        <f>IF($B308="","",VLOOKUP($C308,Настройки!$A$11:$L$17,9,FALSE))</f>
        <v/>
      </c>
      <c r="T308" s="23" t="str">
        <f t="shared" si="14"/>
        <v/>
      </c>
    </row>
    <row r="309" spans="1:20" x14ac:dyDescent="0.3">
      <c r="A309" s="20">
        <f>Тех_Движение!$A$306</f>
        <v>305</v>
      </c>
      <c r="B309" s="20" t="str">
        <f>IF(Тех_Движение!$F$306&gt;0,Тех_Движение!$I$306,"")</f>
        <v/>
      </c>
      <c r="C309" s="20" t="str">
        <f>IF($B309="","",Тех_Движение!$D$306)</f>
        <v/>
      </c>
      <c r="D309" s="9" t="str">
        <f>IF($B309="","",Тех_Движение!$B$306)</f>
        <v/>
      </c>
      <c r="E309" s="21" t="str">
        <f>IF($B309="","",Тех_Движение!$F$306)</f>
        <v/>
      </c>
      <c r="F309" s="21" t="str">
        <f>IF($B309="","",SUMIFS($E$5:$E308,$C$5:$C308,$C309))</f>
        <v/>
      </c>
      <c r="G309" s="21" t="str">
        <f>IF($B309="","",MAX(0,$E309-MAX(0,SUMIFS(Тех_Движение!$G$2:$G$5111,Тех_Движение!$D$2:$D$5111,$C309,Тех_Движение!$B$2:$B$5111,"&lt;="&amp;Настройки!$B$5-1)-$F309)))</f>
        <v/>
      </c>
      <c r="H309" s="21" t="str">
        <f>IF($B309="","",IF(AND($D309&gt;=Настройки!$B$5,$D309&lt;=Настройки!$B$6),$E309,0))</f>
        <v/>
      </c>
      <c r="I309" s="21" t="str">
        <f t="shared" si="12"/>
        <v/>
      </c>
      <c r="J309" s="21" t="str">
        <f>IF($B309="","",MAX(0,$E309-MAX(0,SUMIFS(Тех_Движение!$G$2:$G$5111,Тех_Движение!$D$2:$D$5111,$C309,Тех_Движение!$B$2:$B$5111,"&lt;="&amp;Настройки!$B$6)-$F309)))</f>
        <v/>
      </c>
      <c r="K309" s="21" t="e">
        <f>IF(OR($B309="",K$3&lt;$D309+Настройки!$B$7),0,MAX(0,$E309-MAX(0,SUMIFS(Тех_Движение!$G$2:$G$5111,Тех_Движение!$D$2:$D$5111,$C309,Тех_Движение!$B$2:$B$5111,"&lt;="&amp;K$3)-$F309)))</f>
        <v>#VALUE!</v>
      </c>
      <c r="L309" s="21" t="e">
        <f>IF(OR($B309="",L$3&lt;$D309+Настройки!$B$7),0,MAX(0,$E309-MAX(0,SUMIFS(Тех_Движение!$G$2:$G$5111,Тех_Движение!$D$2:$D$5111,$C309,Тех_Движение!$B$2:$B$5111,"&lt;="&amp;L$3)-$F309)))</f>
        <v>#VALUE!</v>
      </c>
      <c r="M309" s="21" t="e">
        <f>IF(OR($B309="",M$3&lt;$D309+Настройки!$B$7),0,MAX(0,$E309-MAX(0,SUMIFS(Тех_Движение!$G$2:$G$5111,Тех_Движение!$D$2:$D$5111,$C309,Тех_Движение!$B$2:$B$5111,"&lt;="&amp;M$3)-$F309)))</f>
        <v>#VALUE!</v>
      </c>
      <c r="N309" s="21" t="e">
        <f>IF(OR($B309="",N$3&lt;$D309+Настройки!$B$7),0,MAX(0,$E309-MAX(0,SUMIFS(Тех_Движение!$G$2:$G$5111,Тех_Движение!$D$2:$D$5111,$C309,Тех_Движение!$B$2:$B$5111,"&lt;="&amp;N$3)-$F309)))</f>
        <v>#VALUE!</v>
      </c>
      <c r="O309" s="21" t="e">
        <f>IF(OR($B309="",O$3&lt;$D309+Настройки!$B$7),0,MAX(0,$E309-MAX(0,SUMIFS(Тех_Движение!$G$2:$G$5111,Тех_Движение!$D$2:$D$5111,$C309,Тех_Движение!$B$2:$B$5111,"&lt;="&amp;O$3)-$F309)))</f>
        <v>#VALUE!</v>
      </c>
      <c r="P309" s="21" t="e">
        <f>IF(OR($B309="",P$3&lt;$D309+Настройки!$B$7),0,MAX(0,$E309-MAX(0,SUMIFS(Тех_Движение!$G$2:$G$5111,Тех_Движение!$D$2:$D$5111,$C309,Тех_Движение!$B$2:$B$5111,"&lt;="&amp;P$3)-$F309)))</f>
        <v>#VALUE!</v>
      </c>
      <c r="Q309" s="21" t="e">
        <f>IF(OR($B309="",Q$3&lt;$D309+Настройки!$B$7),0,MAX(0,$E309-MAX(0,SUMIFS(Тех_Движение!$G$2:$G$5111,Тех_Движение!$D$2:$D$5111,$C309,Тех_Движение!$B$2:$B$5111,"&lt;="&amp;Q$3)-$F309)))</f>
        <v>#VALUE!</v>
      </c>
      <c r="R309" s="21" t="str">
        <f t="shared" si="13"/>
        <v/>
      </c>
      <c r="S309" s="23" t="str">
        <f>IF($B309="","",VLOOKUP($C309,Настройки!$A$11:$L$17,9,FALSE))</f>
        <v/>
      </c>
      <c r="T309" s="23" t="str">
        <f t="shared" si="14"/>
        <v/>
      </c>
    </row>
    <row r="310" spans="1:20" x14ac:dyDescent="0.3">
      <c r="A310" s="20">
        <f>Тех_Движение!$A$307</f>
        <v>306</v>
      </c>
      <c r="B310" s="20" t="str">
        <f>IF(Тех_Движение!$F$307&gt;0,Тех_Движение!$I$307,"")</f>
        <v/>
      </c>
      <c r="C310" s="20" t="str">
        <f>IF($B310="","",Тех_Движение!$D$307)</f>
        <v/>
      </c>
      <c r="D310" s="9" t="str">
        <f>IF($B310="","",Тех_Движение!$B$307)</f>
        <v/>
      </c>
      <c r="E310" s="21" t="str">
        <f>IF($B310="","",Тех_Движение!$F$307)</f>
        <v/>
      </c>
      <c r="F310" s="21" t="str">
        <f>IF($B310="","",SUMIFS($E$5:$E309,$C$5:$C309,$C310))</f>
        <v/>
      </c>
      <c r="G310" s="21" t="str">
        <f>IF($B310="","",MAX(0,$E310-MAX(0,SUMIFS(Тех_Движение!$G$2:$G$5111,Тех_Движение!$D$2:$D$5111,$C310,Тех_Движение!$B$2:$B$5111,"&lt;="&amp;Настройки!$B$5-1)-$F310)))</f>
        <v/>
      </c>
      <c r="H310" s="21" t="str">
        <f>IF($B310="","",IF(AND($D310&gt;=Настройки!$B$5,$D310&lt;=Настройки!$B$6),$E310,0))</f>
        <v/>
      </c>
      <c r="I310" s="21" t="str">
        <f t="shared" si="12"/>
        <v/>
      </c>
      <c r="J310" s="21" t="str">
        <f>IF($B310="","",MAX(0,$E310-MAX(0,SUMIFS(Тех_Движение!$G$2:$G$5111,Тех_Движение!$D$2:$D$5111,$C310,Тех_Движение!$B$2:$B$5111,"&lt;="&amp;Настройки!$B$6)-$F310)))</f>
        <v/>
      </c>
      <c r="K310" s="21" t="e">
        <f>IF(OR($B310="",K$3&lt;$D310+Настройки!$B$7),0,MAX(0,$E310-MAX(0,SUMIFS(Тех_Движение!$G$2:$G$5111,Тех_Движение!$D$2:$D$5111,$C310,Тех_Движение!$B$2:$B$5111,"&lt;="&amp;K$3)-$F310)))</f>
        <v>#VALUE!</v>
      </c>
      <c r="L310" s="21" t="e">
        <f>IF(OR($B310="",L$3&lt;$D310+Настройки!$B$7),0,MAX(0,$E310-MAX(0,SUMIFS(Тех_Движение!$G$2:$G$5111,Тех_Движение!$D$2:$D$5111,$C310,Тех_Движение!$B$2:$B$5111,"&lt;="&amp;L$3)-$F310)))</f>
        <v>#VALUE!</v>
      </c>
      <c r="M310" s="21" t="e">
        <f>IF(OR($B310="",M$3&lt;$D310+Настройки!$B$7),0,MAX(0,$E310-MAX(0,SUMIFS(Тех_Движение!$G$2:$G$5111,Тех_Движение!$D$2:$D$5111,$C310,Тех_Движение!$B$2:$B$5111,"&lt;="&amp;M$3)-$F310)))</f>
        <v>#VALUE!</v>
      </c>
      <c r="N310" s="21" t="e">
        <f>IF(OR($B310="",N$3&lt;$D310+Настройки!$B$7),0,MAX(0,$E310-MAX(0,SUMIFS(Тех_Движение!$G$2:$G$5111,Тех_Движение!$D$2:$D$5111,$C310,Тех_Движение!$B$2:$B$5111,"&lt;="&amp;N$3)-$F310)))</f>
        <v>#VALUE!</v>
      </c>
      <c r="O310" s="21" t="e">
        <f>IF(OR($B310="",O$3&lt;$D310+Настройки!$B$7),0,MAX(0,$E310-MAX(0,SUMIFS(Тех_Движение!$G$2:$G$5111,Тех_Движение!$D$2:$D$5111,$C310,Тех_Движение!$B$2:$B$5111,"&lt;="&amp;O$3)-$F310)))</f>
        <v>#VALUE!</v>
      </c>
      <c r="P310" s="21" t="e">
        <f>IF(OR($B310="",P$3&lt;$D310+Настройки!$B$7),0,MAX(0,$E310-MAX(0,SUMIFS(Тех_Движение!$G$2:$G$5111,Тех_Движение!$D$2:$D$5111,$C310,Тех_Движение!$B$2:$B$5111,"&lt;="&amp;P$3)-$F310)))</f>
        <v>#VALUE!</v>
      </c>
      <c r="Q310" s="21" t="e">
        <f>IF(OR($B310="",Q$3&lt;$D310+Настройки!$B$7),0,MAX(0,$E310-MAX(0,SUMIFS(Тех_Движение!$G$2:$G$5111,Тех_Движение!$D$2:$D$5111,$C310,Тех_Движение!$B$2:$B$5111,"&lt;="&amp;Q$3)-$F310)))</f>
        <v>#VALUE!</v>
      </c>
      <c r="R310" s="21" t="str">
        <f t="shared" si="13"/>
        <v/>
      </c>
      <c r="S310" s="23" t="str">
        <f>IF($B310="","",VLOOKUP($C310,Настройки!$A$11:$L$17,9,FALSE))</f>
        <v/>
      </c>
      <c r="T310" s="23" t="str">
        <f t="shared" si="14"/>
        <v/>
      </c>
    </row>
    <row r="311" spans="1:20" x14ac:dyDescent="0.3">
      <c r="A311" s="20">
        <f>Тех_Движение!$A$308</f>
        <v>307</v>
      </c>
      <c r="B311" s="20" t="str">
        <f>IF(Тех_Движение!$F$308&gt;0,Тех_Движение!$I$308,"")</f>
        <v/>
      </c>
      <c r="C311" s="20" t="str">
        <f>IF($B311="","",Тех_Движение!$D$308)</f>
        <v/>
      </c>
      <c r="D311" s="9" t="str">
        <f>IF($B311="","",Тех_Движение!$B$308)</f>
        <v/>
      </c>
      <c r="E311" s="21" t="str">
        <f>IF($B311="","",Тех_Движение!$F$308)</f>
        <v/>
      </c>
      <c r="F311" s="21" t="str">
        <f>IF($B311="","",SUMIFS($E$5:$E310,$C$5:$C310,$C311))</f>
        <v/>
      </c>
      <c r="G311" s="21" t="str">
        <f>IF($B311="","",MAX(0,$E311-MAX(0,SUMIFS(Тех_Движение!$G$2:$G$5111,Тех_Движение!$D$2:$D$5111,$C311,Тех_Движение!$B$2:$B$5111,"&lt;="&amp;Настройки!$B$5-1)-$F311)))</f>
        <v/>
      </c>
      <c r="H311" s="21" t="str">
        <f>IF($B311="","",IF(AND($D311&gt;=Настройки!$B$5,$D311&lt;=Настройки!$B$6),$E311,0))</f>
        <v/>
      </c>
      <c r="I311" s="21" t="str">
        <f t="shared" si="12"/>
        <v/>
      </c>
      <c r="J311" s="21" t="str">
        <f>IF($B311="","",MAX(0,$E311-MAX(0,SUMIFS(Тех_Движение!$G$2:$G$5111,Тех_Движение!$D$2:$D$5111,$C311,Тех_Движение!$B$2:$B$5111,"&lt;="&amp;Настройки!$B$6)-$F311)))</f>
        <v/>
      </c>
      <c r="K311" s="21" t="e">
        <f>IF(OR($B311="",K$3&lt;$D311+Настройки!$B$7),0,MAX(0,$E311-MAX(0,SUMIFS(Тех_Движение!$G$2:$G$5111,Тех_Движение!$D$2:$D$5111,$C311,Тех_Движение!$B$2:$B$5111,"&lt;="&amp;K$3)-$F311)))</f>
        <v>#VALUE!</v>
      </c>
      <c r="L311" s="21" t="e">
        <f>IF(OR($B311="",L$3&lt;$D311+Настройки!$B$7),0,MAX(0,$E311-MAX(0,SUMIFS(Тех_Движение!$G$2:$G$5111,Тех_Движение!$D$2:$D$5111,$C311,Тех_Движение!$B$2:$B$5111,"&lt;="&amp;L$3)-$F311)))</f>
        <v>#VALUE!</v>
      </c>
      <c r="M311" s="21" t="e">
        <f>IF(OR($B311="",M$3&lt;$D311+Настройки!$B$7),0,MAX(0,$E311-MAX(0,SUMIFS(Тех_Движение!$G$2:$G$5111,Тех_Движение!$D$2:$D$5111,$C311,Тех_Движение!$B$2:$B$5111,"&lt;="&amp;M$3)-$F311)))</f>
        <v>#VALUE!</v>
      </c>
      <c r="N311" s="21" t="e">
        <f>IF(OR($B311="",N$3&lt;$D311+Настройки!$B$7),0,MAX(0,$E311-MAX(0,SUMIFS(Тех_Движение!$G$2:$G$5111,Тех_Движение!$D$2:$D$5111,$C311,Тех_Движение!$B$2:$B$5111,"&lt;="&amp;N$3)-$F311)))</f>
        <v>#VALUE!</v>
      </c>
      <c r="O311" s="21" t="e">
        <f>IF(OR($B311="",O$3&lt;$D311+Настройки!$B$7),0,MAX(0,$E311-MAX(0,SUMIFS(Тех_Движение!$G$2:$G$5111,Тех_Движение!$D$2:$D$5111,$C311,Тех_Движение!$B$2:$B$5111,"&lt;="&amp;O$3)-$F311)))</f>
        <v>#VALUE!</v>
      </c>
      <c r="P311" s="21" t="e">
        <f>IF(OR($B311="",P$3&lt;$D311+Настройки!$B$7),0,MAX(0,$E311-MAX(0,SUMIFS(Тех_Движение!$G$2:$G$5111,Тех_Движение!$D$2:$D$5111,$C311,Тех_Движение!$B$2:$B$5111,"&lt;="&amp;P$3)-$F311)))</f>
        <v>#VALUE!</v>
      </c>
      <c r="Q311" s="21" t="e">
        <f>IF(OR($B311="",Q$3&lt;$D311+Настройки!$B$7),0,MAX(0,$E311-MAX(0,SUMIFS(Тех_Движение!$G$2:$G$5111,Тех_Движение!$D$2:$D$5111,$C311,Тех_Движение!$B$2:$B$5111,"&lt;="&amp;Q$3)-$F311)))</f>
        <v>#VALUE!</v>
      </c>
      <c r="R311" s="21" t="str">
        <f t="shared" si="13"/>
        <v/>
      </c>
      <c r="S311" s="23" t="str">
        <f>IF($B311="","",VLOOKUP($C311,Настройки!$A$11:$L$17,9,FALSE))</f>
        <v/>
      </c>
      <c r="T311" s="23" t="str">
        <f t="shared" si="14"/>
        <v/>
      </c>
    </row>
    <row r="312" spans="1:20" x14ac:dyDescent="0.3">
      <c r="A312" s="20">
        <f>Тех_Движение!$A$309</f>
        <v>308</v>
      </c>
      <c r="B312" s="20" t="str">
        <f>IF(Тех_Движение!$F$309&gt;0,Тех_Движение!$I$309,"")</f>
        <v/>
      </c>
      <c r="C312" s="20" t="str">
        <f>IF($B312="","",Тех_Движение!$D$309)</f>
        <v/>
      </c>
      <c r="D312" s="9" t="str">
        <f>IF($B312="","",Тех_Движение!$B$309)</f>
        <v/>
      </c>
      <c r="E312" s="21" t="str">
        <f>IF($B312="","",Тех_Движение!$F$309)</f>
        <v/>
      </c>
      <c r="F312" s="21" t="str">
        <f>IF($B312="","",SUMIFS($E$5:$E311,$C$5:$C311,$C312))</f>
        <v/>
      </c>
      <c r="G312" s="21" t="str">
        <f>IF($B312="","",MAX(0,$E312-MAX(0,SUMIFS(Тех_Движение!$G$2:$G$5111,Тех_Движение!$D$2:$D$5111,$C312,Тех_Движение!$B$2:$B$5111,"&lt;="&amp;Настройки!$B$5-1)-$F312)))</f>
        <v/>
      </c>
      <c r="H312" s="21" t="str">
        <f>IF($B312="","",IF(AND($D312&gt;=Настройки!$B$5,$D312&lt;=Настройки!$B$6),$E312,0))</f>
        <v/>
      </c>
      <c r="I312" s="21" t="str">
        <f t="shared" si="12"/>
        <v/>
      </c>
      <c r="J312" s="21" t="str">
        <f>IF($B312="","",MAX(0,$E312-MAX(0,SUMIFS(Тех_Движение!$G$2:$G$5111,Тех_Движение!$D$2:$D$5111,$C312,Тех_Движение!$B$2:$B$5111,"&lt;="&amp;Настройки!$B$6)-$F312)))</f>
        <v/>
      </c>
      <c r="K312" s="21" t="e">
        <f>IF(OR($B312="",K$3&lt;$D312+Настройки!$B$7),0,MAX(0,$E312-MAX(0,SUMIFS(Тех_Движение!$G$2:$G$5111,Тех_Движение!$D$2:$D$5111,$C312,Тех_Движение!$B$2:$B$5111,"&lt;="&amp;K$3)-$F312)))</f>
        <v>#VALUE!</v>
      </c>
      <c r="L312" s="21" t="e">
        <f>IF(OR($B312="",L$3&lt;$D312+Настройки!$B$7),0,MAX(0,$E312-MAX(0,SUMIFS(Тех_Движение!$G$2:$G$5111,Тех_Движение!$D$2:$D$5111,$C312,Тех_Движение!$B$2:$B$5111,"&lt;="&amp;L$3)-$F312)))</f>
        <v>#VALUE!</v>
      </c>
      <c r="M312" s="21" t="e">
        <f>IF(OR($B312="",M$3&lt;$D312+Настройки!$B$7),0,MAX(0,$E312-MAX(0,SUMIFS(Тех_Движение!$G$2:$G$5111,Тех_Движение!$D$2:$D$5111,$C312,Тех_Движение!$B$2:$B$5111,"&lt;="&amp;M$3)-$F312)))</f>
        <v>#VALUE!</v>
      </c>
      <c r="N312" s="21" t="e">
        <f>IF(OR($B312="",N$3&lt;$D312+Настройки!$B$7),0,MAX(0,$E312-MAX(0,SUMIFS(Тех_Движение!$G$2:$G$5111,Тех_Движение!$D$2:$D$5111,$C312,Тех_Движение!$B$2:$B$5111,"&lt;="&amp;N$3)-$F312)))</f>
        <v>#VALUE!</v>
      </c>
      <c r="O312" s="21" t="e">
        <f>IF(OR($B312="",O$3&lt;$D312+Настройки!$B$7),0,MAX(0,$E312-MAX(0,SUMIFS(Тех_Движение!$G$2:$G$5111,Тех_Движение!$D$2:$D$5111,$C312,Тех_Движение!$B$2:$B$5111,"&lt;="&amp;O$3)-$F312)))</f>
        <v>#VALUE!</v>
      </c>
      <c r="P312" s="21" t="e">
        <f>IF(OR($B312="",P$3&lt;$D312+Настройки!$B$7),0,MAX(0,$E312-MAX(0,SUMIFS(Тех_Движение!$G$2:$G$5111,Тех_Движение!$D$2:$D$5111,$C312,Тех_Движение!$B$2:$B$5111,"&lt;="&amp;P$3)-$F312)))</f>
        <v>#VALUE!</v>
      </c>
      <c r="Q312" s="21" t="e">
        <f>IF(OR($B312="",Q$3&lt;$D312+Настройки!$B$7),0,MAX(0,$E312-MAX(0,SUMIFS(Тех_Движение!$G$2:$G$5111,Тех_Движение!$D$2:$D$5111,$C312,Тех_Движение!$B$2:$B$5111,"&lt;="&amp;Q$3)-$F312)))</f>
        <v>#VALUE!</v>
      </c>
      <c r="R312" s="21" t="str">
        <f t="shared" si="13"/>
        <v/>
      </c>
      <c r="S312" s="23" t="str">
        <f>IF($B312="","",VLOOKUP($C312,Настройки!$A$11:$L$17,9,FALSE))</f>
        <v/>
      </c>
      <c r="T312" s="23" t="str">
        <f t="shared" si="14"/>
        <v/>
      </c>
    </row>
    <row r="313" spans="1:20" x14ac:dyDescent="0.3">
      <c r="A313" s="20">
        <f>Тех_Движение!$A$310</f>
        <v>309</v>
      </c>
      <c r="B313" s="20" t="str">
        <f>IF(Тех_Движение!$F$310&gt;0,Тех_Движение!$I$310,"")</f>
        <v>dd.mm_АК-10</v>
      </c>
      <c r="C313" s="20" t="str">
        <f>IF($B313="","",Тех_Движение!$D$310)</f>
        <v>АК-10</v>
      </c>
      <c r="D313" s="9">
        <f>IF($B313="","",Тех_Движение!$B$310)</f>
        <v>46285</v>
      </c>
      <c r="E313" s="21">
        <f>IF($B313="","",Тех_Движение!$F$310)</f>
        <v>28</v>
      </c>
      <c r="F313" s="21">
        <f>IF($B313="","",SUMIFS($E$5:$E312,$C$5:$C312,$C313))</f>
        <v>30</v>
      </c>
      <c r="G313" s="21">
        <f>IF($B313="","",MAX(0,$E313-MAX(0,SUMIFS(Тех_Движение!$G$2:$G$5111,Тех_Движение!$D$2:$D$5111,$C313,Тех_Движение!$B$2:$B$5111,"&lt;="&amp;Настройки!$B$5-1)-$F313)))</f>
        <v>28</v>
      </c>
      <c r="H313" s="21">
        <f>IF($B313="","",IF(AND($D313&gt;=Настройки!$B$5,$D313&lt;=Настройки!$B$6),$E313,0))</f>
        <v>28</v>
      </c>
      <c r="I313" s="21">
        <f t="shared" si="12"/>
        <v>29</v>
      </c>
      <c r="J313" s="21">
        <f>IF($B313="","",MAX(0,$E313-MAX(0,SUMIFS(Тех_Движение!$G$2:$G$5111,Тех_Движение!$D$2:$D$5111,$C313,Тех_Движение!$B$2:$B$5111,"&lt;="&amp;Настройки!$B$6)-$F313)))</f>
        <v>27</v>
      </c>
      <c r="K313" s="21">
        <f>IF(OR($B313="",K$3&lt;$D313+Настройки!$B$7),0,MAX(0,$E313-MAX(0,SUMIFS(Тех_Движение!$G$2:$G$5111,Тех_Движение!$D$2:$D$5111,$C313,Тех_Движение!$B$2:$B$5111,"&lt;="&amp;K$3)-$F313)))</f>
        <v>0</v>
      </c>
      <c r="L313" s="21">
        <f>IF(OR($B313="",L$3&lt;$D313+Настройки!$B$7),0,MAX(0,$E313-MAX(0,SUMIFS(Тех_Движение!$G$2:$G$5111,Тех_Движение!$D$2:$D$5111,$C313,Тех_Движение!$B$2:$B$5111,"&lt;="&amp;L$3)-$F313)))</f>
        <v>0</v>
      </c>
      <c r="M313" s="21">
        <f>IF(OR($B313="",M$3&lt;$D313+Настройки!$B$7),0,MAX(0,$E313-MAX(0,SUMIFS(Тех_Движение!$G$2:$G$5111,Тех_Движение!$D$2:$D$5111,$C313,Тех_Движение!$B$2:$B$5111,"&lt;="&amp;M$3)-$F313)))</f>
        <v>0</v>
      </c>
      <c r="N313" s="21">
        <f>IF(OR($B313="",N$3&lt;$D313+Настройки!$B$7),0,MAX(0,$E313-MAX(0,SUMIFS(Тех_Движение!$G$2:$G$5111,Тех_Движение!$D$2:$D$5111,$C313,Тех_Движение!$B$2:$B$5111,"&lt;="&amp;N$3)-$F313)))</f>
        <v>0</v>
      </c>
      <c r="O313" s="21">
        <f>IF(OR($B313="",O$3&lt;$D313+Настройки!$B$7),0,MAX(0,$E313-MAX(0,SUMIFS(Тех_Движение!$G$2:$G$5111,Тех_Движение!$D$2:$D$5111,$C313,Тех_Движение!$B$2:$B$5111,"&lt;="&amp;O$3)-$F313)))</f>
        <v>0</v>
      </c>
      <c r="P313" s="21">
        <f>IF(OR($B313="",P$3&lt;$D313+Настройки!$B$7),0,MAX(0,$E313-MAX(0,SUMIFS(Тех_Движение!$G$2:$G$5111,Тех_Движение!$D$2:$D$5111,$C313,Тех_Движение!$B$2:$B$5111,"&lt;="&amp;P$3)-$F313)))</f>
        <v>0</v>
      </c>
      <c r="Q313" s="21">
        <f>IF(OR($B313="",Q$3&lt;$D313+Настройки!$B$7),0,MAX(0,$E313-MAX(0,SUMIFS(Тех_Движение!$G$2:$G$5111,Тех_Движение!$D$2:$D$5111,$C313,Тех_Движение!$B$2:$B$5111,"&lt;="&amp;Q$3)-$F313)))</f>
        <v>0</v>
      </c>
      <c r="R313" s="21">
        <f t="shared" si="13"/>
        <v>0</v>
      </c>
      <c r="S313" s="23">
        <f>IF($B313="","",VLOOKUP($C313,Настройки!$A$11:$L$17,9,FALSE))</f>
        <v>0.35714285714285721</v>
      </c>
      <c r="T313" s="23">
        <f t="shared" si="14"/>
        <v>0</v>
      </c>
    </row>
    <row r="314" spans="1:20" x14ac:dyDescent="0.3">
      <c r="A314" s="20">
        <f>Тех_Движение!$A$311</f>
        <v>310</v>
      </c>
      <c r="B314" s="20" t="str">
        <f>IF(Тех_Движение!$F$311&gt;0,Тех_Движение!$I$311,"")</f>
        <v/>
      </c>
      <c r="C314" s="20" t="str">
        <f>IF($B314="","",Тех_Движение!$D$311)</f>
        <v/>
      </c>
      <c r="D314" s="9" t="str">
        <f>IF($B314="","",Тех_Движение!$B$311)</f>
        <v/>
      </c>
      <c r="E314" s="21" t="str">
        <f>IF($B314="","",Тех_Движение!$F$311)</f>
        <v/>
      </c>
      <c r="F314" s="21" t="str">
        <f>IF($B314="","",SUMIFS($E$5:$E313,$C$5:$C313,$C314))</f>
        <v/>
      </c>
      <c r="G314" s="21" t="str">
        <f>IF($B314="","",MAX(0,$E314-MAX(0,SUMIFS(Тех_Движение!$G$2:$G$5111,Тех_Движение!$D$2:$D$5111,$C314,Тех_Движение!$B$2:$B$5111,"&lt;="&amp;Настройки!$B$5-1)-$F314)))</f>
        <v/>
      </c>
      <c r="H314" s="21" t="str">
        <f>IF($B314="","",IF(AND($D314&gt;=Настройки!$B$5,$D314&lt;=Настройки!$B$6),$E314,0))</f>
        <v/>
      </c>
      <c r="I314" s="21" t="str">
        <f t="shared" si="12"/>
        <v/>
      </c>
      <c r="J314" s="21" t="str">
        <f>IF($B314="","",MAX(0,$E314-MAX(0,SUMIFS(Тех_Движение!$G$2:$G$5111,Тех_Движение!$D$2:$D$5111,$C314,Тех_Движение!$B$2:$B$5111,"&lt;="&amp;Настройки!$B$6)-$F314)))</f>
        <v/>
      </c>
      <c r="K314" s="21" t="e">
        <f>IF(OR($B314="",K$3&lt;$D314+Настройки!$B$7),0,MAX(0,$E314-MAX(0,SUMIFS(Тех_Движение!$G$2:$G$5111,Тех_Движение!$D$2:$D$5111,$C314,Тех_Движение!$B$2:$B$5111,"&lt;="&amp;K$3)-$F314)))</f>
        <v>#VALUE!</v>
      </c>
      <c r="L314" s="21" t="e">
        <f>IF(OR($B314="",L$3&lt;$D314+Настройки!$B$7),0,MAX(0,$E314-MAX(0,SUMIFS(Тех_Движение!$G$2:$G$5111,Тех_Движение!$D$2:$D$5111,$C314,Тех_Движение!$B$2:$B$5111,"&lt;="&amp;L$3)-$F314)))</f>
        <v>#VALUE!</v>
      </c>
      <c r="M314" s="21" t="e">
        <f>IF(OR($B314="",M$3&lt;$D314+Настройки!$B$7),0,MAX(0,$E314-MAX(0,SUMIFS(Тех_Движение!$G$2:$G$5111,Тех_Движение!$D$2:$D$5111,$C314,Тех_Движение!$B$2:$B$5111,"&lt;="&amp;M$3)-$F314)))</f>
        <v>#VALUE!</v>
      </c>
      <c r="N314" s="21" t="e">
        <f>IF(OR($B314="",N$3&lt;$D314+Настройки!$B$7),0,MAX(0,$E314-MAX(0,SUMIFS(Тех_Движение!$G$2:$G$5111,Тех_Движение!$D$2:$D$5111,$C314,Тех_Движение!$B$2:$B$5111,"&lt;="&amp;N$3)-$F314)))</f>
        <v>#VALUE!</v>
      </c>
      <c r="O314" s="21" t="e">
        <f>IF(OR($B314="",O$3&lt;$D314+Настройки!$B$7),0,MAX(0,$E314-MAX(0,SUMIFS(Тех_Движение!$G$2:$G$5111,Тех_Движение!$D$2:$D$5111,$C314,Тех_Движение!$B$2:$B$5111,"&lt;="&amp;O$3)-$F314)))</f>
        <v>#VALUE!</v>
      </c>
      <c r="P314" s="21" t="e">
        <f>IF(OR($B314="",P$3&lt;$D314+Настройки!$B$7),0,MAX(0,$E314-MAX(0,SUMIFS(Тех_Движение!$G$2:$G$5111,Тех_Движение!$D$2:$D$5111,$C314,Тех_Движение!$B$2:$B$5111,"&lt;="&amp;P$3)-$F314)))</f>
        <v>#VALUE!</v>
      </c>
      <c r="Q314" s="21" t="e">
        <f>IF(OR($B314="",Q$3&lt;$D314+Настройки!$B$7),0,MAX(0,$E314-MAX(0,SUMIFS(Тех_Движение!$G$2:$G$5111,Тех_Движение!$D$2:$D$5111,$C314,Тех_Движение!$B$2:$B$5111,"&lt;="&amp;Q$3)-$F314)))</f>
        <v>#VALUE!</v>
      </c>
      <c r="R314" s="21" t="str">
        <f t="shared" si="13"/>
        <v/>
      </c>
      <c r="S314" s="23" t="str">
        <f>IF($B314="","",VLOOKUP($C314,Настройки!$A$11:$L$17,9,FALSE))</f>
        <v/>
      </c>
      <c r="T314" s="23" t="str">
        <f t="shared" si="14"/>
        <v/>
      </c>
    </row>
    <row r="315" spans="1:20" x14ac:dyDescent="0.3">
      <c r="A315" s="20">
        <f>Тех_Движение!$A$312</f>
        <v>311</v>
      </c>
      <c r="B315" s="20" t="str">
        <f>IF(Тех_Движение!$F$312&gt;0,Тех_Движение!$I$312,"")</f>
        <v/>
      </c>
      <c r="C315" s="20" t="str">
        <f>IF($B315="","",Тех_Движение!$D$312)</f>
        <v/>
      </c>
      <c r="D315" s="9" t="str">
        <f>IF($B315="","",Тех_Движение!$B$312)</f>
        <v/>
      </c>
      <c r="E315" s="21" t="str">
        <f>IF($B315="","",Тех_Движение!$F$312)</f>
        <v/>
      </c>
      <c r="F315" s="21" t="str">
        <f>IF($B315="","",SUMIFS($E$5:$E314,$C$5:$C314,$C315))</f>
        <v/>
      </c>
      <c r="G315" s="21" t="str">
        <f>IF($B315="","",MAX(0,$E315-MAX(0,SUMIFS(Тех_Движение!$G$2:$G$5111,Тех_Движение!$D$2:$D$5111,$C315,Тех_Движение!$B$2:$B$5111,"&lt;="&amp;Настройки!$B$5-1)-$F315)))</f>
        <v/>
      </c>
      <c r="H315" s="21" t="str">
        <f>IF($B315="","",IF(AND($D315&gt;=Настройки!$B$5,$D315&lt;=Настройки!$B$6),$E315,0))</f>
        <v/>
      </c>
      <c r="I315" s="21" t="str">
        <f t="shared" si="12"/>
        <v/>
      </c>
      <c r="J315" s="21" t="str">
        <f>IF($B315="","",MAX(0,$E315-MAX(0,SUMIFS(Тех_Движение!$G$2:$G$5111,Тех_Движение!$D$2:$D$5111,$C315,Тех_Движение!$B$2:$B$5111,"&lt;="&amp;Настройки!$B$6)-$F315)))</f>
        <v/>
      </c>
      <c r="K315" s="21" t="e">
        <f>IF(OR($B315="",K$3&lt;$D315+Настройки!$B$7),0,MAX(0,$E315-MAX(0,SUMIFS(Тех_Движение!$G$2:$G$5111,Тех_Движение!$D$2:$D$5111,$C315,Тех_Движение!$B$2:$B$5111,"&lt;="&amp;K$3)-$F315)))</f>
        <v>#VALUE!</v>
      </c>
      <c r="L315" s="21" t="e">
        <f>IF(OR($B315="",L$3&lt;$D315+Настройки!$B$7),0,MAX(0,$E315-MAX(0,SUMIFS(Тех_Движение!$G$2:$G$5111,Тех_Движение!$D$2:$D$5111,$C315,Тех_Движение!$B$2:$B$5111,"&lt;="&amp;L$3)-$F315)))</f>
        <v>#VALUE!</v>
      </c>
      <c r="M315" s="21" t="e">
        <f>IF(OR($B315="",M$3&lt;$D315+Настройки!$B$7),0,MAX(0,$E315-MAX(0,SUMIFS(Тех_Движение!$G$2:$G$5111,Тех_Движение!$D$2:$D$5111,$C315,Тех_Движение!$B$2:$B$5111,"&lt;="&amp;M$3)-$F315)))</f>
        <v>#VALUE!</v>
      </c>
      <c r="N315" s="21" t="e">
        <f>IF(OR($B315="",N$3&lt;$D315+Настройки!$B$7),0,MAX(0,$E315-MAX(0,SUMIFS(Тех_Движение!$G$2:$G$5111,Тех_Движение!$D$2:$D$5111,$C315,Тех_Движение!$B$2:$B$5111,"&lt;="&amp;N$3)-$F315)))</f>
        <v>#VALUE!</v>
      </c>
      <c r="O315" s="21" t="e">
        <f>IF(OR($B315="",O$3&lt;$D315+Настройки!$B$7),0,MAX(0,$E315-MAX(0,SUMIFS(Тех_Движение!$G$2:$G$5111,Тех_Движение!$D$2:$D$5111,$C315,Тех_Движение!$B$2:$B$5111,"&lt;="&amp;O$3)-$F315)))</f>
        <v>#VALUE!</v>
      </c>
      <c r="P315" s="21" t="e">
        <f>IF(OR($B315="",P$3&lt;$D315+Настройки!$B$7),0,MAX(0,$E315-MAX(0,SUMIFS(Тех_Движение!$G$2:$G$5111,Тех_Движение!$D$2:$D$5111,$C315,Тех_Движение!$B$2:$B$5111,"&lt;="&amp;P$3)-$F315)))</f>
        <v>#VALUE!</v>
      </c>
      <c r="Q315" s="21" t="e">
        <f>IF(OR($B315="",Q$3&lt;$D315+Настройки!$B$7),0,MAX(0,$E315-MAX(0,SUMIFS(Тех_Движение!$G$2:$G$5111,Тех_Движение!$D$2:$D$5111,$C315,Тех_Движение!$B$2:$B$5111,"&lt;="&amp;Q$3)-$F315)))</f>
        <v>#VALUE!</v>
      </c>
      <c r="R315" s="21" t="str">
        <f t="shared" si="13"/>
        <v/>
      </c>
      <c r="S315" s="23" t="str">
        <f>IF($B315="","",VLOOKUP($C315,Настройки!$A$11:$L$17,9,FALSE))</f>
        <v/>
      </c>
      <c r="T315" s="23" t="str">
        <f t="shared" si="14"/>
        <v/>
      </c>
    </row>
    <row r="316" spans="1:20" x14ac:dyDescent="0.3">
      <c r="A316" s="20">
        <f>Тех_Движение!$A$313</f>
        <v>312</v>
      </c>
      <c r="B316" s="20" t="str">
        <f>IF(Тех_Движение!$F$313&gt;0,Тех_Движение!$I$313,"")</f>
        <v/>
      </c>
      <c r="C316" s="20" t="str">
        <f>IF($B316="","",Тех_Движение!$D$313)</f>
        <v/>
      </c>
      <c r="D316" s="9" t="str">
        <f>IF($B316="","",Тех_Движение!$B$313)</f>
        <v/>
      </c>
      <c r="E316" s="21" t="str">
        <f>IF($B316="","",Тех_Движение!$F$313)</f>
        <v/>
      </c>
      <c r="F316" s="21" t="str">
        <f>IF($B316="","",SUMIFS($E$5:$E315,$C$5:$C315,$C316))</f>
        <v/>
      </c>
      <c r="G316" s="21" t="str">
        <f>IF($B316="","",MAX(0,$E316-MAX(0,SUMIFS(Тех_Движение!$G$2:$G$5111,Тех_Движение!$D$2:$D$5111,$C316,Тех_Движение!$B$2:$B$5111,"&lt;="&amp;Настройки!$B$5-1)-$F316)))</f>
        <v/>
      </c>
      <c r="H316" s="21" t="str">
        <f>IF($B316="","",IF(AND($D316&gt;=Настройки!$B$5,$D316&lt;=Настройки!$B$6),$E316,0))</f>
        <v/>
      </c>
      <c r="I316" s="21" t="str">
        <f t="shared" si="12"/>
        <v/>
      </c>
      <c r="J316" s="21" t="str">
        <f>IF($B316="","",MAX(0,$E316-MAX(0,SUMIFS(Тех_Движение!$G$2:$G$5111,Тех_Движение!$D$2:$D$5111,$C316,Тех_Движение!$B$2:$B$5111,"&lt;="&amp;Настройки!$B$6)-$F316)))</f>
        <v/>
      </c>
      <c r="K316" s="21" t="e">
        <f>IF(OR($B316="",K$3&lt;$D316+Настройки!$B$7),0,MAX(0,$E316-MAX(0,SUMIFS(Тех_Движение!$G$2:$G$5111,Тех_Движение!$D$2:$D$5111,$C316,Тех_Движение!$B$2:$B$5111,"&lt;="&amp;K$3)-$F316)))</f>
        <v>#VALUE!</v>
      </c>
      <c r="L316" s="21" t="e">
        <f>IF(OR($B316="",L$3&lt;$D316+Настройки!$B$7),0,MAX(0,$E316-MAX(0,SUMIFS(Тех_Движение!$G$2:$G$5111,Тех_Движение!$D$2:$D$5111,$C316,Тех_Движение!$B$2:$B$5111,"&lt;="&amp;L$3)-$F316)))</f>
        <v>#VALUE!</v>
      </c>
      <c r="M316" s="21" t="e">
        <f>IF(OR($B316="",M$3&lt;$D316+Настройки!$B$7),0,MAX(0,$E316-MAX(0,SUMIFS(Тех_Движение!$G$2:$G$5111,Тех_Движение!$D$2:$D$5111,$C316,Тех_Движение!$B$2:$B$5111,"&lt;="&amp;M$3)-$F316)))</f>
        <v>#VALUE!</v>
      </c>
      <c r="N316" s="21" t="e">
        <f>IF(OR($B316="",N$3&lt;$D316+Настройки!$B$7),0,MAX(0,$E316-MAX(0,SUMIFS(Тех_Движение!$G$2:$G$5111,Тех_Движение!$D$2:$D$5111,$C316,Тех_Движение!$B$2:$B$5111,"&lt;="&amp;N$3)-$F316)))</f>
        <v>#VALUE!</v>
      </c>
      <c r="O316" s="21" t="e">
        <f>IF(OR($B316="",O$3&lt;$D316+Настройки!$B$7),0,MAX(0,$E316-MAX(0,SUMIFS(Тех_Движение!$G$2:$G$5111,Тех_Движение!$D$2:$D$5111,$C316,Тех_Движение!$B$2:$B$5111,"&lt;="&amp;O$3)-$F316)))</f>
        <v>#VALUE!</v>
      </c>
      <c r="P316" s="21" t="e">
        <f>IF(OR($B316="",P$3&lt;$D316+Настройки!$B$7),0,MAX(0,$E316-MAX(0,SUMIFS(Тех_Движение!$G$2:$G$5111,Тех_Движение!$D$2:$D$5111,$C316,Тех_Движение!$B$2:$B$5111,"&lt;="&amp;P$3)-$F316)))</f>
        <v>#VALUE!</v>
      </c>
      <c r="Q316" s="21" t="e">
        <f>IF(OR($B316="",Q$3&lt;$D316+Настройки!$B$7),0,MAX(0,$E316-MAX(0,SUMIFS(Тех_Движение!$G$2:$G$5111,Тех_Движение!$D$2:$D$5111,$C316,Тех_Движение!$B$2:$B$5111,"&lt;="&amp;Q$3)-$F316)))</f>
        <v>#VALUE!</v>
      </c>
      <c r="R316" s="21" t="str">
        <f t="shared" si="13"/>
        <v/>
      </c>
      <c r="S316" s="23" t="str">
        <f>IF($B316="","",VLOOKUP($C316,Настройки!$A$11:$L$17,9,FALSE))</f>
        <v/>
      </c>
      <c r="T316" s="23" t="str">
        <f t="shared" si="14"/>
        <v/>
      </c>
    </row>
    <row r="317" spans="1:20" x14ac:dyDescent="0.3">
      <c r="A317" s="20">
        <f>Тех_Движение!$A$314</f>
        <v>313</v>
      </c>
      <c r="B317" s="20" t="str">
        <f>IF(Тех_Движение!$F$314&gt;0,Тех_Движение!$I$314,"")</f>
        <v/>
      </c>
      <c r="C317" s="20" t="str">
        <f>IF($B317="","",Тех_Движение!$D$314)</f>
        <v/>
      </c>
      <c r="D317" s="9" t="str">
        <f>IF($B317="","",Тех_Движение!$B$314)</f>
        <v/>
      </c>
      <c r="E317" s="21" t="str">
        <f>IF($B317="","",Тех_Движение!$F$314)</f>
        <v/>
      </c>
      <c r="F317" s="21" t="str">
        <f>IF($B317="","",SUMIFS($E$5:$E316,$C$5:$C316,$C317))</f>
        <v/>
      </c>
      <c r="G317" s="21" t="str">
        <f>IF($B317="","",MAX(0,$E317-MAX(0,SUMIFS(Тех_Движение!$G$2:$G$5111,Тех_Движение!$D$2:$D$5111,$C317,Тех_Движение!$B$2:$B$5111,"&lt;="&amp;Настройки!$B$5-1)-$F317)))</f>
        <v/>
      </c>
      <c r="H317" s="21" t="str">
        <f>IF($B317="","",IF(AND($D317&gt;=Настройки!$B$5,$D317&lt;=Настройки!$B$6),$E317,0))</f>
        <v/>
      </c>
      <c r="I317" s="21" t="str">
        <f t="shared" si="12"/>
        <v/>
      </c>
      <c r="J317" s="21" t="str">
        <f>IF($B317="","",MAX(0,$E317-MAX(0,SUMIFS(Тех_Движение!$G$2:$G$5111,Тех_Движение!$D$2:$D$5111,$C317,Тех_Движение!$B$2:$B$5111,"&lt;="&amp;Настройки!$B$6)-$F317)))</f>
        <v/>
      </c>
      <c r="K317" s="21" t="e">
        <f>IF(OR($B317="",K$3&lt;$D317+Настройки!$B$7),0,MAX(0,$E317-MAX(0,SUMIFS(Тех_Движение!$G$2:$G$5111,Тех_Движение!$D$2:$D$5111,$C317,Тех_Движение!$B$2:$B$5111,"&lt;="&amp;K$3)-$F317)))</f>
        <v>#VALUE!</v>
      </c>
      <c r="L317" s="21" t="e">
        <f>IF(OR($B317="",L$3&lt;$D317+Настройки!$B$7),0,MAX(0,$E317-MAX(0,SUMIFS(Тех_Движение!$G$2:$G$5111,Тех_Движение!$D$2:$D$5111,$C317,Тех_Движение!$B$2:$B$5111,"&lt;="&amp;L$3)-$F317)))</f>
        <v>#VALUE!</v>
      </c>
      <c r="M317" s="21" t="e">
        <f>IF(OR($B317="",M$3&lt;$D317+Настройки!$B$7),0,MAX(0,$E317-MAX(0,SUMIFS(Тех_Движение!$G$2:$G$5111,Тех_Движение!$D$2:$D$5111,$C317,Тех_Движение!$B$2:$B$5111,"&lt;="&amp;M$3)-$F317)))</f>
        <v>#VALUE!</v>
      </c>
      <c r="N317" s="21" t="e">
        <f>IF(OR($B317="",N$3&lt;$D317+Настройки!$B$7),0,MAX(0,$E317-MAX(0,SUMIFS(Тех_Движение!$G$2:$G$5111,Тех_Движение!$D$2:$D$5111,$C317,Тех_Движение!$B$2:$B$5111,"&lt;="&amp;N$3)-$F317)))</f>
        <v>#VALUE!</v>
      </c>
      <c r="O317" s="21" t="e">
        <f>IF(OR($B317="",O$3&lt;$D317+Настройки!$B$7),0,MAX(0,$E317-MAX(0,SUMIFS(Тех_Движение!$G$2:$G$5111,Тех_Движение!$D$2:$D$5111,$C317,Тех_Движение!$B$2:$B$5111,"&lt;="&amp;O$3)-$F317)))</f>
        <v>#VALUE!</v>
      </c>
      <c r="P317" s="21" t="e">
        <f>IF(OR($B317="",P$3&lt;$D317+Настройки!$B$7),0,MAX(0,$E317-MAX(0,SUMIFS(Тех_Движение!$G$2:$G$5111,Тех_Движение!$D$2:$D$5111,$C317,Тех_Движение!$B$2:$B$5111,"&lt;="&amp;P$3)-$F317)))</f>
        <v>#VALUE!</v>
      </c>
      <c r="Q317" s="21" t="e">
        <f>IF(OR($B317="",Q$3&lt;$D317+Настройки!$B$7),0,MAX(0,$E317-MAX(0,SUMIFS(Тех_Движение!$G$2:$G$5111,Тех_Движение!$D$2:$D$5111,$C317,Тех_Движение!$B$2:$B$5111,"&lt;="&amp;Q$3)-$F317)))</f>
        <v>#VALUE!</v>
      </c>
      <c r="R317" s="21" t="str">
        <f t="shared" si="13"/>
        <v/>
      </c>
      <c r="S317" s="23" t="str">
        <f>IF($B317="","",VLOOKUP($C317,Настройки!$A$11:$L$17,9,FALSE))</f>
        <v/>
      </c>
      <c r="T317" s="23" t="str">
        <f t="shared" si="14"/>
        <v/>
      </c>
    </row>
    <row r="318" spans="1:20" x14ac:dyDescent="0.3">
      <c r="A318" s="20">
        <f>Тех_Движение!$A$315</f>
        <v>314</v>
      </c>
      <c r="B318" s="20" t="str">
        <f>IF(Тех_Движение!$F$315&gt;0,Тех_Движение!$I$315,"")</f>
        <v/>
      </c>
      <c r="C318" s="20" t="str">
        <f>IF($B318="","",Тех_Движение!$D$315)</f>
        <v/>
      </c>
      <c r="D318" s="9" t="str">
        <f>IF($B318="","",Тех_Движение!$B$315)</f>
        <v/>
      </c>
      <c r="E318" s="21" t="str">
        <f>IF($B318="","",Тех_Движение!$F$315)</f>
        <v/>
      </c>
      <c r="F318" s="21" t="str">
        <f>IF($B318="","",SUMIFS($E$5:$E317,$C$5:$C317,$C318))</f>
        <v/>
      </c>
      <c r="G318" s="21" t="str">
        <f>IF($B318="","",MAX(0,$E318-MAX(0,SUMIFS(Тех_Движение!$G$2:$G$5111,Тех_Движение!$D$2:$D$5111,$C318,Тех_Движение!$B$2:$B$5111,"&lt;="&amp;Настройки!$B$5-1)-$F318)))</f>
        <v/>
      </c>
      <c r="H318" s="21" t="str">
        <f>IF($B318="","",IF(AND($D318&gt;=Настройки!$B$5,$D318&lt;=Настройки!$B$6),$E318,0))</f>
        <v/>
      </c>
      <c r="I318" s="21" t="str">
        <f t="shared" si="12"/>
        <v/>
      </c>
      <c r="J318" s="21" t="str">
        <f>IF($B318="","",MAX(0,$E318-MAX(0,SUMIFS(Тех_Движение!$G$2:$G$5111,Тех_Движение!$D$2:$D$5111,$C318,Тех_Движение!$B$2:$B$5111,"&lt;="&amp;Настройки!$B$6)-$F318)))</f>
        <v/>
      </c>
      <c r="K318" s="21" t="e">
        <f>IF(OR($B318="",K$3&lt;$D318+Настройки!$B$7),0,MAX(0,$E318-MAX(0,SUMIFS(Тех_Движение!$G$2:$G$5111,Тех_Движение!$D$2:$D$5111,$C318,Тех_Движение!$B$2:$B$5111,"&lt;="&amp;K$3)-$F318)))</f>
        <v>#VALUE!</v>
      </c>
      <c r="L318" s="21" t="e">
        <f>IF(OR($B318="",L$3&lt;$D318+Настройки!$B$7),0,MAX(0,$E318-MAX(0,SUMIFS(Тех_Движение!$G$2:$G$5111,Тех_Движение!$D$2:$D$5111,$C318,Тех_Движение!$B$2:$B$5111,"&lt;="&amp;L$3)-$F318)))</f>
        <v>#VALUE!</v>
      </c>
      <c r="M318" s="21" t="e">
        <f>IF(OR($B318="",M$3&lt;$D318+Настройки!$B$7),0,MAX(0,$E318-MAX(0,SUMIFS(Тех_Движение!$G$2:$G$5111,Тех_Движение!$D$2:$D$5111,$C318,Тех_Движение!$B$2:$B$5111,"&lt;="&amp;M$3)-$F318)))</f>
        <v>#VALUE!</v>
      </c>
      <c r="N318" s="21" t="e">
        <f>IF(OR($B318="",N$3&lt;$D318+Настройки!$B$7),0,MAX(0,$E318-MAX(0,SUMIFS(Тех_Движение!$G$2:$G$5111,Тех_Движение!$D$2:$D$5111,$C318,Тех_Движение!$B$2:$B$5111,"&lt;="&amp;N$3)-$F318)))</f>
        <v>#VALUE!</v>
      </c>
      <c r="O318" s="21" t="e">
        <f>IF(OR($B318="",O$3&lt;$D318+Настройки!$B$7),0,MAX(0,$E318-MAX(0,SUMIFS(Тех_Движение!$G$2:$G$5111,Тех_Движение!$D$2:$D$5111,$C318,Тех_Движение!$B$2:$B$5111,"&lt;="&amp;O$3)-$F318)))</f>
        <v>#VALUE!</v>
      </c>
      <c r="P318" s="21" t="e">
        <f>IF(OR($B318="",P$3&lt;$D318+Настройки!$B$7),0,MAX(0,$E318-MAX(0,SUMIFS(Тех_Движение!$G$2:$G$5111,Тех_Движение!$D$2:$D$5111,$C318,Тех_Движение!$B$2:$B$5111,"&lt;="&amp;P$3)-$F318)))</f>
        <v>#VALUE!</v>
      </c>
      <c r="Q318" s="21" t="e">
        <f>IF(OR($B318="",Q$3&lt;$D318+Настройки!$B$7),0,MAX(0,$E318-MAX(0,SUMIFS(Тех_Движение!$G$2:$G$5111,Тех_Движение!$D$2:$D$5111,$C318,Тех_Движение!$B$2:$B$5111,"&lt;="&amp;Q$3)-$F318)))</f>
        <v>#VALUE!</v>
      </c>
      <c r="R318" s="21" t="str">
        <f t="shared" si="13"/>
        <v/>
      </c>
      <c r="S318" s="23" t="str">
        <f>IF($B318="","",VLOOKUP($C318,Настройки!$A$11:$L$17,9,FALSE))</f>
        <v/>
      </c>
      <c r="T318" s="23" t="str">
        <f t="shared" si="14"/>
        <v/>
      </c>
    </row>
    <row r="319" spans="1:20" x14ac:dyDescent="0.3">
      <c r="A319" s="20">
        <f>Тех_Движение!$A$316</f>
        <v>315</v>
      </c>
      <c r="B319" s="20" t="str">
        <f>IF(Тех_Движение!$F$316&gt;0,Тех_Движение!$I$316,"")</f>
        <v/>
      </c>
      <c r="C319" s="20" t="str">
        <f>IF($B319="","",Тех_Движение!$D$316)</f>
        <v/>
      </c>
      <c r="D319" s="9" t="str">
        <f>IF($B319="","",Тех_Движение!$B$316)</f>
        <v/>
      </c>
      <c r="E319" s="21" t="str">
        <f>IF($B319="","",Тех_Движение!$F$316)</f>
        <v/>
      </c>
      <c r="F319" s="21" t="str">
        <f>IF($B319="","",SUMIFS($E$5:$E318,$C$5:$C318,$C319))</f>
        <v/>
      </c>
      <c r="G319" s="21" t="str">
        <f>IF($B319="","",MAX(0,$E319-MAX(0,SUMIFS(Тех_Движение!$G$2:$G$5111,Тех_Движение!$D$2:$D$5111,$C319,Тех_Движение!$B$2:$B$5111,"&lt;="&amp;Настройки!$B$5-1)-$F319)))</f>
        <v/>
      </c>
      <c r="H319" s="21" t="str">
        <f>IF($B319="","",IF(AND($D319&gt;=Настройки!$B$5,$D319&lt;=Настройки!$B$6),$E319,0))</f>
        <v/>
      </c>
      <c r="I319" s="21" t="str">
        <f t="shared" si="12"/>
        <v/>
      </c>
      <c r="J319" s="21" t="str">
        <f>IF($B319="","",MAX(0,$E319-MAX(0,SUMIFS(Тех_Движение!$G$2:$G$5111,Тех_Движение!$D$2:$D$5111,$C319,Тех_Движение!$B$2:$B$5111,"&lt;="&amp;Настройки!$B$6)-$F319)))</f>
        <v/>
      </c>
      <c r="K319" s="21" t="e">
        <f>IF(OR($B319="",K$3&lt;$D319+Настройки!$B$7),0,MAX(0,$E319-MAX(0,SUMIFS(Тех_Движение!$G$2:$G$5111,Тех_Движение!$D$2:$D$5111,$C319,Тех_Движение!$B$2:$B$5111,"&lt;="&amp;K$3)-$F319)))</f>
        <v>#VALUE!</v>
      </c>
      <c r="L319" s="21" t="e">
        <f>IF(OR($B319="",L$3&lt;$D319+Настройки!$B$7),0,MAX(0,$E319-MAX(0,SUMIFS(Тех_Движение!$G$2:$G$5111,Тех_Движение!$D$2:$D$5111,$C319,Тех_Движение!$B$2:$B$5111,"&lt;="&amp;L$3)-$F319)))</f>
        <v>#VALUE!</v>
      </c>
      <c r="M319" s="21" t="e">
        <f>IF(OR($B319="",M$3&lt;$D319+Настройки!$B$7),0,MAX(0,$E319-MAX(0,SUMIFS(Тех_Движение!$G$2:$G$5111,Тех_Движение!$D$2:$D$5111,$C319,Тех_Движение!$B$2:$B$5111,"&lt;="&amp;M$3)-$F319)))</f>
        <v>#VALUE!</v>
      </c>
      <c r="N319" s="21" t="e">
        <f>IF(OR($B319="",N$3&lt;$D319+Настройки!$B$7),0,MAX(0,$E319-MAX(0,SUMIFS(Тех_Движение!$G$2:$G$5111,Тех_Движение!$D$2:$D$5111,$C319,Тех_Движение!$B$2:$B$5111,"&lt;="&amp;N$3)-$F319)))</f>
        <v>#VALUE!</v>
      </c>
      <c r="O319" s="21" t="e">
        <f>IF(OR($B319="",O$3&lt;$D319+Настройки!$B$7),0,MAX(0,$E319-MAX(0,SUMIFS(Тех_Движение!$G$2:$G$5111,Тех_Движение!$D$2:$D$5111,$C319,Тех_Движение!$B$2:$B$5111,"&lt;="&amp;O$3)-$F319)))</f>
        <v>#VALUE!</v>
      </c>
      <c r="P319" s="21" t="e">
        <f>IF(OR($B319="",P$3&lt;$D319+Настройки!$B$7),0,MAX(0,$E319-MAX(0,SUMIFS(Тех_Движение!$G$2:$G$5111,Тех_Движение!$D$2:$D$5111,$C319,Тех_Движение!$B$2:$B$5111,"&lt;="&amp;P$3)-$F319)))</f>
        <v>#VALUE!</v>
      </c>
      <c r="Q319" s="21" t="e">
        <f>IF(OR($B319="",Q$3&lt;$D319+Настройки!$B$7),0,MAX(0,$E319-MAX(0,SUMIFS(Тех_Движение!$G$2:$G$5111,Тех_Движение!$D$2:$D$5111,$C319,Тех_Движение!$B$2:$B$5111,"&lt;="&amp;Q$3)-$F319)))</f>
        <v>#VALUE!</v>
      </c>
      <c r="R319" s="21" t="str">
        <f t="shared" si="13"/>
        <v/>
      </c>
      <c r="S319" s="23" t="str">
        <f>IF($B319="","",VLOOKUP($C319,Настройки!$A$11:$L$17,9,FALSE))</f>
        <v/>
      </c>
      <c r="T319" s="23" t="str">
        <f t="shared" si="14"/>
        <v/>
      </c>
    </row>
    <row r="320" spans="1:20" x14ac:dyDescent="0.3">
      <c r="A320" s="20">
        <f>Тех_Движение!$A$317</f>
        <v>316</v>
      </c>
      <c r="B320" s="20" t="str">
        <f>IF(Тех_Движение!$F$317&gt;0,Тех_Движение!$I$317,"")</f>
        <v/>
      </c>
      <c r="C320" s="20" t="str">
        <f>IF($B320="","",Тех_Движение!$D$317)</f>
        <v/>
      </c>
      <c r="D320" s="9" t="str">
        <f>IF($B320="","",Тех_Движение!$B$317)</f>
        <v/>
      </c>
      <c r="E320" s="21" t="str">
        <f>IF($B320="","",Тех_Движение!$F$317)</f>
        <v/>
      </c>
      <c r="F320" s="21" t="str">
        <f>IF($B320="","",SUMIFS($E$5:$E319,$C$5:$C319,$C320))</f>
        <v/>
      </c>
      <c r="G320" s="21" t="str">
        <f>IF($B320="","",MAX(0,$E320-MAX(0,SUMIFS(Тех_Движение!$G$2:$G$5111,Тех_Движение!$D$2:$D$5111,$C320,Тех_Движение!$B$2:$B$5111,"&lt;="&amp;Настройки!$B$5-1)-$F320)))</f>
        <v/>
      </c>
      <c r="H320" s="21" t="str">
        <f>IF($B320="","",IF(AND($D320&gt;=Настройки!$B$5,$D320&lt;=Настройки!$B$6),$E320,0))</f>
        <v/>
      </c>
      <c r="I320" s="21" t="str">
        <f t="shared" si="12"/>
        <v/>
      </c>
      <c r="J320" s="21" t="str">
        <f>IF($B320="","",MAX(0,$E320-MAX(0,SUMIFS(Тех_Движение!$G$2:$G$5111,Тех_Движение!$D$2:$D$5111,$C320,Тех_Движение!$B$2:$B$5111,"&lt;="&amp;Настройки!$B$6)-$F320)))</f>
        <v/>
      </c>
      <c r="K320" s="21" t="e">
        <f>IF(OR($B320="",K$3&lt;$D320+Настройки!$B$7),0,MAX(0,$E320-MAX(0,SUMIFS(Тех_Движение!$G$2:$G$5111,Тех_Движение!$D$2:$D$5111,$C320,Тех_Движение!$B$2:$B$5111,"&lt;="&amp;K$3)-$F320)))</f>
        <v>#VALUE!</v>
      </c>
      <c r="L320" s="21" t="e">
        <f>IF(OR($B320="",L$3&lt;$D320+Настройки!$B$7),0,MAX(0,$E320-MAX(0,SUMIFS(Тех_Движение!$G$2:$G$5111,Тех_Движение!$D$2:$D$5111,$C320,Тех_Движение!$B$2:$B$5111,"&lt;="&amp;L$3)-$F320)))</f>
        <v>#VALUE!</v>
      </c>
      <c r="M320" s="21" t="e">
        <f>IF(OR($B320="",M$3&lt;$D320+Настройки!$B$7),0,MAX(0,$E320-MAX(0,SUMIFS(Тех_Движение!$G$2:$G$5111,Тех_Движение!$D$2:$D$5111,$C320,Тех_Движение!$B$2:$B$5111,"&lt;="&amp;M$3)-$F320)))</f>
        <v>#VALUE!</v>
      </c>
      <c r="N320" s="21" t="e">
        <f>IF(OR($B320="",N$3&lt;$D320+Настройки!$B$7),0,MAX(0,$E320-MAX(0,SUMIFS(Тех_Движение!$G$2:$G$5111,Тех_Движение!$D$2:$D$5111,$C320,Тех_Движение!$B$2:$B$5111,"&lt;="&amp;N$3)-$F320)))</f>
        <v>#VALUE!</v>
      </c>
      <c r="O320" s="21" t="e">
        <f>IF(OR($B320="",O$3&lt;$D320+Настройки!$B$7),0,MAX(0,$E320-MAX(0,SUMIFS(Тех_Движение!$G$2:$G$5111,Тех_Движение!$D$2:$D$5111,$C320,Тех_Движение!$B$2:$B$5111,"&lt;="&amp;O$3)-$F320)))</f>
        <v>#VALUE!</v>
      </c>
      <c r="P320" s="21" t="e">
        <f>IF(OR($B320="",P$3&lt;$D320+Настройки!$B$7),0,MAX(0,$E320-MAX(0,SUMIFS(Тех_Движение!$G$2:$G$5111,Тех_Движение!$D$2:$D$5111,$C320,Тех_Движение!$B$2:$B$5111,"&lt;="&amp;P$3)-$F320)))</f>
        <v>#VALUE!</v>
      </c>
      <c r="Q320" s="21" t="e">
        <f>IF(OR($B320="",Q$3&lt;$D320+Настройки!$B$7),0,MAX(0,$E320-MAX(0,SUMIFS(Тех_Движение!$G$2:$G$5111,Тех_Движение!$D$2:$D$5111,$C320,Тех_Движение!$B$2:$B$5111,"&lt;="&amp;Q$3)-$F320)))</f>
        <v>#VALUE!</v>
      </c>
      <c r="R320" s="21" t="str">
        <f t="shared" si="13"/>
        <v/>
      </c>
      <c r="S320" s="23" t="str">
        <f>IF($B320="","",VLOOKUP($C320,Настройки!$A$11:$L$17,9,FALSE))</f>
        <v/>
      </c>
      <c r="T320" s="23" t="str">
        <f t="shared" si="14"/>
        <v/>
      </c>
    </row>
    <row r="321" spans="1:20" x14ac:dyDescent="0.3">
      <c r="A321" s="20">
        <f>Тех_Движение!$A$318</f>
        <v>317</v>
      </c>
      <c r="B321" s="20" t="str">
        <f>IF(Тех_Движение!$F$318&gt;0,Тех_Движение!$I$318,"")</f>
        <v/>
      </c>
      <c r="C321" s="20" t="str">
        <f>IF($B321="","",Тех_Движение!$D$318)</f>
        <v/>
      </c>
      <c r="D321" s="9" t="str">
        <f>IF($B321="","",Тех_Движение!$B$318)</f>
        <v/>
      </c>
      <c r="E321" s="21" t="str">
        <f>IF($B321="","",Тех_Движение!$F$318)</f>
        <v/>
      </c>
      <c r="F321" s="21" t="str">
        <f>IF($B321="","",SUMIFS($E$5:$E320,$C$5:$C320,$C321))</f>
        <v/>
      </c>
      <c r="G321" s="21" t="str">
        <f>IF($B321="","",MAX(0,$E321-MAX(0,SUMIFS(Тех_Движение!$G$2:$G$5111,Тех_Движение!$D$2:$D$5111,$C321,Тех_Движение!$B$2:$B$5111,"&lt;="&amp;Настройки!$B$5-1)-$F321)))</f>
        <v/>
      </c>
      <c r="H321" s="21" t="str">
        <f>IF($B321="","",IF(AND($D321&gt;=Настройки!$B$5,$D321&lt;=Настройки!$B$6),$E321,0))</f>
        <v/>
      </c>
      <c r="I321" s="21" t="str">
        <f t="shared" si="12"/>
        <v/>
      </c>
      <c r="J321" s="21" t="str">
        <f>IF($B321="","",MAX(0,$E321-MAX(0,SUMIFS(Тех_Движение!$G$2:$G$5111,Тех_Движение!$D$2:$D$5111,$C321,Тех_Движение!$B$2:$B$5111,"&lt;="&amp;Настройки!$B$6)-$F321)))</f>
        <v/>
      </c>
      <c r="K321" s="21" t="e">
        <f>IF(OR($B321="",K$3&lt;$D321+Настройки!$B$7),0,MAX(0,$E321-MAX(0,SUMIFS(Тех_Движение!$G$2:$G$5111,Тех_Движение!$D$2:$D$5111,$C321,Тех_Движение!$B$2:$B$5111,"&lt;="&amp;K$3)-$F321)))</f>
        <v>#VALUE!</v>
      </c>
      <c r="L321" s="21" t="e">
        <f>IF(OR($B321="",L$3&lt;$D321+Настройки!$B$7),0,MAX(0,$E321-MAX(0,SUMIFS(Тех_Движение!$G$2:$G$5111,Тех_Движение!$D$2:$D$5111,$C321,Тех_Движение!$B$2:$B$5111,"&lt;="&amp;L$3)-$F321)))</f>
        <v>#VALUE!</v>
      </c>
      <c r="M321" s="21" t="e">
        <f>IF(OR($B321="",M$3&lt;$D321+Настройки!$B$7),0,MAX(0,$E321-MAX(0,SUMIFS(Тех_Движение!$G$2:$G$5111,Тех_Движение!$D$2:$D$5111,$C321,Тех_Движение!$B$2:$B$5111,"&lt;="&amp;M$3)-$F321)))</f>
        <v>#VALUE!</v>
      </c>
      <c r="N321" s="21" t="e">
        <f>IF(OR($B321="",N$3&lt;$D321+Настройки!$B$7),0,MAX(0,$E321-MAX(0,SUMIFS(Тех_Движение!$G$2:$G$5111,Тех_Движение!$D$2:$D$5111,$C321,Тех_Движение!$B$2:$B$5111,"&lt;="&amp;N$3)-$F321)))</f>
        <v>#VALUE!</v>
      </c>
      <c r="O321" s="21" t="e">
        <f>IF(OR($B321="",O$3&lt;$D321+Настройки!$B$7),0,MAX(0,$E321-MAX(0,SUMIFS(Тех_Движение!$G$2:$G$5111,Тех_Движение!$D$2:$D$5111,$C321,Тех_Движение!$B$2:$B$5111,"&lt;="&amp;O$3)-$F321)))</f>
        <v>#VALUE!</v>
      </c>
      <c r="P321" s="21" t="e">
        <f>IF(OR($B321="",P$3&lt;$D321+Настройки!$B$7),0,MAX(0,$E321-MAX(0,SUMIFS(Тех_Движение!$G$2:$G$5111,Тех_Движение!$D$2:$D$5111,$C321,Тех_Движение!$B$2:$B$5111,"&lt;="&amp;P$3)-$F321)))</f>
        <v>#VALUE!</v>
      </c>
      <c r="Q321" s="21" t="e">
        <f>IF(OR($B321="",Q$3&lt;$D321+Настройки!$B$7),0,MAX(0,$E321-MAX(0,SUMIFS(Тех_Движение!$G$2:$G$5111,Тех_Движение!$D$2:$D$5111,$C321,Тех_Движение!$B$2:$B$5111,"&lt;="&amp;Q$3)-$F321)))</f>
        <v>#VALUE!</v>
      </c>
      <c r="R321" s="21" t="str">
        <f t="shared" si="13"/>
        <v/>
      </c>
      <c r="S321" s="23" t="str">
        <f>IF($B321="","",VLOOKUP($C321,Настройки!$A$11:$L$17,9,FALSE))</f>
        <v/>
      </c>
      <c r="T321" s="23" t="str">
        <f t="shared" si="14"/>
        <v/>
      </c>
    </row>
    <row r="322" spans="1:20" x14ac:dyDescent="0.3">
      <c r="A322" s="20">
        <f>Тех_Движение!$A$319</f>
        <v>318</v>
      </c>
      <c r="B322" s="20" t="str">
        <f>IF(Тех_Движение!$F$319&gt;0,Тех_Движение!$I$319,"")</f>
        <v/>
      </c>
      <c r="C322" s="20" t="str">
        <f>IF($B322="","",Тех_Движение!$D$319)</f>
        <v/>
      </c>
      <c r="D322" s="9" t="str">
        <f>IF($B322="","",Тех_Движение!$B$319)</f>
        <v/>
      </c>
      <c r="E322" s="21" t="str">
        <f>IF($B322="","",Тех_Движение!$F$319)</f>
        <v/>
      </c>
      <c r="F322" s="21" t="str">
        <f>IF($B322="","",SUMIFS($E$5:$E321,$C$5:$C321,$C322))</f>
        <v/>
      </c>
      <c r="G322" s="21" t="str">
        <f>IF($B322="","",MAX(0,$E322-MAX(0,SUMIFS(Тех_Движение!$G$2:$G$5111,Тех_Движение!$D$2:$D$5111,$C322,Тех_Движение!$B$2:$B$5111,"&lt;="&amp;Настройки!$B$5-1)-$F322)))</f>
        <v/>
      </c>
      <c r="H322" s="21" t="str">
        <f>IF($B322="","",IF(AND($D322&gt;=Настройки!$B$5,$D322&lt;=Настройки!$B$6),$E322,0))</f>
        <v/>
      </c>
      <c r="I322" s="21" t="str">
        <f t="shared" si="12"/>
        <v/>
      </c>
      <c r="J322" s="21" t="str">
        <f>IF($B322="","",MAX(0,$E322-MAX(0,SUMIFS(Тех_Движение!$G$2:$G$5111,Тех_Движение!$D$2:$D$5111,$C322,Тех_Движение!$B$2:$B$5111,"&lt;="&amp;Настройки!$B$6)-$F322)))</f>
        <v/>
      </c>
      <c r="K322" s="21" t="e">
        <f>IF(OR($B322="",K$3&lt;$D322+Настройки!$B$7),0,MAX(0,$E322-MAX(0,SUMIFS(Тех_Движение!$G$2:$G$5111,Тех_Движение!$D$2:$D$5111,$C322,Тех_Движение!$B$2:$B$5111,"&lt;="&amp;K$3)-$F322)))</f>
        <v>#VALUE!</v>
      </c>
      <c r="L322" s="21" t="e">
        <f>IF(OR($B322="",L$3&lt;$D322+Настройки!$B$7),0,MAX(0,$E322-MAX(0,SUMIFS(Тех_Движение!$G$2:$G$5111,Тех_Движение!$D$2:$D$5111,$C322,Тех_Движение!$B$2:$B$5111,"&lt;="&amp;L$3)-$F322)))</f>
        <v>#VALUE!</v>
      </c>
      <c r="M322" s="21" t="e">
        <f>IF(OR($B322="",M$3&lt;$D322+Настройки!$B$7),0,MAX(0,$E322-MAX(0,SUMIFS(Тех_Движение!$G$2:$G$5111,Тех_Движение!$D$2:$D$5111,$C322,Тех_Движение!$B$2:$B$5111,"&lt;="&amp;M$3)-$F322)))</f>
        <v>#VALUE!</v>
      </c>
      <c r="N322" s="21" t="e">
        <f>IF(OR($B322="",N$3&lt;$D322+Настройки!$B$7),0,MAX(0,$E322-MAX(0,SUMIFS(Тех_Движение!$G$2:$G$5111,Тех_Движение!$D$2:$D$5111,$C322,Тех_Движение!$B$2:$B$5111,"&lt;="&amp;N$3)-$F322)))</f>
        <v>#VALUE!</v>
      </c>
      <c r="O322" s="21" t="e">
        <f>IF(OR($B322="",O$3&lt;$D322+Настройки!$B$7),0,MAX(0,$E322-MAX(0,SUMIFS(Тех_Движение!$G$2:$G$5111,Тех_Движение!$D$2:$D$5111,$C322,Тех_Движение!$B$2:$B$5111,"&lt;="&amp;O$3)-$F322)))</f>
        <v>#VALUE!</v>
      </c>
      <c r="P322" s="21" t="e">
        <f>IF(OR($B322="",P$3&lt;$D322+Настройки!$B$7),0,MAX(0,$E322-MAX(0,SUMIFS(Тех_Движение!$G$2:$G$5111,Тех_Движение!$D$2:$D$5111,$C322,Тех_Движение!$B$2:$B$5111,"&lt;="&amp;P$3)-$F322)))</f>
        <v>#VALUE!</v>
      </c>
      <c r="Q322" s="21" t="e">
        <f>IF(OR($B322="",Q$3&lt;$D322+Настройки!$B$7),0,MAX(0,$E322-MAX(0,SUMIFS(Тех_Движение!$G$2:$G$5111,Тех_Движение!$D$2:$D$5111,$C322,Тех_Движение!$B$2:$B$5111,"&lt;="&amp;Q$3)-$F322)))</f>
        <v>#VALUE!</v>
      </c>
      <c r="R322" s="21" t="str">
        <f t="shared" si="13"/>
        <v/>
      </c>
      <c r="S322" s="23" t="str">
        <f>IF($B322="","",VLOOKUP($C322,Настройки!$A$11:$L$17,9,FALSE))</f>
        <v/>
      </c>
      <c r="T322" s="23" t="str">
        <f t="shared" si="14"/>
        <v/>
      </c>
    </row>
    <row r="323" spans="1:20" x14ac:dyDescent="0.3">
      <c r="A323" s="20">
        <f>Тех_Движение!$A$320</f>
        <v>319</v>
      </c>
      <c r="B323" s="20" t="str">
        <f>IF(Тех_Движение!$F$320&gt;0,Тех_Движение!$I$320,"")</f>
        <v/>
      </c>
      <c r="C323" s="20" t="str">
        <f>IF($B323="","",Тех_Движение!$D$320)</f>
        <v/>
      </c>
      <c r="D323" s="9" t="str">
        <f>IF($B323="","",Тех_Движение!$B$320)</f>
        <v/>
      </c>
      <c r="E323" s="21" t="str">
        <f>IF($B323="","",Тех_Движение!$F$320)</f>
        <v/>
      </c>
      <c r="F323" s="21" t="str">
        <f>IF($B323="","",SUMIFS($E$5:$E322,$C$5:$C322,$C323))</f>
        <v/>
      </c>
      <c r="G323" s="21" t="str">
        <f>IF($B323="","",MAX(0,$E323-MAX(0,SUMIFS(Тех_Движение!$G$2:$G$5111,Тех_Движение!$D$2:$D$5111,$C323,Тех_Движение!$B$2:$B$5111,"&lt;="&amp;Настройки!$B$5-1)-$F323)))</f>
        <v/>
      </c>
      <c r="H323" s="21" t="str">
        <f>IF($B323="","",IF(AND($D323&gt;=Настройки!$B$5,$D323&lt;=Настройки!$B$6),$E323,0))</f>
        <v/>
      </c>
      <c r="I323" s="21" t="str">
        <f t="shared" si="12"/>
        <v/>
      </c>
      <c r="J323" s="21" t="str">
        <f>IF($B323="","",MAX(0,$E323-MAX(0,SUMIFS(Тех_Движение!$G$2:$G$5111,Тех_Движение!$D$2:$D$5111,$C323,Тех_Движение!$B$2:$B$5111,"&lt;="&amp;Настройки!$B$6)-$F323)))</f>
        <v/>
      </c>
      <c r="K323" s="21" t="e">
        <f>IF(OR($B323="",K$3&lt;$D323+Настройки!$B$7),0,MAX(0,$E323-MAX(0,SUMIFS(Тех_Движение!$G$2:$G$5111,Тех_Движение!$D$2:$D$5111,$C323,Тех_Движение!$B$2:$B$5111,"&lt;="&amp;K$3)-$F323)))</f>
        <v>#VALUE!</v>
      </c>
      <c r="L323" s="21" t="e">
        <f>IF(OR($B323="",L$3&lt;$D323+Настройки!$B$7),0,MAX(0,$E323-MAX(0,SUMIFS(Тех_Движение!$G$2:$G$5111,Тех_Движение!$D$2:$D$5111,$C323,Тех_Движение!$B$2:$B$5111,"&lt;="&amp;L$3)-$F323)))</f>
        <v>#VALUE!</v>
      </c>
      <c r="M323" s="21" t="e">
        <f>IF(OR($B323="",M$3&lt;$D323+Настройки!$B$7),0,MAX(0,$E323-MAX(0,SUMIFS(Тех_Движение!$G$2:$G$5111,Тех_Движение!$D$2:$D$5111,$C323,Тех_Движение!$B$2:$B$5111,"&lt;="&amp;M$3)-$F323)))</f>
        <v>#VALUE!</v>
      </c>
      <c r="N323" s="21" t="e">
        <f>IF(OR($B323="",N$3&lt;$D323+Настройки!$B$7),0,MAX(0,$E323-MAX(0,SUMIFS(Тех_Движение!$G$2:$G$5111,Тех_Движение!$D$2:$D$5111,$C323,Тех_Движение!$B$2:$B$5111,"&lt;="&amp;N$3)-$F323)))</f>
        <v>#VALUE!</v>
      </c>
      <c r="O323" s="21" t="e">
        <f>IF(OR($B323="",O$3&lt;$D323+Настройки!$B$7),0,MAX(0,$E323-MAX(0,SUMIFS(Тех_Движение!$G$2:$G$5111,Тех_Движение!$D$2:$D$5111,$C323,Тех_Движение!$B$2:$B$5111,"&lt;="&amp;O$3)-$F323)))</f>
        <v>#VALUE!</v>
      </c>
      <c r="P323" s="21" t="e">
        <f>IF(OR($B323="",P$3&lt;$D323+Настройки!$B$7),0,MAX(0,$E323-MAX(0,SUMIFS(Тех_Движение!$G$2:$G$5111,Тех_Движение!$D$2:$D$5111,$C323,Тех_Движение!$B$2:$B$5111,"&lt;="&amp;P$3)-$F323)))</f>
        <v>#VALUE!</v>
      </c>
      <c r="Q323" s="21" t="e">
        <f>IF(OR($B323="",Q$3&lt;$D323+Настройки!$B$7),0,MAX(0,$E323-MAX(0,SUMIFS(Тех_Движение!$G$2:$G$5111,Тех_Движение!$D$2:$D$5111,$C323,Тех_Движение!$B$2:$B$5111,"&lt;="&amp;Q$3)-$F323)))</f>
        <v>#VALUE!</v>
      </c>
      <c r="R323" s="21" t="str">
        <f t="shared" si="13"/>
        <v/>
      </c>
      <c r="S323" s="23" t="str">
        <f>IF($B323="","",VLOOKUP($C323,Настройки!$A$11:$L$17,9,FALSE))</f>
        <v/>
      </c>
      <c r="T323" s="23" t="str">
        <f t="shared" si="14"/>
        <v/>
      </c>
    </row>
    <row r="324" spans="1:20" x14ac:dyDescent="0.3">
      <c r="A324" s="20">
        <f>Тех_Движение!$A$321</f>
        <v>320</v>
      </c>
      <c r="B324" s="20" t="str">
        <f>IF(Тех_Движение!$F$321&gt;0,Тех_Движение!$I$321,"")</f>
        <v/>
      </c>
      <c r="C324" s="20" t="str">
        <f>IF($B324="","",Тех_Движение!$D$321)</f>
        <v/>
      </c>
      <c r="D324" s="9" t="str">
        <f>IF($B324="","",Тех_Движение!$B$321)</f>
        <v/>
      </c>
      <c r="E324" s="21" t="str">
        <f>IF($B324="","",Тех_Движение!$F$321)</f>
        <v/>
      </c>
      <c r="F324" s="21" t="str">
        <f>IF($B324="","",SUMIFS($E$5:$E323,$C$5:$C323,$C324))</f>
        <v/>
      </c>
      <c r="G324" s="21" t="str">
        <f>IF($B324="","",MAX(0,$E324-MAX(0,SUMIFS(Тех_Движение!$G$2:$G$5111,Тех_Движение!$D$2:$D$5111,$C324,Тех_Движение!$B$2:$B$5111,"&lt;="&amp;Настройки!$B$5-1)-$F324)))</f>
        <v/>
      </c>
      <c r="H324" s="21" t="str">
        <f>IF($B324="","",IF(AND($D324&gt;=Настройки!$B$5,$D324&lt;=Настройки!$B$6),$E324,0))</f>
        <v/>
      </c>
      <c r="I324" s="21" t="str">
        <f t="shared" si="12"/>
        <v/>
      </c>
      <c r="J324" s="21" t="str">
        <f>IF($B324="","",MAX(0,$E324-MAX(0,SUMIFS(Тех_Движение!$G$2:$G$5111,Тех_Движение!$D$2:$D$5111,$C324,Тех_Движение!$B$2:$B$5111,"&lt;="&amp;Настройки!$B$6)-$F324)))</f>
        <v/>
      </c>
      <c r="K324" s="21" t="e">
        <f>IF(OR($B324="",K$3&lt;$D324+Настройки!$B$7),0,MAX(0,$E324-MAX(0,SUMIFS(Тех_Движение!$G$2:$G$5111,Тех_Движение!$D$2:$D$5111,$C324,Тех_Движение!$B$2:$B$5111,"&lt;="&amp;K$3)-$F324)))</f>
        <v>#VALUE!</v>
      </c>
      <c r="L324" s="21" t="e">
        <f>IF(OR($B324="",L$3&lt;$D324+Настройки!$B$7),0,MAX(0,$E324-MAX(0,SUMIFS(Тех_Движение!$G$2:$G$5111,Тех_Движение!$D$2:$D$5111,$C324,Тех_Движение!$B$2:$B$5111,"&lt;="&amp;L$3)-$F324)))</f>
        <v>#VALUE!</v>
      </c>
      <c r="M324" s="21" t="e">
        <f>IF(OR($B324="",M$3&lt;$D324+Настройки!$B$7),0,MAX(0,$E324-MAX(0,SUMIFS(Тех_Движение!$G$2:$G$5111,Тех_Движение!$D$2:$D$5111,$C324,Тех_Движение!$B$2:$B$5111,"&lt;="&amp;M$3)-$F324)))</f>
        <v>#VALUE!</v>
      </c>
      <c r="N324" s="21" t="e">
        <f>IF(OR($B324="",N$3&lt;$D324+Настройки!$B$7),0,MAX(0,$E324-MAX(0,SUMIFS(Тех_Движение!$G$2:$G$5111,Тех_Движение!$D$2:$D$5111,$C324,Тех_Движение!$B$2:$B$5111,"&lt;="&amp;N$3)-$F324)))</f>
        <v>#VALUE!</v>
      </c>
      <c r="O324" s="21" t="e">
        <f>IF(OR($B324="",O$3&lt;$D324+Настройки!$B$7),0,MAX(0,$E324-MAX(0,SUMIFS(Тех_Движение!$G$2:$G$5111,Тех_Движение!$D$2:$D$5111,$C324,Тех_Движение!$B$2:$B$5111,"&lt;="&amp;O$3)-$F324)))</f>
        <v>#VALUE!</v>
      </c>
      <c r="P324" s="21" t="e">
        <f>IF(OR($B324="",P$3&lt;$D324+Настройки!$B$7),0,MAX(0,$E324-MAX(0,SUMIFS(Тех_Движение!$G$2:$G$5111,Тех_Движение!$D$2:$D$5111,$C324,Тех_Движение!$B$2:$B$5111,"&lt;="&amp;P$3)-$F324)))</f>
        <v>#VALUE!</v>
      </c>
      <c r="Q324" s="21" t="e">
        <f>IF(OR($B324="",Q$3&lt;$D324+Настройки!$B$7),0,MAX(0,$E324-MAX(0,SUMIFS(Тех_Движение!$G$2:$G$5111,Тех_Движение!$D$2:$D$5111,$C324,Тех_Движение!$B$2:$B$5111,"&lt;="&amp;Q$3)-$F324)))</f>
        <v>#VALUE!</v>
      </c>
      <c r="R324" s="21" t="str">
        <f t="shared" si="13"/>
        <v/>
      </c>
      <c r="S324" s="23" t="str">
        <f>IF($B324="","",VLOOKUP($C324,Настройки!$A$11:$L$17,9,FALSE))</f>
        <v/>
      </c>
      <c r="T324" s="23" t="str">
        <f t="shared" si="14"/>
        <v/>
      </c>
    </row>
    <row r="325" spans="1:20" x14ac:dyDescent="0.3">
      <c r="A325" s="20">
        <f>Тех_Движение!$A$322</f>
        <v>321</v>
      </c>
      <c r="B325" s="20" t="str">
        <f>IF(Тех_Движение!$F$322&gt;0,Тех_Движение!$I$322,"")</f>
        <v/>
      </c>
      <c r="C325" s="20" t="str">
        <f>IF($B325="","",Тех_Движение!$D$322)</f>
        <v/>
      </c>
      <c r="D325" s="9" t="str">
        <f>IF($B325="","",Тех_Движение!$B$322)</f>
        <v/>
      </c>
      <c r="E325" s="21" t="str">
        <f>IF($B325="","",Тех_Движение!$F$322)</f>
        <v/>
      </c>
      <c r="F325" s="21" t="str">
        <f>IF($B325="","",SUMIFS($E$5:$E324,$C$5:$C324,$C325))</f>
        <v/>
      </c>
      <c r="G325" s="21" t="str">
        <f>IF($B325="","",MAX(0,$E325-MAX(0,SUMIFS(Тех_Движение!$G$2:$G$5111,Тех_Движение!$D$2:$D$5111,$C325,Тех_Движение!$B$2:$B$5111,"&lt;="&amp;Настройки!$B$5-1)-$F325)))</f>
        <v/>
      </c>
      <c r="H325" s="21" t="str">
        <f>IF($B325="","",IF(AND($D325&gt;=Настройки!$B$5,$D325&lt;=Настройки!$B$6),$E325,0))</f>
        <v/>
      </c>
      <c r="I325" s="21" t="str">
        <f t="shared" ref="I325:I388" si="15">IF($B325="","",$G325+$H325-$J325)</f>
        <v/>
      </c>
      <c r="J325" s="21" t="str">
        <f>IF($B325="","",MAX(0,$E325-MAX(0,SUMIFS(Тех_Движение!$G$2:$G$5111,Тех_Движение!$D$2:$D$5111,$C325,Тех_Движение!$B$2:$B$5111,"&lt;="&amp;Настройки!$B$6)-$F325)))</f>
        <v/>
      </c>
      <c r="K325" s="21" t="e">
        <f>IF(OR($B325="",K$3&lt;$D325+Настройки!$B$7),0,MAX(0,$E325-MAX(0,SUMIFS(Тех_Движение!$G$2:$G$5111,Тех_Движение!$D$2:$D$5111,$C325,Тех_Движение!$B$2:$B$5111,"&lt;="&amp;K$3)-$F325)))</f>
        <v>#VALUE!</v>
      </c>
      <c r="L325" s="21" t="e">
        <f>IF(OR($B325="",L$3&lt;$D325+Настройки!$B$7),0,MAX(0,$E325-MAX(0,SUMIFS(Тех_Движение!$G$2:$G$5111,Тех_Движение!$D$2:$D$5111,$C325,Тех_Движение!$B$2:$B$5111,"&lt;="&amp;L$3)-$F325)))</f>
        <v>#VALUE!</v>
      </c>
      <c r="M325" s="21" t="e">
        <f>IF(OR($B325="",M$3&lt;$D325+Настройки!$B$7),0,MAX(0,$E325-MAX(0,SUMIFS(Тех_Движение!$G$2:$G$5111,Тех_Движение!$D$2:$D$5111,$C325,Тех_Движение!$B$2:$B$5111,"&lt;="&amp;M$3)-$F325)))</f>
        <v>#VALUE!</v>
      </c>
      <c r="N325" s="21" t="e">
        <f>IF(OR($B325="",N$3&lt;$D325+Настройки!$B$7),0,MAX(0,$E325-MAX(0,SUMIFS(Тех_Движение!$G$2:$G$5111,Тех_Движение!$D$2:$D$5111,$C325,Тех_Движение!$B$2:$B$5111,"&lt;="&amp;N$3)-$F325)))</f>
        <v>#VALUE!</v>
      </c>
      <c r="O325" s="21" t="e">
        <f>IF(OR($B325="",O$3&lt;$D325+Настройки!$B$7),0,MAX(0,$E325-MAX(0,SUMIFS(Тех_Движение!$G$2:$G$5111,Тех_Движение!$D$2:$D$5111,$C325,Тех_Движение!$B$2:$B$5111,"&lt;="&amp;O$3)-$F325)))</f>
        <v>#VALUE!</v>
      </c>
      <c r="P325" s="21" t="e">
        <f>IF(OR($B325="",P$3&lt;$D325+Настройки!$B$7),0,MAX(0,$E325-MAX(0,SUMIFS(Тех_Движение!$G$2:$G$5111,Тех_Движение!$D$2:$D$5111,$C325,Тех_Движение!$B$2:$B$5111,"&lt;="&amp;P$3)-$F325)))</f>
        <v>#VALUE!</v>
      </c>
      <c r="Q325" s="21" t="e">
        <f>IF(OR($B325="",Q$3&lt;$D325+Настройки!$B$7),0,MAX(0,$E325-MAX(0,SUMIFS(Тех_Движение!$G$2:$G$5111,Тех_Движение!$D$2:$D$5111,$C325,Тех_Движение!$B$2:$B$5111,"&lt;="&amp;Q$3)-$F325)))</f>
        <v>#VALUE!</v>
      </c>
      <c r="R325" s="21" t="str">
        <f t="shared" ref="R325:R388" si="16">IF($B325="","",SUM($K325:$Q325))</f>
        <v/>
      </c>
      <c r="S325" s="23" t="str">
        <f>IF($B325="","",VLOOKUP($C325,Настройки!$A$11:$L$17,9,FALSE))</f>
        <v/>
      </c>
      <c r="T325" s="23" t="str">
        <f t="shared" ref="T325:T388" si="17">IF($B325="","",$R325*$S325)</f>
        <v/>
      </c>
    </row>
    <row r="326" spans="1:20" x14ac:dyDescent="0.3">
      <c r="A326" s="20">
        <f>Тех_Движение!$A$323</f>
        <v>322</v>
      </c>
      <c r="B326" s="20" t="str">
        <f>IF(Тех_Движение!$F$323&gt;0,Тех_Движение!$I$323,"")</f>
        <v/>
      </c>
      <c r="C326" s="20" t="str">
        <f>IF($B326="","",Тех_Движение!$D$323)</f>
        <v/>
      </c>
      <c r="D326" s="9" t="str">
        <f>IF($B326="","",Тех_Движение!$B$323)</f>
        <v/>
      </c>
      <c r="E326" s="21" t="str">
        <f>IF($B326="","",Тех_Движение!$F$323)</f>
        <v/>
      </c>
      <c r="F326" s="21" t="str">
        <f>IF($B326="","",SUMIFS($E$5:$E325,$C$5:$C325,$C326))</f>
        <v/>
      </c>
      <c r="G326" s="21" t="str">
        <f>IF($B326="","",MAX(0,$E326-MAX(0,SUMIFS(Тех_Движение!$G$2:$G$5111,Тех_Движение!$D$2:$D$5111,$C326,Тех_Движение!$B$2:$B$5111,"&lt;="&amp;Настройки!$B$5-1)-$F326)))</f>
        <v/>
      </c>
      <c r="H326" s="21" t="str">
        <f>IF($B326="","",IF(AND($D326&gt;=Настройки!$B$5,$D326&lt;=Настройки!$B$6),$E326,0))</f>
        <v/>
      </c>
      <c r="I326" s="21" t="str">
        <f t="shared" si="15"/>
        <v/>
      </c>
      <c r="J326" s="21" t="str">
        <f>IF($B326="","",MAX(0,$E326-MAX(0,SUMIFS(Тех_Движение!$G$2:$G$5111,Тех_Движение!$D$2:$D$5111,$C326,Тех_Движение!$B$2:$B$5111,"&lt;="&amp;Настройки!$B$6)-$F326)))</f>
        <v/>
      </c>
      <c r="K326" s="21" t="e">
        <f>IF(OR($B326="",K$3&lt;$D326+Настройки!$B$7),0,MAX(0,$E326-MAX(0,SUMIFS(Тех_Движение!$G$2:$G$5111,Тех_Движение!$D$2:$D$5111,$C326,Тех_Движение!$B$2:$B$5111,"&lt;="&amp;K$3)-$F326)))</f>
        <v>#VALUE!</v>
      </c>
      <c r="L326" s="21" t="e">
        <f>IF(OR($B326="",L$3&lt;$D326+Настройки!$B$7),0,MAX(0,$E326-MAX(0,SUMIFS(Тех_Движение!$G$2:$G$5111,Тех_Движение!$D$2:$D$5111,$C326,Тех_Движение!$B$2:$B$5111,"&lt;="&amp;L$3)-$F326)))</f>
        <v>#VALUE!</v>
      </c>
      <c r="M326" s="21" t="e">
        <f>IF(OR($B326="",M$3&lt;$D326+Настройки!$B$7),0,MAX(0,$E326-MAX(0,SUMIFS(Тех_Движение!$G$2:$G$5111,Тех_Движение!$D$2:$D$5111,$C326,Тех_Движение!$B$2:$B$5111,"&lt;="&amp;M$3)-$F326)))</f>
        <v>#VALUE!</v>
      </c>
      <c r="N326" s="21" t="e">
        <f>IF(OR($B326="",N$3&lt;$D326+Настройки!$B$7),0,MAX(0,$E326-MAX(0,SUMIFS(Тех_Движение!$G$2:$G$5111,Тех_Движение!$D$2:$D$5111,$C326,Тех_Движение!$B$2:$B$5111,"&lt;="&amp;N$3)-$F326)))</f>
        <v>#VALUE!</v>
      </c>
      <c r="O326" s="21" t="e">
        <f>IF(OR($B326="",O$3&lt;$D326+Настройки!$B$7),0,MAX(0,$E326-MAX(0,SUMIFS(Тех_Движение!$G$2:$G$5111,Тех_Движение!$D$2:$D$5111,$C326,Тех_Движение!$B$2:$B$5111,"&lt;="&amp;O$3)-$F326)))</f>
        <v>#VALUE!</v>
      </c>
      <c r="P326" s="21" t="e">
        <f>IF(OR($B326="",P$3&lt;$D326+Настройки!$B$7),0,MAX(0,$E326-MAX(0,SUMIFS(Тех_Движение!$G$2:$G$5111,Тех_Движение!$D$2:$D$5111,$C326,Тех_Движение!$B$2:$B$5111,"&lt;="&amp;P$3)-$F326)))</f>
        <v>#VALUE!</v>
      </c>
      <c r="Q326" s="21" t="e">
        <f>IF(OR($B326="",Q$3&lt;$D326+Настройки!$B$7),0,MAX(0,$E326-MAX(0,SUMIFS(Тех_Движение!$G$2:$G$5111,Тех_Движение!$D$2:$D$5111,$C326,Тех_Движение!$B$2:$B$5111,"&lt;="&amp;Q$3)-$F326)))</f>
        <v>#VALUE!</v>
      </c>
      <c r="R326" s="21" t="str">
        <f t="shared" si="16"/>
        <v/>
      </c>
      <c r="S326" s="23" t="str">
        <f>IF($B326="","",VLOOKUP($C326,Настройки!$A$11:$L$17,9,FALSE))</f>
        <v/>
      </c>
      <c r="T326" s="23" t="str">
        <f t="shared" si="17"/>
        <v/>
      </c>
    </row>
    <row r="327" spans="1:20" x14ac:dyDescent="0.3">
      <c r="A327" s="20">
        <f>Тех_Движение!$A$324</f>
        <v>323</v>
      </c>
      <c r="B327" s="20" t="str">
        <f>IF(Тех_Движение!$F$324&gt;0,Тех_Движение!$I$324,"")</f>
        <v/>
      </c>
      <c r="C327" s="20" t="str">
        <f>IF($B327="","",Тех_Движение!$D$324)</f>
        <v/>
      </c>
      <c r="D327" s="9" t="str">
        <f>IF($B327="","",Тех_Движение!$B$324)</f>
        <v/>
      </c>
      <c r="E327" s="21" t="str">
        <f>IF($B327="","",Тех_Движение!$F$324)</f>
        <v/>
      </c>
      <c r="F327" s="21" t="str">
        <f>IF($B327="","",SUMIFS($E$5:$E326,$C$5:$C326,$C327))</f>
        <v/>
      </c>
      <c r="G327" s="21" t="str">
        <f>IF($B327="","",MAX(0,$E327-MAX(0,SUMIFS(Тех_Движение!$G$2:$G$5111,Тех_Движение!$D$2:$D$5111,$C327,Тех_Движение!$B$2:$B$5111,"&lt;="&amp;Настройки!$B$5-1)-$F327)))</f>
        <v/>
      </c>
      <c r="H327" s="21" t="str">
        <f>IF($B327="","",IF(AND($D327&gt;=Настройки!$B$5,$D327&lt;=Настройки!$B$6),$E327,0))</f>
        <v/>
      </c>
      <c r="I327" s="21" t="str">
        <f t="shared" si="15"/>
        <v/>
      </c>
      <c r="J327" s="21" t="str">
        <f>IF($B327="","",MAX(0,$E327-MAX(0,SUMIFS(Тех_Движение!$G$2:$G$5111,Тех_Движение!$D$2:$D$5111,$C327,Тех_Движение!$B$2:$B$5111,"&lt;="&amp;Настройки!$B$6)-$F327)))</f>
        <v/>
      </c>
      <c r="K327" s="21" t="e">
        <f>IF(OR($B327="",K$3&lt;$D327+Настройки!$B$7),0,MAX(0,$E327-MAX(0,SUMIFS(Тех_Движение!$G$2:$G$5111,Тех_Движение!$D$2:$D$5111,$C327,Тех_Движение!$B$2:$B$5111,"&lt;="&amp;K$3)-$F327)))</f>
        <v>#VALUE!</v>
      </c>
      <c r="L327" s="21" t="e">
        <f>IF(OR($B327="",L$3&lt;$D327+Настройки!$B$7),0,MAX(0,$E327-MAX(0,SUMIFS(Тех_Движение!$G$2:$G$5111,Тех_Движение!$D$2:$D$5111,$C327,Тех_Движение!$B$2:$B$5111,"&lt;="&amp;L$3)-$F327)))</f>
        <v>#VALUE!</v>
      </c>
      <c r="M327" s="21" t="e">
        <f>IF(OR($B327="",M$3&lt;$D327+Настройки!$B$7),0,MAX(0,$E327-MAX(0,SUMIFS(Тех_Движение!$G$2:$G$5111,Тех_Движение!$D$2:$D$5111,$C327,Тех_Движение!$B$2:$B$5111,"&lt;="&amp;M$3)-$F327)))</f>
        <v>#VALUE!</v>
      </c>
      <c r="N327" s="21" t="e">
        <f>IF(OR($B327="",N$3&lt;$D327+Настройки!$B$7),0,MAX(0,$E327-MAX(0,SUMIFS(Тех_Движение!$G$2:$G$5111,Тех_Движение!$D$2:$D$5111,$C327,Тех_Движение!$B$2:$B$5111,"&lt;="&amp;N$3)-$F327)))</f>
        <v>#VALUE!</v>
      </c>
      <c r="O327" s="21" t="e">
        <f>IF(OR($B327="",O$3&lt;$D327+Настройки!$B$7),0,MAX(0,$E327-MAX(0,SUMIFS(Тех_Движение!$G$2:$G$5111,Тех_Движение!$D$2:$D$5111,$C327,Тех_Движение!$B$2:$B$5111,"&lt;="&amp;O$3)-$F327)))</f>
        <v>#VALUE!</v>
      </c>
      <c r="P327" s="21" t="e">
        <f>IF(OR($B327="",P$3&lt;$D327+Настройки!$B$7),0,MAX(0,$E327-MAX(0,SUMIFS(Тех_Движение!$G$2:$G$5111,Тех_Движение!$D$2:$D$5111,$C327,Тех_Движение!$B$2:$B$5111,"&lt;="&amp;P$3)-$F327)))</f>
        <v>#VALUE!</v>
      </c>
      <c r="Q327" s="21" t="e">
        <f>IF(OR($B327="",Q$3&lt;$D327+Настройки!$B$7),0,MAX(0,$E327-MAX(0,SUMIFS(Тех_Движение!$G$2:$G$5111,Тех_Движение!$D$2:$D$5111,$C327,Тех_Движение!$B$2:$B$5111,"&lt;="&amp;Q$3)-$F327)))</f>
        <v>#VALUE!</v>
      </c>
      <c r="R327" s="21" t="str">
        <f t="shared" si="16"/>
        <v/>
      </c>
      <c r="S327" s="23" t="str">
        <f>IF($B327="","",VLOOKUP($C327,Настройки!$A$11:$L$17,9,FALSE))</f>
        <v/>
      </c>
      <c r="T327" s="23" t="str">
        <f t="shared" si="17"/>
        <v/>
      </c>
    </row>
    <row r="328" spans="1:20" x14ac:dyDescent="0.3">
      <c r="A328" s="20">
        <f>Тех_Движение!$A$325</f>
        <v>324</v>
      </c>
      <c r="B328" s="20" t="str">
        <f>IF(Тех_Движение!$F$325&gt;0,Тех_Движение!$I$325,"")</f>
        <v/>
      </c>
      <c r="C328" s="20" t="str">
        <f>IF($B328="","",Тех_Движение!$D$325)</f>
        <v/>
      </c>
      <c r="D328" s="9" t="str">
        <f>IF($B328="","",Тех_Движение!$B$325)</f>
        <v/>
      </c>
      <c r="E328" s="21" t="str">
        <f>IF($B328="","",Тех_Движение!$F$325)</f>
        <v/>
      </c>
      <c r="F328" s="21" t="str">
        <f>IF($B328="","",SUMIFS($E$5:$E327,$C$5:$C327,$C328))</f>
        <v/>
      </c>
      <c r="G328" s="21" t="str">
        <f>IF($B328="","",MAX(0,$E328-MAX(0,SUMIFS(Тех_Движение!$G$2:$G$5111,Тех_Движение!$D$2:$D$5111,$C328,Тех_Движение!$B$2:$B$5111,"&lt;="&amp;Настройки!$B$5-1)-$F328)))</f>
        <v/>
      </c>
      <c r="H328" s="21" t="str">
        <f>IF($B328="","",IF(AND($D328&gt;=Настройки!$B$5,$D328&lt;=Настройки!$B$6),$E328,0))</f>
        <v/>
      </c>
      <c r="I328" s="21" t="str">
        <f t="shared" si="15"/>
        <v/>
      </c>
      <c r="J328" s="21" t="str">
        <f>IF($B328="","",MAX(0,$E328-MAX(0,SUMIFS(Тех_Движение!$G$2:$G$5111,Тех_Движение!$D$2:$D$5111,$C328,Тех_Движение!$B$2:$B$5111,"&lt;="&amp;Настройки!$B$6)-$F328)))</f>
        <v/>
      </c>
      <c r="K328" s="21" t="e">
        <f>IF(OR($B328="",K$3&lt;$D328+Настройки!$B$7),0,MAX(0,$E328-MAX(0,SUMIFS(Тех_Движение!$G$2:$G$5111,Тех_Движение!$D$2:$D$5111,$C328,Тех_Движение!$B$2:$B$5111,"&lt;="&amp;K$3)-$F328)))</f>
        <v>#VALUE!</v>
      </c>
      <c r="L328" s="21" t="e">
        <f>IF(OR($B328="",L$3&lt;$D328+Настройки!$B$7),0,MAX(0,$E328-MAX(0,SUMIFS(Тех_Движение!$G$2:$G$5111,Тех_Движение!$D$2:$D$5111,$C328,Тех_Движение!$B$2:$B$5111,"&lt;="&amp;L$3)-$F328)))</f>
        <v>#VALUE!</v>
      </c>
      <c r="M328" s="21" t="e">
        <f>IF(OR($B328="",M$3&lt;$D328+Настройки!$B$7),0,MAX(0,$E328-MAX(0,SUMIFS(Тех_Движение!$G$2:$G$5111,Тех_Движение!$D$2:$D$5111,$C328,Тех_Движение!$B$2:$B$5111,"&lt;="&amp;M$3)-$F328)))</f>
        <v>#VALUE!</v>
      </c>
      <c r="N328" s="21" t="e">
        <f>IF(OR($B328="",N$3&lt;$D328+Настройки!$B$7),0,MAX(0,$E328-MAX(0,SUMIFS(Тех_Движение!$G$2:$G$5111,Тех_Движение!$D$2:$D$5111,$C328,Тех_Движение!$B$2:$B$5111,"&lt;="&amp;N$3)-$F328)))</f>
        <v>#VALUE!</v>
      </c>
      <c r="O328" s="21" t="e">
        <f>IF(OR($B328="",O$3&lt;$D328+Настройки!$B$7),0,MAX(0,$E328-MAX(0,SUMIFS(Тех_Движение!$G$2:$G$5111,Тех_Движение!$D$2:$D$5111,$C328,Тех_Движение!$B$2:$B$5111,"&lt;="&amp;O$3)-$F328)))</f>
        <v>#VALUE!</v>
      </c>
      <c r="P328" s="21" t="e">
        <f>IF(OR($B328="",P$3&lt;$D328+Настройки!$B$7),0,MAX(0,$E328-MAX(0,SUMIFS(Тех_Движение!$G$2:$G$5111,Тех_Движение!$D$2:$D$5111,$C328,Тех_Движение!$B$2:$B$5111,"&lt;="&amp;P$3)-$F328)))</f>
        <v>#VALUE!</v>
      </c>
      <c r="Q328" s="21" t="e">
        <f>IF(OR($B328="",Q$3&lt;$D328+Настройки!$B$7),0,MAX(0,$E328-MAX(0,SUMIFS(Тех_Движение!$G$2:$G$5111,Тех_Движение!$D$2:$D$5111,$C328,Тех_Движение!$B$2:$B$5111,"&lt;="&amp;Q$3)-$F328)))</f>
        <v>#VALUE!</v>
      </c>
      <c r="R328" s="21" t="str">
        <f t="shared" si="16"/>
        <v/>
      </c>
      <c r="S328" s="23" t="str">
        <f>IF($B328="","",VLOOKUP($C328,Настройки!$A$11:$L$17,9,FALSE))</f>
        <v/>
      </c>
      <c r="T328" s="23" t="str">
        <f t="shared" si="17"/>
        <v/>
      </c>
    </row>
    <row r="329" spans="1:20" x14ac:dyDescent="0.3">
      <c r="A329" s="20">
        <f>Тех_Движение!$A$326</f>
        <v>325</v>
      </c>
      <c r="B329" s="20" t="str">
        <f>IF(Тех_Движение!$F$326&gt;0,Тех_Движение!$I$326,"")</f>
        <v/>
      </c>
      <c r="C329" s="20" t="str">
        <f>IF($B329="","",Тех_Движение!$D$326)</f>
        <v/>
      </c>
      <c r="D329" s="9" t="str">
        <f>IF($B329="","",Тех_Движение!$B$326)</f>
        <v/>
      </c>
      <c r="E329" s="21" t="str">
        <f>IF($B329="","",Тех_Движение!$F$326)</f>
        <v/>
      </c>
      <c r="F329" s="21" t="str">
        <f>IF($B329="","",SUMIFS($E$5:$E328,$C$5:$C328,$C329))</f>
        <v/>
      </c>
      <c r="G329" s="21" t="str">
        <f>IF($B329="","",MAX(0,$E329-MAX(0,SUMIFS(Тех_Движение!$G$2:$G$5111,Тех_Движение!$D$2:$D$5111,$C329,Тех_Движение!$B$2:$B$5111,"&lt;="&amp;Настройки!$B$5-1)-$F329)))</f>
        <v/>
      </c>
      <c r="H329" s="21" t="str">
        <f>IF($B329="","",IF(AND($D329&gt;=Настройки!$B$5,$D329&lt;=Настройки!$B$6),$E329,0))</f>
        <v/>
      </c>
      <c r="I329" s="21" t="str">
        <f t="shared" si="15"/>
        <v/>
      </c>
      <c r="J329" s="21" t="str">
        <f>IF($B329="","",MAX(0,$E329-MAX(0,SUMIFS(Тех_Движение!$G$2:$G$5111,Тех_Движение!$D$2:$D$5111,$C329,Тех_Движение!$B$2:$B$5111,"&lt;="&amp;Настройки!$B$6)-$F329)))</f>
        <v/>
      </c>
      <c r="K329" s="21" t="e">
        <f>IF(OR($B329="",K$3&lt;$D329+Настройки!$B$7),0,MAX(0,$E329-MAX(0,SUMIFS(Тех_Движение!$G$2:$G$5111,Тех_Движение!$D$2:$D$5111,$C329,Тех_Движение!$B$2:$B$5111,"&lt;="&amp;K$3)-$F329)))</f>
        <v>#VALUE!</v>
      </c>
      <c r="L329" s="21" t="e">
        <f>IF(OR($B329="",L$3&lt;$D329+Настройки!$B$7),0,MAX(0,$E329-MAX(0,SUMIFS(Тех_Движение!$G$2:$G$5111,Тех_Движение!$D$2:$D$5111,$C329,Тех_Движение!$B$2:$B$5111,"&lt;="&amp;L$3)-$F329)))</f>
        <v>#VALUE!</v>
      </c>
      <c r="M329" s="21" t="e">
        <f>IF(OR($B329="",M$3&lt;$D329+Настройки!$B$7),0,MAX(0,$E329-MAX(0,SUMIFS(Тех_Движение!$G$2:$G$5111,Тех_Движение!$D$2:$D$5111,$C329,Тех_Движение!$B$2:$B$5111,"&lt;="&amp;M$3)-$F329)))</f>
        <v>#VALUE!</v>
      </c>
      <c r="N329" s="21" t="e">
        <f>IF(OR($B329="",N$3&lt;$D329+Настройки!$B$7),0,MAX(0,$E329-MAX(0,SUMIFS(Тех_Движение!$G$2:$G$5111,Тех_Движение!$D$2:$D$5111,$C329,Тех_Движение!$B$2:$B$5111,"&lt;="&amp;N$3)-$F329)))</f>
        <v>#VALUE!</v>
      </c>
      <c r="O329" s="21" t="e">
        <f>IF(OR($B329="",O$3&lt;$D329+Настройки!$B$7),0,MAX(0,$E329-MAX(0,SUMIFS(Тех_Движение!$G$2:$G$5111,Тех_Движение!$D$2:$D$5111,$C329,Тех_Движение!$B$2:$B$5111,"&lt;="&amp;O$3)-$F329)))</f>
        <v>#VALUE!</v>
      </c>
      <c r="P329" s="21" t="e">
        <f>IF(OR($B329="",P$3&lt;$D329+Настройки!$B$7),0,MAX(0,$E329-MAX(0,SUMIFS(Тех_Движение!$G$2:$G$5111,Тех_Движение!$D$2:$D$5111,$C329,Тех_Движение!$B$2:$B$5111,"&lt;="&amp;P$3)-$F329)))</f>
        <v>#VALUE!</v>
      </c>
      <c r="Q329" s="21" t="e">
        <f>IF(OR($B329="",Q$3&lt;$D329+Настройки!$B$7),0,MAX(0,$E329-MAX(0,SUMIFS(Тех_Движение!$G$2:$G$5111,Тех_Движение!$D$2:$D$5111,$C329,Тех_Движение!$B$2:$B$5111,"&lt;="&amp;Q$3)-$F329)))</f>
        <v>#VALUE!</v>
      </c>
      <c r="R329" s="21" t="str">
        <f t="shared" si="16"/>
        <v/>
      </c>
      <c r="S329" s="23" t="str">
        <f>IF($B329="","",VLOOKUP($C329,Настройки!$A$11:$L$17,9,FALSE))</f>
        <v/>
      </c>
      <c r="T329" s="23" t="str">
        <f t="shared" si="17"/>
        <v/>
      </c>
    </row>
    <row r="330" spans="1:20" x14ac:dyDescent="0.3">
      <c r="A330" s="20">
        <f>Тех_Движение!$A$327</f>
        <v>326</v>
      </c>
      <c r="B330" s="20" t="str">
        <f>IF(Тех_Движение!$F$327&gt;0,Тех_Движение!$I$327,"")</f>
        <v/>
      </c>
      <c r="C330" s="20" t="str">
        <f>IF($B330="","",Тех_Движение!$D$327)</f>
        <v/>
      </c>
      <c r="D330" s="9" t="str">
        <f>IF($B330="","",Тех_Движение!$B$327)</f>
        <v/>
      </c>
      <c r="E330" s="21" t="str">
        <f>IF($B330="","",Тех_Движение!$F$327)</f>
        <v/>
      </c>
      <c r="F330" s="21" t="str">
        <f>IF($B330="","",SUMIFS($E$5:$E329,$C$5:$C329,$C330))</f>
        <v/>
      </c>
      <c r="G330" s="21" t="str">
        <f>IF($B330="","",MAX(0,$E330-MAX(0,SUMIFS(Тех_Движение!$G$2:$G$5111,Тех_Движение!$D$2:$D$5111,$C330,Тех_Движение!$B$2:$B$5111,"&lt;="&amp;Настройки!$B$5-1)-$F330)))</f>
        <v/>
      </c>
      <c r="H330" s="21" t="str">
        <f>IF($B330="","",IF(AND($D330&gt;=Настройки!$B$5,$D330&lt;=Настройки!$B$6),$E330,0))</f>
        <v/>
      </c>
      <c r="I330" s="21" t="str">
        <f t="shared" si="15"/>
        <v/>
      </c>
      <c r="J330" s="21" t="str">
        <f>IF($B330="","",MAX(0,$E330-MAX(0,SUMIFS(Тех_Движение!$G$2:$G$5111,Тех_Движение!$D$2:$D$5111,$C330,Тех_Движение!$B$2:$B$5111,"&lt;="&amp;Настройки!$B$6)-$F330)))</f>
        <v/>
      </c>
      <c r="K330" s="21" t="e">
        <f>IF(OR($B330="",K$3&lt;$D330+Настройки!$B$7),0,MAX(0,$E330-MAX(0,SUMIFS(Тех_Движение!$G$2:$G$5111,Тех_Движение!$D$2:$D$5111,$C330,Тех_Движение!$B$2:$B$5111,"&lt;="&amp;K$3)-$F330)))</f>
        <v>#VALUE!</v>
      </c>
      <c r="L330" s="21" t="e">
        <f>IF(OR($B330="",L$3&lt;$D330+Настройки!$B$7),0,MAX(0,$E330-MAX(0,SUMIFS(Тех_Движение!$G$2:$G$5111,Тех_Движение!$D$2:$D$5111,$C330,Тех_Движение!$B$2:$B$5111,"&lt;="&amp;L$3)-$F330)))</f>
        <v>#VALUE!</v>
      </c>
      <c r="M330" s="21" t="e">
        <f>IF(OR($B330="",M$3&lt;$D330+Настройки!$B$7),0,MAX(0,$E330-MAX(0,SUMIFS(Тех_Движение!$G$2:$G$5111,Тех_Движение!$D$2:$D$5111,$C330,Тех_Движение!$B$2:$B$5111,"&lt;="&amp;M$3)-$F330)))</f>
        <v>#VALUE!</v>
      </c>
      <c r="N330" s="21" t="e">
        <f>IF(OR($B330="",N$3&lt;$D330+Настройки!$B$7),0,MAX(0,$E330-MAX(0,SUMIFS(Тех_Движение!$G$2:$G$5111,Тех_Движение!$D$2:$D$5111,$C330,Тех_Движение!$B$2:$B$5111,"&lt;="&amp;N$3)-$F330)))</f>
        <v>#VALUE!</v>
      </c>
      <c r="O330" s="21" t="e">
        <f>IF(OR($B330="",O$3&lt;$D330+Настройки!$B$7),0,MAX(0,$E330-MAX(0,SUMIFS(Тех_Движение!$G$2:$G$5111,Тех_Движение!$D$2:$D$5111,$C330,Тех_Движение!$B$2:$B$5111,"&lt;="&amp;O$3)-$F330)))</f>
        <v>#VALUE!</v>
      </c>
      <c r="P330" s="21" t="e">
        <f>IF(OR($B330="",P$3&lt;$D330+Настройки!$B$7),0,MAX(0,$E330-MAX(0,SUMIFS(Тех_Движение!$G$2:$G$5111,Тех_Движение!$D$2:$D$5111,$C330,Тех_Движение!$B$2:$B$5111,"&lt;="&amp;P$3)-$F330)))</f>
        <v>#VALUE!</v>
      </c>
      <c r="Q330" s="21" t="e">
        <f>IF(OR($B330="",Q$3&lt;$D330+Настройки!$B$7),0,MAX(0,$E330-MAX(0,SUMIFS(Тех_Движение!$G$2:$G$5111,Тех_Движение!$D$2:$D$5111,$C330,Тех_Движение!$B$2:$B$5111,"&lt;="&amp;Q$3)-$F330)))</f>
        <v>#VALUE!</v>
      </c>
      <c r="R330" s="21" t="str">
        <f t="shared" si="16"/>
        <v/>
      </c>
      <c r="S330" s="23" t="str">
        <f>IF($B330="","",VLOOKUP($C330,Настройки!$A$11:$L$17,9,FALSE))</f>
        <v/>
      </c>
      <c r="T330" s="23" t="str">
        <f t="shared" si="17"/>
        <v/>
      </c>
    </row>
    <row r="331" spans="1:20" x14ac:dyDescent="0.3">
      <c r="A331" s="20">
        <f>Тех_Движение!$A$328</f>
        <v>327</v>
      </c>
      <c r="B331" s="20" t="str">
        <f>IF(Тех_Движение!$F$328&gt;0,Тех_Движение!$I$328,"")</f>
        <v/>
      </c>
      <c r="C331" s="20" t="str">
        <f>IF($B331="","",Тех_Движение!$D$328)</f>
        <v/>
      </c>
      <c r="D331" s="9" t="str">
        <f>IF($B331="","",Тех_Движение!$B$328)</f>
        <v/>
      </c>
      <c r="E331" s="21" t="str">
        <f>IF($B331="","",Тех_Движение!$F$328)</f>
        <v/>
      </c>
      <c r="F331" s="21" t="str">
        <f>IF($B331="","",SUMIFS($E$5:$E330,$C$5:$C330,$C331))</f>
        <v/>
      </c>
      <c r="G331" s="21" t="str">
        <f>IF($B331="","",MAX(0,$E331-MAX(0,SUMIFS(Тех_Движение!$G$2:$G$5111,Тех_Движение!$D$2:$D$5111,$C331,Тех_Движение!$B$2:$B$5111,"&lt;="&amp;Настройки!$B$5-1)-$F331)))</f>
        <v/>
      </c>
      <c r="H331" s="21" t="str">
        <f>IF($B331="","",IF(AND($D331&gt;=Настройки!$B$5,$D331&lt;=Настройки!$B$6),$E331,0))</f>
        <v/>
      </c>
      <c r="I331" s="21" t="str">
        <f t="shared" si="15"/>
        <v/>
      </c>
      <c r="J331" s="21" t="str">
        <f>IF($B331="","",MAX(0,$E331-MAX(0,SUMIFS(Тех_Движение!$G$2:$G$5111,Тех_Движение!$D$2:$D$5111,$C331,Тех_Движение!$B$2:$B$5111,"&lt;="&amp;Настройки!$B$6)-$F331)))</f>
        <v/>
      </c>
      <c r="K331" s="21" t="e">
        <f>IF(OR($B331="",K$3&lt;$D331+Настройки!$B$7),0,MAX(0,$E331-MAX(0,SUMIFS(Тех_Движение!$G$2:$G$5111,Тех_Движение!$D$2:$D$5111,$C331,Тех_Движение!$B$2:$B$5111,"&lt;="&amp;K$3)-$F331)))</f>
        <v>#VALUE!</v>
      </c>
      <c r="L331" s="21" t="e">
        <f>IF(OR($B331="",L$3&lt;$D331+Настройки!$B$7),0,MAX(0,$E331-MAX(0,SUMIFS(Тех_Движение!$G$2:$G$5111,Тех_Движение!$D$2:$D$5111,$C331,Тех_Движение!$B$2:$B$5111,"&lt;="&amp;L$3)-$F331)))</f>
        <v>#VALUE!</v>
      </c>
      <c r="M331" s="21" t="e">
        <f>IF(OR($B331="",M$3&lt;$D331+Настройки!$B$7),0,MAX(0,$E331-MAX(0,SUMIFS(Тех_Движение!$G$2:$G$5111,Тех_Движение!$D$2:$D$5111,$C331,Тех_Движение!$B$2:$B$5111,"&lt;="&amp;M$3)-$F331)))</f>
        <v>#VALUE!</v>
      </c>
      <c r="N331" s="21" t="e">
        <f>IF(OR($B331="",N$3&lt;$D331+Настройки!$B$7),0,MAX(0,$E331-MAX(0,SUMIFS(Тех_Движение!$G$2:$G$5111,Тех_Движение!$D$2:$D$5111,$C331,Тех_Движение!$B$2:$B$5111,"&lt;="&amp;N$3)-$F331)))</f>
        <v>#VALUE!</v>
      </c>
      <c r="O331" s="21" t="e">
        <f>IF(OR($B331="",O$3&lt;$D331+Настройки!$B$7),0,MAX(0,$E331-MAX(0,SUMIFS(Тех_Движение!$G$2:$G$5111,Тех_Движение!$D$2:$D$5111,$C331,Тех_Движение!$B$2:$B$5111,"&lt;="&amp;O$3)-$F331)))</f>
        <v>#VALUE!</v>
      </c>
      <c r="P331" s="21" t="e">
        <f>IF(OR($B331="",P$3&lt;$D331+Настройки!$B$7),0,MAX(0,$E331-MAX(0,SUMIFS(Тех_Движение!$G$2:$G$5111,Тех_Движение!$D$2:$D$5111,$C331,Тех_Движение!$B$2:$B$5111,"&lt;="&amp;P$3)-$F331)))</f>
        <v>#VALUE!</v>
      </c>
      <c r="Q331" s="21" t="e">
        <f>IF(OR($B331="",Q$3&lt;$D331+Настройки!$B$7),0,MAX(0,$E331-MAX(0,SUMIFS(Тех_Движение!$G$2:$G$5111,Тех_Движение!$D$2:$D$5111,$C331,Тех_Движение!$B$2:$B$5111,"&lt;="&amp;Q$3)-$F331)))</f>
        <v>#VALUE!</v>
      </c>
      <c r="R331" s="21" t="str">
        <f t="shared" si="16"/>
        <v/>
      </c>
      <c r="S331" s="23" t="str">
        <f>IF($B331="","",VLOOKUP($C331,Настройки!$A$11:$L$17,9,FALSE))</f>
        <v/>
      </c>
      <c r="T331" s="23" t="str">
        <f t="shared" si="17"/>
        <v/>
      </c>
    </row>
    <row r="332" spans="1:20" x14ac:dyDescent="0.3">
      <c r="A332" s="20">
        <f>Тех_Движение!$A$329</f>
        <v>328</v>
      </c>
      <c r="B332" s="20" t="str">
        <f>IF(Тех_Движение!$F$329&gt;0,Тех_Движение!$I$329,"")</f>
        <v/>
      </c>
      <c r="C332" s="20" t="str">
        <f>IF($B332="","",Тех_Движение!$D$329)</f>
        <v/>
      </c>
      <c r="D332" s="9" t="str">
        <f>IF($B332="","",Тех_Движение!$B$329)</f>
        <v/>
      </c>
      <c r="E332" s="21" t="str">
        <f>IF($B332="","",Тех_Движение!$F$329)</f>
        <v/>
      </c>
      <c r="F332" s="21" t="str">
        <f>IF($B332="","",SUMIFS($E$5:$E331,$C$5:$C331,$C332))</f>
        <v/>
      </c>
      <c r="G332" s="21" t="str">
        <f>IF($B332="","",MAX(0,$E332-MAX(0,SUMIFS(Тех_Движение!$G$2:$G$5111,Тех_Движение!$D$2:$D$5111,$C332,Тех_Движение!$B$2:$B$5111,"&lt;="&amp;Настройки!$B$5-1)-$F332)))</f>
        <v/>
      </c>
      <c r="H332" s="21" t="str">
        <f>IF($B332="","",IF(AND($D332&gt;=Настройки!$B$5,$D332&lt;=Настройки!$B$6),$E332,0))</f>
        <v/>
      </c>
      <c r="I332" s="21" t="str">
        <f t="shared" si="15"/>
        <v/>
      </c>
      <c r="J332" s="21" t="str">
        <f>IF($B332="","",MAX(0,$E332-MAX(0,SUMIFS(Тех_Движение!$G$2:$G$5111,Тех_Движение!$D$2:$D$5111,$C332,Тех_Движение!$B$2:$B$5111,"&lt;="&amp;Настройки!$B$6)-$F332)))</f>
        <v/>
      </c>
      <c r="K332" s="21" t="e">
        <f>IF(OR($B332="",K$3&lt;$D332+Настройки!$B$7),0,MAX(0,$E332-MAX(0,SUMIFS(Тех_Движение!$G$2:$G$5111,Тех_Движение!$D$2:$D$5111,$C332,Тех_Движение!$B$2:$B$5111,"&lt;="&amp;K$3)-$F332)))</f>
        <v>#VALUE!</v>
      </c>
      <c r="L332" s="21" t="e">
        <f>IF(OR($B332="",L$3&lt;$D332+Настройки!$B$7),0,MAX(0,$E332-MAX(0,SUMIFS(Тех_Движение!$G$2:$G$5111,Тех_Движение!$D$2:$D$5111,$C332,Тех_Движение!$B$2:$B$5111,"&lt;="&amp;L$3)-$F332)))</f>
        <v>#VALUE!</v>
      </c>
      <c r="M332" s="21" t="e">
        <f>IF(OR($B332="",M$3&lt;$D332+Настройки!$B$7),0,MAX(0,$E332-MAX(0,SUMIFS(Тех_Движение!$G$2:$G$5111,Тех_Движение!$D$2:$D$5111,$C332,Тех_Движение!$B$2:$B$5111,"&lt;="&amp;M$3)-$F332)))</f>
        <v>#VALUE!</v>
      </c>
      <c r="N332" s="21" t="e">
        <f>IF(OR($B332="",N$3&lt;$D332+Настройки!$B$7),0,MAX(0,$E332-MAX(0,SUMIFS(Тех_Движение!$G$2:$G$5111,Тех_Движение!$D$2:$D$5111,$C332,Тех_Движение!$B$2:$B$5111,"&lt;="&amp;N$3)-$F332)))</f>
        <v>#VALUE!</v>
      </c>
      <c r="O332" s="21" t="e">
        <f>IF(OR($B332="",O$3&lt;$D332+Настройки!$B$7),0,MAX(0,$E332-MAX(0,SUMIFS(Тех_Движение!$G$2:$G$5111,Тех_Движение!$D$2:$D$5111,$C332,Тех_Движение!$B$2:$B$5111,"&lt;="&amp;O$3)-$F332)))</f>
        <v>#VALUE!</v>
      </c>
      <c r="P332" s="21" t="e">
        <f>IF(OR($B332="",P$3&lt;$D332+Настройки!$B$7),0,MAX(0,$E332-MAX(0,SUMIFS(Тех_Движение!$G$2:$G$5111,Тех_Движение!$D$2:$D$5111,$C332,Тех_Движение!$B$2:$B$5111,"&lt;="&amp;P$3)-$F332)))</f>
        <v>#VALUE!</v>
      </c>
      <c r="Q332" s="21" t="e">
        <f>IF(OR($B332="",Q$3&lt;$D332+Настройки!$B$7),0,MAX(0,$E332-MAX(0,SUMIFS(Тех_Движение!$G$2:$G$5111,Тех_Движение!$D$2:$D$5111,$C332,Тех_Движение!$B$2:$B$5111,"&lt;="&amp;Q$3)-$F332)))</f>
        <v>#VALUE!</v>
      </c>
      <c r="R332" s="21" t="str">
        <f t="shared" si="16"/>
        <v/>
      </c>
      <c r="S332" s="23" t="str">
        <f>IF($B332="","",VLOOKUP($C332,Настройки!$A$11:$L$17,9,FALSE))</f>
        <v/>
      </c>
      <c r="T332" s="23" t="str">
        <f t="shared" si="17"/>
        <v/>
      </c>
    </row>
    <row r="333" spans="1:20" x14ac:dyDescent="0.3">
      <c r="A333" s="20">
        <f>Тех_Движение!$A$330</f>
        <v>329</v>
      </c>
      <c r="B333" s="20" t="str">
        <f>IF(Тех_Движение!$F$330&gt;0,Тех_Движение!$I$330,"")</f>
        <v/>
      </c>
      <c r="C333" s="20" t="str">
        <f>IF($B333="","",Тех_Движение!$D$330)</f>
        <v/>
      </c>
      <c r="D333" s="9" t="str">
        <f>IF($B333="","",Тех_Движение!$B$330)</f>
        <v/>
      </c>
      <c r="E333" s="21" t="str">
        <f>IF($B333="","",Тех_Движение!$F$330)</f>
        <v/>
      </c>
      <c r="F333" s="21" t="str">
        <f>IF($B333="","",SUMIFS($E$5:$E332,$C$5:$C332,$C333))</f>
        <v/>
      </c>
      <c r="G333" s="21" t="str">
        <f>IF($B333="","",MAX(0,$E333-MAX(0,SUMIFS(Тех_Движение!$G$2:$G$5111,Тех_Движение!$D$2:$D$5111,$C333,Тех_Движение!$B$2:$B$5111,"&lt;="&amp;Настройки!$B$5-1)-$F333)))</f>
        <v/>
      </c>
      <c r="H333" s="21" t="str">
        <f>IF($B333="","",IF(AND($D333&gt;=Настройки!$B$5,$D333&lt;=Настройки!$B$6),$E333,0))</f>
        <v/>
      </c>
      <c r="I333" s="21" t="str">
        <f t="shared" si="15"/>
        <v/>
      </c>
      <c r="J333" s="21" t="str">
        <f>IF($B333="","",MAX(0,$E333-MAX(0,SUMIFS(Тех_Движение!$G$2:$G$5111,Тех_Движение!$D$2:$D$5111,$C333,Тех_Движение!$B$2:$B$5111,"&lt;="&amp;Настройки!$B$6)-$F333)))</f>
        <v/>
      </c>
      <c r="K333" s="21" t="e">
        <f>IF(OR($B333="",K$3&lt;$D333+Настройки!$B$7),0,MAX(0,$E333-MAX(0,SUMIFS(Тех_Движение!$G$2:$G$5111,Тех_Движение!$D$2:$D$5111,$C333,Тех_Движение!$B$2:$B$5111,"&lt;="&amp;K$3)-$F333)))</f>
        <v>#VALUE!</v>
      </c>
      <c r="L333" s="21" t="e">
        <f>IF(OR($B333="",L$3&lt;$D333+Настройки!$B$7),0,MAX(0,$E333-MAX(0,SUMIFS(Тех_Движение!$G$2:$G$5111,Тех_Движение!$D$2:$D$5111,$C333,Тех_Движение!$B$2:$B$5111,"&lt;="&amp;L$3)-$F333)))</f>
        <v>#VALUE!</v>
      </c>
      <c r="M333" s="21" t="e">
        <f>IF(OR($B333="",M$3&lt;$D333+Настройки!$B$7),0,MAX(0,$E333-MAX(0,SUMIFS(Тех_Движение!$G$2:$G$5111,Тех_Движение!$D$2:$D$5111,$C333,Тех_Движение!$B$2:$B$5111,"&lt;="&amp;M$3)-$F333)))</f>
        <v>#VALUE!</v>
      </c>
      <c r="N333" s="21" t="e">
        <f>IF(OR($B333="",N$3&lt;$D333+Настройки!$B$7),0,MAX(0,$E333-MAX(0,SUMIFS(Тех_Движение!$G$2:$G$5111,Тех_Движение!$D$2:$D$5111,$C333,Тех_Движение!$B$2:$B$5111,"&lt;="&amp;N$3)-$F333)))</f>
        <v>#VALUE!</v>
      </c>
      <c r="O333" s="21" t="e">
        <f>IF(OR($B333="",O$3&lt;$D333+Настройки!$B$7),0,MAX(0,$E333-MAX(0,SUMIFS(Тех_Движение!$G$2:$G$5111,Тех_Движение!$D$2:$D$5111,$C333,Тех_Движение!$B$2:$B$5111,"&lt;="&amp;O$3)-$F333)))</f>
        <v>#VALUE!</v>
      </c>
      <c r="P333" s="21" t="e">
        <f>IF(OR($B333="",P$3&lt;$D333+Настройки!$B$7),0,MAX(0,$E333-MAX(0,SUMIFS(Тех_Движение!$G$2:$G$5111,Тех_Движение!$D$2:$D$5111,$C333,Тех_Движение!$B$2:$B$5111,"&lt;="&amp;P$3)-$F333)))</f>
        <v>#VALUE!</v>
      </c>
      <c r="Q333" s="21" t="e">
        <f>IF(OR($B333="",Q$3&lt;$D333+Настройки!$B$7),0,MAX(0,$E333-MAX(0,SUMIFS(Тех_Движение!$G$2:$G$5111,Тех_Движение!$D$2:$D$5111,$C333,Тех_Движение!$B$2:$B$5111,"&lt;="&amp;Q$3)-$F333)))</f>
        <v>#VALUE!</v>
      </c>
      <c r="R333" s="21" t="str">
        <f t="shared" si="16"/>
        <v/>
      </c>
      <c r="S333" s="23" t="str">
        <f>IF($B333="","",VLOOKUP($C333,Настройки!$A$11:$L$17,9,FALSE))</f>
        <v/>
      </c>
      <c r="T333" s="23" t="str">
        <f t="shared" si="17"/>
        <v/>
      </c>
    </row>
    <row r="334" spans="1:20" x14ac:dyDescent="0.3">
      <c r="A334" s="20">
        <f>Тех_Движение!$A$331</f>
        <v>330</v>
      </c>
      <c r="B334" s="20" t="str">
        <f>IF(Тех_Движение!$F$331&gt;0,Тех_Движение!$I$331,"")</f>
        <v/>
      </c>
      <c r="C334" s="20" t="str">
        <f>IF($B334="","",Тех_Движение!$D$331)</f>
        <v/>
      </c>
      <c r="D334" s="9" t="str">
        <f>IF($B334="","",Тех_Движение!$B$331)</f>
        <v/>
      </c>
      <c r="E334" s="21" t="str">
        <f>IF($B334="","",Тех_Движение!$F$331)</f>
        <v/>
      </c>
      <c r="F334" s="21" t="str">
        <f>IF($B334="","",SUMIFS($E$5:$E333,$C$5:$C333,$C334))</f>
        <v/>
      </c>
      <c r="G334" s="21" t="str">
        <f>IF($B334="","",MAX(0,$E334-MAX(0,SUMIFS(Тех_Движение!$G$2:$G$5111,Тех_Движение!$D$2:$D$5111,$C334,Тех_Движение!$B$2:$B$5111,"&lt;="&amp;Настройки!$B$5-1)-$F334)))</f>
        <v/>
      </c>
      <c r="H334" s="21" t="str">
        <f>IF($B334="","",IF(AND($D334&gt;=Настройки!$B$5,$D334&lt;=Настройки!$B$6),$E334,0))</f>
        <v/>
      </c>
      <c r="I334" s="21" t="str">
        <f t="shared" si="15"/>
        <v/>
      </c>
      <c r="J334" s="21" t="str">
        <f>IF($B334="","",MAX(0,$E334-MAX(0,SUMIFS(Тех_Движение!$G$2:$G$5111,Тех_Движение!$D$2:$D$5111,$C334,Тех_Движение!$B$2:$B$5111,"&lt;="&amp;Настройки!$B$6)-$F334)))</f>
        <v/>
      </c>
      <c r="K334" s="21" t="e">
        <f>IF(OR($B334="",K$3&lt;$D334+Настройки!$B$7),0,MAX(0,$E334-MAX(0,SUMIFS(Тех_Движение!$G$2:$G$5111,Тех_Движение!$D$2:$D$5111,$C334,Тех_Движение!$B$2:$B$5111,"&lt;="&amp;K$3)-$F334)))</f>
        <v>#VALUE!</v>
      </c>
      <c r="L334" s="21" t="e">
        <f>IF(OR($B334="",L$3&lt;$D334+Настройки!$B$7),0,MAX(0,$E334-MAX(0,SUMIFS(Тех_Движение!$G$2:$G$5111,Тех_Движение!$D$2:$D$5111,$C334,Тех_Движение!$B$2:$B$5111,"&lt;="&amp;L$3)-$F334)))</f>
        <v>#VALUE!</v>
      </c>
      <c r="M334" s="21" t="e">
        <f>IF(OR($B334="",M$3&lt;$D334+Настройки!$B$7),0,MAX(0,$E334-MAX(0,SUMIFS(Тех_Движение!$G$2:$G$5111,Тех_Движение!$D$2:$D$5111,$C334,Тех_Движение!$B$2:$B$5111,"&lt;="&amp;M$3)-$F334)))</f>
        <v>#VALUE!</v>
      </c>
      <c r="N334" s="21" t="e">
        <f>IF(OR($B334="",N$3&lt;$D334+Настройки!$B$7),0,MAX(0,$E334-MAX(0,SUMIFS(Тех_Движение!$G$2:$G$5111,Тех_Движение!$D$2:$D$5111,$C334,Тех_Движение!$B$2:$B$5111,"&lt;="&amp;N$3)-$F334)))</f>
        <v>#VALUE!</v>
      </c>
      <c r="O334" s="21" t="e">
        <f>IF(OR($B334="",O$3&lt;$D334+Настройки!$B$7),0,MAX(0,$E334-MAX(0,SUMIFS(Тех_Движение!$G$2:$G$5111,Тех_Движение!$D$2:$D$5111,$C334,Тех_Движение!$B$2:$B$5111,"&lt;="&amp;O$3)-$F334)))</f>
        <v>#VALUE!</v>
      </c>
      <c r="P334" s="21" t="e">
        <f>IF(OR($B334="",P$3&lt;$D334+Настройки!$B$7),0,MAX(0,$E334-MAX(0,SUMIFS(Тех_Движение!$G$2:$G$5111,Тех_Движение!$D$2:$D$5111,$C334,Тех_Движение!$B$2:$B$5111,"&lt;="&amp;P$3)-$F334)))</f>
        <v>#VALUE!</v>
      </c>
      <c r="Q334" s="21" t="e">
        <f>IF(OR($B334="",Q$3&lt;$D334+Настройки!$B$7),0,MAX(0,$E334-MAX(0,SUMIFS(Тех_Движение!$G$2:$G$5111,Тех_Движение!$D$2:$D$5111,$C334,Тех_Движение!$B$2:$B$5111,"&lt;="&amp;Q$3)-$F334)))</f>
        <v>#VALUE!</v>
      </c>
      <c r="R334" s="21" t="str">
        <f t="shared" si="16"/>
        <v/>
      </c>
      <c r="S334" s="23" t="str">
        <f>IF($B334="","",VLOOKUP($C334,Настройки!$A$11:$L$17,9,FALSE))</f>
        <v/>
      </c>
      <c r="T334" s="23" t="str">
        <f t="shared" si="17"/>
        <v/>
      </c>
    </row>
    <row r="335" spans="1:20" x14ac:dyDescent="0.3">
      <c r="A335" s="20">
        <f>Тех_Движение!$A$332</f>
        <v>331</v>
      </c>
      <c r="B335" s="20" t="str">
        <f>IF(Тех_Движение!$F$332&gt;0,Тех_Движение!$I$332,"")</f>
        <v/>
      </c>
      <c r="C335" s="20" t="str">
        <f>IF($B335="","",Тех_Движение!$D$332)</f>
        <v/>
      </c>
      <c r="D335" s="9" t="str">
        <f>IF($B335="","",Тех_Движение!$B$332)</f>
        <v/>
      </c>
      <c r="E335" s="21" t="str">
        <f>IF($B335="","",Тех_Движение!$F$332)</f>
        <v/>
      </c>
      <c r="F335" s="21" t="str">
        <f>IF($B335="","",SUMIFS($E$5:$E334,$C$5:$C334,$C335))</f>
        <v/>
      </c>
      <c r="G335" s="21" t="str">
        <f>IF($B335="","",MAX(0,$E335-MAX(0,SUMIFS(Тех_Движение!$G$2:$G$5111,Тех_Движение!$D$2:$D$5111,$C335,Тех_Движение!$B$2:$B$5111,"&lt;="&amp;Настройки!$B$5-1)-$F335)))</f>
        <v/>
      </c>
      <c r="H335" s="21" t="str">
        <f>IF($B335="","",IF(AND($D335&gt;=Настройки!$B$5,$D335&lt;=Настройки!$B$6),$E335,0))</f>
        <v/>
      </c>
      <c r="I335" s="21" t="str">
        <f t="shared" si="15"/>
        <v/>
      </c>
      <c r="J335" s="21" t="str">
        <f>IF($B335="","",MAX(0,$E335-MAX(0,SUMIFS(Тех_Движение!$G$2:$G$5111,Тех_Движение!$D$2:$D$5111,$C335,Тех_Движение!$B$2:$B$5111,"&lt;="&amp;Настройки!$B$6)-$F335)))</f>
        <v/>
      </c>
      <c r="K335" s="21" t="e">
        <f>IF(OR($B335="",K$3&lt;$D335+Настройки!$B$7),0,MAX(0,$E335-MAX(0,SUMIFS(Тех_Движение!$G$2:$G$5111,Тех_Движение!$D$2:$D$5111,$C335,Тех_Движение!$B$2:$B$5111,"&lt;="&amp;K$3)-$F335)))</f>
        <v>#VALUE!</v>
      </c>
      <c r="L335" s="21" t="e">
        <f>IF(OR($B335="",L$3&lt;$D335+Настройки!$B$7),0,MAX(0,$E335-MAX(0,SUMIFS(Тех_Движение!$G$2:$G$5111,Тех_Движение!$D$2:$D$5111,$C335,Тех_Движение!$B$2:$B$5111,"&lt;="&amp;L$3)-$F335)))</f>
        <v>#VALUE!</v>
      </c>
      <c r="M335" s="21" t="e">
        <f>IF(OR($B335="",M$3&lt;$D335+Настройки!$B$7),0,MAX(0,$E335-MAX(0,SUMIFS(Тех_Движение!$G$2:$G$5111,Тех_Движение!$D$2:$D$5111,$C335,Тех_Движение!$B$2:$B$5111,"&lt;="&amp;M$3)-$F335)))</f>
        <v>#VALUE!</v>
      </c>
      <c r="N335" s="21" t="e">
        <f>IF(OR($B335="",N$3&lt;$D335+Настройки!$B$7),0,MAX(0,$E335-MAX(0,SUMIFS(Тех_Движение!$G$2:$G$5111,Тех_Движение!$D$2:$D$5111,$C335,Тех_Движение!$B$2:$B$5111,"&lt;="&amp;N$3)-$F335)))</f>
        <v>#VALUE!</v>
      </c>
      <c r="O335" s="21" t="e">
        <f>IF(OR($B335="",O$3&lt;$D335+Настройки!$B$7),0,MAX(0,$E335-MAX(0,SUMIFS(Тех_Движение!$G$2:$G$5111,Тех_Движение!$D$2:$D$5111,$C335,Тех_Движение!$B$2:$B$5111,"&lt;="&amp;O$3)-$F335)))</f>
        <v>#VALUE!</v>
      </c>
      <c r="P335" s="21" t="e">
        <f>IF(OR($B335="",P$3&lt;$D335+Настройки!$B$7),0,MAX(0,$E335-MAX(0,SUMIFS(Тех_Движение!$G$2:$G$5111,Тех_Движение!$D$2:$D$5111,$C335,Тех_Движение!$B$2:$B$5111,"&lt;="&amp;P$3)-$F335)))</f>
        <v>#VALUE!</v>
      </c>
      <c r="Q335" s="21" t="e">
        <f>IF(OR($B335="",Q$3&lt;$D335+Настройки!$B$7),0,MAX(0,$E335-MAX(0,SUMIFS(Тех_Движение!$G$2:$G$5111,Тех_Движение!$D$2:$D$5111,$C335,Тех_Движение!$B$2:$B$5111,"&lt;="&amp;Q$3)-$F335)))</f>
        <v>#VALUE!</v>
      </c>
      <c r="R335" s="21" t="str">
        <f t="shared" si="16"/>
        <v/>
      </c>
      <c r="S335" s="23" t="str">
        <f>IF($B335="","",VLOOKUP($C335,Настройки!$A$11:$L$17,9,FALSE))</f>
        <v/>
      </c>
      <c r="T335" s="23" t="str">
        <f t="shared" si="17"/>
        <v/>
      </c>
    </row>
    <row r="336" spans="1:20" x14ac:dyDescent="0.3">
      <c r="A336" s="20">
        <f>Тех_Движение!$A$333</f>
        <v>332</v>
      </c>
      <c r="B336" s="20" t="str">
        <f>IF(Тех_Движение!$F$333&gt;0,Тех_Движение!$I$333,"")</f>
        <v/>
      </c>
      <c r="C336" s="20" t="str">
        <f>IF($B336="","",Тех_Движение!$D$333)</f>
        <v/>
      </c>
      <c r="D336" s="9" t="str">
        <f>IF($B336="","",Тех_Движение!$B$333)</f>
        <v/>
      </c>
      <c r="E336" s="21" t="str">
        <f>IF($B336="","",Тех_Движение!$F$333)</f>
        <v/>
      </c>
      <c r="F336" s="21" t="str">
        <f>IF($B336="","",SUMIFS($E$5:$E335,$C$5:$C335,$C336))</f>
        <v/>
      </c>
      <c r="G336" s="21" t="str">
        <f>IF($B336="","",MAX(0,$E336-MAX(0,SUMIFS(Тех_Движение!$G$2:$G$5111,Тех_Движение!$D$2:$D$5111,$C336,Тех_Движение!$B$2:$B$5111,"&lt;="&amp;Настройки!$B$5-1)-$F336)))</f>
        <v/>
      </c>
      <c r="H336" s="21" t="str">
        <f>IF($B336="","",IF(AND($D336&gt;=Настройки!$B$5,$D336&lt;=Настройки!$B$6),$E336,0))</f>
        <v/>
      </c>
      <c r="I336" s="21" t="str">
        <f t="shared" si="15"/>
        <v/>
      </c>
      <c r="J336" s="21" t="str">
        <f>IF($B336="","",MAX(0,$E336-MAX(0,SUMIFS(Тех_Движение!$G$2:$G$5111,Тех_Движение!$D$2:$D$5111,$C336,Тех_Движение!$B$2:$B$5111,"&lt;="&amp;Настройки!$B$6)-$F336)))</f>
        <v/>
      </c>
      <c r="K336" s="21" t="e">
        <f>IF(OR($B336="",K$3&lt;$D336+Настройки!$B$7),0,MAX(0,$E336-MAX(0,SUMIFS(Тех_Движение!$G$2:$G$5111,Тех_Движение!$D$2:$D$5111,$C336,Тех_Движение!$B$2:$B$5111,"&lt;="&amp;K$3)-$F336)))</f>
        <v>#VALUE!</v>
      </c>
      <c r="L336" s="21" t="e">
        <f>IF(OR($B336="",L$3&lt;$D336+Настройки!$B$7),0,MAX(0,$E336-MAX(0,SUMIFS(Тех_Движение!$G$2:$G$5111,Тех_Движение!$D$2:$D$5111,$C336,Тех_Движение!$B$2:$B$5111,"&lt;="&amp;L$3)-$F336)))</f>
        <v>#VALUE!</v>
      </c>
      <c r="M336" s="21" t="e">
        <f>IF(OR($B336="",M$3&lt;$D336+Настройки!$B$7),0,MAX(0,$E336-MAX(0,SUMIFS(Тех_Движение!$G$2:$G$5111,Тех_Движение!$D$2:$D$5111,$C336,Тех_Движение!$B$2:$B$5111,"&lt;="&amp;M$3)-$F336)))</f>
        <v>#VALUE!</v>
      </c>
      <c r="N336" s="21" t="e">
        <f>IF(OR($B336="",N$3&lt;$D336+Настройки!$B$7),0,MAX(0,$E336-MAX(0,SUMIFS(Тех_Движение!$G$2:$G$5111,Тех_Движение!$D$2:$D$5111,$C336,Тех_Движение!$B$2:$B$5111,"&lt;="&amp;N$3)-$F336)))</f>
        <v>#VALUE!</v>
      </c>
      <c r="O336" s="21" t="e">
        <f>IF(OR($B336="",O$3&lt;$D336+Настройки!$B$7),0,MAX(0,$E336-MAX(0,SUMIFS(Тех_Движение!$G$2:$G$5111,Тех_Движение!$D$2:$D$5111,$C336,Тех_Движение!$B$2:$B$5111,"&lt;="&amp;O$3)-$F336)))</f>
        <v>#VALUE!</v>
      </c>
      <c r="P336" s="21" t="e">
        <f>IF(OR($B336="",P$3&lt;$D336+Настройки!$B$7),0,MAX(0,$E336-MAX(0,SUMIFS(Тех_Движение!$G$2:$G$5111,Тех_Движение!$D$2:$D$5111,$C336,Тех_Движение!$B$2:$B$5111,"&lt;="&amp;P$3)-$F336)))</f>
        <v>#VALUE!</v>
      </c>
      <c r="Q336" s="21" t="e">
        <f>IF(OR($B336="",Q$3&lt;$D336+Настройки!$B$7),0,MAX(0,$E336-MAX(0,SUMIFS(Тех_Движение!$G$2:$G$5111,Тех_Движение!$D$2:$D$5111,$C336,Тех_Движение!$B$2:$B$5111,"&lt;="&amp;Q$3)-$F336)))</f>
        <v>#VALUE!</v>
      </c>
      <c r="R336" s="21" t="str">
        <f t="shared" si="16"/>
        <v/>
      </c>
      <c r="S336" s="23" t="str">
        <f>IF($B336="","",VLOOKUP($C336,Настройки!$A$11:$L$17,9,FALSE))</f>
        <v/>
      </c>
      <c r="T336" s="23" t="str">
        <f t="shared" si="17"/>
        <v/>
      </c>
    </row>
    <row r="337" spans="1:20" x14ac:dyDescent="0.3">
      <c r="A337" s="20">
        <f>Тех_Движение!$A$334</f>
        <v>333</v>
      </c>
      <c r="B337" s="20" t="str">
        <f>IF(Тех_Движение!$F$334&gt;0,Тех_Движение!$I$334,"")</f>
        <v/>
      </c>
      <c r="C337" s="20" t="str">
        <f>IF($B337="","",Тех_Движение!$D$334)</f>
        <v/>
      </c>
      <c r="D337" s="9" t="str">
        <f>IF($B337="","",Тех_Движение!$B$334)</f>
        <v/>
      </c>
      <c r="E337" s="21" t="str">
        <f>IF($B337="","",Тех_Движение!$F$334)</f>
        <v/>
      </c>
      <c r="F337" s="21" t="str">
        <f>IF($B337="","",SUMIFS($E$5:$E336,$C$5:$C336,$C337))</f>
        <v/>
      </c>
      <c r="G337" s="21" t="str">
        <f>IF($B337="","",MAX(0,$E337-MAX(0,SUMIFS(Тех_Движение!$G$2:$G$5111,Тех_Движение!$D$2:$D$5111,$C337,Тех_Движение!$B$2:$B$5111,"&lt;="&amp;Настройки!$B$5-1)-$F337)))</f>
        <v/>
      </c>
      <c r="H337" s="21" t="str">
        <f>IF($B337="","",IF(AND($D337&gt;=Настройки!$B$5,$D337&lt;=Настройки!$B$6),$E337,0))</f>
        <v/>
      </c>
      <c r="I337" s="21" t="str">
        <f t="shared" si="15"/>
        <v/>
      </c>
      <c r="J337" s="21" t="str">
        <f>IF($B337="","",MAX(0,$E337-MAX(0,SUMIFS(Тех_Движение!$G$2:$G$5111,Тех_Движение!$D$2:$D$5111,$C337,Тех_Движение!$B$2:$B$5111,"&lt;="&amp;Настройки!$B$6)-$F337)))</f>
        <v/>
      </c>
      <c r="K337" s="21" t="e">
        <f>IF(OR($B337="",K$3&lt;$D337+Настройки!$B$7),0,MAX(0,$E337-MAX(0,SUMIFS(Тех_Движение!$G$2:$G$5111,Тех_Движение!$D$2:$D$5111,$C337,Тех_Движение!$B$2:$B$5111,"&lt;="&amp;K$3)-$F337)))</f>
        <v>#VALUE!</v>
      </c>
      <c r="L337" s="21" t="e">
        <f>IF(OR($B337="",L$3&lt;$D337+Настройки!$B$7),0,MAX(0,$E337-MAX(0,SUMIFS(Тех_Движение!$G$2:$G$5111,Тех_Движение!$D$2:$D$5111,$C337,Тех_Движение!$B$2:$B$5111,"&lt;="&amp;L$3)-$F337)))</f>
        <v>#VALUE!</v>
      </c>
      <c r="M337" s="21" t="e">
        <f>IF(OR($B337="",M$3&lt;$D337+Настройки!$B$7),0,MAX(0,$E337-MAX(0,SUMIFS(Тех_Движение!$G$2:$G$5111,Тех_Движение!$D$2:$D$5111,$C337,Тех_Движение!$B$2:$B$5111,"&lt;="&amp;M$3)-$F337)))</f>
        <v>#VALUE!</v>
      </c>
      <c r="N337" s="21" t="e">
        <f>IF(OR($B337="",N$3&lt;$D337+Настройки!$B$7),0,MAX(0,$E337-MAX(0,SUMIFS(Тех_Движение!$G$2:$G$5111,Тех_Движение!$D$2:$D$5111,$C337,Тех_Движение!$B$2:$B$5111,"&lt;="&amp;N$3)-$F337)))</f>
        <v>#VALUE!</v>
      </c>
      <c r="O337" s="21" t="e">
        <f>IF(OR($B337="",O$3&lt;$D337+Настройки!$B$7),0,MAX(0,$E337-MAX(0,SUMIFS(Тех_Движение!$G$2:$G$5111,Тех_Движение!$D$2:$D$5111,$C337,Тех_Движение!$B$2:$B$5111,"&lt;="&amp;O$3)-$F337)))</f>
        <v>#VALUE!</v>
      </c>
      <c r="P337" s="21" t="e">
        <f>IF(OR($B337="",P$3&lt;$D337+Настройки!$B$7),0,MAX(0,$E337-MAX(0,SUMIFS(Тех_Движение!$G$2:$G$5111,Тех_Движение!$D$2:$D$5111,$C337,Тех_Движение!$B$2:$B$5111,"&lt;="&amp;P$3)-$F337)))</f>
        <v>#VALUE!</v>
      </c>
      <c r="Q337" s="21" t="e">
        <f>IF(OR($B337="",Q$3&lt;$D337+Настройки!$B$7),0,MAX(0,$E337-MAX(0,SUMIFS(Тех_Движение!$G$2:$G$5111,Тех_Движение!$D$2:$D$5111,$C337,Тех_Движение!$B$2:$B$5111,"&lt;="&amp;Q$3)-$F337)))</f>
        <v>#VALUE!</v>
      </c>
      <c r="R337" s="21" t="str">
        <f t="shared" si="16"/>
        <v/>
      </c>
      <c r="S337" s="23" t="str">
        <f>IF($B337="","",VLOOKUP($C337,Настройки!$A$11:$L$17,9,FALSE))</f>
        <v/>
      </c>
      <c r="T337" s="23" t="str">
        <f t="shared" si="17"/>
        <v/>
      </c>
    </row>
    <row r="338" spans="1:20" x14ac:dyDescent="0.3">
      <c r="A338" s="20">
        <f>Тех_Движение!$A$335</f>
        <v>334</v>
      </c>
      <c r="B338" s="20" t="str">
        <f>IF(Тех_Движение!$F$335&gt;0,Тех_Движение!$I$335,"")</f>
        <v/>
      </c>
      <c r="C338" s="20" t="str">
        <f>IF($B338="","",Тех_Движение!$D$335)</f>
        <v/>
      </c>
      <c r="D338" s="9" t="str">
        <f>IF($B338="","",Тех_Движение!$B$335)</f>
        <v/>
      </c>
      <c r="E338" s="21" t="str">
        <f>IF($B338="","",Тех_Движение!$F$335)</f>
        <v/>
      </c>
      <c r="F338" s="21" t="str">
        <f>IF($B338="","",SUMIFS($E$5:$E337,$C$5:$C337,$C338))</f>
        <v/>
      </c>
      <c r="G338" s="21" t="str">
        <f>IF($B338="","",MAX(0,$E338-MAX(0,SUMIFS(Тех_Движение!$G$2:$G$5111,Тех_Движение!$D$2:$D$5111,$C338,Тех_Движение!$B$2:$B$5111,"&lt;="&amp;Настройки!$B$5-1)-$F338)))</f>
        <v/>
      </c>
      <c r="H338" s="21" t="str">
        <f>IF($B338="","",IF(AND($D338&gt;=Настройки!$B$5,$D338&lt;=Настройки!$B$6),$E338,0))</f>
        <v/>
      </c>
      <c r="I338" s="21" t="str">
        <f t="shared" si="15"/>
        <v/>
      </c>
      <c r="J338" s="21" t="str">
        <f>IF($B338="","",MAX(0,$E338-MAX(0,SUMIFS(Тех_Движение!$G$2:$G$5111,Тех_Движение!$D$2:$D$5111,$C338,Тех_Движение!$B$2:$B$5111,"&lt;="&amp;Настройки!$B$6)-$F338)))</f>
        <v/>
      </c>
      <c r="K338" s="21" t="e">
        <f>IF(OR($B338="",K$3&lt;$D338+Настройки!$B$7),0,MAX(0,$E338-MAX(0,SUMIFS(Тех_Движение!$G$2:$G$5111,Тех_Движение!$D$2:$D$5111,$C338,Тех_Движение!$B$2:$B$5111,"&lt;="&amp;K$3)-$F338)))</f>
        <v>#VALUE!</v>
      </c>
      <c r="L338" s="21" t="e">
        <f>IF(OR($B338="",L$3&lt;$D338+Настройки!$B$7),0,MAX(0,$E338-MAX(0,SUMIFS(Тех_Движение!$G$2:$G$5111,Тех_Движение!$D$2:$D$5111,$C338,Тех_Движение!$B$2:$B$5111,"&lt;="&amp;L$3)-$F338)))</f>
        <v>#VALUE!</v>
      </c>
      <c r="M338" s="21" t="e">
        <f>IF(OR($B338="",M$3&lt;$D338+Настройки!$B$7),0,MAX(0,$E338-MAX(0,SUMIFS(Тех_Движение!$G$2:$G$5111,Тех_Движение!$D$2:$D$5111,$C338,Тех_Движение!$B$2:$B$5111,"&lt;="&amp;M$3)-$F338)))</f>
        <v>#VALUE!</v>
      </c>
      <c r="N338" s="21" t="e">
        <f>IF(OR($B338="",N$3&lt;$D338+Настройки!$B$7),0,MAX(0,$E338-MAX(0,SUMIFS(Тех_Движение!$G$2:$G$5111,Тех_Движение!$D$2:$D$5111,$C338,Тех_Движение!$B$2:$B$5111,"&lt;="&amp;N$3)-$F338)))</f>
        <v>#VALUE!</v>
      </c>
      <c r="O338" s="21" t="e">
        <f>IF(OR($B338="",O$3&lt;$D338+Настройки!$B$7),0,MAX(0,$E338-MAX(0,SUMIFS(Тех_Движение!$G$2:$G$5111,Тех_Движение!$D$2:$D$5111,$C338,Тех_Движение!$B$2:$B$5111,"&lt;="&amp;O$3)-$F338)))</f>
        <v>#VALUE!</v>
      </c>
      <c r="P338" s="21" t="e">
        <f>IF(OR($B338="",P$3&lt;$D338+Настройки!$B$7),0,MAX(0,$E338-MAX(0,SUMIFS(Тех_Движение!$G$2:$G$5111,Тех_Движение!$D$2:$D$5111,$C338,Тех_Движение!$B$2:$B$5111,"&lt;="&amp;P$3)-$F338)))</f>
        <v>#VALUE!</v>
      </c>
      <c r="Q338" s="21" t="e">
        <f>IF(OR($B338="",Q$3&lt;$D338+Настройки!$B$7),0,MAX(0,$E338-MAX(0,SUMIFS(Тех_Движение!$G$2:$G$5111,Тех_Движение!$D$2:$D$5111,$C338,Тех_Движение!$B$2:$B$5111,"&lt;="&amp;Q$3)-$F338)))</f>
        <v>#VALUE!</v>
      </c>
      <c r="R338" s="21" t="str">
        <f t="shared" si="16"/>
        <v/>
      </c>
      <c r="S338" s="23" t="str">
        <f>IF($B338="","",VLOOKUP($C338,Настройки!$A$11:$L$17,9,FALSE))</f>
        <v/>
      </c>
      <c r="T338" s="23" t="str">
        <f t="shared" si="17"/>
        <v/>
      </c>
    </row>
    <row r="339" spans="1:20" x14ac:dyDescent="0.3">
      <c r="A339" s="20">
        <f>Тех_Движение!$A$336</f>
        <v>335</v>
      </c>
      <c r="B339" s="20" t="str">
        <f>IF(Тех_Движение!$F$336&gt;0,Тех_Движение!$I$336,"")</f>
        <v/>
      </c>
      <c r="C339" s="20" t="str">
        <f>IF($B339="","",Тех_Движение!$D$336)</f>
        <v/>
      </c>
      <c r="D339" s="9" t="str">
        <f>IF($B339="","",Тех_Движение!$B$336)</f>
        <v/>
      </c>
      <c r="E339" s="21" t="str">
        <f>IF($B339="","",Тех_Движение!$F$336)</f>
        <v/>
      </c>
      <c r="F339" s="21" t="str">
        <f>IF($B339="","",SUMIFS($E$5:$E338,$C$5:$C338,$C339))</f>
        <v/>
      </c>
      <c r="G339" s="21" t="str">
        <f>IF($B339="","",MAX(0,$E339-MAX(0,SUMIFS(Тех_Движение!$G$2:$G$5111,Тех_Движение!$D$2:$D$5111,$C339,Тех_Движение!$B$2:$B$5111,"&lt;="&amp;Настройки!$B$5-1)-$F339)))</f>
        <v/>
      </c>
      <c r="H339" s="21" t="str">
        <f>IF($B339="","",IF(AND($D339&gt;=Настройки!$B$5,$D339&lt;=Настройки!$B$6),$E339,0))</f>
        <v/>
      </c>
      <c r="I339" s="21" t="str">
        <f t="shared" si="15"/>
        <v/>
      </c>
      <c r="J339" s="21" t="str">
        <f>IF($B339="","",MAX(0,$E339-MAX(0,SUMIFS(Тех_Движение!$G$2:$G$5111,Тех_Движение!$D$2:$D$5111,$C339,Тех_Движение!$B$2:$B$5111,"&lt;="&amp;Настройки!$B$6)-$F339)))</f>
        <v/>
      </c>
      <c r="K339" s="21" t="e">
        <f>IF(OR($B339="",K$3&lt;$D339+Настройки!$B$7),0,MAX(0,$E339-MAX(0,SUMIFS(Тех_Движение!$G$2:$G$5111,Тех_Движение!$D$2:$D$5111,$C339,Тех_Движение!$B$2:$B$5111,"&lt;="&amp;K$3)-$F339)))</f>
        <v>#VALUE!</v>
      </c>
      <c r="L339" s="21" t="e">
        <f>IF(OR($B339="",L$3&lt;$D339+Настройки!$B$7),0,MAX(0,$E339-MAX(0,SUMIFS(Тех_Движение!$G$2:$G$5111,Тех_Движение!$D$2:$D$5111,$C339,Тех_Движение!$B$2:$B$5111,"&lt;="&amp;L$3)-$F339)))</f>
        <v>#VALUE!</v>
      </c>
      <c r="M339" s="21" t="e">
        <f>IF(OR($B339="",M$3&lt;$D339+Настройки!$B$7),0,MAX(0,$E339-MAX(0,SUMIFS(Тех_Движение!$G$2:$G$5111,Тех_Движение!$D$2:$D$5111,$C339,Тех_Движение!$B$2:$B$5111,"&lt;="&amp;M$3)-$F339)))</f>
        <v>#VALUE!</v>
      </c>
      <c r="N339" s="21" t="e">
        <f>IF(OR($B339="",N$3&lt;$D339+Настройки!$B$7),0,MAX(0,$E339-MAX(0,SUMIFS(Тех_Движение!$G$2:$G$5111,Тех_Движение!$D$2:$D$5111,$C339,Тех_Движение!$B$2:$B$5111,"&lt;="&amp;N$3)-$F339)))</f>
        <v>#VALUE!</v>
      </c>
      <c r="O339" s="21" t="e">
        <f>IF(OR($B339="",O$3&lt;$D339+Настройки!$B$7),0,MAX(0,$E339-MAX(0,SUMIFS(Тех_Движение!$G$2:$G$5111,Тех_Движение!$D$2:$D$5111,$C339,Тех_Движение!$B$2:$B$5111,"&lt;="&amp;O$3)-$F339)))</f>
        <v>#VALUE!</v>
      </c>
      <c r="P339" s="21" t="e">
        <f>IF(OR($B339="",P$3&lt;$D339+Настройки!$B$7),0,MAX(0,$E339-MAX(0,SUMIFS(Тех_Движение!$G$2:$G$5111,Тех_Движение!$D$2:$D$5111,$C339,Тех_Движение!$B$2:$B$5111,"&lt;="&amp;P$3)-$F339)))</f>
        <v>#VALUE!</v>
      </c>
      <c r="Q339" s="21" t="e">
        <f>IF(OR($B339="",Q$3&lt;$D339+Настройки!$B$7),0,MAX(0,$E339-MAX(0,SUMIFS(Тех_Движение!$G$2:$G$5111,Тех_Движение!$D$2:$D$5111,$C339,Тех_Движение!$B$2:$B$5111,"&lt;="&amp;Q$3)-$F339)))</f>
        <v>#VALUE!</v>
      </c>
      <c r="R339" s="21" t="str">
        <f t="shared" si="16"/>
        <v/>
      </c>
      <c r="S339" s="23" t="str">
        <f>IF($B339="","",VLOOKUP($C339,Настройки!$A$11:$L$17,9,FALSE))</f>
        <v/>
      </c>
      <c r="T339" s="23" t="str">
        <f t="shared" si="17"/>
        <v/>
      </c>
    </row>
    <row r="340" spans="1:20" x14ac:dyDescent="0.3">
      <c r="A340" s="20">
        <f>Тех_Движение!$A$337</f>
        <v>336</v>
      </c>
      <c r="B340" s="20" t="str">
        <f>IF(Тех_Движение!$F$337&gt;0,Тех_Движение!$I$337,"")</f>
        <v/>
      </c>
      <c r="C340" s="20" t="str">
        <f>IF($B340="","",Тех_Движение!$D$337)</f>
        <v/>
      </c>
      <c r="D340" s="9" t="str">
        <f>IF($B340="","",Тех_Движение!$B$337)</f>
        <v/>
      </c>
      <c r="E340" s="21" t="str">
        <f>IF($B340="","",Тех_Движение!$F$337)</f>
        <v/>
      </c>
      <c r="F340" s="21" t="str">
        <f>IF($B340="","",SUMIFS($E$5:$E339,$C$5:$C339,$C340))</f>
        <v/>
      </c>
      <c r="G340" s="21" t="str">
        <f>IF($B340="","",MAX(0,$E340-MAX(0,SUMIFS(Тех_Движение!$G$2:$G$5111,Тех_Движение!$D$2:$D$5111,$C340,Тех_Движение!$B$2:$B$5111,"&lt;="&amp;Настройки!$B$5-1)-$F340)))</f>
        <v/>
      </c>
      <c r="H340" s="21" t="str">
        <f>IF($B340="","",IF(AND($D340&gt;=Настройки!$B$5,$D340&lt;=Настройки!$B$6),$E340,0))</f>
        <v/>
      </c>
      <c r="I340" s="21" t="str">
        <f t="shared" si="15"/>
        <v/>
      </c>
      <c r="J340" s="21" t="str">
        <f>IF($B340="","",MAX(0,$E340-MAX(0,SUMIFS(Тех_Движение!$G$2:$G$5111,Тех_Движение!$D$2:$D$5111,$C340,Тех_Движение!$B$2:$B$5111,"&lt;="&amp;Настройки!$B$6)-$F340)))</f>
        <v/>
      </c>
      <c r="K340" s="21" t="e">
        <f>IF(OR($B340="",K$3&lt;$D340+Настройки!$B$7),0,MAX(0,$E340-MAX(0,SUMIFS(Тех_Движение!$G$2:$G$5111,Тех_Движение!$D$2:$D$5111,$C340,Тех_Движение!$B$2:$B$5111,"&lt;="&amp;K$3)-$F340)))</f>
        <v>#VALUE!</v>
      </c>
      <c r="L340" s="21" t="e">
        <f>IF(OR($B340="",L$3&lt;$D340+Настройки!$B$7),0,MAX(0,$E340-MAX(0,SUMIFS(Тех_Движение!$G$2:$G$5111,Тех_Движение!$D$2:$D$5111,$C340,Тех_Движение!$B$2:$B$5111,"&lt;="&amp;L$3)-$F340)))</f>
        <v>#VALUE!</v>
      </c>
      <c r="M340" s="21" t="e">
        <f>IF(OR($B340="",M$3&lt;$D340+Настройки!$B$7),0,MAX(0,$E340-MAX(0,SUMIFS(Тех_Движение!$G$2:$G$5111,Тех_Движение!$D$2:$D$5111,$C340,Тех_Движение!$B$2:$B$5111,"&lt;="&amp;M$3)-$F340)))</f>
        <v>#VALUE!</v>
      </c>
      <c r="N340" s="21" t="e">
        <f>IF(OR($B340="",N$3&lt;$D340+Настройки!$B$7),0,MAX(0,$E340-MAX(0,SUMIFS(Тех_Движение!$G$2:$G$5111,Тех_Движение!$D$2:$D$5111,$C340,Тех_Движение!$B$2:$B$5111,"&lt;="&amp;N$3)-$F340)))</f>
        <v>#VALUE!</v>
      </c>
      <c r="O340" s="21" t="e">
        <f>IF(OR($B340="",O$3&lt;$D340+Настройки!$B$7),0,MAX(0,$E340-MAX(0,SUMIFS(Тех_Движение!$G$2:$G$5111,Тех_Движение!$D$2:$D$5111,$C340,Тех_Движение!$B$2:$B$5111,"&lt;="&amp;O$3)-$F340)))</f>
        <v>#VALUE!</v>
      </c>
      <c r="P340" s="21" t="e">
        <f>IF(OR($B340="",P$3&lt;$D340+Настройки!$B$7),0,MAX(0,$E340-MAX(0,SUMIFS(Тех_Движение!$G$2:$G$5111,Тех_Движение!$D$2:$D$5111,$C340,Тех_Движение!$B$2:$B$5111,"&lt;="&amp;P$3)-$F340)))</f>
        <v>#VALUE!</v>
      </c>
      <c r="Q340" s="21" t="e">
        <f>IF(OR($B340="",Q$3&lt;$D340+Настройки!$B$7),0,MAX(0,$E340-MAX(0,SUMIFS(Тех_Движение!$G$2:$G$5111,Тех_Движение!$D$2:$D$5111,$C340,Тех_Движение!$B$2:$B$5111,"&lt;="&amp;Q$3)-$F340)))</f>
        <v>#VALUE!</v>
      </c>
      <c r="R340" s="21" t="str">
        <f t="shared" si="16"/>
        <v/>
      </c>
      <c r="S340" s="23" t="str">
        <f>IF($B340="","",VLOOKUP($C340,Настройки!$A$11:$L$17,9,FALSE))</f>
        <v/>
      </c>
      <c r="T340" s="23" t="str">
        <f t="shared" si="17"/>
        <v/>
      </c>
    </row>
    <row r="341" spans="1:20" x14ac:dyDescent="0.3">
      <c r="A341" s="20">
        <f>Тех_Движение!$A$338</f>
        <v>337</v>
      </c>
      <c r="B341" s="20" t="str">
        <f>IF(Тех_Движение!$F$338&gt;0,Тех_Движение!$I$338,"")</f>
        <v/>
      </c>
      <c r="C341" s="20" t="str">
        <f>IF($B341="","",Тех_Движение!$D$338)</f>
        <v/>
      </c>
      <c r="D341" s="9" t="str">
        <f>IF($B341="","",Тех_Движение!$B$338)</f>
        <v/>
      </c>
      <c r="E341" s="21" t="str">
        <f>IF($B341="","",Тех_Движение!$F$338)</f>
        <v/>
      </c>
      <c r="F341" s="21" t="str">
        <f>IF($B341="","",SUMIFS($E$5:$E340,$C$5:$C340,$C341))</f>
        <v/>
      </c>
      <c r="G341" s="21" t="str">
        <f>IF($B341="","",MAX(0,$E341-MAX(0,SUMIFS(Тех_Движение!$G$2:$G$5111,Тех_Движение!$D$2:$D$5111,$C341,Тех_Движение!$B$2:$B$5111,"&lt;="&amp;Настройки!$B$5-1)-$F341)))</f>
        <v/>
      </c>
      <c r="H341" s="21" t="str">
        <f>IF($B341="","",IF(AND($D341&gt;=Настройки!$B$5,$D341&lt;=Настройки!$B$6),$E341,0))</f>
        <v/>
      </c>
      <c r="I341" s="21" t="str">
        <f t="shared" si="15"/>
        <v/>
      </c>
      <c r="J341" s="21" t="str">
        <f>IF($B341="","",MAX(0,$E341-MAX(0,SUMIFS(Тех_Движение!$G$2:$G$5111,Тех_Движение!$D$2:$D$5111,$C341,Тех_Движение!$B$2:$B$5111,"&lt;="&amp;Настройки!$B$6)-$F341)))</f>
        <v/>
      </c>
      <c r="K341" s="21" t="e">
        <f>IF(OR($B341="",K$3&lt;$D341+Настройки!$B$7),0,MAX(0,$E341-MAX(0,SUMIFS(Тех_Движение!$G$2:$G$5111,Тех_Движение!$D$2:$D$5111,$C341,Тех_Движение!$B$2:$B$5111,"&lt;="&amp;K$3)-$F341)))</f>
        <v>#VALUE!</v>
      </c>
      <c r="L341" s="21" t="e">
        <f>IF(OR($B341="",L$3&lt;$D341+Настройки!$B$7),0,MAX(0,$E341-MAX(0,SUMIFS(Тех_Движение!$G$2:$G$5111,Тех_Движение!$D$2:$D$5111,$C341,Тех_Движение!$B$2:$B$5111,"&lt;="&amp;L$3)-$F341)))</f>
        <v>#VALUE!</v>
      </c>
      <c r="M341" s="21" t="e">
        <f>IF(OR($B341="",M$3&lt;$D341+Настройки!$B$7),0,MAX(0,$E341-MAX(0,SUMIFS(Тех_Движение!$G$2:$G$5111,Тех_Движение!$D$2:$D$5111,$C341,Тех_Движение!$B$2:$B$5111,"&lt;="&amp;M$3)-$F341)))</f>
        <v>#VALUE!</v>
      </c>
      <c r="N341" s="21" t="e">
        <f>IF(OR($B341="",N$3&lt;$D341+Настройки!$B$7),0,MAX(0,$E341-MAX(0,SUMIFS(Тех_Движение!$G$2:$G$5111,Тех_Движение!$D$2:$D$5111,$C341,Тех_Движение!$B$2:$B$5111,"&lt;="&amp;N$3)-$F341)))</f>
        <v>#VALUE!</v>
      </c>
      <c r="O341" s="21" t="e">
        <f>IF(OR($B341="",O$3&lt;$D341+Настройки!$B$7),0,MAX(0,$E341-MAX(0,SUMIFS(Тех_Движение!$G$2:$G$5111,Тех_Движение!$D$2:$D$5111,$C341,Тех_Движение!$B$2:$B$5111,"&lt;="&amp;O$3)-$F341)))</f>
        <v>#VALUE!</v>
      </c>
      <c r="P341" s="21" t="e">
        <f>IF(OR($B341="",P$3&lt;$D341+Настройки!$B$7),0,MAX(0,$E341-MAX(0,SUMIFS(Тех_Движение!$G$2:$G$5111,Тех_Движение!$D$2:$D$5111,$C341,Тех_Движение!$B$2:$B$5111,"&lt;="&amp;P$3)-$F341)))</f>
        <v>#VALUE!</v>
      </c>
      <c r="Q341" s="21" t="e">
        <f>IF(OR($B341="",Q$3&lt;$D341+Настройки!$B$7),0,MAX(0,$E341-MAX(0,SUMIFS(Тех_Движение!$G$2:$G$5111,Тех_Движение!$D$2:$D$5111,$C341,Тех_Движение!$B$2:$B$5111,"&lt;="&amp;Q$3)-$F341)))</f>
        <v>#VALUE!</v>
      </c>
      <c r="R341" s="21" t="str">
        <f t="shared" si="16"/>
        <v/>
      </c>
      <c r="S341" s="23" t="str">
        <f>IF($B341="","",VLOOKUP($C341,Настройки!$A$11:$L$17,9,FALSE))</f>
        <v/>
      </c>
      <c r="T341" s="23" t="str">
        <f t="shared" si="17"/>
        <v/>
      </c>
    </row>
    <row r="342" spans="1:20" x14ac:dyDescent="0.3">
      <c r="A342" s="20">
        <f>Тех_Движение!$A$339</f>
        <v>338</v>
      </c>
      <c r="B342" s="20" t="str">
        <f>IF(Тех_Движение!$F$339&gt;0,Тех_Движение!$I$339,"")</f>
        <v/>
      </c>
      <c r="C342" s="20" t="str">
        <f>IF($B342="","",Тех_Движение!$D$339)</f>
        <v/>
      </c>
      <c r="D342" s="9" t="str">
        <f>IF($B342="","",Тех_Движение!$B$339)</f>
        <v/>
      </c>
      <c r="E342" s="21" t="str">
        <f>IF($B342="","",Тех_Движение!$F$339)</f>
        <v/>
      </c>
      <c r="F342" s="21" t="str">
        <f>IF($B342="","",SUMIFS($E$5:$E341,$C$5:$C341,$C342))</f>
        <v/>
      </c>
      <c r="G342" s="21" t="str">
        <f>IF($B342="","",MAX(0,$E342-MAX(0,SUMIFS(Тех_Движение!$G$2:$G$5111,Тех_Движение!$D$2:$D$5111,$C342,Тех_Движение!$B$2:$B$5111,"&lt;="&amp;Настройки!$B$5-1)-$F342)))</f>
        <v/>
      </c>
      <c r="H342" s="21" t="str">
        <f>IF($B342="","",IF(AND($D342&gt;=Настройки!$B$5,$D342&lt;=Настройки!$B$6),$E342,0))</f>
        <v/>
      </c>
      <c r="I342" s="21" t="str">
        <f t="shared" si="15"/>
        <v/>
      </c>
      <c r="J342" s="21" t="str">
        <f>IF($B342="","",MAX(0,$E342-MAX(0,SUMIFS(Тех_Движение!$G$2:$G$5111,Тех_Движение!$D$2:$D$5111,$C342,Тех_Движение!$B$2:$B$5111,"&lt;="&amp;Настройки!$B$6)-$F342)))</f>
        <v/>
      </c>
      <c r="K342" s="21" t="e">
        <f>IF(OR($B342="",K$3&lt;$D342+Настройки!$B$7),0,MAX(0,$E342-MAX(0,SUMIFS(Тех_Движение!$G$2:$G$5111,Тех_Движение!$D$2:$D$5111,$C342,Тех_Движение!$B$2:$B$5111,"&lt;="&amp;K$3)-$F342)))</f>
        <v>#VALUE!</v>
      </c>
      <c r="L342" s="21" t="e">
        <f>IF(OR($B342="",L$3&lt;$D342+Настройки!$B$7),0,MAX(0,$E342-MAX(0,SUMIFS(Тех_Движение!$G$2:$G$5111,Тех_Движение!$D$2:$D$5111,$C342,Тех_Движение!$B$2:$B$5111,"&lt;="&amp;L$3)-$F342)))</f>
        <v>#VALUE!</v>
      </c>
      <c r="M342" s="21" t="e">
        <f>IF(OR($B342="",M$3&lt;$D342+Настройки!$B$7),0,MAX(0,$E342-MAX(0,SUMIFS(Тех_Движение!$G$2:$G$5111,Тех_Движение!$D$2:$D$5111,$C342,Тех_Движение!$B$2:$B$5111,"&lt;="&amp;M$3)-$F342)))</f>
        <v>#VALUE!</v>
      </c>
      <c r="N342" s="21" t="e">
        <f>IF(OR($B342="",N$3&lt;$D342+Настройки!$B$7),0,MAX(0,$E342-MAX(0,SUMIFS(Тех_Движение!$G$2:$G$5111,Тех_Движение!$D$2:$D$5111,$C342,Тех_Движение!$B$2:$B$5111,"&lt;="&amp;N$3)-$F342)))</f>
        <v>#VALUE!</v>
      </c>
      <c r="O342" s="21" t="e">
        <f>IF(OR($B342="",O$3&lt;$D342+Настройки!$B$7),0,MAX(0,$E342-MAX(0,SUMIFS(Тех_Движение!$G$2:$G$5111,Тех_Движение!$D$2:$D$5111,$C342,Тех_Движение!$B$2:$B$5111,"&lt;="&amp;O$3)-$F342)))</f>
        <v>#VALUE!</v>
      </c>
      <c r="P342" s="21" t="e">
        <f>IF(OR($B342="",P$3&lt;$D342+Настройки!$B$7),0,MAX(0,$E342-MAX(0,SUMIFS(Тех_Движение!$G$2:$G$5111,Тех_Движение!$D$2:$D$5111,$C342,Тех_Движение!$B$2:$B$5111,"&lt;="&amp;P$3)-$F342)))</f>
        <v>#VALUE!</v>
      </c>
      <c r="Q342" s="21" t="e">
        <f>IF(OR($B342="",Q$3&lt;$D342+Настройки!$B$7),0,MAX(0,$E342-MAX(0,SUMIFS(Тех_Движение!$G$2:$G$5111,Тех_Движение!$D$2:$D$5111,$C342,Тех_Движение!$B$2:$B$5111,"&lt;="&amp;Q$3)-$F342)))</f>
        <v>#VALUE!</v>
      </c>
      <c r="R342" s="21" t="str">
        <f t="shared" si="16"/>
        <v/>
      </c>
      <c r="S342" s="23" t="str">
        <f>IF($B342="","",VLOOKUP($C342,Настройки!$A$11:$L$17,9,FALSE))</f>
        <v/>
      </c>
      <c r="T342" s="23" t="str">
        <f t="shared" si="17"/>
        <v/>
      </c>
    </row>
    <row r="343" spans="1:20" x14ac:dyDescent="0.3">
      <c r="A343" s="20">
        <f>Тех_Движение!$A$340</f>
        <v>339</v>
      </c>
      <c r="B343" s="20" t="str">
        <f>IF(Тех_Движение!$F$340&gt;0,Тех_Движение!$I$340,"")</f>
        <v/>
      </c>
      <c r="C343" s="20" t="str">
        <f>IF($B343="","",Тех_Движение!$D$340)</f>
        <v/>
      </c>
      <c r="D343" s="9" t="str">
        <f>IF($B343="","",Тех_Движение!$B$340)</f>
        <v/>
      </c>
      <c r="E343" s="21" t="str">
        <f>IF($B343="","",Тех_Движение!$F$340)</f>
        <v/>
      </c>
      <c r="F343" s="21" t="str">
        <f>IF($B343="","",SUMIFS($E$5:$E342,$C$5:$C342,$C343))</f>
        <v/>
      </c>
      <c r="G343" s="21" t="str">
        <f>IF($B343="","",MAX(0,$E343-MAX(0,SUMIFS(Тех_Движение!$G$2:$G$5111,Тех_Движение!$D$2:$D$5111,$C343,Тех_Движение!$B$2:$B$5111,"&lt;="&amp;Настройки!$B$5-1)-$F343)))</f>
        <v/>
      </c>
      <c r="H343" s="21" t="str">
        <f>IF($B343="","",IF(AND($D343&gt;=Настройки!$B$5,$D343&lt;=Настройки!$B$6),$E343,0))</f>
        <v/>
      </c>
      <c r="I343" s="21" t="str">
        <f t="shared" si="15"/>
        <v/>
      </c>
      <c r="J343" s="21" t="str">
        <f>IF($B343="","",MAX(0,$E343-MAX(0,SUMIFS(Тех_Движение!$G$2:$G$5111,Тех_Движение!$D$2:$D$5111,$C343,Тех_Движение!$B$2:$B$5111,"&lt;="&amp;Настройки!$B$6)-$F343)))</f>
        <v/>
      </c>
      <c r="K343" s="21" t="e">
        <f>IF(OR($B343="",K$3&lt;$D343+Настройки!$B$7),0,MAX(0,$E343-MAX(0,SUMIFS(Тех_Движение!$G$2:$G$5111,Тех_Движение!$D$2:$D$5111,$C343,Тех_Движение!$B$2:$B$5111,"&lt;="&amp;K$3)-$F343)))</f>
        <v>#VALUE!</v>
      </c>
      <c r="L343" s="21" t="e">
        <f>IF(OR($B343="",L$3&lt;$D343+Настройки!$B$7),0,MAX(0,$E343-MAX(0,SUMIFS(Тех_Движение!$G$2:$G$5111,Тех_Движение!$D$2:$D$5111,$C343,Тех_Движение!$B$2:$B$5111,"&lt;="&amp;L$3)-$F343)))</f>
        <v>#VALUE!</v>
      </c>
      <c r="M343" s="21" t="e">
        <f>IF(OR($B343="",M$3&lt;$D343+Настройки!$B$7),0,MAX(0,$E343-MAX(0,SUMIFS(Тех_Движение!$G$2:$G$5111,Тех_Движение!$D$2:$D$5111,$C343,Тех_Движение!$B$2:$B$5111,"&lt;="&amp;M$3)-$F343)))</f>
        <v>#VALUE!</v>
      </c>
      <c r="N343" s="21" t="e">
        <f>IF(OR($B343="",N$3&lt;$D343+Настройки!$B$7),0,MAX(0,$E343-MAX(0,SUMIFS(Тех_Движение!$G$2:$G$5111,Тех_Движение!$D$2:$D$5111,$C343,Тех_Движение!$B$2:$B$5111,"&lt;="&amp;N$3)-$F343)))</f>
        <v>#VALUE!</v>
      </c>
      <c r="O343" s="21" t="e">
        <f>IF(OR($B343="",O$3&lt;$D343+Настройки!$B$7),0,MAX(0,$E343-MAX(0,SUMIFS(Тех_Движение!$G$2:$G$5111,Тех_Движение!$D$2:$D$5111,$C343,Тех_Движение!$B$2:$B$5111,"&lt;="&amp;O$3)-$F343)))</f>
        <v>#VALUE!</v>
      </c>
      <c r="P343" s="21" t="e">
        <f>IF(OR($B343="",P$3&lt;$D343+Настройки!$B$7),0,MAX(0,$E343-MAX(0,SUMIFS(Тех_Движение!$G$2:$G$5111,Тех_Движение!$D$2:$D$5111,$C343,Тех_Движение!$B$2:$B$5111,"&lt;="&amp;P$3)-$F343)))</f>
        <v>#VALUE!</v>
      </c>
      <c r="Q343" s="21" t="e">
        <f>IF(OR($B343="",Q$3&lt;$D343+Настройки!$B$7),0,MAX(0,$E343-MAX(0,SUMIFS(Тех_Движение!$G$2:$G$5111,Тех_Движение!$D$2:$D$5111,$C343,Тех_Движение!$B$2:$B$5111,"&lt;="&amp;Q$3)-$F343)))</f>
        <v>#VALUE!</v>
      </c>
      <c r="R343" s="21" t="str">
        <f t="shared" si="16"/>
        <v/>
      </c>
      <c r="S343" s="23" t="str">
        <f>IF($B343="","",VLOOKUP($C343,Настройки!$A$11:$L$17,9,FALSE))</f>
        <v/>
      </c>
      <c r="T343" s="23" t="str">
        <f t="shared" si="17"/>
        <v/>
      </c>
    </row>
    <row r="344" spans="1:20" x14ac:dyDescent="0.3">
      <c r="A344" s="20">
        <f>Тех_Движение!$A$341</f>
        <v>340</v>
      </c>
      <c r="B344" s="20" t="str">
        <f>IF(Тех_Движение!$F$341&gt;0,Тех_Движение!$I$341,"")</f>
        <v/>
      </c>
      <c r="C344" s="20" t="str">
        <f>IF($B344="","",Тех_Движение!$D$341)</f>
        <v/>
      </c>
      <c r="D344" s="9" t="str">
        <f>IF($B344="","",Тех_Движение!$B$341)</f>
        <v/>
      </c>
      <c r="E344" s="21" t="str">
        <f>IF($B344="","",Тех_Движение!$F$341)</f>
        <v/>
      </c>
      <c r="F344" s="21" t="str">
        <f>IF($B344="","",SUMIFS($E$5:$E343,$C$5:$C343,$C344))</f>
        <v/>
      </c>
      <c r="G344" s="21" t="str">
        <f>IF($B344="","",MAX(0,$E344-MAX(0,SUMIFS(Тех_Движение!$G$2:$G$5111,Тех_Движение!$D$2:$D$5111,$C344,Тех_Движение!$B$2:$B$5111,"&lt;="&amp;Настройки!$B$5-1)-$F344)))</f>
        <v/>
      </c>
      <c r="H344" s="21" t="str">
        <f>IF($B344="","",IF(AND($D344&gt;=Настройки!$B$5,$D344&lt;=Настройки!$B$6),$E344,0))</f>
        <v/>
      </c>
      <c r="I344" s="21" t="str">
        <f t="shared" si="15"/>
        <v/>
      </c>
      <c r="J344" s="21" t="str">
        <f>IF($B344="","",MAX(0,$E344-MAX(0,SUMIFS(Тех_Движение!$G$2:$G$5111,Тех_Движение!$D$2:$D$5111,$C344,Тех_Движение!$B$2:$B$5111,"&lt;="&amp;Настройки!$B$6)-$F344)))</f>
        <v/>
      </c>
      <c r="K344" s="21" t="e">
        <f>IF(OR($B344="",K$3&lt;$D344+Настройки!$B$7),0,MAX(0,$E344-MAX(0,SUMIFS(Тех_Движение!$G$2:$G$5111,Тех_Движение!$D$2:$D$5111,$C344,Тех_Движение!$B$2:$B$5111,"&lt;="&amp;K$3)-$F344)))</f>
        <v>#VALUE!</v>
      </c>
      <c r="L344" s="21" t="e">
        <f>IF(OR($B344="",L$3&lt;$D344+Настройки!$B$7),0,MAX(0,$E344-MAX(0,SUMIFS(Тех_Движение!$G$2:$G$5111,Тех_Движение!$D$2:$D$5111,$C344,Тех_Движение!$B$2:$B$5111,"&lt;="&amp;L$3)-$F344)))</f>
        <v>#VALUE!</v>
      </c>
      <c r="M344" s="21" t="e">
        <f>IF(OR($B344="",M$3&lt;$D344+Настройки!$B$7),0,MAX(0,$E344-MAX(0,SUMIFS(Тех_Движение!$G$2:$G$5111,Тех_Движение!$D$2:$D$5111,$C344,Тех_Движение!$B$2:$B$5111,"&lt;="&amp;M$3)-$F344)))</f>
        <v>#VALUE!</v>
      </c>
      <c r="N344" s="21" t="e">
        <f>IF(OR($B344="",N$3&lt;$D344+Настройки!$B$7),0,MAX(0,$E344-MAX(0,SUMIFS(Тех_Движение!$G$2:$G$5111,Тех_Движение!$D$2:$D$5111,$C344,Тех_Движение!$B$2:$B$5111,"&lt;="&amp;N$3)-$F344)))</f>
        <v>#VALUE!</v>
      </c>
      <c r="O344" s="21" t="e">
        <f>IF(OR($B344="",O$3&lt;$D344+Настройки!$B$7),0,MAX(0,$E344-MAX(0,SUMIFS(Тех_Движение!$G$2:$G$5111,Тех_Движение!$D$2:$D$5111,$C344,Тех_Движение!$B$2:$B$5111,"&lt;="&amp;O$3)-$F344)))</f>
        <v>#VALUE!</v>
      </c>
      <c r="P344" s="21" t="e">
        <f>IF(OR($B344="",P$3&lt;$D344+Настройки!$B$7),0,MAX(0,$E344-MAX(0,SUMIFS(Тех_Движение!$G$2:$G$5111,Тех_Движение!$D$2:$D$5111,$C344,Тех_Движение!$B$2:$B$5111,"&lt;="&amp;P$3)-$F344)))</f>
        <v>#VALUE!</v>
      </c>
      <c r="Q344" s="21" t="e">
        <f>IF(OR($B344="",Q$3&lt;$D344+Настройки!$B$7),0,MAX(0,$E344-MAX(0,SUMIFS(Тех_Движение!$G$2:$G$5111,Тех_Движение!$D$2:$D$5111,$C344,Тех_Движение!$B$2:$B$5111,"&lt;="&amp;Q$3)-$F344)))</f>
        <v>#VALUE!</v>
      </c>
      <c r="R344" s="21" t="str">
        <f t="shared" si="16"/>
        <v/>
      </c>
      <c r="S344" s="23" t="str">
        <f>IF($B344="","",VLOOKUP($C344,Настройки!$A$11:$L$17,9,FALSE))</f>
        <v/>
      </c>
      <c r="T344" s="23" t="str">
        <f t="shared" si="17"/>
        <v/>
      </c>
    </row>
    <row r="345" spans="1:20" x14ac:dyDescent="0.3">
      <c r="A345" s="20">
        <f>Тех_Движение!$A$342</f>
        <v>341</v>
      </c>
      <c r="B345" s="20" t="str">
        <f>IF(Тех_Движение!$F$342&gt;0,Тех_Движение!$I$342,"")</f>
        <v/>
      </c>
      <c r="C345" s="20" t="str">
        <f>IF($B345="","",Тех_Движение!$D$342)</f>
        <v/>
      </c>
      <c r="D345" s="9" t="str">
        <f>IF($B345="","",Тех_Движение!$B$342)</f>
        <v/>
      </c>
      <c r="E345" s="21" t="str">
        <f>IF($B345="","",Тех_Движение!$F$342)</f>
        <v/>
      </c>
      <c r="F345" s="21" t="str">
        <f>IF($B345="","",SUMIFS($E$5:$E344,$C$5:$C344,$C345))</f>
        <v/>
      </c>
      <c r="G345" s="21" t="str">
        <f>IF($B345="","",MAX(0,$E345-MAX(0,SUMIFS(Тех_Движение!$G$2:$G$5111,Тех_Движение!$D$2:$D$5111,$C345,Тех_Движение!$B$2:$B$5111,"&lt;="&amp;Настройки!$B$5-1)-$F345)))</f>
        <v/>
      </c>
      <c r="H345" s="21" t="str">
        <f>IF($B345="","",IF(AND($D345&gt;=Настройки!$B$5,$D345&lt;=Настройки!$B$6),$E345,0))</f>
        <v/>
      </c>
      <c r="I345" s="21" t="str">
        <f t="shared" si="15"/>
        <v/>
      </c>
      <c r="J345" s="21" t="str">
        <f>IF($B345="","",MAX(0,$E345-MAX(0,SUMIFS(Тех_Движение!$G$2:$G$5111,Тех_Движение!$D$2:$D$5111,$C345,Тех_Движение!$B$2:$B$5111,"&lt;="&amp;Настройки!$B$6)-$F345)))</f>
        <v/>
      </c>
      <c r="K345" s="21" t="e">
        <f>IF(OR($B345="",K$3&lt;$D345+Настройки!$B$7),0,MAX(0,$E345-MAX(0,SUMIFS(Тех_Движение!$G$2:$G$5111,Тех_Движение!$D$2:$D$5111,$C345,Тех_Движение!$B$2:$B$5111,"&lt;="&amp;K$3)-$F345)))</f>
        <v>#VALUE!</v>
      </c>
      <c r="L345" s="21" t="e">
        <f>IF(OR($B345="",L$3&lt;$D345+Настройки!$B$7),0,MAX(0,$E345-MAX(0,SUMIFS(Тех_Движение!$G$2:$G$5111,Тех_Движение!$D$2:$D$5111,$C345,Тех_Движение!$B$2:$B$5111,"&lt;="&amp;L$3)-$F345)))</f>
        <v>#VALUE!</v>
      </c>
      <c r="M345" s="21" t="e">
        <f>IF(OR($B345="",M$3&lt;$D345+Настройки!$B$7),0,MAX(0,$E345-MAX(0,SUMIFS(Тех_Движение!$G$2:$G$5111,Тех_Движение!$D$2:$D$5111,$C345,Тех_Движение!$B$2:$B$5111,"&lt;="&amp;M$3)-$F345)))</f>
        <v>#VALUE!</v>
      </c>
      <c r="N345" s="21" t="e">
        <f>IF(OR($B345="",N$3&lt;$D345+Настройки!$B$7),0,MAX(0,$E345-MAX(0,SUMIFS(Тех_Движение!$G$2:$G$5111,Тех_Движение!$D$2:$D$5111,$C345,Тех_Движение!$B$2:$B$5111,"&lt;="&amp;N$3)-$F345)))</f>
        <v>#VALUE!</v>
      </c>
      <c r="O345" s="21" t="e">
        <f>IF(OR($B345="",O$3&lt;$D345+Настройки!$B$7),0,MAX(0,$E345-MAX(0,SUMIFS(Тех_Движение!$G$2:$G$5111,Тех_Движение!$D$2:$D$5111,$C345,Тех_Движение!$B$2:$B$5111,"&lt;="&amp;O$3)-$F345)))</f>
        <v>#VALUE!</v>
      </c>
      <c r="P345" s="21" t="e">
        <f>IF(OR($B345="",P$3&lt;$D345+Настройки!$B$7),0,MAX(0,$E345-MAX(0,SUMIFS(Тех_Движение!$G$2:$G$5111,Тех_Движение!$D$2:$D$5111,$C345,Тех_Движение!$B$2:$B$5111,"&lt;="&amp;P$3)-$F345)))</f>
        <v>#VALUE!</v>
      </c>
      <c r="Q345" s="21" t="e">
        <f>IF(OR($B345="",Q$3&lt;$D345+Настройки!$B$7),0,MAX(0,$E345-MAX(0,SUMIFS(Тех_Движение!$G$2:$G$5111,Тех_Движение!$D$2:$D$5111,$C345,Тех_Движение!$B$2:$B$5111,"&lt;="&amp;Q$3)-$F345)))</f>
        <v>#VALUE!</v>
      </c>
      <c r="R345" s="21" t="str">
        <f t="shared" si="16"/>
        <v/>
      </c>
      <c r="S345" s="23" t="str">
        <f>IF($B345="","",VLOOKUP($C345,Настройки!$A$11:$L$17,9,FALSE))</f>
        <v/>
      </c>
      <c r="T345" s="23" t="str">
        <f t="shared" si="17"/>
        <v/>
      </c>
    </row>
    <row r="346" spans="1:20" x14ac:dyDescent="0.3">
      <c r="A346" s="20">
        <f>Тех_Движение!$A$343</f>
        <v>342</v>
      </c>
      <c r="B346" s="20" t="str">
        <f>IF(Тех_Движение!$F$343&gt;0,Тех_Движение!$I$343,"")</f>
        <v/>
      </c>
      <c r="C346" s="20" t="str">
        <f>IF($B346="","",Тех_Движение!$D$343)</f>
        <v/>
      </c>
      <c r="D346" s="9" t="str">
        <f>IF($B346="","",Тех_Движение!$B$343)</f>
        <v/>
      </c>
      <c r="E346" s="21" t="str">
        <f>IF($B346="","",Тех_Движение!$F$343)</f>
        <v/>
      </c>
      <c r="F346" s="21" t="str">
        <f>IF($B346="","",SUMIFS($E$5:$E345,$C$5:$C345,$C346))</f>
        <v/>
      </c>
      <c r="G346" s="21" t="str">
        <f>IF($B346="","",MAX(0,$E346-MAX(0,SUMIFS(Тех_Движение!$G$2:$G$5111,Тех_Движение!$D$2:$D$5111,$C346,Тех_Движение!$B$2:$B$5111,"&lt;="&amp;Настройки!$B$5-1)-$F346)))</f>
        <v/>
      </c>
      <c r="H346" s="21" t="str">
        <f>IF($B346="","",IF(AND($D346&gt;=Настройки!$B$5,$D346&lt;=Настройки!$B$6),$E346,0))</f>
        <v/>
      </c>
      <c r="I346" s="21" t="str">
        <f t="shared" si="15"/>
        <v/>
      </c>
      <c r="J346" s="21" t="str">
        <f>IF($B346="","",MAX(0,$E346-MAX(0,SUMIFS(Тех_Движение!$G$2:$G$5111,Тех_Движение!$D$2:$D$5111,$C346,Тех_Движение!$B$2:$B$5111,"&lt;="&amp;Настройки!$B$6)-$F346)))</f>
        <v/>
      </c>
      <c r="K346" s="21" t="e">
        <f>IF(OR($B346="",K$3&lt;$D346+Настройки!$B$7),0,MAX(0,$E346-MAX(0,SUMIFS(Тех_Движение!$G$2:$G$5111,Тех_Движение!$D$2:$D$5111,$C346,Тех_Движение!$B$2:$B$5111,"&lt;="&amp;K$3)-$F346)))</f>
        <v>#VALUE!</v>
      </c>
      <c r="L346" s="21" t="e">
        <f>IF(OR($B346="",L$3&lt;$D346+Настройки!$B$7),0,MAX(0,$E346-MAX(0,SUMIFS(Тех_Движение!$G$2:$G$5111,Тех_Движение!$D$2:$D$5111,$C346,Тех_Движение!$B$2:$B$5111,"&lt;="&amp;L$3)-$F346)))</f>
        <v>#VALUE!</v>
      </c>
      <c r="M346" s="21" t="e">
        <f>IF(OR($B346="",M$3&lt;$D346+Настройки!$B$7),0,MAX(0,$E346-MAX(0,SUMIFS(Тех_Движение!$G$2:$G$5111,Тех_Движение!$D$2:$D$5111,$C346,Тех_Движение!$B$2:$B$5111,"&lt;="&amp;M$3)-$F346)))</f>
        <v>#VALUE!</v>
      </c>
      <c r="N346" s="21" t="e">
        <f>IF(OR($B346="",N$3&lt;$D346+Настройки!$B$7),0,MAX(0,$E346-MAX(0,SUMIFS(Тех_Движение!$G$2:$G$5111,Тех_Движение!$D$2:$D$5111,$C346,Тех_Движение!$B$2:$B$5111,"&lt;="&amp;N$3)-$F346)))</f>
        <v>#VALUE!</v>
      </c>
      <c r="O346" s="21" t="e">
        <f>IF(OR($B346="",O$3&lt;$D346+Настройки!$B$7),0,MAX(0,$E346-MAX(0,SUMIFS(Тех_Движение!$G$2:$G$5111,Тех_Движение!$D$2:$D$5111,$C346,Тех_Движение!$B$2:$B$5111,"&lt;="&amp;O$3)-$F346)))</f>
        <v>#VALUE!</v>
      </c>
      <c r="P346" s="21" t="e">
        <f>IF(OR($B346="",P$3&lt;$D346+Настройки!$B$7),0,MAX(0,$E346-MAX(0,SUMIFS(Тех_Движение!$G$2:$G$5111,Тех_Движение!$D$2:$D$5111,$C346,Тех_Движение!$B$2:$B$5111,"&lt;="&amp;P$3)-$F346)))</f>
        <v>#VALUE!</v>
      </c>
      <c r="Q346" s="21" t="e">
        <f>IF(OR($B346="",Q$3&lt;$D346+Настройки!$B$7),0,MAX(0,$E346-MAX(0,SUMIFS(Тех_Движение!$G$2:$G$5111,Тех_Движение!$D$2:$D$5111,$C346,Тех_Движение!$B$2:$B$5111,"&lt;="&amp;Q$3)-$F346)))</f>
        <v>#VALUE!</v>
      </c>
      <c r="R346" s="21" t="str">
        <f t="shared" si="16"/>
        <v/>
      </c>
      <c r="S346" s="23" t="str">
        <f>IF($B346="","",VLOOKUP($C346,Настройки!$A$11:$L$17,9,FALSE))</f>
        <v/>
      </c>
      <c r="T346" s="23" t="str">
        <f t="shared" si="17"/>
        <v/>
      </c>
    </row>
    <row r="347" spans="1:20" x14ac:dyDescent="0.3">
      <c r="A347" s="20">
        <f>Тех_Движение!$A$344</f>
        <v>343</v>
      </c>
      <c r="B347" s="20" t="str">
        <f>IF(Тех_Движение!$F$344&gt;0,Тех_Движение!$I$344,"")</f>
        <v/>
      </c>
      <c r="C347" s="20" t="str">
        <f>IF($B347="","",Тех_Движение!$D$344)</f>
        <v/>
      </c>
      <c r="D347" s="9" t="str">
        <f>IF($B347="","",Тех_Движение!$B$344)</f>
        <v/>
      </c>
      <c r="E347" s="21" t="str">
        <f>IF($B347="","",Тех_Движение!$F$344)</f>
        <v/>
      </c>
      <c r="F347" s="21" t="str">
        <f>IF($B347="","",SUMIFS($E$5:$E346,$C$5:$C346,$C347))</f>
        <v/>
      </c>
      <c r="G347" s="21" t="str">
        <f>IF($B347="","",MAX(0,$E347-MAX(0,SUMIFS(Тех_Движение!$G$2:$G$5111,Тех_Движение!$D$2:$D$5111,$C347,Тех_Движение!$B$2:$B$5111,"&lt;="&amp;Настройки!$B$5-1)-$F347)))</f>
        <v/>
      </c>
      <c r="H347" s="21" t="str">
        <f>IF($B347="","",IF(AND($D347&gt;=Настройки!$B$5,$D347&lt;=Настройки!$B$6),$E347,0))</f>
        <v/>
      </c>
      <c r="I347" s="21" t="str">
        <f t="shared" si="15"/>
        <v/>
      </c>
      <c r="J347" s="21" t="str">
        <f>IF($B347="","",MAX(0,$E347-MAX(0,SUMIFS(Тех_Движение!$G$2:$G$5111,Тех_Движение!$D$2:$D$5111,$C347,Тех_Движение!$B$2:$B$5111,"&lt;="&amp;Настройки!$B$6)-$F347)))</f>
        <v/>
      </c>
      <c r="K347" s="21" t="e">
        <f>IF(OR($B347="",K$3&lt;$D347+Настройки!$B$7),0,MAX(0,$E347-MAX(0,SUMIFS(Тех_Движение!$G$2:$G$5111,Тех_Движение!$D$2:$D$5111,$C347,Тех_Движение!$B$2:$B$5111,"&lt;="&amp;K$3)-$F347)))</f>
        <v>#VALUE!</v>
      </c>
      <c r="L347" s="21" t="e">
        <f>IF(OR($B347="",L$3&lt;$D347+Настройки!$B$7),0,MAX(0,$E347-MAX(0,SUMIFS(Тех_Движение!$G$2:$G$5111,Тех_Движение!$D$2:$D$5111,$C347,Тех_Движение!$B$2:$B$5111,"&lt;="&amp;L$3)-$F347)))</f>
        <v>#VALUE!</v>
      </c>
      <c r="M347" s="21" t="e">
        <f>IF(OR($B347="",M$3&lt;$D347+Настройки!$B$7),0,MAX(0,$E347-MAX(0,SUMIFS(Тех_Движение!$G$2:$G$5111,Тех_Движение!$D$2:$D$5111,$C347,Тех_Движение!$B$2:$B$5111,"&lt;="&amp;M$3)-$F347)))</f>
        <v>#VALUE!</v>
      </c>
      <c r="N347" s="21" t="e">
        <f>IF(OR($B347="",N$3&lt;$D347+Настройки!$B$7),0,MAX(0,$E347-MAX(0,SUMIFS(Тех_Движение!$G$2:$G$5111,Тех_Движение!$D$2:$D$5111,$C347,Тех_Движение!$B$2:$B$5111,"&lt;="&amp;N$3)-$F347)))</f>
        <v>#VALUE!</v>
      </c>
      <c r="O347" s="21" t="e">
        <f>IF(OR($B347="",O$3&lt;$D347+Настройки!$B$7),0,MAX(0,$E347-MAX(0,SUMIFS(Тех_Движение!$G$2:$G$5111,Тех_Движение!$D$2:$D$5111,$C347,Тех_Движение!$B$2:$B$5111,"&lt;="&amp;O$3)-$F347)))</f>
        <v>#VALUE!</v>
      </c>
      <c r="P347" s="21" t="e">
        <f>IF(OR($B347="",P$3&lt;$D347+Настройки!$B$7),0,MAX(0,$E347-MAX(0,SUMIFS(Тех_Движение!$G$2:$G$5111,Тех_Движение!$D$2:$D$5111,$C347,Тех_Движение!$B$2:$B$5111,"&lt;="&amp;P$3)-$F347)))</f>
        <v>#VALUE!</v>
      </c>
      <c r="Q347" s="21" t="e">
        <f>IF(OR($B347="",Q$3&lt;$D347+Настройки!$B$7),0,MAX(0,$E347-MAX(0,SUMIFS(Тех_Движение!$G$2:$G$5111,Тех_Движение!$D$2:$D$5111,$C347,Тех_Движение!$B$2:$B$5111,"&lt;="&amp;Q$3)-$F347)))</f>
        <v>#VALUE!</v>
      </c>
      <c r="R347" s="21" t="str">
        <f t="shared" si="16"/>
        <v/>
      </c>
      <c r="S347" s="23" t="str">
        <f>IF($B347="","",VLOOKUP($C347,Настройки!$A$11:$L$17,9,FALSE))</f>
        <v/>
      </c>
      <c r="T347" s="23" t="str">
        <f t="shared" si="17"/>
        <v/>
      </c>
    </row>
    <row r="348" spans="1:20" x14ac:dyDescent="0.3">
      <c r="A348" s="20">
        <f>Тех_Движение!$A$345</f>
        <v>344</v>
      </c>
      <c r="B348" s="20" t="str">
        <f>IF(Тех_Движение!$F$345&gt;0,Тех_Движение!$I$345,"")</f>
        <v/>
      </c>
      <c r="C348" s="20" t="str">
        <f>IF($B348="","",Тех_Движение!$D$345)</f>
        <v/>
      </c>
      <c r="D348" s="9" t="str">
        <f>IF($B348="","",Тех_Движение!$B$345)</f>
        <v/>
      </c>
      <c r="E348" s="21" t="str">
        <f>IF($B348="","",Тех_Движение!$F$345)</f>
        <v/>
      </c>
      <c r="F348" s="21" t="str">
        <f>IF($B348="","",SUMIFS($E$5:$E347,$C$5:$C347,$C348))</f>
        <v/>
      </c>
      <c r="G348" s="21" t="str">
        <f>IF($B348="","",MAX(0,$E348-MAX(0,SUMIFS(Тех_Движение!$G$2:$G$5111,Тех_Движение!$D$2:$D$5111,$C348,Тех_Движение!$B$2:$B$5111,"&lt;="&amp;Настройки!$B$5-1)-$F348)))</f>
        <v/>
      </c>
      <c r="H348" s="21" t="str">
        <f>IF($B348="","",IF(AND($D348&gt;=Настройки!$B$5,$D348&lt;=Настройки!$B$6),$E348,0))</f>
        <v/>
      </c>
      <c r="I348" s="21" t="str">
        <f t="shared" si="15"/>
        <v/>
      </c>
      <c r="J348" s="21" t="str">
        <f>IF($B348="","",MAX(0,$E348-MAX(0,SUMIFS(Тех_Движение!$G$2:$G$5111,Тех_Движение!$D$2:$D$5111,$C348,Тех_Движение!$B$2:$B$5111,"&lt;="&amp;Настройки!$B$6)-$F348)))</f>
        <v/>
      </c>
      <c r="K348" s="21" t="e">
        <f>IF(OR($B348="",K$3&lt;$D348+Настройки!$B$7),0,MAX(0,$E348-MAX(0,SUMIFS(Тех_Движение!$G$2:$G$5111,Тех_Движение!$D$2:$D$5111,$C348,Тех_Движение!$B$2:$B$5111,"&lt;="&amp;K$3)-$F348)))</f>
        <v>#VALUE!</v>
      </c>
      <c r="L348" s="21" t="e">
        <f>IF(OR($B348="",L$3&lt;$D348+Настройки!$B$7),0,MAX(0,$E348-MAX(0,SUMIFS(Тех_Движение!$G$2:$G$5111,Тех_Движение!$D$2:$D$5111,$C348,Тех_Движение!$B$2:$B$5111,"&lt;="&amp;L$3)-$F348)))</f>
        <v>#VALUE!</v>
      </c>
      <c r="M348" s="21" t="e">
        <f>IF(OR($B348="",M$3&lt;$D348+Настройки!$B$7),0,MAX(0,$E348-MAX(0,SUMIFS(Тех_Движение!$G$2:$G$5111,Тех_Движение!$D$2:$D$5111,$C348,Тех_Движение!$B$2:$B$5111,"&lt;="&amp;M$3)-$F348)))</f>
        <v>#VALUE!</v>
      </c>
      <c r="N348" s="21" t="e">
        <f>IF(OR($B348="",N$3&lt;$D348+Настройки!$B$7),0,MAX(0,$E348-MAX(0,SUMIFS(Тех_Движение!$G$2:$G$5111,Тех_Движение!$D$2:$D$5111,$C348,Тех_Движение!$B$2:$B$5111,"&lt;="&amp;N$3)-$F348)))</f>
        <v>#VALUE!</v>
      </c>
      <c r="O348" s="21" t="e">
        <f>IF(OR($B348="",O$3&lt;$D348+Настройки!$B$7),0,MAX(0,$E348-MAX(0,SUMIFS(Тех_Движение!$G$2:$G$5111,Тех_Движение!$D$2:$D$5111,$C348,Тех_Движение!$B$2:$B$5111,"&lt;="&amp;O$3)-$F348)))</f>
        <v>#VALUE!</v>
      </c>
      <c r="P348" s="21" t="e">
        <f>IF(OR($B348="",P$3&lt;$D348+Настройки!$B$7),0,MAX(0,$E348-MAX(0,SUMIFS(Тех_Движение!$G$2:$G$5111,Тех_Движение!$D$2:$D$5111,$C348,Тех_Движение!$B$2:$B$5111,"&lt;="&amp;P$3)-$F348)))</f>
        <v>#VALUE!</v>
      </c>
      <c r="Q348" s="21" t="e">
        <f>IF(OR($B348="",Q$3&lt;$D348+Настройки!$B$7),0,MAX(0,$E348-MAX(0,SUMIFS(Тех_Движение!$G$2:$G$5111,Тех_Движение!$D$2:$D$5111,$C348,Тех_Движение!$B$2:$B$5111,"&lt;="&amp;Q$3)-$F348)))</f>
        <v>#VALUE!</v>
      </c>
      <c r="R348" s="21" t="str">
        <f t="shared" si="16"/>
        <v/>
      </c>
      <c r="S348" s="23" t="str">
        <f>IF($B348="","",VLOOKUP($C348,Настройки!$A$11:$L$17,9,FALSE))</f>
        <v/>
      </c>
      <c r="T348" s="23" t="str">
        <f t="shared" si="17"/>
        <v/>
      </c>
    </row>
    <row r="349" spans="1:20" x14ac:dyDescent="0.3">
      <c r="A349" s="20">
        <f>Тех_Движение!$A$346</f>
        <v>345</v>
      </c>
      <c r="B349" s="20" t="str">
        <f>IF(Тех_Движение!$F$346&gt;0,Тех_Движение!$I$346,"")</f>
        <v/>
      </c>
      <c r="C349" s="20" t="str">
        <f>IF($B349="","",Тех_Движение!$D$346)</f>
        <v/>
      </c>
      <c r="D349" s="9" t="str">
        <f>IF($B349="","",Тех_Движение!$B$346)</f>
        <v/>
      </c>
      <c r="E349" s="21" t="str">
        <f>IF($B349="","",Тех_Движение!$F$346)</f>
        <v/>
      </c>
      <c r="F349" s="21" t="str">
        <f>IF($B349="","",SUMIFS($E$5:$E348,$C$5:$C348,$C349))</f>
        <v/>
      </c>
      <c r="G349" s="21" t="str">
        <f>IF($B349="","",MAX(0,$E349-MAX(0,SUMIFS(Тех_Движение!$G$2:$G$5111,Тех_Движение!$D$2:$D$5111,$C349,Тех_Движение!$B$2:$B$5111,"&lt;="&amp;Настройки!$B$5-1)-$F349)))</f>
        <v/>
      </c>
      <c r="H349" s="21" t="str">
        <f>IF($B349="","",IF(AND($D349&gt;=Настройки!$B$5,$D349&lt;=Настройки!$B$6),$E349,0))</f>
        <v/>
      </c>
      <c r="I349" s="21" t="str">
        <f t="shared" si="15"/>
        <v/>
      </c>
      <c r="J349" s="21" t="str">
        <f>IF($B349="","",MAX(0,$E349-MAX(0,SUMIFS(Тех_Движение!$G$2:$G$5111,Тех_Движение!$D$2:$D$5111,$C349,Тех_Движение!$B$2:$B$5111,"&lt;="&amp;Настройки!$B$6)-$F349)))</f>
        <v/>
      </c>
      <c r="K349" s="21" t="e">
        <f>IF(OR($B349="",K$3&lt;$D349+Настройки!$B$7),0,MAX(0,$E349-MAX(0,SUMIFS(Тех_Движение!$G$2:$G$5111,Тех_Движение!$D$2:$D$5111,$C349,Тех_Движение!$B$2:$B$5111,"&lt;="&amp;K$3)-$F349)))</f>
        <v>#VALUE!</v>
      </c>
      <c r="L349" s="21" t="e">
        <f>IF(OR($B349="",L$3&lt;$D349+Настройки!$B$7),0,MAX(0,$E349-MAX(0,SUMIFS(Тех_Движение!$G$2:$G$5111,Тех_Движение!$D$2:$D$5111,$C349,Тех_Движение!$B$2:$B$5111,"&lt;="&amp;L$3)-$F349)))</f>
        <v>#VALUE!</v>
      </c>
      <c r="M349" s="21" t="e">
        <f>IF(OR($B349="",M$3&lt;$D349+Настройки!$B$7),0,MAX(0,$E349-MAX(0,SUMIFS(Тех_Движение!$G$2:$G$5111,Тех_Движение!$D$2:$D$5111,$C349,Тех_Движение!$B$2:$B$5111,"&lt;="&amp;M$3)-$F349)))</f>
        <v>#VALUE!</v>
      </c>
      <c r="N349" s="21" t="e">
        <f>IF(OR($B349="",N$3&lt;$D349+Настройки!$B$7),0,MAX(0,$E349-MAX(0,SUMIFS(Тех_Движение!$G$2:$G$5111,Тех_Движение!$D$2:$D$5111,$C349,Тех_Движение!$B$2:$B$5111,"&lt;="&amp;N$3)-$F349)))</f>
        <v>#VALUE!</v>
      </c>
      <c r="O349" s="21" t="e">
        <f>IF(OR($B349="",O$3&lt;$D349+Настройки!$B$7),0,MAX(0,$E349-MAX(0,SUMIFS(Тех_Движение!$G$2:$G$5111,Тех_Движение!$D$2:$D$5111,$C349,Тех_Движение!$B$2:$B$5111,"&lt;="&amp;O$3)-$F349)))</f>
        <v>#VALUE!</v>
      </c>
      <c r="P349" s="21" t="e">
        <f>IF(OR($B349="",P$3&lt;$D349+Настройки!$B$7),0,MAX(0,$E349-MAX(0,SUMIFS(Тех_Движение!$G$2:$G$5111,Тех_Движение!$D$2:$D$5111,$C349,Тех_Движение!$B$2:$B$5111,"&lt;="&amp;P$3)-$F349)))</f>
        <v>#VALUE!</v>
      </c>
      <c r="Q349" s="21" t="e">
        <f>IF(OR($B349="",Q$3&lt;$D349+Настройки!$B$7),0,MAX(0,$E349-MAX(0,SUMIFS(Тех_Движение!$G$2:$G$5111,Тех_Движение!$D$2:$D$5111,$C349,Тех_Движение!$B$2:$B$5111,"&lt;="&amp;Q$3)-$F349)))</f>
        <v>#VALUE!</v>
      </c>
      <c r="R349" s="21" t="str">
        <f t="shared" si="16"/>
        <v/>
      </c>
      <c r="S349" s="23" t="str">
        <f>IF($B349="","",VLOOKUP($C349,Настройки!$A$11:$L$17,9,FALSE))</f>
        <v/>
      </c>
      <c r="T349" s="23" t="str">
        <f t="shared" si="17"/>
        <v/>
      </c>
    </row>
    <row r="350" spans="1:20" x14ac:dyDescent="0.3">
      <c r="A350" s="20">
        <f>Тех_Движение!$A$347</f>
        <v>346</v>
      </c>
      <c r="B350" s="20" t="str">
        <f>IF(Тех_Движение!$F$347&gt;0,Тех_Движение!$I$347,"")</f>
        <v/>
      </c>
      <c r="C350" s="20" t="str">
        <f>IF($B350="","",Тех_Движение!$D$347)</f>
        <v/>
      </c>
      <c r="D350" s="9" t="str">
        <f>IF($B350="","",Тех_Движение!$B$347)</f>
        <v/>
      </c>
      <c r="E350" s="21" t="str">
        <f>IF($B350="","",Тех_Движение!$F$347)</f>
        <v/>
      </c>
      <c r="F350" s="21" t="str">
        <f>IF($B350="","",SUMIFS($E$5:$E349,$C$5:$C349,$C350))</f>
        <v/>
      </c>
      <c r="G350" s="21" t="str">
        <f>IF($B350="","",MAX(0,$E350-MAX(0,SUMIFS(Тех_Движение!$G$2:$G$5111,Тех_Движение!$D$2:$D$5111,$C350,Тех_Движение!$B$2:$B$5111,"&lt;="&amp;Настройки!$B$5-1)-$F350)))</f>
        <v/>
      </c>
      <c r="H350" s="21" t="str">
        <f>IF($B350="","",IF(AND($D350&gt;=Настройки!$B$5,$D350&lt;=Настройки!$B$6),$E350,0))</f>
        <v/>
      </c>
      <c r="I350" s="21" t="str">
        <f t="shared" si="15"/>
        <v/>
      </c>
      <c r="J350" s="21" t="str">
        <f>IF($B350="","",MAX(0,$E350-MAX(0,SUMIFS(Тех_Движение!$G$2:$G$5111,Тех_Движение!$D$2:$D$5111,$C350,Тех_Движение!$B$2:$B$5111,"&lt;="&amp;Настройки!$B$6)-$F350)))</f>
        <v/>
      </c>
      <c r="K350" s="21" t="e">
        <f>IF(OR($B350="",K$3&lt;$D350+Настройки!$B$7),0,MAX(0,$E350-MAX(0,SUMIFS(Тех_Движение!$G$2:$G$5111,Тех_Движение!$D$2:$D$5111,$C350,Тех_Движение!$B$2:$B$5111,"&lt;="&amp;K$3)-$F350)))</f>
        <v>#VALUE!</v>
      </c>
      <c r="L350" s="21" t="e">
        <f>IF(OR($B350="",L$3&lt;$D350+Настройки!$B$7),0,MAX(0,$E350-MAX(0,SUMIFS(Тех_Движение!$G$2:$G$5111,Тех_Движение!$D$2:$D$5111,$C350,Тех_Движение!$B$2:$B$5111,"&lt;="&amp;L$3)-$F350)))</f>
        <v>#VALUE!</v>
      </c>
      <c r="M350" s="21" t="e">
        <f>IF(OR($B350="",M$3&lt;$D350+Настройки!$B$7),0,MAX(0,$E350-MAX(0,SUMIFS(Тех_Движение!$G$2:$G$5111,Тех_Движение!$D$2:$D$5111,$C350,Тех_Движение!$B$2:$B$5111,"&lt;="&amp;M$3)-$F350)))</f>
        <v>#VALUE!</v>
      </c>
      <c r="N350" s="21" t="e">
        <f>IF(OR($B350="",N$3&lt;$D350+Настройки!$B$7),0,MAX(0,$E350-MAX(0,SUMIFS(Тех_Движение!$G$2:$G$5111,Тех_Движение!$D$2:$D$5111,$C350,Тех_Движение!$B$2:$B$5111,"&lt;="&amp;N$3)-$F350)))</f>
        <v>#VALUE!</v>
      </c>
      <c r="O350" s="21" t="e">
        <f>IF(OR($B350="",O$3&lt;$D350+Настройки!$B$7),0,MAX(0,$E350-MAX(0,SUMIFS(Тех_Движение!$G$2:$G$5111,Тех_Движение!$D$2:$D$5111,$C350,Тех_Движение!$B$2:$B$5111,"&lt;="&amp;O$3)-$F350)))</f>
        <v>#VALUE!</v>
      </c>
      <c r="P350" s="21" t="e">
        <f>IF(OR($B350="",P$3&lt;$D350+Настройки!$B$7),0,MAX(0,$E350-MAX(0,SUMIFS(Тех_Движение!$G$2:$G$5111,Тех_Движение!$D$2:$D$5111,$C350,Тех_Движение!$B$2:$B$5111,"&lt;="&amp;P$3)-$F350)))</f>
        <v>#VALUE!</v>
      </c>
      <c r="Q350" s="21" t="e">
        <f>IF(OR($B350="",Q$3&lt;$D350+Настройки!$B$7),0,MAX(0,$E350-MAX(0,SUMIFS(Тех_Движение!$G$2:$G$5111,Тех_Движение!$D$2:$D$5111,$C350,Тех_Движение!$B$2:$B$5111,"&lt;="&amp;Q$3)-$F350)))</f>
        <v>#VALUE!</v>
      </c>
      <c r="R350" s="21" t="str">
        <f t="shared" si="16"/>
        <v/>
      </c>
      <c r="S350" s="23" t="str">
        <f>IF($B350="","",VLOOKUP($C350,Настройки!$A$11:$L$17,9,FALSE))</f>
        <v/>
      </c>
      <c r="T350" s="23" t="str">
        <f t="shared" si="17"/>
        <v/>
      </c>
    </row>
    <row r="351" spans="1:20" x14ac:dyDescent="0.3">
      <c r="A351" s="20">
        <f>Тех_Движение!$A$348</f>
        <v>347</v>
      </c>
      <c r="B351" s="20" t="str">
        <f>IF(Тех_Движение!$F$348&gt;0,Тех_Движение!$I$348,"")</f>
        <v/>
      </c>
      <c r="C351" s="20" t="str">
        <f>IF($B351="","",Тех_Движение!$D$348)</f>
        <v/>
      </c>
      <c r="D351" s="9" t="str">
        <f>IF($B351="","",Тех_Движение!$B$348)</f>
        <v/>
      </c>
      <c r="E351" s="21" t="str">
        <f>IF($B351="","",Тех_Движение!$F$348)</f>
        <v/>
      </c>
      <c r="F351" s="21" t="str">
        <f>IF($B351="","",SUMIFS($E$5:$E350,$C$5:$C350,$C351))</f>
        <v/>
      </c>
      <c r="G351" s="21" t="str">
        <f>IF($B351="","",MAX(0,$E351-MAX(0,SUMIFS(Тех_Движение!$G$2:$G$5111,Тех_Движение!$D$2:$D$5111,$C351,Тех_Движение!$B$2:$B$5111,"&lt;="&amp;Настройки!$B$5-1)-$F351)))</f>
        <v/>
      </c>
      <c r="H351" s="21" t="str">
        <f>IF($B351="","",IF(AND($D351&gt;=Настройки!$B$5,$D351&lt;=Настройки!$B$6),$E351,0))</f>
        <v/>
      </c>
      <c r="I351" s="21" t="str">
        <f t="shared" si="15"/>
        <v/>
      </c>
      <c r="J351" s="21" t="str">
        <f>IF($B351="","",MAX(0,$E351-MAX(0,SUMIFS(Тех_Движение!$G$2:$G$5111,Тех_Движение!$D$2:$D$5111,$C351,Тех_Движение!$B$2:$B$5111,"&lt;="&amp;Настройки!$B$6)-$F351)))</f>
        <v/>
      </c>
      <c r="K351" s="21" t="e">
        <f>IF(OR($B351="",K$3&lt;$D351+Настройки!$B$7),0,MAX(0,$E351-MAX(0,SUMIFS(Тех_Движение!$G$2:$G$5111,Тех_Движение!$D$2:$D$5111,$C351,Тех_Движение!$B$2:$B$5111,"&lt;="&amp;K$3)-$F351)))</f>
        <v>#VALUE!</v>
      </c>
      <c r="L351" s="21" t="e">
        <f>IF(OR($B351="",L$3&lt;$D351+Настройки!$B$7),0,MAX(0,$E351-MAX(0,SUMIFS(Тех_Движение!$G$2:$G$5111,Тех_Движение!$D$2:$D$5111,$C351,Тех_Движение!$B$2:$B$5111,"&lt;="&amp;L$3)-$F351)))</f>
        <v>#VALUE!</v>
      </c>
      <c r="M351" s="21" t="e">
        <f>IF(OR($B351="",M$3&lt;$D351+Настройки!$B$7),0,MAX(0,$E351-MAX(0,SUMIFS(Тех_Движение!$G$2:$G$5111,Тех_Движение!$D$2:$D$5111,$C351,Тех_Движение!$B$2:$B$5111,"&lt;="&amp;M$3)-$F351)))</f>
        <v>#VALUE!</v>
      </c>
      <c r="N351" s="21" t="e">
        <f>IF(OR($B351="",N$3&lt;$D351+Настройки!$B$7),0,MAX(0,$E351-MAX(0,SUMIFS(Тех_Движение!$G$2:$G$5111,Тех_Движение!$D$2:$D$5111,$C351,Тех_Движение!$B$2:$B$5111,"&lt;="&amp;N$3)-$F351)))</f>
        <v>#VALUE!</v>
      </c>
      <c r="O351" s="21" t="e">
        <f>IF(OR($B351="",O$3&lt;$D351+Настройки!$B$7),0,MAX(0,$E351-MAX(0,SUMIFS(Тех_Движение!$G$2:$G$5111,Тех_Движение!$D$2:$D$5111,$C351,Тех_Движение!$B$2:$B$5111,"&lt;="&amp;O$3)-$F351)))</f>
        <v>#VALUE!</v>
      </c>
      <c r="P351" s="21" t="e">
        <f>IF(OR($B351="",P$3&lt;$D351+Настройки!$B$7),0,MAX(0,$E351-MAX(0,SUMIFS(Тех_Движение!$G$2:$G$5111,Тех_Движение!$D$2:$D$5111,$C351,Тех_Движение!$B$2:$B$5111,"&lt;="&amp;P$3)-$F351)))</f>
        <v>#VALUE!</v>
      </c>
      <c r="Q351" s="21" t="e">
        <f>IF(OR($B351="",Q$3&lt;$D351+Настройки!$B$7),0,MAX(0,$E351-MAX(0,SUMIFS(Тех_Движение!$G$2:$G$5111,Тех_Движение!$D$2:$D$5111,$C351,Тех_Движение!$B$2:$B$5111,"&lt;="&amp;Q$3)-$F351)))</f>
        <v>#VALUE!</v>
      </c>
      <c r="R351" s="21" t="str">
        <f t="shared" si="16"/>
        <v/>
      </c>
      <c r="S351" s="23" t="str">
        <f>IF($B351="","",VLOOKUP($C351,Настройки!$A$11:$L$17,9,FALSE))</f>
        <v/>
      </c>
      <c r="T351" s="23" t="str">
        <f t="shared" si="17"/>
        <v/>
      </c>
    </row>
    <row r="352" spans="1:20" x14ac:dyDescent="0.3">
      <c r="A352" s="20">
        <f>Тех_Движение!$A$349</f>
        <v>348</v>
      </c>
      <c r="B352" s="20" t="str">
        <f>IF(Тех_Движение!$F$349&gt;0,Тех_Движение!$I$349,"")</f>
        <v/>
      </c>
      <c r="C352" s="20" t="str">
        <f>IF($B352="","",Тех_Движение!$D$349)</f>
        <v/>
      </c>
      <c r="D352" s="9" t="str">
        <f>IF($B352="","",Тех_Движение!$B$349)</f>
        <v/>
      </c>
      <c r="E352" s="21" t="str">
        <f>IF($B352="","",Тех_Движение!$F$349)</f>
        <v/>
      </c>
      <c r="F352" s="21" t="str">
        <f>IF($B352="","",SUMIFS($E$5:$E351,$C$5:$C351,$C352))</f>
        <v/>
      </c>
      <c r="G352" s="21" t="str">
        <f>IF($B352="","",MAX(0,$E352-MAX(0,SUMIFS(Тех_Движение!$G$2:$G$5111,Тех_Движение!$D$2:$D$5111,$C352,Тех_Движение!$B$2:$B$5111,"&lt;="&amp;Настройки!$B$5-1)-$F352)))</f>
        <v/>
      </c>
      <c r="H352" s="21" t="str">
        <f>IF($B352="","",IF(AND($D352&gt;=Настройки!$B$5,$D352&lt;=Настройки!$B$6),$E352,0))</f>
        <v/>
      </c>
      <c r="I352" s="21" t="str">
        <f t="shared" si="15"/>
        <v/>
      </c>
      <c r="J352" s="21" t="str">
        <f>IF($B352="","",MAX(0,$E352-MAX(0,SUMIFS(Тех_Движение!$G$2:$G$5111,Тех_Движение!$D$2:$D$5111,$C352,Тех_Движение!$B$2:$B$5111,"&lt;="&amp;Настройки!$B$6)-$F352)))</f>
        <v/>
      </c>
      <c r="K352" s="21" t="e">
        <f>IF(OR($B352="",K$3&lt;$D352+Настройки!$B$7),0,MAX(0,$E352-MAX(0,SUMIFS(Тех_Движение!$G$2:$G$5111,Тех_Движение!$D$2:$D$5111,$C352,Тех_Движение!$B$2:$B$5111,"&lt;="&amp;K$3)-$F352)))</f>
        <v>#VALUE!</v>
      </c>
      <c r="L352" s="21" t="e">
        <f>IF(OR($B352="",L$3&lt;$D352+Настройки!$B$7),0,MAX(0,$E352-MAX(0,SUMIFS(Тех_Движение!$G$2:$G$5111,Тех_Движение!$D$2:$D$5111,$C352,Тех_Движение!$B$2:$B$5111,"&lt;="&amp;L$3)-$F352)))</f>
        <v>#VALUE!</v>
      </c>
      <c r="M352" s="21" t="e">
        <f>IF(OR($B352="",M$3&lt;$D352+Настройки!$B$7),0,MAX(0,$E352-MAX(0,SUMIFS(Тех_Движение!$G$2:$G$5111,Тех_Движение!$D$2:$D$5111,$C352,Тех_Движение!$B$2:$B$5111,"&lt;="&amp;M$3)-$F352)))</f>
        <v>#VALUE!</v>
      </c>
      <c r="N352" s="21" t="e">
        <f>IF(OR($B352="",N$3&lt;$D352+Настройки!$B$7),0,MAX(0,$E352-MAX(0,SUMIFS(Тех_Движение!$G$2:$G$5111,Тех_Движение!$D$2:$D$5111,$C352,Тех_Движение!$B$2:$B$5111,"&lt;="&amp;N$3)-$F352)))</f>
        <v>#VALUE!</v>
      </c>
      <c r="O352" s="21" t="e">
        <f>IF(OR($B352="",O$3&lt;$D352+Настройки!$B$7),0,MAX(0,$E352-MAX(0,SUMIFS(Тех_Движение!$G$2:$G$5111,Тех_Движение!$D$2:$D$5111,$C352,Тех_Движение!$B$2:$B$5111,"&lt;="&amp;O$3)-$F352)))</f>
        <v>#VALUE!</v>
      </c>
      <c r="P352" s="21" t="e">
        <f>IF(OR($B352="",P$3&lt;$D352+Настройки!$B$7),0,MAX(0,$E352-MAX(0,SUMIFS(Тех_Движение!$G$2:$G$5111,Тех_Движение!$D$2:$D$5111,$C352,Тех_Движение!$B$2:$B$5111,"&lt;="&amp;P$3)-$F352)))</f>
        <v>#VALUE!</v>
      </c>
      <c r="Q352" s="21" t="e">
        <f>IF(OR($B352="",Q$3&lt;$D352+Настройки!$B$7),0,MAX(0,$E352-MAX(0,SUMIFS(Тех_Движение!$G$2:$G$5111,Тех_Движение!$D$2:$D$5111,$C352,Тех_Движение!$B$2:$B$5111,"&lt;="&amp;Q$3)-$F352)))</f>
        <v>#VALUE!</v>
      </c>
      <c r="R352" s="21" t="str">
        <f t="shared" si="16"/>
        <v/>
      </c>
      <c r="S352" s="23" t="str">
        <f>IF($B352="","",VLOOKUP($C352,Настройки!$A$11:$L$17,9,FALSE))</f>
        <v/>
      </c>
      <c r="T352" s="23" t="str">
        <f t="shared" si="17"/>
        <v/>
      </c>
    </row>
    <row r="353" spans="1:20" x14ac:dyDescent="0.3">
      <c r="A353" s="20">
        <f>Тех_Движение!$A$350</f>
        <v>349</v>
      </c>
      <c r="B353" s="20" t="str">
        <f>IF(Тех_Движение!$F$350&gt;0,Тех_Движение!$I$350,"")</f>
        <v/>
      </c>
      <c r="C353" s="20" t="str">
        <f>IF($B353="","",Тех_Движение!$D$350)</f>
        <v/>
      </c>
      <c r="D353" s="9" t="str">
        <f>IF($B353="","",Тех_Движение!$B$350)</f>
        <v/>
      </c>
      <c r="E353" s="21" t="str">
        <f>IF($B353="","",Тех_Движение!$F$350)</f>
        <v/>
      </c>
      <c r="F353" s="21" t="str">
        <f>IF($B353="","",SUMIFS($E$5:$E352,$C$5:$C352,$C353))</f>
        <v/>
      </c>
      <c r="G353" s="21" t="str">
        <f>IF($B353="","",MAX(0,$E353-MAX(0,SUMIFS(Тех_Движение!$G$2:$G$5111,Тех_Движение!$D$2:$D$5111,$C353,Тех_Движение!$B$2:$B$5111,"&lt;="&amp;Настройки!$B$5-1)-$F353)))</f>
        <v/>
      </c>
      <c r="H353" s="21" t="str">
        <f>IF($B353="","",IF(AND($D353&gt;=Настройки!$B$5,$D353&lt;=Настройки!$B$6),$E353,0))</f>
        <v/>
      </c>
      <c r="I353" s="21" t="str">
        <f t="shared" si="15"/>
        <v/>
      </c>
      <c r="J353" s="21" t="str">
        <f>IF($B353="","",MAX(0,$E353-MAX(0,SUMIFS(Тех_Движение!$G$2:$G$5111,Тех_Движение!$D$2:$D$5111,$C353,Тех_Движение!$B$2:$B$5111,"&lt;="&amp;Настройки!$B$6)-$F353)))</f>
        <v/>
      </c>
      <c r="K353" s="21" t="e">
        <f>IF(OR($B353="",K$3&lt;$D353+Настройки!$B$7),0,MAX(0,$E353-MAX(0,SUMIFS(Тех_Движение!$G$2:$G$5111,Тех_Движение!$D$2:$D$5111,$C353,Тех_Движение!$B$2:$B$5111,"&lt;="&amp;K$3)-$F353)))</f>
        <v>#VALUE!</v>
      </c>
      <c r="L353" s="21" t="e">
        <f>IF(OR($B353="",L$3&lt;$D353+Настройки!$B$7),0,MAX(0,$E353-MAX(0,SUMIFS(Тех_Движение!$G$2:$G$5111,Тех_Движение!$D$2:$D$5111,$C353,Тех_Движение!$B$2:$B$5111,"&lt;="&amp;L$3)-$F353)))</f>
        <v>#VALUE!</v>
      </c>
      <c r="M353" s="21" t="e">
        <f>IF(OR($B353="",M$3&lt;$D353+Настройки!$B$7),0,MAX(0,$E353-MAX(0,SUMIFS(Тех_Движение!$G$2:$G$5111,Тех_Движение!$D$2:$D$5111,$C353,Тех_Движение!$B$2:$B$5111,"&lt;="&amp;M$3)-$F353)))</f>
        <v>#VALUE!</v>
      </c>
      <c r="N353" s="21" t="e">
        <f>IF(OR($B353="",N$3&lt;$D353+Настройки!$B$7),0,MAX(0,$E353-MAX(0,SUMIFS(Тех_Движение!$G$2:$G$5111,Тех_Движение!$D$2:$D$5111,$C353,Тех_Движение!$B$2:$B$5111,"&lt;="&amp;N$3)-$F353)))</f>
        <v>#VALUE!</v>
      </c>
      <c r="O353" s="21" t="e">
        <f>IF(OR($B353="",O$3&lt;$D353+Настройки!$B$7),0,MAX(0,$E353-MAX(0,SUMIFS(Тех_Движение!$G$2:$G$5111,Тех_Движение!$D$2:$D$5111,$C353,Тех_Движение!$B$2:$B$5111,"&lt;="&amp;O$3)-$F353)))</f>
        <v>#VALUE!</v>
      </c>
      <c r="P353" s="21" t="e">
        <f>IF(OR($B353="",P$3&lt;$D353+Настройки!$B$7),0,MAX(0,$E353-MAX(0,SUMIFS(Тех_Движение!$G$2:$G$5111,Тех_Движение!$D$2:$D$5111,$C353,Тех_Движение!$B$2:$B$5111,"&lt;="&amp;P$3)-$F353)))</f>
        <v>#VALUE!</v>
      </c>
      <c r="Q353" s="21" t="e">
        <f>IF(OR($B353="",Q$3&lt;$D353+Настройки!$B$7),0,MAX(0,$E353-MAX(0,SUMIFS(Тех_Движение!$G$2:$G$5111,Тех_Движение!$D$2:$D$5111,$C353,Тех_Движение!$B$2:$B$5111,"&lt;="&amp;Q$3)-$F353)))</f>
        <v>#VALUE!</v>
      </c>
      <c r="R353" s="21" t="str">
        <f t="shared" si="16"/>
        <v/>
      </c>
      <c r="S353" s="23" t="str">
        <f>IF($B353="","",VLOOKUP($C353,Настройки!$A$11:$L$17,9,FALSE))</f>
        <v/>
      </c>
      <c r="T353" s="23" t="str">
        <f t="shared" si="17"/>
        <v/>
      </c>
    </row>
    <row r="354" spans="1:20" x14ac:dyDescent="0.3">
      <c r="A354" s="20">
        <f>Тех_Движение!$A$351</f>
        <v>350</v>
      </c>
      <c r="B354" s="20" t="str">
        <f>IF(Тех_Движение!$F$351&gt;0,Тех_Движение!$I$351,"")</f>
        <v/>
      </c>
      <c r="C354" s="20" t="str">
        <f>IF($B354="","",Тех_Движение!$D$351)</f>
        <v/>
      </c>
      <c r="D354" s="9" t="str">
        <f>IF($B354="","",Тех_Движение!$B$351)</f>
        <v/>
      </c>
      <c r="E354" s="21" t="str">
        <f>IF($B354="","",Тех_Движение!$F$351)</f>
        <v/>
      </c>
      <c r="F354" s="21" t="str">
        <f>IF($B354="","",SUMIFS($E$5:$E353,$C$5:$C353,$C354))</f>
        <v/>
      </c>
      <c r="G354" s="21" t="str">
        <f>IF($B354="","",MAX(0,$E354-MAX(0,SUMIFS(Тех_Движение!$G$2:$G$5111,Тех_Движение!$D$2:$D$5111,$C354,Тех_Движение!$B$2:$B$5111,"&lt;="&amp;Настройки!$B$5-1)-$F354)))</f>
        <v/>
      </c>
      <c r="H354" s="21" t="str">
        <f>IF($B354="","",IF(AND($D354&gt;=Настройки!$B$5,$D354&lt;=Настройки!$B$6),$E354,0))</f>
        <v/>
      </c>
      <c r="I354" s="21" t="str">
        <f t="shared" si="15"/>
        <v/>
      </c>
      <c r="J354" s="21" t="str">
        <f>IF($B354="","",MAX(0,$E354-MAX(0,SUMIFS(Тех_Движение!$G$2:$G$5111,Тех_Движение!$D$2:$D$5111,$C354,Тех_Движение!$B$2:$B$5111,"&lt;="&amp;Настройки!$B$6)-$F354)))</f>
        <v/>
      </c>
      <c r="K354" s="21" t="e">
        <f>IF(OR($B354="",K$3&lt;$D354+Настройки!$B$7),0,MAX(0,$E354-MAX(0,SUMIFS(Тех_Движение!$G$2:$G$5111,Тех_Движение!$D$2:$D$5111,$C354,Тех_Движение!$B$2:$B$5111,"&lt;="&amp;K$3)-$F354)))</f>
        <v>#VALUE!</v>
      </c>
      <c r="L354" s="21" t="e">
        <f>IF(OR($B354="",L$3&lt;$D354+Настройки!$B$7),0,MAX(0,$E354-MAX(0,SUMIFS(Тех_Движение!$G$2:$G$5111,Тех_Движение!$D$2:$D$5111,$C354,Тех_Движение!$B$2:$B$5111,"&lt;="&amp;L$3)-$F354)))</f>
        <v>#VALUE!</v>
      </c>
      <c r="M354" s="21" t="e">
        <f>IF(OR($B354="",M$3&lt;$D354+Настройки!$B$7),0,MAX(0,$E354-MAX(0,SUMIFS(Тех_Движение!$G$2:$G$5111,Тех_Движение!$D$2:$D$5111,$C354,Тех_Движение!$B$2:$B$5111,"&lt;="&amp;M$3)-$F354)))</f>
        <v>#VALUE!</v>
      </c>
      <c r="N354" s="21" t="e">
        <f>IF(OR($B354="",N$3&lt;$D354+Настройки!$B$7),0,MAX(0,$E354-MAX(0,SUMIFS(Тех_Движение!$G$2:$G$5111,Тех_Движение!$D$2:$D$5111,$C354,Тех_Движение!$B$2:$B$5111,"&lt;="&amp;N$3)-$F354)))</f>
        <v>#VALUE!</v>
      </c>
      <c r="O354" s="21" t="e">
        <f>IF(OR($B354="",O$3&lt;$D354+Настройки!$B$7),0,MAX(0,$E354-MAX(0,SUMIFS(Тех_Движение!$G$2:$G$5111,Тех_Движение!$D$2:$D$5111,$C354,Тех_Движение!$B$2:$B$5111,"&lt;="&amp;O$3)-$F354)))</f>
        <v>#VALUE!</v>
      </c>
      <c r="P354" s="21" t="e">
        <f>IF(OR($B354="",P$3&lt;$D354+Настройки!$B$7),0,MAX(0,$E354-MAX(0,SUMIFS(Тех_Движение!$G$2:$G$5111,Тех_Движение!$D$2:$D$5111,$C354,Тех_Движение!$B$2:$B$5111,"&lt;="&amp;P$3)-$F354)))</f>
        <v>#VALUE!</v>
      </c>
      <c r="Q354" s="21" t="e">
        <f>IF(OR($B354="",Q$3&lt;$D354+Настройки!$B$7),0,MAX(0,$E354-MAX(0,SUMIFS(Тех_Движение!$G$2:$G$5111,Тех_Движение!$D$2:$D$5111,$C354,Тех_Движение!$B$2:$B$5111,"&lt;="&amp;Q$3)-$F354)))</f>
        <v>#VALUE!</v>
      </c>
      <c r="R354" s="21" t="str">
        <f t="shared" si="16"/>
        <v/>
      </c>
      <c r="S354" s="23" t="str">
        <f>IF($B354="","",VLOOKUP($C354,Настройки!$A$11:$L$17,9,FALSE))</f>
        <v/>
      </c>
      <c r="T354" s="23" t="str">
        <f t="shared" si="17"/>
        <v/>
      </c>
    </row>
    <row r="355" spans="1:20" x14ac:dyDescent="0.3">
      <c r="A355" s="20">
        <f>Тех_Движение!$A$352</f>
        <v>351</v>
      </c>
      <c r="B355" s="20" t="str">
        <f>IF(Тех_Движение!$F$352&gt;0,Тех_Движение!$I$352,"")</f>
        <v/>
      </c>
      <c r="C355" s="20" t="str">
        <f>IF($B355="","",Тех_Движение!$D$352)</f>
        <v/>
      </c>
      <c r="D355" s="9" t="str">
        <f>IF($B355="","",Тех_Движение!$B$352)</f>
        <v/>
      </c>
      <c r="E355" s="21" t="str">
        <f>IF($B355="","",Тех_Движение!$F$352)</f>
        <v/>
      </c>
      <c r="F355" s="21" t="str">
        <f>IF($B355="","",SUMIFS($E$5:$E354,$C$5:$C354,$C355))</f>
        <v/>
      </c>
      <c r="G355" s="21" t="str">
        <f>IF($B355="","",MAX(0,$E355-MAX(0,SUMIFS(Тех_Движение!$G$2:$G$5111,Тех_Движение!$D$2:$D$5111,$C355,Тех_Движение!$B$2:$B$5111,"&lt;="&amp;Настройки!$B$5-1)-$F355)))</f>
        <v/>
      </c>
      <c r="H355" s="21" t="str">
        <f>IF($B355="","",IF(AND($D355&gt;=Настройки!$B$5,$D355&lt;=Настройки!$B$6),$E355,0))</f>
        <v/>
      </c>
      <c r="I355" s="21" t="str">
        <f t="shared" si="15"/>
        <v/>
      </c>
      <c r="J355" s="21" t="str">
        <f>IF($B355="","",MAX(0,$E355-MAX(0,SUMIFS(Тех_Движение!$G$2:$G$5111,Тех_Движение!$D$2:$D$5111,$C355,Тех_Движение!$B$2:$B$5111,"&lt;="&amp;Настройки!$B$6)-$F355)))</f>
        <v/>
      </c>
      <c r="K355" s="21" t="e">
        <f>IF(OR($B355="",K$3&lt;$D355+Настройки!$B$7),0,MAX(0,$E355-MAX(0,SUMIFS(Тех_Движение!$G$2:$G$5111,Тех_Движение!$D$2:$D$5111,$C355,Тех_Движение!$B$2:$B$5111,"&lt;="&amp;K$3)-$F355)))</f>
        <v>#VALUE!</v>
      </c>
      <c r="L355" s="21" t="e">
        <f>IF(OR($B355="",L$3&lt;$D355+Настройки!$B$7),0,MAX(0,$E355-MAX(0,SUMIFS(Тех_Движение!$G$2:$G$5111,Тех_Движение!$D$2:$D$5111,$C355,Тех_Движение!$B$2:$B$5111,"&lt;="&amp;L$3)-$F355)))</f>
        <v>#VALUE!</v>
      </c>
      <c r="M355" s="21" t="e">
        <f>IF(OR($B355="",M$3&lt;$D355+Настройки!$B$7),0,MAX(0,$E355-MAX(0,SUMIFS(Тех_Движение!$G$2:$G$5111,Тех_Движение!$D$2:$D$5111,$C355,Тех_Движение!$B$2:$B$5111,"&lt;="&amp;M$3)-$F355)))</f>
        <v>#VALUE!</v>
      </c>
      <c r="N355" s="21" t="e">
        <f>IF(OR($B355="",N$3&lt;$D355+Настройки!$B$7),0,MAX(0,$E355-MAX(0,SUMIFS(Тех_Движение!$G$2:$G$5111,Тех_Движение!$D$2:$D$5111,$C355,Тех_Движение!$B$2:$B$5111,"&lt;="&amp;N$3)-$F355)))</f>
        <v>#VALUE!</v>
      </c>
      <c r="O355" s="21" t="e">
        <f>IF(OR($B355="",O$3&lt;$D355+Настройки!$B$7),0,MAX(0,$E355-MAX(0,SUMIFS(Тех_Движение!$G$2:$G$5111,Тех_Движение!$D$2:$D$5111,$C355,Тех_Движение!$B$2:$B$5111,"&lt;="&amp;O$3)-$F355)))</f>
        <v>#VALUE!</v>
      </c>
      <c r="P355" s="21" t="e">
        <f>IF(OR($B355="",P$3&lt;$D355+Настройки!$B$7),0,MAX(0,$E355-MAX(0,SUMIFS(Тех_Движение!$G$2:$G$5111,Тех_Движение!$D$2:$D$5111,$C355,Тех_Движение!$B$2:$B$5111,"&lt;="&amp;P$3)-$F355)))</f>
        <v>#VALUE!</v>
      </c>
      <c r="Q355" s="21" t="e">
        <f>IF(OR($B355="",Q$3&lt;$D355+Настройки!$B$7),0,MAX(0,$E355-MAX(0,SUMIFS(Тех_Движение!$G$2:$G$5111,Тех_Движение!$D$2:$D$5111,$C355,Тех_Движение!$B$2:$B$5111,"&lt;="&amp;Q$3)-$F355)))</f>
        <v>#VALUE!</v>
      </c>
      <c r="R355" s="21" t="str">
        <f t="shared" si="16"/>
        <v/>
      </c>
      <c r="S355" s="23" t="str">
        <f>IF($B355="","",VLOOKUP($C355,Настройки!$A$11:$L$17,9,FALSE))</f>
        <v/>
      </c>
      <c r="T355" s="23" t="str">
        <f t="shared" si="17"/>
        <v/>
      </c>
    </row>
    <row r="356" spans="1:20" x14ac:dyDescent="0.3">
      <c r="A356" s="20">
        <f>Тех_Движение!$A$353</f>
        <v>352</v>
      </c>
      <c r="B356" s="20" t="str">
        <f>IF(Тех_Движение!$F$353&gt;0,Тех_Движение!$I$353,"")</f>
        <v/>
      </c>
      <c r="C356" s="20" t="str">
        <f>IF($B356="","",Тех_Движение!$D$353)</f>
        <v/>
      </c>
      <c r="D356" s="9" t="str">
        <f>IF($B356="","",Тех_Движение!$B$353)</f>
        <v/>
      </c>
      <c r="E356" s="21" t="str">
        <f>IF($B356="","",Тех_Движение!$F$353)</f>
        <v/>
      </c>
      <c r="F356" s="21" t="str">
        <f>IF($B356="","",SUMIFS($E$5:$E355,$C$5:$C355,$C356))</f>
        <v/>
      </c>
      <c r="G356" s="21" t="str">
        <f>IF($B356="","",MAX(0,$E356-MAX(0,SUMIFS(Тех_Движение!$G$2:$G$5111,Тех_Движение!$D$2:$D$5111,$C356,Тех_Движение!$B$2:$B$5111,"&lt;="&amp;Настройки!$B$5-1)-$F356)))</f>
        <v/>
      </c>
      <c r="H356" s="21" t="str">
        <f>IF($B356="","",IF(AND($D356&gt;=Настройки!$B$5,$D356&lt;=Настройки!$B$6),$E356,0))</f>
        <v/>
      </c>
      <c r="I356" s="21" t="str">
        <f t="shared" si="15"/>
        <v/>
      </c>
      <c r="J356" s="21" t="str">
        <f>IF($B356="","",MAX(0,$E356-MAX(0,SUMIFS(Тех_Движение!$G$2:$G$5111,Тех_Движение!$D$2:$D$5111,$C356,Тех_Движение!$B$2:$B$5111,"&lt;="&amp;Настройки!$B$6)-$F356)))</f>
        <v/>
      </c>
      <c r="K356" s="21" t="e">
        <f>IF(OR($B356="",K$3&lt;$D356+Настройки!$B$7),0,MAX(0,$E356-MAX(0,SUMIFS(Тех_Движение!$G$2:$G$5111,Тех_Движение!$D$2:$D$5111,$C356,Тех_Движение!$B$2:$B$5111,"&lt;="&amp;K$3)-$F356)))</f>
        <v>#VALUE!</v>
      </c>
      <c r="L356" s="21" t="e">
        <f>IF(OR($B356="",L$3&lt;$D356+Настройки!$B$7),0,MAX(0,$E356-MAX(0,SUMIFS(Тех_Движение!$G$2:$G$5111,Тех_Движение!$D$2:$D$5111,$C356,Тех_Движение!$B$2:$B$5111,"&lt;="&amp;L$3)-$F356)))</f>
        <v>#VALUE!</v>
      </c>
      <c r="M356" s="21" t="e">
        <f>IF(OR($B356="",M$3&lt;$D356+Настройки!$B$7),0,MAX(0,$E356-MAX(0,SUMIFS(Тех_Движение!$G$2:$G$5111,Тех_Движение!$D$2:$D$5111,$C356,Тех_Движение!$B$2:$B$5111,"&lt;="&amp;M$3)-$F356)))</f>
        <v>#VALUE!</v>
      </c>
      <c r="N356" s="21" t="e">
        <f>IF(OR($B356="",N$3&lt;$D356+Настройки!$B$7),0,MAX(0,$E356-MAX(0,SUMIFS(Тех_Движение!$G$2:$G$5111,Тех_Движение!$D$2:$D$5111,$C356,Тех_Движение!$B$2:$B$5111,"&lt;="&amp;N$3)-$F356)))</f>
        <v>#VALUE!</v>
      </c>
      <c r="O356" s="21" t="e">
        <f>IF(OR($B356="",O$3&lt;$D356+Настройки!$B$7),0,MAX(0,$E356-MAX(0,SUMIFS(Тех_Движение!$G$2:$G$5111,Тех_Движение!$D$2:$D$5111,$C356,Тех_Движение!$B$2:$B$5111,"&lt;="&amp;O$3)-$F356)))</f>
        <v>#VALUE!</v>
      </c>
      <c r="P356" s="21" t="e">
        <f>IF(OR($B356="",P$3&lt;$D356+Настройки!$B$7),0,MAX(0,$E356-MAX(0,SUMIFS(Тех_Движение!$G$2:$G$5111,Тех_Движение!$D$2:$D$5111,$C356,Тех_Движение!$B$2:$B$5111,"&lt;="&amp;P$3)-$F356)))</f>
        <v>#VALUE!</v>
      </c>
      <c r="Q356" s="21" t="e">
        <f>IF(OR($B356="",Q$3&lt;$D356+Настройки!$B$7),0,MAX(0,$E356-MAX(0,SUMIFS(Тех_Движение!$G$2:$G$5111,Тех_Движение!$D$2:$D$5111,$C356,Тех_Движение!$B$2:$B$5111,"&lt;="&amp;Q$3)-$F356)))</f>
        <v>#VALUE!</v>
      </c>
      <c r="R356" s="21" t="str">
        <f t="shared" si="16"/>
        <v/>
      </c>
      <c r="S356" s="23" t="str">
        <f>IF($B356="","",VLOOKUP($C356,Настройки!$A$11:$L$17,9,FALSE))</f>
        <v/>
      </c>
      <c r="T356" s="23" t="str">
        <f t="shared" si="17"/>
        <v/>
      </c>
    </row>
    <row r="357" spans="1:20" x14ac:dyDescent="0.3">
      <c r="A357" s="20">
        <f>Тех_Движение!$A$354</f>
        <v>353</v>
      </c>
      <c r="B357" s="20" t="str">
        <f>IF(Тех_Движение!$F$354&gt;0,Тех_Движение!$I$354,"")</f>
        <v/>
      </c>
      <c r="C357" s="20" t="str">
        <f>IF($B357="","",Тех_Движение!$D$354)</f>
        <v/>
      </c>
      <c r="D357" s="9" t="str">
        <f>IF($B357="","",Тех_Движение!$B$354)</f>
        <v/>
      </c>
      <c r="E357" s="21" t="str">
        <f>IF($B357="","",Тех_Движение!$F$354)</f>
        <v/>
      </c>
      <c r="F357" s="21" t="str">
        <f>IF($B357="","",SUMIFS($E$5:$E356,$C$5:$C356,$C357))</f>
        <v/>
      </c>
      <c r="G357" s="21" t="str">
        <f>IF($B357="","",MAX(0,$E357-MAX(0,SUMIFS(Тех_Движение!$G$2:$G$5111,Тех_Движение!$D$2:$D$5111,$C357,Тех_Движение!$B$2:$B$5111,"&lt;="&amp;Настройки!$B$5-1)-$F357)))</f>
        <v/>
      </c>
      <c r="H357" s="21" t="str">
        <f>IF($B357="","",IF(AND($D357&gt;=Настройки!$B$5,$D357&lt;=Настройки!$B$6),$E357,0))</f>
        <v/>
      </c>
      <c r="I357" s="21" t="str">
        <f t="shared" si="15"/>
        <v/>
      </c>
      <c r="J357" s="21" t="str">
        <f>IF($B357="","",MAX(0,$E357-MAX(0,SUMIFS(Тех_Движение!$G$2:$G$5111,Тех_Движение!$D$2:$D$5111,$C357,Тех_Движение!$B$2:$B$5111,"&lt;="&amp;Настройки!$B$6)-$F357)))</f>
        <v/>
      </c>
      <c r="K357" s="21" t="e">
        <f>IF(OR($B357="",K$3&lt;$D357+Настройки!$B$7),0,MAX(0,$E357-MAX(0,SUMIFS(Тех_Движение!$G$2:$G$5111,Тех_Движение!$D$2:$D$5111,$C357,Тех_Движение!$B$2:$B$5111,"&lt;="&amp;K$3)-$F357)))</f>
        <v>#VALUE!</v>
      </c>
      <c r="L357" s="21" t="e">
        <f>IF(OR($B357="",L$3&lt;$D357+Настройки!$B$7),0,MAX(0,$E357-MAX(0,SUMIFS(Тех_Движение!$G$2:$G$5111,Тех_Движение!$D$2:$D$5111,$C357,Тех_Движение!$B$2:$B$5111,"&lt;="&amp;L$3)-$F357)))</f>
        <v>#VALUE!</v>
      </c>
      <c r="M357" s="21" t="e">
        <f>IF(OR($B357="",M$3&lt;$D357+Настройки!$B$7),0,MAX(0,$E357-MAX(0,SUMIFS(Тех_Движение!$G$2:$G$5111,Тех_Движение!$D$2:$D$5111,$C357,Тех_Движение!$B$2:$B$5111,"&lt;="&amp;M$3)-$F357)))</f>
        <v>#VALUE!</v>
      </c>
      <c r="N357" s="21" t="e">
        <f>IF(OR($B357="",N$3&lt;$D357+Настройки!$B$7),0,MAX(0,$E357-MAX(0,SUMIFS(Тех_Движение!$G$2:$G$5111,Тех_Движение!$D$2:$D$5111,$C357,Тех_Движение!$B$2:$B$5111,"&lt;="&amp;N$3)-$F357)))</f>
        <v>#VALUE!</v>
      </c>
      <c r="O357" s="21" t="e">
        <f>IF(OR($B357="",O$3&lt;$D357+Настройки!$B$7),0,MAX(0,$E357-MAX(0,SUMIFS(Тех_Движение!$G$2:$G$5111,Тех_Движение!$D$2:$D$5111,$C357,Тех_Движение!$B$2:$B$5111,"&lt;="&amp;O$3)-$F357)))</f>
        <v>#VALUE!</v>
      </c>
      <c r="P357" s="21" t="e">
        <f>IF(OR($B357="",P$3&lt;$D357+Настройки!$B$7),0,MAX(0,$E357-MAX(0,SUMIFS(Тех_Движение!$G$2:$G$5111,Тех_Движение!$D$2:$D$5111,$C357,Тех_Движение!$B$2:$B$5111,"&lt;="&amp;P$3)-$F357)))</f>
        <v>#VALUE!</v>
      </c>
      <c r="Q357" s="21" t="e">
        <f>IF(OR($B357="",Q$3&lt;$D357+Настройки!$B$7),0,MAX(0,$E357-MAX(0,SUMIFS(Тех_Движение!$G$2:$G$5111,Тех_Движение!$D$2:$D$5111,$C357,Тех_Движение!$B$2:$B$5111,"&lt;="&amp;Q$3)-$F357)))</f>
        <v>#VALUE!</v>
      </c>
      <c r="R357" s="21" t="str">
        <f t="shared" si="16"/>
        <v/>
      </c>
      <c r="S357" s="23" t="str">
        <f>IF($B357="","",VLOOKUP($C357,Настройки!$A$11:$L$17,9,FALSE))</f>
        <v/>
      </c>
      <c r="T357" s="23" t="str">
        <f t="shared" si="17"/>
        <v/>
      </c>
    </row>
    <row r="358" spans="1:20" x14ac:dyDescent="0.3">
      <c r="A358" s="20">
        <f>Тех_Движение!$A$355</f>
        <v>354</v>
      </c>
      <c r="B358" s="20" t="str">
        <f>IF(Тех_Движение!$F$355&gt;0,Тех_Движение!$I$355,"")</f>
        <v/>
      </c>
      <c r="C358" s="20" t="str">
        <f>IF($B358="","",Тех_Движение!$D$355)</f>
        <v/>
      </c>
      <c r="D358" s="9" t="str">
        <f>IF($B358="","",Тех_Движение!$B$355)</f>
        <v/>
      </c>
      <c r="E358" s="21" t="str">
        <f>IF($B358="","",Тех_Движение!$F$355)</f>
        <v/>
      </c>
      <c r="F358" s="21" t="str">
        <f>IF($B358="","",SUMIFS($E$5:$E357,$C$5:$C357,$C358))</f>
        <v/>
      </c>
      <c r="G358" s="21" t="str">
        <f>IF($B358="","",MAX(0,$E358-MAX(0,SUMIFS(Тех_Движение!$G$2:$G$5111,Тех_Движение!$D$2:$D$5111,$C358,Тех_Движение!$B$2:$B$5111,"&lt;="&amp;Настройки!$B$5-1)-$F358)))</f>
        <v/>
      </c>
      <c r="H358" s="21" t="str">
        <f>IF($B358="","",IF(AND($D358&gt;=Настройки!$B$5,$D358&lt;=Настройки!$B$6),$E358,0))</f>
        <v/>
      </c>
      <c r="I358" s="21" t="str">
        <f t="shared" si="15"/>
        <v/>
      </c>
      <c r="J358" s="21" t="str">
        <f>IF($B358="","",MAX(0,$E358-MAX(0,SUMIFS(Тех_Движение!$G$2:$G$5111,Тех_Движение!$D$2:$D$5111,$C358,Тех_Движение!$B$2:$B$5111,"&lt;="&amp;Настройки!$B$6)-$F358)))</f>
        <v/>
      </c>
      <c r="K358" s="21" t="e">
        <f>IF(OR($B358="",K$3&lt;$D358+Настройки!$B$7),0,MAX(0,$E358-MAX(0,SUMIFS(Тех_Движение!$G$2:$G$5111,Тех_Движение!$D$2:$D$5111,$C358,Тех_Движение!$B$2:$B$5111,"&lt;="&amp;K$3)-$F358)))</f>
        <v>#VALUE!</v>
      </c>
      <c r="L358" s="21" t="e">
        <f>IF(OR($B358="",L$3&lt;$D358+Настройки!$B$7),0,MAX(0,$E358-MAX(0,SUMIFS(Тех_Движение!$G$2:$G$5111,Тех_Движение!$D$2:$D$5111,$C358,Тех_Движение!$B$2:$B$5111,"&lt;="&amp;L$3)-$F358)))</f>
        <v>#VALUE!</v>
      </c>
      <c r="M358" s="21" t="e">
        <f>IF(OR($B358="",M$3&lt;$D358+Настройки!$B$7),0,MAX(0,$E358-MAX(0,SUMIFS(Тех_Движение!$G$2:$G$5111,Тех_Движение!$D$2:$D$5111,$C358,Тех_Движение!$B$2:$B$5111,"&lt;="&amp;M$3)-$F358)))</f>
        <v>#VALUE!</v>
      </c>
      <c r="N358" s="21" t="e">
        <f>IF(OR($B358="",N$3&lt;$D358+Настройки!$B$7),0,MAX(0,$E358-MAX(0,SUMIFS(Тех_Движение!$G$2:$G$5111,Тех_Движение!$D$2:$D$5111,$C358,Тех_Движение!$B$2:$B$5111,"&lt;="&amp;N$3)-$F358)))</f>
        <v>#VALUE!</v>
      </c>
      <c r="O358" s="21" t="e">
        <f>IF(OR($B358="",O$3&lt;$D358+Настройки!$B$7),0,MAX(0,$E358-MAX(0,SUMIFS(Тех_Движение!$G$2:$G$5111,Тех_Движение!$D$2:$D$5111,$C358,Тех_Движение!$B$2:$B$5111,"&lt;="&amp;O$3)-$F358)))</f>
        <v>#VALUE!</v>
      </c>
      <c r="P358" s="21" t="e">
        <f>IF(OR($B358="",P$3&lt;$D358+Настройки!$B$7),0,MAX(0,$E358-MAX(0,SUMIFS(Тех_Движение!$G$2:$G$5111,Тех_Движение!$D$2:$D$5111,$C358,Тех_Движение!$B$2:$B$5111,"&lt;="&amp;P$3)-$F358)))</f>
        <v>#VALUE!</v>
      </c>
      <c r="Q358" s="21" t="e">
        <f>IF(OR($B358="",Q$3&lt;$D358+Настройки!$B$7),0,MAX(0,$E358-MAX(0,SUMIFS(Тех_Движение!$G$2:$G$5111,Тех_Движение!$D$2:$D$5111,$C358,Тех_Движение!$B$2:$B$5111,"&lt;="&amp;Q$3)-$F358)))</f>
        <v>#VALUE!</v>
      </c>
      <c r="R358" s="21" t="str">
        <f t="shared" si="16"/>
        <v/>
      </c>
      <c r="S358" s="23" t="str">
        <f>IF($B358="","",VLOOKUP($C358,Настройки!$A$11:$L$17,9,FALSE))</f>
        <v/>
      </c>
      <c r="T358" s="23" t="str">
        <f t="shared" si="17"/>
        <v/>
      </c>
    </row>
    <row r="359" spans="1:20" x14ac:dyDescent="0.3">
      <c r="A359" s="20">
        <f>Тех_Движение!$A$356</f>
        <v>355</v>
      </c>
      <c r="B359" s="20" t="str">
        <f>IF(Тех_Движение!$F$356&gt;0,Тех_Движение!$I$356,"")</f>
        <v/>
      </c>
      <c r="C359" s="20" t="str">
        <f>IF($B359="","",Тех_Движение!$D$356)</f>
        <v/>
      </c>
      <c r="D359" s="9" t="str">
        <f>IF($B359="","",Тех_Движение!$B$356)</f>
        <v/>
      </c>
      <c r="E359" s="21" t="str">
        <f>IF($B359="","",Тех_Движение!$F$356)</f>
        <v/>
      </c>
      <c r="F359" s="21" t="str">
        <f>IF($B359="","",SUMIFS($E$5:$E358,$C$5:$C358,$C359))</f>
        <v/>
      </c>
      <c r="G359" s="21" t="str">
        <f>IF($B359="","",MAX(0,$E359-MAX(0,SUMIFS(Тех_Движение!$G$2:$G$5111,Тех_Движение!$D$2:$D$5111,$C359,Тех_Движение!$B$2:$B$5111,"&lt;="&amp;Настройки!$B$5-1)-$F359)))</f>
        <v/>
      </c>
      <c r="H359" s="21" t="str">
        <f>IF($B359="","",IF(AND($D359&gt;=Настройки!$B$5,$D359&lt;=Настройки!$B$6),$E359,0))</f>
        <v/>
      </c>
      <c r="I359" s="21" t="str">
        <f t="shared" si="15"/>
        <v/>
      </c>
      <c r="J359" s="21" t="str">
        <f>IF($B359="","",MAX(0,$E359-MAX(0,SUMIFS(Тех_Движение!$G$2:$G$5111,Тех_Движение!$D$2:$D$5111,$C359,Тех_Движение!$B$2:$B$5111,"&lt;="&amp;Настройки!$B$6)-$F359)))</f>
        <v/>
      </c>
      <c r="K359" s="21" t="e">
        <f>IF(OR($B359="",K$3&lt;$D359+Настройки!$B$7),0,MAX(0,$E359-MAX(0,SUMIFS(Тех_Движение!$G$2:$G$5111,Тех_Движение!$D$2:$D$5111,$C359,Тех_Движение!$B$2:$B$5111,"&lt;="&amp;K$3)-$F359)))</f>
        <v>#VALUE!</v>
      </c>
      <c r="L359" s="21" t="e">
        <f>IF(OR($B359="",L$3&lt;$D359+Настройки!$B$7),0,MAX(0,$E359-MAX(0,SUMIFS(Тех_Движение!$G$2:$G$5111,Тех_Движение!$D$2:$D$5111,$C359,Тех_Движение!$B$2:$B$5111,"&lt;="&amp;L$3)-$F359)))</f>
        <v>#VALUE!</v>
      </c>
      <c r="M359" s="21" t="e">
        <f>IF(OR($B359="",M$3&lt;$D359+Настройки!$B$7),0,MAX(0,$E359-MAX(0,SUMIFS(Тех_Движение!$G$2:$G$5111,Тех_Движение!$D$2:$D$5111,$C359,Тех_Движение!$B$2:$B$5111,"&lt;="&amp;M$3)-$F359)))</f>
        <v>#VALUE!</v>
      </c>
      <c r="N359" s="21" t="e">
        <f>IF(OR($B359="",N$3&lt;$D359+Настройки!$B$7),0,MAX(0,$E359-MAX(0,SUMIFS(Тех_Движение!$G$2:$G$5111,Тех_Движение!$D$2:$D$5111,$C359,Тех_Движение!$B$2:$B$5111,"&lt;="&amp;N$3)-$F359)))</f>
        <v>#VALUE!</v>
      </c>
      <c r="O359" s="21" t="e">
        <f>IF(OR($B359="",O$3&lt;$D359+Настройки!$B$7),0,MAX(0,$E359-MAX(0,SUMIFS(Тех_Движение!$G$2:$G$5111,Тех_Движение!$D$2:$D$5111,$C359,Тех_Движение!$B$2:$B$5111,"&lt;="&amp;O$3)-$F359)))</f>
        <v>#VALUE!</v>
      </c>
      <c r="P359" s="21" t="e">
        <f>IF(OR($B359="",P$3&lt;$D359+Настройки!$B$7),0,MAX(0,$E359-MAX(0,SUMIFS(Тех_Движение!$G$2:$G$5111,Тех_Движение!$D$2:$D$5111,$C359,Тех_Движение!$B$2:$B$5111,"&lt;="&amp;P$3)-$F359)))</f>
        <v>#VALUE!</v>
      </c>
      <c r="Q359" s="21" t="e">
        <f>IF(OR($B359="",Q$3&lt;$D359+Настройки!$B$7),0,MAX(0,$E359-MAX(0,SUMIFS(Тех_Движение!$G$2:$G$5111,Тех_Движение!$D$2:$D$5111,$C359,Тех_Движение!$B$2:$B$5111,"&lt;="&amp;Q$3)-$F359)))</f>
        <v>#VALUE!</v>
      </c>
      <c r="R359" s="21" t="str">
        <f t="shared" si="16"/>
        <v/>
      </c>
      <c r="S359" s="23" t="str">
        <f>IF($B359="","",VLOOKUP($C359,Настройки!$A$11:$L$17,9,FALSE))</f>
        <v/>
      </c>
      <c r="T359" s="23" t="str">
        <f t="shared" si="17"/>
        <v/>
      </c>
    </row>
    <row r="360" spans="1:20" x14ac:dyDescent="0.3">
      <c r="A360" s="20">
        <f>Тех_Движение!$A$357</f>
        <v>356</v>
      </c>
      <c r="B360" s="20" t="str">
        <f>IF(Тех_Движение!$F$357&gt;0,Тех_Движение!$I$357,"")</f>
        <v/>
      </c>
      <c r="C360" s="20" t="str">
        <f>IF($B360="","",Тех_Движение!$D$357)</f>
        <v/>
      </c>
      <c r="D360" s="9" t="str">
        <f>IF($B360="","",Тех_Движение!$B$357)</f>
        <v/>
      </c>
      <c r="E360" s="21" t="str">
        <f>IF($B360="","",Тех_Движение!$F$357)</f>
        <v/>
      </c>
      <c r="F360" s="21" t="str">
        <f>IF($B360="","",SUMIFS($E$5:$E359,$C$5:$C359,$C360))</f>
        <v/>
      </c>
      <c r="G360" s="21" t="str">
        <f>IF($B360="","",MAX(0,$E360-MAX(0,SUMIFS(Тех_Движение!$G$2:$G$5111,Тех_Движение!$D$2:$D$5111,$C360,Тех_Движение!$B$2:$B$5111,"&lt;="&amp;Настройки!$B$5-1)-$F360)))</f>
        <v/>
      </c>
      <c r="H360" s="21" t="str">
        <f>IF($B360="","",IF(AND($D360&gt;=Настройки!$B$5,$D360&lt;=Настройки!$B$6),$E360,0))</f>
        <v/>
      </c>
      <c r="I360" s="21" t="str">
        <f t="shared" si="15"/>
        <v/>
      </c>
      <c r="J360" s="21" t="str">
        <f>IF($B360="","",MAX(0,$E360-MAX(0,SUMIFS(Тех_Движение!$G$2:$G$5111,Тех_Движение!$D$2:$D$5111,$C360,Тех_Движение!$B$2:$B$5111,"&lt;="&amp;Настройки!$B$6)-$F360)))</f>
        <v/>
      </c>
      <c r="K360" s="21" t="e">
        <f>IF(OR($B360="",K$3&lt;$D360+Настройки!$B$7),0,MAX(0,$E360-MAX(0,SUMIFS(Тех_Движение!$G$2:$G$5111,Тех_Движение!$D$2:$D$5111,$C360,Тех_Движение!$B$2:$B$5111,"&lt;="&amp;K$3)-$F360)))</f>
        <v>#VALUE!</v>
      </c>
      <c r="L360" s="21" t="e">
        <f>IF(OR($B360="",L$3&lt;$D360+Настройки!$B$7),0,MAX(0,$E360-MAX(0,SUMIFS(Тех_Движение!$G$2:$G$5111,Тех_Движение!$D$2:$D$5111,$C360,Тех_Движение!$B$2:$B$5111,"&lt;="&amp;L$3)-$F360)))</f>
        <v>#VALUE!</v>
      </c>
      <c r="M360" s="21" t="e">
        <f>IF(OR($B360="",M$3&lt;$D360+Настройки!$B$7),0,MAX(0,$E360-MAX(0,SUMIFS(Тех_Движение!$G$2:$G$5111,Тех_Движение!$D$2:$D$5111,$C360,Тех_Движение!$B$2:$B$5111,"&lt;="&amp;M$3)-$F360)))</f>
        <v>#VALUE!</v>
      </c>
      <c r="N360" s="21" t="e">
        <f>IF(OR($B360="",N$3&lt;$D360+Настройки!$B$7),0,MAX(0,$E360-MAX(0,SUMIFS(Тех_Движение!$G$2:$G$5111,Тех_Движение!$D$2:$D$5111,$C360,Тех_Движение!$B$2:$B$5111,"&lt;="&amp;N$3)-$F360)))</f>
        <v>#VALUE!</v>
      </c>
      <c r="O360" s="21" t="e">
        <f>IF(OR($B360="",O$3&lt;$D360+Настройки!$B$7),0,MAX(0,$E360-MAX(0,SUMIFS(Тех_Движение!$G$2:$G$5111,Тех_Движение!$D$2:$D$5111,$C360,Тех_Движение!$B$2:$B$5111,"&lt;="&amp;O$3)-$F360)))</f>
        <v>#VALUE!</v>
      </c>
      <c r="P360" s="21" t="e">
        <f>IF(OR($B360="",P$3&lt;$D360+Настройки!$B$7),0,MAX(0,$E360-MAX(0,SUMIFS(Тех_Движение!$G$2:$G$5111,Тех_Движение!$D$2:$D$5111,$C360,Тех_Движение!$B$2:$B$5111,"&lt;="&amp;P$3)-$F360)))</f>
        <v>#VALUE!</v>
      </c>
      <c r="Q360" s="21" t="e">
        <f>IF(OR($B360="",Q$3&lt;$D360+Настройки!$B$7),0,MAX(0,$E360-MAX(0,SUMIFS(Тех_Движение!$G$2:$G$5111,Тех_Движение!$D$2:$D$5111,$C360,Тех_Движение!$B$2:$B$5111,"&lt;="&amp;Q$3)-$F360)))</f>
        <v>#VALUE!</v>
      </c>
      <c r="R360" s="21" t="str">
        <f t="shared" si="16"/>
        <v/>
      </c>
      <c r="S360" s="23" t="str">
        <f>IF($B360="","",VLOOKUP($C360,Настройки!$A$11:$L$17,9,FALSE))</f>
        <v/>
      </c>
      <c r="T360" s="23" t="str">
        <f t="shared" si="17"/>
        <v/>
      </c>
    </row>
    <row r="361" spans="1:20" x14ac:dyDescent="0.3">
      <c r="A361" s="20">
        <f>Тех_Движение!$A$358</f>
        <v>357</v>
      </c>
      <c r="B361" s="20" t="str">
        <f>IF(Тех_Движение!$F$358&gt;0,Тех_Движение!$I$358,"")</f>
        <v/>
      </c>
      <c r="C361" s="20" t="str">
        <f>IF($B361="","",Тех_Движение!$D$358)</f>
        <v/>
      </c>
      <c r="D361" s="9" t="str">
        <f>IF($B361="","",Тех_Движение!$B$358)</f>
        <v/>
      </c>
      <c r="E361" s="21" t="str">
        <f>IF($B361="","",Тех_Движение!$F$358)</f>
        <v/>
      </c>
      <c r="F361" s="21" t="str">
        <f>IF($B361="","",SUMIFS($E$5:$E360,$C$5:$C360,$C361))</f>
        <v/>
      </c>
      <c r="G361" s="21" t="str">
        <f>IF($B361="","",MAX(0,$E361-MAX(0,SUMIFS(Тех_Движение!$G$2:$G$5111,Тех_Движение!$D$2:$D$5111,$C361,Тех_Движение!$B$2:$B$5111,"&lt;="&amp;Настройки!$B$5-1)-$F361)))</f>
        <v/>
      </c>
      <c r="H361" s="21" t="str">
        <f>IF($B361="","",IF(AND($D361&gt;=Настройки!$B$5,$D361&lt;=Настройки!$B$6),$E361,0))</f>
        <v/>
      </c>
      <c r="I361" s="21" t="str">
        <f t="shared" si="15"/>
        <v/>
      </c>
      <c r="J361" s="21" t="str">
        <f>IF($B361="","",MAX(0,$E361-MAX(0,SUMIFS(Тех_Движение!$G$2:$G$5111,Тех_Движение!$D$2:$D$5111,$C361,Тех_Движение!$B$2:$B$5111,"&lt;="&amp;Настройки!$B$6)-$F361)))</f>
        <v/>
      </c>
      <c r="K361" s="21" t="e">
        <f>IF(OR($B361="",K$3&lt;$D361+Настройки!$B$7),0,MAX(0,$E361-MAX(0,SUMIFS(Тех_Движение!$G$2:$G$5111,Тех_Движение!$D$2:$D$5111,$C361,Тех_Движение!$B$2:$B$5111,"&lt;="&amp;K$3)-$F361)))</f>
        <v>#VALUE!</v>
      </c>
      <c r="L361" s="21" t="e">
        <f>IF(OR($B361="",L$3&lt;$D361+Настройки!$B$7),0,MAX(0,$E361-MAX(0,SUMIFS(Тех_Движение!$G$2:$G$5111,Тех_Движение!$D$2:$D$5111,$C361,Тех_Движение!$B$2:$B$5111,"&lt;="&amp;L$3)-$F361)))</f>
        <v>#VALUE!</v>
      </c>
      <c r="M361" s="21" t="e">
        <f>IF(OR($B361="",M$3&lt;$D361+Настройки!$B$7),0,MAX(0,$E361-MAX(0,SUMIFS(Тех_Движение!$G$2:$G$5111,Тех_Движение!$D$2:$D$5111,$C361,Тех_Движение!$B$2:$B$5111,"&lt;="&amp;M$3)-$F361)))</f>
        <v>#VALUE!</v>
      </c>
      <c r="N361" s="21" t="e">
        <f>IF(OR($B361="",N$3&lt;$D361+Настройки!$B$7),0,MAX(0,$E361-MAX(0,SUMIFS(Тех_Движение!$G$2:$G$5111,Тех_Движение!$D$2:$D$5111,$C361,Тех_Движение!$B$2:$B$5111,"&lt;="&amp;N$3)-$F361)))</f>
        <v>#VALUE!</v>
      </c>
      <c r="O361" s="21" t="e">
        <f>IF(OR($B361="",O$3&lt;$D361+Настройки!$B$7),0,MAX(0,$E361-MAX(0,SUMIFS(Тех_Движение!$G$2:$G$5111,Тех_Движение!$D$2:$D$5111,$C361,Тех_Движение!$B$2:$B$5111,"&lt;="&amp;O$3)-$F361)))</f>
        <v>#VALUE!</v>
      </c>
      <c r="P361" s="21" t="e">
        <f>IF(OR($B361="",P$3&lt;$D361+Настройки!$B$7),0,MAX(0,$E361-MAX(0,SUMIFS(Тех_Движение!$G$2:$G$5111,Тех_Движение!$D$2:$D$5111,$C361,Тех_Движение!$B$2:$B$5111,"&lt;="&amp;P$3)-$F361)))</f>
        <v>#VALUE!</v>
      </c>
      <c r="Q361" s="21" t="e">
        <f>IF(OR($B361="",Q$3&lt;$D361+Настройки!$B$7),0,MAX(0,$E361-MAX(0,SUMIFS(Тех_Движение!$G$2:$G$5111,Тех_Движение!$D$2:$D$5111,$C361,Тех_Движение!$B$2:$B$5111,"&lt;="&amp;Q$3)-$F361)))</f>
        <v>#VALUE!</v>
      </c>
      <c r="R361" s="21" t="str">
        <f t="shared" si="16"/>
        <v/>
      </c>
      <c r="S361" s="23" t="str">
        <f>IF($B361="","",VLOOKUP($C361,Настройки!$A$11:$L$17,9,FALSE))</f>
        <v/>
      </c>
      <c r="T361" s="23" t="str">
        <f t="shared" si="17"/>
        <v/>
      </c>
    </row>
    <row r="362" spans="1:20" x14ac:dyDescent="0.3">
      <c r="A362" s="20">
        <f>Тех_Движение!$A$359</f>
        <v>358</v>
      </c>
      <c r="B362" s="20" t="str">
        <f>IF(Тех_Движение!$F$359&gt;0,Тех_Движение!$I$359,"")</f>
        <v/>
      </c>
      <c r="C362" s="20" t="str">
        <f>IF($B362="","",Тех_Движение!$D$359)</f>
        <v/>
      </c>
      <c r="D362" s="9" t="str">
        <f>IF($B362="","",Тех_Движение!$B$359)</f>
        <v/>
      </c>
      <c r="E362" s="21" t="str">
        <f>IF($B362="","",Тех_Движение!$F$359)</f>
        <v/>
      </c>
      <c r="F362" s="21" t="str">
        <f>IF($B362="","",SUMIFS($E$5:$E361,$C$5:$C361,$C362))</f>
        <v/>
      </c>
      <c r="G362" s="21" t="str">
        <f>IF($B362="","",MAX(0,$E362-MAX(0,SUMIFS(Тех_Движение!$G$2:$G$5111,Тех_Движение!$D$2:$D$5111,$C362,Тех_Движение!$B$2:$B$5111,"&lt;="&amp;Настройки!$B$5-1)-$F362)))</f>
        <v/>
      </c>
      <c r="H362" s="21" t="str">
        <f>IF($B362="","",IF(AND($D362&gt;=Настройки!$B$5,$D362&lt;=Настройки!$B$6),$E362,0))</f>
        <v/>
      </c>
      <c r="I362" s="21" t="str">
        <f t="shared" si="15"/>
        <v/>
      </c>
      <c r="J362" s="21" t="str">
        <f>IF($B362="","",MAX(0,$E362-MAX(0,SUMIFS(Тех_Движение!$G$2:$G$5111,Тех_Движение!$D$2:$D$5111,$C362,Тех_Движение!$B$2:$B$5111,"&lt;="&amp;Настройки!$B$6)-$F362)))</f>
        <v/>
      </c>
      <c r="K362" s="21" t="e">
        <f>IF(OR($B362="",K$3&lt;$D362+Настройки!$B$7),0,MAX(0,$E362-MAX(0,SUMIFS(Тех_Движение!$G$2:$G$5111,Тех_Движение!$D$2:$D$5111,$C362,Тех_Движение!$B$2:$B$5111,"&lt;="&amp;K$3)-$F362)))</f>
        <v>#VALUE!</v>
      </c>
      <c r="L362" s="21" t="e">
        <f>IF(OR($B362="",L$3&lt;$D362+Настройки!$B$7),0,MAX(0,$E362-MAX(0,SUMIFS(Тех_Движение!$G$2:$G$5111,Тех_Движение!$D$2:$D$5111,$C362,Тех_Движение!$B$2:$B$5111,"&lt;="&amp;L$3)-$F362)))</f>
        <v>#VALUE!</v>
      </c>
      <c r="M362" s="21" t="e">
        <f>IF(OR($B362="",M$3&lt;$D362+Настройки!$B$7),0,MAX(0,$E362-MAX(0,SUMIFS(Тех_Движение!$G$2:$G$5111,Тех_Движение!$D$2:$D$5111,$C362,Тех_Движение!$B$2:$B$5111,"&lt;="&amp;M$3)-$F362)))</f>
        <v>#VALUE!</v>
      </c>
      <c r="N362" s="21" t="e">
        <f>IF(OR($B362="",N$3&lt;$D362+Настройки!$B$7),0,MAX(0,$E362-MAX(0,SUMIFS(Тех_Движение!$G$2:$G$5111,Тех_Движение!$D$2:$D$5111,$C362,Тех_Движение!$B$2:$B$5111,"&lt;="&amp;N$3)-$F362)))</f>
        <v>#VALUE!</v>
      </c>
      <c r="O362" s="21" t="e">
        <f>IF(OR($B362="",O$3&lt;$D362+Настройки!$B$7),0,MAX(0,$E362-MAX(0,SUMIFS(Тех_Движение!$G$2:$G$5111,Тех_Движение!$D$2:$D$5111,$C362,Тех_Движение!$B$2:$B$5111,"&lt;="&amp;O$3)-$F362)))</f>
        <v>#VALUE!</v>
      </c>
      <c r="P362" s="21" t="e">
        <f>IF(OR($B362="",P$3&lt;$D362+Настройки!$B$7),0,MAX(0,$E362-MAX(0,SUMIFS(Тех_Движение!$G$2:$G$5111,Тех_Движение!$D$2:$D$5111,$C362,Тех_Движение!$B$2:$B$5111,"&lt;="&amp;P$3)-$F362)))</f>
        <v>#VALUE!</v>
      </c>
      <c r="Q362" s="21" t="e">
        <f>IF(OR($B362="",Q$3&lt;$D362+Настройки!$B$7),0,MAX(0,$E362-MAX(0,SUMIFS(Тех_Движение!$G$2:$G$5111,Тех_Движение!$D$2:$D$5111,$C362,Тех_Движение!$B$2:$B$5111,"&lt;="&amp;Q$3)-$F362)))</f>
        <v>#VALUE!</v>
      </c>
      <c r="R362" s="21" t="str">
        <f t="shared" si="16"/>
        <v/>
      </c>
      <c r="S362" s="23" t="str">
        <f>IF($B362="","",VLOOKUP($C362,Настройки!$A$11:$L$17,9,FALSE))</f>
        <v/>
      </c>
      <c r="T362" s="23" t="str">
        <f t="shared" si="17"/>
        <v/>
      </c>
    </row>
    <row r="363" spans="1:20" x14ac:dyDescent="0.3">
      <c r="A363" s="20">
        <f>Тех_Движение!$A$360</f>
        <v>359</v>
      </c>
      <c r="B363" s="20" t="str">
        <f>IF(Тех_Движение!$F$360&gt;0,Тех_Движение!$I$360,"")</f>
        <v/>
      </c>
      <c r="C363" s="20" t="str">
        <f>IF($B363="","",Тех_Движение!$D$360)</f>
        <v/>
      </c>
      <c r="D363" s="9" t="str">
        <f>IF($B363="","",Тех_Движение!$B$360)</f>
        <v/>
      </c>
      <c r="E363" s="21" t="str">
        <f>IF($B363="","",Тех_Движение!$F$360)</f>
        <v/>
      </c>
      <c r="F363" s="21" t="str">
        <f>IF($B363="","",SUMIFS($E$5:$E362,$C$5:$C362,$C363))</f>
        <v/>
      </c>
      <c r="G363" s="21" t="str">
        <f>IF($B363="","",MAX(0,$E363-MAX(0,SUMIFS(Тех_Движение!$G$2:$G$5111,Тех_Движение!$D$2:$D$5111,$C363,Тех_Движение!$B$2:$B$5111,"&lt;="&amp;Настройки!$B$5-1)-$F363)))</f>
        <v/>
      </c>
      <c r="H363" s="21" t="str">
        <f>IF($B363="","",IF(AND($D363&gt;=Настройки!$B$5,$D363&lt;=Настройки!$B$6),$E363,0))</f>
        <v/>
      </c>
      <c r="I363" s="21" t="str">
        <f t="shared" si="15"/>
        <v/>
      </c>
      <c r="J363" s="21" t="str">
        <f>IF($B363="","",MAX(0,$E363-MAX(0,SUMIFS(Тех_Движение!$G$2:$G$5111,Тех_Движение!$D$2:$D$5111,$C363,Тех_Движение!$B$2:$B$5111,"&lt;="&amp;Настройки!$B$6)-$F363)))</f>
        <v/>
      </c>
      <c r="K363" s="21" t="e">
        <f>IF(OR($B363="",K$3&lt;$D363+Настройки!$B$7),0,MAX(0,$E363-MAX(0,SUMIFS(Тех_Движение!$G$2:$G$5111,Тех_Движение!$D$2:$D$5111,$C363,Тех_Движение!$B$2:$B$5111,"&lt;="&amp;K$3)-$F363)))</f>
        <v>#VALUE!</v>
      </c>
      <c r="L363" s="21" t="e">
        <f>IF(OR($B363="",L$3&lt;$D363+Настройки!$B$7),0,MAX(0,$E363-MAX(0,SUMIFS(Тех_Движение!$G$2:$G$5111,Тех_Движение!$D$2:$D$5111,$C363,Тех_Движение!$B$2:$B$5111,"&lt;="&amp;L$3)-$F363)))</f>
        <v>#VALUE!</v>
      </c>
      <c r="M363" s="21" t="e">
        <f>IF(OR($B363="",M$3&lt;$D363+Настройки!$B$7),0,MAX(0,$E363-MAX(0,SUMIFS(Тех_Движение!$G$2:$G$5111,Тех_Движение!$D$2:$D$5111,$C363,Тех_Движение!$B$2:$B$5111,"&lt;="&amp;M$3)-$F363)))</f>
        <v>#VALUE!</v>
      </c>
      <c r="N363" s="21" t="e">
        <f>IF(OR($B363="",N$3&lt;$D363+Настройки!$B$7),0,MAX(0,$E363-MAX(0,SUMIFS(Тех_Движение!$G$2:$G$5111,Тех_Движение!$D$2:$D$5111,$C363,Тех_Движение!$B$2:$B$5111,"&lt;="&amp;N$3)-$F363)))</f>
        <v>#VALUE!</v>
      </c>
      <c r="O363" s="21" t="e">
        <f>IF(OR($B363="",O$3&lt;$D363+Настройки!$B$7),0,MAX(0,$E363-MAX(0,SUMIFS(Тех_Движение!$G$2:$G$5111,Тех_Движение!$D$2:$D$5111,$C363,Тех_Движение!$B$2:$B$5111,"&lt;="&amp;O$3)-$F363)))</f>
        <v>#VALUE!</v>
      </c>
      <c r="P363" s="21" t="e">
        <f>IF(OR($B363="",P$3&lt;$D363+Настройки!$B$7),0,MAX(0,$E363-MAX(0,SUMIFS(Тех_Движение!$G$2:$G$5111,Тех_Движение!$D$2:$D$5111,$C363,Тех_Движение!$B$2:$B$5111,"&lt;="&amp;P$3)-$F363)))</f>
        <v>#VALUE!</v>
      </c>
      <c r="Q363" s="21" t="e">
        <f>IF(OR($B363="",Q$3&lt;$D363+Настройки!$B$7),0,MAX(0,$E363-MAX(0,SUMIFS(Тех_Движение!$G$2:$G$5111,Тех_Движение!$D$2:$D$5111,$C363,Тех_Движение!$B$2:$B$5111,"&lt;="&amp;Q$3)-$F363)))</f>
        <v>#VALUE!</v>
      </c>
      <c r="R363" s="21" t="str">
        <f t="shared" si="16"/>
        <v/>
      </c>
      <c r="S363" s="23" t="str">
        <f>IF($B363="","",VLOOKUP($C363,Настройки!$A$11:$L$17,9,FALSE))</f>
        <v/>
      </c>
      <c r="T363" s="23" t="str">
        <f t="shared" si="17"/>
        <v/>
      </c>
    </row>
    <row r="364" spans="1:20" x14ac:dyDescent="0.3">
      <c r="A364" s="20">
        <f>Тех_Движение!$A$361</f>
        <v>360</v>
      </c>
      <c r="B364" s="20" t="str">
        <f>IF(Тех_Движение!$F$361&gt;0,Тех_Движение!$I$361,"")</f>
        <v/>
      </c>
      <c r="C364" s="20" t="str">
        <f>IF($B364="","",Тех_Движение!$D$361)</f>
        <v/>
      </c>
      <c r="D364" s="9" t="str">
        <f>IF($B364="","",Тех_Движение!$B$361)</f>
        <v/>
      </c>
      <c r="E364" s="21" t="str">
        <f>IF($B364="","",Тех_Движение!$F$361)</f>
        <v/>
      </c>
      <c r="F364" s="21" t="str">
        <f>IF($B364="","",SUMIFS($E$5:$E363,$C$5:$C363,$C364))</f>
        <v/>
      </c>
      <c r="G364" s="21" t="str">
        <f>IF($B364="","",MAX(0,$E364-MAX(0,SUMIFS(Тех_Движение!$G$2:$G$5111,Тех_Движение!$D$2:$D$5111,$C364,Тех_Движение!$B$2:$B$5111,"&lt;="&amp;Настройки!$B$5-1)-$F364)))</f>
        <v/>
      </c>
      <c r="H364" s="21" t="str">
        <f>IF($B364="","",IF(AND($D364&gt;=Настройки!$B$5,$D364&lt;=Настройки!$B$6),$E364,0))</f>
        <v/>
      </c>
      <c r="I364" s="21" t="str">
        <f t="shared" si="15"/>
        <v/>
      </c>
      <c r="J364" s="21" t="str">
        <f>IF($B364="","",MAX(0,$E364-MAX(0,SUMIFS(Тех_Движение!$G$2:$G$5111,Тех_Движение!$D$2:$D$5111,$C364,Тех_Движение!$B$2:$B$5111,"&lt;="&amp;Настройки!$B$6)-$F364)))</f>
        <v/>
      </c>
      <c r="K364" s="21" t="e">
        <f>IF(OR($B364="",K$3&lt;$D364+Настройки!$B$7),0,MAX(0,$E364-MAX(0,SUMIFS(Тех_Движение!$G$2:$G$5111,Тех_Движение!$D$2:$D$5111,$C364,Тех_Движение!$B$2:$B$5111,"&lt;="&amp;K$3)-$F364)))</f>
        <v>#VALUE!</v>
      </c>
      <c r="L364" s="21" t="e">
        <f>IF(OR($B364="",L$3&lt;$D364+Настройки!$B$7),0,MAX(0,$E364-MAX(0,SUMIFS(Тех_Движение!$G$2:$G$5111,Тех_Движение!$D$2:$D$5111,$C364,Тех_Движение!$B$2:$B$5111,"&lt;="&amp;L$3)-$F364)))</f>
        <v>#VALUE!</v>
      </c>
      <c r="M364" s="21" t="e">
        <f>IF(OR($B364="",M$3&lt;$D364+Настройки!$B$7),0,MAX(0,$E364-MAX(0,SUMIFS(Тех_Движение!$G$2:$G$5111,Тех_Движение!$D$2:$D$5111,$C364,Тех_Движение!$B$2:$B$5111,"&lt;="&amp;M$3)-$F364)))</f>
        <v>#VALUE!</v>
      </c>
      <c r="N364" s="21" t="e">
        <f>IF(OR($B364="",N$3&lt;$D364+Настройки!$B$7),0,MAX(0,$E364-MAX(0,SUMIFS(Тех_Движение!$G$2:$G$5111,Тех_Движение!$D$2:$D$5111,$C364,Тех_Движение!$B$2:$B$5111,"&lt;="&amp;N$3)-$F364)))</f>
        <v>#VALUE!</v>
      </c>
      <c r="O364" s="21" t="e">
        <f>IF(OR($B364="",O$3&lt;$D364+Настройки!$B$7),0,MAX(0,$E364-MAX(0,SUMIFS(Тех_Движение!$G$2:$G$5111,Тех_Движение!$D$2:$D$5111,$C364,Тех_Движение!$B$2:$B$5111,"&lt;="&amp;O$3)-$F364)))</f>
        <v>#VALUE!</v>
      </c>
      <c r="P364" s="21" t="e">
        <f>IF(OR($B364="",P$3&lt;$D364+Настройки!$B$7),0,MAX(0,$E364-MAX(0,SUMIFS(Тех_Движение!$G$2:$G$5111,Тех_Движение!$D$2:$D$5111,$C364,Тех_Движение!$B$2:$B$5111,"&lt;="&amp;P$3)-$F364)))</f>
        <v>#VALUE!</v>
      </c>
      <c r="Q364" s="21" t="e">
        <f>IF(OR($B364="",Q$3&lt;$D364+Настройки!$B$7),0,MAX(0,$E364-MAX(0,SUMIFS(Тех_Движение!$G$2:$G$5111,Тех_Движение!$D$2:$D$5111,$C364,Тех_Движение!$B$2:$B$5111,"&lt;="&amp;Q$3)-$F364)))</f>
        <v>#VALUE!</v>
      </c>
      <c r="R364" s="21" t="str">
        <f t="shared" si="16"/>
        <v/>
      </c>
      <c r="S364" s="23" t="str">
        <f>IF($B364="","",VLOOKUP($C364,Настройки!$A$11:$L$17,9,FALSE))</f>
        <v/>
      </c>
      <c r="T364" s="23" t="str">
        <f t="shared" si="17"/>
        <v/>
      </c>
    </row>
    <row r="365" spans="1:20" x14ac:dyDescent="0.3">
      <c r="A365" s="20">
        <f>Тех_Движение!$A$362</f>
        <v>361</v>
      </c>
      <c r="B365" s="20" t="str">
        <f>IF(Тех_Движение!$F$362&gt;0,Тех_Движение!$I$362,"")</f>
        <v/>
      </c>
      <c r="C365" s="20" t="str">
        <f>IF($B365="","",Тех_Движение!$D$362)</f>
        <v/>
      </c>
      <c r="D365" s="9" t="str">
        <f>IF($B365="","",Тех_Движение!$B$362)</f>
        <v/>
      </c>
      <c r="E365" s="21" t="str">
        <f>IF($B365="","",Тех_Движение!$F$362)</f>
        <v/>
      </c>
      <c r="F365" s="21" t="str">
        <f>IF($B365="","",SUMIFS($E$5:$E364,$C$5:$C364,$C365))</f>
        <v/>
      </c>
      <c r="G365" s="21" t="str">
        <f>IF($B365="","",MAX(0,$E365-MAX(0,SUMIFS(Тех_Движение!$G$2:$G$5111,Тех_Движение!$D$2:$D$5111,$C365,Тех_Движение!$B$2:$B$5111,"&lt;="&amp;Настройки!$B$5-1)-$F365)))</f>
        <v/>
      </c>
      <c r="H365" s="21" t="str">
        <f>IF($B365="","",IF(AND($D365&gt;=Настройки!$B$5,$D365&lt;=Настройки!$B$6),$E365,0))</f>
        <v/>
      </c>
      <c r="I365" s="21" t="str">
        <f t="shared" si="15"/>
        <v/>
      </c>
      <c r="J365" s="21" t="str">
        <f>IF($B365="","",MAX(0,$E365-MAX(0,SUMIFS(Тех_Движение!$G$2:$G$5111,Тех_Движение!$D$2:$D$5111,$C365,Тех_Движение!$B$2:$B$5111,"&lt;="&amp;Настройки!$B$6)-$F365)))</f>
        <v/>
      </c>
      <c r="K365" s="21" t="e">
        <f>IF(OR($B365="",K$3&lt;$D365+Настройки!$B$7),0,MAX(0,$E365-MAX(0,SUMIFS(Тех_Движение!$G$2:$G$5111,Тех_Движение!$D$2:$D$5111,$C365,Тех_Движение!$B$2:$B$5111,"&lt;="&amp;K$3)-$F365)))</f>
        <v>#VALUE!</v>
      </c>
      <c r="L365" s="21" t="e">
        <f>IF(OR($B365="",L$3&lt;$D365+Настройки!$B$7),0,MAX(0,$E365-MAX(0,SUMIFS(Тех_Движение!$G$2:$G$5111,Тех_Движение!$D$2:$D$5111,$C365,Тех_Движение!$B$2:$B$5111,"&lt;="&amp;L$3)-$F365)))</f>
        <v>#VALUE!</v>
      </c>
      <c r="M365" s="21" t="e">
        <f>IF(OR($B365="",M$3&lt;$D365+Настройки!$B$7),0,MAX(0,$E365-MAX(0,SUMIFS(Тех_Движение!$G$2:$G$5111,Тех_Движение!$D$2:$D$5111,$C365,Тех_Движение!$B$2:$B$5111,"&lt;="&amp;M$3)-$F365)))</f>
        <v>#VALUE!</v>
      </c>
      <c r="N365" s="21" t="e">
        <f>IF(OR($B365="",N$3&lt;$D365+Настройки!$B$7),0,MAX(0,$E365-MAX(0,SUMIFS(Тех_Движение!$G$2:$G$5111,Тех_Движение!$D$2:$D$5111,$C365,Тех_Движение!$B$2:$B$5111,"&lt;="&amp;N$3)-$F365)))</f>
        <v>#VALUE!</v>
      </c>
      <c r="O365" s="21" t="e">
        <f>IF(OR($B365="",O$3&lt;$D365+Настройки!$B$7),0,MAX(0,$E365-MAX(0,SUMIFS(Тех_Движение!$G$2:$G$5111,Тех_Движение!$D$2:$D$5111,$C365,Тех_Движение!$B$2:$B$5111,"&lt;="&amp;O$3)-$F365)))</f>
        <v>#VALUE!</v>
      </c>
      <c r="P365" s="21" t="e">
        <f>IF(OR($B365="",P$3&lt;$D365+Настройки!$B$7),0,MAX(0,$E365-MAX(0,SUMIFS(Тех_Движение!$G$2:$G$5111,Тех_Движение!$D$2:$D$5111,$C365,Тех_Движение!$B$2:$B$5111,"&lt;="&amp;P$3)-$F365)))</f>
        <v>#VALUE!</v>
      </c>
      <c r="Q365" s="21" t="e">
        <f>IF(OR($B365="",Q$3&lt;$D365+Настройки!$B$7),0,MAX(0,$E365-MAX(0,SUMIFS(Тех_Движение!$G$2:$G$5111,Тех_Движение!$D$2:$D$5111,$C365,Тех_Движение!$B$2:$B$5111,"&lt;="&amp;Q$3)-$F365)))</f>
        <v>#VALUE!</v>
      </c>
      <c r="R365" s="21" t="str">
        <f t="shared" si="16"/>
        <v/>
      </c>
      <c r="S365" s="23" t="str">
        <f>IF($B365="","",VLOOKUP($C365,Настройки!$A$11:$L$17,9,FALSE))</f>
        <v/>
      </c>
      <c r="T365" s="23" t="str">
        <f t="shared" si="17"/>
        <v/>
      </c>
    </row>
    <row r="366" spans="1:20" x14ac:dyDescent="0.3">
      <c r="A366" s="20">
        <f>Тех_Движение!$A$363</f>
        <v>362</v>
      </c>
      <c r="B366" s="20" t="str">
        <f>IF(Тех_Движение!$F$363&gt;0,Тех_Движение!$I$363,"")</f>
        <v/>
      </c>
      <c r="C366" s="20" t="str">
        <f>IF($B366="","",Тех_Движение!$D$363)</f>
        <v/>
      </c>
      <c r="D366" s="9" t="str">
        <f>IF($B366="","",Тех_Движение!$B$363)</f>
        <v/>
      </c>
      <c r="E366" s="21" t="str">
        <f>IF($B366="","",Тех_Движение!$F$363)</f>
        <v/>
      </c>
      <c r="F366" s="21" t="str">
        <f>IF($B366="","",SUMIFS($E$5:$E365,$C$5:$C365,$C366))</f>
        <v/>
      </c>
      <c r="G366" s="21" t="str">
        <f>IF($B366="","",MAX(0,$E366-MAX(0,SUMIFS(Тех_Движение!$G$2:$G$5111,Тех_Движение!$D$2:$D$5111,$C366,Тех_Движение!$B$2:$B$5111,"&lt;="&amp;Настройки!$B$5-1)-$F366)))</f>
        <v/>
      </c>
      <c r="H366" s="21" t="str">
        <f>IF($B366="","",IF(AND($D366&gt;=Настройки!$B$5,$D366&lt;=Настройки!$B$6),$E366,0))</f>
        <v/>
      </c>
      <c r="I366" s="21" t="str">
        <f t="shared" si="15"/>
        <v/>
      </c>
      <c r="J366" s="21" t="str">
        <f>IF($B366="","",MAX(0,$E366-MAX(0,SUMIFS(Тех_Движение!$G$2:$G$5111,Тех_Движение!$D$2:$D$5111,$C366,Тех_Движение!$B$2:$B$5111,"&lt;="&amp;Настройки!$B$6)-$F366)))</f>
        <v/>
      </c>
      <c r="K366" s="21" t="e">
        <f>IF(OR($B366="",K$3&lt;$D366+Настройки!$B$7),0,MAX(0,$E366-MAX(0,SUMIFS(Тех_Движение!$G$2:$G$5111,Тех_Движение!$D$2:$D$5111,$C366,Тех_Движение!$B$2:$B$5111,"&lt;="&amp;K$3)-$F366)))</f>
        <v>#VALUE!</v>
      </c>
      <c r="L366" s="21" t="e">
        <f>IF(OR($B366="",L$3&lt;$D366+Настройки!$B$7),0,MAX(0,$E366-MAX(0,SUMIFS(Тех_Движение!$G$2:$G$5111,Тех_Движение!$D$2:$D$5111,$C366,Тех_Движение!$B$2:$B$5111,"&lt;="&amp;L$3)-$F366)))</f>
        <v>#VALUE!</v>
      </c>
      <c r="M366" s="21" t="e">
        <f>IF(OR($B366="",M$3&lt;$D366+Настройки!$B$7),0,MAX(0,$E366-MAX(0,SUMIFS(Тех_Движение!$G$2:$G$5111,Тех_Движение!$D$2:$D$5111,$C366,Тех_Движение!$B$2:$B$5111,"&lt;="&amp;M$3)-$F366)))</f>
        <v>#VALUE!</v>
      </c>
      <c r="N366" s="21" t="e">
        <f>IF(OR($B366="",N$3&lt;$D366+Настройки!$B$7),0,MAX(0,$E366-MAX(0,SUMIFS(Тех_Движение!$G$2:$G$5111,Тех_Движение!$D$2:$D$5111,$C366,Тех_Движение!$B$2:$B$5111,"&lt;="&amp;N$3)-$F366)))</f>
        <v>#VALUE!</v>
      </c>
      <c r="O366" s="21" t="e">
        <f>IF(OR($B366="",O$3&lt;$D366+Настройки!$B$7),0,MAX(0,$E366-MAX(0,SUMIFS(Тех_Движение!$G$2:$G$5111,Тех_Движение!$D$2:$D$5111,$C366,Тех_Движение!$B$2:$B$5111,"&lt;="&amp;O$3)-$F366)))</f>
        <v>#VALUE!</v>
      </c>
      <c r="P366" s="21" t="e">
        <f>IF(OR($B366="",P$3&lt;$D366+Настройки!$B$7),0,MAX(0,$E366-MAX(0,SUMIFS(Тех_Движение!$G$2:$G$5111,Тех_Движение!$D$2:$D$5111,$C366,Тех_Движение!$B$2:$B$5111,"&lt;="&amp;P$3)-$F366)))</f>
        <v>#VALUE!</v>
      </c>
      <c r="Q366" s="21" t="e">
        <f>IF(OR($B366="",Q$3&lt;$D366+Настройки!$B$7),0,MAX(0,$E366-MAX(0,SUMIFS(Тех_Движение!$G$2:$G$5111,Тех_Движение!$D$2:$D$5111,$C366,Тех_Движение!$B$2:$B$5111,"&lt;="&amp;Q$3)-$F366)))</f>
        <v>#VALUE!</v>
      </c>
      <c r="R366" s="21" t="str">
        <f t="shared" si="16"/>
        <v/>
      </c>
      <c r="S366" s="23" t="str">
        <f>IF($B366="","",VLOOKUP($C366,Настройки!$A$11:$L$17,9,FALSE))</f>
        <v/>
      </c>
      <c r="T366" s="23" t="str">
        <f t="shared" si="17"/>
        <v/>
      </c>
    </row>
    <row r="367" spans="1:20" x14ac:dyDescent="0.3">
      <c r="A367" s="20">
        <f>Тех_Движение!$A$364</f>
        <v>363</v>
      </c>
      <c r="B367" s="20" t="str">
        <f>IF(Тех_Движение!$F$364&gt;0,Тех_Движение!$I$364,"")</f>
        <v/>
      </c>
      <c r="C367" s="20" t="str">
        <f>IF($B367="","",Тех_Движение!$D$364)</f>
        <v/>
      </c>
      <c r="D367" s="9" t="str">
        <f>IF($B367="","",Тех_Движение!$B$364)</f>
        <v/>
      </c>
      <c r="E367" s="21" t="str">
        <f>IF($B367="","",Тех_Движение!$F$364)</f>
        <v/>
      </c>
      <c r="F367" s="21" t="str">
        <f>IF($B367="","",SUMIFS($E$5:$E366,$C$5:$C366,$C367))</f>
        <v/>
      </c>
      <c r="G367" s="21" t="str">
        <f>IF($B367="","",MAX(0,$E367-MAX(0,SUMIFS(Тех_Движение!$G$2:$G$5111,Тех_Движение!$D$2:$D$5111,$C367,Тех_Движение!$B$2:$B$5111,"&lt;="&amp;Настройки!$B$5-1)-$F367)))</f>
        <v/>
      </c>
      <c r="H367" s="21" t="str">
        <f>IF($B367="","",IF(AND($D367&gt;=Настройки!$B$5,$D367&lt;=Настройки!$B$6),$E367,0))</f>
        <v/>
      </c>
      <c r="I367" s="21" t="str">
        <f t="shared" si="15"/>
        <v/>
      </c>
      <c r="J367" s="21" t="str">
        <f>IF($B367="","",MAX(0,$E367-MAX(0,SUMIFS(Тех_Движение!$G$2:$G$5111,Тех_Движение!$D$2:$D$5111,$C367,Тех_Движение!$B$2:$B$5111,"&lt;="&amp;Настройки!$B$6)-$F367)))</f>
        <v/>
      </c>
      <c r="K367" s="21" t="e">
        <f>IF(OR($B367="",K$3&lt;$D367+Настройки!$B$7),0,MAX(0,$E367-MAX(0,SUMIFS(Тех_Движение!$G$2:$G$5111,Тех_Движение!$D$2:$D$5111,$C367,Тех_Движение!$B$2:$B$5111,"&lt;="&amp;K$3)-$F367)))</f>
        <v>#VALUE!</v>
      </c>
      <c r="L367" s="21" t="e">
        <f>IF(OR($B367="",L$3&lt;$D367+Настройки!$B$7),0,MAX(0,$E367-MAX(0,SUMIFS(Тех_Движение!$G$2:$G$5111,Тех_Движение!$D$2:$D$5111,$C367,Тех_Движение!$B$2:$B$5111,"&lt;="&amp;L$3)-$F367)))</f>
        <v>#VALUE!</v>
      </c>
      <c r="M367" s="21" t="e">
        <f>IF(OR($B367="",M$3&lt;$D367+Настройки!$B$7),0,MAX(0,$E367-MAX(0,SUMIFS(Тех_Движение!$G$2:$G$5111,Тех_Движение!$D$2:$D$5111,$C367,Тех_Движение!$B$2:$B$5111,"&lt;="&amp;M$3)-$F367)))</f>
        <v>#VALUE!</v>
      </c>
      <c r="N367" s="21" t="e">
        <f>IF(OR($B367="",N$3&lt;$D367+Настройки!$B$7),0,MAX(0,$E367-MAX(0,SUMIFS(Тех_Движение!$G$2:$G$5111,Тех_Движение!$D$2:$D$5111,$C367,Тех_Движение!$B$2:$B$5111,"&lt;="&amp;N$3)-$F367)))</f>
        <v>#VALUE!</v>
      </c>
      <c r="O367" s="21" t="e">
        <f>IF(OR($B367="",O$3&lt;$D367+Настройки!$B$7),0,MAX(0,$E367-MAX(0,SUMIFS(Тех_Движение!$G$2:$G$5111,Тех_Движение!$D$2:$D$5111,$C367,Тех_Движение!$B$2:$B$5111,"&lt;="&amp;O$3)-$F367)))</f>
        <v>#VALUE!</v>
      </c>
      <c r="P367" s="21" t="e">
        <f>IF(OR($B367="",P$3&lt;$D367+Настройки!$B$7),0,MAX(0,$E367-MAX(0,SUMIFS(Тех_Движение!$G$2:$G$5111,Тех_Движение!$D$2:$D$5111,$C367,Тех_Движение!$B$2:$B$5111,"&lt;="&amp;P$3)-$F367)))</f>
        <v>#VALUE!</v>
      </c>
      <c r="Q367" s="21" t="e">
        <f>IF(OR($B367="",Q$3&lt;$D367+Настройки!$B$7),0,MAX(0,$E367-MAX(0,SUMIFS(Тех_Движение!$G$2:$G$5111,Тех_Движение!$D$2:$D$5111,$C367,Тех_Движение!$B$2:$B$5111,"&lt;="&amp;Q$3)-$F367)))</f>
        <v>#VALUE!</v>
      </c>
      <c r="R367" s="21" t="str">
        <f t="shared" si="16"/>
        <v/>
      </c>
      <c r="S367" s="23" t="str">
        <f>IF($B367="","",VLOOKUP($C367,Настройки!$A$11:$L$17,9,FALSE))</f>
        <v/>
      </c>
      <c r="T367" s="23" t="str">
        <f t="shared" si="17"/>
        <v/>
      </c>
    </row>
    <row r="368" spans="1:20" x14ac:dyDescent="0.3">
      <c r="A368" s="20">
        <f>Тех_Движение!$A$365</f>
        <v>364</v>
      </c>
      <c r="B368" s="20" t="str">
        <f>IF(Тех_Движение!$F$365&gt;0,Тех_Движение!$I$365,"")</f>
        <v/>
      </c>
      <c r="C368" s="20" t="str">
        <f>IF($B368="","",Тех_Движение!$D$365)</f>
        <v/>
      </c>
      <c r="D368" s="9" t="str">
        <f>IF($B368="","",Тех_Движение!$B$365)</f>
        <v/>
      </c>
      <c r="E368" s="21" t="str">
        <f>IF($B368="","",Тех_Движение!$F$365)</f>
        <v/>
      </c>
      <c r="F368" s="21" t="str">
        <f>IF($B368="","",SUMIFS($E$5:$E367,$C$5:$C367,$C368))</f>
        <v/>
      </c>
      <c r="G368" s="21" t="str">
        <f>IF($B368="","",MAX(0,$E368-MAX(0,SUMIFS(Тех_Движение!$G$2:$G$5111,Тех_Движение!$D$2:$D$5111,$C368,Тех_Движение!$B$2:$B$5111,"&lt;="&amp;Настройки!$B$5-1)-$F368)))</f>
        <v/>
      </c>
      <c r="H368" s="21" t="str">
        <f>IF($B368="","",IF(AND($D368&gt;=Настройки!$B$5,$D368&lt;=Настройки!$B$6),$E368,0))</f>
        <v/>
      </c>
      <c r="I368" s="21" t="str">
        <f t="shared" si="15"/>
        <v/>
      </c>
      <c r="J368" s="21" t="str">
        <f>IF($B368="","",MAX(0,$E368-MAX(0,SUMIFS(Тех_Движение!$G$2:$G$5111,Тех_Движение!$D$2:$D$5111,$C368,Тех_Движение!$B$2:$B$5111,"&lt;="&amp;Настройки!$B$6)-$F368)))</f>
        <v/>
      </c>
      <c r="K368" s="21" t="e">
        <f>IF(OR($B368="",K$3&lt;$D368+Настройки!$B$7),0,MAX(0,$E368-MAX(0,SUMIFS(Тех_Движение!$G$2:$G$5111,Тех_Движение!$D$2:$D$5111,$C368,Тех_Движение!$B$2:$B$5111,"&lt;="&amp;K$3)-$F368)))</f>
        <v>#VALUE!</v>
      </c>
      <c r="L368" s="21" t="e">
        <f>IF(OR($B368="",L$3&lt;$D368+Настройки!$B$7),0,MAX(0,$E368-MAX(0,SUMIFS(Тех_Движение!$G$2:$G$5111,Тех_Движение!$D$2:$D$5111,$C368,Тех_Движение!$B$2:$B$5111,"&lt;="&amp;L$3)-$F368)))</f>
        <v>#VALUE!</v>
      </c>
      <c r="M368" s="21" t="e">
        <f>IF(OR($B368="",M$3&lt;$D368+Настройки!$B$7),0,MAX(0,$E368-MAX(0,SUMIFS(Тех_Движение!$G$2:$G$5111,Тех_Движение!$D$2:$D$5111,$C368,Тех_Движение!$B$2:$B$5111,"&lt;="&amp;M$3)-$F368)))</f>
        <v>#VALUE!</v>
      </c>
      <c r="N368" s="21" t="e">
        <f>IF(OR($B368="",N$3&lt;$D368+Настройки!$B$7),0,MAX(0,$E368-MAX(0,SUMIFS(Тех_Движение!$G$2:$G$5111,Тех_Движение!$D$2:$D$5111,$C368,Тех_Движение!$B$2:$B$5111,"&lt;="&amp;N$3)-$F368)))</f>
        <v>#VALUE!</v>
      </c>
      <c r="O368" s="21" t="e">
        <f>IF(OR($B368="",O$3&lt;$D368+Настройки!$B$7),0,MAX(0,$E368-MAX(0,SUMIFS(Тех_Движение!$G$2:$G$5111,Тех_Движение!$D$2:$D$5111,$C368,Тех_Движение!$B$2:$B$5111,"&lt;="&amp;O$3)-$F368)))</f>
        <v>#VALUE!</v>
      </c>
      <c r="P368" s="21" t="e">
        <f>IF(OR($B368="",P$3&lt;$D368+Настройки!$B$7),0,MAX(0,$E368-MAX(0,SUMIFS(Тех_Движение!$G$2:$G$5111,Тех_Движение!$D$2:$D$5111,$C368,Тех_Движение!$B$2:$B$5111,"&lt;="&amp;P$3)-$F368)))</f>
        <v>#VALUE!</v>
      </c>
      <c r="Q368" s="21" t="e">
        <f>IF(OR($B368="",Q$3&lt;$D368+Настройки!$B$7),0,MAX(0,$E368-MAX(0,SUMIFS(Тех_Движение!$G$2:$G$5111,Тех_Движение!$D$2:$D$5111,$C368,Тех_Движение!$B$2:$B$5111,"&lt;="&amp;Q$3)-$F368)))</f>
        <v>#VALUE!</v>
      </c>
      <c r="R368" s="21" t="str">
        <f t="shared" si="16"/>
        <v/>
      </c>
      <c r="S368" s="23" t="str">
        <f>IF($B368="","",VLOOKUP($C368,Настройки!$A$11:$L$17,9,FALSE))</f>
        <v/>
      </c>
      <c r="T368" s="23" t="str">
        <f t="shared" si="17"/>
        <v/>
      </c>
    </row>
    <row r="369" spans="1:20" x14ac:dyDescent="0.3">
      <c r="A369" s="20">
        <f>Тех_Движение!$A$366</f>
        <v>365</v>
      </c>
      <c r="B369" s="20" t="str">
        <f>IF(Тех_Движение!$F$366&gt;0,Тех_Движение!$I$366,"")</f>
        <v/>
      </c>
      <c r="C369" s="20" t="str">
        <f>IF($B369="","",Тех_Движение!$D$366)</f>
        <v/>
      </c>
      <c r="D369" s="9" t="str">
        <f>IF($B369="","",Тех_Движение!$B$366)</f>
        <v/>
      </c>
      <c r="E369" s="21" t="str">
        <f>IF($B369="","",Тех_Движение!$F$366)</f>
        <v/>
      </c>
      <c r="F369" s="21" t="str">
        <f>IF($B369="","",SUMIFS($E$5:$E368,$C$5:$C368,$C369))</f>
        <v/>
      </c>
      <c r="G369" s="21" t="str">
        <f>IF($B369="","",MAX(0,$E369-MAX(0,SUMIFS(Тех_Движение!$G$2:$G$5111,Тех_Движение!$D$2:$D$5111,$C369,Тех_Движение!$B$2:$B$5111,"&lt;="&amp;Настройки!$B$5-1)-$F369)))</f>
        <v/>
      </c>
      <c r="H369" s="21" t="str">
        <f>IF($B369="","",IF(AND($D369&gt;=Настройки!$B$5,$D369&lt;=Настройки!$B$6),$E369,0))</f>
        <v/>
      </c>
      <c r="I369" s="21" t="str">
        <f t="shared" si="15"/>
        <v/>
      </c>
      <c r="J369" s="21" t="str">
        <f>IF($B369="","",MAX(0,$E369-MAX(0,SUMIFS(Тех_Движение!$G$2:$G$5111,Тех_Движение!$D$2:$D$5111,$C369,Тех_Движение!$B$2:$B$5111,"&lt;="&amp;Настройки!$B$6)-$F369)))</f>
        <v/>
      </c>
      <c r="K369" s="21" t="e">
        <f>IF(OR($B369="",K$3&lt;$D369+Настройки!$B$7),0,MAX(0,$E369-MAX(0,SUMIFS(Тех_Движение!$G$2:$G$5111,Тех_Движение!$D$2:$D$5111,$C369,Тех_Движение!$B$2:$B$5111,"&lt;="&amp;K$3)-$F369)))</f>
        <v>#VALUE!</v>
      </c>
      <c r="L369" s="21" t="e">
        <f>IF(OR($B369="",L$3&lt;$D369+Настройки!$B$7),0,MAX(0,$E369-MAX(0,SUMIFS(Тех_Движение!$G$2:$G$5111,Тех_Движение!$D$2:$D$5111,$C369,Тех_Движение!$B$2:$B$5111,"&lt;="&amp;L$3)-$F369)))</f>
        <v>#VALUE!</v>
      </c>
      <c r="M369" s="21" t="e">
        <f>IF(OR($B369="",M$3&lt;$D369+Настройки!$B$7),0,MAX(0,$E369-MAX(0,SUMIFS(Тех_Движение!$G$2:$G$5111,Тех_Движение!$D$2:$D$5111,$C369,Тех_Движение!$B$2:$B$5111,"&lt;="&amp;M$3)-$F369)))</f>
        <v>#VALUE!</v>
      </c>
      <c r="N369" s="21" t="e">
        <f>IF(OR($B369="",N$3&lt;$D369+Настройки!$B$7),0,MAX(0,$E369-MAX(0,SUMIFS(Тех_Движение!$G$2:$G$5111,Тех_Движение!$D$2:$D$5111,$C369,Тех_Движение!$B$2:$B$5111,"&lt;="&amp;N$3)-$F369)))</f>
        <v>#VALUE!</v>
      </c>
      <c r="O369" s="21" t="e">
        <f>IF(OR($B369="",O$3&lt;$D369+Настройки!$B$7),0,MAX(0,$E369-MAX(0,SUMIFS(Тех_Движение!$G$2:$G$5111,Тех_Движение!$D$2:$D$5111,$C369,Тех_Движение!$B$2:$B$5111,"&lt;="&amp;O$3)-$F369)))</f>
        <v>#VALUE!</v>
      </c>
      <c r="P369" s="21" t="e">
        <f>IF(OR($B369="",P$3&lt;$D369+Настройки!$B$7),0,MAX(0,$E369-MAX(0,SUMIFS(Тех_Движение!$G$2:$G$5111,Тех_Движение!$D$2:$D$5111,$C369,Тех_Движение!$B$2:$B$5111,"&lt;="&amp;P$3)-$F369)))</f>
        <v>#VALUE!</v>
      </c>
      <c r="Q369" s="21" t="e">
        <f>IF(OR($B369="",Q$3&lt;$D369+Настройки!$B$7),0,MAX(0,$E369-MAX(0,SUMIFS(Тех_Движение!$G$2:$G$5111,Тех_Движение!$D$2:$D$5111,$C369,Тех_Движение!$B$2:$B$5111,"&lt;="&amp;Q$3)-$F369)))</f>
        <v>#VALUE!</v>
      </c>
      <c r="R369" s="21" t="str">
        <f t="shared" si="16"/>
        <v/>
      </c>
      <c r="S369" s="23" t="str">
        <f>IF($B369="","",VLOOKUP($C369,Настройки!$A$11:$L$17,9,FALSE))</f>
        <v/>
      </c>
      <c r="T369" s="23" t="str">
        <f t="shared" si="17"/>
        <v/>
      </c>
    </row>
    <row r="370" spans="1:20" x14ac:dyDescent="0.3">
      <c r="A370" s="20">
        <f>Тех_Движение!$A$367</f>
        <v>366</v>
      </c>
      <c r="B370" s="20" t="str">
        <f>IF(Тех_Движение!$F$367&gt;0,Тех_Движение!$I$367,"")</f>
        <v/>
      </c>
      <c r="C370" s="20" t="str">
        <f>IF($B370="","",Тех_Движение!$D$367)</f>
        <v/>
      </c>
      <c r="D370" s="9" t="str">
        <f>IF($B370="","",Тех_Движение!$B$367)</f>
        <v/>
      </c>
      <c r="E370" s="21" t="str">
        <f>IF($B370="","",Тех_Движение!$F$367)</f>
        <v/>
      </c>
      <c r="F370" s="21" t="str">
        <f>IF($B370="","",SUMIFS($E$5:$E369,$C$5:$C369,$C370))</f>
        <v/>
      </c>
      <c r="G370" s="21" t="str">
        <f>IF($B370="","",MAX(0,$E370-MAX(0,SUMIFS(Тех_Движение!$G$2:$G$5111,Тех_Движение!$D$2:$D$5111,$C370,Тех_Движение!$B$2:$B$5111,"&lt;="&amp;Настройки!$B$5-1)-$F370)))</f>
        <v/>
      </c>
      <c r="H370" s="21" t="str">
        <f>IF($B370="","",IF(AND($D370&gt;=Настройки!$B$5,$D370&lt;=Настройки!$B$6),$E370,0))</f>
        <v/>
      </c>
      <c r="I370" s="21" t="str">
        <f t="shared" si="15"/>
        <v/>
      </c>
      <c r="J370" s="21" t="str">
        <f>IF($B370="","",MAX(0,$E370-MAX(0,SUMIFS(Тех_Движение!$G$2:$G$5111,Тех_Движение!$D$2:$D$5111,$C370,Тех_Движение!$B$2:$B$5111,"&lt;="&amp;Настройки!$B$6)-$F370)))</f>
        <v/>
      </c>
      <c r="K370" s="21" t="e">
        <f>IF(OR($B370="",K$3&lt;$D370+Настройки!$B$7),0,MAX(0,$E370-MAX(0,SUMIFS(Тех_Движение!$G$2:$G$5111,Тех_Движение!$D$2:$D$5111,$C370,Тех_Движение!$B$2:$B$5111,"&lt;="&amp;K$3)-$F370)))</f>
        <v>#VALUE!</v>
      </c>
      <c r="L370" s="21" t="e">
        <f>IF(OR($B370="",L$3&lt;$D370+Настройки!$B$7),0,MAX(0,$E370-MAX(0,SUMIFS(Тех_Движение!$G$2:$G$5111,Тех_Движение!$D$2:$D$5111,$C370,Тех_Движение!$B$2:$B$5111,"&lt;="&amp;L$3)-$F370)))</f>
        <v>#VALUE!</v>
      </c>
      <c r="M370" s="21" t="e">
        <f>IF(OR($B370="",M$3&lt;$D370+Настройки!$B$7),0,MAX(0,$E370-MAX(0,SUMIFS(Тех_Движение!$G$2:$G$5111,Тех_Движение!$D$2:$D$5111,$C370,Тех_Движение!$B$2:$B$5111,"&lt;="&amp;M$3)-$F370)))</f>
        <v>#VALUE!</v>
      </c>
      <c r="N370" s="21" t="e">
        <f>IF(OR($B370="",N$3&lt;$D370+Настройки!$B$7),0,MAX(0,$E370-MAX(0,SUMIFS(Тех_Движение!$G$2:$G$5111,Тех_Движение!$D$2:$D$5111,$C370,Тех_Движение!$B$2:$B$5111,"&lt;="&amp;N$3)-$F370)))</f>
        <v>#VALUE!</v>
      </c>
      <c r="O370" s="21" t="e">
        <f>IF(OR($B370="",O$3&lt;$D370+Настройки!$B$7),0,MAX(0,$E370-MAX(0,SUMIFS(Тех_Движение!$G$2:$G$5111,Тех_Движение!$D$2:$D$5111,$C370,Тех_Движение!$B$2:$B$5111,"&lt;="&amp;O$3)-$F370)))</f>
        <v>#VALUE!</v>
      </c>
      <c r="P370" s="21" t="e">
        <f>IF(OR($B370="",P$3&lt;$D370+Настройки!$B$7),0,MAX(0,$E370-MAX(0,SUMIFS(Тех_Движение!$G$2:$G$5111,Тех_Движение!$D$2:$D$5111,$C370,Тех_Движение!$B$2:$B$5111,"&lt;="&amp;P$3)-$F370)))</f>
        <v>#VALUE!</v>
      </c>
      <c r="Q370" s="21" t="e">
        <f>IF(OR($B370="",Q$3&lt;$D370+Настройки!$B$7),0,MAX(0,$E370-MAX(0,SUMIFS(Тех_Движение!$G$2:$G$5111,Тех_Движение!$D$2:$D$5111,$C370,Тех_Движение!$B$2:$B$5111,"&lt;="&amp;Q$3)-$F370)))</f>
        <v>#VALUE!</v>
      </c>
      <c r="R370" s="21" t="str">
        <f t="shared" si="16"/>
        <v/>
      </c>
      <c r="S370" s="23" t="str">
        <f>IF($B370="","",VLOOKUP($C370,Настройки!$A$11:$L$17,9,FALSE))</f>
        <v/>
      </c>
      <c r="T370" s="23" t="str">
        <f t="shared" si="17"/>
        <v/>
      </c>
    </row>
    <row r="371" spans="1:20" x14ac:dyDescent="0.3">
      <c r="A371" s="20">
        <f>Тех_Движение!$A$368</f>
        <v>367</v>
      </c>
      <c r="B371" s="20" t="str">
        <f>IF(Тех_Движение!$F$368&gt;0,Тех_Движение!$I$368,"")</f>
        <v/>
      </c>
      <c r="C371" s="20" t="str">
        <f>IF($B371="","",Тех_Движение!$D$368)</f>
        <v/>
      </c>
      <c r="D371" s="9" t="str">
        <f>IF($B371="","",Тех_Движение!$B$368)</f>
        <v/>
      </c>
      <c r="E371" s="21" t="str">
        <f>IF($B371="","",Тех_Движение!$F$368)</f>
        <v/>
      </c>
      <c r="F371" s="21" t="str">
        <f>IF($B371="","",SUMIFS($E$5:$E370,$C$5:$C370,$C371))</f>
        <v/>
      </c>
      <c r="G371" s="21" t="str">
        <f>IF($B371="","",MAX(0,$E371-MAX(0,SUMIFS(Тех_Движение!$G$2:$G$5111,Тех_Движение!$D$2:$D$5111,$C371,Тех_Движение!$B$2:$B$5111,"&lt;="&amp;Настройки!$B$5-1)-$F371)))</f>
        <v/>
      </c>
      <c r="H371" s="21" t="str">
        <f>IF($B371="","",IF(AND($D371&gt;=Настройки!$B$5,$D371&lt;=Настройки!$B$6),$E371,0))</f>
        <v/>
      </c>
      <c r="I371" s="21" t="str">
        <f t="shared" si="15"/>
        <v/>
      </c>
      <c r="J371" s="21" t="str">
        <f>IF($B371="","",MAX(0,$E371-MAX(0,SUMIFS(Тех_Движение!$G$2:$G$5111,Тех_Движение!$D$2:$D$5111,$C371,Тех_Движение!$B$2:$B$5111,"&lt;="&amp;Настройки!$B$6)-$F371)))</f>
        <v/>
      </c>
      <c r="K371" s="21" t="e">
        <f>IF(OR($B371="",K$3&lt;$D371+Настройки!$B$7),0,MAX(0,$E371-MAX(0,SUMIFS(Тех_Движение!$G$2:$G$5111,Тех_Движение!$D$2:$D$5111,$C371,Тех_Движение!$B$2:$B$5111,"&lt;="&amp;K$3)-$F371)))</f>
        <v>#VALUE!</v>
      </c>
      <c r="L371" s="21" t="e">
        <f>IF(OR($B371="",L$3&lt;$D371+Настройки!$B$7),0,MAX(0,$E371-MAX(0,SUMIFS(Тех_Движение!$G$2:$G$5111,Тех_Движение!$D$2:$D$5111,$C371,Тех_Движение!$B$2:$B$5111,"&lt;="&amp;L$3)-$F371)))</f>
        <v>#VALUE!</v>
      </c>
      <c r="M371" s="21" t="e">
        <f>IF(OR($B371="",M$3&lt;$D371+Настройки!$B$7),0,MAX(0,$E371-MAX(0,SUMIFS(Тех_Движение!$G$2:$G$5111,Тех_Движение!$D$2:$D$5111,$C371,Тех_Движение!$B$2:$B$5111,"&lt;="&amp;M$3)-$F371)))</f>
        <v>#VALUE!</v>
      </c>
      <c r="N371" s="21" t="e">
        <f>IF(OR($B371="",N$3&lt;$D371+Настройки!$B$7),0,MAX(0,$E371-MAX(0,SUMIFS(Тех_Движение!$G$2:$G$5111,Тех_Движение!$D$2:$D$5111,$C371,Тех_Движение!$B$2:$B$5111,"&lt;="&amp;N$3)-$F371)))</f>
        <v>#VALUE!</v>
      </c>
      <c r="O371" s="21" t="e">
        <f>IF(OR($B371="",O$3&lt;$D371+Настройки!$B$7),0,MAX(0,$E371-MAX(0,SUMIFS(Тех_Движение!$G$2:$G$5111,Тех_Движение!$D$2:$D$5111,$C371,Тех_Движение!$B$2:$B$5111,"&lt;="&amp;O$3)-$F371)))</f>
        <v>#VALUE!</v>
      </c>
      <c r="P371" s="21" t="e">
        <f>IF(OR($B371="",P$3&lt;$D371+Настройки!$B$7),0,MAX(0,$E371-MAX(0,SUMIFS(Тех_Движение!$G$2:$G$5111,Тех_Движение!$D$2:$D$5111,$C371,Тех_Движение!$B$2:$B$5111,"&lt;="&amp;P$3)-$F371)))</f>
        <v>#VALUE!</v>
      </c>
      <c r="Q371" s="21" t="e">
        <f>IF(OR($B371="",Q$3&lt;$D371+Настройки!$B$7),0,MAX(0,$E371-MAX(0,SUMIFS(Тех_Движение!$G$2:$G$5111,Тех_Движение!$D$2:$D$5111,$C371,Тех_Движение!$B$2:$B$5111,"&lt;="&amp;Q$3)-$F371)))</f>
        <v>#VALUE!</v>
      </c>
      <c r="R371" s="21" t="str">
        <f t="shared" si="16"/>
        <v/>
      </c>
      <c r="S371" s="23" t="str">
        <f>IF($B371="","",VLOOKUP($C371,Настройки!$A$11:$L$17,9,FALSE))</f>
        <v/>
      </c>
      <c r="T371" s="23" t="str">
        <f t="shared" si="17"/>
        <v/>
      </c>
    </row>
    <row r="372" spans="1:20" x14ac:dyDescent="0.3">
      <c r="A372" s="20">
        <f>Тех_Движение!$A$369</f>
        <v>368</v>
      </c>
      <c r="B372" s="20" t="str">
        <f>IF(Тех_Движение!$F$369&gt;0,Тех_Движение!$I$369,"")</f>
        <v/>
      </c>
      <c r="C372" s="20" t="str">
        <f>IF($B372="","",Тех_Движение!$D$369)</f>
        <v/>
      </c>
      <c r="D372" s="9" t="str">
        <f>IF($B372="","",Тех_Движение!$B$369)</f>
        <v/>
      </c>
      <c r="E372" s="21" t="str">
        <f>IF($B372="","",Тех_Движение!$F$369)</f>
        <v/>
      </c>
      <c r="F372" s="21" t="str">
        <f>IF($B372="","",SUMIFS($E$5:$E371,$C$5:$C371,$C372))</f>
        <v/>
      </c>
      <c r="G372" s="21" t="str">
        <f>IF($B372="","",MAX(0,$E372-MAX(0,SUMIFS(Тех_Движение!$G$2:$G$5111,Тех_Движение!$D$2:$D$5111,$C372,Тех_Движение!$B$2:$B$5111,"&lt;="&amp;Настройки!$B$5-1)-$F372)))</f>
        <v/>
      </c>
      <c r="H372" s="21" t="str">
        <f>IF($B372="","",IF(AND($D372&gt;=Настройки!$B$5,$D372&lt;=Настройки!$B$6),$E372,0))</f>
        <v/>
      </c>
      <c r="I372" s="21" t="str">
        <f t="shared" si="15"/>
        <v/>
      </c>
      <c r="J372" s="21" t="str">
        <f>IF($B372="","",MAX(0,$E372-MAX(0,SUMIFS(Тех_Движение!$G$2:$G$5111,Тех_Движение!$D$2:$D$5111,$C372,Тех_Движение!$B$2:$B$5111,"&lt;="&amp;Настройки!$B$6)-$F372)))</f>
        <v/>
      </c>
      <c r="K372" s="21" t="e">
        <f>IF(OR($B372="",K$3&lt;$D372+Настройки!$B$7),0,MAX(0,$E372-MAX(0,SUMIFS(Тех_Движение!$G$2:$G$5111,Тех_Движение!$D$2:$D$5111,$C372,Тех_Движение!$B$2:$B$5111,"&lt;="&amp;K$3)-$F372)))</f>
        <v>#VALUE!</v>
      </c>
      <c r="L372" s="21" t="e">
        <f>IF(OR($B372="",L$3&lt;$D372+Настройки!$B$7),0,MAX(0,$E372-MAX(0,SUMIFS(Тех_Движение!$G$2:$G$5111,Тех_Движение!$D$2:$D$5111,$C372,Тех_Движение!$B$2:$B$5111,"&lt;="&amp;L$3)-$F372)))</f>
        <v>#VALUE!</v>
      </c>
      <c r="M372" s="21" t="e">
        <f>IF(OR($B372="",M$3&lt;$D372+Настройки!$B$7),0,MAX(0,$E372-MAX(0,SUMIFS(Тех_Движение!$G$2:$G$5111,Тех_Движение!$D$2:$D$5111,$C372,Тех_Движение!$B$2:$B$5111,"&lt;="&amp;M$3)-$F372)))</f>
        <v>#VALUE!</v>
      </c>
      <c r="N372" s="21" t="e">
        <f>IF(OR($B372="",N$3&lt;$D372+Настройки!$B$7),0,MAX(0,$E372-MAX(0,SUMIFS(Тех_Движение!$G$2:$G$5111,Тех_Движение!$D$2:$D$5111,$C372,Тех_Движение!$B$2:$B$5111,"&lt;="&amp;N$3)-$F372)))</f>
        <v>#VALUE!</v>
      </c>
      <c r="O372" s="21" t="e">
        <f>IF(OR($B372="",O$3&lt;$D372+Настройки!$B$7),0,MAX(0,$E372-MAX(0,SUMIFS(Тех_Движение!$G$2:$G$5111,Тех_Движение!$D$2:$D$5111,$C372,Тех_Движение!$B$2:$B$5111,"&lt;="&amp;O$3)-$F372)))</f>
        <v>#VALUE!</v>
      </c>
      <c r="P372" s="21" t="e">
        <f>IF(OR($B372="",P$3&lt;$D372+Настройки!$B$7),0,MAX(0,$E372-MAX(0,SUMIFS(Тех_Движение!$G$2:$G$5111,Тех_Движение!$D$2:$D$5111,$C372,Тех_Движение!$B$2:$B$5111,"&lt;="&amp;P$3)-$F372)))</f>
        <v>#VALUE!</v>
      </c>
      <c r="Q372" s="21" t="e">
        <f>IF(OR($B372="",Q$3&lt;$D372+Настройки!$B$7),0,MAX(0,$E372-MAX(0,SUMIFS(Тех_Движение!$G$2:$G$5111,Тех_Движение!$D$2:$D$5111,$C372,Тех_Движение!$B$2:$B$5111,"&lt;="&amp;Q$3)-$F372)))</f>
        <v>#VALUE!</v>
      </c>
      <c r="R372" s="21" t="str">
        <f t="shared" si="16"/>
        <v/>
      </c>
      <c r="S372" s="23" t="str">
        <f>IF($B372="","",VLOOKUP($C372,Настройки!$A$11:$L$17,9,FALSE))</f>
        <v/>
      </c>
      <c r="T372" s="23" t="str">
        <f t="shared" si="17"/>
        <v/>
      </c>
    </row>
    <row r="373" spans="1:20" x14ac:dyDescent="0.3">
      <c r="A373" s="20">
        <f>Тех_Движение!$A$370</f>
        <v>369</v>
      </c>
      <c r="B373" s="20" t="str">
        <f>IF(Тех_Движение!$F$370&gt;0,Тех_Движение!$I$370,"")</f>
        <v/>
      </c>
      <c r="C373" s="20" t="str">
        <f>IF($B373="","",Тех_Движение!$D$370)</f>
        <v/>
      </c>
      <c r="D373" s="9" t="str">
        <f>IF($B373="","",Тех_Движение!$B$370)</f>
        <v/>
      </c>
      <c r="E373" s="21" t="str">
        <f>IF($B373="","",Тех_Движение!$F$370)</f>
        <v/>
      </c>
      <c r="F373" s="21" t="str">
        <f>IF($B373="","",SUMIFS($E$5:$E372,$C$5:$C372,$C373))</f>
        <v/>
      </c>
      <c r="G373" s="21" t="str">
        <f>IF($B373="","",MAX(0,$E373-MAX(0,SUMIFS(Тех_Движение!$G$2:$G$5111,Тех_Движение!$D$2:$D$5111,$C373,Тех_Движение!$B$2:$B$5111,"&lt;="&amp;Настройки!$B$5-1)-$F373)))</f>
        <v/>
      </c>
      <c r="H373" s="21" t="str">
        <f>IF($B373="","",IF(AND($D373&gt;=Настройки!$B$5,$D373&lt;=Настройки!$B$6),$E373,0))</f>
        <v/>
      </c>
      <c r="I373" s="21" t="str">
        <f t="shared" si="15"/>
        <v/>
      </c>
      <c r="J373" s="21" t="str">
        <f>IF($B373="","",MAX(0,$E373-MAX(0,SUMIFS(Тех_Движение!$G$2:$G$5111,Тех_Движение!$D$2:$D$5111,$C373,Тех_Движение!$B$2:$B$5111,"&lt;="&amp;Настройки!$B$6)-$F373)))</f>
        <v/>
      </c>
      <c r="K373" s="21" t="e">
        <f>IF(OR($B373="",K$3&lt;$D373+Настройки!$B$7),0,MAX(0,$E373-MAX(0,SUMIFS(Тех_Движение!$G$2:$G$5111,Тех_Движение!$D$2:$D$5111,$C373,Тех_Движение!$B$2:$B$5111,"&lt;="&amp;K$3)-$F373)))</f>
        <v>#VALUE!</v>
      </c>
      <c r="L373" s="21" t="e">
        <f>IF(OR($B373="",L$3&lt;$D373+Настройки!$B$7),0,MAX(0,$E373-MAX(0,SUMIFS(Тех_Движение!$G$2:$G$5111,Тех_Движение!$D$2:$D$5111,$C373,Тех_Движение!$B$2:$B$5111,"&lt;="&amp;L$3)-$F373)))</f>
        <v>#VALUE!</v>
      </c>
      <c r="M373" s="21" t="e">
        <f>IF(OR($B373="",M$3&lt;$D373+Настройки!$B$7),0,MAX(0,$E373-MAX(0,SUMIFS(Тех_Движение!$G$2:$G$5111,Тех_Движение!$D$2:$D$5111,$C373,Тех_Движение!$B$2:$B$5111,"&lt;="&amp;M$3)-$F373)))</f>
        <v>#VALUE!</v>
      </c>
      <c r="N373" s="21" t="e">
        <f>IF(OR($B373="",N$3&lt;$D373+Настройки!$B$7),0,MAX(0,$E373-MAX(0,SUMIFS(Тех_Движение!$G$2:$G$5111,Тех_Движение!$D$2:$D$5111,$C373,Тех_Движение!$B$2:$B$5111,"&lt;="&amp;N$3)-$F373)))</f>
        <v>#VALUE!</v>
      </c>
      <c r="O373" s="21" t="e">
        <f>IF(OR($B373="",O$3&lt;$D373+Настройки!$B$7),0,MAX(0,$E373-MAX(0,SUMIFS(Тех_Движение!$G$2:$G$5111,Тех_Движение!$D$2:$D$5111,$C373,Тех_Движение!$B$2:$B$5111,"&lt;="&amp;O$3)-$F373)))</f>
        <v>#VALUE!</v>
      </c>
      <c r="P373" s="21" t="e">
        <f>IF(OR($B373="",P$3&lt;$D373+Настройки!$B$7),0,MAX(0,$E373-MAX(0,SUMIFS(Тех_Движение!$G$2:$G$5111,Тех_Движение!$D$2:$D$5111,$C373,Тех_Движение!$B$2:$B$5111,"&lt;="&amp;P$3)-$F373)))</f>
        <v>#VALUE!</v>
      </c>
      <c r="Q373" s="21" t="e">
        <f>IF(OR($B373="",Q$3&lt;$D373+Настройки!$B$7),0,MAX(0,$E373-MAX(0,SUMIFS(Тех_Движение!$G$2:$G$5111,Тех_Движение!$D$2:$D$5111,$C373,Тех_Движение!$B$2:$B$5111,"&lt;="&amp;Q$3)-$F373)))</f>
        <v>#VALUE!</v>
      </c>
      <c r="R373" s="21" t="str">
        <f t="shared" si="16"/>
        <v/>
      </c>
      <c r="S373" s="23" t="str">
        <f>IF($B373="","",VLOOKUP($C373,Настройки!$A$11:$L$17,9,FALSE))</f>
        <v/>
      </c>
      <c r="T373" s="23" t="str">
        <f t="shared" si="17"/>
        <v/>
      </c>
    </row>
    <row r="374" spans="1:20" x14ac:dyDescent="0.3">
      <c r="A374" s="20">
        <f>Тех_Движение!$A$371</f>
        <v>370</v>
      </c>
      <c r="B374" s="20" t="str">
        <f>IF(Тех_Движение!$F$371&gt;0,Тех_Движение!$I$371,"")</f>
        <v/>
      </c>
      <c r="C374" s="20" t="str">
        <f>IF($B374="","",Тех_Движение!$D$371)</f>
        <v/>
      </c>
      <c r="D374" s="9" t="str">
        <f>IF($B374="","",Тех_Движение!$B$371)</f>
        <v/>
      </c>
      <c r="E374" s="21" t="str">
        <f>IF($B374="","",Тех_Движение!$F$371)</f>
        <v/>
      </c>
      <c r="F374" s="21" t="str">
        <f>IF($B374="","",SUMIFS($E$5:$E373,$C$5:$C373,$C374))</f>
        <v/>
      </c>
      <c r="G374" s="21" t="str">
        <f>IF($B374="","",MAX(0,$E374-MAX(0,SUMIFS(Тех_Движение!$G$2:$G$5111,Тех_Движение!$D$2:$D$5111,$C374,Тех_Движение!$B$2:$B$5111,"&lt;="&amp;Настройки!$B$5-1)-$F374)))</f>
        <v/>
      </c>
      <c r="H374" s="21" t="str">
        <f>IF($B374="","",IF(AND($D374&gt;=Настройки!$B$5,$D374&lt;=Настройки!$B$6),$E374,0))</f>
        <v/>
      </c>
      <c r="I374" s="21" t="str">
        <f t="shared" si="15"/>
        <v/>
      </c>
      <c r="J374" s="21" t="str">
        <f>IF($B374="","",MAX(0,$E374-MAX(0,SUMIFS(Тех_Движение!$G$2:$G$5111,Тех_Движение!$D$2:$D$5111,$C374,Тех_Движение!$B$2:$B$5111,"&lt;="&amp;Настройки!$B$6)-$F374)))</f>
        <v/>
      </c>
      <c r="K374" s="21" t="e">
        <f>IF(OR($B374="",K$3&lt;$D374+Настройки!$B$7),0,MAX(0,$E374-MAX(0,SUMIFS(Тех_Движение!$G$2:$G$5111,Тех_Движение!$D$2:$D$5111,$C374,Тех_Движение!$B$2:$B$5111,"&lt;="&amp;K$3)-$F374)))</f>
        <v>#VALUE!</v>
      </c>
      <c r="L374" s="21" t="e">
        <f>IF(OR($B374="",L$3&lt;$D374+Настройки!$B$7),0,MAX(0,$E374-MAX(0,SUMIFS(Тех_Движение!$G$2:$G$5111,Тех_Движение!$D$2:$D$5111,$C374,Тех_Движение!$B$2:$B$5111,"&lt;="&amp;L$3)-$F374)))</f>
        <v>#VALUE!</v>
      </c>
      <c r="M374" s="21" t="e">
        <f>IF(OR($B374="",M$3&lt;$D374+Настройки!$B$7),0,MAX(0,$E374-MAX(0,SUMIFS(Тех_Движение!$G$2:$G$5111,Тех_Движение!$D$2:$D$5111,$C374,Тех_Движение!$B$2:$B$5111,"&lt;="&amp;M$3)-$F374)))</f>
        <v>#VALUE!</v>
      </c>
      <c r="N374" s="21" t="e">
        <f>IF(OR($B374="",N$3&lt;$D374+Настройки!$B$7),0,MAX(0,$E374-MAX(0,SUMIFS(Тех_Движение!$G$2:$G$5111,Тех_Движение!$D$2:$D$5111,$C374,Тех_Движение!$B$2:$B$5111,"&lt;="&amp;N$3)-$F374)))</f>
        <v>#VALUE!</v>
      </c>
      <c r="O374" s="21" t="e">
        <f>IF(OR($B374="",O$3&lt;$D374+Настройки!$B$7),0,MAX(0,$E374-MAX(0,SUMIFS(Тех_Движение!$G$2:$G$5111,Тех_Движение!$D$2:$D$5111,$C374,Тех_Движение!$B$2:$B$5111,"&lt;="&amp;O$3)-$F374)))</f>
        <v>#VALUE!</v>
      </c>
      <c r="P374" s="21" t="e">
        <f>IF(OR($B374="",P$3&lt;$D374+Настройки!$B$7),0,MAX(0,$E374-MAX(0,SUMIFS(Тех_Движение!$G$2:$G$5111,Тех_Движение!$D$2:$D$5111,$C374,Тех_Движение!$B$2:$B$5111,"&lt;="&amp;P$3)-$F374)))</f>
        <v>#VALUE!</v>
      </c>
      <c r="Q374" s="21" t="e">
        <f>IF(OR($B374="",Q$3&lt;$D374+Настройки!$B$7),0,MAX(0,$E374-MAX(0,SUMIFS(Тех_Движение!$G$2:$G$5111,Тех_Движение!$D$2:$D$5111,$C374,Тех_Движение!$B$2:$B$5111,"&lt;="&amp;Q$3)-$F374)))</f>
        <v>#VALUE!</v>
      </c>
      <c r="R374" s="21" t="str">
        <f t="shared" si="16"/>
        <v/>
      </c>
      <c r="S374" s="23" t="str">
        <f>IF($B374="","",VLOOKUP($C374,Настройки!$A$11:$L$17,9,FALSE))</f>
        <v/>
      </c>
      <c r="T374" s="23" t="str">
        <f t="shared" si="17"/>
        <v/>
      </c>
    </row>
    <row r="375" spans="1:20" x14ac:dyDescent="0.3">
      <c r="A375" s="20">
        <f>Тех_Движение!$A$372</f>
        <v>371</v>
      </c>
      <c r="B375" s="20" t="str">
        <f>IF(Тех_Движение!$F$372&gt;0,Тех_Движение!$I$372,"")</f>
        <v/>
      </c>
      <c r="C375" s="20" t="str">
        <f>IF($B375="","",Тех_Движение!$D$372)</f>
        <v/>
      </c>
      <c r="D375" s="9" t="str">
        <f>IF($B375="","",Тех_Движение!$B$372)</f>
        <v/>
      </c>
      <c r="E375" s="21" t="str">
        <f>IF($B375="","",Тех_Движение!$F$372)</f>
        <v/>
      </c>
      <c r="F375" s="21" t="str">
        <f>IF($B375="","",SUMIFS($E$5:$E374,$C$5:$C374,$C375))</f>
        <v/>
      </c>
      <c r="G375" s="21" t="str">
        <f>IF($B375="","",MAX(0,$E375-MAX(0,SUMIFS(Тех_Движение!$G$2:$G$5111,Тех_Движение!$D$2:$D$5111,$C375,Тех_Движение!$B$2:$B$5111,"&lt;="&amp;Настройки!$B$5-1)-$F375)))</f>
        <v/>
      </c>
      <c r="H375" s="21" t="str">
        <f>IF($B375="","",IF(AND($D375&gt;=Настройки!$B$5,$D375&lt;=Настройки!$B$6),$E375,0))</f>
        <v/>
      </c>
      <c r="I375" s="21" t="str">
        <f t="shared" si="15"/>
        <v/>
      </c>
      <c r="J375" s="21" t="str">
        <f>IF($B375="","",MAX(0,$E375-MAX(0,SUMIFS(Тех_Движение!$G$2:$G$5111,Тех_Движение!$D$2:$D$5111,$C375,Тех_Движение!$B$2:$B$5111,"&lt;="&amp;Настройки!$B$6)-$F375)))</f>
        <v/>
      </c>
      <c r="K375" s="21" t="e">
        <f>IF(OR($B375="",K$3&lt;$D375+Настройки!$B$7),0,MAX(0,$E375-MAX(0,SUMIFS(Тех_Движение!$G$2:$G$5111,Тех_Движение!$D$2:$D$5111,$C375,Тех_Движение!$B$2:$B$5111,"&lt;="&amp;K$3)-$F375)))</f>
        <v>#VALUE!</v>
      </c>
      <c r="L375" s="21" t="e">
        <f>IF(OR($B375="",L$3&lt;$D375+Настройки!$B$7),0,MAX(0,$E375-MAX(0,SUMIFS(Тех_Движение!$G$2:$G$5111,Тех_Движение!$D$2:$D$5111,$C375,Тех_Движение!$B$2:$B$5111,"&lt;="&amp;L$3)-$F375)))</f>
        <v>#VALUE!</v>
      </c>
      <c r="M375" s="21" t="e">
        <f>IF(OR($B375="",M$3&lt;$D375+Настройки!$B$7),0,MAX(0,$E375-MAX(0,SUMIFS(Тех_Движение!$G$2:$G$5111,Тех_Движение!$D$2:$D$5111,$C375,Тех_Движение!$B$2:$B$5111,"&lt;="&amp;M$3)-$F375)))</f>
        <v>#VALUE!</v>
      </c>
      <c r="N375" s="21" t="e">
        <f>IF(OR($B375="",N$3&lt;$D375+Настройки!$B$7),0,MAX(0,$E375-MAX(0,SUMIFS(Тех_Движение!$G$2:$G$5111,Тех_Движение!$D$2:$D$5111,$C375,Тех_Движение!$B$2:$B$5111,"&lt;="&amp;N$3)-$F375)))</f>
        <v>#VALUE!</v>
      </c>
      <c r="O375" s="21" t="e">
        <f>IF(OR($B375="",O$3&lt;$D375+Настройки!$B$7),0,MAX(0,$E375-MAX(0,SUMIFS(Тех_Движение!$G$2:$G$5111,Тех_Движение!$D$2:$D$5111,$C375,Тех_Движение!$B$2:$B$5111,"&lt;="&amp;O$3)-$F375)))</f>
        <v>#VALUE!</v>
      </c>
      <c r="P375" s="21" t="e">
        <f>IF(OR($B375="",P$3&lt;$D375+Настройки!$B$7),0,MAX(0,$E375-MAX(0,SUMIFS(Тех_Движение!$G$2:$G$5111,Тех_Движение!$D$2:$D$5111,$C375,Тех_Движение!$B$2:$B$5111,"&lt;="&amp;P$3)-$F375)))</f>
        <v>#VALUE!</v>
      </c>
      <c r="Q375" s="21" t="e">
        <f>IF(OR($B375="",Q$3&lt;$D375+Настройки!$B$7),0,MAX(0,$E375-MAX(0,SUMIFS(Тех_Движение!$G$2:$G$5111,Тех_Движение!$D$2:$D$5111,$C375,Тех_Движение!$B$2:$B$5111,"&lt;="&amp;Q$3)-$F375)))</f>
        <v>#VALUE!</v>
      </c>
      <c r="R375" s="21" t="str">
        <f t="shared" si="16"/>
        <v/>
      </c>
      <c r="S375" s="23" t="str">
        <f>IF($B375="","",VLOOKUP($C375,Настройки!$A$11:$L$17,9,FALSE))</f>
        <v/>
      </c>
      <c r="T375" s="23" t="str">
        <f t="shared" si="17"/>
        <v/>
      </c>
    </row>
    <row r="376" spans="1:20" x14ac:dyDescent="0.3">
      <c r="A376" s="20">
        <f>Тех_Движение!$A$373</f>
        <v>372</v>
      </c>
      <c r="B376" s="20" t="str">
        <f>IF(Тех_Движение!$F$373&gt;0,Тех_Движение!$I$373,"")</f>
        <v/>
      </c>
      <c r="C376" s="20" t="str">
        <f>IF($B376="","",Тех_Движение!$D$373)</f>
        <v/>
      </c>
      <c r="D376" s="9" t="str">
        <f>IF($B376="","",Тех_Движение!$B$373)</f>
        <v/>
      </c>
      <c r="E376" s="21" t="str">
        <f>IF($B376="","",Тех_Движение!$F$373)</f>
        <v/>
      </c>
      <c r="F376" s="21" t="str">
        <f>IF($B376="","",SUMIFS($E$5:$E375,$C$5:$C375,$C376))</f>
        <v/>
      </c>
      <c r="G376" s="21" t="str">
        <f>IF($B376="","",MAX(0,$E376-MAX(0,SUMIFS(Тех_Движение!$G$2:$G$5111,Тех_Движение!$D$2:$D$5111,$C376,Тех_Движение!$B$2:$B$5111,"&lt;="&amp;Настройки!$B$5-1)-$F376)))</f>
        <v/>
      </c>
      <c r="H376" s="21" t="str">
        <f>IF($B376="","",IF(AND($D376&gt;=Настройки!$B$5,$D376&lt;=Настройки!$B$6),$E376,0))</f>
        <v/>
      </c>
      <c r="I376" s="21" t="str">
        <f t="shared" si="15"/>
        <v/>
      </c>
      <c r="J376" s="21" t="str">
        <f>IF($B376="","",MAX(0,$E376-MAX(0,SUMIFS(Тех_Движение!$G$2:$G$5111,Тех_Движение!$D$2:$D$5111,$C376,Тех_Движение!$B$2:$B$5111,"&lt;="&amp;Настройки!$B$6)-$F376)))</f>
        <v/>
      </c>
      <c r="K376" s="21" t="e">
        <f>IF(OR($B376="",K$3&lt;$D376+Настройки!$B$7),0,MAX(0,$E376-MAX(0,SUMIFS(Тех_Движение!$G$2:$G$5111,Тех_Движение!$D$2:$D$5111,$C376,Тех_Движение!$B$2:$B$5111,"&lt;="&amp;K$3)-$F376)))</f>
        <v>#VALUE!</v>
      </c>
      <c r="L376" s="21" t="e">
        <f>IF(OR($B376="",L$3&lt;$D376+Настройки!$B$7),0,MAX(0,$E376-MAX(0,SUMIFS(Тех_Движение!$G$2:$G$5111,Тех_Движение!$D$2:$D$5111,$C376,Тех_Движение!$B$2:$B$5111,"&lt;="&amp;L$3)-$F376)))</f>
        <v>#VALUE!</v>
      </c>
      <c r="M376" s="21" t="e">
        <f>IF(OR($B376="",M$3&lt;$D376+Настройки!$B$7),0,MAX(0,$E376-MAX(0,SUMIFS(Тех_Движение!$G$2:$G$5111,Тех_Движение!$D$2:$D$5111,$C376,Тех_Движение!$B$2:$B$5111,"&lt;="&amp;M$3)-$F376)))</f>
        <v>#VALUE!</v>
      </c>
      <c r="N376" s="21" t="e">
        <f>IF(OR($B376="",N$3&lt;$D376+Настройки!$B$7),0,MAX(0,$E376-MAX(0,SUMIFS(Тех_Движение!$G$2:$G$5111,Тех_Движение!$D$2:$D$5111,$C376,Тех_Движение!$B$2:$B$5111,"&lt;="&amp;N$3)-$F376)))</f>
        <v>#VALUE!</v>
      </c>
      <c r="O376" s="21" t="e">
        <f>IF(OR($B376="",O$3&lt;$D376+Настройки!$B$7),0,MAX(0,$E376-MAX(0,SUMIFS(Тех_Движение!$G$2:$G$5111,Тех_Движение!$D$2:$D$5111,$C376,Тех_Движение!$B$2:$B$5111,"&lt;="&amp;O$3)-$F376)))</f>
        <v>#VALUE!</v>
      </c>
      <c r="P376" s="21" t="e">
        <f>IF(OR($B376="",P$3&lt;$D376+Настройки!$B$7),0,MAX(0,$E376-MAX(0,SUMIFS(Тех_Движение!$G$2:$G$5111,Тех_Движение!$D$2:$D$5111,$C376,Тех_Движение!$B$2:$B$5111,"&lt;="&amp;P$3)-$F376)))</f>
        <v>#VALUE!</v>
      </c>
      <c r="Q376" s="21" t="e">
        <f>IF(OR($B376="",Q$3&lt;$D376+Настройки!$B$7),0,MAX(0,$E376-MAX(0,SUMIFS(Тех_Движение!$G$2:$G$5111,Тех_Движение!$D$2:$D$5111,$C376,Тех_Движение!$B$2:$B$5111,"&lt;="&amp;Q$3)-$F376)))</f>
        <v>#VALUE!</v>
      </c>
      <c r="R376" s="21" t="str">
        <f t="shared" si="16"/>
        <v/>
      </c>
      <c r="S376" s="23" t="str">
        <f>IF($B376="","",VLOOKUP($C376,Настройки!$A$11:$L$17,9,FALSE))</f>
        <v/>
      </c>
      <c r="T376" s="23" t="str">
        <f t="shared" si="17"/>
        <v/>
      </c>
    </row>
    <row r="377" spans="1:20" x14ac:dyDescent="0.3">
      <c r="A377" s="20">
        <f>Тех_Движение!$A$374</f>
        <v>373</v>
      </c>
      <c r="B377" s="20" t="str">
        <f>IF(Тех_Движение!$F$374&gt;0,Тех_Движение!$I$374,"")</f>
        <v/>
      </c>
      <c r="C377" s="20" t="str">
        <f>IF($B377="","",Тех_Движение!$D$374)</f>
        <v/>
      </c>
      <c r="D377" s="9" t="str">
        <f>IF($B377="","",Тех_Движение!$B$374)</f>
        <v/>
      </c>
      <c r="E377" s="21" t="str">
        <f>IF($B377="","",Тех_Движение!$F$374)</f>
        <v/>
      </c>
      <c r="F377" s="21" t="str">
        <f>IF($B377="","",SUMIFS($E$5:$E376,$C$5:$C376,$C377))</f>
        <v/>
      </c>
      <c r="G377" s="21" t="str">
        <f>IF($B377="","",MAX(0,$E377-MAX(0,SUMIFS(Тех_Движение!$G$2:$G$5111,Тех_Движение!$D$2:$D$5111,$C377,Тех_Движение!$B$2:$B$5111,"&lt;="&amp;Настройки!$B$5-1)-$F377)))</f>
        <v/>
      </c>
      <c r="H377" s="21" t="str">
        <f>IF($B377="","",IF(AND($D377&gt;=Настройки!$B$5,$D377&lt;=Настройки!$B$6),$E377,0))</f>
        <v/>
      </c>
      <c r="I377" s="21" t="str">
        <f t="shared" si="15"/>
        <v/>
      </c>
      <c r="J377" s="21" t="str">
        <f>IF($B377="","",MAX(0,$E377-MAX(0,SUMIFS(Тех_Движение!$G$2:$G$5111,Тех_Движение!$D$2:$D$5111,$C377,Тех_Движение!$B$2:$B$5111,"&lt;="&amp;Настройки!$B$6)-$F377)))</f>
        <v/>
      </c>
      <c r="K377" s="21" t="e">
        <f>IF(OR($B377="",K$3&lt;$D377+Настройки!$B$7),0,MAX(0,$E377-MAX(0,SUMIFS(Тех_Движение!$G$2:$G$5111,Тех_Движение!$D$2:$D$5111,$C377,Тех_Движение!$B$2:$B$5111,"&lt;="&amp;K$3)-$F377)))</f>
        <v>#VALUE!</v>
      </c>
      <c r="L377" s="21" t="e">
        <f>IF(OR($B377="",L$3&lt;$D377+Настройки!$B$7),0,MAX(0,$E377-MAX(0,SUMIFS(Тех_Движение!$G$2:$G$5111,Тех_Движение!$D$2:$D$5111,$C377,Тех_Движение!$B$2:$B$5111,"&lt;="&amp;L$3)-$F377)))</f>
        <v>#VALUE!</v>
      </c>
      <c r="M377" s="21" t="e">
        <f>IF(OR($B377="",M$3&lt;$D377+Настройки!$B$7),0,MAX(0,$E377-MAX(0,SUMIFS(Тех_Движение!$G$2:$G$5111,Тех_Движение!$D$2:$D$5111,$C377,Тех_Движение!$B$2:$B$5111,"&lt;="&amp;M$3)-$F377)))</f>
        <v>#VALUE!</v>
      </c>
      <c r="N377" s="21" t="e">
        <f>IF(OR($B377="",N$3&lt;$D377+Настройки!$B$7),0,MAX(0,$E377-MAX(0,SUMIFS(Тех_Движение!$G$2:$G$5111,Тех_Движение!$D$2:$D$5111,$C377,Тех_Движение!$B$2:$B$5111,"&lt;="&amp;N$3)-$F377)))</f>
        <v>#VALUE!</v>
      </c>
      <c r="O377" s="21" t="e">
        <f>IF(OR($B377="",O$3&lt;$D377+Настройки!$B$7),0,MAX(0,$E377-MAX(0,SUMIFS(Тех_Движение!$G$2:$G$5111,Тех_Движение!$D$2:$D$5111,$C377,Тех_Движение!$B$2:$B$5111,"&lt;="&amp;O$3)-$F377)))</f>
        <v>#VALUE!</v>
      </c>
      <c r="P377" s="21" t="e">
        <f>IF(OR($B377="",P$3&lt;$D377+Настройки!$B$7),0,MAX(0,$E377-MAX(0,SUMIFS(Тех_Движение!$G$2:$G$5111,Тех_Движение!$D$2:$D$5111,$C377,Тех_Движение!$B$2:$B$5111,"&lt;="&amp;P$3)-$F377)))</f>
        <v>#VALUE!</v>
      </c>
      <c r="Q377" s="21" t="e">
        <f>IF(OR($B377="",Q$3&lt;$D377+Настройки!$B$7),0,MAX(0,$E377-MAX(0,SUMIFS(Тех_Движение!$G$2:$G$5111,Тех_Движение!$D$2:$D$5111,$C377,Тех_Движение!$B$2:$B$5111,"&lt;="&amp;Q$3)-$F377)))</f>
        <v>#VALUE!</v>
      </c>
      <c r="R377" s="21" t="str">
        <f t="shared" si="16"/>
        <v/>
      </c>
      <c r="S377" s="23" t="str">
        <f>IF($B377="","",VLOOKUP($C377,Настройки!$A$11:$L$17,9,FALSE))</f>
        <v/>
      </c>
      <c r="T377" s="23" t="str">
        <f t="shared" si="17"/>
        <v/>
      </c>
    </row>
    <row r="378" spans="1:20" x14ac:dyDescent="0.3">
      <c r="A378" s="20">
        <f>Тех_Движение!$A$375</f>
        <v>374</v>
      </c>
      <c r="B378" s="20" t="str">
        <f>IF(Тех_Движение!$F$375&gt;0,Тех_Движение!$I$375,"")</f>
        <v/>
      </c>
      <c r="C378" s="20" t="str">
        <f>IF($B378="","",Тех_Движение!$D$375)</f>
        <v/>
      </c>
      <c r="D378" s="9" t="str">
        <f>IF($B378="","",Тех_Движение!$B$375)</f>
        <v/>
      </c>
      <c r="E378" s="21" t="str">
        <f>IF($B378="","",Тех_Движение!$F$375)</f>
        <v/>
      </c>
      <c r="F378" s="21" t="str">
        <f>IF($B378="","",SUMIFS($E$5:$E377,$C$5:$C377,$C378))</f>
        <v/>
      </c>
      <c r="G378" s="21" t="str">
        <f>IF($B378="","",MAX(0,$E378-MAX(0,SUMIFS(Тех_Движение!$G$2:$G$5111,Тех_Движение!$D$2:$D$5111,$C378,Тех_Движение!$B$2:$B$5111,"&lt;="&amp;Настройки!$B$5-1)-$F378)))</f>
        <v/>
      </c>
      <c r="H378" s="21" t="str">
        <f>IF($B378="","",IF(AND($D378&gt;=Настройки!$B$5,$D378&lt;=Настройки!$B$6),$E378,0))</f>
        <v/>
      </c>
      <c r="I378" s="21" t="str">
        <f t="shared" si="15"/>
        <v/>
      </c>
      <c r="J378" s="21" t="str">
        <f>IF($B378="","",MAX(0,$E378-MAX(0,SUMIFS(Тех_Движение!$G$2:$G$5111,Тех_Движение!$D$2:$D$5111,$C378,Тех_Движение!$B$2:$B$5111,"&lt;="&amp;Настройки!$B$6)-$F378)))</f>
        <v/>
      </c>
      <c r="K378" s="21" t="e">
        <f>IF(OR($B378="",K$3&lt;$D378+Настройки!$B$7),0,MAX(0,$E378-MAX(0,SUMIFS(Тех_Движение!$G$2:$G$5111,Тех_Движение!$D$2:$D$5111,$C378,Тех_Движение!$B$2:$B$5111,"&lt;="&amp;K$3)-$F378)))</f>
        <v>#VALUE!</v>
      </c>
      <c r="L378" s="21" t="e">
        <f>IF(OR($B378="",L$3&lt;$D378+Настройки!$B$7),0,MAX(0,$E378-MAX(0,SUMIFS(Тех_Движение!$G$2:$G$5111,Тех_Движение!$D$2:$D$5111,$C378,Тех_Движение!$B$2:$B$5111,"&lt;="&amp;L$3)-$F378)))</f>
        <v>#VALUE!</v>
      </c>
      <c r="M378" s="21" t="e">
        <f>IF(OR($B378="",M$3&lt;$D378+Настройки!$B$7),0,MAX(0,$E378-MAX(0,SUMIFS(Тех_Движение!$G$2:$G$5111,Тех_Движение!$D$2:$D$5111,$C378,Тех_Движение!$B$2:$B$5111,"&lt;="&amp;M$3)-$F378)))</f>
        <v>#VALUE!</v>
      </c>
      <c r="N378" s="21" t="e">
        <f>IF(OR($B378="",N$3&lt;$D378+Настройки!$B$7),0,MAX(0,$E378-MAX(0,SUMIFS(Тех_Движение!$G$2:$G$5111,Тех_Движение!$D$2:$D$5111,$C378,Тех_Движение!$B$2:$B$5111,"&lt;="&amp;N$3)-$F378)))</f>
        <v>#VALUE!</v>
      </c>
      <c r="O378" s="21" t="e">
        <f>IF(OR($B378="",O$3&lt;$D378+Настройки!$B$7),0,MAX(0,$E378-MAX(0,SUMIFS(Тех_Движение!$G$2:$G$5111,Тех_Движение!$D$2:$D$5111,$C378,Тех_Движение!$B$2:$B$5111,"&lt;="&amp;O$3)-$F378)))</f>
        <v>#VALUE!</v>
      </c>
      <c r="P378" s="21" t="e">
        <f>IF(OR($B378="",P$3&lt;$D378+Настройки!$B$7),0,MAX(0,$E378-MAX(0,SUMIFS(Тех_Движение!$G$2:$G$5111,Тех_Движение!$D$2:$D$5111,$C378,Тех_Движение!$B$2:$B$5111,"&lt;="&amp;P$3)-$F378)))</f>
        <v>#VALUE!</v>
      </c>
      <c r="Q378" s="21" t="e">
        <f>IF(OR($B378="",Q$3&lt;$D378+Настройки!$B$7),0,MAX(0,$E378-MAX(0,SUMIFS(Тех_Движение!$G$2:$G$5111,Тех_Движение!$D$2:$D$5111,$C378,Тех_Движение!$B$2:$B$5111,"&lt;="&amp;Q$3)-$F378)))</f>
        <v>#VALUE!</v>
      </c>
      <c r="R378" s="21" t="str">
        <f t="shared" si="16"/>
        <v/>
      </c>
      <c r="S378" s="23" t="str">
        <f>IF($B378="","",VLOOKUP($C378,Настройки!$A$11:$L$17,9,FALSE))</f>
        <v/>
      </c>
      <c r="T378" s="23" t="str">
        <f t="shared" si="17"/>
        <v/>
      </c>
    </row>
    <row r="379" spans="1:20" x14ac:dyDescent="0.3">
      <c r="A379" s="20">
        <f>Тех_Движение!$A$376</f>
        <v>375</v>
      </c>
      <c r="B379" s="20" t="str">
        <f>IF(Тех_Движение!$F$376&gt;0,Тех_Движение!$I$376,"")</f>
        <v/>
      </c>
      <c r="C379" s="20" t="str">
        <f>IF($B379="","",Тех_Движение!$D$376)</f>
        <v/>
      </c>
      <c r="D379" s="9" t="str">
        <f>IF($B379="","",Тех_Движение!$B$376)</f>
        <v/>
      </c>
      <c r="E379" s="21" t="str">
        <f>IF($B379="","",Тех_Движение!$F$376)</f>
        <v/>
      </c>
      <c r="F379" s="21" t="str">
        <f>IF($B379="","",SUMIFS($E$5:$E378,$C$5:$C378,$C379))</f>
        <v/>
      </c>
      <c r="G379" s="21" t="str">
        <f>IF($B379="","",MAX(0,$E379-MAX(0,SUMIFS(Тех_Движение!$G$2:$G$5111,Тех_Движение!$D$2:$D$5111,$C379,Тех_Движение!$B$2:$B$5111,"&lt;="&amp;Настройки!$B$5-1)-$F379)))</f>
        <v/>
      </c>
      <c r="H379" s="21" t="str">
        <f>IF($B379="","",IF(AND($D379&gt;=Настройки!$B$5,$D379&lt;=Настройки!$B$6),$E379,0))</f>
        <v/>
      </c>
      <c r="I379" s="21" t="str">
        <f t="shared" si="15"/>
        <v/>
      </c>
      <c r="J379" s="21" t="str">
        <f>IF($B379="","",MAX(0,$E379-MAX(0,SUMIFS(Тех_Движение!$G$2:$G$5111,Тех_Движение!$D$2:$D$5111,$C379,Тех_Движение!$B$2:$B$5111,"&lt;="&amp;Настройки!$B$6)-$F379)))</f>
        <v/>
      </c>
      <c r="K379" s="21" t="e">
        <f>IF(OR($B379="",K$3&lt;$D379+Настройки!$B$7),0,MAX(0,$E379-MAX(0,SUMIFS(Тех_Движение!$G$2:$G$5111,Тех_Движение!$D$2:$D$5111,$C379,Тех_Движение!$B$2:$B$5111,"&lt;="&amp;K$3)-$F379)))</f>
        <v>#VALUE!</v>
      </c>
      <c r="L379" s="21" t="e">
        <f>IF(OR($B379="",L$3&lt;$D379+Настройки!$B$7),0,MAX(0,$E379-MAX(0,SUMIFS(Тех_Движение!$G$2:$G$5111,Тех_Движение!$D$2:$D$5111,$C379,Тех_Движение!$B$2:$B$5111,"&lt;="&amp;L$3)-$F379)))</f>
        <v>#VALUE!</v>
      </c>
      <c r="M379" s="21" t="e">
        <f>IF(OR($B379="",M$3&lt;$D379+Настройки!$B$7),0,MAX(0,$E379-MAX(0,SUMIFS(Тех_Движение!$G$2:$G$5111,Тех_Движение!$D$2:$D$5111,$C379,Тех_Движение!$B$2:$B$5111,"&lt;="&amp;M$3)-$F379)))</f>
        <v>#VALUE!</v>
      </c>
      <c r="N379" s="21" t="e">
        <f>IF(OR($B379="",N$3&lt;$D379+Настройки!$B$7),0,MAX(0,$E379-MAX(0,SUMIFS(Тех_Движение!$G$2:$G$5111,Тех_Движение!$D$2:$D$5111,$C379,Тех_Движение!$B$2:$B$5111,"&lt;="&amp;N$3)-$F379)))</f>
        <v>#VALUE!</v>
      </c>
      <c r="O379" s="21" t="e">
        <f>IF(OR($B379="",O$3&lt;$D379+Настройки!$B$7),0,MAX(0,$E379-MAX(0,SUMIFS(Тех_Движение!$G$2:$G$5111,Тех_Движение!$D$2:$D$5111,$C379,Тех_Движение!$B$2:$B$5111,"&lt;="&amp;O$3)-$F379)))</f>
        <v>#VALUE!</v>
      </c>
      <c r="P379" s="21" t="e">
        <f>IF(OR($B379="",P$3&lt;$D379+Настройки!$B$7),0,MAX(0,$E379-MAX(0,SUMIFS(Тех_Движение!$G$2:$G$5111,Тех_Движение!$D$2:$D$5111,$C379,Тех_Движение!$B$2:$B$5111,"&lt;="&amp;P$3)-$F379)))</f>
        <v>#VALUE!</v>
      </c>
      <c r="Q379" s="21" t="e">
        <f>IF(OR($B379="",Q$3&lt;$D379+Настройки!$B$7),0,MAX(0,$E379-MAX(0,SUMIFS(Тех_Движение!$G$2:$G$5111,Тех_Движение!$D$2:$D$5111,$C379,Тех_Движение!$B$2:$B$5111,"&lt;="&amp;Q$3)-$F379)))</f>
        <v>#VALUE!</v>
      </c>
      <c r="R379" s="21" t="str">
        <f t="shared" si="16"/>
        <v/>
      </c>
      <c r="S379" s="23" t="str">
        <f>IF($B379="","",VLOOKUP($C379,Настройки!$A$11:$L$17,9,FALSE))</f>
        <v/>
      </c>
      <c r="T379" s="23" t="str">
        <f t="shared" si="17"/>
        <v/>
      </c>
    </row>
    <row r="380" spans="1:20" x14ac:dyDescent="0.3">
      <c r="A380" s="20">
        <f>Тех_Движение!$A$377</f>
        <v>376</v>
      </c>
      <c r="B380" s="20" t="str">
        <f>IF(Тех_Движение!$F$377&gt;0,Тех_Движение!$I$377,"")</f>
        <v/>
      </c>
      <c r="C380" s="20" t="str">
        <f>IF($B380="","",Тех_Движение!$D$377)</f>
        <v/>
      </c>
      <c r="D380" s="9" t="str">
        <f>IF($B380="","",Тех_Движение!$B$377)</f>
        <v/>
      </c>
      <c r="E380" s="21" t="str">
        <f>IF($B380="","",Тех_Движение!$F$377)</f>
        <v/>
      </c>
      <c r="F380" s="21" t="str">
        <f>IF($B380="","",SUMIFS($E$5:$E379,$C$5:$C379,$C380))</f>
        <v/>
      </c>
      <c r="G380" s="21" t="str">
        <f>IF($B380="","",MAX(0,$E380-MAX(0,SUMIFS(Тех_Движение!$G$2:$G$5111,Тех_Движение!$D$2:$D$5111,$C380,Тех_Движение!$B$2:$B$5111,"&lt;="&amp;Настройки!$B$5-1)-$F380)))</f>
        <v/>
      </c>
      <c r="H380" s="21" t="str">
        <f>IF($B380="","",IF(AND($D380&gt;=Настройки!$B$5,$D380&lt;=Настройки!$B$6),$E380,0))</f>
        <v/>
      </c>
      <c r="I380" s="21" t="str">
        <f t="shared" si="15"/>
        <v/>
      </c>
      <c r="J380" s="21" t="str">
        <f>IF($B380="","",MAX(0,$E380-MAX(0,SUMIFS(Тех_Движение!$G$2:$G$5111,Тех_Движение!$D$2:$D$5111,$C380,Тех_Движение!$B$2:$B$5111,"&lt;="&amp;Настройки!$B$6)-$F380)))</f>
        <v/>
      </c>
      <c r="K380" s="21" t="e">
        <f>IF(OR($B380="",K$3&lt;$D380+Настройки!$B$7),0,MAX(0,$E380-MAX(0,SUMIFS(Тех_Движение!$G$2:$G$5111,Тех_Движение!$D$2:$D$5111,$C380,Тех_Движение!$B$2:$B$5111,"&lt;="&amp;K$3)-$F380)))</f>
        <v>#VALUE!</v>
      </c>
      <c r="L380" s="21" t="e">
        <f>IF(OR($B380="",L$3&lt;$D380+Настройки!$B$7),0,MAX(0,$E380-MAX(0,SUMIFS(Тех_Движение!$G$2:$G$5111,Тех_Движение!$D$2:$D$5111,$C380,Тех_Движение!$B$2:$B$5111,"&lt;="&amp;L$3)-$F380)))</f>
        <v>#VALUE!</v>
      </c>
      <c r="M380" s="21" t="e">
        <f>IF(OR($B380="",M$3&lt;$D380+Настройки!$B$7),0,MAX(0,$E380-MAX(0,SUMIFS(Тех_Движение!$G$2:$G$5111,Тех_Движение!$D$2:$D$5111,$C380,Тех_Движение!$B$2:$B$5111,"&lt;="&amp;M$3)-$F380)))</f>
        <v>#VALUE!</v>
      </c>
      <c r="N380" s="21" t="e">
        <f>IF(OR($B380="",N$3&lt;$D380+Настройки!$B$7),0,MAX(0,$E380-MAX(0,SUMIFS(Тех_Движение!$G$2:$G$5111,Тех_Движение!$D$2:$D$5111,$C380,Тех_Движение!$B$2:$B$5111,"&lt;="&amp;N$3)-$F380)))</f>
        <v>#VALUE!</v>
      </c>
      <c r="O380" s="21" t="e">
        <f>IF(OR($B380="",O$3&lt;$D380+Настройки!$B$7),0,MAX(0,$E380-MAX(0,SUMIFS(Тех_Движение!$G$2:$G$5111,Тех_Движение!$D$2:$D$5111,$C380,Тех_Движение!$B$2:$B$5111,"&lt;="&amp;O$3)-$F380)))</f>
        <v>#VALUE!</v>
      </c>
      <c r="P380" s="21" t="e">
        <f>IF(OR($B380="",P$3&lt;$D380+Настройки!$B$7),0,MAX(0,$E380-MAX(0,SUMIFS(Тех_Движение!$G$2:$G$5111,Тех_Движение!$D$2:$D$5111,$C380,Тех_Движение!$B$2:$B$5111,"&lt;="&amp;P$3)-$F380)))</f>
        <v>#VALUE!</v>
      </c>
      <c r="Q380" s="21" t="e">
        <f>IF(OR($B380="",Q$3&lt;$D380+Настройки!$B$7),0,MAX(0,$E380-MAX(0,SUMIFS(Тех_Движение!$G$2:$G$5111,Тех_Движение!$D$2:$D$5111,$C380,Тех_Движение!$B$2:$B$5111,"&lt;="&amp;Q$3)-$F380)))</f>
        <v>#VALUE!</v>
      </c>
      <c r="R380" s="21" t="str">
        <f t="shared" si="16"/>
        <v/>
      </c>
      <c r="S380" s="23" t="str">
        <f>IF($B380="","",VLOOKUP($C380,Настройки!$A$11:$L$17,9,FALSE))</f>
        <v/>
      </c>
      <c r="T380" s="23" t="str">
        <f t="shared" si="17"/>
        <v/>
      </c>
    </row>
    <row r="381" spans="1:20" x14ac:dyDescent="0.3">
      <c r="A381" s="20">
        <f>Тех_Движение!$A$378</f>
        <v>377</v>
      </c>
      <c r="B381" s="20" t="str">
        <f>IF(Тех_Движение!$F$378&gt;0,Тех_Движение!$I$378,"")</f>
        <v/>
      </c>
      <c r="C381" s="20" t="str">
        <f>IF($B381="","",Тех_Движение!$D$378)</f>
        <v/>
      </c>
      <c r="D381" s="9" t="str">
        <f>IF($B381="","",Тех_Движение!$B$378)</f>
        <v/>
      </c>
      <c r="E381" s="21" t="str">
        <f>IF($B381="","",Тех_Движение!$F$378)</f>
        <v/>
      </c>
      <c r="F381" s="21" t="str">
        <f>IF($B381="","",SUMIFS($E$5:$E380,$C$5:$C380,$C381))</f>
        <v/>
      </c>
      <c r="G381" s="21" t="str">
        <f>IF($B381="","",MAX(0,$E381-MAX(0,SUMIFS(Тех_Движение!$G$2:$G$5111,Тех_Движение!$D$2:$D$5111,$C381,Тех_Движение!$B$2:$B$5111,"&lt;="&amp;Настройки!$B$5-1)-$F381)))</f>
        <v/>
      </c>
      <c r="H381" s="21" t="str">
        <f>IF($B381="","",IF(AND($D381&gt;=Настройки!$B$5,$D381&lt;=Настройки!$B$6),$E381,0))</f>
        <v/>
      </c>
      <c r="I381" s="21" t="str">
        <f t="shared" si="15"/>
        <v/>
      </c>
      <c r="J381" s="21" t="str">
        <f>IF($B381="","",MAX(0,$E381-MAX(0,SUMIFS(Тех_Движение!$G$2:$G$5111,Тех_Движение!$D$2:$D$5111,$C381,Тех_Движение!$B$2:$B$5111,"&lt;="&amp;Настройки!$B$6)-$F381)))</f>
        <v/>
      </c>
      <c r="K381" s="21" t="e">
        <f>IF(OR($B381="",K$3&lt;$D381+Настройки!$B$7),0,MAX(0,$E381-MAX(0,SUMIFS(Тех_Движение!$G$2:$G$5111,Тех_Движение!$D$2:$D$5111,$C381,Тех_Движение!$B$2:$B$5111,"&lt;="&amp;K$3)-$F381)))</f>
        <v>#VALUE!</v>
      </c>
      <c r="L381" s="21" t="e">
        <f>IF(OR($B381="",L$3&lt;$D381+Настройки!$B$7),0,MAX(0,$E381-MAX(0,SUMIFS(Тех_Движение!$G$2:$G$5111,Тех_Движение!$D$2:$D$5111,$C381,Тех_Движение!$B$2:$B$5111,"&lt;="&amp;L$3)-$F381)))</f>
        <v>#VALUE!</v>
      </c>
      <c r="M381" s="21" t="e">
        <f>IF(OR($B381="",M$3&lt;$D381+Настройки!$B$7),0,MAX(0,$E381-MAX(0,SUMIFS(Тех_Движение!$G$2:$G$5111,Тех_Движение!$D$2:$D$5111,$C381,Тех_Движение!$B$2:$B$5111,"&lt;="&amp;M$3)-$F381)))</f>
        <v>#VALUE!</v>
      </c>
      <c r="N381" s="21" t="e">
        <f>IF(OR($B381="",N$3&lt;$D381+Настройки!$B$7),0,MAX(0,$E381-MAX(0,SUMIFS(Тех_Движение!$G$2:$G$5111,Тех_Движение!$D$2:$D$5111,$C381,Тех_Движение!$B$2:$B$5111,"&lt;="&amp;N$3)-$F381)))</f>
        <v>#VALUE!</v>
      </c>
      <c r="O381" s="21" t="e">
        <f>IF(OR($B381="",O$3&lt;$D381+Настройки!$B$7),0,MAX(0,$E381-MAX(0,SUMIFS(Тех_Движение!$G$2:$G$5111,Тех_Движение!$D$2:$D$5111,$C381,Тех_Движение!$B$2:$B$5111,"&lt;="&amp;O$3)-$F381)))</f>
        <v>#VALUE!</v>
      </c>
      <c r="P381" s="21" t="e">
        <f>IF(OR($B381="",P$3&lt;$D381+Настройки!$B$7),0,MAX(0,$E381-MAX(0,SUMIFS(Тех_Движение!$G$2:$G$5111,Тех_Движение!$D$2:$D$5111,$C381,Тех_Движение!$B$2:$B$5111,"&lt;="&amp;P$3)-$F381)))</f>
        <v>#VALUE!</v>
      </c>
      <c r="Q381" s="21" t="e">
        <f>IF(OR($B381="",Q$3&lt;$D381+Настройки!$B$7),0,MAX(0,$E381-MAX(0,SUMIFS(Тех_Движение!$G$2:$G$5111,Тех_Движение!$D$2:$D$5111,$C381,Тех_Движение!$B$2:$B$5111,"&lt;="&amp;Q$3)-$F381)))</f>
        <v>#VALUE!</v>
      </c>
      <c r="R381" s="21" t="str">
        <f t="shared" si="16"/>
        <v/>
      </c>
      <c r="S381" s="23" t="str">
        <f>IF($B381="","",VLOOKUP($C381,Настройки!$A$11:$L$17,9,FALSE))</f>
        <v/>
      </c>
      <c r="T381" s="23" t="str">
        <f t="shared" si="17"/>
        <v/>
      </c>
    </row>
    <row r="382" spans="1:20" x14ac:dyDescent="0.3">
      <c r="A382" s="20">
        <f>Тех_Движение!$A$379</f>
        <v>378</v>
      </c>
      <c r="B382" s="20" t="str">
        <f>IF(Тех_Движение!$F$379&gt;0,Тех_Движение!$I$379,"")</f>
        <v/>
      </c>
      <c r="C382" s="20" t="str">
        <f>IF($B382="","",Тех_Движение!$D$379)</f>
        <v/>
      </c>
      <c r="D382" s="9" t="str">
        <f>IF($B382="","",Тех_Движение!$B$379)</f>
        <v/>
      </c>
      <c r="E382" s="21" t="str">
        <f>IF($B382="","",Тех_Движение!$F$379)</f>
        <v/>
      </c>
      <c r="F382" s="21" t="str">
        <f>IF($B382="","",SUMIFS($E$5:$E381,$C$5:$C381,$C382))</f>
        <v/>
      </c>
      <c r="G382" s="21" t="str">
        <f>IF($B382="","",MAX(0,$E382-MAX(0,SUMIFS(Тех_Движение!$G$2:$G$5111,Тех_Движение!$D$2:$D$5111,$C382,Тех_Движение!$B$2:$B$5111,"&lt;="&amp;Настройки!$B$5-1)-$F382)))</f>
        <v/>
      </c>
      <c r="H382" s="21" t="str">
        <f>IF($B382="","",IF(AND($D382&gt;=Настройки!$B$5,$D382&lt;=Настройки!$B$6),$E382,0))</f>
        <v/>
      </c>
      <c r="I382" s="21" t="str">
        <f t="shared" si="15"/>
        <v/>
      </c>
      <c r="J382" s="21" t="str">
        <f>IF($B382="","",MAX(0,$E382-MAX(0,SUMIFS(Тех_Движение!$G$2:$G$5111,Тех_Движение!$D$2:$D$5111,$C382,Тех_Движение!$B$2:$B$5111,"&lt;="&amp;Настройки!$B$6)-$F382)))</f>
        <v/>
      </c>
      <c r="K382" s="21" t="e">
        <f>IF(OR($B382="",K$3&lt;$D382+Настройки!$B$7),0,MAX(0,$E382-MAX(0,SUMIFS(Тех_Движение!$G$2:$G$5111,Тех_Движение!$D$2:$D$5111,$C382,Тех_Движение!$B$2:$B$5111,"&lt;="&amp;K$3)-$F382)))</f>
        <v>#VALUE!</v>
      </c>
      <c r="L382" s="21" t="e">
        <f>IF(OR($B382="",L$3&lt;$D382+Настройки!$B$7),0,MAX(0,$E382-MAX(0,SUMIFS(Тех_Движение!$G$2:$G$5111,Тех_Движение!$D$2:$D$5111,$C382,Тех_Движение!$B$2:$B$5111,"&lt;="&amp;L$3)-$F382)))</f>
        <v>#VALUE!</v>
      </c>
      <c r="M382" s="21" t="e">
        <f>IF(OR($B382="",M$3&lt;$D382+Настройки!$B$7),0,MAX(0,$E382-MAX(0,SUMIFS(Тех_Движение!$G$2:$G$5111,Тех_Движение!$D$2:$D$5111,$C382,Тех_Движение!$B$2:$B$5111,"&lt;="&amp;M$3)-$F382)))</f>
        <v>#VALUE!</v>
      </c>
      <c r="N382" s="21" t="e">
        <f>IF(OR($B382="",N$3&lt;$D382+Настройки!$B$7),0,MAX(0,$E382-MAX(0,SUMIFS(Тех_Движение!$G$2:$G$5111,Тех_Движение!$D$2:$D$5111,$C382,Тех_Движение!$B$2:$B$5111,"&lt;="&amp;N$3)-$F382)))</f>
        <v>#VALUE!</v>
      </c>
      <c r="O382" s="21" t="e">
        <f>IF(OR($B382="",O$3&lt;$D382+Настройки!$B$7),0,MAX(0,$E382-MAX(0,SUMIFS(Тех_Движение!$G$2:$G$5111,Тех_Движение!$D$2:$D$5111,$C382,Тех_Движение!$B$2:$B$5111,"&lt;="&amp;O$3)-$F382)))</f>
        <v>#VALUE!</v>
      </c>
      <c r="P382" s="21" t="e">
        <f>IF(OR($B382="",P$3&lt;$D382+Настройки!$B$7),0,MAX(0,$E382-MAX(0,SUMIFS(Тех_Движение!$G$2:$G$5111,Тех_Движение!$D$2:$D$5111,$C382,Тех_Движение!$B$2:$B$5111,"&lt;="&amp;P$3)-$F382)))</f>
        <v>#VALUE!</v>
      </c>
      <c r="Q382" s="21" t="e">
        <f>IF(OR($B382="",Q$3&lt;$D382+Настройки!$B$7),0,MAX(0,$E382-MAX(0,SUMIFS(Тех_Движение!$G$2:$G$5111,Тех_Движение!$D$2:$D$5111,$C382,Тех_Движение!$B$2:$B$5111,"&lt;="&amp;Q$3)-$F382)))</f>
        <v>#VALUE!</v>
      </c>
      <c r="R382" s="21" t="str">
        <f t="shared" si="16"/>
        <v/>
      </c>
      <c r="S382" s="23" t="str">
        <f>IF($B382="","",VLOOKUP($C382,Настройки!$A$11:$L$17,9,FALSE))</f>
        <v/>
      </c>
      <c r="T382" s="23" t="str">
        <f t="shared" si="17"/>
        <v/>
      </c>
    </row>
    <row r="383" spans="1:20" x14ac:dyDescent="0.3">
      <c r="A383" s="20">
        <f>Тех_Движение!$A$380</f>
        <v>379</v>
      </c>
      <c r="B383" s="20" t="str">
        <f>IF(Тех_Движение!$F$380&gt;0,Тех_Движение!$I$380,"")</f>
        <v/>
      </c>
      <c r="C383" s="20" t="str">
        <f>IF($B383="","",Тех_Движение!$D$380)</f>
        <v/>
      </c>
      <c r="D383" s="9" t="str">
        <f>IF($B383="","",Тех_Движение!$B$380)</f>
        <v/>
      </c>
      <c r="E383" s="21" t="str">
        <f>IF($B383="","",Тех_Движение!$F$380)</f>
        <v/>
      </c>
      <c r="F383" s="21" t="str">
        <f>IF($B383="","",SUMIFS($E$5:$E382,$C$5:$C382,$C383))</f>
        <v/>
      </c>
      <c r="G383" s="21" t="str">
        <f>IF($B383="","",MAX(0,$E383-MAX(0,SUMIFS(Тех_Движение!$G$2:$G$5111,Тех_Движение!$D$2:$D$5111,$C383,Тех_Движение!$B$2:$B$5111,"&lt;="&amp;Настройки!$B$5-1)-$F383)))</f>
        <v/>
      </c>
      <c r="H383" s="21" t="str">
        <f>IF($B383="","",IF(AND($D383&gt;=Настройки!$B$5,$D383&lt;=Настройки!$B$6),$E383,0))</f>
        <v/>
      </c>
      <c r="I383" s="21" t="str">
        <f t="shared" si="15"/>
        <v/>
      </c>
      <c r="J383" s="21" t="str">
        <f>IF($B383="","",MAX(0,$E383-MAX(0,SUMIFS(Тех_Движение!$G$2:$G$5111,Тех_Движение!$D$2:$D$5111,$C383,Тех_Движение!$B$2:$B$5111,"&lt;="&amp;Настройки!$B$6)-$F383)))</f>
        <v/>
      </c>
      <c r="K383" s="21" t="e">
        <f>IF(OR($B383="",K$3&lt;$D383+Настройки!$B$7),0,MAX(0,$E383-MAX(0,SUMIFS(Тех_Движение!$G$2:$G$5111,Тех_Движение!$D$2:$D$5111,$C383,Тех_Движение!$B$2:$B$5111,"&lt;="&amp;K$3)-$F383)))</f>
        <v>#VALUE!</v>
      </c>
      <c r="L383" s="21" t="e">
        <f>IF(OR($B383="",L$3&lt;$D383+Настройки!$B$7),0,MAX(0,$E383-MAX(0,SUMIFS(Тех_Движение!$G$2:$G$5111,Тех_Движение!$D$2:$D$5111,$C383,Тех_Движение!$B$2:$B$5111,"&lt;="&amp;L$3)-$F383)))</f>
        <v>#VALUE!</v>
      </c>
      <c r="M383" s="21" t="e">
        <f>IF(OR($B383="",M$3&lt;$D383+Настройки!$B$7),0,MAX(0,$E383-MAX(0,SUMIFS(Тех_Движение!$G$2:$G$5111,Тех_Движение!$D$2:$D$5111,$C383,Тех_Движение!$B$2:$B$5111,"&lt;="&amp;M$3)-$F383)))</f>
        <v>#VALUE!</v>
      </c>
      <c r="N383" s="21" t="e">
        <f>IF(OR($B383="",N$3&lt;$D383+Настройки!$B$7),0,MAX(0,$E383-MAX(0,SUMIFS(Тех_Движение!$G$2:$G$5111,Тех_Движение!$D$2:$D$5111,$C383,Тех_Движение!$B$2:$B$5111,"&lt;="&amp;N$3)-$F383)))</f>
        <v>#VALUE!</v>
      </c>
      <c r="O383" s="21" t="e">
        <f>IF(OR($B383="",O$3&lt;$D383+Настройки!$B$7),0,MAX(0,$E383-MAX(0,SUMIFS(Тех_Движение!$G$2:$G$5111,Тех_Движение!$D$2:$D$5111,$C383,Тех_Движение!$B$2:$B$5111,"&lt;="&amp;O$3)-$F383)))</f>
        <v>#VALUE!</v>
      </c>
      <c r="P383" s="21" t="e">
        <f>IF(OR($B383="",P$3&lt;$D383+Настройки!$B$7),0,MAX(0,$E383-MAX(0,SUMIFS(Тех_Движение!$G$2:$G$5111,Тех_Движение!$D$2:$D$5111,$C383,Тех_Движение!$B$2:$B$5111,"&lt;="&amp;P$3)-$F383)))</f>
        <v>#VALUE!</v>
      </c>
      <c r="Q383" s="21" t="e">
        <f>IF(OR($B383="",Q$3&lt;$D383+Настройки!$B$7),0,MAX(0,$E383-MAX(0,SUMIFS(Тех_Движение!$G$2:$G$5111,Тех_Движение!$D$2:$D$5111,$C383,Тех_Движение!$B$2:$B$5111,"&lt;="&amp;Q$3)-$F383)))</f>
        <v>#VALUE!</v>
      </c>
      <c r="R383" s="21" t="str">
        <f t="shared" si="16"/>
        <v/>
      </c>
      <c r="S383" s="23" t="str">
        <f>IF($B383="","",VLOOKUP($C383,Настройки!$A$11:$L$17,9,FALSE))</f>
        <v/>
      </c>
      <c r="T383" s="23" t="str">
        <f t="shared" si="17"/>
        <v/>
      </c>
    </row>
    <row r="384" spans="1:20" x14ac:dyDescent="0.3">
      <c r="A384" s="20">
        <f>Тех_Движение!$A$381</f>
        <v>380</v>
      </c>
      <c r="B384" s="20" t="str">
        <f>IF(Тех_Движение!$F$381&gt;0,Тех_Движение!$I$381,"")</f>
        <v/>
      </c>
      <c r="C384" s="20" t="str">
        <f>IF($B384="","",Тех_Движение!$D$381)</f>
        <v/>
      </c>
      <c r="D384" s="9" t="str">
        <f>IF($B384="","",Тех_Движение!$B$381)</f>
        <v/>
      </c>
      <c r="E384" s="21" t="str">
        <f>IF($B384="","",Тех_Движение!$F$381)</f>
        <v/>
      </c>
      <c r="F384" s="21" t="str">
        <f>IF($B384="","",SUMIFS($E$5:$E383,$C$5:$C383,$C384))</f>
        <v/>
      </c>
      <c r="G384" s="21" t="str">
        <f>IF($B384="","",MAX(0,$E384-MAX(0,SUMIFS(Тех_Движение!$G$2:$G$5111,Тех_Движение!$D$2:$D$5111,$C384,Тех_Движение!$B$2:$B$5111,"&lt;="&amp;Настройки!$B$5-1)-$F384)))</f>
        <v/>
      </c>
      <c r="H384" s="21" t="str">
        <f>IF($B384="","",IF(AND($D384&gt;=Настройки!$B$5,$D384&lt;=Настройки!$B$6),$E384,0))</f>
        <v/>
      </c>
      <c r="I384" s="21" t="str">
        <f t="shared" si="15"/>
        <v/>
      </c>
      <c r="J384" s="21" t="str">
        <f>IF($B384="","",MAX(0,$E384-MAX(0,SUMIFS(Тех_Движение!$G$2:$G$5111,Тех_Движение!$D$2:$D$5111,$C384,Тех_Движение!$B$2:$B$5111,"&lt;="&amp;Настройки!$B$6)-$F384)))</f>
        <v/>
      </c>
      <c r="K384" s="21" t="e">
        <f>IF(OR($B384="",K$3&lt;$D384+Настройки!$B$7),0,MAX(0,$E384-MAX(0,SUMIFS(Тех_Движение!$G$2:$G$5111,Тех_Движение!$D$2:$D$5111,$C384,Тех_Движение!$B$2:$B$5111,"&lt;="&amp;K$3)-$F384)))</f>
        <v>#VALUE!</v>
      </c>
      <c r="L384" s="21" t="e">
        <f>IF(OR($B384="",L$3&lt;$D384+Настройки!$B$7),0,MAX(0,$E384-MAX(0,SUMIFS(Тех_Движение!$G$2:$G$5111,Тех_Движение!$D$2:$D$5111,$C384,Тех_Движение!$B$2:$B$5111,"&lt;="&amp;L$3)-$F384)))</f>
        <v>#VALUE!</v>
      </c>
      <c r="M384" s="21" t="e">
        <f>IF(OR($B384="",M$3&lt;$D384+Настройки!$B$7),0,MAX(0,$E384-MAX(0,SUMIFS(Тех_Движение!$G$2:$G$5111,Тех_Движение!$D$2:$D$5111,$C384,Тех_Движение!$B$2:$B$5111,"&lt;="&amp;M$3)-$F384)))</f>
        <v>#VALUE!</v>
      </c>
      <c r="N384" s="21" t="e">
        <f>IF(OR($B384="",N$3&lt;$D384+Настройки!$B$7),0,MAX(0,$E384-MAX(0,SUMIFS(Тех_Движение!$G$2:$G$5111,Тех_Движение!$D$2:$D$5111,$C384,Тех_Движение!$B$2:$B$5111,"&lt;="&amp;N$3)-$F384)))</f>
        <v>#VALUE!</v>
      </c>
      <c r="O384" s="21" t="e">
        <f>IF(OR($B384="",O$3&lt;$D384+Настройки!$B$7),0,MAX(0,$E384-MAX(0,SUMIFS(Тех_Движение!$G$2:$G$5111,Тех_Движение!$D$2:$D$5111,$C384,Тех_Движение!$B$2:$B$5111,"&lt;="&amp;O$3)-$F384)))</f>
        <v>#VALUE!</v>
      </c>
      <c r="P384" s="21" t="e">
        <f>IF(OR($B384="",P$3&lt;$D384+Настройки!$B$7),0,MAX(0,$E384-MAX(0,SUMIFS(Тех_Движение!$G$2:$G$5111,Тех_Движение!$D$2:$D$5111,$C384,Тех_Движение!$B$2:$B$5111,"&lt;="&amp;P$3)-$F384)))</f>
        <v>#VALUE!</v>
      </c>
      <c r="Q384" s="21" t="e">
        <f>IF(OR($B384="",Q$3&lt;$D384+Настройки!$B$7),0,MAX(0,$E384-MAX(0,SUMIFS(Тех_Движение!$G$2:$G$5111,Тех_Движение!$D$2:$D$5111,$C384,Тех_Движение!$B$2:$B$5111,"&lt;="&amp;Q$3)-$F384)))</f>
        <v>#VALUE!</v>
      </c>
      <c r="R384" s="21" t="str">
        <f t="shared" si="16"/>
        <v/>
      </c>
      <c r="S384" s="23" t="str">
        <f>IF($B384="","",VLOOKUP($C384,Настройки!$A$11:$L$17,9,FALSE))</f>
        <v/>
      </c>
      <c r="T384" s="23" t="str">
        <f t="shared" si="17"/>
        <v/>
      </c>
    </row>
    <row r="385" spans="1:20" x14ac:dyDescent="0.3">
      <c r="A385" s="20">
        <f>Тех_Движение!$A$382</f>
        <v>381</v>
      </c>
      <c r="B385" s="20" t="str">
        <f>IF(Тех_Движение!$F$382&gt;0,Тех_Движение!$I$382,"")</f>
        <v/>
      </c>
      <c r="C385" s="20" t="str">
        <f>IF($B385="","",Тех_Движение!$D$382)</f>
        <v/>
      </c>
      <c r="D385" s="9" t="str">
        <f>IF($B385="","",Тех_Движение!$B$382)</f>
        <v/>
      </c>
      <c r="E385" s="21" t="str">
        <f>IF($B385="","",Тех_Движение!$F$382)</f>
        <v/>
      </c>
      <c r="F385" s="21" t="str">
        <f>IF($B385="","",SUMIFS($E$5:$E384,$C$5:$C384,$C385))</f>
        <v/>
      </c>
      <c r="G385" s="21" t="str">
        <f>IF($B385="","",MAX(0,$E385-MAX(0,SUMIFS(Тех_Движение!$G$2:$G$5111,Тех_Движение!$D$2:$D$5111,$C385,Тех_Движение!$B$2:$B$5111,"&lt;="&amp;Настройки!$B$5-1)-$F385)))</f>
        <v/>
      </c>
      <c r="H385" s="21" t="str">
        <f>IF($B385="","",IF(AND($D385&gt;=Настройки!$B$5,$D385&lt;=Настройки!$B$6),$E385,0))</f>
        <v/>
      </c>
      <c r="I385" s="21" t="str">
        <f t="shared" si="15"/>
        <v/>
      </c>
      <c r="J385" s="21" t="str">
        <f>IF($B385="","",MAX(0,$E385-MAX(0,SUMIFS(Тех_Движение!$G$2:$G$5111,Тех_Движение!$D$2:$D$5111,$C385,Тех_Движение!$B$2:$B$5111,"&lt;="&amp;Настройки!$B$6)-$F385)))</f>
        <v/>
      </c>
      <c r="K385" s="21" t="e">
        <f>IF(OR($B385="",K$3&lt;$D385+Настройки!$B$7),0,MAX(0,$E385-MAX(0,SUMIFS(Тех_Движение!$G$2:$G$5111,Тех_Движение!$D$2:$D$5111,$C385,Тех_Движение!$B$2:$B$5111,"&lt;="&amp;K$3)-$F385)))</f>
        <v>#VALUE!</v>
      </c>
      <c r="L385" s="21" t="e">
        <f>IF(OR($B385="",L$3&lt;$D385+Настройки!$B$7),0,MAX(0,$E385-MAX(0,SUMIFS(Тех_Движение!$G$2:$G$5111,Тех_Движение!$D$2:$D$5111,$C385,Тех_Движение!$B$2:$B$5111,"&lt;="&amp;L$3)-$F385)))</f>
        <v>#VALUE!</v>
      </c>
      <c r="M385" s="21" t="e">
        <f>IF(OR($B385="",M$3&lt;$D385+Настройки!$B$7),0,MAX(0,$E385-MAX(0,SUMIFS(Тех_Движение!$G$2:$G$5111,Тех_Движение!$D$2:$D$5111,$C385,Тех_Движение!$B$2:$B$5111,"&lt;="&amp;M$3)-$F385)))</f>
        <v>#VALUE!</v>
      </c>
      <c r="N385" s="21" t="e">
        <f>IF(OR($B385="",N$3&lt;$D385+Настройки!$B$7),0,MAX(0,$E385-MAX(0,SUMIFS(Тех_Движение!$G$2:$G$5111,Тех_Движение!$D$2:$D$5111,$C385,Тех_Движение!$B$2:$B$5111,"&lt;="&amp;N$3)-$F385)))</f>
        <v>#VALUE!</v>
      </c>
      <c r="O385" s="21" t="e">
        <f>IF(OR($B385="",O$3&lt;$D385+Настройки!$B$7),0,MAX(0,$E385-MAX(0,SUMIFS(Тех_Движение!$G$2:$G$5111,Тех_Движение!$D$2:$D$5111,$C385,Тех_Движение!$B$2:$B$5111,"&lt;="&amp;O$3)-$F385)))</f>
        <v>#VALUE!</v>
      </c>
      <c r="P385" s="21" t="e">
        <f>IF(OR($B385="",P$3&lt;$D385+Настройки!$B$7),0,MAX(0,$E385-MAX(0,SUMIFS(Тех_Движение!$G$2:$G$5111,Тех_Движение!$D$2:$D$5111,$C385,Тех_Движение!$B$2:$B$5111,"&lt;="&amp;P$3)-$F385)))</f>
        <v>#VALUE!</v>
      </c>
      <c r="Q385" s="21" t="e">
        <f>IF(OR($B385="",Q$3&lt;$D385+Настройки!$B$7),0,MAX(0,$E385-MAX(0,SUMIFS(Тех_Движение!$G$2:$G$5111,Тех_Движение!$D$2:$D$5111,$C385,Тех_Движение!$B$2:$B$5111,"&lt;="&amp;Q$3)-$F385)))</f>
        <v>#VALUE!</v>
      </c>
      <c r="R385" s="21" t="str">
        <f t="shared" si="16"/>
        <v/>
      </c>
      <c r="S385" s="23" t="str">
        <f>IF($B385="","",VLOOKUP($C385,Настройки!$A$11:$L$17,9,FALSE))</f>
        <v/>
      </c>
      <c r="T385" s="23" t="str">
        <f t="shared" si="17"/>
        <v/>
      </c>
    </row>
    <row r="386" spans="1:20" x14ac:dyDescent="0.3">
      <c r="A386" s="20">
        <f>Тех_Движение!$A$383</f>
        <v>382</v>
      </c>
      <c r="B386" s="20" t="str">
        <f>IF(Тех_Движение!$F$383&gt;0,Тех_Движение!$I$383,"")</f>
        <v/>
      </c>
      <c r="C386" s="20" t="str">
        <f>IF($B386="","",Тех_Движение!$D$383)</f>
        <v/>
      </c>
      <c r="D386" s="9" t="str">
        <f>IF($B386="","",Тех_Движение!$B$383)</f>
        <v/>
      </c>
      <c r="E386" s="21" t="str">
        <f>IF($B386="","",Тех_Движение!$F$383)</f>
        <v/>
      </c>
      <c r="F386" s="21" t="str">
        <f>IF($B386="","",SUMIFS($E$5:$E385,$C$5:$C385,$C386))</f>
        <v/>
      </c>
      <c r="G386" s="21" t="str">
        <f>IF($B386="","",MAX(0,$E386-MAX(0,SUMIFS(Тех_Движение!$G$2:$G$5111,Тех_Движение!$D$2:$D$5111,$C386,Тех_Движение!$B$2:$B$5111,"&lt;="&amp;Настройки!$B$5-1)-$F386)))</f>
        <v/>
      </c>
      <c r="H386" s="21" t="str">
        <f>IF($B386="","",IF(AND($D386&gt;=Настройки!$B$5,$D386&lt;=Настройки!$B$6),$E386,0))</f>
        <v/>
      </c>
      <c r="I386" s="21" t="str">
        <f t="shared" si="15"/>
        <v/>
      </c>
      <c r="J386" s="21" t="str">
        <f>IF($B386="","",MAX(0,$E386-MAX(0,SUMIFS(Тех_Движение!$G$2:$G$5111,Тех_Движение!$D$2:$D$5111,$C386,Тех_Движение!$B$2:$B$5111,"&lt;="&amp;Настройки!$B$6)-$F386)))</f>
        <v/>
      </c>
      <c r="K386" s="21" t="e">
        <f>IF(OR($B386="",K$3&lt;$D386+Настройки!$B$7),0,MAX(0,$E386-MAX(0,SUMIFS(Тех_Движение!$G$2:$G$5111,Тех_Движение!$D$2:$D$5111,$C386,Тех_Движение!$B$2:$B$5111,"&lt;="&amp;K$3)-$F386)))</f>
        <v>#VALUE!</v>
      </c>
      <c r="L386" s="21" t="e">
        <f>IF(OR($B386="",L$3&lt;$D386+Настройки!$B$7),0,MAX(0,$E386-MAX(0,SUMIFS(Тех_Движение!$G$2:$G$5111,Тех_Движение!$D$2:$D$5111,$C386,Тех_Движение!$B$2:$B$5111,"&lt;="&amp;L$3)-$F386)))</f>
        <v>#VALUE!</v>
      </c>
      <c r="M386" s="21" t="e">
        <f>IF(OR($B386="",M$3&lt;$D386+Настройки!$B$7),0,MAX(0,$E386-MAX(0,SUMIFS(Тех_Движение!$G$2:$G$5111,Тех_Движение!$D$2:$D$5111,$C386,Тех_Движение!$B$2:$B$5111,"&lt;="&amp;M$3)-$F386)))</f>
        <v>#VALUE!</v>
      </c>
      <c r="N386" s="21" t="e">
        <f>IF(OR($B386="",N$3&lt;$D386+Настройки!$B$7),0,MAX(0,$E386-MAX(0,SUMIFS(Тех_Движение!$G$2:$G$5111,Тех_Движение!$D$2:$D$5111,$C386,Тех_Движение!$B$2:$B$5111,"&lt;="&amp;N$3)-$F386)))</f>
        <v>#VALUE!</v>
      </c>
      <c r="O386" s="21" t="e">
        <f>IF(OR($B386="",O$3&lt;$D386+Настройки!$B$7),0,MAX(0,$E386-MAX(0,SUMIFS(Тех_Движение!$G$2:$G$5111,Тех_Движение!$D$2:$D$5111,$C386,Тех_Движение!$B$2:$B$5111,"&lt;="&amp;O$3)-$F386)))</f>
        <v>#VALUE!</v>
      </c>
      <c r="P386" s="21" t="e">
        <f>IF(OR($B386="",P$3&lt;$D386+Настройки!$B$7),0,MAX(0,$E386-MAX(0,SUMIFS(Тех_Движение!$G$2:$G$5111,Тех_Движение!$D$2:$D$5111,$C386,Тех_Движение!$B$2:$B$5111,"&lt;="&amp;P$3)-$F386)))</f>
        <v>#VALUE!</v>
      </c>
      <c r="Q386" s="21" t="e">
        <f>IF(OR($B386="",Q$3&lt;$D386+Настройки!$B$7),0,MAX(0,$E386-MAX(0,SUMIFS(Тех_Движение!$G$2:$G$5111,Тех_Движение!$D$2:$D$5111,$C386,Тех_Движение!$B$2:$B$5111,"&lt;="&amp;Q$3)-$F386)))</f>
        <v>#VALUE!</v>
      </c>
      <c r="R386" s="21" t="str">
        <f t="shared" si="16"/>
        <v/>
      </c>
      <c r="S386" s="23" t="str">
        <f>IF($B386="","",VLOOKUP($C386,Настройки!$A$11:$L$17,9,FALSE))</f>
        <v/>
      </c>
      <c r="T386" s="23" t="str">
        <f t="shared" si="17"/>
        <v/>
      </c>
    </row>
    <row r="387" spans="1:20" x14ac:dyDescent="0.3">
      <c r="A387" s="20">
        <f>Тех_Движение!$A$384</f>
        <v>383</v>
      </c>
      <c r="B387" s="20" t="str">
        <f>IF(Тех_Движение!$F$384&gt;0,Тех_Движение!$I$384,"")</f>
        <v/>
      </c>
      <c r="C387" s="20" t="str">
        <f>IF($B387="","",Тех_Движение!$D$384)</f>
        <v/>
      </c>
      <c r="D387" s="9" t="str">
        <f>IF($B387="","",Тех_Движение!$B$384)</f>
        <v/>
      </c>
      <c r="E387" s="21" t="str">
        <f>IF($B387="","",Тех_Движение!$F$384)</f>
        <v/>
      </c>
      <c r="F387" s="21" t="str">
        <f>IF($B387="","",SUMIFS($E$5:$E386,$C$5:$C386,$C387))</f>
        <v/>
      </c>
      <c r="G387" s="21" t="str">
        <f>IF($B387="","",MAX(0,$E387-MAX(0,SUMIFS(Тех_Движение!$G$2:$G$5111,Тех_Движение!$D$2:$D$5111,$C387,Тех_Движение!$B$2:$B$5111,"&lt;="&amp;Настройки!$B$5-1)-$F387)))</f>
        <v/>
      </c>
      <c r="H387" s="21" t="str">
        <f>IF($B387="","",IF(AND($D387&gt;=Настройки!$B$5,$D387&lt;=Настройки!$B$6),$E387,0))</f>
        <v/>
      </c>
      <c r="I387" s="21" t="str">
        <f t="shared" si="15"/>
        <v/>
      </c>
      <c r="J387" s="21" t="str">
        <f>IF($B387="","",MAX(0,$E387-MAX(0,SUMIFS(Тех_Движение!$G$2:$G$5111,Тех_Движение!$D$2:$D$5111,$C387,Тех_Движение!$B$2:$B$5111,"&lt;="&amp;Настройки!$B$6)-$F387)))</f>
        <v/>
      </c>
      <c r="K387" s="21" t="e">
        <f>IF(OR($B387="",K$3&lt;$D387+Настройки!$B$7),0,MAX(0,$E387-MAX(0,SUMIFS(Тех_Движение!$G$2:$G$5111,Тех_Движение!$D$2:$D$5111,$C387,Тех_Движение!$B$2:$B$5111,"&lt;="&amp;K$3)-$F387)))</f>
        <v>#VALUE!</v>
      </c>
      <c r="L387" s="21" t="e">
        <f>IF(OR($B387="",L$3&lt;$D387+Настройки!$B$7),0,MAX(0,$E387-MAX(0,SUMIFS(Тех_Движение!$G$2:$G$5111,Тех_Движение!$D$2:$D$5111,$C387,Тех_Движение!$B$2:$B$5111,"&lt;="&amp;L$3)-$F387)))</f>
        <v>#VALUE!</v>
      </c>
      <c r="M387" s="21" t="e">
        <f>IF(OR($B387="",M$3&lt;$D387+Настройки!$B$7),0,MAX(0,$E387-MAX(0,SUMIFS(Тех_Движение!$G$2:$G$5111,Тех_Движение!$D$2:$D$5111,$C387,Тех_Движение!$B$2:$B$5111,"&lt;="&amp;M$3)-$F387)))</f>
        <v>#VALUE!</v>
      </c>
      <c r="N387" s="21" t="e">
        <f>IF(OR($B387="",N$3&lt;$D387+Настройки!$B$7),0,MAX(0,$E387-MAX(0,SUMIFS(Тех_Движение!$G$2:$G$5111,Тех_Движение!$D$2:$D$5111,$C387,Тех_Движение!$B$2:$B$5111,"&lt;="&amp;N$3)-$F387)))</f>
        <v>#VALUE!</v>
      </c>
      <c r="O387" s="21" t="e">
        <f>IF(OR($B387="",O$3&lt;$D387+Настройки!$B$7),0,MAX(0,$E387-MAX(0,SUMIFS(Тех_Движение!$G$2:$G$5111,Тех_Движение!$D$2:$D$5111,$C387,Тех_Движение!$B$2:$B$5111,"&lt;="&amp;O$3)-$F387)))</f>
        <v>#VALUE!</v>
      </c>
      <c r="P387" s="21" t="e">
        <f>IF(OR($B387="",P$3&lt;$D387+Настройки!$B$7),0,MAX(0,$E387-MAX(0,SUMIFS(Тех_Движение!$G$2:$G$5111,Тех_Движение!$D$2:$D$5111,$C387,Тех_Движение!$B$2:$B$5111,"&lt;="&amp;P$3)-$F387)))</f>
        <v>#VALUE!</v>
      </c>
      <c r="Q387" s="21" t="e">
        <f>IF(OR($B387="",Q$3&lt;$D387+Настройки!$B$7),0,MAX(0,$E387-MAX(0,SUMIFS(Тех_Движение!$G$2:$G$5111,Тех_Движение!$D$2:$D$5111,$C387,Тех_Движение!$B$2:$B$5111,"&lt;="&amp;Q$3)-$F387)))</f>
        <v>#VALUE!</v>
      </c>
      <c r="R387" s="21" t="str">
        <f t="shared" si="16"/>
        <v/>
      </c>
      <c r="S387" s="23" t="str">
        <f>IF($B387="","",VLOOKUP($C387,Настройки!$A$11:$L$17,9,FALSE))</f>
        <v/>
      </c>
      <c r="T387" s="23" t="str">
        <f t="shared" si="17"/>
        <v/>
      </c>
    </row>
    <row r="388" spans="1:20" x14ac:dyDescent="0.3">
      <c r="A388" s="20">
        <f>Тех_Движение!$A$385</f>
        <v>384</v>
      </c>
      <c r="B388" s="20" t="str">
        <f>IF(Тех_Движение!$F$385&gt;0,Тех_Движение!$I$385,"")</f>
        <v/>
      </c>
      <c r="C388" s="20" t="str">
        <f>IF($B388="","",Тех_Движение!$D$385)</f>
        <v/>
      </c>
      <c r="D388" s="9" t="str">
        <f>IF($B388="","",Тех_Движение!$B$385)</f>
        <v/>
      </c>
      <c r="E388" s="21" t="str">
        <f>IF($B388="","",Тех_Движение!$F$385)</f>
        <v/>
      </c>
      <c r="F388" s="21" t="str">
        <f>IF($B388="","",SUMIFS($E$5:$E387,$C$5:$C387,$C388))</f>
        <v/>
      </c>
      <c r="G388" s="21" t="str">
        <f>IF($B388="","",MAX(0,$E388-MAX(0,SUMIFS(Тех_Движение!$G$2:$G$5111,Тех_Движение!$D$2:$D$5111,$C388,Тех_Движение!$B$2:$B$5111,"&lt;="&amp;Настройки!$B$5-1)-$F388)))</f>
        <v/>
      </c>
      <c r="H388" s="21" t="str">
        <f>IF($B388="","",IF(AND($D388&gt;=Настройки!$B$5,$D388&lt;=Настройки!$B$6),$E388,0))</f>
        <v/>
      </c>
      <c r="I388" s="21" t="str">
        <f t="shared" si="15"/>
        <v/>
      </c>
      <c r="J388" s="21" t="str">
        <f>IF($B388="","",MAX(0,$E388-MAX(0,SUMIFS(Тех_Движение!$G$2:$G$5111,Тех_Движение!$D$2:$D$5111,$C388,Тех_Движение!$B$2:$B$5111,"&lt;="&amp;Настройки!$B$6)-$F388)))</f>
        <v/>
      </c>
      <c r="K388" s="21" t="e">
        <f>IF(OR($B388="",K$3&lt;$D388+Настройки!$B$7),0,MAX(0,$E388-MAX(0,SUMIFS(Тех_Движение!$G$2:$G$5111,Тех_Движение!$D$2:$D$5111,$C388,Тех_Движение!$B$2:$B$5111,"&lt;="&amp;K$3)-$F388)))</f>
        <v>#VALUE!</v>
      </c>
      <c r="L388" s="21" t="e">
        <f>IF(OR($B388="",L$3&lt;$D388+Настройки!$B$7),0,MAX(0,$E388-MAX(0,SUMIFS(Тех_Движение!$G$2:$G$5111,Тех_Движение!$D$2:$D$5111,$C388,Тех_Движение!$B$2:$B$5111,"&lt;="&amp;L$3)-$F388)))</f>
        <v>#VALUE!</v>
      </c>
      <c r="M388" s="21" t="e">
        <f>IF(OR($B388="",M$3&lt;$D388+Настройки!$B$7),0,MAX(0,$E388-MAX(0,SUMIFS(Тех_Движение!$G$2:$G$5111,Тех_Движение!$D$2:$D$5111,$C388,Тех_Движение!$B$2:$B$5111,"&lt;="&amp;M$3)-$F388)))</f>
        <v>#VALUE!</v>
      </c>
      <c r="N388" s="21" t="e">
        <f>IF(OR($B388="",N$3&lt;$D388+Настройки!$B$7),0,MAX(0,$E388-MAX(0,SUMIFS(Тех_Движение!$G$2:$G$5111,Тех_Движение!$D$2:$D$5111,$C388,Тех_Движение!$B$2:$B$5111,"&lt;="&amp;N$3)-$F388)))</f>
        <v>#VALUE!</v>
      </c>
      <c r="O388" s="21" t="e">
        <f>IF(OR($B388="",O$3&lt;$D388+Настройки!$B$7),0,MAX(0,$E388-MAX(0,SUMIFS(Тех_Движение!$G$2:$G$5111,Тех_Движение!$D$2:$D$5111,$C388,Тех_Движение!$B$2:$B$5111,"&lt;="&amp;O$3)-$F388)))</f>
        <v>#VALUE!</v>
      </c>
      <c r="P388" s="21" t="e">
        <f>IF(OR($B388="",P$3&lt;$D388+Настройки!$B$7),0,MAX(0,$E388-MAX(0,SUMIFS(Тех_Движение!$G$2:$G$5111,Тех_Движение!$D$2:$D$5111,$C388,Тех_Движение!$B$2:$B$5111,"&lt;="&amp;P$3)-$F388)))</f>
        <v>#VALUE!</v>
      </c>
      <c r="Q388" s="21" t="e">
        <f>IF(OR($B388="",Q$3&lt;$D388+Настройки!$B$7),0,MAX(0,$E388-MAX(0,SUMIFS(Тех_Движение!$G$2:$G$5111,Тех_Движение!$D$2:$D$5111,$C388,Тех_Движение!$B$2:$B$5111,"&lt;="&amp;Q$3)-$F388)))</f>
        <v>#VALUE!</v>
      </c>
      <c r="R388" s="21" t="str">
        <f t="shared" si="16"/>
        <v/>
      </c>
      <c r="S388" s="23" t="str">
        <f>IF($B388="","",VLOOKUP($C388,Настройки!$A$11:$L$17,9,FALSE))</f>
        <v/>
      </c>
      <c r="T388" s="23" t="str">
        <f t="shared" si="17"/>
        <v/>
      </c>
    </row>
    <row r="389" spans="1:20" x14ac:dyDescent="0.3">
      <c r="A389" s="20">
        <f>Тех_Движение!$A$386</f>
        <v>385</v>
      </c>
      <c r="B389" s="20" t="str">
        <f>IF(Тех_Движение!$F$386&gt;0,Тех_Движение!$I$386,"")</f>
        <v/>
      </c>
      <c r="C389" s="20" t="str">
        <f>IF($B389="","",Тех_Движение!$D$386)</f>
        <v/>
      </c>
      <c r="D389" s="9" t="str">
        <f>IF($B389="","",Тех_Движение!$B$386)</f>
        <v/>
      </c>
      <c r="E389" s="21" t="str">
        <f>IF($B389="","",Тех_Движение!$F$386)</f>
        <v/>
      </c>
      <c r="F389" s="21" t="str">
        <f>IF($B389="","",SUMIFS($E$5:$E388,$C$5:$C388,$C389))</f>
        <v/>
      </c>
      <c r="G389" s="21" t="str">
        <f>IF($B389="","",MAX(0,$E389-MAX(0,SUMIFS(Тех_Движение!$G$2:$G$5111,Тех_Движение!$D$2:$D$5111,$C389,Тех_Движение!$B$2:$B$5111,"&lt;="&amp;Настройки!$B$5-1)-$F389)))</f>
        <v/>
      </c>
      <c r="H389" s="21" t="str">
        <f>IF($B389="","",IF(AND($D389&gt;=Настройки!$B$5,$D389&lt;=Настройки!$B$6),$E389,0))</f>
        <v/>
      </c>
      <c r="I389" s="21" t="str">
        <f t="shared" ref="I389:I452" si="18">IF($B389="","",$G389+$H389-$J389)</f>
        <v/>
      </c>
      <c r="J389" s="21" t="str">
        <f>IF($B389="","",MAX(0,$E389-MAX(0,SUMIFS(Тех_Движение!$G$2:$G$5111,Тех_Движение!$D$2:$D$5111,$C389,Тех_Движение!$B$2:$B$5111,"&lt;="&amp;Настройки!$B$6)-$F389)))</f>
        <v/>
      </c>
      <c r="K389" s="21" t="e">
        <f>IF(OR($B389="",K$3&lt;$D389+Настройки!$B$7),0,MAX(0,$E389-MAX(0,SUMIFS(Тех_Движение!$G$2:$G$5111,Тех_Движение!$D$2:$D$5111,$C389,Тех_Движение!$B$2:$B$5111,"&lt;="&amp;K$3)-$F389)))</f>
        <v>#VALUE!</v>
      </c>
      <c r="L389" s="21" t="e">
        <f>IF(OR($B389="",L$3&lt;$D389+Настройки!$B$7),0,MAX(0,$E389-MAX(0,SUMIFS(Тех_Движение!$G$2:$G$5111,Тех_Движение!$D$2:$D$5111,$C389,Тех_Движение!$B$2:$B$5111,"&lt;="&amp;L$3)-$F389)))</f>
        <v>#VALUE!</v>
      </c>
      <c r="M389" s="21" t="e">
        <f>IF(OR($B389="",M$3&lt;$D389+Настройки!$B$7),0,MAX(0,$E389-MAX(0,SUMIFS(Тех_Движение!$G$2:$G$5111,Тех_Движение!$D$2:$D$5111,$C389,Тех_Движение!$B$2:$B$5111,"&lt;="&amp;M$3)-$F389)))</f>
        <v>#VALUE!</v>
      </c>
      <c r="N389" s="21" t="e">
        <f>IF(OR($B389="",N$3&lt;$D389+Настройки!$B$7),0,MAX(0,$E389-MAX(0,SUMIFS(Тех_Движение!$G$2:$G$5111,Тех_Движение!$D$2:$D$5111,$C389,Тех_Движение!$B$2:$B$5111,"&lt;="&amp;N$3)-$F389)))</f>
        <v>#VALUE!</v>
      </c>
      <c r="O389" s="21" t="e">
        <f>IF(OR($B389="",O$3&lt;$D389+Настройки!$B$7),0,MAX(0,$E389-MAX(0,SUMIFS(Тех_Движение!$G$2:$G$5111,Тех_Движение!$D$2:$D$5111,$C389,Тех_Движение!$B$2:$B$5111,"&lt;="&amp;O$3)-$F389)))</f>
        <v>#VALUE!</v>
      </c>
      <c r="P389" s="21" t="e">
        <f>IF(OR($B389="",P$3&lt;$D389+Настройки!$B$7),0,MAX(0,$E389-MAX(0,SUMIFS(Тех_Движение!$G$2:$G$5111,Тех_Движение!$D$2:$D$5111,$C389,Тех_Движение!$B$2:$B$5111,"&lt;="&amp;P$3)-$F389)))</f>
        <v>#VALUE!</v>
      </c>
      <c r="Q389" s="21" t="e">
        <f>IF(OR($B389="",Q$3&lt;$D389+Настройки!$B$7),0,MAX(0,$E389-MAX(0,SUMIFS(Тех_Движение!$G$2:$G$5111,Тех_Движение!$D$2:$D$5111,$C389,Тех_Движение!$B$2:$B$5111,"&lt;="&amp;Q$3)-$F389)))</f>
        <v>#VALUE!</v>
      </c>
      <c r="R389" s="21" t="str">
        <f t="shared" ref="R389:R452" si="19">IF($B389="","",SUM($K389:$Q389))</f>
        <v/>
      </c>
      <c r="S389" s="23" t="str">
        <f>IF($B389="","",VLOOKUP($C389,Настройки!$A$11:$L$17,9,FALSE))</f>
        <v/>
      </c>
      <c r="T389" s="23" t="str">
        <f t="shared" ref="T389:T452" si="20">IF($B389="","",$R389*$S389)</f>
        <v/>
      </c>
    </row>
    <row r="390" spans="1:20" x14ac:dyDescent="0.3">
      <c r="A390" s="20">
        <f>Тех_Движение!$A$387</f>
        <v>386</v>
      </c>
      <c r="B390" s="20" t="str">
        <f>IF(Тех_Движение!$F$387&gt;0,Тех_Движение!$I$387,"")</f>
        <v/>
      </c>
      <c r="C390" s="20" t="str">
        <f>IF($B390="","",Тех_Движение!$D$387)</f>
        <v/>
      </c>
      <c r="D390" s="9" t="str">
        <f>IF($B390="","",Тех_Движение!$B$387)</f>
        <v/>
      </c>
      <c r="E390" s="21" t="str">
        <f>IF($B390="","",Тех_Движение!$F$387)</f>
        <v/>
      </c>
      <c r="F390" s="21" t="str">
        <f>IF($B390="","",SUMIFS($E$5:$E389,$C$5:$C389,$C390))</f>
        <v/>
      </c>
      <c r="G390" s="21" t="str">
        <f>IF($B390="","",MAX(0,$E390-MAX(0,SUMIFS(Тех_Движение!$G$2:$G$5111,Тех_Движение!$D$2:$D$5111,$C390,Тех_Движение!$B$2:$B$5111,"&lt;="&amp;Настройки!$B$5-1)-$F390)))</f>
        <v/>
      </c>
      <c r="H390" s="21" t="str">
        <f>IF($B390="","",IF(AND($D390&gt;=Настройки!$B$5,$D390&lt;=Настройки!$B$6),$E390,0))</f>
        <v/>
      </c>
      <c r="I390" s="21" t="str">
        <f t="shared" si="18"/>
        <v/>
      </c>
      <c r="J390" s="21" t="str">
        <f>IF($B390="","",MAX(0,$E390-MAX(0,SUMIFS(Тех_Движение!$G$2:$G$5111,Тех_Движение!$D$2:$D$5111,$C390,Тех_Движение!$B$2:$B$5111,"&lt;="&amp;Настройки!$B$6)-$F390)))</f>
        <v/>
      </c>
      <c r="K390" s="21" t="e">
        <f>IF(OR($B390="",K$3&lt;$D390+Настройки!$B$7),0,MAX(0,$E390-MAX(0,SUMIFS(Тех_Движение!$G$2:$G$5111,Тех_Движение!$D$2:$D$5111,$C390,Тех_Движение!$B$2:$B$5111,"&lt;="&amp;K$3)-$F390)))</f>
        <v>#VALUE!</v>
      </c>
      <c r="L390" s="21" t="e">
        <f>IF(OR($B390="",L$3&lt;$D390+Настройки!$B$7),0,MAX(0,$E390-MAX(0,SUMIFS(Тех_Движение!$G$2:$G$5111,Тех_Движение!$D$2:$D$5111,$C390,Тех_Движение!$B$2:$B$5111,"&lt;="&amp;L$3)-$F390)))</f>
        <v>#VALUE!</v>
      </c>
      <c r="M390" s="21" t="e">
        <f>IF(OR($B390="",M$3&lt;$D390+Настройки!$B$7),0,MAX(0,$E390-MAX(0,SUMIFS(Тех_Движение!$G$2:$G$5111,Тех_Движение!$D$2:$D$5111,$C390,Тех_Движение!$B$2:$B$5111,"&lt;="&amp;M$3)-$F390)))</f>
        <v>#VALUE!</v>
      </c>
      <c r="N390" s="21" t="e">
        <f>IF(OR($B390="",N$3&lt;$D390+Настройки!$B$7),0,MAX(0,$E390-MAX(0,SUMIFS(Тех_Движение!$G$2:$G$5111,Тех_Движение!$D$2:$D$5111,$C390,Тех_Движение!$B$2:$B$5111,"&lt;="&amp;N$3)-$F390)))</f>
        <v>#VALUE!</v>
      </c>
      <c r="O390" s="21" t="e">
        <f>IF(OR($B390="",O$3&lt;$D390+Настройки!$B$7),0,MAX(0,$E390-MAX(0,SUMIFS(Тех_Движение!$G$2:$G$5111,Тех_Движение!$D$2:$D$5111,$C390,Тех_Движение!$B$2:$B$5111,"&lt;="&amp;O$3)-$F390)))</f>
        <v>#VALUE!</v>
      </c>
      <c r="P390" s="21" t="e">
        <f>IF(OR($B390="",P$3&lt;$D390+Настройки!$B$7),0,MAX(0,$E390-MAX(0,SUMIFS(Тех_Движение!$G$2:$G$5111,Тех_Движение!$D$2:$D$5111,$C390,Тех_Движение!$B$2:$B$5111,"&lt;="&amp;P$3)-$F390)))</f>
        <v>#VALUE!</v>
      </c>
      <c r="Q390" s="21" t="e">
        <f>IF(OR($B390="",Q$3&lt;$D390+Настройки!$B$7),0,MAX(0,$E390-MAX(0,SUMIFS(Тех_Движение!$G$2:$G$5111,Тех_Движение!$D$2:$D$5111,$C390,Тех_Движение!$B$2:$B$5111,"&lt;="&amp;Q$3)-$F390)))</f>
        <v>#VALUE!</v>
      </c>
      <c r="R390" s="21" t="str">
        <f t="shared" si="19"/>
        <v/>
      </c>
      <c r="S390" s="23" t="str">
        <f>IF($B390="","",VLOOKUP($C390,Настройки!$A$11:$L$17,9,FALSE))</f>
        <v/>
      </c>
      <c r="T390" s="23" t="str">
        <f t="shared" si="20"/>
        <v/>
      </c>
    </row>
    <row r="391" spans="1:20" x14ac:dyDescent="0.3">
      <c r="A391" s="20">
        <f>Тех_Движение!$A$388</f>
        <v>387</v>
      </c>
      <c r="B391" s="20" t="str">
        <f>IF(Тех_Движение!$F$388&gt;0,Тех_Движение!$I$388,"")</f>
        <v/>
      </c>
      <c r="C391" s="20" t="str">
        <f>IF($B391="","",Тех_Движение!$D$388)</f>
        <v/>
      </c>
      <c r="D391" s="9" t="str">
        <f>IF($B391="","",Тех_Движение!$B$388)</f>
        <v/>
      </c>
      <c r="E391" s="21" t="str">
        <f>IF($B391="","",Тех_Движение!$F$388)</f>
        <v/>
      </c>
      <c r="F391" s="21" t="str">
        <f>IF($B391="","",SUMIFS($E$5:$E390,$C$5:$C390,$C391))</f>
        <v/>
      </c>
      <c r="G391" s="21" t="str">
        <f>IF($B391="","",MAX(0,$E391-MAX(0,SUMIFS(Тех_Движение!$G$2:$G$5111,Тех_Движение!$D$2:$D$5111,$C391,Тех_Движение!$B$2:$B$5111,"&lt;="&amp;Настройки!$B$5-1)-$F391)))</f>
        <v/>
      </c>
      <c r="H391" s="21" t="str">
        <f>IF($B391="","",IF(AND($D391&gt;=Настройки!$B$5,$D391&lt;=Настройки!$B$6),$E391,0))</f>
        <v/>
      </c>
      <c r="I391" s="21" t="str">
        <f t="shared" si="18"/>
        <v/>
      </c>
      <c r="J391" s="21" t="str">
        <f>IF($B391="","",MAX(0,$E391-MAX(0,SUMIFS(Тех_Движение!$G$2:$G$5111,Тех_Движение!$D$2:$D$5111,$C391,Тех_Движение!$B$2:$B$5111,"&lt;="&amp;Настройки!$B$6)-$F391)))</f>
        <v/>
      </c>
      <c r="K391" s="21" t="e">
        <f>IF(OR($B391="",K$3&lt;$D391+Настройки!$B$7),0,MAX(0,$E391-MAX(0,SUMIFS(Тех_Движение!$G$2:$G$5111,Тех_Движение!$D$2:$D$5111,$C391,Тех_Движение!$B$2:$B$5111,"&lt;="&amp;K$3)-$F391)))</f>
        <v>#VALUE!</v>
      </c>
      <c r="L391" s="21" t="e">
        <f>IF(OR($B391="",L$3&lt;$D391+Настройки!$B$7),0,MAX(0,$E391-MAX(0,SUMIFS(Тех_Движение!$G$2:$G$5111,Тех_Движение!$D$2:$D$5111,$C391,Тех_Движение!$B$2:$B$5111,"&lt;="&amp;L$3)-$F391)))</f>
        <v>#VALUE!</v>
      </c>
      <c r="M391" s="21" t="e">
        <f>IF(OR($B391="",M$3&lt;$D391+Настройки!$B$7),0,MAX(0,$E391-MAX(0,SUMIFS(Тех_Движение!$G$2:$G$5111,Тех_Движение!$D$2:$D$5111,$C391,Тех_Движение!$B$2:$B$5111,"&lt;="&amp;M$3)-$F391)))</f>
        <v>#VALUE!</v>
      </c>
      <c r="N391" s="21" t="e">
        <f>IF(OR($B391="",N$3&lt;$D391+Настройки!$B$7),0,MAX(0,$E391-MAX(0,SUMIFS(Тех_Движение!$G$2:$G$5111,Тех_Движение!$D$2:$D$5111,$C391,Тех_Движение!$B$2:$B$5111,"&lt;="&amp;N$3)-$F391)))</f>
        <v>#VALUE!</v>
      </c>
      <c r="O391" s="21" t="e">
        <f>IF(OR($B391="",O$3&lt;$D391+Настройки!$B$7),0,MAX(0,$E391-MAX(0,SUMIFS(Тех_Движение!$G$2:$G$5111,Тех_Движение!$D$2:$D$5111,$C391,Тех_Движение!$B$2:$B$5111,"&lt;="&amp;O$3)-$F391)))</f>
        <v>#VALUE!</v>
      </c>
      <c r="P391" s="21" t="e">
        <f>IF(OR($B391="",P$3&lt;$D391+Настройки!$B$7),0,MAX(0,$E391-MAX(0,SUMIFS(Тех_Движение!$G$2:$G$5111,Тех_Движение!$D$2:$D$5111,$C391,Тех_Движение!$B$2:$B$5111,"&lt;="&amp;P$3)-$F391)))</f>
        <v>#VALUE!</v>
      </c>
      <c r="Q391" s="21" t="e">
        <f>IF(OR($B391="",Q$3&lt;$D391+Настройки!$B$7),0,MAX(0,$E391-MAX(0,SUMIFS(Тех_Движение!$G$2:$G$5111,Тех_Движение!$D$2:$D$5111,$C391,Тех_Движение!$B$2:$B$5111,"&lt;="&amp;Q$3)-$F391)))</f>
        <v>#VALUE!</v>
      </c>
      <c r="R391" s="21" t="str">
        <f t="shared" si="19"/>
        <v/>
      </c>
      <c r="S391" s="23" t="str">
        <f>IF($B391="","",VLOOKUP($C391,Настройки!$A$11:$L$17,9,FALSE))</f>
        <v/>
      </c>
      <c r="T391" s="23" t="str">
        <f t="shared" si="20"/>
        <v/>
      </c>
    </row>
    <row r="392" spans="1:20" x14ac:dyDescent="0.3">
      <c r="A392" s="20">
        <f>Тех_Движение!$A$389</f>
        <v>388</v>
      </c>
      <c r="B392" s="20" t="str">
        <f>IF(Тех_Движение!$F$389&gt;0,Тех_Движение!$I$389,"")</f>
        <v/>
      </c>
      <c r="C392" s="20" t="str">
        <f>IF($B392="","",Тех_Движение!$D$389)</f>
        <v/>
      </c>
      <c r="D392" s="9" t="str">
        <f>IF($B392="","",Тех_Движение!$B$389)</f>
        <v/>
      </c>
      <c r="E392" s="21" t="str">
        <f>IF($B392="","",Тех_Движение!$F$389)</f>
        <v/>
      </c>
      <c r="F392" s="21" t="str">
        <f>IF($B392="","",SUMIFS($E$5:$E391,$C$5:$C391,$C392))</f>
        <v/>
      </c>
      <c r="G392" s="21" t="str">
        <f>IF($B392="","",MAX(0,$E392-MAX(0,SUMIFS(Тех_Движение!$G$2:$G$5111,Тех_Движение!$D$2:$D$5111,$C392,Тех_Движение!$B$2:$B$5111,"&lt;="&amp;Настройки!$B$5-1)-$F392)))</f>
        <v/>
      </c>
      <c r="H392" s="21" t="str">
        <f>IF($B392="","",IF(AND($D392&gt;=Настройки!$B$5,$D392&lt;=Настройки!$B$6),$E392,0))</f>
        <v/>
      </c>
      <c r="I392" s="21" t="str">
        <f t="shared" si="18"/>
        <v/>
      </c>
      <c r="J392" s="21" t="str">
        <f>IF($B392="","",MAX(0,$E392-MAX(0,SUMIFS(Тех_Движение!$G$2:$G$5111,Тех_Движение!$D$2:$D$5111,$C392,Тех_Движение!$B$2:$B$5111,"&lt;="&amp;Настройки!$B$6)-$F392)))</f>
        <v/>
      </c>
      <c r="K392" s="21" t="e">
        <f>IF(OR($B392="",K$3&lt;$D392+Настройки!$B$7),0,MAX(0,$E392-MAX(0,SUMIFS(Тех_Движение!$G$2:$G$5111,Тех_Движение!$D$2:$D$5111,$C392,Тех_Движение!$B$2:$B$5111,"&lt;="&amp;K$3)-$F392)))</f>
        <v>#VALUE!</v>
      </c>
      <c r="L392" s="21" t="e">
        <f>IF(OR($B392="",L$3&lt;$D392+Настройки!$B$7),0,MAX(0,$E392-MAX(0,SUMIFS(Тех_Движение!$G$2:$G$5111,Тех_Движение!$D$2:$D$5111,$C392,Тех_Движение!$B$2:$B$5111,"&lt;="&amp;L$3)-$F392)))</f>
        <v>#VALUE!</v>
      </c>
      <c r="M392" s="21" t="e">
        <f>IF(OR($B392="",M$3&lt;$D392+Настройки!$B$7),0,MAX(0,$E392-MAX(0,SUMIFS(Тех_Движение!$G$2:$G$5111,Тех_Движение!$D$2:$D$5111,$C392,Тех_Движение!$B$2:$B$5111,"&lt;="&amp;M$3)-$F392)))</f>
        <v>#VALUE!</v>
      </c>
      <c r="N392" s="21" t="e">
        <f>IF(OR($B392="",N$3&lt;$D392+Настройки!$B$7),0,MAX(0,$E392-MAX(0,SUMIFS(Тех_Движение!$G$2:$G$5111,Тех_Движение!$D$2:$D$5111,$C392,Тех_Движение!$B$2:$B$5111,"&lt;="&amp;N$3)-$F392)))</f>
        <v>#VALUE!</v>
      </c>
      <c r="O392" s="21" t="e">
        <f>IF(OR($B392="",O$3&lt;$D392+Настройки!$B$7),0,MAX(0,$E392-MAX(0,SUMIFS(Тех_Движение!$G$2:$G$5111,Тех_Движение!$D$2:$D$5111,$C392,Тех_Движение!$B$2:$B$5111,"&lt;="&amp;O$3)-$F392)))</f>
        <v>#VALUE!</v>
      </c>
      <c r="P392" s="21" t="e">
        <f>IF(OR($B392="",P$3&lt;$D392+Настройки!$B$7),0,MAX(0,$E392-MAX(0,SUMIFS(Тех_Движение!$G$2:$G$5111,Тех_Движение!$D$2:$D$5111,$C392,Тех_Движение!$B$2:$B$5111,"&lt;="&amp;P$3)-$F392)))</f>
        <v>#VALUE!</v>
      </c>
      <c r="Q392" s="21" t="e">
        <f>IF(OR($B392="",Q$3&lt;$D392+Настройки!$B$7),0,MAX(0,$E392-MAX(0,SUMIFS(Тех_Движение!$G$2:$G$5111,Тех_Движение!$D$2:$D$5111,$C392,Тех_Движение!$B$2:$B$5111,"&lt;="&amp;Q$3)-$F392)))</f>
        <v>#VALUE!</v>
      </c>
      <c r="R392" s="21" t="str">
        <f t="shared" si="19"/>
        <v/>
      </c>
      <c r="S392" s="23" t="str">
        <f>IF($B392="","",VLOOKUP($C392,Настройки!$A$11:$L$17,9,FALSE))</f>
        <v/>
      </c>
      <c r="T392" s="23" t="str">
        <f t="shared" si="20"/>
        <v/>
      </c>
    </row>
    <row r="393" spans="1:20" x14ac:dyDescent="0.3">
      <c r="A393" s="20">
        <f>Тех_Движение!$A$390</f>
        <v>389</v>
      </c>
      <c r="B393" s="20" t="str">
        <f>IF(Тех_Движение!$F$390&gt;0,Тех_Движение!$I$390,"")</f>
        <v/>
      </c>
      <c r="C393" s="20" t="str">
        <f>IF($B393="","",Тех_Движение!$D$390)</f>
        <v/>
      </c>
      <c r="D393" s="9" t="str">
        <f>IF($B393="","",Тех_Движение!$B$390)</f>
        <v/>
      </c>
      <c r="E393" s="21" t="str">
        <f>IF($B393="","",Тех_Движение!$F$390)</f>
        <v/>
      </c>
      <c r="F393" s="21" t="str">
        <f>IF($B393="","",SUMIFS($E$5:$E392,$C$5:$C392,$C393))</f>
        <v/>
      </c>
      <c r="G393" s="21" t="str">
        <f>IF($B393="","",MAX(0,$E393-MAX(0,SUMIFS(Тех_Движение!$G$2:$G$5111,Тех_Движение!$D$2:$D$5111,$C393,Тех_Движение!$B$2:$B$5111,"&lt;="&amp;Настройки!$B$5-1)-$F393)))</f>
        <v/>
      </c>
      <c r="H393" s="21" t="str">
        <f>IF($B393="","",IF(AND($D393&gt;=Настройки!$B$5,$D393&lt;=Настройки!$B$6),$E393,0))</f>
        <v/>
      </c>
      <c r="I393" s="21" t="str">
        <f t="shared" si="18"/>
        <v/>
      </c>
      <c r="J393" s="21" t="str">
        <f>IF($B393="","",MAX(0,$E393-MAX(0,SUMIFS(Тех_Движение!$G$2:$G$5111,Тех_Движение!$D$2:$D$5111,$C393,Тех_Движение!$B$2:$B$5111,"&lt;="&amp;Настройки!$B$6)-$F393)))</f>
        <v/>
      </c>
      <c r="K393" s="21" t="e">
        <f>IF(OR($B393="",K$3&lt;$D393+Настройки!$B$7),0,MAX(0,$E393-MAX(0,SUMIFS(Тех_Движение!$G$2:$G$5111,Тех_Движение!$D$2:$D$5111,$C393,Тех_Движение!$B$2:$B$5111,"&lt;="&amp;K$3)-$F393)))</f>
        <v>#VALUE!</v>
      </c>
      <c r="L393" s="21" t="e">
        <f>IF(OR($B393="",L$3&lt;$D393+Настройки!$B$7),0,MAX(0,$E393-MAX(0,SUMIFS(Тех_Движение!$G$2:$G$5111,Тех_Движение!$D$2:$D$5111,$C393,Тех_Движение!$B$2:$B$5111,"&lt;="&amp;L$3)-$F393)))</f>
        <v>#VALUE!</v>
      </c>
      <c r="M393" s="21" t="e">
        <f>IF(OR($B393="",M$3&lt;$D393+Настройки!$B$7),0,MAX(0,$E393-MAX(0,SUMIFS(Тех_Движение!$G$2:$G$5111,Тех_Движение!$D$2:$D$5111,$C393,Тех_Движение!$B$2:$B$5111,"&lt;="&amp;M$3)-$F393)))</f>
        <v>#VALUE!</v>
      </c>
      <c r="N393" s="21" t="e">
        <f>IF(OR($B393="",N$3&lt;$D393+Настройки!$B$7),0,MAX(0,$E393-MAX(0,SUMIFS(Тех_Движение!$G$2:$G$5111,Тех_Движение!$D$2:$D$5111,$C393,Тех_Движение!$B$2:$B$5111,"&lt;="&amp;N$3)-$F393)))</f>
        <v>#VALUE!</v>
      </c>
      <c r="O393" s="21" t="e">
        <f>IF(OR($B393="",O$3&lt;$D393+Настройки!$B$7),0,MAX(0,$E393-MAX(0,SUMIFS(Тех_Движение!$G$2:$G$5111,Тех_Движение!$D$2:$D$5111,$C393,Тех_Движение!$B$2:$B$5111,"&lt;="&amp;O$3)-$F393)))</f>
        <v>#VALUE!</v>
      </c>
      <c r="P393" s="21" t="e">
        <f>IF(OR($B393="",P$3&lt;$D393+Настройки!$B$7),0,MAX(0,$E393-MAX(0,SUMIFS(Тех_Движение!$G$2:$G$5111,Тех_Движение!$D$2:$D$5111,$C393,Тех_Движение!$B$2:$B$5111,"&lt;="&amp;P$3)-$F393)))</f>
        <v>#VALUE!</v>
      </c>
      <c r="Q393" s="21" t="e">
        <f>IF(OR($B393="",Q$3&lt;$D393+Настройки!$B$7),0,MAX(0,$E393-MAX(0,SUMIFS(Тех_Движение!$G$2:$G$5111,Тех_Движение!$D$2:$D$5111,$C393,Тех_Движение!$B$2:$B$5111,"&lt;="&amp;Q$3)-$F393)))</f>
        <v>#VALUE!</v>
      </c>
      <c r="R393" s="21" t="str">
        <f t="shared" si="19"/>
        <v/>
      </c>
      <c r="S393" s="23" t="str">
        <f>IF($B393="","",VLOOKUP($C393,Настройки!$A$11:$L$17,9,FALSE))</f>
        <v/>
      </c>
      <c r="T393" s="23" t="str">
        <f t="shared" si="20"/>
        <v/>
      </c>
    </row>
    <row r="394" spans="1:20" x14ac:dyDescent="0.3">
      <c r="A394" s="20">
        <f>Тех_Движение!$A$391</f>
        <v>390</v>
      </c>
      <c r="B394" s="20" t="str">
        <f>IF(Тех_Движение!$F$391&gt;0,Тех_Движение!$I$391,"")</f>
        <v/>
      </c>
      <c r="C394" s="20" t="str">
        <f>IF($B394="","",Тех_Движение!$D$391)</f>
        <v/>
      </c>
      <c r="D394" s="9" t="str">
        <f>IF($B394="","",Тех_Движение!$B$391)</f>
        <v/>
      </c>
      <c r="E394" s="21" t="str">
        <f>IF($B394="","",Тех_Движение!$F$391)</f>
        <v/>
      </c>
      <c r="F394" s="21" t="str">
        <f>IF($B394="","",SUMIFS($E$5:$E393,$C$5:$C393,$C394))</f>
        <v/>
      </c>
      <c r="G394" s="21" t="str">
        <f>IF($B394="","",MAX(0,$E394-MAX(0,SUMIFS(Тех_Движение!$G$2:$G$5111,Тех_Движение!$D$2:$D$5111,$C394,Тех_Движение!$B$2:$B$5111,"&lt;="&amp;Настройки!$B$5-1)-$F394)))</f>
        <v/>
      </c>
      <c r="H394" s="21" t="str">
        <f>IF($B394="","",IF(AND($D394&gt;=Настройки!$B$5,$D394&lt;=Настройки!$B$6),$E394,0))</f>
        <v/>
      </c>
      <c r="I394" s="21" t="str">
        <f t="shared" si="18"/>
        <v/>
      </c>
      <c r="J394" s="21" t="str">
        <f>IF($B394="","",MAX(0,$E394-MAX(0,SUMIFS(Тех_Движение!$G$2:$G$5111,Тех_Движение!$D$2:$D$5111,$C394,Тех_Движение!$B$2:$B$5111,"&lt;="&amp;Настройки!$B$6)-$F394)))</f>
        <v/>
      </c>
      <c r="K394" s="21" t="e">
        <f>IF(OR($B394="",K$3&lt;$D394+Настройки!$B$7),0,MAX(0,$E394-MAX(0,SUMIFS(Тех_Движение!$G$2:$G$5111,Тех_Движение!$D$2:$D$5111,$C394,Тех_Движение!$B$2:$B$5111,"&lt;="&amp;K$3)-$F394)))</f>
        <v>#VALUE!</v>
      </c>
      <c r="L394" s="21" t="e">
        <f>IF(OR($B394="",L$3&lt;$D394+Настройки!$B$7),0,MAX(0,$E394-MAX(0,SUMIFS(Тех_Движение!$G$2:$G$5111,Тех_Движение!$D$2:$D$5111,$C394,Тех_Движение!$B$2:$B$5111,"&lt;="&amp;L$3)-$F394)))</f>
        <v>#VALUE!</v>
      </c>
      <c r="M394" s="21" t="e">
        <f>IF(OR($B394="",M$3&lt;$D394+Настройки!$B$7),0,MAX(0,$E394-MAX(0,SUMIFS(Тех_Движение!$G$2:$G$5111,Тех_Движение!$D$2:$D$5111,$C394,Тех_Движение!$B$2:$B$5111,"&lt;="&amp;M$3)-$F394)))</f>
        <v>#VALUE!</v>
      </c>
      <c r="N394" s="21" t="e">
        <f>IF(OR($B394="",N$3&lt;$D394+Настройки!$B$7),0,MAX(0,$E394-MAX(0,SUMIFS(Тех_Движение!$G$2:$G$5111,Тех_Движение!$D$2:$D$5111,$C394,Тех_Движение!$B$2:$B$5111,"&lt;="&amp;N$3)-$F394)))</f>
        <v>#VALUE!</v>
      </c>
      <c r="O394" s="21" t="e">
        <f>IF(OR($B394="",O$3&lt;$D394+Настройки!$B$7),0,MAX(0,$E394-MAX(0,SUMIFS(Тех_Движение!$G$2:$G$5111,Тех_Движение!$D$2:$D$5111,$C394,Тех_Движение!$B$2:$B$5111,"&lt;="&amp;O$3)-$F394)))</f>
        <v>#VALUE!</v>
      </c>
      <c r="P394" s="21" t="e">
        <f>IF(OR($B394="",P$3&lt;$D394+Настройки!$B$7),0,MAX(0,$E394-MAX(0,SUMIFS(Тех_Движение!$G$2:$G$5111,Тех_Движение!$D$2:$D$5111,$C394,Тех_Движение!$B$2:$B$5111,"&lt;="&amp;P$3)-$F394)))</f>
        <v>#VALUE!</v>
      </c>
      <c r="Q394" s="21" t="e">
        <f>IF(OR($B394="",Q$3&lt;$D394+Настройки!$B$7),0,MAX(0,$E394-MAX(0,SUMIFS(Тех_Движение!$G$2:$G$5111,Тех_Движение!$D$2:$D$5111,$C394,Тех_Движение!$B$2:$B$5111,"&lt;="&amp;Q$3)-$F394)))</f>
        <v>#VALUE!</v>
      </c>
      <c r="R394" s="21" t="str">
        <f t="shared" si="19"/>
        <v/>
      </c>
      <c r="S394" s="23" t="str">
        <f>IF($B394="","",VLOOKUP($C394,Настройки!$A$11:$L$17,9,FALSE))</f>
        <v/>
      </c>
      <c r="T394" s="23" t="str">
        <f t="shared" si="20"/>
        <v/>
      </c>
    </row>
    <row r="395" spans="1:20" x14ac:dyDescent="0.3">
      <c r="A395" s="20">
        <f>Тех_Движение!$A$392</f>
        <v>391</v>
      </c>
      <c r="B395" s="20" t="str">
        <f>IF(Тех_Движение!$F$392&gt;0,Тех_Движение!$I$392,"")</f>
        <v/>
      </c>
      <c r="C395" s="20" t="str">
        <f>IF($B395="","",Тех_Движение!$D$392)</f>
        <v/>
      </c>
      <c r="D395" s="9" t="str">
        <f>IF($B395="","",Тех_Движение!$B$392)</f>
        <v/>
      </c>
      <c r="E395" s="21" t="str">
        <f>IF($B395="","",Тех_Движение!$F$392)</f>
        <v/>
      </c>
      <c r="F395" s="21" t="str">
        <f>IF($B395="","",SUMIFS($E$5:$E394,$C$5:$C394,$C395))</f>
        <v/>
      </c>
      <c r="G395" s="21" t="str">
        <f>IF($B395="","",MAX(0,$E395-MAX(0,SUMIFS(Тех_Движение!$G$2:$G$5111,Тех_Движение!$D$2:$D$5111,$C395,Тех_Движение!$B$2:$B$5111,"&lt;="&amp;Настройки!$B$5-1)-$F395)))</f>
        <v/>
      </c>
      <c r="H395" s="21" t="str">
        <f>IF($B395="","",IF(AND($D395&gt;=Настройки!$B$5,$D395&lt;=Настройки!$B$6),$E395,0))</f>
        <v/>
      </c>
      <c r="I395" s="21" t="str">
        <f t="shared" si="18"/>
        <v/>
      </c>
      <c r="J395" s="21" t="str">
        <f>IF($B395="","",MAX(0,$E395-MAX(0,SUMIFS(Тех_Движение!$G$2:$G$5111,Тех_Движение!$D$2:$D$5111,$C395,Тех_Движение!$B$2:$B$5111,"&lt;="&amp;Настройки!$B$6)-$F395)))</f>
        <v/>
      </c>
      <c r="K395" s="21" t="e">
        <f>IF(OR($B395="",K$3&lt;$D395+Настройки!$B$7),0,MAX(0,$E395-MAX(0,SUMIFS(Тех_Движение!$G$2:$G$5111,Тех_Движение!$D$2:$D$5111,$C395,Тех_Движение!$B$2:$B$5111,"&lt;="&amp;K$3)-$F395)))</f>
        <v>#VALUE!</v>
      </c>
      <c r="L395" s="21" t="e">
        <f>IF(OR($B395="",L$3&lt;$D395+Настройки!$B$7),0,MAX(0,$E395-MAX(0,SUMIFS(Тех_Движение!$G$2:$G$5111,Тех_Движение!$D$2:$D$5111,$C395,Тех_Движение!$B$2:$B$5111,"&lt;="&amp;L$3)-$F395)))</f>
        <v>#VALUE!</v>
      </c>
      <c r="M395" s="21" t="e">
        <f>IF(OR($B395="",M$3&lt;$D395+Настройки!$B$7),0,MAX(0,$E395-MAX(0,SUMIFS(Тех_Движение!$G$2:$G$5111,Тех_Движение!$D$2:$D$5111,$C395,Тех_Движение!$B$2:$B$5111,"&lt;="&amp;M$3)-$F395)))</f>
        <v>#VALUE!</v>
      </c>
      <c r="N395" s="21" t="e">
        <f>IF(OR($B395="",N$3&lt;$D395+Настройки!$B$7),0,MAX(0,$E395-MAX(0,SUMIFS(Тех_Движение!$G$2:$G$5111,Тех_Движение!$D$2:$D$5111,$C395,Тех_Движение!$B$2:$B$5111,"&lt;="&amp;N$3)-$F395)))</f>
        <v>#VALUE!</v>
      </c>
      <c r="O395" s="21" t="e">
        <f>IF(OR($B395="",O$3&lt;$D395+Настройки!$B$7),0,MAX(0,$E395-MAX(0,SUMIFS(Тех_Движение!$G$2:$G$5111,Тех_Движение!$D$2:$D$5111,$C395,Тех_Движение!$B$2:$B$5111,"&lt;="&amp;O$3)-$F395)))</f>
        <v>#VALUE!</v>
      </c>
      <c r="P395" s="21" t="e">
        <f>IF(OR($B395="",P$3&lt;$D395+Настройки!$B$7),0,MAX(0,$E395-MAX(0,SUMIFS(Тех_Движение!$G$2:$G$5111,Тех_Движение!$D$2:$D$5111,$C395,Тех_Движение!$B$2:$B$5111,"&lt;="&amp;P$3)-$F395)))</f>
        <v>#VALUE!</v>
      </c>
      <c r="Q395" s="21" t="e">
        <f>IF(OR($B395="",Q$3&lt;$D395+Настройки!$B$7),0,MAX(0,$E395-MAX(0,SUMIFS(Тех_Движение!$G$2:$G$5111,Тех_Движение!$D$2:$D$5111,$C395,Тех_Движение!$B$2:$B$5111,"&lt;="&amp;Q$3)-$F395)))</f>
        <v>#VALUE!</v>
      </c>
      <c r="R395" s="21" t="str">
        <f t="shared" si="19"/>
        <v/>
      </c>
      <c r="S395" s="23" t="str">
        <f>IF($B395="","",VLOOKUP($C395,Настройки!$A$11:$L$17,9,FALSE))</f>
        <v/>
      </c>
      <c r="T395" s="23" t="str">
        <f t="shared" si="20"/>
        <v/>
      </c>
    </row>
    <row r="396" spans="1:20" x14ac:dyDescent="0.3">
      <c r="A396" s="20">
        <f>Тех_Движение!$A$393</f>
        <v>392</v>
      </c>
      <c r="B396" s="20" t="str">
        <f>IF(Тех_Движение!$F$393&gt;0,Тех_Движение!$I$393,"")</f>
        <v/>
      </c>
      <c r="C396" s="20" t="str">
        <f>IF($B396="","",Тех_Движение!$D$393)</f>
        <v/>
      </c>
      <c r="D396" s="9" t="str">
        <f>IF($B396="","",Тех_Движение!$B$393)</f>
        <v/>
      </c>
      <c r="E396" s="21" t="str">
        <f>IF($B396="","",Тех_Движение!$F$393)</f>
        <v/>
      </c>
      <c r="F396" s="21" t="str">
        <f>IF($B396="","",SUMIFS($E$5:$E395,$C$5:$C395,$C396))</f>
        <v/>
      </c>
      <c r="G396" s="21" t="str">
        <f>IF($B396="","",MAX(0,$E396-MAX(0,SUMIFS(Тех_Движение!$G$2:$G$5111,Тех_Движение!$D$2:$D$5111,$C396,Тех_Движение!$B$2:$B$5111,"&lt;="&amp;Настройки!$B$5-1)-$F396)))</f>
        <v/>
      </c>
      <c r="H396" s="21" t="str">
        <f>IF($B396="","",IF(AND($D396&gt;=Настройки!$B$5,$D396&lt;=Настройки!$B$6),$E396,0))</f>
        <v/>
      </c>
      <c r="I396" s="21" t="str">
        <f t="shared" si="18"/>
        <v/>
      </c>
      <c r="J396" s="21" t="str">
        <f>IF($B396="","",MAX(0,$E396-MAX(0,SUMIFS(Тех_Движение!$G$2:$G$5111,Тех_Движение!$D$2:$D$5111,$C396,Тех_Движение!$B$2:$B$5111,"&lt;="&amp;Настройки!$B$6)-$F396)))</f>
        <v/>
      </c>
      <c r="K396" s="21" t="e">
        <f>IF(OR($B396="",K$3&lt;$D396+Настройки!$B$7),0,MAX(0,$E396-MAX(0,SUMIFS(Тех_Движение!$G$2:$G$5111,Тех_Движение!$D$2:$D$5111,$C396,Тех_Движение!$B$2:$B$5111,"&lt;="&amp;K$3)-$F396)))</f>
        <v>#VALUE!</v>
      </c>
      <c r="L396" s="21" t="e">
        <f>IF(OR($B396="",L$3&lt;$D396+Настройки!$B$7),0,MAX(0,$E396-MAX(0,SUMIFS(Тех_Движение!$G$2:$G$5111,Тех_Движение!$D$2:$D$5111,$C396,Тех_Движение!$B$2:$B$5111,"&lt;="&amp;L$3)-$F396)))</f>
        <v>#VALUE!</v>
      </c>
      <c r="M396" s="21" t="e">
        <f>IF(OR($B396="",M$3&lt;$D396+Настройки!$B$7),0,MAX(0,$E396-MAX(0,SUMIFS(Тех_Движение!$G$2:$G$5111,Тех_Движение!$D$2:$D$5111,$C396,Тех_Движение!$B$2:$B$5111,"&lt;="&amp;M$3)-$F396)))</f>
        <v>#VALUE!</v>
      </c>
      <c r="N396" s="21" t="e">
        <f>IF(OR($B396="",N$3&lt;$D396+Настройки!$B$7),0,MAX(0,$E396-MAX(0,SUMIFS(Тех_Движение!$G$2:$G$5111,Тех_Движение!$D$2:$D$5111,$C396,Тех_Движение!$B$2:$B$5111,"&lt;="&amp;N$3)-$F396)))</f>
        <v>#VALUE!</v>
      </c>
      <c r="O396" s="21" t="e">
        <f>IF(OR($B396="",O$3&lt;$D396+Настройки!$B$7),0,MAX(0,$E396-MAX(0,SUMIFS(Тех_Движение!$G$2:$G$5111,Тех_Движение!$D$2:$D$5111,$C396,Тех_Движение!$B$2:$B$5111,"&lt;="&amp;O$3)-$F396)))</f>
        <v>#VALUE!</v>
      </c>
      <c r="P396" s="21" t="e">
        <f>IF(OR($B396="",P$3&lt;$D396+Настройки!$B$7),0,MAX(0,$E396-MAX(0,SUMIFS(Тех_Движение!$G$2:$G$5111,Тех_Движение!$D$2:$D$5111,$C396,Тех_Движение!$B$2:$B$5111,"&lt;="&amp;P$3)-$F396)))</f>
        <v>#VALUE!</v>
      </c>
      <c r="Q396" s="21" t="e">
        <f>IF(OR($B396="",Q$3&lt;$D396+Настройки!$B$7),0,MAX(0,$E396-MAX(0,SUMIFS(Тех_Движение!$G$2:$G$5111,Тех_Движение!$D$2:$D$5111,$C396,Тех_Движение!$B$2:$B$5111,"&lt;="&amp;Q$3)-$F396)))</f>
        <v>#VALUE!</v>
      </c>
      <c r="R396" s="21" t="str">
        <f t="shared" si="19"/>
        <v/>
      </c>
      <c r="S396" s="23" t="str">
        <f>IF($B396="","",VLOOKUP($C396,Настройки!$A$11:$L$17,9,FALSE))</f>
        <v/>
      </c>
      <c r="T396" s="23" t="str">
        <f t="shared" si="20"/>
        <v/>
      </c>
    </row>
    <row r="397" spans="1:20" x14ac:dyDescent="0.3">
      <c r="A397" s="20">
        <f>Тех_Движение!$A$394</f>
        <v>393</v>
      </c>
      <c r="B397" s="20" t="str">
        <f>IF(Тех_Движение!$F$394&gt;0,Тех_Движение!$I$394,"")</f>
        <v/>
      </c>
      <c r="C397" s="20" t="str">
        <f>IF($B397="","",Тех_Движение!$D$394)</f>
        <v/>
      </c>
      <c r="D397" s="9" t="str">
        <f>IF($B397="","",Тех_Движение!$B$394)</f>
        <v/>
      </c>
      <c r="E397" s="21" t="str">
        <f>IF($B397="","",Тех_Движение!$F$394)</f>
        <v/>
      </c>
      <c r="F397" s="21" t="str">
        <f>IF($B397="","",SUMIFS($E$5:$E396,$C$5:$C396,$C397))</f>
        <v/>
      </c>
      <c r="G397" s="21" t="str">
        <f>IF($B397="","",MAX(0,$E397-MAX(0,SUMIFS(Тех_Движение!$G$2:$G$5111,Тех_Движение!$D$2:$D$5111,$C397,Тех_Движение!$B$2:$B$5111,"&lt;="&amp;Настройки!$B$5-1)-$F397)))</f>
        <v/>
      </c>
      <c r="H397" s="21" t="str">
        <f>IF($B397="","",IF(AND($D397&gt;=Настройки!$B$5,$D397&lt;=Настройки!$B$6),$E397,0))</f>
        <v/>
      </c>
      <c r="I397" s="21" t="str">
        <f t="shared" si="18"/>
        <v/>
      </c>
      <c r="J397" s="21" t="str">
        <f>IF($B397="","",MAX(0,$E397-MAX(0,SUMIFS(Тех_Движение!$G$2:$G$5111,Тех_Движение!$D$2:$D$5111,$C397,Тех_Движение!$B$2:$B$5111,"&lt;="&amp;Настройки!$B$6)-$F397)))</f>
        <v/>
      </c>
      <c r="K397" s="21" t="e">
        <f>IF(OR($B397="",K$3&lt;$D397+Настройки!$B$7),0,MAX(0,$E397-MAX(0,SUMIFS(Тех_Движение!$G$2:$G$5111,Тех_Движение!$D$2:$D$5111,$C397,Тех_Движение!$B$2:$B$5111,"&lt;="&amp;K$3)-$F397)))</f>
        <v>#VALUE!</v>
      </c>
      <c r="L397" s="21" t="e">
        <f>IF(OR($B397="",L$3&lt;$D397+Настройки!$B$7),0,MAX(0,$E397-MAX(0,SUMIFS(Тех_Движение!$G$2:$G$5111,Тех_Движение!$D$2:$D$5111,$C397,Тех_Движение!$B$2:$B$5111,"&lt;="&amp;L$3)-$F397)))</f>
        <v>#VALUE!</v>
      </c>
      <c r="M397" s="21" t="e">
        <f>IF(OR($B397="",M$3&lt;$D397+Настройки!$B$7),0,MAX(0,$E397-MAX(0,SUMIFS(Тех_Движение!$G$2:$G$5111,Тех_Движение!$D$2:$D$5111,$C397,Тех_Движение!$B$2:$B$5111,"&lt;="&amp;M$3)-$F397)))</f>
        <v>#VALUE!</v>
      </c>
      <c r="N397" s="21" t="e">
        <f>IF(OR($B397="",N$3&lt;$D397+Настройки!$B$7),0,MAX(0,$E397-MAX(0,SUMIFS(Тех_Движение!$G$2:$G$5111,Тех_Движение!$D$2:$D$5111,$C397,Тех_Движение!$B$2:$B$5111,"&lt;="&amp;N$3)-$F397)))</f>
        <v>#VALUE!</v>
      </c>
      <c r="O397" s="21" t="e">
        <f>IF(OR($B397="",O$3&lt;$D397+Настройки!$B$7),0,MAX(0,$E397-MAX(0,SUMIFS(Тех_Движение!$G$2:$G$5111,Тех_Движение!$D$2:$D$5111,$C397,Тех_Движение!$B$2:$B$5111,"&lt;="&amp;O$3)-$F397)))</f>
        <v>#VALUE!</v>
      </c>
      <c r="P397" s="21" t="e">
        <f>IF(OR($B397="",P$3&lt;$D397+Настройки!$B$7),0,MAX(0,$E397-MAX(0,SUMIFS(Тех_Движение!$G$2:$G$5111,Тех_Движение!$D$2:$D$5111,$C397,Тех_Движение!$B$2:$B$5111,"&lt;="&amp;P$3)-$F397)))</f>
        <v>#VALUE!</v>
      </c>
      <c r="Q397" s="21" t="e">
        <f>IF(OR($B397="",Q$3&lt;$D397+Настройки!$B$7),0,MAX(0,$E397-MAX(0,SUMIFS(Тех_Движение!$G$2:$G$5111,Тех_Движение!$D$2:$D$5111,$C397,Тех_Движение!$B$2:$B$5111,"&lt;="&amp;Q$3)-$F397)))</f>
        <v>#VALUE!</v>
      </c>
      <c r="R397" s="21" t="str">
        <f t="shared" si="19"/>
        <v/>
      </c>
      <c r="S397" s="23" t="str">
        <f>IF($B397="","",VLOOKUP($C397,Настройки!$A$11:$L$17,9,FALSE))</f>
        <v/>
      </c>
      <c r="T397" s="23" t="str">
        <f t="shared" si="20"/>
        <v/>
      </c>
    </row>
    <row r="398" spans="1:20" x14ac:dyDescent="0.3">
      <c r="A398" s="20">
        <f>Тех_Движение!$A$395</f>
        <v>394</v>
      </c>
      <c r="B398" s="20" t="str">
        <f>IF(Тех_Движение!$F$395&gt;0,Тех_Движение!$I$395,"")</f>
        <v/>
      </c>
      <c r="C398" s="20" t="str">
        <f>IF($B398="","",Тех_Движение!$D$395)</f>
        <v/>
      </c>
      <c r="D398" s="9" t="str">
        <f>IF($B398="","",Тех_Движение!$B$395)</f>
        <v/>
      </c>
      <c r="E398" s="21" t="str">
        <f>IF($B398="","",Тех_Движение!$F$395)</f>
        <v/>
      </c>
      <c r="F398" s="21" t="str">
        <f>IF($B398="","",SUMIFS($E$5:$E397,$C$5:$C397,$C398))</f>
        <v/>
      </c>
      <c r="G398" s="21" t="str">
        <f>IF($B398="","",MAX(0,$E398-MAX(0,SUMIFS(Тех_Движение!$G$2:$G$5111,Тех_Движение!$D$2:$D$5111,$C398,Тех_Движение!$B$2:$B$5111,"&lt;="&amp;Настройки!$B$5-1)-$F398)))</f>
        <v/>
      </c>
      <c r="H398" s="21" t="str">
        <f>IF($B398="","",IF(AND($D398&gt;=Настройки!$B$5,$D398&lt;=Настройки!$B$6),$E398,0))</f>
        <v/>
      </c>
      <c r="I398" s="21" t="str">
        <f t="shared" si="18"/>
        <v/>
      </c>
      <c r="J398" s="21" t="str">
        <f>IF($B398="","",MAX(0,$E398-MAX(0,SUMIFS(Тех_Движение!$G$2:$G$5111,Тех_Движение!$D$2:$D$5111,$C398,Тех_Движение!$B$2:$B$5111,"&lt;="&amp;Настройки!$B$6)-$F398)))</f>
        <v/>
      </c>
      <c r="K398" s="21" t="e">
        <f>IF(OR($B398="",K$3&lt;$D398+Настройки!$B$7),0,MAX(0,$E398-MAX(0,SUMIFS(Тех_Движение!$G$2:$G$5111,Тех_Движение!$D$2:$D$5111,$C398,Тех_Движение!$B$2:$B$5111,"&lt;="&amp;K$3)-$F398)))</f>
        <v>#VALUE!</v>
      </c>
      <c r="L398" s="21" t="e">
        <f>IF(OR($B398="",L$3&lt;$D398+Настройки!$B$7),0,MAX(0,$E398-MAX(0,SUMIFS(Тех_Движение!$G$2:$G$5111,Тех_Движение!$D$2:$D$5111,$C398,Тех_Движение!$B$2:$B$5111,"&lt;="&amp;L$3)-$F398)))</f>
        <v>#VALUE!</v>
      </c>
      <c r="M398" s="21" t="e">
        <f>IF(OR($B398="",M$3&lt;$D398+Настройки!$B$7),0,MAX(0,$E398-MAX(0,SUMIFS(Тех_Движение!$G$2:$G$5111,Тех_Движение!$D$2:$D$5111,$C398,Тех_Движение!$B$2:$B$5111,"&lt;="&amp;M$3)-$F398)))</f>
        <v>#VALUE!</v>
      </c>
      <c r="N398" s="21" t="e">
        <f>IF(OR($B398="",N$3&lt;$D398+Настройки!$B$7),0,MAX(0,$E398-MAX(0,SUMIFS(Тех_Движение!$G$2:$G$5111,Тех_Движение!$D$2:$D$5111,$C398,Тех_Движение!$B$2:$B$5111,"&lt;="&amp;N$3)-$F398)))</f>
        <v>#VALUE!</v>
      </c>
      <c r="O398" s="21" t="e">
        <f>IF(OR($B398="",O$3&lt;$D398+Настройки!$B$7),0,MAX(0,$E398-MAX(0,SUMIFS(Тех_Движение!$G$2:$G$5111,Тех_Движение!$D$2:$D$5111,$C398,Тех_Движение!$B$2:$B$5111,"&lt;="&amp;O$3)-$F398)))</f>
        <v>#VALUE!</v>
      </c>
      <c r="P398" s="21" t="e">
        <f>IF(OR($B398="",P$3&lt;$D398+Настройки!$B$7),0,MAX(0,$E398-MAX(0,SUMIFS(Тех_Движение!$G$2:$G$5111,Тех_Движение!$D$2:$D$5111,$C398,Тех_Движение!$B$2:$B$5111,"&lt;="&amp;P$3)-$F398)))</f>
        <v>#VALUE!</v>
      </c>
      <c r="Q398" s="21" t="e">
        <f>IF(OR($B398="",Q$3&lt;$D398+Настройки!$B$7),0,MAX(0,$E398-MAX(0,SUMIFS(Тех_Движение!$G$2:$G$5111,Тех_Движение!$D$2:$D$5111,$C398,Тех_Движение!$B$2:$B$5111,"&lt;="&amp;Q$3)-$F398)))</f>
        <v>#VALUE!</v>
      </c>
      <c r="R398" s="21" t="str">
        <f t="shared" si="19"/>
        <v/>
      </c>
      <c r="S398" s="23" t="str">
        <f>IF($B398="","",VLOOKUP($C398,Настройки!$A$11:$L$17,9,FALSE))</f>
        <v/>
      </c>
      <c r="T398" s="23" t="str">
        <f t="shared" si="20"/>
        <v/>
      </c>
    </row>
    <row r="399" spans="1:20" x14ac:dyDescent="0.3">
      <c r="A399" s="20">
        <f>Тех_Движение!$A$396</f>
        <v>395</v>
      </c>
      <c r="B399" s="20" t="str">
        <f>IF(Тех_Движение!$F$396&gt;0,Тех_Движение!$I$396,"")</f>
        <v/>
      </c>
      <c r="C399" s="20" t="str">
        <f>IF($B399="","",Тех_Движение!$D$396)</f>
        <v/>
      </c>
      <c r="D399" s="9" t="str">
        <f>IF($B399="","",Тех_Движение!$B$396)</f>
        <v/>
      </c>
      <c r="E399" s="21" t="str">
        <f>IF($B399="","",Тех_Движение!$F$396)</f>
        <v/>
      </c>
      <c r="F399" s="21" t="str">
        <f>IF($B399="","",SUMIFS($E$5:$E398,$C$5:$C398,$C399))</f>
        <v/>
      </c>
      <c r="G399" s="21" t="str">
        <f>IF($B399="","",MAX(0,$E399-MAX(0,SUMIFS(Тех_Движение!$G$2:$G$5111,Тех_Движение!$D$2:$D$5111,$C399,Тех_Движение!$B$2:$B$5111,"&lt;="&amp;Настройки!$B$5-1)-$F399)))</f>
        <v/>
      </c>
      <c r="H399" s="21" t="str">
        <f>IF($B399="","",IF(AND($D399&gt;=Настройки!$B$5,$D399&lt;=Настройки!$B$6),$E399,0))</f>
        <v/>
      </c>
      <c r="I399" s="21" t="str">
        <f t="shared" si="18"/>
        <v/>
      </c>
      <c r="J399" s="21" t="str">
        <f>IF($B399="","",MAX(0,$E399-MAX(0,SUMIFS(Тех_Движение!$G$2:$G$5111,Тех_Движение!$D$2:$D$5111,$C399,Тех_Движение!$B$2:$B$5111,"&lt;="&amp;Настройки!$B$6)-$F399)))</f>
        <v/>
      </c>
      <c r="K399" s="21" t="e">
        <f>IF(OR($B399="",K$3&lt;$D399+Настройки!$B$7),0,MAX(0,$E399-MAX(0,SUMIFS(Тех_Движение!$G$2:$G$5111,Тех_Движение!$D$2:$D$5111,$C399,Тех_Движение!$B$2:$B$5111,"&lt;="&amp;K$3)-$F399)))</f>
        <v>#VALUE!</v>
      </c>
      <c r="L399" s="21" t="e">
        <f>IF(OR($B399="",L$3&lt;$D399+Настройки!$B$7),0,MAX(0,$E399-MAX(0,SUMIFS(Тех_Движение!$G$2:$G$5111,Тех_Движение!$D$2:$D$5111,$C399,Тех_Движение!$B$2:$B$5111,"&lt;="&amp;L$3)-$F399)))</f>
        <v>#VALUE!</v>
      </c>
      <c r="M399" s="21" t="e">
        <f>IF(OR($B399="",M$3&lt;$D399+Настройки!$B$7),0,MAX(0,$E399-MAX(0,SUMIFS(Тех_Движение!$G$2:$G$5111,Тех_Движение!$D$2:$D$5111,$C399,Тех_Движение!$B$2:$B$5111,"&lt;="&amp;M$3)-$F399)))</f>
        <v>#VALUE!</v>
      </c>
      <c r="N399" s="21" t="e">
        <f>IF(OR($B399="",N$3&lt;$D399+Настройки!$B$7),0,MAX(0,$E399-MAX(0,SUMIFS(Тех_Движение!$G$2:$G$5111,Тех_Движение!$D$2:$D$5111,$C399,Тех_Движение!$B$2:$B$5111,"&lt;="&amp;N$3)-$F399)))</f>
        <v>#VALUE!</v>
      </c>
      <c r="O399" s="21" t="e">
        <f>IF(OR($B399="",O$3&lt;$D399+Настройки!$B$7),0,MAX(0,$E399-MAX(0,SUMIFS(Тех_Движение!$G$2:$G$5111,Тех_Движение!$D$2:$D$5111,$C399,Тех_Движение!$B$2:$B$5111,"&lt;="&amp;O$3)-$F399)))</f>
        <v>#VALUE!</v>
      </c>
      <c r="P399" s="21" t="e">
        <f>IF(OR($B399="",P$3&lt;$D399+Настройки!$B$7),0,MAX(0,$E399-MAX(0,SUMIFS(Тех_Движение!$G$2:$G$5111,Тех_Движение!$D$2:$D$5111,$C399,Тех_Движение!$B$2:$B$5111,"&lt;="&amp;P$3)-$F399)))</f>
        <v>#VALUE!</v>
      </c>
      <c r="Q399" s="21" t="e">
        <f>IF(OR($B399="",Q$3&lt;$D399+Настройки!$B$7),0,MAX(0,$E399-MAX(0,SUMIFS(Тех_Движение!$G$2:$G$5111,Тех_Движение!$D$2:$D$5111,$C399,Тех_Движение!$B$2:$B$5111,"&lt;="&amp;Q$3)-$F399)))</f>
        <v>#VALUE!</v>
      </c>
      <c r="R399" s="21" t="str">
        <f t="shared" si="19"/>
        <v/>
      </c>
      <c r="S399" s="23" t="str">
        <f>IF($B399="","",VLOOKUP($C399,Настройки!$A$11:$L$17,9,FALSE))</f>
        <v/>
      </c>
      <c r="T399" s="23" t="str">
        <f t="shared" si="20"/>
        <v/>
      </c>
    </row>
    <row r="400" spans="1:20" x14ac:dyDescent="0.3">
      <c r="A400" s="20">
        <f>Тех_Движение!$A$397</f>
        <v>396</v>
      </c>
      <c r="B400" s="20" t="str">
        <f>IF(Тех_Движение!$F$397&gt;0,Тех_Движение!$I$397,"")</f>
        <v/>
      </c>
      <c r="C400" s="20" t="str">
        <f>IF($B400="","",Тех_Движение!$D$397)</f>
        <v/>
      </c>
      <c r="D400" s="9" t="str">
        <f>IF($B400="","",Тех_Движение!$B$397)</f>
        <v/>
      </c>
      <c r="E400" s="21" t="str">
        <f>IF($B400="","",Тех_Движение!$F$397)</f>
        <v/>
      </c>
      <c r="F400" s="21" t="str">
        <f>IF($B400="","",SUMIFS($E$5:$E399,$C$5:$C399,$C400))</f>
        <v/>
      </c>
      <c r="G400" s="21" t="str">
        <f>IF($B400="","",MAX(0,$E400-MAX(0,SUMIFS(Тех_Движение!$G$2:$G$5111,Тех_Движение!$D$2:$D$5111,$C400,Тех_Движение!$B$2:$B$5111,"&lt;="&amp;Настройки!$B$5-1)-$F400)))</f>
        <v/>
      </c>
      <c r="H400" s="21" t="str">
        <f>IF($B400="","",IF(AND($D400&gt;=Настройки!$B$5,$D400&lt;=Настройки!$B$6),$E400,0))</f>
        <v/>
      </c>
      <c r="I400" s="21" t="str">
        <f t="shared" si="18"/>
        <v/>
      </c>
      <c r="J400" s="21" t="str">
        <f>IF($B400="","",MAX(0,$E400-MAX(0,SUMIFS(Тех_Движение!$G$2:$G$5111,Тех_Движение!$D$2:$D$5111,$C400,Тех_Движение!$B$2:$B$5111,"&lt;="&amp;Настройки!$B$6)-$F400)))</f>
        <v/>
      </c>
      <c r="K400" s="21" t="e">
        <f>IF(OR($B400="",K$3&lt;$D400+Настройки!$B$7),0,MAX(0,$E400-MAX(0,SUMIFS(Тех_Движение!$G$2:$G$5111,Тех_Движение!$D$2:$D$5111,$C400,Тех_Движение!$B$2:$B$5111,"&lt;="&amp;K$3)-$F400)))</f>
        <v>#VALUE!</v>
      </c>
      <c r="L400" s="21" t="e">
        <f>IF(OR($B400="",L$3&lt;$D400+Настройки!$B$7),0,MAX(0,$E400-MAX(0,SUMIFS(Тех_Движение!$G$2:$G$5111,Тех_Движение!$D$2:$D$5111,$C400,Тех_Движение!$B$2:$B$5111,"&lt;="&amp;L$3)-$F400)))</f>
        <v>#VALUE!</v>
      </c>
      <c r="M400" s="21" t="e">
        <f>IF(OR($B400="",M$3&lt;$D400+Настройки!$B$7),0,MAX(0,$E400-MAX(0,SUMIFS(Тех_Движение!$G$2:$G$5111,Тех_Движение!$D$2:$D$5111,$C400,Тех_Движение!$B$2:$B$5111,"&lt;="&amp;M$3)-$F400)))</f>
        <v>#VALUE!</v>
      </c>
      <c r="N400" s="21" t="e">
        <f>IF(OR($B400="",N$3&lt;$D400+Настройки!$B$7),0,MAX(0,$E400-MAX(0,SUMIFS(Тех_Движение!$G$2:$G$5111,Тех_Движение!$D$2:$D$5111,$C400,Тех_Движение!$B$2:$B$5111,"&lt;="&amp;N$3)-$F400)))</f>
        <v>#VALUE!</v>
      </c>
      <c r="O400" s="21" t="e">
        <f>IF(OR($B400="",O$3&lt;$D400+Настройки!$B$7),0,MAX(0,$E400-MAX(0,SUMIFS(Тех_Движение!$G$2:$G$5111,Тех_Движение!$D$2:$D$5111,$C400,Тех_Движение!$B$2:$B$5111,"&lt;="&amp;O$3)-$F400)))</f>
        <v>#VALUE!</v>
      </c>
      <c r="P400" s="21" t="e">
        <f>IF(OR($B400="",P$3&lt;$D400+Настройки!$B$7),0,MAX(0,$E400-MAX(0,SUMIFS(Тех_Движение!$G$2:$G$5111,Тех_Движение!$D$2:$D$5111,$C400,Тех_Движение!$B$2:$B$5111,"&lt;="&amp;P$3)-$F400)))</f>
        <v>#VALUE!</v>
      </c>
      <c r="Q400" s="21" t="e">
        <f>IF(OR($B400="",Q$3&lt;$D400+Настройки!$B$7),0,MAX(0,$E400-MAX(0,SUMIFS(Тех_Движение!$G$2:$G$5111,Тех_Движение!$D$2:$D$5111,$C400,Тех_Движение!$B$2:$B$5111,"&lt;="&amp;Q$3)-$F400)))</f>
        <v>#VALUE!</v>
      </c>
      <c r="R400" s="21" t="str">
        <f t="shared" si="19"/>
        <v/>
      </c>
      <c r="S400" s="23" t="str">
        <f>IF($B400="","",VLOOKUP($C400,Настройки!$A$11:$L$17,9,FALSE))</f>
        <v/>
      </c>
      <c r="T400" s="23" t="str">
        <f t="shared" si="20"/>
        <v/>
      </c>
    </row>
    <row r="401" spans="1:20" x14ac:dyDescent="0.3">
      <c r="A401" s="20">
        <f>Тех_Движение!$A$398</f>
        <v>397</v>
      </c>
      <c r="B401" s="20" t="str">
        <f>IF(Тех_Движение!$F$398&gt;0,Тех_Движение!$I$398,"")</f>
        <v/>
      </c>
      <c r="C401" s="20" t="str">
        <f>IF($B401="","",Тех_Движение!$D$398)</f>
        <v/>
      </c>
      <c r="D401" s="9" t="str">
        <f>IF($B401="","",Тех_Движение!$B$398)</f>
        <v/>
      </c>
      <c r="E401" s="21" t="str">
        <f>IF($B401="","",Тех_Движение!$F$398)</f>
        <v/>
      </c>
      <c r="F401" s="21" t="str">
        <f>IF($B401="","",SUMIFS($E$5:$E400,$C$5:$C400,$C401))</f>
        <v/>
      </c>
      <c r="G401" s="21" t="str">
        <f>IF($B401="","",MAX(0,$E401-MAX(0,SUMIFS(Тех_Движение!$G$2:$G$5111,Тех_Движение!$D$2:$D$5111,$C401,Тех_Движение!$B$2:$B$5111,"&lt;="&amp;Настройки!$B$5-1)-$F401)))</f>
        <v/>
      </c>
      <c r="H401" s="21" t="str">
        <f>IF($B401="","",IF(AND($D401&gt;=Настройки!$B$5,$D401&lt;=Настройки!$B$6),$E401,0))</f>
        <v/>
      </c>
      <c r="I401" s="21" t="str">
        <f t="shared" si="18"/>
        <v/>
      </c>
      <c r="J401" s="21" t="str">
        <f>IF($B401="","",MAX(0,$E401-MAX(0,SUMIFS(Тех_Движение!$G$2:$G$5111,Тех_Движение!$D$2:$D$5111,$C401,Тех_Движение!$B$2:$B$5111,"&lt;="&amp;Настройки!$B$6)-$F401)))</f>
        <v/>
      </c>
      <c r="K401" s="21" t="e">
        <f>IF(OR($B401="",K$3&lt;$D401+Настройки!$B$7),0,MAX(0,$E401-MAX(0,SUMIFS(Тех_Движение!$G$2:$G$5111,Тех_Движение!$D$2:$D$5111,$C401,Тех_Движение!$B$2:$B$5111,"&lt;="&amp;K$3)-$F401)))</f>
        <v>#VALUE!</v>
      </c>
      <c r="L401" s="21" t="e">
        <f>IF(OR($B401="",L$3&lt;$D401+Настройки!$B$7),0,MAX(0,$E401-MAX(0,SUMIFS(Тех_Движение!$G$2:$G$5111,Тех_Движение!$D$2:$D$5111,$C401,Тех_Движение!$B$2:$B$5111,"&lt;="&amp;L$3)-$F401)))</f>
        <v>#VALUE!</v>
      </c>
      <c r="M401" s="21" t="e">
        <f>IF(OR($B401="",M$3&lt;$D401+Настройки!$B$7),0,MAX(0,$E401-MAX(0,SUMIFS(Тех_Движение!$G$2:$G$5111,Тех_Движение!$D$2:$D$5111,$C401,Тех_Движение!$B$2:$B$5111,"&lt;="&amp;M$3)-$F401)))</f>
        <v>#VALUE!</v>
      </c>
      <c r="N401" s="21" t="e">
        <f>IF(OR($B401="",N$3&lt;$D401+Настройки!$B$7),0,MAX(0,$E401-MAX(0,SUMIFS(Тех_Движение!$G$2:$G$5111,Тех_Движение!$D$2:$D$5111,$C401,Тех_Движение!$B$2:$B$5111,"&lt;="&amp;N$3)-$F401)))</f>
        <v>#VALUE!</v>
      </c>
      <c r="O401" s="21" t="e">
        <f>IF(OR($B401="",O$3&lt;$D401+Настройки!$B$7),0,MAX(0,$E401-MAX(0,SUMIFS(Тех_Движение!$G$2:$G$5111,Тех_Движение!$D$2:$D$5111,$C401,Тех_Движение!$B$2:$B$5111,"&lt;="&amp;O$3)-$F401)))</f>
        <v>#VALUE!</v>
      </c>
      <c r="P401" s="21" t="e">
        <f>IF(OR($B401="",P$3&lt;$D401+Настройки!$B$7),0,MAX(0,$E401-MAX(0,SUMIFS(Тех_Движение!$G$2:$G$5111,Тех_Движение!$D$2:$D$5111,$C401,Тех_Движение!$B$2:$B$5111,"&lt;="&amp;P$3)-$F401)))</f>
        <v>#VALUE!</v>
      </c>
      <c r="Q401" s="21" t="e">
        <f>IF(OR($B401="",Q$3&lt;$D401+Настройки!$B$7),0,MAX(0,$E401-MAX(0,SUMIFS(Тех_Движение!$G$2:$G$5111,Тех_Движение!$D$2:$D$5111,$C401,Тех_Движение!$B$2:$B$5111,"&lt;="&amp;Q$3)-$F401)))</f>
        <v>#VALUE!</v>
      </c>
      <c r="R401" s="21" t="str">
        <f t="shared" si="19"/>
        <v/>
      </c>
      <c r="S401" s="23" t="str">
        <f>IF($B401="","",VLOOKUP($C401,Настройки!$A$11:$L$17,9,FALSE))</f>
        <v/>
      </c>
      <c r="T401" s="23" t="str">
        <f t="shared" si="20"/>
        <v/>
      </c>
    </row>
    <row r="402" spans="1:20" x14ac:dyDescent="0.3">
      <c r="A402" s="20">
        <f>Тех_Движение!$A$399</f>
        <v>398</v>
      </c>
      <c r="B402" s="20" t="str">
        <f>IF(Тех_Движение!$F$399&gt;0,Тех_Движение!$I$399,"")</f>
        <v/>
      </c>
      <c r="C402" s="20" t="str">
        <f>IF($B402="","",Тех_Движение!$D$399)</f>
        <v/>
      </c>
      <c r="D402" s="9" t="str">
        <f>IF($B402="","",Тех_Движение!$B$399)</f>
        <v/>
      </c>
      <c r="E402" s="21" t="str">
        <f>IF($B402="","",Тех_Движение!$F$399)</f>
        <v/>
      </c>
      <c r="F402" s="21" t="str">
        <f>IF($B402="","",SUMIFS($E$5:$E401,$C$5:$C401,$C402))</f>
        <v/>
      </c>
      <c r="G402" s="21" t="str">
        <f>IF($B402="","",MAX(0,$E402-MAX(0,SUMIFS(Тех_Движение!$G$2:$G$5111,Тех_Движение!$D$2:$D$5111,$C402,Тех_Движение!$B$2:$B$5111,"&lt;="&amp;Настройки!$B$5-1)-$F402)))</f>
        <v/>
      </c>
      <c r="H402" s="21" t="str">
        <f>IF($B402="","",IF(AND($D402&gt;=Настройки!$B$5,$D402&lt;=Настройки!$B$6),$E402,0))</f>
        <v/>
      </c>
      <c r="I402" s="21" t="str">
        <f t="shared" si="18"/>
        <v/>
      </c>
      <c r="J402" s="21" t="str">
        <f>IF($B402="","",MAX(0,$E402-MAX(0,SUMIFS(Тех_Движение!$G$2:$G$5111,Тех_Движение!$D$2:$D$5111,$C402,Тех_Движение!$B$2:$B$5111,"&lt;="&amp;Настройки!$B$6)-$F402)))</f>
        <v/>
      </c>
      <c r="K402" s="21" t="e">
        <f>IF(OR($B402="",K$3&lt;$D402+Настройки!$B$7),0,MAX(0,$E402-MAX(0,SUMIFS(Тех_Движение!$G$2:$G$5111,Тех_Движение!$D$2:$D$5111,$C402,Тех_Движение!$B$2:$B$5111,"&lt;="&amp;K$3)-$F402)))</f>
        <v>#VALUE!</v>
      </c>
      <c r="L402" s="21" t="e">
        <f>IF(OR($B402="",L$3&lt;$D402+Настройки!$B$7),0,MAX(0,$E402-MAX(0,SUMIFS(Тех_Движение!$G$2:$G$5111,Тех_Движение!$D$2:$D$5111,$C402,Тех_Движение!$B$2:$B$5111,"&lt;="&amp;L$3)-$F402)))</f>
        <v>#VALUE!</v>
      </c>
      <c r="M402" s="21" t="e">
        <f>IF(OR($B402="",M$3&lt;$D402+Настройки!$B$7),0,MAX(0,$E402-MAX(0,SUMIFS(Тех_Движение!$G$2:$G$5111,Тех_Движение!$D$2:$D$5111,$C402,Тех_Движение!$B$2:$B$5111,"&lt;="&amp;M$3)-$F402)))</f>
        <v>#VALUE!</v>
      </c>
      <c r="N402" s="21" t="e">
        <f>IF(OR($B402="",N$3&lt;$D402+Настройки!$B$7),0,MAX(0,$E402-MAX(0,SUMIFS(Тех_Движение!$G$2:$G$5111,Тех_Движение!$D$2:$D$5111,$C402,Тех_Движение!$B$2:$B$5111,"&lt;="&amp;N$3)-$F402)))</f>
        <v>#VALUE!</v>
      </c>
      <c r="O402" s="21" t="e">
        <f>IF(OR($B402="",O$3&lt;$D402+Настройки!$B$7),0,MAX(0,$E402-MAX(0,SUMIFS(Тех_Движение!$G$2:$G$5111,Тех_Движение!$D$2:$D$5111,$C402,Тех_Движение!$B$2:$B$5111,"&lt;="&amp;O$3)-$F402)))</f>
        <v>#VALUE!</v>
      </c>
      <c r="P402" s="21" t="e">
        <f>IF(OR($B402="",P$3&lt;$D402+Настройки!$B$7),0,MAX(0,$E402-MAX(0,SUMIFS(Тех_Движение!$G$2:$G$5111,Тех_Движение!$D$2:$D$5111,$C402,Тех_Движение!$B$2:$B$5111,"&lt;="&amp;P$3)-$F402)))</f>
        <v>#VALUE!</v>
      </c>
      <c r="Q402" s="21" t="e">
        <f>IF(OR($B402="",Q$3&lt;$D402+Настройки!$B$7),0,MAX(0,$E402-MAX(0,SUMIFS(Тех_Движение!$G$2:$G$5111,Тех_Движение!$D$2:$D$5111,$C402,Тех_Движение!$B$2:$B$5111,"&lt;="&amp;Q$3)-$F402)))</f>
        <v>#VALUE!</v>
      </c>
      <c r="R402" s="21" t="str">
        <f t="shared" si="19"/>
        <v/>
      </c>
      <c r="S402" s="23" t="str">
        <f>IF($B402="","",VLOOKUP($C402,Настройки!$A$11:$L$17,9,FALSE))</f>
        <v/>
      </c>
      <c r="T402" s="23" t="str">
        <f t="shared" si="20"/>
        <v/>
      </c>
    </row>
    <row r="403" spans="1:20" x14ac:dyDescent="0.3">
      <c r="A403" s="20">
        <f>Тех_Движение!$A$400</f>
        <v>399</v>
      </c>
      <c r="B403" s="20" t="str">
        <f>IF(Тех_Движение!$F$400&gt;0,Тех_Движение!$I$400,"")</f>
        <v/>
      </c>
      <c r="C403" s="20" t="str">
        <f>IF($B403="","",Тех_Движение!$D$400)</f>
        <v/>
      </c>
      <c r="D403" s="9" t="str">
        <f>IF($B403="","",Тех_Движение!$B$400)</f>
        <v/>
      </c>
      <c r="E403" s="21" t="str">
        <f>IF($B403="","",Тех_Движение!$F$400)</f>
        <v/>
      </c>
      <c r="F403" s="21" t="str">
        <f>IF($B403="","",SUMIFS($E$5:$E402,$C$5:$C402,$C403))</f>
        <v/>
      </c>
      <c r="G403" s="21" t="str">
        <f>IF($B403="","",MAX(0,$E403-MAX(0,SUMIFS(Тех_Движение!$G$2:$G$5111,Тех_Движение!$D$2:$D$5111,$C403,Тех_Движение!$B$2:$B$5111,"&lt;="&amp;Настройки!$B$5-1)-$F403)))</f>
        <v/>
      </c>
      <c r="H403" s="21" t="str">
        <f>IF($B403="","",IF(AND($D403&gt;=Настройки!$B$5,$D403&lt;=Настройки!$B$6),$E403,0))</f>
        <v/>
      </c>
      <c r="I403" s="21" t="str">
        <f t="shared" si="18"/>
        <v/>
      </c>
      <c r="J403" s="21" t="str">
        <f>IF($B403="","",MAX(0,$E403-MAX(0,SUMIFS(Тех_Движение!$G$2:$G$5111,Тех_Движение!$D$2:$D$5111,$C403,Тех_Движение!$B$2:$B$5111,"&lt;="&amp;Настройки!$B$6)-$F403)))</f>
        <v/>
      </c>
      <c r="K403" s="21" t="e">
        <f>IF(OR($B403="",K$3&lt;$D403+Настройки!$B$7),0,MAX(0,$E403-MAX(0,SUMIFS(Тех_Движение!$G$2:$G$5111,Тех_Движение!$D$2:$D$5111,$C403,Тех_Движение!$B$2:$B$5111,"&lt;="&amp;K$3)-$F403)))</f>
        <v>#VALUE!</v>
      </c>
      <c r="L403" s="21" t="e">
        <f>IF(OR($B403="",L$3&lt;$D403+Настройки!$B$7),0,MAX(0,$E403-MAX(0,SUMIFS(Тех_Движение!$G$2:$G$5111,Тех_Движение!$D$2:$D$5111,$C403,Тех_Движение!$B$2:$B$5111,"&lt;="&amp;L$3)-$F403)))</f>
        <v>#VALUE!</v>
      </c>
      <c r="M403" s="21" t="e">
        <f>IF(OR($B403="",M$3&lt;$D403+Настройки!$B$7),0,MAX(0,$E403-MAX(0,SUMIFS(Тех_Движение!$G$2:$G$5111,Тех_Движение!$D$2:$D$5111,$C403,Тех_Движение!$B$2:$B$5111,"&lt;="&amp;M$3)-$F403)))</f>
        <v>#VALUE!</v>
      </c>
      <c r="N403" s="21" t="e">
        <f>IF(OR($B403="",N$3&lt;$D403+Настройки!$B$7),0,MAX(0,$E403-MAX(0,SUMIFS(Тех_Движение!$G$2:$G$5111,Тех_Движение!$D$2:$D$5111,$C403,Тех_Движение!$B$2:$B$5111,"&lt;="&amp;N$3)-$F403)))</f>
        <v>#VALUE!</v>
      </c>
      <c r="O403" s="21" t="e">
        <f>IF(OR($B403="",O$3&lt;$D403+Настройки!$B$7),0,MAX(0,$E403-MAX(0,SUMIFS(Тех_Движение!$G$2:$G$5111,Тех_Движение!$D$2:$D$5111,$C403,Тех_Движение!$B$2:$B$5111,"&lt;="&amp;O$3)-$F403)))</f>
        <v>#VALUE!</v>
      </c>
      <c r="P403" s="21" t="e">
        <f>IF(OR($B403="",P$3&lt;$D403+Настройки!$B$7),0,MAX(0,$E403-MAX(0,SUMIFS(Тех_Движение!$G$2:$G$5111,Тех_Движение!$D$2:$D$5111,$C403,Тех_Движение!$B$2:$B$5111,"&lt;="&amp;P$3)-$F403)))</f>
        <v>#VALUE!</v>
      </c>
      <c r="Q403" s="21" t="e">
        <f>IF(OR($B403="",Q$3&lt;$D403+Настройки!$B$7),0,MAX(0,$E403-MAX(0,SUMIFS(Тех_Движение!$G$2:$G$5111,Тех_Движение!$D$2:$D$5111,$C403,Тех_Движение!$B$2:$B$5111,"&lt;="&amp;Q$3)-$F403)))</f>
        <v>#VALUE!</v>
      </c>
      <c r="R403" s="21" t="str">
        <f t="shared" si="19"/>
        <v/>
      </c>
      <c r="S403" s="23" t="str">
        <f>IF($B403="","",VLOOKUP($C403,Настройки!$A$11:$L$17,9,FALSE))</f>
        <v/>
      </c>
      <c r="T403" s="23" t="str">
        <f t="shared" si="20"/>
        <v/>
      </c>
    </row>
    <row r="404" spans="1:20" x14ac:dyDescent="0.3">
      <c r="A404" s="20">
        <f>Тех_Движение!$A$401</f>
        <v>400</v>
      </c>
      <c r="B404" s="20" t="str">
        <f>IF(Тех_Движение!$F$401&gt;0,Тех_Движение!$I$401,"")</f>
        <v/>
      </c>
      <c r="C404" s="20" t="str">
        <f>IF($B404="","",Тех_Движение!$D$401)</f>
        <v/>
      </c>
      <c r="D404" s="9" t="str">
        <f>IF($B404="","",Тех_Движение!$B$401)</f>
        <v/>
      </c>
      <c r="E404" s="21" t="str">
        <f>IF($B404="","",Тех_Движение!$F$401)</f>
        <v/>
      </c>
      <c r="F404" s="21" t="str">
        <f>IF($B404="","",SUMIFS($E$5:$E403,$C$5:$C403,$C404))</f>
        <v/>
      </c>
      <c r="G404" s="21" t="str">
        <f>IF($B404="","",MAX(0,$E404-MAX(0,SUMIFS(Тех_Движение!$G$2:$G$5111,Тех_Движение!$D$2:$D$5111,$C404,Тех_Движение!$B$2:$B$5111,"&lt;="&amp;Настройки!$B$5-1)-$F404)))</f>
        <v/>
      </c>
      <c r="H404" s="21" t="str">
        <f>IF($B404="","",IF(AND($D404&gt;=Настройки!$B$5,$D404&lt;=Настройки!$B$6),$E404,0))</f>
        <v/>
      </c>
      <c r="I404" s="21" t="str">
        <f t="shared" si="18"/>
        <v/>
      </c>
      <c r="J404" s="21" t="str">
        <f>IF($B404="","",MAX(0,$E404-MAX(0,SUMIFS(Тех_Движение!$G$2:$G$5111,Тех_Движение!$D$2:$D$5111,$C404,Тех_Движение!$B$2:$B$5111,"&lt;="&amp;Настройки!$B$6)-$F404)))</f>
        <v/>
      </c>
      <c r="K404" s="21" t="e">
        <f>IF(OR($B404="",K$3&lt;$D404+Настройки!$B$7),0,MAX(0,$E404-MAX(0,SUMIFS(Тех_Движение!$G$2:$G$5111,Тех_Движение!$D$2:$D$5111,$C404,Тех_Движение!$B$2:$B$5111,"&lt;="&amp;K$3)-$F404)))</f>
        <v>#VALUE!</v>
      </c>
      <c r="L404" s="21" t="e">
        <f>IF(OR($B404="",L$3&lt;$D404+Настройки!$B$7),0,MAX(0,$E404-MAX(0,SUMIFS(Тех_Движение!$G$2:$G$5111,Тех_Движение!$D$2:$D$5111,$C404,Тех_Движение!$B$2:$B$5111,"&lt;="&amp;L$3)-$F404)))</f>
        <v>#VALUE!</v>
      </c>
      <c r="M404" s="21" t="e">
        <f>IF(OR($B404="",M$3&lt;$D404+Настройки!$B$7),0,MAX(0,$E404-MAX(0,SUMIFS(Тех_Движение!$G$2:$G$5111,Тех_Движение!$D$2:$D$5111,$C404,Тех_Движение!$B$2:$B$5111,"&lt;="&amp;M$3)-$F404)))</f>
        <v>#VALUE!</v>
      </c>
      <c r="N404" s="21" t="e">
        <f>IF(OR($B404="",N$3&lt;$D404+Настройки!$B$7),0,MAX(0,$E404-MAX(0,SUMIFS(Тех_Движение!$G$2:$G$5111,Тех_Движение!$D$2:$D$5111,$C404,Тех_Движение!$B$2:$B$5111,"&lt;="&amp;N$3)-$F404)))</f>
        <v>#VALUE!</v>
      </c>
      <c r="O404" s="21" t="e">
        <f>IF(OR($B404="",O$3&lt;$D404+Настройки!$B$7),0,MAX(0,$E404-MAX(0,SUMIFS(Тех_Движение!$G$2:$G$5111,Тех_Движение!$D$2:$D$5111,$C404,Тех_Движение!$B$2:$B$5111,"&lt;="&amp;O$3)-$F404)))</f>
        <v>#VALUE!</v>
      </c>
      <c r="P404" s="21" t="e">
        <f>IF(OR($B404="",P$3&lt;$D404+Настройки!$B$7),0,MAX(0,$E404-MAX(0,SUMIFS(Тех_Движение!$G$2:$G$5111,Тех_Движение!$D$2:$D$5111,$C404,Тех_Движение!$B$2:$B$5111,"&lt;="&amp;P$3)-$F404)))</f>
        <v>#VALUE!</v>
      </c>
      <c r="Q404" s="21" t="e">
        <f>IF(OR($B404="",Q$3&lt;$D404+Настройки!$B$7),0,MAX(0,$E404-MAX(0,SUMIFS(Тех_Движение!$G$2:$G$5111,Тех_Движение!$D$2:$D$5111,$C404,Тех_Движение!$B$2:$B$5111,"&lt;="&amp;Q$3)-$F404)))</f>
        <v>#VALUE!</v>
      </c>
      <c r="R404" s="21" t="str">
        <f t="shared" si="19"/>
        <v/>
      </c>
      <c r="S404" s="23" t="str">
        <f>IF($B404="","",VLOOKUP($C404,Настройки!$A$11:$L$17,9,FALSE))</f>
        <v/>
      </c>
      <c r="T404" s="23" t="str">
        <f t="shared" si="20"/>
        <v/>
      </c>
    </row>
    <row r="405" spans="1:20" x14ac:dyDescent="0.3">
      <c r="A405" s="20">
        <f>Тех_Движение!$A$402</f>
        <v>401</v>
      </c>
      <c r="B405" s="20" t="str">
        <f>IF(Тех_Движение!$F$402&gt;0,Тех_Движение!$I$402,"")</f>
        <v/>
      </c>
      <c r="C405" s="20" t="str">
        <f>IF($B405="","",Тех_Движение!$D$402)</f>
        <v/>
      </c>
      <c r="D405" s="9" t="str">
        <f>IF($B405="","",Тех_Движение!$B$402)</f>
        <v/>
      </c>
      <c r="E405" s="21" t="str">
        <f>IF($B405="","",Тех_Движение!$F$402)</f>
        <v/>
      </c>
      <c r="F405" s="21" t="str">
        <f>IF($B405="","",SUMIFS($E$5:$E404,$C$5:$C404,$C405))</f>
        <v/>
      </c>
      <c r="G405" s="21" t="str">
        <f>IF($B405="","",MAX(0,$E405-MAX(0,SUMIFS(Тех_Движение!$G$2:$G$5111,Тех_Движение!$D$2:$D$5111,$C405,Тех_Движение!$B$2:$B$5111,"&lt;="&amp;Настройки!$B$5-1)-$F405)))</f>
        <v/>
      </c>
      <c r="H405" s="21" t="str">
        <f>IF($B405="","",IF(AND($D405&gt;=Настройки!$B$5,$D405&lt;=Настройки!$B$6),$E405,0))</f>
        <v/>
      </c>
      <c r="I405" s="21" t="str">
        <f t="shared" si="18"/>
        <v/>
      </c>
      <c r="J405" s="21" t="str">
        <f>IF($B405="","",MAX(0,$E405-MAX(0,SUMIFS(Тех_Движение!$G$2:$G$5111,Тех_Движение!$D$2:$D$5111,$C405,Тех_Движение!$B$2:$B$5111,"&lt;="&amp;Настройки!$B$6)-$F405)))</f>
        <v/>
      </c>
      <c r="K405" s="21" t="e">
        <f>IF(OR($B405="",K$3&lt;$D405+Настройки!$B$7),0,MAX(0,$E405-MAX(0,SUMIFS(Тех_Движение!$G$2:$G$5111,Тех_Движение!$D$2:$D$5111,$C405,Тех_Движение!$B$2:$B$5111,"&lt;="&amp;K$3)-$F405)))</f>
        <v>#VALUE!</v>
      </c>
      <c r="L405" s="21" t="e">
        <f>IF(OR($B405="",L$3&lt;$D405+Настройки!$B$7),0,MAX(0,$E405-MAX(0,SUMIFS(Тех_Движение!$G$2:$G$5111,Тех_Движение!$D$2:$D$5111,$C405,Тех_Движение!$B$2:$B$5111,"&lt;="&amp;L$3)-$F405)))</f>
        <v>#VALUE!</v>
      </c>
      <c r="M405" s="21" t="e">
        <f>IF(OR($B405="",M$3&lt;$D405+Настройки!$B$7),0,MAX(0,$E405-MAX(0,SUMIFS(Тех_Движение!$G$2:$G$5111,Тех_Движение!$D$2:$D$5111,$C405,Тех_Движение!$B$2:$B$5111,"&lt;="&amp;M$3)-$F405)))</f>
        <v>#VALUE!</v>
      </c>
      <c r="N405" s="21" t="e">
        <f>IF(OR($B405="",N$3&lt;$D405+Настройки!$B$7),0,MAX(0,$E405-MAX(0,SUMIFS(Тех_Движение!$G$2:$G$5111,Тех_Движение!$D$2:$D$5111,$C405,Тех_Движение!$B$2:$B$5111,"&lt;="&amp;N$3)-$F405)))</f>
        <v>#VALUE!</v>
      </c>
      <c r="O405" s="21" t="e">
        <f>IF(OR($B405="",O$3&lt;$D405+Настройки!$B$7),0,MAX(0,$E405-MAX(0,SUMIFS(Тех_Движение!$G$2:$G$5111,Тех_Движение!$D$2:$D$5111,$C405,Тех_Движение!$B$2:$B$5111,"&lt;="&amp;O$3)-$F405)))</f>
        <v>#VALUE!</v>
      </c>
      <c r="P405" s="21" t="e">
        <f>IF(OR($B405="",P$3&lt;$D405+Настройки!$B$7),0,MAX(0,$E405-MAX(0,SUMIFS(Тех_Движение!$G$2:$G$5111,Тех_Движение!$D$2:$D$5111,$C405,Тех_Движение!$B$2:$B$5111,"&lt;="&amp;P$3)-$F405)))</f>
        <v>#VALUE!</v>
      </c>
      <c r="Q405" s="21" t="e">
        <f>IF(OR($B405="",Q$3&lt;$D405+Настройки!$B$7),0,MAX(0,$E405-MAX(0,SUMIFS(Тех_Движение!$G$2:$G$5111,Тех_Движение!$D$2:$D$5111,$C405,Тех_Движение!$B$2:$B$5111,"&lt;="&amp;Q$3)-$F405)))</f>
        <v>#VALUE!</v>
      </c>
      <c r="R405" s="21" t="str">
        <f t="shared" si="19"/>
        <v/>
      </c>
      <c r="S405" s="23" t="str">
        <f>IF($B405="","",VLOOKUP($C405,Настройки!$A$11:$L$17,9,FALSE))</f>
        <v/>
      </c>
      <c r="T405" s="23" t="str">
        <f t="shared" si="20"/>
        <v/>
      </c>
    </row>
    <row r="406" spans="1:20" x14ac:dyDescent="0.3">
      <c r="A406" s="20">
        <f>Тех_Движение!$A$403</f>
        <v>402</v>
      </c>
      <c r="B406" s="20" t="str">
        <f>IF(Тех_Движение!$F$403&gt;0,Тех_Движение!$I$403,"")</f>
        <v/>
      </c>
      <c r="C406" s="20" t="str">
        <f>IF($B406="","",Тех_Движение!$D$403)</f>
        <v/>
      </c>
      <c r="D406" s="9" t="str">
        <f>IF($B406="","",Тех_Движение!$B$403)</f>
        <v/>
      </c>
      <c r="E406" s="21" t="str">
        <f>IF($B406="","",Тех_Движение!$F$403)</f>
        <v/>
      </c>
      <c r="F406" s="21" t="str">
        <f>IF($B406="","",SUMIFS($E$5:$E405,$C$5:$C405,$C406))</f>
        <v/>
      </c>
      <c r="G406" s="21" t="str">
        <f>IF($B406="","",MAX(0,$E406-MAX(0,SUMIFS(Тех_Движение!$G$2:$G$5111,Тех_Движение!$D$2:$D$5111,$C406,Тех_Движение!$B$2:$B$5111,"&lt;="&amp;Настройки!$B$5-1)-$F406)))</f>
        <v/>
      </c>
      <c r="H406" s="21" t="str">
        <f>IF($B406="","",IF(AND($D406&gt;=Настройки!$B$5,$D406&lt;=Настройки!$B$6),$E406,0))</f>
        <v/>
      </c>
      <c r="I406" s="21" t="str">
        <f t="shared" si="18"/>
        <v/>
      </c>
      <c r="J406" s="21" t="str">
        <f>IF($B406="","",MAX(0,$E406-MAX(0,SUMIFS(Тех_Движение!$G$2:$G$5111,Тех_Движение!$D$2:$D$5111,$C406,Тех_Движение!$B$2:$B$5111,"&lt;="&amp;Настройки!$B$6)-$F406)))</f>
        <v/>
      </c>
      <c r="K406" s="21" t="e">
        <f>IF(OR($B406="",K$3&lt;$D406+Настройки!$B$7),0,MAX(0,$E406-MAX(0,SUMIFS(Тех_Движение!$G$2:$G$5111,Тех_Движение!$D$2:$D$5111,$C406,Тех_Движение!$B$2:$B$5111,"&lt;="&amp;K$3)-$F406)))</f>
        <v>#VALUE!</v>
      </c>
      <c r="L406" s="21" t="e">
        <f>IF(OR($B406="",L$3&lt;$D406+Настройки!$B$7),0,MAX(0,$E406-MAX(0,SUMIFS(Тех_Движение!$G$2:$G$5111,Тех_Движение!$D$2:$D$5111,$C406,Тех_Движение!$B$2:$B$5111,"&lt;="&amp;L$3)-$F406)))</f>
        <v>#VALUE!</v>
      </c>
      <c r="M406" s="21" t="e">
        <f>IF(OR($B406="",M$3&lt;$D406+Настройки!$B$7),0,MAX(0,$E406-MAX(0,SUMIFS(Тех_Движение!$G$2:$G$5111,Тех_Движение!$D$2:$D$5111,$C406,Тех_Движение!$B$2:$B$5111,"&lt;="&amp;M$3)-$F406)))</f>
        <v>#VALUE!</v>
      </c>
      <c r="N406" s="21" t="e">
        <f>IF(OR($B406="",N$3&lt;$D406+Настройки!$B$7),0,MAX(0,$E406-MAX(0,SUMIFS(Тех_Движение!$G$2:$G$5111,Тех_Движение!$D$2:$D$5111,$C406,Тех_Движение!$B$2:$B$5111,"&lt;="&amp;N$3)-$F406)))</f>
        <v>#VALUE!</v>
      </c>
      <c r="O406" s="21" t="e">
        <f>IF(OR($B406="",O$3&lt;$D406+Настройки!$B$7),0,MAX(0,$E406-MAX(0,SUMIFS(Тех_Движение!$G$2:$G$5111,Тех_Движение!$D$2:$D$5111,$C406,Тех_Движение!$B$2:$B$5111,"&lt;="&amp;O$3)-$F406)))</f>
        <v>#VALUE!</v>
      </c>
      <c r="P406" s="21" t="e">
        <f>IF(OR($B406="",P$3&lt;$D406+Настройки!$B$7),0,MAX(0,$E406-MAX(0,SUMIFS(Тех_Движение!$G$2:$G$5111,Тех_Движение!$D$2:$D$5111,$C406,Тех_Движение!$B$2:$B$5111,"&lt;="&amp;P$3)-$F406)))</f>
        <v>#VALUE!</v>
      </c>
      <c r="Q406" s="21" t="e">
        <f>IF(OR($B406="",Q$3&lt;$D406+Настройки!$B$7),0,MAX(0,$E406-MAX(0,SUMIFS(Тех_Движение!$G$2:$G$5111,Тех_Движение!$D$2:$D$5111,$C406,Тех_Движение!$B$2:$B$5111,"&lt;="&amp;Q$3)-$F406)))</f>
        <v>#VALUE!</v>
      </c>
      <c r="R406" s="21" t="str">
        <f t="shared" si="19"/>
        <v/>
      </c>
      <c r="S406" s="23" t="str">
        <f>IF($B406="","",VLOOKUP($C406,Настройки!$A$11:$L$17,9,FALSE))</f>
        <v/>
      </c>
      <c r="T406" s="23" t="str">
        <f t="shared" si="20"/>
        <v/>
      </c>
    </row>
    <row r="407" spans="1:20" x14ac:dyDescent="0.3">
      <c r="A407" s="20">
        <f>Тех_Движение!$A$404</f>
        <v>403</v>
      </c>
      <c r="B407" s="20" t="str">
        <f>IF(Тех_Движение!$F$404&gt;0,Тех_Движение!$I$404,"")</f>
        <v/>
      </c>
      <c r="C407" s="20" t="str">
        <f>IF($B407="","",Тех_Движение!$D$404)</f>
        <v/>
      </c>
      <c r="D407" s="9" t="str">
        <f>IF($B407="","",Тех_Движение!$B$404)</f>
        <v/>
      </c>
      <c r="E407" s="21" t="str">
        <f>IF($B407="","",Тех_Движение!$F$404)</f>
        <v/>
      </c>
      <c r="F407" s="21" t="str">
        <f>IF($B407="","",SUMIFS($E$5:$E406,$C$5:$C406,$C407))</f>
        <v/>
      </c>
      <c r="G407" s="21" t="str">
        <f>IF($B407="","",MAX(0,$E407-MAX(0,SUMIFS(Тех_Движение!$G$2:$G$5111,Тех_Движение!$D$2:$D$5111,$C407,Тех_Движение!$B$2:$B$5111,"&lt;="&amp;Настройки!$B$5-1)-$F407)))</f>
        <v/>
      </c>
      <c r="H407" s="21" t="str">
        <f>IF($B407="","",IF(AND($D407&gt;=Настройки!$B$5,$D407&lt;=Настройки!$B$6),$E407,0))</f>
        <v/>
      </c>
      <c r="I407" s="21" t="str">
        <f t="shared" si="18"/>
        <v/>
      </c>
      <c r="J407" s="21" t="str">
        <f>IF($B407="","",MAX(0,$E407-MAX(0,SUMIFS(Тех_Движение!$G$2:$G$5111,Тех_Движение!$D$2:$D$5111,$C407,Тех_Движение!$B$2:$B$5111,"&lt;="&amp;Настройки!$B$6)-$F407)))</f>
        <v/>
      </c>
      <c r="K407" s="21" t="e">
        <f>IF(OR($B407="",K$3&lt;$D407+Настройки!$B$7),0,MAX(0,$E407-MAX(0,SUMIFS(Тех_Движение!$G$2:$G$5111,Тех_Движение!$D$2:$D$5111,$C407,Тех_Движение!$B$2:$B$5111,"&lt;="&amp;K$3)-$F407)))</f>
        <v>#VALUE!</v>
      </c>
      <c r="L407" s="21" t="e">
        <f>IF(OR($B407="",L$3&lt;$D407+Настройки!$B$7),0,MAX(0,$E407-MAX(0,SUMIFS(Тех_Движение!$G$2:$G$5111,Тех_Движение!$D$2:$D$5111,$C407,Тех_Движение!$B$2:$B$5111,"&lt;="&amp;L$3)-$F407)))</f>
        <v>#VALUE!</v>
      </c>
      <c r="M407" s="21" t="e">
        <f>IF(OR($B407="",M$3&lt;$D407+Настройки!$B$7),0,MAX(0,$E407-MAX(0,SUMIFS(Тех_Движение!$G$2:$G$5111,Тех_Движение!$D$2:$D$5111,$C407,Тех_Движение!$B$2:$B$5111,"&lt;="&amp;M$3)-$F407)))</f>
        <v>#VALUE!</v>
      </c>
      <c r="N407" s="21" t="e">
        <f>IF(OR($B407="",N$3&lt;$D407+Настройки!$B$7),0,MAX(0,$E407-MAX(0,SUMIFS(Тех_Движение!$G$2:$G$5111,Тех_Движение!$D$2:$D$5111,$C407,Тех_Движение!$B$2:$B$5111,"&lt;="&amp;N$3)-$F407)))</f>
        <v>#VALUE!</v>
      </c>
      <c r="O407" s="21" t="e">
        <f>IF(OR($B407="",O$3&lt;$D407+Настройки!$B$7),0,MAX(0,$E407-MAX(0,SUMIFS(Тех_Движение!$G$2:$G$5111,Тех_Движение!$D$2:$D$5111,$C407,Тех_Движение!$B$2:$B$5111,"&lt;="&amp;O$3)-$F407)))</f>
        <v>#VALUE!</v>
      </c>
      <c r="P407" s="21" t="e">
        <f>IF(OR($B407="",P$3&lt;$D407+Настройки!$B$7),0,MAX(0,$E407-MAX(0,SUMIFS(Тех_Движение!$G$2:$G$5111,Тех_Движение!$D$2:$D$5111,$C407,Тех_Движение!$B$2:$B$5111,"&lt;="&amp;P$3)-$F407)))</f>
        <v>#VALUE!</v>
      </c>
      <c r="Q407" s="21" t="e">
        <f>IF(OR($B407="",Q$3&lt;$D407+Настройки!$B$7),0,MAX(0,$E407-MAX(0,SUMIFS(Тех_Движение!$G$2:$G$5111,Тех_Движение!$D$2:$D$5111,$C407,Тех_Движение!$B$2:$B$5111,"&lt;="&amp;Q$3)-$F407)))</f>
        <v>#VALUE!</v>
      </c>
      <c r="R407" s="21" t="str">
        <f t="shared" si="19"/>
        <v/>
      </c>
      <c r="S407" s="23" t="str">
        <f>IF($B407="","",VLOOKUP($C407,Настройки!$A$11:$L$17,9,FALSE))</f>
        <v/>
      </c>
      <c r="T407" s="23" t="str">
        <f t="shared" si="20"/>
        <v/>
      </c>
    </row>
    <row r="408" spans="1:20" x14ac:dyDescent="0.3">
      <c r="A408" s="20">
        <f>Тех_Движение!$A$405</f>
        <v>404</v>
      </c>
      <c r="B408" s="20" t="str">
        <f>IF(Тех_Движение!$F$405&gt;0,Тех_Движение!$I$405,"")</f>
        <v/>
      </c>
      <c r="C408" s="20" t="str">
        <f>IF($B408="","",Тех_Движение!$D$405)</f>
        <v/>
      </c>
      <c r="D408" s="9" t="str">
        <f>IF($B408="","",Тех_Движение!$B$405)</f>
        <v/>
      </c>
      <c r="E408" s="21" t="str">
        <f>IF($B408="","",Тех_Движение!$F$405)</f>
        <v/>
      </c>
      <c r="F408" s="21" t="str">
        <f>IF($B408="","",SUMIFS($E$5:$E407,$C$5:$C407,$C408))</f>
        <v/>
      </c>
      <c r="G408" s="21" t="str">
        <f>IF($B408="","",MAX(0,$E408-MAX(0,SUMIFS(Тех_Движение!$G$2:$G$5111,Тех_Движение!$D$2:$D$5111,$C408,Тех_Движение!$B$2:$B$5111,"&lt;="&amp;Настройки!$B$5-1)-$F408)))</f>
        <v/>
      </c>
      <c r="H408" s="21" t="str">
        <f>IF($B408="","",IF(AND($D408&gt;=Настройки!$B$5,$D408&lt;=Настройки!$B$6),$E408,0))</f>
        <v/>
      </c>
      <c r="I408" s="21" t="str">
        <f t="shared" si="18"/>
        <v/>
      </c>
      <c r="J408" s="21" t="str">
        <f>IF($B408="","",MAX(0,$E408-MAX(0,SUMIFS(Тех_Движение!$G$2:$G$5111,Тех_Движение!$D$2:$D$5111,$C408,Тех_Движение!$B$2:$B$5111,"&lt;="&amp;Настройки!$B$6)-$F408)))</f>
        <v/>
      </c>
      <c r="K408" s="21" t="e">
        <f>IF(OR($B408="",K$3&lt;$D408+Настройки!$B$7),0,MAX(0,$E408-MAX(0,SUMIFS(Тех_Движение!$G$2:$G$5111,Тех_Движение!$D$2:$D$5111,$C408,Тех_Движение!$B$2:$B$5111,"&lt;="&amp;K$3)-$F408)))</f>
        <v>#VALUE!</v>
      </c>
      <c r="L408" s="21" t="e">
        <f>IF(OR($B408="",L$3&lt;$D408+Настройки!$B$7),0,MAX(0,$E408-MAX(0,SUMIFS(Тех_Движение!$G$2:$G$5111,Тех_Движение!$D$2:$D$5111,$C408,Тех_Движение!$B$2:$B$5111,"&lt;="&amp;L$3)-$F408)))</f>
        <v>#VALUE!</v>
      </c>
      <c r="M408" s="21" t="e">
        <f>IF(OR($B408="",M$3&lt;$D408+Настройки!$B$7),0,MAX(0,$E408-MAX(0,SUMIFS(Тех_Движение!$G$2:$G$5111,Тех_Движение!$D$2:$D$5111,$C408,Тех_Движение!$B$2:$B$5111,"&lt;="&amp;M$3)-$F408)))</f>
        <v>#VALUE!</v>
      </c>
      <c r="N408" s="21" t="e">
        <f>IF(OR($B408="",N$3&lt;$D408+Настройки!$B$7),0,MAX(0,$E408-MAX(0,SUMIFS(Тех_Движение!$G$2:$G$5111,Тех_Движение!$D$2:$D$5111,$C408,Тех_Движение!$B$2:$B$5111,"&lt;="&amp;N$3)-$F408)))</f>
        <v>#VALUE!</v>
      </c>
      <c r="O408" s="21" t="e">
        <f>IF(OR($B408="",O$3&lt;$D408+Настройки!$B$7),0,MAX(0,$E408-MAX(0,SUMIFS(Тех_Движение!$G$2:$G$5111,Тех_Движение!$D$2:$D$5111,$C408,Тех_Движение!$B$2:$B$5111,"&lt;="&amp;O$3)-$F408)))</f>
        <v>#VALUE!</v>
      </c>
      <c r="P408" s="21" t="e">
        <f>IF(OR($B408="",P$3&lt;$D408+Настройки!$B$7),0,MAX(0,$E408-MAX(0,SUMIFS(Тех_Движение!$G$2:$G$5111,Тех_Движение!$D$2:$D$5111,$C408,Тех_Движение!$B$2:$B$5111,"&lt;="&amp;P$3)-$F408)))</f>
        <v>#VALUE!</v>
      </c>
      <c r="Q408" s="21" t="e">
        <f>IF(OR($B408="",Q$3&lt;$D408+Настройки!$B$7),0,MAX(0,$E408-MAX(0,SUMIFS(Тех_Движение!$G$2:$G$5111,Тех_Движение!$D$2:$D$5111,$C408,Тех_Движение!$B$2:$B$5111,"&lt;="&amp;Q$3)-$F408)))</f>
        <v>#VALUE!</v>
      </c>
      <c r="R408" s="21" t="str">
        <f t="shared" si="19"/>
        <v/>
      </c>
      <c r="S408" s="23" t="str">
        <f>IF($B408="","",VLOOKUP($C408,Настройки!$A$11:$L$17,9,FALSE))</f>
        <v/>
      </c>
      <c r="T408" s="23" t="str">
        <f t="shared" si="20"/>
        <v/>
      </c>
    </row>
    <row r="409" spans="1:20" x14ac:dyDescent="0.3">
      <c r="A409" s="20">
        <f>Тех_Движение!$A$406</f>
        <v>405</v>
      </c>
      <c r="B409" s="20" t="str">
        <f>IF(Тех_Движение!$F$406&gt;0,Тех_Движение!$I$406,"")</f>
        <v/>
      </c>
      <c r="C409" s="20" t="str">
        <f>IF($B409="","",Тех_Движение!$D$406)</f>
        <v/>
      </c>
      <c r="D409" s="9" t="str">
        <f>IF($B409="","",Тех_Движение!$B$406)</f>
        <v/>
      </c>
      <c r="E409" s="21" t="str">
        <f>IF($B409="","",Тех_Движение!$F$406)</f>
        <v/>
      </c>
      <c r="F409" s="21" t="str">
        <f>IF($B409="","",SUMIFS($E$5:$E408,$C$5:$C408,$C409))</f>
        <v/>
      </c>
      <c r="G409" s="21" t="str">
        <f>IF($B409="","",MAX(0,$E409-MAX(0,SUMIFS(Тех_Движение!$G$2:$G$5111,Тех_Движение!$D$2:$D$5111,$C409,Тех_Движение!$B$2:$B$5111,"&lt;="&amp;Настройки!$B$5-1)-$F409)))</f>
        <v/>
      </c>
      <c r="H409" s="21" t="str">
        <f>IF($B409="","",IF(AND($D409&gt;=Настройки!$B$5,$D409&lt;=Настройки!$B$6),$E409,0))</f>
        <v/>
      </c>
      <c r="I409" s="21" t="str">
        <f t="shared" si="18"/>
        <v/>
      </c>
      <c r="J409" s="21" t="str">
        <f>IF($B409="","",MAX(0,$E409-MAX(0,SUMIFS(Тех_Движение!$G$2:$G$5111,Тех_Движение!$D$2:$D$5111,$C409,Тех_Движение!$B$2:$B$5111,"&lt;="&amp;Настройки!$B$6)-$F409)))</f>
        <v/>
      </c>
      <c r="K409" s="21" t="e">
        <f>IF(OR($B409="",K$3&lt;$D409+Настройки!$B$7),0,MAX(0,$E409-MAX(0,SUMIFS(Тех_Движение!$G$2:$G$5111,Тех_Движение!$D$2:$D$5111,$C409,Тех_Движение!$B$2:$B$5111,"&lt;="&amp;K$3)-$F409)))</f>
        <v>#VALUE!</v>
      </c>
      <c r="L409" s="21" t="e">
        <f>IF(OR($B409="",L$3&lt;$D409+Настройки!$B$7),0,MAX(0,$E409-MAX(0,SUMIFS(Тех_Движение!$G$2:$G$5111,Тех_Движение!$D$2:$D$5111,$C409,Тех_Движение!$B$2:$B$5111,"&lt;="&amp;L$3)-$F409)))</f>
        <v>#VALUE!</v>
      </c>
      <c r="M409" s="21" t="e">
        <f>IF(OR($B409="",M$3&lt;$D409+Настройки!$B$7),0,MAX(0,$E409-MAX(0,SUMIFS(Тех_Движение!$G$2:$G$5111,Тех_Движение!$D$2:$D$5111,$C409,Тех_Движение!$B$2:$B$5111,"&lt;="&amp;M$3)-$F409)))</f>
        <v>#VALUE!</v>
      </c>
      <c r="N409" s="21" t="e">
        <f>IF(OR($B409="",N$3&lt;$D409+Настройки!$B$7),0,MAX(0,$E409-MAX(0,SUMIFS(Тех_Движение!$G$2:$G$5111,Тех_Движение!$D$2:$D$5111,$C409,Тех_Движение!$B$2:$B$5111,"&lt;="&amp;N$3)-$F409)))</f>
        <v>#VALUE!</v>
      </c>
      <c r="O409" s="21" t="e">
        <f>IF(OR($B409="",O$3&lt;$D409+Настройки!$B$7),0,MAX(0,$E409-MAX(0,SUMIFS(Тех_Движение!$G$2:$G$5111,Тех_Движение!$D$2:$D$5111,$C409,Тех_Движение!$B$2:$B$5111,"&lt;="&amp;O$3)-$F409)))</f>
        <v>#VALUE!</v>
      </c>
      <c r="P409" s="21" t="e">
        <f>IF(OR($B409="",P$3&lt;$D409+Настройки!$B$7),0,MAX(0,$E409-MAX(0,SUMIFS(Тех_Движение!$G$2:$G$5111,Тех_Движение!$D$2:$D$5111,$C409,Тех_Движение!$B$2:$B$5111,"&lt;="&amp;P$3)-$F409)))</f>
        <v>#VALUE!</v>
      </c>
      <c r="Q409" s="21" t="e">
        <f>IF(OR($B409="",Q$3&lt;$D409+Настройки!$B$7),0,MAX(0,$E409-MAX(0,SUMIFS(Тех_Движение!$G$2:$G$5111,Тех_Движение!$D$2:$D$5111,$C409,Тех_Движение!$B$2:$B$5111,"&lt;="&amp;Q$3)-$F409)))</f>
        <v>#VALUE!</v>
      </c>
      <c r="R409" s="21" t="str">
        <f t="shared" si="19"/>
        <v/>
      </c>
      <c r="S409" s="23" t="str">
        <f>IF($B409="","",VLOOKUP($C409,Настройки!$A$11:$L$17,9,FALSE))</f>
        <v/>
      </c>
      <c r="T409" s="23" t="str">
        <f t="shared" si="20"/>
        <v/>
      </c>
    </row>
    <row r="410" spans="1:20" x14ac:dyDescent="0.3">
      <c r="A410" s="20">
        <f>Тех_Движение!$A$407</f>
        <v>406</v>
      </c>
      <c r="B410" s="20" t="str">
        <f>IF(Тех_Движение!$F$407&gt;0,Тех_Движение!$I$407,"")</f>
        <v/>
      </c>
      <c r="C410" s="20" t="str">
        <f>IF($B410="","",Тех_Движение!$D$407)</f>
        <v/>
      </c>
      <c r="D410" s="9" t="str">
        <f>IF($B410="","",Тех_Движение!$B$407)</f>
        <v/>
      </c>
      <c r="E410" s="21" t="str">
        <f>IF($B410="","",Тех_Движение!$F$407)</f>
        <v/>
      </c>
      <c r="F410" s="21" t="str">
        <f>IF($B410="","",SUMIFS($E$5:$E409,$C$5:$C409,$C410))</f>
        <v/>
      </c>
      <c r="G410" s="21" t="str">
        <f>IF($B410="","",MAX(0,$E410-MAX(0,SUMIFS(Тех_Движение!$G$2:$G$5111,Тех_Движение!$D$2:$D$5111,$C410,Тех_Движение!$B$2:$B$5111,"&lt;="&amp;Настройки!$B$5-1)-$F410)))</f>
        <v/>
      </c>
      <c r="H410" s="21" t="str">
        <f>IF($B410="","",IF(AND($D410&gt;=Настройки!$B$5,$D410&lt;=Настройки!$B$6),$E410,0))</f>
        <v/>
      </c>
      <c r="I410" s="21" t="str">
        <f t="shared" si="18"/>
        <v/>
      </c>
      <c r="J410" s="21" t="str">
        <f>IF($B410="","",MAX(0,$E410-MAX(0,SUMIFS(Тех_Движение!$G$2:$G$5111,Тех_Движение!$D$2:$D$5111,$C410,Тех_Движение!$B$2:$B$5111,"&lt;="&amp;Настройки!$B$6)-$F410)))</f>
        <v/>
      </c>
      <c r="K410" s="21" t="e">
        <f>IF(OR($B410="",K$3&lt;$D410+Настройки!$B$7),0,MAX(0,$E410-MAX(0,SUMIFS(Тех_Движение!$G$2:$G$5111,Тех_Движение!$D$2:$D$5111,$C410,Тех_Движение!$B$2:$B$5111,"&lt;="&amp;K$3)-$F410)))</f>
        <v>#VALUE!</v>
      </c>
      <c r="L410" s="21" t="e">
        <f>IF(OR($B410="",L$3&lt;$D410+Настройки!$B$7),0,MAX(0,$E410-MAX(0,SUMIFS(Тех_Движение!$G$2:$G$5111,Тех_Движение!$D$2:$D$5111,$C410,Тех_Движение!$B$2:$B$5111,"&lt;="&amp;L$3)-$F410)))</f>
        <v>#VALUE!</v>
      </c>
      <c r="M410" s="21" t="e">
        <f>IF(OR($B410="",M$3&lt;$D410+Настройки!$B$7),0,MAX(0,$E410-MAX(0,SUMIFS(Тех_Движение!$G$2:$G$5111,Тех_Движение!$D$2:$D$5111,$C410,Тех_Движение!$B$2:$B$5111,"&lt;="&amp;M$3)-$F410)))</f>
        <v>#VALUE!</v>
      </c>
      <c r="N410" s="21" t="e">
        <f>IF(OR($B410="",N$3&lt;$D410+Настройки!$B$7),0,MAX(0,$E410-MAX(0,SUMIFS(Тех_Движение!$G$2:$G$5111,Тех_Движение!$D$2:$D$5111,$C410,Тех_Движение!$B$2:$B$5111,"&lt;="&amp;N$3)-$F410)))</f>
        <v>#VALUE!</v>
      </c>
      <c r="O410" s="21" t="e">
        <f>IF(OR($B410="",O$3&lt;$D410+Настройки!$B$7),0,MAX(0,$E410-MAX(0,SUMIFS(Тех_Движение!$G$2:$G$5111,Тех_Движение!$D$2:$D$5111,$C410,Тех_Движение!$B$2:$B$5111,"&lt;="&amp;O$3)-$F410)))</f>
        <v>#VALUE!</v>
      </c>
      <c r="P410" s="21" t="e">
        <f>IF(OR($B410="",P$3&lt;$D410+Настройки!$B$7),0,MAX(0,$E410-MAX(0,SUMIFS(Тех_Движение!$G$2:$G$5111,Тех_Движение!$D$2:$D$5111,$C410,Тех_Движение!$B$2:$B$5111,"&lt;="&amp;P$3)-$F410)))</f>
        <v>#VALUE!</v>
      </c>
      <c r="Q410" s="21" t="e">
        <f>IF(OR($B410="",Q$3&lt;$D410+Настройки!$B$7),0,MAX(0,$E410-MAX(0,SUMIFS(Тех_Движение!$G$2:$G$5111,Тех_Движение!$D$2:$D$5111,$C410,Тех_Движение!$B$2:$B$5111,"&lt;="&amp;Q$3)-$F410)))</f>
        <v>#VALUE!</v>
      </c>
      <c r="R410" s="21" t="str">
        <f t="shared" si="19"/>
        <v/>
      </c>
      <c r="S410" s="23" t="str">
        <f>IF($B410="","",VLOOKUP($C410,Настройки!$A$11:$L$17,9,FALSE))</f>
        <v/>
      </c>
      <c r="T410" s="23" t="str">
        <f t="shared" si="20"/>
        <v/>
      </c>
    </row>
    <row r="411" spans="1:20" x14ac:dyDescent="0.3">
      <c r="A411" s="20">
        <f>Тех_Движение!$A$408</f>
        <v>407</v>
      </c>
      <c r="B411" s="20" t="str">
        <f>IF(Тех_Движение!$F$408&gt;0,Тех_Движение!$I$408,"")</f>
        <v/>
      </c>
      <c r="C411" s="20" t="str">
        <f>IF($B411="","",Тех_Движение!$D$408)</f>
        <v/>
      </c>
      <c r="D411" s="9" t="str">
        <f>IF($B411="","",Тех_Движение!$B$408)</f>
        <v/>
      </c>
      <c r="E411" s="21" t="str">
        <f>IF($B411="","",Тех_Движение!$F$408)</f>
        <v/>
      </c>
      <c r="F411" s="21" t="str">
        <f>IF($B411="","",SUMIFS($E$5:$E410,$C$5:$C410,$C411))</f>
        <v/>
      </c>
      <c r="G411" s="21" t="str">
        <f>IF($B411="","",MAX(0,$E411-MAX(0,SUMIFS(Тех_Движение!$G$2:$G$5111,Тех_Движение!$D$2:$D$5111,$C411,Тех_Движение!$B$2:$B$5111,"&lt;="&amp;Настройки!$B$5-1)-$F411)))</f>
        <v/>
      </c>
      <c r="H411" s="21" t="str">
        <f>IF($B411="","",IF(AND($D411&gt;=Настройки!$B$5,$D411&lt;=Настройки!$B$6),$E411,0))</f>
        <v/>
      </c>
      <c r="I411" s="21" t="str">
        <f t="shared" si="18"/>
        <v/>
      </c>
      <c r="J411" s="21" t="str">
        <f>IF($B411="","",MAX(0,$E411-MAX(0,SUMIFS(Тех_Движение!$G$2:$G$5111,Тех_Движение!$D$2:$D$5111,$C411,Тех_Движение!$B$2:$B$5111,"&lt;="&amp;Настройки!$B$6)-$F411)))</f>
        <v/>
      </c>
      <c r="K411" s="21" t="e">
        <f>IF(OR($B411="",K$3&lt;$D411+Настройки!$B$7),0,MAX(0,$E411-MAX(0,SUMIFS(Тех_Движение!$G$2:$G$5111,Тех_Движение!$D$2:$D$5111,$C411,Тех_Движение!$B$2:$B$5111,"&lt;="&amp;K$3)-$F411)))</f>
        <v>#VALUE!</v>
      </c>
      <c r="L411" s="21" t="e">
        <f>IF(OR($B411="",L$3&lt;$D411+Настройки!$B$7),0,MAX(0,$E411-MAX(0,SUMIFS(Тех_Движение!$G$2:$G$5111,Тех_Движение!$D$2:$D$5111,$C411,Тех_Движение!$B$2:$B$5111,"&lt;="&amp;L$3)-$F411)))</f>
        <v>#VALUE!</v>
      </c>
      <c r="M411" s="21" t="e">
        <f>IF(OR($B411="",M$3&lt;$D411+Настройки!$B$7),0,MAX(0,$E411-MAX(0,SUMIFS(Тех_Движение!$G$2:$G$5111,Тех_Движение!$D$2:$D$5111,$C411,Тех_Движение!$B$2:$B$5111,"&lt;="&amp;M$3)-$F411)))</f>
        <v>#VALUE!</v>
      </c>
      <c r="N411" s="21" t="e">
        <f>IF(OR($B411="",N$3&lt;$D411+Настройки!$B$7),0,MAX(0,$E411-MAX(0,SUMIFS(Тех_Движение!$G$2:$G$5111,Тех_Движение!$D$2:$D$5111,$C411,Тех_Движение!$B$2:$B$5111,"&lt;="&amp;N$3)-$F411)))</f>
        <v>#VALUE!</v>
      </c>
      <c r="O411" s="21" t="e">
        <f>IF(OR($B411="",O$3&lt;$D411+Настройки!$B$7),0,MAX(0,$E411-MAX(0,SUMIFS(Тех_Движение!$G$2:$G$5111,Тех_Движение!$D$2:$D$5111,$C411,Тех_Движение!$B$2:$B$5111,"&lt;="&amp;O$3)-$F411)))</f>
        <v>#VALUE!</v>
      </c>
      <c r="P411" s="21" t="e">
        <f>IF(OR($B411="",P$3&lt;$D411+Настройки!$B$7),0,MAX(0,$E411-MAX(0,SUMIFS(Тех_Движение!$G$2:$G$5111,Тех_Движение!$D$2:$D$5111,$C411,Тех_Движение!$B$2:$B$5111,"&lt;="&amp;P$3)-$F411)))</f>
        <v>#VALUE!</v>
      </c>
      <c r="Q411" s="21" t="e">
        <f>IF(OR($B411="",Q$3&lt;$D411+Настройки!$B$7),0,MAX(0,$E411-MAX(0,SUMIFS(Тех_Движение!$G$2:$G$5111,Тех_Движение!$D$2:$D$5111,$C411,Тех_Движение!$B$2:$B$5111,"&lt;="&amp;Q$3)-$F411)))</f>
        <v>#VALUE!</v>
      </c>
      <c r="R411" s="21" t="str">
        <f t="shared" si="19"/>
        <v/>
      </c>
      <c r="S411" s="23" t="str">
        <f>IF($B411="","",VLOOKUP($C411,Настройки!$A$11:$L$17,9,FALSE))</f>
        <v/>
      </c>
      <c r="T411" s="23" t="str">
        <f t="shared" si="20"/>
        <v/>
      </c>
    </row>
    <row r="412" spans="1:20" x14ac:dyDescent="0.3">
      <c r="A412" s="20">
        <f>Тех_Движение!$A$409</f>
        <v>408</v>
      </c>
      <c r="B412" s="20" t="str">
        <f>IF(Тех_Движение!$F$409&gt;0,Тех_Движение!$I$409,"")</f>
        <v/>
      </c>
      <c r="C412" s="20" t="str">
        <f>IF($B412="","",Тех_Движение!$D$409)</f>
        <v/>
      </c>
      <c r="D412" s="9" t="str">
        <f>IF($B412="","",Тех_Движение!$B$409)</f>
        <v/>
      </c>
      <c r="E412" s="21" t="str">
        <f>IF($B412="","",Тех_Движение!$F$409)</f>
        <v/>
      </c>
      <c r="F412" s="21" t="str">
        <f>IF($B412="","",SUMIFS($E$5:$E411,$C$5:$C411,$C412))</f>
        <v/>
      </c>
      <c r="G412" s="21" t="str">
        <f>IF($B412="","",MAX(0,$E412-MAX(0,SUMIFS(Тех_Движение!$G$2:$G$5111,Тех_Движение!$D$2:$D$5111,$C412,Тех_Движение!$B$2:$B$5111,"&lt;="&amp;Настройки!$B$5-1)-$F412)))</f>
        <v/>
      </c>
      <c r="H412" s="21" t="str">
        <f>IF($B412="","",IF(AND($D412&gt;=Настройки!$B$5,$D412&lt;=Настройки!$B$6),$E412,0))</f>
        <v/>
      </c>
      <c r="I412" s="21" t="str">
        <f t="shared" si="18"/>
        <v/>
      </c>
      <c r="J412" s="21" t="str">
        <f>IF($B412="","",MAX(0,$E412-MAX(0,SUMIFS(Тех_Движение!$G$2:$G$5111,Тех_Движение!$D$2:$D$5111,$C412,Тех_Движение!$B$2:$B$5111,"&lt;="&amp;Настройки!$B$6)-$F412)))</f>
        <v/>
      </c>
      <c r="K412" s="21" t="e">
        <f>IF(OR($B412="",K$3&lt;$D412+Настройки!$B$7),0,MAX(0,$E412-MAX(0,SUMIFS(Тех_Движение!$G$2:$G$5111,Тех_Движение!$D$2:$D$5111,$C412,Тех_Движение!$B$2:$B$5111,"&lt;="&amp;K$3)-$F412)))</f>
        <v>#VALUE!</v>
      </c>
      <c r="L412" s="21" t="e">
        <f>IF(OR($B412="",L$3&lt;$D412+Настройки!$B$7),0,MAX(0,$E412-MAX(0,SUMIFS(Тех_Движение!$G$2:$G$5111,Тех_Движение!$D$2:$D$5111,$C412,Тех_Движение!$B$2:$B$5111,"&lt;="&amp;L$3)-$F412)))</f>
        <v>#VALUE!</v>
      </c>
      <c r="M412" s="21" t="e">
        <f>IF(OR($B412="",M$3&lt;$D412+Настройки!$B$7),0,MAX(0,$E412-MAX(0,SUMIFS(Тех_Движение!$G$2:$G$5111,Тех_Движение!$D$2:$D$5111,$C412,Тех_Движение!$B$2:$B$5111,"&lt;="&amp;M$3)-$F412)))</f>
        <v>#VALUE!</v>
      </c>
      <c r="N412" s="21" t="e">
        <f>IF(OR($B412="",N$3&lt;$D412+Настройки!$B$7),0,MAX(0,$E412-MAX(0,SUMIFS(Тех_Движение!$G$2:$G$5111,Тех_Движение!$D$2:$D$5111,$C412,Тех_Движение!$B$2:$B$5111,"&lt;="&amp;N$3)-$F412)))</f>
        <v>#VALUE!</v>
      </c>
      <c r="O412" s="21" t="e">
        <f>IF(OR($B412="",O$3&lt;$D412+Настройки!$B$7),0,MAX(0,$E412-MAX(0,SUMIFS(Тех_Движение!$G$2:$G$5111,Тех_Движение!$D$2:$D$5111,$C412,Тех_Движение!$B$2:$B$5111,"&lt;="&amp;O$3)-$F412)))</f>
        <v>#VALUE!</v>
      </c>
      <c r="P412" s="21" t="e">
        <f>IF(OR($B412="",P$3&lt;$D412+Настройки!$B$7),0,MAX(0,$E412-MAX(0,SUMIFS(Тех_Движение!$G$2:$G$5111,Тех_Движение!$D$2:$D$5111,$C412,Тех_Движение!$B$2:$B$5111,"&lt;="&amp;P$3)-$F412)))</f>
        <v>#VALUE!</v>
      </c>
      <c r="Q412" s="21" t="e">
        <f>IF(OR($B412="",Q$3&lt;$D412+Настройки!$B$7),0,MAX(0,$E412-MAX(0,SUMIFS(Тех_Движение!$G$2:$G$5111,Тех_Движение!$D$2:$D$5111,$C412,Тех_Движение!$B$2:$B$5111,"&lt;="&amp;Q$3)-$F412)))</f>
        <v>#VALUE!</v>
      </c>
      <c r="R412" s="21" t="str">
        <f t="shared" si="19"/>
        <v/>
      </c>
      <c r="S412" s="23" t="str">
        <f>IF($B412="","",VLOOKUP($C412,Настройки!$A$11:$L$17,9,FALSE))</f>
        <v/>
      </c>
      <c r="T412" s="23" t="str">
        <f t="shared" si="20"/>
        <v/>
      </c>
    </row>
    <row r="413" spans="1:20" x14ac:dyDescent="0.3">
      <c r="A413" s="20">
        <f>Тех_Движение!$A$410</f>
        <v>409</v>
      </c>
      <c r="B413" s="20" t="str">
        <f>IF(Тех_Движение!$F$410&gt;0,Тех_Движение!$I$410,"")</f>
        <v/>
      </c>
      <c r="C413" s="20" t="str">
        <f>IF($B413="","",Тех_Движение!$D$410)</f>
        <v/>
      </c>
      <c r="D413" s="9" t="str">
        <f>IF($B413="","",Тех_Движение!$B$410)</f>
        <v/>
      </c>
      <c r="E413" s="21" t="str">
        <f>IF($B413="","",Тех_Движение!$F$410)</f>
        <v/>
      </c>
      <c r="F413" s="21" t="str">
        <f>IF($B413="","",SUMIFS($E$5:$E412,$C$5:$C412,$C413))</f>
        <v/>
      </c>
      <c r="G413" s="21" t="str">
        <f>IF($B413="","",MAX(0,$E413-MAX(0,SUMIFS(Тех_Движение!$G$2:$G$5111,Тех_Движение!$D$2:$D$5111,$C413,Тех_Движение!$B$2:$B$5111,"&lt;="&amp;Настройки!$B$5-1)-$F413)))</f>
        <v/>
      </c>
      <c r="H413" s="21" t="str">
        <f>IF($B413="","",IF(AND($D413&gt;=Настройки!$B$5,$D413&lt;=Настройки!$B$6),$E413,0))</f>
        <v/>
      </c>
      <c r="I413" s="21" t="str">
        <f t="shared" si="18"/>
        <v/>
      </c>
      <c r="J413" s="21" t="str">
        <f>IF($B413="","",MAX(0,$E413-MAX(0,SUMIFS(Тех_Движение!$G$2:$G$5111,Тех_Движение!$D$2:$D$5111,$C413,Тех_Движение!$B$2:$B$5111,"&lt;="&amp;Настройки!$B$6)-$F413)))</f>
        <v/>
      </c>
      <c r="K413" s="21" t="e">
        <f>IF(OR($B413="",K$3&lt;$D413+Настройки!$B$7),0,MAX(0,$E413-MAX(0,SUMIFS(Тех_Движение!$G$2:$G$5111,Тех_Движение!$D$2:$D$5111,$C413,Тех_Движение!$B$2:$B$5111,"&lt;="&amp;K$3)-$F413)))</f>
        <v>#VALUE!</v>
      </c>
      <c r="L413" s="21" t="e">
        <f>IF(OR($B413="",L$3&lt;$D413+Настройки!$B$7),0,MAX(0,$E413-MAX(0,SUMIFS(Тех_Движение!$G$2:$G$5111,Тех_Движение!$D$2:$D$5111,$C413,Тех_Движение!$B$2:$B$5111,"&lt;="&amp;L$3)-$F413)))</f>
        <v>#VALUE!</v>
      </c>
      <c r="M413" s="21" t="e">
        <f>IF(OR($B413="",M$3&lt;$D413+Настройки!$B$7),0,MAX(0,$E413-MAX(0,SUMIFS(Тех_Движение!$G$2:$G$5111,Тех_Движение!$D$2:$D$5111,$C413,Тех_Движение!$B$2:$B$5111,"&lt;="&amp;M$3)-$F413)))</f>
        <v>#VALUE!</v>
      </c>
      <c r="N413" s="21" t="e">
        <f>IF(OR($B413="",N$3&lt;$D413+Настройки!$B$7),0,MAX(0,$E413-MAX(0,SUMIFS(Тех_Движение!$G$2:$G$5111,Тех_Движение!$D$2:$D$5111,$C413,Тех_Движение!$B$2:$B$5111,"&lt;="&amp;N$3)-$F413)))</f>
        <v>#VALUE!</v>
      </c>
      <c r="O413" s="21" t="e">
        <f>IF(OR($B413="",O$3&lt;$D413+Настройки!$B$7),0,MAX(0,$E413-MAX(0,SUMIFS(Тех_Движение!$G$2:$G$5111,Тех_Движение!$D$2:$D$5111,$C413,Тех_Движение!$B$2:$B$5111,"&lt;="&amp;O$3)-$F413)))</f>
        <v>#VALUE!</v>
      </c>
      <c r="P413" s="21" t="e">
        <f>IF(OR($B413="",P$3&lt;$D413+Настройки!$B$7),0,MAX(0,$E413-MAX(0,SUMIFS(Тех_Движение!$G$2:$G$5111,Тех_Движение!$D$2:$D$5111,$C413,Тех_Движение!$B$2:$B$5111,"&lt;="&amp;P$3)-$F413)))</f>
        <v>#VALUE!</v>
      </c>
      <c r="Q413" s="21" t="e">
        <f>IF(OR($B413="",Q$3&lt;$D413+Настройки!$B$7),0,MAX(0,$E413-MAX(0,SUMIFS(Тех_Движение!$G$2:$G$5111,Тех_Движение!$D$2:$D$5111,$C413,Тех_Движение!$B$2:$B$5111,"&lt;="&amp;Q$3)-$F413)))</f>
        <v>#VALUE!</v>
      </c>
      <c r="R413" s="21" t="str">
        <f t="shared" si="19"/>
        <v/>
      </c>
      <c r="S413" s="23" t="str">
        <f>IF($B413="","",VLOOKUP($C413,Настройки!$A$11:$L$17,9,FALSE))</f>
        <v/>
      </c>
      <c r="T413" s="23" t="str">
        <f t="shared" si="20"/>
        <v/>
      </c>
    </row>
    <row r="414" spans="1:20" x14ac:dyDescent="0.3">
      <c r="A414" s="20">
        <f>Тех_Движение!$A$411</f>
        <v>410</v>
      </c>
      <c r="B414" s="20" t="str">
        <f>IF(Тех_Движение!$F$411&gt;0,Тех_Движение!$I$411,"")</f>
        <v/>
      </c>
      <c r="C414" s="20" t="str">
        <f>IF($B414="","",Тех_Движение!$D$411)</f>
        <v/>
      </c>
      <c r="D414" s="9" t="str">
        <f>IF($B414="","",Тех_Движение!$B$411)</f>
        <v/>
      </c>
      <c r="E414" s="21" t="str">
        <f>IF($B414="","",Тех_Движение!$F$411)</f>
        <v/>
      </c>
      <c r="F414" s="21" t="str">
        <f>IF($B414="","",SUMIFS($E$5:$E413,$C$5:$C413,$C414))</f>
        <v/>
      </c>
      <c r="G414" s="21" t="str">
        <f>IF($B414="","",MAX(0,$E414-MAX(0,SUMIFS(Тех_Движение!$G$2:$G$5111,Тех_Движение!$D$2:$D$5111,$C414,Тех_Движение!$B$2:$B$5111,"&lt;="&amp;Настройки!$B$5-1)-$F414)))</f>
        <v/>
      </c>
      <c r="H414" s="21" t="str">
        <f>IF($B414="","",IF(AND($D414&gt;=Настройки!$B$5,$D414&lt;=Настройки!$B$6),$E414,0))</f>
        <v/>
      </c>
      <c r="I414" s="21" t="str">
        <f t="shared" si="18"/>
        <v/>
      </c>
      <c r="J414" s="21" t="str">
        <f>IF($B414="","",MAX(0,$E414-MAX(0,SUMIFS(Тех_Движение!$G$2:$G$5111,Тех_Движение!$D$2:$D$5111,$C414,Тех_Движение!$B$2:$B$5111,"&lt;="&amp;Настройки!$B$6)-$F414)))</f>
        <v/>
      </c>
      <c r="K414" s="21" t="e">
        <f>IF(OR($B414="",K$3&lt;$D414+Настройки!$B$7),0,MAX(0,$E414-MAX(0,SUMIFS(Тех_Движение!$G$2:$G$5111,Тех_Движение!$D$2:$D$5111,$C414,Тех_Движение!$B$2:$B$5111,"&lt;="&amp;K$3)-$F414)))</f>
        <v>#VALUE!</v>
      </c>
      <c r="L414" s="21" t="e">
        <f>IF(OR($B414="",L$3&lt;$D414+Настройки!$B$7),0,MAX(0,$E414-MAX(0,SUMIFS(Тех_Движение!$G$2:$G$5111,Тех_Движение!$D$2:$D$5111,$C414,Тех_Движение!$B$2:$B$5111,"&lt;="&amp;L$3)-$F414)))</f>
        <v>#VALUE!</v>
      </c>
      <c r="M414" s="21" t="e">
        <f>IF(OR($B414="",M$3&lt;$D414+Настройки!$B$7),0,MAX(0,$E414-MAX(0,SUMIFS(Тех_Движение!$G$2:$G$5111,Тех_Движение!$D$2:$D$5111,$C414,Тех_Движение!$B$2:$B$5111,"&lt;="&amp;M$3)-$F414)))</f>
        <v>#VALUE!</v>
      </c>
      <c r="N414" s="21" t="e">
        <f>IF(OR($B414="",N$3&lt;$D414+Настройки!$B$7),0,MAX(0,$E414-MAX(0,SUMIFS(Тех_Движение!$G$2:$G$5111,Тех_Движение!$D$2:$D$5111,$C414,Тех_Движение!$B$2:$B$5111,"&lt;="&amp;N$3)-$F414)))</f>
        <v>#VALUE!</v>
      </c>
      <c r="O414" s="21" t="e">
        <f>IF(OR($B414="",O$3&lt;$D414+Настройки!$B$7),0,MAX(0,$E414-MAX(0,SUMIFS(Тех_Движение!$G$2:$G$5111,Тех_Движение!$D$2:$D$5111,$C414,Тех_Движение!$B$2:$B$5111,"&lt;="&amp;O$3)-$F414)))</f>
        <v>#VALUE!</v>
      </c>
      <c r="P414" s="21" t="e">
        <f>IF(OR($B414="",P$3&lt;$D414+Настройки!$B$7),0,MAX(0,$E414-MAX(0,SUMIFS(Тех_Движение!$G$2:$G$5111,Тех_Движение!$D$2:$D$5111,$C414,Тех_Движение!$B$2:$B$5111,"&lt;="&amp;P$3)-$F414)))</f>
        <v>#VALUE!</v>
      </c>
      <c r="Q414" s="21" t="e">
        <f>IF(OR($B414="",Q$3&lt;$D414+Настройки!$B$7),0,MAX(0,$E414-MAX(0,SUMIFS(Тех_Движение!$G$2:$G$5111,Тех_Движение!$D$2:$D$5111,$C414,Тех_Движение!$B$2:$B$5111,"&lt;="&amp;Q$3)-$F414)))</f>
        <v>#VALUE!</v>
      </c>
      <c r="R414" s="21" t="str">
        <f t="shared" si="19"/>
        <v/>
      </c>
      <c r="S414" s="23" t="str">
        <f>IF($B414="","",VLOOKUP($C414,Настройки!$A$11:$L$17,9,FALSE))</f>
        <v/>
      </c>
      <c r="T414" s="23" t="str">
        <f t="shared" si="20"/>
        <v/>
      </c>
    </row>
    <row r="415" spans="1:20" x14ac:dyDescent="0.3">
      <c r="A415" s="20">
        <f>Тех_Движение!$A$412</f>
        <v>411</v>
      </c>
      <c r="B415" s="20" t="str">
        <f>IF(Тех_Движение!$F$412&gt;0,Тех_Движение!$I$412,"")</f>
        <v/>
      </c>
      <c r="C415" s="20" t="str">
        <f>IF($B415="","",Тех_Движение!$D$412)</f>
        <v/>
      </c>
      <c r="D415" s="9" t="str">
        <f>IF($B415="","",Тех_Движение!$B$412)</f>
        <v/>
      </c>
      <c r="E415" s="21" t="str">
        <f>IF($B415="","",Тех_Движение!$F$412)</f>
        <v/>
      </c>
      <c r="F415" s="21" t="str">
        <f>IF($B415="","",SUMIFS($E$5:$E414,$C$5:$C414,$C415))</f>
        <v/>
      </c>
      <c r="G415" s="21" t="str">
        <f>IF($B415="","",MAX(0,$E415-MAX(0,SUMIFS(Тех_Движение!$G$2:$G$5111,Тех_Движение!$D$2:$D$5111,$C415,Тех_Движение!$B$2:$B$5111,"&lt;="&amp;Настройки!$B$5-1)-$F415)))</f>
        <v/>
      </c>
      <c r="H415" s="21" t="str">
        <f>IF($B415="","",IF(AND($D415&gt;=Настройки!$B$5,$D415&lt;=Настройки!$B$6),$E415,0))</f>
        <v/>
      </c>
      <c r="I415" s="21" t="str">
        <f t="shared" si="18"/>
        <v/>
      </c>
      <c r="J415" s="21" t="str">
        <f>IF($B415="","",MAX(0,$E415-MAX(0,SUMIFS(Тех_Движение!$G$2:$G$5111,Тех_Движение!$D$2:$D$5111,$C415,Тех_Движение!$B$2:$B$5111,"&lt;="&amp;Настройки!$B$6)-$F415)))</f>
        <v/>
      </c>
      <c r="K415" s="21" t="e">
        <f>IF(OR($B415="",K$3&lt;$D415+Настройки!$B$7),0,MAX(0,$E415-MAX(0,SUMIFS(Тех_Движение!$G$2:$G$5111,Тех_Движение!$D$2:$D$5111,$C415,Тех_Движение!$B$2:$B$5111,"&lt;="&amp;K$3)-$F415)))</f>
        <v>#VALUE!</v>
      </c>
      <c r="L415" s="21" t="e">
        <f>IF(OR($B415="",L$3&lt;$D415+Настройки!$B$7),0,MAX(0,$E415-MAX(0,SUMIFS(Тех_Движение!$G$2:$G$5111,Тех_Движение!$D$2:$D$5111,$C415,Тех_Движение!$B$2:$B$5111,"&lt;="&amp;L$3)-$F415)))</f>
        <v>#VALUE!</v>
      </c>
      <c r="M415" s="21" t="e">
        <f>IF(OR($B415="",M$3&lt;$D415+Настройки!$B$7),0,MAX(0,$E415-MAX(0,SUMIFS(Тех_Движение!$G$2:$G$5111,Тех_Движение!$D$2:$D$5111,$C415,Тех_Движение!$B$2:$B$5111,"&lt;="&amp;M$3)-$F415)))</f>
        <v>#VALUE!</v>
      </c>
      <c r="N415" s="21" t="e">
        <f>IF(OR($B415="",N$3&lt;$D415+Настройки!$B$7),0,MAX(0,$E415-MAX(0,SUMIFS(Тех_Движение!$G$2:$G$5111,Тех_Движение!$D$2:$D$5111,$C415,Тех_Движение!$B$2:$B$5111,"&lt;="&amp;N$3)-$F415)))</f>
        <v>#VALUE!</v>
      </c>
      <c r="O415" s="21" t="e">
        <f>IF(OR($B415="",O$3&lt;$D415+Настройки!$B$7),0,MAX(0,$E415-MAX(0,SUMIFS(Тех_Движение!$G$2:$G$5111,Тех_Движение!$D$2:$D$5111,$C415,Тех_Движение!$B$2:$B$5111,"&lt;="&amp;O$3)-$F415)))</f>
        <v>#VALUE!</v>
      </c>
      <c r="P415" s="21" t="e">
        <f>IF(OR($B415="",P$3&lt;$D415+Настройки!$B$7),0,MAX(0,$E415-MAX(0,SUMIFS(Тех_Движение!$G$2:$G$5111,Тех_Движение!$D$2:$D$5111,$C415,Тех_Движение!$B$2:$B$5111,"&lt;="&amp;P$3)-$F415)))</f>
        <v>#VALUE!</v>
      </c>
      <c r="Q415" s="21" t="e">
        <f>IF(OR($B415="",Q$3&lt;$D415+Настройки!$B$7),0,MAX(0,$E415-MAX(0,SUMIFS(Тех_Движение!$G$2:$G$5111,Тех_Движение!$D$2:$D$5111,$C415,Тех_Движение!$B$2:$B$5111,"&lt;="&amp;Q$3)-$F415)))</f>
        <v>#VALUE!</v>
      </c>
      <c r="R415" s="21" t="str">
        <f t="shared" si="19"/>
        <v/>
      </c>
      <c r="S415" s="23" t="str">
        <f>IF($B415="","",VLOOKUP($C415,Настройки!$A$11:$L$17,9,FALSE))</f>
        <v/>
      </c>
      <c r="T415" s="23" t="str">
        <f t="shared" si="20"/>
        <v/>
      </c>
    </row>
    <row r="416" spans="1:20" x14ac:dyDescent="0.3">
      <c r="A416" s="20">
        <f>Тех_Движение!$A$413</f>
        <v>412</v>
      </c>
      <c r="B416" s="20" t="str">
        <f>IF(Тех_Движение!$F$413&gt;0,Тех_Движение!$I$413,"")</f>
        <v/>
      </c>
      <c r="C416" s="20" t="str">
        <f>IF($B416="","",Тех_Движение!$D$413)</f>
        <v/>
      </c>
      <c r="D416" s="9" t="str">
        <f>IF($B416="","",Тех_Движение!$B$413)</f>
        <v/>
      </c>
      <c r="E416" s="21" t="str">
        <f>IF($B416="","",Тех_Движение!$F$413)</f>
        <v/>
      </c>
      <c r="F416" s="21" t="str">
        <f>IF($B416="","",SUMIFS($E$5:$E415,$C$5:$C415,$C416))</f>
        <v/>
      </c>
      <c r="G416" s="21" t="str">
        <f>IF($B416="","",MAX(0,$E416-MAX(0,SUMIFS(Тех_Движение!$G$2:$G$5111,Тех_Движение!$D$2:$D$5111,$C416,Тех_Движение!$B$2:$B$5111,"&lt;="&amp;Настройки!$B$5-1)-$F416)))</f>
        <v/>
      </c>
      <c r="H416" s="21" t="str">
        <f>IF($B416="","",IF(AND($D416&gt;=Настройки!$B$5,$D416&lt;=Настройки!$B$6),$E416,0))</f>
        <v/>
      </c>
      <c r="I416" s="21" t="str">
        <f t="shared" si="18"/>
        <v/>
      </c>
      <c r="J416" s="21" t="str">
        <f>IF($B416="","",MAX(0,$E416-MAX(0,SUMIFS(Тех_Движение!$G$2:$G$5111,Тех_Движение!$D$2:$D$5111,$C416,Тех_Движение!$B$2:$B$5111,"&lt;="&amp;Настройки!$B$6)-$F416)))</f>
        <v/>
      </c>
      <c r="K416" s="21" t="e">
        <f>IF(OR($B416="",K$3&lt;$D416+Настройки!$B$7),0,MAX(0,$E416-MAX(0,SUMIFS(Тех_Движение!$G$2:$G$5111,Тех_Движение!$D$2:$D$5111,$C416,Тех_Движение!$B$2:$B$5111,"&lt;="&amp;K$3)-$F416)))</f>
        <v>#VALUE!</v>
      </c>
      <c r="L416" s="21" t="e">
        <f>IF(OR($B416="",L$3&lt;$D416+Настройки!$B$7),0,MAX(0,$E416-MAX(0,SUMIFS(Тех_Движение!$G$2:$G$5111,Тех_Движение!$D$2:$D$5111,$C416,Тех_Движение!$B$2:$B$5111,"&lt;="&amp;L$3)-$F416)))</f>
        <v>#VALUE!</v>
      </c>
      <c r="M416" s="21" t="e">
        <f>IF(OR($B416="",M$3&lt;$D416+Настройки!$B$7),0,MAX(0,$E416-MAX(0,SUMIFS(Тех_Движение!$G$2:$G$5111,Тех_Движение!$D$2:$D$5111,$C416,Тех_Движение!$B$2:$B$5111,"&lt;="&amp;M$3)-$F416)))</f>
        <v>#VALUE!</v>
      </c>
      <c r="N416" s="21" t="e">
        <f>IF(OR($B416="",N$3&lt;$D416+Настройки!$B$7),0,MAX(0,$E416-MAX(0,SUMIFS(Тех_Движение!$G$2:$G$5111,Тех_Движение!$D$2:$D$5111,$C416,Тех_Движение!$B$2:$B$5111,"&lt;="&amp;N$3)-$F416)))</f>
        <v>#VALUE!</v>
      </c>
      <c r="O416" s="21" t="e">
        <f>IF(OR($B416="",O$3&lt;$D416+Настройки!$B$7),0,MAX(0,$E416-MAX(0,SUMIFS(Тех_Движение!$G$2:$G$5111,Тех_Движение!$D$2:$D$5111,$C416,Тех_Движение!$B$2:$B$5111,"&lt;="&amp;O$3)-$F416)))</f>
        <v>#VALUE!</v>
      </c>
      <c r="P416" s="21" t="e">
        <f>IF(OR($B416="",P$3&lt;$D416+Настройки!$B$7),0,MAX(0,$E416-MAX(0,SUMIFS(Тех_Движение!$G$2:$G$5111,Тех_Движение!$D$2:$D$5111,$C416,Тех_Движение!$B$2:$B$5111,"&lt;="&amp;P$3)-$F416)))</f>
        <v>#VALUE!</v>
      </c>
      <c r="Q416" s="21" t="e">
        <f>IF(OR($B416="",Q$3&lt;$D416+Настройки!$B$7),0,MAX(0,$E416-MAX(0,SUMIFS(Тех_Движение!$G$2:$G$5111,Тех_Движение!$D$2:$D$5111,$C416,Тех_Движение!$B$2:$B$5111,"&lt;="&amp;Q$3)-$F416)))</f>
        <v>#VALUE!</v>
      </c>
      <c r="R416" s="21" t="str">
        <f t="shared" si="19"/>
        <v/>
      </c>
      <c r="S416" s="23" t="str">
        <f>IF($B416="","",VLOOKUP($C416,Настройки!$A$11:$L$17,9,FALSE))</f>
        <v/>
      </c>
      <c r="T416" s="23" t="str">
        <f t="shared" si="20"/>
        <v/>
      </c>
    </row>
    <row r="417" spans="1:20" x14ac:dyDescent="0.3">
      <c r="A417" s="20">
        <f>Тех_Движение!$A$414</f>
        <v>413</v>
      </c>
      <c r="B417" s="20" t="str">
        <f>IF(Тех_Движение!$F$414&gt;0,Тех_Движение!$I$414,"")</f>
        <v/>
      </c>
      <c r="C417" s="20" t="str">
        <f>IF($B417="","",Тех_Движение!$D$414)</f>
        <v/>
      </c>
      <c r="D417" s="9" t="str">
        <f>IF($B417="","",Тех_Движение!$B$414)</f>
        <v/>
      </c>
      <c r="E417" s="21" t="str">
        <f>IF($B417="","",Тех_Движение!$F$414)</f>
        <v/>
      </c>
      <c r="F417" s="21" t="str">
        <f>IF($B417="","",SUMIFS($E$5:$E416,$C$5:$C416,$C417))</f>
        <v/>
      </c>
      <c r="G417" s="21" t="str">
        <f>IF($B417="","",MAX(0,$E417-MAX(0,SUMIFS(Тех_Движение!$G$2:$G$5111,Тех_Движение!$D$2:$D$5111,$C417,Тех_Движение!$B$2:$B$5111,"&lt;="&amp;Настройки!$B$5-1)-$F417)))</f>
        <v/>
      </c>
      <c r="H417" s="21" t="str">
        <f>IF($B417="","",IF(AND($D417&gt;=Настройки!$B$5,$D417&lt;=Настройки!$B$6),$E417,0))</f>
        <v/>
      </c>
      <c r="I417" s="21" t="str">
        <f t="shared" si="18"/>
        <v/>
      </c>
      <c r="J417" s="21" t="str">
        <f>IF($B417="","",MAX(0,$E417-MAX(0,SUMIFS(Тех_Движение!$G$2:$G$5111,Тех_Движение!$D$2:$D$5111,$C417,Тех_Движение!$B$2:$B$5111,"&lt;="&amp;Настройки!$B$6)-$F417)))</f>
        <v/>
      </c>
      <c r="K417" s="21" t="e">
        <f>IF(OR($B417="",K$3&lt;$D417+Настройки!$B$7),0,MAX(0,$E417-MAX(0,SUMIFS(Тех_Движение!$G$2:$G$5111,Тех_Движение!$D$2:$D$5111,$C417,Тех_Движение!$B$2:$B$5111,"&lt;="&amp;K$3)-$F417)))</f>
        <v>#VALUE!</v>
      </c>
      <c r="L417" s="21" t="e">
        <f>IF(OR($B417="",L$3&lt;$D417+Настройки!$B$7),0,MAX(0,$E417-MAX(0,SUMIFS(Тех_Движение!$G$2:$G$5111,Тех_Движение!$D$2:$D$5111,$C417,Тех_Движение!$B$2:$B$5111,"&lt;="&amp;L$3)-$F417)))</f>
        <v>#VALUE!</v>
      </c>
      <c r="M417" s="21" t="e">
        <f>IF(OR($B417="",M$3&lt;$D417+Настройки!$B$7),0,MAX(0,$E417-MAX(0,SUMIFS(Тех_Движение!$G$2:$G$5111,Тех_Движение!$D$2:$D$5111,$C417,Тех_Движение!$B$2:$B$5111,"&lt;="&amp;M$3)-$F417)))</f>
        <v>#VALUE!</v>
      </c>
      <c r="N417" s="21" t="e">
        <f>IF(OR($B417="",N$3&lt;$D417+Настройки!$B$7),0,MAX(0,$E417-MAX(0,SUMIFS(Тех_Движение!$G$2:$G$5111,Тех_Движение!$D$2:$D$5111,$C417,Тех_Движение!$B$2:$B$5111,"&lt;="&amp;N$3)-$F417)))</f>
        <v>#VALUE!</v>
      </c>
      <c r="O417" s="21" t="e">
        <f>IF(OR($B417="",O$3&lt;$D417+Настройки!$B$7),0,MAX(0,$E417-MAX(0,SUMIFS(Тех_Движение!$G$2:$G$5111,Тех_Движение!$D$2:$D$5111,$C417,Тех_Движение!$B$2:$B$5111,"&lt;="&amp;O$3)-$F417)))</f>
        <v>#VALUE!</v>
      </c>
      <c r="P417" s="21" t="e">
        <f>IF(OR($B417="",P$3&lt;$D417+Настройки!$B$7),0,MAX(0,$E417-MAX(0,SUMIFS(Тех_Движение!$G$2:$G$5111,Тех_Движение!$D$2:$D$5111,$C417,Тех_Движение!$B$2:$B$5111,"&lt;="&amp;P$3)-$F417)))</f>
        <v>#VALUE!</v>
      </c>
      <c r="Q417" s="21" t="e">
        <f>IF(OR($B417="",Q$3&lt;$D417+Настройки!$B$7),0,MAX(0,$E417-MAX(0,SUMIFS(Тех_Движение!$G$2:$G$5111,Тех_Движение!$D$2:$D$5111,$C417,Тех_Движение!$B$2:$B$5111,"&lt;="&amp;Q$3)-$F417)))</f>
        <v>#VALUE!</v>
      </c>
      <c r="R417" s="21" t="str">
        <f t="shared" si="19"/>
        <v/>
      </c>
      <c r="S417" s="23" t="str">
        <f>IF($B417="","",VLOOKUP($C417,Настройки!$A$11:$L$17,9,FALSE))</f>
        <v/>
      </c>
      <c r="T417" s="23" t="str">
        <f t="shared" si="20"/>
        <v/>
      </c>
    </row>
    <row r="418" spans="1:20" x14ac:dyDescent="0.3">
      <c r="A418" s="20">
        <f>Тех_Движение!$A$415</f>
        <v>414</v>
      </c>
      <c r="B418" s="20" t="str">
        <f>IF(Тех_Движение!$F$415&gt;0,Тех_Движение!$I$415,"")</f>
        <v/>
      </c>
      <c r="C418" s="20" t="str">
        <f>IF($B418="","",Тех_Движение!$D$415)</f>
        <v/>
      </c>
      <c r="D418" s="9" t="str">
        <f>IF($B418="","",Тех_Движение!$B$415)</f>
        <v/>
      </c>
      <c r="E418" s="21" t="str">
        <f>IF($B418="","",Тех_Движение!$F$415)</f>
        <v/>
      </c>
      <c r="F418" s="21" t="str">
        <f>IF($B418="","",SUMIFS($E$5:$E417,$C$5:$C417,$C418))</f>
        <v/>
      </c>
      <c r="G418" s="21" t="str">
        <f>IF($B418="","",MAX(0,$E418-MAX(0,SUMIFS(Тех_Движение!$G$2:$G$5111,Тех_Движение!$D$2:$D$5111,$C418,Тех_Движение!$B$2:$B$5111,"&lt;="&amp;Настройки!$B$5-1)-$F418)))</f>
        <v/>
      </c>
      <c r="H418" s="21" t="str">
        <f>IF($B418="","",IF(AND($D418&gt;=Настройки!$B$5,$D418&lt;=Настройки!$B$6),$E418,0))</f>
        <v/>
      </c>
      <c r="I418" s="21" t="str">
        <f t="shared" si="18"/>
        <v/>
      </c>
      <c r="J418" s="21" t="str">
        <f>IF($B418="","",MAX(0,$E418-MAX(0,SUMIFS(Тех_Движение!$G$2:$G$5111,Тех_Движение!$D$2:$D$5111,$C418,Тех_Движение!$B$2:$B$5111,"&lt;="&amp;Настройки!$B$6)-$F418)))</f>
        <v/>
      </c>
      <c r="K418" s="21" t="e">
        <f>IF(OR($B418="",K$3&lt;$D418+Настройки!$B$7),0,MAX(0,$E418-MAX(0,SUMIFS(Тех_Движение!$G$2:$G$5111,Тех_Движение!$D$2:$D$5111,$C418,Тех_Движение!$B$2:$B$5111,"&lt;="&amp;K$3)-$F418)))</f>
        <v>#VALUE!</v>
      </c>
      <c r="L418" s="21" t="e">
        <f>IF(OR($B418="",L$3&lt;$D418+Настройки!$B$7),0,MAX(0,$E418-MAX(0,SUMIFS(Тех_Движение!$G$2:$G$5111,Тех_Движение!$D$2:$D$5111,$C418,Тех_Движение!$B$2:$B$5111,"&lt;="&amp;L$3)-$F418)))</f>
        <v>#VALUE!</v>
      </c>
      <c r="M418" s="21" t="e">
        <f>IF(OR($B418="",M$3&lt;$D418+Настройки!$B$7),0,MAX(0,$E418-MAX(0,SUMIFS(Тех_Движение!$G$2:$G$5111,Тех_Движение!$D$2:$D$5111,$C418,Тех_Движение!$B$2:$B$5111,"&lt;="&amp;M$3)-$F418)))</f>
        <v>#VALUE!</v>
      </c>
      <c r="N418" s="21" t="e">
        <f>IF(OR($B418="",N$3&lt;$D418+Настройки!$B$7),0,MAX(0,$E418-MAX(0,SUMIFS(Тех_Движение!$G$2:$G$5111,Тех_Движение!$D$2:$D$5111,$C418,Тех_Движение!$B$2:$B$5111,"&lt;="&amp;N$3)-$F418)))</f>
        <v>#VALUE!</v>
      </c>
      <c r="O418" s="21" t="e">
        <f>IF(OR($B418="",O$3&lt;$D418+Настройки!$B$7),0,MAX(0,$E418-MAX(0,SUMIFS(Тех_Движение!$G$2:$G$5111,Тех_Движение!$D$2:$D$5111,$C418,Тех_Движение!$B$2:$B$5111,"&lt;="&amp;O$3)-$F418)))</f>
        <v>#VALUE!</v>
      </c>
      <c r="P418" s="21" t="e">
        <f>IF(OR($B418="",P$3&lt;$D418+Настройки!$B$7),0,MAX(0,$E418-MAX(0,SUMIFS(Тех_Движение!$G$2:$G$5111,Тех_Движение!$D$2:$D$5111,$C418,Тех_Движение!$B$2:$B$5111,"&lt;="&amp;P$3)-$F418)))</f>
        <v>#VALUE!</v>
      </c>
      <c r="Q418" s="21" t="e">
        <f>IF(OR($B418="",Q$3&lt;$D418+Настройки!$B$7),0,MAX(0,$E418-MAX(0,SUMIFS(Тех_Движение!$G$2:$G$5111,Тех_Движение!$D$2:$D$5111,$C418,Тех_Движение!$B$2:$B$5111,"&lt;="&amp;Q$3)-$F418)))</f>
        <v>#VALUE!</v>
      </c>
      <c r="R418" s="21" t="str">
        <f t="shared" si="19"/>
        <v/>
      </c>
      <c r="S418" s="23" t="str">
        <f>IF($B418="","",VLOOKUP($C418,Настройки!$A$11:$L$17,9,FALSE))</f>
        <v/>
      </c>
      <c r="T418" s="23" t="str">
        <f t="shared" si="20"/>
        <v/>
      </c>
    </row>
    <row r="419" spans="1:20" x14ac:dyDescent="0.3">
      <c r="A419" s="20">
        <f>Тех_Движение!$A$416</f>
        <v>415</v>
      </c>
      <c r="B419" s="20" t="str">
        <f>IF(Тех_Движение!$F$416&gt;0,Тех_Движение!$I$416,"")</f>
        <v/>
      </c>
      <c r="C419" s="20" t="str">
        <f>IF($B419="","",Тех_Движение!$D$416)</f>
        <v/>
      </c>
      <c r="D419" s="9" t="str">
        <f>IF($B419="","",Тех_Движение!$B$416)</f>
        <v/>
      </c>
      <c r="E419" s="21" t="str">
        <f>IF($B419="","",Тех_Движение!$F$416)</f>
        <v/>
      </c>
      <c r="F419" s="21" t="str">
        <f>IF($B419="","",SUMIFS($E$5:$E418,$C$5:$C418,$C419))</f>
        <v/>
      </c>
      <c r="G419" s="21" t="str">
        <f>IF($B419="","",MAX(0,$E419-MAX(0,SUMIFS(Тех_Движение!$G$2:$G$5111,Тех_Движение!$D$2:$D$5111,$C419,Тех_Движение!$B$2:$B$5111,"&lt;="&amp;Настройки!$B$5-1)-$F419)))</f>
        <v/>
      </c>
      <c r="H419" s="21" t="str">
        <f>IF($B419="","",IF(AND($D419&gt;=Настройки!$B$5,$D419&lt;=Настройки!$B$6),$E419,0))</f>
        <v/>
      </c>
      <c r="I419" s="21" t="str">
        <f t="shared" si="18"/>
        <v/>
      </c>
      <c r="J419" s="21" t="str">
        <f>IF($B419="","",MAX(0,$E419-MAX(0,SUMIFS(Тех_Движение!$G$2:$G$5111,Тех_Движение!$D$2:$D$5111,$C419,Тех_Движение!$B$2:$B$5111,"&lt;="&amp;Настройки!$B$6)-$F419)))</f>
        <v/>
      </c>
      <c r="K419" s="21" t="e">
        <f>IF(OR($B419="",K$3&lt;$D419+Настройки!$B$7),0,MAX(0,$E419-MAX(0,SUMIFS(Тех_Движение!$G$2:$G$5111,Тех_Движение!$D$2:$D$5111,$C419,Тех_Движение!$B$2:$B$5111,"&lt;="&amp;K$3)-$F419)))</f>
        <v>#VALUE!</v>
      </c>
      <c r="L419" s="21" t="e">
        <f>IF(OR($B419="",L$3&lt;$D419+Настройки!$B$7),0,MAX(0,$E419-MAX(0,SUMIFS(Тех_Движение!$G$2:$G$5111,Тех_Движение!$D$2:$D$5111,$C419,Тех_Движение!$B$2:$B$5111,"&lt;="&amp;L$3)-$F419)))</f>
        <v>#VALUE!</v>
      </c>
      <c r="M419" s="21" t="e">
        <f>IF(OR($B419="",M$3&lt;$D419+Настройки!$B$7),0,MAX(0,$E419-MAX(0,SUMIFS(Тех_Движение!$G$2:$G$5111,Тех_Движение!$D$2:$D$5111,$C419,Тех_Движение!$B$2:$B$5111,"&lt;="&amp;M$3)-$F419)))</f>
        <v>#VALUE!</v>
      </c>
      <c r="N419" s="21" t="e">
        <f>IF(OR($B419="",N$3&lt;$D419+Настройки!$B$7),0,MAX(0,$E419-MAX(0,SUMIFS(Тех_Движение!$G$2:$G$5111,Тех_Движение!$D$2:$D$5111,$C419,Тех_Движение!$B$2:$B$5111,"&lt;="&amp;N$3)-$F419)))</f>
        <v>#VALUE!</v>
      </c>
      <c r="O419" s="21" t="e">
        <f>IF(OR($B419="",O$3&lt;$D419+Настройки!$B$7),0,MAX(0,$E419-MAX(0,SUMIFS(Тех_Движение!$G$2:$G$5111,Тех_Движение!$D$2:$D$5111,$C419,Тех_Движение!$B$2:$B$5111,"&lt;="&amp;O$3)-$F419)))</f>
        <v>#VALUE!</v>
      </c>
      <c r="P419" s="21" t="e">
        <f>IF(OR($B419="",P$3&lt;$D419+Настройки!$B$7),0,MAX(0,$E419-MAX(0,SUMIFS(Тех_Движение!$G$2:$G$5111,Тех_Движение!$D$2:$D$5111,$C419,Тех_Движение!$B$2:$B$5111,"&lt;="&amp;P$3)-$F419)))</f>
        <v>#VALUE!</v>
      </c>
      <c r="Q419" s="21" t="e">
        <f>IF(OR($B419="",Q$3&lt;$D419+Настройки!$B$7),0,MAX(0,$E419-MAX(0,SUMIFS(Тех_Движение!$G$2:$G$5111,Тех_Движение!$D$2:$D$5111,$C419,Тех_Движение!$B$2:$B$5111,"&lt;="&amp;Q$3)-$F419)))</f>
        <v>#VALUE!</v>
      </c>
      <c r="R419" s="21" t="str">
        <f t="shared" si="19"/>
        <v/>
      </c>
      <c r="S419" s="23" t="str">
        <f>IF($B419="","",VLOOKUP($C419,Настройки!$A$11:$L$17,9,FALSE))</f>
        <v/>
      </c>
      <c r="T419" s="23" t="str">
        <f t="shared" si="20"/>
        <v/>
      </c>
    </row>
    <row r="420" spans="1:20" x14ac:dyDescent="0.3">
      <c r="A420" s="20">
        <f>Тех_Движение!$A$417</f>
        <v>416</v>
      </c>
      <c r="B420" s="20" t="str">
        <f>IF(Тех_Движение!$F$417&gt;0,Тех_Движение!$I$417,"")</f>
        <v/>
      </c>
      <c r="C420" s="20" t="str">
        <f>IF($B420="","",Тех_Движение!$D$417)</f>
        <v/>
      </c>
      <c r="D420" s="9" t="str">
        <f>IF($B420="","",Тех_Движение!$B$417)</f>
        <v/>
      </c>
      <c r="E420" s="21" t="str">
        <f>IF($B420="","",Тех_Движение!$F$417)</f>
        <v/>
      </c>
      <c r="F420" s="21" t="str">
        <f>IF($B420="","",SUMIFS($E$5:$E419,$C$5:$C419,$C420))</f>
        <v/>
      </c>
      <c r="G420" s="21" t="str">
        <f>IF($B420="","",MAX(0,$E420-MAX(0,SUMIFS(Тех_Движение!$G$2:$G$5111,Тех_Движение!$D$2:$D$5111,$C420,Тех_Движение!$B$2:$B$5111,"&lt;="&amp;Настройки!$B$5-1)-$F420)))</f>
        <v/>
      </c>
      <c r="H420" s="21" t="str">
        <f>IF($B420="","",IF(AND($D420&gt;=Настройки!$B$5,$D420&lt;=Настройки!$B$6),$E420,0))</f>
        <v/>
      </c>
      <c r="I420" s="21" t="str">
        <f t="shared" si="18"/>
        <v/>
      </c>
      <c r="J420" s="21" t="str">
        <f>IF($B420="","",MAX(0,$E420-MAX(0,SUMIFS(Тех_Движение!$G$2:$G$5111,Тех_Движение!$D$2:$D$5111,$C420,Тех_Движение!$B$2:$B$5111,"&lt;="&amp;Настройки!$B$6)-$F420)))</f>
        <v/>
      </c>
      <c r="K420" s="21" t="e">
        <f>IF(OR($B420="",K$3&lt;$D420+Настройки!$B$7),0,MAX(0,$E420-MAX(0,SUMIFS(Тех_Движение!$G$2:$G$5111,Тех_Движение!$D$2:$D$5111,$C420,Тех_Движение!$B$2:$B$5111,"&lt;="&amp;K$3)-$F420)))</f>
        <v>#VALUE!</v>
      </c>
      <c r="L420" s="21" t="e">
        <f>IF(OR($B420="",L$3&lt;$D420+Настройки!$B$7),0,MAX(0,$E420-MAX(0,SUMIFS(Тех_Движение!$G$2:$G$5111,Тех_Движение!$D$2:$D$5111,$C420,Тех_Движение!$B$2:$B$5111,"&lt;="&amp;L$3)-$F420)))</f>
        <v>#VALUE!</v>
      </c>
      <c r="M420" s="21" t="e">
        <f>IF(OR($B420="",M$3&lt;$D420+Настройки!$B$7),0,MAX(0,$E420-MAX(0,SUMIFS(Тех_Движение!$G$2:$G$5111,Тех_Движение!$D$2:$D$5111,$C420,Тех_Движение!$B$2:$B$5111,"&lt;="&amp;M$3)-$F420)))</f>
        <v>#VALUE!</v>
      </c>
      <c r="N420" s="21" t="e">
        <f>IF(OR($B420="",N$3&lt;$D420+Настройки!$B$7),0,MAX(0,$E420-MAX(0,SUMIFS(Тех_Движение!$G$2:$G$5111,Тех_Движение!$D$2:$D$5111,$C420,Тех_Движение!$B$2:$B$5111,"&lt;="&amp;N$3)-$F420)))</f>
        <v>#VALUE!</v>
      </c>
      <c r="O420" s="21" t="e">
        <f>IF(OR($B420="",O$3&lt;$D420+Настройки!$B$7),0,MAX(0,$E420-MAX(0,SUMIFS(Тех_Движение!$G$2:$G$5111,Тех_Движение!$D$2:$D$5111,$C420,Тех_Движение!$B$2:$B$5111,"&lt;="&amp;O$3)-$F420)))</f>
        <v>#VALUE!</v>
      </c>
      <c r="P420" s="21" t="e">
        <f>IF(OR($B420="",P$3&lt;$D420+Настройки!$B$7),0,MAX(0,$E420-MAX(0,SUMIFS(Тех_Движение!$G$2:$G$5111,Тех_Движение!$D$2:$D$5111,$C420,Тех_Движение!$B$2:$B$5111,"&lt;="&amp;P$3)-$F420)))</f>
        <v>#VALUE!</v>
      </c>
      <c r="Q420" s="21" t="e">
        <f>IF(OR($B420="",Q$3&lt;$D420+Настройки!$B$7),0,MAX(0,$E420-MAX(0,SUMIFS(Тех_Движение!$G$2:$G$5111,Тех_Движение!$D$2:$D$5111,$C420,Тех_Движение!$B$2:$B$5111,"&lt;="&amp;Q$3)-$F420)))</f>
        <v>#VALUE!</v>
      </c>
      <c r="R420" s="21" t="str">
        <f t="shared" si="19"/>
        <v/>
      </c>
      <c r="S420" s="23" t="str">
        <f>IF($B420="","",VLOOKUP($C420,Настройки!$A$11:$L$17,9,FALSE))</f>
        <v/>
      </c>
      <c r="T420" s="23" t="str">
        <f t="shared" si="20"/>
        <v/>
      </c>
    </row>
    <row r="421" spans="1:20" x14ac:dyDescent="0.3">
      <c r="A421" s="20">
        <f>Тех_Движение!$A$418</f>
        <v>417</v>
      </c>
      <c r="B421" s="20" t="str">
        <f>IF(Тех_Движение!$F$418&gt;0,Тех_Движение!$I$418,"")</f>
        <v/>
      </c>
      <c r="C421" s="20" t="str">
        <f>IF($B421="","",Тех_Движение!$D$418)</f>
        <v/>
      </c>
      <c r="D421" s="9" t="str">
        <f>IF($B421="","",Тех_Движение!$B$418)</f>
        <v/>
      </c>
      <c r="E421" s="21" t="str">
        <f>IF($B421="","",Тех_Движение!$F$418)</f>
        <v/>
      </c>
      <c r="F421" s="21" t="str">
        <f>IF($B421="","",SUMIFS($E$5:$E420,$C$5:$C420,$C421))</f>
        <v/>
      </c>
      <c r="G421" s="21" t="str">
        <f>IF($B421="","",MAX(0,$E421-MAX(0,SUMIFS(Тех_Движение!$G$2:$G$5111,Тех_Движение!$D$2:$D$5111,$C421,Тех_Движение!$B$2:$B$5111,"&lt;="&amp;Настройки!$B$5-1)-$F421)))</f>
        <v/>
      </c>
      <c r="H421" s="21" t="str">
        <f>IF($B421="","",IF(AND($D421&gt;=Настройки!$B$5,$D421&lt;=Настройки!$B$6),$E421,0))</f>
        <v/>
      </c>
      <c r="I421" s="21" t="str">
        <f t="shared" si="18"/>
        <v/>
      </c>
      <c r="J421" s="21" t="str">
        <f>IF($B421="","",MAX(0,$E421-MAX(0,SUMIFS(Тех_Движение!$G$2:$G$5111,Тех_Движение!$D$2:$D$5111,$C421,Тех_Движение!$B$2:$B$5111,"&lt;="&amp;Настройки!$B$6)-$F421)))</f>
        <v/>
      </c>
      <c r="K421" s="21" t="e">
        <f>IF(OR($B421="",K$3&lt;$D421+Настройки!$B$7),0,MAX(0,$E421-MAX(0,SUMIFS(Тех_Движение!$G$2:$G$5111,Тех_Движение!$D$2:$D$5111,$C421,Тех_Движение!$B$2:$B$5111,"&lt;="&amp;K$3)-$F421)))</f>
        <v>#VALUE!</v>
      </c>
      <c r="L421" s="21" t="e">
        <f>IF(OR($B421="",L$3&lt;$D421+Настройки!$B$7),0,MAX(0,$E421-MAX(0,SUMIFS(Тех_Движение!$G$2:$G$5111,Тех_Движение!$D$2:$D$5111,$C421,Тех_Движение!$B$2:$B$5111,"&lt;="&amp;L$3)-$F421)))</f>
        <v>#VALUE!</v>
      </c>
      <c r="M421" s="21" t="e">
        <f>IF(OR($B421="",M$3&lt;$D421+Настройки!$B$7),0,MAX(0,$E421-MAX(0,SUMIFS(Тех_Движение!$G$2:$G$5111,Тех_Движение!$D$2:$D$5111,$C421,Тех_Движение!$B$2:$B$5111,"&lt;="&amp;M$3)-$F421)))</f>
        <v>#VALUE!</v>
      </c>
      <c r="N421" s="21" t="e">
        <f>IF(OR($B421="",N$3&lt;$D421+Настройки!$B$7),0,MAX(0,$E421-MAX(0,SUMIFS(Тех_Движение!$G$2:$G$5111,Тех_Движение!$D$2:$D$5111,$C421,Тех_Движение!$B$2:$B$5111,"&lt;="&amp;N$3)-$F421)))</f>
        <v>#VALUE!</v>
      </c>
      <c r="O421" s="21" t="e">
        <f>IF(OR($B421="",O$3&lt;$D421+Настройки!$B$7),0,MAX(0,$E421-MAX(0,SUMIFS(Тех_Движение!$G$2:$G$5111,Тех_Движение!$D$2:$D$5111,$C421,Тех_Движение!$B$2:$B$5111,"&lt;="&amp;O$3)-$F421)))</f>
        <v>#VALUE!</v>
      </c>
      <c r="P421" s="21" t="e">
        <f>IF(OR($B421="",P$3&lt;$D421+Настройки!$B$7),0,MAX(0,$E421-MAX(0,SUMIFS(Тех_Движение!$G$2:$G$5111,Тех_Движение!$D$2:$D$5111,$C421,Тех_Движение!$B$2:$B$5111,"&lt;="&amp;P$3)-$F421)))</f>
        <v>#VALUE!</v>
      </c>
      <c r="Q421" s="21" t="e">
        <f>IF(OR($B421="",Q$3&lt;$D421+Настройки!$B$7),0,MAX(0,$E421-MAX(0,SUMIFS(Тех_Движение!$G$2:$G$5111,Тех_Движение!$D$2:$D$5111,$C421,Тех_Движение!$B$2:$B$5111,"&lt;="&amp;Q$3)-$F421)))</f>
        <v>#VALUE!</v>
      </c>
      <c r="R421" s="21" t="str">
        <f t="shared" si="19"/>
        <v/>
      </c>
      <c r="S421" s="23" t="str">
        <f>IF($B421="","",VLOOKUP($C421,Настройки!$A$11:$L$17,9,FALSE))</f>
        <v/>
      </c>
      <c r="T421" s="23" t="str">
        <f t="shared" si="20"/>
        <v/>
      </c>
    </row>
    <row r="422" spans="1:20" x14ac:dyDescent="0.3">
      <c r="A422" s="20">
        <f>Тех_Движение!$A$419</f>
        <v>418</v>
      </c>
      <c r="B422" s="20" t="str">
        <f>IF(Тех_Движение!$F$419&gt;0,Тех_Движение!$I$419,"")</f>
        <v/>
      </c>
      <c r="C422" s="20" t="str">
        <f>IF($B422="","",Тех_Движение!$D$419)</f>
        <v/>
      </c>
      <c r="D422" s="9" t="str">
        <f>IF($B422="","",Тех_Движение!$B$419)</f>
        <v/>
      </c>
      <c r="E422" s="21" t="str">
        <f>IF($B422="","",Тех_Движение!$F$419)</f>
        <v/>
      </c>
      <c r="F422" s="21" t="str">
        <f>IF($B422="","",SUMIFS($E$5:$E421,$C$5:$C421,$C422))</f>
        <v/>
      </c>
      <c r="G422" s="21" t="str">
        <f>IF($B422="","",MAX(0,$E422-MAX(0,SUMIFS(Тех_Движение!$G$2:$G$5111,Тех_Движение!$D$2:$D$5111,$C422,Тех_Движение!$B$2:$B$5111,"&lt;="&amp;Настройки!$B$5-1)-$F422)))</f>
        <v/>
      </c>
      <c r="H422" s="21" t="str">
        <f>IF($B422="","",IF(AND($D422&gt;=Настройки!$B$5,$D422&lt;=Настройки!$B$6),$E422,0))</f>
        <v/>
      </c>
      <c r="I422" s="21" t="str">
        <f t="shared" si="18"/>
        <v/>
      </c>
      <c r="J422" s="21" t="str">
        <f>IF($B422="","",MAX(0,$E422-MAX(0,SUMIFS(Тех_Движение!$G$2:$G$5111,Тех_Движение!$D$2:$D$5111,$C422,Тех_Движение!$B$2:$B$5111,"&lt;="&amp;Настройки!$B$6)-$F422)))</f>
        <v/>
      </c>
      <c r="K422" s="21" t="e">
        <f>IF(OR($B422="",K$3&lt;$D422+Настройки!$B$7),0,MAX(0,$E422-MAX(0,SUMIFS(Тех_Движение!$G$2:$G$5111,Тех_Движение!$D$2:$D$5111,$C422,Тех_Движение!$B$2:$B$5111,"&lt;="&amp;K$3)-$F422)))</f>
        <v>#VALUE!</v>
      </c>
      <c r="L422" s="21" t="e">
        <f>IF(OR($B422="",L$3&lt;$D422+Настройки!$B$7),0,MAX(0,$E422-MAX(0,SUMIFS(Тех_Движение!$G$2:$G$5111,Тех_Движение!$D$2:$D$5111,$C422,Тех_Движение!$B$2:$B$5111,"&lt;="&amp;L$3)-$F422)))</f>
        <v>#VALUE!</v>
      </c>
      <c r="M422" s="21" t="e">
        <f>IF(OR($B422="",M$3&lt;$D422+Настройки!$B$7),0,MAX(0,$E422-MAX(0,SUMIFS(Тех_Движение!$G$2:$G$5111,Тех_Движение!$D$2:$D$5111,$C422,Тех_Движение!$B$2:$B$5111,"&lt;="&amp;M$3)-$F422)))</f>
        <v>#VALUE!</v>
      </c>
      <c r="N422" s="21" t="e">
        <f>IF(OR($B422="",N$3&lt;$D422+Настройки!$B$7),0,MAX(0,$E422-MAX(0,SUMIFS(Тех_Движение!$G$2:$G$5111,Тех_Движение!$D$2:$D$5111,$C422,Тех_Движение!$B$2:$B$5111,"&lt;="&amp;N$3)-$F422)))</f>
        <v>#VALUE!</v>
      </c>
      <c r="O422" s="21" t="e">
        <f>IF(OR($B422="",O$3&lt;$D422+Настройки!$B$7),0,MAX(0,$E422-MAX(0,SUMIFS(Тех_Движение!$G$2:$G$5111,Тех_Движение!$D$2:$D$5111,$C422,Тех_Движение!$B$2:$B$5111,"&lt;="&amp;O$3)-$F422)))</f>
        <v>#VALUE!</v>
      </c>
      <c r="P422" s="21" t="e">
        <f>IF(OR($B422="",P$3&lt;$D422+Настройки!$B$7),0,MAX(0,$E422-MAX(0,SUMIFS(Тех_Движение!$G$2:$G$5111,Тех_Движение!$D$2:$D$5111,$C422,Тех_Движение!$B$2:$B$5111,"&lt;="&amp;P$3)-$F422)))</f>
        <v>#VALUE!</v>
      </c>
      <c r="Q422" s="21" t="e">
        <f>IF(OR($B422="",Q$3&lt;$D422+Настройки!$B$7),0,MAX(0,$E422-MAX(0,SUMIFS(Тех_Движение!$G$2:$G$5111,Тех_Движение!$D$2:$D$5111,$C422,Тех_Движение!$B$2:$B$5111,"&lt;="&amp;Q$3)-$F422)))</f>
        <v>#VALUE!</v>
      </c>
      <c r="R422" s="21" t="str">
        <f t="shared" si="19"/>
        <v/>
      </c>
      <c r="S422" s="23" t="str">
        <f>IF($B422="","",VLOOKUP($C422,Настройки!$A$11:$L$17,9,FALSE))</f>
        <v/>
      </c>
      <c r="T422" s="23" t="str">
        <f t="shared" si="20"/>
        <v/>
      </c>
    </row>
    <row r="423" spans="1:20" x14ac:dyDescent="0.3">
      <c r="A423" s="20">
        <f>Тех_Движение!$A$420</f>
        <v>419</v>
      </c>
      <c r="B423" s="20" t="str">
        <f>IF(Тех_Движение!$F$420&gt;0,Тех_Движение!$I$420,"")</f>
        <v/>
      </c>
      <c r="C423" s="20" t="str">
        <f>IF($B423="","",Тех_Движение!$D$420)</f>
        <v/>
      </c>
      <c r="D423" s="9" t="str">
        <f>IF($B423="","",Тех_Движение!$B$420)</f>
        <v/>
      </c>
      <c r="E423" s="21" t="str">
        <f>IF($B423="","",Тех_Движение!$F$420)</f>
        <v/>
      </c>
      <c r="F423" s="21" t="str">
        <f>IF($B423="","",SUMIFS($E$5:$E422,$C$5:$C422,$C423))</f>
        <v/>
      </c>
      <c r="G423" s="21" t="str">
        <f>IF($B423="","",MAX(0,$E423-MAX(0,SUMIFS(Тех_Движение!$G$2:$G$5111,Тех_Движение!$D$2:$D$5111,$C423,Тех_Движение!$B$2:$B$5111,"&lt;="&amp;Настройки!$B$5-1)-$F423)))</f>
        <v/>
      </c>
      <c r="H423" s="21" t="str">
        <f>IF($B423="","",IF(AND($D423&gt;=Настройки!$B$5,$D423&lt;=Настройки!$B$6),$E423,0))</f>
        <v/>
      </c>
      <c r="I423" s="21" t="str">
        <f t="shared" si="18"/>
        <v/>
      </c>
      <c r="J423" s="21" t="str">
        <f>IF($B423="","",MAX(0,$E423-MAX(0,SUMIFS(Тех_Движение!$G$2:$G$5111,Тех_Движение!$D$2:$D$5111,$C423,Тех_Движение!$B$2:$B$5111,"&lt;="&amp;Настройки!$B$6)-$F423)))</f>
        <v/>
      </c>
      <c r="K423" s="21" t="e">
        <f>IF(OR($B423="",K$3&lt;$D423+Настройки!$B$7),0,MAX(0,$E423-MAX(0,SUMIFS(Тех_Движение!$G$2:$G$5111,Тех_Движение!$D$2:$D$5111,$C423,Тех_Движение!$B$2:$B$5111,"&lt;="&amp;K$3)-$F423)))</f>
        <v>#VALUE!</v>
      </c>
      <c r="L423" s="21" t="e">
        <f>IF(OR($B423="",L$3&lt;$D423+Настройки!$B$7),0,MAX(0,$E423-MAX(0,SUMIFS(Тех_Движение!$G$2:$G$5111,Тех_Движение!$D$2:$D$5111,$C423,Тех_Движение!$B$2:$B$5111,"&lt;="&amp;L$3)-$F423)))</f>
        <v>#VALUE!</v>
      </c>
      <c r="M423" s="21" t="e">
        <f>IF(OR($B423="",M$3&lt;$D423+Настройки!$B$7),0,MAX(0,$E423-MAX(0,SUMIFS(Тех_Движение!$G$2:$G$5111,Тех_Движение!$D$2:$D$5111,$C423,Тех_Движение!$B$2:$B$5111,"&lt;="&amp;M$3)-$F423)))</f>
        <v>#VALUE!</v>
      </c>
      <c r="N423" s="21" t="e">
        <f>IF(OR($B423="",N$3&lt;$D423+Настройки!$B$7),0,MAX(0,$E423-MAX(0,SUMIFS(Тех_Движение!$G$2:$G$5111,Тех_Движение!$D$2:$D$5111,$C423,Тех_Движение!$B$2:$B$5111,"&lt;="&amp;N$3)-$F423)))</f>
        <v>#VALUE!</v>
      </c>
      <c r="O423" s="21" t="e">
        <f>IF(OR($B423="",O$3&lt;$D423+Настройки!$B$7),0,MAX(0,$E423-MAX(0,SUMIFS(Тех_Движение!$G$2:$G$5111,Тех_Движение!$D$2:$D$5111,$C423,Тех_Движение!$B$2:$B$5111,"&lt;="&amp;O$3)-$F423)))</f>
        <v>#VALUE!</v>
      </c>
      <c r="P423" s="21" t="e">
        <f>IF(OR($B423="",P$3&lt;$D423+Настройки!$B$7),0,MAX(0,$E423-MAX(0,SUMIFS(Тех_Движение!$G$2:$G$5111,Тех_Движение!$D$2:$D$5111,$C423,Тех_Движение!$B$2:$B$5111,"&lt;="&amp;P$3)-$F423)))</f>
        <v>#VALUE!</v>
      </c>
      <c r="Q423" s="21" t="e">
        <f>IF(OR($B423="",Q$3&lt;$D423+Настройки!$B$7),0,MAX(0,$E423-MAX(0,SUMIFS(Тех_Движение!$G$2:$G$5111,Тех_Движение!$D$2:$D$5111,$C423,Тех_Движение!$B$2:$B$5111,"&lt;="&amp;Q$3)-$F423)))</f>
        <v>#VALUE!</v>
      </c>
      <c r="R423" s="21" t="str">
        <f t="shared" si="19"/>
        <v/>
      </c>
      <c r="S423" s="23" t="str">
        <f>IF($B423="","",VLOOKUP($C423,Настройки!$A$11:$L$17,9,FALSE))</f>
        <v/>
      </c>
      <c r="T423" s="23" t="str">
        <f t="shared" si="20"/>
        <v/>
      </c>
    </row>
    <row r="424" spans="1:20" x14ac:dyDescent="0.3">
      <c r="A424" s="20">
        <f>Тех_Движение!$A$421</f>
        <v>420</v>
      </c>
      <c r="B424" s="20" t="str">
        <f>IF(Тех_Движение!$F$421&gt;0,Тех_Движение!$I$421,"")</f>
        <v/>
      </c>
      <c r="C424" s="20" t="str">
        <f>IF($B424="","",Тех_Движение!$D$421)</f>
        <v/>
      </c>
      <c r="D424" s="9" t="str">
        <f>IF($B424="","",Тех_Движение!$B$421)</f>
        <v/>
      </c>
      <c r="E424" s="21" t="str">
        <f>IF($B424="","",Тех_Движение!$F$421)</f>
        <v/>
      </c>
      <c r="F424" s="21" t="str">
        <f>IF($B424="","",SUMIFS($E$5:$E423,$C$5:$C423,$C424))</f>
        <v/>
      </c>
      <c r="G424" s="21" t="str">
        <f>IF($B424="","",MAX(0,$E424-MAX(0,SUMIFS(Тех_Движение!$G$2:$G$5111,Тех_Движение!$D$2:$D$5111,$C424,Тех_Движение!$B$2:$B$5111,"&lt;="&amp;Настройки!$B$5-1)-$F424)))</f>
        <v/>
      </c>
      <c r="H424" s="21" t="str">
        <f>IF($B424="","",IF(AND($D424&gt;=Настройки!$B$5,$D424&lt;=Настройки!$B$6),$E424,0))</f>
        <v/>
      </c>
      <c r="I424" s="21" t="str">
        <f t="shared" si="18"/>
        <v/>
      </c>
      <c r="J424" s="21" t="str">
        <f>IF($B424="","",MAX(0,$E424-MAX(0,SUMIFS(Тех_Движение!$G$2:$G$5111,Тех_Движение!$D$2:$D$5111,$C424,Тех_Движение!$B$2:$B$5111,"&lt;="&amp;Настройки!$B$6)-$F424)))</f>
        <v/>
      </c>
      <c r="K424" s="21" t="e">
        <f>IF(OR($B424="",K$3&lt;$D424+Настройки!$B$7),0,MAX(0,$E424-MAX(0,SUMIFS(Тех_Движение!$G$2:$G$5111,Тех_Движение!$D$2:$D$5111,$C424,Тех_Движение!$B$2:$B$5111,"&lt;="&amp;K$3)-$F424)))</f>
        <v>#VALUE!</v>
      </c>
      <c r="L424" s="21" t="e">
        <f>IF(OR($B424="",L$3&lt;$D424+Настройки!$B$7),0,MAX(0,$E424-MAX(0,SUMIFS(Тех_Движение!$G$2:$G$5111,Тех_Движение!$D$2:$D$5111,$C424,Тех_Движение!$B$2:$B$5111,"&lt;="&amp;L$3)-$F424)))</f>
        <v>#VALUE!</v>
      </c>
      <c r="M424" s="21" t="e">
        <f>IF(OR($B424="",M$3&lt;$D424+Настройки!$B$7),0,MAX(0,$E424-MAX(0,SUMIFS(Тех_Движение!$G$2:$G$5111,Тех_Движение!$D$2:$D$5111,$C424,Тех_Движение!$B$2:$B$5111,"&lt;="&amp;M$3)-$F424)))</f>
        <v>#VALUE!</v>
      </c>
      <c r="N424" s="21" t="e">
        <f>IF(OR($B424="",N$3&lt;$D424+Настройки!$B$7),0,MAX(0,$E424-MAX(0,SUMIFS(Тех_Движение!$G$2:$G$5111,Тех_Движение!$D$2:$D$5111,$C424,Тех_Движение!$B$2:$B$5111,"&lt;="&amp;N$3)-$F424)))</f>
        <v>#VALUE!</v>
      </c>
      <c r="O424" s="21" t="e">
        <f>IF(OR($B424="",O$3&lt;$D424+Настройки!$B$7),0,MAX(0,$E424-MAX(0,SUMIFS(Тех_Движение!$G$2:$G$5111,Тех_Движение!$D$2:$D$5111,$C424,Тех_Движение!$B$2:$B$5111,"&lt;="&amp;O$3)-$F424)))</f>
        <v>#VALUE!</v>
      </c>
      <c r="P424" s="21" t="e">
        <f>IF(OR($B424="",P$3&lt;$D424+Настройки!$B$7),0,MAX(0,$E424-MAX(0,SUMIFS(Тех_Движение!$G$2:$G$5111,Тех_Движение!$D$2:$D$5111,$C424,Тех_Движение!$B$2:$B$5111,"&lt;="&amp;P$3)-$F424)))</f>
        <v>#VALUE!</v>
      </c>
      <c r="Q424" s="21" t="e">
        <f>IF(OR($B424="",Q$3&lt;$D424+Настройки!$B$7),0,MAX(0,$E424-MAX(0,SUMIFS(Тех_Движение!$G$2:$G$5111,Тех_Движение!$D$2:$D$5111,$C424,Тех_Движение!$B$2:$B$5111,"&lt;="&amp;Q$3)-$F424)))</f>
        <v>#VALUE!</v>
      </c>
      <c r="R424" s="21" t="str">
        <f t="shared" si="19"/>
        <v/>
      </c>
      <c r="S424" s="23" t="str">
        <f>IF($B424="","",VLOOKUP($C424,Настройки!$A$11:$L$17,9,FALSE))</f>
        <v/>
      </c>
      <c r="T424" s="23" t="str">
        <f t="shared" si="20"/>
        <v/>
      </c>
    </row>
    <row r="425" spans="1:20" x14ac:dyDescent="0.3">
      <c r="A425" s="20">
        <f>Тех_Движение!$A$422</f>
        <v>421</v>
      </c>
      <c r="B425" s="20" t="str">
        <f>IF(Тех_Движение!$F$422&gt;0,Тех_Движение!$I$422,"")</f>
        <v/>
      </c>
      <c r="C425" s="20" t="str">
        <f>IF($B425="","",Тех_Движение!$D$422)</f>
        <v/>
      </c>
      <c r="D425" s="9" t="str">
        <f>IF($B425="","",Тех_Движение!$B$422)</f>
        <v/>
      </c>
      <c r="E425" s="21" t="str">
        <f>IF($B425="","",Тех_Движение!$F$422)</f>
        <v/>
      </c>
      <c r="F425" s="21" t="str">
        <f>IF($B425="","",SUMIFS($E$5:$E424,$C$5:$C424,$C425))</f>
        <v/>
      </c>
      <c r="G425" s="21" t="str">
        <f>IF($B425="","",MAX(0,$E425-MAX(0,SUMIFS(Тех_Движение!$G$2:$G$5111,Тех_Движение!$D$2:$D$5111,$C425,Тех_Движение!$B$2:$B$5111,"&lt;="&amp;Настройки!$B$5-1)-$F425)))</f>
        <v/>
      </c>
      <c r="H425" s="21" t="str">
        <f>IF($B425="","",IF(AND($D425&gt;=Настройки!$B$5,$D425&lt;=Настройки!$B$6),$E425,0))</f>
        <v/>
      </c>
      <c r="I425" s="21" t="str">
        <f t="shared" si="18"/>
        <v/>
      </c>
      <c r="J425" s="21" t="str">
        <f>IF($B425="","",MAX(0,$E425-MAX(0,SUMIFS(Тех_Движение!$G$2:$G$5111,Тех_Движение!$D$2:$D$5111,$C425,Тех_Движение!$B$2:$B$5111,"&lt;="&amp;Настройки!$B$6)-$F425)))</f>
        <v/>
      </c>
      <c r="K425" s="21" t="e">
        <f>IF(OR($B425="",K$3&lt;$D425+Настройки!$B$7),0,MAX(0,$E425-MAX(0,SUMIFS(Тех_Движение!$G$2:$G$5111,Тех_Движение!$D$2:$D$5111,$C425,Тех_Движение!$B$2:$B$5111,"&lt;="&amp;K$3)-$F425)))</f>
        <v>#VALUE!</v>
      </c>
      <c r="L425" s="21" t="e">
        <f>IF(OR($B425="",L$3&lt;$D425+Настройки!$B$7),0,MAX(0,$E425-MAX(0,SUMIFS(Тех_Движение!$G$2:$G$5111,Тех_Движение!$D$2:$D$5111,$C425,Тех_Движение!$B$2:$B$5111,"&lt;="&amp;L$3)-$F425)))</f>
        <v>#VALUE!</v>
      </c>
      <c r="M425" s="21" t="e">
        <f>IF(OR($B425="",M$3&lt;$D425+Настройки!$B$7),0,MAX(0,$E425-MAX(0,SUMIFS(Тех_Движение!$G$2:$G$5111,Тех_Движение!$D$2:$D$5111,$C425,Тех_Движение!$B$2:$B$5111,"&lt;="&amp;M$3)-$F425)))</f>
        <v>#VALUE!</v>
      </c>
      <c r="N425" s="21" t="e">
        <f>IF(OR($B425="",N$3&lt;$D425+Настройки!$B$7),0,MAX(0,$E425-MAX(0,SUMIFS(Тех_Движение!$G$2:$G$5111,Тех_Движение!$D$2:$D$5111,$C425,Тех_Движение!$B$2:$B$5111,"&lt;="&amp;N$3)-$F425)))</f>
        <v>#VALUE!</v>
      </c>
      <c r="O425" s="21" t="e">
        <f>IF(OR($B425="",O$3&lt;$D425+Настройки!$B$7),0,MAX(0,$E425-MAX(0,SUMIFS(Тех_Движение!$G$2:$G$5111,Тех_Движение!$D$2:$D$5111,$C425,Тех_Движение!$B$2:$B$5111,"&lt;="&amp;O$3)-$F425)))</f>
        <v>#VALUE!</v>
      </c>
      <c r="P425" s="21" t="e">
        <f>IF(OR($B425="",P$3&lt;$D425+Настройки!$B$7),0,MAX(0,$E425-MAX(0,SUMIFS(Тех_Движение!$G$2:$G$5111,Тех_Движение!$D$2:$D$5111,$C425,Тех_Движение!$B$2:$B$5111,"&lt;="&amp;P$3)-$F425)))</f>
        <v>#VALUE!</v>
      </c>
      <c r="Q425" s="21" t="e">
        <f>IF(OR($B425="",Q$3&lt;$D425+Настройки!$B$7),0,MAX(0,$E425-MAX(0,SUMIFS(Тех_Движение!$G$2:$G$5111,Тех_Движение!$D$2:$D$5111,$C425,Тех_Движение!$B$2:$B$5111,"&lt;="&amp;Q$3)-$F425)))</f>
        <v>#VALUE!</v>
      </c>
      <c r="R425" s="21" t="str">
        <f t="shared" si="19"/>
        <v/>
      </c>
      <c r="S425" s="23" t="str">
        <f>IF($B425="","",VLOOKUP($C425,Настройки!$A$11:$L$17,9,FALSE))</f>
        <v/>
      </c>
      <c r="T425" s="23" t="str">
        <f t="shared" si="20"/>
        <v/>
      </c>
    </row>
    <row r="426" spans="1:20" x14ac:dyDescent="0.3">
      <c r="A426" s="20">
        <f>Тех_Движение!$A$423</f>
        <v>422</v>
      </c>
      <c r="B426" s="20" t="str">
        <f>IF(Тех_Движение!$F$423&gt;0,Тех_Движение!$I$423,"")</f>
        <v/>
      </c>
      <c r="C426" s="20" t="str">
        <f>IF($B426="","",Тех_Движение!$D$423)</f>
        <v/>
      </c>
      <c r="D426" s="9" t="str">
        <f>IF($B426="","",Тех_Движение!$B$423)</f>
        <v/>
      </c>
      <c r="E426" s="21" t="str">
        <f>IF($B426="","",Тех_Движение!$F$423)</f>
        <v/>
      </c>
      <c r="F426" s="21" t="str">
        <f>IF($B426="","",SUMIFS($E$5:$E425,$C$5:$C425,$C426))</f>
        <v/>
      </c>
      <c r="G426" s="21" t="str">
        <f>IF($B426="","",MAX(0,$E426-MAX(0,SUMIFS(Тех_Движение!$G$2:$G$5111,Тех_Движение!$D$2:$D$5111,$C426,Тех_Движение!$B$2:$B$5111,"&lt;="&amp;Настройки!$B$5-1)-$F426)))</f>
        <v/>
      </c>
      <c r="H426" s="21" t="str">
        <f>IF($B426="","",IF(AND($D426&gt;=Настройки!$B$5,$D426&lt;=Настройки!$B$6),$E426,0))</f>
        <v/>
      </c>
      <c r="I426" s="21" t="str">
        <f t="shared" si="18"/>
        <v/>
      </c>
      <c r="J426" s="21" t="str">
        <f>IF($B426="","",MAX(0,$E426-MAX(0,SUMIFS(Тех_Движение!$G$2:$G$5111,Тех_Движение!$D$2:$D$5111,$C426,Тех_Движение!$B$2:$B$5111,"&lt;="&amp;Настройки!$B$6)-$F426)))</f>
        <v/>
      </c>
      <c r="K426" s="21" t="e">
        <f>IF(OR($B426="",K$3&lt;$D426+Настройки!$B$7),0,MAX(0,$E426-MAX(0,SUMIFS(Тех_Движение!$G$2:$G$5111,Тех_Движение!$D$2:$D$5111,$C426,Тех_Движение!$B$2:$B$5111,"&lt;="&amp;K$3)-$F426)))</f>
        <v>#VALUE!</v>
      </c>
      <c r="L426" s="21" t="e">
        <f>IF(OR($B426="",L$3&lt;$D426+Настройки!$B$7),0,MAX(0,$E426-MAX(0,SUMIFS(Тех_Движение!$G$2:$G$5111,Тех_Движение!$D$2:$D$5111,$C426,Тех_Движение!$B$2:$B$5111,"&lt;="&amp;L$3)-$F426)))</f>
        <v>#VALUE!</v>
      </c>
      <c r="M426" s="21" t="e">
        <f>IF(OR($B426="",M$3&lt;$D426+Настройки!$B$7),0,MAX(0,$E426-MAX(0,SUMIFS(Тех_Движение!$G$2:$G$5111,Тех_Движение!$D$2:$D$5111,$C426,Тех_Движение!$B$2:$B$5111,"&lt;="&amp;M$3)-$F426)))</f>
        <v>#VALUE!</v>
      </c>
      <c r="N426" s="21" t="e">
        <f>IF(OR($B426="",N$3&lt;$D426+Настройки!$B$7),0,MAX(0,$E426-MAX(0,SUMIFS(Тех_Движение!$G$2:$G$5111,Тех_Движение!$D$2:$D$5111,$C426,Тех_Движение!$B$2:$B$5111,"&lt;="&amp;N$3)-$F426)))</f>
        <v>#VALUE!</v>
      </c>
      <c r="O426" s="21" t="e">
        <f>IF(OR($B426="",O$3&lt;$D426+Настройки!$B$7),0,MAX(0,$E426-MAX(0,SUMIFS(Тех_Движение!$G$2:$G$5111,Тех_Движение!$D$2:$D$5111,$C426,Тех_Движение!$B$2:$B$5111,"&lt;="&amp;O$3)-$F426)))</f>
        <v>#VALUE!</v>
      </c>
      <c r="P426" s="21" t="e">
        <f>IF(OR($B426="",P$3&lt;$D426+Настройки!$B$7),0,MAX(0,$E426-MAX(0,SUMIFS(Тех_Движение!$G$2:$G$5111,Тех_Движение!$D$2:$D$5111,$C426,Тех_Движение!$B$2:$B$5111,"&lt;="&amp;P$3)-$F426)))</f>
        <v>#VALUE!</v>
      </c>
      <c r="Q426" s="21" t="e">
        <f>IF(OR($B426="",Q$3&lt;$D426+Настройки!$B$7),0,MAX(0,$E426-MAX(0,SUMIFS(Тех_Движение!$G$2:$G$5111,Тех_Движение!$D$2:$D$5111,$C426,Тех_Движение!$B$2:$B$5111,"&lt;="&amp;Q$3)-$F426)))</f>
        <v>#VALUE!</v>
      </c>
      <c r="R426" s="21" t="str">
        <f t="shared" si="19"/>
        <v/>
      </c>
      <c r="S426" s="23" t="str">
        <f>IF($B426="","",VLOOKUP($C426,Настройки!$A$11:$L$17,9,FALSE))</f>
        <v/>
      </c>
      <c r="T426" s="23" t="str">
        <f t="shared" si="20"/>
        <v/>
      </c>
    </row>
    <row r="427" spans="1:20" x14ac:dyDescent="0.3">
      <c r="A427" s="20">
        <f>Тех_Движение!$A$424</f>
        <v>423</v>
      </c>
      <c r="B427" s="20" t="str">
        <f>IF(Тех_Движение!$F$424&gt;0,Тех_Движение!$I$424,"")</f>
        <v/>
      </c>
      <c r="C427" s="20" t="str">
        <f>IF($B427="","",Тех_Движение!$D$424)</f>
        <v/>
      </c>
      <c r="D427" s="9" t="str">
        <f>IF($B427="","",Тех_Движение!$B$424)</f>
        <v/>
      </c>
      <c r="E427" s="21" t="str">
        <f>IF($B427="","",Тех_Движение!$F$424)</f>
        <v/>
      </c>
      <c r="F427" s="21" t="str">
        <f>IF($B427="","",SUMIFS($E$5:$E426,$C$5:$C426,$C427))</f>
        <v/>
      </c>
      <c r="G427" s="21" t="str">
        <f>IF($B427="","",MAX(0,$E427-MAX(0,SUMIFS(Тех_Движение!$G$2:$G$5111,Тех_Движение!$D$2:$D$5111,$C427,Тех_Движение!$B$2:$B$5111,"&lt;="&amp;Настройки!$B$5-1)-$F427)))</f>
        <v/>
      </c>
      <c r="H427" s="21" t="str">
        <f>IF($B427="","",IF(AND($D427&gt;=Настройки!$B$5,$D427&lt;=Настройки!$B$6),$E427,0))</f>
        <v/>
      </c>
      <c r="I427" s="21" t="str">
        <f t="shared" si="18"/>
        <v/>
      </c>
      <c r="J427" s="21" t="str">
        <f>IF($B427="","",MAX(0,$E427-MAX(0,SUMIFS(Тех_Движение!$G$2:$G$5111,Тех_Движение!$D$2:$D$5111,$C427,Тех_Движение!$B$2:$B$5111,"&lt;="&amp;Настройки!$B$6)-$F427)))</f>
        <v/>
      </c>
      <c r="K427" s="21" t="e">
        <f>IF(OR($B427="",K$3&lt;$D427+Настройки!$B$7),0,MAX(0,$E427-MAX(0,SUMIFS(Тех_Движение!$G$2:$G$5111,Тех_Движение!$D$2:$D$5111,$C427,Тех_Движение!$B$2:$B$5111,"&lt;="&amp;K$3)-$F427)))</f>
        <v>#VALUE!</v>
      </c>
      <c r="L427" s="21" t="e">
        <f>IF(OR($B427="",L$3&lt;$D427+Настройки!$B$7),0,MAX(0,$E427-MAX(0,SUMIFS(Тех_Движение!$G$2:$G$5111,Тех_Движение!$D$2:$D$5111,$C427,Тех_Движение!$B$2:$B$5111,"&lt;="&amp;L$3)-$F427)))</f>
        <v>#VALUE!</v>
      </c>
      <c r="M427" s="21" t="e">
        <f>IF(OR($B427="",M$3&lt;$D427+Настройки!$B$7),0,MAX(0,$E427-MAX(0,SUMIFS(Тех_Движение!$G$2:$G$5111,Тех_Движение!$D$2:$D$5111,$C427,Тех_Движение!$B$2:$B$5111,"&lt;="&amp;M$3)-$F427)))</f>
        <v>#VALUE!</v>
      </c>
      <c r="N427" s="21" t="e">
        <f>IF(OR($B427="",N$3&lt;$D427+Настройки!$B$7),0,MAX(0,$E427-MAX(0,SUMIFS(Тех_Движение!$G$2:$G$5111,Тех_Движение!$D$2:$D$5111,$C427,Тех_Движение!$B$2:$B$5111,"&lt;="&amp;N$3)-$F427)))</f>
        <v>#VALUE!</v>
      </c>
      <c r="O427" s="21" t="e">
        <f>IF(OR($B427="",O$3&lt;$D427+Настройки!$B$7),0,MAX(0,$E427-MAX(0,SUMIFS(Тех_Движение!$G$2:$G$5111,Тех_Движение!$D$2:$D$5111,$C427,Тех_Движение!$B$2:$B$5111,"&lt;="&amp;O$3)-$F427)))</f>
        <v>#VALUE!</v>
      </c>
      <c r="P427" s="21" t="e">
        <f>IF(OR($B427="",P$3&lt;$D427+Настройки!$B$7),0,MAX(0,$E427-MAX(0,SUMIFS(Тех_Движение!$G$2:$G$5111,Тех_Движение!$D$2:$D$5111,$C427,Тех_Движение!$B$2:$B$5111,"&lt;="&amp;P$3)-$F427)))</f>
        <v>#VALUE!</v>
      </c>
      <c r="Q427" s="21" t="e">
        <f>IF(OR($B427="",Q$3&lt;$D427+Настройки!$B$7),0,MAX(0,$E427-MAX(0,SUMIFS(Тех_Движение!$G$2:$G$5111,Тех_Движение!$D$2:$D$5111,$C427,Тех_Движение!$B$2:$B$5111,"&lt;="&amp;Q$3)-$F427)))</f>
        <v>#VALUE!</v>
      </c>
      <c r="R427" s="21" t="str">
        <f t="shared" si="19"/>
        <v/>
      </c>
      <c r="S427" s="23" t="str">
        <f>IF($B427="","",VLOOKUP($C427,Настройки!$A$11:$L$17,9,FALSE))</f>
        <v/>
      </c>
      <c r="T427" s="23" t="str">
        <f t="shared" si="20"/>
        <v/>
      </c>
    </row>
    <row r="428" spans="1:20" x14ac:dyDescent="0.3">
      <c r="A428" s="20">
        <f>Тех_Движение!$A$425</f>
        <v>424</v>
      </c>
      <c r="B428" s="20" t="str">
        <f>IF(Тех_Движение!$F$425&gt;0,Тех_Движение!$I$425,"")</f>
        <v/>
      </c>
      <c r="C428" s="20" t="str">
        <f>IF($B428="","",Тех_Движение!$D$425)</f>
        <v/>
      </c>
      <c r="D428" s="9" t="str">
        <f>IF($B428="","",Тех_Движение!$B$425)</f>
        <v/>
      </c>
      <c r="E428" s="21" t="str">
        <f>IF($B428="","",Тех_Движение!$F$425)</f>
        <v/>
      </c>
      <c r="F428" s="21" t="str">
        <f>IF($B428="","",SUMIFS($E$5:$E427,$C$5:$C427,$C428))</f>
        <v/>
      </c>
      <c r="G428" s="21" t="str">
        <f>IF($B428="","",MAX(0,$E428-MAX(0,SUMIFS(Тех_Движение!$G$2:$G$5111,Тех_Движение!$D$2:$D$5111,$C428,Тех_Движение!$B$2:$B$5111,"&lt;="&amp;Настройки!$B$5-1)-$F428)))</f>
        <v/>
      </c>
      <c r="H428" s="21" t="str">
        <f>IF($B428="","",IF(AND($D428&gt;=Настройки!$B$5,$D428&lt;=Настройки!$B$6),$E428,0))</f>
        <v/>
      </c>
      <c r="I428" s="21" t="str">
        <f t="shared" si="18"/>
        <v/>
      </c>
      <c r="J428" s="21" t="str">
        <f>IF($B428="","",MAX(0,$E428-MAX(0,SUMIFS(Тех_Движение!$G$2:$G$5111,Тех_Движение!$D$2:$D$5111,$C428,Тех_Движение!$B$2:$B$5111,"&lt;="&amp;Настройки!$B$6)-$F428)))</f>
        <v/>
      </c>
      <c r="K428" s="21" t="e">
        <f>IF(OR($B428="",K$3&lt;$D428+Настройки!$B$7),0,MAX(0,$E428-MAX(0,SUMIFS(Тех_Движение!$G$2:$G$5111,Тех_Движение!$D$2:$D$5111,$C428,Тех_Движение!$B$2:$B$5111,"&lt;="&amp;K$3)-$F428)))</f>
        <v>#VALUE!</v>
      </c>
      <c r="L428" s="21" t="e">
        <f>IF(OR($B428="",L$3&lt;$D428+Настройки!$B$7),0,MAX(0,$E428-MAX(0,SUMIFS(Тех_Движение!$G$2:$G$5111,Тех_Движение!$D$2:$D$5111,$C428,Тех_Движение!$B$2:$B$5111,"&lt;="&amp;L$3)-$F428)))</f>
        <v>#VALUE!</v>
      </c>
      <c r="M428" s="21" t="e">
        <f>IF(OR($B428="",M$3&lt;$D428+Настройки!$B$7),0,MAX(0,$E428-MAX(0,SUMIFS(Тех_Движение!$G$2:$G$5111,Тех_Движение!$D$2:$D$5111,$C428,Тех_Движение!$B$2:$B$5111,"&lt;="&amp;M$3)-$F428)))</f>
        <v>#VALUE!</v>
      </c>
      <c r="N428" s="21" t="e">
        <f>IF(OR($B428="",N$3&lt;$D428+Настройки!$B$7),0,MAX(0,$E428-MAX(0,SUMIFS(Тех_Движение!$G$2:$G$5111,Тех_Движение!$D$2:$D$5111,$C428,Тех_Движение!$B$2:$B$5111,"&lt;="&amp;N$3)-$F428)))</f>
        <v>#VALUE!</v>
      </c>
      <c r="O428" s="21" t="e">
        <f>IF(OR($B428="",O$3&lt;$D428+Настройки!$B$7),0,MAX(0,$E428-MAX(0,SUMIFS(Тех_Движение!$G$2:$G$5111,Тех_Движение!$D$2:$D$5111,$C428,Тех_Движение!$B$2:$B$5111,"&lt;="&amp;O$3)-$F428)))</f>
        <v>#VALUE!</v>
      </c>
      <c r="P428" s="21" t="e">
        <f>IF(OR($B428="",P$3&lt;$D428+Настройки!$B$7),0,MAX(0,$E428-MAX(0,SUMIFS(Тех_Движение!$G$2:$G$5111,Тех_Движение!$D$2:$D$5111,$C428,Тех_Движение!$B$2:$B$5111,"&lt;="&amp;P$3)-$F428)))</f>
        <v>#VALUE!</v>
      </c>
      <c r="Q428" s="21" t="e">
        <f>IF(OR($B428="",Q$3&lt;$D428+Настройки!$B$7),0,MAX(0,$E428-MAX(0,SUMIFS(Тех_Движение!$G$2:$G$5111,Тех_Движение!$D$2:$D$5111,$C428,Тех_Движение!$B$2:$B$5111,"&lt;="&amp;Q$3)-$F428)))</f>
        <v>#VALUE!</v>
      </c>
      <c r="R428" s="21" t="str">
        <f t="shared" si="19"/>
        <v/>
      </c>
      <c r="S428" s="23" t="str">
        <f>IF($B428="","",VLOOKUP($C428,Настройки!$A$11:$L$17,9,FALSE))</f>
        <v/>
      </c>
      <c r="T428" s="23" t="str">
        <f t="shared" si="20"/>
        <v/>
      </c>
    </row>
    <row r="429" spans="1:20" x14ac:dyDescent="0.3">
      <c r="A429" s="20">
        <f>Тех_Движение!$A$426</f>
        <v>425</v>
      </c>
      <c r="B429" s="20" t="str">
        <f>IF(Тех_Движение!$F$426&gt;0,Тех_Движение!$I$426,"")</f>
        <v/>
      </c>
      <c r="C429" s="20" t="str">
        <f>IF($B429="","",Тех_Движение!$D$426)</f>
        <v/>
      </c>
      <c r="D429" s="9" t="str">
        <f>IF($B429="","",Тех_Движение!$B$426)</f>
        <v/>
      </c>
      <c r="E429" s="21" t="str">
        <f>IF($B429="","",Тех_Движение!$F$426)</f>
        <v/>
      </c>
      <c r="F429" s="21" t="str">
        <f>IF($B429="","",SUMIFS($E$5:$E428,$C$5:$C428,$C429))</f>
        <v/>
      </c>
      <c r="G429" s="21" t="str">
        <f>IF($B429="","",MAX(0,$E429-MAX(0,SUMIFS(Тех_Движение!$G$2:$G$5111,Тех_Движение!$D$2:$D$5111,$C429,Тех_Движение!$B$2:$B$5111,"&lt;="&amp;Настройки!$B$5-1)-$F429)))</f>
        <v/>
      </c>
      <c r="H429" s="21" t="str">
        <f>IF($B429="","",IF(AND($D429&gt;=Настройки!$B$5,$D429&lt;=Настройки!$B$6),$E429,0))</f>
        <v/>
      </c>
      <c r="I429" s="21" t="str">
        <f t="shared" si="18"/>
        <v/>
      </c>
      <c r="J429" s="21" t="str">
        <f>IF($B429="","",MAX(0,$E429-MAX(0,SUMIFS(Тех_Движение!$G$2:$G$5111,Тех_Движение!$D$2:$D$5111,$C429,Тех_Движение!$B$2:$B$5111,"&lt;="&amp;Настройки!$B$6)-$F429)))</f>
        <v/>
      </c>
      <c r="K429" s="21" t="e">
        <f>IF(OR($B429="",K$3&lt;$D429+Настройки!$B$7),0,MAX(0,$E429-MAX(0,SUMIFS(Тех_Движение!$G$2:$G$5111,Тех_Движение!$D$2:$D$5111,$C429,Тех_Движение!$B$2:$B$5111,"&lt;="&amp;K$3)-$F429)))</f>
        <v>#VALUE!</v>
      </c>
      <c r="L429" s="21" t="e">
        <f>IF(OR($B429="",L$3&lt;$D429+Настройки!$B$7),0,MAX(0,$E429-MAX(0,SUMIFS(Тех_Движение!$G$2:$G$5111,Тех_Движение!$D$2:$D$5111,$C429,Тех_Движение!$B$2:$B$5111,"&lt;="&amp;L$3)-$F429)))</f>
        <v>#VALUE!</v>
      </c>
      <c r="M429" s="21" t="e">
        <f>IF(OR($B429="",M$3&lt;$D429+Настройки!$B$7),0,MAX(0,$E429-MAX(0,SUMIFS(Тех_Движение!$G$2:$G$5111,Тех_Движение!$D$2:$D$5111,$C429,Тех_Движение!$B$2:$B$5111,"&lt;="&amp;M$3)-$F429)))</f>
        <v>#VALUE!</v>
      </c>
      <c r="N429" s="21" t="e">
        <f>IF(OR($B429="",N$3&lt;$D429+Настройки!$B$7),0,MAX(0,$E429-MAX(0,SUMIFS(Тех_Движение!$G$2:$G$5111,Тех_Движение!$D$2:$D$5111,$C429,Тех_Движение!$B$2:$B$5111,"&lt;="&amp;N$3)-$F429)))</f>
        <v>#VALUE!</v>
      </c>
      <c r="O429" s="21" t="e">
        <f>IF(OR($B429="",O$3&lt;$D429+Настройки!$B$7),0,MAX(0,$E429-MAX(0,SUMIFS(Тех_Движение!$G$2:$G$5111,Тех_Движение!$D$2:$D$5111,$C429,Тех_Движение!$B$2:$B$5111,"&lt;="&amp;O$3)-$F429)))</f>
        <v>#VALUE!</v>
      </c>
      <c r="P429" s="21" t="e">
        <f>IF(OR($B429="",P$3&lt;$D429+Настройки!$B$7),0,MAX(0,$E429-MAX(0,SUMIFS(Тех_Движение!$G$2:$G$5111,Тех_Движение!$D$2:$D$5111,$C429,Тех_Движение!$B$2:$B$5111,"&lt;="&amp;P$3)-$F429)))</f>
        <v>#VALUE!</v>
      </c>
      <c r="Q429" s="21" t="e">
        <f>IF(OR($B429="",Q$3&lt;$D429+Настройки!$B$7),0,MAX(0,$E429-MAX(0,SUMIFS(Тех_Движение!$G$2:$G$5111,Тех_Движение!$D$2:$D$5111,$C429,Тех_Движение!$B$2:$B$5111,"&lt;="&amp;Q$3)-$F429)))</f>
        <v>#VALUE!</v>
      </c>
      <c r="R429" s="21" t="str">
        <f t="shared" si="19"/>
        <v/>
      </c>
      <c r="S429" s="23" t="str">
        <f>IF($B429="","",VLOOKUP($C429,Настройки!$A$11:$L$17,9,FALSE))</f>
        <v/>
      </c>
      <c r="T429" s="23" t="str">
        <f t="shared" si="20"/>
        <v/>
      </c>
    </row>
    <row r="430" spans="1:20" x14ac:dyDescent="0.3">
      <c r="A430" s="20">
        <f>Тех_Движение!$A$427</f>
        <v>426</v>
      </c>
      <c r="B430" s="20" t="str">
        <f>IF(Тех_Движение!$F$427&gt;0,Тех_Движение!$I$427,"")</f>
        <v/>
      </c>
      <c r="C430" s="20" t="str">
        <f>IF($B430="","",Тех_Движение!$D$427)</f>
        <v/>
      </c>
      <c r="D430" s="9" t="str">
        <f>IF($B430="","",Тех_Движение!$B$427)</f>
        <v/>
      </c>
      <c r="E430" s="21" t="str">
        <f>IF($B430="","",Тех_Движение!$F$427)</f>
        <v/>
      </c>
      <c r="F430" s="21" t="str">
        <f>IF($B430="","",SUMIFS($E$5:$E429,$C$5:$C429,$C430))</f>
        <v/>
      </c>
      <c r="G430" s="21" t="str">
        <f>IF($B430="","",MAX(0,$E430-MAX(0,SUMIFS(Тех_Движение!$G$2:$G$5111,Тех_Движение!$D$2:$D$5111,$C430,Тех_Движение!$B$2:$B$5111,"&lt;="&amp;Настройки!$B$5-1)-$F430)))</f>
        <v/>
      </c>
      <c r="H430" s="21" t="str">
        <f>IF($B430="","",IF(AND($D430&gt;=Настройки!$B$5,$D430&lt;=Настройки!$B$6),$E430,0))</f>
        <v/>
      </c>
      <c r="I430" s="21" t="str">
        <f t="shared" si="18"/>
        <v/>
      </c>
      <c r="J430" s="21" t="str">
        <f>IF($B430="","",MAX(0,$E430-MAX(0,SUMIFS(Тех_Движение!$G$2:$G$5111,Тех_Движение!$D$2:$D$5111,$C430,Тех_Движение!$B$2:$B$5111,"&lt;="&amp;Настройки!$B$6)-$F430)))</f>
        <v/>
      </c>
      <c r="K430" s="21" t="e">
        <f>IF(OR($B430="",K$3&lt;$D430+Настройки!$B$7),0,MAX(0,$E430-MAX(0,SUMIFS(Тех_Движение!$G$2:$G$5111,Тех_Движение!$D$2:$D$5111,$C430,Тех_Движение!$B$2:$B$5111,"&lt;="&amp;K$3)-$F430)))</f>
        <v>#VALUE!</v>
      </c>
      <c r="L430" s="21" t="e">
        <f>IF(OR($B430="",L$3&lt;$D430+Настройки!$B$7),0,MAX(0,$E430-MAX(0,SUMIFS(Тех_Движение!$G$2:$G$5111,Тех_Движение!$D$2:$D$5111,$C430,Тех_Движение!$B$2:$B$5111,"&lt;="&amp;L$3)-$F430)))</f>
        <v>#VALUE!</v>
      </c>
      <c r="M430" s="21" t="e">
        <f>IF(OR($B430="",M$3&lt;$D430+Настройки!$B$7),0,MAX(0,$E430-MAX(0,SUMIFS(Тех_Движение!$G$2:$G$5111,Тех_Движение!$D$2:$D$5111,$C430,Тех_Движение!$B$2:$B$5111,"&lt;="&amp;M$3)-$F430)))</f>
        <v>#VALUE!</v>
      </c>
      <c r="N430" s="21" t="e">
        <f>IF(OR($B430="",N$3&lt;$D430+Настройки!$B$7),0,MAX(0,$E430-MAX(0,SUMIFS(Тех_Движение!$G$2:$G$5111,Тех_Движение!$D$2:$D$5111,$C430,Тех_Движение!$B$2:$B$5111,"&lt;="&amp;N$3)-$F430)))</f>
        <v>#VALUE!</v>
      </c>
      <c r="O430" s="21" t="e">
        <f>IF(OR($B430="",O$3&lt;$D430+Настройки!$B$7),0,MAX(0,$E430-MAX(0,SUMIFS(Тех_Движение!$G$2:$G$5111,Тех_Движение!$D$2:$D$5111,$C430,Тех_Движение!$B$2:$B$5111,"&lt;="&amp;O$3)-$F430)))</f>
        <v>#VALUE!</v>
      </c>
      <c r="P430" s="21" t="e">
        <f>IF(OR($B430="",P$3&lt;$D430+Настройки!$B$7),0,MAX(0,$E430-MAX(0,SUMIFS(Тех_Движение!$G$2:$G$5111,Тех_Движение!$D$2:$D$5111,$C430,Тех_Движение!$B$2:$B$5111,"&lt;="&amp;P$3)-$F430)))</f>
        <v>#VALUE!</v>
      </c>
      <c r="Q430" s="21" t="e">
        <f>IF(OR($B430="",Q$3&lt;$D430+Настройки!$B$7),0,MAX(0,$E430-MAX(0,SUMIFS(Тех_Движение!$G$2:$G$5111,Тех_Движение!$D$2:$D$5111,$C430,Тех_Движение!$B$2:$B$5111,"&lt;="&amp;Q$3)-$F430)))</f>
        <v>#VALUE!</v>
      </c>
      <c r="R430" s="21" t="str">
        <f t="shared" si="19"/>
        <v/>
      </c>
      <c r="S430" s="23" t="str">
        <f>IF($B430="","",VLOOKUP($C430,Настройки!$A$11:$L$17,9,FALSE))</f>
        <v/>
      </c>
      <c r="T430" s="23" t="str">
        <f t="shared" si="20"/>
        <v/>
      </c>
    </row>
    <row r="431" spans="1:20" x14ac:dyDescent="0.3">
      <c r="A431" s="20">
        <f>Тех_Движение!$A$428</f>
        <v>427</v>
      </c>
      <c r="B431" s="20" t="str">
        <f>IF(Тех_Движение!$F$428&gt;0,Тех_Движение!$I$428,"")</f>
        <v/>
      </c>
      <c r="C431" s="20" t="str">
        <f>IF($B431="","",Тех_Движение!$D$428)</f>
        <v/>
      </c>
      <c r="D431" s="9" t="str">
        <f>IF($B431="","",Тех_Движение!$B$428)</f>
        <v/>
      </c>
      <c r="E431" s="21" t="str">
        <f>IF($B431="","",Тех_Движение!$F$428)</f>
        <v/>
      </c>
      <c r="F431" s="21" t="str">
        <f>IF($B431="","",SUMIFS($E$5:$E430,$C$5:$C430,$C431))</f>
        <v/>
      </c>
      <c r="G431" s="21" t="str">
        <f>IF($B431="","",MAX(0,$E431-MAX(0,SUMIFS(Тех_Движение!$G$2:$G$5111,Тех_Движение!$D$2:$D$5111,$C431,Тех_Движение!$B$2:$B$5111,"&lt;="&amp;Настройки!$B$5-1)-$F431)))</f>
        <v/>
      </c>
      <c r="H431" s="21" t="str">
        <f>IF($B431="","",IF(AND($D431&gt;=Настройки!$B$5,$D431&lt;=Настройки!$B$6),$E431,0))</f>
        <v/>
      </c>
      <c r="I431" s="21" t="str">
        <f t="shared" si="18"/>
        <v/>
      </c>
      <c r="J431" s="21" t="str">
        <f>IF($B431="","",MAX(0,$E431-MAX(0,SUMIFS(Тех_Движение!$G$2:$G$5111,Тех_Движение!$D$2:$D$5111,$C431,Тех_Движение!$B$2:$B$5111,"&lt;="&amp;Настройки!$B$6)-$F431)))</f>
        <v/>
      </c>
      <c r="K431" s="21" t="e">
        <f>IF(OR($B431="",K$3&lt;$D431+Настройки!$B$7),0,MAX(0,$E431-MAX(0,SUMIFS(Тех_Движение!$G$2:$G$5111,Тех_Движение!$D$2:$D$5111,$C431,Тех_Движение!$B$2:$B$5111,"&lt;="&amp;K$3)-$F431)))</f>
        <v>#VALUE!</v>
      </c>
      <c r="L431" s="21" t="e">
        <f>IF(OR($B431="",L$3&lt;$D431+Настройки!$B$7),0,MAX(0,$E431-MAX(0,SUMIFS(Тех_Движение!$G$2:$G$5111,Тех_Движение!$D$2:$D$5111,$C431,Тех_Движение!$B$2:$B$5111,"&lt;="&amp;L$3)-$F431)))</f>
        <v>#VALUE!</v>
      </c>
      <c r="M431" s="21" t="e">
        <f>IF(OR($B431="",M$3&lt;$D431+Настройки!$B$7),0,MAX(0,$E431-MAX(0,SUMIFS(Тех_Движение!$G$2:$G$5111,Тех_Движение!$D$2:$D$5111,$C431,Тех_Движение!$B$2:$B$5111,"&lt;="&amp;M$3)-$F431)))</f>
        <v>#VALUE!</v>
      </c>
      <c r="N431" s="21" t="e">
        <f>IF(OR($B431="",N$3&lt;$D431+Настройки!$B$7),0,MAX(0,$E431-MAX(0,SUMIFS(Тех_Движение!$G$2:$G$5111,Тех_Движение!$D$2:$D$5111,$C431,Тех_Движение!$B$2:$B$5111,"&lt;="&amp;N$3)-$F431)))</f>
        <v>#VALUE!</v>
      </c>
      <c r="O431" s="21" t="e">
        <f>IF(OR($B431="",O$3&lt;$D431+Настройки!$B$7),0,MAX(0,$E431-MAX(0,SUMIFS(Тех_Движение!$G$2:$G$5111,Тех_Движение!$D$2:$D$5111,$C431,Тех_Движение!$B$2:$B$5111,"&lt;="&amp;O$3)-$F431)))</f>
        <v>#VALUE!</v>
      </c>
      <c r="P431" s="21" t="e">
        <f>IF(OR($B431="",P$3&lt;$D431+Настройки!$B$7),0,MAX(0,$E431-MAX(0,SUMIFS(Тех_Движение!$G$2:$G$5111,Тех_Движение!$D$2:$D$5111,$C431,Тех_Движение!$B$2:$B$5111,"&lt;="&amp;P$3)-$F431)))</f>
        <v>#VALUE!</v>
      </c>
      <c r="Q431" s="21" t="e">
        <f>IF(OR($B431="",Q$3&lt;$D431+Настройки!$B$7),0,MAX(0,$E431-MAX(0,SUMIFS(Тех_Движение!$G$2:$G$5111,Тех_Движение!$D$2:$D$5111,$C431,Тех_Движение!$B$2:$B$5111,"&lt;="&amp;Q$3)-$F431)))</f>
        <v>#VALUE!</v>
      </c>
      <c r="R431" s="21" t="str">
        <f t="shared" si="19"/>
        <v/>
      </c>
      <c r="S431" s="23" t="str">
        <f>IF($B431="","",VLOOKUP($C431,Настройки!$A$11:$L$17,9,FALSE))</f>
        <v/>
      </c>
      <c r="T431" s="23" t="str">
        <f t="shared" si="20"/>
        <v/>
      </c>
    </row>
    <row r="432" spans="1:20" x14ac:dyDescent="0.3">
      <c r="A432" s="20">
        <f>Тех_Движение!$A$429</f>
        <v>428</v>
      </c>
      <c r="B432" s="20" t="str">
        <f>IF(Тех_Движение!$F$429&gt;0,Тех_Движение!$I$429,"")</f>
        <v/>
      </c>
      <c r="C432" s="20" t="str">
        <f>IF($B432="","",Тех_Движение!$D$429)</f>
        <v/>
      </c>
      <c r="D432" s="9" t="str">
        <f>IF($B432="","",Тех_Движение!$B$429)</f>
        <v/>
      </c>
      <c r="E432" s="21" t="str">
        <f>IF($B432="","",Тех_Движение!$F$429)</f>
        <v/>
      </c>
      <c r="F432" s="21" t="str">
        <f>IF($B432="","",SUMIFS($E$5:$E431,$C$5:$C431,$C432))</f>
        <v/>
      </c>
      <c r="G432" s="21" t="str">
        <f>IF($B432="","",MAX(0,$E432-MAX(0,SUMIFS(Тех_Движение!$G$2:$G$5111,Тех_Движение!$D$2:$D$5111,$C432,Тех_Движение!$B$2:$B$5111,"&lt;="&amp;Настройки!$B$5-1)-$F432)))</f>
        <v/>
      </c>
      <c r="H432" s="21" t="str">
        <f>IF($B432="","",IF(AND($D432&gt;=Настройки!$B$5,$D432&lt;=Настройки!$B$6),$E432,0))</f>
        <v/>
      </c>
      <c r="I432" s="21" t="str">
        <f t="shared" si="18"/>
        <v/>
      </c>
      <c r="J432" s="21" t="str">
        <f>IF($B432="","",MAX(0,$E432-MAX(0,SUMIFS(Тех_Движение!$G$2:$G$5111,Тех_Движение!$D$2:$D$5111,$C432,Тех_Движение!$B$2:$B$5111,"&lt;="&amp;Настройки!$B$6)-$F432)))</f>
        <v/>
      </c>
      <c r="K432" s="21" t="e">
        <f>IF(OR($B432="",K$3&lt;$D432+Настройки!$B$7),0,MAX(0,$E432-MAX(0,SUMIFS(Тех_Движение!$G$2:$G$5111,Тех_Движение!$D$2:$D$5111,$C432,Тех_Движение!$B$2:$B$5111,"&lt;="&amp;K$3)-$F432)))</f>
        <v>#VALUE!</v>
      </c>
      <c r="L432" s="21" t="e">
        <f>IF(OR($B432="",L$3&lt;$D432+Настройки!$B$7),0,MAX(0,$E432-MAX(0,SUMIFS(Тех_Движение!$G$2:$G$5111,Тех_Движение!$D$2:$D$5111,$C432,Тех_Движение!$B$2:$B$5111,"&lt;="&amp;L$3)-$F432)))</f>
        <v>#VALUE!</v>
      </c>
      <c r="M432" s="21" t="e">
        <f>IF(OR($B432="",M$3&lt;$D432+Настройки!$B$7),0,MAX(0,$E432-MAX(0,SUMIFS(Тех_Движение!$G$2:$G$5111,Тех_Движение!$D$2:$D$5111,$C432,Тех_Движение!$B$2:$B$5111,"&lt;="&amp;M$3)-$F432)))</f>
        <v>#VALUE!</v>
      </c>
      <c r="N432" s="21" t="e">
        <f>IF(OR($B432="",N$3&lt;$D432+Настройки!$B$7),0,MAX(0,$E432-MAX(0,SUMIFS(Тех_Движение!$G$2:$G$5111,Тех_Движение!$D$2:$D$5111,$C432,Тех_Движение!$B$2:$B$5111,"&lt;="&amp;N$3)-$F432)))</f>
        <v>#VALUE!</v>
      </c>
      <c r="O432" s="21" t="e">
        <f>IF(OR($B432="",O$3&lt;$D432+Настройки!$B$7),0,MAX(0,$E432-MAX(0,SUMIFS(Тех_Движение!$G$2:$G$5111,Тех_Движение!$D$2:$D$5111,$C432,Тех_Движение!$B$2:$B$5111,"&lt;="&amp;O$3)-$F432)))</f>
        <v>#VALUE!</v>
      </c>
      <c r="P432" s="21" t="e">
        <f>IF(OR($B432="",P$3&lt;$D432+Настройки!$B$7),0,MAX(0,$E432-MAX(0,SUMIFS(Тех_Движение!$G$2:$G$5111,Тех_Движение!$D$2:$D$5111,$C432,Тех_Движение!$B$2:$B$5111,"&lt;="&amp;P$3)-$F432)))</f>
        <v>#VALUE!</v>
      </c>
      <c r="Q432" s="21" t="e">
        <f>IF(OR($B432="",Q$3&lt;$D432+Настройки!$B$7),0,MAX(0,$E432-MAX(0,SUMIFS(Тех_Движение!$G$2:$G$5111,Тех_Движение!$D$2:$D$5111,$C432,Тех_Движение!$B$2:$B$5111,"&lt;="&amp;Q$3)-$F432)))</f>
        <v>#VALUE!</v>
      </c>
      <c r="R432" s="21" t="str">
        <f t="shared" si="19"/>
        <v/>
      </c>
      <c r="S432" s="23" t="str">
        <f>IF($B432="","",VLOOKUP($C432,Настройки!$A$11:$L$17,9,FALSE))</f>
        <v/>
      </c>
      <c r="T432" s="23" t="str">
        <f t="shared" si="20"/>
        <v/>
      </c>
    </row>
    <row r="433" spans="1:20" x14ac:dyDescent="0.3">
      <c r="A433" s="20">
        <f>Тех_Движение!$A$430</f>
        <v>429</v>
      </c>
      <c r="B433" s="20" t="str">
        <f>IF(Тех_Движение!$F$430&gt;0,Тех_Движение!$I$430,"")</f>
        <v/>
      </c>
      <c r="C433" s="20" t="str">
        <f>IF($B433="","",Тех_Движение!$D$430)</f>
        <v/>
      </c>
      <c r="D433" s="9" t="str">
        <f>IF($B433="","",Тех_Движение!$B$430)</f>
        <v/>
      </c>
      <c r="E433" s="21" t="str">
        <f>IF($B433="","",Тех_Движение!$F$430)</f>
        <v/>
      </c>
      <c r="F433" s="21" t="str">
        <f>IF($B433="","",SUMIFS($E$5:$E432,$C$5:$C432,$C433))</f>
        <v/>
      </c>
      <c r="G433" s="21" t="str">
        <f>IF($B433="","",MAX(0,$E433-MAX(0,SUMIFS(Тех_Движение!$G$2:$G$5111,Тех_Движение!$D$2:$D$5111,$C433,Тех_Движение!$B$2:$B$5111,"&lt;="&amp;Настройки!$B$5-1)-$F433)))</f>
        <v/>
      </c>
      <c r="H433" s="21" t="str">
        <f>IF($B433="","",IF(AND($D433&gt;=Настройки!$B$5,$D433&lt;=Настройки!$B$6),$E433,0))</f>
        <v/>
      </c>
      <c r="I433" s="21" t="str">
        <f t="shared" si="18"/>
        <v/>
      </c>
      <c r="J433" s="21" t="str">
        <f>IF($B433="","",MAX(0,$E433-MAX(0,SUMIFS(Тех_Движение!$G$2:$G$5111,Тех_Движение!$D$2:$D$5111,$C433,Тех_Движение!$B$2:$B$5111,"&lt;="&amp;Настройки!$B$6)-$F433)))</f>
        <v/>
      </c>
      <c r="K433" s="21" t="e">
        <f>IF(OR($B433="",K$3&lt;$D433+Настройки!$B$7),0,MAX(0,$E433-MAX(0,SUMIFS(Тех_Движение!$G$2:$G$5111,Тех_Движение!$D$2:$D$5111,$C433,Тех_Движение!$B$2:$B$5111,"&lt;="&amp;K$3)-$F433)))</f>
        <v>#VALUE!</v>
      </c>
      <c r="L433" s="21" t="e">
        <f>IF(OR($B433="",L$3&lt;$D433+Настройки!$B$7),0,MAX(0,$E433-MAX(0,SUMIFS(Тех_Движение!$G$2:$G$5111,Тех_Движение!$D$2:$D$5111,$C433,Тех_Движение!$B$2:$B$5111,"&lt;="&amp;L$3)-$F433)))</f>
        <v>#VALUE!</v>
      </c>
      <c r="M433" s="21" t="e">
        <f>IF(OR($B433="",M$3&lt;$D433+Настройки!$B$7),0,MAX(0,$E433-MAX(0,SUMIFS(Тех_Движение!$G$2:$G$5111,Тех_Движение!$D$2:$D$5111,$C433,Тех_Движение!$B$2:$B$5111,"&lt;="&amp;M$3)-$F433)))</f>
        <v>#VALUE!</v>
      </c>
      <c r="N433" s="21" t="e">
        <f>IF(OR($B433="",N$3&lt;$D433+Настройки!$B$7),0,MAX(0,$E433-MAX(0,SUMIFS(Тех_Движение!$G$2:$G$5111,Тех_Движение!$D$2:$D$5111,$C433,Тех_Движение!$B$2:$B$5111,"&lt;="&amp;N$3)-$F433)))</f>
        <v>#VALUE!</v>
      </c>
      <c r="O433" s="21" t="e">
        <f>IF(OR($B433="",O$3&lt;$D433+Настройки!$B$7),0,MAX(0,$E433-MAX(0,SUMIFS(Тех_Движение!$G$2:$G$5111,Тех_Движение!$D$2:$D$5111,$C433,Тех_Движение!$B$2:$B$5111,"&lt;="&amp;O$3)-$F433)))</f>
        <v>#VALUE!</v>
      </c>
      <c r="P433" s="21" t="e">
        <f>IF(OR($B433="",P$3&lt;$D433+Настройки!$B$7),0,MAX(0,$E433-MAX(0,SUMIFS(Тех_Движение!$G$2:$G$5111,Тех_Движение!$D$2:$D$5111,$C433,Тех_Движение!$B$2:$B$5111,"&lt;="&amp;P$3)-$F433)))</f>
        <v>#VALUE!</v>
      </c>
      <c r="Q433" s="21" t="e">
        <f>IF(OR($B433="",Q$3&lt;$D433+Настройки!$B$7),0,MAX(0,$E433-MAX(0,SUMIFS(Тех_Движение!$G$2:$G$5111,Тех_Движение!$D$2:$D$5111,$C433,Тех_Движение!$B$2:$B$5111,"&lt;="&amp;Q$3)-$F433)))</f>
        <v>#VALUE!</v>
      </c>
      <c r="R433" s="21" t="str">
        <f t="shared" si="19"/>
        <v/>
      </c>
      <c r="S433" s="23" t="str">
        <f>IF($B433="","",VLOOKUP($C433,Настройки!$A$11:$L$17,9,FALSE))</f>
        <v/>
      </c>
      <c r="T433" s="23" t="str">
        <f t="shared" si="20"/>
        <v/>
      </c>
    </row>
    <row r="434" spans="1:20" x14ac:dyDescent="0.3">
      <c r="A434" s="20">
        <f>Тех_Движение!$A$431</f>
        <v>430</v>
      </c>
      <c r="B434" s="20" t="str">
        <f>IF(Тех_Движение!$F$431&gt;0,Тех_Движение!$I$431,"")</f>
        <v/>
      </c>
      <c r="C434" s="20" t="str">
        <f>IF($B434="","",Тех_Движение!$D$431)</f>
        <v/>
      </c>
      <c r="D434" s="9" t="str">
        <f>IF($B434="","",Тех_Движение!$B$431)</f>
        <v/>
      </c>
      <c r="E434" s="21" t="str">
        <f>IF($B434="","",Тех_Движение!$F$431)</f>
        <v/>
      </c>
      <c r="F434" s="21" t="str">
        <f>IF($B434="","",SUMIFS($E$5:$E433,$C$5:$C433,$C434))</f>
        <v/>
      </c>
      <c r="G434" s="21" t="str">
        <f>IF($B434="","",MAX(0,$E434-MAX(0,SUMIFS(Тех_Движение!$G$2:$G$5111,Тех_Движение!$D$2:$D$5111,$C434,Тех_Движение!$B$2:$B$5111,"&lt;="&amp;Настройки!$B$5-1)-$F434)))</f>
        <v/>
      </c>
      <c r="H434" s="21" t="str">
        <f>IF($B434="","",IF(AND($D434&gt;=Настройки!$B$5,$D434&lt;=Настройки!$B$6),$E434,0))</f>
        <v/>
      </c>
      <c r="I434" s="21" t="str">
        <f t="shared" si="18"/>
        <v/>
      </c>
      <c r="J434" s="21" t="str">
        <f>IF($B434="","",MAX(0,$E434-MAX(0,SUMIFS(Тех_Движение!$G$2:$G$5111,Тех_Движение!$D$2:$D$5111,$C434,Тех_Движение!$B$2:$B$5111,"&lt;="&amp;Настройки!$B$6)-$F434)))</f>
        <v/>
      </c>
      <c r="K434" s="21" t="e">
        <f>IF(OR($B434="",K$3&lt;$D434+Настройки!$B$7),0,MAX(0,$E434-MAX(0,SUMIFS(Тех_Движение!$G$2:$G$5111,Тех_Движение!$D$2:$D$5111,$C434,Тех_Движение!$B$2:$B$5111,"&lt;="&amp;K$3)-$F434)))</f>
        <v>#VALUE!</v>
      </c>
      <c r="L434" s="21" t="e">
        <f>IF(OR($B434="",L$3&lt;$D434+Настройки!$B$7),0,MAX(0,$E434-MAX(0,SUMIFS(Тех_Движение!$G$2:$G$5111,Тех_Движение!$D$2:$D$5111,$C434,Тех_Движение!$B$2:$B$5111,"&lt;="&amp;L$3)-$F434)))</f>
        <v>#VALUE!</v>
      </c>
      <c r="M434" s="21" t="e">
        <f>IF(OR($B434="",M$3&lt;$D434+Настройки!$B$7),0,MAX(0,$E434-MAX(0,SUMIFS(Тех_Движение!$G$2:$G$5111,Тех_Движение!$D$2:$D$5111,$C434,Тех_Движение!$B$2:$B$5111,"&lt;="&amp;M$3)-$F434)))</f>
        <v>#VALUE!</v>
      </c>
      <c r="N434" s="21" t="e">
        <f>IF(OR($B434="",N$3&lt;$D434+Настройки!$B$7),0,MAX(0,$E434-MAX(0,SUMIFS(Тех_Движение!$G$2:$G$5111,Тех_Движение!$D$2:$D$5111,$C434,Тех_Движение!$B$2:$B$5111,"&lt;="&amp;N$3)-$F434)))</f>
        <v>#VALUE!</v>
      </c>
      <c r="O434" s="21" t="e">
        <f>IF(OR($B434="",O$3&lt;$D434+Настройки!$B$7),0,MAX(0,$E434-MAX(0,SUMIFS(Тех_Движение!$G$2:$G$5111,Тех_Движение!$D$2:$D$5111,$C434,Тех_Движение!$B$2:$B$5111,"&lt;="&amp;O$3)-$F434)))</f>
        <v>#VALUE!</v>
      </c>
      <c r="P434" s="21" t="e">
        <f>IF(OR($B434="",P$3&lt;$D434+Настройки!$B$7),0,MAX(0,$E434-MAX(0,SUMIFS(Тех_Движение!$G$2:$G$5111,Тех_Движение!$D$2:$D$5111,$C434,Тех_Движение!$B$2:$B$5111,"&lt;="&amp;P$3)-$F434)))</f>
        <v>#VALUE!</v>
      </c>
      <c r="Q434" s="21" t="e">
        <f>IF(OR($B434="",Q$3&lt;$D434+Настройки!$B$7),0,MAX(0,$E434-MAX(0,SUMIFS(Тех_Движение!$G$2:$G$5111,Тех_Движение!$D$2:$D$5111,$C434,Тех_Движение!$B$2:$B$5111,"&lt;="&amp;Q$3)-$F434)))</f>
        <v>#VALUE!</v>
      </c>
      <c r="R434" s="21" t="str">
        <f t="shared" si="19"/>
        <v/>
      </c>
      <c r="S434" s="23" t="str">
        <f>IF($B434="","",VLOOKUP($C434,Настройки!$A$11:$L$17,9,FALSE))</f>
        <v/>
      </c>
      <c r="T434" s="23" t="str">
        <f t="shared" si="20"/>
        <v/>
      </c>
    </row>
    <row r="435" spans="1:20" x14ac:dyDescent="0.3">
      <c r="A435" s="20">
        <f>Тех_Движение!$A$432</f>
        <v>431</v>
      </c>
      <c r="B435" s="20" t="str">
        <f>IF(Тех_Движение!$F$432&gt;0,Тех_Движение!$I$432,"")</f>
        <v/>
      </c>
      <c r="C435" s="20" t="str">
        <f>IF($B435="","",Тех_Движение!$D$432)</f>
        <v/>
      </c>
      <c r="D435" s="9" t="str">
        <f>IF($B435="","",Тех_Движение!$B$432)</f>
        <v/>
      </c>
      <c r="E435" s="21" t="str">
        <f>IF($B435="","",Тех_Движение!$F$432)</f>
        <v/>
      </c>
      <c r="F435" s="21" t="str">
        <f>IF($B435="","",SUMIFS($E$5:$E434,$C$5:$C434,$C435))</f>
        <v/>
      </c>
      <c r="G435" s="21" t="str">
        <f>IF($B435="","",MAX(0,$E435-MAX(0,SUMIFS(Тех_Движение!$G$2:$G$5111,Тех_Движение!$D$2:$D$5111,$C435,Тех_Движение!$B$2:$B$5111,"&lt;="&amp;Настройки!$B$5-1)-$F435)))</f>
        <v/>
      </c>
      <c r="H435" s="21" t="str">
        <f>IF($B435="","",IF(AND($D435&gt;=Настройки!$B$5,$D435&lt;=Настройки!$B$6),$E435,0))</f>
        <v/>
      </c>
      <c r="I435" s="21" t="str">
        <f t="shared" si="18"/>
        <v/>
      </c>
      <c r="J435" s="21" t="str">
        <f>IF($B435="","",MAX(0,$E435-MAX(0,SUMIFS(Тех_Движение!$G$2:$G$5111,Тех_Движение!$D$2:$D$5111,$C435,Тех_Движение!$B$2:$B$5111,"&lt;="&amp;Настройки!$B$6)-$F435)))</f>
        <v/>
      </c>
      <c r="K435" s="21" t="e">
        <f>IF(OR($B435="",K$3&lt;$D435+Настройки!$B$7),0,MAX(0,$E435-MAX(0,SUMIFS(Тех_Движение!$G$2:$G$5111,Тех_Движение!$D$2:$D$5111,$C435,Тех_Движение!$B$2:$B$5111,"&lt;="&amp;K$3)-$F435)))</f>
        <v>#VALUE!</v>
      </c>
      <c r="L435" s="21" t="e">
        <f>IF(OR($B435="",L$3&lt;$D435+Настройки!$B$7),0,MAX(0,$E435-MAX(0,SUMIFS(Тех_Движение!$G$2:$G$5111,Тех_Движение!$D$2:$D$5111,$C435,Тех_Движение!$B$2:$B$5111,"&lt;="&amp;L$3)-$F435)))</f>
        <v>#VALUE!</v>
      </c>
      <c r="M435" s="21" t="e">
        <f>IF(OR($B435="",M$3&lt;$D435+Настройки!$B$7),0,MAX(0,$E435-MAX(0,SUMIFS(Тех_Движение!$G$2:$G$5111,Тех_Движение!$D$2:$D$5111,$C435,Тех_Движение!$B$2:$B$5111,"&lt;="&amp;M$3)-$F435)))</f>
        <v>#VALUE!</v>
      </c>
      <c r="N435" s="21" t="e">
        <f>IF(OR($B435="",N$3&lt;$D435+Настройки!$B$7),0,MAX(0,$E435-MAX(0,SUMIFS(Тех_Движение!$G$2:$G$5111,Тех_Движение!$D$2:$D$5111,$C435,Тех_Движение!$B$2:$B$5111,"&lt;="&amp;N$3)-$F435)))</f>
        <v>#VALUE!</v>
      </c>
      <c r="O435" s="21" t="e">
        <f>IF(OR($B435="",O$3&lt;$D435+Настройки!$B$7),0,MAX(0,$E435-MAX(0,SUMIFS(Тех_Движение!$G$2:$G$5111,Тех_Движение!$D$2:$D$5111,$C435,Тех_Движение!$B$2:$B$5111,"&lt;="&amp;O$3)-$F435)))</f>
        <v>#VALUE!</v>
      </c>
      <c r="P435" s="21" t="e">
        <f>IF(OR($B435="",P$3&lt;$D435+Настройки!$B$7),0,MAX(0,$E435-MAX(0,SUMIFS(Тех_Движение!$G$2:$G$5111,Тех_Движение!$D$2:$D$5111,$C435,Тех_Движение!$B$2:$B$5111,"&lt;="&amp;P$3)-$F435)))</f>
        <v>#VALUE!</v>
      </c>
      <c r="Q435" s="21" t="e">
        <f>IF(OR($B435="",Q$3&lt;$D435+Настройки!$B$7),0,MAX(0,$E435-MAX(0,SUMIFS(Тех_Движение!$G$2:$G$5111,Тех_Движение!$D$2:$D$5111,$C435,Тех_Движение!$B$2:$B$5111,"&lt;="&amp;Q$3)-$F435)))</f>
        <v>#VALUE!</v>
      </c>
      <c r="R435" s="21" t="str">
        <f t="shared" si="19"/>
        <v/>
      </c>
      <c r="S435" s="23" t="str">
        <f>IF($B435="","",VLOOKUP($C435,Настройки!$A$11:$L$17,9,FALSE))</f>
        <v/>
      </c>
      <c r="T435" s="23" t="str">
        <f t="shared" si="20"/>
        <v/>
      </c>
    </row>
    <row r="436" spans="1:20" x14ac:dyDescent="0.3">
      <c r="A436" s="20">
        <f>Тех_Движение!$A$433</f>
        <v>432</v>
      </c>
      <c r="B436" s="20" t="str">
        <f>IF(Тех_Движение!$F$433&gt;0,Тех_Движение!$I$433,"")</f>
        <v/>
      </c>
      <c r="C436" s="20" t="str">
        <f>IF($B436="","",Тех_Движение!$D$433)</f>
        <v/>
      </c>
      <c r="D436" s="9" t="str">
        <f>IF($B436="","",Тех_Движение!$B$433)</f>
        <v/>
      </c>
      <c r="E436" s="21" t="str">
        <f>IF($B436="","",Тех_Движение!$F$433)</f>
        <v/>
      </c>
      <c r="F436" s="21" t="str">
        <f>IF($B436="","",SUMIFS($E$5:$E435,$C$5:$C435,$C436))</f>
        <v/>
      </c>
      <c r="G436" s="21" t="str">
        <f>IF($B436="","",MAX(0,$E436-MAX(0,SUMIFS(Тех_Движение!$G$2:$G$5111,Тех_Движение!$D$2:$D$5111,$C436,Тех_Движение!$B$2:$B$5111,"&lt;="&amp;Настройки!$B$5-1)-$F436)))</f>
        <v/>
      </c>
      <c r="H436" s="21" t="str">
        <f>IF($B436="","",IF(AND($D436&gt;=Настройки!$B$5,$D436&lt;=Настройки!$B$6),$E436,0))</f>
        <v/>
      </c>
      <c r="I436" s="21" t="str">
        <f t="shared" si="18"/>
        <v/>
      </c>
      <c r="J436" s="21" t="str">
        <f>IF($B436="","",MAX(0,$E436-MAX(0,SUMIFS(Тех_Движение!$G$2:$G$5111,Тех_Движение!$D$2:$D$5111,$C436,Тех_Движение!$B$2:$B$5111,"&lt;="&amp;Настройки!$B$6)-$F436)))</f>
        <v/>
      </c>
      <c r="K436" s="21" t="e">
        <f>IF(OR($B436="",K$3&lt;$D436+Настройки!$B$7),0,MAX(0,$E436-MAX(0,SUMIFS(Тех_Движение!$G$2:$G$5111,Тех_Движение!$D$2:$D$5111,$C436,Тех_Движение!$B$2:$B$5111,"&lt;="&amp;K$3)-$F436)))</f>
        <v>#VALUE!</v>
      </c>
      <c r="L436" s="21" t="e">
        <f>IF(OR($B436="",L$3&lt;$D436+Настройки!$B$7),0,MAX(0,$E436-MAX(0,SUMIFS(Тех_Движение!$G$2:$G$5111,Тех_Движение!$D$2:$D$5111,$C436,Тех_Движение!$B$2:$B$5111,"&lt;="&amp;L$3)-$F436)))</f>
        <v>#VALUE!</v>
      </c>
      <c r="M436" s="21" t="e">
        <f>IF(OR($B436="",M$3&lt;$D436+Настройки!$B$7),0,MAX(0,$E436-MAX(0,SUMIFS(Тех_Движение!$G$2:$G$5111,Тех_Движение!$D$2:$D$5111,$C436,Тех_Движение!$B$2:$B$5111,"&lt;="&amp;M$3)-$F436)))</f>
        <v>#VALUE!</v>
      </c>
      <c r="N436" s="21" t="e">
        <f>IF(OR($B436="",N$3&lt;$D436+Настройки!$B$7),0,MAX(0,$E436-MAX(0,SUMIFS(Тех_Движение!$G$2:$G$5111,Тех_Движение!$D$2:$D$5111,$C436,Тех_Движение!$B$2:$B$5111,"&lt;="&amp;N$3)-$F436)))</f>
        <v>#VALUE!</v>
      </c>
      <c r="O436" s="21" t="e">
        <f>IF(OR($B436="",O$3&lt;$D436+Настройки!$B$7),0,MAX(0,$E436-MAX(0,SUMIFS(Тех_Движение!$G$2:$G$5111,Тех_Движение!$D$2:$D$5111,$C436,Тех_Движение!$B$2:$B$5111,"&lt;="&amp;O$3)-$F436)))</f>
        <v>#VALUE!</v>
      </c>
      <c r="P436" s="21" t="e">
        <f>IF(OR($B436="",P$3&lt;$D436+Настройки!$B$7),0,MAX(0,$E436-MAX(0,SUMIFS(Тех_Движение!$G$2:$G$5111,Тех_Движение!$D$2:$D$5111,$C436,Тех_Движение!$B$2:$B$5111,"&lt;="&amp;P$3)-$F436)))</f>
        <v>#VALUE!</v>
      </c>
      <c r="Q436" s="21" t="e">
        <f>IF(OR($B436="",Q$3&lt;$D436+Настройки!$B$7),0,MAX(0,$E436-MAX(0,SUMIFS(Тех_Движение!$G$2:$G$5111,Тех_Движение!$D$2:$D$5111,$C436,Тех_Движение!$B$2:$B$5111,"&lt;="&amp;Q$3)-$F436)))</f>
        <v>#VALUE!</v>
      </c>
      <c r="R436" s="21" t="str">
        <f t="shared" si="19"/>
        <v/>
      </c>
      <c r="S436" s="23" t="str">
        <f>IF($B436="","",VLOOKUP($C436,Настройки!$A$11:$L$17,9,FALSE))</f>
        <v/>
      </c>
      <c r="T436" s="23" t="str">
        <f t="shared" si="20"/>
        <v/>
      </c>
    </row>
    <row r="437" spans="1:20" x14ac:dyDescent="0.3">
      <c r="A437" s="20">
        <f>Тех_Движение!$A$434</f>
        <v>433</v>
      </c>
      <c r="B437" s="20" t="str">
        <f>IF(Тех_Движение!$F$434&gt;0,Тех_Движение!$I$434,"")</f>
        <v/>
      </c>
      <c r="C437" s="20" t="str">
        <f>IF($B437="","",Тех_Движение!$D$434)</f>
        <v/>
      </c>
      <c r="D437" s="9" t="str">
        <f>IF($B437="","",Тех_Движение!$B$434)</f>
        <v/>
      </c>
      <c r="E437" s="21" t="str">
        <f>IF($B437="","",Тех_Движение!$F$434)</f>
        <v/>
      </c>
      <c r="F437" s="21" t="str">
        <f>IF($B437="","",SUMIFS($E$5:$E436,$C$5:$C436,$C437))</f>
        <v/>
      </c>
      <c r="G437" s="21" t="str">
        <f>IF($B437="","",MAX(0,$E437-MAX(0,SUMIFS(Тех_Движение!$G$2:$G$5111,Тех_Движение!$D$2:$D$5111,$C437,Тех_Движение!$B$2:$B$5111,"&lt;="&amp;Настройки!$B$5-1)-$F437)))</f>
        <v/>
      </c>
      <c r="H437" s="21" t="str">
        <f>IF($B437="","",IF(AND($D437&gt;=Настройки!$B$5,$D437&lt;=Настройки!$B$6),$E437,0))</f>
        <v/>
      </c>
      <c r="I437" s="21" t="str">
        <f t="shared" si="18"/>
        <v/>
      </c>
      <c r="J437" s="21" t="str">
        <f>IF($B437="","",MAX(0,$E437-MAX(0,SUMIFS(Тех_Движение!$G$2:$G$5111,Тех_Движение!$D$2:$D$5111,$C437,Тех_Движение!$B$2:$B$5111,"&lt;="&amp;Настройки!$B$6)-$F437)))</f>
        <v/>
      </c>
      <c r="K437" s="21" t="e">
        <f>IF(OR($B437="",K$3&lt;$D437+Настройки!$B$7),0,MAX(0,$E437-MAX(0,SUMIFS(Тех_Движение!$G$2:$G$5111,Тех_Движение!$D$2:$D$5111,$C437,Тех_Движение!$B$2:$B$5111,"&lt;="&amp;K$3)-$F437)))</f>
        <v>#VALUE!</v>
      </c>
      <c r="L437" s="21" t="e">
        <f>IF(OR($B437="",L$3&lt;$D437+Настройки!$B$7),0,MAX(0,$E437-MAX(0,SUMIFS(Тех_Движение!$G$2:$G$5111,Тех_Движение!$D$2:$D$5111,$C437,Тех_Движение!$B$2:$B$5111,"&lt;="&amp;L$3)-$F437)))</f>
        <v>#VALUE!</v>
      </c>
      <c r="M437" s="21" t="e">
        <f>IF(OR($B437="",M$3&lt;$D437+Настройки!$B$7),0,MAX(0,$E437-MAX(0,SUMIFS(Тех_Движение!$G$2:$G$5111,Тех_Движение!$D$2:$D$5111,$C437,Тех_Движение!$B$2:$B$5111,"&lt;="&amp;M$3)-$F437)))</f>
        <v>#VALUE!</v>
      </c>
      <c r="N437" s="21" t="e">
        <f>IF(OR($B437="",N$3&lt;$D437+Настройки!$B$7),0,MAX(0,$E437-MAX(0,SUMIFS(Тех_Движение!$G$2:$G$5111,Тех_Движение!$D$2:$D$5111,$C437,Тех_Движение!$B$2:$B$5111,"&lt;="&amp;N$3)-$F437)))</f>
        <v>#VALUE!</v>
      </c>
      <c r="O437" s="21" t="e">
        <f>IF(OR($B437="",O$3&lt;$D437+Настройки!$B$7),0,MAX(0,$E437-MAX(0,SUMIFS(Тех_Движение!$G$2:$G$5111,Тех_Движение!$D$2:$D$5111,$C437,Тех_Движение!$B$2:$B$5111,"&lt;="&amp;O$3)-$F437)))</f>
        <v>#VALUE!</v>
      </c>
      <c r="P437" s="21" t="e">
        <f>IF(OR($B437="",P$3&lt;$D437+Настройки!$B$7),0,MAX(0,$E437-MAX(0,SUMIFS(Тех_Движение!$G$2:$G$5111,Тех_Движение!$D$2:$D$5111,$C437,Тех_Движение!$B$2:$B$5111,"&lt;="&amp;P$3)-$F437)))</f>
        <v>#VALUE!</v>
      </c>
      <c r="Q437" s="21" t="e">
        <f>IF(OR($B437="",Q$3&lt;$D437+Настройки!$B$7),0,MAX(0,$E437-MAX(0,SUMIFS(Тех_Движение!$G$2:$G$5111,Тех_Движение!$D$2:$D$5111,$C437,Тех_Движение!$B$2:$B$5111,"&lt;="&amp;Q$3)-$F437)))</f>
        <v>#VALUE!</v>
      </c>
      <c r="R437" s="21" t="str">
        <f t="shared" si="19"/>
        <v/>
      </c>
      <c r="S437" s="23" t="str">
        <f>IF($B437="","",VLOOKUP($C437,Настройки!$A$11:$L$17,9,FALSE))</f>
        <v/>
      </c>
      <c r="T437" s="23" t="str">
        <f t="shared" si="20"/>
        <v/>
      </c>
    </row>
    <row r="438" spans="1:20" x14ac:dyDescent="0.3">
      <c r="A438" s="20">
        <f>Тех_Движение!$A$435</f>
        <v>434</v>
      </c>
      <c r="B438" s="20" t="str">
        <f>IF(Тех_Движение!$F$435&gt;0,Тех_Движение!$I$435,"")</f>
        <v/>
      </c>
      <c r="C438" s="20" t="str">
        <f>IF($B438="","",Тех_Движение!$D$435)</f>
        <v/>
      </c>
      <c r="D438" s="9" t="str">
        <f>IF($B438="","",Тех_Движение!$B$435)</f>
        <v/>
      </c>
      <c r="E438" s="21" t="str">
        <f>IF($B438="","",Тех_Движение!$F$435)</f>
        <v/>
      </c>
      <c r="F438" s="21" t="str">
        <f>IF($B438="","",SUMIFS($E$5:$E437,$C$5:$C437,$C438))</f>
        <v/>
      </c>
      <c r="G438" s="21" t="str">
        <f>IF($B438="","",MAX(0,$E438-MAX(0,SUMIFS(Тех_Движение!$G$2:$G$5111,Тех_Движение!$D$2:$D$5111,$C438,Тех_Движение!$B$2:$B$5111,"&lt;="&amp;Настройки!$B$5-1)-$F438)))</f>
        <v/>
      </c>
      <c r="H438" s="21" t="str">
        <f>IF($B438="","",IF(AND($D438&gt;=Настройки!$B$5,$D438&lt;=Настройки!$B$6),$E438,0))</f>
        <v/>
      </c>
      <c r="I438" s="21" t="str">
        <f t="shared" si="18"/>
        <v/>
      </c>
      <c r="J438" s="21" t="str">
        <f>IF($B438="","",MAX(0,$E438-MAX(0,SUMIFS(Тех_Движение!$G$2:$G$5111,Тех_Движение!$D$2:$D$5111,$C438,Тех_Движение!$B$2:$B$5111,"&lt;="&amp;Настройки!$B$6)-$F438)))</f>
        <v/>
      </c>
      <c r="K438" s="21" t="e">
        <f>IF(OR($B438="",K$3&lt;$D438+Настройки!$B$7),0,MAX(0,$E438-MAX(0,SUMIFS(Тех_Движение!$G$2:$G$5111,Тех_Движение!$D$2:$D$5111,$C438,Тех_Движение!$B$2:$B$5111,"&lt;="&amp;K$3)-$F438)))</f>
        <v>#VALUE!</v>
      </c>
      <c r="L438" s="21" t="e">
        <f>IF(OR($B438="",L$3&lt;$D438+Настройки!$B$7),0,MAX(0,$E438-MAX(0,SUMIFS(Тех_Движение!$G$2:$G$5111,Тех_Движение!$D$2:$D$5111,$C438,Тех_Движение!$B$2:$B$5111,"&lt;="&amp;L$3)-$F438)))</f>
        <v>#VALUE!</v>
      </c>
      <c r="M438" s="21" t="e">
        <f>IF(OR($B438="",M$3&lt;$D438+Настройки!$B$7),0,MAX(0,$E438-MAX(0,SUMIFS(Тех_Движение!$G$2:$G$5111,Тех_Движение!$D$2:$D$5111,$C438,Тех_Движение!$B$2:$B$5111,"&lt;="&amp;M$3)-$F438)))</f>
        <v>#VALUE!</v>
      </c>
      <c r="N438" s="21" t="e">
        <f>IF(OR($B438="",N$3&lt;$D438+Настройки!$B$7),0,MAX(0,$E438-MAX(0,SUMIFS(Тех_Движение!$G$2:$G$5111,Тех_Движение!$D$2:$D$5111,$C438,Тех_Движение!$B$2:$B$5111,"&lt;="&amp;N$3)-$F438)))</f>
        <v>#VALUE!</v>
      </c>
      <c r="O438" s="21" t="e">
        <f>IF(OR($B438="",O$3&lt;$D438+Настройки!$B$7),0,MAX(0,$E438-MAX(0,SUMIFS(Тех_Движение!$G$2:$G$5111,Тех_Движение!$D$2:$D$5111,$C438,Тех_Движение!$B$2:$B$5111,"&lt;="&amp;O$3)-$F438)))</f>
        <v>#VALUE!</v>
      </c>
      <c r="P438" s="21" t="e">
        <f>IF(OR($B438="",P$3&lt;$D438+Настройки!$B$7),0,MAX(0,$E438-MAX(0,SUMIFS(Тех_Движение!$G$2:$G$5111,Тех_Движение!$D$2:$D$5111,$C438,Тех_Движение!$B$2:$B$5111,"&lt;="&amp;P$3)-$F438)))</f>
        <v>#VALUE!</v>
      </c>
      <c r="Q438" s="21" t="e">
        <f>IF(OR($B438="",Q$3&lt;$D438+Настройки!$B$7),0,MAX(0,$E438-MAX(0,SUMIFS(Тех_Движение!$G$2:$G$5111,Тех_Движение!$D$2:$D$5111,$C438,Тех_Движение!$B$2:$B$5111,"&lt;="&amp;Q$3)-$F438)))</f>
        <v>#VALUE!</v>
      </c>
      <c r="R438" s="21" t="str">
        <f t="shared" si="19"/>
        <v/>
      </c>
      <c r="S438" s="23" t="str">
        <f>IF($B438="","",VLOOKUP($C438,Настройки!$A$11:$L$17,9,FALSE))</f>
        <v/>
      </c>
      <c r="T438" s="23" t="str">
        <f t="shared" si="20"/>
        <v/>
      </c>
    </row>
    <row r="439" spans="1:20" x14ac:dyDescent="0.3">
      <c r="A439" s="20">
        <f>Тех_Движение!$A$436</f>
        <v>435</v>
      </c>
      <c r="B439" s="20" t="str">
        <f>IF(Тех_Движение!$F$436&gt;0,Тех_Движение!$I$436,"")</f>
        <v/>
      </c>
      <c r="C439" s="20" t="str">
        <f>IF($B439="","",Тех_Движение!$D$436)</f>
        <v/>
      </c>
      <c r="D439" s="9" t="str">
        <f>IF($B439="","",Тех_Движение!$B$436)</f>
        <v/>
      </c>
      <c r="E439" s="21" t="str">
        <f>IF($B439="","",Тех_Движение!$F$436)</f>
        <v/>
      </c>
      <c r="F439" s="21" t="str">
        <f>IF($B439="","",SUMIFS($E$5:$E438,$C$5:$C438,$C439))</f>
        <v/>
      </c>
      <c r="G439" s="21" t="str">
        <f>IF($B439="","",MAX(0,$E439-MAX(0,SUMIFS(Тех_Движение!$G$2:$G$5111,Тех_Движение!$D$2:$D$5111,$C439,Тех_Движение!$B$2:$B$5111,"&lt;="&amp;Настройки!$B$5-1)-$F439)))</f>
        <v/>
      </c>
      <c r="H439" s="21" t="str">
        <f>IF($B439="","",IF(AND($D439&gt;=Настройки!$B$5,$D439&lt;=Настройки!$B$6),$E439,0))</f>
        <v/>
      </c>
      <c r="I439" s="21" t="str">
        <f t="shared" si="18"/>
        <v/>
      </c>
      <c r="J439" s="21" t="str">
        <f>IF($B439="","",MAX(0,$E439-MAX(0,SUMIFS(Тех_Движение!$G$2:$G$5111,Тех_Движение!$D$2:$D$5111,$C439,Тех_Движение!$B$2:$B$5111,"&lt;="&amp;Настройки!$B$6)-$F439)))</f>
        <v/>
      </c>
      <c r="K439" s="21" t="e">
        <f>IF(OR($B439="",K$3&lt;$D439+Настройки!$B$7),0,MAX(0,$E439-MAX(0,SUMIFS(Тех_Движение!$G$2:$G$5111,Тех_Движение!$D$2:$D$5111,$C439,Тех_Движение!$B$2:$B$5111,"&lt;="&amp;K$3)-$F439)))</f>
        <v>#VALUE!</v>
      </c>
      <c r="L439" s="21" t="e">
        <f>IF(OR($B439="",L$3&lt;$D439+Настройки!$B$7),0,MAX(0,$E439-MAX(0,SUMIFS(Тех_Движение!$G$2:$G$5111,Тех_Движение!$D$2:$D$5111,$C439,Тех_Движение!$B$2:$B$5111,"&lt;="&amp;L$3)-$F439)))</f>
        <v>#VALUE!</v>
      </c>
      <c r="M439" s="21" t="e">
        <f>IF(OR($B439="",M$3&lt;$D439+Настройки!$B$7),0,MAX(0,$E439-MAX(0,SUMIFS(Тех_Движение!$G$2:$G$5111,Тех_Движение!$D$2:$D$5111,$C439,Тех_Движение!$B$2:$B$5111,"&lt;="&amp;M$3)-$F439)))</f>
        <v>#VALUE!</v>
      </c>
      <c r="N439" s="21" t="e">
        <f>IF(OR($B439="",N$3&lt;$D439+Настройки!$B$7),0,MAX(0,$E439-MAX(0,SUMIFS(Тех_Движение!$G$2:$G$5111,Тех_Движение!$D$2:$D$5111,$C439,Тех_Движение!$B$2:$B$5111,"&lt;="&amp;N$3)-$F439)))</f>
        <v>#VALUE!</v>
      </c>
      <c r="O439" s="21" t="e">
        <f>IF(OR($B439="",O$3&lt;$D439+Настройки!$B$7),0,MAX(0,$E439-MAX(0,SUMIFS(Тех_Движение!$G$2:$G$5111,Тех_Движение!$D$2:$D$5111,$C439,Тех_Движение!$B$2:$B$5111,"&lt;="&amp;O$3)-$F439)))</f>
        <v>#VALUE!</v>
      </c>
      <c r="P439" s="21" t="e">
        <f>IF(OR($B439="",P$3&lt;$D439+Настройки!$B$7),0,MAX(0,$E439-MAX(0,SUMIFS(Тех_Движение!$G$2:$G$5111,Тех_Движение!$D$2:$D$5111,$C439,Тех_Движение!$B$2:$B$5111,"&lt;="&amp;P$3)-$F439)))</f>
        <v>#VALUE!</v>
      </c>
      <c r="Q439" s="21" t="e">
        <f>IF(OR($B439="",Q$3&lt;$D439+Настройки!$B$7),0,MAX(0,$E439-MAX(0,SUMIFS(Тех_Движение!$G$2:$G$5111,Тех_Движение!$D$2:$D$5111,$C439,Тех_Движение!$B$2:$B$5111,"&lt;="&amp;Q$3)-$F439)))</f>
        <v>#VALUE!</v>
      </c>
      <c r="R439" s="21" t="str">
        <f t="shared" si="19"/>
        <v/>
      </c>
      <c r="S439" s="23" t="str">
        <f>IF($B439="","",VLOOKUP($C439,Настройки!$A$11:$L$17,9,FALSE))</f>
        <v/>
      </c>
      <c r="T439" s="23" t="str">
        <f t="shared" si="20"/>
        <v/>
      </c>
    </row>
    <row r="440" spans="1:20" x14ac:dyDescent="0.3">
      <c r="A440" s="20">
        <f>Тех_Движение!$A$437</f>
        <v>436</v>
      </c>
      <c r="B440" s="20" t="str">
        <f>IF(Тех_Движение!$F$437&gt;0,Тех_Движение!$I$437,"")</f>
        <v/>
      </c>
      <c r="C440" s="20" t="str">
        <f>IF($B440="","",Тех_Движение!$D$437)</f>
        <v/>
      </c>
      <c r="D440" s="9" t="str">
        <f>IF($B440="","",Тех_Движение!$B$437)</f>
        <v/>
      </c>
      <c r="E440" s="21" t="str">
        <f>IF($B440="","",Тех_Движение!$F$437)</f>
        <v/>
      </c>
      <c r="F440" s="21" t="str">
        <f>IF($B440="","",SUMIFS($E$5:$E439,$C$5:$C439,$C440))</f>
        <v/>
      </c>
      <c r="G440" s="21" t="str">
        <f>IF($B440="","",MAX(0,$E440-MAX(0,SUMIFS(Тех_Движение!$G$2:$G$5111,Тех_Движение!$D$2:$D$5111,$C440,Тех_Движение!$B$2:$B$5111,"&lt;="&amp;Настройки!$B$5-1)-$F440)))</f>
        <v/>
      </c>
      <c r="H440" s="21" t="str">
        <f>IF($B440="","",IF(AND($D440&gt;=Настройки!$B$5,$D440&lt;=Настройки!$B$6),$E440,0))</f>
        <v/>
      </c>
      <c r="I440" s="21" t="str">
        <f t="shared" si="18"/>
        <v/>
      </c>
      <c r="J440" s="21" t="str">
        <f>IF($B440="","",MAX(0,$E440-MAX(0,SUMIFS(Тех_Движение!$G$2:$G$5111,Тех_Движение!$D$2:$D$5111,$C440,Тех_Движение!$B$2:$B$5111,"&lt;="&amp;Настройки!$B$6)-$F440)))</f>
        <v/>
      </c>
      <c r="K440" s="21" t="e">
        <f>IF(OR($B440="",K$3&lt;$D440+Настройки!$B$7),0,MAX(0,$E440-MAX(0,SUMIFS(Тех_Движение!$G$2:$G$5111,Тех_Движение!$D$2:$D$5111,$C440,Тех_Движение!$B$2:$B$5111,"&lt;="&amp;K$3)-$F440)))</f>
        <v>#VALUE!</v>
      </c>
      <c r="L440" s="21" t="e">
        <f>IF(OR($B440="",L$3&lt;$D440+Настройки!$B$7),0,MAX(0,$E440-MAX(0,SUMIFS(Тех_Движение!$G$2:$G$5111,Тех_Движение!$D$2:$D$5111,$C440,Тех_Движение!$B$2:$B$5111,"&lt;="&amp;L$3)-$F440)))</f>
        <v>#VALUE!</v>
      </c>
      <c r="M440" s="21" t="e">
        <f>IF(OR($B440="",M$3&lt;$D440+Настройки!$B$7),0,MAX(0,$E440-MAX(0,SUMIFS(Тех_Движение!$G$2:$G$5111,Тех_Движение!$D$2:$D$5111,$C440,Тех_Движение!$B$2:$B$5111,"&lt;="&amp;M$3)-$F440)))</f>
        <v>#VALUE!</v>
      </c>
      <c r="N440" s="21" t="e">
        <f>IF(OR($B440="",N$3&lt;$D440+Настройки!$B$7),0,MAX(0,$E440-MAX(0,SUMIFS(Тех_Движение!$G$2:$G$5111,Тех_Движение!$D$2:$D$5111,$C440,Тех_Движение!$B$2:$B$5111,"&lt;="&amp;N$3)-$F440)))</f>
        <v>#VALUE!</v>
      </c>
      <c r="O440" s="21" t="e">
        <f>IF(OR($B440="",O$3&lt;$D440+Настройки!$B$7),0,MAX(0,$E440-MAX(0,SUMIFS(Тех_Движение!$G$2:$G$5111,Тех_Движение!$D$2:$D$5111,$C440,Тех_Движение!$B$2:$B$5111,"&lt;="&amp;O$3)-$F440)))</f>
        <v>#VALUE!</v>
      </c>
      <c r="P440" s="21" t="e">
        <f>IF(OR($B440="",P$3&lt;$D440+Настройки!$B$7),0,MAX(0,$E440-MAX(0,SUMIFS(Тех_Движение!$G$2:$G$5111,Тех_Движение!$D$2:$D$5111,$C440,Тех_Движение!$B$2:$B$5111,"&lt;="&amp;P$3)-$F440)))</f>
        <v>#VALUE!</v>
      </c>
      <c r="Q440" s="21" t="e">
        <f>IF(OR($B440="",Q$3&lt;$D440+Настройки!$B$7),0,MAX(0,$E440-MAX(0,SUMIFS(Тех_Движение!$G$2:$G$5111,Тех_Движение!$D$2:$D$5111,$C440,Тех_Движение!$B$2:$B$5111,"&lt;="&amp;Q$3)-$F440)))</f>
        <v>#VALUE!</v>
      </c>
      <c r="R440" s="21" t="str">
        <f t="shared" si="19"/>
        <v/>
      </c>
      <c r="S440" s="23" t="str">
        <f>IF($B440="","",VLOOKUP($C440,Настройки!$A$11:$L$17,9,FALSE))</f>
        <v/>
      </c>
      <c r="T440" s="23" t="str">
        <f t="shared" si="20"/>
        <v/>
      </c>
    </row>
    <row r="441" spans="1:20" x14ac:dyDescent="0.3">
      <c r="A441" s="20">
        <f>Тех_Движение!$A$438</f>
        <v>437</v>
      </c>
      <c r="B441" s="20" t="str">
        <f>IF(Тех_Движение!$F$438&gt;0,Тех_Движение!$I$438,"")</f>
        <v/>
      </c>
      <c r="C441" s="20" t="str">
        <f>IF($B441="","",Тех_Движение!$D$438)</f>
        <v/>
      </c>
      <c r="D441" s="9" t="str">
        <f>IF($B441="","",Тех_Движение!$B$438)</f>
        <v/>
      </c>
      <c r="E441" s="21" t="str">
        <f>IF($B441="","",Тех_Движение!$F$438)</f>
        <v/>
      </c>
      <c r="F441" s="21" t="str">
        <f>IF($B441="","",SUMIFS($E$5:$E440,$C$5:$C440,$C441))</f>
        <v/>
      </c>
      <c r="G441" s="21" t="str">
        <f>IF($B441="","",MAX(0,$E441-MAX(0,SUMIFS(Тех_Движение!$G$2:$G$5111,Тех_Движение!$D$2:$D$5111,$C441,Тех_Движение!$B$2:$B$5111,"&lt;="&amp;Настройки!$B$5-1)-$F441)))</f>
        <v/>
      </c>
      <c r="H441" s="21" t="str">
        <f>IF($B441="","",IF(AND($D441&gt;=Настройки!$B$5,$D441&lt;=Настройки!$B$6),$E441,0))</f>
        <v/>
      </c>
      <c r="I441" s="21" t="str">
        <f t="shared" si="18"/>
        <v/>
      </c>
      <c r="J441" s="21" t="str">
        <f>IF($B441="","",MAX(0,$E441-MAX(0,SUMIFS(Тех_Движение!$G$2:$G$5111,Тех_Движение!$D$2:$D$5111,$C441,Тех_Движение!$B$2:$B$5111,"&lt;="&amp;Настройки!$B$6)-$F441)))</f>
        <v/>
      </c>
      <c r="K441" s="21" t="e">
        <f>IF(OR($B441="",K$3&lt;$D441+Настройки!$B$7),0,MAX(0,$E441-MAX(0,SUMIFS(Тех_Движение!$G$2:$G$5111,Тех_Движение!$D$2:$D$5111,$C441,Тех_Движение!$B$2:$B$5111,"&lt;="&amp;K$3)-$F441)))</f>
        <v>#VALUE!</v>
      </c>
      <c r="L441" s="21" t="e">
        <f>IF(OR($B441="",L$3&lt;$D441+Настройки!$B$7),0,MAX(0,$E441-MAX(0,SUMIFS(Тех_Движение!$G$2:$G$5111,Тех_Движение!$D$2:$D$5111,$C441,Тех_Движение!$B$2:$B$5111,"&lt;="&amp;L$3)-$F441)))</f>
        <v>#VALUE!</v>
      </c>
      <c r="M441" s="21" t="e">
        <f>IF(OR($B441="",M$3&lt;$D441+Настройки!$B$7),0,MAX(0,$E441-MAX(0,SUMIFS(Тех_Движение!$G$2:$G$5111,Тех_Движение!$D$2:$D$5111,$C441,Тех_Движение!$B$2:$B$5111,"&lt;="&amp;M$3)-$F441)))</f>
        <v>#VALUE!</v>
      </c>
      <c r="N441" s="21" t="e">
        <f>IF(OR($B441="",N$3&lt;$D441+Настройки!$B$7),0,MAX(0,$E441-MAX(0,SUMIFS(Тех_Движение!$G$2:$G$5111,Тех_Движение!$D$2:$D$5111,$C441,Тех_Движение!$B$2:$B$5111,"&lt;="&amp;N$3)-$F441)))</f>
        <v>#VALUE!</v>
      </c>
      <c r="O441" s="21" t="e">
        <f>IF(OR($B441="",O$3&lt;$D441+Настройки!$B$7),0,MAX(0,$E441-MAX(0,SUMIFS(Тех_Движение!$G$2:$G$5111,Тех_Движение!$D$2:$D$5111,$C441,Тех_Движение!$B$2:$B$5111,"&lt;="&amp;O$3)-$F441)))</f>
        <v>#VALUE!</v>
      </c>
      <c r="P441" s="21" t="e">
        <f>IF(OR($B441="",P$3&lt;$D441+Настройки!$B$7),0,MAX(0,$E441-MAX(0,SUMIFS(Тех_Движение!$G$2:$G$5111,Тех_Движение!$D$2:$D$5111,$C441,Тех_Движение!$B$2:$B$5111,"&lt;="&amp;P$3)-$F441)))</f>
        <v>#VALUE!</v>
      </c>
      <c r="Q441" s="21" t="e">
        <f>IF(OR($B441="",Q$3&lt;$D441+Настройки!$B$7),0,MAX(0,$E441-MAX(0,SUMIFS(Тех_Движение!$G$2:$G$5111,Тех_Движение!$D$2:$D$5111,$C441,Тех_Движение!$B$2:$B$5111,"&lt;="&amp;Q$3)-$F441)))</f>
        <v>#VALUE!</v>
      </c>
      <c r="R441" s="21" t="str">
        <f t="shared" si="19"/>
        <v/>
      </c>
      <c r="S441" s="23" t="str">
        <f>IF($B441="","",VLOOKUP($C441,Настройки!$A$11:$L$17,9,FALSE))</f>
        <v/>
      </c>
      <c r="T441" s="23" t="str">
        <f t="shared" si="20"/>
        <v/>
      </c>
    </row>
    <row r="442" spans="1:20" x14ac:dyDescent="0.3">
      <c r="A442" s="20">
        <f>Тех_Движение!$A$439</f>
        <v>438</v>
      </c>
      <c r="B442" s="20" t="str">
        <f>IF(Тех_Движение!$F$439&gt;0,Тех_Движение!$I$439,"")</f>
        <v/>
      </c>
      <c r="C442" s="20" t="str">
        <f>IF($B442="","",Тех_Движение!$D$439)</f>
        <v/>
      </c>
      <c r="D442" s="9" t="str">
        <f>IF($B442="","",Тех_Движение!$B$439)</f>
        <v/>
      </c>
      <c r="E442" s="21" t="str">
        <f>IF($B442="","",Тех_Движение!$F$439)</f>
        <v/>
      </c>
      <c r="F442" s="21" t="str">
        <f>IF($B442="","",SUMIFS($E$5:$E441,$C$5:$C441,$C442))</f>
        <v/>
      </c>
      <c r="G442" s="21" t="str">
        <f>IF($B442="","",MAX(0,$E442-MAX(0,SUMIFS(Тех_Движение!$G$2:$G$5111,Тех_Движение!$D$2:$D$5111,$C442,Тех_Движение!$B$2:$B$5111,"&lt;="&amp;Настройки!$B$5-1)-$F442)))</f>
        <v/>
      </c>
      <c r="H442" s="21" t="str">
        <f>IF($B442="","",IF(AND($D442&gt;=Настройки!$B$5,$D442&lt;=Настройки!$B$6),$E442,0))</f>
        <v/>
      </c>
      <c r="I442" s="21" t="str">
        <f t="shared" si="18"/>
        <v/>
      </c>
      <c r="J442" s="21" t="str">
        <f>IF($B442="","",MAX(0,$E442-MAX(0,SUMIFS(Тех_Движение!$G$2:$G$5111,Тех_Движение!$D$2:$D$5111,$C442,Тех_Движение!$B$2:$B$5111,"&lt;="&amp;Настройки!$B$6)-$F442)))</f>
        <v/>
      </c>
      <c r="K442" s="21" t="e">
        <f>IF(OR($B442="",K$3&lt;$D442+Настройки!$B$7),0,MAX(0,$E442-MAX(0,SUMIFS(Тех_Движение!$G$2:$G$5111,Тех_Движение!$D$2:$D$5111,$C442,Тех_Движение!$B$2:$B$5111,"&lt;="&amp;K$3)-$F442)))</f>
        <v>#VALUE!</v>
      </c>
      <c r="L442" s="21" t="e">
        <f>IF(OR($B442="",L$3&lt;$D442+Настройки!$B$7),0,MAX(0,$E442-MAX(0,SUMIFS(Тех_Движение!$G$2:$G$5111,Тех_Движение!$D$2:$D$5111,$C442,Тех_Движение!$B$2:$B$5111,"&lt;="&amp;L$3)-$F442)))</f>
        <v>#VALUE!</v>
      </c>
      <c r="M442" s="21" t="e">
        <f>IF(OR($B442="",M$3&lt;$D442+Настройки!$B$7),0,MAX(0,$E442-MAX(0,SUMIFS(Тех_Движение!$G$2:$G$5111,Тех_Движение!$D$2:$D$5111,$C442,Тех_Движение!$B$2:$B$5111,"&lt;="&amp;M$3)-$F442)))</f>
        <v>#VALUE!</v>
      </c>
      <c r="N442" s="21" t="e">
        <f>IF(OR($B442="",N$3&lt;$D442+Настройки!$B$7),0,MAX(0,$E442-MAX(0,SUMIFS(Тех_Движение!$G$2:$G$5111,Тех_Движение!$D$2:$D$5111,$C442,Тех_Движение!$B$2:$B$5111,"&lt;="&amp;N$3)-$F442)))</f>
        <v>#VALUE!</v>
      </c>
      <c r="O442" s="21" t="e">
        <f>IF(OR($B442="",O$3&lt;$D442+Настройки!$B$7),0,MAX(0,$E442-MAX(0,SUMIFS(Тех_Движение!$G$2:$G$5111,Тех_Движение!$D$2:$D$5111,$C442,Тех_Движение!$B$2:$B$5111,"&lt;="&amp;O$3)-$F442)))</f>
        <v>#VALUE!</v>
      </c>
      <c r="P442" s="21" t="e">
        <f>IF(OR($B442="",P$3&lt;$D442+Настройки!$B$7),0,MAX(0,$E442-MAX(0,SUMIFS(Тех_Движение!$G$2:$G$5111,Тех_Движение!$D$2:$D$5111,$C442,Тех_Движение!$B$2:$B$5111,"&lt;="&amp;P$3)-$F442)))</f>
        <v>#VALUE!</v>
      </c>
      <c r="Q442" s="21" t="e">
        <f>IF(OR($B442="",Q$3&lt;$D442+Настройки!$B$7),0,MAX(0,$E442-MAX(0,SUMIFS(Тех_Движение!$G$2:$G$5111,Тех_Движение!$D$2:$D$5111,$C442,Тех_Движение!$B$2:$B$5111,"&lt;="&amp;Q$3)-$F442)))</f>
        <v>#VALUE!</v>
      </c>
      <c r="R442" s="21" t="str">
        <f t="shared" si="19"/>
        <v/>
      </c>
      <c r="S442" s="23" t="str">
        <f>IF($B442="","",VLOOKUP($C442,Настройки!$A$11:$L$17,9,FALSE))</f>
        <v/>
      </c>
      <c r="T442" s="23" t="str">
        <f t="shared" si="20"/>
        <v/>
      </c>
    </row>
    <row r="443" spans="1:20" x14ac:dyDescent="0.3">
      <c r="A443" s="20">
        <f>Тех_Движение!$A$440</f>
        <v>439</v>
      </c>
      <c r="B443" s="20" t="str">
        <f>IF(Тех_Движение!$F$440&gt;0,Тех_Движение!$I$440,"")</f>
        <v/>
      </c>
      <c r="C443" s="20" t="str">
        <f>IF($B443="","",Тех_Движение!$D$440)</f>
        <v/>
      </c>
      <c r="D443" s="9" t="str">
        <f>IF($B443="","",Тех_Движение!$B$440)</f>
        <v/>
      </c>
      <c r="E443" s="21" t="str">
        <f>IF($B443="","",Тех_Движение!$F$440)</f>
        <v/>
      </c>
      <c r="F443" s="21" t="str">
        <f>IF($B443="","",SUMIFS($E$5:$E442,$C$5:$C442,$C443))</f>
        <v/>
      </c>
      <c r="G443" s="21" t="str">
        <f>IF($B443="","",MAX(0,$E443-MAX(0,SUMIFS(Тех_Движение!$G$2:$G$5111,Тех_Движение!$D$2:$D$5111,$C443,Тех_Движение!$B$2:$B$5111,"&lt;="&amp;Настройки!$B$5-1)-$F443)))</f>
        <v/>
      </c>
      <c r="H443" s="21" t="str">
        <f>IF($B443="","",IF(AND($D443&gt;=Настройки!$B$5,$D443&lt;=Настройки!$B$6),$E443,0))</f>
        <v/>
      </c>
      <c r="I443" s="21" t="str">
        <f t="shared" si="18"/>
        <v/>
      </c>
      <c r="J443" s="21" t="str">
        <f>IF($B443="","",MAX(0,$E443-MAX(0,SUMIFS(Тех_Движение!$G$2:$G$5111,Тех_Движение!$D$2:$D$5111,$C443,Тех_Движение!$B$2:$B$5111,"&lt;="&amp;Настройки!$B$6)-$F443)))</f>
        <v/>
      </c>
      <c r="K443" s="21" t="e">
        <f>IF(OR($B443="",K$3&lt;$D443+Настройки!$B$7),0,MAX(0,$E443-MAX(0,SUMIFS(Тех_Движение!$G$2:$G$5111,Тех_Движение!$D$2:$D$5111,$C443,Тех_Движение!$B$2:$B$5111,"&lt;="&amp;K$3)-$F443)))</f>
        <v>#VALUE!</v>
      </c>
      <c r="L443" s="21" t="e">
        <f>IF(OR($B443="",L$3&lt;$D443+Настройки!$B$7),0,MAX(0,$E443-MAX(0,SUMIFS(Тех_Движение!$G$2:$G$5111,Тех_Движение!$D$2:$D$5111,$C443,Тех_Движение!$B$2:$B$5111,"&lt;="&amp;L$3)-$F443)))</f>
        <v>#VALUE!</v>
      </c>
      <c r="M443" s="21" t="e">
        <f>IF(OR($B443="",M$3&lt;$D443+Настройки!$B$7),0,MAX(0,$E443-MAX(0,SUMIFS(Тех_Движение!$G$2:$G$5111,Тех_Движение!$D$2:$D$5111,$C443,Тех_Движение!$B$2:$B$5111,"&lt;="&amp;M$3)-$F443)))</f>
        <v>#VALUE!</v>
      </c>
      <c r="N443" s="21" t="e">
        <f>IF(OR($B443="",N$3&lt;$D443+Настройки!$B$7),0,MAX(0,$E443-MAX(0,SUMIFS(Тех_Движение!$G$2:$G$5111,Тех_Движение!$D$2:$D$5111,$C443,Тех_Движение!$B$2:$B$5111,"&lt;="&amp;N$3)-$F443)))</f>
        <v>#VALUE!</v>
      </c>
      <c r="O443" s="21" t="e">
        <f>IF(OR($B443="",O$3&lt;$D443+Настройки!$B$7),0,MAX(0,$E443-MAX(0,SUMIFS(Тех_Движение!$G$2:$G$5111,Тех_Движение!$D$2:$D$5111,$C443,Тех_Движение!$B$2:$B$5111,"&lt;="&amp;O$3)-$F443)))</f>
        <v>#VALUE!</v>
      </c>
      <c r="P443" s="21" t="e">
        <f>IF(OR($B443="",P$3&lt;$D443+Настройки!$B$7),0,MAX(0,$E443-MAX(0,SUMIFS(Тех_Движение!$G$2:$G$5111,Тех_Движение!$D$2:$D$5111,$C443,Тех_Движение!$B$2:$B$5111,"&lt;="&amp;P$3)-$F443)))</f>
        <v>#VALUE!</v>
      </c>
      <c r="Q443" s="21" t="e">
        <f>IF(OR($B443="",Q$3&lt;$D443+Настройки!$B$7),0,MAX(0,$E443-MAX(0,SUMIFS(Тех_Движение!$G$2:$G$5111,Тех_Движение!$D$2:$D$5111,$C443,Тех_Движение!$B$2:$B$5111,"&lt;="&amp;Q$3)-$F443)))</f>
        <v>#VALUE!</v>
      </c>
      <c r="R443" s="21" t="str">
        <f t="shared" si="19"/>
        <v/>
      </c>
      <c r="S443" s="23" t="str">
        <f>IF($B443="","",VLOOKUP($C443,Настройки!$A$11:$L$17,9,FALSE))</f>
        <v/>
      </c>
      <c r="T443" s="23" t="str">
        <f t="shared" si="20"/>
        <v/>
      </c>
    </row>
    <row r="444" spans="1:20" x14ac:dyDescent="0.3">
      <c r="A444" s="20">
        <f>Тех_Движение!$A$441</f>
        <v>440</v>
      </c>
      <c r="B444" s="20" t="str">
        <f>IF(Тех_Движение!$F$441&gt;0,Тех_Движение!$I$441,"")</f>
        <v/>
      </c>
      <c r="C444" s="20" t="str">
        <f>IF($B444="","",Тех_Движение!$D$441)</f>
        <v/>
      </c>
      <c r="D444" s="9" t="str">
        <f>IF($B444="","",Тех_Движение!$B$441)</f>
        <v/>
      </c>
      <c r="E444" s="21" t="str">
        <f>IF($B444="","",Тех_Движение!$F$441)</f>
        <v/>
      </c>
      <c r="F444" s="21" t="str">
        <f>IF($B444="","",SUMIFS($E$5:$E443,$C$5:$C443,$C444))</f>
        <v/>
      </c>
      <c r="G444" s="21" t="str">
        <f>IF($B444="","",MAX(0,$E444-MAX(0,SUMIFS(Тех_Движение!$G$2:$G$5111,Тех_Движение!$D$2:$D$5111,$C444,Тех_Движение!$B$2:$B$5111,"&lt;="&amp;Настройки!$B$5-1)-$F444)))</f>
        <v/>
      </c>
      <c r="H444" s="21" t="str">
        <f>IF($B444="","",IF(AND($D444&gt;=Настройки!$B$5,$D444&lt;=Настройки!$B$6),$E444,0))</f>
        <v/>
      </c>
      <c r="I444" s="21" t="str">
        <f t="shared" si="18"/>
        <v/>
      </c>
      <c r="J444" s="21" t="str">
        <f>IF($B444="","",MAX(0,$E444-MAX(0,SUMIFS(Тех_Движение!$G$2:$G$5111,Тех_Движение!$D$2:$D$5111,$C444,Тех_Движение!$B$2:$B$5111,"&lt;="&amp;Настройки!$B$6)-$F444)))</f>
        <v/>
      </c>
      <c r="K444" s="21" t="e">
        <f>IF(OR($B444="",K$3&lt;$D444+Настройки!$B$7),0,MAX(0,$E444-MAX(0,SUMIFS(Тех_Движение!$G$2:$G$5111,Тех_Движение!$D$2:$D$5111,$C444,Тех_Движение!$B$2:$B$5111,"&lt;="&amp;K$3)-$F444)))</f>
        <v>#VALUE!</v>
      </c>
      <c r="L444" s="21" t="e">
        <f>IF(OR($B444="",L$3&lt;$D444+Настройки!$B$7),0,MAX(0,$E444-MAX(0,SUMIFS(Тех_Движение!$G$2:$G$5111,Тех_Движение!$D$2:$D$5111,$C444,Тех_Движение!$B$2:$B$5111,"&lt;="&amp;L$3)-$F444)))</f>
        <v>#VALUE!</v>
      </c>
      <c r="M444" s="21" t="e">
        <f>IF(OR($B444="",M$3&lt;$D444+Настройки!$B$7),0,MAX(0,$E444-MAX(0,SUMIFS(Тех_Движение!$G$2:$G$5111,Тех_Движение!$D$2:$D$5111,$C444,Тех_Движение!$B$2:$B$5111,"&lt;="&amp;M$3)-$F444)))</f>
        <v>#VALUE!</v>
      </c>
      <c r="N444" s="21" t="e">
        <f>IF(OR($B444="",N$3&lt;$D444+Настройки!$B$7),0,MAX(0,$E444-MAX(0,SUMIFS(Тех_Движение!$G$2:$G$5111,Тех_Движение!$D$2:$D$5111,$C444,Тех_Движение!$B$2:$B$5111,"&lt;="&amp;N$3)-$F444)))</f>
        <v>#VALUE!</v>
      </c>
      <c r="O444" s="21" t="e">
        <f>IF(OR($B444="",O$3&lt;$D444+Настройки!$B$7),0,MAX(0,$E444-MAX(0,SUMIFS(Тех_Движение!$G$2:$G$5111,Тех_Движение!$D$2:$D$5111,$C444,Тех_Движение!$B$2:$B$5111,"&lt;="&amp;O$3)-$F444)))</f>
        <v>#VALUE!</v>
      </c>
      <c r="P444" s="21" t="e">
        <f>IF(OR($B444="",P$3&lt;$D444+Настройки!$B$7),0,MAX(0,$E444-MAX(0,SUMIFS(Тех_Движение!$G$2:$G$5111,Тех_Движение!$D$2:$D$5111,$C444,Тех_Движение!$B$2:$B$5111,"&lt;="&amp;P$3)-$F444)))</f>
        <v>#VALUE!</v>
      </c>
      <c r="Q444" s="21" t="e">
        <f>IF(OR($B444="",Q$3&lt;$D444+Настройки!$B$7),0,MAX(0,$E444-MAX(0,SUMIFS(Тех_Движение!$G$2:$G$5111,Тех_Движение!$D$2:$D$5111,$C444,Тех_Движение!$B$2:$B$5111,"&lt;="&amp;Q$3)-$F444)))</f>
        <v>#VALUE!</v>
      </c>
      <c r="R444" s="21" t="str">
        <f t="shared" si="19"/>
        <v/>
      </c>
      <c r="S444" s="23" t="str">
        <f>IF($B444="","",VLOOKUP($C444,Настройки!$A$11:$L$17,9,FALSE))</f>
        <v/>
      </c>
      <c r="T444" s="23" t="str">
        <f t="shared" si="20"/>
        <v/>
      </c>
    </row>
    <row r="445" spans="1:20" x14ac:dyDescent="0.3">
      <c r="A445" s="20">
        <f>Тех_Движение!$A$442</f>
        <v>441</v>
      </c>
      <c r="B445" s="20" t="str">
        <f>IF(Тех_Движение!$F$442&gt;0,Тех_Движение!$I$442,"")</f>
        <v/>
      </c>
      <c r="C445" s="20" t="str">
        <f>IF($B445="","",Тех_Движение!$D$442)</f>
        <v/>
      </c>
      <c r="D445" s="9" t="str">
        <f>IF($B445="","",Тех_Движение!$B$442)</f>
        <v/>
      </c>
      <c r="E445" s="21" t="str">
        <f>IF($B445="","",Тех_Движение!$F$442)</f>
        <v/>
      </c>
      <c r="F445" s="21" t="str">
        <f>IF($B445="","",SUMIFS($E$5:$E444,$C$5:$C444,$C445))</f>
        <v/>
      </c>
      <c r="G445" s="21" t="str">
        <f>IF($B445="","",MAX(0,$E445-MAX(0,SUMIFS(Тех_Движение!$G$2:$G$5111,Тех_Движение!$D$2:$D$5111,$C445,Тех_Движение!$B$2:$B$5111,"&lt;="&amp;Настройки!$B$5-1)-$F445)))</f>
        <v/>
      </c>
      <c r="H445" s="21" t="str">
        <f>IF($B445="","",IF(AND($D445&gt;=Настройки!$B$5,$D445&lt;=Настройки!$B$6),$E445,0))</f>
        <v/>
      </c>
      <c r="I445" s="21" t="str">
        <f t="shared" si="18"/>
        <v/>
      </c>
      <c r="J445" s="21" t="str">
        <f>IF($B445="","",MAX(0,$E445-MAX(0,SUMIFS(Тех_Движение!$G$2:$G$5111,Тех_Движение!$D$2:$D$5111,$C445,Тех_Движение!$B$2:$B$5111,"&lt;="&amp;Настройки!$B$6)-$F445)))</f>
        <v/>
      </c>
      <c r="K445" s="21" t="e">
        <f>IF(OR($B445="",K$3&lt;$D445+Настройки!$B$7),0,MAX(0,$E445-MAX(0,SUMIFS(Тех_Движение!$G$2:$G$5111,Тех_Движение!$D$2:$D$5111,$C445,Тех_Движение!$B$2:$B$5111,"&lt;="&amp;K$3)-$F445)))</f>
        <v>#VALUE!</v>
      </c>
      <c r="L445" s="21" t="e">
        <f>IF(OR($B445="",L$3&lt;$D445+Настройки!$B$7),0,MAX(0,$E445-MAX(0,SUMIFS(Тех_Движение!$G$2:$G$5111,Тех_Движение!$D$2:$D$5111,$C445,Тех_Движение!$B$2:$B$5111,"&lt;="&amp;L$3)-$F445)))</f>
        <v>#VALUE!</v>
      </c>
      <c r="M445" s="21" t="e">
        <f>IF(OR($B445="",M$3&lt;$D445+Настройки!$B$7),0,MAX(0,$E445-MAX(0,SUMIFS(Тех_Движение!$G$2:$G$5111,Тех_Движение!$D$2:$D$5111,$C445,Тех_Движение!$B$2:$B$5111,"&lt;="&amp;M$3)-$F445)))</f>
        <v>#VALUE!</v>
      </c>
      <c r="N445" s="21" t="e">
        <f>IF(OR($B445="",N$3&lt;$D445+Настройки!$B$7),0,MAX(0,$E445-MAX(0,SUMIFS(Тех_Движение!$G$2:$G$5111,Тех_Движение!$D$2:$D$5111,$C445,Тех_Движение!$B$2:$B$5111,"&lt;="&amp;N$3)-$F445)))</f>
        <v>#VALUE!</v>
      </c>
      <c r="O445" s="21" t="e">
        <f>IF(OR($B445="",O$3&lt;$D445+Настройки!$B$7),0,MAX(0,$E445-MAX(0,SUMIFS(Тех_Движение!$G$2:$G$5111,Тех_Движение!$D$2:$D$5111,$C445,Тех_Движение!$B$2:$B$5111,"&lt;="&amp;O$3)-$F445)))</f>
        <v>#VALUE!</v>
      </c>
      <c r="P445" s="21" t="e">
        <f>IF(OR($B445="",P$3&lt;$D445+Настройки!$B$7),0,MAX(0,$E445-MAX(0,SUMIFS(Тех_Движение!$G$2:$G$5111,Тех_Движение!$D$2:$D$5111,$C445,Тех_Движение!$B$2:$B$5111,"&lt;="&amp;P$3)-$F445)))</f>
        <v>#VALUE!</v>
      </c>
      <c r="Q445" s="21" t="e">
        <f>IF(OR($B445="",Q$3&lt;$D445+Настройки!$B$7),0,MAX(0,$E445-MAX(0,SUMIFS(Тех_Движение!$G$2:$G$5111,Тех_Движение!$D$2:$D$5111,$C445,Тех_Движение!$B$2:$B$5111,"&lt;="&amp;Q$3)-$F445)))</f>
        <v>#VALUE!</v>
      </c>
      <c r="R445" s="21" t="str">
        <f t="shared" si="19"/>
        <v/>
      </c>
      <c r="S445" s="23" t="str">
        <f>IF($B445="","",VLOOKUP($C445,Настройки!$A$11:$L$17,9,FALSE))</f>
        <v/>
      </c>
      <c r="T445" s="23" t="str">
        <f t="shared" si="20"/>
        <v/>
      </c>
    </row>
    <row r="446" spans="1:20" x14ac:dyDescent="0.3">
      <c r="A446" s="20">
        <f>Тех_Движение!$A$443</f>
        <v>442</v>
      </c>
      <c r="B446" s="20" t="str">
        <f>IF(Тех_Движение!$F$443&gt;0,Тех_Движение!$I$443,"")</f>
        <v/>
      </c>
      <c r="C446" s="20" t="str">
        <f>IF($B446="","",Тех_Движение!$D$443)</f>
        <v/>
      </c>
      <c r="D446" s="9" t="str">
        <f>IF($B446="","",Тех_Движение!$B$443)</f>
        <v/>
      </c>
      <c r="E446" s="21" t="str">
        <f>IF($B446="","",Тех_Движение!$F$443)</f>
        <v/>
      </c>
      <c r="F446" s="21" t="str">
        <f>IF($B446="","",SUMIFS($E$5:$E445,$C$5:$C445,$C446))</f>
        <v/>
      </c>
      <c r="G446" s="21" t="str">
        <f>IF($B446="","",MAX(0,$E446-MAX(0,SUMIFS(Тех_Движение!$G$2:$G$5111,Тех_Движение!$D$2:$D$5111,$C446,Тех_Движение!$B$2:$B$5111,"&lt;="&amp;Настройки!$B$5-1)-$F446)))</f>
        <v/>
      </c>
      <c r="H446" s="21" t="str">
        <f>IF($B446="","",IF(AND($D446&gt;=Настройки!$B$5,$D446&lt;=Настройки!$B$6),$E446,0))</f>
        <v/>
      </c>
      <c r="I446" s="21" t="str">
        <f t="shared" si="18"/>
        <v/>
      </c>
      <c r="J446" s="21" t="str">
        <f>IF($B446="","",MAX(0,$E446-MAX(0,SUMIFS(Тех_Движение!$G$2:$G$5111,Тех_Движение!$D$2:$D$5111,$C446,Тех_Движение!$B$2:$B$5111,"&lt;="&amp;Настройки!$B$6)-$F446)))</f>
        <v/>
      </c>
      <c r="K446" s="21" t="e">
        <f>IF(OR($B446="",K$3&lt;$D446+Настройки!$B$7),0,MAX(0,$E446-MAX(0,SUMIFS(Тех_Движение!$G$2:$G$5111,Тех_Движение!$D$2:$D$5111,$C446,Тех_Движение!$B$2:$B$5111,"&lt;="&amp;K$3)-$F446)))</f>
        <v>#VALUE!</v>
      </c>
      <c r="L446" s="21" t="e">
        <f>IF(OR($B446="",L$3&lt;$D446+Настройки!$B$7),0,MAX(0,$E446-MAX(0,SUMIFS(Тех_Движение!$G$2:$G$5111,Тех_Движение!$D$2:$D$5111,$C446,Тех_Движение!$B$2:$B$5111,"&lt;="&amp;L$3)-$F446)))</f>
        <v>#VALUE!</v>
      </c>
      <c r="M446" s="21" t="e">
        <f>IF(OR($B446="",M$3&lt;$D446+Настройки!$B$7),0,MAX(0,$E446-MAX(0,SUMIFS(Тех_Движение!$G$2:$G$5111,Тех_Движение!$D$2:$D$5111,$C446,Тех_Движение!$B$2:$B$5111,"&lt;="&amp;M$3)-$F446)))</f>
        <v>#VALUE!</v>
      </c>
      <c r="N446" s="21" t="e">
        <f>IF(OR($B446="",N$3&lt;$D446+Настройки!$B$7),0,MAX(0,$E446-MAX(0,SUMIFS(Тех_Движение!$G$2:$G$5111,Тех_Движение!$D$2:$D$5111,$C446,Тех_Движение!$B$2:$B$5111,"&lt;="&amp;N$3)-$F446)))</f>
        <v>#VALUE!</v>
      </c>
      <c r="O446" s="21" t="e">
        <f>IF(OR($B446="",O$3&lt;$D446+Настройки!$B$7),0,MAX(0,$E446-MAX(0,SUMIFS(Тех_Движение!$G$2:$G$5111,Тех_Движение!$D$2:$D$5111,$C446,Тех_Движение!$B$2:$B$5111,"&lt;="&amp;O$3)-$F446)))</f>
        <v>#VALUE!</v>
      </c>
      <c r="P446" s="21" t="e">
        <f>IF(OR($B446="",P$3&lt;$D446+Настройки!$B$7),0,MAX(0,$E446-MAX(0,SUMIFS(Тех_Движение!$G$2:$G$5111,Тех_Движение!$D$2:$D$5111,$C446,Тех_Движение!$B$2:$B$5111,"&lt;="&amp;P$3)-$F446)))</f>
        <v>#VALUE!</v>
      </c>
      <c r="Q446" s="21" t="e">
        <f>IF(OR($B446="",Q$3&lt;$D446+Настройки!$B$7),0,MAX(0,$E446-MAX(0,SUMIFS(Тех_Движение!$G$2:$G$5111,Тех_Движение!$D$2:$D$5111,$C446,Тех_Движение!$B$2:$B$5111,"&lt;="&amp;Q$3)-$F446)))</f>
        <v>#VALUE!</v>
      </c>
      <c r="R446" s="21" t="str">
        <f t="shared" si="19"/>
        <v/>
      </c>
      <c r="S446" s="23" t="str">
        <f>IF($B446="","",VLOOKUP($C446,Настройки!$A$11:$L$17,9,FALSE))</f>
        <v/>
      </c>
      <c r="T446" s="23" t="str">
        <f t="shared" si="20"/>
        <v/>
      </c>
    </row>
    <row r="447" spans="1:20" x14ac:dyDescent="0.3">
      <c r="A447" s="20">
        <f>Тех_Движение!$A$444</f>
        <v>443</v>
      </c>
      <c r="B447" s="20" t="str">
        <f>IF(Тех_Движение!$F$444&gt;0,Тех_Движение!$I$444,"")</f>
        <v/>
      </c>
      <c r="C447" s="20" t="str">
        <f>IF($B447="","",Тех_Движение!$D$444)</f>
        <v/>
      </c>
      <c r="D447" s="9" t="str">
        <f>IF($B447="","",Тех_Движение!$B$444)</f>
        <v/>
      </c>
      <c r="E447" s="21" t="str">
        <f>IF($B447="","",Тех_Движение!$F$444)</f>
        <v/>
      </c>
      <c r="F447" s="21" t="str">
        <f>IF($B447="","",SUMIFS($E$5:$E446,$C$5:$C446,$C447))</f>
        <v/>
      </c>
      <c r="G447" s="21" t="str">
        <f>IF($B447="","",MAX(0,$E447-MAX(0,SUMIFS(Тех_Движение!$G$2:$G$5111,Тех_Движение!$D$2:$D$5111,$C447,Тех_Движение!$B$2:$B$5111,"&lt;="&amp;Настройки!$B$5-1)-$F447)))</f>
        <v/>
      </c>
      <c r="H447" s="21" t="str">
        <f>IF($B447="","",IF(AND($D447&gt;=Настройки!$B$5,$D447&lt;=Настройки!$B$6),$E447,0))</f>
        <v/>
      </c>
      <c r="I447" s="21" t="str">
        <f t="shared" si="18"/>
        <v/>
      </c>
      <c r="J447" s="21" t="str">
        <f>IF($B447="","",MAX(0,$E447-MAX(0,SUMIFS(Тех_Движение!$G$2:$G$5111,Тех_Движение!$D$2:$D$5111,$C447,Тех_Движение!$B$2:$B$5111,"&lt;="&amp;Настройки!$B$6)-$F447)))</f>
        <v/>
      </c>
      <c r="K447" s="21" t="e">
        <f>IF(OR($B447="",K$3&lt;$D447+Настройки!$B$7),0,MAX(0,$E447-MAX(0,SUMIFS(Тех_Движение!$G$2:$G$5111,Тех_Движение!$D$2:$D$5111,$C447,Тех_Движение!$B$2:$B$5111,"&lt;="&amp;K$3)-$F447)))</f>
        <v>#VALUE!</v>
      </c>
      <c r="L447" s="21" t="e">
        <f>IF(OR($B447="",L$3&lt;$D447+Настройки!$B$7),0,MAX(0,$E447-MAX(0,SUMIFS(Тех_Движение!$G$2:$G$5111,Тех_Движение!$D$2:$D$5111,$C447,Тех_Движение!$B$2:$B$5111,"&lt;="&amp;L$3)-$F447)))</f>
        <v>#VALUE!</v>
      </c>
      <c r="M447" s="21" t="e">
        <f>IF(OR($B447="",M$3&lt;$D447+Настройки!$B$7),0,MAX(0,$E447-MAX(0,SUMIFS(Тех_Движение!$G$2:$G$5111,Тех_Движение!$D$2:$D$5111,$C447,Тех_Движение!$B$2:$B$5111,"&lt;="&amp;M$3)-$F447)))</f>
        <v>#VALUE!</v>
      </c>
      <c r="N447" s="21" t="e">
        <f>IF(OR($B447="",N$3&lt;$D447+Настройки!$B$7),0,MAX(0,$E447-MAX(0,SUMIFS(Тех_Движение!$G$2:$G$5111,Тех_Движение!$D$2:$D$5111,$C447,Тех_Движение!$B$2:$B$5111,"&lt;="&amp;N$3)-$F447)))</f>
        <v>#VALUE!</v>
      </c>
      <c r="O447" s="21" t="e">
        <f>IF(OR($B447="",O$3&lt;$D447+Настройки!$B$7),0,MAX(0,$E447-MAX(0,SUMIFS(Тех_Движение!$G$2:$G$5111,Тех_Движение!$D$2:$D$5111,$C447,Тех_Движение!$B$2:$B$5111,"&lt;="&amp;O$3)-$F447)))</f>
        <v>#VALUE!</v>
      </c>
      <c r="P447" s="21" t="e">
        <f>IF(OR($B447="",P$3&lt;$D447+Настройки!$B$7),0,MAX(0,$E447-MAX(0,SUMIFS(Тех_Движение!$G$2:$G$5111,Тех_Движение!$D$2:$D$5111,$C447,Тех_Движение!$B$2:$B$5111,"&lt;="&amp;P$3)-$F447)))</f>
        <v>#VALUE!</v>
      </c>
      <c r="Q447" s="21" t="e">
        <f>IF(OR($B447="",Q$3&lt;$D447+Настройки!$B$7),0,MAX(0,$E447-MAX(0,SUMIFS(Тех_Движение!$G$2:$G$5111,Тех_Движение!$D$2:$D$5111,$C447,Тех_Движение!$B$2:$B$5111,"&lt;="&amp;Q$3)-$F447)))</f>
        <v>#VALUE!</v>
      </c>
      <c r="R447" s="21" t="str">
        <f t="shared" si="19"/>
        <v/>
      </c>
      <c r="S447" s="23" t="str">
        <f>IF($B447="","",VLOOKUP($C447,Настройки!$A$11:$L$17,9,FALSE))</f>
        <v/>
      </c>
      <c r="T447" s="23" t="str">
        <f t="shared" si="20"/>
        <v/>
      </c>
    </row>
    <row r="448" spans="1:20" x14ac:dyDescent="0.3">
      <c r="A448" s="20">
        <f>Тех_Движение!$A$445</f>
        <v>444</v>
      </c>
      <c r="B448" s="20" t="str">
        <f>IF(Тех_Движение!$F$445&gt;0,Тех_Движение!$I$445,"")</f>
        <v/>
      </c>
      <c r="C448" s="20" t="str">
        <f>IF($B448="","",Тех_Движение!$D$445)</f>
        <v/>
      </c>
      <c r="D448" s="9" t="str">
        <f>IF($B448="","",Тех_Движение!$B$445)</f>
        <v/>
      </c>
      <c r="E448" s="21" t="str">
        <f>IF($B448="","",Тех_Движение!$F$445)</f>
        <v/>
      </c>
      <c r="F448" s="21" t="str">
        <f>IF($B448="","",SUMIFS($E$5:$E447,$C$5:$C447,$C448))</f>
        <v/>
      </c>
      <c r="G448" s="21" t="str">
        <f>IF($B448="","",MAX(0,$E448-MAX(0,SUMIFS(Тех_Движение!$G$2:$G$5111,Тех_Движение!$D$2:$D$5111,$C448,Тех_Движение!$B$2:$B$5111,"&lt;="&amp;Настройки!$B$5-1)-$F448)))</f>
        <v/>
      </c>
      <c r="H448" s="21" t="str">
        <f>IF($B448="","",IF(AND($D448&gt;=Настройки!$B$5,$D448&lt;=Настройки!$B$6),$E448,0))</f>
        <v/>
      </c>
      <c r="I448" s="21" t="str">
        <f t="shared" si="18"/>
        <v/>
      </c>
      <c r="J448" s="21" t="str">
        <f>IF($B448="","",MAX(0,$E448-MAX(0,SUMIFS(Тех_Движение!$G$2:$G$5111,Тех_Движение!$D$2:$D$5111,$C448,Тех_Движение!$B$2:$B$5111,"&lt;="&amp;Настройки!$B$6)-$F448)))</f>
        <v/>
      </c>
      <c r="K448" s="21" t="e">
        <f>IF(OR($B448="",K$3&lt;$D448+Настройки!$B$7),0,MAX(0,$E448-MAX(0,SUMIFS(Тех_Движение!$G$2:$G$5111,Тех_Движение!$D$2:$D$5111,$C448,Тех_Движение!$B$2:$B$5111,"&lt;="&amp;K$3)-$F448)))</f>
        <v>#VALUE!</v>
      </c>
      <c r="L448" s="21" t="e">
        <f>IF(OR($B448="",L$3&lt;$D448+Настройки!$B$7),0,MAX(0,$E448-MAX(0,SUMIFS(Тех_Движение!$G$2:$G$5111,Тех_Движение!$D$2:$D$5111,$C448,Тех_Движение!$B$2:$B$5111,"&lt;="&amp;L$3)-$F448)))</f>
        <v>#VALUE!</v>
      </c>
      <c r="M448" s="21" t="e">
        <f>IF(OR($B448="",M$3&lt;$D448+Настройки!$B$7),0,MAX(0,$E448-MAX(0,SUMIFS(Тех_Движение!$G$2:$G$5111,Тех_Движение!$D$2:$D$5111,$C448,Тех_Движение!$B$2:$B$5111,"&lt;="&amp;M$3)-$F448)))</f>
        <v>#VALUE!</v>
      </c>
      <c r="N448" s="21" t="e">
        <f>IF(OR($B448="",N$3&lt;$D448+Настройки!$B$7),0,MAX(0,$E448-MAX(0,SUMIFS(Тех_Движение!$G$2:$G$5111,Тех_Движение!$D$2:$D$5111,$C448,Тех_Движение!$B$2:$B$5111,"&lt;="&amp;N$3)-$F448)))</f>
        <v>#VALUE!</v>
      </c>
      <c r="O448" s="21" t="e">
        <f>IF(OR($B448="",O$3&lt;$D448+Настройки!$B$7),0,MAX(0,$E448-MAX(0,SUMIFS(Тех_Движение!$G$2:$G$5111,Тех_Движение!$D$2:$D$5111,$C448,Тех_Движение!$B$2:$B$5111,"&lt;="&amp;O$3)-$F448)))</f>
        <v>#VALUE!</v>
      </c>
      <c r="P448" s="21" t="e">
        <f>IF(OR($B448="",P$3&lt;$D448+Настройки!$B$7),0,MAX(0,$E448-MAX(0,SUMIFS(Тех_Движение!$G$2:$G$5111,Тех_Движение!$D$2:$D$5111,$C448,Тех_Движение!$B$2:$B$5111,"&lt;="&amp;P$3)-$F448)))</f>
        <v>#VALUE!</v>
      </c>
      <c r="Q448" s="21" t="e">
        <f>IF(OR($B448="",Q$3&lt;$D448+Настройки!$B$7),0,MAX(0,$E448-MAX(0,SUMIFS(Тех_Движение!$G$2:$G$5111,Тех_Движение!$D$2:$D$5111,$C448,Тех_Движение!$B$2:$B$5111,"&lt;="&amp;Q$3)-$F448)))</f>
        <v>#VALUE!</v>
      </c>
      <c r="R448" s="21" t="str">
        <f t="shared" si="19"/>
        <v/>
      </c>
      <c r="S448" s="23" t="str">
        <f>IF($B448="","",VLOOKUP($C448,Настройки!$A$11:$L$17,9,FALSE))</f>
        <v/>
      </c>
      <c r="T448" s="23" t="str">
        <f t="shared" si="20"/>
        <v/>
      </c>
    </row>
    <row r="449" spans="1:20" x14ac:dyDescent="0.3">
      <c r="A449" s="20">
        <f>Тех_Движение!$A$446</f>
        <v>445</v>
      </c>
      <c r="B449" s="20" t="str">
        <f>IF(Тех_Движение!$F$446&gt;0,Тех_Движение!$I$446,"")</f>
        <v/>
      </c>
      <c r="C449" s="20" t="str">
        <f>IF($B449="","",Тех_Движение!$D$446)</f>
        <v/>
      </c>
      <c r="D449" s="9" t="str">
        <f>IF($B449="","",Тех_Движение!$B$446)</f>
        <v/>
      </c>
      <c r="E449" s="21" t="str">
        <f>IF($B449="","",Тех_Движение!$F$446)</f>
        <v/>
      </c>
      <c r="F449" s="21" t="str">
        <f>IF($B449="","",SUMIFS($E$5:$E448,$C$5:$C448,$C449))</f>
        <v/>
      </c>
      <c r="G449" s="21" t="str">
        <f>IF($B449="","",MAX(0,$E449-MAX(0,SUMIFS(Тех_Движение!$G$2:$G$5111,Тех_Движение!$D$2:$D$5111,$C449,Тех_Движение!$B$2:$B$5111,"&lt;="&amp;Настройки!$B$5-1)-$F449)))</f>
        <v/>
      </c>
      <c r="H449" s="21" t="str">
        <f>IF($B449="","",IF(AND($D449&gt;=Настройки!$B$5,$D449&lt;=Настройки!$B$6),$E449,0))</f>
        <v/>
      </c>
      <c r="I449" s="21" t="str">
        <f t="shared" si="18"/>
        <v/>
      </c>
      <c r="J449" s="21" t="str">
        <f>IF($B449="","",MAX(0,$E449-MAX(0,SUMIFS(Тех_Движение!$G$2:$G$5111,Тех_Движение!$D$2:$D$5111,$C449,Тех_Движение!$B$2:$B$5111,"&lt;="&amp;Настройки!$B$6)-$F449)))</f>
        <v/>
      </c>
      <c r="K449" s="21" t="e">
        <f>IF(OR($B449="",K$3&lt;$D449+Настройки!$B$7),0,MAX(0,$E449-MAX(0,SUMIFS(Тех_Движение!$G$2:$G$5111,Тех_Движение!$D$2:$D$5111,$C449,Тех_Движение!$B$2:$B$5111,"&lt;="&amp;K$3)-$F449)))</f>
        <v>#VALUE!</v>
      </c>
      <c r="L449" s="21" t="e">
        <f>IF(OR($B449="",L$3&lt;$D449+Настройки!$B$7),0,MAX(0,$E449-MAX(0,SUMIFS(Тех_Движение!$G$2:$G$5111,Тех_Движение!$D$2:$D$5111,$C449,Тех_Движение!$B$2:$B$5111,"&lt;="&amp;L$3)-$F449)))</f>
        <v>#VALUE!</v>
      </c>
      <c r="M449" s="21" t="e">
        <f>IF(OR($B449="",M$3&lt;$D449+Настройки!$B$7),0,MAX(0,$E449-MAX(0,SUMIFS(Тех_Движение!$G$2:$G$5111,Тех_Движение!$D$2:$D$5111,$C449,Тех_Движение!$B$2:$B$5111,"&lt;="&amp;M$3)-$F449)))</f>
        <v>#VALUE!</v>
      </c>
      <c r="N449" s="21" t="e">
        <f>IF(OR($B449="",N$3&lt;$D449+Настройки!$B$7),0,MAX(0,$E449-MAX(0,SUMIFS(Тех_Движение!$G$2:$G$5111,Тех_Движение!$D$2:$D$5111,$C449,Тех_Движение!$B$2:$B$5111,"&lt;="&amp;N$3)-$F449)))</f>
        <v>#VALUE!</v>
      </c>
      <c r="O449" s="21" t="e">
        <f>IF(OR($B449="",O$3&lt;$D449+Настройки!$B$7),0,MAX(0,$E449-MAX(0,SUMIFS(Тех_Движение!$G$2:$G$5111,Тех_Движение!$D$2:$D$5111,$C449,Тех_Движение!$B$2:$B$5111,"&lt;="&amp;O$3)-$F449)))</f>
        <v>#VALUE!</v>
      </c>
      <c r="P449" s="21" t="e">
        <f>IF(OR($B449="",P$3&lt;$D449+Настройки!$B$7),0,MAX(0,$E449-MAX(0,SUMIFS(Тех_Движение!$G$2:$G$5111,Тех_Движение!$D$2:$D$5111,$C449,Тех_Движение!$B$2:$B$5111,"&lt;="&amp;P$3)-$F449)))</f>
        <v>#VALUE!</v>
      </c>
      <c r="Q449" s="21" t="e">
        <f>IF(OR($B449="",Q$3&lt;$D449+Настройки!$B$7),0,MAX(0,$E449-MAX(0,SUMIFS(Тех_Движение!$G$2:$G$5111,Тех_Движение!$D$2:$D$5111,$C449,Тех_Движение!$B$2:$B$5111,"&lt;="&amp;Q$3)-$F449)))</f>
        <v>#VALUE!</v>
      </c>
      <c r="R449" s="21" t="str">
        <f t="shared" si="19"/>
        <v/>
      </c>
      <c r="S449" s="23" t="str">
        <f>IF($B449="","",VLOOKUP($C449,Настройки!$A$11:$L$17,9,FALSE))</f>
        <v/>
      </c>
      <c r="T449" s="23" t="str">
        <f t="shared" si="20"/>
        <v/>
      </c>
    </row>
    <row r="450" spans="1:20" x14ac:dyDescent="0.3">
      <c r="A450" s="20">
        <f>Тех_Движение!$A$447</f>
        <v>446</v>
      </c>
      <c r="B450" s="20" t="str">
        <f>IF(Тех_Движение!$F$447&gt;0,Тех_Движение!$I$447,"")</f>
        <v/>
      </c>
      <c r="C450" s="20" t="str">
        <f>IF($B450="","",Тех_Движение!$D$447)</f>
        <v/>
      </c>
      <c r="D450" s="9" t="str">
        <f>IF($B450="","",Тех_Движение!$B$447)</f>
        <v/>
      </c>
      <c r="E450" s="21" t="str">
        <f>IF($B450="","",Тех_Движение!$F$447)</f>
        <v/>
      </c>
      <c r="F450" s="21" t="str">
        <f>IF($B450="","",SUMIFS($E$5:$E449,$C$5:$C449,$C450))</f>
        <v/>
      </c>
      <c r="G450" s="21" t="str">
        <f>IF($B450="","",MAX(0,$E450-MAX(0,SUMIFS(Тех_Движение!$G$2:$G$5111,Тех_Движение!$D$2:$D$5111,$C450,Тех_Движение!$B$2:$B$5111,"&lt;="&amp;Настройки!$B$5-1)-$F450)))</f>
        <v/>
      </c>
      <c r="H450" s="21" t="str">
        <f>IF($B450="","",IF(AND($D450&gt;=Настройки!$B$5,$D450&lt;=Настройки!$B$6),$E450,0))</f>
        <v/>
      </c>
      <c r="I450" s="21" t="str">
        <f t="shared" si="18"/>
        <v/>
      </c>
      <c r="J450" s="21" t="str">
        <f>IF($B450="","",MAX(0,$E450-MAX(0,SUMIFS(Тех_Движение!$G$2:$G$5111,Тех_Движение!$D$2:$D$5111,$C450,Тех_Движение!$B$2:$B$5111,"&lt;="&amp;Настройки!$B$6)-$F450)))</f>
        <v/>
      </c>
      <c r="K450" s="21" t="e">
        <f>IF(OR($B450="",K$3&lt;$D450+Настройки!$B$7),0,MAX(0,$E450-MAX(0,SUMIFS(Тех_Движение!$G$2:$G$5111,Тех_Движение!$D$2:$D$5111,$C450,Тех_Движение!$B$2:$B$5111,"&lt;="&amp;K$3)-$F450)))</f>
        <v>#VALUE!</v>
      </c>
      <c r="L450" s="21" t="e">
        <f>IF(OR($B450="",L$3&lt;$D450+Настройки!$B$7),0,MAX(0,$E450-MAX(0,SUMIFS(Тех_Движение!$G$2:$G$5111,Тех_Движение!$D$2:$D$5111,$C450,Тех_Движение!$B$2:$B$5111,"&lt;="&amp;L$3)-$F450)))</f>
        <v>#VALUE!</v>
      </c>
      <c r="M450" s="21" t="e">
        <f>IF(OR($B450="",M$3&lt;$D450+Настройки!$B$7),0,MAX(0,$E450-MAX(0,SUMIFS(Тех_Движение!$G$2:$G$5111,Тех_Движение!$D$2:$D$5111,$C450,Тех_Движение!$B$2:$B$5111,"&lt;="&amp;M$3)-$F450)))</f>
        <v>#VALUE!</v>
      </c>
      <c r="N450" s="21" t="e">
        <f>IF(OR($B450="",N$3&lt;$D450+Настройки!$B$7),0,MAX(0,$E450-MAX(0,SUMIFS(Тех_Движение!$G$2:$G$5111,Тех_Движение!$D$2:$D$5111,$C450,Тех_Движение!$B$2:$B$5111,"&lt;="&amp;N$3)-$F450)))</f>
        <v>#VALUE!</v>
      </c>
      <c r="O450" s="21" t="e">
        <f>IF(OR($B450="",O$3&lt;$D450+Настройки!$B$7),0,MAX(0,$E450-MAX(0,SUMIFS(Тех_Движение!$G$2:$G$5111,Тех_Движение!$D$2:$D$5111,$C450,Тех_Движение!$B$2:$B$5111,"&lt;="&amp;O$3)-$F450)))</f>
        <v>#VALUE!</v>
      </c>
      <c r="P450" s="21" t="e">
        <f>IF(OR($B450="",P$3&lt;$D450+Настройки!$B$7),0,MAX(0,$E450-MAX(0,SUMIFS(Тех_Движение!$G$2:$G$5111,Тех_Движение!$D$2:$D$5111,$C450,Тех_Движение!$B$2:$B$5111,"&lt;="&amp;P$3)-$F450)))</f>
        <v>#VALUE!</v>
      </c>
      <c r="Q450" s="21" t="e">
        <f>IF(OR($B450="",Q$3&lt;$D450+Настройки!$B$7),0,MAX(0,$E450-MAX(0,SUMIFS(Тех_Движение!$G$2:$G$5111,Тех_Движение!$D$2:$D$5111,$C450,Тех_Движение!$B$2:$B$5111,"&lt;="&amp;Q$3)-$F450)))</f>
        <v>#VALUE!</v>
      </c>
      <c r="R450" s="21" t="str">
        <f t="shared" si="19"/>
        <v/>
      </c>
      <c r="S450" s="23" t="str">
        <f>IF($B450="","",VLOOKUP($C450,Настройки!$A$11:$L$17,9,FALSE))</f>
        <v/>
      </c>
      <c r="T450" s="23" t="str">
        <f t="shared" si="20"/>
        <v/>
      </c>
    </row>
    <row r="451" spans="1:20" x14ac:dyDescent="0.3">
      <c r="A451" s="20">
        <f>Тех_Движение!$A$448</f>
        <v>447</v>
      </c>
      <c r="B451" s="20" t="str">
        <f>IF(Тех_Движение!$F$448&gt;0,Тех_Движение!$I$448,"")</f>
        <v/>
      </c>
      <c r="C451" s="20" t="str">
        <f>IF($B451="","",Тех_Движение!$D$448)</f>
        <v/>
      </c>
      <c r="D451" s="9" t="str">
        <f>IF($B451="","",Тех_Движение!$B$448)</f>
        <v/>
      </c>
      <c r="E451" s="21" t="str">
        <f>IF($B451="","",Тех_Движение!$F$448)</f>
        <v/>
      </c>
      <c r="F451" s="21" t="str">
        <f>IF($B451="","",SUMIFS($E$5:$E450,$C$5:$C450,$C451))</f>
        <v/>
      </c>
      <c r="G451" s="21" t="str">
        <f>IF($B451="","",MAX(0,$E451-MAX(0,SUMIFS(Тех_Движение!$G$2:$G$5111,Тех_Движение!$D$2:$D$5111,$C451,Тех_Движение!$B$2:$B$5111,"&lt;="&amp;Настройки!$B$5-1)-$F451)))</f>
        <v/>
      </c>
      <c r="H451" s="21" t="str">
        <f>IF($B451="","",IF(AND($D451&gt;=Настройки!$B$5,$D451&lt;=Настройки!$B$6),$E451,0))</f>
        <v/>
      </c>
      <c r="I451" s="21" t="str">
        <f t="shared" si="18"/>
        <v/>
      </c>
      <c r="J451" s="21" t="str">
        <f>IF($B451="","",MAX(0,$E451-MAX(0,SUMIFS(Тех_Движение!$G$2:$G$5111,Тех_Движение!$D$2:$D$5111,$C451,Тех_Движение!$B$2:$B$5111,"&lt;="&amp;Настройки!$B$6)-$F451)))</f>
        <v/>
      </c>
      <c r="K451" s="21" t="e">
        <f>IF(OR($B451="",K$3&lt;$D451+Настройки!$B$7),0,MAX(0,$E451-MAX(0,SUMIFS(Тех_Движение!$G$2:$G$5111,Тех_Движение!$D$2:$D$5111,$C451,Тех_Движение!$B$2:$B$5111,"&lt;="&amp;K$3)-$F451)))</f>
        <v>#VALUE!</v>
      </c>
      <c r="L451" s="21" t="e">
        <f>IF(OR($B451="",L$3&lt;$D451+Настройки!$B$7),0,MAX(0,$E451-MAX(0,SUMIFS(Тех_Движение!$G$2:$G$5111,Тех_Движение!$D$2:$D$5111,$C451,Тех_Движение!$B$2:$B$5111,"&lt;="&amp;L$3)-$F451)))</f>
        <v>#VALUE!</v>
      </c>
      <c r="M451" s="21" t="e">
        <f>IF(OR($B451="",M$3&lt;$D451+Настройки!$B$7),0,MAX(0,$E451-MAX(0,SUMIFS(Тех_Движение!$G$2:$G$5111,Тех_Движение!$D$2:$D$5111,$C451,Тех_Движение!$B$2:$B$5111,"&lt;="&amp;M$3)-$F451)))</f>
        <v>#VALUE!</v>
      </c>
      <c r="N451" s="21" t="e">
        <f>IF(OR($B451="",N$3&lt;$D451+Настройки!$B$7),0,MAX(0,$E451-MAX(0,SUMIFS(Тех_Движение!$G$2:$G$5111,Тех_Движение!$D$2:$D$5111,$C451,Тех_Движение!$B$2:$B$5111,"&lt;="&amp;N$3)-$F451)))</f>
        <v>#VALUE!</v>
      </c>
      <c r="O451" s="21" t="e">
        <f>IF(OR($B451="",O$3&lt;$D451+Настройки!$B$7),0,MAX(0,$E451-MAX(0,SUMIFS(Тех_Движение!$G$2:$G$5111,Тех_Движение!$D$2:$D$5111,$C451,Тех_Движение!$B$2:$B$5111,"&lt;="&amp;O$3)-$F451)))</f>
        <v>#VALUE!</v>
      </c>
      <c r="P451" s="21" t="e">
        <f>IF(OR($B451="",P$3&lt;$D451+Настройки!$B$7),0,MAX(0,$E451-MAX(0,SUMIFS(Тех_Движение!$G$2:$G$5111,Тех_Движение!$D$2:$D$5111,$C451,Тех_Движение!$B$2:$B$5111,"&lt;="&amp;P$3)-$F451)))</f>
        <v>#VALUE!</v>
      </c>
      <c r="Q451" s="21" t="e">
        <f>IF(OR($B451="",Q$3&lt;$D451+Настройки!$B$7),0,MAX(0,$E451-MAX(0,SUMIFS(Тех_Движение!$G$2:$G$5111,Тех_Движение!$D$2:$D$5111,$C451,Тех_Движение!$B$2:$B$5111,"&lt;="&amp;Q$3)-$F451)))</f>
        <v>#VALUE!</v>
      </c>
      <c r="R451" s="21" t="str">
        <f t="shared" si="19"/>
        <v/>
      </c>
      <c r="S451" s="23" t="str">
        <f>IF($B451="","",VLOOKUP($C451,Настройки!$A$11:$L$17,9,FALSE))</f>
        <v/>
      </c>
      <c r="T451" s="23" t="str">
        <f t="shared" si="20"/>
        <v/>
      </c>
    </row>
    <row r="452" spans="1:20" x14ac:dyDescent="0.3">
      <c r="A452" s="20">
        <f>Тех_Движение!$A$449</f>
        <v>448</v>
      </c>
      <c r="B452" s="20" t="str">
        <f>IF(Тех_Движение!$F$449&gt;0,Тех_Движение!$I$449,"")</f>
        <v/>
      </c>
      <c r="C452" s="20" t="str">
        <f>IF($B452="","",Тех_Движение!$D$449)</f>
        <v/>
      </c>
      <c r="D452" s="9" t="str">
        <f>IF($B452="","",Тех_Движение!$B$449)</f>
        <v/>
      </c>
      <c r="E452" s="21" t="str">
        <f>IF($B452="","",Тех_Движение!$F$449)</f>
        <v/>
      </c>
      <c r="F452" s="21" t="str">
        <f>IF($B452="","",SUMIFS($E$5:$E451,$C$5:$C451,$C452))</f>
        <v/>
      </c>
      <c r="G452" s="21" t="str">
        <f>IF($B452="","",MAX(0,$E452-MAX(0,SUMIFS(Тех_Движение!$G$2:$G$5111,Тех_Движение!$D$2:$D$5111,$C452,Тех_Движение!$B$2:$B$5111,"&lt;="&amp;Настройки!$B$5-1)-$F452)))</f>
        <v/>
      </c>
      <c r="H452" s="21" t="str">
        <f>IF($B452="","",IF(AND($D452&gt;=Настройки!$B$5,$D452&lt;=Настройки!$B$6),$E452,0))</f>
        <v/>
      </c>
      <c r="I452" s="21" t="str">
        <f t="shared" si="18"/>
        <v/>
      </c>
      <c r="J452" s="21" t="str">
        <f>IF($B452="","",MAX(0,$E452-MAX(0,SUMIFS(Тех_Движение!$G$2:$G$5111,Тех_Движение!$D$2:$D$5111,$C452,Тех_Движение!$B$2:$B$5111,"&lt;="&amp;Настройки!$B$6)-$F452)))</f>
        <v/>
      </c>
      <c r="K452" s="21" t="e">
        <f>IF(OR($B452="",K$3&lt;$D452+Настройки!$B$7),0,MAX(0,$E452-MAX(0,SUMIFS(Тех_Движение!$G$2:$G$5111,Тех_Движение!$D$2:$D$5111,$C452,Тех_Движение!$B$2:$B$5111,"&lt;="&amp;K$3)-$F452)))</f>
        <v>#VALUE!</v>
      </c>
      <c r="L452" s="21" t="e">
        <f>IF(OR($B452="",L$3&lt;$D452+Настройки!$B$7),0,MAX(0,$E452-MAX(0,SUMIFS(Тех_Движение!$G$2:$G$5111,Тех_Движение!$D$2:$D$5111,$C452,Тех_Движение!$B$2:$B$5111,"&lt;="&amp;L$3)-$F452)))</f>
        <v>#VALUE!</v>
      </c>
      <c r="M452" s="21" t="e">
        <f>IF(OR($B452="",M$3&lt;$D452+Настройки!$B$7),0,MAX(0,$E452-MAX(0,SUMIFS(Тех_Движение!$G$2:$G$5111,Тех_Движение!$D$2:$D$5111,$C452,Тех_Движение!$B$2:$B$5111,"&lt;="&amp;M$3)-$F452)))</f>
        <v>#VALUE!</v>
      </c>
      <c r="N452" s="21" t="e">
        <f>IF(OR($B452="",N$3&lt;$D452+Настройки!$B$7),0,MAX(0,$E452-MAX(0,SUMIFS(Тех_Движение!$G$2:$G$5111,Тех_Движение!$D$2:$D$5111,$C452,Тех_Движение!$B$2:$B$5111,"&lt;="&amp;N$3)-$F452)))</f>
        <v>#VALUE!</v>
      </c>
      <c r="O452" s="21" t="e">
        <f>IF(OR($B452="",O$3&lt;$D452+Настройки!$B$7),0,MAX(0,$E452-MAX(0,SUMIFS(Тех_Движение!$G$2:$G$5111,Тех_Движение!$D$2:$D$5111,$C452,Тех_Движение!$B$2:$B$5111,"&lt;="&amp;O$3)-$F452)))</f>
        <v>#VALUE!</v>
      </c>
      <c r="P452" s="21" t="e">
        <f>IF(OR($B452="",P$3&lt;$D452+Настройки!$B$7),0,MAX(0,$E452-MAX(0,SUMIFS(Тех_Движение!$G$2:$G$5111,Тех_Движение!$D$2:$D$5111,$C452,Тех_Движение!$B$2:$B$5111,"&lt;="&amp;P$3)-$F452)))</f>
        <v>#VALUE!</v>
      </c>
      <c r="Q452" s="21" t="e">
        <f>IF(OR($B452="",Q$3&lt;$D452+Настройки!$B$7),0,MAX(0,$E452-MAX(0,SUMIFS(Тех_Движение!$G$2:$G$5111,Тех_Движение!$D$2:$D$5111,$C452,Тех_Движение!$B$2:$B$5111,"&lt;="&amp;Q$3)-$F452)))</f>
        <v>#VALUE!</v>
      </c>
      <c r="R452" s="21" t="str">
        <f t="shared" si="19"/>
        <v/>
      </c>
      <c r="S452" s="23" t="str">
        <f>IF($B452="","",VLOOKUP($C452,Настройки!$A$11:$L$17,9,FALSE))</f>
        <v/>
      </c>
      <c r="T452" s="23" t="str">
        <f t="shared" si="20"/>
        <v/>
      </c>
    </row>
    <row r="453" spans="1:20" x14ac:dyDescent="0.3">
      <c r="A453" s="20">
        <f>Тех_Движение!$A$450</f>
        <v>449</v>
      </c>
      <c r="B453" s="20" t="str">
        <f>IF(Тех_Движение!$F$450&gt;0,Тех_Движение!$I$450,"")</f>
        <v/>
      </c>
      <c r="C453" s="20" t="str">
        <f>IF($B453="","",Тех_Движение!$D$450)</f>
        <v/>
      </c>
      <c r="D453" s="9" t="str">
        <f>IF($B453="","",Тех_Движение!$B$450)</f>
        <v/>
      </c>
      <c r="E453" s="21" t="str">
        <f>IF($B453="","",Тех_Движение!$F$450)</f>
        <v/>
      </c>
      <c r="F453" s="21" t="str">
        <f>IF($B453="","",SUMIFS($E$5:$E452,$C$5:$C452,$C453))</f>
        <v/>
      </c>
      <c r="G453" s="21" t="str">
        <f>IF($B453="","",MAX(0,$E453-MAX(0,SUMIFS(Тех_Движение!$G$2:$G$5111,Тех_Движение!$D$2:$D$5111,$C453,Тех_Движение!$B$2:$B$5111,"&lt;="&amp;Настройки!$B$5-1)-$F453)))</f>
        <v/>
      </c>
      <c r="H453" s="21" t="str">
        <f>IF($B453="","",IF(AND($D453&gt;=Настройки!$B$5,$D453&lt;=Настройки!$B$6),$E453,0))</f>
        <v/>
      </c>
      <c r="I453" s="21" t="str">
        <f t="shared" ref="I453:I516" si="21">IF($B453="","",$G453+$H453-$J453)</f>
        <v/>
      </c>
      <c r="J453" s="21" t="str">
        <f>IF($B453="","",MAX(0,$E453-MAX(0,SUMIFS(Тех_Движение!$G$2:$G$5111,Тех_Движение!$D$2:$D$5111,$C453,Тех_Движение!$B$2:$B$5111,"&lt;="&amp;Настройки!$B$6)-$F453)))</f>
        <v/>
      </c>
      <c r="K453" s="21" t="e">
        <f>IF(OR($B453="",K$3&lt;$D453+Настройки!$B$7),0,MAX(0,$E453-MAX(0,SUMIFS(Тех_Движение!$G$2:$G$5111,Тех_Движение!$D$2:$D$5111,$C453,Тех_Движение!$B$2:$B$5111,"&lt;="&amp;K$3)-$F453)))</f>
        <v>#VALUE!</v>
      </c>
      <c r="L453" s="21" t="e">
        <f>IF(OR($B453="",L$3&lt;$D453+Настройки!$B$7),0,MAX(0,$E453-MAX(0,SUMIFS(Тех_Движение!$G$2:$G$5111,Тех_Движение!$D$2:$D$5111,$C453,Тех_Движение!$B$2:$B$5111,"&lt;="&amp;L$3)-$F453)))</f>
        <v>#VALUE!</v>
      </c>
      <c r="M453" s="21" t="e">
        <f>IF(OR($B453="",M$3&lt;$D453+Настройки!$B$7),0,MAX(0,$E453-MAX(0,SUMIFS(Тех_Движение!$G$2:$G$5111,Тех_Движение!$D$2:$D$5111,$C453,Тех_Движение!$B$2:$B$5111,"&lt;="&amp;M$3)-$F453)))</f>
        <v>#VALUE!</v>
      </c>
      <c r="N453" s="21" t="e">
        <f>IF(OR($B453="",N$3&lt;$D453+Настройки!$B$7),0,MAX(0,$E453-MAX(0,SUMIFS(Тех_Движение!$G$2:$G$5111,Тех_Движение!$D$2:$D$5111,$C453,Тех_Движение!$B$2:$B$5111,"&lt;="&amp;N$3)-$F453)))</f>
        <v>#VALUE!</v>
      </c>
      <c r="O453" s="21" t="e">
        <f>IF(OR($B453="",O$3&lt;$D453+Настройки!$B$7),0,MAX(0,$E453-MAX(0,SUMIFS(Тех_Движение!$G$2:$G$5111,Тех_Движение!$D$2:$D$5111,$C453,Тех_Движение!$B$2:$B$5111,"&lt;="&amp;O$3)-$F453)))</f>
        <v>#VALUE!</v>
      </c>
      <c r="P453" s="21" t="e">
        <f>IF(OR($B453="",P$3&lt;$D453+Настройки!$B$7),0,MAX(0,$E453-MAX(0,SUMIFS(Тех_Движение!$G$2:$G$5111,Тех_Движение!$D$2:$D$5111,$C453,Тех_Движение!$B$2:$B$5111,"&lt;="&amp;P$3)-$F453)))</f>
        <v>#VALUE!</v>
      </c>
      <c r="Q453" s="21" t="e">
        <f>IF(OR($B453="",Q$3&lt;$D453+Настройки!$B$7),0,MAX(0,$E453-MAX(0,SUMIFS(Тех_Движение!$G$2:$G$5111,Тех_Движение!$D$2:$D$5111,$C453,Тех_Движение!$B$2:$B$5111,"&lt;="&amp;Q$3)-$F453)))</f>
        <v>#VALUE!</v>
      </c>
      <c r="R453" s="21" t="str">
        <f t="shared" ref="R453:R516" si="22">IF($B453="","",SUM($K453:$Q453))</f>
        <v/>
      </c>
      <c r="S453" s="23" t="str">
        <f>IF($B453="","",VLOOKUP($C453,Настройки!$A$11:$L$17,9,FALSE))</f>
        <v/>
      </c>
      <c r="T453" s="23" t="str">
        <f t="shared" ref="T453:T516" si="23">IF($B453="","",$R453*$S453)</f>
        <v/>
      </c>
    </row>
    <row r="454" spans="1:20" x14ac:dyDescent="0.3">
      <c r="A454" s="20">
        <f>Тех_Движение!$A$451</f>
        <v>450</v>
      </c>
      <c r="B454" s="20" t="str">
        <f>IF(Тех_Движение!$F$451&gt;0,Тех_Движение!$I$451,"")</f>
        <v/>
      </c>
      <c r="C454" s="20" t="str">
        <f>IF($B454="","",Тех_Движение!$D$451)</f>
        <v/>
      </c>
      <c r="D454" s="9" t="str">
        <f>IF($B454="","",Тех_Движение!$B$451)</f>
        <v/>
      </c>
      <c r="E454" s="21" t="str">
        <f>IF($B454="","",Тех_Движение!$F$451)</f>
        <v/>
      </c>
      <c r="F454" s="21" t="str">
        <f>IF($B454="","",SUMIFS($E$5:$E453,$C$5:$C453,$C454))</f>
        <v/>
      </c>
      <c r="G454" s="21" t="str">
        <f>IF($B454="","",MAX(0,$E454-MAX(0,SUMIFS(Тех_Движение!$G$2:$G$5111,Тех_Движение!$D$2:$D$5111,$C454,Тех_Движение!$B$2:$B$5111,"&lt;="&amp;Настройки!$B$5-1)-$F454)))</f>
        <v/>
      </c>
      <c r="H454" s="21" t="str">
        <f>IF($B454="","",IF(AND($D454&gt;=Настройки!$B$5,$D454&lt;=Настройки!$B$6),$E454,0))</f>
        <v/>
      </c>
      <c r="I454" s="21" t="str">
        <f t="shared" si="21"/>
        <v/>
      </c>
      <c r="J454" s="21" t="str">
        <f>IF($B454="","",MAX(0,$E454-MAX(0,SUMIFS(Тех_Движение!$G$2:$G$5111,Тех_Движение!$D$2:$D$5111,$C454,Тех_Движение!$B$2:$B$5111,"&lt;="&amp;Настройки!$B$6)-$F454)))</f>
        <v/>
      </c>
      <c r="K454" s="21" t="e">
        <f>IF(OR($B454="",K$3&lt;$D454+Настройки!$B$7),0,MAX(0,$E454-MAX(0,SUMIFS(Тех_Движение!$G$2:$G$5111,Тех_Движение!$D$2:$D$5111,$C454,Тех_Движение!$B$2:$B$5111,"&lt;="&amp;K$3)-$F454)))</f>
        <v>#VALUE!</v>
      </c>
      <c r="L454" s="21" t="e">
        <f>IF(OR($B454="",L$3&lt;$D454+Настройки!$B$7),0,MAX(0,$E454-MAX(0,SUMIFS(Тех_Движение!$G$2:$G$5111,Тех_Движение!$D$2:$D$5111,$C454,Тех_Движение!$B$2:$B$5111,"&lt;="&amp;L$3)-$F454)))</f>
        <v>#VALUE!</v>
      </c>
      <c r="M454" s="21" t="e">
        <f>IF(OR($B454="",M$3&lt;$D454+Настройки!$B$7),0,MAX(0,$E454-MAX(0,SUMIFS(Тех_Движение!$G$2:$G$5111,Тех_Движение!$D$2:$D$5111,$C454,Тех_Движение!$B$2:$B$5111,"&lt;="&amp;M$3)-$F454)))</f>
        <v>#VALUE!</v>
      </c>
      <c r="N454" s="21" t="e">
        <f>IF(OR($B454="",N$3&lt;$D454+Настройки!$B$7),0,MAX(0,$E454-MAX(0,SUMIFS(Тех_Движение!$G$2:$G$5111,Тех_Движение!$D$2:$D$5111,$C454,Тех_Движение!$B$2:$B$5111,"&lt;="&amp;N$3)-$F454)))</f>
        <v>#VALUE!</v>
      </c>
      <c r="O454" s="21" t="e">
        <f>IF(OR($B454="",O$3&lt;$D454+Настройки!$B$7),0,MAX(0,$E454-MAX(0,SUMIFS(Тех_Движение!$G$2:$G$5111,Тех_Движение!$D$2:$D$5111,$C454,Тех_Движение!$B$2:$B$5111,"&lt;="&amp;O$3)-$F454)))</f>
        <v>#VALUE!</v>
      </c>
      <c r="P454" s="21" t="e">
        <f>IF(OR($B454="",P$3&lt;$D454+Настройки!$B$7),0,MAX(0,$E454-MAX(0,SUMIFS(Тех_Движение!$G$2:$G$5111,Тех_Движение!$D$2:$D$5111,$C454,Тех_Движение!$B$2:$B$5111,"&lt;="&amp;P$3)-$F454)))</f>
        <v>#VALUE!</v>
      </c>
      <c r="Q454" s="21" t="e">
        <f>IF(OR($B454="",Q$3&lt;$D454+Настройки!$B$7),0,MAX(0,$E454-MAX(0,SUMIFS(Тех_Движение!$G$2:$G$5111,Тех_Движение!$D$2:$D$5111,$C454,Тех_Движение!$B$2:$B$5111,"&lt;="&amp;Q$3)-$F454)))</f>
        <v>#VALUE!</v>
      </c>
      <c r="R454" s="21" t="str">
        <f t="shared" si="22"/>
        <v/>
      </c>
      <c r="S454" s="23" t="str">
        <f>IF($B454="","",VLOOKUP($C454,Настройки!$A$11:$L$17,9,FALSE))</f>
        <v/>
      </c>
      <c r="T454" s="23" t="str">
        <f t="shared" si="23"/>
        <v/>
      </c>
    </row>
    <row r="455" spans="1:20" x14ac:dyDescent="0.3">
      <c r="A455" s="20">
        <f>Тех_Движение!$A$452</f>
        <v>451</v>
      </c>
      <c r="B455" s="20" t="str">
        <f>IF(Тех_Движение!$F$452&gt;0,Тех_Движение!$I$452,"")</f>
        <v/>
      </c>
      <c r="C455" s="20" t="str">
        <f>IF($B455="","",Тех_Движение!$D$452)</f>
        <v/>
      </c>
      <c r="D455" s="9" t="str">
        <f>IF($B455="","",Тех_Движение!$B$452)</f>
        <v/>
      </c>
      <c r="E455" s="21" t="str">
        <f>IF($B455="","",Тех_Движение!$F$452)</f>
        <v/>
      </c>
      <c r="F455" s="21" t="str">
        <f>IF($B455="","",SUMIFS($E$5:$E454,$C$5:$C454,$C455))</f>
        <v/>
      </c>
      <c r="G455" s="21" t="str">
        <f>IF($B455="","",MAX(0,$E455-MAX(0,SUMIFS(Тех_Движение!$G$2:$G$5111,Тех_Движение!$D$2:$D$5111,$C455,Тех_Движение!$B$2:$B$5111,"&lt;="&amp;Настройки!$B$5-1)-$F455)))</f>
        <v/>
      </c>
      <c r="H455" s="21" t="str">
        <f>IF($B455="","",IF(AND($D455&gt;=Настройки!$B$5,$D455&lt;=Настройки!$B$6),$E455,0))</f>
        <v/>
      </c>
      <c r="I455" s="21" t="str">
        <f t="shared" si="21"/>
        <v/>
      </c>
      <c r="J455" s="21" t="str">
        <f>IF($B455="","",MAX(0,$E455-MAX(0,SUMIFS(Тех_Движение!$G$2:$G$5111,Тех_Движение!$D$2:$D$5111,$C455,Тех_Движение!$B$2:$B$5111,"&lt;="&amp;Настройки!$B$6)-$F455)))</f>
        <v/>
      </c>
      <c r="K455" s="21" t="e">
        <f>IF(OR($B455="",K$3&lt;$D455+Настройки!$B$7),0,MAX(0,$E455-MAX(0,SUMIFS(Тех_Движение!$G$2:$G$5111,Тех_Движение!$D$2:$D$5111,$C455,Тех_Движение!$B$2:$B$5111,"&lt;="&amp;K$3)-$F455)))</f>
        <v>#VALUE!</v>
      </c>
      <c r="L455" s="21" t="e">
        <f>IF(OR($B455="",L$3&lt;$D455+Настройки!$B$7),0,MAX(0,$E455-MAX(0,SUMIFS(Тех_Движение!$G$2:$G$5111,Тех_Движение!$D$2:$D$5111,$C455,Тех_Движение!$B$2:$B$5111,"&lt;="&amp;L$3)-$F455)))</f>
        <v>#VALUE!</v>
      </c>
      <c r="M455" s="21" t="e">
        <f>IF(OR($B455="",M$3&lt;$D455+Настройки!$B$7),0,MAX(0,$E455-MAX(0,SUMIFS(Тех_Движение!$G$2:$G$5111,Тех_Движение!$D$2:$D$5111,$C455,Тех_Движение!$B$2:$B$5111,"&lt;="&amp;M$3)-$F455)))</f>
        <v>#VALUE!</v>
      </c>
      <c r="N455" s="21" t="e">
        <f>IF(OR($B455="",N$3&lt;$D455+Настройки!$B$7),0,MAX(0,$E455-MAX(0,SUMIFS(Тех_Движение!$G$2:$G$5111,Тех_Движение!$D$2:$D$5111,$C455,Тех_Движение!$B$2:$B$5111,"&lt;="&amp;N$3)-$F455)))</f>
        <v>#VALUE!</v>
      </c>
      <c r="O455" s="21" t="e">
        <f>IF(OR($B455="",O$3&lt;$D455+Настройки!$B$7),0,MAX(0,$E455-MAX(0,SUMIFS(Тех_Движение!$G$2:$G$5111,Тех_Движение!$D$2:$D$5111,$C455,Тех_Движение!$B$2:$B$5111,"&lt;="&amp;O$3)-$F455)))</f>
        <v>#VALUE!</v>
      </c>
      <c r="P455" s="21" t="e">
        <f>IF(OR($B455="",P$3&lt;$D455+Настройки!$B$7),0,MAX(0,$E455-MAX(0,SUMIFS(Тех_Движение!$G$2:$G$5111,Тех_Движение!$D$2:$D$5111,$C455,Тех_Движение!$B$2:$B$5111,"&lt;="&amp;P$3)-$F455)))</f>
        <v>#VALUE!</v>
      </c>
      <c r="Q455" s="21" t="e">
        <f>IF(OR($B455="",Q$3&lt;$D455+Настройки!$B$7),0,MAX(0,$E455-MAX(0,SUMIFS(Тех_Движение!$G$2:$G$5111,Тех_Движение!$D$2:$D$5111,$C455,Тех_Движение!$B$2:$B$5111,"&lt;="&amp;Q$3)-$F455)))</f>
        <v>#VALUE!</v>
      </c>
      <c r="R455" s="21" t="str">
        <f t="shared" si="22"/>
        <v/>
      </c>
      <c r="S455" s="23" t="str">
        <f>IF($B455="","",VLOOKUP($C455,Настройки!$A$11:$L$17,9,FALSE))</f>
        <v/>
      </c>
      <c r="T455" s="23" t="str">
        <f t="shared" si="23"/>
        <v/>
      </c>
    </row>
    <row r="456" spans="1:20" x14ac:dyDescent="0.3">
      <c r="A456" s="20">
        <f>Тех_Движение!$A$453</f>
        <v>452</v>
      </c>
      <c r="B456" s="20" t="str">
        <f>IF(Тех_Движение!$F$453&gt;0,Тех_Движение!$I$453,"")</f>
        <v/>
      </c>
      <c r="C456" s="20" t="str">
        <f>IF($B456="","",Тех_Движение!$D$453)</f>
        <v/>
      </c>
      <c r="D456" s="9" t="str">
        <f>IF($B456="","",Тех_Движение!$B$453)</f>
        <v/>
      </c>
      <c r="E456" s="21" t="str">
        <f>IF($B456="","",Тех_Движение!$F$453)</f>
        <v/>
      </c>
      <c r="F456" s="21" t="str">
        <f>IF($B456="","",SUMIFS($E$5:$E455,$C$5:$C455,$C456))</f>
        <v/>
      </c>
      <c r="G456" s="21" t="str">
        <f>IF($B456="","",MAX(0,$E456-MAX(0,SUMIFS(Тех_Движение!$G$2:$G$5111,Тех_Движение!$D$2:$D$5111,$C456,Тех_Движение!$B$2:$B$5111,"&lt;="&amp;Настройки!$B$5-1)-$F456)))</f>
        <v/>
      </c>
      <c r="H456" s="21" t="str">
        <f>IF($B456="","",IF(AND($D456&gt;=Настройки!$B$5,$D456&lt;=Настройки!$B$6),$E456,0))</f>
        <v/>
      </c>
      <c r="I456" s="21" t="str">
        <f t="shared" si="21"/>
        <v/>
      </c>
      <c r="J456" s="21" t="str">
        <f>IF($B456="","",MAX(0,$E456-MAX(0,SUMIFS(Тех_Движение!$G$2:$G$5111,Тех_Движение!$D$2:$D$5111,$C456,Тех_Движение!$B$2:$B$5111,"&lt;="&amp;Настройки!$B$6)-$F456)))</f>
        <v/>
      </c>
      <c r="K456" s="21" t="e">
        <f>IF(OR($B456="",K$3&lt;$D456+Настройки!$B$7),0,MAX(0,$E456-MAX(0,SUMIFS(Тех_Движение!$G$2:$G$5111,Тех_Движение!$D$2:$D$5111,$C456,Тех_Движение!$B$2:$B$5111,"&lt;="&amp;K$3)-$F456)))</f>
        <v>#VALUE!</v>
      </c>
      <c r="L456" s="21" t="e">
        <f>IF(OR($B456="",L$3&lt;$D456+Настройки!$B$7),0,MAX(0,$E456-MAX(0,SUMIFS(Тех_Движение!$G$2:$G$5111,Тех_Движение!$D$2:$D$5111,$C456,Тех_Движение!$B$2:$B$5111,"&lt;="&amp;L$3)-$F456)))</f>
        <v>#VALUE!</v>
      </c>
      <c r="M456" s="21" t="e">
        <f>IF(OR($B456="",M$3&lt;$D456+Настройки!$B$7),0,MAX(0,$E456-MAX(0,SUMIFS(Тех_Движение!$G$2:$G$5111,Тех_Движение!$D$2:$D$5111,$C456,Тех_Движение!$B$2:$B$5111,"&lt;="&amp;M$3)-$F456)))</f>
        <v>#VALUE!</v>
      </c>
      <c r="N456" s="21" t="e">
        <f>IF(OR($B456="",N$3&lt;$D456+Настройки!$B$7),0,MAX(0,$E456-MAX(0,SUMIFS(Тех_Движение!$G$2:$G$5111,Тех_Движение!$D$2:$D$5111,$C456,Тех_Движение!$B$2:$B$5111,"&lt;="&amp;N$3)-$F456)))</f>
        <v>#VALUE!</v>
      </c>
      <c r="O456" s="21" t="e">
        <f>IF(OR($B456="",O$3&lt;$D456+Настройки!$B$7),0,MAX(0,$E456-MAX(0,SUMIFS(Тех_Движение!$G$2:$G$5111,Тех_Движение!$D$2:$D$5111,$C456,Тех_Движение!$B$2:$B$5111,"&lt;="&amp;O$3)-$F456)))</f>
        <v>#VALUE!</v>
      </c>
      <c r="P456" s="21" t="e">
        <f>IF(OR($B456="",P$3&lt;$D456+Настройки!$B$7),0,MAX(0,$E456-MAX(0,SUMIFS(Тех_Движение!$G$2:$G$5111,Тех_Движение!$D$2:$D$5111,$C456,Тех_Движение!$B$2:$B$5111,"&lt;="&amp;P$3)-$F456)))</f>
        <v>#VALUE!</v>
      </c>
      <c r="Q456" s="21" t="e">
        <f>IF(OR($B456="",Q$3&lt;$D456+Настройки!$B$7),0,MAX(0,$E456-MAX(0,SUMIFS(Тех_Движение!$G$2:$G$5111,Тех_Движение!$D$2:$D$5111,$C456,Тех_Движение!$B$2:$B$5111,"&lt;="&amp;Q$3)-$F456)))</f>
        <v>#VALUE!</v>
      </c>
      <c r="R456" s="21" t="str">
        <f t="shared" si="22"/>
        <v/>
      </c>
      <c r="S456" s="23" t="str">
        <f>IF($B456="","",VLOOKUP($C456,Настройки!$A$11:$L$17,9,FALSE))</f>
        <v/>
      </c>
      <c r="T456" s="23" t="str">
        <f t="shared" si="23"/>
        <v/>
      </c>
    </row>
    <row r="457" spans="1:20" x14ac:dyDescent="0.3">
      <c r="A457" s="20">
        <f>Тех_Движение!$A$454</f>
        <v>453</v>
      </c>
      <c r="B457" s="20" t="str">
        <f>IF(Тех_Движение!$F$454&gt;0,Тех_Движение!$I$454,"")</f>
        <v/>
      </c>
      <c r="C457" s="20" t="str">
        <f>IF($B457="","",Тех_Движение!$D$454)</f>
        <v/>
      </c>
      <c r="D457" s="9" t="str">
        <f>IF($B457="","",Тех_Движение!$B$454)</f>
        <v/>
      </c>
      <c r="E457" s="21" t="str">
        <f>IF($B457="","",Тех_Движение!$F$454)</f>
        <v/>
      </c>
      <c r="F457" s="21" t="str">
        <f>IF($B457="","",SUMIFS($E$5:$E456,$C$5:$C456,$C457))</f>
        <v/>
      </c>
      <c r="G457" s="21" t="str">
        <f>IF($B457="","",MAX(0,$E457-MAX(0,SUMIFS(Тех_Движение!$G$2:$G$5111,Тех_Движение!$D$2:$D$5111,$C457,Тех_Движение!$B$2:$B$5111,"&lt;="&amp;Настройки!$B$5-1)-$F457)))</f>
        <v/>
      </c>
      <c r="H457" s="21" t="str">
        <f>IF($B457="","",IF(AND($D457&gt;=Настройки!$B$5,$D457&lt;=Настройки!$B$6),$E457,0))</f>
        <v/>
      </c>
      <c r="I457" s="21" t="str">
        <f t="shared" si="21"/>
        <v/>
      </c>
      <c r="J457" s="21" t="str">
        <f>IF($B457="","",MAX(0,$E457-MAX(0,SUMIFS(Тех_Движение!$G$2:$G$5111,Тех_Движение!$D$2:$D$5111,$C457,Тех_Движение!$B$2:$B$5111,"&lt;="&amp;Настройки!$B$6)-$F457)))</f>
        <v/>
      </c>
      <c r="K457" s="21" t="e">
        <f>IF(OR($B457="",K$3&lt;$D457+Настройки!$B$7),0,MAX(0,$E457-MAX(0,SUMIFS(Тех_Движение!$G$2:$G$5111,Тех_Движение!$D$2:$D$5111,$C457,Тех_Движение!$B$2:$B$5111,"&lt;="&amp;K$3)-$F457)))</f>
        <v>#VALUE!</v>
      </c>
      <c r="L457" s="21" t="e">
        <f>IF(OR($B457="",L$3&lt;$D457+Настройки!$B$7),0,MAX(0,$E457-MAX(0,SUMIFS(Тех_Движение!$G$2:$G$5111,Тех_Движение!$D$2:$D$5111,$C457,Тех_Движение!$B$2:$B$5111,"&lt;="&amp;L$3)-$F457)))</f>
        <v>#VALUE!</v>
      </c>
      <c r="M457" s="21" t="e">
        <f>IF(OR($B457="",M$3&lt;$D457+Настройки!$B$7),0,MAX(0,$E457-MAX(0,SUMIFS(Тех_Движение!$G$2:$G$5111,Тех_Движение!$D$2:$D$5111,$C457,Тех_Движение!$B$2:$B$5111,"&lt;="&amp;M$3)-$F457)))</f>
        <v>#VALUE!</v>
      </c>
      <c r="N457" s="21" t="e">
        <f>IF(OR($B457="",N$3&lt;$D457+Настройки!$B$7),0,MAX(0,$E457-MAX(0,SUMIFS(Тех_Движение!$G$2:$G$5111,Тех_Движение!$D$2:$D$5111,$C457,Тех_Движение!$B$2:$B$5111,"&lt;="&amp;N$3)-$F457)))</f>
        <v>#VALUE!</v>
      </c>
      <c r="O457" s="21" t="e">
        <f>IF(OR($B457="",O$3&lt;$D457+Настройки!$B$7),0,MAX(0,$E457-MAX(0,SUMIFS(Тех_Движение!$G$2:$G$5111,Тех_Движение!$D$2:$D$5111,$C457,Тех_Движение!$B$2:$B$5111,"&lt;="&amp;O$3)-$F457)))</f>
        <v>#VALUE!</v>
      </c>
      <c r="P457" s="21" t="e">
        <f>IF(OR($B457="",P$3&lt;$D457+Настройки!$B$7),0,MAX(0,$E457-MAX(0,SUMIFS(Тех_Движение!$G$2:$G$5111,Тех_Движение!$D$2:$D$5111,$C457,Тех_Движение!$B$2:$B$5111,"&lt;="&amp;P$3)-$F457)))</f>
        <v>#VALUE!</v>
      </c>
      <c r="Q457" s="21" t="e">
        <f>IF(OR($B457="",Q$3&lt;$D457+Настройки!$B$7),0,MAX(0,$E457-MAX(0,SUMIFS(Тех_Движение!$G$2:$G$5111,Тех_Движение!$D$2:$D$5111,$C457,Тех_Движение!$B$2:$B$5111,"&lt;="&amp;Q$3)-$F457)))</f>
        <v>#VALUE!</v>
      </c>
      <c r="R457" s="21" t="str">
        <f t="shared" si="22"/>
        <v/>
      </c>
      <c r="S457" s="23" t="str">
        <f>IF($B457="","",VLOOKUP($C457,Настройки!$A$11:$L$17,9,FALSE))</f>
        <v/>
      </c>
      <c r="T457" s="23" t="str">
        <f t="shared" si="23"/>
        <v/>
      </c>
    </row>
    <row r="458" spans="1:20" x14ac:dyDescent="0.3">
      <c r="A458" s="20">
        <f>Тех_Движение!$A$455</f>
        <v>454</v>
      </c>
      <c r="B458" s="20" t="str">
        <f>IF(Тех_Движение!$F$455&gt;0,Тех_Движение!$I$455,"")</f>
        <v/>
      </c>
      <c r="C458" s="20" t="str">
        <f>IF($B458="","",Тех_Движение!$D$455)</f>
        <v/>
      </c>
      <c r="D458" s="9" t="str">
        <f>IF($B458="","",Тех_Движение!$B$455)</f>
        <v/>
      </c>
      <c r="E458" s="21" t="str">
        <f>IF($B458="","",Тех_Движение!$F$455)</f>
        <v/>
      </c>
      <c r="F458" s="21" t="str">
        <f>IF($B458="","",SUMIFS($E$5:$E457,$C$5:$C457,$C458))</f>
        <v/>
      </c>
      <c r="G458" s="21" t="str">
        <f>IF($B458="","",MAX(0,$E458-MAX(0,SUMIFS(Тех_Движение!$G$2:$G$5111,Тех_Движение!$D$2:$D$5111,$C458,Тех_Движение!$B$2:$B$5111,"&lt;="&amp;Настройки!$B$5-1)-$F458)))</f>
        <v/>
      </c>
      <c r="H458" s="21" t="str">
        <f>IF($B458="","",IF(AND($D458&gt;=Настройки!$B$5,$D458&lt;=Настройки!$B$6),$E458,0))</f>
        <v/>
      </c>
      <c r="I458" s="21" t="str">
        <f t="shared" si="21"/>
        <v/>
      </c>
      <c r="J458" s="21" t="str">
        <f>IF($B458="","",MAX(0,$E458-MAX(0,SUMIFS(Тех_Движение!$G$2:$G$5111,Тех_Движение!$D$2:$D$5111,$C458,Тех_Движение!$B$2:$B$5111,"&lt;="&amp;Настройки!$B$6)-$F458)))</f>
        <v/>
      </c>
      <c r="K458" s="21" t="e">
        <f>IF(OR($B458="",K$3&lt;$D458+Настройки!$B$7),0,MAX(0,$E458-MAX(0,SUMIFS(Тех_Движение!$G$2:$G$5111,Тех_Движение!$D$2:$D$5111,$C458,Тех_Движение!$B$2:$B$5111,"&lt;="&amp;K$3)-$F458)))</f>
        <v>#VALUE!</v>
      </c>
      <c r="L458" s="21" t="e">
        <f>IF(OR($B458="",L$3&lt;$D458+Настройки!$B$7),0,MAX(0,$E458-MAX(0,SUMIFS(Тех_Движение!$G$2:$G$5111,Тех_Движение!$D$2:$D$5111,$C458,Тех_Движение!$B$2:$B$5111,"&lt;="&amp;L$3)-$F458)))</f>
        <v>#VALUE!</v>
      </c>
      <c r="M458" s="21" t="e">
        <f>IF(OR($B458="",M$3&lt;$D458+Настройки!$B$7),0,MAX(0,$E458-MAX(0,SUMIFS(Тех_Движение!$G$2:$G$5111,Тех_Движение!$D$2:$D$5111,$C458,Тех_Движение!$B$2:$B$5111,"&lt;="&amp;M$3)-$F458)))</f>
        <v>#VALUE!</v>
      </c>
      <c r="N458" s="21" t="e">
        <f>IF(OR($B458="",N$3&lt;$D458+Настройки!$B$7),0,MAX(0,$E458-MAX(0,SUMIFS(Тех_Движение!$G$2:$G$5111,Тех_Движение!$D$2:$D$5111,$C458,Тех_Движение!$B$2:$B$5111,"&lt;="&amp;N$3)-$F458)))</f>
        <v>#VALUE!</v>
      </c>
      <c r="O458" s="21" t="e">
        <f>IF(OR($B458="",O$3&lt;$D458+Настройки!$B$7),0,MAX(0,$E458-MAX(0,SUMIFS(Тех_Движение!$G$2:$G$5111,Тех_Движение!$D$2:$D$5111,$C458,Тех_Движение!$B$2:$B$5111,"&lt;="&amp;O$3)-$F458)))</f>
        <v>#VALUE!</v>
      </c>
      <c r="P458" s="21" t="e">
        <f>IF(OR($B458="",P$3&lt;$D458+Настройки!$B$7),0,MAX(0,$E458-MAX(0,SUMIFS(Тех_Движение!$G$2:$G$5111,Тех_Движение!$D$2:$D$5111,$C458,Тех_Движение!$B$2:$B$5111,"&lt;="&amp;P$3)-$F458)))</f>
        <v>#VALUE!</v>
      </c>
      <c r="Q458" s="21" t="e">
        <f>IF(OR($B458="",Q$3&lt;$D458+Настройки!$B$7),0,MAX(0,$E458-MAX(0,SUMIFS(Тех_Движение!$G$2:$G$5111,Тех_Движение!$D$2:$D$5111,$C458,Тех_Движение!$B$2:$B$5111,"&lt;="&amp;Q$3)-$F458)))</f>
        <v>#VALUE!</v>
      </c>
      <c r="R458" s="21" t="str">
        <f t="shared" si="22"/>
        <v/>
      </c>
      <c r="S458" s="23" t="str">
        <f>IF($B458="","",VLOOKUP($C458,Настройки!$A$11:$L$17,9,FALSE))</f>
        <v/>
      </c>
      <c r="T458" s="23" t="str">
        <f t="shared" si="23"/>
        <v/>
      </c>
    </row>
    <row r="459" spans="1:20" x14ac:dyDescent="0.3">
      <c r="A459" s="20">
        <f>Тех_Движение!$A$456</f>
        <v>455</v>
      </c>
      <c r="B459" s="20" t="str">
        <f>IF(Тех_Движение!$F$456&gt;0,Тех_Движение!$I$456,"")</f>
        <v/>
      </c>
      <c r="C459" s="20" t="str">
        <f>IF($B459="","",Тех_Движение!$D$456)</f>
        <v/>
      </c>
      <c r="D459" s="9" t="str">
        <f>IF($B459="","",Тех_Движение!$B$456)</f>
        <v/>
      </c>
      <c r="E459" s="21" t="str">
        <f>IF($B459="","",Тех_Движение!$F$456)</f>
        <v/>
      </c>
      <c r="F459" s="21" t="str">
        <f>IF($B459="","",SUMIFS($E$5:$E458,$C$5:$C458,$C459))</f>
        <v/>
      </c>
      <c r="G459" s="21" t="str">
        <f>IF($B459="","",MAX(0,$E459-MAX(0,SUMIFS(Тех_Движение!$G$2:$G$5111,Тех_Движение!$D$2:$D$5111,$C459,Тех_Движение!$B$2:$B$5111,"&lt;="&amp;Настройки!$B$5-1)-$F459)))</f>
        <v/>
      </c>
      <c r="H459" s="21" t="str">
        <f>IF($B459="","",IF(AND($D459&gt;=Настройки!$B$5,$D459&lt;=Настройки!$B$6),$E459,0))</f>
        <v/>
      </c>
      <c r="I459" s="21" t="str">
        <f t="shared" si="21"/>
        <v/>
      </c>
      <c r="J459" s="21" t="str">
        <f>IF($B459="","",MAX(0,$E459-MAX(0,SUMIFS(Тех_Движение!$G$2:$G$5111,Тех_Движение!$D$2:$D$5111,$C459,Тех_Движение!$B$2:$B$5111,"&lt;="&amp;Настройки!$B$6)-$F459)))</f>
        <v/>
      </c>
      <c r="K459" s="21" t="e">
        <f>IF(OR($B459="",K$3&lt;$D459+Настройки!$B$7),0,MAX(0,$E459-MAX(0,SUMIFS(Тех_Движение!$G$2:$G$5111,Тех_Движение!$D$2:$D$5111,$C459,Тех_Движение!$B$2:$B$5111,"&lt;="&amp;K$3)-$F459)))</f>
        <v>#VALUE!</v>
      </c>
      <c r="L459" s="21" t="e">
        <f>IF(OR($B459="",L$3&lt;$D459+Настройки!$B$7),0,MAX(0,$E459-MAX(0,SUMIFS(Тех_Движение!$G$2:$G$5111,Тех_Движение!$D$2:$D$5111,$C459,Тех_Движение!$B$2:$B$5111,"&lt;="&amp;L$3)-$F459)))</f>
        <v>#VALUE!</v>
      </c>
      <c r="M459" s="21" t="e">
        <f>IF(OR($B459="",M$3&lt;$D459+Настройки!$B$7),0,MAX(0,$E459-MAX(0,SUMIFS(Тех_Движение!$G$2:$G$5111,Тех_Движение!$D$2:$D$5111,$C459,Тех_Движение!$B$2:$B$5111,"&lt;="&amp;M$3)-$F459)))</f>
        <v>#VALUE!</v>
      </c>
      <c r="N459" s="21" t="e">
        <f>IF(OR($B459="",N$3&lt;$D459+Настройки!$B$7),0,MAX(0,$E459-MAX(0,SUMIFS(Тех_Движение!$G$2:$G$5111,Тех_Движение!$D$2:$D$5111,$C459,Тех_Движение!$B$2:$B$5111,"&lt;="&amp;N$3)-$F459)))</f>
        <v>#VALUE!</v>
      </c>
      <c r="O459" s="21" t="e">
        <f>IF(OR($B459="",O$3&lt;$D459+Настройки!$B$7),0,MAX(0,$E459-MAX(0,SUMIFS(Тех_Движение!$G$2:$G$5111,Тех_Движение!$D$2:$D$5111,$C459,Тех_Движение!$B$2:$B$5111,"&lt;="&amp;O$3)-$F459)))</f>
        <v>#VALUE!</v>
      </c>
      <c r="P459" s="21" t="e">
        <f>IF(OR($B459="",P$3&lt;$D459+Настройки!$B$7),0,MAX(0,$E459-MAX(0,SUMIFS(Тех_Движение!$G$2:$G$5111,Тех_Движение!$D$2:$D$5111,$C459,Тех_Движение!$B$2:$B$5111,"&lt;="&amp;P$3)-$F459)))</f>
        <v>#VALUE!</v>
      </c>
      <c r="Q459" s="21" t="e">
        <f>IF(OR($B459="",Q$3&lt;$D459+Настройки!$B$7),0,MAX(0,$E459-MAX(0,SUMIFS(Тех_Движение!$G$2:$G$5111,Тех_Движение!$D$2:$D$5111,$C459,Тех_Движение!$B$2:$B$5111,"&lt;="&amp;Q$3)-$F459)))</f>
        <v>#VALUE!</v>
      </c>
      <c r="R459" s="21" t="str">
        <f t="shared" si="22"/>
        <v/>
      </c>
      <c r="S459" s="23" t="str">
        <f>IF($B459="","",VLOOKUP($C459,Настройки!$A$11:$L$17,9,FALSE))</f>
        <v/>
      </c>
      <c r="T459" s="23" t="str">
        <f t="shared" si="23"/>
        <v/>
      </c>
    </row>
    <row r="460" spans="1:20" x14ac:dyDescent="0.3">
      <c r="A460" s="20">
        <f>Тех_Движение!$A$457</f>
        <v>456</v>
      </c>
      <c r="B460" s="20" t="str">
        <f>IF(Тех_Движение!$F$457&gt;0,Тех_Движение!$I$457,"")</f>
        <v/>
      </c>
      <c r="C460" s="20" t="str">
        <f>IF($B460="","",Тех_Движение!$D$457)</f>
        <v/>
      </c>
      <c r="D460" s="9" t="str">
        <f>IF($B460="","",Тех_Движение!$B$457)</f>
        <v/>
      </c>
      <c r="E460" s="21" t="str">
        <f>IF($B460="","",Тех_Движение!$F$457)</f>
        <v/>
      </c>
      <c r="F460" s="21" t="str">
        <f>IF($B460="","",SUMIFS($E$5:$E459,$C$5:$C459,$C460))</f>
        <v/>
      </c>
      <c r="G460" s="21" t="str">
        <f>IF($B460="","",MAX(0,$E460-MAX(0,SUMIFS(Тех_Движение!$G$2:$G$5111,Тех_Движение!$D$2:$D$5111,$C460,Тех_Движение!$B$2:$B$5111,"&lt;="&amp;Настройки!$B$5-1)-$F460)))</f>
        <v/>
      </c>
      <c r="H460" s="21" t="str">
        <f>IF($B460="","",IF(AND($D460&gt;=Настройки!$B$5,$D460&lt;=Настройки!$B$6),$E460,0))</f>
        <v/>
      </c>
      <c r="I460" s="21" t="str">
        <f t="shared" si="21"/>
        <v/>
      </c>
      <c r="J460" s="21" t="str">
        <f>IF($B460="","",MAX(0,$E460-MAX(0,SUMIFS(Тех_Движение!$G$2:$G$5111,Тех_Движение!$D$2:$D$5111,$C460,Тех_Движение!$B$2:$B$5111,"&lt;="&amp;Настройки!$B$6)-$F460)))</f>
        <v/>
      </c>
      <c r="K460" s="21" t="e">
        <f>IF(OR($B460="",K$3&lt;$D460+Настройки!$B$7),0,MAX(0,$E460-MAX(0,SUMIFS(Тех_Движение!$G$2:$G$5111,Тех_Движение!$D$2:$D$5111,$C460,Тех_Движение!$B$2:$B$5111,"&lt;="&amp;K$3)-$F460)))</f>
        <v>#VALUE!</v>
      </c>
      <c r="L460" s="21" t="e">
        <f>IF(OR($B460="",L$3&lt;$D460+Настройки!$B$7),0,MAX(0,$E460-MAX(0,SUMIFS(Тех_Движение!$G$2:$G$5111,Тех_Движение!$D$2:$D$5111,$C460,Тех_Движение!$B$2:$B$5111,"&lt;="&amp;L$3)-$F460)))</f>
        <v>#VALUE!</v>
      </c>
      <c r="M460" s="21" t="e">
        <f>IF(OR($B460="",M$3&lt;$D460+Настройки!$B$7),0,MAX(0,$E460-MAX(0,SUMIFS(Тех_Движение!$G$2:$G$5111,Тех_Движение!$D$2:$D$5111,$C460,Тех_Движение!$B$2:$B$5111,"&lt;="&amp;M$3)-$F460)))</f>
        <v>#VALUE!</v>
      </c>
      <c r="N460" s="21" t="e">
        <f>IF(OR($B460="",N$3&lt;$D460+Настройки!$B$7),0,MAX(0,$E460-MAX(0,SUMIFS(Тех_Движение!$G$2:$G$5111,Тех_Движение!$D$2:$D$5111,$C460,Тех_Движение!$B$2:$B$5111,"&lt;="&amp;N$3)-$F460)))</f>
        <v>#VALUE!</v>
      </c>
      <c r="O460" s="21" t="e">
        <f>IF(OR($B460="",O$3&lt;$D460+Настройки!$B$7),0,MAX(0,$E460-MAX(0,SUMIFS(Тех_Движение!$G$2:$G$5111,Тех_Движение!$D$2:$D$5111,$C460,Тех_Движение!$B$2:$B$5111,"&lt;="&amp;O$3)-$F460)))</f>
        <v>#VALUE!</v>
      </c>
      <c r="P460" s="21" t="e">
        <f>IF(OR($B460="",P$3&lt;$D460+Настройки!$B$7),0,MAX(0,$E460-MAX(0,SUMIFS(Тех_Движение!$G$2:$G$5111,Тех_Движение!$D$2:$D$5111,$C460,Тех_Движение!$B$2:$B$5111,"&lt;="&amp;P$3)-$F460)))</f>
        <v>#VALUE!</v>
      </c>
      <c r="Q460" s="21" t="e">
        <f>IF(OR($B460="",Q$3&lt;$D460+Настройки!$B$7),0,MAX(0,$E460-MAX(0,SUMIFS(Тех_Движение!$G$2:$G$5111,Тех_Движение!$D$2:$D$5111,$C460,Тех_Движение!$B$2:$B$5111,"&lt;="&amp;Q$3)-$F460)))</f>
        <v>#VALUE!</v>
      </c>
      <c r="R460" s="21" t="str">
        <f t="shared" si="22"/>
        <v/>
      </c>
      <c r="S460" s="23" t="str">
        <f>IF($B460="","",VLOOKUP($C460,Настройки!$A$11:$L$17,9,FALSE))</f>
        <v/>
      </c>
      <c r="T460" s="23" t="str">
        <f t="shared" si="23"/>
        <v/>
      </c>
    </row>
    <row r="461" spans="1:20" x14ac:dyDescent="0.3">
      <c r="A461" s="20">
        <f>Тех_Движение!$A$458</f>
        <v>457</v>
      </c>
      <c r="B461" s="20" t="str">
        <f>IF(Тех_Движение!$F$458&gt;0,Тех_Движение!$I$458,"")</f>
        <v/>
      </c>
      <c r="C461" s="20" t="str">
        <f>IF($B461="","",Тех_Движение!$D$458)</f>
        <v/>
      </c>
      <c r="D461" s="9" t="str">
        <f>IF($B461="","",Тех_Движение!$B$458)</f>
        <v/>
      </c>
      <c r="E461" s="21" t="str">
        <f>IF($B461="","",Тех_Движение!$F$458)</f>
        <v/>
      </c>
      <c r="F461" s="21" t="str">
        <f>IF($B461="","",SUMIFS($E$5:$E460,$C$5:$C460,$C461))</f>
        <v/>
      </c>
      <c r="G461" s="21" t="str">
        <f>IF($B461="","",MAX(0,$E461-MAX(0,SUMIFS(Тех_Движение!$G$2:$G$5111,Тех_Движение!$D$2:$D$5111,$C461,Тех_Движение!$B$2:$B$5111,"&lt;="&amp;Настройки!$B$5-1)-$F461)))</f>
        <v/>
      </c>
      <c r="H461" s="21" t="str">
        <f>IF($B461="","",IF(AND($D461&gt;=Настройки!$B$5,$D461&lt;=Настройки!$B$6),$E461,0))</f>
        <v/>
      </c>
      <c r="I461" s="21" t="str">
        <f t="shared" si="21"/>
        <v/>
      </c>
      <c r="J461" s="21" t="str">
        <f>IF($B461="","",MAX(0,$E461-MAX(0,SUMIFS(Тех_Движение!$G$2:$G$5111,Тех_Движение!$D$2:$D$5111,$C461,Тех_Движение!$B$2:$B$5111,"&lt;="&amp;Настройки!$B$6)-$F461)))</f>
        <v/>
      </c>
      <c r="K461" s="21" t="e">
        <f>IF(OR($B461="",K$3&lt;$D461+Настройки!$B$7),0,MAX(0,$E461-MAX(0,SUMIFS(Тех_Движение!$G$2:$G$5111,Тех_Движение!$D$2:$D$5111,$C461,Тех_Движение!$B$2:$B$5111,"&lt;="&amp;K$3)-$F461)))</f>
        <v>#VALUE!</v>
      </c>
      <c r="L461" s="21" t="e">
        <f>IF(OR($B461="",L$3&lt;$D461+Настройки!$B$7),0,MAX(0,$E461-MAX(0,SUMIFS(Тех_Движение!$G$2:$G$5111,Тех_Движение!$D$2:$D$5111,$C461,Тех_Движение!$B$2:$B$5111,"&lt;="&amp;L$3)-$F461)))</f>
        <v>#VALUE!</v>
      </c>
      <c r="M461" s="21" t="e">
        <f>IF(OR($B461="",M$3&lt;$D461+Настройки!$B$7),0,MAX(0,$E461-MAX(0,SUMIFS(Тех_Движение!$G$2:$G$5111,Тех_Движение!$D$2:$D$5111,$C461,Тех_Движение!$B$2:$B$5111,"&lt;="&amp;M$3)-$F461)))</f>
        <v>#VALUE!</v>
      </c>
      <c r="N461" s="21" t="e">
        <f>IF(OR($B461="",N$3&lt;$D461+Настройки!$B$7),0,MAX(0,$E461-MAX(0,SUMIFS(Тех_Движение!$G$2:$G$5111,Тех_Движение!$D$2:$D$5111,$C461,Тех_Движение!$B$2:$B$5111,"&lt;="&amp;N$3)-$F461)))</f>
        <v>#VALUE!</v>
      </c>
      <c r="O461" s="21" t="e">
        <f>IF(OR($B461="",O$3&lt;$D461+Настройки!$B$7),0,MAX(0,$E461-MAX(0,SUMIFS(Тех_Движение!$G$2:$G$5111,Тех_Движение!$D$2:$D$5111,$C461,Тех_Движение!$B$2:$B$5111,"&lt;="&amp;O$3)-$F461)))</f>
        <v>#VALUE!</v>
      </c>
      <c r="P461" s="21" t="e">
        <f>IF(OR($B461="",P$3&lt;$D461+Настройки!$B$7),0,MAX(0,$E461-MAX(0,SUMIFS(Тех_Движение!$G$2:$G$5111,Тех_Движение!$D$2:$D$5111,$C461,Тех_Движение!$B$2:$B$5111,"&lt;="&amp;P$3)-$F461)))</f>
        <v>#VALUE!</v>
      </c>
      <c r="Q461" s="21" t="e">
        <f>IF(OR($B461="",Q$3&lt;$D461+Настройки!$B$7),0,MAX(0,$E461-MAX(0,SUMIFS(Тех_Движение!$G$2:$G$5111,Тех_Движение!$D$2:$D$5111,$C461,Тех_Движение!$B$2:$B$5111,"&lt;="&amp;Q$3)-$F461)))</f>
        <v>#VALUE!</v>
      </c>
      <c r="R461" s="21" t="str">
        <f t="shared" si="22"/>
        <v/>
      </c>
      <c r="S461" s="23" t="str">
        <f>IF($B461="","",VLOOKUP($C461,Настройки!$A$11:$L$17,9,FALSE))</f>
        <v/>
      </c>
      <c r="T461" s="23" t="str">
        <f t="shared" si="23"/>
        <v/>
      </c>
    </row>
    <row r="462" spans="1:20" x14ac:dyDescent="0.3">
      <c r="A462" s="20">
        <f>Тех_Движение!$A$459</f>
        <v>458</v>
      </c>
      <c r="B462" s="20" t="str">
        <f>IF(Тех_Движение!$F$459&gt;0,Тех_Движение!$I$459,"")</f>
        <v/>
      </c>
      <c r="C462" s="20" t="str">
        <f>IF($B462="","",Тех_Движение!$D$459)</f>
        <v/>
      </c>
      <c r="D462" s="9" t="str">
        <f>IF($B462="","",Тех_Движение!$B$459)</f>
        <v/>
      </c>
      <c r="E462" s="21" t="str">
        <f>IF($B462="","",Тех_Движение!$F$459)</f>
        <v/>
      </c>
      <c r="F462" s="21" t="str">
        <f>IF($B462="","",SUMIFS($E$5:$E461,$C$5:$C461,$C462))</f>
        <v/>
      </c>
      <c r="G462" s="21" t="str">
        <f>IF($B462="","",MAX(0,$E462-MAX(0,SUMIFS(Тех_Движение!$G$2:$G$5111,Тех_Движение!$D$2:$D$5111,$C462,Тех_Движение!$B$2:$B$5111,"&lt;="&amp;Настройки!$B$5-1)-$F462)))</f>
        <v/>
      </c>
      <c r="H462" s="21" t="str">
        <f>IF($B462="","",IF(AND($D462&gt;=Настройки!$B$5,$D462&lt;=Настройки!$B$6),$E462,0))</f>
        <v/>
      </c>
      <c r="I462" s="21" t="str">
        <f t="shared" si="21"/>
        <v/>
      </c>
      <c r="J462" s="21" t="str">
        <f>IF($B462="","",MAX(0,$E462-MAX(0,SUMIFS(Тех_Движение!$G$2:$G$5111,Тех_Движение!$D$2:$D$5111,$C462,Тех_Движение!$B$2:$B$5111,"&lt;="&amp;Настройки!$B$6)-$F462)))</f>
        <v/>
      </c>
      <c r="K462" s="21" t="e">
        <f>IF(OR($B462="",K$3&lt;$D462+Настройки!$B$7),0,MAX(0,$E462-MAX(0,SUMIFS(Тех_Движение!$G$2:$G$5111,Тех_Движение!$D$2:$D$5111,$C462,Тех_Движение!$B$2:$B$5111,"&lt;="&amp;K$3)-$F462)))</f>
        <v>#VALUE!</v>
      </c>
      <c r="L462" s="21" t="e">
        <f>IF(OR($B462="",L$3&lt;$D462+Настройки!$B$7),0,MAX(0,$E462-MAX(0,SUMIFS(Тех_Движение!$G$2:$G$5111,Тех_Движение!$D$2:$D$5111,$C462,Тех_Движение!$B$2:$B$5111,"&lt;="&amp;L$3)-$F462)))</f>
        <v>#VALUE!</v>
      </c>
      <c r="M462" s="21" t="e">
        <f>IF(OR($B462="",M$3&lt;$D462+Настройки!$B$7),0,MAX(0,$E462-MAX(0,SUMIFS(Тех_Движение!$G$2:$G$5111,Тех_Движение!$D$2:$D$5111,$C462,Тех_Движение!$B$2:$B$5111,"&lt;="&amp;M$3)-$F462)))</f>
        <v>#VALUE!</v>
      </c>
      <c r="N462" s="21" t="e">
        <f>IF(OR($B462="",N$3&lt;$D462+Настройки!$B$7),0,MAX(0,$E462-MAX(0,SUMIFS(Тех_Движение!$G$2:$G$5111,Тех_Движение!$D$2:$D$5111,$C462,Тех_Движение!$B$2:$B$5111,"&lt;="&amp;N$3)-$F462)))</f>
        <v>#VALUE!</v>
      </c>
      <c r="O462" s="21" t="e">
        <f>IF(OR($B462="",O$3&lt;$D462+Настройки!$B$7),0,MAX(0,$E462-MAX(0,SUMIFS(Тех_Движение!$G$2:$G$5111,Тех_Движение!$D$2:$D$5111,$C462,Тех_Движение!$B$2:$B$5111,"&lt;="&amp;O$3)-$F462)))</f>
        <v>#VALUE!</v>
      </c>
      <c r="P462" s="21" t="e">
        <f>IF(OR($B462="",P$3&lt;$D462+Настройки!$B$7),0,MAX(0,$E462-MAX(0,SUMIFS(Тех_Движение!$G$2:$G$5111,Тех_Движение!$D$2:$D$5111,$C462,Тех_Движение!$B$2:$B$5111,"&lt;="&amp;P$3)-$F462)))</f>
        <v>#VALUE!</v>
      </c>
      <c r="Q462" s="21" t="e">
        <f>IF(OR($B462="",Q$3&lt;$D462+Настройки!$B$7),0,MAX(0,$E462-MAX(0,SUMIFS(Тех_Движение!$G$2:$G$5111,Тех_Движение!$D$2:$D$5111,$C462,Тех_Движение!$B$2:$B$5111,"&lt;="&amp;Q$3)-$F462)))</f>
        <v>#VALUE!</v>
      </c>
      <c r="R462" s="21" t="str">
        <f t="shared" si="22"/>
        <v/>
      </c>
      <c r="S462" s="23" t="str">
        <f>IF($B462="","",VLOOKUP($C462,Настройки!$A$11:$L$17,9,FALSE))</f>
        <v/>
      </c>
      <c r="T462" s="23" t="str">
        <f t="shared" si="23"/>
        <v/>
      </c>
    </row>
    <row r="463" spans="1:20" x14ac:dyDescent="0.3">
      <c r="A463" s="20">
        <f>Тех_Движение!$A$460</f>
        <v>459</v>
      </c>
      <c r="B463" s="20" t="str">
        <f>IF(Тех_Движение!$F$460&gt;0,Тех_Движение!$I$460,"")</f>
        <v/>
      </c>
      <c r="C463" s="20" t="str">
        <f>IF($B463="","",Тех_Движение!$D$460)</f>
        <v/>
      </c>
      <c r="D463" s="9" t="str">
        <f>IF($B463="","",Тех_Движение!$B$460)</f>
        <v/>
      </c>
      <c r="E463" s="21" t="str">
        <f>IF($B463="","",Тех_Движение!$F$460)</f>
        <v/>
      </c>
      <c r="F463" s="21" t="str">
        <f>IF($B463="","",SUMIFS($E$5:$E462,$C$5:$C462,$C463))</f>
        <v/>
      </c>
      <c r="G463" s="21" t="str">
        <f>IF($B463="","",MAX(0,$E463-MAX(0,SUMIFS(Тех_Движение!$G$2:$G$5111,Тех_Движение!$D$2:$D$5111,$C463,Тех_Движение!$B$2:$B$5111,"&lt;="&amp;Настройки!$B$5-1)-$F463)))</f>
        <v/>
      </c>
      <c r="H463" s="21" t="str">
        <f>IF($B463="","",IF(AND($D463&gt;=Настройки!$B$5,$D463&lt;=Настройки!$B$6),$E463,0))</f>
        <v/>
      </c>
      <c r="I463" s="21" t="str">
        <f t="shared" si="21"/>
        <v/>
      </c>
      <c r="J463" s="21" t="str">
        <f>IF($B463="","",MAX(0,$E463-MAX(0,SUMIFS(Тех_Движение!$G$2:$G$5111,Тех_Движение!$D$2:$D$5111,$C463,Тех_Движение!$B$2:$B$5111,"&lt;="&amp;Настройки!$B$6)-$F463)))</f>
        <v/>
      </c>
      <c r="K463" s="21" t="e">
        <f>IF(OR($B463="",K$3&lt;$D463+Настройки!$B$7),0,MAX(0,$E463-MAX(0,SUMIFS(Тех_Движение!$G$2:$G$5111,Тех_Движение!$D$2:$D$5111,$C463,Тех_Движение!$B$2:$B$5111,"&lt;="&amp;K$3)-$F463)))</f>
        <v>#VALUE!</v>
      </c>
      <c r="L463" s="21" t="e">
        <f>IF(OR($B463="",L$3&lt;$D463+Настройки!$B$7),0,MAX(0,$E463-MAX(0,SUMIFS(Тех_Движение!$G$2:$G$5111,Тех_Движение!$D$2:$D$5111,$C463,Тех_Движение!$B$2:$B$5111,"&lt;="&amp;L$3)-$F463)))</f>
        <v>#VALUE!</v>
      </c>
      <c r="M463" s="21" t="e">
        <f>IF(OR($B463="",M$3&lt;$D463+Настройки!$B$7),0,MAX(0,$E463-MAX(0,SUMIFS(Тех_Движение!$G$2:$G$5111,Тех_Движение!$D$2:$D$5111,$C463,Тех_Движение!$B$2:$B$5111,"&lt;="&amp;M$3)-$F463)))</f>
        <v>#VALUE!</v>
      </c>
      <c r="N463" s="21" t="e">
        <f>IF(OR($B463="",N$3&lt;$D463+Настройки!$B$7),0,MAX(0,$E463-MAX(0,SUMIFS(Тех_Движение!$G$2:$G$5111,Тех_Движение!$D$2:$D$5111,$C463,Тех_Движение!$B$2:$B$5111,"&lt;="&amp;N$3)-$F463)))</f>
        <v>#VALUE!</v>
      </c>
      <c r="O463" s="21" t="e">
        <f>IF(OR($B463="",O$3&lt;$D463+Настройки!$B$7),0,MAX(0,$E463-MAX(0,SUMIFS(Тех_Движение!$G$2:$G$5111,Тех_Движение!$D$2:$D$5111,$C463,Тех_Движение!$B$2:$B$5111,"&lt;="&amp;O$3)-$F463)))</f>
        <v>#VALUE!</v>
      </c>
      <c r="P463" s="21" t="e">
        <f>IF(OR($B463="",P$3&lt;$D463+Настройки!$B$7),0,MAX(0,$E463-MAX(0,SUMIFS(Тех_Движение!$G$2:$G$5111,Тех_Движение!$D$2:$D$5111,$C463,Тех_Движение!$B$2:$B$5111,"&lt;="&amp;P$3)-$F463)))</f>
        <v>#VALUE!</v>
      </c>
      <c r="Q463" s="21" t="e">
        <f>IF(OR($B463="",Q$3&lt;$D463+Настройки!$B$7),0,MAX(0,$E463-MAX(0,SUMIFS(Тех_Движение!$G$2:$G$5111,Тех_Движение!$D$2:$D$5111,$C463,Тех_Движение!$B$2:$B$5111,"&lt;="&amp;Q$3)-$F463)))</f>
        <v>#VALUE!</v>
      </c>
      <c r="R463" s="21" t="str">
        <f t="shared" si="22"/>
        <v/>
      </c>
      <c r="S463" s="23" t="str">
        <f>IF($B463="","",VLOOKUP($C463,Настройки!$A$11:$L$17,9,FALSE))</f>
        <v/>
      </c>
      <c r="T463" s="23" t="str">
        <f t="shared" si="23"/>
        <v/>
      </c>
    </row>
    <row r="464" spans="1:20" x14ac:dyDescent="0.3">
      <c r="A464" s="20">
        <f>Тех_Движение!$A$461</f>
        <v>460</v>
      </c>
      <c r="B464" s="20" t="str">
        <f>IF(Тех_Движение!$F$461&gt;0,Тех_Движение!$I$461,"")</f>
        <v/>
      </c>
      <c r="C464" s="20" t="str">
        <f>IF($B464="","",Тех_Движение!$D$461)</f>
        <v/>
      </c>
      <c r="D464" s="9" t="str">
        <f>IF($B464="","",Тех_Движение!$B$461)</f>
        <v/>
      </c>
      <c r="E464" s="21" t="str">
        <f>IF($B464="","",Тех_Движение!$F$461)</f>
        <v/>
      </c>
      <c r="F464" s="21" t="str">
        <f>IF($B464="","",SUMIFS($E$5:$E463,$C$5:$C463,$C464))</f>
        <v/>
      </c>
      <c r="G464" s="21" t="str">
        <f>IF($B464="","",MAX(0,$E464-MAX(0,SUMIFS(Тех_Движение!$G$2:$G$5111,Тех_Движение!$D$2:$D$5111,$C464,Тех_Движение!$B$2:$B$5111,"&lt;="&amp;Настройки!$B$5-1)-$F464)))</f>
        <v/>
      </c>
      <c r="H464" s="21" t="str">
        <f>IF($B464="","",IF(AND($D464&gt;=Настройки!$B$5,$D464&lt;=Настройки!$B$6),$E464,0))</f>
        <v/>
      </c>
      <c r="I464" s="21" t="str">
        <f t="shared" si="21"/>
        <v/>
      </c>
      <c r="J464" s="21" t="str">
        <f>IF($B464="","",MAX(0,$E464-MAX(0,SUMIFS(Тех_Движение!$G$2:$G$5111,Тех_Движение!$D$2:$D$5111,$C464,Тех_Движение!$B$2:$B$5111,"&lt;="&amp;Настройки!$B$6)-$F464)))</f>
        <v/>
      </c>
      <c r="K464" s="21" t="e">
        <f>IF(OR($B464="",K$3&lt;$D464+Настройки!$B$7),0,MAX(0,$E464-MAX(0,SUMIFS(Тех_Движение!$G$2:$G$5111,Тех_Движение!$D$2:$D$5111,$C464,Тех_Движение!$B$2:$B$5111,"&lt;="&amp;K$3)-$F464)))</f>
        <v>#VALUE!</v>
      </c>
      <c r="L464" s="21" t="e">
        <f>IF(OR($B464="",L$3&lt;$D464+Настройки!$B$7),0,MAX(0,$E464-MAX(0,SUMIFS(Тех_Движение!$G$2:$G$5111,Тех_Движение!$D$2:$D$5111,$C464,Тех_Движение!$B$2:$B$5111,"&lt;="&amp;L$3)-$F464)))</f>
        <v>#VALUE!</v>
      </c>
      <c r="M464" s="21" t="e">
        <f>IF(OR($B464="",M$3&lt;$D464+Настройки!$B$7),0,MAX(0,$E464-MAX(0,SUMIFS(Тех_Движение!$G$2:$G$5111,Тех_Движение!$D$2:$D$5111,$C464,Тех_Движение!$B$2:$B$5111,"&lt;="&amp;M$3)-$F464)))</f>
        <v>#VALUE!</v>
      </c>
      <c r="N464" s="21" t="e">
        <f>IF(OR($B464="",N$3&lt;$D464+Настройки!$B$7),0,MAX(0,$E464-MAX(0,SUMIFS(Тех_Движение!$G$2:$G$5111,Тех_Движение!$D$2:$D$5111,$C464,Тех_Движение!$B$2:$B$5111,"&lt;="&amp;N$3)-$F464)))</f>
        <v>#VALUE!</v>
      </c>
      <c r="O464" s="21" t="e">
        <f>IF(OR($B464="",O$3&lt;$D464+Настройки!$B$7),0,MAX(0,$E464-MAX(0,SUMIFS(Тех_Движение!$G$2:$G$5111,Тех_Движение!$D$2:$D$5111,$C464,Тех_Движение!$B$2:$B$5111,"&lt;="&amp;O$3)-$F464)))</f>
        <v>#VALUE!</v>
      </c>
      <c r="P464" s="21" t="e">
        <f>IF(OR($B464="",P$3&lt;$D464+Настройки!$B$7),0,MAX(0,$E464-MAX(0,SUMIFS(Тех_Движение!$G$2:$G$5111,Тех_Движение!$D$2:$D$5111,$C464,Тех_Движение!$B$2:$B$5111,"&lt;="&amp;P$3)-$F464)))</f>
        <v>#VALUE!</v>
      </c>
      <c r="Q464" s="21" t="e">
        <f>IF(OR($B464="",Q$3&lt;$D464+Настройки!$B$7),0,MAX(0,$E464-MAX(0,SUMIFS(Тех_Движение!$G$2:$G$5111,Тех_Движение!$D$2:$D$5111,$C464,Тех_Движение!$B$2:$B$5111,"&lt;="&amp;Q$3)-$F464)))</f>
        <v>#VALUE!</v>
      </c>
      <c r="R464" s="21" t="str">
        <f t="shared" si="22"/>
        <v/>
      </c>
      <c r="S464" s="23" t="str">
        <f>IF($B464="","",VLOOKUP($C464,Настройки!$A$11:$L$17,9,FALSE))</f>
        <v/>
      </c>
      <c r="T464" s="23" t="str">
        <f t="shared" si="23"/>
        <v/>
      </c>
    </row>
    <row r="465" spans="1:20" x14ac:dyDescent="0.3">
      <c r="A465" s="20">
        <f>Тех_Движение!$A$462</f>
        <v>461</v>
      </c>
      <c r="B465" s="20" t="str">
        <f>IF(Тех_Движение!$F$462&gt;0,Тех_Движение!$I$462,"")</f>
        <v/>
      </c>
      <c r="C465" s="20" t="str">
        <f>IF($B465="","",Тех_Движение!$D$462)</f>
        <v/>
      </c>
      <c r="D465" s="9" t="str">
        <f>IF($B465="","",Тех_Движение!$B$462)</f>
        <v/>
      </c>
      <c r="E465" s="21" t="str">
        <f>IF($B465="","",Тех_Движение!$F$462)</f>
        <v/>
      </c>
      <c r="F465" s="21" t="str">
        <f>IF($B465="","",SUMIFS($E$5:$E464,$C$5:$C464,$C465))</f>
        <v/>
      </c>
      <c r="G465" s="21" t="str">
        <f>IF($B465="","",MAX(0,$E465-MAX(0,SUMIFS(Тех_Движение!$G$2:$G$5111,Тех_Движение!$D$2:$D$5111,$C465,Тех_Движение!$B$2:$B$5111,"&lt;="&amp;Настройки!$B$5-1)-$F465)))</f>
        <v/>
      </c>
      <c r="H465" s="21" t="str">
        <f>IF($B465="","",IF(AND($D465&gt;=Настройки!$B$5,$D465&lt;=Настройки!$B$6),$E465,0))</f>
        <v/>
      </c>
      <c r="I465" s="21" t="str">
        <f t="shared" si="21"/>
        <v/>
      </c>
      <c r="J465" s="21" t="str">
        <f>IF($B465="","",MAX(0,$E465-MAX(0,SUMIFS(Тех_Движение!$G$2:$G$5111,Тех_Движение!$D$2:$D$5111,$C465,Тех_Движение!$B$2:$B$5111,"&lt;="&amp;Настройки!$B$6)-$F465)))</f>
        <v/>
      </c>
      <c r="K465" s="21" t="e">
        <f>IF(OR($B465="",K$3&lt;$D465+Настройки!$B$7),0,MAX(0,$E465-MAX(0,SUMIFS(Тех_Движение!$G$2:$G$5111,Тех_Движение!$D$2:$D$5111,$C465,Тех_Движение!$B$2:$B$5111,"&lt;="&amp;K$3)-$F465)))</f>
        <v>#VALUE!</v>
      </c>
      <c r="L465" s="21" t="e">
        <f>IF(OR($B465="",L$3&lt;$D465+Настройки!$B$7),0,MAX(0,$E465-MAX(0,SUMIFS(Тех_Движение!$G$2:$G$5111,Тех_Движение!$D$2:$D$5111,$C465,Тех_Движение!$B$2:$B$5111,"&lt;="&amp;L$3)-$F465)))</f>
        <v>#VALUE!</v>
      </c>
      <c r="M465" s="21" t="e">
        <f>IF(OR($B465="",M$3&lt;$D465+Настройки!$B$7),0,MAX(0,$E465-MAX(0,SUMIFS(Тех_Движение!$G$2:$G$5111,Тех_Движение!$D$2:$D$5111,$C465,Тех_Движение!$B$2:$B$5111,"&lt;="&amp;M$3)-$F465)))</f>
        <v>#VALUE!</v>
      </c>
      <c r="N465" s="21" t="e">
        <f>IF(OR($B465="",N$3&lt;$D465+Настройки!$B$7),0,MAX(0,$E465-MAX(0,SUMIFS(Тех_Движение!$G$2:$G$5111,Тех_Движение!$D$2:$D$5111,$C465,Тех_Движение!$B$2:$B$5111,"&lt;="&amp;N$3)-$F465)))</f>
        <v>#VALUE!</v>
      </c>
      <c r="O465" s="21" t="e">
        <f>IF(OR($B465="",O$3&lt;$D465+Настройки!$B$7),0,MAX(0,$E465-MAX(0,SUMIFS(Тех_Движение!$G$2:$G$5111,Тех_Движение!$D$2:$D$5111,$C465,Тех_Движение!$B$2:$B$5111,"&lt;="&amp;O$3)-$F465)))</f>
        <v>#VALUE!</v>
      </c>
      <c r="P465" s="21" t="e">
        <f>IF(OR($B465="",P$3&lt;$D465+Настройки!$B$7),0,MAX(0,$E465-MAX(0,SUMIFS(Тех_Движение!$G$2:$G$5111,Тех_Движение!$D$2:$D$5111,$C465,Тех_Движение!$B$2:$B$5111,"&lt;="&amp;P$3)-$F465)))</f>
        <v>#VALUE!</v>
      </c>
      <c r="Q465" s="21" t="e">
        <f>IF(OR($B465="",Q$3&lt;$D465+Настройки!$B$7),0,MAX(0,$E465-MAX(0,SUMIFS(Тех_Движение!$G$2:$G$5111,Тех_Движение!$D$2:$D$5111,$C465,Тех_Движение!$B$2:$B$5111,"&lt;="&amp;Q$3)-$F465)))</f>
        <v>#VALUE!</v>
      </c>
      <c r="R465" s="21" t="str">
        <f t="shared" si="22"/>
        <v/>
      </c>
      <c r="S465" s="23" t="str">
        <f>IF($B465="","",VLOOKUP($C465,Настройки!$A$11:$L$17,9,FALSE))</f>
        <v/>
      </c>
      <c r="T465" s="23" t="str">
        <f t="shared" si="23"/>
        <v/>
      </c>
    </row>
    <row r="466" spans="1:20" x14ac:dyDescent="0.3">
      <c r="A466" s="20">
        <f>Тех_Движение!$A$463</f>
        <v>462</v>
      </c>
      <c r="B466" s="20" t="str">
        <f>IF(Тех_Движение!$F$463&gt;0,Тех_Движение!$I$463,"")</f>
        <v/>
      </c>
      <c r="C466" s="20" t="str">
        <f>IF($B466="","",Тех_Движение!$D$463)</f>
        <v/>
      </c>
      <c r="D466" s="9" t="str">
        <f>IF($B466="","",Тех_Движение!$B$463)</f>
        <v/>
      </c>
      <c r="E466" s="21" t="str">
        <f>IF($B466="","",Тех_Движение!$F$463)</f>
        <v/>
      </c>
      <c r="F466" s="21" t="str">
        <f>IF($B466="","",SUMIFS($E$5:$E465,$C$5:$C465,$C466))</f>
        <v/>
      </c>
      <c r="G466" s="21" t="str">
        <f>IF($B466="","",MAX(0,$E466-MAX(0,SUMIFS(Тех_Движение!$G$2:$G$5111,Тех_Движение!$D$2:$D$5111,$C466,Тех_Движение!$B$2:$B$5111,"&lt;="&amp;Настройки!$B$5-1)-$F466)))</f>
        <v/>
      </c>
      <c r="H466" s="21" t="str">
        <f>IF($B466="","",IF(AND($D466&gt;=Настройки!$B$5,$D466&lt;=Настройки!$B$6),$E466,0))</f>
        <v/>
      </c>
      <c r="I466" s="21" t="str">
        <f t="shared" si="21"/>
        <v/>
      </c>
      <c r="J466" s="21" t="str">
        <f>IF($B466="","",MAX(0,$E466-MAX(0,SUMIFS(Тех_Движение!$G$2:$G$5111,Тех_Движение!$D$2:$D$5111,$C466,Тех_Движение!$B$2:$B$5111,"&lt;="&amp;Настройки!$B$6)-$F466)))</f>
        <v/>
      </c>
      <c r="K466" s="21" t="e">
        <f>IF(OR($B466="",K$3&lt;$D466+Настройки!$B$7),0,MAX(0,$E466-MAX(0,SUMIFS(Тех_Движение!$G$2:$G$5111,Тех_Движение!$D$2:$D$5111,$C466,Тех_Движение!$B$2:$B$5111,"&lt;="&amp;K$3)-$F466)))</f>
        <v>#VALUE!</v>
      </c>
      <c r="L466" s="21" t="e">
        <f>IF(OR($B466="",L$3&lt;$D466+Настройки!$B$7),0,MAX(0,$E466-MAX(0,SUMIFS(Тех_Движение!$G$2:$G$5111,Тех_Движение!$D$2:$D$5111,$C466,Тех_Движение!$B$2:$B$5111,"&lt;="&amp;L$3)-$F466)))</f>
        <v>#VALUE!</v>
      </c>
      <c r="M466" s="21" t="e">
        <f>IF(OR($B466="",M$3&lt;$D466+Настройки!$B$7),0,MAX(0,$E466-MAX(0,SUMIFS(Тех_Движение!$G$2:$G$5111,Тех_Движение!$D$2:$D$5111,$C466,Тех_Движение!$B$2:$B$5111,"&lt;="&amp;M$3)-$F466)))</f>
        <v>#VALUE!</v>
      </c>
      <c r="N466" s="21" t="e">
        <f>IF(OR($B466="",N$3&lt;$D466+Настройки!$B$7),0,MAX(0,$E466-MAX(0,SUMIFS(Тех_Движение!$G$2:$G$5111,Тех_Движение!$D$2:$D$5111,$C466,Тех_Движение!$B$2:$B$5111,"&lt;="&amp;N$3)-$F466)))</f>
        <v>#VALUE!</v>
      </c>
      <c r="O466" s="21" t="e">
        <f>IF(OR($B466="",O$3&lt;$D466+Настройки!$B$7),0,MAX(0,$E466-MAX(0,SUMIFS(Тех_Движение!$G$2:$G$5111,Тех_Движение!$D$2:$D$5111,$C466,Тех_Движение!$B$2:$B$5111,"&lt;="&amp;O$3)-$F466)))</f>
        <v>#VALUE!</v>
      </c>
      <c r="P466" s="21" t="e">
        <f>IF(OR($B466="",P$3&lt;$D466+Настройки!$B$7),0,MAX(0,$E466-MAX(0,SUMIFS(Тех_Движение!$G$2:$G$5111,Тех_Движение!$D$2:$D$5111,$C466,Тех_Движение!$B$2:$B$5111,"&lt;="&amp;P$3)-$F466)))</f>
        <v>#VALUE!</v>
      </c>
      <c r="Q466" s="21" t="e">
        <f>IF(OR($B466="",Q$3&lt;$D466+Настройки!$B$7),0,MAX(0,$E466-MAX(0,SUMIFS(Тех_Движение!$G$2:$G$5111,Тех_Движение!$D$2:$D$5111,$C466,Тех_Движение!$B$2:$B$5111,"&lt;="&amp;Q$3)-$F466)))</f>
        <v>#VALUE!</v>
      </c>
      <c r="R466" s="21" t="str">
        <f t="shared" si="22"/>
        <v/>
      </c>
      <c r="S466" s="23" t="str">
        <f>IF($B466="","",VLOOKUP($C466,Настройки!$A$11:$L$17,9,FALSE))</f>
        <v/>
      </c>
      <c r="T466" s="23" t="str">
        <f t="shared" si="23"/>
        <v/>
      </c>
    </row>
    <row r="467" spans="1:20" x14ac:dyDescent="0.3">
      <c r="A467" s="20">
        <f>Тех_Движение!$A$464</f>
        <v>463</v>
      </c>
      <c r="B467" s="20" t="str">
        <f>IF(Тех_Движение!$F$464&gt;0,Тех_Движение!$I$464,"")</f>
        <v/>
      </c>
      <c r="C467" s="20" t="str">
        <f>IF($B467="","",Тех_Движение!$D$464)</f>
        <v/>
      </c>
      <c r="D467" s="9" t="str">
        <f>IF($B467="","",Тех_Движение!$B$464)</f>
        <v/>
      </c>
      <c r="E467" s="21" t="str">
        <f>IF($B467="","",Тех_Движение!$F$464)</f>
        <v/>
      </c>
      <c r="F467" s="21" t="str">
        <f>IF($B467="","",SUMIFS($E$5:$E466,$C$5:$C466,$C467))</f>
        <v/>
      </c>
      <c r="G467" s="21" t="str">
        <f>IF($B467="","",MAX(0,$E467-MAX(0,SUMIFS(Тех_Движение!$G$2:$G$5111,Тех_Движение!$D$2:$D$5111,$C467,Тех_Движение!$B$2:$B$5111,"&lt;="&amp;Настройки!$B$5-1)-$F467)))</f>
        <v/>
      </c>
      <c r="H467" s="21" t="str">
        <f>IF($B467="","",IF(AND($D467&gt;=Настройки!$B$5,$D467&lt;=Настройки!$B$6),$E467,0))</f>
        <v/>
      </c>
      <c r="I467" s="21" t="str">
        <f t="shared" si="21"/>
        <v/>
      </c>
      <c r="J467" s="21" t="str">
        <f>IF($B467="","",MAX(0,$E467-MAX(0,SUMIFS(Тех_Движение!$G$2:$G$5111,Тех_Движение!$D$2:$D$5111,$C467,Тех_Движение!$B$2:$B$5111,"&lt;="&amp;Настройки!$B$6)-$F467)))</f>
        <v/>
      </c>
      <c r="K467" s="21" t="e">
        <f>IF(OR($B467="",K$3&lt;$D467+Настройки!$B$7),0,MAX(0,$E467-MAX(0,SUMIFS(Тех_Движение!$G$2:$G$5111,Тех_Движение!$D$2:$D$5111,$C467,Тех_Движение!$B$2:$B$5111,"&lt;="&amp;K$3)-$F467)))</f>
        <v>#VALUE!</v>
      </c>
      <c r="L467" s="21" t="e">
        <f>IF(OR($B467="",L$3&lt;$D467+Настройки!$B$7),0,MAX(0,$E467-MAX(0,SUMIFS(Тех_Движение!$G$2:$G$5111,Тех_Движение!$D$2:$D$5111,$C467,Тех_Движение!$B$2:$B$5111,"&lt;="&amp;L$3)-$F467)))</f>
        <v>#VALUE!</v>
      </c>
      <c r="M467" s="21" t="e">
        <f>IF(OR($B467="",M$3&lt;$D467+Настройки!$B$7),0,MAX(0,$E467-MAX(0,SUMIFS(Тех_Движение!$G$2:$G$5111,Тех_Движение!$D$2:$D$5111,$C467,Тех_Движение!$B$2:$B$5111,"&lt;="&amp;M$3)-$F467)))</f>
        <v>#VALUE!</v>
      </c>
      <c r="N467" s="21" t="e">
        <f>IF(OR($B467="",N$3&lt;$D467+Настройки!$B$7),0,MAX(0,$E467-MAX(0,SUMIFS(Тех_Движение!$G$2:$G$5111,Тех_Движение!$D$2:$D$5111,$C467,Тех_Движение!$B$2:$B$5111,"&lt;="&amp;N$3)-$F467)))</f>
        <v>#VALUE!</v>
      </c>
      <c r="O467" s="21" t="e">
        <f>IF(OR($B467="",O$3&lt;$D467+Настройки!$B$7),0,MAX(0,$E467-MAX(0,SUMIFS(Тех_Движение!$G$2:$G$5111,Тех_Движение!$D$2:$D$5111,$C467,Тех_Движение!$B$2:$B$5111,"&lt;="&amp;O$3)-$F467)))</f>
        <v>#VALUE!</v>
      </c>
      <c r="P467" s="21" t="e">
        <f>IF(OR($B467="",P$3&lt;$D467+Настройки!$B$7),0,MAX(0,$E467-MAX(0,SUMIFS(Тех_Движение!$G$2:$G$5111,Тех_Движение!$D$2:$D$5111,$C467,Тех_Движение!$B$2:$B$5111,"&lt;="&amp;P$3)-$F467)))</f>
        <v>#VALUE!</v>
      </c>
      <c r="Q467" s="21" t="e">
        <f>IF(OR($B467="",Q$3&lt;$D467+Настройки!$B$7),0,MAX(0,$E467-MAX(0,SUMIFS(Тех_Движение!$G$2:$G$5111,Тех_Движение!$D$2:$D$5111,$C467,Тех_Движение!$B$2:$B$5111,"&lt;="&amp;Q$3)-$F467)))</f>
        <v>#VALUE!</v>
      </c>
      <c r="R467" s="21" t="str">
        <f t="shared" si="22"/>
        <v/>
      </c>
      <c r="S467" s="23" t="str">
        <f>IF($B467="","",VLOOKUP($C467,Настройки!$A$11:$L$17,9,FALSE))</f>
        <v/>
      </c>
      <c r="T467" s="23" t="str">
        <f t="shared" si="23"/>
        <v/>
      </c>
    </row>
    <row r="468" spans="1:20" x14ac:dyDescent="0.3">
      <c r="A468" s="20">
        <f>Тех_Движение!$A$465</f>
        <v>464</v>
      </c>
      <c r="B468" s="20" t="str">
        <f>IF(Тех_Движение!$F$465&gt;0,Тех_Движение!$I$465,"")</f>
        <v/>
      </c>
      <c r="C468" s="20" t="str">
        <f>IF($B468="","",Тех_Движение!$D$465)</f>
        <v/>
      </c>
      <c r="D468" s="9" t="str">
        <f>IF($B468="","",Тех_Движение!$B$465)</f>
        <v/>
      </c>
      <c r="E468" s="21" t="str">
        <f>IF($B468="","",Тех_Движение!$F$465)</f>
        <v/>
      </c>
      <c r="F468" s="21" t="str">
        <f>IF($B468="","",SUMIFS($E$5:$E467,$C$5:$C467,$C468))</f>
        <v/>
      </c>
      <c r="G468" s="21" t="str">
        <f>IF($B468="","",MAX(0,$E468-MAX(0,SUMIFS(Тех_Движение!$G$2:$G$5111,Тех_Движение!$D$2:$D$5111,$C468,Тех_Движение!$B$2:$B$5111,"&lt;="&amp;Настройки!$B$5-1)-$F468)))</f>
        <v/>
      </c>
      <c r="H468" s="21" t="str">
        <f>IF($B468="","",IF(AND($D468&gt;=Настройки!$B$5,$D468&lt;=Настройки!$B$6),$E468,0))</f>
        <v/>
      </c>
      <c r="I468" s="21" t="str">
        <f t="shared" si="21"/>
        <v/>
      </c>
      <c r="J468" s="21" t="str">
        <f>IF($B468="","",MAX(0,$E468-MAX(0,SUMIFS(Тех_Движение!$G$2:$G$5111,Тех_Движение!$D$2:$D$5111,$C468,Тех_Движение!$B$2:$B$5111,"&lt;="&amp;Настройки!$B$6)-$F468)))</f>
        <v/>
      </c>
      <c r="K468" s="21" t="e">
        <f>IF(OR($B468="",K$3&lt;$D468+Настройки!$B$7),0,MAX(0,$E468-MAX(0,SUMIFS(Тех_Движение!$G$2:$G$5111,Тех_Движение!$D$2:$D$5111,$C468,Тех_Движение!$B$2:$B$5111,"&lt;="&amp;K$3)-$F468)))</f>
        <v>#VALUE!</v>
      </c>
      <c r="L468" s="21" t="e">
        <f>IF(OR($B468="",L$3&lt;$D468+Настройки!$B$7),0,MAX(0,$E468-MAX(0,SUMIFS(Тех_Движение!$G$2:$G$5111,Тех_Движение!$D$2:$D$5111,$C468,Тех_Движение!$B$2:$B$5111,"&lt;="&amp;L$3)-$F468)))</f>
        <v>#VALUE!</v>
      </c>
      <c r="M468" s="21" t="e">
        <f>IF(OR($B468="",M$3&lt;$D468+Настройки!$B$7),0,MAX(0,$E468-MAX(0,SUMIFS(Тех_Движение!$G$2:$G$5111,Тех_Движение!$D$2:$D$5111,$C468,Тех_Движение!$B$2:$B$5111,"&lt;="&amp;M$3)-$F468)))</f>
        <v>#VALUE!</v>
      </c>
      <c r="N468" s="21" t="e">
        <f>IF(OR($B468="",N$3&lt;$D468+Настройки!$B$7),0,MAX(0,$E468-MAX(0,SUMIFS(Тех_Движение!$G$2:$G$5111,Тех_Движение!$D$2:$D$5111,$C468,Тех_Движение!$B$2:$B$5111,"&lt;="&amp;N$3)-$F468)))</f>
        <v>#VALUE!</v>
      </c>
      <c r="O468" s="21" t="e">
        <f>IF(OR($B468="",O$3&lt;$D468+Настройки!$B$7),0,MAX(0,$E468-MAX(0,SUMIFS(Тех_Движение!$G$2:$G$5111,Тех_Движение!$D$2:$D$5111,$C468,Тех_Движение!$B$2:$B$5111,"&lt;="&amp;O$3)-$F468)))</f>
        <v>#VALUE!</v>
      </c>
      <c r="P468" s="21" t="e">
        <f>IF(OR($B468="",P$3&lt;$D468+Настройки!$B$7),0,MAX(0,$E468-MAX(0,SUMIFS(Тех_Движение!$G$2:$G$5111,Тех_Движение!$D$2:$D$5111,$C468,Тех_Движение!$B$2:$B$5111,"&lt;="&amp;P$3)-$F468)))</f>
        <v>#VALUE!</v>
      </c>
      <c r="Q468" s="21" t="e">
        <f>IF(OR($B468="",Q$3&lt;$D468+Настройки!$B$7),0,MAX(0,$E468-MAX(0,SUMIFS(Тех_Движение!$G$2:$G$5111,Тех_Движение!$D$2:$D$5111,$C468,Тех_Движение!$B$2:$B$5111,"&lt;="&amp;Q$3)-$F468)))</f>
        <v>#VALUE!</v>
      </c>
      <c r="R468" s="21" t="str">
        <f t="shared" si="22"/>
        <v/>
      </c>
      <c r="S468" s="23" t="str">
        <f>IF($B468="","",VLOOKUP($C468,Настройки!$A$11:$L$17,9,FALSE))</f>
        <v/>
      </c>
      <c r="T468" s="23" t="str">
        <f t="shared" si="23"/>
        <v/>
      </c>
    </row>
    <row r="469" spans="1:20" x14ac:dyDescent="0.3">
      <c r="A469" s="20">
        <f>Тех_Движение!$A$466</f>
        <v>465</v>
      </c>
      <c r="B469" s="20" t="str">
        <f>IF(Тех_Движение!$F$466&gt;0,Тех_Движение!$I$466,"")</f>
        <v/>
      </c>
      <c r="C469" s="20" t="str">
        <f>IF($B469="","",Тех_Движение!$D$466)</f>
        <v/>
      </c>
      <c r="D469" s="9" t="str">
        <f>IF($B469="","",Тех_Движение!$B$466)</f>
        <v/>
      </c>
      <c r="E469" s="21" t="str">
        <f>IF($B469="","",Тех_Движение!$F$466)</f>
        <v/>
      </c>
      <c r="F469" s="21" t="str">
        <f>IF($B469="","",SUMIFS($E$5:$E468,$C$5:$C468,$C469))</f>
        <v/>
      </c>
      <c r="G469" s="21" t="str">
        <f>IF($B469="","",MAX(0,$E469-MAX(0,SUMIFS(Тех_Движение!$G$2:$G$5111,Тех_Движение!$D$2:$D$5111,$C469,Тех_Движение!$B$2:$B$5111,"&lt;="&amp;Настройки!$B$5-1)-$F469)))</f>
        <v/>
      </c>
      <c r="H469" s="21" t="str">
        <f>IF($B469="","",IF(AND($D469&gt;=Настройки!$B$5,$D469&lt;=Настройки!$B$6),$E469,0))</f>
        <v/>
      </c>
      <c r="I469" s="21" t="str">
        <f t="shared" si="21"/>
        <v/>
      </c>
      <c r="J469" s="21" t="str">
        <f>IF($B469="","",MAX(0,$E469-MAX(0,SUMIFS(Тех_Движение!$G$2:$G$5111,Тех_Движение!$D$2:$D$5111,$C469,Тех_Движение!$B$2:$B$5111,"&lt;="&amp;Настройки!$B$6)-$F469)))</f>
        <v/>
      </c>
      <c r="K469" s="21" t="e">
        <f>IF(OR($B469="",K$3&lt;$D469+Настройки!$B$7),0,MAX(0,$E469-MAX(0,SUMIFS(Тех_Движение!$G$2:$G$5111,Тех_Движение!$D$2:$D$5111,$C469,Тех_Движение!$B$2:$B$5111,"&lt;="&amp;K$3)-$F469)))</f>
        <v>#VALUE!</v>
      </c>
      <c r="L469" s="21" t="e">
        <f>IF(OR($B469="",L$3&lt;$D469+Настройки!$B$7),0,MAX(0,$E469-MAX(0,SUMIFS(Тех_Движение!$G$2:$G$5111,Тех_Движение!$D$2:$D$5111,$C469,Тех_Движение!$B$2:$B$5111,"&lt;="&amp;L$3)-$F469)))</f>
        <v>#VALUE!</v>
      </c>
      <c r="M469" s="21" t="e">
        <f>IF(OR($B469="",M$3&lt;$D469+Настройки!$B$7),0,MAX(0,$E469-MAX(0,SUMIFS(Тех_Движение!$G$2:$G$5111,Тех_Движение!$D$2:$D$5111,$C469,Тех_Движение!$B$2:$B$5111,"&lt;="&amp;M$3)-$F469)))</f>
        <v>#VALUE!</v>
      </c>
      <c r="N469" s="21" t="e">
        <f>IF(OR($B469="",N$3&lt;$D469+Настройки!$B$7),0,MAX(0,$E469-MAX(0,SUMIFS(Тех_Движение!$G$2:$G$5111,Тех_Движение!$D$2:$D$5111,$C469,Тех_Движение!$B$2:$B$5111,"&lt;="&amp;N$3)-$F469)))</f>
        <v>#VALUE!</v>
      </c>
      <c r="O469" s="21" t="e">
        <f>IF(OR($B469="",O$3&lt;$D469+Настройки!$B$7),0,MAX(0,$E469-MAX(0,SUMIFS(Тех_Движение!$G$2:$G$5111,Тех_Движение!$D$2:$D$5111,$C469,Тех_Движение!$B$2:$B$5111,"&lt;="&amp;O$3)-$F469)))</f>
        <v>#VALUE!</v>
      </c>
      <c r="P469" s="21" t="e">
        <f>IF(OR($B469="",P$3&lt;$D469+Настройки!$B$7),0,MAX(0,$E469-MAX(0,SUMIFS(Тех_Движение!$G$2:$G$5111,Тех_Движение!$D$2:$D$5111,$C469,Тех_Движение!$B$2:$B$5111,"&lt;="&amp;P$3)-$F469)))</f>
        <v>#VALUE!</v>
      </c>
      <c r="Q469" s="21" t="e">
        <f>IF(OR($B469="",Q$3&lt;$D469+Настройки!$B$7),0,MAX(0,$E469-MAX(0,SUMIFS(Тех_Движение!$G$2:$G$5111,Тех_Движение!$D$2:$D$5111,$C469,Тех_Движение!$B$2:$B$5111,"&lt;="&amp;Q$3)-$F469)))</f>
        <v>#VALUE!</v>
      </c>
      <c r="R469" s="21" t="str">
        <f t="shared" si="22"/>
        <v/>
      </c>
      <c r="S469" s="23" t="str">
        <f>IF($B469="","",VLOOKUP($C469,Настройки!$A$11:$L$17,9,FALSE))</f>
        <v/>
      </c>
      <c r="T469" s="23" t="str">
        <f t="shared" si="23"/>
        <v/>
      </c>
    </row>
    <row r="470" spans="1:20" x14ac:dyDescent="0.3">
      <c r="A470" s="20">
        <f>Тех_Движение!$A$467</f>
        <v>466</v>
      </c>
      <c r="B470" s="20" t="str">
        <f>IF(Тех_Движение!$F$467&gt;0,Тех_Движение!$I$467,"")</f>
        <v/>
      </c>
      <c r="C470" s="20" t="str">
        <f>IF($B470="","",Тех_Движение!$D$467)</f>
        <v/>
      </c>
      <c r="D470" s="9" t="str">
        <f>IF($B470="","",Тех_Движение!$B$467)</f>
        <v/>
      </c>
      <c r="E470" s="21" t="str">
        <f>IF($B470="","",Тех_Движение!$F$467)</f>
        <v/>
      </c>
      <c r="F470" s="21" t="str">
        <f>IF($B470="","",SUMIFS($E$5:$E469,$C$5:$C469,$C470))</f>
        <v/>
      </c>
      <c r="G470" s="21" t="str">
        <f>IF($B470="","",MAX(0,$E470-MAX(0,SUMIFS(Тех_Движение!$G$2:$G$5111,Тех_Движение!$D$2:$D$5111,$C470,Тех_Движение!$B$2:$B$5111,"&lt;="&amp;Настройки!$B$5-1)-$F470)))</f>
        <v/>
      </c>
      <c r="H470" s="21" t="str">
        <f>IF($B470="","",IF(AND($D470&gt;=Настройки!$B$5,$D470&lt;=Настройки!$B$6),$E470,0))</f>
        <v/>
      </c>
      <c r="I470" s="21" t="str">
        <f t="shared" si="21"/>
        <v/>
      </c>
      <c r="J470" s="21" t="str">
        <f>IF($B470="","",MAX(0,$E470-MAX(0,SUMIFS(Тех_Движение!$G$2:$G$5111,Тех_Движение!$D$2:$D$5111,$C470,Тех_Движение!$B$2:$B$5111,"&lt;="&amp;Настройки!$B$6)-$F470)))</f>
        <v/>
      </c>
      <c r="K470" s="21" t="e">
        <f>IF(OR($B470="",K$3&lt;$D470+Настройки!$B$7),0,MAX(0,$E470-MAX(0,SUMIFS(Тех_Движение!$G$2:$G$5111,Тех_Движение!$D$2:$D$5111,$C470,Тех_Движение!$B$2:$B$5111,"&lt;="&amp;K$3)-$F470)))</f>
        <v>#VALUE!</v>
      </c>
      <c r="L470" s="21" t="e">
        <f>IF(OR($B470="",L$3&lt;$D470+Настройки!$B$7),0,MAX(0,$E470-MAX(0,SUMIFS(Тех_Движение!$G$2:$G$5111,Тех_Движение!$D$2:$D$5111,$C470,Тех_Движение!$B$2:$B$5111,"&lt;="&amp;L$3)-$F470)))</f>
        <v>#VALUE!</v>
      </c>
      <c r="M470" s="21" t="e">
        <f>IF(OR($B470="",M$3&lt;$D470+Настройки!$B$7),0,MAX(0,$E470-MAX(0,SUMIFS(Тех_Движение!$G$2:$G$5111,Тех_Движение!$D$2:$D$5111,$C470,Тех_Движение!$B$2:$B$5111,"&lt;="&amp;M$3)-$F470)))</f>
        <v>#VALUE!</v>
      </c>
      <c r="N470" s="21" t="e">
        <f>IF(OR($B470="",N$3&lt;$D470+Настройки!$B$7),0,MAX(0,$E470-MAX(0,SUMIFS(Тех_Движение!$G$2:$G$5111,Тех_Движение!$D$2:$D$5111,$C470,Тех_Движение!$B$2:$B$5111,"&lt;="&amp;N$3)-$F470)))</f>
        <v>#VALUE!</v>
      </c>
      <c r="O470" s="21" t="e">
        <f>IF(OR($B470="",O$3&lt;$D470+Настройки!$B$7),0,MAX(0,$E470-MAX(0,SUMIFS(Тех_Движение!$G$2:$G$5111,Тех_Движение!$D$2:$D$5111,$C470,Тех_Движение!$B$2:$B$5111,"&lt;="&amp;O$3)-$F470)))</f>
        <v>#VALUE!</v>
      </c>
      <c r="P470" s="21" t="e">
        <f>IF(OR($B470="",P$3&lt;$D470+Настройки!$B$7),0,MAX(0,$E470-MAX(0,SUMIFS(Тех_Движение!$G$2:$G$5111,Тех_Движение!$D$2:$D$5111,$C470,Тех_Движение!$B$2:$B$5111,"&lt;="&amp;P$3)-$F470)))</f>
        <v>#VALUE!</v>
      </c>
      <c r="Q470" s="21" t="e">
        <f>IF(OR($B470="",Q$3&lt;$D470+Настройки!$B$7),0,MAX(0,$E470-MAX(0,SUMIFS(Тех_Движение!$G$2:$G$5111,Тех_Движение!$D$2:$D$5111,$C470,Тех_Движение!$B$2:$B$5111,"&lt;="&amp;Q$3)-$F470)))</f>
        <v>#VALUE!</v>
      </c>
      <c r="R470" s="21" t="str">
        <f t="shared" si="22"/>
        <v/>
      </c>
      <c r="S470" s="23" t="str">
        <f>IF($B470="","",VLOOKUP($C470,Настройки!$A$11:$L$17,9,FALSE))</f>
        <v/>
      </c>
      <c r="T470" s="23" t="str">
        <f t="shared" si="23"/>
        <v/>
      </c>
    </row>
    <row r="471" spans="1:20" x14ac:dyDescent="0.3">
      <c r="A471" s="20">
        <f>Тех_Движение!$A$468</f>
        <v>467</v>
      </c>
      <c r="B471" s="20" t="str">
        <f>IF(Тех_Движение!$F$468&gt;0,Тех_Движение!$I$468,"")</f>
        <v/>
      </c>
      <c r="C471" s="20" t="str">
        <f>IF($B471="","",Тех_Движение!$D$468)</f>
        <v/>
      </c>
      <c r="D471" s="9" t="str">
        <f>IF($B471="","",Тех_Движение!$B$468)</f>
        <v/>
      </c>
      <c r="E471" s="21" t="str">
        <f>IF($B471="","",Тех_Движение!$F$468)</f>
        <v/>
      </c>
      <c r="F471" s="21" t="str">
        <f>IF($B471="","",SUMIFS($E$5:$E470,$C$5:$C470,$C471))</f>
        <v/>
      </c>
      <c r="G471" s="21" t="str">
        <f>IF($B471="","",MAX(0,$E471-MAX(0,SUMIFS(Тех_Движение!$G$2:$G$5111,Тех_Движение!$D$2:$D$5111,$C471,Тех_Движение!$B$2:$B$5111,"&lt;="&amp;Настройки!$B$5-1)-$F471)))</f>
        <v/>
      </c>
      <c r="H471" s="21" t="str">
        <f>IF($B471="","",IF(AND($D471&gt;=Настройки!$B$5,$D471&lt;=Настройки!$B$6),$E471,0))</f>
        <v/>
      </c>
      <c r="I471" s="21" t="str">
        <f t="shared" si="21"/>
        <v/>
      </c>
      <c r="J471" s="21" t="str">
        <f>IF($B471="","",MAX(0,$E471-MAX(0,SUMIFS(Тех_Движение!$G$2:$G$5111,Тех_Движение!$D$2:$D$5111,$C471,Тех_Движение!$B$2:$B$5111,"&lt;="&amp;Настройки!$B$6)-$F471)))</f>
        <v/>
      </c>
      <c r="K471" s="21" t="e">
        <f>IF(OR($B471="",K$3&lt;$D471+Настройки!$B$7),0,MAX(0,$E471-MAX(0,SUMIFS(Тех_Движение!$G$2:$G$5111,Тех_Движение!$D$2:$D$5111,$C471,Тех_Движение!$B$2:$B$5111,"&lt;="&amp;K$3)-$F471)))</f>
        <v>#VALUE!</v>
      </c>
      <c r="L471" s="21" t="e">
        <f>IF(OR($B471="",L$3&lt;$D471+Настройки!$B$7),0,MAX(0,$E471-MAX(0,SUMIFS(Тех_Движение!$G$2:$G$5111,Тех_Движение!$D$2:$D$5111,$C471,Тех_Движение!$B$2:$B$5111,"&lt;="&amp;L$3)-$F471)))</f>
        <v>#VALUE!</v>
      </c>
      <c r="M471" s="21" t="e">
        <f>IF(OR($B471="",M$3&lt;$D471+Настройки!$B$7),0,MAX(0,$E471-MAX(0,SUMIFS(Тех_Движение!$G$2:$G$5111,Тех_Движение!$D$2:$D$5111,$C471,Тех_Движение!$B$2:$B$5111,"&lt;="&amp;M$3)-$F471)))</f>
        <v>#VALUE!</v>
      </c>
      <c r="N471" s="21" t="e">
        <f>IF(OR($B471="",N$3&lt;$D471+Настройки!$B$7),0,MAX(0,$E471-MAX(0,SUMIFS(Тех_Движение!$G$2:$G$5111,Тех_Движение!$D$2:$D$5111,$C471,Тех_Движение!$B$2:$B$5111,"&lt;="&amp;N$3)-$F471)))</f>
        <v>#VALUE!</v>
      </c>
      <c r="O471" s="21" t="e">
        <f>IF(OR($B471="",O$3&lt;$D471+Настройки!$B$7),0,MAX(0,$E471-MAX(0,SUMIFS(Тех_Движение!$G$2:$G$5111,Тех_Движение!$D$2:$D$5111,$C471,Тех_Движение!$B$2:$B$5111,"&lt;="&amp;O$3)-$F471)))</f>
        <v>#VALUE!</v>
      </c>
      <c r="P471" s="21" t="e">
        <f>IF(OR($B471="",P$3&lt;$D471+Настройки!$B$7),0,MAX(0,$E471-MAX(0,SUMIFS(Тех_Движение!$G$2:$G$5111,Тех_Движение!$D$2:$D$5111,$C471,Тех_Движение!$B$2:$B$5111,"&lt;="&amp;P$3)-$F471)))</f>
        <v>#VALUE!</v>
      </c>
      <c r="Q471" s="21" t="e">
        <f>IF(OR($B471="",Q$3&lt;$D471+Настройки!$B$7),0,MAX(0,$E471-MAX(0,SUMIFS(Тех_Движение!$G$2:$G$5111,Тех_Движение!$D$2:$D$5111,$C471,Тех_Движение!$B$2:$B$5111,"&lt;="&amp;Q$3)-$F471)))</f>
        <v>#VALUE!</v>
      </c>
      <c r="R471" s="21" t="str">
        <f t="shared" si="22"/>
        <v/>
      </c>
      <c r="S471" s="23" t="str">
        <f>IF($B471="","",VLOOKUP($C471,Настройки!$A$11:$L$17,9,FALSE))</f>
        <v/>
      </c>
      <c r="T471" s="23" t="str">
        <f t="shared" si="23"/>
        <v/>
      </c>
    </row>
    <row r="472" spans="1:20" x14ac:dyDescent="0.3">
      <c r="A472" s="20">
        <f>Тех_Движение!$A$469</f>
        <v>468</v>
      </c>
      <c r="B472" s="20" t="str">
        <f>IF(Тех_Движение!$F$469&gt;0,Тех_Движение!$I$469,"")</f>
        <v/>
      </c>
      <c r="C472" s="20" t="str">
        <f>IF($B472="","",Тех_Движение!$D$469)</f>
        <v/>
      </c>
      <c r="D472" s="9" t="str">
        <f>IF($B472="","",Тех_Движение!$B$469)</f>
        <v/>
      </c>
      <c r="E472" s="21" t="str">
        <f>IF($B472="","",Тех_Движение!$F$469)</f>
        <v/>
      </c>
      <c r="F472" s="21" t="str">
        <f>IF($B472="","",SUMIFS($E$5:$E471,$C$5:$C471,$C472))</f>
        <v/>
      </c>
      <c r="G472" s="21" t="str">
        <f>IF($B472="","",MAX(0,$E472-MAX(0,SUMIFS(Тех_Движение!$G$2:$G$5111,Тех_Движение!$D$2:$D$5111,$C472,Тех_Движение!$B$2:$B$5111,"&lt;="&amp;Настройки!$B$5-1)-$F472)))</f>
        <v/>
      </c>
      <c r="H472" s="21" t="str">
        <f>IF($B472="","",IF(AND($D472&gt;=Настройки!$B$5,$D472&lt;=Настройки!$B$6),$E472,0))</f>
        <v/>
      </c>
      <c r="I472" s="21" t="str">
        <f t="shared" si="21"/>
        <v/>
      </c>
      <c r="J472" s="21" t="str">
        <f>IF($B472="","",MAX(0,$E472-MAX(0,SUMIFS(Тех_Движение!$G$2:$G$5111,Тех_Движение!$D$2:$D$5111,$C472,Тех_Движение!$B$2:$B$5111,"&lt;="&amp;Настройки!$B$6)-$F472)))</f>
        <v/>
      </c>
      <c r="K472" s="21" t="e">
        <f>IF(OR($B472="",K$3&lt;$D472+Настройки!$B$7),0,MAX(0,$E472-MAX(0,SUMIFS(Тех_Движение!$G$2:$G$5111,Тех_Движение!$D$2:$D$5111,$C472,Тех_Движение!$B$2:$B$5111,"&lt;="&amp;K$3)-$F472)))</f>
        <v>#VALUE!</v>
      </c>
      <c r="L472" s="21" t="e">
        <f>IF(OR($B472="",L$3&lt;$D472+Настройки!$B$7),0,MAX(0,$E472-MAX(0,SUMIFS(Тех_Движение!$G$2:$G$5111,Тех_Движение!$D$2:$D$5111,$C472,Тех_Движение!$B$2:$B$5111,"&lt;="&amp;L$3)-$F472)))</f>
        <v>#VALUE!</v>
      </c>
      <c r="M472" s="21" t="e">
        <f>IF(OR($B472="",M$3&lt;$D472+Настройки!$B$7),0,MAX(0,$E472-MAX(0,SUMIFS(Тех_Движение!$G$2:$G$5111,Тех_Движение!$D$2:$D$5111,$C472,Тех_Движение!$B$2:$B$5111,"&lt;="&amp;M$3)-$F472)))</f>
        <v>#VALUE!</v>
      </c>
      <c r="N472" s="21" t="e">
        <f>IF(OR($B472="",N$3&lt;$D472+Настройки!$B$7),0,MAX(0,$E472-MAX(0,SUMIFS(Тех_Движение!$G$2:$G$5111,Тех_Движение!$D$2:$D$5111,$C472,Тех_Движение!$B$2:$B$5111,"&lt;="&amp;N$3)-$F472)))</f>
        <v>#VALUE!</v>
      </c>
      <c r="O472" s="21" t="e">
        <f>IF(OR($B472="",O$3&lt;$D472+Настройки!$B$7),0,MAX(0,$E472-MAX(0,SUMIFS(Тех_Движение!$G$2:$G$5111,Тех_Движение!$D$2:$D$5111,$C472,Тех_Движение!$B$2:$B$5111,"&lt;="&amp;O$3)-$F472)))</f>
        <v>#VALUE!</v>
      </c>
      <c r="P472" s="21" t="e">
        <f>IF(OR($B472="",P$3&lt;$D472+Настройки!$B$7),0,MAX(0,$E472-MAX(0,SUMIFS(Тех_Движение!$G$2:$G$5111,Тех_Движение!$D$2:$D$5111,$C472,Тех_Движение!$B$2:$B$5111,"&lt;="&amp;P$3)-$F472)))</f>
        <v>#VALUE!</v>
      </c>
      <c r="Q472" s="21" t="e">
        <f>IF(OR($B472="",Q$3&lt;$D472+Настройки!$B$7),0,MAX(0,$E472-MAX(0,SUMIFS(Тех_Движение!$G$2:$G$5111,Тех_Движение!$D$2:$D$5111,$C472,Тех_Движение!$B$2:$B$5111,"&lt;="&amp;Q$3)-$F472)))</f>
        <v>#VALUE!</v>
      </c>
      <c r="R472" s="21" t="str">
        <f t="shared" si="22"/>
        <v/>
      </c>
      <c r="S472" s="23" t="str">
        <f>IF($B472="","",VLOOKUP($C472,Настройки!$A$11:$L$17,9,FALSE))</f>
        <v/>
      </c>
      <c r="T472" s="23" t="str">
        <f t="shared" si="23"/>
        <v/>
      </c>
    </row>
    <row r="473" spans="1:20" x14ac:dyDescent="0.3">
      <c r="A473" s="20">
        <f>Тех_Движение!$A$470</f>
        <v>469</v>
      </c>
      <c r="B473" s="20" t="str">
        <f>IF(Тех_Движение!$F$470&gt;0,Тех_Движение!$I$470,"")</f>
        <v/>
      </c>
      <c r="C473" s="20" t="str">
        <f>IF($B473="","",Тех_Движение!$D$470)</f>
        <v/>
      </c>
      <c r="D473" s="9" t="str">
        <f>IF($B473="","",Тех_Движение!$B$470)</f>
        <v/>
      </c>
      <c r="E473" s="21" t="str">
        <f>IF($B473="","",Тех_Движение!$F$470)</f>
        <v/>
      </c>
      <c r="F473" s="21" t="str">
        <f>IF($B473="","",SUMIFS($E$5:$E472,$C$5:$C472,$C473))</f>
        <v/>
      </c>
      <c r="G473" s="21" t="str">
        <f>IF($B473="","",MAX(0,$E473-MAX(0,SUMIFS(Тех_Движение!$G$2:$G$5111,Тех_Движение!$D$2:$D$5111,$C473,Тех_Движение!$B$2:$B$5111,"&lt;="&amp;Настройки!$B$5-1)-$F473)))</f>
        <v/>
      </c>
      <c r="H473" s="21" t="str">
        <f>IF($B473="","",IF(AND($D473&gt;=Настройки!$B$5,$D473&lt;=Настройки!$B$6),$E473,0))</f>
        <v/>
      </c>
      <c r="I473" s="21" t="str">
        <f t="shared" si="21"/>
        <v/>
      </c>
      <c r="J473" s="21" t="str">
        <f>IF($B473="","",MAX(0,$E473-MAX(0,SUMIFS(Тех_Движение!$G$2:$G$5111,Тех_Движение!$D$2:$D$5111,$C473,Тех_Движение!$B$2:$B$5111,"&lt;="&amp;Настройки!$B$6)-$F473)))</f>
        <v/>
      </c>
      <c r="K473" s="21" t="e">
        <f>IF(OR($B473="",K$3&lt;$D473+Настройки!$B$7),0,MAX(0,$E473-MAX(0,SUMIFS(Тех_Движение!$G$2:$G$5111,Тех_Движение!$D$2:$D$5111,$C473,Тех_Движение!$B$2:$B$5111,"&lt;="&amp;K$3)-$F473)))</f>
        <v>#VALUE!</v>
      </c>
      <c r="L473" s="21" t="e">
        <f>IF(OR($B473="",L$3&lt;$D473+Настройки!$B$7),0,MAX(0,$E473-MAX(0,SUMIFS(Тех_Движение!$G$2:$G$5111,Тех_Движение!$D$2:$D$5111,$C473,Тех_Движение!$B$2:$B$5111,"&lt;="&amp;L$3)-$F473)))</f>
        <v>#VALUE!</v>
      </c>
      <c r="M473" s="21" t="e">
        <f>IF(OR($B473="",M$3&lt;$D473+Настройки!$B$7),0,MAX(0,$E473-MAX(0,SUMIFS(Тех_Движение!$G$2:$G$5111,Тех_Движение!$D$2:$D$5111,$C473,Тех_Движение!$B$2:$B$5111,"&lt;="&amp;M$3)-$F473)))</f>
        <v>#VALUE!</v>
      </c>
      <c r="N473" s="21" t="e">
        <f>IF(OR($B473="",N$3&lt;$D473+Настройки!$B$7),0,MAX(0,$E473-MAX(0,SUMIFS(Тех_Движение!$G$2:$G$5111,Тех_Движение!$D$2:$D$5111,$C473,Тех_Движение!$B$2:$B$5111,"&lt;="&amp;N$3)-$F473)))</f>
        <v>#VALUE!</v>
      </c>
      <c r="O473" s="21" t="e">
        <f>IF(OR($B473="",O$3&lt;$D473+Настройки!$B$7),0,MAX(0,$E473-MAX(0,SUMIFS(Тех_Движение!$G$2:$G$5111,Тех_Движение!$D$2:$D$5111,$C473,Тех_Движение!$B$2:$B$5111,"&lt;="&amp;O$3)-$F473)))</f>
        <v>#VALUE!</v>
      </c>
      <c r="P473" s="21" t="e">
        <f>IF(OR($B473="",P$3&lt;$D473+Настройки!$B$7),0,MAX(0,$E473-MAX(0,SUMIFS(Тех_Движение!$G$2:$G$5111,Тех_Движение!$D$2:$D$5111,$C473,Тех_Движение!$B$2:$B$5111,"&lt;="&amp;P$3)-$F473)))</f>
        <v>#VALUE!</v>
      </c>
      <c r="Q473" s="21" t="e">
        <f>IF(OR($B473="",Q$3&lt;$D473+Настройки!$B$7),0,MAX(0,$E473-MAX(0,SUMIFS(Тех_Движение!$G$2:$G$5111,Тех_Движение!$D$2:$D$5111,$C473,Тех_Движение!$B$2:$B$5111,"&lt;="&amp;Q$3)-$F473)))</f>
        <v>#VALUE!</v>
      </c>
      <c r="R473" s="21" t="str">
        <f t="shared" si="22"/>
        <v/>
      </c>
      <c r="S473" s="23" t="str">
        <f>IF($B473="","",VLOOKUP($C473,Настройки!$A$11:$L$17,9,FALSE))</f>
        <v/>
      </c>
      <c r="T473" s="23" t="str">
        <f t="shared" si="23"/>
        <v/>
      </c>
    </row>
    <row r="474" spans="1:20" x14ac:dyDescent="0.3">
      <c r="A474" s="20">
        <f>Тех_Движение!$A$471</f>
        <v>470</v>
      </c>
      <c r="B474" s="20" t="str">
        <f>IF(Тех_Движение!$F$471&gt;0,Тех_Движение!$I$471,"")</f>
        <v/>
      </c>
      <c r="C474" s="20" t="str">
        <f>IF($B474="","",Тех_Движение!$D$471)</f>
        <v/>
      </c>
      <c r="D474" s="9" t="str">
        <f>IF($B474="","",Тех_Движение!$B$471)</f>
        <v/>
      </c>
      <c r="E474" s="21" t="str">
        <f>IF($B474="","",Тех_Движение!$F$471)</f>
        <v/>
      </c>
      <c r="F474" s="21" t="str">
        <f>IF($B474="","",SUMIFS($E$5:$E473,$C$5:$C473,$C474))</f>
        <v/>
      </c>
      <c r="G474" s="21" t="str">
        <f>IF($B474="","",MAX(0,$E474-MAX(0,SUMIFS(Тех_Движение!$G$2:$G$5111,Тех_Движение!$D$2:$D$5111,$C474,Тех_Движение!$B$2:$B$5111,"&lt;="&amp;Настройки!$B$5-1)-$F474)))</f>
        <v/>
      </c>
      <c r="H474" s="21" t="str">
        <f>IF($B474="","",IF(AND($D474&gt;=Настройки!$B$5,$D474&lt;=Настройки!$B$6),$E474,0))</f>
        <v/>
      </c>
      <c r="I474" s="21" t="str">
        <f t="shared" si="21"/>
        <v/>
      </c>
      <c r="J474" s="21" t="str">
        <f>IF($B474="","",MAX(0,$E474-MAX(0,SUMIFS(Тех_Движение!$G$2:$G$5111,Тех_Движение!$D$2:$D$5111,$C474,Тех_Движение!$B$2:$B$5111,"&lt;="&amp;Настройки!$B$6)-$F474)))</f>
        <v/>
      </c>
      <c r="K474" s="21" t="e">
        <f>IF(OR($B474="",K$3&lt;$D474+Настройки!$B$7),0,MAX(0,$E474-MAX(0,SUMIFS(Тех_Движение!$G$2:$G$5111,Тех_Движение!$D$2:$D$5111,$C474,Тех_Движение!$B$2:$B$5111,"&lt;="&amp;K$3)-$F474)))</f>
        <v>#VALUE!</v>
      </c>
      <c r="L474" s="21" t="e">
        <f>IF(OR($B474="",L$3&lt;$D474+Настройки!$B$7),0,MAX(0,$E474-MAX(0,SUMIFS(Тех_Движение!$G$2:$G$5111,Тех_Движение!$D$2:$D$5111,$C474,Тех_Движение!$B$2:$B$5111,"&lt;="&amp;L$3)-$F474)))</f>
        <v>#VALUE!</v>
      </c>
      <c r="M474" s="21" t="e">
        <f>IF(OR($B474="",M$3&lt;$D474+Настройки!$B$7),0,MAX(0,$E474-MAX(0,SUMIFS(Тех_Движение!$G$2:$G$5111,Тех_Движение!$D$2:$D$5111,$C474,Тех_Движение!$B$2:$B$5111,"&lt;="&amp;M$3)-$F474)))</f>
        <v>#VALUE!</v>
      </c>
      <c r="N474" s="21" t="e">
        <f>IF(OR($B474="",N$3&lt;$D474+Настройки!$B$7),0,MAX(0,$E474-MAX(0,SUMIFS(Тех_Движение!$G$2:$G$5111,Тех_Движение!$D$2:$D$5111,$C474,Тех_Движение!$B$2:$B$5111,"&lt;="&amp;N$3)-$F474)))</f>
        <v>#VALUE!</v>
      </c>
      <c r="O474" s="21" t="e">
        <f>IF(OR($B474="",O$3&lt;$D474+Настройки!$B$7),0,MAX(0,$E474-MAX(0,SUMIFS(Тех_Движение!$G$2:$G$5111,Тех_Движение!$D$2:$D$5111,$C474,Тех_Движение!$B$2:$B$5111,"&lt;="&amp;O$3)-$F474)))</f>
        <v>#VALUE!</v>
      </c>
      <c r="P474" s="21" t="e">
        <f>IF(OR($B474="",P$3&lt;$D474+Настройки!$B$7),0,MAX(0,$E474-MAX(0,SUMIFS(Тех_Движение!$G$2:$G$5111,Тех_Движение!$D$2:$D$5111,$C474,Тех_Движение!$B$2:$B$5111,"&lt;="&amp;P$3)-$F474)))</f>
        <v>#VALUE!</v>
      </c>
      <c r="Q474" s="21" t="e">
        <f>IF(OR($B474="",Q$3&lt;$D474+Настройки!$B$7),0,MAX(0,$E474-MAX(0,SUMIFS(Тех_Движение!$G$2:$G$5111,Тех_Движение!$D$2:$D$5111,$C474,Тех_Движение!$B$2:$B$5111,"&lt;="&amp;Q$3)-$F474)))</f>
        <v>#VALUE!</v>
      </c>
      <c r="R474" s="21" t="str">
        <f t="shared" si="22"/>
        <v/>
      </c>
      <c r="S474" s="23" t="str">
        <f>IF($B474="","",VLOOKUP($C474,Настройки!$A$11:$L$17,9,FALSE))</f>
        <v/>
      </c>
      <c r="T474" s="23" t="str">
        <f t="shared" si="23"/>
        <v/>
      </c>
    </row>
    <row r="475" spans="1:20" x14ac:dyDescent="0.3">
      <c r="A475" s="20">
        <f>Тех_Движение!$A$472</f>
        <v>471</v>
      </c>
      <c r="B475" s="20" t="str">
        <f>IF(Тех_Движение!$F$472&gt;0,Тех_Движение!$I$472,"")</f>
        <v/>
      </c>
      <c r="C475" s="20" t="str">
        <f>IF($B475="","",Тех_Движение!$D$472)</f>
        <v/>
      </c>
      <c r="D475" s="9" t="str">
        <f>IF($B475="","",Тех_Движение!$B$472)</f>
        <v/>
      </c>
      <c r="E475" s="21" t="str">
        <f>IF($B475="","",Тех_Движение!$F$472)</f>
        <v/>
      </c>
      <c r="F475" s="21" t="str">
        <f>IF($B475="","",SUMIFS($E$5:$E474,$C$5:$C474,$C475))</f>
        <v/>
      </c>
      <c r="G475" s="21" t="str">
        <f>IF($B475="","",MAX(0,$E475-MAX(0,SUMIFS(Тех_Движение!$G$2:$G$5111,Тех_Движение!$D$2:$D$5111,$C475,Тех_Движение!$B$2:$B$5111,"&lt;="&amp;Настройки!$B$5-1)-$F475)))</f>
        <v/>
      </c>
      <c r="H475" s="21" t="str">
        <f>IF($B475="","",IF(AND($D475&gt;=Настройки!$B$5,$D475&lt;=Настройки!$B$6),$E475,0))</f>
        <v/>
      </c>
      <c r="I475" s="21" t="str">
        <f t="shared" si="21"/>
        <v/>
      </c>
      <c r="J475" s="21" t="str">
        <f>IF($B475="","",MAX(0,$E475-MAX(0,SUMIFS(Тех_Движение!$G$2:$G$5111,Тех_Движение!$D$2:$D$5111,$C475,Тех_Движение!$B$2:$B$5111,"&lt;="&amp;Настройки!$B$6)-$F475)))</f>
        <v/>
      </c>
      <c r="K475" s="21" t="e">
        <f>IF(OR($B475="",K$3&lt;$D475+Настройки!$B$7),0,MAX(0,$E475-MAX(0,SUMIFS(Тех_Движение!$G$2:$G$5111,Тех_Движение!$D$2:$D$5111,$C475,Тех_Движение!$B$2:$B$5111,"&lt;="&amp;K$3)-$F475)))</f>
        <v>#VALUE!</v>
      </c>
      <c r="L475" s="21" t="e">
        <f>IF(OR($B475="",L$3&lt;$D475+Настройки!$B$7),0,MAX(0,$E475-MAX(0,SUMIFS(Тех_Движение!$G$2:$G$5111,Тех_Движение!$D$2:$D$5111,$C475,Тех_Движение!$B$2:$B$5111,"&lt;="&amp;L$3)-$F475)))</f>
        <v>#VALUE!</v>
      </c>
      <c r="M475" s="21" t="e">
        <f>IF(OR($B475="",M$3&lt;$D475+Настройки!$B$7),0,MAX(0,$E475-MAX(0,SUMIFS(Тех_Движение!$G$2:$G$5111,Тех_Движение!$D$2:$D$5111,$C475,Тех_Движение!$B$2:$B$5111,"&lt;="&amp;M$3)-$F475)))</f>
        <v>#VALUE!</v>
      </c>
      <c r="N475" s="21" t="e">
        <f>IF(OR($B475="",N$3&lt;$D475+Настройки!$B$7),0,MAX(0,$E475-MAX(0,SUMIFS(Тех_Движение!$G$2:$G$5111,Тех_Движение!$D$2:$D$5111,$C475,Тех_Движение!$B$2:$B$5111,"&lt;="&amp;N$3)-$F475)))</f>
        <v>#VALUE!</v>
      </c>
      <c r="O475" s="21" t="e">
        <f>IF(OR($B475="",O$3&lt;$D475+Настройки!$B$7),0,MAX(0,$E475-MAX(0,SUMIFS(Тех_Движение!$G$2:$G$5111,Тех_Движение!$D$2:$D$5111,$C475,Тех_Движение!$B$2:$B$5111,"&lt;="&amp;O$3)-$F475)))</f>
        <v>#VALUE!</v>
      </c>
      <c r="P475" s="21" t="e">
        <f>IF(OR($B475="",P$3&lt;$D475+Настройки!$B$7),0,MAX(0,$E475-MAX(0,SUMIFS(Тех_Движение!$G$2:$G$5111,Тех_Движение!$D$2:$D$5111,$C475,Тех_Движение!$B$2:$B$5111,"&lt;="&amp;P$3)-$F475)))</f>
        <v>#VALUE!</v>
      </c>
      <c r="Q475" s="21" t="e">
        <f>IF(OR($B475="",Q$3&lt;$D475+Настройки!$B$7),0,MAX(0,$E475-MAX(0,SUMIFS(Тех_Движение!$G$2:$G$5111,Тех_Движение!$D$2:$D$5111,$C475,Тех_Движение!$B$2:$B$5111,"&lt;="&amp;Q$3)-$F475)))</f>
        <v>#VALUE!</v>
      </c>
      <c r="R475" s="21" t="str">
        <f t="shared" si="22"/>
        <v/>
      </c>
      <c r="S475" s="23" t="str">
        <f>IF($B475="","",VLOOKUP($C475,Настройки!$A$11:$L$17,9,FALSE))</f>
        <v/>
      </c>
      <c r="T475" s="23" t="str">
        <f t="shared" si="23"/>
        <v/>
      </c>
    </row>
    <row r="476" spans="1:20" x14ac:dyDescent="0.3">
      <c r="A476" s="20">
        <f>Тех_Движение!$A$473</f>
        <v>472</v>
      </c>
      <c r="B476" s="20" t="str">
        <f>IF(Тех_Движение!$F$473&gt;0,Тех_Движение!$I$473,"")</f>
        <v/>
      </c>
      <c r="C476" s="20" t="str">
        <f>IF($B476="","",Тех_Движение!$D$473)</f>
        <v/>
      </c>
      <c r="D476" s="9" t="str">
        <f>IF($B476="","",Тех_Движение!$B$473)</f>
        <v/>
      </c>
      <c r="E476" s="21" t="str">
        <f>IF($B476="","",Тех_Движение!$F$473)</f>
        <v/>
      </c>
      <c r="F476" s="21" t="str">
        <f>IF($B476="","",SUMIFS($E$5:$E475,$C$5:$C475,$C476))</f>
        <v/>
      </c>
      <c r="G476" s="21" t="str">
        <f>IF($B476="","",MAX(0,$E476-MAX(0,SUMIFS(Тех_Движение!$G$2:$G$5111,Тех_Движение!$D$2:$D$5111,$C476,Тех_Движение!$B$2:$B$5111,"&lt;="&amp;Настройки!$B$5-1)-$F476)))</f>
        <v/>
      </c>
      <c r="H476" s="21" t="str">
        <f>IF($B476="","",IF(AND($D476&gt;=Настройки!$B$5,$D476&lt;=Настройки!$B$6),$E476,0))</f>
        <v/>
      </c>
      <c r="I476" s="21" t="str">
        <f t="shared" si="21"/>
        <v/>
      </c>
      <c r="J476" s="21" t="str">
        <f>IF($B476="","",MAX(0,$E476-MAX(0,SUMIFS(Тех_Движение!$G$2:$G$5111,Тех_Движение!$D$2:$D$5111,$C476,Тех_Движение!$B$2:$B$5111,"&lt;="&amp;Настройки!$B$6)-$F476)))</f>
        <v/>
      </c>
      <c r="K476" s="21" t="e">
        <f>IF(OR($B476="",K$3&lt;$D476+Настройки!$B$7),0,MAX(0,$E476-MAX(0,SUMIFS(Тех_Движение!$G$2:$G$5111,Тех_Движение!$D$2:$D$5111,$C476,Тех_Движение!$B$2:$B$5111,"&lt;="&amp;K$3)-$F476)))</f>
        <v>#VALUE!</v>
      </c>
      <c r="L476" s="21" t="e">
        <f>IF(OR($B476="",L$3&lt;$D476+Настройки!$B$7),0,MAX(0,$E476-MAX(0,SUMIFS(Тех_Движение!$G$2:$G$5111,Тех_Движение!$D$2:$D$5111,$C476,Тех_Движение!$B$2:$B$5111,"&lt;="&amp;L$3)-$F476)))</f>
        <v>#VALUE!</v>
      </c>
      <c r="M476" s="21" t="e">
        <f>IF(OR($B476="",M$3&lt;$D476+Настройки!$B$7),0,MAX(0,$E476-MAX(0,SUMIFS(Тех_Движение!$G$2:$G$5111,Тех_Движение!$D$2:$D$5111,$C476,Тех_Движение!$B$2:$B$5111,"&lt;="&amp;M$3)-$F476)))</f>
        <v>#VALUE!</v>
      </c>
      <c r="N476" s="21" t="e">
        <f>IF(OR($B476="",N$3&lt;$D476+Настройки!$B$7),0,MAX(0,$E476-MAX(0,SUMIFS(Тех_Движение!$G$2:$G$5111,Тех_Движение!$D$2:$D$5111,$C476,Тех_Движение!$B$2:$B$5111,"&lt;="&amp;N$3)-$F476)))</f>
        <v>#VALUE!</v>
      </c>
      <c r="O476" s="21" t="e">
        <f>IF(OR($B476="",O$3&lt;$D476+Настройки!$B$7),0,MAX(0,$E476-MAX(0,SUMIFS(Тех_Движение!$G$2:$G$5111,Тех_Движение!$D$2:$D$5111,$C476,Тех_Движение!$B$2:$B$5111,"&lt;="&amp;O$3)-$F476)))</f>
        <v>#VALUE!</v>
      </c>
      <c r="P476" s="21" t="e">
        <f>IF(OR($B476="",P$3&lt;$D476+Настройки!$B$7),0,MAX(0,$E476-MAX(0,SUMIFS(Тех_Движение!$G$2:$G$5111,Тех_Движение!$D$2:$D$5111,$C476,Тех_Движение!$B$2:$B$5111,"&lt;="&amp;P$3)-$F476)))</f>
        <v>#VALUE!</v>
      </c>
      <c r="Q476" s="21" t="e">
        <f>IF(OR($B476="",Q$3&lt;$D476+Настройки!$B$7),0,MAX(0,$E476-MAX(0,SUMIFS(Тех_Движение!$G$2:$G$5111,Тех_Движение!$D$2:$D$5111,$C476,Тех_Движение!$B$2:$B$5111,"&lt;="&amp;Q$3)-$F476)))</f>
        <v>#VALUE!</v>
      </c>
      <c r="R476" s="21" t="str">
        <f t="shared" si="22"/>
        <v/>
      </c>
      <c r="S476" s="23" t="str">
        <f>IF($B476="","",VLOOKUP($C476,Настройки!$A$11:$L$17,9,FALSE))</f>
        <v/>
      </c>
      <c r="T476" s="23" t="str">
        <f t="shared" si="23"/>
        <v/>
      </c>
    </row>
    <row r="477" spans="1:20" x14ac:dyDescent="0.3">
      <c r="A477" s="20">
        <f>Тех_Движение!$A$474</f>
        <v>473</v>
      </c>
      <c r="B477" s="20" t="str">
        <f>IF(Тех_Движение!$F$474&gt;0,Тех_Движение!$I$474,"")</f>
        <v/>
      </c>
      <c r="C477" s="20" t="str">
        <f>IF($B477="","",Тех_Движение!$D$474)</f>
        <v/>
      </c>
      <c r="D477" s="9" t="str">
        <f>IF($B477="","",Тех_Движение!$B$474)</f>
        <v/>
      </c>
      <c r="E477" s="21" t="str">
        <f>IF($B477="","",Тех_Движение!$F$474)</f>
        <v/>
      </c>
      <c r="F477" s="21" t="str">
        <f>IF($B477="","",SUMIFS($E$5:$E476,$C$5:$C476,$C477))</f>
        <v/>
      </c>
      <c r="G477" s="21" t="str">
        <f>IF($B477="","",MAX(0,$E477-MAX(0,SUMIFS(Тех_Движение!$G$2:$G$5111,Тех_Движение!$D$2:$D$5111,$C477,Тех_Движение!$B$2:$B$5111,"&lt;="&amp;Настройки!$B$5-1)-$F477)))</f>
        <v/>
      </c>
      <c r="H477" s="21" t="str">
        <f>IF($B477="","",IF(AND($D477&gt;=Настройки!$B$5,$D477&lt;=Настройки!$B$6),$E477,0))</f>
        <v/>
      </c>
      <c r="I477" s="21" t="str">
        <f t="shared" si="21"/>
        <v/>
      </c>
      <c r="J477" s="21" t="str">
        <f>IF($B477="","",MAX(0,$E477-MAX(0,SUMIFS(Тех_Движение!$G$2:$G$5111,Тех_Движение!$D$2:$D$5111,$C477,Тех_Движение!$B$2:$B$5111,"&lt;="&amp;Настройки!$B$6)-$F477)))</f>
        <v/>
      </c>
      <c r="K477" s="21" t="e">
        <f>IF(OR($B477="",K$3&lt;$D477+Настройки!$B$7),0,MAX(0,$E477-MAX(0,SUMIFS(Тех_Движение!$G$2:$G$5111,Тех_Движение!$D$2:$D$5111,$C477,Тех_Движение!$B$2:$B$5111,"&lt;="&amp;K$3)-$F477)))</f>
        <v>#VALUE!</v>
      </c>
      <c r="L477" s="21" t="e">
        <f>IF(OR($B477="",L$3&lt;$D477+Настройки!$B$7),0,MAX(0,$E477-MAX(0,SUMIFS(Тех_Движение!$G$2:$G$5111,Тех_Движение!$D$2:$D$5111,$C477,Тех_Движение!$B$2:$B$5111,"&lt;="&amp;L$3)-$F477)))</f>
        <v>#VALUE!</v>
      </c>
      <c r="M477" s="21" t="e">
        <f>IF(OR($B477="",M$3&lt;$D477+Настройки!$B$7),0,MAX(0,$E477-MAX(0,SUMIFS(Тех_Движение!$G$2:$G$5111,Тех_Движение!$D$2:$D$5111,$C477,Тех_Движение!$B$2:$B$5111,"&lt;="&amp;M$3)-$F477)))</f>
        <v>#VALUE!</v>
      </c>
      <c r="N477" s="21" t="e">
        <f>IF(OR($B477="",N$3&lt;$D477+Настройки!$B$7),0,MAX(0,$E477-MAX(0,SUMIFS(Тех_Движение!$G$2:$G$5111,Тех_Движение!$D$2:$D$5111,$C477,Тех_Движение!$B$2:$B$5111,"&lt;="&amp;N$3)-$F477)))</f>
        <v>#VALUE!</v>
      </c>
      <c r="O477" s="21" t="e">
        <f>IF(OR($B477="",O$3&lt;$D477+Настройки!$B$7),0,MAX(0,$E477-MAX(0,SUMIFS(Тех_Движение!$G$2:$G$5111,Тех_Движение!$D$2:$D$5111,$C477,Тех_Движение!$B$2:$B$5111,"&lt;="&amp;O$3)-$F477)))</f>
        <v>#VALUE!</v>
      </c>
      <c r="P477" s="21" t="e">
        <f>IF(OR($B477="",P$3&lt;$D477+Настройки!$B$7),0,MAX(0,$E477-MAX(0,SUMIFS(Тех_Движение!$G$2:$G$5111,Тех_Движение!$D$2:$D$5111,$C477,Тех_Движение!$B$2:$B$5111,"&lt;="&amp;P$3)-$F477)))</f>
        <v>#VALUE!</v>
      </c>
      <c r="Q477" s="21" t="e">
        <f>IF(OR($B477="",Q$3&lt;$D477+Настройки!$B$7),0,MAX(0,$E477-MAX(0,SUMIFS(Тех_Движение!$G$2:$G$5111,Тех_Движение!$D$2:$D$5111,$C477,Тех_Движение!$B$2:$B$5111,"&lt;="&amp;Q$3)-$F477)))</f>
        <v>#VALUE!</v>
      </c>
      <c r="R477" s="21" t="str">
        <f t="shared" si="22"/>
        <v/>
      </c>
      <c r="S477" s="23" t="str">
        <f>IF($B477="","",VLOOKUP($C477,Настройки!$A$11:$L$17,9,FALSE))</f>
        <v/>
      </c>
      <c r="T477" s="23" t="str">
        <f t="shared" si="23"/>
        <v/>
      </c>
    </row>
    <row r="478" spans="1:20" x14ac:dyDescent="0.3">
      <c r="A478" s="20">
        <f>Тех_Движение!$A$475</f>
        <v>474</v>
      </c>
      <c r="B478" s="20" t="str">
        <f>IF(Тех_Движение!$F$475&gt;0,Тех_Движение!$I$475,"")</f>
        <v/>
      </c>
      <c r="C478" s="20" t="str">
        <f>IF($B478="","",Тех_Движение!$D$475)</f>
        <v/>
      </c>
      <c r="D478" s="9" t="str">
        <f>IF($B478="","",Тех_Движение!$B$475)</f>
        <v/>
      </c>
      <c r="E478" s="21" t="str">
        <f>IF($B478="","",Тех_Движение!$F$475)</f>
        <v/>
      </c>
      <c r="F478" s="21" t="str">
        <f>IF($B478="","",SUMIFS($E$5:$E477,$C$5:$C477,$C478))</f>
        <v/>
      </c>
      <c r="G478" s="21" t="str">
        <f>IF($B478="","",MAX(0,$E478-MAX(0,SUMIFS(Тех_Движение!$G$2:$G$5111,Тех_Движение!$D$2:$D$5111,$C478,Тех_Движение!$B$2:$B$5111,"&lt;="&amp;Настройки!$B$5-1)-$F478)))</f>
        <v/>
      </c>
      <c r="H478" s="21" t="str">
        <f>IF($B478="","",IF(AND($D478&gt;=Настройки!$B$5,$D478&lt;=Настройки!$B$6),$E478,0))</f>
        <v/>
      </c>
      <c r="I478" s="21" t="str">
        <f t="shared" si="21"/>
        <v/>
      </c>
      <c r="J478" s="21" t="str">
        <f>IF($B478="","",MAX(0,$E478-MAX(0,SUMIFS(Тех_Движение!$G$2:$G$5111,Тех_Движение!$D$2:$D$5111,$C478,Тех_Движение!$B$2:$B$5111,"&lt;="&amp;Настройки!$B$6)-$F478)))</f>
        <v/>
      </c>
      <c r="K478" s="21" t="e">
        <f>IF(OR($B478="",K$3&lt;$D478+Настройки!$B$7),0,MAX(0,$E478-MAX(0,SUMIFS(Тех_Движение!$G$2:$G$5111,Тех_Движение!$D$2:$D$5111,$C478,Тех_Движение!$B$2:$B$5111,"&lt;="&amp;K$3)-$F478)))</f>
        <v>#VALUE!</v>
      </c>
      <c r="L478" s="21" t="e">
        <f>IF(OR($B478="",L$3&lt;$D478+Настройки!$B$7),0,MAX(0,$E478-MAX(0,SUMIFS(Тех_Движение!$G$2:$G$5111,Тех_Движение!$D$2:$D$5111,$C478,Тех_Движение!$B$2:$B$5111,"&lt;="&amp;L$3)-$F478)))</f>
        <v>#VALUE!</v>
      </c>
      <c r="M478" s="21" t="e">
        <f>IF(OR($B478="",M$3&lt;$D478+Настройки!$B$7),0,MAX(0,$E478-MAX(0,SUMIFS(Тех_Движение!$G$2:$G$5111,Тех_Движение!$D$2:$D$5111,$C478,Тех_Движение!$B$2:$B$5111,"&lt;="&amp;M$3)-$F478)))</f>
        <v>#VALUE!</v>
      </c>
      <c r="N478" s="21" t="e">
        <f>IF(OR($B478="",N$3&lt;$D478+Настройки!$B$7),0,MAX(0,$E478-MAX(0,SUMIFS(Тех_Движение!$G$2:$G$5111,Тех_Движение!$D$2:$D$5111,$C478,Тех_Движение!$B$2:$B$5111,"&lt;="&amp;N$3)-$F478)))</f>
        <v>#VALUE!</v>
      </c>
      <c r="O478" s="21" t="e">
        <f>IF(OR($B478="",O$3&lt;$D478+Настройки!$B$7),0,MAX(0,$E478-MAX(0,SUMIFS(Тех_Движение!$G$2:$G$5111,Тех_Движение!$D$2:$D$5111,$C478,Тех_Движение!$B$2:$B$5111,"&lt;="&amp;O$3)-$F478)))</f>
        <v>#VALUE!</v>
      </c>
      <c r="P478" s="21" t="e">
        <f>IF(OR($B478="",P$3&lt;$D478+Настройки!$B$7),0,MAX(0,$E478-MAX(0,SUMIFS(Тех_Движение!$G$2:$G$5111,Тех_Движение!$D$2:$D$5111,$C478,Тех_Движение!$B$2:$B$5111,"&lt;="&amp;P$3)-$F478)))</f>
        <v>#VALUE!</v>
      </c>
      <c r="Q478" s="21" t="e">
        <f>IF(OR($B478="",Q$3&lt;$D478+Настройки!$B$7),0,MAX(0,$E478-MAX(0,SUMIFS(Тех_Движение!$G$2:$G$5111,Тех_Движение!$D$2:$D$5111,$C478,Тех_Движение!$B$2:$B$5111,"&lt;="&amp;Q$3)-$F478)))</f>
        <v>#VALUE!</v>
      </c>
      <c r="R478" s="21" t="str">
        <f t="shared" si="22"/>
        <v/>
      </c>
      <c r="S478" s="23" t="str">
        <f>IF($B478="","",VLOOKUP($C478,Настройки!$A$11:$L$17,9,FALSE))</f>
        <v/>
      </c>
      <c r="T478" s="23" t="str">
        <f t="shared" si="23"/>
        <v/>
      </c>
    </row>
    <row r="479" spans="1:20" x14ac:dyDescent="0.3">
      <c r="A479" s="20">
        <f>Тех_Движение!$A$476</f>
        <v>475</v>
      </c>
      <c r="B479" s="20" t="str">
        <f>IF(Тех_Движение!$F$476&gt;0,Тех_Движение!$I$476,"")</f>
        <v/>
      </c>
      <c r="C479" s="20" t="str">
        <f>IF($B479="","",Тех_Движение!$D$476)</f>
        <v/>
      </c>
      <c r="D479" s="9" t="str">
        <f>IF($B479="","",Тех_Движение!$B$476)</f>
        <v/>
      </c>
      <c r="E479" s="21" t="str">
        <f>IF($B479="","",Тех_Движение!$F$476)</f>
        <v/>
      </c>
      <c r="F479" s="21" t="str">
        <f>IF($B479="","",SUMIFS($E$5:$E478,$C$5:$C478,$C479))</f>
        <v/>
      </c>
      <c r="G479" s="21" t="str">
        <f>IF($B479="","",MAX(0,$E479-MAX(0,SUMIFS(Тех_Движение!$G$2:$G$5111,Тех_Движение!$D$2:$D$5111,$C479,Тех_Движение!$B$2:$B$5111,"&lt;="&amp;Настройки!$B$5-1)-$F479)))</f>
        <v/>
      </c>
      <c r="H479" s="21" t="str">
        <f>IF($B479="","",IF(AND($D479&gt;=Настройки!$B$5,$D479&lt;=Настройки!$B$6),$E479,0))</f>
        <v/>
      </c>
      <c r="I479" s="21" t="str">
        <f t="shared" si="21"/>
        <v/>
      </c>
      <c r="J479" s="21" t="str">
        <f>IF($B479="","",MAX(0,$E479-MAX(0,SUMIFS(Тех_Движение!$G$2:$G$5111,Тех_Движение!$D$2:$D$5111,$C479,Тех_Движение!$B$2:$B$5111,"&lt;="&amp;Настройки!$B$6)-$F479)))</f>
        <v/>
      </c>
      <c r="K479" s="21" t="e">
        <f>IF(OR($B479="",K$3&lt;$D479+Настройки!$B$7),0,MAX(0,$E479-MAX(0,SUMIFS(Тех_Движение!$G$2:$G$5111,Тех_Движение!$D$2:$D$5111,$C479,Тех_Движение!$B$2:$B$5111,"&lt;="&amp;K$3)-$F479)))</f>
        <v>#VALUE!</v>
      </c>
      <c r="L479" s="21" t="e">
        <f>IF(OR($B479="",L$3&lt;$D479+Настройки!$B$7),0,MAX(0,$E479-MAX(0,SUMIFS(Тех_Движение!$G$2:$G$5111,Тех_Движение!$D$2:$D$5111,$C479,Тех_Движение!$B$2:$B$5111,"&lt;="&amp;L$3)-$F479)))</f>
        <v>#VALUE!</v>
      </c>
      <c r="M479" s="21" t="e">
        <f>IF(OR($B479="",M$3&lt;$D479+Настройки!$B$7),0,MAX(0,$E479-MAX(0,SUMIFS(Тех_Движение!$G$2:$G$5111,Тех_Движение!$D$2:$D$5111,$C479,Тех_Движение!$B$2:$B$5111,"&lt;="&amp;M$3)-$F479)))</f>
        <v>#VALUE!</v>
      </c>
      <c r="N479" s="21" t="e">
        <f>IF(OR($B479="",N$3&lt;$D479+Настройки!$B$7),0,MAX(0,$E479-MAX(0,SUMIFS(Тех_Движение!$G$2:$G$5111,Тех_Движение!$D$2:$D$5111,$C479,Тех_Движение!$B$2:$B$5111,"&lt;="&amp;N$3)-$F479)))</f>
        <v>#VALUE!</v>
      </c>
      <c r="O479" s="21" t="e">
        <f>IF(OR($B479="",O$3&lt;$D479+Настройки!$B$7),0,MAX(0,$E479-MAX(0,SUMIFS(Тех_Движение!$G$2:$G$5111,Тех_Движение!$D$2:$D$5111,$C479,Тех_Движение!$B$2:$B$5111,"&lt;="&amp;O$3)-$F479)))</f>
        <v>#VALUE!</v>
      </c>
      <c r="P479" s="21" t="e">
        <f>IF(OR($B479="",P$3&lt;$D479+Настройки!$B$7),0,MAX(0,$E479-MAX(0,SUMIFS(Тех_Движение!$G$2:$G$5111,Тех_Движение!$D$2:$D$5111,$C479,Тех_Движение!$B$2:$B$5111,"&lt;="&amp;P$3)-$F479)))</f>
        <v>#VALUE!</v>
      </c>
      <c r="Q479" s="21" t="e">
        <f>IF(OR($B479="",Q$3&lt;$D479+Настройки!$B$7),0,MAX(0,$E479-MAX(0,SUMIFS(Тех_Движение!$G$2:$G$5111,Тех_Движение!$D$2:$D$5111,$C479,Тех_Движение!$B$2:$B$5111,"&lt;="&amp;Q$3)-$F479)))</f>
        <v>#VALUE!</v>
      </c>
      <c r="R479" s="21" t="str">
        <f t="shared" si="22"/>
        <v/>
      </c>
      <c r="S479" s="23" t="str">
        <f>IF($B479="","",VLOOKUP($C479,Настройки!$A$11:$L$17,9,FALSE))</f>
        <v/>
      </c>
      <c r="T479" s="23" t="str">
        <f t="shared" si="23"/>
        <v/>
      </c>
    </row>
    <row r="480" spans="1:20" x14ac:dyDescent="0.3">
      <c r="A480" s="20">
        <f>Тех_Движение!$A$477</f>
        <v>476</v>
      </c>
      <c r="B480" s="20" t="str">
        <f>IF(Тех_Движение!$F$477&gt;0,Тех_Движение!$I$477,"")</f>
        <v/>
      </c>
      <c r="C480" s="20" t="str">
        <f>IF($B480="","",Тех_Движение!$D$477)</f>
        <v/>
      </c>
      <c r="D480" s="9" t="str">
        <f>IF($B480="","",Тех_Движение!$B$477)</f>
        <v/>
      </c>
      <c r="E480" s="21" t="str">
        <f>IF($B480="","",Тех_Движение!$F$477)</f>
        <v/>
      </c>
      <c r="F480" s="21" t="str">
        <f>IF($B480="","",SUMIFS($E$5:$E479,$C$5:$C479,$C480))</f>
        <v/>
      </c>
      <c r="G480" s="21" t="str">
        <f>IF($B480="","",MAX(0,$E480-MAX(0,SUMIFS(Тех_Движение!$G$2:$G$5111,Тех_Движение!$D$2:$D$5111,$C480,Тех_Движение!$B$2:$B$5111,"&lt;="&amp;Настройки!$B$5-1)-$F480)))</f>
        <v/>
      </c>
      <c r="H480" s="21" t="str">
        <f>IF($B480="","",IF(AND($D480&gt;=Настройки!$B$5,$D480&lt;=Настройки!$B$6),$E480,0))</f>
        <v/>
      </c>
      <c r="I480" s="21" t="str">
        <f t="shared" si="21"/>
        <v/>
      </c>
      <c r="J480" s="21" t="str">
        <f>IF($B480="","",MAX(0,$E480-MAX(0,SUMIFS(Тех_Движение!$G$2:$G$5111,Тех_Движение!$D$2:$D$5111,$C480,Тех_Движение!$B$2:$B$5111,"&lt;="&amp;Настройки!$B$6)-$F480)))</f>
        <v/>
      </c>
      <c r="K480" s="21" t="e">
        <f>IF(OR($B480="",K$3&lt;$D480+Настройки!$B$7),0,MAX(0,$E480-MAX(0,SUMIFS(Тех_Движение!$G$2:$G$5111,Тех_Движение!$D$2:$D$5111,$C480,Тех_Движение!$B$2:$B$5111,"&lt;="&amp;K$3)-$F480)))</f>
        <v>#VALUE!</v>
      </c>
      <c r="L480" s="21" t="e">
        <f>IF(OR($B480="",L$3&lt;$D480+Настройки!$B$7),0,MAX(0,$E480-MAX(0,SUMIFS(Тех_Движение!$G$2:$G$5111,Тех_Движение!$D$2:$D$5111,$C480,Тех_Движение!$B$2:$B$5111,"&lt;="&amp;L$3)-$F480)))</f>
        <v>#VALUE!</v>
      </c>
      <c r="M480" s="21" t="e">
        <f>IF(OR($B480="",M$3&lt;$D480+Настройки!$B$7),0,MAX(0,$E480-MAX(0,SUMIFS(Тех_Движение!$G$2:$G$5111,Тех_Движение!$D$2:$D$5111,$C480,Тех_Движение!$B$2:$B$5111,"&lt;="&amp;M$3)-$F480)))</f>
        <v>#VALUE!</v>
      </c>
      <c r="N480" s="21" t="e">
        <f>IF(OR($B480="",N$3&lt;$D480+Настройки!$B$7),0,MAX(0,$E480-MAX(0,SUMIFS(Тех_Движение!$G$2:$G$5111,Тех_Движение!$D$2:$D$5111,$C480,Тех_Движение!$B$2:$B$5111,"&lt;="&amp;N$3)-$F480)))</f>
        <v>#VALUE!</v>
      </c>
      <c r="O480" s="21" t="e">
        <f>IF(OR($B480="",O$3&lt;$D480+Настройки!$B$7),0,MAX(0,$E480-MAX(0,SUMIFS(Тех_Движение!$G$2:$G$5111,Тех_Движение!$D$2:$D$5111,$C480,Тех_Движение!$B$2:$B$5111,"&lt;="&amp;O$3)-$F480)))</f>
        <v>#VALUE!</v>
      </c>
      <c r="P480" s="21" t="e">
        <f>IF(OR($B480="",P$3&lt;$D480+Настройки!$B$7),0,MAX(0,$E480-MAX(0,SUMIFS(Тех_Движение!$G$2:$G$5111,Тех_Движение!$D$2:$D$5111,$C480,Тех_Движение!$B$2:$B$5111,"&lt;="&amp;P$3)-$F480)))</f>
        <v>#VALUE!</v>
      </c>
      <c r="Q480" s="21" t="e">
        <f>IF(OR($B480="",Q$3&lt;$D480+Настройки!$B$7),0,MAX(0,$E480-MAX(0,SUMIFS(Тех_Движение!$G$2:$G$5111,Тех_Движение!$D$2:$D$5111,$C480,Тех_Движение!$B$2:$B$5111,"&lt;="&amp;Q$3)-$F480)))</f>
        <v>#VALUE!</v>
      </c>
      <c r="R480" s="21" t="str">
        <f t="shared" si="22"/>
        <v/>
      </c>
      <c r="S480" s="23" t="str">
        <f>IF($B480="","",VLOOKUP($C480,Настройки!$A$11:$L$17,9,FALSE))</f>
        <v/>
      </c>
      <c r="T480" s="23" t="str">
        <f t="shared" si="23"/>
        <v/>
      </c>
    </row>
    <row r="481" spans="1:20" x14ac:dyDescent="0.3">
      <c r="A481" s="20">
        <f>Тех_Движение!$A$478</f>
        <v>477</v>
      </c>
      <c r="B481" s="20" t="str">
        <f>IF(Тех_Движение!$F$478&gt;0,Тех_Движение!$I$478,"")</f>
        <v/>
      </c>
      <c r="C481" s="20" t="str">
        <f>IF($B481="","",Тех_Движение!$D$478)</f>
        <v/>
      </c>
      <c r="D481" s="9" t="str">
        <f>IF($B481="","",Тех_Движение!$B$478)</f>
        <v/>
      </c>
      <c r="E481" s="21" t="str">
        <f>IF($B481="","",Тех_Движение!$F$478)</f>
        <v/>
      </c>
      <c r="F481" s="21" t="str">
        <f>IF($B481="","",SUMIFS($E$5:$E480,$C$5:$C480,$C481))</f>
        <v/>
      </c>
      <c r="G481" s="21" t="str">
        <f>IF($B481="","",MAX(0,$E481-MAX(0,SUMIFS(Тех_Движение!$G$2:$G$5111,Тех_Движение!$D$2:$D$5111,$C481,Тех_Движение!$B$2:$B$5111,"&lt;="&amp;Настройки!$B$5-1)-$F481)))</f>
        <v/>
      </c>
      <c r="H481" s="21" t="str">
        <f>IF($B481="","",IF(AND($D481&gt;=Настройки!$B$5,$D481&lt;=Настройки!$B$6),$E481,0))</f>
        <v/>
      </c>
      <c r="I481" s="21" t="str">
        <f t="shared" si="21"/>
        <v/>
      </c>
      <c r="J481" s="21" t="str">
        <f>IF($B481="","",MAX(0,$E481-MAX(0,SUMIFS(Тех_Движение!$G$2:$G$5111,Тех_Движение!$D$2:$D$5111,$C481,Тех_Движение!$B$2:$B$5111,"&lt;="&amp;Настройки!$B$6)-$F481)))</f>
        <v/>
      </c>
      <c r="K481" s="21" t="e">
        <f>IF(OR($B481="",K$3&lt;$D481+Настройки!$B$7),0,MAX(0,$E481-MAX(0,SUMIFS(Тех_Движение!$G$2:$G$5111,Тех_Движение!$D$2:$D$5111,$C481,Тех_Движение!$B$2:$B$5111,"&lt;="&amp;K$3)-$F481)))</f>
        <v>#VALUE!</v>
      </c>
      <c r="L481" s="21" t="e">
        <f>IF(OR($B481="",L$3&lt;$D481+Настройки!$B$7),0,MAX(0,$E481-MAX(0,SUMIFS(Тех_Движение!$G$2:$G$5111,Тех_Движение!$D$2:$D$5111,$C481,Тех_Движение!$B$2:$B$5111,"&lt;="&amp;L$3)-$F481)))</f>
        <v>#VALUE!</v>
      </c>
      <c r="M481" s="21" t="e">
        <f>IF(OR($B481="",M$3&lt;$D481+Настройки!$B$7),0,MAX(0,$E481-MAX(0,SUMIFS(Тех_Движение!$G$2:$G$5111,Тех_Движение!$D$2:$D$5111,$C481,Тех_Движение!$B$2:$B$5111,"&lt;="&amp;M$3)-$F481)))</f>
        <v>#VALUE!</v>
      </c>
      <c r="N481" s="21" t="e">
        <f>IF(OR($B481="",N$3&lt;$D481+Настройки!$B$7),0,MAX(0,$E481-MAX(0,SUMIFS(Тех_Движение!$G$2:$G$5111,Тех_Движение!$D$2:$D$5111,$C481,Тех_Движение!$B$2:$B$5111,"&lt;="&amp;N$3)-$F481)))</f>
        <v>#VALUE!</v>
      </c>
      <c r="O481" s="21" t="e">
        <f>IF(OR($B481="",O$3&lt;$D481+Настройки!$B$7),0,MAX(0,$E481-MAX(0,SUMIFS(Тех_Движение!$G$2:$G$5111,Тех_Движение!$D$2:$D$5111,$C481,Тех_Движение!$B$2:$B$5111,"&lt;="&amp;O$3)-$F481)))</f>
        <v>#VALUE!</v>
      </c>
      <c r="P481" s="21" t="e">
        <f>IF(OR($B481="",P$3&lt;$D481+Настройки!$B$7),0,MAX(0,$E481-MAX(0,SUMIFS(Тех_Движение!$G$2:$G$5111,Тех_Движение!$D$2:$D$5111,$C481,Тех_Движение!$B$2:$B$5111,"&lt;="&amp;P$3)-$F481)))</f>
        <v>#VALUE!</v>
      </c>
      <c r="Q481" s="21" t="e">
        <f>IF(OR($B481="",Q$3&lt;$D481+Настройки!$B$7),0,MAX(0,$E481-MAX(0,SUMIFS(Тех_Движение!$G$2:$G$5111,Тех_Движение!$D$2:$D$5111,$C481,Тех_Движение!$B$2:$B$5111,"&lt;="&amp;Q$3)-$F481)))</f>
        <v>#VALUE!</v>
      </c>
      <c r="R481" s="21" t="str">
        <f t="shared" si="22"/>
        <v/>
      </c>
      <c r="S481" s="23" t="str">
        <f>IF($B481="","",VLOOKUP($C481,Настройки!$A$11:$L$17,9,FALSE))</f>
        <v/>
      </c>
      <c r="T481" s="23" t="str">
        <f t="shared" si="23"/>
        <v/>
      </c>
    </row>
    <row r="482" spans="1:20" x14ac:dyDescent="0.3">
      <c r="A482" s="20">
        <f>Тех_Движение!$A$479</f>
        <v>478</v>
      </c>
      <c r="B482" s="20" t="str">
        <f>IF(Тех_Движение!$F$479&gt;0,Тех_Движение!$I$479,"")</f>
        <v/>
      </c>
      <c r="C482" s="20" t="str">
        <f>IF($B482="","",Тех_Движение!$D$479)</f>
        <v/>
      </c>
      <c r="D482" s="9" t="str">
        <f>IF($B482="","",Тех_Движение!$B$479)</f>
        <v/>
      </c>
      <c r="E482" s="21" t="str">
        <f>IF($B482="","",Тех_Движение!$F$479)</f>
        <v/>
      </c>
      <c r="F482" s="21" t="str">
        <f>IF($B482="","",SUMIFS($E$5:$E481,$C$5:$C481,$C482))</f>
        <v/>
      </c>
      <c r="G482" s="21" t="str">
        <f>IF($B482="","",MAX(0,$E482-MAX(0,SUMIFS(Тех_Движение!$G$2:$G$5111,Тех_Движение!$D$2:$D$5111,$C482,Тех_Движение!$B$2:$B$5111,"&lt;="&amp;Настройки!$B$5-1)-$F482)))</f>
        <v/>
      </c>
      <c r="H482" s="21" t="str">
        <f>IF($B482="","",IF(AND($D482&gt;=Настройки!$B$5,$D482&lt;=Настройки!$B$6),$E482,0))</f>
        <v/>
      </c>
      <c r="I482" s="21" t="str">
        <f t="shared" si="21"/>
        <v/>
      </c>
      <c r="J482" s="21" t="str">
        <f>IF($B482="","",MAX(0,$E482-MAX(0,SUMIFS(Тех_Движение!$G$2:$G$5111,Тех_Движение!$D$2:$D$5111,$C482,Тех_Движение!$B$2:$B$5111,"&lt;="&amp;Настройки!$B$6)-$F482)))</f>
        <v/>
      </c>
      <c r="K482" s="21" t="e">
        <f>IF(OR($B482="",K$3&lt;$D482+Настройки!$B$7),0,MAX(0,$E482-MAX(0,SUMIFS(Тех_Движение!$G$2:$G$5111,Тех_Движение!$D$2:$D$5111,$C482,Тех_Движение!$B$2:$B$5111,"&lt;="&amp;K$3)-$F482)))</f>
        <v>#VALUE!</v>
      </c>
      <c r="L482" s="21" t="e">
        <f>IF(OR($B482="",L$3&lt;$D482+Настройки!$B$7),0,MAX(0,$E482-MAX(0,SUMIFS(Тех_Движение!$G$2:$G$5111,Тех_Движение!$D$2:$D$5111,$C482,Тех_Движение!$B$2:$B$5111,"&lt;="&amp;L$3)-$F482)))</f>
        <v>#VALUE!</v>
      </c>
      <c r="M482" s="21" t="e">
        <f>IF(OR($B482="",M$3&lt;$D482+Настройки!$B$7),0,MAX(0,$E482-MAX(0,SUMIFS(Тех_Движение!$G$2:$G$5111,Тех_Движение!$D$2:$D$5111,$C482,Тех_Движение!$B$2:$B$5111,"&lt;="&amp;M$3)-$F482)))</f>
        <v>#VALUE!</v>
      </c>
      <c r="N482" s="21" t="e">
        <f>IF(OR($B482="",N$3&lt;$D482+Настройки!$B$7),0,MAX(0,$E482-MAX(0,SUMIFS(Тех_Движение!$G$2:$G$5111,Тех_Движение!$D$2:$D$5111,$C482,Тех_Движение!$B$2:$B$5111,"&lt;="&amp;N$3)-$F482)))</f>
        <v>#VALUE!</v>
      </c>
      <c r="O482" s="21" t="e">
        <f>IF(OR($B482="",O$3&lt;$D482+Настройки!$B$7),0,MAX(0,$E482-MAX(0,SUMIFS(Тех_Движение!$G$2:$G$5111,Тех_Движение!$D$2:$D$5111,$C482,Тех_Движение!$B$2:$B$5111,"&lt;="&amp;O$3)-$F482)))</f>
        <v>#VALUE!</v>
      </c>
      <c r="P482" s="21" t="e">
        <f>IF(OR($B482="",P$3&lt;$D482+Настройки!$B$7),0,MAX(0,$E482-MAX(0,SUMIFS(Тех_Движение!$G$2:$G$5111,Тех_Движение!$D$2:$D$5111,$C482,Тех_Движение!$B$2:$B$5111,"&lt;="&amp;P$3)-$F482)))</f>
        <v>#VALUE!</v>
      </c>
      <c r="Q482" s="21" t="e">
        <f>IF(OR($B482="",Q$3&lt;$D482+Настройки!$B$7),0,MAX(0,$E482-MAX(0,SUMIFS(Тех_Движение!$G$2:$G$5111,Тех_Движение!$D$2:$D$5111,$C482,Тех_Движение!$B$2:$B$5111,"&lt;="&amp;Q$3)-$F482)))</f>
        <v>#VALUE!</v>
      </c>
      <c r="R482" s="21" t="str">
        <f t="shared" si="22"/>
        <v/>
      </c>
      <c r="S482" s="23" t="str">
        <f>IF($B482="","",VLOOKUP($C482,Настройки!$A$11:$L$17,9,FALSE))</f>
        <v/>
      </c>
      <c r="T482" s="23" t="str">
        <f t="shared" si="23"/>
        <v/>
      </c>
    </row>
    <row r="483" spans="1:20" x14ac:dyDescent="0.3">
      <c r="A483" s="20">
        <f>Тех_Движение!$A$480</f>
        <v>479</v>
      </c>
      <c r="B483" s="20" t="str">
        <f>IF(Тех_Движение!$F$480&gt;0,Тех_Движение!$I$480,"")</f>
        <v/>
      </c>
      <c r="C483" s="20" t="str">
        <f>IF($B483="","",Тех_Движение!$D$480)</f>
        <v/>
      </c>
      <c r="D483" s="9" t="str">
        <f>IF($B483="","",Тех_Движение!$B$480)</f>
        <v/>
      </c>
      <c r="E483" s="21" t="str">
        <f>IF($B483="","",Тех_Движение!$F$480)</f>
        <v/>
      </c>
      <c r="F483" s="21" t="str">
        <f>IF($B483="","",SUMIFS($E$5:$E482,$C$5:$C482,$C483))</f>
        <v/>
      </c>
      <c r="G483" s="21" t="str">
        <f>IF($B483="","",MAX(0,$E483-MAX(0,SUMIFS(Тех_Движение!$G$2:$G$5111,Тех_Движение!$D$2:$D$5111,$C483,Тех_Движение!$B$2:$B$5111,"&lt;="&amp;Настройки!$B$5-1)-$F483)))</f>
        <v/>
      </c>
      <c r="H483" s="21" t="str">
        <f>IF($B483="","",IF(AND($D483&gt;=Настройки!$B$5,$D483&lt;=Настройки!$B$6),$E483,0))</f>
        <v/>
      </c>
      <c r="I483" s="21" t="str">
        <f t="shared" si="21"/>
        <v/>
      </c>
      <c r="J483" s="21" t="str">
        <f>IF($B483="","",MAX(0,$E483-MAX(0,SUMIFS(Тех_Движение!$G$2:$G$5111,Тех_Движение!$D$2:$D$5111,$C483,Тех_Движение!$B$2:$B$5111,"&lt;="&amp;Настройки!$B$6)-$F483)))</f>
        <v/>
      </c>
      <c r="K483" s="21" t="e">
        <f>IF(OR($B483="",K$3&lt;$D483+Настройки!$B$7),0,MAX(0,$E483-MAX(0,SUMIFS(Тех_Движение!$G$2:$G$5111,Тех_Движение!$D$2:$D$5111,$C483,Тех_Движение!$B$2:$B$5111,"&lt;="&amp;K$3)-$F483)))</f>
        <v>#VALUE!</v>
      </c>
      <c r="L483" s="21" t="e">
        <f>IF(OR($B483="",L$3&lt;$D483+Настройки!$B$7),0,MAX(0,$E483-MAX(0,SUMIFS(Тех_Движение!$G$2:$G$5111,Тех_Движение!$D$2:$D$5111,$C483,Тех_Движение!$B$2:$B$5111,"&lt;="&amp;L$3)-$F483)))</f>
        <v>#VALUE!</v>
      </c>
      <c r="M483" s="21" t="e">
        <f>IF(OR($B483="",M$3&lt;$D483+Настройки!$B$7),0,MAX(0,$E483-MAX(0,SUMIFS(Тех_Движение!$G$2:$G$5111,Тех_Движение!$D$2:$D$5111,$C483,Тех_Движение!$B$2:$B$5111,"&lt;="&amp;M$3)-$F483)))</f>
        <v>#VALUE!</v>
      </c>
      <c r="N483" s="21" t="e">
        <f>IF(OR($B483="",N$3&lt;$D483+Настройки!$B$7),0,MAX(0,$E483-MAX(0,SUMIFS(Тех_Движение!$G$2:$G$5111,Тех_Движение!$D$2:$D$5111,$C483,Тех_Движение!$B$2:$B$5111,"&lt;="&amp;N$3)-$F483)))</f>
        <v>#VALUE!</v>
      </c>
      <c r="O483" s="21" t="e">
        <f>IF(OR($B483="",O$3&lt;$D483+Настройки!$B$7),0,MAX(0,$E483-MAX(0,SUMIFS(Тех_Движение!$G$2:$G$5111,Тех_Движение!$D$2:$D$5111,$C483,Тех_Движение!$B$2:$B$5111,"&lt;="&amp;O$3)-$F483)))</f>
        <v>#VALUE!</v>
      </c>
      <c r="P483" s="21" t="e">
        <f>IF(OR($B483="",P$3&lt;$D483+Настройки!$B$7),0,MAX(0,$E483-MAX(0,SUMIFS(Тех_Движение!$G$2:$G$5111,Тех_Движение!$D$2:$D$5111,$C483,Тех_Движение!$B$2:$B$5111,"&lt;="&amp;P$3)-$F483)))</f>
        <v>#VALUE!</v>
      </c>
      <c r="Q483" s="21" t="e">
        <f>IF(OR($B483="",Q$3&lt;$D483+Настройки!$B$7),0,MAX(0,$E483-MAX(0,SUMIFS(Тех_Движение!$G$2:$G$5111,Тех_Движение!$D$2:$D$5111,$C483,Тех_Движение!$B$2:$B$5111,"&lt;="&amp;Q$3)-$F483)))</f>
        <v>#VALUE!</v>
      </c>
      <c r="R483" s="21" t="str">
        <f t="shared" si="22"/>
        <v/>
      </c>
      <c r="S483" s="23" t="str">
        <f>IF($B483="","",VLOOKUP($C483,Настройки!$A$11:$L$17,9,FALSE))</f>
        <v/>
      </c>
      <c r="T483" s="23" t="str">
        <f t="shared" si="23"/>
        <v/>
      </c>
    </row>
    <row r="484" spans="1:20" x14ac:dyDescent="0.3">
      <c r="A484" s="20">
        <f>Тех_Движение!$A$481</f>
        <v>480</v>
      </c>
      <c r="B484" s="20" t="str">
        <f>IF(Тех_Движение!$F$481&gt;0,Тех_Движение!$I$481,"")</f>
        <v/>
      </c>
      <c r="C484" s="20" t="str">
        <f>IF($B484="","",Тех_Движение!$D$481)</f>
        <v/>
      </c>
      <c r="D484" s="9" t="str">
        <f>IF($B484="","",Тех_Движение!$B$481)</f>
        <v/>
      </c>
      <c r="E484" s="21" t="str">
        <f>IF($B484="","",Тех_Движение!$F$481)</f>
        <v/>
      </c>
      <c r="F484" s="21" t="str">
        <f>IF($B484="","",SUMIFS($E$5:$E483,$C$5:$C483,$C484))</f>
        <v/>
      </c>
      <c r="G484" s="21" t="str">
        <f>IF($B484="","",MAX(0,$E484-MAX(0,SUMIFS(Тех_Движение!$G$2:$G$5111,Тех_Движение!$D$2:$D$5111,$C484,Тех_Движение!$B$2:$B$5111,"&lt;="&amp;Настройки!$B$5-1)-$F484)))</f>
        <v/>
      </c>
      <c r="H484" s="21" t="str">
        <f>IF($B484="","",IF(AND($D484&gt;=Настройки!$B$5,$D484&lt;=Настройки!$B$6),$E484,0))</f>
        <v/>
      </c>
      <c r="I484" s="21" t="str">
        <f t="shared" si="21"/>
        <v/>
      </c>
      <c r="J484" s="21" t="str">
        <f>IF($B484="","",MAX(0,$E484-MAX(0,SUMIFS(Тех_Движение!$G$2:$G$5111,Тех_Движение!$D$2:$D$5111,$C484,Тех_Движение!$B$2:$B$5111,"&lt;="&amp;Настройки!$B$6)-$F484)))</f>
        <v/>
      </c>
      <c r="K484" s="21" t="e">
        <f>IF(OR($B484="",K$3&lt;$D484+Настройки!$B$7),0,MAX(0,$E484-MAX(0,SUMIFS(Тех_Движение!$G$2:$G$5111,Тех_Движение!$D$2:$D$5111,$C484,Тех_Движение!$B$2:$B$5111,"&lt;="&amp;K$3)-$F484)))</f>
        <v>#VALUE!</v>
      </c>
      <c r="L484" s="21" t="e">
        <f>IF(OR($B484="",L$3&lt;$D484+Настройки!$B$7),0,MAX(0,$E484-MAX(0,SUMIFS(Тех_Движение!$G$2:$G$5111,Тех_Движение!$D$2:$D$5111,$C484,Тех_Движение!$B$2:$B$5111,"&lt;="&amp;L$3)-$F484)))</f>
        <v>#VALUE!</v>
      </c>
      <c r="M484" s="21" t="e">
        <f>IF(OR($B484="",M$3&lt;$D484+Настройки!$B$7),0,MAX(0,$E484-MAX(0,SUMIFS(Тех_Движение!$G$2:$G$5111,Тех_Движение!$D$2:$D$5111,$C484,Тех_Движение!$B$2:$B$5111,"&lt;="&amp;M$3)-$F484)))</f>
        <v>#VALUE!</v>
      </c>
      <c r="N484" s="21" t="e">
        <f>IF(OR($B484="",N$3&lt;$D484+Настройки!$B$7),0,MAX(0,$E484-MAX(0,SUMIFS(Тех_Движение!$G$2:$G$5111,Тех_Движение!$D$2:$D$5111,$C484,Тех_Движение!$B$2:$B$5111,"&lt;="&amp;N$3)-$F484)))</f>
        <v>#VALUE!</v>
      </c>
      <c r="O484" s="21" t="e">
        <f>IF(OR($B484="",O$3&lt;$D484+Настройки!$B$7),0,MAX(0,$E484-MAX(0,SUMIFS(Тех_Движение!$G$2:$G$5111,Тех_Движение!$D$2:$D$5111,$C484,Тех_Движение!$B$2:$B$5111,"&lt;="&amp;O$3)-$F484)))</f>
        <v>#VALUE!</v>
      </c>
      <c r="P484" s="21" t="e">
        <f>IF(OR($B484="",P$3&lt;$D484+Настройки!$B$7),0,MAX(0,$E484-MAX(0,SUMIFS(Тех_Движение!$G$2:$G$5111,Тех_Движение!$D$2:$D$5111,$C484,Тех_Движение!$B$2:$B$5111,"&lt;="&amp;P$3)-$F484)))</f>
        <v>#VALUE!</v>
      </c>
      <c r="Q484" s="21" t="e">
        <f>IF(OR($B484="",Q$3&lt;$D484+Настройки!$B$7),0,MAX(0,$E484-MAX(0,SUMIFS(Тех_Движение!$G$2:$G$5111,Тех_Движение!$D$2:$D$5111,$C484,Тех_Движение!$B$2:$B$5111,"&lt;="&amp;Q$3)-$F484)))</f>
        <v>#VALUE!</v>
      </c>
      <c r="R484" s="21" t="str">
        <f t="shared" si="22"/>
        <v/>
      </c>
      <c r="S484" s="23" t="str">
        <f>IF($B484="","",VLOOKUP($C484,Настройки!$A$11:$L$17,9,FALSE))</f>
        <v/>
      </c>
      <c r="T484" s="23" t="str">
        <f t="shared" si="23"/>
        <v/>
      </c>
    </row>
    <row r="485" spans="1:20" x14ac:dyDescent="0.3">
      <c r="A485" s="20">
        <f>Тех_Движение!$A$482</f>
        <v>481</v>
      </c>
      <c r="B485" s="20" t="str">
        <f>IF(Тех_Движение!$F$482&gt;0,Тех_Движение!$I$482,"")</f>
        <v/>
      </c>
      <c r="C485" s="20" t="str">
        <f>IF($B485="","",Тех_Движение!$D$482)</f>
        <v/>
      </c>
      <c r="D485" s="9" t="str">
        <f>IF($B485="","",Тех_Движение!$B$482)</f>
        <v/>
      </c>
      <c r="E485" s="21" t="str">
        <f>IF($B485="","",Тех_Движение!$F$482)</f>
        <v/>
      </c>
      <c r="F485" s="21" t="str">
        <f>IF($B485="","",SUMIFS($E$5:$E484,$C$5:$C484,$C485))</f>
        <v/>
      </c>
      <c r="G485" s="21" t="str">
        <f>IF($B485="","",MAX(0,$E485-MAX(0,SUMIFS(Тех_Движение!$G$2:$G$5111,Тех_Движение!$D$2:$D$5111,$C485,Тех_Движение!$B$2:$B$5111,"&lt;="&amp;Настройки!$B$5-1)-$F485)))</f>
        <v/>
      </c>
      <c r="H485" s="21" t="str">
        <f>IF($B485="","",IF(AND($D485&gt;=Настройки!$B$5,$D485&lt;=Настройки!$B$6),$E485,0))</f>
        <v/>
      </c>
      <c r="I485" s="21" t="str">
        <f t="shared" si="21"/>
        <v/>
      </c>
      <c r="J485" s="21" t="str">
        <f>IF($B485="","",MAX(0,$E485-MAX(0,SUMIFS(Тех_Движение!$G$2:$G$5111,Тех_Движение!$D$2:$D$5111,$C485,Тех_Движение!$B$2:$B$5111,"&lt;="&amp;Настройки!$B$6)-$F485)))</f>
        <v/>
      </c>
      <c r="K485" s="21" t="e">
        <f>IF(OR($B485="",K$3&lt;$D485+Настройки!$B$7),0,MAX(0,$E485-MAX(0,SUMIFS(Тех_Движение!$G$2:$G$5111,Тех_Движение!$D$2:$D$5111,$C485,Тех_Движение!$B$2:$B$5111,"&lt;="&amp;K$3)-$F485)))</f>
        <v>#VALUE!</v>
      </c>
      <c r="L485" s="21" t="e">
        <f>IF(OR($B485="",L$3&lt;$D485+Настройки!$B$7),0,MAX(0,$E485-MAX(0,SUMIFS(Тех_Движение!$G$2:$G$5111,Тех_Движение!$D$2:$D$5111,$C485,Тех_Движение!$B$2:$B$5111,"&lt;="&amp;L$3)-$F485)))</f>
        <v>#VALUE!</v>
      </c>
      <c r="M485" s="21" t="e">
        <f>IF(OR($B485="",M$3&lt;$D485+Настройки!$B$7),0,MAX(0,$E485-MAX(0,SUMIFS(Тех_Движение!$G$2:$G$5111,Тех_Движение!$D$2:$D$5111,$C485,Тех_Движение!$B$2:$B$5111,"&lt;="&amp;M$3)-$F485)))</f>
        <v>#VALUE!</v>
      </c>
      <c r="N485" s="21" t="e">
        <f>IF(OR($B485="",N$3&lt;$D485+Настройки!$B$7),0,MAX(0,$E485-MAX(0,SUMIFS(Тех_Движение!$G$2:$G$5111,Тех_Движение!$D$2:$D$5111,$C485,Тех_Движение!$B$2:$B$5111,"&lt;="&amp;N$3)-$F485)))</f>
        <v>#VALUE!</v>
      </c>
      <c r="O485" s="21" t="e">
        <f>IF(OR($B485="",O$3&lt;$D485+Настройки!$B$7),0,MAX(0,$E485-MAX(0,SUMIFS(Тех_Движение!$G$2:$G$5111,Тех_Движение!$D$2:$D$5111,$C485,Тех_Движение!$B$2:$B$5111,"&lt;="&amp;O$3)-$F485)))</f>
        <v>#VALUE!</v>
      </c>
      <c r="P485" s="21" t="e">
        <f>IF(OR($B485="",P$3&lt;$D485+Настройки!$B$7),0,MAX(0,$E485-MAX(0,SUMIFS(Тех_Движение!$G$2:$G$5111,Тех_Движение!$D$2:$D$5111,$C485,Тех_Движение!$B$2:$B$5111,"&lt;="&amp;P$3)-$F485)))</f>
        <v>#VALUE!</v>
      </c>
      <c r="Q485" s="21" t="e">
        <f>IF(OR($B485="",Q$3&lt;$D485+Настройки!$B$7),0,MAX(0,$E485-MAX(0,SUMIFS(Тех_Движение!$G$2:$G$5111,Тех_Движение!$D$2:$D$5111,$C485,Тех_Движение!$B$2:$B$5111,"&lt;="&amp;Q$3)-$F485)))</f>
        <v>#VALUE!</v>
      </c>
      <c r="R485" s="21" t="str">
        <f t="shared" si="22"/>
        <v/>
      </c>
      <c r="S485" s="23" t="str">
        <f>IF($B485="","",VLOOKUP($C485,Настройки!$A$11:$L$17,9,FALSE))</f>
        <v/>
      </c>
      <c r="T485" s="23" t="str">
        <f t="shared" si="23"/>
        <v/>
      </c>
    </row>
    <row r="486" spans="1:20" x14ac:dyDescent="0.3">
      <c r="A486" s="20">
        <f>Тех_Движение!$A$483</f>
        <v>482</v>
      </c>
      <c r="B486" s="20" t="str">
        <f>IF(Тех_Движение!$F$483&gt;0,Тех_Движение!$I$483,"")</f>
        <v/>
      </c>
      <c r="C486" s="20" t="str">
        <f>IF($B486="","",Тех_Движение!$D$483)</f>
        <v/>
      </c>
      <c r="D486" s="9" t="str">
        <f>IF($B486="","",Тех_Движение!$B$483)</f>
        <v/>
      </c>
      <c r="E486" s="21" t="str">
        <f>IF($B486="","",Тех_Движение!$F$483)</f>
        <v/>
      </c>
      <c r="F486" s="21" t="str">
        <f>IF($B486="","",SUMIFS($E$5:$E485,$C$5:$C485,$C486))</f>
        <v/>
      </c>
      <c r="G486" s="21" t="str">
        <f>IF($B486="","",MAX(0,$E486-MAX(0,SUMIFS(Тех_Движение!$G$2:$G$5111,Тех_Движение!$D$2:$D$5111,$C486,Тех_Движение!$B$2:$B$5111,"&lt;="&amp;Настройки!$B$5-1)-$F486)))</f>
        <v/>
      </c>
      <c r="H486" s="21" t="str">
        <f>IF($B486="","",IF(AND($D486&gt;=Настройки!$B$5,$D486&lt;=Настройки!$B$6),$E486,0))</f>
        <v/>
      </c>
      <c r="I486" s="21" t="str">
        <f t="shared" si="21"/>
        <v/>
      </c>
      <c r="J486" s="21" t="str">
        <f>IF($B486="","",MAX(0,$E486-MAX(0,SUMIFS(Тех_Движение!$G$2:$G$5111,Тех_Движение!$D$2:$D$5111,$C486,Тех_Движение!$B$2:$B$5111,"&lt;="&amp;Настройки!$B$6)-$F486)))</f>
        <v/>
      </c>
      <c r="K486" s="21" t="e">
        <f>IF(OR($B486="",K$3&lt;$D486+Настройки!$B$7),0,MAX(0,$E486-MAX(0,SUMIFS(Тех_Движение!$G$2:$G$5111,Тех_Движение!$D$2:$D$5111,$C486,Тех_Движение!$B$2:$B$5111,"&lt;="&amp;K$3)-$F486)))</f>
        <v>#VALUE!</v>
      </c>
      <c r="L486" s="21" t="e">
        <f>IF(OR($B486="",L$3&lt;$D486+Настройки!$B$7),0,MAX(0,$E486-MAX(0,SUMIFS(Тех_Движение!$G$2:$G$5111,Тех_Движение!$D$2:$D$5111,$C486,Тех_Движение!$B$2:$B$5111,"&lt;="&amp;L$3)-$F486)))</f>
        <v>#VALUE!</v>
      </c>
      <c r="M486" s="21" t="e">
        <f>IF(OR($B486="",M$3&lt;$D486+Настройки!$B$7),0,MAX(0,$E486-MAX(0,SUMIFS(Тех_Движение!$G$2:$G$5111,Тех_Движение!$D$2:$D$5111,$C486,Тех_Движение!$B$2:$B$5111,"&lt;="&amp;M$3)-$F486)))</f>
        <v>#VALUE!</v>
      </c>
      <c r="N486" s="21" t="e">
        <f>IF(OR($B486="",N$3&lt;$D486+Настройки!$B$7),0,MAX(0,$E486-MAX(0,SUMIFS(Тех_Движение!$G$2:$G$5111,Тех_Движение!$D$2:$D$5111,$C486,Тех_Движение!$B$2:$B$5111,"&lt;="&amp;N$3)-$F486)))</f>
        <v>#VALUE!</v>
      </c>
      <c r="O486" s="21" t="e">
        <f>IF(OR($B486="",O$3&lt;$D486+Настройки!$B$7),0,MAX(0,$E486-MAX(0,SUMIFS(Тех_Движение!$G$2:$G$5111,Тех_Движение!$D$2:$D$5111,$C486,Тех_Движение!$B$2:$B$5111,"&lt;="&amp;O$3)-$F486)))</f>
        <v>#VALUE!</v>
      </c>
      <c r="P486" s="21" t="e">
        <f>IF(OR($B486="",P$3&lt;$D486+Настройки!$B$7),0,MAX(0,$E486-MAX(0,SUMIFS(Тех_Движение!$G$2:$G$5111,Тех_Движение!$D$2:$D$5111,$C486,Тех_Движение!$B$2:$B$5111,"&lt;="&amp;P$3)-$F486)))</f>
        <v>#VALUE!</v>
      </c>
      <c r="Q486" s="21" t="e">
        <f>IF(OR($B486="",Q$3&lt;$D486+Настройки!$B$7),0,MAX(0,$E486-MAX(0,SUMIFS(Тех_Движение!$G$2:$G$5111,Тех_Движение!$D$2:$D$5111,$C486,Тех_Движение!$B$2:$B$5111,"&lt;="&amp;Q$3)-$F486)))</f>
        <v>#VALUE!</v>
      </c>
      <c r="R486" s="21" t="str">
        <f t="shared" si="22"/>
        <v/>
      </c>
      <c r="S486" s="23" t="str">
        <f>IF($B486="","",VLOOKUP($C486,Настройки!$A$11:$L$17,9,FALSE))</f>
        <v/>
      </c>
      <c r="T486" s="23" t="str">
        <f t="shared" si="23"/>
        <v/>
      </c>
    </row>
    <row r="487" spans="1:20" x14ac:dyDescent="0.3">
      <c r="A487" s="20">
        <f>Тех_Движение!$A$484</f>
        <v>483</v>
      </c>
      <c r="B487" s="20" t="str">
        <f>IF(Тех_Движение!$F$484&gt;0,Тех_Движение!$I$484,"")</f>
        <v/>
      </c>
      <c r="C487" s="20" t="str">
        <f>IF($B487="","",Тех_Движение!$D$484)</f>
        <v/>
      </c>
      <c r="D487" s="9" t="str">
        <f>IF($B487="","",Тех_Движение!$B$484)</f>
        <v/>
      </c>
      <c r="E487" s="21" t="str">
        <f>IF($B487="","",Тех_Движение!$F$484)</f>
        <v/>
      </c>
      <c r="F487" s="21" t="str">
        <f>IF($B487="","",SUMIFS($E$5:$E486,$C$5:$C486,$C487))</f>
        <v/>
      </c>
      <c r="G487" s="21" t="str">
        <f>IF($B487="","",MAX(0,$E487-MAX(0,SUMIFS(Тех_Движение!$G$2:$G$5111,Тех_Движение!$D$2:$D$5111,$C487,Тех_Движение!$B$2:$B$5111,"&lt;="&amp;Настройки!$B$5-1)-$F487)))</f>
        <v/>
      </c>
      <c r="H487" s="21" t="str">
        <f>IF($B487="","",IF(AND($D487&gt;=Настройки!$B$5,$D487&lt;=Настройки!$B$6),$E487,0))</f>
        <v/>
      </c>
      <c r="I487" s="21" t="str">
        <f t="shared" si="21"/>
        <v/>
      </c>
      <c r="J487" s="21" t="str">
        <f>IF($B487="","",MAX(0,$E487-MAX(0,SUMIFS(Тех_Движение!$G$2:$G$5111,Тех_Движение!$D$2:$D$5111,$C487,Тех_Движение!$B$2:$B$5111,"&lt;="&amp;Настройки!$B$6)-$F487)))</f>
        <v/>
      </c>
      <c r="K487" s="21" t="e">
        <f>IF(OR($B487="",K$3&lt;$D487+Настройки!$B$7),0,MAX(0,$E487-MAX(0,SUMIFS(Тех_Движение!$G$2:$G$5111,Тех_Движение!$D$2:$D$5111,$C487,Тех_Движение!$B$2:$B$5111,"&lt;="&amp;K$3)-$F487)))</f>
        <v>#VALUE!</v>
      </c>
      <c r="L487" s="21" t="e">
        <f>IF(OR($B487="",L$3&lt;$D487+Настройки!$B$7),0,MAX(0,$E487-MAX(0,SUMIFS(Тех_Движение!$G$2:$G$5111,Тех_Движение!$D$2:$D$5111,$C487,Тех_Движение!$B$2:$B$5111,"&lt;="&amp;L$3)-$F487)))</f>
        <v>#VALUE!</v>
      </c>
      <c r="M487" s="21" t="e">
        <f>IF(OR($B487="",M$3&lt;$D487+Настройки!$B$7),0,MAX(0,$E487-MAX(0,SUMIFS(Тех_Движение!$G$2:$G$5111,Тех_Движение!$D$2:$D$5111,$C487,Тех_Движение!$B$2:$B$5111,"&lt;="&amp;M$3)-$F487)))</f>
        <v>#VALUE!</v>
      </c>
      <c r="N487" s="21" t="e">
        <f>IF(OR($B487="",N$3&lt;$D487+Настройки!$B$7),0,MAX(0,$E487-MAX(0,SUMIFS(Тех_Движение!$G$2:$G$5111,Тех_Движение!$D$2:$D$5111,$C487,Тех_Движение!$B$2:$B$5111,"&lt;="&amp;N$3)-$F487)))</f>
        <v>#VALUE!</v>
      </c>
      <c r="O487" s="21" t="e">
        <f>IF(OR($B487="",O$3&lt;$D487+Настройки!$B$7),0,MAX(0,$E487-MAX(0,SUMIFS(Тех_Движение!$G$2:$G$5111,Тех_Движение!$D$2:$D$5111,$C487,Тех_Движение!$B$2:$B$5111,"&lt;="&amp;O$3)-$F487)))</f>
        <v>#VALUE!</v>
      </c>
      <c r="P487" s="21" t="e">
        <f>IF(OR($B487="",P$3&lt;$D487+Настройки!$B$7),0,MAX(0,$E487-MAX(0,SUMIFS(Тех_Движение!$G$2:$G$5111,Тех_Движение!$D$2:$D$5111,$C487,Тех_Движение!$B$2:$B$5111,"&lt;="&amp;P$3)-$F487)))</f>
        <v>#VALUE!</v>
      </c>
      <c r="Q487" s="21" t="e">
        <f>IF(OR($B487="",Q$3&lt;$D487+Настройки!$B$7),0,MAX(0,$E487-MAX(0,SUMIFS(Тех_Движение!$G$2:$G$5111,Тех_Движение!$D$2:$D$5111,$C487,Тех_Движение!$B$2:$B$5111,"&lt;="&amp;Q$3)-$F487)))</f>
        <v>#VALUE!</v>
      </c>
      <c r="R487" s="21" t="str">
        <f t="shared" si="22"/>
        <v/>
      </c>
      <c r="S487" s="23" t="str">
        <f>IF($B487="","",VLOOKUP($C487,Настройки!$A$11:$L$17,9,FALSE))</f>
        <v/>
      </c>
      <c r="T487" s="23" t="str">
        <f t="shared" si="23"/>
        <v/>
      </c>
    </row>
    <row r="488" spans="1:20" x14ac:dyDescent="0.3">
      <c r="A488" s="20">
        <f>Тех_Движение!$A$485</f>
        <v>484</v>
      </c>
      <c r="B488" s="20" t="str">
        <f>IF(Тех_Движение!$F$485&gt;0,Тех_Движение!$I$485,"")</f>
        <v/>
      </c>
      <c r="C488" s="20" t="str">
        <f>IF($B488="","",Тех_Движение!$D$485)</f>
        <v/>
      </c>
      <c r="D488" s="9" t="str">
        <f>IF($B488="","",Тех_Движение!$B$485)</f>
        <v/>
      </c>
      <c r="E488" s="21" t="str">
        <f>IF($B488="","",Тех_Движение!$F$485)</f>
        <v/>
      </c>
      <c r="F488" s="21" t="str">
        <f>IF($B488="","",SUMIFS($E$5:$E487,$C$5:$C487,$C488))</f>
        <v/>
      </c>
      <c r="G488" s="21" t="str">
        <f>IF($B488="","",MAX(0,$E488-MAX(0,SUMIFS(Тех_Движение!$G$2:$G$5111,Тех_Движение!$D$2:$D$5111,$C488,Тех_Движение!$B$2:$B$5111,"&lt;="&amp;Настройки!$B$5-1)-$F488)))</f>
        <v/>
      </c>
      <c r="H488" s="21" t="str">
        <f>IF($B488="","",IF(AND($D488&gt;=Настройки!$B$5,$D488&lt;=Настройки!$B$6),$E488,0))</f>
        <v/>
      </c>
      <c r="I488" s="21" t="str">
        <f t="shared" si="21"/>
        <v/>
      </c>
      <c r="J488" s="21" t="str">
        <f>IF($B488="","",MAX(0,$E488-MAX(0,SUMIFS(Тех_Движение!$G$2:$G$5111,Тех_Движение!$D$2:$D$5111,$C488,Тех_Движение!$B$2:$B$5111,"&lt;="&amp;Настройки!$B$6)-$F488)))</f>
        <v/>
      </c>
      <c r="K488" s="21" t="e">
        <f>IF(OR($B488="",K$3&lt;$D488+Настройки!$B$7),0,MAX(0,$E488-MAX(0,SUMIFS(Тех_Движение!$G$2:$G$5111,Тех_Движение!$D$2:$D$5111,$C488,Тех_Движение!$B$2:$B$5111,"&lt;="&amp;K$3)-$F488)))</f>
        <v>#VALUE!</v>
      </c>
      <c r="L488" s="21" t="e">
        <f>IF(OR($B488="",L$3&lt;$D488+Настройки!$B$7),0,MAX(0,$E488-MAX(0,SUMIFS(Тех_Движение!$G$2:$G$5111,Тех_Движение!$D$2:$D$5111,$C488,Тех_Движение!$B$2:$B$5111,"&lt;="&amp;L$3)-$F488)))</f>
        <v>#VALUE!</v>
      </c>
      <c r="M488" s="21" t="e">
        <f>IF(OR($B488="",M$3&lt;$D488+Настройки!$B$7),0,MAX(0,$E488-MAX(0,SUMIFS(Тех_Движение!$G$2:$G$5111,Тех_Движение!$D$2:$D$5111,$C488,Тех_Движение!$B$2:$B$5111,"&lt;="&amp;M$3)-$F488)))</f>
        <v>#VALUE!</v>
      </c>
      <c r="N488" s="21" t="e">
        <f>IF(OR($B488="",N$3&lt;$D488+Настройки!$B$7),0,MAX(0,$E488-MAX(0,SUMIFS(Тех_Движение!$G$2:$G$5111,Тех_Движение!$D$2:$D$5111,$C488,Тех_Движение!$B$2:$B$5111,"&lt;="&amp;N$3)-$F488)))</f>
        <v>#VALUE!</v>
      </c>
      <c r="O488" s="21" t="e">
        <f>IF(OR($B488="",O$3&lt;$D488+Настройки!$B$7),0,MAX(0,$E488-MAX(0,SUMIFS(Тех_Движение!$G$2:$G$5111,Тех_Движение!$D$2:$D$5111,$C488,Тех_Движение!$B$2:$B$5111,"&lt;="&amp;O$3)-$F488)))</f>
        <v>#VALUE!</v>
      </c>
      <c r="P488" s="21" t="e">
        <f>IF(OR($B488="",P$3&lt;$D488+Настройки!$B$7),0,MAX(0,$E488-MAX(0,SUMIFS(Тех_Движение!$G$2:$G$5111,Тех_Движение!$D$2:$D$5111,$C488,Тех_Движение!$B$2:$B$5111,"&lt;="&amp;P$3)-$F488)))</f>
        <v>#VALUE!</v>
      </c>
      <c r="Q488" s="21" t="e">
        <f>IF(OR($B488="",Q$3&lt;$D488+Настройки!$B$7),0,MAX(0,$E488-MAX(0,SUMIFS(Тех_Движение!$G$2:$G$5111,Тех_Движение!$D$2:$D$5111,$C488,Тех_Движение!$B$2:$B$5111,"&lt;="&amp;Q$3)-$F488)))</f>
        <v>#VALUE!</v>
      </c>
      <c r="R488" s="21" t="str">
        <f t="shared" si="22"/>
        <v/>
      </c>
      <c r="S488" s="23" t="str">
        <f>IF($B488="","",VLOOKUP($C488,Настройки!$A$11:$L$17,9,FALSE))</f>
        <v/>
      </c>
      <c r="T488" s="23" t="str">
        <f t="shared" si="23"/>
        <v/>
      </c>
    </row>
    <row r="489" spans="1:20" x14ac:dyDescent="0.3">
      <c r="A489" s="20">
        <f>Тех_Движение!$A$486</f>
        <v>485</v>
      </c>
      <c r="B489" s="20" t="str">
        <f>IF(Тех_Движение!$F$486&gt;0,Тех_Движение!$I$486,"")</f>
        <v/>
      </c>
      <c r="C489" s="20" t="str">
        <f>IF($B489="","",Тех_Движение!$D$486)</f>
        <v/>
      </c>
      <c r="D489" s="9" t="str">
        <f>IF($B489="","",Тех_Движение!$B$486)</f>
        <v/>
      </c>
      <c r="E489" s="21" t="str">
        <f>IF($B489="","",Тех_Движение!$F$486)</f>
        <v/>
      </c>
      <c r="F489" s="21" t="str">
        <f>IF($B489="","",SUMIFS($E$5:$E488,$C$5:$C488,$C489))</f>
        <v/>
      </c>
      <c r="G489" s="21" t="str">
        <f>IF($B489="","",MAX(0,$E489-MAX(0,SUMIFS(Тех_Движение!$G$2:$G$5111,Тех_Движение!$D$2:$D$5111,$C489,Тех_Движение!$B$2:$B$5111,"&lt;="&amp;Настройки!$B$5-1)-$F489)))</f>
        <v/>
      </c>
      <c r="H489" s="21" t="str">
        <f>IF($B489="","",IF(AND($D489&gt;=Настройки!$B$5,$D489&lt;=Настройки!$B$6),$E489,0))</f>
        <v/>
      </c>
      <c r="I489" s="21" t="str">
        <f t="shared" si="21"/>
        <v/>
      </c>
      <c r="J489" s="21" t="str">
        <f>IF($B489="","",MAX(0,$E489-MAX(0,SUMIFS(Тех_Движение!$G$2:$G$5111,Тех_Движение!$D$2:$D$5111,$C489,Тех_Движение!$B$2:$B$5111,"&lt;="&amp;Настройки!$B$6)-$F489)))</f>
        <v/>
      </c>
      <c r="K489" s="21" t="e">
        <f>IF(OR($B489="",K$3&lt;$D489+Настройки!$B$7),0,MAX(0,$E489-MAX(0,SUMIFS(Тех_Движение!$G$2:$G$5111,Тех_Движение!$D$2:$D$5111,$C489,Тех_Движение!$B$2:$B$5111,"&lt;="&amp;K$3)-$F489)))</f>
        <v>#VALUE!</v>
      </c>
      <c r="L489" s="21" t="e">
        <f>IF(OR($B489="",L$3&lt;$D489+Настройки!$B$7),0,MAX(0,$E489-MAX(0,SUMIFS(Тех_Движение!$G$2:$G$5111,Тех_Движение!$D$2:$D$5111,$C489,Тех_Движение!$B$2:$B$5111,"&lt;="&amp;L$3)-$F489)))</f>
        <v>#VALUE!</v>
      </c>
      <c r="M489" s="21" t="e">
        <f>IF(OR($B489="",M$3&lt;$D489+Настройки!$B$7),0,MAX(0,$E489-MAX(0,SUMIFS(Тех_Движение!$G$2:$G$5111,Тех_Движение!$D$2:$D$5111,$C489,Тех_Движение!$B$2:$B$5111,"&lt;="&amp;M$3)-$F489)))</f>
        <v>#VALUE!</v>
      </c>
      <c r="N489" s="21" t="e">
        <f>IF(OR($B489="",N$3&lt;$D489+Настройки!$B$7),0,MAX(0,$E489-MAX(0,SUMIFS(Тех_Движение!$G$2:$G$5111,Тех_Движение!$D$2:$D$5111,$C489,Тех_Движение!$B$2:$B$5111,"&lt;="&amp;N$3)-$F489)))</f>
        <v>#VALUE!</v>
      </c>
      <c r="O489" s="21" t="e">
        <f>IF(OR($B489="",O$3&lt;$D489+Настройки!$B$7),0,MAX(0,$E489-MAX(0,SUMIFS(Тех_Движение!$G$2:$G$5111,Тех_Движение!$D$2:$D$5111,$C489,Тех_Движение!$B$2:$B$5111,"&lt;="&amp;O$3)-$F489)))</f>
        <v>#VALUE!</v>
      </c>
      <c r="P489" s="21" t="e">
        <f>IF(OR($B489="",P$3&lt;$D489+Настройки!$B$7),0,MAX(0,$E489-MAX(0,SUMIFS(Тех_Движение!$G$2:$G$5111,Тех_Движение!$D$2:$D$5111,$C489,Тех_Движение!$B$2:$B$5111,"&lt;="&amp;P$3)-$F489)))</f>
        <v>#VALUE!</v>
      </c>
      <c r="Q489" s="21" t="e">
        <f>IF(OR($B489="",Q$3&lt;$D489+Настройки!$B$7),0,MAX(0,$E489-MAX(0,SUMIFS(Тех_Движение!$G$2:$G$5111,Тех_Движение!$D$2:$D$5111,$C489,Тех_Движение!$B$2:$B$5111,"&lt;="&amp;Q$3)-$F489)))</f>
        <v>#VALUE!</v>
      </c>
      <c r="R489" s="21" t="str">
        <f t="shared" si="22"/>
        <v/>
      </c>
      <c r="S489" s="23" t="str">
        <f>IF($B489="","",VLOOKUP($C489,Настройки!$A$11:$L$17,9,FALSE))</f>
        <v/>
      </c>
      <c r="T489" s="23" t="str">
        <f t="shared" si="23"/>
        <v/>
      </c>
    </row>
    <row r="490" spans="1:20" x14ac:dyDescent="0.3">
      <c r="A490" s="20">
        <f>Тех_Движение!$A$487</f>
        <v>486</v>
      </c>
      <c r="B490" s="20" t="str">
        <f>IF(Тех_Движение!$F$487&gt;0,Тех_Движение!$I$487,"")</f>
        <v/>
      </c>
      <c r="C490" s="20" t="str">
        <f>IF($B490="","",Тех_Движение!$D$487)</f>
        <v/>
      </c>
      <c r="D490" s="9" t="str">
        <f>IF($B490="","",Тех_Движение!$B$487)</f>
        <v/>
      </c>
      <c r="E490" s="21" t="str">
        <f>IF($B490="","",Тех_Движение!$F$487)</f>
        <v/>
      </c>
      <c r="F490" s="21" t="str">
        <f>IF($B490="","",SUMIFS($E$5:$E489,$C$5:$C489,$C490))</f>
        <v/>
      </c>
      <c r="G490" s="21" t="str">
        <f>IF($B490="","",MAX(0,$E490-MAX(0,SUMIFS(Тех_Движение!$G$2:$G$5111,Тех_Движение!$D$2:$D$5111,$C490,Тех_Движение!$B$2:$B$5111,"&lt;="&amp;Настройки!$B$5-1)-$F490)))</f>
        <v/>
      </c>
      <c r="H490" s="21" t="str">
        <f>IF($B490="","",IF(AND($D490&gt;=Настройки!$B$5,$D490&lt;=Настройки!$B$6),$E490,0))</f>
        <v/>
      </c>
      <c r="I490" s="21" t="str">
        <f t="shared" si="21"/>
        <v/>
      </c>
      <c r="J490" s="21" t="str">
        <f>IF($B490="","",MAX(0,$E490-MAX(0,SUMIFS(Тех_Движение!$G$2:$G$5111,Тех_Движение!$D$2:$D$5111,$C490,Тех_Движение!$B$2:$B$5111,"&lt;="&amp;Настройки!$B$6)-$F490)))</f>
        <v/>
      </c>
      <c r="K490" s="21" t="e">
        <f>IF(OR($B490="",K$3&lt;$D490+Настройки!$B$7),0,MAX(0,$E490-MAX(0,SUMIFS(Тех_Движение!$G$2:$G$5111,Тех_Движение!$D$2:$D$5111,$C490,Тех_Движение!$B$2:$B$5111,"&lt;="&amp;K$3)-$F490)))</f>
        <v>#VALUE!</v>
      </c>
      <c r="L490" s="21" t="e">
        <f>IF(OR($B490="",L$3&lt;$D490+Настройки!$B$7),0,MAX(0,$E490-MAX(0,SUMIFS(Тех_Движение!$G$2:$G$5111,Тех_Движение!$D$2:$D$5111,$C490,Тех_Движение!$B$2:$B$5111,"&lt;="&amp;L$3)-$F490)))</f>
        <v>#VALUE!</v>
      </c>
      <c r="M490" s="21" t="e">
        <f>IF(OR($B490="",M$3&lt;$D490+Настройки!$B$7),0,MAX(0,$E490-MAX(0,SUMIFS(Тех_Движение!$G$2:$G$5111,Тех_Движение!$D$2:$D$5111,$C490,Тех_Движение!$B$2:$B$5111,"&lt;="&amp;M$3)-$F490)))</f>
        <v>#VALUE!</v>
      </c>
      <c r="N490" s="21" t="e">
        <f>IF(OR($B490="",N$3&lt;$D490+Настройки!$B$7),0,MAX(0,$E490-MAX(0,SUMIFS(Тех_Движение!$G$2:$G$5111,Тех_Движение!$D$2:$D$5111,$C490,Тех_Движение!$B$2:$B$5111,"&lt;="&amp;N$3)-$F490)))</f>
        <v>#VALUE!</v>
      </c>
      <c r="O490" s="21" t="e">
        <f>IF(OR($B490="",O$3&lt;$D490+Настройки!$B$7),0,MAX(0,$E490-MAX(0,SUMIFS(Тех_Движение!$G$2:$G$5111,Тех_Движение!$D$2:$D$5111,$C490,Тех_Движение!$B$2:$B$5111,"&lt;="&amp;O$3)-$F490)))</f>
        <v>#VALUE!</v>
      </c>
      <c r="P490" s="21" t="e">
        <f>IF(OR($B490="",P$3&lt;$D490+Настройки!$B$7),0,MAX(0,$E490-MAX(0,SUMIFS(Тех_Движение!$G$2:$G$5111,Тех_Движение!$D$2:$D$5111,$C490,Тех_Движение!$B$2:$B$5111,"&lt;="&amp;P$3)-$F490)))</f>
        <v>#VALUE!</v>
      </c>
      <c r="Q490" s="21" t="e">
        <f>IF(OR($B490="",Q$3&lt;$D490+Настройки!$B$7),0,MAX(0,$E490-MAX(0,SUMIFS(Тех_Движение!$G$2:$G$5111,Тех_Движение!$D$2:$D$5111,$C490,Тех_Движение!$B$2:$B$5111,"&lt;="&amp;Q$3)-$F490)))</f>
        <v>#VALUE!</v>
      </c>
      <c r="R490" s="21" t="str">
        <f t="shared" si="22"/>
        <v/>
      </c>
      <c r="S490" s="23" t="str">
        <f>IF($B490="","",VLOOKUP($C490,Настройки!$A$11:$L$17,9,FALSE))</f>
        <v/>
      </c>
      <c r="T490" s="23" t="str">
        <f t="shared" si="23"/>
        <v/>
      </c>
    </row>
    <row r="491" spans="1:20" x14ac:dyDescent="0.3">
      <c r="A491" s="20">
        <f>Тех_Движение!$A$488</f>
        <v>487</v>
      </c>
      <c r="B491" s="20" t="str">
        <f>IF(Тех_Движение!$F$488&gt;0,Тех_Движение!$I$488,"")</f>
        <v/>
      </c>
      <c r="C491" s="20" t="str">
        <f>IF($B491="","",Тех_Движение!$D$488)</f>
        <v/>
      </c>
      <c r="D491" s="9" t="str">
        <f>IF($B491="","",Тех_Движение!$B$488)</f>
        <v/>
      </c>
      <c r="E491" s="21" t="str">
        <f>IF($B491="","",Тех_Движение!$F$488)</f>
        <v/>
      </c>
      <c r="F491" s="21" t="str">
        <f>IF($B491="","",SUMIFS($E$5:$E490,$C$5:$C490,$C491))</f>
        <v/>
      </c>
      <c r="G491" s="21" t="str">
        <f>IF($B491="","",MAX(0,$E491-MAX(0,SUMIFS(Тех_Движение!$G$2:$G$5111,Тех_Движение!$D$2:$D$5111,$C491,Тех_Движение!$B$2:$B$5111,"&lt;="&amp;Настройки!$B$5-1)-$F491)))</f>
        <v/>
      </c>
      <c r="H491" s="21" t="str">
        <f>IF($B491="","",IF(AND($D491&gt;=Настройки!$B$5,$D491&lt;=Настройки!$B$6),$E491,0))</f>
        <v/>
      </c>
      <c r="I491" s="21" t="str">
        <f t="shared" si="21"/>
        <v/>
      </c>
      <c r="J491" s="21" t="str">
        <f>IF($B491="","",MAX(0,$E491-MAX(0,SUMIFS(Тех_Движение!$G$2:$G$5111,Тех_Движение!$D$2:$D$5111,$C491,Тех_Движение!$B$2:$B$5111,"&lt;="&amp;Настройки!$B$6)-$F491)))</f>
        <v/>
      </c>
      <c r="K491" s="21" t="e">
        <f>IF(OR($B491="",K$3&lt;$D491+Настройки!$B$7),0,MAX(0,$E491-MAX(0,SUMIFS(Тех_Движение!$G$2:$G$5111,Тех_Движение!$D$2:$D$5111,$C491,Тех_Движение!$B$2:$B$5111,"&lt;="&amp;K$3)-$F491)))</f>
        <v>#VALUE!</v>
      </c>
      <c r="L491" s="21" t="e">
        <f>IF(OR($B491="",L$3&lt;$D491+Настройки!$B$7),0,MAX(0,$E491-MAX(0,SUMIFS(Тех_Движение!$G$2:$G$5111,Тех_Движение!$D$2:$D$5111,$C491,Тех_Движение!$B$2:$B$5111,"&lt;="&amp;L$3)-$F491)))</f>
        <v>#VALUE!</v>
      </c>
      <c r="M491" s="21" t="e">
        <f>IF(OR($B491="",M$3&lt;$D491+Настройки!$B$7),0,MAX(0,$E491-MAX(0,SUMIFS(Тех_Движение!$G$2:$G$5111,Тех_Движение!$D$2:$D$5111,$C491,Тех_Движение!$B$2:$B$5111,"&lt;="&amp;M$3)-$F491)))</f>
        <v>#VALUE!</v>
      </c>
      <c r="N491" s="21" t="e">
        <f>IF(OR($B491="",N$3&lt;$D491+Настройки!$B$7),0,MAX(0,$E491-MAX(0,SUMIFS(Тех_Движение!$G$2:$G$5111,Тех_Движение!$D$2:$D$5111,$C491,Тех_Движение!$B$2:$B$5111,"&lt;="&amp;N$3)-$F491)))</f>
        <v>#VALUE!</v>
      </c>
      <c r="O491" s="21" t="e">
        <f>IF(OR($B491="",O$3&lt;$D491+Настройки!$B$7),0,MAX(0,$E491-MAX(0,SUMIFS(Тех_Движение!$G$2:$G$5111,Тех_Движение!$D$2:$D$5111,$C491,Тех_Движение!$B$2:$B$5111,"&lt;="&amp;O$3)-$F491)))</f>
        <v>#VALUE!</v>
      </c>
      <c r="P491" s="21" t="e">
        <f>IF(OR($B491="",P$3&lt;$D491+Настройки!$B$7),0,MAX(0,$E491-MAX(0,SUMIFS(Тех_Движение!$G$2:$G$5111,Тех_Движение!$D$2:$D$5111,$C491,Тех_Движение!$B$2:$B$5111,"&lt;="&amp;P$3)-$F491)))</f>
        <v>#VALUE!</v>
      </c>
      <c r="Q491" s="21" t="e">
        <f>IF(OR($B491="",Q$3&lt;$D491+Настройки!$B$7),0,MAX(0,$E491-MAX(0,SUMIFS(Тех_Движение!$G$2:$G$5111,Тех_Движение!$D$2:$D$5111,$C491,Тех_Движение!$B$2:$B$5111,"&lt;="&amp;Q$3)-$F491)))</f>
        <v>#VALUE!</v>
      </c>
      <c r="R491" s="21" t="str">
        <f t="shared" si="22"/>
        <v/>
      </c>
      <c r="S491" s="23" t="str">
        <f>IF($B491="","",VLOOKUP($C491,Настройки!$A$11:$L$17,9,FALSE))</f>
        <v/>
      </c>
      <c r="T491" s="23" t="str">
        <f t="shared" si="23"/>
        <v/>
      </c>
    </row>
    <row r="492" spans="1:20" x14ac:dyDescent="0.3">
      <c r="A492" s="20">
        <f>Тех_Движение!$A$489</f>
        <v>488</v>
      </c>
      <c r="B492" s="20" t="str">
        <f>IF(Тех_Движение!$F$489&gt;0,Тех_Движение!$I$489,"")</f>
        <v/>
      </c>
      <c r="C492" s="20" t="str">
        <f>IF($B492="","",Тех_Движение!$D$489)</f>
        <v/>
      </c>
      <c r="D492" s="9" t="str">
        <f>IF($B492="","",Тех_Движение!$B$489)</f>
        <v/>
      </c>
      <c r="E492" s="21" t="str">
        <f>IF($B492="","",Тех_Движение!$F$489)</f>
        <v/>
      </c>
      <c r="F492" s="21" t="str">
        <f>IF($B492="","",SUMIFS($E$5:$E491,$C$5:$C491,$C492))</f>
        <v/>
      </c>
      <c r="G492" s="21" t="str">
        <f>IF($B492="","",MAX(0,$E492-MAX(0,SUMIFS(Тех_Движение!$G$2:$G$5111,Тех_Движение!$D$2:$D$5111,$C492,Тех_Движение!$B$2:$B$5111,"&lt;="&amp;Настройки!$B$5-1)-$F492)))</f>
        <v/>
      </c>
      <c r="H492" s="21" t="str">
        <f>IF($B492="","",IF(AND($D492&gt;=Настройки!$B$5,$D492&lt;=Настройки!$B$6),$E492,0))</f>
        <v/>
      </c>
      <c r="I492" s="21" t="str">
        <f t="shared" si="21"/>
        <v/>
      </c>
      <c r="J492" s="21" t="str">
        <f>IF($B492="","",MAX(0,$E492-MAX(0,SUMIFS(Тех_Движение!$G$2:$G$5111,Тех_Движение!$D$2:$D$5111,$C492,Тех_Движение!$B$2:$B$5111,"&lt;="&amp;Настройки!$B$6)-$F492)))</f>
        <v/>
      </c>
      <c r="K492" s="21" t="e">
        <f>IF(OR($B492="",K$3&lt;$D492+Настройки!$B$7),0,MAX(0,$E492-MAX(0,SUMIFS(Тех_Движение!$G$2:$G$5111,Тех_Движение!$D$2:$D$5111,$C492,Тех_Движение!$B$2:$B$5111,"&lt;="&amp;K$3)-$F492)))</f>
        <v>#VALUE!</v>
      </c>
      <c r="L492" s="21" t="e">
        <f>IF(OR($B492="",L$3&lt;$D492+Настройки!$B$7),0,MAX(0,$E492-MAX(0,SUMIFS(Тех_Движение!$G$2:$G$5111,Тех_Движение!$D$2:$D$5111,$C492,Тех_Движение!$B$2:$B$5111,"&lt;="&amp;L$3)-$F492)))</f>
        <v>#VALUE!</v>
      </c>
      <c r="M492" s="21" t="e">
        <f>IF(OR($B492="",M$3&lt;$D492+Настройки!$B$7),0,MAX(0,$E492-MAX(0,SUMIFS(Тех_Движение!$G$2:$G$5111,Тех_Движение!$D$2:$D$5111,$C492,Тех_Движение!$B$2:$B$5111,"&lt;="&amp;M$3)-$F492)))</f>
        <v>#VALUE!</v>
      </c>
      <c r="N492" s="21" t="e">
        <f>IF(OR($B492="",N$3&lt;$D492+Настройки!$B$7),0,MAX(0,$E492-MAX(0,SUMIFS(Тех_Движение!$G$2:$G$5111,Тех_Движение!$D$2:$D$5111,$C492,Тех_Движение!$B$2:$B$5111,"&lt;="&amp;N$3)-$F492)))</f>
        <v>#VALUE!</v>
      </c>
      <c r="O492" s="21" t="e">
        <f>IF(OR($B492="",O$3&lt;$D492+Настройки!$B$7),0,MAX(0,$E492-MAX(0,SUMIFS(Тех_Движение!$G$2:$G$5111,Тех_Движение!$D$2:$D$5111,$C492,Тех_Движение!$B$2:$B$5111,"&lt;="&amp;O$3)-$F492)))</f>
        <v>#VALUE!</v>
      </c>
      <c r="P492" s="21" t="e">
        <f>IF(OR($B492="",P$3&lt;$D492+Настройки!$B$7),0,MAX(0,$E492-MAX(0,SUMIFS(Тех_Движение!$G$2:$G$5111,Тех_Движение!$D$2:$D$5111,$C492,Тех_Движение!$B$2:$B$5111,"&lt;="&amp;P$3)-$F492)))</f>
        <v>#VALUE!</v>
      </c>
      <c r="Q492" s="21" t="e">
        <f>IF(OR($B492="",Q$3&lt;$D492+Настройки!$B$7),0,MAX(0,$E492-MAX(0,SUMIFS(Тех_Движение!$G$2:$G$5111,Тех_Движение!$D$2:$D$5111,$C492,Тех_Движение!$B$2:$B$5111,"&lt;="&amp;Q$3)-$F492)))</f>
        <v>#VALUE!</v>
      </c>
      <c r="R492" s="21" t="str">
        <f t="shared" si="22"/>
        <v/>
      </c>
      <c r="S492" s="23" t="str">
        <f>IF($B492="","",VLOOKUP($C492,Настройки!$A$11:$L$17,9,FALSE))</f>
        <v/>
      </c>
      <c r="T492" s="23" t="str">
        <f t="shared" si="23"/>
        <v/>
      </c>
    </row>
    <row r="493" spans="1:20" x14ac:dyDescent="0.3">
      <c r="A493" s="20">
        <f>Тех_Движение!$A$490</f>
        <v>489</v>
      </c>
      <c r="B493" s="20" t="str">
        <f>IF(Тех_Движение!$F$490&gt;0,Тех_Движение!$I$490,"")</f>
        <v/>
      </c>
      <c r="C493" s="20" t="str">
        <f>IF($B493="","",Тех_Движение!$D$490)</f>
        <v/>
      </c>
      <c r="D493" s="9" t="str">
        <f>IF($B493="","",Тех_Движение!$B$490)</f>
        <v/>
      </c>
      <c r="E493" s="21" t="str">
        <f>IF($B493="","",Тех_Движение!$F$490)</f>
        <v/>
      </c>
      <c r="F493" s="21" t="str">
        <f>IF($B493="","",SUMIFS($E$5:$E492,$C$5:$C492,$C493))</f>
        <v/>
      </c>
      <c r="G493" s="21" t="str">
        <f>IF($B493="","",MAX(0,$E493-MAX(0,SUMIFS(Тех_Движение!$G$2:$G$5111,Тех_Движение!$D$2:$D$5111,$C493,Тех_Движение!$B$2:$B$5111,"&lt;="&amp;Настройки!$B$5-1)-$F493)))</f>
        <v/>
      </c>
      <c r="H493" s="21" t="str">
        <f>IF($B493="","",IF(AND($D493&gt;=Настройки!$B$5,$D493&lt;=Настройки!$B$6),$E493,0))</f>
        <v/>
      </c>
      <c r="I493" s="21" t="str">
        <f t="shared" si="21"/>
        <v/>
      </c>
      <c r="J493" s="21" t="str">
        <f>IF($B493="","",MAX(0,$E493-MAX(0,SUMIFS(Тех_Движение!$G$2:$G$5111,Тех_Движение!$D$2:$D$5111,$C493,Тех_Движение!$B$2:$B$5111,"&lt;="&amp;Настройки!$B$6)-$F493)))</f>
        <v/>
      </c>
      <c r="K493" s="21" t="e">
        <f>IF(OR($B493="",K$3&lt;$D493+Настройки!$B$7),0,MAX(0,$E493-MAX(0,SUMIFS(Тех_Движение!$G$2:$G$5111,Тех_Движение!$D$2:$D$5111,$C493,Тех_Движение!$B$2:$B$5111,"&lt;="&amp;K$3)-$F493)))</f>
        <v>#VALUE!</v>
      </c>
      <c r="L493" s="21" t="e">
        <f>IF(OR($B493="",L$3&lt;$D493+Настройки!$B$7),0,MAX(0,$E493-MAX(0,SUMIFS(Тех_Движение!$G$2:$G$5111,Тех_Движение!$D$2:$D$5111,$C493,Тех_Движение!$B$2:$B$5111,"&lt;="&amp;L$3)-$F493)))</f>
        <v>#VALUE!</v>
      </c>
      <c r="M493" s="21" t="e">
        <f>IF(OR($B493="",M$3&lt;$D493+Настройки!$B$7),0,MAX(0,$E493-MAX(0,SUMIFS(Тех_Движение!$G$2:$G$5111,Тех_Движение!$D$2:$D$5111,$C493,Тех_Движение!$B$2:$B$5111,"&lt;="&amp;M$3)-$F493)))</f>
        <v>#VALUE!</v>
      </c>
      <c r="N493" s="21" t="e">
        <f>IF(OR($B493="",N$3&lt;$D493+Настройки!$B$7),0,MAX(0,$E493-MAX(0,SUMIFS(Тех_Движение!$G$2:$G$5111,Тех_Движение!$D$2:$D$5111,$C493,Тех_Движение!$B$2:$B$5111,"&lt;="&amp;N$3)-$F493)))</f>
        <v>#VALUE!</v>
      </c>
      <c r="O493" s="21" t="e">
        <f>IF(OR($B493="",O$3&lt;$D493+Настройки!$B$7),0,MAX(0,$E493-MAX(0,SUMIFS(Тех_Движение!$G$2:$G$5111,Тех_Движение!$D$2:$D$5111,$C493,Тех_Движение!$B$2:$B$5111,"&lt;="&amp;O$3)-$F493)))</f>
        <v>#VALUE!</v>
      </c>
      <c r="P493" s="21" t="e">
        <f>IF(OR($B493="",P$3&lt;$D493+Настройки!$B$7),0,MAX(0,$E493-MAX(0,SUMIFS(Тех_Движение!$G$2:$G$5111,Тех_Движение!$D$2:$D$5111,$C493,Тех_Движение!$B$2:$B$5111,"&lt;="&amp;P$3)-$F493)))</f>
        <v>#VALUE!</v>
      </c>
      <c r="Q493" s="21" t="e">
        <f>IF(OR($B493="",Q$3&lt;$D493+Настройки!$B$7),0,MAX(0,$E493-MAX(0,SUMIFS(Тех_Движение!$G$2:$G$5111,Тех_Движение!$D$2:$D$5111,$C493,Тех_Движение!$B$2:$B$5111,"&lt;="&amp;Q$3)-$F493)))</f>
        <v>#VALUE!</v>
      </c>
      <c r="R493" s="21" t="str">
        <f t="shared" si="22"/>
        <v/>
      </c>
      <c r="S493" s="23" t="str">
        <f>IF($B493="","",VLOOKUP($C493,Настройки!$A$11:$L$17,9,FALSE))</f>
        <v/>
      </c>
      <c r="T493" s="23" t="str">
        <f t="shared" si="23"/>
        <v/>
      </c>
    </row>
    <row r="494" spans="1:20" x14ac:dyDescent="0.3">
      <c r="A494" s="20">
        <f>Тех_Движение!$A$491</f>
        <v>490</v>
      </c>
      <c r="B494" s="20" t="str">
        <f>IF(Тех_Движение!$F$491&gt;0,Тех_Движение!$I$491,"")</f>
        <v/>
      </c>
      <c r="C494" s="20" t="str">
        <f>IF($B494="","",Тех_Движение!$D$491)</f>
        <v/>
      </c>
      <c r="D494" s="9" t="str">
        <f>IF($B494="","",Тех_Движение!$B$491)</f>
        <v/>
      </c>
      <c r="E494" s="21" t="str">
        <f>IF($B494="","",Тех_Движение!$F$491)</f>
        <v/>
      </c>
      <c r="F494" s="21" t="str">
        <f>IF($B494="","",SUMIFS($E$5:$E493,$C$5:$C493,$C494))</f>
        <v/>
      </c>
      <c r="G494" s="21" t="str">
        <f>IF($B494="","",MAX(0,$E494-MAX(0,SUMIFS(Тех_Движение!$G$2:$G$5111,Тех_Движение!$D$2:$D$5111,$C494,Тех_Движение!$B$2:$B$5111,"&lt;="&amp;Настройки!$B$5-1)-$F494)))</f>
        <v/>
      </c>
      <c r="H494" s="21" t="str">
        <f>IF($B494="","",IF(AND($D494&gt;=Настройки!$B$5,$D494&lt;=Настройки!$B$6),$E494,0))</f>
        <v/>
      </c>
      <c r="I494" s="21" t="str">
        <f t="shared" si="21"/>
        <v/>
      </c>
      <c r="J494" s="21" t="str">
        <f>IF($B494="","",MAX(0,$E494-MAX(0,SUMIFS(Тех_Движение!$G$2:$G$5111,Тех_Движение!$D$2:$D$5111,$C494,Тех_Движение!$B$2:$B$5111,"&lt;="&amp;Настройки!$B$6)-$F494)))</f>
        <v/>
      </c>
      <c r="K494" s="21" t="e">
        <f>IF(OR($B494="",K$3&lt;$D494+Настройки!$B$7),0,MAX(0,$E494-MAX(0,SUMIFS(Тех_Движение!$G$2:$G$5111,Тех_Движение!$D$2:$D$5111,$C494,Тех_Движение!$B$2:$B$5111,"&lt;="&amp;K$3)-$F494)))</f>
        <v>#VALUE!</v>
      </c>
      <c r="L494" s="21" t="e">
        <f>IF(OR($B494="",L$3&lt;$D494+Настройки!$B$7),0,MAX(0,$E494-MAX(0,SUMIFS(Тех_Движение!$G$2:$G$5111,Тех_Движение!$D$2:$D$5111,$C494,Тех_Движение!$B$2:$B$5111,"&lt;="&amp;L$3)-$F494)))</f>
        <v>#VALUE!</v>
      </c>
      <c r="M494" s="21" t="e">
        <f>IF(OR($B494="",M$3&lt;$D494+Настройки!$B$7),0,MAX(0,$E494-MAX(0,SUMIFS(Тех_Движение!$G$2:$G$5111,Тех_Движение!$D$2:$D$5111,$C494,Тех_Движение!$B$2:$B$5111,"&lt;="&amp;M$3)-$F494)))</f>
        <v>#VALUE!</v>
      </c>
      <c r="N494" s="21" t="e">
        <f>IF(OR($B494="",N$3&lt;$D494+Настройки!$B$7),0,MAX(0,$E494-MAX(0,SUMIFS(Тех_Движение!$G$2:$G$5111,Тех_Движение!$D$2:$D$5111,$C494,Тех_Движение!$B$2:$B$5111,"&lt;="&amp;N$3)-$F494)))</f>
        <v>#VALUE!</v>
      </c>
      <c r="O494" s="21" t="e">
        <f>IF(OR($B494="",O$3&lt;$D494+Настройки!$B$7),0,MAX(0,$E494-MAX(0,SUMIFS(Тех_Движение!$G$2:$G$5111,Тех_Движение!$D$2:$D$5111,$C494,Тех_Движение!$B$2:$B$5111,"&lt;="&amp;O$3)-$F494)))</f>
        <v>#VALUE!</v>
      </c>
      <c r="P494" s="21" t="e">
        <f>IF(OR($B494="",P$3&lt;$D494+Настройки!$B$7),0,MAX(0,$E494-MAX(0,SUMIFS(Тех_Движение!$G$2:$G$5111,Тех_Движение!$D$2:$D$5111,$C494,Тех_Движение!$B$2:$B$5111,"&lt;="&amp;P$3)-$F494)))</f>
        <v>#VALUE!</v>
      </c>
      <c r="Q494" s="21" t="e">
        <f>IF(OR($B494="",Q$3&lt;$D494+Настройки!$B$7),0,MAX(0,$E494-MAX(0,SUMIFS(Тех_Движение!$G$2:$G$5111,Тех_Движение!$D$2:$D$5111,$C494,Тех_Движение!$B$2:$B$5111,"&lt;="&amp;Q$3)-$F494)))</f>
        <v>#VALUE!</v>
      </c>
      <c r="R494" s="21" t="str">
        <f t="shared" si="22"/>
        <v/>
      </c>
      <c r="S494" s="23" t="str">
        <f>IF($B494="","",VLOOKUP($C494,Настройки!$A$11:$L$17,9,FALSE))</f>
        <v/>
      </c>
      <c r="T494" s="23" t="str">
        <f t="shared" si="23"/>
        <v/>
      </c>
    </row>
    <row r="495" spans="1:20" x14ac:dyDescent="0.3">
      <c r="A495" s="20">
        <f>Тех_Движение!$A$492</f>
        <v>491</v>
      </c>
      <c r="B495" s="20" t="str">
        <f>IF(Тех_Движение!$F$492&gt;0,Тех_Движение!$I$492,"")</f>
        <v/>
      </c>
      <c r="C495" s="20" t="str">
        <f>IF($B495="","",Тех_Движение!$D$492)</f>
        <v/>
      </c>
      <c r="D495" s="9" t="str">
        <f>IF($B495="","",Тех_Движение!$B$492)</f>
        <v/>
      </c>
      <c r="E495" s="21" t="str">
        <f>IF($B495="","",Тех_Движение!$F$492)</f>
        <v/>
      </c>
      <c r="F495" s="21" t="str">
        <f>IF($B495="","",SUMIFS($E$5:$E494,$C$5:$C494,$C495))</f>
        <v/>
      </c>
      <c r="G495" s="21" t="str">
        <f>IF($B495="","",MAX(0,$E495-MAX(0,SUMIFS(Тех_Движение!$G$2:$G$5111,Тех_Движение!$D$2:$D$5111,$C495,Тех_Движение!$B$2:$B$5111,"&lt;="&amp;Настройки!$B$5-1)-$F495)))</f>
        <v/>
      </c>
      <c r="H495" s="21" t="str">
        <f>IF($B495="","",IF(AND($D495&gt;=Настройки!$B$5,$D495&lt;=Настройки!$B$6),$E495,0))</f>
        <v/>
      </c>
      <c r="I495" s="21" t="str">
        <f t="shared" si="21"/>
        <v/>
      </c>
      <c r="J495" s="21" t="str">
        <f>IF($B495="","",MAX(0,$E495-MAX(0,SUMIFS(Тех_Движение!$G$2:$G$5111,Тех_Движение!$D$2:$D$5111,$C495,Тех_Движение!$B$2:$B$5111,"&lt;="&amp;Настройки!$B$6)-$F495)))</f>
        <v/>
      </c>
      <c r="K495" s="21" t="e">
        <f>IF(OR($B495="",K$3&lt;$D495+Настройки!$B$7),0,MAX(0,$E495-MAX(0,SUMIFS(Тех_Движение!$G$2:$G$5111,Тех_Движение!$D$2:$D$5111,$C495,Тех_Движение!$B$2:$B$5111,"&lt;="&amp;K$3)-$F495)))</f>
        <v>#VALUE!</v>
      </c>
      <c r="L495" s="21" t="e">
        <f>IF(OR($B495="",L$3&lt;$D495+Настройки!$B$7),0,MAX(0,$E495-MAX(0,SUMIFS(Тех_Движение!$G$2:$G$5111,Тех_Движение!$D$2:$D$5111,$C495,Тех_Движение!$B$2:$B$5111,"&lt;="&amp;L$3)-$F495)))</f>
        <v>#VALUE!</v>
      </c>
      <c r="M495" s="21" t="e">
        <f>IF(OR($B495="",M$3&lt;$D495+Настройки!$B$7),0,MAX(0,$E495-MAX(0,SUMIFS(Тех_Движение!$G$2:$G$5111,Тех_Движение!$D$2:$D$5111,$C495,Тех_Движение!$B$2:$B$5111,"&lt;="&amp;M$3)-$F495)))</f>
        <v>#VALUE!</v>
      </c>
      <c r="N495" s="21" t="e">
        <f>IF(OR($B495="",N$3&lt;$D495+Настройки!$B$7),0,MAX(0,$E495-MAX(0,SUMIFS(Тех_Движение!$G$2:$G$5111,Тех_Движение!$D$2:$D$5111,$C495,Тех_Движение!$B$2:$B$5111,"&lt;="&amp;N$3)-$F495)))</f>
        <v>#VALUE!</v>
      </c>
      <c r="O495" s="21" t="e">
        <f>IF(OR($B495="",O$3&lt;$D495+Настройки!$B$7),0,MAX(0,$E495-MAX(0,SUMIFS(Тех_Движение!$G$2:$G$5111,Тех_Движение!$D$2:$D$5111,$C495,Тех_Движение!$B$2:$B$5111,"&lt;="&amp;O$3)-$F495)))</f>
        <v>#VALUE!</v>
      </c>
      <c r="P495" s="21" t="e">
        <f>IF(OR($B495="",P$3&lt;$D495+Настройки!$B$7),0,MAX(0,$E495-MAX(0,SUMIFS(Тех_Движение!$G$2:$G$5111,Тех_Движение!$D$2:$D$5111,$C495,Тех_Движение!$B$2:$B$5111,"&lt;="&amp;P$3)-$F495)))</f>
        <v>#VALUE!</v>
      </c>
      <c r="Q495" s="21" t="e">
        <f>IF(OR($B495="",Q$3&lt;$D495+Настройки!$B$7),0,MAX(0,$E495-MAX(0,SUMIFS(Тех_Движение!$G$2:$G$5111,Тех_Движение!$D$2:$D$5111,$C495,Тех_Движение!$B$2:$B$5111,"&lt;="&amp;Q$3)-$F495)))</f>
        <v>#VALUE!</v>
      </c>
      <c r="R495" s="21" t="str">
        <f t="shared" si="22"/>
        <v/>
      </c>
      <c r="S495" s="23" t="str">
        <f>IF($B495="","",VLOOKUP($C495,Настройки!$A$11:$L$17,9,FALSE))</f>
        <v/>
      </c>
      <c r="T495" s="23" t="str">
        <f t="shared" si="23"/>
        <v/>
      </c>
    </row>
    <row r="496" spans="1:20" x14ac:dyDescent="0.3">
      <c r="A496" s="20">
        <f>Тех_Движение!$A$493</f>
        <v>492</v>
      </c>
      <c r="B496" s="20" t="str">
        <f>IF(Тех_Движение!$F$493&gt;0,Тех_Движение!$I$493,"")</f>
        <v/>
      </c>
      <c r="C496" s="20" t="str">
        <f>IF($B496="","",Тех_Движение!$D$493)</f>
        <v/>
      </c>
      <c r="D496" s="9" t="str">
        <f>IF($B496="","",Тех_Движение!$B$493)</f>
        <v/>
      </c>
      <c r="E496" s="21" t="str">
        <f>IF($B496="","",Тех_Движение!$F$493)</f>
        <v/>
      </c>
      <c r="F496" s="21" t="str">
        <f>IF($B496="","",SUMIFS($E$5:$E495,$C$5:$C495,$C496))</f>
        <v/>
      </c>
      <c r="G496" s="21" t="str">
        <f>IF($B496="","",MAX(0,$E496-MAX(0,SUMIFS(Тех_Движение!$G$2:$G$5111,Тех_Движение!$D$2:$D$5111,$C496,Тех_Движение!$B$2:$B$5111,"&lt;="&amp;Настройки!$B$5-1)-$F496)))</f>
        <v/>
      </c>
      <c r="H496" s="21" t="str">
        <f>IF($B496="","",IF(AND($D496&gt;=Настройки!$B$5,$D496&lt;=Настройки!$B$6),$E496,0))</f>
        <v/>
      </c>
      <c r="I496" s="21" t="str">
        <f t="shared" si="21"/>
        <v/>
      </c>
      <c r="J496" s="21" t="str">
        <f>IF($B496="","",MAX(0,$E496-MAX(0,SUMIFS(Тех_Движение!$G$2:$G$5111,Тех_Движение!$D$2:$D$5111,$C496,Тех_Движение!$B$2:$B$5111,"&lt;="&amp;Настройки!$B$6)-$F496)))</f>
        <v/>
      </c>
      <c r="K496" s="21" t="e">
        <f>IF(OR($B496="",K$3&lt;$D496+Настройки!$B$7),0,MAX(0,$E496-MAX(0,SUMIFS(Тех_Движение!$G$2:$G$5111,Тех_Движение!$D$2:$D$5111,$C496,Тех_Движение!$B$2:$B$5111,"&lt;="&amp;K$3)-$F496)))</f>
        <v>#VALUE!</v>
      </c>
      <c r="L496" s="21" t="e">
        <f>IF(OR($B496="",L$3&lt;$D496+Настройки!$B$7),0,MAX(0,$E496-MAX(0,SUMIFS(Тех_Движение!$G$2:$G$5111,Тех_Движение!$D$2:$D$5111,$C496,Тех_Движение!$B$2:$B$5111,"&lt;="&amp;L$3)-$F496)))</f>
        <v>#VALUE!</v>
      </c>
      <c r="M496" s="21" t="e">
        <f>IF(OR($B496="",M$3&lt;$D496+Настройки!$B$7),0,MAX(0,$E496-MAX(0,SUMIFS(Тех_Движение!$G$2:$G$5111,Тех_Движение!$D$2:$D$5111,$C496,Тех_Движение!$B$2:$B$5111,"&lt;="&amp;M$3)-$F496)))</f>
        <v>#VALUE!</v>
      </c>
      <c r="N496" s="21" t="e">
        <f>IF(OR($B496="",N$3&lt;$D496+Настройки!$B$7),0,MAX(0,$E496-MAX(0,SUMIFS(Тех_Движение!$G$2:$G$5111,Тех_Движение!$D$2:$D$5111,$C496,Тех_Движение!$B$2:$B$5111,"&lt;="&amp;N$3)-$F496)))</f>
        <v>#VALUE!</v>
      </c>
      <c r="O496" s="21" t="e">
        <f>IF(OR($B496="",O$3&lt;$D496+Настройки!$B$7),0,MAX(0,$E496-MAX(0,SUMIFS(Тех_Движение!$G$2:$G$5111,Тех_Движение!$D$2:$D$5111,$C496,Тех_Движение!$B$2:$B$5111,"&lt;="&amp;O$3)-$F496)))</f>
        <v>#VALUE!</v>
      </c>
      <c r="P496" s="21" t="e">
        <f>IF(OR($B496="",P$3&lt;$D496+Настройки!$B$7),0,MAX(0,$E496-MAX(0,SUMIFS(Тех_Движение!$G$2:$G$5111,Тех_Движение!$D$2:$D$5111,$C496,Тех_Движение!$B$2:$B$5111,"&lt;="&amp;P$3)-$F496)))</f>
        <v>#VALUE!</v>
      </c>
      <c r="Q496" s="21" t="e">
        <f>IF(OR($B496="",Q$3&lt;$D496+Настройки!$B$7),0,MAX(0,$E496-MAX(0,SUMIFS(Тех_Движение!$G$2:$G$5111,Тех_Движение!$D$2:$D$5111,$C496,Тех_Движение!$B$2:$B$5111,"&lt;="&amp;Q$3)-$F496)))</f>
        <v>#VALUE!</v>
      </c>
      <c r="R496" s="21" t="str">
        <f t="shared" si="22"/>
        <v/>
      </c>
      <c r="S496" s="23" t="str">
        <f>IF($B496="","",VLOOKUP($C496,Настройки!$A$11:$L$17,9,FALSE))</f>
        <v/>
      </c>
      <c r="T496" s="23" t="str">
        <f t="shared" si="23"/>
        <v/>
      </c>
    </row>
    <row r="497" spans="1:20" x14ac:dyDescent="0.3">
      <c r="A497" s="20">
        <f>Тех_Движение!$A$494</f>
        <v>493</v>
      </c>
      <c r="B497" s="20" t="str">
        <f>IF(Тех_Движение!$F$494&gt;0,Тех_Движение!$I$494,"")</f>
        <v/>
      </c>
      <c r="C497" s="20" t="str">
        <f>IF($B497="","",Тех_Движение!$D$494)</f>
        <v/>
      </c>
      <c r="D497" s="9" t="str">
        <f>IF($B497="","",Тех_Движение!$B$494)</f>
        <v/>
      </c>
      <c r="E497" s="21" t="str">
        <f>IF($B497="","",Тех_Движение!$F$494)</f>
        <v/>
      </c>
      <c r="F497" s="21" t="str">
        <f>IF($B497="","",SUMIFS($E$5:$E496,$C$5:$C496,$C497))</f>
        <v/>
      </c>
      <c r="G497" s="21" t="str">
        <f>IF($B497="","",MAX(0,$E497-MAX(0,SUMIFS(Тех_Движение!$G$2:$G$5111,Тех_Движение!$D$2:$D$5111,$C497,Тех_Движение!$B$2:$B$5111,"&lt;="&amp;Настройки!$B$5-1)-$F497)))</f>
        <v/>
      </c>
      <c r="H497" s="21" t="str">
        <f>IF($B497="","",IF(AND($D497&gt;=Настройки!$B$5,$D497&lt;=Настройки!$B$6),$E497,0))</f>
        <v/>
      </c>
      <c r="I497" s="21" t="str">
        <f t="shared" si="21"/>
        <v/>
      </c>
      <c r="J497" s="21" t="str">
        <f>IF($B497="","",MAX(0,$E497-MAX(0,SUMIFS(Тех_Движение!$G$2:$G$5111,Тех_Движение!$D$2:$D$5111,$C497,Тех_Движение!$B$2:$B$5111,"&lt;="&amp;Настройки!$B$6)-$F497)))</f>
        <v/>
      </c>
      <c r="K497" s="21" t="e">
        <f>IF(OR($B497="",K$3&lt;$D497+Настройки!$B$7),0,MAX(0,$E497-MAX(0,SUMIFS(Тех_Движение!$G$2:$G$5111,Тех_Движение!$D$2:$D$5111,$C497,Тех_Движение!$B$2:$B$5111,"&lt;="&amp;K$3)-$F497)))</f>
        <v>#VALUE!</v>
      </c>
      <c r="L497" s="21" t="e">
        <f>IF(OR($B497="",L$3&lt;$D497+Настройки!$B$7),0,MAX(0,$E497-MAX(0,SUMIFS(Тех_Движение!$G$2:$G$5111,Тех_Движение!$D$2:$D$5111,$C497,Тех_Движение!$B$2:$B$5111,"&lt;="&amp;L$3)-$F497)))</f>
        <v>#VALUE!</v>
      </c>
      <c r="M497" s="21" t="e">
        <f>IF(OR($B497="",M$3&lt;$D497+Настройки!$B$7),0,MAX(0,$E497-MAX(0,SUMIFS(Тех_Движение!$G$2:$G$5111,Тех_Движение!$D$2:$D$5111,$C497,Тех_Движение!$B$2:$B$5111,"&lt;="&amp;M$3)-$F497)))</f>
        <v>#VALUE!</v>
      </c>
      <c r="N497" s="21" t="e">
        <f>IF(OR($B497="",N$3&lt;$D497+Настройки!$B$7),0,MAX(0,$E497-MAX(0,SUMIFS(Тех_Движение!$G$2:$G$5111,Тех_Движение!$D$2:$D$5111,$C497,Тех_Движение!$B$2:$B$5111,"&lt;="&amp;N$3)-$F497)))</f>
        <v>#VALUE!</v>
      </c>
      <c r="O497" s="21" t="e">
        <f>IF(OR($B497="",O$3&lt;$D497+Настройки!$B$7),0,MAX(0,$E497-MAX(0,SUMIFS(Тех_Движение!$G$2:$G$5111,Тех_Движение!$D$2:$D$5111,$C497,Тех_Движение!$B$2:$B$5111,"&lt;="&amp;O$3)-$F497)))</f>
        <v>#VALUE!</v>
      </c>
      <c r="P497" s="21" t="e">
        <f>IF(OR($B497="",P$3&lt;$D497+Настройки!$B$7),0,MAX(0,$E497-MAX(0,SUMIFS(Тех_Движение!$G$2:$G$5111,Тех_Движение!$D$2:$D$5111,$C497,Тех_Движение!$B$2:$B$5111,"&lt;="&amp;P$3)-$F497)))</f>
        <v>#VALUE!</v>
      </c>
      <c r="Q497" s="21" t="e">
        <f>IF(OR($B497="",Q$3&lt;$D497+Настройки!$B$7),0,MAX(0,$E497-MAX(0,SUMIFS(Тех_Движение!$G$2:$G$5111,Тех_Движение!$D$2:$D$5111,$C497,Тех_Движение!$B$2:$B$5111,"&lt;="&amp;Q$3)-$F497)))</f>
        <v>#VALUE!</v>
      </c>
      <c r="R497" s="21" t="str">
        <f t="shared" si="22"/>
        <v/>
      </c>
      <c r="S497" s="23" t="str">
        <f>IF($B497="","",VLOOKUP($C497,Настройки!$A$11:$L$17,9,FALSE))</f>
        <v/>
      </c>
      <c r="T497" s="23" t="str">
        <f t="shared" si="23"/>
        <v/>
      </c>
    </row>
    <row r="498" spans="1:20" x14ac:dyDescent="0.3">
      <c r="A498" s="20">
        <f>Тех_Движение!$A$495</f>
        <v>494</v>
      </c>
      <c r="B498" s="20" t="str">
        <f>IF(Тех_Движение!$F$495&gt;0,Тех_Движение!$I$495,"")</f>
        <v/>
      </c>
      <c r="C498" s="20" t="str">
        <f>IF($B498="","",Тех_Движение!$D$495)</f>
        <v/>
      </c>
      <c r="D498" s="9" t="str">
        <f>IF($B498="","",Тех_Движение!$B$495)</f>
        <v/>
      </c>
      <c r="E498" s="21" t="str">
        <f>IF($B498="","",Тех_Движение!$F$495)</f>
        <v/>
      </c>
      <c r="F498" s="21" t="str">
        <f>IF($B498="","",SUMIFS($E$5:$E497,$C$5:$C497,$C498))</f>
        <v/>
      </c>
      <c r="G498" s="21" t="str">
        <f>IF($B498="","",MAX(0,$E498-MAX(0,SUMIFS(Тех_Движение!$G$2:$G$5111,Тех_Движение!$D$2:$D$5111,$C498,Тех_Движение!$B$2:$B$5111,"&lt;="&amp;Настройки!$B$5-1)-$F498)))</f>
        <v/>
      </c>
      <c r="H498" s="21" t="str">
        <f>IF($B498="","",IF(AND($D498&gt;=Настройки!$B$5,$D498&lt;=Настройки!$B$6),$E498,0))</f>
        <v/>
      </c>
      <c r="I498" s="21" t="str">
        <f t="shared" si="21"/>
        <v/>
      </c>
      <c r="J498" s="21" t="str">
        <f>IF($B498="","",MAX(0,$E498-MAX(0,SUMIFS(Тех_Движение!$G$2:$G$5111,Тех_Движение!$D$2:$D$5111,$C498,Тех_Движение!$B$2:$B$5111,"&lt;="&amp;Настройки!$B$6)-$F498)))</f>
        <v/>
      </c>
      <c r="K498" s="21" t="e">
        <f>IF(OR($B498="",K$3&lt;$D498+Настройки!$B$7),0,MAX(0,$E498-MAX(0,SUMIFS(Тех_Движение!$G$2:$G$5111,Тех_Движение!$D$2:$D$5111,$C498,Тех_Движение!$B$2:$B$5111,"&lt;="&amp;K$3)-$F498)))</f>
        <v>#VALUE!</v>
      </c>
      <c r="L498" s="21" t="e">
        <f>IF(OR($B498="",L$3&lt;$D498+Настройки!$B$7),0,MAX(0,$E498-MAX(0,SUMIFS(Тех_Движение!$G$2:$G$5111,Тех_Движение!$D$2:$D$5111,$C498,Тех_Движение!$B$2:$B$5111,"&lt;="&amp;L$3)-$F498)))</f>
        <v>#VALUE!</v>
      </c>
      <c r="M498" s="21" t="e">
        <f>IF(OR($B498="",M$3&lt;$D498+Настройки!$B$7),0,MAX(0,$E498-MAX(0,SUMIFS(Тех_Движение!$G$2:$G$5111,Тех_Движение!$D$2:$D$5111,$C498,Тех_Движение!$B$2:$B$5111,"&lt;="&amp;M$3)-$F498)))</f>
        <v>#VALUE!</v>
      </c>
      <c r="N498" s="21" t="e">
        <f>IF(OR($B498="",N$3&lt;$D498+Настройки!$B$7),0,MAX(0,$E498-MAX(0,SUMIFS(Тех_Движение!$G$2:$G$5111,Тех_Движение!$D$2:$D$5111,$C498,Тех_Движение!$B$2:$B$5111,"&lt;="&amp;N$3)-$F498)))</f>
        <v>#VALUE!</v>
      </c>
      <c r="O498" s="21" t="e">
        <f>IF(OR($B498="",O$3&lt;$D498+Настройки!$B$7),0,MAX(0,$E498-MAX(0,SUMIFS(Тех_Движение!$G$2:$G$5111,Тех_Движение!$D$2:$D$5111,$C498,Тех_Движение!$B$2:$B$5111,"&lt;="&amp;O$3)-$F498)))</f>
        <v>#VALUE!</v>
      </c>
      <c r="P498" s="21" t="e">
        <f>IF(OR($B498="",P$3&lt;$D498+Настройки!$B$7),0,MAX(0,$E498-MAX(0,SUMIFS(Тех_Движение!$G$2:$G$5111,Тех_Движение!$D$2:$D$5111,$C498,Тех_Движение!$B$2:$B$5111,"&lt;="&amp;P$3)-$F498)))</f>
        <v>#VALUE!</v>
      </c>
      <c r="Q498" s="21" t="e">
        <f>IF(OR($B498="",Q$3&lt;$D498+Настройки!$B$7),0,MAX(0,$E498-MAX(0,SUMIFS(Тех_Движение!$G$2:$G$5111,Тех_Движение!$D$2:$D$5111,$C498,Тех_Движение!$B$2:$B$5111,"&lt;="&amp;Q$3)-$F498)))</f>
        <v>#VALUE!</v>
      </c>
      <c r="R498" s="21" t="str">
        <f t="shared" si="22"/>
        <v/>
      </c>
      <c r="S498" s="23" t="str">
        <f>IF($B498="","",VLOOKUP($C498,Настройки!$A$11:$L$17,9,FALSE))</f>
        <v/>
      </c>
      <c r="T498" s="23" t="str">
        <f t="shared" si="23"/>
        <v/>
      </c>
    </row>
    <row r="499" spans="1:20" x14ac:dyDescent="0.3">
      <c r="A499" s="20">
        <f>Тех_Движение!$A$496</f>
        <v>495</v>
      </c>
      <c r="B499" s="20" t="str">
        <f>IF(Тех_Движение!$F$496&gt;0,Тех_Движение!$I$496,"")</f>
        <v/>
      </c>
      <c r="C499" s="20" t="str">
        <f>IF($B499="","",Тех_Движение!$D$496)</f>
        <v/>
      </c>
      <c r="D499" s="9" t="str">
        <f>IF($B499="","",Тех_Движение!$B$496)</f>
        <v/>
      </c>
      <c r="E499" s="21" t="str">
        <f>IF($B499="","",Тех_Движение!$F$496)</f>
        <v/>
      </c>
      <c r="F499" s="21" t="str">
        <f>IF($B499="","",SUMIFS($E$5:$E498,$C$5:$C498,$C499))</f>
        <v/>
      </c>
      <c r="G499" s="21" t="str">
        <f>IF($B499="","",MAX(0,$E499-MAX(0,SUMIFS(Тех_Движение!$G$2:$G$5111,Тех_Движение!$D$2:$D$5111,$C499,Тех_Движение!$B$2:$B$5111,"&lt;="&amp;Настройки!$B$5-1)-$F499)))</f>
        <v/>
      </c>
      <c r="H499" s="21" t="str">
        <f>IF($B499="","",IF(AND($D499&gt;=Настройки!$B$5,$D499&lt;=Настройки!$B$6),$E499,0))</f>
        <v/>
      </c>
      <c r="I499" s="21" t="str">
        <f t="shared" si="21"/>
        <v/>
      </c>
      <c r="J499" s="21" t="str">
        <f>IF($B499="","",MAX(0,$E499-MAX(0,SUMIFS(Тех_Движение!$G$2:$G$5111,Тех_Движение!$D$2:$D$5111,$C499,Тех_Движение!$B$2:$B$5111,"&lt;="&amp;Настройки!$B$6)-$F499)))</f>
        <v/>
      </c>
      <c r="K499" s="21" t="e">
        <f>IF(OR($B499="",K$3&lt;$D499+Настройки!$B$7),0,MAX(0,$E499-MAX(0,SUMIFS(Тех_Движение!$G$2:$G$5111,Тех_Движение!$D$2:$D$5111,$C499,Тех_Движение!$B$2:$B$5111,"&lt;="&amp;K$3)-$F499)))</f>
        <v>#VALUE!</v>
      </c>
      <c r="L499" s="21" t="e">
        <f>IF(OR($B499="",L$3&lt;$D499+Настройки!$B$7),0,MAX(0,$E499-MAX(0,SUMIFS(Тех_Движение!$G$2:$G$5111,Тех_Движение!$D$2:$D$5111,$C499,Тех_Движение!$B$2:$B$5111,"&lt;="&amp;L$3)-$F499)))</f>
        <v>#VALUE!</v>
      </c>
      <c r="M499" s="21" t="e">
        <f>IF(OR($B499="",M$3&lt;$D499+Настройки!$B$7),0,MAX(0,$E499-MAX(0,SUMIFS(Тех_Движение!$G$2:$G$5111,Тех_Движение!$D$2:$D$5111,$C499,Тех_Движение!$B$2:$B$5111,"&lt;="&amp;M$3)-$F499)))</f>
        <v>#VALUE!</v>
      </c>
      <c r="N499" s="21" t="e">
        <f>IF(OR($B499="",N$3&lt;$D499+Настройки!$B$7),0,MAX(0,$E499-MAX(0,SUMIFS(Тех_Движение!$G$2:$G$5111,Тех_Движение!$D$2:$D$5111,$C499,Тех_Движение!$B$2:$B$5111,"&lt;="&amp;N$3)-$F499)))</f>
        <v>#VALUE!</v>
      </c>
      <c r="O499" s="21" t="e">
        <f>IF(OR($B499="",O$3&lt;$D499+Настройки!$B$7),0,MAX(0,$E499-MAX(0,SUMIFS(Тех_Движение!$G$2:$G$5111,Тех_Движение!$D$2:$D$5111,$C499,Тех_Движение!$B$2:$B$5111,"&lt;="&amp;O$3)-$F499)))</f>
        <v>#VALUE!</v>
      </c>
      <c r="P499" s="21" t="e">
        <f>IF(OR($B499="",P$3&lt;$D499+Настройки!$B$7),0,MAX(0,$E499-MAX(0,SUMIFS(Тех_Движение!$G$2:$G$5111,Тех_Движение!$D$2:$D$5111,$C499,Тех_Движение!$B$2:$B$5111,"&lt;="&amp;P$3)-$F499)))</f>
        <v>#VALUE!</v>
      </c>
      <c r="Q499" s="21" t="e">
        <f>IF(OR($B499="",Q$3&lt;$D499+Настройки!$B$7),0,MAX(0,$E499-MAX(0,SUMIFS(Тех_Движение!$G$2:$G$5111,Тех_Движение!$D$2:$D$5111,$C499,Тех_Движение!$B$2:$B$5111,"&lt;="&amp;Q$3)-$F499)))</f>
        <v>#VALUE!</v>
      </c>
      <c r="R499" s="21" t="str">
        <f t="shared" si="22"/>
        <v/>
      </c>
      <c r="S499" s="23" t="str">
        <f>IF($B499="","",VLOOKUP($C499,Настройки!$A$11:$L$17,9,FALSE))</f>
        <v/>
      </c>
      <c r="T499" s="23" t="str">
        <f t="shared" si="23"/>
        <v/>
      </c>
    </row>
    <row r="500" spans="1:20" x14ac:dyDescent="0.3">
      <c r="A500" s="20">
        <f>Тех_Движение!$A$497</f>
        <v>496</v>
      </c>
      <c r="B500" s="20" t="str">
        <f>IF(Тех_Движение!$F$497&gt;0,Тех_Движение!$I$497,"")</f>
        <v/>
      </c>
      <c r="C500" s="20" t="str">
        <f>IF($B500="","",Тех_Движение!$D$497)</f>
        <v/>
      </c>
      <c r="D500" s="9" t="str">
        <f>IF($B500="","",Тех_Движение!$B$497)</f>
        <v/>
      </c>
      <c r="E500" s="21" t="str">
        <f>IF($B500="","",Тех_Движение!$F$497)</f>
        <v/>
      </c>
      <c r="F500" s="21" t="str">
        <f>IF($B500="","",SUMIFS($E$5:$E499,$C$5:$C499,$C500))</f>
        <v/>
      </c>
      <c r="G500" s="21" t="str">
        <f>IF($B500="","",MAX(0,$E500-MAX(0,SUMIFS(Тех_Движение!$G$2:$G$5111,Тех_Движение!$D$2:$D$5111,$C500,Тех_Движение!$B$2:$B$5111,"&lt;="&amp;Настройки!$B$5-1)-$F500)))</f>
        <v/>
      </c>
      <c r="H500" s="21" t="str">
        <f>IF($B500="","",IF(AND($D500&gt;=Настройки!$B$5,$D500&lt;=Настройки!$B$6),$E500,0))</f>
        <v/>
      </c>
      <c r="I500" s="21" t="str">
        <f t="shared" si="21"/>
        <v/>
      </c>
      <c r="J500" s="21" t="str">
        <f>IF($B500="","",MAX(0,$E500-MAX(0,SUMIFS(Тех_Движение!$G$2:$G$5111,Тех_Движение!$D$2:$D$5111,$C500,Тех_Движение!$B$2:$B$5111,"&lt;="&amp;Настройки!$B$6)-$F500)))</f>
        <v/>
      </c>
      <c r="K500" s="21" t="e">
        <f>IF(OR($B500="",K$3&lt;$D500+Настройки!$B$7),0,MAX(0,$E500-MAX(0,SUMIFS(Тех_Движение!$G$2:$G$5111,Тех_Движение!$D$2:$D$5111,$C500,Тех_Движение!$B$2:$B$5111,"&lt;="&amp;K$3)-$F500)))</f>
        <v>#VALUE!</v>
      </c>
      <c r="L500" s="21" t="e">
        <f>IF(OR($B500="",L$3&lt;$D500+Настройки!$B$7),0,MAX(0,$E500-MAX(0,SUMIFS(Тех_Движение!$G$2:$G$5111,Тех_Движение!$D$2:$D$5111,$C500,Тех_Движение!$B$2:$B$5111,"&lt;="&amp;L$3)-$F500)))</f>
        <v>#VALUE!</v>
      </c>
      <c r="M500" s="21" t="e">
        <f>IF(OR($B500="",M$3&lt;$D500+Настройки!$B$7),0,MAX(0,$E500-MAX(0,SUMIFS(Тех_Движение!$G$2:$G$5111,Тех_Движение!$D$2:$D$5111,$C500,Тех_Движение!$B$2:$B$5111,"&lt;="&amp;M$3)-$F500)))</f>
        <v>#VALUE!</v>
      </c>
      <c r="N500" s="21" t="e">
        <f>IF(OR($B500="",N$3&lt;$D500+Настройки!$B$7),0,MAX(0,$E500-MAX(0,SUMIFS(Тех_Движение!$G$2:$G$5111,Тех_Движение!$D$2:$D$5111,$C500,Тех_Движение!$B$2:$B$5111,"&lt;="&amp;N$3)-$F500)))</f>
        <v>#VALUE!</v>
      </c>
      <c r="O500" s="21" t="e">
        <f>IF(OR($B500="",O$3&lt;$D500+Настройки!$B$7),0,MAX(0,$E500-MAX(0,SUMIFS(Тех_Движение!$G$2:$G$5111,Тех_Движение!$D$2:$D$5111,$C500,Тех_Движение!$B$2:$B$5111,"&lt;="&amp;O$3)-$F500)))</f>
        <v>#VALUE!</v>
      </c>
      <c r="P500" s="21" t="e">
        <f>IF(OR($B500="",P$3&lt;$D500+Настройки!$B$7),0,MAX(0,$E500-MAX(0,SUMIFS(Тех_Движение!$G$2:$G$5111,Тех_Движение!$D$2:$D$5111,$C500,Тех_Движение!$B$2:$B$5111,"&lt;="&amp;P$3)-$F500)))</f>
        <v>#VALUE!</v>
      </c>
      <c r="Q500" s="21" t="e">
        <f>IF(OR($B500="",Q$3&lt;$D500+Настройки!$B$7),0,MAX(0,$E500-MAX(0,SUMIFS(Тех_Движение!$G$2:$G$5111,Тех_Движение!$D$2:$D$5111,$C500,Тех_Движение!$B$2:$B$5111,"&lt;="&amp;Q$3)-$F500)))</f>
        <v>#VALUE!</v>
      </c>
      <c r="R500" s="21" t="str">
        <f t="shared" si="22"/>
        <v/>
      </c>
      <c r="S500" s="23" t="str">
        <f>IF($B500="","",VLOOKUP($C500,Настройки!$A$11:$L$17,9,FALSE))</f>
        <v/>
      </c>
      <c r="T500" s="23" t="str">
        <f t="shared" si="23"/>
        <v/>
      </c>
    </row>
    <row r="501" spans="1:20" x14ac:dyDescent="0.3">
      <c r="A501" s="20">
        <f>Тех_Движение!$A$498</f>
        <v>497</v>
      </c>
      <c r="B501" s="20" t="str">
        <f>IF(Тех_Движение!$F$498&gt;0,Тех_Движение!$I$498,"")</f>
        <v/>
      </c>
      <c r="C501" s="20" t="str">
        <f>IF($B501="","",Тех_Движение!$D$498)</f>
        <v/>
      </c>
      <c r="D501" s="9" t="str">
        <f>IF($B501="","",Тех_Движение!$B$498)</f>
        <v/>
      </c>
      <c r="E501" s="21" t="str">
        <f>IF($B501="","",Тех_Движение!$F$498)</f>
        <v/>
      </c>
      <c r="F501" s="21" t="str">
        <f>IF($B501="","",SUMIFS($E$5:$E500,$C$5:$C500,$C501))</f>
        <v/>
      </c>
      <c r="G501" s="21" t="str">
        <f>IF($B501="","",MAX(0,$E501-MAX(0,SUMIFS(Тех_Движение!$G$2:$G$5111,Тех_Движение!$D$2:$D$5111,$C501,Тех_Движение!$B$2:$B$5111,"&lt;="&amp;Настройки!$B$5-1)-$F501)))</f>
        <v/>
      </c>
      <c r="H501" s="21" t="str">
        <f>IF($B501="","",IF(AND($D501&gt;=Настройки!$B$5,$D501&lt;=Настройки!$B$6),$E501,0))</f>
        <v/>
      </c>
      <c r="I501" s="21" t="str">
        <f t="shared" si="21"/>
        <v/>
      </c>
      <c r="J501" s="21" t="str">
        <f>IF($B501="","",MAX(0,$E501-MAX(0,SUMIFS(Тех_Движение!$G$2:$G$5111,Тех_Движение!$D$2:$D$5111,$C501,Тех_Движение!$B$2:$B$5111,"&lt;="&amp;Настройки!$B$6)-$F501)))</f>
        <v/>
      </c>
      <c r="K501" s="21" t="e">
        <f>IF(OR($B501="",K$3&lt;$D501+Настройки!$B$7),0,MAX(0,$E501-MAX(0,SUMIFS(Тех_Движение!$G$2:$G$5111,Тех_Движение!$D$2:$D$5111,$C501,Тех_Движение!$B$2:$B$5111,"&lt;="&amp;K$3)-$F501)))</f>
        <v>#VALUE!</v>
      </c>
      <c r="L501" s="21" t="e">
        <f>IF(OR($B501="",L$3&lt;$D501+Настройки!$B$7),0,MAX(0,$E501-MAX(0,SUMIFS(Тех_Движение!$G$2:$G$5111,Тех_Движение!$D$2:$D$5111,$C501,Тех_Движение!$B$2:$B$5111,"&lt;="&amp;L$3)-$F501)))</f>
        <v>#VALUE!</v>
      </c>
      <c r="M501" s="21" t="e">
        <f>IF(OR($B501="",M$3&lt;$D501+Настройки!$B$7),0,MAX(0,$E501-MAX(0,SUMIFS(Тех_Движение!$G$2:$G$5111,Тех_Движение!$D$2:$D$5111,$C501,Тех_Движение!$B$2:$B$5111,"&lt;="&amp;M$3)-$F501)))</f>
        <v>#VALUE!</v>
      </c>
      <c r="N501" s="21" t="e">
        <f>IF(OR($B501="",N$3&lt;$D501+Настройки!$B$7),0,MAX(0,$E501-MAX(0,SUMIFS(Тех_Движение!$G$2:$G$5111,Тех_Движение!$D$2:$D$5111,$C501,Тех_Движение!$B$2:$B$5111,"&lt;="&amp;N$3)-$F501)))</f>
        <v>#VALUE!</v>
      </c>
      <c r="O501" s="21" t="e">
        <f>IF(OR($B501="",O$3&lt;$D501+Настройки!$B$7),0,MAX(0,$E501-MAX(0,SUMIFS(Тех_Движение!$G$2:$G$5111,Тех_Движение!$D$2:$D$5111,$C501,Тех_Движение!$B$2:$B$5111,"&lt;="&amp;O$3)-$F501)))</f>
        <v>#VALUE!</v>
      </c>
      <c r="P501" s="21" t="e">
        <f>IF(OR($B501="",P$3&lt;$D501+Настройки!$B$7),0,MAX(0,$E501-MAX(0,SUMIFS(Тех_Движение!$G$2:$G$5111,Тех_Движение!$D$2:$D$5111,$C501,Тех_Движение!$B$2:$B$5111,"&lt;="&amp;P$3)-$F501)))</f>
        <v>#VALUE!</v>
      </c>
      <c r="Q501" s="21" t="e">
        <f>IF(OR($B501="",Q$3&lt;$D501+Настройки!$B$7),0,MAX(0,$E501-MAX(0,SUMIFS(Тех_Движение!$G$2:$G$5111,Тех_Движение!$D$2:$D$5111,$C501,Тех_Движение!$B$2:$B$5111,"&lt;="&amp;Q$3)-$F501)))</f>
        <v>#VALUE!</v>
      </c>
      <c r="R501" s="21" t="str">
        <f t="shared" si="22"/>
        <v/>
      </c>
      <c r="S501" s="23" t="str">
        <f>IF($B501="","",VLOOKUP($C501,Настройки!$A$11:$L$17,9,FALSE))</f>
        <v/>
      </c>
      <c r="T501" s="23" t="str">
        <f t="shared" si="23"/>
        <v/>
      </c>
    </row>
    <row r="502" spans="1:20" x14ac:dyDescent="0.3">
      <c r="A502" s="20">
        <f>Тех_Движение!$A$499</f>
        <v>498</v>
      </c>
      <c r="B502" s="20" t="str">
        <f>IF(Тех_Движение!$F$499&gt;0,Тех_Движение!$I$499,"")</f>
        <v/>
      </c>
      <c r="C502" s="20" t="str">
        <f>IF($B502="","",Тех_Движение!$D$499)</f>
        <v/>
      </c>
      <c r="D502" s="9" t="str">
        <f>IF($B502="","",Тех_Движение!$B$499)</f>
        <v/>
      </c>
      <c r="E502" s="21" t="str">
        <f>IF($B502="","",Тех_Движение!$F$499)</f>
        <v/>
      </c>
      <c r="F502" s="21" t="str">
        <f>IF($B502="","",SUMIFS($E$5:$E501,$C$5:$C501,$C502))</f>
        <v/>
      </c>
      <c r="G502" s="21" t="str">
        <f>IF($B502="","",MAX(0,$E502-MAX(0,SUMIFS(Тех_Движение!$G$2:$G$5111,Тех_Движение!$D$2:$D$5111,$C502,Тех_Движение!$B$2:$B$5111,"&lt;="&amp;Настройки!$B$5-1)-$F502)))</f>
        <v/>
      </c>
      <c r="H502" s="21" t="str">
        <f>IF($B502="","",IF(AND($D502&gt;=Настройки!$B$5,$D502&lt;=Настройки!$B$6),$E502,0))</f>
        <v/>
      </c>
      <c r="I502" s="21" t="str">
        <f t="shared" si="21"/>
        <v/>
      </c>
      <c r="J502" s="21" t="str">
        <f>IF($B502="","",MAX(0,$E502-MAX(0,SUMIFS(Тех_Движение!$G$2:$G$5111,Тех_Движение!$D$2:$D$5111,$C502,Тех_Движение!$B$2:$B$5111,"&lt;="&amp;Настройки!$B$6)-$F502)))</f>
        <v/>
      </c>
      <c r="K502" s="21" t="e">
        <f>IF(OR($B502="",K$3&lt;$D502+Настройки!$B$7),0,MAX(0,$E502-MAX(0,SUMIFS(Тех_Движение!$G$2:$G$5111,Тех_Движение!$D$2:$D$5111,$C502,Тех_Движение!$B$2:$B$5111,"&lt;="&amp;K$3)-$F502)))</f>
        <v>#VALUE!</v>
      </c>
      <c r="L502" s="21" t="e">
        <f>IF(OR($B502="",L$3&lt;$D502+Настройки!$B$7),0,MAX(0,$E502-MAX(0,SUMIFS(Тех_Движение!$G$2:$G$5111,Тех_Движение!$D$2:$D$5111,$C502,Тех_Движение!$B$2:$B$5111,"&lt;="&amp;L$3)-$F502)))</f>
        <v>#VALUE!</v>
      </c>
      <c r="M502" s="21" t="e">
        <f>IF(OR($B502="",M$3&lt;$D502+Настройки!$B$7),0,MAX(0,$E502-MAX(0,SUMIFS(Тех_Движение!$G$2:$G$5111,Тех_Движение!$D$2:$D$5111,$C502,Тех_Движение!$B$2:$B$5111,"&lt;="&amp;M$3)-$F502)))</f>
        <v>#VALUE!</v>
      </c>
      <c r="N502" s="21" t="e">
        <f>IF(OR($B502="",N$3&lt;$D502+Настройки!$B$7),0,MAX(0,$E502-MAX(0,SUMIFS(Тех_Движение!$G$2:$G$5111,Тех_Движение!$D$2:$D$5111,$C502,Тех_Движение!$B$2:$B$5111,"&lt;="&amp;N$3)-$F502)))</f>
        <v>#VALUE!</v>
      </c>
      <c r="O502" s="21" t="e">
        <f>IF(OR($B502="",O$3&lt;$D502+Настройки!$B$7),0,MAX(0,$E502-MAX(0,SUMIFS(Тех_Движение!$G$2:$G$5111,Тех_Движение!$D$2:$D$5111,$C502,Тех_Движение!$B$2:$B$5111,"&lt;="&amp;O$3)-$F502)))</f>
        <v>#VALUE!</v>
      </c>
      <c r="P502" s="21" t="e">
        <f>IF(OR($B502="",P$3&lt;$D502+Настройки!$B$7),0,MAX(0,$E502-MAX(0,SUMIFS(Тех_Движение!$G$2:$G$5111,Тех_Движение!$D$2:$D$5111,$C502,Тех_Движение!$B$2:$B$5111,"&lt;="&amp;P$3)-$F502)))</f>
        <v>#VALUE!</v>
      </c>
      <c r="Q502" s="21" t="e">
        <f>IF(OR($B502="",Q$3&lt;$D502+Настройки!$B$7),0,MAX(0,$E502-MAX(0,SUMIFS(Тех_Движение!$G$2:$G$5111,Тех_Движение!$D$2:$D$5111,$C502,Тех_Движение!$B$2:$B$5111,"&lt;="&amp;Q$3)-$F502)))</f>
        <v>#VALUE!</v>
      </c>
      <c r="R502" s="21" t="str">
        <f t="shared" si="22"/>
        <v/>
      </c>
      <c r="S502" s="23" t="str">
        <f>IF($B502="","",VLOOKUP($C502,Настройки!$A$11:$L$17,9,FALSE))</f>
        <v/>
      </c>
      <c r="T502" s="23" t="str">
        <f t="shared" si="23"/>
        <v/>
      </c>
    </row>
    <row r="503" spans="1:20" x14ac:dyDescent="0.3">
      <c r="A503" s="20">
        <f>Тех_Движение!$A$500</f>
        <v>499</v>
      </c>
      <c r="B503" s="20" t="str">
        <f>IF(Тех_Движение!$F$500&gt;0,Тех_Движение!$I$500,"")</f>
        <v/>
      </c>
      <c r="C503" s="20" t="str">
        <f>IF($B503="","",Тех_Движение!$D$500)</f>
        <v/>
      </c>
      <c r="D503" s="9" t="str">
        <f>IF($B503="","",Тех_Движение!$B$500)</f>
        <v/>
      </c>
      <c r="E503" s="21" t="str">
        <f>IF($B503="","",Тех_Движение!$F$500)</f>
        <v/>
      </c>
      <c r="F503" s="21" t="str">
        <f>IF($B503="","",SUMIFS($E$5:$E502,$C$5:$C502,$C503))</f>
        <v/>
      </c>
      <c r="G503" s="21" t="str">
        <f>IF($B503="","",MAX(0,$E503-MAX(0,SUMIFS(Тех_Движение!$G$2:$G$5111,Тех_Движение!$D$2:$D$5111,$C503,Тех_Движение!$B$2:$B$5111,"&lt;="&amp;Настройки!$B$5-1)-$F503)))</f>
        <v/>
      </c>
      <c r="H503" s="21" t="str">
        <f>IF($B503="","",IF(AND($D503&gt;=Настройки!$B$5,$D503&lt;=Настройки!$B$6),$E503,0))</f>
        <v/>
      </c>
      <c r="I503" s="21" t="str">
        <f t="shared" si="21"/>
        <v/>
      </c>
      <c r="J503" s="21" t="str">
        <f>IF($B503="","",MAX(0,$E503-MAX(0,SUMIFS(Тех_Движение!$G$2:$G$5111,Тех_Движение!$D$2:$D$5111,$C503,Тех_Движение!$B$2:$B$5111,"&lt;="&amp;Настройки!$B$6)-$F503)))</f>
        <v/>
      </c>
      <c r="K503" s="21" t="e">
        <f>IF(OR($B503="",K$3&lt;$D503+Настройки!$B$7),0,MAX(0,$E503-MAX(0,SUMIFS(Тех_Движение!$G$2:$G$5111,Тех_Движение!$D$2:$D$5111,$C503,Тех_Движение!$B$2:$B$5111,"&lt;="&amp;K$3)-$F503)))</f>
        <v>#VALUE!</v>
      </c>
      <c r="L503" s="21" t="e">
        <f>IF(OR($B503="",L$3&lt;$D503+Настройки!$B$7),0,MAX(0,$E503-MAX(0,SUMIFS(Тех_Движение!$G$2:$G$5111,Тех_Движение!$D$2:$D$5111,$C503,Тех_Движение!$B$2:$B$5111,"&lt;="&amp;L$3)-$F503)))</f>
        <v>#VALUE!</v>
      </c>
      <c r="M503" s="21" t="e">
        <f>IF(OR($B503="",M$3&lt;$D503+Настройки!$B$7),0,MAX(0,$E503-MAX(0,SUMIFS(Тех_Движение!$G$2:$G$5111,Тех_Движение!$D$2:$D$5111,$C503,Тех_Движение!$B$2:$B$5111,"&lt;="&amp;M$3)-$F503)))</f>
        <v>#VALUE!</v>
      </c>
      <c r="N503" s="21" t="e">
        <f>IF(OR($B503="",N$3&lt;$D503+Настройки!$B$7),0,MAX(0,$E503-MAX(0,SUMIFS(Тех_Движение!$G$2:$G$5111,Тех_Движение!$D$2:$D$5111,$C503,Тех_Движение!$B$2:$B$5111,"&lt;="&amp;N$3)-$F503)))</f>
        <v>#VALUE!</v>
      </c>
      <c r="O503" s="21" t="e">
        <f>IF(OR($B503="",O$3&lt;$D503+Настройки!$B$7),0,MAX(0,$E503-MAX(0,SUMIFS(Тех_Движение!$G$2:$G$5111,Тех_Движение!$D$2:$D$5111,$C503,Тех_Движение!$B$2:$B$5111,"&lt;="&amp;O$3)-$F503)))</f>
        <v>#VALUE!</v>
      </c>
      <c r="P503" s="21" t="e">
        <f>IF(OR($B503="",P$3&lt;$D503+Настройки!$B$7),0,MAX(0,$E503-MAX(0,SUMIFS(Тех_Движение!$G$2:$G$5111,Тех_Движение!$D$2:$D$5111,$C503,Тех_Движение!$B$2:$B$5111,"&lt;="&amp;P$3)-$F503)))</f>
        <v>#VALUE!</v>
      </c>
      <c r="Q503" s="21" t="e">
        <f>IF(OR($B503="",Q$3&lt;$D503+Настройки!$B$7),0,MAX(0,$E503-MAX(0,SUMIFS(Тех_Движение!$G$2:$G$5111,Тех_Движение!$D$2:$D$5111,$C503,Тех_Движение!$B$2:$B$5111,"&lt;="&amp;Q$3)-$F503)))</f>
        <v>#VALUE!</v>
      </c>
      <c r="R503" s="21" t="str">
        <f t="shared" si="22"/>
        <v/>
      </c>
      <c r="S503" s="23" t="str">
        <f>IF($B503="","",VLOOKUP($C503,Настройки!$A$11:$L$17,9,FALSE))</f>
        <v/>
      </c>
      <c r="T503" s="23" t="str">
        <f t="shared" si="23"/>
        <v/>
      </c>
    </row>
    <row r="504" spans="1:20" x14ac:dyDescent="0.3">
      <c r="A504" s="20">
        <f>Тех_Движение!$A$501</f>
        <v>500</v>
      </c>
      <c r="B504" s="20" t="str">
        <f>IF(Тех_Движение!$F$501&gt;0,Тех_Движение!$I$501,"")</f>
        <v/>
      </c>
      <c r="C504" s="20" t="str">
        <f>IF($B504="","",Тех_Движение!$D$501)</f>
        <v/>
      </c>
      <c r="D504" s="9" t="str">
        <f>IF($B504="","",Тех_Движение!$B$501)</f>
        <v/>
      </c>
      <c r="E504" s="21" t="str">
        <f>IF($B504="","",Тех_Движение!$F$501)</f>
        <v/>
      </c>
      <c r="F504" s="21" t="str">
        <f>IF($B504="","",SUMIFS($E$5:$E503,$C$5:$C503,$C504))</f>
        <v/>
      </c>
      <c r="G504" s="21" t="str">
        <f>IF($B504="","",MAX(0,$E504-MAX(0,SUMIFS(Тех_Движение!$G$2:$G$5111,Тех_Движение!$D$2:$D$5111,$C504,Тех_Движение!$B$2:$B$5111,"&lt;="&amp;Настройки!$B$5-1)-$F504)))</f>
        <v/>
      </c>
      <c r="H504" s="21" t="str">
        <f>IF($B504="","",IF(AND($D504&gt;=Настройки!$B$5,$D504&lt;=Настройки!$B$6),$E504,0))</f>
        <v/>
      </c>
      <c r="I504" s="21" t="str">
        <f t="shared" si="21"/>
        <v/>
      </c>
      <c r="J504" s="21" t="str">
        <f>IF($B504="","",MAX(0,$E504-MAX(0,SUMIFS(Тех_Движение!$G$2:$G$5111,Тех_Движение!$D$2:$D$5111,$C504,Тех_Движение!$B$2:$B$5111,"&lt;="&amp;Настройки!$B$6)-$F504)))</f>
        <v/>
      </c>
      <c r="K504" s="21" t="e">
        <f>IF(OR($B504="",K$3&lt;$D504+Настройки!$B$7),0,MAX(0,$E504-MAX(0,SUMIFS(Тех_Движение!$G$2:$G$5111,Тех_Движение!$D$2:$D$5111,$C504,Тех_Движение!$B$2:$B$5111,"&lt;="&amp;K$3)-$F504)))</f>
        <v>#VALUE!</v>
      </c>
      <c r="L504" s="21" t="e">
        <f>IF(OR($B504="",L$3&lt;$D504+Настройки!$B$7),0,MAX(0,$E504-MAX(0,SUMIFS(Тех_Движение!$G$2:$G$5111,Тех_Движение!$D$2:$D$5111,$C504,Тех_Движение!$B$2:$B$5111,"&lt;="&amp;L$3)-$F504)))</f>
        <v>#VALUE!</v>
      </c>
      <c r="M504" s="21" t="e">
        <f>IF(OR($B504="",M$3&lt;$D504+Настройки!$B$7),0,MAX(0,$E504-MAX(0,SUMIFS(Тех_Движение!$G$2:$G$5111,Тех_Движение!$D$2:$D$5111,$C504,Тех_Движение!$B$2:$B$5111,"&lt;="&amp;M$3)-$F504)))</f>
        <v>#VALUE!</v>
      </c>
      <c r="N504" s="21" t="e">
        <f>IF(OR($B504="",N$3&lt;$D504+Настройки!$B$7),0,MAX(0,$E504-MAX(0,SUMIFS(Тех_Движение!$G$2:$G$5111,Тех_Движение!$D$2:$D$5111,$C504,Тех_Движение!$B$2:$B$5111,"&lt;="&amp;N$3)-$F504)))</f>
        <v>#VALUE!</v>
      </c>
      <c r="O504" s="21" t="e">
        <f>IF(OR($B504="",O$3&lt;$D504+Настройки!$B$7),0,MAX(0,$E504-MAX(0,SUMIFS(Тех_Движение!$G$2:$G$5111,Тех_Движение!$D$2:$D$5111,$C504,Тех_Движение!$B$2:$B$5111,"&lt;="&amp;O$3)-$F504)))</f>
        <v>#VALUE!</v>
      </c>
      <c r="P504" s="21" t="e">
        <f>IF(OR($B504="",P$3&lt;$D504+Настройки!$B$7),0,MAX(0,$E504-MAX(0,SUMIFS(Тех_Движение!$G$2:$G$5111,Тех_Движение!$D$2:$D$5111,$C504,Тех_Движение!$B$2:$B$5111,"&lt;="&amp;P$3)-$F504)))</f>
        <v>#VALUE!</v>
      </c>
      <c r="Q504" s="21" t="e">
        <f>IF(OR($B504="",Q$3&lt;$D504+Настройки!$B$7),0,MAX(0,$E504-MAX(0,SUMIFS(Тех_Движение!$G$2:$G$5111,Тех_Движение!$D$2:$D$5111,$C504,Тех_Движение!$B$2:$B$5111,"&lt;="&amp;Q$3)-$F504)))</f>
        <v>#VALUE!</v>
      </c>
      <c r="R504" s="21" t="str">
        <f t="shared" si="22"/>
        <v/>
      </c>
      <c r="S504" s="23" t="str">
        <f>IF($B504="","",VLOOKUP($C504,Настройки!$A$11:$L$17,9,FALSE))</f>
        <v/>
      </c>
      <c r="T504" s="23" t="str">
        <f t="shared" si="23"/>
        <v/>
      </c>
    </row>
    <row r="505" spans="1:20" x14ac:dyDescent="0.3">
      <c r="A505" s="20">
        <f>Тех_Движение!$A$502</f>
        <v>501</v>
      </c>
      <c r="B505" s="20" t="str">
        <f>IF(Тех_Движение!$F$502&gt;0,Тех_Движение!$I$502,"")</f>
        <v/>
      </c>
      <c r="C505" s="20" t="str">
        <f>IF($B505="","",Тех_Движение!$D$502)</f>
        <v/>
      </c>
      <c r="D505" s="9" t="str">
        <f>IF($B505="","",Тех_Движение!$B$502)</f>
        <v/>
      </c>
      <c r="E505" s="21" t="str">
        <f>IF($B505="","",Тех_Движение!$F$502)</f>
        <v/>
      </c>
      <c r="F505" s="21" t="str">
        <f>IF($B505="","",SUMIFS($E$5:$E504,$C$5:$C504,$C505))</f>
        <v/>
      </c>
      <c r="G505" s="21" t="str">
        <f>IF($B505="","",MAX(0,$E505-MAX(0,SUMIFS(Тех_Движение!$G$2:$G$5111,Тех_Движение!$D$2:$D$5111,$C505,Тех_Движение!$B$2:$B$5111,"&lt;="&amp;Настройки!$B$5-1)-$F505)))</f>
        <v/>
      </c>
      <c r="H505" s="21" t="str">
        <f>IF($B505="","",IF(AND($D505&gt;=Настройки!$B$5,$D505&lt;=Настройки!$B$6),$E505,0))</f>
        <v/>
      </c>
      <c r="I505" s="21" t="str">
        <f t="shared" si="21"/>
        <v/>
      </c>
      <c r="J505" s="21" t="str">
        <f>IF($B505="","",MAX(0,$E505-MAX(0,SUMIFS(Тех_Движение!$G$2:$G$5111,Тех_Движение!$D$2:$D$5111,$C505,Тех_Движение!$B$2:$B$5111,"&lt;="&amp;Настройки!$B$6)-$F505)))</f>
        <v/>
      </c>
      <c r="K505" s="21" t="e">
        <f>IF(OR($B505="",K$3&lt;$D505+Настройки!$B$7),0,MAX(0,$E505-MAX(0,SUMIFS(Тех_Движение!$G$2:$G$5111,Тех_Движение!$D$2:$D$5111,$C505,Тех_Движение!$B$2:$B$5111,"&lt;="&amp;K$3)-$F505)))</f>
        <v>#VALUE!</v>
      </c>
      <c r="L505" s="21" t="e">
        <f>IF(OR($B505="",L$3&lt;$D505+Настройки!$B$7),0,MAX(0,$E505-MAX(0,SUMIFS(Тех_Движение!$G$2:$G$5111,Тех_Движение!$D$2:$D$5111,$C505,Тех_Движение!$B$2:$B$5111,"&lt;="&amp;L$3)-$F505)))</f>
        <v>#VALUE!</v>
      </c>
      <c r="M505" s="21" t="e">
        <f>IF(OR($B505="",M$3&lt;$D505+Настройки!$B$7),0,MAX(0,$E505-MAX(0,SUMIFS(Тех_Движение!$G$2:$G$5111,Тех_Движение!$D$2:$D$5111,$C505,Тех_Движение!$B$2:$B$5111,"&lt;="&amp;M$3)-$F505)))</f>
        <v>#VALUE!</v>
      </c>
      <c r="N505" s="21" t="e">
        <f>IF(OR($B505="",N$3&lt;$D505+Настройки!$B$7),0,MAX(0,$E505-MAX(0,SUMIFS(Тех_Движение!$G$2:$G$5111,Тех_Движение!$D$2:$D$5111,$C505,Тех_Движение!$B$2:$B$5111,"&lt;="&amp;N$3)-$F505)))</f>
        <v>#VALUE!</v>
      </c>
      <c r="O505" s="21" t="e">
        <f>IF(OR($B505="",O$3&lt;$D505+Настройки!$B$7),0,MAX(0,$E505-MAX(0,SUMIFS(Тех_Движение!$G$2:$G$5111,Тех_Движение!$D$2:$D$5111,$C505,Тех_Движение!$B$2:$B$5111,"&lt;="&amp;O$3)-$F505)))</f>
        <v>#VALUE!</v>
      </c>
      <c r="P505" s="21" t="e">
        <f>IF(OR($B505="",P$3&lt;$D505+Настройки!$B$7),0,MAX(0,$E505-MAX(0,SUMIFS(Тех_Движение!$G$2:$G$5111,Тех_Движение!$D$2:$D$5111,$C505,Тех_Движение!$B$2:$B$5111,"&lt;="&amp;P$3)-$F505)))</f>
        <v>#VALUE!</v>
      </c>
      <c r="Q505" s="21" t="e">
        <f>IF(OR($B505="",Q$3&lt;$D505+Настройки!$B$7),0,MAX(0,$E505-MAX(0,SUMIFS(Тех_Движение!$G$2:$G$5111,Тех_Движение!$D$2:$D$5111,$C505,Тех_Движение!$B$2:$B$5111,"&lt;="&amp;Q$3)-$F505)))</f>
        <v>#VALUE!</v>
      </c>
      <c r="R505" s="21" t="str">
        <f t="shared" si="22"/>
        <v/>
      </c>
      <c r="S505" s="23" t="str">
        <f>IF($B505="","",VLOOKUP($C505,Настройки!$A$11:$L$17,9,FALSE))</f>
        <v/>
      </c>
      <c r="T505" s="23" t="str">
        <f t="shared" si="23"/>
        <v/>
      </c>
    </row>
    <row r="506" spans="1:20" x14ac:dyDescent="0.3">
      <c r="A506" s="20">
        <f>Тех_Движение!$A$503</f>
        <v>502</v>
      </c>
      <c r="B506" s="20" t="str">
        <f>IF(Тех_Движение!$F$503&gt;0,Тех_Движение!$I$503,"")</f>
        <v/>
      </c>
      <c r="C506" s="20" t="str">
        <f>IF($B506="","",Тех_Движение!$D$503)</f>
        <v/>
      </c>
      <c r="D506" s="9" t="str">
        <f>IF($B506="","",Тех_Движение!$B$503)</f>
        <v/>
      </c>
      <c r="E506" s="21" t="str">
        <f>IF($B506="","",Тех_Движение!$F$503)</f>
        <v/>
      </c>
      <c r="F506" s="21" t="str">
        <f>IF($B506="","",SUMIFS($E$5:$E505,$C$5:$C505,$C506))</f>
        <v/>
      </c>
      <c r="G506" s="21" t="str">
        <f>IF($B506="","",MAX(0,$E506-MAX(0,SUMIFS(Тех_Движение!$G$2:$G$5111,Тех_Движение!$D$2:$D$5111,$C506,Тех_Движение!$B$2:$B$5111,"&lt;="&amp;Настройки!$B$5-1)-$F506)))</f>
        <v/>
      </c>
      <c r="H506" s="21" t="str">
        <f>IF($B506="","",IF(AND($D506&gt;=Настройки!$B$5,$D506&lt;=Настройки!$B$6),$E506,0))</f>
        <v/>
      </c>
      <c r="I506" s="21" t="str">
        <f t="shared" si="21"/>
        <v/>
      </c>
      <c r="J506" s="21" t="str">
        <f>IF($B506="","",MAX(0,$E506-MAX(0,SUMIFS(Тех_Движение!$G$2:$G$5111,Тех_Движение!$D$2:$D$5111,$C506,Тех_Движение!$B$2:$B$5111,"&lt;="&amp;Настройки!$B$6)-$F506)))</f>
        <v/>
      </c>
      <c r="K506" s="21" t="e">
        <f>IF(OR($B506="",K$3&lt;$D506+Настройки!$B$7),0,MAX(0,$E506-MAX(0,SUMIFS(Тех_Движение!$G$2:$G$5111,Тех_Движение!$D$2:$D$5111,$C506,Тех_Движение!$B$2:$B$5111,"&lt;="&amp;K$3)-$F506)))</f>
        <v>#VALUE!</v>
      </c>
      <c r="L506" s="21" t="e">
        <f>IF(OR($B506="",L$3&lt;$D506+Настройки!$B$7),0,MAX(0,$E506-MAX(0,SUMIFS(Тех_Движение!$G$2:$G$5111,Тех_Движение!$D$2:$D$5111,$C506,Тех_Движение!$B$2:$B$5111,"&lt;="&amp;L$3)-$F506)))</f>
        <v>#VALUE!</v>
      </c>
      <c r="M506" s="21" t="e">
        <f>IF(OR($B506="",M$3&lt;$D506+Настройки!$B$7),0,MAX(0,$E506-MAX(0,SUMIFS(Тех_Движение!$G$2:$G$5111,Тех_Движение!$D$2:$D$5111,$C506,Тех_Движение!$B$2:$B$5111,"&lt;="&amp;M$3)-$F506)))</f>
        <v>#VALUE!</v>
      </c>
      <c r="N506" s="21" t="e">
        <f>IF(OR($B506="",N$3&lt;$D506+Настройки!$B$7),0,MAX(0,$E506-MAX(0,SUMIFS(Тех_Движение!$G$2:$G$5111,Тех_Движение!$D$2:$D$5111,$C506,Тех_Движение!$B$2:$B$5111,"&lt;="&amp;N$3)-$F506)))</f>
        <v>#VALUE!</v>
      </c>
      <c r="O506" s="21" t="e">
        <f>IF(OR($B506="",O$3&lt;$D506+Настройки!$B$7),0,MAX(0,$E506-MAX(0,SUMIFS(Тех_Движение!$G$2:$G$5111,Тех_Движение!$D$2:$D$5111,$C506,Тех_Движение!$B$2:$B$5111,"&lt;="&amp;O$3)-$F506)))</f>
        <v>#VALUE!</v>
      </c>
      <c r="P506" s="21" t="e">
        <f>IF(OR($B506="",P$3&lt;$D506+Настройки!$B$7),0,MAX(0,$E506-MAX(0,SUMIFS(Тех_Движение!$G$2:$G$5111,Тех_Движение!$D$2:$D$5111,$C506,Тех_Движение!$B$2:$B$5111,"&lt;="&amp;P$3)-$F506)))</f>
        <v>#VALUE!</v>
      </c>
      <c r="Q506" s="21" t="e">
        <f>IF(OR($B506="",Q$3&lt;$D506+Настройки!$B$7),0,MAX(0,$E506-MAX(0,SUMIFS(Тех_Движение!$G$2:$G$5111,Тех_Движение!$D$2:$D$5111,$C506,Тех_Движение!$B$2:$B$5111,"&lt;="&amp;Q$3)-$F506)))</f>
        <v>#VALUE!</v>
      </c>
      <c r="R506" s="21" t="str">
        <f t="shared" si="22"/>
        <v/>
      </c>
      <c r="S506" s="23" t="str">
        <f>IF($B506="","",VLOOKUP($C506,Настройки!$A$11:$L$17,9,FALSE))</f>
        <v/>
      </c>
      <c r="T506" s="23" t="str">
        <f t="shared" si="23"/>
        <v/>
      </c>
    </row>
    <row r="507" spans="1:20" x14ac:dyDescent="0.3">
      <c r="A507" s="20">
        <f>Тех_Движение!$A$504</f>
        <v>503</v>
      </c>
      <c r="B507" s="20" t="str">
        <f>IF(Тех_Движение!$F$504&gt;0,Тех_Движение!$I$504,"")</f>
        <v/>
      </c>
      <c r="C507" s="20" t="str">
        <f>IF($B507="","",Тех_Движение!$D$504)</f>
        <v/>
      </c>
      <c r="D507" s="9" t="str">
        <f>IF($B507="","",Тех_Движение!$B$504)</f>
        <v/>
      </c>
      <c r="E507" s="21" t="str">
        <f>IF($B507="","",Тех_Движение!$F$504)</f>
        <v/>
      </c>
      <c r="F507" s="21" t="str">
        <f>IF($B507="","",SUMIFS($E$5:$E506,$C$5:$C506,$C507))</f>
        <v/>
      </c>
      <c r="G507" s="21" t="str">
        <f>IF($B507="","",MAX(0,$E507-MAX(0,SUMIFS(Тех_Движение!$G$2:$G$5111,Тех_Движение!$D$2:$D$5111,$C507,Тех_Движение!$B$2:$B$5111,"&lt;="&amp;Настройки!$B$5-1)-$F507)))</f>
        <v/>
      </c>
      <c r="H507" s="21" t="str">
        <f>IF($B507="","",IF(AND($D507&gt;=Настройки!$B$5,$D507&lt;=Настройки!$B$6),$E507,0))</f>
        <v/>
      </c>
      <c r="I507" s="21" t="str">
        <f t="shared" si="21"/>
        <v/>
      </c>
      <c r="J507" s="21" t="str">
        <f>IF($B507="","",MAX(0,$E507-MAX(0,SUMIFS(Тех_Движение!$G$2:$G$5111,Тех_Движение!$D$2:$D$5111,$C507,Тех_Движение!$B$2:$B$5111,"&lt;="&amp;Настройки!$B$6)-$F507)))</f>
        <v/>
      </c>
      <c r="K507" s="21" t="e">
        <f>IF(OR($B507="",K$3&lt;$D507+Настройки!$B$7),0,MAX(0,$E507-MAX(0,SUMIFS(Тех_Движение!$G$2:$G$5111,Тех_Движение!$D$2:$D$5111,$C507,Тех_Движение!$B$2:$B$5111,"&lt;="&amp;K$3)-$F507)))</f>
        <v>#VALUE!</v>
      </c>
      <c r="L507" s="21" t="e">
        <f>IF(OR($B507="",L$3&lt;$D507+Настройки!$B$7),0,MAX(0,$E507-MAX(0,SUMIFS(Тех_Движение!$G$2:$G$5111,Тех_Движение!$D$2:$D$5111,$C507,Тех_Движение!$B$2:$B$5111,"&lt;="&amp;L$3)-$F507)))</f>
        <v>#VALUE!</v>
      </c>
      <c r="M507" s="21" t="e">
        <f>IF(OR($B507="",M$3&lt;$D507+Настройки!$B$7),0,MAX(0,$E507-MAX(0,SUMIFS(Тех_Движение!$G$2:$G$5111,Тех_Движение!$D$2:$D$5111,$C507,Тех_Движение!$B$2:$B$5111,"&lt;="&amp;M$3)-$F507)))</f>
        <v>#VALUE!</v>
      </c>
      <c r="N507" s="21" t="e">
        <f>IF(OR($B507="",N$3&lt;$D507+Настройки!$B$7),0,MAX(0,$E507-MAX(0,SUMIFS(Тех_Движение!$G$2:$G$5111,Тех_Движение!$D$2:$D$5111,$C507,Тех_Движение!$B$2:$B$5111,"&lt;="&amp;N$3)-$F507)))</f>
        <v>#VALUE!</v>
      </c>
      <c r="O507" s="21" t="e">
        <f>IF(OR($B507="",O$3&lt;$D507+Настройки!$B$7),0,MAX(0,$E507-MAX(0,SUMIFS(Тех_Движение!$G$2:$G$5111,Тех_Движение!$D$2:$D$5111,$C507,Тех_Движение!$B$2:$B$5111,"&lt;="&amp;O$3)-$F507)))</f>
        <v>#VALUE!</v>
      </c>
      <c r="P507" s="21" t="e">
        <f>IF(OR($B507="",P$3&lt;$D507+Настройки!$B$7),0,MAX(0,$E507-MAX(0,SUMIFS(Тех_Движение!$G$2:$G$5111,Тех_Движение!$D$2:$D$5111,$C507,Тех_Движение!$B$2:$B$5111,"&lt;="&amp;P$3)-$F507)))</f>
        <v>#VALUE!</v>
      </c>
      <c r="Q507" s="21" t="e">
        <f>IF(OR($B507="",Q$3&lt;$D507+Настройки!$B$7),0,MAX(0,$E507-MAX(0,SUMIFS(Тех_Движение!$G$2:$G$5111,Тех_Движение!$D$2:$D$5111,$C507,Тех_Движение!$B$2:$B$5111,"&lt;="&amp;Q$3)-$F507)))</f>
        <v>#VALUE!</v>
      </c>
      <c r="R507" s="21" t="str">
        <f t="shared" si="22"/>
        <v/>
      </c>
      <c r="S507" s="23" t="str">
        <f>IF($B507="","",VLOOKUP($C507,Настройки!$A$11:$L$17,9,FALSE))</f>
        <v/>
      </c>
      <c r="T507" s="23" t="str">
        <f t="shared" si="23"/>
        <v/>
      </c>
    </row>
    <row r="508" spans="1:20" x14ac:dyDescent="0.3">
      <c r="A508" s="20">
        <f>Тех_Движение!$A$505</f>
        <v>504</v>
      </c>
      <c r="B508" s="20" t="str">
        <f>IF(Тех_Движение!$F$505&gt;0,Тех_Движение!$I$505,"")</f>
        <v/>
      </c>
      <c r="C508" s="20" t="str">
        <f>IF($B508="","",Тех_Движение!$D$505)</f>
        <v/>
      </c>
      <c r="D508" s="9" t="str">
        <f>IF($B508="","",Тех_Движение!$B$505)</f>
        <v/>
      </c>
      <c r="E508" s="21" t="str">
        <f>IF($B508="","",Тех_Движение!$F$505)</f>
        <v/>
      </c>
      <c r="F508" s="21" t="str">
        <f>IF($B508="","",SUMIFS($E$5:$E507,$C$5:$C507,$C508))</f>
        <v/>
      </c>
      <c r="G508" s="21" t="str">
        <f>IF($B508="","",MAX(0,$E508-MAX(0,SUMIFS(Тех_Движение!$G$2:$G$5111,Тех_Движение!$D$2:$D$5111,$C508,Тех_Движение!$B$2:$B$5111,"&lt;="&amp;Настройки!$B$5-1)-$F508)))</f>
        <v/>
      </c>
      <c r="H508" s="21" t="str">
        <f>IF($B508="","",IF(AND($D508&gt;=Настройки!$B$5,$D508&lt;=Настройки!$B$6),$E508,0))</f>
        <v/>
      </c>
      <c r="I508" s="21" t="str">
        <f t="shared" si="21"/>
        <v/>
      </c>
      <c r="J508" s="21" t="str">
        <f>IF($B508="","",MAX(0,$E508-MAX(0,SUMIFS(Тех_Движение!$G$2:$G$5111,Тех_Движение!$D$2:$D$5111,$C508,Тех_Движение!$B$2:$B$5111,"&lt;="&amp;Настройки!$B$6)-$F508)))</f>
        <v/>
      </c>
      <c r="K508" s="21" t="e">
        <f>IF(OR($B508="",K$3&lt;$D508+Настройки!$B$7),0,MAX(0,$E508-MAX(0,SUMIFS(Тех_Движение!$G$2:$G$5111,Тех_Движение!$D$2:$D$5111,$C508,Тех_Движение!$B$2:$B$5111,"&lt;="&amp;K$3)-$F508)))</f>
        <v>#VALUE!</v>
      </c>
      <c r="L508" s="21" t="e">
        <f>IF(OR($B508="",L$3&lt;$D508+Настройки!$B$7),0,MAX(0,$E508-MAX(0,SUMIFS(Тех_Движение!$G$2:$G$5111,Тех_Движение!$D$2:$D$5111,$C508,Тех_Движение!$B$2:$B$5111,"&lt;="&amp;L$3)-$F508)))</f>
        <v>#VALUE!</v>
      </c>
      <c r="M508" s="21" t="e">
        <f>IF(OR($B508="",M$3&lt;$D508+Настройки!$B$7),0,MAX(0,$E508-MAX(0,SUMIFS(Тех_Движение!$G$2:$G$5111,Тех_Движение!$D$2:$D$5111,$C508,Тех_Движение!$B$2:$B$5111,"&lt;="&amp;M$3)-$F508)))</f>
        <v>#VALUE!</v>
      </c>
      <c r="N508" s="21" t="e">
        <f>IF(OR($B508="",N$3&lt;$D508+Настройки!$B$7),0,MAX(0,$E508-MAX(0,SUMIFS(Тех_Движение!$G$2:$G$5111,Тех_Движение!$D$2:$D$5111,$C508,Тех_Движение!$B$2:$B$5111,"&lt;="&amp;N$3)-$F508)))</f>
        <v>#VALUE!</v>
      </c>
      <c r="O508" s="21" t="e">
        <f>IF(OR($B508="",O$3&lt;$D508+Настройки!$B$7),0,MAX(0,$E508-MAX(0,SUMIFS(Тех_Движение!$G$2:$G$5111,Тех_Движение!$D$2:$D$5111,$C508,Тех_Движение!$B$2:$B$5111,"&lt;="&amp;O$3)-$F508)))</f>
        <v>#VALUE!</v>
      </c>
      <c r="P508" s="21" t="e">
        <f>IF(OR($B508="",P$3&lt;$D508+Настройки!$B$7),0,MAX(0,$E508-MAX(0,SUMIFS(Тех_Движение!$G$2:$G$5111,Тех_Движение!$D$2:$D$5111,$C508,Тех_Движение!$B$2:$B$5111,"&lt;="&amp;P$3)-$F508)))</f>
        <v>#VALUE!</v>
      </c>
      <c r="Q508" s="21" t="e">
        <f>IF(OR($B508="",Q$3&lt;$D508+Настройки!$B$7),0,MAX(0,$E508-MAX(0,SUMIFS(Тех_Движение!$G$2:$G$5111,Тех_Движение!$D$2:$D$5111,$C508,Тех_Движение!$B$2:$B$5111,"&lt;="&amp;Q$3)-$F508)))</f>
        <v>#VALUE!</v>
      </c>
      <c r="R508" s="21" t="str">
        <f t="shared" si="22"/>
        <v/>
      </c>
      <c r="S508" s="23" t="str">
        <f>IF($B508="","",VLOOKUP($C508,Настройки!$A$11:$L$17,9,FALSE))</f>
        <v/>
      </c>
      <c r="T508" s="23" t="str">
        <f t="shared" si="23"/>
        <v/>
      </c>
    </row>
    <row r="509" spans="1:20" x14ac:dyDescent="0.3">
      <c r="A509" s="20">
        <f>Тех_Движение!$A$506</f>
        <v>505</v>
      </c>
      <c r="B509" s="20" t="str">
        <f>IF(Тех_Движение!$F$506&gt;0,Тех_Движение!$I$506,"")</f>
        <v/>
      </c>
      <c r="C509" s="20" t="str">
        <f>IF($B509="","",Тех_Движение!$D$506)</f>
        <v/>
      </c>
      <c r="D509" s="9" t="str">
        <f>IF($B509="","",Тех_Движение!$B$506)</f>
        <v/>
      </c>
      <c r="E509" s="21" t="str">
        <f>IF($B509="","",Тех_Движение!$F$506)</f>
        <v/>
      </c>
      <c r="F509" s="21" t="str">
        <f>IF($B509="","",SUMIFS($E$5:$E508,$C$5:$C508,$C509))</f>
        <v/>
      </c>
      <c r="G509" s="21" t="str">
        <f>IF($B509="","",MAX(0,$E509-MAX(0,SUMIFS(Тех_Движение!$G$2:$G$5111,Тех_Движение!$D$2:$D$5111,$C509,Тех_Движение!$B$2:$B$5111,"&lt;="&amp;Настройки!$B$5-1)-$F509)))</f>
        <v/>
      </c>
      <c r="H509" s="21" t="str">
        <f>IF($B509="","",IF(AND($D509&gt;=Настройки!$B$5,$D509&lt;=Настройки!$B$6),$E509,0))</f>
        <v/>
      </c>
      <c r="I509" s="21" t="str">
        <f t="shared" si="21"/>
        <v/>
      </c>
      <c r="J509" s="21" t="str">
        <f>IF($B509="","",MAX(0,$E509-MAX(0,SUMIFS(Тех_Движение!$G$2:$G$5111,Тех_Движение!$D$2:$D$5111,$C509,Тех_Движение!$B$2:$B$5111,"&lt;="&amp;Настройки!$B$6)-$F509)))</f>
        <v/>
      </c>
      <c r="K509" s="21" t="e">
        <f>IF(OR($B509="",K$3&lt;$D509+Настройки!$B$7),0,MAX(0,$E509-MAX(0,SUMIFS(Тех_Движение!$G$2:$G$5111,Тех_Движение!$D$2:$D$5111,$C509,Тех_Движение!$B$2:$B$5111,"&lt;="&amp;K$3)-$F509)))</f>
        <v>#VALUE!</v>
      </c>
      <c r="L509" s="21" t="e">
        <f>IF(OR($B509="",L$3&lt;$D509+Настройки!$B$7),0,MAX(0,$E509-MAX(0,SUMIFS(Тех_Движение!$G$2:$G$5111,Тех_Движение!$D$2:$D$5111,$C509,Тех_Движение!$B$2:$B$5111,"&lt;="&amp;L$3)-$F509)))</f>
        <v>#VALUE!</v>
      </c>
      <c r="M509" s="21" t="e">
        <f>IF(OR($B509="",M$3&lt;$D509+Настройки!$B$7),0,MAX(0,$E509-MAX(0,SUMIFS(Тех_Движение!$G$2:$G$5111,Тех_Движение!$D$2:$D$5111,$C509,Тех_Движение!$B$2:$B$5111,"&lt;="&amp;M$3)-$F509)))</f>
        <v>#VALUE!</v>
      </c>
      <c r="N509" s="21" t="e">
        <f>IF(OR($B509="",N$3&lt;$D509+Настройки!$B$7),0,MAX(0,$E509-MAX(0,SUMIFS(Тех_Движение!$G$2:$G$5111,Тех_Движение!$D$2:$D$5111,$C509,Тех_Движение!$B$2:$B$5111,"&lt;="&amp;N$3)-$F509)))</f>
        <v>#VALUE!</v>
      </c>
      <c r="O509" s="21" t="e">
        <f>IF(OR($B509="",O$3&lt;$D509+Настройки!$B$7),0,MAX(0,$E509-MAX(0,SUMIFS(Тех_Движение!$G$2:$G$5111,Тех_Движение!$D$2:$D$5111,$C509,Тех_Движение!$B$2:$B$5111,"&lt;="&amp;O$3)-$F509)))</f>
        <v>#VALUE!</v>
      </c>
      <c r="P509" s="21" t="e">
        <f>IF(OR($B509="",P$3&lt;$D509+Настройки!$B$7),0,MAX(0,$E509-MAX(0,SUMIFS(Тех_Движение!$G$2:$G$5111,Тех_Движение!$D$2:$D$5111,$C509,Тех_Движение!$B$2:$B$5111,"&lt;="&amp;P$3)-$F509)))</f>
        <v>#VALUE!</v>
      </c>
      <c r="Q509" s="21" t="e">
        <f>IF(OR($B509="",Q$3&lt;$D509+Настройки!$B$7),0,MAX(0,$E509-MAX(0,SUMIFS(Тех_Движение!$G$2:$G$5111,Тех_Движение!$D$2:$D$5111,$C509,Тех_Движение!$B$2:$B$5111,"&lt;="&amp;Q$3)-$F509)))</f>
        <v>#VALUE!</v>
      </c>
      <c r="R509" s="21" t="str">
        <f t="shared" si="22"/>
        <v/>
      </c>
      <c r="S509" s="23" t="str">
        <f>IF($B509="","",VLOOKUP($C509,Настройки!$A$11:$L$17,9,FALSE))</f>
        <v/>
      </c>
      <c r="T509" s="23" t="str">
        <f t="shared" si="23"/>
        <v/>
      </c>
    </row>
    <row r="510" spans="1:20" x14ac:dyDescent="0.3">
      <c r="A510" s="20">
        <f>Тех_Движение!$A$507</f>
        <v>506</v>
      </c>
      <c r="B510" s="20" t="str">
        <f>IF(Тех_Движение!$F$507&gt;0,Тех_Движение!$I$507,"")</f>
        <v/>
      </c>
      <c r="C510" s="20" t="str">
        <f>IF($B510="","",Тех_Движение!$D$507)</f>
        <v/>
      </c>
      <c r="D510" s="9" t="str">
        <f>IF($B510="","",Тех_Движение!$B$507)</f>
        <v/>
      </c>
      <c r="E510" s="21" t="str">
        <f>IF($B510="","",Тех_Движение!$F$507)</f>
        <v/>
      </c>
      <c r="F510" s="21" t="str">
        <f>IF($B510="","",SUMIFS($E$5:$E509,$C$5:$C509,$C510))</f>
        <v/>
      </c>
      <c r="G510" s="21" t="str">
        <f>IF($B510="","",MAX(0,$E510-MAX(0,SUMIFS(Тех_Движение!$G$2:$G$5111,Тех_Движение!$D$2:$D$5111,$C510,Тех_Движение!$B$2:$B$5111,"&lt;="&amp;Настройки!$B$5-1)-$F510)))</f>
        <v/>
      </c>
      <c r="H510" s="21" t="str">
        <f>IF($B510="","",IF(AND($D510&gt;=Настройки!$B$5,$D510&lt;=Настройки!$B$6),$E510,0))</f>
        <v/>
      </c>
      <c r="I510" s="21" t="str">
        <f t="shared" si="21"/>
        <v/>
      </c>
      <c r="J510" s="21" t="str">
        <f>IF($B510="","",MAX(0,$E510-MAX(0,SUMIFS(Тех_Движение!$G$2:$G$5111,Тех_Движение!$D$2:$D$5111,$C510,Тех_Движение!$B$2:$B$5111,"&lt;="&amp;Настройки!$B$6)-$F510)))</f>
        <v/>
      </c>
      <c r="K510" s="21" t="e">
        <f>IF(OR($B510="",K$3&lt;$D510+Настройки!$B$7),0,MAX(0,$E510-MAX(0,SUMIFS(Тех_Движение!$G$2:$G$5111,Тех_Движение!$D$2:$D$5111,$C510,Тех_Движение!$B$2:$B$5111,"&lt;="&amp;K$3)-$F510)))</f>
        <v>#VALUE!</v>
      </c>
      <c r="L510" s="21" t="e">
        <f>IF(OR($B510="",L$3&lt;$D510+Настройки!$B$7),0,MAX(0,$E510-MAX(0,SUMIFS(Тех_Движение!$G$2:$G$5111,Тех_Движение!$D$2:$D$5111,$C510,Тех_Движение!$B$2:$B$5111,"&lt;="&amp;L$3)-$F510)))</f>
        <v>#VALUE!</v>
      </c>
      <c r="M510" s="21" t="e">
        <f>IF(OR($B510="",M$3&lt;$D510+Настройки!$B$7),0,MAX(0,$E510-MAX(0,SUMIFS(Тех_Движение!$G$2:$G$5111,Тех_Движение!$D$2:$D$5111,$C510,Тех_Движение!$B$2:$B$5111,"&lt;="&amp;M$3)-$F510)))</f>
        <v>#VALUE!</v>
      </c>
      <c r="N510" s="21" t="e">
        <f>IF(OR($B510="",N$3&lt;$D510+Настройки!$B$7),0,MAX(0,$E510-MAX(0,SUMIFS(Тех_Движение!$G$2:$G$5111,Тех_Движение!$D$2:$D$5111,$C510,Тех_Движение!$B$2:$B$5111,"&lt;="&amp;N$3)-$F510)))</f>
        <v>#VALUE!</v>
      </c>
      <c r="O510" s="21" t="e">
        <f>IF(OR($B510="",O$3&lt;$D510+Настройки!$B$7),0,MAX(0,$E510-MAX(0,SUMIFS(Тех_Движение!$G$2:$G$5111,Тех_Движение!$D$2:$D$5111,$C510,Тех_Движение!$B$2:$B$5111,"&lt;="&amp;O$3)-$F510)))</f>
        <v>#VALUE!</v>
      </c>
      <c r="P510" s="21" t="e">
        <f>IF(OR($B510="",P$3&lt;$D510+Настройки!$B$7),0,MAX(0,$E510-MAX(0,SUMIFS(Тех_Движение!$G$2:$G$5111,Тех_Движение!$D$2:$D$5111,$C510,Тех_Движение!$B$2:$B$5111,"&lt;="&amp;P$3)-$F510)))</f>
        <v>#VALUE!</v>
      </c>
      <c r="Q510" s="21" t="e">
        <f>IF(OR($B510="",Q$3&lt;$D510+Настройки!$B$7),0,MAX(0,$E510-MAX(0,SUMIFS(Тех_Движение!$G$2:$G$5111,Тех_Движение!$D$2:$D$5111,$C510,Тех_Движение!$B$2:$B$5111,"&lt;="&amp;Q$3)-$F510)))</f>
        <v>#VALUE!</v>
      </c>
      <c r="R510" s="21" t="str">
        <f t="shared" si="22"/>
        <v/>
      </c>
      <c r="S510" s="23" t="str">
        <f>IF($B510="","",VLOOKUP($C510,Настройки!$A$11:$L$17,9,FALSE))</f>
        <v/>
      </c>
      <c r="T510" s="23" t="str">
        <f t="shared" si="23"/>
        <v/>
      </c>
    </row>
    <row r="511" spans="1:20" x14ac:dyDescent="0.3">
      <c r="A511" s="20">
        <f>Тех_Движение!$A$508</f>
        <v>507</v>
      </c>
      <c r="B511" s="20" t="str">
        <f>IF(Тех_Движение!$F$508&gt;0,Тех_Движение!$I$508,"")</f>
        <v/>
      </c>
      <c r="C511" s="20" t="str">
        <f>IF($B511="","",Тех_Движение!$D$508)</f>
        <v/>
      </c>
      <c r="D511" s="9" t="str">
        <f>IF($B511="","",Тех_Движение!$B$508)</f>
        <v/>
      </c>
      <c r="E511" s="21" t="str">
        <f>IF($B511="","",Тех_Движение!$F$508)</f>
        <v/>
      </c>
      <c r="F511" s="21" t="str">
        <f>IF($B511="","",SUMIFS($E$5:$E510,$C$5:$C510,$C511))</f>
        <v/>
      </c>
      <c r="G511" s="21" t="str">
        <f>IF($B511="","",MAX(0,$E511-MAX(0,SUMIFS(Тех_Движение!$G$2:$G$5111,Тех_Движение!$D$2:$D$5111,$C511,Тех_Движение!$B$2:$B$5111,"&lt;="&amp;Настройки!$B$5-1)-$F511)))</f>
        <v/>
      </c>
      <c r="H511" s="21" t="str">
        <f>IF($B511="","",IF(AND($D511&gt;=Настройки!$B$5,$D511&lt;=Настройки!$B$6),$E511,0))</f>
        <v/>
      </c>
      <c r="I511" s="21" t="str">
        <f t="shared" si="21"/>
        <v/>
      </c>
      <c r="J511" s="21" t="str">
        <f>IF($B511="","",MAX(0,$E511-MAX(0,SUMIFS(Тех_Движение!$G$2:$G$5111,Тех_Движение!$D$2:$D$5111,$C511,Тех_Движение!$B$2:$B$5111,"&lt;="&amp;Настройки!$B$6)-$F511)))</f>
        <v/>
      </c>
      <c r="K511" s="21" t="e">
        <f>IF(OR($B511="",K$3&lt;$D511+Настройки!$B$7),0,MAX(0,$E511-MAX(0,SUMIFS(Тех_Движение!$G$2:$G$5111,Тех_Движение!$D$2:$D$5111,$C511,Тех_Движение!$B$2:$B$5111,"&lt;="&amp;K$3)-$F511)))</f>
        <v>#VALUE!</v>
      </c>
      <c r="L511" s="21" t="e">
        <f>IF(OR($B511="",L$3&lt;$D511+Настройки!$B$7),0,MAX(0,$E511-MAX(0,SUMIFS(Тех_Движение!$G$2:$G$5111,Тех_Движение!$D$2:$D$5111,$C511,Тех_Движение!$B$2:$B$5111,"&lt;="&amp;L$3)-$F511)))</f>
        <v>#VALUE!</v>
      </c>
      <c r="M511" s="21" t="e">
        <f>IF(OR($B511="",M$3&lt;$D511+Настройки!$B$7),0,MAX(0,$E511-MAX(0,SUMIFS(Тех_Движение!$G$2:$G$5111,Тех_Движение!$D$2:$D$5111,$C511,Тех_Движение!$B$2:$B$5111,"&lt;="&amp;M$3)-$F511)))</f>
        <v>#VALUE!</v>
      </c>
      <c r="N511" s="21" t="e">
        <f>IF(OR($B511="",N$3&lt;$D511+Настройки!$B$7),0,MAX(0,$E511-MAX(0,SUMIFS(Тех_Движение!$G$2:$G$5111,Тех_Движение!$D$2:$D$5111,$C511,Тех_Движение!$B$2:$B$5111,"&lt;="&amp;N$3)-$F511)))</f>
        <v>#VALUE!</v>
      </c>
      <c r="O511" s="21" t="e">
        <f>IF(OR($B511="",O$3&lt;$D511+Настройки!$B$7),0,MAX(0,$E511-MAX(0,SUMIFS(Тех_Движение!$G$2:$G$5111,Тех_Движение!$D$2:$D$5111,$C511,Тех_Движение!$B$2:$B$5111,"&lt;="&amp;O$3)-$F511)))</f>
        <v>#VALUE!</v>
      </c>
      <c r="P511" s="21" t="e">
        <f>IF(OR($B511="",P$3&lt;$D511+Настройки!$B$7),0,MAX(0,$E511-MAX(0,SUMIFS(Тех_Движение!$G$2:$G$5111,Тех_Движение!$D$2:$D$5111,$C511,Тех_Движение!$B$2:$B$5111,"&lt;="&amp;P$3)-$F511)))</f>
        <v>#VALUE!</v>
      </c>
      <c r="Q511" s="21" t="e">
        <f>IF(OR($B511="",Q$3&lt;$D511+Настройки!$B$7),0,MAX(0,$E511-MAX(0,SUMIFS(Тех_Движение!$G$2:$G$5111,Тех_Движение!$D$2:$D$5111,$C511,Тех_Движение!$B$2:$B$5111,"&lt;="&amp;Q$3)-$F511)))</f>
        <v>#VALUE!</v>
      </c>
      <c r="R511" s="21" t="str">
        <f t="shared" si="22"/>
        <v/>
      </c>
      <c r="S511" s="23" t="str">
        <f>IF($B511="","",VLOOKUP($C511,Настройки!$A$11:$L$17,9,FALSE))</f>
        <v/>
      </c>
      <c r="T511" s="23" t="str">
        <f t="shared" si="23"/>
        <v/>
      </c>
    </row>
    <row r="512" spans="1:20" x14ac:dyDescent="0.3">
      <c r="A512" s="20">
        <f>Тех_Движение!$A$509</f>
        <v>508</v>
      </c>
      <c r="B512" s="20" t="str">
        <f>IF(Тех_Движение!$F$509&gt;0,Тех_Движение!$I$509,"")</f>
        <v/>
      </c>
      <c r="C512" s="20" t="str">
        <f>IF($B512="","",Тех_Движение!$D$509)</f>
        <v/>
      </c>
      <c r="D512" s="9" t="str">
        <f>IF($B512="","",Тех_Движение!$B$509)</f>
        <v/>
      </c>
      <c r="E512" s="21" t="str">
        <f>IF($B512="","",Тех_Движение!$F$509)</f>
        <v/>
      </c>
      <c r="F512" s="21" t="str">
        <f>IF($B512="","",SUMIFS($E$5:$E511,$C$5:$C511,$C512))</f>
        <v/>
      </c>
      <c r="G512" s="21" t="str">
        <f>IF($B512="","",MAX(0,$E512-MAX(0,SUMIFS(Тех_Движение!$G$2:$G$5111,Тех_Движение!$D$2:$D$5111,$C512,Тех_Движение!$B$2:$B$5111,"&lt;="&amp;Настройки!$B$5-1)-$F512)))</f>
        <v/>
      </c>
      <c r="H512" s="21" t="str">
        <f>IF($B512="","",IF(AND($D512&gt;=Настройки!$B$5,$D512&lt;=Настройки!$B$6),$E512,0))</f>
        <v/>
      </c>
      <c r="I512" s="21" t="str">
        <f t="shared" si="21"/>
        <v/>
      </c>
      <c r="J512" s="21" t="str">
        <f>IF($B512="","",MAX(0,$E512-MAX(0,SUMIFS(Тех_Движение!$G$2:$G$5111,Тех_Движение!$D$2:$D$5111,$C512,Тех_Движение!$B$2:$B$5111,"&lt;="&amp;Настройки!$B$6)-$F512)))</f>
        <v/>
      </c>
      <c r="K512" s="21" t="e">
        <f>IF(OR($B512="",K$3&lt;$D512+Настройки!$B$7),0,MAX(0,$E512-MAX(0,SUMIFS(Тех_Движение!$G$2:$G$5111,Тех_Движение!$D$2:$D$5111,$C512,Тех_Движение!$B$2:$B$5111,"&lt;="&amp;K$3)-$F512)))</f>
        <v>#VALUE!</v>
      </c>
      <c r="L512" s="21" t="e">
        <f>IF(OR($B512="",L$3&lt;$D512+Настройки!$B$7),0,MAX(0,$E512-MAX(0,SUMIFS(Тех_Движение!$G$2:$G$5111,Тех_Движение!$D$2:$D$5111,$C512,Тех_Движение!$B$2:$B$5111,"&lt;="&amp;L$3)-$F512)))</f>
        <v>#VALUE!</v>
      </c>
      <c r="M512" s="21" t="e">
        <f>IF(OR($B512="",M$3&lt;$D512+Настройки!$B$7),0,MAX(0,$E512-MAX(0,SUMIFS(Тех_Движение!$G$2:$G$5111,Тех_Движение!$D$2:$D$5111,$C512,Тех_Движение!$B$2:$B$5111,"&lt;="&amp;M$3)-$F512)))</f>
        <v>#VALUE!</v>
      </c>
      <c r="N512" s="21" t="e">
        <f>IF(OR($B512="",N$3&lt;$D512+Настройки!$B$7),0,MAX(0,$E512-MAX(0,SUMIFS(Тех_Движение!$G$2:$G$5111,Тех_Движение!$D$2:$D$5111,$C512,Тех_Движение!$B$2:$B$5111,"&lt;="&amp;N$3)-$F512)))</f>
        <v>#VALUE!</v>
      </c>
      <c r="O512" s="21" t="e">
        <f>IF(OR($B512="",O$3&lt;$D512+Настройки!$B$7),0,MAX(0,$E512-MAX(0,SUMIFS(Тех_Движение!$G$2:$G$5111,Тех_Движение!$D$2:$D$5111,$C512,Тех_Движение!$B$2:$B$5111,"&lt;="&amp;O$3)-$F512)))</f>
        <v>#VALUE!</v>
      </c>
      <c r="P512" s="21" t="e">
        <f>IF(OR($B512="",P$3&lt;$D512+Настройки!$B$7),0,MAX(0,$E512-MAX(0,SUMIFS(Тех_Движение!$G$2:$G$5111,Тех_Движение!$D$2:$D$5111,$C512,Тех_Движение!$B$2:$B$5111,"&lt;="&amp;P$3)-$F512)))</f>
        <v>#VALUE!</v>
      </c>
      <c r="Q512" s="21" t="e">
        <f>IF(OR($B512="",Q$3&lt;$D512+Настройки!$B$7),0,MAX(0,$E512-MAX(0,SUMIFS(Тех_Движение!$G$2:$G$5111,Тех_Движение!$D$2:$D$5111,$C512,Тех_Движение!$B$2:$B$5111,"&lt;="&amp;Q$3)-$F512)))</f>
        <v>#VALUE!</v>
      </c>
      <c r="R512" s="21" t="str">
        <f t="shared" si="22"/>
        <v/>
      </c>
      <c r="S512" s="23" t="str">
        <f>IF($B512="","",VLOOKUP($C512,Настройки!$A$11:$L$17,9,FALSE))</f>
        <v/>
      </c>
      <c r="T512" s="23" t="str">
        <f t="shared" si="23"/>
        <v/>
      </c>
    </row>
    <row r="513" spans="1:20" x14ac:dyDescent="0.3">
      <c r="A513" s="20">
        <f>Тех_Движение!$A$510</f>
        <v>509</v>
      </c>
      <c r="B513" s="20" t="str">
        <f>IF(Тех_Движение!$F$510&gt;0,Тех_Движение!$I$510,"")</f>
        <v/>
      </c>
      <c r="C513" s="20" t="str">
        <f>IF($B513="","",Тех_Движение!$D$510)</f>
        <v/>
      </c>
      <c r="D513" s="9" t="str">
        <f>IF($B513="","",Тех_Движение!$B$510)</f>
        <v/>
      </c>
      <c r="E513" s="21" t="str">
        <f>IF($B513="","",Тех_Движение!$F$510)</f>
        <v/>
      </c>
      <c r="F513" s="21" t="str">
        <f>IF($B513="","",SUMIFS($E$5:$E512,$C$5:$C512,$C513))</f>
        <v/>
      </c>
      <c r="G513" s="21" t="str">
        <f>IF($B513="","",MAX(0,$E513-MAX(0,SUMIFS(Тех_Движение!$G$2:$G$5111,Тех_Движение!$D$2:$D$5111,$C513,Тех_Движение!$B$2:$B$5111,"&lt;="&amp;Настройки!$B$5-1)-$F513)))</f>
        <v/>
      </c>
      <c r="H513" s="21" t="str">
        <f>IF($B513="","",IF(AND($D513&gt;=Настройки!$B$5,$D513&lt;=Настройки!$B$6),$E513,0))</f>
        <v/>
      </c>
      <c r="I513" s="21" t="str">
        <f t="shared" si="21"/>
        <v/>
      </c>
      <c r="J513" s="21" t="str">
        <f>IF($B513="","",MAX(0,$E513-MAX(0,SUMIFS(Тех_Движение!$G$2:$G$5111,Тех_Движение!$D$2:$D$5111,$C513,Тех_Движение!$B$2:$B$5111,"&lt;="&amp;Настройки!$B$6)-$F513)))</f>
        <v/>
      </c>
      <c r="K513" s="21" t="e">
        <f>IF(OR($B513="",K$3&lt;$D513+Настройки!$B$7),0,MAX(0,$E513-MAX(0,SUMIFS(Тех_Движение!$G$2:$G$5111,Тех_Движение!$D$2:$D$5111,$C513,Тех_Движение!$B$2:$B$5111,"&lt;="&amp;K$3)-$F513)))</f>
        <v>#VALUE!</v>
      </c>
      <c r="L513" s="21" t="e">
        <f>IF(OR($B513="",L$3&lt;$D513+Настройки!$B$7),0,MAX(0,$E513-MAX(0,SUMIFS(Тех_Движение!$G$2:$G$5111,Тех_Движение!$D$2:$D$5111,$C513,Тех_Движение!$B$2:$B$5111,"&lt;="&amp;L$3)-$F513)))</f>
        <v>#VALUE!</v>
      </c>
      <c r="M513" s="21" t="e">
        <f>IF(OR($B513="",M$3&lt;$D513+Настройки!$B$7),0,MAX(0,$E513-MAX(0,SUMIFS(Тех_Движение!$G$2:$G$5111,Тех_Движение!$D$2:$D$5111,$C513,Тех_Движение!$B$2:$B$5111,"&lt;="&amp;M$3)-$F513)))</f>
        <v>#VALUE!</v>
      </c>
      <c r="N513" s="21" t="e">
        <f>IF(OR($B513="",N$3&lt;$D513+Настройки!$B$7),0,MAX(0,$E513-MAX(0,SUMIFS(Тех_Движение!$G$2:$G$5111,Тех_Движение!$D$2:$D$5111,$C513,Тех_Движение!$B$2:$B$5111,"&lt;="&amp;N$3)-$F513)))</f>
        <v>#VALUE!</v>
      </c>
      <c r="O513" s="21" t="e">
        <f>IF(OR($B513="",O$3&lt;$D513+Настройки!$B$7),0,MAX(0,$E513-MAX(0,SUMIFS(Тех_Движение!$G$2:$G$5111,Тех_Движение!$D$2:$D$5111,$C513,Тех_Движение!$B$2:$B$5111,"&lt;="&amp;O$3)-$F513)))</f>
        <v>#VALUE!</v>
      </c>
      <c r="P513" s="21" t="e">
        <f>IF(OR($B513="",P$3&lt;$D513+Настройки!$B$7),0,MAX(0,$E513-MAX(0,SUMIFS(Тех_Движение!$G$2:$G$5111,Тех_Движение!$D$2:$D$5111,$C513,Тех_Движение!$B$2:$B$5111,"&lt;="&amp;P$3)-$F513)))</f>
        <v>#VALUE!</v>
      </c>
      <c r="Q513" s="21" t="e">
        <f>IF(OR($B513="",Q$3&lt;$D513+Настройки!$B$7),0,MAX(0,$E513-MAX(0,SUMIFS(Тех_Движение!$G$2:$G$5111,Тех_Движение!$D$2:$D$5111,$C513,Тех_Движение!$B$2:$B$5111,"&lt;="&amp;Q$3)-$F513)))</f>
        <v>#VALUE!</v>
      </c>
      <c r="R513" s="21" t="str">
        <f t="shared" si="22"/>
        <v/>
      </c>
      <c r="S513" s="23" t="str">
        <f>IF($B513="","",VLOOKUP($C513,Настройки!$A$11:$L$17,9,FALSE))</f>
        <v/>
      </c>
      <c r="T513" s="23" t="str">
        <f t="shared" si="23"/>
        <v/>
      </c>
    </row>
    <row r="514" spans="1:20" x14ac:dyDescent="0.3">
      <c r="A514" s="20">
        <f>Тех_Движение!$A$511</f>
        <v>510</v>
      </c>
      <c r="B514" s="20" t="str">
        <f>IF(Тех_Движение!$F$511&gt;0,Тех_Движение!$I$511,"")</f>
        <v/>
      </c>
      <c r="C514" s="20" t="str">
        <f>IF($B514="","",Тех_Движение!$D$511)</f>
        <v/>
      </c>
      <c r="D514" s="9" t="str">
        <f>IF($B514="","",Тех_Движение!$B$511)</f>
        <v/>
      </c>
      <c r="E514" s="21" t="str">
        <f>IF($B514="","",Тех_Движение!$F$511)</f>
        <v/>
      </c>
      <c r="F514" s="21" t="str">
        <f>IF($B514="","",SUMIFS($E$5:$E513,$C$5:$C513,$C514))</f>
        <v/>
      </c>
      <c r="G514" s="21" t="str">
        <f>IF($B514="","",MAX(0,$E514-MAX(0,SUMIFS(Тех_Движение!$G$2:$G$5111,Тех_Движение!$D$2:$D$5111,$C514,Тех_Движение!$B$2:$B$5111,"&lt;="&amp;Настройки!$B$5-1)-$F514)))</f>
        <v/>
      </c>
      <c r="H514" s="21" t="str">
        <f>IF($B514="","",IF(AND($D514&gt;=Настройки!$B$5,$D514&lt;=Настройки!$B$6),$E514,0))</f>
        <v/>
      </c>
      <c r="I514" s="21" t="str">
        <f t="shared" si="21"/>
        <v/>
      </c>
      <c r="J514" s="21" t="str">
        <f>IF($B514="","",MAX(0,$E514-MAX(0,SUMIFS(Тех_Движение!$G$2:$G$5111,Тех_Движение!$D$2:$D$5111,$C514,Тех_Движение!$B$2:$B$5111,"&lt;="&amp;Настройки!$B$6)-$F514)))</f>
        <v/>
      </c>
      <c r="K514" s="21" t="e">
        <f>IF(OR($B514="",K$3&lt;$D514+Настройки!$B$7),0,MAX(0,$E514-MAX(0,SUMIFS(Тех_Движение!$G$2:$G$5111,Тех_Движение!$D$2:$D$5111,$C514,Тех_Движение!$B$2:$B$5111,"&lt;="&amp;K$3)-$F514)))</f>
        <v>#VALUE!</v>
      </c>
      <c r="L514" s="21" t="e">
        <f>IF(OR($B514="",L$3&lt;$D514+Настройки!$B$7),0,MAX(0,$E514-MAX(0,SUMIFS(Тех_Движение!$G$2:$G$5111,Тех_Движение!$D$2:$D$5111,$C514,Тех_Движение!$B$2:$B$5111,"&lt;="&amp;L$3)-$F514)))</f>
        <v>#VALUE!</v>
      </c>
      <c r="M514" s="21" t="e">
        <f>IF(OR($B514="",M$3&lt;$D514+Настройки!$B$7),0,MAX(0,$E514-MAX(0,SUMIFS(Тех_Движение!$G$2:$G$5111,Тех_Движение!$D$2:$D$5111,$C514,Тех_Движение!$B$2:$B$5111,"&lt;="&amp;M$3)-$F514)))</f>
        <v>#VALUE!</v>
      </c>
      <c r="N514" s="21" t="e">
        <f>IF(OR($B514="",N$3&lt;$D514+Настройки!$B$7),0,MAX(0,$E514-MAX(0,SUMIFS(Тех_Движение!$G$2:$G$5111,Тех_Движение!$D$2:$D$5111,$C514,Тех_Движение!$B$2:$B$5111,"&lt;="&amp;N$3)-$F514)))</f>
        <v>#VALUE!</v>
      </c>
      <c r="O514" s="21" t="e">
        <f>IF(OR($B514="",O$3&lt;$D514+Настройки!$B$7),0,MAX(0,$E514-MAX(0,SUMIFS(Тех_Движение!$G$2:$G$5111,Тех_Движение!$D$2:$D$5111,$C514,Тех_Движение!$B$2:$B$5111,"&lt;="&amp;O$3)-$F514)))</f>
        <v>#VALUE!</v>
      </c>
      <c r="P514" s="21" t="e">
        <f>IF(OR($B514="",P$3&lt;$D514+Настройки!$B$7),0,MAX(0,$E514-MAX(0,SUMIFS(Тех_Движение!$G$2:$G$5111,Тех_Движение!$D$2:$D$5111,$C514,Тех_Движение!$B$2:$B$5111,"&lt;="&amp;P$3)-$F514)))</f>
        <v>#VALUE!</v>
      </c>
      <c r="Q514" s="21" t="e">
        <f>IF(OR($B514="",Q$3&lt;$D514+Настройки!$B$7),0,MAX(0,$E514-MAX(0,SUMIFS(Тех_Движение!$G$2:$G$5111,Тех_Движение!$D$2:$D$5111,$C514,Тех_Движение!$B$2:$B$5111,"&lt;="&amp;Q$3)-$F514)))</f>
        <v>#VALUE!</v>
      </c>
      <c r="R514" s="21" t="str">
        <f t="shared" si="22"/>
        <v/>
      </c>
      <c r="S514" s="23" t="str">
        <f>IF($B514="","",VLOOKUP($C514,Настройки!$A$11:$L$17,9,FALSE))</f>
        <v/>
      </c>
      <c r="T514" s="23" t="str">
        <f t="shared" si="23"/>
        <v/>
      </c>
    </row>
    <row r="515" spans="1:20" x14ac:dyDescent="0.3">
      <c r="A515" s="20">
        <f>Тех_Движение!$A$512</f>
        <v>511</v>
      </c>
      <c r="B515" s="20" t="str">
        <f>IF(Тех_Движение!$F$512&gt;0,Тех_Движение!$I$512,"")</f>
        <v/>
      </c>
      <c r="C515" s="20" t="str">
        <f>IF($B515="","",Тех_Движение!$D$512)</f>
        <v/>
      </c>
      <c r="D515" s="9" t="str">
        <f>IF($B515="","",Тех_Движение!$B$512)</f>
        <v/>
      </c>
      <c r="E515" s="21" t="str">
        <f>IF($B515="","",Тех_Движение!$F$512)</f>
        <v/>
      </c>
      <c r="F515" s="21" t="str">
        <f>IF($B515="","",SUMIFS($E$5:$E514,$C$5:$C514,$C515))</f>
        <v/>
      </c>
      <c r="G515" s="21" t="str">
        <f>IF($B515="","",MAX(0,$E515-MAX(0,SUMIFS(Тех_Движение!$G$2:$G$5111,Тех_Движение!$D$2:$D$5111,$C515,Тех_Движение!$B$2:$B$5111,"&lt;="&amp;Настройки!$B$5-1)-$F515)))</f>
        <v/>
      </c>
      <c r="H515" s="21" t="str">
        <f>IF($B515="","",IF(AND($D515&gt;=Настройки!$B$5,$D515&lt;=Настройки!$B$6),$E515,0))</f>
        <v/>
      </c>
      <c r="I515" s="21" t="str">
        <f t="shared" si="21"/>
        <v/>
      </c>
      <c r="J515" s="21" t="str">
        <f>IF($B515="","",MAX(0,$E515-MAX(0,SUMIFS(Тех_Движение!$G$2:$G$5111,Тех_Движение!$D$2:$D$5111,$C515,Тех_Движение!$B$2:$B$5111,"&lt;="&amp;Настройки!$B$6)-$F515)))</f>
        <v/>
      </c>
      <c r="K515" s="21" t="e">
        <f>IF(OR($B515="",K$3&lt;$D515+Настройки!$B$7),0,MAX(0,$E515-MAX(0,SUMIFS(Тех_Движение!$G$2:$G$5111,Тех_Движение!$D$2:$D$5111,$C515,Тех_Движение!$B$2:$B$5111,"&lt;="&amp;K$3)-$F515)))</f>
        <v>#VALUE!</v>
      </c>
      <c r="L515" s="21" t="e">
        <f>IF(OR($B515="",L$3&lt;$D515+Настройки!$B$7),0,MAX(0,$E515-MAX(0,SUMIFS(Тех_Движение!$G$2:$G$5111,Тех_Движение!$D$2:$D$5111,$C515,Тех_Движение!$B$2:$B$5111,"&lt;="&amp;L$3)-$F515)))</f>
        <v>#VALUE!</v>
      </c>
      <c r="M515" s="21" t="e">
        <f>IF(OR($B515="",M$3&lt;$D515+Настройки!$B$7),0,MAX(0,$E515-MAX(0,SUMIFS(Тех_Движение!$G$2:$G$5111,Тех_Движение!$D$2:$D$5111,$C515,Тех_Движение!$B$2:$B$5111,"&lt;="&amp;M$3)-$F515)))</f>
        <v>#VALUE!</v>
      </c>
      <c r="N515" s="21" t="e">
        <f>IF(OR($B515="",N$3&lt;$D515+Настройки!$B$7),0,MAX(0,$E515-MAX(0,SUMIFS(Тех_Движение!$G$2:$G$5111,Тех_Движение!$D$2:$D$5111,$C515,Тех_Движение!$B$2:$B$5111,"&lt;="&amp;N$3)-$F515)))</f>
        <v>#VALUE!</v>
      </c>
      <c r="O515" s="21" t="e">
        <f>IF(OR($B515="",O$3&lt;$D515+Настройки!$B$7),0,MAX(0,$E515-MAX(0,SUMIFS(Тех_Движение!$G$2:$G$5111,Тех_Движение!$D$2:$D$5111,$C515,Тех_Движение!$B$2:$B$5111,"&lt;="&amp;O$3)-$F515)))</f>
        <v>#VALUE!</v>
      </c>
      <c r="P515" s="21" t="e">
        <f>IF(OR($B515="",P$3&lt;$D515+Настройки!$B$7),0,MAX(0,$E515-MAX(0,SUMIFS(Тех_Движение!$G$2:$G$5111,Тех_Движение!$D$2:$D$5111,$C515,Тех_Движение!$B$2:$B$5111,"&lt;="&amp;P$3)-$F515)))</f>
        <v>#VALUE!</v>
      </c>
      <c r="Q515" s="21" t="e">
        <f>IF(OR($B515="",Q$3&lt;$D515+Настройки!$B$7),0,MAX(0,$E515-MAX(0,SUMIFS(Тех_Движение!$G$2:$G$5111,Тех_Движение!$D$2:$D$5111,$C515,Тех_Движение!$B$2:$B$5111,"&lt;="&amp;Q$3)-$F515)))</f>
        <v>#VALUE!</v>
      </c>
      <c r="R515" s="21" t="str">
        <f t="shared" si="22"/>
        <v/>
      </c>
      <c r="S515" s="23" t="str">
        <f>IF($B515="","",VLOOKUP($C515,Настройки!$A$11:$L$17,9,FALSE))</f>
        <v/>
      </c>
      <c r="T515" s="23" t="str">
        <f t="shared" si="23"/>
        <v/>
      </c>
    </row>
    <row r="516" spans="1:20" x14ac:dyDescent="0.3">
      <c r="A516" s="20">
        <f>Тех_Движение!$A$513</f>
        <v>512</v>
      </c>
      <c r="B516" s="20" t="str">
        <f>IF(Тех_Движение!$F$513&gt;0,Тех_Движение!$I$513,"")</f>
        <v/>
      </c>
      <c r="C516" s="20" t="str">
        <f>IF($B516="","",Тех_Движение!$D$513)</f>
        <v/>
      </c>
      <c r="D516" s="9" t="str">
        <f>IF($B516="","",Тех_Движение!$B$513)</f>
        <v/>
      </c>
      <c r="E516" s="21" t="str">
        <f>IF($B516="","",Тех_Движение!$F$513)</f>
        <v/>
      </c>
      <c r="F516" s="21" t="str">
        <f>IF($B516="","",SUMIFS($E$5:$E515,$C$5:$C515,$C516))</f>
        <v/>
      </c>
      <c r="G516" s="21" t="str">
        <f>IF($B516="","",MAX(0,$E516-MAX(0,SUMIFS(Тех_Движение!$G$2:$G$5111,Тех_Движение!$D$2:$D$5111,$C516,Тех_Движение!$B$2:$B$5111,"&lt;="&amp;Настройки!$B$5-1)-$F516)))</f>
        <v/>
      </c>
      <c r="H516" s="21" t="str">
        <f>IF($B516="","",IF(AND($D516&gt;=Настройки!$B$5,$D516&lt;=Настройки!$B$6),$E516,0))</f>
        <v/>
      </c>
      <c r="I516" s="21" t="str">
        <f t="shared" si="21"/>
        <v/>
      </c>
      <c r="J516" s="21" t="str">
        <f>IF($B516="","",MAX(0,$E516-MAX(0,SUMIFS(Тех_Движение!$G$2:$G$5111,Тех_Движение!$D$2:$D$5111,$C516,Тех_Движение!$B$2:$B$5111,"&lt;="&amp;Настройки!$B$6)-$F516)))</f>
        <v/>
      </c>
      <c r="K516" s="21" t="e">
        <f>IF(OR($B516="",K$3&lt;$D516+Настройки!$B$7),0,MAX(0,$E516-MAX(0,SUMIFS(Тех_Движение!$G$2:$G$5111,Тех_Движение!$D$2:$D$5111,$C516,Тех_Движение!$B$2:$B$5111,"&lt;="&amp;K$3)-$F516)))</f>
        <v>#VALUE!</v>
      </c>
      <c r="L516" s="21" t="e">
        <f>IF(OR($B516="",L$3&lt;$D516+Настройки!$B$7),0,MAX(0,$E516-MAX(0,SUMIFS(Тех_Движение!$G$2:$G$5111,Тех_Движение!$D$2:$D$5111,$C516,Тех_Движение!$B$2:$B$5111,"&lt;="&amp;L$3)-$F516)))</f>
        <v>#VALUE!</v>
      </c>
      <c r="M516" s="21" t="e">
        <f>IF(OR($B516="",M$3&lt;$D516+Настройки!$B$7),0,MAX(0,$E516-MAX(0,SUMIFS(Тех_Движение!$G$2:$G$5111,Тех_Движение!$D$2:$D$5111,$C516,Тех_Движение!$B$2:$B$5111,"&lt;="&amp;M$3)-$F516)))</f>
        <v>#VALUE!</v>
      </c>
      <c r="N516" s="21" t="e">
        <f>IF(OR($B516="",N$3&lt;$D516+Настройки!$B$7),0,MAX(0,$E516-MAX(0,SUMIFS(Тех_Движение!$G$2:$G$5111,Тех_Движение!$D$2:$D$5111,$C516,Тех_Движение!$B$2:$B$5111,"&lt;="&amp;N$3)-$F516)))</f>
        <v>#VALUE!</v>
      </c>
      <c r="O516" s="21" t="e">
        <f>IF(OR($B516="",O$3&lt;$D516+Настройки!$B$7),0,MAX(0,$E516-MAX(0,SUMIFS(Тех_Движение!$G$2:$G$5111,Тех_Движение!$D$2:$D$5111,$C516,Тех_Движение!$B$2:$B$5111,"&lt;="&amp;O$3)-$F516)))</f>
        <v>#VALUE!</v>
      </c>
      <c r="P516" s="21" t="e">
        <f>IF(OR($B516="",P$3&lt;$D516+Настройки!$B$7),0,MAX(0,$E516-MAX(0,SUMIFS(Тех_Движение!$G$2:$G$5111,Тех_Движение!$D$2:$D$5111,$C516,Тех_Движение!$B$2:$B$5111,"&lt;="&amp;P$3)-$F516)))</f>
        <v>#VALUE!</v>
      </c>
      <c r="Q516" s="21" t="e">
        <f>IF(OR($B516="",Q$3&lt;$D516+Настройки!$B$7),0,MAX(0,$E516-MAX(0,SUMIFS(Тех_Движение!$G$2:$G$5111,Тех_Движение!$D$2:$D$5111,$C516,Тех_Движение!$B$2:$B$5111,"&lt;="&amp;Q$3)-$F516)))</f>
        <v>#VALUE!</v>
      </c>
      <c r="R516" s="21" t="str">
        <f t="shared" si="22"/>
        <v/>
      </c>
      <c r="S516" s="23" t="str">
        <f>IF($B516="","",VLOOKUP($C516,Настройки!$A$11:$L$17,9,FALSE))</f>
        <v/>
      </c>
      <c r="T516" s="23" t="str">
        <f t="shared" si="23"/>
        <v/>
      </c>
    </row>
    <row r="517" spans="1:20" x14ac:dyDescent="0.3">
      <c r="A517" s="20">
        <f>Тех_Движение!$A$514</f>
        <v>513</v>
      </c>
      <c r="B517" s="20" t="str">
        <f>IF(Тех_Движение!$F$514&gt;0,Тех_Движение!$I$514,"")</f>
        <v/>
      </c>
      <c r="C517" s="20" t="str">
        <f>IF($B517="","",Тех_Движение!$D$514)</f>
        <v/>
      </c>
      <c r="D517" s="9" t="str">
        <f>IF($B517="","",Тех_Движение!$B$514)</f>
        <v/>
      </c>
      <c r="E517" s="21" t="str">
        <f>IF($B517="","",Тех_Движение!$F$514)</f>
        <v/>
      </c>
      <c r="F517" s="21" t="str">
        <f>IF($B517="","",SUMIFS($E$5:$E516,$C$5:$C516,$C517))</f>
        <v/>
      </c>
      <c r="G517" s="21" t="str">
        <f>IF($B517="","",MAX(0,$E517-MAX(0,SUMIFS(Тех_Движение!$G$2:$G$5111,Тех_Движение!$D$2:$D$5111,$C517,Тех_Движение!$B$2:$B$5111,"&lt;="&amp;Настройки!$B$5-1)-$F517)))</f>
        <v/>
      </c>
      <c r="H517" s="21" t="str">
        <f>IF($B517="","",IF(AND($D517&gt;=Настройки!$B$5,$D517&lt;=Настройки!$B$6),$E517,0))</f>
        <v/>
      </c>
      <c r="I517" s="21" t="str">
        <f t="shared" ref="I517:I580" si="24">IF($B517="","",$G517+$H517-$J517)</f>
        <v/>
      </c>
      <c r="J517" s="21" t="str">
        <f>IF($B517="","",MAX(0,$E517-MAX(0,SUMIFS(Тех_Движение!$G$2:$G$5111,Тех_Движение!$D$2:$D$5111,$C517,Тех_Движение!$B$2:$B$5111,"&lt;="&amp;Настройки!$B$6)-$F517)))</f>
        <v/>
      </c>
      <c r="K517" s="21" t="e">
        <f>IF(OR($B517="",K$3&lt;$D517+Настройки!$B$7),0,MAX(0,$E517-MAX(0,SUMIFS(Тех_Движение!$G$2:$G$5111,Тех_Движение!$D$2:$D$5111,$C517,Тех_Движение!$B$2:$B$5111,"&lt;="&amp;K$3)-$F517)))</f>
        <v>#VALUE!</v>
      </c>
      <c r="L517" s="21" t="e">
        <f>IF(OR($B517="",L$3&lt;$D517+Настройки!$B$7),0,MAX(0,$E517-MAX(0,SUMIFS(Тех_Движение!$G$2:$G$5111,Тех_Движение!$D$2:$D$5111,$C517,Тех_Движение!$B$2:$B$5111,"&lt;="&amp;L$3)-$F517)))</f>
        <v>#VALUE!</v>
      </c>
      <c r="M517" s="21" t="e">
        <f>IF(OR($B517="",M$3&lt;$D517+Настройки!$B$7),0,MAX(0,$E517-MAX(0,SUMIFS(Тех_Движение!$G$2:$G$5111,Тех_Движение!$D$2:$D$5111,$C517,Тех_Движение!$B$2:$B$5111,"&lt;="&amp;M$3)-$F517)))</f>
        <v>#VALUE!</v>
      </c>
      <c r="N517" s="21" t="e">
        <f>IF(OR($B517="",N$3&lt;$D517+Настройки!$B$7),0,MAX(0,$E517-MAX(0,SUMIFS(Тех_Движение!$G$2:$G$5111,Тех_Движение!$D$2:$D$5111,$C517,Тех_Движение!$B$2:$B$5111,"&lt;="&amp;N$3)-$F517)))</f>
        <v>#VALUE!</v>
      </c>
      <c r="O517" s="21" t="e">
        <f>IF(OR($B517="",O$3&lt;$D517+Настройки!$B$7),0,MAX(0,$E517-MAX(0,SUMIFS(Тех_Движение!$G$2:$G$5111,Тех_Движение!$D$2:$D$5111,$C517,Тех_Движение!$B$2:$B$5111,"&lt;="&amp;O$3)-$F517)))</f>
        <v>#VALUE!</v>
      </c>
      <c r="P517" s="21" t="e">
        <f>IF(OR($B517="",P$3&lt;$D517+Настройки!$B$7),0,MAX(0,$E517-MAX(0,SUMIFS(Тех_Движение!$G$2:$G$5111,Тех_Движение!$D$2:$D$5111,$C517,Тех_Движение!$B$2:$B$5111,"&lt;="&amp;P$3)-$F517)))</f>
        <v>#VALUE!</v>
      </c>
      <c r="Q517" s="21" t="e">
        <f>IF(OR($B517="",Q$3&lt;$D517+Настройки!$B$7),0,MAX(0,$E517-MAX(0,SUMIFS(Тех_Движение!$G$2:$G$5111,Тех_Движение!$D$2:$D$5111,$C517,Тех_Движение!$B$2:$B$5111,"&lt;="&amp;Q$3)-$F517)))</f>
        <v>#VALUE!</v>
      </c>
      <c r="R517" s="21" t="str">
        <f t="shared" ref="R517:R580" si="25">IF($B517="","",SUM($K517:$Q517))</f>
        <v/>
      </c>
      <c r="S517" s="23" t="str">
        <f>IF($B517="","",VLOOKUP($C517,Настройки!$A$11:$L$17,9,FALSE))</f>
        <v/>
      </c>
      <c r="T517" s="23" t="str">
        <f t="shared" ref="T517:T580" si="26">IF($B517="","",$R517*$S517)</f>
        <v/>
      </c>
    </row>
    <row r="518" spans="1:20" x14ac:dyDescent="0.3">
      <c r="A518" s="20">
        <f>Тех_Движение!$A$515</f>
        <v>514</v>
      </c>
      <c r="B518" s="20" t="str">
        <f>IF(Тех_Движение!$F$515&gt;0,Тех_Движение!$I$515,"")</f>
        <v/>
      </c>
      <c r="C518" s="20" t="str">
        <f>IF($B518="","",Тех_Движение!$D$515)</f>
        <v/>
      </c>
      <c r="D518" s="9" t="str">
        <f>IF($B518="","",Тех_Движение!$B$515)</f>
        <v/>
      </c>
      <c r="E518" s="21" t="str">
        <f>IF($B518="","",Тех_Движение!$F$515)</f>
        <v/>
      </c>
      <c r="F518" s="21" t="str">
        <f>IF($B518="","",SUMIFS($E$5:$E517,$C$5:$C517,$C518))</f>
        <v/>
      </c>
      <c r="G518" s="21" t="str">
        <f>IF($B518="","",MAX(0,$E518-MAX(0,SUMIFS(Тех_Движение!$G$2:$G$5111,Тех_Движение!$D$2:$D$5111,$C518,Тех_Движение!$B$2:$B$5111,"&lt;="&amp;Настройки!$B$5-1)-$F518)))</f>
        <v/>
      </c>
      <c r="H518" s="21" t="str">
        <f>IF($B518="","",IF(AND($D518&gt;=Настройки!$B$5,$D518&lt;=Настройки!$B$6),$E518,0))</f>
        <v/>
      </c>
      <c r="I518" s="21" t="str">
        <f t="shared" si="24"/>
        <v/>
      </c>
      <c r="J518" s="21" t="str">
        <f>IF($B518="","",MAX(0,$E518-MAX(0,SUMIFS(Тех_Движение!$G$2:$G$5111,Тех_Движение!$D$2:$D$5111,$C518,Тех_Движение!$B$2:$B$5111,"&lt;="&amp;Настройки!$B$6)-$F518)))</f>
        <v/>
      </c>
      <c r="K518" s="21" t="e">
        <f>IF(OR($B518="",K$3&lt;$D518+Настройки!$B$7),0,MAX(0,$E518-MAX(0,SUMIFS(Тех_Движение!$G$2:$G$5111,Тех_Движение!$D$2:$D$5111,$C518,Тех_Движение!$B$2:$B$5111,"&lt;="&amp;K$3)-$F518)))</f>
        <v>#VALUE!</v>
      </c>
      <c r="L518" s="21" t="e">
        <f>IF(OR($B518="",L$3&lt;$D518+Настройки!$B$7),0,MAX(0,$E518-MAX(0,SUMIFS(Тех_Движение!$G$2:$G$5111,Тех_Движение!$D$2:$D$5111,$C518,Тех_Движение!$B$2:$B$5111,"&lt;="&amp;L$3)-$F518)))</f>
        <v>#VALUE!</v>
      </c>
      <c r="M518" s="21" t="e">
        <f>IF(OR($B518="",M$3&lt;$D518+Настройки!$B$7),0,MAX(0,$E518-MAX(0,SUMIFS(Тех_Движение!$G$2:$G$5111,Тех_Движение!$D$2:$D$5111,$C518,Тех_Движение!$B$2:$B$5111,"&lt;="&amp;M$3)-$F518)))</f>
        <v>#VALUE!</v>
      </c>
      <c r="N518" s="21" t="e">
        <f>IF(OR($B518="",N$3&lt;$D518+Настройки!$B$7),0,MAX(0,$E518-MAX(0,SUMIFS(Тех_Движение!$G$2:$G$5111,Тех_Движение!$D$2:$D$5111,$C518,Тех_Движение!$B$2:$B$5111,"&lt;="&amp;N$3)-$F518)))</f>
        <v>#VALUE!</v>
      </c>
      <c r="O518" s="21" t="e">
        <f>IF(OR($B518="",O$3&lt;$D518+Настройки!$B$7),0,MAX(0,$E518-MAX(0,SUMIFS(Тех_Движение!$G$2:$G$5111,Тех_Движение!$D$2:$D$5111,$C518,Тех_Движение!$B$2:$B$5111,"&lt;="&amp;O$3)-$F518)))</f>
        <v>#VALUE!</v>
      </c>
      <c r="P518" s="21" t="e">
        <f>IF(OR($B518="",P$3&lt;$D518+Настройки!$B$7),0,MAX(0,$E518-MAX(0,SUMIFS(Тех_Движение!$G$2:$G$5111,Тех_Движение!$D$2:$D$5111,$C518,Тех_Движение!$B$2:$B$5111,"&lt;="&amp;P$3)-$F518)))</f>
        <v>#VALUE!</v>
      </c>
      <c r="Q518" s="21" t="e">
        <f>IF(OR($B518="",Q$3&lt;$D518+Настройки!$B$7),0,MAX(0,$E518-MAX(0,SUMIFS(Тех_Движение!$G$2:$G$5111,Тех_Движение!$D$2:$D$5111,$C518,Тех_Движение!$B$2:$B$5111,"&lt;="&amp;Q$3)-$F518)))</f>
        <v>#VALUE!</v>
      </c>
      <c r="R518" s="21" t="str">
        <f t="shared" si="25"/>
        <v/>
      </c>
      <c r="S518" s="23" t="str">
        <f>IF($B518="","",VLOOKUP($C518,Настройки!$A$11:$L$17,9,FALSE))</f>
        <v/>
      </c>
      <c r="T518" s="23" t="str">
        <f t="shared" si="26"/>
        <v/>
      </c>
    </row>
    <row r="519" spans="1:20" x14ac:dyDescent="0.3">
      <c r="A519" s="20">
        <f>Тех_Движение!$A$516</f>
        <v>515</v>
      </c>
      <c r="B519" s="20" t="str">
        <f>IF(Тех_Движение!$F$516&gt;0,Тех_Движение!$I$516,"")</f>
        <v/>
      </c>
      <c r="C519" s="20" t="str">
        <f>IF($B519="","",Тех_Движение!$D$516)</f>
        <v/>
      </c>
      <c r="D519" s="9" t="str">
        <f>IF($B519="","",Тех_Движение!$B$516)</f>
        <v/>
      </c>
      <c r="E519" s="21" t="str">
        <f>IF($B519="","",Тех_Движение!$F$516)</f>
        <v/>
      </c>
      <c r="F519" s="21" t="str">
        <f>IF($B519="","",SUMIFS($E$5:$E518,$C$5:$C518,$C519))</f>
        <v/>
      </c>
      <c r="G519" s="21" t="str">
        <f>IF($B519="","",MAX(0,$E519-MAX(0,SUMIFS(Тех_Движение!$G$2:$G$5111,Тех_Движение!$D$2:$D$5111,$C519,Тех_Движение!$B$2:$B$5111,"&lt;="&amp;Настройки!$B$5-1)-$F519)))</f>
        <v/>
      </c>
      <c r="H519" s="21" t="str">
        <f>IF($B519="","",IF(AND($D519&gt;=Настройки!$B$5,$D519&lt;=Настройки!$B$6),$E519,0))</f>
        <v/>
      </c>
      <c r="I519" s="21" t="str">
        <f t="shared" si="24"/>
        <v/>
      </c>
      <c r="J519" s="21" t="str">
        <f>IF($B519="","",MAX(0,$E519-MAX(0,SUMIFS(Тех_Движение!$G$2:$G$5111,Тех_Движение!$D$2:$D$5111,$C519,Тех_Движение!$B$2:$B$5111,"&lt;="&amp;Настройки!$B$6)-$F519)))</f>
        <v/>
      </c>
      <c r="K519" s="21" t="e">
        <f>IF(OR($B519="",K$3&lt;$D519+Настройки!$B$7),0,MAX(0,$E519-MAX(0,SUMIFS(Тех_Движение!$G$2:$G$5111,Тех_Движение!$D$2:$D$5111,$C519,Тех_Движение!$B$2:$B$5111,"&lt;="&amp;K$3)-$F519)))</f>
        <v>#VALUE!</v>
      </c>
      <c r="L519" s="21" t="e">
        <f>IF(OR($B519="",L$3&lt;$D519+Настройки!$B$7),0,MAX(0,$E519-MAX(0,SUMIFS(Тех_Движение!$G$2:$G$5111,Тех_Движение!$D$2:$D$5111,$C519,Тех_Движение!$B$2:$B$5111,"&lt;="&amp;L$3)-$F519)))</f>
        <v>#VALUE!</v>
      </c>
      <c r="M519" s="21" t="e">
        <f>IF(OR($B519="",M$3&lt;$D519+Настройки!$B$7),0,MAX(0,$E519-MAX(0,SUMIFS(Тех_Движение!$G$2:$G$5111,Тех_Движение!$D$2:$D$5111,$C519,Тех_Движение!$B$2:$B$5111,"&lt;="&amp;M$3)-$F519)))</f>
        <v>#VALUE!</v>
      </c>
      <c r="N519" s="21" t="e">
        <f>IF(OR($B519="",N$3&lt;$D519+Настройки!$B$7),0,MAX(0,$E519-MAX(0,SUMIFS(Тех_Движение!$G$2:$G$5111,Тех_Движение!$D$2:$D$5111,$C519,Тех_Движение!$B$2:$B$5111,"&lt;="&amp;N$3)-$F519)))</f>
        <v>#VALUE!</v>
      </c>
      <c r="O519" s="21" t="e">
        <f>IF(OR($B519="",O$3&lt;$D519+Настройки!$B$7),0,MAX(0,$E519-MAX(0,SUMIFS(Тех_Движение!$G$2:$G$5111,Тех_Движение!$D$2:$D$5111,$C519,Тех_Движение!$B$2:$B$5111,"&lt;="&amp;O$3)-$F519)))</f>
        <v>#VALUE!</v>
      </c>
      <c r="P519" s="21" t="e">
        <f>IF(OR($B519="",P$3&lt;$D519+Настройки!$B$7),0,MAX(0,$E519-MAX(0,SUMIFS(Тех_Движение!$G$2:$G$5111,Тех_Движение!$D$2:$D$5111,$C519,Тех_Движение!$B$2:$B$5111,"&lt;="&amp;P$3)-$F519)))</f>
        <v>#VALUE!</v>
      </c>
      <c r="Q519" s="21" t="e">
        <f>IF(OR($B519="",Q$3&lt;$D519+Настройки!$B$7),0,MAX(0,$E519-MAX(0,SUMIFS(Тех_Движение!$G$2:$G$5111,Тех_Движение!$D$2:$D$5111,$C519,Тех_Движение!$B$2:$B$5111,"&lt;="&amp;Q$3)-$F519)))</f>
        <v>#VALUE!</v>
      </c>
      <c r="R519" s="21" t="str">
        <f t="shared" si="25"/>
        <v/>
      </c>
      <c r="S519" s="23" t="str">
        <f>IF($B519="","",VLOOKUP($C519,Настройки!$A$11:$L$17,9,FALSE))</f>
        <v/>
      </c>
      <c r="T519" s="23" t="str">
        <f t="shared" si="26"/>
        <v/>
      </c>
    </row>
    <row r="520" spans="1:20" x14ac:dyDescent="0.3">
      <c r="A520" s="20">
        <f>Тех_Движение!$A$517</f>
        <v>516</v>
      </c>
      <c r="B520" s="20" t="str">
        <f>IF(Тех_Движение!$F$517&gt;0,Тех_Движение!$I$517,"")</f>
        <v/>
      </c>
      <c r="C520" s="20" t="str">
        <f>IF($B520="","",Тех_Движение!$D$517)</f>
        <v/>
      </c>
      <c r="D520" s="9" t="str">
        <f>IF($B520="","",Тех_Движение!$B$517)</f>
        <v/>
      </c>
      <c r="E520" s="21" t="str">
        <f>IF($B520="","",Тех_Движение!$F$517)</f>
        <v/>
      </c>
      <c r="F520" s="21" t="str">
        <f>IF($B520="","",SUMIFS($E$5:$E519,$C$5:$C519,$C520))</f>
        <v/>
      </c>
      <c r="G520" s="21" t="str">
        <f>IF($B520="","",MAX(0,$E520-MAX(0,SUMIFS(Тех_Движение!$G$2:$G$5111,Тех_Движение!$D$2:$D$5111,$C520,Тех_Движение!$B$2:$B$5111,"&lt;="&amp;Настройки!$B$5-1)-$F520)))</f>
        <v/>
      </c>
      <c r="H520" s="21" t="str">
        <f>IF($B520="","",IF(AND($D520&gt;=Настройки!$B$5,$D520&lt;=Настройки!$B$6),$E520,0))</f>
        <v/>
      </c>
      <c r="I520" s="21" t="str">
        <f t="shared" si="24"/>
        <v/>
      </c>
      <c r="J520" s="21" t="str">
        <f>IF($B520="","",MAX(0,$E520-MAX(0,SUMIFS(Тех_Движение!$G$2:$G$5111,Тех_Движение!$D$2:$D$5111,$C520,Тех_Движение!$B$2:$B$5111,"&lt;="&amp;Настройки!$B$6)-$F520)))</f>
        <v/>
      </c>
      <c r="K520" s="21" t="e">
        <f>IF(OR($B520="",K$3&lt;$D520+Настройки!$B$7),0,MAX(0,$E520-MAX(0,SUMIFS(Тех_Движение!$G$2:$G$5111,Тех_Движение!$D$2:$D$5111,$C520,Тех_Движение!$B$2:$B$5111,"&lt;="&amp;K$3)-$F520)))</f>
        <v>#VALUE!</v>
      </c>
      <c r="L520" s="21" t="e">
        <f>IF(OR($B520="",L$3&lt;$D520+Настройки!$B$7),0,MAX(0,$E520-MAX(0,SUMIFS(Тех_Движение!$G$2:$G$5111,Тех_Движение!$D$2:$D$5111,$C520,Тех_Движение!$B$2:$B$5111,"&lt;="&amp;L$3)-$F520)))</f>
        <v>#VALUE!</v>
      </c>
      <c r="M520" s="21" t="e">
        <f>IF(OR($B520="",M$3&lt;$D520+Настройки!$B$7),0,MAX(0,$E520-MAX(0,SUMIFS(Тех_Движение!$G$2:$G$5111,Тех_Движение!$D$2:$D$5111,$C520,Тех_Движение!$B$2:$B$5111,"&lt;="&amp;M$3)-$F520)))</f>
        <v>#VALUE!</v>
      </c>
      <c r="N520" s="21" t="e">
        <f>IF(OR($B520="",N$3&lt;$D520+Настройки!$B$7),0,MAX(0,$E520-MAX(0,SUMIFS(Тех_Движение!$G$2:$G$5111,Тех_Движение!$D$2:$D$5111,$C520,Тех_Движение!$B$2:$B$5111,"&lt;="&amp;N$3)-$F520)))</f>
        <v>#VALUE!</v>
      </c>
      <c r="O520" s="21" t="e">
        <f>IF(OR($B520="",O$3&lt;$D520+Настройки!$B$7),0,MAX(0,$E520-MAX(0,SUMIFS(Тех_Движение!$G$2:$G$5111,Тех_Движение!$D$2:$D$5111,$C520,Тех_Движение!$B$2:$B$5111,"&lt;="&amp;O$3)-$F520)))</f>
        <v>#VALUE!</v>
      </c>
      <c r="P520" s="21" t="e">
        <f>IF(OR($B520="",P$3&lt;$D520+Настройки!$B$7),0,MAX(0,$E520-MAX(0,SUMIFS(Тех_Движение!$G$2:$G$5111,Тех_Движение!$D$2:$D$5111,$C520,Тех_Движение!$B$2:$B$5111,"&lt;="&amp;P$3)-$F520)))</f>
        <v>#VALUE!</v>
      </c>
      <c r="Q520" s="21" t="e">
        <f>IF(OR($B520="",Q$3&lt;$D520+Настройки!$B$7),0,MAX(0,$E520-MAX(0,SUMIFS(Тех_Движение!$G$2:$G$5111,Тех_Движение!$D$2:$D$5111,$C520,Тех_Движение!$B$2:$B$5111,"&lt;="&amp;Q$3)-$F520)))</f>
        <v>#VALUE!</v>
      </c>
      <c r="R520" s="21" t="str">
        <f t="shared" si="25"/>
        <v/>
      </c>
      <c r="S520" s="23" t="str">
        <f>IF($B520="","",VLOOKUP($C520,Настройки!$A$11:$L$17,9,FALSE))</f>
        <v/>
      </c>
      <c r="T520" s="23" t="str">
        <f t="shared" si="26"/>
        <v/>
      </c>
    </row>
    <row r="521" spans="1:20" x14ac:dyDescent="0.3">
      <c r="A521" s="20">
        <f>Тех_Движение!$A$518</f>
        <v>517</v>
      </c>
      <c r="B521" s="20" t="str">
        <f>IF(Тех_Движение!$F$518&gt;0,Тех_Движение!$I$518,"")</f>
        <v/>
      </c>
      <c r="C521" s="20" t="str">
        <f>IF($B521="","",Тех_Движение!$D$518)</f>
        <v/>
      </c>
      <c r="D521" s="9" t="str">
        <f>IF($B521="","",Тех_Движение!$B$518)</f>
        <v/>
      </c>
      <c r="E521" s="21" t="str">
        <f>IF($B521="","",Тех_Движение!$F$518)</f>
        <v/>
      </c>
      <c r="F521" s="21" t="str">
        <f>IF($B521="","",SUMIFS($E$5:$E520,$C$5:$C520,$C521))</f>
        <v/>
      </c>
      <c r="G521" s="21" t="str">
        <f>IF($B521="","",MAX(0,$E521-MAX(0,SUMIFS(Тех_Движение!$G$2:$G$5111,Тех_Движение!$D$2:$D$5111,$C521,Тех_Движение!$B$2:$B$5111,"&lt;="&amp;Настройки!$B$5-1)-$F521)))</f>
        <v/>
      </c>
      <c r="H521" s="21" t="str">
        <f>IF($B521="","",IF(AND($D521&gt;=Настройки!$B$5,$D521&lt;=Настройки!$B$6),$E521,0))</f>
        <v/>
      </c>
      <c r="I521" s="21" t="str">
        <f t="shared" si="24"/>
        <v/>
      </c>
      <c r="J521" s="21" t="str">
        <f>IF($B521="","",MAX(0,$E521-MAX(0,SUMIFS(Тех_Движение!$G$2:$G$5111,Тех_Движение!$D$2:$D$5111,$C521,Тех_Движение!$B$2:$B$5111,"&lt;="&amp;Настройки!$B$6)-$F521)))</f>
        <v/>
      </c>
      <c r="K521" s="21" t="e">
        <f>IF(OR($B521="",K$3&lt;$D521+Настройки!$B$7),0,MAX(0,$E521-MAX(0,SUMIFS(Тех_Движение!$G$2:$G$5111,Тех_Движение!$D$2:$D$5111,$C521,Тех_Движение!$B$2:$B$5111,"&lt;="&amp;K$3)-$F521)))</f>
        <v>#VALUE!</v>
      </c>
      <c r="L521" s="21" t="e">
        <f>IF(OR($B521="",L$3&lt;$D521+Настройки!$B$7),0,MAX(0,$E521-MAX(0,SUMIFS(Тех_Движение!$G$2:$G$5111,Тех_Движение!$D$2:$D$5111,$C521,Тех_Движение!$B$2:$B$5111,"&lt;="&amp;L$3)-$F521)))</f>
        <v>#VALUE!</v>
      </c>
      <c r="M521" s="21" t="e">
        <f>IF(OR($B521="",M$3&lt;$D521+Настройки!$B$7),0,MAX(0,$E521-MAX(0,SUMIFS(Тех_Движение!$G$2:$G$5111,Тех_Движение!$D$2:$D$5111,$C521,Тех_Движение!$B$2:$B$5111,"&lt;="&amp;M$3)-$F521)))</f>
        <v>#VALUE!</v>
      </c>
      <c r="N521" s="21" t="e">
        <f>IF(OR($B521="",N$3&lt;$D521+Настройки!$B$7),0,MAX(0,$E521-MAX(0,SUMIFS(Тех_Движение!$G$2:$G$5111,Тех_Движение!$D$2:$D$5111,$C521,Тех_Движение!$B$2:$B$5111,"&lt;="&amp;N$3)-$F521)))</f>
        <v>#VALUE!</v>
      </c>
      <c r="O521" s="21" t="e">
        <f>IF(OR($B521="",O$3&lt;$D521+Настройки!$B$7),0,MAX(0,$E521-MAX(0,SUMIFS(Тех_Движение!$G$2:$G$5111,Тех_Движение!$D$2:$D$5111,$C521,Тех_Движение!$B$2:$B$5111,"&lt;="&amp;O$3)-$F521)))</f>
        <v>#VALUE!</v>
      </c>
      <c r="P521" s="21" t="e">
        <f>IF(OR($B521="",P$3&lt;$D521+Настройки!$B$7),0,MAX(0,$E521-MAX(0,SUMIFS(Тех_Движение!$G$2:$G$5111,Тех_Движение!$D$2:$D$5111,$C521,Тех_Движение!$B$2:$B$5111,"&lt;="&amp;P$3)-$F521)))</f>
        <v>#VALUE!</v>
      </c>
      <c r="Q521" s="21" t="e">
        <f>IF(OR($B521="",Q$3&lt;$D521+Настройки!$B$7),0,MAX(0,$E521-MAX(0,SUMIFS(Тех_Движение!$G$2:$G$5111,Тех_Движение!$D$2:$D$5111,$C521,Тех_Движение!$B$2:$B$5111,"&lt;="&amp;Q$3)-$F521)))</f>
        <v>#VALUE!</v>
      </c>
      <c r="R521" s="21" t="str">
        <f t="shared" si="25"/>
        <v/>
      </c>
      <c r="S521" s="23" t="str">
        <f>IF($B521="","",VLOOKUP($C521,Настройки!$A$11:$L$17,9,FALSE))</f>
        <v/>
      </c>
      <c r="T521" s="23" t="str">
        <f t="shared" si="26"/>
        <v/>
      </c>
    </row>
    <row r="522" spans="1:20" x14ac:dyDescent="0.3">
      <c r="A522" s="20">
        <f>Тех_Движение!$A$519</f>
        <v>518</v>
      </c>
      <c r="B522" s="20" t="str">
        <f>IF(Тех_Движение!$F$519&gt;0,Тех_Движение!$I$519,"")</f>
        <v/>
      </c>
      <c r="C522" s="20" t="str">
        <f>IF($B522="","",Тех_Движение!$D$519)</f>
        <v/>
      </c>
      <c r="D522" s="9" t="str">
        <f>IF($B522="","",Тех_Движение!$B$519)</f>
        <v/>
      </c>
      <c r="E522" s="21" t="str">
        <f>IF($B522="","",Тех_Движение!$F$519)</f>
        <v/>
      </c>
      <c r="F522" s="21" t="str">
        <f>IF($B522="","",SUMIFS($E$5:$E521,$C$5:$C521,$C522))</f>
        <v/>
      </c>
      <c r="G522" s="21" t="str">
        <f>IF($B522="","",MAX(0,$E522-MAX(0,SUMIFS(Тех_Движение!$G$2:$G$5111,Тех_Движение!$D$2:$D$5111,$C522,Тех_Движение!$B$2:$B$5111,"&lt;="&amp;Настройки!$B$5-1)-$F522)))</f>
        <v/>
      </c>
      <c r="H522" s="21" t="str">
        <f>IF($B522="","",IF(AND($D522&gt;=Настройки!$B$5,$D522&lt;=Настройки!$B$6),$E522,0))</f>
        <v/>
      </c>
      <c r="I522" s="21" t="str">
        <f t="shared" si="24"/>
        <v/>
      </c>
      <c r="J522" s="21" t="str">
        <f>IF($B522="","",MAX(0,$E522-MAX(0,SUMIFS(Тех_Движение!$G$2:$G$5111,Тех_Движение!$D$2:$D$5111,$C522,Тех_Движение!$B$2:$B$5111,"&lt;="&amp;Настройки!$B$6)-$F522)))</f>
        <v/>
      </c>
      <c r="K522" s="21" t="e">
        <f>IF(OR($B522="",K$3&lt;$D522+Настройки!$B$7),0,MAX(0,$E522-MAX(0,SUMIFS(Тех_Движение!$G$2:$G$5111,Тех_Движение!$D$2:$D$5111,$C522,Тех_Движение!$B$2:$B$5111,"&lt;="&amp;K$3)-$F522)))</f>
        <v>#VALUE!</v>
      </c>
      <c r="L522" s="21" t="e">
        <f>IF(OR($B522="",L$3&lt;$D522+Настройки!$B$7),0,MAX(0,$E522-MAX(0,SUMIFS(Тех_Движение!$G$2:$G$5111,Тех_Движение!$D$2:$D$5111,$C522,Тех_Движение!$B$2:$B$5111,"&lt;="&amp;L$3)-$F522)))</f>
        <v>#VALUE!</v>
      </c>
      <c r="M522" s="21" t="e">
        <f>IF(OR($B522="",M$3&lt;$D522+Настройки!$B$7),0,MAX(0,$E522-MAX(0,SUMIFS(Тех_Движение!$G$2:$G$5111,Тех_Движение!$D$2:$D$5111,$C522,Тех_Движение!$B$2:$B$5111,"&lt;="&amp;M$3)-$F522)))</f>
        <v>#VALUE!</v>
      </c>
      <c r="N522" s="21" t="e">
        <f>IF(OR($B522="",N$3&lt;$D522+Настройки!$B$7),0,MAX(0,$E522-MAX(0,SUMIFS(Тех_Движение!$G$2:$G$5111,Тех_Движение!$D$2:$D$5111,$C522,Тех_Движение!$B$2:$B$5111,"&lt;="&amp;N$3)-$F522)))</f>
        <v>#VALUE!</v>
      </c>
      <c r="O522" s="21" t="e">
        <f>IF(OR($B522="",O$3&lt;$D522+Настройки!$B$7),0,MAX(0,$E522-MAX(0,SUMIFS(Тех_Движение!$G$2:$G$5111,Тех_Движение!$D$2:$D$5111,$C522,Тех_Движение!$B$2:$B$5111,"&lt;="&amp;O$3)-$F522)))</f>
        <v>#VALUE!</v>
      </c>
      <c r="P522" s="21" t="e">
        <f>IF(OR($B522="",P$3&lt;$D522+Настройки!$B$7),0,MAX(0,$E522-MAX(0,SUMIFS(Тех_Движение!$G$2:$G$5111,Тех_Движение!$D$2:$D$5111,$C522,Тех_Движение!$B$2:$B$5111,"&lt;="&amp;P$3)-$F522)))</f>
        <v>#VALUE!</v>
      </c>
      <c r="Q522" s="21" t="e">
        <f>IF(OR($B522="",Q$3&lt;$D522+Настройки!$B$7),0,MAX(0,$E522-MAX(0,SUMIFS(Тех_Движение!$G$2:$G$5111,Тех_Движение!$D$2:$D$5111,$C522,Тех_Движение!$B$2:$B$5111,"&lt;="&amp;Q$3)-$F522)))</f>
        <v>#VALUE!</v>
      </c>
      <c r="R522" s="21" t="str">
        <f t="shared" si="25"/>
        <v/>
      </c>
      <c r="S522" s="23" t="str">
        <f>IF($B522="","",VLOOKUP($C522,Настройки!$A$11:$L$17,9,FALSE))</f>
        <v/>
      </c>
      <c r="T522" s="23" t="str">
        <f t="shared" si="26"/>
        <v/>
      </c>
    </row>
    <row r="523" spans="1:20" x14ac:dyDescent="0.3">
      <c r="A523" s="20">
        <f>Тех_Движение!$A$520</f>
        <v>519</v>
      </c>
      <c r="B523" s="20" t="str">
        <f>IF(Тех_Движение!$F$520&gt;0,Тех_Движение!$I$520,"")</f>
        <v/>
      </c>
      <c r="C523" s="20" t="str">
        <f>IF($B523="","",Тех_Движение!$D$520)</f>
        <v/>
      </c>
      <c r="D523" s="9" t="str">
        <f>IF($B523="","",Тех_Движение!$B$520)</f>
        <v/>
      </c>
      <c r="E523" s="21" t="str">
        <f>IF($B523="","",Тех_Движение!$F$520)</f>
        <v/>
      </c>
      <c r="F523" s="21" t="str">
        <f>IF($B523="","",SUMIFS($E$5:$E522,$C$5:$C522,$C523))</f>
        <v/>
      </c>
      <c r="G523" s="21" t="str">
        <f>IF($B523="","",MAX(0,$E523-MAX(0,SUMIFS(Тех_Движение!$G$2:$G$5111,Тех_Движение!$D$2:$D$5111,$C523,Тех_Движение!$B$2:$B$5111,"&lt;="&amp;Настройки!$B$5-1)-$F523)))</f>
        <v/>
      </c>
      <c r="H523" s="21" t="str">
        <f>IF($B523="","",IF(AND($D523&gt;=Настройки!$B$5,$D523&lt;=Настройки!$B$6),$E523,0))</f>
        <v/>
      </c>
      <c r="I523" s="21" t="str">
        <f t="shared" si="24"/>
        <v/>
      </c>
      <c r="J523" s="21" t="str">
        <f>IF($B523="","",MAX(0,$E523-MAX(0,SUMIFS(Тех_Движение!$G$2:$G$5111,Тех_Движение!$D$2:$D$5111,$C523,Тех_Движение!$B$2:$B$5111,"&lt;="&amp;Настройки!$B$6)-$F523)))</f>
        <v/>
      </c>
      <c r="K523" s="21" t="e">
        <f>IF(OR($B523="",K$3&lt;$D523+Настройки!$B$7),0,MAX(0,$E523-MAX(0,SUMIFS(Тех_Движение!$G$2:$G$5111,Тех_Движение!$D$2:$D$5111,$C523,Тех_Движение!$B$2:$B$5111,"&lt;="&amp;K$3)-$F523)))</f>
        <v>#VALUE!</v>
      </c>
      <c r="L523" s="21" t="e">
        <f>IF(OR($B523="",L$3&lt;$D523+Настройки!$B$7),0,MAX(0,$E523-MAX(0,SUMIFS(Тех_Движение!$G$2:$G$5111,Тех_Движение!$D$2:$D$5111,$C523,Тех_Движение!$B$2:$B$5111,"&lt;="&amp;L$3)-$F523)))</f>
        <v>#VALUE!</v>
      </c>
      <c r="M523" s="21" t="e">
        <f>IF(OR($B523="",M$3&lt;$D523+Настройки!$B$7),0,MAX(0,$E523-MAX(0,SUMIFS(Тех_Движение!$G$2:$G$5111,Тех_Движение!$D$2:$D$5111,$C523,Тех_Движение!$B$2:$B$5111,"&lt;="&amp;M$3)-$F523)))</f>
        <v>#VALUE!</v>
      </c>
      <c r="N523" s="21" t="e">
        <f>IF(OR($B523="",N$3&lt;$D523+Настройки!$B$7),0,MAX(0,$E523-MAX(0,SUMIFS(Тех_Движение!$G$2:$G$5111,Тех_Движение!$D$2:$D$5111,$C523,Тех_Движение!$B$2:$B$5111,"&lt;="&amp;N$3)-$F523)))</f>
        <v>#VALUE!</v>
      </c>
      <c r="O523" s="21" t="e">
        <f>IF(OR($B523="",O$3&lt;$D523+Настройки!$B$7),0,MAX(0,$E523-MAX(0,SUMIFS(Тех_Движение!$G$2:$G$5111,Тех_Движение!$D$2:$D$5111,$C523,Тех_Движение!$B$2:$B$5111,"&lt;="&amp;O$3)-$F523)))</f>
        <v>#VALUE!</v>
      </c>
      <c r="P523" s="21" t="e">
        <f>IF(OR($B523="",P$3&lt;$D523+Настройки!$B$7),0,MAX(0,$E523-MAX(0,SUMIFS(Тех_Движение!$G$2:$G$5111,Тех_Движение!$D$2:$D$5111,$C523,Тех_Движение!$B$2:$B$5111,"&lt;="&amp;P$3)-$F523)))</f>
        <v>#VALUE!</v>
      </c>
      <c r="Q523" s="21" t="e">
        <f>IF(OR($B523="",Q$3&lt;$D523+Настройки!$B$7),0,MAX(0,$E523-MAX(0,SUMIFS(Тех_Движение!$G$2:$G$5111,Тех_Движение!$D$2:$D$5111,$C523,Тех_Движение!$B$2:$B$5111,"&lt;="&amp;Q$3)-$F523)))</f>
        <v>#VALUE!</v>
      </c>
      <c r="R523" s="21" t="str">
        <f t="shared" si="25"/>
        <v/>
      </c>
      <c r="S523" s="23" t="str">
        <f>IF($B523="","",VLOOKUP($C523,Настройки!$A$11:$L$17,9,FALSE))</f>
        <v/>
      </c>
      <c r="T523" s="23" t="str">
        <f t="shared" si="26"/>
        <v/>
      </c>
    </row>
    <row r="524" spans="1:20" x14ac:dyDescent="0.3">
      <c r="A524" s="20">
        <f>Тех_Движение!$A$521</f>
        <v>520</v>
      </c>
      <c r="B524" s="20" t="str">
        <f>IF(Тех_Движение!$F$521&gt;0,Тех_Движение!$I$521,"")</f>
        <v/>
      </c>
      <c r="C524" s="20" t="str">
        <f>IF($B524="","",Тех_Движение!$D$521)</f>
        <v/>
      </c>
      <c r="D524" s="9" t="str">
        <f>IF($B524="","",Тех_Движение!$B$521)</f>
        <v/>
      </c>
      <c r="E524" s="21" t="str">
        <f>IF($B524="","",Тех_Движение!$F$521)</f>
        <v/>
      </c>
      <c r="F524" s="21" t="str">
        <f>IF($B524="","",SUMIFS($E$5:$E523,$C$5:$C523,$C524))</f>
        <v/>
      </c>
      <c r="G524" s="21" t="str">
        <f>IF($B524="","",MAX(0,$E524-MAX(0,SUMIFS(Тех_Движение!$G$2:$G$5111,Тех_Движение!$D$2:$D$5111,$C524,Тех_Движение!$B$2:$B$5111,"&lt;="&amp;Настройки!$B$5-1)-$F524)))</f>
        <v/>
      </c>
      <c r="H524" s="21" t="str">
        <f>IF($B524="","",IF(AND($D524&gt;=Настройки!$B$5,$D524&lt;=Настройки!$B$6),$E524,0))</f>
        <v/>
      </c>
      <c r="I524" s="21" t="str">
        <f t="shared" si="24"/>
        <v/>
      </c>
      <c r="J524" s="21" t="str">
        <f>IF($B524="","",MAX(0,$E524-MAX(0,SUMIFS(Тех_Движение!$G$2:$G$5111,Тех_Движение!$D$2:$D$5111,$C524,Тех_Движение!$B$2:$B$5111,"&lt;="&amp;Настройки!$B$6)-$F524)))</f>
        <v/>
      </c>
      <c r="K524" s="21" t="e">
        <f>IF(OR($B524="",K$3&lt;$D524+Настройки!$B$7),0,MAX(0,$E524-MAX(0,SUMIFS(Тех_Движение!$G$2:$G$5111,Тех_Движение!$D$2:$D$5111,$C524,Тех_Движение!$B$2:$B$5111,"&lt;="&amp;K$3)-$F524)))</f>
        <v>#VALUE!</v>
      </c>
      <c r="L524" s="21" t="e">
        <f>IF(OR($B524="",L$3&lt;$D524+Настройки!$B$7),0,MAX(0,$E524-MAX(0,SUMIFS(Тех_Движение!$G$2:$G$5111,Тех_Движение!$D$2:$D$5111,$C524,Тех_Движение!$B$2:$B$5111,"&lt;="&amp;L$3)-$F524)))</f>
        <v>#VALUE!</v>
      </c>
      <c r="M524" s="21" t="e">
        <f>IF(OR($B524="",M$3&lt;$D524+Настройки!$B$7),0,MAX(0,$E524-MAX(0,SUMIFS(Тех_Движение!$G$2:$G$5111,Тех_Движение!$D$2:$D$5111,$C524,Тех_Движение!$B$2:$B$5111,"&lt;="&amp;M$3)-$F524)))</f>
        <v>#VALUE!</v>
      </c>
      <c r="N524" s="21" t="e">
        <f>IF(OR($B524="",N$3&lt;$D524+Настройки!$B$7),0,MAX(0,$E524-MAX(0,SUMIFS(Тех_Движение!$G$2:$G$5111,Тех_Движение!$D$2:$D$5111,$C524,Тех_Движение!$B$2:$B$5111,"&lt;="&amp;N$3)-$F524)))</f>
        <v>#VALUE!</v>
      </c>
      <c r="O524" s="21" t="e">
        <f>IF(OR($B524="",O$3&lt;$D524+Настройки!$B$7),0,MAX(0,$E524-MAX(0,SUMIFS(Тех_Движение!$G$2:$G$5111,Тех_Движение!$D$2:$D$5111,$C524,Тех_Движение!$B$2:$B$5111,"&lt;="&amp;O$3)-$F524)))</f>
        <v>#VALUE!</v>
      </c>
      <c r="P524" s="21" t="e">
        <f>IF(OR($B524="",P$3&lt;$D524+Настройки!$B$7),0,MAX(0,$E524-MAX(0,SUMIFS(Тех_Движение!$G$2:$G$5111,Тех_Движение!$D$2:$D$5111,$C524,Тех_Движение!$B$2:$B$5111,"&lt;="&amp;P$3)-$F524)))</f>
        <v>#VALUE!</v>
      </c>
      <c r="Q524" s="21" t="e">
        <f>IF(OR($B524="",Q$3&lt;$D524+Настройки!$B$7),0,MAX(0,$E524-MAX(0,SUMIFS(Тех_Движение!$G$2:$G$5111,Тех_Движение!$D$2:$D$5111,$C524,Тех_Движение!$B$2:$B$5111,"&lt;="&amp;Q$3)-$F524)))</f>
        <v>#VALUE!</v>
      </c>
      <c r="R524" s="21" t="str">
        <f t="shared" si="25"/>
        <v/>
      </c>
      <c r="S524" s="23" t="str">
        <f>IF($B524="","",VLOOKUP($C524,Настройки!$A$11:$L$17,9,FALSE))</f>
        <v/>
      </c>
      <c r="T524" s="23" t="str">
        <f t="shared" si="26"/>
        <v/>
      </c>
    </row>
    <row r="525" spans="1:20" x14ac:dyDescent="0.3">
      <c r="A525" s="20">
        <f>Тех_Движение!$A$522</f>
        <v>521</v>
      </c>
      <c r="B525" s="20" t="str">
        <f>IF(Тех_Движение!$F$522&gt;0,Тех_Движение!$I$522,"")</f>
        <v/>
      </c>
      <c r="C525" s="20" t="str">
        <f>IF($B525="","",Тех_Движение!$D$522)</f>
        <v/>
      </c>
      <c r="D525" s="9" t="str">
        <f>IF($B525="","",Тех_Движение!$B$522)</f>
        <v/>
      </c>
      <c r="E525" s="21" t="str">
        <f>IF($B525="","",Тех_Движение!$F$522)</f>
        <v/>
      </c>
      <c r="F525" s="21" t="str">
        <f>IF($B525="","",SUMIFS($E$5:$E524,$C$5:$C524,$C525))</f>
        <v/>
      </c>
      <c r="G525" s="21" t="str">
        <f>IF($B525="","",MAX(0,$E525-MAX(0,SUMIFS(Тех_Движение!$G$2:$G$5111,Тех_Движение!$D$2:$D$5111,$C525,Тех_Движение!$B$2:$B$5111,"&lt;="&amp;Настройки!$B$5-1)-$F525)))</f>
        <v/>
      </c>
      <c r="H525" s="21" t="str">
        <f>IF($B525="","",IF(AND($D525&gt;=Настройки!$B$5,$D525&lt;=Настройки!$B$6),$E525,0))</f>
        <v/>
      </c>
      <c r="I525" s="21" t="str">
        <f t="shared" si="24"/>
        <v/>
      </c>
      <c r="J525" s="21" t="str">
        <f>IF($B525="","",MAX(0,$E525-MAX(0,SUMIFS(Тех_Движение!$G$2:$G$5111,Тех_Движение!$D$2:$D$5111,$C525,Тех_Движение!$B$2:$B$5111,"&lt;="&amp;Настройки!$B$6)-$F525)))</f>
        <v/>
      </c>
      <c r="K525" s="21" t="e">
        <f>IF(OR($B525="",K$3&lt;$D525+Настройки!$B$7),0,MAX(0,$E525-MAX(0,SUMIFS(Тех_Движение!$G$2:$G$5111,Тех_Движение!$D$2:$D$5111,$C525,Тех_Движение!$B$2:$B$5111,"&lt;="&amp;K$3)-$F525)))</f>
        <v>#VALUE!</v>
      </c>
      <c r="L525" s="21" t="e">
        <f>IF(OR($B525="",L$3&lt;$D525+Настройки!$B$7),0,MAX(0,$E525-MAX(0,SUMIFS(Тех_Движение!$G$2:$G$5111,Тех_Движение!$D$2:$D$5111,$C525,Тех_Движение!$B$2:$B$5111,"&lt;="&amp;L$3)-$F525)))</f>
        <v>#VALUE!</v>
      </c>
      <c r="M525" s="21" t="e">
        <f>IF(OR($B525="",M$3&lt;$D525+Настройки!$B$7),0,MAX(0,$E525-MAX(0,SUMIFS(Тех_Движение!$G$2:$G$5111,Тех_Движение!$D$2:$D$5111,$C525,Тех_Движение!$B$2:$B$5111,"&lt;="&amp;M$3)-$F525)))</f>
        <v>#VALUE!</v>
      </c>
      <c r="N525" s="21" t="e">
        <f>IF(OR($B525="",N$3&lt;$D525+Настройки!$B$7),0,MAX(0,$E525-MAX(0,SUMIFS(Тех_Движение!$G$2:$G$5111,Тех_Движение!$D$2:$D$5111,$C525,Тех_Движение!$B$2:$B$5111,"&lt;="&amp;N$3)-$F525)))</f>
        <v>#VALUE!</v>
      </c>
      <c r="O525" s="21" t="e">
        <f>IF(OR($B525="",O$3&lt;$D525+Настройки!$B$7),0,MAX(0,$E525-MAX(0,SUMIFS(Тех_Движение!$G$2:$G$5111,Тех_Движение!$D$2:$D$5111,$C525,Тех_Движение!$B$2:$B$5111,"&lt;="&amp;O$3)-$F525)))</f>
        <v>#VALUE!</v>
      </c>
      <c r="P525" s="21" t="e">
        <f>IF(OR($B525="",P$3&lt;$D525+Настройки!$B$7),0,MAX(0,$E525-MAX(0,SUMIFS(Тех_Движение!$G$2:$G$5111,Тех_Движение!$D$2:$D$5111,$C525,Тех_Движение!$B$2:$B$5111,"&lt;="&amp;P$3)-$F525)))</f>
        <v>#VALUE!</v>
      </c>
      <c r="Q525" s="21" t="e">
        <f>IF(OR($B525="",Q$3&lt;$D525+Настройки!$B$7),0,MAX(0,$E525-MAX(0,SUMIFS(Тех_Движение!$G$2:$G$5111,Тех_Движение!$D$2:$D$5111,$C525,Тех_Движение!$B$2:$B$5111,"&lt;="&amp;Q$3)-$F525)))</f>
        <v>#VALUE!</v>
      </c>
      <c r="R525" s="21" t="str">
        <f t="shared" si="25"/>
        <v/>
      </c>
      <c r="S525" s="23" t="str">
        <f>IF($B525="","",VLOOKUP($C525,Настройки!$A$11:$L$17,9,FALSE))</f>
        <v/>
      </c>
      <c r="T525" s="23" t="str">
        <f t="shared" si="26"/>
        <v/>
      </c>
    </row>
    <row r="526" spans="1:20" x14ac:dyDescent="0.3">
      <c r="A526" s="20">
        <f>Тех_Движение!$A$523</f>
        <v>522</v>
      </c>
      <c r="B526" s="20" t="str">
        <f>IF(Тех_Движение!$F$523&gt;0,Тех_Движение!$I$523,"")</f>
        <v/>
      </c>
      <c r="C526" s="20" t="str">
        <f>IF($B526="","",Тех_Движение!$D$523)</f>
        <v/>
      </c>
      <c r="D526" s="9" t="str">
        <f>IF($B526="","",Тех_Движение!$B$523)</f>
        <v/>
      </c>
      <c r="E526" s="21" t="str">
        <f>IF($B526="","",Тех_Движение!$F$523)</f>
        <v/>
      </c>
      <c r="F526" s="21" t="str">
        <f>IF($B526="","",SUMIFS($E$5:$E525,$C$5:$C525,$C526))</f>
        <v/>
      </c>
      <c r="G526" s="21" t="str">
        <f>IF($B526="","",MAX(0,$E526-MAX(0,SUMIFS(Тех_Движение!$G$2:$G$5111,Тех_Движение!$D$2:$D$5111,$C526,Тех_Движение!$B$2:$B$5111,"&lt;="&amp;Настройки!$B$5-1)-$F526)))</f>
        <v/>
      </c>
      <c r="H526" s="21" t="str">
        <f>IF($B526="","",IF(AND($D526&gt;=Настройки!$B$5,$D526&lt;=Настройки!$B$6),$E526,0))</f>
        <v/>
      </c>
      <c r="I526" s="21" t="str">
        <f t="shared" si="24"/>
        <v/>
      </c>
      <c r="J526" s="21" t="str">
        <f>IF($B526="","",MAX(0,$E526-MAX(0,SUMIFS(Тех_Движение!$G$2:$G$5111,Тех_Движение!$D$2:$D$5111,$C526,Тех_Движение!$B$2:$B$5111,"&lt;="&amp;Настройки!$B$6)-$F526)))</f>
        <v/>
      </c>
      <c r="K526" s="21" t="e">
        <f>IF(OR($B526="",K$3&lt;$D526+Настройки!$B$7),0,MAX(0,$E526-MAX(0,SUMIFS(Тех_Движение!$G$2:$G$5111,Тех_Движение!$D$2:$D$5111,$C526,Тех_Движение!$B$2:$B$5111,"&lt;="&amp;K$3)-$F526)))</f>
        <v>#VALUE!</v>
      </c>
      <c r="L526" s="21" t="e">
        <f>IF(OR($B526="",L$3&lt;$D526+Настройки!$B$7),0,MAX(0,$E526-MAX(0,SUMIFS(Тех_Движение!$G$2:$G$5111,Тех_Движение!$D$2:$D$5111,$C526,Тех_Движение!$B$2:$B$5111,"&lt;="&amp;L$3)-$F526)))</f>
        <v>#VALUE!</v>
      </c>
      <c r="M526" s="21" t="e">
        <f>IF(OR($B526="",M$3&lt;$D526+Настройки!$B$7),0,MAX(0,$E526-MAX(0,SUMIFS(Тех_Движение!$G$2:$G$5111,Тех_Движение!$D$2:$D$5111,$C526,Тех_Движение!$B$2:$B$5111,"&lt;="&amp;M$3)-$F526)))</f>
        <v>#VALUE!</v>
      </c>
      <c r="N526" s="21" t="e">
        <f>IF(OR($B526="",N$3&lt;$D526+Настройки!$B$7),0,MAX(0,$E526-MAX(0,SUMIFS(Тех_Движение!$G$2:$G$5111,Тех_Движение!$D$2:$D$5111,$C526,Тех_Движение!$B$2:$B$5111,"&lt;="&amp;N$3)-$F526)))</f>
        <v>#VALUE!</v>
      </c>
      <c r="O526" s="21" t="e">
        <f>IF(OR($B526="",O$3&lt;$D526+Настройки!$B$7),0,MAX(0,$E526-MAX(0,SUMIFS(Тех_Движение!$G$2:$G$5111,Тех_Движение!$D$2:$D$5111,$C526,Тех_Движение!$B$2:$B$5111,"&lt;="&amp;O$3)-$F526)))</f>
        <v>#VALUE!</v>
      </c>
      <c r="P526" s="21" t="e">
        <f>IF(OR($B526="",P$3&lt;$D526+Настройки!$B$7),0,MAX(0,$E526-MAX(0,SUMIFS(Тех_Движение!$G$2:$G$5111,Тех_Движение!$D$2:$D$5111,$C526,Тех_Движение!$B$2:$B$5111,"&lt;="&amp;P$3)-$F526)))</f>
        <v>#VALUE!</v>
      </c>
      <c r="Q526" s="21" t="e">
        <f>IF(OR($B526="",Q$3&lt;$D526+Настройки!$B$7),0,MAX(0,$E526-MAX(0,SUMIFS(Тех_Движение!$G$2:$G$5111,Тех_Движение!$D$2:$D$5111,$C526,Тех_Движение!$B$2:$B$5111,"&lt;="&amp;Q$3)-$F526)))</f>
        <v>#VALUE!</v>
      </c>
      <c r="R526" s="21" t="str">
        <f t="shared" si="25"/>
        <v/>
      </c>
      <c r="S526" s="23" t="str">
        <f>IF($B526="","",VLOOKUP($C526,Настройки!$A$11:$L$17,9,FALSE))</f>
        <v/>
      </c>
      <c r="T526" s="23" t="str">
        <f t="shared" si="26"/>
        <v/>
      </c>
    </row>
    <row r="527" spans="1:20" x14ac:dyDescent="0.3">
      <c r="A527" s="20">
        <f>Тех_Движение!$A$524</f>
        <v>523</v>
      </c>
      <c r="B527" s="20" t="str">
        <f>IF(Тех_Движение!$F$524&gt;0,Тех_Движение!$I$524,"")</f>
        <v/>
      </c>
      <c r="C527" s="20" t="str">
        <f>IF($B527="","",Тех_Движение!$D$524)</f>
        <v/>
      </c>
      <c r="D527" s="9" t="str">
        <f>IF($B527="","",Тех_Движение!$B$524)</f>
        <v/>
      </c>
      <c r="E527" s="21" t="str">
        <f>IF($B527="","",Тех_Движение!$F$524)</f>
        <v/>
      </c>
      <c r="F527" s="21" t="str">
        <f>IF($B527="","",SUMIFS($E$5:$E526,$C$5:$C526,$C527))</f>
        <v/>
      </c>
      <c r="G527" s="21" t="str">
        <f>IF($B527="","",MAX(0,$E527-MAX(0,SUMIFS(Тех_Движение!$G$2:$G$5111,Тех_Движение!$D$2:$D$5111,$C527,Тех_Движение!$B$2:$B$5111,"&lt;="&amp;Настройки!$B$5-1)-$F527)))</f>
        <v/>
      </c>
      <c r="H527" s="21" t="str">
        <f>IF($B527="","",IF(AND($D527&gt;=Настройки!$B$5,$D527&lt;=Настройки!$B$6),$E527,0))</f>
        <v/>
      </c>
      <c r="I527" s="21" t="str">
        <f t="shared" si="24"/>
        <v/>
      </c>
      <c r="J527" s="21" t="str">
        <f>IF($B527="","",MAX(0,$E527-MAX(0,SUMIFS(Тех_Движение!$G$2:$G$5111,Тех_Движение!$D$2:$D$5111,$C527,Тех_Движение!$B$2:$B$5111,"&lt;="&amp;Настройки!$B$6)-$F527)))</f>
        <v/>
      </c>
      <c r="K527" s="21" t="e">
        <f>IF(OR($B527="",K$3&lt;$D527+Настройки!$B$7),0,MAX(0,$E527-MAX(0,SUMIFS(Тех_Движение!$G$2:$G$5111,Тех_Движение!$D$2:$D$5111,$C527,Тех_Движение!$B$2:$B$5111,"&lt;="&amp;K$3)-$F527)))</f>
        <v>#VALUE!</v>
      </c>
      <c r="L527" s="21" t="e">
        <f>IF(OR($B527="",L$3&lt;$D527+Настройки!$B$7),0,MAX(0,$E527-MAX(0,SUMIFS(Тех_Движение!$G$2:$G$5111,Тех_Движение!$D$2:$D$5111,$C527,Тех_Движение!$B$2:$B$5111,"&lt;="&amp;L$3)-$F527)))</f>
        <v>#VALUE!</v>
      </c>
      <c r="M527" s="21" t="e">
        <f>IF(OR($B527="",M$3&lt;$D527+Настройки!$B$7),0,MAX(0,$E527-MAX(0,SUMIFS(Тех_Движение!$G$2:$G$5111,Тех_Движение!$D$2:$D$5111,$C527,Тех_Движение!$B$2:$B$5111,"&lt;="&amp;M$3)-$F527)))</f>
        <v>#VALUE!</v>
      </c>
      <c r="N527" s="21" t="e">
        <f>IF(OR($B527="",N$3&lt;$D527+Настройки!$B$7),0,MAX(0,$E527-MAX(0,SUMIFS(Тех_Движение!$G$2:$G$5111,Тех_Движение!$D$2:$D$5111,$C527,Тех_Движение!$B$2:$B$5111,"&lt;="&amp;N$3)-$F527)))</f>
        <v>#VALUE!</v>
      </c>
      <c r="O527" s="21" t="e">
        <f>IF(OR($B527="",O$3&lt;$D527+Настройки!$B$7),0,MAX(0,$E527-MAX(0,SUMIFS(Тех_Движение!$G$2:$G$5111,Тех_Движение!$D$2:$D$5111,$C527,Тех_Движение!$B$2:$B$5111,"&lt;="&amp;O$3)-$F527)))</f>
        <v>#VALUE!</v>
      </c>
      <c r="P527" s="21" t="e">
        <f>IF(OR($B527="",P$3&lt;$D527+Настройки!$B$7),0,MAX(0,$E527-MAX(0,SUMIFS(Тех_Движение!$G$2:$G$5111,Тех_Движение!$D$2:$D$5111,$C527,Тех_Движение!$B$2:$B$5111,"&lt;="&amp;P$3)-$F527)))</f>
        <v>#VALUE!</v>
      </c>
      <c r="Q527" s="21" t="e">
        <f>IF(OR($B527="",Q$3&lt;$D527+Настройки!$B$7),0,MAX(0,$E527-MAX(0,SUMIFS(Тех_Движение!$G$2:$G$5111,Тех_Движение!$D$2:$D$5111,$C527,Тех_Движение!$B$2:$B$5111,"&lt;="&amp;Q$3)-$F527)))</f>
        <v>#VALUE!</v>
      </c>
      <c r="R527" s="21" t="str">
        <f t="shared" si="25"/>
        <v/>
      </c>
      <c r="S527" s="23" t="str">
        <f>IF($B527="","",VLOOKUP($C527,Настройки!$A$11:$L$17,9,FALSE))</f>
        <v/>
      </c>
      <c r="T527" s="23" t="str">
        <f t="shared" si="26"/>
        <v/>
      </c>
    </row>
    <row r="528" spans="1:20" x14ac:dyDescent="0.3">
      <c r="A528" s="20">
        <f>Тех_Движение!$A$525</f>
        <v>524</v>
      </c>
      <c r="B528" s="20" t="str">
        <f>IF(Тех_Движение!$F$525&gt;0,Тех_Движение!$I$525,"")</f>
        <v/>
      </c>
      <c r="C528" s="20" t="str">
        <f>IF($B528="","",Тех_Движение!$D$525)</f>
        <v/>
      </c>
      <c r="D528" s="9" t="str">
        <f>IF($B528="","",Тех_Движение!$B$525)</f>
        <v/>
      </c>
      <c r="E528" s="21" t="str">
        <f>IF($B528="","",Тех_Движение!$F$525)</f>
        <v/>
      </c>
      <c r="F528" s="21" t="str">
        <f>IF($B528="","",SUMIFS($E$5:$E527,$C$5:$C527,$C528))</f>
        <v/>
      </c>
      <c r="G528" s="21" t="str">
        <f>IF($B528="","",MAX(0,$E528-MAX(0,SUMIFS(Тех_Движение!$G$2:$G$5111,Тех_Движение!$D$2:$D$5111,$C528,Тех_Движение!$B$2:$B$5111,"&lt;="&amp;Настройки!$B$5-1)-$F528)))</f>
        <v/>
      </c>
      <c r="H528" s="21" t="str">
        <f>IF($B528="","",IF(AND($D528&gt;=Настройки!$B$5,$D528&lt;=Настройки!$B$6),$E528,0))</f>
        <v/>
      </c>
      <c r="I528" s="21" t="str">
        <f t="shared" si="24"/>
        <v/>
      </c>
      <c r="J528" s="21" t="str">
        <f>IF($B528="","",MAX(0,$E528-MAX(0,SUMIFS(Тех_Движение!$G$2:$G$5111,Тех_Движение!$D$2:$D$5111,$C528,Тех_Движение!$B$2:$B$5111,"&lt;="&amp;Настройки!$B$6)-$F528)))</f>
        <v/>
      </c>
      <c r="K528" s="21" t="e">
        <f>IF(OR($B528="",K$3&lt;$D528+Настройки!$B$7),0,MAX(0,$E528-MAX(0,SUMIFS(Тех_Движение!$G$2:$G$5111,Тех_Движение!$D$2:$D$5111,$C528,Тех_Движение!$B$2:$B$5111,"&lt;="&amp;K$3)-$F528)))</f>
        <v>#VALUE!</v>
      </c>
      <c r="L528" s="21" t="e">
        <f>IF(OR($B528="",L$3&lt;$D528+Настройки!$B$7),0,MAX(0,$E528-MAX(0,SUMIFS(Тех_Движение!$G$2:$G$5111,Тех_Движение!$D$2:$D$5111,$C528,Тех_Движение!$B$2:$B$5111,"&lt;="&amp;L$3)-$F528)))</f>
        <v>#VALUE!</v>
      </c>
      <c r="M528" s="21" t="e">
        <f>IF(OR($B528="",M$3&lt;$D528+Настройки!$B$7),0,MAX(0,$E528-MAX(0,SUMIFS(Тех_Движение!$G$2:$G$5111,Тех_Движение!$D$2:$D$5111,$C528,Тех_Движение!$B$2:$B$5111,"&lt;="&amp;M$3)-$F528)))</f>
        <v>#VALUE!</v>
      </c>
      <c r="N528" s="21" t="e">
        <f>IF(OR($B528="",N$3&lt;$D528+Настройки!$B$7),0,MAX(0,$E528-MAX(0,SUMIFS(Тех_Движение!$G$2:$G$5111,Тех_Движение!$D$2:$D$5111,$C528,Тех_Движение!$B$2:$B$5111,"&lt;="&amp;N$3)-$F528)))</f>
        <v>#VALUE!</v>
      </c>
      <c r="O528" s="21" t="e">
        <f>IF(OR($B528="",O$3&lt;$D528+Настройки!$B$7),0,MAX(0,$E528-MAX(0,SUMIFS(Тех_Движение!$G$2:$G$5111,Тех_Движение!$D$2:$D$5111,$C528,Тех_Движение!$B$2:$B$5111,"&lt;="&amp;O$3)-$F528)))</f>
        <v>#VALUE!</v>
      </c>
      <c r="P528" s="21" t="e">
        <f>IF(OR($B528="",P$3&lt;$D528+Настройки!$B$7),0,MAX(0,$E528-MAX(0,SUMIFS(Тех_Движение!$G$2:$G$5111,Тех_Движение!$D$2:$D$5111,$C528,Тех_Движение!$B$2:$B$5111,"&lt;="&amp;P$3)-$F528)))</f>
        <v>#VALUE!</v>
      </c>
      <c r="Q528" s="21" t="e">
        <f>IF(OR($B528="",Q$3&lt;$D528+Настройки!$B$7),0,MAX(0,$E528-MAX(0,SUMIFS(Тех_Движение!$G$2:$G$5111,Тех_Движение!$D$2:$D$5111,$C528,Тех_Движение!$B$2:$B$5111,"&lt;="&amp;Q$3)-$F528)))</f>
        <v>#VALUE!</v>
      </c>
      <c r="R528" s="21" t="str">
        <f t="shared" si="25"/>
        <v/>
      </c>
      <c r="S528" s="23" t="str">
        <f>IF($B528="","",VLOOKUP($C528,Настройки!$A$11:$L$17,9,FALSE))</f>
        <v/>
      </c>
      <c r="T528" s="23" t="str">
        <f t="shared" si="26"/>
        <v/>
      </c>
    </row>
    <row r="529" spans="1:20" x14ac:dyDescent="0.3">
      <c r="A529" s="20">
        <f>Тех_Движение!$A$526</f>
        <v>525</v>
      </c>
      <c r="B529" s="20" t="str">
        <f>IF(Тех_Движение!$F$526&gt;0,Тех_Движение!$I$526,"")</f>
        <v/>
      </c>
      <c r="C529" s="20" t="str">
        <f>IF($B529="","",Тех_Движение!$D$526)</f>
        <v/>
      </c>
      <c r="D529" s="9" t="str">
        <f>IF($B529="","",Тех_Движение!$B$526)</f>
        <v/>
      </c>
      <c r="E529" s="21" t="str">
        <f>IF($B529="","",Тех_Движение!$F$526)</f>
        <v/>
      </c>
      <c r="F529" s="21" t="str">
        <f>IF($B529="","",SUMIFS($E$5:$E528,$C$5:$C528,$C529))</f>
        <v/>
      </c>
      <c r="G529" s="21" t="str">
        <f>IF($B529="","",MAX(0,$E529-MAX(0,SUMIFS(Тех_Движение!$G$2:$G$5111,Тех_Движение!$D$2:$D$5111,$C529,Тех_Движение!$B$2:$B$5111,"&lt;="&amp;Настройки!$B$5-1)-$F529)))</f>
        <v/>
      </c>
      <c r="H529" s="21" t="str">
        <f>IF($B529="","",IF(AND($D529&gt;=Настройки!$B$5,$D529&lt;=Настройки!$B$6),$E529,0))</f>
        <v/>
      </c>
      <c r="I529" s="21" t="str">
        <f t="shared" si="24"/>
        <v/>
      </c>
      <c r="J529" s="21" t="str">
        <f>IF($B529="","",MAX(0,$E529-MAX(0,SUMIFS(Тех_Движение!$G$2:$G$5111,Тех_Движение!$D$2:$D$5111,$C529,Тех_Движение!$B$2:$B$5111,"&lt;="&amp;Настройки!$B$6)-$F529)))</f>
        <v/>
      </c>
      <c r="K529" s="21" t="e">
        <f>IF(OR($B529="",K$3&lt;$D529+Настройки!$B$7),0,MAX(0,$E529-MAX(0,SUMIFS(Тех_Движение!$G$2:$G$5111,Тех_Движение!$D$2:$D$5111,$C529,Тех_Движение!$B$2:$B$5111,"&lt;="&amp;K$3)-$F529)))</f>
        <v>#VALUE!</v>
      </c>
      <c r="L529" s="21" t="e">
        <f>IF(OR($B529="",L$3&lt;$D529+Настройки!$B$7),0,MAX(0,$E529-MAX(0,SUMIFS(Тех_Движение!$G$2:$G$5111,Тех_Движение!$D$2:$D$5111,$C529,Тех_Движение!$B$2:$B$5111,"&lt;="&amp;L$3)-$F529)))</f>
        <v>#VALUE!</v>
      </c>
      <c r="M529" s="21" t="e">
        <f>IF(OR($B529="",M$3&lt;$D529+Настройки!$B$7),0,MAX(0,$E529-MAX(0,SUMIFS(Тех_Движение!$G$2:$G$5111,Тех_Движение!$D$2:$D$5111,$C529,Тех_Движение!$B$2:$B$5111,"&lt;="&amp;M$3)-$F529)))</f>
        <v>#VALUE!</v>
      </c>
      <c r="N529" s="21" t="e">
        <f>IF(OR($B529="",N$3&lt;$D529+Настройки!$B$7),0,MAX(0,$E529-MAX(0,SUMIFS(Тех_Движение!$G$2:$G$5111,Тех_Движение!$D$2:$D$5111,$C529,Тех_Движение!$B$2:$B$5111,"&lt;="&amp;N$3)-$F529)))</f>
        <v>#VALUE!</v>
      </c>
      <c r="O529" s="21" t="e">
        <f>IF(OR($B529="",O$3&lt;$D529+Настройки!$B$7),0,MAX(0,$E529-MAX(0,SUMIFS(Тех_Движение!$G$2:$G$5111,Тех_Движение!$D$2:$D$5111,$C529,Тех_Движение!$B$2:$B$5111,"&lt;="&amp;O$3)-$F529)))</f>
        <v>#VALUE!</v>
      </c>
      <c r="P529" s="21" t="e">
        <f>IF(OR($B529="",P$3&lt;$D529+Настройки!$B$7),0,MAX(0,$E529-MAX(0,SUMIFS(Тех_Движение!$G$2:$G$5111,Тех_Движение!$D$2:$D$5111,$C529,Тех_Движение!$B$2:$B$5111,"&lt;="&amp;P$3)-$F529)))</f>
        <v>#VALUE!</v>
      </c>
      <c r="Q529" s="21" t="e">
        <f>IF(OR($B529="",Q$3&lt;$D529+Настройки!$B$7),0,MAX(0,$E529-MAX(0,SUMIFS(Тех_Движение!$G$2:$G$5111,Тех_Движение!$D$2:$D$5111,$C529,Тех_Движение!$B$2:$B$5111,"&lt;="&amp;Q$3)-$F529)))</f>
        <v>#VALUE!</v>
      </c>
      <c r="R529" s="21" t="str">
        <f t="shared" si="25"/>
        <v/>
      </c>
      <c r="S529" s="23" t="str">
        <f>IF($B529="","",VLOOKUP($C529,Настройки!$A$11:$L$17,9,FALSE))</f>
        <v/>
      </c>
      <c r="T529" s="23" t="str">
        <f t="shared" si="26"/>
        <v/>
      </c>
    </row>
    <row r="530" spans="1:20" x14ac:dyDescent="0.3">
      <c r="A530" s="20">
        <f>Тех_Движение!$A$527</f>
        <v>526</v>
      </c>
      <c r="B530" s="20" t="str">
        <f>IF(Тех_Движение!$F$527&gt;0,Тех_Движение!$I$527,"")</f>
        <v/>
      </c>
      <c r="C530" s="20" t="str">
        <f>IF($B530="","",Тех_Движение!$D$527)</f>
        <v/>
      </c>
      <c r="D530" s="9" t="str">
        <f>IF($B530="","",Тех_Движение!$B$527)</f>
        <v/>
      </c>
      <c r="E530" s="21" t="str">
        <f>IF($B530="","",Тех_Движение!$F$527)</f>
        <v/>
      </c>
      <c r="F530" s="21" t="str">
        <f>IF($B530="","",SUMIFS($E$5:$E529,$C$5:$C529,$C530))</f>
        <v/>
      </c>
      <c r="G530" s="21" t="str">
        <f>IF($B530="","",MAX(0,$E530-MAX(0,SUMIFS(Тех_Движение!$G$2:$G$5111,Тех_Движение!$D$2:$D$5111,$C530,Тех_Движение!$B$2:$B$5111,"&lt;="&amp;Настройки!$B$5-1)-$F530)))</f>
        <v/>
      </c>
      <c r="H530" s="21" t="str">
        <f>IF($B530="","",IF(AND($D530&gt;=Настройки!$B$5,$D530&lt;=Настройки!$B$6),$E530,0))</f>
        <v/>
      </c>
      <c r="I530" s="21" t="str">
        <f t="shared" si="24"/>
        <v/>
      </c>
      <c r="J530" s="21" t="str">
        <f>IF($B530="","",MAX(0,$E530-MAX(0,SUMIFS(Тех_Движение!$G$2:$G$5111,Тех_Движение!$D$2:$D$5111,$C530,Тех_Движение!$B$2:$B$5111,"&lt;="&amp;Настройки!$B$6)-$F530)))</f>
        <v/>
      </c>
      <c r="K530" s="21" t="e">
        <f>IF(OR($B530="",K$3&lt;$D530+Настройки!$B$7),0,MAX(0,$E530-MAX(0,SUMIFS(Тех_Движение!$G$2:$G$5111,Тех_Движение!$D$2:$D$5111,$C530,Тех_Движение!$B$2:$B$5111,"&lt;="&amp;K$3)-$F530)))</f>
        <v>#VALUE!</v>
      </c>
      <c r="L530" s="21" t="e">
        <f>IF(OR($B530="",L$3&lt;$D530+Настройки!$B$7),0,MAX(0,$E530-MAX(0,SUMIFS(Тех_Движение!$G$2:$G$5111,Тех_Движение!$D$2:$D$5111,$C530,Тех_Движение!$B$2:$B$5111,"&lt;="&amp;L$3)-$F530)))</f>
        <v>#VALUE!</v>
      </c>
      <c r="M530" s="21" t="e">
        <f>IF(OR($B530="",M$3&lt;$D530+Настройки!$B$7),0,MAX(0,$E530-MAX(0,SUMIFS(Тех_Движение!$G$2:$G$5111,Тех_Движение!$D$2:$D$5111,$C530,Тех_Движение!$B$2:$B$5111,"&lt;="&amp;M$3)-$F530)))</f>
        <v>#VALUE!</v>
      </c>
      <c r="N530" s="21" t="e">
        <f>IF(OR($B530="",N$3&lt;$D530+Настройки!$B$7),0,MAX(0,$E530-MAX(0,SUMIFS(Тех_Движение!$G$2:$G$5111,Тех_Движение!$D$2:$D$5111,$C530,Тех_Движение!$B$2:$B$5111,"&lt;="&amp;N$3)-$F530)))</f>
        <v>#VALUE!</v>
      </c>
      <c r="O530" s="21" t="e">
        <f>IF(OR($B530="",O$3&lt;$D530+Настройки!$B$7),0,MAX(0,$E530-MAX(0,SUMIFS(Тех_Движение!$G$2:$G$5111,Тех_Движение!$D$2:$D$5111,$C530,Тех_Движение!$B$2:$B$5111,"&lt;="&amp;O$3)-$F530)))</f>
        <v>#VALUE!</v>
      </c>
      <c r="P530" s="21" t="e">
        <f>IF(OR($B530="",P$3&lt;$D530+Настройки!$B$7),0,MAX(0,$E530-MAX(0,SUMIFS(Тех_Движение!$G$2:$G$5111,Тех_Движение!$D$2:$D$5111,$C530,Тех_Движение!$B$2:$B$5111,"&lt;="&amp;P$3)-$F530)))</f>
        <v>#VALUE!</v>
      </c>
      <c r="Q530" s="21" t="e">
        <f>IF(OR($B530="",Q$3&lt;$D530+Настройки!$B$7),0,MAX(0,$E530-MAX(0,SUMIFS(Тех_Движение!$G$2:$G$5111,Тех_Движение!$D$2:$D$5111,$C530,Тех_Движение!$B$2:$B$5111,"&lt;="&amp;Q$3)-$F530)))</f>
        <v>#VALUE!</v>
      </c>
      <c r="R530" s="21" t="str">
        <f t="shared" si="25"/>
        <v/>
      </c>
      <c r="S530" s="23" t="str">
        <f>IF($B530="","",VLOOKUP($C530,Настройки!$A$11:$L$17,9,FALSE))</f>
        <v/>
      </c>
      <c r="T530" s="23" t="str">
        <f t="shared" si="26"/>
        <v/>
      </c>
    </row>
    <row r="531" spans="1:20" x14ac:dyDescent="0.3">
      <c r="A531" s="20">
        <f>Тех_Движение!$A$528</f>
        <v>527</v>
      </c>
      <c r="B531" s="20" t="str">
        <f>IF(Тех_Движение!$F$528&gt;0,Тех_Движение!$I$528,"")</f>
        <v/>
      </c>
      <c r="C531" s="20" t="str">
        <f>IF($B531="","",Тех_Движение!$D$528)</f>
        <v/>
      </c>
      <c r="D531" s="9" t="str">
        <f>IF($B531="","",Тех_Движение!$B$528)</f>
        <v/>
      </c>
      <c r="E531" s="21" t="str">
        <f>IF($B531="","",Тех_Движение!$F$528)</f>
        <v/>
      </c>
      <c r="F531" s="21" t="str">
        <f>IF($B531="","",SUMIFS($E$5:$E530,$C$5:$C530,$C531))</f>
        <v/>
      </c>
      <c r="G531" s="21" t="str">
        <f>IF($B531="","",MAX(0,$E531-MAX(0,SUMIFS(Тех_Движение!$G$2:$G$5111,Тех_Движение!$D$2:$D$5111,$C531,Тех_Движение!$B$2:$B$5111,"&lt;="&amp;Настройки!$B$5-1)-$F531)))</f>
        <v/>
      </c>
      <c r="H531" s="21" t="str">
        <f>IF($B531="","",IF(AND($D531&gt;=Настройки!$B$5,$D531&lt;=Настройки!$B$6),$E531,0))</f>
        <v/>
      </c>
      <c r="I531" s="21" t="str">
        <f t="shared" si="24"/>
        <v/>
      </c>
      <c r="J531" s="21" t="str">
        <f>IF($B531="","",MAX(0,$E531-MAX(0,SUMIFS(Тех_Движение!$G$2:$G$5111,Тех_Движение!$D$2:$D$5111,$C531,Тех_Движение!$B$2:$B$5111,"&lt;="&amp;Настройки!$B$6)-$F531)))</f>
        <v/>
      </c>
      <c r="K531" s="21" t="e">
        <f>IF(OR($B531="",K$3&lt;$D531+Настройки!$B$7),0,MAX(0,$E531-MAX(0,SUMIFS(Тех_Движение!$G$2:$G$5111,Тех_Движение!$D$2:$D$5111,$C531,Тех_Движение!$B$2:$B$5111,"&lt;="&amp;K$3)-$F531)))</f>
        <v>#VALUE!</v>
      </c>
      <c r="L531" s="21" t="e">
        <f>IF(OR($B531="",L$3&lt;$D531+Настройки!$B$7),0,MAX(0,$E531-MAX(0,SUMIFS(Тех_Движение!$G$2:$G$5111,Тех_Движение!$D$2:$D$5111,$C531,Тех_Движение!$B$2:$B$5111,"&lt;="&amp;L$3)-$F531)))</f>
        <v>#VALUE!</v>
      </c>
      <c r="M531" s="21" t="e">
        <f>IF(OR($B531="",M$3&lt;$D531+Настройки!$B$7),0,MAX(0,$E531-MAX(0,SUMIFS(Тех_Движение!$G$2:$G$5111,Тех_Движение!$D$2:$D$5111,$C531,Тех_Движение!$B$2:$B$5111,"&lt;="&amp;M$3)-$F531)))</f>
        <v>#VALUE!</v>
      </c>
      <c r="N531" s="21" t="e">
        <f>IF(OR($B531="",N$3&lt;$D531+Настройки!$B$7),0,MAX(0,$E531-MAX(0,SUMIFS(Тех_Движение!$G$2:$G$5111,Тех_Движение!$D$2:$D$5111,$C531,Тех_Движение!$B$2:$B$5111,"&lt;="&amp;N$3)-$F531)))</f>
        <v>#VALUE!</v>
      </c>
      <c r="O531" s="21" t="e">
        <f>IF(OR($B531="",O$3&lt;$D531+Настройки!$B$7),0,MAX(0,$E531-MAX(0,SUMIFS(Тех_Движение!$G$2:$G$5111,Тех_Движение!$D$2:$D$5111,$C531,Тех_Движение!$B$2:$B$5111,"&lt;="&amp;O$3)-$F531)))</f>
        <v>#VALUE!</v>
      </c>
      <c r="P531" s="21" t="e">
        <f>IF(OR($B531="",P$3&lt;$D531+Настройки!$B$7),0,MAX(0,$E531-MAX(0,SUMIFS(Тех_Движение!$G$2:$G$5111,Тех_Движение!$D$2:$D$5111,$C531,Тех_Движение!$B$2:$B$5111,"&lt;="&amp;P$3)-$F531)))</f>
        <v>#VALUE!</v>
      </c>
      <c r="Q531" s="21" t="e">
        <f>IF(OR($B531="",Q$3&lt;$D531+Настройки!$B$7),0,MAX(0,$E531-MAX(0,SUMIFS(Тех_Движение!$G$2:$G$5111,Тех_Движение!$D$2:$D$5111,$C531,Тех_Движение!$B$2:$B$5111,"&lt;="&amp;Q$3)-$F531)))</f>
        <v>#VALUE!</v>
      </c>
      <c r="R531" s="21" t="str">
        <f t="shared" si="25"/>
        <v/>
      </c>
      <c r="S531" s="23" t="str">
        <f>IF($B531="","",VLOOKUP($C531,Настройки!$A$11:$L$17,9,FALSE))</f>
        <v/>
      </c>
      <c r="T531" s="23" t="str">
        <f t="shared" si="26"/>
        <v/>
      </c>
    </row>
    <row r="532" spans="1:20" x14ac:dyDescent="0.3">
      <c r="A532" s="20">
        <f>Тех_Движение!$A$529</f>
        <v>528</v>
      </c>
      <c r="B532" s="20" t="str">
        <f>IF(Тех_Движение!$F$529&gt;0,Тех_Движение!$I$529,"")</f>
        <v/>
      </c>
      <c r="C532" s="20" t="str">
        <f>IF($B532="","",Тех_Движение!$D$529)</f>
        <v/>
      </c>
      <c r="D532" s="9" t="str">
        <f>IF($B532="","",Тех_Движение!$B$529)</f>
        <v/>
      </c>
      <c r="E532" s="21" t="str">
        <f>IF($B532="","",Тех_Движение!$F$529)</f>
        <v/>
      </c>
      <c r="F532" s="21" t="str">
        <f>IF($B532="","",SUMIFS($E$5:$E531,$C$5:$C531,$C532))</f>
        <v/>
      </c>
      <c r="G532" s="21" t="str">
        <f>IF($B532="","",MAX(0,$E532-MAX(0,SUMIFS(Тех_Движение!$G$2:$G$5111,Тех_Движение!$D$2:$D$5111,$C532,Тех_Движение!$B$2:$B$5111,"&lt;="&amp;Настройки!$B$5-1)-$F532)))</f>
        <v/>
      </c>
      <c r="H532" s="21" t="str">
        <f>IF($B532="","",IF(AND($D532&gt;=Настройки!$B$5,$D532&lt;=Настройки!$B$6),$E532,0))</f>
        <v/>
      </c>
      <c r="I532" s="21" t="str">
        <f t="shared" si="24"/>
        <v/>
      </c>
      <c r="J532" s="21" t="str">
        <f>IF($B532="","",MAX(0,$E532-MAX(0,SUMIFS(Тех_Движение!$G$2:$G$5111,Тех_Движение!$D$2:$D$5111,$C532,Тех_Движение!$B$2:$B$5111,"&lt;="&amp;Настройки!$B$6)-$F532)))</f>
        <v/>
      </c>
      <c r="K532" s="21" t="e">
        <f>IF(OR($B532="",K$3&lt;$D532+Настройки!$B$7),0,MAX(0,$E532-MAX(0,SUMIFS(Тех_Движение!$G$2:$G$5111,Тех_Движение!$D$2:$D$5111,$C532,Тех_Движение!$B$2:$B$5111,"&lt;="&amp;K$3)-$F532)))</f>
        <v>#VALUE!</v>
      </c>
      <c r="L532" s="21" t="e">
        <f>IF(OR($B532="",L$3&lt;$D532+Настройки!$B$7),0,MAX(0,$E532-MAX(0,SUMIFS(Тех_Движение!$G$2:$G$5111,Тех_Движение!$D$2:$D$5111,$C532,Тех_Движение!$B$2:$B$5111,"&lt;="&amp;L$3)-$F532)))</f>
        <v>#VALUE!</v>
      </c>
      <c r="M532" s="21" t="e">
        <f>IF(OR($B532="",M$3&lt;$D532+Настройки!$B$7),0,MAX(0,$E532-MAX(0,SUMIFS(Тех_Движение!$G$2:$G$5111,Тех_Движение!$D$2:$D$5111,$C532,Тех_Движение!$B$2:$B$5111,"&lt;="&amp;M$3)-$F532)))</f>
        <v>#VALUE!</v>
      </c>
      <c r="N532" s="21" t="e">
        <f>IF(OR($B532="",N$3&lt;$D532+Настройки!$B$7),0,MAX(0,$E532-MAX(0,SUMIFS(Тех_Движение!$G$2:$G$5111,Тех_Движение!$D$2:$D$5111,$C532,Тех_Движение!$B$2:$B$5111,"&lt;="&amp;N$3)-$F532)))</f>
        <v>#VALUE!</v>
      </c>
      <c r="O532" s="21" t="e">
        <f>IF(OR($B532="",O$3&lt;$D532+Настройки!$B$7),0,MAX(0,$E532-MAX(0,SUMIFS(Тех_Движение!$G$2:$G$5111,Тех_Движение!$D$2:$D$5111,$C532,Тех_Движение!$B$2:$B$5111,"&lt;="&amp;O$3)-$F532)))</f>
        <v>#VALUE!</v>
      </c>
      <c r="P532" s="21" t="e">
        <f>IF(OR($B532="",P$3&lt;$D532+Настройки!$B$7),0,MAX(0,$E532-MAX(0,SUMIFS(Тех_Движение!$G$2:$G$5111,Тех_Движение!$D$2:$D$5111,$C532,Тех_Движение!$B$2:$B$5111,"&lt;="&amp;P$3)-$F532)))</f>
        <v>#VALUE!</v>
      </c>
      <c r="Q532" s="21" t="e">
        <f>IF(OR($B532="",Q$3&lt;$D532+Настройки!$B$7),0,MAX(0,$E532-MAX(0,SUMIFS(Тех_Движение!$G$2:$G$5111,Тех_Движение!$D$2:$D$5111,$C532,Тех_Движение!$B$2:$B$5111,"&lt;="&amp;Q$3)-$F532)))</f>
        <v>#VALUE!</v>
      </c>
      <c r="R532" s="21" t="str">
        <f t="shared" si="25"/>
        <v/>
      </c>
      <c r="S532" s="23" t="str">
        <f>IF($B532="","",VLOOKUP($C532,Настройки!$A$11:$L$17,9,FALSE))</f>
        <v/>
      </c>
      <c r="T532" s="23" t="str">
        <f t="shared" si="26"/>
        <v/>
      </c>
    </row>
    <row r="533" spans="1:20" x14ac:dyDescent="0.3">
      <c r="A533" s="20">
        <f>Тех_Движение!$A$530</f>
        <v>529</v>
      </c>
      <c r="B533" s="20" t="str">
        <f>IF(Тех_Движение!$F$530&gt;0,Тех_Движение!$I$530,"")</f>
        <v/>
      </c>
      <c r="C533" s="20" t="str">
        <f>IF($B533="","",Тех_Движение!$D$530)</f>
        <v/>
      </c>
      <c r="D533" s="9" t="str">
        <f>IF($B533="","",Тех_Движение!$B$530)</f>
        <v/>
      </c>
      <c r="E533" s="21" t="str">
        <f>IF($B533="","",Тех_Движение!$F$530)</f>
        <v/>
      </c>
      <c r="F533" s="21" t="str">
        <f>IF($B533="","",SUMIFS($E$5:$E532,$C$5:$C532,$C533))</f>
        <v/>
      </c>
      <c r="G533" s="21" t="str">
        <f>IF($B533="","",MAX(0,$E533-MAX(0,SUMIFS(Тех_Движение!$G$2:$G$5111,Тех_Движение!$D$2:$D$5111,$C533,Тех_Движение!$B$2:$B$5111,"&lt;="&amp;Настройки!$B$5-1)-$F533)))</f>
        <v/>
      </c>
      <c r="H533" s="21" t="str">
        <f>IF($B533="","",IF(AND($D533&gt;=Настройки!$B$5,$D533&lt;=Настройки!$B$6),$E533,0))</f>
        <v/>
      </c>
      <c r="I533" s="21" t="str">
        <f t="shared" si="24"/>
        <v/>
      </c>
      <c r="J533" s="21" t="str">
        <f>IF($B533="","",MAX(0,$E533-MAX(0,SUMIFS(Тех_Движение!$G$2:$G$5111,Тех_Движение!$D$2:$D$5111,$C533,Тех_Движение!$B$2:$B$5111,"&lt;="&amp;Настройки!$B$6)-$F533)))</f>
        <v/>
      </c>
      <c r="K533" s="21" t="e">
        <f>IF(OR($B533="",K$3&lt;$D533+Настройки!$B$7),0,MAX(0,$E533-MAX(0,SUMIFS(Тех_Движение!$G$2:$G$5111,Тех_Движение!$D$2:$D$5111,$C533,Тех_Движение!$B$2:$B$5111,"&lt;="&amp;K$3)-$F533)))</f>
        <v>#VALUE!</v>
      </c>
      <c r="L533" s="21" t="e">
        <f>IF(OR($B533="",L$3&lt;$D533+Настройки!$B$7),0,MAX(0,$E533-MAX(0,SUMIFS(Тех_Движение!$G$2:$G$5111,Тех_Движение!$D$2:$D$5111,$C533,Тех_Движение!$B$2:$B$5111,"&lt;="&amp;L$3)-$F533)))</f>
        <v>#VALUE!</v>
      </c>
      <c r="M533" s="21" t="e">
        <f>IF(OR($B533="",M$3&lt;$D533+Настройки!$B$7),0,MAX(0,$E533-MAX(0,SUMIFS(Тех_Движение!$G$2:$G$5111,Тех_Движение!$D$2:$D$5111,$C533,Тех_Движение!$B$2:$B$5111,"&lt;="&amp;M$3)-$F533)))</f>
        <v>#VALUE!</v>
      </c>
      <c r="N533" s="21" t="e">
        <f>IF(OR($B533="",N$3&lt;$D533+Настройки!$B$7),0,MAX(0,$E533-MAX(0,SUMIFS(Тех_Движение!$G$2:$G$5111,Тех_Движение!$D$2:$D$5111,$C533,Тех_Движение!$B$2:$B$5111,"&lt;="&amp;N$3)-$F533)))</f>
        <v>#VALUE!</v>
      </c>
      <c r="O533" s="21" t="e">
        <f>IF(OR($B533="",O$3&lt;$D533+Настройки!$B$7),0,MAX(0,$E533-MAX(0,SUMIFS(Тех_Движение!$G$2:$G$5111,Тех_Движение!$D$2:$D$5111,$C533,Тех_Движение!$B$2:$B$5111,"&lt;="&amp;O$3)-$F533)))</f>
        <v>#VALUE!</v>
      </c>
      <c r="P533" s="21" t="e">
        <f>IF(OR($B533="",P$3&lt;$D533+Настройки!$B$7),0,MAX(0,$E533-MAX(0,SUMIFS(Тех_Движение!$G$2:$G$5111,Тех_Движение!$D$2:$D$5111,$C533,Тех_Движение!$B$2:$B$5111,"&lt;="&amp;P$3)-$F533)))</f>
        <v>#VALUE!</v>
      </c>
      <c r="Q533" s="21" t="e">
        <f>IF(OR($B533="",Q$3&lt;$D533+Настройки!$B$7),0,MAX(0,$E533-MAX(0,SUMIFS(Тех_Движение!$G$2:$G$5111,Тех_Движение!$D$2:$D$5111,$C533,Тех_Движение!$B$2:$B$5111,"&lt;="&amp;Q$3)-$F533)))</f>
        <v>#VALUE!</v>
      </c>
      <c r="R533" s="21" t="str">
        <f t="shared" si="25"/>
        <v/>
      </c>
      <c r="S533" s="23" t="str">
        <f>IF($B533="","",VLOOKUP($C533,Настройки!$A$11:$L$17,9,FALSE))</f>
        <v/>
      </c>
      <c r="T533" s="23" t="str">
        <f t="shared" si="26"/>
        <v/>
      </c>
    </row>
    <row r="534" spans="1:20" x14ac:dyDescent="0.3">
      <c r="A534" s="20">
        <f>Тех_Движение!$A$531</f>
        <v>530</v>
      </c>
      <c r="B534" s="20" t="str">
        <f>IF(Тех_Движение!$F$531&gt;0,Тех_Движение!$I$531,"")</f>
        <v/>
      </c>
      <c r="C534" s="20" t="str">
        <f>IF($B534="","",Тех_Движение!$D$531)</f>
        <v/>
      </c>
      <c r="D534" s="9" t="str">
        <f>IF($B534="","",Тех_Движение!$B$531)</f>
        <v/>
      </c>
      <c r="E534" s="21" t="str">
        <f>IF($B534="","",Тех_Движение!$F$531)</f>
        <v/>
      </c>
      <c r="F534" s="21" t="str">
        <f>IF($B534="","",SUMIFS($E$5:$E533,$C$5:$C533,$C534))</f>
        <v/>
      </c>
      <c r="G534" s="21" t="str">
        <f>IF($B534="","",MAX(0,$E534-MAX(0,SUMIFS(Тех_Движение!$G$2:$G$5111,Тех_Движение!$D$2:$D$5111,$C534,Тех_Движение!$B$2:$B$5111,"&lt;="&amp;Настройки!$B$5-1)-$F534)))</f>
        <v/>
      </c>
      <c r="H534" s="21" t="str">
        <f>IF($B534="","",IF(AND($D534&gt;=Настройки!$B$5,$D534&lt;=Настройки!$B$6),$E534,0))</f>
        <v/>
      </c>
      <c r="I534" s="21" t="str">
        <f t="shared" si="24"/>
        <v/>
      </c>
      <c r="J534" s="21" t="str">
        <f>IF($B534="","",MAX(0,$E534-MAX(0,SUMIFS(Тех_Движение!$G$2:$G$5111,Тех_Движение!$D$2:$D$5111,$C534,Тех_Движение!$B$2:$B$5111,"&lt;="&amp;Настройки!$B$6)-$F534)))</f>
        <v/>
      </c>
      <c r="K534" s="21" t="e">
        <f>IF(OR($B534="",K$3&lt;$D534+Настройки!$B$7),0,MAX(0,$E534-MAX(0,SUMIFS(Тех_Движение!$G$2:$G$5111,Тех_Движение!$D$2:$D$5111,$C534,Тех_Движение!$B$2:$B$5111,"&lt;="&amp;K$3)-$F534)))</f>
        <v>#VALUE!</v>
      </c>
      <c r="L534" s="21" t="e">
        <f>IF(OR($B534="",L$3&lt;$D534+Настройки!$B$7),0,MAX(0,$E534-MAX(0,SUMIFS(Тех_Движение!$G$2:$G$5111,Тех_Движение!$D$2:$D$5111,$C534,Тех_Движение!$B$2:$B$5111,"&lt;="&amp;L$3)-$F534)))</f>
        <v>#VALUE!</v>
      </c>
      <c r="M534" s="21" t="e">
        <f>IF(OR($B534="",M$3&lt;$D534+Настройки!$B$7),0,MAX(0,$E534-MAX(0,SUMIFS(Тех_Движение!$G$2:$G$5111,Тех_Движение!$D$2:$D$5111,$C534,Тех_Движение!$B$2:$B$5111,"&lt;="&amp;M$3)-$F534)))</f>
        <v>#VALUE!</v>
      </c>
      <c r="N534" s="21" t="e">
        <f>IF(OR($B534="",N$3&lt;$D534+Настройки!$B$7),0,MAX(0,$E534-MAX(0,SUMIFS(Тех_Движение!$G$2:$G$5111,Тех_Движение!$D$2:$D$5111,$C534,Тех_Движение!$B$2:$B$5111,"&lt;="&amp;N$3)-$F534)))</f>
        <v>#VALUE!</v>
      </c>
      <c r="O534" s="21" t="e">
        <f>IF(OR($B534="",O$3&lt;$D534+Настройки!$B$7),0,MAX(0,$E534-MAX(0,SUMIFS(Тех_Движение!$G$2:$G$5111,Тех_Движение!$D$2:$D$5111,$C534,Тех_Движение!$B$2:$B$5111,"&lt;="&amp;O$3)-$F534)))</f>
        <v>#VALUE!</v>
      </c>
      <c r="P534" s="21" t="e">
        <f>IF(OR($B534="",P$3&lt;$D534+Настройки!$B$7),0,MAX(0,$E534-MAX(0,SUMIFS(Тех_Движение!$G$2:$G$5111,Тех_Движение!$D$2:$D$5111,$C534,Тех_Движение!$B$2:$B$5111,"&lt;="&amp;P$3)-$F534)))</f>
        <v>#VALUE!</v>
      </c>
      <c r="Q534" s="21" t="e">
        <f>IF(OR($B534="",Q$3&lt;$D534+Настройки!$B$7),0,MAX(0,$E534-MAX(0,SUMIFS(Тех_Движение!$G$2:$G$5111,Тех_Движение!$D$2:$D$5111,$C534,Тех_Движение!$B$2:$B$5111,"&lt;="&amp;Q$3)-$F534)))</f>
        <v>#VALUE!</v>
      </c>
      <c r="R534" s="21" t="str">
        <f t="shared" si="25"/>
        <v/>
      </c>
      <c r="S534" s="23" t="str">
        <f>IF($B534="","",VLOOKUP($C534,Настройки!$A$11:$L$17,9,FALSE))</f>
        <v/>
      </c>
      <c r="T534" s="23" t="str">
        <f t="shared" si="26"/>
        <v/>
      </c>
    </row>
    <row r="535" spans="1:20" x14ac:dyDescent="0.3">
      <c r="A535" s="20">
        <f>Тех_Движение!$A$532</f>
        <v>531</v>
      </c>
      <c r="B535" s="20" t="str">
        <f>IF(Тех_Движение!$F$532&gt;0,Тех_Движение!$I$532,"")</f>
        <v/>
      </c>
      <c r="C535" s="20" t="str">
        <f>IF($B535="","",Тех_Движение!$D$532)</f>
        <v/>
      </c>
      <c r="D535" s="9" t="str">
        <f>IF($B535="","",Тех_Движение!$B$532)</f>
        <v/>
      </c>
      <c r="E535" s="21" t="str">
        <f>IF($B535="","",Тех_Движение!$F$532)</f>
        <v/>
      </c>
      <c r="F535" s="21" t="str">
        <f>IF($B535="","",SUMIFS($E$5:$E534,$C$5:$C534,$C535))</f>
        <v/>
      </c>
      <c r="G535" s="21" t="str">
        <f>IF($B535="","",MAX(0,$E535-MAX(0,SUMIFS(Тех_Движение!$G$2:$G$5111,Тех_Движение!$D$2:$D$5111,$C535,Тех_Движение!$B$2:$B$5111,"&lt;="&amp;Настройки!$B$5-1)-$F535)))</f>
        <v/>
      </c>
      <c r="H535" s="21" t="str">
        <f>IF($B535="","",IF(AND($D535&gt;=Настройки!$B$5,$D535&lt;=Настройки!$B$6),$E535,0))</f>
        <v/>
      </c>
      <c r="I535" s="21" t="str">
        <f t="shared" si="24"/>
        <v/>
      </c>
      <c r="J535" s="21" t="str">
        <f>IF($B535="","",MAX(0,$E535-MAX(0,SUMIFS(Тех_Движение!$G$2:$G$5111,Тех_Движение!$D$2:$D$5111,$C535,Тех_Движение!$B$2:$B$5111,"&lt;="&amp;Настройки!$B$6)-$F535)))</f>
        <v/>
      </c>
      <c r="K535" s="21" t="e">
        <f>IF(OR($B535="",K$3&lt;$D535+Настройки!$B$7),0,MAX(0,$E535-MAX(0,SUMIFS(Тех_Движение!$G$2:$G$5111,Тех_Движение!$D$2:$D$5111,$C535,Тех_Движение!$B$2:$B$5111,"&lt;="&amp;K$3)-$F535)))</f>
        <v>#VALUE!</v>
      </c>
      <c r="L535" s="21" t="e">
        <f>IF(OR($B535="",L$3&lt;$D535+Настройки!$B$7),0,MAX(0,$E535-MAX(0,SUMIFS(Тех_Движение!$G$2:$G$5111,Тех_Движение!$D$2:$D$5111,$C535,Тех_Движение!$B$2:$B$5111,"&lt;="&amp;L$3)-$F535)))</f>
        <v>#VALUE!</v>
      </c>
      <c r="M535" s="21" t="e">
        <f>IF(OR($B535="",M$3&lt;$D535+Настройки!$B$7),0,MAX(0,$E535-MAX(0,SUMIFS(Тех_Движение!$G$2:$G$5111,Тех_Движение!$D$2:$D$5111,$C535,Тех_Движение!$B$2:$B$5111,"&lt;="&amp;M$3)-$F535)))</f>
        <v>#VALUE!</v>
      </c>
      <c r="N535" s="21" t="e">
        <f>IF(OR($B535="",N$3&lt;$D535+Настройки!$B$7),0,MAX(0,$E535-MAX(0,SUMIFS(Тех_Движение!$G$2:$G$5111,Тех_Движение!$D$2:$D$5111,$C535,Тех_Движение!$B$2:$B$5111,"&lt;="&amp;N$3)-$F535)))</f>
        <v>#VALUE!</v>
      </c>
      <c r="O535" s="21" t="e">
        <f>IF(OR($B535="",O$3&lt;$D535+Настройки!$B$7),0,MAX(0,$E535-MAX(0,SUMIFS(Тех_Движение!$G$2:$G$5111,Тех_Движение!$D$2:$D$5111,$C535,Тех_Движение!$B$2:$B$5111,"&lt;="&amp;O$3)-$F535)))</f>
        <v>#VALUE!</v>
      </c>
      <c r="P535" s="21" t="e">
        <f>IF(OR($B535="",P$3&lt;$D535+Настройки!$B$7),0,MAX(0,$E535-MAX(0,SUMIFS(Тех_Движение!$G$2:$G$5111,Тех_Движение!$D$2:$D$5111,$C535,Тех_Движение!$B$2:$B$5111,"&lt;="&amp;P$3)-$F535)))</f>
        <v>#VALUE!</v>
      </c>
      <c r="Q535" s="21" t="e">
        <f>IF(OR($B535="",Q$3&lt;$D535+Настройки!$B$7),0,MAX(0,$E535-MAX(0,SUMIFS(Тех_Движение!$G$2:$G$5111,Тех_Движение!$D$2:$D$5111,$C535,Тех_Движение!$B$2:$B$5111,"&lt;="&amp;Q$3)-$F535)))</f>
        <v>#VALUE!</v>
      </c>
      <c r="R535" s="21" t="str">
        <f t="shared" si="25"/>
        <v/>
      </c>
      <c r="S535" s="23" t="str">
        <f>IF($B535="","",VLOOKUP($C535,Настройки!$A$11:$L$17,9,FALSE))</f>
        <v/>
      </c>
      <c r="T535" s="23" t="str">
        <f t="shared" si="26"/>
        <v/>
      </c>
    </row>
    <row r="536" spans="1:20" x14ac:dyDescent="0.3">
      <c r="A536" s="20">
        <f>Тех_Движение!$A$533</f>
        <v>532</v>
      </c>
      <c r="B536" s="20" t="str">
        <f>IF(Тех_Движение!$F$533&gt;0,Тех_Движение!$I$533,"")</f>
        <v/>
      </c>
      <c r="C536" s="20" t="str">
        <f>IF($B536="","",Тех_Движение!$D$533)</f>
        <v/>
      </c>
      <c r="D536" s="9" t="str">
        <f>IF($B536="","",Тех_Движение!$B$533)</f>
        <v/>
      </c>
      <c r="E536" s="21" t="str">
        <f>IF($B536="","",Тех_Движение!$F$533)</f>
        <v/>
      </c>
      <c r="F536" s="21" t="str">
        <f>IF($B536="","",SUMIFS($E$5:$E535,$C$5:$C535,$C536))</f>
        <v/>
      </c>
      <c r="G536" s="21" t="str">
        <f>IF($B536="","",MAX(0,$E536-MAX(0,SUMIFS(Тех_Движение!$G$2:$G$5111,Тех_Движение!$D$2:$D$5111,$C536,Тех_Движение!$B$2:$B$5111,"&lt;="&amp;Настройки!$B$5-1)-$F536)))</f>
        <v/>
      </c>
      <c r="H536" s="21" t="str">
        <f>IF($B536="","",IF(AND($D536&gt;=Настройки!$B$5,$D536&lt;=Настройки!$B$6),$E536,0))</f>
        <v/>
      </c>
      <c r="I536" s="21" t="str">
        <f t="shared" si="24"/>
        <v/>
      </c>
      <c r="J536" s="21" t="str">
        <f>IF($B536="","",MAX(0,$E536-MAX(0,SUMIFS(Тех_Движение!$G$2:$G$5111,Тех_Движение!$D$2:$D$5111,$C536,Тех_Движение!$B$2:$B$5111,"&lt;="&amp;Настройки!$B$6)-$F536)))</f>
        <v/>
      </c>
      <c r="K536" s="21" t="e">
        <f>IF(OR($B536="",K$3&lt;$D536+Настройки!$B$7),0,MAX(0,$E536-MAX(0,SUMIFS(Тех_Движение!$G$2:$G$5111,Тех_Движение!$D$2:$D$5111,$C536,Тех_Движение!$B$2:$B$5111,"&lt;="&amp;K$3)-$F536)))</f>
        <v>#VALUE!</v>
      </c>
      <c r="L536" s="21" t="e">
        <f>IF(OR($B536="",L$3&lt;$D536+Настройки!$B$7),0,MAX(0,$E536-MAX(0,SUMIFS(Тех_Движение!$G$2:$G$5111,Тех_Движение!$D$2:$D$5111,$C536,Тех_Движение!$B$2:$B$5111,"&lt;="&amp;L$3)-$F536)))</f>
        <v>#VALUE!</v>
      </c>
      <c r="M536" s="21" t="e">
        <f>IF(OR($B536="",M$3&lt;$D536+Настройки!$B$7),0,MAX(0,$E536-MAX(0,SUMIFS(Тех_Движение!$G$2:$G$5111,Тех_Движение!$D$2:$D$5111,$C536,Тех_Движение!$B$2:$B$5111,"&lt;="&amp;M$3)-$F536)))</f>
        <v>#VALUE!</v>
      </c>
      <c r="N536" s="21" t="e">
        <f>IF(OR($B536="",N$3&lt;$D536+Настройки!$B$7),0,MAX(0,$E536-MAX(0,SUMIFS(Тех_Движение!$G$2:$G$5111,Тех_Движение!$D$2:$D$5111,$C536,Тех_Движение!$B$2:$B$5111,"&lt;="&amp;N$3)-$F536)))</f>
        <v>#VALUE!</v>
      </c>
      <c r="O536" s="21" t="e">
        <f>IF(OR($B536="",O$3&lt;$D536+Настройки!$B$7),0,MAX(0,$E536-MAX(0,SUMIFS(Тех_Движение!$G$2:$G$5111,Тех_Движение!$D$2:$D$5111,$C536,Тех_Движение!$B$2:$B$5111,"&lt;="&amp;O$3)-$F536)))</f>
        <v>#VALUE!</v>
      </c>
      <c r="P536" s="21" t="e">
        <f>IF(OR($B536="",P$3&lt;$D536+Настройки!$B$7),0,MAX(0,$E536-MAX(0,SUMIFS(Тех_Движение!$G$2:$G$5111,Тех_Движение!$D$2:$D$5111,$C536,Тех_Движение!$B$2:$B$5111,"&lt;="&amp;P$3)-$F536)))</f>
        <v>#VALUE!</v>
      </c>
      <c r="Q536" s="21" t="e">
        <f>IF(OR($B536="",Q$3&lt;$D536+Настройки!$B$7),0,MAX(0,$E536-MAX(0,SUMIFS(Тех_Движение!$G$2:$G$5111,Тех_Движение!$D$2:$D$5111,$C536,Тех_Движение!$B$2:$B$5111,"&lt;="&amp;Q$3)-$F536)))</f>
        <v>#VALUE!</v>
      </c>
      <c r="R536" s="21" t="str">
        <f t="shared" si="25"/>
        <v/>
      </c>
      <c r="S536" s="23" t="str">
        <f>IF($B536="","",VLOOKUP($C536,Настройки!$A$11:$L$17,9,FALSE))</f>
        <v/>
      </c>
      <c r="T536" s="23" t="str">
        <f t="shared" si="26"/>
        <v/>
      </c>
    </row>
    <row r="537" spans="1:20" x14ac:dyDescent="0.3">
      <c r="A537" s="20">
        <f>Тех_Движение!$A$534</f>
        <v>533</v>
      </c>
      <c r="B537" s="20" t="str">
        <f>IF(Тех_Движение!$F$534&gt;0,Тех_Движение!$I$534,"")</f>
        <v/>
      </c>
      <c r="C537" s="20" t="str">
        <f>IF($B537="","",Тех_Движение!$D$534)</f>
        <v/>
      </c>
      <c r="D537" s="9" t="str">
        <f>IF($B537="","",Тех_Движение!$B$534)</f>
        <v/>
      </c>
      <c r="E537" s="21" t="str">
        <f>IF($B537="","",Тех_Движение!$F$534)</f>
        <v/>
      </c>
      <c r="F537" s="21" t="str">
        <f>IF($B537="","",SUMIFS($E$5:$E536,$C$5:$C536,$C537))</f>
        <v/>
      </c>
      <c r="G537" s="21" t="str">
        <f>IF($B537="","",MAX(0,$E537-MAX(0,SUMIFS(Тех_Движение!$G$2:$G$5111,Тех_Движение!$D$2:$D$5111,$C537,Тех_Движение!$B$2:$B$5111,"&lt;="&amp;Настройки!$B$5-1)-$F537)))</f>
        <v/>
      </c>
      <c r="H537" s="21" t="str">
        <f>IF($B537="","",IF(AND($D537&gt;=Настройки!$B$5,$D537&lt;=Настройки!$B$6),$E537,0))</f>
        <v/>
      </c>
      <c r="I537" s="21" t="str">
        <f t="shared" si="24"/>
        <v/>
      </c>
      <c r="J537" s="21" t="str">
        <f>IF($B537="","",MAX(0,$E537-MAX(0,SUMIFS(Тех_Движение!$G$2:$G$5111,Тех_Движение!$D$2:$D$5111,$C537,Тех_Движение!$B$2:$B$5111,"&lt;="&amp;Настройки!$B$6)-$F537)))</f>
        <v/>
      </c>
      <c r="K537" s="21" t="e">
        <f>IF(OR($B537="",K$3&lt;$D537+Настройки!$B$7),0,MAX(0,$E537-MAX(0,SUMIFS(Тех_Движение!$G$2:$G$5111,Тех_Движение!$D$2:$D$5111,$C537,Тех_Движение!$B$2:$B$5111,"&lt;="&amp;K$3)-$F537)))</f>
        <v>#VALUE!</v>
      </c>
      <c r="L537" s="21" t="e">
        <f>IF(OR($B537="",L$3&lt;$D537+Настройки!$B$7),0,MAX(0,$E537-MAX(0,SUMIFS(Тех_Движение!$G$2:$G$5111,Тех_Движение!$D$2:$D$5111,$C537,Тех_Движение!$B$2:$B$5111,"&lt;="&amp;L$3)-$F537)))</f>
        <v>#VALUE!</v>
      </c>
      <c r="M537" s="21" t="e">
        <f>IF(OR($B537="",M$3&lt;$D537+Настройки!$B$7),0,MAX(0,$E537-MAX(0,SUMIFS(Тех_Движение!$G$2:$G$5111,Тех_Движение!$D$2:$D$5111,$C537,Тех_Движение!$B$2:$B$5111,"&lt;="&amp;M$3)-$F537)))</f>
        <v>#VALUE!</v>
      </c>
      <c r="N537" s="21" t="e">
        <f>IF(OR($B537="",N$3&lt;$D537+Настройки!$B$7),0,MAX(0,$E537-MAX(0,SUMIFS(Тех_Движение!$G$2:$G$5111,Тех_Движение!$D$2:$D$5111,$C537,Тех_Движение!$B$2:$B$5111,"&lt;="&amp;N$3)-$F537)))</f>
        <v>#VALUE!</v>
      </c>
      <c r="O537" s="21" t="e">
        <f>IF(OR($B537="",O$3&lt;$D537+Настройки!$B$7),0,MAX(0,$E537-MAX(0,SUMIFS(Тех_Движение!$G$2:$G$5111,Тех_Движение!$D$2:$D$5111,$C537,Тех_Движение!$B$2:$B$5111,"&lt;="&amp;O$3)-$F537)))</f>
        <v>#VALUE!</v>
      </c>
      <c r="P537" s="21" t="e">
        <f>IF(OR($B537="",P$3&lt;$D537+Настройки!$B$7),0,MAX(0,$E537-MAX(0,SUMIFS(Тех_Движение!$G$2:$G$5111,Тех_Движение!$D$2:$D$5111,$C537,Тех_Движение!$B$2:$B$5111,"&lt;="&amp;P$3)-$F537)))</f>
        <v>#VALUE!</v>
      </c>
      <c r="Q537" s="21" t="e">
        <f>IF(OR($B537="",Q$3&lt;$D537+Настройки!$B$7),0,MAX(0,$E537-MAX(0,SUMIFS(Тех_Движение!$G$2:$G$5111,Тех_Движение!$D$2:$D$5111,$C537,Тех_Движение!$B$2:$B$5111,"&lt;="&amp;Q$3)-$F537)))</f>
        <v>#VALUE!</v>
      </c>
      <c r="R537" s="21" t="str">
        <f t="shared" si="25"/>
        <v/>
      </c>
      <c r="S537" s="23" t="str">
        <f>IF($B537="","",VLOOKUP($C537,Настройки!$A$11:$L$17,9,FALSE))</f>
        <v/>
      </c>
      <c r="T537" s="23" t="str">
        <f t="shared" si="26"/>
        <v/>
      </c>
    </row>
    <row r="538" spans="1:20" x14ac:dyDescent="0.3">
      <c r="A538" s="20">
        <f>Тех_Движение!$A$535</f>
        <v>534</v>
      </c>
      <c r="B538" s="20" t="str">
        <f>IF(Тех_Движение!$F$535&gt;0,Тех_Движение!$I$535,"")</f>
        <v/>
      </c>
      <c r="C538" s="20" t="str">
        <f>IF($B538="","",Тех_Движение!$D$535)</f>
        <v/>
      </c>
      <c r="D538" s="9" t="str">
        <f>IF($B538="","",Тех_Движение!$B$535)</f>
        <v/>
      </c>
      <c r="E538" s="21" t="str">
        <f>IF($B538="","",Тех_Движение!$F$535)</f>
        <v/>
      </c>
      <c r="F538" s="21" t="str">
        <f>IF($B538="","",SUMIFS($E$5:$E537,$C$5:$C537,$C538))</f>
        <v/>
      </c>
      <c r="G538" s="21" t="str">
        <f>IF($B538="","",MAX(0,$E538-MAX(0,SUMIFS(Тех_Движение!$G$2:$G$5111,Тех_Движение!$D$2:$D$5111,$C538,Тех_Движение!$B$2:$B$5111,"&lt;="&amp;Настройки!$B$5-1)-$F538)))</f>
        <v/>
      </c>
      <c r="H538" s="21" t="str">
        <f>IF($B538="","",IF(AND($D538&gt;=Настройки!$B$5,$D538&lt;=Настройки!$B$6),$E538,0))</f>
        <v/>
      </c>
      <c r="I538" s="21" t="str">
        <f t="shared" si="24"/>
        <v/>
      </c>
      <c r="J538" s="21" t="str">
        <f>IF($B538="","",MAX(0,$E538-MAX(0,SUMIFS(Тех_Движение!$G$2:$G$5111,Тех_Движение!$D$2:$D$5111,$C538,Тех_Движение!$B$2:$B$5111,"&lt;="&amp;Настройки!$B$6)-$F538)))</f>
        <v/>
      </c>
      <c r="K538" s="21" t="e">
        <f>IF(OR($B538="",K$3&lt;$D538+Настройки!$B$7),0,MAX(0,$E538-MAX(0,SUMIFS(Тех_Движение!$G$2:$G$5111,Тех_Движение!$D$2:$D$5111,$C538,Тех_Движение!$B$2:$B$5111,"&lt;="&amp;K$3)-$F538)))</f>
        <v>#VALUE!</v>
      </c>
      <c r="L538" s="21" t="e">
        <f>IF(OR($B538="",L$3&lt;$D538+Настройки!$B$7),0,MAX(0,$E538-MAX(0,SUMIFS(Тех_Движение!$G$2:$G$5111,Тех_Движение!$D$2:$D$5111,$C538,Тех_Движение!$B$2:$B$5111,"&lt;="&amp;L$3)-$F538)))</f>
        <v>#VALUE!</v>
      </c>
      <c r="M538" s="21" t="e">
        <f>IF(OR($B538="",M$3&lt;$D538+Настройки!$B$7),0,MAX(0,$E538-MAX(0,SUMIFS(Тех_Движение!$G$2:$G$5111,Тех_Движение!$D$2:$D$5111,$C538,Тех_Движение!$B$2:$B$5111,"&lt;="&amp;M$3)-$F538)))</f>
        <v>#VALUE!</v>
      </c>
      <c r="N538" s="21" t="e">
        <f>IF(OR($B538="",N$3&lt;$D538+Настройки!$B$7),0,MAX(0,$E538-MAX(0,SUMIFS(Тех_Движение!$G$2:$G$5111,Тех_Движение!$D$2:$D$5111,$C538,Тех_Движение!$B$2:$B$5111,"&lt;="&amp;N$3)-$F538)))</f>
        <v>#VALUE!</v>
      </c>
      <c r="O538" s="21" t="e">
        <f>IF(OR($B538="",O$3&lt;$D538+Настройки!$B$7),0,MAX(0,$E538-MAX(0,SUMIFS(Тех_Движение!$G$2:$G$5111,Тех_Движение!$D$2:$D$5111,$C538,Тех_Движение!$B$2:$B$5111,"&lt;="&amp;O$3)-$F538)))</f>
        <v>#VALUE!</v>
      </c>
      <c r="P538" s="21" t="e">
        <f>IF(OR($B538="",P$3&lt;$D538+Настройки!$B$7),0,MAX(0,$E538-MAX(0,SUMIFS(Тех_Движение!$G$2:$G$5111,Тех_Движение!$D$2:$D$5111,$C538,Тех_Движение!$B$2:$B$5111,"&lt;="&amp;P$3)-$F538)))</f>
        <v>#VALUE!</v>
      </c>
      <c r="Q538" s="21" t="e">
        <f>IF(OR($B538="",Q$3&lt;$D538+Настройки!$B$7),0,MAX(0,$E538-MAX(0,SUMIFS(Тех_Движение!$G$2:$G$5111,Тех_Движение!$D$2:$D$5111,$C538,Тех_Движение!$B$2:$B$5111,"&lt;="&amp;Q$3)-$F538)))</f>
        <v>#VALUE!</v>
      </c>
      <c r="R538" s="21" t="str">
        <f t="shared" si="25"/>
        <v/>
      </c>
      <c r="S538" s="23" t="str">
        <f>IF($B538="","",VLOOKUP($C538,Настройки!$A$11:$L$17,9,FALSE))</f>
        <v/>
      </c>
      <c r="T538" s="23" t="str">
        <f t="shared" si="26"/>
        <v/>
      </c>
    </row>
    <row r="539" spans="1:20" x14ac:dyDescent="0.3">
      <c r="A539" s="20">
        <f>Тех_Движение!$A$536</f>
        <v>535</v>
      </c>
      <c r="B539" s="20" t="str">
        <f>IF(Тех_Движение!$F$536&gt;0,Тех_Движение!$I$536,"")</f>
        <v/>
      </c>
      <c r="C539" s="20" t="str">
        <f>IF($B539="","",Тех_Движение!$D$536)</f>
        <v/>
      </c>
      <c r="D539" s="9" t="str">
        <f>IF($B539="","",Тех_Движение!$B$536)</f>
        <v/>
      </c>
      <c r="E539" s="21" t="str">
        <f>IF($B539="","",Тех_Движение!$F$536)</f>
        <v/>
      </c>
      <c r="F539" s="21" t="str">
        <f>IF($B539="","",SUMIFS($E$5:$E538,$C$5:$C538,$C539))</f>
        <v/>
      </c>
      <c r="G539" s="21" t="str">
        <f>IF($B539="","",MAX(0,$E539-MAX(0,SUMIFS(Тех_Движение!$G$2:$G$5111,Тех_Движение!$D$2:$D$5111,$C539,Тех_Движение!$B$2:$B$5111,"&lt;="&amp;Настройки!$B$5-1)-$F539)))</f>
        <v/>
      </c>
      <c r="H539" s="21" t="str">
        <f>IF($B539="","",IF(AND($D539&gt;=Настройки!$B$5,$D539&lt;=Настройки!$B$6),$E539,0))</f>
        <v/>
      </c>
      <c r="I539" s="21" t="str">
        <f t="shared" si="24"/>
        <v/>
      </c>
      <c r="J539" s="21" t="str">
        <f>IF($B539="","",MAX(0,$E539-MAX(0,SUMIFS(Тех_Движение!$G$2:$G$5111,Тех_Движение!$D$2:$D$5111,$C539,Тех_Движение!$B$2:$B$5111,"&lt;="&amp;Настройки!$B$6)-$F539)))</f>
        <v/>
      </c>
      <c r="K539" s="21" t="e">
        <f>IF(OR($B539="",K$3&lt;$D539+Настройки!$B$7),0,MAX(0,$E539-MAX(0,SUMIFS(Тех_Движение!$G$2:$G$5111,Тех_Движение!$D$2:$D$5111,$C539,Тех_Движение!$B$2:$B$5111,"&lt;="&amp;K$3)-$F539)))</f>
        <v>#VALUE!</v>
      </c>
      <c r="L539" s="21" t="e">
        <f>IF(OR($B539="",L$3&lt;$D539+Настройки!$B$7),0,MAX(0,$E539-MAX(0,SUMIFS(Тех_Движение!$G$2:$G$5111,Тех_Движение!$D$2:$D$5111,$C539,Тех_Движение!$B$2:$B$5111,"&lt;="&amp;L$3)-$F539)))</f>
        <v>#VALUE!</v>
      </c>
      <c r="M539" s="21" t="e">
        <f>IF(OR($B539="",M$3&lt;$D539+Настройки!$B$7),0,MAX(0,$E539-MAX(0,SUMIFS(Тех_Движение!$G$2:$G$5111,Тех_Движение!$D$2:$D$5111,$C539,Тех_Движение!$B$2:$B$5111,"&lt;="&amp;M$3)-$F539)))</f>
        <v>#VALUE!</v>
      </c>
      <c r="N539" s="21" t="e">
        <f>IF(OR($B539="",N$3&lt;$D539+Настройки!$B$7),0,MAX(0,$E539-MAX(0,SUMIFS(Тех_Движение!$G$2:$G$5111,Тех_Движение!$D$2:$D$5111,$C539,Тех_Движение!$B$2:$B$5111,"&lt;="&amp;N$3)-$F539)))</f>
        <v>#VALUE!</v>
      </c>
      <c r="O539" s="21" t="e">
        <f>IF(OR($B539="",O$3&lt;$D539+Настройки!$B$7),0,MAX(0,$E539-MAX(0,SUMIFS(Тех_Движение!$G$2:$G$5111,Тех_Движение!$D$2:$D$5111,$C539,Тех_Движение!$B$2:$B$5111,"&lt;="&amp;O$3)-$F539)))</f>
        <v>#VALUE!</v>
      </c>
      <c r="P539" s="21" t="e">
        <f>IF(OR($B539="",P$3&lt;$D539+Настройки!$B$7),0,MAX(0,$E539-MAX(0,SUMIFS(Тех_Движение!$G$2:$G$5111,Тех_Движение!$D$2:$D$5111,$C539,Тех_Движение!$B$2:$B$5111,"&lt;="&amp;P$3)-$F539)))</f>
        <v>#VALUE!</v>
      </c>
      <c r="Q539" s="21" t="e">
        <f>IF(OR($B539="",Q$3&lt;$D539+Настройки!$B$7),0,MAX(0,$E539-MAX(0,SUMIFS(Тех_Движение!$G$2:$G$5111,Тех_Движение!$D$2:$D$5111,$C539,Тех_Движение!$B$2:$B$5111,"&lt;="&amp;Q$3)-$F539)))</f>
        <v>#VALUE!</v>
      </c>
      <c r="R539" s="21" t="str">
        <f t="shared" si="25"/>
        <v/>
      </c>
      <c r="S539" s="23" t="str">
        <f>IF($B539="","",VLOOKUP($C539,Настройки!$A$11:$L$17,9,FALSE))</f>
        <v/>
      </c>
      <c r="T539" s="23" t="str">
        <f t="shared" si="26"/>
        <v/>
      </c>
    </row>
    <row r="540" spans="1:20" x14ac:dyDescent="0.3">
      <c r="A540" s="20">
        <f>Тех_Движение!$A$537</f>
        <v>536</v>
      </c>
      <c r="B540" s="20" t="str">
        <f>IF(Тех_Движение!$F$537&gt;0,Тех_Движение!$I$537,"")</f>
        <v/>
      </c>
      <c r="C540" s="20" t="str">
        <f>IF($B540="","",Тех_Движение!$D$537)</f>
        <v/>
      </c>
      <c r="D540" s="9" t="str">
        <f>IF($B540="","",Тех_Движение!$B$537)</f>
        <v/>
      </c>
      <c r="E540" s="21" t="str">
        <f>IF($B540="","",Тех_Движение!$F$537)</f>
        <v/>
      </c>
      <c r="F540" s="21" t="str">
        <f>IF($B540="","",SUMIFS($E$5:$E539,$C$5:$C539,$C540))</f>
        <v/>
      </c>
      <c r="G540" s="21" t="str">
        <f>IF($B540="","",MAX(0,$E540-MAX(0,SUMIFS(Тех_Движение!$G$2:$G$5111,Тех_Движение!$D$2:$D$5111,$C540,Тех_Движение!$B$2:$B$5111,"&lt;="&amp;Настройки!$B$5-1)-$F540)))</f>
        <v/>
      </c>
      <c r="H540" s="21" t="str">
        <f>IF($B540="","",IF(AND($D540&gt;=Настройки!$B$5,$D540&lt;=Настройки!$B$6),$E540,0))</f>
        <v/>
      </c>
      <c r="I540" s="21" t="str">
        <f t="shared" si="24"/>
        <v/>
      </c>
      <c r="J540" s="21" t="str">
        <f>IF($B540="","",MAX(0,$E540-MAX(0,SUMIFS(Тех_Движение!$G$2:$G$5111,Тех_Движение!$D$2:$D$5111,$C540,Тех_Движение!$B$2:$B$5111,"&lt;="&amp;Настройки!$B$6)-$F540)))</f>
        <v/>
      </c>
      <c r="K540" s="21" t="e">
        <f>IF(OR($B540="",K$3&lt;$D540+Настройки!$B$7),0,MAX(0,$E540-MAX(0,SUMIFS(Тех_Движение!$G$2:$G$5111,Тех_Движение!$D$2:$D$5111,$C540,Тех_Движение!$B$2:$B$5111,"&lt;="&amp;K$3)-$F540)))</f>
        <v>#VALUE!</v>
      </c>
      <c r="L540" s="21" t="e">
        <f>IF(OR($B540="",L$3&lt;$D540+Настройки!$B$7),0,MAX(0,$E540-MAX(0,SUMIFS(Тех_Движение!$G$2:$G$5111,Тех_Движение!$D$2:$D$5111,$C540,Тех_Движение!$B$2:$B$5111,"&lt;="&amp;L$3)-$F540)))</f>
        <v>#VALUE!</v>
      </c>
      <c r="M540" s="21" t="e">
        <f>IF(OR($B540="",M$3&lt;$D540+Настройки!$B$7),0,MAX(0,$E540-MAX(0,SUMIFS(Тех_Движение!$G$2:$G$5111,Тех_Движение!$D$2:$D$5111,$C540,Тех_Движение!$B$2:$B$5111,"&lt;="&amp;M$3)-$F540)))</f>
        <v>#VALUE!</v>
      </c>
      <c r="N540" s="21" t="e">
        <f>IF(OR($B540="",N$3&lt;$D540+Настройки!$B$7),0,MAX(0,$E540-MAX(0,SUMIFS(Тех_Движение!$G$2:$G$5111,Тех_Движение!$D$2:$D$5111,$C540,Тех_Движение!$B$2:$B$5111,"&lt;="&amp;N$3)-$F540)))</f>
        <v>#VALUE!</v>
      </c>
      <c r="O540" s="21" t="e">
        <f>IF(OR($B540="",O$3&lt;$D540+Настройки!$B$7),0,MAX(0,$E540-MAX(0,SUMIFS(Тех_Движение!$G$2:$G$5111,Тех_Движение!$D$2:$D$5111,$C540,Тех_Движение!$B$2:$B$5111,"&lt;="&amp;O$3)-$F540)))</f>
        <v>#VALUE!</v>
      </c>
      <c r="P540" s="21" t="e">
        <f>IF(OR($B540="",P$3&lt;$D540+Настройки!$B$7),0,MAX(0,$E540-MAX(0,SUMIFS(Тех_Движение!$G$2:$G$5111,Тех_Движение!$D$2:$D$5111,$C540,Тех_Движение!$B$2:$B$5111,"&lt;="&amp;P$3)-$F540)))</f>
        <v>#VALUE!</v>
      </c>
      <c r="Q540" s="21" t="e">
        <f>IF(OR($B540="",Q$3&lt;$D540+Настройки!$B$7),0,MAX(0,$E540-MAX(0,SUMIFS(Тех_Движение!$G$2:$G$5111,Тех_Движение!$D$2:$D$5111,$C540,Тех_Движение!$B$2:$B$5111,"&lt;="&amp;Q$3)-$F540)))</f>
        <v>#VALUE!</v>
      </c>
      <c r="R540" s="21" t="str">
        <f t="shared" si="25"/>
        <v/>
      </c>
      <c r="S540" s="23" t="str">
        <f>IF($B540="","",VLOOKUP($C540,Настройки!$A$11:$L$17,9,FALSE))</f>
        <v/>
      </c>
      <c r="T540" s="23" t="str">
        <f t="shared" si="26"/>
        <v/>
      </c>
    </row>
    <row r="541" spans="1:20" x14ac:dyDescent="0.3">
      <c r="A541" s="20">
        <f>Тех_Движение!$A$538</f>
        <v>537</v>
      </c>
      <c r="B541" s="20" t="str">
        <f>IF(Тех_Движение!$F$538&gt;0,Тех_Движение!$I$538,"")</f>
        <v/>
      </c>
      <c r="C541" s="20" t="str">
        <f>IF($B541="","",Тех_Движение!$D$538)</f>
        <v/>
      </c>
      <c r="D541" s="9" t="str">
        <f>IF($B541="","",Тех_Движение!$B$538)</f>
        <v/>
      </c>
      <c r="E541" s="21" t="str">
        <f>IF($B541="","",Тех_Движение!$F$538)</f>
        <v/>
      </c>
      <c r="F541" s="21" t="str">
        <f>IF($B541="","",SUMIFS($E$5:$E540,$C$5:$C540,$C541))</f>
        <v/>
      </c>
      <c r="G541" s="21" t="str">
        <f>IF($B541="","",MAX(0,$E541-MAX(0,SUMIFS(Тех_Движение!$G$2:$G$5111,Тех_Движение!$D$2:$D$5111,$C541,Тех_Движение!$B$2:$B$5111,"&lt;="&amp;Настройки!$B$5-1)-$F541)))</f>
        <v/>
      </c>
      <c r="H541" s="21" t="str">
        <f>IF($B541="","",IF(AND($D541&gt;=Настройки!$B$5,$D541&lt;=Настройки!$B$6),$E541,0))</f>
        <v/>
      </c>
      <c r="I541" s="21" t="str">
        <f t="shared" si="24"/>
        <v/>
      </c>
      <c r="J541" s="21" t="str">
        <f>IF($B541="","",MAX(0,$E541-MAX(0,SUMIFS(Тех_Движение!$G$2:$G$5111,Тех_Движение!$D$2:$D$5111,$C541,Тех_Движение!$B$2:$B$5111,"&lt;="&amp;Настройки!$B$6)-$F541)))</f>
        <v/>
      </c>
      <c r="K541" s="21" t="e">
        <f>IF(OR($B541="",K$3&lt;$D541+Настройки!$B$7),0,MAX(0,$E541-MAX(0,SUMIFS(Тех_Движение!$G$2:$G$5111,Тех_Движение!$D$2:$D$5111,$C541,Тех_Движение!$B$2:$B$5111,"&lt;="&amp;K$3)-$F541)))</f>
        <v>#VALUE!</v>
      </c>
      <c r="L541" s="21" t="e">
        <f>IF(OR($B541="",L$3&lt;$D541+Настройки!$B$7),0,MAX(0,$E541-MAX(0,SUMIFS(Тех_Движение!$G$2:$G$5111,Тех_Движение!$D$2:$D$5111,$C541,Тех_Движение!$B$2:$B$5111,"&lt;="&amp;L$3)-$F541)))</f>
        <v>#VALUE!</v>
      </c>
      <c r="M541" s="21" t="e">
        <f>IF(OR($B541="",M$3&lt;$D541+Настройки!$B$7),0,MAX(0,$E541-MAX(0,SUMIFS(Тех_Движение!$G$2:$G$5111,Тех_Движение!$D$2:$D$5111,$C541,Тех_Движение!$B$2:$B$5111,"&lt;="&amp;M$3)-$F541)))</f>
        <v>#VALUE!</v>
      </c>
      <c r="N541" s="21" t="e">
        <f>IF(OR($B541="",N$3&lt;$D541+Настройки!$B$7),0,MAX(0,$E541-MAX(0,SUMIFS(Тех_Движение!$G$2:$G$5111,Тех_Движение!$D$2:$D$5111,$C541,Тех_Движение!$B$2:$B$5111,"&lt;="&amp;N$3)-$F541)))</f>
        <v>#VALUE!</v>
      </c>
      <c r="O541" s="21" t="e">
        <f>IF(OR($B541="",O$3&lt;$D541+Настройки!$B$7),0,MAX(0,$E541-MAX(0,SUMIFS(Тех_Движение!$G$2:$G$5111,Тех_Движение!$D$2:$D$5111,$C541,Тех_Движение!$B$2:$B$5111,"&lt;="&amp;O$3)-$F541)))</f>
        <v>#VALUE!</v>
      </c>
      <c r="P541" s="21" t="e">
        <f>IF(OR($B541="",P$3&lt;$D541+Настройки!$B$7),0,MAX(0,$E541-MAX(0,SUMIFS(Тех_Движение!$G$2:$G$5111,Тех_Движение!$D$2:$D$5111,$C541,Тех_Движение!$B$2:$B$5111,"&lt;="&amp;P$3)-$F541)))</f>
        <v>#VALUE!</v>
      </c>
      <c r="Q541" s="21" t="e">
        <f>IF(OR($B541="",Q$3&lt;$D541+Настройки!$B$7),0,MAX(0,$E541-MAX(0,SUMIFS(Тех_Движение!$G$2:$G$5111,Тех_Движение!$D$2:$D$5111,$C541,Тех_Движение!$B$2:$B$5111,"&lt;="&amp;Q$3)-$F541)))</f>
        <v>#VALUE!</v>
      </c>
      <c r="R541" s="21" t="str">
        <f t="shared" si="25"/>
        <v/>
      </c>
      <c r="S541" s="23" t="str">
        <f>IF($B541="","",VLOOKUP($C541,Настройки!$A$11:$L$17,9,FALSE))</f>
        <v/>
      </c>
      <c r="T541" s="23" t="str">
        <f t="shared" si="26"/>
        <v/>
      </c>
    </row>
    <row r="542" spans="1:20" x14ac:dyDescent="0.3">
      <c r="A542" s="20">
        <f>Тех_Движение!$A$539</f>
        <v>538</v>
      </c>
      <c r="B542" s="20" t="str">
        <f>IF(Тех_Движение!$F$539&gt;0,Тех_Движение!$I$539,"")</f>
        <v/>
      </c>
      <c r="C542" s="20" t="str">
        <f>IF($B542="","",Тех_Движение!$D$539)</f>
        <v/>
      </c>
      <c r="D542" s="9" t="str">
        <f>IF($B542="","",Тех_Движение!$B$539)</f>
        <v/>
      </c>
      <c r="E542" s="21" t="str">
        <f>IF($B542="","",Тех_Движение!$F$539)</f>
        <v/>
      </c>
      <c r="F542" s="21" t="str">
        <f>IF($B542="","",SUMIFS($E$5:$E541,$C$5:$C541,$C542))</f>
        <v/>
      </c>
      <c r="G542" s="21" t="str">
        <f>IF($B542="","",MAX(0,$E542-MAX(0,SUMIFS(Тех_Движение!$G$2:$G$5111,Тех_Движение!$D$2:$D$5111,$C542,Тех_Движение!$B$2:$B$5111,"&lt;="&amp;Настройки!$B$5-1)-$F542)))</f>
        <v/>
      </c>
      <c r="H542" s="21" t="str">
        <f>IF($B542="","",IF(AND($D542&gt;=Настройки!$B$5,$D542&lt;=Настройки!$B$6),$E542,0))</f>
        <v/>
      </c>
      <c r="I542" s="21" t="str">
        <f t="shared" si="24"/>
        <v/>
      </c>
      <c r="J542" s="21" t="str">
        <f>IF($B542="","",MAX(0,$E542-MAX(0,SUMIFS(Тех_Движение!$G$2:$G$5111,Тех_Движение!$D$2:$D$5111,$C542,Тех_Движение!$B$2:$B$5111,"&lt;="&amp;Настройки!$B$6)-$F542)))</f>
        <v/>
      </c>
      <c r="K542" s="21" t="e">
        <f>IF(OR($B542="",K$3&lt;$D542+Настройки!$B$7),0,MAX(0,$E542-MAX(0,SUMIFS(Тех_Движение!$G$2:$G$5111,Тех_Движение!$D$2:$D$5111,$C542,Тех_Движение!$B$2:$B$5111,"&lt;="&amp;K$3)-$F542)))</f>
        <v>#VALUE!</v>
      </c>
      <c r="L542" s="21" t="e">
        <f>IF(OR($B542="",L$3&lt;$D542+Настройки!$B$7),0,MAX(0,$E542-MAX(0,SUMIFS(Тех_Движение!$G$2:$G$5111,Тех_Движение!$D$2:$D$5111,$C542,Тех_Движение!$B$2:$B$5111,"&lt;="&amp;L$3)-$F542)))</f>
        <v>#VALUE!</v>
      </c>
      <c r="M542" s="21" t="e">
        <f>IF(OR($B542="",M$3&lt;$D542+Настройки!$B$7),0,MAX(0,$E542-MAX(0,SUMIFS(Тех_Движение!$G$2:$G$5111,Тех_Движение!$D$2:$D$5111,$C542,Тех_Движение!$B$2:$B$5111,"&lt;="&amp;M$3)-$F542)))</f>
        <v>#VALUE!</v>
      </c>
      <c r="N542" s="21" t="e">
        <f>IF(OR($B542="",N$3&lt;$D542+Настройки!$B$7),0,MAX(0,$E542-MAX(0,SUMIFS(Тех_Движение!$G$2:$G$5111,Тех_Движение!$D$2:$D$5111,$C542,Тех_Движение!$B$2:$B$5111,"&lt;="&amp;N$3)-$F542)))</f>
        <v>#VALUE!</v>
      </c>
      <c r="O542" s="21" t="e">
        <f>IF(OR($B542="",O$3&lt;$D542+Настройки!$B$7),0,MAX(0,$E542-MAX(0,SUMIFS(Тех_Движение!$G$2:$G$5111,Тех_Движение!$D$2:$D$5111,$C542,Тех_Движение!$B$2:$B$5111,"&lt;="&amp;O$3)-$F542)))</f>
        <v>#VALUE!</v>
      </c>
      <c r="P542" s="21" t="e">
        <f>IF(OR($B542="",P$3&lt;$D542+Настройки!$B$7),0,MAX(0,$E542-MAX(0,SUMIFS(Тех_Движение!$G$2:$G$5111,Тех_Движение!$D$2:$D$5111,$C542,Тех_Движение!$B$2:$B$5111,"&lt;="&amp;P$3)-$F542)))</f>
        <v>#VALUE!</v>
      </c>
      <c r="Q542" s="21" t="e">
        <f>IF(OR($B542="",Q$3&lt;$D542+Настройки!$B$7),0,MAX(0,$E542-MAX(0,SUMIFS(Тех_Движение!$G$2:$G$5111,Тех_Движение!$D$2:$D$5111,$C542,Тех_Движение!$B$2:$B$5111,"&lt;="&amp;Q$3)-$F542)))</f>
        <v>#VALUE!</v>
      </c>
      <c r="R542" s="21" t="str">
        <f t="shared" si="25"/>
        <v/>
      </c>
      <c r="S542" s="23" t="str">
        <f>IF($B542="","",VLOOKUP($C542,Настройки!$A$11:$L$17,9,FALSE))</f>
        <v/>
      </c>
      <c r="T542" s="23" t="str">
        <f t="shared" si="26"/>
        <v/>
      </c>
    </row>
    <row r="543" spans="1:20" x14ac:dyDescent="0.3">
      <c r="A543" s="20">
        <f>Тех_Движение!$A$540</f>
        <v>539</v>
      </c>
      <c r="B543" s="20" t="str">
        <f>IF(Тех_Движение!$F$540&gt;0,Тех_Движение!$I$540,"")</f>
        <v/>
      </c>
      <c r="C543" s="20" t="str">
        <f>IF($B543="","",Тех_Движение!$D$540)</f>
        <v/>
      </c>
      <c r="D543" s="9" t="str">
        <f>IF($B543="","",Тех_Движение!$B$540)</f>
        <v/>
      </c>
      <c r="E543" s="21" t="str">
        <f>IF($B543="","",Тех_Движение!$F$540)</f>
        <v/>
      </c>
      <c r="F543" s="21" t="str">
        <f>IF($B543="","",SUMIFS($E$5:$E542,$C$5:$C542,$C543))</f>
        <v/>
      </c>
      <c r="G543" s="21" t="str">
        <f>IF($B543="","",MAX(0,$E543-MAX(0,SUMIFS(Тех_Движение!$G$2:$G$5111,Тех_Движение!$D$2:$D$5111,$C543,Тех_Движение!$B$2:$B$5111,"&lt;="&amp;Настройки!$B$5-1)-$F543)))</f>
        <v/>
      </c>
      <c r="H543" s="21" t="str">
        <f>IF($B543="","",IF(AND($D543&gt;=Настройки!$B$5,$D543&lt;=Настройки!$B$6),$E543,0))</f>
        <v/>
      </c>
      <c r="I543" s="21" t="str">
        <f t="shared" si="24"/>
        <v/>
      </c>
      <c r="J543" s="21" t="str">
        <f>IF($B543="","",MAX(0,$E543-MAX(0,SUMIFS(Тех_Движение!$G$2:$G$5111,Тех_Движение!$D$2:$D$5111,$C543,Тех_Движение!$B$2:$B$5111,"&lt;="&amp;Настройки!$B$6)-$F543)))</f>
        <v/>
      </c>
      <c r="K543" s="21" t="e">
        <f>IF(OR($B543="",K$3&lt;$D543+Настройки!$B$7),0,MAX(0,$E543-MAX(0,SUMIFS(Тех_Движение!$G$2:$G$5111,Тех_Движение!$D$2:$D$5111,$C543,Тех_Движение!$B$2:$B$5111,"&lt;="&amp;K$3)-$F543)))</f>
        <v>#VALUE!</v>
      </c>
      <c r="L543" s="21" t="e">
        <f>IF(OR($B543="",L$3&lt;$D543+Настройки!$B$7),0,MAX(0,$E543-MAX(0,SUMIFS(Тех_Движение!$G$2:$G$5111,Тех_Движение!$D$2:$D$5111,$C543,Тех_Движение!$B$2:$B$5111,"&lt;="&amp;L$3)-$F543)))</f>
        <v>#VALUE!</v>
      </c>
      <c r="M543" s="21" t="e">
        <f>IF(OR($B543="",M$3&lt;$D543+Настройки!$B$7),0,MAX(0,$E543-MAX(0,SUMIFS(Тех_Движение!$G$2:$G$5111,Тех_Движение!$D$2:$D$5111,$C543,Тех_Движение!$B$2:$B$5111,"&lt;="&amp;M$3)-$F543)))</f>
        <v>#VALUE!</v>
      </c>
      <c r="N543" s="21" t="e">
        <f>IF(OR($B543="",N$3&lt;$D543+Настройки!$B$7),0,MAX(0,$E543-MAX(0,SUMIFS(Тех_Движение!$G$2:$G$5111,Тех_Движение!$D$2:$D$5111,$C543,Тех_Движение!$B$2:$B$5111,"&lt;="&amp;N$3)-$F543)))</f>
        <v>#VALUE!</v>
      </c>
      <c r="O543" s="21" t="e">
        <f>IF(OR($B543="",O$3&lt;$D543+Настройки!$B$7),0,MAX(0,$E543-MAX(0,SUMIFS(Тех_Движение!$G$2:$G$5111,Тех_Движение!$D$2:$D$5111,$C543,Тех_Движение!$B$2:$B$5111,"&lt;="&amp;O$3)-$F543)))</f>
        <v>#VALUE!</v>
      </c>
      <c r="P543" s="21" t="e">
        <f>IF(OR($B543="",P$3&lt;$D543+Настройки!$B$7),0,MAX(0,$E543-MAX(0,SUMIFS(Тех_Движение!$G$2:$G$5111,Тех_Движение!$D$2:$D$5111,$C543,Тех_Движение!$B$2:$B$5111,"&lt;="&amp;P$3)-$F543)))</f>
        <v>#VALUE!</v>
      </c>
      <c r="Q543" s="21" t="e">
        <f>IF(OR($B543="",Q$3&lt;$D543+Настройки!$B$7),0,MAX(0,$E543-MAX(0,SUMIFS(Тех_Движение!$G$2:$G$5111,Тех_Движение!$D$2:$D$5111,$C543,Тех_Движение!$B$2:$B$5111,"&lt;="&amp;Q$3)-$F543)))</f>
        <v>#VALUE!</v>
      </c>
      <c r="R543" s="21" t="str">
        <f t="shared" si="25"/>
        <v/>
      </c>
      <c r="S543" s="23" t="str">
        <f>IF($B543="","",VLOOKUP($C543,Настройки!$A$11:$L$17,9,FALSE))</f>
        <v/>
      </c>
      <c r="T543" s="23" t="str">
        <f t="shared" si="26"/>
        <v/>
      </c>
    </row>
    <row r="544" spans="1:20" x14ac:dyDescent="0.3">
      <c r="A544" s="20">
        <f>Тех_Движение!$A$541</f>
        <v>540</v>
      </c>
      <c r="B544" s="20" t="str">
        <f>IF(Тех_Движение!$F$541&gt;0,Тех_Движение!$I$541,"")</f>
        <v/>
      </c>
      <c r="C544" s="20" t="str">
        <f>IF($B544="","",Тех_Движение!$D$541)</f>
        <v/>
      </c>
      <c r="D544" s="9" t="str">
        <f>IF($B544="","",Тех_Движение!$B$541)</f>
        <v/>
      </c>
      <c r="E544" s="21" t="str">
        <f>IF($B544="","",Тех_Движение!$F$541)</f>
        <v/>
      </c>
      <c r="F544" s="21" t="str">
        <f>IF($B544="","",SUMIFS($E$5:$E543,$C$5:$C543,$C544))</f>
        <v/>
      </c>
      <c r="G544" s="21" t="str">
        <f>IF($B544="","",MAX(0,$E544-MAX(0,SUMIFS(Тех_Движение!$G$2:$G$5111,Тех_Движение!$D$2:$D$5111,$C544,Тех_Движение!$B$2:$B$5111,"&lt;="&amp;Настройки!$B$5-1)-$F544)))</f>
        <v/>
      </c>
      <c r="H544" s="21" t="str">
        <f>IF($B544="","",IF(AND($D544&gt;=Настройки!$B$5,$D544&lt;=Настройки!$B$6),$E544,0))</f>
        <v/>
      </c>
      <c r="I544" s="21" t="str">
        <f t="shared" si="24"/>
        <v/>
      </c>
      <c r="J544" s="21" t="str">
        <f>IF($B544="","",MAX(0,$E544-MAX(0,SUMIFS(Тех_Движение!$G$2:$G$5111,Тех_Движение!$D$2:$D$5111,$C544,Тех_Движение!$B$2:$B$5111,"&lt;="&amp;Настройки!$B$6)-$F544)))</f>
        <v/>
      </c>
      <c r="K544" s="21" t="e">
        <f>IF(OR($B544="",K$3&lt;$D544+Настройки!$B$7),0,MAX(0,$E544-MAX(0,SUMIFS(Тех_Движение!$G$2:$G$5111,Тех_Движение!$D$2:$D$5111,$C544,Тех_Движение!$B$2:$B$5111,"&lt;="&amp;K$3)-$F544)))</f>
        <v>#VALUE!</v>
      </c>
      <c r="L544" s="21" t="e">
        <f>IF(OR($B544="",L$3&lt;$D544+Настройки!$B$7),0,MAX(0,$E544-MAX(0,SUMIFS(Тех_Движение!$G$2:$G$5111,Тех_Движение!$D$2:$D$5111,$C544,Тех_Движение!$B$2:$B$5111,"&lt;="&amp;L$3)-$F544)))</f>
        <v>#VALUE!</v>
      </c>
      <c r="M544" s="21" t="e">
        <f>IF(OR($B544="",M$3&lt;$D544+Настройки!$B$7),0,MAX(0,$E544-MAX(0,SUMIFS(Тех_Движение!$G$2:$G$5111,Тех_Движение!$D$2:$D$5111,$C544,Тех_Движение!$B$2:$B$5111,"&lt;="&amp;M$3)-$F544)))</f>
        <v>#VALUE!</v>
      </c>
      <c r="N544" s="21" t="e">
        <f>IF(OR($B544="",N$3&lt;$D544+Настройки!$B$7),0,MAX(0,$E544-MAX(0,SUMIFS(Тех_Движение!$G$2:$G$5111,Тех_Движение!$D$2:$D$5111,$C544,Тех_Движение!$B$2:$B$5111,"&lt;="&amp;N$3)-$F544)))</f>
        <v>#VALUE!</v>
      </c>
      <c r="O544" s="21" t="e">
        <f>IF(OR($B544="",O$3&lt;$D544+Настройки!$B$7),0,MAX(0,$E544-MAX(0,SUMIFS(Тех_Движение!$G$2:$G$5111,Тех_Движение!$D$2:$D$5111,$C544,Тех_Движение!$B$2:$B$5111,"&lt;="&amp;O$3)-$F544)))</f>
        <v>#VALUE!</v>
      </c>
      <c r="P544" s="21" t="e">
        <f>IF(OR($B544="",P$3&lt;$D544+Настройки!$B$7),0,MAX(0,$E544-MAX(0,SUMIFS(Тех_Движение!$G$2:$G$5111,Тех_Движение!$D$2:$D$5111,$C544,Тех_Движение!$B$2:$B$5111,"&lt;="&amp;P$3)-$F544)))</f>
        <v>#VALUE!</v>
      </c>
      <c r="Q544" s="21" t="e">
        <f>IF(OR($B544="",Q$3&lt;$D544+Настройки!$B$7),0,MAX(0,$E544-MAX(0,SUMIFS(Тех_Движение!$G$2:$G$5111,Тех_Движение!$D$2:$D$5111,$C544,Тех_Движение!$B$2:$B$5111,"&lt;="&amp;Q$3)-$F544)))</f>
        <v>#VALUE!</v>
      </c>
      <c r="R544" s="21" t="str">
        <f t="shared" si="25"/>
        <v/>
      </c>
      <c r="S544" s="23" t="str">
        <f>IF($B544="","",VLOOKUP($C544,Настройки!$A$11:$L$17,9,FALSE))</f>
        <v/>
      </c>
      <c r="T544" s="23" t="str">
        <f t="shared" si="26"/>
        <v/>
      </c>
    </row>
    <row r="545" spans="1:20" x14ac:dyDescent="0.3">
      <c r="A545" s="20">
        <f>Тех_Движение!$A$542</f>
        <v>541</v>
      </c>
      <c r="B545" s="20" t="str">
        <f>IF(Тех_Движение!$F$542&gt;0,Тех_Движение!$I$542,"")</f>
        <v/>
      </c>
      <c r="C545" s="20" t="str">
        <f>IF($B545="","",Тех_Движение!$D$542)</f>
        <v/>
      </c>
      <c r="D545" s="9" t="str">
        <f>IF($B545="","",Тех_Движение!$B$542)</f>
        <v/>
      </c>
      <c r="E545" s="21" t="str">
        <f>IF($B545="","",Тех_Движение!$F$542)</f>
        <v/>
      </c>
      <c r="F545" s="21" t="str">
        <f>IF($B545="","",SUMIFS($E$5:$E544,$C$5:$C544,$C545))</f>
        <v/>
      </c>
      <c r="G545" s="21" t="str">
        <f>IF($B545="","",MAX(0,$E545-MAX(0,SUMIFS(Тех_Движение!$G$2:$G$5111,Тех_Движение!$D$2:$D$5111,$C545,Тех_Движение!$B$2:$B$5111,"&lt;="&amp;Настройки!$B$5-1)-$F545)))</f>
        <v/>
      </c>
      <c r="H545" s="21" t="str">
        <f>IF($B545="","",IF(AND($D545&gt;=Настройки!$B$5,$D545&lt;=Настройки!$B$6),$E545,0))</f>
        <v/>
      </c>
      <c r="I545" s="21" t="str">
        <f t="shared" si="24"/>
        <v/>
      </c>
      <c r="J545" s="21" t="str">
        <f>IF($B545="","",MAX(0,$E545-MAX(0,SUMIFS(Тех_Движение!$G$2:$G$5111,Тех_Движение!$D$2:$D$5111,$C545,Тех_Движение!$B$2:$B$5111,"&lt;="&amp;Настройки!$B$6)-$F545)))</f>
        <v/>
      </c>
      <c r="K545" s="21" t="e">
        <f>IF(OR($B545="",K$3&lt;$D545+Настройки!$B$7),0,MAX(0,$E545-MAX(0,SUMIFS(Тех_Движение!$G$2:$G$5111,Тех_Движение!$D$2:$D$5111,$C545,Тех_Движение!$B$2:$B$5111,"&lt;="&amp;K$3)-$F545)))</f>
        <v>#VALUE!</v>
      </c>
      <c r="L545" s="21" t="e">
        <f>IF(OR($B545="",L$3&lt;$D545+Настройки!$B$7),0,MAX(0,$E545-MAX(0,SUMIFS(Тех_Движение!$G$2:$G$5111,Тех_Движение!$D$2:$D$5111,$C545,Тех_Движение!$B$2:$B$5111,"&lt;="&amp;L$3)-$F545)))</f>
        <v>#VALUE!</v>
      </c>
      <c r="M545" s="21" t="e">
        <f>IF(OR($B545="",M$3&lt;$D545+Настройки!$B$7),0,MAX(0,$E545-MAX(0,SUMIFS(Тех_Движение!$G$2:$G$5111,Тех_Движение!$D$2:$D$5111,$C545,Тех_Движение!$B$2:$B$5111,"&lt;="&amp;M$3)-$F545)))</f>
        <v>#VALUE!</v>
      </c>
      <c r="N545" s="21" t="e">
        <f>IF(OR($B545="",N$3&lt;$D545+Настройки!$B$7),0,MAX(0,$E545-MAX(0,SUMIFS(Тех_Движение!$G$2:$G$5111,Тех_Движение!$D$2:$D$5111,$C545,Тех_Движение!$B$2:$B$5111,"&lt;="&amp;N$3)-$F545)))</f>
        <v>#VALUE!</v>
      </c>
      <c r="O545" s="21" t="e">
        <f>IF(OR($B545="",O$3&lt;$D545+Настройки!$B$7),0,MAX(0,$E545-MAX(0,SUMIFS(Тех_Движение!$G$2:$G$5111,Тех_Движение!$D$2:$D$5111,$C545,Тех_Движение!$B$2:$B$5111,"&lt;="&amp;O$3)-$F545)))</f>
        <v>#VALUE!</v>
      </c>
      <c r="P545" s="21" t="e">
        <f>IF(OR($B545="",P$3&lt;$D545+Настройки!$B$7),0,MAX(0,$E545-MAX(0,SUMIFS(Тех_Движение!$G$2:$G$5111,Тех_Движение!$D$2:$D$5111,$C545,Тех_Движение!$B$2:$B$5111,"&lt;="&amp;P$3)-$F545)))</f>
        <v>#VALUE!</v>
      </c>
      <c r="Q545" s="21" t="e">
        <f>IF(OR($B545="",Q$3&lt;$D545+Настройки!$B$7),0,MAX(0,$E545-MAX(0,SUMIFS(Тех_Движение!$G$2:$G$5111,Тех_Движение!$D$2:$D$5111,$C545,Тех_Движение!$B$2:$B$5111,"&lt;="&amp;Q$3)-$F545)))</f>
        <v>#VALUE!</v>
      </c>
      <c r="R545" s="21" t="str">
        <f t="shared" si="25"/>
        <v/>
      </c>
      <c r="S545" s="23" t="str">
        <f>IF($B545="","",VLOOKUP($C545,Настройки!$A$11:$L$17,9,FALSE))</f>
        <v/>
      </c>
      <c r="T545" s="23" t="str">
        <f t="shared" si="26"/>
        <v/>
      </c>
    </row>
    <row r="546" spans="1:20" x14ac:dyDescent="0.3">
      <c r="A546" s="20">
        <f>Тех_Движение!$A$543</f>
        <v>542</v>
      </c>
      <c r="B546" s="20" t="str">
        <f>IF(Тех_Движение!$F$543&gt;0,Тех_Движение!$I$543,"")</f>
        <v/>
      </c>
      <c r="C546" s="20" t="str">
        <f>IF($B546="","",Тех_Движение!$D$543)</f>
        <v/>
      </c>
      <c r="D546" s="9" t="str">
        <f>IF($B546="","",Тех_Движение!$B$543)</f>
        <v/>
      </c>
      <c r="E546" s="21" t="str">
        <f>IF($B546="","",Тех_Движение!$F$543)</f>
        <v/>
      </c>
      <c r="F546" s="21" t="str">
        <f>IF($B546="","",SUMIFS($E$5:$E545,$C$5:$C545,$C546))</f>
        <v/>
      </c>
      <c r="G546" s="21" t="str">
        <f>IF($B546="","",MAX(0,$E546-MAX(0,SUMIFS(Тех_Движение!$G$2:$G$5111,Тех_Движение!$D$2:$D$5111,$C546,Тех_Движение!$B$2:$B$5111,"&lt;="&amp;Настройки!$B$5-1)-$F546)))</f>
        <v/>
      </c>
      <c r="H546" s="21" t="str">
        <f>IF($B546="","",IF(AND($D546&gt;=Настройки!$B$5,$D546&lt;=Настройки!$B$6),$E546,0))</f>
        <v/>
      </c>
      <c r="I546" s="21" t="str">
        <f t="shared" si="24"/>
        <v/>
      </c>
      <c r="J546" s="21" t="str">
        <f>IF($B546="","",MAX(0,$E546-MAX(0,SUMIFS(Тех_Движение!$G$2:$G$5111,Тех_Движение!$D$2:$D$5111,$C546,Тех_Движение!$B$2:$B$5111,"&lt;="&amp;Настройки!$B$6)-$F546)))</f>
        <v/>
      </c>
      <c r="K546" s="21" t="e">
        <f>IF(OR($B546="",K$3&lt;$D546+Настройки!$B$7),0,MAX(0,$E546-MAX(0,SUMIFS(Тех_Движение!$G$2:$G$5111,Тех_Движение!$D$2:$D$5111,$C546,Тех_Движение!$B$2:$B$5111,"&lt;="&amp;K$3)-$F546)))</f>
        <v>#VALUE!</v>
      </c>
      <c r="L546" s="21" t="e">
        <f>IF(OR($B546="",L$3&lt;$D546+Настройки!$B$7),0,MAX(0,$E546-MAX(0,SUMIFS(Тех_Движение!$G$2:$G$5111,Тех_Движение!$D$2:$D$5111,$C546,Тех_Движение!$B$2:$B$5111,"&lt;="&amp;L$3)-$F546)))</f>
        <v>#VALUE!</v>
      </c>
      <c r="M546" s="21" t="e">
        <f>IF(OR($B546="",M$3&lt;$D546+Настройки!$B$7),0,MAX(0,$E546-MAX(0,SUMIFS(Тех_Движение!$G$2:$G$5111,Тех_Движение!$D$2:$D$5111,$C546,Тех_Движение!$B$2:$B$5111,"&lt;="&amp;M$3)-$F546)))</f>
        <v>#VALUE!</v>
      </c>
      <c r="N546" s="21" t="e">
        <f>IF(OR($B546="",N$3&lt;$D546+Настройки!$B$7),0,MAX(0,$E546-MAX(0,SUMIFS(Тех_Движение!$G$2:$G$5111,Тех_Движение!$D$2:$D$5111,$C546,Тех_Движение!$B$2:$B$5111,"&lt;="&amp;N$3)-$F546)))</f>
        <v>#VALUE!</v>
      </c>
      <c r="O546" s="21" t="e">
        <f>IF(OR($B546="",O$3&lt;$D546+Настройки!$B$7),0,MAX(0,$E546-MAX(0,SUMIFS(Тех_Движение!$G$2:$G$5111,Тех_Движение!$D$2:$D$5111,$C546,Тех_Движение!$B$2:$B$5111,"&lt;="&amp;O$3)-$F546)))</f>
        <v>#VALUE!</v>
      </c>
      <c r="P546" s="21" t="e">
        <f>IF(OR($B546="",P$3&lt;$D546+Настройки!$B$7),0,MAX(0,$E546-MAX(0,SUMIFS(Тех_Движение!$G$2:$G$5111,Тех_Движение!$D$2:$D$5111,$C546,Тех_Движение!$B$2:$B$5111,"&lt;="&amp;P$3)-$F546)))</f>
        <v>#VALUE!</v>
      </c>
      <c r="Q546" s="21" t="e">
        <f>IF(OR($B546="",Q$3&lt;$D546+Настройки!$B$7),0,MAX(0,$E546-MAX(0,SUMIFS(Тех_Движение!$G$2:$G$5111,Тех_Движение!$D$2:$D$5111,$C546,Тех_Движение!$B$2:$B$5111,"&lt;="&amp;Q$3)-$F546)))</f>
        <v>#VALUE!</v>
      </c>
      <c r="R546" s="21" t="str">
        <f t="shared" si="25"/>
        <v/>
      </c>
      <c r="S546" s="23" t="str">
        <f>IF($B546="","",VLOOKUP($C546,Настройки!$A$11:$L$17,9,FALSE))</f>
        <v/>
      </c>
      <c r="T546" s="23" t="str">
        <f t="shared" si="26"/>
        <v/>
      </c>
    </row>
    <row r="547" spans="1:20" x14ac:dyDescent="0.3">
      <c r="A547" s="20">
        <f>Тех_Движение!$A$544</f>
        <v>543</v>
      </c>
      <c r="B547" s="20" t="str">
        <f>IF(Тех_Движение!$F$544&gt;0,Тех_Движение!$I$544,"")</f>
        <v/>
      </c>
      <c r="C547" s="20" t="str">
        <f>IF($B547="","",Тех_Движение!$D$544)</f>
        <v/>
      </c>
      <c r="D547" s="9" t="str">
        <f>IF($B547="","",Тех_Движение!$B$544)</f>
        <v/>
      </c>
      <c r="E547" s="21" t="str">
        <f>IF($B547="","",Тех_Движение!$F$544)</f>
        <v/>
      </c>
      <c r="F547" s="21" t="str">
        <f>IF($B547="","",SUMIFS($E$5:$E546,$C$5:$C546,$C547))</f>
        <v/>
      </c>
      <c r="G547" s="21" t="str">
        <f>IF($B547="","",MAX(0,$E547-MAX(0,SUMIFS(Тех_Движение!$G$2:$G$5111,Тех_Движение!$D$2:$D$5111,$C547,Тех_Движение!$B$2:$B$5111,"&lt;="&amp;Настройки!$B$5-1)-$F547)))</f>
        <v/>
      </c>
      <c r="H547" s="21" t="str">
        <f>IF($B547="","",IF(AND($D547&gt;=Настройки!$B$5,$D547&lt;=Настройки!$B$6),$E547,0))</f>
        <v/>
      </c>
      <c r="I547" s="21" t="str">
        <f t="shared" si="24"/>
        <v/>
      </c>
      <c r="J547" s="21" t="str">
        <f>IF($B547="","",MAX(0,$E547-MAX(0,SUMIFS(Тех_Движение!$G$2:$G$5111,Тех_Движение!$D$2:$D$5111,$C547,Тех_Движение!$B$2:$B$5111,"&lt;="&amp;Настройки!$B$6)-$F547)))</f>
        <v/>
      </c>
      <c r="K547" s="21" t="e">
        <f>IF(OR($B547="",K$3&lt;$D547+Настройки!$B$7),0,MAX(0,$E547-MAX(0,SUMIFS(Тех_Движение!$G$2:$G$5111,Тех_Движение!$D$2:$D$5111,$C547,Тех_Движение!$B$2:$B$5111,"&lt;="&amp;K$3)-$F547)))</f>
        <v>#VALUE!</v>
      </c>
      <c r="L547" s="21" t="e">
        <f>IF(OR($B547="",L$3&lt;$D547+Настройки!$B$7),0,MAX(0,$E547-MAX(0,SUMIFS(Тех_Движение!$G$2:$G$5111,Тех_Движение!$D$2:$D$5111,$C547,Тех_Движение!$B$2:$B$5111,"&lt;="&amp;L$3)-$F547)))</f>
        <v>#VALUE!</v>
      </c>
      <c r="M547" s="21" t="e">
        <f>IF(OR($B547="",M$3&lt;$D547+Настройки!$B$7),0,MAX(0,$E547-MAX(0,SUMIFS(Тех_Движение!$G$2:$G$5111,Тех_Движение!$D$2:$D$5111,$C547,Тех_Движение!$B$2:$B$5111,"&lt;="&amp;M$3)-$F547)))</f>
        <v>#VALUE!</v>
      </c>
      <c r="N547" s="21" t="e">
        <f>IF(OR($B547="",N$3&lt;$D547+Настройки!$B$7),0,MAX(0,$E547-MAX(0,SUMIFS(Тех_Движение!$G$2:$G$5111,Тех_Движение!$D$2:$D$5111,$C547,Тех_Движение!$B$2:$B$5111,"&lt;="&amp;N$3)-$F547)))</f>
        <v>#VALUE!</v>
      </c>
      <c r="O547" s="21" t="e">
        <f>IF(OR($B547="",O$3&lt;$D547+Настройки!$B$7),0,MAX(0,$E547-MAX(0,SUMIFS(Тех_Движение!$G$2:$G$5111,Тех_Движение!$D$2:$D$5111,$C547,Тех_Движение!$B$2:$B$5111,"&lt;="&amp;O$3)-$F547)))</f>
        <v>#VALUE!</v>
      </c>
      <c r="P547" s="21" t="e">
        <f>IF(OR($B547="",P$3&lt;$D547+Настройки!$B$7),0,MAX(0,$E547-MAX(0,SUMIFS(Тех_Движение!$G$2:$G$5111,Тех_Движение!$D$2:$D$5111,$C547,Тех_Движение!$B$2:$B$5111,"&lt;="&amp;P$3)-$F547)))</f>
        <v>#VALUE!</v>
      </c>
      <c r="Q547" s="21" t="e">
        <f>IF(OR($B547="",Q$3&lt;$D547+Настройки!$B$7),0,MAX(0,$E547-MAX(0,SUMIFS(Тех_Движение!$G$2:$G$5111,Тех_Движение!$D$2:$D$5111,$C547,Тех_Движение!$B$2:$B$5111,"&lt;="&amp;Q$3)-$F547)))</f>
        <v>#VALUE!</v>
      </c>
      <c r="R547" s="21" t="str">
        <f t="shared" si="25"/>
        <v/>
      </c>
      <c r="S547" s="23" t="str">
        <f>IF($B547="","",VLOOKUP($C547,Настройки!$A$11:$L$17,9,FALSE))</f>
        <v/>
      </c>
      <c r="T547" s="23" t="str">
        <f t="shared" si="26"/>
        <v/>
      </c>
    </row>
    <row r="548" spans="1:20" x14ac:dyDescent="0.3">
      <c r="A548" s="20">
        <f>Тех_Движение!$A$545</f>
        <v>544</v>
      </c>
      <c r="B548" s="20" t="str">
        <f>IF(Тех_Движение!$F$545&gt;0,Тех_Движение!$I$545,"")</f>
        <v/>
      </c>
      <c r="C548" s="20" t="str">
        <f>IF($B548="","",Тех_Движение!$D$545)</f>
        <v/>
      </c>
      <c r="D548" s="9" t="str">
        <f>IF($B548="","",Тех_Движение!$B$545)</f>
        <v/>
      </c>
      <c r="E548" s="21" t="str">
        <f>IF($B548="","",Тех_Движение!$F$545)</f>
        <v/>
      </c>
      <c r="F548" s="21" t="str">
        <f>IF($B548="","",SUMIFS($E$5:$E547,$C$5:$C547,$C548))</f>
        <v/>
      </c>
      <c r="G548" s="21" t="str">
        <f>IF($B548="","",MAX(0,$E548-MAX(0,SUMIFS(Тех_Движение!$G$2:$G$5111,Тех_Движение!$D$2:$D$5111,$C548,Тех_Движение!$B$2:$B$5111,"&lt;="&amp;Настройки!$B$5-1)-$F548)))</f>
        <v/>
      </c>
      <c r="H548" s="21" t="str">
        <f>IF($B548="","",IF(AND($D548&gt;=Настройки!$B$5,$D548&lt;=Настройки!$B$6),$E548,0))</f>
        <v/>
      </c>
      <c r="I548" s="21" t="str">
        <f t="shared" si="24"/>
        <v/>
      </c>
      <c r="J548" s="21" t="str">
        <f>IF($B548="","",MAX(0,$E548-MAX(0,SUMIFS(Тех_Движение!$G$2:$G$5111,Тех_Движение!$D$2:$D$5111,$C548,Тех_Движение!$B$2:$B$5111,"&lt;="&amp;Настройки!$B$6)-$F548)))</f>
        <v/>
      </c>
      <c r="K548" s="21" t="e">
        <f>IF(OR($B548="",K$3&lt;$D548+Настройки!$B$7),0,MAX(0,$E548-MAX(0,SUMIFS(Тех_Движение!$G$2:$G$5111,Тех_Движение!$D$2:$D$5111,$C548,Тех_Движение!$B$2:$B$5111,"&lt;="&amp;K$3)-$F548)))</f>
        <v>#VALUE!</v>
      </c>
      <c r="L548" s="21" t="e">
        <f>IF(OR($B548="",L$3&lt;$D548+Настройки!$B$7),0,MAX(0,$E548-MAX(0,SUMIFS(Тех_Движение!$G$2:$G$5111,Тех_Движение!$D$2:$D$5111,$C548,Тех_Движение!$B$2:$B$5111,"&lt;="&amp;L$3)-$F548)))</f>
        <v>#VALUE!</v>
      </c>
      <c r="M548" s="21" t="e">
        <f>IF(OR($B548="",M$3&lt;$D548+Настройки!$B$7),0,MAX(0,$E548-MAX(0,SUMIFS(Тех_Движение!$G$2:$G$5111,Тех_Движение!$D$2:$D$5111,$C548,Тех_Движение!$B$2:$B$5111,"&lt;="&amp;M$3)-$F548)))</f>
        <v>#VALUE!</v>
      </c>
      <c r="N548" s="21" t="e">
        <f>IF(OR($B548="",N$3&lt;$D548+Настройки!$B$7),0,MAX(0,$E548-MAX(0,SUMIFS(Тех_Движение!$G$2:$G$5111,Тех_Движение!$D$2:$D$5111,$C548,Тех_Движение!$B$2:$B$5111,"&lt;="&amp;N$3)-$F548)))</f>
        <v>#VALUE!</v>
      </c>
      <c r="O548" s="21" t="e">
        <f>IF(OR($B548="",O$3&lt;$D548+Настройки!$B$7),0,MAX(0,$E548-MAX(0,SUMIFS(Тех_Движение!$G$2:$G$5111,Тех_Движение!$D$2:$D$5111,$C548,Тех_Движение!$B$2:$B$5111,"&lt;="&amp;O$3)-$F548)))</f>
        <v>#VALUE!</v>
      </c>
      <c r="P548" s="21" t="e">
        <f>IF(OR($B548="",P$3&lt;$D548+Настройки!$B$7),0,MAX(0,$E548-MAX(0,SUMIFS(Тех_Движение!$G$2:$G$5111,Тех_Движение!$D$2:$D$5111,$C548,Тех_Движение!$B$2:$B$5111,"&lt;="&amp;P$3)-$F548)))</f>
        <v>#VALUE!</v>
      </c>
      <c r="Q548" s="21" t="e">
        <f>IF(OR($B548="",Q$3&lt;$D548+Настройки!$B$7),0,MAX(0,$E548-MAX(0,SUMIFS(Тех_Движение!$G$2:$G$5111,Тех_Движение!$D$2:$D$5111,$C548,Тех_Движение!$B$2:$B$5111,"&lt;="&amp;Q$3)-$F548)))</f>
        <v>#VALUE!</v>
      </c>
      <c r="R548" s="21" t="str">
        <f t="shared" si="25"/>
        <v/>
      </c>
      <c r="S548" s="23" t="str">
        <f>IF($B548="","",VLOOKUP($C548,Настройки!$A$11:$L$17,9,FALSE))</f>
        <v/>
      </c>
      <c r="T548" s="23" t="str">
        <f t="shared" si="26"/>
        <v/>
      </c>
    </row>
    <row r="549" spans="1:20" x14ac:dyDescent="0.3">
      <c r="A549" s="20">
        <f>Тех_Движение!$A$546</f>
        <v>545</v>
      </c>
      <c r="B549" s="20" t="str">
        <f>IF(Тех_Движение!$F$546&gt;0,Тех_Движение!$I$546,"")</f>
        <v/>
      </c>
      <c r="C549" s="20" t="str">
        <f>IF($B549="","",Тех_Движение!$D$546)</f>
        <v/>
      </c>
      <c r="D549" s="9" t="str">
        <f>IF($B549="","",Тех_Движение!$B$546)</f>
        <v/>
      </c>
      <c r="E549" s="21" t="str">
        <f>IF($B549="","",Тех_Движение!$F$546)</f>
        <v/>
      </c>
      <c r="F549" s="21" t="str">
        <f>IF($B549="","",SUMIFS($E$5:$E548,$C$5:$C548,$C549))</f>
        <v/>
      </c>
      <c r="G549" s="21" t="str">
        <f>IF($B549="","",MAX(0,$E549-MAX(0,SUMIFS(Тех_Движение!$G$2:$G$5111,Тех_Движение!$D$2:$D$5111,$C549,Тех_Движение!$B$2:$B$5111,"&lt;="&amp;Настройки!$B$5-1)-$F549)))</f>
        <v/>
      </c>
      <c r="H549" s="21" t="str">
        <f>IF($B549="","",IF(AND($D549&gt;=Настройки!$B$5,$D549&lt;=Настройки!$B$6),$E549,0))</f>
        <v/>
      </c>
      <c r="I549" s="21" t="str">
        <f t="shared" si="24"/>
        <v/>
      </c>
      <c r="J549" s="21" t="str">
        <f>IF($B549="","",MAX(0,$E549-MAX(0,SUMIFS(Тех_Движение!$G$2:$G$5111,Тех_Движение!$D$2:$D$5111,$C549,Тех_Движение!$B$2:$B$5111,"&lt;="&amp;Настройки!$B$6)-$F549)))</f>
        <v/>
      </c>
      <c r="K549" s="21" t="e">
        <f>IF(OR($B549="",K$3&lt;$D549+Настройки!$B$7),0,MAX(0,$E549-MAX(0,SUMIFS(Тех_Движение!$G$2:$G$5111,Тех_Движение!$D$2:$D$5111,$C549,Тех_Движение!$B$2:$B$5111,"&lt;="&amp;K$3)-$F549)))</f>
        <v>#VALUE!</v>
      </c>
      <c r="L549" s="21" t="e">
        <f>IF(OR($B549="",L$3&lt;$D549+Настройки!$B$7),0,MAX(0,$E549-MAX(0,SUMIFS(Тех_Движение!$G$2:$G$5111,Тех_Движение!$D$2:$D$5111,$C549,Тех_Движение!$B$2:$B$5111,"&lt;="&amp;L$3)-$F549)))</f>
        <v>#VALUE!</v>
      </c>
      <c r="M549" s="21" t="e">
        <f>IF(OR($B549="",M$3&lt;$D549+Настройки!$B$7),0,MAX(0,$E549-MAX(0,SUMIFS(Тех_Движение!$G$2:$G$5111,Тех_Движение!$D$2:$D$5111,$C549,Тех_Движение!$B$2:$B$5111,"&lt;="&amp;M$3)-$F549)))</f>
        <v>#VALUE!</v>
      </c>
      <c r="N549" s="21" t="e">
        <f>IF(OR($B549="",N$3&lt;$D549+Настройки!$B$7),0,MAX(0,$E549-MAX(0,SUMIFS(Тех_Движение!$G$2:$G$5111,Тех_Движение!$D$2:$D$5111,$C549,Тех_Движение!$B$2:$B$5111,"&lt;="&amp;N$3)-$F549)))</f>
        <v>#VALUE!</v>
      </c>
      <c r="O549" s="21" t="e">
        <f>IF(OR($B549="",O$3&lt;$D549+Настройки!$B$7),0,MAX(0,$E549-MAX(0,SUMIFS(Тех_Движение!$G$2:$G$5111,Тех_Движение!$D$2:$D$5111,$C549,Тех_Движение!$B$2:$B$5111,"&lt;="&amp;O$3)-$F549)))</f>
        <v>#VALUE!</v>
      </c>
      <c r="P549" s="21" t="e">
        <f>IF(OR($B549="",P$3&lt;$D549+Настройки!$B$7),0,MAX(0,$E549-MAX(0,SUMIFS(Тех_Движение!$G$2:$G$5111,Тех_Движение!$D$2:$D$5111,$C549,Тех_Движение!$B$2:$B$5111,"&lt;="&amp;P$3)-$F549)))</f>
        <v>#VALUE!</v>
      </c>
      <c r="Q549" s="21" t="e">
        <f>IF(OR($B549="",Q$3&lt;$D549+Настройки!$B$7),0,MAX(0,$E549-MAX(0,SUMIFS(Тех_Движение!$G$2:$G$5111,Тех_Движение!$D$2:$D$5111,$C549,Тех_Движение!$B$2:$B$5111,"&lt;="&amp;Q$3)-$F549)))</f>
        <v>#VALUE!</v>
      </c>
      <c r="R549" s="21" t="str">
        <f t="shared" si="25"/>
        <v/>
      </c>
      <c r="S549" s="23" t="str">
        <f>IF($B549="","",VLOOKUP($C549,Настройки!$A$11:$L$17,9,FALSE))</f>
        <v/>
      </c>
      <c r="T549" s="23" t="str">
        <f t="shared" si="26"/>
        <v/>
      </c>
    </row>
    <row r="550" spans="1:20" x14ac:dyDescent="0.3">
      <c r="A550" s="20">
        <f>Тех_Движение!$A$547</f>
        <v>546</v>
      </c>
      <c r="B550" s="20" t="str">
        <f>IF(Тех_Движение!$F$547&gt;0,Тех_Движение!$I$547,"")</f>
        <v/>
      </c>
      <c r="C550" s="20" t="str">
        <f>IF($B550="","",Тех_Движение!$D$547)</f>
        <v/>
      </c>
      <c r="D550" s="9" t="str">
        <f>IF($B550="","",Тех_Движение!$B$547)</f>
        <v/>
      </c>
      <c r="E550" s="21" t="str">
        <f>IF($B550="","",Тех_Движение!$F$547)</f>
        <v/>
      </c>
      <c r="F550" s="21" t="str">
        <f>IF($B550="","",SUMIFS($E$5:$E549,$C$5:$C549,$C550))</f>
        <v/>
      </c>
      <c r="G550" s="21" t="str">
        <f>IF($B550="","",MAX(0,$E550-MAX(0,SUMIFS(Тех_Движение!$G$2:$G$5111,Тех_Движение!$D$2:$D$5111,$C550,Тех_Движение!$B$2:$B$5111,"&lt;="&amp;Настройки!$B$5-1)-$F550)))</f>
        <v/>
      </c>
      <c r="H550" s="21" t="str">
        <f>IF($B550="","",IF(AND($D550&gt;=Настройки!$B$5,$D550&lt;=Настройки!$B$6),$E550,0))</f>
        <v/>
      </c>
      <c r="I550" s="21" t="str">
        <f t="shared" si="24"/>
        <v/>
      </c>
      <c r="J550" s="21" t="str">
        <f>IF($B550="","",MAX(0,$E550-MAX(0,SUMIFS(Тех_Движение!$G$2:$G$5111,Тех_Движение!$D$2:$D$5111,$C550,Тех_Движение!$B$2:$B$5111,"&lt;="&amp;Настройки!$B$6)-$F550)))</f>
        <v/>
      </c>
      <c r="K550" s="21" t="e">
        <f>IF(OR($B550="",K$3&lt;$D550+Настройки!$B$7),0,MAX(0,$E550-MAX(0,SUMIFS(Тех_Движение!$G$2:$G$5111,Тех_Движение!$D$2:$D$5111,$C550,Тех_Движение!$B$2:$B$5111,"&lt;="&amp;K$3)-$F550)))</f>
        <v>#VALUE!</v>
      </c>
      <c r="L550" s="21" t="e">
        <f>IF(OR($B550="",L$3&lt;$D550+Настройки!$B$7),0,MAX(0,$E550-MAX(0,SUMIFS(Тех_Движение!$G$2:$G$5111,Тех_Движение!$D$2:$D$5111,$C550,Тех_Движение!$B$2:$B$5111,"&lt;="&amp;L$3)-$F550)))</f>
        <v>#VALUE!</v>
      </c>
      <c r="M550" s="21" t="e">
        <f>IF(OR($B550="",M$3&lt;$D550+Настройки!$B$7),0,MAX(0,$E550-MAX(0,SUMIFS(Тех_Движение!$G$2:$G$5111,Тех_Движение!$D$2:$D$5111,$C550,Тех_Движение!$B$2:$B$5111,"&lt;="&amp;M$3)-$F550)))</f>
        <v>#VALUE!</v>
      </c>
      <c r="N550" s="21" t="e">
        <f>IF(OR($B550="",N$3&lt;$D550+Настройки!$B$7),0,MAX(0,$E550-MAX(0,SUMIFS(Тех_Движение!$G$2:$G$5111,Тех_Движение!$D$2:$D$5111,$C550,Тех_Движение!$B$2:$B$5111,"&lt;="&amp;N$3)-$F550)))</f>
        <v>#VALUE!</v>
      </c>
      <c r="O550" s="21" t="e">
        <f>IF(OR($B550="",O$3&lt;$D550+Настройки!$B$7),0,MAX(0,$E550-MAX(0,SUMIFS(Тех_Движение!$G$2:$G$5111,Тех_Движение!$D$2:$D$5111,$C550,Тех_Движение!$B$2:$B$5111,"&lt;="&amp;O$3)-$F550)))</f>
        <v>#VALUE!</v>
      </c>
      <c r="P550" s="21" t="e">
        <f>IF(OR($B550="",P$3&lt;$D550+Настройки!$B$7),0,MAX(0,$E550-MAX(0,SUMIFS(Тех_Движение!$G$2:$G$5111,Тех_Движение!$D$2:$D$5111,$C550,Тех_Движение!$B$2:$B$5111,"&lt;="&amp;P$3)-$F550)))</f>
        <v>#VALUE!</v>
      </c>
      <c r="Q550" s="21" t="e">
        <f>IF(OR($B550="",Q$3&lt;$D550+Настройки!$B$7),0,MAX(0,$E550-MAX(0,SUMIFS(Тех_Движение!$G$2:$G$5111,Тех_Движение!$D$2:$D$5111,$C550,Тех_Движение!$B$2:$B$5111,"&lt;="&amp;Q$3)-$F550)))</f>
        <v>#VALUE!</v>
      </c>
      <c r="R550" s="21" t="str">
        <f t="shared" si="25"/>
        <v/>
      </c>
      <c r="S550" s="23" t="str">
        <f>IF($B550="","",VLOOKUP($C550,Настройки!$A$11:$L$17,9,FALSE))</f>
        <v/>
      </c>
      <c r="T550" s="23" t="str">
        <f t="shared" si="26"/>
        <v/>
      </c>
    </row>
    <row r="551" spans="1:20" x14ac:dyDescent="0.3">
      <c r="A551" s="20">
        <f>Тех_Движение!$A$548</f>
        <v>547</v>
      </c>
      <c r="B551" s="20" t="str">
        <f>IF(Тех_Движение!$F$548&gt;0,Тех_Движение!$I$548,"")</f>
        <v/>
      </c>
      <c r="C551" s="20" t="str">
        <f>IF($B551="","",Тех_Движение!$D$548)</f>
        <v/>
      </c>
      <c r="D551" s="9" t="str">
        <f>IF($B551="","",Тех_Движение!$B$548)</f>
        <v/>
      </c>
      <c r="E551" s="21" t="str">
        <f>IF($B551="","",Тех_Движение!$F$548)</f>
        <v/>
      </c>
      <c r="F551" s="21" t="str">
        <f>IF($B551="","",SUMIFS($E$5:$E550,$C$5:$C550,$C551))</f>
        <v/>
      </c>
      <c r="G551" s="21" t="str">
        <f>IF($B551="","",MAX(0,$E551-MAX(0,SUMIFS(Тех_Движение!$G$2:$G$5111,Тех_Движение!$D$2:$D$5111,$C551,Тех_Движение!$B$2:$B$5111,"&lt;="&amp;Настройки!$B$5-1)-$F551)))</f>
        <v/>
      </c>
      <c r="H551" s="21" t="str">
        <f>IF($B551="","",IF(AND($D551&gt;=Настройки!$B$5,$D551&lt;=Настройки!$B$6),$E551,0))</f>
        <v/>
      </c>
      <c r="I551" s="21" t="str">
        <f t="shared" si="24"/>
        <v/>
      </c>
      <c r="J551" s="21" t="str">
        <f>IF($B551="","",MAX(0,$E551-MAX(0,SUMIFS(Тех_Движение!$G$2:$G$5111,Тех_Движение!$D$2:$D$5111,$C551,Тех_Движение!$B$2:$B$5111,"&lt;="&amp;Настройки!$B$6)-$F551)))</f>
        <v/>
      </c>
      <c r="K551" s="21" t="e">
        <f>IF(OR($B551="",K$3&lt;$D551+Настройки!$B$7),0,MAX(0,$E551-MAX(0,SUMIFS(Тех_Движение!$G$2:$G$5111,Тех_Движение!$D$2:$D$5111,$C551,Тех_Движение!$B$2:$B$5111,"&lt;="&amp;K$3)-$F551)))</f>
        <v>#VALUE!</v>
      </c>
      <c r="L551" s="21" t="e">
        <f>IF(OR($B551="",L$3&lt;$D551+Настройки!$B$7),0,MAX(0,$E551-MAX(0,SUMIFS(Тех_Движение!$G$2:$G$5111,Тех_Движение!$D$2:$D$5111,$C551,Тех_Движение!$B$2:$B$5111,"&lt;="&amp;L$3)-$F551)))</f>
        <v>#VALUE!</v>
      </c>
      <c r="M551" s="21" t="e">
        <f>IF(OR($B551="",M$3&lt;$D551+Настройки!$B$7),0,MAX(0,$E551-MAX(0,SUMIFS(Тех_Движение!$G$2:$G$5111,Тех_Движение!$D$2:$D$5111,$C551,Тех_Движение!$B$2:$B$5111,"&lt;="&amp;M$3)-$F551)))</f>
        <v>#VALUE!</v>
      </c>
      <c r="N551" s="21" t="e">
        <f>IF(OR($B551="",N$3&lt;$D551+Настройки!$B$7),0,MAX(0,$E551-MAX(0,SUMIFS(Тех_Движение!$G$2:$G$5111,Тех_Движение!$D$2:$D$5111,$C551,Тех_Движение!$B$2:$B$5111,"&lt;="&amp;N$3)-$F551)))</f>
        <v>#VALUE!</v>
      </c>
      <c r="O551" s="21" t="e">
        <f>IF(OR($B551="",O$3&lt;$D551+Настройки!$B$7),0,MAX(0,$E551-MAX(0,SUMIFS(Тех_Движение!$G$2:$G$5111,Тех_Движение!$D$2:$D$5111,$C551,Тех_Движение!$B$2:$B$5111,"&lt;="&amp;O$3)-$F551)))</f>
        <v>#VALUE!</v>
      </c>
      <c r="P551" s="21" t="e">
        <f>IF(OR($B551="",P$3&lt;$D551+Настройки!$B$7),0,MAX(0,$E551-MAX(0,SUMIFS(Тех_Движение!$G$2:$G$5111,Тех_Движение!$D$2:$D$5111,$C551,Тех_Движение!$B$2:$B$5111,"&lt;="&amp;P$3)-$F551)))</f>
        <v>#VALUE!</v>
      </c>
      <c r="Q551" s="21" t="e">
        <f>IF(OR($B551="",Q$3&lt;$D551+Настройки!$B$7),0,MAX(0,$E551-MAX(0,SUMIFS(Тех_Движение!$G$2:$G$5111,Тех_Движение!$D$2:$D$5111,$C551,Тех_Движение!$B$2:$B$5111,"&lt;="&amp;Q$3)-$F551)))</f>
        <v>#VALUE!</v>
      </c>
      <c r="R551" s="21" t="str">
        <f t="shared" si="25"/>
        <v/>
      </c>
      <c r="S551" s="23" t="str">
        <f>IF($B551="","",VLOOKUP($C551,Настройки!$A$11:$L$17,9,FALSE))</f>
        <v/>
      </c>
      <c r="T551" s="23" t="str">
        <f t="shared" si="26"/>
        <v/>
      </c>
    </row>
    <row r="552" spans="1:20" x14ac:dyDescent="0.3">
      <c r="A552" s="20">
        <f>Тех_Движение!$A$549</f>
        <v>548</v>
      </c>
      <c r="B552" s="20" t="str">
        <f>IF(Тех_Движение!$F$549&gt;0,Тех_Движение!$I$549,"")</f>
        <v/>
      </c>
      <c r="C552" s="20" t="str">
        <f>IF($B552="","",Тех_Движение!$D$549)</f>
        <v/>
      </c>
      <c r="D552" s="9" t="str">
        <f>IF($B552="","",Тех_Движение!$B$549)</f>
        <v/>
      </c>
      <c r="E552" s="21" t="str">
        <f>IF($B552="","",Тех_Движение!$F$549)</f>
        <v/>
      </c>
      <c r="F552" s="21" t="str">
        <f>IF($B552="","",SUMIFS($E$5:$E551,$C$5:$C551,$C552))</f>
        <v/>
      </c>
      <c r="G552" s="21" t="str">
        <f>IF($B552="","",MAX(0,$E552-MAX(0,SUMIFS(Тех_Движение!$G$2:$G$5111,Тех_Движение!$D$2:$D$5111,$C552,Тех_Движение!$B$2:$B$5111,"&lt;="&amp;Настройки!$B$5-1)-$F552)))</f>
        <v/>
      </c>
      <c r="H552" s="21" t="str">
        <f>IF($B552="","",IF(AND($D552&gt;=Настройки!$B$5,$D552&lt;=Настройки!$B$6),$E552,0))</f>
        <v/>
      </c>
      <c r="I552" s="21" t="str">
        <f t="shared" si="24"/>
        <v/>
      </c>
      <c r="J552" s="21" t="str">
        <f>IF($B552="","",MAX(0,$E552-MAX(0,SUMIFS(Тех_Движение!$G$2:$G$5111,Тех_Движение!$D$2:$D$5111,$C552,Тех_Движение!$B$2:$B$5111,"&lt;="&amp;Настройки!$B$6)-$F552)))</f>
        <v/>
      </c>
      <c r="K552" s="21" t="e">
        <f>IF(OR($B552="",K$3&lt;$D552+Настройки!$B$7),0,MAX(0,$E552-MAX(0,SUMIFS(Тех_Движение!$G$2:$G$5111,Тех_Движение!$D$2:$D$5111,$C552,Тех_Движение!$B$2:$B$5111,"&lt;="&amp;K$3)-$F552)))</f>
        <v>#VALUE!</v>
      </c>
      <c r="L552" s="21" t="e">
        <f>IF(OR($B552="",L$3&lt;$D552+Настройки!$B$7),0,MAX(0,$E552-MAX(0,SUMIFS(Тех_Движение!$G$2:$G$5111,Тех_Движение!$D$2:$D$5111,$C552,Тех_Движение!$B$2:$B$5111,"&lt;="&amp;L$3)-$F552)))</f>
        <v>#VALUE!</v>
      </c>
      <c r="M552" s="21" t="e">
        <f>IF(OR($B552="",M$3&lt;$D552+Настройки!$B$7),0,MAX(0,$E552-MAX(0,SUMIFS(Тех_Движение!$G$2:$G$5111,Тех_Движение!$D$2:$D$5111,$C552,Тех_Движение!$B$2:$B$5111,"&lt;="&amp;M$3)-$F552)))</f>
        <v>#VALUE!</v>
      </c>
      <c r="N552" s="21" t="e">
        <f>IF(OR($B552="",N$3&lt;$D552+Настройки!$B$7),0,MAX(0,$E552-MAX(0,SUMIFS(Тех_Движение!$G$2:$G$5111,Тех_Движение!$D$2:$D$5111,$C552,Тех_Движение!$B$2:$B$5111,"&lt;="&amp;N$3)-$F552)))</f>
        <v>#VALUE!</v>
      </c>
      <c r="O552" s="21" t="e">
        <f>IF(OR($B552="",O$3&lt;$D552+Настройки!$B$7),0,MAX(0,$E552-MAX(0,SUMIFS(Тех_Движение!$G$2:$G$5111,Тех_Движение!$D$2:$D$5111,$C552,Тех_Движение!$B$2:$B$5111,"&lt;="&amp;O$3)-$F552)))</f>
        <v>#VALUE!</v>
      </c>
      <c r="P552" s="21" t="e">
        <f>IF(OR($B552="",P$3&lt;$D552+Настройки!$B$7),0,MAX(0,$E552-MAX(0,SUMIFS(Тех_Движение!$G$2:$G$5111,Тех_Движение!$D$2:$D$5111,$C552,Тех_Движение!$B$2:$B$5111,"&lt;="&amp;P$3)-$F552)))</f>
        <v>#VALUE!</v>
      </c>
      <c r="Q552" s="21" t="e">
        <f>IF(OR($B552="",Q$3&lt;$D552+Настройки!$B$7),0,MAX(0,$E552-MAX(0,SUMIFS(Тех_Движение!$G$2:$G$5111,Тех_Движение!$D$2:$D$5111,$C552,Тех_Движение!$B$2:$B$5111,"&lt;="&amp;Q$3)-$F552)))</f>
        <v>#VALUE!</v>
      </c>
      <c r="R552" s="21" t="str">
        <f t="shared" si="25"/>
        <v/>
      </c>
      <c r="S552" s="23" t="str">
        <f>IF($B552="","",VLOOKUP($C552,Настройки!$A$11:$L$17,9,FALSE))</f>
        <v/>
      </c>
      <c r="T552" s="23" t="str">
        <f t="shared" si="26"/>
        <v/>
      </c>
    </row>
    <row r="553" spans="1:20" x14ac:dyDescent="0.3">
      <c r="A553" s="20">
        <f>Тех_Движение!$A$550</f>
        <v>549</v>
      </c>
      <c r="B553" s="20" t="str">
        <f>IF(Тех_Движение!$F$550&gt;0,Тех_Движение!$I$550,"")</f>
        <v/>
      </c>
      <c r="C553" s="20" t="str">
        <f>IF($B553="","",Тех_Движение!$D$550)</f>
        <v/>
      </c>
      <c r="D553" s="9" t="str">
        <f>IF($B553="","",Тех_Движение!$B$550)</f>
        <v/>
      </c>
      <c r="E553" s="21" t="str">
        <f>IF($B553="","",Тех_Движение!$F$550)</f>
        <v/>
      </c>
      <c r="F553" s="21" t="str">
        <f>IF($B553="","",SUMIFS($E$5:$E552,$C$5:$C552,$C553))</f>
        <v/>
      </c>
      <c r="G553" s="21" t="str">
        <f>IF($B553="","",MAX(0,$E553-MAX(0,SUMIFS(Тех_Движение!$G$2:$G$5111,Тех_Движение!$D$2:$D$5111,$C553,Тех_Движение!$B$2:$B$5111,"&lt;="&amp;Настройки!$B$5-1)-$F553)))</f>
        <v/>
      </c>
      <c r="H553" s="21" t="str">
        <f>IF($B553="","",IF(AND($D553&gt;=Настройки!$B$5,$D553&lt;=Настройки!$B$6),$E553,0))</f>
        <v/>
      </c>
      <c r="I553" s="21" t="str">
        <f t="shared" si="24"/>
        <v/>
      </c>
      <c r="J553" s="21" t="str">
        <f>IF($B553="","",MAX(0,$E553-MAX(0,SUMIFS(Тех_Движение!$G$2:$G$5111,Тех_Движение!$D$2:$D$5111,$C553,Тех_Движение!$B$2:$B$5111,"&lt;="&amp;Настройки!$B$6)-$F553)))</f>
        <v/>
      </c>
      <c r="K553" s="21" t="e">
        <f>IF(OR($B553="",K$3&lt;$D553+Настройки!$B$7),0,MAX(0,$E553-MAX(0,SUMIFS(Тех_Движение!$G$2:$G$5111,Тех_Движение!$D$2:$D$5111,$C553,Тех_Движение!$B$2:$B$5111,"&lt;="&amp;K$3)-$F553)))</f>
        <v>#VALUE!</v>
      </c>
      <c r="L553" s="21" t="e">
        <f>IF(OR($B553="",L$3&lt;$D553+Настройки!$B$7),0,MAX(0,$E553-MAX(0,SUMIFS(Тех_Движение!$G$2:$G$5111,Тех_Движение!$D$2:$D$5111,$C553,Тех_Движение!$B$2:$B$5111,"&lt;="&amp;L$3)-$F553)))</f>
        <v>#VALUE!</v>
      </c>
      <c r="M553" s="21" t="e">
        <f>IF(OR($B553="",M$3&lt;$D553+Настройки!$B$7),0,MAX(0,$E553-MAX(0,SUMIFS(Тех_Движение!$G$2:$G$5111,Тех_Движение!$D$2:$D$5111,$C553,Тех_Движение!$B$2:$B$5111,"&lt;="&amp;M$3)-$F553)))</f>
        <v>#VALUE!</v>
      </c>
      <c r="N553" s="21" t="e">
        <f>IF(OR($B553="",N$3&lt;$D553+Настройки!$B$7),0,MAX(0,$E553-MAX(0,SUMIFS(Тех_Движение!$G$2:$G$5111,Тех_Движение!$D$2:$D$5111,$C553,Тех_Движение!$B$2:$B$5111,"&lt;="&amp;N$3)-$F553)))</f>
        <v>#VALUE!</v>
      </c>
      <c r="O553" s="21" t="e">
        <f>IF(OR($B553="",O$3&lt;$D553+Настройки!$B$7),0,MAX(0,$E553-MAX(0,SUMIFS(Тех_Движение!$G$2:$G$5111,Тех_Движение!$D$2:$D$5111,$C553,Тех_Движение!$B$2:$B$5111,"&lt;="&amp;O$3)-$F553)))</f>
        <v>#VALUE!</v>
      </c>
      <c r="P553" s="21" t="e">
        <f>IF(OR($B553="",P$3&lt;$D553+Настройки!$B$7),0,MAX(0,$E553-MAX(0,SUMIFS(Тех_Движение!$G$2:$G$5111,Тех_Движение!$D$2:$D$5111,$C553,Тех_Движение!$B$2:$B$5111,"&lt;="&amp;P$3)-$F553)))</f>
        <v>#VALUE!</v>
      </c>
      <c r="Q553" s="21" t="e">
        <f>IF(OR($B553="",Q$3&lt;$D553+Настройки!$B$7),0,MAX(0,$E553-MAX(0,SUMIFS(Тех_Движение!$G$2:$G$5111,Тех_Движение!$D$2:$D$5111,$C553,Тех_Движение!$B$2:$B$5111,"&lt;="&amp;Q$3)-$F553)))</f>
        <v>#VALUE!</v>
      </c>
      <c r="R553" s="21" t="str">
        <f t="shared" si="25"/>
        <v/>
      </c>
      <c r="S553" s="23" t="str">
        <f>IF($B553="","",VLOOKUP($C553,Настройки!$A$11:$L$17,9,FALSE))</f>
        <v/>
      </c>
      <c r="T553" s="23" t="str">
        <f t="shared" si="26"/>
        <v/>
      </c>
    </row>
    <row r="554" spans="1:20" x14ac:dyDescent="0.3">
      <c r="A554" s="20">
        <f>Тех_Движение!$A$551</f>
        <v>550</v>
      </c>
      <c r="B554" s="20" t="str">
        <f>IF(Тех_Движение!$F$551&gt;0,Тех_Движение!$I$551,"")</f>
        <v/>
      </c>
      <c r="C554" s="20" t="str">
        <f>IF($B554="","",Тех_Движение!$D$551)</f>
        <v/>
      </c>
      <c r="D554" s="9" t="str">
        <f>IF($B554="","",Тех_Движение!$B$551)</f>
        <v/>
      </c>
      <c r="E554" s="21" t="str">
        <f>IF($B554="","",Тех_Движение!$F$551)</f>
        <v/>
      </c>
      <c r="F554" s="21" t="str">
        <f>IF($B554="","",SUMIFS($E$5:$E553,$C$5:$C553,$C554))</f>
        <v/>
      </c>
      <c r="G554" s="21" t="str">
        <f>IF($B554="","",MAX(0,$E554-MAX(0,SUMIFS(Тех_Движение!$G$2:$G$5111,Тех_Движение!$D$2:$D$5111,$C554,Тех_Движение!$B$2:$B$5111,"&lt;="&amp;Настройки!$B$5-1)-$F554)))</f>
        <v/>
      </c>
      <c r="H554" s="21" t="str">
        <f>IF($B554="","",IF(AND($D554&gt;=Настройки!$B$5,$D554&lt;=Настройки!$B$6),$E554,0))</f>
        <v/>
      </c>
      <c r="I554" s="21" t="str">
        <f t="shared" si="24"/>
        <v/>
      </c>
      <c r="J554" s="21" t="str">
        <f>IF($B554="","",MAX(0,$E554-MAX(0,SUMIFS(Тех_Движение!$G$2:$G$5111,Тех_Движение!$D$2:$D$5111,$C554,Тех_Движение!$B$2:$B$5111,"&lt;="&amp;Настройки!$B$6)-$F554)))</f>
        <v/>
      </c>
      <c r="K554" s="21" t="e">
        <f>IF(OR($B554="",K$3&lt;$D554+Настройки!$B$7),0,MAX(0,$E554-MAX(0,SUMIFS(Тех_Движение!$G$2:$G$5111,Тех_Движение!$D$2:$D$5111,$C554,Тех_Движение!$B$2:$B$5111,"&lt;="&amp;K$3)-$F554)))</f>
        <v>#VALUE!</v>
      </c>
      <c r="L554" s="21" t="e">
        <f>IF(OR($B554="",L$3&lt;$D554+Настройки!$B$7),0,MAX(0,$E554-MAX(0,SUMIFS(Тех_Движение!$G$2:$G$5111,Тех_Движение!$D$2:$D$5111,$C554,Тех_Движение!$B$2:$B$5111,"&lt;="&amp;L$3)-$F554)))</f>
        <v>#VALUE!</v>
      </c>
      <c r="M554" s="21" t="e">
        <f>IF(OR($B554="",M$3&lt;$D554+Настройки!$B$7),0,MAX(0,$E554-MAX(0,SUMIFS(Тех_Движение!$G$2:$G$5111,Тех_Движение!$D$2:$D$5111,$C554,Тех_Движение!$B$2:$B$5111,"&lt;="&amp;M$3)-$F554)))</f>
        <v>#VALUE!</v>
      </c>
      <c r="N554" s="21" t="e">
        <f>IF(OR($B554="",N$3&lt;$D554+Настройки!$B$7),0,MAX(0,$E554-MAX(0,SUMIFS(Тех_Движение!$G$2:$G$5111,Тех_Движение!$D$2:$D$5111,$C554,Тех_Движение!$B$2:$B$5111,"&lt;="&amp;N$3)-$F554)))</f>
        <v>#VALUE!</v>
      </c>
      <c r="O554" s="21" t="e">
        <f>IF(OR($B554="",O$3&lt;$D554+Настройки!$B$7),0,MAX(0,$E554-MAX(0,SUMIFS(Тех_Движение!$G$2:$G$5111,Тех_Движение!$D$2:$D$5111,$C554,Тех_Движение!$B$2:$B$5111,"&lt;="&amp;O$3)-$F554)))</f>
        <v>#VALUE!</v>
      </c>
      <c r="P554" s="21" t="e">
        <f>IF(OR($B554="",P$3&lt;$D554+Настройки!$B$7),0,MAX(0,$E554-MAX(0,SUMIFS(Тех_Движение!$G$2:$G$5111,Тех_Движение!$D$2:$D$5111,$C554,Тех_Движение!$B$2:$B$5111,"&lt;="&amp;P$3)-$F554)))</f>
        <v>#VALUE!</v>
      </c>
      <c r="Q554" s="21" t="e">
        <f>IF(OR($B554="",Q$3&lt;$D554+Настройки!$B$7),0,MAX(0,$E554-MAX(0,SUMIFS(Тех_Движение!$G$2:$G$5111,Тех_Движение!$D$2:$D$5111,$C554,Тех_Движение!$B$2:$B$5111,"&lt;="&amp;Q$3)-$F554)))</f>
        <v>#VALUE!</v>
      </c>
      <c r="R554" s="21" t="str">
        <f t="shared" si="25"/>
        <v/>
      </c>
      <c r="S554" s="23" t="str">
        <f>IF($B554="","",VLOOKUP($C554,Настройки!$A$11:$L$17,9,FALSE))</f>
        <v/>
      </c>
      <c r="T554" s="23" t="str">
        <f t="shared" si="26"/>
        <v/>
      </c>
    </row>
    <row r="555" spans="1:20" x14ac:dyDescent="0.3">
      <c r="A555" s="20">
        <f>Тех_Движение!$A$552</f>
        <v>551</v>
      </c>
      <c r="B555" s="20" t="str">
        <f>IF(Тех_Движение!$F$552&gt;0,Тех_Движение!$I$552,"")</f>
        <v/>
      </c>
      <c r="C555" s="20" t="str">
        <f>IF($B555="","",Тех_Движение!$D$552)</f>
        <v/>
      </c>
      <c r="D555" s="9" t="str">
        <f>IF($B555="","",Тех_Движение!$B$552)</f>
        <v/>
      </c>
      <c r="E555" s="21" t="str">
        <f>IF($B555="","",Тех_Движение!$F$552)</f>
        <v/>
      </c>
      <c r="F555" s="21" t="str">
        <f>IF($B555="","",SUMIFS($E$5:$E554,$C$5:$C554,$C555))</f>
        <v/>
      </c>
      <c r="G555" s="21" t="str">
        <f>IF($B555="","",MAX(0,$E555-MAX(0,SUMIFS(Тех_Движение!$G$2:$G$5111,Тех_Движение!$D$2:$D$5111,$C555,Тех_Движение!$B$2:$B$5111,"&lt;="&amp;Настройки!$B$5-1)-$F555)))</f>
        <v/>
      </c>
      <c r="H555" s="21" t="str">
        <f>IF($B555="","",IF(AND($D555&gt;=Настройки!$B$5,$D555&lt;=Настройки!$B$6),$E555,0))</f>
        <v/>
      </c>
      <c r="I555" s="21" t="str">
        <f t="shared" si="24"/>
        <v/>
      </c>
      <c r="J555" s="21" t="str">
        <f>IF($B555="","",MAX(0,$E555-MAX(0,SUMIFS(Тех_Движение!$G$2:$G$5111,Тех_Движение!$D$2:$D$5111,$C555,Тех_Движение!$B$2:$B$5111,"&lt;="&amp;Настройки!$B$6)-$F555)))</f>
        <v/>
      </c>
      <c r="K555" s="21" t="e">
        <f>IF(OR($B555="",K$3&lt;$D555+Настройки!$B$7),0,MAX(0,$E555-MAX(0,SUMIFS(Тех_Движение!$G$2:$G$5111,Тех_Движение!$D$2:$D$5111,$C555,Тех_Движение!$B$2:$B$5111,"&lt;="&amp;K$3)-$F555)))</f>
        <v>#VALUE!</v>
      </c>
      <c r="L555" s="21" t="e">
        <f>IF(OR($B555="",L$3&lt;$D555+Настройки!$B$7),0,MAX(0,$E555-MAX(0,SUMIFS(Тех_Движение!$G$2:$G$5111,Тех_Движение!$D$2:$D$5111,$C555,Тех_Движение!$B$2:$B$5111,"&lt;="&amp;L$3)-$F555)))</f>
        <v>#VALUE!</v>
      </c>
      <c r="M555" s="21" t="e">
        <f>IF(OR($B555="",M$3&lt;$D555+Настройки!$B$7),0,MAX(0,$E555-MAX(0,SUMIFS(Тех_Движение!$G$2:$G$5111,Тех_Движение!$D$2:$D$5111,$C555,Тех_Движение!$B$2:$B$5111,"&lt;="&amp;M$3)-$F555)))</f>
        <v>#VALUE!</v>
      </c>
      <c r="N555" s="21" t="e">
        <f>IF(OR($B555="",N$3&lt;$D555+Настройки!$B$7),0,MAX(0,$E555-MAX(0,SUMIFS(Тех_Движение!$G$2:$G$5111,Тех_Движение!$D$2:$D$5111,$C555,Тех_Движение!$B$2:$B$5111,"&lt;="&amp;N$3)-$F555)))</f>
        <v>#VALUE!</v>
      </c>
      <c r="O555" s="21" t="e">
        <f>IF(OR($B555="",O$3&lt;$D555+Настройки!$B$7),0,MAX(0,$E555-MAX(0,SUMIFS(Тех_Движение!$G$2:$G$5111,Тех_Движение!$D$2:$D$5111,$C555,Тех_Движение!$B$2:$B$5111,"&lt;="&amp;O$3)-$F555)))</f>
        <v>#VALUE!</v>
      </c>
      <c r="P555" s="21" t="e">
        <f>IF(OR($B555="",P$3&lt;$D555+Настройки!$B$7),0,MAX(0,$E555-MAX(0,SUMIFS(Тех_Движение!$G$2:$G$5111,Тех_Движение!$D$2:$D$5111,$C555,Тех_Движение!$B$2:$B$5111,"&lt;="&amp;P$3)-$F555)))</f>
        <v>#VALUE!</v>
      </c>
      <c r="Q555" s="21" t="e">
        <f>IF(OR($B555="",Q$3&lt;$D555+Настройки!$B$7),0,MAX(0,$E555-MAX(0,SUMIFS(Тех_Движение!$G$2:$G$5111,Тех_Движение!$D$2:$D$5111,$C555,Тех_Движение!$B$2:$B$5111,"&lt;="&amp;Q$3)-$F555)))</f>
        <v>#VALUE!</v>
      </c>
      <c r="R555" s="21" t="str">
        <f t="shared" si="25"/>
        <v/>
      </c>
      <c r="S555" s="23" t="str">
        <f>IF($B555="","",VLOOKUP($C555,Настройки!$A$11:$L$17,9,FALSE))</f>
        <v/>
      </c>
      <c r="T555" s="23" t="str">
        <f t="shared" si="26"/>
        <v/>
      </c>
    </row>
    <row r="556" spans="1:20" x14ac:dyDescent="0.3">
      <c r="A556" s="20">
        <f>Тех_Движение!$A$553</f>
        <v>552</v>
      </c>
      <c r="B556" s="20" t="str">
        <f>IF(Тех_Движение!$F$553&gt;0,Тех_Движение!$I$553,"")</f>
        <v/>
      </c>
      <c r="C556" s="20" t="str">
        <f>IF($B556="","",Тех_Движение!$D$553)</f>
        <v/>
      </c>
      <c r="D556" s="9" t="str">
        <f>IF($B556="","",Тех_Движение!$B$553)</f>
        <v/>
      </c>
      <c r="E556" s="21" t="str">
        <f>IF($B556="","",Тех_Движение!$F$553)</f>
        <v/>
      </c>
      <c r="F556" s="21" t="str">
        <f>IF($B556="","",SUMIFS($E$5:$E555,$C$5:$C555,$C556))</f>
        <v/>
      </c>
      <c r="G556" s="21" t="str">
        <f>IF($B556="","",MAX(0,$E556-MAX(0,SUMIFS(Тех_Движение!$G$2:$G$5111,Тех_Движение!$D$2:$D$5111,$C556,Тех_Движение!$B$2:$B$5111,"&lt;="&amp;Настройки!$B$5-1)-$F556)))</f>
        <v/>
      </c>
      <c r="H556" s="21" t="str">
        <f>IF($B556="","",IF(AND($D556&gt;=Настройки!$B$5,$D556&lt;=Настройки!$B$6),$E556,0))</f>
        <v/>
      </c>
      <c r="I556" s="21" t="str">
        <f t="shared" si="24"/>
        <v/>
      </c>
      <c r="J556" s="21" t="str">
        <f>IF($B556="","",MAX(0,$E556-MAX(0,SUMIFS(Тех_Движение!$G$2:$G$5111,Тех_Движение!$D$2:$D$5111,$C556,Тех_Движение!$B$2:$B$5111,"&lt;="&amp;Настройки!$B$6)-$F556)))</f>
        <v/>
      </c>
      <c r="K556" s="21" t="e">
        <f>IF(OR($B556="",K$3&lt;$D556+Настройки!$B$7),0,MAX(0,$E556-MAX(0,SUMIFS(Тех_Движение!$G$2:$G$5111,Тех_Движение!$D$2:$D$5111,$C556,Тех_Движение!$B$2:$B$5111,"&lt;="&amp;K$3)-$F556)))</f>
        <v>#VALUE!</v>
      </c>
      <c r="L556" s="21" t="e">
        <f>IF(OR($B556="",L$3&lt;$D556+Настройки!$B$7),0,MAX(0,$E556-MAX(0,SUMIFS(Тех_Движение!$G$2:$G$5111,Тех_Движение!$D$2:$D$5111,$C556,Тех_Движение!$B$2:$B$5111,"&lt;="&amp;L$3)-$F556)))</f>
        <v>#VALUE!</v>
      </c>
      <c r="M556" s="21" t="e">
        <f>IF(OR($B556="",M$3&lt;$D556+Настройки!$B$7),0,MAX(0,$E556-MAX(0,SUMIFS(Тех_Движение!$G$2:$G$5111,Тех_Движение!$D$2:$D$5111,$C556,Тех_Движение!$B$2:$B$5111,"&lt;="&amp;M$3)-$F556)))</f>
        <v>#VALUE!</v>
      </c>
      <c r="N556" s="21" t="e">
        <f>IF(OR($B556="",N$3&lt;$D556+Настройки!$B$7),0,MAX(0,$E556-MAX(0,SUMIFS(Тех_Движение!$G$2:$G$5111,Тех_Движение!$D$2:$D$5111,$C556,Тех_Движение!$B$2:$B$5111,"&lt;="&amp;N$3)-$F556)))</f>
        <v>#VALUE!</v>
      </c>
      <c r="O556" s="21" t="e">
        <f>IF(OR($B556="",O$3&lt;$D556+Настройки!$B$7),0,MAX(0,$E556-MAX(0,SUMIFS(Тех_Движение!$G$2:$G$5111,Тех_Движение!$D$2:$D$5111,$C556,Тех_Движение!$B$2:$B$5111,"&lt;="&amp;O$3)-$F556)))</f>
        <v>#VALUE!</v>
      </c>
      <c r="P556" s="21" t="e">
        <f>IF(OR($B556="",P$3&lt;$D556+Настройки!$B$7),0,MAX(0,$E556-MAX(0,SUMIFS(Тех_Движение!$G$2:$G$5111,Тех_Движение!$D$2:$D$5111,$C556,Тех_Движение!$B$2:$B$5111,"&lt;="&amp;P$3)-$F556)))</f>
        <v>#VALUE!</v>
      </c>
      <c r="Q556" s="21" t="e">
        <f>IF(OR($B556="",Q$3&lt;$D556+Настройки!$B$7),0,MAX(0,$E556-MAX(0,SUMIFS(Тех_Движение!$G$2:$G$5111,Тех_Движение!$D$2:$D$5111,$C556,Тех_Движение!$B$2:$B$5111,"&lt;="&amp;Q$3)-$F556)))</f>
        <v>#VALUE!</v>
      </c>
      <c r="R556" s="21" t="str">
        <f t="shared" si="25"/>
        <v/>
      </c>
      <c r="S556" s="23" t="str">
        <f>IF($B556="","",VLOOKUP($C556,Настройки!$A$11:$L$17,9,FALSE))</f>
        <v/>
      </c>
      <c r="T556" s="23" t="str">
        <f t="shared" si="26"/>
        <v/>
      </c>
    </row>
    <row r="557" spans="1:20" x14ac:dyDescent="0.3">
      <c r="A557" s="20">
        <f>Тех_Движение!$A$554</f>
        <v>553</v>
      </c>
      <c r="B557" s="20" t="str">
        <f>IF(Тех_Движение!$F$554&gt;0,Тех_Движение!$I$554,"")</f>
        <v/>
      </c>
      <c r="C557" s="20" t="str">
        <f>IF($B557="","",Тех_Движение!$D$554)</f>
        <v/>
      </c>
      <c r="D557" s="9" t="str">
        <f>IF($B557="","",Тех_Движение!$B$554)</f>
        <v/>
      </c>
      <c r="E557" s="21" t="str">
        <f>IF($B557="","",Тех_Движение!$F$554)</f>
        <v/>
      </c>
      <c r="F557" s="21" t="str">
        <f>IF($B557="","",SUMIFS($E$5:$E556,$C$5:$C556,$C557))</f>
        <v/>
      </c>
      <c r="G557" s="21" t="str">
        <f>IF($B557="","",MAX(0,$E557-MAX(0,SUMIFS(Тех_Движение!$G$2:$G$5111,Тех_Движение!$D$2:$D$5111,$C557,Тех_Движение!$B$2:$B$5111,"&lt;="&amp;Настройки!$B$5-1)-$F557)))</f>
        <v/>
      </c>
      <c r="H557" s="21" t="str">
        <f>IF($B557="","",IF(AND($D557&gt;=Настройки!$B$5,$D557&lt;=Настройки!$B$6),$E557,0))</f>
        <v/>
      </c>
      <c r="I557" s="21" t="str">
        <f t="shared" si="24"/>
        <v/>
      </c>
      <c r="J557" s="21" t="str">
        <f>IF($B557="","",MAX(0,$E557-MAX(0,SUMIFS(Тех_Движение!$G$2:$G$5111,Тех_Движение!$D$2:$D$5111,$C557,Тех_Движение!$B$2:$B$5111,"&lt;="&amp;Настройки!$B$6)-$F557)))</f>
        <v/>
      </c>
      <c r="K557" s="21" t="e">
        <f>IF(OR($B557="",K$3&lt;$D557+Настройки!$B$7),0,MAX(0,$E557-MAX(0,SUMIFS(Тех_Движение!$G$2:$G$5111,Тех_Движение!$D$2:$D$5111,$C557,Тех_Движение!$B$2:$B$5111,"&lt;="&amp;K$3)-$F557)))</f>
        <v>#VALUE!</v>
      </c>
      <c r="L557" s="21" t="e">
        <f>IF(OR($B557="",L$3&lt;$D557+Настройки!$B$7),0,MAX(0,$E557-MAX(0,SUMIFS(Тех_Движение!$G$2:$G$5111,Тех_Движение!$D$2:$D$5111,$C557,Тех_Движение!$B$2:$B$5111,"&lt;="&amp;L$3)-$F557)))</f>
        <v>#VALUE!</v>
      </c>
      <c r="M557" s="21" t="e">
        <f>IF(OR($B557="",M$3&lt;$D557+Настройки!$B$7),0,MAX(0,$E557-MAX(0,SUMIFS(Тех_Движение!$G$2:$G$5111,Тех_Движение!$D$2:$D$5111,$C557,Тех_Движение!$B$2:$B$5111,"&lt;="&amp;M$3)-$F557)))</f>
        <v>#VALUE!</v>
      </c>
      <c r="N557" s="21" t="e">
        <f>IF(OR($B557="",N$3&lt;$D557+Настройки!$B$7),0,MAX(0,$E557-MAX(0,SUMIFS(Тех_Движение!$G$2:$G$5111,Тех_Движение!$D$2:$D$5111,$C557,Тех_Движение!$B$2:$B$5111,"&lt;="&amp;N$3)-$F557)))</f>
        <v>#VALUE!</v>
      </c>
      <c r="O557" s="21" t="e">
        <f>IF(OR($B557="",O$3&lt;$D557+Настройки!$B$7),0,MAX(0,$E557-MAX(0,SUMIFS(Тех_Движение!$G$2:$G$5111,Тех_Движение!$D$2:$D$5111,$C557,Тех_Движение!$B$2:$B$5111,"&lt;="&amp;O$3)-$F557)))</f>
        <v>#VALUE!</v>
      </c>
      <c r="P557" s="21" t="e">
        <f>IF(OR($B557="",P$3&lt;$D557+Настройки!$B$7),0,MAX(0,$E557-MAX(0,SUMIFS(Тех_Движение!$G$2:$G$5111,Тех_Движение!$D$2:$D$5111,$C557,Тех_Движение!$B$2:$B$5111,"&lt;="&amp;P$3)-$F557)))</f>
        <v>#VALUE!</v>
      </c>
      <c r="Q557" s="21" t="e">
        <f>IF(OR($B557="",Q$3&lt;$D557+Настройки!$B$7),0,MAX(0,$E557-MAX(0,SUMIFS(Тех_Движение!$G$2:$G$5111,Тех_Движение!$D$2:$D$5111,$C557,Тех_Движение!$B$2:$B$5111,"&lt;="&amp;Q$3)-$F557)))</f>
        <v>#VALUE!</v>
      </c>
      <c r="R557" s="21" t="str">
        <f t="shared" si="25"/>
        <v/>
      </c>
      <c r="S557" s="23" t="str">
        <f>IF($B557="","",VLOOKUP($C557,Настройки!$A$11:$L$17,9,FALSE))</f>
        <v/>
      </c>
      <c r="T557" s="23" t="str">
        <f t="shared" si="26"/>
        <v/>
      </c>
    </row>
    <row r="558" spans="1:20" x14ac:dyDescent="0.3">
      <c r="A558" s="20">
        <f>Тех_Движение!$A$555</f>
        <v>554</v>
      </c>
      <c r="B558" s="20" t="str">
        <f>IF(Тех_Движение!$F$555&gt;0,Тех_Движение!$I$555,"")</f>
        <v/>
      </c>
      <c r="C558" s="20" t="str">
        <f>IF($B558="","",Тех_Движение!$D$555)</f>
        <v/>
      </c>
      <c r="D558" s="9" t="str">
        <f>IF($B558="","",Тех_Движение!$B$555)</f>
        <v/>
      </c>
      <c r="E558" s="21" t="str">
        <f>IF($B558="","",Тех_Движение!$F$555)</f>
        <v/>
      </c>
      <c r="F558" s="21" t="str">
        <f>IF($B558="","",SUMIFS($E$5:$E557,$C$5:$C557,$C558))</f>
        <v/>
      </c>
      <c r="G558" s="21" t="str">
        <f>IF($B558="","",MAX(0,$E558-MAX(0,SUMIFS(Тех_Движение!$G$2:$G$5111,Тех_Движение!$D$2:$D$5111,$C558,Тех_Движение!$B$2:$B$5111,"&lt;="&amp;Настройки!$B$5-1)-$F558)))</f>
        <v/>
      </c>
      <c r="H558" s="21" t="str">
        <f>IF($B558="","",IF(AND($D558&gt;=Настройки!$B$5,$D558&lt;=Настройки!$B$6),$E558,0))</f>
        <v/>
      </c>
      <c r="I558" s="21" t="str">
        <f t="shared" si="24"/>
        <v/>
      </c>
      <c r="J558" s="21" t="str">
        <f>IF($B558="","",MAX(0,$E558-MAX(0,SUMIFS(Тех_Движение!$G$2:$G$5111,Тех_Движение!$D$2:$D$5111,$C558,Тех_Движение!$B$2:$B$5111,"&lt;="&amp;Настройки!$B$6)-$F558)))</f>
        <v/>
      </c>
      <c r="K558" s="21" t="e">
        <f>IF(OR($B558="",K$3&lt;$D558+Настройки!$B$7),0,MAX(0,$E558-MAX(0,SUMIFS(Тех_Движение!$G$2:$G$5111,Тех_Движение!$D$2:$D$5111,$C558,Тех_Движение!$B$2:$B$5111,"&lt;="&amp;K$3)-$F558)))</f>
        <v>#VALUE!</v>
      </c>
      <c r="L558" s="21" t="e">
        <f>IF(OR($B558="",L$3&lt;$D558+Настройки!$B$7),0,MAX(0,$E558-MAX(0,SUMIFS(Тех_Движение!$G$2:$G$5111,Тех_Движение!$D$2:$D$5111,$C558,Тех_Движение!$B$2:$B$5111,"&lt;="&amp;L$3)-$F558)))</f>
        <v>#VALUE!</v>
      </c>
      <c r="M558" s="21" t="e">
        <f>IF(OR($B558="",M$3&lt;$D558+Настройки!$B$7),0,MAX(0,$E558-MAX(0,SUMIFS(Тех_Движение!$G$2:$G$5111,Тех_Движение!$D$2:$D$5111,$C558,Тех_Движение!$B$2:$B$5111,"&lt;="&amp;M$3)-$F558)))</f>
        <v>#VALUE!</v>
      </c>
      <c r="N558" s="21" t="e">
        <f>IF(OR($B558="",N$3&lt;$D558+Настройки!$B$7),0,MAX(0,$E558-MAX(0,SUMIFS(Тех_Движение!$G$2:$G$5111,Тех_Движение!$D$2:$D$5111,$C558,Тех_Движение!$B$2:$B$5111,"&lt;="&amp;N$3)-$F558)))</f>
        <v>#VALUE!</v>
      </c>
      <c r="O558" s="21" t="e">
        <f>IF(OR($B558="",O$3&lt;$D558+Настройки!$B$7),0,MAX(0,$E558-MAX(0,SUMIFS(Тех_Движение!$G$2:$G$5111,Тех_Движение!$D$2:$D$5111,$C558,Тех_Движение!$B$2:$B$5111,"&lt;="&amp;O$3)-$F558)))</f>
        <v>#VALUE!</v>
      </c>
      <c r="P558" s="21" t="e">
        <f>IF(OR($B558="",P$3&lt;$D558+Настройки!$B$7),0,MAX(0,$E558-MAX(0,SUMIFS(Тех_Движение!$G$2:$G$5111,Тех_Движение!$D$2:$D$5111,$C558,Тех_Движение!$B$2:$B$5111,"&lt;="&amp;P$3)-$F558)))</f>
        <v>#VALUE!</v>
      </c>
      <c r="Q558" s="21" t="e">
        <f>IF(OR($B558="",Q$3&lt;$D558+Настройки!$B$7),0,MAX(0,$E558-MAX(0,SUMIFS(Тех_Движение!$G$2:$G$5111,Тех_Движение!$D$2:$D$5111,$C558,Тех_Движение!$B$2:$B$5111,"&lt;="&amp;Q$3)-$F558)))</f>
        <v>#VALUE!</v>
      </c>
      <c r="R558" s="21" t="str">
        <f t="shared" si="25"/>
        <v/>
      </c>
      <c r="S558" s="23" t="str">
        <f>IF($B558="","",VLOOKUP($C558,Настройки!$A$11:$L$17,9,FALSE))</f>
        <v/>
      </c>
      <c r="T558" s="23" t="str">
        <f t="shared" si="26"/>
        <v/>
      </c>
    </row>
    <row r="559" spans="1:20" x14ac:dyDescent="0.3">
      <c r="A559" s="20">
        <f>Тех_Движение!$A$556</f>
        <v>555</v>
      </c>
      <c r="B559" s="20" t="str">
        <f>IF(Тех_Движение!$F$556&gt;0,Тех_Движение!$I$556,"")</f>
        <v/>
      </c>
      <c r="C559" s="20" t="str">
        <f>IF($B559="","",Тех_Движение!$D$556)</f>
        <v/>
      </c>
      <c r="D559" s="9" t="str">
        <f>IF($B559="","",Тех_Движение!$B$556)</f>
        <v/>
      </c>
      <c r="E559" s="21" t="str">
        <f>IF($B559="","",Тех_Движение!$F$556)</f>
        <v/>
      </c>
      <c r="F559" s="21" t="str">
        <f>IF($B559="","",SUMIFS($E$5:$E558,$C$5:$C558,$C559))</f>
        <v/>
      </c>
      <c r="G559" s="21" t="str">
        <f>IF($B559="","",MAX(0,$E559-MAX(0,SUMIFS(Тех_Движение!$G$2:$G$5111,Тех_Движение!$D$2:$D$5111,$C559,Тех_Движение!$B$2:$B$5111,"&lt;="&amp;Настройки!$B$5-1)-$F559)))</f>
        <v/>
      </c>
      <c r="H559" s="21" t="str">
        <f>IF($B559="","",IF(AND($D559&gt;=Настройки!$B$5,$D559&lt;=Настройки!$B$6),$E559,0))</f>
        <v/>
      </c>
      <c r="I559" s="21" t="str">
        <f t="shared" si="24"/>
        <v/>
      </c>
      <c r="J559" s="21" t="str">
        <f>IF($B559="","",MAX(0,$E559-MAX(0,SUMIFS(Тех_Движение!$G$2:$G$5111,Тех_Движение!$D$2:$D$5111,$C559,Тех_Движение!$B$2:$B$5111,"&lt;="&amp;Настройки!$B$6)-$F559)))</f>
        <v/>
      </c>
      <c r="K559" s="21" t="e">
        <f>IF(OR($B559="",K$3&lt;$D559+Настройки!$B$7),0,MAX(0,$E559-MAX(0,SUMIFS(Тех_Движение!$G$2:$G$5111,Тех_Движение!$D$2:$D$5111,$C559,Тех_Движение!$B$2:$B$5111,"&lt;="&amp;K$3)-$F559)))</f>
        <v>#VALUE!</v>
      </c>
      <c r="L559" s="21" t="e">
        <f>IF(OR($B559="",L$3&lt;$D559+Настройки!$B$7),0,MAX(0,$E559-MAX(0,SUMIFS(Тех_Движение!$G$2:$G$5111,Тех_Движение!$D$2:$D$5111,$C559,Тех_Движение!$B$2:$B$5111,"&lt;="&amp;L$3)-$F559)))</f>
        <v>#VALUE!</v>
      </c>
      <c r="M559" s="21" t="e">
        <f>IF(OR($B559="",M$3&lt;$D559+Настройки!$B$7),0,MAX(0,$E559-MAX(0,SUMIFS(Тех_Движение!$G$2:$G$5111,Тех_Движение!$D$2:$D$5111,$C559,Тех_Движение!$B$2:$B$5111,"&lt;="&amp;M$3)-$F559)))</f>
        <v>#VALUE!</v>
      </c>
      <c r="N559" s="21" t="e">
        <f>IF(OR($B559="",N$3&lt;$D559+Настройки!$B$7),0,MAX(0,$E559-MAX(0,SUMIFS(Тех_Движение!$G$2:$G$5111,Тех_Движение!$D$2:$D$5111,$C559,Тех_Движение!$B$2:$B$5111,"&lt;="&amp;N$3)-$F559)))</f>
        <v>#VALUE!</v>
      </c>
      <c r="O559" s="21" t="e">
        <f>IF(OR($B559="",O$3&lt;$D559+Настройки!$B$7),0,MAX(0,$E559-MAX(0,SUMIFS(Тех_Движение!$G$2:$G$5111,Тех_Движение!$D$2:$D$5111,$C559,Тех_Движение!$B$2:$B$5111,"&lt;="&amp;O$3)-$F559)))</f>
        <v>#VALUE!</v>
      </c>
      <c r="P559" s="21" t="e">
        <f>IF(OR($B559="",P$3&lt;$D559+Настройки!$B$7),0,MAX(0,$E559-MAX(0,SUMIFS(Тех_Движение!$G$2:$G$5111,Тех_Движение!$D$2:$D$5111,$C559,Тех_Движение!$B$2:$B$5111,"&lt;="&amp;P$3)-$F559)))</f>
        <v>#VALUE!</v>
      </c>
      <c r="Q559" s="21" t="e">
        <f>IF(OR($B559="",Q$3&lt;$D559+Настройки!$B$7),0,MAX(0,$E559-MAX(0,SUMIFS(Тех_Движение!$G$2:$G$5111,Тех_Движение!$D$2:$D$5111,$C559,Тех_Движение!$B$2:$B$5111,"&lt;="&amp;Q$3)-$F559)))</f>
        <v>#VALUE!</v>
      </c>
      <c r="R559" s="21" t="str">
        <f t="shared" si="25"/>
        <v/>
      </c>
      <c r="S559" s="23" t="str">
        <f>IF($B559="","",VLOOKUP($C559,Настройки!$A$11:$L$17,9,FALSE))</f>
        <v/>
      </c>
      <c r="T559" s="23" t="str">
        <f t="shared" si="26"/>
        <v/>
      </c>
    </row>
    <row r="560" spans="1:20" x14ac:dyDescent="0.3">
      <c r="A560" s="20">
        <f>Тех_Движение!$A$557</f>
        <v>556</v>
      </c>
      <c r="B560" s="20" t="str">
        <f>IF(Тех_Движение!$F$557&gt;0,Тех_Движение!$I$557,"")</f>
        <v/>
      </c>
      <c r="C560" s="20" t="str">
        <f>IF($B560="","",Тех_Движение!$D$557)</f>
        <v/>
      </c>
      <c r="D560" s="9" t="str">
        <f>IF($B560="","",Тех_Движение!$B$557)</f>
        <v/>
      </c>
      <c r="E560" s="21" t="str">
        <f>IF($B560="","",Тех_Движение!$F$557)</f>
        <v/>
      </c>
      <c r="F560" s="21" t="str">
        <f>IF($B560="","",SUMIFS($E$5:$E559,$C$5:$C559,$C560))</f>
        <v/>
      </c>
      <c r="G560" s="21" t="str">
        <f>IF($B560="","",MAX(0,$E560-MAX(0,SUMIFS(Тех_Движение!$G$2:$G$5111,Тех_Движение!$D$2:$D$5111,$C560,Тех_Движение!$B$2:$B$5111,"&lt;="&amp;Настройки!$B$5-1)-$F560)))</f>
        <v/>
      </c>
      <c r="H560" s="21" t="str">
        <f>IF($B560="","",IF(AND($D560&gt;=Настройки!$B$5,$D560&lt;=Настройки!$B$6),$E560,0))</f>
        <v/>
      </c>
      <c r="I560" s="21" t="str">
        <f t="shared" si="24"/>
        <v/>
      </c>
      <c r="J560" s="21" t="str">
        <f>IF($B560="","",MAX(0,$E560-MAX(0,SUMIFS(Тех_Движение!$G$2:$G$5111,Тех_Движение!$D$2:$D$5111,$C560,Тех_Движение!$B$2:$B$5111,"&lt;="&amp;Настройки!$B$6)-$F560)))</f>
        <v/>
      </c>
      <c r="K560" s="21" t="e">
        <f>IF(OR($B560="",K$3&lt;$D560+Настройки!$B$7),0,MAX(0,$E560-MAX(0,SUMIFS(Тех_Движение!$G$2:$G$5111,Тех_Движение!$D$2:$D$5111,$C560,Тех_Движение!$B$2:$B$5111,"&lt;="&amp;K$3)-$F560)))</f>
        <v>#VALUE!</v>
      </c>
      <c r="L560" s="21" t="e">
        <f>IF(OR($B560="",L$3&lt;$D560+Настройки!$B$7),0,MAX(0,$E560-MAX(0,SUMIFS(Тех_Движение!$G$2:$G$5111,Тех_Движение!$D$2:$D$5111,$C560,Тех_Движение!$B$2:$B$5111,"&lt;="&amp;L$3)-$F560)))</f>
        <v>#VALUE!</v>
      </c>
      <c r="M560" s="21" t="e">
        <f>IF(OR($B560="",M$3&lt;$D560+Настройки!$B$7),0,MAX(0,$E560-MAX(0,SUMIFS(Тех_Движение!$G$2:$G$5111,Тех_Движение!$D$2:$D$5111,$C560,Тех_Движение!$B$2:$B$5111,"&lt;="&amp;M$3)-$F560)))</f>
        <v>#VALUE!</v>
      </c>
      <c r="N560" s="21" t="e">
        <f>IF(OR($B560="",N$3&lt;$D560+Настройки!$B$7),0,MAX(0,$E560-MAX(0,SUMIFS(Тех_Движение!$G$2:$G$5111,Тех_Движение!$D$2:$D$5111,$C560,Тех_Движение!$B$2:$B$5111,"&lt;="&amp;N$3)-$F560)))</f>
        <v>#VALUE!</v>
      </c>
      <c r="O560" s="21" t="e">
        <f>IF(OR($B560="",O$3&lt;$D560+Настройки!$B$7),0,MAX(0,$E560-MAX(0,SUMIFS(Тех_Движение!$G$2:$G$5111,Тех_Движение!$D$2:$D$5111,$C560,Тех_Движение!$B$2:$B$5111,"&lt;="&amp;O$3)-$F560)))</f>
        <v>#VALUE!</v>
      </c>
      <c r="P560" s="21" t="e">
        <f>IF(OR($B560="",P$3&lt;$D560+Настройки!$B$7),0,MAX(0,$E560-MAX(0,SUMIFS(Тех_Движение!$G$2:$G$5111,Тех_Движение!$D$2:$D$5111,$C560,Тех_Движение!$B$2:$B$5111,"&lt;="&amp;P$3)-$F560)))</f>
        <v>#VALUE!</v>
      </c>
      <c r="Q560" s="21" t="e">
        <f>IF(OR($B560="",Q$3&lt;$D560+Настройки!$B$7),0,MAX(0,$E560-MAX(0,SUMIFS(Тех_Движение!$G$2:$G$5111,Тех_Движение!$D$2:$D$5111,$C560,Тех_Движение!$B$2:$B$5111,"&lt;="&amp;Q$3)-$F560)))</f>
        <v>#VALUE!</v>
      </c>
      <c r="R560" s="21" t="str">
        <f t="shared" si="25"/>
        <v/>
      </c>
      <c r="S560" s="23" t="str">
        <f>IF($B560="","",VLOOKUP($C560,Настройки!$A$11:$L$17,9,FALSE))</f>
        <v/>
      </c>
      <c r="T560" s="23" t="str">
        <f t="shared" si="26"/>
        <v/>
      </c>
    </row>
    <row r="561" spans="1:20" x14ac:dyDescent="0.3">
      <c r="A561" s="20">
        <f>Тех_Движение!$A$558</f>
        <v>557</v>
      </c>
      <c r="B561" s="20" t="str">
        <f>IF(Тех_Движение!$F$558&gt;0,Тех_Движение!$I$558,"")</f>
        <v/>
      </c>
      <c r="C561" s="20" t="str">
        <f>IF($B561="","",Тех_Движение!$D$558)</f>
        <v/>
      </c>
      <c r="D561" s="9" t="str">
        <f>IF($B561="","",Тех_Движение!$B$558)</f>
        <v/>
      </c>
      <c r="E561" s="21" t="str">
        <f>IF($B561="","",Тех_Движение!$F$558)</f>
        <v/>
      </c>
      <c r="F561" s="21" t="str">
        <f>IF($B561="","",SUMIFS($E$5:$E560,$C$5:$C560,$C561))</f>
        <v/>
      </c>
      <c r="G561" s="21" t="str">
        <f>IF($B561="","",MAX(0,$E561-MAX(0,SUMIFS(Тех_Движение!$G$2:$G$5111,Тех_Движение!$D$2:$D$5111,$C561,Тех_Движение!$B$2:$B$5111,"&lt;="&amp;Настройки!$B$5-1)-$F561)))</f>
        <v/>
      </c>
      <c r="H561" s="21" t="str">
        <f>IF($B561="","",IF(AND($D561&gt;=Настройки!$B$5,$D561&lt;=Настройки!$B$6),$E561,0))</f>
        <v/>
      </c>
      <c r="I561" s="21" t="str">
        <f t="shared" si="24"/>
        <v/>
      </c>
      <c r="J561" s="21" t="str">
        <f>IF($B561="","",MAX(0,$E561-MAX(0,SUMIFS(Тех_Движение!$G$2:$G$5111,Тех_Движение!$D$2:$D$5111,$C561,Тех_Движение!$B$2:$B$5111,"&lt;="&amp;Настройки!$B$6)-$F561)))</f>
        <v/>
      </c>
      <c r="K561" s="21" t="e">
        <f>IF(OR($B561="",K$3&lt;$D561+Настройки!$B$7),0,MAX(0,$E561-MAX(0,SUMIFS(Тех_Движение!$G$2:$G$5111,Тех_Движение!$D$2:$D$5111,$C561,Тех_Движение!$B$2:$B$5111,"&lt;="&amp;K$3)-$F561)))</f>
        <v>#VALUE!</v>
      </c>
      <c r="L561" s="21" t="e">
        <f>IF(OR($B561="",L$3&lt;$D561+Настройки!$B$7),0,MAX(0,$E561-MAX(0,SUMIFS(Тех_Движение!$G$2:$G$5111,Тех_Движение!$D$2:$D$5111,$C561,Тех_Движение!$B$2:$B$5111,"&lt;="&amp;L$3)-$F561)))</f>
        <v>#VALUE!</v>
      </c>
      <c r="M561" s="21" t="e">
        <f>IF(OR($B561="",M$3&lt;$D561+Настройки!$B$7),0,MAX(0,$E561-MAX(0,SUMIFS(Тех_Движение!$G$2:$G$5111,Тех_Движение!$D$2:$D$5111,$C561,Тех_Движение!$B$2:$B$5111,"&lt;="&amp;M$3)-$F561)))</f>
        <v>#VALUE!</v>
      </c>
      <c r="N561" s="21" t="e">
        <f>IF(OR($B561="",N$3&lt;$D561+Настройки!$B$7),0,MAX(0,$E561-MAX(0,SUMIFS(Тех_Движение!$G$2:$G$5111,Тех_Движение!$D$2:$D$5111,$C561,Тех_Движение!$B$2:$B$5111,"&lt;="&amp;N$3)-$F561)))</f>
        <v>#VALUE!</v>
      </c>
      <c r="O561" s="21" t="e">
        <f>IF(OR($B561="",O$3&lt;$D561+Настройки!$B$7),0,MAX(0,$E561-MAX(0,SUMIFS(Тех_Движение!$G$2:$G$5111,Тех_Движение!$D$2:$D$5111,$C561,Тех_Движение!$B$2:$B$5111,"&lt;="&amp;O$3)-$F561)))</f>
        <v>#VALUE!</v>
      </c>
      <c r="P561" s="21" t="e">
        <f>IF(OR($B561="",P$3&lt;$D561+Настройки!$B$7),0,MAX(0,$E561-MAX(0,SUMIFS(Тех_Движение!$G$2:$G$5111,Тех_Движение!$D$2:$D$5111,$C561,Тех_Движение!$B$2:$B$5111,"&lt;="&amp;P$3)-$F561)))</f>
        <v>#VALUE!</v>
      </c>
      <c r="Q561" s="21" t="e">
        <f>IF(OR($B561="",Q$3&lt;$D561+Настройки!$B$7),0,MAX(0,$E561-MAX(0,SUMIFS(Тех_Движение!$G$2:$G$5111,Тех_Движение!$D$2:$D$5111,$C561,Тех_Движение!$B$2:$B$5111,"&lt;="&amp;Q$3)-$F561)))</f>
        <v>#VALUE!</v>
      </c>
      <c r="R561" s="21" t="str">
        <f t="shared" si="25"/>
        <v/>
      </c>
      <c r="S561" s="23" t="str">
        <f>IF($B561="","",VLOOKUP($C561,Настройки!$A$11:$L$17,9,FALSE))</f>
        <v/>
      </c>
      <c r="T561" s="23" t="str">
        <f t="shared" si="26"/>
        <v/>
      </c>
    </row>
    <row r="562" spans="1:20" x14ac:dyDescent="0.3">
      <c r="A562" s="20">
        <f>Тех_Движение!$A$559</f>
        <v>558</v>
      </c>
      <c r="B562" s="20" t="str">
        <f>IF(Тех_Движение!$F$559&gt;0,Тех_Движение!$I$559,"")</f>
        <v/>
      </c>
      <c r="C562" s="20" t="str">
        <f>IF($B562="","",Тех_Движение!$D$559)</f>
        <v/>
      </c>
      <c r="D562" s="9" t="str">
        <f>IF($B562="","",Тех_Движение!$B$559)</f>
        <v/>
      </c>
      <c r="E562" s="21" t="str">
        <f>IF($B562="","",Тех_Движение!$F$559)</f>
        <v/>
      </c>
      <c r="F562" s="21" t="str">
        <f>IF($B562="","",SUMIFS($E$5:$E561,$C$5:$C561,$C562))</f>
        <v/>
      </c>
      <c r="G562" s="21" t="str">
        <f>IF($B562="","",MAX(0,$E562-MAX(0,SUMIFS(Тех_Движение!$G$2:$G$5111,Тех_Движение!$D$2:$D$5111,$C562,Тех_Движение!$B$2:$B$5111,"&lt;="&amp;Настройки!$B$5-1)-$F562)))</f>
        <v/>
      </c>
      <c r="H562" s="21" t="str">
        <f>IF($B562="","",IF(AND($D562&gt;=Настройки!$B$5,$D562&lt;=Настройки!$B$6),$E562,0))</f>
        <v/>
      </c>
      <c r="I562" s="21" t="str">
        <f t="shared" si="24"/>
        <v/>
      </c>
      <c r="J562" s="21" t="str">
        <f>IF($B562="","",MAX(0,$E562-MAX(0,SUMIFS(Тех_Движение!$G$2:$G$5111,Тех_Движение!$D$2:$D$5111,$C562,Тех_Движение!$B$2:$B$5111,"&lt;="&amp;Настройки!$B$6)-$F562)))</f>
        <v/>
      </c>
      <c r="K562" s="21" t="e">
        <f>IF(OR($B562="",K$3&lt;$D562+Настройки!$B$7),0,MAX(0,$E562-MAX(0,SUMIFS(Тех_Движение!$G$2:$G$5111,Тех_Движение!$D$2:$D$5111,$C562,Тех_Движение!$B$2:$B$5111,"&lt;="&amp;K$3)-$F562)))</f>
        <v>#VALUE!</v>
      </c>
      <c r="L562" s="21" t="e">
        <f>IF(OR($B562="",L$3&lt;$D562+Настройки!$B$7),0,MAX(0,$E562-MAX(0,SUMIFS(Тех_Движение!$G$2:$G$5111,Тех_Движение!$D$2:$D$5111,$C562,Тех_Движение!$B$2:$B$5111,"&lt;="&amp;L$3)-$F562)))</f>
        <v>#VALUE!</v>
      </c>
      <c r="M562" s="21" t="e">
        <f>IF(OR($B562="",M$3&lt;$D562+Настройки!$B$7),0,MAX(0,$E562-MAX(0,SUMIFS(Тех_Движение!$G$2:$G$5111,Тех_Движение!$D$2:$D$5111,$C562,Тех_Движение!$B$2:$B$5111,"&lt;="&amp;M$3)-$F562)))</f>
        <v>#VALUE!</v>
      </c>
      <c r="N562" s="21" t="e">
        <f>IF(OR($B562="",N$3&lt;$D562+Настройки!$B$7),0,MAX(0,$E562-MAX(0,SUMIFS(Тех_Движение!$G$2:$G$5111,Тех_Движение!$D$2:$D$5111,$C562,Тех_Движение!$B$2:$B$5111,"&lt;="&amp;N$3)-$F562)))</f>
        <v>#VALUE!</v>
      </c>
      <c r="O562" s="21" t="e">
        <f>IF(OR($B562="",O$3&lt;$D562+Настройки!$B$7),0,MAX(0,$E562-MAX(0,SUMIFS(Тех_Движение!$G$2:$G$5111,Тех_Движение!$D$2:$D$5111,$C562,Тех_Движение!$B$2:$B$5111,"&lt;="&amp;O$3)-$F562)))</f>
        <v>#VALUE!</v>
      </c>
      <c r="P562" s="21" t="e">
        <f>IF(OR($B562="",P$3&lt;$D562+Настройки!$B$7),0,MAX(0,$E562-MAX(0,SUMIFS(Тех_Движение!$G$2:$G$5111,Тех_Движение!$D$2:$D$5111,$C562,Тех_Движение!$B$2:$B$5111,"&lt;="&amp;P$3)-$F562)))</f>
        <v>#VALUE!</v>
      </c>
      <c r="Q562" s="21" t="e">
        <f>IF(OR($B562="",Q$3&lt;$D562+Настройки!$B$7),0,MAX(0,$E562-MAX(0,SUMIFS(Тех_Движение!$G$2:$G$5111,Тех_Движение!$D$2:$D$5111,$C562,Тех_Движение!$B$2:$B$5111,"&lt;="&amp;Q$3)-$F562)))</f>
        <v>#VALUE!</v>
      </c>
      <c r="R562" s="21" t="str">
        <f t="shared" si="25"/>
        <v/>
      </c>
      <c r="S562" s="23" t="str">
        <f>IF($B562="","",VLOOKUP($C562,Настройки!$A$11:$L$17,9,FALSE))</f>
        <v/>
      </c>
      <c r="T562" s="23" t="str">
        <f t="shared" si="26"/>
        <v/>
      </c>
    </row>
    <row r="563" spans="1:20" x14ac:dyDescent="0.3">
      <c r="A563" s="20">
        <f>Тех_Движение!$A$560</f>
        <v>559</v>
      </c>
      <c r="B563" s="20" t="str">
        <f>IF(Тех_Движение!$F$560&gt;0,Тех_Движение!$I$560,"")</f>
        <v/>
      </c>
      <c r="C563" s="20" t="str">
        <f>IF($B563="","",Тех_Движение!$D$560)</f>
        <v/>
      </c>
      <c r="D563" s="9" t="str">
        <f>IF($B563="","",Тех_Движение!$B$560)</f>
        <v/>
      </c>
      <c r="E563" s="21" t="str">
        <f>IF($B563="","",Тех_Движение!$F$560)</f>
        <v/>
      </c>
      <c r="F563" s="21" t="str">
        <f>IF($B563="","",SUMIFS($E$5:$E562,$C$5:$C562,$C563))</f>
        <v/>
      </c>
      <c r="G563" s="21" t="str">
        <f>IF($B563="","",MAX(0,$E563-MAX(0,SUMIFS(Тех_Движение!$G$2:$G$5111,Тех_Движение!$D$2:$D$5111,$C563,Тех_Движение!$B$2:$B$5111,"&lt;="&amp;Настройки!$B$5-1)-$F563)))</f>
        <v/>
      </c>
      <c r="H563" s="21" t="str">
        <f>IF($B563="","",IF(AND($D563&gt;=Настройки!$B$5,$D563&lt;=Настройки!$B$6),$E563,0))</f>
        <v/>
      </c>
      <c r="I563" s="21" t="str">
        <f t="shared" si="24"/>
        <v/>
      </c>
      <c r="J563" s="21" t="str">
        <f>IF($B563="","",MAX(0,$E563-MAX(0,SUMIFS(Тех_Движение!$G$2:$G$5111,Тех_Движение!$D$2:$D$5111,$C563,Тех_Движение!$B$2:$B$5111,"&lt;="&amp;Настройки!$B$6)-$F563)))</f>
        <v/>
      </c>
      <c r="K563" s="21" t="e">
        <f>IF(OR($B563="",K$3&lt;$D563+Настройки!$B$7),0,MAX(0,$E563-MAX(0,SUMIFS(Тех_Движение!$G$2:$G$5111,Тех_Движение!$D$2:$D$5111,$C563,Тех_Движение!$B$2:$B$5111,"&lt;="&amp;K$3)-$F563)))</f>
        <v>#VALUE!</v>
      </c>
      <c r="L563" s="21" t="e">
        <f>IF(OR($B563="",L$3&lt;$D563+Настройки!$B$7),0,MAX(0,$E563-MAX(0,SUMIFS(Тех_Движение!$G$2:$G$5111,Тех_Движение!$D$2:$D$5111,$C563,Тех_Движение!$B$2:$B$5111,"&lt;="&amp;L$3)-$F563)))</f>
        <v>#VALUE!</v>
      </c>
      <c r="M563" s="21" t="e">
        <f>IF(OR($B563="",M$3&lt;$D563+Настройки!$B$7),0,MAX(0,$E563-MAX(0,SUMIFS(Тех_Движение!$G$2:$G$5111,Тех_Движение!$D$2:$D$5111,$C563,Тех_Движение!$B$2:$B$5111,"&lt;="&amp;M$3)-$F563)))</f>
        <v>#VALUE!</v>
      </c>
      <c r="N563" s="21" t="e">
        <f>IF(OR($B563="",N$3&lt;$D563+Настройки!$B$7),0,MAX(0,$E563-MAX(0,SUMIFS(Тех_Движение!$G$2:$G$5111,Тех_Движение!$D$2:$D$5111,$C563,Тех_Движение!$B$2:$B$5111,"&lt;="&amp;N$3)-$F563)))</f>
        <v>#VALUE!</v>
      </c>
      <c r="O563" s="21" t="e">
        <f>IF(OR($B563="",O$3&lt;$D563+Настройки!$B$7),0,MAX(0,$E563-MAX(0,SUMIFS(Тех_Движение!$G$2:$G$5111,Тех_Движение!$D$2:$D$5111,$C563,Тех_Движение!$B$2:$B$5111,"&lt;="&amp;O$3)-$F563)))</f>
        <v>#VALUE!</v>
      </c>
      <c r="P563" s="21" t="e">
        <f>IF(OR($B563="",P$3&lt;$D563+Настройки!$B$7),0,MAX(0,$E563-MAX(0,SUMIFS(Тех_Движение!$G$2:$G$5111,Тех_Движение!$D$2:$D$5111,$C563,Тех_Движение!$B$2:$B$5111,"&lt;="&amp;P$3)-$F563)))</f>
        <v>#VALUE!</v>
      </c>
      <c r="Q563" s="21" t="e">
        <f>IF(OR($B563="",Q$3&lt;$D563+Настройки!$B$7),0,MAX(0,$E563-MAX(0,SUMIFS(Тех_Движение!$G$2:$G$5111,Тех_Движение!$D$2:$D$5111,$C563,Тех_Движение!$B$2:$B$5111,"&lt;="&amp;Q$3)-$F563)))</f>
        <v>#VALUE!</v>
      </c>
      <c r="R563" s="21" t="str">
        <f t="shared" si="25"/>
        <v/>
      </c>
      <c r="S563" s="23" t="str">
        <f>IF($B563="","",VLOOKUP($C563,Настройки!$A$11:$L$17,9,FALSE))</f>
        <v/>
      </c>
      <c r="T563" s="23" t="str">
        <f t="shared" si="26"/>
        <v/>
      </c>
    </row>
    <row r="564" spans="1:20" x14ac:dyDescent="0.3">
      <c r="A564" s="20">
        <f>Тех_Движение!$A$561</f>
        <v>560</v>
      </c>
      <c r="B564" s="20" t="str">
        <f>IF(Тех_Движение!$F$561&gt;0,Тех_Движение!$I$561,"")</f>
        <v/>
      </c>
      <c r="C564" s="20" t="str">
        <f>IF($B564="","",Тех_Движение!$D$561)</f>
        <v/>
      </c>
      <c r="D564" s="9" t="str">
        <f>IF($B564="","",Тех_Движение!$B$561)</f>
        <v/>
      </c>
      <c r="E564" s="21" t="str">
        <f>IF($B564="","",Тех_Движение!$F$561)</f>
        <v/>
      </c>
      <c r="F564" s="21" t="str">
        <f>IF($B564="","",SUMIFS($E$5:$E563,$C$5:$C563,$C564))</f>
        <v/>
      </c>
      <c r="G564" s="21" t="str">
        <f>IF($B564="","",MAX(0,$E564-MAX(0,SUMIFS(Тех_Движение!$G$2:$G$5111,Тех_Движение!$D$2:$D$5111,$C564,Тех_Движение!$B$2:$B$5111,"&lt;="&amp;Настройки!$B$5-1)-$F564)))</f>
        <v/>
      </c>
      <c r="H564" s="21" t="str">
        <f>IF($B564="","",IF(AND($D564&gt;=Настройки!$B$5,$D564&lt;=Настройки!$B$6),$E564,0))</f>
        <v/>
      </c>
      <c r="I564" s="21" t="str">
        <f t="shared" si="24"/>
        <v/>
      </c>
      <c r="J564" s="21" t="str">
        <f>IF($B564="","",MAX(0,$E564-MAX(0,SUMIFS(Тех_Движение!$G$2:$G$5111,Тех_Движение!$D$2:$D$5111,$C564,Тех_Движение!$B$2:$B$5111,"&lt;="&amp;Настройки!$B$6)-$F564)))</f>
        <v/>
      </c>
      <c r="K564" s="21" t="e">
        <f>IF(OR($B564="",K$3&lt;$D564+Настройки!$B$7),0,MAX(0,$E564-MAX(0,SUMIFS(Тех_Движение!$G$2:$G$5111,Тех_Движение!$D$2:$D$5111,$C564,Тех_Движение!$B$2:$B$5111,"&lt;="&amp;K$3)-$F564)))</f>
        <v>#VALUE!</v>
      </c>
      <c r="L564" s="21" t="e">
        <f>IF(OR($B564="",L$3&lt;$D564+Настройки!$B$7),0,MAX(0,$E564-MAX(0,SUMIFS(Тех_Движение!$G$2:$G$5111,Тех_Движение!$D$2:$D$5111,$C564,Тех_Движение!$B$2:$B$5111,"&lt;="&amp;L$3)-$F564)))</f>
        <v>#VALUE!</v>
      </c>
      <c r="M564" s="21" t="e">
        <f>IF(OR($B564="",M$3&lt;$D564+Настройки!$B$7),0,MAX(0,$E564-MAX(0,SUMIFS(Тех_Движение!$G$2:$G$5111,Тех_Движение!$D$2:$D$5111,$C564,Тех_Движение!$B$2:$B$5111,"&lt;="&amp;M$3)-$F564)))</f>
        <v>#VALUE!</v>
      </c>
      <c r="N564" s="21" t="e">
        <f>IF(OR($B564="",N$3&lt;$D564+Настройки!$B$7),0,MAX(0,$E564-MAX(0,SUMIFS(Тех_Движение!$G$2:$G$5111,Тех_Движение!$D$2:$D$5111,$C564,Тех_Движение!$B$2:$B$5111,"&lt;="&amp;N$3)-$F564)))</f>
        <v>#VALUE!</v>
      </c>
      <c r="O564" s="21" t="e">
        <f>IF(OR($B564="",O$3&lt;$D564+Настройки!$B$7),0,MAX(0,$E564-MAX(0,SUMIFS(Тех_Движение!$G$2:$G$5111,Тех_Движение!$D$2:$D$5111,$C564,Тех_Движение!$B$2:$B$5111,"&lt;="&amp;O$3)-$F564)))</f>
        <v>#VALUE!</v>
      </c>
      <c r="P564" s="21" t="e">
        <f>IF(OR($B564="",P$3&lt;$D564+Настройки!$B$7),0,MAX(0,$E564-MAX(0,SUMIFS(Тех_Движение!$G$2:$G$5111,Тех_Движение!$D$2:$D$5111,$C564,Тех_Движение!$B$2:$B$5111,"&lt;="&amp;P$3)-$F564)))</f>
        <v>#VALUE!</v>
      </c>
      <c r="Q564" s="21" t="e">
        <f>IF(OR($B564="",Q$3&lt;$D564+Настройки!$B$7),0,MAX(0,$E564-MAX(0,SUMIFS(Тех_Движение!$G$2:$G$5111,Тех_Движение!$D$2:$D$5111,$C564,Тех_Движение!$B$2:$B$5111,"&lt;="&amp;Q$3)-$F564)))</f>
        <v>#VALUE!</v>
      </c>
      <c r="R564" s="21" t="str">
        <f t="shared" si="25"/>
        <v/>
      </c>
      <c r="S564" s="23" t="str">
        <f>IF($B564="","",VLOOKUP($C564,Настройки!$A$11:$L$17,9,FALSE))</f>
        <v/>
      </c>
      <c r="T564" s="23" t="str">
        <f t="shared" si="26"/>
        <v/>
      </c>
    </row>
    <row r="565" spans="1:20" x14ac:dyDescent="0.3">
      <c r="A565" s="20">
        <f>Тех_Движение!$A$562</f>
        <v>561</v>
      </c>
      <c r="B565" s="20" t="str">
        <f>IF(Тех_Движение!$F$562&gt;0,Тех_Движение!$I$562,"")</f>
        <v/>
      </c>
      <c r="C565" s="20" t="str">
        <f>IF($B565="","",Тех_Движение!$D$562)</f>
        <v/>
      </c>
      <c r="D565" s="9" t="str">
        <f>IF($B565="","",Тех_Движение!$B$562)</f>
        <v/>
      </c>
      <c r="E565" s="21" t="str">
        <f>IF($B565="","",Тех_Движение!$F$562)</f>
        <v/>
      </c>
      <c r="F565" s="21" t="str">
        <f>IF($B565="","",SUMIFS($E$5:$E564,$C$5:$C564,$C565))</f>
        <v/>
      </c>
      <c r="G565" s="21" t="str">
        <f>IF($B565="","",MAX(0,$E565-MAX(0,SUMIFS(Тех_Движение!$G$2:$G$5111,Тех_Движение!$D$2:$D$5111,$C565,Тех_Движение!$B$2:$B$5111,"&lt;="&amp;Настройки!$B$5-1)-$F565)))</f>
        <v/>
      </c>
      <c r="H565" s="21" t="str">
        <f>IF($B565="","",IF(AND($D565&gt;=Настройки!$B$5,$D565&lt;=Настройки!$B$6),$E565,0))</f>
        <v/>
      </c>
      <c r="I565" s="21" t="str">
        <f t="shared" si="24"/>
        <v/>
      </c>
      <c r="J565" s="21" t="str">
        <f>IF($B565="","",MAX(0,$E565-MAX(0,SUMIFS(Тех_Движение!$G$2:$G$5111,Тех_Движение!$D$2:$D$5111,$C565,Тех_Движение!$B$2:$B$5111,"&lt;="&amp;Настройки!$B$6)-$F565)))</f>
        <v/>
      </c>
      <c r="K565" s="21" t="e">
        <f>IF(OR($B565="",K$3&lt;$D565+Настройки!$B$7),0,MAX(0,$E565-MAX(0,SUMIFS(Тех_Движение!$G$2:$G$5111,Тех_Движение!$D$2:$D$5111,$C565,Тех_Движение!$B$2:$B$5111,"&lt;="&amp;K$3)-$F565)))</f>
        <v>#VALUE!</v>
      </c>
      <c r="L565" s="21" t="e">
        <f>IF(OR($B565="",L$3&lt;$D565+Настройки!$B$7),0,MAX(0,$E565-MAX(0,SUMIFS(Тех_Движение!$G$2:$G$5111,Тех_Движение!$D$2:$D$5111,$C565,Тех_Движение!$B$2:$B$5111,"&lt;="&amp;L$3)-$F565)))</f>
        <v>#VALUE!</v>
      </c>
      <c r="M565" s="21" t="e">
        <f>IF(OR($B565="",M$3&lt;$D565+Настройки!$B$7),0,MAX(0,$E565-MAX(0,SUMIFS(Тех_Движение!$G$2:$G$5111,Тех_Движение!$D$2:$D$5111,$C565,Тех_Движение!$B$2:$B$5111,"&lt;="&amp;M$3)-$F565)))</f>
        <v>#VALUE!</v>
      </c>
      <c r="N565" s="21" t="e">
        <f>IF(OR($B565="",N$3&lt;$D565+Настройки!$B$7),0,MAX(0,$E565-MAX(0,SUMIFS(Тех_Движение!$G$2:$G$5111,Тех_Движение!$D$2:$D$5111,$C565,Тех_Движение!$B$2:$B$5111,"&lt;="&amp;N$3)-$F565)))</f>
        <v>#VALUE!</v>
      </c>
      <c r="O565" s="21" t="e">
        <f>IF(OR($B565="",O$3&lt;$D565+Настройки!$B$7),0,MAX(0,$E565-MAX(0,SUMIFS(Тех_Движение!$G$2:$G$5111,Тех_Движение!$D$2:$D$5111,$C565,Тех_Движение!$B$2:$B$5111,"&lt;="&amp;O$3)-$F565)))</f>
        <v>#VALUE!</v>
      </c>
      <c r="P565" s="21" t="e">
        <f>IF(OR($B565="",P$3&lt;$D565+Настройки!$B$7),0,MAX(0,$E565-MAX(0,SUMIFS(Тех_Движение!$G$2:$G$5111,Тех_Движение!$D$2:$D$5111,$C565,Тех_Движение!$B$2:$B$5111,"&lt;="&amp;P$3)-$F565)))</f>
        <v>#VALUE!</v>
      </c>
      <c r="Q565" s="21" t="e">
        <f>IF(OR($B565="",Q$3&lt;$D565+Настройки!$B$7),0,MAX(0,$E565-MAX(0,SUMIFS(Тех_Движение!$G$2:$G$5111,Тех_Движение!$D$2:$D$5111,$C565,Тех_Движение!$B$2:$B$5111,"&lt;="&amp;Q$3)-$F565)))</f>
        <v>#VALUE!</v>
      </c>
      <c r="R565" s="21" t="str">
        <f t="shared" si="25"/>
        <v/>
      </c>
      <c r="S565" s="23" t="str">
        <f>IF($B565="","",VLOOKUP($C565,Настройки!$A$11:$L$17,9,FALSE))</f>
        <v/>
      </c>
      <c r="T565" s="23" t="str">
        <f t="shared" si="26"/>
        <v/>
      </c>
    </row>
    <row r="566" spans="1:20" x14ac:dyDescent="0.3">
      <c r="A566" s="20">
        <f>Тех_Движение!$A$563</f>
        <v>562</v>
      </c>
      <c r="B566" s="20" t="str">
        <f>IF(Тех_Движение!$F$563&gt;0,Тех_Движение!$I$563,"")</f>
        <v/>
      </c>
      <c r="C566" s="20" t="str">
        <f>IF($B566="","",Тех_Движение!$D$563)</f>
        <v/>
      </c>
      <c r="D566" s="9" t="str">
        <f>IF($B566="","",Тех_Движение!$B$563)</f>
        <v/>
      </c>
      <c r="E566" s="21" t="str">
        <f>IF($B566="","",Тех_Движение!$F$563)</f>
        <v/>
      </c>
      <c r="F566" s="21" t="str">
        <f>IF($B566="","",SUMIFS($E$5:$E565,$C$5:$C565,$C566))</f>
        <v/>
      </c>
      <c r="G566" s="21" t="str">
        <f>IF($B566="","",MAX(0,$E566-MAX(0,SUMIFS(Тех_Движение!$G$2:$G$5111,Тех_Движение!$D$2:$D$5111,$C566,Тех_Движение!$B$2:$B$5111,"&lt;="&amp;Настройки!$B$5-1)-$F566)))</f>
        <v/>
      </c>
      <c r="H566" s="21" t="str">
        <f>IF($B566="","",IF(AND($D566&gt;=Настройки!$B$5,$D566&lt;=Настройки!$B$6),$E566,0))</f>
        <v/>
      </c>
      <c r="I566" s="21" t="str">
        <f t="shared" si="24"/>
        <v/>
      </c>
      <c r="J566" s="21" t="str">
        <f>IF($B566="","",MAX(0,$E566-MAX(0,SUMIFS(Тех_Движение!$G$2:$G$5111,Тех_Движение!$D$2:$D$5111,$C566,Тех_Движение!$B$2:$B$5111,"&lt;="&amp;Настройки!$B$6)-$F566)))</f>
        <v/>
      </c>
      <c r="K566" s="21" t="e">
        <f>IF(OR($B566="",K$3&lt;$D566+Настройки!$B$7),0,MAX(0,$E566-MAX(0,SUMIFS(Тех_Движение!$G$2:$G$5111,Тех_Движение!$D$2:$D$5111,$C566,Тех_Движение!$B$2:$B$5111,"&lt;="&amp;K$3)-$F566)))</f>
        <v>#VALUE!</v>
      </c>
      <c r="L566" s="21" t="e">
        <f>IF(OR($B566="",L$3&lt;$D566+Настройки!$B$7),0,MAX(0,$E566-MAX(0,SUMIFS(Тех_Движение!$G$2:$G$5111,Тех_Движение!$D$2:$D$5111,$C566,Тех_Движение!$B$2:$B$5111,"&lt;="&amp;L$3)-$F566)))</f>
        <v>#VALUE!</v>
      </c>
      <c r="M566" s="21" t="e">
        <f>IF(OR($B566="",M$3&lt;$D566+Настройки!$B$7),0,MAX(0,$E566-MAX(0,SUMIFS(Тех_Движение!$G$2:$G$5111,Тех_Движение!$D$2:$D$5111,$C566,Тех_Движение!$B$2:$B$5111,"&lt;="&amp;M$3)-$F566)))</f>
        <v>#VALUE!</v>
      </c>
      <c r="N566" s="21" t="e">
        <f>IF(OR($B566="",N$3&lt;$D566+Настройки!$B$7),0,MAX(0,$E566-MAX(0,SUMIFS(Тех_Движение!$G$2:$G$5111,Тех_Движение!$D$2:$D$5111,$C566,Тех_Движение!$B$2:$B$5111,"&lt;="&amp;N$3)-$F566)))</f>
        <v>#VALUE!</v>
      </c>
      <c r="O566" s="21" t="e">
        <f>IF(OR($B566="",O$3&lt;$D566+Настройки!$B$7),0,MAX(0,$E566-MAX(0,SUMIFS(Тех_Движение!$G$2:$G$5111,Тех_Движение!$D$2:$D$5111,$C566,Тех_Движение!$B$2:$B$5111,"&lt;="&amp;O$3)-$F566)))</f>
        <v>#VALUE!</v>
      </c>
      <c r="P566" s="21" t="e">
        <f>IF(OR($B566="",P$3&lt;$D566+Настройки!$B$7),0,MAX(0,$E566-MAX(0,SUMIFS(Тех_Движение!$G$2:$G$5111,Тех_Движение!$D$2:$D$5111,$C566,Тех_Движение!$B$2:$B$5111,"&lt;="&amp;P$3)-$F566)))</f>
        <v>#VALUE!</v>
      </c>
      <c r="Q566" s="21" t="e">
        <f>IF(OR($B566="",Q$3&lt;$D566+Настройки!$B$7),0,MAX(0,$E566-MAX(0,SUMIFS(Тех_Движение!$G$2:$G$5111,Тех_Движение!$D$2:$D$5111,$C566,Тех_Движение!$B$2:$B$5111,"&lt;="&amp;Q$3)-$F566)))</f>
        <v>#VALUE!</v>
      </c>
      <c r="R566" s="21" t="str">
        <f t="shared" si="25"/>
        <v/>
      </c>
      <c r="S566" s="23" t="str">
        <f>IF($B566="","",VLOOKUP($C566,Настройки!$A$11:$L$17,9,FALSE))</f>
        <v/>
      </c>
      <c r="T566" s="23" t="str">
        <f t="shared" si="26"/>
        <v/>
      </c>
    </row>
    <row r="567" spans="1:20" x14ac:dyDescent="0.3">
      <c r="A567" s="20">
        <f>Тех_Движение!$A$564</f>
        <v>563</v>
      </c>
      <c r="B567" s="20" t="str">
        <f>IF(Тех_Движение!$F$564&gt;0,Тех_Движение!$I$564,"")</f>
        <v/>
      </c>
      <c r="C567" s="20" t="str">
        <f>IF($B567="","",Тех_Движение!$D$564)</f>
        <v/>
      </c>
      <c r="D567" s="9" t="str">
        <f>IF($B567="","",Тех_Движение!$B$564)</f>
        <v/>
      </c>
      <c r="E567" s="21" t="str">
        <f>IF($B567="","",Тех_Движение!$F$564)</f>
        <v/>
      </c>
      <c r="F567" s="21" t="str">
        <f>IF($B567="","",SUMIFS($E$5:$E566,$C$5:$C566,$C567))</f>
        <v/>
      </c>
      <c r="G567" s="21" t="str">
        <f>IF($B567="","",MAX(0,$E567-MAX(0,SUMIFS(Тех_Движение!$G$2:$G$5111,Тех_Движение!$D$2:$D$5111,$C567,Тех_Движение!$B$2:$B$5111,"&lt;="&amp;Настройки!$B$5-1)-$F567)))</f>
        <v/>
      </c>
      <c r="H567" s="21" t="str">
        <f>IF($B567="","",IF(AND($D567&gt;=Настройки!$B$5,$D567&lt;=Настройки!$B$6),$E567,0))</f>
        <v/>
      </c>
      <c r="I567" s="21" t="str">
        <f t="shared" si="24"/>
        <v/>
      </c>
      <c r="J567" s="21" t="str">
        <f>IF($B567="","",MAX(0,$E567-MAX(0,SUMIFS(Тех_Движение!$G$2:$G$5111,Тех_Движение!$D$2:$D$5111,$C567,Тех_Движение!$B$2:$B$5111,"&lt;="&amp;Настройки!$B$6)-$F567)))</f>
        <v/>
      </c>
      <c r="K567" s="21" t="e">
        <f>IF(OR($B567="",K$3&lt;$D567+Настройки!$B$7),0,MAX(0,$E567-MAX(0,SUMIFS(Тех_Движение!$G$2:$G$5111,Тех_Движение!$D$2:$D$5111,$C567,Тех_Движение!$B$2:$B$5111,"&lt;="&amp;K$3)-$F567)))</f>
        <v>#VALUE!</v>
      </c>
      <c r="L567" s="21" t="e">
        <f>IF(OR($B567="",L$3&lt;$D567+Настройки!$B$7),0,MAX(0,$E567-MAX(0,SUMIFS(Тех_Движение!$G$2:$G$5111,Тех_Движение!$D$2:$D$5111,$C567,Тех_Движение!$B$2:$B$5111,"&lt;="&amp;L$3)-$F567)))</f>
        <v>#VALUE!</v>
      </c>
      <c r="M567" s="21" t="e">
        <f>IF(OR($B567="",M$3&lt;$D567+Настройки!$B$7),0,MAX(0,$E567-MAX(0,SUMIFS(Тех_Движение!$G$2:$G$5111,Тех_Движение!$D$2:$D$5111,$C567,Тех_Движение!$B$2:$B$5111,"&lt;="&amp;M$3)-$F567)))</f>
        <v>#VALUE!</v>
      </c>
      <c r="N567" s="21" t="e">
        <f>IF(OR($B567="",N$3&lt;$D567+Настройки!$B$7),0,MAX(0,$E567-MAX(0,SUMIFS(Тех_Движение!$G$2:$G$5111,Тех_Движение!$D$2:$D$5111,$C567,Тех_Движение!$B$2:$B$5111,"&lt;="&amp;N$3)-$F567)))</f>
        <v>#VALUE!</v>
      </c>
      <c r="O567" s="21" t="e">
        <f>IF(OR($B567="",O$3&lt;$D567+Настройки!$B$7),0,MAX(0,$E567-MAX(0,SUMIFS(Тех_Движение!$G$2:$G$5111,Тех_Движение!$D$2:$D$5111,$C567,Тех_Движение!$B$2:$B$5111,"&lt;="&amp;O$3)-$F567)))</f>
        <v>#VALUE!</v>
      </c>
      <c r="P567" s="21" t="e">
        <f>IF(OR($B567="",P$3&lt;$D567+Настройки!$B$7),0,MAX(0,$E567-MAX(0,SUMIFS(Тех_Движение!$G$2:$G$5111,Тех_Движение!$D$2:$D$5111,$C567,Тех_Движение!$B$2:$B$5111,"&lt;="&amp;P$3)-$F567)))</f>
        <v>#VALUE!</v>
      </c>
      <c r="Q567" s="21" t="e">
        <f>IF(OR($B567="",Q$3&lt;$D567+Настройки!$B$7),0,MAX(0,$E567-MAX(0,SUMIFS(Тех_Движение!$G$2:$G$5111,Тех_Движение!$D$2:$D$5111,$C567,Тех_Движение!$B$2:$B$5111,"&lt;="&amp;Q$3)-$F567)))</f>
        <v>#VALUE!</v>
      </c>
      <c r="R567" s="21" t="str">
        <f t="shared" si="25"/>
        <v/>
      </c>
      <c r="S567" s="23" t="str">
        <f>IF($B567="","",VLOOKUP($C567,Настройки!$A$11:$L$17,9,FALSE))</f>
        <v/>
      </c>
      <c r="T567" s="23" t="str">
        <f t="shared" si="26"/>
        <v/>
      </c>
    </row>
    <row r="568" spans="1:20" x14ac:dyDescent="0.3">
      <c r="A568" s="20">
        <f>Тех_Движение!$A$565</f>
        <v>564</v>
      </c>
      <c r="B568" s="20" t="str">
        <f>IF(Тех_Движение!$F$565&gt;0,Тех_Движение!$I$565,"")</f>
        <v/>
      </c>
      <c r="C568" s="20" t="str">
        <f>IF($B568="","",Тех_Движение!$D$565)</f>
        <v/>
      </c>
      <c r="D568" s="9" t="str">
        <f>IF($B568="","",Тех_Движение!$B$565)</f>
        <v/>
      </c>
      <c r="E568" s="21" t="str">
        <f>IF($B568="","",Тех_Движение!$F$565)</f>
        <v/>
      </c>
      <c r="F568" s="21" t="str">
        <f>IF($B568="","",SUMIFS($E$5:$E567,$C$5:$C567,$C568))</f>
        <v/>
      </c>
      <c r="G568" s="21" t="str">
        <f>IF($B568="","",MAX(0,$E568-MAX(0,SUMIFS(Тех_Движение!$G$2:$G$5111,Тех_Движение!$D$2:$D$5111,$C568,Тех_Движение!$B$2:$B$5111,"&lt;="&amp;Настройки!$B$5-1)-$F568)))</f>
        <v/>
      </c>
      <c r="H568" s="21" t="str">
        <f>IF($B568="","",IF(AND($D568&gt;=Настройки!$B$5,$D568&lt;=Настройки!$B$6),$E568,0))</f>
        <v/>
      </c>
      <c r="I568" s="21" t="str">
        <f t="shared" si="24"/>
        <v/>
      </c>
      <c r="J568" s="21" t="str">
        <f>IF($B568="","",MAX(0,$E568-MAX(0,SUMIFS(Тех_Движение!$G$2:$G$5111,Тех_Движение!$D$2:$D$5111,$C568,Тех_Движение!$B$2:$B$5111,"&lt;="&amp;Настройки!$B$6)-$F568)))</f>
        <v/>
      </c>
      <c r="K568" s="21" t="e">
        <f>IF(OR($B568="",K$3&lt;$D568+Настройки!$B$7),0,MAX(0,$E568-MAX(0,SUMIFS(Тех_Движение!$G$2:$G$5111,Тех_Движение!$D$2:$D$5111,$C568,Тех_Движение!$B$2:$B$5111,"&lt;="&amp;K$3)-$F568)))</f>
        <v>#VALUE!</v>
      </c>
      <c r="L568" s="21" t="e">
        <f>IF(OR($B568="",L$3&lt;$D568+Настройки!$B$7),0,MAX(0,$E568-MAX(0,SUMIFS(Тех_Движение!$G$2:$G$5111,Тех_Движение!$D$2:$D$5111,$C568,Тех_Движение!$B$2:$B$5111,"&lt;="&amp;L$3)-$F568)))</f>
        <v>#VALUE!</v>
      </c>
      <c r="M568" s="21" t="e">
        <f>IF(OR($B568="",M$3&lt;$D568+Настройки!$B$7),0,MAX(0,$E568-MAX(0,SUMIFS(Тех_Движение!$G$2:$G$5111,Тех_Движение!$D$2:$D$5111,$C568,Тех_Движение!$B$2:$B$5111,"&lt;="&amp;M$3)-$F568)))</f>
        <v>#VALUE!</v>
      </c>
      <c r="N568" s="21" t="e">
        <f>IF(OR($B568="",N$3&lt;$D568+Настройки!$B$7),0,MAX(0,$E568-MAX(0,SUMIFS(Тех_Движение!$G$2:$G$5111,Тех_Движение!$D$2:$D$5111,$C568,Тех_Движение!$B$2:$B$5111,"&lt;="&amp;N$3)-$F568)))</f>
        <v>#VALUE!</v>
      </c>
      <c r="O568" s="21" t="e">
        <f>IF(OR($B568="",O$3&lt;$D568+Настройки!$B$7),0,MAX(0,$E568-MAX(0,SUMIFS(Тех_Движение!$G$2:$G$5111,Тех_Движение!$D$2:$D$5111,$C568,Тех_Движение!$B$2:$B$5111,"&lt;="&amp;O$3)-$F568)))</f>
        <v>#VALUE!</v>
      </c>
      <c r="P568" s="21" t="e">
        <f>IF(OR($B568="",P$3&lt;$D568+Настройки!$B$7),0,MAX(0,$E568-MAX(0,SUMIFS(Тех_Движение!$G$2:$G$5111,Тех_Движение!$D$2:$D$5111,$C568,Тех_Движение!$B$2:$B$5111,"&lt;="&amp;P$3)-$F568)))</f>
        <v>#VALUE!</v>
      </c>
      <c r="Q568" s="21" t="e">
        <f>IF(OR($B568="",Q$3&lt;$D568+Настройки!$B$7),0,MAX(0,$E568-MAX(0,SUMIFS(Тех_Движение!$G$2:$G$5111,Тех_Движение!$D$2:$D$5111,$C568,Тех_Движение!$B$2:$B$5111,"&lt;="&amp;Q$3)-$F568)))</f>
        <v>#VALUE!</v>
      </c>
      <c r="R568" s="21" t="str">
        <f t="shared" si="25"/>
        <v/>
      </c>
      <c r="S568" s="23" t="str">
        <f>IF($B568="","",VLOOKUP($C568,Настройки!$A$11:$L$17,9,FALSE))</f>
        <v/>
      </c>
      <c r="T568" s="23" t="str">
        <f t="shared" si="26"/>
        <v/>
      </c>
    </row>
    <row r="569" spans="1:20" x14ac:dyDescent="0.3">
      <c r="A569" s="20">
        <f>Тех_Движение!$A$566</f>
        <v>565</v>
      </c>
      <c r="B569" s="20" t="str">
        <f>IF(Тех_Движение!$F$566&gt;0,Тех_Движение!$I$566,"")</f>
        <v/>
      </c>
      <c r="C569" s="20" t="str">
        <f>IF($B569="","",Тех_Движение!$D$566)</f>
        <v/>
      </c>
      <c r="D569" s="9" t="str">
        <f>IF($B569="","",Тех_Движение!$B$566)</f>
        <v/>
      </c>
      <c r="E569" s="21" t="str">
        <f>IF($B569="","",Тех_Движение!$F$566)</f>
        <v/>
      </c>
      <c r="F569" s="21" t="str">
        <f>IF($B569="","",SUMIFS($E$5:$E568,$C$5:$C568,$C569))</f>
        <v/>
      </c>
      <c r="G569" s="21" t="str">
        <f>IF($B569="","",MAX(0,$E569-MAX(0,SUMIFS(Тех_Движение!$G$2:$G$5111,Тех_Движение!$D$2:$D$5111,$C569,Тех_Движение!$B$2:$B$5111,"&lt;="&amp;Настройки!$B$5-1)-$F569)))</f>
        <v/>
      </c>
      <c r="H569" s="21" t="str">
        <f>IF($B569="","",IF(AND($D569&gt;=Настройки!$B$5,$D569&lt;=Настройки!$B$6),$E569,0))</f>
        <v/>
      </c>
      <c r="I569" s="21" t="str">
        <f t="shared" si="24"/>
        <v/>
      </c>
      <c r="J569" s="21" t="str">
        <f>IF($B569="","",MAX(0,$E569-MAX(0,SUMIFS(Тех_Движение!$G$2:$G$5111,Тех_Движение!$D$2:$D$5111,$C569,Тех_Движение!$B$2:$B$5111,"&lt;="&amp;Настройки!$B$6)-$F569)))</f>
        <v/>
      </c>
      <c r="K569" s="21" t="e">
        <f>IF(OR($B569="",K$3&lt;$D569+Настройки!$B$7),0,MAX(0,$E569-MAX(0,SUMIFS(Тех_Движение!$G$2:$G$5111,Тех_Движение!$D$2:$D$5111,$C569,Тех_Движение!$B$2:$B$5111,"&lt;="&amp;K$3)-$F569)))</f>
        <v>#VALUE!</v>
      </c>
      <c r="L569" s="21" t="e">
        <f>IF(OR($B569="",L$3&lt;$D569+Настройки!$B$7),0,MAX(0,$E569-MAX(0,SUMIFS(Тех_Движение!$G$2:$G$5111,Тех_Движение!$D$2:$D$5111,$C569,Тех_Движение!$B$2:$B$5111,"&lt;="&amp;L$3)-$F569)))</f>
        <v>#VALUE!</v>
      </c>
      <c r="M569" s="21" t="e">
        <f>IF(OR($B569="",M$3&lt;$D569+Настройки!$B$7),0,MAX(0,$E569-MAX(0,SUMIFS(Тех_Движение!$G$2:$G$5111,Тех_Движение!$D$2:$D$5111,$C569,Тех_Движение!$B$2:$B$5111,"&lt;="&amp;M$3)-$F569)))</f>
        <v>#VALUE!</v>
      </c>
      <c r="N569" s="21" t="e">
        <f>IF(OR($B569="",N$3&lt;$D569+Настройки!$B$7),0,MAX(0,$E569-MAX(0,SUMIFS(Тех_Движение!$G$2:$G$5111,Тех_Движение!$D$2:$D$5111,$C569,Тех_Движение!$B$2:$B$5111,"&lt;="&amp;N$3)-$F569)))</f>
        <v>#VALUE!</v>
      </c>
      <c r="O569" s="21" t="e">
        <f>IF(OR($B569="",O$3&lt;$D569+Настройки!$B$7),0,MAX(0,$E569-MAX(0,SUMIFS(Тех_Движение!$G$2:$G$5111,Тех_Движение!$D$2:$D$5111,$C569,Тех_Движение!$B$2:$B$5111,"&lt;="&amp;O$3)-$F569)))</f>
        <v>#VALUE!</v>
      </c>
      <c r="P569" s="21" t="e">
        <f>IF(OR($B569="",P$3&lt;$D569+Настройки!$B$7),0,MAX(0,$E569-MAX(0,SUMIFS(Тех_Движение!$G$2:$G$5111,Тех_Движение!$D$2:$D$5111,$C569,Тех_Движение!$B$2:$B$5111,"&lt;="&amp;P$3)-$F569)))</f>
        <v>#VALUE!</v>
      </c>
      <c r="Q569" s="21" t="e">
        <f>IF(OR($B569="",Q$3&lt;$D569+Настройки!$B$7),0,MAX(0,$E569-MAX(0,SUMIFS(Тех_Движение!$G$2:$G$5111,Тех_Движение!$D$2:$D$5111,$C569,Тех_Движение!$B$2:$B$5111,"&lt;="&amp;Q$3)-$F569)))</f>
        <v>#VALUE!</v>
      </c>
      <c r="R569" s="21" t="str">
        <f t="shared" si="25"/>
        <v/>
      </c>
      <c r="S569" s="23" t="str">
        <f>IF($B569="","",VLOOKUP($C569,Настройки!$A$11:$L$17,9,FALSE))</f>
        <v/>
      </c>
      <c r="T569" s="23" t="str">
        <f t="shared" si="26"/>
        <v/>
      </c>
    </row>
    <row r="570" spans="1:20" x14ac:dyDescent="0.3">
      <c r="A570" s="20">
        <f>Тех_Движение!$A$567</f>
        <v>566</v>
      </c>
      <c r="B570" s="20" t="str">
        <f>IF(Тех_Движение!$F$567&gt;0,Тех_Движение!$I$567,"")</f>
        <v/>
      </c>
      <c r="C570" s="20" t="str">
        <f>IF($B570="","",Тех_Движение!$D$567)</f>
        <v/>
      </c>
      <c r="D570" s="9" t="str">
        <f>IF($B570="","",Тех_Движение!$B$567)</f>
        <v/>
      </c>
      <c r="E570" s="21" t="str">
        <f>IF($B570="","",Тех_Движение!$F$567)</f>
        <v/>
      </c>
      <c r="F570" s="21" t="str">
        <f>IF($B570="","",SUMIFS($E$5:$E569,$C$5:$C569,$C570))</f>
        <v/>
      </c>
      <c r="G570" s="21" t="str">
        <f>IF($B570="","",MAX(0,$E570-MAX(0,SUMIFS(Тех_Движение!$G$2:$G$5111,Тех_Движение!$D$2:$D$5111,$C570,Тех_Движение!$B$2:$B$5111,"&lt;="&amp;Настройки!$B$5-1)-$F570)))</f>
        <v/>
      </c>
      <c r="H570" s="21" t="str">
        <f>IF($B570="","",IF(AND($D570&gt;=Настройки!$B$5,$D570&lt;=Настройки!$B$6),$E570,0))</f>
        <v/>
      </c>
      <c r="I570" s="21" t="str">
        <f t="shared" si="24"/>
        <v/>
      </c>
      <c r="J570" s="21" t="str">
        <f>IF($B570="","",MAX(0,$E570-MAX(0,SUMIFS(Тех_Движение!$G$2:$G$5111,Тех_Движение!$D$2:$D$5111,$C570,Тех_Движение!$B$2:$B$5111,"&lt;="&amp;Настройки!$B$6)-$F570)))</f>
        <v/>
      </c>
      <c r="K570" s="21" t="e">
        <f>IF(OR($B570="",K$3&lt;$D570+Настройки!$B$7),0,MAX(0,$E570-MAX(0,SUMIFS(Тех_Движение!$G$2:$G$5111,Тех_Движение!$D$2:$D$5111,$C570,Тех_Движение!$B$2:$B$5111,"&lt;="&amp;K$3)-$F570)))</f>
        <v>#VALUE!</v>
      </c>
      <c r="L570" s="21" t="e">
        <f>IF(OR($B570="",L$3&lt;$D570+Настройки!$B$7),0,MAX(0,$E570-MAX(0,SUMIFS(Тех_Движение!$G$2:$G$5111,Тех_Движение!$D$2:$D$5111,$C570,Тех_Движение!$B$2:$B$5111,"&lt;="&amp;L$3)-$F570)))</f>
        <v>#VALUE!</v>
      </c>
      <c r="M570" s="21" t="e">
        <f>IF(OR($B570="",M$3&lt;$D570+Настройки!$B$7),0,MAX(0,$E570-MAX(0,SUMIFS(Тех_Движение!$G$2:$G$5111,Тех_Движение!$D$2:$D$5111,$C570,Тех_Движение!$B$2:$B$5111,"&lt;="&amp;M$3)-$F570)))</f>
        <v>#VALUE!</v>
      </c>
      <c r="N570" s="21" t="e">
        <f>IF(OR($B570="",N$3&lt;$D570+Настройки!$B$7),0,MAX(0,$E570-MAX(0,SUMIFS(Тех_Движение!$G$2:$G$5111,Тех_Движение!$D$2:$D$5111,$C570,Тех_Движение!$B$2:$B$5111,"&lt;="&amp;N$3)-$F570)))</f>
        <v>#VALUE!</v>
      </c>
      <c r="O570" s="21" t="e">
        <f>IF(OR($B570="",O$3&lt;$D570+Настройки!$B$7),0,MAX(0,$E570-MAX(0,SUMIFS(Тех_Движение!$G$2:$G$5111,Тех_Движение!$D$2:$D$5111,$C570,Тех_Движение!$B$2:$B$5111,"&lt;="&amp;O$3)-$F570)))</f>
        <v>#VALUE!</v>
      </c>
      <c r="P570" s="21" t="e">
        <f>IF(OR($B570="",P$3&lt;$D570+Настройки!$B$7),0,MAX(0,$E570-MAX(0,SUMIFS(Тех_Движение!$G$2:$G$5111,Тех_Движение!$D$2:$D$5111,$C570,Тех_Движение!$B$2:$B$5111,"&lt;="&amp;P$3)-$F570)))</f>
        <v>#VALUE!</v>
      </c>
      <c r="Q570" s="21" t="e">
        <f>IF(OR($B570="",Q$3&lt;$D570+Настройки!$B$7),0,MAX(0,$E570-MAX(0,SUMIFS(Тех_Движение!$G$2:$G$5111,Тех_Движение!$D$2:$D$5111,$C570,Тех_Движение!$B$2:$B$5111,"&lt;="&amp;Q$3)-$F570)))</f>
        <v>#VALUE!</v>
      </c>
      <c r="R570" s="21" t="str">
        <f t="shared" si="25"/>
        <v/>
      </c>
      <c r="S570" s="23" t="str">
        <f>IF($B570="","",VLOOKUP($C570,Настройки!$A$11:$L$17,9,FALSE))</f>
        <v/>
      </c>
      <c r="T570" s="23" t="str">
        <f t="shared" si="26"/>
        <v/>
      </c>
    </row>
    <row r="571" spans="1:20" x14ac:dyDescent="0.3">
      <c r="A571" s="20">
        <f>Тех_Движение!$A$568</f>
        <v>567</v>
      </c>
      <c r="B571" s="20" t="str">
        <f>IF(Тех_Движение!$F$568&gt;0,Тех_Движение!$I$568,"")</f>
        <v/>
      </c>
      <c r="C571" s="20" t="str">
        <f>IF($B571="","",Тех_Движение!$D$568)</f>
        <v/>
      </c>
      <c r="D571" s="9" t="str">
        <f>IF($B571="","",Тех_Движение!$B$568)</f>
        <v/>
      </c>
      <c r="E571" s="21" t="str">
        <f>IF($B571="","",Тех_Движение!$F$568)</f>
        <v/>
      </c>
      <c r="F571" s="21" t="str">
        <f>IF($B571="","",SUMIFS($E$5:$E570,$C$5:$C570,$C571))</f>
        <v/>
      </c>
      <c r="G571" s="21" t="str">
        <f>IF($B571="","",MAX(0,$E571-MAX(0,SUMIFS(Тех_Движение!$G$2:$G$5111,Тех_Движение!$D$2:$D$5111,$C571,Тех_Движение!$B$2:$B$5111,"&lt;="&amp;Настройки!$B$5-1)-$F571)))</f>
        <v/>
      </c>
      <c r="H571" s="21" t="str">
        <f>IF($B571="","",IF(AND($D571&gt;=Настройки!$B$5,$D571&lt;=Настройки!$B$6),$E571,0))</f>
        <v/>
      </c>
      <c r="I571" s="21" t="str">
        <f t="shared" si="24"/>
        <v/>
      </c>
      <c r="J571" s="21" t="str">
        <f>IF($B571="","",MAX(0,$E571-MAX(0,SUMIFS(Тех_Движение!$G$2:$G$5111,Тех_Движение!$D$2:$D$5111,$C571,Тех_Движение!$B$2:$B$5111,"&lt;="&amp;Настройки!$B$6)-$F571)))</f>
        <v/>
      </c>
      <c r="K571" s="21" t="e">
        <f>IF(OR($B571="",K$3&lt;$D571+Настройки!$B$7),0,MAX(0,$E571-MAX(0,SUMIFS(Тех_Движение!$G$2:$G$5111,Тех_Движение!$D$2:$D$5111,$C571,Тех_Движение!$B$2:$B$5111,"&lt;="&amp;K$3)-$F571)))</f>
        <v>#VALUE!</v>
      </c>
      <c r="L571" s="21" t="e">
        <f>IF(OR($B571="",L$3&lt;$D571+Настройки!$B$7),0,MAX(0,$E571-MAX(0,SUMIFS(Тех_Движение!$G$2:$G$5111,Тех_Движение!$D$2:$D$5111,$C571,Тех_Движение!$B$2:$B$5111,"&lt;="&amp;L$3)-$F571)))</f>
        <v>#VALUE!</v>
      </c>
      <c r="M571" s="21" t="e">
        <f>IF(OR($B571="",M$3&lt;$D571+Настройки!$B$7),0,MAX(0,$E571-MAX(0,SUMIFS(Тех_Движение!$G$2:$G$5111,Тех_Движение!$D$2:$D$5111,$C571,Тех_Движение!$B$2:$B$5111,"&lt;="&amp;M$3)-$F571)))</f>
        <v>#VALUE!</v>
      </c>
      <c r="N571" s="21" t="e">
        <f>IF(OR($B571="",N$3&lt;$D571+Настройки!$B$7),0,MAX(0,$E571-MAX(0,SUMIFS(Тех_Движение!$G$2:$G$5111,Тех_Движение!$D$2:$D$5111,$C571,Тех_Движение!$B$2:$B$5111,"&lt;="&amp;N$3)-$F571)))</f>
        <v>#VALUE!</v>
      </c>
      <c r="O571" s="21" t="e">
        <f>IF(OR($B571="",O$3&lt;$D571+Настройки!$B$7),0,MAX(0,$E571-MAX(0,SUMIFS(Тех_Движение!$G$2:$G$5111,Тех_Движение!$D$2:$D$5111,$C571,Тех_Движение!$B$2:$B$5111,"&lt;="&amp;O$3)-$F571)))</f>
        <v>#VALUE!</v>
      </c>
      <c r="P571" s="21" t="e">
        <f>IF(OR($B571="",P$3&lt;$D571+Настройки!$B$7),0,MAX(0,$E571-MAX(0,SUMIFS(Тех_Движение!$G$2:$G$5111,Тех_Движение!$D$2:$D$5111,$C571,Тех_Движение!$B$2:$B$5111,"&lt;="&amp;P$3)-$F571)))</f>
        <v>#VALUE!</v>
      </c>
      <c r="Q571" s="21" t="e">
        <f>IF(OR($B571="",Q$3&lt;$D571+Настройки!$B$7),0,MAX(0,$E571-MAX(0,SUMIFS(Тех_Движение!$G$2:$G$5111,Тех_Движение!$D$2:$D$5111,$C571,Тех_Движение!$B$2:$B$5111,"&lt;="&amp;Q$3)-$F571)))</f>
        <v>#VALUE!</v>
      </c>
      <c r="R571" s="21" t="str">
        <f t="shared" si="25"/>
        <v/>
      </c>
      <c r="S571" s="23" t="str">
        <f>IF($B571="","",VLOOKUP($C571,Настройки!$A$11:$L$17,9,FALSE))</f>
        <v/>
      </c>
      <c r="T571" s="23" t="str">
        <f t="shared" si="26"/>
        <v/>
      </c>
    </row>
    <row r="572" spans="1:20" x14ac:dyDescent="0.3">
      <c r="A572" s="20">
        <f>Тех_Движение!$A$569</f>
        <v>568</v>
      </c>
      <c r="B572" s="20" t="str">
        <f>IF(Тех_Движение!$F$569&gt;0,Тех_Движение!$I$569,"")</f>
        <v/>
      </c>
      <c r="C572" s="20" t="str">
        <f>IF($B572="","",Тех_Движение!$D$569)</f>
        <v/>
      </c>
      <c r="D572" s="9" t="str">
        <f>IF($B572="","",Тех_Движение!$B$569)</f>
        <v/>
      </c>
      <c r="E572" s="21" t="str">
        <f>IF($B572="","",Тех_Движение!$F$569)</f>
        <v/>
      </c>
      <c r="F572" s="21" t="str">
        <f>IF($B572="","",SUMIFS($E$5:$E571,$C$5:$C571,$C572))</f>
        <v/>
      </c>
      <c r="G572" s="21" t="str">
        <f>IF($B572="","",MAX(0,$E572-MAX(0,SUMIFS(Тех_Движение!$G$2:$G$5111,Тех_Движение!$D$2:$D$5111,$C572,Тех_Движение!$B$2:$B$5111,"&lt;="&amp;Настройки!$B$5-1)-$F572)))</f>
        <v/>
      </c>
      <c r="H572" s="21" t="str">
        <f>IF($B572="","",IF(AND($D572&gt;=Настройки!$B$5,$D572&lt;=Настройки!$B$6),$E572,0))</f>
        <v/>
      </c>
      <c r="I572" s="21" t="str">
        <f t="shared" si="24"/>
        <v/>
      </c>
      <c r="J572" s="21" t="str">
        <f>IF($B572="","",MAX(0,$E572-MAX(0,SUMIFS(Тех_Движение!$G$2:$G$5111,Тех_Движение!$D$2:$D$5111,$C572,Тех_Движение!$B$2:$B$5111,"&lt;="&amp;Настройки!$B$6)-$F572)))</f>
        <v/>
      </c>
      <c r="K572" s="21" t="e">
        <f>IF(OR($B572="",K$3&lt;$D572+Настройки!$B$7),0,MAX(0,$E572-MAX(0,SUMIFS(Тех_Движение!$G$2:$G$5111,Тех_Движение!$D$2:$D$5111,$C572,Тех_Движение!$B$2:$B$5111,"&lt;="&amp;K$3)-$F572)))</f>
        <v>#VALUE!</v>
      </c>
      <c r="L572" s="21" t="e">
        <f>IF(OR($B572="",L$3&lt;$D572+Настройки!$B$7),0,MAX(0,$E572-MAX(0,SUMIFS(Тех_Движение!$G$2:$G$5111,Тех_Движение!$D$2:$D$5111,$C572,Тех_Движение!$B$2:$B$5111,"&lt;="&amp;L$3)-$F572)))</f>
        <v>#VALUE!</v>
      </c>
      <c r="M572" s="21" t="e">
        <f>IF(OR($B572="",M$3&lt;$D572+Настройки!$B$7),0,MAX(0,$E572-MAX(0,SUMIFS(Тех_Движение!$G$2:$G$5111,Тех_Движение!$D$2:$D$5111,$C572,Тех_Движение!$B$2:$B$5111,"&lt;="&amp;M$3)-$F572)))</f>
        <v>#VALUE!</v>
      </c>
      <c r="N572" s="21" t="e">
        <f>IF(OR($B572="",N$3&lt;$D572+Настройки!$B$7),0,MAX(0,$E572-MAX(0,SUMIFS(Тех_Движение!$G$2:$G$5111,Тех_Движение!$D$2:$D$5111,$C572,Тех_Движение!$B$2:$B$5111,"&lt;="&amp;N$3)-$F572)))</f>
        <v>#VALUE!</v>
      </c>
      <c r="O572" s="21" t="e">
        <f>IF(OR($B572="",O$3&lt;$D572+Настройки!$B$7),0,MAX(0,$E572-MAX(0,SUMIFS(Тех_Движение!$G$2:$G$5111,Тех_Движение!$D$2:$D$5111,$C572,Тех_Движение!$B$2:$B$5111,"&lt;="&amp;O$3)-$F572)))</f>
        <v>#VALUE!</v>
      </c>
      <c r="P572" s="21" t="e">
        <f>IF(OR($B572="",P$3&lt;$D572+Настройки!$B$7),0,MAX(0,$E572-MAX(0,SUMIFS(Тех_Движение!$G$2:$G$5111,Тех_Движение!$D$2:$D$5111,$C572,Тех_Движение!$B$2:$B$5111,"&lt;="&amp;P$3)-$F572)))</f>
        <v>#VALUE!</v>
      </c>
      <c r="Q572" s="21" t="e">
        <f>IF(OR($B572="",Q$3&lt;$D572+Настройки!$B$7),0,MAX(0,$E572-MAX(0,SUMIFS(Тех_Движение!$G$2:$G$5111,Тех_Движение!$D$2:$D$5111,$C572,Тех_Движение!$B$2:$B$5111,"&lt;="&amp;Q$3)-$F572)))</f>
        <v>#VALUE!</v>
      </c>
      <c r="R572" s="21" t="str">
        <f t="shared" si="25"/>
        <v/>
      </c>
      <c r="S572" s="23" t="str">
        <f>IF($B572="","",VLOOKUP($C572,Настройки!$A$11:$L$17,9,FALSE))</f>
        <v/>
      </c>
      <c r="T572" s="23" t="str">
        <f t="shared" si="26"/>
        <v/>
      </c>
    </row>
    <row r="573" spans="1:20" x14ac:dyDescent="0.3">
      <c r="A573" s="20">
        <f>Тех_Движение!$A$570</f>
        <v>569</v>
      </c>
      <c r="B573" s="20" t="str">
        <f>IF(Тех_Движение!$F$570&gt;0,Тех_Движение!$I$570,"")</f>
        <v/>
      </c>
      <c r="C573" s="20" t="str">
        <f>IF($B573="","",Тех_Движение!$D$570)</f>
        <v/>
      </c>
      <c r="D573" s="9" t="str">
        <f>IF($B573="","",Тех_Движение!$B$570)</f>
        <v/>
      </c>
      <c r="E573" s="21" t="str">
        <f>IF($B573="","",Тех_Движение!$F$570)</f>
        <v/>
      </c>
      <c r="F573" s="21" t="str">
        <f>IF($B573="","",SUMIFS($E$5:$E572,$C$5:$C572,$C573))</f>
        <v/>
      </c>
      <c r="G573" s="21" t="str">
        <f>IF($B573="","",MAX(0,$E573-MAX(0,SUMIFS(Тех_Движение!$G$2:$G$5111,Тех_Движение!$D$2:$D$5111,$C573,Тех_Движение!$B$2:$B$5111,"&lt;="&amp;Настройки!$B$5-1)-$F573)))</f>
        <v/>
      </c>
      <c r="H573" s="21" t="str">
        <f>IF($B573="","",IF(AND($D573&gt;=Настройки!$B$5,$D573&lt;=Настройки!$B$6),$E573,0))</f>
        <v/>
      </c>
      <c r="I573" s="21" t="str">
        <f t="shared" si="24"/>
        <v/>
      </c>
      <c r="J573" s="21" t="str">
        <f>IF($B573="","",MAX(0,$E573-MAX(0,SUMIFS(Тех_Движение!$G$2:$G$5111,Тех_Движение!$D$2:$D$5111,$C573,Тех_Движение!$B$2:$B$5111,"&lt;="&amp;Настройки!$B$6)-$F573)))</f>
        <v/>
      </c>
      <c r="K573" s="21" t="e">
        <f>IF(OR($B573="",K$3&lt;$D573+Настройки!$B$7),0,MAX(0,$E573-MAX(0,SUMIFS(Тех_Движение!$G$2:$G$5111,Тех_Движение!$D$2:$D$5111,$C573,Тех_Движение!$B$2:$B$5111,"&lt;="&amp;K$3)-$F573)))</f>
        <v>#VALUE!</v>
      </c>
      <c r="L573" s="21" t="e">
        <f>IF(OR($B573="",L$3&lt;$D573+Настройки!$B$7),0,MAX(0,$E573-MAX(0,SUMIFS(Тех_Движение!$G$2:$G$5111,Тех_Движение!$D$2:$D$5111,$C573,Тех_Движение!$B$2:$B$5111,"&lt;="&amp;L$3)-$F573)))</f>
        <v>#VALUE!</v>
      </c>
      <c r="M573" s="21" t="e">
        <f>IF(OR($B573="",M$3&lt;$D573+Настройки!$B$7),0,MAX(0,$E573-MAX(0,SUMIFS(Тех_Движение!$G$2:$G$5111,Тех_Движение!$D$2:$D$5111,$C573,Тех_Движение!$B$2:$B$5111,"&lt;="&amp;M$3)-$F573)))</f>
        <v>#VALUE!</v>
      </c>
      <c r="N573" s="21" t="e">
        <f>IF(OR($B573="",N$3&lt;$D573+Настройки!$B$7),0,MAX(0,$E573-MAX(0,SUMIFS(Тех_Движение!$G$2:$G$5111,Тех_Движение!$D$2:$D$5111,$C573,Тех_Движение!$B$2:$B$5111,"&lt;="&amp;N$3)-$F573)))</f>
        <v>#VALUE!</v>
      </c>
      <c r="O573" s="21" t="e">
        <f>IF(OR($B573="",O$3&lt;$D573+Настройки!$B$7),0,MAX(0,$E573-MAX(0,SUMIFS(Тех_Движение!$G$2:$G$5111,Тех_Движение!$D$2:$D$5111,$C573,Тех_Движение!$B$2:$B$5111,"&lt;="&amp;O$3)-$F573)))</f>
        <v>#VALUE!</v>
      </c>
      <c r="P573" s="21" t="e">
        <f>IF(OR($B573="",P$3&lt;$D573+Настройки!$B$7),0,MAX(0,$E573-MAX(0,SUMIFS(Тех_Движение!$G$2:$G$5111,Тех_Движение!$D$2:$D$5111,$C573,Тех_Движение!$B$2:$B$5111,"&lt;="&amp;P$3)-$F573)))</f>
        <v>#VALUE!</v>
      </c>
      <c r="Q573" s="21" t="e">
        <f>IF(OR($B573="",Q$3&lt;$D573+Настройки!$B$7),0,MAX(0,$E573-MAX(0,SUMIFS(Тех_Движение!$G$2:$G$5111,Тех_Движение!$D$2:$D$5111,$C573,Тех_Движение!$B$2:$B$5111,"&lt;="&amp;Q$3)-$F573)))</f>
        <v>#VALUE!</v>
      </c>
      <c r="R573" s="21" t="str">
        <f t="shared" si="25"/>
        <v/>
      </c>
      <c r="S573" s="23" t="str">
        <f>IF($B573="","",VLOOKUP($C573,Настройки!$A$11:$L$17,9,FALSE))</f>
        <v/>
      </c>
      <c r="T573" s="23" t="str">
        <f t="shared" si="26"/>
        <v/>
      </c>
    </row>
    <row r="574" spans="1:20" x14ac:dyDescent="0.3">
      <c r="A574" s="20">
        <f>Тех_Движение!$A$571</f>
        <v>570</v>
      </c>
      <c r="B574" s="20" t="str">
        <f>IF(Тех_Движение!$F$571&gt;0,Тех_Движение!$I$571,"")</f>
        <v/>
      </c>
      <c r="C574" s="20" t="str">
        <f>IF($B574="","",Тех_Движение!$D$571)</f>
        <v/>
      </c>
      <c r="D574" s="9" t="str">
        <f>IF($B574="","",Тех_Движение!$B$571)</f>
        <v/>
      </c>
      <c r="E574" s="21" t="str">
        <f>IF($B574="","",Тех_Движение!$F$571)</f>
        <v/>
      </c>
      <c r="F574" s="21" t="str">
        <f>IF($B574="","",SUMIFS($E$5:$E573,$C$5:$C573,$C574))</f>
        <v/>
      </c>
      <c r="G574" s="21" t="str">
        <f>IF($B574="","",MAX(0,$E574-MAX(0,SUMIFS(Тех_Движение!$G$2:$G$5111,Тех_Движение!$D$2:$D$5111,$C574,Тех_Движение!$B$2:$B$5111,"&lt;="&amp;Настройки!$B$5-1)-$F574)))</f>
        <v/>
      </c>
      <c r="H574" s="21" t="str">
        <f>IF($B574="","",IF(AND($D574&gt;=Настройки!$B$5,$D574&lt;=Настройки!$B$6),$E574,0))</f>
        <v/>
      </c>
      <c r="I574" s="21" t="str">
        <f t="shared" si="24"/>
        <v/>
      </c>
      <c r="J574" s="21" t="str">
        <f>IF($B574="","",MAX(0,$E574-MAX(0,SUMIFS(Тех_Движение!$G$2:$G$5111,Тех_Движение!$D$2:$D$5111,$C574,Тех_Движение!$B$2:$B$5111,"&lt;="&amp;Настройки!$B$6)-$F574)))</f>
        <v/>
      </c>
      <c r="K574" s="21" t="e">
        <f>IF(OR($B574="",K$3&lt;$D574+Настройки!$B$7),0,MAX(0,$E574-MAX(0,SUMIFS(Тех_Движение!$G$2:$G$5111,Тех_Движение!$D$2:$D$5111,$C574,Тех_Движение!$B$2:$B$5111,"&lt;="&amp;K$3)-$F574)))</f>
        <v>#VALUE!</v>
      </c>
      <c r="L574" s="21" t="e">
        <f>IF(OR($B574="",L$3&lt;$D574+Настройки!$B$7),0,MAX(0,$E574-MAX(0,SUMIFS(Тех_Движение!$G$2:$G$5111,Тех_Движение!$D$2:$D$5111,$C574,Тех_Движение!$B$2:$B$5111,"&lt;="&amp;L$3)-$F574)))</f>
        <v>#VALUE!</v>
      </c>
      <c r="M574" s="21" t="e">
        <f>IF(OR($B574="",M$3&lt;$D574+Настройки!$B$7),0,MAX(0,$E574-MAX(0,SUMIFS(Тех_Движение!$G$2:$G$5111,Тех_Движение!$D$2:$D$5111,$C574,Тех_Движение!$B$2:$B$5111,"&lt;="&amp;M$3)-$F574)))</f>
        <v>#VALUE!</v>
      </c>
      <c r="N574" s="21" t="e">
        <f>IF(OR($B574="",N$3&lt;$D574+Настройки!$B$7),0,MAX(0,$E574-MAX(0,SUMIFS(Тех_Движение!$G$2:$G$5111,Тех_Движение!$D$2:$D$5111,$C574,Тех_Движение!$B$2:$B$5111,"&lt;="&amp;N$3)-$F574)))</f>
        <v>#VALUE!</v>
      </c>
      <c r="O574" s="21" t="e">
        <f>IF(OR($B574="",O$3&lt;$D574+Настройки!$B$7),0,MAX(0,$E574-MAX(0,SUMIFS(Тех_Движение!$G$2:$G$5111,Тех_Движение!$D$2:$D$5111,$C574,Тех_Движение!$B$2:$B$5111,"&lt;="&amp;O$3)-$F574)))</f>
        <v>#VALUE!</v>
      </c>
      <c r="P574" s="21" t="e">
        <f>IF(OR($B574="",P$3&lt;$D574+Настройки!$B$7),0,MAX(0,$E574-MAX(0,SUMIFS(Тех_Движение!$G$2:$G$5111,Тех_Движение!$D$2:$D$5111,$C574,Тех_Движение!$B$2:$B$5111,"&lt;="&amp;P$3)-$F574)))</f>
        <v>#VALUE!</v>
      </c>
      <c r="Q574" s="21" t="e">
        <f>IF(OR($B574="",Q$3&lt;$D574+Настройки!$B$7),0,MAX(0,$E574-MAX(0,SUMIFS(Тех_Движение!$G$2:$G$5111,Тех_Движение!$D$2:$D$5111,$C574,Тех_Движение!$B$2:$B$5111,"&lt;="&amp;Q$3)-$F574)))</f>
        <v>#VALUE!</v>
      </c>
      <c r="R574" s="21" t="str">
        <f t="shared" si="25"/>
        <v/>
      </c>
      <c r="S574" s="23" t="str">
        <f>IF($B574="","",VLOOKUP($C574,Настройки!$A$11:$L$17,9,FALSE))</f>
        <v/>
      </c>
      <c r="T574" s="23" t="str">
        <f t="shared" si="26"/>
        <v/>
      </c>
    </row>
    <row r="575" spans="1:20" x14ac:dyDescent="0.3">
      <c r="A575" s="20">
        <f>Тех_Движение!$A$572</f>
        <v>571</v>
      </c>
      <c r="B575" s="20" t="str">
        <f>IF(Тех_Движение!$F$572&gt;0,Тех_Движение!$I$572,"")</f>
        <v/>
      </c>
      <c r="C575" s="20" t="str">
        <f>IF($B575="","",Тех_Движение!$D$572)</f>
        <v/>
      </c>
      <c r="D575" s="9" t="str">
        <f>IF($B575="","",Тех_Движение!$B$572)</f>
        <v/>
      </c>
      <c r="E575" s="21" t="str">
        <f>IF($B575="","",Тех_Движение!$F$572)</f>
        <v/>
      </c>
      <c r="F575" s="21" t="str">
        <f>IF($B575="","",SUMIFS($E$5:$E574,$C$5:$C574,$C575))</f>
        <v/>
      </c>
      <c r="G575" s="21" t="str">
        <f>IF($B575="","",MAX(0,$E575-MAX(0,SUMIFS(Тех_Движение!$G$2:$G$5111,Тех_Движение!$D$2:$D$5111,$C575,Тех_Движение!$B$2:$B$5111,"&lt;="&amp;Настройки!$B$5-1)-$F575)))</f>
        <v/>
      </c>
      <c r="H575" s="21" t="str">
        <f>IF($B575="","",IF(AND($D575&gt;=Настройки!$B$5,$D575&lt;=Настройки!$B$6),$E575,0))</f>
        <v/>
      </c>
      <c r="I575" s="21" t="str">
        <f t="shared" si="24"/>
        <v/>
      </c>
      <c r="J575" s="21" t="str">
        <f>IF($B575="","",MAX(0,$E575-MAX(0,SUMIFS(Тех_Движение!$G$2:$G$5111,Тех_Движение!$D$2:$D$5111,$C575,Тех_Движение!$B$2:$B$5111,"&lt;="&amp;Настройки!$B$6)-$F575)))</f>
        <v/>
      </c>
      <c r="K575" s="21" t="e">
        <f>IF(OR($B575="",K$3&lt;$D575+Настройки!$B$7),0,MAX(0,$E575-MAX(0,SUMIFS(Тех_Движение!$G$2:$G$5111,Тех_Движение!$D$2:$D$5111,$C575,Тех_Движение!$B$2:$B$5111,"&lt;="&amp;K$3)-$F575)))</f>
        <v>#VALUE!</v>
      </c>
      <c r="L575" s="21" t="e">
        <f>IF(OR($B575="",L$3&lt;$D575+Настройки!$B$7),0,MAX(0,$E575-MAX(0,SUMIFS(Тех_Движение!$G$2:$G$5111,Тех_Движение!$D$2:$D$5111,$C575,Тех_Движение!$B$2:$B$5111,"&lt;="&amp;L$3)-$F575)))</f>
        <v>#VALUE!</v>
      </c>
      <c r="M575" s="21" t="e">
        <f>IF(OR($B575="",M$3&lt;$D575+Настройки!$B$7),0,MAX(0,$E575-MAX(0,SUMIFS(Тех_Движение!$G$2:$G$5111,Тех_Движение!$D$2:$D$5111,$C575,Тех_Движение!$B$2:$B$5111,"&lt;="&amp;M$3)-$F575)))</f>
        <v>#VALUE!</v>
      </c>
      <c r="N575" s="21" t="e">
        <f>IF(OR($B575="",N$3&lt;$D575+Настройки!$B$7),0,MAX(0,$E575-MAX(0,SUMIFS(Тех_Движение!$G$2:$G$5111,Тех_Движение!$D$2:$D$5111,$C575,Тех_Движение!$B$2:$B$5111,"&lt;="&amp;N$3)-$F575)))</f>
        <v>#VALUE!</v>
      </c>
      <c r="O575" s="21" t="e">
        <f>IF(OR($B575="",O$3&lt;$D575+Настройки!$B$7),0,MAX(0,$E575-MAX(0,SUMIFS(Тех_Движение!$G$2:$G$5111,Тех_Движение!$D$2:$D$5111,$C575,Тех_Движение!$B$2:$B$5111,"&lt;="&amp;O$3)-$F575)))</f>
        <v>#VALUE!</v>
      </c>
      <c r="P575" s="21" t="e">
        <f>IF(OR($B575="",P$3&lt;$D575+Настройки!$B$7),0,MAX(0,$E575-MAX(0,SUMIFS(Тех_Движение!$G$2:$G$5111,Тех_Движение!$D$2:$D$5111,$C575,Тех_Движение!$B$2:$B$5111,"&lt;="&amp;P$3)-$F575)))</f>
        <v>#VALUE!</v>
      </c>
      <c r="Q575" s="21" t="e">
        <f>IF(OR($B575="",Q$3&lt;$D575+Настройки!$B$7),0,MAX(0,$E575-MAX(0,SUMIFS(Тех_Движение!$G$2:$G$5111,Тех_Движение!$D$2:$D$5111,$C575,Тех_Движение!$B$2:$B$5111,"&lt;="&amp;Q$3)-$F575)))</f>
        <v>#VALUE!</v>
      </c>
      <c r="R575" s="21" t="str">
        <f t="shared" si="25"/>
        <v/>
      </c>
      <c r="S575" s="23" t="str">
        <f>IF($B575="","",VLOOKUP($C575,Настройки!$A$11:$L$17,9,FALSE))</f>
        <v/>
      </c>
      <c r="T575" s="23" t="str">
        <f t="shared" si="26"/>
        <v/>
      </c>
    </row>
    <row r="576" spans="1:20" x14ac:dyDescent="0.3">
      <c r="A576" s="20">
        <f>Тех_Движение!$A$573</f>
        <v>572</v>
      </c>
      <c r="B576" s="20" t="str">
        <f>IF(Тех_Движение!$F$573&gt;0,Тех_Движение!$I$573,"")</f>
        <v/>
      </c>
      <c r="C576" s="20" t="str">
        <f>IF($B576="","",Тех_Движение!$D$573)</f>
        <v/>
      </c>
      <c r="D576" s="9" t="str">
        <f>IF($B576="","",Тех_Движение!$B$573)</f>
        <v/>
      </c>
      <c r="E576" s="21" t="str">
        <f>IF($B576="","",Тех_Движение!$F$573)</f>
        <v/>
      </c>
      <c r="F576" s="21" t="str">
        <f>IF($B576="","",SUMIFS($E$5:$E575,$C$5:$C575,$C576))</f>
        <v/>
      </c>
      <c r="G576" s="21" t="str">
        <f>IF($B576="","",MAX(0,$E576-MAX(0,SUMIFS(Тех_Движение!$G$2:$G$5111,Тех_Движение!$D$2:$D$5111,$C576,Тех_Движение!$B$2:$B$5111,"&lt;="&amp;Настройки!$B$5-1)-$F576)))</f>
        <v/>
      </c>
      <c r="H576" s="21" t="str">
        <f>IF($B576="","",IF(AND($D576&gt;=Настройки!$B$5,$D576&lt;=Настройки!$B$6),$E576,0))</f>
        <v/>
      </c>
      <c r="I576" s="21" t="str">
        <f t="shared" si="24"/>
        <v/>
      </c>
      <c r="J576" s="21" t="str">
        <f>IF($B576="","",MAX(0,$E576-MAX(0,SUMIFS(Тех_Движение!$G$2:$G$5111,Тех_Движение!$D$2:$D$5111,$C576,Тех_Движение!$B$2:$B$5111,"&lt;="&amp;Настройки!$B$6)-$F576)))</f>
        <v/>
      </c>
      <c r="K576" s="21" t="e">
        <f>IF(OR($B576="",K$3&lt;$D576+Настройки!$B$7),0,MAX(0,$E576-MAX(0,SUMIFS(Тех_Движение!$G$2:$G$5111,Тех_Движение!$D$2:$D$5111,$C576,Тех_Движение!$B$2:$B$5111,"&lt;="&amp;K$3)-$F576)))</f>
        <v>#VALUE!</v>
      </c>
      <c r="L576" s="21" t="e">
        <f>IF(OR($B576="",L$3&lt;$D576+Настройки!$B$7),0,MAX(0,$E576-MAX(0,SUMIFS(Тех_Движение!$G$2:$G$5111,Тех_Движение!$D$2:$D$5111,$C576,Тех_Движение!$B$2:$B$5111,"&lt;="&amp;L$3)-$F576)))</f>
        <v>#VALUE!</v>
      </c>
      <c r="M576" s="21" t="e">
        <f>IF(OR($B576="",M$3&lt;$D576+Настройки!$B$7),0,MAX(0,$E576-MAX(0,SUMIFS(Тех_Движение!$G$2:$G$5111,Тех_Движение!$D$2:$D$5111,$C576,Тех_Движение!$B$2:$B$5111,"&lt;="&amp;M$3)-$F576)))</f>
        <v>#VALUE!</v>
      </c>
      <c r="N576" s="21" t="e">
        <f>IF(OR($B576="",N$3&lt;$D576+Настройки!$B$7),0,MAX(0,$E576-MAX(0,SUMIFS(Тех_Движение!$G$2:$G$5111,Тех_Движение!$D$2:$D$5111,$C576,Тех_Движение!$B$2:$B$5111,"&lt;="&amp;N$3)-$F576)))</f>
        <v>#VALUE!</v>
      </c>
      <c r="O576" s="21" t="e">
        <f>IF(OR($B576="",O$3&lt;$D576+Настройки!$B$7),0,MAX(0,$E576-MAX(0,SUMIFS(Тех_Движение!$G$2:$G$5111,Тех_Движение!$D$2:$D$5111,$C576,Тех_Движение!$B$2:$B$5111,"&lt;="&amp;O$3)-$F576)))</f>
        <v>#VALUE!</v>
      </c>
      <c r="P576" s="21" t="e">
        <f>IF(OR($B576="",P$3&lt;$D576+Настройки!$B$7),0,MAX(0,$E576-MAX(0,SUMIFS(Тех_Движение!$G$2:$G$5111,Тех_Движение!$D$2:$D$5111,$C576,Тех_Движение!$B$2:$B$5111,"&lt;="&amp;P$3)-$F576)))</f>
        <v>#VALUE!</v>
      </c>
      <c r="Q576" s="21" t="e">
        <f>IF(OR($B576="",Q$3&lt;$D576+Настройки!$B$7),0,MAX(0,$E576-MAX(0,SUMIFS(Тех_Движение!$G$2:$G$5111,Тех_Движение!$D$2:$D$5111,$C576,Тех_Движение!$B$2:$B$5111,"&lt;="&amp;Q$3)-$F576)))</f>
        <v>#VALUE!</v>
      </c>
      <c r="R576" s="21" t="str">
        <f t="shared" si="25"/>
        <v/>
      </c>
      <c r="S576" s="23" t="str">
        <f>IF($B576="","",VLOOKUP($C576,Настройки!$A$11:$L$17,9,FALSE))</f>
        <v/>
      </c>
      <c r="T576" s="23" t="str">
        <f t="shared" si="26"/>
        <v/>
      </c>
    </row>
    <row r="577" spans="1:20" x14ac:dyDescent="0.3">
      <c r="A577" s="20">
        <f>Тех_Движение!$A$574</f>
        <v>573</v>
      </c>
      <c r="B577" s="20" t="str">
        <f>IF(Тех_Движение!$F$574&gt;0,Тех_Движение!$I$574,"")</f>
        <v/>
      </c>
      <c r="C577" s="20" t="str">
        <f>IF($B577="","",Тех_Движение!$D$574)</f>
        <v/>
      </c>
      <c r="D577" s="9" t="str">
        <f>IF($B577="","",Тех_Движение!$B$574)</f>
        <v/>
      </c>
      <c r="E577" s="21" t="str">
        <f>IF($B577="","",Тех_Движение!$F$574)</f>
        <v/>
      </c>
      <c r="F577" s="21" t="str">
        <f>IF($B577="","",SUMIFS($E$5:$E576,$C$5:$C576,$C577))</f>
        <v/>
      </c>
      <c r="G577" s="21" t="str">
        <f>IF($B577="","",MAX(0,$E577-MAX(0,SUMIFS(Тех_Движение!$G$2:$G$5111,Тех_Движение!$D$2:$D$5111,$C577,Тех_Движение!$B$2:$B$5111,"&lt;="&amp;Настройки!$B$5-1)-$F577)))</f>
        <v/>
      </c>
      <c r="H577" s="21" t="str">
        <f>IF($B577="","",IF(AND($D577&gt;=Настройки!$B$5,$D577&lt;=Настройки!$B$6),$E577,0))</f>
        <v/>
      </c>
      <c r="I577" s="21" t="str">
        <f t="shared" si="24"/>
        <v/>
      </c>
      <c r="J577" s="21" t="str">
        <f>IF($B577="","",MAX(0,$E577-MAX(0,SUMIFS(Тех_Движение!$G$2:$G$5111,Тех_Движение!$D$2:$D$5111,$C577,Тех_Движение!$B$2:$B$5111,"&lt;="&amp;Настройки!$B$6)-$F577)))</f>
        <v/>
      </c>
      <c r="K577" s="21" t="e">
        <f>IF(OR($B577="",K$3&lt;$D577+Настройки!$B$7),0,MAX(0,$E577-MAX(0,SUMIFS(Тех_Движение!$G$2:$G$5111,Тех_Движение!$D$2:$D$5111,$C577,Тех_Движение!$B$2:$B$5111,"&lt;="&amp;K$3)-$F577)))</f>
        <v>#VALUE!</v>
      </c>
      <c r="L577" s="21" t="e">
        <f>IF(OR($B577="",L$3&lt;$D577+Настройки!$B$7),0,MAX(0,$E577-MAX(0,SUMIFS(Тех_Движение!$G$2:$G$5111,Тех_Движение!$D$2:$D$5111,$C577,Тех_Движение!$B$2:$B$5111,"&lt;="&amp;L$3)-$F577)))</f>
        <v>#VALUE!</v>
      </c>
      <c r="M577" s="21" t="e">
        <f>IF(OR($B577="",M$3&lt;$D577+Настройки!$B$7),0,MAX(0,$E577-MAX(0,SUMIFS(Тех_Движение!$G$2:$G$5111,Тех_Движение!$D$2:$D$5111,$C577,Тех_Движение!$B$2:$B$5111,"&lt;="&amp;M$3)-$F577)))</f>
        <v>#VALUE!</v>
      </c>
      <c r="N577" s="21" t="e">
        <f>IF(OR($B577="",N$3&lt;$D577+Настройки!$B$7),0,MAX(0,$E577-MAX(0,SUMIFS(Тех_Движение!$G$2:$G$5111,Тех_Движение!$D$2:$D$5111,$C577,Тех_Движение!$B$2:$B$5111,"&lt;="&amp;N$3)-$F577)))</f>
        <v>#VALUE!</v>
      </c>
      <c r="O577" s="21" t="e">
        <f>IF(OR($B577="",O$3&lt;$D577+Настройки!$B$7),0,MAX(0,$E577-MAX(0,SUMIFS(Тех_Движение!$G$2:$G$5111,Тех_Движение!$D$2:$D$5111,$C577,Тех_Движение!$B$2:$B$5111,"&lt;="&amp;O$3)-$F577)))</f>
        <v>#VALUE!</v>
      </c>
      <c r="P577" s="21" t="e">
        <f>IF(OR($B577="",P$3&lt;$D577+Настройки!$B$7),0,MAX(0,$E577-MAX(0,SUMIFS(Тех_Движение!$G$2:$G$5111,Тех_Движение!$D$2:$D$5111,$C577,Тех_Движение!$B$2:$B$5111,"&lt;="&amp;P$3)-$F577)))</f>
        <v>#VALUE!</v>
      </c>
      <c r="Q577" s="21" t="e">
        <f>IF(OR($B577="",Q$3&lt;$D577+Настройки!$B$7),0,MAX(0,$E577-MAX(0,SUMIFS(Тех_Движение!$G$2:$G$5111,Тех_Движение!$D$2:$D$5111,$C577,Тех_Движение!$B$2:$B$5111,"&lt;="&amp;Q$3)-$F577)))</f>
        <v>#VALUE!</v>
      </c>
      <c r="R577" s="21" t="str">
        <f t="shared" si="25"/>
        <v/>
      </c>
      <c r="S577" s="23" t="str">
        <f>IF($B577="","",VLOOKUP($C577,Настройки!$A$11:$L$17,9,FALSE))</f>
        <v/>
      </c>
      <c r="T577" s="23" t="str">
        <f t="shared" si="26"/>
        <v/>
      </c>
    </row>
    <row r="578" spans="1:20" x14ac:dyDescent="0.3">
      <c r="A578" s="20">
        <f>Тех_Движение!$A$575</f>
        <v>574</v>
      </c>
      <c r="B578" s="20" t="str">
        <f>IF(Тех_Движение!$F$575&gt;0,Тех_Движение!$I$575,"")</f>
        <v/>
      </c>
      <c r="C578" s="20" t="str">
        <f>IF($B578="","",Тех_Движение!$D$575)</f>
        <v/>
      </c>
      <c r="D578" s="9" t="str">
        <f>IF($B578="","",Тех_Движение!$B$575)</f>
        <v/>
      </c>
      <c r="E578" s="21" t="str">
        <f>IF($B578="","",Тех_Движение!$F$575)</f>
        <v/>
      </c>
      <c r="F578" s="21" t="str">
        <f>IF($B578="","",SUMIFS($E$5:$E577,$C$5:$C577,$C578))</f>
        <v/>
      </c>
      <c r="G578" s="21" t="str">
        <f>IF($B578="","",MAX(0,$E578-MAX(0,SUMIFS(Тех_Движение!$G$2:$G$5111,Тех_Движение!$D$2:$D$5111,$C578,Тех_Движение!$B$2:$B$5111,"&lt;="&amp;Настройки!$B$5-1)-$F578)))</f>
        <v/>
      </c>
      <c r="H578" s="21" t="str">
        <f>IF($B578="","",IF(AND($D578&gt;=Настройки!$B$5,$D578&lt;=Настройки!$B$6),$E578,0))</f>
        <v/>
      </c>
      <c r="I578" s="21" t="str">
        <f t="shared" si="24"/>
        <v/>
      </c>
      <c r="J578" s="21" t="str">
        <f>IF($B578="","",MAX(0,$E578-MAX(0,SUMIFS(Тех_Движение!$G$2:$G$5111,Тех_Движение!$D$2:$D$5111,$C578,Тех_Движение!$B$2:$B$5111,"&lt;="&amp;Настройки!$B$6)-$F578)))</f>
        <v/>
      </c>
      <c r="K578" s="21" t="e">
        <f>IF(OR($B578="",K$3&lt;$D578+Настройки!$B$7),0,MAX(0,$E578-MAX(0,SUMIFS(Тех_Движение!$G$2:$G$5111,Тех_Движение!$D$2:$D$5111,$C578,Тех_Движение!$B$2:$B$5111,"&lt;="&amp;K$3)-$F578)))</f>
        <v>#VALUE!</v>
      </c>
      <c r="L578" s="21" t="e">
        <f>IF(OR($B578="",L$3&lt;$D578+Настройки!$B$7),0,MAX(0,$E578-MAX(0,SUMIFS(Тех_Движение!$G$2:$G$5111,Тех_Движение!$D$2:$D$5111,$C578,Тех_Движение!$B$2:$B$5111,"&lt;="&amp;L$3)-$F578)))</f>
        <v>#VALUE!</v>
      </c>
      <c r="M578" s="21" t="e">
        <f>IF(OR($B578="",M$3&lt;$D578+Настройки!$B$7),0,MAX(0,$E578-MAX(0,SUMIFS(Тех_Движение!$G$2:$G$5111,Тех_Движение!$D$2:$D$5111,$C578,Тех_Движение!$B$2:$B$5111,"&lt;="&amp;M$3)-$F578)))</f>
        <v>#VALUE!</v>
      </c>
      <c r="N578" s="21" t="e">
        <f>IF(OR($B578="",N$3&lt;$D578+Настройки!$B$7),0,MAX(0,$E578-MAX(0,SUMIFS(Тех_Движение!$G$2:$G$5111,Тех_Движение!$D$2:$D$5111,$C578,Тех_Движение!$B$2:$B$5111,"&lt;="&amp;N$3)-$F578)))</f>
        <v>#VALUE!</v>
      </c>
      <c r="O578" s="21" t="e">
        <f>IF(OR($B578="",O$3&lt;$D578+Настройки!$B$7),0,MAX(0,$E578-MAX(0,SUMIFS(Тех_Движение!$G$2:$G$5111,Тех_Движение!$D$2:$D$5111,$C578,Тех_Движение!$B$2:$B$5111,"&lt;="&amp;O$3)-$F578)))</f>
        <v>#VALUE!</v>
      </c>
      <c r="P578" s="21" t="e">
        <f>IF(OR($B578="",P$3&lt;$D578+Настройки!$B$7),0,MAX(0,$E578-MAX(0,SUMIFS(Тех_Движение!$G$2:$G$5111,Тех_Движение!$D$2:$D$5111,$C578,Тех_Движение!$B$2:$B$5111,"&lt;="&amp;P$3)-$F578)))</f>
        <v>#VALUE!</v>
      </c>
      <c r="Q578" s="21" t="e">
        <f>IF(OR($B578="",Q$3&lt;$D578+Настройки!$B$7),0,MAX(0,$E578-MAX(0,SUMIFS(Тех_Движение!$G$2:$G$5111,Тех_Движение!$D$2:$D$5111,$C578,Тех_Движение!$B$2:$B$5111,"&lt;="&amp;Q$3)-$F578)))</f>
        <v>#VALUE!</v>
      </c>
      <c r="R578" s="21" t="str">
        <f t="shared" si="25"/>
        <v/>
      </c>
      <c r="S578" s="23" t="str">
        <f>IF($B578="","",VLOOKUP($C578,Настройки!$A$11:$L$17,9,FALSE))</f>
        <v/>
      </c>
      <c r="T578" s="23" t="str">
        <f t="shared" si="26"/>
        <v/>
      </c>
    </row>
    <row r="579" spans="1:20" x14ac:dyDescent="0.3">
      <c r="A579" s="20">
        <f>Тех_Движение!$A$576</f>
        <v>575</v>
      </c>
      <c r="B579" s="20" t="str">
        <f>IF(Тех_Движение!$F$576&gt;0,Тех_Движение!$I$576,"")</f>
        <v/>
      </c>
      <c r="C579" s="20" t="str">
        <f>IF($B579="","",Тех_Движение!$D$576)</f>
        <v/>
      </c>
      <c r="D579" s="9" t="str">
        <f>IF($B579="","",Тех_Движение!$B$576)</f>
        <v/>
      </c>
      <c r="E579" s="21" t="str">
        <f>IF($B579="","",Тех_Движение!$F$576)</f>
        <v/>
      </c>
      <c r="F579" s="21" t="str">
        <f>IF($B579="","",SUMIFS($E$5:$E578,$C$5:$C578,$C579))</f>
        <v/>
      </c>
      <c r="G579" s="21" t="str">
        <f>IF($B579="","",MAX(0,$E579-MAX(0,SUMIFS(Тех_Движение!$G$2:$G$5111,Тех_Движение!$D$2:$D$5111,$C579,Тех_Движение!$B$2:$B$5111,"&lt;="&amp;Настройки!$B$5-1)-$F579)))</f>
        <v/>
      </c>
      <c r="H579" s="21" t="str">
        <f>IF($B579="","",IF(AND($D579&gt;=Настройки!$B$5,$D579&lt;=Настройки!$B$6),$E579,0))</f>
        <v/>
      </c>
      <c r="I579" s="21" t="str">
        <f t="shared" si="24"/>
        <v/>
      </c>
      <c r="J579" s="21" t="str">
        <f>IF($B579="","",MAX(0,$E579-MAX(0,SUMIFS(Тех_Движение!$G$2:$G$5111,Тех_Движение!$D$2:$D$5111,$C579,Тех_Движение!$B$2:$B$5111,"&lt;="&amp;Настройки!$B$6)-$F579)))</f>
        <v/>
      </c>
      <c r="K579" s="21" t="e">
        <f>IF(OR($B579="",K$3&lt;$D579+Настройки!$B$7),0,MAX(0,$E579-MAX(0,SUMIFS(Тех_Движение!$G$2:$G$5111,Тех_Движение!$D$2:$D$5111,$C579,Тех_Движение!$B$2:$B$5111,"&lt;="&amp;K$3)-$F579)))</f>
        <v>#VALUE!</v>
      </c>
      <c r="L579" s="21" t="e">
        <f>IF(OR($B579="",L$3&lt;$D579+Настройки!$B$7),0,MAX(0,$E579-MAX(0,SUMIFS(Тех_Движение!$G$2:$G$5111,Тех_Движение!$D$2:$D$5111,$C579,Тех_Движение!$B$2:$B$5111,"&lt;="&amp;L$3)-$F579)))</f>
        <v>#VALUE!</v>
      </c>
      <c r="M579" s="21" t="e">
        <f>IF(OR($B579="",M$3&lt;$D579+Настройки!$B$7),0,MAX(0,$E579-MAX(0,SUMIFS(Тех_Движение!$G$2:$G$5111,Тех_Движение!$D$2:$D$5111,$C579,Тех_Движение!$B$2:$B$5111,"&lt;="&amp;M$3)-$F579)))</f>
        <v>#VALUE!</v>
      </c>
      <c r="N579" s="21" t="e">
        <f>IF(OR($B579="",N$3&lt;$D579+Настройки!$B$7),0,MAX(0,$E579-MAX(0,SUMIFS(Тех_Движение!$G$2:$G$5111,Тех_Движение!$D$2:$D$5111,$C579,Тех_Движение!$B$2:$B$5111,"&lt;="&amp;N$3)-$F579)))</f>
        <v>#VALUE!</v>
      </c>
      <c r="O579" s="21" t="e">
        <f>IF(OR($B579="",O$3&lt;$D579+Настройки!$B$7),0,MAX(0,$E579-MAX(0,SUMIFS(Тех_Движение!$G$2:$G$5111,Тех_Движение!$D$2:$D$5111,$C579,Тех_Движение!$B$2:$B$5111,"&lt;="&amp;O$3)-$F579)))</f>
        <v>#VALUE!</v>
      </c>
      <c r="P579" s="21" t="e">
        <f>IF(OR($B579="",P$3&lt;$D579+Настройки!$B$7),0,MAX(0,$E579-MAX(0,SUMIFS(Тех_Движение!$G$2:$G$5111,Тех_Движение!$D$2:$D$5111,$C579,Тех_Движение!$B$2:$B$5111,"&lt;="&amp;P$3)-$F579)))</f>
        <v>#VALUE!</v>
      </c>
      <c r="Q579" s="21" t="e">
        <f>IF(OR($B579="",Q$3&lt;$D579+Настройки!$B$7),0,MAX(0,$E579-MAX(0,SUMIFS(Тех_Движение!$G$2:$G$5111,Тех_Движение!$D$2:$D$5111,$C579,Тех_Движение!$B$2:$B$5111,"&lt;="&amp;Q$3)-$F579)))</f>
        <v>#VALUE!</v>
      </c>
      <c r="R579" s="21" t="str">
        <f t="shared" si="25"/>
        <v/>
      </c>
      <c r="S579" s="23" t="str">
        <f>IF($B579="","",VLOOKUP($C579,Настройки!$A$11:$L$17,9,FALSE))</f>
        <v/>
      </c>
      <c r="T579" s="23" t="str">
        <f t="shared" si="26"/>
        <v/>
      </c>
    </row>
    <row r="580" spans="1:20" x14ac:dyDescent="0.3">
      <c r="A580" s="20">
        <f>Тех_Движение!$A$577</f>
        <v>576</v>
      </c>
      <c r="B580" s="20" t="str">
        <f>IF(Тех_Движение!$F$577&gt;0,Тех_Движение!$I$577,"")</f>
        <v/>
      </c>
      <c r="C580" s="20" t="str">
        <f>IF($B580="","",Тех_Движение!$D$577)</f>
        <v/>
      </c>
      <c r="D580" s="9" t="str">
        <f>IF($B580="","",Тех_Движение!$B$577)</f>
        <v/>
      </c>
      <c r="E580" s="21" t="str">
        <f>IF($B580="","",Тех_Движение!$F$577)</f>
        <v/>
      </c>
      <c r="F580" s="21" t="str">
        <f>IF($B580="","",SUMIFS($E$5:$E579,$C$5:$C579,$C580))</f>
        <v/>
      </c>
      <c r="G580" s="21" t="str">
        <f>IF($B580="","",MAX(0,$E580-MAX(0,SUMIFS(Тех_Движение!$G$2:$G$5111,Тех_Движение!$D$2:$D$5111,$C580,Тех_Движение!$B$2:$B$5111,"&lt;="&amp;Настройки!$B$5-1)-$F580)))</f>
        <v/>
      </c>
      <c r="H580" s="21" t="str">
        <f>IF($B580="","",IF(AND($D580&gt;=Настройки!$B$5,$D580&lt;=Настройки!$B$6),$E580,0))</f>
        <v/>
      </c>
      <c r="I580" s="21" t="str">
        <f t="shared" si="24"/>
        <v/>
      </c>
      <c r="J580" s="21" t="str">
        <f>IF($B580="","",MAX(0,$E580-MAX(0,SUMIFS(Тех_Движение!$G$2:$G$5111,Тех_Движение!$D$2:$D$5111,$C580,Тех_Движение!$B$2:$B$5111,"&lt;="&amp;Настройки!$B$6)-$F580)))</f>
        <v/>
      </c>
      <c r="K580" s="21" t="e">
        <f>IF(OR($B580="",K$3&lt;$D580+Настройки!$B$7),0,MAX(0,$E580-MAX(0,SUMIFS(Тех_Движение!$G$2:$G$5111,Тех_Движение!$D$2:$D$5111,$C580,Тех_Движение!$B$2:$B$5111,"&lt;="&amp;K$3)-$F580)))</f>
        <v>#VALUE!</v>
      </c>
      <c r="L580" s="21" t="e">
        <f>IF(OR($B580="",L$3&lt;$D580+Настройки!$B$7),0,MAX(0,$E580-MAX(0,SUMIFS(Тех_Движение!$G$2:$G$5111,Тех_Движение!$D$2:$D$5111,$C580,Тех_Движение!$B$2:$B$5111,"&lt;="&amp;L$3)-$F580)))</f>
        <v>#VALUE!</v>
      </c>
      <c r="M580" s="21" t="e">
        <f>IF(OR($B580="",M$3&lt;$D580+Настройки!$B$7),0,MAX(0,$E580-MAX(0,SUMIFS(Тех_Движение!$G$2:$G$5111,Тех_Движение!$D$2:$D$5111,$C580,Тех_Движение!$B$2:$B$5111,"&lt;="&amp;M$3)-$F580)))</f>
        <v>#VALUE!</v>
      </c>
      <c r="N580" s="21" t="e">
        <f>IF(OR($B580="",N$3&lt;$D580+Настройки!$B$7),0,MAX(0,$E580-MAX(0,SUMIFS(Тех_Движение!$G$2:$G$5111,Тех_Движение!$D$2:$D$5111,$C580,Тех_Движение!$B$2:$B$5111,"&lt;="&amp;N$3)-$F580)))</f>
        <v>#VALUE!</v>
      </c>
      <c r="O580" s="21" t="e">
        <f>IF(OR($B580="",O$3&lt;$D580+Настройки!$B$7),0,MAX(0,$E580-MAX(0,SUMIFS(Тех_Движение!$G$2:$G$5111,Тех_Движение!$D$2:$D$5111,$C580,Тех_Движение!$B$2:$B$5111,"&lt;="&amp;O$3)-$F580)))</f>
        <v>#VALUE!</v>
      </c>
      <c r="P580" s="21" t="e">
        <f>IF(OR($B580="",P$3&lt;$D580+Настройки!$B$7),0,MAX(0,$E580-MAX(0,SUMIFS(Тех_Движение!$G$2:$G$5111,Тех_Движение!$D$2:$D$5111,$C580,Тех_Движение!$B$2:$B$5111,"&lt;="&amp;P$3)-$F580)))</f>
        <v>#VALUE!</v>
      </c>
      <c r="Q580" s="21" t="e">
        <f>IF(OR($B580="",Q$3&lt;$D580+Настройки!$B$7),0,MAX(0,$E580-MAX(0,SUMIFS(Тех_Движение!$G$2:$G$5111,Тех_Движение!$D$2:$D$5111,$C580,Тех_Движение!$B$2:$B$5111,"&lt;="&amp;Q$3)-$F580)))</f>
        <v>#VALUE!</v>
      </c>
      <c r="R580" s="21" t="str">
        <f t="shared" si="25"/>
        <v/>
      </c>
      <c r="S580" s="23" t="str">
        <f>IF($B580="","",VLOOKUP($C580,Настройки!$A$11:$L$17,9,FALSE))</f>
        <v/>
      </c>
      <c r="T580" s="23" t="str">
        <f t="shared" si="26"/>
        <v/>
      </c>
    </row>
    <row r="581" spans="1:20" x14ac:dyDescent="0.3">
      <c r="A581" s="20">
        <f>Тех_Движение!$A$578</f>
        <v>577</v>
      </c>
      <c r="B581" s="20" t="str">
        <f>IF(Тех_Движение!$F$578&gt;0,Тех_Движение!$I$578,"")</f>
        <v/>
      </c>
      <c r="C581" s="20" t="str">
        <f>IF($B581="","",Тех_Движение!$D$578)</f>
        <v/>
      </c>
      <c r="D581" s="9" t="str">
        <f>IF($B581="","",Тех_Движение!$B$578)</f>
        <v/>
      </c>
      <c r="E581" s="21" t="str">
        <f>IF($B581="","",Тех_Движение!$F$578)</f>
        <v/>
      </c>
      <c r="F581" s="21" t="str">
        <f>IF($B581="","",SUMIFS($E$5:$E580,$C$5:$C580,$C581))</f>
        <v/>
      </c>
      <c r="G581" s="21" t="str">
        <f>IF($B581="","",MAX(0,$E581-MAX(0,SUMIFS(Тех_Движение!$G$2:$G$5111,Тех_Движение!$D$2:$D$5111,$C581,Тех_Движение!$B$2:$B$5111,"&lt;="&amp;Настройки!$B$5-1)-$F581)))</f>
        <v/>
      </c>
      <c r="H581" s="21" t="str">
        <f>IF($B581="","",IF(AND($D581&gt;=Настройки!$B$5,$D581&lt;=Настройки!$B$6),$E581,0))</f>
        <v/>
      </c>
      <c r="I581" s="21" t="str">
        <f t="shared" ref="I581:I644" si="27">IF($B581="","",$G581+$H581-$J581)</f>
        <v/>
      </c>
      <c r="J581" s="21" t="str">
        <f>IF($B581="","",MAX(0,$E581-MAX(0,SUMIFS(Тех_Движение!$G$2:$G$5111,Тех_Движение!$D$2:$D$5111,$C581,Тех_Движение!$B$2:$B$5111,"&lt;="&amp;Настройки!$B$6)-$F581)))</f>
        <v/>
      </c>
      <c r="K581" s="21" t="e">
        <f>IF(OR($B581="",K$3&lt;$D581+Настройки!$B$7),0,MAX(0,$E581-MAX(0,SUMIFS(Тех_Движение!$G$2:$G$5111,Тех_Движение!$D$2:$D$5111,$C581,Тех_Движение!$B$2:$B$5111,"&lt;="&amp;K$3)-$F581)))</f>
        <v>#VALUE!</v>
      </c>
      <c r="L581" s="21" t="e">
        <f>IF(OR($B581="",L$3&lt;$D581+Настройки!$B$7),0,MAX(0,$E581-MAX(0,SUMIFS(Тех_Движение!$G$2:$G$5111,Тех_Движение!$D$2:$D$5111,$C581,Тех_Движение!$B$2:$B$5111,"&lt;="&amp;L$3)-$F581)))</f>
        <v>#VALUE!</v>
      </c>
      <c r="M581" s="21" t="e">
        <f>IF(OR($B581="",M$3&lt;$D581+Настройки!$B$7),0,MAX(0,$E581-MAX(0,SUMIFS(Тех_Движение!$G$2:$G$5111,Тех_Движение!$D$2:$D$5111,$C581,Тех_Движение!$B$2:$B$5111,"&lt;="&amp;M$3)-$F581)))</f>
        <v>#VALUE!</v>
      </c>
      <c r="N581" s="21" t="e">
        <f>IF(OR($B581="",N$3&lt;$D581+Настройки!$B$7),0,MAX(0,$E581-MAX(0,SUMIFS(Тех_Движение!$G$2:$G$5111,Тех_Движение!$D$2:$D$5111,$C581,Тех_Движение!$B$2:$B$5111,"&lt;="&amp;N$3)-$F581)))</f>
        <v>#VALUE!</v>
      </c>
      <c r="O581" s="21" t="e">
        <f>IF(OR($B581="",O$3&lt;$D581+Настройки!$B$7),0,MAX(0,$E581-MAX(0,SUMIFS(Тех_Движение!$G$2:$G$5111,Тех_Движение!$D$2:$D$5111,$C581,Тех_Движение!$B$2:$B$5111,"&lt;="&amp;O$3)-$F581)))</f>
        <v>#VALUE!</v>
      </c>
      <c r="P581" s="21" t="e">
        <f>IF(OR($B581="",P$3&lt;$D581+Настройки!$B$7),0,MAX(0,$E581-MAX(0,SUMIFS(Тех_Движение!$G$2:$G$5111,Тех_Движение!$D$2:$D$5111,$C581,Тех_Движение!$B$2:$B$5111,"&lt;="&amp;P$3)-$F581)))</f>
        <v>#VALUE!</v>
      </c>
      <c r="Q581" s="21" t="e">
        <f>IF(OR($B581="",Q$3&lt;$D581+Настройки!$B$7),0,MAX(0,$E581-MAX(0,SUMIFS(Тех_Движение!$G$2:$G$5111,Тех_Движение!$D$2:$D$5111,$C581,Тех_Движение!$B$2:$B$5111,"&lt;="&amp;Q$3)-$F581)))</f>
        <v>#VALUE!</v>
      </c>
      <c r="R581" s="21" t="str">
        <f t="shared" ref="R581:R644" si="28">IF($B581="","",SUM($K581:$Q581))</f>
        <v/>
      </c>
      <c r="S581" s="23" t="str">
        <f>IF($B581="","",VLOOKUP($C581,Настройки!$A$11:$L$17,9,FALSE))</f>
        <v/>
      </c>
      <c r="T581" s="23" t="str">
        <f t="shared" ref="T581:T644" si="29">IF($B581="","",$R581*$S581)</f>
        <v/>
      </c>
    </row>
    <row r="582" spans="1:20" x14ac:dyDescent="0.3">
      <c r="A582" s="20">
        <f>Тех_Движение!$A$579</f>
        <v>578</v>
      </c>
      <c r="B582" s="20" t="str">
        <f>IF(Тех_Движение!$F$579&gt;0,Тех_Движение!$I$579,"")</f>
        <v/>
      </c>
      <c r="C582" s="20" t="str">
        <f>IF($B582="","",Тех_Движение!$D$579)</f>
        <v/>
      </c>
      <c r="D582" s="9" t="str">
        <f>IF($B582="","",Тех_Движение!$B$579)</f>
        <v/>
      </c>
      <c r="E582" s="21" t="str">
        <f>IF($B582="","",Тех_Движение!$F$579)</f>
        <v/>
      </c>
      <c r="F582" s="21" t="str">
        <f>IF($B582="","",SUMIFS($E$5:$E581,$C$5:$C581,$C582))</f>
        <v/>
      </c>
      <c r="G582" s="21" t="str">
        <f>IF($B582="","",MAX(0,$E582-MAX(0,SUMIFS(Тех_Движение!$G$2:$G$5111,Тех_Движение!$D$2:$D$5111,$C582,Тех_Движение!$B$2:$B$5111,"&lt;="&amp;Настройки!$B$5-1)-$F582)))</f>
        <v/>
      </c>
      <c r="H582" s="21" t="str">
        <f>IF($B582="","",IF(AND($D582&gt;=Настройки!$B$5,$D582&lt;=Настройки!$B$6),$E582,0))</f>
        <v/>
      </c>
      <c r="I582" s="21" t="str">
        <f t="shared" si="27"/>
        <v/>
      </c>
      <c r="J582" s="21" t="str">
        <f>IF($B582="","",MAX(0,$E582-MAX(0,SUMIFS(Тех_Движение!$G$2:$G$5111,Тех_Движение!$D$2:$D$5111,$C582,Тех_Движение!$B$2:$B$5111,"&lt;="&amp;Настройки!$B$6)-$F582)))</f>
        <v/>
      </c>
      <c r="K582" s="21" t="e">
        <f>IF(OR($B582="",K$3&lt;$D582+Настройки!$B$7),0,MAX(0,$E582-MAX(0,SUMIFS(Тех_Движение!$G$2:$G$5111,Тех_Движение!$D$2:$D$5111,$C582,Тех_Движение!$B$2:$B$5111,"&lt;="&amp;K$3)-$F582)))</f>
        <v>#VALUE!</v>
      </c>
      <c r="L582" s="21" t="e">
        <f>IF(OR($B582="",L$3&lt;$D582+Настройки!$B$7),0,MAX(0,$E582-MAX(0,SUMIFS(Тех_Движение!$G$2:$G$5111,Тех_Движение!$D$2:$D$5111,$C582,Тех_Движение!$B$2:$B$5111,"&lt;="&amp;L$3)-$F582)))</f>
        <v>#VALUE!</v>
      </c>
      <c r="M582" s="21" t="e">
        <f>IF(OR($B582="",M$3&lt;$D582+Настройки!$B$7),0,MAX(0,$E582-MAX(0,SUMIFS(Тех_Движение!$G$2:$G$5111,Тех_Движение!$D$2:$D$5111,$C582,Тех_Движение!$B$2:$B$5111,"&lt;="&amp;M$3)-$F582)))</f>
        <v>#VALUE!</v>
      </c>
      <c r="N582" s="21" t="e">
        <f>IF(OR($B582="",N$3&lt;$D582+Настройки!$B$7),0,MAX(0,$E582-MAX(0,SUMIFS(Тех_Движение!$G$2:$G$5111,Тех_Движение!$D$2:$D$5111,$C582,Тех_Движение!$B$2:$B$5111,"&lt;="&amp;N$3)-$F582)))</f>
        <v>#VALUE!</v>
      </c>
      <c r="O582" s="21" t="e">
        <f>IF(OR($B582="",O$3&lt;$D582+Настройки!$B$7),0,MAX(0,$E582-MAX(0,SUMIFS(Тех_Движение!$G$2:$G$5111,Тех_Движение!$D$2:$D$5111,$C582,Тех_Движение!$B$2:$B$5111,"&lt;="&amp;O$3)-$F582)))</f>
        <v>#VALUE!</v>
      </c>
      <c r="P582" s="21" t="e">
        <f>IF(OR($B582="",P$3&lt;$D582+Настройки!$B$7),0,MAX(0,$E582-MAX(0,SUMIFS(Тех_Движение!$G$2:$G$5111,Тех_Движение!$D$2:$D$5111,$C582,Тех_Движение!$B$2:$B$5111,"&lt;="&amp;P$3)-$F582)))</f>
        <v>#VALUE!</v>
      </c>
      <c r="Q582" s="21" t="e">
        <f>IF(OR($B582="",Q$3&lt;$D582+Настройки!$B$7),0,MAX(0,$E582-MAX(0,SUMIFS(Тех_Движение!$G$2:$G$5111,Тех_Движение!$D$2:$D$5111,$C582,Тех_Движение!$B$2:$B$5111,"&lt;="&amp;Q$3)-$F582)))</f>
        <v>#VALUE!</v>
      </c>
      <c r="R582" s="21" t="str">
        <f t="shared" si="28"/>
        <v/>
      </c>
      <c r="S582" s="23" t="str">
        <f>IF($B582="","",VLOOKUP($C582,Настройки!$A$11:$L$17,9,FALSE))</f>
        <v/>
      </c>
      <c r="T582" s="23" t="str">
        <f t="shared" si="29"/>
        <v/>
      </c>
    </row>
    <row r="583" spans="1:20" x14ac:dyDescent="0.3">
      <c r="A583" s="20">
        <f>Тех_Движение!$A$580</f>
        <v>579</v>
      </c>
      <c r="B583" s="20" t="str">
        <f>IF(Тех_Движение!$F$580&gt;0,Тех_Движение!$I$580,"")</f>
        <v/>
      </c>
      <c r="C583" s="20" t="str">
        <f>IF($B583="","",Тех_Движение!$D$580)</f>
        <v/>
      </c>
      <c r="D583" s="9" t="str">
        <f>IF($B583="","",Тех_Движение!$B$580)</f>
        <v/>
      </c>
      <c r="E583" s="21" t="str">
        <f>IF($B583="","",Тех_Движение!$F$580)</f>
        <v/>
      </c>
      <c r="F583" s="21" t="str">
        <f>IF($B583="","",SUMIFS($E$5:$E582,$C$5:$C582,$C583))</f>
        <v/>
      </c>
      <c r="G583" s="21" t="str">
        <f>IF($B583="","",MAX(0,$E583-MAX(0,SUMIFS(Тех_Движение!$G$2:$G$5111,Тех_Движение!$D$2:$D$5111,$C583,Тех_Движение!$B$2:$B$5111,"&lt;="&amp;Настройки!$B$5-1)-$F583)))</f>
        <v/>
      </c>
      <c r="H583" s="21" t="str">
        <f>IF($B583="","",IF(AND($D583&gt;=Настройки!$B$5,$D583&lt;=Настройки!$B$6),$E583,0))</f>
        <v/>
      </c>
      <c r="I583" s="21" t="str">
        <f t="shared" si="27"/>
        <v/>
      </c>
      <c r="J583" s="21" t="str">
        <f>IF($B583="","",MAX(0,$E583-MAX(0,SUMIFS(Тех_Движение!$G$2:$G$5111,Тех_Движение!$D$2:$D$5111,$C583,Тех_Движение!$B$2:$B$5111,"&lt;="&amp;Настройки!$B$6)-$F583)))</f>
        <v/>
      </c>
      <c r="K583" s="21" t="e">
        <f>IF(OR($B583="",K$3&lt;$D583+Настройки!$B$7),0,MAX(0,$E583-MAX(0,SUMIFS(Тех_Движение!$G$2:$G$5111,Тех_Движение!$D$2:$D$5111,$C583,Тех_Движение!$B$2:$B$5111,"&lt;="&amp;K$3)-$F583)))</f>
        <v>#VALUE!</v>
      </c>
      <c r="L583" s="21" t="e">
        <f>IF(OR($B583="",L$3&lt;$D583+Настройки!$B$7),0,MAX(0,$E583-MAX(0,SUMIFS(Тех_Движение!$G$2:$G$5111,Тех_Движение!$D$2:$D$5111,$C583,Тех_Движение!$B$2:$B$5111,"&lt;="&amp;L$3)-$F583)))</f>
        <v>#VALUE!</v>
      </c>
      <c r="M583" s="21" t="e">
        <f>IF(OR($B583="",M$3&lt;$D583+Настройки!$B$7),0,MAX(0,$E583-MAX(0,SUMIFS(Тех_Движение!$G$2:$G$5111,Тех_Движение!$D$2:$D$5111,$C583,Тех_Движение!$B$2:$B$5111,"&lt;="&amp;M$3)-$F583)))</f>
        <v>#VALUE!</v>
      </c>
      <c r="N583" s="21" t="e">
        <f>IF(OR($B583="",N$3&lt;$D583+Настройки!$B$7),0,MAX(0,$E583-MAX(0,SUMIFS(Тех_Движение!$G$2:$G$5111,Тех_Движение!$D$2:$D$5111,$C583,Тех_Движение!$B$2:$B$5111,"&lt;="&amp;N$3)-$F583)))</f>
        <v>#VALUE!</v>
      </c>
      <c r="O583" s="21" t="e">
        <f>IF(OR($B583="",O$3&lt;$D583+Настройки!$B$7),0,MAX(0,$E583-MAX(0,SUMIFS(Тех_Движение!$G$2:$G$5111,Тех_Движение!$D$2:$D$5111,$C583,Тех_Движение!$B$2:$B$5111,"&lt;="&amp;O$3)-$F583)))</f>
        <v>#VALUE!</v>
      </c>
      <c r="P583" s="21" t="e">
        <f>IF(OR($B583="",P$3&lt;$D583+Настройки!$B$7),0,MAX(0,$E583-MAX(0,SUMIFS(Тех_Движение!$G$2:$G$5111,Тех_Движение!$D$2:$D$5111,$C583,Тех_Движение!$B$2:$B$5111,"&lt;="&amp;P$3)-$F583)))</f>
        <v>#VALUE!</v>
      </c>
      <c r="Q583" s="21" t="e">
        <f>IF(OR($B583="",Q$3&lt;$D583+Настройки!$B$7),0,MAX(0,$E583-MAX(0,SUMIFS(Тех_Движение!$G$2:$G$5111,Тех_Движение!$D$2:$D$5111,$C583,Тех_Движение!$B$2:$B$5111,"&lt;="&amp;Q$3)-$F583)))</f>
        <v>#VALUE!</v>
      </c>
      <c r="R583" s="21" t="str">
        <f t="shared" si="28"/>
        <v/>
      </c>
      <c r="S583" s="23" t="str">
        <f>IF($B583="","",VLOOKUP($C583,Настройки!$A$11:$L$17,9,FALSE))</f>
        <v/>
      </c>
      <c r="T583" s="23" t="str">
        <f t="shared" si="29"/>
        <v/>
      </c>
    </row>
    <row r="584" spans="1:20" x14ac:dyDescent="0.3">
      <c r="A584" s="20">
        <f>Тех_Движение!$A$581</f>
        <v>580</v>
      </c>
      <c r="B584" s="20" t="str">
        <f>IF(Тех_Движение!$F$581&gt;0,Тех_Движение!$I$581,"")</f>
        <v/>
      </c>
      <c r="C584" s="20" t="str">
        <f>IF($B584="","",Тех_Движение!$D$581)</f>
        <v/>
      </c>
      <c r="D584" s="9" t="str">
        <f>IF($B584="","",Тех_Движение!$B$581)</f>
        <v/>
      </c>
      <c r="E584" s="21" t="str">
        <f>IF($B584="","",Тех_Движение!$F$581)</f>
        <v/>
      </c>
      <c r="F584" s="21" t="str">
        <f>IF($B584="","",SUMIFS($E$5:$E583,$C$5:$C583,$C584))</f>
        <v/>
      </c>
      <c r="G584" s="21" t="str">
        <f>IF($B584="","",MAX(0,$E584-MAX(0,SUMIFS(Тех_Движение!$G$2:$G$5111,Тех_Движение!$D$2:$D$5111,$C584,Тех_Движение!$B$2:$B$5111,"&lt;="&amp;Настройки!$B$5-1)-$F584)))</f>
        <v/>
      </c>
      <c r="H584" s="21" t="str">
        <f>IF($B584="","",IF(AND($D584&gt;=Настройки!$B$5,$D584&lt;=Настройки!$B$6),$E584,0))</f>
        <v/>
      </c>
      <c r="I584" s="21" t="str">
        <f t="shared" si="27"/>
        <v/>
      </c>
      <c r="J584" s="21" t="str">
        <f>IF($B584="","",MAX(0,$E584-MAX(0,SUMIFS(Тех_Движение!$G$2:$G$5111,Тех_Движение!$D$2:$D$5111,$C584,Тех_Движение!$B$2:$B$5111,"&lt;="&amp;Настройки!$B$6)-$F584)))</f>
        <v/>
      </c>
      <c r="K584" s="21" t="e">
        <f>IF(OR($B584="",K$3&lt;$D584+Настройки!$B$7),0,MAX(0,$E584-MAX(0,SUMIFS(Тех_Движение!$G$2:$G$5111,Тех_Движение!$D$2:$D$5111,$C584,Тех_Движение!$B$2:$B$5111,"&lt;="&amp;K$3)-$F584)))</f>
        <v>#VALUE!</v>
      </c>
      <c r="L584" s="21" t="e">
        <f>IF(OR($B584="",L$3&lt;$D584+Настройки!$B$7),0,MAX(0,$E584-MAX(0,SUMIFS(Тех_Движение!$G$2:$G$5111,Тех_Движение!$D$2:$D$5111,$C584,Тех_Движение!$B$2:$B$5111,"&lt;="&amp;L$3)-$F584)))</f>
        <v>#VALUE!</v>
      </c>
      <c r="M584" s="21" t="e">
        <f>IF(OR($B584="",M$3&lt;$D584+Настройки!$B$7),0,MAX(0,$E584-MAX(0,SUMIFS(Тех_Движение!$G$2:$G$5111,Тех_Движение!$D$2:$D$5111,$C584,Тех_Движение!$B$2:$B$5111,"&lt;="&amp;M$3)-$F584)))</f>
        <v>#VALUE!</v>
      </c>
      <c r="N584" s="21" t="e">
        <f>IF(OR($B584="",N$3&lt;$D584+Настройки!$B$7),0,MAX(0,$E584-MAX(0,SUMIFS(Тех_Движение!$G$2:$G$5111,Тех_Движение!$D$2:$D$5111,$C584,Тех_Движение!$B$2:$B$5111,"&lt;="&amp;N$3)-$F584)))</f>
        <v>#VALUE!</v>
      </c>
      <c r="O584" s="21" t="e">
        <f>IF(OR($B584="",O$3&lt;$D584+Настройки!$B$7),0,MAX(0,$E584-MAX(0,SUMIFS(Тех_Движение!$G$2:$G$5111,Тех_Движение!$D$2:$D$5111,$C584,Тех_Движение!$B$2:$B$5111,"&lt;="&amp;O$3)-$F584)))</f>
        <v>#VALUE!</v>
      </c>
      <c r="P584" s="21" t="e">
        <f>IF(OR($B584="",P$3&lt;$D584+Настройки!$B$7),0,MAX(0,$E584-MAX(0,SUMIFS(Тех_Движение!$G$2:$G$5111,Тех_Движение!$D$2:$D$5111,$C584,Тех_Движение!$B$2:$B$5111,"&lt;="&amp;P$3)-$F584)))</f>
        <v>#VALUE!</v>
      </c>
      <c r="Q584" s="21" t="e">
        <f>IF(OR($B584="",Q$3&lt;$D584+Настройки!$B$7),0,MAX(0,$E584-MAX(0,SUMIFS(Тех_Движение!$G$2:$G$5111,Тех_Движение!$D$2:$D$5111,$C584,Тех_Движение!$B$2:$B$5111,"&lt;="&amp;Q$3)-$F584)))</f>
        <v>#VALUE!</v>
      </c>
      <c r="R584" s="21" t="str">
        <f t="shared" si="28"/>
        <v/>
      </c>
      <c r="S584" s="23" t="str">
        <f>IF($B584="","",VLOOKUP($C584,Настройки!$A$11:$L$17,9,FALSE))</f>
        <v/>
      </c>
      <c r="T584" s="23" t="str">
        <f t="shared" si="29"/>
        <v/>
      </c>
    </row>
    <row r="585" spans="1:20" x14ac:dyDescent="0.3">
      <c r="A585" s="20">
        <f>Тех_Движение!$A$582</f>
        <v>581</v>
      </c>
      <c r="B585" s="20" t="str">
        <f>IF(Тех_Движение!$F$582&gt;0,Тех_Движение!$I$582,"")</f>
        <v/>
      </c>
      <c r="C585" s="20" t="str">
        <f>IF($B585="","",Тех_Движение!$D$582)</f>
        <v/>
      </c>
      <c r="D585" s="9" t="str">
        <f>IF($B585="","",Тех_Движение!$B$582)</f>
        <v/>
      </c>
      <c r="E585" s="21" t="str">
        <f>IF($B585="","",Тех_Движение!$F$582)</f>
        <v/>
      </c>
      <c r="F585" s="21" t="str">
        <f>IF($B585="","",SUMIFS($E$5:$E584,$C$5:$C584,$C585))</f>
        <v/>
      </c>
      <c r="G585" s="21" t="str">
        <f>IF($B585="","",MAX(0,$E585-MAX(0,SUMIFS(Тех_Движение!$G$2:$G$5111,Тех_Движение!$D$2:$D$5111,$C585,Тех_Движение!$B$2:$B$5111,"&lt;="&amp;Настройки!$B$5-1)-$F585)))</f>
        <v/>
      </c>
      <c r="H585" s="21" t="str">
        <f>IF($B585="","",IF(AND($D585&gt;=Настройки!$B$5,$D585&lt;=Настройки!$B$6),$E585,0))</f>
        <v/>
      </c>
      <c r="I585" s="21" t="str">
        <f t="shared" si="27"/>
        <v/>
      </c>
      <c r="J585" s="21" t="str">
        <f>IF($B585="","",MAX(0,$E585-MAX(0,SUMIFS(Тех_Движение!$G$2:$G$5111,Тех_Движение!$D$2:$D$5111,$C585,Тех_Движение!$B$2:$B$5111,"&lt;="&amp;Настройки!$B$6)-$F585)))</f>
        <v/>
      </c>
      <c r="K585" s="21" t="e">
        <f>IF(OR($B585="",K$3&lt;$D585+Настройки!$B$7),0,MAX(0,$E585-MAX(0,SUMIFS(Тех_Движение!$G$2:$G$5111,Тех_Движение!$D$2:$D$5111,$C585,Тех_Движение!$B$2:$B$5111,"&lt;="&amp;K$3)-$F585)))</f>
        <v>#VALUE!</v>
      </c>
      <c r="L585" s="21" t="e">
        <f>IF(OR($B585="",L$3&lt;$D585+Настройки!$B$7),0,MAX(0,$E585-MAX(0,SUMIFS(Тех_Движение!$G$2:$G$5111,Тех_Движение!$D$2:$D$5111,$C585,Тех_Движение!$B$2:$B$5111,"&lt;="&amp;L$3)-$F585)))</f>
        <v>#VALUE!</v>
      </c>
      <c r="M585" s="21" t="e">
        <f>IF(OR($B585="",M$3&lt;$D585+Настройки!$B$7),0,MAX(0,$E585-MAX(0,SUMIFS(Тех_Движение!$G$2:$G$5111,Тех_Движение!$D$2:$D$5111,$C585,Тех_Движение!$B$2:$B$5111,"&lt;="&amp;M$3)-$F585)))</f>
        <v>#VALUE!</v>
      </c>
      <c r="N585" s="21" t="e">
        <f>IF(OR($B585="",N$3&lt;$D585+Настройки!$B$7),0,MAX(0,$E585-MAX(0,SUMIFS(Тех_Движение!$G$2:$G$5111,Тех_Движение!$D$2:$D$5111,$C585,Тех_Движение!$B$2:$B$5111,"&lt;="&amp;N$3)-$F585)))</f>
        <v>#VALUE!</v>
      </c>
      <c r="O585" s="21" t="e">
        <f>IF(OR($B585="",O$3&lt;$D585+Настройки!$B$7),0,MAX(0,$E585-MAX(0,SUMIFS(Тех_Движение!$G$2:$G$5111,Тех_Движение!$D$2:$D$5111,$C585,Тех_Движение!$B$2:$B$5111,"&lt;="&amp;O$3)-$F585)))</f>
        <v>#VALUE!</v>
      </c>
      <c r="P585" s="21" t="e">
        <f>IF(OR($B585="",P$3&lt;$D585+Настройки!$B$7),0,MAX(0,$E585-MAX(0,SUMIFS(Тех_Движение!$G$2:$G$5111,Тех_Движение!$D$2:$D$5111,$C585,Тех_Движение!$B$2:$B$5111,"&lt;="&amp;P$3)-$F585)))</f>
        <v>#VALUE!</v>
      </c>
      <c r="Q585" s="21" t="e">
        <f>IF(OR($B585="",Q$3&lt;$D585+Настройки!$B$7),0,MAX(0,$E585-MAX(0,SUMIFS(Тех_Движение!$G$2:$G$5111,Тех_Движение!$D$2:$D$5111,$C585,Тех_Движение!$B$2:$B$5111,"&lt;="&amp;Q$3)-$F585)))</f>
        <v>#VALUE!</v>
      </c>
      <c r="R585" s="21" t="str">
        <f t="shared" si="28"/>
        <v/>
      </c>
      <c r="S585" s="23" t="str">
        <f>IF($B585="","",VLOOKUP($C585,Настройки!$A$11:$L$17,9,FALSE))</f>
        <v/>
      </c>
      <c r="T585" s="23" t="str">
        <f t="shared" si="29"/>
        <v/>
      </c>
    </row>
    <row r="586" spans="1:20" x14ac:dyDescent="0.3">
      <c r="A586" s="20">
        <f>Тех_Движение!$A$583</f>
        <v>582</v>
      </c>
      <c r="B586" s="20" t="str">
        <f>IF(Тех_Движение!$F$583&gt;0,Тех_Движение!$I$583,"")</f>
        <v/>
      </c>
      <c r="C586" s="20" t="str">
        <f>IF($B586="","",Тех_Движение!$D$583)</f>
        <v/>
      </c>
      <c r="D586" s="9" t="str">
        <f>IF($B586="","",Тех_Движение!$B$583)</f>
        <v/>
      </c>
      <c r="E586" s="21" t="str">
        <f>IF($B586="","",Тех_Движение!$F$583)</f>
        <v/>
      </c>
      <c r="F586" s="21" t="str">
        <f>IF($B586="","",SUMIFS($E$5:$E585,$C$5:$C585,$C586))</f>
        <v/>
      </c>
      <c r="G586" s="21" t="str">
        <f>IF($B586="","",MAX(0,$E586-MAX(0,SUMIFS(Тех_Движение!$G$2:$G$5111,Тех_Движение!$D$2:$D$5111,$C586,Тех_Движение!$B$2:$B$5111,"&lt;="&amp;Настройки!$B$5-1)-$F586)))</f>
        <v/>
      </c>
      <c r="H586" s="21" t="str">
        <f>IF($B586="","",IF(AND($D586&gt;=Настройки!$B$5,$D586&lt;=Настройки!$B$6),$E586,0))</f>
        <v/>
      </c>
      <c r="I586" s="21" t="str">
        <f t="shared" si="27"/>
        <v/>
      </c>
      <c r="J586" s="21" t="str">
        <f>IF($B586="","",MAX(0,$E586-MAX(0,SUMIFS(Тех_Движение!$G$2:$G$5111,Тех_Движение!$D$2:$D$5111,$C586,Тех_Движение!$B$2:$B$5111,"&lt;="&amp;Настройки!$B$6)-$F586)))</f>
        <v/>
      </c>
      <c r="K586" s="21" t="e">
        <f>IF(OR($B586="",K$3&lt;$D586+Настройки!$B$7),0,MAX(0,$E586-MAX(0,SUMIFS(Тех_Движение!$G$2:$G$5111,Тех_Движение!$D$2:$D$5111,$C586,Тех_Движение!$B$2:$B$5111,"&lt;="&amp;K$3)-$F586)))</f>
        <v>#VALUE!</v>
      </c>
      <c r="L586" s="21" t="e">
        <f>IF(OR($B586="",L$3&lt;$D586+Настройки!$B$7),0,MAX(0,$E586-MAX(0,SUMIFS(Тех_Движение!$G$2:$G$5111,Тех_Движение!$D$2:$D$5111,$C586,Тех_Движение!$B$2:$B$5111,"&lt;="&amp;L$3)-$F586)))</f>
        <v>#VALUE!</v>
      </c>
      <c r="M586" s="21" t="e">
        <f>IF(OR($B586="",M$3&lt;$D586+Настройки!$B$7),0,MAX(0,$E586-MAX(0,SUMIFS(Тех_Движение!$G$2:$G$5111,Тех_Движение!$D$2:$D$5111,$C586,Тех_Движение!$B$2:$B$5111,"&lt;="&amp;M$3)-$F586)))</f>
        <v>#VALUE!</v>
      </c>
      <c r="N586" s="21" t="e">
        <f>IF(OR($B586="",N$3&lt;$D586+Настройки!$B$7),0,MAX(0,$E586-MAX(0,SUMIFS(Тех_Движение!$G$2:$G$5111,Тех_Движение!$D$2:$D$5111,$C586,Тех_Движение!$B$2:$B$5111,"&lt;="&amp;N$3)-$F586)))</f>
        <v>#VALUE!</v>
      </c>
      <c r="O586" s="21" t="e">
        <f>IF(OR($B586="",O$3&lt;$D586+Настройки!$B$7),0,MAX(0,$E586-MAX(0,SUMIFS(Тех_Движение!$G$2:$G$5111,Тех_Движение!$D$2:$D$5111,$C586,Тех_Движение!$B$2:$B$5111,"&lt;="&amp;O$3)-$F586)))</f>
        <v>#VALUE!</v>
      </c>
      <c r="P586" s="21" t="e">
        <f>IF(OR($B586="",P$3&lt;$D586+Настройки!$B$7),0,MAX(0,$E586-MAX(0,SUMIFS(Тех_Движение!$G$2:$G$5111,Тех_Движение!$D$2:$D$5111,$C586,Тех_Движение!$B$2:$B$5111,"&lt;="&amp;P$3)-$F586)))</f>
        <v>#VALUE!</v>
      </c>
      <c r="Q586" s="21" t="e">
        <f>IF(OR($B586="",Q$3&lt;$D586+Настройки!$B$7),0,MAX(0,$E586-MAX(0,SUMIFS(Тех_Движение!$G$2:$G$5111,Тех_Движение!$D$2:$D$5111,$C586,Тех_Движение!$B$2:$B$5111,"&lt;="&amp;Q$3)-$F586)))</f>
        <v>#VALUE!</v>
      </c>
      <c r="R586" s="21" t="str">
        <f t="shared" si="28"/>
        <v/>
      </c>
      <c r="S586" s="23" t="str">
        <f>IF($B586="","",VLOOKUP($C586,Настройки!$A$11:$L$17,9,FALSE))</f>
        <v/>
      </c>
      <c r="T586" s="23" t="str">
        <f t="shared" si="29"/>
        <v/>
      </c>
    </row>
    <row r="587" spans="1:20" x14ac:dyDescent="0.3">
      <c r="A587" s="20">
        <f>Тех_Движение!$A$584</f>
        <v>583</v>
      </c>
      <c r="B587" s="20" t="str">
        <f>IF(Тех_Движение!$F$584&gt;0,Тех_Движение!$I$584,"")</f>
        <v/>
      </c>
      <c r="C587" s="20" t="str">
        <f>IF($B587="","",Тех_Движение!$D$584)</f>
        <v/>
      </c>
      <c r="D587" s="9" t="str">
        <f>IF($B587="","",Тех_Движение!$B$584)</f>
        <v/>
      </c>
      <c r="E587" s="21" t="str">
        <f>IF($B587="","",Тех_Движение!$F$584)</f>
        <v/>
      </c>
      <c r="F587" s="21" t="str">
        <f>IF($B587="","",SUMIFS($E$5:$E586,$C$5:$C586,$C587))</f>
        <v/>
      </c>
      <c r="G587" s="21" t="str">
        <f>IF($B587="","",MAX(0,$E587-MAX(0,SUMIFS(Тех_Движение!$G$2:$G$5111,Тех_Движение!$D$2:$D$5111,$C587,Тех_Движение!$B$2:$B$5111,"&lt;="&amp;Настройки!$B$5-1)-$F587)))</f>
        <v/>
      </c>
      <c r="H587" s="21" t="str">
        <f>IF($B587="","",IF(AND($D587&gt;=Настройки!$B$5,$D587&lt;=Настройки!$B$6),$E587,0))</f>
        <v/>
      </c>
      <c r="I587" s="21" t="str">
        <f t="shared" si="27"/>
        <v/>
      </c>
      <c r="J587" s="21" t="str">
        <f>IF($B587="","",MAX(0,$E587-MAX(0,SUMIFS(Тех_Движение!$G$2:$G$5111,Тех_Движение!$D$2:$D$5111,$C587,Тех_Движение!$B$2:$B$5111,"&lt;="&amp;Настройки!$B$6)-$F587)))</f>
        <v/>
      </c>
      <c r="K587" s="21" t="e">
        <f>IF(OR($B587="",K$3&lt;$D587+Настройки!$B$7),0,MAX(0,$E587-MAX(0,SUMIFS(Тех_Движение!$G$2:$G$5111,Тех_Движение!$D$2:$D$5111,$C587,Тех_Движение!$B$2:$B$5111,"&lt;="&amp;K$3)-$F587)))</f>
        <v>#VALUE!</v>
      </c>
      <c r="L587" s="21" t="e">
        <f>IF(OR($B587="",L$3&lt;$D587+Настройки!$B$7),0,MAX(0,$E587-MAX(0,SUMIFS(Тех_Движение!$G$2:$G$5111,Тех_Движение!$D$2:$D$5111,$C587,Тех_Движение!$B$2:$B$5111,"&lt;="&amp;L$3)-$F587)))</f>
        <v>#VALUE!</v>
      </c>
      <c r="M587" s="21" t="e">
        <f>IF(OR($B587="",M$3&lt;$D587+Настройки!$B$7),0,MAX(0,$E587-MAX(0,SUMIFS(Тех_Движение!$G$2:$G$5111,Тех_Движение!$D$2:$D$5111,$C587,Тех_Движение!$B$2:$B$5111,"&lt;="&amp;M$3)-$F587)))</f>
        <v>#VALUE!</v>
      </c>
      <c r="N587" s="21" t="e">
        <f>IF(OR($B587="",N$3&lt;$D587+Настройки!$B$7),0,MAX(0,$E587-MAX(0,SUMIFS(Тех_Движение!$G$2:$G$5111,Тех_Движение!$D$2:$D$5111,$C587,Тех_Движение!$B$2:$B$5111,"&lt;="&amp;N$3)-$F587)))</f>
        <v>#VALUE!</v>
      </c>
      <c r="O587" s="21" t="e">
        <f>IF(OR($B587="",O$3&lt;$D587+Настройки!$B$7),0,MAX(0,$E587-MAX(0,SUMIFS(Тех_Движение!$G$2:$G$5111,Тех_Движение!$D$2:$D$5111,$C587,Тех_Движение!$B$2:$B$5111,"&lt;="&amp;O$3)-$F587)))</f>
        <v>#VALUE!</v>
      </c>
      <c r="P587" s="21" t="e">
        <f>IF(OR($B587="",P$3&lt;$D587+Настройки!$B$7),0,MAX(0,$E587-MAX(0,SUMIFS(Тех_Движение!$G$2:$G$5111,Тех_Движение!$D$2:$D$5111,$C587,Тех_Движение!$B$2:$B$5111,"&lt;="&amp;P$3)-$F587)))</f>
        <v>#VALUE!</v>
      </c>
      <c r="Q587" s="21" t="e">
        <f>IF(OR($B587="",Q$3&lt;$D587+Настройки!$B$7),0,MAX(0,$E587-MAX(0,SUMIFS(Тех_Движение!$G$2:$G$5111,Тех_Движение!$D$2:$D$5111,$C587,Тех_Движение!$B$2:$B$5111,"&lt;="&amp;Q$3)-$F587)))</f>
        <v>#VALUE!</v>
      </c>
      <c r="R587" s="21" t="str">
        <f t="shared" si="28"/>
        <v/>
      </c>
      <c r="S587" s="23" t="str">
        <f>IF($B587="","",VLOOKUP($C587,Настройки!$A$11:$L$17,9,FALSE))</f>
        <v/>
      </c>
      <c r="T587" s="23" t="str">
        <f t="shared" si="29"/>
        <v/>
      </c>
    </row>
    <row r="588" spans="1:20" x14ac:dyDescent="0.3">
      <c r="A588" s="20">
        <f>Тех_Движение!$A$585</f>
        <v>584</v>
      </c>
      <c r="B588" s="20" t="str">
        <f>IF(Тех_Движение!$F$585&gt;0,Тех_Движение!$I$585,"")</f>
        <v/>
      </c>
      <c r="C588" s="20" t="str">
        <f>IF($B588="","",Тех_Движение!$D$585)</f>
        <v/>
      </c>
      <c r="D588" s="9" t="str">
        <f>IF($B588="","",Тех_Движение!$B$585)</f>
        <v/>
      </c>
      <c r="E588" s="21" t="str">
        <f>IF($B588="","",Тех_Движение!$F$585)</f>
        <v/>
      </c>
      <c r="F588" s="21" t="str">
        <f>IF($B588="","",SUMIFS($E$5:$E587,$C$5:$C587,$C588))</f>
        <v/>
      </c>
      <c r="G588" s="21" t="str">
        <f>IF($B588="","",MAX(0,$E588-MAX(0,SUMIFS(Тех_Движение!$G$2:$G$5111,Тех_Движение!$D$2:$D$5111,$C588,Тех_Движение!$B$2:$B$5111,"&lt;="&amp;Настройки!$B$5-1)-$F588)))</f>
        <v/>
      </c>
      <c r="H588" s="21" t="str">
        <f>IF($B588="","",IF(AND($D588&gt;=Настройки!$B$5,$D588&lt;=Настройки!$B$6),$E588,0))</f>
        <v/>
      </c>
      <c r="I588" s="21" t="str">
        <f t="shared" si="27"/>
        <v/>
      </c>
      <c r="J588" s="21" t="str">
        <f>IF($B588="","",MAX(0,$E588-MAX(0,SUMIFS(Тех_Движение!$G$2:$G$5111,Тех_Движение!$D$2:$D$5111,$C588,Тех_Движение!$B$2:$B$5111,"&lt;="&amp;Настройки!$B$6)-$F588)))</f>
        <v/>
      </c>
      <c r="K588" s="21" t="e">
        <f>IF(OR($B588="",K$3&lt;$D588+Настройки!$B$7),0,MAX(0,$E588-MAX(0,SUMIFS(Тех_Движение!$G$2:$G$5111,Тех_Движение!$D$2:$D$5111,$C588,Тех_Движение!$B$2:$B$5111,"&lt;="&amp;K$3)-$F588)))</f>
        <v>#VALUE!</v>
      </c>
      <c r="L588" s="21" t="e">
        <f>IF(OR($B588="",L$3&lt;$D588+Настройки!$B$7),0,MAX(0,$E588-MAX(0,SUMIFS(Тех_Движение!$G$2:$G$5111,Тех_Движение!$D$2:$D$5111,$C588,Тех_Движение!$B$2:$B$5111,"&lt;="&amp;L$3)-$F588)))</f>
        <v>#VALUE!</v>
      </c>
      <c r="M588" s="21" t="e">
        <f>IF(OR($B588="",M$3&lt;$D588+Настройки!$B$7),0,MAX(0,$E588-MAX(0,SUMIFS(Тех_Движение!$G$2:$G$5111,Тех_Движение!$D$2:$D$5111,$C588,Тех_Движение!$B$2:$B$5111,"&lt;="&amp;M$3)-$F588)))</f>
        <v>#VALUE!</v>
      </c>
      <c r="N588" s="21" t="e">
        <f>IF(OR($B588="",N$3&lt;$D588+Настройки!$B$7),0,MAX(0,$E588-MAX(0,SUMIFS(Тех_Движение!$G$2:$G$5111,Тех_Движение!$D$2:$D$5111,$C588,Тех_Движение!$B$2:$B$5111,"&lt;="&amp;N$3)-$F588)))</f>
        <v>#VALUE!</v>
      </c>
      <c r="O588" s="21" t="e">
        <f>IF(OR($B588="",O$3&lt;$D588+Настройки!$B$7),0,MAX(0,$E588-MAX(0,SUMIFS(Тех_Движение!$G$2:$G$5111,Тех_Движение!$D$2:$D$5111,$C588,Тех_Движение!$B$2:$B$5111,"&lt;="&amp;O$3)-$F588)))</f>
        <v>#VALUE!</v>
      </c>
      <c r="P588" s="21" t="e">
        <f>IF(OR($B588="",P$3&lt;$D588+Настройки!$B$7),0,MAX(0,$E588-MAX(0,SUMIFS(Тех_Движение!$G$2:$G$5111,Тех_Движение!$D$2:$D$5111,$C588,Тех_Движение!$B$2:$B$5111,"&lt;="&amp;P$3)-$F588)))</f>
        <v>#VALUE!</v>
      </c>
      <c r="Q588" s="21" t="e">
        <f>IF(OR($B588="",Q$3&lt;$D588+Настройки!$B$7),0,MAX(0,$E588-MAX(0,SUMIFS(Тех_Движение!$G$2:$G$5111,Тех_Движение!$D$2:$D$5111,$C588,Тех_Движение!$B$2:$B$5111,"&lt;="&amp;Q$3)-$F588)))</f>
        <v>#VALUE!</v>
      </c>
      <c r="R588" s="21" t="str">
        <f t="shared" si="28"/>
        <v/>
      </c>
      <c r="S588" s="23" t="str">
        <f>IF($B588="","",VLOOKUP($C588,Настройки!$A$11:$L$17,9,FALSE))</f>
        <v/>
      </c>
      <c r="T588" s="23" t="str">
        <f t="shared" si="29"/>
        <v/>
      </c>
    </row>
    <row r="589" spans="1:20" x14ac:dyDescent="0.3">
      <c r="A589" s="20">
        <f>Тех_Движение!$A$586</f>
        <v>585</v>
      </c>
      <c r="B589" s="20" t="str">
        <f>IF(Тех_Движение!$F$586&gt;0,Тех_Движение!$I$586,"")</f>
        <v/>
      </c>
      <c r="C589" s="20" t="str">
        <f>IF($B589="","",Тех_Движение!$D$586)</f>
        <v/>
      </c>
      <c r="D589" s="9" t="str">
        <f>IF($B589="","",Тех_Движение!$B$586)</f>
        <v/>
      </c>
      <c r="E589" s="21" t="str">
        <f>IF($B589="","",Тех_Движение!$F$586)</f>
        <v/>
      </c>
      <c r="F589" s="21" t="str">
        <f>IF($B589="","",SUMIFS($E$5:$E588,$C$5:$C588,$C589))</f>
        <v/>
      </c>
      <c r="G589" s="21" t="str">
        <f>IF($B589="","",MAX(0,$E589-MAX(0,SUMIFS(Тех_Движение!$G$2:$G$5111,Тех_Движение!$D$2:$D$5111,$C589,Тех_Движение!$B$2:$B$5111,"&lt;="&amp;Настройки!$B$5-1)-$F589)))</f>
        <v/>
      </c>
      <c r="H589" s="21" t="str">
        <f>IF($B589="","",IF(AND($D589&gt;=Настройки!$B$5,$D589&lt;=Настройки!$B$6),$E589,0))</f>
        <v/>
      </c>
      <c r="I589" s="21" t="str">
        <f t="shared" si="27"/>
        <v/>
      </c>
      <c r="J589" s="21" t="str">
        <f>IF($B589="","",MAX(0,$E589-MAX(0,SUMIFS(Тех_Движение!$G$2:$G$5111,Тех_Движение!$D$2:$D$5111,$C589,Тех_Движение!$B$2:$B$5111,"&lt;="&amp;Настройки!$B$6)-$F589)))</f>
        <v/>
      </c>
      <c r="K589" s="21" t="e">
        <f>IF(OR($B589="",K$3&lt;$D589+Настройки!$B$7),0,MAX(0,$E589-MAX(0,SUMIFS(Тех_Движение!$G$2:$G$5111,Тех_Движение!$D$2:$D$5111,$C589,Тех_Движение!$B$2:$B$5111,"&lt;="&amp;K$3)-$F589)))</f>
        <v>#VALUE!</v>
      </c>
      <c r="L589" s="21" t="e">
        <f>IF(OR($B589="",L$3&lt;$D589+Настройки!$B$7),0,MAX(0,$E589-MAX(0,SUMIFS(Тех_Движение!$G$2:$G$5111,Тех_Движение!$D$2:$D$5111,$C589,Тех_Движение!$B$2:$B$5111,"&lt;="&amp;L$3)-$F589)))</f>
        <v>#VALUE!</v>
      </c>
      <c r="M589" s="21" t="e">
        <f>IF(OR($B589="",M$3&lt;$D589+Настройки!$B$7),0,MAX(0,$E589-MAX(0,SUMIFS(Тех_Движение!$G$2:$G$5111,Тех_Движение!$D$2:$D$5111,$C589,Тех_Движение!$B$2:$B$5111,"&lt;="&amp;M$3)-$F589)))</f>
        <v>#VALUE!</v>
      </c>
      <c r="N589" s="21" t="e">
        <f>IF(OR($B589="",N$3&lt;$D589+Настройки!$B$7),0,MAX(0,$E589-MAX(0,SUMIFS(Тех_Движение!$G$2:$G$5111,Тех_Движение!$D$2:$D$5111,$C589,Тех_Движение!$B$2:$B$5111,"&lt;="&amp;N$3)-$F589)))</f>
        <v>#VALUE!</v>
      </c>
      <c r="O589" s="21" t="e">
        <f>IF(OR($B589="",O$3&lt;$D589+Настройки!$B$7),0,MAX(0,$E589-MAX(0,SUMIFS(Тех_Движение!$G$2:$G$5111,Тех_Движение!$D$2:$D$5111,$C589,Тех_Движение!$B$2:$B$5111,"&lt;="&amp;O$3)-$F589)))</f>
        <v>#VALUE!</v>
      </c>
      <c r="P589" s="21" t="e">
        <f>IF(OR($B589="",P$3&lt;$D589+Настройки!$B$7),0,MAX(0,$E589-MAX(0,SUMIFS(Тех_Движение!$G$2:$G$5111,Тех_Движение!$D$2:$D$5111,$C589,Тех_Движение!$B$2:$B$5111,"&lt;="&amp;P$3)-$F589)))</f>
        <v>#VALUE!</v>
      </c>
      <c r="Q589" s="21" t="e">
        <f>IF(OR($B589="",Q$3&lt;$D589+Настройки!$B$7),0,MAX(0,$E589-MAX(0,SUMIFS(Тех_Движение!$G$2:$G$5111,Тех_Движение!$D$2:$D$5111,$C589,Тех_Движение!$B$2:$B$5111,"&lt;="&amp;Q$3)-$F589)))</f>
        <v>#VALUE!</v>
      </c>
      <c r="R589" s="21" t="str">
        <f t="shared" si="28"/>
        <v/>
      </c>
      <c r="S589" s="23" t="str">
        <f>IF($B589="","",VLOOKUP($C589,Настройки!$A$11:$L$17,9,FALSE))</f>
        <v/>
      </c>
      <c r="T589" s="23" t="str">
        <f t="shared" si="29"/>
        <v/>
      </c>
    </row>
    <row r="590" spans="1:20" x14ac:dyDescent="0.3">
      <c r="A590" s="20">
        <f>Тех_Движение!$A$587</f>
        <v>586</v>
      </c>
      <c r="B590" s="20" t="str">
        <f>IF(Тех_Движение!$F$587&gt;0,Тех_Движение!$I$587,"")</f>
        <v/>
      </c>
      <c r="C590" s="20" t="str">
        <f>IF($B590="","",Тех_Движение!$D$587)</f>
        <v/>
      </c>
      <c r="D590" s="9" t="str">
        <f>IF($B590="","",Тех_Движение!$B$587)</f>
        <v/>
      </c>
      <c r="E590" s="21" t="str">
        <f>IF($B590="","",Тех_Движение!$F$587)</f>
        <v/>
      </c>
      <c r="F590" s="21" t="str">
        <f>IF($B590="","",SUMIFS($E$5:$E589,$C$5:$C589,$C590))</f>
        <v/>
      </c>
      <c r="G590" s="21" t="str">
        <f>IF($B590="","",MAX(0,$E590-MAX(0,SUMIFS(Тех_Движение!$G$2:$G$5111,Тех_Движение!$D$2:$D$5111,$C590,Тех_Движение!$B$2:$B$5111,"&lt;="&amp;Настройки!$B$5-1)-$F590)))</f>
        <v/>
      </c>
      <c r="H590" s="21" t="str">
        <f>IF($B590="","",IF(AND($D590&gt;=Настройки!$B$5,$D590&lt;=Настройки!$B$6),$E590,0))</f>
        <v/>
      </c>
      <c r="I590" s="21" t="str">
        <f t="shared" si="27"/>
        <v/>
      </c>
      <c r="J590" s="21" t="str">
        <f>IF($B590="","",MAX(0,$E590-MAX(0,SUMIFS(Тех_Движение!$G$2:$G$5111,Тех_Движение!$D$2:$D$5111,$C590,Тех_Движение!$B$2:$B$5111,"&lt;="&amp;Настройки!$B$6)-$F590)))</f>
        <v/>
      </c>
      <c r="K590" s="21" t="e">
        <f>IF(OR($B590="",K$3&lt;$D590+Настройки!$B$7),0,MAX(0,$E590-MAX(0,SUMIFS(Тех_Движение!$G$2:$G$5111,Тех_Движение!$D$2:$D$5111,$C590,Тех_Движение!$B$2:$B$5111,"&lt;="&amp;K$3)-$F590)))</f>
        <v>#VALUE!</v>
      </c>
      <c r="L590" s="21" t="e">
        <f>IF(OR($B590="",L$3&lt;$D590+Настройки!$B$7),0,MAX(0,$E590-MAX(0,SUMIFS(Тех_Движение!$G$2:$G$5111,Тех_Движение!$D$2:$D$5111,$C590,Тех_Движение!$B$2:$B$5111,"&lt;="&amp;L$3)-$F590)))</f>
        <v>#VALUE!</v>
      </c>
      <c r="M590" s="21" t="e">
        <f>IF(OR($B590="",M$3&lt;$D590+Настройки!$B$7),0,MAX(0,$E590-MAX(0,SUMIFS(Тех_Движение!$G$2:$G$5111,Тех_Движение!$D$2:$D$5111,$C590,Тех_Движение!$B$2:$B$5111,"&lt;="&amp;M$3)-$F590)))</f>
        <v>#VALUE!</v>
      </c>
      <c r="N590" s="21" t="e">
        <f>IF(OR($B590="",N$3&lt;$D590+Настройки!$B$7),0,MAX(0,$E590-MAX(0,SUMIFS(Тех_Движение!$G$2:$G$5111,Тех_Движение!$D$2:$D$5111,$C590,Тех_Движение!$B$2:$B$5111,"&lt;="&amp;N$3)-$F590)))</f>
        <v>#VALUE!</v>
      </c>
      <c r="O590" s="21" t="e">
        <f>IF(OR($B590="",O$3&lt;$D590+Настройки!$B$7),0,MAX(0,$E590-MAX(0,SUMIFS(Тех_Движение!$G$2:$G$5111,Тех_Движение!$D$2:$D$5111,$C590,Тех_Движение!$B$2:$B$5111,"&lt;="&amp;O$3)-$F590)))</f>
        <v>#VALUE!</v>
      </c>
      <c r="P590" s="21" t="e">
        <f>IF(OR($B590="",P$3&lt;$D590+Настройки!$B$7),0,MAX(0,$E590-MAX(0,SUMIFS(Тех_Движение!$G$2:$G$5111,Тех_Движение!$D$2:$D$5111,$C590,Тех_Движение!$B$2:$B$5111,"&lt;="&amp;P$3)-$F590)))</f>
        <v>#VALUE!</v>
      </c>
      <c r="Q590" s="21" t="e">
        <f>IF(OR($B590="",Q$3&lt;$D590+Настройки!$B$7),0,MAX(0,$E590-MAX(0,SUMIFS(Тех_Движение!$G$2:$G$5111,Тех_Движение!$D$2:$D$5111,$C590,Тех_Движение!$B$2:$B$5111,"&lt;="&amp;Q$3)-$F590)))</f>
        <v>#VALUE!</v>
      </c>
      <c r="R590" s="21" t="str">
        <f t="shared" si="28"/>
        <v/>
      </c>
      <c r="S590" s="23" t="str">
        <f>IF($B590="","",VLOOKUP($C590,Настройки!$A$11:$L$17,9,FALSE))</f>
        <v/>
      </c>
      <c r="T590" s="23" t="str">
        <f t="shared" si="29"/>
        <v/>
      </c>
    </row>
    <row r="591" spans="1:20" x14ac:dyDescent="0.3">
      <c r="A591" s="20">
        <f>Тех_Движение!$A$588</f>
        <v>587</v>
      </c>
      <c r="B591" s="20" t="str">
        <f>IF(Тех_Движение!$F$588&gt;0,Тех_Движение!$I$588,"")</f>
        <v/>
      </c>
      <c r="C591" s="20" t="str">
        <f>IF($B591="","",Тех_Движение!$D$588)</f>
        <v/>
      </c>
      <c r="D591" s="9" t="str">
        <f>IF($B591="","",Тех_Движение!$B$588)</f>
        <v/>
      </c>
      <c r="E591" s="21" t="str">
        <f>IF($B591="","",Тех_Движение!$F$588)</f>
        <v/>
      </c>
      <c r="F591" s="21" t="str">
        <f>IF($B591="","",SUMIFS($E$5:$E590,$C$5:$C590,$C591))</f>
        <v/>
      </c>
      <c r="G591" s="21" t="str">
        <f>IF($B591="","",MAX(0,$E591-MAX(0,SUMIFS(Тех_Движение!$G$2:$G$5111,Тех_Движение!$D$2:$D$5111,$C591,Тех_Движение!$B$2:$B$5111,"&lt;="&amp;Настройки!$B$5-1)-$F591)))</f>
        <v/>
      </c>
      <c r="H591" s="21" t="str">
        <f>IF($B591="","",IF(AND($D591&gt;=Настройки!$B$5,$D591&lt;=Настройки!$B$6),$E591,0))</f>
        <v/>
      </c>
      <c r="I591" s="21" t="str">
        <f t="shared" si="27"/>
        <v/>
      </c>
      <c r="J591" s="21" t="str">
        <f>IF($B591="","",MAX(0,$E591-MAX(0,SUMIFS(Тех_Движение!$G$2:$G$5111,Тех_Движение!$D$2:$D$5111,$C591,Тех_Движение!$B$2:$B$5111,"&lt;="&amp;Настройки!$B$6)-$F591)))</f>
        <v/>
      </c>
      <c r="K591" s="21" t="e">
        <f>IF(OR($B591="",K$3&lt;$D591+Настройки!$B$7),0,MAX(0,$E591-MAX(0,SUMIFS(Тех_Движение!$G$2:$G$5111,Тех_Движение!$D$2:$D$5111,$C591,Тех_Движение!$B$2:$B$5111,"&lt;="&amp;K$3)-$F591)))</f>
        <v>#VALUE!</v>
      </c>
      <c r="L591" s="21" t="e">
        <f>IF(OR($B591="",L$3&lt;$D591+Настройки!$B$7),0,MAX(0,$E591-MAX(0,SUMIFS(Тех_Движение!$G$2:$G$5111,Тех_Движение!$D$2:$D$5111,$C591,Тех_Движение!$B$2:$B$5111,"&lt;="&amp;L$3)-$F591)))</f>
        <v>#VALUE!</v>
      </c>
      <c r="M591" s="21" t="e">
        <f>IF(OR($B591="",M$3&lt;$D591+Настройки!$B$7),0,MAX(0,$E591-MAX(0,SUMIFS(Тех_Движение!$G$2:$G$5111,Тех_Движение!$D$2:$D$5111,$C591,Тех_Движение!$B$2:$B$5111,"&lt;="&amp;M$3)-$F591)))</f>
        <v>#VALUE!</v>
      </c>
      <c r="N591" s="21" t="e">
        <f>IF(OR($B591="",N$3&lt;$D591+Настройки!$B$7),0,MAX(0,$E591-MAX(0,SUMIFS(Тех_Движение!$G$2:$G$5111,Тех_Движение!$D$2:$D$5111,$C591,Тех_Движение!$B$2:$B$5111,"&lt;="&amp;N$3)-$F591)))</f>
        <v>#VALUE!</v>
      </c>
      <c r="O591" s="21" t="e">
        <f>IF(OR($B591="",O$3&lt;$D591+Настройки!$B$7),0,MAX(0,$E591-MAX(0,SUMIFS(Тех_Движение!$G$2:$G$5111,Тех_Движение!$D$2:$D$5111,$C591,Тех_Движение!$B$2:$B$5111,"&lt;="&amp;O$3)-$F591)))</f>
        <v>#VALUE!</v>
      </c>
      <c r="P591" s="21" t="e">
        <f>IF(OR($B591="",P$3&lt;$D591+Настройки!$B$7),0,MAX(0,$E591-MAX(0,SUMIFS(Тех_Движение!$G$2:$G$5111,Тех_Движение!$D$2:$D$5111,$C591,Тех_Движение!$B$2:$B$5111,"&lt;="&amp;P$3)-$F591)))</f>
        <v>#VALUE!</v>
      </c>
      <c r="Q591" s="21" t="e">
        <f>IF(OR($B591="",Q$3&lt;$D591+Настройки!$B$7),0,MAX(0,$E591-MAX(0,SUMIFS(Тех_Движение!$G$2:$G$5111,Тех_Движение!$D$2:$D$5111,$C591,Тех_Движение!$B$2:$B$5111,"&lt;="&amp;Q$3)-$F591)))</f>
        <v>#VALUE!</v>
      </c>
      <c r="R591" s="21" t="str">
        <f t="shared" si="28"/>
        <v/>
      </c>
      <c r="S591" s="23" t="str">
        <f>IF($B591="","",VLOOKUP($C591,Настройки!$A$11:$L$17,9,FALSE))</f>
        <v/>
      </c>
      <c r="T591" s="23" t="str">
        <f t="shared" si="29"/>
        <v/>
      </c>
    </row>
    <row r="592" spans="1:20" x14ac:dyDescent="0.3">
      <c r="A592" s="20">
        <f>Тех_Движение!$A$589</f>
        <v>588</v>
      </c>
      <c r="B592" s="20" t="str">
        <f>IF(Тех_Движение!$F$589&gt;0,Тех_Движение!$I$589,"")</f>
        <v/>
      </c>
      <c r="C592" s="20" t="str">
        <f>IF($B592="","",Тех_Движение!$D$589)</f>
        <v/>
      </c>
      <c r="D592" s="9" t="str">
        <f>IF($B592="","",Тех_Движение!$B$589)</f>
        <v/>
      </c>
      <c r="E592" s="21" t="str">
        <f>IF($B592="","",Тех_Движение!$F$589)</f>
        <v/>
      </c>
      <c r="F592" s="21" t="str">
        <f>IF($B592="","",SUMIFS($E$5:$E591,$C$5:$C591,$C592))</f>
        <v/>
      </c>
      <c r="G592" s="21" t="str">
        <f>IF($B592="","",MAX(0,$E592-MAX(0,SUMIFS(Тех_Движение!$G$2:$G$5111,Тех_Движение!$D$2:$D$5111,$C592,Тех_Движение!$B$2:$B$5111,"&lt;="&amp;Настройки!$B$5-1)-$F592)))</f>
        <v/>
      </c>
      <c r="H592" s="21" t="str">
        <f>IF($B592="","",IF(AND($D592&gt;=Настройки!$B$5,$D592&lt;=Настройки!$B$6),$E592,0))</f>
        <v/>
      </c>
      <c r="I592" s="21" t="str">
        <f t="shared" si="27"/>
        <v/>
      </c>
      <c r="J592" s="21" t="str">
        <f>IF($B592="","",MAX(0,$E592-MAX(0,SUMIFS(Тех_Движение!$G$2:$G$5111,Тех_Движение!$D$2:$D$5111,$C592,Тех_Движение!$B$2:$B$5111,"&lt;="&amp;Настройки!$B$6)-$F592)))</f>
        <v/>
      </c>
      <c r="K592" s="21" t="e">
        <f>IF(OR($B592="",K$3&lt;$D592+Настройки!$B$7),0,MAX(0,$E592-MAX(0,SUMIFS(Тех_Движение!$G$2:$G$5111,Тех_Движение!$D$2:$D$5111,$C592,Тех_Движение!$B$2:$B$5111,"&lt;="&amp;K$3)-$F592)))</f>
        <v>#VALUE!</v>
      </c>
      <c r="L592" s="21" t="e">
        <f>IF(OR($B592="",L$3&lt;$D592+Настройки!$B$7),0,MAX(0,$E592-MAX(0,SUMIFS(Тех_Движение!$G$2:$G$5111,Тех_Движение!$D$2:$D$5111,$C592,Тех_Движение!$B$2:$B$5111,"&lt;="&amp;L$3)-$F592)))</f>
        <v>#VALUE!</v>
      </c>
      <c r="M592" s="21" t="e">
        <f>IF(OR($B592="",M$3&lt;$D592+Настройки!$B$7),0,MAX(0,$E592-MAX(0,SUMIFS(Тех_Движение!$G$2:$G$5111,Тех_Движение!$D$2:$D$5111,$C592,Тех_Движение!$B$2:$B$5111,"&lt;="&amp;M$3)-$F592)))</f>
        <v>#VALUE!</v>
      </c>
      <c r="N592" s="21" t="e">
        <f>IF(OR($B592="",N$3&lt;$D592+Настройки!$B$7),0,MAX(0,$E592-MAX(0,SUMIFS(Тех_Движение!$G$2:$G$5111,Тех_Движение!$D$2:$D$5111,$C592,Тех_Движение!$B$2:$B$5111,"&lt;="&amp;N$3)-$F592)))</f>
        <v>#VALUE!</v>
      </c>
      <c r="O592" s="21" t="e">
        <f>IF(OR($B592="",O$3&lt;$D592+Настройки!$B$7),0,MAX(0,$E592-MAX(0,SUMIFS(Тех_Движение!$G$2:$G$5111,Тех_Движение!$D$2:$D$5111,$C592,Тех_Движение!$B$2:$B$5111,"&lt;="&amp;O$3)-$F592)))</f>
        <v>#VALUE!</v>
      </c>
      <c r="P592" s="21" t="e">
        <f>IF(OR($B592="",P$3&lt;$D592+Настройки!$B$7),0,MAX(0,$E592-MAX(0,SUMIFS(Тех_Движение!$G$2:$G$5111,Тех_Движение!$D$2:$D$5111,$C592,Тех_Движение!$B$2:$B$5111,"&lt;="&amp;P$3)-$F592)))</f>
        <v>#VALUE!</v>
      </c>
      <c r="Q592" s="21" t="e">
        <f>IF(OR($B592="",Q$3&lt;$D592+Настройки!$B$7),0,MAX(0,$E592-MAX(0,SUMIFS(Тех_Движение!$G$2:$G$5111,Тех_Движение!$D$2:$D$5111,$C592,Тех_Движение!$B$2:$B$5111,"&lt;="&amp;Q$3)-$F592)))</f>
        <v>#VALUE!</v>
      </c>
      <c r="R592" s="21" t="str">
        <f t="shared" si="28"/>
        <v/>
      </c>
      <c r="S592" s="23" t="str">
        <f>IF($B592="","",VLOOKUP($C592,Настройки!$A$11:$L$17,9,FALSE))</f>
        <v/>
      </c>
      <c r="T592" s="23" t="str">
        <f t="shared" si="29"/>
        <v/>
      </c>
    </row>
    <row r="593" spans="1:20" x14ac:dyDescent="0.3">
      <c r="A593" s="20">
        <f>Тех_Движение!$A$590</f>
        <v>589</v>
      </c>
      <c r="B593" s="20" t="str">
        <f>IF(Тех_Движение!$F$590&gt;0,Тех_Движение!$I$590,"")</f>
        <v/>
      </c>
      <c r="C593" s="20" t="str">
        <f>IF($B593="","",Тех_Движение!$D$590)</f>
        <v/>
      </c>
      <c r="D593" s="9" t="str">
        <f>IF($B593="","",Тех_Движение!$B$590)</f>
        <v/>
      </c>
      <c r="E593" s="21" t="str">
        <f>IF($B593="","",Тех_Движение!$F$590)</f>
        <v/>
      </c>
      <c r="F593" s="21" t="str">
        <f>IF($B593="","",SUMIFS($E$5:$E592,$C$5:$C592,$C593))</f>
        <v/>
      </c>
      <c r="G593" s="21" t="str">
        <f>IF($B593="","",MAX(0,$E593-MAX(0,SUMIFS(Тех_Движение!$G$2:$G$5111,Тех_Движение!$D$2:$D$5111,$C593,Тех_Движение!$B$2:$B$5111,"&lt;="&amp;Настройки!$B$5-1)-$F593)))</f>
        <v/>
      </c>
      <c r="H593" s="21" t="str">
        <f>IF($B593="","",IF(AND($D593&gt;=Настройки!$B$5,$D593&lt;=Настройки!$B$6),$E593,0))</f>
        <v/>
      </c>
      <c r="I593" s="21" t="str">
        <f t="shared" si="27"/>
        <v/>
      </c>
      <c r="J593" s="21" t="str">
        <f>IF($B593="","",MAX(0,$E593-MAX(0,SUMIFS(Тех_Движение!$G$2:$G$5111,Тех_Движение!$D$2:$D$5111,$C593,Тех_Движение!$B$2:$B$5111,"&lt;="&amp;Настройки!$B$6)-$F593)))</f>
        <v/>
      </c>
      <c r="K593" s="21" t="e">
        <f>IF(OR($B593="",K$3&lt;$D593+Настройки!$B$7),0,MAX(0,$E593-MAX(0,SUMIFS(Тех_Движение!$G$2:$G$5111,Тех_Движение!$D$2:$D$5111,$C593,Тех_Движение!$B$2:$B$5111,"&lt;="&amp;K$3)-$F593)))</f>
        <v>#VALUE!</v>
      </c>
      <c r="L593" s="21" t="e">
        <f>IF(OR($B593="",L$3&lt;$D593+Настройки!$B$7),0,MAX(0,$E593-MAX(0,SUMIFS(Тех_Движение!$G$2:$G$5111,Тех_Движение!$D$2:$D$5111,$C593,Тех_Движение!$B$2:$B$5111,"&lt;="&amp;L$3)-$F593)))</f>
        <v>#VALUE!</v>
      </c>
      <c r="M593" s="21" t="e">
        <f>IF(OR($B593="",M$3&lt;$D593+Настройки!$B$7),0,MAX(0,$E593-MAX(0,SUMIFS(Тех_Движение!$G$2:$G$5111,Тех_Движение!$D$2:$D$5111,$C593,Тех_Движение!$B$2:$B$5111,"&lt;="&amp;M$3)-$F593)))</f>
        <v>#VALUE!</v>
      </c>
      <c r="N593" s="21" t="e">
        <f>IF(OR($B593="",N$3&lt;$D593+Настройки!$B$7),0,MAX(0,$E593-MAX(0,SUMIFS(Тех_Движение!$G$2:$G$5111,Тех_Движение!$D$2:$D$5111,$C593,Тех_Движение!$B$2:$B$5111,"&lt;="&amp;N$3)-$F593)))</f>
        <v>#VALUE!</v>
      </c>
      <c r="O593" s="21" t="e">
        <f>IF(OR($B593="",O$3&lt;$D593+Настройки!$B$7),0,MAX(0,$E593-MAX(0,SUMIFS(Тех_Движение!$G$2:$G$5111,Тех_Движение!$D$2:$D$5111,$C593,Тех_Движение!$B$2:$B$5111,"&lt;="&amp;O$3)-$F593)))</f>
        <v>#VALUE!</v>
      </c>
      <c r="P593" s="21" t="e">
        <f>IF(OR($B593="",P$3&lt;$D593+Настройки!$B$7),0,MAX(0,$E593-MAX(0,SUMIFS(Тех_Движение!$G$2:$G$5111,Тех_Движение!$D$2:$D$5111,$C593,Тех_Движение!$B$2:$B$5111,"&lt;="&amp;P$3)-$F593)))</f>
        <v>#VALUE!</v>
      </c>
      <c r="Q593" s="21" t="e">
        <f>IF(OR($B593="",Q$3&lt;$D593+Настройки!$B$7),0,MAX(0,$E593-MAX(0,SUMIFS(Тех_Движение!$G$2:$G$5111,Тех_Движение!$D$2:$D$5111,$C593,Тех_Движение!$B$2:$B$5111,"&lt;="&amp;Q$3)-$F593)))</f>
        <v>#VALUE!</v>
      </c>
      <c r="R593" s="21" t="str">
        <f t="shared" si="28"/>
        <v/>
      </c>
      <c r="S593" s="23" t="str">
        <f>IF($B593="","",VLOOKUP($C593,Настройки!$A$11:$L$17,9,FALSE))</f>
        <v/>
      </c>
      <c r="T593" s="23" t="str">
        <f t="shared" si="29"/>
        <v/>
      </c>
    </row>
    <row r="594" spans="1:20" x14ac:dyDescent="0.3">
      <c r="A594" s="20">
        <f>Тех_Движение!$A$591</f>
        <v>590</v>
      </c>
      <c r="B594" s="20" t="str">
        <f>IF(Тех_Движение!$F$591&gt;0,Тех_Движение!$I$591,"")</f>
        <v/>
      </c>
      <c r="C594" s="20" t="str">
        <f>IF($B594="","",Тех_Движение!$D$591)</f>
        <v/>
      </c>
      <c r="D594" s="9" t="str">
        <f>IF($B594="","",Тех_Движение!$B$591)</f>
        <v/>
      </c>
      <c r="E594" s="21" t="str">
        <f>IF($B594="","",Тех_Движение!$F$591)</f>
        <v/>
      </c>
      <c r="F594" s="21" t="str">
        <f>IF($B594="","",SUMIFS($E$5:$E593,$C$5:$C593,$C594))</f>
        <v/>
      </c>
      <c r="G594" s="21" t="str">
        <f>IF($B594="","",MAX(0,$E594-MAX(0,SUMIFS(Тех_Движение!$G$2:$G$5111,Тех_Движение!$D$2:$D$5111,$C594,Тех_Движение!$B$2:$B$5111,"&lt;="&amp;Настройки!$B$5-1)-$F594)))</f>
        <v/>
      </c>
      <c r="H594" s="21" t="str">
        <f>IF($B594="","",IF(AND($D594&gt;=Настройки!$B$5,$D594&lt;=Настройки!$B$6),$E594,0))</f>
        <v/>
      </c>
      <c r="I594" s="21" t="str">
        <f t="shared" si="27"/>
        <v/>
      </c>
      <c r="J594" s="21" t="str">
        <f>IF($B594="","",MAX(0,$E594-MAX(0,SUMIFS(Тех_Движение!$G$2:$G$5111,Тех_Движение!$D$2:$D$5111,$C594,Тех_Движение!$B$2:$B$5111,"&lt;="&amp;Настройки!$B$6)-$F594)))</f>
        <v/>
      </c>
      <c r="K594" s="21" t="e">
        <f>IF(OR($B594="",K$3&lt;$D594+Настройки!$B$7),0,MAX(0,$E594-MAX(0,SUMIFS(Тех_Движение!$G$2:$G$5111,Тех_Движение!$D$2:$D$5111,$C594,Тех_Движение!$B$2:$B$5111,"&lt;="&amp;K$3)-$F594)))</f>
        <v>#VALUE!</v>
      </c>
      <c r="L594" s="21" t="e">
        <f>IF(OR($B594="",L$3&lt;$D594+Настройки!$B$7),0,MAX(0,$E594-MAX(0,SUMIFS(Тех_Движение!$G$2:$G$5111,Тех_Движение!$D$2:$D$5111,$C594,Тех_Движение!$B$2:$B$5111,"&lt;="&amp;L$3)-$F594)))</f>
        <v>#VALUE!</v>
      </c>
      <c r="M594" s="21" t="e">
        <f>IF(OR($B594="",M$3&lt;$D594+Настройки!$B$7),0,MAX(0,$E594-MAX(0,SUMIFS(Тех_Движение!$G$2:$G$5111,Тех_Движение!$D$2:$D$5111,$C594,Тех_Движение!$B$2:$B$5111,"&lt;="&amp;M$3)-$F594)))</f>
        <v>#VALUE!</v>
      </c>
      <c r="N594" s="21" t="e">
        <f>IF(OR($B594="",N$3&lt;$D594+Настройки!$B$7),0,MAX(0,$E594-MAX(0,SUMIFS(Тех_Движение!$G$2:$G$5111,Тех_Движение!$D$2:$D$5111,$C594,Тех_Движение!$B$2:$B$5111,"&lt;="&amp;N$3)-$F594)))</f>
        <v>#VALUE!</v>
      </c>
      <c r="O594" s="21" t="e">
        <f>IF(OR($B594="",O$3&lt;$D594+Настройки!$B$7),0,MAX(0,$E594-MAX(0,SUMIFS(Тех_Движение!$G$2:$G$5111,Тех_Движение!$D$2:$D$5111,$C594,Тех_Движение!$B$2:$B$5111,"&lt;="&amp;O$3)-$F594)))</f>
        <v>#VALUE!</v>
      </c>
      <c r="P594" s="21" t="e">
        <f>IF(OR($B594="",P$3&lt;$D594+Настройки!$B$7),0,MAX(0,$E594-MAX(0,SUMIFS(Тех_Движение!$G$2:$G$5111,Тех_Движение!$D$2:$D$5111,$C594,Тех_Движение!$B$2:$B$5111,"&lt;="&amp;P$3)-$F594)))</f>
        <v>#VALUE!</v>
      </c>
      <c r="Q594" s="21" t="e">
        <f>IF(OR($B594="",Q$3&lt;$D594+Настройки!$B$7),0,MAX(0,$E594-MAX(0,SUMIFS(Тех_Движение!$G$2:$G$5111,Тех_Движение!$D$2:$D$5111,$C594,Тех_Движение!$B$2:$B$5111,"&lt;="&amp;Q$3)-$F594)))</f>
        <v>#VALUE!</v>
      </c>
      <c r="R594" s="21" t="str">
        <f t="shared" si="28"/>
        <v/>
      </c>
      <c r="S594" s="23" t="str">
        <f>IF($B594="","",VLOOKUP($C594,Настройки!$A$11:$L$17,9,FALSE))</f>
        <v/>
      </c>
      <c r="T594" s="23" t="str">
        <f t="shared" si="29"/>
        <v/>
      </c>
    </row>
    <row r="595" spans="1:20" x14ac:dyDescent="0.3">
      <c r="A595" s="20">
        <f>Тех_Движение!$A$592</f>
        <v>591</v>
      </c>
      <c r="B595" s="20" t="str">
        <f>IF(Тех_Движение!$F$592&gt;0,Тех_Движение!$I$592,"")</f>
        <v/>
      </c>
      <c r="C595" s="20" t="str">
        <f>IF($B595="","",Тех_Движение!$D$592)</f>
        <v/>
      </c>
      <c r="D595" s="9" t="str">
        <f>IF($B595="","",Тех_Движение!$B$592)</f>
        <v/>
      </c>
      <c r="E595" s="21" t="str">
        <f>IF($B595="","",Тех_Движение!$F$592)</f>
        <v/>
      </c>
      <c r="F595" s="21" t="str">
        <f>IF($B595="","",SUMIFS($E$5:$E594,$C$5:$C594,$C595))</f>
        <v/>
      </c>
      <c r="G595" s="21" t="str">
        <f>IF($B595="","",MAX(0,$E595-MAX(0,SUMIFS(Тех_Движение!$G$2:$G$5111,Тех_Движение!$D$2:$D$5111,$C595,Тех_Движение!$B$2:$B$5111,"&lt;="&amp;Настройки!$B$5-1)-$F595)))</f>
        <v/>
      </c>
      <c r="H595" s="21" t="str">
        <f>IF($B595="","",IF(AND($D595&gt;=Настройки!$B$5,$D595&lt;=Настройки!$B$6),$E595,0))</f>
        <v/>
      </c>
      <c r="I595" s="21" t="str">
        <f t="shared" si="27"/>
        <v/>
      </c>
      <c r="J595" s="21" t="str">
        <f>IF($B595="","",MAX(0,$E595-MAX(0,SUMIFS(Тех_Движение!$G$2:$G$5111,Тех_Движение!$D$2:$D$5111,$C595,Тех_Движение!$B$2:$B$5111,"&lt;="&amp;Настройки!$B$6)-$F595)))</f>
        <v/>
      </c>
      <c r="K595" s="21" t="e">
        <f>IF(OR($B595="",K$3&lt;$D595+Настройки!$B$7),0,MAX(0,$E595-MAX(0,SUMIFS(Тех_Движение!$G$2:$G$5111,Тех_Движение!$D$2:$D$5111,$C595,Тех_Движение!$B$2:$B$5111,"&lt;="&amp;K$3)-$F595)))</f>
        <v>#VALUE!</v>
      </c>
      <c r="L595" s="21" t="e">
        <f>IF(OR($B595="",L$3&lt;$D595+Настройки!$B$7),0,MAX(0,$E595-MAX(0,SUMIFS(Тех_Движение!$G$2:$G$5111,Тех_Движение!$D$2:$D$5111,$C595,Тех_Движение!$B$2:$B$5111,"&lt;="&amp;L$3)-$F595)))</f>
        <v>#VALUE!</v>
      </c>
      <c r="M595" s="21" t="e">
        <f>IF(OR($B595="",M$3&lt;$D595+Настройки!$B$7),0,MAX(0,$E595-MAX(0,SUMIFS(Тех_Движение!$G$2:$G$5111,Тех_Движение!$D$2:$D$5111,$C595,Тех_Движение!$B$2:$B$5111,"&lt;="&amp;M$3)-$F595)))</f>
        <v>#VALUE!</v>
      </c>
      <c r="N595" s="21" t="e">
        <f>IF(OR($B595="",N$3&lt;$D595+Настройки!$B$7),0,MAX(0,$E595-MAX(0,SUMIFS(Тех_Движение!$G$2:$G$5111,Тех_Движение!$D$2:$D$5111,$C595,Тех_Движение!$B$2:$B$5111,"&lt;="&amp;N$3)-$F595)))</f>
        <v>#VALUE!</v>
      </c>
      <c r="O595" s="21" t="e">
        <f>IF(OR($B595="",O$3&lt;$D595+Настройки!$B$7),0,MAX(0,$E595-MAX(0,SUMIFS(Тех_Движение!$G$2:$G$5111,Тех_Движение!$D$2:$D$5111,$C595,Тех_Движение!$B$2:$B$5111,"&lt;="&amp;O$3)-$F595)))</f>
        <v>#VALUE!</v>
      </c>
      <c r="P595" s="21" t="e">
        <f>IF(OR($B595="",P$3&lt;$D595+Настройки!$B$7),0,MAX(0,$E595-MAX(0,SUMIFS(Тех_Движение!$G$2:$G$5111,Тех_Движение!$D$2:$D$5111,$C595,Тех_Движение!$B$2:$B$5111,"&lt;="&amp;P$3)-$F595)))</f>
        <v>#VALUE!</v>
      </c>
      <c r="Q595" s="21" t="e">
        <f>IF(OR($B595="",Q$3&lt;$D595+Настройки!$B$7),0,MAX(0,$E595-MAX(0,SUMIFS(Тех_Движение!$G$2:$G$5111,Тех_Движение!$D$2:$D$5111,$C595,Тех_Движение!$B$2:$B$5111,"&lt;="&amp;Q$3)-$F595)))</f>
        <v>#VALUE!</v>
      </c>
      <c r="R595" s="21" t="str">
        <f t="shared" si="28"/>
        <v/>
      </c>
      <c r="S595" s="23" t="str">
        <f>IF($B595="","",VLOOKUP($C595,Настройки!$A$11:$L$17,9,FALSE))</f>
        <v/>
      </c>
      <c r="T595" s="23" t="str">
        <f t="shared" si="29"/>
        <v/>
      </c>
    </row>
    <row r="596" spans="1:20" x14ac:dyDescent="0.3">
      <c r="A596" s="20">
        <f>Тех_Движение!$A$593</f>
        <v>592</v>
      </c>
      <c r="B596" s="20" t="str">
        <f>IF(Тех_Движение!$F$593&gt;0,Тех_Движение!$I$593,"")</f>
        <v/>
      </c>
      <c r="C596" s="20" t="str">
        <f>IF($B596="","",Тех_Движение!$D$593)</f>
        <v/>
      </c>
      <c r="D596" s="9" t="str">
        <f>IF($B596="","",Тех_Движение!$B$593)</f>
        <v/>
      </c>
      <c r="E596" s="21" t="str">
        <f>IF($B596="","",Тех_Движение!$F$593)</f>
        <v/>
      </c>
      <c r="F596" s="21" t="str">
        <f>IF($B596="","",SUMIFS($E$5:$E595,$C$5:$C595,$C596))</f>
        <v/>
      </c>
      <c r="G596" s="21" t="str">
        <f>IF($B596="","",MAX(0,$E596-MAX(0,SUMIFS(Тех_Движение!$G$2:$G$5111,Тех_Движение!$D$2:$D$5111,$C596,Тех_Движение!$B$2:$B$5111,"&lt;="&amp;Настройки!$B$5-1)-$F596)))</f>
        <v/>
      </c>
      <c r="H596" s="21" t="str">
        <f>IF($B596="","",IF(AND($D596&gt;=Настройки!$B$5,$D596&lt;=Настройки!$B$6),$E596,0))</f>
        <v/>
      </c>
      <c r="I596" s="21" t="str">
        <f t="shared" si="27"/>
        <v/>
      </c>
      <c r="J596" s="21" t="str">
        <f>IF($B596="","",MAX(0,$E596-MAX(0,SUMIFS(Тех_Движение!$G$2:$G$5111,Тех_Движение!$D$2:$D$5111,$C596,Тех_Движение!$B$2:$B$5111,"&lt;="&amp;Настройки!$B$6)-$F596)))</f>
        <v/>
      </c>
      <c r="K596" s="21" t="e">
        <f>IF(OR($B596="",K$3&lt;$D596+Настройки!$B$7),0,MAX(0,$E596-MAX(0,SUMIFS(Тех_Движение!$G$2:$G$5111,Тех_Движение!$D$2:$D$5111,$C596,Тех_Движение!$B$2:$B$5111,"&lt;="&amp;K$3)-$F596)))</f>
        <v>#VALUE!</v>
      </c>
      <c r="L596" s="21" t="e">
        <f>IF(OR($B596="",L$3&lt;$D596+Настройки!$B$7),0,MAX(0,$E596-MAX(0,SUMIFS(Тех_Движение!$G$2:$G$5111,Тех_Движение!$D$2:$D$5111,$C596,Тех_Движение!$B$2:$B$5111,"&lt;="&amp;L$3)-$F596)))</f>
        <v>#VALUE!</v>
      </c>
      <c r="M596" s="21" t="e">
        <f>IF(OR($B596="",M$3&lt;$D596+Настройки!$B$7),0,MAX(0,$E596-MAX(0,SUMIFS(Тех_Движение!$G$2:$G$5111,Тех_Движение!$D$2:$D$5111,$C596,Тех_Движение!$B$2:$B$5111,"&lt;="&amp;M$3)-$F596)))</f>
        <v>#VALUE!</v>
      </c>
      <c r="N596" s="21" t="e">
        <f>IF(OR($B596="",N$3&lt;$D596+Настройки!$B$7),0,MAX(0,$E596-MAX(0,SUMIFS(Тех_Движение!$G$2:$G$5111,Тех_Движение!$D$2:$D$5111,$C596,Тех_Движение!$B$2:$B$5111,"&lt;="&amp;N$3)-$F596)))</f>
        <v>#VALUE!</v>
      </c>
      <c r="O596" s="21" t="e">
        <f>IF(OR($B596="",O$3&lt;$D596+Настройки!$B$7),0,MAX(0,$E596-MAX(0,SUMIFS(Тех_Движение!$G$2:$G$5111,Тех_Движение!$D$2:$D$5111,$C596,Тех_Движение!$B$2:$B$5111,"&lt;="&amp;O$3)-$F596)))</f>
        <v>#VALUE!</v>
      </c>
      <c r="P596" s="21" t="e">
        <f>IF(OR($B596="",P$3&lt;$D596+Настройки!$B$7),0,MAX(0,$E596-MAX(0,SUMIFS(Тех_Движение!$G$2:$G$5111,Тех_Движение!$D$2:$D$5111,$C596,Тех_Движение!$B$2:$B$5111,"&lt;="&amp;P$3)-$F596)))</f>
        <v>#VALUE!</v>
      </c>
      <c r="Q596" s="21" t="e">
        <f>IF(OR($B596="",Q$3&lt;$D596+Настройки!$B$7),0,MAX(0,$E596-MAX(0,SUMIFS(Тех_Движение!$G$2:$G$5111,Тех_Движение!$D$2:$D$5111,$C596,Тех_Движение!$B$2:$B$5111,"&lt;="&amp;Q$3)-$F596)))</f>
        <v>#VALUE!</v>
      </c>
      <c r="R596" s="21" t="str">
        <f t="shared" si="28"/>
        <v/>
      </c>
      <c r="S596" s="23" t="str">
        <f>IF($B596="","",VLOOKUP($C596,Настройки!$A$11:$L$17,9,FALSE))</f>
        <v/>
      </c>
      <c r="T596" s="23" t="str">
        <f t="shared" si="29"/>
        <v/>
      </c>
    </row>
    <row r="597" spans="1:20" x14ac:dyDescent="0.3">
      <c r="A597" s="20">
        <f>Тех_Движение!$A$594</f>
        <v>593</v>
      </c>
      <c r="B597" s="20" t="str">
        <f>IF(Тех_Движение!$F$594&gt;0,Тех_Движение!$I$594,"")</f>
        <v/>
      </c>
      <c r="C597" s="20" t="str">
        <f>IF($B597="","",Тех_Движение!$D$594)</f>
        <v/>
      </c>
      <c r="D597" s="9" t="str">
        <f>IF($B597="","",Тех_Движение!$B$594)</f>
        <v/>
      </c>
      <c r="E597" s="21" t="str">
        <f>IF($B597="","",Тех_Движение!$F$594)</f>
        <v/>
      </c>
      <c r="F597" s="21" t="str">
        <f>IF($B597="","",SUMIFS($E$5:$E596,$C$5:$C596,$C597))</f>
        <v/>
      </c>
      <c r="G597" s="21" t="str">
        <f>IF($B597="","",MAX(0,$E597-MAX(0,SUMIFS(Тех_Движение!$G$2:$G$5111,Тех_Движение!$D$2:$D$5111,$C597,Тех_Движение!$B$2:$B$5111,"&lt;="&amp;Настройки!$B$5-1)-$F597)))</f>
        <v/>
      </c>
      <c r="H597" s="21" t="str">
        <f>IF($B597="","",IF(AND($D597&gt;=Настройки!$B$5,$D597&lt;=Настройки!$B$6),$E597,0))</f>
        <v/>
      </c>
      <c r="I597" s="21" t="str">
        <f t="shared" si="27"/>
        <v/>
      </c>
      <c r="J597" s="21" t="str">
        <f>IF($B597="","",MAX(0,$E597-MAX(0,SUMIFS(Тех_Движение!$G$2:$G$5111,Тех_Движение!$D$2:$D$5111,$C597,Тех_Движение!$B$2:$B$5111,"&lt;="&amp;Настройки!$B$6)-$F597)))</f>
        <v/>
      </c>
      <c r="K597" s="21" t="e">
        <f>IF(OR($B597="",K$3&lt;$D597+Настройки!$B$7),0,MAX(0,$E597-MAX(0,SUMIFS(Тех_Движение!$G$2:$G$5111,Тех_Движение!$D$2:$D$5111,$C597,Тех_Движение!$B$2:$B$5111,"&lt;="&amp;K$3)-$F597)))</f>
        <v>#VALUE!</v>
      </c>
      <c r="L597" s="21" t="e">
        <f>IF(OR($B597="",L$3&lt;$D597+Настройки!$B$7),0,MAX(0,$E597-MAX(0,SUMIFS(Тех_Движение!$G$2:$G$5111,Тех_Движение!$D$2:$D$5111,$C597,Тех_Движение!$B$2:$B$5111,"&lt;="&amp;L$3)-$F597)))</f>
        <v>#VALUE!</v>
      </c>
      <c r="M597" s="21" t="e">
        <f>IF(OR($B597="",M$3&lt;$D597+Настройки!$B$7),0,MAX(0,$E597-MAX(0,SUMIFS(Тех_Движение!$G$2:$G$5111,Тех_Движение!$D$2:$D$5111,$C597,Тех_Движение!$B$2:$B$5111,"&lt;="&amp;M$3)-$F597)))</f>
        <v>#VALUE!</v>
      </c>
      <c r="N597" s="21" t="e">
        <f>IF(OR($B597="",N$3&lt;$D597+Настройки!$B$7),0,MAX(0,$E597-MAX(0,SUMIFS(Тех_Движение!$G$2:$G$5111,Тех_Движение!$D$2:$D$5111,$C597,Тех_Движение!$B$2:$B$5111,"&lt;="&amp;N$3)-$F597)))</f>
        <v>#VALUE!</v>
      </c>
      <c r="O597" s="21" t="e">
        <f>IF(OR($B597="",O$3&lt;$D597+Настройки!$B$7),0,MAX(0,$E597-MAX(0,SUMIFS(Тех_Движение!$G$2:$G$5111,Тех_Движение!$D$2:$D$5111,$C597,Тех_Движение!$B$2:$B$5111,"&lt;="&amp;O$3)-$F597)))</f>
        <v>#VALUE!</v>
      </c>
      <c r="P597" s="21" t="e">
        <f>IF(OR($B597="",P$3&lt;$D597+Настройки!$B$7),0,MAX(0,$E597-MAX(0,SUMIFS(Тех_Движение!$G$2:$G$5111,Тех_Движение!$D$2:$D$5111,$C597,Тех_Движение!$B$2:$B$5111,"&lt;="&amp;P$3)-$F597)))</f>
        <v>#VALUE!</v>
      </c>
      <c r="Q597" s="21" t="e">
        <f>IF(OR($B597="",Q$3&lt;$D597+Настройки!$B$7),0,MAX(0,$E597-MAX(0,SUMIFS(Тех_Движение!$G$2:$G$5111,Тех_Движение!$D$2:$D$5111,$C597,Тех_Движение!$B$2:$B$5111,"&lt;="&amp;Q$3)-$F597)))</f>
        <v>#VALUE!</v>
      </c>
      <c r="R597" s="21" t="str">
        <f t="shared" si="28"/>
        <v/>
      </c>
      <c r="S597" s="23" t="str">
        <f>IF($B597="","",VLOOKUP($C597,Настройки!$A$11:$L$17,9,FALSE))</f>
        <v/>
      </c>
      <c r="T597" s="23" t="str">
        <f t="shared" si="29"/>
        <v/>
      </c>
    </row>
    <row r="598" spans="1:20" x14ac:dyDescent="0.3">
      <c r="A598" s="20">
        <f>Тех_Движение!$A$595</f>
        <v>594</v>
      </c>
      <c r="B598" s="20" t="str">
        <f>IF(Тех_Движение!$F$595&gt;0,Тех_Движение!$I$595,"")</f>
        <v/>
      </c>
      <c r="C598" s="20" t="str">
        <f>IF($B598="","",Тех_Движение!$D$595)</f>
        <v/>
      </c>
      <c r="D598" s="9" t="str">
        <f>IF($B598="","",Тех_Движение!$B$595)</f>
        <v/>
      </c>
      <c r="E598" s="21" t="str">
        <f>IF($B598="","",Тех_Движение!$F$595)</f>
        <v/>
      </c>
      <c r="F598" s="21" t="str">
        <f>IF($B598="","",SUMIFS($E$5:$E597,$C$5:$C597,$C598))</f>
        <v/>
      </c>
      <c r="G598" s="21" t="str">
        <f>IF($B598="","",MAX(0,$E598-MAX(0,SUMIFS(Тех_Движение!$G$2:$G$5111,Тех_Движение!$D$2:$D$5111,$C598,Тех_Движение!$B$2:$B$5111,"&lt;="&amp;Настройки!$B$5-1)-$F598)))</f>
        <v/>
      </c>
      <c r="H598" s="21" t="str">
        <f>IF($B598="","",IF(AND($D598&gt;=Настройки!$B$5,$D598&lt;=Настройки!$B$6),$E598,0))</f>
        <v/>
      </c>
      <c r="I598" s="21" t="str">
        <f t="shared" si="27"/>
        <v/>
      </c>
      <c r="J598" s="21" t="str">
        <f>IF($B598="","",MAX(0,$E598-MAX(0,SUMIFS(Тех_Движение!$G$2:$G$5111,Тех_Движение!$D$2:$D$5111,$C598,Тех_Движение!$B$2:$B$5111,"&lt;="&amp;Настройки!$B$6)-$F598)))</f>
        <v/>
      </c>
      <c r="K598" s="21" t="e">
        <f>IF(OR($B598="",K$3&lt;$D598+Настройки!$B$7),0,MAX(0,$E598-MAX(0,SUMIFS(Тех_Движение!$G$2:$G$5111,Тех_Движение!$D$2:$D$5111,$C598,Тех_Движение!$B$2:$B$5111,"&lt;="&amp;K$3)-$F598)))</f>
        <v>#VALUE!</v>
      </c>
      <c r="L598" s="21" t="e">
        <f>IF(OR($B598="",L$3&lt;$D598+Настройки!$B$7),0,MAX(0,$E598-MAX(0,SUMIFS(Тех_Движение!$G$2:$G$5111,Тех_Движение!$D$2:$D$5111,$C598,Тех_Движение!$B$2:$B$5111,"&lt;="&amp;L$3)-$F598)))</f>
        <v>#VALUE!</v>
      </c>
      <c r="M598" s="21" t="e">
        <f>IF(OR($B598="",M$3&lt;$D598+Настройки!$B$7),0,MAX(0,$E598-MAX(0,SUMIFS(Тех_Движение!$G$2:$G$5111,Тех_Движение!$D$2:$D$5111,$C598,Тех_Движение!$B$2:$B$5111,"&lt;="&amp;M$3)-$F598)))</f>
        <v>#VALUE!</v>
      </c>
      <c r="N598" s="21" t="e">
        <f>IF(OR($B598="",N$3&lt;$D598+Настройки!$B$7),0,MAX(0,$E598-MAX(0,SUMIFS(Тех_Движение!$G$2:$G$5111,Тех_Движение!$D$2:$D$5111,$C598,Тех_Движение!$B$2:$B$5111,"&lt;="&amp;N$3)-$F598)))</f>
        <v>#VALUE!</v>
      </c>
      <c r="O598" s="21" t="e">
        <f>IF(OR($B598="",O$3&lt;$D598+Настройки!$B$7),0,MAX(0,$E598-MAX(0,SUMIFS(Тех_Движение!$G$2:$G$5111,Тех_Движение!$D$2:$D$5111,$C598,Тех_Движение!$B$2:$B$5111,"&lt;="&amp;O$3)-$F598)))</f>
        <v>#VALUE!</v>
      </c>
      <c r="P598" s="21" t="e">
        <f>IF(OR($B598="",P$3&lt;$D598+Настройки!$B$7),0,MAX(0,$E598-MAX(0,SUMIFS(Тех_Движение!$G$2:$G$5111,Тех_Движение!$D$2:$D$5111,$C598,Тех_Движение!$B$2:$B$5111,"&lt;="&amp;P$3)-$F598)))</f>
        <v>#VALUE!</v>
      </c>
      <c r="Q598" s="21" t="e">
        <f>IF(OR($B598="",Q$3&lt;$D598+Настройки!$B$7),0,MAX(0,$E598-MAX(0,SUMIFS(Тех_Движение!$G$2:$G$5111,Тех_Движение!$D$2:$D$5111,$C598,Тех_Движение!$B$2:$B$5111,"&lt;="&amp;Q$3)-$F598)))</f>
        <v>#VALUE!</v>
      </c>
      <c r="R598" s="21" t="str">
        <f t="shared" si="28"/>
        <v/>
      </c>
      <c r="S598" s="23" t="str">
        <f>IF($B598="","",VLOOKUP($C598,Настройки!$A$11:$L$17,9,FALSE))</f>
        <v/>
      </c>
      <c r="T598" s="23" t="str">
        <f t="shared" si="29"/>
        <v/>
      </c>
    </row>
    <row r="599" spans="1:20" x14ac:dyDescent="0.3">
      <c r="A599" s="20">
        <f>Тех_Движение!$A$596</f>
        <v>595</v>
      </c>
      <c r="B599" s="20" t="str">
        <f>IF(Тех_Движение!$F$596&gt;0,Тех_Движение!$I$596,"")</f>
        <v/>
      </c>
      <c r="C599" s="20" t="str">
        <f>IF($B599="","",Тех_Движение!$D$596)</f>
        <v/>
      </c>
      <c r="D599" s="9" t="str">
        <f>IF($B599="","",Тех_Движение!$B$596)</f>
        <v/>
      </c>
      <c r="E599" s="21" t="str">
        <f>IF($B599="","",Тех_Движение!$F$596)</f>
        <v/>
      </c>
      <c r="F599" s="21" t="str">
        <f>IF($B599="","",SUMIFS($E$5:$E598,$C$5:$C598,$C599))</f>
        <v/>
      </c>
      <c r="G599" s="21" t="str">
        <f>IF($B599="","",MAX(0,$E599-MAX(0,SUMIFS(Тех_Движение!$G$2:$G$5111,Тех_Движение!$D$2:$D$5111,$C599,Тех_Движение!$B$2:$B$5111,"&lt;="&amp;Настройки!$B$5-1)-$F599)))</f>
        <v/>
      </c>
      <c r="H599" s="21" t="str">
        <f>IF($B599="","",IF(AND($D599&gt;=Настройки!$B$5,$D599&lt;=Настройки!$B$6),$E599,0))</f>
        <v/>
      </c>
      <c r="I599" s="21" t="str">
        <f t="shared" si="27"/>
        <v/>
      </c>
      <c r="J599" s="21" t="str">
        <f>IF($B599="","",MAX(0,$E599-MAX(0,SUMIFS(Тех_Движение!$G$2:$G$5111,Тех_Движение!$D$2:$D$5111,$C599,Тех_Движение!$B$2:$B$5111,"&lt;="&amp;Настройки!$B$6)-$F599)))</f>
        <v/>
      </c>
      <c r="K599" s="21" t="e">
        <f>IF(OR($B599="",K$3&lt;$D599+Настройки!$B$7),0,MAX(0,$E599-MAX(0,SUMIFS(Тех_Движение!$G$2:$G$5111,Тех_Движение!$D$2:$D$5111,$C599,Тех_Движение!$B$2:$B$5111,"&lt;="&amp;K$3)-$F599)))</f>
        <v>#VALUE!</v>
      </c>
      <c r="L599" s="21" t="e">
        <f>IF(OR($B599="",L$3&lt;$D599+Настройки!$B$7),0,MAX(0,$E599-MAX(0,SUMIFS(Тех_Движение!$G$2:$G$5111,Тех_Движение!$D$2:$D$5111,$C599,Тех_Движение!$B$2:$B$5111,"&lt;="&amp;L$3)-$F599)))</f>
        <v>#VALUE!</v>
      </c>
      <c r="M599" s="21" t="e">
        <f>IF(OR($B599="",M$3&lt;$D599+Настройки!$B$7),0,MAX(0,$E599-MAX(0,SUMIFS(Тех_Движение!$G$2:$G$5111,Тех_Движение!$D$2:$D$5111,$C599,Тех_Движение!$B$2:$B$5111,"&lt;="&amp;M$3)-$F599)))</f>
        <v>#VALUE!</v>
      </c>
      <c r="N599" s="21" t="e">
        <f>IF(OR($B599="",N$3&lt;$D599+Настройки!$B$7),0,MAX(0,$E599-MAX(0,SUMIFS(Тех_Движение!$G$2:$G$5111,Тех_Движение!$D$2:$D$5111,$C599,Тех_Движение!$B$2:$B$5111,"&lt;="&amp;N$3)-$F599)))</f>
        <v>#VALUE!</v>
      </c>
      <c r="O599" s="21" t="e">
        <f>IF(OR($B599="",O$3&lt;$D599+Настройки!$B$7),0,MAX(0,$E599-MAX(0,SUMIFS(Тех_Движение!$G$2:$G$5111,Тех_Движение!$D$2:$D$5111,$C599,Тех_Движение!$B$2:$B$5111,"&lt;="&amp;O$3)-$F599)))</f>
        <v>#VALUE!</v>
      </c>
      <c r="P599" s="21" t="e">
        <f>IF(OR($B599="",P$3&lt;$D599+Настройки!$B$7),0,MAX(0,$E599-MAX(0,SUMIFS(Тех_Движение!$G$2:$G$5111,Тех_Движение!$D$2:$D$5111,$C599,Тех_Движение!$B$2:$B$5111,"&lt;="&amp;P$3)-$F599)))</f>
        <v>#VALUE!</v>
      </c>
      <c r="Q599" s="21" t="e">
        <f>IF(OR($B599="",Q$3&lt;$D599+Настройки!$B$7),0,MAX(0,$E599-MAX(0,SUMIFS(Тех_Движение!$G$2:$G$5111,Тех_Движение!$D$2:$D$5111,$C599,Тех_Движение!$B$2:$B$5111,"&lt;="&amp;Q$3)-$F599)))</f>
        <v>#VALUE!</v>
      </c>
      <c r="R599" s="21" t="str">
        <f t="shared" si="28"/>
        <v/>
      </c>
      <c r="S599" s="23" t="str">
        <f>IF($B599="","",VLOOKUP($C599,Настройки!$A$11:$L$17,9,FALSE))</f>
        <v/>
      </c>
      <c r="T599" s="23" t="str">
        <f t="shared" si="29"/>
        <v/>
      </c>
    </row>
    <row r="600" spans="1:20" x14ac:dyDescent="0.3">
      <c r="A600" s="20">
        <f>Тех_Движение!$A$597</f>
        <v>596</v>
      </c>
      <c r="B600" s="20" t="str">
        <f>IF(Тех_Движение!$F$597&gt;0,Тех_Движение!$I$597,"")</f>
        <v/>
      </c>
      <c r="C600" s="20" t="str">
        <f>IF($B600="","",Тех_Движение!$D$597)</f>
        <v/>
      </c>
      <c r="D600" s="9" t="str">
        <f>IF($B600="","",Тех_Движение!$B$597)</f>
        <v/>
      </c>
      <c r="E600" s="21" t="str">
        <f>IF($B600="","",Тех_Движение!$F$597)</f>
        <v/>
      </c>
      <c r="F600" s="21" t="str">
        <f>IF($B600="","",SUMIFS($E$5:$E599,$C$5:$C599,$C600))</f>
        <v/>
      </c>
      <c r="G600" s="21" t="str">
        <f>IF($B600="","",MAX(0,$E600-MAX(0,SUMIFS(Тех_Движение!$G$2:$G$5111,Тех_Движение!$D$2:$D$5111,$C600,Тех_Движение!$B$2:$B$5111,"&lt;="&amp;Настройки!$B$5-1)-$F600)))</f>
        <v/>
      </c>
      <c r="H600" s="21" t="str">
        <f>IF($B600="","",IF(AND($D600&gt;=Настройки!$B$5,$D600&lt;=Настройки!$B$6),$E600,0))</f>
        <v/>
      </c>
      <c r="I600" s="21" t="str">
        <f t="shared" si="27"/>
        <v/>
      </c>
      <c r="J600" s="21" t="str">
        <f>IF($B600="","",MAX(0,$E600-MAX(0,SUMIFS(Тех_Движение!$G$2:$G$5111,Тех_Движение!$D$2:$D$5111,$C600,Тех_Движение!$B$2:$B$5111,"&lt;="&amp;Настройки!$B$6)-$F600)))</f>
        <v/>
      </c>
      <c r="K600" s="21" t="e">
        <f>IF(OR($B600="",K$3&lt;$D600+Настройки!$B$7),0,MAX(0,$E600-MAX(0,SUMIFS(Тех_Движение!$G$2:$G$5111,Тех_Движение!$D$2:$D$5111,$C600,Тех_Движение!$B$2:$B$5111,"&lt;="&amp;K$3)-$F600)))</f>
        <v>#VALUE!</v>
      </c>
      <c r="L600" s="21" t="e">
        <f>IF(OR($B600="",L$3&lt;$D600+Настройки!$B$7),0,MAX(0,$E600-MAX(0,SUMIFS(Тех_Движение!$G$2:$G$5111,Тех_Движение!$D$2:$D$5111,$C600,Тех_Движение!$B$2:$B$5111,"&lt;="&amp;L$3)-$F600)))</f>
        <v>#VALUE!</v>
      </c>
      <c r="M600" s="21" t="e">
        <f>IF(OR($B600="",M$3&lt;$D600+Настройки!$B$7),0,MAX(0,$E600-MAX(0,SUMIFS(Тех_Движение!$G$2:$G$5111,Тех_Движение!$D$2:$D$5111,$C600,Тех_Движение!$B$2:$B$5111,"&lt;="&amp;M$3)-$F600)))</f>
        <v>#VALUE!</v>
      </c>
      <c r="N600" s="21" t="e">
        <f>IF(OR($B600="",N$3&lt;$D600+Настройки!$B$7),0,MAX(0,$E600-MAX(0,SUMIFS(Тех_Движение!$G$2:$G$5111,Тех_Движение!$D$2:$D$5111,$C600,Тех_Движение!$B$2:$B$5111,"&lt;="&amp;N$3)-$F600)))</f>
        <v>#VALUE!</v>
      </c>
      <c r="O600" s="21" t="e">
        <f>IF(OR($B600="",O$3&lt;$D600+Настройки!$B$7),0,MAX(0,$E600-MAX(0,SUMIFS(Тех_Движение!$G$2:$G$5111,Тех_Движение!$D$2:$D$5111,$C600,Тех_Движение!$B$2:$B$5111,"&lt;="&amp;O$3)-$F600)))</f>
        <v>#VALUE!</v>
      </c>
      <c r="P600" s="21" t="e">
        <f>IF(OR($B600="",P$3&lt;$D600+Настройки!$B$7),0,MAX(0,$E600-MAX(0,SUMIFS(Тех_Движение!$G$2:$G$5111,Тех_Движение!$D$2:$D$5111,$C600,Тех_Движение!$B$2:$B$5111,"&lt;="&amp;P$3)-$F600)))</f>
        <v>#VALUE!</v>
      </c>
      <c r="Q600" s="21" t="e">
        <f>IF(OR($B600="",Q$3&lt;$D600+Настройки!$B$7),0,MAX(0,$E600-MAX(0,SUMIFS(Тех_Движение!$G$2:$G$5111,Тех_Движение!$D$2:$D$5111,$C600,Тех_Движение!$B$2:$B$5111,"&lt;="&amp;Q$3)-$F600)))</f>
        <v>#VALUE!</v>
      </c>
      <c r="R600" s="21" t="str">
        <f t="shared" si="28"/>
        <v/>
      </c>
      <c r="S600" s="23" t="str">
        <f>IF($B600="","",VLOOKUP($C600,Настройки!$A$11:$L$17,9,FALSE))</f>
        <v/>
      </c>
      <c r="T600" s="23" t="str">
        <f t="shared" si="29"/>
        <v/>
      </c>
    </row>
    <row r="601" spans="1:20" x14ac:dyDescent="0.3">
      <c r="A601" s="20">
        <f>Тех_Движение!$A$598</f>
        <v>597</v>
      </c>
      <c r="B601" s="20" t="str">
        <f>IF(Тех_Движение!$F$598&gt;0,Тех_Движение!$I$598,"")</f>
        <v/>
      </c>
      <c r="C601" s="20" t="str">
        <f>IF($B601="","",Тех_Движение!$D$598)</f>
        <v/>
      </c>
      <c r="D601" s="9" t="str">
        <f>IF($B601="","",Тех_Движение!$B$598)</f>
        <v/>
      </c>
      <c r="E601" s="21" t="str">
        <f>IF($B601="","",Тех_Движение!$F$598)</f>
        <v/>
      </c>
      <c r="F601" s="21" t="str">
        <f>IF($B601="","",SUMIFS($E$5:$E600,$C$5:$C600,$C601))</f>
        <v/>
      </c>
      <c r="G601" s="21" t="str">
        <f>IF($B601="","",MAX(0,$E601-MAX(0,SUMIFS(Тех_Движение!$G$2:$G$5111,Тех_Движение!$D$2:$D$5111,$C601,Тех_Движение!$B$2:$B$5111,"&lt;="&amp;Настройки!$B$5-1)-$F601)))</f>
        <v/>
      </c>
      <c r="H601" s="21" t="str">
        <f>IF($B601="","",IF(AND($D601&gt;=Настройки!$B$5,$D601&lt;=Настройки!$B$6),$E601,0))</f>
        <v/>
      </c>
      <c r="I601" s="21" t="str">
        <f t="shared" si="27"/>
        <v/>
      </c>
      <c r="J601" s="21" t="str">
        <f>IF($B601="","",MAX(0,$E601-MAX(0,SUMIFS(Тех_Движение!$G$2:$G$5111,Тех_Движение!$D$2:$D$5111,$C601,Тех_Движение!$B$2:$B$5111,"&lt;="&amp;Настройки!$B$6)-$F601)))</f>
        <v/>
      </c>
      <c r="K601" s="21" t="e">
        <f>IF(OR($B601="",K$3&lt;$D601+Настройки!$B$7),0,MAX(0,$E601-MAX(0,SUMIFS(Тех_Движение!$G$2:$G$5111,Тех_Движение!$D$2:$D$5111,$C601,Тех_Движение!$B$2:$B$5111,"&lt;="&amp;K$3)-$F601)))</f>
        <v>#VALUE!</v>
      </c>
      <c r="L601" s="21" t="e">
        <f>IF(OR($B601="",L$3&lt;$D601+Настройки!$B$7),0,MAX(0,$E601-MAX(0,SUMIFS(Тех_Движение!$G$2:$G$5111,Тех_Движение!$D$2:$D$5111,$C601,Тех_Движение!$B$2:$B$5111,"&lt;="&amp;L$3)-$F601)))</f>
        <v>#VALUE!</v>
      </c>
      <c r="M601" s="21" t="e">
        <f>IF(OR($B601="",M$3&lt;$D601+Настройки!$B$7),0,MAX(0,$E601-MAX(0,SUMIFS(Тех_Движение!$G$2:$G$5111,Тех_Движение!$D$2:$D$5111,$C601,Тех_Движение!$B$2:$B$5111,"&lt;="&amp;M$3)-$F601)))</f>
        <v>#VALUE!</v>
      </c>
      <c r="N601" s="21" t="e">
        <f>IF(OR($B601="",N$3&lt;$D601+Настройки!$B$7),0,MAX(0,$E601-MAX(0,SUMIFS(Тех_Движение!$G$2:$G$5111,Тех_Движение!$D$2:$D$5111,$C601,Тех_Движение!$B$2:$B$5111,"&lt;="&amp;N$3)-$F601)))</f>
        <v>#VALUE!</v>
      </c>
      <c r="O601" s="21" t="e">
        <f>IF(OR($B601="",O$3&lt;$D601+Настройки!$B$7),0,MAX(0,$E601-MAX(0,SUMIFS(Тех_Движение!$G$2:$G$5111,Тех_Движение!$D$2:$D$5111,$C601,Тех_Движение!$B$2:$B$5111,"&lt;="&amp;O$3)-$F601)))</f>
        <v>#VALUE!</v>
      </c>
      <c r="P601" s="21" t="e">
        <f>IF(OR($B601="",P$3&lt;$D601+Настройки!$B$7),0,MAX(0,$E601-MAX(0,SUMIFS(Тех_Движение!$G$2:$G$5111,Тех_Движение!$D$2:$D$5111,$C601,Тех_Движение!$B$2:$B$5111,"&lt;="&amp;P$3)-$F601)))</f>
        <v>#VALUE!</v>
      </c>
      <c r="Q601" s="21" t="e">
        <f>IF(OR($B601="",Q$3&lt;$D601+Настройки!$B$7),0,MAX(0,$E601-MAX(0,SUMIFS(Тех_Движение!$G$2:$G$5111,Тех_Движение!$D$2:$D$5111,$C601,Тех_Движение!$B$2:$B$5111,"&lt;="&amp;Q$3)-$F601)))</f>
        <v>#VALUE!</v>
      </c>
      <c r="R601" s="21" t="str">
        <f t="shared" si="28"/>
        <v/>
      </c>
      <c r="S601" s="23" t="str">
        <f>IF($B601="","",VLOOKUP($C601,Настройки!$A$11:$L$17,9,FALSE))</f>
        <v/>
      </c>
      <c r="T601" s="23" t="str">
        <f t="shared" si="29"/>
        <v/>
      </c>
    </row>
    <row r="602" spans="1:20" x14ac:dyDescent="0.3">
      <c r="A602" s="20">
        <f>Тех_Движение!$A$599</f>
        <v>598</v>
      </c>
      <c r="B602" s="20" t="str">
        <f>IF(Тех_Движение!$F$599&gt;0,Тех_Движение!$I$599,"")</f>
        <v/>
      </c>
      <c r="C602" s="20" t="str">
        <f>IF($B602="","",Тех_Движение!$D$599)</f>
        <v/>
      </c>
      <c r="D602" s="9" t="str">
        <f>IF($B602="","",Тех_Движение!$B$599)</f>
        <v/>
      </c>
      <c r="E602" s="21" t="str">
        <f>IF($B602="","",Тех_Движение!$F$599)</f>
        <v/>
      </c>
      <c r="F602" s="21" t="str">
        <f>IF($B602="","",SUMIFS($E$5:$E601,$C$5:$C601,$C602))</f>
        <v/>
      </c>
      <c r="G602" s="21" t="str">
        <f>IF($B602="","",MAX(0,$E602-MAX(0,SUMIFS(Тех_Движение!$G$2:$G$5111,Тех_Движение!$D$2:$D$5111,$C602,Тех_Движение!$B$2:$B$5111,"&lt;="&amp;Настройки!$B$5-1)-$F602)))</f>
        <v/>
      </c>
      <c r="H602" s="21" t="str">
        <f>IF($B602="","",IF(AND($D602&gt;=Настройки!$B$5,$D602&lt;=Настройки!$B$6),$E602,0))</f>
        <v/>
      </c>
      <c r="I602" s="21" t="str">
        <f t="shared" si="27"/>
        <v/>
      </c>
      <c r="J602" s="21" t="str">
        <f>IF($B602="","",MAX(0,$E602-MAX(0,SUMIFS(Тех_Движение!$G$2:$G$5111,Тех_Движение!$D$2:$D$5111,$C602,Тех_Движение!$B$2:$B$5111,"&lt;="&amp;Настройки!$B$6)-$F602)))</f>
        <v/>
      </c>
      <c r="K602" s="21" t="e">
        <f>IF(OR($B602="",K$3&lt;$D602+Настройки!$B$7),0,MAX(0,$E602-MAX(0,SUMIFS(Тех_Движение!$G$2:$G$5111,Тех_Движение!$D$2:$D$5111,$C602,Тех_Движение!$B$2:$B$5111,"&lt;="&amp;K$3)-$F602)))</f>
        <v>#VALUE!</v>
      </c>
      <c r="L602" s="21" t="e">
        <f>IF(OR($B602="",L$3&lt;$D602+Настройки!$B$7),0,MAX(0,$E602-MAX(0,SUMIFS(Тех_Движение!$G$2:$G$5111,Тех_Движение!$D$2:$D$5111,$C602,Тех_Движение!$B$2:$B$5111,"&lt;="&amp;L$3)-$F602)))</f>
        <v>#VALUE!</v>
      </c>
      <c r="M602" s="21" t="e">
        <f>IF(OR($B602="",M$3&lt;$D602+Настройки!$B$7),0,MAX(0,$E602-MAX(0,SUMIFS(Тех_Движение!$G$2:$G$5111,Тех_Движение!$D$2:$D$5111,$C602,Тех_Движение!$B$2:$B$5111,"&lt;="&amp;M$3)-$F602)))</f>
        <v>#VALUE!</v>
      </c>
      <c r="N602" s="21" t="e">
        <f>IF(OR($B602="",N$3&lt;$D602+Настройки!$B$7),0,MAX(0,$E602-MAX(0,SUMIFS(Тех_Движение!$G$2:$G$5111,Тех_Движение!$D$2:$D$5111,$C602,Тех_Движение!$B$2:$B$5111,"&lt;="&amp;N$3)-$F602)))</f>
        <v>#VALUE!</v>
      </c>
      <c r="O602" s="21" t="e">
        <f>IF(OR($B602="",O$3&lt;$D602+Настройки!$B$7),0,MAX(0,$E602-MAX(0,SUMIFS(Тех_Движение!$G$2:$G$5111,Тех_Движение!$D$2:$D$5111,$C602,Тех_Движение!$B$2:$B$5111,"&lt;="&amp;O$3)-$F602)))</f>
        <v>#VALUE!</v>
      </c>
      <c r="P602" s="21" t="e">
        <f>IF(OR($B602="",P$3&lt;$D602+Настройки!$B$7),0,MAX(0,$E602-MAX(0,SUMIFS(Тех_Движение!$G$2:$G$5111,Тех_Движение!$D$2:$D$5111,$C602,Тех_Движение!$B$2:$B$5111,"&lt;="&amp;P$3)-$F602)))</f>
        <v>#VALUE!</v>
      </c>
      <c r="Q602" s="21" t="e">
        <f>IF(OR($B602="",Q$3&lt;$D602+Настройки!$B$7),0,MAX(0,$E602-MAX(0,SUMIFS(Тех_Движение!$G$2:$G$5111,Тех_Движение!$D$2:$D$5111,$C602,Тех_Движение!$B$2:$B$5111,"&lt;="&amp;Q$3)-$F602)))</f>
        <v>#VALUE!</v>
      </c>
      <c r="R602" s="21" t="str">
        <f t="shared" si="28"/>
        <v/>
      </c>
      <c r="S602" s="23" t="str">
        <f>IF($B602="","",VLOOKUP($C602,Настройки!$A$11:$L$17,9,FALSE))</f>
        <v/>
      </c>
      <c r="T602" s="23" t="str">
        <f t="shared" si="29"/>
        <v/>
      </c>
    </row>
    <row r="603" spans="1:20" x14ac:dyDescent="0.3">
      <c r="A603" s="20">
        <f>Тех_Движение!$A$600</f>
        <v>599</v>
      </c>
      <c r="B603" s="20" t="str">
        <f>IF(Тех_Движение!$F$600&gt;0,Тех_Движение!$I$600,"")</f>
        <v/>
      </c>
      <c r="C603" s="20" t="str">
        <f>IF($B603="","",Тех_Движение!$D$600)</f>
        <v/>
      </c>
      <c r="D603" s="9" t="str">
        <f>IF($B603="","",Тех_Движение!$B$600)</f>
        <v/>
      </c>
      <c r="E603" s="21" t="str">
        <f>IF($B603="","",Тех_Движение!$F$600)</f>
        <v/>
      </c>
      <c r="F603" s="21" t="str">
        <f>IF($B603="","",SUMIFS($E$5:$E602,$C$5:$C602,$C603))</f>
        <v/>
      </c>
      <c r="G603" s="21" t="str">
        <f>IF($B603="","",MAX(0,$E603-MAX(0,SUMIFS(Тех_Движение!$G$2:$G$5111,Тех_Движение!$D$2:$D$5111,$C603,Тех_Движение!$B$2:$B$5111,"&lt;="&amp;Настройки!$B$5-1)-$F603)))</f>
        <v/>
      </c>
      <c r="H603" s="21" t="str">
        <f>IF($B603="","",IF(AND($D603&gt;=Настройки!$B$5,$D603&lt;=Настройки!$B$6),$E603,0))</f>
        <v/>
      </c>
      <c r="I603" s="21" t="str">
        <f t="shared" si="27"/>
        <v/>
      </c>
      <c r="J603" s="21" t="str">
        <f>IF($B603="","",MAX(0,$E603-MAX(0,SUMIFS(Тех_Движение!$G$2:$G$5111,Тех_Движение!$D$2:$D$5111,$C603,Тех_Движение!$B$2:$B$5111,"&lt;="&amp;Настройки!$B$6)-$F603)))</f>
        <v/>
      </c>
      <c r="K603" s="21" t="e">
        <f>IF(OR($B603="",K$3&lt;$D603+Настройки!$B$7),0,MAX(0,$E603-MAX(0,SUMIFS(Тех_Движение!$G$2:$G$5111,Тех_Движение!$D$2:$D$5111,$C603,Тех_Движение!$B$2:$B$5111,"&lt;="&amp;K$3)-$F603)))</f>
        <v>#VALUE!</v>
      </c>
      <c r="L603" s="21" t="e">
        <f>IF(OR($B603="",L$3&lt;$D603+Настройки!$B$7),0,MAX(0,$E603-MAX(0,SUMIFS(Тех_Движение!$G$2:$G$5111,Тех_Движение!$D$2:$D$5111,$C603,Тех_Движение!$B$2:$B$5111,"&lt;="&amp;L$3)-$F603)))</f>
        <v>#VALUE!</v>
      </c>
      <c r="M603" s="21" t="e">
        <f>IF(OR($B603="",M$3&lt;$D603+Настройки!$B$7),0,MAX(0,$E603-MAX(0,SUMIFS(Тех_Движение!$G$2:$G$5111,Тех_Движение!$D$2:$D$5111,$C603,Тех_Движение!$B$2:$B$5111,"&lt;="&amp;M$3)-$F603)))</f>
        <v>#VALUE!</v>
      </c>
      <c r="N603" s="21" t="e">
        <f>IF(OR($B603="",N$3&lt;$D603+Настройки!$B$7),0,MAX(0,$E603-MAX(0,SUMIFS(Тех_Движение!$G$2:$G$5111,Тех_Движение!$D$2:$D$5111,$C603,Тех_Движение!$B$2:$B$5111,"&lt;="&amp;N$3)-$F603)))</f>
        <v>#VALUE!</v>
      </c>
      <c r="O603" s="21" t="e">
        <f>IF(OR($B603="",O$3&lt;$D603+Настройки!$B$7),0,MAX(0,$E603-MAX(0,SUMIFS(Тех_Движение!$G$2:$G$5111,Тех_Движение!$D$2:$D$5111,$C603,Тех_Движение!$B$2:$B$5111,"&lt;="&amp;O$3)-$F603)))</f>
        <v>#VALUE!</v>
      </c>
      <c r="P603" s="21" t="e">
        <f>IF(OR($B603="",P$3&lt;$D603+Настройки!$B$7),0,MAX(0,$E603-MAX(0,SUMIFS(Тех_Движение!$G$2:$G$5111,Тех_Движение!$D$2:$D$5111,$C603,Тех_Движение!$B$2:$B$5111,"&lt;="&amp;P$3)-$F603)))</f>
        <v>#VALUE!</v>
      </c>
      <c r="Q603" s="21" t="e">
        <f>IF(OR($B603="",Q$3&lt;$D603+Настройки!$B$7),0,MAX(0,$E603-MAX(0,SUMIFS(Тех_Движение!$G$2:$G$5111,Тех_Движение!$D$2:$D$5111,$C603,Тех_Движение!$B$2:$B$5111,"&lt;="&amp;Q$3)-$F603)))</f>
        <v>#VALUE!</v>
      </c>
      <c r="R603" s="21" t="str">
        <f t="shared" si="28"/>
        <v/>
      </c>
      <c r="S603" s="23" t="str">
        <f>IF($B603="","",VLOOKUP($C603,Настройки!$A$11:$L$17,9,FALSE))</f>
        <v/>
      </c>
      <c r="T603" s="23" t="str">
        <f t="shared" si="29"/>
        <v/>
      </c>
    </row>
    <row r="604" spans="1:20" x14ac:dyDescent="0.3">
      <c r="A604" s="20">
        <f>Тех_Движение!$A$601</f>
        <v>600</v>
      </c>
      <c r="B604" s="20" t="str">
        <f>IF(Тех_Движение!$F$601&gt;0,Тех_Движение!$I$601,"")</f>
        <v/>
      </c>
      <c r="C604" s="20" t="str">
        <f>IF($B604="","",Тех_Движение!$D$601)</f>
        <v/>
      </c>
      <c r="D604" s="9" t="str">
        <f>IF($B604="","",Тех_Движение!$B$601)</f>
        <v/>
      </c>
      <c r="E604" s="21" t="str">
        <f>IF($B604="","",Тех_Движение!$F$601)</f>
        <v/>
      </c>
      <c r="F604" s="21" t="str">
        <f>IF($B604="","",SUMIFS($E$5:$E603,$C$5:$C603,$C604))</f>
        <v/>
      </c>
      <c r="G604" s="21" t="str">
        <f>IF($B604="","",MAX(0,$E604-MAX(0,SUMIFS(Тех_Движение!$G$2:$G$5111,Тех_Движение!$D$2:$D$5111,$C604,Тех_Движение!$B$2:$B$5111,"&lt;="&amp;Настройки!$B$5-1)-$F604)))</f>
        <v/>
      </c>
      <c r="H604" s="21" t="str">
        <f>IF($B604="","",IF(AND($D604&gt;=Настройки!$B$5,$D604&lt;=Настройки!$B$6),$E604,0))</f>
        <v/>
      </c>
      <c r="I604" s="21" t="str">
        <f t="shared" si="27"/>
        <v/>
      </c>
      <c r="J604" s="21" t="str">
        <f>IF($B604="","",MAX(0,$E604-MAX(0,SUMIFS(Тех_Движение!$G$2:$G$5111,Тех_Движение!$D$2:$D$5111,$C604,Тех_Движение!$B$2:$B$5111,"&lt;="&amp;Настройки!$B$6)-$F604)))</f>
        <v/>
      </c>
      <c r="K604" s="21" t="e">
        <f>IF(OR($B604="",K$3&lt;$D604+Настройки!$B$7),0,MAX(0,$E604-MAX(0,SUMIFS(Тех_Движение!$G$2:$G$5111,Тех_Движение!$D$2:$D$5111,$C604,Тех_Движение!$B$2:$B$5111,"&lt;="&amp;K$3)-$F604)))</f>
        <v>#VALUE!</v>
      </c>
      <c r="L604" s="21" t="e">
        <f>IF(OR($B604="",L$3&lt;$D604+Настройки!$B$7),0,MAX(0,$E604-MAX(0,SUMIFS(Тех_Движение!$G$2:$G$5111,Тех_Движение!$D$2:$D$5111,$C604,Тех_Движение!$B$2:$B$5111,"&lt;="&amp;L$3)-$F604)))</f>
        <v>#VALUE!</v>
      </c>
      <c r="M604" s="21" t="e">
        <f>IF(OR($B604="",M$3&lt;$D604+Настройки!$B$7),0,MAX(0,$E604-MAX(0,SUMIFS(Тех_Движение!$G$2:$G$5111,Тех_Движение!$D$2:$D$5111,$C604,Тех_Движение!$B$2:$B$5111,"&lt;="&amp;M$3)-$F604)))</f>
        <v>#VALUE!</v>
      </c>
      <c r="N604" s="21" t="e">
        <f>IF(OR($B604="",N$3&lt;$D604+Настройки!$B$7),0,MAX(0,$E604-MAX(0,SUMIFS(Тех_Движение!$G$2:$G$5111,Тех_Движение!$D$2:$D$5111,$C604,Тех_Движение!$B$2:$B$5111,"&lt;="&amp;N$3)-$F604)))</f>
        <v>#VALUE!</v>
      </c>
      <c r="O604" s="21" t="e">
        <f>IF(OR($B604="",O$3&lt;$D604+Настройки!$B$7),0,MAX(0,$E604-MAX(0,SUMIFS(Тех_Движение!$G$2:$G$5111,Тех_Движение!$D$2:$D$5111,$C604,Тех_Движение!$B$2:$B$5111,"&lt;="&amp;O$3)-$F604)))</f>
        <v>#VALUE!</v>
      </c>
      <c r="P604" s="21" t="e">
        <f>IF(OR($B604="",P$3&lt;$D604+Настройки!$B$7),0,MAX(0,$E604-MAX(0,SUMIFS(Тех_Движение!$G$2:$G$5111,Тех_Движение!$D$2:$D$5111,$C604,Тех_Движение!$B$2:$B$5111,"&lt;="&amp;P$3)-$F604)))</f>
        <v>#VALUE!</v>
      </c>
      <c r="Q604" s="21" t="e">
        <f>IF(OR($B604="",Q$3&lt;$D604+Настройки!$B$7),0,MAX(0,$E604-MAX(0,SUMIFS(Тех_Движение!$G$2:$G$5111,Тех_Движение!$D$2:$D$5111,$C604,Тех_Движение!$B$2:$B$5111,"&lt;="&amp;Q$3)-$F604)))</f>
        <v>#VALUE!</v>
      </c>
      <c r="R604" s="21" t="str">
        <f t="shared" si="28"/>
        <v/>
      </c>
      <c r="S604" s="23" t="str">
        <f>IF($B604="","",VLOOKUP($C604,Настройки!$A$11:$L$17,9,FALSE))</f>
        <v/>
      </c>
      <c r="T604" s="23" t="str">
        <f t="shared" si="29"/>
        <v/>
      </c>
    </row>
    <row r="605" spans="1:20" x14ac:dyDescent="0.3">
      <c r="A605" s="20">
        <f>Тех_Движение!$A$602</f>
        <v>601</v>
      </c>
      <c r="B605" s="20" t="str">
        <f>IF(Тех_Движение!$F$602&gt;0,Тех_Движение!$I$602,"")</f>
        <v/>
      </c>
      <c r="C605" s="20" t="str">
        <f>IF($B605="","",Тех_Движение!$D$602)</f>
        <v/>
      </c>
      <c r="D605" s="9" t="str">
        <f>IF($B605="","",Тех_Движение!$B$602)</f>
        <v/>
      </c>
      <c r="E605" s="21" t="str">
        <f>IF($B605="","",Тех_Движение!$F$602)</f>
        <v/>
      </c>
      <c r="F605" s="21" t="str">
        <f>IF($B605="","",SUMIFS($E$5:$E604,$C$5:$C604,$C605))</f>
        <v/>
      </c>
      <c r="G605" s="21" t="str">
        <f>IF($B605="","",MAX(0,$E605-MAX(0,SUMIFS(Тех_Движение!$G$2:$G$5111,Тех_Движение!$D$2:$D$5111,$C605,Тех_Движение!$B$2:$B$5111,"&lt;="&amp;Настройки!$B$5-1)-$F605)))</f>
        <v/>
      </c>
      <c r="H605" s="21" t="str">
        <f>IF($B605="","",IF(AND($D605&gt;=Настройки!$B$5,$D605&lt;=Настройки!$B$6),$E605,0))</f>
        <v/>
      </c>
      <c r="I605" s="21" t="str">
        <f t="shared" si="27"/>
        <v/>
      </c>
      <c r="J605" s="21" t="str">
        <f>IF($B605="","",MAX(0,$E605-MAX(0,SUMIFS(Тех_Движение!$G$2:$G$5111,Тех_Движение!$D$2:$D$5111,$C605,Тех_Движение!$B$2:$B$5111,"&lt;="&amp;Настройки!$B$6)-$F605)))</f>
        <v/>
      </c>
      <c r="K605" s="21" t="e">
        <f>IF(OR($B605="",K$3&lt;$D605+Настройки!$B$7),0,MAX(0,$E605-MAX(0,SUMIFS(Тех_Движение!$G$2:$G$5111,Тех_Движение!$D$2:$D$5111,$C605,Тех_Движение!$B$2:$B$5111,"&lt;="&amp;K$3)-$F605)))</f>
        <v>#VALUE!</v>
      </c>
      <c r="L605" s="21" t="e">
        <f>IF(OR($B605="",L$3&lt;$D605+Настройки!$B$7),0,MAX(0,$E605-MAX(0,SUMIFS(Тех_Движение!$G$2:$G$5111,Тех_Движение!$D$2:$D$5111,$C605,Тех_Движение!$B$2:$B$5111,"&lt;="&amp;L$3)-$F605)))</f>
        <v>#VALUE!</v>
      </c>
      <c r="M605" s="21" t="e">
        <f>IF(OR($B605="",M$3&lt;$D605+Настройки!$B$7),0,MAX(0,$E605-MAX(0,SUMIFS(Тех_Движение!$G$2:$G$5111,Тех_Движение!$D$2:$D$5111,$C605,Тех_Движение!$B$2:$B$5111,"&lt;="&amp;M$3)-$F605)))</f>
        <v>#VALUE!</v>
      </c>
      <c r="N605" s="21" t="e">
        <f>IF(OR($B605="",N$3&lt;$D605+Настройки!$B$7),0,MAX(0,$E605-MAX(0,SUMIFS(Тех_Движение!$G$2:$G$5111,Тех_Движение!$D$2:$D$5111,$C605,Тех_Движение!$B$2:$B$5111,"&lt;="&amp;N$3)-$F605)))</f>
        <v>#VALUE!</v>
      </c>
      <c r="O605" s="21" t="e">
        <f>IF(OR($B605="",O$3&lt;$D605+Настройки!$B$7),0,MAX(0,$E605-MAX(0,SUMIFS(Тех_Движение!$G$2:$G$5111,Тех_Движение!$D$2:$D$5111,$C605,Тех_Движение!$B$2:$B$5111,"&lt;="&amp;O$3)-$F605)))</f>
        <v>#VALUE!</v>
      </c>
      <c r="P605" s="21" t="e">
        <f>IF(OR($B605="",P$3&lt;$D605+Настройки!$B$7),0,MAX(0,$E605-MAX(0,SUMIFS(Тех_Движение!$G$2:$G$5111,Тех_Движение!$D$2:$D$5111,$C605,Тех_Движение!$B$2:$B$5111,"&lt;="&amp;P$3)-$F605)))</f>
        <v>#VALUE!</v>
      </c>
      <c r="Q605" s="21" t="e">
        <f>IF(OR($B605="",Q$3&lt;$D605+Настройки!$B$7),0,MAX(0,$E605-MAX(0,SUMIFS(Тех_Движение!$G$2:$G$5111,Тех_Движение!$D$2:$D$5111,$C605,Тех_Движение!$B$2:$B$5111,"&lt;="&amp;Q$3)-$F605)))</f>
        <v>#VALUE!</v>
      </c>
      <c r="R605" s="21" t="str">
        <f t="shared" si="28"/>
        <v/>
      </c>
      <c r="S605" s="23" t="str">
        <f>IF($B605="","",VLOOKUP($C605,Настройки!$A$11:$L$17,9,FALSE))</f>
        <v/>
      </c>
      <c r="T605" s="23" t="str">
        <f t="shared" si="29"/>
        <v/>
      </c>
    </row>
    <row r="606" spans="1:20" x14ac:dyDescent="0.3">
      <c r="A606" s="20">
        <f>Тех_Движение!$A$603</f>
        <v>602</v>
      </c>
      <c r="B606" s="20" t="str">
        <f>IF(Тех_Движение!$F$603&gt;0,Тех_Движение!$I$603,"")</f>
        <v/>
      </c>
      <c r="C606" s="20" t="str">
        <f>IF($B606="","",Тех_Движение!$D$603)</f>
        <v/>
      </c>
      <c r="D606" s="9" t="str">
        <f>IF($B606="","",Тех_Движение!$B$603)</f>
        <v/>
      </c>
      <c r="E606" s="21" t="str">
        <f>IF($B606="","",Тех_Движение!$F$603)</f>
        <v/>
      </c>
      <c r="F606" s="21" t="str">
        <f>IF($B606="","",SUMIFS($E$5:$E605,$C$5:$C605,$C606))</f>
        <v/>
      </c>
      <c r="G606" s="21" t="str">
        <f>IF($B606="","",MAX(0,$E606-MAX(0,SUMIFS(Тех_Движение!$G$2:$G$5111,Тех_Движение!$D$2:$D$5111,$C606,Тех_Движение!$B$2:$B$5111,"&lt;="&amp;Настройки!$B$5-1)-$F606)))</f>
        <v/>
      </c>
      <c r="H606" s="21" t="str">
        <f>IF($B606="","",IF(AND($D606&gt;=Настройки!$B$5,$D606&lt;=Настройки!$B$6),$E606,0))</f>
        <v/>
      </c>
      <c r="I606" s="21" t="str">
        <f t="shared" si="27"/>
        <v/>
      </c>
      <c r="J606" s="21" t="str">
        <f>IF($B606="","",MAX(0,$E606-MAX(0,SUMIFS(Тех_Движение!$G$2:$G$5111,Тех_Движение!$D$2:$D$5111,$C606,Тех_Движение!$B$2:$B$5111,"&lt;="&amp;Настройки!$B$6)-$F606)))</f>
        <v/>
      </c>
      <c r="K606" s="21" t="e">
        <f>IF(OR($B606="",K$3&lt;$D606+Настройки!$B$7),0,MAX(0,$E606-MAX(0,SUMIFS(Тех_Движение!$G$2:$G$5111,Тех_Движение!$D$2:$D$5111,$C606,Тех_Движение!$B$2:$B$5111,"&lt;="&amp;K$3)-$F606)))</f>
        <v>#VALUE!</v>
      </c>
      <c r="L606" s="21" t="e">
        <f>IF(OR($B606="",L$3&lt;$D606+Настройки!$B$7),0,MAX(0,$E606-MAX(0,SUMIFS(Тех_Движение!$G$2:$G$5111,Тех_Движение!$D$2:$D$5111,$C606,Тех_Движение!$B$2:$B$5111,"&lt;="&amp;L$3)-$F606)))</f>
        <v>#VALUE!</v>
      </c>
      <c r="M606" s="21" t="e">
        <f>IF(OR($B606="",M$3&lt;$D606+Настройки!$B$7),0,MAX(0,$E606-MAX(0,SUMIFS(Тех_Движение!$G$2:$G$5111,Тех_Движение!$D$2:$D$5111,$C606,Тех_Движение!$B$2:$B$5111,"&lt;="&amp;M$3)-$F606)))</f>
        <v>#VALUE!</v>
      </c>
      <c r="N606" s="21" t="e">
        <f>IF(OR($B606="",N$3&lt;$D606+Настройки!$B$7),0,MAX(0,$E606-MAX(0,SUMIFS(Тех_Движение!$G$2:$G$5111,Тех_Движение!$D$2:$D$5111,$C606,Тех_Движение!$B$2:$B$5111,"&lt;="&amp;N$3)-$F606)))</f>
        <v>#VALUE!</v>
      </c>
      <c r="O606" s="21" t="e">
        <f>IF(OR($B606="",O$3&lt;$D606+Настройки!$B$7),0,MAX(0,$E606-MAX(0,SUMIFS(Тех_Движение!$G$2:$G$5111,Тех_Движение!$D$2:$D$5111,$C606,Тех_Движение!$B$2:$B$5111,"&lt;="&amp;O$3)-$F606)))</f>
        <v>#VALUE!</v>
      </c>
      <c r="P606" s="21" t="e">
        <f>IF(OR($B606="",P$3&lt;$D606+Настройки!$B$7),0,MAX(0,$E606-MAX(0,SUMIFS(Тех_Движение!$G$2:$G$5111,Тех_Движение!$D$2:$D$5111,$C606,Тех_Движение!$B$2:$B$5111,"&lt;="&amp;P$3)-$F606)))</f>
        <v>#VALUE!</v>
      </c>
      <c r="Q606" s="21" t="e">
        <f>IF(OR($B606="",Q$3&lt;$D606+Настройки!$B$7),0,MAX(0,$E606-MAX(0,SUMIFS(Тех_Движение!$G$2:$G$5111,Тех_Движение!$D$2:$D$5111,$C606,Тех_Движение!$B$2:$B$5111,"&lt;="&amp;Q$3)-$F606)))</f>
        <v>#VALUE!</v>
      </c>
      <c r="R606" s="21" t="str">
        <f t="shared" si="28"/>
        <v/>
      </c>
      <c r="S606" s="23" t="str">
        <f>IF($B606="","",VLOOKUP($C606,Настройки!$A$11:$L$17,9,FALSE))</f>
        <v/>
      </c>
      <c r="T606" s="23" t="str">
        <f t="shared" si="29"/>
        <v/>
      </c>
    </row>
    <row r="607" spans="1:20" x14ac:dyDescent="0.3">
      <c r="A607" s="20">
        <f>Тех_Движение!$A$604</f>
        <v>603</v>
      </c>
      <c r="B607" s="20" t="str">
        <f>IF(Тех_Движение!$F$604&gt;0,Тех_Движение!$I$604,"")</f>
        <v/>
      </c>
      <c r="C607" s="20" t="str">
        <f>IF($B607="","",Тех_Движение!$D$604)</f>
        <v/>
      </c>
      <c r="D607" s="9" t="str">
        <f>IF($B607="","",Тех_Движение!$B$604)</f>
        <v/>
      </c>
      <c r="E607" s="21" t="str">
        <f>IF($B607="","",Тех_Движение!$F$604)</f>
        <v/>
      </c>
      <c r="F607" s="21" t="str">
        <f>IF($B607="","",SUMIFS($E$5:$E606,$C$5:$C606,$C607))</f>
        <v/>
      </c>
      <c r="G607" s="21" t="str">
        <f>IF($B607="","",MAX(0,$E607-MAX(0,SUMIFS(Тех_Движение!$G$2:$G$5111,Тех_Движение!$D$2:$D$5111,$C607,Тех_Движение!$B$2:$B$5111,"&lt;="&amp;Настройки!$B$5-1)-$F607)))</f>
        <v/>
      </c>
      <c r="H607" s="21" t="str">
        <f>IF($B607="","",IF(AND($D607&gt;=Настройки!$B$5,$D607&lt;=Настройки!$B$6),$E607,0))</f>
        <v/>
      </c>
      <c r="I607" s="21" t="str">
        <f t="shared" si="27"/>
        <v/>
      </c>
      <c r="J607" s="21" t="str">
        <f>IF($B607="","",MAX(0,$E607-MAX(0,SUMIFS(Тех_Движение!$G$2:$G$5111,Тех_Движение!$D$2:$D$5111,$C607,Тех_Движение!$B$2:$B$5111,"&lt;="&amp;Настройки!$B$6)-$F607)))</f>
        <v/>
      </c>
      <c r="K607" s="21" t="e">
        <f>IF(OR($B607="",K$3&lt;$D607+Настройки!$B$7),0,MAX(0,$E607-MAX(0,SUMIFS(Тех_Движение!$G$2:$G$5111,Тех_Движение!$D$2:$D$5111,$C607,Тех_Движение!$B$2:$B$5111,"&lt;="&amp;K$3)-$F607)))</f>
        <v>#VALUE!</v>
      </c>
      <c r="L607" s="21" t="e">
        <f>IF(OR($B607="",L$3&lt;$D607+Настройки!$B$7),0,MAX(0,$E607-MAX(0,SUMIFS(Тех_Движение!$G$2:$G$5111,Тех_Движение!$D$2:$D$5111,$C607,Тех_Движение!$B$2:$B$5111,"&lt;="&amp;L$3)-$F607)))</f>
        <v>#VALUE!</v>
      </c>
      <c r="M607" s="21" t="e">
        <f>IF(OR($B607="",M$3&lt;$D607+Настройки!$B$7),0,MAX(0,$E607-MAX(0,SUMIFS(Тех_Движение!$G$2:$G$5111,Тех_Движение!$D$2:$D$5111,$C607,Тех_Движение!$B$2:$B$5111,"&lt;="&amp;M$3)-$F607)))</f>
        <v>#VALUE!</v>
      </c>
      <c r="N607" s="21" t="e">
        <f>IF(OR($B607="",N$3&lt;$D607+Настройки!$B$7),0,MAX(0,$E607-MAX(0,SUMIFS(Тех_Движение!$G$2:$G$5111,Тех_Движение!$D$2:$D$5111,$C607,Тех_Движение!$B$2:$B$5111,"&lt;="&amp;N$3)-$F607)))</f>
        <v>#VALUE!</v>
      </c>
      <c r="O607" s="21" t="e">
        <f>IF(OR($B607="",O$3&lt;$D607+Настройки!$B$7),0,MAX(0,$E607-MAX(0,SUMIFS(Тех_Движение!$G$2:$G$5111,Тех_Движение!$D$2:$D$5111,$C607,Тех_Движение!$B$2:$B$5111,"&lt;="&amp;O$3)-$F607)))</f>
        <v>#VALUE!</v>
      </c>
      <c r="P607" s="21" t="e">
        <f>IF(OR($B607="",P$3&lt;$D607+Настройки!$B$7),0,MAX(0,$E607-MAX(0,SUMIFS(Тех_Движение!$G$2:$G$5111,Тех_Движение!$D$2:$D$5111,$C607,Тех_Движение!$B$2:$B$5111,"&lt;="&amp;P$3)-$F607)))</f>
        <v>#VALUE!</v>
      </c>
      <c r="Q607" s="21" t="e">
        <f>IF(OR($B607="",Q$3&lt;$D607+Настройки!$B$7),0,MAX(0,$E607-MAX(0,SUMIFS(Тех_Движение!$G$2:$G$5111,Тех_Движение!$D$2:$D$5111,$C607,Тех_Движение!$B$2:$B$5111,"&lt;="&amp;Q$3)-$F607)))</f>
        <v>#VALUE!</v>
      </c>
      <c r="R607" s="21" t="str">
        <f t="shared" si="28"/>
        <v/>
      </c>
      <c r="S607" s="23" t="str">
        <f>IF($B607="","",VLOOKUP($C607,Настройки!$A$11:$L$17,9,FALSE))</f>
        <v/>
      </c>
      <c r="T607" s="23" t="str">
        <f t="shared" si="29"/>
        <v/>
      </c>
    </row>
    <row r="608" spans="1:20" x14ac:dyDescent="0.3">
      <c r="A608" s="20">
        <f>Тех_Движение!$A$605</f>
        <v>604</v>
      </c>
      <c r="B608" s="20" t="str">
        <f>IF(Тех_Движение!$F$605&gt;0,Тех_Движение!$I$605,"")</f>
        <v/>
      </c>
      <c r="C608" s="20" t="str">
        <f>IF($B608="","",Тех_Движение!$D$605)</f>
        <v/>
      </c>
      <c r="D608" s="9" t="str">
        <f>IF($B608="","",Тех_Движение!$B$605)</f>
        <v/>
      </c>
      <c r="E608" s="21" t="str">
        <f>IF($B608="","",Тех_Движение!$F$605)</f>
        <v/>
      </c>
      <c r="F608" s="21" t="str">
        <f>IF($B608="","",SUMIFS($E$5:$E607,$C$5:$C607,$C608))</f>
        <v/>
      </c>
      <c r="G608" s="21" t="str">
        <f>IF($B608="","",MAX(0,$E608-MAX(0,SUMIFS(Тех_Движение!$G$2:$G$5111,Тех_Движение!$D$2:$D$5111,$C608,Тех_Движение!$B$2:$B$5111,"&lt;="&amp;Настройки!$B$5-1)-$F608)))</f>
        <v/>
      </c>
      <c r="H608" s="21" t="str">
        <f>IF($B608="","",IF(AND($D608&gt;=Настройки!$B$5,$D608&lt;=Настройки!$B$6),$E608,0))</f>
        <v/>
      </c>
      <c r="I608" s="21" t="str">
        <f t="shared" si="27"/>
        <v/>
      </c>
      <c r="J608" s="21" t="str">
        <f>IF($B608="","",MAX(0,$E608-MAX(0,SUMIFS(Тех_Движение!$G$2:$G$5111,Тех_Движение!$D$2:$D$5111,$C608,Тех_Движение!$B$2:$B$5111,"&lt;="&amp;Настройки!$B$6)-$F608)))</f>
        <v/>
      </c>
      <c r="K608" s="21" t="e">
        <f>IF(OR($B608="",K$3&lt;$D608+Настройки!$B$7),0,MAX(0,$E608-MAX(0,SUMIFS(Тех_Движение!$G$2:$G$5111,Тех_Движение!$D$2:$D$5111,$C608,Тех_Движение!$B$2:$B$5111,"&lt;="&amp;K$3)-$F608)))</f>
        <v>#VALUE!</v>
      </c>
      <c r="L608" s="21" t="e">
        <f>IF(OR($B608="",L$3&lt;$D608+Настройки!$B$7),0,MAX(0,$E608-MAX(0,SUMIFS(Тех_Движение!$G$2:$G$5111,Тех_Движение!$D$2:$D$5111,$C608,Тех_Движение!$B$2:$B$5111,"&lt;="&amp;L$3)-$F608)))</f>
        <v>#VALUE!</v>
      </c>
      <c r="M608" s="21" t="e">
        <f>IF(OR($B608="",M$3&lt;$D608+Настройки!$B$7),0,MAX(0,$E608-MAX(0,SUMIFS(Тех_Движение!$G$2:$G$5111,Тех_Движение!$D$2:$D$5111,$C608,Тех_Движение!$B$2:$B$5111,"&lt;="&amp;M$3)-$F608)))</f>
        <v>#VALUE!</v>
      </c>
      <c r="N608" s="21" t="e">
        <f>IF(OR($B608="",N$3&lt;$D608+Настройки!$B$7),0,MAX(0,$E608-MAX(0,SUMIFS(Тех_Движение!$G$2:$G$5111,Тех_Движение!$D$2:$D$5111,$C608,Тех_Движение!$B$2:$B$5111,"&lt;="&amp;N$3)-$F608)))</f>
        <v>#VALUE!</v>
      </c>
      <c r="O608" s="21" t="e">
        <f>IF(OR($B608="",O$3&lt;$D608+Настройки!$B$7),0,MAX(0,$E608-MAX(0,SUMIFS(Тех_Движение!$G$2:$G$5111,Тех_Движение!$D$2:$D$5111,$C608,Тех_Движение!$B$2:$B$5111,"&lt;="&amp;O$3)-$F608)))</f>
        <v>#VALUE!</v>
      </c>
      <c r="P608" s="21" t="e">
        <f>IF(OR($B608="",P$3&lt;$D608+Настройки!$B$7),0,MAX(0,$E608-MAX(0,SUMIFS(Тех_Движение!$G$2:$G$5111,Тех_Движение!$D$2:$D$5111,$C608,Тех_Движение!$B$2:$B$5111,"&lt;="&amp;P$3)-$F608)))</f>
        <v>#VALUE!</v>
      </c>
      <c r="Q608" s="21" t="e">
        <f>IF(OR($B608="",Q$3&lt;$D608+Настройки!$B$7),0,MAX(0,$E608-MAX(0,SUMIFS(Тех_Движение!$G$2:$G$5111,Тех_Движение!$D$2:$D$5111,$C608,Тех_Движение!$B$2:$B$5111,"&lt;="&amp;Q$3)-$F608)))</f>
        <v>#VALUE!</v>
      </c>
      <c r="R608" s="21" t="str">
        <f t="shared" si="28"/>
        <v/>
      </c>
      <c r="S608" s="23" t="str">
        <f>IF($B608="","",VLOOKUP($C608,Настройки!$A$11:$L$17,9,FALSE))</f>
        <v/>
      </c>
      <c r="T608" s="23" t="str">
        <f t="shared" si="29"/>
        <v/>
      </c>
    </row>
    <row r="609" spans="1:20" x14ac:dyDescent="0.3">
      <c r="A609" s="20">
        <f>Тех_Движение!$A$606</f>
        <v>605</v>
      </c>
      <c r="B609" s="20" t="str">
        <f>IF(Тех_Движение!$F$606&gt;0,Тех_Движение!$I$606,"")</f>
        <v/>
      </c>
      <c r="C609" s="20" t="str">
        <f>IF($B609="","",Тех_Движение!$D$606)</f>
        <v/>
      </c>
      <c r="D609" s="9" t="str">
        <f>IF($B609="","",Тех_Движение!$B$606)</f>
        <v/>
      </c>
      <c r="E609" s="21" t="str">
        <f>IF($B609="","",Тех_Движение!$F$606)</f>
        <v/>
      </c>
      <c r="F609" s="21" t="str">
        <f>IF($B609="","",SUMIFS($E$5:$E608,$C$5:$C608,$C609))</f>
        <v/>
      </c>
      <c r="G609" s="21" t="str">
        <f>IF($B609="","",MAX(0,$E609-MAX(0,SUMIFS(Тех_Движение!$G$2:$G$5111,Тех_Движение!$D$2:$D$5111,$C609,Тех_Движение!$B$2:$B$5111,"&lt;="&amp;Настройки!$B$5-1)-$F609)))</f>
        <v/>
      </c>
      <c r="H609" s="21" t="str">
        <f>IF($B609="","",IF(AND($D609&gt;=Настройки!$B$5,$D609&lt;=Настройки!$B$6),$E609,0))</f>
        <v/>
      </c>
      <c r="I609" s="21" t="str">
        <f t="shared" si="27"/>
        <v/>
      </c>
      <c r="J609" s="21" t="str">
        <f>IF($B609="","",MAX(0,$E609-MAX(0,SUMIFS(Тех_Движение!$G$2:$G$5111,Тех_Движение!$D$2:$D$5111,$C609,Тех_Движение!$B$2:$B$5111,"&lt;="&amp;Настройки!$B$6)-$F609)))</f>
        <v/>
      </c>
      <c r="K609" s="21" t="e">
        <f>IF(OR($B609="",K$3&lt;$D609+Настройки!$B$7),0,MAX(0,$E609-MAX(0,SUMIFS(Тех_Движение!$G$2:$G$5111,Тех_Движение!$D$2:$D$5111,$C609,Тех_Движение!$B$2:$B$5111,"&lt;="&amp;K$3)-$F609)))</f>
        <v>#VALUE!</v>
      </c>
      <c r="L609" s="21" t="e">
        <f>IF(OR($B609="",L$3&lt;$D609+Настройки!$B$7),0,MAX(0,$E609-MAX(0,SUMIFS(Тех_Движение!$G$2:$G$5111,Тех_Движение!$D$2:$D$5111,$C609,Тех_Движение!$B$2:$B$5111,"&lt;="&amp;L$3)-$F609)))</f>
        <v>#VALUE!</v>
      </c>
      <c r="M609" s="21" t="e">
        <f>IF(OR($B609="",M$3&lt;$D609+Настройки!$B$7),0,MAX(0,$E609-MAX(0,SUMIFS(Тех_Движение!$G$2:$G$5111,Тех_Движение!$D$2:$D$5111,$C609,Тех_Движение!$B$2:$B$5111,"&lt;="&amp;M$3)-$F609)))</f>
        <v>#VALUE!</v>
      </c>
      <c r="N609" s="21" t="e">
        <f>IF(OR($B609="",N$3&lt;$D609+Настройки!$B$7),0,MAX(0,$E609-MAX(0,SUMIFS(Тех_Движение!$G$2:$G$5111,Тех_Движение!$D$2:$D$5111,$C609,Тех_Движение!$B$2:$B$5111,"&lt;="&amp;N$3)-$F609)))</f>
        <v>#VALUE!</v>
      </c>
      <c r="O609" s="21" t="e">
        <f>IF(OR($B609="",O$3&lt;$D609+Настройки!$B$7),0,MAX(0,$E609-MAX(0,SUMIFS(Тех_Движение!$G$2:$G$5111,Тех_Движение!$D$2:$D$5111,$C609,Тех_Движение!$B$2:$B$5111,"&lt;="&amp;O$3)-$F609)))</f>
        <v>#VALUE!</v>
      </c>
      <c r="P609" s="21" t="e">
        <f>IF(OR($B609="",P$3&lt;$D609+Настройки!$B$7),0,MAX(0,$E609-MAX(0,SUMIFS(Тех_Движение!$G$2:$G$5111,Тех_Движение!$D$2:$D$5111,$C609,Тех_Движение!$B$2:$B$5111,"&lt;="&amp;P$3)-$F609)))</f>
        <v>#VALUE!</v>
      </c>
      <c r="Q609" s="21" t="e">
        <f>IF(OR($B609="",Q$3&lt;$D609+Настройки!$B$7),0,MAX(0,$E609-MAX(0,SUMIFS(Тех_Движение!$G$2:$G$5111,Тех_Движение!$D$2:$D$5111,$C609,Тех_Движение!$B$2:$B$5111,"&lt;="&amp;Q$3)-$F609)))</f>
        <v>#VALUE!</v>
      </c>
      <c r="R609" s="21" t="str">
        <f t="shared" si="28"/>
        <v/>
      </c>
      <c r="S609" s="23" t="str">
        <f>IF($B609="","",VLOOKUP($C609,Настройки!$A$11:$L$17,9,FALSE))</f>
        <v/>
      </c>
      <c r="T609" s="23" t="str">
        <f t="shared" si="29"/>
        <v/>
      </c>
    </row>
    <row r="610" spans="1:20" x14ac:dyDescent="0.3">
      <c r="A610" s="20">
        <f>Тех_Движение!$A$607</f>
        <v>606</v>
      </c>
      <c r="B610" s="20" t="str">
        <f>IF(Тех_Движение!$F$607&gt;0,Тех_Движение!$I$607,"")</f>
        <v/>
      </c>
      <c r="C610" s="20" t="str">
        <f>IF($B610="","",Тех_Движение!$D$607)</f>
        <v/>
      </c>
      <c r="D610" s="9" t="str">
        <f>IF($B610="","",Тех_Движение!$B$607)</f>
        <v/>
      </c>
      <c r="E610" s="21" t="str">
        <f>IF($B610="","",Тех_Движение!$F$607)</f>
        <v/>
      </c>
      <c r="F610" s="21" t="str">
        <f>IF($B610="","",SUMIFS($E$5:$E609,$C$5:$C609,$C610))</f>
        <v/>
      </c>
      <c r="G610" s="21" t="str">
        <f>IF($B610="","",MAX(0,$E610-MAX(0,SUMIFS(Тех_Движение!$G$2:$G$5111,Тех_Движение!$D$2:$D$5111,$C610,Тех_Движение!$B$2:$B$5111,"&lt;="&amp;Настройки!$B$5-1)-$F610)))</f>
        <v/>
      </c>
      <c r="H610" s="21" t="str">
        <f>IF($B610="","",IF(AND($D610&gt;=Настройки!$B$5,$D610&lt;=Настройки!$B$6),$E610,0))</f>
        <v/>
      </c>
      <c r="I610" s="21" t="str">
        <f t="shared" si="27"/>
        <v/>
      </c>
      <c r="J610" s="21" t="str">
        <f>IF($B610="","",MAX(0,$E610-MAX(0,SUMIFS(Тех_Движение!$G$2:$G$5111,Тех_Движение!$D$2:$D$5111,$C610,Тех_Движение!$B$2:$B$5111,"&lt;="&amp;Настройки!$B$6)-$F610)))</f>
        <v/>
      </c>
      <c r="K610" s="21" t="e">
        <f>IF(OR($B610="",K$3&lt;$D610+Настройки!$B$7),0,MAX(0,$E610-MAX(0,SUMIFS(Тех_Движение!$G$2:$G$5111,Тех_Движение!$D$2:$D$5111,$C610,Тех_Движение!$B$2:$B$5111,"&lt;="&amp;K$3)-$F610)))</f>
        <v>#VALUE!</v>
      </c>
      <c r="L610" s="21" t="e">
        <f>IF(OR($B610="",L$3&lt;$D610+Настройки!$B$7),0,MAX(0,$E610-MAX(0,SUMIFS(Тех_Движение!$G$2:$G$5111,Тех_Движение!$D$2:$D$5111,$C610,Тех_Движение!$B$2:$B$5111,"&lt;="&amp;L$3)-$F610)))</f>
        <v>#VALUE!</v>
      </c>
      <c r="M610" s="21" t="e">
        <f>IF(OR($B610="",M$3&lt;$D610+Настройки!$B$7),0,MAX(0,$E610-MAX(0,SUMIFS(Тех_Движение!$G$2:$G$5111,Тех_Движение!$D$2:$D$5111,$C610,Тех_Движение!$B$2:$B$5111,"&lt;="&amp;M$3)-$F610)))</f>
        <v>#VALUE!</v>
      </c>
      <c r="N610" s="21" t="e">
        <f>IF(OR($B610="",N$3&lt;$D610+Настройки!$B$7),0,MAX(0,$E610-MAX(0,SUMIFS(Тех_Движение!$G$2:$G$5111,Тех_Движение!$D$2:$D$5111,$C610,Тех_Движение!$B$2:$B$5111,"&lt;="&amp;N$3)-$F610)))</f>
        <v>#VALUE!</v>
      </c>
      <c r="O610" s="21" t="e">
        <f>IF(OR($B610="",O$3&lt;$D610+Настройки!$B$7),0,MAX(0,$E610-MAX(0,SUMIFS(Тех_Движение!$G$2:$G$5111,Тех_Движение!$D$2:$D$5111,$C610,Тех_Движение!$B$2:$B$5111,"&lt;="&amp;O$3)-$F610)))</f>
        <v>#VALUE!</v>
      </c>
      <c r="P610" s="21" t="e">
        <f>IF(OR($B610="",P$3&lt;$D610+Настройки!$B$7),0,MAX(0,$E610-MAX(0,SUMIFS(Тех_Движение!$G$2:$G$5111,Тех_Движение!$D$2:$D$5111,$C610,Тех_Движение!$B$2:$B$5111,"&lt;="&amp;P$3)-$F610)))</f>
        <v>#VALUE!</v>
      </c>
      <c r="Q610" s="21" t="e">
        <f>IF(OR($B610="",Q$3&lt;$D610+Настройки!$B$7),0,MAX(0,$E610-MAX(0,SUMIFS(Тех_Движение!$G$2:$G$5111,Тех_Движение!$D$2:$D$5111,$C610,Тех_Движение!$B$2:$B$5111,"&lt;="&amp;Q$3)-$F610)))</f>
        <v>#VALUE!</v>
      </c>
      <c r="R610" s="21" t="str">
        <f t="shared" si="28"/>
        <v/>
      </c>
      <c r="S610" s="23" t="str">
        <f>IF($B610="","",VLOOKUP($C610,Настройки!$A$11:$L$17,9,FALSE))</f>
        <v/>
      </c>
      <c r="T610" s="23" t="str">
        <f t="shared" si="29"/>
        <v/>
      </c>
    </row>
    <row r="611" spans="1:20" x14ac:dyDescent="0.3">
      <c r="A611" s="20">
        <f>Тех_Движение!$A$608</f>
        <v>607</v>
      </c>
      <c r="B611" s="20" t="str">
        <f>IF(Тех_Движение!$F$608&gt;0,Тех_Движение!$I$608,"")</f>
        <v/>
      </c>
      <c r="C611" s="20" t="str">
        <f>IF($B611="","",Тех_Движение!$D$608)</f>
        <v/>
      </c>
      <c r="D611" s="9" t="str">
        <f>IF($B611="","",Тех_Движение!$B$608)</f>
        <v/>
      </c>
      <c r="E611" s="21" t="str">
        <f>IF($B611="","",Тех_Движение!$F$608)</f>
        <v/>
      </c>
      <c r="F611" s="21" t="str">
        <f>IF($B611="","",SUMIFS($E$5:$E610,$C$5:$C610,$C611))</f>
        <v/>
      </c>
      <c r="G611" s="21" t="str">
        <f>IF($B611="","",MAX(0,$E611-MAX(0,SUMIFS(Тех_Движение!$G$2:$G$5111,Тех_Движение!$D$2:$D$5111,$C611,Тех_Движение!$B$2:$B$5111,"&lt;="&amp;Настройки!$B$5-1)-$F611)))</f>
        <v/>
      </c>
      <c r="H611" s="21" t="str">
        <f>IF($B611="","",IF(AND($D611&gt;=Настройки!$B$5,$D611&lt;=Настройки!$B$6),$E611,0))</f>
        <v/>
      </c>
      <c r="I611" s="21" t="str">
        <f t="shared" si="27"/>
        <v/>
      </c>
      <c r="J611" s="21" t="str">
        <f>IF($B611="","",MAX(0,$E611-MAX(0,SUMIFS(Тех_Движение!$G$2:$G$5111,Тех_Движение!$D$2:$D$5111,$C611,Тех_Движение!$B$2:$B$5111,"&lt;="&amp;Настройки!$B$6)-$F611)))</f>
        <v/>
      </c>
      <c r="K611" s="21" t="e">
        <f>IF(OR($B611="",K$3&lt;$D611+Настройки!$B$7),0,MAX(0,$E611-MAX(0,SUMIFS(Тех_Движение!$G$2:$G$5111,Тех_Движение!$D$2:$D$5111,$C611,Тех_Движение!$B$2:$B$5111,"&lt;="&amp;K$3)-$F611)))</f>
        <v>#VALUE!</v>
      </c>
      <c r="L611" s="21" t="e">
        <f>IF(OR($B611="",L$3&lt;$D611+Настройки!$B$7),0,MAX(0,$E611-MAX(0,SUMIFS(Тех_Движение!$G$2:$G$5111,Тех_Движение!$D$2:$D$5111,$C611,Тех_Движение!$B$2:$B$5111,"&lt;="&amp;L$3)-$F611)))</f>
        <v>#VALUE!</v>
      </c>
      <c r="M611" s="21" t="e">
        <f>IF(OR($B611="",M$3&lt;$D611+Настройки!$B$7),0,MAX(0,$E611-MAX(0,SUMIFS(Тех_Движение!$G$2:$G$5111,Тех_Движение!$D$2:$D$5111,$C611,Тех_Движение!$B$2:$B$5111,"&lt;="&amp;M$3)-$F611)))</f>
        <v>#VALUE!</v>
      </c>
      <c r="N611" s="21" t="e">
        <f>IF(OR($B611="",N$3&lt;$D611+Настройки!$B$7),0,MAX(0,$E611-MAX(0,SUMIFS(Тех_Движение!$G$2:$G$5111,Тех_Движение!$D$2:$D$5111,$C611,Тех_Движение!$B$2:$B$5111,"&lt;="&amp;N$3)-$F611)))</f>
        <v>#VALUE!</v>
      </c>
      <c r="O611" s="21" t="e">
        <f>IF(OR($B611="",O$3&lt;$D611+Настройки!$B$7),0,MAX(0,$E611-MAX(0,SUMIFS(Тех_Движение!$G$2:$G$5111,Тех_Движение!$D$2:$D$5111,$C611,Тех_Движение!$B$2:$B$5111,"&lt;="&amp;O$3)-$F611)))</f>
        <v>#VALUE!</v>
      </c>
      <c r="P611" s="21" t="e">
        <f>IF(OR($B611="",P$3&lt;$D611+Настройки!$B$7),0,MAX(0,$E611-MAX(0,SUMIFS(Тех_Движение!$G$2:$G$5111,Тех_Движение!$D$2:$D$5111,$C611,Тех_Движение!$B$2:$B$5111,"&lt;="&amp;P$3)-$F611)))</f>
        <v>#VALUE!</v>
      </c>
      <c r="Q611" s="21" t="e">
        <f>IF(OR($B611="",Q$3&lt;$D611+Настройки!$B$7),0,MAX(0,$E611-MAX(0,SUMIFS(Тех_Движение!$G$2:$G$5111,Тех_Движение!$D$2:$D$5111,$C611,Тех_Движение!$B$2:$B$5111,"&lt;="&amp;Q$3)-$F611)))</f>
        <v>#VALUE!</v>
      </c>
      <c r="R611" s="21" t="str">
        <f t="shared" si="28"/>
        <v/>
      </c>
      <c r="S611" s="23" t="str">
        <f>IF($B611="","",VLOOKUP($C611,Настройки!$A$11:$L$17,9,FALSE))</f>
        <v/>
      </c>
      <c r="T611" s="23" t="str">
        <f t="shared" si="29"/>
        <v/>
      </c>
    </row>
    <row r="612" spans="1:20" x14ac:dyDescent="0.3">
      <c r="A612" s="20">
        <f>Тех_Движение!$A$609</f>
        <v>608</v>
      </c>
      <c r="B612" s="20" t="str">
        <f>IF(Тех_Движение!$F$609&gt;0,Тех_Движение!$I$609,"")</f>
        <v/>
      </c>
      <c r="C612" s="20" t="str">
        <f>IF($B612="","",Тех_Движение!$D$609)</f>
        <v/>
      </c>
      <c r="D612" s="9" t="str">
        <f>IF($B612="","",Тех_Движение!$B$609)</f>
        <v/>
      </c>
      <c r="E612" s="21" t="str">
        <f>IF($B612="","",Тех_Движение!$F$609)</f>
        <v/>
      </c>
      <c r="F612" s="21" t="str">
        <f>IF($B612="","",SUMIFS($E$5:$E611,$C$5:$C611,$C612))</f>
        <v/>
      </c>
      <c r="G612" s="21" t="str">
        <f>IF($B612="","",MAX(0,$E612-MAX(0,SUMIFS(Тех_Движение!$G$2:$G$5111,Тех_Движение!$D$2:$D$5111,$C612,Тех_Движение!$B$2:$B$5111,"&lt;="&amp;Настройки!$B$5-1)-$F612)))</f>
        <v/>
      </c>
      <c r="H612" s="21" t="str">
        <f>IF($B612="","",IF(AND($D612&gt;=Настройки!$B$5,$D612&lt;=Настройки!$B$6),$E612,0))</f>
        <v/>
      </c>
      <c r="I612" s="21" t="str">
        <f t="shared" si="27"/>
        <v/>
      </c>
      <c r="J612" s="21" t="str">
        <f>IF($B612="","",MAX(0,$E612-MAX(0,SUMIFS(Тех_Движение!$G$2:$G$5111,Тех_Движение!$D$2:$D$5111,$C612,Тех_Движение!$B$2:$B$5111,"&lt;="&amp;Настройки!$B$6)-$F612)))</f>
        <v/>
      </c>
      <c r="K612" s="21" t="e">
        <f>IF(OR($B612="",K$3&lt;$D612+Настройки!$B$7),0,MAX(0,$E612-MAX(0,SUMIFS(Тех_Движение!$G$2:$G$5111,Тех_Движение!$D$2:$D$5111,$C612,Тех_Движение!$B$2:$B$5111,"&lt;="&amp;K$3)-$F612)))</f>
        <v>#VALUE!</v>
      </c>
      <c r="L612" s="21" t="e">
        <f>IF(OR($B612="",L$3&lt;$D612+Настройки!$B$7),0,MAX(0,$E612-MAX(0,SUMIFS(Тех_Движение!$G$2:$G$5111,Тех_Движение!$D$2:$D$5111,$C612,Тех_Движение!$B$2:$B$5111,"&lt;="&amp;L$3)-$F612)))</f>
        <v>#VALUE!</v>
      </c>
      <c r="M612" s="21" t="e">
        <f>IF(OR($B612="",M$3&lt;$D612+Настройки!$B$7),0,MAX(0,$E612-MAX(0,SUMIFS(Тех_Движение!$G$2:$G$5111,Тех_Движение!$D$2:$D$5111,$C612,Тех_Движение!$B$2:$B$5111,"&lt;="&amp;M$3)-$F612)))</f>
        <v>#VALUE!</v>
      </c>
      <c r="N612" s="21" t="e">
        <f>IF(OR($B612="",N$3&lt;$D612+Настройки!$B$7),0,MAX(0,$E612-MAX(0,SUMIFS(Тех_Движение!$G$2:$G$5111,Тех_Движение!$D$2:$D$5111,$C612,Тех_Движение!$B$2:$B$5111,"&lt;="&amp;N$3)-$F612)))</f>
        <v>#VALUE!</v>
      </c>
      <c r="O612" s="21" t="e">
        <f>IF(OR($B612="",O$3&lt;$D612+Настройки!$B$7),0,MAX(0,$E612-MAX(0,SUMIFS(Тех_Движение!$G$2:$G$5111,Тех_Движение!$D$2:$D$5111,$C612,Тех_Движение!$B$2:$B$5111,"&lt;="&amp;O$3)-$F612)))</f>
        <v>#VALUE!</v>
      </c>
      <c r="P612" s="21" t="e">
        <f>IF(OR($B612="",P$3&lt;$D612+Настройки!$B$7),0,MAX(0,$E612-MAX(0,SUMIFS(Тех_Движение!$G$2:$G$5111,Тех_Движение!$D$2:$D$5111,$C612,Тех_Движение!$B$2:$B$5111,"&lt;="&amp;P$3)-$F612)))</f>
        <v>#VALUE!</v>
      </c>
      <c r="Q612" s="21" t="e">
        <f>IF(OR($B612="",Q$3&lt;$D612+Настройки!$B$7),0,MAX(0,$E612-MAX(0,SUMIFS(Тех_Движение!$G$2:$G$5111,Тех_Движение!$D$2:$D$5111,$C612,Тех_Движение!$B$2:$B$5111,"&lt;="&amp;Q$3)-$F612)))</f>
        <v>#VALUE!</v>
      </c>
      <c r="R612" s="21" t="str">
        <f t="shared" si="28"/>
        <v/>
      </c>
      <c r="S612" s="23" t="str">
        <f>IF($B612="","",VLOOKUP($C612,Настройки!$A$11:$L$17,9,FALSE))</f>
        <v/>
      </c>
      <c r="T612" s="23" t="str">
        <f t="shared" si="29"/>
        <v/>
      </c>
    </row>
    <row r="613" spans="1:20" x14ac:dyDescent="0.3">
      <c r="A613" s="20">
        <f>Тех_Движение!$A$610</f>
        <v>609</v>
      </c>
      <c r="B613" s="20" t="str">
        <f>IF(Тех_Движение!$F$610&gt;0,Тех_Движение!$I$610,"")</f>
        <v/>
      </c>
      <c r="C613" s="20" t="str">
        <f>IF($B613="","",Тех_Движение!$D$610)</f>
        <v/>
      </c>
      <c r="D613" s="9" t="str">
        <f>IF($B613="","",Тех_Движение!$B$610)</f>
        <v/>
      </c>
      <c r="E613" s="21" t="str">
        <f>IF($B613="","",Тех_Движение!$F$610)</f>
        <v/>
      </c>
      <c r="F613" s="21" t="str">
        <f>IF($B613="","",SUMIFS($E$5:$E612,$C$5:$C612,$C613))</f>
        <v/>
      </c>
      <c r="G613" s="21" t="str">
        <f>IF($B613="","",MAX(0,$E613-MAX(0,SUMIFS(Тех_Движение!$G$2:$G$5111,Тех_Движение!$D$2:$D$5111,$C613,Тех_Движение!$B$2:$B$5111,"&lt;="&amp;Настройки!$B$5-1)-$F613)))</f>
        <v/>
      </c>
      <c r="H613" s="21" t="str">
        <f>IF($B613="","",IF(AND($D613&gt;=Настройки!$B$5,$D613&lt;=Настройки!$B$6),$E613,0))</f>
        <v/>
      </c>
      <c r="I613" s="21" t="str">
        <f t="shared" si="27"/>
        <v/>
      </c>
      <c r="J613" s="21" t="str">
        <f>IF($B613="","",MAX(0,$E613-MAX(0,SUMIFS(Тех_Движение!$G$2:$G$5111,Тех_Движение!$D$2:$D$5111,$C613,Тех_Движение!$B$2:$B$5111,"&lt;="&amp;Настройки!$B$6)-$F613)))</f>
        <v/>
      </c>
      <c r="K613" s="21" t="e">
        <f>IF(OR($B613="",K$3&lt;$D613+Настройки!$B$7),0,MAX(0,$E613-MAX(0,SUMIFS(Тех_Движение!$G$2:$G$5111,Тех_Движение!$D$2:$D$5111,$C613,Тех_Движение!$B$2:$B$5111,"&lt;="&amp;K$3)-$F613)))</f>
        <v>#VALUE!</v>
      </c>
      <c r="L613" s="21" t="e">
        <f>IF(OR($B613="",L$3&lt;$D613+Настройки!$B$7),0,MAX(0,$E613-MAX(0,SUMIFS(Тех_Движение!$G$2:$G$5111,Тех_Движение!$D$2:$D$5111,$C613,Тех_Движение!$B$2:$B$5111,"&lt;="&amp;L$3)-$F613)))</f>
        <v>#VALUE!</v>
      </c>
      <c r="M613" s="21" t="e">
        <f>IF(OR($B613="",M$3&lt;$D613+Настройки!$B$7),0,MAX(0,$E613-MAX(0,SUMIFS(Тех_Движение!$G$2:$G$5111,Тех_Движение!$D$2:$D$5111,$C613,Тех_Движение!$B$2:$B$5111,"&lt;="&amp;M$3)-$F613)))</f>
        <v>#VALUE!</v>
      </c>
      <c r="N613" s="21" t="e">
        <f>IF(OR($B613="",N$3&lt;$D613+Настройки!$B$7),0,MAX(0,$E613-MAX(0,SUMIFS(Тех_Движение!$G$2:$G$5111,Тех_Движение!$D$2:$D$5111,$C613,Тех_Движение!$B$2:$B$5111,"&lt;="&amp;N$3)-$F613)))</f>
        <v>#VALUE!</v>
      </c>
      <c r="O613" s="21" t="e">
        <f>IF(OR($B613="",O$3&lt;$D613+Настройки!$B$7),0,MAX(0,$E613-MAX(0,SUMIFS(Тех_Движение!$G$2:$G$5111,Тех_Движение!$D$2:$D$5111,$C613,Тех_Движение!$B$2:$B$5111,"&lt;="&amp;O$3)-$F613)))</f>
        <v>#VALUE!</v>
      </c>
      <c r="P613" s="21" t="e">
        <f>IF(OR($B613="",P$3&lt;$D613+Настройки!$B$7),0,MAX(0,$E613-MAX(0,SUMIFS(Тех_Движение!$G$2:$G$5111,Тех_Движение!$D$2:$D$5111,$C613,Тех_Движение!$B$2:$B$5111,"&lt;="&amp;P$3)-$F613)))</f>
        <v>#VALUE!</v>
      </c>
      <c r="Q613" s="21" t="e">
        <f>IF(OR($B613="",Q$3&lt;$D613+Настройки!$B$7),0,MAX(0,$E613-MAX(0,SUMIFS(Тех_Движение!$G$2:$G$5111,Тех_Движение!$D$2:$D$5111,$C613,Тех_Движение!$B$2:$B$5111,"&lt;="&amp;Q$3)-$F613)))</f>
        <v>#VALUE!</v>
      </c>
      <c r="R613" s="21" t="str">
        <f t="shared" si="28"/>
        <v/>
      </c>
      <c r="S613" s="23" t="str">
        <f>IF($B613="","",VLOOKUP($C613,Настройки!$A$11:$L$17,9,FALSE))</f>
        <v/>
      </c>
      <c r="T613" s="23" t="str">
        <f t="shared" si="29"/>
        <v/>
      </c>
    </row>
    <row r="614" spans="1:20" x14ac:dyDescent="0.3">
      <c r="A614" s="20">
        <f>Тех_Движение!$A$611</f>
        <v>610</v>
      </c>
      <c r="B614" s="20" t="str">
        <f>IF(Тех_Движение!$F$611&gt;0,Тех_Движение!$I$611,"")</f>
        <v/>
      </c>
      <c r="C614" s="20" t="str">
        <f>IF($B614="","",Тех_Движение!$D$611)</f>
        <v/>
      </c>
      <c r="D614" s="9" t="str">
        <f>IF($B614="","",Тех_Движение!$B$611)</f>
        <v/>
      </c>
      <c r="E614" s="21" t="str">
        <f>IF($B614="","",Тех_Движение!$F$611)</f>
        <v/>
      </c>
      <c r="F614" s="21" t="str">
        <f>IF($B614="","",SUMIFS($E$5:$E613,$C$5:$C613,$C614))</f>
        <v/>
      </c>
      <c r="G614" s="21" t="str">
        <f>IF($B614="","",MAX(0,$E614-MAX(0,SUMIFS(Тех_Движение!$G$2:$G$5111,Тех_Движение!$D$2:$D$5111,$C614,Тех_Движение!$B$2:$B$5111,"&lt;="&amp;Настройки!$B$5-1)-$F614)))</f>
        <v/>
      </c>
      <c r="H614" s="21" t="str">
        <f>IF($B614="","",IF(AND($D614&gt;=Настройки!$B$5,$D614&lt;=Настройки!$B$6),$E614,0))</f>
        <v/>
      </c>
      <c r="I614" s="21" t="str">
        <f t="shared" si="27"/>
        <v/>
      </c>
      <c r="J614" s="21" t="str">
        <f>IF($B614="","",MAX(0,$E614-MAX(0,SUMIFS(Тех_Движение!$G$2:$G$5111,Тех_Движение!$D$2:$D$5111,$C614,Тех_Движение!$B$2:$B$5111,"&lt;="&amp;Настройки!$B$6)-$F614)))</f>
        <v/>
      </c>
      <c r="K614" s="21" t="e">
        <f>IF(OR($B614="",K$3&lt;$D614+Настройки!$B$7),0,MAX(0,$E614-MAX(0,SUMIFS(Тех_Движение!$G$2:$G$5111,Тех_Движение!$D$2:$D$5111,$C614,Тех_Движение!$B$2:$B$5111,"&lt;="&amp;K$3)-$F614)))</f>
        <v>#VALUE!</v>
      </c>
      <c r="L614" s="21" t="e">
        <f>IF(OR($B614="",L$3&lt;$D614+Настройки!$B$7),0,MAX(0,$E614-MAX(0,SUMIFS(Тех_Движение!$G$2:$G$5111,Тех_Движение!$D$2:$D$5111,$C614,Тех_Движение!$B$2:$B$5111,"&lt;="&amp;L$3)-$F614)))</f>
        <v>#VALUE!</v>
      </c>
      <c r="M614" s="21" t="e">
        <f>IF(OR($B614="",M$3&lt;$D614+Настройки!$B$7),0,MAX(0,$E614-MAX(0,SUMIFS(Тех_Движение!$G$2:$G$5111,Тех_Движение!$D$2:$D$5111,$C614,Тех_Движение!$B$2:$B$5111,"&lt;="&amp;M$3)-$F614)))</f>
        <v>#VALUE!</v>
      </c>
      <c r="N614" s="21" t="e">
        <f>IF(OR($B614="",N$3&lt;$D614+Настройки!$B$7),0,MAX(0,$E614-MAX(0,SUMIFS(Тех_Движение!$G$2:$G$5111,Тех_Движение!$D$2:$D$5111,$C614,Тех_Движение!$B$2:$B$5111,"&lt;="&amp;N$3)-$F614)))</f>
        <v>#VALUE!</v>
      </c>
      <c r="O614" s="21" t="e">
        <f>IF(OR($B614="",O$3&lt;$D614+Настройки!$B$7),0,MAX(0,$E614-MAX(0,SUMIFS(Тех_Движение!$G$2:$G$5111,Тех_Движение!$D$2:$D$5111,$C614,Тех_Движение!$B$2:$B$5111,"&lt;="&amp;O$3)-$F614)))</f>
        <v>#VALUE!</v>
      </c>
      <c r="P614" s="21" t="e">
        <f>IF(OR($B614="",P$3&lt;$D614+Настройки!$B$7),0,MAX(0,$E614-MAX(0,SUMIFS(Тех_Движение!$G$2:$G$5111,Тех_Движение!$D$2:$D$5111,$C614,Тех_Движение!$B$2:$B$5111,"&lt;="&amp;P$3)-$F614)))</f>
        <v>#VALUE!</v>
      </c>
      <c r="Q614" s="21" t="e">
        <f>IF(OR($B614="",Q$3&lt;$D614+Настройки!$B$7),0,MAX(0,$E614-MAX(0,SUMIFS(Тех_Движение!$G$2:$G$5111,Тех_Движение!$D$2:$D$5111,$C614,Тех_Движение!$B$2:$B$5111,"&lt;="&amp;Q$3)-$F614)))</f>
        <v>#VALUE!</v>
      </c>
      <c r="R614" s="21" t="str">
        <f t="shared" si="28"/>
        <v/>
      </c>
      <c r="S614" s="23" t="str">
        <f>IF($B614="","",VLOOKUP($C614,Настройки!$A$11:$L$17,9,FALSE))</f>
        <v/>
      </c>
      <c r="T614" s="23" t="str">
        <f t="shared" si="29"/>
        <v/>
      </c>
    </row>
    <row r="615" spans="1:20" x14ac:dyDescent="0.3">
      <c r="A615" s="20">
        <f>Тех_Движение!$A$612</f>
        <v>611</v>
      </c>
      <c r="B615" s="20" t="str">
        <f>IF(Тех_Движение!$F$612&gt;0,Тех_Движение!$I$612,"")</f>
        <v/>
      </c>
      <c r="C615" s="20" t="str">
        <f>IF($B615="","",Тех_Движение!$D$612)</f>
        <v/>
      </c>
      <c r="D615" s="9" t="str">
        <f>IF($B615="","",Тех_Движение!$B$612)</f>
        <v/>
      </c>
      <c r="E615" s="21" t="str">
        <f>IF($B615="","",Тех_Движение!$F$612)</f>
        <v/>
      </c>
      <c r="F615" s="21" t="str">
        <f>IF($B615="","",SUMIFS($E$5:$E614,$C$5:$C614,$C615))</f>
        <v/>
      </c>
      <c r="G615" s="21" t="str">
        <f>IF($B615="","",MAX(0,$E615-MAX(0,SUMIFS(Тех_Движение!$G$2:$G$5111,Тех_Движение!$D$2:$D$5111,$C615,Тех_Движение!$B$2:$B$5111,"&lt;="&amp;Настройки!$B$5-1)-$F615)))</f>
        <v/>
      </c>
      <c r="H615" s="21" t="str">
        <f>IF($B615="","",IF(AND($D615&gt;=Настройки!$B$5,$D615&lt;=Настройки!$B$6),$E615,0))</f>
        <v/>
      </c>
      <c r="I615" s="21" t="str">
        <f t="shared" si="27"/>
        <v/>
      </c>
      <c r="J615" s="21" t="str">
        <f>IF($B615="","",MAX(0,$E615-MAX(0,SUMIFS(Тех_Движение!$G$2:$G$5111,Тех_Движение!$D$2:$D$5111,$C615,Тех_Движение!$B$2:$B$5111,"&lt;="&amp;Настройки!$B$6)-$F615)))</f>
        <v/>
      </c>
      <c r="K615" s="21" t="e">
        <f>IF(OR($B615="",K$3&lt;$D615+Настройки!$B$7),0,MAX(0,$E615-MAX(0,SUMIFS(Тех_Движение!$G$2:$G$5111,Тех_Движение!$D$2:$D$5111,$C615,Тех_Движение!$B$2:$B$5111,"&lt;="&amp;K$3)-$F615)))</f>
        <v>#VALUE!</v>
      </c>
      <c r="L615" s="21" t="e">
        <f>IF(OR($B615="",L$3&lt;$D615+Настройки!$B$7),0,MAX(0,$E615-MAX(0,SUMIFS(Тех_Движение!$G$2:$G$5111,Тех_Движение!$D$2:$D$5111,$C615,Тех_Движение!$B$2:$B$5111,"&lt;="&amp;L$3)-$F615)))</f>
        <v>#VALUE!</v>
      </c>
      <c r="M615" s="21" t="e">
        <f>IF(OR($B615="",M$3&lt;$D615+Настройки!$B$7),0,MAX(0,$E615-MAX(0,SUMIFS(Тех_Движение!$G$2:$G$5111,Тех_Движение!$D$2:$D$5111,$C615,Тех_Движение!$B$2:$B$5111,"&lt;="&amp;M$3)-$F615)))</f>
        <v>#VALUE!</v>
      </c>
      <c r="N615" s="21" t="e">
        <f>IF(OR($B615="",N$3&lt;$D615+Настройки!$B$7),0,MAX(0,$E615-MAX(0,SUMIFS(Тех_Движение!$G$2:$G$5111,Тех_Движение!$D$2:$D$5111,$C615,Тех_Движение!$B$2:$B$5111,"&lt;="&amp;N$3)-$F615)))</f>
        <v>#VALUE!</v>
      </c>
      <c r="O615" s="21" t="e">
        <f>IF(OR($B615="",O$3&lt;$D615+Настройки!$B$7),0,MAX(0,$E615-MAX(0,SUMIFS(Тех_Движение!$G$2:$G$5111,Тех_Движение!$D$2:$D$5111,$C615,Тех_Движение!$B$2:$B$5111,"&lt;="&amp;O$3)-$F615)))</f>
        <v>#VALUE!</v>
      </c>
      <c r="P615" s="21" t="e">
        <f>IF(OR($B615="",P$3&lt;$D615+Настройки!$B$7),0,MAX(0,$E615-MAX(0,SUMIFS(Тех_Движение!$G$2:$G$5111,Тех_Движение!$D$2:$D$5111,$C615,Тех_Движение!$B$2:$B$5111,"&lt;="&amp;P$3)-$F615)))</f>
        <v>#VALUE!</v>
      </c>
      <c r="Q615" s="21" t="e">
        <f>IF(OR($B615="",Q$3&lt;$D615+Настройки!$B$7),0,MAX(0,$E615-MAX(0,SUMIFS(Тех_Движение!$G$2:$G$5111,Тех_Движение!$D$2:$D$5111,$C615,Тех_Движение!$B$2:$B$5111,"&lt;="&amp;Q$3)-$F615)))</f>
        <v>#VALUE!</v>
      </c>
      <c r="R615" s="21" t="str">
        <f t="shared" si="28"/>
        <v/>
      </c>
      <c r="S615" s="23" t="str">
        <f>IF($B615="","",VLOOKUP($C615,Настройки!$A$11:$L$17,9,FALSE))</f>
        <v/>
      </c>
      <c r="T615" s="23" t="str">
        <f t="shared" si="29"/>
        <v/>
      </c>
    </row>
    <row r="616" spans="1:20" x14ac:dyDescent="0.3">
      <c r="A616" s="20">
        <f>Тех_Движение!$A$613</f>
        <v>612</v>
      </c>
      <c r="B616" s="20" t="str">
        <f>IF(Тех_Движение!$F$613&gt;0,Тех_Движение!$I$613,"")</f>
        <v/>
      </c>
      <c r="C616" s="20" t="str">
        <f>IF($B616="","",Тех_Движение!$D$613)</f>
        <v/>
      </c>
      <c r="D616" s="9" t="str">
        <f>IF($B616="","",Тех_Движение!$B$613)</f>
        <v/>
      </c>
      <c r="E616" s="21" t="str">
        <f>IF($B616="","",Тех_Движение!$F$613)</f>
        <v/>
      </c>
      <c r="F616" s="21" t="str">
        <f>IF($B616="","",SUMIFS($E$5:$E615,$C$5:$C615,$C616))</f>
        <v/>
      </c>
      <c r="G616" s="21" t="str">
        <f>IF($B616="","",MAX(0,$E616-MAX(0,SUMIFS(Тех_Движение!$G$2:$G$5111,Тех_Движение!$D$2:$D$5111,$C616,Тех_Движение!$B$2:$B$5111,"&lt;="&amp;Настройки!$B$5-1)-$F616)))</f>
        <v/>
      </c>
      <c r="H616" s="21" t="str">
        <f>IF($B616="","",IF(AND($D616&gt;=Настройки!$B$5,$D616&lt;=Настройки!$B$6),$E616,0))</f>
        <v/>
      </c>
      <c r="I616" s="21" t="str">
        <f t="shared" si="27"/>
        <v/>
      </c>
      <c r="J616" s="21" t="str">
        <f>IF($B616="","",MAX(0,$E616-MAX(0,SUMIFS(Тех_Движение!$G$2:$G$5111,Тех_Движение!$D$2:$D$5111,$C616,Тех_Движение!$B$2:$B$5111,"&lt;="&amp;Настройки!$B$6)-$F616)))</f>
        <v/>
      </c>
      <c r="K616" s="21" t="e">
        <f>IF(OR($B616="",K$3&lt;$D616+Настройки!$B$7),0,MAX(0,$E616-MAX(0,SUMIFS(Тех_Движение!$G$2:$G$5111,Тех_Движение!$D$2:$D$5111,$C616,Тех_Движение!$B$2:$B$5111,"&lt;="&amp;K$3)-$F616)))</f>
        <v>#VALUE!</v>
      </c>
      <c r="L616" s="21" t="e">
        <f>IF(OR($B616="",L$3&lt;$D616+Настройки!$B$7),0,MAX(0,$E616-MAX(0,SUMIFS(Тех_Движение!$G$2:$G$5111,Тех_Движение!$D$2:$D$5111,$C616,Тех_Движение!$B$2:$B$5111,"&lt;="&amp;L$3)-$F616)))</f>
        <v>#VALUE!</v>
      </c>
      <c r="M616" s="21" t="e">
        <f>IF(OR($B616="",M$3&lt;$D616+Настройки!$B$7),0,MAX(0,$E616-MAX(0,SUMIFS(Тех_Движение!$G$2:$G$5111,Тех_Движение!$D$2:$D$5111,$C616,Тех_Движение!$B$2:$B$5111,"&lt;="&amp;M$3)-$F616)))</f>
        <v>#VALUE!</v>
      </c>
      <c r="N616" s="21" t="e">
        <f>IF(OR($B616="",N$3&lt;$D616+Настройки!$B$7),0,MAX(0,$E616-MAX(0,SUMIFS(Тех_Движение!$G$2:$G$5111,Тех_Движение!$D$2:$D$5111,$C616,Тех_Движение!$B$2:$B$5111,"&lt;="&amp;N$3)-$F616)))</f>
        <v>#VALUE!</v>
      </c>
      <c r="O616" s="21" t="e">
        <f>IF(OR($B616="",O$3&lt;$D616+Настройки!$B$7),0,MAX(0,$E616-MAX(0,SUMIFS(Тех_Движение!$G$2:$G$5111,Тех_Движение!$D$2:$D$5111,$C616,Тех_Движение!$B$2:$B$5111,"&lt;="&amp;O$3)-$F616)))</f>
        <v>#VALUE!</v>
      </c>
      <c r="P616" s="21" t="e">
        <f>IF(OR($B616="",P$3&lt;$D616+Настройки!$B$7),0,MAX(0,$E616-MAX(0,SUMIFS(Тех_Движение!$G$2:$G$5111,Тех_Движение!$D$2:$D$5111,$C616,Тех_Движение!$B$2:$B$5111,"&lt;="&amp;P$3)-$F616)))</f>
        <v>#VALUE!</v>
      </c>
      <c r="Q616" s="21" t="e">
        <f>IF(OR($B616="",Q$3&lt;$D616+Настройки!$B$7),0,MAX(0,$E616-MAX(0,SUMIFS(Тех_Движение!$G$2:$G$5111,Тех_Движение!$D$2:$D$5111,$C616,Тех_Движение!$B$2:$B$5111,"&lt;="&amp;Q$3)-$F616)))</f>
        <v>#VALUE!</v>
      </c>
      <c r="R616" s="21" t="str">
        <f t="shared" si="28"/>
        <v/>
      </c>
      <c r="S616" s="23" t="str">
        <f>IF($B616="","",VLOOKUP($C616,Настройки!$A$11:$L$17,9,FALSE))</f>
        <v/>
      </c>
      <c r="T616" s="23" t="str">
        <f t="shared" si="29"/>
        <v/>
      </c>
    </row>
    <row r="617" spans="1:20" x14ac:dyDescent="0.3">
      <c r="A617" s="20">
        <f>Тех_Движение!$A$614</f>
        <v>613</v>
      </c>
      <c r="B617" s="20" t="str">
        <f>IF(Тех_Движение!$F$614&gt;0,Тех_Движение!$I$614,"")</f>
        <v/>
      </c>
      <c r="C617" s="20" t="str">
        <f>IF($B617="","",Тех_Движение!$D$614)</f>
        <v/>
      </c>
      <c r="D617" s="9" t="str">
        <f>IF($B617="","",Тех_Движение!$B$614)</f>
        <v/>
      </c>
      <c r="E617" s="21" t="str">
        <f>IF($B617="","",Тех_Движение!$F$614)</f>
        <v/>
      </c>
      <c r="F617" s="21" t="str">
        <f>IF($B617="","",SUMIFS($E$5:$E616,$C$5:$C616,$C617))</f>
        <v/>
      </c>
      <c r="G617" s="21" t="str">
        <f>IF($B617="","",MAX(0,$E617-MAX(0,SUMIFS(Тех_Движение!$G$2:$G$5111,Тех_Движение!$D$2:$D$5111,$C617,Тех_Движение!$B$2:$B$5111,"&lt;="&amp;Настройки!$B$5-1)-$F617)))</f>
        <v/>
      </c>
      <c r="H617" s="21" t="str">
        <f>IF($B617="","",IF(AND($D617&gt;=Настройки!$B$5,$D617&lt;=Настройки!$B$6),$E617,0))</f>
        <v/>
      </c>
      <c r="I617" s="21" t="str">
        <f t="shared" si="27"/>
        <v/>
      </c>
      <c r="J617" s="21" t="str">
        <f>IF($B617="","",MAX(0,$E617-MAX(0,SUMIFS(Тех_Движение!$G$2:$G$5111,Тех_Движение!$D$2:$D$5111,$C617,Тех_Движение!$B$2:$B$5111,"&lt;="&amp;Настройки!$B$6)-$F617)))</f>
        <v/>
      </c>
      <c r="K617" s="21" t="e">
        <f>IF(OR($B617="",K$3&lt;$D617+Настройки!$B$7),0,MAX(0,$E617-MAX(0,SUMIFS(Тех_Движение!$G$2:$G$5111,Тех_Движение!$D$2:$D$5111,$C617,Тех_Движение!$B$2:$B$5111,"&lt;="&amp;K$3)-$F617)))</f>
        <v>#VALUE!</v>
      </c>
      <c r="L617" s="21" t="e">
        <f>IF(OR($B617="",L$3&lt;$D617+Настройки!$B$7),0,MAX(0,$E617-MAX(0,SUMIFS(Тех_Движение!$G$2:$G$5111,Тех_Движение!$D$2:$D$5111,$C617,Тех_Движение!$B$2:$B$5111,"&lt;="&amp;L$3)-$F617)))</f>
        <v>#VALUE!</v>
      </c>
      <c r="M617" s="21" t="e">
        <f>IF(OR($B617="",M$3&lt;$D617+Настройки!$B$7),0,MAX(0,$E617-MAX(0,SUMIFS(Тех_Движение!$G$2:$G$5111,Тех_Движение!$D$2:$D$5111,$C617,Тех_Движение!$B$2:$B$5111,"&lt;="&amp;M$3)-$F617)))</f>
        <v>#VALUE!</v>
      </c>
      <c r="N617" s="21" t="e">
        <f>IF(OR($B617="",N$3&lt;$D617+Настройки!$B$7),0,MAX(0,$E617-MAX(0,SUMIFS(Тех_Движение!$G$2:$G$5111,Тех_Движение!$D$2:$D$5111,$C617,Тех_Движение!$B$2:$B$5111,"&lt;="&amp;N$3)-$F617)))</f>
        <v>#VALUE!</v>
      </c>
      <c r="O617" s="21" t="e">
        <f>IF(OR($B617="",O$3&lt;$D617+Настройки!$B$7),0,MAX(0,$E617-MAX(0,SUMIFS(Тех_Движение!$G$2:$G$5111,Тех_Движение!$D$2:$D$5111,$C617,Тех_Движение!$B$2:$B$5111,"&lt;="&amp;O$3)-$F617)))</f>
        <v>#VALUE!</v>
      </c>
      <c r="P617" s="21" t="e">
        <f>IF(OR($B617="",P$3&lt;$D617+Настройки!$B$7),0,MAX(0,$E617-MAX(0,SUMIFS(Тех_Движение!$G$2:$G$5111,Тех_Движение!$D$2:$D$5111,$C617,Тех_Движение!$B$2:$B$5111,"&lt;="&amp;P$3)-$F617)))</f>
        <v>#VALUE!</v>
      </c>
      <c r="Q617" s="21" t="e">
        <f>IF(OR($B617="",Q$3&lt;$D617+Настройки!$B$7),0,MAX(0,$E617-MAX(0,SUMIFS(Тех_Движение!$G$2:$G$5111,Тех_Движение!$D$2:$D$5111,$C617,Тех_Движение!$B$2:$B$5111,"&lt;="&amp;Q$3)-$F617)))</f>
        <v>#VALUE!</v>
      </c>
      <c r="R617" s="21" t="str">
        <f t="shared" si="28"/>
        <v/>
      </c>
      <c r="S617" s="23" t="str">
        <f>IF($B617="","",VLOOKUP($C617,Настройки!$A$11:$L$17,9,FALSE))</f>
        <v/>
      </c>
      <c r="T617" s="23" t="str">
        <f t="shared" si="29"/>
        <v/>
      </c>
    </row>
    <row r="618" spans="1:20" x14ac:dyDescent="0.3">
      <c r="A618" s="20">
        <f>Тех_Движение!$A$615</f>
        <v>614</v>
      </c>
      <c r="B618" s="20" t="str">
        <f>IF(Тех_Движение!$F$615&gt;0,Тех_Движение!$I$615,"")</f>
        <v/>
      </c>
      <c r="C618" s="20" t="str">
        <f>IF($B618="","",Тех_Движение!$D$615)</f>
        <v/>
      </c>
      <c r="D618" s="9" t="str">
        <f>IF($B618="","",Тех_Движение!$B$615)</f>
        <v/>
      </c>
      <c r="E618" s="21" t="str">
        <f>IF($B618="","",Тех_Движение!$F$615)</f>
        <v/>
      </c>
      <c r="F618" s="21" t="str">
        <f>IF($B618="","",SUMIFS($E$5:$E617,$C$5:$C617,$C618))</f>
        <v/>
      </c>
      <c r="G618" s="21" t="str">
        <f>IF($B618="","",MAX(0,$E618-MAX(0,SUMIFS(Тех_Движение!$G$2:$G$5111,Тех_Движение!$D$2:$D$5111,$C618,Тех_Движение!$B$2:$B$5111,"&lt;="&amp;Настройки!$B$5-1)-$F618)))</f>
        <v/>
      </c>
      <c r="H618" s="21" t="str">
        <f>IF($B618="","",IF(AND($D618&gt;=Настройки!$B$5,$D618&lt;=Настройки!$B$6),$E618,0))</f>
        <v/>
      </c>
      <c r="I618" s="21" t="str">
        <f t="shared" si="27"/>
        <v/>
      </c>
      <c r="J618" s="21" t="str">
        <f>IF($B618="","",MAX(0,$E618-MAX(0,SUMIFS(Тех_Движение!$G$2:$G$5111,Тех_Движение!$D$2:$D$5111,$C618,Тех_Движение!$B$2:$B$5111,"&lt;="&amp;Настройки!$B$6)-$F618)))</f>
        <v/>
      </c>
      <c r="K618" s="21" t="e">
        <f>IF(OR($B618="",K$3&lt;$D618+Настройки!$B$7),0,MAX(0,$E618-MAX(0,SUMIFS(Тех_Движение!$G$2:$G$5111,Тех_Движение!$D$2:$D$5111,$C618,Тех_Движение!$B$2:$B$5111,"&lt;="&amp;K$3)-$F618)))</f>
        <v>#VALUE!</v>
      </c>
      <c r="L618" s="21" t="e">
        <f>IF(OR($B618="",L$3&lt;$D618+Настройки!$B$7),0,MAX(0,$E618-MAX(0,SUMIFS(Тех_Движение!$G$2:$G$5111,Тех_Движение!$D$2:$D$5111,$C618,Тех_Движение!$B$2:$B$5111,"&lt;="&amp;L$3)-$F618)))</f>
        <v>#VALUE!</v>
      </c>
      <c r="M618" s="21" t="e">
        <f>IF(OR($B618="",M$3&lt;$D618+Настройки!$B$7),0,MAX(0,$E618-MAX(0,SUMIFS(Тех_Движение!$G$2:$G$5111,Тех_Движение!$D$2:$D$5111,$C618,Тех_Движение!$B$2:$B$5111,"&lt;="&amp;M$3)-$F618)))</f>
        <v>#VALUE!</v>
      </c>
      <c r="N618" s="21" t="e">
        <f>IF(OR($B618="",N$3&lt;$D618+Настройки!$B$7),0,MAX(0,$E618-MAX(0,SUMIFS(Тех_Движение!$G$2:$G$5111,Тех_Движение!$D$2:$D$5111,$C618,Тех_Движение!$B$2:$B$5111,"&lt;="&amp;N$3)-$F618)))</f>
        <v>#VALUE!</v>
      </c>
      <c r="O618" s="21" t="e">
        <f>IF(OR($B618="",O$3&lt;$D618+Настройки!$B$7),0,MAX(0,$E618-MAX(0,SUMIFS(Тех_Движение!$G$2:$G$5111,Тех_Движение!$D$2:$D$5111,$C618,Тех_Движение!$B$2:$B$5111,"&lt;="&amp;O$3)-$F618)))</f>
        <v>#VALUE!</v>
      </c>
      <c r="P618" s="21" t="e">
        <f>IF(OR($B618="",P$3&lt;$D618+Настройки!$B$7),0,MAX(0,$E618-MAX(0,SUMIFS(Тех_Движение!$G$2:$G$5111,Тех_Движение!$D$2:$D$5111,$C618,Тех_Движение!$B$2:$B$5111,"&lt;="&amp;P$3)-$F618)))</f>
        <v>#VALUE!</v>
      </c>
      <c r="Q618" s="21" t="e">
        <f>IF(OR($B618="",Q$3&lt;$D618+Настройки!$B$7),0,MAX(0,$E618-MAX(0,SUMIFS(Тех_Движение!$G$2:$G$5111,Тех_Движение!$D$2:$D$5111,$C618,Тех_Движение!$B$2:$B$5111,"&lt;="&amp;Q$3)-$F618)))</f>
        <v>#VALUE!</v>
      </c>
      <c r="R618" s="21" t="str">
        <f t="shared" si="28"/>
        <v/>
      </c>
      <c r="S618" s="23" t="str">
        <f>IF($B618="","",VLOOKUP($C618,Настройки!$A$11:$L$17,9,FALSE))</f>
        <v/>
      </c>
      <c r="T618" s="23" t="str">
        <f t="shared" si="29"/>
        <v/>
      </c>
    </row>
    <row r="619" spans="1:20" x14ac:dyDescent="0.3">
      <c r="A619" s="20">
        <f>Тех_Движение!$A$616</f>
        <v>615</v>
      </c>
      <c r="B619" s="20" t="str">
        <f>IF(Тех_Движение!$F$616&gt;0,Тех_Движение!$I$616,"")</f>
        <v/>
      </c>
      <c r="C619" s="20" t="str">
        <f>IF($B619="","",Тех_Движение!$D$616)</f>
        <v/>
      </c>
      <c r="D619" s="9" t="str">
        <f>IF($B619="","",Тех_Движение!$B$616)</f>
        <v/>
      </c>
      <c r="E619" s="21" t="str">
        <f>IF($B619="","",Тех_Движение!$F$616)</f>
        <v/>
      </c>
      <c r="F619" s="21" t="str">
        <f>IF($B619="","",SUMIFS($E$5:$E618,$C$5:$C618,$C619))</f>
        <v/>
      </c>
      <c r="G619" s="21" t="str">
        <f>IF($B619="","",MAX(0,$E619-MAX(0,SUMIFS(Тех_Движение!$G$2:$G$5111,Тех_Движение!$D$2:$D$5111,$C619,Тех_Движение!$B$2:$B$5111,"&lt;="&amp;Настройки!$B$5-1)-$F619)))</f>
        <v/>
      </c>
      <c r="H619" s="21" t="str">
        <f>IF($B619="","",IF(AND($D619&gt;=Настройки!$B$5,$D619&lt;=Настройки!$B$6),$E619,0))</f>
        <v/>
      </c>
      <c r="I619" s="21" t="str">
        <f t="shared" si="27"/>
        <v/>
      </c>
      <c r="J619" s="21" t="str">
        <f>IF($B619="","",MAX(0,$E619-MAX(0,SUMIFS(Тех_Движение!$G$2:$G$5111,Тех_Движение!$D$2:$D$5111,$C619,Тех_Движение!$B$2:$B$5111,"&lt;="&amp;Настройки!$B$6)-$F619)))</f>
        <v/>
      </c>
      <c r="K619" s="21" t="e">
        <f>IF(OR($B619="",K$3&lt;$D619+Настройки!$B$7),0,MAX(0,$E619-MAX(0,SUMIFS(Тех_Движение!$G$2:$G$5111,Тех_Движение!$D$2:$D$5111,$C619,Тех_Движение!$B$2:$B$5111,"&lt;="&amp;K$3)-$F619)))</f>
        <v>#VALUE!</v>
      </c>
      <c r="L619" s="21" t="e">
        <f>IF(OR($B619="",L$3&lt;$D619+Настройки!$B$7),0,MAX(0,$E619-MAX(0,SUMIFS(Тех_Движение!$G$2:$G$5111,Тех_Движение!$D$2:$D$5111,$C619,Тех_Движение!$B$2:$B$5111,"&lt;="&amp;L$3)-$F619)))</f>
        <v>#VALUE!</v>
      </c>
      <c r="M619" s="21" t="e">
        <f>IF(OR($B619="",M$3&lt;$D619+Настройки!$B$7),0,MAX(0,$E619-MAX(0,SUMIFS(Тех_Движение!$G$2:$G$5111,Тех_Движение!$D$2:$D$5111,$C619,Тех_Движение!$B$2:$B$5111,"&lt;="&amp;M$3)-$F619)))</f>
        <v>#VALUE!</v>
      </c>
      <c r="N619" s="21" t="e">
        <f>IF(OR($B619="",N$3&lt;$D619+Настройки!$B$7),0,MAX(0,$E619-MAX(0,SUMIFS(Тех_Движение!$G$2:$G$5111,Тех_Движение!$D$2:$D$5111,$C619,Тех_Движение!$B$2:$B$5111,"&lt;="&amp;N$3)-$F619)))</f>
        <v>#VALUE!</v>
      </c>
      <c r="O619" s="21" t="e">
        <f>IF(OR($B619="",O$3&lt;$D619+Настройки!$B$7),0,MAX(0,$E619-MAX(0,SUMIFS(Тех_Движение!$G$2:$G$5111,Тех_Движение!$D$2:$D$5111,$C619,Тех_Движение!$B$2:$B$5111,"&lt;="&amp;O$3)-$F619)))</f>
        <v>#VALUE!</v>
      </c>
      <c r="P619" s="21" t="e">
        <f>IF(OR($B619="",P$3&lt;$D619+Настройки!$B$7),0,MAX(0,$E619-MAX(0,SUMIFS(Тех_Движение!$G$2:$G$5111,Тех_Движение!$D$2:$D$5111,$C619,Тех_Движение!$B$2:$B$5111,"&lt;="&amp;P$3)-$F619)))</f>
        <v>#VALUE!</v>
      </c>
      <c r="Q619" s="21" t="e">
        <f>IF(OR($B619="",Q$3&lt;$D619+Настройки!$B$7),0,MAX(0,$E619-MAX(0,SUMIFS(Тех_Движение!$G$2:$G$5111,Тех_Движение!$D$2:$D$5111,$C619,Тех_Движение!$B$2:$B$5111,"&lt;="&amp;Q$3)-$F619)))</f>
        <v>#VALUE!</v>
      </c>
      <c r="R619" s="21" t="str">
        <f t="shared" si="28"/>
        <v/>
      </c>
      <c r="S619" s="23" t="str">
        <f>IF($B619="","",VLOOKUP($C619,Настройки!$A$11:$L$17,9,FALSE))</f>
        <v/>
      </c>
      <c r="T619" s="23" t="str">
        <f t="shared" si="29"/>
        <v/>
      </c>
    </row>
    <row r="620" spans="1:20" x14ac:dyDescent="0.3">
      <c r="A620" s="20">
        <f>Тех_Движение!$A$617</f>
        <v>616</v>
      </c>
      <c r="B620" s="20" t="str">
        <f>IF(Тех_Движение!$F$617&gt;0,Тех_Движение!$I$617,"")</f>
        <v/>
      </c>
      <c r="C620" s="20" t="str">
        <f>IF($B620="","",Тех_Движение!$D$617)</f>
        <v/>
      </c>
      <c r="D620" s="9" t="str">
        <f>IF($B620="","",Тех_Движение!$B$617)</f>
        <v/>
      </c>
      <c r="E620" s="21" t="str">
        <f>IF($B620="","",Тех_Движение!$F$617)</f>
        <v/>
      </c>
      <c r="F620" s="21" t="str">
        <f>IF($B620="","",SUMIFS($E$5:$E619,$C$5:$C619,$C620))</f>
        <v/>
      </c>
      <c r="G620" s="21" t="str">
        <f>IF($B620="","",MAX(0,$E620-MAX(0,SUMIFS(Тех_Движение!$G$2:$G$5111,Тех_Движение!$D$2:$D$5111,$C620,Тех_Движение!$B$2:$B$5111,"&lt;="&amp;Настройки!$B$5-1)-$F620)))</f>
        <v/>
      </c>
      <c r="H620" s="21" t="str">
        <f>IF($B620="","",IF(AND($D620&gt;=Настройки!$B$5,$D620&lt;=Настройки!$B$6),$E620,0))</f>
        <v/>
      </c>
      <c r="I620" s="21" t="str">
        <f t="shared" si="27"/>
        <v/>
      </c>
      <c r="J620" s="21" t="str">
        <f>IF($B620="","",MAX(0,$E620-MAX(0,SUMIFS(Тех_Движение!$G$2:$G$5111,Тех_Движение!$D$2:$D$5111,$C620,Тех_Движение!$B$2:$B$5111,"&lt;="&amp;Настройки!$B$6)-$F620)))</f>
        <v/>
      </c>
      <c r="K620" s="21" t="e">
        <f>IF(OR($B620="",K$3&lt;$D620+Настройки!$B$7),0,MAX(0,$E620-MAX(0,SUMIFS(Тех_Движение!$G$2:$G$5111,Тех_Движение!$D$2:$D$5111,$C620,Тех_Движение!$B$2:$B$5111,"&lt;="&amp;K$3)-$F620)))</f>
        <v>#VALUE!</v>
      </c>
      <c r="L620" s="21" t="e">
        <f>IF(OR($B620="",L$3&lt;$D620+Настройки!$B$7),0,MAX(0,$E620-MAX(0,SUMIFS(Тех_Движение!$G$2:$G$5111,Тех_Движение!$D$2:$D$5111,$C620,Тех_Движение!$B$2:$B$5111,"&lt;="&amp;L$3)-$F620)))</f>
        <v>#VALUE!</v>
      </c>
      <c r="M620" s="21" t="e">
        <f>IF(OR($B620="",M$3&lt;$D620+Настройки!$B$7),0,MAX(0,$E620-MAX(0,SUMIFS(Тех_Движение!$G$2:$G$5111,Тех_Движение!$D$2:$D$5111,$C620,Тех_Движение!$B$2:$B$5111,"&lt;="&amp;M$3)-$F620)))</f>
        <v>#VALUE!</v>
      </c>
      <c r="N620" s="21" t="e">
        <f>IF(OR($B620="",N$3&lt;$D620+Настройки!$B$7),0,MAX(0,$E620-MAX(0,SUMIFS(Тех_Движение!$G$2:$G$5111,Тех_Движение!$D$2:$D$5111,$C620,Тех_Движение!$B$2:$B$5111,"&lt;="&amp;N$3)-$F620)))</f>
        <v>#VALUE!</v>
      </c>
      <c r="O620" s="21" t="e">
        <f>IF(OR($B620="",O$3&lt;$D620+Настройки!$B$7),0,MAX(0,$E620-MAX(0,SUMIFS(Тех_Движение!$G$2:$G$5111,Тех_Движение!$D$2:$D$5111,$C620,Тех_Движение!$B$2:$B$5111,"&lt;="&amp;O$3)-$F620)))</f>
        <v>#VALUE!</v>
      </c>
      <c r="P620" s="21" t="e">
        <f>IF(OR($B620="",P$3&lt;$D620+Настройки!$B$7),0,MAX(0,$E620-MAX(0,SUMIFS(Тех_Движение!$G$2:$G$5111,Тех_Движение!$D$2:$D$5111,$C620,Тех_Движение!$B$2:$B$5111,"&lt;="&amp;P$3)-$F620)))</f>
        <v>#VALUE!</v>
      </c>
      <c r="Q620" s="21" t="e">
        <f>IF(OR($B620="",Q$3&lt;$D620+Настройки!$B$7),0,MAX(0,$E620-MAX(0,SUMIFS(Тех_Движение!$G$2:$G$5111,Тех_Движение!$D$2:$D$5111,$C620,Тех_Движение!$B$2:$B$5111,"&lt;="&amp;Q$3)-$F620)))</f>
        <v>#VALUE!</v>
      </c>
      <c r="R620" s="21" t="str">
        <f t="shared" si="28"/>
        <v/>
      </c>
      <c r="S620" s="23" t="str">
        <f>IF($B620="","",VLOOKUP($C620,Настройки!$A$11:$L$17,9,FALSE))</f>
        <v/>
      </c>
      <c r="T620" s="23" t="str">
        <f t="shared" si="29"/>
        <v/>
      </c>
    </row>
    <row r="621" spans="1:20" x14ac:dyDescent="0.3">
      <c r="A621" s="20">
        <f>Тех_Движение!$A$618</f>
        <v>617</v>
      </c>
      <c r="B621" s="20" t="str">
        <f>IF(Тех_Движение!$F$618&gt;0,Тех_Движение!$I$618,"")</f>
        <v/>
      </c>
      <c r="C621" s="20" t="str">
        <f>IF($B621="","",Тех_Движение!$D$618)</f>
        <v/>
      </c>
      <c r="D621" s="9" t="str">
        <f>IF($B621="","",Тех_Движение!$B$618)</f>
        <v/>
      </c>
      <c r="E621" s="21" t="str">
        <f>IF($B621="","",Тех_Движение!$F$618)</f>
        <v/>
      </c>
      <c r="F621" s="21" t="str">
        <f>IF($B621="","",SUMIFS($E$5:$E620,$C$5:$C620,$C621))</f>
        <v/>
      </c>
      <c r="G621" s="21" t="str">
        <f>IF($B621="","",MAX(0,$E621-MAX(0,SUMIFS(Тех_Движение!$G$2:$G$5111,Тех_Движение!$D$2:$D$5111,$C621,Тех_Движение!$B$2:$B$5111,"&lt;="&amp;Настройки!$B$5-1)-$F621)))</f>
        <v/>
      </c>
      <c r="H621" s="21" t="str">
        <f>IF($B621="","",IF(AND($D621&gt;=Настройки!$B$5,$D621&lt;=Настройки!$B$6),$E621,0))</f>
        <v/>
      </c>
      <c r="I621" s="21" t="str">
        <f t="shared" si="27"/>
        <v/>
      </c>
      <c r="J621" s="21" t="str">
        <f>IF($B621="","",MAX(0,$E621-MAX(0,SUMIFS(Тех_Движение!$G$2:$G$5111,Тех_Движение!$D$2:$D$5111,$C621,Тех_Движение!$B$2:$B$5111,"&lt;="&amp;Настройки!$B$6)-$F621)))</f>
        <v/>
      </c>
      <c r="K621" s="21" t="e">
        <f>IF(OR($B621="",K$3&lt;$D621+Настройки!$B$7),0,MAX(0,$E621-MAX(0,SUMIFS(Тех_Движение!$G$2:$G$5111,Тех_Движение!$D$2:$D$5111,$C621,Тех_Движение!$B$2:$B$5111,"&lt;="&amp;K$3)-$F621)))</f>
        <v>#VALUE!</v>
      </c>
      <c r="L621" s="21" t="e">
        <f>IF(OR($B621="",L$3&lt;$D621+Настройки!$B$7),0,MAX(0,$E621-MAX(0,SUMIFS(Тех_Движение!$G$2:$G$5111,Тех_Движение!$D$2:$D$5111,$C621,Тех_Движение!$B$2:$B$5111,"&lt;="&amp;L$3)-$F621)))</f>
        <v>#VALUE!</v>
      </c>
      <c r="M621" s="21" t="e">
        <f>IF(OR($B621="",M$3&lt;$D621+Настройки!$B$7),0,MAX(0,$E621-MAX(0,SUMIFS(Тех_Движение!$G$2:$G$5111,Тех_Движение!$D$2:$D$5111,$C621,Тех_Движение!$B$2:$B$5111,"&lt;="&amp;M$3)-$F621)))</f>
        <v>#VALUE!</v>
      </c>
      <c r="N621" s="21" t="e">
        <f>IF(OR($B621="",N$3&lt;$D621+Настройки!$B$7),0,MAX(0,$E621-MAX(0,SUMIFS(Тех_Движение!$G$2:$G$5111,Тех_Движение!$D$2:$D$5111,$C621,Тех_Движение!$B$2:$B$5111,"&lt;="&amp;N$3)-$F621)))</f>
        <v>#VALUE!</v>
      </c>
      <c r="O621" s="21" t="e">
        <f>IF(OR($B621="",O$3&lt;$D621+Настройки!$B$7),0,MAX(0,$E621-MAX(0,SUMIFS(Тех_Движение!$G$2:$G$5111,Тех_Движение!$D$2:$D$5111,$C621,Тех_Движение!$B$2:$B$5111,"&lt;="&amp;O$3)-$F621)))</f>
        <v>#VALUE!</v>
      </c>
      <c r="P621" s="21" t="e">
        <f>IF(OR($B621="",P$3&lt;$D621+Настройки!$B$7),0,MAX(0,$E621-MAX(0,SUMIFS(Тех_Движение!$G$2:$G$5111,Тех_Движение!$D$2:$D$5111,$C621,Тех_Движение!$B$2:$B$5111,"&lt;="&amp;P$3)-$F621)))</f>
        <v>#VALUE!</v>
      </c>
      <c r="Q621" s="21" t="e">
        <f>IF(OR($B621="",Q$3&lt;$D621+Настройки!$B$7),0,MAX(0,$E621-MAX(0,SUMIFS(Тех_Движение!$G$2:$G$5111,Тех_Движение!$D$2:$D$5111,$C621,Тех_Движение!$B$2:$B$5111,"&lt;="&amp;Q$3)-$F621)))</f>
        <v>#VALUE!</v>
      </c>
      <c r="R621" s="21" t="str">
        <f t="shared" si="28"/>
        <v/>
      </c>
      <c r="S621" s="23" t="str">
        <f>IF($B621="","",VLOOKUP($C621,Настройки!$A$11:$L$17,9,FALSE))</f>
        <v/>
      </c>
      <c r="T621" s="23" t="str">
        <f t="shared" si="29"/>
        <v/>
      </c>
    </row>
    <row r="622" spans="1:20" x14ac:dyDescent="0.3">
      <c r="A622" s="20">
        <f>Тех_Движение!$A$619</f>
        <v>618</v>
      </c>
      <c r="B622" s="20" t="str">
        <f>IF(Тех_Движение!$F$619&gt;0,Тех_Движение!$I$619,"")</f>
        <v/>
      </c>
      <c r="C622" s="20" t="str">
        <f>IF($B622="","",Тех_Движение!$D$619)</f>
        <v/>
      </c>
      <c r="D622" s="9" t="str">
        <f>IF($B622="","",Тех_Движение!$B$619)</f>
        <v/>
      </c>
      <c r="E622" s="21" t="str">
        <f>IF($B622="","",Тех_Движение!$F$619)</f>
        <v/>
      </c>
      <c r="F622" s="21" t="str">
        <f>IF($B622="","",SUMIFS($E$5:$E621,$C$5:$C621,$C622))</f>
        <v/>
      </c>
      <c r="G622" s="21" t="str">
        <f>IF($B622="","",MAX(0,$E622-MAX(0,SUMIFS(Тех_Движение!$G$2:$G$5111,Тех_Движение!$D$2:$D$5111,$C622,Тех_Движение!$B$2:$B$5111,"&lt;="&amp;Настройки!$B$5-1)-$F622)))</f>
        <v/>
      </c>
      <c r="H622" s="21" t="str">
        <f>IF($B622="","",IF(AND($D622&gt;=Настройки!$B$5,$D622&lt;=Настройки!$B$6),$E622,0))</f>
        <v/>
      </c>
      <c r="I622" s="21" t="str">
        <f t="shared" si="27"/>
        <v/>
      </c>
      <c r="J622" s="21" t="str">
        <f>IF($B622="","",MAX(0,$E622-MAX(0,SUMIFS(Тех_Движение!$G$2:$G$5111,Тех_Движение!$D$2:$D$5111,$C622,Тех_Движение!$B$2:$B$5111,"&lt;="&amp;Настройки!$B$6)-$F622)))</f>
        <v/>
      </c>
      <c r="K622" s="21" t="e">
        <f>IF(OR($B622="",K$3&lt;$D622+Настройки!$B$7),0,MAX(0,$E622-MAX(0,SUMIFS(Тех_Движение!$G$2:$G$5111,Тех_Движение!$D$2:$D$5111,$C622,Тех_Движение!$B$2:$B$5111,"&lt;="&amp;K$3)-$F622)))</f>
        <v>#VALUE!</v>
      </c>
      <c r="L622" s="21" t="e">
        <f>IF(OR($B622="",L$3&lt;$D622+Настройки!$B$7),0,MAX(0,$E622-MAX(0,SUMIFS(Тех_Движение!$G$2:$G$5111,Тех_Движение!$D$2:$D$5111,$C622,Тех_Движение!$B$2:$B$5111,"&lt;="&amp;L$3)-$F622)))</f>
        <v>#VALUE!</v>
      </c>
      <c r="M622" s="21" t="e">
        <f>IF(OR($B622="",M$3&lt;$D622+Настройки!$B$7),0,MAX(0,$E622-MAX(0,SUMIFS(Тех_Движение!$G$2:$G$5111,Тех_Движение!$D$2:$D$5111,$C622,Тех_Движение!$B$2:$B$5111,"&lt;="&amp;M$3)-$F622)))</f>
        <v>#VALUE!</v>
      </c>
      <c r="N622" s="21" t="e">
        <f>IF(OR($B622="",N$3&lt;$D622+Настройки!$B$7),0,MAX(0,$E622-MAX(0,SUMIFS(Тех_Движение!$G$2:$G$5111,Тех_Движение!$D$2:$D$5111,$C622,Тех_Движение!$B$2:$B$5111,"&lt;="&amp;N$3)-$F622)))</f>
        <v>#VALUE!</v>
      </c>
      <c r="O622" s="21" t="e">
        <f>IF(OR($B622="",O$3&lt;$D622+Настройки!$B$7),0,MAX(0,$E622-MAX(0,SUMIFS(Тех_Движение!$G$2:$G$5111,Тех_Движение!$D$2:$D$5111,$C622,Тех_Движение!$B$2:$B$5111,"&lt;="&amp;O$3)-$F622)))</f>
        <v>#VALUE!</v>
      </c>
      <c r="P622" s="21" t="e">
        <f>IF(OR($B622="",P$3&lt;$D622+Настройки!$B$7),0,MAX(0,$E622-MAX(0,SUMIFS(Тех_Движение!$G$2:$G$5111,Тех_Движение!$D$2:$D$5111,$C622,Тех_Движение!$B$2:$B$5111,"&lt;="&amp;P$3)-$F622)))</f>
        <v>#VALUE!</v>
      </c>
      <c r="Q622" s="21" t="e">
        <f>IF(OR($B622="",Q$3&lt;$D622+Настройки!$B$7),0,MAX(0,$E622-MAX(0,SUMIFS(Тех_Движение!$G$2:$G$5111,Тех_Движение!$D$2:$D$5111,$C622,Тех_Движение!$B$2:$B$5111,"&lt;="&amp;Q$3)-$F622)))</f>
        <v>#VALUE!</v>
      </c>
      <c r="R622" s="21" t="str">
        <f t="shared" si="28"/>
        <v/>
      </c>
      <c r="S622" s="23" t="str">
        <f>IF($B622="","",VLOOKUP($C622,Настройки!$A$11:$L$17,9,FALSE))</f>
        <v/>
      </c>
      <c r="T622" s="23" t="str">
        <f t="shared" si="29"/>
        <v/>
      </c>
    </row>
    <row r="623" spans="1:20" x14ac:dyDescent="0.3">
      <c r="A623" s="20">
        <f>Тех_Движение!$A$620</f>
        <v>619</v>
      </c>
      <c r="B623" s="20" t="str">
        <f>IF(Тех_Движение!$F$620&gt;0,Тех_Движение!$I$620,"")</f>
        <v/>
      </c>
      <c r="C623" s="20" t="str">
        <f>IF($B623="","",Тех_Движение!$D$620)</f>
        <v/>
      </c>
      <c r="D623" s="9" t="str">
        <f>IF($B623="","",Тех_Движение!$B$620)</f>
        <v/>
      </c>
      <c r="E623" s="21" t="str">
        <f>IF($B623="","",Тех_Движение!$F$620)</f>
        <v/>
      </c>
      <c r="F623" s="21" t="str">
        <f>IF($B623="","",SUMIFS($E$5:$E622,$C$5:$C622,$C623))</f>
        <v/>
      </c>
      <c r="G623" s="21" t="str">
        <f>IF($B623="","",MAX(0,$E623-MAX(0,SUMIFS(Тех_Движение!$G$2:$G$5111,Тех_Движение!$D$2:$D$5111,$C623,Тех_Движение!$B$2:$B$5111,"&lt;="&amp;Настройки!$B$5-1)-$F623)))</f>
        <v/>
      </c>
      <c r="H623" s="21" t="str">
        <f>IF($B623="","",IF(AND($D623&gt;=Настройки!$B$5,$D623&lt;=Настройки!$B$6),$E623,0))</f>
        <v/>
      </c>
      <c r="I623" s="21" t="str">
        <f t="shared" si="27"/>
        <v/>
      </c>
      <c r="J623" s="21" t="str">
        <f>IF($B623="","",MAX(0,$E623-MAX(0,SUMIFS(Тех_Движение!$G$2:$G$5111,Тех_Движение!$D$2:$D$5111,$C623,Тех_Движение!$B$2:$B$5111,"&lt;="&amp;Настройки!$B$6)-$F623)))</f>
        <v/>
      </c>
      <c r="K623" s="21" t="e">
        <f>IF(OR($B623="",K$3&lt;$D623+Настройки!$B$7),0,MAX(0,$E623-MAX(0,SUMIFS(Тех_Движение!$G$2:$G$5111,Тех_Движение!$D$2:$D$5111,$C623,Тех_Движение!$B$2:$B$5111,"&lt;="&amp;K$3)-$F623)))</f>
        <v>#VALUE!</v>
      </c>
      <c r="L623" s="21" t="e">
        <f>IF(OR($B623="",L$3&lt;$D623+Настройки!$B$7),0,MAX(0,$E623-MAX(0,SUMIFS(Тех_Движение!$G$2:$G$5111,Тех_Движение!$D$2:$D$5111,$C623,Тех_Движение!$B$2:$B$5111,"&lt;="&amp;L$3)-$F623)))</f>
        <v>#VALUE!</v>
      </c>
      <c r="M623" s="21" t="e">
        <f>IF(OR($B623="",M$3&lt;$D623+Настройки!$B$7),0,MAX(0,$E623-MAX(0,SUMIFS(Тех_Движение!$G$2:$G$5111,Тех_Движение!$D$2:$D$5111,$C623,Тех_Движение!$B$2:$B$5111,"&lt;="&amp;M$3)-$F623)))</f>
        <v>#VALUE!</v>
      </c>
      <c r="N623" s="21" t="e">
        <f>IF(OR($B623="",N$3&lt;$D623+Настройки!$B$7),0,MAX(0,$E623-MAX(0,SUMIFS(Тех_Движение!$G$2:$G$5111,Тех_Движение!$D$2:$D$5111,$C623,Тех_Движение!$B$2:$B$5111,"&lt;="&amp;N$3)-$F623)))</f>
        <v>#VALUE!</v>
      </c>
      <c r="O623" s="21" t="e">
        <f>IF(OR($B623="",O$3&lt;$D623+Настройки!$B$7),0,MAX(0,$E623-MAX(0,SUMIFS(Тех_Движение!$G$2:$G$5111,Тех_Движение!$D$2:$D$5111,$C623,Тех_Движение!$B$2:$B$5111,"&lt;="&amp;O$3)-$F623)))</f>
        <v>#VALUE!</v>
      </c>
      <c r="P623" s="21" t="e">
        <f>IF(OR($B623="",P$3&lt;$D623+Настройки!$B$7),0,MAX(0,$E623-MAX(0,SUMIFS(Тех_Движение!$G$2:$G$5111,Тех_Движение!$D$2:$D$5111,$C623,Тех_Движение!$B$2:$B$5111,"&lt;="&amp;P$3)-$F623)))</f>
        <v>#VALUE!</v>
      </c>
      <c r="Q623" s="21" t="e">
        <f>IF(OR($B623="",Q$3&lt;$D623+Настройки!$B$7),0,MAX(0,$E623-MAX(0,SUMIFS(Тех_Движение!$G$2:$G$5111,Тех_Движение!$D$2:$D$5111,$C623,Тех_Движение!$B$2:$B$5111,"&lt;="&amp;Q$3)-$F623)))</f>
        <v>#VALUE!</v>
      </c>
      <c r="R623" s="21" t="str">
        <f t="shared" si="28"/>
        <v/>
      </c>
      <c r="S623" s="23" t="str">
        <f>IF($B623="","",VLOOKUP($C623,Настройки!$A$11:$L$17,9,FALSE))</f>
        <v/>
      </c>
      <c r="T623" s="23" t="str">
        <f t="shared" si="29"/>
        <v/>
      </c>
    </row>
    <row r="624" spans="1:20" x14ac:dyDescent="0.3">
      <c r="A624" s="20">
        <f>Тех_Движение!$A$621</f>
        <v>620</v>
      </c>
      <c r="B624" s="20" t="str">
        <f>IF(Тех_Движение!$F$621&gt;0,Тех_Движение!$I$621,"")</f>
        <v/>
      </c>
      <c r="C624" s="20" t="str">
        <f>IF($B624="","",Тех_Движение!$D$621)</f>
        <v/>
      </c>
      <c r="D624" s="9" t="str">
        <f>IF($B624="","",Тех_Движение!$B$621)</f>
        <v/>
      </c>
      <c r="E624" s="21" t="str">
        <f>IF($B624="","",Тех_Движение!$F$621)</f>
        <v/>
      </c>
      <c r="F624" s="21" t="str">
        <f>IF($B624="","",SUMIFS($E$5:$E623,$C$5:$C623,$C624))</f>
        <v/>
      </c>
      <c r="G624" s="21" t="str">
        <f>IF($B624="","",MAX(0,$E624-MAX(0,SUMIFS(Тех_Движение!$G$2:$G$5111,Тех_Движение!$D$2:$D$5111,$C624,Тех_Движение!$B$2:$B$5111,"&lt;="&amp;Настройки!$B$5-1)-$F624)))</f>
        <v/>
      </c>
      <c r="H624" s="21" t="str">
        <f>IF($B624="","",IF(AND($D624&gt;=Настройки!$B$5,$D624&lt;=Настройки!$B$6),$E624,0))</f>
        <v/>
      </c>
      <c r="I624" s="21" t="str">
        <f t="shared" si="27"/>
        <v/>
      </c>
      <c r="J624" s="21" t="str">
        <f>IF($B624="","",MAX(0,$E624-MAX(0,SUMIFS(Тех_Движение!$G$2:$G$5111,Тех_Движение!$D$2:$D$5111,$C624,Тех_Движение!$B$2:$B$5111,"&lt;="&amp;Настройки!$B$6)-$F624)))</f>
        <v/>
      </c>
      <c r="K624" s="21" t="e">
        <f>IF(OR($B624="",K$3&lt;$D624+Настройки!$B$7),0,MAX(0,$E624-MAX(0,SUMIFS(Тех_Движение!$G$2:$G$5111,Тех_Движение!$D$2:$D$5111,$C624,Тех_Движение!$B$2:$B$5111,"&lt;="&amp;K$3)-$F624)))</f>
        <v>#VALUE!</v>
      </c>
      <c r="L624" s="21" t="e">
        <f>IF(OR($B624="",L$3&lt;$D624+Настройки!$B$7),0,MAX(0,$E624-MAX(0,SUMIFS(Тех_Движение!$G$2:$G$5111,Тех_Движение!$D$2:$D$5111,$C624,Тех_Движение!$B$2:$B$5111,"&lt;="&amp;L$3)-$F624)))</f>
        <v>#VALUE!</v>
      </c>
      <c r="M624" s="21" t="e">
        <f>IF(OR($B624="",M$3&lt;$D624+Настройки!$B$7),0,MAX(0,$E624-MAX(0,SUMIFS(Тех_Движение!$G$2:$G$5111,Тех_Движение!$D$2:$D$5111,$C624,Тех_Движение!$B$2:$B$5111,"&lt;="&amp;M$3)-$F624)))</f>
        <v>#VALUE!</v>
      </c>
      <c r="N624" s="21" t="e">
        <f>IF(OR($B624="",N$3&lt;$D624+Настройки!$B$7),0,MAX(0,$E624-MAX(0,SUMIFS(Тех_Движение!$G$2:$G$5111,Тех_Движение!$D$2:$D$5111,$C624,Тех_Движение!$B$2:$B$5111,"&lt;="&amp;N$3)-$F624)))</f>
        <v>#VALUE!</v>
      </c>
      <c r="O624" s="21" t="e">
        <f>IF(OR($B624="",O$3&lt;$D624+Настройки!$B$7),0,MAX(0,$E624-MAX(0,SUMIFS(Тех_Движение!$G$2:$G$5111,Тех_Движение!$D$2:$D$5111,$C624,Тех_Движение!$B$2:$B$5111,"&lt;="&amp;O$3)-$F624)))</f>
        <v>#VALUE!</v>
      </c>
      <c r="P624" s="21" t="e">
        <f>IF(OR($B624="",P$3&lt;$D624+Настройки!$B$7),0,MAX(0,$E624-MAX(0,SUMIFS(Тех_Движение!$G$2:$G$5111,Тех_Движение!$D$2:$D$5111,$C624,Тех_Движение!$B$2:$B$5111,"&lt;="&amp;P$3)-$F624)))</f>
        <v>#VALUE!</v>
      </c>
      <c r="Q624" s="21" t="e">
        <f>IF(OR($B624="",Q$3&lt;$D624+Настройки!$B$7),0,MAX(0,$E624-MAX(0,SUMIFS(Тех_Движение!$G$2:$G$5111,Тех_Движение!$D$2:$D$5111,$C624,Тех_Движение!$B$2:$B$5111,"&lt;="&amp;Q$3)-$F624)))</f>
        <v>#VALUE!</v>
      </c>
      <c r="R624" s="21" t="str">
        <f t="shared" si="28"/>
        <v/>
      </c>
      <c r="S624" s="23" t="str">
        <f>IF($B624="","",VLOOKUP($C624,Настройки!$A$11:$L$17,9,FALSE))</f>
        <v/>
      </c>
      <c r="T624" s="23" t="str">
        <f t="shared" si="29"/>
        <v/>
      </c>
    </row>
    <row r="625" spans="1:20" x14ac:dyDescent="0.3">
      <c r="A625" s="20">
        <f>Тех_Движение!$A$622</f>
        <v>621</v>
      </c>
      <c r="B625" s="20" t="str">
        <f>IF(Тех_Движение!$F$622&gt;0,Тех_Движение!$I$622,"")</f>
        <v/>
      </c>
      <c r="C625" s="20" t="str">
        <f>IF($B625="","",Тех_Движение!$D$622)</f>
        <v/>
      </c>
      <c r="D625" s="9" t="str">
        <f>IF($B625="","",Тех_Движение!$B$622)</f>
        <v/>
      </c>
      <c r="E625" s="21" t="str">
        <f>IF($B625="","",Тех_Движение!$F$622)</f>
        <v/>
      </c>
      <c r="F625" s="21" t="str">
        <f>IF($B625="","",SUMIFS($E$5:$E624,$C$5:$C624,$C625))</f>
        <v/>
      </c>
      <c r="G625" s="21" t="str">
        <f>IF($B625="","",MAX(0,$E625-MAX(0,SUMIFS(Тех_Движение!$G$2:$G$5111,Тех_Движение!$D$2:$D$5111,$C625,Тех_Движение!$B$2:$B$5111,"&lt;="&amp;Настройки!$B$5-1)-$F625)))</f>
        <v/>
      </c>
      <c r="H625" s="21" t="str">
        <f>IF($B625="","",IF(AND($D625&gt;=Настройки!$B$5,$D625&lt;=Настройки!$B$6),$E625,0))</f>
        <v/>
      </c>
      <c r="I625" s="21" t="str">
        <f t="shared" si="27"/>
        <v/>
      </c>
      <c r="J625" s="21" t="str">
        <f>IF($B625="","",MAX(0,$E625-MAX(0,SUMIFS(Тех_Движение!$G$2:$G$5111,Тех_Движение!$D$2:$D$5111,$C625,Тех_Движение!$B$2:$B$5111,"&lt;="&amp;Настройки!$B$6)-$F625)))</f>
        <v/>
      </c>
      <c r="K625" s="21" t="e">
        <f>IF(OR($B625="",K$3&lt;$D625+Настройки!$B$7),0,MAX(0,$E625-MAX(0,SUMIFS(Тех_Движение!$G$2:$G$5111,Тех_Движение!$D$2:$D$5111,$C625,Тех_Движение!$B$2:$B$5111,"&lt;="&amp;K$3)-$F625)))</f>
        <v>#VALUE!</v>
      </c>
      <c r="L625" s="21" t="e">
        <f>IF(OR($B625="",L$3&lt;$D625+Настройки!$B$7),0,MAX(0,$E625-MAX(0,SUMIFS(Тех_Движение!$G$2:$G$5111,Тех_Движение!$D$2:$D$5111,$C625,Тех_Движение!$B$2:$B$5111,"&lt;="&amp;L$3)-$F625)))</f>
        <v>#VALUE!</v>
      </c>
      <c r="M625" s="21" t="e">
        <f>IF(OR($B625="",M$3&lt;$D625+Настройки!$B$7),0,MAX(0,$E625-MAX(0,SUMIFS(Тех_Движение!$G$2:$G$5111,Тех_Движение!$D$2:$D$5111,$C625,Тех_Движение!$B$2:$B$5111,"&lt;="&amp;M$3)-$F625)))</f>
        <v>#VALUE!</v>
      </c>
      <c r="N625" s="21" t="e">
        <f>IF(OR($B625="",N$3&lt;$D625+Настройки!$B$7),0,MAX(0,$E625-MAX(0,SUMIFS(Тех_Движение!$G$2:$G$5111,Тех_Движение!$D$2:$D$5111,$C625,Тех_Движение!$B$2:$B$5111,"&lt;="&amp;N$3)-$F625)))</f>
        <v>#VALUE!</v>
      </c>
      <c r="O625" s="21" t="e">
        <f>IF(OR($B625="",O$3&lt;$D625+Настройки!$B$7),0,MAX(0,$E625-MAX(0,SUMIFS(Тех_Движение!$G$2:$G$5111,Тех_Движение!$D$2:$D$5111,$C625,Тех_Движение!$B$2:$B$5111,"&lt;="&amp;O$3)-$F625)))</f>
        <v>#VALUE!</v>
      </c>
      <c r="P625" s="21" t="e">
        <f>IF(OR($B625="",P$3&lt;$D625+Настройки!$B$7),0,MAX(0,$E625-MAX(0,SUMIFS(Тех_Движение!$G$2:$G$5111,Тех_Движение!$D$2:$D$5111,$C625,Тех_Движение!$B$2:$B$5111,"&lt;="&amp;P$3)-$F625)))</f>
        <v>#VALUE!</v>
      </c>
      <c r="Q625" s="21" t="e">
        <f>IF(OR($B625="",Q$3&lt;$D625+Настройки!$B$7),0,MAX(0,$E625-MAX(0,SUMIFS(Тех_Движение!$G$2:$G$5111,Тех_Движение!$D$2:$D$5111,$C625,Тех_Движение!$B$2:$B$5111,"&lt;="&amp;Q$3)-$F625)))</f>
        <v>#VALUE!</v>
      </c>
      <c r="R625" s="21" t="str">
        <f t="shared" si="28"/>
        <v/>
      </c>
      <c r="S625" s="23" t="str">
        <f>IF($B625="","",VLOOKUP($C625,Настройки!$A$11:$L$17,9,FALSE))</f>
        <v/>
      </c>
      <c r="T625" s="23" t="str">
        <f t="shared" si="29"/>
        <v/>
      </c>
    </row>
    <row r="626" spans="1:20" x14ac:dyDescent="0.3">
      <c r="A626" s="20">
        <f>Тех_Движение!$A$623</f>
        <v>622</v>
      </c>
      <c r="B626" s="20" t="str">
        <f>IF(Тех_Движение!$F$623&gt;0,Тех_Движение!$I$623,"")</f>
        <v/>
      </c>
      <c r="C626" s="20" t="str">
        <f>IF($B626="","",Тех_Движение!$D$623)</f>
        <v/>
      </c>
      <c r="D626" s="9" t="str">
        <f>IF($B626="","",Тех_Движение!$B$623)</f>
        <v/>
      </c>
      <c r="E626" s="21" t="str">
        <f>IF($B626="","",Тех_Движение!$F$623)</f>
        <v/>
      </c>
      <c r="F626" s="21" t="str">
        <f>IF($B626="","",SUMIFS($E$5:$E625,$C$5:$C625,$C626))</f>
        <v/>
      </c>
      <c r="G626" s="21" t="str">
        <f>IF($B626="","",MAX(0,$E626-MAX(0,SUMIFS(Тех_Движение!$G$2:$G$5111,Тех_Движение!$D$2:$D$5111,$C626,Тех_Движение!$B$2:$B$5111,"&lt;="&amp;Настройки!$B$5-1)-$F626)))</f>
        <v/>
      </c>
      <c r="H626" s="21" t="str">
        <f>IF($B626="","",IF(AND($D626&gt;=Настройки!$B$5,$D626&lt;=Настройки!$B$6),$E626,0))</f>
        <v/>
      </c>
      <c r="I626" s="21" t="str">
        <f t="shared" si="27"/>
        <v/>
      </c>
      <c r="J626" s="21" t="str">
        <f>IF($B626="","",MAX(0,$E626-MAX(0,SUMIFS(Тех_Движение!$G$2:$G$5111,Тех_Движение!$D$2:$D$5111,$C626,Тех_Движение!$B$2:$B$5111,"&lt;="&amp;Настройки!$B$6)-$F626)))</f>
        <v/>
      </c>
      <c r="K626" s="21" t="e">
        <f>IF(OR($B626="",K$3&lt;$D626+Настройки!$B$7),0,MAX(0,$E626-MAX(0,SUMIFS(Тех_Движение!$G$2:$G$5111,Тех_Движение!$D$2:$D$5111,$C626,Тех_Движение!$B$2:$B$5111,"&lt;="&amp;K$3)-$F626)))</f>
        <v>#VALUE!</v>
      </c>
      <c r="L626" s="21" t="e">
        <f>IF(OR($B626="",L$3&lt;$D626+Настройки!$B$7),0,MAX(0,$E626-MAX(0,SUMIFS(Тех_Движение!$G$2:$G$5111,Тех_Движение!$D$2:$D$5111,$C626,Тех_Движение!$B$2:$B$5111,"&lt;="&amp;L$3)-$F626)))</f>
        <v>#VALUE!</v>
      </c>
      <c r="M626" s="21" t="e">
        <f>IF(OR($B626="",M$3&lt;$D626+Настройки!$B$7),0,MAX(0,$E626-MAX(0,SUMIFS(Тех_Движение!$G$2:$G$5111,Тех_Движение!$D$2:$D$5111,$C626,Тех_Движение!$B$2:$B$5111,"&lt;="&amp;M$3)-$F626)))</f>
        <v>#VALUE!</v>
      </c>
      <c r="N626" s="21" t="e">
        <f>IF(OR($B626="",N$3&lt;$D626+Настройки!$B$7),0,MAX(0,$E626-MAX(0,SUMIFS(Тех_Движение!$G$2:$G$5111,Тех_Движение!$D$2:$D$5111,$C626,Тех_Движение!$B$2:$B$5111,"&lt;="&amp;N$3)-$F626)))</f>
        <v>#VALUE!</v>
      </c>
      <c r="O626" s="21" t="e">
        <f>IF(OR($B626="",O$3&lt;$D626+Настройки!$B$7),0,MAX(0,$E626-MAX(0,SUMIFS(Тех_Движение!$G$2:$G$5111,Тех_Движение!$D$2:$D$5111,$C626,Тех_Движение!$B$2:$B$5111,"&lt;="&amp;O$3)-$F626)))</f>
        <v>#VALUE!</v>
      </c>
      <c r="P626" s="21" t="e">
        <f>IF(OR($B626="",P$3&lt;$D626+Настройки!$B$7),0,MAX(0,$E626-MAX(0,SUMIFS(Тех_Движение!$G$2:$G$5111,Тех_Движение!$D$2:$D$5111,$C626,Тех_Движение!$B$2:$B$5111,"&lt;="&amp;P$3)-$F626)))</f>
        <v>#VALUE!</v>
      </c>
      <c r="Q626" s="21" t="e">
        <f>IF(OR($B626="",Q$3&lt;$D626+Настройки!$B$7),0,MAX(0,$E626-MAX(0,SUMIFS(Тех_Движение!$G$2:$G$5111,Тех_Движение!$D$2:$D$5111,$C626,Тех_Движение!$B$2:$B$5111,"&lt;="&amp;Q$3)-$F626)))</f>
        <v>#VALUE!</v>
      </c>
      <c r="R626" s="21" t="str">
        <f t="shared" si="28"/>
        <v/>
      </c>
      <c r="S626" s="23" t="str">
        <f>IF($B626="","",VLOOKUP($C626,Настройки!$A$11:$L$17,9,FALSE))</f>
        <v/>
      </c>
      <c r="T626" s="23" t="str">
        <f t="shared" si="29"/>
        <v/>
      </c>
    </row>
    <row r="627" spans="1:20" x14ac:dyDescent="0.3">
      <c r="A627" s="20">
        <f>Тех_Движение!$A$624</f>
        <v>623</v>
      </c>
      <c r="B627" s="20" t="str">
        <f>IF(Тех_Движение!$F$624&gt;0,Тех_Движение!$I$624,"")</f>
        <v/>
      </c>
      <c r="C627" s="20" t="str">
        <f>IF($B627="","",Тех_Движение!$D$624)</f>
        <v/>
      </c>
      <c r="D627" s="9" t="str">
        <f>IF($B627="","",Тех_Движение!$B$624)</f>
        <v/>
      </c>
      <c r="E627" s="21" t="str">
        <f>IF($B627="","",Тех_Движение!$F$624)</f>
        <v/>
      </c>
      <c r="F627" s="21" t="str">
        <f>IF($B627="","",SUMIFS($E$5:$E626,$C$5:$C626,$C627))</f>
        <v/>
      </c>
      <c r="G627" s="21" t="str">
        <f>IF($B627="","",MAX(0,$E627-MAX(0,SUMIFS(Тех_Движение!$G$2:$G$5111,Тех_Движение!$D$2:$D$5111,$C627,Тех_Движение!$B$2:$B$5111,"&lt;="&amp;Настройки!$B$5-1)-$F627)))</f>
        <v/>
      </c>
      <c r="H627" s="21" t="str">
        <f>IF($B627="","",IF(AND($D627&gt;=Настройки!$B$5,$D627&lt;=Настройки!$B$6),$E627,0))</f>
        <v/>
      </c>
      <c r="I627" s="21" t="str">
        <f t="shared" si="27"/>
        <v/>
      </c>
      <c r="J627" s="21" t="str">
        <f>IF($B627="","",MAX(0,$E627-MAX(0,SUMIFS(Тех_Движение!$G$2:$G$5111,Тех_Движение!$D$2:$D$5111,$C627,Тех_Движение!$B$2:$B$5111,"&lt;="&amp;Настройки!$B$6)-$F627)))</f>
        <v/>
      </c>
      <c r="K627" s="21" t="e">
        <f>IF(OR($B627="",K$3&lt;$D627+Настройки!$B$7),0,MAX(0,$E627-MAX(0,SUMIFS(Тех_Движение!$G$2:$G$5111,Тех_Движение!$D$2:$D$5111,$C627,Тех_Движение!$B$2:$B$5111,"&lt;="&amp;K$3)-$F627)))</f>
        <v>#VALUE!</v>
      </c>
      <c r="L627" s="21" t="e">
        <f>IF(OR($B627="",L$3&lt;$D627+Настройки!$B$7),0,MAX(0,$E627-MAX(0,SUMIFS(Тех_Движение!$G$2:$G$5111,Тех_Движение!$D$2:$D$5111,$C627,Тех_Движение!$B$2:$B$5111,"&lt;="&amp;L$3)-$F627)))</f>
        <v>#VALUE!</v>
      </c>
      <c r="M627" s="21" t="e">
        <f>IF(OR($B627="",M$3&lt;$D627+Настройки!$B$7),0,MAX(0,$E627-MAX(0,SUMIFS(Тех_Движение!$G$2:$G$5111,Тех_Движение!$D$2:$D$5111,$C627,Тех_Движение!$B$2:$B$5111,"&lt;="&amp;M$3)-$F627)))</f>
        <v>#VALUE!</v>
      </c>
      <c r="N627" s="21" t="e">
        <f>IF(OR($B627="",N$3&lt;$D627+Настройки!$B$7),0,MAX(0,$E627-MAX(0,SUMIFS(Тех_Движение!$G$2:$G$5111,Тех_Движение!$D$2:$D$5111,$C627,Тех_Движение!$B$2:$B$5111,"&lt;="&amp;N$3)-$F627)))</f>
        <v>#VALUE!</v>
      </c>
      <c r="O627" s="21" t="e">
        <f>IF(OR($B627="",O$3&lt;$D627+Настройки!$B$7),0,MAX(0,$E627-MAX(0,SUMIFS(Тех_Движение!$G$2:$G$5111,Тех_Движение!$D$2:$D$5111,$C627,Тех_Движение!$B$2:$B$5111,"&lt;="&amp;O$3)-$F627)))</f>
        <v>#VALUE!</v>
      </c>
      <c r="P627" s="21" t="e">
        <f>IF(OR($B627="",P$3&lt;$D627+Настройки!$B$7),0,MAX(0,$E627-MAX(0,SUMIFS(Тех_Движение!$G$2:$G$5111,Тех_Движение!$D$2:$D$5111,$C627,Тех_Движение!$B$2:$B$5111,"&lt;="&amp;P$3)-$F627)))</f>
        <v>#VALUE!</v>
      </c>
      <c r="Q627" s="21" t="e">
        <f>IF(OR($B627="",Q$3&lt;$D627+Настройки!$B$7),0,MAX(0,$E627-MAX(0,SUMIFS(Тех_Движение!$G$2:$G$5111,Тех_Движение!$D$2:$D$5111,$C627,Тех_Движение!$B$2:$B$5111,"&lt;="&amp;Q$3)-$F627)))</f>
        <v>#VALUE!</v>
      </c>
      <c r="R627" s="21" t="str">
        <f t="shared" si="28"/>
        <v/>
      </c>
      <c r="S627" s="23" t="str">
        <f>IF($B627="","",VLOOKUP($C627,Настройки!$A$11:$L$17,9,FALSE))</f>
        <v/>
      </c>
      <c r="T627" s="23" t="str">
        <f t="shared" si="29"/>
        <v/>
      </c>
    </row>
    <row r="628" spans="1:20" x14ac:dyDescent="0.3">
      <c r="A628" s="20">
        <f>Тех_Движение!$A$625</f>
        <v>624</v>
      </c>
      <c r="B628" s="20" t="str">
        <f>IF(Тех_Движение!$F$625&gt;0,Тех_Движение!$I$625,"")</f>
        <v/>
      </c>
      <c r="C628" s="20" t="str">
        <f>IF($B628="","",Тех_Движение!$D$625)</f>
        <v/>
      </c>
      <c r="D628" s="9" t="str">
        <f>IF($B628="","",Тех_Движение!$B$625)</f>
        <v/>
      </c>
      <c r="E628" s="21" t="str">
        <f>IF($B628="","",Тех_Движение!$F$625)</f>
        <v/>
      </c>
      <c r="F628" s="21" t="str">
        <f>IF($B628="","",SUMIFS($E$5:$E627,$C$5:$C627,$C628))</f>
        <v/>
      </c>
      <c r="G628" s="21" t="str">
        <f>IF($B628="","",MAX(0,$E628-MAX(0,SUMIFS(Тех_Движение!$G$2:$G$5111,Тех_Движение!$D$2:$D$5111,$C628,Тех_Движение!$B$2:$B$5111,"&lt;="&amp;Настройки!$B$5-1)-$F628)))</f>
        <v/>
      </c>
      <c r="H628" s="21" t="str">
        <f>IF($B628="","",IF(AND($D628&gt;=Настройки!$B$5,$D628&lt;=Настройки!$B$6),$E628,0))</f>
        <v/>
      </c>
      <c r="I628" s="21" t="str">
        <f t="shared" si="27"/>
        <v/>
      </c>
      <c r="J628" s="21" t="str">
        <f>IF($B628="","",MAX(0,$E628-MAX(0,SUMIFS(Тех_Движение!$G$2:$G$5111,Тех_Движение!$D$2:$D$5111,$C628,Тех_Движение!$B$2:$B$5111,"&lt;="&amp;Настройки!$B$6)-$F628)))</f>
        <v/>
      </c>
      <c r="K628" s="21" t="e">
        <f>IF(OR($B628="",K$3&lt;$D628+Настройки!$B$7),0,MAX(0,$E628-MAX(0,SUMIFS(Тех_Движение!$G$2:$G$5111,Тех_Движение!$D$2:$D$5111,$C628,Тех_Движение!$B$2:$B$5111,"&lt;="&amp;K$3)-$F628)))</f>
        <v>#VALUE!</v>
      </c>
      <c r="L628" s="21" t="e">
        <f>IF(OR($B628="",L$3&lt;$D628+Настройки!$B$7),0,MAX(0,$E628-MAX(0,SUMIFS(Тех_Движение!$G$2:$G$5111,Тех_Движение!$D$2:$D$5111,$C628,Тех_Движение!$B$2:$B$5111,"&lt;="&amp;L$3)-$F628)))</f>
        <v>#VALUE!</v>
      </c>
      <c r="M628" s="21" t="e">
        <f>IF(OR($B628="",M$3&lt;$D628+Настройки!$B$7),0,MAX(0,$E628-MAX(0,SUMIFS(Тех_Движение!$G$2:$G$5111,Тех_Движение!$D$2:$D$5111,$C628,Тех_Движение!$B$2:$B$5111,"&lt;="&amp;M$3)-$F628)))</f>
        <v>#VALUE!</v>
      </c>
      <c r="N628" s="21" t="e">
        <f>IF(OR($B628="",N$3&lt;$D628+Настройки!$B$7),0,MAX(0,$E628-MAX(0,SUMIFS(Тех_Движение!$G$2:$G$5111,Тех_Движение!$D$2:$D$5111,$C628,Тех_Движение!$B$2:$B$5111,"&lt;="&amp;N$3)-$F628)))</f>
        <v>#VALUE!</v>
      </c>
      <c r="O628" s="21" t="e">
        <f>IF(OR($B628="",O$3&lt;$D628+Настройки!$B$7),0,MAX(0,$E628-MAX(0,SUMIFS(Тех_Движение!$G$2:$G$5111,Тех_Движение!$D$2:$D$5111,$C628,Тех_Движение!$B$2:$B$5111,"&lt;="&amp;O$3)-$F628)))</f>
        <v>#VALUE!</v>
      </c>
      <c r="P628" s="21" t="e">
        <f>IF(OR($B628="",P$3&lt;$D628+Настройки!$B$7),0,MAX(0,$E628-MAX(0,SUMIFS(Тех_Движение!$G$2:$G$5111,Тех_Движение!$D$2:$D$5111,$C628,Тех_Движение!$B$2:$B$5111,"&lt;="&amp;P$3)-$F628)))</f>
        <v>#VALUE!</v>
      </c>
      <c r="Q628" s="21" t="e">
        <f>IF(OR($B628="",Q$3&lt;$D628+Настройки!$B$7),0,MAX(0,$E628-MAX(0,SUMIFS(Тех_Движение!$G$2:$G$5111,Тех_Движение!$D$2:$D$5111,$C628,Тех_Движение!$B$2:$B$5111,"&lt;="&amp;Q$3)-$F628)))</f>
        <v>#VALUE!</v>
      </c>
      <c r="R628" s="21" t="str">
        <f t="shared" si="28"/>
        <v/>
      </c>
      <c r="S628" s="23" t="str">
        <f>IF($B628="","",VLOOKUP($C628,Настройки!$A$11:$L$17,9,FALSE))</f>
        <v/>
      </c>
      <c r="T628" s="23" t="str">
        <f t="shared" si="29"/>
        <v/>
      </c>
    </row>
    <row r="629" spans="1:20" x14ac:dyDescent="0.3">
      <c r="A629" s="20">
        <f>Тех_Движение!$A$626</f>
        <v>625</v>
      </c>
      <c r="B629" s="20" t="str">
        <f>IF(Тех_Движение!$F$626&gt;0,Тех_Движение!$I$626,"")</f>
        <v/>
      </c>
      <c r="C629" s="20" t="str">
        <f>IF($B629="","",Тех_Движение!$D$626)</f>
        <v/>
      </c>
      <c r="D629" s="9" t="str">
        <f>IF($B629="","",Тех_Движение!$B$626)</f>
        <v/>
      </c>
      <c r="E629" s="21" t="str">
        <f>IF($B629="","",Тех_Движение!$F$626)</f>
        <v/>
      </c>
      <c r="F629" s="21" t="str">
        <f>IF($B629="","",SUMIFS($E$5:$E628,$C$5:$C628,$C629))</f>
        <v/>
      </c>
      <c r="G629" s="21" t="str">
        <f>IF($B629="","",MAX(0,$E629-MAX(0,SUMIFS(Тех_Движение!$G$2:$G$5111,Тех_Движение!$D$2:$D$5111,$C629,Тех_Движение!$B$2:$B$5111,"&lt;="&amp;Настройки!$B$5-1)-$F629)))</f>
        <v/>
      </c>
      <c r="H629" s="21" t="str">
        <f>IF($B629="","",IF(AND($D629&gt;=Настройки!$B$5,$D629&lt;=Настройки!$B$6),$E629,0))</f>
        <v/>
      </c>
      <c r="I629" s="21" t="str">
        <f t="shared" si="27"/>
        <v/>
      </c>
      <c r="J629" s="21" t="str">
        <f>IF($B629="","",MAX(0,$E629-MAX(0,SUMIFS(Тех_Движение!$G$2:$G$5111,Тех_Движение!$D$2:$D$5111,$C629,Тех_Движение!$B$2:$B$5111,"&lt;="&amp;Настройки!$B$6)-$F629)))</f>
        <v/>
      </c>
      <c r="K629" s="21" t="e">
        <f>IF(OR($B629="",K$3&lt;$D629+Настройки!$B$7),0,MAX(0,$E629-MAX(0,SUMIFS(Тех_Движение!$G$2:$G$5111,Тех_Движение!$D$2:$D$5111,$C629,Тех_Движение!$B$2:$B$5111,"&lt;="&amp;K$3)-$F629)))</f>
        <v>#VALUE!</v>
      </c>
      <c r="L629" s="21" t="e">
        <f>IF(OR($B629="",L$3&lt;$D629+Настройки!$B$7),0,MAX(0,$E629-MAX(0,SUMIFS(Тех_Движение!$G$2:$G$5111,Тех_Движение!$D$2:$D$5111,$C629,Тех_Движение!$B$2:$B$5111,"&lt;="&amp;L$3)-$F629)))</f>
        <v>#VALUE!</v>
      </c>
      <c r="M629" s="21" t="e">
        <f>IF(OR($B629="",M$3&lt;$D629+Настройки!$B$7),0,MAX(0,$E629-MAX(0,SUMIFS(Тех_Движение!$G$2:$G$5111,Тех_Движение!$D$2:$D$5111,$C629,Тех_Движение!$B$2:$B$5111,"&lt;="&amp;M$3)-$F629)))</f>
        <v>#VALUE!</v>
      </c>
      <c r="N629" s="21" t="e">
        <f>IF(OR($B629="",N$3&lt;$D629+Настройки!$B$7),0,MAX(0,$E629-MAX(0,SUMIFS(Тех_Движение!$G$2:$G$5111,Тех_Движение!$D$2:$D$5111,$C629,Тех_Движение!$B$2:$B$5111,"&lt;="&amp;N$3)-$F629)))</f>
        <v>#VALUE!</v>
      </c>
      <c r="O629" s="21" t="e">
        <f>IF(OR($B629="",O$3&lt;$D629+Настройки!$B$7),0,MAX(0,$E629-MAX(0,SUMIFS(Тех_Движение!$G$2:$G$5111,Тех_Движение!$D$2:$D$5111,$C629,Тех_Движение!$B$2:$B$5111,"&lt;="&amp;O$3)-$F629)))</f>
        <v>#VALUE!</v>
      </c>
      <c r="P629" s="21" t="e">
        <f>IF(OR($B629="",P$3&lt;$D629+Настройки!$B$7),0,MAX(0,$E629-MAX(0,SUMIFS(Тех_Движение!$G$2:$G$5111,Тех_Движение!$D$2:$D$5111,$C629,Тех_Движение!$B$2:$B$5111,"&lt;="&amp;P$3)-$F629)))</f>
        <v>#VALUE!</v>
      </c>
      <c r="Q629" s="21" t="e">
        <f>IF(OR($B629="",Q$3&lt;$D629+Настройки!$B$7),0,MAX(0,$E629-MAX(0,SUMIFS(Тех_Движение!$G$2:$G$5111,Тех_Движение!$D$2:$D$5111,$C629,Тех_Движение!$B$2:$B$5111,"&lt;="&amp;Q$3)-$F629)))</f>
        <v>#VALUE!</v>
      </c>
      <c r="R629" s="21" t="str">
        <f t="shared" si="28"/>
        <v/>
      </c>
      <c r="S629" s="23" t="str">
        <f>IF($B629="","",VLOOKUP($C629,Настройки!$A$11:$L$17,9,FALSE))</f>
        <v/>
      </c>
      <c r="T629" s="23" t="str">
        <f t="shared" si="29"/>
        <v/>
      </c>
    </row>
    <row r="630" spans="1:20" x14ac:dyDescent="0.3">
      <c r="A630" s="20">
        <f>Тех_Движение!$A$627</f>
        <v>626</v>
      </c>
      <c r="B630" s="20" t="str">
        <f>IF(Тех_Движение!$F$627&gt;0,Тех_Движение!$I$627,"")</f>
        <v/>
      </c>
      <c r="C630" s="20" t="str">
        <f>IF($B630="","",Тех_Движение!$D$627)</f>
        <v/>
      </c>
      <c r="D630" s="9" t="str">
        <f>IF($B630="","",Тех_Движение!$B$627)</f>
        <v/>
      </c>
      <c r="E630" s="21" t="str">
        <f>IF($B630="","",Тех_Движение!$F$627)</f>
        <v/>
      </c>
      <c r="F630" s="21" t="str">
        <f>IF($B630="","",SUMIFS($E$5:$E629,$C$5:$C629,$C630))</f>
        <v/>
      </c>
      <c r="G630" s="21" t="str">
        <f>IF($B630="","",MAX(0,$E630-MAX(0,SUMIFS(Тех_Движение!$G$2:$G$5111,Тех_Движение!$D$2:$D$5111,$C630,Тех_Движение!$B$2:$B$5111,"&lt;="&amp;Настройки!$B$5-1)-$F630)))</f>
        <v/>
      </c>
      <c r="H630" s="21" t="str">
        <f>IF($B630="","",IF(AND($D630&gt;=Настройки!$B$5,$D630&lt;=Настройки!$B$6),$E630,0))</f>
        <v/>
      </c>
      <c r="I630" s="21" t="str">
        <f t="shared" si="27"/>
        <v/>
      </c>
      <c r="J630" s="21" t="str">
        <f>IF($B630="","",MAX(0,$E630-MAX(0,SUMIFS(Тех_Движение!$G$2:$G$5111,Тех_Движение!$D$2:$D$5111,$C630,Тех_Движение!$B$2:$B$5111,"&lt;="&amp;Настройки!$B$6)-$F630)))</f>
        <v/>
      </c>
      <c r="K630" s="21" t="e">
        <f>IF(OR($B630="",K$3&lt;$D630+Настройки!$B$7),0,MAX(0,$E630-MAX(0,SUMIFS(Тех_Движение!$G$2:$G$5111,Тех_Движение!$D$2:$D$5111,$C630,Тех_Движение!$B$2:$B$5111,"&lt;="&amp;K$3)-$F630)))</f>
        <v>#VALUE!</v>
      </c>
      <c r="L630" s="21" t="e">
        <f>IF(OR($B630="",L$3&lt;$D630+Настройки!$B$7),0,MAX(0,$E630-MAX(0,SUMIFS(Тех_Движение!$G$2:$G$5111,Тех_Движение!$D$2:$D$5111,$C630,Тех_Движение!$B$2:$B$5111,"&lt;="&amp;L$3)-$F630)))</f>
        <v>#VALUE!</v>
      </c>
      <c r="M630" s="21" t="e">
        <f>IF(OR($B630="",M$3&lt;$D630+Настройки!$B$7),0,MAX(0,$E630-MAX(0,SUMIFS(Тех_Движение!$G$2:$G$5111,Тех_Движение!$D$2:$D$5111,$C630,Тех_Движение!$B$2:$B$5111,"&lt;="&amp;M$3)-$F630)))</f>
        <v>#VALUE!</v>
      </c>
      <c r="N630" s="21" t="e">
        <f>IF(OR($B630="",N$3&lt;$D630+Настройки!$B$7),0,MAX(0,$E630-MAX(0,SUMIFS(Тех_Движение!$G$2:$G$5111,Тех_Движение!$D$2:$D$5111,$C630,Тех_Движение!$B$2:$B$5111,"&lt;="&amp;N$3)-$F630)))</f>
        <v>#VALUE!</v>
      </c>
      <c r="O630" s="21" t="e">
        <f>IF(OR($B630="",O$3&lt;$D630+Настройки!$B$7),0,MAX(0,$E630-MAX(0,SUMIFS(Тех_Движение!$G$2:$G$5111,Тех_Движение!$D$2:$D$5111,$C630,Тех_Движение!$B$2:$B$5111,"&lt;="&amp;O$3)-$F630)))</f>
        <v>#VALUE!</v>
      </c>
      <c r="P630" s="21" t="e">
        <f>IF(OR($B630="",P$3&lt;$D630+Настройки!$B$7),0,MAX(0,$E630-MAX(0,SUMIFS(Тех_Движение!$G$2:$G$5111,Тех_Движение!$D$2:$D$5111,$C630,Тех_Движение!$B$2:$B$5111,"&lt;="&amp;P$3)-$F630)))</f>
        <v>#VALUE!</v>
      </c>
      <c r="Q630" s="21" t="e">
        <f>IF(OR($B630="",Q$3&lt;$D630+Настройки!$B$7),0,MAX(0,$E630-MAX(0,SUMIFS(Тех_Движение!$G$2:$G$5111,Тех_Движение!$D$2:$D$5111,$C630,Тех_Движение!$B$2:$B$5111,"&lt;="&amp;Q$3)-$F630)))</f>
        <v>#VALUE!</v>
      </c>
      <c r="R630" s="21" t="str">
        <f t="shared" si="28"/>
        <v/>
      </c>
      <c r="S630" s="23" t="str">
        <f>IF($B630="","",VLOOKUP($C630,Настройки!$A$11:$L$17,9,FALSE))</f>
        <v/>
      </c>
      <c r="T630" s="23" t="str">
        <f t="shared" si="29"/>
        <v/>
      </c>
    </row>
    <row r="631" spans="1:20" x14ac:dyDescent="0.3">
      <c r="A631" s="20">
        <f>Тех_Движение!$A$628</f>
        <v>627</v>
      </c>
      <c r="B631" s="20" t="str">
        <f>IF(Тех_Движение!$F$628&gt;0,Тех_Движение!$I$628,"")</f>
        <v/>
      </c>
      <c r="C631" s="20" t="str">
        <f>IF($B631="","",Тех_Движение!$D$628)</f>
        <v/>
      </c>
      <c r="D631" s="9" t="str">
        <f>IF($B631="","",Тех_Движение!$B$628)</f>
        <v/>
      </c>
      <c r="E631" s="21" t="str">
        <f>IF($B631="","",Тех_Движение!$F$628)</f>
        <v/>
      </c>
      <c r="F631" s="21" t="str">
        <f>IF($B631="","",SUMIFS($E$5:$E630,$C$5:$C630,$C631))</f>
        <v/>
      </c>
      <c r="G631" s="21" t="str">
        <f>IF($B631="","",MAX(0,$E631-MAX(0,SUMIFS(Тех_Движение!$G$2:$G$5111,Тех_Движение!$D$2:$D$5111,$C631,Тех_Движение!$B$2:$B$5111,"&lt;="&amp;Настройки!$B$5-1)-$F631)))</f>
        <v/>
      </c>
      <c r="H631" s="21" t="str">
        <f>IF($B631="","",IF(AND($D631&gt;=Настройки!$B$5,$D631&lt;=Настройки!$B$6),$E631,0))</f>
        <v/>
      </c>
      <c r="I631" s="21" t="str">
        <f t="shared" si="27"/>
        <v/>
      </c>
      <c r="J631" s="21" t="str">
        <f>IF($B631="","",MAX(0,$E631-MAX(0,SUMIFS(Тех_Движение!$G$2:$G$5111,Тех_Движение!$D$2:$D$5111,$C631,Тех_Движение!$B$2:$B$5111,"&lt;="&amp;Настройки!$B$6)-$F631)))</f>
        <v/>
      </c>
      <c r="K631" s="21" t="e">
        <f>IF(OR($B631="",K$3&lt;$D631+Настройки!$B$7),0,MAX(0,$E631-MAX(0,SUMIFS(Тех_Движение!$G$2:$G$5111,Тех_Движение!$D$2:$D$5111,$C631,Тех_Движение!$B$2:$B$5111,"&lt;="&amp;K$3)-$F631)))</f>
        <v>#VALUE!</v>
      </c>
      <c r="L631" s="21" t="e">
        <f>IF(OR($B631="",L$3&lt;$D631+Настройки!$B$7),0,MAX(0,$E631-MAX(0,SUMIFS(Тех_Движение!$G$2:$G$5111,Тех_Движение!$D$2:$D$5111,$C631,Тех_Движение!$B$2:$B$5111,"&lt;="&amp;L$3)-$F631)))</f>
        <v>#VALUE!</v>
      </c>
      <c r="M631" s="21" t="e">
        <f>IF(OR($B631="",M$3&lt;$D631+Настройки!$B$7),0,MAX(0,$E631-MAX(0,SUMIFS(Тех_Движение!$G$2:$G$5111,Тех_Движение!$D$2:$D$5111,$C631,Тех_Движение!$B$2:$B$5111,"&lt;="&amp;M$3)-$F631)))</f>
        <v>#VALUE!</v>
      </c>
      <c r="N631" s="21" t="e">
        <f>IF(OR($B631="",N$3&lt;$D631+Настройки!$B$7),0,MAX(0,$E631-MAX(0,SUMIFS(Тех_Движение!$G$2:$G$5111,Тех_Движение!$D$2:$D$5111,$C631,Тех_Движение!$B$2:$B$5111,"&lt;="&amp;N$3)-$F631)))</f>
        <v>#VALUE!</v>
      </c>
      <c r="O631" s="21" t="e">
        <f>IF(OR($B631="",O$3&lt;$D631+Настройки!$B$7),0,MAX(0,$E631-MAX(0,SUMIFS(Тех_Движение!$G$2:$G$5111,Тех_Движение!$D$2:$D$5111,$C631,Тех_Движение!$B$2:$B$5111,"&lt;="&amp;O$3)-$F631)))</f>
        <v>#VALUE!</v>
      </c>
      <c r="P631" s="21" t="e">
        <f>IF(OR($B631="",P$3&lt;$D631+Настройки!$B$7),0,MAX(0,$E631-MAX(0,SUMIFS(Тех_Движение!$G$2:$G$5111,Тех_Движение!$D$2:$D$5111,$C631,Тех_Движение!$B$2:$B$5111,"&lt;="&amp;P$3)-$F631)))</f>
        <v>#VALUE!</v>
      </c>
      <c r="Q631" s="21" t="e">
        <f>IF(OR($B631="",Q$3&lt;$D631+Настройки!$B$7),0,MAX(0,$E631-MAX(0,SUMIFS(Тех_Движение!$G$2:$G$5111,Тех_Движение!$D$2:$D$5111,$C631,Тех_Движение!$B$2:$B$5111,"&lt;="&amp;Q$3)-$F631)))</f>
        <v>#VALUE!</v>
      </c>
      <c r="R631" s="21" t="str">
        <f t="shared" si="28"/>
        <v/>
      </c>
      <c r="S631" s="23" t="str">
        <f>IF($B631="","",VLOOKUP($C631,Настройки!$A$11:$L$17,9,FALSE))</f>
        <v/>
      </c>
      <c r="T631" s="23" t="str">
        <f t="shared" si="29"/>
        <v/>
      </c>
    </row>
    <row r="632" spans="1:20" x14ac:dyDescent="0.3">
      <c r="A632" s="20">
        <f>Тех_Движение!$A$629</f>
        <v>628</v>
      </c>
      <c r="B632" s="20" t="str">
        <f>IF(Тех_Движение!$F$629&gt;0,Тех_Движение!$I$629,"")</f>
        <v/>
      </c>
      <c r="C632" s="20" t="str">
        <f>IF($B632="","",Тех_Движение!$D$629)</f>
        <v/>
      </c>
      <c r="D632" s="9" t="str">
        <f>IF($B632="","",Тех_Движение!$B$629)</f>
        <v/>
      </c>
      <c r="E632" s="21" t="str">
        <f>IF($B632="","",Тех_Движение!$F$629)</f>
        <v/>
      </c>
      <c r="F632" s="21" t="str">
        <f>IF($B632="","",SUMIFS($E$5:$E631,$C$5:$C631,$C632))</f>
        <v/>
      </c>
      <c r="G632" s="21" t="str">
        <f>IF($B632="","",MAX(0,$E632-MAX(0,SUMIFS(Тех_Движение!$G$2:$G$5111,Тех_Движение!$D$2:$D$5111,$C632,Тех_Движение!$B$2:$B$5111,"&lt;="&amp;Настройки!$B$5-1)-$F632)))</f>
        <v/>
      </c>
      <c r="H632" s="21" t="str">
        <f>IF($B632="","",IF(AND($D632&gt;=Настройки!$B$5,$D632&lt;=Настройки!$B$6),$E632,0))</f>
        <v/>
      </c>
      <c r="I632" s="21" t="str">
        <f t="shared" si="27"/>
        <v/>
      </c>
      <c r="J632" s="21" t="str">
        <f>IF($B632="","",MAX(0,$E632-MAX(0,SUMIFS(Тех_Движение!$G$2:$G$5111,Тех_Движение!$D$2:$D$5111,$C632,Тех_Движение!$B$2:$B$5111,"&lt;="&amp;Настройки!$B$6)-$F632)))</f>
        <v/>
      </c>
      <c r="K632" s="21" t="e">
        <f>IF(OR($B632="",K$3&lt;$D632+Настройки!$B$7),0,MAX(0,$E632-MAX(0,SUMIFS(Тех_Движение!$G$2:$G$5111,Тех_Движение!$D$2:$D$5111,$C632,Тех_Движение!$B$2:$B$5111,"&lt;="&amp;K$3)-$F632)))</f>
        <v>#VALUE!</v>
      </c>
      <c r="L632" s="21" t="e">
        <f>IF(OR($B632="",L$3&lt;$D632+Настройки!$B$7),0,MAX(0,$E632-MAX(0,SUMIFS(Тех_Движение!$G$2:$G$5111,Тех_Движение!$D$2:$D$5111,$C632,Тех_Движение!$B$2:$B$5111,"&lt;="&amp;L$3)-$F632)))</f>
        <v>#VALUE!</v>
      </c>
      <c r="M632" s="21" t="e">
        <f>IF(OR($B632="",M$3&lt;$D632+Настройки!$B$7),0,MAX(0,$E632-MAX(0,SUMIFS(Тех_Движение!$G$2:$G$5111,Тех_Движение!$D$2:$D$5111,$C632,Тех_Движение!$B$2:$B$5111,"&lt;="&amp;M$3)-$F632)))</f>
        <v>#VALUE!</v>
      </c>
      <c r="N632" s="21" t="e">
        <f>IF(OR($B632="",N$3&lt;$D632+Настройки!$B$7),0,MAX(0,$E632-MAX(0,SUMIFS(Тех_Движение!$G$2:$G$5111,Тех_Движение!$D$2:$D$5111,$C632,Тех_Движение!$B$2:$B$5111,"&lt;="&amp;N$3)-$F632)))</f>
        <v>#VALUE!</v>
      </c>
      <c r="O632" s="21" t="e">
        <f>IF(OR($B632="",O$3&lt;$D632+Настройки!$B$7),0,MAX(0,$E632-MAX(0,SUMIFS(Тех_Движение!$G$2:$G$5111,Тех_Движение!$D$2:$D$5111,$C632,Тех_Движение!$B$2:$B$5111,"&lt;="&amp;O$3)-$F632)))</f>
        <v>#VALUE!</v>
      </c>
      <c r="P632" s="21" t="e">
        <f>IF(OR($B632="",P$3&lt;$D632+Настройки!$B$7),0,MAX(0,$E632-MAX(0,SUMIFS(Тех_Движение!$G$2:$G$5111,Тех_Движение!$D$2:$D$5111,$C632,Тех_Движение!$B$2:$B$5111,"&lt;="&amp;P$3)-$F632)))</f>
        <v>#VALUE!</v>
      </c>
      <c r="Q632" s="21" t="e">
        <f>IF(OR($B632="",Q$3&lt;$D632+Настройки!$B$7),0,MAX(0,$E632-MAX(0,SUMIFS(Тех_Движение!$G$2:$G$5111,Тех_Движение!$D$2:$D$5111,$C632,Тех_Движение!$B$2:$B$5111,"&lt;="&amp;Q$3)-$F632)))</f>
        <v>#VALUE!</v>
      </c>
      <c r="R632" s="21" t="str">
        <f t="shared" si="28"/>
        <v/>
      </c>
      <c r="S632" s="23" t="str">
        <f>IF($B632="","",VLOOKUP($C632,Настройки!$A$11:$L$17,9,FALSE))</f>
        <v/>
      </c>
      <c r="T632" s="23" t="str">
        <f t="shared" si="29"/>
        <v/>
      </c>
    </row>
    <row r="633" spans="1:20" x14ac:dyDescent="0.3">
      <c r="A633" s="20">
        <f>Тех_Движение!$A$630</f>
        <v>629</v>
      </c>
      <c r="B633" s="20" t="str">
        <f>IF(Тех_Движение!$F$630&gt;0,Тех_Движение!$I$630,"")</f>
        <v/>
      </c>
      <c r="C633" s="20" t="str">
        <f>IF($B633="","",Тех_Движение!$D$630)</f>
        <v/>
      </c>
      <c r="D633" s="9" t="str">
        <f>IF($B633="","",Тех_Движение!$B$630)</f>
        <v/>
      </c>
      <c r="E633" s="21" t="str">
        <f>IF($B633="","",Тех_Движение!$F$630)</f>
        <v/>
      </c>
      <c r="F633" s="21" t="str">
        <f>IF($B633="","",SUMIFS($E$5:$E632,$C$5:$C632,$C633))</f>
        <v/>
      </c>
      <c r="G633" s="21" t="str">
        <f>IF($B633="","",MAX(0,$E633-MAX(0,SUMIFS(Тех_Движение!$G$2:$G$5111,Тех_Движение!$D$2:$D$5111,$C633,Тех_Движение!$B$2:$B$5111,"&lt;="&amp;Настройки!$B$5-1)-$F633)))</f>
        <v/>
      </c>
      <c r="H633" s="21" t="str">
        <f>IF($B633="","",IF(AND($D633&gt;=Настройки!$B$5,$D633&lt;=Настройки!$B$6),$E633,0))</f>
        <v/>
      </c>
      <c r="I633" s="21" t="str">
        <f t="shared" si="27"/>
        <v/>
      </c>
      <c r="J633" s="21" t="str">
        <f>IF($B633="","",MAX(0,$E633-MAX(0,SUMIFS(Тех_Движение!$G$2:$G$5111,Тех_Движение!$D$2:$D$5111,$C633,Тех_Движение!$B$2:$B$5111,"&lt;="&amp;Настройки!$B$6)-$F633)))</f>
        <v/>
      </c>
      <c r="K633" s="21" t="e">
        <f>IF(OR($B633="",K$3&lt;$D633+Настройки!$B$7),0,MAX(0,$E633-MAX(0,SUMIFS(Тех_Движение!$G$2:$G$5111,Тех_Движение!$D$2:$D$5111,$C633,Тех_Движение!$B$2:$B$5111,"&lt;="&amp;K$3)-$F633)))</f>
        <v>#VALUE!</v>
      </c>
      <c r="L633" s="21" t="e">
        <f>IF(OR($B633="",L$3&lt;$D633+Настройки!$B$7),0,MAX(0,$E633-MAX(0,SUMIFS(Тех_Движение!$G$2:$G$5111,Тех_Движение!$D$2:$D$5111,$C633,Тех_Движение!$B$2:$B$5111,"&lt;="&amp;L$3)-$F633)))</f>
        <v>#VALUE!</v>
      </c>
      <c r="M633" s="21" t="e">
        <f>IF(OR($B633="",M$3&lt;$D633+Настройки!$B$7),0,MAX(0,$E633-MAX(0,SUMIFS(Тех_Движение!$G$2:$G$5111,Тех_Движение!$D$2:$D$5111,$C633,Тех_Движение!$B$2:$B$5111,"&lt;="&amp;M$3)-$F633)))</f>
        <v>#VALUE!</v>
      </c>
      <c r="N633" s="21" t="e">
        <f>IF(OR($B633="",N$3&lt;$D633+Настройки!$B$7),0,MAX(0,$E633-MAX(0,SUMIFS(Тех_Движение!$G$2:$G$5111,Тех_Движение!$D$2:$D$5111,$C633,Тех_Движение!$B$2:$B$5111,"&lt;="&amp;N$3)-$F633)))</f>
        <v>#VALUE!</v>
      </c>
      <c r="O633" s="21" t="e">
        <f>IF(OR($B633="",O$3&lt;$D633+Настройки!$B$7),0,MAX(0,$E633-MAX(0,SUMIFS(Тех_Движение!$G$2:$G$5111,Тех_Движение!$D$2:$D$5111,$C633,Тех_Движение!$B$2:$B$5111,"&lt;="&amp;O$3)-$F633)))</f>
        <v>#VALUE!</v>
      </c>
      <c r="P633" s="21" t="e">
        <f>IF(OR($B633="",P$3&lt;$D633+Настройки!$B$7),0,MAX(0,$E633-MAX(0,SUMIFS(Тех_Движение!$G$2:$G$5111,Тех_Движение!$D$2:$D$5111,$C633,Тех_Движение!$B$2:$B$5111,"&lt;="&amp;P$3)-$F633)))</f>
        <v>#VALUE!</v>
      </c>
      <c r="Q633" s="21" t="e">
        <f>IF(OR($B633="",Q$3&lt;$D633+Настройки!$B$7),0,MAX(0,$E633-MAX(0,SUMIFS(Тех_Движение!$G$2:$G$5111,Тех_Движение!$D$2:$D$5111,$C633,Тех_Движение!$B$2:$B$5111,"&lt;="&amp;Q$3)-$F633)))</f>
        <v>#VALUE!</v>
      </c>
      <c r="R633" s="21" t="str">
        <f t="shared" si="28"/>
        <v/>
      </c>
      <c r="S633" s="23" t="str">
        <f>IF($B633="","",VLOOKUP($C633,Настройки!$A$11:$L$17,9,FALSE))</f>
        <v/>
      </c>
      <c r="T633" s="23" t="str">
        <f t="shared" si="29"/>
        <v/>
      </c>
    </row>
    <row r="634" spans="1:20" x14ac:dyDescent="0.3">
      <c r="A634" s="20">
        <f>Тех_Движение!$A$631</f>
        <v>630</v>
      </c>
      <c r="B634" s="20" t="str">
        <f>IF(Тех_Движение!$F$631&gt;0,Тех_Движение!$I$631,"")</f>
        <v/>
      </c>
      <c r="C634" s="20" t="str">
        <f>IF($B634="","",Тех_Движение!$D$631)</f>
        <v/>
      </c>
      <c r="D634" s="9" t="str">
        <f>IF($B634="","",Тех_Движение!$B$631)</f>
        <v/>
      </c>
      <c r="E634" s="21" t="str">
        <f>IF($B634="","",Тех_Движение!$F$631)</f>
        <v/>
      </c>
      <c r="F634" s="21" t="str">
        <f>IF($B634="","",SUMIFS($E$5:$E633,$C$5:$C633,$C634))</f>
        <v/>
      </c>
      <c r="G634" s="21" t="str">
        <f>IF($B634="","",MAX(0,$E634-MAX(0,SUMIFS(Тех_Движение!$G$2:$G$5111,Тех_Движение!$D$2:$D$5111,$C634,Тех_Движение!$B$2:$B$5111,"&lt;="&amp;Настройки!$B$5-1)-$F634)))</f>
        <v/>
      </c>
      <c r="H634" s="21" t="str">
        <f>IF($B634="","",IF(AND($D634&gt;=Настройки!$B$5,$D634&lt;=Настройки!$B$6),$E634,0))</f>
        <v/>
      </c>
      <c r="I634" s="21" t="str">
        <f t="shared" si="27"/>
        <v/>
      </c>
      <c r="J634" s="21" t="str">
        <f>IF($B634="","",MAX(0,$E634-MAX(0,SUMIFS(Тех_Движение!$G$2:$G$5111,Тех_Движение!$D$2:$D$5111,$C634,Тех_Движение!$B$2:$B$5111,"&lt;="&amp;Настройки!$B$6)-$F634)))</f>
        <v/>
      </c>
      <c r="K634" s="21" t="e">
        <f>IF(OR($B634="",K$3&lt;$D634+Настройки!$B$7),0,MAX(0,$E634-MAX(0,SUMIFS(Тех_Движение!$G$2:$G$5111,Тех_Движение!$D$2:$D$5111,$C634,Тех_Движение!$B$2:$B$5111,"&lt;="&amp;K$3)-$F634)))</f>
        <v>#VALUE!</v>
      </c>
      <c r="L634" s="21" t="e">
        <f>IF(OR($B634="",L$3&lt;$D634+Настройки!$B$7),0,MAX(0,$E634-MAX(0,SUMIFS(Тех_Движение!$G$2:$G$5111,Тех_Движение!$D$2:$D$5111,$C634,Тех_Движение!$B$2:$B$5111,"&lt;="&amp;L$3)-$F634)))</f>
        <v>#VALUE!</v>
      </c>
      <c r="M634" s="21" t="e">
        <f>IF(OR($B634="",M$3&lt;$D634+Настройки!$B$7),0,MAX(0,$E634-MAX(0,SUMIFS(Тех_Движение!$G$2:$G$5111,Тех_Движение!$D$2:$D$5111,$C634,Тех_Движение!$B$2:$B$5111,"&lt;="&amp;M$3)-$F634)))</f>
        <v>#VALUE!</v>
      </c>
      <c r="N634" s="21" t="e">
        <f>IF(OR($B634="",N$3&lt;$D634+Настройки!$B$7),0,MAX(0,$E634-MAX(0,SUMIFS(Тех_Движение!$G$2:$G$5111,Тех_Движение!$D$2:$D$5111,$C634,Тех_Движение!$B$2:$B$5111,"&lt;="&amp;N$3)-$F634)))</f>
        <v>#VALUE!</v>
      </c>
      <c r="O634" s="21" t="e">
        <f>IF(OR($B634="",O$3&lt;$D634+Настройки!$B$7),0,MAX(0,$E634-MAX(0,SUMIFS(Тех_Движение!$G$2:$G$5111,Тех_Движение!$D$2:$D$5111,$C634,Тех_Движение!$B$2:$B$5111,"&lt;="&amp;O$3)-$F634)))</f>
        <v>#VALUE!</v>
      </c>
      <c r="P634" s="21" t="e">
        <f>IF(OR($B634="",P$3&lt;$D634+Настройки!$B$7),0,MAX(0,$E634-MAX(0,SUMIFS(Тех_Движение!$G$2:$G$5111,Тех_Движение!$D$2:$D$5111,$C634,Тех_Движение!$B$2:$B$5111,"&lt;="&amp;P$3)-$F634)))</f>
        <v>#VALUE!</v>
      </c>
      <c r="Q634" s="21" t="e">
        <f>IF(OR($B634="",Q$3&lt;$D634+Настройки!$B$7),0,MAX(0,$E634-MAX(0,SUMIFS(Тех_Движение!$G$2:$G$5111,Тех_Движение!$D$2:$D$5111,$C634,Тех_Движение!$B$2:$B$5111,"&lt;="&amp;Q$3)-$F634)))</f>
        <v>#VALUE!</v>
      </c>
      <c r="R634" s="21" t="str">
        <f t="shared" si="28"/>
        <v/>
      </c>
      <c r="S634" s="23" t="str">
        <f>IF($B634="","",VLOOKUP($C634,Настройки!$A$11:$L$17,9,FALSE))</f>
        <v/>
      </c>
      <c r="T634" s="23" t="str">
        <f t="shared" si="29"/>
        <v/>
      </c>
    </row>
    <row r="635" spans="1:20" x14ac:dyDescent="0.3">
      <c r="A635" s="20">
        <f>Тех_Движение!$A$632</f>
        <v>631</v>
      </c>
      <c r="B635" s="20" t="str">
        <f>IF(Тех_Движение!$F$632&gt;0,Тех_Движение!$I$632,"")</f>
        <v/>
      </c>
      <c r="C635" s="20" t="str">
        <f>IF($B635="","",Тех_Движение!$D$632)</f>
        <v/>
      </c>
      <c r="D635" s="9" t="str">
        <f>IF($B635="","",Тех_Движение!$B$632)</f>
        <v/>
      </c>
      <c r="E635" s="21" t="str">
        <f>IF($B635="","",Тех_Движение!$F$632)</f>
        <v/>
      </c>
      <c r="F635" s="21" t="str">
        <f>IF($B635="","",SUMIFS($E$5:$E634,$C$5:$C634,$C635))</f>
        <v/>
      </c>
      <c r="G635" s="21" t="str">
        <f>IF($B635="","",MAX(0,$E635-MAX(0,SUMIFS(Тех_Движение!$G$2:$G$5111,Тех_Движение!$D$2:$D$5111,$C635,Тех_Движение!$B$2:$B$5111,"&lt;="&amp;Настройки!$B$5-1)-$F635)))</f>
        <v/>
      </c>
      <c r="H635" s="21" t="str">
        <f>IF($B635="","",IF(AND($D635&gt;=Настройки!$B$5,$D635&lt;=Настройки!$B$6),$E635,0))</f>
        <v/>
      </c>
      <c r="I635" s="21" t="str">
        <f t="shared" si="27"/>
        <v/>
      </c>
      <c r="J635" s="21" t="str">
        <f>IF($B635="","",MAX(0,$E635-MAX(0,SUMIFS(Тех_Движение!$G$2:$G$5111,Тех_Движение!$D$2:$D$5111,$C635,Тех_Движение!$B$2:$B$5111,"&lt;="&amp;Настройки!$B$6)-$F635)))</f>
        <v/>
      </c>
      <c r="K635" s="21" t="e">
        <f>IF(OR($B635="",K$3&lt;$D635+Настройки!$B$7),0,MAX(0,$E635-MAX(0,SUMIFS(Тех_Движение!$G$2:$G$5111,Тех_Движение!$D$2:$D$5111,$C635,Тех_Движение!$B$2:$B$5111,"&lt;="&amp;K$3)-$F635)))</f>
        <v>#VALUE!</v>
      </c>
      <c r="L635" s="21" t="e">
        <f>IF(OR($B635="",L$3&lt;$D635+Настройки!$B$7),0,MAX(0,$E635-MAX(0,SUMIFS(Тех_Движение!$G$2:$G$5111,Тех_Движение!$D$2:$D$5111,$C635,Тех_Движение!$B$2:$B$5111,"&lt;="&amp;L$3)-$F635)))</f>
        <v>#VALUE!</v>
      </c>
      <c r="M635" s="21" t="e">
        <f>IF(OR($B635="",M$3&lt;$D635+Настройки!$B$7),0,MAX(0,$E635-MAX(0,SUMIFS(Тех_Движение!$G$2:$G$5111,Тех_Движение!$D$2:$D$5111,$C635,Тех_Движение!$B$2:$B$5111,"&lt;="&amp;M$3)-$F635)))</f>
        <v>#VALUE!</v>
      </c>
      <c r="N635" s="21" t="e">
        <f>IF(OR($B635="",N$3&lt;$D635+Настройки!$B$7),0,MAX(0,$E635-MAX(0,SUMIFS(Тех_Движение!$G$2:$G$5111,Тех_Движение!$D$2:$D$5111,$C635,Тех_Движение!$B$2:$B$5111,"&lt;="&amp;N$3)-$F635)))</f>
        <v>#VALUE!</v>
      </c>
      <c r="O635" s="21" t="e">
        <f>IF(OR($B635="",O$3&lt;$D635+Настройки!$B$7),0,MAX(0,$E635-MAX(0,SUMIFS(Тех_Движение!$G$2:$G$5111,Тех_Движение!$D$2:$D$5111,$C635,Тех_Движение!$B$2:$B$5111,"&lt;="&amp;O$3)-$F635)))</f>
        <v>#VALUE!</v>
      </c>
      <c r="P635" s="21" t="e">
        <f>IF(OR($B635="",P$3&lt;$D635+Настройки!$B$7),0,MAX(0,$E635-MAX(0,SUMIFS(Тех_Движение!$G$2:$G$5111,Тех_Движение!$D$2:$D$5111,$C635,Тех_Движение!$B$2:$B$5111,"&lt;="&amp;P$3)-$F635)))</f>
        <v>#VALUE!</v>
      </c>
      <c r="Q635" s="21" t="e">
        <f>IF(OR($B635="",Q$3&lt;$D635+Настройки!$B$7),0,MAX(0,$E635-MAX(0,SUMIFS(Тех_Движение!$G$2:$G$5111,Тех_Движение!$D$2:$D$5111,$C635,Тех_Движение!$B$2:$B$5111,"&lt;="&amp;Q$3)-$F635)))</f>
        <v>#VALUE!</v>
      </c>
      <c r="R635" s="21" t="str">
        <f t="shared" si="28"/>
        <v/>
      </c>
      <c r="S635" s="23" t="str">
        <f>IF($B635="","",VLOOKUP($C635,Настройки!$A$11:$L$17,9,FALSE))</f>
        <v/>
      </c>
      <c r="T635" s="23" t="str">
        <f t="shared" si="29"/>
        <v/>
      </c>
    </row>
    <row r="636" spans="1:20" x14ac:dyDescent="0.3">
      <c r="A636" s="20">
        <f>Тех_Движение!$A$633</f>
        <v>632</v>
      </c>
      <c r="B636" s="20" t="str">
        <f>IF(Тех_Движение!$F$633&gt;0,Тех_Движение!$I$633,"")</f>
        <v/>
      </c>
      <c r="C636" s="20" t="str">
        <f>IF($B636="","",Тех_Движение!$D$633)</f>
        <v/>
      </c>
      <c r="D636" s="9" t="str">
        <f>IF($B636="","",Тех_Движение!$B$633)</f>
        <v/>
      </c>
      <c r="E636" s="21" t="str">
        <f>IF($B636="","",Тех_Движение!$F$633)</f>
        <v/>
      </c>
      <c r="F636" s="21" t="str">
        <f>IF($B636="","",SUMIFS($E$5:$E635,$C$5:$C635,$C636))</f>
        <v/>
      </c>
      <c r="G636" s="21" t="str">
        <f>IF($B636="","",MAX(0,$E636-MAX(0,SUMIFS(Тех_Движение!$G$2:$G$5111,Тех_Движение!$D$2:$D$5111,$C636,Тех_Движение!$B$2:$B$5111,"&lt;="&amp;Настройки!$B$5-1)-$F636)))</f>
        <v/>
      </c>
      <c r="H636" s="21" t="str">
        <f>IF($B636="","",IF(AND($D636&gt;=Настройки!$B$5,$D636&lt;=Настройки!$B$6),$E636,0))</f>
        <v/>
      </c>
      <c r="I636" s="21" t="str">
        <f t="shared" si="27"/>
        <v/>
      </c>
      <c r="J636" s="21" t="str">
        <f>IF($B636="","",MAX(0,$E636-MAX(0,SUMIFS(Тех_Движение!$G$2:$G$5111,Тех_Движение!$D$2:$D$5111,$C636,Тех_Движение!$B$2:$B$5111,"&lt;="&amp;Настройки!$B$6)-$F636)))</f>
        <v/>
      </c>
      <c r="K636" s="21" t="e">
        <f>IF(OR($B636="",K$3&lt;$D636+Настройки!$B$7),0,MAX(0,$E636-MAX(0,SUMIFS(Тех_Движение!$G$2:$G$5111,Тех_Движение!$D$2:$D$5111,$C636,Тех_Движение!$B$2:$B$5111,"&lt;="&amp;K$3)-$F636)))</f>
        <v>#VALUE!</v>
      </c>
      <c r="L636" s="21" t="e">
        <f>IF(OR($B636="",L$3&lt;$D636+Настройки!$B$7),0,MAX(0,$E636-MAX(0,SUMIFS(Тех_Движение!$G$2:$G$5111,Тех_Движение!$D$2:$D$5111,$C636,Тех_Движение!$B$2:$B$5111,"&lt;="&amp;L$3)-$F636)))</f>
        <v>#VALUE!</v>
      </c>
      <c r="M636" s="21" t="e">
        <f>IF(OR($B636="",M$3&lt;$D636+Настройки!$B$7),0,MAX(0,$E636-MAX(0,SUMIFS(Тех_Движение!$G$2:$G$5111,Тех_Движение!$D$2:$D$5111,$C636,Тех_Движение!$B$2:$B$5111,"&lt;="&amp;M$3)-$F636)))</f>
        <v>#VALUE!</v>
      </c>
      <c r="N636" s="21" t="e">
        <f>IF(OR($B636="",N$3&lt;$D636+Настройки!$B$7),0,MAX(0,$E636-MAX(0,SUMIFS(Тех_Движение!$G$2:$G$5111,Тех_Движение!$D$2:$D$5111,$C636,Тех_Движение!$B$2:$B$5111,"&lt;="&amp;N$3)-$F636)))</f>
        <v>#VALUE!</v>
      </c>
      <c r="O636" s="21" t="e">
        <f>IF(OR($B636="",O$3&lt;$D636+Настройки!$B$7),0,MAX(0,$E636-MAX(0,SUMIFS(Тех_Движение!$G$2:$G$5111,Тех_Движение!$D$2:$D$5111,$C636,Тех_Движение!$B$2:$B$5111,"&lt;="&amp;O$3)-$F636)))</f>
        <v>#VALUE!</v>
      </c>
      <c r="P636" s="21" t="e">
        <f>IF(OR($B636="",P$3&lt;$D636+Настройки!$B$7),0,MAX(0,$E636-MAX(0,SUMIFS(Тех_Движение!$G$2:$G$5111,Тех_Движение!$D$2:$D$5111,$C636,Тех_Движение!$B$2:$B$5111,"&lt;="&amp;P$3)-$F636)))</f>
        <v>#VALUE!</v>
      </c>
      <c r="Q636" s="21" t="e">
        <f>IF(OR($B636="",Q$3&lt;$D636+Настройки!$B$7),0,MAX(0,$E636-MAX(0,SUMIFS(Тех_Движение!$G$2:$G$5111,Тех_Движение!$D$2:$D$5111,$C636,Тех_Движение!$B$2:$B$5111,"&lt;="&amp;Q$3)-$F636)))</f>
        <v>#VALUE!</v>
      </c>
      <c r="R636" s="21" t="str">
        <f t="shared" si="28"/>
        <v/>
      </c>
      <c r="S636" s="23" t="str">
        <f>IF($B636="","",VLOOKUP($C636,Настройки!$A$11:$L$17,9,FALSE))</f>
        <v/>
      </c>
      <c r="T636" s="23" t="str">
        <f t="shared" si="29"/>
        <v/>
      </c>
    </row>
    <row r="637" spans="1:20" x14ac:dyDescent="0.3">
      <c r="A637" s="20">
        <f>Тех_Движение!$A$634</f>
        <v>633</v>
      </c>
      <c r="B637" s="20" t="str">
        <f>IF(Тех_Движение!$F$634&gt;0,Тех_Движение!$I$634,"")</f>
        <v/>
      </c>
      <c r="C637" s="20" t="str">
        <f>IF($B637="","",Тех_Движение!$D$634)</f>
        <v/>
      </c>
      <c r="D637" s="9" t="str">
        <f>IF($B637="","",Тех_Движение!$B$634)</f>
        <v/>
      </c>
      <c r="E637" s="21" t="str">
        <f>IF($B637="","",Тех_Движение!$F$634)</f>
        <v/>
      </c>
      <c r="F637" s="21" t="str">
        <f>IF($B637="","",SUMIFS($E$5:$E636,$C$5:$C636,$C637))</f>
        <v/>
      </c>
      <c r="G637" s="21" t="str">
        <f>IF($B637="","",MAX(0,$E637-MAX(0,SUMIFS(Тех_Движение!$G$2:$G$5111,Тех_Движение!$D$2:$D$5111,$C637,Тех_Движение!$B$2:$B$5111,"&lt;="&amp;Настройки!$B$5-1)-$F637)))</f>
        <v/>
      </c>
      <c r="H637" s="21" t="str">
        <f>IF($B637="","",IF(AND($D637&gt;=Настройки!$B$5,$D637&lt;=Настройки!$B$6),$E637,0))</f>
        <v/>
      </c>
      <c r="I637" s="21" t="str">
        <f t="shared" si="27"/>
        <v/>
      </c>
      <c r="J637" s="21" t="str">
        <f>IF($B637="","",MAX(0,$E637-MAX(0,SUMIFS(Тех_Движение!$G$2:$G$5111,Тех_Движение!$D$2:$D$5111,$C637,Тех_Движение!$B$2:$B$5111,"&lt;="&amp;Настройки!$B$6)-$F637)))</f>
        <v/>
      </c>
      <c r="K637" s="21" t="e">
        <f>IF(OR($B637="",K$3&lt;$D637+Настройки!$B$7),0,MAX(0,$E637-MAX(0,SUMIFS(Тех_Движение!$G$2:$G$5111,Тех_Движение!$D$2:$D$5111,$C637,Тех_Движение!$B$2:$B$5111,"&lt;="&amp;K$3)-$F637)))</f>
        <v>#VALUE!</v>
      </c>
      <c r="L637" s="21" t="e">
        <f>IF(OR($B637="",L$3&lt;$D637+Настройки!$B$7),0,MAX(0,$E637-MAX(0,SUMIFS(Тех_Движение!$G$2:$G$5111,Тех_Движение!$D$2:$D$5111,$C637,Тех_Движение!$B$2:$B$5111,"&lt;="&amp;L$3)-$F637)))</f>
        <v>#VALUE!</v>
      </c>
      <c r="M637" s="21" t="e">
        <f>IF(OR($B637="",M$3&lt;$D637+Настройки!$B$7),0,MAX(0,$E637-MAX(0,SUMIFS(Тех_Движение!$G$2:$G$5111,Тех_Движение!$D$2:$D$5111,$C637,Тех_Движение!$B$2:$B$5111,"&lt;="&amp;M$3)-$F637)))</f>
        <v>#VALUE!</v>
      </c>
      <c r="N637" s="21" t="e">
        <f>IF(OR($B637="",N$3&lt;$D637+Настройки!$B$7),0,MAX(0,$E637-MAX(0,SUMIFS(Тех_Движение!$G$2:$G$5111,Тех_Движение!$D$2:$D$5111,$C637,Тех_Движение!$B$2:$B$5111,"&lt;="&amp;N$3)-$F637)))</f>
        <v>#VALUE!</v>
      </c>
      <c r="O637" s="21" t="e">
        <f>IF(OR($B637="",O$3&lt;$D637+Настройки!$B$7),0,MAX(0,$E637-MAX(0,SUMIFS(Тех_Движение!$G$2:$G$5111,Тех_Движение!$D$2:$D$5111,$C637,Тех_Движение!$B$2:$B$5111,"&lt;="&amp;O$3)-$F637)))</f>
        <v>#VALUE!</v>
      </c>
      <c r="P637" s="21" t="e">
        <f>IF(OR($B637="",P$3&lt;$D637+Настройки!$B$7),0,MAX(0,$E637-MAX(0,SUMIFS(Тех_Движение!$G$2:$G$5111,Тех_Движение!$D$2:$D$5111,$C637,Тех_Движение!$B$2:$B$5111,"&lt;="&amp;P$3)-$F637)))</f>
        <v>#VALUE!</v>
      </c>
      <c r="Q637" s="21" t="e">
        <f>IF(OR($B637="",Q$3&lt;$D637+Настройки!$B$7),0,MAX(0,$E637-MAX(0,SUMIFS(Тех_Движение!$G$2:$G$5111,Тех_Движение!$D$2:$D$5111,$C637,Тех_Движение!$B$2:$B$5111,"&lt;="&amp;Q$3)-$F637)))</f>
        <v>#VALUE!</v>
      </c>
      <c r="R637" s="21" t="str">
        <f t="shared" si="28"/>
        <v/>
      </c>
      <c r="S637" s="23" t="str">
        <f>IF($B637="","",VLOOKUP($C637,Настройки!$A$11:$L$17,9,FALSE))</f>
        <v/>
      </c>
      <c r="T637" s="23" t="str">
        <f t="shared" si="29"/>
        <v/>
      </c>
    </row>
    <row r="638" spans="1:20" x14ac:dyDescent="0.3">
      <c r="A638" s="20">
        <f>Тех_Движение!$A$635</f>
        <v>634</v>
      </c>
      <c r="B638" s="20" t="str">
        <f>IF(Тех_Движение!$F$635&gt;0,Тех_Движение!$I$635,"")</f>
        <v/>
      </c>
      <c r="C638" s="20" t="str">
        <f>IF($B638="","",Тех_Движение!$D$635)</f>
        <v/>
      </c>
      <c r="D638" s="9" t="str">
        <f>IF($B638="","",Тех_Движение!$B$635)</f>
        <v/>
      </c>
      <c r="E638" s="21" t="str">
        <f>IF($B638="","",Тех_Движение!$F$635)</f>
        <v/>
      </c>
      <c r="F638" s="21" t="str">
        <f>IF($B638="","",SUMIFS($E$5:$E637,$C$5:$C637,$C638))</f>
        <v/>
      </c>
      <c r="G638" s="21" t="str">
        <f>IF($B638="","",MAX(0,$E638-MAX(0,SUMIFS(Тех_Движение!$G$2:$G$5111,Тех_Движение!$D$2:$D$5111,$C638,Тех_Движение!$B$2:$B$5111,"&lt;="&amp;Настройки!$B$5-1)-$F638)))</f>
        <v/>
      </c>
      <c r="H638" s="21" t="str">
        <f>IF($B638="","",IF(AND($D638&gt;=Настройки!$B$5,$D638&lt;=Настройки!$B$6),$E638,0))</f>
        <v/>
      </c>
      <c r="I638" s="21" t="str">
        <f t="shared" si="27"/>
        <v/>
      </c>
      <c r="J638" s="21" t="str">
        <f>IF($B638="","",MAX(0,$E638-MAX(0,SUMIFS(Тех_Движение!$G$2:$G$5111,Тех_Движение!$D$2:$D$5111,$C638,Тех_Движение!$B$2:$B$5111,"&lt;="&amp;Настройки!$B$6)-$F638)))</f>
        <v/>
      </c>
      <c r="K638" s="21" t="e">
        <f>IF(OR($B638="",K$3&lt;$D638+Настройки!$B$7),0,MAX(0,$E638-MAX(0,SUMIFS(Тех_Движение!$G$2:$G$5111,Тех_Движение!$D$2:$D$5111,$C638,Тех_Движение!$B$2:$B$5111,"&lt;="&amp;K$3)-$F638)))</f>
        <v>#VALUE!</v>
      </c>
      <c r="L638" s="21" t="e">
        <f>IF(OR($B638="",L$3&lt;$D638+Настройки!$B$7),0,MAX(0,$E638-MAX(0,SUMIFS(Тех_Движение!$G$2:$G$5111,Тех_Движение!$D$2:$D$5111,$C638,Тех_Движение!$B$2:$B$5111,"&lt;="&amp;L$3)-$F638)))</f>
        <v>#VALUE!</v>
      </c>
      <c r="M638" s="21" t="e">
        <f>IF(OR($B638="",M$3&lt;$D638+Настройки!$B$7),0,MAX(0,$E638-MAX(0,SUMIFS(Тех_Движение!$G$2:$G$5111,Тех_Движение!$D$2:$D$5111,$C638,Тех_Движение!$B$2:$B$5111,"&lt;="&amp;M$3)-$F638)))</f>
        <v>#VALUE!</v>
      </c>
      <c r="N638" s="21" t="e">
        <f>IF(OR($B638="",N$3&lt;$D638+Настройки!$B$7),0,MAX(0,$E638-MAX(0,SUMIFS(Тех_Движение!$G$2:$G$5111,Тех_Движение!$D$2:$D$5111,$C638,Тех_Движение!$B$2:$B$5111,"&lt;="&amp;N$3)-$F638)))</f>
        <v>#VALUE!</v>
      </c>
      <c r="O638" s="21" t="e">
        <f>IF(OR($B638="",O$3&lt;$D638+Настройки!$B$7),0,MAX(0,$E638-MAX(0,SUMIFS(Тех_Движение!$G$2:$G$5111,Тех_Движение!$D$2:$D$5111,$C638,Тех_Движение!$B$2:$B$5111,"&lt;="&amp;O$3)-$F638)))</f>
        <v>#VALUE!</v>
      </c>
      <c r="P638" s="21" t="e">
        <f>IF(OR($B638="",P$3&lt;$D638+Настройки!$B$7),0,MAX(0,$E638-MAX(0,SUMIFS(Тех_Движение!$G$2:$G$5111,Тех_Движение!$D$2:$D$5111,$C638,Тех_Движение!$B$2:$B$5111,"&lt;="&amp;P$3)-$F638)))</f>
        <v>#VALUE!</v>
      </c>
      <c r="Q638" s="21" t="e">
        <f>IF(OR($B638="",Q$3&lt;$D638+Настройки!$B$7),0,MAX(0,$E638-MAX(0,SUMIFS(Тех_Движение!$G$2:$G$5111,Тех_Движение!$D$2:$D$5111,$C638,Тех_Движение!$B$2:$B$5111,"&lt;="&amp;Q$3)-$F638)))</f>
        <v>#VALUE!</v>
      </c>
      <c r="R638" s="21" t="str">
        <f t="shared" si="28"/>
        <v/>
      </c>
      <c r="S638" s="23" t="str">
        <f>IF($B638="","",VLOOKUP($C638,Настройки!$A$11:$L$17,9,FALSE))</f>
        <v/>
      </c>
      <c r="T638" s="23" t="str">
        <f t="shared" si="29"/>
        <v/>
      </c>
    </row>
    <row r="639" spans="1:20" x14ac:dyDescent="0.3">
      <c r="A639" s="20">
        <f>Тех_Движение!$A$636</f>
        <v>635</v>
      </c>
      <c r="B639" s="20" t="str">
        <f>IF(Тех_Движение!$F$636&gt;0,Тех_Движение!$I$636,"")</f>
        <v/>
      </c>
      <c r="C639" s="20" t="str">
        <f>IF($B639="","",Тех_Движение!$D$636)</f>
        <v/>
      </c>
      <c r="D639" s="9" t="str">
        <f>IF($B639="","",Тех_Движение!$B$636)</f>
        <v/>
      </c>
      <c r="E639" s="21" t="str">
        <f>IF($B639="","",Тех_Движение!$F$636)</f>
        <v/>
      </c>
      <c r="F639" s="21" t="str">
        <f>IF($B639="","",SUMIFS($E$5:$E638,$C$5:$C638,$C639))</f>
        <v/>
      </c>
      <c r="G639" s="21" t="str">
        <f>IF($B639="","",MAX(0,$E639-MAX(0,SUMIFS(Тех_Движение!$G$2:$G$5111,Тех_Движение!$D$2:$D$5111,$C639,Тех_Движение!$B$2:$B$5111,"&lt;="&amp;Настройки!$B$5-1)-$F639)))</f>
        <v/>
      </c>
      <c r="H639" s="21" t="str">
        <f>IF($B639="","",IF(AND($D639&gt;=Настройки!$B$5,$D639&lt;=Настройки!$B$6),$E639,0))</f>
        <v/>
      </c>
      <c r="I639" s="21" t="str">
        <f t="shared" si="27"/>
        <v/>
      </c>
      <c r="J639" s="21" t="str">
        <f>IF($B639="","",MAX(0,$E639-MAX(0,SUMIFS(Тех_Движение!$G$2:$G$5111,Тех_Движение!$D$2:$D$5111,$C639,Тех_Движение!$B$2:$B$5111,"&lt;="&amp;Настройки!$B$6)-$F639)))</f>
        <v/>
      </c>
      <c r="K639" s="21" t="e">
        <f>IF(OR($B639="",K$3&lt;$D639+Настройки!$B$7),0,MAX(0,$E639-MAX(0,SUMIFS(Тех_Движение!$G$2:$G$5111,Тех_Движение!$D$2:$D$5111,$C639,Тех_Движение!$B$2:$B$5111,"&lt;="&amp;K$3)-$F639)))</f>
        <v>#VALUE!</v>
      </c>
      <c r="L639" s="21" t="e">
        <f>IF(OR($B639="",L$3&lt;$D639+Настройки!$B$7),0,MAX(0,$E639-MAX(0,SUMIFS(Тех_Движение!$G$2:$G$5111,Тех_Движение!$D$2:$D$5111,$C639,Тех_Движение!$B$2:$B$5111,"&lt;="&amp;L$3)-$F639)))</f>
        <v>#VALUE!</v>
      </c>
      <c r="M639" s="21" t="e">
        <f>IF(OR($B639="",M$3&lt;$D639+Настройки!$B$7),0,MAX(0,$E639-MAX(0,SUMIFS(Тех_Движение!$G$2:$G$5111,Тех_Движение!$D$2:$D$5111,$C639,Тех_Движение!$B$2:$B$5111,"&lt;="&amp;M$3)-$F639)))</f>
        <v>#VALUE!</v>
      </c>
      <c r="N639" s="21" t="e">
        <f>IF(OR($B639="",N$3&lt;$D639+Настройки!$B$7),0,MAX(0,$E639-MAX(0,SUMIFS(Тех_Движение!$G$2:$G$5111,Тех_Движение!$D$2:$D$5111,$C639,Тех_Движение!$B$2:$B$5111,"&lt;="&amp;N$3)-$F639)))</f>
        <v>#VALUE!</v>
      </c>
      <c r="O639" s="21" t="e">
        <f>IF(OR($B639="",O$3&lt;$D639+Настройки!$B$7),0,MAX(0,$E639-MAX(0,SUMIFS(Тех_Движение!$G$2:$G$5111,Тех_Движение!$D$2:$D$5111,$C639,Тех_Движение!$B$2:$B$5111,"&lt;="&amp;O$3)-$F639)))</f>
        <v>#VALUE!</v>
      </c>
      <c r="P639" s="21" t="e">
        <f>IF(OR($B639="",P$3&lt;$D639+Настройки!$B$7),0,MAX(0,$E639-MAX(0,SUMIFS(Тех_Движение!$G$2:$G$5111,Тех_Движение!$D$2:$D$5111,$C639,Тех_Движение!$B$2:$B$5111,"&lt;="&amp;P$3)-$F639)))</f>
        <v>#VALUE!</v>
      </c>
      <c r="Q639" s="21" t="e">
        <f>IF(OR($B639="",Q$3&lt;$D639+Настройки!$B$7),0,MAX(0,$E639-MAX(0,SUMIFS(Тех_Движение!$G$2:$G$5111,Тех_Движение!$D$2:$D$5111,$C639,Тех_Движение!$B$2:$B$5111,"&lt;="&amp;Q$3)-$F639)))</f>
        <v>#VALUE!</v>
      </c>
      <c r="R639" s="21" t="str">
        <f t="shared" si="28"/>
        <v/>
      </c>
      <c r="S639" s="23" t="str">
        <f>IF($B639="","",VLOOKUP($C639,Настройки!$A$11:$L$17,9,FALSE))</f>
        <v/>
      </c>
      <c r="T639" s="23" t="str">
        <f t="shared" si="29"/>
        <v/>
      </c>
    </row>
    <row r="640" spans="1:20" x14ac:dyDescent="0.3">
      <c r="A640" s="20">
        <f>Тех_Движение!$A$637</f>
        <v>636</v>
      </c>
      <c r="B640" s="20" t="str">
        <f>IF(Тех_Движение!$F$637&gt;0,Тех_Движение!$I$637,"")</f>
        <v/>
      </c>
      <c r="C640" s="20" t="str">
        <f>IF($B640="","",Тех_Движение!$D$637)</f>
        <v/>
      </c>
      <c r="D640" s="9" t="str">
        <f>IF($B640="","",Тех_Движение!$B$637)</f>
        <v/>
      </c>
      <c r="E640" s="21" t="str">
        <f>IF($B640="","",Тех_Движение!$F$637)</f>
        <v/>
      </c>
      <c r="F640" s="21" t="str">
        <f>IF($B640="","",SUMIFS($E$5:$E639,$C$5:$C639,$C640))</f>
        <v/>
      </c>
      <c r="G640" s="21" t="str">
        <f>IF($B640="","",MAX(0,$E640-MAX(0,SUMIFS(Тех_Движение!$G$2:$G$5111,Тех_Движение!$D$2:$D$5111,$C640,Тех_Движение!$B$2:$B$5111,"&lt;="&amp;Настройки!$B$5-1)-$F640)))</f>
        <v/>
      </c>
      <c r="H640" s="21" t="str">
        <f>IF($B640="","",IF(AND($D640&gt;=Настройки!$B$5,$D640&lt;=Настройки!$B$6),$E640,0))</f>
        <v/>
      </c>
      <c r="I640" s="21" t="str">
        <f t="shared" si="27"/>
        <v/>
      </c>
      <c r="J640" s="21" t="str">
        <f>IF($B640="","",MAX(0,$E640-MAX(0,SUMIFS(Тех_Движение!$G$2:$G$5111,Тех_Движение!$D$2:$D$5111,$C640,Тех_Движение!$B$2:$B$5111,"&lt;="&amp;Настройки!$B$6)-$F640)))</f>
        <v/>
      </c>
      <c r="K640" s="21" t="e">
        <f>IF(OR($B640="",K$3&lt;$D640+Настройки!$B$7),0,MAX(0,$E640-MAX(0,SUMIFS(Тех_Движение!$G$2:$G$5111,Тех_Движение!$D$2:$D$5111,$C640,Тех_Движение!$B$2:$B$5111,"&lt;="&amp;K$3)-$F640)))</f>
        <v>#VALUE!</v>
      </c>
      <c r="L640" s="21" t="e">
        <f>IF(OR($B640="",L$3&lt;$D640+Настройки!$B$7),0,MAX(0,$E640-MAX(0,SUMIFS(Тех_Движение!$G$2:$G$5111,Тех_Движение!$D$2:$D$5111,$C640,Тех_Движение!$B$2:$B$5111,"&lt;="&amp;L$3)-$F640)))</f>
        <v>#VALUE!</v>
      </c>
      <c r="M640" s="21" t="e">
        <f>IF(OR($B640="",M$3&lt;$D640+Настройки!$B$7),0,MAX(0,$E640-MAX(0,SUMIFS(Тех_Движение!$G$2:$G$5111,Тех_Движение!$D$2:$D$5111,$C640,Тех_Движение!$B$2:$B$5111,"&lt;="&amp;M$3)-$F640)))</f>
        <v>#VALUE!</v>
      </c>
      <c r="N640" s="21" t="e">
        <f>IF(OR($B640="",N$3&lt;$D640+Настройки!$B$7),0,MAX(0,$E640-MAX(0,SUMIFS(Тех_Движение!$G$2:$G$5111,Тех_Движение!$D$2:$D$5111,$C640,Тех_Движение!$B$2:$B$5111,"&lt;="&amp;N$3)-$F640)))</f>
        <v>#VALUE!</v>
      </c>
      <c r="O640" s="21" t="e">
        <f>IF(OR($B640="",O$3&lt;$D640+Настройки!$B$7),0,MAX(0,$E640-MAX(0,SUMIFS(Тех_Движение!$G$2:$G$5111,Тех_Движение!$D$2:$D$5111,$C640,Тех_Движение!$B$2:$B$5111,"&lt;="&amp;O$3)-$F640)))</f>
        <v>#VALUE!</v>
      </c>
      <c r="P640" s="21" t="e">
        <f>IF(OR($B640="",P$3&lt;$D640+Настройки!$B$7),0,MAX(0,$E640-MAX(0,SUMIFS(Тех_Движение!$G$2:$G$5111,Тех_Движение!$D$2:$D$5111,$C640,Тех_Движение!$B$2:$B$5111,"&lt;="&amp;P$3)-$F640)))</f>
        <v>#VALUE!</v>
      </c>
      <c r="Q640" s="21" t="e">
        <f>IF(OR($B640="",Q$3&lt;$D640+Настройки!$B$7),0,MAX(0,$E640-MAX(0,SUMIFS(Тех_Движение!$G$2:$G$5111,Тех_Движение!$D$2:$D$5111,$C640,Тех_Движение!$B$2:$B$5111,"&lt;="&amp;Q$3)-$F640)))</f>
        <v>#VALUE!</v>
      </c>
      <c r="R640" s="21" t="str">
        <f t="shared" si="28"/>
        <v/>
      </c>
      <c r="S640" s="23" t="str">
        <f>IF($B640="","",VLOOKUP($C640,Настройки!$A$11:$L$17,9,FALSE))</f>
        <v/>
      </c>
      <c r="T640" s="23" t="str">
        <f t="shared" si="29"/>
        <v/>
      </c>
    </row>
    <row r="641" spans="1:20" x14ac:dyDescent="0.3">
      <c r="A641" s="20">
        <f>Тех_Движение!$A$638</f>
        <v>637</v>
      </c>
      <c r="B641" s="20" t="str">
        <f>IF(Тех_Движение!$F$638&gt;0,Тех_Движение!$I$638,"")</f>
        <v/>
      </c>
      <c r="C641" s="20" t="str">
        <f>IF($B641="","",Тех_Движение!$D$638)</f>
        <v/>
      </c>
      <c r="D641" s="9" t="str">
        <f>IF($B641="","",Тех_Движение!$B$638)</f>
        <v/>
      </c>
      <c r="E641" s="21" t="str">
        <f>IF($B641="","",Тех_Движение!$F$638)</f>
        <v/>
      </c>
      <c r="F641" s="21" t="str">
        <f>IF($B641="","",SUMIFS($E$5:$E640,$C$5:$C640,$C641))</f>
        <v/>
      </c>
      <c r="G641" s="21" t="str">
        <f>IF($B641="","",MAX(0,$E641-MAX(0,SUMIFS(Тех_Движение!$G$2:$G$5111,Тех_Движение!$D$2:$D$5111,$C641,Тех_Движение!$B$2:$B$5111,"&lt;="&amp;Настройки!$B$5-1)-$F641)))</f>
        <v/>
      </c>
      <c r="H641" s="21" t="str">
        <f>IF($B641="","",IF(AND($D641&gt;=Настройки!$B$5,$D641&lt;=Настройки!$B$6),$E641,0))</f>
        <v/>
      </c>
      <c r="I641" s="21" t="str">
        <f t="shared" si="27"/>
        <v/>
      </c>
      <c r="J641" s="21" t="str">
        <f>IF($B641="","",MAX(0,$E641-MAX(0,SUMIFS(Тех_Движение!$G$2:$G$5111,Тех_Движение!$D$2:$D$5111,$C641,Тех_Движение!$B$2:$B$5111,"&lt;="&amp;Настройки!$B$6)-$F641)))</f>
        <v/>
      </c>
      <c r="K641" s="21" t="e">
        <f>IF(OR($B641="",K$3&lt;$D641+Настройки!$B$7),0,MAX(0,$E641-MAX(0,SUMIFS(Тех_Движение!$G$2:$G$5111,Тех_Движение!$D$2:$D$5111,$C641,Тех_Движение!$B$2:$B$5111,"&lt;="&amp;K$3)-$F641)))</f>
        <v>#VALUE!</v>
      </c>
      <c r="L641" s="21" t="e">
        <f>IF(OR($B641="",L$3&lt;$D641+Настройки!$B$7),0,MAX(0,$E641-MAX(0,SUMIFS(Тех_Движение!$G$2:$G$5111,Тех_Движение!$D$2:$D$5111,$C641,Тех_Движение!$B$2:$B$5111,"&lt;="&amp;L$3)-$F641)))</f>
        <v>#VALUE!</v>
      </c>
      <c r="M641" s="21" t="e">
        <f>IF(OR($B641="",M$3&lt;$D641+Настройки!$B$7),0,MAX(0,$E641-MAX(0,SUMIFS(Тех_Движение!$G$2:$G$5111,Тех_Движение!$D$2:$D$5111,$C641,Тех_Движение!$B$2:$B$5111,"&lt;="&amp;M$3)-$F641)))</f>
        <v>#VALUE!</v>
      </c>
      <c r="N641" s="21" t="e">
        <f>IF(OR($B641="",N$3&lt;$D641+Настройки!$B$7),0,MAX(0,$E641-MAX(0,SUMIFS(Тех_Движение!$G$2:$G$5111,Тех_Движение!$D$2:$D$5111,$C641,Тех_Движение!$B$2:$B$5111,"&lt;="&amp;N$3)-$F641)))</f>
        <v>#VALUE!</v>
      </c>
      <c r="O641" s="21" t="e">
        <f>IF(OR($B641="",O$3&lt;$D641+Настройки!$B$7),0,MAX(0,$E641-MAX(0,SUMIFS(Тех_Движение!$G$2:$G$5111,Тех_Движение!$D$2:$D$5111,$C641,Тех_Движение!$B$2:$B$5111,"&lt;="&amp;O$3)-$F641)))</f>
        <v>#VALUE!</v>
      </c>
      <c r="P641" s="21" t="e">
        <f>IF(OR($B641="",P$3&lt;$D641+Настройки!$B$7),0,MAX(0,$E641-MAX(0,SUMIFS(Тех_Движение!$G$2:$G$5111,Тех_Движение!$D$2:$D$5111,$C641,Тех_Движение!$B$2:$B$5111,"&lt;="&amp;P$3)-$F641)))</f>
        <v>#VALUE!</v>
      </c>
      <c r="Q641" s="21" t="e">
        <f>IF(OR($B641="",Q$3&lt;$D641+Настройки!$B$7),0,MAX(0,$E641-MAX(0,SUMIFS(Тех_Движение!$G$2:$G$5111,Тех_Движение!$D$2:$D$5111,$C641,Тех_Движение!$B$2:$B$5111,"&lt;="&amp;Q$3)-$F641)))</f>
        <v>#VALUE!</v>
      </c>
      <c r="R641" s="21" t="str">
        <f t="shared" si="28"/>
        <v/>
      </c>
      <c r="S641" s="23" t="str">
        <f>IF($B641="","",VLOOKUP($C641,Настройки!$A$11:$L$17,9,FALSE))</f>
        <v/>
      </c>
      <c r="T641" s="23" t="str">
        <f t="shared" si="29"/>
        <v/>
      </c>
    </row>
    <row r="642" spans="1:20" x14ac:dyDescent="0.3">
      <c r="A642" s="20">
        <f>Тех_Движение!$A$639</f>
        <v>638</v>
      </c>
      <c r="B642" s="20" t="str">
        <f>IF(Тех_Движение!$F$639&gt;0,Тех_Движение!$I$639,"")</f>
        <v/>
      </c>
      <c r="C642" s="20" t="str">
        <f>IF($B642="","",Тех_Движение!$D$639)</f>
        <v/>
      </c>
      <c r="D642" s="9" t="str">
        <f>IF($B642="","",Тех_Движение!$B$639)</f>
        <v/>
      </c>
      <c r="E642" s="21" t="str">
        <f>IF($B642="","",Тех_Движение!$F$639)</f>
        <v/>
      </c>
      <c r="F642" s="21" t="str">
        <f>IF($B642="","",SUMIFS($E$5:$E641,$C$5:$C641,$C642))</f>
        <v/>
      </c>
      <c r="G642" s="21" t="str">
        <f>IF($B642="","",MAX(0,$E642-MAX(0,SUMIFS(Тех_Движение!$G$2:$G$5111,Тех_Движение!$D$2:$D$5111,$C642,Тех_Движение!$B$2:$B$5111,"&lt;="&amp;Настройки!$B$5-1)-$F642)))</f>
        <v/>
      </c>
      <c r="H642" s="21" t="str">
        <f>IF($B642="","",IF(AND($D642&gt;=Настройки!$B$5,$D642&lt;=Настройки!$B$6),$E642,0))</f>
        <v/>
      </c>
      <c r="I642" s="21" t="str">
        <f t="shared" si="27"/>
        <v/>
      </c>
      <c r="J642" s="21" t="str">
        <f>IF($B642="","",MAX(0,$E642-MAX(0,SUMIFS(Тех_Движение!$G$2:$G$5111,Тех_Движение!$D$2:$D$5111,$C642,Тех_Движение!$B$2:$B$5111,"&lt;="&amp;Настройки!$B$6)-$F642)))</f>
        <v/>
      </c>
      <c r="K642" s="21" t="e">
        <f>IF(OR($B642="",K$3&lt;$D642+Настройки!$B$7),0,MAX(0,$E642-MAX(0,SUMIFS(Тех_Движение!$G$2:$G$5111,Тех_Движение!$D$2:$D$5111,$C642,Тех_Движение!$B$2:$B$5111,"&lt;="&amp;K$3)-$F642)))</f>
        <v>#VALUE!</v>
      </c>
      <c r="L642" s="21" t="e">
        <f>IF(OR($B642="",L$3&lt;$D642+Настройки!$B$7),0,MAX(0,$E642-MAX(0,SUMIFS(Тех_Движение!$G$2:$G$5111,Тех_Движение!$D$2:$D$5111,$C642,Тех_Движение!$B$2:$B$5111,"&lt;="&amp;L$3)-$F642)))</f>
        <v>#VALUE!</v>
      </c>
      <c r="M642" s="21" t="e">
        <f>IF(OR($B642="",M$3&lt;$D642+Настройки!$B$7),0,MAX(0,$E642-MAX(0,SUMIFS(Тех_Движение!$G$2:$G$5111,Тех_Движение!$D$2:$D$5111,$C642,Тех_Движение!$B$2:$B$5111,"&lt;="&amp;M$3)-$F642)))</f>
        <v>#VALUE!</v>
      </c>
      <c r="N642" s="21" t="e">
        <f>IF(OR($B642="",N$3&lt;$D642+Настройки!$B$7),0,MAX(0,$E642-MAX(0,SUMIFS(Тех_Движение!$G$2:$G$5111,Тех_Движение!$D$2:$D$5111,$C642,Тех_Движение!$B$2:$B$5111,"&lt;="&amp;N$3)-$F642)))</f>
        <v>#VALUE!</v>
      </c>
      <c r="O642" s="21" t="e">
        <f>IF(OR($B642="",O$3&lt;$D642+Настройки!$B$7),0,MAX(0,$E642-MAX(0,SUMIFS(Тех_Движение!$G$2:$G$5111,Тех_Движение!$D$2:$D$5111,$C642,Тех_Движение!$B$2:$B$5111,"&lt;="&amp;O$3)-$F642)))</f>
        <v>#VALUE!</v>
      </c>
      <c r="P642" s="21" t="e">
        <f>IF(OR($B642="",P$3&lt;$D642+Настройки!$B$7),0,MAX(0,$E642-MAX(0,SUMIFS(Тех_Движение!$G$2:$G$5111,Тех_Движение!$D$2:$D$5111,$C642,Тех_Движение!$B$2:$B$5111,"&lt;="&amp;P$3)-$F642)))</f>
        <v>#VALUE!</v>
      </c>
      <c r="Q642" s="21" t="e">
        <f>IF(OR($B642="",Q$3&lt;$D642+Настройки!$B$7),0,MAX(0,$E642-MAX(0,SUMIFS(Тех_Движение!$G$2:$G$5111,Тех_Движение!$D$2:$D$5111,$C642,Тех_Движение!$B$2:$B$5111,"&lt;="&amp;Q$3)-$F642)))</f>
        <v>#VALUE!</v>
      </c>
      <c r="R642" s="21" t="str">
        <f t="shared" si="28"/>
        <v/>
      </c>
      <c r="S642" s="23" t="str">
        <f>IF($B642="","",VLOOKUP($C642,Настройки!$A$11:$L$17,9,FALSE))</f>
        <v/>
      </c>
      <c r="T642" s="23" t="str">
        <f t="shared" si="29"/>
        <v/>
      </c>
    </row>
    <row r="643" spans="1:20" x14ac:dyDescent="0.3">
      <c r="A643" s="20">
        <f>Тех_Движение!$A$640</f>
        <v>639</v>
      </c>
      <c r="B643" s="20" t="str">
        <f>IF(Тех_Движение!$F$640&gt;0,Тех_Движение!$I$640,"")</f>
        <v/>
      </c>
      <c r="C643" s="20" t="str">
        <f>IF($B643="","",Тех_Движение!$D$640)</f>
        <v/>
      </c>
      <c r="D643" s="9" t="str">
        <f>IF($B643="","",Тех_Движение!$B$640)</f>
        <v/>
      </c>
      <c r="E643" s="21" t="str">
        <f>IF($B643="","",Тех_Движение!$F$640)</f>
        <v/>
      </c>
      <c r="F643" s="21" t="str">
        <f>IF($B643="","",SUMIFS($E$5:$E642,$C$5:$C642,$C643))</f>
        <v/>
      </c>
      <c r="G643" s="21" t="str">
        <f>IF($B643="","",MAX(0,$E643-MAX(0,SUMIFS(Тех_Движение!$G$2:$G$5111,Тех_Движение!$D$2:$D$5111,$C643,Тех_Движение!$B$2:$B$5111,"&lt;="&amp;Настройки!$B$5-1)-$F643)))</f>
        <v/>
      </c>
      <c r="H643" s="21" t="str">
        <f>IF($B643="","",IF(AND($D643&gt;=Настройки!$B$5,$D643&lt;=Настройки!$B$6),$E643,0))</f>
        <v/>
      </c>
      <c r="I643" s="21" t="str">
        <f t="shared" si="27"/>
        <v/>
      </c>
      <c r="J643" s="21" t="str">
        <f>IF($B643="","",MAX(0,$E643-MAX(0,SUMIFS(Тех_Движение!$G$2:$G$5111,Тех_Движение!$D$2:$D$5111,$C643,Тех_Движение!$B$2:$B$5111,"&lt;="&amp;Настройки!$B$6)-$F643)))</f>
        <v/>
      </c>
      <c r="K643" s="21" t="e">
        <f>IF(OR($B643="",K$3&lt;$D643+Настройки!$B$7),0,MAX(0,$E643-MAX(0,SUMIFS(Тех_Движение!$G$2:$G$5111,Тех_Движение!$D$2:$D$5111,$C643,Тех_Движение!$B$2:$B$5111,"&lt;="&amp;K$3)-$F643)))</f>
        <v>#VALUE!</v>
      </c>
      <c r="L643" s="21" t="e">
        <f>IF(OR($B643="",L$3&lt;$D643+Настройки!$B$7),0,MAX(0,$E643-MAX(0,SUMIFS(Тех_Движение!$G$2:$G$5111,Тех_Движение!$D$2:$D$5111,$C643,Тех_Движение!$B$2:$B$5111,"&lt;="&amp;L$3)-$F643)))</f>
        <v>#VALUE!</v>
      </c>
      <c r="M643" s="21" t="e">
        <f>IF(OR($B643="",M$3&lt;$D643+Настройки!$B$7),0,MAX(0,$E643-MAX(0,SUMIFS(Тех_Движение!$G$2:$G$5111,Тех_Движение!$D$2:$D$5111,$C643,Тех_Движение!$B$2:$B$5111,"&lt;="&amp;M$3)-$F643)))</f>
        <v>#VALUE!</v>
      </c>
      <c r="N643" s="21" t="e">
        <f>IF(OR($B643="",N$3&lt;$D643+Настройки!$B$7),0,MAX(0,$E643-MAX(0,SUMIFS(Тех_Движение!$G$2:$G$5111,Тех_Движение!$D$2:$D$5111,$C643,Тех_Движение!$B$2:$B$5111,"&lt;="&amp;N$3)-$F643)))</f>
        <v>#VALUE!</v>
      </c>
      <c r="O643" s="21" t="e">
        <f>IF(OR($B643="",O$3&lt;$D643+Настройки!$B$7),0,MAX(0,$E643-MAX(0,SUMIFS(Тех_Движение!$G$2:$G$5111,Тех_Движение!$D$2:$D$5111,$C643,Тех_Движение!$B$2:$B$5111,"&lt;="&amp;O$3)-$F643)))</f>
        <v>#VALUE!</v>
      </c>
      <c r="P643" s="21" t="e">
        <f>IF(OR($B643="",P$3&lt;$D643+Настройки!$B$7),0,MAX(0,$E643-MAX(0,SUMIFS(Тех_Движение!$G$2:$G$5111,Тех_Движение!$D$2:$D$5111,$C643,Тех_Движение!$B$2:$B$5111,"&lt;="&amp;P$3)-$F643)))</f>
        <v>#VALUE!</v>
      </c>
      <c r="Q643" s="21" t="e">
        <f>IF(OR($B643="",Q$3&lt;$D643+Настройки!$B$7),0,MAX(0,$E643-MAX(0,SUMIFS(Тех_Движение!$G$2:$G$5111,Тех_Движение!$D$2:$D$5111,$C643,Тех_Движение!$B$2:$B$5111,"&lt;="&amp;Q$3)-$F643)))</f>
        <v>#VALUE!</v>
      </c>
      <c r="R643" s="21" t="str">
        <f t="shared" si="28"/>
        <v/>
      </c>
      <c r="S643" s="23" t="str">
        <f>IF($B643="","",VLOOKUP($C643,Настройки!$A$11:$L$17,9,FALSE))</f>
        <v/>
      </c>
      <c r="T643" s="23" t="str">
        <f t="shared" si="29"/>
        <v/>
      </c>
    </row>
    <row r="644" spans="1:20" x14ac:dyDescent="0.3">
      <c r="A644" s="20">
        <f>Тех_Движение!$A$641</f>
        <v>640</v>
      </c>
      <c r="B644" s="20" t="str">
        <f>IF(Тех_Движение!$F$641&gt;0,Тех_Движение!$I$641,"")</f>
        <v/>
      </c>
      <c r="C644" s="20" t="str">
        <f>IF($B644="","",Тех_Движение!$D$641)</f>
        <v/>
      </c>
      <c r="D644" s="9" t="str">
        <f>IF($B644="","",Тех_Движение!$B$641)</f>
        <v/>
      </c>
      <c r="E644" s="21" t="str">
        <f>IF($B644="","",Тех_Движение!$F$641)</f>
        <v/>
      </c>
      <c r="F644" s="21" t="str">
        <f>IF($B644="","",SUMIFS($E$5:$E643,$C$5:$C643,$C644))</f>
        <v/>
      </c>
      <c r="G644" s="21" t="str">
        <f>IF($B644="","",MAX(0,$E644-MAX(0,SUMIFS(Тех_Движение!$G$2:$G$5111,Тех_Движение!$D$2:$D$5111,$C644,Тех_Движение!$B$2:$B$5111,"&lt;="&amp;Настройки!$B$5-1)-$F644)))</f>
        <v/>
      </c>
      <c r="H644" s="21" t="str">
        <f>IF($B644="","",IF(AND($D644&gt;=Настройки!$B$5,$D644&lt;=Настройки!$B$6),$E644,0))</f>
        <v/>
      </c>
      <c r="I644" s="21" t="str">
        <f t="shared" si="27"/>
        <v/>
      </c>
      <c r="J644" s="21" t="str">
        <f>IF($B644="","",MAX(0,$E644-MAX(0,SUMIFS(Тех_Движение!$G$2:$G$5111,Тех_Движение!$D$2:$D$5111,$C644,Тех_Движение!$B$2:$B$5111,"&lt;="&amp;Настройки!$B$6)-$F644)))</f>
        <v/>
      </c>
      <c r="K644" s="21" t="e">
        <f>IF(OR($B644="",K$3&lt;$D644+Настройки!$B$7),0,MAX(0,$E644-MAX(0,SUMIFS(Тех_Движение!$G$2:$G$5111,Тех_Движение!$D$2:$D$5111,$C644,Тех_Движение!$B$2:$B$5111,"&lt;="&amp;K$3)-$F644)))</f>
        <v>#VALUE!</v>
      </c>
      <c r="L644" s="21" t="e">
        <f>IF(OR($B644="",L$3&lt;$D644+Настройки!$B$7),0,MAX(0,$E644-MAX(0,SUMIFS(Тех_Движение!$G$2:$G$5111,Тех_Движение!$D$2:$D$5111,$C644,Тех_Движение!$B$2:$B$5111,"&lt;="&amp;L$3)-$F644)))</f>
        <v>#VALUE!</v>
      </c>
      <c r="M644" s="21" t="e">
        <f>IF(OR($B644="",M$3&lt;$D644+Настройки!$B$7),0,MAX(0,$E644-MAX(0,SUMIFS(Тех_Движение!$G$2:$G$5111,Тех_Движение!$D$2:$D$5111,$C644,Тех_Движение!$B$2:$B$5111,"&lt;="&amp;M$3)-$F644)))</f>
        <v>#VALUE!</v>
      </c>
      <c r="N644" s="21" t="e">
        <f>IF(OR($B644="",N$3&lt;$D644+Настройки!$B$7),0,MAX(0,$E644-MAX(0,SUMIFS(Тех_Движение!$G$2:$G$5111,Тех_Движение!$D$2:$D$5111,$C644,Тех_Движение!$B$2:$B$5111,"&lt;="&amp;N$3)-$F644)))</f>
        <v>#VALUE!</v>
      </c>
      <c r="O644" s="21" t="e">
        <f>IF(OR($B644="",O$3&lt;$D644+Настройки!$B$7),0,MAX(0,$E644-MAX(0,SUMIFS(Тех_Движение!$G$2:$G$5111,Тех_Движение!$D$2:$D$5111,$C644,Тех_Движение!$B$2:$B$5111,"&lt;="&amp;O$3)-$F644)))</f>
        <v>#VALUE!</v>
      </c>
      <c r="P644" s="21" t="e">
        <f>IF(OR($B644="",P$3&lt;$D644+Настройки!$B$7),0,MAX(0,$E644-MAX(0,SUMIFS(Тех_Движение!$G$2:$G$5111,Тех_Движение!$D$2:$D$5111,$C644,Тех_Движение!$B$2:$B$5111,"&lt;="&amp;P$3)-$F644)))</f>
        <v>#VALUE!</v>
      </c>
      <c r="Q644" s="21" t="e">
        <f>IF(OR($B644="",Q$3&lt;$D644+Настройки!$B$7),0,MAX(0,$E644-MAX(0,SUMIFS(Тех_Движение!$G$2:$G$5111,Тех_Движение!$D$2:$D$5111,$C644,Тех_Движение!$B$2:$B$5111,"&lt;="&amp;Q$3)-$F644)))</f>
        <v>#VALUE!</v>
      </c>
      <c r="R644" s="21" t="str">
        <f t="shared" si="28"/>
        <v/>
      </c>
      <c r="S644" s="23" t="str">
        <f>IF($B644="","",VLOOKUP($C644,Настройки!$A$11:$L$17,9,FALSE))</f>
        <v/>
      </c>
      <c r="T644" s="23" t="str">
        <f t="shared" si="29"/>
        <v/>
      </c>
    </row>
    <row r="645" spans="1:20" x14ac:dyDescent="0.3">
      <c r="A645" s="20">
        <f>Тех_Движение!$A$642</f>
        <v>641</v>
      </c>
      <c r="B645" s="20" t="str">
        <f>IF(Тех_Движение!$F$642&gt;0,Тех_Движение!$I$642,"")</f>
        <v/>
      </c>
      <c r="C645" s="20" t="str">
        <f>IF($B645="","",Тех_Движение!$D$642)</f>
        <v/>
      </c>
      <c r="D645" s="9" t="str">
        <f>IF($B645="","",Тех_Движение!$B$642)</f>
        <v/>
      </c>
      <c r="E645" s="21" t="str">
        <f>IF($B645="","",Тех_Движение!$F$642)</f>
        <v/>
      </c>
      <c r="F645" s="21" t="str">
        <f>IF($B645="","",SUMIFS($E$5:$E644,$C$5:$C644,$C645))</f>
        <v/>
      </c>
      <c r="G645" s="21" t="str">
        <f>IF($B645="","",MAX(0,$E645-MAX(0,SUMIFS(Тех_Движение!$G$2:$G$5111,Тех_Движение!$D$2:$D$5111,$C645,Тех_Движение!$B$2:$B$5111,"&lt;="&amp;Настройки!$B$5-1)-$F645)))</f>
        <v/>
      </c>
      <c r="H645" s="21" t="str">
        <f>IF($B645="","",IF(AND($D645&gt;=Настройки!$B$5,$D645&lt;=Настройки!$B$6),$E645,0))</f>
        <v/>
      </c>
      <c r="I645" s="21" t="str">
        <f t="shared" ref="I645:I708" si="30">IF($B645="","",$G645+$H645-$J645)</f>
        <v/>
      </c>
      <c r="J645" s="21" t="str">
        <f>IF($B645="","",MAX(0,$E645-MAX(0,SUMIFS(Тех_Движение!$G$2:$G$5111,Тех_Движение!$D$2:$D$5111,$C645,Тех_Движение!$B$2:$B$5111,"&lt;="&amp;Настройки!$B$6)-$F645)))</f>
        <v/>
      </c>
      <c r="K645" s="21" t="e">
        <f>IF(OR($B645="",K$3&lt;$D645+Настройки!$B$7),0,MAX(0,$E645-MAX(0,SUMIFS(Тех_Движение!$G$2:$G$5111,Тех_Движение!$D$2:$D$5111,$C645,Тех_Движение!$B$2:$B$5111,"&lt;="&amp;K$3)-$F645)))</f>
        <v>#VALUE!</v>
      </c>
      <c r="L645" s="21" t="e">
        <f>IF(OR($B645="",L$3&lt;$D645+Настройки!$B$7),0,MAX(0,$E645-MAX(0,SUMIFS(Тех_Движение!$G$2:$G$5111,Тех_Движение!$D$2:$D$5111,$C645,Тех_Движение!$B$2:$B$5111,"&lt;="&amp;L$3)-$F645)))</f>
        <v>#VALUE!</v>
      </c>
      <c r="M645" s="21" t="e">
        <f>IF(OR($B645="",M$3&lt;$D645+Настройки!$B$7),0,MAX(0,$E645-MAX(0,SUMIFS(Тех_Движение!$G$2:$G$5111,Тех_Движение!$D$2:$D$5111,$C645,Тех_Движение!$B$2:$B$5111,"&lt;="&amp;M$3)-$F645)))</f>
        <v>#VALUE!</v>
      </c>
      <c r="N645" s="21" t="e">
        <f>IF(OR($B645="",N$3&lt;$D645+Настройки!$B$7),0,MAX(0,$E645-MAX(0,SUMIFS(Тех_Движение!$G$2:$G$5111,Тех_Движение!$D$2:$D$5111,$C645,Тех_Движение!$B$2:$B$5111,"&lt;="&amp;N$3)-$F645)))</f>
        <v>#VALUE!</v>
      </c>
      <c r="O645" s="21" t="e">
        <f>IF(OR($B645="",O$3&lt;$D645+Настройки!$B$7),0,MAX(0,$E645-MAX(0,SUMIFS(Тех_Движение!$G$2:$G$5111,Тех_Движение!$D$2:$D$5111,$C645,Тех_Движение!$B$2:$B$5111,"&lt;="&amp;O$3)-$F645)))</f>
        <v>#VALUE!</v>
      </c>
      <c r="P645" s="21" t="e">
        <f>IF(OR($B645="",P$3&lt;$D645+Настройки!$B$7),0,MAX(0,$E645-MAX(0,SUMIFS(Тех_Движение!$G$2:$G$5111,Тех_Движение!$D$2:$D$5111,$C645,Тех_Движение!$B$2:$B$5111,"&lt;="&amp;P$3)-$F645)))</f>
        <v>#VALUE!</v>
      </c>
      <c r="Q645" s="21" t="e">
        <f>IF(OR($B645="",Q$3&lt;$D645+Настройки!$B$7),0,MAX(0,$E645-MAX(0,SUMIFS(Тех_Движение!$G$2:$G$5111,Тех_Движение!$D$2:$D$5111,$C645,Тех_Движение!$B$2:$B$5111,"&lt;="&amp;Q$3)-$F645)))</f>
        <v>#VALUE!</v>
      </c>
      <c r="R645" s="21" t="str">
        <f t="shared" ref="R645:R708" si="31">IF($B645="","",SUM($K645:$Q645))</f>
        <v/>
      </c>
      <c r="S645" s="23" t="str">
        <f>IF($B645="","",VLOOKUP($C645,Настройки!$A$11:$L$17,9,FALSE))</f>
        <v/>
      </c>
      <c r="T645" s="23" t="str">
        <f t="shared" ref="T645:T708" si="32">IF($B645="","",$R645*$S645)</f>
        <v/>
      </c>
    </row>
    <row r="646" spans="1:20" x14ac:dyDescent="0.3">
      <c r="A646" s="20">
        <f>Тех_Движение!$A$643</f>
        <v>642</v>
      </c>
      <c r="B646" s="20" t="str">
        <f>IF(Тех_Движение!$F$643&gt;0,Тех_Движение!$I$643,"")</f>
        <v/>
      </c>
      <c r="C646" s="20" t="str">
        <f>IF($B646="","",Тех_Движение!$D$643)</f>
        <v/>
      </c>
      <c r="D646" s="9" t="str">
        <f>IF($B646="","",Тех_Движение!$B$643)</f>
        <v/>
      </c>
      <c r="E646" s="21" t="str">
        <f>IF($B646="","",Тех_Движение!$F$643)</f>
        <v/>
      </c>
      <c r="F646" s="21" t="str">
        <f>IF($B646="","",SUMIFS($E$5:$E645,$C$5:$C645,$C646))</f>
        <v/>
      </c>
      <c r="G646" s="21" t="str">
        <f>IF($B646="","",MAX(0,$E646-MAX(0,SUMIFS(Тех_Движение!$G$2:$G$5111,Тех_Движение!$D$2:$D$5111,$C646,Тех_Движение!$B$2:$B$5111,"&lt;="&amp;Настройки!$B$5-1)-$F646)))</f>
        <v/>
      </c>
      <c r="H646" s="21" t="str">
        <f>IF($B646="","",IF(AND($D646&gt;=Настройки!$B$5,$D646&lt;=Настройки!$B$6),$E646,0))</f>
        <v/>
      </c>
      <c r="I646" s="21" t="str">
        <f t="shared" si="30"/>
        <v/>
      </c>
      <c r="J646" s="21" t="str">
        <f>IF($B646="","",MAX(0,$E646-MAX(0,SUMIFS(Тех_Движение!$G$2:$G$5111,Тех_Движение!$D$2:$D$5111,$C646,Тех_Движение!$B$2:$B$5111,"&lt;="&amp;Настройки!$B$6)-$F646)))</f>
        <v/>
      </c>
      <c r="K646" s="21" t="e">
        <f>IF(OR($B646="",K$3&lt;$D646+Настройки!$B$7),0,MAX(0,$E646-MAX(0,SUMIFS(Тех_Движение!$G$2:$G$5111,Тех_Движение!$D$2:$D$5111,$C646,Тех_Движение!$B$2:$B$5111,"&lt;="&amp;K$3)-$F646)))</f>
        <v>#VALUE!</v>
      </c>
      <c r="L646" s="21" t="e">
        <f>IF(OR($B646="",L$3&lt;$D646+Настройки!$B$7),0,MAX(0,$E646-MAX(0,SUMIFS(Тех_Движение!$G$2:$G$5111,Тех_Движение!$D$2:$D$5111,$C646,Тех_Движение!$B$2:$B$5111,"&lt;="&amp;L$3)-$F646)))</f>
        <v>#VALUE!</v>
      </c>
      <c r="M646" s="21" t="e">
        <f>IF(OR($B646="",M$3&lt;$D646+Настройки!$B$7),0,MAX(0,$E646-MAX(0,SUMIFS(Тех_Движение!$G$2:$G$5111,Тех_Движение!$D$2:$D$5111,$C646,Тех_Движение!$B$2:$B$5111,"&lt;="&amp;M$3)-$F646)))</f>
        <v>#VALUE!</v>
      </c>
      <c r="N646" s="21" t="e">
        <f>IF(OR($B646="",N$3&lt;$D646+Настройки!$B$7),0,MAX(0,$E646-MAX(0,SUMIFS(Тех_Движение!$G$2:$G$5111,Тех_Движение!$D$2:$D$5111,$C646,Тех_Движение!$B$2:$B$5111,"&lt;="&amp;N$3)-$F646)))</f>
        <v>#VALUE!</v>
      </c>
      <c r="O646" s="21" t="e">
        <f>IF(OR($B646="",O$3&lt;$D646+Настройки!$B$7),0,MAX(0,$E646-MAX(0,SUMIFS(Тех_Движение!$G$2:$G$5111,Тех_Движение!$D$2:$D$5111,$C646,Тех_Движение!$B$2:$B$5111,"&lt;="&amp;O$3)-$F646)))</f>
        <v>#VALUE!</v>
      </c>
      <c r="P646" s="21" t="e">
        <f>IF(OR($B646="",P$3&lt;$D646+Настройки!$B$7),0,MAX(0,$E646-MAX(0,SUMIFS(Тех_Движение!$G$2:$G$5111,Тех_Движение!$D$2:$D$5111,$C646,Тех_Движение!$B$2:$B$5111,"&lt;="&amp;P$3)-$F646)))</f>
        <v>#VALUE!</v>
      </c>
      <c r="Q646" s="21" t="e">
        <f>IF(OR($B646="",Q$3&lt;$D646+Настройки!$B$7),0,MAX(0,$E646-MAX(0,SUMIFS(Тех_Движение!$G$2:$G$5111,Тех_Движение!$D$2:$D$5111,$C646,Тех_Движение!$B$2:$B$5111,"&lt;="&amp;Q$3)-$F646)))</f>
        <v>#VALUE!</v>
      </c>
      <c r="R646" s="21" t="str">
        <f t="shared" si="31"/>
        <v/>
      </c>
      <c r="S646" s="23" t="str">
        <f>IF($B646="","",VLOOKUP($C646,Настройки!$A$11:$L$17,9,FALSE))</f>
        <v/>
      </c>
      <c r="T646" s="23" t="str">
        <f t="shared" si="32"/>
        <v/>
      </c>
    </row>
    <row r="647" spans="1:20" x14ac:dyDescent="0.3">
      <c r="A647" s="20">
        <f>Тех_Движение!$A$644</f>
        <v>643</v>
      </c>
      <c r="B647" s="20" t="str">
        <f>IF(Тех_Движение!$F$644&gt;0,Тех_Движение!$I$644,"")</f>
        <v/>
      </c>
      <c r="C647" s="20" t="str">
        <f>IF($B647="","",Тех_Движение!$D$644)</f>
        <v/>
      </c>
      <c r="D647" s="9" t="str">
        <f>IF($B647="","",Тех_Движение!$B$644)</f>
        <v/>
      </c>
      <c r="E647" s="21" t="str">
        <f>IF($B647="","",Тех_Движение!$F$644)</f>
        <v/>
      </c>
      <c r="F647" s="21" t="str">
        <f>IF($B647="","",SUMIFS($E$5:$E646,$C$5:$C646,$C647))</f>
        <v/>
      </c>
      <c r="G647" s="21" t="str">
        <f>IF($B647="","",MAX(0,$E647-MAX(0,SUMIFS(Тех_Движение!$G$2:$G$5111,Тех_Движение!$D$2:$D$5111,$C647,Тех_Движение!$B$2:$B$5111,"&lt;="&amp;Настройки!$B$5-1)-$F647)))</f>
        <v/>
      </c>
      <c r="H647" s="21" t="str">
        <f>IF($B647="","",IF(AND($D647&gt;=Настройки!$B$5,$D647&lt;=Настройки!$B$6),$E647,0))</f>
        <v/>
      </c>
      <c r="I647" s="21" t="str">
        <f t="shared" si="30"/>
        <v/>
      </c>
      <c r="J647" s="21" t="str">
        <f>IF($B647="","",MAX(0,$E647-MAX(0,SUMIFS(Тех_Движение!$G$2:$G$5111,Тех_Движение!$D$2:$D$5111,$C647,Тех_Движение!$B$2:$B$5111,"&lt;="&amp;Настройки!$B$6)-$F647)))</f>
        <v/>
      </c>
      <c r="K647" s="21" t="e">
        <f>IF(OR($B647="",K$3&lt;$D647+Настройки!$B$7),0,MAX(0,$E647-MAX(0,SUMIFS(Тех_Движение!$G$2:$G$5111,Тех_Движение!$D$2:$D$5111,$C647,Тех_Движение!$B$2:$B$5111,"&lt;="&amp;K$3)-$F647)))</f>
        <v>#VALUE!</v>
      </c>
      <c r="L647" s="21" t="e">
        <f>IF(OR($B647="",L$3&lt;$D647+Настройки!$B$7),0,MAX(0,$E647-MAX(0,SUMIFS(Тех_Движение!$G$2:$G$5111,Тех_Движение!$D$2:$D$5111,$C647,Тех_Движение!$B$2:$B$5111,"&lt;="&amp;L$3)-$F647)))</f>
        <v>#VALUE!</v>
      </c>
      <c r="M647" s="21" t="e">
        <f>IF(OR($B647="",M$3&lt;$D647+Настройки!$B$7),0,MAX(0,$E647-MAX(0,SUMIFS(Тех_Движение!$G$2:$G$5111,Тех_Движение!$D$2:$D$5111,$C647,Тех_Движение!$B$2:$B$5111,"&lt;="&amp;M$3)-$F647)))</f>
        <v>#VALUE!</v>
      </c>
      <c r="N647" s="21" t="e">
        <f>IF(OR($B647="",N$3&lt;$D647+Настройки!$B$7),0,MAX(0,$E647-MAX(0,SUMIFS(Тех_Движение!$G$2:$G$5111,Тех_Движение!$D$2:$D$5111,$C647,Тех_Движение!$B$2:$B$5111,"&lt;="&amp;N$3)-$F647)))</f>
        <v>#VALUE!</v>
      </c>
      <c r="O647" s="21" t="e">
        <f>IF(OR($B647="",O$3&lt;$D647+Настройки!$B$7),0,MAX(0,$E647-MAX(0,SUMIFS(Тех_Движение!$G$2:$G$5111,Тех_Движение!$D$2:$D$5111,$C647,Тех_Движение!$B$2:$B$5111,"&lt;="&amp;O$3)-$F647)))</f>
        <v>#VALUE!</v>
      </c>
      <c r="P647" s="21" t="e">
        <f>IF(OR($B647="",P$3&lt;$D647+Настройки!$B$7),0,MAX(0,$E647-MAX(0,SUMIFS(Тех_Движение!$G$2:$G$5111,Тех_Движение!$D$2:$D$5111,$C647,Тех_Движение!$B$2:$B$5111,"&lt;="&amp;P$3)-$F647)))</f>
        <v>#VALUE!</v>
      </c>
      <c r="Q647" s="21" t="e">
        <f>IF(OR($B647="",Q$3&lt;$D647+Настройки!$B$7),0,MAX(0,$E647-MAX(0,SUMIFS(Тех_Движение!$G$2:$G$5111,Тех_Движение!$D$2:$D$5111,$C647,Тех_Движение!$B$2:$B$5111,"&lt;="&amp;Q$3)-$F647)))</f>
        <v>#VALUE!</v>
      </c>
      <c r="R647" s="21" t="str">
        <f t="shared" si="31"/>
        <v/>
      </c>
      <c r="S647" s="23" t="str">
        <f>IF($B647="","",VLOOKUP($C647,Настройки!$A$11:$L$17,9,FALSE))</f>
        <v/>
      </c>
      <c r="T647" s="23" t="str">
        <f t="shared" si="32"/>
        <v/>
      </c>
    </row>
    <row r="648" spans="1:20" x14ac:dyDescent="0.3">
      <c r="A648" s="20">
        <f>Тех_Движение!$A$645</f>
        <v>644</v>
      </c>
      <c r="B648" s="20" t="str">
        <f>IF(Тех_Движение!$F$645&gt;0,Тех_Движение!$I$645,"")</f>
        <v/>
      </c>
      <c r="C648" s="20" t="str">
        <f>IF($B648="","",Тех_Движение!$D$645)</f>
        <v/>
      </c>
      <c r="D648" s="9" t="str">
        <f>IF($B648="","",Тех_Движение!$B$645)</f>
        <v/>
      </c>
      <c r="E648" s="21" t="str">
        <f>IF($B648="","",Тех_Движение!$F$645)</f>
        <v/>
      </c>
      <c r="F648" s="21" t="str">
        <f>IF($B648="","",SUMIFS($E$5:$E647,$C$5:$C647,$C648))</f>
        <v/>
      </c>
      <c r="G648" s="21" t="str">
        <f>IF($B648="","",MAX(0,$E648-MAX(0,SUMIFS(Тех_Движение!$G$2:$G$5111,Тех_Движение!$D$2:$D$5111,$C648,Тех_Движение!$B$2:$B$5111,"&lt;="&amp;Настройки!$B$5-1)-$F648)))</f>
        <v/>
      </c>
      <c r="H648" s="21" t="str">
        <f>IF($B648="","",IF(AND($D648&gt;=Настройки!$B$5,$D648&lt;=Настройки!$B$6),$E648,0))</f>
        <v/>
      </c>
      <c r="I648" s="21" t="str">
        <f t="shared" si="30"/>
        <v/>
      </c>
      <c r="J648" s="21" t="str">
        <f>IF($B648="","",MAX(0,$E648-MAX(0,SUMIFS(Тех_Движение!$G$2:$G$5111,Тех_Движение!$D$2:$D$5111,$C648,Тех_Движение!$B$2:$B$5111,"&lt;="&amp;Настройки!$B$6)-$F648)))</f>
        <v/>
      </c>
      <c r="K648" s="21" t="e">
        <f>IF(OR($B648="",K$3&lt;$D648+Настройки!$B$7),0,MAX(0,$E648-MAX(0,SUMIFS(Тех_Движение!$G$2:$G$5111,Тех_Движение!$D$2:$D$5111,$C648,Тех_Движение!$B$2:$B$5111,"&lt;="&amp;K$3)-$F648)))</f>
        <v>#VALUE!</v>
      </c>
      <c r="L648" s="21" t="e">
        <f>IF(OR($B648="",L$3&lt;$D648+Настройки!$B$7),0,MAX(0,$E648-MAX(0,SUMIFS(Тех_Движение!$G$2:$G$5111,Тех_Движение!$D$2:$D$5111,$C648,Тех_Движение!$B$2:$B$5111,"&lt;="&amp;L$3)-$F648)))</f>
        <v>#VALUE!</v>
      </c>
      <c r="M648" s="21" t="e">
        <f>IF(OR($B648="",M$3&lt;$D648+Настройки!$B$7),0,MAX(0,$E648-MAX(0,SUMIFS(Тех_Движение!$G$2:$G$5111,Тех_Движение!$D$2:$D$5111,$C648,Тех_Движение!$B$2:$B$5111,"&lt;="&amp;M$3)-$F648)))</f>
        <v>#VALUE!</v>
      </c>
      <c r="N648" s="21" t="e">
        <f>IF(OR($B648="",N$3&lt;$D648+Настройки!$B$7),0,MAX(0,$E648-MAX(0,SUMIFS(Тех_Движение!$G$2:$G$5111,Тех_Движение!$D$2:$D$5111,$C648,Тех_Движение!$B$2:$B$5111,"&lt;="&amp;N$3)-$F648)))</f>
        <v>#VALUE!</v>
      </c>
      <c r="O648" s="21" t="e">
        <f>IF(OR($B648="",O$3&lt;$D648+Настройки!$B$7),0,MAX(0,$E648-MAX(0,SUMIFS(Тех_Движение!$G$2:$G$5111,Тех_Движение!$D$2:$D$5111,$C648,Тех_Движение!$B$2:$B$5111,"&lt;="&amp;O$3)-$F648)))</f>
        <v>#VALUE!</v>
      </c>
      <c r="P648" s="21" t="e">
        <f>IF(OR($B648="",P$3&lt;$D648+Настройки!$B$7),0,MAX(0,$E648-MAX(0,SUMIFS(Тех_Движение!$G$2:$G$5111,Тех_Движение!$D$2:$D$5111,$C648,Тех_Движение!$B$2:$B$5111,"&lt;="&amp;P$3)-$F648)))</f>
        <v>#VALUE!</v>
      </c>
      <c r="Q648" s="21" t="e">
        <f>IF(OR($B648="",Q$3&lt;$D648+Настройки!$B$7),0,MAX(0,$E648-MAX(0,SUMIFS(Тех_Движение!$G$2:$G$5111,Тех_Движение!$D$2:$D$5111,$C648,Тех_Движение!$B$2:$B$5111,"&lt;="&amp;Q$3)-$F648)))</f>
        <v>#VALUE!</v>
      </c>
      <c r="R648" s="21" t="str">
        <f t="shared" si="31"/>
        <v/>
      </c>
      <c r="S648" s="23" t="str">
        <f>IF($B648="","",VLOOKUP($C648,Настройки!$A$11:$L$17,9,FALSE))</f>
        <v/>
      </c>
      <c r="T648" s="23" t="str">
        <f t="shared" si="32"/>
        <v/>
      </c>
    </row>
    <row r="649" spans="1:20" x14ac:dyDescent="0.3">
      <c r="A649" s="20">
        <f>Тех_Движение!$A$646</f>
        <v>645</v>
      </c>
      <c r="B649" s="20" t="str">
        <f>IF(Тех_Движение!$F$646&gt;0,Тех_Движение!$I$646,"")</f>
        <v/>
      </c>
      <c r="C649" s="20" t="str">
        <f>IF($B649="","",Тех_Движение!$D$646)</f>
        <v/>
      </c>
      <c r="D649" s="9" t="str">
        <f>IF($B649="","",Тех_Движение!$B$646)</f>
        <v/>
      </c>
      <c r="E649" s="21" t="str">
        <f>IF($B649="","",Тех_Движение!$F$646)</f>
        <v/>
      </c>
      <c r="F649" s="21" t="str">
        <f>IF($B649="","",SUMIFS($E$5:$E648,$C$5:$C648,$C649))</f>
        <v/>
      </c>
      <c r="G649" s="21" t="str">
        <f>IF($B649="","",MAX(0,$E649-MAX(0,SUMIFS(Тех_Движение!$G$2:$G$5111,Тех_Движение!$D$2:$D$5111,$C649,Тех_Движение!$B$2:$B$5111,"&lt;="&amp;Настройки!$B$5-1)-$F649)))</f>
        <v/>
      </c>
      <c r="H649" s="21" t="str">
        <f>IF($B649="","",IF(AND($D649&gt;=Настройки!$B$5,$D649&lt;=Настройки!$B$6),$E649,0))</f>
        <v/>
      </c>
      <c r="I649" s="21" t="str">
        <f t="shared" si="30"/>
        <v/>
      </c>
      <c r="J649" s="21" t="str">
        <f>IF($B649="","",MAX(0,$E649-MAX(0,SUMIFS(Тех_Движение!$G$2:$G$5111,Тех_Движение!$D$2:$D$5111,$C649,Тех_Движение!$B$2:$B$5111,"&lt;="&amp;Настройки!$B$6)-$F649)))</f>
        <v/>
      </c>
      <c r="K649" s="21" t="e">
        <f>IF(OR($B649="",K$3&lt;$D649+Настройки!$B$7),0,MAX(0,$E649-MAX(0,SUMIFS(Тех_Движение!$G$2:$G$5111,Тех_Движение!$D$2:$D$5111,$C649,Тех_Движение!$B$2:$B$5111,"&lt;="&amp;K$3)-$F649)))</f>
        <v>#VALUE!</v>
      </c>
      <c r="L649" s="21" t="e">
        <f>IF(OR($B649="",L$3&lt;$D649+Настройки!$B$7),0,MAX(0,$E649-MAX(0,SUMIFS(Тех_Движение!$G$2:$G$5111,Тех_Движение!$D$2:$D$5111,$C649,Тех_Движение!$B$2:$B$5111,"&lt;="&amp;L$3)-$F649)))</f>
        <v>#VALUE!</v>
      </c>
      <c r="M649" s="21" t="e">
        <f>IF(OR($B649="",M$3&lt;$D649+Настройки!$B$7),0,MAX(0,$E649-MAX(0,SUMIFS(Тех_Движение!$G$2:$G$5111,Тех_Движение!$D$2:$D$5111,$C649,Тех_Движение!$B$2:$B$5111,"&lt;="&amp;M$3)-$F649)))</f>
        <v>#VALUE!</v>
      </c>
      <c r="N649" s="21" t="e">
        <f>IF(OR($B649="",N$3&lt;$D649+Настройки!$B$7),0,MAX(0,$E649-MAX(0,SUMIFS(Тех_Движение!$G$2:$G$5111,Тех_Движение!$D$2:$D$5111,$C649,Тех_Движение!$B$2:$B$5111,"&lt;="&amp;N$3)-$F649)))</f>
        <v>#VALUE!</v>
      </c>
      <c r="O649" s="21" t="e">
        <f>IF(OR($B649="",O$3&lt;$D649+Настройки!$B$7),0,MAX(0,$E649-MAX(0,SUMIFS(Тех_Движение!$G$2:$G$5111,Тех_Движение!$D$2:$D$5111,$C649,Тех_Движение!$B$2:$B$5111,"&lt;="&amp;O$3)-$F649)))</f>
        <v>#VALUE!</v>
      </c>
      <c r="P649" s="21" t="e">
        <f>IF(OR($B649="",P$3&lt;$D649+Настройки!$B$7),0,MAX(0,$E649-MAX(0,SUMIFS(Тех_Движение!$G$2:$G$5111,Тех_Движение!$D$2:$D$5111,$C649,Тех_Движение!$B$2:$B$5111,"&lt;="&amp;P$3)-$F649)))</f>
        <v>#VALUE!</v>
      </c>
      <c r="Q649" s="21" t="e">
        <f>IF(OR($B649="",Q$3&lt;$D649+Настройки!$B$7),0,MAX(0,$E649-MAX(0,SUMIFS(Тех_Движение!$G$2:$G$5111,Тех_Движение!$D$2:$D$5111,$C649,Тех_Движение!$B$2:$B$5111,"&lt;="&amp;Q$3)-$F649)))</f>
        <v>#VALUE!</v>
      </c>
      <c r="R649" s="21" t="str">
        <f t="shared" si="31"/>
        <v/>
      </c>
      <c r="S649" s="23" t="str">
        <f>IF($B649="","",VLOOKUP($C649,Настройки!$A$11:$L$17,9,FALSE))</f>
        <v/>
      </c>
      <c r="T649" s="23" t="str">
        <f t="shared" si="32"/>
        <v/>
      </c>
    </row>
    <row r="650" spans="1:20" x14ac:dyDescent="0.3">
      <c r="A650" s="20">
        <f>Тех_Движение!$A$647</f>
        <v>646</v>
      </c>
      <c r="B650" s="20" t="str">
        <f>IF(Тех_Движение!$F$647&gt;0,Тех_Движение!$I$647,"")</f>
        <v/>
      </c>
      <c r="C650" s="20" t="str">
        <f>IF($B650="","",Тех_Движение!$D$647)</f>
        <v/>
      </c>
      <c r="D650" s="9" t="str">
        <f>IF($B650="","",Тех_Движение!$B$647)</f>
        <v/>
      </c>
      <c r="E650" s="21" t="str">
        <f>IF($B650="","",Тех_Движение!$F$647)</f>
        <v/>
      </c>
      <c r="F650" s="21" t="str">
        <f>IF($B650="","",SUMIFS($E$5:$E649,$C$5:$C649,$C650))</f>
        <v/>
      </c>
      <c r="G650" s="21" t="str">
        <f>IF($B650="","",MAX(0,$E650-MAX(0,SUMIFS(Тех_Движение!$G$2:$G$5111,Тех_Движение!$D$2:$D$5111,$C650,Тех_Движение!$B$2:$B$5111,"&lt;="&amp;Настройки!$B$5-1)-$F650)))</f>
        <v/>
      </c>
      <c r="H650" s="21" t="str">
        <f>IF($B650="","",IF(AND($D650&gt;=Настройки!$B$5,$D650&lt;=Настройки!$B$6),$E650,0))</f>
        <v/>
      </c>
      <c r="I650" s="21" t="str">
        <f t="shared" si="30"/>
        <v/>
      </c>
      <c r="J650" s="21" t="str">
        <f>IF($B650="","",MAX(0,$E650-MAX(0,SUMIFS(Тех_Движение!$G$2:$G$5111,Тех_Движение!$D$2:$D$5111,$C650,Тех_Движение!$B$2:$B$5111,"&lt;="&amp;Настройки!$B$6)-$F650)))</f>
        <v/>
      </c>
      <c r="K650" s="21" t="e">
        <f>IF(OR($B650="",K$3&lt;$D650+Настройки!$B$7),0,MAX(0,$E650-MAX(0,SUMIFS(Тех_Движение!$G$2:$G$5111,Тех_Движение!$D$2:$D$5111,$C650,Тех_Движение!$B$2:$B$5111,"&lt;="&amp;K$3)-$F650)))</f>
        <v>#VALUE!</v>
      </c>
      <c r="L650" s="21" t="e">
        <f>IF(OR($B650="",L$3&lt;$D650+Настройки!$B$7),0,MAX(0,$E650-MAX(0,SUMIFS(Тех_Движение!$G$2:$G$5111,Тех_Движение!$D$2:$D$5111,$C650,Тех_Движение!$B$2:$B$5111,"&lt;="&amp;L$3)-$F650)))</f>
        <v>#VALUE!</v>
      </c>
      <c r="M650" s="21" t="e">
        <f>IF(OR($B650="",M$3&lt;$D650+Настройки!$B$7),0,MAX(0,$E650-MAX(0,SUMIFS(Тех_Движение!$G$2:$G$5111,Тех_Движение!$D$2:$D$5111,$C650,Тех_Движение!$B$2:$B$5111,"&lt;="&amp;M$3)-$F650)))</f>
        <v>#VALUE!</v>
      </c>
      <c r="N650" s="21" t="e">
        <f>IF(OR($B650="",N$3&lt;$D650+Настройки!$B$7),0,MAX(0,$E650-MAX(0,SUMIFS(Тех_Движение!$G$2:$G$5111,Тех_Движение!$D$2:$D$5111,$C650,Тех_Движение!$B$2:$B$5111,"&lt;="&amp;N$3)-$F650)))</f>
        <v>#VALUE!</v>
      </c>
      <c r="O650" s="21" t="e">
        <f>IF(OR($B650="",O$3&lt;$D650+Настройки!$B$7),0,MAX(0,$E650-MAX(0,SUMIFS(Тех_Движение!$G$2:$G$5111,Тех_Движение!$D$2:$D$5111,$C650,Тех_Движение!$B$2:$B$5111,"&lt;="&amp;O$3)-$F650)))</f>
        <v>#VALUE!</v>
      </c>
      <c r="P650" s="21" t="e">
        <f>IF(OR($B650="",P$3&lt;$D650+Настройки!$B$7),0,MAX(0,$E650-MAX(0,SUMIFS(Тех_Движение!$G$2:$G$5111,Тех_Движение!$D$2:$D$5111,$C650,Тех_Движение!$B$2:$B$5111,"&lt;="&amp;P$3)-$F650)))</f>
        <v>#VALUE!</v>
      </c>
      <c r="Q650" s="21" t="e">
        <f>IF(OR($B650="",Q$3&lt;$D650+Настройки!$B$7),0,MAX(0,$E650-MAX(0,SUMIFS(Тех_Движение!$G$2:$G$5111,Тех_Движение!$D$2:$D$5111,$C650,Тех_Движение!$B$2:$B$5111,"&lt;="&amp;Q$3)-$F650)))</f>
        <v>#VALUE!</v>
      </c>
      <c r="R650" s="21" t="str">
        <f t="shared" si="31"/>
        <v/>
      </c>
      <c r="S650" s="23" t="str">
        <f>IF($B650="","",VLOOKUP($C650,Настройки!$A$11:$L$17,9,FALSE))</f>
        <v/>
      </c>
      <c r="T650" s="23" t="str">
        <f t="shared" si="32"/>
        <v/>
      </c>
    </row>
    <row r="651" spans="1:20" x14ac:dyDescent="0.3">
      <c r="A651" s="20">
        <f>Тех_Движение!$A$648</f>
        <v>647</v>
      </c>
      <c r="B651" s="20" t="str">
        <f>IF(Тех_Движение!$F$648&gt;0,Тех_Движение!$I$648,"")</f>
        <v/>
      </c>
      <c r="C651" s="20" t="str">
        <f>IF($B651="","",Тех_Движение!$D$648)</f>
        <v/>
      </c>
      <c r="D651" s="9" t="str">
        <f>IF($B651="","",Тех_Движение!$B$648)</f>
        <v/>
      </c>
      <c r="E651" s="21" t="str">
        <f>IF($B651="","",Тех_Движение!$F$648)</f>
        <v/>
      </c>
      <c r="F651" s="21" t="str">
        <f>IF($B651="","",SUMIFS($E$5:$E650,$C$5:$C650,$C651))</f>
        <v/>
      </c>
      <c r="G651" s="21" t="str">
        <f>IF($B651="","",MAX(0,$E651-MAX(0,SUMIFS(Тех_Движение!$G$2:$G$5111,Тех_Движение!$D$2:$D$5111,$C651,Тех_Движение!$B$2:$B$5111,"&lt;="&amp;Настройки!$B$5-1)-$F651)))</f>
        <v/>
      </c>
      <c r="H651" s="21" t="str">
        <f>IF($B651="","",IF(AND($D651&gt;=Настройки!$B$5,$D651&lt;=Настройки!$B$6),$E651,0))</f>
        <v/>
      </c>
      <c r="I651" s="21" t="str">
        <f t="shared" si="30"/>
        <v/>
      </c>
      <c r="J651" s="21" t="str">
        <f>IF($B651="","",MAX(0,$E651-MAX(0,SUMIFS(Тех_Движение!$G$2:$G$5111,Тех_Движение!$D$2:$D$5111,$C651,Тех_Движение!$B$2:$B$5111,"&lt;="&amp;Настройки!$B$6)-$F651)))</f>
        <v/>
      </c>
      <c r="K651" s="21" t="e">
        <f>IF(OR($B651="",K$3&lt;$D651+Настройки!$B$7),0,MAX(0,$E651-MAX(0,SUMIFS(Тех_Движение!$G$2:$G$5111,Тех_Движение!$D$2:$D$5111,$C651,Тех_Движение!$B$2:$B$5111,"&lt;="&amp;K$3)-$F651)))</f>
        <v>#VALUE!</v>
      </c>
      <c r="L651" s="21" t="e">
        <f>IF(OR($B651="",L$3&lt;$D651+Настройки!$B$7),0,MAX(0,$E651-MAX(0,SUMIFS(Тех_Движение!$G$2:$G$5111,Тех_Движение!$D$2:$D$5111,$C651,Тех_Движение!$B$2:$B$5111,"&lt;="&amp;L$3)-$F651)))</f>
        <v>#VALUE!</v>
      </c>
      <c r="M651" s="21" t="e">
        <f>IF(OR($B651="",M$3&lt;$D651+Настройки!$B$7),0,MAX(0,$E651-MAX(0,SUMIFS(Тех_Движение!$G$2:$G$5111,Тех_Движение!$D$2:$D$5111,$C651,Тех_Движение!$B$2:$B$5111,"&lt;="&amp;M$3)-$F651)))</f>
        <v>#VALUE!</v>
      </c>
      <c r="N651" s="21" t="e">
        <f>IF(OR($B651="",N$3&lt;$D651+Настройки!$B$7),0,MAX(0,$E651-MAX(0,SUMIFS(Тех_Движение!$G$2:$G$5111,Тех_Движение!$D$2:$D$5111,$C651,Тех_Движение!$B$2:$B$5111,"&lt;="&amp;N$3)-$F651)))</f>
        <v>#VALUE!</v>
      </c>
      <c r="O651" s="21" t="e">
        <f>IF(OR($B651="",O$3&lt;$D651+Настройки!$B$7),0,MAX(0,$E651-MAX(0,SUMIFS(Тех_Движение!$G$2:$G$5111,Тех_Движение!$D$2:$D$5111,$C651,Тех_Движение!$B$2:$B$5111,"&lt;="&amp;O$3)-$F651)))</f>
        <v>#VALUE!</v>
      </c>
      <c r="P651" s="21" t="e">
        <f>IF(OR($B651="",P$3&lt;$D651+Настройки!$B$7),0,MAX(0,$E651-MAX(0,SUMIFS(Тех_Движение!$G$2:$G$5111,Тех_Движение!$D$2:$D$5111,$C651,Тех_Движение!$B$2:$B$5111,"&lt;="&amp;P$3)-$F651)))</f>
        <v>#VALUE!</v>
      </c>
      <c r="Q651" s="21" t="e">
        <f>IF(OR($B651="",Q$3&lt;$D651+Настройки!$B$7),0,MAX(0,$E651-MAX(0,SUMIFS(Тех_Движение!$G$2:$G$5111,Тех_Движение!$D$2:$D$5111,$C651,Тех_Движение!$B$2:$B$5111,"&lt;="&amp;Q$3)-$F651)))</f>
        <v>#VALUE!</v>
      </c>
      <c r="R651" s="21" t="str">
        <f t="shared" si="31"/>
        <v/>
      </c>
      <c r="S651" s="23" t="str">
        <f>IF($B651="","",VLOOKUP($C651,Настройки!$A$11:$L$17,9,FALSE))</f>
        <v/>
      </c>
      <c r="T651" s="23" t="str">
        <f t="shared" si="32"/>
        <v/>
      </c>
    </row>
    <row r="652" spans="1:20" x14ac:dyDescent="0.3">
      <c r="A652" s="20">
        <f>Тех_Движение!$A$649</f>
        <v>648</v>
      </c>
      <c r="B652" s="20" t="str">
        <f>IF(Тех_Движение!$F$649&gt;0,Тех_Движение!$I$649,"")</f>
        <v/>
      </c>
      <c r="C652" s="20" t="str">
        <f>IF($B652="","",Тех_Движение!$D$649)</f>
        <v/>
      </c>
      <c r="D652" s="9" t="str">
        <f>IF($B652="","",Тех_Движение!$B$649)</f>
        <v/>
      </c>
      <c r="E652" s="21" t="str">
        <f>IF($B652="","",Тех_Движение!$F$649)</f>
        <v/>
      </c>
      <c r="F652" s="21" t="str">
        <f>IF($B652="","",SUMIFS($E$5:$E651,$C$5:$C651,$C652))</f>
        <v/>
      </c>
      <c r="G652" s="21" t="str">
        <f>IF($B652="","",MAX(0,$E652-MAX(0,SUMIFS(Тех_Движение!$G$2:$G$5111,Тех_Движение!$D$2:$D$5111,$C652,Тех_Движение!$B$2:$B$5111,"&lt;="&amp;Настройки!$B$5-1)-$F652)))</f>
        <v/>
      </c>
      <c r="H652" s="21" t="str">
        <f>IF($B652="","",IF(AND($D652&gt;=Настройки!$B$5,$D652&lt;=Настройки!$B$6),$E652,0))</f>
        <v/>
      </c>
      <c r="I652" s="21" t="str">
        <f t="shared" si="30"/>
        <v/>
      </c>
      <c r="J652" s="21" t="str">
        <f>IF($B652="","",MAX(0,$E652-MAX(0,SUMIFS(Тех_Движение!$G$2:$G$5111,Тех_Движение!$D$2:$D$5111,$C652,Тех_Движение!$B$2:$B$5111,"&lt;="&amp;Настройки!$B$6)-$F652)))</f>
        <v/>
      </c>
      <c r="K652" s="21" t="e">
        <f>IF(OR($B652="",K$3&lt;$D652+Настройки!$B$7),0,MAX(0,$E652-MAX(0,SUMIFS(Тех_Движение!$G$2:$G$5111,Тех_Движение!$D$2:$D$5111,$C652,Тех_Движение!$B$2:$B$5111,"&lt;="&amp;K$3)-$F652)))</f>
        <v>#VALUE!</v>
      </c>
      <c r="L652" s="21" t="e">
        <f>IF(OR($B652="",L$3&lt;$D652+Настройки!$B$7),0,MAX(0,$E652-MAX(0,SUMIFS(Тех_Движение!$G$2:$G$5111,Тех_Движение!$D$2:$D$5111,$C652,Тех_Движение!$B$2:$B$5111,"&lt;="&amp;L$3)-$F652)))</f>
        <v>#VALUE!</v>
      </c>
      <c r="M652" s="21" t="e">
        <f>IF(OR($B652="",M$3&lt;$D652+Настройки!$B$7),0,MAX(0,$E652-MAX(0,SUMIFS(Тех_Движение!$G$2:$G$5111,Тех_Движение!$D$2:$D$5111,$C652,Тех_Движение!$B$2:$B$5111,"&lt;="&amp;M$3)-$F652)))</f>
        <v>#VALUE!</v>
      </c>
      <c r="N652" s="21" t="e">
        <f>IF(OR($B652="",N$3&lt;$D652+Настройки!$B$7),0,MAX(0,$E652-MAX(0,SUMIFS(Тех_Движение!$G$2:$G$5111,Тех_Движение!$D$2:$D$5111,$C652,Тех_Движение!$B$2:$B$5111,"&lt;="&amp;N$3)-$F652)))</f>
        <v>#VALUE!</v>
      </c>
      <c r="O652" s="21" t="e">
        <f>IF(OR($B652="",O$3&lt;$D652+Настройки!$B$7),0,MAX(0,$E652-MAX(0,SUMIFS(Тех_Движение!$G$2:$G$5111,Тех_Движение!$D$2:$D$5111,$C652,Тех_Движение!$B$2:$B$5111,"&lt;="&amp;O$3)-$F652)))</f>
        <v>#VALUE!</v>
      </c>
      <c r="P652" s="21" t="e">
        <f>IF(OR($B652="",P$3&lt;$D652+Настройки!$B$7),0,MAX(0,$E652-MAX(0,SUMIFS(Тех_Движение!$G$2:$G$5111,Тех_Движение!$D$2:$D$5111,$C652,Тех_Движение!$B$2:$B$5111,"&lt;="&amp;P$3)-$F652)))</f>
        <v>#VALUE!</v>
      </c>
      <c r="Q652" s="21" t="e">
        <f>IF(OR($B652="",Q$3&lt;$D652+Настройки!$B$7),0,MAX(0,$E652-MAX(0,SUMIFS(Тех_Движение!$G$2:$G$5111,Тех_Движение!$D$2:$D$5111,$C652,Тех_Движение!$B$2:$B$5111,"&lt;="&amp;Q$3)-$F652)))</f>
        <v>#VALUE!</v>
      </c>
      <c r="R652" s="21" t="str">
        <f t="shared" si="31"/>
        <v/>
      </c>
      <c r="S652" s="23" t="str">
        <f>IF($B652="","",VLOOKUP($C652,Настройки!$A$11:$L$17,9,FALSE))</f>
        <v/>
      </c>
      <c r="T652" s="23" t="str">
        <f t="shared" si="32"/>
        <v/>
      </c>
    </row>
    <row r="653" spans="1:20" x14ac:dyDescent="0.3">
      <c r="A653" s="20">
        <f>Тех_Движение!$A$650</f>
        <v>649</v>
      </c>
      <c r="B653" s="20" t="str">
        <f>IF(Тех_Движение!$F$650&gt;0,Тех_Движение!$I$650,"")</f>
        <v/>
      </c>
      <c r="C653" s="20" t="str">
        <f>IF($B653="","",Тех_Движение!$D$650)</f>
        <v/>
      </c>
      <c r="D653" s="9" t="str">
        <f>IF($B653="","",Тех_Движение!$B$650)</f>
        <v/>
      </c>
      <c r="E653" s="21" t="str">
        <f>IF($B653="","",Тех_Движение!$F$650)</f>
        <v/>
      </c>
      <c r="F653" s="21" t="str">
        <f>IF($B653="","",SUMIFS($E$5:$E652,$C$5:$C652,$C653))</f>
        <v/>
      </c>
      <c r="G653" s="21" t="str">
        <f>IF($B653="","",MAX(0,$E653-MAX(0,SUMIFS(Тех_Движение!$G$2:$G$5111,Тех_Движение!$D$2:$D$5111,$C653,Тех_Движение!$B$2:$B$5111,"&lt;="&amp;Настройки!$B$5-1)-$F653)))</f>
        <v/>
      </c>
      <c r="H653" s="21" t="str">
        <f>IF($B653="","",IF(AND($D653&gt;=Настройки!$B$5,$D653&lt;=Настройки!$B$6),$E653,0))</f>
        <v/>
      </c>
      <c r="I653" s="21" t="str">
        <f t="shared" si="30"/>
        <v/>
      </c>
      <c r="J653" s="21" t="str">
        <f>IF($B653="","",MAX(0,$E653-MAX(0,SUMIFS(Тех_Движение!$G$2:$G$5111,Тех_Движение!$D$2:$D$5111,$C653,Тех_Движение!$B$2:$B$5111,"&lt;="&amp;Настройки!$B$6)-$F653)))</f>
        <v/>
      </c>
      <c r="K653" s="21" t="e">
        <f>IF(OR($B653="",K$3&lt;$D653+Настройки!$B$7),0,MAX(0,$E653-MAX(0,SUMIFS(Тех_Движение!$G$2:$G$5111,Тех_Движение!$D$2:$D$5111,$C653,Тех_Движение!$B$2:$B$5111,"&lt;="&amp;K$3)-$F653)))</f>
        <v>#VALUE!</v>
      </c>
      <c r="L653" s="21" t="e">
        <f>IF(OR($B653="",L$3&lt;$D653+Настройки!$B$7),0,MAX(0,$E653-MAX(0,SUMIFS(Тех_Движение!$G$2:$G$5111,Тех_Движение!$D$2:$D$5111,$C653,Тех_Движение!$B$2:$B$5111,"&lt;="&amp;L$3)-$F653)))</f>
        <v>#VALUE!</v>
      </c>
      <c r="M653" s="21" t="e">
        <f>IF(OR($B653="",M$3&lt;$D653+Настройки!$B$7),0,MAX(0,$E653-MAX(0,SUMIFS(Тех_Движение!$G$2:$G$5111,Тех_Движение!$D$2:$D$5111,$C653,Тех_Движение!$B$2:$B$5111,"&lt;="&amp;M$3)-$F653)))</f>
        <v>#VALUE!</v>
      </c>
      <c r="N653" s="21" t="e">
        <f>IF(OR($B653="",N$3&lt;$D653+Настройки!$B$7),0,MAX(0,$E653-MAX(0,SUMIFS(Тех_Движение!$G$2:$G$5111,Тех_Движение!$D$2:$D$5111,$C653,Тех_Движение!$B$2:$B$5111,"&lt;="&amp;N$3)-$F653)))</f>
        <v>#VALUE!</v>
      </c>
      <c r="O653" s="21" t="e">
        <f>IF(OR($B653="",O$3&lt;$D653+Настройки!$B$7),0,MAX(0,$E653-MAX(0,SUMIFS(Тех_Движение!$G$2:$G$5111,Тех_Движение!$D$2:$D$5111,$C653,Тех_Движение!$B$2:$B$5111,"&lt;="&amp;O$3)-$F653)))</f>
        <v>#VALUE!</v>
      </c>
      <c r="P653" s="21" t="e">
        <f>IF(OR($B653="",P$3&lt;$D653+Настройки!$B$7),0,MAX(0,$E653-MAX(0,SUMIFS(Тех_Движение!$G$2:$G$5111,Тех_Движение!$D$2:$D$5111,$C653,Тех_Движение!$B$2:$B$5111,"&lt;="&amp;P$3)-$F653)))</f>
        <v>#VALUE!</v>
      </c>
      <c r="Q653" s="21" t="e">
        <f>IF(OR($B653="",Q$3&lt;$D653+Настройки!$B$7),0,MAX(0,$E653-MAX(0,SUMIFS(Тех_Движение!$G$2:$G$5111,Тех_Движение!$D$2:$D$5111,$C653,Тех_Движение!$B$2:$B$5111,"&lt;="&amp;Q$3)-$F653)))</f>
        <v>#VALUE!</v>
      </c>
      <c r="R653" s="21" t="str">
        <f t="shared" si="31"/>
        <v/>
      </c>
      <c r="S653" s="23" t="str">
        <f>IF($B653="","",VLOOKUP($C653,Настройки!$A$11:$L$17,9,FALSE))</f>
        <v/>
      </c>
      <c r="T653" s="23" t="str">
        <f t="shared" si="32"/>
        <v/>
      </c>
    </row>
    <row r="654" spans="1:20" x14ac:dyDescent="0.3">
      <c r="A654" s="20">
        <f>Тех_Движение!$A$651</f>
        <v>650</v>
      </c>
      <c r="B654" s="20" t="str">
        <f>IF(Тех_Движение!$F$651&gt;0,Тех_Движение!$I$651,"")</f>
        <v/>
      </c>
      <c r="C654" s="20" t="str">
        <f>IF($B654="","",Тех_Движение!$D$651)</f>
        <v/>
      </c>
      <c r="D654" s="9" t="str">
        <f>IF($B654="","",Тех_Движение!$B$651)</f>
        <v/>
      </c>
      <c r="E654" s="21" t="str">
        <f>IF($B654="","",Тех_Движение!$F$651)</f>
        <v/>
      </c>
      <c r="F654" s="21" t="str">
        <f>IF($B654="","",SUMIFS($E$5:$E653,$C$5:$C653,$C654))</f>
        <v/>
      </c>
      <c r="G654" s="21" t="str">
        <f>IF($B654="","",MAX(0,$E654-MAX(0,SUMIFS(Тех_Движение!$G$2:$G$5111,Тех_Движение!$D$2:$D$5111,$C654,Тех_Движение!$B$2:$B$5111,"&lt;="&amp;Настройки!$B$5-1)-$F654)))</f>
        <v/>
      </c>
      <c r="H654" s="21" t="str">
        <f>IF($B654="","",IF(AND($D654&gt;=Настройки!$B$5,$D654&lt;=Настройки!$B$6),$E654,0))</f>
        <v/>
      </c>
      <c r="I654" s="21" t="str">
        <f t="shared" si="30"/>
        <v/>
      </c>
      <c r="J654" s="21" t="str">
        <f>IF($B654="","",MAX(0,$E654-MAX(0,SUMIFS(Тех_Движение!$G$2:$G$5111,Тех_Движение!$D$2:$D$5111,$C654,Тех_Движение!$B$2:$B$5111,"&lt;="&amp;Настройки!$B$6)-$F654)))</f>
        <v/>
      </c>
      <c r="K654" s="21" t="e">
        <f>IF(OR($B654="",K$3&lt;$D654+Настройки!$B$7),0,MAX(0,$E654-MAX(0,SUMIFS(Тех_Движение!$G$2:$G$5111,Тех_Движение!$D$2:$D$5111,$C654,Тех_Движение!$B$2:$B$5111,"&lt;="&amp;K$3)-$F654)))</f>
        <v>#VALUE!</v>
      </c>
      <c r="L654" s="21" t="e">
        <f>IF(OR($B654="",L$3&lt;$D654+Настройки!$B$7),0,MAX(0,$E654-MAX(0,SUMIFS(Тех_Движение!$G$2:$G$5111,Тех_Движение!$D$2:$D$5111,$C654,Тех_Движение!$B$2:$B$5111,"&lt;="&amp;L$3)-$F654)))</f>
        <v>#VALUE!</v>
      </c>
      <c r="M654" s="21" t="e">
        <f>IF(OR($B654="",M$3&lt;$D654+Настройки!$B$7),0,MAX(0,$E654-MAX(0,SUMIFS(Тех_Движение!$G$2:$G$5111,Тех_Движение!$D$2:$D$5111,$C654,Тех_Движение!$B$2:$B$5111,"&lt;="&amp;M$3)-$F654)))</f>
        <v>#VALUE!</v>
      </c>
      <c r="N654" s="21" t="e">
        <f>IF(OR($B654="",N$3&lt;$D654+Настройки!$B$7),0,MAX(0,$E654-MAX(0,SUMIFS(Тех_Движение!$G$2:$G$5111,Тех_Движение!$D$2:$D$5111,$C654,Тех_Движение!$B$2:$B$5111,"&lt;="&amp;N$3)-$F654)))</f>
        <v>#VALUE!</v>
      </c>
      <c r="O654" s="21" t="e">
        <f>IF(OR($B654="",O$3&lt;$D654+Настройки!$B$7),0,MAX(0,$E654-MAX(0,SUMIFS(Тех_Движение!$G$2:$G$5111,Тех_Движение!$D$2:$D$5111,$C654,Тех_Движение!$B$2:$B$5111,"&lt;="&amp;O$3)-$F654)))</f>
        <v>#VALUE!</v>
      </c>
      <c r="P654" s="21" t="e">
        <f>IF(OR($B654="",P$3&lt;$D654+Настройки!$B$7),0,MAX(0,$E654-MAX(0,SUMIFS(Тех_Движение!$G$2:$G$5111,Тех_Движение!$D$2:$D$5111,$C654,Тех_Движение!$B$2:$B$5111,"&lt;="&amp;P$3)-$F654)))</f>
        <v>#VALUE!</v>
      </c>
      <c r="Q654" s="21" t="e">
        <f>IF(OR($B654="",Q$3&lt;$D654+Настройки!$B$7),0,MAX(0,$E654-MAX(0,SUMIFS(Тех_Движение!$G$2:$G$5111,Тех_Движение!$D$2:$D$5111,$C654,Тех_Движение!$B$2:$B$5111,"&lt;="&amp;Q$3)-$F654)))</f>
        <v>#VALUE!</v>
      </c>
      <c r="R654" s="21" t="str">
        <f t="shared" si="31"/>
        <v/>
      </c>
      <c r="S654" s="23" t="str">
        <f>IF($B654="","",VLOOKUP($C654,Настройки!$A$11:$L$17,9,FALSE))</f>
        <v/>
      </c>
      <c r="T654" s="23" t="str">
        <f t="shared" si="32"/>
        <v/>
      </c>
    </row>
    <row r="655" spans="1:20" x14ac:dyDescent="0.3">
      <c r="A655" s="20">
        <f>Тех_Движение!$A$652</f>
        <v>651</v>
      </c>
      <c r="B655" s="20" t="str">
        <f>IF(Тех_Движение!$F$652&gt;0,Тех_Движение!$I$652,"")</f>
        <v/>
      </c>
      <c r="C655" s="20" t="str">
        <f>IF($B655="","",Тех_Движение!$D$652)</f>
        <v/>
      </c>
      <c r="D655" s="9" t="str">
        <f>IF($B655="","",Тех_Движение!$B$652)</f>
        <v/>
      </c>
      <c r="E655" s="21" t="str">
        <f>IF($B655="","",Тех_Движение!$F$652)</f>
        <v/>
      </c>
      <c r="F655" s="21" t="str">
        <f>IF($B655="","",SUMIFS($E$5:$E654,$C$5:$C654,$C655))</f>
        <v/>
      </c>
      <c r="G655" s="21" t="str">
        <f>IF($B655="","",MAX(0,$E655-MAX(0,SUMIFS(Тех_Движение!$G$2:$G$5111,Тех_Движение!$D$2:$D$5111,$C655,Тех_Движение!$B$2:$B$5111,"&lt;="&amp;Настройки!$B$5-1)-$F655)))</f>
        <v/>
      </c>
      <c r="H655" s="21" t="str">
        <f>IF($B655="","",IF(AND($D655&gt;=Настройки!$B$5,$D655&lt;=Настройки!$B$6),$E655,0))</f>
        <v/>
      </c>
      <c r="I655" s="21" t="str">
        <f t="shared" si="30"/>
        <v/>
      </c>
      <c r="J655" s="21" t="str">
        <f>IF($B655="","",MAX(0,$E655-MAX(0,SUMIFS(Тех_Движение!$G$2:$G$5111,Тех_Движение!$D$2:$D$5111,$C655,Тех_Движение!$B$2:$B$5111,"&lt;="&amp;Настройки!$B$6)-$F655)))</f>
        <v/>
      </c>
      <c r="K655" s="21" t="e">
        <f>IF(OR($B655="",K$3&lt;$D655+Настройки!$B$7),0,MAX(0,$E655-MAX(0,SUMIFS(Тех_Движение!$G$2:$G$5111,Тех_Движение!$D$2:$D$5111,$C655,Тех_Движение!$B$2:$B$5111,"&lt;="&amp;K$3)-$F655)))</f>
        <v>#VALUE!</v>
      </c>
      <c r="L655" s="21" t="e">
        <f>IF(OR($B655="",L$3&lt;$D655+Настройки!$B$7),0,MAX(0,$E655-MAX(0,SUMIFS(Тех_Движение!$G$2:$G$5111,Тех_Движение!$D$2:$D$5111,$C655,Тех_Движение!$B$2:$B$5111,"&lt;="&amp;L$3)-$F655)))</f>
        <v>#VALUE!</v>
      </c>
      <c r="M655" s="21" t="e">
        <f>IF(OR($B655="",M$3&lt;$D655+Настройки!$B$7),0,MAX(0,$E655-MAX(0,SUMIFS(Тех_Движение!$G$2:$G$5111,Тех_Движение!$D$2:$D$5111,$C655,Тех_Движение!$B$2:$B$5111,"&lt;="&amp;M$3)-$F655)))</f>
        <v>#VALUE!</v>
      </c>
      <c r="N655" s="21" t="e">
        <f>IF(OR($B655="",N$3&lt;$D655+Настройки!$B$7),0,MAX(0,$E655-MAX(0,SUMIFS(Тех_Движение!$G$2:$G$5111,Тех_Движение!$D$2:$D$5111,$C655,Тех_Движение!$B$2:$B$5111,"&lt;="&amp;N$3)-$F655)))</f>
        <v>#VALUE!</v>
      </c>
      <c r="O655" s="21" t="e">
        <f>IF(OR($B655="",O$3&lt;$D655+Настройки!$B$7),0,MAX(0,$E655-MAX(0,SUMIFS(Тех_Движение!$G$2:$G$5111,Тех_Движение!$D$2:$D$5111,$C655,Тех_Движение!$B$2:$B$5111,"&lt;="&amp;O$3)-$F655)))</f>
        <v>#VALUE!</v>
      </c>
      <c r="P655" s="21" t="e">
        <f>IF(OR($B655="",P$3&lt;$D655+Настройки!$B$7),0,MAX(0,$E655-MAX(0,SUMIFS(Тех_Движение!$G$2:$G$5111,Тех_Движение!$D$2:$D$5111,$C655,Тех_Движение!$B$2:$B$5111,"&lt;="&amp;P$3)-$F655)))</f>
        <v>#VALUE!</v>
      </c>
      <c r="Q655" s="21" t="e">
        <f>IF(OR($B655="",Q$3&lt;$D655+Настройки!$B$7),0,MAX(0,$E655-MAX(0,SUMIFS(Тех_Движение!$G$2:$G$5111,Тех_Движение!$D$2:$D$5111,$C655,Тех_Движение!$B$2:$B$5111,"&lt;="&amp;Q$3)-$F655)))</f>
        <v>#VALUE!</v>
      </c>
      <c r="R655" s="21" t="str">
        <f t="shared" si="31"/>
        <v/>
      </c>
      <c r="S655" s="23" t="str">
        <f>IF($B655="","",VLOOKUP($C655,Настройки!$A$11:$L$17,9,FALSE))</f>
        <v/>
      </c>
      <c r="T655" s="23" t="str">
        <f t="shared" si="32"/>
        <v/>
      </c>
    </row>
    <row r="656" spans="1:20" x14ac:dyDescent="0.3">
      <c r="A656" s="20">
        <f>Тех_Движение!$A$653</f>
        <v>652</v>
      </c>
      <c r="B656" s="20" t="str">
        <f>IF(Тех_Движение!$F$653&gt;0,Тех_Движение!$I$653,"")</f>
        <v/>
      </c>
      <c r="C656" s="20" t="str">
        <f>IF($B656="","",Тех_Движение!$D$653)</f>
        <v/>
      </c>
      <c r="D656" s="9" t="str">
        <f>IF($B656="","",Тех_Движение!$B$653)</f>
        <v/>
      </c>
      <c r="E656" s="21" t="str">
        <f>IF($B656="","",Тех_Движение!$F$653)</f>
        <v/>
      </c>
      <c r="F656" s="21" t="str">
        <f>IF($B656="","",SUMIFS($E$5:$E655,$C$5:$C655,$C656))</f>
        <v/>
      </c>
      <c r="G656" s="21" t="str">
        <f>IF($B656="","",MAX(0,$E656-MAX(0,SUMIFS(Тех_Движение!$G$2:$G$5111,Тех_Движение!$D$2:$D$5111,$C656,Тех_Движение!$B$2:$B$5111,"&lt;="&amp;Настройки!$B$5-1)-$F656)))</f>
        <v/>
      </c>
      <c r="H656" s="21" t="str">
        <f>IF($B656="","",IF(AND($D656&gt;=Настройки!$B$5,$D656&lt;=Настройки!$B$6),$E656,0))</f>
        <v/>
      </c>
      <c r="I656" s="21" t="str">
        <f t="shared" si="30"/>
        <v/>
      </c>
      <c r="J656" s="21" t="str">
        <f>IF($B656="","",MAX(0,$E656-MAX(0,SUMIFS(Тех_Движение!$G$2:$G$5111,Тех_Движение!$D$2:$D$5111,$C656,Тех_Движение!$B$2:$B$5111,"&lt;="&amp;Настройки!$B$6)-$F656)))</f>
        <v/>
      </c>
      <c r="K656" s="21" t="e">
        <f>IF(OR($B656="",K$3&lt;$D656+Настройки!$B$7),0,MAX(0,$E656-MAX(0,SUMIFS(Тех_Движение!$G$2:$G$5111,Тех_Движение!$D$2:$D$5111,$C656,Тех_Движение!$B$2:$B$5111,"&lt;="&amp;K$3)-$F656)))</f>
        <v>#VALUE!</v>
      </c>
      <c r="L656" s="21" t="e">
        <f>IF(OR($B656="",L$3&lt;$D656+Настройки!$B$7),0,MAX(0,$E656-MAX(0,SUMIFS(Тех_Движение!$G$2:$G$5111,Тех_Движение!$D$2:$D$5111,$C656,Тех_Движение!$B$2:$B$5111,"&lt;="&amp;L$3)-$F656)))</f>
        <v>#VALUE!</v>
      </c>
      <c r="M656" s="21" t="e">
        <f>IF(OR($B656="",M$3&lt;$D656+Настройки!$B$7),0,MAX(0,$E656-MAX(0,SUMIFS(Тех_Движение!$G$2:$G$5111,Тех_Движение!$D$2:$D$5111,$C656,Тех_Движение!$B$2:$B$5111,"&lt;="&amp;M$3)-$F656)))</f>
        <v>#VALUE!</v>
      </c>
      <c r="N656" s="21" t="e">
        <f>IF(OR($B656="",N$3&lt;$D656+Настройки!$B$7),0,MAX(0,$E656-MAX(0,SUMIFS(Тех_Движение!$G$2:$G$5111,Тех_Движение!$D$2:$D$5111,$C656,Тех_Движение!$B$2:$B$5111,"&lt;="&amp;N$3)-$F656)))</f>
        <v>#VALUE!</v>
      </c>
      <c r="O656" s="21" t="e">
        <f>IF(OR($B656="",O$3&lt;$D656+Настройки!$B$7),0,MAX(0,$E656-MAX(0,SUMIFS(Тех_Движение!$G$2:$G$5111,Тех_Движение!$D$2:$D$5111,$C656,Тех_Движение!$B$2:$B$5111,"&lt;="&amp;O$3)-$F656)))</f>
        <v>#VALUE!</v>
      </c>
      <c r="P656" s="21" t="e">
        <f>IF(OR($B656="",P$3&lt;$D656+Настройки!$B$7),0,MAX(0,$E656-MAX(0,SUMIFS(Тех_Движение!$G$2:$G$5111,Тех_Движение!$D$2:$D$5111,$C656,Тех_Движение!$B$2:$B$5111,"&lt;="&amp;P$3)-$F656)))</f>
        <v>#VALUE!</v>
      </c>
      <c r="Q656" s="21" t="e">
        <f>IF(OR($B656="",Q$3&lt;$D656+Настройки!$B$7),0,MAX(0,$E656-MAX(0,SUMIFS(Тех_Движение!$G$2:$G$5111,Тех_Движение!$D$2:$D$5111,$C656,Тех_Движение!$B$2:$B$5111,"&lt;="&amp;Q$3)-$F656)))</f>
        <v>#VALUE!</v>
      </c>
      <c r="R656" s="21" t="str">
        <f t="shared" si="31"/>
        <v/>
      </c>
      <c r="S656" s="23" t="str">
        <f>IF($B656="","",VLOOKUP($C656,Настройки!$A$11:$L$17,9,FALSE))</f>
        <v/>
      </c>
      <c r="T656" s="23" t="str">
        <f t="shared" si="32"/>
        <v/>
      </c>
    </row>
    <row r="657" spans="1:20" x14ac:dyDescent="0.3">
      <c r="A657" s="20">
        <f>Тех_Движение!$A$654</f>
        <v>653</v>
      </c>
      <c r="B657" s="20" t="str">
        <f>IF(Тех_Движение!$F$654&gt;0,Тех_Движение!$I$654,"")</f>
        <v/>
      </c>
      <c r="C657" s="20" t="str">
        <f>IF($B657="","",Тех_Движение!$D$654)</f>
        <v/>
      </c>
      <c r="D657" s="9" t="str">
        <f>IF($B657="","",Тех_Движение!$B$654)</f>
        <v/>
      </c>
      <c r="E657" s="21" t="str">
        <f>IF($B657="","",Тех_Движение!$F$654)</f>
        <v/>
      </c>
      <c r="F657" s="21" t="str">
        <f>IF($B657="","",SUMIFS($E$5:$E656,$C$5:$C656,$C657))</f>
        <v/>
      </c>
      <c r="G657" s="21" t="str">
        <f>IF($B657="","",MAX(0,$E657-MAX(0,SUMIFS(Тех_Движение!$G$2:$G$5111,Тех_Движение!$D$2:$D$5111,$C657,Тех_Движение!$B$2:$B$5111,"&lt;="&amp;Настройки!$B$5-1)-$F657)))</f>
        <v/>
      </c>
      <c r="H657" s="21" t="str">
        <f>IF($B657="","",IF(AND($D657&gt;=Настройки!$B$5,$D657&lt;=Настройки!$B$6),$E657,0))</f>
        <v/>
      </c>
      <c r="I657" s="21" t="str">
        <f t="shared" si="30"/>
        <v/>
      </c>
      <c r="J657" s="21" t="str">
        <f>IF($B657="","",MAX(0,$E657-MAX(0,SUMIFS(Тех_Движение!$G$2:$G$5111,Тех_Движение!$D$2:$D$5111,$C657,Тех_Движение!$B$2:$B$5111,"&lt;="&amp;Настройки!$B$6)-$F657)))</f>
        <v/>
      </c>
      <c r="K657" s="21" t="e">
        <f>IF(OR($B657="",K$3&lt;$D657+Настройки!$B$7),0,MAX(0,$E657-MAX(0,SUMIFS(Тех_Движение!$G$2:$G$5111,Тех_Движение!$D$2:$D$5111,$C657,Тех_Движение!$B$2:$B$5111,"&lt;="&amp;K$3)-$F657)))</f>
        <v>#VALUE!</v>
      </c>
      <c r="L657" s="21" t="e">
        <f>IF(OR($B657="",L$3&lt;$D657+Настройки!$B$7),0,MAX(0,$E657-MAX(0,SUMIFS(Тех_Движение!$G$2:$G$5111,Тех_Движение!$D$2:$D$5111,$C657,Тех_Движение!$B$2:$B$5111,"&lt;="&amp;L$3)-$F657)))</f>
        <v>#VALUE!</v>
      </c>
      <c r="M657" s="21" t="e">
        <f>IF(OR($B657="",M$3&lt;$D657+Настройки!$B$7),0,MAX(0,$E657-MAX(0,SUMIFS(Тех_Движение!$G$2:$G$5111,Тех_Движение!$D$2:$D$5111,$C657,Тех_Движение!$B$2:$B$5111,"&lt;="&amp;M$3)-$F657)))</f>
        <v>#VALUE!</v>
      </c>
      <c r="N657" s="21" t="e">
        <f>IF(OR($B657="",N$3&lt;$D657+Настройки!$B$7),0,MAX(0,$E657-MAX(0,SUMIFS(Тех_Движение!$G$2:$G$5111,Тех_Движение!$D$2:$D$5111,$C657,Тех_Движение!$B$2:$B$5111,"&lt;="&amp;N$3)-$F657)))</f>
        <v>#VALUE!</v>
      </c>
      <c r="O657" s="21" t="e">
        <f>IF(OR($B657="",O$3&lt;$D657+Настройки!$B$7),0,MAX(0,$E657-MAX(0,SUMIFS(Тех_Движение!$G$2:$G$5111,Тех_Движение!$D$2:$D$5111,$C657,Тех_Движение!$B$2:$B$5111,"&lt;="&amp;O$3)-$F657)))</f>
        <v>#VALUE!</v>
      </c>
      <c r="P657" s="21" t="e">
        <f>IF(OR($B657="",P$3&lt;$D657+Настройки!$B$7),0,MAX(0,$E657-MAX(0,SUMIFS(Тех_Движение!$G$2:$G$5111,Тех_Движение!$D$2:$D$5111,$C657,Тех_Движение!$B$2:$B$5111,"&lt;="&amp;P$3)-$F657)))</f>
        <v>#VALUE!</v>
      </c>
      <c r="Q657" s="21" t="e">
        <f>IF(OR($B657="",Q$3&lt;$D657+Настройки!$B$7),0,MAX(0,$E657-MAX(0,SUMIFS(Тех_Движение!$G$2:$G$5111,Тех_Движение!$D$2:$D$5111,$C657,Тех_Движение!$B$2:$B$5111,"&lt;="&amp;Q$3)-$F657)))</f>
        <v>#VALUE!</v>
      </c>
      <c r="R657" s="21" t="str">
        <f t="shared" si="31"/>
        <v/>
      </c>
      <c r="S657" s="23" t="str">
        <f>IF($B657="","",VLOOKUP($C657,Настройки!$A$11:$L$17,9,FALSE))</f>
        <v/>
      </c>
      <c r="T657" s="23" t="str">
        <f t="shared" si="32"/>
        <v/>
      </c>
    </row>
    <row r="658" spans="1:20" x14ac:dyDescent="0.3">
      <c r="A658" s="20">
        <f>Тех_Движение!$A$655</f>
        <v>654</v>
      </c>
      <c r="B658" s="20" t="str">
        <f>IF(Тех_Движение!$F$655&gt;0,Тех_Движение!$I$655,"")</f>
        <v/>
      </c>
      <c r="C658" s="20" t="str">
        <f>IF($B658="","",Тех_Движение!$D$655)</f>
        <v/>
      </c>
      <c r="D658" s="9" t="str">
        <f>IF($B658="","",Тех_Движение!$B$655)</f>
        <v/>
      </c>
      <c r="E658" s="21" t="str">
        <f>IF($B658="","",Тех_Движение!$F$655)</f>
        <v/>
      </c>
      <c r="F658" s="21" t="str">
        <f>IF($B658="","",SUMIFS($E$5:$E657,$C$5:$C657,$C658))</f>
        <v/>
      </c>
      <c r="G658" s="21" t="str">
        <f>IF($B658="","",MAX(0,$E658-MAX(0,SUMIFS(Тех_Движение!$G$2:$G$5111,Тех_Движение!$D$2:$D$5111,$C658,Тех_Движение!$B$2:$B$5111,"&lt;="&amp;Настройки!$B$5-1)-$F658)))</f>
        <v/>
      </c>
      <c r="H658" s="21" t="str">
        <f>IF($B658="","",IF(AND($D658&gt;=Настройки!$B$5,$D658&lt;=Настройки!$B$6),$E658,0))</f>
        <v/>
      </c>
      <c r="I658" s="21" t="str">
        <f t="shared" si="30"/>
        <v/>
      </c>
      <c r="J658" s="21" t="str">
        <f>IF($B658="","",MAX(0,$E658-MAX(0,SUMIFS(Тех_Движение!$G$2:$G$5111,Тех_Движение!$D$2:$D$5111,$C658,Тех_Движение!$B$2:$B$5111,"&lt;="&amp;Настройки!$B$6)-$F658)))</f>
        <v/>
      </c>
      <c r="K658" s="21" t="e">
        <f>IF(OR($B658="",K$3&lt;$D658+Настройки!$B$7),0,MAX(0,$E658-MAX(0,SUMIFS(Тех_Движение!$G$2:$G$5111,Тех_Движение!$D$2:$D$5111,$C658,Тех_Движение!$B$2:$B$5111,"&lt;="&amp;K$3)-$F658)))</f>
        <v>#VALUE!</v>
      </c>
      <c r="L658" s="21" t="e">
        <f>IF(OR($B658="",L$3&lt;$D658+Настройки!$B$7),0,MAX(0,$E658-MAX(0,SUMIFS(Тех_Движение!$G$2:$G$5111,Тех_Движение!$D$2:$D$5111,$C658,Тех_Движение!$B$2:$B$5111,"&lt;="&amp;L$3)-$F658)))</f>
        <v>#VALUE!</v>
      </c>
      <c r="M658" s="21" t="e">
        <f>IF(OR($B658="",M$3&lt;$D658+Настройки!$B$7),0,MAX(0,$E658-MAX(0,SUMIFS(Тех_Движение!$G$2:$G$5111,Тех_Движение!$D$2:$D$5111,$C658,Тех_Движение!$B$2:$B$5111,"&lt;="&amp;M$3)-$F658)))</f>
        <v>#VALUE!</v>
      </c>
      <c r="N658" s="21" t="e">
        <f>IF(OR($B658="",N$3&lt;$D658+Настройки!$B$7),0,MAX(0,$E658-MAX(0,SUMIFS(Тех_Движение!$G$2:$G$5111,Тех_Движение!$D$2:$D$5111,$C658,Тех_Движение!$B$2:$B$5111,"&lt;="&amp;N$3)-$F658)))</f>
        <v>#VALUE!</v>
      </c>
      <c r="O658" s="21" t="e">
        <f>IF(OR($B658="",O$3&lt;$D658+Настройки!$B$7),0,MAX(0,$E658-MAX(0,SUMIFS(Тех_Движение!$G$2:$G$5111,Тех_Движение!$D$2:$D$5111,$C658,Тех_Движение!$B$2:$B$5111,"&lt;="&amp;O$3)-$F658)))</f>
        <v>#VALUE!</v>
      </c>
      <c r="P658" s="21" t="e">
        <f>IF(OR($B658="",P$3&lt;$D658+Настройки!$B$7),0,MAX(0,$E658-MAX(0,SUMIFS(Тех_Движение!$G$2:$G$5111,Тех_Движение!$D$2:$D$5111,$C658,Тех_Движение!$B$2:$B$5111,"&lt;="&amp;P$3)-$F658)))</f>
        <v>#VALUE!</v>
      </c>
      <c r="Q658" s="21" t="e">
        <f>IF(OR($B658="",Q$3&lt;$D658+Настройки!$B$7),0,MAX(0,$E658-MAX(0,SUMIFS(Тех_Движение!$G$2:$G$5111,Тех_Движение!$D$2:$D$5111,$C658,Тех_Движение!$B$2:$B$5111,"&lt;="&amp;Q$3)-$F658)))</f>
        <v>#VALUE!</v>
      </c>
      <c r="R658" s="21" t="str">
        <f t="shared" si="31"/>
        <v/>
      </c>
      <c r="S658" s="23" t="str">
        <f>IF($B658="","",VLOOKUP($C658,Настройки!$A$11:$L$17,9,FALSE))</f>
        <v/>
      </c>
      <c r="T658" s="23" t="str">
        <f t="shared" si="32"/>
        <v/>
      </c>
    </row>
    <row r="659" spans="1:20" x14ac:dyDescent="0.3">
      <c r="A659" s="20">
        <f>Тех_Движение!$A$656</f>
        <v>655</v>
      </c>
      <c r="B659" s="20" t="str">
        <f>IF(Тех_Движение!$F$656&gt;0,Тех_Движение!$I$656,"")</f>
        <v/>
      </c>
      <c r="C659" s="20" t="str">
        <f>IF($B659="","",Тех_Движение!$D$656)</f>
        <v/>
      </c>
      <c r="D659" s="9" t="str">
        <f>IF($B659="","",Тех_Движение!$B$656)</f>
        <v/>
      </c>
      <c r="E659" s="21" t="str">
        <f>IF($B659="","",Тех_Движение!$F$656)</f>
        <v/>
      </c>
      <c r="F659" s="21" t="str">
        <f>IF($B659="","",SUMIFS($E$5:$E658,$C$5:$C658,$C659))</f>
        <v/>
      </c>
      <c r="G659" s="21" t="str">
        <f>IF($B659="","",MAX(0,$E659-MAX(0,SUMIFS(Тех_Движение!$G$2:$G$5111,Тех_Движение!$D$2:$D$5111,$C659,Тех_Движение!$B$2:$B$5111,"&lt;="&amp;Настройки!$B$5-1)-$F659)))</f>
        <v/>
      </c>
      <c r="H659" s="21" t="str">
        <f>IF($B659="","",IF(AND($D659&gt;=Настройки!$B$5,$D659&lt;=Настройки!$B$6),$E659,0))</f>
        <v/>
      </c>
      <c r="I659" s="21" t="str">
        <f t="shared" si="30"/>
        <v/>
      </c>
      <c r="J659" s="21" t="str">
        <f>IF($B659="","",MAX(0,$E659-MAX(0,SUMIFS(Тех_Движение!$G$2:$G$5111,Тех_Движение!$D$2:$D$5111,$C659,Тех_Движение!$B$2:$B$5111,"&lt;="&amp;Настройки!$B$6)-$F659)))</f>
        <v/>
      </c>
      <c r="K659" s="21" t="e">
        <f>IF(OR($B659="",K$3&lt;$D659+Настройки!$B$7),0,MAX(0,$E659-MAX(0,SUMIFS(Тех_Движение!$G$2:$G$5111,Тех_Движение!$D$2:$D$5111,$C659,Тех_Движение!$B$2:$B$5111,"&lt;="&amp;K$3)-$F659)))</f>
        <v>#VALUE!</v>
      </c>
      <c r="L659" s="21" t="e">
        <f>IF(OR($B659="",L$3&lt;$D659+Настройки!$B$7),0,MAX(0,$E659-MAX(0,SUMIFS(Тех_Движение!$G$2:$G$5111,Тех_Движение!$D$2:$D$5111,$C659,Тех_Движение!$B$2:$B$5111,"&lt;="&amp;L$3)-$F659)))</f>
        <v>#VALUE!</v>
      </c>
      <c r="M659" s="21" t="e">
        <f>IF(OR($B659="",M$3&lt;$D659+Настройки!$B$7),0,MAX(0,$E659-MAX(0,SUMIFS(Тех_Движение!$G$2:$G$5111,Тех_Движение!$D$2:$D$5111,$C659,Тех_Движение!$B$2:$B$5111,"&lt;="&amp;M$3)-$F659)))</f>
        <v>#VALUE!</v>
      </c>
      <c r="N659" s="21" t="e">
        <f>IF(OR($B659="",N$3&lt;$D659+Настройки!$B$7),0,MAX(0,$E659-MAX(0,SUMIFS(Тех_Движение!$G$2:$G$5111,Тех_Движение!$D$2:$D$5111,$C659,Тех_Движение!$B$2:$B$5111,"&lt;="&amp;N$3)-$F659)))</f>
        <v>#VALUE!</v>
      </c>
      <c r="O659" s="21" t="e">
        <f>IF(OR($B659="",O$3&lt;$D659+Настройки!$B$7),0,MAX(0,$E659-MAX(0,SUMIFS(Тех_Движение!$G$2:$G$5111,Тех_Движение!$D$2:$D$5111,$C659,Тех_Движение!$B$2:$B$5111,"&lt;="&amp;O$3)-$F659)))</f>
        <v>#VALUE!</v>
      </c>
      <c r="P659" s="21" t="e">
        <f>IF(OR($B659="",P$3&lt;$D659+Настройки!$B$7),0,MAX(0,$E659-MAX(0,SUMIFS(Тех_Движение!$G$2:$G$5111,Тех_Движение!$D$2:$D$5111,$C659,Тех_Движение!$B$2:$B$5111,"&lt;="&amp;P$3)-$F659)))</f>
        <v>#VALUE!</v>
      </c>
      <c r="Q659" s="21" t="e">
        <f>IF(OR($B659="",Q$3&lt;$D659+Настройки!$B$7),0,MAX(0,$E659-MAX(0,SUMIFS(Тех_Движение!$G$2:$G$5111,Тех_Движение!$D$2:$D$5111,$C659,Тех_Движение!$B$2:$B$5111,"&lt;="&amp;Q$3)-$F659)))</f>
        <v>#VALUE!</v>
      </c>
      <c r="R659" s="21" t="str">
        <f t="shared" si="31"/>
        <v/>
      </c>
      <c r="S659" s="23" t="str">
        <f>IF($B659="","",VLOOKUP($C659,Настройки!$A$11:$L$17,9,FALSE))</f>
        <v/>
      </c>
      <c r="T659" s="23" t="str">
        <f t="shared" si="32"/>
        <v/>
      </c>
    </row>
    <row r="660" spans="1:20" x14ac:dyDescent="0.3">
      <c r="A660" s="20">
        <f>Тех_Движение!$A$657</f>
        <v>656</v>
      </c>
      <c r="B660" s="20" t="str">
        <f>IF(Тех_Движение!$F$657&gt;0,Тех_Движение!$I$657,"")</f>
        <v/>
      </c>
      <c r="C660" s="20" t="str">
        <f>IF($B660="","",Тех_Движение!$D$657)</f>
        <v/>
      </c>
      <c r="D660" s="9" t="str">
        <f>IF($B660="","",Тех_Движение!$B$657)</f>
        <v/>
      </c>
      <c r="E660" s="21" t="str">
        <f>IF($B660="","",Тех_Движение!$F$657)</f>
        <v/>
      </c>
      <c r="F660" s="21" t="str">
        <f>IF($B660="","",SUMIFS($E$5:$E659,$C$5:$C659,$C660))</f>
        <v/>
      </c>
      <c r="G660" s="21" t="str">
        <f>IF($B660="","",MAX(0,$E660-MAX(0,SUMIFS(Тех_Движение!$G$2:$G$5111,Тех_Движение!$D$2:$D$5111,$C660,Тех_Движение!$B$2:$B$5111,"&lt;="&amp;Настройки!$B$5-1)-$F660)))</f>
        <v/>
      </c>
      <c r="H660" s="21" t="str">
        <f>IF($B660="","",IF(AND($D660&gt;=Настройки!$B$5,$D660&lt;=Настройки!$B$6),$E660,0))</f>
        <v/>
      </c>
      <c r="I660" s="21" t="str">
        <f t="shared" si="30"/>
        <v/>
      </c>
      <c r="J660" s="21" t="str">
        <f>IF($B660="","",MAX(0,$E660-MAX(0,SUMIFS(Тех_Движение!$G$2:$G$5111,Тех_Движение!$D$2:$D$5111,$C660,Тех_Движение!$B$2:$B$5111,"&lt;="&amp;Настройки!$B$6)-$F660)))</f>
        <v/>
      </c>
      <c r="K660" s="21" t="e">
        <f>IF(OR($B660="",K$3&lt;$D660+Настройки!$B$7),0,MAX(0,$E660-MAX(0,SUMIFS(Тех_Движение!$G$2:$G$5111,Тех_Движение!$D$2:$D$5111,$C660,Тех_Движение!$B$2:$B$5111,"&lt;="&amp;K$3)-$F660)))</f>
        <v>#VALUE!</v>
      </c>
      <c r="L660" s="21" t="e">
        <f>IF(OR($B660="",L$3&lt;$D660+Настройки!$B$7),0,MAX(0,$E660-MAX(0,SUMIFS(Тех_Движение!$G$2:$G$5111,Тех_Движение!$D$2:$D$5111,$C660,Тех_Движение!$B$2:$B$5111,"&lt;="&amp;L$3)-$F660)))</f>
        <v>#VALUE!</v>
      </c>
      <c r="M660" s="21" t="e">
        <f>IF(OR($B660="",M$3&lt;$D660+Настройки!$B$7),0,MAX(0,$E660-MAX(0,SUMIFS(Тех_Движение!$G$2:$G$5111,Тех_Движение!$D$2:$D$5111,$C660,Тех_Движение!$B$2:$B$5111,"&lt;="&amp;M$3)-$F660)))</f>
        <v>#VALUE!</v>
      </c>
      <c r="N660" s="21" t="e">
        <f>IF(OR($B660="",N$3&lt;$D660+Настройки!$B$7),0,MAX(0,$E660-MAX(0,SUMIFS(Тех_Движение!$G$2:$G$5111,Тех_Движение!$D$2:$D$5111,$C660,Тех_Движение!$B$2:$B$5111,"&lt;="&amp;N$3)-$F660)))</f>
        <v>#VALUE!</v>
      </c>
      <c r="O660" s="21" t="e">
        <f>IF(OR($B660="",O$3&lt;$D660+Настройки!$B$7),0,MAX(0,$E660-MAX(0,SUMIFS(Тех_Движение!$G$2:$G$5111,Тех_Движение!$D$2:$D$5111,$C660,Тех_Движение!$B$2:$B$5111,"&lt;="&amp;O$3)-$F660)))</f>
        <v>#VALUE!</v>
      </c>
      <c r="P660" s="21" t="e">
        <f>IF(OR($B660="",P$3&lt;$D660+Настройки!$B$7),0,MAX(0,$E660-MAX(0,SUMIFS(Тех_Движение!$G$2:$G$5111,Тех_Движение!$D$2:$D$5111,$C660,Тех_Движение!$B$2:$B$5111,"&lt;="&amp;P$3)-$F660)))</f>
        <v>#VALUE!</v>
      </c>
      <c r="Q660" s="21" t="e">
        <f>IF(OR($B660="",Q$3&lt;$D660+Настройки!$B$7),0,MAX(0,$E660-MAX(0,SUMIFS(Тех_Движение!$G$2:$G$5111,Тех_Движение!$D$2:$D$5111,$C660,Тех_Движение!$B$2:$B$5111,"&lt;="&amp;Q$3)-$F660)))</f>
        <v>#VALUE!</v>
      </c>
      <c r="R660" s="21" t="str">
        <f t="shared" si="31"/>
        <v/>
      </c>
      <c r="S660" s="23" t="str">
        <f>IF($B660="","",VLOOKUP($C660,Настройки!$A$11:$L$17,9,FALSE))</f>
        <v/>
      </c>
      <c r="T660" s="23" t="str">
        <f t="shared" si="32"/>
        <v/>
      </c>
    </row>
    <row r="661" spans="1:20" x14ac:dyDescent="0.3">
      <c r="A661" s="20">
        <f>Тех_Движение!$A$658</f>
        <v>657</v>
      </c>
      <c r="B661" s="20" t="str">
        <f>IF(Тех_Движение!$F$658&gt;0,Тех_Движение!$I$658,"")</f>
        <v/>
      </c>
      <c r="C661" s="20" t="str">
        <f>IF($B661="","",Тех_Движение!$D$658)</f>
        <v/>
      </c>
      <c r="D661" s="9" t="str">
        <f>IF($B661="","",Тех_Движение!$B$658)</f>
        <v/>
      </c>
      <c r="E661" s="21" t="str">
        <f>IF($B661="","",Тех_Движение!$F$658)</f>
        <v/>
      </c>
      <c r="F661" s="21" t="str">
        <f>IF($B661="","",SUMIFS($E$5:$E660,$C$5:$C660,$C661))</f>
        <v/>
      </c>
      <c r="G661" s="21" t="str">
        <f>IF($B661="","",MAX(0,$E661-MAX(0,SUMIFS(Тех_Движение!$G$2:$G$5111,Тех_Движение!$D$2:$D$5111,$C661,Тех_Движение!$B$2:$B$5111,"&lt;="&amp;Настройки!$B$5-1)-$F661)))</f>
        <v/>
      </c>
      <c r="H661" s="21" t="str">
        <f>IF($B661="","",IF(AND($D661&gt;=Настройки!$B$5,$D661&lt;=Настройки!$B$6),$E661,0))</f>
        <v/>
      </c>
      <c r="I661" s="21" t="str">
        <f t="shared" si="30"/>
        <v/>
      </c>
      <c r="J661" s="21" t="str">
        <f>IF($B661="","",MAX(0,$E661-MAX(0,SUMIFS(Тех_Движение!$G$2:$G$5111,Тех_Движение!$D$2:$D$5111,$C661,Тех_Движение!$B$2:$B$5111,"&lt;="&amp;Настройки!$B$6)-$F661)))</f>
        <v/>
      </c>
      <c r="K661" s="21" t="e">
        <f>IF(OR($B661="",K$3&lt;$D661+Настройки!$B$7),0,MAX(0,$E661-MAX(0,SUMIFS(Тех_Движение!$G$2:$G$5111,Тех_Движение!$D$2:$D$5111,$C661,Тех_Движение!$B$2:$B$5111,"&lt;="&amp;K$3)-$F661)))</f>
        <v>#VALUE!</v>
      </c>
      <c r="L661" s="21" t="e">
        <f>IF(OR($B661="",L$3&lt;$D661+Настройки!$B$7),0,MAX(0,$E661-MAX(0,SUMIFS(Тех_Движение!$G$2:$G$5111,Тех_Движение!$D$2:$D$5111,$C661,Тех_Движение!$B$2:$B$5111,"&lt;="&amp;L$3)-$F661)))</f>
        <v>#VALUE!</v>
      </c>
      <c r="M661" s="21" t="e">
        <f>IF(OR($B661="",M$3&lt;$D661+Настройки!$B$7),0,MAX(0,$E661-MAX(0,SUMIFS(Тех_Движение!$G$2:$G$5111,Тех_Движение!$D$2:$D$5111,$C661,Тех_Движение!$B$2:$B$5111,"&lt;="&amp;M$3)-$F661)))</f>
        <v>#VALUE!</v>
      </c>
      <c r="N661" s="21" t="e">
        <f>IF(OR($B661="",N$3&lt;$D661+Настройки!$B$7),0,MAX(0,$E661-MAX(0,SUMIFS(Тех_Движение!$G$2:$G$5111,Тех_Движение!$D$2:$D$5111,$C661,Тех_Движение!$B$2:$B$5111,"&lt;="&amp;N$3)-$F661)))</f>
        <v>#VALUE!</v>
      </c>
      <c r="O661" s="21" t="e">
        <f>IF(OR($B661="",O$3&lt;$D661+Настройки!$B$7),0,MAX(0,$E661-MAX(0,SUMIFS(Тех_Движение!$G$2:$G$5111,Тех_Движение!$D$2:$D$5111,$C661,Тех_Движение!$B$2:$B$5111,"&lt;="&amp;O$3)-$F661)))</f>
        <v>#VALUE!</v>
      </c>
      <c r="P661" s="21" t="e">
        <f>IF(OR($B661="",P$3&lt;$D661+Настройки!$B$7),0,MAX(0,$E661-MAX(0,SUMIFS(Тех_Движение!$G$2:$G$5111,Тех_Движение!$D$2:$D$5111,$C661,Тех_Движение!$B$2:$B$5111,"&lt;="&amp;P$3)-$F661)))</f>
        <v>#VALUE!</v>
      </c>
      <c r="Q661" s="21" t="e">
        <f>IF(OR($B661="",Q$3&lt;$D661+Настройки!$B$7),0,MAX(0,$E661-MAX(0,SUMIFS(Тех_Движение!$G$2:$G$5111,Тех_Движение!$D$2:$D$5111,$C661,Тех_Движение!$B$2:$B$5111,"&lt;="&amp;Q$3)-$F661)))</f>
        <v>#VALUE!</v>
      </c>
      <c r="R661" s="21" t="str">
        <f t="shared" si="31"/>
        <v/>
      </c>
      <c r="S661" s="23" t="str">
        <f>IF($B661="","",VLOOKUP($C661,Настройки!$A$11:$L$17,9,FALSE))</f>
        <v/>
      </c>
      <c r="T661" s="23" t="str">
        <f t="shared" si="32"/>
        <v/>
      </c>
    </row>
    <row r="662" spans="1:20" x14ac:dyDescent="0.3">
      <c r="A662" s="20">
        <f>Тех_Движение!$A$659</f>
        <v>658</v>
      </c>
      <c r="B662" s="20" t="str">
        <f>IF(Тех_Движение!$F$659&gt;0,Тех_Движение!$I$659,"")</f>
        <v/>
      </c>
      <c r="C662" s="20" t="str">
        <f>IF($B662="","",Тех_Движение!$D$659)</f>
        <v/>
      </c>
      <c r="D662" s="9" t="str">
        <f>IF($B662="","",Тех_Движение!$B$659)</f>
        <v/>
      </c>
      <c r="E662" s="21" t="str">
        <f>IF($B662="","",Тех_Движение!$F$659)</f>
        <v/>
      </c>
      <c r="F662" s="21" t="str">
        <f>IF($B662="","",SUMIFS($E$5:$E661,$C$5:$C661,$C662))</f>
        <v/>
      </c>
      <c r="G662" s="21" t="str">
        <f>IF($B662="","",MAX(0,$E662-MAX(0,SUMIFS(Тех_Движение!$G$2:$G$5111,Тех_Движение!$D$2:$D$5111,$C662,Тех_Движение!$B$2:$B$5111,"&lt;="&amp;Настройки!$B$5-1)-$F662)))</f>
        <v/>
      </c>
      <c r="H662" s="21" t="str">
        <f>IF($B662="","",IF(AND($D662&gt;=Настройки!$B$5,$D662&lt;=Настройки!$B$6),$E662,0))</f>
        <v/>
      </c>
      <c r="I662" s="21" t="str">
        <f t="shared" si="30"/>
        <v/>
      </c>
      <c r="J662" s="21" t="str">
        <f>IF($B662="","",MAX(0,$E662-MAX(0,SUMIFS(Тех_Движение!$G$2:$G$5111,Тех_Движение!$D$2:$D$5111,$C662,Тех_Движение!$B$2:$B$5111,"&lt;="&amp;Настройки!$B$6)-$F662)))</f>
        <v/>
      </c>
      <c r="K662" s="21" t="e">
        <f>IF(OR($B662="",K$3&lt;$D662+Настройки!$B$7),0,MAX(0,$E662-MAX(0,SUMIFS(Тех_Движение!$G$2:$G$5111,Тех_Движение!$D$2:$D$5111,$C662,Тех_Движение!$B$2:$B$5111,"&lt;="&amp;K$3)-$F662)))</f>
        <v>#VALUE!</v>
      </c>
      <c r="L662" s="21" t="e">
        <f>IF(OR($B662="",L$3&lt;$D662+Настройки!$B$7),0,MAX(0,$E662-MAX(0,SUMIFS(Тех_Движение!$G$2:$G$5111,Тех_Движение!$D$2:$D$5111,$C662,Тех_Движение!$B$2:$B$5111,"&lt;="&amp;L$3)-$F662)))</f>
        <v>#VALUE!</v>
      </c>
      <c r="M662" s="21" t="e">
        <f>IF(OR($B662="",M$3&lt;$D662+Настройки!$B$7),0,MAX(0,$E662-MAX(0,SUMIFS(Тех_Движение!$G$2:$G$5111,Тех_Движение!$D$2:$D$5111,$C662,Тех_Движение!$B$2:$B$5111,"&lt;="&amp;M$3)-$F662)))</f>
        <v>#VALUE!</v>
      </c>
      <c r="N662" s="21" t="e">
        <f>IF(OR($B662="",N$3&lt;$D662+Настройки!$B$7),0,MAX(0,$E662-MAX(0,SUMIFS(Тех_Движение!$G$2:$G$5111,Тех_Движение!$D$2:$D$5111,$C662,Тех_Движение!$B$2:$B$5111,"&lt;="&amp;N$3)-$F662)))</f>
        <v>#VALUE!</v>
      </c>
      <c r="O662" s="21" t="e">
        <f>IF(OR($B662="",O$3&lt;$D662+Настройки!$B$7),0,MAX(0,$E662-MAX(0,SUMIFS(Тех_Движение!$G$2:$G$5111,Тех_Движение!$D$2:$D$5111,$C662,Тех_Движение!$B$2:$B$5111,"&lt;="&amp;O$3)-$F662)))</f>
        <v>#VALUE!</v>
      </c>
      <c r="P662" s="21" t="e">
        <f>IF(OR($B662="",P$3&lt;$D662+Настройки!$B$7),0,MAX(0,$E662-MAX(0,SUMIFS(Тех_Движение!$G$2:$G$5111,Тех_Движение!$D$2:$D$5111,$C662,Тех_Движение!$B$2:$B$5111,"&lt;="&amp;P$3)-$F662)))</f>
        <v>#VALUE!</v>
      </c>
      <c r="Q662" s="21" t="e">
        <f>IF(OR($B662="",Q$3&lt;$D662+Настройки!$B$7),0,MAX(0,$E662-MAX(0,SUMIFS(Тех_Движение!$G$2:$G$5111,Тех_Движение!$D$2:$D$5111,$C662,Тех_Движение!$B$2:$B$5111,"&lt;="&amp;Q$3)-$F662)))</f>
        <v>#VALUE!</v>
      </c>
      <c r="R662" s="21" t="str">
        <f t="shared" si="31"/>
        <v/>
      </c>
      <c r="S662" s="23" t="str">
        <f>IF($B662="","",VLOOKUP($C662,Настройки!$A$11:$L$17,9,FALSE))</f>
        <v/>
      </c>
      <c r="T662" s="23" t="str">
        <f t="shared" si="32"/>
        <v/>
      </c>
    </row>
    <row r="663" spans="1:20" x14ac:dyDescent="0.3">
      <c r="A663" s="20">
        <f>Тех_Движение!$A$660</f>
        <v>659</v>
      </c>
      <c r="B663" s="20" t="str">
        <f>IF(Тех_Движение!$F$660&gt;0,Тех_Движение!$I$660,"")</f>
        <v/>
      </c>
      <c r="C663" s="20" t="str">
        <f>IF($B663="","",Тех_Движение!$D$660)</f>
        <v/>
      </c>
      <c r="D663" s="9" t="str">
        <f>IF($B663="","",Тех_Движение!$B$660)</f>
        <v/>
      </c>
      <c r="E663" s="21" t="str">
        <f>IF($B663="","",Тех_Движение!$F$660)</f>
        <v/>
      </c>
      <c r="F663" s="21" t="str">
        <f>IF($B663="","",SUMIFS($E$5:$E662,$C$5:$C662,$C663))</f>
        <v/>
      </c>
      <c r="G663" s="21" t="str">
        <f>IF($B663="","",MAX(0,$E663-MAX(0,SUMIFS(Тех_Движение!$G$2:$G$5111,Тех_Движение!$D$2:$D$5111,$C663,Тех_Движение!$B$2:$B$5111,"&lt;="&amp;Настройки!$B$5-1)-$F663)))</f>
        <v/>
      </c>
      <c r="H663" s="21" t="str">
        <f>IF($B663="","",IF(AND($D663&gt;=Настройки!$B$5,$D663&lt;=Настройки!$B$6),$E663,0))</f>
        <v/>
      </c>
      <c r="I663" s="21" t="str">
        <f t="shared" si="30"/>
        <v/>
      </c>
      <c r="J663" s="21" t="str">
        <f>IF($B663="","",MAX(0,$E663-MAX(0,SUMIFS(Тех_Движение!$G$2:$G$5111,Тех_Движение!$D$2:$D$5111,$C663,Тех_Движение!$B$2:$B$5111,"&lt;="&amp;Настройки!$B$6)-$F663)))</f>
        <v/>
      </c>
      <c r="K663" s="21" t="e">
        <f>IF(OR($B663="",K$3&lt;$D663+Настройки!$B$7),0,MAX(0,$E663-MAX(0,SUMIFS(Тех_Движение!$G$2:$G$5111,Тех_Движение!$D$2:$D$5111,$C663,Тех_Движение!$B$2:$B$5111,"&lt;="&amp;K$3)-$F663)))</f>
        <v>#VALUE!</v>
      </c>
      <c r="L663" s="21" t="e">
        <f>IF(OR($B663="",L$3&lt;$D663+Настройки!$B$7),0,MAX(0,$E663-MAX(0,SUMIFS(Тех_Движение!$G$2:$G$5111,Тех_Движение!$D$2:$D$5111,$C663,Тех_Движение!$B$2:$B$5111,"&lt;="&amp;L$3)-$F663)))</f>
        <v>#VALUE!</v>
      </c>
      <c r="M663" s="21" t="e">
        <f>IF(OR($B663="",M$3&lt;$D663+Настройки!$B$7),0,MAX(0,$E663-MAX(0,SUMIFS(Тех_Движение!$G$2:$G$5111,Тех_Движение!$D$2:$D$5111,$C663,Тех_Движение!$B$2:$B$5111,"&lt;="&amp;M$3)-$F663)))</f>
        <v>#VALUE!</v>
      </c>
      <c r="N663" s="21" t="e">
        <f>IF(OR($B663="",N$3&lt;$D663+Настройки!$B$7),0,MAX(0,$E663-MAX(0,SUMIFS(Тех_Движение!$G$2:$G$5111,Тех_Движение!$D$2:$D$5111,$C663,Тех_Движение!$B$2:$B$5111,"&lt;="&amp;N$3)-$F663)))</f>
        <v>#VALUE!</v>
      </c>
      <c r="O663" s="21" t="e">
        <f>IF(OR($B663="",O$3&lt;$D663+Настройки!$B$7),0,MAX(0,$E663-MAX(0,SUMIFS(Тех_Движение!$G$2:$G$5111,Тех_Движение!$D$2:$D$5111,$C663,Тех_Движение!$B$2:$B$5111,"&lt;="&amp;O$3)-$F663)))</f>
        <v>#VALUE!</v>
      </c>
      <c r="P663" s="21" t="e">
        <f>IF(OR($B663="",P$3&lt;$D663+Настройки!$B$7),0,MAX(0,$E663-MAX(0,SUMIFS(Тех_Движение!$G$2:$G$5111,Тех_Движение!$D$2:$D$5111,$C663,Тех_Движение!$B$2:$B$5111,"&lt;="&amp;P$3)-$F663)))</f>
        <v>#VALUE!</v>
      </c>
      <c r="Q663" s="21" t="e">
        <f>IF(OR($B663="",Q$3&lt;$D663+Настройки!$B$7),0,MAX(0,$E663-MAX(0,SUMIFS(Тех_Движение!$G$2:$G$5111,Тех_Движение!$D$2:$D$5111,$C663,Тех_Движение!$B$2:$B$5111,"&lt;="&amp;Q$3)-$F663)))</f>
        <v>#VALUE!</v>
      </c>
      <c r="R663" s="21" t="str">
        <f t="shared" si="31"/>
        <v/>
      </c>
      <c r="S663" s="23" t="str">
        <f>IF($B663="","",VLOOKUP($C663,Настройки!$A$11:$L$17,9,FALSE))</f>
        <v/>
      </c>
      <c r="T663" s="23" t="str">
        <f t="shared" si="32"/>
        <v/>
      </c>
    </row>
    <row r="664" spans="1:20" x14ac:dyDescent="0.3">
      <c r="A664" s="20">
        <f>Тех_Движение!$A$661</f>
        <v>660</v>
      </c>
      <c r="B664" s="20" t="str">
        <f>IF(Тех_Движение!$F$661&gt;0,Тех_Движение!$I$661,"")</f>
        <v/>
      </c>
      <c r="C664" s="20" t="str">
        <f>IF($B664="","",Тех_Движение!$D$661)</f>
        <v/>
      </c>
      <c r="D664" s="9" t="str">
        <f>IF($B664="","",Тех_Движение!$B$661)</f>
        <v/>
      </c>
      <c r="E664" s="21" t="str">
        <f>IF($B664="","",Тех_Движение!$F$661)</f>
        <v/>
      </c>
      <c r="F664" s="21" t="str">
        <f>IF($B664="","",SUMIFS($E$5:$E663,$C$5:$C663,$C664))</f>
        <v/>
      </c>
      <c r="G664" s="21" t="str">
        <f>IF($B664="","",MAX(0,$E664-MAX(0,SUMIFS(Тех_Движение!$G$2:$G$5111,Тех_Движение!$D$2:$D$5111,$C664,Тех_Движение!$B$2:$B$5111,"&lt;="&amp;Настройки!$B$5-1)-$F664)))</f>
        <v/>
      </c>
      <c r="H664" s="21" t="str">
        <f>IF($B664="","",IF(AND($D664&gt;=Настройки!$B$5,$D664&lt;=Настройки!$B$6),$E664,0))</f>
        <v/>
      </c>
      <c r="I664" s="21" t="str">
        <f t="shared" si="30"/>
        <v/>
      </c>
      <c r="J664" s="21" t="str">
        <f>IF($B664="","",MAX(0,$E664-MAX(0,SUMIFS(Тех_Движение!$G$2:$G$5111,Тех_Движение!$D$2:$D$5111,$C664,Тех_Движение!$B$2:$B$5111,"&lt;="&amp;Настройки!$B$6)-$F664)))</f>
        <v/>
      </c>
      <c r="K664" s="21" t="e">
        <f>IF(OR($B664="",K$3&lt;$D664+Настройки!$B$7),0,MAX(0,$E664-MAX(0,SUMIFS(Тех_Движение!$G$2:$G$5111,Тех_Движение!$D$2:$D$5111,$C664,Тех_Движение!$B$2:$B$5111,"&lt;="&amp;K$3)-$F664)))</f>
        <v>#VALUE!</v>
      </c>
      <c r="L664" s="21" t="e">
        <f>IF(OR($B664="",L$3&lt;$D664+Настройки!$B$7),0,MAX(0,$E664-MAX(0,SUMIFS(Тех_Движение!$G$2:$G$5111,Тех_Движение!$D$2:$D$5111,$C664,Тех_Движение!$B$2:$B$5111,"&lt;="&amp;L$3)-$F664)))</f>
        <v>#VALUE!</v>
      </c>
      <c r="M664" s="21" t="e">
        <f>IF(OR($B664="",M$3&lt;$D664+Настройки!$B$7),0,MAX(0,$E664-MAX(0,SUMIFS(Тех_Движение!$G$2:$G$5111,Тех_Движение!$D$2:$D$5111,$C664,Тех_Движение!$B$2:$B$5111,"&lt;="&amp;M$3)-$F664)))</f>
        <v>#VALUE!</v>
      </c>
      <c r="N664" s="21" t="e">
        <f>IF(OR($B664="",N$3&lt;$D664+Настройки!$B$7),0,MAX(0,$E664-MAX(0,SUMIFS(Тех_Движение!$G$2:$G$5111,Тех_Движение!$D$2:$D$5111,$C664,Тех_Движение!$B$2:$B$5111,"&lt;="&amp;N$3)-$F664)))</f>
        <v>#VALUE!</v>
      </c>
      <c r="O664" s="21" t="e">
        <f>IF(OR($B664="",O$3&lt;$D664+Настройки!$B$7),0,MAX(0,$E664-MAX(0,SUMIFS(Тех_Движение!$G$2:$G$5111,Тех_Движение!$D$2:$D$5111,$C664,Тех_Движение!$B$2:$B$5111,"&lt;="&amp;O$3)-$F664)))</f>
        <v>#VALUE!</v>
      </c>
      <c r="P664" s="21" t="e">
        <f>IF(OR($B664="",P$3&lt;$D664+Настройки!$B$7),0,MAX(0,$E664-MAX(0,SUMIFS(Тех_Движение!$G$2:$G$5111,Тех_Движение!$D$2:$D$5111,$C664,Тех_Движение!$B$2:$B$5111,"&lt;="&amp;P$3)-$F664)))</f>
        <v>#VALUE!</v>
      </c>
      <c r="Q664" s="21" t="e">
        <f>IF(OR($B664="",Q$3&lt;$D664+Настройки!$B$7),0,MAX(0,$E664-MAX(0,SUMIFS(Тех_Движение!$G$2:$G$5111,Тех_Движение!$D$2:$D$5111,$C664,Тех_Движение!$B$2:$B$5111,"&lt;="&amp;Q$3)-$F664)))</f>
        <v>#VALUE!</v>
      </c>
      <c r="R664" s="21" t="str">
        <f t="shared" si="31"/>
        <v/>
      </c>
      <c r="S664" s="23" t="str">
        <f>IF($B664="","",VLOOKUP($C664,Настройки!$A$11:$L$17,9,FALSE))</f>
        <v/>
      </c>
      <c r="T664" s="23" t="str">
        <f t="shared" si="32"/>
        <v/>
      </c>
    </row>
    <row r="665" spans="1:20" x14ac:dyDescent="0.3">
      <c r="A665" s="20">
        <f>Тех_Движение!$A$662</f>
        <v>661</v>
      </c>
      <c r="B665" s="20" t="str">
        <f>IF(Тех_Движение!$F$662&gt;0,Тех_Движение!$I$662,"")</f>
        <v/>
      </c>
      <c r="C665" s="20" t="str">
        <f>IF($B665="","",Тех_Движение!$D$662)</f>
        <v/>
      </c>
      <c r="D665" s="9" t="str">
        <f>IF($B665="","",Тех_Движение!$B$662)</f>
        <v/>
      </c>
      <c r="E665" s="21" t="str">
        <f>IF($B665="","",Тех_Движение!$F$662)</f>
        <v/>
      </c>
      <c r="F665" s="21" t="str">
        <f>IF($B665="","",SUMIFS($E$5:$E664,$C$5:$C664,$C665))</f>
        <v/>
      </c>
      <c r="G665" s="21" t="str">
        <f>IF($B665="","",MAX(0,$E665-MAX(0,SUMIFS(Тех_Движение!$G$2:$G$5111,Тех_Движение!$D$2:$D$5111,$C665,Тех_Движение!$B$2:$B$5111,"&lt;="&amp;Настройки!$B$5-1)-$F665)))</f>
        <v/>
      </c>
      <c r="H665" s="21" t="str">
        <f>IF($B665="","",IF(AND($D665&gt;=Настройки!$B$5,$D665&lt;=Настройки!$B$6),$E665,0))</f>
        <v/>
      </c>
      <c r="I665" s="21" t="str">
        <f t="shared" si="30"/>
        <v/>
      </c>
      <c r="J665" s="21" t="str">
        <f>IF($B665="","",MAX(0,$E665-MAX(0,SUMIFS(Тех_Движение!$G$2:$G$5111,Тех_Движение!$D$2:$D$5111,$C665,Тех_Движение!$B$2:$B$5111,"&lt;="&amp;Настройки!$B$6)-$F665)))</f>
        <v/>
      </c>
      <c r="K665" s="21" t="e">
        <f>IF(OR($B665="",K$3&lt;$D665+Настройки!$B$7),0,MAX(0,$E665-MAX(0,SUMIFS(Тех_Движение!$G$2:$G$5111,Тех_Движение!$D$2:$D$5111,$C665,Тех_Движение!$B$2:$B$5111,"&lt;="&amp;K$3)-$F665)))</f>
        <v>#VALUE!</v>
      </c>
      <c r="L665" s="21" t="e">
        <f>IF(OR($B665="",L$3&lt;$D665+Настройки!$B$7),0,MAX(0,$E665-MAX(0,SUMIFS(Тех_Движение!$G$2:$G$5111,Тех_Движение!$D$2:$D$5111,$C665,Тех_Движение!$B$2:$B$5111,"&lt;="&amp;L$3)-$F665)))</f>
        <v>#VALUE!</v>
      </c>
      <c r="M665" s="21" t="e">
        <f>IF(OR($B665="",M$3&lt;$D665+Настройки!$B$7),0,MAX(0,$E665-MAX(0,SUMIFS(Тех_Движение!$G$2:$G$5111,Тех_Движение!$D$2:$D$5111,$C665,Тех_Движение!$B$2:$B$5111,"&lt;="&amp;M$3)-$F665)))</f>
        <v>#VALUE!</v>
      </c>
      <c r="N665" s="21" t="e">
        <f>IF(OR($B665="",N$3&lt;$D665+Настройки!$B$7),0,MAX(0,$E665-MAX(0,SUMIFS(Тех_Движение!$G$2:$G$5111,Тех_Движение!$D$2:$D$5111,$C665,Тех_Движение!$B$2:$B$5111,"&lt;="&amp;N$3)-$F665)))</f>
        <v>#VALUE!</v>
      </c>
      <c r="O665" s="21" t="e">
        <f>IF(OR($B665="",O$3&lt;$D665+Настройки!$B$7),0,MAX(0,$E665-MAX(0,SUMIFS(Тех_Движение!$G$2:$G$5111,Тех_Движение!$D$2:$D$5111,$C665,Тех_Движение!$B$2:$B$5111,"&lt;="&amp;O$3)-$F665)))</f>
        <v>#VALUE!</v>
      </c>
      <c r="P665" s="21" t="e">
        <f>IF(OR($B665="",P$3&lt;$D665+Настройки!$B$7),0,MAX(0,$E665-MAX(0,SUMIFS(Тех_Движение!$G$2:$G$5111,Тех_Движение!$D$2:$D$5111,$C665,Тех_Движение!$B$2:$B$5111,"&lt;="&amp;P$3)-$F665)))</f>
        <v>#VALUE!</v>
      </c>
      <c r="Q665" s="21" t="e">
        <f>IF(OR($B665="",Q$3&lt;$D665+Настройки!$B$7),0,MAX(0,$E665-MAX(0,SUMIFS(Тех_Движение!$G$2:$G$5111,Тех_Движение!$D$2:$D$5111,$C665,Тех_Движение!$B$2:$B$5111,"&lt;="&amp;Q$3)-$F665)))</f>
        <v>#VALUE!</v>
      </c>
      <c r="R665" s="21" t="str">
        <f t="shared" si="31"/>
        <v/>
      </c>
      <c r="S665" s="23" t="str">
        <f>IF($B665="","",VLOOKUP($C665,Настройки!$A$11:$L$17,9,FALSE))</f>
        <v/>
      </c>
      <c r="T665" s="23" t="str">
        <f t="shared" si="32"/>
        <v/>
      </c>
    </row>
    <row r="666" spans="1:20" x14ac:dyDescent="0.3">
      <c r="A666" s="20">
        <f>Тех_Движение!$A$663</f>
        <v>662</v>
      </c>
      <c r="B666" s="20" t="str">
        <f>IF(Тех_Движение!$F$663&gt;0,Тех_Движение!$I$663,"")</f>
        <v/>
      </c>
      <c r="C666" s="20" t="str">
        <f>IF($B666="","",Тех_Движение!$D$663)</f>
        <v/>
      </c>
      <c r="D666" s="9" t="str">
        <f>IF($B666="","",Тех_Движение!$B$663)</f>
        <v/>
      </c>
      <c r="E666" s="21" t="str">
        <f>IF($B666="","",Тех_Движение!$F$663)</f>
        <v/>
      </c>
      <c r="F666" s="21" t="str">
        <f>IF($B666="","",SUMIFS($E$5:$E665,$C$5:$C665,$C666))</f>
        <v/>
      </c>
      <c r="G666" s="21" t="str">
        <f>IF($B666="","",MAX(0,$E666-MAX(0,SUMIFS(Тех_Движение!$G$2:$G$5111,Тех_Движение!$D$2:$D$5111,$C666,Тех_Движение!$B$2:$B$5111,"&lt;="&amp;Настройки!$B$5-1)-$F666)))</f>
        <v/>
      </c>
      <c r="H666" s="21" t="str">
        <f>IF($B666="","",IF(AND($D666&gt;=Настройки!$B$5,$D666&lt;=Настройки!$B$6),$E666,0))</f>
        <v/>
      </c>
      <c r="I666" s="21" t="str">
        <f t="shared" si="30"/>
        <v/>
      </c>
      <c r="J666" s="21" t="str">
        <f>IF($B666="","",MAX(0,$E666-MAX(0,SUMIFS(Тех_Движение!$G$2:$G$5111,Тех_Движение!$D$2:$D$5111,$C666,Тех_Движение!$B$2:$B$5111,"&lt;="&amp;Настройки!$B$6)-$F666)))</f>
        <v/>
      </c>
      <c r="K666" s="21" t="e">
        <f>IF(OR($B666="",K$3&lt;$D666+Настройки!$B$7),0,MAX(0,$E666-MAX(0,SUMIFS(Тех_Движение!$G$2:$G$5111,Тех_Движение!$D$2:$D$5111,$C666,Тех_Движение!$B$2:$B$5111,"&lt;="&amp;K$3)-$F666)))</f>
        <v>#VALUE!</v>
      </c>
      <c r="L666" s="21" t="e">
        <f>IF(OR($B666="",L$3&lt;$D666+Настройки!$B$7),0,MAX(0,$E666-MAX(0,SUMIFS(Тех_Движение!$G$2:$G$5111,Тех_Движение!$D$2:$D$5111,$C666,Тех_Движение!$B$2:$B$5111,"&lt;="&amp;L$3)-$F666)))</f>
        <v>#VALUE!</v>
      </c>
      <c r="M666" s="21" t="e">
        <f>IF(OR($B666="",M$3&lt;$D666+Настройки!$B$7),0,MAX(0,$E666-MAX(0,SUMIFS(Тех_Движение!$G$2:$G$5111,Тех_Движение!$D$2:$D$5111,$C666,Тех_Движение!$B$2:$B$5111,"&lt;="&amp;M$3)-$F666)))</f>
        <v>#VALUE!</v>
      </c>
      <c r="N666" s="21" t="e">
        <f>IF(OR($B666="",N$3&lt;$D666+Настройки!$B$7),0,MAX(0,$E666-MAX(0,SUMIFS(Тех_Движение!$G$2:$G$5111,Тех_Движение!$D$2:$D$5111,$C666,Тех_Движение!$B$2:$B$5111,"&lt;="&amp;N$3)-$F666)))</f>
        <v>#VALUE!</v>
      </c>
      <c r="O666" s="21" t="e">
        <f>IF(OR($B666="",O$3&lt;$D666+Настройки!$B$7),0,MAX(0,$E666-MAX(0,SUMIFS(Тех_Движение!$G$2:$G$5111,Тех_Движение!$D$2:$D$5111,$C666,Тех_Движение!$B$2:$B$5111,"&lt;="&amp;O$3)-$F666)))</f>
        <v>#VALUE!</v>
      </c>
      <c r="P666" s="21" t="e">
        <f>IF(OR($B666="",P$3&lt;$D666+Настройки!$B$7),0,MAX(0,$E666-MAX(0,SUMIFS(Тех_Движение!$G$2:$G$5111,Тех_Движение!$D$2:$D$5111,$C666,Тех_Движение!$B$2:$B$5111,"&lt;="&amp;P$3)-$F666)))</f>
        <v>#VALUE!</v>
      </c>
      <c r="Q666" s="21" t="e">
        <f>IF(OR($B666="",Q$3&lt;$D666+Настройки!$B$7),0,MAX(0,$E666-MAX(0,SUMIFS(Тех_Движение!$G$2:$G$5111,Тех_Движение!$D$2:$D$5111,$C666,Тех_Движение!$B$2:$B$5111,"&lt;="&amp;Q$3)-$F666)))</f>
        <v>#VALUE!</v>
      </c>
      <c r="R666" s="21" t="str">
        <f t="shared" si="31"/>
        <v/>
      </c>
      <c r="S666" s="23" t="str">
        <f>IF($B666="","",VLOOKUP($C666,Настройки!$A$11:$L$17,9,FALSE))</f>
        <v/>
      </c>
      <c r="T666" s="23" t="str">
        <f t="shared" si="32"/>
        <v/>
      </c>
    </row>
    <row r="667" spans="1:20" x14ac:dyDescent="0.3">
      <c r="A667" s="20">
        <f>Тех_Движение!$A$664</f>
        <v>663</v>
      </c>
      <c r="B667" s="20" t="str">
        <f>IF(Тех_Движение!$F$664&gt;0,Тех_Движение!$I$664,"")</f>
        <v/>
      </c>
      <c r="C667" s="20" t="str">
        <f>IF($B667="","",Тех_Движение!$D$664)</f>
        <v/>
      </c>
      <c r="D667" s="9" t="str">
        <f>IF($B667="","",Тех_Движение!$B$664)</f>
        <v/>
      </c>
      <c r="E667" s="21" t="str">
        <f>IF($B667="","",Тех_Движение!$F$664)</f>
        <v/>
      </c>
      <c r="F667" s="21" t="str">
        <f>IF($B667="","",SUMIFS($E$5:$E666,$C$5:$C666,$C667))</f>
        <v/>
      </c>
      <c r="G667" s="21" t="str">
        <f>IF($B667="","",MAX(0,$E667-MAX(0,SUMIFS(Тех_Движение!$G$2:$G$5111,Тех_Движение!$D$2:$D$5111,$C667,Тех_Движение!$B$2:$B$5111,"&lt;="&amp;Настройки!$B$5-1)-$F667)))</f>
        <v/>
      </c>
      <c r="H667" s="21" t="str">
        <f>IF($B667="","",IF(AND($D667&gt;=Настройки!$B$5,$D667&lt;=Настройки!$B$6),$E667,0))</f>
        <v/>
      </c>
      <c r="I667" s="21" t="str">
        <f t="shared" si="30"/>
        <v/>
      </c>
      <c r="J667" s="21" t="str">
        <f>IF($B667="","",MAX(0,$E667-MAX(0,SUMIFS(Тех_Движение!$G$2:$G$5111,Тех_Движение!$D$2:$D$5111,$C667,Тех_Движение!$B$2:$B$5111,"&lt;="&amp;Настройки!$B$6)-$F667)))</f>
        <v/>
      </c>
      <c r="K667" s="21" t="e">
        <f>IF(OR($B667="",K$3&lt;$D667+Настройки!$B$7),0,MAX(0,$E667-MAX(0,SUMIFS(Тех_Движение!$G$2:$G$5111,Тех_Движение!$D$2:$D$5111,$C667,Тех_Движение!$B$2:$B$5111,"&lt;="&amp;K$3)-$F667)))</f>
        <v>#VALUE!</v>
      </c>
      <c r="L667" s="21" t="e">
        <f>IF(OR($B667="",L$3&lt;$D667+Настройки!$B$7),0,MAX(0,$E667-MAX(0,SUMIFS(Тех_Движение!$G$2:$G$5111,Тех_Движение!$D$2:$D$5111,$C667,Тех_Движение!$B$2:$B$5111,"&lt;="&amp;L$3)-$F667)))</f>
        <v>#VALUE!</v>
      </c>
      <c r="M667" s="21" t="e">
        <f>IF(OR($B667="",M$3&lt;$D667+Настройки!$B$7),0,MAX(0,$E667-MAX(0,SUMIFS(Тех_Движение!$G$2:$G$5111,Тех_Движение!$D$2:$D$5111,$C667,Тех_Движение!$B$2:$B$5111,"&lt;="&amp;M$3)-$F667)))</f>
        <v>#VALUE!</v>
      </c>
      <c r="N667" s="21" t="e">
        <f>IF(OR($B667="",N$3&lt;$D667+Настройки!$B$7),0,MAX(0,$E667-MAX(0,SUMIFS(Тех_Движение!$G$2:$G$5111,Тех_Движение!$D$2:$D$5111,$C667,Тех_Движение!$B$2:$B$5111,"&lt;="&amp;N$3)-$F667)))</f>
        <v>#VALUE!</v>
      </c>
      <c r="O667" s="21" t="e">
        <f>IF(OR($B667="",O$3&lt;$D667+Настройки!$B$7),0,MAX(0,$E667-MAX(0,SUMIFS(Тех_Движение!$G$2:$G$5111,Тех_Движение!$D$2:$D$5111,$C667,Тех_Движение!$B$2:$B$5111,"&lt;="&amp;O$3)-$F667)))</f>
        <v>#VALUE!</v>
      </c>
      <c r="P667" s="21" t="e">
        <f>IF(OR($B667="",P$3&lt;$D667+Настройки!$B$7),0,MAX(0,$E667-MAX(0,SUMIFS(Тех_Движение!$G$2:$G$5111,Тех_Движение!$D$2:$D$5111,$C667,Тех_Движение!$B$2:$B$5111,"&lt;="&amp;P$3)-$F667)))</f>
        <v>#VALUE!</v>
      </c>
      <c r="Q667" s="21" t="e">
        <f>IF(OR($B667="",Q$3&lt;$D667+Настройки!$B$7),0,MAX(0,$E667-MAX(0,SUMIFS(Тех_Движение!$G$2:$G$5111,Тех_Движение!$D$2:$D$5111,$C667,Тех_Движение!$B$2:$B$5111,"&lt;="&amp;Q$3)-$F667)))</f>
        <v>#VALUE!</v>
      </c>
      <c r="R667" s="21" t="str">
        <f t="shared" si="31"/>
        <v/>
      </c>
      <c r="S667" s="23" t="str">
        <f>IF($B667="","",VLOOKUP($C667,Настройки!$A$11:$L$17,9,FALSE))</f>
        <v/>
      </c>
      <c r="T667" s="23" t="str">
        <f t="shared" si="32"/>
        <v/>
      </c>
    </row>
    <row r="668" spans="1:20" x14ac:dyDescent="0.3">
      <c r="A668" s="20">
        <f>Тех_Движение!$A$665</f>
        <v>664</v>
      </c>
      <c r="B668" s="20" t="str">
        <f>IF(Тех_Движение!$F$665&gt;0,Тех_Движение!$I$665,"")</f>
        <v/>
      </c>
      <c r="C668" s="20" t="str">
        <f>IF($B668="","",Тех_Движение!$D$665)</f>
        <v/>
      </c>
      <c r="D668" s="9" t="str">
        <f>IF($B668="","",Тех_Движение!$B$665)</f>
        <v/>
      </c>
      <c r="E668" s="21" t="str">
        <f>IF($B668="","",Тех_Движение!$F$665)</f>
        <v/>
      </c>
      <c r="F668" s="21" t="str">
        <f>IF($B668="","",SUMIFS($E$5:$E667,$C$5:$C667,$C668))</f>
        <v/>
      </c>
      <c r="G668" s="21" t="str">
        <f>IF($B668="","",MAX(0,$E668-MAX(0,SUMIFS(Тех_Движение!$G$2:$G$5111,Тех_Движение!$D$2:$D$5111,$C668,Тех_Движение!$B$2:$B$5111,"&lt;="&amp;Настройки!$B$5-1)-$F668)))</f>
        <v/>
      </c>
      <c r="H668" s="21" t="str">
        <f>IF($B668="","",IF(AND($D668&gt;=Настройки!$B$5,$D668&lt;=Настройки!$B$6),$E668,0))</f>
        <v/>
      </c>
      <c r="I668" s="21" t="str">
        <f t="shared" si="30"/>
        <v/>
      </c>
      <c r="J668" s="21" t="str">
        <f>IF($B668="","",MAX(0,$E668-MAX(0,SUMIFS(Тех_Движение!$G$2:$G$5111,Тех_Движение!$D$2:$D$5111,$C668,Тех_Движение!$B$2:$B$5111,"&lt;="&amp;Настройки!$B$6)-$F668)))</f>
        <v/>
      </c>
      <c r="K668" s="21" t="e">
        <f>IF(OR($B668="",K$3&lt;$D668+Настройки!$B$7),0,MAX(0,$E668-MAX(0,SUMIFS(Тех_Движение!$G$2:$G$5111,Тех_Движение!$D$2:$D$5111,$C668,Тех_Движение!$B$2:$B$5111,"&lt;="&amp;K$3)-$F668)))</f>
        <v>#VALUE!</v>
      </c>
      <c r="L668" s="21" t="e">
        <f>IF(OR($B668="",L$3&lt;$D668+Настройки!$B$7),0,MAX(0,$E668-MAX(0,SUMIFS(Тех_Движение!$G$2:$G$5111,Тех_Движение!$D$2:$D$5111,$C668,Тех_Движение!$B$2:$B$5111,"&lt;="&amp;L$3)-$F668)))</f>
        <v>#VALUE!</v>
      </c>
      <c r="M668" s="21" t="e">
        <f>IF(OR($B668="",M$3&lt;$D668+Настройки!$B$7),0,MAX(0,$E668-MAX(0,SUMIFS(Тех_Движение!$G$2:$G$5111,Тех_Движение!$D$2:$D$5111,$C668,Тех_Движение!$B$2:$B$5111,"&lt;="&amp;M$3)-$F668)))</f>
        <v>#VALUE!</v>
      </c>
      <c r="N668" s="21" t="e">
        <f>IF(OR($B668="",N$3&lt;$D668+Настройки!$B$7),0,MAX(0,$E668-MAX(0,SUMIFS(Тех_Движение!$G$2:$G$5111,Тех_Движение!$D$2:$D$5111,$C668,Тех_Движение!$B$2:$B$5111,"&lt;="&amp;N$3)-$F668)))</f>
        <v>#VALUE!</v>
      </c>
      <c r="O668" s="21" t="e">
        <f>IF(OR($B668="",O$3&lt;$D668+Настройки!$B$7),0,MAX(0,$E668-MAX(0,SUMIFS(Тех_Движение!$G$2:$G$5111,Тех_Движение!$D$2:$D$5111,$C668,Тех_Движение!$B$2:$B$5111,"&lt;="&amp;O$3)-$F668)))</f>
        <v>#VALUE!</v>
      </c>
      <c r="P668" s="21" t="e">
        <f>IF(OR($B668="",P$3&lt;$D668+Настройки!$B$7),0,MAX(0,$E668-MAX(0,SUMIFS(Тех_Движение!$G$2:$G$5111,Тех_Движение!$D$2:$D$5111,$C668,Тех_Движение!$B$2:$B$5111,"&lt;="&amp;P$3)-$F668)))</f>
        <v>#VALUE!</v>
      </c>
      <c r="Q668" s="21" t="e">
        <f>IF(OR($B668="",Q$3&lt;$D668+Настройки!$B$7),0,MAX(0,$E668-MAX(0,SUMIFS(Тех_Движение!$G$2:$G$5111,Тех_Движение!$D$2:$D$5111,$C668,Тех_Движение!$B$2:$B$5111,"&lt;="&amp;Q$3)-$F668)))</f>
        <v>#VALUE!</v>
      </c>
      <c r="R668" s="21" t="str">
        <f t="shared" si="31"/>
        <v/>
      </c>
      <c r="S668" s="23" t="str">
        <f>IF($B668="","",VLOOKUP($C668,Настройки!$A$11:$L$17,9,FALSE))</f>
        <v/>
      </c>
      <c r="T668" s="23" t="str">
        <f t="shared" si="32"/>
        <v/>
      </c>
    </row>
    <row r="669" spans="1:20" x14ac:dyDescent="0.3">
      <c r="A669" s="20">
        <f>Тех_Движение!$A$666</f>
        <v>665</v>
      </c>
      <c r="B669" s="20" t="str">
        <f>IF(Тех_Движение!$F$666&gt;0,Тех_Движение!$I$666,"")</f>
        <v/>
      </c>
      <c r="C669" s="20" t="str">
        <f>IF($B669="","",Тех_Движение!$D$666)</f>
        <v/>
      </c>
      <c r="D669" s="9" t="str">
        <f>IF($B669="","",Тех_Движение!$B$666)</f>
        <v/>
      </c>
      <c r="E669" s="21" t="str">
        <f>IF($B669="","",Тех_Движение!$F$666)</f>
        <v/>
      </c>
      <c r="F669" s="21" t="str">
        <f>IF($B669="","",SUMIFS($E$5:$E668,$C$5:$C668,$C669))</f>
        <v/>
      </c>
      <c r="G669" s="21" t="str">
        <f>IF($B669="","",MAX(0,$E669-MAX(0,SUMIFS(Тех_Движение!$G$2:$G$5111,Тех_Движение!$D$2:$D$5111,$C669,Тех_Движение!$B$2:$B$5111,"&lt;="&amp;Настройки!$B$5-1)-$F669)))</f>
        <v/>
      </c>
      <c r="H669" s="21" t="str">
        <f>IF($B669="","",IF(AND($D669&gt;=Настройки!$B$5,$D669&lt;=Настройки!$B$6),$E669,0))</f>
        <v/>
      </c>
      <c r="I669" s="21" t="str">
        <f t="shared" si="30"/>
        <v/>
      </c>
      <c r="J669" s="21" t="str">
        <f>IF($B669="","",MAX(0,$E669-MAX(0,SUMIFS(Тех_Движение!$G$2:$G$5111,Тех_Движение!$D$2:$D$5111,$C669,Тех_Движение!$B$2:$B$5111,"&lt;="&amp;Настройки!$B$6)-$F669)))</f>
        <v/>
      </c>
      <c r="K669" s="21" t="e">
        <f>IF(OR($B669="",K$3&lt;$D669+Настройки!$B$7),0,MAX(0,$E669-MAX(0,SUMIFS(Тех_Движение!$G$2:$G$5111,Тех_Движение!$D$2:$D$5111,$C669,Тех_Движение!$B$2:$B$5111,"&lt;="&amp;K$3)-$F669)))</f>
        <v>#VALUE!</v>
      </c>
      <c r="L669" s="21" t="e">
        <f>IF(OR($B669="",L$3&lt;$D669+Настройки!$B$7),0,MAX(0,$E669-MAX(0,SUMIFS(Тех_Движение!$G$2:$G$5111,Тех_Движение!$D$2:$D$5111,$C669,Тех_Движение!$B$2:$B$5111,"&lt;="&amp;L$3)-$F669)))</f>
        <v>#VALUE!</v>
      </c>
      <c r="M669" s="21" t="e">
        <f>IF(OR($B669="",M$3&lt;$D669+Настройки!$B$7),0,MAX(0,$E669-MAX(0,SUMIFS(Тех_Движение!$G$2:$G$5111,Тех_Движение!$D$2:$D$5111,$C669,Тех_Движение!$B$2:$B$5111,"&lt;="&amp;M$3)-$F669)))</f>
        <v>#VALUE!</v>
      </c>
      <c r="N669" s="21" t="e">
        <f>IF(OR($B669="",N$3&lt;$D669+Настройки!$B$7),0,MAX(0,$E669-MAX(0,SUMIFS(Тех_Движение!$G$2:$G$5111,Тех_Движение!$D$2:$D$5111,$C669,Тех_Движение!$B$2:$B$5111,"&lt;="&amp;N$3)-$F669)))</f>
        <v>#VALUE!</v>
      </c>
      <c r="O669" s="21" t="e">
        <f>IF(OR($B669="",O$3&lt;$D669+Настройки!$B$7),0,MAX(0,$E669-MAX(0,SUMIFS(Тех_Движение!$G$2:$G$5111,Тех_Движение!$D$2:$D$5111,$C669,Тех_Движение!$B$2:$B$5111,"&lt;="&amp;O$3)-$F669)))</f>
        <v>#VALUE!</v>
      </c>
      <c r="P669" s="21" t="e">
        <f>IF(OR($B669="",P$3&lt;$D669+Настройки!$B$7),0,MAX(0,$E669-MAX(0,SUMIFS(Тех_Движение!$G$2:$G$5111,Тех_Движение!$D$2:$D$5111,$C669,Тех_Движение!$B$2:$B$5111,"&lt;="&amp;P$3)-$F669)))</f>
        <v>#VALUE!</v>
      </c>
      <c r="Q669" s="21" t="e">
        <f>IF(OR($B669="",Q$3&lt;$D669+Настройки!$B$7),0,MAX(0,$E669-MAX(0,SUMIFS(Тех_Движение!$G$2:$G$5111,Тех_Движение!$D$2:$D$5111,$C669,Тех_Движение!$B$2:$B$5111,"&lt;="&amp;Q$3)-$F669)))</f>
        <v>#VALUE!</v>
      </c>
      <c r="R669" s="21" t="str">
        <f t="shared" si="31"/>
        <v/>
      </c>
      <c r="S669" s="23" t="str">
        <f>IF($B669="","",VLOOKUP($C669,Настройки!$A$11:$L$17,9,FALSE))</f>
        <v/>
      </c>
      <c r="T669" s="23" t="str">
        <f t="shared" si="32"/>
        <v/>
      </c>
    </row>
    <row r="670" spans="1:20" x14ac:dyDescent="0.3">
      <c r="A670" s="20">
        <f>Тех_Движение!$A$667</f>
        <v>666</v>
      </c>
      <c r="B670" s="20" t="str">
        <f>IF(Тех_Движение!$F$667&gt;0,Тех_Движение!$I$667,"")</f>
        <v/>
      </c>
      <c r="C670" s="20" t="str">
        <f>IF($B670="","",Тех_Движение!$D$667)</f>
        <v/>
      </c>
      <c r="D670" s="9" t="str">
        <f>IF($B670="","",Тех_Движение!$B$667)</f>
        <v/>
      </c>
      <c r="E670" s="21" t="str">
        <f>IF($B670="","",Тех_Движение!$F$667)</f>
        <v/>
      </c>
      <c r="F670" s="21" t="str">
        <f>IF($B670="","",SUMIFS($E$5:$E669,$C$5:$C669,$C670))</f>
        <v/>
      </c>
      <c r="G670" s="21" t="str">
        <f>IF($B670="","",MAX(0,$E670-MAX(0,SUMIFS(Тех_Движение!$G$2:$G$5111,Тех_Движение!$D$2:$D$5111,$C670,Тех_Движение!$B$2:$B$5111,"&lt;="&amp;Настройки!$B$5-1)-$F670)))</f>
        <v/>
      </c>
      <c r="H670" s="21" t="str">
        <f>IF($B670="","",IF(AND($D670&gt;=Настройки!$B$5,$D670&lt;=Настройки!$B$6),$E670,0))</f>
        <v/>
      </c>
      <c r="I670" s="21" t="str">
        <f t="shared" si="30"/>
        <v/>
      </c>
      <c r="J670" s="21" t="str">
        <f>IF($B670="","",MAX(0,$E670-MAX(0,SUMIFS(Тех_Движение!$G$2:$G$5111,Тех_Движение!$D$2:$D$5111,$C670,Тех_Движение!$B$2:$B$5111,"&lt;="&amp;Настройки!$B$6)-$F670)))</f>
        <v/>
      </c>
      <c r="K670" s="21" t="e">
        <f>IF(OR($B670="",K$3&lt;$D670+Настройки!$B$7),0,MAX(0,$E670-MAX(0,SUMIFS(Тех_Движение!$G$2:$G$5111,Тех_Движение!$D$2:$D$5111,$C670,Тех_Движение!$B$2:$B$5111,"&lt;="&amp;K$3)-$F670)))</f>
        <v>#VALUE!</v>
      </c>
      <c r="L670" s="21" t="e">
        <f>IF(OR($B670="",L$3&lt;$D670+Настройки!$B$7),0,MAX(0,$E670-MAX(0,SUMIFS(Тех_Движение!$G$2:$G$5111,Тех_Движение!$D$2:$D$5111,$C670,Тех_Движение!$B$2:$B$5111,"&lt;="&amp;L$3)-$F670)))</f>
        <v>#VALUE!</v>
      </c>
      <c r="M670" s="21" t="e">
        <f>IF(OR($B670="",M$3&lt;$D670+Настройки!$B$7),0,MAX(0,$E670-MAX(0,SUMIFS(Тех_Движение!$G$2:$G$5111,Тех_Движение!$D$2:$D$5111,$C670,Тех_Движение!$B$2:$B$5111,"&lt;="&amp;M$3)-$F670)))</f>
        <v>#VALUE!</v>
      </c>
      <c r="N670" s="21" t="e">
        <f>IF(OR($B670="",N$3&lt;$D670+Настройки!$B$7),0,MAX(0,$E670-MAX(0,SUMIFS(Тех_Движение!$G$2:$G$5111,Тех_Движение!$D$2:$D$5111,$C670,Тех_Движение!$B$2:$B$5111,"&lt;="&amp;N$3)-$F670)))</f>
        <v>#VALUE!</v>
      </c>
      <c r="O670" s="21" t="e">
        <f>IF(OR($B670="",O$3&lt;$D670+Настройки!$B$7),0,MAX(0,$E670-MAX(0,SUMIFS(Тех_Движение!$G$2:$G$5111,Тех_Движение!$D$2:$D$5111,$C670,Тех_Движение!$B$2:$B$5111,"&lt;="&amp;O$3)-$F670)))</f>
        <v>#VALUE!</v>
      </c>
      <c r="P670" s="21" t="e">
        <f>IF(OR($B670="",P$3&lt;$D670+Настройки!$B$7),0,MAX(0,$E670-MAX(0,SUMIFS(Тех_Движение!$G$2:$G$5111,Тех_Движение!$D$2:$D$5111,$C670,Тех_Движение!$B$2:$B$5111,"&lt;="&amp;P$3)-$F670)))</f>
        <v>#VALUE!</v>
      </c>
      <c r="Q670" s="21" t="e">
        <f>IF(OR($B670="",Q$3&lt;$D670+Настройки!$B$7),0,MAX(0,$E670-MAX(0,SUMIFS(Тех_Движение!$G$2:$G$5111,Тех_Движение!$D$2:$D$5111,$C670,Тех_Движение!$B$2:$B$5111,"&lt;="&amp;Q$3)-$F670)))</f>
        <v>#VALUE!</v>
      </c>
      <c r="R670" s="21" t="str">
        <f t="shared" si="31"/>
        <v/>
      </c>
      <c r="S670" s="23" t="str">
        <f>IF($B670="","",VLOOKUP($C670,Настройки!$A$11:$L$17,9,FALSE))</f>
        <v/>
      </c>
      <c r="T670" s="23" t="str">
        <f t="shared" si="32"/>
        <v/>
      </c>
    </row>
    <row r="671" spans="1:20" x14ac:dyDescent="0.3">
      <c r="A671" s="20">
        <f>Тех_Движение!$A$668</f>
        <v>667</v>
      </c>
      <c r="B671" s="20" t="str">
        <f>IF(Тех_Движение!$F$668&gt;0,Тех_Движение!$I$668,"")</f>
        <v/>
      </c>
      <c r="C671" s="20" t="str">
        <f>IF($B671="","",Тех_Движение!$D$668)</f>
        <v/>
      </c>
      <c r="D671" s="9" t="str">
        <f>IF($B671="","",Тех_Движение!$B$668)</f>
        <v/>
      </c>
      <c r="E671" s="21" t="str">
        <f>IF($B671="","",Тех_Движение!$F$668)</f>
        <v/>
      </c>
      <c r="F671" s="21" t="str">
        <f>IF($B671="","",SUMIFS($E$5:$E670,$C$5:$C670,$C671))</f>
        <v/>
      </c>
      <c r="G671" s="21" t="str">
        <f>IF($B671="","",MAX(0,$E671-MAX(0,SUMIFS(Тех_Движение!$G$2:$G$5111,Тех_Движение!$D$2:$D$5111,$C671,Тех_Движение!$B$2:$B$5111,"&lt;="&amp;Настройки!$B$5-1)-$F671)))</f>
        <v/>
      </c>
      <c r="H671" s="21" t="str">
        <f>IF($B671="","",IF(AND($D671&gt;=Настройки!$B$5,$D671&lt;=Настройки!$B$6),$E671,0))</f>
        <v/>
      </c>
      <c r="I671" s="21" t="str">
        <f t="shared" si="30"/>
        <v/>
      </c>
      <c r="J671" s="21" t="str">
        <f>IF($B671="","",MAX(0,$E671-MAX(0,SUMIFS(Тех_Движение!$G$2:$G$5111,Тех_Движение!$D$2:$D$5111,$C671,Тех_Движение!$B$2:$B$5111,"&lt;="&amp;Настройки!$B$6)-$F671)))</f>
        <v/>
      </c>
      <c r="K671" s="21" t="e">
        <f>IF(OR($B671="",K$3&lt;$D671+Настройки!$B$7),0,MAX(0,$E671-MAX(0,SUMIFS(Тех_Движение!$G$2:$G$5111,Тех_Движение!$D$2:$D$5111,$C671,Тех_Движение!$B$2:$B$5111,"&lt;="&amp;K$3)-$F671)))</f>
        <v>#VALUE!</v>
      </c>
      <c r="L671" s="21" t="e">
        <f>IF(OR($B671="",L$3&lt;$D671+Настройки!$B$7),0,MAX(0,$E671-MAX(0,SUMIFS(Тех_Движение!$G$2:$G$5111,Тех_Движение!$D$2:$D$5111,$C671,Тех_Движение!$B$2:$B$5111,"&lt;="&amp;L$3)-$F671)))</f>
        <v>#VALUE!</v>
      </c>
      <c r="M671" s="21" t="e">
        <f>IF(OR($B671="",M$3&lt;$D671+Настройки!$B$7),0,MAX(0,$E671-MAX(0,SUMIFS(Тех_Движение!$G$2:$G$5111,Тех_Движение!$D$2:$D$5111,$C671,Тех_Движение!$B$2:$B$5111,"&lt;="&amp;M$3)-$F671)))</f>
        <v>#VALUE!</v>
      </c>
      <c r="N671" s="21" t="e">
        <f>IF(OR($B671="",N$3&lt;$D671+Настройки!$B$7),0,MAX(0,$E671-MAX(0,SUMIFS(Тех_Движение!$G$2:$G$5111,Тех_Движение!$D$2:$D$5111,$C671,Тех_Движение!$B$2:$B$5111,"&lt;="&amp;N$3)-$F671)))</f>
        <v>#VALUE!</v>
      </c>
      <c r="O671" s="21" t="e">
        <f>IF(OR($B671="",O$3&lt;$D671+Настройки!$B$7),0,MAX(0,$E671-MAX(0,SUMIFS(Тех_Движение!$G$2:$G$5111,Тех_Движение!$D$2:$D$5111,$C671,Тех_Движение!$B$2:$B$5111,"&lt;="&amp;O$3)-$F671)))</f>
        <v>#VALUE!</v>
      </c>
      <c r="P671" s="21" t="e">
        <f>IF(OR($B671="",P$3&lt;$D671+Настройки!$B$7),0,MAX(0,$E671-MAX(0,SUMIFS(Тех_Движение!$G$2:$G$5111,Тех_Движение!$D$2:$D$5111,$C671,Тех_Движение!$B$2:$B$5111,"&lt;="&amp;P$3)-$F671)))</f>
        <v>#VALUE!</v>
      </c>
      <c r="Q671" s="21" t="e">
        <f>IF(OR($B671="",Q$3&lt;$D671+Настройки!$B$7),0,MAX(0,$E671-MAX(0,SUMIFS(Тех_Движение!$G$2:$G$5111,Тех_Движение!$D$2:$D$5111,$C671,Тех_Движение!$B$2:$B$5111,"&lt;="&amp;Q$3)-$F671)))</f>
        <v>#VALUE!</v>
      </c>
      <c r="R671" s="21" t="str">
        <f t="shared" si="31"/>
        <v/>
      </c>
      <c r="S671" s="23" t="str">
        <f>IF($B671="","",VLOOKUP($C671,Настройки!$A$11:$L$17,9,FALSE))</f>
        <v/>
      </c>
      <c r="T671" s="23" t="str">
        <f t="shared" si="32"/>
        <v/>
      </c>
    </row>
    <row r="672" spans="1:20" x14ac:dyDescent="0.3">
      <c r="A672" s="20">
        <f>Тех_Движение!$A$669</f>
        <v>668</v>
      </c>
      <c r="B672" s="20" t="str">
        <f>IF(Тех_Движение!$F$669&gt;0,Тех_Движение!$I$669,"")</f>
        <v/>
      </c>
      <c r="C672" s="20" t="str">
        <f>IF($B672="","",Тех_Движение!$D$669)</f>
        <v/>
      </c>
      <c r="D672" s="9" t="str">
        <f>IF($B672="","",Тех_Движение!$B$669)</f>
        <v/>
      </c>
      <c r="E672" s="21" t="str">
        <f>IF($B672="","",Тех_Движение!$F$669)</f>
        <v/>
      </c>
      <c r="F672" s="21" t="str">
        <f>IF($B672="","",SUMIFS($E$5:$E671,$C$5:$C671,$C672))</f>
        <v/>
      </c>
      <c r="G672" s="21" t="str">
        <f>IF($B672="","",MAX(0,$E672-MAX(0,SUMIFS(Тех_Движение!$G$2:$G$5111,Тех_Движение!$D$2:$D$5111,$C672,Тех_Движение!$B$2:$B$5111,"&lt;="&amp;Настройки!$B$5-1)-$F672)))</f>
        <v/>
      </c>
      <c r="H672" s="21" t="str">
        <f>IF($B672="","",IF(AND($D672&gt;=Настройки!$B$5,$D672&lt;=Настройки!$B$6),$E672,0))</f>
        <v/>
      </c>
      <c r="I672" s="21" t="str">
        <f t="shared" si="30"/>
        <v/>
      </c>
      <c r="J672" s="21" t="str">
        <f>IF($B672="","",MAX(0,$E672-MAX(0,SUMIFS(Тех_Движение!$G$2:$G$5111,Тех_Движение!$D$2:$D$5111,$C672,Тех_Движение!$B$2:$B$5111,"&lt;="&amp;Настройки!$B$6)-$F672)))</f>
        <v/>
      </c>
      <c r="K672" s="21" t="e">
        <f>IF(OR($B672="",K$3&lt;$D672+Настройки!$B$7),0,MAX(0,$E672-MAX(0,SUMIFS(Тех_Движение!$G$2:$G$5111,Тех_Движение!$D$2:$D$5111,$C672,Тех_Движение!$B$2:$B$5111,"&lt;="&amp;K$3)-$F672)))</f>
        <v>#VALUE!</v>
      </c>
      <c r="L672" s="21" t="e">
        <f>IF(OR($B672="",L$3&lt;$D672+Настройки!$B$7),0,MAX(0,$E672-MAX(0,SUMIFS(Тех_Движение!$G$2:$G$5111,Тех_Движение!$D$2:$D$5111,$C672,Тех_Движение!$B$2:$B$5111,"&lt;="&amp;L$3)-$F672)))</f>
        <v>#VALUE!</v>
      </c>
      <c r="M672" s="21" t="e">
        <f>IF(OR($B672="",M$3&lt;$D672+Настройки!$B$7),0,MAX(0,$E672-MAX(0,SUMIFS(Тех_Движение!$G$2:$G$5111,Тех_Движение!$D$2:$D$5111,$C672,Тех_Движение!$B$2:$B$5111,"&lt;="&amp;M$3)-$F672)))</f>
        <v>#VALUE!</v>
      </c>
      <c r="N672" s="21" t="e">
        <f>IF(OR($B672="",N$3&lt;$D672+Настройки!$B$7),0,MAX(0,$E672-MAX(0,SUMIFS(Тех_Движение!$G$2:$G$5111,Тех_Движение!$D$2:$D$5111,$C672,Тех_Движение!$B$2:$B$5111,"&lt;="&amp;N$3)-$F672)))</f>
        <v>#VALUE!</v>
      </c>
      <c r="O672" s="21" t="e">
        <f>IF(OR($B672="",O$3&lt;$D672+Настройки!$B$7),0,MAX(0,$E672-MAX(0,SUMIFS(Тех_Движение!$G$2:$G$5111,Тех_Движение!$D$2:$D$5111,$C672,Тех_Движение!$B$2:$B$5111,"&lt;="&amp;O$3)-$F672)))</f>
        <v>#VALUE!</v>
      </c>
      <c r="P672" s="21" t="e">
        <f>IF(OR($B672="",P$3&lt;$D672+Настройки!$B$7),0,MAX(0,$E672-MAX(0,SUMIFS(Тех_Движение!$G$2:$G$5111,Тех_Движение!$D$2:$D$5111,$C672,Тех_Движение!$B$2:$B$5111,"&lt;="&amp;P$3)-$F672)))</f>
        <v>#VALUE!</v>
      </c>
      <c r="Q672" s="21" t="e">
        <f>IF(OR($B672="",Q$3&lt;$D672+Настройки!$B$7),0,MAX(0,$E672-MAX(0,SUMIFS(Тех_Движение!$G$2:$G$5111,Тех_Движение!$D$2:$D$5111,$C672,Тех_Движение!$B$2:$B$5111,"&lt;="&amp;Q$3)-$F672)))</f>
        <v>#VALUE!</v>
      </c>
      <c r="R672" s="21" t="str">
        <f t="shared" si="31"/>
        <v/>
      </c>
      <c r="S672" s="23" t="str">
        <f>IF($B672="","",VLOOKUP($C672,Настройки!$A$11:$L$17,9,FALSE))</f>
        <v/>
      </c>
      <c r="T672" s="23" t="str">
        <f t="shared" si="32"/>
        <v/>
      </c>
    </row>
    <row r="673" spans="1:20" x14ac:dyDescent="0.3">
      <c r="A673" s="20">
        <f>Тех_Движение!$A$670</f>
        <v>669</v>
      </c>
      <c r="B673" s="20" t="str">
        <f>IF(Тех_Движение!$F$670&gt;0,Тех_Движение!$I$670,"")</f>
        <v/>
      </c>
      <c r="C673" s="20" t="str">
        <f>IF($B673="","",Тех_Движение!$D$670)</f>
        <v/>
      </c>
      <c r="D673" s="9" t="str">
        <f>IF($B673="","",Тех_Движение!$B$670)</f>
        <v/>
      </c>
      <c r="E673" s="21" t="str">
        <f>IF($B673="","",Тех_Движение!$F$670)</f>
        <v/>
      </c>
      <c r="F673" s="21" t="str">
        <f>IF($B673="","",SUMIFS($E$5:$E672,$C$5:$C672,$C673))</f>
        <v/>
      </c>
      <c r="G673" s="21" t="str">
        <f>IF($B673="","",MAX(0,$E673-MAX(0,SUMIFS(Тех_Движение!$G$2:$G$5111,Тех_Движение!$D$2:$D$5111,$C673,Тех_Движение!$B$2:$B$5111,"&lt;="&amp;Настройки!$B$5-1)-$F673)))</f>
        <v/>
      </c>
      <c r="H673" s="21" t="str">
        <f>IF($B673="","",IF(AND($D673&gt;=Настройки!$B$5,$D673&lt;=Настройки!$B$6),$E673,0))</f>
        <v/>
      </c>
      <c r="I673" s="21" t="str">
        <f t="shared" si="30"/>
        <v/>
      </c>
      <c r="J673" s="21" t="str">
        <f>IF($B673="","",MAX(0,$E673-MAX(0,SUMIFS(Тех_Движение!$G$2:$G$5111,Тех_Движение!$D$2:$D$5111,$C673,Тех_Движение!$B$2:$B$5111,"&lt;="&amp;Настройки!$B$6)-$F673)))</f>
        <v/>
      </c>
      <c r="K673" s="21" t="e">
        <f>IF(OR($B673="",K$3&lt;$D673+Настройки!$B$7),0,MAX(0,$E673-MAX(0,SUMIFS(Тех_Движение!$G$2:$G$5111,Тех_Движение!$D$2:$D$5111,$C673,Тех_Движение!$B$2:$B$5111,"&lt;="&amp;K$3)-$F673)))</f>
        <v>#VALUE!</v>
      </c>
      <c r="L673" s="21" t="e">
        <f>IF(OR($B673="",L$3&lt;$D673+Настройки!$B$7),0,MAX(0,$E673-MAX(0,SUMIFS(Тех_Движение!$G$2:$G$5111,Тех_Движение!$D$2:$D$5111,$C673,Тех_Движение!$B$2:$B$5111,"&lt;="&amp;L$3)-$F673)))</f>
        <v>#VALUE!</v>
      </c>
      <c r="M673" s="21" t="e">
        <f>IF(OR($B673="",M$3&lt;$D673+Настройки!$B$7),0,MAX(0,$E673-MAX(0,SUMIFS(Тех_Движение!$G$2:$G$5111,Тех_Движение!$D$2:$D$5111,$C673,Тех_Движение!$B$2:$B$5111,"&lt;="&amp;M$3)-$F673)))</f>
        <v>#VALUE!</v>
      </c>
      <c r="N673" s="21" t="e">
        <f>IF(OR($B673="",N$3&lt;$D673+Настройки!$B$7),0,MAX(0,$E673-MAX(0,SUMIFS(Тех_Движение!$G$2:$G$5111,Тех_Движение!$D$2:$D$5111,$C673,Тех_Движение!$B$2:$B$5111,"&lt;="&amp;N$3)-$F673)))</f>
        <v>#VALUE!</v>
      </c>
      <c r="O673" s="21" t="e">
        <f>IF(OR($B673="",O$3&lt;$D673+Настройки!$B$7),0,MAX(0,$E673-MAX(0,SUMIFS(Тех_Движение!$G$2:$G$5111,Тех_Движение!$D$2:$D$5111,$C673,Тех_Движение!$B$2:$B$5111,"&lt;="&amp;O$3)-$F673)))</f>
        <v>#VALUE!</v>
      </c>
      <c r="P673" s="21" t="e">
        <f>IF(OR($B673="",P$3&lt;$D673+Настройки!$B$7),0,MAX(0,$E673-MAX(0,SUMIFS(Тех_Движение!$G$2:$G$5111,Тех_Движение!$D$2:$D$5111,$C673,Тех_Движение!$B$2:$B$5111,"&lt;="&amp;P$3)-$F673)))</f>
        <v>#VALUE!</v>
      </c>
      <c r="Q673" s="21" t="e">
        <f>IF(OR($B673="",Q$3&lt;$D673+Настройки!$B$7),0,MAX(0,$E673-MAX(0,SUMIFS(Тех_Движение!$G$2:$G$5111,Тех_Движение!$D$2:$D$5111,$C673,Тех_Движение!$B$2:$B$5111,"&lt;="&amp;Q$3)-$F673)))</f>
        <v>#VALUE!</v>
      </c>
      <c r="R673" s="21" t="str">
        <f t="shared" si="31"/>
        <v/>
      </c>
      <c r="S673" s="23" t="str">
        <f>IF($B673="","",VLOOKUP($C673,Настройки!$A$11:$L$17,9,FALSE))</f>
        <v/>
      </c>
      <c r="T673" s="23" t="str">
        <f t="shared" si="32"/>
        <v/>
      </c>
    </row>
    <row r="674" spans="1:20" x14ac:dyDescent="0.3">
      <c r="A674" s="20">
        <f>Тех_Движение!$A$671</f>
        <v>670</v>
      </c>
      <c r="B674" s="20" t="str">
        <f>IF(Тех_Движение!$F$671&gt;0,Тех_Движение!$I$671,"")</f>
        <v/>
      </c>
      <c r="C674" s="20" t="str">
        <f>IF($B674="","",Тех_Движение!$D$671)</f>
        <v/>
      </c>
      <c r="D674" s="9" t="str">
        <f>IF($B674="","",Тех_Движение!$B$671)</f>
        <v/>
      </c>
      <c r="E674" s="21" t="str">
        <f>IF($B674="","",Тех_Движение!$F$671)</f>
        <v/>
      </c>
      <c r="F674" s="21" t="str">
        <f>IF($B674="","",SUMIFS($E$5:$E673,$C$5:$C673,$C674))</f>
        <v/>
      </c>
      <c r="G674" s="21" t="str">
        <f>IF($B674="","",MAX(0,$E674-MAX(0,SUMIFS(Тех_Движение!$G$2:$G$5111,Тех_Движение!$D$2:$D$5111,$C674,Тех_Движение!$B$2:$B$5111,"&lt;="&amp;Настройки!$B$5-1)-$F674)))</f>
        <v/>
      </c>
      <c r="H674" s="21" t="str">
        <f>IF($B674="","",IF(AND($D674&gt;=Настройки!$B$5,$D674&lt;=Настройки!$B$6),$E674,0))</f>
        <v/>
      </c>
      <c r="I674" s="21" t="str">
        <f t="shared" si="30"/>
        <v/>
      </c>
      <c r="J674" s="21" t="str">
        <f>IF($B674="","",MAX(0,$E674-MAX(0,SUMIFS(Тех_Движение!$G$2:$G$5111,Тех_Движение!$D$2:$D$5111,$C674,Тех_Движение!$B$2:$B$5111,"&lt;="&amp;Настройки!$B$6)-$F674)))</f>
        <v/>
      </c>
      <c r="K674" s="21" t="e">
        <f>IF(OR($B674="",K$3&lt;$D674+Настройки!$B$7),0,MAX(0,$E674-MAX(0,SUMIFS(Тех_Движение!$G$2:$G$5111,Тех_Движение!$D$2:$D$5111,$C674,Тех_Движение!$B$2:$B$5111,"&lt;="&amp;K$3)-$F674)))</f>
        <v>#VALUE!</v>
      </c>
      <c r="L674" s="21" t="e">
        <f>IF(OR($B674="",L$3&lt;$D674+Настройки!$B$7),0,MAX(0,$E674-MAX(0,SUMIFS(Тех_Движение!$G$2:$G$5111,Тех_Движение!$D$2:$D$5111,$C674,Тех_Движение!$B$2:$B$5111,"&lt;="&amp;L$3)-$F674)))</f>
        <v>#VALUE!</v>
      </c>
      <c r="M674" s="21" t="e">
        <f>IF(OR($B674="",M$3&lt;$D674+Настройки!$B$7),0,MAX(0,$E674-MAX(0,SUMIFS(Тех_Движение!$G$2:$G$5111,Тех_Движение!$D$2:$D$5111,$C674,Тех_Движение!$B$2:$B$5111,"&lt;="&amp;M$3)-$F674)))</f>
        <v>#VALUE!</v>
      </c>
      <c r="N674" s="21" t="e">
        <f>IF(OR($B674="",N$3&lt;$D674+Настройки!$B$7),0,MAX(0,$E674-MAX(0,SUMIFS(Тех_Движение!$G$2:$G$5111,Тех_Движение!$D$2:$D$5111,$C674,Тех_Движение!$B$2:$B$5111,"&lt;="&amp;N$3)-$F674)))</f>
        <v>#VALUE!</v>
      </c>
      <c r="O674" s="21" t="e">
        <f>IF(OR($B674="",O$3&lt;$D674+Настройки!$B$7),0,MAX(0,$E674-MAX(0,SUMIFS(Тех_Движение!$G$2:$G$5111,Тех_Движение!$D$2:$D$5111,$C674,Тех_Движение!$B$2:$B$5111,"&lt;="&amp;O$3)-$F674)))</f>
        <v>#VALUE!</v>
      </c>
      <c r="P674" s="21" t="e">
        <f>IF(OR($B674="",P$3&lt;$D674+Настройки!$B$7),0,MAX(0,$E674-MAX(0,SUMIFS(Тех_Движение!$G$2:$G$5111,Тех_Движение!$D$2:$D$5111,$C674,Тех_Движение!$B$2:$B$5111,"&lt;="&amp;P$3)-$F674)))</f>
        <v>#VALUE!</v>
      </c>
      <c r="Q674" s="21" t="e">
        <f>IF(OR($B674="",Q$3&lt;$D674+Настройки!$B$7),0,MAX(0,$E674-MAX(0,SUMIFS(Тех_Движение!$G$2:$G$5111,Тех_Движение!$D$2:$D$5111,$C674,Тех_Движение!$B$2:$B$5111,"&lt;="&amp;Q$3)-$F674)))</f>
        <v>#VALUE!</v>
      </c>
      <c r="R674" s="21" t="str">
        <f t="shared" si="31"/>
        <v/>
      </c>
      <c r="S674" s="23" t="str">
        <f>IF($B674="","",VLOOKUP($C674,Настройки!$A$11:$L$17,9,FALSE))</f>
        <v/>
      </c>
      <c r="T674" s="23" t="str">
        <f t="shared" si="32"/>
        <v/>
      </c>
    </row>
    <row r="675" spans="1:20" x14ac:dyDescent="0.3">
      <c r="A675" s="20">
        <f>Тех_Движение!$A$672</f>
        <v>671</v>
      </c>
      <c r="B675" s="20" t="str">
        <f>IF(Тех_Движение!$F$672&gt;0,Тех_Движение!$I$672,"")</f>
        <v/>
      </c>
      <c r="C675" s="20" t="str">
        <f>IF($B675="","",Тех_Движение!$D$672)</f>
        <v/>
      </c>
      <c r="D675" s="9" t="str">
        <f>IF($B675="","",Тех_Движение!$B$672)</f>
        <v/>
      </c>
      <c r="E675" s="21" t="str">
        <f>IF($B675="","",Тех_Движение!$F$672)</f>
        <v/>
      </c>
      <c r="F675" s="21" t="str">
        <f>IF($B675="","",SUMIFS($E$5:$E674,$C$5:$C674,$C675))</f>
        <v/>
      </c>
      <c r="G675" s="21" t="str">
        <f>IF($B675="","",MAX(0,$E675-MAX(0,SUMIFS(Тех_Движение!$G$2:$G$5111,Тех_Движение!$D$2:$D$5111,$C675,Тех_Движение!$B$2:$B$5111,"&lt;="&amp;Настройки!$B$5-1)-$F675)))</f>
        <v/>
      </c>
      <c r="H675" s="21" t="str">
        <f>IF($B675="","",IF(AND($D675&gt;=Настройки!$B$5,$D675&lt;=Настройки!$B$6),$E675,0))</f>
        <v/>
      </c>
      <c r="I675" s="21" t="str">
        <f t="shared" si="30"/>
        <v/>
      </c>
      <c r="J675" s="21" t="str">
        <f>IF($B675="","",MAX(0,$E675-MAX(0,SUMIFS(Тех_Движение!$G$2:$G$5111,Тех_Движение!$D$2:$D$5111,$C675,Тех_Движение!$B$2:$B$5111,"&lt;="&amp;Настройки!$B$6)-$F675)))</f>
        <v/>
      </c>
      <c r="K675" s="21" t="e">
        <f>IF(OR($B675="",K$3&lt;$D675+Настройки!$B$7),0,MAX(0,$E675-MAX(0,SUMIFS(Тех_Движение!$G$2:$G$5111,Тех_Движение!$D$2:$D$5111,$C675,Тех_Движение!$B$2:$B$5111,"&lt;="&amp;K$3)-$F675)))</f>
        <v>#VALUE!</v>
      </c>
      <c r="L675" s="21" t="e">
        <f>IF(OR($B675="",L$3&lt;$D675+Настройки!$B$7),0,MAX(0,$E675-MAX(0,SUMIFS(Тех_Движение!$G$2:$G$5111,Тех_Движение!$D$2:$D$5111,$C675,Тех_Движение!$B$2:$B$5111,"&lt;="&amp;L$3)-$F675)))</f>
        <v>#VALUE!</v>
      </c>
      <c r="M675" s="21" t="e">
        <f>IF(OR($B675="",M$3&lt;$D675+Настройки!$B$7),0,MAX(0,$E675-MAX(0,SUMIFS(Тех_Движение!$G$2:$G$5111,Тех_Движение!$D$2:$D$5111,$C675,Тех_Движение!$B$2:$B$5111,"&lt;="&amp;M$3)-$F675)))</f>
        <v>#VALUE!</v>
      </c>
      <c r="N675" s="21" t="e">
        <f>IF(OR($B675="",N$3&lt;$D675+Настройки!$B$7),0,MAX(0,$E675-MAX(0,SUMIFS(Тех_Движение!$G$2:$G$5111,Тех_Движение!$D$2:$D$5111,$C675,Тех_Движение!$B$2:$B$5111,"&lt;="&amp;N$3)-$F675)))</f>
        <v>#VALUE!</v>
      </c>
      <c r="O675" s="21" t="e">
        <f>IF(OR($B675="",O$3&lt;$D675+Настройки!$B$7),0,MAX(0,$E675-MAX(0,SUMIFS(Тех_Движение!$G$2:$G$5111,Тех_Движение!$D$2:$D$5111,$C675,Тех_Движение!$B$2:$B$5111,"&lt;="&amp;O$3)-$F675)))</f>
        <v>#VALUE!</v>
      </c>
      <c r="P675" s="21" t="e">
        <f>IF(OR($B675="",P$3&lt;$D675+Настройки!$B$7),0,MAX(0,$E675-MAX(0,SUMIFS(Тех_Движение!$G$2:$G$5111,Тех_Движение!$D$2:$D$5111,$C675,Тех_Движение!$B$2:$B$5111,"&lt;="&amp;P$3)-$F675)))</f>
        <v>#VALUE!</v>
      </c>
      <c r="Q675" s="21" t="e">
        <f>IF(OR($B675="",Q$3&lt;$D675+Настройки!$B$7),0,MAX(0,$E675-MAX(0,SUMIFS(Тех_Движение!$G$2:$G$5111,Тех_Движение!$D$2:$D$5111,$C675,Тех_Движение!$B$2:$B$5111,"&lt;="&amp;Q$3)-$F675)))</f>
        <v>#VALUE!</v>
      </c>
      <c r="R675" s="21" t="str">
        <f t="shared" si="31"/>
        <v/>
      </c>
      <c r="S675" s="23" t="str">
        <f>IF($B675="","",VLOOKUP($C675,Настройки!$A$11:$L$17,9,FALSE))</f>
        <v/>
      </c>
      <c r="T675" s="23" t="str">
        <f t="shared" si="32"/>
        <v/>
      </c>
    </row>
    <row r="676" spans="1:20" x14ac:dyDescent="0.3">
      <c r="A676" s="20">
        <f>Тех_Движение!$A$673</f>
        <v>672</v>
      </c>
      <c r="B676" s="20" t="str">
        <f>IF(Тех_Движение!$F$673&gt;0,Тех_Движение!$I$673,"")</f>
        <v/>
      </c>
      <c r="C676" s="20" t="str">
        <f>IF($B676="","",Тех_Движение!$D$673)</f>
        <v/>
      </c>
      <c r="D676" s="9" t="str">
        <f>IF($B676="","",Тех_Движение!$B$673)</f>
        <v/>
      </c>
      <c r="E676" s="21" t="str">
        <f>IF($B676="","",Тех_Движение!$F$673)</f>
        <v/>
      </c>
      <c r="F676" s="21" t="str">
        <f>IF($B676="","",SUMIFS($E$5:$E675,$C$5:$C675,$C676))</f>
        <v/>
      </c>
      <c r="G676" s="21" t="str">
        <f>IF($B676="","",MAX(0,$E676-MAX(0,SUMIFS(Тех_Движение!$G$2:$G$5111,Тех_Движение!$D$2:$D$5111,$C676,Тех_Движение!$B$2:$B$5111,"&lt;="&amp;Настройки!$B$5-1)-$F676)))</f>
        <v/>
      </c>
      <c r="H676" s="21" t="str">
        <f>IF($B676="","",IF(AND($D676&gt;=Настройки!$B$5,$D676&lt;=Настройки!$B$6),$E676,0))</f>
        <v/>
      </c>
      <c r="I676" s="21" t="str">
        <f t="shared" si="30"/>
        <v/>
      </c>
      <c r="J676" s="21" t="str">
        <f>IF($B676="","",MAX(0,$E676-MAX(0,SUMIFS(Тех_Движение!$G$2:$G$5111,Тех_Движение!$D$2:$D$5111,$C676,Тех_Движение!$B$2:$B$5111,"&lt;="&amp;Настройки!$B$6)-$F676)))</f>
        <v/>
      </c>
      <c r="K676" s="21" t="e">
        <f>IF(OR($B676="",K$3&lt;$D676+Настройки!$B$7),0,MAX(0,$E676-MAX(0,SUMIFS(Тех_Движение!$G$2:$G$5111,Тех_Движение!$D$2:$D$5111,$C676,Тех_Движение!$B$2:$B$5111,"&lt;="&amp;K$3)-$F676)))</f>
        <v>#VALUE!</v>
      </c>
      <c r="L676" s="21" t="e">
        <f>IF(OR($B676="",L$3&lt;$D676+Настройки!$B$7),0,MAX(0,$E676-MAX(0,SUMIFS(Тех_Движение!$G$2:$G$5111,Тех_Движение!$D$2:$D$5111,$C676,Тех_Движение!$B$2:$B$5111,"&lt;="&amp;L$3)-$F676)))</f>
        <v>#VALUE!</v>
      </c>
      <c r="M676" s="21" t="e">
        <f>IF(OR($B676="",M$3&lt;$D676+Настройки!$B$7),0,MAX(0,$E676-MAX(0,SUMIFS(Тех_Движение!$G$2:$G$5111,Тех_Движение!$D$2:$D$5111,$C676,Тех_Движение!$B$2:$B$5111,"&lt;="&amp;M$3)-$F676)))</f>
        <v>#VALUE!</v>
      </c>
      <c r="N676" s="21" t="e">
        <f>IF(OR($B676="",N$3&lt;$D676+Настройки!$B$7),0,MAX(0,$E676-MAX(0,SUMIFS(Тех_Движение!$G$2:$G$5111,Тех_Движение!$D$2:$D$5111,$C676,Тех_Движение!$B$2:$B$5111,"&lt;="&amp;N$3)-$F676)))</f>
        <v>#VALUE!</v>
      </c>
      <c r="O676" s="21" t="e">
        <f>IF(OR($B676="",O$3&lt;$D676+Настройки!$B$7),0,MAX(0,$E676-MAX(0,SUMIFS(Тех_Движение!$G$2:$G$5111,Тех_Движение!$D$2:$D$5111,$C676,Тех_Движение!$B$2:$B$5111,"&lt;="&amp;O$3)-$F676)))</f>
        <v>#VALUE!</v>
      </c>
      <c r="P676" s="21" t="e">
        <f>IF(OR($B676="",P$3&lt;$D676+Настройки!$B$7),0,MAX(0,$E676-MAX(0,SUMIFS(Тех_Движение!$G$2:$G$5111,Тех_Движение!$D$2:$D$5111,$C676,Тех_Движение!$B$2:$B$5111,"&lt;="&amp;P$3)-$F676)))</f>
        <v>#VALUE!</v>
      </c>
      <c r="Q676" s="21" t="e">
        <f>IF(OR($B676="",Q$3&lt;$D676+Настройки!$B$7),0,MAX(0,$E676-MAX(0,SUMIFS(Тех_Движение!$G$2:$G$5111,Тех_Движение!$D$2:$D$5111,$C676,Тех_Движение!$B$2:$B$5111,"&lt;="&amp;Q$3)-$F676)))</f>
        <v>#VALUE!</v>
      </c>
      <c r="R676" s="21" t="str">
        <f t="shared" si="31"/>
        <v/>
      </c>
      <c r="S676" s="23" t="str">
        <f>IF($B676="","",VLOOKUP($C676,Настройки!$A$11:$L$17,9,FALSE))</f>
        <v/>
      </c>
      <c r="T676" s="23" t="str">
        <f t="shared" si="32"/>
        <v/>
      </c>
    </row>
    <row r="677" spans="1:20" x14ac:dyDescent="0.3">
      <c r="A677" s="20">
        <f>Тех_Движение!$A$674</f>
        <v>673</v>
      </c>
      <c r="B677" s="20" t="str">
        <f>IF(Тех_Движение!$F$674&gt;0,Тех_Движение!$I$674,"")</f>
        <v/>
      </c>
      <c r="C677" s="20" t="str">
        <f>IF($B677="","",Тех_Движение!$D$674)</f>
        <v/>
      </c>
      <c r="D677" s="9" t="str">
        <f>IF($B677="","",Тех_Движение!$B$674)</f>
        <v/>
      </c>
      <c r="E677" s="21" t="str">
        <f>IF($B677="","",Тех_Движение!$F$674)</f>
        <v/>
      </c>
      <c r="F677" s="21" t="str">
        <f>IF($B677="","",SUMIFS($E$5:$E676,$C$5:$C676,$C677))</f>
        <v/>
      </c>
      <c r="G677" s="21" t="str">
        <f>IF($B677="","",MAX(0,$E677-MAX(0,SUMIFS(Тех_Движение!$G$2:$G$5111,Тех_Движение!$D$2:$D$5111,$C677,Тех_Движение!$B$2:$B$5111,"&lt;="&amp;Настройки!$B$5-1)-$F677)))</f>
        <v/>
      </c>
      <c r="H677" s="21" t="str">
        <f>IF($B677="","",IF(AND($D677&gt;=Настройки!$B$5,$D677&lt;=Настройки!$B$6),$E677,0))</f>
        <v/>
      </c>
      <c r="I677" s="21" t="str">
        <f t="shared" si="30"/>
        <v/>
      </c>
      <c r="J677" s="21" t="str">
        <f>IF($B677="","",MAX(0,$E677-MAX(0,SUMIFS(Тех_Движение!$G$2:$G$5111,Тех_Движение!$D$2:$D$5111,$C677,Тех_Движение!$B$2:$B$5111,"&lt;="&amp;Настройки!$B$6)-$F677)))</f>
        <v/>
      </c>
      <c r="K677" s="21" t="e">
        <f>IF(OR($B677="",K$3&lt;$D677+Настройки!$B$7),0,MAX(0,$E677-MAX(0,SUMIFS(Тех_Движение!$G$2:$G$5111,Тех_Движение!$D$2:$D$5111,$C677,Тех_Движение!$B$2:$B$5111,"&lt;="&amp;K$3)-$F677)))</f>
        <v>#VALUE!</v>
      </c>
      <c r="L677" s="21" t="e">
        <f>IF(OR($B677="",L$3&lt;$D677+Настройки!$B$7),0,MAX(0,$E677-MAX(0,SUMIFS(Тех_Движение!$G$2:$G$5111,Тех_Движение!$D$2:$D$5111,$C677,Тех_Движение!$B$2:$B$5111,"&lt;="&amp;L$3)-$F677)))</f>
        <v>#VALUE!</v>
      </c>
      <c r="M677" s="21" t="e">
        <f>IF(OR($B677="",M$3&lt;$D677+Настройки!$B$7),0,MAX(0,$E677-MAX(0,SUMIFS(Тех_Движение!$G$2:$G$5111,Тех_Движение!$D$2:$D$5111,$C677,Тех_Движение!$B$2:$B$5111,"&lt;="&amp;M$3)-$F677)))</f>
        <v>#VALUE!</v>
      </c>
      <c r="N677" s="21" t="e">
        <f>IF(OR($B677="",N$3&lt;$D677+Настройки!$B$7),0,MAX(0,$E677-MAX(0,SUMIFS(Тех_Движение!$G$2:$G$5111,Тех_Движение!$D$2:$D$5111,$C677,Тех_Движение!$B$2:$B$5111,"&lt;="&amp;N$3)-$F677)))</f>
        <v>#VALUE!</v>
      </c>
      <c r="O677" s="21" t="e">
        <f>IF(OR($B677="",O$3&lt;$D677+Настройки!$B$7),0,MAX(0,$E677-MAX(0,SUMIFS(Тех_Движение!$G$2:$G$5111,Тех_Движение!$D$2:$D$5111,$C677,Тех_Движение!$B$2:$B$5111,"&lt;="&amp;O$3)-$F677)))</f>
        <v>#VALUE!</v>
      </c>
      <c r="P677" s="21" t="e">
        <f>IF(OR($B677="",P$3&lt;$D677+Настройки!$B$7),0,MAX(0,$E677-MAX(0,SUMIFS(Тех_Движение!$G$2:$G$5111,Тех_Движение!$D$2:$D$5111,$C677,Тех_Движение!$B$2:$B$5111,"&lt;="&amp;P$3)-$F677)))</f>
        <v>#VALUE!</v>
      </c>
      <c r="Q677" s="21" t="e">
        <f>IF(OR($B677="",Q$3&lt;$D677+Настройки!$B$7),0,MAX(0,$E677-MAX(0,SUMIFS(Тех_Движение!$G$2:$G$5111,Тех_Движение!$D$2:$D$5111,$C677,Тех_Движение!$B$2:$B$5111,"&lt;="&amp;Q$3)-$F677)))</f>
        <v>#VALUE!</v>
      </c>
      <c r="R677" s="21" t="str">
        <f t="shared" si="31"/>
        <v/>
      </c>
      <c r="S677" s="23" t="str">
        <f>IF($B677="","",VLOOKUP($C677,Настройки!$A$11:$L$17,9,FALSE))</f>
        <v/>
      </c>
      <c r="T677" s="23" t="str">
        <f t="shared" si="32"/>
        <v/>
      </c>
    </row>
    <row r="678" spans="1:20" x14ac:dyDescent="0.3">
      <c r="A678" s="20">
        <f>Тех_Движение!$A$675</f>
        <v>674</v>
      </c>
      <c r="B678" s="20" t="str">
        <f>IF(Тех_Движение!$F$675&gt;0,Тех_Движение!$I$675,"")</f>
        <v/>
      </c>
      <c r="C678" s="20" t="str">
        <f>IF($B678="","",Тех_Движение!$D$675)</f>
        <v/>
      </c>
      <c r="D678" s="9" t="str">
        <f>IF($B678="","",Тех_Движение!$B$675)</f>
        <v/>
      </c>
      <c r="E678" s="21" t="str">
        <f>IF($B678="","",Тех_Движение!$F$675)</f>
        <v/>
      </c>
      <c r="F678" s="21" t="str">
        <f>IF($B678="","",SUMIFS($E$5:$E677,$C$5:$C677,$C678))</f>
        <v/>
      </c>
      <c r="G678" s="21" t="str">
        <f>IF($B678="","",MAX(0,$E678-MAX(0,SUMIFS(Тех_Движение!$G$2:$G$5111,Тех_Движение!$D$2:$D$5111,$C678,Тех_Движение!$B$2:$B$5111,"&lt;="&amp;Настройки!$B$5-1)-$F678)))</f>
        <v/>
      </c>
      <c r="H678" s="21" t="str">
        <f>IF($B678="","",IF(AND($D678&gt;=Настройки!$B$5,$D678&lt;=Настройки!$B$6),$E678,0))</f>
        <v/>
      </c>
      <c r="I678" s="21" t="str">
        <f t="shared" si="30"/>
        <v/>
      </c>
      <c r="J678" s="21" t="str">
        <f>IF($B678="","",MAX(0,$E678-MAX(0,SUMIFS(Тех_Движение!$G$2:$G$5111,Тех_Движение!$D$2:$D$5111,$C678,Тех_Движение!$B$2:$B$5111,"&lt;="&amp;Настройки!$B$6)-$F678)))</f>
        <v/>
      </c>
      <c r="K678" s="21" t="e">
        <f>IF(OR($B678="",K$3&lt;$D678+Настройки!$B$7),0,MAX(0,$E678-MAX(0,SUMIFS(Тех_Движение!$G$2:$G$5111,Тех_Движение!$D$2:$D$5111,$C678,Тех_Движение!$B$2:$B$5111,"&lt;="&amp;K$3)-$F678)))</f>
        <v>#VALUE!</v>
      </c>
      <c r="L678" s="21" t="e">
        <f>IF(OR($B678="",L$3&lt;$D678+Настройки!$B$7),0,MAX(0,$E678-MAX(0,SUMIFS(Тех_Движение!$G$2:$G$5111,Тех_Движение!$D$2:$D$5111,$C678,Тех_Движение!$B$2:$B$5111,"&lt;="&amp;L$3)-$F678)))</f>
        <v>#VALUE!</v>
      </c>
      <c r="M678" s="21" t="e">
        <f>IF(OR($B678="",M$3&lt;$D678+Настройки!$B$7),0,MAX(0,$E678-MAX(0,SUMIFS(Тех_Движение!$G$2:$G$5111,Тех_Движение!$D$2:$D$5111,$C678,Тех_Движение!$B$2:$B$5111,"&lt;="&amp;M$3)-$F678)))</f>
        <v>#VALUE!</v>
      </c>
      <c r="N678" s="21" t="e">
        <f>IF(OR($B678="",N$3&lt;$D678+Настройки!$B$7),0,MAX(0,$E678-MAX(0,SUMIFS(Тех_Движение!$G$2:$G$5111,Тех_Движение!$D$2:$D$5111,$C678,Тех_Движение!$B$2:$B$5111,"&lt;="&amp;N$3)-$F678)))</f>
        <v>#VALUE!</v>
      </c>
      <c r="O678" s="21" t="e">
        <f>IF(OR($B678="",O$3&lt;$D678+Настройки!$B$7),0,MAX(0,$E678-MAX(0,SUMIFS(Тех_Движение!$G$2:$G$5111,Тех_Движение!$D$2:$D$5111,$C678,Тех_Движение!$B$2:$B$5111,"&lt;="&amp;O$3)-$F678)))</f>
        <v>#VALUE!</v>
      </c>
      <c r="P678" s="21" t="e">
        <f>IF(OR($B678="",P$3&lt;$D678+Настройки!$B$7),0,MAX(0,$E678-MAX(0,SUMIFS(Тех_Движение!$G$2:$G$5111,Тех_Движение!$D$2:$D$5111,$C678,Тех_Движение!$B$2:$B$5111,"&lt;="&amp;P$3)-$F678)))</f>
        <v>#VALUE!</v>
      </c>
      <c r="Q678" s="21" t="e">
        <f>IF(OR($B678="",Q$3&lt;$D678+Настройки!$B$7),0,MAX(0,$E678-MAX(0,SUMIFS(Тех_Движение!$G$2:$G$5111,Тех_Движение!$D$2:$D$5111,$C678,Тех_Движение!$B$2:$B$5111,"&lt;="&amp;Q$3)-$F678)))</f>
        <v>#VALUE!</v>
      </c>
      <c r="R678" s="21" t="str">
        <f t="shared" si="31"/>
        <v/>
      </c>
      <c r="S678" s="23" t="str">
        <f>IF($B678="","",VLOOKUP($C678,Настройки!$A$11:$L$17,9,FALSE))</f>
        <v/>
      </c>
      <c r="T678" s="23" t="str">
        <f t="shared" si="32"/>
        <v/>
      </c>
    </row>
    <row r="679" spans="1:20" x14ac:dyDescent="0.3">
      <c r="A679" s="20">
        <f>Тех_Движение!$A$676</f>
        <v>675</v>
      </c>
      <c r="B679" s="20" t="str">
        <f>IF(Тех_Движение!$F$676&gt;0,Тех_Движение!$I$676,"")</f>
        <v/>
      </c>
      <c r="C679" s="20" t="str">
        <f>IF($B679="","",Тех_Движение!$D$676)</f>
        <v/>
      </c>
      <c r="D679" s="9" t="str">
        <f>IF($B679="","",Тех_Движение!$B$676)</f>
        <v/>
      </c>
      <c r="E679" s="21" t="str">
        <f>IF($B679="","",Тех_Движение!$F$676)</f>
        <v/>
      </c>
      <c r="F679" s="21" t="str">
        <f>IF($B679="","",SUMIFS($E$5:$E678,$C$5:$C678,$C679))</f>
        <v/>
      </c>
      <c r="G679" s="21" t="str">
        <f>IF($B679="","",MAX(0,$E679-MAX(0,SUMIFS(Тех_Движение!$G$2:$G$5111,Тех_Движение!$D$2:$D$5111,$C679,Тех_Движение!$B$2:$B$5111,"&lt;="&amp;Настройки!$B$5-1)-$F679)))</f>
        <v/>
      </c>
      <c r="H679" s="21" t="str">
        <f>IF($B679="","",IF(AND($D679&gt;=Настройки!$B$5,$D679&lt;=Настройки!$B$6),$E679,0))</f>
        <v/>
      </c>
      <c r="I679" s="21" t="str">
        <f t="shared" si="30"/>
        <v/>
      </c>
      <c r="J679" s="21" t="str">
        <f>IF($B679="","",MAX(0,$E679-MAX(0,SUMIFS(Тех_Движение!$G$2:$G$5111,Тех_Движение!$D$2:$D$5111,$C679,Тех_Движение!$B$2:$B$5111,"&lt;="&amp;Настройки!$B$6)-$F679)))</f>
        <v/>
      </c>
      <c r="K679" s="21" t="e">
        <f>IF(OR($B679="",K$3&lt;$D679+Настройки!$B$7),0,MAX(0,$E679-MAX(0,SUMIFS(Тех_Движение!$G$2:$G$5111,Тех_Движение!$D$2:$D$5111,$C679,Тех_Движение!$B$2:$B$5111,"&lt;="&amp;K$3)-$F679)))</f>
        <v>#VALUE!</v>
      </c>
      <c r="L679" s="21" t="e">
        <f>IF(OR($B679="",L$3&lt;$D679+Настройки!$B$7),0,MAX(0,$E679-MAX(0,SUMIFS(Тех_Движение!$G$2:$G$5111,Тех_Движение!$D$2:$D$5111,$C679,Тех_Движение!$B$2:$B$5111,"&lt;="&amp;L$3)-$F679)))</f>
        <v>#VALUE!</v>
      </c>
      <c r="M679" s="21" t="e">
        <f>IF(OR($B679="",M$3&lt;$D679+Настройки!$B$7),0,MAX(0,$E679-MAX(0,SUMIFS(Тех_Движение!$G$2:$G$5111,Тех_Движение!$D$2:$D$5111,$C679,Тех_Движение!$B$2:$B$5111,"&lt;="&amp;M$3)-$F679)))</f>
        <v>#VALUE!</v>
      </c>
      <c r="N679" s="21" t="e">
        <f>IF(OR($B679="",N$3&lt;$D679+Настройки!$B$7),0,MAX(0,$E679-MAX(0,SUMIFS(Тех_Движение!$G$2:$G$5111,Тех_Движение!$D$2:$D$5111,$C679,Тех_Движение!$B$2:$B$5111,"&lt;="&amp;N$3)-$F679)))</f>
        <v>#VALUE!</v>
      </c>
      <c r="O679" s="21" t="e">
        <f>IF(OR($B679="",O$3&lt;$D679+Настройки!$B$7),0,MAX(0,$E679-MAX(0,SUMIFS(Тех_Движение!$G$2:$G$5111,Тех_Движение!$D$2:$D$5111,$C679,Тех_Движение!$B$2:$B$5111,"&lt;="&amp;O$3)-$F679)))</f>
        <v>#VALUE!</v>
      </c>
      <c r="P679" s="21" t="e">
        <f>IF(OR($B679="",P$3&lt;$D679+Настройки!$B$7),0,MAX(0,$E679-MAX(0,SUMIFS(Тех_Движение!$G$2:$G$5111,Тех_Движение!$D$2:$D$5111,$C679,Тех_Движение!$B$2:$B$5111,"&lt;="&amp;P$3)-$F679)))</f>
        <v>#VALUE!</v>
      </c>
      <c r="Q679" s="21" t="e">
        <f>IF(OR($B679="",Q$3&lt;$D679+Настройки!$B$7),0,MAX(0,$E679-MAX(0,SUMIFS(Тех_Движение!$G$2:$G$5111,Тех_Движение!$D$2:$D$5111,$C679,Тех_Движение!$B$2:$B$5111,"&lt;="&amp;Q$3)-$F679)))</f>
        <v>#VALUE!</v>
      </c>
      <c r="R679" s="21" t="str">
        <f t="shared" si="31"/>
        <v/>
      </c>
      <c r="S679" s="23" t="str">
        <f>IF($B679="","",VLOOKUP($C679,Настройки!$A$11:$L$17,9,FALSE))</f>
        <v/>
      </c>
      <c r="T679" s="23" t="str">
        <f t="shared" si="32"/>
        <v/>
      </c>
    </row>
    <row r="680" spans="1:20" x14ac:dyDescent="0.3">
      <c r="A680" s="20">
        <f>Тех_Движение!$A$677</f>
        <v>676</v>
      </c>
      <c r="B680" s="20" t="str">
        <f>IF(Тех_Движение!$F$677&gt;0,Тех_Движение!$I$677,"")</f>
        <v/>
      </c>
      <c r="C680" s="20" t="str">
        <f>IF($B680="","",Тех_Движение!$D$677)</f>
        <v/>
      </c>
      <c r="D680" s="9" t="str">
        <f>IF($B680="","",Тех_Движение!$B$677)</f>
        <v/>
      </c>
      <c r="E680" s="21" t="str">
        <f>IF($B680="","",Тех_Движение!$F$677)</f>
        <v/>
      </c>
      <c r="F680" s="21" t="str">
        <f>IF($B680="","",SUMIFS($E$5:$E679,$C$5:$C679,$C680))</f>
        <v/>
      </c>
      <c r="G680" s="21" t="str">
        <f>IF($B680="","",MAX(0,$E680-MAX(0,SUMIFS(Тех_Движение!$G$2:$G$5111,Тех_Движение!$D$2:$D$5111,$C680,Тех_Движение!$B$2:$B$5111,"&lt;="&amp;Настройки!$B$5-1)-$F680)))</f>
        <v/>
      </c>
      <c r="H680" s="21" t="str">
        <f>IF($B680="","",IF(AND($D680&gt;=Настройки!$B$5,$D680&lt;=Настройки!$B$6),$E680,0))</f>
        <v/>
      </c>
      <c r="I680" s="21" t="str">
        <f t="shared" si="30"/>
        <v/>
      </c>
      <c r="J680" s="21" t="str">
        <f>IF($B680="","",MAX(0,$E680-MAX(0,SUMIFS(Тех_Движение!$G$2:$G$5111,Тех_Движение!$D$2:$D$5111,$C680,Тех_Движение!$B$2:$B$5111,"&lt;="&amp;Настройки!$B$6)-$F680)))</f>
        <v/>
      </c>
      <c r="K680" s="21" t="e">
        <f>IF(OR($B680="",K$3&lt;$D680+Настройки!$B$7),0,MAX(0,$E680-MAX(0,SUMIFS(Тех_Движение!$G$2:$G$5111,Тех_Движение!$D$2:$D$5111,$C680,Тех_Движение!$B$2:$B$5111,"&lt;="&amp;K$3)-$F680)))</f>
        <v>#VALUE!</v>
      </c>
      <c r="L680" s="21" t="e">
        <f>IF(OR($B680="",L$3&lt;$D680+Настройки!$B$7),0,MAX(0,$E680-MAX(0,SUMIFS(Тех_Движение!$G$2:$G$5111,Тех_Движение!$D$2:$D$5111,$C680,Тех_Движение!$B$2:$B$5111,"&lt;="&amp;L$3)-$F680)))</f>
        <v>#VALUE!</v>
      </c>
      <c r="M680" s="21" t="e">
        <f>IF(OR($B680="",M$3&lt;$D680+Настройки!$B$7),0,MAX(0,$E680-MAX(0,SUMIFS(Тех_Движение!$G$2:$G$5111,Тех_Движение!$D$2:$D$5111,$C680,Тех_Движение!$B$2:$B$5111,"&lt;="&amp;M$3)-$F680)))</f>
        <v>#VALUE!</v>
      </c>
      <c r="N680" s="21" t="e">
        <f>IF(OR($B680="",N$3&lt;$D680+Настройки!$B$7),0,MAX(0,$E680-MAX(0,SUMIFS(Тех_Движение!$G$2:$G$5111,Тех_Движение!$D$2:$D$5111,$C680,Тех_Движение!$B$2:$B$5111,"&lt;="&amp;N$3)-$F680)))</f>
        <v>#VALUE!</v>
      </c>
      <c r="O680" s="21" t="e">
        <f>IF(OR($B680="",O$3&lt;$D680+Настройки!$B$7),0,MAX(0,$E680-MAX(0,SUMIFS(Тех_Движение!$G$2:$G$5111,Тех_Движение!$D$2:$D$5111,$C680,Тех_Движение!$B$2:$B$5111,"&lt;="&amp;O$3)-$F680)))</f>
        <v>#VALUE!</v>
      </c>
      <c r="P680" s="21" t="e">
        <f>IF(OR($B680="",P$3&lt;$D680+Настройки!$B$7),0,MAX(0,$E680-MAX(0,SUMIFS(Тех_Движение!$G$2:$G$5111,Тех_Движение!$D$2:$D$5111,$C680,Тех_Движение!$B$2:$B$5111,"&lt;="&amp;P$3)-$F680)))</f>
        <v>#VALUE!</v>
      </c>
      <c r="Q680" s="21" t="e">
        <f>IF(OR($B680="",Q$3&lt;$D680+Настройки!$B$7),0,MAX(0,$E680-MAX(0,SUMIFS(Тех_Движение!$G$2:$G$5111,Тех_Движение!$D$2:$D$5111,$C680,Тех_Движение!$B$2:$B$5111,"&lt;="&amp;Q$3)-$F680)))</f>
        <v>#VALUE!</v>
      </c>
      <c r="R680" s="21" t="str">
        <f t="shared" si="31"/>
        <v/>
      </c>
      <c r="S680" s="23" t="str">
        <f>IF($B680="","",VLOOKUP($C680,Настройки!$A$11:$L$17,9,FALSE))</f>
        <v/>
      </c>
      <c r="T680" s="23" t="str">
        <f t="shared" si="32"/>
        <v/>
      </c>
    </row>
    <row r="681" spans="1:20" x14ac:dyDescent="0.3">
      <c r="A681" s="20">
        <f>Тех_Движение!$A$678</f>
        <v>677</v>
      </c>
      <c r="B681" s="20" t="str">
        <f>IF(Тех_Движение!$F$678&gt;0,Тех_Движение!$I$678,"")</f>
        <v/>
      </c>
      <c r="C681" s="20" t="str">
        <f>IF($B681="","",Тех_Движение!$D$678)</f>
        <v/>
      </c>
      <c r="D681" s="9" t="str">
        <f>IF($B681="","",Тех_Движение!$B$678)</f>
        <v/>
      </c>
      <c r="E681" s="21" t="str">
        <f>IF($B681="","",Тех_Движение!$F$678)</f>
        <v/>
      </c>
      <c r="F681" s="21" t="str">
        <f>IF($B681="","",SUMIFS($E$5:$E680,$C$5:$C680,$C681))</f>
        <v/>
      </c>
      <c r="G681" s="21" t="str">
        <f>IF($B681="","",MAX(0,$E681-MAX(0,SUMIFS(Тех_Движение!$G$2:$G$5111,Тех_Движение!$D$2:$D$5111,$C681,Тех_Движение!$B$2:$B$5111,"&lt;="&amp;Настройки!$B$5-1)-$F681)))</f>
        <v/>
      </c>
      <c r="H681" s="21" t="str">
        <f>IF($B681="","",IF(AND($D681&gt;=Настройки!$B$5,$D681&lt;=Настройки!$B$6),$E681,0))</f>
        <v/>
      </c>
      <c r="I681" s="21" t="str">
        <f t="shared" si="30"/>
        <v/>
      </c>
      <c r="J681" s="21" t="str">
        <f>IF($B681="","",MAX(0,$E681-MAX(0,SUMIFS(Тех_Движение!$G$2:$G$5111,Тех_Движение!$D$2:$D$5111,$C681,Тех_Движение!$B$2:$B$5111,"&lt;="&amp;Настройки!$B$6)-$F681)))</f>
        <v/>
      </c>
      <c r="K681" s="21" t="e">
        <f>IF(OR($B681="",K$3&lt;$D681+Настройки!$B$7),0,MAX(0,$E681-MAX(0,SUMIFS(Тех_Движение!$G$2:$G$5111,Тех_Движение!$D$2:$D$5111,$C681,Тех_Движение!$B$2:$B$5111,"&lt;="&amp;K$3)-$F681)))</f>
        <v>#VALUE!</v>
      </c>
      <c r="L681" s="21" t="e">
        <f>IF(OR($B681="",L$3&lt;$D681+Настройки!$B$7),0,MAX(0,$E681-MAX(0,SUMIFS(Тех_Движение!$G$2:$G$5111,Тех_Движение!$D$2:$D$5111,$C681,Тех_Движение!$B$2:$B$5111,"&lt;="&amp;L$3)-$F681)))</f>
        <v>#VALUE!</v>
      </c>
      <c r="M681" s="21" t="e">
        <f>IF(OR($B681="",M$3&lt;$D681+Настройки!$B$7),0,MAX(0,$E681-MAX(0,SUMIFS(Тех_Движение!$G$2:$G$5111,Тех_Движение!$D$2:$D$5111,$C681,Тех_Движение!$B$2:$B$5111,"&lt;="&amp;M$3)-$F681)))</f>
        <v>#VALUE!</v>
      </c>
      <c r="N681" s="21" t="e">
        <f>IF(OR($B681="",N$3&lt;$D681+Настройки!$B$7),0,MAX(0,$E681-MAX(0,SUMIFS(Тех_Движение!$G$2:$G$5111,Тех_Движение!$D$2:$D$5111,$C681,Тех_Движение!$B$2:$B$5111,"&lt;="&amp;N$3)-$F681)))</f>
        <v>#VALUE!</v>
      </c>
      <c r="O681" s="21" t="e">
        <f>IF(OR($B681="",O$3&lt;$D681+Настройки!$B$7),0,MAX(0,$E681-MAX(0,SUMIFS(Тех_Движение!$G$2:$G$5111,Тех_Движение!$D$2:$D$5111,$C681,Тех_Движение!$B$2:$B$5111,"&lt;="&amp;O$3)-$F681)))</f>
        <v>#VALUE!</v>
      </c>
      <c r="P681" s="21" t="e">
        <f>IF(OR($B681="",P$3&lt;$D681+Настройки!$B$7),0,MAX(0,$E681-MAX(0,SUMIFS(Тех_Движение!$G$2:$G$5111,Тех_Движение!$D$2:$D$5111,$C681,Тех_Движение!$B$2:$B$5111,"&lt;="&amp;P$3)-$F681)))</f>
        <v>#VALUE!</v>
      </c>
      <c r="Q681" s="21" t="e">
        <f>IF(OR($B681="",Q$3&lt;$D681+Настройки!$B$7),0,MAX(0,$E681-MAX(0,SUMIFS(Тех_Движение!$G$2:$G$5111,Тех_Движение!$D$2:$D$5111,$C681,Тех_Движение!$B$2:$B$5111,"&lt;="&amp;Q$3)-$F681)))</f>
        <v>#VALUE!</v>
      </c>
      <c r="R681" s="21" t="str">
        <f t="shared" si="31"/>
        <v/>
      </c>
      <c r="S681" s="23" t="str">
        <f>IF($B681="","",VLOOKUP($C681,Настройки!$A$11:$L$17,9,FALSE))</f>
        <v/>
      </c>
      <c r="T681" s="23" t="str">
        <f t="shared" si="32"/>
        <v/>
      </c>
    </row>
    <row r="682" spans="1:20" x14ac:dyDescent="0.3">
      <c r="A682" s="20">
        <f>Тех_Движение!$A$679</f>
        <v>678</v>
      </c>
      <c r="B682" s="20" t="str">
        <f>IF(Тех_Движение!$F$679&gt;0,Тех_Движение!$I$679,"")</f>
        <v/>
      </c>
      <c r="C682" s="20" t="str">
        <f>IF($B682="","",Тех_Движение!$D$679)</f>
        <v/>
      </c>
      <c r="D682" s="9" t="str">
        <f>IF($B682="","",Тех_Движение!$B$679)</f>
        <v/>
      </c>
      <c r="E682" s="21" t="str">
        <f>IF($B682="","",Тех_Движение!$F$679)</f>
        <v/>
      </c>
      <c r="F682" s="21" t="str">
        <f>IF($B682="","",SUMIFS($E$5:$E681,$C$5:$C681,$C682))</f>
        <v/>
      </c>
      <c r="G682" s="21" t="str">
        <f>IF($B682="","",MAX(0,$E682-MAX(0,SUMIFS(Тех_Движение!$G$2:$G$5111,Тех_Движение!$D$2:$D$5111,$C682,Тех_Движение!$B$2:$B$5111,"&lt;="&amp;Настройки!$B$5-1)-$F682)))</f>
        <v/>
      </c>
      <c r="H682" s="21" t="str">
        <f>IF($B682="","",IF(AND($D682&gt;=Настройки!$B$5,$D682&lt;=Настройки!$B$6),$E682,0))</f>
        <v/>
      </c>
      <c r="I682" s="21" t="str">
        <f t="shared" si="30"/>
        <v/>
      </c>
      <c r="J682" s="21" t="str">
        <f>IF($B682="","",MAX(0,$E682-MAX(0,SUMIFS(Тех_Движение!$G$2:$G$5111,Тех_Движение!$D$2:$D$5111,$C682,Тех_Движение!$B$2:$B$5111,"&lt;="&amp;Настройки!$B$6)-$F682)))</f>
        <v/>
      </c>
      <c r="K682" s="21" t="e">
        <f>IF(OR($B682="",K$3&lt;$D682+Настройки!$B$7),0,MAX(0,$E682-MAX(0,SUMIFS(Тех_Движение!$G$2:$G$5111,Тех_Движение!$D$2:$D$5111,$C682,Тех_Движение!$B$2:$B$5111,"&lt;="&amp;K$3)-$F682)))</f>
        <v>#VALUE!</v>
      </c>
      <c r="L682" s="21" t="e">
        <f>IF(OR($B682="",L$3&lt;$D682+Настройки!$B$7),0,MAX(0,$E682-MAX(0,SUMIFS(Тех_Движение!$G$2:$G$5111,Тех_Движение!$D$2:$D$5111,$C682,Тех_Движение!$B$2:$B$5111,"&lt;="&amp;L$3)-$F682)))</f>
        <v>#VALUE!</v>
      </c>
      <c r="M682" s="21" t="e">
        <f>IF(OR($B682="",M$3&lt;$D682+Настройки!$B$7),0,MAX(0,$E682-MAX(0,SUMIFS(Тех_Движение!$G$2:$G$5111,Тех_Движение!$D$2:$D$5111,$C682,Тех_Движение!$B$2:$B$5111,"&lt;="&amp;M$3)-$F682)))</f>
        <v>#VALUE!</v>
      </c>
      <c r="N682" s="21" t="e">
        <f>IF(OR($B682="",N$3&lt;$D682+Настройки!$B$7),0,MAX(0,$E682-MAX(0,SUMIFS(Тех_Движение!$G$2:$G$5111,Тех_Движение!$D$2:$D$5111,$C682,Тех_Движение!$B$2:$B$5111,"&lt;="&amp;N$3)-$F682)))</f>
        <v>#VALUE!</v>
      </c>
      <c r="O682" s="21" t="e">
        <f>IF(OR($B682="",O$3&lt;$D682+Настройки!$B$7),0,MAX(0,$E682-MAX(0,SUMIFS(Тех_Движение!$G$2:$G$5111,Тех_Движение!$D$2:$D$5111,$C682,Тех_Движение!$B$2:$B$5111,"&lt;="&amp;O$3)-$F682)))</f>
        <v>#VALUE!</v>
      </c>
      <c r="P682" s="21" t="e">
        <f>IF(OR($B682="",P$3&lt;$D682+Настройки!$B$7),0,MAX(0,$E682-MAX(0,SUMIFS(Тех_Движение!$G$2:$G$5111,Тех_Движение!$D$2:$D$5111,$C682,Тех_Движение!$B$2:$B$5111,"&lt;="&amp;P$3)-$F682)))</f>
        <v>#VALUE!</v>
      </c>
      <c r="Q682" s="21" t="e">
        <f>IF(OR($B682="",Q$3&lt;$D682+Настройки!$B$7),0,MAX(0,$E682-MAX(0,SUMIFS(Тех_Движение!$G$2:$G$5111,Тех_Движение!$D$2:$D$5111,$C682,Тех_Движение!$B$2:$B$5111,"&lt;="&amp;Q$3)-$F682)))</f>
        <v>#VALUE!</v>
      </c>
      <c r="R682" s="21" t="str">
        <f t="shared" si="31"/>
        <v/>
      </c>
      <c r="S682" s="23" t="str">
        <f>IF($B682="","",VLOOKUP($C682,Настройки!$A$11:$L$17,9,FALSE))</f>
        <v/>
      </c>
      <c r="T682" s="23" t="str">
        <f t="shared" si="32"/>
        <v/>
      </c>
    </row>
    <row r="683" spans="1:20" x14ac:dyDescent="0.3">
      <c r="A683" s="20">
        <f>Тех_Движение!$A$680</f>
        <v>679</v>
      </c>
      <c r="B683" s="20" t="str">
        <f>IF(Тех_Движение!$F$680&gt;0,Тех_Движение!$I$680,"")</f>
        <v/>
      </c>
      <c r="C683" s="20" t="str">
        <f>IF($B683="","",Тех_Движение!$D$680)</f>
        <v/>
      </c>
      <c r="D683" s="9" t="str">
        <f>IF($B683="","",Тех_Движение!$B$680)</f>
        <v/>
      </c>
      <c r="E683" s="21" t="str">
        <f>IF($B683="","",Тех_Движение!$F$680)</f>
        <v/>
      </c>
      <c r="F683" s="21" t="str">
        <f>IF($B683="","",SUMIFS($E$5:$E682,$C$5:$C682,$C683))</f>
        <v/>
      </c>
      <c r="G683" s="21" t="str">
        <f>IF($B683="","",MAX(0,$E683-MAX(0,SUMIFS(Тех_Движение!$G$2:$G$5111,Тех_Движение!$D$2:$D$5111,$C683,Тех_Движение!$B$2:$B$5111,"&lt;="&amp;Настройки!$B$5-1)-$F683)))</f>
        <v/>
      </c>
      <c r="H683" s="21" t="str">
        <f>IF($B683="","",IF(AND($D683&gt;=Настройки!$B$5,$D683&lt;=Настройки!$B$6),$E683,0))</f>
        <v/>
      </c>
      <c r="I683" s="21" t="str">
        <f t="shared" si="30"/>
        <v/>
      </c>
      <c r="J683" s="21" t="str">
        <f>IF($B683="","",MAX(0,$E683-MAX(0,SUMIFS(Тех_Движение!$G$2:$G$5111,Тех_Движение!$D$2:$D$5111,$C683,Тех_Движение!$B$2:$B$5111,"&lt;="&amp;Настройки!$B$6)-$F683)))</f>
        <v/>
      </c>
      <c r="K683" s="21" t="e">
        <f>IF(OR($B683="",K$3&lt;$D683+Настройки!$B$7),0,MAX(0,$E683-MAX(0,SUMIFS(Тех_Движение!$G$2:$G$5111,Тех_Движение!$D$2:$D$5111,$C683,Тех_Движение!$B$2:$B$5111,"&lt;="&amp;K$3)-$F683)))</f>
        <v>#VALUE!</v>
      </c>
      <c r="L683" s="21" t="e">
        <f>IF(OR($B683="",L$3&lt;$D683+Настройки!$B$7),0,MAX(0,$E683-MAX(0,SUMIFS(Тех_Движение!$G$2:$G$5111,Тех_Движение!$D$2:$D$5111,$C683,Тех_Движение!$B$2:$B$5111,"&lt;="&amp;L$3)-$F683)))</f>
        <v>#VALUE!</v>
      </c>
      <c r="M683" s="21" t="e">
        <f>IF(OR($B683="",M$3&lt;$D683+Настройки!$B$7),0,MAX(0,$E683-MAX(0,SUMIFS(Тех_Движение!$G$2:$G$5111,Тех_Движение!$D$2:$D$5111,$C683,Тех_Движение!$B$2:$B$5111,"&lt;="&amp;M$3)-$F683)))</f>
        <v>#VALUE!</v>
      </c>
      <c r="N683" s="21" t="e">
        <f>IF(OR($B683="",N$3&lt;$D683+Настройки!$B$7),0,MAX(0,$E683-MAX(0,SUMIFS(Тех_Движение!$G$2:$G$5111,Тех_Движение!$D$2:$D$5111,$C683,Тех_Движение!$B$2:$B$5111,"&lt;="&amp;N$3)-$F683)))</f>
        <v>#VALUE!</v>
      </c>
      <c r="O683" s="21" t="e">
        <f>IF(OR($B683="",O$3&lt;$D683+Настройки!$B$7),0,MAX(0,$E683-MAX(0,SUMIFS(Тех_Движение!$G$2:$G$5111,Тех_Движение!$D$2:$D$5111,$C683,Тех_Движение!$B$2:$B$5111,"&lt;="&amp;O$3)-$F683)))</f>
        <v>#VALUE!</v>
      </c>
      <c r="P683" s="21" t="e">
        <f>IF(OR($B683="",P$3&lt;$D683+Настройки!$B$7),0,MAX(0,$E683-MAX(0,SUMIFS(Тех_Движение!$G$2:$G$5111,Тех_Движение!$D$2:$D$5111,$C683,Тех_Движение!$B$2:$B$5111,"&lt;="&amp;P$3)-$F683)))</f>
        <v>#VALUE!</v>
      </c>
      <c r="Q683" s="21" t="e">
        <f>IF(OR($B683="",Q$3&lt;$D683+Настройки!$B$7),0,MAX(0,$E683-MAX(0,SUMIFS(Тех_Движение!$G$2:$G$5111,Тех_Движение!$D$2:$D$5111,$C683,Тех_Движение!$B$2:$B$5111,"&lt;="&amp;Q$3)-$F683)))</f>
        <v>#VALUE!</v>
      </c>
      <c r="R683" s="21" t="str">
        <f t="shared" si="31"/>
        <v/>
      </c>
      <c r="S683" s="23" t="str">
        <f>IF($B683="","",VLOOKUP($C683,Настройки!$A$11:$L$17,9,FALSE))</f>
        <v/>
      </c>
      <c r="T683" s="23" t="str">
        <f t="shared" si="32"/>
        <v/>
      </c>
    </row>
    <row r="684" spans="1:20" x14ac:dyDescent="0.3">
      <c r="A684" s="20">
        <f>Тех_Движение!$A$681</f>
        <v>680</v>
      </c>
      <c r="B684" s="20" t="str">
        <f>IF(Тех_Движение!$F$681&gt;0,Тех_Движение!$I$681,"")</f>
        <v/>
      </c>
      <c r="C684" s="20" t="str">
        <f>IF($B684="","",Тех_Движение!$D$681)</f>
        <v/>
      </c>
      <c r="D684" s="9" t="str">
        <f>IF($B684="","",Тех_Движение!$B$681)</f>
        <v/>
      </c>
      <c r="E684" s="21" t="str">
        <f>IF($B684="","",Тех_Движение!$F$681)</f>
        <v/>
      </c>
      <c r="F684" s="21" t="str">
        <f>IF($B684="","",SUMIFS($E$5:$E683,$C$5:$C683,$C684))</f>
        <v/>
      </c>
      <c r="G684" s="21" t="str">
        <f>IF($B684="","",MAX(0,$E684-MAX(0,SUMIFS(Тех_Движение!$G$2:$G$5111,Тех_Движение!$D$2:$D$5111,$C684,Тех_Движение!$B$2:$B$5111,"&lt;="&amp;Настройки!$B$5-1)-$F684)))</f>
        <v/>
      </c>
      <c r="H684" s="21" t="str">
        <f>IF($B684="","",IF(AND($D684&gt;=Настройки!$B$5,$D684&lt;=Настройки!$B$6),$E684,0))</f>
        <v/>
      </c>
      <c r="I684" s="21" t="str">
        <f t="shared" si="30"/>
        <v/>
      </c>
      <c r="J684" s="21" t="str">
        <f>IF($B684="","",MAX(0,$E684-MAX(0,SUMIFS(Тех_Движение!$G$2:$G$5111,Тех_Движение!$D$2:$D$5111,$C684,Тех_Движение!$B$2:$B$5111,"&lt;="&amp;Настройки!$B$6)-$F684)))</f>
        <v/>
      </c>
      <c r="K684" s="21" t="e">
        <f>IF(OR($B684="",K$3&lt;$D684+Настройки!$B$7),0,MAX(0,$E684-MAX(0,SUMIFS(Тех_Движение!$G$2:$G$5111,Тех_Движение!$D$2:$D$5111,$C684,Тех_Движение!$B$2:$B$5111,"&lt;="&amp;K$3)-$F684)))</f>
        <v>#VALUE!</v>
      </c>
      <c r="L684" s="21" t="e">
        <f>IF(OR($B684="",L$3&lt;$D684+Настройки!$B$7),0,MAX(0,$E684-MAX(0,SUMIFS(Тех_Движение!$G$2:$G$5111,Тех_Движение!$D$2:$D$5111,$C684,Тех_Движение!$B$2:$B$5111,"&lt;="&amp;L$3)-$F684)))</f>
        <v>#VALUE!</v>
      </c>
      <c r="M684" s="21" t="e">
        <f>IF(OR($B684="",M$3&lt;$D684+Настройки!$B$7),0,MAX(0,$E684-MAX(0,SUMIFS(Тех_Движение!$G$2:$G$5111,Тех_Движение!$D$2:$D$5111,$C684,Тех_Движение!$B$2:$B$5111,"&lt;="&amp;M$3)-$F684)))</f>
        <v>#VALUE!</v>
      </c>
      <c r="N684" s="21" t="e">
        <f>IF(OR($B684="",N$3&lt;$D684+Настройки!$B$7),0,MAX(0,$E684-MAX(0,SUMIFS(Тех_Движение!$G$2:$G$5111,Тех_Движение!$D$2:$D$5111,$C684,Тех_Движение!$B$2:$B$5111,"&lt;="&amp;N$3)-$F684)))</f>
        <v>#VALUE!</v>
      </c>
      <c r="O684" s="21" t="e">
        <f>IF(OR($B684="",O$3&lt;$D684+Настройки!$B$7),0,MAX(0,$E684-MAX(0,SUMIFS(Тех_Движение!$G$2:$G$5111,Тех_Движение!$D$2:$D$5111,$C684,Тех_Движение!$B$2:$B$5111,"&lt;="&amp;O$3)-$F684)))</f>
        <v>#VALUE!</v>
      </c>
      <c r="P684" s="21" t="e">
        <f>IF(OR($B684="",P$3&lt;$D684+Настройки!$B$7),0,MAX(0,$E684-MAX(0,SUMIFS(Тех_Движение!$G$2:$G$5111,Тех_Движение!$D$2:$D$5111,$C684,Тех_Движение!$B$2:$B$5111,"&lt;="&amp;P$3)-$F684)))</f>
        <v>#VALUE!</v>
      </c>
      <c r="Q684" s="21" t="e">
        <f>IF(OR($B684="",Q$3&lt;$D684+Настройки!$B$7),0,MAX(0,$E684-MAX(0,SUMIFS(Тех_Движение!$G$2:$G$5111,Тех_Движение!$D$2:$D$5111,$C684,Тех_Движение!$B$2:$B$5111,"&lt;="&amp;Q$3)-$F684)))</f>
        <v>#VALUE!</v>
      </c>
      <c r="R684" s="21" t="str">
        <f t="shared" si="31"/>
        <v/>
      </c>
      <c r="S684" s="23" t="str">
        <f>IF($B684="","",VLOOKUP($C684,Настройки!$A$11:$L$17,9,FALSE))</f>
        <v/>
      </c>
      <c r="T684" s="23" t="str">
        <f t="shared" si="32"/>
        <v/>
      </c>
    </row>
    <row r="685" spans="1:20" x14ac:dyDescent="0.3">
      <c r="A685" s="20">
        <f>Тех_Движение!$A$682</f>
        <v>681</v>
      </c>
      <c r="B685" s="20" t="str">
        <f>IF(Тех_Движение!$F$682&gt;0,Тех_Движение!$I$682,"")</f>
        <v/>
      </c>
      <c r="C685" s="20" t="str">
        <f>IF($B685="","",Тех_Движение!$D$682)</f>
        <v/>
      </c>
      <c r="D685" s="9" t="str">
        <f>IF($B685="","",Тех_Движение!$B$682)</f>
        <v/>
      </c>
      <c r="E685" s="21" t="str">
        <f>IF($B685="","",Тех_Движение!$F$682)</f>
        <v/>
      </c>
      <c r="F685" s="21" t="str">
        <f>IF($B685="","",SUMIFS($E$5:$E684,$C$5:$C684,$C685))</f>
        <v/>
      </c>
      <c r="G685" s="21" t="str">
        <f>IF($B685="","",MAX(0,$E685-MAX(0,SUMIFS(Тех_Движение!$G$2:$G$5111,Тех_Движение!$D$2:$D$5111,$C685,Тех_Движение!$B$2:$B$5111,"&lt;="&amp;Настройки!$B$5-1)-$F685)))</f>
        <v/>
      </c>
      <c r="H685" s="21" t="str">
        <f>IF($B685="","",IF(AND($D685&gt;=Настройки!$B$5,$D685&lt;=Настройки!$B$6),$E685,0))</f>
        <v/>
      </c>
      <c r="I685" s="21" t="str">
        <f t="shared" si="30"/>
        <v/>
      </c>
      <c r="J685" s="21" t="str">
        <f>IF($B685="","",MAX(0,$E685-MAX(0,SUMIFS(Тех_Движение!$G$2:$G$5111,Тех_Движение!$D$2:$D$5111,$C685,Тех_Движение!$B$2:$B$5111,"&lt;="&amp;Настройки!$B$6)-$F685)))</f>
        <v/>
      </c>
      <c r="K685" s="21" t="e">
        <f>IF(OR($B685="",K$3&lt;$D685+Настройки!$B$7),0,MAX(0,$E685-MAX(0,SUMIFS(Тех_Движение!$G$2:$G$5111,Тех_Движение!$D$2:$D$5111,$C685,Тех_Движение!$B$2:$B$5111,"&lt;="&amp;K$3)-$F685)))</f>
        <v>#VALUE!</v>
      </c>
      <c r="L685" s="21" t="e">
        <f>IF(OR($B685="",L$3&lt;$D685+Настройки!$B$7),0,MAX(0,$E685-MAX(0,SUMIFS(Тех_Движение!$G$2:$G$5111,Тех_Движение!$D$2:$D$5111,$C685,Тех_Движение!$B$2:$B$5111,"&lt;="&amp;L$3)-$F685)))</f>
        <v>#VALUE!</v>
      </c>
      <c r="M685" s="21" t="e">
        <f>IF(OR($B685="",M$3&lt;$D685+Настройки!$B$7),0,MAX(0,$E685-MAX(0,SUMIFS(Тех_Движение!$G$2:$G$5111,Тех_Движение!$D$2:$D$5111,$C685,Тех_Движение!$B$2:$B$5111,"&lt;="&amp;M$3)-$F685)))</f>
        <v>#VALUE!</v>
      </c>
      <c r="N685" s="21" t="e">
        <f>IF(OR($B685="",N$3&lt;$D685+Настройки!$B$7),0,MAX(0,$E685-MAX(0,SUMIFS(Тех_Движение!$G$2:$G$5111,Тех_Движение!$D$2:$D$5111,$C685,Тех_Движение!$B$2:$B$5111,"&lt;="&amp;N$3)-$F685)))</f>
        <v>#VALUE!</v>
      </c>
      <c r="O685" s="21" t="e">
        <f>IF(OR($B685="",O$3&lt;$D685+Настройки!$B$7),0,MAX(0,$E685-MAX(0,SUMIFS(Тех_Движение!$G$2:$G$5111,Тех_Движение!$D$2:$D$5111,$C685,Тех_Движение!$B$2:$B$5111,"&lt;="&amp;O$3)-$F685)))</f>
        <v>#VALUE!</v>
      </c>
      <c r="P685" s="21" t="e">
        <f>IF(OR($B685="",P$3&lt;$D685+Настройки!$B$7),0,MAX(0,$E685-MAX(0,SUMIFS(Тех_Движение!$G$2:$G$5111,Тех_Движение!$D$2:$D$5111,$C685,Тех_Движение!$B$2:$B$5111,"&lt;="&amp;P$3)-$F685)))</f>
        <v>#VALUE!</v>
      </c>
      <c r="Q685" s="21" t="e">
        <f>IF(OR($B685="",Q$3&lt;$D685+Настройки!$B$7),0,MAX(0,$E685-MAX(0,SUMIFS(Тех_Движение!$G$2:$G$5111,Тех_Движение!$D$2:$D$5111,$C685,Тех_Движение!$B$2:$B$5111,"&lt;="&amp;Q$3)-$F685)))</f>
        <v>#VALUE!</v>
      </c>
      <c r="R685" s="21" t="str">
        <f t="shared" si="31"/>
        <v/>
      </c>
      <c r="S685" s="23" t="str">
        <f>IF($B685="","",VLOOKUP($C685,Настройки!$A$11:$L$17,9,FALSE))</f>
        <v/>
      </c>
      <c r="T685" s="23" t="str">
        <f t="shared" si="32"/>
        <v/>
      </c>
    </row>
    <row r="686" spans="1:20" x14ac:dyDescent="0.3">
      <c r="A686" s="20">
        <f>Тех_Движение!$A$683</f>
        <v>682</v>
      </c>
      <c r="B686" s="20" t="str">
        <f>IF(Тех_Движение!$F$683&gt;0,Тех_Движение!$I$683,"")</f>
        <v/>
      </c>
      <c r="C686" s="20" t="str">
        <f>IF($B686="","",Тех_Движение!$D$683)</f>
        <v/>
      </c>
      <c r="D686" s="9" t="str">
        <f>IF($B686="","",Тех_Движение!$B$683)</f>
        <v/>
      </c>
      <c r="E686" s="21" t="str">
        <f>IF($B686="","",Тех_Движение!$F$683)</f>
        <v/>
      </c>
      <c r="F686" s="21" t="str">
        <f>IF($B686="","",SUMIFS($E$5:$E685,$C$5:$C685,$C686))</f>
        <v/>
      </c>
      <c r="G686" s="21" t="str">
        <f>IF($B686="","",MAX(0,$E686-MAX(0,SUMIFS(Тех_Движение!$G$2:$G$5111,Тех_Движение!$D$2:$D$5111,$C686,Тех_Движение!$B$2:$B$5111,"&lt;="&amp;Настройки!$B$5-1)-$F686)))</f>
        <v/>
      </c>
      <c r="H686" s="21" t="str">
        <f>IF($B686="","",IF(AND($D686&gt;=Настройки!$B$5,$D686&lt;=Настройки!$B$6),$E686,0))</f>
        <v/>
      </c>
      <c r="I686" s="21" t="str">
        <f t="shared" si="30"/>
        <v/>
      </c>
      <c r="J686" s="21" t="str">
        <f>IF($B686="","",MAX(0,$E686-MAX(0,SUMIFS(Тех_Движение!$G$2:$G$5111,Тех_Движение!$D$2:$D$5111,$C686,Тех_Движение!$B$2:$B$5111,"&lt;="&amp;Настройки!$B$6)-$F686)))</f>
        <v/>
      </c>
      <c r="K686" s="21" t="e">
        <f>IF(OR($B686="",K$3&lt;$D686+Настройки!$B$7),0,MAX(0,$E686-MAX(0,SUMIFS(Тех_Движение!$G$2:$G$5111,Тех_Движение!$D$2:$D$5111,$C686,Тех_Движение!$B$2:$B$5111,"&lt;="&amp;K$3)-$F686)))</f>
        <v>#VALUE!</v>
      </c>
      <c r="L686" s="21" t="e">
        <f>IF(OR($B686="",L$3&lt;$D686+Настройки!$B$7),0,MAX(0,$E686-MAX(0,SUMIFS(Тех_Движение!$G$2:$G$5111,Тех_Движение!$D$2:$D$5111,$C686,Тех_Движение!$B$2:$B$5111,"&lt;="&amp;L$3)-$F686)))</f>
        <v>#VALUE!</v>
      </c>
      <c r="M686" s="21" t="e">
        <f>IF(OR($B686="",M$3&lt;$D686+Настройки!$B$7),0,MAX(0,$E686-MAX(0,SUMIFS(Тех_Движение!$G$2:$G$5111,Тех_Движение!$D$2:$D$5111,$C686,Тех_Движение!$B$2:$B$5111,"&lt;="&amp;M$3)-$F686)))</f>
        <v>#VALUE!</v>
      </c>
      <c r="N686" s="21" t="e">
        <f>IF(OR($B686="",N$3&lt;$D686+Настройки!$B$7),0,MAX(0,$E686-MAX(0,SUMIFS(Тех_Движение!$G$2:$G$5111,Тех_Движение!$D$2:$D$5111,$C686,Тех_Движение!$B$2:$B$5111,"&lt;="&amp;N$3)-$F686)))</f>
        <v>#VALUE!</v>
      </c>
      <c r="O686" s="21" t="e">
        <f>IF(OR($B686="",O$3&lt;$D686+Настройки!$B$7),0,MAX(0,$E686-MAX(0,SUMIFS(Тех_Движение!$G$2:$G$5111,Тех_Движение!$D$2:$D$5111,$C686,Тех_Движение!$B$2:$B$5111,"&lt;="&amp;O$3)-$F686)))</f>
        <v>#VALUE!</v>
      </c>
      <c r="P686" s="21" t="e">
        <f>IF(OR($B686="",P$3&lt;$D686+Настройки!$B$7),0,MAX(0,$E686-MAX(0,SUMIFS(Тех_Движение!$G$2:$G$5111,Тех_Движение!$D$2:$D$5111,$C686,Тех_Движение!$B$2:$B$5111,"&lt;="&amp;P$3)-$F686)))</f>
        <v>#VALUE!</v>
      </c>
      <c r="Q686" s="21" t="e">
        <f>IF(OR($B686="",Q$3&lt;$D686+Настройки!$B$7),0,MAX(0,$E686-MAX(0,SUMIFS(Тех_Движение!$G$2:$G$5111,Тех_Движение!$D$2:$D$5111,$C686,Тех_Движение!$B$2:$B$5111,"&lt;="&amp;Q$3)-$F686)))</f>
        <v>#VALUE!</v>
      </c>
      <c r="R686" s="21" t="str">
        <f t="shared" si="31"/>
        <v/>
      </c>
      <c r="S686" s="23" t="str">
        <f>IF($B686="","",VLOOKUP($C686,Настройки!$A$11:$L$17,9,FALSE))</f>
        <v/>
      </c>
      <c r="T686" s="23" t="str">
        <f t="shared" si="32"/>
        <v/>
      </c>
    </row>
    <row r="687" spans="1:20" x14ac:dyDescent="0.3">
      <c r="A687" s="20">
        <f>Тех_Движение!$A$684</f>
        <v>683</v>
      </c>
      <c r="B687" s="20" t="str">
        <f>IF(Тех_Движение!$F$684&gt;0,Тех_Движение!$I$684,"")</f>
        <v/>
      </c>
      <c r="C687" s="20" t="str">
        <f>IF($B687="","",Тех_Движение!$D$684)</f>
        <v/>
      </c>
      <c r="D687" s="9" t="str">
        <f>IF($B687="","",Тех_Движение!$B$684)</f>
        <v/>
      </c>
      <c r="E687" s="21" t="str">
        <f>IF($B687="","",Тех_Движение!$F$684)</f>
        <v/>
      </c>
      <c r="F687" s="21" t="str">
        <f>IF($B687="","",SUMIFS($E$5:$E686,$C$5:$C686,$C687))</f>
        <v/>
      </c>
      <c r="G687" s="21" t="str">
        <f>IF($B687="","",MAX(0,$E687-MAX(0,SUMIFS(Тех_Движение!$G$2:$G$5111,Тех_Движение!$D$2:$D$5111,$C687,Тех_Движение!$B$2:$B$5111,"&lt;="&amp;Настройки!$B$5-1)-$F687)))</f>
        <v/>
      </c>
      <c r="H687" s="21" t="str">
        <f>IF($B687="","",IF(AND($D687&gt;=Настройки!$B$5,$D687&lt;=Настройки!$B$6),$E687,0))</f>
        <v/>
      </c>
      <c r="I687" s="21" t="str">
        <f t="shared" si="30"/>
        <v/>
      </c>
      <c r="J687" s="21" t="str">
        <f>IF($B687="","",MAX(0,$E687-MAX(0,SUMIFS(Тех_Движение!$G$2:$G$5111,Тех_Движение!$D$2:$D$5111,$C687,Тех_Движение!$B$2:$B$5111,"&lt;="&amp;Настройки!$B$6)-$F687)))</f>
        <v/>
      </c>
      <c r="K687" s="21" t="e">
        <f>IF(OR($B687="",K$3&lt;$D687+Настройки!$B$7),0,MAX(0,$E687-MAX(0,SUMIFS(Тех_Движение!$G$2:$G$5111,Тех_Движение!$D$2:$D$5111,$C687,Тех_Движение!$B$2:$B$5111,"&lt;="&amp;K$3)-$F687)))</f>
        <v>#VALUE!</v>
      </c>
      <c r="L687" s="21" t="e">
        <f>IF(OR($B687="",L$3&lt;$D687+Настройки!$B$7),0,MAX(0,$E687-MAX(0,SUMIFS(Тех_Движение!$G$2:$G$5111,Тех_Движение!$D$2:$D$5111,$C687,Тех_Движение!$B$2:$B$5111,"&lt;="&amp;L$3)-$F687)))</f>
        <v>#VALUE!</v>
      </c>
      <c r="M687" s="21" t="e">
        <f>IF(OR($B687="",M$3&lt;$D687+Настройки!$B$7),0,MAX(0,$E687-MAX(0,SUMIFS(Тех_Движение!$G$2:$G$5111,Тех_Движение!$D$2:$D$5111,$C687,Тех_Движение!$B$2:$B$5111,"&lt;="&amp;M$3)-$F687)))</f>
        <v>#VALUE!</v>
      </c>
      <c r="N687" s="21" t="e">
        <f>IF(OR($B687="",N$3&lt;$D687+Настройки!$B$7),0,MAX(0,$E687-MAX(0,SUMIFS(Тех_Движение!$G$2:$G$5111,Тех_Движение!$D$2:$D$5111,$C687,Тех_Движение!$B$2:$B$5111,"&lt;="&amp;N$3)-$F687)))</f>
        <v>#VALUE!</v>
      </c>
      <c r="O687" s="21" t="e">
        <f>IF(OR($B687="",O$3&lt;$D687+Настройки!$B$7),0,MAX(0,$E687-MAX(0,SUMIFS(Тех_Движение!$G$2:$G$5111,Тех_Движение!$D$2:$D$5111,$C687,Тех_Движение!$B$2:$B$5111,"&lt;="&amp;O$3)-$F687)))</f>
        <v>#VALUE!</v>
      </c>
      <c r="P687" s="21" t="e">
        <f>IF(OR($B687="",P$3&lt;$D687+Настройки!$B$7),0,MAX(0,$E687-MAX(0,SUMIFS(Тех_Движение!$G$2:$G$5111,Тех_Движение!$D$2:$D$5111,$C687,Тех_Движение!$B$2:$B$5111,"&lt;="&amp;P$3)-$F687)))</f>
        <v>#VALUE!</v>
      </c>
      <c r="Q687" s="21" t="e">
        <f>IF(OR($B687="",Q$3&lt;$D687+Настройки!$B$7),0,MAX(0,$E687-MAX(0,SUMIFS(Тех_Движение!$G$2:$G$5111,Тех_Движение!$D$2:$D$5111,$C687,Тех_Движение!$B$2:$B$5111,"&lt;="&amp;Q$3)-$F687)))</f>
        <v>#VALUE!</v>
      </c>
      <c r="R687" s="21" t="str">
        <f t="shared" si="31"/>
        <v/>
      </c>
      <c r="S687" s="23" t="str">
        <f>IF($B687="","",VLOOKUP($C687,Настройки!$A$11:$L$17,9,FALSE))</f>
        <v/>
      </c>
      <c r="T687" s="23" t="str">
        <f t="shared" si="32"/>
        <v/>
      </c>
    </row>
    <row r="688" spans="1:20" x14ac:dyDescent="0.3">
      <c r="A688" s="20">
        <f>Тех_Движение!$A$685</f>
        <v>684</v>
      </c>
      <c r="B688" s="20" t="str">
        <f>IF(Тех_Движение!$F$685&gt;0,Тех_Движение!$I$685,"")</f>
        <v/>
      </c>
      <c r="C688" s="20" t="str">
        <f>IF($B688="","",Тех_Движение!$D$685)</f>
        <v/>
      </c>
      <c r="D688" s="9" t="str">
        <f>IF($B688="","",Тех_Движение!$B$685)</f>
        <v/>
      </c>
      <c r="E688" s="21" t="str">
        <f>IF($B688="","",Тех_Движение!$F$685)</f>
        <v/>
      </c>
      <c r="F688" s="21" t="str">
        <f>IF($B688="","",SUMIFS($E$5:$E687,$C$5:$C687,$C688))</f>
        <v/>
      </c>
      <c r="G688" s="21" t="str">
        <f>IF($B688="","",MAX(0,$E688-MAX(0,SUMIFS(Тех_Движение!$G$2:$G$5111,Тех_Движение!$D$2:$D$5111,$C688,Тех_Движение!$B$2:$B$5111,"&lt;="&amp;Настройки!$B$5-1)-$F688)))</f>
        <v/>
      </c>
      <c r="H688" s="21" t="str">
        <f>IF($B688="","",IF(AND($D688&gt;=Настройки!$B$5,$D688&lt;=Настройки!$B$6),$E688,0))</f>
        <v/>
      </c>
      <c r="I688" s="21" t="str">
        <f t="shared" si="30"/>
        <v/>
      </c>
      <c r="J688" s="21" t="str">
        <f>IF($B688="","",MAX(0,$E688-MAX(0,SUMIFS(Тех_Движение!$G$2:$G$5111,Тех_Движение!$D$2:$D$5111,$C688,Тех_Движение!$B$2:$B$5111,"&lt;="&amp;Настройки!$B$6)-$F688)))</f>
        <v/>
      </c>
      <c r="K688" s="21" t="e">
        <f>IF(OR($B688="",K$3&lt;$D688+Настройки!$B$7),0,MAX(0,$E688-MAX(0,SUMIFS(Тех_Движение!$G$2:$G$5111,Тех_Движение!$D$2:$D$5111,$C688,Тех_Движение!$B$2:$B$5111,"&lt;="&amp;K$3)-$F688)))</f>
        <v>#VALUE!</v>
      </c>
      <c r="L688" s="21" t="e">
        <f>IF(OR($B688="",L$3&lt;$D688+Настройки!$B$7),0,MAX(0,$E688-MAX(0,SUMIFS(Тех_Движение!$G$2:$G$5111,Тех_Движение!$D$2:$D$5111,$C688,Тех_Движение!$B$2:$B$5111,"&lt;="&amp;L$3)-$F688)))</f>
        <v>#VALUE!</v>
      </c>
      <c r="M688" s="21" t="e">
        <f>IF(OR($B688="",M$3&lt;$D688+Настройки!$B$7),0,MAX(0,$E688-MAX(0,SUMIFS(Тех_Движение!$G$2:$G$5111,Тех_Движение!$D$2:$D$5111,$C688,Тех_Движение!$B$2:$B$5111,"&lt;="&amp;M$3)-$F688)))</f>
        <v>#VALUE!</v>
      </c>
      <c r="N688" s="21" t="e">
        <f>IF(OR($B688="",N$3&lt;$D688+Настройки!$B$7),0,MAX(0,$E688-MAX(0,SUMIFS(Тех_Движение!$G$2:$G$5111,Тех_Движение!$D$2:$D$5111,$C688,Тех_Движение!$B$2:$B$5111,"&lt;="&amp;N$3)-$F688)))</f>
        <v>#VALUE!</v>
      </c>
      <c r="O688" s="21" t="e">
        <f>IF(OR($B688="",O$3&lt;$D688+Настройки!$B$7),0,MAX(0,$E688-MAX(0,SUMIFS(Тех_Движение!$G$2:$G$5111,Тех_Движение!$D$2:$D$5111,$C688,Тех_Движение!$B$2:$B$5111,"&lt;="&amp;O$3)-$F688)))</f>
        <v>#VALUE!</v>
      </c>
      <c r="P688" s="21" t="e">
        <f>IF(OR($B688="",P$3&lt;$D688+Настройки!$B$7),0,MAX(0,$E688-MAX(0,SUMIFS(Тех_Движение!$G$2:$G$5111,Тех_Движение!$D$2:$D$5111,$C688,Тех_Движение!$B$2:$B$5111,"&lt;="&amp;P$3)-$F688)))</f>
        <v>#VALUE!</v>
      </c>
      <c r="Q688" s="21" t="e">
        <f>IF(OR($B688="",Q$3&lt;$D688+Настройки!$B$7),0,MAX(0,$E688-MAX(0,SUMIFS(Тех_Движение!$G$2:$G$5111,Тех_Движение!$D$2:$D$5111,$C688,Тех_Движение!$B$2:$B$5111,"&lt;="&amp;Q$3)-$F688)))</f>
        <v>#VALUE!</v>
      </c>
      <c r="R688" s="21" t="str">
        <f t="shared" si="31"/>
        <v/>
      </c>
      <c r="S688" s="23" t="str">
        <f>IF($B688="","",VLOOKUP($C688,Настройки!$A$11:$L$17,9,FALSE))</f>
        <v/>
      </c>
      <c r="T688" s="23" t="str">
        <f t="shared" si="32"/>
        <v/>
      </c>
    </row>
    <row r="689" spans="1:20" x14ac:dyDescent="0.3">
      <c r="A689" s="20">
        <f>Тех_Движение!$A$686</f>
        <v>685</v>
      </c>
      <c r="B689" s="20" t="str">
        <f>IF(Тех_Движение!$F$686&gt;0,Тех_Движение!$I$686,"")</f>
        <v/>
      </c>
      <c r="C689" s="20" t="str">
        <f>IF($B689="","",Тех_Движение!$D$686)</f>
        <v/>
      </c>
      <c r="D689" s="9" t="str">
        <f>IF($B689="","",Тех_Движение!$B$686)</f>
        <v/>
      </c>
      <c r="E689" s="21" t="str">
        <f>IF($B689="","",Тех_Движение!$F$686)</f>
        <v/>
      </c>
      <c r="F689" s="21" t="str">
        <f>IF($B689="","",SUMIFS($E$5:$E688,$C$5:$C688,$C689))</f>
        <v/>
      </c>
      <c r="G689" s="21" t="str">
        <f>IF($B689="","",MAX(0,$E689-MAX(0,SUMIFS(Тех_Движение!$G$2:$G$5111,Тех_Движение!$D$2:$D$5111,$C689,Тех_Движение!$B$2:$B$5111,"&lt;="&amp;Настройки!$B$5-1)-$F689)))</f>
        <v/>
      </c>
      <c r="H689" s="21" t="str">
        <f>IF($B689="","",IF(AND($D689&gt;=Настройки!$B$5,$D689&lt;=Настройки!$B$6),$E689,0))</f>
        <v/>
      </c>
      <c r="I689" s="21" t="str">
        <f t="shared" si="30"/>
        <v/>
      </c>
      <c r="J689" s="21" t="str">
        <f>IF($B689="","",MAX(0,$E689-MAX(0,SUMIFS(Тех_Движение!$G$2:$G$5111,Тех_Движение!$D$2:$D$5111,$C689,Тех_Движение!$B$2:$B$5111,"&lt;="&amp;Настройки!$B$6)-$F689)))</f>
        <v/>
      </c>
      <c r="K689" s="21" t="e">
        <f>IF(OR($B689="",K$3&lt;$D689+Настройки!$B$7),0,MAX(0,$E689-MAX(0,SUMIFS(Тех_Движение!$G$2:$G$5111,Тех_Движение!$D$2:$D$5111,$C689,Тех_Движение!$B$2:$B$5111,"&lt;="&amp;K$3)-$F689)))</f>
        <v>#VALUE!</v>
      </c>
      <c r="L689" s="21" t="e">
        <f>IF(OR($B689="",L$3&lt;$D689+Настройки!$B$7),0,MAX(0,$E689-MAX(0,SUMIFS(Тех_Движение!$G$2:$G$5111,Тех_Движение!$D$2:$D$5111,$C689,Тех_Движение!$B$2:$B$5111,"&lt;="&amp;L$3)-$F689)))</f>
        <v>#VALUE!</v>
      </c>
      <c r="M689" s="21" t="e">
        <f>IF(OR($B689="",M$3&lt;$D689+Настройки!$B$7),0,MAX(0,$E689-MAX(0,SUMIFS(Тех_Движение!$G$2:$G$5111,Тех_Движение!$D$2:$D$5111,$C689,Тех_Движение!$B$2:$B$5111,"&lt;="&amp;M$3)-$F689)))</f>
        <v>#VALUE!</v>
      </c>
      <c r="N689" s="21" t="e">
        <f>IF(OR($B689="",N$3&lt;$D689+Настройки!$B$7),0,MAX(0,$E689-MAX(0,SUMIFS(Тех_Движение!$G$2:$G$5111,Тех_Движение!$D$2:$D$5111,$C689,Тех_Движение!$B$2:$B$5111,"&lt;="&amp;N$3)-$F689)))</f>
        <v>#VALUE!</v>
      </c>
      <c r="O689" s="21" t="e">
        <f>IF(OR($B689="",O$3&lt;$D689+Настройки!$B$7),0,MAX(0,$E689-MAX(0,SUMIFS(Тех_Движение!$G$2:$G$5111,Тех_Движение!$D$2:$D$5111,$C689,Тех_Движение!$B$2:$B$5111,"&lt;="&amp;O$3)-$F689)))</f>
        <v>#VALUE!</v>
      </c>
      <c r="P689" s="21" t="e">
        <f>IF(OR($B689="",P$3&lt;$D689+Настройки!$B$7),0,MAX(0,$E689-MAX(0,SUMIFS(Тех_Движение!$G$2:$G$5111,Тех_Движение!$D$2:$D$5111,$C689,Тех_Движение!$B$2:$B$5111,"&lt;="&amp;P$3)-$F689)))</f>
        <v>#VALUE!</v>
      </c>
      <c r="Q689" s="21" t="e">
        <f>IF(OR($B689="",Q$3&lt;$D689+Настройки!$B$7),0,MAX(0,$E689-MAX(0,SUMIFS(Тех_Движение!$G$2:$G$5111,Тех_Движение!$D$2:$D$5111,$C689,Тех_Движение!$B$2:$B$5111,"&lt;="&amp;Q$3)-$F689)))</f>
        <v>#VALUE!</v>
      </c>
      <c r="R689" s="21" t="str">
        <f t="shared" si="31"/>
        <v/>
      </c>
      <c r="S689" s="23" t="str">
        <f>IF($B689="","",VLOOKUP($C689,Настройки!$A$11:$L$17,9,FALSE))</f>
        <v/>
      </c>
      <c r="T689" s="23" t="str">
        <f t="shared" si="32"/>
        <v/>
      </c>
    </row>
    <row r="690" spans="1:20" x14ac:dyDescent="0.3">
      <c r="A690" s="20">
        <f>Тех_Движение!$A$687</f>
        <v>686</v>
      </c>
      <c r="B690" s="20" t="str">
        <f>IF(Тех_Движение!$F$687&gt;0,Тех_Движение!$I$687,"")</f>
        <v/>
      </c>
      <c r="C690" s="20" t="str">
        <f>IF($B690="","",Тех_Движение!$D$687)</f>
        <v/>
      </c>
      <c r="D690" s="9" t="str">
        <f>IF($B690="","",Тех_Движение!$B$687)</f>
        <v/>
      </c>
      <c r="E690" s="21" t="str">
        <f>IF($B690="","",Тех_Движение!$F$687)</f>
        <v/>
      </c>
      <c r="F690" s="21" t="str">
        <f>IF($B690="","",SUMIFS($E$5:$E689,$C$5:$C689,$C690))</f>
        <v/>
      </c>
      <c r="G690" s="21" t="str">
        <f>IF($B690="","",MAX(0,$E690-MAX(0,SUMIFS(Тех_Движение!$G$2:$G$5111,Тех_Движение!$D$2:$D$5111,$C690,Тех_Движение!$B$2:$B$5111,"&lt;="&amp;Настройки!$B$5-1)-$F690)))</f>
        <v/>
      </c>
      <c r="H690" s="21" t="str">
        <f>IF($B690="","",IF(AND($D690&gt;=Настройки!$B$5,$D690&lt;=Настройки!$B$6),$E690,0))</f>
        <v/>
      </c>
      <c r="I690" s="21" t="str">
        <f t="shared" si="30"/>
        <v/>
      </c>
      <c r="J690" s="21" t="str">
        <f>IF($B690="","",MAX(0,$E690-MAX(0,SUMIFS(Тех_Движение!$G$2:$G$5111,Тех_Движение!$D$2:$D$5111,$C690,Тех_Движение!$B$2:$B$5111,"&lt;="&amp;Настройки!$B$6)-$F690)))</f>
        <v/>
      </c>
      <c r="K690" s="21" t="e">
        <f>IF(OR($B690="",K$3&lt;$D690+Настройки!$B$7),0,MAX(0,$E690-MAX(0,SUMIFS(Тех_Движение!$G$2:$G$5111,Тех_Движение!$D$2:$D$5111,$C690,Тех_Движение!$B$2:$B$5111,"&lt;="&amp;K$3)-$F690)))</f>
        <v>#VALUE!</v>
      </c>
      <c r="L690" s="21" t="e">
        <f>IF(OR($B690="",L$3&lt;$D690+Настройки!$B$7),0,MAX(0,$E690-MAX(0,SUMIFS(Тех_Движение!$G$2:$G$5111,Тех_Движение!$D$2:$D$5111,$C690,Тех_Движение!$B$2:$B$5111,"&lt;="&amp;L$3)-$F690)))</f>
        <v>#VALUE!</v>
      </c>
      <c r="M690" s="21" t="e">
        <f>IF(OR($B690="",M$3&lt;$D690+Настройки!$B$7),0,MAX(0,$E690-MAX(0,SUMIFS(Тех_Движение!$G$2:$G$5111,Тех_Движение!$D$2:$D$5111,$C690,Тех_Движение!$B$2:$B$5111,"&lt;="&amp;M$3)-$F690)))</f>
        <v>#VALUE!</v>
      </c>
      <c r="N690" s="21" t="e">
        <f>IF(OR($B690="",N$3&lt;$D690+Настройки!$B$7),0,MAX(0,$E690-MAX(0,SUMIFS(Тех_Движение!$G$2:$G$5111,Тех_Движение!$D$2:$D$5111,$C690,Тех_Движение!$B$2:$B$5111,"&lt;="&amp;N$3)-$F690)))</f>
        <v>#VALUE!</v>
      </c>
      <c r="O690" s="21" t="e">
        <f>IF(OR($B690="",O$3&lt;$D690+Настройки!$B$7),0,MAX(0,$E690-MAX(0,SUMIFS(Тех_Движение!$G$2:$G$5111,Тех_Движение!$D$2:$D$5111,$C690,Тех_Движение!$B$2:$B$5111,"&lt;="&amp;O$3)-$F690)))</f>
        <v>#VALUE!</v>
      </c>
      <c r="P690" s="21" t="e">
        <f>IF(OR($B690="",P$3&lt;$D690+Настройки!$B$7),0,MAX(0,$E690-MAX(0,SUMIFS(Тех_Движение!$G$2:$G$5111,Тех_Движение!$D$2:$D$5111,$C690,Тех_Движение!$B$2:$B$5111,"&lt;="&amp;P$3)-$F690)))</f>
        <v>#VALUE!</v>
      </c>
      <c r="Q690" s="21" t="e">
        <f>IF(OR($B690="",Q$3&lt;$D690+Настройки!$B$7),0,MAX(0,$E690-MAX(0,SUMIFS(Тех_Движение!$G$2:$G$5111,Тех_Движение!$D$2:$D$5111,$C690,Тех_Движение!$B$2:$B$5111,"&lt;="&amp;Q$3)-$F690)))</f>
        <v>#VALUE!</v>
      </c>
      <c r="R690" s="21" t="str">
        <f t="shared" si="31"/>
        <v/>
      </c>
      <c r="S690" s="23" t="str">
        <f>IF($B690="","",VLOOKUP($C690,Настройки!$A$11:$L$17,9,FALSE))</f>
        <v/>
      </c>
      <c r="T690" s="23" t="str">
        <f t="shared" si="32"/>
        <v/>
      </c>
    </row>
    <row r="691" spans="1:20" x14ac:dyDescent="0.3">
      <c r="A691" s="20">
        <f>Тех_Движение!$A$688</f>
        <v>687</v>
      </c>
      <c r="B691" s="20" t="str">
        <f>IF(Тех_Движение!$F$688&gt;0,Тех_Движение!$I$688,"")</f>
        <v/>
      </c>
      <c r="C691" s="20" t="str">
        <f>IF($B691="","",Тех_Движение!$D$688)</f>
        <v/>
      </c>
      <c r="D691" s="9" t="str">
        <f>IF($B691="","",Тех_Движение!$B$688)</f>
        <v/>
      </c>
      <c r="E691" s="21" t="str">
        <f>IF($B691="","",Тех_Движение!$F$688)</f>
        <v/>
      </c>
      <c r="F691" s="21" t="str">
        <f>IF($B691="","",SUMIFS($E$5:$E690,$C$5:$C690,$C691))</f>
        <v/>
      </c>
      <c r="G691" s="21" t="str">
        <f>IF($B691="","",MAX(0,$E691-MAX(0,SUMIFS(Тех_Движение!$G$2:$G$5111,Тех_Движение!$D$2:$D$5111,$C691,Тех_Движение!$B$2:$B$5111,"&lt;="&amp;Настройки!$B$5-1)-$F691)))</f>
        <v/>
      </c>
      <c r="H691" s="21" t="str">
        <f>IF($B691="","",IF(AND($D691&gt;=Настройки!$B$5,$D691&lt;=Настройки!$B$6),$E691,0))</f>
        <v/>
      </c>
      <c r="I691" s="21" t="str">
        <f t="shared" si="30"/>
        <v/>
      </c>
      <c r="J691" s="21" t="str">
        <f>IF($B691="","",MAX(0,$E691-MAX(0,SUMIFS(Тех_Движение!$G$2:$G$5111,Тех_Движение!$D$2:$D$5111,$C691,Тех_Движение!$B$2:$B$5111,"&lt;="&amp;Настройки!$B$6)-$F691)))</f>
        <v/>
      </c>
      <c r="K691" s="21" t="e">
        <f>IF(OR($B691="",K$3&lt;$D691+Настройки!$B$7),0,MAX(0,$E691-MAX(0,SUMIFS(Тех_Движение!$G$2:$G$5111,Тех_Движение!$D$2:$D$5111,$C691,Тех_Движение!$B$2:$B$5111,"&lt;="&amp;K$3)-$F691)))</f>
        <v>#VALUE!</v>
      </c>
      <c r="L691" s="21" t="e">
        <f>IF(OR($B691="",L$3&lt;$D691+Настройки!$B$7),0,MAX(0,$E691-MAX(0,SUMIFS(Тех_Движение!$G$2:$G$5111,Тех_Движение!$D$2:$D$5111,$C691,Тех_Движение!$B$2:$B$5111,"&lt;="&amp;L$3)-$F691)))</f>
        <v>#VALUE!</v>
      </c>
      <c r="M691" s="21" t="e">
        <f>IF(OR($B691="",M$3&lt;$D691+Настройки!$B$7),0,MAX(0,$E691-MAX(0,SUMIFS(Тех_Движение!$G$2:$G$5111,Тех_Движение!$D$2:$D$5111,$C691,Тех_Движение!$B$2:$B$5111,"&lt;="&amp;M$3)-$F691)))</f>
        <v>#VALUE!</v>
      </c>
      <c r="N691" s="21" t="e">
        <f>IF(OR($B691="",N$3&lt;$D691+Настройки!$B$7),0,MAX(0,$E691-MAX(0,SUMIFS(Тех_Движение!$G$2:$G$5111,Тех_Движение!$D$2:$D$5111,$C691,Тех_Движение!$B$2:$B$5111,"&lt;="&amp;N$3)-$F691)))</f>
        <v>#VALUE!</v>
      </c>
      <c r="O691" s="21" t="e">
        <f>IF(OR($B691="",O$3&lt;$D691+Настройки!$B$7),0,MAX(0,$E691-MAX(0,SUMIFS(Тех_Движение!$G$2:$G$5111,Тех_Движение!$D$2:$D$5111,$C691,Тех_Движение!$B$2:$B$5111,"&lt;="&amp;O$3)-$F691)))</f>
        <v>#VALUE!</v>
      </c>
      <c r="P691" s="21" t="e">
        <f>IF(OR($B691="",P$3&lt;$D691+Настройки!$B$7),0,MAX(0,$E691-MAX(0,SUMIFS(Тех_Движение!$G$2:$G$5111,Тех_Движение!$D$2:$D$5111,$C691,Тех_Движение!$B$2:$B$5111,"&lt;="&amp;P$3)-$F691)))</f>
        <v>#VALUE!</v>
      </c>
      <c r="Q691" s="21" t="e">
        <f>IF(OR($B691="",Q$3&lt;$D691+Настройки!$B$7),0,MAX(0,$E691-MAX(0,SUMIFS(Тех_Движение!$G$2:$G$5111,Тех_Движение!$D$2:$D$5111,$C691,Тех_Движение!$B$2:$B$5111,"&lt;="&amp;Q$3)-$F691)))</f>
        <v>#VALUE!</v>
      </c>
      <c r="R691" s="21" t="str">
        <f t="shared" si="31"/>
        <v/>
      </c>
      <c r="S691" s="23" t="str">
        <f>IF($B691="","",VLOOKUP($C691,Настройки!$A$11:$L$17,9,FALSE))</f>
        <v/>
      </c>
      <c r="T691" s="23" t="str">
        <f t="shared" si="32"/>
        <v/>
      </c>
    </row>
    <row r="692" spans="1:20" x14ac:dyDescent="0.3">
      <c r="A692" s="20">
        <f>Тех_Движение!$A$689</f>
        <v>688</v>
      </c>
      <c r="B692" s="20" t="str">
        <f>IF(Тех_Движение!$F$689&gt;0,Тех_Движение!$I$689,"")</f>
        <v/>
      </c>
      <c r="C692" s="20" t="str">
        <f>IF($B692="","",Тех_Движение!$D$689)</f>
        <v/>
      </c>
      <c r="D692" s="9" t="str">
        <f>IF($B692="","",Тех_Движение!$B$689)</f>
        <v/>
      </c>
      <c r="E692" s="21" t="str">
        <f>IF($B692="","",Тех_Движение!$F$689)</f>
        <v/>
      </c>
      <c r="F692" s="21" t="str">
        <f>IF($B692="","",SUMIFS($E$5:$E691,$C$5:$C691,$C692))</f>
        <v/>
      </c>
      <c r="G692" s="21" t="str">
        <f>IF($B692="","",MAX(0,$E692-MAX(0,SUMIFS(Тех_Движение!$G$2:$G$5111,Тех_Движение!$D$2:$D$5111,$C692,Тех_Движение!$B$2:$B$5111,"&lt;="&amp;Настройки!$B$5-1)-$F692)))</f>
        <v/>
      </c>
      <c r="H692" s="21" t="str">
        <f>IF($B692="","",IF(AND($D692&gt;=Настройки!$B$5,$D692&lt;=Настройки!$B$6),$E692,0))</f>
        <v/>
      </c>
      <c r="I692" s="21" t="str">
        <f t="shared" si="30"/>
        <v/>
      </c>
      <c r="J692" s="21" t="str">
        <f>IF($B692="","",MAX(0,$E692-MAX(0,SUMIFS(Тех_Движение!$G$2:$G$5111,Тех_Движение!$D$2:$D$5111,$C692,Тех_Движение!$B$2:$B$5111,"&lt;="&amp;Настройки!$B$6)-$F692)))</f>
        <v/>
      </c>
      <c r="K692" s="21" t="e">
        <f>IF(OR($B692="",K$3&lt;$D692+Настройки!$B$7),0,MAX(0,$E692-MAX(0,SUMIFS(Тех_Движение!$G$2:$G$5111,Тех_Движение!$D$2:$D$5111,$C692,Тех_Движение!$B$2:$B$5111,"&lt;="&amp;K$3)-$F692)))</f>
        <v>#VALUE!</v>
      </c>
      <c r="L692" s="21" t="e">
        <f>IF(OR($B692="",L$3&lt;$D692+Настройки!$B$7),0,MAX(0,$E692-MAX(0,SUMIFS(Тех_Движение!$G$2:$G$5111,Тех_Движение!$D$2:$D$5111,$C692,Тех_Движение!$B$2:$B$5111,"&lt;="&amp;L$3)-$F692)))</f>
        <v>#VALUE!</v>
      </c>
      <c r="M692" s="21" t="e">
        <f>IF(OR($B692="",M$3&lt;$D692+Настройки!$B$7),0,MAX(0,$E692-MAX(0,SUMIFS(Тех_Движение!$G$2:$G$5111,Тех_Движение!$D$2:$D$5111,$C692,Тех_Движение!$B$2:$B$5111,"&lt;="&amp;M$3)-$F692)))</f>
        <v>#VALUE!</v>
      </c>
      <c r="N692" s="21" t="e">
        <f>IF(OR($B692="",N$3&lt;$D692+Настройки!$B$7),0,MAX(0,$E692-MAX(0,SUMIFS(Тех_Движение!$G$2:$G$5111,Тех_Движение!$D$2:$D$5111,$C692,Тех_Движение!$B$2:$B$5111,"&lt;="&amp;N$3)-$F692)))</f>
        <v>#VALUE!</v>
      </c>
      <c r="O692" s="21" t="e">
        <f>IF(OR($B692="",O$3&lt;$D692+Настройки!$B$7),0,MAX(0,$E692-MAX(0,SUMIFS(Тех_Движение!$G$2:$G$5111,Тех_Движение!$D$2:$D$5111,$C692,Тех_Движение!$B$2:$B$5111,"&lt;="&amp;O$3)-$F692)))</f>
        <v>#VALUE!</v>
      </c>
      <c r="P692" s="21" t="e">
        <f>IF(OR($B692="",P$3&lt;$D692+Настройки!$B$7),0,MAX(0,$E692-MAX(0,SUMIFS(Тех_Движение!$G$2:$G$5111,Тех_Движение!$D$2:$D$5111,$C692,Тех_Движение!$B$2:$B$5111,"&lt;="&amp;P$3)-$F692)))</f>
        <v>#VALUE!</v>
      </c>
      <c r="Q692" s="21" t="e">
        <f>IF(OR($B692="",Q$3&lt;$D692+Настройки!$B$7),0,MAX(0,$E692-MAX(0,SUMIFS(Тех_Движение!$G$2:$G$5111,Тех_Движение!$D$2:$D$5111,$C692,Тех_Движение!$B$2:$B$5111,"&lt;="&amp;Q$3)-$F692)))</f>
        <v>#VALUE!</v>
      </c>
      <c r="R692" s="21" t="str">
        <f t="shared" si="31"/>
        <v/>
      </c>
      <c r="S692" s="23" t="str">
        <f>IF($B692="","",VLOOKUP($C692,Настройки!$A$11:$L$17,9,FALSE))</f>
        <v/>
      </c>
      <c r="T692" s="23" t="str">
        <f t="shared" si="32"/>
        <v/>
      </c>
    </row>
    <row r="693" spans="1:20" x14ac:dyDescent="0.3">
      <c r="A693" s="20">
        <f>Тех_Движение!$A$690</f>
        <v>689</v>
      </c>
      <c r="B693" s="20" t="str">
        <f>IF(Тех_Движение!$F$690&gt;0,Тех_Движение!$I$690,"")</f>
        <v/>
      </c>
      <c r="C693" s="20" t="str">
        <f>IF($B693="","",Тех_Движение!$D$690)</f>
        <v/>
      </c>
      <c r="D693" s="9" t="str">
        <f>IF($B693="","",Тех_Движение!$B$690)</f>
        <v/>
      </c>
      <c r="E693" s="21" t="str">
        <f>IF($B693="","",Тех_Движение!$F$690)</f>
        <v/>
      </c>
      <c r="F693" s="21" t="str">
        <f>IF($B693="","",SUMIFS($E$5:$E692,$C$5:$C692,$C693))</f>
        <v/>
      </c>
      <c r="G693" s="21" t="str">
        <f>IF($B693="","",MAX(0,$E693-MAX(0,SUMIFS(Тех_Движение!$G$2:$G$5111,Тех_Движение!$D$2:$D$5111,$C693,Тех_Движение!$B$2:$B$5111,"&lt;="&amp;Настройки!$B$5-1)-$F693)))</f>
        <v/>
      </c>
      <c r="H693" s="21" t="str">
        <f>IF($B693="","",IF(AND($D693&gt;=Настройки!$B$5,$D693&lt;=Настройки!$B$6),$E693,0))</f>
        <v/>
      </c>
      <c r="I693" s="21" t="str">
        <f t="shared" si="30"/>
        <v/>
      </c>
      <c r="J693" s="21" t="str">
        <f>IF($B693="","",MAX(0,$E693-MAX(0,SUMIFS(Тех_Движение!$G$2:$G$5111,Тех_Движение!$D$2:$D$5111,$C693,Тех_Движение!$B$2:$B$5111,"&lt;="&amp;Настройки!$B$6)-$F693)))</f>
        <v/>
      </c>
      <c r="K693" s="21" t="e">
        <f>IF(OR($B693="",K$3&lt;$D693+Настройки!$B$7),0,MAX(0,$E693-MAX(0,SUMIFS(Тех_Движение!$G$2:$G$5111,Тех_Движение!$D$2:$D$5111,$C693,Тех_Движение!$B$2:$B$5111,"&lt;="&amp;K$3)-$F693)))</f>
        <v>#VALUE!</v>
      </c>
      <c r="L693" s="21" t="e">
        <f>IF(OR($B693="",L$3&lt;$D693+Настройки!$B$7),0,MAX(0,$E693-MAX(0,SUMIFS(Тех_Движение!$G$2:$G$5111,Тех_Движение!$D$2:$D$5111,$C693,Тех_Движение!$B$2:$B$5111,"&lt;="&amp;L$3)-$F693)))</f>
        <v>#VALUE!</v>
      </c>
      <c r="M693" s="21" t="e">
        <f>IF(OR($B693="",M$3&lt;$D693+Настройки!$B$7),0,MAX(0,$E693-MAX(0,SUMIFS(Тех_Движение!$G$2:$G$5111,Тех_Движение!$D$2:$D$5111,$C693,Тех_Движение!$B$2:$B$5111,"&lt;="&amp;M$3)-$F693)))</f>
        <v>#VALUE!</v>
      </c>
      <c r="N693" s="21" t="e">
        <f>IF(OR($B693="",N$3&lt;$D693+Настройки!$B$7),0,MAX(0,$E693-MAX(0,SUMIFS(Тех_Движение!$G$2:$G$5111,Тех_Движение!$D$2:$D$5111,$C693,Тех_Движение!$B$2:$B$5111,"&lt;="&amp;N$3)-$F693)))</f>
        <v>#VALUE!</v>
      </c>
      <c r="O693" s="21" t="e">
        <f>IF(OR($B693="",O$3&lt;$D693+Настройки!$B$7),0,MAX(0,$E693-MAX(0,SUMIFS(Тех_Движение!$G$2:$G$5111,Тех_Движение!$D$2:$D$5111,$C693,Тех_Движение!$B$2:$B$5111,"&lt;="&amp;O$3)-$F693)))</f>
        <v>#VALUE!</v>
      </c>
      <c r="P693" s="21" t="e">
        <f>IF(OR($B693="",P$3&lt;$D693+Настройки!$B$7),0,MAX(0,$E693-MAX(0,SUMIFS(Тех_Движение!$G$2:$G$5111,Тех_Движение!$D$2:$D$5111,$C693,Тех_Движение!$B$2:$B$5111,"&lt;="&amp;P$3)-$F693)))</f>
        <v>#VALUE!</v>
      </c>
      <c r="Q693" s="21" t="e">
        <f>IF(OR($B693="",Q$3&lt;$D693+Настройки!$B$7),0,MAX(0,$E693-MAX(0,SUMIFS(Тех_Движение!$G$2:$G$5111,Тех_Движение!$D$2:$D$5111,$C693,Тех_Движение!$B$2:$B$5111,"&lt;="&amp;Q$3)-$F693)))</f>
        <v>#VALUE!</v>
      </c>
      <c r="R693" s="21" t="str">
        <f t="shared" si="31"/>
        <v/>
      </c>
      <c r="S693" s="23" t="str">
        <f>IF($B693="","",VLOOKUP($C693,Настройки!$A$11:$L$17,9,FALSE))</f>
        <v/>
      </c>
      <c r="T693" s="23" t="str">
        <f t="shared" si="32"/>
        <v/>
      </c>
    </row>
    <row r="694" spans="1:20" x14ac:dyDescent="0.3">
      <c r="A694" s="20">
        <f>Тех_Движение!$A$691</f>
        <v>690</v>
      </c>
      <c r="B694" s="20" t="str">
        <f>IF(Тех_Движение!$F$691&gt;0,Тех_Движение!$I$691,"")</f>
        <v/>
      </c>
      <c r="C694" s="20" t="str">
        <f>IF($B694="","",Тех_Движение!$D$691)</f>
        <v/>
      </c>
      <c r="D694" s="9" t="str">
        <f>IF($B694="","",Тех_Движение!$B$691)</f>
        <v/>
      </c>
      <c r="E694" s="21" t="str">
        <f>IF($B694="","",Тех_Движение!$F$691)</f>
        <v/>
      </c>
      <c r="F694" s="21" t="str">
        <f>IF($B694="","",SUMIFS($E$5:$E693,$C$5:$C693,$C694))</f>
        <v/>
      </c>
      <c r="G694" s="21" t="str">
        <f>IF($B694="","",MAX(0,$E694-MAX(0,SUMIFS(Тех_Движение!$G$2:$G$5111,Тех_Движение!$D$2:$D$5111,$C694,Тех_Движение!$B$2:$B$5111,"&lt;="&amp;Настройки!$B$5-1)-$F694)))</f>
        <v/>
      </c>
      <c r="H694" s="21" t="str">
        <f>IF($B694="","",IF(AND($D694&gt;=Настройки!$B$5,$D694&lt;=Настройки!$B$6),$E694,0))</f>
        <v/>
      </c>
      <c r="I694" s="21" t="str">
        <f t="shared" si="30"/>
        <v/>
      </c>
      <c r="J694" s="21" t="str">
        <f>IF($B694="","",MAX(0,$E694-MAX(0,SUMIFS(Тех_Движение!$G$2:$G$5111,Тех_Движение!$D$2:$D$5111,$C694,Тех_Движение!$B$2:$B$5111,"&lt;="&amp;Настройки!$B$6)-$F694)))</f>
        <v/>
      </c>
      <c r="K694" s="21" t="e">
        <f>IF(OR($B694="",K$3&lt;$D694+Настройки!$B$7),0,MAX(0,$E694-MAX(0,SUMIFS(Тех_Движение!$G$2:$G$5111,Тех_Движение!$D$2:$D$5111,$C694,Тех_Движение!$B$2:$B$5111,"&lt;="&amp;K$3)-$F694)))</f>
        <v>#VALUE!</v>
      </c>
      <c r="L694" s="21" t="e">
        <f>IF(OR($B694="",L$3&lt;$D694+Настройки!$B$7),0,MAX(0,$E694-MAX(0,SUMIFS(Тех_Движение!$G$2:$G$5111,Тех_Движение!$D$2:$D$5111,$C694,Тех_Движение!$B$2:$B$5111,"&lt;="&amp;L$3)-$F694)))</f>
        <v>#VALUE!</v>
      </c>
      <c r="M694" s="21" t="e">
        <f>IF(OR($B694="",M$3&lt;$D694+Настройки!$B$7),0,MAX(0,$E694-MAX(0,SUMIFS(Тех_Движение!$G$2:$G$5111,Тех_Движение!$D$2:$D$5111,$C694,Тех_Движение!$B$2:$B$5111,"&lt;="&amp;M$3)-$F694)))</f>
        <v>#VALUE!</v>
      </c>
      <c r="N694" s="21" t="e">
        <f>IF(OR($B694="",N$3&lt;$D694+Настройки!$B$7),0,MAX(0,$E694-MAX(0,SUMIFS(Тех_Движение!$G$2:$G$5111,Тех_Движение!$D$2:$D$5111,$C694,Тех_Движение!$B$2:$B$5111,"&lt;="&amp;N$3)-$F694)))</f>
        <v>#VALUE!</v>
      </c>
      <c r="O694" s="21" t="e">
        <f>IF(OR($B694="",O$3&lt;$D694+Настройки!$B$7),0,MAX(0,$E694-MAX(0,SUMIFS(Тех_Движение!$G$2:$G$5111,Тех_Движение!$D$2:$D$5111,$C694,Тех_Движение!$B$2:$B$5111,"&lt;="&amp;O$3)-$F694)))</f>
        <v>#VALUE!</v>
      </c>
      <c r="P694" s="21" t="e">
        <f>IF(OR($B694="",P$3&lt;$D694+Настройки!$B$7),0,MAX(0,$E694-MAX(0,SUMIFS(Тех_Движение!$G$2:$G$5111,Тех_Движение!$D$2:$D$5111,$C694,Тех_Движение!$B$2:$B$5111,"&lt;="&amp;P$3)-$F694)))</f>
        <v>#VALUE!</v>
      </c>
      <c r="Q694" s="21" t="e">
        <f>IF(OR($B694="",Q$3&lt;$D694+Настройки!$B$7),0,MAX(0,$E694-MAX(0,SUMIFS(Тех_Движение!$G$2:$G$5111,Тех_Движение!$D$2:$D$5111,$C694,Тех_Движение!$B$2:$B$5111,"&lt;="&amp;Q$3)-$F694)))</f>
        <v>#VALUE!</v>
      </c>
      <c r="R694" s="21" t="str">
        <f t="shared" si="31"/>
        <v/>
      </c>
      <c r="S694" s="23" t="str">
        <f>IF($B694="","",VLOOKUP($C694,Настройки!$A$11:$L$17,9,FALSE))</f>
        <v/>
      </c>
      <c r="T694" s="23" t="str">
        <f t="shared" si="32"/>
        <v/>
      </c>
    </row>
    <row r="695" spans="1:20" x14ac:dyDescent="0.3">
      <c r="A695" s="20">
        <f>Тех_Движение!$A$692</f>
        <v>691</v>
      </c>
      <c r="B695" s="20" t="str">
        <f>IF(Тех_Движение!$F$692&gt;0,Тех_Движение!$I$692,"")</f>
        <v/>
      </c>
      <c r="C695" s="20" t="str">
        <f>IF($B695="","",Тех_Движение!$D$692)</f>
        <v/>
      </c>
      <c r="D695" s="9" t="str">
        <f>IF($B695="","",Тех_Движение!$B$692)</f>
        <v/>
      </c>
      <c r="E695" s="21" t="str">
        <f>IF($B695="","",Тех_Движение!$F$692)</f>
        <v/>
      </c>
      <c r="F695" s="21" t="str">
        <f>IF($B695="","",SUMIFS($E$5:$E694,$C$5:$C694,$C695))</f>
        <v/>
      </c>
      <c r="G695" s="21" t="str">
        <f>IF($B695="","",MAX(0,$E695-MAX(0,SUMIFS(Тех_Движение!$G$2:$G$5111,Тех_Движение!$D$2:$D$5111,$C695,Тех_Движение!$B$2:$B$5111,"&lt;="&amp;Настройки!$B$5-1)-$F695)))</f>
        <v/>
      </c>
      <c r="H695" s="21" t="str">
        <f>IF($B695="","",IF(AND($D695&gt;=Настройки!$B$5,$D695&lt;=Настройки!$B$6),$E695,0))</f>
        <v/>
      </c>
      <c r="I695" s="21" t="str">
        <f t="shared" si="30"/>
        <v/>
      </c>
      <c r="J695" s="21" t="str">
        <f>IF($B695="","",MAX(0,$E695-MAX(0,SUMIFS(Тех_Движение!$G$2:$G$5111,Тех_Движение!$D$2:$D$5111,$C695,Тех_Движение!$B$2:$B$5111,"&lt;="&amp;Настройки!$B$6)-$F695)))</f>
        <v/>
      </c>
      <c r="K695" s="21" t="e">
        <f>IF(OR($B695="",K$3&lt;$D695+Настройки!$B$7),0,MAX(0,$E695-MAX(0,SUMIFS(Тех_Движение!$G$2:$G$5111,Тех_Движение!$D$2:$D$5111,$C695,Тех_Движение!$B$2:$B$5111,"&lt;="&amp;K$3)-$F695)))</f>
        <v>#VALUE!</v>
      </c>
      <c r="L695" s="21" t="e">
        <f>IF(OR($B695="",L$3&lt;$D695+Настройки!$B$7),0,MAX(0,$E695-MAX(0,SUMIFS(Тех_Движение!$G$2:$G$5111,Тех_Движение!$D$2:$D$5111,$C695,Тех_Движение!$B$2:$B$5111,"&lt;="&amp;L$3)-$F695)))</f>
        <v>#VALUE!</v>
      </c>
      <c r="M695" s="21" t="e">
        <f>IF(OR($B695="",M$3&lt;$D695+Настройки!$B$7),0,MAX(0,$E695-MAX(0,SUMIFS(Тех_Движение!$G$2:$G$5111,Тех_Движение!$D$2:$D$5111,$C695,Тех_Движение!$B$2:$B$5111,"&lt;="&amp;M$3)-$F695)))</f>
        <v>#VALUE!</v>
      </c>
      <c r="N695" s="21" t="e">
        <f>IF(OR($B695="",N$3&lt;$D695+Настройки!$B$7),0,MAX(0,$E695-MAX(0,SUMIFS(Тех_Движение!$G$2:$G$5111,Тех_Движение!$D$2:$D$5111,$C695,Тех_Движение!$B$2:$B$5111,"&lt;="&amp;N$3)-$F695)))</f>
        <v>#VALUE!</v>
      </c>
      <c r="O695" s="21" t="e">
        <f>IF(OR($B695="",O$3&lt;$D695+Настройки!$B$7),0,MAX(0,$E695-MAX(0,SUMIFS(Тех_Движение!$G$2:$G$5111,Тех_Движение!$D$2:$D$5111,$C695,Тех_Движение!$B$2:$B$5111,"&lt;="&amp;O$3)-$F695)))</f>
        <v>#VALUE!</v>
      </c>
      <c r="P695" s="21" t="e">
        <f>IF(OR($B695="",P$3&lt;$D695+Настройки!$B$7),0,MAX(0,$E695-MAX(0,SUMIFS(Тех_Движение!$G$2:$G$5111,Тех_Движение!$D$2:$D$5111,$C695,Тех_Движение!$B$2:$B$5111,"&lt;="&amp;P$3)-$F695)))</f>
        <v>#VALUE!</v>
      </c>
      <c r="Q695" s="21" t="e">
        <f>IF(OR($B695="",Q$3&lt;$D695+Настройки!$B$7),0,MAX(0,$E695-MAX(0,SUMIFS(Тех_Движение!$G$2:$G$5111,Тех_Движение!$D$2:$D$5111,$C695,Тех_Движение!$B$2:$B$5111,"&lt;="&amp;Q$3)-$F695)))</f>
        <v>#VALUE!</v>
      </c>
      <c r="R695" s="21" t="str">
        <f t="shared" si="31"/>
        <v/>
      </c>
      <c r="S695" s="23" t="str">
        <f>IF($B695="","",VLOOKUP($C695,Настройки!$A$11:$L$17,9,FALSE))</f>
        <v/>
      </c>
      <c r="T695" s="23" t="str">
        <f t="shared" si="32"/>
        <v/>
      </c>
    </row>
    <row r="696" spans="1:20" x14ac:dyDescent="0.3">
      <c r="A696" s="20">
        <f>Тех_Движение!$A$693</f>
        <v>692</v>
      </c>
      <c r="B696" s="20" t="str">
        <f>IF(Тех_Движение!$F$693&gt;0,Тех_Движение!$I$693,"")</f>
        <v/>
      </c>
      <c r="C696" s="20" t="str">
        <f>IF($B696="","",Тех_Движение!$D$693)</f>
        <v/>
      </c>
      <c r="D696" s="9" t="str">
        <f>IF($B696="","",Тех_Движение!$B$693)</f>
        <v/>
      </c>
      <c r="E696" s="21" t="str">
        <f>IF($B696="","",Тех_Движение!$F$693)</f>
        <v/>
      </c>
      <c r="F696" s="21" t="str">
        <f>IF($B696="","",SUMIFS($E$5:$E695,$C$5:$C695,$C696))</f>
        <v/>
      </c>
      <c r="G696" s="21" t="str">
        <f>IF($B696="","",MAX(0,$E696-MAX(0,SUMIFS(Тех_Движение!$G$2:$G$5111,Тех_Движение!$D$2:$D$5111,$C696,Тех_Движение!$B$2:$B$5111,"&lt;="&amp;Настройки!$B$5-1)-$F696)))</f>
        <v/>
      </c>
      <c r="H696" s="21" t="str">
        <f>IF($B696="","",IF(AND($D696&gt;=Настройки!$B$5,$D696&lt;=Настройки!$B$6),$E696,0))</f>
        <v/>
      </c>
      <c r="I696" s="21" t="str">
        <f t="shared" si="30"/>
        <v/>
      </c>
      <c r="J696" s="21" t="str">
        <f>IF($B696="","",MAX(0,$E696-MAX(0,SUMIFS(Тех_Движение!$G$2:$G$5111,Тех_Движение!$D$2:$D$5111,$C696,Тех_Движение!$B$2:$B$5111,"&lt;="&amp;Настройки!$B$6)-$F696)))</f>
        <v/>
      </c>
      <c r="K696" s="21" t="e">
        <f>IF(OR($B696="",K$3&lt;$D696+Настройки!$B$7),0,MAX(0,$E696-MAX(0,SUMIFS(Тех_Движение!$G$2:$G$5111,Тех_Движение!$D$2:$D$5111,$C696,Тех_Движение!$B$2:$B$5111,"&lt;="&amp;K$3)-$F696)))</f>
        <v>#VALUE!</v>
      </c>
      <c r="L696" s="21" t="e">
        <f>IF(OR($B696="",L$3&lt;$D696+Настройки!$B$7),0,MAX(0,$E696-MAX(0,SUMIFS(Тех_Движение!$G$2:$G$5111,Тех_Движение!$D$2:$D$5111,$C696,Тех_Движение!$B$2:$B$5111,"&lt;="&amp;L$3)-$F696)))</f>
        <v>#VALUE!</v>
      </c>
      <c r="M696" s="21" t="e">
        <f>IF(OR($B696="",M$3&lt;$D696+Настройки!$B$7),0,MAX(0,$E696-MAX(0,SUMIFS(Тех_Движение!$G$2:$G$5111,Тех_Движение!$D$2:$D$5111,$C696,Тех_Движение!$B$2:$B$5111,"&lt;="&amp;M$3)-$F696)))</f>
        <v>#VALUE!</v>
      </c>
      <c r="N696" s="21" t="e">
        <f>IF(OR($B696="",N$3&lt;$D696+Настройки!$B$7),0,MAX(0,$E696-MAX(0,SUMIFS(Тех_Движение!$G$2:$G$5111,Тех_Движение!$D$2:$D$5111,$C696,Тех_Движение!$B$2:$B$5111,"&lt;="&amp;N$3)-$F696)))</f>
        <v>#VALUE!</v>
      </c>
      <c r="O696" s="21" t="e">
        <f>IF(OR($B696="",O$3&lt;$D696+Настройки!$B$7),0,MAX(0,$E696-MAX(0,SUMIFS(Тех_Движение!$G$2:$G$5111,Тех_Движение!$D$2:$D$5111,$C696,Тех_Движение!$B$2:$B$5111,"&lt;="&amp;O$3)-$F696)))</f>
        <v>#VALUE!</v>
      </c>
      <c r="P696" s="21" t="e">
        <f>IF(OR($B696="",P$3&lt;$D696+Настройки!$B$7),0,MAX(0,$E696-MAX(0,SUMIFS(Тех_Движение!$G$2:$G$5111,Тех_Движение!$D$2:$D$5111,$C696,Тех_Движение!$B$2:$B$5111,"&lt;="&amp;P$3)-$F696)))</f>
        <v>#VALUE!</v>
      </c>
      <c r="Q696" s="21" t="e">
        <f>IF(OR($B696="",Q$3&lt;$D696+Настройки!$B$7),0,MAX(0,$E696-MAX(0,SUMIFS(Тех_Движение!$G$2:$G$5111,Тех_Движение!$D$2:$D$5111,$C696,Тех_Движение!$B$2:$B$5111,"&lt;="&amp;Q$3)-$F696)))</f>
        <v>#VALUE!</v>
      </c>
      <c r="R696" s="21" t="str">
        <f t="shared" si="31"/>
        <v/>
      </c>
      <c r="S696" s="23" t="str">
        <f>IF($B696="","",VLOOKUP($C696,Настройки!$A$11:$L$17,9,FALSE))</f>
        <v/>
      </c>
      <c r="T696" s="23" t="str">
        <f t="shared" si="32"/>
        <v/>
      </c>
    </row>
    <row r="697" spans="1:20" x14ac:dyDescent="0.3">
      <c r="A697" s="20">
        <f>Тех_Движение!$A$694</f>
        <v>693</v>
      </c>
      <c r="B697" s="20" t="str">
        <f>IF(Тех_Движение!$F$694&gt;0,Тех_Движение!$I$694,"")</f>
        <v/>
      </c>
      <c r="C697" s="20" t="str">
        <f>IF($B697="","",Тех_Движение!$D$694)</f>
        <v/>
      </c>
      <c r="D697" s="9" t="str">
        <f>IF($B697="","",Тех_Движение!$B$694)</f>
        <v/>
      </c>
      <c r="E697" s="21" t="str">
        <f>IF($B697="","",Тех_Движение!$F$694)</f>
        <v/>
      </c>
      <c r="F697" s="21" t="str">
        <f>IF($B697="","",SUMIFS($E$5:$E696,$C$5:$C696,$C697))</f>
        <v/>
      </c>
      <c r="G697" s="21" t="str">
        <f>IF($B697="","",MAX(0,$E697-MAX(0,SUMIFS(Тех_Движение!$G$2:$G$5111,Тех_Движение!$D$2:$D$5111,$C697,Тех_Движение!$B$2:$B$5111,"&lt;="&amp;Настройки!$B$5-1)-$F697)))</f>
        <v/>
      </c>
      <c r="H697" s="21" t="str">
        <f>IF($B697="","",IF(AND($D697&gt;=Настройки!$B$5,$D697&lt;=Настройки!$B$6),$E697,0))</f>
        <v/>
      </c>
      <c r="I697" s="21" t="str">
        <f t="shared" si="30"/>
        <v/>
      </c>
      <c r="J697" s="21" t="str">
        <f>IF($B697="","",MAX(0,$E697-MAX(0,SUMIFS(Тех_Движение!$G$2:$G$5111,Тех_Движение!$D$2:$D$5111,$C697,Тех_Движение!$B$2:$B$5111,"&lt;="&amp;Настройки!$B$6)-$F697)))</f>
        <v/>
      </c>
      <c r="K697" s="21" t="e">
        <f>IF(OR($B697="",K$3&lt;$D697+Настройки!$B$7),0,MAX(0,$E697-MAX(0,SUMIFS(Тех_Движение!$G$2:$G$5111,Тех_Движение!$D$2:$D$5111,$C697,Тех_Движение!$B$2:$B$5111,"&lt;="&amp;K$3)-$F697)))</f>
        <v>#VALUE!</v>
      </c>
      <c r="L697" s="21" t="e">
        <f>IF(OR($B697="",L$3&lt;$D697+Настройки!$B$7),0,MAX(0,$E697-MAX(0,SUMIFS(Тех_Движение!$G$2:$G$5111,Тех_Движение!$D$2:$D$5111,$C697,Тех_Движение!$B$2:$B$5111,"&lt;="&amp;L$3)-$F697)))</f>
        <v>#VALUE!</v>
      </c>
      <c r="M697" s="21" t="e">
        <f>IF(OR($B697="",M$3&lt;$D697+Настройки!$B$7),0,MAX(0,$E697-MAX(0,SUMIFS(Тех_Движение!$G$2:$G$5111,Тех_Движение!$D$2:$D$5111,$C697,Тех_Движение!$B$2:$B$5111,"&lt;="&amp;M$3)-$F697)))</f>
        <v>#VALUE!</v>
      </c>
      <c r="N697" s="21" t="e">
        <f>IF(OR($B697="",N$3&lt;$D697+Настройки!$B$7),0,MAX(0,$E697-MAX(0,SUMIFS(Тех_Движение!$G$2:$G$5111,Тех_Движение!$D$2:$D$5111,$C697,Тех_Движение!$B$2:$B$5111,"&lt;="&amp;N$3)-$F697)))</f>
        <v>#VALUE!</v>
      </c>
      <c r="O697" s="21" t="e">
        <f>IF(OR($B697="",O$3&lt;$D697+Настройки!$B$7),0,MAX(0,$E697-MAX(0,SUMIFS(Тех_Движение!$G$2:$G$5111,Тех_Движение!$D$2:$D$5111,$C697,Тех_Движение!$B$2:$B$5111,"&lt;="&amp;O$3)-$F697)))</f>
        <v>#VALUE!</v>
      </c>
      <c r="P697" s="21" t="e">
        <f>IF(OR($B697="",P$3&lt;$D697+Настройки!$B$7),0,MAX(0,$E697-MAX(0,SUMIFS(Тех_Движение!$G$2:$G$5111,Тех_Движение!$D$2:$D$5111,$C697,Тех_Движение!$B$2:$B$5111,"&lt;="&amp;P$3)-$F697)))</f>
        <v>#VALUE!</v>
      </c>
      <c r="Q697" s="21" t="e">
        <f>IF(OR($B697="",Q$3&lt;$D697+Настройки!$B$7),0,MAX(0,$E697-MAX(0,SUMIFS(Тех_Движение!$G$2:$G$5111,Тех_Движение!$D$2:$D$5111,$C697,Тех_Движение!$B$2:$B$5111,"&lt;="&amp;Q$3)-$F697)))</f>
        <v>#VALUE!</v>
      </c>
      <c r="R697" s="21" t="str">
        <f t="shared" si="31"/>
        <v/>
      </c>
      <c r="S697" s="23" t="str">
        <f>IF($B697="","",VLOOKUP($C697,Настройки!$A$11:$L$17,9,FALSE))</f>
        <v/>
      </c>
      <c r="T697" s="23" t="str">
        <f t="shared" si="32"/>
        <v/>
      </c>
    </row>
    <row r="698" spans="1:20" x14ac:dyDescent="0.3">
      <c r="A698" s="20">
        <f>Тех_Движение!$A$695</f>
        <v>694</v>
      </c>
      <c r="B698" s="20" t="str">
        <f>IF(Тех_Движение!$F$695&gt;0,Тех_Движение!$I$695,"")</f>
        <v/>
      </c>
      <c r="C698" s="20" t="str">
        <f>IF($B698="","",Тех_Движение!$D$695)</f>
        <v/>
      </c>
      <c r="D698" s="9" t="str">
        <f>IF($B698="","",Тех_Движение!$B$695)</f>
        <v/>
      </c>
      <c r="E698" s="21" t="str">
        <f>IF($B698="","",Тех_Движение!$F$695)</f>
        <v/>
      </c>
      <c r="F698" s="21" t="str">
        <f>IF($B698="","",SUMIFS($E$5:$E697,$C$5:$C697,$C698))</f>
        <v/>
      </c>
      <c r="G698" s="21" t="str">
        <f>IF($B698="","",MAX(0,$E698-MAX(0,SUMIFS(Тех_Движение!$G$2:$G$5111,Тех_Движение!$D$2:$D$5111,$C698,Тех_Движение!$B$2:$B$5111,"&lt;="&amp;Настройки!$B$5-1)-$F698)))</f>
        <v/>
      </c>
      <c r="H698" s="21" t="str">
        <f>IF($B698="","",IF(AND($D698&gt;=Настройки!$B$5,$D698&lt;=Настройки!$B$6),$E698,0))</f>
        <v/>
      </c>
      <c r="I698" s="21" t="str">
        <f t="shared" si="30"/>
        <v/>
      </c>
      <c r="J698" s="21" t="str">
        <f>IF($B698="","",MAX(0,$E698-MAX(0,SUMIFS(Тех_Движение!$G$2:$G$5111,Тех_Движение!$D$2:$D$5111,$C698,Тех_Движение!$B$2:$B$5111,"&lt;="&amp;Настройки!$B$6)-$F698)))</f>
        <v/>
      </c>
      <c r="K698" s="21" t="e">
        <f>IF(OR($B698="",K$3&lt;$D698+Настройки!$B$7),0,MAX(0,$E698-MAX(0,SUMIFS(Тех_Движение!$G$2:$G$5111,Тех_Движение!$D$2:$D$5111,$C698,Тех_Движение!$B$2:$B$5111,"&lt;="&amp;K$3)-$F698)))</f>
        <v>#VALUE!</v>
      </c>
      <c r="L698" s="21" t="e">
        <f>IF(OR($B698="",L$3&lt;$D698+Настройки!$B$7),0,MAX(0,$E698-MAX(0,SUMIFS(Тех_Движение!$G$2:$G$5111,Тех_Движение!$D$2:$D$5111,$C698,Тех_Движение!$B$2:$B$5111,"&lt;="&amp;L$3)-$F698)))</f>
        <v>#VALUE!</v>
      </c>
      <c r="M698" s="21" t="e">
        <f>IF(OR($B698="",M$3&lt;$D698+Настройки!$B$7),0,MAX(0,$E698-MAX(0,SUMIFS(Тех_Движение!$G$2:$G$5111,Тех_Движение!$D$2:$D$5111,$C698,Тех_Движение!$B$2:$B$5111,"&lt;="&amp;M$3)-$F698)))</f>
        <v>#VALUE!</v>
      </c>
      <c r="N698" s="21" t="e">
        <f>IF(OR($B698="",N$3&lt;$D698+Настройки!$B$7),0,MAX(0,$E698-MAX(0,SUMIFS(Тех_Движение!$G$2:$G$5111,Тех_Движение!$D$2:$D$5111,$C698,Тех_Движение!$B$2:$B$5111,"&lt;="&amp;N$3)-$F698)))</f>
        <v>#VALUE!</v>
      </c>
      <c r="O698" s="21" t="e">
        <f>IF(OR($B698="",O$3&lt;$D698+Настройки!$B$7),0,MAX(0,$E698-MAX(0,SUMIFS(Тех_Движение!$G$2:$G$5111,Тех_Движение!$D$2:$D$5111,$C698,Тех_Движение!$B$2:$B$5111,"&lt;="&amp;O$3)-$F698)))</f>
        <v>#VALUE!</v>
      </c>
      <c r="P698" s="21" t="e">
        <f>IF(OR($B698="",P$3&lt;$D698+Настройки!$B$7),0,MAX(0,$E698-MAX(0,SUMIFS(Тех_Движение!$G$2:$G$5111,Тех_Движение!$D$2:$D$5111,$C698,Тех_Движение!$B$2:$B$5111,"&lt;="&amp;P$3)-$F698)))</f>
        <v>#VALUE!</v>
      </c>
      <c r="Q698" s="21" t="e">
        <f>IF(OR($B698="",Q$3&lt;$D698+Настройки!$B$7),0,MAX(0,$E698-MAX(0,SUMIFS(Тех_Движение!$G$2:$G$5111,Тех_Движение!$D$2:$D$5111,$C698,Тех_Движение!$B$2:$B$5111,"&lt;="&amp;Q$3)-$F698)))</f>
        <v>#VALUE!</v>
      </c>
      <c r="R698" s="21" t="str">
        <f t="shared" si="31"/>
        <v/>
      </c>
      <c r="S698" s="23" t="str">
        <f>IF($B698="","",VLOOKUP($C698,Настройки!$A$11:$L$17,9,FALSE))</f>
        <v/>
      </c>
      <c r="T698" s="23" t="str">
        <f t="shared" si="32"/>
        <v/>
      </c>
    </row>
    <row r="699" spans="1:20" x14ac:dyDescent="0.3">
      <c r="A699" s="20">
        <f>Тех_Движение!$A$696</f>
        <v>695</v>
      </c>
      <c r="B699" s="20" t="str">
        <f>IF(Тех_Движение!$F$696&gt;0,Тех_Движение!$I$696,"")</f>
        <v/>
      </c>
      <c r="C699" s="20" t="str">
        <f>IF($B699="","",Тех_Движение!$D$696)</f>
        <v/>
      </c>
      <c r="D699" s="9" t="str">
        <f>IF($B699="","",Тех_Движение!$B$696)</f>
        <v/>
      </c>
      <c r="E699" s="21" t="str">
        <f>IF($B699="","",Тех_Движение!$F$696)</f>
        <v/>
      </c>
      <c r="F699" s="21" t="str">
        <f>IF($B699="","",SUMIFS($E$5:$E698,$C$5:$C698,$C699))</f>
        <v/>
      </c>
      <c r="G699" s="21" t="str">
        <f>IF($B699="","",MAX(0,$E699-MAX(0,SUMIFS(Тех_Движение!$G$2:$G$5111,Тех_Движение!$D$2:$D$5111,$C699,Тех_Движение!$B$2:$B$5111,"&lt;="&amp;Настройки!$B$5-1)-$F699)))</f>
        <v/>
      </c>
      <c r="H699" s="21" t="str">
        <f>IF($B699="","",IF(AND($D699&gt;=Настройки!$B$5,$D699&lt;=Настройки!$B$6),$E699,0))</f>
        <v/>
      </c>
      <c r="I699" s="21" t="str">
        <f t="shared" si="30"/>
        <v/>
      </c>
      <c r="J699" s="21" t="str">
        <f>IF($B699="","",MAX(0,$E699-MAX(0,SUMIFS(Тех_Движение!$G$2:$G$5111,Тех_Движение!$D$2:$D$5111,$C699,Тех_Движение!$B$2:$B$5111,"&lt;="&amp;Настройки!$B$6)-$F699)))</f>
        <v/>
      </c>
      <c r="K699" s="21" t="e">
        <f>IF(OR($B699="",K$3&lt;$D699+Настройки!$B$7),0,MAX(0,$E699-MAX(0,SUMIFS(Тех_Движение!$G$2:$G$5111,Тех_Движение!$D$2:$D$5111,$C699,Тех_Движение!$B$2:$B$5111,"&lt;="&amp;K$3)-$F699)))</f>
        <v>#VALUE!</v>
      </c>
      <c r="L699" s="21" t="e">
        <f>IF(OR($B699="",L$3&lt;$D699+Настройки!$B$7),0,MAX(0,$E699-MAX(0,SUMIFS(Тех_Движение!$G$2:$G$5111,Тех_Движение!$D$2:$D$5111,$C699,Тех_Движение!$B$2:$B$5111,"&lt;="&amp;L$3)-$F699)))</f>
        <v>#VALUE!</v>
      </c>
      <c r="M699" s="21" t="e">
        <f>IF(OR($B699="",M$3&lt;$D699+Настройки!$B$7),0,MAX(0,$E699-MAX(0,SUMIFS(Тех_Движение!$G$2:$G$5111,Тех_Движение!$D$2:$D$5111,$C699,Тех_Движение!$B$2:$B$5111,"&lt;="&amp;M$3)-$F699)))</f>
        <v>#VALUE!</v>
      </c>
      <c r="N699" s="21" t="e">
        <f>IF(OR($B699="",N$3&lt;$D699+Настройки!$B$7),0,MAX(0,$E699-MAX(0,SUMIFS(Тех_Движение!$G$2:$G$5111,Тех_Движение!$D$2:$D$5111,$C699,Тех_Движение!$B$2:$B$5111,"&lt;="&amp;N$3)-$F699)))</f>
        <v>#VALUE!</v>
      </c>
      <c r="O699" s="21" t="e">
        <f>IF(OR($B699="",O$3&lt;$D699+Настройки!$B$7),0,MAX(0,$E699-MAX(0,SUMIFS(Тех_Движение!$G$2:$G$5111,Тех_Движение!$D$2:$D$5111,$C699,Тех_Движение!$B$2:$B$5111,"&lt;="&amp;O$3)-$F699)))</f>
        <v>#VALUE!</v>
      </c>
      <c r="P699" s="21" t="e">
        <f>IF(OR($B699="",P$3&lt;$D699+Настройки!$B$7),0,MAX(0,$E699-MAX(0,SUMIFS(Тех_Движение!$G$2:$G$5111,Тех_Движение!$D$2:$D$5111,$C699,Тех_Движение!$B$2:$B$5111,"&lt;="&amp;P$3)-$F699)))</f>
        <v>#VALUE!</v>
      </c>
      <c r="Q699" s="21" t="e">
        <f>IF(OR($B699="",Q$3&lt;$D699+Настройки!$B$7),0,MAX(0,$E699-MAX(0,SUMIFS(Тех_Движение!$G$2:$G$5111,Тех_Движение!$D$2:$D$5111,$C699,Тех_Движение!$B$2:$B$5111,"&lt;="&amp;Q$3)-$F699)))</f>
        <v>#VALUE!</v>
      </c>
      <c r="R699" s="21" t="str">
        <f t="shared" si="31"/>
        <v/>
      </c>
      <c r="S699" s="23" t="str">
        <f>IF($B699="","",VLOOKUP($C699,Настройки!$A$11:$L$17,9,FALSE))</f>
        <v/>
      </c>
      <c r="T699" s="23" t="str">
        <f t="shared" si="32"/>
        <v/>
      </c>
    </row>
    <row r="700" spans="1:20" x14ac:dyDescent="0.3">
      <c r="A700" s="20">
        <f>Тех_Движение!$A$697</f>
        <v>696</v>
      </c>
      <c r="B700" s="20" t="str">
        <f>IF(Тех_Движение!$F$697&gt;0,Тех_Движение!$I$697,"")</f>
        <v/>
      </c>
      <c r="C700" s="20" t="str">
        <f>IF($B700="","",Тех_Движение!$D$697)</f>
        <v/>
      </c>
      <c r="D700" s="9" t="str">
        <f>IF($B700="","",Тех_Движение!$B$697)</f>
        <v/>
      </c>
      <c r="E700" s="21" t="str">
        <f>IF($B700="","",Тех_Движение!$F$697)</f>
        <v/>
      </c>
      <c r="F700" s="21" t="str">
        <f>IF($B700="","",SUMIFS($E$5:$E699,$C$5:$C699,$C700))</f>
        <v/>
      </c>
      <c r="G700" s="21" t="str">
        <f>IF($B700="","",MAX(0,$E700-MAX(0,SUMIFS(Тех_Движение!$G$2:$G$5111,Тех_Движение!$D$2:$D$5111,$C700,Тех_Движение!$B$2:$B$5111,"&lt;="&amp;Настройки!$B$5-1)-$F700)))</f>
        <v/>
      </c>
      <c r="H700" s="21" t="str">
        <f>IF($B700="","",IF(AND($D700&gt;=Настройки!$B$5,$D700&lt;=Настройки!$B$6),$E700,0))</f>
        <v/>
      </c>
      <c r="I700" s="21" t="str">
        <f t="shared" si="30"/>
        <v/>
      </c>
      <c r="J700" s="21" t="str">
        <f>IF($B700="","",MAX(0,$E700-MAX(0,SUMIFS(Тех_Движение!$G$2:$G$5111,Тех_Движение!$D$2:$D$5111,$C700,Тех_Движение!$B$2:$B$5111,"&lt;="&amp;Настройки!$B$6)-$F700)))</f>
        <v/>
      </c>
      <c r="K700" s="21" t="e">
        <f>IF(OR($B700="",K$3&lt;$D700+Настройки!$B$7),0,MAX(0,$E700-MAX(0,SUMIFS(Тех_Движение!$G$2:$G$5111,Тех_Движение!$D$2:$D$5111,$C700,Тех_Движение!$B$2:$B$5111,"&lt;="&amp;K$3)-$F700)))</f>
        <v>#VALUE!</v>
      </c>
      <c r="L700" s="21" t="e">
        <f>IF(OR($B700="",L$3&lt;$D700+Настройки!$B$7),0,MAX(0,$E700-MAX(0,SUMIFS(Тех_Движение!$G$2:$G$5111,Тех_Движение!$D$2:$D$5111,$C700,Тех_Движение!$B$2:$B$5111,"&lt;="&amp;L$3)-$F700)))</f>
        <v>#VALUE!</v>
      </c>
      <c r="M700" s="21" t="e">
        <f>IF(OR($B700="",M$3&lt;$D700+Настройки!$B$7),0,MAX(0,$E700-MAX(0,SUMIFS(Тех_Движение!$G$2:$G$5111,Тех_Движение!$D$2:$D$5111,$C700,Тех_Движение!$B$2:$B$5111,"&lt;="&amp;M$3)-$F700)))</f>
        <v>#VALUE!</v>
      </c>
      <c r="N700" s="21" t="e">
        <f>IF(OR($B700="",N$3&lt;$D700+Настройки!$B$7),0,MAX(0,$E700-MAX(0,SUMIFS(Тех_Движение!$G$2:$G$5111,Тех_Движение!$D$2:$D$5111,$C700,Тех_Движение!$B$2:$B$5111,"&lt;="&amp;N$3)-$F700)))</f>
        <v>#VALUE!</v>
      </c>
      <c r="O700" s="21" t="e">
        <f>IF(OR($B700="",O$3&lt;$D700+Настройки!$B$7),0,MAX(0,$E700-MAX(0,SUMIFS(Тех_Движение!$G$2:$G$5111,Тех_Движение!$D$2:$D$5111,$C700,Тех_Движение!$B$2:$B$5111,"&lt;="&amp;O$3)-$F700)))</f>
        <v>#VALUE!</v>
      </c>
      <c r="P700" s="21" t="e">
        <f>IF(OR($B700="",P$3&lt;$D700+Настройки!$B$7),0,MAX(0,$E700-MAX(0,SUMIFS(Тех_Движение!$G$2:$G$5111,Тех_Движение!$D$2:$D$5111,$C700,Тех_Движение!$B$2:$B$5111,"&lt;="&amp;P$3)-$F700)))</f>
        <v>#VALUE!</v>
      </c>
      <c r="Q700" s="21" t="e">
        <f>IF(OR($B700="",Q$3&lt;$D700+Настройки!$B$7),0,MAX(0,$E700-MAX(0,SUMIFS(Тех_Движение!$G$2:$G$5111,Тех_Движение!$D$2:$D$5111,$C700,Тех_Движение!$B$2:$B$5111,"&lt;="&amp;Q$3)-$F700)))</f>
        <v>#VALUE!</v>
      </c>
      <c r="R700" s="21" t="str">
        <f t="shared" si="31"/>
        <v/>
      </c>
      <c r="S700" s="23" t="str">
        <f>IF($B700="","",VLOOKUP($C700,Настройки!$A$11:$L$17,9,FALSE))</f>
        <v/>
      </c>
      <c r="T700" s="23" t="str">
        <f t="shared" si="32"/>
        <v/>
      </c>
    </row>
    <row r="701" spans="1:20" x14ac:dyDescent="0.3">
      <c r="A701" s="20">
        <f>Тех_Движение!$A$698</f>
        <v>697</v>
      </c>
      <c r="B701" s="20" t="str">
        <f>IF(Тех_Движение!$F$698&gt;0,Тех_Движение!$I$698,"")</f>
        <v/>
      </c>
      <c r="C701" s="20" t="str">
        <f>IF($B701="","",Тех_Движение!$D$698)</f>
        <v/>
      </c>
      <c r="D701" s="9" t="str">
        <f>IF($B701="","",Тех_Движение!$B$698)</f>
        <v/>
      </c>
      <c r="E701" s="21" t="str">
        <f>IF($B701="","",Тех_Движение!$F$698)</f>
        <v/>
      </c>
      <c r="F701" s="21" t="str">
        <f>IF($B701="","",SUMIFS($E$5:$E700,$C$5:$C700,$C701))</f>
        <v/>
      </c>
      <c r="G701" s="21" t="str">
        <f>IF($B701="","",MAX(0,$E701-MAX(0,SUMIFS(Тех_Движение!$G$2:$G$5111,Тех_Движение!$D$2:$D$5111,$C701,Тех_Движение!$B$2:$B$5111,"&lt;="&amp;Настройки!$B$5-1)-$F701)))</f>
        <v/>
      </c>
      <c r="H701" s="21" t="str">
        <f>IF($B701="","",IF(AND($D701&gt;=Настройки!$B$5,$D701&lt;=Настройки!$B$6),$E701,0))</f>
        <v/>
      </c>
      <c r="I701" s="21" t="str">
        <f t="shared" si="30"/>
        <v/>
      </c>
      <c r="J701" s="21" t="str">
        <f>IF($B701="","",MAX(0,$E701-MAX(0,SUMIFS(Тех_Движение!$G$2:$G$5111,Тех_Движение!$D$2:$D$5111,$C701,Тех_Движение!$B$2:$B$5111,"&lt;="&amp;Настройки!$B$6)-$F701)))</f>
        <v/>
      </c>
      <c r="K701" s="21" t="e">
        <f>IF(OR($B701="",K$3&lt;$D701+Настройки!$B$7),0,MAX(0,$E701-MAX(0,SUMIFS(Тех_Движение!$G$2:$G$5111,Тех_Движение!$D$2:$D$5111,$C701,Тех_Движение!$B$2:$B$5111,"&lt;="&amp;K$3)-$F701)))</f>
        <v>#VALUE!</v>
      </c>
      <c r="L701" s="21" t="e">
        <f>IF(OR($B701="",L$3&lt;$D701+Настройки!$B$7),0,MAX(0,$E701-MAX(0,SUMIFS(Тех_Движение!$G$2:$G$5111,Тех_Движение!$D$2:$D$5111,$C701,Тех_Движение!$B$2:$B$5111,"&lt;="&amp;L$3)-$F701)))</f>
        <v>#VALUE!</v>
      </c>
      <c r="M701" s="21" t="e">
        <f>IF(OR($B701="",M$3&lt;$D701+Настройки!$B$7),0,MAX(0,$E701-MAX(0,SUMIFS(Тех_Движение!$G$2:$G$5111,Тех_Движение!$D$2:$D$5111,$C701,Тех_Движение!$B$2:$B$5111,"&lt;="&amp;M$3)-$F701)))</f>
        <v>#VALUE!</v>
      </c>
      <c r="N701" s="21" t="e">
        <f>IF(OR($B701="",N$3&lt;$D701+Настройки!$B$7),0,MAX(0,$E701-MAX(0,SUMIFS(Тех_Движение!$G$2:$G$5111,Тех_Движение!$D$2:$D$5111,$C701,Тех_Движение!$B$2:$B$5111,"&lt;="&amp;N$3)-$F701)))</f>
        <v>#VALUE!</v>
      </c>
      <c r="O701" s="21" t="e">
        <f>IF(OR($B701="",O$3&lt;$D701+Настройки!$B$7),0,MAX(0,$E701-MAX(0,SUMIFS(Тех_Движение!$G$2:$G$5111,Тех_Движение!$D$2:$D$5111,$C701,Тех_Движение!$B$2:$B$5111,"&lt;="&amp;O$3)-$F701)))</f>
        <v>#VALUE!</v>
      </c>
      <c r="P701" s="21" t="e">
        <f>IF(OR($B701="",P$3&lt;$D701+Настройки!$B$7),0,MAX(0,$E701-MAX(0,SUMIFS(Тех_Движение!$G$2:$G$5111,Тех_Движение!$D$2:$D$5111,$C701,Тех_Движение!$B$2:$B$5111,"&lt;="&amp;P$3)-$F701)))</f>
        <v>#VALUE!</v>
      </c>
      <c r="Q701" s="21" t="e">
        <f>IF(OR($B701="",Q$3&lt;$D701+Настройки!$B$7),0,MAX(0,$E701-MAX(0,SUMIFS(Тех_Движение!$G$2:$G$5111,Тех_Движение!$D$2:$D$5111,$C701,Тех_Движение!$B$2:$B$5111,"&lt;="&amp;Q$3)-$F701)))</f>
        <v>#VALUE!</v>
      </c>
      <c r="R701" s="21" t="str">
        <f t="shared" si="31"/>
        <v/>
      </c>
      <c r="S701" s="23" t="str">
        <f>IF($B701="","",VLOOKUP($C701,Настройки!$A$11:$L$17,9,FALSE))</f>
        <v/>
      </c>
      <c r="T701" s="23" t="str">
        <f t="shared" si="32"/>
        <v/>
      </c>
    </row>
    <row r="702" spans="1:20" x14ac:dyDescent="0.3">
      <c r="A702" s="20">
        <f>Тех_Движение!$A$699</f>
        <v>698</v>
      </c>
      <c r="B702" s="20" t="str">
        <f>IF(Тех_Движение!$F$699&gt;0,Тех_Движение!$I$699,"")</f>
        <v/>
      </c>
      <c r="C702" s="20" t="str">
        <f>IF($B702="","",Тех_Движение!$D$699)</f>
        <v/>
      </c>
      <c r="D702" s="9" t="str">
        <f>IF($B702="","",Тех_Движение!$B$699)</f>
        <v/>
      </c>
      <c r="E702" s="21" t="str">
        <f>IF($B702="","",Тех_Движение!$F$699)</f>
        <v/>
      </c>
      <c r="F702" s="21" t="str">
        <f>IF($B702="","",SUMIFS($E$5:$E701,$C$5:$C701,$C702))</f>
        <v/>
      </c>
      <c r="G702" s="21" t="str">
        <f>IF($B702="","",MAX(0,$E702-MAX(0,SUMIFS(Тех_Движение!$G$2:$G$5111,Тех_Движение!$D$2:$D$5111,$C702,Тех_Движение!$B$2:$B$5111,"&lt;="&amp;Настройки!$B$5-1)-$F702)))</f>
        <v/>
      </c>
      <c r="H702" s="21" t="str">
        <f>IF($B702="","",IF(AND($D702&gt;=Настройки!$B$5,$D702&lt;=Настройки!$B$6),$E702,0))</f>
        <v/>
      </c>
      <c r="I702" s="21" t="str">
        <f t="shared" si="30"/>
        <v/>
      </c>
      <c r="J702" s="21" t="str">
        <f>IF($B702="","",MAX(0,$E702-MAX(0,SUMIFS(Тех_Движение!$G$2:$G$5111,Тех_Движение!$D$2:$D$5111,$C702,Тех_Движение!$B$2:$B$5111,"&lt;="&amp;Настройки!$B$6)-$F702)))</f>
        <v/>
      </c>
      <c r="K702" s="21" t="e">
        <f>IF(OR($B702="",K$3&lt;$D702+Настройки!$B$7),0,MAX(0,$E702-MAX(0,SUMIFS(Тех_Движение!$G$2:$G$5111,Тех_Движение!$D$2:$D$5111,$C702,Тех_Движение!$B$2:$B$5111,"&lt;="&amp;K$3)-$F702)))</f>
        <v>#VALUE!</v>
      </c>
      <c r="L702" s="21" t="e">
        <f>IF(OR($B702="",L$3&lt;$D702+Настройки!$B$7),0,MAX(0,$E702-MAX(0,SUMIFS(Тех_Движение!$G$2:$G$5111,Тех_Движение!$D$2:$D$5111,$C702,Тех_Движение!$B$2:$B$5111,"&lt;="&amp;L$3)-$F702)))</f>
        <v>#VALUE!</v>
      </c>
      <c r="M702" s="21" t="e">
        <f>IF(OR($B702="",M$3&lt;$D702+Настройки!$B$7),0,MAX(0,$E702-MAX(0,SUMIFS(Тех_Движение!$G$2:$G$5111,Тех_Движение!$D$2:$D$5111,$C702,Тех_Движение!$B$2:$B$5111,"&lt;="&amp;M$3)-$F702)))</f>
        <v>#VALUE!</v>
      </c>
      <c r="N702" s="21" t="e">
        <f>IF(OR($B702="",N$3&lt;$D702+Настройки!$B$7),0,MAX(0,$E702-MAX(0,SUMIFS(Тех_Движение!$G$2:$G$5111,Тех_Движение!$D$2:$D$5111,$C702,Тех_Движение!$B$2:$B$5111,"&lt;="&amp;N$3)-$F702)))</f>
        <v>#VALUE!</v>
      </c>
      <c r="O702" s="21" t="e">
        <f>IF(OR($B702="",O$3&lt;$D702+Настройки!$B$7),0,MAX(0,$E702-MAX(0,SUMIFS(Тех_Движение!$G$2:$G$5111,Тех_Движение!$D$2:$D$5111,$C702,Тех_Движение!$B$2:$B$5111,"&lt;="&amp;O$3)-$F702)))</f>
        <v>#VALUE!</v>
      </c>
      <c r="P702" s="21" t="e">
        <f>IF(OR($B702="",P$3&lt;$D702+Настройки!$B$7),0,MAX(0,$E702-MAX(0,SUMIFS(Тех_Движение!$G$2:$G$5111,Тех_Движение!$D$2:$D$5111,$C702,Тех_Движение!$B$2:$B$5111,"&lt;="&amp;P$3)-$F702)))</f>
        <v>#VALUE!</v>
      </c>
      <c r="Q702" s="21" t="e">
        <f>IF(OR($B702="",Q$3&lt;$D702+Настройки!$B$7),0,MAX(0,$E702-MAX(0,SUMIFS(Тех_Движение!$G$2:$G$5111,Тех_Движение!$D$2:$D$5111,$C702,Тех_Движение!$B$2:$B$5111,"&lt;="&amp;Q$3)-$F702)))</f>
        <v>#VALUE!</v>
      </c>
      <c r="R702" s="21" t="str">
        <f t="shared" si="31"/>
        <v/>
      </c>
      <c r="S702" s="23" t="str">
        <f>IF($B702="","",VLOOKUP($C702,Настройки!$A$11:$L$17,9,FALSE))</f>
        <v/>
      </c>
      <c r="T702" s="23" t="str">
        <f t="shared" si="32"/>
        <v/>
      </c>
    </row>
    <row r="703" spans="1:20" x14ac:dyDescent="0.3">
      <c r="A703" s="20">
        <f>Тех_Движение!$A$700</f>
        <v>699</v>
      </c>
      <c r="B703" s="20" t="str">
        <f>IF(Тех_Движение!$F$700&gt;0,Тех_Движение!$I$700,"")</f>
        <v/>
      </c>
      <c r="C703" s="20" t="str">
        <f>IF($B703="","",Тех_Движение!$D$700)</f>
        <v/>
      </c>
      <c r="D703" s="9" t="str">
        <f>IF($B703="","",Тех_Движение!$B$700)</f>
        <v/>
      </c>
      <c r="E703" s="21" t="str">
        <f>IF($B703="","",Тех_Движение!$F$700)</f>
        <v/>
      </c>
      <c r="F703" s="21" t="str">
        <f>IF($B703="","",SUMIFS($E$5:$E702,$C$5:$C702,$C703))</f>
        <v/>
      </c>
      <c r="G703" s="21" t="str">
        <f>IF($B703="","",MAX(0,$E703-MAX(0,SUMIFS(Тех_Движение!$G$2:$G$5111,Тех_Движение!$D$2:$D$5111,$C703,Тех_Движение!$B$2:$B$5111,"&lt;="&amp;Настройки!$B$5-1)-$F703)))</f>
        <v/>
      </c>
      <c r="H703" s="21" t="str">
        <f>IF($B703="","",IF(AND($D703&gt;=Настройки!$B$5,$D703&lt;=Настройки!$B$6),$E703,0))</f>
        <v/>
      </c>
      <c r="I703" s="21" t="str">
        <f t="shared" si="30"/>
        <v/>
      </c>
      <c r="J703" s="21" t="str">
        <f>IF($B703="","",MAX(0,$E703-MAX(0,SUMIFS(Тех_Движение!$G$2:$G$5111,Тех_Движение!$D$2:$D$5111,$C703,Тех_Движение!$B$2:$B$5111,"&lt;="&amp;Настройки!$B$6)-$F703)))</f>
        <v/>
      </c>
      <c r="K703" s="21" t="e">
        <f>IF(OR($B703="",K$3&lt;$D703+Настройки!$B$7),0,MAX(0,$E703-MAX(0,SUMIFS(Тех_Движение!$G$2:$G$5111,Тех_Движение!$D$2:$D$5111,$C703,Тех_Движение!$B$2:$B$5111,"&lt;="&amp;K$3)-$F703)))</f>
        <v>#VALUE!</v>
      </c>
      <c r="L703" s="21" t="e">
        <f>IF(OR($B703="",L$3&lt;$D703+Настройки!$B$7),0,MAX(0,$E703-MAX(0,SUMIFS(Тех_Движение!$G$2:$G$5111,Тех_Движение!$D$2:$D$5111,$C703,Тех_Движение!$B$2:$B$5111,"&lt;="&amp;L$3)-$F703)))</f>
        <v>#VALUE!</v>
      </c>
      <c r="M703" s="21" t="e">
        <f>IF(OR($B703="",M$3&lt;$D703+Настройки!$B$7),0,MAX(0,$E703-MAX(0,SUMIFS(Тех_Движение!$G$2:$G$5111,Тех_Движение!$D$2:$D$5111,$C703,Тех_Движение!$B$2:$B$5111,"&lt;="&amp;M$3)-$F703)))</f>
        <v>#VALUE!</v>
      </c>
      <c r="N703" s="21" t="e">
        <f>IF(OR($B703="",N$3&lt;$D703+Настройки!$B$7),0,MAX(0,$E703-MAX(0,SUMIFS(Тех_Движение!$G$2:$G$5111,Тех_Движение!$D$2:$D$5111,$C703,Тех_Движение!$B$2:$B$5111,"&lt;="&amp;N$3)-$F703)))</f>
        <v>#VALUE!</v>
      </c>
      <c r="O703" s="21" t="e">
        <f>IF(OR($B703="",O$3&lt;$D703+Настройки!$B$7),0,MAX(0,$E703-MAX(0,SUMIFS(Тех_Движение!$G$2:$G$5111,Тех_Движение!$D$2:$D$5111,$C703,Тех_Движение!$B$2:$B$5111,"&lt;="&amp;O$3)-$F703)))</f>
        <v>#VALUE!</v>
      </c>
      <c r="P703" s="21" t="e">
        <f>IF(OR($B703="",P$3&lt;$D703+Настройки!$B$7),0,MAX(0,$E703-MAX(0,SUMIFS(Тех_Движение!$G$2:$G$5111,Тех_Движение!$D$2:$D$5111,$C703,Тех_Движение!$B$2:$B$5111,"&lt;="&amp;P$3)-$F703)))</f>
        <v>#VALUE!</v>
      </c>
      <c r="Q703" s="21" t="e">
        <f>IF(OR($B703="",Q$3&lt;$D703+Настройки!$B$7),0,MAX(0,$E703-MAX(0,SUMIFS(Тех_Движение!$G$2:$G$5111,Тех_Движение!$D$2:$D$5111,$C703,Тех_Движение!$B$2:$B$5111,"&lt;="&amp;Q$3)-$F703)))</f>
        <v>#VALUE!</v>
      </c>
      <c r="R703" s="21" t="str">
        <f t="shared" si="31"/>
        <v/>
      </c>
      <c r="S703" s="23" t="str">
        <f>IF($B703="","",VLOOKUP($C703,Настройки!$A$11:$L$17,9,FALSE))</f>
        <v/>
      </c>
      <c r="T703" s="23" t="str">
        <f t="shared" si="32"/>
        <v/>
      </c>
    </row>
    <row r="704" spans="1:20" x14ac:dyDescent="0.3">
      <c r="A704" s="20">
        <f>Тех_Движение!$A$701</f>
        <v>700</v>
      </c>
      <c r="B704" s="20" t="str">
        <f>IF(Тех_Движение!$F$701&gt;0,Тех_Движение!$I$701,"")</f>
        <v/>
      </c>
      <c r="C704" s="20" t="str">
        <f>IF($B704="","",Тех_Движение!$D$701)</f>
        <v/>
      </c>
      <c r="D704" s="9" t="str">
        <f>IF($B704="","",Тех_Движение!$B$701)</f>
        <v/>
      </c>
      <c r="E704" s="21" t="str">
        <f>IF($B704="","",Тех_Движение!$F$701)</f>
        <v/>
      </c>
      <c r="F704" s="21" t="str">
        <f>IF($B704="","",SUMIFS($E$5:$E703,$C$5:$C703,$C704))</f>
        <v/>
      </c>
      <c r="G704" s="21" t="str">
        <f>IF($B704="","",MAX(0,$E704-MAX(0,SUMIFS(Тех_Движение!$G$2:$G$5111,Тех_Движение!$D$2:$D$5111,$C704,Тех_Движение!$B$2:$B$5111,"&lt;="&amp;Настройки!$B$5-1)-$F704)))</f>
        <v/>
      </c>
      <c r="H704" s="21" t="str">
        <f>IF($B704="","",IF(AND($D704&gt;=Настройки!$B$5,$D704&lt;=Настройки!$B$6),$E704,0))</f>
        <v/>
      </c>
      <c r="I704" s="21" t="str">
        <f t="shared" si="30"/>
        <v/>
      </c>
      <c r="J704" s="21" t="str">
        <f>IF($B704="","",MAX(0,$E704-MAX(0,SUMIFS(Тех_Движение!$G$2:$G$5111,Тех_Движение!$D$2:$D$5111,$C704,Тех_Движение!$B$2:$B$5111,"&lt;="&amp;Настройки!$B$6)-$F704)))</f>
        <v/>
      </c>
      <c r="K704" s="21" t="e">
        <f>IF(OR($B704="",K$3&lt;$D704+Настройки!$B$7),0,MAX(0,$E704-MAX(0,SUMIFS(Тех_Движение!$G$2:$G$5111,Тех_Движение!$D$2:$D$5111,$C704,Тех_Движение!$B$2:$B$5111,"&lt;="&amp;K$3)-$F704)))</f>
        <v>#VALUE!</v>
      </c>
      <c r="L704" s="21" t="e">
        <f>IF(OR($B704="",L$3&lt;$D704+Настройки!$B$7),0,MAX(0,$E704-MAX(0,SUMIFS(Тех_Движение!$G$2:$G$5111,Тех_Движение!$D$2:$D$5111,$C704,Тех_Движение!$B$2:$B$5111,"&lt;="&amp;L$3)-$F704)))</f>
        <v>#VALUE!</v>
      </c>
      <c r="M704" s="21" t="e">
        <f>IF(OR($B704="",M$3&lt;$D704+Настройки!$B$7),0,MAX(0,$E704-MAX(0,SUMIFS(Тех_Движение!$G$2:$G$5111,Тех_Движение!$D$2:$D$5111,$C704,Тех_Движение!$B$2:$B$5111,"&lt;="&amp;M$3)-$F704)))</f>
        <v>#VALUE!</v>
      </c>
      <c r="N704" s="21" t="e">
        <f>IF(OR($B704="",N$3&lt;$D704+Настройки!$B$7),0,MAX(0,$E704-MAX(0,SUMIFS(Тех_Движение!$G$2:$G$5111,Тех_Движение!$D$2:$D$5111,$C704,Тех_Движение!$B$2:$B$5111,"&lt;="&amp;N$3)-$F704)))</f>
        <v>#VALUE!</v>
      </c>
      <c r="O704" s="21" t="e">
        <f>IF(OR($B704="",O$3&lt;$D704+Настройки!$B$7),0,MAX(0,$E704-MAX(0,SUMIFS(Тех_Движение!$G$2:$G$5111,Тех_Движение!$D$2:$D$5111,$C704,Тех_Движение!$B$2:$B$5111,"&lt;="&amp;O$3)-$F704)))</f>
        <v>#VALUE!</v>
      </c>
      <c r="P704" s="21" t="e">
        <f>IF(OR($B704="",P$3&lt;$D704+Настройки!$B$7),0,MAX(0,$E704-MAX(0,SUMIFS(Тех_Движение!$G$2:$G$5111,Тех_Движение!$D$2:$D$5111,$C704,Тех_Движение!$B$2:$B$5111,"&lt;="&amp;P$3)-$F704)))</f>
        <v>#VALUE!</v>
      </c>
      <c r="Q704" s="21" t="e">
        <f>IF(OR($B704="",Q$3&lt;$D704+Настройки!$B$7),0,MAX(0,$E704-MAX(0,SUMIFS(Тех_Движение!$G$2:$G$5111,Тех_Движение!$D$2:$D$5111,$C704,Тех_Движение!$B$2:$B$5111,"&lt;="&amp;Q$3)-$F704)))</f>
        <v>#VALUE!</v>
      </c>
      <c r="R704" s="21" t="str">
        <f t="shared" si="31"/>
        <v/>
      </c>
      <c r="S704" s="23" t="str">
        <f>IF($B704="","",VLOOKUP($C704,Настройки!$A$11:$L$17,9,FALSE))</f>
        <v/>
      </c>
      <c r="T704" s="23" t="str">
        <f t="shared" si="32"/>
        <v/>
      </c>
    </row>
    <row r="705" spans="1:20" x14ac:dyDescent="0.3">
      <c r="A705" s="20">
        <f>Тех_Движение!$A$702</f>
        <v>701</v>
      </c>
      <c r="B705" s="20" t="str">
        <f>IF(Тех_Движение!$F$702&gt;0,Тех_Движение!$I$702,"")</f>
        <v/>
      </c>
      <c r="C705" s="20" t="str">
        <f>IF($B705="","",Тех_Движение!$D$702)</f>
        <v/>
      </c>
      <c r="D705" s="9" t="str">
        <f>IF($B705="","",Тех_Движение!$B$702)</f>
        <v/>
      </c>
      <c r="E705" s="21" t="str">
        <f>IF($B705="","",Тех_Движение!$F$702)</f>
        <v/>
      </c>
      <c r="F705" s="21" t="str">
        <f>IF($B705="","",SUMIFS($E$5:$E704,$C$5:$C704,$C705))</f>
        <v/>
      </c>
      <c r="G705" s="21" t="str">
        <f>IF($B705="","",MAX(0,$E705-MAX(0,SUMIFS(Тех_Движение!$G$2:$G$5111,Тех_Движение!$D$2:$D$5111,$C705,Тех_Движение!$B$2:$B$5111,"&lt;="&amp;Настройки!$B$5-1)-$F705)))</f>
        <v/>
      </c>
      <c r="H705" s="21" t="str">
        <f>IF($B705="","",IF(AND($D705&gt;=Настройки!$B$5,$D705&lt;=Настройки!$B$6),$E705,0))</f>
        <v/>
      </c>
      <c r="I705" s="21" t="str">
        <f t="shared" si="30"/>
        <v/>
      </c>
      <c r="J705" s="21" t="str">
        <f>IF($B705="","",MAX(0,$E705-MAX(0,SUMIFS(Тех_Движение!$G$2:$G$5111,Тех_Движение!$D$2:$D$5111,$C705,Тех_Движение!$B$2:$B$5111,"&lt;="&amp;Настройки!$B$6)-$F705)))</f>
        <v/>
      </c>
      <c r="K705" s="21" t="e">
        <f>IF(OR($B705="",K$3&lt;$D705+Настройки!$B$7),0,MAX(0,$E705-MAX(0,SUMIFS(Тех_Движение!$G$2:$G$5111,Тех_Движение!$D$2:$D$5111,$C705,Тех_Движение!$B$2:$B$5111,"&lt;="&amp;K$3)-$F705)))</f>
        <v>#VALUE!</v>
      </c>
      <c r="L705" s="21" t="e">
        <f>IF(OR($B705="",L$3&lt;$D705+Настройки!$B$7),0,MAX(0,$E705-MAX(0,SUMIFS(Тех_Движение!$G$2:$G$5111,Тех_Движение!$D$2:$D$5111,$C705,Тех_Движение!$B$2:$B$5111,"&lt;="&amp;L$3)-$F705)))</f>
        <v>#VALUE!</v>
      </c>
      <c r="M705" s="21" t="e">
        <f>IF(OR($B705="",M$3&lt;$D705+Настройки!$B$7),0,MAX(0,$E705-MAX(0,SUMIFS(Тех_Движение!$G$2:$G$5111,Тех_Движение!$D$2:$D$5111,$C705,Тех_Движение!$B$2:$B$5111,"&lt;="&amp;M$3)-$F705)))</f>
        <v>#VALUE!</v>
      </c>
      <c r="N705" s="21" t="e">
        <f>IF(OR($B705="",N$3&lt;$D705+Настройки!$B$7),0,MAX(0,$E705-MAX(0,SUMIFS(Тех_Движение!$G$2:$G$5111,Тех_Движение!$D$2:$D$5111,$C705,Тех_Движение!$B$2:$B$5111,"&lt;="&amp;N$3)-$F705)))</f>
        <v>#VALUE!</v>
      </c>
      <c r="O705" s="21" t="e">
        <f>IF(OR($B705="",O$3&lt;$D705+Настройки!$B$7),0,MAX(0,$E705-MAX(0,SUMIFS(Тех_Движение!$G$2:$G$5111,Тех_Движение!$D$2:$D$5111,$C705,Тех_Движение!$B$2:$B$5111,"&lt;="&amp;O$3)-$F705)))</f>
        <v>#VALUE!</v>
      </c>
      <c r="P705" s="21" t="e">
        <f>IF(OR($B705="",P$3&lt;$D705+Настройки!$B$7),0,MAX(0,$E705-MAX(0,SUMIFS(Тех_Движение!$G$2:$G$5111,Тех_Движение!$D$2:$D$5111,$C705,Тех_Движение!$B$2:$B$5111,"&lt;="&amp;P$3)-$F705)))</f>
        <v>#VALUE!</v>
      </c>
      <c r="Q705" s="21" t="e">
        <f>IF(OR($B705="",Q$3&lt;$D705+Настройки!$B$7),0,MAX(0,$E705-MAX(0,SUMIFS(Тех_Движение!$G$2:$G$5111,Тех_Движение!$D$2:$D$5111,$C705,Тех_Движение!$B$2:$B$5111,"&lt;="&amp;Q$3)-$F705)))</f>
        <v>#VALUE!</v>
      </c>
      <c r="R705" s="21" t="str">
        <f t="shared" si="31"/>
        <v/>
      </c>
      <c r="S705" s="23" t="str">
        <f>IF($B705="","",VLOOKUP($C705,Настройки!$A$11:$L$17,9,FALSE))</f>
        <v/>
      </c>
      <c r="T705" s="23" t="str">
        <f t="shared" si="32"/>
        <v/>
      </c>
    </row>
    <row r="706" spans="1:20" x14ac:dyDescent="0.3">
      <c r="A706" s="20">
        <f>Тех_Движение!$A$703</f>
        <v>702</v>
      </c>
      <c r="B706" s="20" t="str">
        <f>IF(Тех_Движение!$F$703&gt;0,Тех_Движение!$I$703,"")</f>
        <v/>
      </c>
      <c r="C706" s="20" t="str">
        <f>IF($B706="","",Тех_Движение!$D$703)</f>
        <v/>
      </c>
      <c r="D706" s="9" t="str">
        <f>IF($B706="","",Тех_Движение!$B$703)</f>
        <v/>
      </c>
      <c r="E706" s="21" t="str">
        <f>IF($B706="","",Тех_Движение!$F$703)</f>
        <v/>
      </c>
      <c r="F706" s="21" t="str">
        <f>IF($B706="","",SUMIFS($E$5:$E705,$C$5:$C705,$C706))</f>
        <v/>
      </c>
      <c r="G706" s="21" t="str">
        <f>IF($B706="","",MAX(0,$E706-MAX(0,SUMIFS(Тех_Движение!$G$2:$G$5111,Тех_Движение!$D$2:$D$5111,$C706,Тех_Движение!$B$2:$B$5111,"&lt;="&amp;Настройки!$B$5-1)-$F706)))</f>
        <v/>
      </c>
      <c r="H706" s="21" t="str">
        <f>IF($B706="","",IF(AND($D706&gt;=Настройки!$B$5,$D706&lt;=Настройки!$B$6),$E706,0))</f>
        <v/>
      </c>
      <c r="I706" s="21" t="str">
        <f t="shared" si="30"/>
        <v/>
      </c>
      <c r="J706" s="21" t="str">
        <f>IF($B706="","",MAX(0,$E706-MAX(0,SUMIFS(Тех_Движение!$G$2:$G$5111,Тех_Движение!$D$2:$D$5111,$C706,Тех_Движение!$B$2:$B$5111,"&lt;="&amp;Настройки!$B$6)-$F706)))</f>
        <v/>
      </c>
      <c r="K706" s="21" t="e">
        <f>IF(OR($B706="",K$3&lt;$D706+Настройки!$B$7),0,MAX(0,$E706-MAX(0,SUMIFS(Тех_Движение!$G$2:$G$5111,Тех_Движение!$D$2:$D$5111,$C706,Тех_Движение!$B$2:$B$5111,"&lt;="&amp;K$3)-$F706)))</f>
        <v>#VALUE!</v>
      </c>
      <c r="L706" s="21" t="e">
        <f>IF(OR($B706="",L$3&lt;$D706+Настройки!$B$7),0,MAX(0,$E706-MAX(0,SUMIFS(Тех_Движение!$G$2:$G$5111,Тех_Движение!$D$2:$D$5111,$C706,Тех_Движение!$B$2:$B$5111,"&lt;="&amp;L$3)-$F706)))</f>
        <v>#VALUE!</v>
      </c>
      <c r="M706" s="21" t="e">
        <f>IF(OR($B706="",M$3&lt;$D706+Настройки!$B$7),0,MAX(0,$E706-MAX(0,SUMIFS(Тех_Движение!$G$2:$G$5111,Тех_Движение!$D$2:$D$5111,$C706,Тех_Движение!$B$2:$B$5111,"&lt;="&amp;M$3)-$F706)))</f>
        <v>#VALUE!</v>
      </c>
      <c r="N706" s="21" t="e">
        <f>IF(OR($B706="",N$3&lt;$D706+Настройки!$B$7),0,MAX(0,$E706-MAX(0,SUMIFS(Тех_Движение!$G$2:$G$5111,Тех_Движение!$D$2:$D$5111,$C706,Тех_Движение!$B$2:$B$5111,"&lt;="&amp;N$3)-$F706)))</f>
        <v>#VALUE!</v>
      </c>
      <c r="O706" s="21" t="e">
        <f>IF(OR($B706="",O$3&lt;$D706+Настройки!$B$7),0,MAX(0,$E706-MAX(0,SUMIFS(Тех_Движение!$G$2:$G$5111,Тех_Движение!$D$2:$D$5111,$C706,Тех_Движение!$B$2:$B$5111,"&lt;="&amp;O$3)-$F706)))</f>
        <v>#VALUE!</v>
      </c>
      <c r="P706" s="21" t="e">
        <f>IF(OR($B706="",P$3&lt;$D706+Настройки!$B$7),0,MAX(0,$E706-MAX(0,SUMIFS(Тех_Движение!$G$2:$G$5111,Тех_Движение!$D$2:$D$5111,$C706,Тех_Движение!$B$2:$B$5111,"&lt;="&amp;P$3)-$F706)))</f>
        <v>#VALUE!</v>
      </c>
      <c r="Q706" s="21" t="e">
        <f>IF(OR($B706="",Q$3&lt;$D706+Настройки!$B$7),0,MAX(0,$E706-MAX(0,SUMIFS(Тех_Движение!$G$2:$G$5111,Тех_Движение!$D$2:$D$5111,$C706,Тех_Движение!$B$2:$B$5111,"&lt;="&amp;Q$3)-$F706)))</f>
        <v>#VALUE!</v>
      </c>
      <c r="R706" s="21" t="str">
        <f t="shared" si="31"/>
        <v/>
      </c>
      <c r="S706" s="23" t="str">
        <f>IF($B706="","",VLOOKUP($C706,Настройки!$A$11:$L$17,9,FALSE))</f>
        <v/>
      </c>
      <c r="T706" s="23" t="str">
        <f t="shared" si="32"/>
        <v/>
      </c>
    </row>
    <row r="707" spans="1:20" x14ac:dyDescent="0.3">
      <c r="A707" s="20">
        <f>Тех_Движение!$A$704</f>
        <v>703</v>
      </c>
      <c r="B707" s="20" t="str">
        <f>IF(Тех_Движение!$F$704&gt;0,Тех_Движение!$I$704,"")</f>
        <v/>
      </c>
      <c r="C707" s="20" t="str">
        <f>IF($B707="","",Тех_Движение!$D$704)</f>
        <v/>
      </c>
      <c r="D707" s="9" t="str">
        <f>IF($B707="","",Тех_Движение!$B$704)</f>
        <v/>
      </c>
      <c r="E707" s="21" t="str">
        <f>IF($B707="","",Тех_Движение!$F$704)</f>
        <v/>
      </c>
      <c r="F707" s="21" t="str">
        <f>IF($B707="","",SUMIFS($E$5:$E706,$C$5:$C706,$C707))</f>
        <v/>
      </c>
      <c r="G707" s="21" t="str">
        <f>IF($B707="","",MAX(0,$E707-MAX(0,SUMIFS(Тех_Движение!$G$2:$G$5111,Тех_Движение!$D$2:$D$5111,$C707,Тех_Движение!$B$2:$B$5111,"&lt;="&amp;Настройки!$B$5-1)-$F707)))</f>
        <v/>
      </c>
      <c r="H707" s="21" t="str">
        <f>IF($B707="","",IF(AND($D707&gt;=Настройки!$B$5,$D707&lt;=Настройки!$B$6),$E707,0))</f>
        <v/>
      </c>
      <c r="I707" s="21" t="str">
        <f t="shared" si="30"/>
        <v/>
      </c>
      <c r="J707" s="21" t="str">
        <f>IF($B707="","",MAX(0,$E707-MAX(0,SUMIFS(Тех_Движение!$G$2:$G$5111,Тех_Движение!$D$2:$D$5111,$C707,Тех_Движение!$B$2:$B$5111,"&lt;="&amp;Настройки!$B$6)-$F707)))</f>
        <v/>
      </c>
      <c r="K707" s="21" t="e">
        <f>IF(OR($B707="",K$3&lt;$D707+Настройки!$B$7),0,MAX(0,$E707-MAX(0,SUMIFS(Тех_Движение!$G$2:$G$5111,Тех_Движение!$D$2:$D$5111,$C707,Тех_Движение!$B$2:$B$5111,"&lt;="&amp;K$3)-$F707)))</f>
        <v>#VALUE!</v>
      </c>
      <c r="L707" s="21" t="e">
        <f>IF(OR($B707="",L$3&lt;$D707+Настройки!$B$7),0,MAX(0,$E707-MAX(0,SUMIFS(Тех_Движение!$G$2:$G$5111,Тех_Движение!$D$2:$D$5111,$C707,Тех_Движение!$B$2:$B$5111,"&lt;="&amp;L$3)-$F707)))</f>
        <v>#VALUE!</v>
      </c>
      <c r="M707" s="21" t="e">
        <f>IF(OR($B707="",M$3&lt;$D707+Настройки!$B$7),0,MAX(0,$E707-MAX(0,SUMIFS(Тех_Движение!$G$2:$G$5111,Тех_Движение!$D$2:$D$5111,$C707,Тех_Движение!$B$2:$B$5111,"&lt;="&amp;M$3)-$F707)))</f>
        <v>#VALUE!</v>
      </c>
      <c r="N707" s="21" t="e">
        <f>IF(OR($B707="",N$3&lt;$D707+Настройки!$B$7),0,MAX(0,$E707-MAX(0,SUMIFS(Тех_Движение!$G$2:$G$5111,Тех_Движение!$D$2:$D$5111,$C707,Тех_Движение!$B$2:$B$5111,"&lt;="&amp;N$3)-$F707)))</f>
        <v>#VALUE!</v>
      </c>
      <c r="O707" s="21" t="e">
        <f>IF(OR($B707="",O$3&lt;$D707+Настройки!$B$7),0,MAX(0,$E707-MAX(0,SUMIFS(Тех_Движение!$G$2:$G$5111,Тех_Движение!$D$2:$D$5111,$C707,Тех_Движение!$B$2:$B$5111,"&lt;="&amp;O$3)-$F707)))</f>
        <v>#VALUE!</v>
      </c>
      <c r="P707" s="21" t="e">
        <f>IF(OR($B707="",P$3&lt;$D707+Настройки!$B$7),0,MAX(0,$E707-MAX(0,SUMIFS(Тех_Движение!$G$2:$G$5111,Тех_Движение!$D$2:$D$5111,$C707,Тех_Движение!$B$2:$B$5111,"&lt;="&amp;P$3)-$F707)))</f>
        <v>#VALUE!</v>
      </c>
      <c r="Q707" s="21" t="e">
        <f>IF(OR($B707="",Q$3&lt;$D707+Настройки!$B$7),0,MAX(0,$E707-MAX(0,SUMIFS(Тех_Движение!$G$2:$G$5111,Тех_Движение!$D$2:$D$5111,$C707,Тех_Движение!$B$2:$B$5111,"&lt;="&amp;Q$3)-$F707)))</f>
        <v>#VALUE!</v>
      </c>
      <c r="R707" s="21" t="str">
        <f t="shared" si="31"/>
        <v/>
      </c>
      <c r="S707" s="23" t="str">
        <f>IF($B707="","",VLOOKUP($C707,Настройки!$A$11:$L$17,9,FALSE))</f>
        <v/>
      </c>
      <c r="T707" s="23" t="str">
        <f t="shared" si="32"/>
        <v/>
      </c>
    </row>
    <row r="708" spans="1:20" x14ac:dyDescent="0.3">
      <c r="A708" s="20">
        <f>Тех_Движение!$A$705</f>
        <v>704</v>
      </c>
      <c r="B708" s="20" t="str">
        <f>IF(Тех_Движение!$F$705&gt;0,Тех_Движение!$I$705,"")</f>
        <v/>
      </c>
      <c r="C708" s="20" t="str">
        <f>IF($B708="","",Тех_Движение!$D$705)</f>
        <v/>
      </c>
      <c r="D708" s="9" t="str">
        <f>IF($B708="","",Тех_Движение!$B$705)</f>
        <v/>
      </c>
      <c r="E708" s="21" t="str">
        <f>IF($B708="","",Тех_Движение!$F$705)</f>
        <v/>
      </c>
      <c r="F708" s="21" t="str">
        <f>IF($B708="","",SUMIFS($E$5:$E707,$C$5:$C707,$C708))</f>
        <v/>
      </c>
      <c r="G708" s="21" t="str">
        <f>IF($B708="","",MAX(0,$E708-MAX(0,SUMIFS(Тех_Движение!$G$2:$G$5111,Тех_Движение!$D$2:$D$5111,$C708,Тех_Движение!$B$2:$B$5111,"&lt;="&amp;Настройки!$B$5-1)-$F708)))</f>
        <v/>
      </c>
      <c r="H708" s="21" t="str">
        <f>IF($B708="","",IF(AND($D708&gt;=Настройки!$B$5,$D708&lt;=Настройки!$B$6),$E708,0))</f>
        <v/>
      </c>
      <c r="I708" s="21" t="str">
        <f t="shared" si="30"/>
        <v/>
      </c>
      <c r="J708" s="21" t="str">
        <f>IF($B708="","",MAX(0,$E708-MAX(0,SUMIFS(Тех_Движение!$G$2:$G$5111,Тех_Движение!$D$2:$D$5111,$C708,Тех_Движение!$B$2:$B$5111,"&lt;="&amp;Настройки!$B$6)-$F708)))</f>
        <v/>
      </c>
      <c r="K708" s="21" t="e">
        <f>IF(OR($B708="",K$3&lt;$D708+Настройки!$B$7),0,MAX(0,$E708-MAX(0,SUMIFS(Тех_Движение!$G$2:$G$5111,Тех_Движение!$D$2:$D$5111,$C708,Тех_Движение!$B$2:$B$5111,"&lt;="&amp;K$3)-$F708)))</f>
        <v>#VALUE!</v>
      </c>
      <c r="L708" s="21" t="e">
        <f>IF(OR($B708="",L$3&lt;$D708+Настройки!$B$7),0,MAX(0,$E708-MAX(0,SUMIFS(Тех_Движение!$G$2:$G$5111,Тех_Движение!$D$2:$D$5111,$C708,Тех_Движение!$B$2:$B$5111,"&lt;="&amp;L$3)-$F708)))</f>
        <v>#VALUE!</v>
      </c>
      <c r="M708" s="21" t="e">
        <f>IF(OR($B708="",M$3&lt;$D708+Настройки!$B$7),0,MAX(0,$E708-MAX(0,SUMIFS(Тех_Движение!$G$2:$G$5111,Тех_Движение!$D$2:$D$5111,$C708,Тех_Движение!$B$2:$B$5111,"&lt;="&amp;M$3)-$F708)))</f>
        <v>#VALUE!</v>
      </c>
      <c r="N708" s="21" t="e">
        <f>IF(OR($B708="",N$3&lt;$D708+Настройки!$B$7),0,MAX(0,$E708-MAX(0,SUMIFS(Тех_Движение!$G$2:$G$5111,Тех_Движение!$D$2:$D$5111,$C708,Тех_Движение!$B$2:$B$5111,"&lt;="&amp;N$3)-$F708)))</f>
        <v>#VALUE!</v>
      </c>
      <c r="O708" s="21" t="e">
        <f>IF(OR($B708="",O$3&lt;$D708+Настройки!$B$7),0,MAX(0,$E708-MAX(0,SUMIFS(Тех_Движение!$G$2:$G$5111,Тех_Движение!$D$2:$D$5111,$C708,Тех_Движение!$B$2:$B$5111,"&lt;="&amp;O$3)-$F708)))</f>
        <v>#VALUE!</v>
      </c>
      <c r="P708" s="21" t="e">
        <f>IF(OR($B708="",P$3&lt;$D708+Настройки!$B$7),0,MAX(0,$E708-MAX(0,SUMIFS(Тех_Движение!$G$2:$G$5111,Тех_Движение!$D$2:$D$5111,$C708,Тех_Движение!$B$2:$B$5111,"&lt;="&amp;P$3)-$F708)))</f>
        <v>#VALUE!</v>
      </c>
      <c r="Q708" s="21" t="e">
        <f>IF(OR($B708="",Q$3&lt;$D708+Настройки!$B$7),0,MAX(0,$E708-MAX(0,SUMIFS(Тех_Движение!$G$2:$G$5111,Тех_Движение!$D$2:$D$5111,$C708,Тех_Движение!$B$2:$B$5111,"&lt;="&amp;Q$3)-$F708)))</f>
        <v>#VALUE!</v>
      </c>
      <c r="R708" s="21" t="str">
        <f t="shared" si="31"/>
        <v/>
      </c>
      <c r="S708" s="23" t="str">
        <f>IF($B708="","",VLOOKUP($C708,Настройки!$A$11:$L$17,9,FALSE))</f>
        <v/>
      </c>
      <c r="T708" s="23" t="str">
        <f t="shared" si="32"/>
        <v/>
      </c>
    </row>
    <row r="709" spans="1:20" x14ac:dyDescent="0.3">
      <c r="A709" s="20">
        <f>Тех_Движение!$A$706</f>
        <v>705</v>
      </c>
      <c r="B709" s="20" t="str">
        <f>IF(Тех_Движение!$F$706&gt;0,Тех_Движение!$I$706,"")</f>
        <v/>
      </c>
      <c r="C709" s="20" t="str">
        <f>IF($B709="","",Тех_Движение!$D$706)</f>
        <v/>
      </c>
      <c r="D709" s="9" t="str">
        <f>IF($B709="","",Тех_Движение!$B$706)</f>
        <v/>
      </c>
      <c r="E709" s="21" t="str">
        <f>IF($B709="","",Тех_Движение!$F$706)</f>
        <v/>
      </c>
      <c r="F709" s="21" t="str">
        <f>IF($B709="","",SUMIFS($E$5:$E708,$C$5:$C708,$C709))</f>
        <v/>
      </c>
      <c r="G709" s="21" t="str">
        <f>IF($B709="","",MAX(0,$E709-MAX(0,SUMIFS(Тех_Движение!$G$2:$G$5111,Тех_Движение!$D$2:$D$5111,$C709,Тех_Движение!$B$2:$B$5111,"&lt;="&amp;Настройки!$B$5-1)-$F709)))</f>
        <v/>
      </c>
      <c r="H709" s="21" t="str">
        <f>IF($B709="","",IF(AND($D709&gt;=Настройки!$B$5,$D709&lt;=Настройки!$B$6),$E709,0))</f>
        <v/>
      </c>
      <c r="I709" s="21" t="str">
        <f t="shared" ref="I709:I772" si="33">IF($B709="","",$G709+$H709-$J709)</f>
        <v/>
      </c>
      <c r="J709" s="21" t="str">
        <f>IF($B709="","",MAX(0,$E709-MAX(0,SUMIFS(Тех_Движение!$G$2:$G$5111,Тех_Движение!$D$2:$D$5111,$C709,Тех_Движение!$B$2:$B$5111,"&lt;="&amp;Настройки!$B$6)-$F709)))</f>
        <v/>
      </c>
      <c r="K709" s="21" t="e">
        <f>IF(OR($B709="",K$3&lt;$D709+Настройки!$B$7),0,MAX(0,$E709-MAX(0,SUMIFS(Тех_Движение!$G$2:$G$5111,Тех_Движение!$D$2:$D$5111,$C709,Тех_Движение!$B$2:$B$5111,"&lt;="&amp;K$3)-$F709)))</f>
        <v>#VALUE!</v>
      </c>
      <c r="L709" s="21" t="e">
        <f>IF(OR($B709="",L$3&lt;$D709+Настройки!$B$7),0,MAX(0,$E709-MAX(0,SUMIFS(Тех_Движение!$G$2:$G$5111,Тех_Движение!$D$2:$D$5111,$C709,Тех_Движение!$B$2:$B$5111,"&lt;="&amp;L$3)-$F709)))</f>
        <v>#VALUE!</v>
      </c>
      <c r="M709" s="21" t="e">
        <f>IF(OR($B709="",M$3&lt;$D709+Настройки!$B$7),0,MAX(0,$E709-MAX(0,SUMIFS(Тех_Движение!$G$2:$G$5111,Тех_Движение!$D$2:$D$5111,$C709,Тех_Движение!$B$2:$B$5111,"&lt;="&amp;M$3)-$F709)))</f>
        <v>#VALUE!</v>
      </c>
      <c r="N709" s="21" t="e">
        <f>IF(OR($B709="",N$3&lt;$D709+Настройки!$B$7),0,MAX(0,$E709-MAX(0,SUMIFS(Тех_Движение!$G$2:$G$5111,Тех_Движение!$D$2:$D$5111,$C709,Тех_Движение!$B$2:$B$5111,"&lt;="&amp;N$3)-$F709)))</f>
        <v>#VALUE!</v>
      </c>
      <c r="O709" s="21" t="e">
        <f>IF(OR($B709="",O$3&lt;$D709+Настройки!$B$7),0,MAX(0,$E709-MAX(0,SUMIFS(Тех_Движение!$G$2:$G$5111,Тех_Движение!$D$2:$D$5111,$C709,Тех_Движение!$B$2:$B$5111,"&lt;="&amp;O$3)-$F709)))</f>
        <v>#VALUE!</v>
      </c>
      <c r="P709" s="21" t="e">
        <f>IF(OR($B709="",P$3&lt;$D709+Настройки!$B$7),0,MAX(0,$E709-MAX(0,SUMIFS(Тех_Движение!$G$2:$G$5111,Тех_Движение!$D$2:$D$5111,$C709,Тех_Движение!$B$2:$B$5111,"&lt;="&amp;P$3)-$F709)))</f>
        <v>#VALUE!</v>
      </c>
      <c r="Q709" s="21" t="e">
        <f>IF(OR($B709="",Q$3&lt;$D709+Настройки!$B$7),0,MAX(0,$E709-MAX(0,SUMIFS(Тех_Движение!$G$2:$G$5111,Тех_Движение!$D$2:$D$5111,$C709,Тех_Движение!$B$2:$B$5111,"&lt;="&amp;Q$3)-$F709)))</f>
        <v>#VALUE!</v>
      </c>
      <c r="R709" s="21" t="str">
        <f t="shared" ref="R709:R772" si="34">IF($B709="","",SUM($K709:$Q709))</f>
        <v/>
      </c>
      <c r="S709" s="23" t="str">
        <f>IF($B709="","",VLOOKUP($C709,Настройки!$A$11:$L$17,9,FALSE))</f>
        <v/>
      </c>
      <c r="T709" s="23" t="str">
        <f t="shared" ref="T709:T772" si="35">IF($B709="","",$R709*$S709)</f>
        <v/>
      </c>
    </row>
    <row r="710" spans="1:20" x14ac:dyDescent="0.3">
      <c r="A710" s="20">
        <f>Тех_Движение!$A$707</f>
        <v>706</v>
      </c>
      <c r="B710" s="20" t="str">
        <f>IF(Тех_Движение!$F$707&gt;0,Тех_Движение!$I$707,"")</f>
        <v/>
      </c>
      <c r="C710" s="20" t="str">
        <f>IF($B710="","",Тех_Движение!$D$707)</f>
        <v/>
      </c>
      <c r="D710" s="9" t="str">
        <f>IF($B710="","",Тех_Движение!$B$707)</f>
        <v/>
      </c>
      <c r="E710" s="21" t="str">
        <f>IF($B710="","",Тех_Движение!$F$707)</f>
        <v/>
      </c>
      <c r="F710" s="21" t="str">
        <f>IF($B710="","",SUMIFS($E$5:$E709,$C$5:$C709,$C710))</f>
        <v/>
      </c>
      <c r="G710" s="21" t="str">
        <f>IF($B710="","",MAX(0,$E710-MAX(0,SUMIFS(Тех_Движение!$G$2:$G$5111,Тех_Движение!$D$2:$D$5111,$C710,Тех_Движение!$B$2:$B$5111,"&lt;="&amp;Настройки!$B$5-1)-$F710)))</f>
        <v/>
      </c>
      <c r="H710" s="21" t="str">
        <f>IF($B710="","",IF(AND($D710&gt;=Настройки!$B$5,$D710&lt;=Настройки!$B$6),$E710,0))</f>
        <v/>
      </c>
      <c r="I710" s="21" t="str">
        <f t="shared" si="33"/>
        <v/>
      </c>
      <c r="J710" s="21" t="str">
        <f>IF($B710="","",MAX(0,$E710-MAX(0,SUMIFS(Тех_Движение!$G$2:$G$5111,Тех_Движение!$D$2:$D$5111,$C710,Тех_Движение!$B$2:$B$5111,"&lt;="&amp;Настройки!$B$6)-$F710)))</f>
        <v/>
      </c>
      <c r="K710" s="21" t="e">
        <f>IF(OR($B710="",K$3&lt;$D710+Настройки!$B$7),0,MAX(0,$E710-MAX(0,SUMIFS(Тех_Движение!$G$2:$G$5111,Тех_Движение!$D$2:$D$5111,$C710,Тех_Движение!$B$2:$B$5111,"&lt;="&amp;K$3)-$F710)))</f>
        <v>#VALUE!</v>
      </c>
      <c r="L710" s="21" t="e">
        <f>IF(OR($B710="",L$3&lt;$D710+Настройки!$B$7),0,MAX(0,$E710-MAX(0,SUMIFS(Тех_Движение!$G$2:$G$5111,Тех_Движение!$D$2:$D$5111,$C710,Тех_Движение!$B$2:$B$5111,"&lt;="&amp;L$3)-$F710)))</f>
        <v>#VALUE!</v>
      </c>
      <c r="M710" s="21" t="e">
        <f>IF(OR($B710="",M$3&lt;$D710+Настройки!$B$7),0,MAX(0,$E710-MAX(0,SUMIFS(Тех_Движение!$G$2:$G$5111,Тех_Движение!$D$2:$D$5111,$C710,Тех_Движение!$B$2:$B$5111,"&lt;="&amp;M$3)-$F710)))</f>
        <v>#VALUE!</v>
      </c>
      <c r="N710" s="21" t="e">
        <f>IF(OR($B710="",N$3&lt;$D710+Настройки!$B$7),0,MAX(0,$E710-MAX(0,SUMIFS(Тех_Движение!$G$2:$G$5111,Тех_Движение!$D$2:$D$5111,$C710,Тех_Движение!$B$2:$B$5111,"&lt;="&amp;N$3)-$F710)))</f>
        <v>#VALUE!</v>
      </c>
      <c r="O710" s="21" t="e">
        <f>IF(OR($B710="",O$3&lt;$D710+Настройки!$B$7),0,MAX(0,$E710-MAX(0,SUMIFS(Тех_Движение!$G$2:$G$5111,Тех_Движение!$D$2:$D$5111,$C710,Тех_Движение!$B$2:$B$5111,"&lt;="&amp;O$3)-$F710)))</f>
        <v>#VALUE!</v>
      </c>
      <c r="P710" s="21" t="e">
        <f>IF(OR($B710="",P$3&lt;$D710+Настройки!$B$7),0,MAX(0,$E710-MAX(0,SUMIFS(Тех_Движение!$G$2:$G$5111,Тех_Движение!$D$2:$D$5111,$C710,Тех_Движение!$B$2:$B$5111,"&lt;="&amp;P$3)-$F710)))</f>
        <v>#VALUE!</v>
      </c>
      <c r="Q710" s="21" t="e">
        <f>IF(OR($B710="",Q$3&lt;$D710+Настройки!$B$7),0,MAX(0,$E710-MAX(0,SUMIFS(Тех_Движение!$G$2:$G$5111,Тех_Движение!$D$2:$D$5111,$C710,Тех_Движение!$B$2:$B$5111,"&lt;="&amp;Q$3)-$F710)))</f>
        <v>#VALUE!</v>
      </c>
      <c r="R710" s="21" t="str">
        <f t="shared" si="34"/>
        <v/>
      </c>
      <c r="S710" s="23" t="str">
        <f>IF($B710="","",VLOOKUP($C710,Настройки!$A$11:$L$17,9,FALSE))</f>
        <v/>
      </c>
      <c r="T710" s="23" t="str">
        <f t="shared" si="35"/>
        <v/>
      </c>
    </row>
    <row r="711" spans="1:20" x14ac:dyDescent="0.3">
      <c r="A711" s="20">
        <f>Тех_Движение!$A$708</f>
        <v>707</v>
      </c>
      <c r="B711" s="20" t="str">
        <f>IF(Тех_Движение!$F$708&gt;0,Тех_Движение!$I$708,"")</f>
        <v/>
      </c>
      <c r="C711" s="20" t="str">
        <f>IF($B711="","",Тех_Движение!$D$708)</f>
        <v/>
      </c>
      <c r="D711" s="9" t="str">
        <f>IF($B711="","",Тех_Движение!$B$708)</f>
        <v/>
      </c>
      <c r="E711" s="21" t="str">
        <f>IF($B711="","",Тех_Движение!$F$708)</f>
        <v/>
      </c>
      <c r="F711" s="21" t="str">
        <f>IF($B711="","",SUMIFS($E$5:$E710,$C$5:$C710,$C711))</f>
        <v/>
      </c>
      <c r="G711" s="21" t="str">
        <f>IF($B711="","",MAX(0,$E711-MAX(0,SUMIFS(Тех_Движение!$G$2:$G$5111,Тех_Движение!$D$2:$D$5111,$C711,Тех_Движение!$B$2:$B$5111,"&lt;="&amp;Настройки!$B$5-1)-$F711)))</f>
        <v/>
      </c>
      <c r="H711" s="21" t="str">
        <f>IF($B711="","",IF(AND($D711&gt;=Настройки!$B$5,$D711&lt;=Настройки!$B$6),$E711,0))</f>
        <v/>
      </c>
      <c r="I711" s="21" t="str">
        <f t="shared" si="33"/>
        <v/>
      </c>
      <c r="J711" s="21" t="str">
        <f>IF($B711="","",MAX(0,$E711-MAX(0,SUMIFS(Тех_Движение!$G$2:$G$5111,Тех_Движение!$D$2:$D$5111,$C711,Тех_Движение!$B$2:$B$5111,"&lt;="&amp;Настройки!$B$6)-$F711)))</f>
        <v/>
      </c>
      <c r="K711" s="21" t="e">
        <f>IF(OR($B711="",K$3&lt;$D711+Настройки!$B$7),0,MAX(0,$E711-MAX(0,SUMIFS(Тех_Движение!$G$2:$G$5111,Тех_Движение!$D$2:$D$5111,$C711,Тех_Движение!$B$2:$B$5111,"&lt;="&amp;K$3)-$F711)))</f>
        <v>#VALUE!</v>
      </c>
      <c r="L711" s="21" t="e">
        <f>IF(OR($B711="",L$3&lt;$D711+Настройки!$B$7),0,MAX(0,$E711-MAX(0,SUMIFS(Тех_Движение!$G$2:$G$5111,Тех_Движение!$D$2:$D$5111,$C711,Тех_Движение!$B$2:$B$5111,"&lt;="&amp;L$3)-$F711)))</f>
        <v>#VALUE!</v>
      </c>
      <c r="M711" s="21" t="e">
        <f>IF(OR($B711="",M$3&lt;$D711+Настройки!$B$7),0,MAX(0,$E711-MAX(0,SUMIFS(Тех_Движение!$G$2:$G$5111,Тех_Движение!$D$2:$D$5111,$C711,Тех_Движение!$B$2:$B$5111,"&lt;="&amp;M$3)-$F711)))</f>
        <v>#VALUE!</v>
      </c>
      <c r="N711" s="21" t="e">
        <f>IF(OR($B711="",N$3&lt;$D711+Настройки!$B$7),0,MAX(0,$E711-MAX(0,SUMIFS(Тех_Движение!$G$2:$G$5111,Тех_Движение!$D$2:$D$5111,$C711,Тех_Движение!$B$2:$B$5111,"&lt;="&amp;N$3)-$F711)))</f>
        <v>#VALUE!</v>
      </c>
      <c r="O711" s="21" t="e">
        <f>IF(OR($B711="",O$3&lt;$D711+Настройки!$B$7),0,MAX(0,$E711-MAX(0,SUMIFS(Тех_Движение!$G$2:$G$5111,Тех_Движение!$D$2:$D$5111,$C711,Тех_Движение!$B$2:$B$5111,"&lt;="&amp;O$3)-$F711)))</f>
        <v>#VALUE!</v>
      </c>
      <c r="P711" s="21" t="e">
        <f>IF(OR($B711="",P$3&lt;$D711+Настройки!$B$7),0,MAX(0,$E711-MAX(0,SUMIFS(Тех_Движение!$G$2:$G$5111,Тех_Движение!$D$2:$D$5111,$C711,Тех_Движение!$B$2:$B$5111,"&lt;="&amp;P$3)-$F711)))</f>
        <v>#VALUE!</v>
      </c>
      <c r="Q711" s="21" t="e">
        <f>IF(OR($B711="",Q$3&lt;$D711+Настройки!$B$7),0,MAX(0,$E711-MAX(0,SUMIFS(Тех_Движение!$G$2:$G$5111,Тех_Движение!$D$2:$D$5111,$C711,Тех_Движение!$B$2:$B$5111,"&lt;="&amp;Q$3)-$F711)))</f>
        <v>#VALUE!</v>
      </c>
      <c r="R711" s="21" t="str">
        <f t="shared" si="34"/>
        <v/>
      </c>
      <c r="S711" s="23" t="str">
        <f>IF($B711="","",VLOOKUP($C711,Настройки!$A$11:$L$17,9,FALSE))</f>
        <v/>
      </c>
      <c r="T711" s="23" t="str">
        <f t="shared" si="35"/>
        <v/>
      </c>
    </row>
    <row r="712" spans="1:20" x14ac:dyDescent="0.3">
      <c r="A712" s="20">
        <f>Тех_Движение!$A$709</f>
        <v>708</v>
      </c>
      <c r="B712" s="20" t="str">
        <f>IF(Тех_Движение!$F$709&gt;0,Тех_Движение!$I$709,"")</f>
        <v/>
      </c>
      <c r="C712" s="20" t="str">
        <f>IF($B712="","",Тех_Движение!$D$709)</f>
        <v/>
      </c>
      <c r="D712" s="9" t="str">
        <f>IF($B712="","",Тех_Движение!$B$709)</f>
        <v/>
      </c>
      <c r="E712" s="21" t="str">
        <f>IF($B712="","",Тех_Движение!$F$709)</f>
        <v/>
      </c>
      <c r="F712" s="21" t="str">
        <f>IF($B712="","",SUMIFS($E$5:$E711,$C$5:$C711,$C712))</f>
        <v/>
      </c>
      <c r="G712" s="21" t="str">
        <f>IF($B712="","",MAX(0,$E712-MAX(0,SUMIFS(Тех_Движение!$G$2:$G$5111,Тех_Движение!$D$2:$D$5111,$C712,Тех_Движение!$B$2:$B$5111,"&lt;="&amp;Настройки!$B$5-1)-$F712)))</f>
        <v/>
      </c>
      <c r="H712" s="21" t="str">
        <f>IF($B712="","",IF(AND($D712&gt;=Настройки!$B$5,$D712&lt;=Настройки!$B$6),$E712,0))</f>
        <v/>
      </c>
      <c r="I712" s="21" t="str">
        <f t="shared" si="33"/>
        <v/>
      </c>
      <c r="J712" s="21" t="str">
        <f>IF($B712="","",MAX(0,$E712-MAX(0,SUMIFS(Тех_Движение!$G$2:$G$5111,Тех_Движение!$D$2:$D$5111,$C712,Тех_Движение!$B$2:$B$5111,"&lt;="&amp;Настройки!$B$6)-$F712)))</f>
        <v/>
      </c>
      <c r="K712" s="21" t="e">
        <f>IF(OR($B712="",K$3&lt;$D712+Настройки!$B$7),0,MAX(0,$E712-MAX(0,SUMIFS(Тех_Движение!$G$2:$G$5111,Тех_Движение!$D$2:$D$5111,$C712,Тех_Движение!$B$2:$B$5111,"&lt;="&amp;K$3)-$F712)))</f>
        <v>#VALUE!</v>
      </c>
      <c r="L712" s="21" t="e">
        <f>IF(OR($B712="",L$3&lt;$D712+Настройки!$B$7),0,MAX(0,$E712-MAX(0,SUMIFS(Тех_Движение!$G$2:$G$5111,Тех_Движение!$D$2:$D$5111,$C712,Тех_Движение!$B$2:$B$5111,"&lt;="&amp;L$3)-$F712)))</f>
        <v>#VALUE!</v>
      </c>
      <c r="M712" s="21" t="e">
        <f>IF(OR($B712="",M$3&lt;$D712+Настройки!$B$7),0,MAX(0,$E712-MAX(0,SUMIFS(Тех_Движение!$G$2:$G$5111,Тех_Движение!$D$2:$D$5111,$C712,Тех_Движение!$B$2:$B$5111,"&lt;="&amp;M$3)-$F712)))</f>
        <v>#VALUE!</v>
      </c>
      <c r="N712" s="21" t="e">
        <f>IF(OR($B712="",N$3&lt;$D712+Настройки!$B$7),0,MAX(0,$E712-MAX(0,SUMIFS(Тех_Движение!$G$2:$G$5111,Тех_Движение!$D$2:$D$5111,$C712,Тех_Движение!$B$2:$B$5111,"&lt;="&amp;N$3)-$F712)))</f>
        <v>#VALUE!</v>
      </c>
      <c r="O712" s="21" t="e">
        <f>IF(OR($B712="",O$3&lt;$D712+Настройки!$B$7),0,MAX(0,$E712-MAX(0,SUMIFS(Тех_Движение!$G$2:$G$5111,Тех_Движение!$D$2:$D$5111,$C712,Тех_Движение!$B$2:$B$5111,"&lt;="&amp;O$3)-$F712)))</f>
        <v>#VALUE!</v>
      </c>
      <c r="P712" s="21" t="e">
        <f>IF(OR($B712="",P$3&lt;$D712+Настройки!$B$7),0,MAX(0,$E712-MAX(0,SUMIFS(Тех_Движение!$G$2:$G$5111,Тех_Движение!$D$2:$D$5111,$C712,Тех_Движение!$B$2:$B$5111,"&lt;="&amp;P$3)-$F712)))</f>
        <v>#VALUE!</v>
      </c>
      <c r="Q712" s="21" t="e">
        <f>IF(OR($B712="",Q$3&lt;$D712+Настройки!$B$7),0,MAX(0,$E712-MAX(0,SUMIFS(Тех_Движение!$G$2:$G$5111,Тех_Движение!$D$2:$D$5111,$C712,Тех_Движение!$B$2:$B$5111,"&lt;="&amp;Q$3)-$F712)))</f>
        <v>#VALUE!</v>
      </c>
      <c r="R712" s="21" t="str">
        <f t="shared" si="34"/>
        <v/>
      </c>
      <c r="S712" s="23" t="str">
        <f>IF($B712="","",VLOOKUP($C712,Настройки!$A$11:$L$17,9,FALSE))</f>
        <v/>
      </c>
      <c r="T712" s="23" t="str">
        <f t="shared" si="35"/>
        <v/>
      </c>
    </row>
    <row r="713" spans="1:20" x14ac:dyDescent="0.3">
      <c r="A713" s="20">
        <f>Тех_Движение!$A$710</f>
        <v>709</v>
      </c>
      <c r="B713" s="20" t="str">
        <f>IF(Тех_Движение!$F$710&gt;0,Тех_Движение!$I$710,"")</f>
        <v/>
      </c>
      <c r="C713" s="20" t="str">
        <f>IF($B713="","",Тех_Движение!$D$710)</f>
        <v/>
      </c>
      <c r="D713" s="9" t="str">
        <f>IF($B713="","",Тех_Движение!$B$710)</f>
        <v/>
      </c>
      <c r="E713" s="21" t="str">
        <f>IF($B713="","",Тех_Движение!$F$710)</f>
        <v/>
      </c>
      <c r="F713" s="21" t="str">
        <f>IF($B713="","",SUMIFS($E$5:$E712,$C$5:$C712,$C713))</f>
        <v/>
      </c>
      <c r="G713" s="21" t="str">
        <f>IF($B713="","",MAX(0,$E713-MAX(0,SUMIFS(Тех_Движение!$G$2:$G$5111,Тех_Движение!$D$2:$D$5111,$C713,Тех_Движение!$B$2:$B$5111,"&lt;="&amp;Настройки!$B$5-1)-$F713)))</f>
        <v/>
      </c>
      <c r="H713" s="21" t="str">
        <f>IF($B713="","",IF(AND($D713&gt;=Настройки!$B$5,$D713&lt;=Настройки!$B$6),$E713,0))</f>
        <v/>
      </c>
      <c r="I713" s="21" t="str">
        <f t="shared" si="33"/>
        <v/>
      </c>
      <c r="J713" s="21" t="str">
        <f>IF($B713="","",MAX(0,$E713-MAX(0,SUMIFS(Тех_Движение!$G$2:$G$5111,Тех_Движение!$D$2:$D$5111,$C713,Тех_Движение!$B$2:$B$5111,"&lt;="&amp;Настройки!$B$6)-$F713)))</f>
        <v/>
      </c>
      <c r="K713" s="21" t="e">
        <f>IF(OR($B713="",K$3&lt;$D713+Настройки!$B$7),0,MAX(0,$E713-MAX(0,SUMIFS(Тех_Движение!$G$2:$G$5111,Тех_Движение!$D$2:$D$5111,$C713,Тех_Движение!$B$2:$B$5111,"&lt;="&amp;K$3)-$F713)))</f>
        <v>#VALUE!</v>
      </c>
      <c r="L713" s="21" t="e">
        <f>IF(OR($B713="",L$3&lt;$D713+Настройки!$B$7),0,MAX(0,$E713-MAX(0,SUMIFS(Тех_Движение!$G$2:$G$5111,Тех_Движение!$D$2:$D$5111,$C713,Тех_Движение!$B$2:$B$5111,"&lt;="&amp;L$3)-$F713)))</f>
        <v>#VALUE!</v>
      </c>
      <c r="M713" s="21" t="e">
        <f>IF(OR($B713="",M$3&lt;$D713+Настройки!$B$7),0,MAX(0,$E713-MAX(0,SUMIFS(Тех_Движение!$G$2:$G$5111,Тех_Движение!$D$2:$D$5111,$C713,Тех_Движение!$B$2:$B$5111,"&lt;="&amp;M$3)-$F713)))</f>
        <v>#VALUE!</v>
      </c>
      <c r="N713" s="21" t="e">
        <f>IF(OR($B713="",N$3&lt;$D713+Настройки!$B$7),0,MAX(0,$E713-MAX(0,SUMIFS(Тех_Движение!$G$2:$G$5111,Тех_Движение!$D$2:$D$5111,$C713,Тех_Движение!$B$2:$B$5111,"&lt;="&amp;N$3)-$F713)))</f>
        <v>#VALUE!</v>
      </c>
      <c r="O713" s="21" t="e">
        <f>IF(OR($B713="",O$3&lt;$D713+Настройки!$B$7),0,MAX(0,$E713-MAX(0,SUMIFS(Тех_Движение!$G$2:$G$5111,Тех_Движение!$D$2:$D$5111,$C713,Тех_Движение!$B$2:$B$5111,"&lt;="&amp;O$3)-$F713)))</f>
        <v>#VALUE!</v>
      </c>
      <c r="P713" s="21" t="e">
        <f>IF(OR($B713="",P$3&lt;$D713+Настройки!$B$7),0,MAX(0,$E713-MAX(0,SUMIFS(Тех_Движение!$G$2:$G$5111,Тех_Движение!$D$2:$D$5111,$C713,Тех_Движение!$B$2:$B$5111,"&lt;="&amp;P$3)-$F713)))</f>
        <v>#VALUE!</v>
      </c>
      <c r="Q713" s="21" t="e">
        <f>IF(OR($B713="",Q$3&lt;$D713+Настройки!$B$7),0,MAX(0,$E713-MAX(0,SUMIFS(Тех_Движение!$G$2:$G$5111,Тех_Движение!$D$2:$D$5111,$C713,Тех_Движение!$B$2:$B$5111,"&lt;="&amp;Q$3)-$F713)))</f>
        <v>#VALUE!</v>
      </c>
      <c r="R713" s="21" t="str">
        <f t="shared" si="34"/>
        <v/>
      </c>
      <c r="S713" s="23" t="str">
        <f>IF($B713="","",VLOOKUP($C713,Настройки!$A$11:$L$17,9,FALSE))</f>
        <v/>
      </c>
      <c r="T713" s="23" t="str">
        <f t="shared" si="35"/>
        <v/>
      </c>
    </row>
    <row r="714" spans="1:20" x14ac:dyDescent="0.3">
      <c r="A714" s="20">
        <f>Тех_Движение!$A$711</f>
        <v>710</v>
      </c>
      <c r="B714" s="20" t="str">
        <f>IF(Тех_Движение!$F$711&gt;0,Тех_Движение!$I$711,"")</f>
        <v/>
      </c>
      <c r="C714" s="20" t="str">
        <f>IF($B714="","",Тех_Движение!$D$711)</f>
        <v/>
      </c>
      <c r="D714" s="9" t="str">
        <f>IF($B714="","",Тех_Движение!$B$711)</f>
        <v/>
      </c>
      <c r="E714" s="21" t="str">
        <f>IF($B714="","",Тех_Движение!$F$711)</f>
        <v/>
      </c>
      <c r="F714" s="21" t="str">
        <f>IF($B714="","",SUMIFS($E$5:$E713,$C$5:$C713,$C714))</f>
        <v/>
      </c>
      <c r="G714" s="21" t="str">
        <f>IF($B714="","",MAX(0,$E714-MAX(0,SUMIFS(Тех_Движение!$G$2:$G$5111,Тех_Движение!$D$2:$D$5111,$C714,Тех_Движение!$B$2:$B$5111,"&lt;="&amp;Настройки!$B$5-1)-$F714)))</f>
        <v/>
      </c>
      <c r="H714" s="21" t="str">
        <f>IF($B714="","",IF(AND($D714&gt;=Настройки!$B$5,$D714&lt;=Настройки!$B$6),$E714,0))</f>
        <v/>
      </c>
      <c r="I714" s="21" t="str">
        <f t="shared" si="33"/>
        <v/>
      </c>
      <c r="J714" s="21" t="str">
        <f>IF($B714="","",MAX(0,$E714-MAX(0,SUMIFS(Тех_Движение!$G$2:$G$5111,Тех_Движение!$D$2:$D$5111,$C714,Тех_Движение!$B$2:$B$5111,"&lt;="&amp;Настройки!$B$6)-$F714)))</f>
        <v/>
      </c>
      <c r="K714" s="21" t="e">
        <f>IF(OR($B714="",K$3&lt;$D714+Настройки!$B$7),0,MAX(0,$E714-MAX(0,SUMIFS(Тех_Движение!$G$2:$G$5111,Тех_Движение!$D$2:$D$5111,$C714,Тех_Движение!$B$2:$B$5111,"&lt;="&amp;K$3)-$F714)))</f>
        <v>#VALUE!</v>
      </c>
      <c r="L714" s="21" t="e">
        <f>IF(OR($B714="",L$3&lt;$D714+Настройки!$B$7),0,MAX(0,$E714-MAX(0,SUMIFS(Тех_Движение!$G$2:$G$5111,Тех_Движение!$D$2:$D$5111,$C714,Тех_Движение!$B$2:$B$5111,"&lt;="&amp;L$3)-$F714)))</f>
        <v>#VALUE!</v>
      </c>
      <c r="M714" s="21" t="e">
        <f>IF(OR($B714="",M$3&lt;$D714+Настройки!$B$7),0,MAX(0,$E714-MAX(0,SUMIFS(Тех_Движение!$G$2:$G$5111,Тех_Движение!$D$2:$D$5111,$C714,Тех_Движение!$B$2:$B$5111,"&lt;="&amp;M$3)-$F714)))</f>
        <v>#VALUE!</v>
      </c>
      <c r="N714" s="21" t="e">
        <f>IF(OR($B714="",N$3&lt;$D714+Настройки!$B$7),0,MAX(0,$E714-MAX(0,SUMIFS(Тех_Движение!$G$2:$G$5111,Тех_Движение!$D$2:$D$5111,$C714,Тех_Движение!$B$2:$B$5111,"&lt;="&amp;N$3)-$F714)))</f>
        <v>#VALUE!</v>
      </c>
      <c r="O714" s="21" t="e">
        <f>IF(OR($B714="",O$3&lt;$D714+Настройки!$B$7),0,MAX(0,$E714-MAX(0,SUMIFS(Тех_Движение!$G$2:$G$5111,Тех_Движение!$D$2:$D$5111,$C714,Тех_Движение!$B$2:$B$5111,"&lt;="&amp;O$3)-$F714)))</f>
        <v>#VALUE!</v>
      </c>
      <c r="P714" s="21" t="e">
        <f>IF(OR($B714="",P$3&lt;$D714+Настройки!$B$7),0,MAX(0,$E714-MAX(0,SUMIFS(Тех_Движение!$G$2:$G$5111,Тех_Движение!$D$2:$D$5111,$C714,Тех_Движение!$B$2:$B$5111,"&lt;="&amp;P$3)-$F714)))</f>
        <v>#VALUE!</v>
      </c>
      <c r="Q714" s="21" t="e">
        <f>IF(OR($B714="",Q$3&lt;$D714+Настройки!$B$7),0,MAX(0,$E714-MAX(0,SUMIFS(Тех_Движение!$G$2:$G$5111,Тех_Движение!$D$2:$D$5111,$C714,Тех_Движение!$B$2:$B$5111,"&lt;="&amp;Q$3)-$F714)))</f>
        <v>#VALUE!</v>
      </c>
      <c r="R714" s="21" t="str">
        <f t="shared" si="34"/>
        <v/>
      </c>
      <c r="S714" s="23" t="str">
        <f>IF($B714="","",VLOOKUP($C714,Настройки!$A$11:$L$17,9,FALSE))</f>
        <v/>
      </c>
      <c r="T714" s="23" t="str">
        <f t="shared" si="35"/>
        <v/>
      </c>
    </row>
    <row r="715" spans="1:20" x14ac:dyDescent="0.3">
      <c r="A715" s="20">
        <f>Тех_Движение!$A$712</f>
        <v>711</v>
      </c>
      <c r="B715" s="20" t="str">
        <f>IF(Тех_Движение!$F$712&gt;0,Тех_Движение!$I$712,"")</f>
        <v/>
      </c>
      <c r="C715" s="20" t="str">
        <f>IF($B715="","",Тех_Движение!$D$712)</f>
        <v/>
      </c>
      <c r="D715" s="9" t="str">
        <f>IF($B715="","",Тех_Движение!$B$712)</f>
        <v/>
      </c>
      <c r="E715" s="21" t="str">
        <f>IF($B715="","",Тех_Движение!$F$712)</f>
        <v/>
      </c>
      <c r="F715" s="21" t="str">
        <f>IF($B715="","",SUMIFS($E$5:$E714,$C$5:$C714,$C715))</f>
        <v/>
      </c>
      <c r="G715" s="21" t="str">
        <f>IF($B715="","",MAX(0,$E715-MAX(0,SUMIFS(Тех_Движение!$G$2:$G$5111,Тех_Движение!$D$2:$D$5111,$C715,Тех_Движение!$B$2:$B$5111,"&lt;="&amp;Настройки!$B$5-1)-$F715)))</f>
        <v/>
      </c>
      <c r="H715" s="21" t="str">
        <f>IF($B715="","",IF(AND($D715&gt;=Настройки!$B$5,$D715&lt;=Настройки!$B$6),$E715,0))</f>
        <v/>
      </c>
      <c r="I715" s="21" t="str">
        <f t="shared" si="33"/>
        <v/>
      </c>
      <c r="J715" s="21" t="str">
        <f>IF($B715="","",MAX(0,$E715-MAX(0,SUMIFS(Тех_Движение!$G$2:$G$5111,Тех_Движение!$D$2:$D$5111,$C715,Тех_Движение!$B$2:$B$5111,"&lt;="&amp;Настройки!$B$6)-$F715)))</f>
        <v/>
      </c>
      <c r="K715" s="21" t="e">
        <f>IF(OR($B715="",K$3&lt;$D715+Настройки!$B$7),0,MAX(0,$E715-MAX(0,SUMIFS(Тех_Движение!$G$2:$G$5111,Тех_Движение!$D$2:$D$5111,$C715,Тех_Движение!$B$2:$B$5111,"&lt;="&amp;K$3)-$F715)))</f>
        <v>#VALUE!</v>
      </c>
      <c r="L715" s="21" t="e">
        <f>IF(OR($B715="",L$3&lt;$D715+Настройки!$B$7),0,MAX(0,$E715-MAX(0,SUMIFS(Тех_Движение!$G$2:$G$5111,Тех_Движение!$D$2:$D$5111,$C715,Тех_Движение!$B$2:$B$5111,"&lt;="&amp;L$3)-$F715)))</f>
        <v>#VALUE!</v>
      </c>
      <c r="M715" s="21" t="e">
        <f>IF(OR($B715="",M$3&lt;$D715+Настройки!$B$7),0,MAX(0,$E715-MAX(0,SUMIFS(Тех_Движение!$G$2:$G$5111,Тех_Движение!$D$2:$D$5111,$C715,Тех_Движение!$B$2:$B$5111,"&lt;="&amp;M$3)-$F715)))</f>
        <v>#VALUE!</v>
      </c>
      <c r="N715" s="21" t="e">
        <f>IF(OR($B715="",N$3&lt;$D715+Настройки!$B$7),0,MAX(0,$E715-MAX(0,SUMIFS(Тех_Движение!$G$2:$G$5111,Тех_Движение!$D$2:$D$5111,$C715,Тех_Движение!$B$2:$B$5111,"&lt;="&amp;N$3)-$F715)))</f>
        <v>#VALUE!</v>
      </c>
      <c r="O715" s="21" t="e">
        <f>IF(OR($B715="",O$3&lt;$D715+Настройки!$B$7),0,MAX(0,$E715-MAX(0,SUMIFS(Тех_Движение!$G$2:$G$5111,Тех_Движение!$D$2:$D$5111,$C715,Тех_Движение!$B$2:$B$5111,"&lt;="&amp;O$3)-$F715)))</f>
        <v>#VALUE!</v>
      </c>
      <c r="P715" s="21" t="e">
        <f>IF(OR($B715="",P$3&lt;$D715+Настройки!$B$7),0,MAX(0,$E715-MAX(0,SUMIFS(Тех_Движение!$G$2:$G$5111,Тех_Движение!$D$2:$D$5111,$C715,Тех_Движение!$B$2:$B$5111,"&lt;="&amp;P$3)-$F715)))</f>
        <v>#VALUE!</v>
      </c>
      <c r="Q715" s="21" t="e">
        <f>IF(OR($B715="",Q$3&lt;$D715+Настройки!$B$7),0,MAX(0,$E715-MAX(0,SUMIFS(Тех_Движение!$G$2:$G$5111,Тех_Движение!$D$2:$D$5111,$C715,Тех_Движение!$B$2:$B$5111,"&lt;="&amp;Q$3)-$F715)))</f>
        <v>#VALUE!</v>
      </c>
      <c r="R715" s="21" t="str">
        <f t="shared" si="34"/>
        <v/>
      </c>
      <c r="S715" s="23" t="str">
        <f>IF($B715="","",VLOOKUP($C715,Настройки!$A$11:$L$17,9,FALSE))</f>
        <v/>
      </c>
      <c r="T715" s="23" t="str">
        <f t="shared" si="35"/>
        <v/>
      </c>
    </row>
    <row r="716" spans="1:20" x14ac:dyDescent="0.3">
      <c r="A716" s="20">
        <f>Тех_Движение!$A$713</f>
        <v>712</v>
      </c>
      <c r="B716" s="20" t="str">
        <f>IF(Тех_Движение!$F$713&gt;0,Тех_Движение!$I$713,"")</f>
        <v/>
      </c>
      <c r="C716" s="20" t="str">
        <f>IF($B716="","",Тех_Движение!$D$713)</f>
        <v/>
      </c>
      <c r="D716" s="9" t="str">
        <f>IF($B716="","",Тех_Движение!$B$713)</f>
        <v/>
      </c>
      <c r="E716" s="21" t="str">
        <f>IF($B716="","",Тех_Движение!$F$713)</f>
        <v/>
      </c>
      <c r="F716" s="21" t="str">
        <f>IF($B716="","",SUMIFS($E$5:$E715,$C$5:$C715,$C716))</f>
        <v/>
      </c>
      <c r="G716" s="21" t="str">
        <f>IF($B716="","",MAX(0,$E716-MAX(0,SUMIFS(Тех_Движение!$G$2:$G$5111,Тех_Движение!$D$2:$D$5111,$C716,Тех_Движение!$B$2:$B$5111,"&lt;="&amp;Настройки!$B$5-1)-$F716)))</f>
        <v/>
      </c>
      <c r="H716" s="21" t="str">
        <f>IF($B716="","",IF(AND($D716&gt;=Настройки!$B$5,$D716&lt;=Настройки!$B$6),$E716,0))</f>
        <v/>
      </c>
      <c r="I716" s="21" t="str">
        <f t="shared" si="33"/>
        <v/>
      </c>
      <c r="J716" s="21" t="str">
        <f>IF($B716="","",MAX(0,$E716-MAX(0,SUMIFS(Тех_Движение!$G$2:$G$5111,Тех_Движение!$D$2:$D$5111,$C716,Тех_Движение!$B$2:$B$5111,"&lt;="&amp;Настройки!$B$6)-$F716)))</f>
        <v/>
      </c>
      <c r="K716" s="21" t="e">
        <f>IF(OR($B716="",K$3&lt;$D716+Настройки!$B$7),0,MAX(0,$E716-MAX(0,SUMIFS(Тех_Движение!$G$2:$G$5111,Тех_Движение!$D$2:$D$5111,$C716,Тех_Движение!$B$2:$B$5111,"&lt;="&amp;K$3)-$F716)))</f>
        <v>#VALUE!</v>
      </c>
      <c r="L716" s="21" t="e">
        <f>IF(OR($B716="",L$3&lt;$D716+Настройки!$B$7),0,MAX(0,$E716-MAX(0,SUMIFS(Тех_Движение!$G$2:$G$5111,Тех_Движение!$D$2:$D$5111,$C716,Тех_Движение!$B$2:$B$5111,"&lt;="&amp;L$3)-$F716)))</f>
        <v>#VALUE!</v>
      </c>
      <c r="M716" s="21" t="e">
        <f>IF(OR($B716="",M$3&lt;$D716+Настройки!$B$7),0,MAX(0,$E716-MAX(0,SUMIFS(Тех_Движение!$G$2:$G$5111,Тех_Движение!$D$2:$D$5111,$C716,Тех_Движение!$B$2:$B$5111,"&lt;="&amp;M$3)-$F716)))</f>
        <v>#VALUE!</v>
      </c>
      <c r="N716" s="21" t="e">
        <f>IF(OR($B716="",N$3&lt;$D716+Настройки!$B$7),0,MAX(0,$E716-MAX(0,SUMIFS(Тех_Движение!$G$2:$G$5111,Тех_Движение!$D$2:$D$5111,$C716,Тех_Движение!$B$2:$B$5111,"&lt;="&amp;N$3)-$F716)))</f>
        <v>#VALUE!</v>
      </c>
      <c r="O716" s="21" t="e">
        <f>IF(OR($B716="",O$3&lt;$D716+Настройки!$B$7),0,MAX(0,$E716-MAX(0,SUMIFS(Тех_Движение!$G$2:$G$5111,Тех_Движение!$D$2:$D$5111,$C716,Тех_Движение!$B$2:$B$5111,"&lt;="&amp;O$3)-$F716)))</f>
        <v>#VALUE!</v>
      </c>
      <c r="P716" s="21" t="e">
        <f>IF(OR($B716="",P$3&lt;$D716+Настройки!$B$7),0,MAX(0,$E716-MAX(0,SUMIFS(Тех_Движение!$G$2:$G$5111,Тех_Движение!$D$2:$D$5111,$C716,Тех_Движение!$B$2:$B$5111,"&lt;="&amp;P$3)-$F716)))</f>
        <v>#VALUE!</v>
      </c>
      <c r="Q716" s="21" t="e">
        <f>IF(OR($B716="",Q$3&lt;$D716+Настройки!$B$7),0,MAX(0,$E716-MAX(0,SUMIFS(Тех_Движение!$G$2:$G$5111,Тех_Движение!$D$2:$D$5111,$C716,Тех_Движение!$B$2:$B$5111,"&lt;="&amp;Q$3)-$F716)))</f>
        <v>#VALUE!</v>
      </c>
      <c r="R716" s="21" t="str">
        <f t="shared" si="34"/>
        <v/>
      </c>
      <c r="S716" s="23" t="str">
        <f>IF($B716="","",VLOOKUP($C716,Настройки!$A$11:$L$17,9,FALSE))</f>
        <v/>
      </c>
      <c r="T716" s="23" t="str">
        <f t="shared" si="35"/>
        <v/>
      </c>
    </row>
    <row r="717" spans="1:20" x14ac:dyDescent="0.3">
      <c r="A717" s="20">
        <f>Тех_Движение!$A$714</f>
        <v>713</v>
      </c>
      <c r="B717" s="20" t="str">
        <f>IF(Тех_Движение!$F$714&gt;0,Тех_Движение!$I$714,"")</f>
        <v/>
      </c>
      <c r="C717" s="20" t="str">
        <f>IF($B717="","",Тех_Движение!$D$714)</f>
        <v/>
      </c>
      <c r="D717" s="9" t="str">
        <f>IF($B717="","",Тех_Движение!$B$714)</f>
        <v/>
      </c>
      <c r="E717" s="21" t="str">
        <f>IF($B717="","",Тех_Движение!$F$714)</f>
        <v/>
      </c>
      <c r="F717" s="21" t="str">
        <f>IF($B717="","",SUMIFS($E$5:$E716,$C$5:$C716,$C717))</f>
        <v/>
      </c>
      <c r="G717" s="21" t="str">
        <f>IF($B717="","",MAX(0,$E717-MAX(0,SUMIFS(Тех_Движение!$G$2:$G$5111,Тех_Движение!$D$2:$D$5111,$C717,Тех_Движение!$B$2:$B$5111,"&lt;="&amp;Настройки!$B$5-1)-$F717)))</f>
        <v/>
      </c>
      <c r="H717" s="21" t="str">
        <f>IF($B717="","",IF(AND($D717&gt;=Настройки!$B$5,$D717&lt;=Настройки!$B$6),$E717,0))</f>
        <v/>
      </c>
      <c r="I717" s="21" t="str">
        <f t="shared" si="33"/>
        <v/>
      </c>
      <c r="J717" s="21" t="str">
        <f>IF($B717="","",MAX(0,$E717-MAX(0,SUMIFS(Тех_Движение!$G$2:$G$5111,Тех_Движение!$D$2:$D$5111,$C717,Тех_Движение!$B$2:$B$5111,"&lt;="&amp;Настройки!$B$6)-$F717)))</f>
        <v/>
      </c>
      <c r="K717" s="21" t="e">
        <f>IF(OR($B717="",K$3&lt;$D717+Настройки!$B$7),0,MAX(0,$E717-MAX(0,SUMIFS(Тех_Движение!$G$2:$G$5111,Тех_Движение!$D$2:$D$5111,$C717,Тех_Движение!$B$2:$B$5111,"&lt;="&amp;K$3)-$F717)))</f>
        <v>#VALUE!</v>
      </c>
      <c r="L717" s="21" t="e">
        <f>IF(OR($B717="",L$3&lt;$D717+Настройки!$B$7),0,MAX(0,$E717-MAX(0,SUMIFS(Тех_Движение!$G$2:$G$5111,Тех_Движение!$D$2:$D$5111,$C717,Тех_Движение!$B$2:$B$5111,"&lt;="&amp;L$3)-$F717)))</f>
        <v>#VALUE!</v>
      </c>
      <c r="M717" s="21" t="e">
        <f>IF(OR($B717="",M$3&lt;$D717+Настройки!$B$7),0,MAX(0,$E717-MAX(0,SUMIFS(Тех_Движение!$G$2:$G$5111,Тех_Движение!$D$2:$D$5111,$C717,Тех_Движение!$B$2:$B$5111,"&lt;="&amp;M$3)-$F717)))</f>
        <v>#VALUE!</v>
      </c>
      <c r="N717" s="21" t="e">
        <f>IF(OR($B717="",N$3&lt;$D717+Настройки!$B$7),0,MAX(0,$E717-MAX(0,SUMIFS(Тех_Движение!$G$2:$G$5111,Тех_Движение!$D$2:$D$5111,$C717,Тех_Движение!$B$2:$B$5111,"&lt;="&amp;N$3)-$F717)))</f>
        <v>#VALUE!</v>
      </c>
      <c r="O717" s="21" t="e">
        <f>IF(OR($B717="",O$3&lt;$D717+Настройки!$B$7),0,MAX(0,$E717-MAX(0,SUMIFS(Тех_Движение!$G$2:$G$5111,Тех_Движение!$D$2:$D$5111,$C717,Тех_Движение!$B$2:$B$5111,"&lt;="&amp;O$3)-$F717)))</f>
        <v>#VALUE!</v>
      </c>
      <c r="P717" s="21" t="e">
        <f>IF(OR($B717="",P$3&lt;$D717+Настройки!$B$7),0,MAX(0,$E717-MAX(0,SUMIFS(Тех_Движение!$G$2:$G$5111,Тех_Движение!$D$2:$D$5111,$C717,Тех_Движение!$B$2:$B$5111,"&lt;="&amp;P$3)-$F717)))</f>
        <v>#VALUE!</v>
      </c>
      <c r="Q717" s="21" t="e">
        <f>IF(OR($B717="",Q$3&lt;$D717+Настройки!$B$7),0,MAX(0,$E717-MAX(0,SUMIFS(Тех_Движение!$G$2:$G$5111,Тех_Движение!$D$2:$D$5111,$C717,Тех_Движение!$B$2:$B$5111,"&lt;="&amp;Q$3)-$F717)))</f>
        <v>#VALUE!</v>
      </c>
      <c r="R717" s="21" t="str">
        <f t="shared" si="34"/>
        <v/>
      </c>
      <c r="S717" s="23" t="str">
        <f>IF($B717="","",VLOOKUP($C717,Настройки!$A$11:$L$17,9,FALSE))</f>
        <v/>
      </c>
      <c r="T717" s="23" t="str">
        <f t="shared" si="35"/>
        <v/>
      </c>
    </row>
    <row r="718" spans="1:20" x14ac:dyDescent="0.3">
      <c r="A718" s="20">
        <f>Тех_Движение!$A$715</f>
        <v>714</v>
      </c>
      <c r="B718" s="20" t="str">
        <f>IF(Тех_Движение!$F$715&gt;0,Тех_Движение!$I$715,"")</f>
        <v/>
      </c>
      <c r="C718" s="20" t="str">
        <f>IF($B718="","",Тех_Движение!$D$715)</f>
        <v/>
      </c>
      <c r="D718" s="9" t="str">
        <f>IF($B718="","",Тех_Движение!$B$715)</f>
        <v/>
      </c>
      <c r="E718" s="21" t="str">
        <f>IF($B718="","",Тех_Движение!$F$715)</f>
        <v/>
      </c>
      <c r="F718" s="21" t="str">
        <f>IF($B718="","",SUMIFS($E$5:$E717,$C$5:$C717,$C718))</f>
        <v/>
      </c>
      <c r="G718" s="21" t="str">
        <f>IF($B718="","",MAX(0,$E718-MAX(0,SUMIFS(Тех_Движение!$G$2:$G$5111,Тех_Движение!$D$2:$D$5111,$C718,Тех_Движение!$B$2:$B$5111,"&lt;="&amp;Настройки!$B$5-1)-$F718)))</f>
        <v/>
      </c>
      <c r="H718" s="21" t="str">
        <f>IF($B718="","",IF(AND($D718&gt;=Настройки!$B$5,$D718&lt;=Настройки!$B$6),$E718,0))</f>
        <v/>
      </c>
      <c r="I718" s="21" t="str">
        <f t="shared" si="33"/>
        <v/>
      </c>
      <c r="J718" s="21" t="str">
        <f>IF($B718="","",MAX(0,$E718-MAX(0,SUMIFS(Тех_Движение!$G$2:$G$5111,Тех_Движение!$D$2:$D$5111,$C718,Тех_Движение!$B$2:$B$5111,"&lt;="&amp;Настройки!$B$6)-$F718)))</f>
        <v/>
      </c>
      <c r="K718" s="21" t="e">
        <f>IF(OR($B718="",K$3&lt;$D718+Настройки!$B$7),0,MAX(0,$E718-MAX(0,SUMIFS(Тех_Движение!$G$2:$G$5111,Тех_Движение!$D$2:$D$5111,$C718,Тех_Движение!$B$2:$B$5111,"&lt;="&amp;K$3)-$F718)))</f>
        <v>#VALUE!</v>
      </c>
      <c r="L718" s="21" t="e">
        <f>IF(OR($B718="",L$3&lt;$D718+Настройки!$B$7),0,MAX(0,$E718-MAX(0,SUMIFS(Тех_Движение!$G$2:$G$5111,Тех_Движение!$D$2:$D$5111,$C718,Тех_Движение!$B$2:$B$5111,"&lt;="&amp;L$3)-$F718)))</f>
        <v>#VALUE!</v>
      </c>
      <c r="M718" s="21" t="e">
        <f>IF(OR($B718="",M$3&lt;$D718+Настройки!$B$7),0,MAX(0,$E718-MAX(0,SUMIFS(Тех_Движение!$G$2:$G$5111,Тех_Движение!$D$2:$D$5111,$C718,Тех_Движение!$B$2:$B$5111,"&lt;="&amp;M$3)-$F718)))</f>
        <v>#VALUE!</v>
      </c>
      <c r="N718" s="21" t="e">
        <f>IF(OR($B718="",N$3&lt;$D718+Настройки!$B$7),0,MAX(0,$E718-MAX(0,SUMIFS(Тех_Движение!$G$2:$G$5111,Тех_Движение!$D$2:$D$5111,$C718,Тех_Движение!$B$2:$B$5111,"&lt;="&amp;N$3)-$F718)))</f>
        <v>#VALUE!</v>
      </c>
      <c r="O718" s="21" t="e">
        <f>IF(OR($B718="",O$3&lt;$D718+Настройки!$B$7),0,MAX(0,$E718-MAX(0,SUMIFS(Тех_Движение!$G$2:$G$5111,Тех_Движение!$D$2:$D$5111,$C718,Тех_Движение!$B$2:$B$5111,"&lt;="&amp;O$3)-$F718)))</f>
        <v>#VALUE!</v>
      </c>
      <c r="P718" s="21" t="e">
        <f>IF(OR($B718="",P$3&lt;$D718+Настройки!$B$7),0,MAX(0,$E718-MAX(0,SUMIFS(Тех_Движение!$G$2:$G$5111,Тех_Движение!$D$2:$D$5111,$C718,Тех_Движение!$B$2:$B$5111,"&lt;="&amp;P$3)-$F718)))</f>
        <v>#VALUE!</v>
      </c>
      <c r="Q718" s="21" t="e">
        <f>IF(OR($B718="",Q$3&lt;$D718+Настройки!$B$7),0,MAX(0,$E718-MAX(0,SUMIFS(Тех_Движение!$G$2:$G$5111,Тех_Движение!$D$2:$D$5111,$C718,Тех_Движение!$B$2:$B$5111,"&lt;="&amp;Q$3)-$F718)))</f>
        <v>#VALUE!</v>
      </c>
      <c r="R718" s="21" t="str">
        <f t="shared" si="34"/>
        <v/>
      </c>
      <c r="S718" s="23" t="str">
        <f>IF($B718="","",VLOOKUP($C718,Настройки!$A$11:$L$17,9,FALSE))</f>
        <v/>
      </c>
      <c r="T718" s="23" t="str">
        <f t="shared" si="35"/>
        <v/>
      </c>
    </row>
    <row r="719" spans="1:20" x14ac:dyDescent="0.3">
      <c r="A719" s="20">
        <f>Тех_Движение!$A$716</f>
        <v>715</v>
      </c>
      <c r="B719" s="20" t="str">
        <f>IF(Тех_Движение!$F$716&gt;0,Тех_Движение!$I$716,"")</f>
        <v/>
      </c>
      <c r="C719" s="20" t="str">
        <f>IF($B719="","",Тех_Движение!$D$716)</f>
        <v/>
      </c>
      <c r="D719" s="9" t="str">
        <f>IF($B719="","",Тех_Движение!$B$716)</f>
        <v/>
      </c>
      <c r="E719" s="21" t="str">
        <f>IF($B719="","",Тех_Движение!$F$716)</f>
        <v/>
      </c>
      <c r="F719" s="21" t="str">
        <f>IF($B719="","",SUMIFS($E$5:$E718,$C$5:$C718,$C719))</f>
        <v/>
      </c>
      <c r="G719" s="21" t="str">
        <f>IF($B719="","",MAX(0,$E719-MAX(0,SUMIFS(Тех_Движение!$G$2:$G$5111,Тех_Движение!$D$2:$D$5111,$C719,Тех_Движение!$B$2:$B$5111,"&lt;="&amp;Настройки!$B$5-1)-$F719)))</f>
        <v/>
      </c>
      <c r="H719" s="21" t="str">
        <f>IF($B719="","",IF(AND($D719&gt;=Настройки!$B$5,$D719&lt;=Настройки!$B$6),$E719,0))</f>
        <v/>
      </c>
      <c r="I719" s="21" t="str">
        <f t="shared" si="33"/>
        <v/>
      </c>
      <c r="J719" s="21" t="str">
        <f>IF($B719="","",MAX(0,$E719-MAX(0,SUMIFS(Тех_Движение!$G$2:$G$5111,Тех_Движение!$D$2:$D$5111,$C719,Тех_Движение!$B$2:$B$5111,"&lt;="&amp;Настройки!$B$6)-$F719)))</f>
        <v/>
      </c>
      <c r="K719" s="21" t="e">
        <f>IF(OR($B719="",K$3&lt;$D719+Настройки!$B$7),0,MAX(0,$E719-MAX(0,SUMIFS(Тех_Движение!$G$2:$G$5111,Тех_Движение!$D$2:$D$5111,$C719,Тех_Движение!$B$2:$B$5111,"&lt;="&amp;K$3)-$F719)))</f>
        <v>#VALUE!</v>
      </c>
      <c r="L719" s="21" t="e">
        <f>IF(OR($B719="",L$3&lt;$D719+Настройки!$B$7),0,MAX(0,$E719-MAX(0,SUMIFS(Тех_Движение!$G$2:$G$5111,Тех_Движение!$D$2:$D$5111,$C719,Тех_Движение!$B$2:$B$5111,"&lt;="&amp;L$3)-$F719)))</f>
        <v>#VALUE!</v>
      </c>
      <c r="M719" s="21" t="e">
        <f>IF(OR($B719="",M$3&lt;$D719+Настройки!$B$7),0,MAX(0,$E719-MAX(0,SUMIFS(Тех_Движение!$G$2:$G$5111,Тех_Движение!$D$2:$D$5111,$C719,Тех_Движение!$B$2:$B$5111,"&lt;="&amp;M$3)-$F719)))</f>
        <v>#VALUE!</v>
      </c>
      <c r="N719" s="21" t="e">
        <f>IF(OR($B719="",N$3&lt;$D719+Настройки!$B$7),0,MAX(0,$E719-MAX(0,SUMIFS(Тех_Движение!$G$2:$G$5111,Тех_Движение!$D$2:$D$5111,$C719,Тех_Движение!$B$2:$B$5111,"&lt;="&amp;N$3)-$F719)))</f>
        <v>#VALUE!</v>
      </c>
      <c r="O719" s="21" t="e">
        <f>IF(OR($B719="",O$3&lt;$D719+Настройки!$B$7),0,MAX(0,$E719-MAX(0,SUMIFS(Тех_Движение!$G$2:$G$5111,Тех_Движение!$D$2:$D$5111,$C719,Тех_Движение!$B$2:$B$5111,"&lt;="&amp;O$3)-$F719)))</f>
        <v>#VALUE!</v>
      </c>
      <c r="P719" s="21" t="e">
        <f>IF(OR($B719="",P$3&lt;$D719+Настройки!$B$7),0,MAX(0,$E719-MAX(0,SUMIFS(Тех_Движение!$G$2:$G$5111,Тех_Движение!$D$2:$D$5111,$C719,Тех_Движение!$B$2:$B$5111,"&lt;="&amp;P$3)-$F719)))</f>
        <v>#VALUE!</v>
      </c>
      <c r="Q719" s="21" t="e">
        <f>IF(OR($B719="",Q$3&lt;$D719+Настройки!$B$7),0,MAX(0,$E719-MAX(0,SUMIFS(Тех_Движение!$G$2:$G$5111,Тех_Движение!$D$2:$D$5111,$C719,Тех_Движение!$B$2:$B$5111,"&lt;="&amp;Q$3)-$F719)))</f>
        <v>#VALUE!</v>
      </c>
      <c r="R719" s="21" t="str">
        <f t="shared" si="34"/>
        <v/>
      </c>
      <c r="S719" s="23" t="str">
        <f>IF($B719="","",VLOOKUP($C719,Настройки!$A$11:$L$17,9,FALSE))</f>
        <v/>
      </c>
      <c r="T719" s="23" t="str">
        <f t="shared" si="35"/>
        <v/>
      </c>
    </row>
    <row r="720" spans="1:20" x14ac:dyDescent="0.3">
      <c r="A720" s="20">
        <f>Тех_Движение!$A$717</f>
        <v>716</v>
      </c>
      <c r="B720" s="20" t="str">
        <f>IF(Тех_Движение!$F$717&gt;0,Тех_Движение!$I$717,"")</f>
        <v/>
      </c>
      <c r="C720" s="20" t="str">
        <f>IF($B720="","",Тех_Движение!$D$717)</f>
        <v/>
      </c>
      <c r="D720" s="9" t="str">
        <f>IF($B720="","",Тех_Движение!$B$717)</f>
        <v/>
      </c>
      <c r="E720" s="21" t="str">
        <f>IF($B720="","",Тех_Движение!$F$717)</f>
        <v/>
      </c>
      <c r="F720" s="21" t="str">
        <f>IF($B720="","",SUMIFS($E$5:$E719,$C$5:$C719,$C720))</f>
        <v/>
      </c>
      <c r="G720" s="21" t="str">
        <f>IF($B720="","",MAX(0,$E720-MAX(0,SUMIFS(Тех_Движение!$G$2:$G$5111,Тех_Движение!$D$2:$D$5111,$C720,Тех_Движение!$B$2:$B$5111,"&lt;="&amp;Настройки!$B$5-1)-$F720)))</f>
        <v/>
      </c>
      <c r="H720" s="21" t="str">
        <f>IF($B720="","",IF(AND($D720&gt;=Настройки!$B$5,$D720&lt;=Настройки!$B$6),$E720,0))</f>
        <v/>
      </c>
      <c r="I720" s="21" t="str">
        <f t="shared" si="33"/>
        <v/>
      </c>
      <c r="J720" s="21" t="str">
        <f>IF($B720="","",MAX(0,$E720-MAX(0,SUMIFS(Тех_Движение!$G$2:$G$5111,Тех_Движение!$D$2:$D$5111,$C720,Тех_Движение!$B$2:$B$5111,"&lt;="&amp;Настройки!$B$6)-$F720)))</f>
        <v/>
      </c>
      <c r="K720" s="21" t="e">
        <f>IF(OR($B720="",K$3&lt;$D720+Настройки!$B$7),0,MAX(0,$E720-MAX(0,SUMIFS(Тех_Движение!$G$2:$G$5111,Тех_Движение!$D$2:$D$5111,$C720,Тех_Движение!$B$2:$B$5111,"&lt;="&amp;K$3)-$F720)))</f>
        <v>#VALUE!</v>
      </c>
      <c r="L720" s="21" t="e">
        <f>IF(OR($B720="",L$3&lt;$D720+Настройки!$B$7),0,MAX(0,$E720-MAX(0,SUMIFS(Тех_Движение!$G$2:$G$5111,Тех_Движение!$D$2:$D$5111,$C720,Тех_Движение!$B$2:$B$5111,"&lt;="&amp;L$3)-$F720)))</f>
        <v>#VALUE!</v>
      </c>
      <c r="M720" s="21" t="e">
        <f>IF(OR($B720="",M$3&lt;$D720+Настройки!$B$7),0,MAX(0,$E720-MAX(0,SUMIFS(Тех_Движение!$G$2:$G$5111,Тех_Движение!$D$2:$D$5111,$C720,Тех_Движение!$B$2:$B$5111,"&lt;="&amp;M$3)-$F720)))</f>
        <v>#VALUE!</v>
      </c>
      <c r="N720" s="21" t="e">
        <f>IF(OR($B720="",N$3&lt;$D720+Настройки!$B$7),0,MAX(0,$E720-MAX(0,SUMIFS(Тех_Движение!$G$2:$G$5111,Тех_Движение!$D$2:$D$5111,$C720,Тех_Движение!$B$2:$B$5111,"&lt;="&amp;N$3)-$F720)))</f>
        <v>#VALUE!</v>
      </c>
      <c r="O720" s="21" t="e">
        <f>IF(OR($B720="",O$3&lt;$D720+Настройки!$B$7),0,MAX(0,$E720-MAX(0,SUMIFS(Тех_Движение!$G$2:$G$5111,Тех_Движение!$D$2:$D$5111,$C720,Тех_Движение!$B$2:$B$5111,"&lt;="&amp;O$3)-$F720)))</f>
        <v>#VALUE!</v>
      </c>
      <c r="P720" s="21" t="e">
        <f>IF(OR($B720="",P$3&lt;$D720+Настройки!$B$7),0,MAX(0,$E720-MAX(0,SUMIFS(Тех_Движение!$G$2:$G$5111,Тех_Движение!$D$2:$D$5111,$C720,Тех_Движение!$B$2:$B$5111,"&lt;="&amp;P$3)-$F720)))</f>
        <v>#VALUE!</v>
      </c>
      <c r="Q720" s="21" t="e">
        <f>IF(OR($B720="",Q$3&lt;$D720+Настройки!$B$7),0,MAX(0,$E720-MAX(0,SUMIFS(Тех_Движение!$G$2:$G$5111,Тех_Движение!$D$2:$D$5111,$C720,Тех_Движение!$B$2:$B$5111,"&lt;="&amp;Q$3)-$F720)))</f>
        <v>#VALUE!</v>
      </c>
      <c r="R720" s="21" t="str">
        <f t="shared" si="34"/>
        <v/>
      </c>
      <c r="S720" s="23" t="str">
        <f>IF($B720="","",VLOOKUP($C720,Настройки!$A$11:$L$17,9,FALSE))</f>
        <v/>
      </c>
      <c r="T720" s="23" t="str">
        <f t="shared" si="35"/>
        <v/>
      </c>
    </row>
    <row r="721" spans="1:20" x14ac:dyDescent="0.3">
      <c r="A721" s="20">
        <f>Тех_Движение!$A$718</f>
        <v>717</v>
      </c>
      <c r="B721" s="20" t="str">
        <f>IF(Тех_Движение!$F$718&gt;0,Тех_Движение!$I$718,"")</f>
        <v/>
      </c>
      <c r="C721" s="20" t="str">
        <f>IF($B721="","",Тех_Движение!$D$718)</f>
        <v/>
      </c>
      <c r="D721" s="9" t="str">
        <f>IF($B721="","",Тех_Движение!$B$718)</f>
        <v/>
      </c>
      <c r="E721" s="21" t="str">
        <f>IF($B721="","",Тех_Движение!$F$718)</f>
        <v/>
      </c>
      <c r="F721" s="21" t="str">
        <f>IF($B721="","",SUMIFS($E$5:$E720,$C$5:$C720,$C721))</f>
        <v/>
      </c>
      <c r="G721" s="21" t="str">
        <f>IF($B721="","",MAX(0,$E721-MAX(0,SUMIFS(Тех_Движение!$G$2:$G$5111,Тех_Движение!$D$2:$D$5111,$C721,Тех_Движение!$B$2:$B$5111,"&lt;="&amp;Настройки!$B$5-1)-$F721)))</f>
        <v/>
      </c>
      <c r="H721" s="21" t="str">
        <f>IF($B721="","",IF(AND($D721&gt;=Настройки!$B$5,$D721&lt;=Настройки!$B$6),$E721,0))</f>
        <v/>
      </c>
      <c r="I721" s="21" t="str">
        <f t="shared" si="33"/>
        <v/>
      </c>
      <c r="J721" s="21" t="str">
        <f>IF($B721="","",MAX(0,$E721-MAX(0,SUMIFS(Тех_Движение!$G$2:$G$5111,Тех_Движение!$D$2:$D$5111,$C721,Тех_Движение!$B$2:$B$5111,"&lt;="&amp;Настройки!$B$6)-$F721)))</f>
        <v/>
      </c>
      <c r="K721" s="21" t="e">
        <f>IF(OR($B721="",K$3&lt;$D721+Настройки!$B$7),0,MAX(0,$E721-MAX(0,SUMIFS(Тех_Движение!$G$2:$G$5111,Тех_Движение!$D$2:$D$5111,$C721,Тех_Движение!$B$2:$B$5111,"&lt;="&amp;K$3)-$F721)))</f>
        <v>#VALUE!</v>
      </c>
      <c r="L721" s="21" t="e">
        <f>IF(OR($B721="",L$3&lt;$D721+Настройки!$B$7),0,MAX(0,$E721-MAX(0,SUMIFS(Тех_Движение!$G$2:$G$5111,Тех_Движение!$D$2:$D$5111,$C721,Тех_Движение!$B$2:$B$5111,"&lt;="&amp;L$3)-$F721)))</f>
        <v>#VALUE!</v>
      </c>
      <c r="M721" s="21" t="e">
        <f>IF(OR($B721="",M$3&lt;$D721+Настройки!$B$7),0,MAX(0,$E721-MAX(0,SUMIFS(Тех_Движение!$G$2:$G$5111,Тех_Движение!$D$2:$D$5111,$C721,Тех_Движение!$B$2:$B$5111,"&lt;="&amp;M$3)-$F721)))</f>
        <v>#VALUE!</v>
      </c>
      <c r="N721" s="21" t="e">
        <f>IF(OR($B721="",N$3&lt;$D721+Настройки!$B$7),0,MAX(0,$E721-MAX(0,SUMIFS(Тех_Движение!$G$2:$G$5111,Тех_Движение!$D$2:$D$5111,$C721,Тех_Движение!$B$2:$B$5111,"&lt;="&amp;N$3)-$F721)))</f>
        <v>#VALUE!</v>
      </c>
      <c r="O721" s="21" t="e">
        <f>IF(OR($B721="",O$3&lt;$D721+Настройки!$B$7),0,MAX(0,$E721-MAX(0,SUMIFS(Тех_Движение!$G$2:$G$5111,Тех_Движение!$D$2:$D$5111,$C721,Тех_Движение!$B$2:$B$5111,"&lt;="&amp;O$3)-$F721)))</f>
        <v>#VALUE!</v>
      </c>
      <c r="P721" s="21" t="e">
        <f>IF(OR($B721="",P$3&lt;$D721+Настройки!$B$7),0,MAX(0,$E721-MAX(0,SUMIFS(Тех_Движение!$G$2:$G$5111,Тех_Движение!$D$2:$D$5111,$C721,Тех_Движение!$B$2:$B$5111,"&lt;="&amp;P$3)-$F721)))</f>
        <v>#VALUE!</v>
      </c>
      <c r="Q721" s="21" t="e">
        <f>IF(OR($B721="",Q$3&lt;$D721+Настройки!$B$7),0,MAX(0,$E721-MAX(0,SUMIFS(Тех_Движение!$G$2:$G$5111,Тех_Движение!$D$2:$D$5111,$C721,Тех_Движение!$B$2:$B$5111,"&lt;="&amp;Q$3)-$F721)))</f>
        <v>#VALUE!</v>
      </c>
      <c r="R721" s="21" t="str">
        <f t="shared" si="34"/>
        <v/>
      </c>
      <c r="S721" s="23" t="str">
        <f>IF($B721="","",VLOOKUP($C721,Настройки!$A$11:$L$17,9,FALSE))</f>
        <v/>
      </c>
      <c r="T721" s="23" t="str">
        <f t="shared" si="35"/>
        <v/>
      </c>
    </row>
    <row r="722" spans="1:20" x14ac:dyDescent="0.3">
      <c r="A722" s="20">
        <f>Тех_Движение!$A$719</f>
        <v>718</v>
      </c>
      <c r="B722" s="20" t="str">
        <f>IF(Тех_Движение!$F$719&gt;0,Тех_Движение!$I$719,"")</f>
        <v/>
      </c>
      <c r="C722" s="20" t="str">
        <f>IF($B722="","",Тех_Движение!$D$719)</f>
        <v/>
      </c>
      <c r="D722" s="9" t="str">
        <f>IF($B722="","",Тех_Движение!$B$719)</f>
        <v/>
      </c>
      <c r="E722" s="21" t="str">
        <f>IF($B722="","",Тех_Движение!$F$719)</f>
        <v/>
      </c>
      <c r="F722" s="21" t="str">
        <f>IF($B722="","",SUMIFS($E$5:$E721,$C$5:$C721,$C722))</f>
        <v/>
      </c>
      <c r="G722" s="21" t="str">
        <f>IF($B722="","",MAX(0,$E722-MAX(0,SUMIFS(Тех_Движение!$G$2:$G$5111,Тех_Движение!$D$2:$D$5111,$C722,Тех_Движение!$B$2:$B$5111,"&lt;="&amp;Настройки!$B$5-1)-$F722)))</f>
        <v/>
      </c>
      <c r="H722" s="21" t="str">
        <f>IF($B722="","",IF(AND($D722&gt;=Настройки!$B$5,$D722&lt;=Настройки!$B$6),$E722,0))</f>
        <v/>
      </c>
      <c r="I722" s="21" t="str">
        <f t="shared" si="33"/>
        <v/>
      </c>
      <c r="J722" s="21" t="str">
        <f>IF($B722="","",MAX(0,$E722-MAX(0,SUMIFS(Тех_Движение!$G$2:$G$5111,Тех_Движение!$D$2:$D$5111,$C722,Тех_Движение!$B$2:$B$5111,"&lt;="&amp;Настройки!$B$6)-$F722)))</f>
        <v/>
      </c>
      <c r="K722" s="21" t="e">
        <f>IF(OR($B722="",K$3&lt;$D722+Настройки!$B$7),0,MAX(0,$E722-MAX(0,SUMIFS(Тех_Движение!$G$2:$G$5111,Тех_Движение!$D$2:$D$5111,$C722,Тех_Движение!$B$2:$B$5111,"&lt;="&amp;K$3)-$F722)))</f>
        <v>#VALUE!</v>
      </c>
      <c r="L722" s="21" t="e">
        <f>IF(OR($B722="",L$3&lt;$D722+Настройки!$B$7),0,MAX(0,$E722-MAX(0,SUMIFS(Тех_Движение!$G$2:$G$5111,Тех_Движение!$D$2:$D$5111,$C722,Тех_Движение!$B$2:$B$5111,"&lt;="&amp;L$3)-$F722)))</f>
        <v>#VALUE!</v>
      </c>
      <c r="M722" s="21" t="e">
        <f>IF(OR($B722="",M$3&lt;$D722+Настройки!$B$7),0,MAX(0,$E722-MAX(0,SUMIFS(Тех_Движение!$G$2:$G$5111,Тех_Движение!$D$2:$D$5111,$C722,Тех_Движение!$B$2:$B$5111,"&lt;="&amp;M$3)-$F722)))</f>
        <v>#VALUE!</v>
      </c>
      <c r="N722" s="21" t="e">
        <f>IF(OR($B722="",N$3&lt;$D722+Настройки!$B$7),0,MAX(0,$E722-MAX(0,SUMIFS(Тех_Движение!$G$2:$G$5111,Тех_Движение!$D$2:$D$5111,$C722,Тех_Движение!$B$2:$B$5111,"&lt;="&amp;N$3)-$F722)))</f>
        <v>#VALUE!</v>
      </c>
      <c r="O722" s="21" t="e">
        <f>IF(OR($B722="",O$3&lt;$D722+Настройки!$B$7),0,MAX(0,$E722-MAX(0,SUMIFS(Тех_Движение!$G$2:$G$5111,Тех_Движение!$D$2:$D$5111,$C722,Тех_Движение!$B$2:$B$5111,"&lt;="&amp;O$3)-$F722)))</f>
        <v>#VALUE!</v>
      </c>
      <c r="P722" s="21" t="e">
        <f>IF(OR($B722="",P$3&lt;$D722+Настройки!$B$7),0,MAX(0,$E722-MAX(0,SUMIFS(Тех_Движение!$G$2:$G$5111,Тех_Движение!$D$2:$D$5111,$C722,Тех_Движение!$B$2:$B$5111,"&lt;="&amp;P$3)-$F722)))</f>
        <v>#VALUE!</v>
      </c>
      <c r="Q722" s="21" t="e">
        <f>IF(OR($B722="",Q$3&lt;$D722+Настройки!$B$7),0,MAX(0,$E722-MAX(0,SUMIFS(Тех_Движение!$G$2:$G$5111,Тех_Движение!$D$2:$D$5111,$C722,Тех_Движение!$B$2:$B$5111,"&lt;="&amp;Q$3)-$F722)))</f>
        <v>#VALUE!</v>
      </c>
      <c r="R722" s="21" t="str">
        <f t="shared" si="34"/>
        <v/>
      </c>
      <c r="S722" s="23" t="str">
        <f>IF($B722="","",VLOOKUP($C722,Настройки!$A$11:$L$17,9,FALSE))</f>
        <v/>
      </c>
      <c r="T722" s="23" t="str">
        <f t="shared" si="35"/>
        <v/>
      </c>
    </row>
    <row r="723" spans="1:20" x14ac:dyDescent="0.3">
      <c r="A723" s="20">
        <f>Тех_Движение!$A$720</f>
        <v>719</v>
      </c>
      <c r="B723" s="20" t="str">
        <f>IF(Тех_Движение!$F$720&gt;0,Тех_Движение!$I$720,"")</f>
        <v/>
      </c>
      <c r="C723" s="20" t="str">
        <f>IF($B723="","",Тех_Движение!$D$720)</f>
        <v/>
      </c>
      <c r="D723" s="9" t="str">
        <f>IF($B723="","",Тех_Движение!$B$720)</f>
        <v/>
      </c>
      <c r="E723" s="21" t="str">
        <f>IF($B723="","",Тех_Движение!$F$720)</f>
        <v/>
      </c>
      <c r="F723" s="21" t="str">
        <f>IF($B723="","",SUMIFS($E$5:$E722,$C$5:$C722,$C723))</f>
        <v/>
      </c>
      <c r="G723" s="21" t="str">
        <f>IF($B723="","",MAX(0,$E723-MAX(0,SUMIFS(Тех_Движение!$G$2:$G$5111,Тех_Движение!$D$2:$D$5111,$C723,Тех_Движение!$B$2:$B$5111,"&lt;="&amp;Настройки!$B$5-1)-$F723)))</f>
        <v/>
      </c>
      <c r="H723" s="21" t="str">
        <f>IF($B723="","",IF(AND($D723&gt;=Настройки!$B$5,$D723&lt;=Настройки!$B$6),$E723,0))</f>
        <v/>
      </c>
      <c r="I723" s="21" t="str">
        <f t="shared" si="33"/>
        <v/>
      </c>
      <c r="J723" s="21" t="str">
        <f>IF($B723="","",MAX(0,$E723-MAX(0,SUMIFS(Тех_Движение!$G$2:$G$5111,Тех_Движение!$D$2:$D$5111,$C723,Тех_Движение!$B$2:$B$5111,"&lt;="&amp;Настройки!$B$6)-$F723)))</f>
        <v/>
      </c>
      <c r="K723" s="21" t="e">
        <f>IF(OR($B723="",K$3&lt;$D723+Настройки!$B$7),0,MAX(0,$E723-MAX(0,SUMIFS(Тех_Движение!$G$2:$G$5111,Тех_Движение!$D$2:$D$5111,$C723,Тех_Движение!$B$2:$B$5111,"&lt;="&amp;K$3)-$F723)))</f>
        <v>#VALUE!</v>
      </c>
      <c r="L723" s="21" t="e">
        <f>IF(OR($B723="",L$3&lt;$D723+Настройки!$B$7),0,MAX(0,$E723-MAX(0,SUMIFS(Тех_Движение!$G$2:$G$5111,Тех_Движение!$D$2:$D$5111,$C723,Тех_Движение!$B$2:$B$5111,"&lt;="&amp;L$3)-$F723)))</f>
        <v>#VALUE!</v>
      </c>
      <c r="M723" s="21" t="e">
        <f>IF(OR($B723="",M$3&lt;$D723+Настройки!$B$7),0,MAX(0,$E723-MAX(0,SUMIFS(Тех_Движение!$G$2:$G$5111,Тех_Движение!$D$2:$D$5111,$C723,Тех_Движение!$B$2:$B$5111,"&lt;="&amp;M$3)-$F723)))</f>
        <v>#VALUE!</v>
      </c>
      <c r="N723" s="21" t="e">
        <f>IF(OR($B723="",N$3&lt;$D723+Настройки!$B$7),0,MAX(0,$E723-MAX(0,SUMIFS(Тех_Движение!$G$2:$G$5111,Тех_Движение!$D$2:$D$5111,$C723,Тех_Движение!$B$2:$B$5111,"&lt;="&amp;N$3)-$F723)))</f>
        <v>#VALUE!</v>
      </c>
      <c r="O723" s="21" t="e">
        <f>IF(OR($B723="",O$3&lt;$D723+Настройки!$B$7),0,MAX(0,$E723-MAX(0,SUMIFS(Тех_Движение!$G$2:$G$5111,Тех_Движение!$D$2:$D$5111,$C723,Тех_Движение!$B$2:$B$5111,"&lt;="&amp;O$3)-$F723)))</f>
        <v>#VALUE!</v>
      </c>
      <c r="P723" s="21" t="e">
        <f>IF(OR($B723="",P$3&lt;$D723+Настройки!$B$7),0,MAX(0,$E723-MAX(0,SUMIFS(Тех_Движение!$G$2:$G$5111,Тех_Движение!$D$2:$D$5111,$C723,Тех_Движение!$B$2:$B$5111,"&lt;="&amp;P$3)-$F723)))</f>
        <v>#VALUE!</v>
      </c>
      <c r="Q723" s="21" t="e">
        <f>IF(OR($B723="",Q$3&lt;$D723+Настройки!$B$7),0,MAX(0,$E723-MAX(0,SUMIFS(Тех_Движение!$G$2:$G$5111,Тех_Движение!$D$2:$D$5111,$C723,Тех_Движение!$B$2:$B$5111,"&lt;="&amp;Q$3)-$F723)))</f>
        <v>#VALUE!</v>
      </c>
      <c r="R723" s="21" t="str">
        <f t="shared" si="34"/>
        <v/>
      </c>
      <c r="S723" s="23" t="str">
        <f>IF($B723="","",VLOOKUP($C723,Настройки!$A$11:$L$17,9,FALSE))</f>
        <v/>
      </c>
      <c r="T723" s="23" t="str">
        <f t="shared" si="35"/>
        <v/>
      </c>
    </row>
    <row r="724" spans="1:20" x14ac:dyDescent="0.3">
      <c r="A724" s="20">
        <f>Тех_Движение!$A$721</f>
        <v>720</v>
      </c>
      <c r="B724" s="20" t="str">
        <f>IF(Тех_Движение!$F$721&gt;0,Тех_Движение!$I$721,"")</f>
        <v/>
      </c>
      <c r="C724" s="20" t="str">
        <f>IF($B724="","",Тех_Движение!$D$721)</f>
        <v/>
      </c>
      <c r="D724" s="9" t="str">
        <f>IF($B724="","",Тех_Движение!$B$721)</f>
        <v/>
      </c>
      <c r="E724" s="21" t="str">
        <f>IF($B724="","",Тех_Движение!$F$721)</f>
        <v/>
      </c>
      <c r="F724" s="21" t="str">
        <f>IF($B724="","",SUMIFS($E$5:$E723,$C$5:$C723,$C724))</f>
        <v/>
      </c>
      <c r="G724" s="21" t="str">
        <f>IF($B724="","",MAX(0,$E724-MAX(0,SUMIFS(Тех_Движение!$G$2:$G$5111,Тех_Движение!$D$2:$D$5111,$C724,Тех_Движение!$B$2:$B$5111,"&lt;="&amp;Настройки!$B$5-1)-$F724)))</f>
        <v/>
      </c>
      <c r="H724" s="21" t="str">
        <f>IF($B724="","",IF(AND($D724&gt;=Настройки!$B$5,$D724&lt;=Настройки!$B$6),$E724,0))</f>
        <v/>
      </c>
      <c r="I724" s="21" t="str">
        <f t="shared" si="33"/>
        <v/>
      </c>
      <c r="J724" s="21" t="str">
        <f>IF($B724="","",MAX(0,$E724-MAX(0,SUMIFS(Тех_Движение!$G$2:$G$5111,Тех_Движение!$D$2:$D$5111,$C724,Тех_Движение!$B$2:$B$5111,"&lt;="&amp;Настройки!$B$6)-$F724)))</f>
        <v/>
      </c>
      <c r="K724" s="21" t="e">
        <f>IF(OR($B724="",K$3&lt;$D724+Настройки!$B$7),0,MAX(0,$E724-MAX(0,SUMIFS(Тех_Движение!$G$2:$G$5111,Тех_Движение!$D$2:$D$5111,$C724,Тех_Движение!$B$2:$B$5111,"&lt;="&amp;K$3)-$F724)))</f>
        <v>#VALUE!</v>
      </c>
      <c r="L724" s="21" t="e">
        <f>IF(OR($B724="",L$3&lt;$D724+Настройки!$B$7),0,MAX(0,$E724-MAX(0,SUMIFS(Тех_Движение!$G$2:$G$5111,Тех_Движение!$D$2:$D$5111,$C724,Тех_Движение!$B$2:$B$5111,"&lt;="&amp;L$3)-$F724)))</f>
        <v>#VALUE!</v>
      </c>
      <c r="M724" s="21" t="e">
        <f>IF(OR($B724="",M$3&lt;$D724+Настройки!$B$7),0,MAX(0,$E724-MAX(0,SUMIFS(Тех_Движение!$G$2:$G$5111,Тех_Движение!$D$2:$D$5111,$C724,Тех_Движение!$B$2:$B$5111,"&lt;="&amp;M$3)-$F724)))</f>
        <v>#VALUE!</v>
      </c>
      <c r="N724" s="21" t="e">
        <f>IF(OR($B724="",N$3&lt;$D724+Настройки!$B$7),0,MAX(0,$E724-MAX(0,SUMIFS(Тех_Движение!$G$2:$G$5111,Тех_Движение!$D$2:$D$5111,$C724,Тех_Движение!$B$2:$B$5111,"&lt;="&amp;N$3)-$F724)))</f>
        <v>#VALUE!</v>
      </c>
      <c r="O724" s="21" t="e">
        <f>IF(OR($B724="",O$3&lt;$D724+Настройки!$B$7),0,MAX(0,$E724-MAX(0,SUMIFS(Тех_Движение!$G$2:$G$5111,Тех_Движение!$D$2:$D$5111,$C724,Тех_Движение!$B$2:$B$5111,"&lt;="&amp;O$3)-$F724)))</f>
        <v>#VALUE!</v>
      </c>
      <c r="P724" s="21" t="e">
        <f>IF(OR($B724="",P$3&lt;$D724+Настройки!$B$7),0,MAX(0,$E724-MAX(0,SUMIFS(Тех_Движение!$G$2:$G$5111,Тех_Движение!$D$2:$D$5111,$C724,Тех_Движение!$B$2:$B$5111,"&lt;="&amp;P$3)-$F724)))</f>
        <v>#VALUE!</v>
      </c>
      <c r="Q724" s="21" t="e">
        <f>IF(OR($B724="",Q$3&lt;$D724+Настройки!$B$7),0,MAX(0,$E724-MAX(0,SUMIFS(Тех_Движение!$G$2:$G$5111,Тех_Движение!$D$2:$D$5111,$C724,Тех_Движение!$B$2:$B$5111,"&lt;="&amp;Q$3)-$F724)))</f>
        <v>#VALUE!</v>
      </c>
      <c r="R724" s="21" t="str">
        <f t="shared" si="34"/>
        <v/>
      </c>
      <c r="S724" s="23" t="str">
        <f>IF($B724="","",VLOOKUP($C724,Настройки!$A$11:$L$17,9,FALSE))</f>
        <v/>
      </c>
      <c r="T724" s="23" t="str">
        <f t="shared" si="35"/>
        <v/>
      </c>
    </row>
    <row r="725" spans="1:20" x14ac:dyDescent="0.3">
      <c r="A725" s="20">
        <f>Тех_Движение!$A$722</f>
        <v>721</v>
      </c>
      <c r="B725" s="20" t="str">
        <f>IF(Тех_Движение!$F$722&gt;0,Тех_Движение!$I$722,"")</f>
        <v/>
      </c>
      <c r="C725" s="20" t="str">
        <f>IF($B725="","",Тех_Движение!$D$722)</f>
        <v/>
      </c>
      <c r="D725" s="9" t="str">
        <f>IF($B725="","",Тех_Движение!$B$722)</f>
        <v/>
      </c>
      <c r="E725" s="21" t="str">
        <f>IF($B725="","",Тех_Движение!$F$722)</f>
        <v/>
      </c>
      <c r="F725" s="21" t="str">
        <f>IF($B725="","",SUMIFS($E$5:$E724,$C$5:$C724,$C725))</f>
        <v/>
      </c>
      <c r="G725" s="21" t="str">
        <f>IF($B725="","",MAX(0,$E725-MAX(0,SUMIFS(Тех_Движение!$G$2:$G$5111,Тех_Движение!$D$2:$D$5111,$C725,Тех_Движение!$B$2:$B$5111,"&lt;="&amp;Настройки!$B$5-1)-$F725)))</f>
        <v/>
      </c>
      <c r="H725" s="21" t="str">
        <f>IF($B725="","",IF(AND($D725&gt;=Настройки!$B$5,$D725&lt;=Настройки!$B$6),$E725,0))</f>
        <v/>
      </c>
      <c r="I725" s="21" t="str">
        <f t="shared" si="33"/>
        <v/>
      </c>
      <c r="J725" s="21" t="str">
        <f>IF($B725="","",MAX(0,$E725-MAX(0,SUMIFS(Тех_Движение!$G$2:$G$5111,Тех_Движение!$D$2:$D$5111,$C725,Тех_Движение!$B$2:$B$5111,"&lt;="&amp;Настройки!$B$6)-$F725)))</f>
        <v/>
      </c>
      <c r="K725" s="21" t="e">
        <f>IF(OR($B725="",K$3&lt;$D725+Настройки!$B$7),0,MAX(0,$E725-MAX(0,SUMIFS(Тех_Движение!$G$2:$G$5111,Тех_Движение!$D$2:$D$5111,$C725,Тех_Движение!$B$2:$B$5111,"&lt;="&amp;K$3)-$F725)))</f>
        <v>#VALUE!</v>
      </c>
      <c r="L725" s="21" t="e">
        <f>IF(OR($B725="",L$3&lt;$D725+Настройки!$B$7),0,MAX(0,$E725-MAX(0,SUMIFS(Тех_Движение!$G$2:$G$5111,Тех_Движение!$D$2:$D$5111,$C725,Тех_Движение!$B$2:$B$5111,"&lt;="&amp;L$3)-$F725)))</f>
        <v>#VALUE!</v>
      </c>
      <c r="M725" s="21" t="e">
        <f>IF(OR($B725="",M$3&lt;$D725+Настройки!$B$7),0,MAX(0,$E725-MAX(0,SUMIFS(Тех_Движение!$G$2:$G$5111,Тех_Движение!$D$2:$D$5111,$C725,Тех_Движение!$B$2:$B$5111,"&lt;="&amp;M$3)-$F725)))</f>
        <v>#VALUE!</v>
      </c>
      <c r="N725" s="21" t="e">
        <f>IF(OR($B725="",N$3&lt;$D725+Настройки!$B$7),0,MAX(0,$E725-MAX(0,SUMIFS(Тех_Движение!$G$2:$G$5111,Тех_Движение!$D$2:$D$5111,$C725,Тех_Движение!$B$2:$B$5111,"&lt;="&amp;N$3)-$F725)))</f>
        <v>#VALUE!</v>
      </c>
      <c r="O725" s="21" t="e">
        <f>IF(OR($B725="",O$3&lt;$D725+Настройки!$B$7),0,MAX(0,$E725-MAX(0,SUMIFS(Тех_Движение!$G$2:$G$5111,Тех_Движение!$D$2:$D$5111,$C725,Тех_Движение!$B$2:$B$5111,"&lt;="&amp;O$3)-$F725)))</f>
        <v>#VALUE!</v>
      </c>
      <c r="P725" s="21" t="e">
        <f>IF(OR($B725="",P$3&lt;$D725+Настройки!$B$7),0,MAX(0,$E725-MAX(0,SUMIFS(Тех_Движение!$G$2:$G$5111,Тех_Движение!$D$2:$D$5111,$C725,Тех_Движение!$B$2:$B$5111,"&lt;="&amp;P$3)-$F725)))</f>
        <v>#VALUE!</v>
      </c>
      <c r="Q725" s="21" t="e">
        <f>IF(OR($B725="",Q$3&lt;$D725+Настройки!$B$7),0,MAX(0,$E725-MAX(0,SUMIFS(Тех_Движение!$G$2:$G$5111,Тех_Движение!$D$2:$D$5111,$C725,Тех_Движение!$B$2:$B$5111,"&lt;="&amp;Q$3)-$F725)))</f>
        <v>#VALUE!</v>
      </c>
      <c r="R725" s="21" t="str">
        <f t="shared" si="34"/>
        <v/>
      </c>
      <c r="S725" s="23" t="str">
        <f>IF($B725="","",VLOOKUP($C725,Настройки!$A$11:$L$17,9,FALSE))</f>
        <v/>
      </c>
      <c r="T725" s="23" t="str">
        <f t="shared" si="35"/>
        <v/>
      </c>
    </row>
    <row r="726" spans="1:20" x14ac:dyDescent="0.3">
      <c r="A726" s="20">
        <f>Тех_Движение!$A$723</f>
        <v>722</v>
      </c>
      <c r="B726" s="20" t="str">
        <f>IF(Тех_Движение!$F$723&gt;0,Тех_Движение!$I$723,"")</f>
        <v/>
      </c>
      <c r="C726" s="20" t="str">
        <f>IF($B726="","",Тех_Движение!$D$723)</f>
        <v/>
      </c>
      <c r="D726" s="9" t="str">
        <f>IF($B726="","",Тех_Движение!$B$723)</f>
        <v/>
      </c>
      <c r="E726" s="21" t="str">
        <f>IF($B726="","",Тех_Движение!$F$723)</f>
        <v/>
      </c>
      <c r="F726" s="21" t="str">
        <f>IF($B726="","",SUMIFS($E$5:$E725,$C$5:$C725,$C726))</f>
        <v/>
      </c>
      <c r="G726" s="21" t="str">
        <f>IF($B726="","",MAX(0,$E726-MAX(0,SUMIFS(Тех_Движение!$G$2:$G$5111,Тех_Движение!$D$2:$D$5111,$C726,Тех_Движение!$B$2:$B$5111,"&lt;="&amp;Настройки!$B$5-1)-$F726)))</f>
        <v/>
      </c>
      <c r="H726" s="21" t="str">
        <f>IF($B726="","",IF(AND($D726&gt;=Настройки!$B$5,$D726&lt;=Настройки!$B$6),$E726,0))</f>
        <v/>
      </c>
      <c r="I726" s="21" t="str">
        <f t="shared" si="33"/>
        <v/>
      </c>
      <c r="J726" s="21" t="str">
        <f>IF($B726="","",MAX(0,$E726-MAX(0,SUMIFS(Тех_Движение!$G$2:$G$5111,Тех_Движение!$D$2:$D$5111,$C726,Тех_Движение!$B$2:$B$5111,"&lt;="&amp;Настройки!$B$6)-$F726)))</f>
        <v/>
      </c>
      <c r="K726" s="21" t="e">
        <f>IF(OR($B726="",K$3&lt;$D726+Настройки!$B$7),0,MAX(0,$E726-MAX(0,SUMIFS(Тех_Движение!$G$2:$G$5111,Тех_Движение!$D$2:$D$5111,$C726,Тех_Движение!$B$2:$B$5111,"&lt;="&amp;K$3)-$F726)))</f>
        <v>#VALUE!</v>
      </c>
      <c r="L726" s="21" t="e">
        <f>IF(OR($B726="",L$3&lt;$D726+Настройки!$B$7),0,MAX(0,$E726-MAX(0,SUMIFS(Тех_Движение!$G$2:$G$5111,Тех_Движение!$D$2:$D$5111,$C726,Тех_Движение!$B$2:$B$5111,"&lt;="&amp;L$3)-$F726)))</f>
        <v>#VALUE!</v>
      </c>
      <c r="M726" s="21" t="e">
        <f>IF(OR($B726="",M$3&lt;$D726+Настройки!$B$7),0,MAX(0,$E726-MAX(0,SUMIFS(Тех_Движение!$G$2:$G$5111,Тех_Движение!$D$2:$D$5111,$C726,Тех_Движение!$B$2:$B$5111,"&lt;="&amp;M$3)-$F726)))</f>
        <v>#VALUE!</v>
      </c>
      <c r="N726" s="21" t="e">
        <f>IF(OR($B726="",N$3&lt;$D726+Настройки!$B$7),0,MAX(0,$E726-MAX(0,SUMIFS(Тех_Движение!$G$2:$G$5111,Тех_Движение!$D$2:$D$5111,$C726,Тех_Движение!$B$2:$B$5111,"&lt;="&amp;N$3)-$F726)))</f>
        <v>#VALUE!</v>
      </c>
      <c r="O726" s="21" t="e">
        <f>IF(OR($B726="",O$3&lt;$D726+Настройки!$B$7),0,MAX(0,$E726-MAX(0,SUMIFS(Тех_Движение!$G$2:$G$5111,Тех_Движение!$D$2:$D$5111,$C726,Тех_Движение!$B$2:$B$5111,"&lt;="&amp;O$3)-$F726)))</f>
        <v>#VALUE!</v>
      </c>
      <c r="P726" s="21" t="e">
        <f>IF(OR($B726="",P$3&lt;$D726+Настройки!$B$7),0,MAX(0,$E726-MAX(0,SUMIFS(Тех_Движение!$G$2:$G$5111,Тех_Движение!$D$2:$D$5111,$C726,Тех_Движение!$B$2:$B$5111,"&lt;="&amp;P$3)-$F726)))</f>
        <v>#VALUE!</v>
      </c>
      <c r="Q726" s="21" t="e">
        <f>IF(OR($B726="",Q$3&lt;$D726+Настройки!$B$7),0,MAX(0,$E726-MAX(0,SUMIFS(Тех_Движение!$G$2:$G$5111,Тех_Движение!$D$2:$D$5111,$C726,Тех_Движение!$B$2:$B$5111,"&lt;="&amp;Q$3)-$F726)))</f>
        <v>#VALUE!</v>
      </c>
      <c r="R726" s="21" t="str">
        <f t="shared" si="34"/>
        <v/>
      </c>
      <c r="S726" s="23" t="str">
        <f>IF($B726="","",VLOOKUP($C726,Настройки!$A$11:$L$17,9,FALSE))</f>
        <v/>
      </c>
      <c r="T726" s="23" t="str">
        <f t="shared" si="35"/>
        <v/>
      </c>
    </row>
    <row r="727" spans="1:20" x14ac:dyDescent="0.3">
      <c r="A727" s="20">
        <f>Тех_Движение!$A$724</f>
        <v>723</v>
      </c>
      <c r="B727" s="20" t="str">
        <f>IF(Тех_Движение!$F$724&gt;0,Тех_Движение!$I$724,"")</f>
        <v/>
      </c>
      <c r="C727" s="20" t="str">
        <f>IF($B727="","",Тех_Движение!$D$724)</f>
        <v/>
      </c>
      <c r="D727" s="9" t="str">
        <f>IF($B727="","",Тех_Движение!$B$724)</f>
        <v/>
      </c>
      <c r="E727" s="21" t="str">
        <f>IF($B727="","",Тех_Движение!$F$724)</f>
        <v/>
      </c>
      <c r="F727" s="21" t="str">
        <f>IF($B727="","",SUMIFS($E$5:$E726,$C$5:$C726,$C727))</f>
        <v/>
      </c>
      <c r="G727" s="21" t="str">
        <f>IF($B727="","",MAX(0,$E727-MAX(0,SUMIFS(Тех_Движение!$G$2:$G$5111,Тех_Движение!$D$2:$D$5111,$C727,Тех_Движение!$B$2:$B$5111,"&lt;="&amp;Настройки!$B$5-1)-$F727)))</f>
        <v/>
      </c>
      <c r="H727" s="21" t="str">
        <f>IF($B727="","",IF(AND($D727&gt;=Настройки!$B$5,$D727&lt;=Настройки!$B$6),$E727,0))</f>
        <v/>
      </c>
      <c r="I727" s="21" t="str">
        <f t="shared" si="33"/>
        <v/>
      </c>
      <c r="J727" s="21" t="str">
        <f>IF($B727="","",MAX(0,$E727-MAX(0,SUMIFS(Тех_Движение!$G$2:$G$5111,Тех_Движение!$D$2:$D$5111,$C727,Тех_Движение!$B$2:$B$5111,"&lt;="&amp;Настройки!$B$6)-$F727)))</f>
        <v/>
      </c>
      <c r="K727" s="21" t="e">
        <f>IF(OR($B727="",K$3&lt;$D727+Настройки!$B$7),0,MAX(0,$E727-MAX(0,SUMIFS(Тех_Движение!$G$2:$G$5111,Тех_Движение!$D$2:$D$5111,$C727,Тех_Движение!$B$2:$B$5111,"&lt;="&amp;K$3)-$F727)))</f>
        <v>#VALUE!</v>
      </c>
      <c r="L727" s="21" t="e">
        <f>IF(OR($B727="",L$3&lt;$D727+Настройки!$B$7),0,MAX(0,$E727-MAX(0,SUMIFS(Тех_Движение!$G$2:$G$5111,Тех_Движение!$D$2:$D$5111,$C727,Тех_Движение!$B$2:$B$5111,"&lt;="&amp;L$3)-$F727)))</f>
        <v>#VALUE!</v>
      </c>
      <c r="M727" s="21" t="e">
        <f>IF(OR($B727="",M$3&lt;$D727+Настройки!$B$7),0,MAX(0,$E727-MAX(0,SUMIFS(Тех_Движение!$G$2:$G$5111,Тех_Движение!$D$2:$D$5111,$C727,Тех_Движение!$B$2:$B$5111,"&lt;="&amp;M$3)-$F727)))</f>
        <v>#VALUE!</v>
      </c>
      <c r="N727" s="21" t="e">
        <f>IF(OR($B727="",N$3&lt;$D727+Настройки!$B$7),0,MAX(0,$E727-MAX(0,SUMIFS(Тех_Движение!$G$2:$G$5111,Тех_Движение!$D$2:$D$5111,$C727,Тех_Движение!$B$2:$B$5111,"&lt;="&amp;N$3)-$F727)))</f>
        <v>#VALUE!</v>
      </c>
      <c r="O727" s="21" t="e">
        <f>IF(OR($B727="",O$3&lt;$D727+Настройки!$B$7),0,MAX(0,$E727-MAX(0,SUMIFS(Тех_Движение!$G$2:$G$5111,Тех_Движение!$D$2:$D$5111,$C727,Тех_Движение!$B$2:$B$5111,"&lt;="&amp;O$3)-$F727)))</f>
        <v>#VALUE!</v>
      </c>
      <c r="P727" s="21" t="e">
        <f>IF(OR($B727="",P$3&lt;$D727+Настройки!$B$7),0,MAX(0,$E727-MAX(0,SUMIFS(Тех_Движение!$G$2:$G$5111,Тех_Движение!$D$2:$D$5111,$C727,Тех_Движение!$B$2:$B$5111,"&lt;="&amp;P$3)-$F727)))</f>
        <v>#VALUE!</v>
      </c>
      <c r="Q727" s="21" t="e">
        <f>IF(OR($B727="",Q$3&lt;$D727+Настройки!$B$7),0,MAX(0,$E727-MAX(0,SUMIFS(Тех_Движение!$G$2:$G$5111,Тех_Движение!$D$2:$D$5111,$C727,Тех_Движение!$B$2:$B$5111,"&lt;="&amp;Q$3)-$F727)))</f>
        <v>#VALUE!</v>
      </c>
      <c r="R727" s="21" t="str">
        <f t="shared" si="34"/>
        <v/>
      </c>
      <c r="S727" s="23" t="str">
        <f>IF($B727="","",VLOOKUP($C727,Настройки!$A$11:$L$17,9,FALSE))</f>
        <v/>
      </c>
      <c r="T727" s="23" t="str">
        <f t="shared" si="35"/>
        <v/>
      </c>
    </row>
    <row r="728" spans="1:20" x14ac:dyDescent="0.3">
      <c r="A728" s="20">
        <f>Тех_Движение!$A$725</f>
        <v>724</v>
      </c>
      <c r="B728" s="20" t="str">
        <f>IF(Тех_Движение!$F$725&gt;0,Тех_Движение!$I$725,"")</f>
        <v/>
      </c>
      <c r="C728" s="20" t="str">
        <f>IF($B728="","",Тех_Движение!$D$725)</f>
        <v/>
      </c>
      <c r="D728" s="9" t="str">
        <f>IF($B728="","",Тех_Движение!$B$725)</f>
        <v/>
      </c>
      <c r="E728" s="21" t="str">
        <f>IF($B728="","",Тех_Движение!$F$725)</f>
        <v/>
      </c>
      <c r="F728" s="21" t="str">
        <f>IF($B728="","",SUMIFS($E$5:$E727,$C$5:$C727,$C728))</f>
        <v/>
      </c>
      <c r="G728" s="21" t="str">
        <f>IF($B728="","",MAX(0,$E728-MAX(0,SUMIFS(Тех_Движение!$G$2:$G$5111,Тех_Движение!$D$2:$D$5111,$C728,Тех_Движение!$B$2:$B$5111,"&lt;="&amp;Настройки!$B$5-1)-$F728)))</f>
        <v/>
      </c>
      <c r="H728" s="21" t="str">
        <f>IF($B728="","",IF(AND($D728&gt;=Настройки!$B$5,$D728&lt;=Настройки!$B$6),$E728,0))</f>
        <v/>
      </c>
      <c r="I728" s="21" t="str">
        <f t="shared" si="33"/>
        <v/>
      </c>
      <c r="J728" s="21" t="str">
        <f>IF($B728="","",MAX(0,$E728-MAX(0,SUMIFS(Тех_Движение!$G$2:$G$5111,Тех_Движение!$D$2:$D$5111,$C728,Тех_Движение!$B$2:$B$5111,"&lt;="&amp;Настройки!$B$6)-$F728)))</f>
        <v/>
      </c>
      <c r="K728" s="21" t="e">
        <f>IF(OR($B728="",K$3&lt;$D728+Настройки!$B$7),0,MAX(0,$E728-MAX(0,SUMIFS(Тех_Движение!$G$2:$G$5111,Тех_Движение!$D$2:$D$5111,$C728,Тех_Движение!$B$2:$B$5111,"&lt;="&amp;K$3)-$F728)))</f>
        <v>#VALUE!</v>
      </c>
      <c r="L728" s="21" t="e">
        <f>IF(OR($B728="",L$3&lt;$D728+Настройки!$B$7),0,MAX(0,$E728-MAX(0,SUMIFS(Тех_Движение!$G$2:$G$5111,Тех_Движение!$D$2:$D$5111,$C728,Тех_Движение!$B$2:$B$5111,"&lt;="&amp;L$3)-$F728)))</f>
        <v>#VALUE!</v>
      </c>
      <c r="M728" s="21" t="e">
        <f>IF(OR($B728="",M$3&lt;$D728+Настройки!$B$7),0,MAX(0,$E728-MAX(0,SUMIFS(Тех_Движение!$G$2:$G$5111,Тех_Движение!$D$2:$D$5111,$C728,Тех_Движение!$B$2:$B$5111,"&lt;="&amp;M$3)-$F728)))</f>
        <v>#VALUE!</v>
      </c>
      <c r="N728" s="21" t="e">
        <f>IF(OR($B728="",N$3&lt;$D728+Настройки!$B$7),0,MAX(0,$E728-MAX(0,SUMIFS(Тех_Движение!$G$2:$G$5111,Тех_Движение!$D$2:$D$5111,$C728,Тех_Движение!$B$2:$B$5111,"&lt;="&amp;N$3)-$F728)))</f>
        <v>#VALUE!</v>
      </c>
      <c r="O728" s="21" t="e">
        <f>IF(OR($B728="",O$3&lt;$D728+Настройки!$B$7),0,MAX(0,$E728-MAX(0,SUMIFS(Тех_Движение!$G$2:$G$5111,Тех_Движение!$D$2:$D$5111,$C728,Тех_Движение!$B$2:$B$5111,"&lt;="&amp;O$3)-$F728)))</f>
        <v>#VALUE!</v>
      </c>
      <c r="P728" s="21" t="e">
        <f>IF(OR($B728="",P$3&lt;$D728+Настройки!$B$7),0,MAX(0,$E728-MAX(0,SUMIFS(Тех_Движение!$G$2:$G$5111,Тех_Движение!$D$2:$D$5111,$C728,Тех_Движение!$B$2:$B$5111,"&lt;="&amp;P$3)-$F728)))</f>
        <v>#VALUE!</v>
      </c>
      <c r="Q728" s="21" t="e">
        <f>IF(OR($B728="",Q$3&lt;$D728+Настройки!$B$7),0,MAX(0,$E728-MAX(0,SUMIFS(Тех_Движение!$G$2:$G$5111,Тех_Движение!$D$2:$D$5111,$C728,Тех_Движение!$B$2:$B$5111,"&lt;="&amp;Q$3)-$F728)))</f>
        <v>#VALUE!</v>
      </c>
      <c r="R728" s="21" t="str">
        <f t="shared" si="34"/>
        <v/>
      </c>
      <c r="S728" s="23" t="str">
        <f>IF($B728="","",VLOOKUP($C728,Настройки!$A$11:$L$17,9,FALSE))</f>
        <v/>
      </c>
      <c r="T728" s="23" t="str">
        <f t="shared" si="35"/>
        <v/>
      </c>
    </row>
    <row r="729" spans="1:20" x14ac:dyDescent="0.3">
      <c r="A729" s="20">
        <f>Тех_Движение!$A$726</f>
        <v>725</v>
      </c>
      <c r="B729" s="20" t="str">
        <f>IF(Тех_Движение!$F$726&gt;0,Тех_Движение!$I$726,"")</f>
        <v/>
      </c>
      <c r="C729" s="20" t="str">
        <f>IF($B729="","",Тех_Движение!$D$726)</f>
        <v/>
      </c>
      <c r="D729" s="9" t="str">
        <f>IF($B729="","",Тех_Движение!$B$726)</f>
        <v/>
      </c>
      <c r="E729" s="21" t="str">
        <f>IF($B729="","",Тех_Движение!$F$726)</f>
        <v/>
      </c>
      <c r="F729" s="21" t="str">
        <f>IF($B729="","",SUMIFS($E$5:$E728,$C$5:$C728,$C729))</f>
        <v/>
      </c>
      <c r="G729" s="21" t="str">
        <f>IF($B729="","",MAX(0,$E729-MAX(0,SUMIFS(Тех_Движение!$G$2:$G$5111,Тех_Движение!$D$2:$D$5111,$C729,Тех_Движение!$B$2:$B$5111,"&lt;="&amp;Настройки!$B$5-1)-$F729)))</f>
        <v/>
      </c>
      <c r="H729" s="21" t="str">
        <f>IF($B729="","",IF(AND($D729&gt;=Настройки!$B$5,$D729&lt;=Настройки!$B$6),$E729,0))</f>
        <v/>
      </c>
      <c r="I729" s="21" t="str">
        <f t="shared" si="33"/>
        <v/>
      </c>
      <c r="J729" s="21" t="str">
        <f>IF($B729="","",MAX(0,$E729-MAX(0,SUMIFS(Тех_Движение!$G$2:$G$5111,Тех_Движение!$D$2:$D$5111,$C729,Тех_Движение!$B$2:$B$5111,"&lt;="&amp;Настройки!$B$6)-$F729)))</f>
        <v/>
      </c>
      <c r="K729" s="21" t="e">
        <f>IF(OR($B729="",K$3&lt;$D729+Настройки!$B$7),0,MAX(0,$E729-MAX(0,SUMIFS(Тех_Движение!$G$2:$G$5111,Тех_Движение!$D$2:$D$5111,$C729,Тех_Движение!$B$2:$B$5111,"&lt;="&amp;K$3)-$F729)))</f>
        <v>#VALUE!</v>
      </c>
      <c r="L729" s="21" t="e">
        <f>IF(OR($B729="",L$3&lt;$D729+Настройки!$B$7),0,MAX(0,$E729-MAX(0,SUMIFS(Тех_Движение!$G$2:$G$5111,Тех_Движение!$D$2:$D$5111,$C729,Тех_Движение!$B$2:$B$5111,"&lt;="&amp;L$3)-$F729)))</f>
        <v>#VALUE!</v>
      </c>
      <c r="M729" s="21" t="e">
        <f>IF(OR($B729="",M$3&lt;$D729+Настройки!$B$7),0,MAX(0,$E729-MAX(0,SUMIFS(Тех_Движение!$G$2:$G$5111,Тех_Движение!$D$2:$D$5111,$C729,Тех_Движение!$B$2:$B$5111,"&lt;="&amp;M$3)-$F729)))</f>
        <v>#VALUE!</v>
      </c>
      <c r="N729" s="21" t="e">
        <f>IF(OR($B729="",N$3&lt;$D729+Настройки!$B$7),0,MAX(0,$E729-MAX(0,SUMIFS(Тех_Движение!$G$2:$G$5111,Тех_Движение!$D$2:$D$5111,$C729,Тех_Движение!$B$2:$B$5111,"&lt;="&amp;N$3)-$F729)))</f>
        <v>#VALUE!</v>
      </c>
      <c r="O729" s="21" t="e">
        <f>IF(OR($B729="",O$3&lt;$D729+Настройки!$B$7),0,MAX(0,$E729-MAX(0,SUMIFS(Тех_Движение!$G$2:$G$5111,Тех_Движение!$D$2:$D$5111,$C729,Тех_Движение!$B$2:$B$5111,"&lt;="&amp;O$3)-$F729)))</f>
        <v>#VALUE!</v>
      </c>
      <c r="P729" s="21" t="e">
        <f>IF(OR($B729="",P$3&lt;$D729+Настройки!$B$7),0,MAX(0,$E729-MAX(0,SUMIFS(Тех_Движение!$G$2:$G$5111,Тех_Движение!$D$2:$D$5111,$C729,Тех_Движение!$B$2:$B$5111,"&lt;="&amp;P$3)-$F729)))</f>
        <v>#VALUE!</v>
      </c>
      <c r="Q729" s="21" t="e">
        <f>IF(OR($B729="",Q$3&lt;$D729+Настройки!$B$7),0,MAX(0,$E729-MAX(0,SUMIFS(Тех_Движение!$G$2:$G$5111,Тех_Движение!$D$2:$D$5111,$C729,Тех_Движение!$B$2:$B$5111,"&lt;="&amp;Q$3)-$F729)))</f>
        <v>#VALUE!</v>
      </c>
      <c r="R729" s="21" t="str">
        <f t="shared" si="34"/>
        <v/>
      </c>
      <c r="S729" s="23" t="str">
        <f>IF($B729="","",VLOOKUP($C729,Настройки!$A$11:$L$17,9,FALSE))</f>
        <v/>
      </c>
      <c r="T729" s="23" t="str">
        <f t="shared" si="35"/>
        <v/>
      </c>
    </row>
    <row r="730" spans="1:20" x14ac:dyDescent="0.3">
      <c r="A730" s="20">
        <f>Тех_Движение!$A$727</f>
        <v>726</v>
      </c>
      <c r="B730" s="20" t="str">
        <f>IF(Тех_Движение!$F$727&gt;0,Тех_Движение!$I$727,"")</f>
        <v/>
      </c>
      <c r="C730" s="20" t="str">
        <f>IF($B730="","",Тех_Движение!$D$727)</f>
        <v/>
      </c>
      <c r="D730" s="9" t="str">
        <f>IF($B730="","",Тех_Движение!$B$727)</f>
        <v/>
      </c>
      <c r="E730" s="21" t="str">
        <f>IF($B730="","",Тех_Движение!$F$727)</f>
        <v/>
      </c>
      <c r="F730" s="21" t="str">
        <f>IF($B730="","",SUMIFS($E$5:$E729,$C$5:$C729,$C730))</f>
        <v/>
      </c>
      <c r="G730" s="21" t="str">
        <f>IF($B730="","",MAX(0,$E730-MAX(0,SUMIFS(Тех_Движение!$G$2:$G$5111,Тех_Движение!$D$2:$D$5111,$C730,Тех_Движение!$B$2:$B$5111,"&lt;="&amp;Настройки!$B$5-1)-$F730)))</f>
        <v/>
      </c>
      <c r="H730" s="21" t="str">
        <f>IF($B730="","",IF(AND($D730&gt;=Настройки!$B$5,$D730&lt;=Настройки!$B$6),$E730,0))</f>
        <v/>
      </c>
      <c r="I730" s="21" t="str">
        <f t="shared" si="33"/>
        <v/>
      </c>
      <c r="J730" s="21" t="str">
        <f>IF($B730="","",MAX(0,$E730-MAX(0,SUMIFS(Тех_Движение!$G$2:$G$5111,Тех_Движение!$D$2:$D$5111,$C730,Тех_Движение!$B$2:$B$5111,"&lt;="&amp;Настройки!$B$6)-$F730)))</f>
        <v/>
      </c>
      <c r="K730" s="21" t="e">
        <f>IF(OR($B730="",K$3&lt;$D730+Настройки!$B$7),0,MAX(0,$E730-MAX(0,SUMIFS(Тех_Движение!$G$2:$G$5111,Тех_Движение!$D$2:$D$5111,$C730,Тех_Движение!$B$2:$B$5111,"&lt;="&amp;K$3)-$F730)))</f>
        <v>#VALUE!</v>
      </c>
      <c r="L730" s="21" t="e">
        <f>IF(OR($B730="",L$3&lt;$D730+Настройки!$B$7),0,MAX(0,$E730-MAX(0,SUMIFS(Тех_Движение!$G$2:$G$5111,Тех_Движение!$D$2:$D$5111,$C730,Тех_Движение!$B$2:$B$5111,"&lt;="&amp;L$3)-$F730)))</f>
        <v>#VALUE!</v>
      </c>
      <c r="M730" s="21" t="e">
        <f>IF(OR($B730="",M$3&lt;$D730+Настройки!$B$7),0,MAX(0,$E730-MAX(0,SUMIFS(Тех_Движение!$G$2:$G$5111,Тех_Движение!$D$2:$D$5111,$C730,Тех_Движение!$B$2:$B$5111,"&lt;="&amp;M$3)-$F730)))</f>
        <v>#VALUE!</v>
      </c>
      <c r="N730" s="21" t="e">
        <f>IF(OR($B730="",N$3&lt;$D730+Настройки!$B$7),0,MAX(0,$E730-MAX(0,SUMIFS(Тех_Движение!$G$2:$G$5111,Тех_Движение!$D$2:$D$5111,$C730,Тех_Движение!$B$2:$B$5111,"&lt;="&amp;N$3)-$F730)))</f>
        <v>#VALUE!</v>
      </c>
      <c r="O730" s="21" t="e">
        <f>IF(OR($B730="",O$3&lt;$D730+Настройки!$B$7),0,MAX(0,$E730-MAX(0,SUMIFS(Тех_Движение!$G$2:$G$5111,Тех_Движение!$D$2:$D$5111,$C730,Тех_Движение!$B$2:$B$5111,"&lt;="&amp;O$3)-$F730)))</f>
        <v>#VALUE!</v>
      </c>
      <c r="P730" s="21" t="e">
        <f>IF(OR($B730="",P$3&lt;$D730+Настройки!$B$7),0,MAX(0,$E730-MAX(0,SUMIFS(Тех_Движение!$G$2:$G$5111,Тех_Движение!$D$2:$D$5111,$C730,Тех_Движение!$B$2:$B$5111,"&lt;="&amp;P$3)-$F730)))</f>
        <v>#VALUE!</v>
      </c>
      <c r="Q730" s="21" t="e">
        <f>IF(OR($B730="",Q$3&lt;$D730+Настройки!$B$7),0,MAX(0,$E730-MAX(0,SUMIFS(Тех_Движение!$G$2:$G$5111,Тех_Движение!$D$2:$D$5111,$C730,Тех_Движение!$B$2:$B$5111,"&lt;="&amp;Q$3)-$F730)))</f>
        <v>#VALUE!</v>
      </c>
      <c r="R730" s="21" t="str">
        <f t="shared" si="34"/>
        <v/>
      </c>
      <c r="S730" s="23" t="str">
        <f>IF($B730="","",VLOOKUP($C730,Настройки!$A$11:$L$17,9,FALSE))</f>
        <v/>
      </c>
      <c r="T730" s="23" t="str">
        <f t="shared" si="35"/>
        <v/>
      </c>
    </row>
    <row r="731" spans="1:20" x14ac:dyDescent="0.3">
      <c r="A731" s="20">
        <f>Тех_Движение!$A$728</f>
        <v>727</v>
      </c>
      <c r="B731" s="20" t="str">
        <f>IF(Тех_Движение!$F$728&gt;0,Тех_Движение!$I$728,"")</f>
        <v/>
      </c>
      <c r="C731" s="20" t="str">
        <f>IF($B731="","",Тех_Движение!$D$728)</f>
        <v/>
      </c>
      <c r="D731" s="9" t="str">
        <f>IF($B731="","",Тех_Движение!$B$728)</f>
        <v/>
      </c>
      <c r="E731" s="21" t="str">
        <f>IF($B731="","",Тех_Движение!$F$728)</f>
        <v/>
      </c>
      <c r="F731" s="21" t="str">
        <f>IF($B731="","",SUMIFS($E$5:$E730,$C$5:$C730,$C731))</f>
        <v/>
      </c>
      <c r="G731" s="21" t="str">
        <f>IF($B731="","",MAX(0,$E731-MAX(0,SUMIFS(Тех_Движение!$G$2:$G$5111,Тех_Движение!$D$2:$D$5111,$C731,Тех_Движение!$B$2:$B$5111,"&lt;="&amp;Настройки!$B$5-1)-$F731)))</f>
        <v/>
      </c>
      <c r="H731" s="21" t="str">
        <f>IF($B731="","",IF(AND($D731&gt;=Настройки!$B$5,$D731&lt;=Настройки!$B$6),$E731,0))</f>
        <v/>
      </c>
      <c r="I731" s="21" t="str">
        <f t="shared" si="33"/>
        <v/>
      </c>
      <c r="J731" s="21" t="str">
        <f>IF($B731="","",MAX(0,$E731-MAX(0,SUMIFS(Тех_Движение!$G$2:$G$5111,Тех_Движение!$D$2:$D$5111,$C731,Тех_Движение!$B$2:$B$5111,"&lt;="&amp;Настройки!$B$6)-$F731)))</f>
        <v/>
      </c>
      <c r="K731" s="21" t="e">
        <f>IF(OR($B731="",K$3&lt;$D731+Настройки!$B$7),0,MAX(0,$E731-MAX(0,SUMIFS(Тех_Движение!$G$2:$G$5111,Тех_Движение!$D$2:$D$5111,$C731,Тех_Движение!$B$2:$B$5111,"&lt;="&amp;K$3)-$F731)))</f>
        <v>#VALUE!</v>
      </c>
      <c r="L731" s="21" t="e">
        <f>IF(OR($B731="",L$3&lt;$D731+Настройки!$B$7),0,MAX(0,$E731-MAX(0,SUMIFS(Тех_Движение!$G$2:$G$5111,Тех_Движение!$D$2:$D$5111,$C731,Тех_Движение!$B$2:$B$5111,"&lt;="&amp;L$3)-$F731)))</f>
        <v>#VALUE!</v>
      </c>
      <c r="M731" s="21" t="e">
        <f>IF(OR($B731="",M$3&lt;$D731+Настройки!$B$7),0,MAX(0,$E731-MAX(0,SUMIFS(Тех_Движение!$G$2:$G$5111,Тех_Движение!$D$2:$D$5111,$C731,Тех_Движение!$B$2:$B$5111,"&lt;="&amp;M$3)-$F731)))</f>
        <v>#VALUE!</v>
      </c>
      <c r="N731" s="21" t="e">
        <f>IF(OR($B731="",N$3&lt;$D731+Настройки!$B$7),0,MAX(0,$E731-MAX(0,SUMIFS(Тех_Движение!$G$2:$G$5111,Тех_Движение!$D$2:$D$5111,$C731,Тех_Движение!$B$2:$B$5111,"&lt;="&amp;N$3)-$F731)))</f>
        <v>#VALUE!</v>
      </c>
      <c r="O731" s="21" t="e">
        <f>IF(OR($B731="",O$3&lt;$D731+Настройки!$B$7),0,MAX(0,$E731-MAX(0,SUMIFS(Тех_Движение!$G$2:$G$5111,Тех_Движение!$D$2:$D$5111,$C731,Тех_Движение!$B$2:$B$5111,"&lt;="&amp;O$3)-$F731)))</f>
        <v>#VALUE!</v>
      </c>
      <c r="P731" s="21" t="e">
        <f>IF(OR($B731="",P$3&lt;$D731+Настройки!$B$7),0,MAX(0,$E731-MAX(0,SUMIFS(Тех_Движение!$G$2:$G$5111,Тех_Движение!$D$2:$D$5111,$C731,Тех_Движение!$B$2:$B$5111,"&lt;="&amp;P$3)-$F731)))</f>
        <v>#VALUE!</v>
      </c>
      <c r="Q731" s="21" t="e">
        <f>IF(OR($B731="",Q$3&lt;$D731+Настройки!$B$7),0,MAX(0,$E731-MAX(0,SUMIFS(Тех_Движение!$G$2:$G$5111,Тех_Движение!$D$2:$D$5111,$C731,Тех_Движение!$B$2:$B$5111,"&lt;="&amp;Q$3)-$F731)))</f>
        <v>#VALUE!</v>
      </c>
      <c r="R731" s="21" t="str">
        <f t="shared" si="34"/>
        <v/>
      </c>
      <c r="S731" s="23" t="str">
        <f>IF($B731="","",VLOOKUP($C731,Настройки!$A$11:$L$17,9,FALSE))</f>
        <v/>
      </c>
      <c r="T731" s="23" t="str">
        <f t="shared" si="35"/>
        <v/>
      </c>
    </row>
    <row r="732" spans="1:20" x14ac:dyDescent="0.3">
      <c r="A732" s="20">
        <f>Тех_Движение!$A$729</f>
        <v>728</v>
      </c>
      <c r="B732" s="20" t="str">
        <f>IF(Тех_Движение!$F$729&gt;0,Тех_Движение!$I$729,"")</f>
        <v/>
      </c>
      <c r="C732" s="20" t="str">
        <f>IF($B732="","",Тех_Движение!$D$729)</f>
        <v/>
      </c>
      <c r="D732" s="9" t="str">
        <f>IF($B732="","",Тех_Движение!$B$729)</f>
        <v/>
      </c>
      <c r="E732" s="21" t="str">
        <f>IF($B732="","",Тех_Движение!$F$729)</f>
        <v/>
      </c>
      <c r="F732" s="21" t="str">
        <f>IF($B732="","",SUMIFS($E$5:$E731,$C$5:$C731,$C732))</f>
        <v/>
      </c>
      <c r="G732" s="21" t="str">
        <f>IF($B732="","",MAX(0,$E732-MAX(0,SUMIFS(Тех_Движение!$G$2:$G$5111,Тех_Движение!$D$2:$D$5111,$C732,Тех_Движение!$B$2:$B$5111,"&lt;="&amp;Настройки!$B$5-1)-$F732)))</f>
        <v/>
      </c>
      <c r="H732" s="21" t="str">
        <f>IF($B732="","",IF(AND($D732&gt;=Настройки!$B$5,$D732&lt;=Настройки!$B$6),$E732,0))</f>
        <v/>
      </c>
      <c r="I732" s="21" t="str">
        <f t="shared" si="33"/>
        <v/>
      </c>
      <c r="J732" s="21" t="str">
        <f>IF($B732="","",MAX(0,$E732-MAX(0,SUMIFS(Тех_Движение!$G$2:$G$5111,Тех_Движение!$D$2:$D$5111,$C732,Тех_Движение!$B$2:$B$5111,"&lt;="&amp;Настройки!$B$6)-$F732)))</f>
        <v/>
      </c>
      <c r="K732" s="21" t="e">
        <f>IF(OR($B732="",K$3&lt;$D732+Настройки!$B$7),0,MAX(0,$E732-MAX(0,SUMIFS(Тех_Движение!$G$2:$G$5111,Тех_Движение!$D$2:$D$5111,$C732,Тех_Движение!$B$2:$B$5111,"&lt;="&amp;K$3)-$F732)))</f>
        <v>#VALUE!</v>
      </c>
      <c r="L732" s="21" t="e">
        <f>IF(OR($B732="",L$3&lt;$D732+Настройки!$B$7),0,MAX(0,$E732-MAX(0,SUMIFS(Тех_Движение!$G$2:$G$5111,Тех_Движение!$D$2:$D$5111,$C732,Тех_Движение!$B$2:$B$5111,"&lt;="&amp;L$3)-$F732)))</f>
        <v>#VALUE!</v>
      </c>
      <c r="M732" s="21" t="e">
        <f>IF(OR($B732="",M$3&lt;$D732+Настройки!$B$7),0,MAX(0,$E732-MAX(0,SUMIFS(Тех_Движение!$G$2:$G$5111,Тех_Движение!$D$2:$D$5111,$C732,Тех_Движение!$B$2:$B$5111,"&lt;="&amp;M$3)-$F732)))</f>
        <v>#VALUE!</v>
      </c>
      <c r="N732" s="21" t="e">
        <f>IF(OR($B732="",N$3&lt;$D732+Настройки!$B$7),0,MAX(0,$E732-MAX(0,SUMIFS(Тех_Движение!$G$2:$G$5111,Тех_Движение!$D$2:$D$5111,$C732,Тех_Движение!$B$2:$B$5111,"&lt;="&amp;N$3)-$F732)))</f>
        <v>#VALUE!</v>
      </c>
      <c r="O732" s="21" t="e">
        <f>IF(OR($B732="",O$3&lt;$D732+Настройки!$B$7),0,MAX(0,$E732-MAX(0,SUMIFS(Тех_Движение!$G$2:$G$5111,Тех_Движение!$D$2:$D$5111,$C732,Тех_Движение!$B$2:$B$5111,"&lt;="&amp;O$3)-$F732)))</f>
        <v>#VALUE!</v>
      </c>
      <c r="P732" s="21" t="e">
        <f>IF(OR($B732="",P$3&lt;$D732+Настройки!$B$7),0,MAX(0,$E732-MAX(0,SUMIFS(Тех_Движение!$G$2:$G$5111,Тех_Движение!$D$2:$D$5111,$C732,Тех_Движение!$B$2:$B$5111,"&lt;="&amp;P$3)-$F732)))</f>
        <v>#VALUE!</v>
      </c>
      <c r="Q732" s="21" t="e">
        <f>IF(OR($B732="",Q$3&lt;$D732+Настройки!$B$7),0,MAX(0,$E732-MAX(0,SUMIFS(Тех_Движение!$G$2:$G$5111,Тех_Движение!$D$2:$D$5111,$C732,Тех_Движение!$B$2:$B$5111,"&lt;="&amp;Q$3)-$F732)))</f>
        <v>#VALUE!</v>
      </c>
      <c r="R732" s="21" t="str">
        <f t="shared" si="34"/>
        <v/>
      </c>
      <c r="S732" s="23" t="str">
        <f>IF($B732="","",VLOOKUP($C732,Настройки!$A$11:$L$17,9,FALSE))</f>
        <v/>
      </c>
      <c r="T732" s="23" t="str">
        <f t="shared" si="35"/>
        <v/>
      </c>
    </row>
    <row r="733" spans="1:20" x14ac:dyDescent="0.3">
      <c r="A733" s="20">
        <f>Тех_Движение!$A$730</f>
        <v>729</v>
      </c>
      <c r="B733" s="20" t="str">
        <f>IF(Тех_Движение!$F$730&gt;0,Тех_Движение!$I$730,"")</f>
        <v/>
      </c>
      <c r="C733" s="20" t="str">
        <f>IF($B733="","",Тех_Движение!$D$730)</f>
        <v/>
      </c>
      <c r="D733" s="9" t="str">
        <f>IF($B733="","",Тех_Движение!$B$730)</f>
        <v/>
      </c>
      <c r="E733" s="21" t="str">
        <f>IF($B733="","",Тех_Движение!$F$730)</f>
        <v/>
      </c>
      <c r="F733" s="21" t="str">
        <f>IF($B733="","",SUMIFS($E$5:$E732,$C$5:$C732,$C733))</f>
        <v/>
      </c>
      <c r="G733" s="21" t="str">
        <f>IF($B733="","",MAX(0,$E733-MAX(0,SUMIFS(Тех_Движение!$G$2:$G$5111,Тех_Движение!$D$2:$D$5111,$C733,Тех_Движение!$B$2:$B$5111,"&lt;="&amp;Настройки!$B$5-1)-$F733)))</f>
        <v/>
      </c>
      <c r="H733" s="21" t="str">
        <f>IF($B733="","",IF(AND($D733&gt;=Настройки!$B$5,$D733&lt;=Настройки!$B$6),$E733,0))</f>
        <v/>
      </c>
      <c r="I733" s="21" t="str">
        <f t="shared" si="33"/>
        <v/>
      </c>
      <c r="J733" s="21" t="str">
        <f>IF($B733="","",MAX(0,$E733-MAX(0,SUMIFS(Тех_Движение!$G$2:$G$5111,Тех_Движение!$D$2:$D$5111,$C733,Тех_Движение!$B$2:$B$5111,"&lt;="&amp;Настройки!$B$6)-$F733)))</f>
        <v/>
      </c>
      <c r="K733" s="21" t="e">
        <f>IF(OR($B733="",K$3&lt;$D733+Настройки!$B$7),0,MAX(0,$E733-MAX(0,SUMIFS(Тех_Движение!$G$2:$G$5111,Тех_Движение!$D$2:$D$5111,$C733,Тех_Движение!$B$2:$B$5111,"&lt;="&amp;K$3)-$F733)))</f>
        <v>#VALUE!</v>
      </c>
      <c r="L733" s="21" t="e">
        <f>IF(OR($B733="",L$3&lt;$D733+Настройки!$B$7),0,MAX(0,$E733-MAX(0,SUMIFS(Тех_Движение!$G$2:$G$5111,Тех_Движение!$D$2:$D$5111,$C733,Тех_Движение!$B$2:$B$5111,"&lt;="&amp;L$3)-$F733)))</f>
        <v>#VALUE!</v>
      </c>
      <c r="M733" s="21" t="e">
        <f>IF(OR($B733="",M$3&lt;$D733+Настройки!$B$7),0,MAX(0,$E733-MAX(0,SUMIFS(Тех_Движение!$G$2:$G$5111,Тех_Движение!$D$2:$D$5111,$C733,Тех_Движение!$B$2:$B$5111,"&lt;="&amp;M$3)-$F733)))</f>
        <v>#VALUE!</v>
      </c>
      <c r="N733" s="21" t="e">
        <f>IF(OR($B733="",N$3&lt;$D733+Настройки!$B$7),0,MAX(0,$E733-MAX(0,SUMIFS(Тех_Движение!$G$2:$G$5111,Тех_Движение!$D$2:$D$5111,$C733,Тех_Движение!$B$2:$B$5111,"&lt;="&amp;N$3)-$F733)))</f>
        <v>#VALUE!</v>
      </c>
      <c r="O733" s="21" t="e">
        <f>IF(OR($B733="",O$3&lt;$D733+Настройки!$B$7),0,MAX(0,$E733-MAX(0,SUMIFS(Тех_Движение!$G$2:$G$5111,Тех_Движение!$D$2:$D$5111,$C733,Тех_Движение!$B$2:$B$5111,"&lt;="&amp;O$3)-$F733)))</f>
        <v>#VALUE!</v>
      </c>
      <c r="P733" s="21" t="e">
        <f>IF(OR($B733="",P$3&lt;$D733+Настройки!$B$7),0,MAX(0,$E733-MAX(0,SUMIFS(Тех_Движение!$G$2:$G$5111,Тех_Движение!$D$2:$D$5111,$C733,Тех_Движение!$B$2:$B$5111,"&lt;="&amp;P$3)-$F733)))</f>
        <v>#VALUE!</v>
      </c>
      <c r="Q733" s="21" t="e">
        <f>IF(OR($B733="",Q$3&lt;$D733+Настройки!$B$7),0,MAX(0,$E733-MAX(0,SUMIFS(Тех_Движение!$G$2:$G$5111,Тех_Движение!$D$2:$D$5111,$C733,Тех_Движение!$B$2:$B$5111,"&lt;="&amp;Q$3)-$F733)))</f>
        <v>#VALUE!</v>
      </c>
      <c r="R733" s="21" t="str">
        <f t="shared" si="34"/>
        <v/>
      </c>
      <c r="S733" s="23" t="str">
        <f>IF($B733="","",VLOOKUP($C733,Настройки!$A$11:$L$17,9,FALSE))</f>
        <v/>
      </c>
      <c r="T733" s="23" t="str">
        <f t="shared" si="35"/>
        <v/>
      </c>
    </row>
    <row r="734" spans="1:20" x14ac:dyDescent="0.3">
      <c r="A734" s="20">
        <f>Тех_Движение!$A$731</f>
        <v>730</v>
      </c>
      <c r="B734" s="20" t="str">
        <f>IF(Тех_Движение!$F$731&gt;0,Тех_Движение!$I$731,"")</f>
        <v/>
      </c>
      <c r="C734" s="20" t="str">
        <f>IF($B734="","",Тех_Движение!$D$731)</f>
        <v/>
      </c>
      <c r="D734" s="9" t="str">
        <f>IF($B734="","",Тех_Движение!$B$731)</f>
        <v/>
      </c>
      <c r="E734" s="21" t="str">
        <f>IF($B734="","",Тех_Движение!$F$731)</f>
        <v/>
      </c>
      <c r="F734" s="21" t="str">
        <f>IF($B734="","",SUMIFS($E$5:$E733,$C$5:$C733,$C734))</f>
        <v/>
      </c>
      <c r="G734" s="21" t="str">
        <f>IF($B734="","",MAX(0,$E734-MAX(0,SUMIFS(Тех_Движение!$G$2:$G$5111,Тех_Движение!$D$2:$D$5111,$C734,Тех_Движение!$B$2:$B$5111,"&lt;="&amp;Настройки!$B$5-1)-$F734)))</f>
        <v/>
      </c>
      <c r="H734" s="21" t="str">
        <f>IF($B734="","",IF(AND($D734&gt;=Настройки!$B$5,$D734&lt;=Настройки!$B$6),$E734,0))</f>
        <v/>
      </c>
      <c r="I734" s="21" t="str">
        <f t="shared" si="33"/>
        <v/>
      </c>
      <c r="J734" s="21" t="str">
        <f>IF($B734="","",MAX(0,$E734-MAX(0,SUMIFS(Тех_Движение!$G$2:$G$5111,Тех_Движение!$D$2:$D$5111,$C734,Тех_Движение!$B$2:$B$5111,"&lt;="&amp;Настройки!$B$6)-$F734)))</f>
        <v/>
      </c>
      <c r="K734" s="21" t="e">
        <f>IF(OR($B734="",K$3&lt;$D734+Настройки!$B$7),0,MAX(0,$E734-MAX(0,SUMIFS(Тех_Движение!$G$2:$G$5111,Тех_Движение!$D$2:$D$5111,$C734,Тех_Движение!$B$2:$B$5111,"&lt;="&amp;K$3)-$F734)))</f>
        <v>#VALUE!</v>
      </c>
      <c r="L734" s="21" t="e">
        <f>IF(OR($B734="",L$3&lt;$D734+Настройки!$B$7),0,MAX(0,$E734-MAX(0,SUMIFS(Тех_Движение!$G$2:$G$5111,Тех_Движение!$D$2:$D$5111,$C734,Тех_Движение!$B$2:$B$5111,"&lt;="&amp;L$3)-$F734)))</f>
        <v>#VALUE!</v>
      </c>
      <c r="M734" s="21" t="e">
        <f>IF(OR($B734="",M$3&lt;$D734+Настройки!$B$7),0,MAX(0,$E734-MAX(0,SUMIFS(Тех_Движение!$G$2:$G$5111,Тех_Движение!$D$2:$D$5111,$C734,Тех_Движение!$B$2:$B$5111,"&lt;="&amp;M$3)-$F734)))</f>
        <v>#VALUE!</v>
      </c>
      <c r="N734" s="21" t="e">
        <f>IF(OR($B734="",N$3&lt;$D734+Настройки!$B$7),0,MAX(0,$E734-MAX(0,SUMIFS(Тех_Движение!$G$2:$G$5111,Тех_Движение!$D$2:$D$5111,$C734,Тех_Движение!$B$2:$B$5111,"&lt;="&amp;N$3)-$F734)))</f>
        <v>#VALUE!</v>
      </c>
      <c r="O734" s="21" t="e">
        <f>IF(OR($B734="",O$3&lt;$D734+Настройки!$B$7),0,MAX(0,$E734-MAX(0,SUMIFS(Тех_Движение!$G$2:$G$5111,Тех_Движение!$D$2:$D$5111,$C734,Тех_Движение!$B$2:$B$5111,"&lt;="&amp;O$3)-$F734)))</f>
        <v>#VALUE!</v>
      </c>
      <c r="P734" s="21" t="e">
        <f>IF(OR($B734="",P$3&lt;$D734+Настройки!$B$7),0,MAX(0,$E734-MAX(0,SUMIFS(Тех_Движение!$G$2:$G$5111,Тех_Движение!$D$2:$D$5111,$C734,Тех_Движение!$B$2:$B$5111,"&lt;="&amp;P$3)-$F734)))</f>
        <v>#VALUE!</v>
      </c>
      <c r="Q734" s="21" t="e">
        <f>IF(OR($B734="",Q$3&lt;$D734+Настройки!$B$7),0,MAX(0,$E734-MAX(0,SUMIFS(Тех_Движение!$G$2:$G$5111,Тех_Движение!$D$2:$D$5111,$C734,Тех_Движение!$B$2:$B$5111,"&lt;="&amp;Q$3)-$F734)))</f>
        <v>#VALUE!</v>
      </c>
      <c r="R734" s="21" t="str">
        <f t="shared" si="34"/>
        <v/>
      </c>
      <c r="S734" s="23" t="str">
        <f>IF($B734="","",VLOOKUP($C734,Настройки!$A$11:$L$17,9,FALSE))</f>
        <v/>
      </c>
      <c r="T734" s="23" t="str">
        <f t="shared" si="35"/>
        <v/>
      </c>
    </row>
    <row r="735" spans="1:20" x14ac:dyDescent="0.3">
      <c r="A735" s="20">
        <f>Тех_Движение!$A$732</f>
        <v>731</v>
      </c>
      <c r="B735" s="20" t="str">
        <f>IF(Тех_Движение!$F$732&gt;0,Тех_Движение!$I$732,"")</f>
        <v/>
      </c>
      <c r="C735" s="20" t="str">
        <f>IF($B735="","",Тех_Движение!$D$732)</f>
        <v/>
      </c>
      <c r="D735" s="9" t="str">
        <f>IF($B735="","",Тех_Движение!$B$732)</f>
        <v/>
      </c>
      <c r="E735" s="21" t="str">
        <f>IF($B735="","",Тех_Движение!$F$732)</f>
        <v/>
      </c>
      <c r="F735" s="21" t="str">
        <f>IF($B735="","",SUMIFS($E$5:$E734,$C$5:$C734,$C735))</f>
        <v/>
      </c>
      <c r="G735" s="21" t="str">
        <f>IF($B735="","",MAX(0,$E735-MAX(0,SUMIFS(Тех_Движение!$G$2:$G$5111,Тех_Движение!$D$2:$D$5111,$C735,Тех_Движение!$B$2:$B$5111,"&lt;="&amp;Настройки!$B$5-1)-$F735)))</f>
        <v/>
      </c>
      <c r="H735" s="21" t="str">
        <f>IF($B735="","",IF(AND($D735&gt;=Настройки!$B$5,$D735&lt;=Настройки!$B$6),$E735,0))</f>
        <v/>
      </c>
      <c r="I735" s="21" t="str">
        <f t="shared" si="33"/>
        <v/>
      </c>
      <c r="J735" s="21" t="str">
        <f>IF($B735="","",MAX(0,$E735-MAX(0,SUMIFS(Тех_Движение!$G$2:$G$5111,Тех_Движение!$D$2:$D$5111,$C735,Тех_Движение!$B$2:$B$5111,"&lt;="&amp;Настройки!$B$6)-$F735)))</f>
        <v/>
      </c>
      <c r="K735" s="21" t="e">
        <f>IF(OR($B735="",K$3&lt;$D735+Настройки!$B$7),0,MAX(0,$E735-MAX(0,SUMIFS(Тех_Движение!$G$2:$G$5111,Тех_Движение!$D$2:$D$5111,$C735,Тех_Движение!$B$2:$B$5111,"&lt;="&amp;K$3)-$F735)))</f>
        <v>#VALUE!</v>
      </c>
      <c r="L735" s="21" t="e">
        <f>IF(OR($B735="",L$3&lt;$D735+Настройки!$B$7),0,MAX(0,$E735-MAX(0,SUMIFS(Тех_Движение!$G$2:$G$5111,Тех_Движение!$D$2:$D$5111,$C735,Тех_Движение!$B$2:$B$5111,"&lt;="&amp;L$3)-$F735)))</f>
        <v>#VALUE!</v>
      </c>
      <c r="M735" s="21" t="e">
        <f>IF(OR($B735="",M$3&lt;$D735+Настройки!$B$7),0,MAX(0,$E735-MAX(0,SUMIFS(Тех_Движение!$G$2:$G$5111,Тех_Движение!$D$2:$D$5111,$C735,Тех_Движение!$B$2:$B$5111,"&lt;="&amp;M$3)-$F735)))</f>
        <v>#VALUE!</v>
      </c>
      <c r="N735" s="21" t="e">
        <f>IF(OR($B735="",N$3&lt;$D735+Настройки!$B$7),0,MAX(0,$E735-MAX(0,SUMIFS(Тех_Движение!$G$2:$G$5111,Тех_Движение!$D$2:$D$5111,$C735,Тех_Движение!$B$2:$B$5111,"&lt;="&amp;N$3)-$F735)))</f>
        <v>#VALUE!</v>
      </c>
      <c r="O735" s="21" t="e">
        <f>IF(OR($B735="",O$3&lt;$D735+Настройки!$B$7),0,MAX(0,$E735-MAX(0,SUMIFS(Тех_Движение!$G$2:$G$5111,Тех_Движение!$D$2:$D$5111,$C735,Тех_Движение!$B$2:$B$5111,"&lt;="&amp;O$3)-$F735)))</f>
        <v>#VALUE!</v>
      </c>
      <c r="P735" s="21" t="e">
        <f>IF(OR($B735="",P$3&lt;$D735+Настройки!$B$7),0,MAX(0,$E735-MAX(0,SUMIFS(Тех_Движение!$G$2:$G$5111,Тех_Движение!$D$2:$D$5111,$C735,Тех_Движение!$B$2:$B$5111,"&lt;="&amp;P$3)-$F735)))</f>
        <v>#VALUE!</v>
      </c>
      <c r="Q735" s="21" t="e">
        <f>IF(OR($B735="",Q$3&lt;$D735+Настройки!$B$7),0,MAX(0,$E735-MAX(0,SUMIFS(Тех_Движение!$G$2:$G$5111,Тех_Движение!$D$2:$D$5111,$C735,Тех_Движение!$B$2:$B$5111,"&lt;="&amp;Q$3)-$F735)))</f>
        <v>#VALUE!</v>
      </c>
      <c r="R735" s="21" t="str">
        <f t="shared" si="34"/>
        <v/>
      </c>
      <c r="S735" s="23" t="str">
        <f>IF($B735="","",VLOOKUP($C735,Настройки!$A$11:$L$17,9,FALSE))</f>
        <v/>
      </c>
      <c r="T735" s="23" t="str">
        <f t="shared" si="35"/>
        <v/>
      </c>
    </row>
    <row r="736" spans="1:20" x14ac:dyDescent="0.3">
      <c r="A736" s="20">
        <f>Тех_Движение!$A$733</f>
        <v>732</v>
      </c>
      <c r="B736" s="20" t="str">
        <f>IF(Тех_Движение!$F$733&gt;0,Тех_Движение!$I$733,"")</f>
        <v/>
      </c>
      <c r="C736" s="20" t="str">
        <f>IF($B736="","",Тех_Движение!$D$733)</f>
        <v/>
      </c>
      <c r="D736" s="9" t="str">
        <f>IF($B736="","",Тех_Движение!$B$733)</f>
        <v/>
      </c>
      <c r="E736" s="21" t="str">
        <f>IF($B736="","",Тех_Движение!$F$733)</f>
        <v/>
      </c>
      <c r="F736" s="21" t="str">
        <f>IF($B736="","",SUMIFS($E$5:$E735,$C$5:$C735,$C736))</f>
        <v/>
      </c>
      <c r="G736" s="21" t="str">
        <f>IF($B736="","",MAX(0,$E736-MAX(0,SUMIFS(Тех_Движение!$G$2:$G$5111,Тех_Движение!$D$2:$D$5111,$C736,Тех_Движение!$B$2:$B$5111,"&lt;="&amp;Настройки!$B$5-1)-$F736)))</f>
        <v/>
      </c>
      <c r="H736" s="21" t="str">
        <f>IF($B736="","",IF(AND($D736&gt;=Настройки!$B$5,$D736&lt;=Настройки!$B$6),$E736,0))</f>
        <v/>
      </c>
      <c r="I736" s="21" t="str">
        <f t="shared" si="33"/>
        <v/>
      </c>
      <c r="J736" s="21" t="str">
        <f>IF($B736="","",MAX(0,$E736-MAX(0,SUMIFS(Тех_Движение!$G$2:$G$5111,Тех_Движение!$D$2:$D$5111,$C736,Тех_Движение!$B$2:$B$5111,"&lt;="&amp;Настройки!$B$6)-$F736)))</f>
        <v/>
      </c>
      <c r="K736" s="21" t="e">
        <f>IF(OR($B736="",K$3&lt;$D736+Настройки!$B$7),0,MAX(0,$E736-MAX(0,SUMIFS(Тех_Движение!$G$2:$G$5111,Тех_Движение!$D$2:$D$5111,$C736,Тех_Движение!$B$2:$B$5111,"&lt;="&amp;K$3)-$F736)))</f>
        <v>#VALUE!</v>
      </c>
      <c r="L736" s="21" t="e">
        <f>IF(OR($B736="",L$3&lt;$D736+Настройки!$B$7),0,MAX(0,$E736-MAX(0,SUMIFS(Тех_Движение!$G$2:$G$5111,Тех_Движение!$D$2:$D$5111,$C736,Тех_Движение!$B$2:$B$5111,"&lt;="&amp;L$3)-$F736)))</f>
        <v>#VALUE!</v>
      </c>
      <c r="M736" s="21" t="e">
        <f>IF(OR($B736="",M$3&lt;$D736+Настройки!$B$7),0,MAX(0,$E736-MAX(0,SUMIFS(Тех_Движение!$G$2:$G$5111,Тех_Движение!$D$2:$D$5111,$C736,Тех_Движение!$B$2:$B$5111,"&lt;="&amp;M$3)-$F736)))</f>
        <v>#VALUE!</v>
      </c>
      <c r="N736" s="21" t="e">
        <f>IF(OR($B736="",N$3&lt;$D736+Настройки!$B$7),0,MAX(0,$E736-MAX(0,SUMIFS(Тех_Движение!$G$2:$G$5111,Тех_Движение!$D$2:$D$5111,$C736,Тех_Движение!$B$2:$B$5111,"&lt;="&amp;N$3)-$F736)))</f>
        <v>#VALUE!</v>
      </c>
      <c r="O736" s="21" t="e">
        <f>IF(OR($B736="",O$3&lt;$D736+Настройки!$B$7),0,MAX(0,$E736-MAX(0,SUMIFS(Тех_Движение!$G$2:$G$5111,Тех_Движение!$D$2:$D$5111,$C736,Тех_Движение!$B$2:$B$5111,"&lt;="&amp;O$3)-$F736)))</f>
        <v>#VALUE!</v>
      </c>
      <c r="P736" s="21" t="e">
        <f>IF(OR($B736="",P$3&lt;$D736+Настройки!$B$7),0,MAX(0,$E736-MAX(0,SUMIFS(Тех_Движение!$G$2:$G$5111,Тех_Движение!$D$2:$D$5111,$C736,Тех_Движение!$B$2:$B$5111,"&lt;="&amp;P$3)-$F736)))</f>
        <v>#VALUE!</v>
      </c>
      <c r="Q736" s="21" t="e">
        <f>IF(OR($B736="",Q$3&lt;$D736+Настройки!$B$7),0,MAX(0,$E736-MAX(0,SUMIFS(Тех_Движение!$G$2:$G$5111,Тех_Движение!$D$2:$D$5111,$C736,Тех_Движение!$B$2:$B$5111,"&lt;="&amp;Q$3)-$F736)))</f>
        <v>#VALUE!</v>
      </c>
      <c r="R736" s="21" t="str">
        <f t="shared" si="34"/>
        <v/>
      </c>
      <c r="S736" s="23" t="str">
        <f>IF($B736="","",VLOOKUP($C736,Настройки!$A$11:$L$17,9,FALSE))</f>
        <v/>
      </c>
      <c r="T736" s="23" t="str">
        <f t="shared" si="35"/>
        <v/>
      </c>
    </row>
    <row r="737" spans="1:20" x14ac:dyDescent="0.3">
      <c r="A737" s="20">
        <f>Тех_Движение!$A$734</f>
        <v>733</v>
      </c>
      <c r="B737" s="20" t="str">
        <f>IF(Тех_Движение!$F$734&gt;0,Тех_Движение!$I$734,"")</f>
        <v/>
      </c>
      <c r="C737" s="20" t="str">
        <f>IF($B737="","",Тех_Движение!$D$734)</f>
        <v/>
      </c>
      <c r="D737" s="9" t="str">
        <f>IF($B737="","",Тех_Движение!$B$734)</f>
        <v/>
      </c>
      <c r="E737" s="21" t="str">
        <f>IF($B737="","",Тех_Движение!$F$734)</f>
        <v/>
      </c>
      <c r="F737" s="21" t="str">
        <f>IF($B737="","",SUMIFS($E$5:$E736,$C$5:$C736,$C737))</f>
        <v/>
      </c>
      <c r="G737" s="21" t="str">
        <f>IF($B737="","",MAX(0,$E737-MAX(0,SUMIFS(Тех_Движение!$G$2:$G$5111,Тех_Движение!$D$2:$D$5111,$C737,Тех_Движение!$B$2:$B$5111,"&lt;="&amp;Настройки!$B$5-1)-$F737)))</f>
        <v/>
      </c>
      <c r="H737" s="21" t="str">
        <f>IF($B737="","",IF(AND($D737&gt;=Настройки!$B$5,$D737&lt;=Настройки!$B$6),$E737,0))</f>
        <v/>
      </c>
      <c r="I737" s="21" t="str">
        <f t="shared" si="33"/>
        <v/>
      </c>
      <c r="J737" s="21" t="str">
        <f>IF($B737="","",MAX(0,$E737-MAX(0,SUMIFS(Тех_Движение!$G$2:$G$5111,Тех_Движение!$D$2:$D$5111,$C737,Тех_Движение!$B$2:$B$5111,"&lt;="&amp;Настройки!$B$6)-$F737)))</f>
        <v/>
      </c>
      <c r="K737" s="21" t="e">
        <f>IF(OR($B737="",K$3&lt;$D737+Настройки!$B$7),0,MAX(0,$E737-MAX(0,SUMIFS(Тех_Движение!$G$2:$G$5111,Тех_Движение!$D$2:$D$5111,$C737,Тех_Движение!$B$2:$B$5111,"&lt;="&amp;K$3)-$F737)))</f>
        <v>#VALUE!</v>
      </c>
      <c r="L737" s="21" t="e">
        <f>IF(OR($B737="",L$3&lt;$D737+Настройки!$B$7),0,MAX(0,$E737-MAX(0,SUMIFS(Тех_Движение!$G$2:$G$5111,Тех_Движение!$D$2:$D$5111,$C737,Тех_Движение!$B$2:$B$5111,"&lt;="&amp;L$3)-$F737)))</f>
        <v>#VALUE!</v>
      </c>
      <c r="M737" s="21" t="e">
        <f>IF(OR($B737="",M$3&lt;$D737+Настройки!$B$7),0,MAX(0,$E737-MAX(0,SUMIFS(Тех_Движение!$G$2:$G$5111,Тех_Движение!$D$2:$D$5111,$C737,Тех_Движение!$B$2:$B$5111,"&lt;="&amp;M$3)-$F737)))</f>
        <v>#VALUE!</v>
      </c>
      <c r="N737" s="21" t="e">
        <f>IF(OR($B737="",N$3&lt;$D737+Настройки!$B$7),0,MAX(0,$E737-MAX(0,SUMIFS(Тех_Движение!$G$2:$G$5111,Тех_Движение!$D$2:$D$5111,$C737,Тех_Движение!$B$2:$B$5111,"&lt;="&amp;N$3)-$F737)))</f>
        <v>#VALUE!</v>
      </c>
      <c r="O737" s="21" t="e">
        <f>IF(OR($B737="",O$3&lt;$D737+Настройки!$B$7),0,MAX(0,$E737-MAX(0,SUMIFS(Тех_Движение!$G$2:$G$5111,Тех_Движение!$D$2:$D$5111,$C737,Тех_Движение!$B$2:$B$5111,"&lt;="&amp;O$3)-$F737)))</f>
        <v>#VALUE!</v>
      </c>
      <c r="P737" s="21" t="e">
        <f>IF(OR($B737="",P$3&lt;$D737+Настройки!$B$7),0,MAX(0,$E737-MAX(0,SUMIFS(Тех_Движение!$G$2:$G$5111,Тех_Движение!$D$2:$D$5111,$C737,Тех_Движение!$B$2:$B$5111,"&lt;="&amp;P$3)-$F737)))</f>
        <v>#VALUE!</v>
      </c>
      <c r="Q737" s="21" t="e">
        <f>IF(OR($B737="",Q$3&lt;$D737+Настройки!$B$7),0,MAX(0,$E737-MAX(0,SUMIFS(Тех_Движение!$G$2:$G$5111,Тех_Движение!$D$2:$D$5111,$C737,Тех_Движение!$B$2:$B$5111,"&lt;="&amp;Q$3)-$F737)))</f>
        <v>#VALUE!</v>
      </c>
      <c r="R737" s="21" t="str">
        <f t="shared" si="34"/>
        <v/>
      </c>
      <c r="S737" s="23" t="str">
        <f>IF($B737="","",VLOOKUP($C737,Настройки!$A$11:$L$17,9,FALSE))</f>
        <v/>
      </c>
      <c r="T737" s="23" t="str">
        <f t="shared" si="35"/>
        <v/>
      </c>
    </row>
    <row r="738" spans="1:20" x14ac:dyDescent="0.3">
      <c r="A738" s="20">
        <f>Тех_Движение!$A$735</f>
        <v>734</v>
      </c>
      <c r="B738" s="20" t="str">
        <f>IF(Тех_Движение!$F$735&gt;0,Тех_Движение!$I$735,"")</f>
        <v/>
      </c>
      <c r="C738" s="20" t="str">
        <f>IF($B738="","",Тех_Движение!$D$735)</f>
        <v/>
      </c>
      <c r="D738" s="9" t="str">
        <f>IF($B738="","",Тех_Движение!$B$735)</f>
        <v/>
      </c>
      <c r="E738" s="21" t="str">
        <f>IF($B738="","",Тех_Движение!$F$735)</f>
        <v/>
      </c>
      <c r="F738" s="21" t="str">
        <f>IF($B738="","",SUMIFS($E$5:$E737,$C$5:$C737,$C738))</f>
        <v/>
      </c>
      <c r="G738" s="21" t="str">
        <f>IF($B738="","",MAX(0,$E738-MAX(0,SUMIFS(Тех_Движение!$G$2:$G$5111,Тех_Движение!$D$2:$D$5111,$C738,Тех_Движение!$B$2:$B$5111,"&lt;="&amp;Настройки!$B$5-1)-$F738)))</f>
        <v/>
      </c>
      <c r="H738" s="21" t="str">
        <f>IF($B738="","",IF(AND($D738&gt;=Настройки!$B$5,$D738&lt;=Настройки!$B$6),$E738,0))</f>
        <v/>
      </c>
      <c r="I738" s="21" t="str">
        <f t="shared" si="33"/>
        <v/>
      </c>
      <c r="J738" s="21" t="str">
        <f>IF($B738="","",MAX(0,$E738-MAX(0,SUMIFS(Тех_Движение!$G$2:$G$5111,Тех_Движение!$D$2:$D$5111,$C738,Тех_Движение!$B$2:$B$5111,"&lt;="&amp;Настройки!$B$6)-$F738)))</f>
        <v/>
      </c>
      <c r="K738" s="21" t="e">
        <f>IF(OR($B738="",K$3&lt;$D738+Настройки!$B$7),0,MAX(0,$E738-MAX(0,SUMIFS(Тех_Движение!$G$2:$G$5111,Тех_Движение!$D$2:$D$5111,$C738,Тех_Движение!$B$2:$B$5111,"&lt;="&amp;K$3)-$F738)))</f>
        <v>#VALUE!</v>
      </c>
      <c r="L738" s="21" t="e">
        <f>IF(OR($B738="",L$3&lt;$D738+Настройки!$B$7),0,MAX(0,$E738-MAX(0,SUMIFS(Тех_Движение!$G$2:$G$5111,Тех_Движение!$D$2:$D$5111,$C738,Тех_Движение!$B$2:$B$5111,"&lt;="&amp;L$3)-$F738)))</f>
        <v>#VALUE!</v>
      </c>
      <c r="M738" s="21" t="e">
        <f>IF(OR($B738="",M$3&lt;$D738+Настройки!$B$7),0,MAX(0,$E738-MAX(0,SUMIFS(Тех_Движение!$G$2:$G$5111,Тех_Движение!$D$2:$D$5111,$C738,Тех_Движение!$B$2:$B$5111,"&lt;="&amp;M$3)-$F738)))</f>
        <v>#VALUE!</v>
      </c>
      <c r="N738" s="21" t="e">
        <f>IF(OR($B738="",N$3&lt;$D738+Настройки!$B$7),0,MAX(0,$E738-MAX(0,SUMIFS(Тех_Движение!$G$2:$G$5111,Тех_Движение!$D$2:$D$5111,$C738,Тех_Движение!$B$2:$B$5111,"&lt;="&amp;N$3)-$F738)))</f>
        <v>#VALUE!</v>
      </c>
      <c r="O738" s="21" t="e">
        <f>IF(OR($B738="",O$3&lt;$D738+Настройки!$B$7),0,MAX(0,$E738-MAX(0,SUMIFS(Тех_Движение!$G$2:$G$5111,Тех_Движение!$D$2:$D$5111,$C738,Тех_Движение!$B$2:$B$5111,"&lt;="&amp;O$3)-$F738)))</f>
        <v>#VALUE!</v>
      </c>
      <c r="P738" s="21" t="e">
        <f>IF(OR($B738="",P$3&lt;$D738+Настройки!$B$7),0,MAX(0,$E738-MAX(0,SUMIFS(Тех_Движение!$G$2:$G$5111,Тех_Движение!$D$2:$D$5111,$C738,Тех_Движение!$B$2:$B$5111,"&lt;="&amp;P$3)-$F738)))</f>
        <v>#VALUE!</v>
      </c>
      <c r="Q738" s="21" t="e">
        <f>IF(OR($B738="",Q$3&lt;$D738+Настройки!$B$7),0,MAX(0,$E738-MAX(0,SUMIFS(Тех_Движение!$G$2:$G$5111,Тех_Движение!$D$2:$D$5111,$C738,Тех_Движение!$B$2:$B$5111,"&lt;="&amp;Q$3)-$F738)))</f>
        <v>#VALUE!</v>
      </c>
      <c r="R738" s="21" t="str">
        <f t="shared" si="34"/>
        <v/>
      </c>
      <c r="S738" s="23" t="str">
        <f>IF($B738="","",VLOOKUP($C738,Настройки!$A$11:$L$17,9,FALSE))</f>
        <v/>
      </c>
      <c r="T738" s="23" t="str">
        <f t="shared" si="35"/>
        <v/>
      </c>
    </row>
    <row r="739" spans="1:20" x14ac:dyDescent="0.3">
      <c r="A739" s="20">
        <f>Тех_Движение!$A$736</f>
        <v>735</v>
      </c>
      <c r="B739" s="20" t="str">
        <f>IF(Тех_Движение!$F$736&gt;0,Тех_Движение!$I$736,"")</f>
        <v/>
      </c>
      <c r="C739" s="20" t="str">
        <f>IF($B739="","",Тех_Движение!$D$736)</f>
        <v/>
      </c>
      <c r="D739" s="9" t="str">
        <f>IF($B739="","",Тех_Движение!$B$736)</f>
        <v/>
      </c>
      <c r="E739" s="21" t="str">
        <f>IF($B739="","",Тех_Движение!$F$736)</f>
        <v/>
      </c>
      <c r="F739" s="21" t="str">
        <f>IF($B739="","",SUMIFS($E$5:$E738,$C$5:$C738,$C739))</f>
        <v/>
      </c>
      <c r="G739" s="21" t="str">
        <f>IF($B739="","",MAX(0,$E739-MAX(0,SUMIFS(Тех_Движение!$G$2:$G$5111,Тех_Движение!$D$2:$D$5111,$C739,Тех_Движение!$B$2:$B$5111,"&lt;="&amp;Настройки!$B$5-1)-$F739)))</f>
        <v/>
      </c>
      <c r="H739" s="21" t="str">
        <f>IF($B739="","",IF(AND($D739&gt;=Настройки!$B$5,$D739&lt;=Настройки!$B$6),$E739,0))</f>
        <v/>
      </c>
      <c r="I739" s="21" t="str">
        <f t="shared" si="33"/>
        <v/>
      </c>
      <c r="J739" s="21" t="str">
        <f>IF($B739="","",MAX(0,$E739-MAX(0,SUMIFS(Тех_Движение!$G$2:$G$5111,Тех_Движение!$D$2:$D$5111,$C739,Тех_Движение!$B$2:$B$5111,"&lt;="&amp;Настройки!$B$6)-$F739)))</f>
        <v/>
      </c>
      <c r="K739" s="21" t="e">
        <f>IF(OR($B739="",K$3&lt;$D739+Настройки!$B$7),0,MAX(0,$E739-MAX(0,SUMIFS(Тех_Движение!$G$2:$G$5111,Тех_Движение!$D$2:$D$5111,$C739,Тех_Движение!$B$2:$B$5111,"&lt;="&amp;K$3)-$F739)))</f>
        <v>#VALUE!</v>
      </c>
      <c r="L739" s="21" t="e">
        <f>IF(OR($B739="",L$3&lt;$D739+Настройки!$B$7),0,MAX(0,$E739-MAX(0,SUMIFS(Тех_Движение!$G$2:$G$5111,Тех_Движение!$D$2:$D$5111,$C739,Тех_Движение!$B$2:$B$5111,"&lt;="&amp;L$3)-$F739)))</f>
        <v>#VALUE!</v>
      </c>
      <c r="M739" s="21" t="e">
        <f>IF(OR($B739="",M$3&lt;$D739+Настройки!$B$7),0,MAX(0,$E739-MAX(0,SUMIFS(Тех_Движение!$G$2:$G$5111,Тех_Движение!$D$2:$D$5111,$C739,Тех_Движение!$B$2:$B$5111,"&lt;="&amp;M$3)-$F739)))</f>
        <v>#VALUE!</v>
      </c>
      <c r="N739" s="21" t="e">
        <f>IF(OR($B739="",N$3&lt;$D739+Настройки!$B$7),0,MAX(0,$E739-MAX(0,SUMIFS(Тех_Движение!$G$2:$G$5111,Тех_Движение!$D$2:$D$5111,$C739,Тех_Движение!$B$2:$B$5111,"&lt;="&amp;N$3)-$F739)))</f>
        <v>#VALUE!</v>
      </c>
      <c r="O739" s="21" t="e">
        <f>IF(OR($B739="",O$3&lt;$D739+Настройки!$B$7),0,MAX(0,$E739-MAX(0,SUMIFS(Тех_Движение!$G$2:$G$5111,Тех_Движение!$D$2:$D$5111,$C739,Тех_Движение!$B$2:$B$5111,"&lt;="&amp;O$3)-$F739)))</f>
        <v>#VALUE!</v>
      </c>
      <c r="P739" s="21" t="e">
        <f>IF(OR($B739="",P$3&lt;$D739+Настройки!$B$7),0,MAX(0,$E739-MAX(0,SUMIFS(Тех_Движение!$G$2:$G$5111,Тех_Движение!$D$2:$D$5111,$C739,Тех_Движение!$B$2:$B$5111,"&lt;="&amp;P$3)-$F739)))</f>
        <v>#VALUE!</v>
      </c>
      <c r="Q739" s="21" t="e">
        <f>IF(OR($B739="",Q$3&lt;$D739+Настройки!$B$7),0,MAX(0,$E739-MAX(0,SUMIFS(Тех_Движение!$G$2:$G$5111,Тех_Движение!$D$2:$D$5111,$C739,Тех_Движение!$B$2:$B$5111,"&lt;="&amp;Q$3)-$F739)))</f>
        <v>#VALUE!</v>
      </c>
      <c r="R739" s="21" t="str">
        <f t="shared" si="34"/>
        <v/>
      </c>
      <c r="S739" s="23" t="str">
        <f>IF($B739="","",VLOOKUP($C739,Настройки!$A$11:$L$17,9,FALSE))</f>
        <v/>
      </c>
      <c r="T739" s="23" t="str">
        <f t="shared" si="35"/>
        <v/>
      </c>
    </row>
    <row r="740" spans="1:20" x14ac:dyDescent="0.3">
      <c r="A740" s="20">
        <f>Тех_Движение!$A$737</f>
        <v>736</v>
      </c>
      <c r="B740" s="20" t="str">
        <f>IF(Тех_Движение!$F$737&gt;0,Тех_Движение!$I$737,"")</f>
        <v/>
      </c>
      <c r="C740" s="20" t="str">
        <f>IF($B740="","",Тех_Движение!$D$737)</f>
        <v/>
      </c>
      <c r="D740" s="9" t="str">
        <f>IF($B740="","",Тех_Движение!$B$737)</f>
        <v/>
      </c>
      <c r="E740" s="21" t="str">
        <f>IF($B740="","",Тех_Движение!$F$737)</f>
        <v/>
      </c>
      <c r="F740" s="21" t="str">
        <f>IF($B740="","",SUMIFS($E$5:$E739,$C$5:$C739,$C740))</f>
        <v/>
      </c>
      <c r="G740" s="21" t="str">
        <f>IF($B740="","",MAX(0,$E740-MAX(0,SUMIFS(Тех_Движение!$G$2:$G$5111,Тех_Движение!$D$2:$D$5111,$C740,Тех_Движение!$B$2:$B$5111,"&lt;="&amp;Настройки!$B$5-1)-$F740)))</f>
        <v/>
      </c>
      <c r="H740" s="21" t="str">
        <f>IF($B740="","",IF(AND($D740&gt;=Настройки!$B$5,$D740&lt;=Настройки!$B$6),$E740,0))</f>
        <v/>
      </c>
      <c r="I740" s="21" t="str">
        <f t="shared" si="33"/>
        <v/>
      </c>
      <c r="J740" s="21" t="str">
        <f>IF($B740="","",MAX(0,$E740-MAX(0,SUMIFS(Тех_Движение!$G$2:$G$5111,Тех_Движение!$D$2:$D$5111,$C740,Тех_Движение!$B$2:$B$5111,"&lt;="&amp;Настройки!$B$6)-$F740)))</f>
        <v/>
      </c>
      <c r="K740" s="21" t="e">
        <f>IF(OR($B740="",K$3&lt;$D740+Настройки!$B$7),0,MAX(0,$E740-MAX(0,SUMIFS(Тех_Движение!$G$2:$G$5111,Тех_Движение!$D$2:$D$5111,$C740,Тех_Движение!$B$2:$B$5111,"&lt;="&amp;K$3)-$F740)))</f>
        <v>#VALUE!</v>
      </c>
      <c r="L740" s="21" t="e">
        <f>IF(OR($B740="",L$3&lt;$D740+Настройки!$B$7),0,MAX(0,$E740-MAX(0,SUMIFS(Тех_Движение!$G$2:$G$5111,Тех_Движение!$D$2:$D$5111,$C740,Тех_Движение!$B$2:$B$5111,"&lt;="&amp;L$3)-$F740)))</f>
        <v>#VALUE!</v>
      </c>
      <c r="M740" s="21" t="e">
        <f>IF(OR($B740="",M$3&lt;$D740+Настройки!$B$7),0,MAX(0,$E740-MAX(0,SUMIFS(Тех_Движение!$G$2:$G$5111,Тех_Движение!$D$2:$D$5111,$C740,Тех_Движение!$B$2:$B$5111,"&lt;="&amp;M$3)-$F740)))</f>
        <v>#VALUE!</v>
      </c>
      <c r="N740" s="21" t="e">
        <f>IF(OR($B740="",N$3&lt;$D740+Настройки!$B$7),0,MAX(0,$E740-MAX(0,SUMIFS(Тех_Движение!$G$2:$G$5111,Тех_Движение!$D$2:$D$5111,$C740,Тех_Движение!$B$2:$B$5111,"&lt;="&amp;N$3)-$F740)))</f>
        <v>#VALUE!</v>
      </c>
      <c r="O740" s="21" t="e">
        <f>IF(OR($B740="",O$3&lt;$D740+Настройки!$B$7),0,MAX(0,$E740-MAX(0,SUMIFS(Тех_Движение!$G$2:$G$5111,Тех_Движение!$D$2:$D$5111,$C740,Тех_Движение!$B$2:$B$5111,"&lt;="&amp;O$3)-$F740)))</f>
        <v>#VALUE!</v>
      </c>
      <c r="P740" s="21" t="e">
        <f>IF(OR($B740="",P$3&lt;$D740+Настройки!$B$7),0,MAX(0,$E740-MAX(0,SUMIFS(Тех_Движение!$G$2:$G$5111,Тех_Движение!$D$2:$D$5111,$C740,Тех_Движение!$B$2:$B$5111,"&lt;="&amp;P$3)-$F740)))</f>
        <v>#VALUE!</v>
      </c>
      <c r="Q740" s="21" t="e">
        <f>IF(OR($B740="",Q$3&lt;$D740+Настройки!$B$7),0,MAX(0,$E740-MAX(0,SUMIFS(Тех_Движение!$G$2:$G$5111,Тех_Движение!$D$2:$D$5111,$C740,Тех_Движение!$B$2:$B$5111,"&lt;="&amp;Q$3)-$F740)))</f>
        <v>#VALUE!</v>
      </c>
      <c r="R740" s="21" t="str">
        <f t="shared" si="34"/>
        <v/>
      </c>
      <c r="S740" s="23" t="str">
        <f>IF($B740="","",VLOOKUP($C740,Настройки!$A$11:$L$17,9,FALSE))</f>
        <v/>
      </c>
      <c r="T740" s="23" t="str">
        <f t="shared" si="35"/>
        <v/>
      </c>
    </row>
    <row r="741" spans="1:20" x14ac:dyDescent="0.3">
      <c r="A741" s="20">
        <f>Тех_Движение!$A$738</f>
        <v>737</v>
      </c>
      <c r="B741" s="20" t="str">
        <f>IF(Тех_Движение!$F$738&gt;0,Тех_Движение!$I$738,"")</f>
        <v/>
      </c>
      <c r="C741" s="20" t="str">
        <f>IF($B741="","",Тех_Движение!$D$738)</f>
        <v/>
      </c>
      <c r="D741" s="9" t="str">
        <f>IF($B741="","",Тех_Движение!$B$738)</f>
        <v/>
      </c>
      <c r="E741" s="21" t="str">
        <f>IF($B741="","",Тех_Движение!$F$738)</f>
        <v/>
      </c>
      <c r="F741" s="21" t="str">
        <f>IF($B741="","",SUMIFS($E$5:$E740,$C$5:$C740,$C741))</f>
        <v/>
      </c>
      <c r="G741" s="21" t="str">
        <f>IF($B741="","",MAX(0,$E741-MAX(0,SUMIFS(Тех_Движение!$G$2:$G$5111,Тех_Движение!$D$2:$D$5111,$C741,Тех_Движение!$B$2:$B$5111,"&lt;="&amp;Настройки!$B$5-1)-$F741)))</f>
        <v/>
      </c>
      <c r="H741" s="21" t="str">
        <f>IF($B741="","",IF(AND($D741&gt;=Настройки!$B$5,$D741&lt;=Настройки!$B$6),$E741,0))</f>
        <v/>
      </c>
      <c r="I741" s="21" t="str">
        <f t="shared" si="33"/>
        <v/>
      </c>
      <c r="J741" s="21" t="str">
        <f>IF($B741="","",MAX(0,$E741-MAX(0,SUMIFS(Тех_Движение!$G$2:$G$5111,Тех_Движение!$D$2:$D$5111,$C741,Тех_Движение!$B$2:$B$5111,"&lt;="&amp;Настройки!$B$6)-$F741)))</f>
        <v/>
      </c>
      <c r="K741" s="21" t="e">
        <f>IF(OR($B741="",K$3&lt;$D741+Настройки!$B$7),0,MAX(0,$E741-MAX(0,SUMIFS(Тех_Движение!$G$2:$G$5111,Тех_Движение!$D$2:$D$5111,$C741,Тех_Движение!$B$2:$B$5111,"&lt;="&amp;K$3)-$F741)))</f>
        <v>#VALUE!</v>
      </c>
      <c r="L741" s="21" t="e">
        <f>IF(OR($B741="",L$3&lt;$D741+Настройки!$B$7),0,MAX(0,$E741-MAX(0,SUMIFS(Тех_Движение!$G$2:$G$5111,Тех_Движение!$D$2:$D$5111,$C741,Тех_Движение!$B$2:$B$5111,"&lt;="&amp;L$3)-$F741)))</f>
        <v>#VALUE!</v>
      </c>
      <c r="M741" s="21" t="e">
        <f>IF(OR($B741="",M$3&lt;$D741+Настройки!$B$7),0,MAX(0,$E741-MAX(0,SUMIFS(Тех_Движение!$G$2:$G$5111,Тех_Движение!$D$2:$D$5111,$C741,Тех_Движение!$B$2:$B$5111,"&lt;="&amp;M$3)-$F741)))</f>
        <v>#VALUE!</v>
      </c>
      <c r="N741" s="21" t="e">
        <f>IF(OR($B741="",N$3&lt;$D741+Настройки!$B$7),0,MAX(0,$E741-MAX(0,SUMIFS(Тех_Движение!$G$2:$G$5111,Тех_Движение!$D$2:$D$5111,$C741,Тех_Движение!$B$2:$B$5111,"&lt;="&amp;N$3)-$F741)))</f>
        <v>#VALUE!</v>
      </c>
      <c r="O741" s="21" t="e">
        <f>IF(OR($B741="",O$3&lt;$D741+Настройки!$B$7),0,MAX(0,$E741-MAX(0,SUMIFS(Тех_Движение!$G$2:$G$5111,Тех_Движение!$D$2:$D$5111,$C741,Тех_Движение!$B$2:$B$5111,"&lt;="&amp;O$3)-$F741)))</f>
        <v>#VALUE!</v>
      </c>
      <c r="P741" s="21" t="e">
        <f>IF(OR($B741="",P$3&lt;$D741+Настройки!$B$7),0,MAX(0,$E741-MAX(0,SUMIFS(Тех_Движение!$G$2:$G$5111,Тех_Движение!$D$2:$D$5111,$C741,Тех_Движение!$B$2:$B$5111,"&lt;="&amp;P$3)-$F741)))</f>
        <v>#VALUE!</v>
      </c>
      <c r="Q741" s="21" t="e">
        <f>IF(OR($B741="",Q$3&lt;$D741+Настройки!$B$7),0,MAX(0,$E741-MAX(0,SUMIFS(Тех_Движение!$G$2:$G$5111,Тех_Движение!$D$2:$D$5111,$C741,Тех_Движение!$B$2:$B$5111,"&lt;="&amp;Q$3)-$F741)))</f>
        <v>#VALUE!</v>
      </c>
      <c r="R741" s="21" t="str">
        <f t="shared" si="34"/>
        <v/>
      </c>
      <c r="S741" s="23" t="str">
        <f>IF($B741="","",VLOOKUP($C741,Настройки!$A$11:$L$17,9,FALSE))</f>
        <v/>
      </c>
      <c r="T741" s="23" t="str">
        <f t="shared" si="35"/>
        <v/>
      </c>
    </row>
    <row r="742" spans="1:20" x14ac:dyDescent="0.3">
      <c r="A742" s="20">
        <f>Тех_Движение!$A$739</f>
        <v>738</v>
      </c>
      <c r="B742" s="20" t="str">
        <f>IF(Тех_Движение!$F$739&gt;0,Тех_Движение!$I$739,"")</f>
        <v/>
      </c>
      <c r="C742" s="20" t="str">
        <f>IF($B742="","",Тех_Движение!$D$739)</f>
        <v/>
      </c>
      <c r="D742" s="9" t="str">
        <f>IF($B742="","",Тех_Движение!$B$739)</f>
        <v/>
      </c>
      <c r="E742" s="21" t="str">
        <f>IF($B742="","",Тех_Движение!$F$739)</f>
        <v/>
      </c>
      <c r="F742" s="21" t="str">
        <f>IF($B742="","",SUMIFS($E$5:$E741,$C$5:$C741,$C742))</f>
        <v/>
      </c>
      <c r="G742" s="21" t="str">
        <f>IF($B742="","",MAX(0,$E742-MAX(0,SUMIFS(Тех_Движение!$G$2:$G$5111,Тех_Движение!$D$2:$D$5111,$C742,Тех_Движение!$B$2:$B$5111,"&lt;="&amp;Настройки!$B$5-1)-$F742)))</f>
        <v/>
      </c>
      <c r="H742" s="21" t="str">
        <f>IF($B742="","",IF(AND($D742&gt;=Настройки!$B$5,$D742&lt;=Настройки!$B$6),$E742,0))</f>
        <v/>
      </c>
      <c r="I742" s="21" t="str">
        <f t="shared" si="33"/>
        <v/>
      </c>
      <c r="J742" s="21" t="str">
        <f>IF($B742="","",MAX(0,$E742-MAX(0,SUMIFS(Тех_Движение!$G$2:$G$5111,Тех_Движение!$D$2:$D$5111,$C742,Тех_Движение!$B$2:$B$5111,"&lt;="&amp;Настройки!$B$6)-$F742)))</f>
        <v/>
      </c>
      <c r="K742" s="21" t="e">
        <f>IF(OR($B742="",K$3&lt;$D742+Настройки!$B$7),0,MAX(0,$E742-MAX(0,SUMIFS(Тех_Движение!$G$2:$G$5111,Тех_Движение!$D$2:$D$5111,$C742,Тех_Движение!$B$2:$B$5111,"&lt;="&amp;K$3)-$F742)))</f>
        <v>#VALUE!</v>
      </c>
      <c r="L742" s="21" t="e">
        <f>IF(OR($B742="",L$3&lt;$D742+Настройки!$B$7),0,MAX(0,$E742-MAX(0,SUMIFS(Тех_Движение!$G$2:$G$5111,Тех_Движение!$D$2:$D$5111,$C742,Тех_Движение!$B$2:$B$5111,"&lt;="&amp;L$3)-$F742)))</f>
        <v>#VALUE!</v>
      </c>
      <c r="M742" s="21" t="e">
        <f>IF(OR($B742="",M$3&lt;$D742+Настройки!$B$7),0,MAX(0,$E742-MAX(0,SUMIFS(Тех_Движение!$G$2:$G$5111,Тех_Движение!$D$2:$D$5111,$C742,Тех_Движение!$B$2:$B$5111,"&lt;="&amp;M$3)-$F742)))</f>
        <v>#VALUE!</v>
      </c>
      <c r="N742" s="21" t="e">
        <f>IF(OR($B742="",N$3&lt;$D742+Настройки!$B$7),0,MAX(0,$E742-MAX(0,SUMIFS(Тех_Движение!$G$2:$G$5111,Тех_Движение!$D$2:$D$5111,$C742,Тех_Движение!$B$2:$B$5111,"&lt;="&amp;N$3)-$F742)))</f>
        <v>#VALUE!</v>
      </c>
      <c r="O742" s="21" t="e">
        <f>IF(OR($B742="",O$3&lt;$D742+Настройки!$B$7),0,MAX(0,$E742-MAX(0,SUMIFS(Тех_Движение!$G$2:$G$5111,Тех_Движение!$D$2:$D$5111,$C742,Тех_Движение!$B$2:$B$5111,"&lt;="&amp;O$3)-$F742)))</f>
        <v>#VALUE!</v>
      </c>
      <c r="P742" s="21" t="e">
        <f>IF(OR($B742="",P$3&lt;$D742+Настройки!$B$7),0,MAX(0,$E742-MAX(0,SUMIFS(Тех_Движение!$G$2:$G$5111,Тех_Движение!$D$2:$D$5111,$C742,Тех_Движение!$B$2:$B$5111,"&lt;="&amp;P$3)-$F742)))</f>
        <v>#VALUE!</v>
      </c>
      <c r="Q742" s="21" t="e">
        <f>IF(OR($B742="",Q$3&lt;$D742+Настройки!$B$7),0,MAX(0,$E742-MAX(0,SUMIFS(Тех_Движение!$G$2:$G$5111,Тех_Движение!$D$2:$D$5111,$C742,Тех_Движение!$B$2:$B$5111,"&lt;="&amp;Q$3)-$F742)))</f>
        <v>#VALUE!</v>
      </c>
      <c r="R742" s="21" t="str">
        <f t="shared" si="34"/>
        <v/>
      </c>
      <c r="S742" s="23" t="str">
        <f>IF($B742="","",VLOOKUP($C742,Настройки!$A$11:$L$17,9,FALSE))</f>
        <v/>
      </c>
      <c r="T742" s="23" t="str">
        <f t="shared" si="35"/>
        <v/>
      </c>
    </row>
    <row r="743" spans="1:20" x14ac:dyDescent="0.3">
      <c r="A743" s="20">
        <f>Тех_Движение!$A$740</f>
        <v>739</v>
      </c>
      <c r="B743" s="20" t="str">
        <f>IF(Тех_Движение!$F$740&gt;0,Тех_Движение!$I$740,"")</f>
        <v/>
      </c>
      <c r="C743" s="20" t="str">
        <f>IF($B743="","",Тех_Движение!$D$740)</f>
        <v/>
      </c>
      <c r="D743" s="9" t="str">
        <f>IF($B743="","",Тех_Движение!$B$740)</f>
        <v/>
      </c>
      <c r="E743" s="21" t="str">
        <f>IF($B743="","",Тех_Движение!$F$740)</f>
        <v/>
      </c>
      <c r="F743" s="21" t="str">
        <f>IF($B743="","",SUMIFS($E$5:$E742,$C$5:$C742,$C743))</f>
        <v/>
      </c>
      <c r="G743" s="21" t="str">
        <f>IF($B743="","",MAX(0,$E743-MAX(0,SUMIFS(Тех_Движение!$G$2:$G$5111,Тех_Движение!$D$2:$D$5111,$C743,Тех_Движение!$B$2:$B$5111,"&lt;="&amp;Настройки!$B$5-1)-$F743)))</f>
        <v/>
      </c>
      <c r="H743" s="21" t="str">
        <f>IF($B743="","",IF(AND($D743&gt;=Настройки!$B$5,$D743&lt;=Настройки!$B$6),$E743,0))</f>
        <v/>
      </c>
      <c r="I743" s="21" t="str">
        <f t="shared" si="33"/>
        <v/>
      </c>
      <c r="J743" s="21" t="str">
        <f>IF($B743="","",MAX(0,$E743-MAX(0,SUMIFS(Тех_Движение!$G$2:$G$5111,Тех_Движение!$D$2:$D$5111,$C743,Тех_Движение!$B$2:$B$5111,"&lt;="&amp;Настройки!$B$6)-$F743)))</f>
        <v/>
      </c>
      <c r="K743" s="21" t="e">
        <f>IF(OR($B743="",K$3&lt;$D743+Настройки!$B$7),0,MAX(0,$E743-MAX(0,SUMIFS(Тех_Движение!$G$2:$G$5111,Тех_Движение!$D$2:$D$5111,$C743,Тех_Движение!$B$2:$B$5111,"&lt;="&amp;K$3)-$F743)))</f>
        <v>#VALUE!</v>
      </c>
      <c r="L743" s="21" t="e">
        <f>IF(OR($B743="",L$3&lt;$D743+Настройки!$B$7),0,MAX(0,$E743-MAX(0,SUMIFS(Тех_Движение!$G$2:$G$5111,Тех_Движение!$D$2:$D$5111,$C743,Тех_Движение!$B$2:$B$5111,"&lt;="&amp;L$3)-$F743)))</f>
        <v>#VALUE!</v>
      </c>
      <c r="M743" s="21" t="e">
        <f>IF(OR($B743="",M$3&lt;$D743+Настройки!$B$7),0,MAX(0,$E743-MAX(0,SUMIFS(Тех_Движение!$G$2:$G$5111,Тех_Движение!$D$2:$D$5111,$C743,Тех_Движение!$B$2:$B$5111,"&lt;="&amp;M$3)-$F743)))</f>
        <v>#VALUE!</v>
      </c>
      <c r="N743" s="21" t="e">
        <f>IF(OR($B743="",N$3&lt;$D743+Настройки!$B$7),0,MAX(0,$E743-MAX(0,SUMIFS(Тех_Движение!$G$2:$G$5111,Тех_Движение!$D$2:$D$5111,$C743,Тех_Движение!$B$2:$B$5111,"&lt;="&amp;N$3)-$F743)))</f>
        <v>#VALUE!</v>
      </c>
      <c r="O743" s="21" t="e">
        <f>IF(OR($B743="",O$3&lt;$D743+Настройки!$B$7),0,MAX(0,$E743-MAX(0,SUMIFS(Тех_Движение!$G$2:$G$5111,Тех_Движение!$D$2:$D$5111,$C743,Тех_Движение!$B$2:$B$5111,"&lt;="&amp;O$3)-$F743)))</f>
        <v>#VALUE!</v>
      </c>
      <c r="P743" s="21" t="e">
        <f>IF(OR($B743="",P$3&lt;$D743+Настройки!$B$7),0,MAX(0,$E743-MAX(0,SUMIFS(Тех_Движение!$G$2:$G$5111,Тех_Движение!$D$2:$D$5111,$C743,Тех_Движение!$B$2:$B$5111,"&lt;="&amp;P$3)-$F743)))</f>
        <v>#VALUE!</v>
      </c>
      <c r="Q743" s="21" t="e">
        <f>IF(OR($B743="",Q$3&lt;$D743+Настройки!$B$7),0,MAX(0,$E743-MAX(0,SUMIFS(Тех_Движение!$G$2:$G$5111,Тех_Движение!$D$2:$D$5111,$C743,Тех_Движение!$B$2:$B$5111,"&lt;="&amp;Q$3)-$F743)))</f>
        <v>#VALUE!</v>
      </c>
      <c r="R743" s="21" t="str">
        <f t="shared" si="34"/>
        <v/>
      </c>
      <c r="S743" s="23" t="str">
        <f>IF($B743="","",VLOOKUP($C743,Настройки!$A$11:$L$17,9,FALSE))</f>
        <v/>
      </c>
      <c r="T743" s="23" t="str">
        <f t="shared" si="35"/>
        <v/>
      </c>
    </row>
    <row r="744" spans="1:20" x14ac:dyDescent="0.3">
      <c r="A744" s="20">
        <f>Тех_Движение!$A$741</f>
        <v>740</v>
      </c>
      <c r="B744" s="20" t="str">
        <f>IF(Тех_Движение!$F$741&gt;0,Тех_Движение!$I$741,"")</f>
        <v/>
      </c>
      <c r="C744" s="20" t="str">
        <f>IF($B744="","",Тех_Движение!$D$741)</f>
        <v/>
      </c>
      <c r="D744" s="9" t="str">
        <f>IF($B744="","",Тех_Движение!$B$741)</f>
        <v/>
      </c>
      <c r="E744" s="21" t="str">
        <f>IF($B744="","",Тех_Движение!$F$741)</f>
        <v/>
      </c>
      <c r="F744" s="21" t="str">
        <f>IF($B744="","",SUMIFS($E$5:$E743,$C$5:$C743,$C744))</f>
        <v/>
      </c>
      <c r="G744" s="21" t="str">
        <f>IF($B744="","",MAX(0,$E744-MAX(0,SUMIFS(Тех_Движение!$G$2:$G$5111,Тех_Движение!$D$2:$D$5111,$C744,Тех_Движение!$B$2:$B$5111,"&lt;="&amp;Настройки!$B$5-1)-$F744)))</f>
        <v/>
      </c>
      <c r="H744" s="21" t="str">
        <f>IF($B744="","",IF(AND($D744&gt;=Настройки!$B$5,$D744&lt;=Настройки!$B$6),$E744,0))</f>
        <v/>
      </c>
      <c r="I744" s="21" t="str">
        <f t="shared" si="33"/>
        <v/>
      </c>
      <c r="J744" s="21" t="str">
        <f>IF($B744="","",MAX(0,$E744-MAX(0,SUMIFS(Тех_Движение!$G$2:$G$5111,Тех_Движение!$D$2:$D$5111,$C744,Тех_Движение!$B$2:$B$5111,"&lt;="&amp;Настройки!$B$6)-$F744)))</f>
        <v/>
      </c>
      <c r="K744" s="21" t="e">
        <f>IF(OR($B744="",K$3&lt;$D744+Настройки!$B$7),0,MAX(0,$E744-MAX(0,SUMIFS(Тех_Движение!$G$2:$G$5111,Тех_Движение!$D$2:$D$5111,$C744,Тех_Движение!$B$2:$B$5111,"&lt;="&amp;K$3)-$F744)))</f>
        <v>#VALUE!</v>
      </c>
      <c r="L744" s="21" t="e">
        <f>IF(OR($B744="",L$3&lt;$D744+Настройки!$B$7),0,MAX(0,$E744-MAX(0,SUMIFS(Тех_Движение!$G$2:$G$5111,Тех_Движение!$D$2:$D$5111,$C744,Тех_Движение!$B$2:$B$5111,"&lt;="&amp;L$3)-$F744)))</f>
        <v>#VALUE!</v>
      </c>
      <c r="M744" s="21" t="e">
        <f>IF(OR($B744="",M$3&lt;$D744+Настройки!$B$7),0,MAX(0,$E744-MAX(0,SUMIFS(Тех_Движение!$G$2:$G$5111,Тех_Движение!$D$2:$D$5111,$C744,Тех_Движение!$B$2:$B$5111,"&lt;="&amp;M$3)-$F744)))</f>
        <v>#VALUE!</v>
      </c>
      <c r="N744" s="21" t="e">
        <f>IF(OR($B744="",N$3&lt;$D744+Настройки!$B$7),0,MAX(0,$E744-MAX(0,SUMIFS(Тех_Движение!$G$2:$G$5111,Тех_Движение!$D$2:$D$5111,$C744,Тех_Движение!$B$2:$B$5111,"&lt;="&amp;N$3)-$F744)))</f>
        <v>#VALUE!</v>
      </c>
      <c r="O744" s="21" t="e">
        <f>IF(OR($B744="",O$3&lt;$D744+Настройки!$B$7),0,MAX(0,$E744-MAX(0,SUMIFS(Тех_Движение!$G$2:$G$5111,Тех_Движение!$D$2:$D$5111,$C744,Тех_Движение!$B$2:$B$5111,"&lt;="&amp;O$3)-$F744)))</f>
        <v>#VALUE!</v>
      </c>
      <c r="P744" s="21" t="e">
        <f>IF(OR($B744="",P$3&lt;$D744+Настройки!$B$7),0,MAX(0,$E744-MAX(0,SUMIFS(Тех_Движение!$G$2:$G$5111,Тех_Движение!$D$2:$D$5111,$C744,Тех_Движение!$B$2:$B$5111,"&lt;="&amp;P$3)-$F744)))</f>
        <v>#VALUE!</v>
      </c>
      <c r="Q744" s="21" t="e">
        <f>IF(OR($B744="",Q$3&lt;$D744+Настройки!$B$7),0,MAX(0,$E744-MAX(0,SUMIFS(Тех_Движение!$G$2:$G$5111,Тех_Движение!$D$2:$D$5111,$C744,Тех_Движение!$B$2:$B$5111,"&lt;="&amp;Q$3)-$F744)))</f>
        <v>#VALUE!</v>
      </c>
      <c r="R744" s="21" t="str">
        <f t="shared" si="34"/>
        <v/>
      </c>
      <c r="S744" s="23" t="str">
        <f>IF($B744="","",VLOOKUP($C744,Настройки!$A$11:$L$17,9,FALSE))</f>
        <v/>
      </c>
      <c r="T744" s="23" t="str">
        <f t="shared" si="35"/>
        <v/>
      </c>
    </row>
    <row r="745" spans="1:20" x14ac:dyDescent="0.3">
      <c r="A745" s="20">
        <f>Тех_Движение!$A$742</f>
        <v>741</v>
      </c>
      <c r="B745" s="20" t="str">
        <f>IF(Тех_Движение!$F$742&gt;0,Тех_Движение!$I$742,"")</f>
        <v/>
      </c>
      <c r="C745" s="20" t="str">
        <f>IF($B745="","",Тех_Движение!$D$742)</f>
        <v/>
      </c>
      <c r="D745" s="9" t="str">
        <f>IF($B745="","",Тех_Движение!$B$742)</f>
        <v/>
      </c>
      <c r="E745" s="21" t="str">
        <f>IF($B745="","",Тех_Движение!$F$742)</f>
        <v/>
      </c>
      <c r="F745" s="21" t="str">
        <f>IF($B745="","",SUMIFS($E$5:$E744,$C$5:$C744,$C745))</f>
        <v/>
      </c>
      <c r="G745" s="21" t="str">
        <f>IF($B745="","",MAX(0,$E745-MAX(0,SUMIFS(Тех_Движение!$G$2:$G$5111,Тех_Движение!$D$2:$D$5111,$C745,Тех_Движение!$B$2:$B$5111,"&lt;="&amp;Настройки!$B$5-1)-$F745)))</f>
        <v/>
      </c>
      <c r="H745" s="21" t="str">
        <f>IF($B745="","",IF(AND($D745&gt;=Настройки!$B$5,$D745&lt;=Настройки!$B$6),$E745,0))</f>
        <v/>
      </c>
      <c r="I745" s="21" t="str">
        <f t="shared" si="33"/>
        <v/>
      </c>
      <c r="J745" s="21" t="str">
        <f>IF($B745="","",MAX(0,$E745-MAX(0,SUMIFS(Тех_Движение!$G$2:$G$5111,Тех_Движение!$D$2:$D$5111,$C745,Тех_Движение!$B$2:$B$5111,"&lt;="&amp;Настройки!$B$6)-$F745)))</f>
        <v/>
      </c>
      <c r="K745" s="21" t="e">
        <f>IF(OR($B745="",K$3&lt;$D745+Настройки!$B$7),0,MAX(0,$E745-MAX(0,SUMIFS(Тех_Движение!$G$2:$G$5111,Тех_Движение!$D$2:$D$5111,$C745,Тех_Движение!$B$2:$B$5111,"&lt;="&amp;K$3)-$F745)))</f>
        <v>#VALUE!</v>
      </c>
      <c r="L745" s="21" t="e">
        <f>IF(OR($B745="",L$3&lt;$D745+Настройки!$B$7),0,MAX(0,$E745-MAX(0,SUMIFS(Тех_Движение!$G$2:$G$5111,Тех_Движение!$D$2:$D$5111,$C745,Тех_Движение!$B$2:$B$5111,"&lt;="&amp;L$3)-$F745)))</f>
        <v>#VALUE!</v>
      </c>
      <c r="M745" s="21" t="e">
        <f>IF(OR($B745="",M$3&lt;$D745+Настройки!$B$7),0,MAX(0,$E745-MAX(0,SUMIFS(Тех_Движение!$G$2:$G$5111,Тех_Движение!$D$2:$D$5111,$C745,Тех_Движение!$B$2:$B$5111,"&lt;="&amp;M$3)-$F745)))</f>
        <v>#VALUE!</v>
      </c>
      <c r="N745" s="21" t="e">
        <f>IF(OR($B745="",N$3&lt;$D745+Настройки!$B$7),0,MAX(0,$E745-MAX(0,SUMIFS(Тех_Движение!$G$2:$G$5111,Тех_Движение!$D$2:$D$5111,$C745,Тех_Движение!$B$2:$B$5111,"&lt;="&amp;N$3)-$F745)))</f>
        <v>#VALUE!</v>
      </c>
      <c r="O745" s="21" t="e">
        <f>IF(OR($B745="",O$3&lt;$D745+Настройки!$B$7),0,MAX(0,$E745-MAX(0,SUMIFS(Тех_Движение!$G$2:$G$5111,Тех_Движение!$D$2:$D$5111,$C745,Тех_Движение!$B$2:$B$5111,"&lt;="&amp;O$3)-$F745)))</f>
        <v>#VALUE!</v>
      </c>
      <c r="P745" s="21" t="e">
        <f>IF(OR($B745="",P$3&lt;$D745+Настройки!$B$7),0,MAX(0,$E745-MAX(0,SUMIFS(Тех_Движение!$G$2:$G$5111,Тех_Движение!$D$2:$D$5111,$C745,Тех_Движение!$B$2:$B$5111,"&lt;="&amp;P$3)-$F745)))</f>
        <v>#VALUE!</v>
      </c>
      <c r="Q745" s="21" t="e">
        <f>IF(OR($B745="",Q$3&lt;$D745+Настройки!$B$7),0,MAX(0,$E745-MAX(0,SUMIFS(Тех_Движение!$G$2:$G$5111,Тех_Движение!$D$2:$D$5111,$C745,Тех_Движение!$B$2:$B$5111,"&lt;="&amp;Q$3)-$F745)))</f>
        <v>#VALUE!</v>
      </c>
      <c r="R745" s="21" t="str">
        <f t="shared" si="34"/>
        <v/>
      </c>
      <c r="S745" s="23" t="str">
        <f>IF($B745="","",VLOOKUP($C745,Настройки!$A$11:$L$17,9,FALSE))</f>
        <v/>
      </c>
      <c r="T745" s="23" t="str">
        <f t="shared" si="35"/>
        <v/>
      </c>
    </row>
    <row r="746" spans="1:20" x14ac:dyDescent="0.3">
      <c r="A746" s="20">
        <f>Тех_Движение!$A$743</f>
        <v>742</v>
      </c>
      <c r="B746" s="20" t="str">
        <f>IF(Тех_Движение!$F$743&gt;0,Тех_Движение!$I$743,"")</f>
        <v/>
      </c>
      <c r="C746" s="20" t="str">
        <f>IF($B746="","",Тех_Движение!$D$743)</f>
        <v/>
      </c>
      <c r="D746" s="9" t="str">
        <f>IF($B746="","",Тех_Движение!$B$743)</f>
        <v/>
      </c>
      <c r="E746" s="21" t="str">
        <f>IF($B746="","",Тех_Движение!$F$743)</f>
        <v/>
      </c>
      <c r="F746" s="21" t="str">
        <f>IF($B746="","",SUMIFS($E$5:$E745,$C$5:$C745,$C746))</f>
        <v/>
      </c>
      <c r="G746" s="21" t="str">
        <f>IF($B746="","",MAX(0,$E746-MAX(0,SUMIFS(Тех_Движение!$G$2:$G$5111,Тех_Движение!$D$2:$D$5111,$C746,Тех_Движение!$B$2:$B$5111,"&lt;="&amp;Настройки!$B$5-1)-$F746)))</f>
        <v/>
      </c>
      <c r="H746" s="21" t="str">
        <f>IF($B746="","",IF(AND($D746&gt;=Настройки!$B$5,$D746&lt;=Настройки!$B$6),$E746,0))</f>
        <v/>
      </c>
      <c r="I746" s="21" t="str">
        <f t="shared" si="33"/>
        <v/>
      </c>
      <c r="J746" s="21" t="str">
        <f>IF($B746="","",MAX(0,$E746-MAX(0,SUMIFS(Тех_Движение!$G$2:$G$5111,Тех_Движение!$D$2:$D$5111,$C746,Тех_Движение!$B$2:$B$5111,"&lt;="&amp;Настройки!$B$6)-$F746)))</f>
        <v/>
      </c>
      <c r="K746" s="21" t="e">
        <f>IF(OR($B746="",K$3&lt;$D746+Настройки!$B$7),0,MAX(0,$E746-MAX(0,SUMIFS(Тех_Движение!$G$2:$G$5111,Тех_Движение!$D$2:$D$5111,$C746,Тех_Движение!$B$2:$B$5111,"&lt;="&amp;K$3)-$F746)))</f>
        <v>#VALUE!</v>
      </c>
      <c r="L746" s="21" t="e">
        <f>IF(OR($B746="",L$3&lt;$D746+Настройки!$B$7),0,MAX(0,$E746-MAX(0,SUMIFS(Тех_Движение!$G$2:$G$5111,Тех_Движение!$D$2:$D$5111,$C746,Тех_Движение!$B$2:$B$5111,"&lt;="&amp;L$3)-$F746)))</f>
        <v>#VALUE!</v>
      </c>
      <c r="M746" s="21" t="e">
        <f>IF(OR($B746="",M$3&lt;$D746+Настройки!$B$7),0,MAX(0,$E746-MAX(0,SUMIFS(Тех_Движение!$G$2:$G$5111,Тех_Движение!$D$2:$D$5111,$C746,Тех_Движение!$B$2:$B$5111,"&lt;="&amp;M$3)-$F746)))</f>
        <v>#VALUE!</v>
      </c>
      <c r="N746" s="21" t="e">
        <f>IF(OR($B746="",N$3&lt;$D746+Настройки!$B$7),0,MAX(0,$E746-MAX(0,SUMIFS(Тех_Движение!$G$2:$G$5111,Тех_Движение!$D$2:$D$5111,$C746,Тех_Движение!$B$2:$B$5111,"&lt;="&amp;N$3)-$F746)))</f>
        <v>#VALUE!</v>
      </c>
      <c r="O746" s="21" t="e">
        <f>IF(OR($B746="",O$3&lt;$D746+Настройки!$B$7),0,MAX(0,$E746-MAX(0,SUMIFS(Тех_Движение!$G$2:$G$5111,Тех_Движение!$D$2:$D$5111,$C746,Тех_Движение!$B$2:$B$5111,"&lt;="&amp;O$3)-$F746)))</f>
        <v>#VALUE!</v>
      </c>
      <c r="P746" s="21" t="e">
        <f>IF(OR($B746="",P$3&lt;$D746+Настройки!$B$7),0,MAX(0,$E746-MAX(0,SUMIFS(Тех_Движение!$G$2:$G$5111,Тех_Движение!$D$2:$D$5111,$C746,Тех_Движение!$B$2:$B$5111,"&lt;="&amp;P$3)-$F746)))</f>
        <v>#VALUE!</v>
      </c>
      <c r="Q746" s="21" t="e">
        <f>IF(OR($B746="",Q$3&lt;$D746+Настройки!$B$7),0,MAX(0,$E746-MAX(0,SUMIFS(Тех_Движение!$G$2:$G$5111,Тех_Движение!$D$2:$D$5111,$C746,Тех_Движение!$B$2:$B$5111,"&lt;="&amp;Q$3)-$F746)))</f>
        <v>#VALUE!</v>
      </c>
      <c r="R746" s="21" t="str">
        <f t="shared" si="34"/>
        <v/>
      </c>
      <c r="S746" s="23" t="str">
        <f>IF($B746="","",VLOOKUP($C746,Настройки!$A$11:$L$17,9,FALSE))</f>
        <v/>
      </c>
      <c r="T746" s="23" t="str">
        <f t="shared" si="35"/>
        <v/>
      </c>
    </row>
    <row r="747" spans="1:20" x14ac:dyDescent="0.3">
      <c r="A747" s="20">
        <f>Тех_Движение!$A$744</f>
        <v>743</v>
      </c>
      <c r="B747" s="20" t="str">
        <f>IF(Тех_Движение!$F$744&gt;0,Тех_Движение!$I$744,"")</f>
        <v/>
      </c>
      <c r="C747" s="20" t="str">
        <f>IF($B747="","",Тех_Движение!$D$744)</f>
        <v/>
      </c>
      <c r="D747" s="9" t="str">
        <f>IF($B747="","",Тех_Движение!$B$744)</f>
        <v/>
      </c>
      <c r="E747" s="21" t="str">
        <f>IF($B747="","",Тех_Движение!$F$744)</f>
        <v/>
      </c>
      <c r="F747" s="21" t="str">
        <f>IF($B747="","",SUMIFS($E$5:$E746,$C$5:$C746,$C747))</f>
        <v/>
      </c>
      <c r="G747" s="21" t="str">
        <f>IF($B747="","",MAX(0,$E747-MAX(0,SUMIFS(Тех_Движение!$G$2:$G$5111,Тех_Движение!$D$2:$D$5111,$C747,Тех_Движение!$B$2:$B$5111,"&lt;="&amp;Настройки!$B$5-1)-$F747)))</f>
        <v/>
      </c>
      <c r="H747" s="21" t="str">
        <f>IF($B747="","",IF(AND($D747&gt;=Настройки!$B$5,$D747&lt;=Настройки!$B$6),$E747,0))</f>
        <v/>
      </c>
      <c r="I747" s="21" t="str">
        <f t="shared" si="33"/>
        <v/>
      </c>
      <c r="J747" s="21" t="str">
        <f>IF($B747="","",MAX(0,$E747-MAX(0,SUMIFS(Тех_Движение!$G$2:$G$5111,Тех_Движение!$D$2:$D$5111,$C747,Тех_Движение!$B$2:$B$5111,"&lt;="&amp;Настройки!$B$6)-$F747)))</f>
        <v/>
      </c>
      <c r="K747" s="21" t="e">
        <f>IF(OR($B747="",K$3&lt;$D747+Настройки!$B$7),0,MAX(0,$E747-MAX(0,SUMIFS(Тех_Движение!$G$2:$G$5111,Тех_Движение!$D$2:$D$5111,$C747,Тех_Движение!$B$2:$B$5111,"&lt;="&amp;K$3)-$F747)))</f>
        <v>#VALUE!</v>
      </c>
      <c r="L747" s="21" t="e">
        <f>IF(OR($B747="",L$3&lt;$D747+Настройки!$B$7),0,MAX(0,$E747-MAX(0,SUMIFS(Тех_Движение!$G$2:$G$5111,Тех_Движение!$D$2:$D$5111,$C747,Тех_Движение!$B$2:$B$5111,"&lt;="&amp;L$3)-$F747)))</f>
        <v>#VALUE!</v>
      </c>
      <c r="M747" s="21" t="e">
        <f>IF(OR($B747="",M$3&lt;$D747+Настройки!$B$7),0,MAX(0,$E747-MAX(0,SUMIFS(Тех_Движение!$G$2:$G$5111,Тех_Движение!$D$2:$D$5111,$C747,Тех_Движение!$B$2:$B$5111,"&lt;="&amp;M$3)-$F747)))</f>
        <v>#VALUE!</v>
      </c>
      <c r="N747" s="21" t="e">
        <f>IF(OR($B747="",N$3&lt;$D747+Настройки!$B$7),0,MAX(0,$E747-MAX(0,SUMIFS(Тех_Движение!$G$2:$G$5111,Тех_Движение!$D$2:$D$5111,$C747,Тех_Движение!$B$2:$B$5111,"&lt;="&amp;N$3)-$F747)))</f>
        <v>#VALUE!</v>
      </c>
      <c r="O747" s="21" t="e">
        <f>IF(OR($B747="",O$3&lt;$D747+Настройки!$B$7),0,MAX(0,$E747-MAX(0,SUMIFS(Тех_Движение!$G$2:$G$5111,Тех_Движение!$D$2:$D$5111,$C747,Тех_Движение!$B$2:$B$5111,"&lt;="&amp;O$3)-$F747)))</f>
        <v>#VALUE!</v>
      </c>
      <c r="P747" s="21" t="e">
        <f>IF(OR($B747="",P$3&lt;$D747+Настройки!$B$7),0,MAX(0,$E747-MAX(0,SUMIFS(Тех_Движение!$G$2:$G$5111,Тех_Движение!$D$2:$D$5111,$C747,Тех_Движение!$B$2:$B$5111,"&lt;="&amp;P$3)-$F747)))</f>
        <v>#VALUE!</v>
      </c>
      <c r="Q747" s="21" t="e">
        <f>IF(OR($B747="",Q$3&lt;$D747+Настройки!$B$7),0,MAX(0,$E747-MAX(0,SUMIFS(Тех_Движение!$G$2:$G$5111,Тех_Движение!$D$2:$D$5111,$C747,Тех_Движение!$B$2:$B$5111,"&lt;="&amp;Q$3)-$F747)))</f>
        <v>#VALUE!</v>
      </c>
      <c r="R747" s="21" t="str">
        <f t="shared" si="34"/>
        <v/>
      </c>
      <c r="S747" s="23" t="str">
        <f>IF($B747="","",VLOOKUP($C747,Настройки!$A$11:$L$17,9,FALSE))</f>
        <v/>
      </c>
      <c r="T747" s="23" t="str">
        <f t="shared" si="35"/>
        <v/>
      </c>
    </row>
    <row r="748" spans="1:20" x14ac:dyDescent="0.3">
      <c r="A748" s="20">
        <f>Тех_Движение!$A$745</f>
        <v>744</v>
      </c>
      <c r="B748" s="20" t="str">
        <f>IF(Тех_Движение!$F$745&gt;0,Тех_Движение!$I$745,"")</f>
        <v/>
      </c>
      <c r="C748" s="20" t="str">
        <f>IF($B748="","",Тех_Движение!$D$745)</f>
        <v/>
      </c>
      <c r="D748" s="9" t="str">
        <f>IF($B748="","",Тех_Движение!$B$745)</f>
        <v/>
      </c>
      <c r="E748" s="21" t="str">
        <f>IF($B748="","",Тех_Движение!$F$745)</f>
        <v/>
      </c>
      <c r="F748" s="21" t="str">
        <f>IF($B748="","",SUMIFS($E$5:$E747,$C$5:$C747,$C748))</f>
        <v/>
      </c>
      <c r="G748" s="21" t="str">
        <f>IF($B748="","",MAX(0,$E748-MAX(0,SUMIFS(Тех_Движение!$G$2:$G$5111,Тех_Движение!$D$2:$D$5111,$C748,Тех_Движение!$B$2:$B$5111,"&lt;="&amp;Настройки!$B$5-1)-$F748)))</f>
        <v/>
      </c>
      <c r="H748" s="21" t="str">
        <f>IF($B748="","",IF(AND($D748&gt;=Настройки!$B$5,$D748&lt;=Настройки!$B$6),$E748,0))</f>
        <v/>
      </c>
      <c r="I748" s="21" t="str">
        <f t="shared" si="33"/>
        <v/>
      </c>
      <c r="J748" s="21" t="str">
        <f>IF($B748="","",MAX(0,$E748-MAX(0,SUMIFS(Тех_Движение!$G$2:$G$5111,Тех_Движение!$D$2:$D$5111,$C748,Тех_Движение!$B$2:$B$5111,"&lt;="&amp;Настройки!$B$6)-$F748)))</f>
        <v/>
      </c>
      <c r="K748" s="21" t="e">
        <f>IF(OR($B748="",K$3&lt;$D748+Настройки!$B$7),0,MAX(0,$E748-MAX(0,SUMIFS(Тех_Движение!$G$2:$G$5111,Тех_Движение!$D$2:$D$5111,$C748,Тех_Движение!$B$2:$B$5111,"&lt;="&amp;K$3)-$F748)))</f>
        <v>#VALUE!</v>
      </c>
      <c r="L748" s="21" t="e">
        <f>IF(OR($B748="",L$3&lt;$D748+Настройки!$B$7),0,MAX(0,$E748-MAX(0,SUMIFS(Тех_Движение!$G$2:$G$5111,Тех_Движение!$D$2:$D$5111,$C748,Тех_Движение!$B$2:$B$5111,"&lt;="&amp;L$3)-$F748)))</f>
        <v>#VALUE!</v>
      </c>
      <c r="M748" s="21" t="e">
        <f>IF(OR($B748="",M$3&lt;$D748+Настройки!$B$7),0,MAX(0,$E748-MAX(0,SUMIFS(Тех_Движение!$G$2:$G$5111,Тех_Движение!$D$2:$D$5111,$C748,Тех_Движение!$B$2:$B$5111,"&lt;="&amp;M$3)-$F748)))</f>
        <v>#VALUE!</v>
      </c>
      <c r="N748" s="21" t="e">
        <f>IF(OR($B748="",N$3&lt;$D748+Настройки!$B$7),0,MAX(0,$E748-MAX(0,SUMIFS(Тех_Движение!$G$2:$G$5111,Тех_Движение!$D$2:$D$5111,$C748,Тех_Движение!$B$2:$B$5111,"&lt;="&amp;N$3)-$F748)))</f>
        <v>#VALUE!</v>
      </c>
      <c r="O748" s="21" t="e">
        <f>IF(OR($B748="",O$3&lt;$D748+Настройки!$B$7),0,MAX(0,$E748-MAX(0,SUMIFS(Тех_Движение!$G$2:$G$5111,Тех_Движение!$D$2:$D$5111,$C748,Тех_Движение!$B$2:$B$5111,"&lt;="&amp;O$3)-$F748)))</f>
        <v>#VALUE!</v>
      </c>
      <c r="P748" s="21" t="e">
        <f>IF(OR($B748="",P$3&lt;$D748+Настройки!$B$7),0,MAX(0,$E748-MAX(0,SUMIFS(Тех_Движение!$G$2:$G$5111,Тех_Движение!$D$2:$D$5111,$C748,Тех_Движение!$B$2:$B$5111,"&lt;="&amp;P$3)-$F748)))</f>
        <v>#VALUE!</v>
      </c>
      <c r="Q748" s="21" t="e">
        <f>IF(OR($B748="",Q$3&lt;$D748+Настройки!$B$7),0,MAX(0,$E748-MAX(0,SUMIFS(Тех_Движение!$G$2:$G$5111,Тех_Движение!$D$2:$D$5111,$C748,Тех_Движение!$B$2:$B$5111,"&lt;="&amp;Q$3)-$F748)))</f>
        <v>#VALUE!</v>
      </c>
      <c r="R748" s="21" t="str">
        <f t="shared" si="34"/>
        <v/>
      </c>
      <c r="S748" s="23" t="str">
        <f>IF($B748="","",VLOOKUP($C748,Настройки!$A$11:$L$17,9,FALSE))</f>
        <v/>
      </c>
      <c r="T748" s="23" t="str">
        <f t="shared" si="35"/>
        <v/>
      </c>
    </row>
    <row r="749" spans="1:20" x14ac:dyDescent="0.3">
      <c r="A749" s="20">
        <f>Тех_Движение!$A$746</f>
        <v>745</v>
      </c>
      <c r="B749" s="20" t="str">
        <f>IF(Тех_Движение!$F$746&gt;0,Тех_Движение!$I$746,"")</f>
        <v/>
      </c>
      <c r="C749" s="20" t="str">
        <f>IF($B749="","",Тех_Движение!$D$746)</f>
        <v/>
      </c>
      <c r="D749" s="9" t="str">
        <f>IF($B749="","",Тех_Движение!$B$746)</f>
        <v/>
      </c>
      <c r="E749" s="21" t="str">
        <f>IF($B749="","",Тех_Движение!$F$746)</f>
        <v/>
      </c>
      <c r="F749" s="21" t="str">
        <f>IF($B749="","",SUMIFS($E$5:$E748,$C$5:$C748,$C749))</f>
        <v/>
      </c>
      <c r="G749" s="21" t="str">
        <f>IF($B749="","",MAX(0,$E749-MAX(0,SUMIFS(Тех_Движение!$G$2:$G$5111,Тех_Движение!$D$2:$D$5111,$C749,Тех_Движение!$B$2:$B$5111,"&lt;="&amp;Настройки!$B$5-1)-$F749)))</f>
        <v/>
      </c>
      <c r="H749" s="21" t="str">
        <f>IF($B749="","",IF(AND($D749&gt;=Настройки!$B$5,$D749&lt;=Настройки!$B$6),$E749,0))</f>
        <v/>
      </c>
      <c r="I749" s="21" t="str">
        <f t="shared" si="33"/>
        <v/>
      </c>
      <c r="J749" s="21" t="str">
        <f>IF($B749="","",MAX(0,$E749-MAX(0,SUMIFS(Тех_Движение!$G$2:$G$5111,Тех_Движение!$D$2:$D$5111,$C749,Тех_Движение!$B$2:$B$5111,"&lt;="&amp;Настройки!$B$6)-$F749)))</f>
        <v/>
      </c>
      <c r="K749" s="21" t="e">
        <f>IF(OR($B749="",K$3&lt;$D749+Настройки!$B$7),0,MAX(0,$E749-MAX(0,SUMIFS(Тех_Движение!$G$2:$G$5111,Тех_Движение!$D$2:$D$5111,$C749,Тех_Движение!$B$2:$B$5111,"&lt;="&amp;K$3)-$F749)))</f>
        <v>#VALUE!</v>
      </c>
      <c r="L749" s="21" t="e">
        <f>IF(OR($B749="",L$3&lt;$D749+Настройки!$B$7),0,MAX(0,$E749-MAX(0,SUMIFS(Тех_Движение!$G$2:$G$5111,Тех_Движение!$D$2:$D$5111,$C749,Тех_Движение!$B$2:$B$5111,"&lt;="&amp;L$3)-$F749)))</f>
        <v>#VALUE!</v>
      </c>
      <c r="M749" s="21" t="e">
        <f>IF(OR($B749="",M$3&lt;$D749+Настройки!$B$7),0,MAX(0,$E749-MAX(0,SUMIFS(Тех_Движение!$G$2:$G$5111,Тех_Движение!$D$2:$D$5111,$C749,Тех_Движение!$B$2:$B$5111,"&lt;="&amp;M$3)-$F749)))</f>
        <v>#VALUE!</v>
      </c>
      <c r="N749" s="21" t="e">
        <f>IF(OR($B749="",N$3&lt;$D749+Настройки!$B$7),0,MAX(0,$E749-MAX(0,SUMIFS(Тех_Движение!$G$2:$G$5111,Тех_Движение!$D$2:$D$5111,$C749,Тех_Движение!$B$2:$B$5111,"&lt;="&amp;N$3)-$F749)))</f>
        <v>#VALUE!</v>
      </c>
      <c r="O749" s="21" t="e">
        <f>IF(OR($B749="",O$3&lt;$D749+Настройки!$B$7),0,MAX(0,$E749-MAX(0,SUMIFS(Тех_Движение!$G$2:$G$5111,Тех_Движение!$D$2:$D$5111,$C749,Тех_Движение!$B$2:$B$5111,"&lt;="&amp;O$3)-$F749)))</f>
        <v>#VALUE!</v>
      </c>
      <c r="P749" s="21" t="e">
        <f>IF(OR($B749="",P$3&lt;$D749+Настройки!$B$7),0,MAX(0,$E749-MAX(0,SUMIFS(Тех_Движение!$G$2:$G$5111,Тех_Движение!$D$2:$D$5111,$C749,Тех_Движение!$B$2:$B$5111,"&lt;="&amp;P$3)-$F749)))</f>
        <v>#VALUE!</v>
      </c>
      <c r="Q749" s="21" t="e">
        <f>IF(OR($B749="",Q$3&lt;$D749+Настройки!$B$7),0,MAX(0,$E749-MAX(0,SUMIFS(Тех_Движение!$G$2:$G$5111,Тех_Движение!$D$2:$D$5111,$C749,Тех_Движение!$B$2:$B$5111,"&lt;="&amp;Q$3)-$F749)))</f>
        <v>#VALUE!</v>
      </c>
      <c r="R749" s="21" t="str">
        <f t="shared" si="34"/>
        <v/>
      </c>
      <c r="S749" s="23" t="str">
        <f>IF($B749="","",VLOOKUP($C749,Настройки!$A$11:$L$17,9,FALSE))</f>
        <v/>
      </c>
      <c r="T749" s="23" t="str">
        <f t="shared" si="35"/>
        <v/>
      </c>
    </row>
    <row r="750" spans="1:20" x14ac:dyDescent="0.3">
      <c r="A750" s="20">
        <f>Тех_Движение!$A$747</f>
        <v>746</v>
      </c>
      <c r="B750" s="20" t="str">
        <f>IF(Тех_Движение!$F$747&gt;0,Тех_Движение!$I$747,"")</f>
        <v/>
      </c>
      <c r="C750" s="20" t="str">
        <f>IF($B750="","",Тех_Движение!$D$747)</f>
        <v/>
      </c>
      <c r="D750" s="9" t="str">
        <f>IF($B750="","",Тех_Движение!$B$747)</f>
        <v/>
      </c>
      <c r="E750" s="21" t="str">
        <f>IF($B750="","",Тех_Движение!$F$747)</f>
        <v/>
      </c>
      <c r="F750" s="21" t="str">
        <f>IF($B750="","",SUMIFS($E$5:$E749,$C$5:$C749,$C750))</f>
        <v/>
      </c>
      <c r="G750" s="21" t="str">
        <f>IF($B750="","",MAX(0,$E750-MAX(0,SUMIFS(Тех_Движение!$G$2:$G$5111,Тех_Движение!$D$2:$D$5111,$C750,Тех_Движение!$B$2:$B$5111,"&lt;="&amp;Настройки!$B$5-1)-$F750)))</f>
        <v/>
      </c>
      <c r="H750" s="21" t="str">
        <f>IF($B750="","",IF(AND($D750&gt;=Настройки!$B$5,$D750&lt;=Настройки!$B$6),$E750,0))</f>
        <v/>
      </c>
      <c r="I750" s="21" t="str">
        <f t="shared" si="33"/>
        <v/>
      </c>
      <c r="J750" s="21" t="str">
        <f>IF($B750="","",MAX(0,$E750-MAX(0,SUMIFS(Тех_Движение!$G$2:$G$5111,Тех_Движение!$D$2:$D$5111,$C750,Тех_Движение!$B$2:$B$5111,"&lt;="&amp;Настройки!$B$6)-$F750)))</f>
        <v/>
      </c>
      <c r="K750" s="21" t="e">
        <f>IF(OR($B750="",K$3&lt;$D750+Настройки!$B$7),0,MAX(0,$E750-MAX(0,SUMIFS(Тех_Движение!$G$2:$G$5111,Тех_Движение!$D$2:$D$5111,$C750,Тех_Движение!$B$2:$B$5111,"&lt;="&amp;K$3)-$F750)))</f>
        <v>#VALUE!</v>
      </c>
      <c r="L750" s="21" t="e">
        <f>IF(OR($B750="",L$3&lt;$D750+Настройки!$B$7),0,MAX(0,$E750-MAX(0,SUMIFS(Тех_Движение!$G$2:$G$5111,Тех_Движение!$D$2:$D$5111,$C750,Тех_Движение!$B$2:$B$5111,"&lt;="&amp;L$3)-$F750)))</f>
        <v>#VALUE!</v>
      </c>
      <c r="M750" s="21" t="e">
        <f>IF(OR($B750="",M$3&lt;$D750+Настройки!$B$7),0,MAX(0,$E750-MAX(0,SUMIFS(Тех_Движение!$G$2:$G$5111,Тех_Движение!$D$2:$D$5111,$C750,Тех_Движение!$B$2:$B$5111,"&lt;="&amp;M$3)-$F750)))</f>
        <v>#VALUE!</v>
      </c>
      <c r="N750" s="21" t="e">
        <f>IF(OR($B750="",N$3&lt;$D750+Настройки!$B$7),0,MAX(0,$E750-MAX(0,SUMIFS(Тех_Движение!$G$2:$G$5111,Тех_Движение!$D$2:$D$5111,$C750,Тех_Движение!$B$2:$B$5111,"&lt;="&amp;N$3)-$F750)))</f>
        <v>#VALUE!</v>
      </c>
      <c r="O750" s="21" t="e">
        <f>IF(OR($B750="",O$3&lt;$D750+Настройки!$B$7),0,MAX(0,$E750-MAX(0,SUMIFS(Тех_Движение!$G$2:$G$5111,Тех_Движение!$D$2:$D$5111,$C750,Тех_Движение!$B$2:$B$5111,"&lt;="&amp;O$3)-$F750)))</f>
        <v>#VALUE!</v>
      </c>
      <c r="P750" s="21" t="e">
        <f>IF(OR($B750="",P$3&lt;$D750+Настройки!$B$7),0,MAX(0,$E750-MAX(0,SUMIFS(Тех_Движение!$G$2:$G$5111,Тех_Движение!$D$2:$D$5111,$C750,Тех_Движение!$B$2:$B$5111,"&lt;="&amp;P$3)-$F750)))</f>
        <v>#VALUE!</v>
      </c>
      <c r="Q750" s="21" t="e">
        <f>IF(OR($B750="",Q$3&lt;$D750+Настройки!$B$7),0,MAX(0,$E750-MAX(0,SUMIFS(Тех_Движение!$G$2:$G$5111,Тех_Движение!$D$2:$D$5111,$C750,Тех_Движение!$B$2:$B$5111,"&lt;="&amp;Q$3)-$F750)))</f>
        <v>#VALUE!</v>
      </c>
      <c r="R750" s="21" t="str">
        <f t="shared" si="34"/>
        <v/>
      </c>
      <c r="S750" s="23" t="str">
        <f>IF($B750="","",VLOOKUP($C750,Настройки!$A$11:$L$17,9,FALSE))</f>
        <v/>
      </c>
      <c r="T750" s="23" t="str">
        <f t="shared" si="35"/>
        <v/>
      </c>
    </row>
    <row r="751" spans="1:20" x14ac:dyDescent="0.3">
      <c r="A751" s="20">
        <f>Тех_Движение!$A$748</f>
        <v>747</v>
      </c>
      <c r="B751" s="20" t="str">
        <f>IF(Тех_Движение!$F$748&gt;0,Тех_Движение!$I$748,"")</f>
        <v/>
      </c>
      <c r="C751" s="20" t="str">
        <f>IF($B751="","",Тех_Движение!$D$748)</f>
        <v/>
      </c>
      <c r="D751" s="9" t="str">
        <f>IF($B751="","",Тех_Движение!$B$748)</f>
        <v/>
      </c>
      <c r="E751" s="21" t="str">
        <f>IF($B751="","",Тех_Движение!$F$748)</f>
        <v/>
      </c>
      <c r="F751" s="21" t="str">
        <f>IF($B751="","",SUMIFS($E$5:$E750,$C$5:$C750,$C751))</f>
        <v/>
      </c>
      <c r="G751" s="21" t="str">
        <f>IF($B751="","",MAX(0,$E751-MAX(0,SUMIFS(Тех_Движение!$G$2:$G$5111,Тех_Движение!$D$2:$D$5111,$C751,Тех_Движение!$B$2:$B$5111,"&lt;="&amp;Настройки!$B$5-1)-$F751)))</f>
        <v/>
      </c>
      <c r="H751" s="21" t="str">
        <f>IF($B751="","",IF(AND($D751&gt;=Настройки!$B$5,$D751&lt;=Настройки!$B$6),$E751,0))</f>
        <v/>
      </c>
      <c r="I751" s="21" t="str">
        <f t="shared" si="33"/>
        <v/>
      </c>
      <c r="J751" s="21" t="str">
        <f>IF($B751="","",MAX(0,$E751-MAX(0,SUMIFS(Тех_Движение!$G$2:$G$5111,Тех_Движение!$D$2:$D$5111,$C751,Тех_Движение!$B$2:$B$5111,"&lt;="&amp;Настройки!$B$6)-$F751)))</f>
        <v/>
      </c>
      <c r="K751" s="21" t="e">
        <f>IF(OR($B751="",K$3&lt;$D751+Настройки!$B$7),0,MAX(0,$E751-MAX(0,SUMIFS(Тех_Движение!$G$2:$G$5111,Тех_Движение!$D$2:$D$5111,$C751,Тех_Движение!$B$2:$B$5111,"&lt;="&amp;K$3)-$F751)))</f>
        <v>#VALUE!</v>
      </c>
      <c r="L751" s="21" t="e">
        <f>IF(OR($B751="",L$3&lt;$D751+Настройки!$B$7),0,MAX(0,$E751-MAX(0,SUMIFS(Тех_Движение!$G$2:$G$5111,Тех_Движение!$D$2:$D$5111,$C751,Тех_Движение!$B$2:$B$5111,"&lt;="&amp;L$3)-$F751)))</f>
        <v>#VALUE!</v>
      </c>
      <c r="M751" s="21" t="e">
        <f>IF(OR($B751="",M$3&lt;$D751+Настройки!$B$7),0,MAX(0,$E751-MAX(0,SUMIFS(Тех_Движение!$G$2:$G$5111,Тех_Движение!$D$2:$D$5111,$C751,Тех_Движение!$B$2:$B$5111,"&lt;="&amp;M$3)-$F751)))</f>
        <v>#VALUE!</v>
      </c>
      <c r="N751" s="21" t="e">
        <f>IF(OR($B751="",N$3&lt;$D751+Настройки!$B$7),0,MAX(0,$E751-MAX(0,SUMIFS(Тех_Движение!$G$2:$G$5111,Тех_Движение!$D$2:$D$5111,$C751,Тех_Движение!$B$2:$B$5111,"&lt;="&amp;N$3)-$F751)))</f>
        <v>#VALUE!</v>
      </c>
      <c r="O751" s="21" t="e">
        <f>IF(OR($B751="",O$3&lt;$D751+Настройки!$B$7),0,MAX(0,$E751-MAX(0,SUMIFS(Тех_Движение!$G$2:$G$5111,Тех_Движение!$D$2:$D$5111,$C751,Тех_Движение!$B$2:$B$5111,"&lt;="&amp;O$3)-$F751)))</f>
        <v>#VALUE!</v>
      </c>
      <c r="P751" s="21" t="e">
        <f>IF(OR($B751="",P$3&lt;$D751+Настройки!$B$7),0,MAX(0,$E751-MAX(0,SUMIFS(Тех_Движение!$G$2:$G$5111,Тех_Движение!$D$2:$D$5111,$C751,Тех_Движение!$B$2:$B$5111,"&lt;="&amp;P$3)-$F751)))</f>
        <v>#VALUE!</v>
      </c>
      <c r="Q751" s="21" t="e">
        <f>IF(OR($B751="",Q$3&lt;$D751+Настройки!$B$7),0,MAX(0,$E751-MAX(0,SUMIFS(Тех_Движение!$G$2:$G$5111,Тех_Движение!$D$2:$D$5111,$C751,Тех_Движение!$B$2:$B$5111,"&lt;="&amp;Q$3)-$F751)))</f>
        <v>#VALUE!</v>
      </c>
      <c r="R751" s="21" t="str">
        <f t="shared" si="34"/>
        <v/>
      </c>
      <c r="S751" s="23" t="str">
        <f>IF($B751="","",VLOOKUP($C751,Настройки!$A$11:$L$17,9,FALSE))</f>
        <v/>
      </c>
      <c r="T751" s="23" t="str">
        <f t="shared" si="35"/>
        <v/>
      </c>
    </row>
    <row r="752" spans="1:20" x14ac:dyDescent="0.3">
      <c r="A752" s="20">
        <f>Тех_Движение!$A$749</f>
        <v>748</v>
      </c>
      <c r="B752" s="20" t="str">
        <f>IF(Тех_Движение!$F$749&gt;0,Тех_Движение!$I$749,"")</f>
        <v/>
      </c>
      <c r="C752" s="20" t="str">
        <f>IF($B752="","",Тех_Движение!$D$749)</f>
        <v/>
      </c>
      <c r="D752" s="9" t="str">
        <f>IF($B752="","",Тех_Движение!$B$749)</f>
        <v/>
      </c>
      <c r="E752" s="21" t="str">
        <f>IF($B752="","",Тех_Движение!$F$749)</f>
        <v/>
      </c>
      <c r="F752" s="21" t="str">
        <f>IF($B752="","",SUMIFS($E$5:$E751,$C$5:$C751,$C752))</f>
        <v/>
      </c>
      <c r="G752" s="21" t="str">
        <f>IF($B752="","",MAX(0,$E752-MAX(0,SUMIFS(Тех_Движение!$G$2:$G$5111,Тех_Движение!$D$2:$D$5111,$C752,Тех_Движение!$B$2:$B$5111,"&lt;="&amp;Настройки!$B$5-1)-$F752)))</f>
        <v/>
      </c>
      <c r="H752" s="21" t="str">
        <f>IF($B752="","",IF(AND($D752&gt;=Настройки!$B$5,$D752&lt;=Настройки!$B$6),$E752,0))</f>
        <v/>
      </c>
      <c r="I752" s="21" t="str">
        <f t="shared" si="33"/>
        <v/>
      </c>
      <c r="J752" s="21" t="str">
        <f>IF($B752="","",MAX(0,$E752-MAX(0,SUMIFS(Тех_Движение!$G$2:$G$5111,Тех_Движение!$D$2:$D$5111,$C752,Тех_Движение!$B$2:$B$5111,"&lt;="&amp;Настройки!$B$6)-$F752)))</f>
        <v/>
      </c>
      <c r="K752" s="21" t="e">
        <f>IF(OR($B752="",K$3&lt;$D752+Настройки!$B$7),0,MAX(0,$E752-MAX(0,SUMIFS(Тех_Движение!$G$2:$G$5111,Тех_Движение!$D$2:$D$5111,$C752,Тех_Движение!$B$2:$B$5111,"&lt;="&amp;K$3)-$F752)))</f>
        <v>#VALUE!</v>
      </c>
      <c r="L752" s="21" t="e">
        <f>IF(OR($B752="",L$3&lt;$D752+Настройки!$B$7),0,MAX(0,$E752-MAX(0,SUMIFS(Тех_Движение!$G$2:$G$5111,Тех_Движение!$D$2:$D$5111,$C752,Тех_Движение!$B$2:$B$5111,"&lt;="&amp;L$3)-$F752)))</f>
        <v>#VALUE!</v>
      </c>
      <c r="M752" s="21" t="e">
        <f>IF(OR($B752="",M$3&lt;$D752+Настройки!$B$7),0,MAX(0,$E752-MAX(0,SUMIFS(Тех_Движение!$G$2:$G$5111,Тех_Движение!$D$2:$D$5111,$C752,Тех_Движение!$B$2:$B$5111,"&lt;="&amp;M$3)-$F752)))</f>
        <v>#VALUE!</v>
      </c>
      <c r="N752" s="21" t="e">
        <f>IF(OR($B752="",N$3&lt;$D752+Настройки!$B$7),0,MAX(0,$E752-MAX(0,SUMIFS(Тех_Движение!$G$2:$G$5111,Тех_Движение!$D$2:$D$5111,$C752,Тех_Движение!$B$2:$B$5111,"&lt;="&amp;N$3)-$F752)))</f>
        <v>#VALUE!</v>
      </c>
      <c r="O752" s="21" t="e">
        <f>IF(OR($B752="",O$3&lt;$D752+Настройки!$B$7),0,MAX(0,$E752-MAX(0,SUMIFS(Тех_Движение!$G$2:$G$5111,Тех_Движение!$D$2:$D$5111,$C752,Тех_Движение!$B$2:$B$5111,"&lt;="&amp;O$3)-$F752)))</f>
        <v>#VALUE!</v>
      </c>
      <c r="P752" s="21" t="e">
        <f>IF(OR($B752="",P$3&lt;$D752+Настройки!$B$7),0,MAX(0,$E752-MAX(0,SUMIFS(Тех_Движение!$G$2:$G$5111,Тех_Движение!$D$2:$D$5111,$C752,Тех_Движение!$B$2:$B$5111,"&lt;="&amp;P$3)-$F752)))</f>
        <v>#VALUE!</v>
      </c>
      <c r="Q752" s="21" t="e">
        <f>IF(OR($B752="",Q$3&lt;$D752+Настройки!$B$7),0,MAX(0,$E752-MAX(0,SUMIFS(Тех_Движение!$G$2:$G$5111,Тех_Движение!$D$2:$D$5111,$C752,Тех_Движение!$B$2:$B$5111,"&lt;="&amp;Q$3)-$F752)))</f>
        <v>#VALUE!</v>
      </c>
      <c r="R752" s="21" t="str">
        <f t="shared" si="34"/>
        <v/>
      </c>
      <c r="S752" s="23" t="str">
        <f>IF($B752="","",VLOOKUP($C752,Настройки!$A$11:$L$17,9,FALSE))</f>
        <v/>
      </c>
      <c r="T752" s="23" t="str">
        <f t="shared" si="35"/>
        <v/>
      </c>
    </row>
    <row r="753" spans="1:20" x14ac:dyDescent="0.3">
      <c r="A753" s="20">
        <f>Тех_Движение!$A$750</f>
        <v>749</v>
      </c>
      <c r="B753" s="20" t="str">
        <f>IF(Тех_Движение!$F$750&gt;0,Тех_Движение!$I$750,"")</f>
        <v/>
      </c>
      <c r="C753" s="20" t="str">
        <f>IF($B753="","",Тех_Движение!$D$750)</f>
        <v/>
      </c>
      <c r="D753" s="9" t="str">
        <f>IF($B753="","",Тех_Движение!$B$750)</f>
        <v/>
      </c>
      <c r="E753" s="21" t="str">
        <f>IF($B753="","",Тех_Движение!$F$750)</f>
        <v/>
      </c>
      <c r="F753" s="21" t="str">
        <f>IF($B753="","",SUMIFS($E$5:$E752,$C$5:$C752,$C753))</f>
        <v/>
      </c>
      <c r="G753" s="21" t="str">
        <f>IF($B753="","",MAX(0,$E753-MAX(0,SUMIFS(Тех_Движение!$G$2:$G$5111,Тех_Движение!$D$2:$D$5111,$C753,Тех_Движение!$B$2:$B$5111,"&lt;="&amp;Настройки!$B$5-1)-$F753)))</f>
        <v/>
      </c>
      <c r="H753" s="21" t="str">
        <f>IF($B753="","",IF(AND($D753&gt;=Настройки!$B$5,$D753&lt;=Настройки!$B$6),$E753,0))</f>
        <v/>
      </c>
      <c r="I753" s="21" t="str">
        <f t="shared" si="33"/>
        <v/>
      </c>
      <c r="J753" s="21" t="str">
        <f>IF($B753="","",MAX(0,$E753-MAX(0,SUMIFS(Тех_Движение!$G$2:$G$5111,Тех_Движение!$D$2:$D$5111,$C753,Тех_Движение!$B$2:$B$5111,"&lt;="&amp;Настройки!$B$6)-$F753)))</f>
        <v/>
      </c>
      <c r="K753" s="21" t="e">
        <f>IF(OR($B753="",K$3&lt;$D753+Настройки!$B$7),0,MAX(0,$E753-MAX(0,SUMIFS(Тех_Движение!$G$2:$G$5111,Тех_Движение!$D$2:$D$5111,$C753,Тех_Движение!$B$2:$B$5111,"&lt;="&amp;K$3)-$F753)))</f>
        <v>#VALUE!</v>
      </c>
      <c r="L753" s="21" t="e">
        <f>IF(OR($B753="",L$3&lt;$D753+Настройки!$B$7),0,MAX(0,$E753-MAX(0,SUMIFS(Тех_Движение!$G$2:$G$5111,Тех_Движение!$D$2:$D$5111,$C753,Тех_Движение!$B$2:$B$5111,"&lt;="&amp;L$3)-$F753)))</f>
        <v>#VALUE!</v>
      </c>
      <c r="M753" s="21" t="e">
        <f>IF(OR($B753="",M$3&lt;$D753+Настройки!$B$7),0,MAX(0,$E753-MAX(0,SUMIFS(Тех_Движение!$G$2:$G$5111,Тех_Движение!$D$2:$D$5111,$C753,Тех_Движение!$B$2:$B$5111,"&lt;="&amp;M$3)-$F753)))</f>
        <v>#VALUE!</v>
      </c>
      <c r="N753" s="21" t="e">
        <f>IF(OR($B753="",N$3&lt;$D753+Настройки!$B$7),0,MAX(0,$E753-MAX(0,SUMIFS(Тех_Движение!$G$2:$G$5111,Тех_Движение!$D$2:$D$5111,$C753,Тех_Движение!$B$2:$B$5111,"&lt;="&amp;N$3)-$F753)))</f>
        <v>#VALUE!</v>
      </c>
      <c r="O753" s="21" t="e">
        <f>IF(OR($B753="",O$3&lt;$D753+Настройки!$B$7),0,MAX(0,$E753-MAX(0,SUMIFS(Тех_Движение!$G$2:$G$5111,Тех_Движение!$D$2:$D$5111,$C753,Тех_Движение!$B$2:$B$5111,"&lt;="&amp;O$3)-$F753)))</f>
        <v>#VALUE!</v>
      </c>
      <c r="P753" s="21" t="e">
        <f>IF(OR($B753="",P$3&lt;$D753+Настройки!$B$7),0,MAX(0,$E753-MAX(0,SUMIFS(Тех_Движение!$G$2:$G$5111,Тех_Движение!$D$2:$D$5111,$C753,Тех_Движение!$B$2:$B$5111,"&lt;="&amp;P$3)-$F753)))</f>
        <v>#VALUE!</v>
      </c>
      <c r="Q753" s="21" t="e">
        <f>IF(OR($B753="",Q$3&lt;$D753+Настройки!$B$7),0,MAX(0,$E753-MAX(0,SUMIFS(Тех_Движение!$G$2:$G$5111,Тех_Движение!$D$2:$D$5111,$C753,Тех_Движение!$B$2:$B$5111,"&lt;="&amp;Q$3)-$F753)))</f>
        <v>#VALUE!</v>
      </c>
      <c r="R753" s="21" t="str">
        <f t="shared" si="34"/>
        <v/>
      </c>
      <c r="S753" s="23" t="str">
        <f>IF($B753="","",VLOOKUP($C753,Настройки!$A$11:$L$17,9,FALSE))</f>
        <v/>
      </c>
      <c r="T753" s="23" t="str">
        <f t="shared" si="35"/>
        <v/>
      </c>
    </row>
    <row r="754" spans="1:20" x14ac:dyDescent="0.3">
      <c r="A754" s="20">
        <f>Тех_Движение!$A$751</f>
        <v>750</v>
      </c>
      <c r="B754" s="20" t="str">
        <f>IF(Тех_Движение!$F$751&gt;0,Тех_Движение!$I$751,"")</f>
        <v/>
      </c>
      <c r="C754" s="20" t="str">
        <f>IF($B754="","",Тех_Движение!$D$751)</f>
        <v/>
      </c>
      <c r="D754" s="9" t="str">
        <f>IF($B754="","",Тех_Движение!$B$751)</f>
        <v/>
      </c>
      <c r="E754" s="21" t="str">
        <f>IF($B754="","",Тех_Движение!$F$751)</f>
        <v/>
      </c>
      <c r="F754" s="21" t="str">
        <f>IF($B754="","",SUMIFS($E$5:$E753,$C$5:$C753,$C754))</f>
        <v/>
      </c>
      <c r="G754" s="21" t="str">
        <f>IF($B754="","",MAX(0,$E754-MAX(0,SUMIFS(Тех_Движение!$G$2:$G$5111,Тех_Движение!$D$2:$D$5111,$C754,Тех_Движение!$B$2:$B$5111,"&lt;="&amp;Настройки!$B$5-1)-$F754)))</f>
        <v/>
      </c>
      <c r="H754" s="21" t="str">
        <f>IF($B754="","",IF(AND($D754&gt;=Настройки!$B$5,$D754&lt;=Настройки!$B$6),$E754,0))</f>
        <v/>
      </c>
      <c r="I754" s="21" t="str">
        <f t="shared" si="33"/>
        <v/>
      </c>
      <c r="J754" s="21" t="str">
        <f>IF($B754="","",MAX(0,$E754-MAX(0,SUMIFS(Тех_Движение!$G$2:$G$5111,Тех_Движение!$D$2:$D$5111,$C754,Тех_Движение!$B$2:$B$5111,"&lt;="&amp;Настройки!$B$6)-$F754)))</f>
        <v/>
      </c>
      <c r="K754" s="21" t="e">
        <f>IF(OR($B754="",K$3&lt;$D754+Настройки!$B$7),0,MAX(0,$E754-MAX(0,SUMIFS(Тех_Движение!$G$2:$G$5111,Тех_Движение!$D$2:$D$5111,$C754,Тех_Движение!$B$2:$B$5111,"&lt;="&amp;K$3)-$F754)))</f>
        <v>#VALUE!</v>
      </c>
      <c r="L754" s="21" t="e">
        <f>IF(OR($B754="",L$3&lt;$D754+Настройки!$B$7),0,MAX(0,$E754-MAX(0,SUMIFS(Тех_Движение!$G$2:$G$5111,Тех_Движение!$D$2:$D$5111,$C754,Тех_Движение!$B$2:$B$5111,"&lt;="&amp;L$3)-$F754)))</f>
        <v>#VALUE!</v>
      </c>
      <c r="M754" s="21" t="e">
        <f>IF(OR($B754="",M$3&lt;$D754+Настройки!$B$7),0,MAX(0,$E754-MAX(0,SUMIFS(Тех_Движение!$G$2:$G$5111,Тех_Движение!$D$2:$D$5111,$C754,Тех_Движение!$B$2:$B$5111,"&lt;="&amp;M$3)-$F754)))</f>
        <v>#VALUE!</v>
      </c>
      <c r="N754" s="21" t="e">
        <f>IF(OR($B754="",N$3&lt;$D754+Настройки!$B$7),0,MAX(0,$E754-MAX(0,SUMIFS(Тех_Движение!$G$2:$G$5111,Тех_Движение!$D$2:$D$5111,$C754,Тех_Движение!$B$2:$B$5111,"&lt;="&amp;N$3)-$F754)))</f>
        <v>#VALUE!</v>
      </c>
      <c r="O754" s="21" t="e">
        <f>IF(OR($B754="",O$3&lt;$D754+Настройки!$B$7),0,MAX(0,$E754-MAX(0,SUMIFS(Тех_Движение!$G$2:$G$5111,Тех_Движение!$D$2:$D$5111,$C754,Тех_Движение!$B$2:$B$5111,"&lt;="&amp;O$3)-$F754)))</f>
        <v>#VALUE!</v>
      </c>
      <c r="P754" s="21" t="e">
        <f>IF(OR($B754="",P$3&lt;$D754+Настройки!$B$7),0,MAX(0,$E754-MAX(0,SUMIFS(Тех_Движение!$G$2:$G$5111,Тех_Движение!$D$2:$D$5111,$C754,Тех_Движение!$B$2:$B$5111,"&lt;="&amp;P$3)-$F754)))</f>
        <v>#VALUE!</v>
      </c>
      <c r="Q754" s="21" t="e">
        <f>IF(OR($B754="",Q$3&lt;$D754+Настройки!$B$7),0,MAX(0,$E754-MAX(0,SUMIFS(Тех_Движение!$G$2:$G$5111,Тех_Движение!$D$2:$D$5111,$C754,Тех_Движение!$B$2:$B$5111,"&lt;="&amp;Q$3)-$F754)))</f>
        <v>#VALUE!</v>
      </c>
      <c r="R754" s="21" t="str">
        <f t="shared" si="34"/>
        <v/>
      </c>
      <c r="S754" s="23" t="str">
        <f>IF($B754="","",VLOOKUP($C754,Настройки!$A$11:$L$17,9,FALSE))</f>
        <v/>
      </c>
      <c r="T754" s="23" t="str">
        <f t="shared" si="35"/>
        <v/>
      </c>
    </row>
    <row r="755" spans="1:20" x14ac:dyDescent="0.3">
      <c r="A755" s="20">
        <f>Тех_Движение!$A$752</f>
        <v>751</v>
      </c>
      <c r="B755" s="20" t="str">
        <f>IF(Тех_Движение!$F$752&gt;0,Тех_Движение!$I$752,"")</f>
        <v/>
      </c>
      <c r="C755" s="20" t="str">
        <f>IF($B755="","",Тех_Движение!$D$752)</f>
        <v/>
      </c>
      <c r="D755" s="9" t="str">
        <f>IF($B755="","",Тех_Движение!$B$752)</f>
        <v/>
      </c>
      <c r="E755" s="21" t="str">
        <f>IF($B755="","",Тех_Движение!$F$752)</f>
        <v/>
      </c>
      <c r="F755" s="21" t="str">
        <f>IF($B755="","",SUMIFS($E$5:$E754,$C$5:$C754,$C755))</f>
        <v/>
      </c>
      <c r="G755" s="21" t="str">
        <f>IF($B755="","",MAX(0,$E755-MAX(0,SUMIFS(Тех_Движение!$G$2:$G$5111,Тех_Движение!$D$2:$D$5111,$C755,Тех_Движение!$B$2:$B$5111,"&lt;="&amp;Настройки!$B$5-1)-$F755)))</f>
        <v/>
      </c>
      <c r="H755" s="21" t="str">
        <f>IF($B755="","",IF(AND($D755&gt;=Настройки!$B$5,$D755&lt;=Настройки!$B$6),$E755,0))</f>
        <v/>
      </c>
      <c r="I755" s="21" t="str">
        <f t="shared" si="33"/>
        <v/>
      </c>
      <c r="J755" s="21" t="str">
        <f>IF($B755="","",MAX(0,$E755-MAX(0,SUMIFS(Тех_Движение!$G$2:$G$5111,Тех_Движение!$D$2:$D$5111,$C755,Тех_Движение!$B$2:$B$5111,"&lt;="&amp;Настройки!$B$6)-$F755)))</f>
        <v/>
      </c>
      <c r="K755" s="21" t="e">
        <f>IF(OR($B755="",K$3&lt;$D755+Настройки!$B$7),0,MAX(0,$E755-MAX(0,SUMIFS(Тех_Движение!$G$2:$G$5111,Тех_Движение!$D$2:$D$5111,$C755,Тех_Движение!$B$2:$B$5111,"&lt;="&amp;K$3)-$F755)))</f>
        <v>#VALUE!</v>
      </c>
      <c r="L755" s="21" t="e">
        <f>IF(OR($B755="",L$3&lt;$D755+Настройки!$B$7),0,MAX(0,$E755-MAX(0,SUMIFS(Тех_Движение!$G$2:$G$5111,Тех_Движение!$D$2:$D$5111,$C755,Тех_Движение!$B$2:$B$5111,"&lt;="&amp;L$3)-$F755)))</f>
        <v>#VALUE!</v>
      </c>
      <c r="M755" s="21" t="e">
        <f>IF(OR($B755="",M$3&lt;$D755+Настройки!$B$7),0,MAX(0,$E755-MAX(0,SUMIFS(Тех_Движение!$G$2:$G$5111,Тех_Движение!$D$2:$D$5111,$C755,Тех_Движение!$B$2:$B$5111,"&lt;="&amp;M$3)-$F755)))</f>
        <v>#VALUE!</v>
      </c>
      <c r="N755" s="21" t="e">
        <f>IF(OR($B755="",N$3&lt;$D755+Настройки!$B$7),0,MAX(0,$E755-MAX(0,SUMIFS(Тех_Движение!$G$2:$G$5111,Тех_Движение!$D$2:$D$5111,$C755,Тех_Движение!$B$2:$B$5111,"&lt;="&amp;N$3)-$F755)))</f>
        <v>#VALUE!</v>
      </c>
      <c r="O755" s="21" t="e">
        <f>IF(OR($B755="",O$3&lt;$D755+Настройки!$B$7),0,MAX(0,$E755-MAX(0,SUMIFS(Тех_Движение!$G$2:$G$5111,Тех_Движение!$D$2:$D$5111,$C755,Тех_Движение!$B$2:$B$5111,"&lt;="&amp;O$3)-$F755)))</f>
        <v>#VALUE!</v>
      </c>
      <c r="P755" s="21" t="e">
        <f>IF(OR($B755="",P$3&lt;$D755+Настройки!$B$7),0,MAX(0,$E755-MAX(0,SUMIFS(Тех_Движение!$G$2:$G$5111,Тех_Движение!$D$2:$D$5111,$C755,Тех_Движение!$B$2:$B$5111,"&lt;="&amp;P$3)-$F755)))</f>
        <v>#VALUE!</v>
      </c>
      <c r="Q755" s="21" t="e">
        <f>IF(OR($B755="",Q$3&lt;$D755+Настройки!$B$7),0,MAX(0,$E755-MAX(0,SUMIFS(Тех_Движение!$G$2:$G$5111,Тех_Движение!$D$2:$D$5111,$C755,Тех_Движение!$B$2:$B$5111,"&lt;="&amp;Q$3)-$F755)))</f>
        <v>#VALUE!</v>
      </c>
      <c r="R755" s="21" t="str">
        <f t="shared" si="34"/>
        <v/>
      </c>
      <c r="S755" s="23" t="str">
        <f>IF($B755="","",VLOOKUP($C755,Настройки!$A$11:$L$17,9,FALSE))</f>
        <v/>
      </c>
      <c r="T755" s="23" t="str">
        <f t="shared" si="35"/>
        <v/>
      </c>
    </row>
    <row r="756" spans="1:20" x14ac:dyDescent="0.3">
      <c r="A756" s="20">
        <f>Тех_Движение!$A$753</f>
        <v>752</v>
      </c>
      <c r="B756" s="20" t="str">
        <f>IF(Тех_Движение!$F$753&gt;0,Тех_Движение!$I$753,"")</f>
        <v/>
      </c>
      <c r="C756" s="20" t="str">
        <f>IF($B756="","",Тех_Движение!$D$753)</f>
        <v/>
      </c>
      <c r="D756" s="9" t="str">
        <f>IF($B756="","",Тех_Движение!$B$753)</f>
        <v/>
      </c>
      <c r="E756" s="21" t="str">
        <f>IF($B756="","",Тех_Движение!$F$753)</f>
        <v/>
      </c>
      <c r="F756" s="21" t="str">
        <f>IF($B756="","",SUMIFS($E$5:$E755,$C$5:$C755,$C756))</f>
        <v/>
      </c>
      <c r="G756" s="21" t="str">
        <f>IF($B756="","",MAX(0,$E756-MAX(0,SUMIFS(Тех_Движение!$G$2:$G$5111,Тех_Движение!$D$2:$D$5111,$C756,Тех_Движение!$B$2:$B$5111,"&lt;="&amp;Настройки!$B$5-1)-$F756)))</f>
        <v/>
      </c>
      <c r="H756" s="21" t="str">
        <f>IF($B756="","",IF(AND($D756&gt;=Настройки!$B$5,$D756&lt;=Настройки!$B$6),$E756,0))</f>
        <v/>
      </c>
      <c r="I756" s="21" t="str">
        <f t="shared" si="33"/>
        <v/>
      </c>
      <c r="J756" s="21" t="str">
        <f>IF($B756="","",MAX(0,$E756-MAX(0,SUMIFS(Тех_Движение!$G$2:$G$5111,Тех_Движение!$D$2:$D$5111,$C756,Тех_Движение!$B$2:$B$5111,"&lt;="&amp;Настройки!$B$6)-$F756)))</f>
        <v/>
      </c>
      <c r="K756" s="21" t="e">
        <f>IF(OR($B756="",K$3&lt;$D756+Настройки!$B$7),0,MAX(0,$E756-MAX(0,SUMIFS(Тех_Движение!$G$2:$G$5111,Тех_Движение!$D$2:$D$5111,$C756,Тех_Движение!$B$2:$B$5111,"&lt;="&amp;K$3)-$F756)))</f>
        <v>#VALUE!</v>
      </c>
      <c r="L756" s="21" t="e">
        <f>IF(OR($B756="",L$3&lt;$D756+Настройки!$B$7),0,MAX(0,$E756-MAX(0,SUMIFS(Тех_Движение!$G$2:$G$5111,Тех_Движение!$D$2:$D$5111,$C756,Тех_Движение!$B$2:$B$5111,"&lt;="&amp;L$3)-$F756)))</f>
        <v>#VALUE!</v>
      </c>
      <c r="M756" s="21" t="e">
        <f>IF(OR($B756="",M$3&lt;$D756+Настройки!$B$7),0,MAX(0,$E756-MAX(0,SUMIFS(Тех_Движение!$G$2:$G$5111,Тех_Движение!$D$2:$D$5111,$C756,Тех_Движение!$B$2:$B$5111,"&lt;="&amp;M$3)-$F756)))</f>
        <v>#VALUE!</v>
      </c>
      <c r="N756" s="21" t="e">
        <f>IF(OR($B756="",N$3&lt;$D756+Настройки!$B$7),0,MAX(0,$E756-MAX(0,SUMIFS(Тех_Движение!$G$2:$G$5111,Тех_Движение!$D$2:$D$5111,$C756,Тех_Движение!$B$2:$B$5111,"&lt;="&amp;N$3)-$F756)))</f>
        <v>#VALUE!</v>
      </c>
      <c r="O756" s="21" t="e">
        <f>IF(OR($B756="",O$3&lt;$D756+Настройки!$B$7),0,MAX(0,$E756-MAX(0,SUMIFS(Тех_Движение!$G$2:$G$5111,Тех_Движение!$D$2:$D$5111,$C756,Тех_Движение!$B$2:$B$5111,"&lt;="&amp;O$3)-$F756)))</f>
        <v>#VALUE!</v>
      </c>
      <c r="P756" s="21" t="e">
        <f>IF(OR($B756="",P$3&lt;$D756+Настройки!$B$7),0,MAX(0,$E756-MAX(0,SUMIFS(Тех_Движение!$G$2:$G$5111,Тех_Движение!$D$2:$D$5111,$C756,Тех_Движение!$B$2:$B$5111,"&lt;="&amp;P$3)-$F756)))</f>
        <v>#VALUE!</v>
      </c>
      <c r="Q756" s="21" t="e">
        <f>IF(OR($B756="",Q$3&lt;$D756+Настройки!$B$7),0,MAX(0,$E756-MAX(0,SUMIFS(Тех_Движение!$G$2:$G$5111,Тех_Движение!$D$2:$D$5111,$C756,Тех_Движение!$B$2:$B$5111,"&lt;="&amp;Q$3)-$F756)))</f>
        <v>#VALUE!</v>
      </c>
      <c r="R756" s="21" t="str">
        <f t="shared" si="34"/>
        <v/>
      </c>
      <c r="S756" s="23" t="str">
        <f>IF($B756="","",VLOOKUP($C756,Настройки!$A$11:$L$17,9,FALSE))</f>
        <v/>
      </c>
      <c r="T756" s="23" t="str">
        <f t="shared" si="35"/>
        <v/>
      </c>
    </row>
    <row r="757" spans="1:20" x14ac:dyDescent="0.3">
      <c r="A757" s="20">
        <f>Тех_Движение!$A$754</f>
        <v>753</v>
      </c>
      <c r="B757" s="20" t="str">
        <f>IF(Тех_Движение!$F$754&gt;0,Тех_Движение!$I$754,"")</f>
        <v/>
      </c>
      <c r="C757" s="20" t="str">
        <f>IF($B757="","",Тех_Движение!$D$754)</f>
        <v/>
      </c>
      <c r="D757" s="9" t="str">
        <f>IF($B757="","",Тех_Движение!$B$754)</f>
        <v/>
      </c>
      <c r="E757" s="21" t="str">
        <f>IF($B757="","",Тех_Движение!$F$754)</f>
        <v/>
      </c>
      <c r="F757" s="21" t="str">
        <f>IF($B757="","",SUMIFS($E$5:$E756,$C$5:$C756,$C757))</f>
        <v/>
      </c>
      <c r="G757" s="21" t="str">
        <f>IF($B757="","",MAX(0,$E757-MAX(0,SUMIFS(Тех_Движение!$G$2:$G$5111,Тех_Движение!$D$2:$D$5111,$C757,Тех_Движение!$B$2:$B$5111,"&lt;="&amp;Настройки!$B$5-1)-$F757)))</f>
        <v/>
      </c>
      <c r="H757" s="21" t="str">
        <f>IF($B757="","",IF(AND($D757&gt;=Настройки!$B$5,$D757&lt;=Настройки!$B$6),$E757,0))</f>
        <v/>
      </c>
      <c r="I757" s="21" t="str">
        <f t="shared" si="33"/>
        <v/>
      </c>
      <c r="J757" s="21" t="str">
        <f>IF($B757="","",MAX(0,$E757-MAX(0,SUMIFS(Тех_Движение!$G$2:$G$5111,Тех_Движение!$D$2:$D$5111,$C757,Тех_Движение!$B$2:$B$5111,"&lt;="&amp;Настройки!$B$6)-$F757)))</f>
        <v/>
      </c>
      <c r="K757" s="21" t="e">
        <f>IF(OR($B757="",K$3&lt;$D757+Настройки!$B$7),0,MAX(0,$E757-MAX(0,SUMIFS(Тех_Движение!$G$2:$G$5111,Тех_Движение!$D$2:$D$5111,$C757,Тех_Движение!$B$2:$B$5111,"&lt;="&amp;K$3)-$F757)))</f>
        <v>#VALUE!</v>
      </c>
      <c r="L757" s="21" t="e">
        <f>IF(OR($B757="",L$3&lt;$D757+Настройки!$B$7),0,MAX(0,$E757-MAX(0,SUMIFS(Тех_Движение!$G$2:$G$5111,Тех_Движение!$D$2:$D$5111,$C757,Тех_Движение!$B$2:$B$5111,"&lt;="&amp;L$3)-$F757)))</f>
        <v>#VALUE!</v>
      </c>
      <c r="M757" s="21" t="e">
        <f>IF(OR($B757="",M$3&lt;$D757+Настройки!$B$7),0,MAX(0,$E757-MAX(0,SUMIFS(Тех_Движение!$G$2:$G$5111,Тех_Движение!$D$2:$D$5111,$C757,Тех_Движение!$B$2:$B$5111,"&lt;="&amp;M$3)-$F757)))</f>
        <v>#VALUE!</v>
      </c>
      <c r="N757" s="21" t="e">
        <f>IF(OR($B757="",N$3&lt;$D757+Настройки!$B$7),0,MAX(0,$E757-MAX(0,SUMIFS(Тех_Движение!$G$2:$G$5111,Тех_Движение!$D$2:$D$5111,$C757,Тех_Движение!$B$2:$B$5111,"&lt;="&amp;N$3)-$F757)))</f>
        <v>#VALUE!</v>
      </c>
      <c r="O757" s="21" t="e">
        <f>IF(OR($B757="",O$3&lt;$D757+Настройки!$B$7),0,MAX(0,$E757-MAX(0,SUMIFS(Тех_Движение!$G$2:$G$5111,Тех_Движение!$D$2:$D$5111,$C757,Тех_Движение!$B$2:$B$5111,"&lt;="&amp;O$3)-$F757)))</f>
        <v>#VALUE!</v>
      </c>
      <c r="P757" s="21" t="e">
        <f>IF(OR($B757="",P$3&lt;$D757+Настройки!$B$7),0,MAX(0,$E757-MAX(0,SUMIFS(Тех_Движение!$G$2:$G$5111,Тех_Движение!$D$2:$D$5111,$C757,Тех_Движение!$B$2:$B$5111,"&lt;="&amp;P$3)-$F757)))</f>
        <v>#VALUE!</v>
      </c>
      <c r="Q757" s="21" t="e">
        <f>IF(OR($B757="",Q$3&lt;$D757+Настройки!$B$7),0,MAX(0,$E757-MAX(0,SUMIFS(Тех_Движение!$G$2:$G$5111,Тех_Движение!$D$2:$D$5111,$C757,Тех_Движение!$B$2:$B$5111,"&lt;="&amp;Q$3)-$F757)))</f>
        <v>#VALUE!</v>
      </c>
      <c r="R757" s="21" t="str">
        <f t="shared" si="34"/>
        <v/>
      </c>
      <c r="S757" s="23" t="str">
        <f>IF($B757="","",VLOOKUP($C757,Настройки!$A$11:$L$17,9,FALSE))</f>
        <v/>
      </c>
      <c r="T757" s="23" t="str">
        <f t="shared" si="35"/>
        <v/>
      </c>
    </row>
    <row r="758" spans="1:20" x14ac:dyDescent="0.3">
      <c r="A758" s="20">
        <f>Тех_Движение!$A$755</f>
        <v>754</v>
      </c>
      <c r="B758" s="20" t="str">
        <f>IF(Тех_Движение!$F$755&gt;0,Тех_Движение!$I$755,"")</f>
        <v/>
      </c>
      <c r="C758" s="20" t="str">
        <f>IF($B758="","",Тех_Движение!$D$755)</f>
        <v/>
      </c>
      <c r="D758" s="9" t="str">
        <f>IF($B758="","",Тех_Движение!$B$755)</f>
        <v/>
      </c>
      <c r="E758" s="21" t="str">
        <f>IF($B758="","",Тех_Движение!$F$755)</f>
        <v/>
      </c>
      <c r="F758" s="21" t="str">
        <f>IF($B758="","",SUMIFS($E$5:$E757,$C$5:$C757,$C758))</f>
        <v/>
      </c>
      <c r="G758" s="21" t="str">
        <f>IF($B758="","",MAX(0,$E758-MAX(0,SUMIFS(Тех_Движение!$G$2:$G$5111,Тех_Движение!$D$2:$D$5111,$C758,Тех_Движение!$B$2:$B$5111,"&lt;="&amp;Настройки!$B$5-1)-$F758)))</f>
        <v/>
      </c>
      <c r="H758" s="21" t="str">
        <f>IF($B758="","",IF(AND($D758&gt;=Настройки!$B$5,$D758&lt;=Настройки!$B$6),$E758,0))</f>
        <v/>
      </c>
      <c r="I758" s="21" t="str">
        <f t="shared" si="33"/>
        <v/>
      </c>
      <c r="J758" s="21" t="str">
        <f>IF($B758="","",MAX(0,$E758-MAX(0,SUMIFS(Тех_Движение!$G$2:$G$5111,Тех_Движение!$D$2:$D$5111,$C758,Тех_Движение!$B$2:$B$5111,"&lt;="&amp;Настройки!$B$6)-$F758)))</f>
        <v/>
      </c>
      <c r="K758" s="21" t="e">
        <f>IF(OR($B758="",K$3&lt;$D758+Настройки!$B$7),0,MAX(0,$E758-MAX(0,SUMIFS(Тех_Движение!$G$2:$G$5111,Тех_Движение!$D$2:$D$5111,$C758,Тех_Движение!$B$2:$B$5111,"&lt;="&amp;K$3)-$F758)))</f>
        <v>#VALUE!</v>
      </c>
      <c r="L758" s="21" t="e">
        <f>IF(OR($B758="",L$3&lt;$D758+Настройки!$B$7),0,MAX(0,$E758-MAX(0,SUMIFS(Тех_Движение!$G$2:$G$5111,Тех_Движение!$D$2:$D$5111,$C758,Тех_Движение!$B$2:$B$5111,"&lt;="&amp;L$3)-$F758)))</f>
        <v>#VALUE!</v>
      </c>
      <c r="M758" s="21" t="e">
        <f>IF(OR($B758="",M$3&lt;$D758+Настройки!$B$7),0,MAX(0,$E758-MAX(0,SUMIFS(Тех_Движение!$G$2:$G$5111,Тех_Движение!$D$2:$D$5111,$C758,Тех_Движение!$B$2:$B$5111,"&lt;="&amp;M$3)-$F758)))</f>
        <v>#VALUE!</v>
      </c>
      <c r="N758" s="21" t="e">
        <f>IF(OR($B758="",N$3&lt;$D758+Настройки!$B$7),0,MAX(0,$E758-MAX(0,SUMIFS(Тех_Движение!$G$2:$G$5111,Тех_Движение!$D$2:$D$5111,$C758,Тех_Движение!$B$2:$B$5111,"&lt;="&amp;N$3)-$F758)))</f>
        <v>#VALUE!</v>
      </c>
      <c r="O758" s="21" t="e">
        <f>IF(OR($B758="",O$3&lt;$D758+Настройки!$B$7),0,MAX(0,$E758-MAX(0,SUMIFS(Тех_Движение!$G$2:$G$5111,Тех_Движение!$D$2:$D$5111,$C758,Тех_Движение!$B$2:$B$5111,"&lt;="&amp;O$3)-$F758)))</f>
        <v>#VALUE!</v>
      </c>
      <c r="P758" s="21" t="e">
        <f>IF(OR($B758="",P$3&lt;$D758+Настройки!$B$7),0,MAX(0,$E758-MAX(0,SUMIFS(Тех_Движение!$G$2:$G$5111,Тех_Движение!$D$2:$D$5111,$C758,Тех_Движение!$B$2:$B$5111,"&lt;="&amp;P$3)-$F758)))</f>
        <v>#VALUE!</v>
      </c>
      <c r="Q758" s="21" t="e">
        <f>IF(OR($B758="",Q$3&lt;$D758+Настройки!$B$7),0,MAX(0,$E758-MAX(0,SUMIFS(Тех_Движение!$G$2:$G$5111,Тех_Движение!$D$2:$D$5111,$C758,Тех_Движение!$B$2:$B$5111,"&lt;="&amp;Q$3)-$F758)))</f>
        <v>#VALUE!</v>
      </c>
      <c r="R758" s="21" t="str">
        <f t="shared" si="34"/>
        <v/>
      </c>
      <c r="S758" s="23" t="str">
        <f>IF($B758="","",VLOOKUP($C758,Настройки!$A$11:$L$17,9,FALSE))</f>
        <v/>
      </c>
      <c r="T758" s="23" t="str">
        <f t="shared" si="35"/>
        <v/>
      </c>
    </row>
    <row r="759" spans="1:20" x14ac:dyDescent="0.3">
      <c r="A759" s="20">
        <f>Тех_Движение!$A$756</f>
        <v>755</v>
      </c>
      <c r="B759" s="20" t="str">
        <f>IF(Тех_Движение!$F$756&gt;0,Тех_Движение!$I$756,"")</f>
        <v/>
      </c>
      <c r="C759" s="20" t="str">
        <f>IF($B759="","",Тех_Движение!$D$756)</f>
        <v/>
      </c>
      <c r="D759" s="9" t="str">
        <f>IF($B759="","",Тех_Движение!$B$756)</f>
        <v/>
      </c>
      <c r="E759" s="21" t="str">
        <f>IF($B759="","",Тех_Движение!$F$756)</f>
        <v/>
      </c>
      <c r="F759" s="21" t="str">
        <f>IF($B759="","",SUMIFS($E$5:$E758,$C$5:$C758,$C759))</f>
        <v/>
      </c>
      <c r="G759" s="21" t="str">
        <f>IF($B759="","",MAX(0,$E759-MAX(0,SUMIFS(Тех_Движение!$G$2:$G$5111,Тех_Движение!$D$2:$D$5111,$C759,Тех_Движение!$B$2:$B$5111,"&lt;="&amp;Настройки!$B$5-1)-$F759)))</f>
        <v/>
      </c>
      <c r="H759" s="21" t="str">
        <f>IF($B759="","",IF(AND($D759&gt;=Настройки!$B$5,$D759&lt;=Настройки!$B$6),$E759,0))</f>
        <v/>
      </c>
      <c r="I759" s="21" t="str">
        <f t="shared" si="33"/>
        <v/>
      </c>
      <c r="J759" s="21" t="str">
        <f>IF($B759="","",MAX(0,$E759-MAX(0,SUMIFS(Тех_Движение!$G$2:$G$5111,Тех_Движение!$D$2:$D$5111,$C759,Тех_Движение!$B$2:$B$5111,"&lt;="&amp;Настройки!$B$6)-$F759)))</f>
        <v/>
      </c>
      <c r="K759" s="21" t="e">
        <f>IF(OR($B759="",K$3&lt;$D759+Настройки!$B$7),0,MAX(0,$E759-MAX(0,SUMIFS(Тех_Движение!$G$2:$G$5111,Тех_Движение!$D$2:$D$5111,$C759,Тех_Движение!$B$2:$B$5111,"&lt;="&amp;K$3)-$F759)))</f>
        <v>#VALUE!</v>
      </c>
      <c r="L759" s="21" t="e">
        <f>IF(OR($B759="",L$3&lt;$D759+Настройки!$B$7),0,MAX(0,$E759-MAX(0,SUMIFS(Тех_Движение!$G$2:$G$5111,Тех_Движение!$D$2:$D$5111,$C759,Тех_Движение!$B$2:$B$5111,"&lt;="&amp;L$3)-$F759)))</f>
        <v>#VALUE!</v>
      </c>
      <c r="M759" s="21" t="e">
        <f>IF(OR($B759="",M$3&lt;$D759+Настройки!$B$7),0,MAX(0,$E759-MAX(0,SUMIFS(Тех_Движение!$G$2:$G$5111,Тех_Движение!$D$2:$D$5111,$C759,Тех_Движение!$B$2:$B$5111,"&lt;="&amp;M$3)-$F759)))</f>
        <v>#VALUE!</v>
      </c>
      <c r="N759" s="21" t="e">
        <f>IF(OR($B759="",N$3&lt;$D759+Настройки!$B$7),0,MAX(0,$E759-MAX(0,SUMIFS(Тех_Движение!$G$2:$G$5111,Тех_Движение!$D$2:$D$5111,$C759,Тех_Движение!$B$2:$B$5111,"&lt;="&amp;N$3)-$F759)))</f>
        <v>#VALUE!</v>
      </c>
      <c r="O759" s="21" t="e">
        <f>IF(OR($B759="",O$3&lt;$D759+Настройки!$B$7),0,MAX(0,$E759-MAX(0,SUMIFS(Тех_Движение!$G$2:$G$5111,Тех_Движение!$D$2:$D$5111,$C759,Тех_Движение!$B$2:$B$5111,"&lt;="&amp;O$3)-$F759)))</f>
        <v>#VALUE!</v>
      </c>
      <c r="P759" s="21" t="e">
        <f>IF(OR($B759="",P$3&lt;$D759+Настройки!$B$7),0,MAX(0,$E759-MAX(0,SUMIFS(Тех_Движение!$G$2:$G$5111,Тех_Движение!$D$2:$D$5111,$C759,Тех_Движение!$B$2:$B$5111,"&lt;="&amp;P$3)-$F759)))</f>
        <v>#VALUE!</v>
      </c>
      <c r="Q759" s="21" t="e">
        <f>IF(OR($B759="",Q$3&lt;$D759+Настройки!$B$7),0,MAX(0,$E759-MAX(0,SUMIFS(Тех_Движение!$G$2:$G$5111,Тех_Движение!$D$2:$D$5111,$C759,Тех_Движение!$B$2:$B$5111,"&lt;="&amp;Q$3)-$F759)))</f>
        <v>#VALUE!</v>
      </c>
      <c r="R759" s="21" t="str">
        <f t="shared" si="34"/>
        <v/>
      </c>
      <c r="S759" s="23" t="str">
        <f>IF($B759="","",VLOOKUP($C759,Настройки!$A$11:$L$17,9,FALSE))</f>
        <v/>
      </c>
      <c r="T759" s="23" t="str">
        <f t="shared" si="35"/>
        <v/>
      </c>
    </row>
    <row r="760" spans="1:20" x14ac:dyDescent="0.3">
      <c r="A760" s="20">
        <f>Тех_Движение!$A$757</f>
        <v>756</v>
      </c>
      <c r="B760" s="20" t="str">
        <f>IF(Тех_Движение!$F$757&gt;0,Тех_Движение!$I$757,"")</f>
        <v/>
      </c>
      <c r="C760" s="20" t="str">
        <f>IF($B760="","",Тех_Движение!$D$757)</f>
        <v/>
      </c>
      <c r="D760" s="9" t="str">
        <f>IF($B760="","",Тех_Движение!$B$757)</f>
        <v/>
      </c>
      <c r="E760" s="21" t="str">
        <f>IF($B760="","",Тех_Движение!$F$757)</f>
        <v/>
      </c>
      <c r="F760" s="21" t="str">
        <f>IF($B760="","",SUMIFS($E$5:$E759,$C$5:$C759,$C760))</f>
        <v/>
      </c>
      <c r="G760" s="21" t="str">
        <f>IF($B760="","",MAX(0,$E760-MAX(0,SUMIFS(Тех_Движение!$G$2:$G$5111,Тех_Движение!$D$2:$D$5111,$C760,Тех_Движение!$B$2:$B$5111,"&lt;="&amp;Настройки!$B$5-1)-$F760)))</f>
        <v/>
      </c>
      <c r="H760" s="21" t="str">
        <f>IF($B760="","",IF(AND($D760&gt;=Настройки!$B$5,$D760&lt;=Настройки!$B$6),$E760,0))</f>
        <v/>
      </c>
      <c r="I760" s="21" t="str">
        <f t="shared" si="33"/>
        <v/>
      </c>
      <c r="J760" s="21" t="str">
        <f>IF($B760="","",MAX(0,$E760-MAX(0,SUMIFS(Тех_Движение!$G$2:$G$5111,Тех_Движение!$D$2:$D$5111,$C760,Тех_Движение!$B$2:$B$5111,"&lt;="&amp;Настройки!$B$6)-$F760)))</f>
        <v/>
      </c>
      <c r="K760" s="21" t="e">
        <f>IF(OR($B760="",K$3&lt;$D760+Настройки!$B$7),0,MAX(0,$E760-MAX(0,SUMIFS(Тех_Движение!$G$2:$G$5111,Тех_Движение!$D$2:$D$5111,$C760,Тех_Движение!$B$2:$B$5111,"&lt;="&amp;K$3)-$F760)))</f>
        <v>#VALUE!</v>
      </c>
      <c r="L760" s="21" t="e">
        <f>IF(OR($B760="",L$3&lt;$D760+Настройки!$B$7),0,MAX(0,$E760-MAX(0,SUMIFS(Тех_Движение!$G$2:$G$5111,Тех_Движение!$D$2:$D$5111,$C760,Тех_Движение!$B$2:$B$5111,"&lt;="&amp;L$3)-$F760)))</f>
        <v>#VALUE!</v>
      </c>
      <c r="M760" s="21" t="e">
        <f>IF(OR($B760="",M$3&lt;$D760+Настройки!$B$7),0,MAX(0,$E760-MAX(0,SUMIFS(Тех_Движение!$G$2:$G$5111,Тех_Движение!$D$2:$D$5111,$C760,Тех_Движение!$B$2:$B$5111,"&lt;="&amp;M$3)-$F760)))</f>
        <v>#VALUE!</v>
      </c>
      <c r="N760" s="21" t="e">
        <f>IF(OR($B760="",N$3&lt;$D760+Настройки!$B$7),0,MAX(0,$E760-MAX(0,SUMIFS(Тех_Движение!$G$2:$G$5111,Тех_Движение!$D$2:$D$5111,$C760,Тех_Движение!$B$2:$B$5111,"&lt;="&amp;N$3)-$F760)))</f>
        <v>#VALUE!</v>
      </c>
      <c r="O760" s="21" t="e">
        <f>IF(OR($B760="",O$3&lt;$D760+Настройки!$B$7),0,MAX(0,$E760-MAX(0,SUMIFS(Тех_Движение!$G$2:$G$5111,Тех_Движение!$D$2:$D$5111,$C760,Тех_Движение!$B$2:$B$5111,"&lt;="&amp;O$3)-$F760)))</f>
        <v>#VALUE!</v>
      </c>
      <c r="P760" s="21" t="e">
        <f>IF(OR($B760="",P$3&lt;$D760+Настройки!$B$7),0,MAX(0,$E760-MAX(0,SUMIFS(Тех_Движение!$G$2:$G$5111,Тех_Движение!$D$2:$D$5111,$C760,Тех_Движение!$B$2:$B$5111,"&lt;="&amp;P$3)-$F760)))</f>
        <v>#VALUE!</v>
      </c>
      <c r="Q760" s="21" t="e">
        <f>IF(OR($B760="",Q$3&lt;$D760+Настройки!$B$7),0,MAX(0,$E760-MAX(0,SUMIFS(Тех_Движение!$G$2:$G$5111,Тех_Движение!$D$2:$D$5111,$C760,Тех_Движение!$B$2:$B$5111,"&lt;="&amp;Q$3)-$F760)))</f>
        <v>#VALUE!</v>
      </c>
      <c r="R760" s="21" t="str">
        <f t="shared" si="34"/>
        <v/>
      </c>
      <c r="S760" s="23" t="str">
        <f>IF($B760="","",VLOOKUP($C760,Настройки!$A$11:$L$17,9,FALSE))</f>
        <v/>
      </c>
      <c r="T760" s="23" t="str">
        <f t="shared" si="35"/>
        <v/>
      </c>
    </row>
    <row r="761" spans="1:20" x14ac:dyDescent="0.3">
      <c r="A761" s="20">
        <f>Тех_Движение!$A$758</f>
        <v>757</v>
      </c>
      <c r="B761" s="20" t="str">
        <f>IF(Тех_Движение!$F$758&gt;0,Тех_Движение!$I$758,"")</f>
        <v/>
      </c>
      <c r="C761" s="20" t="str">
        <f>IF($B761="","",Тех_Движение!$D$758)</f>
        <v/>
      </c>
      <c r="D761" s="9" t="str">
        <f>IF($B761="","",Тех_Движение!$B$758)</f>
        <v/>
      </c>
      <c r="E761" s="21" t="str">
        <f>IF($B761="","",Тех_Движение!$F$758)</f>
        <v/>
      </c>
      <c r="F761" s="21" t="str">
        <f>IF($B761="","",SUMIFS($E$5:$E760,$C$5:$C760,$C761))</f>
        <v/>
      </c>
      <c r="G761" s="21" t="str">
        <f>IF($B761="","",MAX(0,$E761-MAX(0,SUMIFS(Тех_Движение!$G$2:$G$5111,Тех_Движение!$D$2:$D$5111,$C761,Тех_Движение!$B$2:$B$5111,"&lt;="&amp;Настройки!$B$5-1)-$F761)))</f>
        <v/>
      </c>
      <c r="H761" s="21" t="str">
        <f>IF($B761="","",IF(AND($D761&gt;=Настройки!$B$5,$D761&lt;=Настройки!$B$6),$E761,0))</f>
        <v/>
      </c>
      <c r="I761" s="21" t="str">
        <f t="shared" si="33"/>
        <v/>
      </c>
      <c r="J761" s="21" t="str">
        <f>IF($B761="","",MAX(0,$E761-MAX(0,SUMIFS(Тех_Движение!$G$2:$G$5111,Тех_Движение!$D$2:$D$5111,$C761,Тех_Движение!$B$2:$B$5111,"&lt;="&amp;Настройки!$B$6)-$F761)))</f>
        <v/>
      </c>
      <c r="K761" s="21" t="e">
        <f>IF(OR($B761="",K$3&lt;$D761+Настройки!$B$7),0,MAX(0,$E761-MAX(0,SUMIFS(Тех_Движение!$G$2:$G$5111,Тех_Движение!$D$2:$D$5111,$C761,Тех_Движение!$B$2:$B$5111,"&lt;="&amp;K$3)-$F761)))</f>
        <v>#VALUE!</v>
      </c>
      <c r="L761" s="21" t="e">
        <f>IF(OR($B761="",L$3&lt;$D761+Настройки!$B$7),0,MAX(0,$E761-MAX(0,SUMIFS(Тех_Движение!$G$2:$G$5111,Тех_Движение!$D$2:$D$5111,$C761,Тех_Движение!$B$2:$B$5111,"&lt;="&amp;L$3)-$F761)))</f>
        <v>#VALUE!</v>
      </c>
      <c r="M761" s="21" t="e">
        <f>IF(OR($B761="",M$3&lt;$D761+Настройки!$B$7),0,MAX(0,$E761-MAX(0,SUMIFS(Тех_Движение!$G$2:$G$5111,Тех_Движение!$D$2:$D$5111,$C761,Тех_Движение!$B$2:$B$5111,"&lt;="&amp;M$3)-$F761)))</f>
        <v>#VALUE!</v>
      </c>
      <c r="N761" s="21" t="e">
        <f>IF(OR($B761="",N$3&lt;$D761+Настройки!$B$7),0,MAX(0,$E761-MAX(0,SUMIFS(Тех_Движение!$G$2:$G$5111,Тех_Движение!$D$2:$D$5111,$C761,Тех_Движение!$B$2:$B$5111,"&lt;="&amp;N$3)-$F761)))</f>
        <v>#VALUE!</v>
      </c>
      <c r="O761" s="21" t="e">
        <f>IF(OR($B761="",O$3&lt;$D761+Настройки!$B$7),0,MAX(0,$E761-MAX(0,SUMIFS(Тех_Движение!$G$2:$G$5111,Тех_Движение!$D$2:$D$5111,$C761,Тех_Движение!$B$2:$B$5111,"&lt;="&amp;O$3)-$F761)))</f>
        <v>#VALUE!</v>
      </c>
      <c r="P761" s="21" t="e">
        <f>IF(OR($B761="",P$3&lt;$D761+Настройки!$B$7),0,MAX(0,$E761-MAX(0,SUMIFS(Тех_Движение!$G$2:$G$5111,Тех_Движение!$D$2:$D$5111,$C761,Тех_Движение!$B$2:$B$5111,"&lt;="&amp;P$3)-$F761)))</f>
        <v>#VALUE!</v>
      </c>
      <c r="Q761" s="21" t="e">
        <f>IF(OR($B761="",Q$3&lt;$D761+Настройки!$B$7),0,MAX(0,$E761-MAX(0,SUMIFS(Тех_Движение!$G$2:$G$5111,Тех_Движение!$D$2:$D$5111,$C761,Тех_Движение!$B$2:$B$5111,"&lt;="&amp;Q$3)-$F761)))</f>
        <v>#VALUE!</v>
      </c>
      <c r="R761" s="21" t="str">
        <f t="shared" si="34"/>
        <v/>
      </c>
      <c r="S761" s="23" t="str">
        <f>IF($B761="","",VLOOKUP($C761,Настройки!$A$11:$L$17,9,FALSE))</f>
        <v/>
      </c>
      <c r="T761" s="23" t="str">
        <f t="shared" si="35"/>
        <v/>
      </c>
    </row>
    <row r="762" spans="1:20" x14ac:dyDescent="0.3">
      <c r="A762" s="20">
        <f>Тех_Движение!$A$759</f>
        <v>758</v>
      </c>
      <c r="B762" s="20" t="str">
        <f>IF(Тех_Движение!$F$759&gt;0,Тех_Движение!$I$759,"")</f>
        <v/>
      </c>
      <c r="C762" s="20" t="str">
        <f>IF($B762="","",Тех_Движение!$D$759)</f>
        <v/>
      </c>
      <c r="D762" s="9" t="str">
        <f>IF($B762="","",Тех_Движение!$B$759)</f>
        <v/>
      </c>
      <c r="E762" s="21" t="str">
        <f>IF($B762="","",Тех_Движение!$F$759)</f>
        <v/>
      </c>
      <c r="F762" s="21" t="str">
        <f>IF($B762="","",SUMIFS($E$5:$E761,$C$5:$C761,$C762))</f>
        <v/>
      </c>
      <c r="G762" s="21" t="str">
        <f>IF($B762="","",MAX(0,$E762-MAX(0,SUMIFS(Тех_Движение!$G$2:$G$5111,Тех_Движение!$D$2:$D$5111,$C762,Тех_Движение!$B$2:$B$5111,"&lt;="&amp;Настройки!$B$5-1)-$F762)))</f>
        <v/>
      </c>
      <c r="H762" s="21" t="str">
        <f>IF($B762="","",IF(AND($D762&gt;=Настройки!$B$5,$D762&lt;=Настройки!$B$6),$E762,0))</f>
        <v/>
      </c>
      <c r="I762" s="21" t="str">
        <f t="shared" si="33"/>
        <v/>
      </c>
      <c r="J762" s="21" t="str">
        <f>IF($B762="","",MAX(0,$E762-MAX(0,SUMIFS(Тех_Движение!$G$2:$G$5111,Тех_Движение!$D$2:$D$5111,$C762,Тех_Движение!$B$2:$B$5111,"&lt;="&amp;Настройки!$B$6)-$F762)))</f>
        <v/>
      </c>
      <c r="K762" s="21" t="e">
        <f>IF(OR($B762="",K$3&lt;$D762+Настройки!$B$7),0,MAX(0,$E762-MAX(0,SUMIFS(Тех_Движение!$G$2:$G$5111,Тех_Движение!$D$2:$D$5111,$C762,Тех_Движение!$B$2:$B$5111,"&lt;="&amp;K$3)-$F762)))</f>
        <v>#VALUE!</v>
      </c>
      <c r="L762" s="21" t="e">
        <f>IF(OR($B762="",L$3&lt;$D762+Настройки!$B$7),0,MAX(0,$E762-MAX(0,SUMIFS(Тех_Движение!$G$2:$G$5111,Тех_Движение!$D$2:$D$5111,$C762,Тех_Движение!$B$2:$B$5111,"&lt;="&amp;L$3)-$F762)))</f>
        <v>#VALUE!</v>
      </c>
      <c r="M762" s="21" t="e">
        <f>IF(OR($B762="",M$3&lt;$D762+Настройки!$B$7),0,MAX(0,$E762-MAX(0,SUMIFS(Тех_Движение!$G$2:$G$5111,Тех_Движение!$D$2:$D$5111,$C762,Тех_Движение!$B$2:$B$5111,"&lt;="&amp;M$3)-$F762)))</f>
        <v>#VALUE!</v>
      </c>
      <c r="N762" s="21" t="e">
        <f>IF(OR($B762="",N$3&lt;$D762+Настройки!$B$7),0,MAX(0,$E762-MAX(0,SUMIFS(Тех_Движение!$G$2:$G$5111,Тех_Движение!$D$2:$D$5111,$C762,Тех_Движение!$B$2:$B$5111,"&lt;="&amp;N$3)-$F762)))</f>
        <v>#VALUE!</v>
      </c>
      <c r="O762" s="21" t="e">
        <f>IF(OR($B762="",O$3&lt;$D762+Настройки!$B$7),0,MAX(0,$E762-MAX(0,SUMIFS(Тех_Движение!$G$2:$G$5111,Тех_Движение!$D$2:$D$5111,$C762,Тех_Движение!$B$2:$B$5111,"&lt;="&amp;O$3)-$F762)))</f>
        <v>#VALUE!</v>
      </c>
      <c r="P762" s="21" t="e">
        <f>IF(OR($B762="",P$3&lt;$D762+Настройки!$B$7),0,MAX(0,$E762-MAX(0,SUMIFS(Тех_Движение!$G$2:$G$5111,Тех_Движение!$D$2:$D$5111,$C762,Тех_Движение!$B$2:$B$5111,"&lt;="&amp;P$3)-$F762)))</f>
        <v>#VALUE!</v>
      </c>
      <c r="Q762" s="21" t="e">
        <f>IF(OR($B762="",Q$3&lt;$D762+Настройки!$B$7),0,MAX(0,$E762-MAX(0,SUMIFS(Тех_Движение!$G$2:$G$5111,Тех_Движение!$D$2:$D$5111,$C762,Тех_Движение!$B$2:$B$5111,"&lt;="&amp;Q$3)-$F762)))</f>
        <v>#VALUE!</v>
      </c>
      <c r="R762" s="21" t="str">
        <f t="shared" si="34"/>
        <v/>
      </c>
      <c r="S762" s="23" t="str">
        <f>IF($B762="","",VLOOKUP($C762,Настройки!$A$11:$L$17,9,FALSE))</f>
        <v/>
      </c>
      <c r="T762" s="23" t="str">
        <f t="shared" si="35"/>
        <v/>
      </c>
    </row>
    <row r="763" spans="1:20" x14ac:dyDescent="0.3">
      <c r="A763" s="20">
        <f>Тех_Движение!$A$760</f>
        <v>759</v>
      </c>
      <c r="B763" s="20" t="str">
        <f>IF(Тех_Движение!$F$760&gt;0,Тех_Движение!$I$760,"")</f>
        <v/>
      </c>
      <c r="C763" s="20" t="str">
        <f>IF($B763="","",Тех_Движение!$D$760)</f>
        <v/>
      </c>
      <c r="D763" s="9" t="str">
        <f>IF($B763="","",Тех_Движение!$B$760)</f>
        <v/>
      </c>
      <c r="E763" s="21" t="str">
        <f>IF($B763="","",Тех_Движение!$F$760)</f>
        <v/>
      </c>
      <c r="F763" s="21" t="str">
        <f>IF($B763="","",SUMIFS($E$5:$E762,$C$5:$C762,$C763))</f>
        <v/>
      </c>
      <c r="G763" s="21" t="str">
        <f>IF($B763="","",MAX(0,$E763-MAX(0,SUMIFS(Тех_Движение!$G$2:$G$5111,Тех_Движение!$D$2:$D$5111,$C763,Тех_Движение!$B$2:$B$5111,"&lt;="&amp;Настройки!$B$5-1)-$F763)))</f>
        <v/>
      </c>
      <c r="H763" s="21" t="str">
        <f>IF($B763="","",IF(AND($D763&gt;=Настройки!$B$5,$D763&lt;=Настройки!$B$6),$E763,0))</f>
        <v/>
      </c>
      <c r="I763" s="21" t="str">
        <f t="shared" si="33"/>
        <v/>
      </c>
      <c r="J763" s="21" t="str">
        <f>IF($B763="","",MAX(0,$E763-MAX(0,SUMIFS(Тех_Движение!$G$2:$G$5111,Тех_Движение!$D$2:$D$5111,$C763,Тех_Движение!$B$2:$B$5111,"&lt;="&amp;Настройки!$B$6)-$F763)))</f>
        <v/>
      </c>
      <c r="K763" s="21" t="e">
        <f>IF(OR($B763="",K$3&lt;$D763+Настройки!$B$7),0,MAX(0,$E763-MAX(0,SUMIFS(Тех_Движение!$G$2:$G$5111,Тех_Движение!$D$2:$D$5111,$C763,Тех_Движение!$B$2:$B$5111,"&lt;="&amp;K$3)-$F763)))</f>
        <v>#VALUE!</v>
      </c>
      <c r="L763" s="21" t="e">
        <f>IF(OR($B763="",L$3&lt;$D763+Настройки!$B$7),0,MAX(0,$E763-MAX(0,SUMIFS(Тех_Движение!$G$2:$G$5111,Тех_Движение!$D$2:$D$5111,$C763,Тех_Движение!$B$2:$B$5111,"&lt;="&amp;L$3)-$F763)))</f>
        <v>#VALUE!</v>
      </c>
      <c r="M763" s="21" t="e">
        <f>IF(OR($B763="",M$3&lt;$D763+Настройки!$B$7),0,MAX(0,$E763-MAX(0,SUMIFS(Тех_Движение!$G$2:$G$5111,Тех_Движение!$D$2:$D$5111,$C763,Тех_Движение!$B$2:$B$5111,"&lt;="&amp;M$3)-$F763)))</f>
        <v>#VALUE!</v>
      </c>
      <c r="N763" s="21" t="e">
        <f>IF(OR($B763="",N$3&lt;$D763+Настройки!$B$7),0,MAX(0,$E763-MAX(0,SUMIFS(Тех_Движение!$G$2:$G$5111,Тех_Движение!$D$2:$D$5111,$C763,Тех_Движение!$B$2:$B$5111,"&lt;="&amp;N$3)-$F763)))</f>
        <v>#VALUE!</v>
      </c>
      <c r="O763" s="21" t="e">
        <f>IF(OR($B763="",O$3&lt;$D763+Настройки!$B$7),0,MAX(0,$E763-MAX(0,SUMIFS(Тех_Движение!$G$2:$G$5111,Тех_Движение!$D$2:$D$5111,$C763,Тех_Движение!$B$2:$B$5111,"&lt;="&amp;O$3)-$F763)))</f>
        <v>#VALUE!</v>
      </c>
      <c r="P763" s="21" t="e">
        <f>IF(OR($B763="",P$3&lt;$D763+Настройки!$B$7),0,MAX(0,$E763-MAX(0,SUMIFS(Тех_Движение!$G$2:$G$5111,Тех_Движение!$D$2:$D$5111,$C763,Тех_Движение!$B$2:$B$5111,"&lt;="&amp;P$3)-$F763)))</f>
        <v>#VALUE!</v>
      </c>
      <c r="Q763" s="21" t="e">
        <f>IF(OR($B763="",Q$3&lt;$D763+Настройки!$B$7),0,MAX(0,$E763-MAX(0,SUMIFS(Тех_Движение!$G$2:$G$5111,Тех_Движение!$D$2:$D$5111,$C763,Тех_Движение!$B$2:$B$5111,"&lt;="&amp;Q$3)-$F763)))</f>
        <v>#VALUE!</v>
      </c>
      <c r="R763" s="21" t="str">
        <f t="shared" si="34"/>
        <v/>
      </c>
      <c r="S763" s="23" t="str">
        <f>IF($B763="","",VLOOKUP($C763,Настройки!$A$11:$L$17,9,FALSE))</f>
        <v/>
      </c>
      <c r="T763" s="23" t="str">
        <f t="shared" si="35"/>
        <v/>
      </c>
    </row>
    <row r="764" spans="1:20" x14ac:dyDescent="0.3">
      <c r="A764" s="20">
        <f>Тех_Движение!$A$761</f>
        <v>760</v>
      </c>
      <c r="B764" s="20" t="str">
        <f>IF(Тех_Движение!$F$761&gt;0,Тех_Движение!$I$761,"")</f>
        <v/>
      </c>
      <c r="C764" s="20" t="str">
        <f>IF($B764="","",Тех_Движение!$D$761)</f>
        <v/>
      </c>
      <c r="D764" s="9" t="str">
        <f>IF($B764="","",Тех_Движение!$B$761)</f>
        <v/>
      </c>
      <c r="E764" s="21" t="str">
        <f>IF($B764="","",Тех_Движение!$F$761)</f>
        <v/>
      </c>
      <c r="F764" s="21" t="str">
        <f>IF($B764="","",SUMIFS($E$5:$E763,$C$5:$C763,$C764))</f>
        <v/>
      </c>
      <c r="G764" s="21" t="str">
        <f>IF($B764="","",MAX(0,$E764-MAX(0,SUMIFS(Тех_Движение!$G$2:$G$5111,Тех_Движение!$D$2:$D$5111,$C764,Тех_Движение!$B$2:$B$5111,"&lt;="&amp;Настройки!$B$5-1)-$F764)))</f>
        <v/>
      </c>
      <c r="H764" s="21" t="str">
        <f>IF($B764="","",IF(AND($D764&gt;=Настройки!$B$5,$D764&lt;=Настройки!$B$6),$E764,0))</f>
        <v/>
      </c>
      <c r="I764" s="21" t="str">
        <f t="shared" si="33"/>
        <v/>
      </c>
      <c r="J764" s="21" t="str">
        <f>IF($B764="","",MAX(0,$E764-MAX(0,SUMIFS(Тех_Движение!$G$2:$G$5111,Тех_Движение!$D$2:$D$5111,$C764,Тех_Движение!$B$2:$B$5111,"&lt;="&amp;Настройки!$B$6)-$F764)))</f>
        <v/>
      </c>
      <c r="K764" s="21" t="e">
        <f>IF(OR($B764="",K$3&lt;$D764+Настройки!$B$7),0,MAX(0,$E764-MAX(0,SUMIFS(Тех_Движение!$G$2:$G$5111,Тех_Движение!$D$2:$D$5111,$C764,Тех_Движение!$B$2:$B$5111,"&lt;="&amp;K$3)-$F764)))</f>
        <v>#VALUE!</v>
      </c>
      <c r="L764" s="21" t="e">
        <f>IF(OR($B764="",L$3&lt;$D764+Настройки!$B$7),0,MAX(0,$E764-MAX(0,SUMIFS(Тех_Движение!$G$2:$G$5111,Тех_Движение!$D$2:$D$5111,$C764,Тех_Движение!$B$2:$B$5111,"&lt;="&amp;L$3)-$F764)))</f>
        <v>#VALUE!</v>
      </c>
      <c r="M764" s="21" t="e">
        <f>IF(OR($B764="",M$3&lt;$D764+Настройки!$B$7),0,MAX(0,$E764-MAX(0,SUMIFS(Тех_Движение!$G$2:$G$5111,Тех_Движение!$D$2:$D$5111,$C764,Тех_Движение!$B$2:$B$5111,"&lt;="&amp;M$3)-$F764)))</f>
        <v>#VALUE!</v>
      </c>
      <c r="N764" s="21" t="e">
        <f>IF(OR($B764="",N$3&lt;$D764+Настройки!$B$7),0,MAX(0,$E764-MAX(0,SUMIFS(Тех_Движение!$G$2:$G$5111,Тех_Движение!$D$2:$D$5111,$C764,Тех_Движение!$B$2:$B$5111,"&lt;="&amp;N$3)-$F764)))</f>
        <v>#VALUE!</v>
      </c>
      <c r="O764" s="21" t="e">
        <f>IF(OR($B764="",O$3&lt;$D764+Настройки!$B$7),0,MAX(0,$E764-MAX(0,SUMIFS(Тех_Движение!$G$2:$G$5111,Тех_Движение!$D$2:$D$5111,$C764,Тех_Движение!$B$2:$B$5111,"&lt;="&amp;O$3)-$F764)))</f>
        <v>#VALUE!</v>
      </c>
      <c r="P764" s="21" t="e">
        <f>IF(OR($B764="",P$3&lt;$D764+Настройки!$B$7),0,MAX(0,$E764-MAX(0,SUMIFS(Тех_Движение!$G$2:$G$5111,Тех_Движение!$D$2:$D$5111,$C764,Тех_Движение!$B$2:$B$5111,"&lt;="&amp;P$3)-$F764)))</f>
        <v>#VALUE!</v>
      </c>
      <c r="Q764" s="21" t="e">
        <f>IF(OR($B764="",Q$3&lt;$D764+Настройки!$B$7),0,MAX(0,$E764-MAX(0,SUMIFS(Тех_Движение!$G$2:$G$5111,Тех_Движение!$D$2:$D$5111,$C764,Тех_Движение!$B$2:$B$5111,"&lt;="&amp;Q$3)-$F764)))</f>
        <v>#VALUE!</v>
      </c>
      <c r="R764" s="21" t="str">
        <f t="shared" si="34"/>
        <v/>
      </c>
      <c r="S764" s="23" t="str">
        <f>IF($B764="","",VLOOKUP($C764,Настройки!$A$11:$L$17,9,FALSE))</f>
        <v/>
      </c>
      <c r="T764" s="23" t="str">
        <f t="shared" si="35"/>
        <v/>
      </c>
    </row>
    <row r="765" spans="1:20" x14ac:dyDescent="0.3">
      <c r="A765" s="20">
        <f>Тех_Движение!$A$762</f>
        <v>761</v>
      </c>
      <c r="B765" s="20" t="str">
        <f>IF(Тех_Движение!$F$762&gt;0,Тех_Движение!$I$762,"")</f>
        <v/>
      </c>
      <c r="C765" s="20" t="str">
        <f>IF($B765="","",Тех_Движение!$D$762)</f>
        <v/>
      </c>
      <c r="D765" s="9" t="str">
        <f>IF($B765="","",Тех_Движение!$B$762)</f>
        <v/>
      </c>
      <c r="E765" s="21" t="str">
        <f>IF($B765="","",Тех_Движение!$F$762)</f>
        <v/>
      </c>
      <c r="F765" s="21" t="str">
        <f>IF($B765="","",SUMIFS($E$5:$E764,$C$5:$C764,$C765))</f>
        <v/>
      </c>
      <c r="G765" s="21" t="str">
        <f>IF($B765="","",MAX(0,$E765-MAX(0,SUMIFS(Тех_Движение!$G$2:$G$5111,Тех_Движение!$D$2:$D$5111,$C765,Тех_Движение!$B$2:$B$5111,"&lt;="&amp;Настройки!$B$5-1)-$F765)))</f>
        <v/>
      </c>
      <c r="H765" s="21" t="str">
        <f>IF($B765="","",IF(AND($D765&gt;=Настройки!$B$5,$D765&lt;=Настройки!$B$6),$E765,0))</f>
        <v/>
      </c>
      <c r="I765" s="21" t="str">
        <f t="shared" si="33"/>
        <v/>
      </c>
      <c r="J765" s="21" t="str">
        <f>IF($B765="","",MAX(0,$E765-MAX(0,SUMIFS(Тех_Движение!$G$2:$G$5111,Тех_Движение!$D$2:$D$5111,$C765,Тех_Движение!$B$2:$B$5111,"&lt;="&amp;Настройки!$B$6)-$F765)))</f>
        <v/>
      </c>
      <c r="K765" s="21" t="e">
        <f>IF(OR($B765="",K$3&lt;$D765+Настройки!$B$7),0,MAX(0,$E765-MAX(0,SUMIFS(Тех_Движение!$G$2:$G$5111,Тех_Движение!$D$2:$D$5111,$C765,Тех_Движение!$B$2:$B$5111,"&lt;="&amp;K$3)-$F765)))</f>
        <v>#VALUE!</v>
      </c>
      <c r="L765" s="21" t="e">
        <f>IF(OR($B765="",L$3&lt;$D765+Настройки!$B$7),0,MAX(0,$E765-MAX(0,SUMIFS(Тех_Движение!$G$2:$G$5111,Тех_Движение!$D$2:$D$5111,$C765,Тех_Движение!$B$2:$B$5111,"&lt;="&amp;L$3)-$F765)))</f>
        <v>#VALUE!</v>
      </c>
      <c r="M765" s="21" t="e">
        <f>IF(OR($B765="",M$3&lt;$D765+Настройки!$B$7),0,MAX(0,$E765-MAX(0,SUMIFS(Тех_Движение!$G$2:$G$5111,Тех_Движение!$D$2:$D$5111,$C765,Тех_Движение!$B$2:$B$5111,"&lt;="&amp;M$3)-$F765)))</f>
        <v>#VALUE!</v>
      </c>
      <c r="N765" s="21" t="e">
        <f>IF(OR($B765="",N$3&lt;$D765+Настройки!$B$7),0,MAX(0,$E765-MAX(0,SUMIFS(Тех_Движение!$G$2:$G$5111,Тех_Движение!$D$2:$D$5111,$C765,Тех_Движение!$B$2:$B$5111,"&lt;="&amp;N$3)-$F765)))</f>
        <v>#VALUE!</v>
      </c>
      <c r="O765" s="21" t="e">
        <f>IF(OR($B765="",O$3&lt;$D765+Настройки!$B$7),0,MAX(0,$E765-MAX(0,SUMIFS(Тех_Движение!$G$2:$G$5111,Тех_Движение!$D$2:$D$5111,$C765,Тех_Движение!$B$2:$B$5111,"&lt;="&amp;O$3)-$F765)))</f>
        <v>#VALUE!</v>
      </c>
      <c r="P765" s="21" t="e">
        <f>IF(OR($B765="",P$3&lt;$D765+Настройки!$B$7),0,MAX(0,$E765-MAX(0,SUMIFS(Тех_Движение!$G$2:$G$5111,Тех_Движение!$D$2:$D$5111,$C765,Тех_Движение!$B$2:$B$5111,"&lt;="&amp;P$3)-$F765)))</f>
        <v>#VALUE!</v>
      </c>
      <c r="Q765" s="21" t="e">
        <f>IF(OR($B765="",Q$3&lt;$D765+Настройки!$B$7),0,MAX(0,$E765-MAX(0,SUMIFS(Тех_Движение!$G$2:$G$5111,Тех_Движение!$D$2:$D$5111,$C765,Тех_Движение!$B$2:$B$5111,"&lt;="&amp;Q$3)-$F765)))</f>
        <v>#VALUE!</v>
      </c>
      <c r="R765" s="21" t="str">
        <f t="shared" si="34"/>
        <v/>
      </c>
      <c r="S765" s="23" t="str">
        <f>IF($B765="","",VLOOKUP($C765,Настройки!$A$11:$L$17,9,FALSE))</f>
        <v/>
      </c>
      <c r="T765" s="23" t="str">
        <f t="shared" si="35"/>
        <v/>
      </c>
    </row>
    <row r="766" spans="1:20" x14ac:dyDescent="0.3">
      <c r="A766" s="20">
        <f>Тех_Движение!$A$763</f>
        <v>762</v>
      </c>
      <c r="B766" s="20" t="str">
        <f>IF(Тех_Движение!$F$763&gt;0,Тех_Движение!$I$763,"")</f>
        <v/>
      </c>
      <c r="C766" s="20" t="str">
        <f>IF($B766="","",Тех_Движение!$D$763)</f>
        <v/>
      </c>
      <c r="D766" s="9" t="str">
        <f>IF($B766="","",Тех_Движение!$B$763)</f>
        <v/>
      </c>
      <c r="E766" s="21" t="str">
        <f>IF($B766="","",Тех_Движение!$F$763)</f>
        <v/>
      </c>
      <c r="F766" s="21" t="str">
        <f>IF($B766="","",SUMIFS($E$5:$E765,$C$5:$C765,$C766))</f>
        <v/>
      </c>
      <c r="G766" s="21" t="str">
        <f>IF($B766="","",MAX(0,$E766-MAX(0,SUMIFS(Тех_Движение!$G$2:$G$5111,Тех_Движение!$D$2:$D$5111,$C766,Тех_Движение!$B$2:$B$5111,"&lt;="&amp;Настройки!$B$5-1)-$F766)))</f>
        <v/>
      </c>
      <c r="H766" s="21" t="str">
        <f>IF($B766="","",IF(AND($D766&gt;=Настройки!$B$5,$D766&lt;=Настройки!$B$6),$E766,0))</f>
        <v/>
      </c>
      <c r="I766" s="21" t="str">
        <f t="shared" si="33"/>
        <v/>
      </c>
      <c r="J766" s="21" t="str">
        <f>IF($B766="","",MAX(0,$E766-MAX(0,SUMIFS(Тех_Движение!$G$2:$G$5111,Тех_Движение!$D$2:$D$5111,$C766,Тех_Движение!$B$2:$B$5111,"&lt;="&amp;Настройки!$B$6)-$F766)))</f>
        <v/>
      </c>
      <c r="K766" s="21" t="e">
        <f>IF(OR($B766="",K$3&lt;$D766+Настройки!$B$7),0,MAX(0,$E766-MAX(0,SUMIFS(Тех_Движение!$G$2:$G$5111,Тех_Движение!$D$2:$D$5111,$C766,Тех_Движение!$B$2:$B$5111,"&lt;="&amp;K$3)-$F766)))</f>
        <v>#VALUE!</v>
      </c>
      <c r="L766" s="21" t="e">
        <f>IF(OR($B766="",L$3&lt;$D766+Настройки!$B$7),0,MAX(0,$E766-MAX(0,SUMIFS(Тех_Движение!$G$2:$G$5111,Тех_Движение!$D$2:$D$5111,$C766,Тех_Движение!$B$2:$B$5111,"&lt;="&amp;L$3)-$F766)))</f>
        <v>#VALUE!</v>
      </c>
      <c r="M766" s="21" t="e">
        <f>IF(OR($B766="",M$3&lt;$D766+Настройки!$B$7),0,MAX(0,$E766-MAX(0,SUMIFS(Тех_Движение!$G$2:$G$5111,Тех_Движение!$D$2:$D$5111,$C766,Тех_Движение!$B$2:$B$5111,"&lt;="&amp;M$3)-$F766)))</f>
        <v>#VALUE!</v>
      </c>
      <c r="N766" s="21" t="e">
        <f>IF(OR($B766="",N$3&lt;$D766+Настройки!$B$7),0,MAX(0,$E766-MAX(0,SUMIFS(Тех_Движение!$G$2:$G$5111,Тех_Движение!$D$2:$D$5111,$C766,Тех_Движение!$B$2:$B$5111,"&lt;="&amp;N$3)-$F766)))</f>
        <v>#VALUE!</v>
      </c>
      <c r="O766" s="21" t="e">
        <f>IF(OR($B766="",O$3&lt;$D766+Настройки!$B$7),0,MAX(0,$E766-MAX(0,SUMIFS(Тех_Движение!$G$2:$G$5111,Тех_Движение!$D$2:$D$5111,$C766,Тех_Движение!$B$2:$B$5111,"&lt;="&amp;O$3)-$F766)))</f>
        <v>#VALUE!</v>
      </c>
      <c r="P766" s="21" t="e">
        <f>IF(OR($B766="",P$3&lt;$D766+Настройки!$B$7),0,MAX(0,$E766-MAX(0,SUMIFS(Тех_Движение!$G$2:$G$5111,Тех_Движение!$D$2:$D$5111,$C766,Тех_Движение!$B$2:$B$5111,"&lt;="&amp;P$3)-$F766)))</f>
        <v>#VALUE!</v>
      </c>
      <c r="Q766" s="21" t="e">
        <f>IF(OR($B766="",Q$3&lt;$D766+Настройки!$B$7),0,MAX(0,$E766-MAX(0,SUMIFS(Тех_Движение!$G$2:$G$5111,Тех_Движение!$D$2:$D$5111,$C766,Тех_Движение!$B$2:$B$5111,"&lt;="&amp;Q$3)-$F766)))</f>
        <v>#VALUE!</v>
      </c>
      <c r="R766" s="21" t="str">
        <f t="shared" si="34"/>
        <v/>
      </c>
      <c r="S766" s="23" t="str">
        <f>IF($B766="","",VLOOKUP($C766,Настройки!$A$11:$L$17,9,FALSE))</f>
        <v/>
      </c>
      <c r="T766" s="23" t="str">
        <f t="shared" si="35"/>
        <v/>
      </c>
    </row>
    <row r="767" spans="1:20" x14ac:dyDescent="0.3">
      <c r="A767" s="20">
        <f>Тех_Движение!$A$764</f>
        <v>763</v>
      </c>
      <c r="B767" s="20" t="str">
        <f>IF(Тех_Движение!$F$764&gt;0,Тех_Движение!$I$764,"")</f>
        <v/>
      </c>
      <c r="C767" s="20" t="str">
        <f>IF($B767="","",Тех_Движение!$D$764)</f>
        <v/>
      </c>
      <c r="D767" s="9" t="str">
        <f>IF($B767="","",Тех_Движение!$B$764)</f>
        <v/>
      </c>
      <c r="E767" s="21" t="str">
        <f>IF($B767="","",Тех_Движение!$F$764)</f>
        <v/>
      </c>
      <c r="F767" s="21" t="str">
        <f>IF($B767="","",SUMIFS($E$5:$E766,$C$5:$C766,$C767))</f>
        <v/>
      </c>
      <c r="G767" s="21" t="str">
        <f>IF($B767="","",MAX(0,$E767-MAX(0,SUMIFS(Тех_Движение!$G$2:$G$5111,Тех_Движение!$D$2:$D$5111,$C767,Тех_Движение!$B$2:$B$5111,"&lt;="&amp;Настройки!$B$5-1)-$F767)))</f>
        <v/>
      </c>
      <c r="H767" s="21" t="str">
        <f>IF($B767="","",IF(AND($D767&gt;=Настройки!$B$5,$D767&lt;=Настройки!$B$6),$E767,0))</f>
        <v/>
      </c>
      <c r="I767" s="21" t="str">
        <f t="shared" si="33"/>
        <v/>
      </c>
      <c r="J767" s="21" t="str">
        <f>IF($B767="","",MAX(0,$E767-MAX(0,SUMIFS(Тех_Движение!$G$2:$G$5111,Тех_Движение!$D$2:$D$5111,$C767,Тех_Движение!$B$2:$B$5111,"&lt;="&amp;Настройки!$B$6)-$F767)))</f>
        <v/>
      </c>
      <c r="K767" s="21" t="e">
        <f>IF(OR($B767="",K$3&lt;$D767+Настройки!$B$7),0,MAX(0,$E767-MAX(0,SUMIFS(Тех_Движение!$G$2:$G$5111,Тех_Движение!$D$2:$D$5111,$C767,Тех_Движение!$B$2:$B$5111,"&lt;="&amp;K$3)-$F767)))</f>
        <v>#VALUE!</v>
      </c>
      <c r="L767" s="21" t="e">
        <f>IF(OR($B767="",L$3&lt;$D767+Настройки!$B$7),0,MAX(0,$E767-MAX(0,SUMIFS(Тех_Движение!$G$2:$G$5111,Тех_Движение!$D$2:$D$5111,$C767,Тех_Движение!$B$2:$B$5111,"&lt;="&amp;L$3)-$F767)))</f>
        <v>#VALUE!</v>
      </c>
      <c r="M767" s="21" t="e">
        <f>IF(OR($B767="",M$3&lt;$D767+Настройки!$B$7),0,MAX(0,$E767-MAX(0,SUMIFS(Тех_Движение!$G$2:$G$5111,Тех_Движение!$D$2:$D$5111,$C767,Тех_Движение!$B$2:$B$5111,"&lt;="&amp;M$3)-$F767)))</f>
        <v>#VALUE!</v>
      </c>
      <c r="N767" s="21" t="e">
        <f>IF(OR($B767="",N$3&lt;$D767+Настройки!$B$7),0,MAX(0,$E767-MAX(0,SUMIFS(Тех_Движение!$G$2:$G$5111,Тех_Движение!$D$2:$D$5111,$C767,Тех_Движение!$B$2:$B$5111,"&lt;="&amp;N$3)-$F767)))</f>
        <v>#VALUE!</v>
      </c>
      <c r="O767" s="21" t="e">
        <f>IF(OR($B767="",O$3&lt;$D767+Настройки!$B$7),0,MAX(0,$E767-MAX(0,SUMIFS(Тех_Движение!$G$2:$G$5111,Тех_Движение!$D$2:$D$5111,$C767,Тех_Движение!$B$2:$B$5111,"&lt;="&amp;O$3)-$F767)))</f>
        <v>#VALUE!</v>
      </c>
      <c r="P767" s="21" t="e">
        <f>IF(OR($B767="",P$3&lt;$D767+Настройки!$B$7),0,MAX(0,$E767-MAX(0,SUMIFS(Тех_Движение!$G$2:$G$5111,Тех_Движение!$D$2:$D$5111,$C767,Тех_Движение!$B$2:$B$5111,"&lt;="&amp;P$3)-$F767)))</f>
        <v>#VALUE!</v>
      </c>
      <c r="Q767" s="21" t="e">
        <f>IF(OR($B767="",Q$3&lt;$D767+Настройки!$B$7),0,MAX(0,$E767-MAX(0,SUMIFS(Тех_Движение!$G$2:$G$5111,Тех_Движение!$D$2:$D$5111,$C767,Тех_Движение!$B$2:$B$5111,"&lt;="&amp;Q$3)-$F767)))</f>
        <v>#VALUE!</v>
      </c>
      <c r="R767" s="21" t="str">
        <f t="shared" si="34"/>
        <v/>
      </c>
      <c r="S767" s="23" t="str">
        <f>IF($B767="","",VLOOKUP($C767,Настройки!$A$11:$L$17,9,FALSE))</f>
        <v/>
      </c>
      <c r="T767" s="23" t="str">
        <f t="shared" si="35"/>
        <v/>
      </c>
    </row>
    <row r="768" spans="1:20" x14ac:dyDescent="0.3">
      <c r="A768" s="20">
        <f>Тех_Движение!$A$765</f>
        <v>764</v>
      </c>
      <c r="B768" s="20" t="str">
        <f>IF(Тех_Движение!$F$765&gt;0,Тех_Движение!$I$765,"")</f>
        <v/>
      </c>
      <c r="C768" s="20" t="str">
        <f>IF($B768="","",Тех_Движение!$D$765)</f>
        <v/>
      </c>
      <c r="D768" s="9" t="str">
        <f>IF($B768="","",Тех_Движение!$B$765)</f>
        <v/>
      </c>
      <c r="E768" s="21" t="str">
        <f>IF($B768="","",Тех_Движение!$F$765)</f>
        <v/>
      </c>
      <c r="F768" s="21" t="str">
        <f>IF($B768="","",SUMIFS($E$5:$E767,$C$5:$C767,$C768))</f>
        <v/>
      </c>
      <c r="G768" s="21" t="str">
        <f>IF($B768="","",MAX(0,$E768-MAX(0,SUMIFS(Тех_Движение!$G$2:$G$5111,Тех_Движение!$D$2:$D$5111,$C768,Тех_Движение!$B$2:$B$5111,"&lt;="&amp;Настройки!$B$5-1)-$F768)))</f>
        <v/>
      </c>
      <c r="H768" s="21" t="str">
        <f>IF($B768="","",IF(AND($D768&gt;=Настройки!$B$5,$D768&lt;=Настройки!$B$6),$E768,0))</f>
        <v/>
      </c>
      <c r="I768" s="21" t="str">
        <f t="shared" si="33"/>
        <v/>
      </c>
      <c r="J768" s="21" t="str">
        <f>IF($B768="","",MAX(0,$E768-MAX(0,SUMIFS(Тех_Движение!$G$2:$G$5111,Тех_Движение!$D$2:$D$5111,$C768,Тех_Движение!$B$2:$B$5111,"&lt;="&amp;Настройки!$B$6)-$F768)))</f>
        <v/>
      </c>
      <c r="K768" s="21" t="e">
        <f>IF(OR($B768="",K$3&lt;$D768+Настройки!$B$7),0,MAX(0,$E768-MAX(0,SUMIFS(Тех_Движение!$G$2:$G$5111,Тех_Движение!$D$2:$D$5111,$C768,Тех_Движение!$B$2:$B$5111,"&lt;="&amp;K$3)-$F768)))</f>
        <v>#VALUE!</v>
      </c>
      <c r="L768" s="21" t="e">
        <f>IF(OR($B768="",L$3&lt;$D768+Настройки!$B$7),0,MAX(0,$E768-MAX(0,SUMIFS(Тех_Движение!$G$2:$G$5111,Тех_Движение!$D$2:$D$5111,$C768,Тех_Движение!$B$2:$B$5111,"&lt;="&amp;L$3)-$F768)))</f>
        <v>#VALUE!</v>
      </c>
      <c r="M768" s="21" t="e">
        <f>IF(OR($B768="",M$3&lt;$D768+Настройки!$B$7),0,MAX(0,$E768-MAX(0,SUMIFS(Тех_Движение!$G$2:$G$5111,Тех_Движение!$D$2:$D$5111,$C768,Тех_Движение!$B$2:$B$5111,"&lt;="&amp;M$3)-$F768)))</f>
        <v>#VALUE!</v>
      </c>
      <c r="N768" s="21" t="e">
        <f>IF(OR($B768="",N$3&lt;$D768+Настройки!$B$7),0,MAX(0,$E768-MAX(0,SUMIFS(Тех_Движение!$G$2:$G$5111,Тех_Движение!$D$2:$D$5111,$C768,Тех_Движение!$B$2:$B$5111,"&lt;="&amp;N$3)-$F768)))</f>
        <v>#VALUE!</v>
      </c>
      <c r="O768" s="21" t="e">
        <f>IF(OR($B768="",O$3&lt;$D768+Настройки!$B$7),0,MAX(0,$E768-MAX(0,SUMIFS(Тех_Движение!$G$2:$G$5111,Тех_Движение!$D$2:$D$5111,$C768,Тех_Движение!$B$2:$B$5111,"&lt;="&amp;O$3)-$F768)))</f>
        <v>#VALUE!</v>
      </c>
      <c r="P768" s="21" t="e">
        <f>IF(OR($B768="",P$3&lt;$D768+Настройки!$B$7),0,MAX(0,$E768-MAX(0,SUMIFS(Тех_Движение!$G$2:$G$5111,Тех_Движение!$D$2:$D$5111,$C768,Тех_Движение!$B$2:$B$5111,"&lt;="&amp;P$3)-$F768)))</f>
        <v>#VALUE!</v>
      </c>
      <c r="Q768" s="21" t="e">
        <f>IF(OR($B768="",Q$3&lt;$D768+Настройки!$B$7),0,MAX(0,$E768-MAX(0,SUMIFS(Тех_Движение!$G$2:$G$5111,Тех_Движение!$D$2:$D$5111,$C768,Тех_Движение!$B$2:$B$5111,"&lt;="&amp;Q$3)-$F768)))</f>
        <v>#VALUE!</v>
      </c>
      <c r="R768" s="21" t="str">
        <f t="shared" si="34"/>
        <v/>
      </c>
      <c r="S768" s="23" t="str">
        <f>IF($B768="","",VLOOKUP($C768,Настройки!$A$11:$L$17,9,FALSE))</f>
        <v/>
      </c>
      <c r="T768" s="23" t="str">
        <f t="shared" si="35"/>
        <v/>
      </c>
    </row>
    <row r="769" spans="1:20" x14ac:dyDescent="0.3">
      <c r="A769" s="20">
        <f>Тех_Движение!$A$766</f>
        <v>765</v>
      </c>
      <c r="B769" s="20" t="str">
        <f>IF(Тех_Движение!$F$766&gt;0,Тех_Движение!$I$766,"")</f>
        <v/>
      </c>
      <c r="C769" s="20" t="str">
        <f>IF($B769="","",Тех_Движение!$D$766)</f>
        <v/>
      </c>
      <c r="D769" s="9" t="str">
        <f>IF($B769="","",Тех_Движение!$B$766)</f>
        <v/>
      </c>
      <c r="E769" s="21" t="str">
        <f>IF($B769="","",Тех_Движение!$F$766)</f>
        <v/>
      </c>
      <c r="F769" s="21" t="str">
        <f>IF($B769="","",SUMIFS($E$5:$E768,$C$5:$C768,$C769))</f>
        <v/>
      </c>
      <c r="G769" s="21" t="str">
        <f>IF($B769="","",MAX(0,$E769-MAX(0,SUMIFS(Тех_Движение!$G$2:$G$5111,Тех_Движение!$D$2:$D$5111,$C769,Тех_Движение!$B$2:$B$5111,"&lt;="&amp;Настройки!$B$5-1)-$F769)))</f>
        <v/>
      </c>
      <c r="H769" s="21" t="str">
        <f>IF($B769="","",IF(AND($D769&gt;=Настройки!$B$5,$D769&lt;=Настройки!$B$6),$E769,0))</f>
        <v/>
      </c>
      <c r="I769" s="21" t="str">
        <f t="shared" si="33"/>
        <v/>
      </c>
      <c r="J769" s="21" t="str">
        <f>IF($B769="","",MAX(0,$E769-MAX(0,SUMIFS(Тех_Движение!$G$2:$G$5111,Тех_Движение!$D$2:$D$5111,$C769,Тех_Движение!$B$2:$B$5111,"&lt;="&amp;Настройки!$B$6)-$F769)))</f>
        <v/>
      </c>
      <c r="K769" s="21" t="e">
        <f>IF(OR($B769="",K$3&lt;$D769+Настройки!$B$7),0,MAX(0,$E769-MAX(0,SUMIFS(Тех_Движение!$G$2:$G$5111,Тех_Движение!$D$2:$D$5111,$C769,Тех_Движение!$B$2:$B$5111,"&lt;="&amp;K$3)-$F769)))</f>
        <v>#VALUE!</v>
      </c>
      <c r="L769" s="21" t="e">
        <f>IF(OR($B769="",L$3&lt;$D769+Настройки!$B$7),0,MAX(0,$E769-MAX(0,SUMIFS(Тех_Движение!$G$2:$G$5111,Тех_Движение!$D$2:$D$5111,$C769,Тех_Движение!$B$2:$B$5111,"&lt;="&amp;L$3)-$F769)))</f>
        <v>#VALUE!</v>
      </c>
      <c r="M769" s="21" t="e">
        <f>IF(OR($B769="",M$3&lt;$D769+Настройки!$B$7),0,MAX(0,$E769-MAX(0,SUMIFS(Тех_Движение!$G$2:$G$5111,Тех_Движение!$D$2:$D$5111,$C769,Тех_Движение!$B$2:$B$5111,"&lt;="&amp;M$3)-$F769)))</f>
        <v>#VALUE!</v>
      </c>
      <c r="N769" s="21" t="e">
        <f>IF(OR($B769="",N$3&lt;$D769+Настройки!$B$7),0,MAX(0,$E769-MAX(0,SUMIFS(Тех_Движение!$G$2:$G$5111,Тех_Движение!$D$2:$D$5111,$C769,Тех_Движение!$B$2:$B$5111,"&lt;="&amp;N$3)-$F769)))</f>
        <v>#VALUE!</v>
      </c>
      <c r="O769" s="21" t="e">
        <f>IF(OR($B769="",O$3&lt;$D769+Настройки!$B$7),0,MAX(0,$E769-MAX(0,SUMIFS(Тех_Движение!$G$2:$G$5111,Тех_Движение!$D$2:$D$5111,$C769,Тех_Движение!$B$2:$B$5111,"&lt;="&amp;O$3)-$F769)))</f>
        <v>#VALUE!</v>
      </c>
      <c r="P769" s="21" t="e">
        <f>IF(OR($B769="",P$3&lt;$D769+Настройки!$B$7),0,MAX(0,$E769-MAX(0,SUMIFS(Тех_Движение!$G$2:$G$5111,Тех_Движение!$D$2:$D$5111,$C769,Тех_Движение!$B$2:$B$5111,"&lt;="&amp;P$3)-$F769)))</f>
        <v>#VALUE!</v>
      </c>
      <c r="Q769" s="21" t="e">
        <f>IF(OR($B769="",Q$3&lt;$D769+Настройки!$B$7),0,MAX(0,$E769-MAX(0,SUMIFS(Тех_Движение!$G$2:$G$5111,Тех_Движение!$D$2:$D$5111,$C769,Тех_Движение!$B$2:$B$5111,"&lt;="&amp;Q$3)-$F769)))</f>
        <v>#VALUE!</v>
      </c>
      <c r="R769" s="21" t="str">
        <f t="shared" si="34"/>
        <v/>
      </c>
      <c r="S769" s="23" t="str">
        <f>IF($B769="","",VLOOKUP($C769,Настройки!$A$11:$L$17,9,FALSE))</f>
        <v/>
      </c>
      <c r="T769" s="23" t="str">
        <f t="shared" si="35"/>
        <v/>
      </c>
    </row>
    <row r="770" spans="1:20" x14ac:dyDescent="0.3">
      <c r="A770" s="20">
        <f>Тех_Движение!$A$767</f>
        <v>766</v>
      </c>
      <c r="B770" s="20" t="str">
        <f>IF(Тех_Движение!$F$767&gt;0,Тех_Движение!$I$767,"")</f>
        <v/>
      </c>
      <c r="C770" s="20" t="str">
        <f>IF($B770="","",Тех_Движение!$D$767)</f>
        <v/>
      </c>
      <c r="D770" s="9" t="str">
        <f>IF($B770="","",Тех_Движение!$B$767)</f>
        <v/>
      </c>
      <c r="E770" s="21" t="str">
        <f>IF($B770="","",Тех_Движение!$F$767)</f>
        <v/>
      </c>
      <c r="F770" s="21" t="str">
        <f>IF($B770="","",SUMIFS($E$5:$E769,$C$5:$C769,$C770))</f>
        <v/>
      </c>
      <c r="G770" s="21" t="str">
        <f>IF($B770="","",MAX(0,$E770-MAX(0,SUMIFS(Тех_Движение!$G$2:$G$5111,Тех_Движение!$D$2:$D$5111,$C770,Тех_Движение!$B$2:$B$5111,"&lt;="&amp;Настройки!$B$5-1)-$F770)))</f>
        <v/>
      </c>
      <c r="H770" s="21" t="str">
        <f>IF($B770="","",IF(AND($D770&gt;=Настройки!$B$5,$D770&lt;=Настройки!$B$6),$E770,0))</f>
        <v/>
      </c>
      <c r="I770" s="21" t="str">
        <f t="shared" si="33"/>
        <v/>
      </c>
      <c r="J770" s="21" t="str">
        <f>IF($B770="","",MAX(0,$E770-MAX(0,SUMIFS(Тех_Движение!$G$2:$G$5111,Тех_Движение!$D$2:$D$5111,$C770,Тех_Движение!$B$2:$B$5111,"&lt;="&amp;Настройки!$B$6)-$F770)))</f>
        <v/>
      </c>
      <c r="K770" s="21" t="e">
        <f>IF(OR($B770="",K$3&lt;$D770+Настройки!$B$7),0,MAX(0,$E770-MAX(0,SUMIFS(Тех_Движение!$G$2:$G$5111,Тех_Движение!$D$2:$D$5111,$C770,Тех_Движение!$B$2:$B$5111,"&lt;="&amp;K$3)-$F770)))</f>
        <v>#VALUE!</v>
      </c>
      <c r="L770" s="21" t="e">
        <f>IF(OR($B770="",L$3&lt;$D770+Настройки!$B$7),0,MAX(0,$E770-MAX(0,SUMIFS(Тех_Движение!$G$2:$G$5111,Тех_Движение!$D$2:$D$5111,$C770,Тех_Движение!$B$2:$B$5111,"&lt;="&amp;L$3)-$F770)))</f>
        <v>#VALUE!</v>
      </c>
      <c r="M770" s="21" t="e">
        <f>IF(OR($B770="",M$3&lt;$D770+Настройки!$B$7),0,MAX(0,$E770-MAX(0,SUMIFS(Тех_Движение!$G$2:$G$5111,Тех_Движение!$D$2:$D$5111,$C770,Тех_Движение!$B$2:$B$5111,"&lt;="&amp;M$3)-$F770)))</f>
        <v>#VALUE!</v>
      </c>
      <c r="N770" s="21" t="e">
        <f>IF(OR($B770="",N$3&lt;$D770+Настройки!$B$7),0,MAX(0,$E770-MAX(0,SUMIFS(Тех_Движение!$G$2:$G$5111,Тех_Движение!$D$2:$D$5111,$C770,Тех_Движение!$B$2:$B$5111,"&lt;="&amp;N$3)-$F770)))</f>
        <v>#VALUE!</v>
      </c>
      <c r="O770" s="21" t="e">
        <f>IF(OR($B770="",O$3&lt;$D770+Настройки!$B$7),0,MAX(0,$E770-MAX(0,SUMIFS(Тех_Движение!$G$2:$G$5111,Тех_Движение!$D$2:$D$5111,$C770,Тех_Движение!$B$2:$B$5111,"&lt;="&amp;O$3)-$F770)))</f>
        <v>#VALUE!</v>
      </c>
      <c r="P770" s="21" t="e">
        <f>IF(OR($B770="",P$3&lt;$D770+Настройки!$B$7),0,MAX(0,$E770-MAX(0,SUMIFS(Тех_Движение!$G$2:$G$5111,Тех_Движение!$D$2:$D$5111,$C770,Тех_Движение!$B$2:$B$5111,"&lt;="&amp;P$3)-$F770)))</f>
        <v>#VALUE!</v>
      </c>
      <c r="Q770" s="21" t="e">
        <f>IF(OR($B770="",Q$3&lt;$D770+Настройки!$B$7),0,MAX(0,$E770-MAX(0,SUMIFS(Тех_Движение!$G$2:$G$5111,Тех_Движение!$D$2:$D$5111,$C770,Тех_Движение!$B$2:$B$5111,"&lt;="&amp;Q$3)-$F770)))</f>
        <v>#VALUE!</v>
      </c>
      <c r="R770" s="21" t="str">
        <f t="shared" si="34"/>
        <v/>
      </c>
      <c r="S770" s="23" t="str">
        <f>IF($B770="","",VLOOKUP($C770,Настройки!$A$11:$L$17,9,FALSE))</f>
        <v/>
      </c>
      <c r="T770" s="23" t="str">
        <f t="shared" si="35"/>
        <v/>
      </c>
    </row>
    <row r="771" spans="1:20" x14ac:dyDescent="0.3">
      <c r="A771" s="20">
        <f>Тех_Движение!$A$768</f>
        <v>767</v>
      </c>
      <c r="B771" s="20" t="str">
        <f>IF(Тех_Движение!$F$768&gt;0,Тех_Движение!$I$768,"")</f>
        <v/>
      </c>
      <c r="C771" s="20" t="str">
        <f>IF($B771="","",Тех_Движение!$D$768)</f>
        <v/>
      </c>
      <c r="D771" s="9" t="str">
        <f>IF($B771="","",Тех_Движение!$B$768)</f>
        <v/>
      </c>
      <c r="E771" s="21" t="str">
        <f>IF($B771="","",Тех_Движение!$F$768)</f>
        <v/>
      </c>
      <c r="F771" s="21" t="str">
        <f>IF($B771="","",SUMIFS($E$5:$E770,$C$5:$C770,$C771))</f>
        <v/>
      </c>
      <c r="G771" s="21" t="str">
        <f>IF($B771="","",MAX(0,$E771-MAX(0,SUMIFS(Тех_Движение!$G$2:$G$5111,Тех_Движение!$D$2:$D$5111,$C771,Тех_Движение!$B$2:$B$5111,"&lt;="&amp;Настройки!$B$5-1)-$F771)))</f>
        <v/>
      </c>
      <c r="H771" s="21" t="str">
        <f>IF($B771="","",IF(AND($D771&gt;=Настройки!$B$5,$D771&lt;=Настройки!$B$6),$E771,0))</f>
        <v/>
      </c>
      <c r="I771" s="21" t="str">
        <f t="shared" si="33"/>
        <v/>
      </c>
      <c r="J771" s="21" t="str">
        <f>IF($B771="","",MAX(0,$E771-MAX(0,SUMIFS(Тех_Движение!$G$2:$G$5111,Тех_Движение!$D$2:$D$5111,$C771,Тех_Движение!$B$2:$B$5111,"&lt;="&amp;Настройки!$B$6)-$F771)))</f>
        <v/>
      </c>
      <c r="K771" s="21" t="e">
        <f>IF(OR($B771="",K$3&lt;$D771+Настройки!$B$7),0,MAX(0,$E771-MAX(0,SUMIFS(Тех_Движение!$G$2:$G$5111,Тех_Движение!$D$2:$D$5111,$C771,Тех_Движение!$B$2:$B$5111,"&lt;="&amp;K$3)-$F771)))</f>
        <v>#VALUE!</v>
      </c>
      <c r="L771" s="21" t="e">
        <f>IF(OR($B771="",L$3&lt;$D771+Настройки!$B$7),0,MAX(0,$E771-MAX(0,SUMIFS(Тех_Движение!$G$2:$G$5111,Тех_Движение!$D$2:$D$5111,$C771,Тех_Движение!$B$2:$B$5111,"&lt;="&amp;L$3)-$F771)))</f>
        <v>#VALUE!</v>
      </c>
      <c r="M771" s="21" t="e">
        <f>IF(OR($B771="",M$3&lt;$D771+Настройки!$B$7),0,MAX(0,$E771-MAX(0,SUMIFS(Тех_Движение!$G$2:$G$5111,Тех_Движение!$D$2:$D$5111,$C771,Тех_Движение!$B$2:$B$5111,"&lt;="&amp;M$3)-$F771)))</f>
        <v>#VALUE!</v>
      </c>
      <c r="N771" s="21" t="e">
        <f>IF(OR($B771="",N$3&lt;$D771+Настройки!$B$7),0,MAX(0,$E771-MAX(0,SUMIFS(Тех_Движение!$G$2:$G$5111,Тех_Движение!$D$2:$D$5111,$C771,Тех_Движение!$B$2:$B$5111,"&lt;="&amp;N$3)-$F771)))</f>
        <v>#VALUE!</v>
      </c>
      <c r="O771" s="21" t="e">
        <f>IF(OR($B771="",O$3&lt;$D771+Настройки!$B$7),0,MAX(0,$E771-MAX(0,SUMIFS(Тех_Движение!$G$2:$G$5111,Тех_Движение!$D$2:$D$5111,$C771,Тех_Движение!$B$2:$B$5111,"&lt;="&amp;O$3)-$F771)))</f>
        <v>#VALUE!</v>
      </c>
      <c r="P771" s="21" t="e">
        <f>IF(OR($B771="",P$3&lt;$D771+Настройки!$B$7),0,MAX(0,$E771-MAX(0,SUMIFS(Тех_Движение!$G$2:$G$5111,Тех_Движение!$D$2:$D$5111,$C771,Тех_Движение!$B$2:$B$5111,"&lt;="&amp;P$3)-$F771)))</f>
        <v>#VALUE!</v>
      </c>
      <c r="Q771" s="21" t="e">
        <f>IF(OR($B771="",Q$3&lt;$D771+Настройки!$B$7),0,MAX(0,$E771-MAX(0,SUMIFS(Тех_Движение!$G$2:$G$5111,Тех_Движение!$D$2:$D$5111,$C771,Тех_Движение!$B$2:$B$5111,"&lt;="&amp;Q$3)-$F771)))</f>
        <v>#VALUE!</v>
      </c>
      <c r="R771" s="21" t="str">
        <f t="shared" si="34"/>
        <v/>
      </c>
      <c r="S771" s="23" t="str">
        <f>IF($B771="","",VLOOKUP($C771,Настройки!$A$11:$L$17,9,FALSE))</f>
        <v/>
      </c>
      <c r="T771" s="23" t="str">
        <f t="shared" si="35"/>
        <v/>
      </c>
    </row>
    <row r="772" spans="1:20" x14ac:dyDescent="0.3">
      <c r="A772" s="20">
        <f>Тех_Движение!$A$769</f>
        <v>768</v>
      </c>
      <c r="B772" s="20" t="str">
        <f>IF(Тех_Движение!$F$769&gt;0,Тех_Движение!$I$769,"")</f>
        <v/>
      </c>
      <c r="C772" s="20" t="str">
        <f>IF($B772="","",Тех_Движение!$D$769)</f>
        <v/>
      </c>
      <c r="D772" s="9" t="str">
        <f>IF($B772="","",Тех_Движение!$B$769)</f>
        <v/>
      </c>
      <c r="E772" s="21" t="str">
        <f>IF($B772="","",Тех_Движение!$F$769)</f>
        <v/>
      </c>
      <c r="F772" s="21" t="str">
        <f>IF($B772="","",SUMIFS($E$5:$E771,$C$5:$C771,$C772))</f>
        <v/>
      </c>
      <c r="G772" s="21" t="str">
        <f>IF($B772="","",MAX(0,$E772-MAX(0,SUMIFS(Тех_Движение!$G$2:$G$5111,Тех_Движение!$D$2:$D$5111,$C772,Тех_Движение!$B$2:$B$5111,"&lt;="&amp;Настройки!$B$5-1)-$F772)))</f>
        <v/>
      </c>
      <c r="H772" s="21" t="str">
        <f>IF($B772="","",IF(AND($D772&gt;=Настройки!$B$5,$D772&lt;=Настройки!$B$6),$E772,0))</f>
        <v/>
      </c>
      <c r="I772" s="21" t="str">
        <f t="shared" si="33"/>
        <v/>
      </c>
      <c r="J772" s="21" t="str">
        <f>IF($B772="","",MAX(0,$E772-MAX(0,SUMIFS(Тех_Движение!$G$2:$G$5111,Тех_Движение!$D$2:$D$5111,$C772,Тех_Движение!$B$2:$B$5111,"&lt;="&amp;Настройки!$B$6)-$F772)))</f>
        <v/>
      </c>
      <c r="K772" s="21" t="e">
        <f>IF(OR($B772="",K$3&lt;$D772+Настройки!$B$7),0,MAX(0,$E772-MAX(0,SUMIFS(Тех_Движение!$G$2:$G$5111,Тех_Движение!$D$2:$D$5111,$C772,Тех_Движение!$B$2:$B$5111,"&lt;="&amp;K$3)-$F772)))</f>
        <v>#VALUE!</v>
      </c>
      <c r="L772" s="21" t="e">
        <f>IF(OR($B772="",L$3&lt;$D772+Настройки!$B$7),0,MAX(0,$E772-MAX(0,SUMIFS(Тех_Движение!$G$2:$G$5111,Тех_Движение!$D$2:$D$5111,$C772,Тех_Движение!$B$2:$B$5111,"&lt;="&amp;L$3)-$F772)))</f>
        <v>#VALUE!</v>
      </c>
      <c r="M772" s="21" t="e">
        <f>IF(OR($B772="",M$3&lt;$D772+Настройки!$B$7),0,MAX(0,$E772-MAX(0,SUMIFS(Тех_Движение!$G$2:$G$5111,Тех_Движение!$D$2:$D$5111,$C772,Тех_Движение!$B$2:$B$5111,"&lt;="&amp;M$3)-$F772)))</f>
        <v>#VALUE!</v>
      </c>
      <c r="N772" s="21" t="e">
        <f>IF(OR($B772="",N$3&lt;$D772+Настройки!$B$7),0,MAX(0,$E772-MAX(0,SUMIFS(Тех_Движение!$G$2:$G$5111,Тех_Движение!$D$2:$D$5111,$C772,Тех_Движение!$B$2:$B$5111,"&lt;="&amp;N$3)-$F772)))</f>
        <v>#VALUE!</v>
      </c>
      <c r="O772" s="21" t="e">
        <f>IF(OR($B772="",O$3&lt;$D772+Настройки!$B$7),0,MAX(0,$E772-MAX(0,SUMIFS(Тех_Движение!$G$2:$G$5111,Тех_Движение!$D$2:$D$5111,$C772,Тех_Движение!$B$2:$B$5111,"&lt;="&amp;O$3)-$F772)))</f>
        <v>#VALUE!</v>
      </c>
      <c r="P772" s="21" t="e">
        <f>IF(OR($B772="",P$3&lt;$D772+Настройки!$B$7),0,MAX(0,$E772-MAX(0,SUMIFS(Тех_Движение!$G$2:$G$5111,Тех_Движение!$D$2:$D$5111,$C772,Тех_Движение!$B$2:$B$5111,"&lt;="&amp;P$3)-$F772)))</f>
        <v>#VALUE!</v>
      </c>
      <c r="Q772" s="21" t="e">
        <f>IF(OR($B772="",Q$3&lt;$D772+Настройки!$B$7),0,MAX(0,$E772-MAX(0,SUMIFS(Тех_Движение!$G$2:$G$5111,Тех_Движение!$D$2:$D$5111,$C772,Тех_Движение!$B$2:$B$5111,"&lt;="&amp;Q$3)-$F772)))</f>
        <v>#VALUE!</v>
      </c>
      <c r="R772" s="21" t="str">
        <f t="shared" si="34"/>
        <v/>
      </c>
      <c r="S772" s="23" t="str">
        <f>IF($B772="","",VLOOKUP($C772,Настройки!$A$11:$L$17,9,FALSE))</f>
        <v/>
      </c>
      <c r="T772" s="23" t="str">
        <f t="shared" si="35"/>
        <v/>
      </c>
    </row>
    <row r="773" spans="1:20" x14ac:dyDescent="0.3">
      <c r="A773" s="20">
        <f>Тех_Движение!$A$770</f>
        <v>769</v>
      </c>
      <c r="B773" s="20" t="str">
        <f>IF(Тех_Движение!$F$770&gt;0,Тех_Движение!$I$770,"")</f>
        <v/>
      </c>
      <c r="C773" s="20" t="str">
        <f>IF($B773="","",Тех_Движение!$D$770)</f>
        <v/>
      </c>
      <c r="D773" s="9" t="str">
        <f>IF($B773="","",Тех_Движение!$B$770)</f>
        <v/>
      </c>
      <c r="E773" s="21" t="str">
        <f>IF($B773="","",Тех_Движение!$F$770)</f>
        <v/>
      </c>
      <c r="F773" s="21" t="str">
        <f>IF($B773="","",SUMIFS($E$5:$E772,$C$5:$C772,$C773))</f>
        <v/>
      </c>
      <c r="G773" s="21" t="str">
        <f>IF($B773="","",MAX(0,$E773-MAX(0,SUMIFS(Тех_Движение!$G$2:$G$5111,Тех_Движение!$D$2:$D$5111,$C773,Тех_Движение!$B$2:$B$5111,"&lt;="&amp;Настройки!$B$5-1)-$F773)))</f>
        <v/>
      </c>
      <c r="H773" s="21" t="str">
        <f>IF($B773="","",IF(AND($D773&gt;=Настройки!$B$5,$D773&lt;=Настройки!$B$6),$E773,0))</f>
        <v/>
      </c>
      <c r="I773" s="21" t="str">
        <f t="shared" ref="I773:I836" si="36">IF($B773="","",$G773+$H773-$J773)</f>
        <v/>
      </c>
      <c r="J773" s="21" t="str">
        <f>IF($B773="","",MAX(0,$E773-MAX(0,SUMIFS(Тех_Движение!$G$2:$G$5111,Тех_Движение!$D$2:$D$5111,$C773,Тех_Движение!$B$2:$B$5111,"&lt;="&amp;Настройки!$B$6)-$F773)))</f>
        <v/>
      </c>
      <c r="K773" s="21" t="e">
        <f>IF(OR($B773="",K$3&lt;$D773+Настройки!$B$7),0,MAX(0,$E773-MAX(0,SUMIFS(Тех_Движение!$G$2:$G$5111,Тех_Движение!$D$2:$D$5111,$C773,Тех_Движение!$B$2:$B$5111,"&lt;="&amp;K$3)-$F773)))</f>
        <v>#VALUE!</v>
      </c>
      <c r="L773" s="21" t="e">
        <f>IF(OR($B773="",L$3&lt;$D773+Настройки!$B$7),0,MAX(0,$E773-MAX(0,SUMIFS(Тех_Движение!$G$2:$G$5111,Тех_Движение!$D$2:$D$5111,$C773,Тех_Движение!$B$2:$B$5111,"&lt;="&amp;L$3)-$F773)))</f>
        <v>#VALUE!</v>
      </c>
      <c r="M773" s="21" t="e">
        <f>IF(OR($B773="",M$3&lt;$D773+Настройки!$B$7),0,MAX(0,$E773-MAX(0,SUMIFS(Тех_Движение!$G$2:$G$5111,Тех_Движение!$D$2:$D$5111,$C773,Тех_Движение!$B$2:$B$5111,"&lt;="&amp;M$3)-$F773)))</f>
        <v>#VALUE!</v>
      </c>
      <c r="N773" s="21" t="e">
        <f>IF(OR($B773="",N$3&lt;$D773+Настройки!$B$7),0,MAX(0,$E773-MAX(0,SUMIFS(Тех_Движение!$G$2:$G$5111,Тех_Движение!$D$2:$D$5111,$C773,Тех_Движение!$B$2:$B$5111,"&lt;="&amp;N$3)-$F773)))</f>
        <v>#VALUE!</v>
      </c>
      <c r="O773" s="21" t="e">
        <f>IF(OR($B773="",O$3&lt;$D773+Настройки!$B$7),0,MAX(0,$E773-MAX(0,SUMIFS(Тех_Движение!$G$2:$G$5111,Тех_Движение!$D$2:$D$5111,$C773,Тех_Движение!$B$2:$B$5111,"&lt;="&amp;O$3)-$F773)))</f>
        <v>#VALUE!</v>
      </c>
      <c r="P773" s="21" t="e">
        <f>IF(OR($B773="",P$3&lt;$D773+Настройки!$B$7),0,MAX(0,$E773-MAX(0,SUMIFS(Тех_Движение!$G$2:$G$5111,Тех_Движение!$D$2:$D$5111,$C773,Тех_Движение!$B$2:$B$5111,"&lt;="&amp;P$3)-$F773)))</f>
        <v>#VALUE!</v>
      </c>
      <c r="Q773" s="21" t="e">
        <f>IF(OR($B773="",Q$3&lt;$D773+Настройки!$B$7),0,MAX(0,$E773-MAX(0,SUMIFS(Тех_Движение!$G$2:$G$5111,Тех_Движение!$D$2:$D$5111,$C773,Тех_Движение!$B$2:$B$5111,"&lt;="&amp;Q$3)-$F773)))</f>
        <v>#VALUE!</v>
      </c>
      <c r="R773" s="21" t="str">
        <f t="shared" ref="R773:R836" si="37">IF($B773="","",SUM($K773:$Q773))</f>
        <v/>
      </c>
      <c r="S773" s="23" t="str">
        <f>IF($B773="","",VLOOKUP($C773,Настройки!$A$11:$L$17,9,FALSE))</f>
        <v/>
      </c>
      <c r="T773" s="23" t="str">
        <f t="shared" ref="T773:T836" si="38">IF($B773="","",$R773*$S773)</f>
        <v/>
      </c>
    </row>
    <row r="774" spans="1:20" x14ac:dyDescent="0.3">
      <c r="A774" s="20">
        <f>Тех_Движение!$A$771</f>
        <v>770</v>
      </c>
      <c r="B774" s="20" t="str">
        <f>IF(Тех_Движение!$F$771&gt;0,Тех_Движение!$I$771,"")</f>
        <v/>
      </c>
      <c r="C774" s="20" t="str">
        <f>IF($B774="","",Тех_Движение!$D$771)</f>
        <v/>
      </c>
      <c r="D774" s="9" t="str">
        <f>IF($B774="","",Тех_Движение!$B$771)</f>
        <v/>
      </c>
      <c r="E774" s="21" t="str">
        <f>IF($B774="","",Тех_Движение!$F$771)</f>
        <v/>
      </c>
      <c r="F774" s="21" t="str">
        <f>IF($B774="","",SUMIFS($E$5:$E773,$C$5:$C773,$C774))</f>
        <v/>
      </c>
      <c r="G774" s="21" t="str">
        <f>IF($B774="","",MAX(0,$E774-MAX(0,SUMIFS(Тех_Движение!$G$2:$G$5111,Тех_Движение!$D$2:$D$5111,$C774,Тех_Движение!$B$2:$B$5111,"&lt;="&amp;Настройки!$B$5-1)-$F774)))</f>
        <v/>
      </c>
      <c r="H774" s="21" t="str">
        <f>IF($B774="","",IF(AND($D774&gt;=Настройки!$B$5,$D774&lt;=Настройки!$B$6),$E774,0))</f>
        <v/>
      </c>
      <c r="I774" s="21" t="str">
        <f t="shared" si="36"/>
        <v/>
      </c>
      <c r="J774" s="21" t="str">
        <f>IF($B774="","",MAX(0,$E774-MAX(0,SUMIFS(Тех_Движение!$G$2:$G$5111,Тех_Движение!$D$2:$D$5111,$C774,Тех_Движение!$B$2:$B$5111,"&lt;="&amp;Настройки!$B$6)-$F774)))</f>
        <v/>
      </c>
      <c r="K774" s="21" t="e">
        <f>IF(OR($B774="",K$3&lt;$D774+Настройки!$B$7),0,MAX(0,$E774-MAX(0,SUMIFS(Тех_Движение!$G$2:$G$5111,Тех_Движение!$D$2:$D$5111,$C774,Тех_Движение!$B$2:$B$5111,"&lt;="&amp;K$3)-$F774)))</f>
        <v>#VALUE!</v>
      </c>
      <c r="L774" s="21" t="e">
        <f>IF(OR($B774="",L$3&lt;$D774+Настройки!$B$7),0,MAX(0,$E774-MAX(0,SUMIFS(Тех_Движение!$G$2:$G$5111,Тех_Движение!$D$2:$D$5111,$C774,Тех_Движение!$B$2:$B$5111,"&lt;="&amp;L$3)-$F774)))</f>
        <v>#VALUE!</v>
      </c>
      <c r="M774" s="21" t="e">
        <f>IF(OR($B774="",M$3&lt;$D774+Настройки!$B$7),0,MAX(0,$E774-MAX(0,SUMIFS(Тех_Движение!$G$2:$G$5111,Тех_Движение!$D$2:$D$5111,$C774,Тех_Движение!$B$2:$B$5111,"&lt;="&amp;M$3)-$F774)))</f>
        <v>#VALUE!</v>
      </c>
      <c r="N774" s="21" t="e">
        <f>IF(OR($B774="",N$3&lt;$D774+Настройки!$B$7),0,MAX(0,$E774-MAX(0,SUMIFS(Тех_Движение!$G$2:$G$5111,Тех_Движение!$D$2:$D$5111,$C774,Тех_Движение!$B$2:$B$5111,"&lt;="&amp;N$3)-$F774)))</f>
        <v>#VALUE!</v>
      </c>
      <c r="O774" s="21" t="e">
        <f>IF(OR($B774="",O$3&lt;$D774+Настройки!$B$7),0,MAX(0,$E774-MAX(0,SUMIFS(Тех_Движение!$G$2:$G$5111,Тех_Движение!$D$2:$D$5111,$C774,Тех_Движение!$B$2:$B$5111,"&lt;="&amp;O$3)-$F774)))</f>
        <v>#VALUE!</v>
      </c>
      <c r="P774" s="21" t="e">
        <f>IF(OR($B774="",P$3&lt;$D774+Настройки!$B$7),0,MAX(0,$E774-MAX(0,SUMIFS(Тех_Движение!$G$2:$G$5111,Тех_Движение!$D$2:$D$5111,$C774,Тех_Движение!$B$2:$B$5111,"&lt;="&amp;P$3)-$F774)))</f>
        <v>#VALUE!</v>
      </c>
      <c r="Q774" s="21" t="e">
        <f>IF(OR($B774="",Q$3&lt;$D774+Настройки!$B$7),0,MAX(0,$E774-MAX(0,SUMIFS(Тех_Движение!$G$2:$G$5111,Тех_Движение!$D$2:$D$5111,$C774,Тех_Движение!$B$2:$B$5111,"&lt;="&amp;Q$3)-$F774)))</f>
        <v>#VALUE!</v>
      </c>
      <c r="R774" s="21" t="str">
        <f t="shared" si="37"/>
        <v/>
      </c>
      <c r="S774" s="23" t="str">
        <f>IF($B774="","",VLOOKUP($C774,Настройки!$A$11:$L$17,9,FALSE))</f>
        <v/>
      </c>
      <c r="T774" s="23" t="str">
        <f t="shared" si="38"/>
        <v/>
      </c>
    </row>
    <row r="775" spans="1:20" x14ac:dyDescent="0.3">
      <c r="A775" s="20">
        <f>Тех_Движение!$A$772</f>
        <v>771</v>
      </c>
      <c r="B775" s="20" t="str">
        <f>IF(Тех_Движение!$F$772&gt;0,Тех_Движение!$I$772,"")</f>
        <v/>
      </c>
      <c r="C775" s="20" t="str">
        <f>IF($B775="","",Тех_Движение!$D$772)</f>
        <v/>
      </c>
      <c r="D775" s="9" t="str">
        <f>IF($B775="","",Тех_Движение!$B$772)</f>
        <v/>
      </c>
      <c r="E775" s="21" t="str">
        <f>IF($B775="","",Тех_Движение!$F$772)</f>
        <v/>
      </c>
      <c r="F775" s="21" t="str">
        <f>IF($B775="","",SUMIFS($E$5:$E774,$C$5:$C774,$C775))</f>
        <v/>
      </c>
      <c r="G775" s="21" t="str">
        <f>IF($B775="","",MAX(0,$E775-MAX(0,SUMIFS(Тех_Движение!$G$2:$G$5111,Тех_Движение!$D$2:$D$5111,$C775,Тех_Движение!$B$2:$B$5111,"&lt;="&amp;Настройки!$B$5-1)-$F775)))</f>
        <v/>
      </c>
      <c r="H775" s="21" t="str">
        <f>IF($B775="","",IF(AND($D775&gt;=Настройки!$B$5,$D775&lt;=Настройки!$B$6),$E775,0))</f>
        <v/>
      </c>
      <c r="I775" s="21" t="str">
        <f t="shared" si="36"/>
        <v/>
      </c>
      <c r="J775" s="21" t="str">
        <f>IF($B775="","",MAX(0,$E775-MAX(0,SUMIFS(Тех_Движение!$G$2:$G$5111,Тех_Движение!$D$2:$D$5111,$C775,Тех_Движение!$B$2:$B$5111,"&lt;="&amp;Настройки!$B$6)-$F775)))</f>
        <v/>
      </c>
      <c r="K775" s="21" t="e">
        <f>IF(OR($B775="",K$3&lt;$D775+Настройки!$B$7),0,MAX(0,$E775-MAX(0,SUMIFS(Тех_Движение!$G$2:$G$5111,Тех_Движение!$D$2:$D$5111,$C775,Тех_Движение!$B$2:$B$5111,"&lt;="&amp;K$3)-$F775)))</f>
        <v>#VALUE!</v>
      </c>
      <c r="L775" s="21" t="e">
        <f>IF(OR($B775="",L$3&lt;$D775+Настройки!$B$7),0,MAX(0,$E775-MAX(0,SUMIFS(Тех_Движение!$G$2:$G$5111,Тех_Движение!$D$2:$D$5111,$C775,Тех_Движение!$B$2:$B$5111,"&lt;="&amp;L$3)-$F775)))</f>
        <v>#VALUE!</v>
      </c>
      <c r="M775" s="21" t="e">
        <f>IF(OR($B775="",M$3&lt;$D775+Настройки!$B$7),0,MAX(0,$E775-MAX(0,SUMIFS(Тех_Движение!$G$2:$G$5111,Тех_Движение!$D$2:$D$5111,$C775,Тех_Движение!$B$2:$B$5111,"&lt;="&amp;M$3)-$F775)))</f>
        <v>#VALUE!</v>
      </c>
      <c r="N775" s="21" t="e">
        <f>IF(OR($B775="",N$3&lt;$D775+Настройки!$B$7),0,MAX(0,$E775-MAX(0,SUMIFS(Тех_Движение!$G$2:$G$5111,Тех_Движение!$D$2:$D$5111,$C775,Тех_Движение!$B$2:$B$5111,"&lt;="&amp;N$3)-$F775)))</f>
        <v>#VALUE!</v>
      </c>
      <c r="O775" s="21" t="e">
        <f>IF(OR($B775="",O$3&lt;$D775+Настройки!$B$7),0,MAX(0,$E775-MAX(0,SUMIFS(Тех_Движение!$G$2:$G$5111,Тех_Движение!$D$2:$D$5111,$C775,Тех_Движение!$B$2:$B$5111,"&lt;="&amp;O$3)-$F775)))</f>
        <v>#VALUE!</v>
      </c>
      <c r="P775" s="21" t="e">
        <f>IF(OR($B775="",P$3&lt;$D775+Настройки!$B$7),0,MAX(0,$E775-MAX(0,SUMIFS(Тех_Движение!$G$2:$G$5111,Тех_Движение!$D$2:$D$5111,$C775,Тех_Движение!$B$2:$B$5111,"&lt;="&amp;P$3)-$F775)))</f>
        <v>#VALUE!</v>
      </c>
      <c r="Q775" s="21" t="e">
        <f>IF(OR($B775="",Q$3&lt;$D775+Настройки!$B$7),0,MAX(0,$E775-MAX(0,SUMIFS(Тех_Движение!$G$2:$G$5111,Тех_Движение!$D$2:$D$5111,$C775,Тех_Движение!$B$2:$B$5111,"&lt;="&amp;Q$3)-$F775)))</f>
        <v>#VALUE!</v>
      </c>
      <c r="R775" s="21" t="str">
        <f t="shared" si="37"/>
        <v/>
      </c>
      <c r="S775" s="23" t="str">
        <f>IF($B775="","",VLOOKUP($C775,Настройки!$A$11:$L$17,9,FALSE))</f>
        <v/>
      </c>
      <c r="T775" s="23" t="str">
        <f t="shared" si="38"/>
        <v/>
      </c>
    </row>
    <row r="776" spans="1:20" x14ac:dyDescent="0.3">
      <c r="A776" s="20">
        <f>Тех_Движение!$A$773</f>
        <v>772</v>
      </c>
      <c r="B776" s="20" t="str">
        <f>IF(Тех_Движение!$F$773&gt;0,Тех_Движение!$I$773,"")</f>
        <v/>
      </c>
      <c r="C776" s="20" t="str">
        <f>IF($B776="","",Тех_Движение!$D$773)</f>
        <v/>
      </c>
      <c r="D776" s="9" t="str">
        <f>IF($B776="","",Тех_Движение!$B$773)</f>
        <v/>
      </c>
      <c r="E776" s="21" t="str">
        <f>IF($B776="","",Тех_Движение!$F$773)</f>
        <v/>
      </c>
      <c r="F776" s="21" t="str">
        <f>IF($B776="","",SUMIFS($E$5:$E775,$C$5:$C775,$C776))</f>
        <v/>
      </c>
      <c r="G776" s="21" t="str">
        <f>IF($B776="","",MAX(0,$E776-MAX(0,SUMIFS(Тех_Движение!$G$2:$G$5111,Тех_Движение!$D$2:$D$5111,$C776,Тех_Движение!$B$2:$B$5111,"&lt;="&amp;Настройки!$B$5-1)-$F776)))</f>
        <v/>
      </c>
      <c r="H776" s="21" t="str">
        <f>IF($B776="","",IF(AND($D776&gt;=Настройки!$B$5,$D776&lt;=Настройки!$B$6),$E776,0))</f>
        <v/>
      </c>
      <c r="I776" s="21" t="str">
        <f t="shared" si="36"/>
        <v/>
      </c>
      <c r="J776" s="21" t="str">
        <f>IF($B776="","",MAX(0,$E776-MAX(0,SUMIFS(Тех_Движение!$G$2:$G$5111,Тех_Движение!$D$2:$D$5111,$C776,Тех_Движение!$B$2:$B$5111,"&lt;="&amp;Настройки!$B$6)-$F776)))</f>
        <v/>
      </c>
      <c r="K776" s="21" t="e">
        <f>IF(OR($B776="",K$3&lt;$D776+Настройки!$B$7),0,MAX(0,$E776-MAX(0,SUMIFS(Тех_Движение!$G$2:$G$5111,Тех_Движение!$D$2:$D$5111,$C776,Тех_Движение!$B$2:$B$5111,"&lt;="&amp;K$3)-$F776)))</f>
        <v>#VALUE!</v>
      </c>
      <c r="L776" s="21" t="e">
        <f>IF(OR($B776="",L$3&lt;$D776+Настройки!$B$7),0,MAX(0,$E776-MAX(0,SUMIFS(Тех_Движение!$G$2:$G$5111,Тех_Движение!$D$2:$D$5111,$C776,Тех_Движение!$B$2:$B$5111,"&lt;="&amp;L$3)-$F776)))</f>
        <v>#VALUE!</v>
      </c>
      <c r="M776" s="21" t="e">
        <f>IF(OR($B776="",M$3&lt;$D776+Настройки!$B$7),0,MAX(0,$E776-MAX(0,SUMIFS(Тех_Движение!$G$2:$G$5111,Тех_Движение!$D$2:$D$5111,$C776,Тех_Движение!$B$2:$B$5111,"&lt;="&amp;M$3)-$F776)))</f>
        <v>#VALUE!</v>
      </c>
      <c r="N776" s="21" t="e">
        <f>IF(OR($B776="",N$3&lt;$D776+Настройки!$B$7),0,MAX(0,$E776-MAX(0,SUMIFS(Тех_Движение!$G$2:$G$5111,Тех_Движение!$D$2:$D$5111,$C776,Тех_Движение!$B$2:$B$5111,"&lt;="&amp;N$3)-$F776)))</f>
        <v>#VALUE!</v>
      </c>
      <c r="O776" s="21" t="e">
        <f>IF(OR($B776="",O$3&lt;$D776+Настройки!$B$7),0,MAX(0,$E776-MAX(0,SUMIFS(Тех_Движение!$G$2:$G$5111,Тех_Движение!$D$2:$D$5111,$C776,Тех_Движение!$B$2:$B$5111,"&lt;="&amp;O$3)-$F776)))</f>
        <v>#VALUE!</v>
      </c>
      <c r="P776" s="21" t="e">
        <f>IF(OR($B776="",P$3&lt;$D776+Настройки!$B$7),0,MAX(0,$E776-MAX(0,SUMIFS(Тех_Движение!$G$2:$G$5111,Тех_Движение!$D$2:$D$5111,$C776,Тех_Движение!$B$2:$B$5111,"&lt;="&amp;P$3)-$F776)))</f>
        <v>#VALUE!</v>
      </c>
      <c r="Q776" s="21" t="e">
        <f>IF(OR($B776="",Q$3&lt;$D776+Настройки!$B$7),0,MAX(0,$E776-MAX(0,SUMIFS(Тех_Движение!$G$2:$G$5111,Тех_Движение!$D$2:$D$5111,$C776,Тех_Движение!$B$2:$B$5111,"&lt;="&amp;Q$3)-$F776)))</f>
        <v>#VALUE!</v>
      </c>
      <c r="R776" s="21" t="str">
        <f t="shared" si="37"/>
        <v/>
      </c>
      <c r="S776" s="23" t="str">
        <f>IF($B776="","",VLOOKUP($C776,Настройки!$A$11:$L$17,9,FALSE))</f>
        <v/>
      </c>
      <c r="T776" s="23" t="str">
        <f t="shared" si="38"/>
        <v/>
      </c>
    </row>
    <row r="777" spans="1:20" x14ac:dyDescent="0.3">
      <c r="A777" s="20">
        <f>Тех_Движение!$A$774</f>
        <v>773</v>
      </c>
      <c r="B777" s="20" t="str">
        <f>IF(Тех_Движение!$F$774&gt;0,Тех_Движение!$I$774,"")</f>
        <v/>
      </c>
      <c r="C777" s="20" t="str">
        <f>IF($B777="","",Тех_Движение!$D$774)</f>
        <v/>
      </c>
      <c r="D777" s="9" t="str">
        <f>IF($B777="","",Тех_Движение!$B$774)</f>
        <v/>
      </c>
      <c r="E777" s="21" t="str">
        <f>IF($B777="","",Тех_Движение!$F$774)</f>
        <v/>
      </c>
      <c r="F777" s="21" t="str">
        <f>IF($B777="","",SUMIFS($E$5:$E776,$C$5:$C776,$C777))</f>
        <v/>
      </c>
      <c r="G777" s="21" t="str">
        <f>IF($B777="","",MAX(0,$E777-MAX(0,SUMIFS(Тех_Движение!$G$2:$G$5111,Тех_Движение!$D$2:$D$5111,$C777,Тех_Движение!$B$2:$B$5111,"&lt;="&amp;Настройки!$B$5-1)-$F777)))</f>
        <v/>
      </c>
      <c r="H777" s="21" t="str">
        <f>IF($B777="","",IF(AND($D777&gt;=Настройки!$B$5,$D777&lt;=Настройки!$B$6),$E777,0))</f>
        <v/>
      </c>
      <c r="I777" s="21" t="str">
        <f t="shared" si="36"/>
        <v/>
      </c>
      <c r="J777" s="21" t="str">
        <f>IF($B777="","",MAX(0,$E777-MAX(0,SUMIFS(Тех_Движение!$G$2:$G$5111,Тех_Движение!$D$2:$D$5111,$C777,Тех_Движение!$B$2:$B$5111,"&lt;="&amp;Настройки!$B$6)-$F777)))</f>
        <v/>
      </c>
      <c r="K777" s="21" t="e">
        <f>IF(OR($B777="",K$3&lt;$D777+Настройки!$B$7),0,MAX(0,$E777-MAX(0,SUMIFS(Тех_Движение!$G$2:$G$5111,Тех_Движение!$D$2:$D$5111,$C777,Тех_Движение!$B$2:$B$5111,"&lt;="&amp;K$3)-$F777)))</f>
        <v>#VALUE!</v>
      </c>
      <c r="L777" s="21" t="e">
        <f>IF(OR($B777="",L$3&lt;$D777+Настройки!$B$7),0,MAX(0,$E777-MAX(0,SUMIFS(Тех_Движение!$G$2:$G$5111,Тех_Движение!$D$2:$D$5111,$C777,Тех_Движение!$B$2:$B$5111,"&lt;="&amp;L$3)-$F777)))</f>
        <v>#VALUE!</v>
      </c>
      <c r="M777" s="21" t="e">
        <f>IF(OR($B777="",M$3&lt;$D777+Настройки!$B$7),0,MAX(0,$E777-MAX(0,SUMIFS(Тех_Движение!$G$2:$G$5111,Тех_Движение!$D$2:$D$5111,$C777,Тех_Движение!$B$2:$B$5111,"&lt;="&amp;M$3)-$F777)))</f>
        <v>#VALUE!</v>
      </c>
      <c r="N777" s="21" t="e">
        <f>IF(OR($B777="",N$3&lt;$D777+Настройки!$B$7),0,MAX(0,$E777-MAX(0,SUMIFS(Тех_Движение!$G$2:$G$5111,Тех_Движение!$D$2:$D$5111,$C777,Тех_Движение!$B$2:$B$5111,"&lt;="&amp;N$3)-$F777)))</f>
        <v>#VALUE!</v>
      </c>
      <c r="O777" s="21" t="e">
        <f>IF(OR($B777="",O$3&lt;$D777+Настройки!$B$7),0,MAX(0,$E777-MAX(0,SUMIFS(Тех_Движение!$G$2:$G$5111,Тех_Движение!$D$2:$D$5111,$C777,Тех_Движение!$B$2:$B$5111,"&lt;="&amp;O$3)-$F777)))</f>
        <v>#VALUE!</v>
      </c>
      <c r="P777" s="21" t="e">
        <f>IF(OR($B777="",P$3&lt;$D777+Настройки!$B$7),0,MAX(0,$E777-MAX(0,SUMIFS(Тех_Движение!$G$2:$G$5111,Тех_Движение!$D$2:$D$5111,$C777,Тех_Движение!$B$2:$B$5111,"&lt;="&amp;P$3)-$F777)))</f>
        <v>#VALUE!</v>
      </c>
      <c r="Q777" s="21" t="e">
        <f>IF(OR($B777="",Q$3&lt;$D777+Настройки!$B$7),0,MAX(0,$E777-MAX(0,SUMIFS(Тех_Движение!$G$2:$G$5111,Тех_Движение!$D$2:$D$5111,$C777,Тех_Движение!$B$2:$B$5111,"&lt;="&amp;Q$3)-$F777)))</f>
        <v>#VALUE!</v>
      </c>
      <c r="R777" s="21" t="str">
        <f t="shared" si="37"/>
        <v/>
      </c>
      <c r="S777" s="23" t="str">
        <f>IF($B777="","",VLOOKUP($C777,Настройки!$A$11:$L$17,9,FALSE))</f>
        <v/>
      </c>
      <c r="T777" s="23" t="str">
        <f t="shared" si="38"/>
        <v/>
      </c>
    </row>
    <row r="778" spans="1:20" x14ac:dyDescent="0.3">
      <c r="A778" s="20">
        <f>Тех_Движение!$A$775</f>
        <v>774</v>
      </c>
      <c r="B778" s="20" t="str">
        <f>IF(Тех_Движение!$F$775&gt;0,Тех_Движение!$I$775,"")</f>
        <v/>
      </c>
      <c r="C778" s="20" t="str">
        <f>IF($B778="","",Тех_Движение!$D$775)</f>
        <v/>
      </c>
      <c r="D778" s="9" t="str">
        <f>IF($B778="","",Тех_Движение!$B$775)</f>
        <v/>
      </c>
      <c r="E778" s="21" t="str">
        <f>IF($B778="","",Тех_Движение!$F$775)</f>
        <v/>
      </c>
      <c r="F778" s="21" t="str">
        <f>IF($B778="","",SUMIFS($E$5:$E777,$C$5:$C777,$C778))</f>
        <v/>
      </c>
      <c r="G778" s="21" t="str">
        <f>IF($B778="","",MAX(0,$E778-MAX(0,SUMIFS(Тех_Движение!$G$2:$G$5111,Тех_Движение!$D$2:$D$5111,$C778,Тех_Движение!$B$2:$B$5111,"&lt;="&amp;Настройки!$B$5-1)-$F778)))</f>
        <v/>
      </c>
      <c r="H778" s="21" t="str">
        <f>IF($B778="","",IF(AND($D778&gt;=Настройки!$B$5,$D778&lt;=Настройки!$B$6),$E778,0))</f>
        <v/>
      </c>
      <c r="I778" s="21" t="str">
        <f t="shared" si="36"/>
        <v/>
      </c>
      <c r="J778" s="21" t="str">
        <f>IF($B778="","",MAX(0,$E778-MAX(0,SUMIFS(Тех_Движение!$G$2:$G$5111,Тех_Движение!$D$2:$D$5111,$C778,Тех_Движение!$B$2:$B$5111,"&lt;="&amp;Настройки!$B$6)-$F778)))</f>
        <v/>
      </c>
      <c r="K778" s="21" t="e">
        <f>IF(OR($B778="",K$3&lt;$D778+Настройки!$B$7),0,MAX(0,$E778-MAX(0,SUMIFS(Тех_Движение!$G$2:$G$5111,Тех_Движение!$D$2:$D$5111,$C778,Тех_Движение!$B$2:$B$5111,"&lt;="&amp;K$3)-$F778)))</f>
        <v>#VALUE!</v>
      </c>
      <c r="L778" s="21" t="e">
        <f>IF(OR($B778="",L$3&lt;$D778+Настройки!$B$7),0,MAX(0,$E778-MAX(0,SUMIFS(Тех_Движение!$G$2:$G$5111,Тех_Движение!$D$2:$D$5111,$C778,Тех_Движение!$B$2:$B$5111,"&lt;="&amp;L$3)-$F778)))</f>
        <v>#VALUE!</v>
      </c>
      <c r="M778" s="21" t="e">
        <f>IF(OR($B778="",M$3&lt;$D778+Настройки!$B$7),0,MAX(0,$E778-MAX(0,SUMIFS(Тех_Движение!$G$2:$G$5111,Тех_Движение!$D$2:$D$5111,$C778,Тех_Движение!$B$2:$B$5111,"&lt;="&amp;M$3)-$F778)))</f>
        <v>#VALUE!</v>
      </c>
      <c r="N778" s="21" t="e">
        <f>IF(OR($B778="",N$3&lt;$D778+Настройки!$B$7),0,MAX(0,$E778-MAX(0,SUMIFS(Тех_Движение!$G$2:$G$5111,Тех_Движение!$D$2:$D$5111,$C778,Тех_Движение!$B$2:$B$5111,"&lt;="&amp;N$3)-$F778)))</f>
        <v>#VALUE!</v>
      </c>
      <c r="O778" s="21" t="e">
        <f>IF(OR($B778="",O$3&lt;$D778+Настройки!$B$7),0,MAX(0,$E778-MAX(0,SUMIFS(Тех_Движение!$G$2:$G$5111,Тех_Движение!$D$2:$D$5111,$C778,Тех_Движение!$B$2:$B$5111,"&lt;="&amp;O$3)-$F778)))</f>
        <v>#VALUE!</v>
      </c>
      <c r="P778" s="21" t="e">
        <f>IF(OR($B778="",P$3&lt;$D778+Настройки!$B$7),0,MAX(0,$E778-MAX(0,SUMIFS(Тех_Движение!$G$2:$G$5111,Тех_Движение!$D$2:$D$5111,$C778,Тех_Движение!$B$2:$B$5111,"&lt;="&amp;P$3)-$F778)))</f>
        <v>#VALUE!</v>
      </c>
      <c r="Q778" s="21" t="e">
        <f>IF(OR($B778="",Q$3&lt;$D778+Настройки!$B$7),0,MAX(0,$E778-MAX(0,SUMIFS(Тех_Движение!$G$2:$G$5111,Тех_Движение!$D$2:$D$5111,$C778,Тех_Движение!$B$2:$B$5111,"&lt;="&amp;Q$3)-$F778)))</f>
        <v>#VALUE!</v>
      </c>
      <c r="R778" s="21" t="str">
        <f t="shared" si="37"/>
        <v/>
      </c>
      <c r="S778" s="23" t="str">
        <f>IF($B778="","",VLOOKUP($C778,Настройки!$A$11:$L$17,9,FALSE))</f>
        <v/>
      </c>
      <c r="T778" s="23" t="str">
        <f t="shared" si="38"/>
        <v/>
      </c>
    </row>
    <row r="779" spans="1:20" x14ac:dyDescent="0.3">
      <c r="A779" s="20">
        <f>Тех_Движение!$A$776</f>
        <v>775</v>
      </c>
      <c r="B779" s="20" t="str">
        <f>IF(Тех_Движение!$F$776&gt;0,Тех_Движение!$I$776,"")</f>
        <v/>
      </c>
      <c r="C779" s="20" t="str">
        <f>IF($B779="","",Тех_Движение!$D$776)</f>
        <v/>
      </c>
      <c r="D779" s="9" t="str">
        <f>IF($B779="","",Тех_Движение!$B$776)</f>
        <v/>
      </c>
      <c r="E779" s="21" t="str">
        <f>IF($B779="","",Тех_Движение!$F$776)</f>
        <v/>
      </c>
      <c r="F779" s="21" t="str">
        <f>IF($B779="","",SUMIFS($E$5:$E778,$C$5:$C778,$C779))</f>
        <v/>
      </c>
      <c r="G779" s="21" t="str">
        <f>IF($B779="","",MAX(0,$E779-MAX(0,SUMIFS(Тех_Движение!$G$2:$G$5111,Тех_Движение!$D$2:$D$5111,$C779,Тех_Движение!$B$2:$B$5111,"&lt;="&amp;Настройки!$B$5-1)-$F779)))</f>
        <v/>
      </c>
      <c r="H779" s="21" t="str">
        <f>IF($B779="","",IF(AND($D779&gt;=Настройки!$B$5,$D779&lt;=Настройки!$B$6),$E779,0))</f>
        <v/>
      </c>
      <c r="I779" s="21" t="str">
        <f t="shared" si="36"/>
        <v/>
      </c>
      <c r="J779" s="21" t="str">
        <f>IF($B779="","",MAX(0,$E779-MAX(0,SUMIFS(Тех_Движение!$G$2:$G$5111,Тех_Движение!$D$2:$D$5111,$C779,Тех_Движение!$B$2:$B$5111,"&lt;="&amp;Настройки!$B$6)-$F779)))</f>
        <v/>
      </c>
      <c r="K779" s="21" t="e">
        <f>IF(OR($B779="",K$3&lt;$D779+Настройки!$B$7),0,MAX(0,$E779-MAX(0,SUMIFS(Тех_Движение!$G$2:$G$5111,Тех_Движение!$D$2:$D$5111,$C779,Тех_Движение!$B$2:$B$5111,"&lt;="&amp;K$3)-$F779)))</f>
        <v>#VALUE!</v>
      </c>
      <c r="L779" s="21" t="e">
        <f>IF(OR($B779="",L$3&lt;$D779+Настройки!$B$7),0,MAX(0,$E779-MAX(0,SUMIFS(Тех_Движение!$G$2:$G$5111,Тех_Движение!$D$2:$D$5111,$C779,Тех_Движение!$B$2:$B$5111,"&lt;="&amp;L$3)-$F779)))</f>
        <v>#VALUE!</v>
      </c>
      <c r="M779" s="21" t="e">
        <f>IF(OR($B779="",M$3&lt;$D779+Настройки!$B$7),0,MAX(0,$E779-MAX(0,SUMIFS(Тех_Движение!$G$2:$G$5111,Тех_Движение!$D$2:$D$5111,$C779,Тех_Движение!$B$2:$B$5111,"&lt;="&amp;M$3)-$F779)))</f>
        <v>#VALUE!</v>
      </c>
      <c r="N779" s="21" t="e">
        <f>IF(OR($B779="",N$3&lt;$D779+Настройки!$B$7),0,MAX(0,$E779-MAX(0,SUMIFS(Тех_Движение!$G$2:$G$5111,Тех_Движение!$D$2:$D$5111,$C779,Тех_Движение!$B$2:$B$5111,"&lt;="&amp;N$3)-$F779)))</f>
        <v>#VALUE!</v>
      </c>
      <c r="O779" s="21" t="e">
        <f>IF(OR($B779="",O$3&lt;$D779+Настройки!$B$7),0,MAX(0,$E779-MAX(0,SUMIFS(Тех_Движение!$G$2:$G$5111,Тех_Движение!$D$2:$D$5111,$C779,Тех_Движение!$B$2:$B$5111,"&lt;="&amp;O$3)-$F779)))</f>
        <v>#VALUE!</v>
      </c>
      <c r="P779" s="21" t="e">
        <f>IF(OR($B779="",P$3&lt;$D779+Настройки!$B$7),0,MAX(0,$E779-MAX(0,SUMIFS(Тех_Движение!$G$2:$G$5111,Тех_Движение!$D$2:$D$5111,$C779,Тех_Движение!$B$2:$B$5111,"&lt;="&amp;P$3)-$F779)))</f>
        <v>#VALUE!</v>
      </c>
      <c r="Q779" s="21" t="e">
        <f>IF(OR($B779="",Q$3&lt;$D779+Настройки!$B$7),0,MAX(0,$E779-MAX(0,SUMIFS(Тех_Движение!$G$2:$G$5111,Тех_Движение!$D$2:$D$5111,$C779,Тех_Движение!$B$2:$B$5111,"&lt;="&amp;Q$3)-$F779)))</f>
        <v>#VALUE!</v>
      </c>
      <c r="R779" s="21" t="str">
        <f t="shared" si="37"/>
        <v/>
      </c>
      <c r="S779" s="23" t="str">
        <f>IF($B779="","",VLOOKUP($C779,Настройки!$A$11:$L$17,9,FALSE))</f>
        <v/>
      </c>
      <c r="T779" s="23" t="str">
        <f t="shared" si="38"/>
        <v/>
      </c>
    </row>
    <row r="780" spans="1:20" x14ac:dyDescent="0.3">
      <c r="A780" s="20">
        <f>Тех_Движение!$A$777</f>
        <v>776</v>
      </c>
      <c r="B780" s="20" t="str">
        <f>IF(Тех_Движение!$F$777&gt;0,Тех_Движение!$I$777,"")</f>
        <v/>
      </c>
      <c r="C780" s="20" t="str">
        <f>IF($B780="","",Тех_Движение!$D$777)</f>
        <v/>
      </c>
      <c r="D780" s="9" t="str">
        <f>IF($B780="","",Тех_Движение!$B$777)</f>
        <v/>
      </c>
      <c r="E780" s="21" t="str">
        <f>IF($B780="","",Тех_Движение!$F$777)</f>
        <v/>
      </c>
      <c r="F780" s="21" t="str">
        <f>IF($B780="","",SUMIFS($E$5:$E779,$C$5:$C779,$C780))</f>
        <v/>
      </c>
      <c r="G780" s="21" t="str">
        <f>IF($B780="","",MAX(0,$E780-MAX(0,SUMIFS(Тех_Движение!$G$2:$G$5111,Тех_Движение!$D$2:$D$5111,$C780,Тех_Движение!$B$2:$B$5111,"&lt;="&amp;Настройки!$B$5-1)-$F780)))</f>
        <v/>
      </c>
      <c r="H780" s="21" t="str">
        <f>IF($B780="","",IF(AND($D780&gt;=Настройки!$B$5,$D780&lt;=Настройки!$B$6),$E780,0))</f>
        <v/>
      </c>
      <c r="I780" s="21" t="str">
        <f t="shared" si="36"/>
        <v/>
      </c>
      <c r="J780" s="21" t="str">
        <f>IF($B780="","",MAX(0,$E780-MAX(0,SUMIFS(Тех_Движение!$G$2:$G$5111,Тех_Движение!$D$2:$D$5111,$C780,Тех_Движение!$B$2:$B$5111,"&lt;="&amp;Настройки!$B$6)-$F780)))</f>
        <v/>
      </c>
      <c r="K780" s="21" t="e">
        <f>IF(OR($B780="",K$3&lt;$D780+Настройки!$B$7),0,MAX(0,$E780-MAX(0,SUMIFS(Тех_Движение!$G$2:$G$5111,Тех_Движение!$D$2:$D$5111,$C780,Тех_Движение!$B$2:$B$5111,"&lt;="&amp;K$3)-$F780)))</f>
        <v>#VALUE!</v>
      </c>
      <c r="L780" s="21" t="e">
        <f>IF(OR($B780="",L$3&lt;$D780+Настройки!$B$7),0,MAX(0,$E780-MAX(0,SUMIFS(Тех_Движение!$G$2:$G$5111,Тех_Движение!$D$2:$D$5111,$C780,Тех_Движение!$B$2:$B$5111,"&lt;="&amp;L$3)-$F780)))</f>
        <v>#VALUE!</v>
      </c>
      <c r="M780" s="21" t="e">
        <f>IF(OR($B780="",M$3&lt;$D780+Настройки!$B$7),0,MAX(0,$E780-MAX(0,SUMIFS(Тех_Движение!$G$2:$G$5111,Тех_Движение!$D$2:$D$5111,$C780,Тех_Движение!$B$2:$B$5111,"&lt;="&amp;M$3)-$F780)))</f>
        <v>#VALUE!</v>
      </c>
      <c r="N780" s="21" t="e">
        <f>IF(OR($B780="",N$3&lt;$D780+Настройки!$B$7),0,MAX(0,$E780-MAX(0,SUMIFS(Тех_Движение!$G$2:$G$5111,Тех_Движение!$D$2:$D$5111,$C780,Тех_Движение!$B$2:$B$5111,"&lt;="&amp;N$3)-$F780)))</f>
        <v>#VALUE!</v>
      </c>
      <c r="O780" s="21" t="e">
        <f>IF(OR($B780="",O$3&lt;$D780+Настройки!$B$7),0,MAX(0,$E780-MAX(0,SUMIFS(Тех_Движение!$G$2:$G$5111,Тех_Движение!$D$2:$D$5111,$C780,Тех_Движение!$B$2:$B$5111,"&lt;="&amp;O$3)-$F780)))</f>
        <v>#VALUE!</v>
      </c>
      <c r="P780" s="21" t="e">
        <f>IF(OR($B780="",P$3&lt;$D780+Настройки!$B$7),0,MAX(0,$E780-MAX(0,SUMIFS(Тех_Движение!$G$2:$G$5111,Тех_Движение!$D$2:$D$5111,$C780,Тех_Движение!$B$2:$B$5111,"&lt;="&amp;P$3)-$F780)))</f>
        <v>#VALUE!</v>
      </c>
      <c r="Q780" s="21" t="e">
        <f>IF(OR($B780="",Q$3&lt;$D780+Настройки!$B$7),0,MAX(0,$E780-MAX(0,SUMIFS(Тех_Движение!$G$2:$G$5111,Тех_Движение!$D$2:$D$5111,$C780,Тех_Движение!$B$2:$B$5111,"&lt;="&amp;Q$3)-$F780)))</f>
        <v>#VALUE!</v>
      </c>
      <c r="R780" s="21" t="str">
        <f t="shared" si="37"/>
        <v/>
      </c>
      <c r="S780" s="23" t="str">
        <f>IF($B780="","",VLOOKUP($C780,Настройки!$A$11:$L$17,9,FALSE))</f>
        <v/>
      </c>
      <c r="T780" s="23" t="str">
        <f t="shared" si="38"/>
        <v/>
      </c>
    </row>
    <row r="781" spans="1:20" x14ac:dyDescent="0.3">
      <c r="A781" s="20">
        <f>Тех_Движение!$A$778</f>
        <v>777</v>
      </c>
      <c r="B781" s="20" t="str">
        <f>IF(Тех_Движение!$F$778&gt;0,Тех_Движение!$I$778,"")</f>
        <v/>
      </c>
      <c r="C781" s="20" t="str">
        <f>IF($B781="","",Тех_Движение!$D$778)</f>
        <v/>
      </c>
      <c r="D781" s="9" t="str">
        <f>IF($B781="","",Тех_Движение!$B$778)</f>
        <v/>
      </c>
      <c r="E781" s="21" t="str">
        <f>IF($B781="","",Тех_Движение!$F$778)</f>
        <v/>
      </c>
      <c r="F781" s="21" t="str">
        <f>IF($B781="","",SUMIFS($E$5:$E780,$C$5:$C780,$C781))</f>
        <v/>
      </c>
      <c r="G781" s="21" t="str">
        <f>IF($B781="","",MAX(0,$E781-MAX(0,SUMIFS(Тех_Движение!$G$2:$G$5111,Тех_Движение!$D$2:$D$5111,$C781,Тех_Движение!$B$2:$B$5111,"&lt;="&amp;Настройки!$B$5-1)-$F781)))</f>
        <v/>
      </c>
      <c r="H781" s="21" t="str">
        <f>IF($B781="","",IF(AND($D781&gt;=Настройки!$B$5,$D781&lt;=Настройки!$B$6),$E781,0))</f>
        <v/>
      </c>
      <c r="I781" s="21" t="str">
        <f t="shared" si="36"/>
        <v/>
      </c>
      <c r="J781" s="21" t="str">
        <f>IF($B781="","",MAX(0,$E781-MAX(0,SUMIFS(Тех_Движение!$G$2:$G$5111,Тех_Движение!$D$2:$D$5111,$C781,Тех_Движение!$B$2:$B$5111,"&lt;="&amp;Настройки!$B$6)-$F781)))</f>
        <v/>
      </c>
      <c r="K781" s="21" t="e">
        <f>IF(OR($B781="",K$3&lt;$D781+Настройки!$B$7),0,MAX(0,$E781-MAX(0,SUMIFS(Тех_Движение!$G$2:$G$5111,Тех_Движение!$D$2:$D$5111,$C781,Тех_Движение!$B$2:$B$5111,"&lt;="&amp;K$3)-$F781)))</f>
        <v>#VALUE!</v>
      </c>
      <c r="L781" s="21" t="e">
        <f>IF(OR($B781="",L$3&lt;$D781+Настройки!$B$7),0,MAX(0,$E781-MAX(0,SUMIFS(Тех_Движение!$G$2:$G$5111,Тех_Движение!$D$2:$D$5111,$C781,Тех_Движение!$B$2:$B$5111,"&lt;="&amp;L$3)-$F781)))</f>
        <v>#VALUE!</v>
      </c>
      <c r="M781" s="21" t="e">
        <f>IF(OR($B781="",M$3&lt;$D781+Настройки!$B$7),0,MAX(0,$E781-MAX(0,SUMIFS(Тех_Движение!$G$2:$G$5111,Тех_Движение!$D$2:$D$5111,$C781,Тех_Движение!$B$2:$B$5111,"&lt;="&amp;M$3)-$F781)))</f>
        <v>#VALUE!</v>
      </c>
      <c r="N781" s="21" t="e">
        <f>IF(OR($B781="",N$3&lt;$D781+Настройки!$B$7),0,MAX(0,$E781-MAX(0,SUMIFS(Тех_Движение!$G$2:$G$5111,Тех_Движение!$D$2:$D$5111,$C781,Тех_Движение!$B$2:$B$5111,"&lt;="&amp;N$3)-$F781)))</f>
        <v>#VALUE!</v>
      </c>
      <c r="O781" s="21" t="e">
        <f>IF(OR($B781="",O$3&lt;$D781+Настройки!$B$7),0,MAX(0,$E781-MAX(0,SUMIFS(Тех_Движение!$G$2:$G$5111,Тех_Движение!$D$2:$D$5111,$C781,Тех_Движение!$B$2:$B$5111,"&lt;="&amp;O$3)-$F781)))</f>
        <v>#VALUE!</v>
      </c>
      <c r="P781" s="21" t="e">
        <f>IF(OR($B781="",P$3&lt;$D781+Настройки!$B$7),0,MAX(0,$E781-MAX(0,SUMIFS(Тех_Движение!$G$2:$G$5111,Тех_Движение!$D$2:$D$5111,$C781,Тех_Движение!$B$2:$B$5111,"&lt;="&amp;P$3)-$F781)))</f>
        <v>#VALUE!</v>
      </c>
      <c r="Q781" s="21" t="e">
        <f>IF(OR($B781="",Q$3&lt;$D781+Настройки!$B$7),0,MAX(0,$E781-MAX(0,SUMIFS(Тех_Движение!$G$2:$G$5111,Тех_Движение!$D$2:$D$5111,$C781,Тех_Движение!$B$2:$B$5111,"&lt;="&amp;Q$3)-$F781)))</f>
        <v>#VALUE!</v>
      </c>
      <c r="R781" s="21" t="str">
        <f t="shared" si="37"/>
        <v/>
      </c>
      <c r="S781" s="23" t="str">
        <f>IF($B781="","",VLOOKUP($C781,Настройки!$A$11:$L$17,9,FALSE))</f>
        <v/>
      </c>
      <c r="T781" s="23" t="str">
        <f t="shared" si="38"/>
        <v/>
      </c>
    </row>
    <row r="782" spans="1:20" x14ac:dyDescent="0.3">
      <c r="A782" s="20">
        <f>Тех_Движение!$A$779</f>
        <v>778</v>
      </c>
      <c r="B782" s="20" t="str">
        <f>IF(Тех_Движение!$F$779&gt;0,Тех_Движение!$I$779,"")</f>
        <v/>
      </c>
      <c r="C782" s="20" t="str">
        <f>IF($B782="","",Тех_Движение!$D$779)</f>
        <v/>
      </c>
      <c r="D782" s="9" t="str">
        <f>IF($B782="","",Тех_Движение!$B$779)</f>
        <v/>
      </c>
      <c r="E782" s="21" t="str">
        <f>IF($B782="","",Тех_Движение!$F$779)</f>
        <v/>
      </c>
      <c r="F782" s="21" t="str">
        <f>IF($B782="","",SUMIFS($E$5:$E781,$C$5:$C781,$C782))</f>
        <v/>
      </c>
      <c r="G782" s="21" t="str">
        <f>IF($B782="","",MAX(0,$E782-MAX(0,SUMIFS(Тех_Движение!$G$2:$G$5111,Тех_Движение!$D$2:$D$5111,$C782,Тех_Движение!$B$2:$B$5111,"&lt;="&amp;Настройки!$B$5-1)-$F782)))</f>
        <v/>
      </c>
      <c r="H782" s="21" t="str">
        <f>IF($B782="","",IF(AND($D782&gt;=Настройки!$B$5,$D782&lt;=Настройки!$B$6),$E782,0))</f>
        <v/>
      </c>
      <c r="I782" s="21" t="str">
        <f t="shared" si="36"/>
        <v/>
      </c>
      <c r="J782" s="21" t="str">
        <f>IF($B782="","",MAX(0,$E782-MAX(0,SUMIFS(Тех_Движение!$G$2:$G$5111,Тех_Движение!$D$2:$D$5111,$C782,Тех_Движение!$B$2:$B$5111,"&lt;="&amp;Настройки!$B$6)-$F782)))</f>
        <v/>
      </c>
      <c r="K782" s="21" t="e">
        <f>IF(OR($B782="",K$3&lt;$D782+Настройки!$B$7),0,MAX(0,$E782-MAX(0,SUMIFS(Тех_Движение!$G$2:$G$5111,Тех_Движение!$D$2:$D$5111,$C782,Тех_Движение!$B$2:$B$5111,"&lt;="&amp;K$3)-$F782)))</f>
        <v>#VALUE!</v>
      </c>
      <c r="L782" s="21" t="e">
        <f>IF(OR($B782="",L$3&lt;$D782+Настройки!$B$7),0,MAX(0,$E782-MAX(0,SUMIFS(Тех_Движение!$G$2:$G$5111,Тех_Движение!$D$2:$D$5111,$C782,Тех_Движение!$B$2:$B$5111,"&lt;="&amp;L$3)-$F782)))</f>
        <v>#VALUE!</v>
      </c>
      <c r="M782" s="21" t="e">
        <f>IF(OR($B782="",M$3&lt;$D782+Настройки!$B$7),0,MAX(0,$E782-MAX(0,SUMIFS(Тех_Движение!$G$2:$G$5111,Тех_Движение!$D$2:$D$5111,$C782,Тех_Движение!$B$2:$B$5111,"&lt;="&amp;M$3)-$F782)))</f>
        <v>#VALUE!</v>
      </c>
      <c r="N782" s="21" t="e">
        <f>IF(OR($B782="",N$3&lt;$D782+Настройки!$B$7),0,MAX(0,$E782-MAX(0,SUMIFS(Тех_Движение!$G$2:$G$5111,Тех_Движение!$D$2:$D$5111,$C782,Тех_Движение!$B$2:$B$5111,"&lt;="&amp;N$3)-$F782)))</f>
        <v>#VALUE!</v>
      </c>
      <c r="O782" s="21" t="e">
        <f>IF(OR($B782="",O$3&lt;$D782+Настройки!$B$7),0,MAX(0,$E782-MAX(0,SUMIFS(Тех_Движение!$G$2:$G$5111,Тех_Движение!$D$2:$D$5111,$C782,Тех_Движение!$B$2:$B$5111,"&lt;="&amp;O$3)-$F782)))</f>
        <v>#VALUE!</v>
      </c>
      <c r="P782" s="21" t="e">
        <f>IF(OR($B782="",P$3&lt;$D782+Настройки!$B$7),0,MAX(0,$E782-MAX(0,SUMIFS(Тех_Движение!$G$2:$G$5111,Тех_Движение!$D$2:$D$5111,$C782,Тех_Движение!$B$2:$B$5111,"&lt;="&amp;P$3)-$F782)))</f>
        <v>#VALUE!</v>
      </c>
      <c r="Q782" s="21" t="e">
        <f>IF(OR($B782="",Q$3&lt;$D782+Настройки!$B$7),0,MAX(0,$E782-MAX(0,SUMIFS(Тех_Движение!$G$2:$G$5111,Тех_Движение!$D$2:$D$5111,$C782,Тех_Движение!$B$2:$B$5111,"&lt;="&amp;Q$3)-$F782)))</f>
        <v>#VALUE!</v>
      </c>
      <c r="R782" s="21" t="str">
        <f t="shared" si="37"/>
        <v/>
      </c>
      <c r="S782" s="23" t="str">
        <f>IF($B782="","",VLOOKUP($C782,Настройки!$A$11:$L$17,9,FALSE))</f>
        <v/>
      </c>
      <c r="T782" s="23" t="str">
        <f t="shared" si="38"/>
        <v/>
      </c>
    </row>
    <row r="783" spans="1:20" x14ac:dyDescent="0.3">
      <c r="A783" s="20">
        <f>Тех_Движение!$A$780</f>
        <v>779</v>
      </c>
      <c r="B783" s="20" t="str">
        <f>IF(Тех_Движение!$F$780&gt;0,Тех_Движение!$I$780,"")</f>
        <v/>
      </c>
      <c r="C783" s="20" t="str">
        <f>IF($B783="","",Тех_Движение!$D$780)</f>
        <v/>
      </c>
      <c r="D783" s="9" t="str">
        <f>IF($B783="","",Тех_Движение!$B$780)</f>
        <v/>
      </c>
      <c r="E783" s="21" t="str">
        <f>IF($B783="","",Тех_Движение!$F$780)</f>
        <v/>
      </c>
      <c r="F783" s="21" t="str">
        <f>IF($B783="","",SUMIFS($E$5:$E782,$C$5:$C782,$C783))</f>
        <v/>
      </c>
      <c r="G783" s="21" t="str">
        <f>IF($B783="","",MAX(0,$E783-MAX(0,SUMIFS(Тех_Движение!$G$2:$G$5111,Тех_Движение!$D$2:$D$5111,$C783,Тех_Движение!$B$2:$B$5111,"&lt;="&amp;Настройки!$B$5-1)-$F783)))</f>
        <v/>
      </c>
      <c r="H783" s="21" t="str">
        <f>IF($B783="","",IF(AND($D783&gt;=Настройки!$B$5,$D783&lt;=Настройки!$B$6),$E783,0))</f>
        <v/>
      </c>
      <c r="I783" s="21" t="str">
        <f t="shared" si="36"/>
        <v/>
      </c>
      <c r="J783" s="21" t="str">
        <f>IF($B783="","",MAX(0,$E783-MAX(0,SUMIFS(Тех_Движение!$G$2:$G$5111,Тех_Движение!$D$2:$D$5111,$C783,Тех_Движение!$B$2:$B$5111,"&lt;="&amp;Настройки!$B$6)-$F783)))</f>
        <v/>
      </c>
      <c r="K783" s="21" t="e">
        <f>IF(OR($B783="",K$3&lt;$D783+Настройки!$B$7),0,MAX(0,$E783-MAX(0,SUMIFS(Тех_Движение!$G$2:$G$5111,Тех_Движение!$D$2:$D$5111,$C783,Тех_Движение!$B$2:$B$5111,"&lt;="&amp;K$3)-$F783)))</f>
        <v>#VALUE!</v>
      </c>
      <c r="L783" s="21" t="e">
        <f>IF(OR($B783="",L$3&lt;$D783+Настройки!$B$7),0,MAX(0,$E783-MAX(0,SUMIFS(Тех_Движение!$G$2:$G$5111,Тех_Движение!$D$2:$D$5111,$C783,Тех_Движение!$B$2:$B$5111,"&lt;="&amp;L$3)-$F783)))</f>
        <v>#VALUE!</v>
      </c>
      <c r="M783" s="21" t="e">
        <f>IF(OR($B783="",M$3&lt;$D783+Настройки!$B$7),0,MAX(0,$E783-MAX(0,SUMIFS(Тех_Движение!$G$2:$G$5111,Тех_Движение!$D$2:$D$5111,$C783,Тех_Движение!$B$2:$B$5111,"&lt;="&amp;M$3)-$F783)))</f>
        <v>#VALUE!</v>
      </c>
      <c r="N783" s="21" t="e">
        <f>IF(OR($B783="",N$3&lt;$D783+Настройки!$B$7),0,MAX(0,$E783-MAX(0,SUMIFS(Тех_Движение!$G$2:$G$5111,Тех_Движение!$D$2:$D$5111,$C783,Тех_Движение!$B$2:$B$5111,"&lt;="&amp;N$3)-$F783)))</f>
        <v>#VALUE!</v>
      </c>
      <c r="O783" s="21" t="e">
        <f>IF(OR($B783="",O$3&lt;$D783+Настройки!$B$7),0,MAX(0,$E783-MAX(0,SUMIFS(Тех_Движение!$G$2:$G$5111,Тех_Движение!$D$2:$D$5111,$C783,Тех_Движение!$B$2:$B$5111,"&lt;="&amp;O$3)-$F783)))</f>
        <v>#VALUE!</v>
      </c>
      <c r="P783" s="21" t="e">
        <f>IF(OR($B783="",P$3&lt;$D783+Настройки!$B$7),0,MAX(0,$E783-MAX(0,SUMIFS(Тех_Движение!$G$2:$G$5111,Тех_Движение!$D$2:$D$5111,$C783,Тех_Движение!$B$2:$B$5111,"&lt;="&amp;P$3)-$F783)))</f>
        <v>#VALUE!</v>
      </c>
      <c r="Q783" s="21" t="e">
        <f>IF(OR($B783="",Q$3&lt;$D783+Настройки!$B$7),0,MAX(0,$E783-MAX(0,SUMIFS(Тех_Движение!$G$2:$G$5111,Тех_Движение!$D$2:$D$5111,$C783,Тех_Движение!$B$2:$B$5111,"&lt;="&amp;Q$3)-$F783)))</f>
        <v>#VALUE!</v>
      </c>
      <c r="R783" s="21" t="str">
        <f t="shared" si="37"/>
        <v/>
      </c>
      <c r="S783" s="23" t="str">
        <f>IF($B783="","",VLOOKUP($C783,Настройки!$A$11:$L$17,9,FALSE))</f>
        <v/>
      </c>
      <c r="T783" s="23" t="str">
        <f t="shared" si="38"/>
        <v/>
      </c>
    </row>
    <row r="784" spans="1:20" x14ac:dyDescent="0.3">
      <c r="A784" s="20">
        <f>Тех_Движение!$A$781</f>
        <v>780</v>
      </c>
      <c r="B784" s="20" t="str">
        <f>IF(Тех_Движение!$F$781&gt;0,Тех_Движение!$I$781,"")</f>
        <v/>
      </c>
      <c r="C784" s="20" t="str">
        <f>IF($B784="","",Тех_Движение!$D$781)</f>
        <v/>
      </c>
      <c r="D784" s="9" t="str">
        <f>IF($B784="","",Тех_Движение!$B$781)</f>
        <v/>
      </c>
      <c r="E784" s="21" t="str">
        <f>IF($B784="","",Тех_Движение!$F$781)</f>
        <v/>
      </c>
      <c r="F784" s="21" t="str">
        <f>IF($B784="","",SUMIFS($E$5:$E783,$C$5:$C783,$C784))</f>
        <v/>
      </c>
      <c r="G784" s="21" t="str">
        <f>IF($B784="","",MAX(0,$E784-MAX(0,SUMIFS(Тех_Движение!$G$2:$G$5111,Тех_Движение!$D$2:$D$5111,$C784,Тех_Движение!$B$2:$B$5111,"&lt;="&amp;Настройки!$B$5-1)-$F784)))</f>
        <v/>
      </c>
      <c r="H784" s="21" t="str">
        <f>IF($B784="","",IF(AND($D784&gt;=Настройки!$B$5,$D784&lt;=Настройки!$B$6),$E784,0))</f>
        <v/>
      </c>
      <c r="I784" s="21" t="str">
        <f t="shared" si="36"/>
        <v/>
      </c>
      <c r="J784" s="21" t="str">
        <f>IF($B784="","",MAX(0,$E784-MAX(0,SUMIFS(Тех_Движение!$G$2:$G$5111,Тех_Движение!$D$2:$D$5111,$C784,Тех_Движение!$B$2:$B$5111,"&lt;="&amp;Настройки!$B$6)-$F784)))</f>
        <v/>
      </c>
      <c r="K784" s="21" t="e">
        <f>IF(OR($B784="",K$3&lt;$D784+Настройки!$B$7),0,MAX(0,$E784-MAX(0,SUMIFS(Тех_Движение!$G$2:$G$5111,Тех_Движение!$D$2:$D$5111,$C784,Тех_Движение!$B$2:$B$5111,"&lt;="&amp;K$3)-$F784)))</f>
        <v>#VALUE!</v>
      </c>
      <c r="L784" s="21" t="e">
        <f>IF(OR($B784="",L$3&lt;$D784+Настройки!$B$7),0,MAX(0,$E784-MAX(0,SUMIFS(Тех_Движение!$G$2:$G$5111,Тех_Движение!$D$2:$D$5111,$C784,Тех_Движение!$B$2:$B$5111,"&lt;="&amp;L$3)-$F784)))</f>
        <v>#VALUE!</v>
      </c>
      <c r="M784" s="21" t="e">
        <f>IF(OR($B784="",M$3&lt;$D784+Настройки!$B$7),0,MAX(0,$E784-MAX(0,SUMIFS(Тех_Движение!$G$2:$G$5111,Тех_Движение!$D$2:$D$5111,$C784,Тех_Движение!$B$2:$B$5111,"&lt;="&amp;M$3)-$F784)))</f>
        <v>#VALUE!</v>
      </c>
      <c r="N784" s="21" t="e">
        <f>IF(OR($B784="",N$3&lt;$D784+Настройки!$B$7),0,MAX(0,$E784-MAX(0,SUMIFS(Тех_Движение!$G$2:$G$5111,Тех_Движение!$D$2:$D$5111,$C784,Тех_Движение!$B$2:$B$5111,"&lt;="&amp;N$3)-$F784)))</f>
        <v>#VALUE!</v>
      </c>
      <c r="O784" s="21" t="e">
        <f>IF(OR($B784="",O$3&lt;$D784+Настройки!$B$7),0,MAX(0,$E784-MAX(0,SUMIFS(Тех_Движение!$G$2:$G$5111,Тех_Движение!$D$2:$D$5111,$C784,Тех_Движение!$B$2:$B$5111,"&lt;="&amp;O$3)-$F784)))</f>
        <v>#VALUE!</v>
      </c>
      <c r="P784" s="21" t="e">
        <f>IF(OR($B784="",P$3&lt;$D784+Настройки!$B$7),0,MAX(0,$E784-MAX(0,SUMIFS(Тех_Движение!$G$2:$G$5111,Тех_Движение!$D$2:$D$5111,$C784,Тех_Движение!$B$2:$B$5111,"&lt;="&amp;P$3)-$F784)))</f>
        <v>#VALUE!</v>
      </c>
      <c r="Q784" s="21" t="e">
        <f>IF(OR($B784="",Q$3&lt;$D784+Настройки!$B$7),0,MAX(0,$E784-MAX(0,SUMIFS(Тех_Движение!$G$2:$G$5111,Тех_Движение!$D$2:$D$5111,$C784,Тех_Движение!$B$2:$B$5111,"&lt;="&amp;Q$3)-$F784)))</f>
        <v>#VALUE!</v>
      </c>
      <c r="R784" s="21" t="str">
        <f t="shared" si="37"/>
        <v/>
      </c>
      <c r="S784" s="23" t="str">
        <f>IF($B784="","",VLOOKUP($C784,Настройки!$A$11:$L$17,9,FALSE))</f>
        <v/>
      </c>
      <c r="T784" s="23" t="str">
        <f t="shared" si="38"/>
        <v/>
      </c>
    </row>
    <row r="785" spans="1:20" x14ac:dyDescent="0.3">
      <c r="A785" s="20">
        <f>Тех_Движение!$A$782</f>
        <v>781</v>
      </c>
      <c r="B785" s="20" t="str">
        <f>IF(Тех_Движение!$F$782&gt;0,Тех_Движение!$I$782,"")</f>
        <v/>
      </c>
      <c r="C785" s="20" t="str">
        <f>IF($B785="","",Тех_Движение!$D$782)</f>
        <v/>
      </c>
      <c r="D785" s="9" t="str">
        <f>IF($B785="","",Тех_Движение!$B$782)</f>
        <v/>
      </c>
      <c r="E785" s="21" t="str">
        <f>IF($B785="","",Тех_Движение!$F$782)</f>
        <v/>
      </c>
      <c r="F785" s="21" t="str">
        <f>IF($B785="","",SUMIFS($E$5:$E784,$C$5:$C784,$C785))</f>
        <v/>
      </c>
      <c r="G785" s="21" t="str">
        <f>IF($B785="","",MAX(0,$E785-MAX(0,SUMIFS(Тех_Движение!$G$2:$G$5111,Тех_Движение!$D$2:$D$5111,$C785,Тех_Движение!$B$2:$B$5111,"&lt;="&amp;Настройки!$B$5-1)-$F785)))</f>
        <v/>
      </c>
      <c r="H785" s="21" t="str">
        <f>IF($B785="","",IF(AND($D785&gt;=Настройки!$B$5,$D785&lt;=Настройки!$B$6),$E785,0))</f>
        <v/>
      </c>
      <c r="I785" s="21" t="str">
        <f t="shared" si="36"/>
        <v/>
      </c>
      <c r="J785" s="21" t="str">
        <f>IF($B785="","",MAX(0,$E785-MAX(0,SUMIFS(Тех_Движение!$G$2:$G$5111,Тех_Движение!$D$2:$D$5111,$C785,Тех_Движение!$B$2:$B$5111,"&lt;="&amp;Настройки!$B$6)-$F785)))</f>
        <v/>
      </c>
      <c r="K785" s="21" t="e">
        <f>IF(OR($B785="",K$3&lt;$D785+Настройки!$B$7),0,MAX(0,$E785-MAX(0,SUMIFS(Тех_Движение!$G$2:$G$5111,Тех_Движение!$D$2:$D$5111,$C785,Тех_Движение!$B$2:$B$5111,"&lt;="&amp;K$3)-$F785)))</f>
        <v>#VALUE!</v>
      </c>
      <c r="L785" s="21" t="e">
        <f>IF(OR($B785="",L$3&lt;$D785+Настройки!$B$7),0,MAX(0,$E785-MAX(0,SUMIFS(Тех_Движение!$G$2:$G$5111,Тех_Движение!$D$2:$D$5111,$C785,Тех_Движение!$B$2:$B$5111,"&lt;="&amp;L$3)-$F785)))</f>
        <v>#VALUE!</v>
      </c>
      <c r="M785" s="21" t="e">
        <f>IF(OR($B785="",M$3&lt;$D785+Настройки!$B$7),0,MAX(0,$E785-MAX(0,SUMIFS(Тех_Движение!$G$2:$G$5111,Тех_Движение!$D$2:$D$5111,$C785,Тех_Движение!$B$2:$B$5111,"&lt;="&amp;M$3)-$F785)))</f>
        <v>#VALUE!</v>
      </c>
      <c r="N785" s="21" t="e">
        <f>IF(OR($B785="",N$3&lt;$D785+Настройки!$B$7),0,MAX(0,$E785-MAX(0,SUMIFS(Тех_Движение!$G$2:$G$5111,Тех_Движение!$D$2:$D$5111,$C785,Тех_Движение!$B$2:$B$5111,"&lt;="&amp;N$3)-$F785)))</f>
        <v>#VALUE!</v>
      </c>
      <c r="O785" s="21" t="e">
        <f>IF(OR($B785="",O$3&lt;$D785+Настройки!$B$7),0,MAX(0,$E785-MAX(0,SUMIFS(Тех_Движение!$G$2:$G$5111,Тех_Движение!$D$2:$D$5111,$C785,Тех_Движение!$B$2:$B$5111,"&lt;="&amp;O$3)-$F785)))</f>
        <v>#VALUE!</v>
      </c>
      <c r="P785" s="21" t="e">
        <f>IF(OR($B785="",P$3&lt;$D785+Настройки!$B$7),0,MAX(0,$E785-MAX(0,SUMIFS(Тех_Движение!$G$2:$G$5111,Тех_Движение!$D$2:$D$5111,$C785,Тех_Движение!$B$2:$B$5111,"&lt;="&amp;P$3)-$F785)))</f>
        <v>#VALUE!</v>
      </c>
      <c r="Q785" s="21" t="e">
        <f>IF(OR($B785="",Q$3&lt;$D785+Настройки!$B$7),0,MAX(0,$E785-MAX(0,SUMIFS(Тех_Движение!$G$2:$G$5111,Тех_Движение!$D$2:$D$5111,$C785,Тех_Движение!$B$2:$B$5111,"&lt;="&amp;Q$3)-$F785)))</f>
        <v>#VALUE!</v>
      </c>
      <c r="R785" s="21" t="str">
        <f t="shared" si="37"/>
        <v/>
      </c>
      <c r="S785" s="23" t="str">
        <f>IF($B785="","",VLOOKUP($C785,Настройки!$A$11:$L$17,9,FALSE))</f>
        <v/>
      </c>
      <c r="T785" s="23" t="str">
        <f t="shared" si="38"/>
        <v/>
      </c>
    </row>
    <row r="786" spans="1:20" x14ac:dyDescent="0.3">
      <c r="A786" s="20">
        <f>Тех_Движение!$A$783</f>
        <v>782</v>
      </c>
      <c r="B786" s="20" t="str">
        <f>IF(Тех_Движение!$F$783&gt;0,Тех_Движение!$I$783,"")</f>
        <v/>
      </c>
      <c r="C786" s="20" t="str">
        <f>IF($B786="","",Тех_Движение!$D$783)</f>
        <v/>
      </c>
      <c r="D786" s="9" t="str">
        <f>IF($B786="","",Тех_Движение!$B$783)</f>
        <v/>
      </c>
      <c r="E786" s="21" t="str">
        <f>IF($B786="","",Тех_Движение!$F$783)</f>
        <v/>
      </c>
      <c r="F786" s="21" t="str">
        <f>IF($B786="","",SUMIFS($E$5:$E785,$C$5:$C785,$C786))</f>
        <v/>
      </c>
      <c r="G786" s="21" t="str">
        <f>IF($B786="","",MAX(0,$E786-MAX(0,SUMIFS(Тех_Движение!$G$2:$G$5111,Тех_Движение!$D$2:$D$5111,$C786,Тех_Движение!$B$2:$B$5111,"&lt;="&amp;Настройки!$B$5-1)-$F786)))</f>
        <v/>
      </c>
      <c r="H786" s="21" t="str">
        <f>IF($B786="","",IF(AND($D786&gt;=Настройки!$B$5,$D786&lt;=Настройки!$B$6),$E786,0))</f>
        <v/>
      </c>
      <c r="I786" s="21" t="str">
        <f t="shared" si="36"/>
        <v/>
      </c>
      <c r="J786" s="21" t="str">
        <f>IF($B786="","",MAX(0,$E786-MAX(0,SUMIFS(Тех_Движение!$G$2:$G$5111,Тех_Движение!$D$2:$D$5111,$C786,Тех_Движение!$B$2:$B$5111,"&lt;="&amp;Настройки!$B$6)-$F786)))</f>
        <v/>
      </c>
      <c r="K786" s="21" t="e">
        <f>IF(OR($B786="",K$3&lt;$D786+Настройки!$B$7),0,MAX(0,$E786-MAX(0,SUMIFS(Тех_Движение!$G$2:$G$5111,Тех_Движение!$D$2:$D$5111,$C786,Тех_Движение!$B$2:$B$5111,"&lt;="&amp;K$3)-$F786)))</f>
        <v>#VALUE!</v>
      </c>
      <c r="L786" s="21" t="e">
        <f>IF(OR($B786="",L$3&lt;$D786+Настройки!$B$7),0,MAX(0,$E786-MAX(0,SUMIFS(Тех_Движение!$G$2:$G$5111,Тех_Движение!$D$2:$D$5111,$C786,Тех_Движение!$B$2:$B$5111,"&lt;="&amp;L$3)-$F786)))</f>
        <v>#VALUE!</v>
      </c>
      <c r="M786" s="21" t="e">
        <f>IF(OR($B786="",M$3&lt;$D786+Настройки!$B$7),0,MAX(0,$E786-MAX(0,SUMIFS(Тех_Движение!$G$2:$G$5111,Тех_Движение!$D$2:$D$5111,$C786,Тех_Движение!$B$2:$B$5111,"&lt;="&amp;M$3)-$F786)))</f>
        <v>#VALUE!</v>
      </c>
      <c r="N786" s="21" t="e">
        <f>IF(OR($B786="",N$3&lt;$D786+Настройки!$B$7),0,MAX(0,$E786-MAX(0,SUMIFS(Тех_Движение!$G$2:$G$5111,Тех_Движение!$D$2:$D$5111,$C786,Тех_Движение!$B$2:$B$5111,"&lt;="&amp;N$3)-$F786)))</f>
        <v>#VALUE!</v>
      </c>
      <c r="O786" s="21" t="e">
        <f>IF(OR($B786="",O$3&lt;$D786+Настройки!$B$7),0,MAX(0,$E786-MAX(0,SUMIFS(Тех_Движение!$G$2:$G$5111,Тех_Движение!$D$2:$D$5111,$C786,Тех_Движение!$B$2:$B$5111,"&lt;="&amp;O$3)-$F786)))</f>
        <v>#VALUE!</v>
      </c>
      <c r="P786" s="21" t="e">
        <f>IF(OR($B786="",P$3&lt;$D786+Настройки!$B$7),0,MAX(0,$E786-MAX(0,SUMIFS(Тех_Движение!$G$2:$G$5111,Тех_Движение!$D$2:$D$5111,$C786,Тех_Движение!$B$2:$B$5111,"&lt;="&amp;P$3)-$F786)))</f>
        <v>#VALUE!</v>
      </c>
      <c r="Q786" s="21" t="e">
        <f>IF(OR($B786="",Q$3&lt;$D786+Настройки!$B$7),0,MAX(0,$E786-MAX(0,SUMIFS(Тех_Движение!$G$2:$G$5111,Тех_Движение!$D$2:$D$5111,$C786,Тех_Движение!$B$2:$B$5111,"&lt;="&amp;Q$3)-$F786)))</f>
        <v>#VALUE!</v>
      </c>
      <c r="R786" s="21" t="str">
        <f t="shared" si="37"/>
        <v/>
      </c>
      <c r="S786" s="23" t="str">
        <f>IF($B786="","",VLOOKUP($C786,Настройки!$A$11:$L$17,9,FALSE))</f>
        <v/>
      </c>
      <c r="T786" s="23" t="str">
        <f t="shared" si="38"/>
        <v/>
      </c>
    </row>
    <row r="787" spans="1:20" x14ac:dyDescent="0.3">
      <c r="A787" s="20">
        <f>Тех_Движение!$A$784</f>
        <v>783</v>
      </c>
      <c r="B787" s="20" t="str">
        <f>IF(Тех_Движение!$F$784&gt;0,Тех_Движение!$I$784,"")</f>
        <v/>
      </c>
      <c r="C787" s="20" t="str">
        <f>IF($B787="","",Тех_Движение!$D$784)</f>
        <v/>
      </c>
      <c r="D787" s="9" t="str">
        <f>IF($B787="","",Тех_Движение!$B$784)</f>
        <v/>
      </c>
      <c r="E787" s="21" t="str">
        <f>IF($B787="","",Тех_Движение!$F$784)</f>
        <v/>
      </c>
      <c r="F787" s="21" t="str">
        <f>IF($B787="","",SUMIFS($E$5:$E786,$C$5:$C786,$C787))</f>
        <v/>
      </c>
      <c r="G787" s="21" t="str">
        <f>IF($B787="","",MAX(0,$E787-MAX(0,SUMIFS(Тех_Движение!$G$2:$G$5111,Тех_Движение!$D$2:$D$5111,$C787,Тех_Движение!$B$2:$B$5111,"&lt;="&amp;Настройки!$B$5-1)-$F787)))</f>
        <v/>
      </c>
      <c r="H787" s="21" t="str">
        <f>IF($B787="","",IF(AND($D787&gt;=Настройки!$B$5,$D787&lt;=Настройки!$B$6),$E787,0))</f>
        <v/>
      </c>
      <c r="I787" s="21" t="str">
        <f t="shared" si="36"/>
        <v/>
      </c>
      <c r="J787" s="21" t="str">
        <f>IF($B787="","",MAX(0,$E787-MAX(0,SUMIFS(Тех_Движение!$G$2:$G$5111,Тех_Движение!$D$2:$D$5111,$C787,Тех_Движение!$B$2:$B$5111,"&lt;="&amp;Настройки!$B$6)-$F787)))</f>
        <v/>
      </c>
      <c r="K787" s="21" t="e">
        <f>IF(OR($B787="",K$3&lt;$D787+Настройки!$B$7),0,MAX(0,$E787-MAX(0,SUMIFS(Тех_Движение!$G$2:$G$5111,Тех_Движение!$D$2:$D$5111,$C787,Тех_Движение!$B$2:$B$5111,"&lt;="&amp;K$3)-$F787)))</f>
        <v>#VALUE!</v>
      </c>
      <c r="L787" s="21" t="e">
        <f>IF(OR($B787="",L$3&lt;$D787+Настройки!$B$7),0,MAX(0,$E787-MAX(0,SUMIFS(Тех_Движение!$G$2:$G$5111,Тех_Движение!$D$2:$D$5111,$C787,Тех_Движение!$B$2:$B$5111,"&lt;="&amp;L$3)-$F787)))</f>
        <v>#VALUE!</v>
      </c>
      <c r="M787" s="21" t="e">
        <f>IF(OR($B787="",M$3&lt;$D787+Настройки!$B$7),0,MAX(0,$E787-MAX(0,SUMIFS(Тех_Движение!$G$2:$G$5111,Тех_Движение!$D$2:$D$5111,$C787,Тех_Движение!$B$2:$B$5111,"&lt;="&amp;M$3)-$F787)))</f>
        <v>#VALUE!</v>
      </c>
      <c r="N787" s="21" t="e">
        <f>IF(OR($B787="",N$3&lt;$D787+Настройки!$B$7),0,MAX(0,$E787-MAX(0,SUMIFS(Тех_Движение!$G$2:$G$5111,Тех_Движение!$D$2:$D$5111,$C787,Тех_Движение!$B$2:$B$5111,"&lt;="&amp;N$3)-$F787)))</f>
        <v>#VALUE!</v>
      </c>
      <c r="O787" s="21" t="e">
        <f>IF(OR($B787="",O$3&lt;$D787+Настройки!$B$7),0,MAX(0,$E787-MAX(0,SUMIFS(Тех_Движение!$G$2:$G$5111,Тех_Движение!$D$2:$D$5111,$C787,Тех_Движение!$B$2:$B$5111,"&lt;="&amp;O$3)-$F787)))</f>
        <v>#VALUE!</v>
      </c>
      <c r="P787" s="21" t="e">
        <f>IF(OR($B787="",P$3&lt;$D787+Настройки!$B$7),0,MAX(0,$E787-MAX(0,SUMIFS(Тех_Движение!$G$2:$G$5111,Тех_Движение!$D$2:$D$5111,$C787,Тех_Движение!$B$2:$B$5111,"&lt;="&amp;P$3)-$F787)))</f>
        <v>#VALUE!</v>
      </c>
      <c r="Q787" s="21" t="e">
        <f>IF(OR($B787="",Q$3&lt;$D787+Настройки!$B$7),0,MAX(0,$E787-MAX(0,SUMIFS(Тех_Движение!$G$2:$G$5111,Тех_Движение!$D$2:$D$5111,$C787,Тех_Движение!$B$2:$B$5111,"&lt;="&amp;Q$3)-$F787)))</f>
        <v>#VALUE!</v>
      </c>
      <c r="R787" s="21" t="str">
        <f t="shared" si="37"/>
        <v/>
      </c>
      <c r="S787" s="23" t="str">
        <f>IF($B787="","",VLOOKUP($C787,Настройки!$A$11:$L$17,9,FALSE))</f>
        <v/>
      </c>
      <c r="T787" s="23" t="str">
        <f t="shared" si="38"/>
        <v/>
      </c>
    </row>
    <row r="788" spans="1:20" x14ac:dyDescent="0.3">
      <c r="A788" s="20">
        <f>Тех_Движение!$A$785</f>
        <v>784</v>
      </c>
      <c r="B788" s="20" t="str">
        <f>IF(Тех_Движение!$F$785&gt;0,Тех_Движение!$I$785,"")</f>
        <v/>
      </c>
      <c r="C788" s="20" t="str">
        <f>IF($B788="","",Тех_Движение!$D$785)</f>
        <v/>
      </c>
      <c r="D788" s="9" t="str">
        <f>IF($B788="","",Тех_Движение!$B$785)</f>
        <v/>
      </c>
      <c r="E788" s="21" t="str">
        <f>IF($B788="","",Тех_Движение!$F$785)</f>
        <v/>
      </c>
      <c r="F788" s="21" t="str">
        <f>IF($B788="","",SUMIFS($E$5:$E787,$C$5:$C787,$C788))</f>
        <v/>
      </c>
      <c r="G788" s="21" t="str">
        <f>IF($B788="","",MAX(0,$E788-MAX(0,SUMIFS(Тех_Движение!$G$2:$G$5111,Тех_Движение!$D$2:$D$5111,$C788,Тех_Движение!$B$2:$B$5111,"&lt;="&amp;Настройки!$B$5-1)-$F788)))</f>
        <v/>
      </c>
      <c r="H788" s="21" t="str">
        <f>IF($B788="","",IF(AND($D788&gt;=Настройки!$B$5,$D788&lt;=Настройки!$B$6),$E788,0))</f>
        <v/>
      </c>
      <c r="I788" s="21" t="str">
        <f t="shared" si="36"/>
        <v/>
      </c>
      <c r="J788" s="21" t="str">
        <f>IF($B788="","",MAX(0,$E788-MAX(0,SUMIFS(Тех_Движение!$G$2:$G$5111,Тех_Движение!$D$2:$D$5111,$C788,Тех_Движение!$B$2:$B$5111,"&lt;="&amp;Настройки!$B$6)-$F788)))</f>
        <v/>
      </c>
      <c r="K788" s="21" t="e">
        <f>IF(OR($B788="",K$3&lt;$D788+Настройки!$B$7),0,MAX(0,$E788-MAX(0,SUMIFS(Тех_Движение!$G$2:$G$5111,Тех_Движение!$D$2:$D$5111,$C788,Тех_Движение!$B$2:$B$5111,"&lt;="&amp;K$3)-$F788)))</f>
        <v>#VALUE!</v>
      </c>
      <c r="L788" s="21" t="e">
        <f>IF(OR($B788="",L$3&lt;$D788+Настройки!$B$7),0,MAX(0,$E788-MAX(0,SUMIFS(Тех_Движение!$G$2:$G$5111,Тех_Движение!$D$2:$D$5111,$C788,Тех_Движение!$B$2:$B$5111,"&lt;="&amp;L$3)-$F788)))</f>
        <v>#VALUE!</v>
      </c>
      <c r="M788" s="21" t="e">
        <f>IF(OR($B788="",M$3&lt;$D788+Настройки!$B$7),0,MAX(0,$E788-MAX(0,SUMIFS(Тех_Движение!$G$2:$G$5111,Тех_Движение!$D$2:$D$5111,$C788,Тех_Движение!$B$2:$B$5111,"&lt;="&amp;M$3)-$F788)))</f>
        <v>#VALUE!</v>
      </c>
      <c r="N788" s="21" t="e">
        <f>IF(OR($B788="",N$3&lt;$D788+Настройки!$B$7),0,MAX(0,$E788-MAX(0,SUMIFS(Тех_Движение!$G$2:$G$5111,Тех_Движение!$D$2:$D$5111,$C788,Тех_Движение!$B$2:$B$5111,"&lt;="&amp;N$3)-$F788)))</f>
        <v>#VALUE!</v>
      </c>
      <c r="O788" s="21" t="e">
        <f>IF(OR($B788="",O$3&lt;$D788+Настройки!$B$7),0,MAX(0,$E788-MAX(0,SUMIFS(Тех_Движение!$G$2:$G$5111,Тех_Движение!$D$2:$D$5111,$C788,Тех_Движение!$B$2:$B$5111,"&lt;="&amp;O$3)-$F788)))</f>
        <v>#VALUE!</v>
      </c>
      <c r="P788" s="21" t="e">
        <f>IF(OR($B788="",P$3&lt;$D788+Настройки!$B$7),0,MAX(0,$E788-MAX(0,SUMIFS(Тех_Движение!$G$2:$G$5111,Тех_Движение!$D$2:$D$5111,$C788,Тех_Движение!$B$2:$B$5111,"&lt;="&amp;P$3)-$F788)))</f>
        <v>#VALUE!</v>
      </c>
      <c r="Q788" s="21" t="e">
        <f>IF(OR($B788="",Q$3&lt;$D788+Настройки!$B$7),0,MAX(0,$E788-MAX(0,SUMIFS(Тех_Движение!$G$2:$G$5111,Тех_Движение!$D$2:$D$5111,$C788,Тех_Движение!$B$2:$B$5111,"&lt;="&amp;Q$3)-$F788)))</f>
        <v>#VALUE!</v>
      </c>
      <c r="R788" s="21" t="str">
        <f t="shared" si="37"/>
        <v/>
      </c>
      <c r="S788" s="23" t="str">
        <f>IF($B788="","",VLOOKUP($C788,Настройки!$A$11:$L$17,9,FALSE))</f>
        <v/>
      </c>
      <c r="T788" s="23" t="str">
        <f t="shared" si="38"/>
        <v/>
      </c>
    </row>
    <row r="789" spans="1:20" x14ac:dyDescent="0.3">
      <c r="A789" s="20">
        <f>Тех_Движение!$A$786</f>
        <v>785</v>
      </c>
      <c r="B789" s="20" t="str">
        <f>IF(Тех_Движение!$F$786&gt;0,Тех_Движение!$I$786,"")</f>
        <v/>
      </c>
      <c r="C789" s="20" t="str">
        <f>IF($B789="","",Тех_Движение!$D$786)</f>
        <v/>
      </c>
      <c r="D789" s="9" t="str">
        <f>IF($B789="","",Тех_Движение!$B$786)</f>
        <v/>
      </c>
      <c r="E789" s="21" t="str">
        <f>IF($B789="","",Тех_Движение!$F$786)</f>
        <v/>
      </c>
      <c r="F789" s="21" t="str">
        <f>IF($B789="","",SUMIFS($E$5:$E788,$C$5:$C788,$C789))</f>
        <v/>
      </c>
      <c r="G789" s="21" t="str">
        <f>IF($B789="","",MAX(0,$E789-MAX(0,SUMIFS(Тех_Движение!$G$2:$G$5111,Тех_Движение!$D$2:$D$5111,$C789,Тех_Движение!$B$2:$B$5111,"&lt;="&amp;Настройки!$B$5-1)-$F789)))</f>
        <v/>
      </c>
      <c r="H789" s="21" t="str">
        <f>IF($B789="","",IF(AND($D789&gt;=Настройки!$B$5,$D789&lt;=Настройки!$B$6),$E789,0))</f>
        <v/>
      </c>
      <c r="I789" s="21" t="str">
        <f t="shared" si="36"/>
        <v/>
      </c>
      <c r="J789" s="21" t="str">
        <f>IF($B789="","",MAX(0,$E789-MAX(0,SUMIFS(Тех_Движение!$G$2:$G$5111,Тех_Движение!$D$2:$D$5111,$C789,Тех_Движение!$B$2:$B$5111,"&lt;="&amp;Настройки!$B$6)-$F789)))</f>
        <v/>
      </c>
      <c r="K789" s="21" t="e">
        <f>IF(OR($B789="",K$3&lt;$D789+Настройки!$B$7),0,MAX(0,$E789-MAX(0,SUMIFS(Тех_Движение!$G$2:$G$5111,Тех_Движение!$D$2:$D$5111,$C789,Тех_Движение!$B$2:$B$5111,"&lt;="&amp;K$3)-$F789)))</f>
        <v>#VALUE!</v>
      </c>
      <c r="L789" s="21" t="e">
        <f>IF(OR($B789="",L$3&lt;$D789+Настройки!$B$7),0,MAX(0,$E789-MAX(0,SUMIFS(Тех_Движение!$G$2:$G$5111,Тех_Движение!$D$2:$D$5111,$C789,Тех_Движение!$B$2:$B$5111,"&lt;="&amp;L$3)-$F789)))</f>
        <v>#VALUE!</v>
      </c>
      <c r="M789" s="21" t="e">
        <f>IF(OR($B789="",M$3&lt;$D789+Настройки!$B$7),0,MAX(0,$E789-MAX(0,SUMIFS(Тех_Движение!$G$2:$G$5111,Тех_Движение!$D$2:$D$5111,$C789,Тех_Движение!$B$2:$B$5111,"&lt;="&amp;M$3)-$F789)))</f>
        <v>#VALUE!</v>
      </c>
      <c r="N789" s="21" t="e">
        <f>IF(OR($B789="",N$3&lt;$D789+Настройки!$B$7),0,MAX(0,$E789-MAX(0,SUMIFS(Тех_Движение!$G$2:$G$5111,Тех_Движение!$D$2:$D$5111,$C789,Тех_Движение!$B$2:$B$5111,"&lt;="&amp;N$3)-$F789)))</f>
        <v>#VALUE!</v>
      </c>
      <c r="O789" s="21" t="e">
        <f>IF(OR($B789="",O$3&lt;$D789+Настройки!$B$7),0,MAX(0,$E789-MAX(0,SUMIFS(Тех_Движение!$G$2:$G$5111,Тех_Движение!$D$2:$D$5111,$C789,Тех_Движение!$B$2:$B$5111,"&lt;="&amp;O$3)-$F789)))</f>
        <v>#VALUE!</v>
      </c>
      <c r="P789" s="21" t="e">
        <f>IF(OR($B789="",P$3&lt;$D789+Настройки!$B$7),0,MAX(0,$E789-MAX(0,SUMIFS(Тех_Движение!$G$2:$G$5111,Тех_Движение!$D$2:$D$5111,$C789,Тех_Движение!$B$2:$B$5111,"&lt;="&amp;P$3)-$F789)))</f>
        <v>#VALUE!</v>
      </c>
      <c r="Q789" s="21" t="e">
        <f>IF(OR($B789="",Q$3&lt;$D789+Настройки!$B$7),0,MAX(0,$E789-MAX(0,SUMIFS(Тех_Движение!$G$2:$G$5111,Тех_Движение!$D$2:$D$5111,$C789,Тех_Движение!$B$2:$B$5111,"&lt;="&amp;Q$3)-$F789)))</f>
        <v>#VALUE!</v>
      </c>
      <c r="R789" s="21" t="str">
        <f t="shared" si="37"/>
        <v/>
      </c>
      <c r="S789" s="23" t="str">
        <f>IF($B789="","",VLOOKUP($C789,Настройки!$A$11:$L$17,9,FALSE))</f>
        <v/>
      </c>
      <c r="T789" s="23" t="str">
        <f t="shared" si="38"/>
        <v/>
      </c>
    </row>
    <row r="790" spans="1:20" x14ac:dyDescent="0.3">
      <c r="A790" s="20">
        <f>Тех_Движение!$A$787</f>
        <v>786</v>
      </c>
      <c r="B790" s="20" t="str">
        <f>IF(Тех_Движение!$F$787&gt;0,Тех_Движение!$I$787,"")</f>
        <v/>
      </c>
      <c r="C790" s="20" t="str">
        <f>IF($B790="","",Тех_Движение!$D$787)</f>
        <v/>
      </c>
      <c r="D790" s="9" t="str">
        <f>IF($B790="","",Тех_Движение!$B$787)</f>
        <v/>
      </c>
      <c r="E790" s="21" t="str">
        <f>IF($B790="","",Тех_Движение!$F$787)</f>
        <v/>
      </c>
      <c r="F790" s="21" t="str">
        <f>IF($B790="","",SUMIFS($E$5:$E789,$C$5:$C789,$C790))</f>
        <v/>
      </c>
      <c r="G790" s="21" t="str">
        <f>IF($B790="","",MAX(0,$E790-MAX(0,SUMIFS(Тех_Движение!$G$2:$G$5111,Тех_Движение!$D$2:$D$5111,$C790,Тех_Движение!$B$2:$B$5111,"&lt;="&amp;Настройки!$B$5-1)-$F790)))</f>
        <v/>
      </c>
      <c r="H790" s="21" t="str">
        <f>IF($B790="","",IF(AND($D790&gt;=Настройки!$B$5,$D790&lt;=Настройки!$B$6),$E790,0))</f>
        <v/>
      </c>
      <c r="I790" s="21" t="str">
        <f t="shared" si="36"/>
        <v/>
      </c>
      <c r="J790" s="21" t="str">
        <f>IF($B790="","",MAX(0,$E790-MAX(0,SUMIFS(Тех_Движение!$G$2:$G$5111,Тех_Движение!$D$2:$D$5111,$C790,Тех_Движение!$B$2:$B$5111,"&lt;="&amp;Настройки!$B$6)-$F790)))</f>
        <v/>
      </c>
      <c r="K790" s="21" t="e">
        <f>IF(OR($B790="",K$3&lt;$D790+Настройки!$B$7),0,MAX(0,$E790-MAX(0,SUMIFS(Тех_Движение!$G$2:$G$5111,Тех_Движение!$D$2:$D$5111,$C790,Тех_Движение!$B$2:$B$5111,"&lt;="&amp;K$3)-$F790)))</f>
        <v>#VALUE!</v>
      </c>
      <c r="L790" s="21" t="e">
        <f>IF(OR($B790="",L$3&lt;$D790+Настройки!$B$7),0,MAX(0,$E790-MAX(0,SUMIFS(Тех_Движение!$G$2:$G$5111,Тех_Движение!$D$2:$D$5111,$C790,Тех_Движение!$B$2:$B$5111,"&lt;="&amp;L$3)-$F790)))</f>
        <v>#VALUE!</v>
      </c>
      <c r="M790" s="21" t="e">
        <f>IF(OR($B790="",M$3&lt;$D790+Настройки!$B$7),0,MAX(0,$E790-MAX(0,SUMIFS(Тех_Движение!$G$2:$G$5111,Тех_Движение!$D$2:$D$5111,$C790,Тех_Движение!$B$2:$B$5111,"&lt;="&amp;M$3)-$F790)))</f>
        <v>#VALUE!</v>
      </c>
      <c r="N790" s="21" t="e">
        <f>IF(OR($B790="",N$3&lt;$D790+Настройки!$B$7),0,MAX(0,$E790-MAX(0,SUMIFS(Тех_Движение!$G$2:$G$5111,Тех_Движение!$D$2:$D$5111,$C790,Тех_Движение!$B$2:$B$5111,"&lt;="&amp;N$3)-$F790)))</f>
        <v>#VALUE!</v>
      </c>
      <c r="O790" s="21" t="e">
        <f>IF(OR($B790="",O$3&lt;$D790+Настройки!$B$7),0,MAX(0,$E790-MAX(0,SUMIFS(Тех_Движение!$G$2:$G$5111,Тех_Движение!$D$2:$D$5111,$C790,Тех_Движение!$B$2:$B$5111,"&lt;="&amp;O$3)-$F790)))</f>
        <v>#VALUE!</v>
      </c>
      <c r="P790" s="21" t="e">
        <f>IF(OR($B790="",P$3&lt;$D790+Настройки!$B$7),0,MAX(0,$E790-MAX(0,SUMIFS(Тех_Движение!$G$2:$G$5111,Тех_Движение!$D$2:$D$5111,$C790,Тех_Движение!$B$2:$B$5111,"&lt;="&amp;P$3)-$F790)))</f>
        <v>#VALUE!</v>
      </c>
      <c r="Q790" s="21" t="e">
        <f>IF(OR($B790="",Q$3&lt;$D790+Настройки!$B$7),0,MAX(0,$E790-MAX(0,SUMIFS(Тех_Движение!$G$2:$G$5111,Тех_Движение!$D$2:$D$5111,$C790,Тех_Движение!$B$2:$B$5111,"&lt;="&amp;Q$3)-$F790)))</f>
        <v>#VALUE!</v>
      </c>
      <c r="R790" s="21" t="str">
        <f t="shared" si="37"/>
        <v/>
      </c>
      <c r="S790" s="23" t="str">
        <f>IF($B790="","",VLOOKUP($C790,Настройки!$A$11:$L$17,9,FALSE))</f>
        <v/>
      </c>
      <c r="T790" s="23" t="str">
        <f t="shared" si="38"/>
        <v/>
      </c>
    </row>
    <row r="791" spans="1:20" x14ac:dyDescent="0.3">
      <c r="A791" s="20">
        <f>Тех_Движение!$A$788</f>
        <v>787</v>
      </c>
      <c r="B791" s="20" t="str">
        <f>IF(Тех_Движение!$F$788&gt;0,Тех_Движение!$I$788,"")</f>
        <v/>
      </c>
      <c r="C791" s="20" t="str">
        <f>IF($B791="","",Тех_Движение!$D$788)</f>
        <v/>
      </c>
      <c r="D791" s="9" t="str">
        <f>IF($B791="","",Тех_Движение!$B$788)</f>
        <v/>
      </c>
      <c r="E791" s="21" t="str">
        <f>IF($B791="","",Тех_Движение!$F$788)</f>
        <v/>
      </c>
      <c r="F791" s="21" t="str">
        <f>IF($B791="","",SUMIFS($E$5:$E790,$C$5:$C790,$C791))</f>
        <v/>
      </c>
      <c r="G791" s="21" t="str">
        <f>IF($B791="","",MAX(0,$E791-MAX(0,SUMIFS(Тех_Движение!$G$2:$G$5111,Тех_Движение!$D$2:$D$5111,$C791,Тех_Движение!$B$2:$B$5111,"&lt;="&amp;Настройки!$B$5-1)-$F791)))</f>
        <v/>
      </c>
      <c r="H791" s="21" t="str">
        <f>IF($B791="","",IF(AND($D791&gt;=Настройки!$B$5,$D791&lt;=Настройки!$B$6),$E791,0))</f>
        <v/>
      </c>
      <c r="I791" s="21" t="str">
        <f t="shared" si="36"/>
        <v/>
      </c>
      <c r="J791" s="21" t="str">
        <f>IF($B791="","",MAX(0,$E791-MAX(0,SUMIFS(Тех_Движение!$G$2:$G$5111,Тех_Движение!$D$2:$D$5111,$C791,Тех_Движение!$B$2:$B$5111,"&lt;="&amp;Настройки!$B$6)-$F791)))</f>
        <v/>
      </c>
      <c r="K791" s="21" t="e">
        <f>IF(OR($B791="",K$3&lt;$D791+Настройки!$B$7),0,MAX(0,$E791-MAX(0,SUMIFS(Тех_Движение!$G$2:$G$5111,Тех_Движение!$D$2:$D$5111,$C791,Тех_Движение!$B$2:$B$5111,"&lt;="&amp;K$3)-$F791)))</f>
        <v>#VALUE!</v>
      </c>
      <c r="L791" s="21" t="e">
        <f>IF(OR($B791="",L$3&lt;$D791+Настройки!$B$7),0,MAX(0,$E791-MAX(0,SUMIFS(Тех_Движение!$G$2:$G$5111,Тех_Движение!$D$2:$D$5111,$C791,Тех_Движение!$B$2:$B$5111,"&lt;="&amp;L$3)-$F791)))</f>
        <v>#VALUE!</v>
      </c>
      <c r="M791" s="21" t="e">
        <f>IF(OR($B791="",M$3&lt;$D791+Настройки!$B$7),0,MAX(0,$E791-MAX(0,SUMIFS(Тех_Движение!$G$2:$G$5111,Тех_Движение!$D$2:$D$5111,$C791,Тех_Движение!$B$2:$B$5111,"&lt;="&amp;M$3)-$F791)))</f>
        <v>#VALUE!</v>
      </c>
      <c r="N791" s="21" t="e">
        <f>IF(OR($B791="",N$3&lt;$D791+Настройки!$B$7),0,MAX(0,$E791-MAX(0,SUMIFS(Тех_Движение!$G$2:$G$5111,Тех_Движение!$D$2:$D$5111,$C791,Тех_Движение!$B$2:$B$5111,"&lt;="&amp;N$3)-$F791)))</f>
        <v>#VALUE!</v>
      </c>
      <c r="O791" s="21" t="e">
        <f>IF(OR($B791="",O$3&lt;$D791+Настройки!$B$7),0,MAX(0,$E791-MAX(0,SUMIFS(Тех_Движение!$G$2:$G$5111,Тех_Движение!$D$2:$D$5111,$C791,Тех_Движение!$B$2:$B$5111,"&lt;="&amp;O$3)-$F791)))</f>
        <v>#VALUE!</v>
      </c>
      <c r="P791" s="21" t="e">
        <f>IF(OR($B791="",P$3&lt;$D791+Настройки!$B$7),0,MAX(0,$E791-MAX(0,SUMIFS(Тех_Движение!$G$2:$G$5111,Тех_Движение!$D$2:$D$5111,$C791,Тех_Движение!$B$2:$B$5111,"&lt;="&amp;P$3)-$F791)))</f>
        <v>#VALUE!</v>
      </c>
      <c r="Q791" s="21" t="e">
        <f>IF(OR($B791="",Q$3&lt;$D791+Настройки!$B$7),0,MAX(0,$E791-MAX(0,SUMIFS(Тех_Движение!$G$2:$G$5111,Тех_Движение!$D$2:$D$5111,$C791,Тех_Движение!$B$2:$B$5111,"&lt;="&amp;Q$3)-$F791)))</f>
        <v>#VALUE!</v>
      </c>
      <c r="R791" s="21" t="str">
        <f t="shared" si="37"/>
        <v/>
      </c>
      <c r="S791" s="23" t="str">
        <f>IF($B791="","",VLOOKUP($C791,Настройки!$A$11:$L$17,9,FALSE))</f>
        <v/>
      </c>
      <c r="T791" s="23" t="str">
        <f t="shared" si="38"/>
        <v/>
      </c>
    </row>
    <row r="792" spans="1:20" x14ac:dyDescent="0.3">
      <c r="A792" s="20">
        <f>Тех_Движение!$A$789</f>
        <v>788</v>
      </c>
      <c r="B792" s="20" t="str">
        <f>IF(Тех_Движение!$F$789&gt;0,Тех_Движение!$I$789,"")</f>
        <v/>
      </c>
      <c r="C792" s="20" t="str">
        <f>IF($B792="","",Тех_Движение!$D$789)</f>
        <v/>
      </c>
      <c r="D792" s="9" t="str">
        <f>IF($B792="","",Тех_Движение!$B$789)</f>
        <v/>
      </c>
      <c r="E792" s="21" t="str">
        <f>IF($B792="","",Тех_Движение!$F$789)</f>
        <v/>
      </c>
      <c r="F792" s="21" t="str">
        <f>IF($B792="","",SUMIFS($E$5:$E791,$C$5:$C791,$C792))</f>
        <v/>
      </c>
      <c r="G792" s="21" t="str">
        <f>IF($B792="","",MAX(0,$E792-MAX(0,SUMIFS(Тех_Движение!$G$2:$G$5111,Тех_Движение!$D$2:$D$5111,$C792,Тех_Движение!$B$2:$B$5111,"&lt;="&amp;Настройки!$B$5-1)-$F792)))</f>
        <v/>
      </c>
      <c r="H792" s="21" t="str">
        <f>IF($B792="","",IF(AND($D792&gt;=Настройки!$B$5,$D792&lt;=Настройки!$B$6),$E792,0))</f>
        <v/>
      </c>
      <c r="I792" s="21" t="str">
        <f t="shared" si="36"/>
        <v/>
      </c>
      <c r="J792" s="21" t="str">
        <f>IF($B792="","",MAX(0,$E792-MAX(0,SUMIFS(Тех_Движение!$G$2:$G$5111,Тех_Движение!$D$2:$D$5111,$C792,Тех_Движение!$B$2:$B$5111,"&lt;="&amp;Настройки!$B$6)-$F792)))</f>
        <v/>
      </c>
      <c r="K792" s="21" t="e">
        <f>IF(OR($B792="",K$3&lt;$D792+Настройки!$B$7),0,MAX(0,$E792-MAX(0,SUMIFS(Тех_Движение!$G$2:$G$5111,Тех_Движение!$D$2:$D$5111,$C792,Тех_Движение!$B$2:$B$5111,"&lt;="&amp;K$3)-$F792)))</f>
        <v>#VALUE!</v>
      </c>
      <c r="L792" s="21" t="e">
        <f>IF(OR($B792="",L$3&lt;$D792+Настройки!$B$7),0,MAX(0,$E792-MAX(0,SUMIFS(Тех_Движение!$G$2:$G$5111,Тех_Движение!$D$2:$D$5111,$C792,Тех_Движение!$B$2:$B$5111,"&lt;="&amp;L$3)-$F792)))</f>
        <v>#VALUE!</v>
      </c>
      <c r="M792" s="21" t="e">
        <f>IF(OR($B792="",M$3&lt;$D792+Настройки!$B$7),0,MAX(0,$E792-MAX(0,SUMIFS(Тех_Движение!$G$2:$G$5111,Тех_Движение!$D$2:$D$5111,$C792,Тех_Движение!$B$2:$B$5111,"&lt;="&amp;M$3)-$F792)))</f>
        <v>#VALUE!</v>
      </c>
      <c r="N792" s="21" t="e">
        <f>IF(OR($B792="",N$3&lt;$D792+Настройки!$B$7),0,MAX(0,$E792-MAX(0,SUMIFS(Тех_Движение!$G$2:$G$5111,Тех_Движение!$D$2:$D$5111,$C792,Тех_Движение!$B$2:$B$5111,"&lt;="&amp;N$3)-$F792)))</f>
        <v>#VALUE!</v>
      </c>
      <c r="O792" s="21" t="e">
        <f>IF(OR($B792="",O$3&lt;$D792+Настройки!$B$7),0,MAX(0,$E792-MAX(0,SUMIFS(Тех_Движение!$G$2:$G$5111,Тех_Движение!$D$2:$D$5111,$C792,Тех_Движение!$B$2:$B$5111,"&lt;="&amp;O$3)-$F792)))</f>
        <v>#VALUE!</v>
      </c>
      <c r="P792" s="21" t="e">
        <f>IF(OR($B792="",P$3&lt;$D792+Настройки!$B$7),0,MAX(0,$E792-MAX(0,SUMIFS(Тех_Движение!$G$2:$G$5111,Тех_Движение!$D$2:$D$5111,$C792,Тех_Движение!$B$2:$B$5111,"&lt;="&amp;P$3)-$F792)))</f>
        <v>#VALUE!</v>
      </c>
      <c r="Q792" s="21" t="e">
        <f>IF(OR($B792="",Q$3&lt;$D792+Настройки!$B$7),0,MAX(0,$E792-MAX(0,SUMIFS(Тех_Движение!$G$2:$G$5111,Тех_Движение!$D$2:$D$5111,$C792,Тех_Движение!$B$2:$B$5111,"&lt;="&amp;Q$3)-$F792)))</f>
        <v>#VALUE!</v>
      </c>
      <c r="R792" s="21" t="str">
        <f t="shared" si="37"/>
        <v/>
      </c>
      <c r="S792" s="23" t="str">
        <f>IF($B792="","",VLOOKUP($C792,Настройки!$A$11:$L$17,9,FALSE))</f>
        <v/>
      </c>
      <c r="T792" s="23" t="str">
        <f t="shared" si="38"/>
        <v/>
      </c>
    </row>
    <row r="793" spans="1:20" x14ac:dyDescent="0.3">
      <c r="A793" s="20">
        <f>Тех_Движение!$A$790</f>
        <v>789</v>
      </c>
      <c r="B793" s="20" t="str">
        <f>IF(Тех_Движение!$F$790&gt;0,Тех_Движение!$I$790,"")</f>
        <v/>
      </c>
      <c r="C793" s="20" t="str">
        <f>IF($B793="","",Тех_Движение!$D$790)</f>
        <v/>
      </c>
      <c r="D793" s="9" t="str">
        <f>IF($B793="","",Тех_Движение!$B$790)</f>
        <v/>
      </c>
      <c r="E793" s="21" t="str">
        <f>IF($B793="","",Тех_Движение!$F$790)</f>
        <v/>
      </c>
      <c r="F793" s="21" t="str">
        <f>IF($B793="","",SUMIFS($E$5:$E792,$C$5:$C792,$C793))</f>
        <v/>
      </c>
      <c r="G793" s="21" t="str">
        <f>IF($B793="","",MAX(0,$E793-MAX(0,SUMIFS(Тех_Движение!$G$2:$G$5111,Тех_Движение!$D$2:$D$5111,$C793,Тех_Движение!$B$2:$B$5111,"&lt;="&amp;Настройки!$B$5-1)-$F793)))</f>
        <v/>
      </c>
      <c r="H793" s="21" t="str">
        <f>IF($B793="","",IF(AND($D793&gt;=Настройки!$B$5,$D793&lt;=Настройки!$B$6),$E793,0))</f>
        <v/>
      </c>
      <c r="I793" s="21" t="str">
        <f t="shared" si="36"/>
        <v/>
      </c>
      <c r="J793" s="21" t="str">
        <f>IF($B793="","",MAX(0,$E793-MAX(0,SUMIFS(Тех_Движение!$G$2:$G$5111,Тех_Движение!$D$2:$D$5111,$C793,Тех_Движение!$B$2:$B$5111,"&lt;="&amp;Настройки!$B$6)-$F793)))</f>
        <v/>
      </c>
      <c r="K793" s="21" t="e">
        <f>IF(OR($B793="",K$3&lt;$D793+Настройки!$B$7),0,MAX(0,$E793-MAX(0,SUMIFS(Тех_Движение!$G$2:$G$5111,Тех_Движение!$D$2:$D$5111,$C793,Тех_Движение!$B$2:$B$5111,"&lt;="&amp;K$3)-$F793)))</f>
        <v>#VALUE!</v>
      </c>
      <c r="L793" s="21" t="e">
        <f>IF(OR($B793="",L$3&lt;$D793+Настройки!$B$7),0,MAX(0,$E793-MAX(0,SUMIFS(Тех_Движение!$G$2:$G$5111,Тех_Движение!$D$2:$D$5111,$C793,Тех_Движение!$B$2:$B$5111,"&lt;="&amp;L$3)-$F793)))</f>
        <v>#VALUE!</v>
      </c>
      <c r="M793" s="21" t="e">
        <f>IF(OR($B793="",M$3&lt;$D793+Настройки!$B$7),0,MAX(0,$E793-MAX(0,SUMIFS(Тех_Движение!$G$2:$G$5111,Тех_Движение!$D$2:$D$5111,$C793,Тех_Движение!$B$2:$B$5111,"&lt;="&amp;M$3)-$F793)))</f>
        <v>#VALUE!</v>
      </c>
      <c r="N793" s="21" t="e">
        <f>IF(OR($B793="",N$3&lt;$D793+Настройки!$B$7),0,MAX(0,$E793-MAX(0,SUMIFS(Тех_Движение!$G$2:$G$5111,Тех_Движение!$D$2:$D$5111,$C793,Тех_Движение!$B$2:$B$5111,"&lt;="&amp;N$3)-$F793)))</f>
        <v>#VALUE!</v>
      </c>
      <c r="O793" s="21" t="e">
        <f>IF(OR($B793="",O$3&lt;$D793+Настройки!$B$7),0,MAX(0,$E793-MAX(0,SUMIFS(Тех_Движение!$G$2:$G$5111,Тех_Движение!$D$2:$D$5111,$C793,Тех_Движение!$B$2:$B$5111,"&lt;="&amp;O$3)-$F793)))</f>
        <v>#VALUE!</v>
      </c>
      <c r="P793" s="21" t="e">
        <f>IF(OR($B793="",P$3&lt;$D793+Настройки!$B$7),0,MAX(0,$E793-MAX(0,SUMIFS(Тех_Движение!$G$2:$G$5111,Тех_Движение!$D$2:$D$5111,$C793,Тех_Движение!$B$2:$B$5111,"&lt;="&amp;P$3)-$F793)))</f>
        <v>#VALUE!</v>
      </c>
      <c r="Q793" s="21" t="e">
        <f>IF(OR($B793="",Q$3&lt;$D793+Настройки!$B$7),0,MAX(0,$E793-MAX(0,SUMIFS(Тех_Движение!$G$2:$G$5111,Тех_Движение!$D$2:$D$5111,$C793,Тех_Движение!$B$2:$B$5111,"&lt;="&amp;Q$3)-$F793)))</f>
        <v>#VALUE!</v>
      </c>
      <c r="R793" s="21" t="str">
        <f t="shared" si="37"/>
        <v/>
      </c>
      <c r="S793" s="23" t="str">
        <f>IF($B793="","",VLOOKUP($C793,Настройки!$A$11:$L$17,9,FALSE))</f>
        <v/>
      </c>
      <c r="T793" s="23" t="str">
        <f t="shared" si="38"/>
        <v/>
      </c>
    </row>
    <row r="794" spans="1:20" x14ac:dyDescent="0.3">
      <c r="A794" s="20">
        <f>Тех_Движение!$A$791</f>
        <v>790</v>
      </c>
      <c r="B794" s="20" t="str">
        <f>IF(Тех_Движение!$F$791&gt;0,Тех_Движение!$I$791,"")</f>
        <v/>
      </c>
      <c r="C794" s="20" t="str">
        <f>IF($B794="","",Тех_Движение!$D$791)</f>
        <v/>
      </c>
      <c r="D794" s="9" t="str">
        <f>IF($B794="","",Тех_Движение!$B$791)</f>
        <v/>
      </c>
      <c r="E794" s="21" t="str">
        <f>IF($B794="","",Тех_Движение!$F$791)</f>
        <v/>
      </c>
      <c r="F794" s="21" t="str">
        <f>IF($B794="","",SUMIFS($E$5:$E793,$C$5:$C793,$C794))</f>
        <v/>
      </c>
      <c r="G794" s="21" t="str">
        <f>IF($B794="","",MAX(0,$E794-MAX(0,SUMIFS(Тех_Движение!$G$2:$G$5111,Тех_Движение!$D$2:$D$5111,$C794,Тех_Движение!$B$2:$B$5111,"&lt;="&amp;Настройки!$B$5-1)-$F794)))</f>
        <v/>
      </c>
      <c r="H794" s="21" t="str">
        <f>IF($B794="","",IF(AND($D794&gt;=Настройки!$B$5,$D794&lt;=Настройки!$B$6),$E794,0))</f>
        <v/>
      </c>
      <c r="I794" s="21" t="str">
        <f t="shared" si="36"/>
        <v/>
      </c>
      <c r="J794" s="21" t="str">
        <f>IF($B794="","",MAX(0,$E794-MAX(0,SUMIFS(Тех_Движение!$G$2:$G$5111,Тех_Движение!$D$2:$D$5111,$C794,Тех_Движение!$B$2:$B$5111,"&lt;="&amp;Настройки!$B$6)-$F794)))</f>
        <v/>
      </c>
      <c r="K794" s="21" t="e">
        <f>IF(OR($B794="",K$3&lt;$D794+Настройки!$B$7),0,MAX(0,$E794-MAX(0,SUMIFS(Тех_Движение!$G$2:$G$5111,Тех_Движение!$D$2:$D$5111,$C794,Тех_Движение!$B$2:$B$5111,"&lt;="&amp;K$3)-$F794)))</f>
        <v>#VALUE!</v>
      </c>
      <c r="L794" s="21" t="e">
        <f>IF(OR($B794="",L$3&lt;$D794+Настройки!$B$7),0,MAX(0,$E794-MAX(0,SUMIFS(Тех_Движение!$G$2:$G$5111,Тех_Движение!$D$2:$D$5111,$C794,Тех_Движение!$B$2:$B$5111,"&lt;="&amp;L$3)-$F794)))</f>
        <v>#VALUE!</v>
      </c>
      <c r="M794" s="21" t="e">
        <f>IF(OR($B794="",M$3&lt;$D794+Настройки!$B$7),0,MAX(0,$E794-MAX(0,SUMIFS(Тех_Движение!$G$2:$G$5111,Тех_Движение!$D$2:$D$5111,$C794,Тех_Движение!$B$2:$B$5111,"&lt;="&amp;M$3)-$F794)))</f>
        <v>#VALUE!</v>
      </c>
      <c r="N794" s="21" t="e">
        <f>IF(OR($B794="",N$3&lt;$D794+Настройки!$B$7),0,MAX(0,$E794-MAX(0,SUMIFS(Тех_Движение!$G$2:$G$5111,Тех_Движение!$D$2:$D$5111,$C794,Тех_Движение!$B$2:$B$5111,"&lt;="&amp;N$3)-$F794)))</f>
        <v>#VALUE!</v>
      </c>
      <c r="O794" s="21" t="e">
        <f>IF(OR($B794="",O$3&lt;$D794+Настройки!$B$7),0,MAX(0,$E794-MAX(0,SUMIFS(Тех_Движение!$G$2:$G$5111,Тех_Движение!$D$2:$D$5111,$C794,Тех_Движение!$B$2:$B$5111,"&lt;="&amp;O$3)-$F794)))</f>
        <v>#VALUE!</v>
      </c>
      <c r="P794" s="21" t="e">
        <f>IF(OR($B794="",P$3&lt;$D794+Настройки!$B$7),0,MAX(0,$E794-MAX(0,SUMIFS(Тех_Движение!$G$2:$G$5111,Тех_Движение!$D$2:$D$5111,$C794,Тех_Движение!$B$2:$B$5111,"&lt;="&amp;P$3)-$F794)))</f>
        <v>#VALUE!</v>
      </c>
      <c r="Q794" s="21" t="e">
        <f>IF(OR($B794="",Q$3&lt;$D794+Настройки!$B$7),0,MAX(0,$E794-MAX(0,SUMIFS(Тех_Движение!$G$2:$G$5111,Тех_Движение!$D$2:$D$5111,$C794,Тех_Движение!$B$2:$B$5111,"&lt;="&amp;Q$3)-$F794)))</f>
        <v>#VALUE!</v>
      </c>
      <c r="R794" s="21" t="str">
        <f t="shared" si="37"/>
        <v/>
      </c>
      <c r="S794" s="23" t="str">
        <f>IF($B794="","",VLOOKUP($C794,Настройки!$A$11:$L$17,9,FALSE))</f>
        <v/>
      </c>
      <c r="T794" s="23" t="str">
        <f t="shared" si="38"/>
        <v/>
      </c>
    </row>
    <row r="795" spans="1:20" x14ac:dyDescent="0.3">
      <c r="A795" s="20">
        <f>Тех_Движение!$A$792</f>
        <v>791</v>
      </c>
      <c r="B795" s="20" t="str">
        <f>IF(Тех_Движение!$F$792&gt;0,Тех_Движение!$I$792,"")</f>
        <v/>
      </c>
      <c r="C795" s="20" t="str">
        <f>IF($B795="","",Тех_Движение!$D$792)</f>
        <v/>
      </c>
      <c r="D795" s="9" t="str">
        <f>IF($B795="","",Тех_Движение!$B$792)</f>
        <v/>
      </c>
      <c r="E795" s="21" t="str">
        <f>IF($B795="","",Тех_Движение!$F$792)</f>
        <v/>
      </c>
      <c r="F795" s="21" t="str">
        <f>IF($B795="","",SUMIFS($E$5:$E794,$C$5:$C794,$C795))</f>
        <v/>
      </c>
      <c r="G795" s="21" t="str">
        <f>IF($B795="","",MAX(0,$E795-MAX(0,SUMIFS(Тех_Движение!$G$2:$G$5111,Тех_Движение!$D$2:$D$5111,$C795,Тех_Движение!$B$2:$B$5111,"&lt;="&amp;Настройки!$B$5-1)-$F795)))</f>
        <v/>
      </c>
      <c r="H795" s="21" t="str">
        <f>IF($B795="","",IF(AND($D795&gt;=Настройки!$B$5,$D795&lt;=Настройки!$B$6),$E795,0))</f>
        <v/>
      </c>
      <c r="I795" s="21" t="str">
        <f t="shared" si="36"/>
        <v/>
      </c>
      <c r="J795" s="21" t="str">
        <f>IF($B795="","",MAX(0,$E795-MAX(0,SUMIFS(Тех_Движение!$G$2:$G$5111,Тех_Движение!$D$2:$D$5111,$C795,Тех_Движение!$B$2:$B$5111,"&lt;="&amp;Настройки!$B$6)-$F795)))</f>
        <v/>
      </c>
      <c r="K795" s="21" t="e">
        <f>IF(OR($B795="",K$3&lt;$D795+Настройки!$B$7),0,MAX(0,$E795-MAX(0,SUMIFS(Тех_Движение!$G$2:$G$5111,Тех_Движение!$D$2:$D$5111,$C795,Тех_Движение!$B$2:$B$5111,"&lt;="&amp;K$3)-$F795)))</f>
        <v>#VALUE!</v>
      </c>
      <c r="L795" s="21" t="e">
        <f>IF(OR($B795="",L$3&lt;$D795+Настройки!$B$7),0,MAX(0,$E795-MAX(0,SUMIFS(Тех_Движение!$G$2:$G$5111,Тех_Движение!$D$2:$D$5111,$C795,Тех_Движение!$B$2:$B$5111,"&lt;="&amp;L$3)-$F795)))</f>
        <v>#VALUE!</v>
      </c>
      <c r="M795" s="21" t="e">
        <f>IF(OR($B795="",M$3&lt;$D795+Настройки!$B$7),0,MAX(0,$E795-MAX(0,SUMIFS(Тех_Движение!$G$2:$G$5111,Тех_Движение!$D$2:$D$5111,$C795,Тех_Движение!$B$2:$B$5111,"&lt;="&amp;M$3)-$F795)))</f>
        <v>#VALUE!</v>
      </c>
      <c r="N795" s="21" t="e">
        <f>IF(OR($B795="",N$3&lt;$D795+Настройки!$B$7),0,MAX(0,$E795-MAX(0,SUMIFS(Тех_Движение!$G$2:$G$5111,Тех_Движение!$D$2:$D$5111,$C795,Тех_Движение!$B$2:$B$5111,"&lt;="&amp;N$3)-$F795)))</f>
        <v>#VALUE!</v>
      </c>
      <c r="O795" s="21" t="e">
        <f>IF(OR($B795="",O$3&lt;$D795+Настройки!$B$7),0,MAX(0,$E795-MAX(0,SUMIFS(Тех_Движение!$G$2:$G$5111,Тех_Движение!$D$2:$D$5111,$C795,Тех_Движение!$B$2:$B$5111,"&lt;="&amp;O$3)-$F795)))</f>
        <v>#VALUE!</v>
      </c>
      <c r="P795" s="21" t="e">
        <f>IF(OR($B795="",P$3&lt;$D795+Настройки!$B$7),0,MAX(0,$E795-MAX(0,SUMIFS(Тех_Движение!$G$2:$G$5111,Тех_Движение!$D$2:$D$5111,$C795,Тех_Движение!$B$2:$B$5111,"&lt;="&amp;P$3)-$F795)))</f>
        <v>#VALUE!</v>
      </c>
      <c r="Q795" s="21" t="e">
        <f>IF(OR($B795="",Q$3&lt;$D795+Настройки!$B$7),0,MAX(0,$E795-MAX(0,SUMIFS(Тех_Движение!$G$2:$G$5111,Тех_Движение!$D$2:$D$5111,$C795,Тех_Движение!$B$2:$B$5111,"&lt;="&amp;Q$3)-$F795)))</f>
        <v>#VALUE!</v>
      </c>
      <c r="R795" s="21" t="str">
        <f t="shared" si="37"/>
        <v/>
      </c>
      <c r="S795" s="23" t="str">
        <f>IF($B795="","",VLOOKUP($C795,Настройки!$A$11:$L$17,9,FALSE))</f>
        <v/>
      </c>
      <c r="T795" s="23" t="str">
        <f t="shared" si="38"/>
        <v/>
      </c>
    </row>
    <row r="796" spans="1:20" x14ac:dyDescent="0.3">
      <c r="A796" s="20">
        <f>Тех_Движение!$A$793</f>
        <v>792</v>
      </c>
      <c r="B796" s="20" t="str">
        <f>IF(Тех_Движение!$F$793&gt;0,Тех_Движение!$I$793,"")</f>
        <v/>
      </c>
      <c r="C796" s="20" t="str">
        <f>IF($B796="","",Тех_Движение!$D$793)</f>
        <v/>
      </c>
      <c r="D796" s="9" t="str">
        <f>IF($B796="","",Тех_Движение!$B$793)</f>
        <v/>
      </c>
      <c r="E796" s="21" t="str">
        <f>IF($B796="","",Тех_Движение!$F$793)</f>
        <v/>
      </c>
      <c r="F796" s="21" t="str">
        <f>IF($B796="","",SUMIFS($E$5:$E795,$C$5:$C795,$C796))</f>
        <v/>
      </c>
      <c r="G796" s="21" t="str">
        <f>IF($B796="","",MAX(0,$E796-MAX(0,SUMIFS(Тех_Движение!$G$2:$G$5111,Тех_Движение!$D$2:$D$5111,$C796,Тех_Движение!$B$2:$B$5111,"&lt;="&amp;Настройки!$B$5-1)-$F796)))</f>
        <v/>
      </c>
      <c r="H796" s="21" t="str">
        <f>IF($B796="","",IF(AND($D796&gt;=Настройки!$B$5,$D796&lt;=Настройки!$B$6),$E796,0))</f>
        <v/>
      </c>
      <c r="I796" s="21" t="str">
        <f t="shared" si="36"/>
        <v/>
      </c>
      <c r="J796" s="21" t="str">
        <f>IF($B796="","",MAX(0,$E796-MAX(0,SUMIFS(Тех_Движение!$G$2:$G$5111,Тех_Движение!$D$2:$D$5111,$C796,Тех_Движение!$B$2:$B$5111,"&lt;="&amp;Настройки!$B$6)-$F796)))</f>
        <v/>
      </c>
      <c r="K796" s="21" t="e">
        <f>IF(OR($B796="",K$3&lt;$D796+Настройки!$B$7),0,MAX(0,$E796-MAX(0,SUMIFS(Тех_Движение!$G$2:$G$5111,Тех_Движение!$D$2:$D$5111,$C796,Тех_Движение!$B$2:$B$5111,"&lt;="&amp;K$3)-$F796)))</f>
        <v>#VALUE!</v>
      </c>
      <c r="L796" s="21" t="e">
        <f>IF(OR($B796="",L$3&lt;$D796+Настройки!$B$7),0,MAX(0,$E796-MAX(0,SUMIFS(Тех_Движение!$G$2:$G$5111,Тех_Движение!$D$2:$D$5111,$C796,Тех_Движение!$B$2:$B$5111,"&lt;="&amp;L$3)-$F796)))</f>
        <v>#VALUE!</v>
      </c>
      <c r="M796" s="21" t="e">
        <f>IF(OR($B796="",M$3&lt;$D796+Настройки!$B$7),0,MAX(0,$E796-MAX(0,SUMIFS(Тех_Движение!$G$2:$G$5111,Тех_Движение!$D$2:$D$5111,$C796,Тех_Движение!$B$2:$B$5111,"&lt;="&amp;M$3)-$F796)))</f>
        <v>#VALUE!</v>
      </c>
      <c r="N796" s="21" t="e">
        <f>IF(OR($B796="",N$3&lt;$D796+Настройки!$B$7),0,MAX(0,$E796-MAX(0,SUMIFS(Тех_Движение!$G$2:$G$5111,Тех_Движение!$D$2:$D$5111,$C796,Тех_Движение!$B$2:$B$5111,"&lt;="&amp;N$3)-$F796)))</f>
        <v>#VALUE!</v>
      </c>
      <c r="O796" s="21" t="e">
        <f>IF(OR($B796="",O$3&lt;$D796+Настройки!$B$7),0,MAX(0,$E796-MAX(0,SUMIFS(Тех_Движение!$G$2:$G$5111,Тех_Движение!$D$2:$D$5111,$C796,Тех_Движение!$B$2:$B$5111,"&lt;="&amp;O$3)-$F796)))</f>
        <v>#VALUE!</v>
      </c>
      <c r="P796" s="21" t="e">
        <f>IF(OR($B796="",P$3&lt;$D796+Настройки!$B$7),0,MAX(0,$E796-MAX(0,SUMIFS(Тех_Движение!$G$2:$G$5111,Тех_Движение!$D$2:$D$5111,$C796,Тех_Движение!$B$2:$B$5111,"&lt;="&amp;P$3)-$F796)))</f>
        <v>#VALUE!</v>
      </c>
      <c r="Q796" s="21" t="e">
        <f>IF(OR($B796="",Q$3&lt;$D796+Настройки!$B$7),0,MAX(0,$E796-MAX(0,SUMIFS(Тех_Движение!$G$2:$G$5111,Тех_Движение!$D$2:$D$5111,$C796,Тех_Движение!$B$2:$B$5111,"&lt;="&amp;Q$3)-$F796)))</f>
        <v>#VALUE!</v>
      </c>
      <c r="R796" s="21" t="str">
        <f t="shared" si="37"/>
        <v/>
      </c>
      <c r="S796" s="23" t="str">
        <f>IF($B796="","",VLOOKUP($C796,Настройки!$A$11:$L$17,9,FALSE))</f>
        <v/>
      </c>
      <c r="T796" s="23" t="str">
        <f t="shared" si="38"/>
        <v/>
      </c>
    </row>
    <row r="797" spans="1:20" x14ac:dyDescent="0.3">
      <c r="A797" s="20">
        <f>Тех_Движение!$A$794</f>
        <v>793</v>
      </c>
      <c r="B797" s="20" t="str">
        <f>IF(Тех_Движение!$F$794&gt;0,Тех_Движение!$I$794,"")</f>
        <v/>
      </c>
      <c r="C797" s="20" t="str">
        <f>IF($B797="","",Тех_Движение!$D$794)</f>
        <v/>
      </c>
      <c r="D797" s="9" t="str">
        <f>IF($B797="","",Тех_Движение!$B$794)</f>
        <v/>
      </c>
      <c r="E797" s="21" t="str">
        <f>IF($B797="","",Тех_Движение!$F$794)</f>
        <v/>
      </c>
      <c r="F797" s="21" t="str">
        <f>IF($B797="","",SUMIFS($E$5:$E796,$C$5:$C796,$C797))</f>
        <v/>
      </c>
      <c r="G797" s="21" t="str">
        <f>IF($B797="","",MAX(0,$E797-MAX(0,SUMIFS(Тех_Движение!$G$2:$G$5111,Тех_Движение!$D$2:$D$5111,$C797,Тех_Движение!$B$2:$B$5111,"&lt;="&amp;Настройки!$B$5-1)-$F797)))</f>
        <v/>
      </c>
      <c r="H797" s="21" t="str">
        <f>IF($B797="","",IF(AND($D797&gt;=Настройки!$B$5,$D797&lt;=Настройки!$B$6),$E797,0))</f>
        <v/>
      </c>
      <c r="I797" s="21" t="str">
        <f t="shared" si="36"/>
        <v/>
      </c>
      <c r="J797" s="21" t="str">
        <f>IF($B797="","",MAX(0,$E797-MAX(0,SUMIFS(Тех_Движение!$G$2:$G$5111,Тех_Движение!$D$2:$D$5111,$C797,Тех_Движение!$B$2:$B$5111,"&lt;="&amp;Настройки!$B$6)-$F797)))</f>
        <v/>
      </c>
      <c r="K797" s="21" t="e">
        <f>IF(OR($B797="",K$3&lt;$D797+Настройки!$B$7),0,MAX(0,$E797-MAX(0,SUMIFS(Тех_Движение!$G$2:$G$5111,Тех_Движение!$D$2:$D$5111,$C797,Тех_Движение!$B$2:$B$5111,"&lt;="&amp;K$3)-$F797)))</f>
        <v>#VALUE!</v>
      </c>
      <c r="L797" s="21" t="e">
        <f>IF(OR($B797="",L$3&lt;$D797+Настройки!$B$7),0,MAX(0,$E797-MAX(0,SUMIFS(Тех_Движение!$G$2:$G$5111,Тех_Движение!$D$2:$D$5111,$C797,Тех_Движение!$B$2:$B$5111,"&lt;="&amp;L$3)-$F797)))</f>
        <v>#VALUE!</v>
      </c>
      <c r="M797" s="21" t="e">
        <f>IF(OR($B797="",M$3&lt;$D797+Настройки!$B$7),0,MAX(0,$E797-MAX(0,SUMIFS(Тех_Движение!$G$2:$G$5111,Тех_Движение!$D$2:$D$5111,$C797,Тех_Движение!$B$2:$B$5111,"&lt;="&amp;M$3)-$F797)))</f>
        <v>#VALUE!</v>
      </c>
      <c r="N797" s="21" t="e">
        <f>IF(OR($B797="",N$3&lt;$D797+Настройки!$B$7),0,MAX(0,$E797-MAX(0,SUMIFS(Тех_Движение!$G$2:$G$5111,Тех_Движение!$D$2:$D$5111,$C797,Тех_Движение!$B$2:$B$5111,"&lt;="&amp;N$3)-$F797)))</f>
        <v>#VALUE!</v>
      </c>
      <c r="O797" s="21" t="e">
        <f>IF(OR($B797="",O$3&lt;$D797+Настройки!$B$7),0,MAX(0,$E797-MAX(0,SUMIFS(Тех_Движение!$G$2:$G$5111,Тех_Движение!$D$2:$D$5111,$C797,Тех_Движение!$B$2:$B$5111,"&lt;="&amp;O$3)-$F797)))</f>
        <v>#VALUE!</v>
      </c>
      <c r="P797" s="21" t="e">
        <f>IF(OR($B797="",P$3&lt;$D797+Настройки!$B$7),0,MAX(0,$E797-MAX(0,SUMIFS(Тех_Движение!$G$2:$G$5111,Тех_Движение!$D$2:$D$5111,$C797,Тех_Движение!$B$2:$B$5111,"&lt;="&amp;P$3)-$F797)))</f>
        <v>#VALUE!</v>
      </c>
      <c r="Q797" s="21" t="e">
        <f>IF(OR($B797="",Q$3&lt;$D797+Настройки!$B$7),0,MAX(0,$E797-MAX(0,SUMIFS(Тех_Движение!$G$2:$G$5111,Тех_Движение!$D$2:$D$5111,$C797,Тех_Движение!$B$2:$B$5111,"&lt;="&amp;Q$3)-$F797)))</f>
        <v>#VALUE!</v>
      </c>
      <c r="R797" s="21" t="str">
        <f t="shared" si="37"/>
        <v/>
      </c>
      <c r="S797" s="23" t="str">
        <f>IF($B797="","",VLOOKUP($C797,Настройки!$A$11:$L$17,9,FALSE))</f>
        <v/>
      </c>
      <c r="T797" s="23" t="str">
        <f t="shared" si="38"/>
        <v/>
      </c>
    </row>
    <row r="798" spans="1:20" x14ac:dyDescent="0.3">
      <c r="A798" s="20">
        <f>Тех_Движение!$A$795</f>
        <v>794</v>
      </c>
      <c r="B798" s="20" t="str">
        <f>IF(Тех_Движение!$F$795&gt;0,Тех_Движение!$I$795,"")</f>
        <v/>
      </c>
      <c r="C798" s="20" t="str">
        <f>IF($B798="","",Тех_Движение!$D$795)</f>
        <v/>
      </c>
      <c r="D798" s="9" t="str">
        <f>IF($B798="","",Тех_Движение!$B$795)</f>
        <v/>
      </c>
      <c r="E798" s="21" t="str">
        <f>IF($B798="","",Тех_Движение!$F$795)</f>
        <v/>
      </c>
      <c r="F798" s="21" t="str">
        <f>IF($B798="","",SUMIFS($E$5:$E797,$C$5:$C797,$C798))</f>
        <v/>
      </c>
      <c r="G798" s="21" t="str">
        <f>IF($B798="","",MAX(0,$E798-MAX(0,SUMIFS(Тех_Движение!$G$2:$G$5111,Тех_Движение!$D$2:$D$5111,$C798,Тех_Движение!$B$2:$B$5111,"&lt;="&amp;Настройки!$B$5-1)-$F798)))</f>
        <v/>
      </c>
      <c r="H798" s="21" t="str">
        <f>IF($B798="","",IF(AND($D798&gt;=Настройки!$B$5,$D798&lt;=Настройки!$B$6),$E798,0))</f>
        <v/>
      </c>
      <c r="I798" s="21" t="str">
        <f t="shared" si="36"/>
        <v/>
      </c>
      <c r="J798" s="21" t="str">
        <f>IF($B798="","",MAX(0,$E798-MAX(0,SUMIFS(Тех_Движение!$G$2:$G$5111,Тех_Движение!$D$2:$D$5111,$C798,Тех_Движение!$B$2:$B$5111,"&lt;="&amp;Настройки!$B$6)-$F798)))</f>
        <v/>
      </c>
      <c r="K798" s="21" t="e">
        <f>IF(OR($B798="",K$3&lt;$D798+Настройки!$B$7),0,MAX(0,$E798-MAX(0,SUMIFS(Тех_Движение!$G$2:$G$5111,Тех_Движение!$D$2:$D$5111,$C798,Тех_Движение!$B$2:$B$5111,"&lt;="&amp;K$3)-$F798)))</f>
        <v>#VALUE!</v>
      </c>
      <c r="L798" s="21" t="e">
        <f>IF(OR($B798="",L$3&lt;$D798+Настройки!$B$7),0,MAX(0,$E798-MAX(0,SUMIFS(Тех_Движение!$G$2:$G$5111,Тех_Движение!$D$2:$D$5111,$C798,Тех_Движение!$B$2:$B$5111,"&lt;="&amp;L$3)-$F798)))</f>
        <v>#VALUE!</v>
      </c>
      <c r="M798" s="21" t="e">
        <f>IF(OR($B798="",M$3&lt;$D798+Настройки!$B$7),0,MAX(0,$E798-MAX(0,SUMIFS(Тех_Движение!$G$2:$G$5111,Тех_Движение!$D$2:$D$5111,$C798,Тех_Движение!$B$2:$B$5111,"&lt;="&amp;M$3)-$F798)))</f>
        <v>#VALUE!</v>
      </c>
      <c r="N798" s="21" t="e">
        <f>IF(OR($B798="",N$3&lt;$D798+Настройки!$B$7),0,MAX(0,$E798-MAX(0,SUMIFS(Тех_Движение!$G$2:$G$5111,Тех_Движение!$D$2:$D$5111,$C798,Тех_Движение!$B$2:$B$5111,"&lt;="&amp;N$3)-$F798)))</f>
        <v>#VALUE!</v>
      </c>
      <c r="O798" s="21" t="e">
        <f>IF(OR($B798="",O$3&lt;$D798+Настройки!$B$7),0,MAX(0,$E798-MAX(0,SUMIFS(Тех_Движение!$G$2:$G$5111,Тех_Движение!$D$2:$D$5111,$C798,Тех_Движение!$B$2:$B$5111,"&lt;="&amp;O$3)-$F798)))</f>
        <v>#VALUE!</v>
      </c>
      <c r="P798" s="21" t="e">
        <f>IF(OR($B798="",P$3&lt;$D798+Настройки!$B$7),0,MAX(0,$E798-MAX(0,SUMIFS(Тех_Движение!$G$2:$G$5111,Тех_Движение!$D$2:$D$5111,$C798,Тех_Движение!$B$2:$B$5111,"&lt;="&amp;P$3)-$F798)))</f>
        <v>#VALUE!</v>
      </c>
      <c r="Q798" s="21" t="e">
        <f>IF(OR($B798="",Q$3&lt;$D798+Настройки!$B$7),0,MAX(0,$E798-MAX(0,SUMIFS(Тех_Движение!$G$2:$G$5111,Тех_Движение!$D$2:$D$5111,$C798,Тех_Движение!$B$2:$B$5111,"&lt;="&amp;Q$3)-$F798)))</f>
        <v>#VALUE!</v>
      </c>
      <c r="R798" s="21" t="str">
        <f t="shared" si="37"/>
        <v/>
      </c>
      <c r="S798" s="23" t="str">
        <f>IF($B798="","",VLOOKUP($C798,Настройки!$A$11:$L$17,9,FALSE))</f>
        <v/>
      </c>
      <c r="T798" s="23" t="str">
        <f t="shared" si="38"/>
        <v/>
      </c>
    </row>
    <row r="799" spans="1:20" x14ac:dyDescent="0.3">
      <c r="A799" s="20">
        <f>Тех_Движение!$A$796</f>
        <v>795</v>
      </c>
      <c r="B799" s="20" t="str">
        <f>IF(Тех_Движение!$F$796&gt;0,Тех_Движение!$I$796,"")</f>
        <v/>
      </c>
      <c r="C799" s="20" t="str">
        <f>IF($B799="","",Тех_Движение!$D$796)</f>
        <v/>
      </c>
      <c r="D799" s="9" t="str">
        <f>IF($B799="","",Тех_Движение!$B$796)</f>
        <v/>
      </c>
      <c r="E799" s="21" t="str">
        <f>IF($B799="","",Тех_Движение!$F$796)</f>
        <v/>
      </c>
      <c r="F799" s="21" t="str">
        <f>IF($B799="","",SUMIFS($E$5:$E798,$C$5:$C798,$C799))</f>
        <v/>
      </c>
      <c r="G799" s="21" t="str">
        <f>IF($B799="","",MAX(0,$E799-MAX(0,SUMIFS(Тех_Движение!$G$2:$G$5111,Тех_Движение!$D$2:$D$5111,$C799,Тех_Движение!$B$2:$B$5111,"&lt;="&amp;Настройки!$B$5-1)-$F799)))</f>
        <v/>
      </c>
      <c r="H799" s="21" t="str">
        <f>IF($B799="","",IF(AND($D799&gt;=Настройки!$B$5,$D799&lt;=Настройки!$B$6),$E799,0))</f>
        <v/>
      </c>
      <c r="I799" s="21" t="str">
        <f t="shared" si="36"/>
        <v/>
      </c>
      <c r="J799" s="21" t="str">
        <f>IF($B799="","",MAX(0,$E799-MAX(0,SUMIFS(Тех_Движение!$G$2:$G$5111,Тех_Движение!$D$2:$D$5111,$C799,Тех_Движение!$B$2:$B$5111,"&lt;="&amp;Настройки!$B$6)-$F799)))</f>
        <v/>
      </c>
      <c r="K799" s="21" t="e">
        <f>IF(OR($B799="",K$3&lt;$D799+Настройки!$B$7),0,MAX(0,$E799-MAX(0,SUMIFS(Тех_Движение!$G$2:$G$5111,Тех_Движение!$D$2:$D$5111,$C799,Тех_Движение!$B$2:$B$5111,"&lt;="&amp;K$3)-$F799)))</f>
        <v>#VALUE!</v>
      </c>
      <c r="L799" s="21" t="e">
        <f>IF(OR($B799="",L$3&lt;$D799+Настройки!$B$7),0,MAX(0,$E799-MAX(0,SUMIFS(Тех_Движение!$G$2:$G$5111,Тех_Движение!$D$2:$D$5111,$C799,Тех_Движение!$B$2:$B$5111,"&lt;="&amp;L$3)-$F799)))</f>
        <v>#VALUE!</v>
      </c>
      <c r="M799" s="21" t="e">
        <f>IF(OR($B799="",M$3&lt;$D799+Настройки!$B$7),0,MAX(0,$E799-MAX(0,SUMIFS(Тех_Движение!$G$2:$G$5111,Тех_Движение!$D$2:$D$5111,$C799,Тех_Движение!$B$2:$B$5111,"&lt;="&amp;M$3)-$F799)))</f>
        <v>#VALUE!</v>
      </c>
      <c r="N799" s="21" t="e">
        <f>IF(OR($B799="",N$3&lt;$D799+Настройки!$B$7),0,MAX(0,$E799-MAX(0,SUMIFS(Тех_Движение!$G$2:$G$5111,Тех_Движение!$D$2:$D$5111,$C799,Тех_Движение!$B$2:$B$5111,"&lt;="&amp;N$3)-$F799)))</f>
        <v>#VALUE!</v>
      </c>
      <c r="O799" s="21" t="e">
        <f>IF(OR($B799="",O$3&lt;$D799+Настройки!$B$7),0,MAX(0,$E799-MAX(0,SUMIFS(Тех_Движение!$G$2:$G$5111,Тех_Движение!$D$2:$D$5111,$C799,Тех_Движение!$B$2:$B$5111,"&lt;="&amp;O$3)-$F799)))</f>
        <v>#VALUE!</v>
      </c>
      <c r="P799" s="21" t="e">
        <f>IF(OR($B799="",P$3&lt;$D799+Настройки!$B$7),0,MAX(0,$E799-MAX(0,SUMIFS(Тех_Движение!$G$2:$G$5111,Тех_Движение!$D$2:$D$5111,$C799,Тех_Движение!$B$2:$B$5111,"&lt;="&amp;P$3)-$F799)))</f>
        <v>#VALUE!</v>
      </c>
      <c r="Q799" s="21" t="e">
        <f>IF(OR($B799="",Q$3&lt;$D799+Настройки!$B$7),0,MAX(0,$E799-MAX(0,SUMIFS(Тех_Движение!$G$2:$G$5111,Тех_Движение!$D$2:$D$5111,$C799,Тех_Движение!$B$2:$B$5111,"&lt;="&amp;Q$3)-$F799)))</f>
        <v>#VALUE!</v>
      </c>
      <c r="R799" s="21" t="str">
        <f t="shared" si="37"/>
        <v/>
      </c>
      <c r="S799" s="23" t="str">
        <f>IF($B799="","",VLOOKUP($C799,Настройки!$A$11:$L$17,9,FALSE))</f>
        <v/>
      </c>
      <c r="T799" s="23" t="str">
        <f t="shared" si="38"/>
        <v/>
      </c>
    </row>
    <row r="800" spans="1:20" x14ac:dyDescent="0.3">
      <c r="A800" s="20">
        <f>Тех_Движение!$A$797</f>
        <v>796</v>
      </c>
      <c r="B800" s="20" t="str">
        <f>IF(Тех_Движение!$F$797&gt;0,Тех_Движение!$I$797,"")</f>
        <v/>
      </c>
      <c r="C800" s="20" t="str">
        <f>IF($B800="","",Тех_Движение!$D$797)</f>
        <v/>
      </c>
      <c r="D800" s="9" t="str">
        <f>IF($B800="","",Тех_Движение!$B$797)</f>
        <v/>
      </c>
      <c r="E800" s="21" t="str">
        <f>IF($B800="","",Тех_Движение!$F$797)</f>
        <v/>
      </c>
      <c r="F800" s="21" t="str">
        <f>IF($B800="","",SUMIFS($E$5:$E799,$C$5:$C799,$C800))</f>
        <v/>
      </c>
      <c r="G800" s="21" t="str">
        <f>IF($B800="","",MAX(0,$E800-MAX(0,SUMIFS(Тех_Движение!$G$2:$G$5111,Тех_Движение!$D$2:$D$5111,$C800,Тех_Движение!$B$2:$B$5111,"&lt;="&amp;Настройки!$B$5-1)-$F800)))</f>
        <v/>
      </c>
      <c r="H800" s="21" t="str">
        <f>IF($B800="","",IF(AND($D800&gt;=Настройки!$B$5,$D800&lt;=Настройки!$B$6),$E800,0))</f>
        <v/>
      </c>
      <c r="I800" s="21" t="str">
        <f t="shared" si="36"/>
        <v/>
      </c>
      <c r="J800" s="21" t="str">
        <f>IF($B800="","",MAX(0,$E800-MAX(0,SUMIFS(Тех_Движение!$G$2:$G$5111,Тех_Движение!$D$2:$D$5111,$C800,Тех_Движение!$B$2:$B$5111,"&lt;="&amp;Настройки!$B$6)-$F800)))</f>
        <v/>
      </c>
      <c r="K800" s="21" t="e">
        <f>IF(OR($B800="",K$3&lt;$D800+Настройки!$B$7),0,MAX(0,$E800-MAX(0,SUMIFS(Тех_Движение!$G$2:$G$5111,Тех_Движение!$D$2:$D$5111,$C800,Тех_Движение!$B$2:$B$5111,"&lt;="&amp;K$3)-$F800)))</f>
        <v>#VALUE!</v>
      </c>
      <c r="L800" s="21" t="e">
        <f>IF(OR($B800="",L$3&lt;$D800+Настройки!$B$7),0,MAX(0,$E800-MAX(0,SUMIFS(Тех_Движение!$G$2:$G$5111,Тех_Движение!$D$2:$D$5111,$C800,Тех_Движение!$B$2:$B$5111,"&lt;="&amp;L$3)-$F800)))</f>
        <v>#VALUE!</v>
      </c>
      <c r="M800" s="21" t="e">
        <f>IF(OR($B800="",M$3&lt;$D800+Настройки!$B$7),0,MAX(0,$E800-MAX(0,SUMIFS(Тех_Движение!$G$2:$G$5111,Тех_Движение!$D$2:$D$5111,$C800,Тех_Движение!$B$2:$B$5111,"&lt;="&amp;M$3)-$F800)))</f>
        <v>#VALUE!</v>
      </c>
      <c r="N800" s="21" t="e">
        <f>IF(OR($B800="",N$3&lt;$D800+Настройки!$B$7),0,MAX(0,$E800-MAX(0,SUMIFS(Тех_Движение!$G$2:$G$5111,Тех_Движение!$D$2:$D$5111,$C800,Тех_Движение!$B$2:$B$5111,"&lt;="&amp;N$3)-$F800)))</f>
        <v>#VALUE!</v>
      </c>
      <c r="O800" s="21" t="e">
        <f>IF(OR($B800="",O$3&lt;$D800+Настройки!$B$7),0,MAX(0,$E800-MAX(0,SUMIFS(Тех_Движение!$G$2:$G$5111,Тех_Движение!$D$2:$D$5111,$C800,Тех_Движение!$B$2:$B$5111,"&lt;="&amp;O$3)-$F800)))</f>
        <v>#VALUE!</v>
      </c>
      <c r="P800" s="21" t="e">
        <f>IF(OR($B800="",P$3&lt;$D800+Настройки!$B$7),0,MAX(0,$E800-MAX(0,SUMIFS(Тех_Движение!$G$2:$G$5111,Тех_Движение!$D$2:$D$5111,$C800,Тех_Движение!$B$2:$B$5111,"&lt;="&amp;P$3)-$F800)))</f>
        <v>#VALUE!</v>
      </c>
      <c r="Q800" s="21" t="e">
        <f>IF(OR($B800="",Q$3&lt;$D800+Настройки!$B$7),0,MAX(0,$E800-MAX(0,SUMIFS(Тех_Движение!$G$2:$G$5111,Тех_Движение!$D$2:$D$5111,$C800,Тех_Движение!$B$2:$B$5111,"&lt;="&amp;Q$3)-$F800)))</f>
        <v>#VALUE!</v>
      </c>
      <c r="R800" s="21" t="str">
        <f t="shared" si="37"/>
        <v/>
      </c>
      <c r="S800" s="23" t="str">
        <f>IF($B800="","",VLOOKUP($C800,Настройки!$A$11:$L$17,9,FALSE))</f>
        <v/>
      </c>
      <c r="T800" s="23" t="str">
        <f t="shared" si="38"/>
        <v/>
      </c>
    </row>
    <row r="801" spans="1:20" x14ac:dyDescent="0.3">
      <c r="A801" s="20">
        <f>Тех_Движение!$A$798</f>
        <v>797</v>
      </c>
      <c r="B801" s="20" t="str">
        <f>IF(Тех_Движение!$F$798&gt;0,Тех_Движение!$I$798,"")</f>
        <v/>
      </c>
      <c r="C801" s="20" t="str">
        <f>IF($B801="","",Тех_Движение!$D$798)</f>
        <v/>
      </c>
      <c r="D801" s="9" t="str">
        <f>IF($B801="","",Тех_Движение!$B$798)</f>
        <v/>
      </c>
      <c r="E801" s="21" t="str">
        <f>IF($B801="","",Тех_Движение!$F$798)</f>
        <v/>
      </c>
      <c r="F801" s="21" t="str">
        <f>IF($B801="","",SUMIFS($E$5:$E800,$C$5:$C800,$C801))</f>
        <v/>
      </c>
      <c r="G801" s="21" t="str">
        <f>IF($B801="","",MAX(0,$E801-MAX(0,SUMIFS(Тех_Движение!$G$2:$G$5111,Тех_Движение!$D$2:$D$5111,$C801,Тех_Движение!$B$2:$B$5111,"&lt;="&amp;Настройки!$B$5-1)-$F801)))</f>
        <v/>
      </c>
      <c r="H801" s="21" t="str">
        <f>IF($B801="","",IF(AND($D801&gt;=Настройки!$B$5,$D801&lt;=Настройки!$B$6),$E801,0))</f>
        <v/>
      </c>
      <c r="I801" s="21" t="str">
        <f t="shared" si="36"/>
        <v/>
      </c>
      <c r="J801" s="21" t="str">
        <f>IF($B801="","",MAX(0,$E801-MAX(0,SUMIFS(Тех_Движение!$G$2:$G$5111,Тех_Движение!$D$2:$D$5111,$C801,Тех_Движение!$B$2:$B$5111,"&lt;="&amp;Настройки!$B$6)-$F801)))</f>
        <v/>
      </c>
      <c r="K801" s="21" t="e">
        <f>IF(OR($B801="",K$3&lt;$D801+Настройки!$B$7),0,MAX(0,$E801-MAX(0,SUMIFS(Тех_Движение!$G$2:$G$5111,Тех_Движение!$D$2:$D$5111,$C801,Тех_Движение!$B$2:$B$5111,"&lt;="&amp;K$3)-$F801)))</f>
        <v>#VALUE!</v>
      </c>
      <c r="L801" s="21" t="e">
        <f>IF(OR($B801="",L$3&lt;$D801+Настройки!$B$7),0,MAX(0,$E801-MAX(0,SUMIFS(Тех_Движение!$G$2:$G$5111,Тех_Движение!$D$2:$D$5111,$C801,Тех_Движение!$B$2:$B$5111,"&lt;="&amp;L$3)-$F801)))</f>
        <v>#VALUE!</v>
      </c>
      <c r="M801" s="21" t="e">
        <f>IF(OR($B801="",M$3&lt;$D801+Настройки!$B$7),0,MAX(0,$E801-MAX(0,SUMIFS(Тех_Движение!$G$2:$G$5111,Тех_Движение!$D$2:$D$5111,$C801,Тех_Движение!$B$2:$B$5111,"&lt;="&amp;M$3)-$F801)))</f>
        <v>#VALUE!</v>
      </c>
      <c r="N801" s="21" t="e">
        <f>IF(OR($B801="",N$3&lt;$D801+Настройки!$B$7),0,MAX(0,$E801-MAX(0,SUMIFS(Тех_Движение!$G$2:$G$5111,Тех_Движение!$D$2:$D$5111,$C801,Тех_Движение!$B$2:$B$5111,"&lt;="&amp;N$3)-$F801)))</f>
        <v>#VALUE!</v>
      </c>
      <c r="O801" s="21" t="e">
        <f>IF(OR($B801="",O$3&lt;$D801+Настройки!$B$7),0,MAX(0,$E801-MAX(0,SUMIFS(Тех_Движение!$G$2:$G$5111,Тех_Движение!$D$2:$D$5111,$C801,Тех_Движение!$B$2:$B$5111,"&lt;="&amp;O$3)-$F801)))</f>
        <v>#VALUE!</v>
      </c>
      <c r="P801" s="21" t="e">
        <f>IF(OR($B801="",P$3&lt;$D801+Настройки!$B$7),0,MAX(0,$E801-MAX(0,SUMIFS(Тех_Движение!$G$2:$G$5111,Тех_Движение!$D$2:$D$5111,$C801,Тех_Движение!$B$2:$B$5111,"&lt;="&amp;P$3)-$F801)))</f>
        <v>#VALUE!</v>
      </c>
      <c r="Q801" s="21" t="e">
        <f>IF(OR($B801="",Q$3&lt;$D801+Настройки!$B$7),0,MAX(0,$E801-MAX(0,SUMIFS(Тех_Движение!$G$2:$G$5111,Тех_Движение!$D$2:$D$5111,$C801,Тех_Движение!$B$2:$B$5111,"&lt;="&amp;Q$3)-$F801)))</f>
        <v>#VALUE!</v>
      </c>
      <c r="R801" s="21" t="str">
        <f t="shared" si="37"/>
        <v/>
      </c>
      <c r="S801" s="23" t="str">
        <f>IF($B801="","",VLOOKUP($C801,Настройки!$A$11:$L$17,9,FALSE))</f>
        <v/>
      </c>
      <c r="T801" s="23" t="str">
        <f t="shared" si="38"/>
        <v/>
      </c>
    </row>
    <row r="802" spans="1:20" x14ac:dyDescent="0.3">
      <c r="A802" s="20">
        <f>Тех_Движение!$A$799</f>
        <v>798</v>
      </c>
      <c r="B802" s="20" t="str">
        <f>IF(Тех_Движение!$F$799&gt;0,Тех_Движение!$I$799,"")</f>
        <v/>
      </c>
      <c r="C802" s="20" t="str">
        <f>IF($B802="","",Тех_Движение!$D$799)</f>
        <v/>
      </c>
      <c r="D802" s="9" t="str">
        <f>IF($B802="","",Тех_Движение!$B$799)</f>
        <v/>
      </c>
      <c r="E802" s="21" t="str">
        <f>IF($B802="","",Тех_Движение!$F$799)</f>
        <v/>
      </c>
      <c r="F802" s="21" t="str">
        <f>IF($B802="","",SUMIFS($E$5:$E801,$C$5:$C801,$C802))</f>
        <v/>
      </c>
      <c r="G802" s="21" t="str">
        <f>IF($B802="","",MAX(0,$E802-MAX(0,SUMIFS(Тех_Движение!$G$2:$G$5111,Тех_Движение!$D$2:$D$5111,$C802,Тех_Движение!$B$2:$B$5111,"&lt;="&amp;Настройки!$B$5-1)-$F802)))</f>
        <v/>
      </c>
      <c r="H802" s="21" t="str">
        <f>IF($B802="","",IF(AND($D802&gt;=Настройки!$B$5,$D802&lt;=Настройки!$B$6),$E802,0))</f>
        <v/>
      </c>
      <c r="I802" s="21" t="str">
        <f t="shared" si="36"/>
        <v/>
      </c>
      <c r="J802" s="21" t="str">
        <f>IF($B802="","",MAX(0,$E802-MAX(0,SUMIFS(Тех_Движение!$G$2:$G$5111,Тех_Движение!$D$2:$D$5111,$C802,Тех_Движение!$B$2:$B$5111,"&lt;="&amp;Настройки!$B$6)-$F802)))</f>
        <v/>
      </c>
      <c r="K802" s="21" t="e">
        <f>IF(OR($B802="",K$3&lt;$D802+Настройки!$B$7),0,MAX(0,$E802-MAX(0,SUMIFS(Тех_Движение!$G$2:$G$5111,Тех_Движение!$D$2:$D$5111,$C802,Тех_Движение!$B$2:$B$5111,"&lt;="&amp;K$3)-$F802)))</f>
        <v>#VALUE!</v>
      </c>
      <c r="L802" s="21" t="e">
        <f>IF(OR($B802="",L$3&lt;$D802+Настройки!$B$7),0,MAX(0,$E802-MAX(0,SUMIFS(Тех_Движение!$G$2:$G$5111,Тех_Движение!$D$2:$D$5111,$C802,Тех_Движение!$B$2:$B$5111,"&lt;="&amp;L$3)-$F802)))</f>
        <v>#VALUE!</v>
      </c>
      <c r="M802" s="21" t="e">
        <f>IF(OR($B802="",M$3&lt;$D802+Настройки!$B$7),0,MAX(0,$E802-MAX(0,SUMIFS(Тех_Движение!$G$2:$G$5111,Тех_Движение!$D$2:$D$5111,$C802,Тех_Движение!$B$2:$B$5111,"&lt;="&amp;M$3)-$F802)))</f>
        <v>#VALUE!</v>
      </c>
      <c r="N802" s="21" t="e">
        <f>IF(OR($B802="",N$3&lt;$D802+Настройки!$B$7),0,MAX(0,$E802-MAX(0,SUMIFS(Тех_Движение!$G$2:$G$5111,Тех_Движение!$D$2:$D$5111,$C802,Тех_Движение!$B$2:$B$5111,"&lt;="&amp;N$3)-$F802)))</f>
        <v>#VALUE!</v>
      </c>
      <c r="O802" s="21" t="e">
        <f>IF(OR($B802="",O$3&lt;$D802+Настройки!$B$7),0,MAX(0,$E802-MAX(0,SUMIFS(Тех_Движение!$G$2:$G$5111,Тех_Движение!$D$2:$D$5111,$C802,Тех_Движение!$B$2:$B$5111,"&lt;="&amp;O$3)-$F802)))</f>
        <v>#VALUE!</v>
      </c>
      <c r="P802" s="21" t="e">
        <f>IF(OR($B802="",P$3&lt;$D802+Настройки!$B$7),0,MAX(0,$E802-MAX(0,SUMIFS(Тех_Движение!$G$2:$G$5111,Тех_Движение!$D$2:$D$5111,$C802,Тех_Движение!$B$2:$B$5111,"&lt;="&amp;P$3)-$F802)))</f>
        <v>#VALUE!</v>
      </c>
      <c r="Q802" s="21" t="e">
        <f>IF(OR($B802="",Q$3&lt;$D802+Настройки!$B$7),0,MAX(0,$E802-MAX(0,SUMIFS(Тех_Движение!$G$2:$G$5111,Тех_Движение!$D$2:$D$5111,$C802,Тех_Движение!$B$2:$B$5111,"&lt;="&amp;Q$3)-$F802)))</f>
        <v>#VALUE!</v>
      </c>
      <c r="R802" s="21" t="str">
        <f t="shared" si="37"/>
        <v/>
      </c>
      <c r="S802" s="23" t="str">
        <f>IF($B802="","",VLOOKUP($C802,Настройки!$A$11:$L$17,9,FALSE))</f>
        <v/>
      </c>
      <c r="T802" s="23" t="str">
        <f t="shared" si="38"/>
        <v/>
      </c>
    </row>
    <row r="803" spans="1:20" x14ac:dyDescent="0.3">
      <c r="A803" s="20">
        <f>Тех_Движение!$A$800</f>
        <v>799</v>
      </c>
      <c r="B803" s="20" t="str">
        <f>IF(Тех_Движение!$F$800&gt;0,Тех_Движение!$I$800,"")</f>
        <v/>
      </c>
      <c r="C803" s="20" t="str">
        <f>IF($B803="","",Тех_Движение!$D$800)</f>
        <v/>
      </c>
      <c r="D803" s="9" t="str">
        <f>IF($B803="","",Тех_Движение!$B$800)</f>
        <v/>
      </c>
      <c r="E803" s="21" t="str">
        <f>IF($B803="","",Тех_Движение!$F$800)</f>
        <v/>
      </c>
      <c r="F803" s="21" t="str">
        <f>IF($B803="","",SUMIFS($E$5:$E802,$C$5:$C802,$C803))</f>
        <v/>
      </c>
      <c r="G803" s="21" t="str">
        <f>IF($B803="","",MAX(0,$E803-MAX(0,SUMIFS(Тех_Движение!$G$2:$G$5111,Тех_Движение!$D$2:$D$5111,$C803,Тех_Движение!$B$2:$B$5111,"&lt;="&amp;Настройки!$B$5-1)-$F803)))</f>
        <v/>
      </c>
      <c r="H803" s="21" t="str">
        <f>IF($B803="","",IF(AND($D803&gt;=Настройки!$B$5,$D803&lt;=Настройки!$B$6),$E803,0))</f>
        <v/>
      </c>
      <c r="I803" s="21" t="str">
        <f t="shared" si="36"/>
        <v/>
      </c>
      <c r="J803" s="21" t="str">
        <f>IF($B803="","",MAX(0,$E803-MAX(0,SUMIFS(Тех_Движение!$G$2:$G$5111,Тех_Движение!$D$2:$D$5111,$C803,Тех_Движение!$B$2:$B$5111,"&lt;="&amp;Настройки!$B$6)-$F803)))</f>
        <v/>
      </c>
      <c r="K803" s="21" t="e">
        <f>IF(OR($B803="",K$3&lt;$D803+Настройки!$B$7),0,MAX(0,$E803-MAX(0,SUMIFS(Тех_Движение!$G$2:$G$5111,Тех_Движение!$D$2:$D$5111,$C803,Тех_Движение!$B$2:$B$5111,"&lt;="&amp;K$3)-$F803)))</f>
        <v>#VALUE!</v>
      </c>
      <c r="L803" s="21" t="e">
        <f>IF(OR($B803="",L$3&lt;$D803+Настройки!$B$7),0,MAX(0,$E803-MAX(0,SUMIFS(Тех_Движение!$G$2:$G$5111,Тех_Движение!$D$2:$D$5111,$C803,Тех_Движение!$B$2:$B$5111,"&lt;="&amp;L$3)-$F803)))</f>
        <v>#VALUE!</v>
      </c>
      <c r="M803" s="21" t="e">
        <f>IF(OR($B803="",M$3&lt;$D803+Настройки!$B$7),0,MAX(0,$E803-MAX(0,SUMIFS(Тех_Движение!$G$2:$G$5111,Тех_Движение!$D$2:$D$5111,$C803,Тех_Движение!$B$2:$B$5111,"&lt;="&amp;M$3)-$F803)))</f>
        <v>#VALUE!</v>
      </c>
      <c r="N803" s="21" t="e">
        <f>IF(OR($B803="",N$3&lt;$D803+Настройки!$B$7),0,MAX(0,$E803-MAX(0,SUMIFS(Тех_Движение!$G$2:$G$5111,Тех_Движение!$D$2:$D$5111,$C803,Тех_Движение!$B$2:$B$5111,"&lt;="&amp;N$3)-$F803)))</f>
        <v>#VALUE!</v>
      </c>
      <c r="O803" s="21" t="e">
        <f>IF(OR($B803="",O$3&lt;$D803+Настройки!$B$7),0,MAX(0,$E803-MAX(0,SUMIFS(Тех_Движение!$G$2:$G$5111,Тех_Движение!$D$2:$D$5111,$C803,Тех_Движение!$B$2:$B$5111,"&lt;="&amp;O$3)-$F803)))</f>
        <v>#VALUE!</v>
      </c>
      <c r="P803" s="21" t="e">
        <f>IF(OR($B803="",P$3&lt;$D803+Настройки!$B$7),0,MAX(0,$E803-MAX(0,SUMIFS(Тех_Движение!$G$2:$G$5111,Тех_Движение!$D$2:$D$5111,$C803,Тех_Движение!$B$2:$B$5111,"&lt;="&amp;P$3)-$F803)))</f>
        <v>#VALUE!</v>
      </c>
      <c r="Q803" s="21" t="e">
        <f>IF(OR($B803="",Q$3&lt;$D803+Настройки!$B$7),0,MAX(0,$E803-MAX(0,SUMIFS(Тех_Движение!$G$2:$G$5111,Тех_Движение!$D$2:$D$5111,$C803,Тех_Движение!$B$2:$B$5111,"&lt;="&amp;Q$3)-$F803)))</f>
        <v>#VALUE!</v>
      </c>
      <c r="R803" s="21" t="str">
        <f t="shared" si="37"/>
        <v/>
      </c>
      <c r="S803" s="23" t="str">
        <f>IF($B803="","",VLOOKUP($C803,Настройки!$A$11:$L$17,9,FALSE))</f>
        <v/>
      </c>
      <c r="T803" s="23" t="str">
        <f t="shared" si="38"/>
        <v/>
      </c>
    </row>
    <row r="804" spans="1:20" x14ac:dyDescent="0.3">
      <c r="A804" s="20">
        <f>Тех_Движение!$A$801</f>
        <v>800</v>
      </c>
      <c r="B804" s="20" t="str">
        <f>IF(Тех_Движение!$F$801&gt;0,Тех_Движение!$I$801,"")</f>
        <v/>
      </c>
      <c r="C804" s="20" t="str">
        <f>IF($B804="","",Тех_Движение!$D$801)</f>
        <v/>
      </c>
      <c r="D804" s="9" t="str">
        <f>IF($B804="","",Тех_Движение!$B$801)</f>
        <v/>
      </c>
      <c r="E804" s="21" t="str">
        <f>IF($B804="","",Тех_Движение!$F$801)</f>
        <v/>
      </c>
      <c r="F804" s="21" t="str">
        <f>IF($B804="","",SUMIFS($E$5:$E803,$C$5:$C803,$C804))</f>
        <v/>
      </c>
      <c r="G804" s="21" t="str">
        <f>IF($B804="","",MAX(0,$E804-MAX(0,SUMIFS(Тех_Движение!$G$2:$G$5111,Тех_Движение!$D$2:$D$5111,$C804,Тех_Движение!$B$2:$B$5111,"&lt;="&amp;Настройки!$B$5-1)-$F804)))</f>
        <v/>
      </c>
      <c r="H804" s="21" t="str">
        <f>IF($B804="","",IF(AND($D804&gt;=Настройки!$B$5,$D804&lt;=Настройки!$B$6),$E804,0))</f>
        <v/>
      </c>
      <c r="I804" s="21" t="str">
        <f t="shared" si="36"/>
        <v/>
      </c>
      <c r="J804" s="21" t="str">
        <f>IF($B804="","",MAX(0,$E804-MAX(0,SUMIFS(Тех_Движение!$G$2:$G$5111,Тех_Движение!$D$2:$D$5111,$C804,Тех_Движение!$B$2:$B$5111,"&lt;="&amp;Настройки!$B$6)-$F804)))</f>
        <v/>
      </c>
      <c r="K804" s="21" t="e">
        <f>IF(OR($B804="",K$3&lt;$D804+Настройки!$B$7),0,MAX(0,$E804-MAX(0,SUMIFS(Тех_Движение!$G$2:$G$5111,Тех_Движение!$D$2:$D$5111,$C804,Тех_Движение!$B$2:$B$5111,"&lt;="&amp;K$3)-$F804)))</f>
        <v>#VALUE!</v>
      </c>
      <c r="L804" s="21" t="e">
        <f>IF(OR($B804="",L$3&lt;$D804+Настройки!$B$7),0,MAX(0,$E804-MAX(0,SUMIFS(Тех_Движение!$G$2:$G$5111,Тех_Движение!$D$2:$D$5111,$C804,Тех_Движение!$B$2:$B$5111,"&lt;="&amp;L$3)-$F804)))</f>
        <v>#VALUE!</v>
      </c>
      <c r="M804" s="21" t="e">
        <f>IF(OR($B804="",M$3&lt;$D804+Настройки!$B$7),0,MAX(0,$E804-MAX(0,SUMIFS(Тех_Движение!$G$2:$G$5111,Тех_Движение!$D$2:$D$5111,$C804,Тех_Движение!$B$2:$B$5111,"&lt;="&amp;M$3)-$F804)))</f>
        <v>#VALUE!</v>
      </c>
      <c r="N804" s="21" t="e">
        <f>IF(OR($B804="",N$3&lt;$D804+Настройки!$B$7),0,MAX(0,$E804-MAX(0,SUMIFS(Тех_Движение!$G$2:$G$5111,Тех_Движение!$D$2:$D$5111,$C804,Тех_Движение!$B$2:$B$5111,"&lt;="&amp;N$3)-$F804)))</f>
        <v>#VALUE!</v>
      </c>
      <c r="O804" s="21" t="e">
        <f>IF(OR($B804="",O$3&lt;$D804+Настройки!$B$7),0,MAX(0,$E804-MAX(0,SUMIFS(Тех_Движение!$G$2:$G$5111,Тех_Движение!$D$2:$D$5111,$C804,Тех_Движение!$B$2:$B$5111,"&lt;="&amp;O$3)-$F804)))</f>
        <v>#VALUE!</v>
      </c>
      <c r="P804" s="21" t="e">
        <f>IF(OR($B804="",P$3&lt;$D804+Настройки!$B$7),0,MAX(0,$E804-MAX(0,SUMIFS(Тех_Движение!$G$2:$G$5111,Тех_Движение!$D$2:$D$5111,$C804,Тех_Движение!$B$2:$B$5111,"&lt;="&amp;P$3)-$F804)))</f>
        <v>#VALUE!</v>
      </c>
      <c r="Q804" s="21" t="e">
        <f>IF(OR($B804="",Q$3&lt;$D804+Настройки!$B$7),0,MAX(0,$E804-MAX(0,SUMIFS(Тех_Движение!$G$2:$G$5111,Тех_Движение!$D$2:$D$5111,$C804,Тех_Движение!$B$2:$B$5111,"&lt;="&amp;Q$3)-$F804)))</f>
        <v>#VALUE!</v>
      </c>
      <c r="R804" s="21" t="str">
        <f t="shared" si="37"/>
        <v/>
      </c>
      <c r="S804" s="23" t="str">
        <f>IF($B804="","",VLOOKUP($C804,Настройки!$A$11:$L$17,9,FALSE))</f>
        <v/>
      </c>
      <c r="T804" s="23" t="str">
        <f t="shared" si="38"/>
        <v/>
      </c>
    </row>
    <row r="805" spans="1:20" x14ac:dyDescent="0.3">
      <c r="A805" s="20">
        <f>Тех_Движение!$A$802</f>
        <v>801</v>
      </c>
      <c r="B805" s="20" t="str">
        <f>IF(Тех_Движение!$F$802&gt;0,Тех_Движение!$I$802,"")</f>
        <v/>
      </c>
      <c r="C805" s="20" t="str">
        <f>IF($B805="","",Тех_Движение!$D$802)</f>
        <v/>
      </c>
      <c r="D805" s="9" t="str">
        <f>IF($B805="","",Тех_Движение!$B$802)</f>
        <v/>
      </c>
      <c r="E805" s="21" t="str">
        <f>IF($B805="","",Тех_Движение!$F$802)</f>
        <v/>
      </c>
      <c r="F805" s="21" t="str">
        <f>IF($B805="","",SUMIFS($E$5:$E804,$C$5:$C804,$C805))</f>
        <v/>
      </c>
      <c r="G805" s="21" t="str">
        <f>IF($B805="","",MAX(0,$E805-MAX(0,SUMIFS(Тех_Движение!$G$2:$G$5111,Тех_Движение!$D$2:$D$5111,$C805,Тех_Движение!$B$2:$B$5111,"&lt;="&amp;Настройки!$B$5-1)-$F805)))</f>
        <v/>
      </c>
      <c r="H805" s="21" t="str">
        <f>IF($B805="","",IF(AND($D805&gt;=Настройки!$B$5,$D805&lt;=Настройки!$B$6),$E805,0))</f>
        <v/>
      </c>
      <c r="I805" s="21" t="str">
        <f t="shared" si="36"/>
        <v/>
      </c>
      <c r="J805" s="21" t="str">
        <f>IF($B805="","",MAX(0,$E805-MAX(0,SUMIFS(Тех_Движение!$G$2:$G$5111,Тех_Движение!$D$2:$D$5111,$C805,Тех_Движение!$B$2:$B$5111,"&lt;="&amp;Настройки!$B$6)-$F805)))</f>
        <v/>
      </c>
      <c r="K805" s="21" t="e">
        <f>IF(OR($B805="",K$3&lt;$D805+Настройки!$B$7),0,MAX(0,$E805-MAX(0,SUMIFS(Тех_Движение!$G$2:$G$5111,Тех_Движение!$D$2:$D$5111,$C805,Тех_Движение!$B$2:$B$5111,"&lt;="&amp;K$3)-$F805)))</f>
        <v>#VALUE!</v>
      </c>
      <c r="L805" s="21" t="e">
        <f>IF(OR($B805="",L$3&lt;$D805+Настройки!$B$7),0,MAX(0,$E805-MAX(0,SUMIFS(Тех_Движение!$G$2:$G$5111,Тех_Движение!$D$2:$D$5111,$C805,Тех_Движение!$B$2:$B$5111,"&lt;="&amp;L$3)-$F805)))</f>
        <v>#VALUE!</v>
      </c>
      <c r="M805" s="21" t="e">
        <f>IF(OR($B805="",M$3&lt;$D805+Настройки!$B$7),0,MAX(0,$E805-MAX(0,SUMIFS(Тех_Движение!$G$2:$G$5111,Тех_Движение!$D$2:$D$5111,$C805,Тех_Движение!$B$2:$B$5111,"&lt;="&amp;M$3)-$F805)))</f>
        <v>#VALUE!</v>
      </c>
      <c r="N805" s="21" t="e">
        <f>IF(OR($B805="",N$3&lt;$D805+Настройки!$B$7),0,MAX(0,$E805-MAX(0,SUMIFS(Тех_Движение!$G$2:$G$5111,Тех_Движение!$D$2:$D$5111,$C805,Тех_Движение!$B$2:$B$5111,"&lt;="&amp;N$3)-$F805)))</f>
        <v>#VALUE!</v>
      </c>
      <c r="O805" s="21" t="e">
        <f>IF(OR($B805="",O$3&lt;$D805+Настройки!$B$7),0,MAX(0,$E805-MAX(0,SUMIFS(Тех_Движение!$G$2:$G$5111,Тех_Движение!$D$2:$D$5111,$C805,Тех_Движение!$B$2:$B$5111,"&lt;="&amp;O$3)-$F805)))</f>
        <v>#VALUE!</v>
      </c>
      <c r="P805" s="21" t="e">
        <f>IF(OR($B805="",P$3&lt;$D805+Настройки!$B$7),0,MAX(0,$E805-MAX(0,SUMIFS(Тех_Движение!$G$2:$G$5111,Тех_Движение!$D$2:$D$5111,$C805,Тех_Движение!$B$2:$B$5111,"&lt;="&amp;P$3)-$F805)))</f>
        <v>#VALUE!</v>
      </c>
      <c r="Q805" s="21" t="e">
        <f>IF(OR($B805="",Q$3&lt;$D805+Настройки!$B$7),0,MAX(0,$E805-MAX(0,SUMIFS(Тех_Движение!$G$2:$G$5111,Тех_Движение!$D$2:$D$5111,$C805,Тех_Движение!$B$2:$B$5111,"&lt;="&amp;Q$3)-$F805)))</f>
        <v>#VALUE!</v>
      </c>
      <c r="R805" s="21" t="str">
        <f t="shared" si="37"/>
        <v/>
      </c>
      <c r="S805" s="23" t="str">
        <f>IF($B805="","",VLOOKUP($C805,Настройки!$A$11:$L$17,9,FALSE))</f>
        <v/>
      </c>
      <c r="T805" s="23" t="str">
        <f t="shared" si="38"/>
        <v/>
      </c>
    </row>
    <row r="806" spans="1:20" x14ac:dyDescent="0.3">
      <c r="A806" s="20">
        <f>Тех_Движение!$A$803</f>
        <v>802</v>
      </c>
      <c r="B806" s="20" t="str">
        <f>IF(Тех_Движение!$F$803&gt;0,Тех_Движение!$I$803,"")</f>
        <v/>
      </c>
      <c r="C806" s="20" t="str">
        <f>IF($B806="","",Тех_Движение!$D$803)</f>
        <v/>
      </c>
      <c r="D806" s="9" t="str">
        <f>IF($B806="","",Тех_Движение!$B$803)</f>
        <v/>
      </c>
      <c r="E806" s="21" t="str">
        <f>IF($B806="","",Тех_Движение!$F$803)</f>
        <v/>
      </c>
      <c r="F806" s="21" t="str">
        <f>IF($B806="","",SUMIFS($E$5:$E805,$C$5:$C805,$C806))</f>
        <v/>
      </c>
      <c r="G806" s="21" t="str">
        <f>IF($B806="","",MAX(0,$E806-MAX(0,SUMIFS(Тех_Движение!$G$2:$G$5111,Тех_Движение!$D$2:$D$5111,$C806,Тех_Движение!$B$2:$B$5111,"&lt;="&amp;Настройки!$B$5-1)-$F806)))</f>
        <v/>
      </c>
      <c r="H806" s="21" t="str">
        <f>IF($B806="","",IF(AND($D806&gt;=Настройки!$B$5,$D806&lt;=Настройки!$B$6),$E806,0))</f>
        <v/>
      </c>
      <c r="I806" s="21" t="str">
        <f t="shared" si="36"/>
        <v/>
      </c>
      <c r="J806" s="21" t="str">
        <f>IF($B806="","",MAX(0,$E806-MAX(0,SUMIFS(Тех_Движение!$G$2:$G$5111,Тех_Движение!$D$2:$D$5111,$C806,Тех_Движение!$B$2:$B$5111,"&lt;="&amp;Настройки!$B$6)-$F806)))</f>
        <v/>
      </c>
      <c r="K806" s="21" t="e">
        <f>IF(OR($B806="",K$3&lt;$D806+Настройки!$B$7),0,MAX(0,$E806-MAX(0,SUMIFS(Тех_Движение!$G$2:$G$5111,Тех_Движение!$D$2:$D$5111,$C806,Тех_Движение!$B$2:$B$5111,"&lt;="&amp;K$3)-$F806)))</f>
        <v>#VALUE!</v>
      </c>
      <c r="L806" s="21" t="e">
        <f>IF(OR($B806="",L$3&lt;$D806+Настройки!$B$7),0,MAX(0,$E806-MAX(0,SUMIFS(Тех_Движение!$G$2:$G$5111,Тех_Движение!$D$2:$D$5111,$C806,Тех_Движение!$B$2:$B$5111,"&lt;="&amp;L$3)-$F806)))</f>
        <v>#VALUE!</v>
      </c>
      <c r="M806" s="21" t="e">
        <f>IF(OR($B806="",M$3&lt;$D806+Настройки!$B$7),0,MAX(0,$E806-MAX(0,SUMIFS(Тех_Движение!$G$2:$G$5111,Тех_Движение!$D$2:$D$5111,$C806,Тех_Движение!$B$2:$B$5111,"&lt;="&amp;M$3)-$F806)))</f>
        <v>#VALUE!</v>
      </c>
      <c r="N806" s="21" t="e">
        <f>IF(OR($B806="",N$3&lt;$D806+Настройки!$B$7),0,MAX(0,$E806-MAX(0,SUMIFS(Тех_Движение!$G$2:$G$5111,Тех_Движение!$D$2:$D$5111,$C806,Тех_Движение!$B$2:$B$5111,"&lt;="&amp;N$3)-$F806)))</f>
        <v>#VALUE!</v>
      </c>
      <c r="O806" s="21" t="e">
        <f>IF(OR($B806="",O$3&lt;$D806+Настройки!$B$7),0,MAX(0,$E806-MAX(0,SUMIFS(Тех_Движение!$G$2:$G$5111,Тех_Движение!$D$2:$D$5111,$C806,Тех_Движение!$B$2:$B$5111,"&lt;="&amp;O$3)-$F806)))</f>
        <v>#VALUE!</v>
      </c>
      <c r="P806" s="21" t="e">
        <f>IF(OR($B806="",P$3&lt;$D806+Настройки!$B$7),0,MAX(0,$E806-MAX(0,SUMIFS(Тех_Движение!$G$2:$G$5111,Тех_Движение!$D$2:$D$5111,$C806,Тех_Движение!$B$2:$B$5111,"&lt;="&amp;P$3)-$F806)))</f>
        <v>#VALUE!</v>
      </c>
      <c r="Q806" s="21" t="e">
        <f>IF(OR($B806="",Q$3&lt;$D806+Настройки!$B$7),0,MAX(0,$E806-MAX(0,SUMIFS(Тех_Движение!$G$2:$G$5111,Тех_Движение!$D$2:$D$5111,$C806,Тех_Движение!$B$2:$B$5111,"&lt;="&amp;Q$3)-$F806)))</f>
        <v>#VALUE!</v>
      </c>
      <c r="R806" s="21" t="str">
        <f t="shared" si="37"/>
        <v/>
      </c>
      <c r="S806" s="23" t="str">
        <f>IF($B806="","",VLOOKUP($C806,Настройки!$A$11:$L$17,9,FALSE))</f>
        <v/>
      </c>
      <c r="T806" s="23" t="str">
        <f t="shared" si="38"/>
        <v/>
      </c>
    </row>
    <row r="807" spans="1:20" x14ac:dyDescent="0.3">
      <c r="A807" s="20">
        <f>Тех_Движение!$A$804</f>
        <v>803</v>
      </c>
      <c r="B807" s="20" t="str">
        <f>IF(Тех_Движение!$F$804&gt;0,Тех_Движение!$I$804,"")</f>
        <v/>
      </c>
      <c r="C807" s="20" t="str">
        <f>IF($B807="","",Тех_Движение!$D$804)</f>
        <v/>
      </c>
      <c r="D807" s="9" t="str">
        <f>IF($B807="","",Тех_Движение!$B$804)</f>
        <v/>
      </c>
      <c r="E807" s="21" t="str">
        <f>IF($B807="","",Тех_Движение!$F$804)</f>
        <v/>
      </c>
      <c r="F807" s="21" t="str">
        <f>IF($B807="","",SUMIFS($E$5:$E806,$C$5:$C806,$C807))</f>
        <v/>
      </c>
      <c r="G807" s="21" t="str">
        <f>IF($B807="","",MAX(0,$E807-MAX(0,SUMIFS(Тех_Движение!$G$2:$G$5111,Тех_Движение!$D$2:$D$5111,$C807,Тех_Движение!$B$2:$B$5111,"&lt;="&amp;Настройки!$B$5-1)-$F807)))</f>
        <v/>
      </c>
      <c r="H807" s="21" t="str">
        <f>IF($B807="","",IF(AND($D807&gt;=Настройки!$B$5,$D807&lt;=Настройки!$B$6),$E807,0))</f>
        <v/>
      </c>
      <c r="I807" s="21" t="str">
        <f t="shared" si="36"/>
        <v/>
      </c>
      <c r="J807" s="21" t="str">
        <f>IF($B807="","",MAX(0,$E807-MAX(0,SUMIFS(Тех_Движение!$G$2:$G$5111,Тех_Движение!$D$2:$D$5111,$C807,Тех_Движение!$B$2:$B$5111,"&lt;="&amp;Настройки!$B$6)-$F807)))</f>
        <v/>
      </c>
      <c r="K807" s="21" t="e">
        <f>IF(OR($B807="",K$3&lt;$D807+Настройки!$B$7),0,MAX(0,$E807-MAX(0,SUMIFS(Тех_Движение!$G$2:$G$5111,Тех_Движение!$D$2:$D$5111,$C807,Тех_Движение!$B$2:$B$5111,"&lt;="&amp;K$3)-$F807)))</f>
        <v>#VALUE!</v>
      </c>
      <c r="L807" s="21" t="e">
        <f>IF(OR($B807="",L$3&lt;$D807+Настройки!$B$7),0,MAX(0,$E807-MAX(0,SUMIFS(Тех_Движение!$G$2:$G$5111,Тех_Движение!$D$2:$D$5111,$C807,Тех_Движение!$B$2:$B$5111,"&lt;="&amp;L$3)-$F807)))</f>
        <v>#VALUE!</v>
      </c>
      <c r="M807" s="21" t="e">
        <f>IF(OR($B807="",M$3&lt;$D807+Настройки!$B$7),0,MAX(0,$E807-MAX(0,SUMIFS(Тех_Движение!$G$2:$G$5111,Тех_Движение!$D$2:$D$5111,$C807,Тех_Движение!$B$2:$B$5111,"&lt;="&amp;M$3)-$F807)))</f>
        <v>#VALUE!</v>
      </c>
      <c r="N807" s="21" t="e">
        <f>IF(OR($B807="",N$3&lt;$D807+Настройки!$B$7),0,MAX(0,$E807-MAX(0,SUMIFS(Тех_Движение!$G$2:$G$5111,Тех_Движение!$D$2:$D$5111,$C807,Тех_Движение!$B$2:$B$5111,"&lt;="&amp;N$3)-$F807)))</f>
        <v>#VALUE!</v>
      </c>
      <c r="O807" s="21" t="e">
        <f>IF(OR($B807="",O$3&lt;$D807+Настройки!$B$7),0,MAX(0,$E807-MAX(0,SUMIFS(Тех_Движение!$G$2:$G$5111,Тех_Движение!$D$2:$D$5111,$C807,Тех_Движение!$B$2:$B$5111,"&lt;="&amp;O$3)-$F807)))</f>
        <v>#VALUE!</v>
      </c>
      <c r="P807" s="21" t="e">
        <f>IF(OR($B807="",P$3&lt;$D807+Настройки!$B$7),0,MAX(0,$E807-MAX(0,SUMIFS(Тех_Движение!$G$2:$G$5111,Тех_Движение!$D$2:$D$5111,$C807,Тех_Движение!$B$2:$B$5111,"&lt;="&amp;P$3)-$F807)))</f>
        <v>#VALUE!</v>
      </c>
      <c r="Q807" s="21" t="e">
        <f>IF(OR($B807="",Q$3&lt;$D807+Настройки!$B$7),0,MAX(0,$E807-MAX(0,SUMIFS(Тех_Движение!$G$2:$G$5111,Тех_Движение!$D$2:$D$5111,$C807,Тех_Движение!$B$2:$B$5111,"&lt;="&amp;Q$3)-$F807)))</f>
        <v>#VALUE!</v>
      </c>
      <c r="R807" s="21" t="str">
        <f t="shared" si="37"/>
        <v/>
      </c>
      <c r="S807" s="23" t="str">
        <f>IF($B807="","",VLOOKUP($C807,Настройки!$A$11:$L$17,9,FALSE))</f>
        <v/>
      </c>
      <c r="T807" s="23" t="str">
        <f t="shared" si="38"/>
        <v/>
      </c>
    </row>
    <row r="808" spans="1:20" x14ac:dyDescent="0.3">
      <c r="A808" s="20">
        <f>Тех_Движение!$A$805</f>
        <v>804</v>
      </c>
      <c r="B808" s="20" t="str">
        <f>IF(Тех_Движение!$F$805&gt;0,Тех_Движение!$I$805,"")</f>
        <v/>
      </c>
      <c r="C808" s="20" t="str">
        <f>IF($B808="","",Тех_Движение!$D$805)</f>
        <v/>
      </c>
      <c r="D808" s="9" t="str">
        <f>IF($B808="","",Тех_Движение!$B$805)</f>
        <v/>
      </c>
      <c r="E808" s="21" t="str">
        <f>IF($B808="","",Тех_Движение!$F$805)</f>
        <v/>
      </c>
      <c r="F808" s="21" t="str">
        <f>IF($B808="","",SUMIFS($E$5:$E807,$C$5:$C807,$C808))</f>
        <v/>
      </c>
      <c r="G808" s="21" t="str">
        <f>IF($B808="","",MAX(0,$E808-MAX(0,SUMIFS(Тех_Движение!$G$2:$G$5111,Тех_Движение!$D$2:$D$5111,$C808,Тех_Движение!$B$2:$B$5111,"&lt;="&amp;Настройки!$B$5-1)-$F808)))</f>
        <v/>
      </c>
      <c r="H808" s="21" t="str">
        <f>IF($B808="","",IF(AND($D808&gt;=Настройки!$B$5,$D808&lt;=Настройки!$B$6),$E808,0))</f>
        <v/>
      </c>
      <c r="I808" s="21" t="str">
        <f t="shared" si="36"/>
        <v/>
      </c>
      <c r="J808" s="21" t="str">
        <f>IF($B808="","",MAX(0,$E808-MAX(0,SUMIFS(Тех_Движение!$G$2:$G$5111,Тех_Движение!$D$2:$D$5111,$C808,Тех_Движение!$B$2:$B$5111,"&lt;="&amp;Настройки!$B$6)-$F808)))</f>
        <v/>
      </c>
      <c r="K808" s="21" t="e">
        <f>IF(OR($B808="",K$3&lt;$D808+Настройки!$B$7),0,MAX(0,$E808-MAX(0,SUMIFS(Тех_Движение!$G$2:$G$5111,Тех_Движение!$D$2:$D$5111,$C808,Тех_Движение!$B$2:$B$5111,"&lt;="&amp;K$3)-$F808)))</f>
        <v>#VALUE!</v>
      </c>
      <c r="L808" s="21" t="e">
        <f>IF(OR($B808="",L$3&lt;$D808+Настройки!$B$7),0,MAX(0,$E808-MAX(0,SUMIFS(Тех_Движение!$G$2:$G$5111,Тех_Движение!$D$2:$D$5111,$C808,Тех_Движение!$B$2:$B$5111,"&lt;="&amp;L$3)-$F808)))</f>
        <v>#VALUE!</v>
      </c>
      <c r="M808" s="21" t="e">
        <f>IF(OR($B808="",M$3&lt;$D808+Настройки!$B$7),0,MAX(0,$E808-MAX(0,SUMIFS(Тех_Движение!$G$2:$G$5111,Тех_Движение!$D$2:$D$5111,$C808,Тех_Движение!$B$2:$B$5111,"&lt;="&amp;M$3)-$F808)))</f>
        <v>#VALUE!</v>
      </c>
      <c r="N808" s="21" t="e">
        <f>IF(OR($B808="",N$3&lt;$D808+Настройки!$B$7),0,MAX(0,$E808-MAX(0,SUMIFS(Тех_Движение!$G$2:$G$5111,Тех_Движение!$D$2:$D$5111,$C808,Тех_Движение!$B$2:$B$5111,"&lt;="&amp;N$3)-$F808)))</f>
        <v>#VALUE!</v>
      </c>
      <c r="O808" s="21" t="e">
        <f>IF(OR($B808="",O$3&lt;$D808+Настройки!$B$7),0,MAX(0,$E808-MAX(0,SUMIFS(Тех_Движение!$G$2:$G$5111,Тех_Движение!$D$2:$D$5111,$C808,Тех_Движение!$B$2:$B$5111,"&lt;="&amp;O$3)-$F808)))</f>
        <v>#VALUE!</v>
      </c>
      <c r="P808" s="21" t="e">
        <f>IF(OR($B808="",P$3&lt;$D808+Настройки!$B$7),0,MAX(0,$E808-MAX(0,SUMIFS(Тех_Движение!$G$2:$G$5111,Тех_Движение!$D$2:$D$5111,$C808,Тех_Движение!$B$2:$B$5111,"&lt;="&amp;P$3)-$F808)))</f>
        <v>#VALUE!</v>
      </c>
      <c r="Q808" s="21" t="e">
        <f>IF(OR($B808="",Q$3&lt;$D808+Настройки!$B$7),0,MAX(0,$E808-MAX(0,SUMIFS(Тех_Движение!$G$2:$G$5111,Тех_Движение!$D$2:$D$5111,$C808,Тех_Движение!$B$2:$B$5111,"&lt;="&amp;Q$3)-$F808)))</f>
        <v>#VALUE!</v>
      </c>
      <c r="R808" s="21" t="str">
        <f t="shared" si="37"/>
        <v/>
      </c>
      <c r="S808" s="23" t="str">
        <f>IF($B808="","",VLOOKUP($C808,Настройки!$A$11:$L$17,9,FALSE))</f>
        <v/>
      </c>
      <c r="T808" s="23" t="str">
        <f t="shared" si="38"/>
        <v/>
      </c>
    </row>
    <row r="809" spans="1:20" x14ac:dyDescent="0.3">
      <c r="A809" s="20">
        <f>Тех_Движение!$A$806</f>
        <v>805</v>
      </c>
      <c r="B809" s="20" t="str">
        <f>IF(Тех_Движение!$F$806&gt;0,Тех_Движение!$I$806,"")</f>
        <v/>
      </c>
      <c r="C809" s="20" t="str">
        <f>IF($B809="","",Тех_Движение!$D$806)</f>
        <v/>
      </c>
      <c r="D809" s="9" t="str">
        <f>IF($B809="","",Тех_Движение!$B$806)</f>
        <v/>
      </c>
      <c r="E809" s="21" t="str">
        <f>IF($B809="","",Тех_Движение!$F$806)</f>
        <v/>
      </c>
      <c r="F809" s="21" t="str">
        <f>IF($B809="","",SUMIFS($E$5:$E808,$C$5:$C808,$C809))</f>
        <v/>
      </c>
      <c r="G809" s="21" t="str">
        <f>IF($B809="","",MAX(0,$E809-MAX(0,SUMIFS(Тех_Движение!$G$2:$G$5111,Тех_Движение!$D$2:$D$5111,$C809,Тех_Движение!$B$2:$B$5111,"&lt;="&amp;Настройки!$B$5-1)-$F809)))</f>
        <v/>
      </c>
      <c r="H809" s="21" t="str">
        <f>IF($B809="","",IF(AND($D809&gt;=Настройки!$B$5,$D809&lt;=Настройки!$B$6),$E809,0))</f>
        <v/>
      </c>
      <c r="I809" s="21" t="str">
        <f t="shared" si="36"/>
        <v/>
      </c>
      <c r="J809" s="21" t="str">
        <f>IF($B809="","",MAX(0,$E809-MAX(0,SUMIFS(Тех_Движение!$G$2:$G$5111,Тех_Движение!$D$2:$D$5111,$C809,Тех_Движение!$B$2:$B$5111,"&lt;="&amp;Настройки!$B$6)-$F809)))</f>
        <v/>
      </c>
      <c r="K809" s="21" t="e">
        <f>IF(OR($B809="",K$3&lt;$D809+Настройки!$B$7),0,MAX(0,$E809-MAX(0,SUMIFS(Тех_Движение!$G$2:$G$5111,Тех_Движение!$D$2:$D$5111,$C809,Тех_Движение!$B$2:$B$5111,"&lt;="&amp;K$3)-$F809)))</f>
        <v>#VALUE!</v>
      </c>
      <c r="L809" s="21" t="e">
        <f>IF(OR($B809="",L$3&lt;$D809+Настройки!$B$7),0,MAX(0,$E809-MAX(0,SUMIFS(Тех_Движение!$G$2:$G$5111,Тех_Движение!$D$2:$D$5111,$C809,Тех_Движение!$B$2:$B$5111,"&lt;="&amp;L$3)-$F809)))</f>
        <v>#VALUE!</v>
      </c>
      <c r="M809" s="21" t="e">
        <f>IF(OR($B809="",M$3&lt;$D809+Настройки!$B$7),0,MAX(0,$E809-MAX(0,SUMIFS(Тех_Движение!$G$2:$G$5111,Тех_Движение!$D$2:$D$5111,$C809,Тех_Движение!$B$2:$B$5111,"&lt;="&amp;M$3)-$F809)))</f>
        <v>#VALUE!</v>
      </c>
      <c r="N809" s="21" t="e">
        <f>IF(OR($B809="",N$3&lt;$D809+Настройки!$B$7),0,MAX(0,$E809-MAX(0,SUMIFS(Тех_Движение!$G$2:$G$5111,Тех_Движение!$D$2:$D$5111,$C809,Тех_Движение!$B$2:$B$5111,"&lt;="&amp;N$3)-$F809)))</f>
        <v>#VALUE!</v>
      </c>
      <c r="O809" s="21" t="e">
        <f>IF(OR($B809="",O$3&lt;$D809+Настройки!$B$7),0,MAX(0,$E809-MAX(0,SUMIFS(Тех_Движение!$G$2:$G$5111,Тех_Движение!$D$2:$D$5111,$C809,Тех_Движение!$B$2:$B$5111,"&lt;="&amp;O$3)-$F809)))</f>
        <v>#VALUE!</v>
      </c>
      <c r="P809" s="21" t="e">
        <f>IF(OR($B809="",P$3&lt;$D809+Настройки!$B$7),0,MAX(0,$E809-MAX(0,SUMIFS(Тех_Движение!$G$2:$G$5111,Тех_Движение!$D$2:$D$5111,$C809,Тех_Движение!$B$2:$B$5111,"&lt;="&amp;P$3)-$F809)))</f>
        <v>#VALUE!</v>
      </c>
      <c r="Q809" s="21" t="e">
        <f>IF(OR($B809="",Q$3&lt;$D809+Настройки!$B$7),0,MAX(0,$E809-MAX(0,SUMIFS(Тех_Движение!$G$2:$G$5111,Тех_Движение!$D$2:$D$5111,$C809,Тех_Движение!$B$2:$B$5111,"&lt;="&amp;Q$3)-$F809)))</f>
        <v>#VALUE!</v>
      </c>
      <c r="R809" s="21" t="str">
        <f t="shared" si="37"/>
        <v/>
      </c>
      <c r="S809" s="23" t="str">
        <f>IF($B809="","",VLOOKUP($C809,Настройки!$A$11:$L$17,9,FALSE))</f>
        <v/>
      </c>
      <c r="T809" s="23" t="str">
        <f t="shared" si="38"/>
        <v/>
      </c>
    </row>
    <row r="810" spans="1:20" x14ac:dyDescent="0.3">
      <c r="A810" s="20">
        <f>Тех_Движение!$A$807</f>
        <v>806</v>
      </c>
      <c r="B810" s="20" t="str">
        <f>IF(Тех_Движение!$F$807&gt;0,Тех_Движение!$I$807,"")</f>
        <v/>
      </c>
      <c r="C810" s="20" t="str">
        <f>IF($B810="","",Тех_Движение!$D$807)</f>
        <v/>
      </c>
      <c r="D810" s="9" t="str">
        <f>IF($B810="","",Тех_Движение!$B$807)</f>
        <v/>
      </c>
      <c r="E810" s="21" t="str">
        <f>IF($B810="","",Тех_Движение!$F$807)</f>
        <v/>
      </c>
      <c r="F810" s="21" t="str">
        <f>IF($B810="","",SUMIFS($E$5:$E809,$C$5:$C809,$C810))</f>
        <v/>
      </c>
      <c r="G810" s="21" t="str">
        <f>IF($B810="","",MAX(0,$E810-MAX(0,SUMIFS(Тех_Движение!$G$2:$G$5111,Тех_Движение!$D$2:$D$5111,$C810,Тех_Движение!$B$2:$B$5111,"&lt;="&amp;Настройки!$B$5-1)-$F810)))</f>
        <v/>
      </c>
      <c r="H810" s="21" t="str">
        <f>IF($B810="","",IF(AND($D810&gt;=Настройки!$B$5,$D810&lt;=Настройки!$B$6),$E810,0))</f>
        <v/>
      </c>
      <c r="I810" s="21" t="str">
        <f t="shared" si="36"/>
        <v/>
      </c>
      <c r="J810" s="21" t="str">
        <f>IF($B810="","",MAX(0,$E810-MAX(0,SUMIFS(Тех_Движение!$G$2:$G$5111,Тех_Движение!$D$2:$D$5111,$C810,Тех_Движение!$B$2:$B$5111,"&lt;="&amp;Настройки!$B$6)-$F810)))</f>
        <v/>
      </c>
      <c r="K810" s="21" t="e">
        <f>IF(OR($B810="",K$3&lt;$D810+Настройки!$B$7),0,MAX(0,$E810-MAX(0,SUMIFS(Тех_Движение!$G$2:$G$5111,Тех_Движение!$D$2:$D$5111,$C810,Тех_Движение!$B$2:$B$5111,"&lt;="&amp;K$3)-$F810)))</f>
        <v>#VALUE!</v>
      </c>
      <c r="L810" s="21" t="e">
        <f>IF(OR($B810="",L$3&lt;$D810+Настройки!$B$7),0,MAX(0,$E810-MAX(0,SUMIFS(Тех_Движение!$G$2:$G$5111,Тех_Движение!$D$2:$D$5111,$C810,Тех_Движение!$B$2:$B$5111,"&lt;="&amp;L$3)-$F810)))</f>
        <v>#VALUE!</v>
      </c>
      <c r="M810" s="21" t="e">
        <f>IF(OR($B810="",M$3&lt;$D810+Настройки!$B$7),0,MAX(0,$E810-MAX(0,SUMIFS(Тех_Движение!$G$2:$G$5111,Тех_Движение!$D$2:$D$5111,$C810,Тех_Движение!$B$2:$B$5111,"&lt;="&amp;M$3)-$F810)))</f>
        <v>#VALUE!</v>
      </c>
      <c r="N810" s="21" t="e">
        <f>IF(OR($B810="",N$3&lt;$D810+Настройки!$B$7),0,MAX(0,$E810-MAX(0,SUMIFS(Тех_Движение!$G$2:$G$5111,Тех_Движение!$D$2:$D$5111,$C810,Тех_Движение!$B$2:$B$5111,"&lt;="&amp;N$3)-$F810)))</f>
        <v>#VALUE!</v>
      </c>
      <c r="O810" s="21" t="e">
        <f>IF(OR($B810="",O$3&lt;$D810+Настройки!$B$7),0,MAX(0,$E810-MAX(0,SUMIFS(Тех_Движение!$G$2:$G$5111,Тех_Движение!$D$2:$D$5111,$C810,Тех_Движение!$B$2:$B$5111,"&lt;="&amp;O$3)-$F810)))</f>
        <v>#VALUE!</v>
      </c>
      <c r="P810" s="21" t="e">
        <f>IF(OR($B810="",P$3&lt;$D810+Настройки!$B$7),0,MAX(0,$E810-MAX(0,SUMIFS(Тех_Движение!$G$2:$G$5111,Тех_Движение!$D$2:$D$5111,$C810,Тех_Движение!$B$2:$B$5111,"&lt;="&amp;P$3)-$F810)))</f>
        <v>#VALUE!</v>
      </c>
      <c r="Q810" s="21" t="e">
        <f>IF(OR($B810="",Q$3&lt;$D810+Настройки!$B$7),0,MAX(0,$E810-MAX(0,SUMIFS(Тех_Движение!$G$2:$G$5111,Тех_Движение!$D$2:$D$5111,$C810,Тех_Движение!$B$2:$B$5111,"&lt;="&amp;Q$3)-$F810)))</f>
        <v>#VALUE!</v>
      </c>
      <c r="R810" s="21" t="str">
        <f t="shared" si="37"/>
        <v/>
      </c>
      <c r="S810" s="23" t="str">
        <f>IF($B810="","",VLOOKUP($C810,Настройки!$A$11:$L$17,9,FALSE))</f>
        <v/>
      </c>
      <c r="T810" s="23" t="str">
        <f t="shared" si="38"/>
        <v/>
      </c>
    </row>
    <row r="811" spans="1:20" x14ac:dyDescent="0.3">
      <c r="A811" s="20">
        <f>Тех_Движение!$A$808</f>
        <v>807</v>
      </c>
      <c r="B811" s="20" t="str">
        <f>IF(Тех_Движение!$F$808&gt;0,Тех_Движение!$I$808,"")</f>
        <v/>
      </c>
      <c r="C811" s="20" t="str">
        <f>IF($B811="","",Тех_Движение!$D$808)</f>
        <v/>
      </c>
      <c r="D811" s="9" t="str">
        <f>IF($B811="","",Тех_Движение!$B$808)</f>
        <v/>
      </c>
      <c r="E811" s="21" t="str">
        <f>IF($B811="","",Тех_Движение!$F$808)</f>
        <v/>
      </c>
      <c r="F811" s="21" t="str">
        <f>IF($B811="","",SUMIFS($E$5:$E810,$C$5:$C810,$C811))</f>
        <v/>
      </c>
      <c r="G811" s="21" t="str">
        <f>IF($B811="","",MAX(0,$E811-MAX(0,SUMIFS(Тех_Движение!$G$2:$G$5111,Тех_Движение!$D$2:$D$5111,$C811,Тех_Движение!$B$2:$B$5111,"&lt;="&amp;Настройки!$B$5-1)-$F811)))</f>
        <v/>
      </c>
      <c r="H811" s="21" t="str">
        <f>IF($B811="","",IF(AND($D811&gt;=Настройки!$B$5,$D811&lt;=Настройки!$B$6),$E811,0))</f>
        <v/>
      </c>
      <c r="I811" s="21" t="str">
        <f t="shared" si="36"/>
        <v/>
      </c>
      <c r="J811" s="21" t="str">
        <f>IF($B811="","",MAX(0,$E811-MAX(0,SUMIFS(Тех_Движение!$G$2:$G$5111,Тех_Движение!$D$2:$D$5111,$C811,Тех_Движение!$B$2:$B$5111,"&lt;="&amp;Настройки!$B$6)-$F811)))</f>
        <v/>
      </c>
      <c r="K811" s="21" t="e">
        <f>IF(OR($B811="",K$3&lt;$D811+Настройки!$B$7),0,MAX(0,$E811-MAX(0,SUMIFS(Тех_Движение!$G$2:$G$5111,Тех_Движение!$D$2:$D$5111,$C811,Тех_Движение!$B$2:$B$5111,"&lt;="&amp;K$3)-$F811)))</f>
        <v>#VALUE!</v>
      </c>
      <c r="L811" s="21" t="e">
        <f>IF(OR($B811="",L$3&lt;$D811+Настройки!$B$7),0,MAX(0,$E811-MAX(0,SUMIFS(Тех_Движение!$G$2:$G$5111,Тех_Движение!$D$2:$D$5111,$C811,Тех_Движение!$B$2:$B$5111,"&lt;="&amp;L$3)-$F811)))</f>
        <v>#VALUE!</v>
      </c>
      <c r="M811" s="21" t="e">
        <f>IF(OR($B811="",M$3&lt;$D811+Настройки!$B$7),0,MAX(0,$E811-MAX(0,SUMIFS(Тех_Движение!$G$2:$G$5111,Тех_Движение!$D$2:$D$5111,$C811,Тех_Движение!$B$2:$B$5111,"&lt;="&amp;M$3)-$F811)))</f>
        <v>#VALUE!</v>
      </c>
      <c r="N811" s="21" t="e">
        <f>IF(OR($B811="",N$3&lt;$D811+Настройки!$B$7),0,MAX(0,$E811-MAX(0,SUMIFS(Тех_Движение!$G$2:$G$5111,Тех_Движение!$D$2:$D$5111,$C811,Тех_Движение!$B$2:$B$5111,"&lt;="&amp;N$3)-$F811)))</f>
        <v>#VALUE!</v>
      </c>
      <c r="O811" s="21" t="e">
        <f>IF(OR($B811="",O$3&lt;$D811+Настройки!$B$7),0,MAX(0,$E811-MAX(0,SUMIFS(Тех_Движение!$G$2:$G$5111,Тех_Движение!$D$2:$D$5111,$C811,Тех_Движение!$B$2:$B$5111,"&lt;="&amp;O$3)-$F811)))</f>
        <v>#VALUE!</v>
      </c>
      <c r="P811" s="21" t="e">
        <f>IF(OR($B811="",P$3&lt;$D811+Настройки!$B$7),0,MAX(0,$E811-MAX(0,SUMIFS(Тех_Движение!$G$2:$G$5111,Тех_Движение!$D$2:$D$5111,$C811,Тех_Движение!$B$2:$B$5111,"&lt;="&amp;P$3)-$F811)))</f>
        <v>#VALUE!</v>
      </c>
      <c r="Q811" s="21" t="e">
        <f>IF(OR($B811="",Q$3&lt;$D811+Настройки!$B$7),0,MAX(0,$E811-MAX(0,SUMIFS(Тех_Движение!$G$2:$G$5111,Тех_Движение!$D$2:$D$5111,$C811,Тех_Движение!$B$2:$B$5111,"&lt;="&amp;Q$3)-$F811)))</f>
        <v>#VALUE!</v>
      </c>
      <c r="R811" s="21" t="str">
        <f t="shared" si="37"/>
        <v/>
      </c>
      <c r="S811" s="23" t="str">
        <f>IF($B811="","",VLOOKUP($C811,Настройки!$A$11:$L$17,9,FALSE))</f>
        <v/>
      </c>
      <c r="T811" s="23" t="str">
        <f t="shared" si="38"/>
        <v/>
      </c>
    </row>
    <row r="812" spans="1:20" x14ac:dyDescent="0.3">
      <c r="A812" s="20">
        <f>Тех_Движение!$A$809</f>
        <v>808</v>
      </c>
      <c r="B812" s="20" t="str">
        <f>IF(Тех_Движение!$F$809&gt;0,Тех_Движение!$I$809,"")</f>
        <v/>
      </c>
      <c r="C812" s="20" t="str">
        <f>IF($B812="","",Тех_Движение!$D$809)</f>
        <v/>
      </c>
      <c r="D812" s="9" t="str">
        <f>IF($B812="","",Тех_Движение!$B$809)</f>
        <v/>
      </c>
      <c r="E812" s="21" t="str">
        <f>IF($B812="","",Тех_Движение!$F$809)</f>
        <v/>
      </c>
      <c r="F812" s="21" t="str">
        <f>IF($B812="","",SUMIFS($E$5:$E811,$C$5:$C811,$C812))</f>
        <v/>
      </c>
      <c r="G812" s="21" t="str">
        <f>IF($B812="","",MAX(0,$E812-MAX(0,SUMIFS(Тех_Движение!$G$2:$G$5111,Тех_Движение!$D$2:$D$5111,$C812,Тех_Движение!$B$2:$B$5111,"&lt;="&amp;Настройки!$B$5-1)-$F812)))</f>
        <v/>
      </c>
      <c r="H812" s="21" t="str">
        <f>IF($B812="","",IF(AND($D812&gt;=Настройки!$B$5,$D812&lt;=Настройки!$B$6),$E812,0))</f>
        <v/>
      </c>
      <c r="I812" s="21" t="str">
        <f t="shared" si="36"/>
        <v/>
      </c>
      <c r="J812" s="21" t="str">
        <f>IF($B812="","",MAX(0,$E812-MAX(0,SUMIFS(Тех_Движение!$G$2:$G$5111,Тех_Движение!$D$2:$D$5111,$C812,Тех_Движение!$B$2:$B$5111,"&lt;="&amp;Настройки!$B$6)-$F812)))</f>
        <v/>
      </c>
      <c r="K812" s="21" t="e">
        <f>IF(OR($B812="",K$3&lt;$D812+Настройки!$B$7),0,MAX(0,$E812-MAX(0,SUMIFS(Тех_Движение!$G$2:$G$5111,Тех_Движение!$D$2:$D$5111,$C812,Тех_Движение!$B$2:$B$5111,"&lt;="&amp;K$3)-$F812)))</f>
        <v>#VALUE!</v>
      </c>
      <c r="L812" s="21" t="e">
        <f>IF(OR($B812="",L$3&lt;$D812+Настройки!$B$7),0,MAX(0,$E812-MAX(0,SUMIFS(Тех_Движение!$G$2:$G$5111,Тех_Движение!$D$2:$D$5111,$C812,Тех_Движение!$B$2:$B$5111,"&lt;="&amp;L$3)-$F812)))</f>
        <v>#VALUE!</v>
      </c>
      <c r="M812" s="21" t="e">
        <f>IF(OR($B812="",M$3&lt;$D812+Настройки!$B$7),0,MAX(0,$E812-MAX(0,SUMIFS(Тех_Движение!$G$2:$G$5111,Тех_Движение!$D$2:$D$5111,$C812,Тех_Движение!$B$2:$B$5111,"&lt;="&amp;M$3)-$F812)))</f>
        <v>#VALUE!</v>
      </c>
      <c r="N812" s="21" t="e">
        <f>IF(OR($B812="",N$3&lt;$D812+Настройки!$B$7),0,MAX(0,$E812-MAX(0,SUMIFS(Тех_Движение!$G$2:$G$5111,Тех_Движение!$D$2:$D$5111,$C812,Тех_Движение!$B$2:$B$5111,"&lt;="&amp;N$3)-$F812)))</f>
        <v>#VALUE!</v>
      </c>
      <c r="O812" s="21" t="e">
        <f>IF(OR($B812="",O$3&lt;$D812+Настройки!$B$7),0,MAX(0,$E812-MAX(0,SUMIFS(Тех_Движение!$G$2:$G$5111,Тех_Движение!$D$2:$D$5111,$C812,Тех_Движение!$B$2:$B$5111,"&lt;="&amp;O$3)-$F812)))</f>
        <v>#VALUE!</v>
      </c>
      <c r="P812" s="21" t="e">
        <f>IF(OR($B812="",P$3&lt;$D812+Настройки!$B$7),0,MAX(0,$E812-MAX(0,SUMIFS(Тех_Движение!$G$2:$G$5111,Тех_Движение!$D$2:$D$5111,$C812,Тех_Движение!$B$2:$B$5111,"&lt;="&amp;P$3)-$F812)))</f>
        <v>#VALUE!</v>
      </c>
      <c r="Q812" s="21" t="e">
        <f>IF(OR($B812="",Q$3&lt;$D812+Настройки!$B$7),0,MAX(0,$E812-MAX(0,SUMIFS(Тех_Движение!$G$2:$G$5111,Тех_Движение!$D$2:$D$5111,$C812,Тех_Движение!$B$2:$B$5111,"&lt;="&amp;Q$3)-$F812)))</f>
        <v>#VALUE!</v>
      </c>
      <c r="R812" s="21" t="str">
        <f t="shared" si="37"/>
        <v/>
      </c>
      <c r="S812" s="23" t="str">
        <f>IF($B812="","",VLOOKUP($C812,Настройки!$A$11:$L$17,9,FALSE))</f>
        <v/>
      </c>
      <c r="T812" s="23" t="str">
        <f t="shared" si="38"/>
        <v/>
      </c>
    </row>
    <row r="813" spans="1:20" x14ac:dyDescent="0.3">
      <c r="A813" s="20">
        <f>Тех_Движение!$A$810</f>
        <v>809</v>
      </c>
      <c r="B813" s="20" t="str">
        <f>IF(Тех_Движение!$F$810&gt;0,Тех_Движение!$I$810,"")</f>
        <v/>
      </c>
      <c r="C813" s="20" t="str">
        <f>IF($B813="","",Тех_Движение!$D$810)</f>
        <v/>
      </c>
      <c r="D813" s="9" t="str">
        <f>IF($B813="","",Тех_Движение!$B$810)</f>
        <v/>
      </c>
      <c r="E813" s="21" t="str">
        <f>IF($B813="","",Тех_Движение!$F$810)</f>
        <v/>
      </c>
      <c r="F813" s="21" t="str">
        <f>IF($B813="","",SUMIFS($E$5:$E812,$C$5:$C812,$C813))</f>
        <v/>
      </c>
      <c r="G813" s="21" t="str">
        <f>IF($B813="","",MAX(0,$E813-MAX(0,SUMIFS(Тех_Движение!$G$2:$G$5111,Тех_Движение!$D$2:$D$5111,$C813,Тех_Движение!$B$2:$B$5111,"&lt;="&amp;Настройки!$B$5-1)-$F813)))</f>
        <v/>
      </c>
      <c r="H813" s="21" t="str">
        <f>IF($B813="","",IF(AND($D813&gt;=Настройки!$B$5,$D813&lt;=Настройки!$B$6),$E813,0))</f>
        <v/>
      </c>
      <c r="I813" s="21" t="str">
        <f t="shared" si="36"/>
        <v/>
      </c>
      <c r="J813" s="21" t="str">
        <f>IF($B813="","",MAX(0,$E813-MAX(0,SUMIFS(Тех_Движение!$G$2:$G$5111,Тех_Движение!$D$2:$D$5111,$C813,Тех_Движение!$B$2:$B$5111,"&lt;="&amp;Настройки!$B$6)-$F813)))</f>
        <v/>
      </c>
      <c r="K813" s="21" t="e">
        <f>IF(OR($B813="",K$3&lt;$D813+Настройки!$B$7),0,MAX(0,$E813-MAX(0,SUMIFS(Тех_Движение!$G$2:$G$5111,Тех_Движение!$D$2:$D$5111,$C813,Тех_Движение!$B$2:$B$5111,"&lt;="&amp;K$3)-$F813)))</f>
        <v>#VALUE!</v>
      </c>
      <c r="L813" s="21" t="e">
        <f>IF(OR($B813="",L$3&lt;$D813+Настройки!$B$7),0,MAX(0,$E813-MAX(0,SUMIFS(Тех_Движение!$G$2:$G$5111,Тех_Движение!$D$2:$D$5111,$C813,Тех_Движение!$B$2:$B$5111,"&lt;="&amp;L$3)-$F813)))</f>
        <v>#VALUE!</v>
      </c>
      <c r="M813" s="21" t="e">
        <f>IF(OR($B813="",M$3&lt;$D813+Настройки!$B$7),0,MAX(0,$E813-MAX(0,SUMIFS(Тех_Движение!$G$2:$G$5111,Тех_Движение!$D$2:$D$5111,$C813,Тех_Движение!$B$2:$B$5111,"&lt;="&amp;M$3)-$F813)))</f>
        <v>#VALUE!</v>
      </c>
      <c r="N813" s="21" t="e">
        <f>IF(OR($B813="",N$3&lt;$D813+Настройки!$B$7),0,MAX(0,$E813-MAX(0,SUMIFS(Тех_Движение!$G$2:$G$5111,Тех_Движение!$D$2:$D$5111,$C813,Тех_Движение!$B$2:$B$5111,"&lt;="&amp;N$3)-$F813)))</f>
        <v>#VALUE!</v>
      </c>
      <c r="O813" s="21" t="e">
        <f>IF(OR($B813="",O$3&lt;$D813+Настройки!$B$7),0,MAX(0,$E813-MAX(0,SUMIFS(Тех_Движение!$G$2:$G$5111,Тех_Движение!$D$2:$D$5111,$C813,Тех_Движение!$B$2:$B$5111,"&lt;="&amp;O$3)-$F813)))</f>
        <v>#VALUE!</v>
      </c>
      <c r="P813" s="21" t="e">
        <f>IF(OR($B813="",P$3&lt;$D813+Настройки!$B$7),0,MAX(0,$E813-MAX(0,SUMIFS(Тех_Движение!$G$2:$G$5111,Тех_Движение!$D$2:$D$5111,$C813,Тех_Движение!$B$2:$B$5111,"&lt;="&amp;P$3)-$F813)))</f>
        <v>#VALUE!</v>
      </c>
      <c r="Q813" s="21" t="e">
        <f>IF(OR($B813="",Q$3&lt;$D813+Настройки!$B$7),0,MAX(0,$E813-MAX(0,SUMIFS(Тех_Движение!$G$2:$G$5111,Тех_Движение!$D$2:$D$5111,$C813,Тех_Движение!$B$2:$B$5111,"&lt;="&amp;Q$3)-$F813)))</f>
        <v>#VALUE!</v>
      </c>
      <c r="R813" s="21" t="str">
        <f t="shared" si="37"/>
        <v/>
      </c>
      <c r="S813" s="23" t="str">
        <f>IF($B813="","",VLOOKUP($C813,Настройки!$A$11:$L$17,9,FALSE))</f>
        <v/>
      </c>
      <c r="T813" s="23" t="str">
        <f t="shared" si="38"/>
        <v/>
      </c>
    </row>
    <row r="814" spans="1:20" x14ac:dyDescent="0.3">
      <c r="A814" s="20">
        <f>Тех_Движение!$A$811</f>
        <v>810</v>
      </c>
      <c r="B814" s="20" t="str">
        <f>IF(Тех_Движение!$F$811&gt;0,Тех_Движение!$I$811,"")</f>
        <v/>
      </c>
      <c r="C814" s="20" t="str">
        <f>IF($B814="","",Тех_Движение!$D$811)</f>
        <v/>
      </c>
      <c r="D814" s="9" t="str">
        <f>IF($B814="","",Тех_Движение!$B$811)</f>
        <v/>
      </c>
      <c r="E814" s="21" t="str">
        <f>IF($B814="","",Тех_Движение!$F$811)</f>
        <v/>
      </c>
      <c r="F814" s="21" t="str">
        <f>IF($B814="","",SUMIFS($E$5:$E813,$C$5:$C813,$C814))</f>
        <v/>
      </c>
      <c r="G814" s="21" t="str">
        <f>IF($B814="","",MAX(0,$E814-MAX(0,SUMIFS(Тех_Движение!$G$2:$G$5111,Тех_Движение!$D$2:$D$5111,$C814,Тех_Движение!$B$2:$B$5111,"&lt;="&amp;Настройки!$B$5-1)-$F814)))</f>
        <v/>
      </c>
      <c r="H814" s="21" t="str">
        <f>IF($B814="","",IF(AND($D814&gt;=Настройки!$B$5,$D814&lt;=Настройки!$B$6),$E814,0))</f>
        <v/>
      </c>
      <c r="I814" s="21" t="str">
        <f t="shared" si="36"/>
        <v/>
      </c>
      <c r="J814" s="21" t="str">
        <f>IF($B814="","",MAX(0,$E814-MAX(0,SUMIFS(Тех_Движение!$G$2:$G$5111,Тех_Движение!$D$2:$D$5111,$C814,Тех_Движение!$B$2:$B$5111,"&lt;="&amp;Настройки!$B$6)-$F814)))</f>
        <v/>
      </c>
      <c r="K814" s="21" t="e">
        <f>IF(OR($B814="",K$3&lt;$D814+Настройки!$B$7),0,MAX(0,$E814-MAX(0,SUMIFS(Тех_Движение!$G$2:$G$5111,Тех_Движение!$D$2:$D$5111,$C814,Тех_Движение!$B$2:$B$5111,"&lt;="&amp;K$3)-$F814)))</f>
        <v>#VALUE!</v>
      </c>
      <c r="L814" s="21" t="e">
        <f>IF(OR($B814="",L$3&lt;$D814+Настройки!$B$7),0,MAX(0,$E814-MAX(0,SUMIFS(Тех_Движение!$G$2:$G$5111,Тех_Движение!$D$2:$D$5111,$C814,Тех_Движение!$B$2:$B$5111,"&lt;="&amp;L$3)-$F814)))</f>
        <v>#VALUE!</v>
      </c>
      <c r="M814" s="21" t="e">
        <f>IF(OR($B814="",M$3&lt;$D814+Настройки!$B$7),0,MAX(0,$E814-MAX(0,SUMIFS(Тех_Движение!$G$2:$G$5111,Тех_Движение!$D$2:$D$5111,$C814,Тех_Движение!$B$2:$B$5111,"&lt;="&amp;M$3)-$F814)))</f>
        <v>#VALUE!</v>
      </c>
      <c r="N814" s="21" t="e">
        <f>IF(OR($B814="",N$3&lt;$D814+Настройки!$B$7),0,MAX(0,$E814-MAX(0,SUMIFS(Тех_Движение!$G$2:$G$5111,Тех_Движение!$D$2:$D$5111,$C814,Тех_Движение!$B$2:$B$5111,"&lt;="&amp;N$3)-$F814)))</f>
        <v>#VALUE!</v>
      </c>
      <c r="O814" s="21" t="e">
        <f>IF(OR($B814="",O$3&lt;$D814+Настройки!$B$7),0,MAX(0,$E814-MAX(0,SUMIFS(Тех_Движение!$G$2:$G$5111,Тех_Движение!$D$2:$D$5111,$C814,Тех_Движение!$B$2:$B$5111,"&lt;="&amp;O$3)-$F814)))</f>
        <v>#VALUE!</v>
      </c>
      <c r="P814" s="21" t="e">
        <f>IF(OR($B814="",P$3&lt;$D814+Настройки!$B$7),0,MAX(0,$E814-MAX(0,SUMIFS(Тех_Движение!$G$2:$G$5111,Тех_Движение!$D$2:$D$5111,$C814,Тех_Движение!$B$2:$B$5111,"&lt;="&amp;P$3)-$F814)))</f>
        <v>#VALUE!</v>
      </c>
      <c r="Q814" s="21" t="e">
        <f>IF(OR($B814="",Q$3&lt;$D814+Настройки!$B$7),0,MAX(0,$E814-MAX(0,SUMIFS(Тех_Движение!$G$2:$G$5111,Тех_Движение!$D$2:$D$5111,$C814,Тех_Движение!$B$2:$B$5111,"&lt;="&amp;Q$3)-$F814)))</f>
        <v>#VALUE!</v>
      </c>
      <c r="R814" s="21" t="str">
        <f t="shared" si="37"/>
        <v/>
      </c>
      <c r="S814" s="23" t="str">
        <f>IF($B814="","",VLOOKUP($C814,Настройки!$A$11:$L$17,9,FALSE))</f>
        <v/>
      </c>
      <c r="T814" s="23" t="str">
        <f t="shared" si="38"/>
        <v/>
      </c>
    </row>
    <row r="815" spans="1:20" x14ac:dyDescent="0.3">
      <c r="A815" s="20">
        <f>Тех_Движение!$A$812</f>
        <v>811</v>
      </c>
      <c r="B815" s="20" t="str">
        <f>IF(Тех_Движение!$F$812&gt;0,Тех_Движение!$I$812,"")</f>
        <v/>
      </c>
      <c r="C815" s="20" t="str">
        <f>IF($B815="","",Тех_Движение!$D$812)</f>
        <v/>
      </c>
      <c r="D815" s="9" t="str">
        <f>IF($B815="","",Тех_Движение!$B$812)</f>
        <v/>
      </c>
      <c r="E815" s="21" t="str">
        <f>IF($B815="","",Тех_Движение!$F$812)</f>
        <v/>
      </c>
      <c r="F815" s="21" t="str">
        <f>IF($B815="","",SUMIFS($E$5:$E814,$C$5:$C814,$C815))</f>
        <v/>
      </c>
      <c r="G815" s="21" t="str">
        <f>IF($B815="","",MAX(0,$E815-MAX(0,SUMIFS(Тех_Движение!$G$2:$G$5111,Тех_Движение!$D$2:$D$5111,$C815,Тех_Движение!$B$2:$B$5111,"&lt;="&amp;Настройки!$B$5-1)-$F815)))</f>
        <v/>
      </c>
      <c r="H815" s="21" t="str">
        <f>IF($B815="","",IF(AND($D815&gt;=Настройки!$B$5,$D815&lt;=Настройки!$B$6),$E815,0))</f>
        <v/>
      </c>
      <c r="I815" s="21" t="str">
        <f t="shared" si="36"/>
        <v/>
      </c>
      <c r="J815" s="21" t="str">
        <f>IF($B815="","",MAX(0,$E815-MAX(0,SUMIFS(Тех_Движение!$G$2:$G$5111,Тех_Движение!$D$2:$D$5111,$C815,Тех_Движение!$B$2:$B$5111,"&lt;="&amp;Настройки!$B$6)-$F815)))</f>
        <v/>
      </c>
      <c r="K815" s="21" t="e">
        <f>IF(OR($B815="",K$3&lt;$D815+Настройки!$B$7),0,MAX(0,$E815-MAX(0,SUMIFS(Тех_Движение!$G$2:$G$5111,Тех_Движение!$D$2:$D$5111,$C815,Тех_Движение!$B$2:$B$5111,"&lt;="&amp;K$3)-$F815)))</f>
        <v>#VALUE!</v>
      </c>
      <c r="L815" s="21" t="e">
        <f>IF(OR($B815="",L$3&lt;$D815+Настройки!$B$7),0,MAX(0,$E815-MAX(0,SUMIFS(Тех_Движение!$G$2:$G$5111,Тех_Движение!$D$2:$D$5111,$C815,Тех_Движение!$B$2:$B$5111,"&lt;="&amp;L$3)-$F815)))</f>
        <v>#VALUE!</v>
      </c>
      <c r="M815" s="21" t="e">
        <f>IF(OR($B815="",M$3&lt;$D815+Настройки!$B$7),0,MAX(0,$E815-MAX(0,SUMIFS(Тех_Движение!$G$2:$G$5111,Тех_Движение!$D$2:$D$5111,$C815,Тех_Движение!$B$2:$B$5111,"&lt;="&amp;M$3)-$F815)))</f>
        <v>#VALUE!</v>
      </c>
      <c r="N815" s="21" t="e">
        <f>IF(OR($B815="",N$3&lt;$D815+Настройки!$B$7),0,MAX(0,$E815-MAX(0,SUMIFS(Тех_Движение!$G$2:$G$5111,Тех_Движение!$D$2:$D$5111,$C815,Тех_Движение!$B$2:$B$5111,"&lt;="&amp;N$3)-$F815)))</f>
        <v>#VALUE!</v>
      </c>
      <c r="O815" s="21" t="e">
        <f>IF(OR($B815="",O$3&lt;$D815+Настройки!$B$7),0,MAX(0,$E815-MAX(0,SUMIFS(Тех_Движение!$G$2:$G$5111,Тех_Движение!$D$2:$D$5111,$C815,Тех_Движение!$B$2:$B$5111,"&lt;="&amp;O$3)-$F815)))</f>
        <v>#VALUE!</v>
      </c>
      <c r="P815" s="21" t="e">
        <f>IF(OR($B815="",P$3&lt;$D815+Настройки!$B$7),0,MAX(0,$E815-MAX(0,SUMIFS(Тех_Движение!$G$2:$G$5111,Тех_Движение!$D$2:$D$5111,$C815,Тех_Движение!$B$2:$B$5111,"&lt;="&amp;P$3)-$F815)))</f>
        <v>#VALUE!</v>
      </c>
      <c r="Q815" s="21" t="e">
        <f>IF(OR($B815="",Q$3&lt;$D815+Настройки!$B$7),0,MAX(0,$E815-MAX(0,SUMIFS(Тех_Движение!$G$2:$G$5111,Тех_Движение!$D$2:$D$5111,$C815,Тех_Движение!$B$2:$B$5111,"&lt;="&amp;Q$3)-$F815)))</f>
        <v>#VALUE!</v>
      </c>
      <c r="R815" s="21" t="str">
        <f t="shared" si="37"/>
        <v/>
      </c>
      <c r="S815" s="23" t="str">
        <f>IF($B815="","",VLOOKUP($C815,Настройки!$A$11:$L$17,9,FALSE))</f>
        <v/>
      </c>
      <c r="T815" s="23" t="str">
        <f t="shared" si="38"/>
        <v/>
      </c>
    </row>
    <row r="816" spans="1:20" x14ac:dyDescent="0.3">
      <c r="A816" s="20">
        <f>Тех_Движение!$A$813</f>
        <v>812</v>
      </c>
      <c r="B816" s="20" t="str">
        <f>IF(Тех_Движение!$F$813&gt;0,Тех_Движение!$I$813,"")</f>
        <v/>
      </c>
      <c r="C816" s="20" t="str">
        <f>IF($B816="","",Тех_Движение!$D$813)</f>
        <v/>
      </c>
      <c r="D816" s="9" t="str">
        <f>IF($B816="","",Тех_Движение!$B$813)</f>
        <v/>
      </c>
      <c r="E816" s="21" t="str">
        <f>IF($B816="","",Тех_Движение!$F$813)</f>
        <v/>
      </c>
      <c r="F816" s="21" t="str">
        <f>IF($B816="","",SUMIFS($E$5:$E815,$C$5:$C815,$C816))</f>
        <v/>
      </c>
      <c r="G816" s="21" t="str">
        <f>IF($B816="","",MAX(0,$E816-MAX(0,SUMIFS(Тех_Движение!$G$2:$G$5111,Тех_Движение!$D$2:$D$5111,$C816,Тех_Движение!$B$2:$B$5111,"&lt;="&amp;Настройки!$B$5-1)-$F816)))</f>
        <v/>
      </c>
      <c r="H816" s="21" t="str">
        <f>IF($B816="","",IF(AND($D816&gt;=Настройки!$B$5,$D816&lt;=Настройки!$B$6),$E816,0))</f>
        <v/>
      </c>
      <c r="I816" s="21" t="str">
        <f t="shared" si="36"/>
        <v/>
      </c>
      <c r="J816" s="21" t="str">
        <f>IF($B816="","",MAX(0,$E816-MAX(0,SUMIFS(Тех_Движение!$G$2:$G$5111,Тех_Движение!$D$2:$D$5111,$C816,Тех_Движение!$B$2:$B$5111,"&lt;="&amp;Настройки!$B$6)-$F816)))</f>
        <v/>
      </c>
      <c r="K816" s="21" t="e">
        <f>IF(OR($B816="",K$3&lt;$D816+Настройки!$B$7),0,MAX(0,$E816-MAX(0,SUMIFS(Тех_Движение!$G$2:$G$5111,Тех_Движение!$D$2:$D$5111,$C816,Тех_Движение!$B$2:$B$5111,"&lt;="&amp;K$3)-$F816)))</f>
        <v>#VALUE!</v>
      </c>
      <c r="L816" s="21" t="e">
        <f>IF(OR($B816="",L$3&lt;$D816+Настройки!$B$7),0,MAX(0,$E816-MAX(0,SUMIFS(Тех_Движение!$G$2:$G$5111,Тех_Движение!$D$2:$D$5111,$C816,Тех_Движение!$B$2:$B$5111,"&lt;="&amp;L$3)-$F816)))</f>
        <v>#VALUE!</v>
      </c>
      <c r="M816" s="21" t="e">
        <f>IF(OR($B816="",M$3&lt;$D816+Настройки!$B$7),0,MAX(0,$E816-MAX(0,SUMIFS(Тех_Движение!$G$2:$G$5111,Тех_Движение!$D$2:$D$5111,$C816,Тех_Движение!$B$2:$B$5111,"&lt;="&amp;M$3)-$F816)))</f>
        <v>#VALUE!</v>
      </c>
      <c r="N816" s="21" t="e">
        <f>IF(OR($B816="",N$3&lt;$D816+Настройки!$B$7),0,MAX(0,$E816-MAX(0,SUMIFS(Тех_Движение!$G$2:$G$5111,Тех_Движение!$D$2:$D$5111,$C816,Тех_Движение!$B$2:$B$5111,"&lt;="&amp;N$3)-$F816)))</f>
        <v>#VALUE!</v>
      </c>
      <c r="O816" s="21" t="e">
        <f>IF(OR($B816="",O$3&lt;$D816+Настройки!$B$7),0,MAX(0,$E816-MAX(0,SUMIFS(Тех_Движение!$G$2:$G$5111,Тех_Движение!$D$2:$D$5111,$C816,Тех_Движение!$B$2:$B$5111,"&lt;="&amp;O$3)-$F816)))</f>
        <v>#VALUE!</v>
      </c>
      <c r="P816" s="21" t="e">
        <f>IF(OR($B816="",P$3&lt;$D816+Настройки!$B$7),0,MAX(0,$E816-MAX(0,SUMIFS(Тех_Движение!$G$2:$G$5111,Тех_Движение!$D$2:$D$5111,$C816,Тех_Движение!$B$2:$B$5111,"&lt;="&amp;P$3)-$F816)))</f>
        <v>#VALUE!</v>
      </c>
      <c r="Q816" s="21" t="e">
        <f>IF(OR($B816="",Q$3&lt;$D816+Настройки!$B$7),0,MAX(0,$E816-MAX(0,SUMIFS(Тех_Движение!$G$2:$G$5111,Тех_Движение!$D$2:$D$5111,$C816,Тех_Движение!$B$2:$B$5111,"&lt;="&amp;Q$3)-$F816)))</f>
        <v>#VALUE!</v>
      </c>
      <c r="R816" s="21" t="str">
        <f t="shared" si="37"/>
        <v/>
      </c>
      <c r="S816" s="23" t="str">
        <f>IF($B816="","",VLOOKUP($C816,Настройки!$A$11:$L$17,9,FALSE))</f>
        <v/>
      </c>
      <c r="T816" s="23" t="str">
        <f t="shared" si="38"/>
        <v/>
      </c>
    </row>
    <row r="817" spans="1:20" x14ac:dyDescent="0.3">
      <c r="A817" s="20">
        <f>Тех_Движение!$A$814</f>
        <v>813</v>
      </c>
      <c r="B817" s="20" t="str">
        <f>IF(Тех_Движение!$F$814&gt;0,Тех_Движение!$I$814,"")</f>
        <v/>
      </c>
      <c r="C817" s="20" t="str">
        <f>IF($B817="","",Тех_Движение!$D$814)</f>
        <v/>
      </c>
      <c r="D817" s="9" t="str">
        <f>IF($B817="","",Тех_Движение!$B$814)</f>
        <v/>
      </c>
      <c r="E817" s="21" t="str">
        <f>IF($B817="","",Тех_Движение!$F$814)</f>
        <v/>
      </c>
      <c r="F817" s="21" t="str">
        <f>IF($B817="","",SUMIFS($E$5:$E816,$C$5:$C816,$C817))</f>
        <v/>
      </c>
      <c r="G817" s="21" t="str">
        <f>IF($B817="","",MAX(0,$E817-MAX(0,SUMIFS(Тех_Движение!$G$2:$G$5111,Тех_Движение!$D$2:$D$5111,$C817,Тех_Движение!$B$2:$B$5111,"&lt;="&amp;Настройки!$B$5-1)-$F817)))</f>
        <v/>
      </c>
      <c r="H817" s="21" t="str">
        <f>IF($B817="","",IF(AND($D817&gt;=Настройки!$B$5,$D817&lt;=Настройки!$B$6),$E817,0))</f>
        <v/>
      </c>
      <c r="I817" s="21" t="str">
        <f t="shared" si="36"/>
        <v/>
      </c>
      <c r="J817" s="21" t="str">
        <f>IF($B817="","",MAX(0,$E817-MAX(0,SUMIFS(Тех_Движение!$G$2:$G$5111,Тех_Движение!$D$2:$D$5111,$C817,Тех_Движение!$B$2:$B$5111,"&lt;="&amp;Настройки!$B$6)-$F817)))</f>
        <v/>
      </c>
      <c r="K817" s="21" t="e">
        <f>IF(OR($B817="",K$3&lt;$D817+Настройки!$B$7),0,MAX(0,$E817-MAX(0,SUMIFS(Тех_Движение!$G$2:$G$5111,Тех_Движение!$D$2:$D$5111,$C817,Тех_Движение!$B$2:$B$5111,"&lt;="&amp;K$3)-$F817)))</f>
        <v>#VALUE!</v>
      </c>
      <c r="L817" s="21" t="e">
        <f>IF(OR($B817="",L$3&lt;$D817+Настройки!$B$7),0,MAX(0,$E817-MAX(0,SUMIFS(Тех_Движение!$G$2:$G$5111,Тех_Движение!$D$2:$D$5111,$C817,Тех_Движение!$B$2:$B$5111,"&lt;="&amp;L$3)-$F817)))</f>
        <v>#VALUE!</v>
      </c>
      <c r="M817" s="21" t="e">
        <f>IF(OR($B817="",M$3&lt;$D817+Настройки!$B$7),0,MAX(0,$E817-MAX(0,SUMIFS(Тех_Движение!$G$2:$G$5111,Тех_Движение!$D$2:$D$5111,$C817,Тех_Движение!$B$2:$B$5111,"&lt;="&amp;M$3)-$F817)))</f>
        <v>#VALUE!</v>
      </c>
      <c r="N817" s="21" t="e">
        <f>IF(OR($B817="",N$3&lt;$D817+Настройки!$B$7),0,MAX(0,$E817-MAX(0,SUMIFS(Тех_Движение!$G$2:$G$5111,Тех_Движение!$D$2:$D$5111,$C817,Тех_Движение!$B$2:$B$5111,"&lt;="&amp;N$3)-$F817)))</f>
        <v>#VALUE!</v>
      </c>
      <c r="O817" s="21" t="e">
        <f>IF(OR($B817="",O$3&lt;$D817+Настройки!$B$7),0,MAX(0,$E817-MAX(0,SUMIFS(Тех_Движение!$G$2:$G$5111,Тех_Движение!$D$2:$D$5111,$C817,Тех_Движение!$B$2:$B$5111,"&lt;="&amp;O$3)-$F817)))</f>
        <v>#VALUE!</v>
      </c>
      <c r="P817" s="21" t="e">
        <f>IF(OR($B817="",P$3&lt;$D817+Настройки!$B$7),0,MAX(0,$E817-MAX(0,SUMIFS(Тех_Движение!$G$2:$G$5111,Тех_Движение!$D$2:$D$5111,$C817,Тех_Движение!$B$2:$B$5111,"&lt;="&amp;P$3)-$F817)))</f>
        <v>#VALUE!</v>
      </c>
      <c r="Q817" s="21" t="e">
        <f>IF(OR($B817="",Q$3&lt;$D817+Настройки!$B$7),0,MAX(0,$E817-MAX(0,SUMIFS(Тех_Движение!$G$2:$G$5111,Тех_Движение!$D$2:$D$5111,$C817,Тех_Движение!$B$2:$B$5111,"&lt;="&amp;Q$3)-$F817)))</f>
        <v>#VALUE!</v>
      </c>
      <c r="R817" s="21" t="str">
        <f t="shared" si="37"/>
        <v/>
      </c>
      <c r="S817" s="23" t="str">
        <f>IF($B817="","",VLOOKUP($C817,Настройки!$A$11:$L$17,9,FALSE))</f>
        <v/>
      </c>
      <c r="T817" s="23" t="str">
        <f t="shared" si="38"/>
        <v/>
      </c>
    </row>
    <row r="818" spans="1:20" x14ac:dyDescent="0.3">
      <c r="A818" s="20">
        <f>Тех_Движение!$A$815</f>
        <v>814</v>
      </c>
      <c r="B818" s="20" t="str">
        <f>IF(Тех_Движение!$F$815&gt;0,Тех_Движение!$I$815,"")</f>
        <v/>
      </c>
      <c r="C818" s="20" t="str">
        <f>IF($B818="","",Тех_Движение!$D$815)</f>
        <v/>
      </c>
      <c r="D818" s="9" t="str">
        <f>IF($B818="","",Тех_Движение!$B$815)</f>
        <v/>
      </c>
      <c r="E818" s="21" t="str">
        <f>IF($B818="","",Тех_Движение!$F$815)</f>
        <v/>
      </c>
      <c r="F818" s="21" t="str">
        <f>IF($B818="","",SUMIFS($E$5:$E817,$C$5:$C817,$C818))</f>
        <v/>
      </c>
      <c r="G818" s="21" t="str">
        <f>IF($B818="","",MAX(0,$E818-MAX(0,SUMIFS(Тех_Движение!$G$2:$G$5111,Тех_Движение!$D$2:$D$5111,$C818,Тех_Движение!$B$2:$B$5111,"&lt;="&amp;Настройки!$B$5-1)-$F818)))</f>
        <v/>
      </c>
      <c r="H818" s="21" t="str">
        <f>IF($B818="","",IF(AND($D818&gt;=Настройки!$B$5,$D818&lt;=Настройки!$B$6),$E818,0))</f>
        <v/>
      </c>
      <c r="I818" s="21" t="str">
        <f t="shared" si="36"/>
        <v/>
      </c>
      <c r="J818" s="21" t="str">
        <f>IF($B818="","",MAX(0,$E818-MAX(0,SUMIFS(Тех_Движение!$G$2:$G$5111,Тех_Движение!$D$2:$D$5111,$C818,Тех_Движение!$B$2:$B$5111,"&lt;="&amp;Настройки!$B$6)-$F818)))</f>
        <v/>
      </c>
      <c r="K818" s="21" t="e">
        <f>IF(OR($B818="",K$3&lt;$D818+Настройки!$B$7),0,MAX(0,$E818-MAX(0,SUMIFS(Тех_Движение!$G$2:$G$5111,Тех_Движение!$D$2:$D$5111,$C818,Тех_Движение!$B$2:$B$5111,"&lt;="&amp;K$3)-$F818)))</f>
        <v>#VALUE!</v>
      </c>
      <c r="L818" s="21" t="e">
        <f>IF(OR($B818="",L$3&lt;$D818+Настройки!$B$7),0,MAX(0,$E818-MAX(0,SUMIFS(Тех_Движение!$G$2:$G$5111,Тех_Движение!$D$2:$D$5111,$C818,Тех_Движение!$B$2:$B$5111,"&lt;="&amp;L$3)-$F818)))</f>
        <v>#VALUE!</v>
      </c>
      <c r="M818" s="21" t="e">
        <f>IF(OR($B818="",M$3&lt;$D818+Настройки!$B$7),0,MAX(0,$E818-MAX(0,SUMIFS(Тех_Движение!$G$2:$G$5111,Тех_Движение!$D$2:$D$5111,$C818,Тех_Движение!$B$2:$B$5111,"&lt;="&amp;M$3)-$F818)))</f>
        <v>#VALUE!</v>
      </c>
      <c r="N818" s="21" t="e">
        <f>IF(OR($B818="",N$3&lt;$D818+Настройки!$B$7),0,MAX(0,$E818-MAX(0,SUMIFS(Тех_Движение!$G$2:$G$5111,Тех_Движение!$D$2:$D$5111,$C818,Тех_Движение!$B$2:$B$5111,"&lt;="&amp;N$3)-$F818)))</f>
        <v>#VALUE!</v>
      </c>
      <c r="O818" s="21" t="e">
        <f>IF(OR($B818="",O$3&lt;$D818+Настройки!$B$7),0,MAX(0,$E818-MAX(0,SUMIFS(Тех_Движение!$G$2:$G$5111,Тех_Движение!$D$2:$D$5111,$C818,Тех_Движение!$B$2:$B$5111,"&lt;="&amp;O$3)-$F818)))</f>
        <v>#VALUE!</v>
      </c>
      <c r="P818" s="21" t="e">
        <f>IF(OR($B818="",P$3&lt;$D818+Настройки!$B$7),0,MAX(0,$E818-MAX(0,SUMIFS(Тех_Движение!$G$2:$G$5111,Тех_Движение!$D$2:$D$5111,$C818,Тех_Движение!$B$2:$B$5111,"&lt;="&amp;P$3)-$F818)))</f>
        <v>#VALUE!</v>
      </c>
      <c r="Q818" s="21" t="e">
        <f>IF(OR($B818="",Q$3&lt;$D818+Настройки!$B$7),0,MAX(0,$E818-MAX(0,SUMIFS(Тех_Движение!$G$2:$G$5111,Тех_Движение!$D$2:$D$5111,$C818,Тех_Движение!$B$2:$B$5111,"&lt;="&amp;Q$3)-$F818)))</f>
        <v>#VALUE!</v>
      </c>
      <c r="R818" s="21" t="str">
        <f t="shared" si="37"/>
        <v/>
      </c>
      <c r="S818" s="23" t="str">
        <f>IF($B818="","",VLOOKUP($C818,Настройки!$A$11:$L$17,9,FALSE))</f>
        <v/>
      </c>
      <c r="T818" s="23" t="str">
        <f t="shared" si="38"/>
        <v/>
      </c>
    </row>
    <row r="819" spans="1:20" x14ac:dyDescent="0.3">
      <c r="A819" s="20">
        <f>Тех_Движение!$A$816</f>
        <v>815</v>
      </c>
      <c r="B819" s="20" t="str">
        <f>IF(Тех_Движение!$F$816&gt;0,Тех_Движение!$I$816,"")</f>
        <v/>
      </c>
      <c r="C819" s="20" t="str">
        <f>IF($B819="","",Тех_Движение!$D$816)</f>
        <v/>
      </c>
      <c r="D819" s="9" t="str">
        <f>IF($B819="","",Тех_Движение!$B$816)</f>
        <v/>
      </c>
      <c r="E819" s="21" t="str">
        <f>IF($B819="","",Тех_Движение!$F$816)</f>
        <v/>
      </c>
      <c r="F819" s="21" t="str">
        <f>IF($B819="","",SUMIFS($E$5:$E818,$C$5:$C818,$C819))</f>
        <v/>
      </c>
      <c r="G819" s="21" t="str">
        <f>IF($B819="","",MAX(0,$E819-MAX(0,SUMIFS(Тех_Движение!$G$2:$G$5111,Тех_Движение!$D$2:$D$5111,$C819,Тех_Движение!$B$2:$B$5111,"&lt;="&amp;Настройки!$B$5-1)-$F819)))</f>
        <v/>
      </c>
      <c r="H819" s="21" t="str">
        <f>IF($B819="","",IF(AND($D819&gt;=Настройки!$B$5,$D819&lt;=Настройки!$B$6),$E819,0))</f>
        <v/>
      </c>
      <c r="I819" s="21" t="str">
        <f t="shared" si="36"/>
        <v/>
      </c>
      <c r="J819" s="21" t="str">
        <f>IF($B819="","",MAX(0,$E819-MAX(0,SUMIFS(Тех_Движение!$G$2:$G$5111,Тех_Движение!$D$2:$D$5111,$C819,Тех_Движение!$B$2:$B$5111,"&lt;="&amp;Настройки!$B$6)-$F819)))</f>
        <v/>
      </c>
      <c r="K819" s="21" t="e">
        <f>IF(OR($B819="",K$3&lt;$D819+Настройки!$B$7),0,MAX(0,$E819-MAX(0,SUMIFS(Тех_Движение!$G$2:$G$5111,Тех_Движение!$D$2:$D$5111,$C819,Тех_Движение!$B$2:$B$5111,"&lt;="&amp;K$3)-$F819)))</f>
        <v>#VALUE!</v>
      </c>
      <c r="L819" s="21" t="e">
        <f>IF(OR($B819="",L$3&lt;$D819+Настройки!$B$7),0,MAX(0,$E819-MAX(0,SUMIFS(Тех_Движение!$G$2:$G$5111,Тех_Движение!$D$2:$D$5111,$C819,Тех_Движение!$B$2:$B$5111,"&lt;="&amp;L$3)-$F819)))</f>
        <v>#VALUE!</v>
      </c>
      <c r="M819" s="21" t="e">
        <f>IF(OR($B819="",M$3&lt;$D819+Настройки!$B$7),0,MAX(0,$E819-MAX(0,SUMIFS(Тех_Движение!$G$2:$G$5111,Тех_Движение!$D$2:$D$5111,$C819,Тех_Движение!$B$2:$B$5111,"&lt;="&amp;M$3)-$F819)))</f>
        <v>#VALUE!</v>
      </c>
      <c r="N819" s="21" t="e">
        <f>IF(OR($B819="",N$3&lt;$D819+Настройки!$B$7),0,MAX(0,$E819-MAX(0,SUMIFS(Тех_Движение!$G$2:$G$5111,Тех_Движение!$D$2:$D$5111,$C819,Тех_Движение!$B$2:$B$5111,"&lt;="&amp;N$3)-$F819)))</f>
        <v>#VALUE!</v>
      </c>
      <c r="O819" s="21" t="e">
        <f>IF(OR($B819="",O$3&lt;$D819+Настройки!$B$7),0,MAX(0,$E819-MAX(0,SUMIFS(Тех_Движение!$G$2:$G$5111,Тех_Движение!$D$2:$D$5111,$C819,Тех_Движение!$B$2:$B$5111,"&lt;="&amp;O$3)-$F819)))</f>
        <v>#VALUE!</v>
      </c>
      <c r="P819" s="21" t="e">
        <f>IF(OR($B819="",P$3&lt;$D819+Настройки!$B$7),0,MAX(0,$E819-MAX(0,SUMIFS(Тех_Движение!$G$2:$G$5111,Тех_Движение!$D$2:$D$5111,$C819,Тех_Движение!$B$2:$B$5111,"&lt;="&amp;P$3)-$F819)))</f>
        <v>#VALUE!</v>
      </c>
      <c r="Q819" s="21" t="e">
        <f>IF(OR($B819="",Q$3&lt;$D819+Настройки!$B$7),0,MAX(0,$E819-MAX(0,SUMIFS(Тех_Движение!$G$2:$G$5111,Тех_Движение!$D$2:$D$5111,$C819,Тех_Движение!$B$2:$B$5111,"&lt;="&amp;Q$3)-$F819)))</f>
        <v>#VALUE!</v>
      </c>
      <c r="R819" s="21" t="str">
        <f t="shared" si="37"/>
        <v/>
      </c>
      <c r="S819" s="23" t="str">
        <f>IF($B819="","",VLOOKUP($C819,Настройки!$A$11:$L$17,9,FALSE))</f>
        <v/>
      </c>
      <c r="T819" s="23" t="str">
        <f t="shared" si="38"/>
        <v/>
      </c>
    </row>
    <row r="820" spans="1:20" x14ac:dyDescent="0.3">
      <c r="A820" s="20">
        <f>Тех_Движение!$A$817</f>
        <v>816</v>
      </c>
      <c r="B820" s="20" t="str">
        <f>IF(Тех_Движение!$F$817&gt;0,Тех_Движение!$I$817,"")</f>
        <v/>
      </c>
      <c r="C820" s="20" t="str">
        <f>IF($B820="","",Тех_Движение!$D$817)</f>
        <v/>
      </c>
      <c r="D820" s="9" t="str">
        <f>IF($B820="","",Тех_Движение!$B$817)</f>
        <v/>
      </c>
      <c r="E820" s="21" t="str">
        <f>IF($B820="","",Тех_Движение!$F$817)</f>
        <v/>
      </c>
      <c r="F820" s="21" t="str">
        <f>IF($B820="","",SUMIFS($E$5:$E819,$C$5:$C819,$C820))</f>
        <v/>
      </c>
      <c r="G820" s="21" t="str">
        <f>IF($B820="","",MAX(0,$E820-MAX(0,SUMIFS(Тех_Движение!$G$2:$G$5111,Тех_Движение!$D$2:$D$5111,$C820,Тех_Движение!$B$2:$B$5111,"&lt;="&amp;Настройки!$B$5-1)-$F820)))</f>
        <v/>
      </c>
      <c r="H820" s="21" t="str">
        <f>IF($B820="","",IF(AND($D820&gt;=Настройки!$B$5,$D820&lt;=Настройки!$B$6),$E820,0))</f>
        <v/>
      </c>
      <c r="I820" s="21" t="str">
        <f t="shared" si="36"/>
        <v/>
      </c>
      <c r="J820" s="21" t="str">
        <f>IF($B820="","",MAX(0,$E820-MAX(0,SUMIFS(Тех_Движение!$G$2:$G$5111,Тех_Движение!$D$2:$D$5111,$C820,Тех_Движение!$B$2:$B$5111,"&lt;="&amp;Настройки!$B$6)-$F820)))</f>
        <v/>
      </c>
      <c r="K820" s="21" t="e">
        <f>IF(OR($B820="",K$3&lt;$D820+Настройки!$B$7),0,MAX(0,$E820-MAX(0,SUMIFS(Тех_Движение!$G$2:$G$5111,Тех_Движение!$D$2:$D$5111,$C820,Тех_Движение!$B$2:$B$5111,"&lt;="&amp;K$3)-$F820)))</f>
        <v>#VALUE!</v>
      </c>
      <c r="L820" s="21" t="e">
        <f>IF(OR($B820="",L$3&lt;$D820+Настройки!$B$7),0,MAX(0,$E820-MAX(0,SUMIFS(Тех_Движение!$G$2:$G$5111,Тех_Движение!$D$2:$D$5111,$C820,Тех_Движение!$B$2:$B$5111,"&lt;="&amp;L$3)-$F820)))</f>
        <v>#VALUE!</v>
      </c>
      <c r="M820" s="21" t="e">
        <f>IF(OR($B820="",M$3&lt;$D820+Настройки!$B$7),0,MAX(0,$E820-MAX(0,SUMIFS(Тех_Движение!$G$2:$G$5111,Тех_Движение!$D$2:$D$5111,$C820,Тех_Движение!$B$2:$B$5111,"&lt;="&amp;M$3)-$F820)))</f>
        <v>#VALUE!</v>
      </c>
      <c r="N820" s="21" t="e">
        <f>IF(OR($B820="",N$3&lt;$D820+Настройки!$B$7),0,MAX(0,$E820-MAX(0,SUMIFS(Тех_Движение!$G$2:$G$5111,Тех_Движение!$D$2:$D$5111,$C820,Тех_Движение!$B$2:$B$5111,"&lt;="&amp;N$3)-$F820)))</f>
        <v>#VALUE!</v>
      </c>
      <c r="O820" s="21" t="e">
        <f>IF(OR($B820="",O$3&lt;$D820+Настройки!$B$7),0,MAX(0,$E820-MAX(0,SUMIFS(Тех_Движение!$G$2:$G$5111,Тех_Движение!$D$2:$D$5111,$C820,Тех_Движение!$B$2:$B$5111,"&lt;="&amp;O$3)-$F820)))</f>
        <v>#VALUE!</v>
      </c>
      <c r="P820" s="21" t="e">
        <f>IF(OR($B820="",P$3&lt;$D820+Настройки!$B$7),0,MAX(0,$E820-MAX(0,SUMIFS(Тех_Движение!$G$2:$G$5111,Тех_Движение!$D$2:$D$5111,$C820,Тех_Движение!$B$2:$B$5111,"&lt;="&amp;P$3)-$F820)))</f>
        <v>#VALUE!</v>
      </c>
      <c r="Q820" s="21" t="e">
        <f>IF(OR($B820="",Q$3&lt;$D820+Настройки!$B$7),0,MAX(0,$E820-MAX(0,SUMIFS(Тех_Движение!$G$2:$G$5111,Тех_Движение!$D$2:$D$5111,$C820,Тех_Движение!$B$2:$B$5111,"&lt;="&amp;Q$3)-$F820)))</f>
        <v>#VALUE!</v>
      </c>
      <c r="R820" s="21" t="str">
        <f t="shared" si="37"/>
        <v/>
      </c>
      <c r="S820" s="23" t="str">
        <f>IF($B820="","",VLOOKUP($C820,Настройки!$A$11:$L$17,9,FALSE))</f>
        <v/>
      </c>
      <c r="T820" s="23" t="str">
        <f t="shared" si="38"/>
        <v/>
      </c>
    </row>
    <row r="821" spans="1:20" x14ac:dyDescent="0.3">
      <c r="A821" s="20">
        <f>Тех_Движение!$A$818</f>
        <v>817</v>
      </c>
      <c r="B821" s="20" t="str">
        <f>IF(Тех_Движение!$F$818&gt;0,Тех_Движение!$I$818,"")</f>
        <v/>
      </c>
      <c r="C821" s="20" t="str">
        <f>IF($B821="","",Тех_Движение!$D$818)</f>
        <v/>
      </c>
      <c r="D821" s="9" t="str">
        <f>IF($B821="","",Тех_Движение!$B$818)</f>
        <v/>
      </c>
      <c r="E821" s="21" t="str">
        <f>IF($B821="","",Тех_Движение!$F$818)</f>
        <v/>
      </c>
      <c r="F821" s="21" t="str">
        <f>IF($B821="","",SUMIFS($E$5:$E820,$C$5:$C820,$C821))</f>
        <v/>
      </c>
      <c r="G821" s="21" t="str">
        <f>IF($B821="","",MAX(0,$E821-MAX(0,SUMIFS(Тех_Движение!$G$2:$G$5111,Тех_Движение!$D$2:$D$5111,$C821,Тех_Движение!$B$2:$B$5111,"&lt;="&amp;Настройки!$B$5-1)-$F821)))</f>
        <v/>
      </c>
      <c r="H821" s="21" t="str">
        <f>IF($B821="","",IF(AND($D821&gt;=Настройки!$B$5,$D821&lt;=Настройки!$B$6),$E821,0))</f>
        <v/>
      </c>
      <c r="I821" s="21" t="str">
        <f t="shared" si="36"/>
        <v/>
      </c>
      <c r="J821" s="21" t="str">
        <f>IF($B821="","",MAX(0,$E821-MAX(0,SUMIFS(Тех_Движение!$G$2:$G$5111,Тех_Движение!$D$2:$D$5111,$C821,Тех_Движение!$B$2:$B$5111,"&lt;="&amp;Настройки!$B$6)-$F821)))</f>
        <v/>
      </c>
      <c r="K821" s="21" t="e">
        <f>IF(OR($B821="",K$3&lt;$D821+Настройки!$B$7),0,MAX(0,$E821-MAX(0,SUMIFS(Тех_Движение!$G$2:$G$5111,Тех_Движение!$D$2:$D$5111,$C821,Тех_Движение!$B$2:$B$5111,"&lt;="&amp;K$3)-$F821)))</f>
        <v>#VALUE!</v>
      </c>
      <c r="L821" s="21" t="e">
        <f>IF(OR($B821="",L$3&lt;$D821+Настройки!$B$7),0,MAX(0,$E821-MAX(0,SUMIFS(Тех_Движение!$G$2:$G$5111,Тех_Движение!$D$2:$D$5111,$C821,Тех_Движение!$B$2:$B$5111,"&lt;="&amp;L$3)-$F821)))</f>
        <v>#VALUE!</v>
      </c>
      <c r="M821" s="21" t="e">
        <f>IF(OR($B821="",M$3&lt;$D821+Настройки!$B$7),0,MAX(0,$E821-MAX(0,SUMIFS(Тех_Движение!$G$2:$G$5111,Тех_Движение!$D$2:$D$5111,$C821,Тех_Движение!$B$2:$B$5111,"&lt;="&amp;M$3)-$F821)))</f>
        <v>#VALUE!</v>
      </c>
      <c r="N821" s="21" t="e">
        <f>IF(OR($B821="",N$3&lt;$D821+Настройки!$B$7),0,MAX(0,$E821-MAX(0,SUMIFS(Тех_Движение!$G$2:$G$5111,Тех_Движение!$D$2:$D$5111,$C821,Тех_Движение!$B$2:$B$5111,"&lt;="&amp;N$3)-$F821)))</f>
        <v>#VALUE!</v>
      </c>
      <c r="O821" s="21" t="e">
        <f>IF(OR($B821="",O$3&lt;$D821+Настройки!$B$7),0,MAX(0,$E821-MAX(0,SUMIFS(Тех_Движение!$G$2:$G$5111,Тех_Движение!$D$2:$D$5111,$C821,Тех_Движение!$B$2:$B$5111,"&lt;="&amp;O$3)-$F821)))</f>
        <v>#VALUE!</v>
      </c>
      <c r="P821" s="21" t="e">
        <f>IF(OR($B821="",P$3&lt;$D821+Настройки!$B$7),0,MAX(0,$E821-MAX(0,SUMIFS(Тех_Движение!$G$2:$G$5111,Тех_Движение!$D$2:$D$5111,$C821,Тех_Движение!$B$2:$B$5111,"&lt;="&amp;P$3)-$F821)))</f>
        <v>#VALUE!</v>
      </c>
      <c r="Q821" s="21" t="e">
        <f>IF(OR($B821="",Q$3&lt;$D821+Настройки!$B$7),0,MAX(0,$E821-MAX(0,SUMIFS(Тех_Движение!$G$2:$G$5111,Тех_Движение!$D$2:$D$5111,$C821,Тех_Движение!$B$2:$B$5111,"&lt;="&amp;Q$3)-$F821)))</f>
        <v>#VALUE!</v>
      </c>
      <c r="R821" s="21" t="str">
        <f t="shared" si="37"/>
        <v/>
      </c>
      <c r="S821" s="23" t="str">
        <f>IF($B821="","",VLOOKUP($C821,Настройки!$A$11:$L$17,9,FALSE))</f>
        <v/>
      </c>
      <c r="T821" s="23" t="str">
        <f t="shared" si="38"/>
        <v/>
      </c>
    </row>
    <row r="822" spans="1:20" x14ac:dyDescent="0.3">
      <c r="A822" s="20">
        <f>Тех_Движение!$A$819</f>
        <v>818</v>
      </c>
      <c r="B822" s="20" t="str">
        <f>IF(Тех_Движение!$F$819&gt;0,Тех_Движение!$I$819,"")</f>
        <v/>
      </c>
      <c r="C822" s="20" t="str">
        <f>IF($B822="","",Тех_Движение!$D$819)</f>
        <v/>
      </c>
      <c r="D822" s="9" t="str">
        <f>IF($B822="","",Тех_Движение!$B$819)</f>
        <v/>
      </c>
      <c r="E822" s="21" t="str">
        <f>IF($B822="","",Тех_Движение!$F$819)</f>
        <v/>
      </c>
      <c r="F822" s="21" t="str">
        <f>IF($B822="","",SUMIFS($E$5:$E821,$C$5:$C821,$C822))</f>
        <v/>
      </c>
      <c r="G822" s="21" t="str">
        <f>IF($B822="","",MAX(0,$E822-MAX(0,SUMIFS(Тех_Движение!$G$2:$G$5111,Тех_Движение!$D$2:$D$5111,$C822,Тех_Движение!$B$2:$B$5111,"&lt;="&amp;Настройки!$B$5-1)-$F822)))</f>
        <v/>
      </c>
      <c r="H822" s="21" t="str">
        <f>IF($B822="","",IF(AND($D822&gt;=Настройки!$B$5,$D822&lt;=Настройки!$B$6),$E822,0))</f>
        <v/>
      </c>
      <c r="I822" s="21" t="str">
        <f t="shared" si="36"/>
        <v/>
      </c>
      <c r="J822" s="21" t="str">
        <f>IF($B822="","",MAX(0,$E822-MAX(0,SUMIFS(Тех_Движение!$G$2:$G$5111,Тех_Движение!$D$2:$D$5111,$C822,Тех_Движение!$B$2:$B$5111,"&lt;="&amp;Настройки!$B$6)-$F822)))</f>
        <v/>
      </c>
      <c r="K822" s="21" t="e">
        <f>IF(OR($B822="",K$3&lt;$D822+Настройки!$B$7),0,MAX(0,$E822-MAX(0,SUMIFS(Тех_Движение!$G$2:$G$5111,Тех_Движение!$D$2:$D$5111,$C822,Тех_Движение!$B$2:$B$5111,"&lt;="&amp;K$3)-$F822)))</f>
        <v>#VALUE!</v>
      </c>
      <c r="L822" s="21" t="e">
        <f>IF(OR($B822="",L$3&lt;$D822+Настройки!$B$7),0,MAX(0,$E822-MAX(0,SUMIFS(Тех_Движение!$G$2:$G$5111,Тех_Движение!$D$2:$D$5111,$C822,Тех_Движение!$B$2:$B$5111,"&lt;="&amp;L$3)-$F822)))</f>
        <v>#VALUE!</v>
      </c>
      <c r="M822" s="21" t="e">
        <f>IF(OR($B822="",M$3&lt;$D822+Настройки!$B$7),0,MAX(0,$E822-MAX(0,SUMIFS(Тех_Движение!$G$2:$G$5111,Тех_Движение!$D$2:$D$5111,$C822,Тех_Движение!$B$2:$B$5111,"&lt;="&amp;M$3)-$F822)))</f>
        <v>#VALUE!</v>
      </c>
      <c r="N822" s="21" t="e">
        <f>IF(OR($B822="",N$3&lt;$D822+Настройки!$B$7),0,MAX(0,$E822-MAX(0,SUMIFS(Тех_Движение!$G$2:$G$5111,Тех_Движение!$D$2:$D$5111,$C822,Тех_Движение!$B$2:$B$5111,"&lt;="&amp;N$3)-$F822)))</f>
        <v>#VALUE!</v>
      </c>
      <c r="O822" s="21" t="e">
        <f>IF(OR($B822="",O$3&lt;$D822+Настройки!$B$7),0,MAX(0,$E822-MAX(0,SUMIFS(Тех_Движение!$G$2:$G$5111,Тех_Движение!$D$2:$D$5111,$C822,Тех_Движение!$B$2:$B$5111,"&lt;="&amp;O$3)-$F822)))</f>
        <v>#VALUE!</v>
      </c>
      <c r="P822" s="21" t="e">
        <f>IF(OR($B822="",P$3&lt;$D822+Настройки!$B$7),0,MAX(0,$E822-MAX(0,SUMIFS(Тех_Движение!$G$2:$G$5111,Тех_Движение!$D$2:$D$5111,$C822,Тех_Движение!$B$2:$B$5111,"&lt;="&amp;P$3)-$F822)))</f>
        <v>#VALUE!</v>
      </c>
      <c r="Q822" s="21" t="e">
        <f>IF(OR($B822="",Q$3&lt;$D822+Настройки!$B$7),0,MAX(0,$E822-MAX(0,SUMIFS(Тех_Движение!$G$2:$G$5111,Тех_Движение!$D$2:$D$5111,$C822,Тех_Движение!$B$2:$B$5111,"&lt;="&amp;Q$3)-$F822)))</f>
        <v>#VALUE!</v>
      </c>
      <c r="R822" s="21" t="str">
        <f t="shared" si="37"/>
        <v/>
      </c>
      <c r="S822" s="23" t="str">
        <f>IF($B822="","",VLOOKUP($C822,Настройки!$A$11:$L$17,9,FALSE))</f>
        <v/>
      </c>
      <c r="T822" s="23" t="str">
        <f t="shared" si="38"/>
        <v/>
      </c>
    </row>
    <row r="823" spans="1:20" x14ac:dyDescent="0.3">
      <c r="A823" s="20">
        <f>Тех_Движение!$A$820</f>
        <v>819</v>
      </c>
      <c r="B823" s="20" t="str">
        <f>IF(Тех_Движение!$F$820&gt;0,Тех_Движение!$I$820,"")</f>
        <v/>
      </c>
      <c r="C823" s="20" t="str">
        <f>IF($B823="","",Тех_Движение!$D$820)</f>
        <v/>
      </c>
      <c r="D823" s="9" t="str">
        <f>IF($B823="","",Тех_Движение!$B$820)</f>
        <v/>
      </c>
      <c r="E823" s="21" t="str">
        <f>IF($B823="","",Тех_Движение!$F$820)</f>
        <v/>
      </c>
      <c r="F823" s="21" t="str">
        <f>IF($B823="","",SUMIFS($E$5:$E822,$C$5:$C822,$C823))</f>
        <v/>
      </c>
      <c r="G823" s="21" t="str">
        <f>IF($B823="","",MAX(0,$E823-MAX(0,SUMIFS(Тех_Движение!$G$2:$G$5111,Тех_Движение!$D$2:$D$5111,$C823,Тех_Движение!$B$2:$B$5111,"&lt;="&amp;Настройки!$B$5-1)-$F823)))</f>
        <v/>
      </c>
      <c r="H823" s="21" t="str">
        <f>IF($B823="","",IF(AND($D823&gt;=Настройки!$B$5,$D823&lt;=Настройки!$B$6),$E823,0))</f>
        <v/>
      </c>
      <c r="I823" s="21" t="str">
        <f t="shared" si="36"/>
        <v/>
      </c>
      <c r="J823" s="21" t="str">
        <f>IF($B823="","",MAX(0,$E823-MAX(0,SUMIFS(Тех_Движение!$G$2:$G$5111,Тех_Движение!$D$2:$D$5111,$C823,Тех_Движение!$B$2:$B$5111,"&lt;="&amp;Настройки!$B$6)-$F823)))</f>
        <v/>
      </c>
      <c r="K823" s="21" t="e">
        <f>IF(OR($B823="",K$3&lt;$D823+Настройки!$B$7),0,MAX(0,$E823-MAX(0,SUMIFS(Тех_Движение!$G$2:$G$5111,Тех_Движение!$D$2:$D$5111,$C823,Тех_Движение!$B$2:$B$5111,"&lt;="&amp;K$3)-$F823)))</f>
        <v>#VALUE!</v>
      </c>
      <c r="L823" s="21" t="e">
        <f>IF(OR($B823="",L$3&lt;$D823+Настройки!$B$7),0,MAX(0,$E823-MAX(0,SUMIFS(Тех_Движение!$G$2:$G$5111,Тех_Движение!$D$2:$D$5111,$C823,Тех_Движение!$B$2:$B$5111,"&lt;="&amp;L$3)-$F823)))</f>
        <v>#VALUE!</v>
      </c>
      <c r="M823" s="21" t="e">
        <f>IF(OR($B823="",M$3&lt;$D823+Настройки!$B$7),0,MAX(0,$E823-MAX(0,SUMIFS(Тех_Движение!$G$2:$G$5111,Тех_Движение!$D$2:$D$5111,$C823,Тех_Движение!$B$2:$B$5111,"&lt;="&amp;M$3)-$F823)))</f>
        <v>#VALUE!</v>
      </c>
      <c r="N823" s="21" t="e">
        <f>IF(OR($B823="",N$3&lt;$D823+Настройки!$B$7),0,MAX(0,$E823-MAX(0,SUMIFS(Тех_Движение!$G$2:$G$5111,Тех_Движение!$D$2:$D$5111,$C823,Тех_Движение!$B$2:$B$5111,"&lt;="&amp;N$3)-$F823)))</f>
        <v>#VALUE!</v>
      </c>
      <c r="O823" s="21" t="e">
        <f>IF(OR($B823="",O$3&lt;$D823+Настройки!$B$7),0,MAX(0,$E823-MAX(0,SUMIFS(Тех_Движение!$G$2:$G$5111,Тех_Движение!$D$2:$D$5111,$C823,Тех_Движение!$B$2:$B$5111,"&lt;="&amp;O$3)-$F823)))</f>
        <v>#VALUE!</v>
      </c>
      <c r="P823" s="21" t="e">
        <f>IF(OR($B823="",P$3&lt;$D823+Настройки!$B$7),0,MAX(0,$E823-MAX(0,SUMIFS(Тех_Движение!$G$2:$G$5111,Тех_Движение!$D$2:$D$5111,$C823,Тех_Движение!$B$2:$B$5111,"&lt;="&amp;P$3)-$F823)))</f>
        <v>#VALUE!</v>
      </c>
      <c r="Q823" s="21" t="e">
        <f>IF(OR($B823="",Q$3&lt;$D823+Настройки!$B$7),0,MAX(0,$E823-MAX(0,SUMIFS(Тех_Движение!$G$2:$G$5111,Тех_Движение!$D$2:$D$5111,$C823,Тех_Движение!$B$2:$B$5111,"&lt;="&amp;Q$3)-$F823)))</f>
        <v>#VALUE!</v>
      </c>
      <c r="R823" s="21" t="str">
        <f t="shared" si="37"/>
        <v/>
      </c>
      <c r="S823" s="23" t="str">
        <f>IF($B823="","",VLOOKUP($C823,Настройки!$A$11:$L$17,9,FALSE))</f>
        <v/>
      </c>
      <c r="T823" s="23" t="str">
        <f t="shared" si="38"/>
        <v/>
      </c>
    </row>
    <row r="824" spans="1:20" x14ac:dyDescent="0.3">
      <c r="A824" s="20">
        <f>Тех_Движение!$A$821</f>
        <v>820</v>
      </c>
      <c r="B824" s="20" t="str">
        <f>IF(Тех_Движение!$F$821&gt;0,Тех_Движение!$I$821,"")</f>
        <v/>
      </c>
      <c r="C824" s="20" t="str">
        <f>IF($B824="","",Тех_Движение!$D$821)</f>
        <v/>
      </c>
      <c r="D824" s="9" t="str">
        <f>IF($B824="","",Тех_Движение!$B$821)</f>
        <v/>
      </c>
      <c r="E824" s="21" t="str">
        <f>IF($B824="","",Тех_Движение!$F$821)</f>
        <v/>
      </c>
      <c r="F824" s="21" t="str">
        <f>IF($B824="","",SUMIFS($E$5:$E823,$C$5:$C823,$C824))</f>
        <v/>
      </c>
      <c r="G824" s="21" t="str">
        <f>IF($B824="","",MAX(0,$E824-MAX(0,SUMIFS(Тех_Движение!$G$2:$G$5111,Тех_Движение!$D$2:$D$5111,$C824,Тех_Движение!$B$2:$B$5111,"&lt;="&amp;Настройки!$B$5-1)-$F824)))</f>
        <v/>
      </c>
      <c r="H824" s="21" t="str">
        <f>IF($B824="","",IF(AND($D824&gt;=Настройки!$B$5,$D824&lt;=Настройки!$B$6),$E824,0))</f>
        <v/>
      </c>
      <c r="I824" s="21" t="str">
        <f t="shared" si="36"/>
        <v/>
      </c>
      <c r="J824" s="21" t="str">
        <f>IF($B824="","",MAX(0,$E824-MAX(0,SUMIFS(Тех_Движение!$G$2:$G$5111,Тех_Движение!$D$2:$D$5111,$C824,Тех_Движение!$B$2:$B$5111,"&lt;="&amp;Настройки!$B$6)-$F824)))</f>
        <v/>
      </c>
      <c r="K824" s="21" t="e">
        <f>IF(OR($B824="",K$3&lt;$D824+Настройки!$B$7),0,MAX(0,$E824-MAX(0,SUMIFS(Тех_Движение!$G$2:$G$5111,Тех_Движение!$D$2:$D$5111,$C824,Тех_Движение!$B$2:$B$5111,"&lt;="&amp;K$3)-$F824)))</f>
        <v>#VALUE!</v>
      </c>
      <c r="L824" s="21" t="e">
        <f>IF(OR($B824="",L$3&lt;$D824+Настройки!$B$7),0,MAX(0,$E824-MAX(0,SUMIFS(Тех_Движение!$G$2:$G$5111,Тех_Движение!$D$2:$D$5111,$C824,Тех_Движение!$B$2:$B$5111,"&lt;="&amp;L$3)-$F824)))</f>
        <v>#VALUE!</v>
      </c>
      <c r="M824" s="21" t="e">
        <f>IF(OR($B824="",M$3&lt;$D824+Настройки!$B$7),0,MAX(0,$E824-MAX(0,SUMIFS(Тех_Движение!$G$2:$G$5111,Тех_Движение!$D$2:$D$5111,$C824,Тех_Движение!$B$2:$B$5111,"&lt;="&amp;M$3)-$F824)))</f>
        <v>#VALUE!</v>
      </c>
      <c r="N824" s="21" t="e">
        <f>IF(OR($B824="",N$3&lt;$D824+Настройки!$B$7),0,MAX(0,$E824-MAX(0,SUMIFS(Тех_Движение!$G$2:$G$5111,Тех_Движение!$D$2:$D$5111,$C824,Тех_Движение!$B$2:$B$5111,"&lt;="&amp;N$3)-$F824)))</f>
        <v>#VALUE!</v>
      </c>
      <c r="O824" s="21" t="e">
        <f>IF(OR($B824="",O$3&lt;$D824+Настройки!$B$7),0,MAX(0,$E824-MAX(0,SUMIFS(Тех_Движение!$G$2:$G$5111,Тех_Движение!$D$2:$D$5111,$C824,Тех_Движение!$B$2:$B$5111,"&lt;="&amp;O$3)-$F824)))</f>
        <v>#VALUE!</v>
      </c>
      <c r="P824" s="21" t="e">
        <f>IF(OR($B824="",P$3&lt;$D824+Настройки!$B$7),0,MAX(0,$E824-MAX(0,SUMIFS(Тех_Движение!$G$2:$G$5111,Тех_Движение!$D$2:$D$5111,$C824,Тех_Движение!$B$2:$B$5111,"&lt;="&amp;P$3)-$F824)))</f>
        <v>#VALUE!</v>
      </c>
      <c r="Q824" s="21" t="e">
        <f>IF(OR($B824="",Q$3&lt;$D824+Настройки!$B$7),0,MAX(0,$E824-MAX(0,SUMIFS(Тех_Движение!$G$2:$G$5111,Тех_Движение!$D$2:$D$5111,$C824,Тех_Движение!$B$2:$B$5111,"&lt;="&amp;Q$3)-$F824)))</f>
        <v>#VALUE!</v>
      </c>
      <c r="R824" s="21" t="str">
        <f t="shared" si="37"/>
        <v/>
      </c>
      <c r="S824" s="23" t="str">
        <f>IF($B824="","",VLOOKUP($C824,Настройки!$A$11:$L$17,9,FALSE))</f>
        <v/>
      </c>
      <c r="T824" s="23" t="str">
        <f t="shared" si="38"/>
        <v/>
      </c>
    </row>
    <row r="825" spans="1:20" x14ac:dyDescent="0.3">
      <c r="A825" s="20">
        <f>Тех_Движение!$A$822</f>
        <v>821</v>
      </c>
      <c r="B825" s="20" t="str">
        <f>IF(Тех_Движение!$F$822&gt;0,Тех_Движение!$I$822,"")</f>
        <v/>
      </c>
      <c r="C825" s="20" t="str">
        <f>IF($B825="","",Тех_Движение!$D$822)</f>
        <v/>
      </c>
      <c r="D825" s="9" t="str">
        <f>IF($B825="","",Тех_Движение!$B$822)</f>
        <v/>
      </c>
      <c r="E825" s="21" t="str">
        <f>IF($B825="","",Тех_Движение!$F$822)</f>
        <v/>
      </c>
      <c r="F825" s="21" t="str">
        <f>IF($B825="","",SUMIFS($E$5:$E824,$C$5:$C824,$C825))</f>
        <v/>
      </c>
      <c r="G825" s="21" t="str">
        <f>IF($B825="","",MAX(0,$E825-MAX(0,SUMIFS(Тех_Движение!$G$2:$G$5111,Тех_Движение!$D$2:$D$5111,$C825,Тех_Движение!$B$2:$B$5111,"&lt;="&amp;Настройки!$B$5-1)-$F825)))</f>
        <v/>
      </c>
      <c r="H825" s="21" t="str">
        <f>IF($B825="","",IF(AND($D825&gt;=Настройки!$B$5,$D825&lt;=Настройки!$B$6),$E825,0))</f>
        <v/>
      </c>
      <c r="I825" s="21" t="str">
        <f t="shared" si="36"/>
        <v/>
      </c>
      <c r="J825" s="21" t="str">
        <f>IF($B825="","",MAX(0,$E825-MAX(0,SUMIFS(Тех_Движение!$G$2:$G$5111,Тех_Движение!$D$2:$D$5111,$C825,Тех_Движение!$B$2:$B$5111,"&lt;="&amp;Настройки!$B$6)-$F825)))</f>
        <v/>
      </c>
      <c r="K825" s="21" t="e">
        <f>IF(OR($B825="",K$3&lt;$D825+Настройки!$B$7),0,MAX(0,$E825-MAX(0,SUMIFS(Тех_Движение!$G$2:$G$5111,Тех_Движение!$D$2:$D$5111,$C825,Тех_Движение!$B$2:$B$5111,"&lt;="&amp;K$3)-$F825)))</f>
        <v>#VALUE!</v>
      </c>
      <c r="L825" s="21" t="e">
        <f>IF(OR($B825="",L$3&lt;$D825+Настройки!$B$7),0,MAX(0,$E825-MAX(0,SUMIFS(Тех_Движение!$G$2:$G$5111,Тех_Движение!$D$2:$D$5111,$C825,Тех_Движение!$B$2:$B$5111,"&lt;="&amp;L$3)-$F825)))</f>
        <v>#VALUE!</v>
      </c>
      <c r="M825" s="21" t="e">
        <f>IF(OR($B825="",M$3&lt;$D825+Настройки!$B$7),0,MAX(0,$E825-MAX(0,SUMIFS(Тех_Движение!$G$2:$G$5111,Тех_Движение!$D$2:$D$5111,$C825,Тех_Движение!$B$2:$B$5111,"&lt;="&amp;M$3)-$F825)))</f>
        <v>#VALUE!</v>
      </c>
      <c r="N825" s="21" t="e">
        <f>IF(OR($B825="",N$3&lt;$D825+Настройки!$B$7),0,MAX(0,$E825-MAX(0,SUMIFS(Тех_Движение!$G$2:$G$5111,Тех_Движение!$D$2:$D$5111,$C825,Тех_Движение!$B$2:$B$5111,"&lt;="&amp;N$3)-$F825)))</f>
        <v>#VALUE!</v>
      </c>
      <c r="O825" s="21" t="e">
        <f>IF(OR($B825="",O$3&lt;$D825+Настройки!$B$7),0,MAX(0,$E825-MAX(0,SUMIFS(Тех_Движение!$G$2:$G$5111,Тех_Движение!$D$2:$D$5111,$C825,Тех_Движение!$B$2:$B$5111,"&lt;="&amp;O$3)-$F825)))</f>
        <v>#VALUE!</v>
      </c>
      <c r="P825" s="21" t="e">
        <f>IF(OR($B825="",P$3&lt;$D825+Настройки!$B$7),0,MAX(0,$E825-MAX(0,SUMIFS(Тех_Движение!$G$2:$G$5111,Тех_Движение!$D$2:$D$5111,$C825,Тех_Движение!$B$2:$B$5111,"&lt;="&amp;P$3)-$F825)))</f>
        <v>#VALUE!</v>
      </c>
      <c r="Q825" s="21" t="e">
        <f>IF(OR($B825="",Q$3&lt;$D825+Настройки!$B$7),0,MAX(0,$E825-MAX(0,SUMIFS(Тех_Движение!$G$2:$G$5111,Тех_Движение!$D$2:$D$5111,$C825,Тех_Движение!$B$2:$B$5111,"&lt;="&amp;Q$3)-$F825)))</f>
        <v>#VALUE!</v>
      </c>
      <c r="R825" s="21" t="str">
        <f t="shared" si="37"/>
        <v/>
      </c>
      <c r="S825" s="23" t="str">
        <f>IF($B825="","",VLOOKUP($C825,Настройки!$A$11:$L$17,9,FALSE))</f>
        <v/>
      </c>
      <c r="T825" s="23" t="str">
        <f t="shared" si="38"/>
        <v/>
      </c>
    </row>
    <row r="826" spans="1:20" x14ac:dyDescent="0.3">
      <c r="A826" s="20">
        <f>Тех_Движение!$A$823</f>
        <v>822</v>
      </c>
      <c r="B826" s="20" t="str">
        <f>IF(Тех_Движение!$F$823&gt;0,Тех_Движение!$I$823,"")</f>
        <v/>
      </c>
      <c r="C826" s="20" t="str">
        <f>IF($B826="","",Тех_Движение!$D$823)</f>
        <v/>
      </c>
      <c r="D826" s="9" t="str">
        <f>IF($B826="","",Тех_Движение!$B$823)</f>
        <v/>
      </c>
      <c r="E826" s="21" t="str">
        <f>IF($B826="","",Тех_Движение!$F$823)</f>
        <v/>
      </c>
      <c r="F826" s="21" t="str">
        <f>IF($B826="","",SUMIFS($E$5:$E825,$C$5:$C825,$C826))</f>
        <v/>
      </c>
      <c r="G826" s="21" t="str">
        <f>IF($B826="","",MAX(0,$E826-MAX(0,SUMIFS(Тех_Движение!$G$2:$G$5111,Тех_Движение!$D$2:$D$5111,$C826,Тех_Движение!$B$2:$B$5111,"&lt;="&amp;Настройки!$B$5-1)-$F826)))</f>
        <v/>
      </c>
      <c r="H826" s="21" t="str">
        <f>IF($B826="","",IF(AND($D826&gt;=Настройки!$B$5,$D826&lt;=Настройки!$B$6),$E826,0))</f>
        <v/>
      </c>
      <c r="I826" s="21" t="str">
        <f t="shared" si="36"/>
        <v/>
      </c>
      <c r="J826" s="21" t="str">
        <f>IF($B826="","",MAX(0,$E826-MAX(0,SUMIFS(Тех_Движение!$G$2:$G$5111,Тех_Движение!$D$2:$D$5111,$C826,Тех_Движение!$B$2:$B$5111,"&lt;="&amp;Настройки!$B$6)-$F826)))</f>
        <v/>
      </c>
      <c r="K826" s="21" t="e">
        <f>IF(OR($B826="",K$3&lt;$D826+Настройки!$B$7),0,MAX(0,$E826-MAX(0,SUMIFS(Тех_Движение!$G$2:$G$5111,Тех_Движение!$D$2:$D$5111,$C826,Тех_Движение!$B$2:$B$5111,"&lt;="&amp;K$3)-$F826)))</f>
        <v>#VALUE!</v>
      </c>
      <c r="L826" s="21" t="e">
        <f>IF(OR($B826="",L$3&lt;$D826+Настройки!$B$7),0,MAX(0,$E826-MAX(0,SUMIFS(Тех_Движение!$G$2:$G$5111,Тех_Движение!$D$2:$D$5111,$C826,Тех_Движение!$B$2:$B$5111,"&lt;="&amp;L$3)-$F826)))</f>
        <v>#VALUE!</v>
      </c>
      <c r="M826" s="21" t="e">
        <f>IF(OR($B826="",M$3&lt;$D826+Настройки!$B$7),0,MAX(0,$E826-MAX(0,SUMIFS(Тех_Движение!$G$2:$G$5111,Тех_Движение!$D$2:$D$5111,$C826,Тех_Движение!$B$2:$B$5111,"&lt;="&amp;M$3)-$F826)))</f>
        <v>#VALUE!</v>
      </c>
      <c r="N826" s="21" t="e">
        <f>IF(OR($B826="",N$3&lt;$D826+Настройки!$B$7),0,MAX(0,$E826-MAX(0,SUMIFS(Тех_Движение!$G$2:$G$5111,Тех_Движение!$D$2:$D$5111,$C826,Тех_Движение!$B$2:$B$5111,"&lt;="&amp;N$3)-$F826)))</f>
        <v>#VALUE!</v>
      </c>
      <c r="O826" s="21" t="e">
        <f>IF(OR($B826="",O$3&lt;$D826+Настройки!$B$7),0,MAX(0,$E826-MAX(0,SUMIFS(Тех_Движение!$G$2:$G$5111,Тех_Движение!$D$2:$D$5111,$C826,Тех_Движение!$B$2:$B$5111,"&lt;="&amp;O$3)-$F826)))</f>
        <v>#VALUE!</v>
      </c>
      <c r="P826" s="21" t="e">
        <f>IF(OR($B826="",P$3&lt;$D826+Настройки!$B$7),0,MAX(0,$E826-MAX(0,SUMIFS(Тех_Движение!$G$2:$G$5111,Тех_Движение!$D$2:$D$5111,$C826,Тех_Движение!$B$2:$B$5111,"&lt;="&amp;P$3)-$F826)))</f>
        <v>#VALUE!</v>
      </c>
      <c r="Q826" s="21" t="e">
        <f>IF(OR($B826="",Q$3&lt;$D826+Настройки!$B$7),0,MAX(0,$E826-MAX(0,SUMIFS(Тех_Движение!$G$2:$G$5111,Тех_Движение!$D$2:$D$5111,$C826,Тех_Движение!$B$2:$B$5111,"&lt;="&amp;Q$3)-$F826)))</f>
        <v>#VALUE!</v>
      </c>
      <c r="R826" s="21" t="str">
        <f t="shared" si="37"/>
        <v/>
      </c>
      <c r="S826" s="23" t="str">
        <f>IF($B826="","",VLOOKUP($C826,Настройки!$A$11:$L$17,9,FALSE))</f>
        <v/>
      </c>
      <c r="T826" s="23" t="str">
        <f t="shared" si="38"/>
        <v/>
      </c>
    </row>
    <row r="827" spans="1:20" x14ac:dyDescent="0.3">
      <c r="A827" s="20">
        <f>Тех_Движение!$A$824</f>
        <v>823</v>
      </c>
      <c r="B827" s="20" t="str">
        <f>IF(Тех_Движение!$F$824&gt;0,Тех_Движение!$I$824,"")</f>
        <v/>
      </c>
      <c r="C827" s="20" t="str">
        <f>IF($B827="","",Тех_Движение!$D$824)</f>
        <v/>
      </c>
      <c r="D827" s="9" t="str">
        <f>IF($B827="","",Тех_Движение!$B$824)</f>
        <v/>
      </c>
      <c r="E827" s="21" t="str">
        <f>IF($B827="","",Тех_Движение!$F$824)</f>
        <v/>
      </c>
      <c r="F827" s="21" t="str">
        <f>IF($B827="","",SUMIFS($E$5:$E826,$C$5:$C826,$C827))</f>
        <v/>
      </c>
      <c r="G827" s="21" t="str">
        <f>IF($B827="","",MAX(0,$E827-MAX(0,SUMIFS(Тех_Движение!$G$2:$G$5111,Тех_Движение!$D$2:$D$5111,$C827,Тех_Движение!$B$2:$B$5111,"&lt;="&amp;Настройки!$B$5-1)-$F827)))</f>
        <v/>
      </c>
      <c r="H827" s="21" t="str">
        <f>IF($B827="","",IF(AND($D827&gt;=Настройки!$B$5,$D827&lt;=Настройки!$B$6),$E827,0))</f>
        <v/>
      </c>
      <c r="I827" s="21" t="str">
        <f t="shared" si="36"/>
        <v/>
      </c>
      <c r="J827" s="21" t="str">
        <f>IF($B827="","",MAX(0,$E827-MAX(0,SUMIFS(Тех_Движение!$G$2:$G$5111,Тех_Движение!$D$2:$D$5111,$C827,Тех_Движение!$B$2:$B$5111,"&lt;="&amp;Настройки!$B$6)-$F827)))</f>
        <v/>
      </c>
      <c r="K827" s="21" t="e">
        <f>IF(OR($B827="",K$3&lt;$D827+Настройки!$B$7),0,MAX(0,$E827-MAX(0,SUMIFS(Тех_Движение!$G$2:$G$5111,Тех_Движение!$D$2:$D$5111,$C827,Тех_Движение!$B$2:$B$5111,"&lt;="&amp;K$3)-$F827)))</f>
        <v>#VALUE!</v>
      </c>
      <c r="L827" s="21" t="e">
        <f>IF(OR($B827="",L$3&lt;$D827+Настройки!$B$7),0,MAX(0,$E827-MAX(0,SUMIFS(Тех_Движение!$G$2:$G$5111,Тех_Движение!$D$2:$D$5111,$C827,Тех_Движение!$B$2:$B$5111,"&lt;="&amp;L$3)-$F827)))</f>
        <v>#VALUE!</v>
      </c>
      <c r="M827" s="21" t="e">
        <f>IF(OR($B827="",M$3&lt;$D827+Настройки!$B$7),0,MAX(0,$E827-MAX(0,SUMIFS(Тех_Движение!$G$2:$G$5111,Тех_Движение!$D$2:$D$5111,$C827,Тех_Движение!$B$2:$B$5111,"&lt;="&amp;M$3)-$F827)))</f>
        <v>#VALUE!</v>
      </c>
      <c r="N827" s="21" t="e">
        <f>IF(OR($B827="",N$3&lt;$D827+Настройки!$B$7),0,MAX(0,$E827-MAX(0,SUMIFS(Тех_Движение!$G$2:$G$5111,Тех_Движение!$D$2:$D$5111,$C827,Тех_Движение!$B$2:$B$5111,"&lt;="&amp;N$3)-$F827)))</f>
        <v>#VALUE!</v>
      </c>
      <c r="O827" s="21" t="e">
        <f>IF(OR($B827="",O$3&lt;$D827+Настройки!$B$7),0,MAX(0,$E827-MAX(0,SUMIFS(Тех_Движение!$G$2:$G$5111,Тех_Движение!$D$2:$D$5111,$C827,Тех_Движение!$B$2:$B$5111,"&lt;="&amp;O$3)-$F827)))</f>
        <v>#VALUE!</v>
      </c>
      <c r="P827" s="21" t="e">
        <f>IF(OR($B827="",P$3&lt;$D827+Настройки!$B$7),0,MAX(0,$E827-MAX(0,SUMIFS(Тех_Движение!$G$2:$G$5111,Тех_Движение!$D$2:$D$5111,$C827,Тех_Движение!$B$2:$B$5111,"&lt;="&amp;P$3)-$F827)))</f>
        <v>#VALUE!</v>
      </c>
      <c r="Q827" s="21" t="e">
        <f>IF(OR($B827="",Q$3&lt;$D827+Настройки!$B$7),0,MAX(0,$E827-MAX(0,SUMIFS(Тех_Движение!$G$2:$G$5111,Тех_Движение!$D$2:$D$5111,$C827,Тех_Движение!$B$2:$B$5111,"&lt;="&amp;Q$3)-$F827)))</f>
        <v>#VALUE!</v>
      </c>
      <c r="R827" s="21" t="str">
        <f t="shared" si="37"/>
        <v/>
      </c>
      <c r="S827" s="23" t="str">
        <f>IF($B827="","",VLOOKUP($C827,Настройки!$A$11:$L$17,9,FALSE))</f>
        <v/>
      </c>
      <c r="T827" s="23" t="str">
        <f t="shared" si="38"/>
        <v/>
      </c>
    </row>
    <row r="828" spans="1:20" x14ac:dyDescent="0.3">
      <c r="A828" s="20">
        <f>Тех_Движение!$A$825</f>
        <v>824</v>
      </c>
      <c r="B828" s="20" t="str">
        <f>IF(Тех_Движение!$F$825&gt;0,Тех_Движение!$I$825,"")</f>
        <v/>
      </c>
      <c r="C828" s="20" t="str">
        <f>IF($B828="","",Тех_Движение!$D$825)</f>
        <v/>
      </c>
      <c r="D828" s="9" t="str">
        <f>IF($B828="","",Тех_Движение!$B$825)</f>
        <v/>
      </c>
      <c r="E828" s="21" t="str">
        <f>IF($B828="","",Тех_Движение!$F$825)</f>
        <v/>
      </c>
      <c r="F828" s="21" t="str">
        <f>IF($B828="","",SUMIFS($E$5:$E827,$C$5:$C827,$C828))</f>
        <v/>
      </c>
      <c r="G828" s="21" t="str">
        <f>IF($B828="","",MAX(0,$E828-MAX(0,SUMIFS(Тех_Движение!$G$2:$G$5111,Тех_Движение!$D$2:$D$5111,$C828,Тех_Движение!$B$2:$B$5111,"&lt;="&amp;Настройки!$B$5-1)-$F828)))</f>
        <v/>
      </c>
      <c r="H828" s="21" t="str">
        <f>IF($B828="","",IF(AND($D828&gt;=Настройки!$B$5,$D828&lt;=Настройки!$B$6),$E828,0))</f>
        <v/>
      </c>
      <c r="I828" s="21" t="str">
        <f t="shared" si="36"/>
        <v/>
      </c>
      <c r="J828" s="21" t="str">
        <f>IF($B828="","",MAX(0,$E828-MAX(0,SUMIFS(Тех_Движение!$G$2:$G$5111,Тех_Движение!$D$2:$D$5111,$C828,Тех_Движение!$B$2:$B$5111,"&lt;="&amp;Настройки!$B$6)-$F828)))</f>
        <v/>
      </c>
      <c r="K828" s="21" t="e">
        <f>IF(OR($B828="",K$3&lt;$D828+Настройки!$B$7),0,MAX(0,$E828-MAX(0,SUMIFS(Тех_Движение!$G$2:$G$5111,Тех_Движение!$D$2:$D$5111,$C828,Тех_Движение!$B$2:$B$5111,"&lt;="&amp;K$3)-$F828)))</f>
        <v>#VALUE!</v>
      </c>
      <c r="L828" s="21" t="e">
        <f>IF(OR($B828="",L$3&lt;$D828+Настройки!$B$7),0,MAX(0,$E828-MAX(0,SUMIFS(Тех_Движение!$G$2:$G$5111,Тех_Движение!$D$2:$D$5111,$C828,Тех_Движение!$B$2:$B$5111,"&lt;="&amp;L$3)-$F828)))</f>
        <v>#VALUE!</v>
      </c>
      <c r="M828" s="21" t="e">
        <f>IF(OR($B828="",M$3&lt;$D828+Настройки!$B$7),0,MAX(0,$E828-MAX(0,SUMIFS(Тех_Движение!$G$2:$G$5111,Тех_Движение!$D$2:$D$5111,$C828,Тех_Движение!$B$2:$B$5111,"&lt;="&amp;M$3)-$F828)))</f>
        <v>#VALUE!</v>
      </c>
      <c r="N828" s="21" t="e">
        <f>IF(OR($B828="",N$3&lt;$D828+Настройки!$B$7),0,MAX(0,$E828-MAX(0,SUMIFS(Тех_Движение!$G$2:$G$5111,Тех_Движение!$D$2:$D$5111,$C828,Тех_Движение!$B$2:$B$5111,"&lt;="&amp;N$3)-$F828)))</f>
        <v>#VALUE!</v>
      </c>
      <c r="O828" s="21" t="e">
        <f>IF(OR($B828="",O$3&lt;$D828+Настройки!$B$7),0,MAX(0,$E828-MAX(0,SUMIFS(Тех_Движение!$G$2:$G$5111,Тех_Движение!$D$2:$D$5111,$C828,Тех_Движение!$B$2:$B$5111,"&lt;="&amp;O$3)-$F828)))</f>
        <v>#VALUE!</v>
      </c>
      <c r="P828" s="21" t="e">
        <f>IF(OR($B828="",P$3&lt;$D828+Настройки!$B$7),0,MAX(0,$E828-MAX(0,SUMIFS(Тех_Движение!$G$2:$G$5111,Тех_Движение!$D$2:$D$5111,$C828,Тех_Движение!$B$2:$B$5111,"&lt;="&amp;P$3)-$F828)))</f>
        <v>#VALUE!</v>
      </c>
      <c r="Q828" s="21" t="e">
        <f>IF(OR($B828="",Q$3&lt;$D828+Настройки!$B$7),0,MAX(0,$E828-MAX(0,SUMIFS(Тех_Движение!$G$2:$G$5111,Тех_Движение!$D$2:$D$5111,$C828,Тех_Движение!$B$2:$B$5111,"&lt;="&amp;Q$3)-$F828)))</f>
        <v>#VALUE!</v>
      </c>
      <c r="R828" s="21" t="str">
        <f t="shared" si="37"/>
        <v/>
      </c>
      <c r="S828" s="23" t="str">
        <f>IF($B828="","",VLOOKUP($C828,Настройки!$A$11:$L$17,9,FALSE))</f>
        <v/>
      </c>
      <c r="T828" s="23" t="str">
        <f t="shared" si="38"/>
        <v/>
      </c>
    </row>
    <row r="829" spans="1:20" x14ac:dyDescent="0.3">
      <c r="A829" s="20">
        <f>Тех_Движение!$A$826</f>
        <v>825</v>
      </c>
      <c r="B829" s="20" t="str">
        <f>IF(Тех_Движение!$F$826&gt;0,Тех_Движение!$I$826,"")</f>
        <v/>
      </c>
      <c r="C829" s="20" t="str">
        <f>IF($B829="","",Тех_Движение!$D$826)</f>
        <v/>
      </c>
      <c r="D829" s="9" t="str">
        <f>IF($B829="","",Тех_Движение!$B$826)</f>
        <v/>
      </c>
      <c r="E829" s="21" t="str">
        <f>IF($B829="","",Тех_Движение!$F$826)</f>
        <v/>
      </c>
      <c r="F829" s="21" t="str">
        <f>IF($B829="","",SUMIFS($E$5:$E828,$C$5:$C828,$C829))</f>
        <v/>
      </c>
      <c r="G829" s="21" t="str">
        <f>IF($B829="","",MAX(0,$E829-MAX(0,SUMIFS(Тех_Движение!$G$2:$G$5111,Тех_Движение!$D$2:$D$5111,$C829,Тех_Движение!$B$2:$B$5111,"&lt;="&amp;Настройки!$B$5-1)-$F829)))</f>
        <v/>
      </c>
      <c r="H829" s="21" t="str">
        <f>IF($B829="","",IF(AND($D829&gt;=Настройки!$B$5,$D829&lt;=Настройки!$B$6),$E829,0))</f>
        <v/>
      </c>
      <c r="I829" s="21" t="str">
        <f t="shared" si="36"/>
        <v/>
      </c>
      <c r="J829" s="21" t="str">
        <f>IF($B829="","",MAX(0,$E829-MAX(0,SUMIFS(Тех_Движение!$G$2:$G$5111,Тех_Движение!$D$2:$D$5111,$C829,Тех_Движение!$B$2:$B$5111,"&lt;="&amp;Настройки!$B$6)-$F829)))</f>
        <v/>
      </c>
      <c r="K829" s="21" t="e">
        <f>IF(OR($B829="",K$3&lt;$D829+Настройки!$B$7),0,MAX(0,$E829-MAX(0,SUMIFS(Тех_Движение!$G$2:$G$5111,Тех_Движение!$D$2:$D$5111,$C829,Тех_Движение!$B$2:$B$5111,"&lt;="&amp;K$3)-$F829)))</f>
        <v>#VALUE!</v>
      </c>
      <c r="L829" s="21" t="e">
        <f>IF(OR($B829="",L$3&lt;$D829+Настройки!$B$7),0,MAX(0,$E829-MAX(0,SUMIFS(Тех_Движение!$G$2:$G$5111,Тех_Движение!$D$2:$D$5111,$C829,Тех_Движение!$B$2:$B$5111,"&lt;="&amp;L$3)-$F829)))</f>
        <v>#VALUE!</v>
      </c>
      <c r="M829" s="21" t="e">
        <f>IF(OR($B829="",M$3&lt;$D829+Настройки!$B$7),0,MAX(0,$E829-MAX(0,SUMIFS(Тех_Движение!$G$2:$G$5111,Тех_Движение!$D$2:$D$5111,$C829,Тех_Движение!$B$2:$B$5111,"&lt;="&amp;M$3)-$F829)))</f>
        <v>#VALUE!</v>
      </c>
      <c r="N829" s="21" t="e">
        <f>IF(OR($B829="",N$3&lt;$D829+Настройки!$B$7),0,MAX(0,$E829-MAX(0,SUMIFS(Тех_Движение!$G$2:$G$5111,Тех_Движение!$D$2:$D$5111,$C829,Тех_Движение!$B$2:$B$5111,"&lt;="&amp;N$3)-$F829)))</f>
        <v>#VALUE!</v>
      </c>
      <c r="O829" s="21" t="e">
        <f>IF(OR($B829="",O$3&lt;$D829+Настройки!$B$7),0,MAX(0,$E829-MAX(0,SUMIFS(Тех_Движение!$G$2:$G$5111,Тех_Движение!$D$2:$D$5111,$C829,Тех_Движение!$B$2:$B$5111,"&lt;="&amp;O$3)-$F829)))</f>
        <v>#VALUE!</v>
      </c>
      <c r="P829" s="21" t="e">
        <f>IF(OR($B829="",P$3&lt;$D829+Настройки!$B$7),0,MAX(0,$E829-MAX(0,SUMIFS(Тех_Движение!$G$2:$G$5111,Тех_Движение!$D$2:$D$5111,$C829,Тех_Движение!$B$2:$B$5111,"&lt;="&amp;P$3)-$F829)))</f>
        <v>#VALUE!</v>
      </c>
      <c r="Q829" s="21" t="e">
        <f>IF(OR($B829="",Q$3&lt;$D829+Настройки!$B$7),0,MAX(0,$E829-MAX(0,SUMIFS(Тех_Движение!$G$2:$G$5111,Тех_Движение!$D$2:$D$5111,$C829,Тех_Движение!$B$2:$B$5111,"&lt;="&amp;Q$3)-$F829)))</f>
        <v>#VALUE!</v>
      </c>
      <c r="R829" s="21" t="str">
        <f t="shared" si="37"/>
        <v/>
      </c>
      <c r="S829" s="23" t="str">
        <f>IF($B829="","",VLOOKUP($C829,Настройки!$A$11:$L$17,9,FALSE))</f>
        <v/>
      </c>
      <c r="T829" s="23" t="str">
        <f t="shared" si="38"/>
        <v/>
      </c>
    </row>
    <row r="830" spans="1:20" x14ac:dyDescent="0.3">
      <c r="A830" s="20">
        <f>Тех_Движение!$A$827</f>
        <v>826</v>
      </c>
      <c r="B830" s="20" t="str">
        <f>IF(Тех_Движение!$F$827&gt;0,Тех_Движение!$I$827,"")</f>
        <v/>
      </c>
      <c r="C830" s="20" t="str">
        <f>IF($B830="","",Тех_Движение!$D$827)</f>
        <v/>
      </c>
      <c r="D830" s="9" t="str">
        <f>IF($B830="","",Тех_Движение!$B$827)</f>
        <v/>
      </c>
      <c r="E830" s="21" t="str">
        <f>IF($B830="","",Тех_Движение!$F$827)</f>
        <v/>
      </c>
      <c r="F830" s="21" t="str">
        <f>IF($B830="","",SUMIFS($E$5:$E829,$C$5:$C829,$C830))</f>
        <v/>
      </c>
      <c r="G830" s="21" t="str">
        <f>IF($B830="","",MAX(0,$E830-MAX(0,SUMIFS(Тех_Движение!$G$2:$G$5111,Тех_Движение!$D$2:$D$5111,$C830,Тех_Движение!$B$2:$B$5111,"&lt;="&amp;Настройки!$B$5-1)-$F830)))</f>
        <v/>
      </c>
      <c r="H830" s="21" t="str">
        <f>IF($B830="","",IF(AND($D830&gt;=Настройки!$B$5,$D830&lt;=Настройки!$B$6),$E830,0))</f>
        <v/>
      </c>
      <c r="I830" s="21" t="str">
        <f t="shared" si="36"/>
        <v/>
      </c>
      <c r="J830" s="21" t="str">
        <f>IF($B830="","",MAX(0,$E830-MAX(0,SUMIFS(Тех_Движение!$G$2:$G$5111,Тех_Движение!$D$2:$D$5111,$C830,Тех_Движение!$B$2:$B$5111,"&lt;="&amp;Настройки!$B$6)-$F830)))</f>
        <v/>
      </c>
      <c r="K830" s="21" t="e">
        <f>IF(OR($B830="",K$3&lt;$D830+Настройки!$B$7),0,MAX(0,$E830-MAX(0,SUMIFS(Тех_Движение!$G$2:$G$5111,Тех_Движение!$D$2:$D$5111,$C830,Тех_Движение!$B$2:$B$5111,"&lt;="&amp;K$3)-$F830)))</f>
        <v>#VALUE!</v>
      </c>
      <c r="L830" s="21" t="e">
        <f>IF(OR($B830="",L$3&lt;$D830+Настройки!$B$7),0,MAX(0,$E830-MAX(0,SUMIFS(Тех_Движение!$G$2:$G$5111,Тех_Движение!$D$2:$D$5111,$C830,Тех_Движение!$B$2:$B$5111,"&lt;="&amp;L$3)-$F830)))</f>
        <v>#VALUE!</v>
      </c>
      <c r="M830" s="21" t="e">
        <f>IF(OR($B830="",M$3&lt;$D830+Настройки!$B$7),0,MAX(0,$E830-MAX(0,SUMIFS(Тех_Движение!$G$2:$G$5111,Тех_Движение!$D$2:$D$5111,$C830,Тех_Движение!$B$2:$B$5111,"&lt;="&amp;M$3)-$F830)))</f>
        <v>#VALUE!</v>
      </c>
      <c r="N830" s="21" t="e">
        <f>IF(OR($B830="",N$3&lt;$D830+Настройки!$B$7),0,MAX(0,$E830-MAX(0,SUMIFS(Тех_Движение!$G$2:$G$5111,Тех_Движение!$D$2:$D$5111,$C830,Тех_Движение!$B$2:$B$5111,"&lt;="&amp;N$3)-$F830)))</f>
        <v>#VALUE!</v>
      </c>
      <c r="O830" s="21" t="e">
        <f>IF(OR($B830="",O$3&lt;$D830+Настройки!$B$7),0,MAX(0,$E830-MAX(0,SUMIFS(Тех_Движение!$G$2:$G$5111,Тех_Движение!$D$2:$D$5111,$C830,Тех_Движение!$B$2:$B$5111,"&lt;="&amp;O$3)-$F830)))</f>
        <v>#VALUE!</v>
      </c>
      <c r="P830" s="21" t="e">
        <f>IF(OR($B830="",P$3&lt;$D830+Настройки!$B$7),0,MAX(0,$E830-MAX(0,SUMIFS(Тех_Движение!$G$2:$G$5111,Тех_Движение!$D$2:$D$5111,$C830,Тех_Движение!$B$2:$B$5111,"&lt;="&amp;P$3)-$F830)))</f>
        <v>#VALUE!</v>
      </c>
      <c r="Q830" s="21" t="e">
        <f>IF(OR($B830="",Q$3&lt;$D830+Настройки!$B$7),0,MAX(0,$E830-MAX(0,SUMIFS(Тех_Движение!$G$2:$G$5111,Тех_Движение!$D$2:$D$5111,$C830,Тех_Движение!$B$2:$B$5111,"&lt;="&amp;Q$3)-$F830)))</f>
        <v>#VALUE!</v>
      </c>
      <c r="R830" s="21" t="str">
        <f t="shared" si="37"/>
        <v/>
      </c>
      <c r="S830" s="23" t="str">
        <f>IF($B830="","",VLOOKUP($C830,Настройки!$A$11:$L$17,9,FALSE))</f>
        <v/>
      </c>
      <c r="T830" s="23" t="str">
        <f t="shared" si="38"/>
        <v/>
      </c>
    </row>
    <row r="831" spans="1:20" x14ac:dyDescent="0.3">
      <c r="A831" s="20">
        <f>Тех_Движение!$A$828</f>
        <v>827</v>
      </c>
      <c r="B831" s="20" t="str">
        <f>IF(Тех_Движение!$F$828&gt;0,Тех_Движение!$I$828,"")</f>
        <v/>
      </c>
      <c r="C831" s="20" t="str">
        <f>IF($B831="","",Тех_Движение!$D$828)</f>
        <v/>
      </c>
      <c r="D831" s="9" t="str">
        <f>IF($B831="","",Тех_Движение!$B$828)</f>
        <v/>
      </c>
      <c r="E831" s="21" t="str">
        <f>IF($B831="","",Тех_Движение!$F$828)</f>
        <v/>
      </c>
      <c r="F831" s="21" t="str">
        <f>IF($B831="","",SUMIFS($E$5:$E830,$C$5:$C830,$C831))</f>
        <v/>
      </c>
      <c r="G831" s="21" t="str">
        <f>IF($B831="","",MAX(0,$E831-MAX(0,SUMIFS(Тех_Движение!$G$2:$G$5111,Тех_Движение!$D$2:$D$5111,$C831,Тех_Движение!$B$2:$B$5111,"&lt;="&amp;Настройки!$B$5-1)-$F831)))</f>
        <v/>
      </c>
      <c r="H831" s="21" t="str">
        <f>IF($B831="","",IF(AND($D831&gt;=Настройки!$B$5,$D831&lt;=Настройки!$B$6),$E831,0))</f>
        <v/>
      </c>
      <c r="I831" s="21" t="str">
        <f t="shared" si="36"/>
        <v/>
      </c>
      <c r="J831" s="21" t="str">
        <f>IF($B831="","",MAX(0,$E831-MAX(0,SUMIFS(Тех_Движение!$G$2:$G$5111,Тех_Движение!$D$2:$D$5111,$C831,Тех_Движение!$B$2:$B$5111,"&lt;="&amp;Настройки!$B$6)-$F831)))</f>
        <v/>
      </c>
      <c r="K831" s="21" t="e">
        <f>IF(OR($B831="",K$3&lt;$D831+Настройки!$B$7),0,MAX(0,$E831-MAX(0,SUMIFS(Тех_Движение!$G$2:$G$5111,Тех_Движение!$D$2:$D$5111,$C831,Тех_Движение!$B$2:$B$5111,"&lt;="&amp;K$3)-$F831)))</f>
        <v>#VALUE!</v>
      </c>
      <c r="L831" s="21" t="e">
        <f>IF(OR($B831="",L$3&lt;$D831+Настройки!$B$7),0,MAX(0,$E831-MAX(0,SUMIFS(Тех_Движение!$G$2:$G$5111,Тех_Движение!$D$2:$D$5111,$C831,Тех_Движение!$B$2:$B$5111,"&lt;="&amp;L$3)-$F831)))</f>
        <v>#VALUE!</v>
      </c>
      <c r="M831" s="21" t="e">
        <f>IF(OR($B831="",M$3&lt;$D831+Настройки!$B$7),0,MAX(0,$E831-MAX(0,SUMIFS(Тех_Движение!$G$2:$G$5111,Тех_Движение!$D$2:$D$5111,$C831,Тех_Движение!$B$2:$B$5111,"&lt;="&amp;M$3)-$F831)))</f>
        <v>#VALUE!</v>
      </c>
      <c r="N831" s="21" t="e">
        <f>IF(OR($B831="",N$3&lt;$D831+Настройки!$B$7),0,MAX(0,$E831-MAX(0,SUMIFS(Тех_Движение!$G$2:$G$5111,Тех_Движение!$D$2:$D$5111,$C831,Тех_Движение!$B$2:$B$5111,"&lt;="&amp;N$3)-$F831)))</f>
        <v>#VALUE!</v>
      </c>
      <c r="O831" s="21" t="e">
        <f>IF(OR($B831="",O$3&lt;$D831+Настройки!$B$7),0,MAX(0,$E831-MAX(0,SUMIFS(Тех_Движение!$G$2:$G$5111,Тех_Движение!$D$2:$D$5111,$C831,Тех_Движение!$B$2:$B$5111,"&lt;="&amp;O$3)-$F831)))</f>
        <v>#VALUE!</v>
      </c>
      <c r="P831" s="21" t="e">
        <f>IF(OR($B831="",P$3&lt;$D831+Настройки!$B$7),0,MAX(0,$E831-MAX(0,SUMIFS(Тех_Движение!$G$2:$G$5111,Тех_Движение!$D$2:$D$5111,$C831,Тех_Движение!$B$2:$B$5111,"&lt;="&amp;P$3)-$F831)))</f>
        <v>#VALUE!</v>
      </c>
      <c r="Q831" s="21" t="e">
        <f>IF(OR($B831="",Q$3&lt;$D831+Настройки!$B$7),0,MAX(0,$E831-MAX(0,SUMIFS(Тех_Движение!$G$2:$G$5111,Тех_Движение!$D$2:$D$5111,$C831,Тех_Движение!$B$2:$B$5111,"&lt;="&amp;Q$3)-$F831)))</f>
        <v>#VALUE!</v>
      </c>
      <c r="R831" s="21" t="str">
        <f t="shared" si="37"/>
        <v/>
      </c>
      <c r="S831" s="23" t="str">
        <f>IF($B831="","",VLOOKUP($C831,Настройки!$A$11:$L$17,9,FALSE))</f>
        <v/>
      </c>
      <c r="T831" s="23" t="str">
        <f t="shared" si="38"/>
        <v/>
      </c>
    </row>
    <row r="832" spans="1:20" x14ac:dyDescent="0.3">
      <c r="A832" s="20">
        <f>Тех_Движение!$A$829</f>
        <v>828</v>
      </c>
      <c r="B832" s="20" t="str">
        <f>IF(Тех_Движение!$F$829&gt;0,Тех_Движение!$I$829,"")</f>
        <v/>
      </c>
      <c r="C832" s="20" t="str">
        <f>IF($B832="","",Тех_Движение!$D$829)</f>
        <v/>
      </c>
      <c r="D832" s="9" t="str">
        <f>IF($B832="","",Тех_Движение!$B$829)</f>
        <v/>
      </c>
      <c r="E832" s="21" t="str">
        <f>IF($B832="","",Тех_Движение!$F$829)</f>
        <v/>
      </c>
      <c r="F832" s="21" t="str">
        <f>IF($B832="","",SUMIFS($E$5:$E831,$C$5:$C831,$C832))</f>
        <v/>
      </c>
      <c r="G832" s="21" t="str">
        <f>IF($B832="","",MAX(0,$E832-MAX(0,SUMIFS(Тех_Движение!$G$2:$G$5111,Тех_Движение!$D$2:$D$5111,$C832,Тех_Движение!$B$2:$B$5111,"&lt;="&amp;Настройки!$B$5-1)-$F832)))</f>
        <v/>
      </c>
      <c r="H832" s="21" t="str">
        <f>IF($B832="","",IF(AND($D832&gt;=Настройки!$B$5,$D832&lt;=Настройки!$B$6),$E832,0))</f>
        <v/>
      </c>
      <c r="I832" s="21" t="str">
        <f t="shared" si="36"/>
        <v/>
      </c>
      <c r="J832" s="21" t="str">
        <f>IF($B832="","",MAX(0,$E832-MAX(0,SUMIFS(Тех_Движение!$G$2:$G$5111,Тех_Движение!$D$2:$D$5111,$C832,Тех_Движение!$B$2:$B$5111,"&lt;="&amp;Настройки!$B$6)-$F832)))</f>
        <v/>
      </c>
      <c r="K832" s="21" t="e">
        <f>IF(OR($B832="",K$3&lt;$D832+Настройки!$B$7),0,MAX(0,$E832-MAX(0,SUMIFS(Тех_Движение!$G$2:$G$5111,Тех_Движение!$D$2:$D$5111,$C832,Тех_Движение!$B$2:$B$5111,"&lt;="&amp;K$3)-$F832)))</f>
        <v>#VALUE!</v>
      </c>
      <c r="L832" s="21" t="e">
        <f>IF(OR($B832="",L$3&lt;$D832+Настройки!$B$7),0,MAX(0,$E832-MAX(0,SUMIFS(Тех_Движение!$G$2:$G$5111,Тех_Движение!$D$2:$D$5111,$C832,Тех_Движение!$B$2:$B$5111,"&lt;="&amp;L$3)-$F832)))</f>
        <v>#VALUE!</v>
      </c>
      <c r="M832" s="21" t="e">
        <f>IF(OR($B832="",M$3&lt;$D832+Настройки!$B$7),0,MAX(0,$E832-MAX(0,SUMIFS(Тех_Движение!$G$2:$G$5111,Тех_Движение!$D$2:$D$5111,$C832,Тех_Движение!$B$2:$B$5111,"&lt;="&amp;M$3)-$F832)))</f>
        <v>#VALUE!</v>
      </c>
      <c r="N832" s="21" t="e">
        <f>IF(OR($B832="",N$3&lt;$D832+Настройки!$B$7),0,MAX(0,$E832-MAX(0,SUMIFS(Тех_Движение!$G$2:$G$5111,Тех_Движение!$D$2:$D$5111,$C832,Тех_Движение!$B$2:$B$5111,"&lt;="&amp;N$3)-$F832)))</f>
        <v>#VALUE!</v>
      </c>
      <c r="O832" s="21" t="e">
        <f>IF(OR($B832="",O$3&lt;$D832+Настройки!$B$7),0,MAX(0,$E832-MAX(0,SUMIFS(Тех_Движение!$G$2:$G$5111,Тех_Движение!$D$2:$D$5111,$C832,Тех_Движение!$B$2:$B$5111,"&lt;="&amp;O$3)-$F832)))</f>
        <v>#VALUE!</v>
      </c>
      <c r="P832" s="21" t="e">
        <f>IF(OR($B832="",P$3&lt;$D832+Настройки!$B$7),0,MAX(0,$E832-MAX(0,SUMIFS(Тех_Движение!$G$2:$G$5111,Тех_Движение!$D$2:$D$5111,$C832,Тех_Движение!$B$2:$B$5111,"&lt;="&amp;P$3)-$F832)))</f>
        <v>#VALUE!</v>
      </c>
      <c r="Q832" s="21" t="e">
        <f>IF(OR($B832="",Q$3&lt;$D832+Настройки!$B$7),0,MAX(0,$E832-MAX(0,SUMIFS(Тех_Движение!$G$2:$G$5111,Тех_Движение!$D$2:$D$5111,$C832,Тех_Движение!$B$2:$B$5111,"&lt;="&amp;Q$3)-$F832)))</f>
        <v>#VALUE!</v>
      </c>
      <c r="R832" s="21" t="str">
        <f t="shared" si="37"/>
        <v/>
      </c>
      <c r="S832" s="23" t="str">
        <f>IF($B832="","",VLOOKUP($C832,Настройки!$A$11:$L$17,9,FALSE))</f>
        <v/>
      </c>
      <c r="T832" s="23" t="str">
        <f t="shared" si="38"/>
        <v/>
      </c>
    </row>
    <row r="833" spans="1:20" x14ac:dyDescent="0.3">
      <c r="A833" s="20">
        <f>Тех_Движение!$A$830</f>
        <v>829</v>
      </c>
      <c r="B833" s="20" t="str">
        <f>IF(Тех_Движение!$F$830&gt;0,Тех_Движение!$I$830,"")</f>
        <v/>
      </c>
      <c r="C833" s="20" t="str">
        <f>IF($B833="","",Тех_Движение!$D$830)</f>
        <v/>
      </c>
      <c r="D833" s="9" t="str">
        <f>IF($B833="","",Тех_Движение!$B$830)</f>
        <v/>
      </c>
      <c r="E833" s="21" t="str">
        <f>IF($B833="","",Тех_Движение!$F$830)</f>
        <v/>
      </c>
      <c r="F833" s="21" t="str">
        <f>IF($B833="","",SUMIFS($E$5:$E832,$C$5:$C832,$C833))</f>
        <v/>
      </c>
      <c r="G833" s="21" t="str">
        <f>IF($B833="","",MAX(0,$E833-MAX(0,SUMIFS(Тех_Движение!$G$2:$G$5111,Тех_Движение!$D$2:$D$5111,$C833,Тех_Движение!$B$2:$B$5111,"&lt;="&amp;Настройки!$B$5-1)-$F833)))</f>
        <v/>
      </c>
      <c r="H833" s="21" t="str">
        <f>IF($B833="","",IF(AND($D833&gt;=Настройки!$B$5,$D833&lt;=Настройки!$B$6),$E833,0))</f>
        <v/>
      </c>
      <c r="I833" s="21" t="str">
        <f t="shared" si="36"/>
        <v/>
      </c>
      <c r="J833" s="21" t="str">
        <f>IF($B833="","",MAX(0,$E833-MAX(0,SUMIFS(Тех_Движение!$G$2:$G$5111,Тех_Движение!$D$2:$D$5111,$C833,Тех_Движение!$B$2:$B$5111,"&lt;="&amp;Настройки!$B$6)-$F833)))</f>
        <v/>
      </c>
      <c r="K833" s="21" t="e">
        <f>IF(OR($B833="",K$3&lt;$D833+Настройки!$B$7),0,MAX(0,$E833-MAX(0,SUMIFS(Тех_Движение!$G$2:$G$5111,Тех_Движение!$D$2:$D$5111,$C833,Тех_Движение!$B$2:$B$5111,"&lt;="&amp;K$3)-$F833)))</f>
        <v>#VALUE!</v>
      </c>
      <c r="L833" s="21" t="e">
        <f>IF(OR($B833="",L$3&lt;$D833+Настройки!$B$7),0,MAX(0,$E833-MAX(0,SUMIFS(Тех_Движение!$G$2:$G$5111,Тех_Движение!$D$2:$D$5111,$C833,Тех_Движение!$B$2:$B$5111,"&lt;="&amp;L$3)-$F833)))</f>
        <v>#VALUE!</v>
      </c>
      <c r="M833" s="21" t="e">
        <f>IF(OR($B833="",M$3&lt;$D833+Настройки!$B$7),0,MAX(0,$E833-MAX(0,SUMIFS(Тех_Движение!$G$2:$G$5111,Тех_Движение!$D$2:$D$5111,$C833,Тех_Движение!$B$2:$B$5111,"&lt;="&amp;M$3)-$F833)))</f>
        <v>#VALUE!</v>
      </c>
      <c r="N833" s="21" t="e">
        <f>IF(OR($B833="",N$3&lt;$D833+Настройки!$B$7),0,MAX(0,$E833-MAX(0,SUMIFS(Тех_Движение!$G$2:$G$5111,Тех_Движение!$D$2:$D$5111,$C833,Тех_Движение!$B$2:$B$5111,"&lt;="&amp;N$3)-$F833)))</f>
        <v>#VALUE!</v>
      </c>
      <c r="O833" s="21" t="e">
        <f>IF(OR($B833="",O$3&lt;$D833+Настройки!$B$7),0,MAX(0,$E833-MAX(0,SUMIFS(Тех_Движение!$G$2:$G$5111,Тех_Движение!$D$2:$D$5111,$C833,Тех_Движение!$B$2:$B$5111,"&lt;="&amp;O$3)-$F833)))</f>
        <v>#VALUE!</v>
      </c>
      <c r="P833" s="21" t="e">
        <f>IF(OR($B833="",P$3&lt;$D833+Настройки!$B$7),0,MAX(0,$E833-MAX(0,SUMIFS(Тех_Движение!$G$2:$G$5111,Тех_Движение!$D$2:$D$5111,$C833,Тех_Движение!$B$2:$B$5111,"&lt;="&amp;P$3)-$F833)))</f>
        <v>#VALUE!</v>
      </c>
      <c r="Q833" s="21" t="e">
        <f>IF(OR($B833="",Q$3&lt;$D833+Настройки!$B$7),0,MAX(0,$E833-MAX(0,SUMIFS(Тех_Движение!$G$2:$G$5111,Тех_Движение!$D$2:$D$5111,$C833,Тех_Движение!$B$2:$B$5111,"&lt;="&amp;Q$3)-$F833)))</f>
        <v>#VALUE!</v>
      </c>
      <c r="R833" s="21" t="str">
        <f t="shared" si="37"/>
        <v/>
      </c>
      <c r="S833" s="23" t="str">
        <f>IF($B833="","",VLOOKUP($C833,Настройки!$A$11:$L$17,9,FALSE))</f>
        <v/>
      </c>
      <c r="T833" s="23" t="str">
        <f t="shared" si="38"/>
        <v/>
      </c>
    </row>
    <row r="834" spans="1:20" x14ac:dyDescent="0.3">
      <c r="A834" s="20">
        <f>Тех_Движение!$A$831</f>
        <v>830</v>
      </c>
      <c r="B834" s="20" t="str">
        <f>IF(Тех_Движение!$F$831&gt;0,Тех_Движение!$I$831,"")</f>
        <v/>
      </c>
      <c r="C834" s="20" t="str">
        <f>IF($B834="","",Тех_Движение!$D$831)</f>
        <v/>
      </c>
      <c r="D834" s="9" t="str">
        <f>IF($B834="","",Тех_Движение!$B$831)</f>
        <v/>
      </c>
      <c r="E834" s="21" t="str">
        <f>IF($B834="","",Тех_Движение!$F$831)</f>
        <v/>
      </c>
      <c r="F834" s="21" t="str">
        <f>IF($B834="","",SUMIFS($E$5:$E833,$C$5:$C833,$C834))</f>
        <v/>
      </c>
      <c r="G834" s="21" t="str">
        <f>IF($B834="","",MAX(0,$E834-MAX(0,SUMIFS(Тех_Движение!$G$2:$G$5111,Тех_Движение!$D$2:$D$5111,$C834,Тех_Движение!$B$2:$B$5111,"&lt;="&amp;Настройки!$B$5-1)-$F834)))</f>
        <v/>
      </c>
      <c r="H834" s="21" t="str">
        <f>IF($B834="","",IF(AND($D834&gt;=Настройки!$B$5,$D834&lt;=Настройки!$B$6),$E834,0))</f>
        <v/>
      </c>
      <c r="I834" s="21" t="str">
        <f t="shared" si="36"/>
        <v/>
      </c>
      <c r="J834" s="21" t="str">
        <f>IF($B834="","",MAX(0,$E834-MAX(0,SUMIFS(Тех_Движение!$G$2:$G$5111,Тех_Движение!$D$2:$D$5111,$C834,Тех_Движение!$B$2:$B$5111,"&lt;="&amp;Настройки!$B$6)-$F834)))</f>
        <v/>
      </c>
      <c r="K834" s="21" t="e">
        <f>IF(OR($B834="",K$3&lt;$D834+Настройки!$B$7),0,MAX(0,$E834-MAX(0,SUMIFS(Тех_Движение!$G$2:$G$5111,Тех_Движение!$D$2:$D$5111,$C834,Тех_Движение!$B$2:$B$5111,"&lt;="&amp;K$3)-$F834)))</f>
        <v>#VALUE!</v>
      </c>
      <c r="L834" s="21" t="e">
        <f>IF(OR($B834="",L$3&lt;$D834+Настройки!$B$7),0,MAX(0,$E834-MAX(0,SUMIFS(Тех_Движение!$G$2:$G$5111,Тех_Движение!$D$2:$D$5111,$C834,Тех_Движение!$B$2:$B$5111,"&lt;="&amp;L$3)-$F834)))</f>
        <v>#VALUE!</v>
      </c>
      <c r="M834" s="21" t="e">
        <f>IF(OR($B834="",M$3&lt;$D834+Настройки!$B$7),0,MAX(0,$E834-MAX(0,SUMIFS(Тех_Движение!$G$2:$G$5111,Тех_Движение!$D$2:$D$5111,$C834,Тех_Движение!$B$2:$B$5111,"&lt;="&amp;M$3)-$F834)))</f>
        <v>#VALUE!</v>
      </c>
      <c r="N834" s="21" t="e">
        <f>IF(OR($B834="",N$3&lt;$D834+Настройки!$B$7),0,MAX(0,$E834-MAX(0,SUMIFS(Тех_Движение!$G$2:$G$5111,Тех_Движение!$D$2:$D$5111,$C834,Тех_Движение!$B$2:$B$5111,"&lt;="&amp;N$3)-$F834)))</f>
        <v>#VALUE!</v>
      </c>
      <c r="O834" s="21" t="e">
        <f>IF(OR($B834="",O$3&lt;$D834+Настройки!$B$7),0,MAX(0,$E834-MAX(0,SUMIFS(Тех_Движение!$G$2:$G$5111,Тех_Движение!$D$2:$D$5111,$C834,Тех_Движение!$B$2:$B$5111,"&lt;="&amp;O$3)-$F834)))</f>
        <v>#VALUE!</v>
      </c>
      <c r="P834" s="21" t="e">
        <f>IF(OR($B834="",P$3&lt;$D834+Настройки!$B$7),0,MAX(0,$E834-MAX(0,SUMIFS(Тех_Движение!$G$2:$G$5111,Тех_Движение!$D$2:$D$5111,$C834,Тех_Движение!$B$2:$B$5111,"&lt;="&amp;P$3)-$F834)))</f>
        <v>#VALUE!</v>
      </c>
      <c r="Q834" s="21" t="e">
        <f>IF(OR($B834="",Q$3&lt;$D834+Настройки!$B$7),0,MAX(0,$E834-MAX(0,SUMIFS(Тех_Движение!$G$2:$G$5111,Тех_Движение!$D$2:$D$5111,$C834,Тех_Движение!$B$2:$B$5111,"&lt;="&amp;Q$3)-$F834)))</f>
        <v>#VALUE!</v>
      </c>
      <c r="R834" s="21" t="str">
        <f t="shared" si="37"/>
        <v/>
      </c>
      <c r="S834" s="23" t="str">
        <f>IF($B834="","",VLOOKUP($C834,Настройки!$A$11:$L$17,9,FALSE))</f>
        <v/>
      </c>
      <c r="T834" s="23" t="str">
        <f t="shared" si="38"/>
        <v/>
      </c>
    </row>
    <row r="835" spans="1:20" x14ac:dyDescent="0.3">
      <c r="A835" s="20">
        <f>Тех_Движение!$A$832</f>
        <v>831</v>
      </c>
      <c r="B835" s="20" t="str">
        <f>IF(Тех_Движение!$F$832&gt;0,Тех_Движение!$I$832,"")</f>
        <v/>
      </c>
      <c r="C835" s="20" t="str">
        <f>IF($B835="","",Тех_Движение!$D$832)</f>
        <v/>
      </c>
      <c r="D835" s="9" t="str">
        <f>IF($B835="","",Тех_Движение!$B$832)</f>
        <v/>
      </c>
      <c r="E835" s="21" t="str">
        <f>IF($B835="","",Тех_Движение!$F$832)</f>
        <v/>
      </c>
      <c r="F835" s="21" t="str">
        <f>IF($B835="","",SUMIFS($E$5:$E834,$C$5:$C834,$C835))</f>
        <v/>
      </c>
      <c r="G835" s="21" t="str">
        <f>IF($B835="","",MAX(0,$E835-MAX(0,SUMIFS(Тех_Движение!$G$2:$G$5111,Тех_Движение!$D$2:$D$5111,$C835,Тех_Движение!$B$2:$B$5111,"&lt;="&amp;Настройки!$B$5-1)-$F835)))</f>
        <v/>
      </c>
      <c r="H835" s="21" t="str">
        <f>IF($B835="","",IF(AND($D835&gt;=Настройки!$B$5,$D835&lt;=Настройки!$B$6),$E835,0))</f>
        <v/>
      </c>
      <c r="I835" s="21" t="str">
        <f t="shared" si="36"/>
        <v/>
      </c>
      <c r="J835" s="21" t="str">
        <f>IF($B835="","",MAX(0,$E835-MAX(0,SUMIFS(Тех_Движение!$G$2:$G$5111,Тех_Движение!$D$2:$D$5111,$C835,Тех_Движение!$B$2:$B$5111,"&lt;="&amp;Настройки!$B$6)-$F835)))</f>
        <v/>
      </c>
      <c r="K835" s="21" t="e">
        <f>IF(OR($B835="",K$3&lt;$D835+Настройки!$B$7),0,MAX(0,$E835-MAX(0,SUMIFS(Тех_Движение!$G$2:$G$5111,Тех_Движение!$D$2:$D$5111,$C835,Тех_Движение!$B$2:$B$5111,"&lt;="&amp;K$3)-$F835)))</f>
        <v>#VALUE!</v>
      </c>
      <c r="L835" s="21" t="e">
        <f>IF(OR($B835="",L$3&lt;$D835+Настройки!$B$7),0,MAX(0,$E835-MAX(0,SUMIFS(Тех_Движение!$G$2:$G$5111,Тех_Движение!$D$2:$D$5111,$C835,Тех_Движение!$B$2:$B$5111,"&lt;="&amp;L$3)-$F835)))</f>
        <v>#VALUE!</v>
      </c>
      <c r="M835" s="21" t="e">
        <f>IF(OR($B835="",M$3&lt;$D835+Настройки!$B$7),0,MAX(0,$E835-MAX(0,SUMIFS(Тех_Движение!$G$2:$G$5111,Тех_Движение!$D$2:$D$5111,$C835,Тех_Движение!$B$2:$B$5111,"&lt;="&amp;M$3)-$F835)))</f>
        <v>#VALUE!</v>
      </c>
      <c r="N835" s="21" t="e">
        <f>IF(OR($B835="",N$3&lt;$D835+Настройки!$B$7),0,MAX(0,$E835-MAX(0,SUMIFS(Тех_Движение!$G$2:$G$5111,Тех_Движение!$D$2:$D$5111,$C835,Тех_Движение!$B$2:$B$5111,"&lt;="&amp;N$3)-$F835)))</f>
        <v>#VALUE!</v>
      </c>
      <c r="O835" s="21" t="e">
        <f>IF(OR($B835="",O$3&lt;$D835+Настройки!$B$7),0,MAX(0,$E835-MAX(0,SUMIFS(Тех_Движение!$G$2:$G$5111,Тех_Движение!$D$2:$D$5111,$C835,Тех_Движение!$B$2:$B$5111,"&lt;="&amp;O$3)-$F835)))</f>
        <v>#VALUE!</v>
      </c>
      <c r="P835" s="21" t="e">
        <f>IF(OR($B835="",P$3&lt;$D835+Настройки!$B$7),0,MAX(0,$E835-MAX(0,SUMIFS(Тех_Движение!$G$2:$G$5111,Тех_Движение!$D$2:$D$5111,$C835,Тех_Движение!$B$2:$B$5111,"&lt;="&amp;P$3)-$F835)))</f>
        <v>#VALUE!</v>
      </c>
      <c r="Q835" s="21" t="e">
        <f>IF(OR($B835="",Q$3&lt;$D835+Настройки!$B$7),0,MAX(0,$E835-MAX(0,SUMIFS(Тех_Движение!$G$2:$G$5111,Тех_Движение!$D$2:$D$5111,$C835,Тех_Движение!$B$2:$B$5111,"&lt;="&amp;Q$3)-$F835)))</f>
        <v>#VALUE!</v>
      </c>
      <c r="R835" s="21" t="str">
        <f t="shared" si="37"/>
        <v/>
      </c>
      <c r="S835" s="23" t="str">
        <f>IF($B835="","",VLOOKUP($C835,Настройки!$A$11:$L$17,9,FALSE))</f>
        <v/>
      </c>
      <c r="T835" s="23" t="str">
        <f t="shared" si="38"/>
        <v/>
      </c>
    </row>
    <row r="836" spans="1:20" x14ac:dyDescent="0.3">
      <c r="A836" s="20">
        <f>Тех_Движение!$A$833</f>
        <v>832</v>
      </c>
      <c r="B836" s="20" t="str">
        <f>IF(Тех_Движение!$F$833&gt;0,Тех_Движение!$I$833,"")</f>
        <v/>
      </c>
      <c r="C836" s="20" t="str">
        <f>IF($B836="","",Тех_Движение!$D$833)</f>
        <v/>
      </c>
      <c r="D836" s="9" t="str">
        <f>IF($B836="","",Тех_Движение!$B$833)</f>
        <v/>
      </c>
      <c r="E836" s="21" t="str">
        <f>IF($B836="","",Тех_Движение!$F$833)</f>
        <v/>
      </c>
      <c r="F836" s="21" t="str">
        <f>IF($B836="","",SUMIFS($E$5:$E835,$C$5:$C835,$C836))</f>
        <v/>
      </c>
      <c r="G836" s="21" t="str">
        <f>IF($B836="","",MAX(0,$E836-MAX(0,SUMIFS(Тех_Движение!$G$2:$G$5111,Тех_Движение!$D$2:$D$5111,$C836,Тех_Движение!$B$2:$B$5111,"&lt;="&amp;Настройки!$B$5-1)-$F836)))</f>
        <v/>
      </c>
      <c r="H836" s="21" t="str">
        <f>IF($B836="","",IF(AND($D836&gt;=Настройки!$B$5,$D836&lt;=Настройки!$B$6),$E836,0))</f>
        <v/>
      </c>
      <c r="I836" s="21" t="str">
        <f t="shared" si="36"/>
        <v/>
      </c>
      <c r="J836" s="21" t="str">
        <f>IF($B836="","",MAX(0,$E836-MAX(0,SUMIFS(Тех_Движение!$G$2:$G$5111,Тех_Движение!$D$2:$D$5111,$C836,Тех_Движение!$B$2:$B$5111,"&lt;="&amp;Настройки!$B$6)-$F836)))</f>
        <v/>
      </c>
      <c r="K836" s="21" t="e">
        <f>IF(OR($B836="",K$3&lt;$D836+Настройки!$B$7),0,MAX(0,$E836-MAX(0,SUMIFS(Тех_Движение!$G$2:$G$5111,Тех_Движение!$D$2:$D$5111,$C836,Тех_Движение!$B$2:$B$5111,"&lt;="&amp;K$3)-$F836)))</f>
        <v>#VALUE!</v>
      </c>
      <c r="L836" s="21" t="e">
        <f>IF(OR($B836="",L$3&lt;$D836+Настройки!$B$7),0,MAX(0,$E836-MAX(0,SUMIFS(Тех_Движение!$G$2:$G$5111,Тех_Движение!$D$2:$D$5111,$C836,Тех_Движение!$B$2:$B$5111,"&lt;="&amp;L$3)-$F836)))</f>
        <v>#VALUE!</v>
      </c>
      <c r="M836" s="21" t="e">
        <f>IF(OR($B836="",M$3&lt;$D836+Настройки!$B$7),0,MAX(0,$E836-MAX(0,SUMIFS(Тех_Движение!$G$2:$G$5111,Тех_Движение!$D$2:$D$5111,$C836,Тех_Движение!$B$2:$B$5111,"&lt;="&amp;M$3)-$F836)))</f>
        <v>#VALUE!</v>
      </c>
      <c r="N836" s="21" t="e">
        <f>IF(OR($B836="",N$3&lt;$D836+Настройки!$B$7),0,MAX(0,$E836-MAX(0,SUMIFS(Тех_Движение!$G$2:$G$5111,Тех_Движение!$D$2:$D$5111,$C836,Тех_Движение!$B$2:$B$5111,"&lt;="&amp;N$3)-$F836)))</f>
        <v>#VALUE!</v>
      </c>
      <c r="O836" s="21" t="e">
        <f>IF(OR($B836="",O$3&lt;$D836+Настройки!$B$7),0,MAX(0,$E836-MAX(0,SUMIFS(Тех_Движение!$G$2:$G$5111,Тех_Движение!$D$2:$D$5111,$C836,Тех_Движение!$B$2:$B$5111,"&lt;="&amp;O$3)-$F836)))</f>
        <v>#VALUE!</v>
      </c>
      <c r="P836" s="21" t="e">
        <f>IF(OR($B836="",P$3&lt;$D836+Настройки!$B$7),0,MAX(0,$E836-MAX(0,SUMIFS(Тех_Движение!$G$2:$G$5111,Тех_Движение!$D$2:$D$5111,$C836,Тех_Движение!$B$2:$B$5111,"&lt;="&amp;P$3)-$F836)))</f>
        <v>#VALUE!</v>
      </c>
      <c r="Q836" s="21" t="e">
        <f>IF(OR($B836="",Q$3&lt;$D836+Настройки!$B$7),0,MAX(0,$E836-MAX(0,SUMIFS(Тех_Движение!$G$2:$G$5111,Тех_Движение!$D$2:$D$5111,$C836,Тех_Движение!$B$2:$B$5111,"&lt;="&amp;Q$3)-$F836)))</f>
        <v>#VALUE!</v>
      </c>
      <c r="R836" s="21" t="str">
        <f t="shared" si="37"/>
        <v/>
      </c>
      <c r="S836" s="23" t="str">
        <f>IF($B836="","",VLOOKUP($C836,Настройки!$A$11:$L$17,9,FALSE))</f>
        <v/>
      </c>
      <c r="T836" s="23" t="str">
        <f t="shared" si="38"/>
        <v/>
      </c>
    </row>
    <row r="837" spans="1:20" x14ac:dyDescent="0.3">
      <c r="A837" s="20">
        <f>Тех_Движение!$A$834</f>
        <v>833</v>
      </c>
      <c r="B837" s="20" t="str">
        <f>IF(Тех_Движение!$F$834&gt;0,Тех_Движение!$I$834,"")</f>
        <v/>
      </c>
      <c r="C837" s="20" t="str">
        <f>IF($B837="","",Тех_Движение!$D$834)</f>
        <v/>
      </c>
      <c r="D837" s="9" t="str">
        <f>IF($B837="","",Тех_Движение!$B$834)</f>
        <v/>
      </c>
      <c r="E837" s="21" t="str">
        <f>IF($B837="","",Тех_Движение!$F$834)</f>
        <v/>
      </c>
      <c r="F837" s="21" t="str">
        <f>IF($B837="","",SUMIFS($E$5:$E836,$C$5:$C836,$C837))</f>
        <v/>
      </c>
      <c r="G837" s="21" t="str">
        <f>IF($B837="","",MAX(0,$E837-MAX(0,SUMIFS(Тех_Движение!$G$2:$G$5111,Тех_Движение!$D$2:$D$5111,$C837,Тех_Движение!$B$2:$B$5111,"&lt;="&amp;Настройки!$B$5-1)-$F837)))</f>
        <v/>
      </c>
      <c r="H837" s="21" t="str">
        <f>IF($B837="","",IF(AND($D837&gt;=Настройки!$B$5,$D837&lt;=Настройки!$B$6),$E837,0))</f>
        <v/>
      </c>
      <c r="I837" s="21" t="str">
        <f t="shared" ref="I837:I900" si="39">IF($B837="","",$G837+$H837-$J837)</f>
        <v/>
      </c>
      <c r="J837" s="21" t="str">
        <f>IF($B837="","",MAX(0,$E837-MAX(0,SUMIFS(Тех_Движение!$G$2:$G$5111,Тех_Движение!$D$2:$D$5111,$C837,Тех_Движение!$B$2:$B$5111,"&lt;="&amp;Настройки!$B$6)-$F837)))</f>
        <v/>
      </c>
      <c r="K837" s="21" t="e">
        <f>IF(OR($B837="",K$3&lt;$D837+Настройки!$B$7),0,MAX(0,$E837-MAX(0,SUMIFS(Тех_Движение!$G$2:$G$5111,Тех_Движение!$D$2:$D$5111,$C837,Тех_Движение!$B$2:$B$5111,"&lt;="&amp;K$3)-$F837)))</f>
        <v>#VALUE!</v>
      </c>
      <c r="L837" s="21" t="e">
        <f>IF(OR($B837="",L$3&lt;$D837+Настройки!$B$7),0,MAX(0,$E837-MAX(0,SUMIFS(Тех_Движение!$G$2:$G$5111,Тех_Движение!$D$2:$D$5111,$C837,Тех_Движение!$B$2:$B$5111,"&lt;="&amp;L$3)-$F837)))</f>
        <v>#VALUE!</v>
      </c>
      <c r="M837" s="21" t="e">
        <f>IF(OR($B837="",M$3&lt;$D837+Настройки!$B$7),0,MAX(0,$E837-MAX(0,SUMIFS(Тех_Движение!$G$2:$G$5111,Тех_Движение!$D$2:$D$5111,$C837,Тех_Движение!$B$2:$B$5111,"&lt;="&amp;M$3)-$F837)))</f>
        <v>#VALUE!</v>
      </c>
      <c r="N837" s="21" t="e">
        <f>IF(OR($B837="",N$3&lt;$D837+Настройки!$B$7),0,MAX(0,$E837-MAX(0,SUMIFS(Тех_Движение!$G$2:$G$5111,Тех_Движение!$D$2:$D$5111,$C837,Тех_Движение!$B$2:$B$5111,"&lt;="&amp;N$3)-$F837)))</f>
        <v>#VALUE!</v>
      </c>
      <c r="O837" s="21" t="e">
        <f>IF(OR($B837="",O$3&lt;$D837+Настройки!$B$7),0,MAX(0,$E837-MAX(0,SUMIFS(Тех_Движение!$G$2:$G$5111,Тех_Движение!$D$2:$D$5111,$C837,Тех_Движение!$B$2:$B$5111,"&lt;="&amp;O$3)-$F837)))</f>
        <v>#VALUE!</v>
      </c>
      <c r="P837" s="21" t="e">
        <f>IF(OR($B837="",P$3&lt;$D837+Настройки!$B$7),0,MAX(0,$E837-MAX(0,SUMIFS(Тех_Движение!$G$2:$G$5111,Тех_Движение!$D$2:$D$5111,$C837,Тех_Движение!$B$2:$B$5111,"&lt;="&amp;P$3)-$F837)))</f>
        <v>#VALUE!</v>
      </c>
      <c r="Q837" s="21" t="e">
        <f>IF(OR($B837="",Q$3&lt;$D837+Настройки!$B$7),0,MAX(0,$E837-MAX(0,SUMIFS(Тех_Движение!$G$2:$G$5111,Тех_Движение!$D$2:$D$5111,$C837,Тех_Движение!$B$2:$B$5111,"&lt;="&amp;Q$3)-$F837)))</f>
        <v>#VALUE!</v>
      </c>
      <c r="R837" s="21" t="str">
        <f t="shared" ref="R837:R900" si="40">IF($B837="","",SUM($K837:$Q837))</f>
        <v/>
      </c>
      <c r="S837" s="23" t="str">
        <f>IF($B837="","",VLOOKUP($C837,Настройки!$A$11:$L$17,9,FALSE))</f>
        <v/>
      </c>
      <c r="T837" s="23" t="str">
        <f t="shared" ref="T837:T900" si="41">IF($B837="","",$R837*$S837)</f>
        <v/>
      </c>
    </row>
    <row r="838" spans="1:20" x14ac:dyDescent="0.3">
      <c r="A838" s="20">
        <f>Тех_Движение!$A$835</f>
        <v>834</v>
      </c>
      <c r="B838" s="20" t="str">
        <f>IF(Тех_Движение!$F$835&gt;0,Тех_Движение!$I$835,"")</f>
        <v/>
      </c>
      <c r="C838" s="20" t="str">
        <f>IF($B838="","",Тех_Движение!$D$835)</f>
        <v/>
      </c>
      <c r="D838" s="9" t="str">
        <f>IF($B838="","",Тех_Движение!$B$835)</f>
        <v/>
      </c>
      <c r="E838" s="21" t="str">
        <f>IF($B838="","",Тех_Движение!$F$835)</f>
        <v/>
      </c>
      <c r="F838" s="21" t="str">
        <f>IF($B838="","",SUMIFS($E$5:$E837,$C$5:$C837,$C838))</f>
        <v/>
      </c>
      <c r="G838" s="21" t="str">
        <f>IF($B838="","",MAX(0,$E838-MAX(0,SUMIFS(Тех_Движение!$G$2:$G$5111,Тех_Движение!$D$2:$D$5111,$C838,Тех_Движение!$B$2:$B$5111,"&lt;="&amp;Настройки!$B$5-1)-$F838)))</f>
        <v/>
      </c>
      <c r="H838" s="21" t="str">
        <f>IF($B838="","",IF(AND($D838&gt;=Настройки!$B$5,$D838&lt;=Настройки!$B$6),$E838,0))</f>
        <v/>
      </c>
      <c r="I838" s="21" t="str">
        <f t="shared" si="39"/>
        <v/>
      </c>
      <c r="J838" s="21" t="str">
        <f>IF($B838="","",MAX(0,$E838-MAX(0,SUMIFS(Тех_Движение!$G$2:$G$5111,Тех_Движение!$D$2:$D$5111,$C838,Тех_Движение!$B$2:$B$5111,"&lt;="&amp;Настройки!$B$6)-$F838)))</f>
        <v/>
      </c>
      <c r="K838" s="21" t="e">
        <f>IF(OR($B838="",K$3&lt;$D838+Настройки!$B$7),0,MAX(0,$E838-MAX(0,SUMIFS(Тех_Движение!$G$2:$G$5111,Тех_Движение!$D$2:$D$5111,$C838,Тех_Движение!$B$2:$B$5111,"&lt;="&amp;K$3)-$F838)))</f>
        <v>#VALUE!</v>
      </c>
      <c r="L838" s="21" t="e">
        <f>IF(OR($B838="",L$3&lt;$D838+Настройки!$B$7),0,MAX(0,$E838-MAX(0,SUMIFS(Тех_Движение!$G$2:$G$5111,Тех_Движение!$D$2:$D$5111,$C838,Тех_Движение!$B$2:$B$5111,"&lt;="&amp;L$3)-$F838)))</f>
        <v>#VALUE!</v>
      </c>
      <c r="M838" s="21" t="e">
        <f>IF(OR($B838="",M$3&lt;$D838+Настройки!$B$7),0,MAX(0,$E838-MAX(0,SUMIFS(Тех_Движение!$G$2:$G$5111,Тех_Движение!$D$2:$D$5111,$C838,Тех_Движение!$B$2:$B$5111,"&lt;="&amp;M$3)-$F838)))</f>
        <v>#VALUE!</v>
      </c>
      <c r="N838" s="21" t="e">
        <f>IF(OR($B838="",N$3&lt;$D838+Настройки!$B$7),0,MAX(0,$E838-MAX(0,SUMIFS(Тех_Движение!$G$2:$G$5111,Тех_Движение!$D$2:$D$5111,$C838,Тех_Движение!$B$2:$B$5111,"&lt;="&amp;N$3)-$F838)))</f>
        <v>#VALUE!</v>
      </c>
      <c r="O838" s="21" t="e">
        <f>IF(OR($B838="",O$3&lt;$D838+Настройки!$B$7),0,MAX(0,$E838-MAX(0,SUMIFS(Тех_Движение!$G$2:$G$5111,Тех_Движение!$D$2:$D$5111,$C838,Тех_Движение!$B$2:$B$5111,"&lt;="&amp;O$3)-$F838)))</f>
        <v>#VALUE!</v>
      </c>
      <c r="P838" s="21" t="e">
        <f>IF(OR($B838="",P$3&lt;$D838+Настройки!$B$7),0,MAX(0,$E838-MAX(0,SUMIFS(Тех_Движение!$G$2:$G$5111,Тех_Движение!$D$2:$D$5111,$C838,Тех_Движение!$B$2:$B$5111,"&lt;="&amp;P$3)-$F838)))</f>
        <v>#VALUE!</v>
      </c>
      <c r="Q838" s="21" t="e">
        <f>IF(OR($B838="",Q$3&lt;$D838+Настройки!$B$7),0,MAX(0,$E838-MAX(0,SUMIFS(Тех_Движение!$G$2:$G$5111,Тех_Движение!$D$2:$D$5111,$C838,Тех_Движение!$B$2:$B$5111,"&lt;="&amp;Q$3)-$F838)))</f>
        <v>#VALUE!</v>
      </c>
      <c r="R838" s="21" t="str">
        <f t="shared" si="40"/>
        <v/>
      </c>
      <c r="S838" s="23" t="str">
        <f>IF($B838="","",VLOOKUP($C838,Настройки!$A$11:$L$17,9,FALSE))</f>
        <v/>
      </c>
      <c r="T838" s="23" t="str">
        <f t="shared" si="41"/>
        <v/>
      </c>
    </row>
    <row r="839" spans="1:20" x14ac:dyDescent="0.3">
      <c r="A839" s="20">
        <f>Тех_Движение!$A$836</f>
        <v>835</v>
      </c>
      <c r="B839" s="20" t="str">
        <f>IF(Тех_Движение!$F$836&gt;0,Тех_Движение!$I$836,"")</f>
        <v/>
      </c>
      <c r="C839" s="20" t="str">
        <f>IF($B839="","",Тех_Движение!$D$836)</f>
        <v/>
      </c>
      <c r="D839" s="9" t="str">
        <f>IF($B839="","",Тех_Движение!$B$836)</f>
        <v/>
      </c>
      <c r="E839" s="21" t="str">
        <f>IF($B839="","",Тех_Движение!$F$836)</f>
        <v/>
      </c>
      <c r="F839" s="21" t="str">
        <f>IF($B839="","",SUMIFS($E$5:$E838,$C$5:$C838,$C839))</f>
        <v/>
      </c>
      <c r="G839" s="21" t="str">
        <f>IF($B839="","",MAX(0,$E839-MAX(0,SUMIFS(Тех_Движение!$G$2:$G$5111,Тех_Движение!$D$2:$D$5111,$C839,Тех_Движение!$B$2:$B$5111,"&lt;="&amp;Настройки!$B$5-1)-$F839)))</f>
        <v/>
      </c>
      <c r="H839" s="21" t="str">
        <f>IF($B839="","",IF(AND($D839&gt;=Настройки!$B$5,$D839&lt;=Настройки!$B$6),$E839,0))</f>
        <v/>
      </c>
      <c r="I839" s="21" t="str">
        <f t="shared" si="39"/>
        <v/>
      </c>
      <c r="J839" s="21" t="str">
        <f>IF($B839="","",MAX(0,$E839-MAX(0,SUMIFS(Тех_Движение!$G$2:$G$5111,Тех_Движение!$D$2:$D$5111,$C839,Тех_Движение!$B$2:$B$5111,"&lt;="&amp;Настройки!$B$6)-$F839)))</f>
        <v/>
      </c>
      <c r="K839" s="21" t="e">
        <f>IF(OR($B839="",K$3&lt;$D839+Настройки!$B$7),0,MAX(0,$E839-MAX(0,SUMIFS(Тех_Движение!$G$2:$G$5111,Тех_Движение!$D$2:$D$5111,$C839,Тех_Движение!$B$2:$B$5111,"&lt;="&amp;K$3)-$F839)))</f>
        <v>#VALUE!</v>
      </c>
      <c r="L839" s="21" t="e">
        <f>IF(OR($B839="",L$3&lt;$D839+Настройки!$B$7),0,MAX(0,$E839-MAX(0,SUMIFS(Тех_Движение!$G$2:$G$5111,Тех_Движение!$D$2:$D$5111,$C839,Тех_Движение!$B$2:$B$5111,"&lt;="&amp;L$3)-$F839)))</f>
        <v>#VALUE!</v>
      </c>
      <c r="M839" s="21" t="e">
        <f>IF(OR($B839="",M$3&lt;$D839+Настройки!$B$7),0,MAX(0,$E839-MAX(0,SUMIFS(Тех_Движение!$G$2:$G$5111,Тех_Движение!$D$2:$D$5111,$C839,Тех_Движение!$B$2:$B$5111,"&lt;="&amp;M$3)-$F839)))</f>
        <v>#VALUE!</v>
      </c>
      <c r="N839" s="21" t="e">
        <f>IF(OR($B839="",N$3&lt;$D839+Настройки!$B$7),0,MAX(0,$E839-MAX(0,SUMIFS(Тех_Движение!$G$2:$G$5111,Тех_Движение!$D$2:$D$5111,$C839,Тех_Движение!$B$2:$B$5111,"&lt;="&amp;N$3)-$F839)))</f>
        <v>#VALUE!</v>
      </c>
      <c r="O839" s="21" t="e">
        <f>IF(OR($B839="",O$3&lt;$D839+Настройки!$B$7),0,MAX(0,$E839-MAX(0,SUMIFS(Тех_Движение!$G$2:$G$5111,Тех_Движение!$D$2:$D$5111,$C839,Тех_Движение!$B$2:$B$5111,"&lt;="&amp;O$3)-$F839)))</f>
        <v>#VALUE!</v>
      </c>
      <c r="P839" s="21" t="e">
        <f>IF(OR($B839="",P$3&lt;$D839+Настройки!$B$7),0,MAX(0,$E839-MAX(0,SUMIFS(Тех_Движение!$G$2:$G$5111,Тех_Движение!$D$2:$D$5111,$C839,Тех_Движение!$B$2:$B$5111,"&lt;="&amp;P$3)-$F839)))</f>
        <v>#VALUE!</v>
      </c>
      <c r="Q839" s="21" t="e">
        <f>IF(OR($B839="",Q$3&lt;$D839+Настройки!$B$7),0,MAX(0,$E839-MAX(0,SUMIFS(Тех_Движение!$G$2:$G$5111,Тех_Движение!$D$2:$D$5111,$C839,Тех_Движение!$B$2:$B$5111,"&lt;="&amp;Q$3)-$F839)))</f>
        <v>#VALUE!</v>
      </c>
      <c r="R839" s="21" t="str">
        <f t="shared" si="40"/>
        <v/>
      </c>
      <c r="S839" s="23" t="str">
        <f>IF($B839="","",VLOOKUP($C839,Настройки!$A$11:$L$17,9,FALSE))</f>
        <v/>
      </c>
      <c r="T839" s="23" t="str">
        <f t="shared" si="41"/>
        <v/>
      </c>
    </row>
    <row r="840" spans="1:20" x14ac:dyDescent="0.3">
      <c r="A840" s="20">
        <f>Тех_Движение!$A$837</f>
        <v>836</v>
      </c>
      <c r="B840" s="20" t="str">
        <f>IF(Тех_Движение!$F$837&gt;0,Тех_Движение!$I$837,"")</f>
        <v/>
      </c>
      <c r="C840" s="20" t="str">
        <f>IF($B840="","",Тех_Движение!$D$837)</f>
        <v/>
      </c>
      <c r="D840" s="9" t="str">
        <f>IF($B840="","",Тех_Движение!$B$837)</f>
        <v/>
      </c>
      <c r="E840" s="21" t="str">
        <f>IF($B840="","",Тех_Движение!$F$837)</f>
        <v/>
      </c>
      <c r="F840" s="21" t="str">
        <f>IF($B840="","",SUMIFS($E$5:$E839,$C$5:$C839,$C840))</f>
        <v/>
      </c>
      <c r="G840" s="21" t="str">
        <f>IF($B840="","",MAX(0,$E840-MAX(0,SUMIFS(Тех_Движение!$G$2:$G$5111,Тех_Движение!$D$2:$D$5111,$C840,Тех_Движение!$B$2:$B$5111,"&lt;="&amp;Настройки!$B$5-1)-$F840)))</f>
        <v/>
      </c>
      <c r="H840" s="21" t="str">
        <f>IF($B840="","",IF(AND($D840&gt;=Настройки!$B$5,$D840&lt;=Настройки!$B$6),$E840,0))</f>
        <v/>
      </c>
      <c r="I840" s="21" t="str">
        <f t="shared" si="39"/>
        <v/>
      </c>
      <c r="J840" s="21" t="str">
        <f>IF($B840="","",MAX(0,$E840-MAX(0,SUMIFS(Тех_Движение!$G$2:$G$5111,Тех_Движение!$D$2:$D$5111,$C840,Тех_Движение!$B$2:$B$5111,"&lt;="&amp;Настройки!$B$6)-$F840)))</f>
        <v/>
      </c>
      <c r="K840" s="21" t="e">
        <f>IF(OR($B840="",K$3&lt;$D840+Настройки!$B$7),0,MAX(0,$E840-MAX(0,SUMIFS(Тех_Движение!$G$2:$G$5111,Тех_Движение!$D$2:$D$5111,$C840,Тех_Движение!$B$2:$B$5111,"&lt;="&amp;K$3)-$F840)))</f>
        <v>#VALUE!</v>
      </c>
      <c r="L840" s="21" t="e">
        <f>IF(OR($B840="",L$3&lt;$D840+Настройки!$B$7),0,MAX(0,$E840-MAX(0,SUMIFS(Тех_Движение!$G$2:$G$5111,Тех_Движение!$D$2:$D$5111,$C840,Тех_Движение!$B$2:$B$5111,"&lt;="&amp;L$3)-$F840)))</f>
        <v>#VALUE!</v>
      </c>
      <c r="M840" s="21" t="e">
        <f>IF(OR($B840="",M$3&lt;$D840+Настройки!$B$7),0,MAX(0,$E840-MAX(0,SUMIFS(Тех_Движение!$G$2:$G$5111,Тех_Движение!$D$2:$D$5111,$C840,Тех_Движение!$B$2:$B$5111,"&lt;="&amp;M$3)-$F840)))</f>
        <v>#VALUE!</v>
      </c>
      <c r="N840" s="21" t="e">
        <f>IF(OR($B840="",N$3&lt;$D840+Настройки!$B$7),0,MAX(0,$E840-MAX(0,SUMIFS(Тех_Движение!$G$2:$G$5111,Тех_Движение!$D$2:$D$5111,$C840,Тех_Движение!$B$2:$B$5111,"&lt;="&amp;N$3)-$F840)))</f>
        <v>#VALUE!</v>
      </c>
      <c r="O840" s="21" t="e">
        <f>IF(OR($B840="",O$3&lt;$D840+Настройки!$B$7),0,MAX(0,$E840-MAX(0,SUMIFS(Тех_Движение!$G$2:$G$5111,Тех_Движение!$D$2:$D$5111,$C840,Тех_Движение!$B$2:$B$5111,"&lt;="&amp;O$3)-$F840)))</f>
        <v>#VALUE!</v>
      </c>
      <c r="P840" s="21" t="e">
        <f>IF(OR($B840="",P$3&lt;$D840+Настройки!$B$7),0,MAX(0,$E840-MAX(0,SUMIFS(Тех_Движение!$G$2:$G$5111,Тех_Движение!$D$2:$D$5111,$C840,Тех_Движение!$B$2:$B$5111,"&lt;="&amp;P$3)-$F840)))</f>
        <v>#VALUE!</v>
      </c>
      <c r="Q840" s="21" t="e">
        <f>IF(OR($B840="",Q$3&lt;$D840+Настройки!$B$7),0,MAX(0,$E840-MAX(0,SUMIFS(Тех_Движение!$G$2:$G$5111,Тех_Движение!$D$2:$D$5111,$C840,Тех_Движение!$B$2:$B$5111,"&lt;="&amp;Q$3)-$F840)))</f>
        <v>#VALUE!</v>
      </c>
      <c r="R840" s="21" t="str">
        <f t="shared" si="40"/>
        <v/>
      </c>
      <c r="S840" s="23" t="str">
        <f>IF($B840="","",VLOOKUP($C840,Настройки!$A$11:$L$17,9,FALSE))</f>
        <v/>
      </c>
      <c r="T840" s="23" t="str">
        <f t="shared" si="41"/>
        <v/>
      </c>
    </row>
    <row r="841" spans="1:20" x14ac:dyDescent="0.3">
      <c r="A841" s="20">
        <f>Тех_Движение!$A$838</f>
        <v>837</v>
      </c>
      <c r="B841" s="20" t="str">
        <f>IF(Тех_Движение!$F$838&gt;0,Тех_Движение!$I$838,"")</f>
        <v/>
      </c>
      <c r="C841" s="20" t="str">
        <f>IF($B841="","",Тех_Движение!$D$838)</f>
        <v/>
      </c>
      <c r="D841" s="9" t="str">
        <f>IF($B841="","",Тех_Движение!$B$838)</f>
        <v/>
      </c>
      <c r="E841" s="21" t="str">
        <f>IF($B841="","",Тех_Движение!$F$838)</f>
        <v/>
      </c>
      <c r="F841" s="21" t="str">
        <f>IF($B841="","",SUMIFS($E$5:$E840,$C$5:$C840,$C841))</f>
        <v/>
      </c>
      <c r="G841" s="21" t="str">
        <f>IF($B841="","",MAX(0,$E841-MAX(0,SUMIFS(Тех_Движение!$G$2:$G$5111,Тех_Движение!$D$2:$D$5111,$C841,Тех_Движение!$B$2:$B$5111,"&lt;="&amp;Настройки!$B$5-1)-$F841)))</f>
        <v/>
      </c>
      <c r="H841" s="21" t="str">
        <f>IF($B841="","",IF(AND($D841&gt;=Настройки!$B$5,$D841&lt;=Настройки!$B$6),$E841,0))</f>
        <v/>
      </c>
      <c r="I841" s="21" t="str">
        <f t="shared" si="39"/>
        <v/>
      </c>
      <c r="J841" s="21" t="str">
        <f>IF($B841="","",MAX(0,$E841-MAX(0,SUMIFS(Тех_Движение!$G$2:$G$5111,Тех_Движение!$D$2:$D$5111,$C841,Тех_Движение!$B$2:$B$5111,"&lt;="&amp;Настройки!$B$6)-$F841)))</f>
        <v/>
      </c>
      <c r="K841" s="21" t="e">
        <f>IF(OR($B841="",K$3&lt;$D841+Настройки!$B$7),0,MAX(0,$E841-MAX(0,SUMIFS(Тех_Движение!$G$2:$G$5111,Тех_Движение!$D$2:$D$5111,$C841,Тех_Движение!$B$2:$B$5111,"&lt;="&amp;K$3)-$F841)))</f>
        <v>#VALUE!</v>
      </c>
      <c r="L841" s="21" t="e">
        <f>IF(OR($B841="",L$3&lt;$D841+Настройки!$B$7),0,MAX(0,$E841-MAX(0,SUMIFS(Тех_Движение!$G$2:$G$5111,Тех_Движение!$D$2:$D$5111,$C841,Тех_Движение!$B$2:$B$5111,"&lt;="&amp;L$3)-$F841)))</f>
        <v>#VALUE!</v>
      </c>
      <c r="M841" s="21" t="e">
        <f>IF(OR($B841="",M$3&lt;$D841+Настройки!$B$7),0,MAX(0,$E841-MAX(0,SUMIFS(Тех_Движение!$G$2:$G$5111,Тех_Движение!$D$2:$D$5111,$C841,Тех_Движение!$B$2:$B$5111,"&lt;="&amp;M$3)-$F841)))</f>
        <v>#VALUE!</v>
      </c>
      <c r="N841" s="21" t="e">
        <f>IF(OR($B841="",N$3&lt;$D841+Настройки!$B$7),0,MAX(0,$E841-MAX(0,SUMIFS(Тех_Движение!$G$2:$G$5111,Тех_Движение!$D$2:$D$5111,$C841,Тех_Движение!$B$2:$B$5111,"&lt;="&amp;N$3)-$F841)))</f>
        <v>#VALUE!</v>
      </c>
      <c r="O841" s="21" t="e">
        <f>IF(OR($B841="",O$3&lt;$D841+Настройки!$B$7),0,MAX(0,$E841-MAX(0,SUMIFS(Тех_Движение!$G$2:$G$5111,Тех_Движение!$D$2:$D$5111,$C841,Тех_Движение!$B$2:$B$5111,"&lt;="&amp;O$3)-$F841)))</f>
        <v>#VALUE!</v>
      </c>
      <c r="P841" s="21" t="e">
        <f>IF(OR($B841="",P$3&lt;$D841+Настройки!$B$7),0,MAX(0,$E841-MAX(0,SUMIFS(Тех_Движение!$G$2:$G$5111,Тех_Движение!$D$2:$D$5111,$C841,Тех_Движение!$B$2:$B$5111,"&lt;="&amp;P$3)-$F841)))</f>
        <v>#VALUE!</v>
      </c>
      <c r="Q841" s="21" t="e">
        <f>IF(OR($B841="",Q$3&lt;$D841+Настройки!$B$7),0,MAX(0,$E841-MAX(0,SUMIFS(Тех_Движение!$G$2:$G$5111,Тех_Движение!$D$2:$D$5111,$C841,Тех_Движение!$B$2:$B$5111,"&lt;="&amp;Q$3)-$F841)))</f>
        <v>#VALUE!</v>
      </c>
      <c r="R841" s="21" t="str">
        <f t="shared" si="40"/>
        <v/>
      </c>
      <c r="S841" s="23" t="str">
        <f>IF($B841="","",VLOOKUP($C841,Настройки!$A$11:$L$17,9,FALSE))</f>
        <v/>
      </c>
      <c r="T841" s="23" t="str">
        <f t="shared" si="41"/>
        <v/>
      </c>
    </row>
    <row r="842" spans="1:20" x14ac:dyDescent="0.3">
      <c r="A842" s="20">
        <f>Тех_Движение!$A$839</f>
        <v>838</v>
      </c>
      <c r="B842" s="20" t="str">
        <f>IF(Тех_Движение!$F$839&gt;0,Тех_Движение!$I$839,"")</f>
        <v/>
      </c>
      <c r="C842" s="20" t="str">
        <f>IF($B842="","",Тех_Движение!$D$839)</f>
        <v/>
      </c>
      <c r="D842" s="9" t="str">
        <f>IF($B842="","",Тех_Движение!$B$839)</f>
        <v/>
      </c>
      <c r="E842" s="21" t="str">
        <f>IF($B842="","",Тех_Движение!$F$839)</f>
        <v/>
      </c>
      <c r="F842" s="21" t="str">
        <f>IF($B842="","",SUMIFS($E$5:$E841,$C$5:$C841,$C842))</f>
        <v/>
      </c>
      <c r="G842" s="21" t="str">
        <f>IF($B842="","",MAX(0,$E842-MAX(0,SUMIFS(Тех_Движение!$G$2:$G$5111,Тех_Движение!$D$2:$D$5111,$C842,Тех_Движение!$B$2:$B$5111,"&lt;="&amp;Настройки!$B$5-1)-$F842)))</f>
        <v/>
      </c>
      <c r="H842" s="21" t="str">
        <f>IF($B842="","",IF(AND($D842&gt;=Настройки!$B$5,$D842&lt;=Настройки!$B$6),$E842,0))</f>
        <v/>
      </c>
      <c r="I842" s="21" t="str">
        <f t="shared" si="39"/>
        <v/>
      </c>
      <c r="J842" s="21" t="str">
        <f>IF($B842="","",MAX(0,$E842-MAX(0,SUMIFS(Тех_Движение!$G$2:$G$5111,Тех_Движение!$D$2:$D$5111,$C842,Тех_Движение!$B$2:$B$5111,"&lt;="&amp;Настройки!$B$6)-$F842)))</f>
        <v/>
      </c>
      <c r="K842" s="21" t="e">
        <f>IF(OR($B842="",K$3&lt;$D842+Настройки!$B$7),0,MAX(0,$E842-MAX(0,SUMIFS(Тех_Движение!$G$2:$G$5111,Тех_Движение!$D$2:$D$5111,$C842,Тех_Движение!$B$2:$B$5111,"&lt;="&amp;K$3)-$F842)))</f>
        <v>#VALUE!</v>
      </c>
      <c r="L842" s="21" t="e">
        <f>IF(OR($B842="",L$3&lt;$D842+Настройки!$B$7),0,MAX(0,$E842-MAX(0,SUMIFS(Тех_Движение!$G$2:$G$5111,Тех_Движение!$D$2:$D$5111,$C842,Тех_Движение!$B$2:$B$5111,"&lt;="&amp;L$3)-$F842)))</f>
        <v>#VALUE!</v>
      </c>
      <c r="M842" s="21" t="e">
        <f>IF(OR($B842="",M$3&lt;$D842+Настройки!$B$7),0,MAX(0,$E842-MAX(0,SUMIFS(Тех_Движение!$G$2:$G$5111,Тех_Движение!$D$2:$D$5111,$C842,Тех_Движение!$B$2:$B$5111,"&lt;="&amp;M$3)-$F842)))</f>
        <v>#VALUE!</v>
      </c>
      <c r="N842" s="21" t="e">
        <f>IF(OR($B842="",N$3&lt;$D842+Настройки!$B$7),0,MAX(0,$E842-MAX(0,SUMIFS(Тех_Движение!$G$2:$G$5111,Тех_Движение!$D$2:$D$5111,$C842,Тех_Движение!$B$2:$B$5111,"&lt;="&amp;N$3)-$F842)))</f>
        <v>#VALUE!</v>
      </c>
      <c r="O842" s="21" t="e">
        <f>IF(OR($B842="",O$3&lt;$D842+Настройки!$B$7),0,MAX(0,$E842-MAX(0,SUMIFS(Тех_Движение!$G$2:$G$5111,Тех_Движение!$D$2:$D$5111,$C842,Тех_Движение!$B$2:$B$5111,"&lt;="&amp;O$3)-$F842)))</f>
        <v>#VALUE!</v>
      </c>
      <c r="P842" s="21" t="e">
        <f>IF(OR($B842="",P$3&lt;$D842+Настройки!$B$7),0,MAX(0,$E842-MAX(0,SUMIFS(Тех_Движение!$G$2:$G$5111,Тех_Движение!$D$2:$D$5111,$C842,Тех_Движение!$B$2:$B$5111,"&lt;="&amp;P$3)-$F842)))</f>
        <v>#VALUE!</v>
      </c>
      <c r="Q842" s="21" t="e">
        <f>IF(OR($B842="",Q$3&lt;$D842+Настройки!$B$7),0,MAX(0,$E842-MAX(0,SUMIFS(Тех_Движение!$G$2:$G$5111,Тех_Движение!$D$2:$D$5111,$C842,Тех_Движение!$B$2:$B$5111,"&lt;="&amp;Q$3)-$F842)))</f>
        <v>#VALUE!</v>
      </c>
      <c r="R842" s="21" t="str">
        <f t="shared" si="40"/>
        <v/>
      </c>
      <c r="S842" s="23" t="str">
        <f>IF($B842="","",VLOOKUP($C842,Настройки!$A$11:$L$17,9,FALSE))</f>
        <v/>
      </c>
      <c r="T842" s="23" t="str">
        <f t="shared" si="41"/>
        <v/>
      </c>
    </row>
    <row r="843" spans="1:20" x14ac:dyDescent="0.3">
      <c r="A843" s="20">
        <f>Тех_Движение!$A$840</f>
        <v>839</v>
      </c>
      <c r="B843" s="20" t="str">
        <f>IF(Тех_Движение!$F$840&gt;0,Тех_Движение!$I$840,"")</f>
        <v/>
      </c>
      <c r="C843" s="20" t="str">
        <f>IF($B843="","",Тех_Движение!$D$840)</f>
        <v/>
      </c>
      <c r="D843" s="9" t="str">
        <f>IF($B843="","",Тех_Движение!$B$840)</f>
        <v/>
      </c>
      <c r="E843" s="21" t="str">
        <f>IF($B843="","",Тех_Движение!$F$840)</f>
        <v/>
      </c>
      <c r="F843" s="21" t="str">
        <f>IF($B843="","",SUMIFS($E$5:$E842,$C$5:$C842,$C843))</f>
        <v/>
      </c>
      <c r="G843" s="21" t="str">
        <f>IF($B843="","",MAX(0,$E843-MAX(0,SUMIFS(Тех_Движение!$G$2:$G$5111,Тех_Движение!$D$2:$D$5111,$C843,Тех_Движение!$B$2:$B$5111,"&lt;="&amp;Настройки!$B$5-1)-$F843)))</f>
        <v/>
      </c>
      <c r="H843" s="21" t="str">
        <f>IF($B843="","",IF(AND($D843&gt;=Настройки!$B$5,$D843&lt;=Настройки!$B$6),$E843,0))</f>
        <v/>
      </c>
      <c r="I843" s="21" t="str">
        <f t="shared" si="39"/>
        <v/>
      </c>
      <c r="J843" s="21" t="str">
        <f>IF($B843="","",MAX(0,$E843-MAX(0,SUMIFS(Тех_Движение!$G$2:$G$5111,Тех_Движение!$D$2:$D$5111,$C843,Тех_Движение!$B$2:$B$5111,"&lt;="&amp;Настройки!$B$6)-$F843)))</f>
        <v/>
      </c>
      <c r="K843" s="21" t="e">
        <f>IF(OR($B843="",K$3&lt;$D843+Настройки!$B$7),0,MAX(0,$E843-MAX(0,SUMIFS(Тех_Движение!$G$2:$G$5111,Тех_Движение!$D$2:$D$5111,$C843,Тех_Движение!$B$2:$B$5111,"&lt;="&amp;K$3)-$F843)))</f>
        <v>#VALUE!</v>
      </c>
      <c r="L843" s="21" t="e">
        <f>IF(OR($B843="",L$3&lt;$D843+Настройки!$B$7),0,MAX(0,$E843-MAX(0,SUMIFS(Тех_Движение!$G$2:$G$5111,Тех_Движение!$D$2:$D$5111,$C843,Тех_Движение!$B$2:$B$5111,"&lt;="&amp;L$3)-$F843)))</f>
        <v>#VALUE!</v>
      </c>
      <c r="M843" s="21" t="e">
        <f>IF(OR($B843="",M$3&lt;$D843+Настройки!$B$7),0,MAX(0,$E843-MAX(0,SUMIFS(Тех_Движение!$G$2:$G$5111,Тех_Движение!$D$2:$D$5111,$C843,Тех_Движение!$B$2:$B$5111,"&lt;="&amp;M$3)-$F843)))</f>
        <v>#VALUE!</v>
      </c>
      <c r="N843" s="21" t="e">
        <f>IF(OR($B843="",N$3&lt;$D843+Настройки!$B$7),0,MAX(0,$E843-MAX(0,SUMIFS(Тех_Движение!$G$2:$G$5111,Тех_Движение!$D$2:$D$5111,$C843,Тех_Движение!$B$2:$B$5111,"&lt;="&amp;N$3)-$F843)))</f>
        <v>#VALUE!</v>
      </c>
      <c r="O843" s="21" t="e">
        <f>IF(OR($B843="",O$3&lt;$D843+Настройки!$B$7),0,MAX(0,$E843-MAX(0,SUMIFS(Тех_Движение!$G$2:$G$5111,Тех_Движение!$D$2:$D$5111,$C843,Тех_Движение!$B$2:$B$5111,"&lt;="&amp;O$3)-$F843)))</f>
        <v>#VALUE!</v>
      </c>
      <c r="P843" s="21" t="e">
        <f>IF(OR($B843="",P$3&lt;$D843+Настройки!$B$7),0,MAX(0,$E843-MAX(0,SUMIFS(Тех_Движение!$G$2:$G$5111,Тех_Движение!$D$2:$D$5111,$C843,Тех_Движение!$B$2:$B$5111,"&lt;="&amp;P$3)-$F843)))</f>
        <v>#VALUE!</v>
      </c>
      <c r="Q843" s="21" t="e">
        <f>IF(OR($B843="",Q$3&lt;$D843+Настройки!$B$7),0,MAX(0,$E843-MAX(0,SUMIFS(Тех_Движение!$G$2:$G$5111,Тех_Движение!$D$2:$D$5111,$C843,Тех_Движение!$B$2:$B$5111,"&lt;="&amp;Q$3)-$F843)))</f>
        <v>#VALUE!</v>
      </c>
      <c r="R843" s="21" t="str">
        <f t="shared" si="40"/>
        <v/>
      </c>
      <c r="S843" s="23" t="str">
        <f>IF($B843="","",VLOOKUP($C843,Настройки!$A$11:$L$17,9,FALSE))</f>
        <v/>
      </c>
      <c r="T843" s="23" t="str">
        <f t="shared" si="41"/>
        <v/>
      </c>
    </row>
    <row r="844" spans="1:20" x14ac:dyDescent="0.3">
      <c r="A844" s="20">
        <f>Тех_Движение!$A$841</f>
        <v>840</v>
      </c>
      <c r="B844" s="20" t="str">
        <f>IF(Тех_Движение!$F$841&gt;0,Тех_Движение!$I$841,"")</f>
        <v/>
      </c>
      <c r="C844" s="20" t="str">
        <f>IF($B844="","",Тех_Движение!$D$841)</f>
        <v/>
      </c>
      <c r="D844" s="9" t="str">
        <f>IF($B844="","",Тех_Движение!$B$841)</f>
        <v/>
      </c>
      <c r="E844" s="21" t="str">
        <f>IF($B844="","",Тех_Движение!$F$841)</f>
        <v/>
      </c>
      <c r="F844" s="21" t="str">
        <f>IF($B844="","",SUMIFS($E$5:$E843,$C$5:$C843,$C844))</f>
        <v/>
      </c>
      <c r="G844" s="21" t="str">
        <f>IF($B844="","",MAX(0,$E844-MAX(0,SUMIFS(Тех_Движение!$G$2:$G$5111,Тех_Движение!$D$2:$D$5111,$C844,Тех_Движение!$B$2:$B$5111,"&lt;="&amp;Настройки!$B$5-1)-$F844)))</f>
        <v/>
      </c>
      <c r="H844" s="21" t="str">
        <f>IF($B844="","",IF(AND($D844&gt;=Настройки!$B$5,$D844&lt;=Настройки!$B$6),$E844,0))</f>
        <v/>
      </c>
      <c r="I844" s="21" t="str">
        <f t="shared" si="39"/>
        <v/>
      </c>
      <c r="J844" s="21" t="str">
        <f>IF($B844="","",MAX(0,$E844-MAX(0,SUMIFS(Тех_Движение!$G$2:$G$5111,Тех_Движение!$D$2:$D$5111,$C844,Тех_Движение!$B$2:$B$5111,"&lt;="&amp;Настройки!$B$6)-$F844)))</f>
        <v/>
      </c>
      <c r="K844" s="21" t="e">
        <f>IF(OR($B844="",K$3&lt;$D844+Настройки!$B$7),0,MAX(0,$E844-MAX(0,SUMIFS(Тех_Движение!$G$2:$G$5111,Тех_Движение!$D$2:$D$5111,$C844,Тех_Движение!$B$2:$B$5111,"&lt;="&amp;K$3)-$F844)))</f>
        <v>#VALUE!</v>
      </c>
      <c r="L844" s="21" t="e">
        <f>IF(OR($B844="",L$3&lt;$D844+Настройки!$B$7),0,MAX(0,$E844-MAX(0,SUMIFS(Тех_Движение!$G$2:$G$5111,Тех_Движение!$D$2:$D$5111,$C844,Тех_Движение!$B$2:$B$5111,"&lt;="&amp;L$3)-$F844)))</f>
        <v>#VALUE!</v>
      </c>
      <c r="M844" s="21" t="e">
        <f>IF(OR($B844="",M$3&lt;$D844+Настройки!$B$7),0,MAX(0,$E844-MAX(0,SUMIFS(Тех_Движение!$G$2:$G$5111,Тех_Движение!$D$2:$D$5111,$C844,Тех_Движение!$B$2:$B$5111,"&lt;="&amp;M$3)-$F844)))</f>
        <v>#VALUE!</v>
      </c>
      <c r="N844" s="21" t="e">
        <f>IF(OR($B844="",N$3&lt;$D844+Настройки!$B$7),0,MAX(0,$E844-MAX(0,SUMIFS(Тех_Движение!$G$2:$G$5111,Тех_Движение!$D$2:$D$5111,$C844,Тех_Движение!$B$2:$B$5111,"&lt;="&amp;N$3)-$F844)))</f>
        <v>#VALUE!</v>
      </c>
      <c r="O844" s="21" t="e">
        <f>IF(OR($B844="",O$3&lt;$D844+Настройки!$B$7),0,MAX(0,$E844-MAX(0,SUMIFS(Тех_Движение!$G$2:$G$5111,Тех_Движение!$D$2:$D$5111,$C844,Тех_Движение!$B$2:$B$5111,"&lt;="&amp;O$3)-$F844)))</f>
        <v>#VALUE!</v>
      </c>
      <c r="P844" s="21" t="e">
        <f>IF(OR($B844="",P$3&lt;$D844+Настройки!$B$7),0,MAX(0,$E844-MAX(0,SUMIFS(Тех_Движение!$G$2:$G$5111,Тех_Движение!$D$2:$D$5111,$C844,Тех_Движение!$B$2:$B$5111,"&lt;="&amp;P$3)-$F844)))</f>
        <v>#VALUE!</v>
      </c>
      <c r="Q844" s="21" t="e">
        <f>IF(OR($B844="",Q$3&lt;$D844+Настройки!$B$7),0,MAX(0,$E844-MAX(0,SUMIFS(Тех_Движение!$G$2:$G$5111,Тех_Движение!$D$2:$D$5111,$C844,Тех_Движение!$B$2:$B$5111,"&lt;="&amp;Q$3)-$F844)))</f>
        <v>#VALUE!</v>
      </c>
      <c r="R844" s="21" t="str">
        <f t="shared" si="40"/>
        <v/>
      </c>
      <c r="S844" s="23" t="str">
        <f>IF($B844="","",VLOOKUP($C844,Настройки!$A$11:$L$17,9,FALSE))</f>
        <v/>
      </c>
      <c r="T844" s="23" t="str">
        <f t="shared" si="41"/>
        <v/>
      </c>
    </row>
    <row r="845" spans="1:20" x14ac:dyDescent="0.3">
      <c r="A845" s="20">
        <f>Тех_Движение!$A$842</f>
        <v>841</v>
      </c>
      <c r="B845" s="20" t="str">
        <f>IF(Тех_Движение!$F$842&gt;0,Тех_Движение!$I$842,"")</f>
        <v/>
      </c>
      <c r="C845" s="20" t="str">
        <f>IF($B845="","",Тех_Движение!$D$842)</f>
        <v/>
      </c>
      <c r="D845" s="9" t="str">
        <f>IF($B845="","",Тех_Движение!$B$842)</f>
        <v/>
      </c>
      <c r="E845" s="21" t="str">
        <f>IF($B845="","",Тех_Движение!$F$842)</f>
        <v/>
      </c>
      <c r="F845" s="21" t="str">
        <f>IF($B845="","",SUMIFS($E$5:$E844,$C$5:$C844,$C845))</f>
        <v/>
      </c>
      <c r="G845" s="21" t="str">
        <f>IF($B845="","",MAX(0,$E845-MAX(0,SUMIFS(Тех_Движение!$G$2:$G$5111,Тех_Движение!$D$2:$D$5111,$C845,Тех_Движение!$B$2:$B$5111,"&lt;="&amp;Настройки!$B$5-1)-$F845)))</f>
        <v/>
      </c>
      <c r="H845" s="21" t="str">
        <f>IF($B845="","",IF(AND($D845&gt;=Настройки!$B$5,$D845&lt;=Настройки!$B$6),$E845,0))</f>
        <v/>
      </c>
      <c r="I845" s="21" t="str">
        <f t="shared" si="39"/>
        <v/>
      </c>
      <c r="J845" s="21" t="str">
        <f>IF($B845="","",MAX(0,$E845-MAX(0,SUMIFS(Тех_Движение!$G$2:$G$5111,Тех_Движение!$D$2:$D$5111,$C845,Тех_Движение!$B$2:$B$5111,"&lt;="&amp;Настройки!$B$6)-$F845)))</f>
        <v/>
      </c>
      <c r="K845" s="21" t="e">
        <f>IF(OR($B845="",K$3&lt;$D845+Настройки!$B$7),0,MAX(0,$E845-MAX(0,SUMIFS(Тех_Движение!$G$2:$G$5111,Тех_Движение!$D$2:$D$5111,$C845,Тех_Движение!$B$2:$B$5111,"&lt;="&amp;K$3)-$F845)))</f>
        <v>#VALUE!</v>
      </c>
      <c r="L845" s="21" t="e">
        <f>IF(OR($B845="",L$3&lt;$D845+Настройки!$B$7),0,MAX(0,$E845-MAX(0,SUMIFS(Тех_Движение!$G$2:$G$5111,Тех_Движение!$D$2:$D$5111,$C845,Тех_Движение!$B$2:$B$5111,"&lt;="&amp;L$3)-$F845)))</f>
        <v>#VALUE!</v>
      </c>
      <c r="M845" s="21" t="e">
        <f>IF(OR($B845="",M$3&lt;$D845+Настройки!$B$7),0,MAX(0,$E845-MAX(0,SUMIFS(Тех_Движение!$G$2:$G$5111,Тех_Движение!$D$2:$D$5111,$C845,Тех_Движение!$B$2:$B$5111,"&lt;="&amp;M$3)-$F845)))</f>
        <v>#VALUE!</v>
      </c>
      <c r="N845" s="21" t="e">
        <f>IF(OR($B845="",N$3&lt;$D845+Настройки!$B$7),0,MAX(0,$E845-MAX(0,SUMIFS(Тех_Движение!$G$2:$G$5111,Тех_Движение!$D$2:$D$5111,$C845,Тех_Движение!$B$2:$B$5111,"&lt;="&amp;N$3)-$F845)))</f>
        <v>#VALUE!</v>
      </c>
      <c r="O845" s="21" t="e">
        <f>IF(OR($B845="",O$3&lt;$D845+Настройки!$B$7),0,MAX(0,$E845-MAX(0,SUMIFS(Тех_Движение!$G$2:$G$5111,Тех_Движение!$D$2:$D$5111,$C845,Тех_Движение!$B$2:$B$5111,"&lt;="&amp;O$3)-$F845)))</f>
        <v>#VALUE!</v>
      </c>
      <c r="P845" s="21" t="e">
        <f>IF(OR($B845="",P$3&lt;$D845+Настройки!$B$7),0,MAX(0,$E845-MAX(0,SUMIFS(Тех_Движение!$G$2:$G$5111,Тех_Движение!$D$2:$D$5111,$C845,Тех_Движение!$B$2:$B$5111,"&lt;="&amp;P$3)-$F845)))</f>
        <v>#VALUE!</v>
      </c>
      <c r="Q845" s="21" t="e">
        <f>IF(OR($B845="",Q$3&lt;$D845+Настройки!$B$7),0,MAX(0,$E845-MAX(0,SUMIFS(Тех_Движение!$G$2:$G$5111,Тех_Движение!$D$2:$D$5111,$C845,Тех_Движение!$B$2:$B$5111,"&lt;="&amp;Q$3)-$F845)))</f>
        <v>#VALUE!</v>
      </c>
      <c r="R845" s="21" t="str">
        <f t="shared" si="40"/>
        <v/>
      </c>
      <c r="S845" s="23" t="str">
        <f>IF($B845="","",VLOOKUP($C845,Настройки!$A$11:$L$17,9,FALSE))</f>
        <v/>
      </c>
      <c r="T845" s="23" t="str">
        <f t="shared" si="41"/>
        <v/>
      </c>
    </row>
    <row r="846" spans="1:20" x14ac:dyDescent="0.3">
      <c r="A846" s="20">
        <f>Тех_Движение!$A$843</f>
        <v>842</v>
      </c>
      <c r="B846" s="20" t="str">
        <f>IF(Тех_Движение!$F$843&gt;0,Тех_Движение!$I$843,"")</f>
        <v/>
      </c>
      <c r="C846" s="20" t="str">
        <f>IF($B846="","",Тех_Движение!$D$843)</f>
        <v/>
      </c>
      <c r="D846" s="9" t="str">
        <f>IF($B846="","",Тех_Движение!$B$843)</f>
        <v/>
      </c>
      <c r="E846" s="21" t="str">
        <f>IF($B846="","",Тех_Движение!$F$843)</f>
        <v/>
      </c>
      <c r="F846" s="21" t="str">
        <f>IF($B846="","",SUMIFS($E$5:$E845,$C$5:$C845,$C846))</f>
        <v/>
      </c>
      <c r="G846" s="21" t="str">
        <f>IF($B846="","",MAX(0,$E846-MAX(0,SUMIFS(Тех_Движение!$G$2:$G$5111,Тех_Движение!$D$2:$D$5111,$C846,Тех_Движение!$B$2:$B$5111,"&lt;="&amp;Настройки!$B$5-1)-$F846)))</f>
        <v/>
      </c>
      <c r="H846" s="21" t="str">
        <f>IF($B846="","",IF(AND($D846&gt;=Настройки!$B$5,$D846&lt;=Настройки!$B$6),$E846,0))</f>
        <v/>
      </c>
      <c r="I846" s="21" t="str">
        <f t="shared" si="39"/>
        <v/>
      </c>
      <c r="J846" s="21" t="str">
        <f>IF($B846="","",MAX(0,$E846-MAX(0,SUMIFS(Тех_Движение!$G$2:$G$5111,Тех_Движение!$D$2:$D$5111,$C846,Тех_Движение!$B$2:$B$5111,"&lt;="&amp;Настройки!$B$6)-$F846)))</f>
        <v/>
      </c>
      <c r="K846" s="21" t="e">
        <f>IF(OR($B846="",K$3&lt;$D846+Настройки!$B$7),0,MAX(0,$E846-MAX(0,SUMIFS(Тех_Движение!$G$2:$G$5111,Тех_Движение!$D$2:$D$5111,$C846,Тех_Движение!$B$2:$B$5111,"&lt;="&amp;K$3)-$F846)))</f>
        <v>#VALUE!</v>
      </c>
      <c r="L846" s="21" t="e">
        <f>IF(OR($B846="",L$3&lt;$D846+Настройки!$B$7),0,MAX(0,$E846-MAX(0,SUMIFS(Тех_Движение!$G$2:$G$5111,Тех_Движение!$D$2:$D$5111,$C846,Тех_Движение!$B$2:$B$5111,"&lt;="&amp;L$3)-$F846)))</f>
        <v>#VALUE!</v>
      </c>
      <c r="M846" s="21" t="e">
        <f>IF(OR($B846="",M$3&lt;$D846+Настройки!$B$7),0,MAX(0,$E846-MAX(0,SUMIFS(Тех_Движение!$G$2:$G$5111,Тех_Движение!$D$2:$D$5111,$C846,Тех_Движение!$B$2:$B$5111,"&lt;="&amp;M$3)-$F846)))</f>
        <v>#VALUE!</v>
      </c>
      <c r="N846" s="21" t="e">
        <f>IF(OR($B846="",N$3&lt;$D846+Настройки!$B$7),0,MAX(0,$E846-MAX(0,SUMIFS(Тех_Движение!$G$2:$G$5111,Тех_Движение!$D$2:$D$5111,$C846,Тех_Движение!$B$2:$B$5111,"&lt;="&amp;N$3)-$F846)))</f>
        <v>#VALUE!</v>
      </c>
      <c r="O846" s="21" t="e">
        <f>IF(OR($B846="",O$3&lt;$D846+Настройки!$B$7),0,MAX(0,$E846-MAX(0,SUMIFS(Тех_Движение!$G$2:$G$5111,Тех_Движение!$D$2:$D$5111,$C846,Тех_Движение!$B$2:$B$5111,"&lt;="&amp;O$3)-$F846)))</f>
        <v>#VALUE!</v>
      </c>
      <c r="P846" s="21" t="e">
        <f>IF(OR($B846="",P$3&lt;$D846+Настройки!$B$7),0,MAX(0,$E846-MAX(0,SUMIFS(Тех_Движение!$G$2:$G$5111,Тех_Движение!$D$2:$D$5111,$C846,Тех_Движение!$B$2:$B$5111,"&lt;="&amp;P$3)-$F846)))</f>
        <v>#VALUE!</v>
      </c>
      <c r="Q846" s="21" t="e">
        <f>IF(OR($B846="",Q$3&lt;$D846+Настройки!$B$7),0,MAX(0,$E846-MAX(0,SUMIFS(Тех_Движение!$G$2:$G$5111,Тех_Движение!$D$2:$D$5111,$C846,Тех_Движение!$B$2:$B$5111,"&lt;="&amp;Q$3)-$F846)))</f>
        <v>#VALUE!</v>
      </c>
      <c r="R846" s="21" t="str">
        <f t="shared" si="40"/>
        <v/>
      </c>
      <c r="S846" s="23" t="str">
        <f>IF($B846="","",VLOOKUP($C846,Настройки!$A$11:$L$17,9,FALSE))</f>
        <v/>
      </c>
      <c r="T846" s="23" t="str">
        <f t="shared" si="41"/>
        <v/>
      </c>
    </row>
    <row r="847" spans="1:20" x14ac:dyDescent="0.3">
      <c r="A847" s="20">
        <f>Тех_Движение!$A$844</f>
        <v>843</v>
      </c>
      <c r="B847" s="20" t="str">
        <f>IF(Тех_Движение!$F$844&gt;0,Тех_Движение!$I$844,"")</f>
        <v/>
      </c>
      <c r="C847" s="20" t="str">
        <f>IF($B847="","",Тех_Движение!$D$844)</f>
        <v/>
      </c>
      <c r="D847" s="9" t="str">
        <f>IF($B847="","",Тех_Движение!$B$844)</f>
        <v/>
      </c>
      <c r="E847" s="21" t="str">
        <f>IF($B847="","",Тех_Движение!$F$844)</f>
        <v/>
      </c>
      <c r="F847" s="21" t="str">
        <f>IF($B847="","",SUMIFS($E$5:$E846,$C$5:$C846,$C847))</f>
        <v/>
      </c>
      <c r="G847" s="21" t="str">
        <f>IF($B847="","",MAX(0,$E847-MAX(0,SUMIFS(Тех_Движение!$G$2:$G$5111,Тех_Движение!$D$2:$D$5111,$C847,Тех_Движение!$B$2:$B$5111,"&lt;="&amp;Настройки!$B$5-1)-$F847)))</f>
        <v/>
      </c>
      <c r="H847" s="21" t="str">
        <f>IF($B847="","",IF(AND($D847&gt;=Настройки!$B$5,$D847&lt;=Настройки!$B$6),$E847,0))</f>
        <v/>
      </c>
      <c r="I847" s="21" t="str">
        <f t="shared" si="39"/>
        <v/>
      </c>
      <c r="J847" s="21" t="str">
        <f>IF($B847="","",MAX(0,$E847-MAX(0,SUMIFS(Тех_Движение!$G$2:$G$5111,Тех_Движение!$D$2:$D$5111,$C847,Тех_Движение!$B$2:$B$5111,"&lt;="&amp;Настройки!$B$6)-$F847)))</f>
        <v/>
      </c>
      <c r="K847" s="21" t="e">
        <f>IF(OR($B847="",K$3&lt;$D847+Настройки!$B$7),0,MAX(0,$E847-MAX(0,SUMIFS(Тех_Движение!$G$2:$G$5111,Тех_Движение!$D$2:$D$5111,$C847,Тех_Движение!$B$2:$B$5111,"&lt;="&amp;K$3)-$F847)))</f>
        <v>#VALUE!</v>
      </c>
      <c r="L847" s="21" t="e">
        <f>IF(OR($B847="",L$3&lt;$D847+Настройки!$B$7),0,MAX(0,$E847-MAX(0,SUMIFS(Тех_Движение!$G$2:$G$5111,Тех_Движение!$D$2:$D$5111,$C847,Тех_Движение!$B$2:$B$5111,"&lt;="&amp;L$3)-$F847)))</f>
        <v>#VALUE!</v>
      </c>
      <c r="M847" s="21" t="e">
        <f>IF(OR($B847="",M$3&lt;$D847+Настройки!$B$7),0,MAX(0,$E847-MAX(0,SUMIFS(Тех_Движение!$G$2:$G$5111,Тех_Движение!$D$2:$D$5111,$C847,Тех_Движение!$B$2:$B$5111,"&lt;="&amp;M$3)-$F847)))</f>
        <v>#VALUE!</v>
      </c>
      <c r="N847" s="21" t="e">
        <f>IF(OR($B847="",N$3&lt;$D847+Настройки!$B$7),0,MAX(0,$E847-MAX(0,SUMIFS(Тех_Движение!$G$2:$G$5111,Тех_Движение!$D$2:$D$5111,$C847,Тех_Движение!$B$2:$B$5111,"&lt;="&amp;N$3)-$F847)))</f>
        <v>#VALUE!</v>
      </c>
      <c r="O847" s="21" t="e">
        <f>IF(OR($B847="",O$3&lt;$D847+Настройки!$B$7),0,MAX(0,$E847-MAX(0,SUMIFS(Тех_Движение!$G$2:$G$5111,Тех_Движение!$D$2:$D$5111,$C847,Тех_Движение!$B$2:$B$5111,"&lt;="&amp;O$3)-$F847)))</f>
        <v>#VALUE!</v>
      </c>
      <c r="P847" s="21" t="e">
        <f>IF(OR($B847="",P$3&lt;$D847+Настройки!$B$7),0,MAX(0,$E847-MAX(0,SUMIFS(Тех_Движение!$G$2:$G$5111,Тех_Движение!$D$2:$D$5111,$C847,Тех_Движение!$B$2:$B$5111,"&lt;="&amp;P$3)-$F847)))</f>
        <v>#VALUE!</v>
      </c>
      <c r="Q847" s="21" t="e">
        <f>IF(OR($B847="",Q$3&lt;$D847+Настройки!$B$7),0,MAX(0,$E847-MAX(0,SUMIFS(Тех_Движение!$G$2:$G$5111,Тех_Движение!$D$2:$D$5111,$C847,Тех_Движение!$B$2:$B$5111,"&lt;="&amp;Q$3)-$F847)))</f>
        <v>#VALUE!</v>
      </c>
      <c r="R847" s="21" t="str">
        <f t="shared" si="40"/>
        <v/>
      </c>
      <c r="S847" s="23" t="str">
        <f>IF($B847="","",VLOOKUP($C847,Настройки!$A$11:$L$17,9,FALSE))</f>
        <v/>
      </c>
      <c r="T847" s="23" t="str">
        <f t="shared" si="41"/>
        <v/>
      </c>
    </row>
    <row r="848" spans="1:20" x14ac:dyDescent="0.3">
      <c r="A848" s="20">
        <f>Тех_Движение!$A$845</f>
        <v>844</v>
      </c>
      <c r="B848" s="20" t="str">
        <f>IF(Тех_Движение!$F$845&gt;0,Тех_Движение!$I$845,"")</f>
        <v/>
      </c>
      <c r="C848" s="20" t="str">
        <f>IF($B848="","",Тех_Движение!$D$845)</f>
        <v/>
      </c>
      <c r="D848" s="9" t="str">
        <f>IF($B848="","",Тех_Движение!$B$845)</f>
        <v/>
      </c>
      <c r="E848" s="21" t="str">
        <f>IF($B848="","",Тех_Движение!$F$845)</f>
        <v/>
      </c>
      <c r="F848" s="21" t="str">
        <f>IF($B848="","",SUMIFS($E$5:$E847,$C$5:$C847,$C848))</f>
        <v/>
      </c>
      <c r="G848" s="21" t="str">
        <f>IF($B848="","",MAX(0,$E848-MAX(0,SUMIFS(Тех_Движение!$G$2:$G$5111,Тех_Движение!$D$2:$D$5111,$C848,Тех_Движение!$B$2:$B$5111,"&lt;="&amp;Настройки!$B$5-1)-$F848)))</f>
        <v/>
      </c>
      <c r="H848" s="21" t="str">
        <f>IF($B848="","",IF(AND($D848&gt;=Настройки!$B$5,$D848&lt;=Настройки!$B$6),$E848,0))</f>
        <v/>
      </c>
      <c r="I848" s="21" t="str">
        <f t="shared" si="39"/>
        <v/>
      </c>
      <c r="J848" s="21" t="str">
        <f>IF($B848="","",MAX(0,$E848-MAX(0,SUMIFS(Тех_Движение!$G$2:$G$5111,Тех_Движение!$D$2:$D$5111,$C848,Тех_Движение!$B$2:$B$5111,"&lt;="&amp;Настройки!$B$6)-$F848)))</f>
        <v/>
      </c>
      <c r="K848" s="21" t="e">
        <f>IF(OR($B848="",K$3&lt;$D848+Настройки!$B$7),0,MAX(0,$E848-MAX(0,SUMIFS(Тех_Движение!$G$2:$G$5111,Тех_Движение!$D$2:$D$5111,$C848,Тех_Движение!$B$2:$B$5111,"&lt;="&amp;K$3)-$F848)))</f>
        <v>#VALUE!</v>
      </c>
      <c r="L848" s="21" t="e">
        <f>IF(OR($B848="",L$3&lt;$D848+Настройки!$B$7),0,MAX(0,$E848-MAX(0,SUMIFS(Тех_Движение!$G$2:$G$5111,Тех_Движение!$D$2:$D$5111,$C848,Тех_Движение!$B$2:$B$5111,"&lt;="&amp;L$3)-$F848)))</f>
        <v>#VALUE!</v>
      </c>
      <c r="M848" s="21" t="e">
        <f>IF(OR($B848="",M$3&lt;$D848+Настройки!$B$7),0,MAX(0,$E848-MAX(0,SUMIFS(Тех_Движение!$G$2:$G$5111,Тех_Движение!$D$2:$D$5111,$C848,Тех_Движение!$B$2:$B$5111,"&lt;="&amp;M$3)-$F848)))</f>
        <v>#VALUE!</v>
      </c>
      <c r="N848" s="21" t="e">
        <f>IF(OR($B848="",N$3&lt;$D848+Настройки!$B$7),0,MAX(0,$E848-MAX(0,SUMIFS(Тех_Движение!$G$2:$G$5111,Тех_Движение!$D$2:$D$5111,$C848,Тех_Движение!$B$2:$B$5111,"&lt;="&amp;N$3)-$F848)))</f>
        <v>#VALUE!</v>
      </c>
      <c r="O848" s="21" t="e">
        <f>IF(OR($B848="",O$3&lt;$D848+Настройки!$B$7),0,MAX(0,$E848-MAX(0,SUMIFS(Тех_Движение!$G$2:$G$5111,Тех_Движение!$D$2:$D$5111,$C848,Тех_Движение!$B$2:$B$5111,"&lt;="&amp;O$3)-$F848)))</f>
        <v>#VALUE!</v>
      </c>
      <c r="P848" s="21" t="e">
        <f>IF(OR($B848="",P$3&lt;$D848+Настройки!$B$7),0,MAX(0,$E848-MAX(0,SUMIFS(Тех_Движение!$G$2:$G$5111,Тех_Движение!$D$2:$D$5111,$C848,Тех_Движение!$B$2:$B$5111,"&lt;="&amp;P$3)-$F848)))</f>
        <v>#VALUE!</v>
      </c>
      <c r="Q848" s="21" t="e">
        <f>IF(OR($B848="",Q$3&lt;$D848+Настройки!$B$7),0,MAX(0,$E848-MAX(0,SUMIFS(Тех_Движение!$G$2:$G$5111,Тех_Движение!$D$2:$D$5111,$C848,Тех_Движение!$B$2:$B$5111,"&lt;="&amp;Q$3)-$F848)))</f>
        <v>#VALUE!</v>
      </c>
      <c r="R848" s="21" t="str">
        <f t="shared" si="40"/>
        <v/>
      </c>
      <c r="S848" s="23" t="str">
        <f>IF($B848="","",VLOOKUP($C848,Настройки!$A$11:$L$17,9,FALSE))</f>
        <v/>
      </c>
      <c r="T848" s="23" t="str">
        <f t="shared" si="41"/>
        <v/>
      </c>
    </row>
    <row r="849" spans="1:20" x14ac:dyDescent="0.3">
      <c r="A849" s="20">
        <f>Тех_Движение!$A$846</f>
        <v>845</v>
      </c>
      <c r="B849" s="20" t="str">
        <f>IF(Тех_Движение!$F$846&gt;0,Тех_Движение!$I$846,"")</f>
        <v/>
      </c>
      <c r="C849" s="20" t="str">
        <f>IF($B849="","",Тех_Движение!$D$846)</f>
        <v/>
      </c>
      <c r="D849" s="9" t="str">
        <f>IF($B849="","",Тех_Движение!$B$846)</f>
        <v/>
      </c>
      <c r="E849" s="21" t="str">
        <f>IF($B849="","",Тех_Движение!$F$846)</f>
        <v/>
      </c>
      <c r="F849" s="21" t="str">
        <f>IF($B849="","",SUMIFS($E$5:$E848,$C$5:$C848,$C849))</f>
        <v/>
      </c>
      <c r="G849" s="21" t="str">
        <f>IF($B849="","",MAX(0,$E849-MAX(0,SUMIFS(Тех_Движение!$G$2:$G$5111,Тех_Движение!$D$2:$D$5111,$C849,Тех_Движение!$B$2:$B$5111,"&lt;="&amp;Настройки!$B$5-1)-$F849)))</f>
        <v/>
      </c>
      <c r="H849" s="21" t="str">
        <f>IF($B849="","",IF(AND($D849&gt;=Настройки!$B$5,$D849&lt;=Настройки!$B$6),$E849,0))</f>
        <v/>
      </c>
      <c r="I849" s="21" t="str">
        <f t="shared" si="39"/>
        <v/>
      </c>
      <c r="J849" s="21" t="str">
        <f>IF($B849="","",MAX(0,$E849-MAX(0,SUMIFS(Тех_Движение!$G$2:$G$5111,Тех_Движение!$D$2:$D$5111,$C849,Тех_Движение!$B$2:$B$5111,"&lt;="&amp;Настройки!$B$6)-$F849)))</f>
        <v/>
      </c>
      <c r="K849" s="21" t="e">
        <f>IF(OR($B849="",K$3&lt;$D849+Настройки!$B$7),0,MAX(0,$E849-MAX(0,SUMIFS(Тех_Движение!$G$2:$G$5111,Тех_Движение!$D$2:$D$5111,$C849,Тех_Движение!$B$2:$B$5111,"&lt;="&amp;K$3)-$F849)))</f>
        <v>#VALUE!</v>
      </c>
      <c r="L849" s="21" t="e">
        <f>IF(OR($B849="",L$3&lt;$D849+Настройки!$B$7),0,MAX(0,$E849-MAX(0,SUMIFS(Тех_Движение!$G$2:$G$5111,Тех_Движение!$D$2:$D$5111,$C849,Тех_Движение!$B$2:$B$5111,"&lt;="&amp;L$3)-$F849)))</f>
        <v>#VALUE!</v>
      </c>
      <c r="M849" s="21" t="e">
        <f>IF(OR($B849="",M$3&lt;$D849+Настройки!$B$7),0,MAX(0,$E849-MAX(0,SUMIFS(Тех_Движение!$G$2:$G$5111,Тех_Движение!$D$2:$D$5111,$C849,Тех_Движение!$B$2:$B$5111,"&lt;="&amp;M$3)-$F849)))</f>
        <v>#VALUE!</v>
      </c>
      <c r="N849" s="21" t="e">
        <f>IF(OR($B849="",N$3&lt;$D849+Настройки!$B$7),0,MAX(0,$E849-MAX(0,SUMIFS(Тех_Движение!$G$2:$G$5111,Тех_Движение!$D$2:$D$5111,$C849,Тех_Движение!$B$2:$B$5111,"&lt;="&amp;N$3)-$F849)))</f>
        <v>#VALUE!</v>
      </c>
      <c r="O849" s="21" t="e">
        <f>IF(OR($B849="",O$3&lt;$D849+Настройки!$B$7),0,MAX(0,$E849-MAX(0,SUMIFS(Тех_Движение!$G$2:$G$5111,Тех_Движение!$D$2:$D$5111,$C849,Тех_Движение!$B$2:$B$5111,"&lt;="&amp;O$3)-$F849)))</f>
        <v>#VALUE!</v>
      </c>
      <c r="P849" s="21" t="e">
        <f>IF(OR($B849="",P$3&lt;$D849+Настройки!$B$7),0,MAX(0,$E849-MAX(0,SUMIFS(Тех_Движение!$G$2:$G$5111,Тех_Движение!$D$2:$D$5111,$C849,Тех_Движение!$B$2:$B$5111,"&lt;="&amp;P$3)-$F849)))</f>
        <v>#VALUE!</v>
      </c>
      <c r="Q849" s="21" t="e">
        <f>IF(OR($B849="",Q$3&lt;$D849+Настройки!$B$7),0,MAX(0,$E849-MAX(0,SUMIFS(Тех_Движение!$G$2:$G$5111,Тех_Движение!$D$2:$D$5111,$C849,Тех_Движение!$B$2:$B$5111,"&lt;="&amp;Q$3)-$F849)))</f>
        <v>#VALUE!</v>
      </c>
      <c r="R849" s="21" t="str">
        <f t="shared" si="40"/>
        <v/>
      </c>
      <c r="S849" s="23" t="str">
        <f>IF($B849="","",VLOOKUP($C849,Настройки!$A$11:$L$17,9,FALSE))</f>
        <v/>
      </c>
      <c r="T849" s="23" t="str">
        <f t="shared" si="41"/>
        <v/>
      </c>
    </row>
    <row r="850" spans="1:20" x14ac:dyDescent="0.3">
      <c r="A850" s="20">
        <f>Тех_Движение!$A$847</f>
        <v>846</v>
      </c>
      <c r="B850" s="20" t="str">
        <f>IF(Тех_Движение!$F$847&gt;0,Тех_Движение!$I$847,"")</f>
        <v/>
      </c>
      <c r="C850" s="20" t="str">
        <f>IF($B850="","",Тех_Движение!$D$847)</f>
        <v/>
      </c>
      <c r="D850" s="9" t="str">
        <f>IF($B850="","",Тех_Движение!$B$847)</f>
        <v/>
      </c>
      <c r="E850" s="21" t="str">
        <f>IF($B850="","",Тех_Движение!$F$847)</f>
        <v/>
      </c>
      <c r="F850" s="21" t="str">
        <f>IF($B850="","",SUMIFS($E$5:$E849,$C$5:$C849,$C850))</f>
        <v/>
      </c>
      <c r="G850" s="21" t="str">
        <f>IF($B850="","",MAX(0,$E850-MAX(0,SUMIFS(Тех_Движение!$G$2:$G$5111,Тех_Движение!$D$2:$D$5111,$C850,Тех_Движение!$B$2:$B$5111,"&lt;="&amp;Настройки!$B$5-1)-$F850)))</f>
        <v/>
      </c>
      <c r="H850" s="21" t="str">
        <f>IF($B850="","",IF(AND($D850&gt;=Настройки!$B$5,$D850&lt;=Настройки!$B$6),$E850,0))</f>
        <v/>
      </c>
      <c r="I850" s="21" t="str">
        <f t="shared" si="39"/>
        <v/>
      </c>
      <c r="J850" s="21" t="str">
        <f>IF($B850="","",MAX(0,$E850-MAX(0,SUMIFS(Тех_Движение!$G$2:$G$5111,Тех_Движение!$D$2:$D$5111,$C850,Тех_Движение!$B$2:$B$5111,"&lt;="&amp;Настройки!$B$6)-$F850)))</f>
        <v/>
      </c>
      <c r="K850" s="21" t="e">
        <f>IF(OR($B850="",K$3&lt;$D850+Настройки!$B$7),0,MAX(0,$E850-MAX(0,SUMIFS(Тех_Движение!$G$2:$G$5111,Тех_Движение!$D$2:$D$5111,$C850,Тех_Движение!$B$2:$B$5111,"&lt;="&amp;K$3)-$F850)))</f>
        <v>#VALUE!</v>
      </c>
      <c r="L850" s="21" t="e">
        <f>IF(OR($B850="",L$3&lt;$D850+Настройки!$B$7),0,MAX(0,$E850-MAX(0,SUMIFS(Тех_Движение!$G$2:$G$5111,Тех_Движение!$D$2:$D$5111,$C850,Тех_Движение!$B$2:$B$5111,"&lt;="&amp;L$3)-$F850)))</f>
        <v>#VALUE!</v>
      </c>
      <c r="M850" s="21" t="e">
        <f>IF(OR($B850="",M$3&lt;$D850+Настройки!$B$7),0,MAX(0,$E850-MAX(0,SUMIFS(Тех_Движение!$G$2:$G$5111,Тех_Движение!$D$2:$D$5111,$C850,Тех_Движение!$B$2:$B$5111,"&lt;="&amp;M$3)-$F850)))</f>
        <v>#VALUE!</v>
      </c>
      <c r="N850" s="21" t="e">
        <f>IF(OR($B850="",N$3&lt;$D850+Настройки!$B$7),0,MAX(0,$E850-MAX(0,SUMIFS(Тех_Движение!$G$2:$G$5111,Тех_Движение!$D$2:$D$5111,$C850,Тех_Движение!$B$2:$B$5111,"&lt;="&amp;N$3)-$F850)))</f>
        <v>#VALUE!</v>
      </c>
      <c r="O850" s="21" t="e">
        <f>IF(OR($B850="",O$3&lt;$D850+Настройки!$B$7),0,MAX(0,$E850-MAX(0,SUMIFS(Тех_Движение!$G$2:$G$5111,Тех_Движение!$D$2:$D$5111,$C850,Тех_Движение!$B$2:$B$5111,"&lt;="&amp;O$3)-$F850)))</f>
        <v>#VALUE!</v>
      </c>
      <c r="P850" s="21" t="e">
        <f>IF(OR($B850="",P$3&lt;$D850+Настройки!$B$7),0,MAX(0,$E850-MAX(0,SUMIFS(Тех_Движение!$G$2:$G$5111,Тех_Движение!$D$2:$D$5111,$C850,Тех_Движение!$B$2:$B$5111,"&lt;="&amp;P$3)-$F850)))</f>
        <v>#VALUE!</v>
      </c>
      <c r="Q850" s="21" t="e">
        <f>IF(OR($B850="",Q$3&lt;$D850+Настройки!$B$7),0,MAX(0,$E850-MAX(0,SUMIFS(Тех_Движение!$G$2:$G$5111,Тех_Движение!$D$2:$D$5111,$C850,Тех_Движение!$B$2:$B$5111,"&lt;="&amp;Q$3)-$F850)))</f>
        <v>#VALUE!</v>
      </c>
      <c r="R850" s="21" t="str">
        <f t="shared" si="40"/>
        <v/>
      </c>
      <c r="S850" s="23" t="str">
        <f>IF($B850="","",VLOOKUP($C850,Настройки!$A$11:$L$17,9,FALSE))</f>
        <v/>
      </c>
      <c r="T850" s="23" t="str">
        <f t="shared" si="41"/>
        <v/>
      </c>
    </row>
    <row r="851" spans="1:20" x14ac:dyDescent="0.3">
      <c r="A851" s="20">
        <f>Тех_Движение!$A$848</f>
        <v>847</v>
      </c>
      <c r="B851" s="20" t="str">
        <f>IF(Тех_Движение!$F$848&gt;0,Тех_Движение!$I$848,"")</f>
        <v/>
      </c>
      <c r="C851" s="20" t="str">
        <f>IF($B851="","",Тех_Движение!$D$848)</f>
        <v/>
      </c>
      <c r="D851" s="9" t="str">
        <f>IF($B851="","",Тех_Движение!$B$848)</f>
        <v/>
      </c>
      <c r="E851" s="21" t="str">
        <f>IF($B851="","",Тех_Движение!$F$848)</f>
        <v/>
      </c>
      <c r="F851" s="21" t="str">
        <f>IF($B851="","",SUMIFS($E$5:$E850,$C$5:$C850,$C851))</f>
        <v/>
      </c>
      <c r="G851" s="21" t="str">
        <f>IF($B851="","",MAX(0,$E851-MAX(0,SUMIFS(Тех_Движение!$G$2:$G$5111,Тех_Движение!$D$2:$D$5111,$C851,Тех_Движение!$B$2:$B$5111,"&lt;="&amp;Настройки!$B$5-1)-$F851)))</f>
        <v/>
      </c>
      <c r="H851" s="21" t="str">
        <f>IF($B851="","",IF(AND($D851&gt;=Настройки!$B$5,$D851&lt;=Настройки!$B$6),$E851,0))</f>
        <v/>
      </c>
      <c r="I851" s="21" t="str">
        <f t="shared" si="39"/>
        <v/>
      </c>
      <c r="J851" s="21" t="str">
        <f>IF($B851="","",MAX(0,$E851-MAX(0,SUMIFS(Тех_Движение!$G$2:$G$5111,Тех_Движение!$D$2:$D$5111,$C851,Тех_Движение!$B$2:$B$5111,"&lt;="&amp;Настройки!$B$6)-$F851)))</f>
        <v/>
      </c>
      <c r="K851" s="21" t="e">
        <f>IF(OR($B851="",K$3&lt;$D851+Настройки!$B$7),0,MAX(0,$E851-MAX(0,SUMIFS(Тех_Движение!$G$2:$G$5111,Тех_Движение!$D$2:$D$5111,$C851,Тех_Движение!$B$2:$B$5111,"&lt;="&amp;K$3)-$F851)))</f>
        <v>#VALUE!</v>
      </c>
      <c r="L851" s="21" t="e">
        <f>IF(OR($B851="",L$3&lt;$D851+Настройки!$B$7),0,MAX(0,$E851-MAX(0,SUMIFS(Тех_Движение!$G$2:$G$5111,Тех_Движение!$D$2:$D$5111,$C851,Тех_Движение!$B$2:$B$5111,"&lt;="&amp;L$3)-$F851)))</f>
        <v>#VALUE!</v>
      </c>
      <c r="M851" s="21" t="e">
        <f>IF(OR($B851="",M$3&lt;$D851+Настройки!$B$7),0,MAX(0,$E851-MAX(0,SUMIFS(Тех_Движение!$G$2:$G$5111,Тех_Движение!$D$2:$D$5111,$C851,Тех_Движение!$B$2:$B$5111,"&lt;="&amp;M$3)-$F851)))</f>
        <v>#VALUE!</v>
      </c>
      <c r="N851" s="21" t="e">
        <f>IF(OR($B851="",N$3&lt;$D851+Настройки!$B$7),0,MAX(0,$E851-MAX(0,SUMIFS(Тех_Движение!$G$2:$G$5111,Тех_Движение!$D$2:$D$5111,$C851,Тех_Движение!$B$2:$B$5111,"&lt;="&amp;N$3)-$F851)))</f>
        <v>#VALUE!</v>
      </c>
      <c r="O851" s="21" t="e">
        <f>IF(OR($B851="",O$3&lt;$D851+Настройки!$B$7),0,MAX(0,$E851-MAX(0,SUMIFS(Тех_Движение!$G$2:$G$5111,Тех_Движение!$D$2:$D$5111,$C851,Тех_Движение!$B$2:$B$5111,"&lt;="&amp;O$3)-$F851)))</f>
        <v>#VALUE!</v>
      </c>
      <c r="P851" s="21" t="e">
        <f>IF(OR($B851="",P$3&lt;$D851+Настройки!$B$7),0,MAX(0,$E851-MAX(0,SUMIFS(Тех_Движение!$G$2:$G$5111,Тех_Движение!$D$2:$D$5111,$C851,Тех_Движение!$B$2:$B$5111,"&lt;="&amp;P$3)-$F851)))</f>
        <v>#VALUE!</v>
      </c>
      <c r="Q851" s="21" t="e">
        <f>IF(OR($B851="",Q$3&lt;$D851+Настройки!$B$7),0,MAX(0,$E851-MAX(0,SUMIFS(Тех_Движение!$G$2:$G$5111,Тех_Движение!$D$2:$D$5111,$C851,Тех_Движение!$B$2:$B$5111,"&lt;="&amp;Q$3)-$F851)))</f>
        <v>#VALUE!</v>
      </c>
      <c r="R851" s="21" t="str">
        <f t="shared" si="40"/>
        <v/>
      </c>
      <c r="S851" s="23" t="str">
        <f>IF($B851="","",VLOOKUP($C851,Настройки!$A$11:$L$17,9,FALSE))</f>
        <v/>
      </c>
      <c r="T851" s="23" t="str">
        <f t="shared" si="41"/>
        <v/>
      </c>
    </row>
    <row r="852" spans="1:20" x14ac:dyDescent="0.3">
      <c r="A852" s="20">
        <f>Тех_Движение!$A$849</f>
        <v>848</v>
      </c>
      <c r="B852" s="20" t="str">
        <f>IF(Тех_Движение!$F$849&gt;0,Тех_Движение!$I$849,"")</f>
        <v/>
      </c>
      <c r="C852" s="20" t="str">
        <f>IF($B852="","",Тех_Движение!$D$849)</f>
        <v/>
      </c>
      <c r="D852" s="9" t="str">
        <f>IF($B852="","",Тех_Движение!$B$849)</f>
        <v/>
      </c>
      <c r="E852" s="21" t="str">
        <f>IF($B852="","",Тех_Движение!$F$849)</f>
        <v/>
      </c>
      <c r="F852" s="21" t="str">
        <f>IF($B852="","",SUMIFS($E$5:$E851,$C$5:$C851,$C852))</f>
        <v/>
      </c>
      <c r="G852" s="21" t="str">
        <f>IF($B852="","",MAX(0,$E852-MAX(0,SUMIFS(Тех_Движение!$G$2:$G$5111,Тех_Движение!$D$2:$D$5111,$C852,Тех_Движение!$B$2:$B$5111,"&lt;="&amp;Настройки!$B$5-1)-$F852)))</f>
        <v/>
      </c>
      <c r="H852" s="21" t="str">
        <f>IF($B852="","",IF(AND($D852&gt;=Настройки!$B$5,$D852&lt;=Настройки!$B$6),$E852,0))</f>
        <v/>
      </c>
      <c r="I852" s="21" t="str">
        <f t="shared" si="39"/>
        <v/>
      </c>
      <c r="J852" s="21" t="str">
        <f>IF($B852="","",MAX(0,$E852-MAX(0,SUMIFS(Тех_Движение!$G$2:$G$5111,Тех_Движение!$D$2:$D$5111,$C852,Тех_Движение!$B$2:$B$5111,"&lt;="&amp;Настройки!$B$6)-$F852)))</f>
        <v/>
      </c>
      <c r="K852" s="21" t="e">
        <f>IF(OR($B852="",K$3&lt;$D852+Настройки!$B$7),0,MAX(0,$E852-MAX(0,SUMIFS(Тех_Движение!$G$2:$G$5111,Тех_Движение!$D$2:$D$5111,$C852,Тех_Движение!$B$2:$B$5111,"&lt;="&amp;K$3)-$F852)))</f>
        <v>#VALUE!</v>
      </c>
      <c r="L852" s="21" t="e">
        <f>IF(OR($B852="",L$3&lt;$D852+Настройки!$B$7),0,MAX(0,$E852-MAX(0,SUMIFS(Тех_Движение!$G$2:$G$5111,Тех_Движение!$D$2:$D$5111,$C852,Тех_Движение!$B$2:$B$5111,"&lt;="&amp;L$3)-$F852)))</f>
        <v>#VALUE!</v>
      </c>
      <c r="M852" s="21" t="e">
        <f>IF(OR($B852="",M$3&lt;$D852+Настройки!$B$7),0,MAX(0,$E852-MAX(0,SUMIFS(Тех_Движение!$G$2:$G$5111,Тех_Движение!$D$2:$D$5111,$C852,Тех_Движение!$B$2:$B$5111,"&lt;="&amp;M$3)-$F852)))</f>
        <v>#VALUE!</v>
      </c>
      <c r="N852" s="21" t="e">
        <f>IF(OR($B852="",N$3&lt;$D852+Настройки!$B$7),0,MAX(0,$E852-MAX(0,SUMIFS(Тех_Движение!$G$2:$G$5111,Тех_Движение!$D$2:$D$5111,$C852,Тех_Движение!$B$2:$B$5111,"&lt;="&amp;N$3)-$F852)))</f>
        <v>#VALUE!</v>
      </c>
      <c r="O852" s="21" t="e">
        <f>IF(OR($B852="",O$3&lt;$D852+Настройки!$B$7),0,MAX(0,$E852-MAX(0,SUMIFS(Тех_Движение!$G$2:$G$5111,Тех_Движение!$D$2:$D$5111,$C852,Тех_Движение!$B$2:$B$5111,"&lt;="&amp;O$3)-$F852)))</f>
        <v>#VALUE!</v>
      </c>
      <c r="P852" s="21" t="e">
        <f>IF(OR($B852="",P$3&lt;$D852+Настройки!$B$7),0,MAX(0,$E852-MAX(0,SUMIFS(Тех_Движение!$G$2:$G$5111,Тех_Движение!$D$2:$D$5111,$C852,Тех_Движение!$B$2:$B$5111,"&lt;="&amp;P$3)-$F852)))</f>
        <v>#VALUE!</v>
      </c>
      <c r="Q852" s="21" t="e">
        <f>IF(OR($B852="",Q$3&lt;$D852+Настройки!$B$7),0,MAX(0,$E852-MAX(0,SUMIFS(Тех_Движение!$G$2:$G$5111,Тех_Движение!$D$2:$D$5111,$C852,Тех_Движение!$B$2:$B$5111,"&lt;="&amp;Q$3)-$F852)))</f>
        <v>#VALUE!</v>
      </c>
      <c r="R852" s="21" t="str">
        <f t="shared" si="40"/>
        <v/>
      </c>
      <c r="S852" s="23" t="str">
        <f>IF($B852="","",VLOOKUP($C852,Настройки!$A$11:$L$17,9,FALSE))</f>
        <v/>
      </c>
      <c r="T852" s="23" t="str">
        <f t="shared" si="41"/>
        <v/>
      </c>
    </row>
    <row r="853" spans="1:20" x14ac:dyDescent="0.3">
      <c r="A853" s="20">
        <f>Тех_Движение!$A$850</f>
        <v>849</v>
      </c>
      <c r="B853" s="20" t="str">
        <f>IF(Тех_Движение!$F$850&gt;0,Тех_Движение!$I$850,"")</f>
        <v/>
      </c>
      <c r="C853" s="20" t="str">
        <f>IF($B853="","",Тех_Движение!$D$850)</f>
        <v/>
      </c>
      <c r="D853" s="9" t="str">
        <f>IF($B853="","",Тех_Движение!$B$850)</f>
        <v/>
      </c>
      <c r="E853" s="21" t="str">
        <f>IF($B853="","",Тех_Движение!$F$850)</f>
        <v/>
      </c>
      <c r="F853" s="21" t="str">
        <f>IF($B853="","",SUMIFS($E$5:$E852,$C$5:$C852,$C853))</f>
        <v/>
      </c>
      <c r="G853" s="21" t="str">
        <f>IF($B853="","",MAX(0,$E853-MAX(0,SUMIFS(Тех_Движение!$G$2:$G$5111,Тех_Движение!$D$2:$D$5111,$C853,Тех_Движение!$B$2:$B$5111,"&lt;="&amp;Настройки!$B$5-1)-$F853)))</f>
        <v/>
      </c>
      <c r="H853" s="21" t="str">
        <f>IF($B853="","",IF(AND($D853&gt;=Настройки!$B$5,$D853&lt;=Настройки!$B$6),$E853,0))</f>
        <v/>
      </c>
      <c r="I853" s="21" t="str">
        <f t="shared" si="39"/>
        <v/>
      </c>
      <c r="J853" s="21" t="str">
        <f>IF($B853="","",MAX(0,$E853-MAX(0,SUMIFS(Тех_Движение!$G$2:$G$5111,Тех_Движение!$D$2:$D$5111,$C853,Тех_Движение!$B$2:$B$5111,"&lt;="&amp;Настройки!$B$6)-$F853)))</f>
        <v/>
      </c>
      <c r="K853" s="21" t="e">
        <f>IF(OR($B853="",K$3&lt;$D853+Настройки!$B$7),0,MAX(0,$E853-MAX(0,SUMIFS(Тех_Движение!$G$2:$G$5111,Тех_Движение!$D$2:$D$5111,$C853,Тех_Движение!$B$2:$B$5111,"&lt;="&amp;K$3)-$F853)))</f>
        <v>#VALUE!</v>
      </c>
      <c r="L853" s="21" t="e">
        <f>IF(OR($B853="",L$3&lt;$D853+Настройки!$B$7),0,MAX(0,$E853-MAX(0,SUMIFS(Тех_Движение!$G$2:$G$5111,Тех_Движение!$D$2:$D$5111,$C853,Тех_Движение!$B$2:$B$5111,"&lt;="&amp;L$3)-$F853)))</f>
        <v>#VALUE!</v>
      </c>
      <c r="M853" s="21" t="e">
        <f>IF(OR($B853="",M$3&lt;$D853+Настройки!$B$7),0,MAX(0,$E853-MAX(0,SUMIFS(Тех_Движение!$G$2:$G$5111,Тех_Движение!$D$2:$D$5111,$C853,Тех_Движение!$B$2:$B$5111,"&lt;="&amp;M$3)-$F853)))</f>
        <v>#VALUE!</v>
      </c>
      <c r="N853" s="21" t="e">
        <f>IF(OR($B853="",N$3&lt;$D853+Настройки!$B$7),0,MAX(0,$E853-MAX(0,SUMIFS(Тех_Движение!$G$2:$G$5111,Тех_Движение!$D$2:$D$5111,$C853,Тех_Движение!$B$2:$B$5111,"&lt;="&amp;N$3)-$F853)))</f>
        <v>#VALUE!</v>
      </c>
      <c r="O853" s="21" t="e">
        <f>IF(OR($B853="",O$3&lt;$D853+Настройки!$B$7),0,MAX(0,$E853-MAX(0,SUMIFS(Тех_Движение!$G$2:$G$5111,Тех_Движение!$D$2:$D$5111,$C853,Тех_Движение!$B$2:$B$5111,"&lt;="&amp;O$3)-$F853)))</f>
        <v>#VALUE!</v>
      </c>
      <c r="P853" s="21" t="e">
        <f>IF(OR($B853="",P$3&lt;$D853+Настройки!$B$7),0,MAX(0,$E853-MAX(0,SUMIFS(Тех_Движение!$G$2:$G$5111,Тех_Движение!$D$2:$D$5111,$C853,Тех_Движение!$B$2:$B$5111,"&lt;="&amp;P$3)-$F853)))</f>
        <v>#VALUE!</v>
      </c>
      <c r="Q853" s="21" t="e">
        <f>IF(OR($B853="",Q$3&lt;$D853+Настройки!$B$7),0,MAX(0,$E853-MAX(0,SUMIFS(Тех_Движение!$G$2:$G$5111,Тех_Движение!$D$2:$D$5111,$C853,Тех_Движение!$B$2:$B$5111,"&lt;="&amp;Q$3)-$F853)))</f>
        <v>#VALUE!</v>
      </c>
      <c r="R853" s="21" t="str">
        <f t="shared" si="40"/>
        <v/>
      </c>
      <c r="S853" s="23" t="str">
        <f>IF($B853="","",VLOOKUP($C853,Настройки!$A$11:$L$17,9,FALSE))</f>
        <v/>
      </c>
      <c r="T853" s="23" t="str">
        <f t="shared" si="41"/>
        <v/>
      </c>
    </row>
    <row r="854" spans="1:20" x14ac:dyDescent="0.3">
      <c r="A854" s="20">
        <f>Тех_Движение!$A$851</f>
        <v>850</v>
      </c>
      <c r="B854" s="20" t="str">
        <f>IF(Тех_Движение!$F$851&gt;0,Тех_Движение!$I$851,"")</f>
        <v/>
      </c>
      <c r="C854" s="20" t="str">
        <f>IF($B854="","",Тех_Движение!$D$851)</f>
        <v/>
      </c>
      <c r="D854" s="9" t="str">
        <f>IF($B854="","",Тех_Движение!$B$851)</f>
        <v/>
      </c>
      <c r="E854" s="21" t="str">
        <f>IF($B854="","",Тех_Движение!$F$851)</f>
        <v/>
      </c>
      <c r="F854" s="21" t="str">
        <f>IF($B854="","",SUMIFS($E$5:$E853,$C$5:$C853,$C854))</f>
        <v/>
      </c>
      <c r="G854" s="21" t="str">
        <f>IF($B854="","",MAX(0,$E854-MAX(0,SUMIFS(Тех_Движение!$G$2:$G$5111,Тех_Движение!$D$2:$D$5111,$C854,Тех_Движение!$B$2:$B$5111,"&lt;="&amp;Настройки!$B$5-1)-$F854)))</f>
        <v/>
      </c>
      <c r="H854" s="21" t="str">
        <f>IF($B854="","",IF(AND($D854&gt;=Настройки!$B$5,$D854&lt;=Настройки!$B$6),$E854,0))</f>
        <v/>
      </c>
      <c r="I854" s="21" t="str">
        <f t="shared" si="39"/>
        <v/>
      </c>
      <c r="J854" s="21" t="str">
        <f>IF($B854="","",MAX(0,$E854-MAX(0,SUMIFS(Тех_Движение!$G$2:$G$5111,Тех_Движение!$D$2:$D$5111,$C854,Тех_Движение!$B$2:$B$5111,"&lt;="&amp;Настройки!$B$6)-$F854)))</f>
        <v/>
      </c>
      <c r="K854" s="21" t="e">
        <f>IF(OR($B854="",K$3&lt;$D854+Настройки!$B$7),0,MAX(0,$E854-MAX(0,SUMIFS(Тех_Движение!$G$2:$G$5111,Тех_Движение!$D$2:$D$5111,$C854,Тех_Движение!$B$2:$B$5111,"&lt;="&amp;K$3)-$F854)))</f>
        <v>#VALUE!</v>
      </c>
      <c r="L854" s="21" t="e">
        <f>IF(OR($B854="",L$3&lt;$D854+Настройки!$B$7),0,MAX(0,$E854-MAX(0,SUMIFS(Тех_Движение!$G$2:$G$5111,Тех_Движение!$D$2:$D$5111,$C854,Тех_Движение!$B$2:$B$5111,"&lt;="&amp;L$3)-$F854)))</f>
        <v>#VALUE!</v>
      </c>
      <c r="M854" s="21" t="e">
        <f>IF(OR($B854="",M$3&lt;$D854+Настройки!$B$7),0,MAX(0,$E854-MAX(0,SUMIFS(Тех_Движение!$G$2:$G$5111,Тех_Движение!$D$2:$D$5111,$C854,Тех_Движение!$B$2:$B$5111,"&lt;="&amp;M$3)-$F854)))</f>
        <v>#VALUE!</v>
      </c>
      <c r="N854" s="21" t="e">
        <f>IF(OR($B854="",N$3&lt;$D854+Настройки!$B$7),0,MAX(0,$E854-MAX(0,SUMIFS(Тех_Движение!$G$2:$G$5111,Тех_Движение!$D$2:$D$5111,$C854,Тех_Движение!$B$2:$B$5111,"&lt;="&amp;N$3)-$F854)))</f>
        <v>#VALUE!</v>
      </c>
      <c r="O854" s="21" t="e">
        <f>IF(OR($B854="",O$3&lt;$D854+Настройки!$B$7),0,MAX(0,$E854-MAX(0,SUMIFS(Тех_Движение!$G$2:$G$5111,Тех_Движение!$D$2:$D$5111,$C854,Тех_Движение!$B$2:$B$5111,"&lt;="&amp;O$3)-$F854)))</f>
        <v>#VALUE!</v>
      </c>
      <c r="P854" s="21" t="e">
        <f>IF(OR($B854="",P$3&lt;$D854+Настройки!$B$7),0,MAX(0,$E854-MAX(0,SUMIFS(Тех_Движение!$G$2:$G$5111,Тех_Движение!$D$2:$D$5111,$C854,Тех_Движение!$B$2:$B$5111,"&lt;="&amp;P$3)-$F854)))</f>
        <v>#VALUE!</v>
      </c>
      <c r="Q854" s="21" t="e">
        <f>IF(OR($B854="",Q$3&lt;$D854+Настройки!$B$7),0,MAX(0,$E854-MAX(0,SUMIFS(Тех_Движение!$G$2:$G$5111,Тех_Движение!$D$2:$D$5111,$C854,Тех_Движение!$B$2:$B$5111,"&lt;="&amp;Q$3)-$F854)))</f>
        <v>#VALUE!</v>
      </c>
      <c r="R854" s="21" t="str">
        <f t="shared" si="40"/>
        <v/>
      </c>
      <c r="S854" s="23" t="str">
        <f>IF($B854="","",VLOOKUP($C854,Настройки!$A$11:$L$17,9,FALSE))</f>
        <v/>
      </c>
      <c r="T854" s="23" t="str">
        <f t="shared" si="41"/>
        <v/>
      </c>
    </row>
    <row r="855" spans="1:20" x14ac:dyDescent="0.3">
      <c r="A855" s="20">
        <f>Тех_Движение!$A$852</f>
        <v>851</v>
      </c>
      <c r="B855" s="20" t="str">
        <f>IF(Тех_Движение!$F$852&gt;0,Тех_Движение!$I$852,"")</f>
        <v/>
      </c>
      <c r="C855" s="20" t="str">
        <f>IF($B855="","",Тех_Движение!$D$852)</f>
        <v/>
      </c>
      <c r="D855" s="9" t="str">
        <f>IF($B855="","",Тех_Движение!$B$852)</f>
        <v/>
      </c>
      <c r="E855" s="21" t="str">
        <f>IF($B855="","",Тех_Движение!$F$852)</f>
        <v/>
      </c>
      <c r="F855" s="21" t="str">
        <f>IF($B855="","",SUMIFS($E$5:$E854,$C$5:$C854,$C855))</f>
        <v/>
      </c>
      <c r="G855" s="21" t="str">
        <f>IF($B855="","",MAX(0,$E855-MAX(0,SUMIFS(Тех_Движение!$G$2:$G$5111,Тех_Движение!$D$2:$D$5111,$C855,Тех_Движение!$B$2:$B$5111,"&lt;="&amp;Настройки!$B$5-1)-$F855)))</f>
        <v/>
      </c>
      <c r="H855" s="21" t="str">
        <f>IF($B855="","",IF(AND($D855&gt;=Настройки!$B$5,$D855&lt;=Настройки!$B$6),$E855,0))</f>
        <v/>
      </c>
      <c r="I855" s="21" t="str">
        <f t="shared" si="39"/>
        <v/>
      </c>
      <c r="J855" s="21" t="str">
        <f>IF($B855="","",MAX(0,$E855-MAX(0,SUMIFS(Тех_Движение!$G$2:$G$5111,Тех_Движение!$D$2:$D$5111,$C855,Тех_Движение!$B$2:$B$5111,"&lt;="&amp;Настройки!$B$6)-$F855)))</f>
        <v/>
      </c>
      <c r="K855" s="21" t="e">
        <f>IF(OR($B855="",K$3&lt;$D855+Настройки!$B$7),0,MAX(0,$E855-MAX(0,SUMIFS(Тех_Движение!$G$2:$G$5111,Тех_Движение!$D$2:$D$5111,$C855,Тех_Движение!$B$2:$B$5111,"&lt;="&amp;K$3)-$F855)))</f>
        <v>#VALUE!</v>
      </c>
      <c r="L855" s="21" t="e">
        <f>IF(OR($B855="",L$3&lt;$D855+Настройки!$B$7),0,MAX(0,$E855-MAX(0,SUMIFS(Тех_Движение!$G$2:$G$5111,Тех_Движение!$D$2:$D$5111,$C855,Тех_Движение!$B$2:$B$5111,"&lt;="&amp;L$3)-$F855)))</f>
        <v>#VALUE!</v>
      </c>
      <c r="M855" s="21" t="e">
        <f>IF(OR($B855="",M$3&lt;$D855+Настройки!$B$7),0,MAX(0,$E855-MAX(0,SUMIFS(Тех_Движение!$G$2:$G$5111,Тех_Движение!$D$2:$D$5111,$C855,Тех_Движение!$B$2:$B$5111,"&lt;="&amp;M$3)-$F855)))</f>
        <v>#VALUE!</v>
      </c>
      <c r="N855" s="21" t="e">
        <f>IF(OR($B855="",N$3&lt;$D855+Настройки!$B$7),0,MAX(0,$E855-MAX(0,SUMIFS(Тех_Движение!$G$2:$G$5111,Тех_Движение!$D$2:$D$5111,$C855,Тех_Движение!$B$2:$B$5111,"&lt;="&amp;N$3)-$F855)))</f>
        <v>#VALUE!</v>
      </c>
      <c r="O855" s="21" t="e">
        <f>IF(OR($B855="",O$3&lt;$D855+Настройки!$B$7),0,MAX(0,$E855-MAX(0,SUMIFS(Тех_Движение!$G$2:$G$5111,Тех_Движение!$D$2:$D$5111,$C855,Тех_Движение!$B$2:$B$5111,"&lt;="&amp;O$3)-$F855)))</f>
        <v>#VALUE!</v>
      </c>
      <c r="P855" s="21" t="e">
        <f>IF(OR($B855="",P$3&lt;$D855+Настройки!$B$7),0,MAX(0,$E855-MAX(0,SUMIFS(Тех_Движение!$G$2:$G$5111,Тех_Движение!$D$2:$D$5111,$C855,Тех_Движение!$B$2:$B$5111,"&lt;="&amp;P$3)-$F855)))</f>
        <v>#VALUE!</v>
      </c>
      <c r="Q855" s="21" t="e">
        <f>IF(OR($B855="",Q$3&lt;$D855+Настройки!$B$7),0,MAX(0,$E855-MAX(0,SUMIFS(Тех_Движение!$G$2:$G$5111,Тех_Движение!$D$2:$D$5111,$C855,Тех_Движение!$B$2:$B$5111,"&lt;="&amp;Q$3)-$F855)))</f>
        <v>#VALUE!</v>
      </c>
      <c r="R855" s="21" t="str">
        <f t="shared" si="40"/>
        <v/>
      </c>
      <c r="S855" s="23" t="str">
        <f>IF($B855="","",VLOOKUP($C855,Настройки!$A$11:$L$17,9,FALSE))</f>
        <v/>
      </c>
      <c r="T855" s="23" t="str">
        <f t="shared" si="41"/>
        <v/>
      </c>
    </row>
    <row r="856" spans="1:20" x14ac:dyDescent="0.3">
      <c r="A856" s="20">
        <f>Тех_Движение!$A$853</f>
        <v>852</v>
      </c>
      <c r="B856" s="20" t="str">
        <f>IF(Тех_Движение!$F$853&gt;0,Тех_Движение!$I$853,"")</f>
        <v/>
      </c>
      <c r="C856" s="20" t="str">
        <f>IF($B856="","",Тех_Движение!$D$853)</f>
        <v/>
      </c>
      <c r="D856" s="9" t="str">
        <f>IF($B856="","",Тех_Движение!$B$853)</f>
        <v/>
      </c>
      <c r="E856" s="21" t="str">
        <f>IF($B856="","",Тех_Движение!$F$853)</f>
        <v/>
      </c>
      <c r="F856" s="21" t="str">
        <f>IF($B856="","",SUMIFS($E$5:$E855,$C$5:$C855,$C856))</f>
        <v/>
      </c>
      <c r="G856" s="21" t="str">
        <f>IF($B856="","",MAX(0,$E856-MAX(0,SUMIFS(Тех_Движение!$G$2:$G$5111,Тех_Движение!$D$2:$D$5111,$C856,Тех_Движение!$B$2:$B$5111,"&lt;="&amp;Настройки!$B$5-1)-$F856)))</f>
        <v/>
      </c>
      <c r="H856" s="21" t="str">
        <f>IF($B856="","",IF(AND($D856&gt;=Настройки!$B$5,$D856&lt;=Настройки!$B$6),$E856,0))</f>
        <v/>
      </c>
      <c r="I856" s="21" t="str">
        <f t="shared" si="39"/>
        <v/>
      </c>
      <c r="J856" s="21" t="str">
        <f>IF($B856="","",MAX(0,$E856-MAX(0,SUMIFS(Тех_Движение!$G$2:$G$5111,Тех_Движение!$D$2:$D$5111,$C856,Тех_Движение!$B$2:$B$5111,"&lt;="&amp;Настройки!$B$6)-$F856)))</f>
        <v/>
      </c>
      <c r="K856" s="21" t="e">
        <f>IF(OR($B856="",K$3&lt;$D856+Настройки!$B$7),0,MAX(0,$E856-MAX(0,SUMIFS(Тех_Движение!$G$2:$G$5111,Тех_Движение!$D$2:$D$5111,$C856,Тех_Движение!$B$2:$B$5111,"&lt;="&amp;K$3)-$F856)))</f>
        <v>#VALUE!</v>
      </c>
      <c r="L856" s="21" t="e">
        <f>IF(OR($B856="",L$3&lt;$D856+Настройки!$B$7),0,MAX(0,$E856-MAX(0,SUMIFS(Тех_Движение!$G$2:$G$5111,Тех_Движение!$D$2:$D$5111,$C856,Тех_Движение!$B$2:$B$5111,"&lt;="&amp;L$3)-$F856)))</f>
        <v>#VALUE!</v>
      </c>
      <c r="M856" s="21" t="e">
        <f>IF(OR($B856="",M$3&lt;$D856+Настройки!$B$7),0,MAX(0,$E856-MAX(0,SUMIFS(Тех_Движение!$G$2:$G$5111,Тех_Движение!$D$2:$D$5111,$C856,Тех_Движение!$B$2:$B$5111,"&lt;="&amp;M$3)-$F856)))</f>
        <v>#VALUE!</v>
      </c>
      <c r="N856" s="21" t="e">
        <f>IF(OR($B856="",N$3&lt;$D856+Настройки!$B$7),0,MAX(0,$E856-MAX(0,SUMIFS(Тех_Движение!$G$2:$G$5111,Тех_Движение!$D$2:$D$5111,$C856,Тех_Движение!$B$2:$B$5111,"&lt;="&amp;N$3)-$F856)))</f>
        <v>#VALUE!</v>
      </c>
      <c r="O856" s="21" t="e">
        <f>IF(OR($B856="",O$3&lt;$D856+Настройки!$B$7),0,MAX(0,$E856-MAX(0,SUMIFS(Тех_Движение!$G$2:$G$5111,Тех_Движение!$D$2:$D$5111,$C856,Тех_Движение!$B$2:$B$5111,"&lt;="&amp;O$3)-$F856)))</f>
        <v>#VALUE!</v>
      </c>
      <c r="P856" s="21" t="e">
        <f>IF(OR($B856="",P$3&lt;$D856+Настройки!$B$7),0,MAX(0,$E856-MAX(0,SUMIFS(Тех_Движение!$G$2:$G$5111,Тех_Движение!$D$2:$D$5111,$C856,Тех_Движение!$B$2:$B$5111,"&lt;="&amp;P$3)-$F856)))</f>
        <v>#VALUE!</v>
      </c>
      <c r="Q856" s="21" t="e">
        <f>IF(OR($B856="",Q$3&lt;$D856+Настройки!$B$7),0,MAX(0,$E856-MAX(0,SUMIFS(Тех_Движение!$G$2:$G$5111,Тех_Движение!$D$2:$D$5111,$C856,Тех_Движение!$B$2:$B$5111,"&lt;="&amp;Q$3)-$F856)))</f>
        <v>#VALUE!</v>
      </c>
      <c r="R856" s="21" t="str">
        <f t="shared" si="40"/>
        <v/>
      </c>
      <c r="S856" s="23" t="str">
        <f>IF($B856="","",VLOOKUP($C856,Настройки!$A$11:$L$17,9,FALSE))</f>
        <v/>
      </c>
      <c r="T856" s="23" t="str">
        <f t="shared" si="41"/>
        <v/>
      </c>
    </row>
    <row r="857" spans="1:20" x14ac:dyDescent="0.3">
      <c r="A857" s="20">
        <f>Тех_Движение!$A$854</f>
        <v>853</v>
      </c>
      <c r="B857" s="20" t="str">
        <f>IF(Тех_Движение!$F$854&gt;0,Тех_Движение!$I$854,"")</f>
        <v/>
      </c>
      <c r="C857" s="20" t="str">
        <f>IF($B857="","",Тех_Движение!$D$854)</f>
        <v/>
      </c>
      <c r="D857" s="9" t="str">
        <f>IF($B857="","",Тех_Движение!$B$854)</f>
        <v/>
      </c>
      <c r="E857" s="21" t="str">
        <f>IF($B857="","",Тех_Движение!$F$854)</f>
        <v/>
      </c>
      <c r="F857" s="21" t="str">
        <f>IF($B857="","",SUMIFS($E$5:$E856,$C$5:$C856,$C857))</f>
        <v/>
      </c>
      <c r="G857" s="21" t="str">
        <f>IF($B857="","",MAX(0,$E857-MAX(0,SUMIFS(Тех_Движение!$G$2:$G$5111,Тех_Движение!$D$2:$D$5111,$C857,Тех_Движение!$B$2:$B$5111,"&lt;="&amp;Настройки!$B$5-1)-$F857)))</f>
        <v/>
      </c>
      <c r="H857" s="21" t="str">
        <f>IF($B857="","",IF(AND($D857&gt;=Настройки!$B$5,$D857&lt;=Настройки!$B$6),$E857,0))</f>
        <v/>
      </c>
      <c r="I857" s="21" t="str">
        <f t="shared" si="39"/>
        <v/>
      </c>
      <c r="J857" s="21" t="str">
        <f>IF($B857="","",MAX(0,$E857-MAX(0,SUMIFS(Тех_Движение!$G$2:$G$5111,Тех_Движение!$D$2:$D$5111,$C857,Тех_Движение!$B$2:$B$5111,"&lt;="&amp;Настройки!$B$6)-$F857)))</f>
        <v/>
      </c>
      <c r="K857" s="21" t="e">
        <f>IF(OR($B857="",K$3&lt;$D857+Настройки!$B$7),0,MAX(0,$E857-MAX(0,SUMIFS(Тех_Движение!$G$2:$G$5111,Тех_Движение!$D$2:$D$5111,$C857,Тех_Движение!$B$2:$B$5111,"&lt;="&amp;K$3)-$F857)))</f>
        <v>#VALUE!</v>
      </c>
      <c r="L857" s="21" t="e">
        <f>IF(OR($B857="",L$3&lt;$D857+Настройки!$B$7),0,MAX(0,$E857-MAX(0,SUMIFS(Тех_Движение!$G$2:$G$5111,Тех_Движение!$D$2:$D$5111,$C857,Тех_Движение!$B$2:$B$5111,"&lt;="&amp;L$3)-$F857)))</f>
        <v>#VALUE!</v>
      </c>
      <c r="M857" s="21" t="e">
        <f>IF(OR($B857="",M$3&lt;$D857+Настройки!$B$7),0,MAX(0,$E857-MAX(0,SUMIFS(Тех_Движение!$G$2:$G$5111,Тех_Движение!$D$2:$D$5111,$C857,Тех_Движение!$B$2:$B$5111,"&lt;="&amp;M$3)-$F857)))</f>
        <v>#VALUE!</v>
      </c>
      <c r="N857" s="21" t="e">
        <f>IF(OR($B857="",N$3&lt;$D857+Настройки!$B$7),0,MAX(0,$E857-MAX(0,SUMIFS(Тех_Движение!$G$2:$G$5111,Тех_Движение!$D$2:$D$5111,$C857,Тех_Движение!$B$2:$B$5111,"&lt;="&amp;N$3)-$F857)))</f>
        <v>#VALUE!</v>
      </c>
      <c r="O857" s="21" t="e">
        <f>IF(OR($B857="",O$3&lt;$D857+Настройки!$B$7),0,MAX(0,$E857-MAX(0,SUMIFS(Тех_Движение!$G$2:$G$5111,Тех_Движение!$D$2:$D$5111,$C857,Тех_Движение!$B$2:$B$5111,"&lt;="&amp;O$3)-$F857)))</f>
        <v>#VALUE!</v>
      </c>
      <c r="P857" s="21" t="e">
        <f>IF(OR($B857="",P$3&lt;$D857+Настройки!$B$7),0,MAX(0,$E857-MAX(0,SUMIFS(Тех_Движение!$G$2:$G$5111,Тех_Движение!$D$2:$D$5111,$C857,Тех_Движение!$B$2:$B$5111,"&lt;="&amp;P$3)-$F857)))</f>
        <v>#VALUE!</v>
      </c>
      <c r="Q857" s="21" t="e">
        <f>IF(OR($B857="",Q$3&lt;$D857+Настройки!$B$7),0,MAX(0,$E857-MAX(0,SUMIFS(Тех_Движение!$G$2:$G$5111,Тех_Движение!$D$2:$D$5111,$C857,Тех_Движение!$B$2:$B$5111,"&lt;="&amp;Q$3)-$F857)))</f>
        <v>#VALUE!</v>
      </c>
      <c r="R857" s="21" t="str">
        <f t="shared" si="40"/>
        <v/>
      </c>
      <c r="S857" s="23" t="str">
        <f>IF($B857="","",VLOOKUP($C857,Настройки!$A$11:$L$17,9,FALSE))</f>
        <v/>
      </c>
      <c r="T857" s="23" t="str">
        <f t="shared" si="41"/>
        <v/>
      </c>
    </row>
    <row r="858" spans="1:20" x14ac:dyDescent="0.3">
      <c r="A858" s="20">
        <f>Тех_Движение!$A$855</f>
        <v>854</v>
      </c>
      <c r="B858" s="20" t="str">
        <f>IF(Тех_Движение!$F$855&gt;0,Тех_Движение!$I$855,"")</f>
        <v/>
      </c>
      <c r="C858" s="20" t="str">
        <f>IF($B858="","",Тех_Движение!$D$855)</f>
        <v/>
      </c>
      <c r="D858" s="9" t="str">
        <f>IF($B858="","",Тех_Движение!$B$855)</f>
        <v/>
      </c>
      <c r="E858" s="21" t="str">
        <f>IF($B858="","",Тех_Движение!$F$855)</f>
        <v/>
      </c>
      <c r="F858" s="21" t="str">
        <f>IF($B858="","",SUMIFS($E$5:$E857,$C$5:$C857,$C858))</f>
        <v/>
      </c>
      <c r="G858" s="21" t="str">
        <f>IF($B858="","",MAX(0,$E858-MAX(0,SUMIFS(Тех_Движение!$G$2:$G$5111,Тех_Движение!$D$2:$D$5111,$C858,Тех_Движение!$B$2:$B$5111,"&lt;="&amp;Настройки!$B$5-1)-$F858)))</f>
        <v/>
      </c>
      <c r="H858" s="21" t="str">
        <f>IF($B858="","",IF(AND($D858&gt;=Настройки!$B$5,$D858&lt;=Настройки!$B$6),$E858,0))</f>
        <v/>
      </c>
      <c r="I858" s="21" t="str">
        <f t="shared" si="39"/>
        <v/>
      </c>
      <c r="J858" s="21" t="str">
        <f>IF($B858="","",MAX(0,$E858-MAX(0,SUMIFS(Тех_Движение!$G$2:$G$5111,Тех_Движение!$D$2:$D$5111,$C858,Тех_Движение!$B$2:$B$5111,"&lt;="&amp;Настройки!$B$6)-$F858)))</f>
        <v/>
      </c>
      <c r="K858" s="21" t="e">
        <f>IF(OR($B858="",K$3&lt;$D858+Настройки!$B$7),0,MAX(0,$E858-MAX(0,SUMIFS(Тех_Движение!$G$2:$G$5111,Тех_Движение!$D$2:$D$5111,$C858,Тех_Движение!$B$2:$B$5111,"&lt;="&amp;K$3)-$F858)))</f>
        <v>#VALUE!</v>
      </c>
      <c r="L858" s="21" t="e">
        <f>IF(OR($B858="",L$3&lt;$D858+Настройки!$B$7),0,MAX(0,$E858-MAX(0,SUMIFS(Тех_Движение!$G$2:$G$5111,Тех_Движение!$D$2:$D$5111,$C858,Тех_Движение!$B$2:$B$5111,"&lt;="&amp;L$3)-$F858)))</f>
        <v>#VALUE!</v>
      </c>
      <c r="M858" s="21" t="e">
        <f>IF(OR($B858="",M$3&lt;$D858+Настройки!$B$7),0,MAX(0,$E858-MAX(0,SUMIFS(Тех_Движение!$G$2:$G$5111,Тех_Движение!$D$2:$D$5111,$C858,Тех_Движение!$B$2:$B$5111,"&lt;="&amp;M$3)-$F858)))</f>
        <v>#VALUE!</v>
      </c>
      <c r="N858" s="21" t="e">
        <f>IF(OR($B858="",N$3&lt;$D858+Настройки!$B$7),0,MAX(0,$E858-MAX(0,SUMIFS(Тех_Движение!$G$2:$G$5111,Тех_Движение!$D$2:$D$5111,$C858,Тех_Движение!$B$2:$B$5111,"&lt;="&amp;N$3)-$F858)))</f>
        <v>#VALUE!</v>
      </c>
      <c r="O858" s="21" t="e">
        <f>IF(OR($B858="",O$3&lt;$D858+Настройки!$B$7),0,MAX(0,$E858-MAX(0,SUMIFS(Тех_Движение!$G$2:$G$5111,Тех_Движение!$D$2:$D$5111,$C858,Тех_Движение!$B$2:$B$5111,"&lt;="&amp;O$3)-$F858)))</f>
        <v>#VALUE!</v>
      </c>
      <c r="P858" s="21" t="e">
        <f>IF(OR($B858="",P$3&lt;$D858+Настройки!$B$7),0,MAX(0,$E858-MAX(0,SUMIFS(Тех_Движение!$G$2:$G$5111,Тех_Движение!$D$2:$D$5111,$C858,Тех_Движение!$B$2:$B$5111,"&lt;="&amp;P$3)-$F858)))</f>
        <v>#VALUE!</v>
      </c>
      <c r="Q858" s="21" t="e">
        <f>IF(OR($B858="",Q$3&lt;$D858+Настройки!$B$7),0,MAX(0,$E858-MAX(0,SUMIFS(Тех_Движение!$G$2:$G$5111,Тех_Движение!$D$2:$D$5111,$C858,Тех_Движение!$B$2:$B$5111,"&lt;="&amp;Q$3)-$F858)))</f>
        <v>#VALUE!</v>
      </c>
      <c r="R858" s="21" t="str">
        <f t="shared" si="40"/>
        <v/>
      </c>
      <c r="S858" s="23" t="str">
        <f>IF($B858="","",VLOOKUP($C858,Настройки!$A$11:$L$17,9,FALSE))</f>
        <v/>
      </c>
      <c r="T858" s="23" t="str">
        <f t="shared" si="41"/>
        <v/>
      </c>
    </row>
    <row r="859" spans="1:20" x14ac:dyDescent="0.3">
      <c r="A859" s="20">
        <f>Тех_Движение!$A$856</f>
        <v>855</v>
      </c>
      <c r="B859" s="20" t="str">
        <f>IF(Тех_Движение!$F$856&gt;0,Тех_Движение!$I$856,"")</f>
        <v/>
      </c>
      <c r="C859" s="20" t="str">
        <f>IF($B859="","",Тех_Движение!$D$856)</f>
        <v/>
      </c>
      <c r="D859" s="9" t="str">
        <f>IF($B859="","",Тех_Движение!$B$856)</f>
        <v/>
      </c>
      <c r="E859" s="21" t="str">
        <f>IF($B859="","",Тех_Движение!$F$856)</f>
        <v/>
      </c>
      <c r="F859" s="21" t="str">
        <f>IF($B859="","",SUMIFS($E$5:$E858,$C$5:$C858,$C859))</f>
        <v/>
      </c>
      <c r="G859" s="21" t="str">
        <f>IF($B859="","",MAX(0,$E859-MAX(0,SUMIFS(Тех_Движение!$G$2:$G$5111,Тех_Движение!$D$2:$D$5111,$C859,Тех_Движение!$B$2:$B$5111,"&lt;="&amp;Настройки!$B$5-1)-$F859)))</f>
        <v/>
      </c>
      <c r="H859" s="21" t="str">
        <f>IF($B859="","",IF(AND($D859&gt;=Настройки!$B$5,$D859&lt;=Настройки!$B$6),$E859,0))</f>
        <v/>
      </c>
      <c r="I859" s="21" t="str">
        <f t="shared" si="39"/>
        <v/>
      </c>
      <c r="J859" s="21" t="str">
        <f>IF($B859="","",MAX(0,$E859-MAX(0,SUMIFS(Тех_Движение!$G$2:$G$5111,Тех_Движение!$D$2:$D$5111,$C859,Тех_Движение!$B$2:$B$5111,"&lt;="&amp;Настройки!$B$6)-$F859)))</f>
        <v/>
      </c>
      <c r="K859" s="21" t="e">
        <f>IF(OR($B859="",K$3&lt;$D859+Настройки!$B$7),0,MAX(0,$E859-MAX(0,SUMIFS(Тех_Движение!$G$2:$G$5111,Тех_Движение!$D$2:$D$5111,$C859,Тех_Движение!$B$2:$B$5111,"&lt;="&amp;K$3)-$F859)))</f>
        <v>#VALUE!</v>
      </c>
      <c r="L859" s="21" t="e">
        <f>IF(OR($B859="",L$3&lt;$D859+Настройки!$B$7),0,MAX(0,$E859-MAX(0,SUMIFS(Тех_Движение!$G$2:$G$5111,Тех_Движение!$D$2:$D$5111,$C859,Тех_Движение!$B$2:$B$5111,"&lt;="&amp;L$3)-$F859)))</f>
        <v>#VALUE!</v>
      </c>
      <c r="M859" s="21" t="e">
        <f>IF(OR($B859="",M$3&lt;$D859+Настройки!$B$7),0,MAX(0,$E859-MAX(0,SUMIFS(Тех_Движение!$G$2:$G$5111,Тех_Движение!$D$2:$D$5111,$C859,Тех_Движение!$B$2:$B$5111,"&lt;="&amp;M$3)-$F859)))</f>
        <v>#VALUE!</v>
      </c>
      <c r="N859" s="21" t="e">
        <f>IF(OR($B859="",N$3&lt;$D859+Настройки!$B$7),0,MAX(0,$E859-MAX(0,SUMIFS(Тех_Движение!$G$2:$G$5111,Тех_Движение!$D$2:$D$5111,$C859,Тех_Движение!$B$2:$B$5111,"&lt;="&amp;N$3)-$F859)))</f>
        <v>#VALUE!</v>
      </c>
      <c r="O859" s="21" t="e">
        <f>IF(OR($B859="",O$3&lt;$D859+Настройки!$B$7),0,MAX(0,$E859-MAX(0,SUMIFS(Тех_Движение!$G$2:$G$5111,Тех_Движение!$D$2:$D$5111,$C859,Тех_Движение!$B$2:$B$5111,"&lt;="&amp;O$3)-$F859)))</f>
        <v>#VALUE!</v>
      </c>
      <c r="P859" s="21" t="e">
        <f>IF(OR($B859="",P$3&lt;$D859+Настройки!$B$7),0,MAX(0,$E859-MAX(0,SUMIFS(Тех_Движение!$G$2:$G$5111,Тех_Движение!$D$2:$D$5111,$C859,Тех_Движение!$B$2:$B$5111,"&lt;="&amp;P$3)-$F859)))</f>
        <v>#VALUE!</v>
      </c>
      <c r="Q859" s="21" t="e">
        <f>IF(OR($B859="",Q$3&lt;$D859+Настройки!$B$7),0,MAX(0,$E859-MAX(0,SUMIFS(Тех_Движение!$G$2:$G$5111,Тех_Движение!$D$2:$D$5111,$C859,Тех_Движение!$B$2:$B$5111,"&lt;="&amp;Q$3)-$F859)))</f>
        <v>#VALUE!</v>
      </c>
      <c r="R859" s="21" t="str">
        <f t="shared" si="40"/>
        <v/>
      </c>
      <c r="S859" s="23" t="str">
        <f>IF($B859="","",VLOOKUP($C859,Настройки!$A$11:$L$17,9,FALSE))</f>
        <v/>
      </c>
      <c r="T859" s="23" t="str">
        <f t="shared" si="41"/>
        <v/>
      </c>
    </row>
    <row r="860" spans="1:20" x14ac:dyDescent="0.3">
      <c r="A860" s="20">
        <f>Тех_Движение!$A$857</f>
        <v>856</v>
      </c>
      <c r="B860" s="20" t="str">
        <f>IF(Тех_Движение!$F$857&gt;0,Тех_Движение!$I$857,"")</f>
        <v/>
      </c>
      <c r="C860" s="20" t="str">
        <f>IF($B860="","",Тех_Движение!$D$857)</f>
        <v/>
      </c>
      <c r="D860" s="9" t="str">
        <f>IF($B860="","",Тех_Движение!$B$857)</f>
        <v/>
      </c>
      <c r="E860" s="21" t="str">
        <f>IF($B860="","",Тех_Движение!$F$857)</f>
        <v/>
      </c>
      <c r="F860" s="21" t="str">
        <f>IF($B860="","",SUMIFS($E$5:$E859,$C$5:$C859,$C860))</f>
        <v/>
      </c>
      <c r="G860" s="21" t="str">
        <f>IF($B860="","",MAX(0,$E860-MAX(0,SUMIFS(Тех_Движение!$G$2:$G$5111,Тех_Движение!$D$2:$D$5111,$C860,Тех_Движение!$B$2:$B$5111,"&lt;="&amp;Настройки!$B$5-1)-$F860)))</f>
        <v/>
      </c>
      <c r="H860" s="21" t="str">
        <f>IF($B860="","",IF(AND($D860&gt;=Настройки!$B$5,$D860&lt;=Настройки!$B$6),$E860,0))</f>
        <v/>
      </c>
      <c r="I860" s="21" t="str">
        <f t="shared" si="39"/>
        <v/>
      </c>
      <c r="J860" s="21" t="str">
        <f>IF($B860="","",MAX(0,$E860-MAX(0,SUMIFS(Тех_Движение!$G$2:$G$5111,Тех_Движение!$D$2:$D$5111,$C860,Тех_Движение!$B$2:$B$5111,"&lt;="&amp;Настройки!$B$6)-$F860)))</f>
        <v/>
      </c>
      <c r="K860" s="21" t="e">
        <f>IF(OR($B860="",K$3&lt;$D860+Настройки!$B$7),0,MAX(0,$E860-MAX(0,SUMIFS(Тех_Движение!$G$2:$G$5111,Тех_Движение!$D$2:$D$5111,$C860,Тех_Движение!$B$2:$B$5111,"&lt;="&amp;K$3)-$F860)))</f>
        <v>#VALUE!</v>
      </c>
      <c r="L860" s="21" t="e">
        <f>IF(OR($B860="",L$3&lt;$D860+Настройки!$B$7),0,MAX(0,$E860-MAX(0,SUMIFS(Тех_Движение!$G$2:$G$5111,Тех_Движение!$D$2:$D$5111,$C860,Тех_Движение!$B$2:$B$5111,"&lt;="&amp;L$3)-$F860)))</f>
        <v>#VALUE!</v>
      </c>
      <c r="M860" s="21" t="e">
        <f>IF(OR($B860="",M$3&lt;$D860+Настройки!$B$7),0,MAX(0,$E860-MAX(0,SUMIFS(Тех_Движение!$G$2:$G$5111,Тех_Движение!$D$2:$D$5111,$C860,Тех_Движение!$B$2:$B$5111,"&lt;="&amp;M$3)-$F860)))</f>
        <v>#VALUE!</v>
      </c>
      <c r="N860" s="21" t="e">
        <f>IF(OR($B860="",N$3&lt;$D860+Настройки!$B$7),0,MAX(0,$E860-MAX(0,SUMIFS(Тех_Движение!$G$2:$G$5111,Тех_Движение!$D$2:$D$5111,$C860,Тех_Движение!$B$2:$B$5111,"&lt;="&amp;N$3)-$F860)))</f>
        <v>#VALUE!</v>
      </c>
      <c r="O860" s="21" t="e">
        <f>IF(OR($B860="",O$3&lt;$D860+Настройки!$B$7),0,MAX(0,$E860-MAX(0,SUMIFS(Тех_Движение!$G$2:$G$5111,Тех_Движение!$D$2:$D$5111,$C860,Тех_Движение!$B$2:$B$5111,"&lt;="&amp;O$3)-$F860)))</f>
        <v>#VALUE!</v>
      </c>
      <c r="P860" s="21" t="e">
        <f>IF(OR($B860="",P$3&lt;$D860+Настройки!$B$7),0,MAX(0,$E860-MAX(0,SUMIFS(Тех_Движение!$G$2:$G$5111,Тех_Движение!$D$2:$D$5111,$C860,Тех_Движение!$B$2:$B$5111,"&lt;="&amp;P$3)-$F860)))</f>
        <v>#VALUE!</v>
      </c>
      <c r="Q860" s="21" t="e">
        <f>IF(OR($B860="",Q$3&lt;$D860+Настройки!$B$7),0,MAX(0,$E860-MAX(0,SUMIFS(Тех_Движение!$G$2:$G$5111,Тех_Движение!$D$2:$D$5111,$C860,Тех_Движение!$B$2:$B$5111,"&lt;="&amp;Q$3)-$F860)))</f>
        <v>#VALUE!</v>
      </c>
      <c r="R860" s="21" t="str">
        <f t="shared" si="40"/>
        <v/>
      </c>
      <c r="S860" s="23" t="str">
        <f>IF($B860="","",VLOOKUP($C860,Настройки!$A$11:$L$17,9,FALSE))</f>
        <v/>
      </c>
      <c r="T860" s="23" t="str">
        <f t="shared" si="41"/>
        <v/>
      </c>
    </row>
    <row r="861" spans="1:20" x14ac:dyDescent="0.3">
      <c r="A861" s="20">
        <f>Тех_Движение!$A$858</f>
        <v>857</v>
      </c>
      <c r="B861" s="20" t="str">
        <f>IF(Тех_Движение!$F$858&gt;0,Тех_Движение!$I$858,"")</f>
        <v/>
      </c>
      <c r="C861" s="20" t="str">
        <f>IF($B861="","",Тех_Движение!$D$858)</f>
        <v/>
      </c>
      <c r="D861" s="9" t="str">
        <f>IF($B861="","",Тех_Движение!$B$858)</f>
        <v/>
      </c>
      <c r="E861" s="21" t="str">
        <f>IF($B861="","",Тех_Движение!$F$858)</f>
        <v/>
      </c>
      <c r="F861" s="21" t="str">
        <f>IF($B861="","",SUMIFS($E$5:$E860,$C$5:$C860,$C861))</f>
        <v/>
      </c>
      <c r="G861" s="21" t="str">
        <f>IF($B861="","",MAX(0,$E861-MAX(0,SUMIFS(Тех_Движение!$G$2:$G$5111,Тех_Движение!$D$2:$D$5111,$C861,Тех_Движение!$B$2:$B$5111,"&lt;="&amp;Настройки!$B$5-1)-$F861)))</f>
        <v/>
      </c>
      <c r="H861" s="21" t="str">
        <f>IF($B861="","",IF(AND($D861&gt;=Настройки!$B$5,$D861&lt;=Настройки!$B$6),$E861,0))</f>
        <v/>
      </c>
      <c r="I861" s="21" t="str">
        <f t="shared" si="39"/>
        <v/>
      </c>
      <c r="J861" s="21" t="str">
        <f>IF($B861="","",MAX(0,$E861-MAX(0,SUMIFS(Тех_Движение!$G$2:$G$5111,Тех_Движение!$D$2:$D$5111,$C861,Тех_Движение!$B$2:$B$5111,"&lt;="&amp;Настройки!$B$6)-$F861)))</f>
        <v/>
      </c>
      <c r="K861" s="21" t="e">
        <f>IF(OR($B861="",K$3&lt;$D861+Настройки!$B$7),0,MAX(0,$E861-MAX(0,SUMIFS(Тех_Движение!$G$2:$G$5111,Тех_Движение!$D$2:$D$5111,$C861,Тех_Движение!$B$2:$B$5111,"&lt;="&amp;K$3)-$F861)))</f>
        <v>#VALUE!</v>
      </c>
      <c r="L861" s="21" t="e">
        <f>IF(OR($B861="",L$3&lt;$D861+Настройки!$B$7),0,MAX(0,$E861-MAX(0,SUMIFS(Тех_Движение!$G$2:$G$5111,Тех_Движение!$D$2:$D$5111,$C861,Тех_Движение!$B$2:$B$5111,"&lt;="&amp;L$3)-$F861)))</f>
        <v>#VALUE!</v>
      </c>
      <c r="M861" s="21" t="e">
        <f>IF(OR($B861="",M$3&lt;$D861+Настройки!$B$7),0,MAX(0,$E861-MAX(0,SUMIFS(Тех_Движение!$G$2:$G$5111,Тех_Движение!$D$2:$D$5111,$C861,Тех_Движение!$B$2:$B$5111,"&lt;="&amp;M$3)-$F861)))</f>
        <v>#VALUE!</v>
      </c>
      <c r="N861" s="21" t="e">
        <f>IF(OR($B861="",N$3&lt;$D861+Настройки!$B$7),0,MAX(0,$E861-MAX(0,SUMIFS(Тех_Движение!$G$2:$G$5111,Тех_Движение!$D$2:$D$5111,$C861,Тех_Движение!$B$2:$B$5111,"&lt;="&amp;N$3)-$F861)))</f>
        <v>#VALUE!</v>
      </c>
      <c r="O861" s="21" t="e">
        <f>IF(OR($B861="",O$3&lt;$D861+Настройки!$B$7),0,MAX(0,$E861-MAX(0,SUMIFS(Тех_Движение!$G$2:$G$5111,Тех_Движение!$D$2:$D$5111,$C861,Тех_Движение!$B$2:$B$5111,"&lt;="&amp;O$3)-$F861)))</f>
        <v>#VALUE!</v>
      </c>
      <c r="P861" s="21" t="e">
        <f>IF(OR($B861="",P$3&lt;$D861+Настройки!$B$7),0,MAX(0,$E861-MAX(0,SUMIFS(Тех_Движение!$G$2:$G$5111,Тех_Движение!$D$2:$D$5111,$C861,Тех_Движение!$B$2:$B$5111,"&lt;="&amp;P$3)-$F861)))</f>
        <v>#VALUE!</v>
      </c>
      <c r="Q861" s="21" t="e">
        <f>IF(OR($B861="",Q$3&lt;$D861+Настройки!$B$7),0,MAX(0,$E861-MAX(0,SUMIFS(Тех_Движение!$G$2:$G$5111,Тех_Движение!$D$2:$D$5111,$C861,Тех_Движение!$B$2:$B$5111,"&lt;="&amp;Q$3)-$F861)))</f>
        <v>#VALUE!</v>
      </c>
      <c r="R861" s="21" t="str">
        <f t="shared" si="40"/>
        <v/>
      </c>
      <c r="S861" s="23" t="str">
        <f>IF($B861="","",VLOOKUP($C861,Настройки!$A$11:$L$17,9,FALSE))</f>
        <v/>
      </c>
      <c r="T861" s="23" t="str">
        <f t="shared" si="41"/>
        <v/>
      </c>
    </row>
    <row r="862" spans="1:20" x14ac:dyDescent="0.3">
      <c r="A862" s="20">
        <f>Тех_Движение!$A$859</f>
        <v>858</v>
      </c>
      <c r="B862" s="20" t="str">
        <f>IF(Тех_Движение!$F$859&gt;0,Тех_Движение!$I$859,"")</f>
        <v/>
      </c>
      <c r="C862" s="20" t="str">
        <f>IF($B862="","",Тех_Движение!$D$859)</f>
        <v/>
      </c>
      <c r="D862" s="9" t="str">
        <f>IF($B862="","",Тех_Движение!$B$859)</f>
        <v/>
      </c>
      <c r="E862" s="21" t="str">
        <f>IF($B862="","",Тех_Движение!$F$859)</f>
        <v/>
      </c>
      <c r="F862" s="21" t="str">
        <f>IF($B862="","",SUMIFS($E$5:$E861,$C$5:$C861,$C862))</f>
        <v/>
      </c>
      <c r="G862" s="21" t="str">
        <f>IF($B862="","",MAX(0,$E862-MAX(0,SUMIFS(Тех_Движение!$G$2:$G$5111,Тех_Движение!$D$2:$D$5111,$C862,Тех_Движение!$B$2:$B$5111,"&lt;="&amp;Настройки!$B$5-1)-$F862)))</f>
        <v/>
      </c>
      <c r="H862" s="21" t="str">
        <f>IF($B862="","",IF(AND($D862&gt;=Настройки!$B$5,$D862&lt;=Настройки!$B$6),$E862,0))</f>
        <v/>
      </c>
      <c r="I862" s="21" t="str">
        <f t="shared" si="39"/>
        <v/>
      </c>
      <c r="J862" s="21" t="str">
        <f>IF($B862="","",MAX(0,$E862-MAX(0,SUMIFS(Тех_Движение!$G$2:$G$5111,Тех_Движение!$D$2:$D$5111,$C862,Тех_Движение!$B$2:$B$5111,"&lt;="&amp;Настройки!$B$6)-$F862)))</f>
        <v/>
      </c>
      <c r="K862" s="21" t="e">
        <f>IF(OR($B862="",K$3&lt;$D862+Настройки!$B$7),0,MAX(0,$E862-MAX(0,SUMIFS(Тех_Движение!$G$2:$G$5111,Тех_Движение!$D$2:$D$5111,$C862,Тех_Движение!$B$2:$B$5111,"&lt;="&amp;K$3)-$F862)))</f>
        <v>#VALUE!</v>
      </c>
      <c r="L862" s="21" t="e">
        <f>IF(OR($B862="",L$3&lt;$D862+Настройки!$B$7),0,MAX(0,$E862-MAX(0,SUMIFS(Тех_Движение!$G$2:$G$5111,Тех_Движение!$D$2:$D$5111,$C862,Тех_Движение!$B$2:$B$5111,"&lt;="&amp;L$3)-$F862)))</f>
        <v>#VALUE!</v>
      </c>
      <c r="M862" s="21" t="e">
        <f>IF(OR($B862="",M$3&lt;$D862+Настройки!$B$7),0,MAX(0,$E862-MAX(0,SUMIFS(Тех_Движение!$G$2:$G$5111,Тех_Движение!$D$2:$D$5111,$C862,Тех_Движение!$B$2:$B$5111,"&lt;="&amp;M$3)-$F862)))</f>
        <v>#VALUE!</v>
      </c>
      <c r="N862" s="21" t="e">
        <f>IF(OR($B862="",N$3&lt;$D862+Настройки!$B$7),0,MAX(0,$E862-MAX(0,SUMIFS(Тех_Движение!$G$2:$G$5111,Тех_Движение!$D$2:$D$5111,$C862,Тех_Движение!$B$2:$B$5111,"&lt;="&amp;N$3)-$F862)))</f>
        <v>#VALUE!</v>
      </c>
      <c r="O862" s="21" t="e">
        <f>IF(OR($B862="",O$3&lt;$D862+Настройки!$B$7),0,MAX(0,$E862-MAX(0,SUMIFS(Тех_Движение!$G$2:$G$5111,Тех_Движение!$D$2:$D$5111,$C862,Тех_Движение!$B$2:$B$5111,"&lt;="&amp;O$3)-$F862)))</f>
        <v>#VALUE!</v>
      </c>
      <c r="P862" s="21" t="e">
        <f>IF(OR($B862="",P$3&lt;$D862+Настройки!$B$7),0,MAX(0,$E862-MAX(0,SUMIFS(Тех_Движение!$G$2:$G$5111,Тех_Движение!$D$2:$D$5111,$C862,Тех_Движение!$B$2:$B$5111,"&lt;="&amp;P$3)-$F862)))</f>
        <v>#VALUE!</v>
      </c>
      <c r="Q862" s="21" t="e">
        <f>IF(OR($B862="",Q$3&lt;$D862+Настройки!$B$7),0,MAX(0,$E862-MAX(0,SUMIFS(Тех_Движение!$G$2:$G$5111,Тех_Движение!$D$2:$D$5111,$C862,Тех_Движение!$B$2:$B$5111,"&lt;="&amp;Q$3)-$F862)))</f>
        <v>#VALUE!</v>
      </c>
      <c r="R862" s="21" t="str">
        <f t="shared" si="40"/>
        <v/>
      </c>
      <c r="S862" s="23" t="str">
        <f>IF($B862="","",VLOOKUP($C862,Настройки!$A$11:$L$17,9,FALSE))</f>
        <v/>
      </c>
      <c r="T862" s="23" t="str">
        <f t="shared" si="41"/>
        <v/>
      </c>
    </row>
    <row r="863" spans="1:20" x14ac:dyDescent="0.3">
      <c r="A863" s="20">
        <f>Тех_Движение!$A$860</f>
        <v>859</v>
      </c>
      <c r="B863" s="20" t="str">
        <f>IF(Тех_Движение!$F$860&gt;0,Тех_Движение!$I$860,"")</f>
        <v/>
      </c>
      <c r="C863" s="20" t="str">
        <f>IF($B863="","",Тех_Движение!$D$860)</f>
        <v/>
      </c>
      <c r="D863" s="9" t="str">
        <f>IF($B863="","",Тех_Движение!$B$860)</f>
        <v/>
      </c>
      <c r="E863" s="21" t="str">
        <f>IF($B863="","",Тех_Движение!$F$860)</f>
        <v/>
      </c>
      <c r="F863" s="21" t="str">
        <f>IF($B863="","",SUMIFS($E$5:$E862,$C$5:$C862,$C863))</f>
        <v/>
      </c>
      <c r="G863" s="21" t="str">
        <f>IF($B863="","",MAX(0,$E863-MAX(0,SUMIFS(Тех_Движение!$G$2:$G$5111,Тех_Движение!$D$2:$D$5111,$C863,Тех_Движение!$B$2:$B$5111,"&lt;="&amp;Настройки!$B$5-1)-$F863)))</f>
        <v/>
      </c>
      <c r="H863" s="21" t="str">
        <f>IF($B863="","",IF(AND($D863&gt;=Настройки!$B$5,$D863&lt;=Настройки!$B$6),$E863,0))</f>
        <v/>
      </c>
      <c r="I863" s="21" t="str">
        <f t="shared" si="39"/>
        <v/>
      </c>
      <c r="J863" s="21" t="str">
        <f>IF($B863="","",MAX(0,$E863-MAX(0,SUMIFS(Тех_Движение!$G$2:$G$5111,Тех_Движение!$D$2:$D$5111,$C863,Тех_Движение!$B$2:$B$5111,"&lt;="&amp;Настройки!$B$6)-$F863)))</f>
        <v/>
      </c>
      <c r="K863" s="21" t="e">
        <f>IF(OR($B863="",K$3&lt;$D863+Настройки!$B$7),0,MAX(0,$E863-MAX(0,SUMIFS(Тех_Движение!$G$2:$G$5111,Тех_Движение!$D$2:$D$5111,$C863,Тех_Движение!$B$2:$B$5111,"&lt;="&amp;K$3)-$F863)))</f>
        <v>#VALUE!</v>
      </c>
      <c r="L863" s="21" t="e">
        <f>IF(OR($B863="",L$3&lt;$D863+Настройки!$B$7),0,MAX(0,$E863-MAX(0,SUMIFS(Тех_Движение!$G$2:$G$5111,Тех_Движение!$D$2:$D$5111,$C863,Тех_Движение!$B$2:$B$5111,"&lt;="&amp;L$3)-$F863)))</f>
        <v>#VALUE!</v>
      </c>
      <c r="M863" s="21" t="e">
        <f>IF(OR($B863="",M$3&lt;$D863+Настройки!$B$7),0,MAX(0,$E863-MAX(0,SUMIFS(Тех_Движение!$G$2:$G$5111,Тех_Движение!$D$2:$D$5111,$C863,Тех_Движение!$B$2:$B$5111,"&lt;="&amp;M$3)-$F863)))</f>
        <v>#VALUE!</v>
      </c>
      <c r="N863" s="21" t="e">
        <f>IF(OR($B863="",N$3&lt;$D863+Настройки!$B$7),0,MAX(0,$E863-MAX(0,SUMIFS(Тех_Движение!$G$2:$G$5111,Тех_Движение!$D$2:$D$5111,$C863,Тех_Движение!$B$2:$B$5111,"&lt;="&amp;N$3)-$F863)))</f>
        <v>#VALUE!</v>
      </c>
      <c r="O863" s="21" t="e">
        <f>IF(OR($B863="",O$3&lt;$D863+Настройки!$B$7),0,MAX(0,$E863-MAX(0,SUMIFS(Тех_Движение!$G$2:$G$5111,Тех_Движение!$D$2:$D$5111,$C863,Тех_Движение!$B$2:$B$5111,"&lt;="&amp;O$3)-$F863)))</f>
        <v>#VALUE!</v>
      </c>
      <c r="P863" s="21" t="e">
        <f>IF(OR($B863="",P$3&lt;$D863+Настройки!$B$7),0,MAX(0,$E863-MAX(0,SUMIFS(Тех_Движение!$G$2:$G$5111,Тех_Движение!$D$2:$D$5111,$C863,Тех_Движение!$B$2:$B$5111,"&lt;="&amp;P$3)-$F863)))</f>
        <v>#VALUE!</v>
      </c>
      <c r="Q863" s="21" t="e">
        <f>IF(OR($B863="",Q$3&lt;$D863+Настройки!$B$7),0,MAX(0,$E863-MAX(0,SUMIFS(Тех_Движение!$G$2:$G$5111,Тех_Движение!$D$2:$D$5111,$C863,Тех_Движение!$B$2:$B$5111,"&lt;="&amp;Q$3)-$F863)))</f>
        <v>#VALUE!</v>
      </c>
      <c r="R863" s="21" t="str">
        <f t="shared" si="40"/>
        <v/>
      </c>
      <c r="S863" s="23" t="str">
        <f>IF($B863="","",VLOOKUP($C863,Настройки!$A$11:$L$17,9,FALSE))</f>
        <v/>
      </c>
      <c r="T863" s="23" t="str">
        <f t="shared" si="41"/>
        <v/>
      </c>
    </row>
    <row r="864" spans="1:20" x14ac:dyDescent="0.3">
      <c r="A864" s="20">
        <f>Тех_Движение!$A$861</f>
        <v>860</v>
      </c>
      <c r="B864" s="20" t="str">
        <f>IF(Тех_Движение!$F$861&gt;0,Тех_Движение!$I$861,"")</f>
        <v/>
      </c>
      <c r="C864" s="20" t="str">
        <f>IF($B864="","",Тех_Движение!$D$861)</f>
        <v/>
      </c>
      <c r="D864" s="9" t="str">
        <f>IF($B864="","",Тех_Движение!$B$861)</f>
        <v/>
      </c>
      <c r="E864" s="21" t="str">
        <f>IF($B864="","",Тех_Движение!$F$861)</f>
        <v/>
      </c>
      <c r="F864" s="21" t="str">
        <f>IF($B864="","",SUMIFS($E$5:$E863,$C$5:$C863,$C864))</f>
        <v/>
      </c>
      <c r="G864" s="21" t="str">
        <f>IF($B864="","",MAX(0,$E864-MAX(0,SUMIFS(Тех_Движение!$G$2:$G$5111,Тех_Движение!$D$2:$D$5111,$C864,Тех_Движение!$B$2:$B$5111,"&lt;="&amp;Настройки!$B$5-1)-$F864)))</f>
        <v/>
      </c>
      <c r="H864" s="21" t="str">
        <f>IF($B864="","",IF(AND($D864&gt;=Настройки!$B$5,$D864&lt;=Настройки!$B$6),$E864,0))</f>
        <v/>
      </c>
      <c r="I864" s="21" t="str">
        <f t="shared" si="39"/>
        <v/>
      </c>
      <c r="J864" s="21" t="str">
        <f>IF($B864="","",MAX(0,$E864-MAX(0,SUMIFS(Тех_Движение!$G$2:$G$5111,Тех_Движение!$D$2:$D$5111,$C864,Тех_Движение!$B$2:$B$5111,"&lt;="&amp;Настройки!$B$6)-$F864)))</f>
        <v/>
      </c>
      <c r="K864" s="21" t="e">
        <f>IF(OR($B864="",K$3&lt;$D864+Настройки!$B$7),0,MAX(0,$E864-MAX(0,SUMIFS(Тех_Движение!$G$2:$G$5111,Тех_Движение!$D$2:$D$5111,$C864,Тех_Движение!$B$2:$B$5111,"&lt;="&amp;K$3)-$F864)))</f>
        <v>#VALUE!</v>
      </c>
      <c r="L864" s="21" t="e">
        <f>IF(OR($B864="",L$3&lt;$D864+Настройки!$B$7),0,MAX(0,$E864-MAX(0,SUMIFS(Тех_Движение!$G$2:$G$5111,Тех_Движение!$D$2:$D$5111,$C864,Тех_Движение!$B$2:$B$5111,"&lt;="&amp;L$3)-$F864)))</f>
        <v>#VALUE!</v>
      </c>
      <c r="M864" s="21" t="e">
        <f>IF(OR($B864="",M$3&lt;$D864+Настройки!$B$7),0,MAX(0,$E864-MAX(0,SUMIFS(Тех_Движение!$G$2:$G$5111,Тех_Движение!$D$2:$D$5111,$C864,Тех_Движение!$B$2:$B$5111,"&lt;="&amp;M$3)-$F864)))</f>
        <v>#VALUE!</v>
      </c>
      <c r="N864" s="21" t="e">
        <f>IF(OR($B864="",N$3&lt;$D864+Настройки!$B$7),0,MAX(0,$E864-MAX(0,SUMIFS(Тех_Движение!$G$2:$G$5111,Тех_Движение!$D$2:$D$5111,$C864,Тех_Движение!$B$2:$B$5111,"&lt;="&amp;N$3)-$F864)))</f>
        <v>#VALUE!</v>
      </c>
      <c r="O864" s="21" t="e">
        <f>IF(OR($B864="",O$3&lt;$D864+Настройки!$B$7),0,MAX(0,$E864-MAX(0,SUMIFS(Тех_Движение!$G$2:$G$5111,Тех_Движение!$D$2:$D$5111,$C864,Тех_Движение!$B$2:$B$5111,"&lt;="&amp;O$3)-$F864)))</f>
        <v>#VALUE!</v>
      </c>
      <c r="P864" s="21" t="e">
        <f>IF(OR($B864="",P$3&lt;$D864+Настройки!$B$7),0,MAX(0,$E864-MAX(0,SUMIFS(Тех_Движение!$G$2:$G$5111,Тех_Движение!$D$2:$D$5111,$C864,Тех_Движение!$B$2:$B$5111,"&lt;="&amp;P$3)-$F864)))</f>
        <v>#VALUE!</v>
      </c>
      <c r="Q864" s="21" t="e">
        <f>IF(OR($B864="",Q$3&lt;$D864+Настройки!$B$7),0,MAX(0,$E864-MAX(0,SUMIFS(Тех_Движение!$G$2:$G$5111,Тех_Движение!$D$2:$D$5111,$C864,Тех_Движение!$B$2:$B$5111,"&lt;="&amp;Q$3)-$F864)))</f>
        <v>#VALUE!</v>
      </c>
      <c r="R864" s="21" t="str">
        <f t="shared" si="40"/>
        <v/>
      </c>
      <c r="S864" s="23" t="str">
        <f>IF($B864="","",VLOOKUP($C864,Настройки!$A$11:$L$17,9,FALSE))</f>
        <v/>
      </c>
      <c r="T864" s="23" t="str">
        <f t="shared" si="41"/>
        <v/>
      </c>
    </row>
    <row r="865" spans="1:20" x14ac:dyDescent="0.3">
      <c r="A865" s="20">
        <f>Тех_Движение!$A$862</f>
        <v>861</v>
      </c>
      <c r="B865" s="20" t="str">
        <f>IF(Тех_Движение!$F$862&gt;0,Тех_Движение!$I$862,"")</f>
        <v/>
      </c>
      <c r="C865" s="20" t="str">
        <f>IF($B865="","",Тех_Движение!$D$862)</f>
        <v/>
      </c>
      <c r="D865" s="9" t="str">
        <f>IF($B865="","",Тех_Движение!$B$862)</f>
        <v/>
      </c>
      <c r="E865" s="21" t="str">
        <f>IF($B865="","",Тех_Движение!$F$862)</f>
        <v/>
      </c>
      <c r="F865" s="21" t="str">
        <f>IF($B865="","",SUMIFS($E$5:$E864,$C$5:$C864,$C865))</f>
        <v/>
      </c>
      <c r="G865" s="21" t="str">
        <f>IF($B865="","",MAX(0,$E865-MAX(0,SUMIFS(Тех_Движение!$G$2:$G$5111,Тех_Движение!$D$2:$D$5111,$C865,Тех_Движение!$B$2:$B$5111,"&lt;="&amp;Настройки!$B$5-1)-$F865)))</f>
        <v/>
      </c>
      <c r="H865" s="21" t="str">
        <f>IF($B865="","",IF(AND($D865&gt;=Настройки!$B$5,$D865&lt;=Настройки!$B$6),$E865,0))</f>
        <v/>
      </c>
      <c r="I865" s="21" t="str">
        <f t="shared" si="39"/>
        <v/>
      </c>
      <c r="J865" s="21" t="str">
        <f>IF($B865="","",MAX(0,$E865-MAX(0,SUMIFS(Тех_Движение!$G$2:$G$5111,Тех_Движение!$D$2:$D$5111,$C865,Тех_Движение!$B$2:$B$5111,"&lt;="&amp;Настройки!$B$6)-$F865)))</f>
        <v/>
      </c>
      <c r="K865" s="21" t="e">
        <f>IF(OR($B865="",K$3&lt;$D865+Настройки!$B$7),0,MAX(0,$E865-MAX(0,SUMIFS(Тех_Движение!$G$2:$G$5111,Тех_Движение!$D$2:$D$5111,$C865,Тех_Движение!$B$2:$B$5111,"&lt;="&amp;K$3)-$F865)))</f>
        <v>#VALUE!</v>
      </c>
      <c r="L865" s="21" t="e">
        <f>IF(OR($B865="",L$3&lt;$D865+Настройки!$B$7),0,MAX(0,$E865-MAX(0,SUMIFS(Тех_Движение!$G$2:$G$5111,Тех_Движение!$D$2:$D$5111,$C865,Тех_Движение!$B$2:$B$5111,"&lt;="&amp;L$3)-$F865)))</f>
        <v>#VALUE!</v>
      </c>
      <c r="M865" s="21" t="e">
        <f>IF(OR($B865="",M$3&lt;$D865+Настройки!$B$7),0,MAX(0,$E865-MAX(0,SUMIFS(Тех_Движение!$G$2:$G$5111,Тех_Движение!$D$2:$D$5111,$C865,Тех_Движение!$B$2:$B$5111,"&lt;="&amp;M$3)-$F865)))</f>
        <v>#VALUE!</v>
      </c>
      <c r="N865" s="21" t="e">
        <f>IF(OR($B865="",N$3&lt;$D865+Настройки!$B$7),0,MAX(0,$E865-MAX(0,SUMIFS(Тех_Движение!$G$2:$G$5111,Тех_Движение!$D$2:$D$5111,$C865,Тех_Движение!$B$2:$B$5111,"&lt;="&amp;N$3)-$F865)))</f>
        <v>#VALUE!</v>
      </c>
      <c r="O865" s="21" t="e">
        <f>IF(OR($B865="",O$3&lt;$D865+Настройки!$B$7),0,MAX(0,$E865-MAX(0,SUMIFS(Тех_Движение!$G$2:$G$5111,Тех_Движение!$D$2:$D$5111,$C865,Тех_Движение!$B$2:$B$5111,"&lt;="&amp;O$3)-$F865)))</f>
        <v>#VALUE!</v>
      </c>
      <c r="P865" s="21" t="e">
        <f>IF(OR($B865="",P$3&lt;$D865+Настройки!$B$7),0,MAX(0,$E865-MAX(0,SUMIFS(Тех_Движение!$G$2:$G$5111,Тех_Движение!$D$2:$D$5111,$C865,Тех_Движение!$B$2:$B$5111,"&lt;="&amp;P$3)-$F865)))</f>
        <v>#VALUE!</v>
      </c>
      <c r="Q865" s="21" t="e">
        <f>IF(OR($B865="",Q$3&lt;$D865+Настройки!$B$7),0,MAX(0,$E865-MAX(0,SUMIFS(Тех_Движение!$G$2:$G$5111,Тех_Движение!$D$2:$D$5111,$C865,Тех_Движение!$B$2:$B$5111,"&lt;="&amp;Q$3)-$F865)))</f>
        <v>#VALUE!</v>
      </c>
      <c r="R865" s="21" t="str">
        <f t="shared" si="40"/>
        <v/>
      </c>
      <c r="S865" s="23" t="str">
        <f>IF($B865="","",VLOOKUP($C865,Настройки!$A$11:$L$17,9,FALSE))</f>
        <v/>
      </c>
      <c r="T865" s="23" t="str">
        <f t="shared" si="41"/>
        <v/>
      </c>
    </row>
    <row r="866" spans="1:20" x14ac:dyDescent="0.3">
      <c r="A866" s="20">
        <f>Тех_Движение!$A$863</f>
        <v>862</v>
      </c>
      <c r="B866" s="20" t="str">
        <f>IF(Тех_Движение!$F$863&gt;0,Тех_Движение!$I$863,"")</f>
        <v/>
      </c>
      <c r="C866" s="20" t="str">
        <f>IF($B866="","",Тех_Движение!$D$863)</f>
        <v/>
      </c>
      <c r="D866" s="9" t="str">
        <f>IF($B866="","",Тех_Движение!$B$863)</f>
        <v/>
      </c>
      <c r="E866" s="21" t="str">
        <f>IF($B866="","",Тех_Движение!$F$863)</f>
        <v/>
      </c>
      <c r="F866" s="21" t="str">
        <f>IF($B866="","",SUMIFS($E$5:$E865,$C$5:$C865,$C866))</f>
        <v/>
      </c>
      <c r="G866" s="21" t="str">
        <f>IF($B866="","",MAX(0,$E866-MAX(0,SUMIFS(Тех_Движение!$G$2:$G$5111,Тех_Движение!$D$2:$D$5111,$C866,Тех_Движение!$B$2:$B$5111,"&lt;="&amp;Настройки!$B$5-1)-$F866)))</f>
        <v/>
      </c>
      <c r="H866" s="21" t="str">
        <f>IF($B866="","",IF(AND($D866&gt;=Настройки!$B$5,$D866&lt;=Настройки!$B$6),$E866,0))</f>
        <v/>
      </c>
      <c r="I866" s="21" t="str">
        <f t="shared" si="39"/>
        <v/>
      </c>
      <c r="J866" s="21" t="str">
        <f>IF($B866="","",MAX(0,$E866-MAX(0,SUMIFS(Тех_Движение!$G$2:$G$5111,Тех_Движение!$D$2:$D$5111,$C866,Тех_Движение!$B$2:$B$5111,"&lt;="&amp;Настройки!$B$6)-$F866)))</f>
        <v/>
      </c>
      <c r="K866" s="21" t="e">
        <f>IF(OR($B866="",K$3&lt;$D866+Настройки!$B$7),0,MAX(0,$E866-MAX(0,SUMIFS(Тех_Движение!$G$2:$G$5111,Тех_Движение!$D$2:$D$5111,$C866,Тех_Движение!$B$2:$B$5111,"&lt;="&amp;K$3)-$F866)))</f>
        <v>#VALUE!</v>
      </c>
      <c r="L866" s="21" t="e">
        <f>IF(OR($B866="",L$3&lt;$D866+Настройки!$B$7),0,MAX(0,$E866-MAX(0,SUMIFS(Тех_Движение!$G$2:$G$5111,Тех_Движение!$D$2:$D$5111,$C866,Тех_Движение!$B$2:$B$5111,"&lt;="&amp;L$3)-$F866)))</f>
        <v>#VALUE!</v>
      </c>
      <c r="M866" s="21" t="e">
        <f>IF(OR($B866="",M$3&lt;$D866+Настройки!$B$7),0,MAX(0,$E866-MAX(0,SUMIFS(Тех_Движение!$G$2:$G$5111,Тех_Движение!$D$2:$D$5111,$C866,Тех_Движение!$B$2:$B$5111,"&lt;="&amp;M$3)-$F866)))</f>
        <v>#VALUE!</v>
      </c>
      <c r="N866" s="21" t="e">
        <f>IF(OR($B866="",N$3&lt;$D866+Настройки!$B$7),0,MAX(0,$E866-MAX(0,SUMIFS(Тех_Движение!$G$2:$G$5111,Тех_Движение!$D$2:$D$5111,$C866,Тех_Движение!$B$2:$B$5111,"&lt;="&amp;N$3)-$F866)))</f>
        <v>#VALUE!</v>
      </c>
      <c r="O866" s="21" t="e">
        <f>IF(OR($B866="",O$3&lt;$D866+Настройки!$B$7),0,MAX(0,$E866-MAX(0,SUMIFS(Тех_Движение!$G$2:$G$5111,Тех_Движение!$D$2:$D$5111,$C866,Тех_Движение!$B$2:$B$5111,"&lt;="&amp;O$3)-$F866)))</f>
        <v>#VALUE!</v>
      </c>
      <c r="P866" s="21" t="e">
        <f>IF(OR($B866="",P$3&lt;$D866+Настройки!$B$7),0,MAX(0,$E866-MAX(0,SUMIFS(Тех_Движение!$G$2:$G$5111,Тех_Движение!$D$2:$D$5111,$C866,Тех_Движение!$B$2:$B$5111,"&lt;="&amp;P$3)-$F866)))</f>
        <v>#VALUE!</v>
      </c>
      <c r="Q866" s="21" t="e">
        <f>IF(OR($B866="",Q$3&lt;$D866+Настройки!$B$7),0,MAX(0,$E866-MAX(0,SUMIFS(Тех_Движение!$G$2:$G$5111,Тех_Движение!$D$2:$D$5111,$C866,Тех_Движение!$B$2:$B$5111,"&lt;="&amp;Q$3)-$F866)))</f>
        <v>#VALUE!</v>
      </c>
      <c r="R866" s="21" t="str">
        <f t="shared" si="40"/>
        <v/>
      </c>
      <c r="S866" s="23" t="str">
        <f>IF($B866="","",VLOOKUP($C866,Настройки!$A$11:$L$17,9,FALSE))</f>
        <v/>
      </c>
      <c r="T866" s="23" t="str">
        <f t="shared" si="41"/>
        <v/>
      </c>
    </row>
    <row r="867" spans="1:20" x14ac:dyDescent="0.3">
      <c r="A867" s="20">
        <f>Тех_Движение!$A$864</f>
        <v>863</v>
      </c>
      <c r="B867" s="20" t="str">
        <f>IF(Тех_Движение!$F$864&gt;0,Тех_Движение!$I$864,"")</f>
        <v/>
      </c>
      <c r="C867" s="20" t="str">
        <f>IF($B867="","",Тех_Движение!$D$864)</f>
        <v/>
      </c>
      <c r="D867" s="9" t="str">
        <f>IF($B867="","",Тех_Движение!$B$864)</f>
        <v/>
      </c>
      <c r="E867" s="21" t="str">
        <f>IF($B867="","",Тех_Движение!$F$864)</f>
        <v/>
      </c>
      <c r="F867" s="21" t="str">
        <f>IF($B867="","",SUMIFS($E$5:$E866,$C$5:$C866,$C867))</f>
        <v/>
      </c>
      <c r="G867" s="21" t="str">
        <f>IF($B867="","",MAX(0,$E867-MAX(0,SUMIFS(Тех_Движение!$G$2:$G$5111,Тех_Движение!$D$2:$D$5111,$C867,Тех_Движение!$B$2:$B$5111,"&lt;="&amp;Настройки!$B$5-1)-$F867)))</f>
        <v/>
      </c>
      <c r="H867" s="21" t="str">
        <f>IF($B867="","",IF(AND($D867&gt;=Настройки!$B$5,$D867&lt;=Настройки!$B$6),$E867,0))</f>
        <v/>
      </c>
      <c r="I867" s="21" t="str">
        <f t="shared" si="39"/>
        <v/>
      </c>
      <c r="J867" s="21" t="str">
        <f>IF($B867="","",MAX(0,$E867-MAX(0,SUMIFS(Тех_Движение!$G$2:$G$5111,Тех_Движение!$D$2:$D$5111,$C867,Тех_Движение!$B$2:$B$5111,"&lt;="&amp;Настройки!$B$6)-$F867)))</f>
        <v/>
      </c>
      <c r="K867" s="21" t="e">
        <f>IF(OR($B867="",K$3&lt;$D867+Настройки!$B$7),0,MAX(0,$E867-MAX(0,SUMIFS(Тех_Движение!$G$2:$G$5111,Тех_Движение!$D$2:$D$5111,$C867,Тех_Движение!$B$2:$B$5111,"&lt;="&amp;K$3)-$F867)))</f>
        <v>#VALUE!</v>
      </c>
      <c r="L867" s="21" t="e">
        <f>IF(OR($B867="",L$3&lt;$D867+Настройки!$B$7),0,MAX(0,$E867-MAX(0,SUMIFS(Тех_Движение!$G$2:$G$5111,Тех_Движение!$D$2:$D$5111,$C867,Тех_Движение!$B$2:$B$5111,"&lt;="&amp;L$3)-$F867)))</f>
        <v>#VALUE!</v>
      </c>
      <c r="M867" s="21" t="e">
        <f>IF(OR($B867="",M$3&lt;$D867+Настройки!$B$7),0,MAX(0,$E867-MAX(0,SUMIFS(Тех_Движение!$G$2:$G$5111,Тех_Движение!$D$2:$D$5111,$C867,Тех_Движение!$B$2:$B$5111,"&lt;="&amp;M$3)-$F867)))</f>
        <v>#VALUE!</v>
      </c>
      <c r="N867" s="21" t="e">
        <f>IF(OR($B867="",N$3&lt;$D867+Настройки!$B$7),0,MAX(0,$E867-MAX(0,SUMIFS(Тех_Движение!$G$2:$G$5111,Тех_Движение!$D$2:$D$5111,$C867,Тех_Движение!$B$2:$B$5111,"&lt;="&amp;N$3)-$F867)))</f>
        <v>#VALUE!</v>
      </c>
      <c r="O867" s="21" t="e">
        <f>IF(OR($B867="",O$3&lt;$D867+Настройки!$B$7),0,MAX(0,$E867-MAX(0,SUMIFS(Тех_Движение!$G$2:$G$5111,Тех_Движение!$D$2:$D$5111,$C867,Тех_Движение!$B$2:$B$5111,"&lt;="&amp;O$3)-$F867)))</f>
        <v>#VALUE!</v>
      </c>
      <c r="P867" s="21" t="e">
        <f>IF(OR($B867="",P$3&lt;$D867+Настройки!$B$7),0,MAX(0,$E867-MAX(0,SUMIFS(Тех_Движение!$G$2:$G$5111,Тех_Движение!$D$2:$D$5111,$C867,Тех_Движение!$B$2:$B$5111,"&lt;="&amp;P$3)-$F867)))</f>
        <v>#VALUE!</v>
      </c>
      <c r="Q867" s="21" t="e">
        <f>IF(OR($B867="",Q$3&lt;$D867+Настройки!$B$7),0,MAX(0,$E867-MAX(0,SUMIFS(Тех_Движение!$G$2:$G$5111,Тех_Движение!$D$2:$D$5111,$C867,Тех_Движение!$B$2:$B$5111,"&lt;="&amp;Q$3)-$F867)))</f>
        <v>#VALUE!</v>
      </c>
      <c r="R867" s="21" t="str">
        <f t="shared" si="40"/>
        <v/>
      </c>
      <c r="S867" s="23" t="str">
        <f>IF($B867="","",VLOOKUP($C867,Настройки!$A$11:$L$17,9,FALSE))</f>
        <v/>
      </c>
      <c r="T867" s="23" t="str">
        <f t="shared" si="41"/>
        <v/>
      </c>
    </row>
    <row r="868" spans="1:20" x14ac:dyDescent="0.3">
      <c r="A868" s="20">
        <f>Тех_Движение!$A$865</f>
        <v>864</v>
      </c>
      <c r="B868" s="20" t="str">
        <f>IF(Тех_Движение!$F$865&gt;0,Тех_Движение!$I$865,"")</f>
        <v/>
      </c>
      <c r="C868" s="20" t="str">
        <f>IF($B868="","",Тех_Движение!$D$865)</f>
        <v/>
      </c>
      <c r="D868" s="9" t="str">
        <f>IF($B868="","",Тех_Движение!$B$865)</f>
        <v/>
      </c>
      <c r="E868" s="21" t="str">
        <f>IF($B868="","",Тех_Движение!$F$865)</f>
        <v/>
      </c>
      <c r="F868" s="21" t="str">
        <f>IF($B868="","",SUMIFS($E$5:$E867,$C$5:$C867,$C868))</f>
        <v/>
      </c>
      <c r="G868" s="21" t="str">
        <f>IF($B868="","",MAX(0,$E868-MAX(0,SUMIFS(Тех_Движение!$G$2:$G$5111,Тех_Движение!$D$2:$D$5111,$C868,Тех_Движение!$B$2:$B$5111,"&lt;="&amp;Настройки!$B$5-1)-$F868)))</f>
        <v/>
      </c>
      <c r="H868" s="21" t="str">
        <f>IF($B868="","",IF(AND($D868&gt;=Настройки!$B$5,$D868&lt;=Настройки!$B$6),$E868,0))</f>
        <v/>
      </c>
      <c r="I868" s="21" t="str">
        <f t="shared" si="39"/>
        <v/>
      </c>
      <c r="J868" s="21" t="str">
        <f>IF($B868="","",MAX(0,$E868-MAX(0,SUMIFS(Тех_Движение!$G$2:$G$5111,Тех_Движение!$D$2:$D$5111,$C868,Тех_Движение!$B$2:$B$5111,"&lt;="&amp;Настройки!$B$6)-$F868)))</f>
        <v/>
      </c>
      <c r="K868" s="21" t="e">
        <f>IF(OR($B868="",K$3&lt;$D868+Настройки!$B$7),0,MAX(0,$E868-MAX(0,SUMIFS(Тех_Движение!$G$2:$G$5111,Тех_Движение!$D$2:$D$5111,$C868,Тех_Движение!$B$2:$B$5111,"&lt;="&amp;K$3)-$F868)))</f>
        <v>#VALUE!</v>
      </c>
      <c r="L868" s="21" t="e">
        <f>IF(OR($B868="",L$3&lt;$D868+Настройки!$B$7),0,MAX(0,$E868-MAX(0,SUMIFS(Тех_Движение!$G$2:$G$5111,Тех_Движение!$D$2:$D$5111,$C868,Тех_Движение!$B$2:$B$5111,"&lt;="&amp;L$3)-$F868)))</f>
        <v>#VALUE!</v>
      </c>
      <c r="M868" s="21" t="e">
        <f>IF(OR($B868="",M$3&lt;$D868+Настройки!$B$7),0,MAX(0,$E868-MAX(0,SUMIFS(Тех_Движение!$G$2:$G$5111,Тех_Движение!$D$2:$D$5111,$C868,Тех_Движение!$B$2:$B$5111,"&lt;="&amp;M$3)-$F868)))</f>
        <v>#VALUE!</v>
      </c>
      <c r="N868" s="21" t="e">
        <f>IF(OR($B868="",N$3&lt;$D868+Настройки!$B$7),0,MAX(0,$E868-MAX(0,SUMIFS(Тех_Движение!$G$2:$G$5111,Тех_Движение!$D$2:$D$5111,$C868,Тех_Движение!$B$2:$B$5111,"&lt;="&amp;N$3)-$F868)))</f>
        <v>#VALUE!</v>
      </c>
      <c r="O868" s="21" t="e">
        <f>IF(OR($B868="",O$3&lt;$D868+Настройки!$B$7),0,MAX(0,$E868-MAX(0,SUMIFS(Тех_Движение!$G$2:$G$5111,Тех_Движение!$D$2:$D$5111,$C868,Тех_Движение!$B$2:$B$5111,"&lt;="&amp;O$3)-$F868)))</f>
        <v>#VALUE!</v>
      </c>
      <c r="P868" s="21" t="e">
        <f>IF(OR($B868="",P$3&lt;$D868+Настройки!$B$7),0,MAX(0,$E868-MAX(0,SUMIFS(Тех_Движение!$G$2:$G$5111,Тех_Движение!$D$2:$D$5111,$C868,Тех_Движение!$B$2:$B$5111,"&lt;="&amp;P$3)-$F868)))</f>
        <v>#VALUE!</v>
      </c>
      <c r="Q868" s="21" t="e">
        <f>IF(OR($B868="",Q$3&lt;$D868+Настройки!$B$7),0,MAX(0,$E868-MAX(0,SUMIFS(Тех_Движение!$G$2:$G$5111,Тех_Движение!$D$2:$D$5111,$C868,Тех_Движение!$B$2:$B$5111,"&lt;="&amp;Q$3)-$F868)))</f>
        <v>#VALUE!</v>
      </c>
      <c r="R868" s="21" t="str">
        <f t="shared" si="40"/>
        <v/>
      </c>
      <c r="S868" s="23" t="str">
        <f>IF($B868="","",VLOOKUP($C868,Настройки!$A$11:$L$17,9,FALSE))</f>
        <v/>
      </c>
      <c r="T868" s="23" t="str">
        <f t="shared" si="41"/>
        <v/>
      </c>
    </row>
    <row r="869" spans="1:20" x14ac:dyDescent="0.3">
      <c r="A869" s="20">
        <f>Тех_Движение!$A$866</f>
        <v>865</v>
      </c>
      <c r="B869" s="20" t="str">
        <f>IF(Тех_Движение!$F$866&gt;0,Тех_Движение!$I$866,"")</f>
        <v/>
      </c>
      <c r="C869" s="20" t="str">
        <f>IF($B869="","",Тех_Движение!$D$866)</f>
        <v/>
      </c>
      <c r="D869" s="9" t="str">
        <f>IF($B869="","",Тех_Движение!$B$866)</f>
        <v/>
      </c>
      <c r="E869" s="21" t="str">
        <f>IF($B869="","",Тех_Движение!$F$866)</f>
        <v/>
      </c>
      <c r="F869" s="21" t="str">
        <f>IF($B869="","",SUMIFS($E$5:$E868,$C$5:$C868,$C869))</f>
        <v/>
      </c>
      <c r="G869" s="21" t="str">
        <f>IF($B869="","",MAX(0,$E869-MAX(0,SUMIFS(Тех_Движение!$G$2:$G$5111,Тех_Движение!$D$2:$D$5111,$C869,Тех_Движение!$B$2:$B$5111,"&lt;="&amp;Настройки!$B$5-1)-$F869)))</f>
        <v/>
      </c>
      <c r="H869" s="21" t="str">
        <f>IF($B869="","",IF(AND($D869&gt;=Настройки!$B$5,$D869&lt;=Настройки!$B$6),$E869,0))</f>
        <v/>
      </c>
      <c r="I869" s="21" t="str">
        <f t="shared" si="39"/>
        <v/>
      </c>
      <c r="J869" s="21" t="str">
        <f>IF($B869="","",MAX(0,$E869-MAX(0,SUMIFS(Тех_Движение!$G$2:$G$5111,Тех_Движение!$D$2:$D$5111,$C869,Тех_Движение!$B$2:$B$5111,"&lt;="&amp;Настройки!$B$6)-$F869)))</f>
        <v/>
      </c>
      <c r="K869" s="21" t="e">
        <f>IF(OR($B869="",K$3&lt;$D869+Настройки!$B$7),0,MAX(0,$E869-MAX(0,SUMIFS(Тех_Движение!$G$2:$G$5111,Тех_Движение!$D$2:$D$5111,$C869,Тех_Движение!$B$2:$B$5111,"&lt;="&amp;K$3)-$F869)))</f>
        <v>#VALUE!</v>
      </c>
      <c r="L869" s="21" t="e">
        <f>IF(OR($B869="",L$3&lt;$D869+Настройки!$B$7),0,MAX(0,$E869-MAX(0,SUMIFS(Тех_Движение!$G$2:$G$5111,Тех_Движение!$D$2:$D$5111,$C869,Тех_Движение!$B$2:$B$5111,"&lt;="&amp;L$3)-$F869)))</f>
        <v>#VALUE!</v>
      </c>
      <c r="M869" s="21" t="e">
        <f>IF(OR($B869="",M$3&lt;$D869+Настройки!$B$7),0,MAX(0,$E869-MAX(0,SUMIFS(Тех_Движение!$G$2:$G$5111,Тех_Движение!$D$2:$D$5111,$C869,Тех_Движение!$B$2:$B$5111,"&lt;="&amp;M$3)-$F869)))</f>
        <v>#VALUE!</v>
      </c>
      <c r="N869" s="21" t="e">
        <f>IF(OR($B869="",N$3&lt;$D869+Настройки!$B$7),0,MAX(0,$E869-MAX(0,SUMIFS(Тех_Движение!$G$2:$G$5111,Тех_Движение!$D$2:$D$5111,$C869,Тех_Движение!$B$2:$B$5111,"&lt;="&amp;N$3)-$F869)))</f>
        <v>#VALUE!</v>
      </c>
      <c r="O869" s="21" t="e">
        <f>IF(OR($B869="",O$3&lt;$D869+Настройки!$B$7),0,MAX(0,$E869-MAX(0,SUMIFS(Тех_Движение!$G$2:$G$5111,Тех_Движение!$D$2:$D$5111,$C869,Тех_Движение!$B$2:$B$5111,"&lt;="&amp;O$3)-$F869)))</f>
        <v>#VALUE!</v>
      </c>
      <c r="P869" s="21" t="e">
        <f>IF(OR($B869="",P$3&lt;$D869+Настройки!$B$7),0,MAX(0,$E869-MAX(0,SUMIFS(Тех_Движение!$G$2:$G$5111,Тех_Движение!$D$2:$D$5111,$C869,Тех_Движение!$B$2:$B$5111,"&lt;="&amp;P$3)-$F869)))</f>
        <v>#VALUE!</v>
      </c>
      <c r="Q869" s="21" t="e">
        <f>IF(OR($B869="",Q$3&lt;$D869+Настройки!$B$7),0,MAX(0,$E869-MAX(0,SUMIFS(Тех_Движение!$G$2:$G$5111,Тех_Движение!$D$2:$D$5111,$C869,Тех_Движение!$B$2:$B$5111,"&lt;="&amp;Q$3)-$F869)))</f>
        <v>#VALUE!</v>
      </c>
      <c r="R869" s="21" t="str">
        <f t="shared" si="40"/>
        <v/>
      </c>
      <c r="S869" s="23" t="str">
        <f>IF($B869="","",VLOOKUP($C869,Настройки!$A$11:$L$17,9,FALSE))</f>
        <v/>
      </c>
      <c r="T869" s="23" t="str">
        <f t="shared" si="41"/>
        <v/>
      </c>
    </row>
    <row r="870" spans="1:20" x14ac:dyDescent="0.3">
      <c r="A870" s="20">
        <f>Тех_Движение!$A$867</f>
        <v>866</v>
      </c>
      <c r="B870" s="20" t="str">
        <f>IF(Тех_Движение!$F$867&gt;0,Тех_Движение!$I$867,"")</f>
        <v/>
      </c>
      <c r="C870" s="20" t="str">
        <f>IF($B870="","",Тех_Движение!$D$867)</f>
        <v/>
      </c>
      <c r="D870" s="9" t="str">
        <f>IF($B870="","",Тех_Движение!$B$867)</f>
        <v/>
      </c>
      <c r="E870" s="21" t="str">
        <f>IF($B870="","",Тех_Движение!$F$867)</f>
        <v/>
      </c>
      <c r="F870" s="21" t="str">
        <f>IF($B870="","",SUMIFS($E$5:$E869,$C$5:$C869,$C870))</f>
        <v/>
      </c>
      <c r="G870" s="21" t="str">
        <f>IF($B870="","",MAX(0,$E870-MAX(0,SUMIFS(Тех_Движение!$G$2:$G$5111,Тех_Движение!$D$2:$D$5111,$C870,Тех_Движение!$B$2:$B$5111,"&lt;="&amp;Настройки!$B$5-1)-$F870)))</f>
        <v/>
      </c>
      <c r="H870" s="21" t="str">
        <f>IF($B870="","",IF(AND($D870&gt;=Настройки!$B$5,$D870&lt;=Настройки!$B$6),$E870,0))</f>
        <v/>
      </c>
      <c r="I870" s="21" t="str">
        <f t="shared" si="39"/>
        <v/>
      </c>
      <c r="J870" s="21" t="str">
        <f>IF($B870="","",MAX(0,$E870-MAX(0,SUMIFS(Тех_Движение!$G$2:$G$5111,Тех_Движение!$D$2:$D$5111,$C870,Тех_Движение!$B$2:$B$5111,"&lt;="&amp;Настройки!$B$6)-$F870)))</f>
        <v/>
      </c>
      <c r="K870" s="21" t="e">
        <f>IF(OR($B870="",K$3&lt;$D870+Настройки!$B$7),0,MAX(0,$E870-MAX(0,SUMIFS(Тех_Движение!$G$2:$G$5111,Тех_Движение!$D$2:$D$5111,$C870,Тех_Движение!$B$2:$B$5111,"&lt;="&amp;K$3)-$F870)))</f>
        <v>#VALUE!</v>
      </c>
      <c r="L870" s="21" t="e">
        <f>IF(OR($B870="",L$3&lt;$D870+Настройки!$B$7),0,MAX(0,$E870-MAX(0,SUMIFS(Тех_Движение!$G$2:$G$5111,Тех_Движение!$D$2:$D$5111,$C870,Тех_Движение!$B$2:$B$5111,"&lt;="&amp;L$3)-$F870)))</f>
        <v>#VALUE!</v>
      </c>
      <c r="M870" s="21" t="e">
        <f>IF(OR($B870="",M$3&lt;$D870+Настройки!$B$7),0,MAX(0,$E870-MAX(0,SUMIFS(Тех_Движение!$G$2:$G$5111,Тех_Движение!$D$2:$D$5111,$C870,Тех_Движение!$B$2:$B$5111,"&lt;="&amp;M$3)-$F870)))</f>
        <v>#VALUE!</v>
      </c>
      <c r="N870" s="21" t="e">
        <f>IF(OR($B870="",N$3&lt;$D870+Настройки!$B$7),0,MAX(0,$E870-MAX(0,SUMIFS(Тех_Движение!$G$2:$G$5111,Тех_Движение!$D$2:$D$5111,$C870,Тех_Движение!$B$2:$B$5111,"&lt;="&amp;N$3)-$F870)))</f>
        <v>#VALUE!</v>
      </c>
      <c r="O870" s="21" t="e">
        <f>IF(OR($B870="",O$3&lt;$D870+Настройки!$B$7),0,MAX(0,$E870-MAX(0,SUMIFS(Тех_Движение!$G$2:$G$5111,Тех_Движение!$D$2:$D$5111,$C870,Тех_Движение!$B$2:$B$5111,"&lt;="&amp;O$3)-$F870)))</f>
        <v>#VALUE!</v>
      </c>
      <c r="P870" s="21" t="e">
        <f>IF(OR($B870="",P$3&lt;$D870+Настройки!$B$7),0,MAX(0,$E870-MAX(0,SUMIFS(Тех_Движение!$G$2:$G$5111,Тех_Движение!$D$2:$D$5111,$C870,Тех_Движение!$B$2:$B$5111,"&lt;="&amp;P$3)-$F870)))</f>
        <v>#VALUE!</v>
      </c>
      <c r="Q870" s="21" t="e">
        <f>IF(OR($B870="",Q$3&lt;$D870+Настройки!$B$7),0,MAX(0,$E870-MAX(0,SUMIFS(Тех_Движение!$G$2:$G$5111,Тех_Движение!$D$2:$D$5111,$C870,Тех_Движение!$B$2:$B$5111,"&lt;="&amp;Q$3)-$F870)))</f>
        <v>#VALUE!</v>
      </c>
      <c r="R870" s="21" t="str">
        <f t="shared" si="40"/>
        <v/>
      </c>
      <c r="S870" s="23" t="str">
        <f>IF($B870="","",VLOOKUP($C870,Настройки!$A$11:$L$17,9,FALSE))</f>
        <v/>
      </c>
      <c r="T870" s="23" t="str">
        <f t="shared" si="41"/>
        <v/>
      </c>
    </row>
    <row r="871" spans="1:20" x14ac:dyDescent="0.3">
      <c r="A871" s="20">
        <f>Тех_Движение!$A$868</f>
        <v>867</v>
      </c>
      <c r="B871" s="20" t="str">
        <f>IF(Тех_Движение!$F$868&gt;0,Тех_Движение!$I$868,"")</f>
        <v/>
      </c>
      <c r="C871" s="20" t="str">
        <f>IF($B871="","",Тех_Движение!$D$868)</f>
        <v/>
      </c>
      <c r="D871" s="9" t="str">
        <f>IF($B871="","",Тех_Движение!$B$868)</f>
        <v/>
      </c>
      <c r="E871" s="21" t="str">
        <f>IF($B871="","",Тех_Движение!$F$868)</f>
        <v/>
      </c>
      <c r="F871" s="21" t="str">
        <f>IF($B871="","",SUMIFS($E$5:$E870,$C$5:$C870,$C871))</f>
        <v/>
      </c>
      <c r="G871" s="21" t="str">
        <f>IF($B871="","",MAX(0,$E871-MAX(0,SUMIFS(Тех_Движение!$G$2:$G$5111,Тех_Движение!$D$2:$D$5111,$C871,Тех_Движение!$B$2:$B$5111,"&lt;="&amp;Настройки!$B$5-1)-$F871)))</f>
        <v/>
      </c>
      <c r="H871" s="21" t="str">
        <f>IF($B871="","",IF(AND($D871&gt;=Настройки!$B$5,$D871&lt;=Настройки!$B$6),$E871,0))</f>
        <v/>
      </c>
      <c r="I871" s="21" t="str">
        <f t="shared" si="39"/>
        <v/>
      </c>
      <c r="J871" s="21" t="str">
        <f>IF($B871="","",MAX(0,$E871-MAX(0,SUMIFS(Тех_Движение!$G$2:$G$5111,Тех_Движение!$D$2:$D$5111,$C871,Тех_Движение!$B$2:$B$5111,"&lt;="&amp;Настройки!$B$6)-$F871)))</f>
        <v/>
      </c>
      <c r="K871" s="21" t="e">
        <f>IF(OR($B871="",K$3&lt;$D871+Настройки!$B$7),0,MAX(0,$E871-MAX(0,SUMIFS(Тех_Движение!$G$2:$G$5111,Тех_Движение!$D$2:$D$5111,$C871,Тех_Движение!$B$2:$B$5111,"&lt;="&amp;K$3)-$F871)))</f>
        <v>#VALUE!</v>
      </c>
      <c r="L871" s="21" t="e">
        <f>IF(OR($B871="",L$3&lt;$D871+Настройки!$B$7),0,MAX(0,$E871-MAX(0,SUMIFS(Тех_Движение!$G$2:$G$5111,Тех_Движение!$D$2:$D$5111,$C871,Тех_Движение!$B$2:$B$5111,"&lt;="&amp;L$3)-$F871)))</f>
        <v>#VALUE!</v>
      </c>
      <c r="M871" s="21" t="e">
        <f>IF(OR($B871="",M$3&lt;$D871+Настройки!$B$7),0,MAX(0,$E871-MAX(0,SUMIFS(Тех_Движение!$G$2:$G$5111,Тех_Движение!$D$2:$D$5111,$C871,Тех_Движение!$B$2:$B$5111,"&lt;="&amp;M$3)-$F871)))</f>
        <v>#VALUE!</v>
      </c>
      <c r="N871" s="21" t="e">
        <f>IF(OR($B871="",N$3&lt;$D871+Настройки!$B$7),0,MAX(0,$E871-MAX(0,SUMIFS(Тех_Движение!$G$2:$G$5111,Тех_Движение!$D$2:$D$5111,$C871,Тех_Движение!$B$2:$B$5111,"&lt;="&amp;N$3)-$F871)))</f>
        <v>#VALUE!</v>
      </c>
      <c r="O871" s="21" t="e">
        <f>IF(OR($B871="",O$3&lt;$D871+Настройки!$B$7),0,MAX(0,$E871-MAX(0,SUMIFS(Тех_Движение!$G$2:$G$5111,Тех_Движение!$D$2:$D$5111,$C871,Тех_Движение!$B$2:$B$5111,"&lt;="&amp;O$3)-$F871)))</f>
        <v>#VALUE!</v>
      </c>
      <c r="P871" s="21" t="e">
        <f>IF(OR($B871="",P$3&lt;$D871+Настройки!$B$7),0,MAX(0,$E871-MAX(0,SUMIFS(Тех_Движение!$G$2:$G$5111,Тех_Движение!$D$2:$D$5111,$C871,Тех_Движение!$B$2:$B$5111,"&lt;="&amp;P$3)-$F871)))</f>
        <v>#VALUE!</v>
      </c>
      <c r="Q871" s="21" t="e">
        <f>IF(OR($B871="",Q$3&lt;$D871+Настройки!$B$7),0,MAX(0,$E871-MAX(0,SUMIFS(Тех_Движение!$G$2:$G$5111,Тех_Движение!$D$2:$D$5111,$C871,Тех_Движение!$B$2:$B$5111,"&lt;="&amp;Q$3)-$F871)))</f>
        <v>#VALUE!</v>
      </c>
      <c r="R871" s="21" t="str">
        <f t="shared" si="40"/>
        <v/>
      </c>
      <c r="S871" s="23" t="str">
        <f>IF($B871="","",VLOOKUP($C871,Настройки!$A$11:$L$17,9,FALSE))</f>
        <v/>
      </c>
      <c r="T871" s="23" t="str">
        <f t="shared" si="41"/>
        <v/>
      </c>
    </row>
    <row r="872" spans="1:20" x14ac:dyDescent="0.3">
      <c r="A872" s="20">
        <f>Тех_Движение!$A$869</f>
        <v>868</v>
      </c>
      <c r="B872" s="20" t="str">
        <f>IF(Тех_Движение!$F$869&gt;0,Тех_Движение!$I$869,"")</f>
        <v/>
      </c>
      <c r="C872" s="20" t="str">
        <f>IF($B872="","",Тех_Движение!$D$869)</f>
        <v/>
      </c>
      <c r="D872" s="9" t="str">
        <f>IF($B872="","",Тех_Движение!$B$869)</f>
        <v/>
      </c>
      <c r="E872" s="21" t="str">
        <f>IF($B872="","",Тех_Движение!$F$869)</f>
        <v/>
      </c>
      <c r="F872" s="21" t="str">
        <f>IF($B872="","",SUMIFS($E$5:$E871,$C$5:$C871,$C872))</f>
        <v/>
      </c>
      <c r="G872" s="21" t="str">
        <f>IF($B872="","",MAX(0,$E872-MAX(0,SUMIFS(Тех_Движение!$G$2:$G$5111,Тех_Движение!$D$2:$D$5111,$C872,Тех_Движение!$B$2:$B$5111,"&lt;="&amp;Настройки!$B$5-1)-$F872)))</f>
        <v/>
      </c>
      <c r="H872" s="21" t="str">
        <f>IF($B872="","",IF(AND($D872&gt;=Настройки!$B$5,$D872&lt;=Настройки!$B$6),$E872,0))</f>
        <v/>
      </c>
      <c r="I872" s="21" t="str">
        <f t="shared" si="39"/>
        <v/>
      </c>
      <c r="J872" s="21" t="str">
        <f>IF($B872="","",MAX(0,$E872-MAX(0,SUMIFS(Тех_Движение!$G$2:$G$5111,Тех_Движение!$D$2:$D$5111,$C872,Тех_Движение!$B$2:$B$5111,"&lt;="&amp;Настройки!$B$6)-$F872)))</f>
        <v/>
      </c>
      <c r="K872" s="21" t="e">
        <f>IF(OR($B872="",K$3&lt;$D872+Настройки!$B$7),0,MAX(0,$E872-MAX(0,SUMIFS(Тех_Движение!$G$2:$G$5111,Тех_Движение!$D$2:$D$5111,$C872,Тех_Движение!$B$2:$B$5111,"&lt;="&amp;K$3)-$F872)))</f>
        <v>#VALUE!</v>
      </c>
      <c r="L872" s="21" t="e">
        <f>IF(OR($B872="",L$3&lt;$D872+Настройки!$B$7),0,MAX(0,$E872-MAX(0,SUMIFS(Тех_Движение!$G$2:$G$5111,Тех_Движение!$D$2:$D$5111,$C872,Тех_Движение!$B$2:$B$5111,"&lt;="&amp;L$3)-$F872)))</f>
        <v>#VALUE!</v>
      </c>
      <c r="M872" s="21" t="e">
        <f>IF(OR($B872="",M$3&lt;$D872+Настройки!$B$7),0,MAX(0,$E872-MAX(0,SUMIFS(Тех_Движение!$G$2:$G$5111,Тех_Движение!$D$2:$D$5111,$C872,Тех_Движение!$B$2:$B$5111,"&lt;="&amp;M$3)-$F872)))</f>
        <v>#VALUE!</v>
      </c>
      <c r="N872" s="21" t="e">
        <f>IF(OR($B872="",N$3&lt;$D872+Настройки!$B$7),0,MAX(0,$E872-MAX(0,SUMIFS(Тех_Движение!$G$2:$G$5111,Тех_Движение!$D$2:$D$5111,$C872,Тех_Движение!$B$2:$B$5111,"&lt;="&amp;N$3)-$F872)))</f>
        <v>#VALUE!</v>
      </c>
      <c r="O872" s="21" t="e">
        <f>IF(OR($B872="",O$3&lt;$D872+Настройки!$B$7),0,MAX(0,$E872-MAX(0,SUMIFS(Тех_Движение!$G$2:$G$5111,Тех_Движение!$D$2:$D$5111,$C872,Тех_Движение!$B$2:$B$5111,"&lt;="&amp;O$3)-$F872)))</f>
        <v>#VALUE!</v>
      </c>
      <c r="P872" s="21" t="e">
        <f>IF(OR($B872="",P$3&lt;$D872+Настройки!$B$7),0,MAX(0,$E872-MAX(0,SUMIFS(Тех_Движение!$G$2:$G$5111,Тех_Движение!$D$2:$D$5111,$C872,Тех_Движение!$B$2:$B$5111,"&lt;="&amp;P$3)-$F872)))</f>
        <v>#VALUE!</v>
      </c>
      <c r="Q872" s="21" t="e">
        <f>IF(OR($B872="",Q$3&lt;$D872+Настройки!$B$7),0,MAX(0,$E872-MAX(0,SUMIFS(Тех_Движение!$G$2:$G$5111,Тех_Движение!$D$2:$D$5111,$C872,Тех_Движение!$B$2:$B$5111,"&lt;="&amp;Q$3)-$F872)))</f>
        <v>#VALUE!</v>
      </c>
      <c r="R872" s="21" t="str">
        <f t="shared" si="40"/>
        <v/>
      </c>
      <c r="S872" s="23" t="str">
        <f>IF($B872="","",VLOOKUP($C872,Настройки!$A$11:$L$17,9,FALSE))</f>
        <v/>
      </c>
      <c r="T872" s="23" t="str">
        <f t="shared" si="41"/>
        <v/>
      </c>
    </row>
    <row r="873" spans="1:20" x14ac:dyDescent="0.3">
      <c r="A873" s="20">
        <f>Тех_Движение!$A$870</f>
        <v>869</v>
      </c>
      <c r="B873" s="20" t="str">
        <f>IF(Тех_Движение!$F$870&gt;0,Тех_Движение!$I$870,"")</f>
        <v/>
      </c>
      <c r="C873" s="20" t="str">
        <f>IF($B873="","",Тех_Движение!$D$870)</f>
        <v/>
      </c>
      <c r="D873" s="9" t="str">
        <f>IF($B873="","",Тех_Движение!$B$870)</f>
        <v/>
      </c>
      <c r="E873" s="21" t="str">
        <f>IF($B873="","",Тех_Движение!$F$870)</f>
        <v/>
      </c>
      <c r="F873" s="21" t="str">
        <f>IF($B873="","",SUMIFS($E$5:$E872,$C$5:$C872,$C873))</f>
        <v/>
      </c>
      <c r="G873" s="21" t="str">
        <f>IF($B873="","",MAX(0,$E873-MAX(0,SUMIFS(Тех_Движение!$G$2:$G$5111,Тех_Движение!$D$2:$D$5111,$C873,Тех_Движение!$B$2:$B$5111,"&lt;="&amp;Настройки!$B$5-1)-$F873)))</f>
        <v/>
      </c>
      <c r="H873" s="21" t="str">
        <f>IF($B873="","",IF(AND($D873&gt;=Настройки!$B$5,$D873&lt;=Настройки!$B$6),$E873,0))</f>
        <v/>
      </c>
      <c r="I873" s="21" t="str">
        <f t="shared" si="39"/>
        <v/>
      </c>
      <c r="J873" s="21" t="str">
        <f>IF($B873="","",MAX(0,$E873-MAX(0,SUMIFS(Тех_Движение!$G$2:$G$5111,Тех_Движение!$D$2:$D$5111,$C873,Тех_Движение!$B$2:$B$5111,"&lt;="&amp;Настройки!$B$6)-$F873)))</f>
        <v/>
      </c>
      <c r="K873" s="21" t="e">
        <f>IF(OR($B873="",K$3&lt;$D873+Настройки!$B$7),0,MAX(0,$E873-MAX(0,SUMIFS(Тех_Движение!$G$2:$G$5111,Тех_Движение!$D$2:$D$5111,$C873,Тех_Движение!$B$2:$B$5111,"&lt;="&amp;K$3)-$F873)))</f>
        <v>#VALUE!</v>
      </c>
      <c r="L873" s="21" t="e">
        <f>IF(OR($B873="",L$3&lt;$D873+Настройки!$B$7),0,MAX(0,$E873-MAX(0,SUMIFS(Тех_Движение!$G$2:$G$5111,Тех_Движение!$D$2:$D$5111,$C873,Тех_Движение!$B$2:$B$5111,"&lt;="&amp;L$3)-$F873)))</f>
        <v>#VALUE!</v>
      </c>
      <c r="M873" s="21" t="e">
        <f>IF(OR($B873="",M$3&lt;$D873+Настройки!$B$7),0,MAX(0,$E873-MAX(0,SUMIFS(Тех_Движение!$G$2:$G$5111,Тех_Движение!$D$2:$D$5111,$C873,Тех_Движение!$B$2:$B$5111,"&lt;="&amp;M$3)-$F873)))</f>
        <v>#VALUE!</v>
      </c>
      <c r="N873" s="21" t="e">
        <f>IF(OR($B873="",N$3&lt;$D873+Настройки!$B$7),0,MAX(0,$E873-MAX(0,SUMIFS(Тех_Движение!$G$2:$G$5111,Тех_Движение!$D$2:$D$5111,$C873,Тех_Движение!$B$2:$B$5111,"&lt;="&amp;N$3)-$F873)))</f>
        <v>#VALUE!</v>
      </c>
      <c r="O873" s="21" t="e">
        <f>IF(OR($B873="",O$3&lt;$D873+Настройки!$B$7),0,MAX(0,$E873-MAX(0,SUMIFS(Тех_Движение!$G$2:$G$5111,Тех_Движение!$D$2:$D$5111,$C873,Тех_Движение!$B$2:$B$5111,"&lt;="&amp;O$3)-$F873)))</f>
        <v>#VALUE!</v>
      </c>
      <c r="P873" s="21" t="e">
        <f>IF(OR($B873="",P$3&lt;$D873+Настройки!$B$7),0,MAX(0,$E873-MAX(0,SUMIFS(Тех_Движение!$G$2:$G$5111,Тех_Движение!$D$2:$D$5111,$C873,Тех_Движение!$B$2:$B$5111,"&lt;="&amp;P$3)-$F873)))</f>
        <v>#VALUE!</v>
      </c>
      <c r="Q873" s="21" t="e">
        <f>IF(OR($B873="",Q$3&lt;$D873+Настройки!$B$7),0,MAX(0,$E873-MAX(0,SUMIFS(Тех_Движение!$G$2:$G$5111,Тех_Движение!$D$2:$D$5111,$C873,Тех_Движение!$B$2:$B$5111,"&lt;="&amp;Q$3)-$F873)))</f>
        <v>#VALUE!</v>
      </c>
      <c r="R873" s="21" t="str">
        <f t="shared" si="40"/>
        <v/>
      </c>
      <c r="S873" s="23" t="str">
        <f>IF($B873="","",VLOOKUP($C873,Настройки!$A$11:$L$17,9,FALSE))</f>
        <v/>
      </c>
      <c r="T873" s="23" t="str">
        <f t="shared" si="41"/>
        <v/>
      </c>
    </row>
    <row r="874" spans="1:20" x14ac:dyDescent="0.3">
      <c r="A874" s="20">
        <f>Тех_Движение!$A$871</f>
        <v>870</v>
      </c>
      <c r="B874" s="20" t="str">
        <f>IF(Тех_Движение!$F$871&gt;0,Тех_Движение!$I$871,"")</f>
        <v/>
      </c>
      <c r="C874" s="20" t="str">
        <f>IF($B874="","",Тех_Движение!$D$871)</f>
        <v/>
      </c>
      <c r="D874" s="9" t="str">
        <f>IF($B874="","",Тех_Движение!$B$871)</f>
        <v/>
      </c>
      <c r="E874" s="21" t="str">
        <f>IF($B874="","",Тех_Движение!$F$871)</f>
        <v/>
      </c>
      <c r="F874" s="21" t="str">
        <f>IF($B874="","",SUMIFS($E$5:$E873,$C$5:$C873,$C874))</f>
        <v/>
      </c>
      <c r="G874" s="21" t="str">
        <f>IF($B874="","",MAX(0,$E874-MAX(0,SUMIFS(Тех_Движение!$G$2:$G$5111,Тех_Движение!$D$2:$D$5111,$C874,Тех_Движение!$B$2:$B$5111,"&lt;="&amp;Настройки!$B$5-1)-$F874)))</f>
        <v/>
      </c>
      <c r="H874" s="21" t="str">
        <f>IF($B874="","",IF(AND($D874&gt;=Настройки!$B$5,$D874&lt;=Настройки!$B$6),$E874,0))</f>
        <v/>
      </c>
      <c r="I874" s="21" t="str">
        <f t="shared" si="39"/>
        <v/>
      </c>
      <c r="J874" s="21" t="str">
        <f>IF($B874="","",MAX(0,$E874-MAX(0,SUMIFS(Тех_Движение!$G$2:$G$5111,Тех_Движение!$D$2:$D$5111,$C874,Тех_Движение!$B$2:$B$5111,"&lt;="&amp;Настройки!$B$6)-$F874)))</f>
        <v/>
      </c>
      <c r="K874" s="21" t="e">
        <f>IF(OR($B874="",K$3&lt;$D874+Настройки!$B$7),0,MAX(0,$E874-MAX(0,SUMIFS(Тех_Движение!$G$2:$G$5111,Тех_Движение!$D$2:$D$5111,$C874,Тех_Движение!$B$2:$B$5111,"&lt;="&amp;K$3)-$F874)))</f>
        <v>#VALUE!</v>
      </c>
      <c r="L874" s="21" t="e">
        <f>IF(OR($B874="",L$3&lt;$D874+Настройки!$B$7),0,MAX(0,$E874-MAX(0,SUMIFS(Тех_Движение!$G$2:$G$5111,Тех_Движение!$D$2:$D$5111,$C874,Тех_Движение!$B$2:$B$5111,"&lt;="&amp;L$3)-$F874)))</f>
        <v>#VALUE!</v>
      </c>
      <c r="M874" s="21" t="e">
        <f>IF(OR($B874="",M$3&lt;$D874+Настройки!$B$7),0,MAX(0,$E874-MAX(0,SUMIFS(Тех_Движение!$G$2:$G$5111,Тех_Движение!$D$2:$D$5111,$C874,Тех_Движение!$B$2:$B$5111,"&lt;="&amp;M$3)-$F874)))</f>
        <v>#VALUE!</v>
      </c>
      <c r="N874" s="21" t="e">
        <f>IF(OR($B874="",N$3&lt;$D874+Настройки!$B$7),0,MAX(0,$E874-MAX(0,SUMIFS(Тех_Движение!$G$2:$G$5111,Тех_Движение!$D$2:$D$5111,$C874,Тех_Движение!$B$2:$B$5111,"&lt;="&amp;N$3)-$F874)))</f>
        <v>#VALUE!</v>
      </c>
      <c r="O874" s="21" t="e">
        <f>IF(OR($B874="",O$3&lt;$D874+Настройки!$B$7),0,MAX(0,$E874-MAX(0,SUMIFS(Тех_Движение!$G$2:$G$5111,Тех_Движение!$D$2:$D$5111,$C874,Тех_Движение!$B$2:$B$5111,"&lt;="&amp;O$3)-$F874)))</f>
        <v>#VALUE!</v>
      </c>
      <c r="P874" s="21" t="e">
        <f>IF(OR($B874="",P$3&lt;$D874+Настройки!$B$7),0,MAX(0,$E874-MAX(0,SUMIFS(Тех_Движение!$G$2:$G$5111,Тех_Движение!$D$2:$D$5111,$C874,Тех_Движение!$B$2:$B$5111,"&lt;="&amp;P$3)-$F874)))</f>
        <v>#VALUE!</v>
      </c>
      <c r="Q874" s="21" t="e">
        <f>IF(OR($B874="",Q$3&lt;$D874+Настройки!$B$7),0,MAX(0,$E874-MAX(0,SUMIFS(Тех_Движение!$G$2:$G$5111,Тех_Движение!$D$2:$D$5111,$C874,Тех_Движение!$B$2:$B$5111,"&lt;="&amp;Q$3)-$F874)))</f>
        <v>#VALUE!</v>
      </c>
      <c r="R874" s="21" t="str">
        <f t="shared" si="40"/>
        <v/>
      </c>
      <c r="S874" s="23" t="str">
        <f>IF($B874="","",VLOOKUP($C874,Настройки!$A$11:$L$17,9,FALSE))</f>
        <v/>
      </c>
      <c r="T874" s="23" t="str">
        <f t="shared" si="41"/>
        <v/>
      </c>
    </row>
    <row r="875" spans="1:20" x14ac:dyDescent="0.3">
      <c r="A875" s="20">
        <f>Тех_Движение!$A$872</f>
        <v>871</v>
      </c>
      <c r="B875" s="20" t="str">
        <f>IF(Тех_Движение!$F$872&gt;0,Тех_Движение!$I$872,"")</f>
        <v/>
      </c>
      <c r="C875" s="20" t="str">
        <f>IF($B875="","",Тех_Движение!$D$872)</f>
        <v/>
      </c>
      <c r="D875" s="9" t="str">
        <f>IF($B875="","",Тех_Движение!$B$872)</f>
        <v/>
      </c>
      <c r="E875" s="21" t="str">
        <f>IF($B875="","",Тех_Движение!$F$872)</f>
        <v/>
      </c>
      <c r="F875" s="21" t="str">
        <f>IF($B875="","",SUMIFS($E$5:$E874,$C$5:$C874,$C875))</f>
        <v/>
      </c>
      <c r="G875" s="21" t="str">
        <f>IF($B875="","",MAX(0,$E875-MAX(0,SUMIFS(Тех_Движение!$G$2:$G$5111,Тех_Движение!$D$2:$D$5111,$C875,Тех_Движение!$B$2:$B$5111,"&lt;="&amp;Настройки!$B$5-1)-$F875)))</f>
        <v/>
      </c>
      <c r="H875" s="21" t="str">
        <f>IF($B875="","",IF(AND($D875&gt;=Настройки!$B$5,$D875&lt;=Настройки!$B$6),$E875,0))</f>
        <v/>
      </c>
      <c r="I875" s="21" t="str">
        <f t="shared" si="39"/>
        <v/>
      </c>
      <c r="J875" s="21" t="str">
        <f>IF($B875="","",MAX(0,$E875-MAX(0,SUMIFS(Тех_Движение!$G$2:$G$5111,Тех_Движение!$D$2:$D$5111,$C875,Тех_Движение!$B$2:$B$5111,"&lt;="&amp;Настройки!$B$6)-$F875)))</f>
        <v/>
      </c>
      <c r="K875" s="21" t="e">
        <f>IF(OR($B875="",K$3&lt;$D875+Настройки!$B$7),0,MAX(0,$E875-MAX(0,SUMIFS(Тех_Движение!$G$2:$G$5111,Тех_Движение!$D$2:$D$5111,$C875,Тех_Движение!$B$2:$B$5111,"&lt;="&amp;K$3)-$F875)))</f>
        <v>#VALUE!</v>
      </c>
      <c r="L875" s="21" t="e">
        <f>IF(OR($B875="",L$3&lt;$D875+Настройки!$B$7),0,MAX(0,$E875-MAX(0,SUMIFS(Тех_Движение!$G$2:$G$5111,Тех_Движение!$D$2:$D$5111,$C875,Тех_Движение!$B$2:$B$5111,"&lt;="&amp;L$3)-$F875)))</f>
        <v>#VALUE!</v>
      </c>
      <c r="M875" s="21" t="e">
        <f>IF(OR($B875="",M$3&lt;$D875+Настройки!$B$7),0,MAX(0,$E875-MAX(0,SUMIFS(Тех_Движение!$G$2:$G$5111,Тех_Движение!$D$2:$D$5111,$C875,Тех_Движение!$B$2:$B$5111,"&lt;="&amp;M$3)-$F875)))</f>
        <v>#VALUE!</v>
      </c>
      <c r="N875" s="21" t="e">
        <f>IF(OR($B875="",N$3&lt;$D875+Настройки!$B$7),0,MAX(0,$E875-MAX(0,SUMIFS(Тех_Движение!$G$2:$G$5111,Тех_Движение!$D$2:$D$5111,$C875,Тех_Движение!$B$2:$B$5111,"&lt;="&amp;N$3)-$F875)))</f>
        <v>#VALUE!</v>
      </c>
      <c r="O875" s="21" t="e">
        <f>IF(OR($B875="",O$3&lt;$D875+Настройки!$B$7),0,MAX(0,$E875-MAX(0,SUMIFS(Тех_Движение!$G$2:$G$5111,Тех_Движение!$D$2:$D$5111,$C875,Тех_Движение!$B$2:$B$5111,"&lt;="&amp;O$3)-$F875)))</f>
        <v>#VALUE!</v>
      </c>
      <c r="P875" s="21" t="e">
        <f>IF(OR($B875="",P$3&lt;$D875+Настройки!$B$7),0,MAX(0,$E875-MAX(0,SUMIFS(Тех_Движение!$G$2:$G$5111,Тех_Движение!$D$2:$D$5111,$C875,Тех_Движение!$B$2:$B$5111,"&lt;="&amp;P$3)-$F875)))</f>
        <v>#VALUE!</v>
      </c>
      <c r="Q875" s="21" t="e">
        <f>IF(OR($B875="",Q$3&lt;$D875+Настройки!$B$7),0,MAX(0,$E875-MAX(0,SUMIFS(Тех_Движение!$G$2:$G$5111,Тех_Движение!$D$2:$D$5111,$C875,Тех_Движение!$B$2:$B$5111,"&lt;="&amp;Q$3)-$F875)))</f>
        <v>#VALUE!</v>
      </c>
      <c r="R875" s="21" t="str">
        <f t="shared" si="40"/>
        <v/>
      </c>
      <c r="S875" s="23" t="str">
        <f>IF($B875="","",VLOOKUP($C875,Настройки!$A$11:$L$17,9,FALSE))</f>
        <v/>
      </c>
      <c r="T875" s="23" t="str">
        <f t="shared" si="41"/>
        <v/>
      </c>
    </row>
    <row r="876" spans="1:20" x14ac:dyDescent="0.3">
      <c r="A876" s="20">
        <f>Тех_Движение!$A$873</f>
        <v>872</v>
      </c>
      <c r="B876" s="20" t="str">
        <f>IF(Тех_Движение!$F$873&gt;0,Тех_Движение!$I$873,"")</f>
        <v/>
      </c>
      <c r="C876" s="20" t="str">
        <f>IF($B876="","",Тех_Движение!$D$873)</f>
        <v/>
      </c>
      <c r="D876" s="9" t="str">
        <f>IF($B876="","",Тех_Движение!$B$873)</f>
        <v/>
      </c>
      <c r="E876" s="21" t="str">
        <f>IF($B876="","",Тех_Движение!$F$873)</f>
        <v/>
      </c>
      <c r="F876" s="21" t="str">
        <f>IF($B876="","",SUMIFS($E$5:$E875,$C$5:$C875,$C876))</f>
        <v/>
      </c>
      <c r="G876" s="21" t="str">
        <f>IF($B876="","",MAX(0,$E876-MAX(0,SUMIFS(Тех_Движение!$G$2:$G$5111,Тех_Движение!$D$2:$D$5111,$C876,Тех_Движение!$B$2:$B$5111,"&lt;="&amp;Настройки!$B$5-1)-$F876)))</f>
        <v/>
      </c>
      <c r="H876" s="21" t="str">
        <f>IF($B876="","",IF(AND($D876&gt;=Настройки!$B$5,$D876&lt;=Настройки!$B$6),$E876,0))</f>
        <v/>
      </c>
      <c r="I876" s="21" t="str">
        <f t="shared" si="39"/>
        <v/>
      </c>
      <c r="J876" s="21" t="str">
        <f>IF($B876="","",MAX(0,$E876-MAX(0,SUMIFS(Тех_Движение!$G$2:$G$5111,Тех_Движение!$D$2:$D$5111,$C876,Тех_Движение!$B$2:$B$5111,"&lt;="&amp;Настройки!$B$6)-$F876)))</f>
        <v/>
      </c>
      <c r="K876" s="21" t="e">
        <f>IF(OR($B876="",K$3&lt;$D876+Настройки!$B$7),0,MAX(0,$E876-MAX(0,SUMIFS(Тех_Движение!$G$2:$G$5111,Тех_Движение!$D$2:$D$5111,$C876,Тех_Движение!$B$2:$B$5111,"&lt;="&amp;K$3)-$F876)))</f>
        <v>#VALUE!</v>
      </c>
      <c r="L876" s="21" t="e">
        <f>IF(OR($B876="",L$3&lt;$D876+Настройки!$B$7),0,MAX(0,$E876-MAX(0,SUMIFS(Тех_Движение!$G$2:$G$5111,Тех_Движение!$D$2:$D$5111,$C876,Тех_Движение!$B$2:$B$5111,"&lt;="&amp;L$3)-$F876)))</f>
        <v>#VALUE!</v>
      </c>
      <c r="M876" s="21" t="e">
        <f>IF(OR($B876="",M$3&lt;$D876+Настройки!$B$7),0,MAX(0,$E876-MAX(0,SUMIFS(Тех_Движение!$G$2:$G$5111,Тех_Движение!$D$2:$D$5111,$C876,Тех_Движение!$B$2:$B$5111,"&lt;="&amp;M$3)-$F876)))</f>
        <v>#VALUE!</v>
      </c>
      <c r="N876" s="21" t="e">
        <f>IF(OR($B876="",N$3&lt;$D876+Настройки!$B$7),0,MAX(0,$E876-MAX(0,SUMIFS(Тех_Движение!$G$2:$G$5111,Тех_Движение!$D$2:$D$5111,$C876,Тех_Движение!$B$2:$B$5111,"&lt;="&amp;N$3)-$F876)))</f>
        <v>#VALUE!</v>
      </c>
      <c r="O876" s="21" t="e">
        <f>IF(OR($B876="",O$3&lt;$D876+Настройки!$B$7),0,MAX(0,$E876-MAX(0,SUMIFS(Тех_Движение!$G$2:$G$5111,Тех_Движение!$D$2:$D$5111,$C876,Тех_Движение!$B$2:$B$5111,"&lt;="&amp;O$3)-$F876)))</f>
        <v>#VALUE!</v>
      </c>
      <c r="P876" s="21" t="e">
        <f>IF(OR($B876="",P$3&lt;$D876+Настройки!$B$7),0,MAX(0,$E876-MAX(0,SUMIFS(Тех_Движение!$G$2:$G$5111,Тех_Движение!$D$2:$D$5111,$C876,Тех_Движение!$B$2:$B$5111,"&lt;="&amp;P$3)-$F876)))</f>
        <v>#VALUE!</v>
      </c>
      <c r="Q876" s="21" t="e">
        <f>IF(OR($B876="",Q$3&lt;$D876+Настройки!$B$7),0,MAX(0,$E876-MAX(0,SUMIFS(Тех_Движение!$G$2:$G$5111,Тех_Движение!$D$2:$D$5111,$C876,Тех_Движение!$B$2:$B$5111,"&lt;="&amp;Q$3)-$F876)))</f>
        <v>#VALUE!</v>
      </c>
      <c r="R876" s="21" t="str">
        <f t="shared" si="40"/>
        <v/>
      </c>
      <c r="S876" s="23" t="str">
        <f>IF($B876="","",VLOOKUP($C876,Настройки!$A$11:$L$17,9,FALSE))</f>
        <v/>
      </c>
      <c r="T876" s="23" t="str">
        <f t="shared" si="41"/>
        <v/>
      </c>
    </row>
    <row r="877" spans="1:20" x14ac:dyDescent="0.3">
      <c r="A877" s="20">
        <f>Тех_Движение!$A$874</f>
        <v>873</v>
      </c>
      <c r="B877" s="20" t="str">
        <f>IF(Тех_Движение!$F$874&gt;0,Тех_Движение!$I$874,"")</f>
        <v/>
      </c>
      <c r="C877" s="20" t="str">
        <f>IF($B877="","",Тех_Движение!$D$874)</f>
        <v/>
      </c>
      <c r="D877" s="9" t="str">
        <f>IF($B877="","",Тех_Движение!$B$874)</f>
        <v/>
      </c>
      <c r="E877" s="21" t="str">
        <f>IF($B877="","",Тех_Движение!$F$874)</f>
        <v/>
      </c>
      <c r="F877" s="21" t="str">
        <f>IF($B877="","",SUMIFS($E$5:$E876,$C$5:$C876,$C877))</f>
        <v/>
      </c>
      <c r="G877" s="21" t="str">
        <f>IF($B877="","",MAX(0,$E877-MAX(0,SUMIFS(Тех_Движение!$G$2:$G$5111,Тех_Движение!$D$2:$D$5111,$C877,Тех_Движение!$B$2:$B$5111,"&lt;="&amp;Настройки!$B$5-1)-$F877)))</f>
        <v/>
      </c>
      <c r="H877" s="21" t="str">
        <f>IF($B877="","",IF(AND($D877&gt;=Настройки!$B$5,$D877&lt;=Настройки!$B$6),$E877,0))</f>
        <v/>
      </c>
      <c r="I877" s="21" t="str">
        <f t="shared" si="39"/>
        <v/>
      </c>
      <c r="J877" s="21" t="str">
        <f>IF($B877="","",MAX(0,$E877-MAX(0,SUMIFS(Тех_Движение!$G$2:$G$5111,Тех_Движение!$D$2:$D$5111,$C877,Тех_Движение!$B$2:$B$5111,"&lt;="&amp;Настройки!$B$6)-$F877)))</f>
        <v/>
      </c>
      <c r="K877" s="21" t="e">
        <f>IF(OR($B877="",K$3&lt;$D877+Настройки!$B$7),0,MAX(0,$E877-MAX(0,SUMIFS(Тех_Движение!$G$2:$G$5111,Тех_Движение!$D$2:$D$5111,$C877,Тех_Движение!$B$2:$B$5111,"&lt;="&amp;K$3)-$F877)))</f>
        <v>#VALUE!</v>
      </c>
      <c r="L877" s="21" t="e">
        <f>IF(OR($B877="",L$3&lt;$D877+Настройки!$B$7),0,MAX(0,$E877-MAX(0,SUMIFS(Тех_Движение!$G$2:$G$5111,Тех_Движение!$D$2:$D$5111,$C877,Тех_Движение!$B$2:$B$5111,"&lt;="&amp;L$3)-$F877)))</f>
        <v>#VALUE!</v>
      </c>
      <c r="M877" s="21" t="e">
        <f>IF(OR($B877="",M$3&lt;$D877+Настройки!$B$7),0,MAX(0,$E877-MAX(0,SUMIFS(Тех_Движение!$G$2:$G$5111,Тех_Движение!$D$2:$D$5111,$C877,Тех_Движение!$B$2:$B$5111,"&lt;="&amp;M$3)-$F877)))</f>
        <v>#VALUE!</v>
      </c>
      <c r="N877" s="21" t="e">
        <f>IF(OR($B877="",N$3&lt;$D877+Настройки!$B$7),0,MAX(0,$E877-MAX(0,SUMIFS(Тех_Движение!$G$2:$G$5111,Тех_Движение!$D$2:$D$5111,$C877,Тех_Движение!$B$2:$B$5111,"&lt;="&amp;N$3)-$F877)))</f>
        <v>#VALUE!</v>
      </c>
      <c r="O877" s="21" t="e">
        <f>IF(OR($B877="",O$3&lt;$D877+Настройки!$B$7),0,MAX(0,$E877-MAX(0,SUMIFS(Тех_Движение!$G$2:$G$5111,Тех_Движение!$D$2:$D$5111,$C877,Тех_Движение!$B$2:$B$5111,"&lt;="&amp;O$3)-$F877)))</f>
        <v>#VALUE!</v>
      </c>
      <c r="P877" s="21" t="e">
        <f>IF(OR($B877="",P$3&lt;$D877+Настройки!$B$7),0,MAX(0,$E877-MAX(0,SUMIFS(Тех_Движение!$G$2:$G$5111,Тех_Движение!$D$2:$D$5111,$C877,Тех_Движение!$B$2:$B$5111,"&lt;="&amp;P$3)-$F877)))</f>
        <v>#VALUE!</v>
      </c>
      <c r="Q877" s="21" t="e">
        <f>IF(OR($B877="",Q$3&lt;$D877+Настройки!$B$7),0,MAX(0,$E877-MAX(0,SUMIFS(Тех_Движение!$G$2:$G$5111,Тех_Движение!$D$2:$D$5111,$C877,Тех_Движение!$B$2:$B$5111,"&lt;="&amp;Q$3)-$F877)))</f>
        <v>#VALUE!</v>
      </c>
      <c r="R877" s="21" t="str">
        <f t="shared" si="40"/>
        <v/>
      </c>
      <c r="S877" s="23" t="str">
        <f>IF($B877="","",VLOOKUP($C877,Настройки!$A$11:$L$17,9,FALSE))</f>
        <v/>
      </c>
      <c r="T877" s="23" t="str">
        <f t="shared" si="41"/>
        <v/>
      </c>
    </row>
    <row r="878" spans="1:20" x14ac:dyDescent="0.3">
      <c r="A878" s="20">
        <f>Тех_Движение!$A$875</f>
        <v>874</v>
      </c>
      <c r="B878" s="20" t="str">
        <f>IF(Тех_Движение!$F$875&gt;0,Тех_Движение!$I$875,"")</f>
        <v/>
      </c>
      <c r="C878" s="20" t="str">
        <f>IF($B878="","",Тех_Движение!$D$875)</f>
        <v/>
      </c>
      <c r="D878" s="9" t="str">
        <f>IF($B878="","",Тех_Движение!$B$875)</f>
        <v/>
      </c>
      <c r="E878" s="21" t="str">
        <f>IF($B878="","",Тех_Движение!$F$875)</f>
        <v/>
      </c>
      <c r="F878" s="21" t="str">
        <f>IF($B878="","",SUMIFS($E$5:$E877,$C$5:$C877,$C878))</f>
        <v/>
      </c>
      <c r="G878" s="21" t="str">
        <f>IF($B878="","",MAX(0,$E878-MAX(0,SUMIFS(Тех_Движение!$G$2:$G$5111,Тех_Движение!$D$2:$D$5111,$C878,Тех_Движение!$B$2:$B$5111,"&lt;="&amp;Настройки!$B$5-1)-$F878)))</f>
        <v/>
      </c>
      <c r="H878" s="21" t="str">
        <f>IF($B878="","",IF(AND($D878&gt;=Настройки!$B$5,$D878&lt;=Настройки!$B$6),$E878,0))</f>
        <v/>
      </c>
      <c r="I878" s="21" t="str">
        <f t="shared" si="39"/>
        <v/>
      </c>
      <c r="J878" s="21" t="str">
        <f>IF($B878="","",MAX(0,$E878-MAX(0,SUMIFS(Тех_Движение!$G$2:$G$5111,Тех_Движение!$D$2:$D$5111,$C878,Тех_Движение!$B$2:$B$5111,"&lt;="&amp;Настройки!$B$6)-$F878)))</f>
        <v/>
      </c>
      <c r="K878" s="21" t="e">
        <f>IF(OR($B878="",K$3&lt;$D878+Настройки!$B$7),0,MAX(0,$E878-MAX(0,SUMIFS(Тех_Движение!$G$2:$G$5111,Тех_Движение!$D$2:$D$5111,$C878,Тех_Движение!$B$2:$B$5111,"&lt;="&amp;K$3)-$F878)))</f>
        <v>#VALUE!</v>
      </c>
      <c r="L878" s="21" t="e">
        <f>IF(OR($B878="",L$3&lt;$D878+Настройки!$B$7),0,MAX(0,$E878-MAX(0,SUMIFS(Тех_Движение!$G$2:$G$5111,Тех_Движение!$D$2:$D$5111,$C878,Тех_Движение!$B$2:$B$5111,"&lt;="&amp;L$3)-$F878)))</f>
        <v>#VALUE!</v>
      </c>
      <c r="M878" s="21" t="e">
        <f>IF(OR($B878="",M$3&lt;$D878+Настройки!$B$7),0,MAX(0,$E878-MAX(0,SUMIFS(Тех_Движение!$G$2:$G$5111,Тех_Движение!$D$2:$D$5111,$C878,Тех_Движение!$B$2:$B$5111,"&lt;="&amp;M$3)-$F878)))</f>
        <v>#VALUE!</v>
      </c>
      <c r="N878" s="21" t="e">
        <f>IF(OR($B878="",N$3&lt;$D878+Настройки!$B$7),0,MAX(0,$E878-MAX(0,SUMIFS(Тех_Движение!$G$2:$G$5111,Тех_Движение!$D$2:$D$5111,$C878,Тех_Движение!$B$2:$B$5111,"&lt;="&amp;N$3)-$F878)))</f>
        <v>#VALUE!</v>
      </c>
      <c r="O878" s="21" t="e">
        <f>IF(OR($B878="",O$3&lt;$D878+Настройки!$B$7),0,MAX(0,$E878-MAX(0,SUMIFS(Тех_Движение!$G$2:$G$5111,Тех_Движение!$D$2:$D$5111,$C878,Тех_Движение!$B$2:$B$5111,"&lt;="&amp;O$3)-$F878)))</f>
        <v>#VALUE!</v>
      </c>
      <c r="P878" s="21" t="e">
        <f>IF(OR($B878="",P$3&lt;$D878+Настройки!$B$7),0,MAX(0,$E878-MAX(0,SUMIFS(Тех_Движение!$G$2:$G$5111,Тех_Движение!$D$2:$D$5111,$C878,Тех_Движение!$B$2:$B$5111,"&lt;="&amp;P$3)-$F878)))</f>
        <v>#VALUE!</v>
      </c>
      <c r="Q878" s="21" t="e">
        <f>IF(OR($B878="",Q$3&lt;$D878+Настройки!$B$7),0,MAX(0,$E878-MAX(0,SUMIFS(Тех_Движение!$G$2:$G$5111,Тех_Движение!$D$2:$D$5111,$C878,Тех_Движение!$B$2:$B$5111,"&lt;="&amp;Q$3)-$F878)))</f>
        <v>#VALUE!</v>
      </c>
      <c r="R878" s="21" t="str">
        <f t="shared" si="40"/>
        <v/>
      </c>
      <c r="S878" s="23" t="str">
        <f>IF($B878="","",VLOOKUP($C878,Настройки!$A$11:$L$17,9,FALSE))</f>
        <v/>
      </c>
      <c r="T878" s="23" t="str">
        <f t="shared" si="41"/>
        <v/>
      </c>
    </row>
    <row r="879" spans="1:20" x14ac:dyDescent="0.3">
      <c r="A879" s="20">
        <f>Тех_Движение!$A$876</f>
        <v>875</v>
      </c>
      <c r="B879" s="20" t="str">
        <f>IF(Тех_Движение!$F$876&gt;0,Тех_Движение!$I$876,"")</f>
        <v/>
      </c>
      <c r="C879" s="20" t="str">
        <f>IF($B879="","",Тех_Движение!$D$876)</f>
        <v/>
      </c>
      <c r="D879" s="9" t="str">
        <f>IF($B879="","",Тех_Движение!$B$876)</f>
        <v/>
      </c>
      <c r="E879" s="21" t="str">
        <f>IF($B879="","",Тех_Движение!$F$876)</f>
        <v/>
      </c>
      <c r="F879" s="21" t="str">
        <f>IF($B879="","",SUMIFS($E$5:$E878,$C$5:$C878,$C879))</f>
        <v/>
      </c>
      <c r="G879" s="21" t="str">
        <f>IF($B879="","",MAX(0,$E879-MAX(0,SUMIFS(Тех_Движение!$G$2:$G$5111,Тех_Движение!$D$2:$D$5111,$C879,Тех_Движение!$B$2:$B$5111,"&lt;="&amp;Настройки!$B$5-1)-$F879)))</f>
        <v/>
      </c>
      <c r="H879" s="21" t="str">
        <f>IF($B879="","",IF(AND($D879&gt;=Настройки!$B$5,$D879&lt;=Настройки!$B$6),$E879,0))</f>
        <v/>
      </c>
      <c r="I879" s="21" t="str">
        <f t="shared" si="39"/>
        <v/>
      </c>
      <c r="J879" s="21" t="str">
        <f>IF($B879="","",MAX(0,$E879-MAX(0,SUMIFS(Тех_Движение!$G$2:$G$5111,Тех_Движение!$D$2:$D$5111,$C879,Тех_Движение!$B$2:$B$5111,"&lt;="&amp;Настройки!$B$6)-$F879)))</f>
        <v/>
      </c>
      <c r="K879" s="21" t="e">
        <f>IF(OR($B879="",K$3&lt;$D879+Настройки!$B$7),0,MAX(0,$E879-MAX(0,SUMIFS(Тех_Движение!$G$2:$G$5111,Тех_Движение!$D$2:$D$5111,$C879,Тех_Движение!$B$2:$B$5111,"&lt;="&amp;K$3)-$F879)))</f>
        <v>#VALUE!</v>
      </c>
      <c r="L879" s="21" t="e">
        <f>IF(OR($B879="",L$3&lt;$D879+Настройки!$B$7),0,MAX(0,$E879-MAX(0,SUMIFS(Тех_Движение!$G$2:$G$5111,Тех_Движение!$D$2:$D$5111,$C879,Тех_Движение!$B$2:$B$5111,"&lt;="&amp;L$3)-$F879)))</f>
        <v>#VALUE!</v>
      </c>
      <c r="M879" s="21" t="e">
        <f>IF(OR($B879="",M$3&lt;$D879+Настройки!$B$7),0,MAX(0,$E879-MAX(0,SUMIFS(Тех_Движение!$G$2:$G$5111,Тех_Движение!$D$2:$D$5111,$C879,Тех_Движение!$B$2:$B$5111,"&lt;="&amp;M$3)-$F879)))</f>
        <v>#VALUE!</v>
      </c>
      <c r="N879" s="21" t="e">
        <f>IF(OR($B879="",N$3&lt;$D879+Настройки!$B$7),0,MAX(0,$E879-MAX(0,SUMIFS(Тех_Движение!$G$2:$G$5111,Тех_Движение!$D$2:$D$5111,$C879,Тех_Движение!$B$2:$B$5111,"&lt;="&amp;N$3)-$F879)))</f>
        <v>#VALUE!</v>
      </c>
      <c r="O879" s="21" t="e">
        <f>IF(OR($B879="",O$3&lt;$D879+Настройки!$B$7),0,MAX(0,$E879-MAX(0,SUMIFS(Тех_Движение!$G$2:$G$5111,Тех_Движение!$D$2:$D$5111,$C879,Тех_Движение!$B$2:$B$5111,"&lt;="&amp;O$3)-$F879)))</f>
        <v>#VALUE!</v>
      </c>
      <c r="P879" s="21" t="e">
        <f>IF(OR($B879="",P$3&lt;$D879+Настройки!$B$7),0,MAX(0,$E879-MAX(0,SUMIFS(Тех_Движение!$G$2:$G$5111,Тех_Движение!$D$2:$D$5111,$C879,Тех_Движение!$B$2:$B$5111,"&lt;="&amp;P$3)-$F879)))</f>
        <v>#VALUE!</v>
      </c>
      <c r="Q879" s="21" t="e">
        <f>IF(OR($B879="",Q$3&lt;$D879+Настройки!$B$7),0,MAX(0,$E879-MAX(0,SUMIFS(Тех_Движение!$G$2:$G$5111,Тех_Движение!$D$2:$D$5111,$C879,Тех_Движение!$B$2:$B$5111,"&lt;="&amp;Q$3)-$F879)))</f>
        <v>#VALUE!</v>
      </c>
      <c r="R879" s="21" t="str">
        <f t="shared" si="40"/>
        <v/>
      </c>
      <c r="S879" s="23" t="str">
        <f>IF($B879="","",VLOOKUP($C879,Настройки!$A$11:$L$17,9,FALSE))</f>
        <v/>
      </c>
      <c r="T879" s="23" t="str">
        <f t="shared" si="41"/>
        <v/>
      </c>
    </row>
    <row r="880" spans="1:20" x14ac:dyDescent="0.3">
      <c r="A880" s="20">
        <f>Тех_Движение!$A$877</f>
        <v>876</v>
      </c>
      <c r="B880" s="20" t="str">
        <f>IF(Тех_Движение!$F$877&gt;0,Тех_Движение!$I$877,"")</f>
        <v/>
      </c>
      <c r="C880" s="20" t="str">
        <f>IF($B880="","",Тех_Движение!$D$877)</f>
        <v/>
      </c>
      <c r="D880" s="9" t="str">
        <f>IF($B880="","",Тех_Движение!$B$877)</f>
        <v/>
      </c>
      <c r="E880" s="21" t="str">
        <f>IF($B880="","",Тех_Движение!$F$877)</f>
        <v/>
      </c>
      <c r="F880" s="21" t="str">
        <f>IF($B880="","",SUMIFS($E$5:$E879,$C$5:$C879,$C880))</f>
        <v/>
      </c>
      <c r="G880" s="21" t="str">
        <f>IF($B880="","",MAX(0,$E880-MAX(0,SUMIFS(Тех_Движение!$G$2:$G$5111,Тех_Движение!$D$2:$D$5111,$C880,Тех_Движение!$B$2:$B$5111,"&lt;="&amp;Настройки!$B$5-1)-$F880)))</f>
        <v/>
      </c>
      <c r="H880" s="21" t="str">
        <f>IF($B880="","",IF(AND($D880&gt;=Настройки!$B$5,$D880&lt;=Настройки!$B$6),$E880,0))</f>
        <v/>
      </c>
      <c r="I880" s="21" t="str">
        <f t="shared" si="39"/>
        <v/>
      </c>
      <c r="J880" s="21" t="str">
        <f>IF($B880="","",MAX(0,$E880-MAX(0,SUMIFS(Тех_Движение!$G$2:$G$5111,Тех_Движение!$D$2:$D$5111,$C880,Тех_Движение!$B$2:$B$5111,"&lt;="&amp;Настройки!$B$6)-$F880)))</f>
        <v/>
      </c>
      <c r="K880" s="21" t="e">
        <f>IF(OR($B880="",K$3&lt;$D880+Настройки!$B$7),0,MAX(0,$E880-MAX(0,SUMIFS(Тех_Движение!$G$2:$G$5111,Тех_Движение!$D$2:$D$5111,$C880,Тех_Движение!$B$2:$B$5111,"&lt;="&amp;K$3)-$F880)))</f>
        <v>#VALUE!</v>
      </c>
      <c r="L880" s="21" t="e">
        <f>IF(OR($B880="",L$3&lt;$D880+Настройки!$B$7),0,MAX(0,$E880-MAX(0,SUMIFS(Тех_Движение!$G$2:$G$5111,Тех_Движение!$D$2:$D$5111,$C880,Тех_Движение!$B$2:$B$5111,"&lt;="&amp;L$3)-$F880)))</f>
        <v>#VALUE!</v>
      </c>
      <c r="M880" s="21" t="e">
        <f>IF(OR($B880="",M$3&lt;$D880+Настройки!$B$7),0,MAX(0,$E880-MAX(0,SUMIFS(Тех_Движение!$G$2:$G$5111,Тех_Движение!$D$2:$D$5111,$C880,Тех_Движение!$B$2:$B$5111,"&lt;="&amp;M$3)-$F880)))</f>
        <v>#VALUE!</v>
      </c>
      <c r="N880" s="21" t="e">
        <f>IF(OR($B880="",N$3&lt;$D880+Настройки!$B$7),0,MAX(0,$E880-MAX(0,SUMIFS(Тех_Движение!$G$2:$G$5111,Тех_Движение!$D$2:$D$5111,$C880,Тех_Движение!$B$2:$B$5111,"&lt;="&amp;N$3)-$F880)))</f>
        <v>#VALUE!</v>
      </c>
      <c r="O880" s="21" t="e">
        <f>IF(OR($B880="",O$3&lt;$D880+Настройки!$B$7),0,MAX(0,$E880-MAX(0,SUMIFS(Тех_Движение!$G$2:$G$5111,Тех_Движение!$D$2:$D$5111,$C880,Тех_Движение!$B$2:$B$5111,"&lt;="&amp;O$3)-$F880)))</f>
        <v>#VALUE!</v>
      </c>
      <c r="P880" s="21" t="e">
        <f>IF(OR($B880="",P$3&lt;$D880+Настройки!$B$7),0,MAX(0,$E880-MAX(0,SUMIFS(Тех_Движение!$G$2:$G$5111,Тех_Движение!$D$2:$D$5111,$C880,Тех_Движение!$B$2:$B$5111,"&lt;="&amp;P$3)-$F880)))</f>
        <v>#VALUE!</v>
      </c>
      <c r="Q880" s="21" t="e">
        <f>IF(OR($B880="",Q$3&lt;$D880+Настройки!$B$7),0,MAX(0,$E880-MAX(0,SUMIFS(Тех_Движение!$G$2:$G$5111,Тех_Движение!$D$2:$D$5111,$C880,Тех_Движение!$B$2:$B$5111,"&lt;="&amp;Q$3)-$F880)))</f>
        <v>#VALUE!</v>
      </c>
      <c r="R880" s="21" t="str">
        <f t="shared" si="40"/>
        <v/>
      </c>
      <c r="S880" s="23" t="str">
        <f>IF($B880="","",VLOOKUP($C880,Настройки!$A$11:$L$17,9,FALSE))</f>
        <v/>
      </c>
      <c r="T880" s="23" t="str">
        <f t="shared" si="41"/>
        <v/>
      </c>
    </row>
    <row r="881" spans="1:20" x14ac:dyDescent="0.3">
      <c r="A881" s="20">
        <f>Тех_Движение!$A$878</f>
        <v>877</v>
      </c>
      <c r="B881" s="20" t="str">
        <f>IF(Тех_Движение!$F$878&gt;0,Тех_Движение!$I$878,"")</f>
        <v/>
      </c>
      <c r="C881" s="20" t="str">
        <f>IF($B881="","",Тех_Движение!$D$878)</f>
        <v/>
      </c>
      <c r="D881" s="9" t="str">
        <f>IF($B881="","",Тех_Движение!$B$878)</f>
        <v/>
      </c>
      <c r="E881" s="21" t="str">
        <f>IF($B881="","",Тех_Движение!$F$878)</f>
        <v/>
      </c>
      <c r="F881" s="21" t="str">
        <f>IF($B881="","",SUMIFS($E$5:$E880,$C$5:$C880,$C881))</f>
        <v/>
      </c>
      <c r="G881" s="21" t="str">
        <f>IF($B881="","",MAX(0,$E881-MAX(0,SUMIFS(Тех_Движение!$G$2:$G$5111,Тех_Движение!$D$2:$D$5111,$C881,Тех_Движение!$B$2:$B$5111,"&lt;="&amp;Настройки!$B$5-1)-$F881)))</f>
        <v/>
      </c>
      <c r="H881" s="21" t="str">
        <f>IF($B881="","",IF(AND($D881&gt;=Настройки!$B$5,$D881&lt;=Настройки!$B$6),$E881,0))</f>
        <v/>
      </c>
      <c r="I881" s="21" t="str">
        <f t="shared" si="39"/>
        <v/>
      </c>
      <c r="J881" s="21" t="str">
        <f>IF($B881="","",MAX(0,$E881-MAX(0,SUMIFS(Тех_Движение!$G$2:$G$5111,Тех_Движение!$D$2:$D$5111,$C881,Тех_Движение!$B$2:$B$5111,"&lt;="&amp;Настройки!$B$6)-$F881)))</f>
        <v/>
      </c>
      <c r="K881" s="21" t="e">
        <f>IF(OR($B881="",K$3&lt;$D881+Настройки!$B$7),0,MAX(0,$E881-MAX(0,SUMIFS(Тех_Движение!$G$2:$G$5111,Тех_Движение!$D$2:$D$5111,$C881,Тех_Движение!$B$2:$B$5111,"&lt;="&amp;K$3)-$F881)))</f>
        <v>#VALUE!</v>
      </c>
      <c r="L881" s="21" t="e">
        <f>IF(OR($B881="",L$3&lt;$D881+Настройки!$B$7),0,MAX(0,$E881-MAX(0,SUMIFS(Тех_Движение!$G$2:$G$5111,Тех_Движение!$D$2:$D$5111,$C881,Тех_Движение!$B$2:$B$5111,"&lt;="&amp;L$3)-$F881)))</f>
        <v>#VALUE!</v>
      </c>
      <c r="M881" s="21" t="e">
        <f>IF(OR($B881="",M$3&lt;$D881+Настройки!$B$7),0,MAX(0,$E881-MAX(0,SUMIFS(Тех_Движение!$G$2:$G$5111,Тех_Движение!$D$2:$D$5111,$C881,Тех_Движение!$B$2:$B$5111,"&lt;="&amp;M$3)-$F881)))</f>
        <v>#VALUE!</v>
      </c>
      <c r="N881" s="21" t="e">
        <f>IF(OR($B881="",N$3&lt;$D881+Настройки!$B$7),0,MAX(0,$E881-MAX(0,SUMIFS(Тех_Движение!$G$2:$G$5111,Тех_Движение!$D$2:$D$5111,$C881,Тех_Движение!$B$2:$B$5111,"&lt;="&amp;N$3)-$F881)))</f>
        <v>#VALUE!</v>
      </c>
      <c r="O881" s="21" t="e">
        <f>IF(OR($B881="",O$3&lt;$D881+Настройки!$B$7),0,MAX(0,$E881-MAX(0,SUMIFS(Тех_Движение!$G$2:$G$5111,Тех_Движение!$D$2:$D$5111,$C881,Тех_Движение!$B$2:$B$5111,"&lt;="&amp;O$3)-$F881)))</f>
        <v>#VALUE!</v>
      </c>
      <c r="P881" s="21" t="e">
        <f>IF(OR($B881="",P$3&lt;$D881+Настройки!$B$7),0,MAX(0,$E881-MAX(0,SUMIFS(Тех_Движение!$G$2:$G$5111,Тех_Движение!$D$2:$D$5111,$C881,Тех_Движение!$B$2:$B$5111,"&lt;="&amp;P$3)-$F881)))</f>
        <v>#VALUE!</v>
      </c>
      <c r="Q881" s="21" t="e">
        <f>IF(OR($B881="",Q$3&lt;$D881+Настройки!$B$7),0,MAX(0,$E881-MAX(0,SUMIFS(Тех_Движение!$G$2:$G$5111,Тех_Движение!$D$2:$D$5111,$C881,Тех_Движение!$B$2:$B$5111,"&lt;="&amp;Q$3)-$F881)))</f>
        <v>#VALUE!</v>
      </c>
      <c r="R881" s="21" t="str">
        <f t="shared" si="40"/>
        <v/>
      </c>
      <c r="S881" s="23" t="str">
        <f>IF($B881="","",VLOOKUP($C881,Настройки!$A$11:$L$17,9,FALSE))</f>
        <v/>
      </c>
      <c r="T881" s="23" t="str">
        <f t="shared" si="41"/>
        <v/>
      </c>
    </row>
    <row r="882" spans="1:20" x14ac:dyDescent="0.3">
      <c r="A882" s="20">
        <f>Тех_Движение!$A$879</f>
        <v>878</v>
      </c>
      <c r="B882" s="20" t="str">
        <f>IF(Тех_Движение!$F$879&gt;0,Тех_Движение!$I$879,"")</f>
        <v/>
      </c>
      <c r="C882" s="20" t="str">
        <f>IF($B882="","",Тех_Движение!$D$879)</f>
        <v/>
      </c>
      <c r="D882" s="9" t="str">
        <f>IF($B882="","",Тех_Движение!$B$879)</f>
        <v/>
      </c>
      <c r="E882" s="21" t="str">
        <f>IF($B882="","",Тех_Движение!$F$879)</f>
        <v/>
      </c>
      <c r="F882" s="21" t="str">
        <f>IF($B882="","",SUMIFS($E$5:$E881,$C$5:$C881,$C882))</f>
        <v/>
      </c>
      <c r="G882" s="21" t="str">
        <f>IF($B882="","",MAX(0,$E882-MAX(0,SUMIFS(Тех_Движение!$G$2:$G$5111,Тех_Движение!$D$2:$D$5111,$C882,Тех_Движение!$B$2:$B$5111,"&lt;="&amp;Настройки!$B$5-1)-$F882)))</f>
        <v/>
      </c>
      <c r="H882" s="21" t="str">
        <f>IF($B882="","",IF(AND($D882&gt;=Настройки!$B$5,$D882&lt;=Настройки!$B$6),$E882,0))</f>
        <v/>
      </c>
      <c r="I882" s="21" t="str">
        <f t="shared" si="39"/>
        <v/>
      </c>
      <c r="J882" s="21" t="str">
        <f>IF($B882="","",MAX(0,$E882-MAX(0,SUMIFS(Тех_Движение!$G$2:$G$5111,Тех_Движение!$D$2:$D$5111,$C882,Тех_Движение!$B$2:$B$5111,"&lt;="&amp;Настройки!$B$6)-$F882)))</f>
        <v/>
      </c>
      <c r="K882" s="21" t="e">
        <f>IF(OR($B882="",K$3&lt;$D882+Настройки!$B$7),0,MAX(0,$E882-MAX(0,SUMIFS(Тех_Движение!$G$2:$G$5111,Тех_Движение!$D$2:$D$5111,$C882,Тех_Движение!$B$2:$B$5111,"&lt;="&amp;K$3)-$F882)))</f>
        <v>#VALUE!</v>
      </c>
      <c r="L882" s="21" t="e">
        <f>IF(OR($B882="",L$3&lt;$D882+Настройки!$B$7),0,MAX(0,$E882-MAX(0,SUMIFS(Тех_Движение!$G$2:$G$5111,Тех_Движение!$D$2:$D$5111,$C882,Тех_Движение!$B$2:$B$5111,"&lt;="&amp;L$3)-$F882)))</f>
        <v>#VALUE!</v>
      </c>
      <c r="M882" s="21" t="e">
        <f>IF(OR($B882="",M$3&lt;$D882+Настройки!$B$7),0,MAX(0,$E882-MAX(0,SUMIFS(Тех_Движение!$G$2:$G$5111,Тех_Движение!$D$2:$D$5111,$C882,Тех_Движение!$B$2:$B$5111,"&lt;="&amp;M$3)-$F882)))</f>
        <v>#VALUE!</v>
      </c>
      <c r="N882" s="21" t="e">
        <f>IF(OR($B882="",N$3&lt;$D882+Настройки!$B$7),0,MAX(0,$E882-MAX(0,SUMIFS(Тех_Движение!$G$2:$G$5111,Тех_Движение!$D$2:$D$5111,$C882,Тех_Движение!$B$2:$B$5111,"&lt;="&amp;N$3)-$F882)))</f>
        <v>#VALUE!</v>
      </c>
      <c r="O882" s="21" t="e">
        <f>IF(OR($B882="",O$3&lt;$D882+Настройки!$B$7),0,MAX(0,$E882-MAX(0,SUMIFS(Тех_Движение!$G$2:$G$5111,Тех_Движение!$D$2:$D$5111,$C882,Тех_Движение!$B$2:$B$5111,"&lt;="&amp;O$3)-$F882)))</f>
        <v>#VALUE!</v>
      </c>
      <c r="P882" s="21" t="e">
        <f>IF(OR($B882="",P$3&lt;$D882+Настройки!$B$7),0,MAX(0,$E882-MAX(0,SUMIFS(Тех_Движение!$G$2:$G$5111,Тех_Движение!$D$2:$D$5111,$C882,Тех_Движение!$B$2:$B$5111,"&lt;="&amp;P$3)-$F882)))</f>
        <v>#VALUE!</v>
      </c>
      <c r="Q882" s="21" t="e">
        <f>IF(OR($B882="",Q$3&lt;$D882+Настройки!$B$7),0,MAX(0,$E882-MAX(0,SUMIFS(Тех_Движение!$G$2:$G$5111,Тех_Движение!$D$2:$D$5111,$C882,Тех_Движение!$B$2:$B$5111,"&lt;="&amp;Q$3)-$F882)))</f>
        <v>#VALUE!</v>
      </c>
      <c r="R882" s="21" t="str">
        <f t="shared" si="40"/>
        <v/>
      </c>
      <c r="S882" s="23" t="str">
        <f>IF($B882="","",VLOOKUP($C882,Настройки!$A$11:$L$17,9,FALSE))</f>
        <v/>
      </c>
      <c r="T882" s="23" t="str">
        <f t="shared" si="41"/>
        <v/>
      </c>
    </row>
    <row r="883" spans="1:20" x14ac:dyDescent="0.3">
      <c r="A883" s="20">
        <f>Тех_Движение!$A$880</f>
        <v>879</v>
      </c>
      <c r="B883" s="20" t="str">
        <f>IF(Тех_Движение!$F$880&gt;0,Тех_Движение!$I$880,"")</f>
        <v/>
      </c>
      <c r="C883" s="20" t="str">
        <f>IF($B883="","",Тех_Движение!$D$880)</f>
        <v/>
      </c>
      <c r="D883" s="9" t="str">
        <f>IF($B883="","",Тех_Движение!$B$880)</f>
        <v/>
      </c>
      <c r="E883" s="21" t="str">
        <f>IF($B883="","",Тех_Движение!$F$880)</f>
        <v/>
      </c>
      <c r="F883" s="21" t="str">
        <f>IF($B883="","",SUMIFS($E$5:$E882,$C$5:$C882,$C883))</f>
        <v/>
      </c>
      <c r="G883" s="21" t="str">
        <f>IF($B883="","",MAX(0,$E883-MAX(0,SUMIFS(Тех_Движение!$G$2:$G$5111,Тех_Движение!$D$2:$D$5111,$C883,Тех_Движение!$B$2:$B$5111,"&lt;="&amp;Настройки!$B$5-1)-$F883)))</f>
        <v/>
      </c>
      <c r="H883" s="21" t="str">
        <f>IF($B883="","",IF(AND($D883&gt;=Настройки!$B$5,$D883&lt;=Настройки!$B$6),$E883,0))</f>
        <v/>
      </c>
      <c r="I883" s="21" t="str">
        <f t="shared" si="39"/>
        <v/>
      </c>
      <c r="J883" s="21" t="str">
        <f>IF($B883="","",MAX(0,$E883-MAX(0,SUMIFS(Тех_Движение!$G$2:$G$5111,Тех_Движение!$D$2:$D$5111,$C883,Тех_Движение!$B$2:$B$5111,"&lt;="&amp;Настройки!$B$6)-$F883)))</f>
        <v/>
      </c>
      <c r="K883" s="21" t="e">
        <f>IF(OR($B883="",K$3&lt;$D883+Настройки!$B$7),0,MAX(0,$E883-MAX(0,SUMIFS(Тех_Движение!$G$2:$G$5111,Тех_Движение!$D$2:$D$5111,$C883,Тех_Движение!$B$2:$B$5111,"&lt;="&amp;K$3)-$F883)))</f>
        <v>#VALUE!</v>
      </c>
      <c r="L883" s="21" t="e">
        <f>IF(OR($B883="",L$3&lt;$D883+Настройки!$B$7),0,MAX(0,$E883-MAX(0,SUMIFS(Тех_Движение!$G$2:$G$5111,Тех_Движение!$D$2:$D$5111,$C883,Тех_Движение!$B$2:$B$5111,"&lt;="&amp;L$3)-$F883)))</f>
        <v>#VALUE!</v>
      </c>
      <c r="M883" s="21" t="e">
        <f>IF(OR($B883="",M$3&lt;$D883+Настройки!$B$7),0,MAX(0,$E883-MAX(0,SUMIFS(Тех_Движение!$G$2:$G$5111,Тех_Движение!$D$2:$D$5111,$C883,Тех_Движение!$B$2:$B$5111,"&lt;="&amp;M$3)-$F883)))</f>
        <v>#VALUE!</v>
      </c>
      <c r="N883" s="21" t="e">
        <f>IF(OR($B883="",N$3&lt;$D883+Настройки!$B$7),0,MAX(0,$E883-MAX(0,SUMIFS(Тех_Движение!$G$2:$G$5111,Тех_Движение!$D$2:$D$5111,$C883,Тех_Движение!$B$2:$B$5111,"&lt;="&amp;N$3)-$F883)))</f>
        <v>#VALUE!</v>
      </c>
      <c r="O883" s="21" t="e">
        <f>IF(OR($B883="",O$3&lt;$D883+Настройки!$B$7),0,MAX(0,$E883-MAX(0,SUMIFS(Тех_Движение!$G$2:$G$5111,Тех_Движение!$D$2:$D$5111,$C883,Тех_Движение!$B$2:$B$5111,"&lt;="&amp;O$3)-$F883)))</f>
        <v>#VALUE!</v>
      </c>
      <c r="P883" s="21" t="e">
        <f>IF(OR($B883="",P$3&lt;$D883+Настройки!$B$7),0,MAX(0,$E883-MAX(0,SUMIFS(Тех_Движение!$G$2:$G$5111,Тех_Движение!$D$2:$D$5111,$C883,Тех_Движение!$B$2:$B$5111,"&lt;="&amp;P$3)-$F883)))</f>
        <v>#VALUE!</v>
      </c>
      <c r="Q883" s="21" t="e">
        <f>IF(OR($B883="",Q$3&lt;$D883+Настройки!$B$7),0,MAX(0,$E883-MAX(0,SUMIFS(Тех_Движение!$G$2:$G$5111,Тех_Движение!$D$2:$D$5111,$C883,Тех_Движение!$B$2:$B$5111,"&lt;="&amp;Q$3)-$F883)))</f>
        <v>#VALUE!</v>
      </c>
      <c r="R883" s="21" t="str">
        <f t="shared" si="40"/>
        <v/>
      </c>
      <c r="S883" s="23" t="str">
        <f>IF($B883="","",VLOOKUP($C883,Настройки!$A$11:$L$17,9,FALSE))</f>
        <v/>
      </c>
      <c r="T883" s="23" t="str">
        <f t="shared" si="41"/>
        <v/>
      </c>
    </row>
    <row r="884" spans="1:20" x14ac:dyDescent="0.3">
      <c r="A884" s="20">
        <f>Тех_Движение!$A$881</f>
        <v>880</v>
      </c>
      <c r="B884" s="20" t="str">
        <f>IF(Тех_Движение!$F$881&gt;0,Тех_Движение!$I$881,"")</f>
        <v/>
      </c>
      <c r="C884" s="20" t="str">
        <f>IF($B884="","",Тех_Движение!$D$881)</f>
        <v/>
      </c>
      <c r="D884" s="9" t="str">
        <f>IF($B884="","",Тех_Движение!$B$881)</f>
        <v/>
      </c>
      <c r="E884" s="21" t="str">
        <f>IF($B884="","",Тех_Движение!$F$881)</f>
        <v/>
      </c>
      <c r="F884" s="21" t="str">
        <f>IF($B884="","",SUMIFS($E$5:$E883,$C$5:$C883,$C884))</f>
        <v/>
      </c>
      <c r="G884" s="21" t="str">
        <f>IF($B884="","",MAX(0,$E884-MAX(0,SUMIFS(Тех_Движение!$G$2:$G$5111,Тех_Движение!$D$2:$D$5111,$C884,Тех_Движение!$B$2:$B$5111,"&lt;="&amp;Настройки!$B$5-1)-$F884)))</f>
        <v/>
      </c>
      <c r="H884" s="21" t="str">
        <f>IF($B884="","",IF(AND($D884&gt;=Настройки!$B$5,$D884&lt;=Настройки!$B$6),$E884,0))</f>
        <v/>
      </c>
      <c r="I884" s="21" t="str">
        <f t="shared" si="39"/>
        <v/>
      </c>
      <c r="J884" s="21" t="str">
        <f>IF($B884="","",MAX(0,$E884-MAX(0,SUMIFS(Тех_Движение!$G$2:$G$5111,Тех_Движение!$D$2:$D$5111,$C884,Тех_Движение!$B$2:$B$5111,"&lt;="&amp;Настройки!$B$6)-$F884)))</f>
        <v/>
      </c>
      <c r="K884" s="21" t="e">
        <f>IF(OR($B884="",K$3&lt;$D884+Настройки!$B$7),0,MAX(0,$E884-MAX(0,SUMIFS(Тех_Движение!$G$2:$G$5111,Тех_Движение!$D$2:$D$5111,$C884,Тех_Движение!$B$2:$B$5111,"&lt;="&amp;K$3)-$F884)))</f>
        <v>#VALUE!</v>
      </c>
      <c r="L884" s="21" t="e">
        <f>IF(OR($B884="",L$3&lt;$D884+Настройки!$B$7),0,MAX(0,$E884-MAX(0,SUMIFS(Тех_Движение!$G$2:$G$5111,Тех_Движение!$D$2:$D$5111,$C884,Тех_Движение!$B$2:$B$5111,"&lt;="&amp;L$3)-$F884)))</f>
        <v>#VALUE!</v>
      </c>
      <c r="M884" s="21" t="e">
        <f>IF(OR($B884="",M$3&lt;$D884+Настройки!$B$7),0,MAX(0,$E884-MAX(0,SUMIFS(Тех_Движение!$G$2:$G$5111,Тех_Движение!$D$2:$D$5111,$C884,Тех_Движение!$B$2:$B$5111,"&lt;="&amp;M$3)-$F884)))</f>
        <v>#VALUE!</v>
      </c>
      <c r="N884" s="21" t="e">
        <f>IF(OR($B884="",N$3&lt;$D884+Настройки!$B$7),0,MAX(0,$E884-MAX(0,SUMIFS(Тех_Движение!$G$2:$G$5111,Тех_Движение!$D$2:$D$5111,$C884,Тех_Движение!$B$2:$B$5111,"&lt;="&amp;N$3)-$F884)))</f>
        <v>#VALUE!</v>
      </c>
      <c r="O884" s="21" t="e">
        <f>IF(OR($B884="",O$3&lt;$D884+Настройки!$B$7),0,MAX(0,$E884-MAX(0,SUMIFS(Тех_Движение!$G$2:$G$5111,Тех_Движение!$D$2:$D$5111,$C884,Тех_Движение!$B$2:$B$5111,"&lt;="&amp;O$3)-$F884)))</f>
        <v>#VALUE!</v>
      </c>
      <c r="P884" s="21" t="e">
        <f>IF(OR($B884="",P$3&lt;$D884+Настройки!$B$7),0,MAX(0,$E884-MAX(0,SUMIFS(Тех_Движение!$G$2:$G$5111,Тех_Движение!$D$2:$D$5111,$C884,Тех_Движение!$B$2:$B$5111,"&lt;="&amp;P$3)-$F884)))</f>
        <v>#VALUE!</v>
      </c>
      <c r="Q884" s="21" t="e">
        <f>IF(OR($B884="",Q$3&lt;$D884+Настройки!$B$7),0,MAX(0,$E884-MAX(0,SUMIFS(Тех_Движение!$G$2:$G$5111,Тех_Движение!$D$2:$D$5111,$C884,Тех_Движение!$B$2:$B$5111,"&lt;="&amp;Q$3)-$F884)))</f>
        <v>#VALUE!</v>
      </c>
      <c r="R884" s="21" t="str">
        <f t="shared" si="40"/>
        <v/>
      </c>
      <c r="S884" s="23" t="str">
        <f>IF($B884="","",VLOOKUP($C884,Настройки!$A$11:$L$17,9,FALSE))</f>
        <v/>
      </c>
      <c r="T884" s="23" t="str">
        <f t="shared" si="41"/>
        <v/>
      </c>
    </row>
    <row r="885" spans="1:20" x14ac:dyDescent="0.3">
      <c r="A885" s="20">
        <f>Тех_Движение!$A$882</f>
        <v>881</v>
      </c>
      <c r="B885" s="20" t="str">
        <f>IF(Тех_Движение!$F$882&gt;0,Тех_Движение!$I$882,"")</f>
        <v/>
      </c>
      <c r="C885" s="20" t="str">
        <f>IF($B885="","",Тех_Движение!$D$882)</f>
        <v/>
      </c>
      <c r="D885" s="9" t="str">
        <f>IF($B885="","",Тех_Движение!$B$882)</f>
        <v/>
      </c>
      <c r="E885" s="21" t="str">
        <f>IF($B885="","",Тех_Движение!$F$882)</f>
        <v/>
      </c>
      <c r="F885" s="21" t="str">
        <f>IF($B885="","",SUMIFS($E$5:$E884,$C$5:$C884,$C885))</f>
        <v/>
      </c>
      <c r="G885" s="21" t="str">
        <f>IF($B885="","",MAX(0,$E885-MAX(0,SUMIFS(Тех_Движение!$G$2:$G$5111,Тех_Движение!$D$2:$D$5111,$C885,Тех_Движение!$B$2:$B$5111,"&lt;="&amp;Настройки!$B$5-1)-$F885)))</f>
        <v/>
      </c>
      <c r="H885" s="21" t="str">
        <f>IF($B885="","",IF(AND($D885&gt;=Настройки!$B$5,$D885&lt;=Настройки!$B$6),$E885,0))</f>
        <v/>
      </c>
      <c r="I885" s="21" t="str">
        <f t="shared" si="39"/>
        <v/>
      </c>
      <c r="J885" s="21" t="str">
        <f>IF($B885="","",MAX(0,$E885-MAX(0,SUMIFS(Тех_Движение!$G$2:$G$5111,Тех_Движение!$D$2:$D$5111,$C885,Тех_Движение!$B$2:$B$5111,"&lt;="&amp;Настройки!$B$6)-$F885)))</f>
        <v/>
      </c>
      <c r="K885" s="21" t="e">
        <f>IF(OR($B885="",K$3&lt;$D885+Настройки!$B$7),0,MAX(0,$E885-MAX(0,SUMIFS(Тех_Движение!$G$2:$G$5111,Тех_Движение!$D$2:$D$5111,$C885,Тех_Движение!$B$2:$B$5111,"&lt;="&amp;K$3)-$F885)))</f>
        <v>#VALUE!</v>
      </c>
      <c r="L885" s="21" t="e">
        <f>IF(OR($B885="",L$3&lt;$D885+Настройки!$B$7),0,MAX(0,$E885-MAX(0,SUMIFS(Тех_Движение!$G$2:$G$5111,Тех_Движение!$D$2:$D$5111,$C885,Тех_Движение!$B$2:$B$5111,"&lt;="&amp;L$3)-$F885)))</f>
        <v>#VALUE!</v>
      </c>
      <c r="M885" s="21" t="e">
        <f>IF(OR($B885="",M$3&lt;$D885+Настройки!$B$7),0,MAX(0,$E885-MAX(0,SUMIFS(Тех_Движение!$G$2:$G$5111,Тех_Движение!$D$2:$D$5111,$C885,Тех_Движение!$B$2:$B$5111,"&lt;="&amp;M$3)-$F885)))</f>
        <v>#VALUE!</v>
      </c>
      <c r="N885" s="21" t="e">
        <f>IF(OR($B885="",N$3&lt;$D885+Настройки!$B$7),0,MAX(0,$E885-MAX(0,SUMIFS(Тех_Движение!$G$2:$G$5111,Тех_Движение!$D$2:$D$5111,$C885,Тех_Движение!$B$2:$B$5111,"&lt;="&amp;N$3)-$F885)))</f>
        <v>#VALUE!</v>
      </c>
      <c r="O885" s="21" t="e">
        <f>IF(OR($B885="",O$3&lt;$D885+Настройки!$B$7),0,MAX(0,$E885-MAX(0,SUMIFS(Тех_Движение!$G$2:$G$5111,Тех_Движение!$D$2:$D$5111,$C885,Тех_Движение!$B$2:$B$5111,"&lt;="&amp;O$3)-$F885)))</f>
        <v>#VALUE!</v>
      </c>
      <c r="P885" s="21" t="e">
        <f>IF(OR($B885="",P$3&lt;$D885+Настройки!$B$7),0,MAX(0,$E885-MAX(0,SUMIFS(Тех_Движение!$G$2:$G$5111,Тех_Движение!$D$2:$D$5111,$C885,Тех_Движение!$B$2:$B$5111,"&lt;="&amp;P$3)-$F885)))</f>
        <v>#VALUE!</v>
      </c>
      <c r="Q885" s="21" t="e">
        <f>IF(OR($B885="",Q$3&lt;$D885+Настройки!$B$7),0,MAX(0,$E885-MAX(0,SUMIFS(Тех_Движение!$G$2:$G$5111,Тех_Движение!$D$2:$D$5111,$C885,Тех_Движение!$B$2:$B$5111,"&lt;="&amp;Q$3)-$F885)))</f>
        <v>#VALUE!</v>
      </c>
      <c r="R885" s="21" t="str">
        <f t="shared" si="40"/>
        <v/>
      </c>
      <c r="S885" s="23" t="str">
        <f>IF($B885="","",VLOOKUP($C885,Настройки!$A$11:$L$17,9,FALSE))</f>
        <v/>
      </c>
      <c r="T885" s="23" t="str">
        <f t="shared" si="41"/>
        <v/>
      </c>
    </row>
    <row r="886" spans="1:20" x14ac:dyDescent="0.3">
      <c r="A886" s="20">
        <f>Тех_Движение!$A$883</f>
        <v>882</v>
      </c>
      <c r="B886" s="20" t="str">
        <f>IF(Тех_Движение!$F$883&gt;0,Тех_Движение!$I$883,"")</f>
        <v/>
      </c>
      <c r="C886" s="20" t="str">
        <f>IF($B886="","",Тех_Движение!$D$883)</f>
        <v/>
      </c>
      <c r="D886" s="9" t="str">
        <f>IF($B886="","",Тех_Движение!$B$883)</f>
        <v/>
      </c>
      <c r="E886" s="21" t="str">
        <f>IF($B886="","",Тех_Движение!$F$883)</f>
        <v/>
      </c>
      <c r="F886" s="21" t="str">
        <f>IF($B886="","",SUMIFS($E$5:$E885,$C$5:$C885,$C886))</f>
        <v/>
      </c>
      <c r="G886" s="21" t="str">
        <f>IF($B886="","",MAX(0,$E886-MAX(0,SUMIFS(Тех_Движение!$G$2:$G$5111,Тех_Движение!$D$2:$D$5111,$C886,Тех_Движение!$B$2:$B$5111,"&lt;="&amp;Настройки!$B$5-1)-$F886)))</f>
        <v/>
      </c>
      <c r="H886" s="21" t="str">
        <f>IF($B886="","",IF(AND($D886&gt;=Настройки!$B$5,$D886&lt;=Настройки!$B$6),$E886,0))</f>
        <v/>
      </c>
      <c r="I886" s="21" t="str">
        <f t="shared" si="39"/>
        <v/>
      </c>
      <c r="J886" s="21" t="str">
        <f>IF($B886="","",MAX(0,$E886-MAX(0,SUMIFS(Тех_Движение!$G$2:$G$5111,Тех_Движение!$D$2:$D$5111,$C886,Тех_Движение!$B$2:$B$5111,"&lt;="&amp;Настройки!$B$6)-$F886)))</f>
        <v/>
      </c>
      <c r="K886" s="21" t="e">
        <f>IF(OR($B886="",K$3&lt;$D886+Настройки!$B$7),0,MAX(0,$E886-MAX(0,SUMIFS(Тех_Движение!$G$2:$G$5111,Тех_Движение!$D$2:$D$5111,$C886,Тех_Движение!$B$2:$B$5111,"&lt;="&amp;K$3)-$F886)))</f>
        <v>#VALUE!</v>
      </c>
      <c r="L886" s="21" t="e">
        <f>IF(OR($B886="",L$3&lt;$D886+Настройки!$B$7),0,MAX(0,$E886-MAX(0,SUMIFS(Тех_Движение!$G$2:$G$5111,Тех_Движение!$D$2:$D$5111,$C886,Тех_Движение!$B$2:$B$5111,"&lt;="&amp;L$3)-$F886)))</f>
        <v>#VALUE!</v>
      </c>
      <c r="M886" s="21" t="e">
        <f>IF(OR($B886="",M$3&lt;$D886+Настройки!$B$7),0,MAX(0,$E886-MAX(0,SUMIFS(Тех_Движение!$G$2:$G$5111,Тех_Движение!$D$2:$D$5111,$C886,Тех_Движение!$B$2:$B$5111,"&lt;="&amp;M$3)-$F886)))</f>
        <v>#VALUE!</v>
      </c>
      <c r="N886" s="21" t="e">
        <f>IF(OR($B886="",N$3&lt;$D886+Настройки!$B$7),0,MAX(0,$E886-MAX(0,SUMIFS(Тех_Движение!$G$2:$G$5111,Тех_Движение!$D$2:$D$5111,$C886,Тех_Движение!$B$2:$B$5111,"&lt;="&amp;N$3)-$F886)))</f>
        <v>#VALUE!</v>
      </c>
      <c r="O886" s="21" t="e">
        <f>IF(OR($B886="",O$3&lt;$D886+Настройки!$B$7),0,MAX(0,$E886-MAX(0,SUMIFS(Тех_Движение!$G$2:$G$5111,Тех_Движение!$D$2:$D$5111,$C886,Тех_Движение!$B$2:$B$5111,"&lt;="&amp;O$3)-$F886)))</f>
        <v>#VALUE!</v>
      </c>
      <c r="P886" s="21" t="e">
        <f>IF(OR($B886="",P$3&lt;$D886+Настройки!$B$7),0,MAX(0,$E886-MAX(0,SUMIFS(Тех_Движение!$G$2:$G$5111,Тех_Движение!$D$2:$D$5111,$C886,Тех_Движение!$B$2:$B$5111,"&lt;="&amp;P$3)-$F886)))</f>
        <v>#VALUE!</v>
      </c>
      <c r="Q886" s="21" t="e">
        <f>IF(OR($B886="",Q$3&lt;$D886+Настройки!$B$7),0,MAX(0,$E886-MAX(0,SUMIFS(Тех_Движение!$G$2:$G$5111,Тех_Движение!$D$2:$D$5111,$C886,Тех_Движение!$B$2:$B$5111,"&lt;="&amp;Q$3)-$F886)))</f>
        <v>#VALUE!</v>
      </c>
      <c r="R886" s="21" t="str">
        <f t="shared" si="40"/>
        <v/>
      </c>
      <c r="S886" s="23" t="str">
        <f>IF($B886="","",VLOOKUP($C886,Настройки!$A$11:$L$17,9,FALSE))</f>
        <v/>
      </c>
      <c r="T886" s="23" t="str">
        <f t="shared" si="41"/>
        <v/>
      </c>
    </row>
    <row r="887" spans="1:20" x14ac:dyDescent="0.3">
      <c r="A887" s="20">
        <f>Тех_Движение!$A$884</f>
        <v>883</v>
      </c>
      <c r="B887" s="20" t="str">
        <f>IF(Тех_Движение!$F$884&gt;0,Тех_Движение!$I$884,"")</f>
        <v/>
      </c>
      <c r="C887" s="20" t="str">
        <f>IF($B887="","",Тех_Движение!$D$884)</f>
        <v/>
      </c>
      <c r="D887" s="9" t="str">
        <f>IF($B887="","",Тех_Движение!$B$884)</f>
        <v/>
      </c>
      <c r="E887" s="21" t="str">
        <f>IF($B887="","",Тех_Движение!$F$884)</f>
        <v/>
      </c>
      <c r="F887" s="21" t="str">
        <f>IF($B887="","",SUMIFS($E$5:$E886,$C$5:$C886,$C887))</f>
        <v/>
      </c>
      <c r="G887" s="21" t="str">
        <f>IF($B887="","",MAX(0,$E887-MAX(0,SUMIFS(Тех_Движение!$G$2:$G$5111,Тех_Движение!$D$2:$D$5111,$C887,Тех_Движение!$B$2:$B$5111,"&lt;="&amp;Настройки!$B$5-1)-$F887)))</f>
        <v/>
      </c>
      <c r="H887" s="21" t="str">
        <f>IF($B887="","",IF(AND($D887&gt;=Настройки!$B$5,$D887&lt;=Настройки!$B$6),$E887,0))</f>
        <v/>
      </c>
      <c r="I887" s="21" t="str">
        <f t="shared" si="39"/>
        <v/>
      </c>
      <c r="J887" s="21" t="str">
        <f>IF($B887="","",MAX(0,$E887-MAX(0,SUMIFS(Тех_Движение!$G$2:$G$5111,Тех_Движение!$D$2:$D$5111,$C887,Тех_Движение!$B$2:$B$5111,"&lt;="&amp;Настройки!$B$6)-$F887)))</f>
        <v/>
      </c>
      <c r="K887" s="21" t="e">
        <f>IF(OR($B887="",K$3&lt;$D887+Настройки!$B$7),0,MAX(0,$E887-MAX(0,SUMIFS(Тех_Движение!$G$2:$G$5111,Тех_Движение!$D$2:$D$5111,$C887,Тех_Движение!$B$2:$B$5111,"&lt;="&amp;K$3)-$F887)))</f>
        <v>#VALUE!</v>
      </c>
      <c r="L887" s="21" t="e">
        <f>IF(OR($B887="",L$3&lt;$D887+Настройки!$B$7),0,MAX(0,$E887-MAX(0,SUMIFS(Тех_Движение!$G$2:$G$5111,Тех_Движение!$D$2:$D$5111,$C887,Тех_Движение!$B$2:$B$5111,"&lt;="&amp;L$3)-$F887)))</f>
        <v>#VALUE!</v>
      </c>
      <c r="M887" s="21" t="e">
        <f>IF(OR($B887="",M$3&lt;$D887+Настройки!$B$7),0,MAX(0,$E887-MAX(0,SUMIFS(Тех_Движение!$G$2:$G$5111,Тех_Движение!$D$2:$D$5111,$C887,Тех_Движение!$B$2:$B$5111,"&lt;="&amp;M$3)-$F887)))</f>
        <v>#VALUE!</v>
      </c>
      <c r="N887" s="21" t="e">
        <f>IF(OR($B887="",N$3&lt;$D887+Настройки!$B$7),0,MAX(0,$E887-MAX(0,SUMIFS(Тех_Движение!$G$2:$G$5111,Тех_Движение!$D$2:$D$5111,$C887,Тех_Движение!$B$2:$B$5111,"&lt;="&amp;N$3)-$F887)))</f>
        <v>#VALUE!</v>
      </c>
      <c r="O887" s="21" t="e">
        <f>IF(OR($B887="",O$3&lt;$D887+Настройки!$B$7),0,MAX(0,$E887-MAX(0,SUMIFS(Тех_Движение!$G$2:$G$5111,Тех_Движение!$D$2:$D$5111,$C887,Тех_Движение!$B$2:$B$5111,"&lt;="&amp;O$3)-$F887)))</f>
        <v>#VALUE!</v>
      </c>
      <c r="P887" s="21" t="e">
        <f>IF(OR($B887="",P$3&lt;$D887+Настройки!$B$7),0,MAX(0,$E887-MAX(0,SUMIFS(Тех_Движение!$G$2:$G$5111,Тех_Движение!$D$2:$D$5111,$C887,Тех_Движение!$B$2:$B$5111,"&lt;="&amp;P$3)-$F887)))</f>
        <v>#VALUE!</v>
      </c>
      <c r="Q887" s="21" t="e">
        <f>IF(OR($B887="",Q$3&lt;$D887+Настройки!$B$7),0,MAX(0,$E887-MAX(0,SUMIFS(Тех_Движение!$G$2:$G$5111,Тех_Движение!$D$2:$D$5111,$C887,Тех_Движение!$B$2:$B$5111,"&lt;="&amp;Q$3)-$F887)))</f>
        <v>#VALUE!</v>
      </c>
      <c r="R887" s="21" t="str">
        <f t="shared" si="40"/>
        <v/>
      </c>
      <c r="S887" s="23" t="str">
        <f>IF($B887="","",VLOOKUP($C887,Настройки!$A$11:$L$17,9,FALSE))</f>
        <v/>
      </c>
      <c r="T887" s="23" t="str">
        <f t="shared" si="41"/>
        <v/>
      </c>
    </row>
    <row r="888" spans="1:20" x14ac:dyDescent="0.3">
      <c r="A888" s="20">
        <f>Тех_Движение!$A$885</f>
        <v>884</v>
      </c>
      <c r="B888" s="20" t="str">
        <f>IF(Тех_Движение!$F$885&gt;0,Тех_Движение!$I$885,"")</f>
        <v/>
      </c>
      <c r="C888" s="20" t="str">
        <f>IF($B888="","",Тех_Движение!$D$885)</f>
        <v/>
      </c>
      <c r="D888" s="9" t="str">
        <f>IF($B888="","",Тех_Движение!$B$885)</f>
        <v/>
      </c>
      <c r="E888" s="21" t="str">
        <f>IF($B888="","",Тех_Движение!$F$885)</f>
        <v/>
      </c>
      <c r="F888" s="21" t="str">
        <f>IF($B888="","",SUMIFS($E$5:$E887,$C$5:$C887,$C888))</f>
        <v/>
      </c>
      <c r="G888" s="21" t="str">
        <f>IF($B888="","",MAX(0,$E888-MAX(0,SUMIFS(Тех_Движение!$G$2:$G$5111,Тех_Движение!$D$2:$D$5111,$C888,Тех_Движение!$B$2:$B$5111,"&lt;="&amp;Настройки!$B$5-1)-$F888)))</f>
        <v/>
      </c>
      <c r="H888" s="21" t="str">
        <f>IF($B888="","",IF(AND($D888&gt;=Настройки!$B$5,$D888&lt;=Настройки!$B$6),$E888,0))</f>
        <v/>
      </c>
      <c r="I888" s="21" t="str">
        <f t="shared" si="39"/>
        <v/>
      </c>
      <c r="J888" s="21" t="str">
        <f>IF($B888="","",MAX(0,$E888-MAX(0,SUMIFS(Тех_Движение!$G$2:$G$5111,Тех_Движение!$D$2:$D$5111,$C888,Тех_Движение!$B$2:$B$5111,"&lt;="&amp;Настройки!$B$6)-$F888)))</f>
        <v/>
      </c>
      <c r="K888" s="21" t="e">
        <f>IF(OR($B888="",K$3&lt;$D888+Настройки!$B$7),0,MAX(0,$E888-MAX(0,SUMIFS(Тех_Движение!$G$2:$G$5111,Тех_Движение!$D$2:$D$5111,$C888,Тех_Движение!$B$2:$B$5111,"&lt;="&amp;K$3)-$F888)))</f>
        <v>#VALUE!</v>
      </c>
      <c r="L888" s="21" t="e">
        <f>IF(OR($B888="",L$3&lt;$D888+Настройки!$B$7),0,MAX(0,$E888-MAX(0,SUMIFS(Тех_Движение!$G$2:$G$5111,Тех_Движение!$D$2:$D$5111,$C888,Тех_Движение!$B$2:$B$5111,"&lt;="&amp;L$3)-$F888)))</f>
        <v>#VALUE!</v>
      </c>
      <c r="M888" s="21" t="e">
        <f>IF(OR($B888="",M$3&lt;$D888+Настройки!$B$7),0,MAX(0,$E888-MAX(0,SUMIFS(Тех_Движение!$G$2:$G$5111,Тех_Движение!$D$2:$D$5111,$C888,Тех_Движение!$B$2:$B$5111,"&lt;="&amp;M$3)-$F888)))</f>
        <v>#VALUE!</v>
      </c>
      <c r="N888" s="21" t="e">
        <f>IF(OR($B888="",N$3&lt;$D888+Настройки!$B$7),0,MAX(0,$E888-MAX(0,SUMIFS(Тех_Движение!$G$2:$G$5111,Тех_Движение!$D$2:$D$5111,$C888,Тех_Движение!$B$2:$B$5111,"&lt;="&amp;N$3)-$F888)))</f>
        <v>#VALUE!</v>
      </c>
      <c r="O888" s="21" t="e">
        <f>IF(OR($B888="",O$3&lt;$D888+Настройки!$B$7),0,MAX(0,$E888-MAX(0,SUMIFS(Тех_Движение!$G$2:$G$5111,Тех_Движение!$D$2:$D$5111,$C888,Тех_Движение!$B$2:$B$5111,"&lt;="&amp;O$3)-$F888)))</f>
        <v>#VALUE!</v>
      </c>
      <c r="P888" s="21" t="e">
        <f>IF(OR($B888="",P$3&lt;$D888+Настройки!$B$7),0,MAX(0,$E888-MAX(0,SUMIFS(Тех_Движение!$G$2:$G$5111,Тех_Движение!$D$2:$D$5111,$C888,Тех_Движение!$B$2:$B$5111,"&lt;="&amp;P$3)-$F888)))</f>
        <v>#VALUE!</v>
      </c>
      <c r="Q888" s="21" t="e">
        <f>IF(OR($B888="",Q$3&lt;$D888+Настройки!$B$7),0,MAX(0,$E888-MAX(0,SUMIFS(Тех_Движение!$G$2:$G$5111,Тех_Движение!$D$2:$D$5111,$C888,Тех_Движение!$B$2:$B$5111,"&lt;="&amp;Q$3)-$F888)))</f>
        <v>#VALUE!</v>
      </c>
      <c r="R888" s="21" t="str">
        <f t="shared" si="40"/>
        <v/>
      </c>
      <c r="S888" s="23" t="str">
        <f>IF($B888="","",VLOOKUP($C888,Настройки!$A$11:$L$17,9,FALSE))</f>
        <v/>
      </c>
      <c r="T888" s="23" t="str">
        <f t="shared" si="41"/>
        <v/>
      </c>
    </row>
    <row r="889" spans="1:20" x14ac:dyDescent="0.3">
      <c r="A889" s="20">
        <f>Тех_Движение!$A$886</f>
        <v>885</v>
      </c>
      <c r="B889" s="20" t="str">
        <f>IF(Тех_Движение!$F$886&gt;0,Тех_Движение!$I$886,"")</f>
        <v/>
      </c>
      <c r="C889" s="20" t="str">
        <f>IF($B889="","",Тех_Движение!$D$886)</f>
        <v/>
      </c>
      <c r="D889" s="9" t="str">
        <f>IF($B889="","",Тех_Движение!$B$886)</f>
        <v/>
      </c>
      <c r="E889" s="21" t="str">
        <f>IF($B889="","",Тех_Движение!$F$886)</f>
        <v/>
      </c>
      <c r="F889" s="21" t="str">
        <f>IF($B889="","",SUMIFS($E$5:$E888,$C$5:$C888,$C889))</f>
        <v/>
      </c>
      <c r="G889" s="21" t="str">
        <f>IF($B889="","",MAX(0,$E889-MAX(0,SUMIFS(Тех_Движение!$G$2:$G$5111,Тех_Движение!$D$2:$D$5111,$C889,Тех_Движение!$B$2:$B$5111,"&lt;="&amp;Настройки!$B$5-1)-$F889)))</f>
        <v/>
      </c>
      <c r="H889" s="21" t="str">
        <f>IF($B889="","",IF(AND($D889&gt;=Настройки!$B$5,$D889&lt;=Настройки!$B$6),$E889,0))</f>
        <v/>
      </c>
      <c r="I889" s="21" t="str">
        <f t="shared" si="39"/>
        <v/>
      </c>
      <c r="J889" s="21" t="str">
        <f>IF($B889="","",MAX(0,$E889-MAX(0,SUMIFS(Тех_Движение!$G$2:$G$5111,Тех_Движение!$D$2:$D$5111,$C889,Тех_Движение!$B$2:$B$5111,"&lt;="&amp;Настройки!$B$6)-$F889)))</f>
        <v/>
      </c>
      <c r="K889" s="21" t="e">
        <f>IF(OR($B889="",K$3&lt;$D889+Настройки!$B$7),0,MAX(0,$E889-MAX(0,SUMIFS(Тех_Движение!$G$2:$G$5111,Тех_Движение!$D$2:$D$5111,$C889,Тех_Движение!$B$2:$B$5111,"&lt;="&amp;K$3)-$F889)))</f>
        <v>#VALUE!</v>
      </c>
      <c r="L889" s="21" t="e">
        <f>IF(OR($B889="",L$3&lt;$D889+Настройки!$B$7),0,MAX(0,$E889-MAX(0,SUMIFS(Тех_Движение!$G$2:$G$5111,Тех_Движение!$D$2:$D$5111,$C889,Тех_Движение!$B$2:$B$5111,"&lt;="&amp;L$3)-$F889)))</f>
        <v>#VALUE!</v>
      </c>
      <c r="M889" s="21" t="e">
        <f>IF(OR($B889="",M$3&lt;$D889+Настройки!$B$7),0,MAX(0,$E889-MAX(0,SUMIFS(Тех_Движение!$G$2:$G$5111,Тех_Движение!$D$2:$D$5111,$C889,Тех_Движение!$B$2:$B$5111,"&lt;="&amp;M$3)-$F889)))</f>
        <v>#VALUE!</v>
      </c>
      <c r="N889" s="21" t="e">
        <f>IF(OR($B889="",N$3&lt;$D889+Настройки!$B$7),0,MAX(0,$E889-MAX(0,SUMIFS(Тех_Движение!$G$2:$G$5111,Тех_Движение!$D$2:$D$5111,$C889,Тех_Движение!$B$2:$B$5111,"&lt;="&amp;N$3)-$F889)))</f>
        <v>#VALUE!</v>
      </c>
      <c r="O889" s="21" t="e">
        <f>IF(OR($B889="",O$3&lt;$D889+Настройки!$B$7),0,MAX(0,$E889-MAX(0,SUMIFS(Тех_Движение!$G$2:$G$5111,Тех_Движение!$D$2:$D$5111,$C889,Тех_Движение!$B$2:$B$5111,"&lt;="&amp;O$3)-$F889)))</f>
        <v>#VALUE!</v>
      </c>
      <c r="P889" s="21" t="e">
        <f>IF(OR($B889="",P$3&lt;$D889+Настройки!$B$7),0,MAX(0,$E889-MAX(0,SUMIFS(Тех_Движение!$G$2:$G$5111,Тех_Движение!$D$2:$D$5111,$C889,Тех_Движение!$B$2:$B$5111,"&lt;="&amp;P$3)-$F889)))</f>
        <v>#VALUE!</v>
      </c>
      <c r="Q889" s="21" t="e">
        <f>IF(OR($B889="",Q$3&lt;$D889+Настройки!$B$7),0,MAX(0,$E889-MAX(0,SUMIFS(Тех_Движение!$G$2:$G$5111,Тех_Движение!$D$2:$D$5111,$C889,Тех_Движение!$B$2:$B$5111,"&lt;="&amp;Q$3)-$F889)))</f>
        <v>#VALUE!</v>
      </c>
      <c r="R889" s="21" t="str">
        <f t="shared" si="40"/>
        <v/>
      </c>
      <c r="S889" s="23" t="str">
        <f>IF($B889="","",VLOOKUP($C889,Настройки!$A$11:$L$17,9,FALSE))</f>
        <v/>
      </c>
      <c r="T889" s="23" t="str">
        <f t="shared" si="41"/>
        <v/>
      </c>
    </row>
    <row r="890" spans="1:20" x14ac:dyDescent="0.3">
      <c r="A890" s="20">
        <f>Тех_Движение!$A$887</f>
        <v>886</v>
      </c>
      <c r="B890" s="20" t="str">
        <f>IF(Тех_Движение!$F$887&gt;0,Тех_Движение!$I$887,"")</f>
        <v/>
      </c>
      <c r="C890" s="20" t="str">
        <f>IF($B890="","",Тех_Движение!$D$887)</f>
        <v/>
      </c>
      <c r="D890" s="9" t="str">
        <f>IF($B890="","",Тех_Движение!$B$887)</f>
        <v/>
      </c>
      <c r="E890" s="21" t="str">
        <f>IF($B890="","",Тех_Движение!$F$887)</f>
        <v/>
      </c>
      <c r="F890" s="21" t="str">
        <f>IF($B890="","",SUMIFS($E$5:$E889,$C$5:$C889,$C890))</f>
        <v/>
      </c>
      <c r="G890" s="21" t="str">
        <f>IF($B890="","",MAX(0,$E890-MAX(0,SUMIFS(Тех_Движение!$G$2:$G$5111,Тех_Движение!$D$2:$D$5111,$C890,Тех_Движение!$B$2:$B$5111,"&lt;="&amp;Настройки!$B$5-1)-$F890)))</f>
        <v/>
      </c>
      <c r="H890" s="21" t="str">
        <f>IF($B890="","",IF(AND($D890&gt;=Настройки!$B$5,$D890&lt;=Настройки!$B$6),$E890,0))</f>
        <v/>
      </c>
      <c r="I890" s="21" t="str">
        <f t="shared" si="39"/>
        <v/>
      </c>
      <c r="J890" s="21" t="str">
        <f>IF($B890="","",MAX(0,$E890-MAX(0,SUMIFS(Тех_Движение!$G$2:$G$5111,Тех_Движение!$D$2:$D$5111,$C890,Тех_Движение!$B$2:$B$5111,"&lt;="&amp;Настройки!$B$6)-$F890)))</f>
        <v/>
      </c>
      <c r="K890" s="21" t="e">
        <f>IF(OR($B890="",K$3&lt;$D890+Настройки!$B$7),0,MAX(0,$E890-MAX(0,SUMIFS(Тех_Движение!$G$2:$G$5111,Тех_Движение!$D$2:$D$5111,$C890,Тех_Движение!$B$2:$B$5111,"&lt;="&amp;K$3)-$F890)))</f>
        <v>#VALUE!</v>
      </c>
      <c r="L890" s="21" t="e">
        <f>IF(OR($B890="",L$3&lt;$D890+Настройки!$B$7),0,MAX(0,$E890-MAX(0,SUMIFS(Тех_Движение!$G$2:$G$5111,Тех_Движение!$D$2:$D$5111,$C890,Тех_Движение!$B$2:$B$5111,"&lt;="&amp;L$3)-$F890)))</f>
        <v>#VALUE!</v>
      </c>
      <c r="M890" s="21" t="e">
        <f>IF(OR($B890="",M$3&lt;$D890+Настройки!$B$7),0,MAX(0,$E890-MAX(0,SUMIFS(Тех_Движение!$G$2:$G$5111,Тех_Движение!$D$2:$D$5111,$C890,Тех_Движение!$B$2:$B$5111,"&lt;="&amp;M$3)-$F890)))</f>
        <v>#VALUE!</v>
      </c>
      <c r="N890" s="21" t="e">
        <f>IF(OR($B890="",N$3&lt;$D890+Настройки!$B$7),0,MAX(0,$E890-MAX(0,SUMIFS(Тех_Движение!$G$2:$G$5111,Тех_Движение!$D$2:$D$5111,$C890,Тех_Движение!$B$2:$B$5111,"&lt;="&amp;N$3)-$F890)))</f>
        <v>#VALUE!</v>
      </c>
      <c r="O890" s="21" t="e">
        <f>IF(OR($B890="",O$3&lt;$D890+Настройки!$B$7),0,MAX(0,$E890-MAX(0,SUMIFS(Тех_Движение!$G$2:$G$5111,Тех_Движение!$D$2:$D$5111,$C890,Тех_Движение!$B$2:$B$5111,"&lt;="&amp;O$3)-$F890)))</f>
        <v>#VALUE!</v>
      </c>
      <c r="P890" s="21" t="e">
        <f>IF(OR($B890="",P$3&lt;$D890+Настройки!$B$7),0,MAX(0,$E890-MAX(0,SUMIFS(Тех_Движение!$G$2:$G$5111,Тех_Движение!$D$2:$D$5111,$C890,Тех_Движение!$B$2:$B$5111,"&lt;="&amp;P$3)-$F890)))</f>
        <v>#VALUE!</v>
      </c>
      <c r="Q890" s="21" t="e">
        <f>IF(OR($B890="",Q$3&lt;$D890+Настройки!$B$7),0,MAX(0,$E890-MAX(0,SUMIFS(Тех_Движение!$G$2:$G$5111,Тех_Движение!$D$2:$D$5111,$C890,Тех_Движение!$B$2:$B$5111,"&lt;="&amp;Q$3)-$F890)))</f>
        <v>#VALUE!</v>
      </c>
      <c r="R890" s="21" t="str">
        <f t="shared" si="40"/>
        <v/>
      </c>
      <c r="S890" s="23" t="str">
        <f>IF($B890="","",VLOOKUP($C890,Настройки!$A$11:$L$17,9,FALSE))</f>
        <v/>
      </c>
      <c r="T890" s="23" t="str">
        <f t="shared" si="41"/>
        <v/>
      </c>
    </row>
    <row r="891" spans="1:20" x14ac:dyDescent="0.3">
      <c r="A891" s="20">
        <f>Тех_Движение!$A$888</f>
        <v>887</v>
      </c>
      <c r="B891" s="20" t="str">
        <f>IF(Тех_Движение!$F$888&gt;0,Тех_Движение!$I$888,"")</f>
        <v/>
      </c>
      <c r="C891" s="20" t="str">
        <f>IF($B891="","",Тех_Движение!$D$888)</f>
        <v/>
      </c>
      <c r="D891" s="9" t="str">
        <f>IF($B891="","",Тех_Движение!$B$888)</f>
        <v/>
      </c>
      <c r="E891" s="21" t="str">
        <f>IF($B891="","",Тех_Движение!$F$888)</f>
        <v/>
      </c>
      <c r="F891" s="21" t="str">
        <f>IF($B891="","",SUMIFS($E$5:$E890,$C$5:$C890,$C891))</f>
        <v/>
      </c>
      <c r="G891" s="21" t="str">
        <f>IF($B891="","",MAX(0,$E891-MAX(0,SUMIFS(Тех_Движение!$G$2:$G$5111,Тех_Движение!$D$2:$D$5111,$C891,Тех_Движение!$B$2:$B$5111,"&lt;="&amp;Настройки!$B$5-1)-$F891)))</f>
        <v/>
      </c>
      <c r="H891" s="21" t="str">
        <f>IF($B891="","",IF(AND($D891&gt;=Настройки!$B$5,$D891&lt;=Настройки!$B$6),$E891,0))</f>
        <v/>
      </c>
      <c r="I891" s="21" t="str">
        <f t="shared" si="39"/>
        <v/>
      </c>
      <c r="J891" s="21" t="str">
        <f>IF($B891="","",MAX(0,$E891-MAX(0,SUMIFS(Тех_Движение!$G$2:$G$5111,Тех_Движение!$D$2:$D$5111,$C891,Тех_Движение!$B$2:$B$5111,"&lt;="&amp;Настройки!$B$6)-$F891)))</f>
        <v/>
      </c>
      <c r="K891" s="21" t="e">
        <f>IF(OR($B891="",K$3&lt;$D891+Настройки!$B$7),0,MAX(0,$E891-MAX(0,SUMIFS(Тех_Движение!$G$2:$G$5111,Тех_Движение!$D$2:$D$5111,$C891,Тех_Движение!$B$2:$B$5111,"&lt;="&amp;K$3)-$F891)))</f>
        <v>#VALUE!</v>
      </c>
      <c r="L891" s="21" t="e">
        <f>IF(OR($B891="",L$3&lt;$D891+Настройки!$B$7),0,MAX(0,$E891-MAX(0,SUMIFS(Тех_Движение!$G$2:$G$5111,Тех_Движение!$D$2:$D$5111,$C891,Тех_Движение!$B$2:$B$5111,"&lt;="&amp;L$3)-$F891)))</f>
        <v>#VALUE!</v>
      </c>
      <c r="M891" s="21" t="e">
        <f>IF(OR($B891="",M$3&lt;$D891+Настройки!$B$7),0,MAX(0,$E891-MAX(0,SUMIFS(Тех_Движение!$G$2:$G$5111,Тех_Движение!$D$2:$D$5111,$C891,Тех_Движение!$B$2:$B$5111,"&lt;="&amp;M$3)-$F891)))</f>
        <v>#VALUE!</v>
      </c>
      <c r="N891" s="21" t="e">
        <f>IF(OR($B891="",N$3&lt;$D891+Настройки!$B$7),0,MAX(0,$E891-MAX(0,SUMIFS(Тех_Движение!$G$2:$G$5111,Тех_Движение!$D$2:$D$5111,$C891,Тех_Движение!$B$2:$B$5111,"&lt;="&amp;N$3)-$F891)))</f>
        <v>#VALUE!</v>
      </c>
      <c r="O891" s="21" t="e">
        <f>IF(OR($B891="",O$3&lt;$D891+Настройки!$B$7),0,MAX(0,$E891-MAX(0,SUMIFS(Тех_Движение!$G$2:$G$5111,Тех_Движение!$D$2:$D$5111,$C891,Тех_Движение!$B$2:$B$5111,"&lt;="&amp;O$3)-$F891)))</f>
        <v>#VALUE!</v>
      </c>
      <c r="P891" s="21" t="e">
        <f>IF(OR($B891="",P$3&lt;$D891+Настройки!$B$7),0,MAX(0,$E891-MAX(0,SUMIFS(Тех_Движение!$G$2:$G$5111,Тех_Движение!$D$2:$D$5111,$C891,Тех_Движение!$B$2:$B$5111,"&lt;="&amp;P$3)-$F891)))</f>
        <v>#VALUE!</v>
      </c>
      <c r="Q891" s="21" t="e">
        <f>IF(OR($B891="",Q$3&lt;$D891+Настройки!$B$7),0,MAX(0,$E891-MAX(0,SUMIFS(Тех_Движение!$G$2:$G$5111,Тех_Движение!$D$2:$D$5111,$C891,Тех_Движение!$B$2:$B$5111,"&lt;="&amp;Q$3)-$F891)))</f>
        <v>#VALUE!</v>
      </c>
      <c r="R891" s="21" t="str">
        <f t="shared" si="40"/>
        <v/>
      </c>
      <c r="S891" s="23" t="str">
        <f>IF($B891="","",VLOOKUP($C891,Настройки!$A$11:$L$17,9,FALSE))</f>
        <v/>
      </c>
      <c r="T891" s="23" t="str">
        <f t="shared" si="41"/>
        <v/>
      </c>
    </row>
    <row r="892" spans="1:20" x14ac:dyDescent="0.3">
      <c r="A892" s="20">
        <f>Тех_Движение!$A$889</f>
        <v>888</v>
      </c>
      <c r="B892" s="20" t="str">
        <f>IF(Тех_Движение!$F$889&gt;0,Тех_Движение!$I$889,"")</f>
        <v/>
      </c>
      <c r="C892" s="20" t="str">
        <f>IF($B892="","",Тех_Движение!$D$889)</f>
        <v/>
      </c>
      <c r="D892" s="9" t="str">
        <f>IF($B892="","",Тех_Движение!$B$889)</f>
        <v/>
      </c>
      <c r="E892" s="21" t="str">
        <f>IF($B892="","",Тех_Движение!$F$889)</f>
        <v/>
      </c>
      <c r="F892" s="21" t="str">
        <f>IF($B892="","",SUMIFS($E$5:$E891,$C$5:$C891,$C892))</f>
        <v/>
      </c>
      <c r="G892" s="21" t="str">
        <f>IF($B892="","",MAX(0,$E892-MAX(0,SUMIFS(Тех_Движение!$G$2:$G$5111,Тех_Движение!$D$2:$D$5111,$C892,Тех_Движение!$B$2:$B$5111,"&lt;="&amp;Настройки!$B$5-1)-$F892)))</f>
        <v/>
      </c>
      <c r="H892" s="21" t="str">
        <f>IF($B892="","",IF(AND($D892&gt;=Настройки!$B$5,$D892&lt;=Настройки!$B$6),$E892,0))</f>
        <v/>
      </c>
      <c r="I892" s="21" t="str">
        <f t="shared" si="39"/>
        <v/>
      </c>
      <c r="J892" s="21" t="str">
        <f>IF($B892="","",MAX(0,$E892-MAX(0,SUMIFS(Тех_Движение!$G$2:$G$5111,Тех_Движение!$D$2:$D$5111,$C892,Тех_Движение!$B$2:$B$5111,"&lt;="&amp;Настройки!$B$6)-$F892)))</f>
        <v/>
      </c>
      <c r="K892" s="21" t="e">
        <f>IF(OR($B892="",K$3&lt;$D892+Настройки!$B$7),0,MAX(0,$E892-MAX(0,SUMIFS(Тех_Движение!$G$2:$G$5111,Тех_Движение!$D$2:$D$5111,$C892,Тех_Движение!$B$2:$B$5111,"&lt;="&amp;K$3)-$F892)))</f>
        <v>#VALUE!</v>
      </c>
      <c r="L892" s="21" t="e">
        <f>IF(OR($B892="",L$3&lt;$D892+Настройки!$B$7),0,MAX(0,$E892-MAX(0,SUMIFS(Тех_Движение!$G$2:$G$5111,Тех_Движение!$D$2:$D$5111,$C892,Тех_Движение!$B$2:$B$5111,"&lt;="&amp;L$3)-$F892)))</f>
        <v>#VALUE!</v>
      </c>
      <c r="M892" s="21" t="e">
        <f>IF(OR($B892="",M$3&lt;$D892+Настройки!$B$7),0,MAX(0,$E892-MAX(0,SUMIFS(Тех_Движение!$G$2:$G$5111,Тех_Движение!$D$2:$D$5111,$C892,Тех_Движение!$B$2:$B$5111,"&lt;="&amp;M$3)-$F892)))</f>
        <v>#VALUE!</v>
      </c>
      <c r="N892" s="21" t="e">
        <f>IF(OR($B892="",N$3&lt;$D892+Настройки!$B$7),0,MAX(0,$E892-MAX(0,SUMIFS(Тех_Движение!$G$2:$G$5111,Тех_Движение!$D$2:$D$5111,$C892,Тех_Движение!$B$2:$B$5111,"&lt;="&amp;N$3)-$F892)))</f>
        <v>#VALUE!</v>
      </c>
      <c r="O892" s="21" t="e">
        <f>IF(OR($B892="",O$3&lt;$D892+Настройки!$B$7),0,MAX(0,$E892-MAX(0,SUMIFS(Тех_Движение!$G$2:$G$5111,Тех_Движение!$D$2:$D$5111,$C892,Тех_Движение!$B$2:$B$5111,"&lt;="&amp;O$3)-$F892)))</f>
        <v>#VALUE!</v>
      </c>
      <c r="P892" s="21" t="e">
        <f>IF(OR($B892="",P$3&lt;$D892+Настройки!$B$7),0,MAX(0,$E892-MAX(0,SUMIFS(Тех_Движение!$G$2:$G$5111,Тех_Движение!$D$2:$D$5111,$C892,Тех_Движение!$B$2:$B$5111,"&lt;="&amp;P$3)-$F892)))</f>
        <v>#VALUE!</v>
      </c>
      <c r="Q892" s="21" t="e">
        <f>IF(OR($B892="",Q$3&lt;$D892+Настройки!$B$7),0,MAX(0,$E892-MAX(0,SUMIFS(Тех_Движение!$G$2:$G$5111,Тех_Движение!$D$2:$D$5111,$C892,Тех_Движение!$B$2:$B$5111,"&lt;="&amp;Q$3)-$F892)))</f>
        <v>#VALUE!</v>
      </c>
      <c r="R892" s="21" t="str">
        <f t="shared" si="40"/>
        <v/>
      </c>
      <c r="S892" s="23" t="str">
        <f>IF($B892="","",VLOOKUP($C892,Настройки!$A$11:$L$17,9,FALSE))</f>
        <v/>
      </c>
      <c r="T892" s="23" t="str">
        <f t="shared" si="41"/>
        <v/>
      </c>
    </row>
    <row r="893" spans="1:20" x14ac:dyDescent="0.3">
      <c r="A893" s="20">
        <f>Тех_Движение!$A$890</f>
        <v>889</v>
      </c>
      <c r="B893" s="20" t="str">
        <f>IF(Тех_Движение!$F$890&gt;0,Тех_Движение!$I$890,"")</f>
        <v/>
      </c>
      <c r="C893" s="20" t="str">
        <f>IF($B893="","",Тех_Движение!$D$890)</f>
        <v/>
      </c>
      <c r="D893" s="9" t="str">
        <f>IF($B893="","",Тех_Движение!$B$890)</f>
        <v/>
      </c>
      <c r="E893" s="21" t="str">
        <f>IF($B893="","",Тех_Движение!$F$890)</f>
        <v/>
      </c>
      <c r="F893" s="21" t="str">
        <f>IF($B893="","",SUMIFS($E$5:$E892,$C$5:$C892,$C893))</f>
        <v/>
      </c>
      <c r="G893" s="21" t="str">
        <f>IF($B893="","",MAX(0,$E893-MAX(0,SUMIFS(Тех_Движение!$G$2:$G$5111,Тех_Движение!$D$2:$D$5111,$C893,Тех_Движение!$B$2:$B$5111,"&lt;="&amp;Настройки!$B$5-1)-$F893)))</f>
        <v/>
      </c>
      <c r="H893" s="21" t="str">
        <f>IF($B893="","",IF(AND($D893&gt;=Настройки!$B$5,$D893&lt;=Настройки!$B$6),$E893,0))</f>
        <v/>
      </c>
      <c r="I893" s="21" t="str">
        <f t="shared" si="39"/>
        <v/>
      </c>
      <c r="J893" s="21" t="str">
        <f>IF($B893="","",MAX(0,$E893-MAX(0,SUMIFS(Тех_Движение!$G$2:$G$5111,Тех_Движение!$D$2:$D$5111,$C893,Тех_Движение!$B$2:$B$5111,"&lt;="&amp;Настройки!$B$6)-$F893)))</f>
        <v/>
      </c>
      <c r="K893" s="21" t="e">
        <f>IF(OR($B893="",K$3&lt;$D893+Настройки!$B$7),0,MAX(0,$E893-MAX(0,SUMIFS(Тех_Движение!$G$2:$G$5111,Тех_Движение!$D$2:$D$5111,$C893,Тех_Движение!$B$2:$B$5111,"&lt;="&amp;K$3)-$F893)))</f>
        <v>#VALUE!</v>
      </c>
      <c r="L893" s="21" t="e">
        <f>IF(OR($B893="",L$3&lt;$D893+Настройки!$B$7),0,MAX(0,$E893-MAX(0,SUMIFS(Тех_Движение!$G$2:$G$5111,Тех_Движение!$D$2:$D$5111,$C893,Тех_Движение!$B$2:$B$5111,"&lt;="&amp;L$3)-$F893)))</f>
        <v>#VALUE!</v>
      </c>
      <c r="M893" s="21" t="e">
        <f>IF(OR($B893="",M$3&lt;$D893+Настройки!$B$7),0,MAX(0,$E893-MAX(0,SUMIFS(Тех_Движение!$G$2:$G$5111,Тех_Движение!$D$2:$D$5111,$C893,Тех_Движение!$B$2:$B$5111,"&lt;="&amp;M$3)-$F893)))</f>
        <v>#VALUE!</v>
      </c>
      <c r="N893" s="21" t="e">
        <f>IF(OR($B893="",N$3&lt;$D893+Настройки!$B$7),0,MAX(0,$E893-MAX(0,SUMIFS(Тех_Движение!$G$2:$G$5111,Тех_Движение!$D$2:$D$5111,$C893,Тех_Движение!$B$2:$B$5111,"&lt;="&amp;N$3)-$F893)))</f>
        <v>#VALUE!</v>
      </c>
      <c r="O893" s="21" t="e">
        <f>IF(OR($B893="",O$3&lt;$D893+Настройки!$B$7),0,MAX(0,$E893-MAX(0,SUMIFS(Тех_Движение!$G$2:$G$5111,Тех_Движение!$D$2:$D$5111,$C893,Тех_Движение!$B$2:$B$5111,"&lt;="&amp;O$3)-$F893)))</f>
        <v>#VALUE!</v>
      </c>
      <c r="P893" s="21" t="e">
        <f>IF(OR($B893="",P$3&lt;$D893+Настройки!$B$7),0,MAX(0,$E893-MAX(0,SUMIFS(Тех_Движение!$G$2:$G$5111,Тех_Движение!$D$2:$D$5111,$C893,Тех_Движение!$B$2:$B$5111,"&lt;="&amp;P$3)-$F893)))</f>
        <v>#VALUE!</v>
      </c>
      <c r="Q893" s="21" t="e">
        <f>IF(OR($B893="",Q$3&lt;$D893+Настройки!$B$7),0,MAX(0,$E893-MAX(0,SUMIFS(Тех_Движение!$G$2:$G$5111,Тех_Движение!$D$2:$D$5111,$C893,Тех_Движение!$B$2:$B$5111,"&lt;="&amp;Q$3)-$F893)))</f>
        <v>#VALUE!</v>
      </c>
      <c r="R893" s="21" t="str">
        <f t="shared" si="40"/>
        <v/>
      </c>
      <c r="S893" s="23" t="str">
        <f>IF($B893="","",VLOOKUP($C893,Настройки!$A$11:$L$17,9,FALSE))</f>
        <v/>
      </c>
      <c r="T893" s="23" t="str">
        <f t="shared" si="41"/>
        <v/>
      </c>
    </row>
    <row r="894" spans="1:20" x14ac:dyDescent="0.3">
      <c r="A894" s="20">
        <f>Тех_Движение!$A$891</f>
        <v>890</v>
      </c>
      <c r="B894" s="20" t="str">
        <f>IF(Тех_Движение!$F$891&gt;0,Тех_Движение!$I$891,"")</f>
        <v/>
      </c>
      <c r="C894" s="20" t="str">
        <f>IF($B894="","",Тех_Движение!$D$891)</f>
        <v/>
      </c>
      <c r="D894" s="9" t="str">
        <f>IF($B894="","",Тех_Движение!$B$891)</f>
        <v/>
      </c>
      <c r="E894" s="21" t="str">
        <f>IF($B894="","",Тех_Движение!$F$891)</f>
        <v/>
      </c>
      <c r="F894" s="21" t="str">
        <f>IF($B894="","",SUMIFS($E$5:$E893,$C$5:$C893,$C894))</f>
        <v/>
      </c>
      <c r="G894" s="21" t="str">
        <f>IF($B894="","",MAX(0,$E894-MAX(0,SUMIFS(Тех_Движение!$G$2:$G$5111,Тех_Движение!$D$2:$D$5111,$C894,Тех_Движение!$B$2:$B$5111,"&lt;="&amp;Настройки!$B$5-1)-$F894)))</f>
        <v/>
      </c>
      <c r="H894" s="21" t="str">
        <f>IF($B894="","",IF(AND($D894&gt;=Настройки!$B$5,$D894&lt;=Настройки!$B$6),$E894,0))</f>
        <v/>
      </c>
      <c r="I894" s="21" t="str">
        <f t="shared" si="39"/>
        <v/>
      </c>
      <c r="J894" s="21" t="str">
        <f>IF($B894="","",MAX(0,$E894-MAX(0,SUMIFS(Тех_Движение!$G$2:$G$5111,Тех_Движение!$D$2:$D$5111,$C894,Тех_Движение!$B$2:$B$5111,"&lt;="&amp;Настройки!$B$6)-$F894)))</f>
        <v/>
      </c>
      <c r="K894" s="21" t="e">
        <f>IF(OR($B894="",K$3&lt;$D894+Настройки!$B$7),0,MAX(0,$E894-MAX(0,SUMIFS(Тех_Движение!$G$2:$G$5111,Тех_Движение!$D$2:$D$5111,$C894,Тех_Движение!$B$2:$B$5111,"&lt;="&amp;K$3)-$F894)))</f>
        <v>#VALUE!</v>
      </c>
      <c r="L894" s="21" t="e">
        <f>IF(OR($B894="",L$3&lt;$D894+Настройки!$B$7),0,MAX(0,$E894-MAX(0,SUMIFS(Тех_Движение!$G$2:$G$5111,Тех_Движение!$D$2:$D$5111,$C894,Тех_Движение!$B$2:$B$5111,"&lt;="&amp;L$3)-$F894)))</f>
        <v>#VALUE!</v>
      </c>
      <c r="M894" s="21" t="e">
        <f>IF(OR($B894="",M$3&lt;$D894+Настройки!$B$7),0,MAX(0,$E894-MAX(0,SUMIFS(Тех_Движение!$G$2:$G$5111,Тех_Движение!$D$2:$D$5111,$C894,Тех_Движение!$B$2:$B$5111,"&lt;="&amp;M$3)-$F894)))</f>
        <v>#VALUE!</v>
      </c>
      <c r="N894" s="21" t="e">
        <f>IF(OR($B894="",N$3&lt;$D894+Настройки!$B$7),0,MAX(0,$E894-MAX(0,SUMIFS(Тех_Движение!$G$2:$G$5111,Тех_Движение!$D$2:$D$5111,$C894,Тех_Движение!$B$2:$B$5111,"&lt;="&amp;N$3)-$F894)))</f>
        <v>#VALUE!</v>
      </c>
      <c r="O894" s="21" t="e">
        <f>IF(OR($B894="",O$3&lt;$D894+Настройки!$B$7),0,MAX(0,$E894-MAX(0,SUMIFS(Тех_Движение!$G$2:$G$5111,Тех_Движение!$D$2:$D$5111,$C894,Тех_Движение!$B$2:$B$5111,"&lt;="&amp;O$3)-$F894)))</f>
        <v>#VALUE!</v>
      </c>
      <c r="P894" s="21" t="e">
        <f>IF(OR($B894="",P$3&lt;$D894+Настройки!$B$7),0,MAX(0,$E894-MAX(0,SUMIFS(Тех_Движение!$G$2:$G$5111,Тех_Движение!$D$2:$D$5111,$C894,Тех_Движение!$B$2:$B$5111,"&lt;="&amp;P$3)-$F894)))</f>
        <v>#VALUE!</v>
      </c>
      <c r="Q894" s="21" t="e">
        <f>IF(OR($B894="",Q$3&lt;$D894+Настройки!$B$7),0,MAX(0,$E894-MAX(0,SUMIFS(Тех_Движение!$G$2:$G$5111,Тех_Движение!$D$2:$D$5111,$C894,Тех_Движение!$B$2:$B$5111,"&lt;="&amp;Q$3)-$F894)))</f>
        <v>#VALUE!</v>
      </c>
      <c r="R894" s="21" t="str">
        <f t="shared" si="40"/>
        <v/>
      </c>
      <c r="S894" s="23" t="str">
        <f>IF($B894="","",VLOOKUP($C894,Настройки!$A$11:$L$17,9,FALSE))</f>
        <v/>
      </c>
      <c r="T894" s="23" t="str">
        <f t="shared" si="41"/>
        <v/>
      </c>
    </row>
    <row r="895" spans="1:20" x14ac:dyDescent="0.3">
      <c r="A895" s="20">
        <f>Тех_Движение!$A$892</f>
        <v>891</v>
      </c>
      <c r="B895" s="20" t="str">
        <f>IF(Тех_Движение!$F$892&gt;0,Тех_Движение!$I$892,"")</f>
        <v/>
      </c>
      <c r="C895" s="20" t="str">
        <f>IF($B895="","",Тех_Движение!$D$892)</f>
        <v/>
      </c>
      <c r="D895" s="9" t="str">
        <f>IF($B895="","",Тех_Движение!$B$892)</f>
        <v/>
      </c>
      <c r="E895" s="21" t="str">
        <f>IF($B895="","",Тех_Движение!$F$892)</f>
        <v/>
      </c>
      <c r="F895" s="21" t="str">
        <f>IF($B895="","",SUMIFS($E$5:$E894,$C$5:$C894,$C895))</f>
        <v/>
      </c>
      <c r="G895" s="21" t="str">
        <f>IF($B895="","",MAX(0,$E895-MAX(0,SUMIFS(Тех_Движение!$G$2:$G$5111,Тех_Движение!$D$2:$D$5111,$C895,Тех_Движение!$B$2:$B$5111,"&lt;="&amp;Настройки!$B$5-1)-$F895)))</f>
        <v/>
      </c>
      <c r="H895" s="21" t="str">
        <f>IF($B895="","",IF(AND($D895&gt;=Настройки!$B$5,$D895&lt;=Настройки!$B$6),$E895,0))</f>
        <v/>
      </c>
      <c r="I895" s="21" t="str">
        <f t="shared" si="39"/>
        <v/>
      </c>
      <c r="J895" s="21" t="str">
        <f>IF($B895="","",MAX(0,$E895-MAX(0,SUMIFS(Тех_Движение!$G$2:$G$5111,Тех_Движение!$D$2:$D$5111,$C895,Тех_Движение!$B$2:$B$5111,"&lt;="&amp;Настройки!$B$6)-$F895)))</f>
        <v/>
      </c>
      <c r="K895" s="21" t="e">
        <f>IF(OR($B895="",K$3&lt;$D895+Настройки!$B$7),0,MAX(0,$E895-MAX(0,SUMIFS(Тех_Движение!$G$2:$G$5111,Тех_Движение!$D$2:$D$5111,$C895,Тех_Движение!$B$2:$B$5111,"&lt;="&amp;K$3)-$F895)))</f>
        <v>#VALUE!</v>
      </c>
      <c r="L895" s="21" t="e">
        <f>IF(OR($B895="",L$3&lt;$D895+Настройки!$B$7),0,MAX(0,$E895-MAX(0,SUMIFS(Тех_Движение!$G$2:$G$5111,Тех_Движение!$D$2:$D$5111,$C895,Тех_Движение!$B$2:$B$5111,"&lt;="&amp;L$3)-$F895)))</f>
        <v>#VALUE!</v>
      </c>
      <c r="M895" s="21" t="e">
        <f>IF(OR($B895="",M$3&lt;$D895+Настройки!$B$7),0,MAX(0,$E895-MAX(0,SUMIFS(Тех_Движение!$G$2:$G$5111,Тех_Движение!$D$2:$D$5111,$C895,Тех_Движение!$B$2:$B$5111,"&lt;="&amp;M$3)-$F895)))</f>
        <v>#VALUE!</v>
      </c>
      <c r="N895" s="21" t="e">
        <f>IF(OR($B895="",N$3&lt;$D895+Настройки!$B$7),0,MAX(0,$E895-MAX(0,SUMIFS(Тех_Движение!$G$2:$G$5111,Тех_Движение!$D$2:$D$5111,$C895,Тех_Движение!$B$2:$B$5111,"&lt;="&amp;N$3)-$F895)))</f>
        <v>#VALUE!</v>
      </c>
      <c r="O895" s="21" t="e">
        <f>IF(OR($B895="",O$3&lt;$D895+Настройки!$B$7),0,MAX(0,$E895-MAX(0,SUMIFS(Тех_Движение!$G$2:$G$5111,Тех_Движение!$D$2:$D$5111,$C895,Тех_Движение!$B$2:$B$5111,"&lt;="&amp;O$3)-$F895)))</f>
        <v>#VALUE!</v>
      </c>
      <c r="P895" s="21" t="e">
        <f>IF(OR($B895="",P$3&lt;$D895+Настройки!$B$7),0,MAX(0,$E895-MAX(0,SUMIFS(Тех_Движение!$G$2:$G$5111,Тех_Движение!$D$2:$D$5111,$C895,Тех_Движение!$B$2:$B$5111,"&lt;="&amp;P$3)-$F895)))</f>
        <v>#VALUE!</v>
      </c>
      <c r="Q895" s="21" t="e">
        <f>IF(OR($B895="",Q$3&lt;$D895+Настройки!$B$7),0,MAX(0,$E895-MAX(0,SUMIFS(Тех_Движение!$G$2:$G$5111,Тех_Движение!$D$2:$D$5111,$C895,Тех_Движение!$B$2:$B$5111,"&lt;="&amp;Q$3)-$F895)))</f>
        <v>#VALUE!</v>
      </c>
      <c r="R895" s="21" t="str">
        <f t="shared" si="40"/>
        <v/>
      </c>
      <c r="S895" s="23" t="str">
        <f>IF($B895="","",VLOOKUP($C895,Настройки!$A$11:$L$17,9,FALSE))</f>
        <v/>
      </c>
      <c r="T895" s="23" t="str">
        <f t="shared" si="41"/>
        <v/>
      </c>
    </row>
    <row r="896" spans="1:20" x14ac:dyDescent="0.3">
      <c r="A896" s="20">
        <f>Тех_Движение!$A$893</f>
        <v>892</v>
      </c>
      <c r="B896" s="20" t="str">
        <f>IF(Тех_Движение!$F$893&gt;0,Тех_Движение!$I$893,"")</f>
        <v/>
      </c>
      <c r="C896" s="20" t="str">
        <f>IF($B896="","",Тех_Движение!$D$893)</f>
        <v/>
      </c>
      <c r="D896" s="9" t="str">
        <f>IF($B896="","",Тех_Движение!$B$893)</f>
        <v/>
      </c>
      <c r="E896" s="21" t="str">
        <f>IF($B896="","",Тех_Движение!$F$893)</f>
        <v/>
      </c>
      <c r="F896" s="21" t="str">
        <f>IF($B896="","",SUMIFS($E$5:$E895,$C$5:$C895,$C896))</f>
        <v/>
      </c>
      <c r="G896" s="21" t="str">
        <f>IF($B896="","",MAX(0,$E896-MAX(0,SUMIFS(Тех_Движение!$G$2:$G$5111,Тех_Движение!$D$2:$D$5111,$C896,Тех_Движение!$B$2:$B$5111,"&lt;="&amp;Настройки!$B$5-1)-$F896)))</f>
        <v/>
      </c>
      <c r="H896" s="21" t="str">
        <f>IF($B896="","",IF(AND($D896&gt;=Настройки!$B$5,$D896&lt;=Настройки!$B$6),$E896,0))</f>
        <v/>
      </c>
      <c r="I896" s="21" t="str">
        <f t="shared" si="39"/>
        <v/>
      </c>
      <c r="J896" s="21" t="str">
        <f>IF($B896="","",MAX(0,$E896-MAX(0,SUMIFS(Тех_Движение!$G$2:$G$5111,Тех_Движение!$D$2:$D$5111,$C896,Тех_Движение!$B$2:$B$5111,"&lt;="&amp;Настройки!$B$6)-$F896)))</f>
        <v/>
      </c>
      <c r="K896" s="21" t="e">
        <f>IF(OR($B896="",K$3&lt;$D896+Настройки!$B$7),0,MAX(0,$E896-MAX(0,SUMIFS(Тех_Движение!$G$2:$G$5111,Тех_Движение!$D$2:$D$5111,$C896,Тех_Движение!$B$2:$B$5111,"&lt;="&amp;K$3)-$F896)))</f>
        <v>#VALUE!</v>
      </c>
      <c r="L896" s="21" t="e">
        <f>IF(OR($B896="",L$3&lt;$D896+Настройки!$B$7),0,MAX(0,$E896-MAX(0,SUMIFS(Тех_Движение!$G$2:$G$5111,Тех_Движение!$D$2:$D$5111,$C896,Тех_Движение!$B$2:$B$5111,"&lt;="&amp;L$3)-$F896)))</f>
        <v>#VALUE!</v>
      </c>
      <c r="M896" s="21" t="e">
        <f>IF(OR($B896="",M$3&lt;$D896+Настройки!$B$7),0,MAX(0,$E896-MAX(0,SUMIFS(Тех_Движение!$G$2:$G$5111,Тех_Движение!$D$2:$D$5111,$C896,Тех_Движение!$B$2:$B$5111,"&lt;="&amp;M$3)-$F896)))</f>
        <v>#VALUE!</v>
      </c>
      <c r="N896" s="21" t="e">
        <f>IF(OR($B896="",N$3&lt;$D896+Настройки!$B$7),0,MAX(0,$E896-MAX(0,SUMIFS(Тех_Движение!$G$2:$G$5111,Тех_Движение!$D$2:$D$5111,$C896,Тех_Движение!$B$2:$B$5111,"&lt;="&amp;N$3)-$F896)))</f>
        <v>#VALUE!</v>
      </c>
      <c r="O896" s="21" t="e">
        <f>IF(OR($B896="",O$3&lt;$D896+Настройки!$B$7),0,MAX(0,$E896-MAX(0,SUMIFS(Тех_Движение!$G$2:$G$5111,Тех_Движение!$D$2:$D$5111,$C896,Тех_Движение!$B$2:$B$5111,"&lt;="&amp;O$3)-$F896)))</f>
        <v>#VALUE!</v>
      </c>
      <c r="P896" s="21" t="e">
        <f>IF(OR($B896="",P$3&lt;$D896+Настройки!$B$7),0,MAX(0,$E896-MAX(0,SUMIFS(Тех_Движение!$G$2:$G$5111,Тех_Движение!$D$2:$D$5111,$C896,Тех_Движение!$B$2:$B$5111,"&lt;="&amp;P$3)-$F896)))</f>
        <v>#VALUE!</v>
      </c>
      <c r="Q896" s="21" t="e">
        <f>IF(OR($B896="",Q$3&lt;$D896+Настройки!$B$7),0,MAX(0,$E896-MAX(0,SUMIFS(Тех_Движение!$G$2:$G$5111,Тех_Движение!$D$2:$D$5111,$C896,Тех_Движение!$B$2:$B$5111,"&lt;="&amp;Q$3)-$F896)))</f>
        <v>#VALUE!</v>
      </c>
      <c r="R896" s="21" t="str">
        <f t="shared" si="40"/>
        <v/>
      </c>
      <c r="S896" s="23" t="str">
        <f>IF($B896="","",VLOOKUP($C896,Настройки!$A$11:$L$17,9,FALSE))</f>
        <v/>
      </c>
      <c r="T896" s="23" t="str">
        <f t="shared" si="41"/>
        <v/>
      </c>
    </row>
    <row r="897" spans="1:20" x14ac:dyDescent="0.3">
      <c r="A897" s="20">
        <f>Тех_Движение!$A$894</f>
        <v>893</v>
      </c>
      <c r="B897" s="20" t="str">
        <f>IF(Тех_Движение!$F$894&gt;0,Тех_Движение!$I$894,"")</f>
        <v/>
      </c>
      <c r="C897" s="20" t="str">
        <f>IF($B897="","",Тех_Движение!$D$894)</f>
        <v/>
      </c>
      <c r="D897" s="9" t="str">
        <f>IF($B897="","",Тех_Движение!$B$894)</f>
        <v/>
      </c>
      <c r="E897" s="21" t="str">
        <f>IF($B897="","",Тех_Движение!$F$894)</f>
        <v/>
      </c>
      <c r="F897" s="21" t="str">
        <f>IF($B897="","",SUMIFS($E$5:$E896,$C$5:$C896,$C897))</f>
        <v/>
      </c>
      <c r="G897" s="21" t="str">
        <f>IF($B897="","",MAX(0,$E897-MAX(0,SUMIFS(Тех_Движение!$G$2:$G$5111,Тех_Движение!$D$2:$D$5111,$C897,Тех_Движение!$B$2:$B$5111,"&lt;="&amp;Настройки!$B$5-1)-$F897)))</f>
        <v/>
      </c>
      <c r="H897" s="21" t="str">
        <f>IF($B897="","",IF(AND($D897&gt;=Настройки!$B$5,$D897&lt;=Настройки!$B$6),$E897,0))</f>
        <v/>
      </c>
      <c r="I897" s="21" t="str">
        <f t="shared" si="39"/>
        <v/>
      </c>
      <c r="J897" s="21" t="str">
        <f>IF($B897="","",MAX(0,$E897-MAX(0,SUMIFS(Тех_Движение!$G$2:$G$5111,Тех_Движение!$D$2:$D$5111,$C897,Тех_Движение!$B$2:$B$5111,"&lt;="&amp;Настройки!$B$6)-$F897)))</f>
        <v/>
      </c>
      <c r="K897" s="21" t="e">
        <f>IF(OR($B897="",K$3&lt;$D897+Настройки!$B$7),0,MAX(0,$E897-MAX(0,SUMIFS(Тех_Движение!$G$2:$G$5111,Тех_Движение!$D$2:$D$5111,$C897,Тех_Движение!$B$2:$B$5111,"&lt;="&amp;K$3)-$F897)))</f>
        <v>#VALUE!</v>
      </c>
      <c r="L897" s="21" t="e">
        <f>IF(OR($B897="",L$3&lt;$D897+Настройки!$B$7),0,MAX(0,$E897-MAX(0,SUMIFS(Тех_Движение!$G$2:$G$5111,Тех_Движение!$D$2:$D$5111,$C897,Тех_Движение!$B$2:$B$5111,"&lt;="&amp;L$3)-$F897)))</f>
        <v>#VALUE!</v>
      </c>
      <c r="M897" s="21" t="e">
        <f>IF(OR($B897="",M$3&lt;$D897+Настройки!$B$7),0,MAX(0,$E897-MAX(0,SUMIFS(Тех_Движение!$G$2:$G$5111,Тех_Движение!$D$2:$D$5111,$C897,Тех_Движение!$B$2:$B$5111,"&lt;="&amp;M$3)-$F897)))</f>
        <v>#VALUE!</v>
      </c>
      <c r="N897" s="21" t="e">
        <f>IF(OR($B897="",N$3&lt;$D897+Настройки!$B$7),0,MAX(0,$E897-MAX(0,SUMIFS(Тех_Движение!$G$2:$G$5111,Тех_Движение!$D$2:$D$5111,$C897,Тех_Движение!$B$2:$B$5111,"&lt;="&amp;N$3)-$F897)))</f>
        <v>#VALUE!</v>
      </c>
      <c r="O897" s="21" t="e">
        <f>IF(OR($B897="",O$3&lt;$D897+Настройки!$B$7),0,MAX(0,$E897-MAX(0,SUMIFS(Тех_Движение!$G$2:$G$5111,Тех_Движение!$D$2:$D$5111,$C897,Тех_Движение!$B$2:$B$5111,"&lt;="&amp;O$3)-$F897)))</f>
        <v>#VALUE!</v>
      </c>
      <c r="P897" s="21" t="e">
        <f>IF(OR($B897="",P$3&lt;$D897+Настройки!$B$7),0,MAX(0,$E897-MAX(0,SUMIFS(Тех_Движение!$G$2:$G$5111,Тех_Движение!$D$2:$D$5111,$C897,Тех_Движение!$B$2:$B$5111,"&lt;="&amp;P$3)-$F897)))</f>
        <v>#VALUE!</v>
      </c>
      <c r="Q897" s="21" t="e">
        <f>IF(OR($B897="",Q$3&lt;$D897+Настройки!$B$7),0,MAX(0,$E897-MAX(0,SUMIFS(Тех_Движение!$G$2:$G$5111,Тех_Движение!$D$2:$D$5111,$C897,Тех_Движение!$B$2:$B$5111,"&lt;="&amp;Q$3)-$F897)))</f>
        <v>#VALUE!</v>
      </c>
      <c r="R897" s="21" t="str">
        <f t="shared" si="40"/>
        <v/>
      </c>
      <c r="S897" s="23" t="str">
        <f>IF($B897="","",VLOOKUP($C897,Настройки!$A$11:$L$17,9,FALSE))</f>
        <v/>
      </c>
      <c r="T897" s="23" t="str">
        <f t="shared" si="41"/>
        <v/>
      </c>
    </row>
    <row r="898" spans="1:20" x14ac:dyDescent="0.3">
      <c r="A898" s="20">
        <f>Тех_Движение!$A$895</f>
        <v>894</v>
      </c>
      <c r="B898" s="20" t="str">
        <f>IF(Тех_Движение!$F$895&gt;0,Тех_Движение!$I$895,"")</f>
        <v/>
      </c>
      <c r="C898" s="20" t="str">
        <f>IF($B898="","",Тех_Движение!$D$895)</f>
        <v/>
      </c>
      <c r="D898" s="9" t="str">
        <f>IF($B898="","",Тех_Движение!$B$895)</f>
        <v/>
      </c>
      <c r="E898" s="21" t="str">
        <f>IF($B898="","",Тех_Движение!$F$895)</f>
        <v/>
      </c>
      <c r="F898" s="21" t="str">
        <f>IF($B898="","",SUMIFS($E$5:$E897,$C$5:$C897,$C898))</f>
        <v/>
      </c>
      <c r="G898" s="21" t="str">
        <f>IF($B898="","",MAX(0,$E898-MAX(0,SUMIFS(Тех_Движение!$G$2:$G$5111,Тех_Движение!$D$2:$D$5111,$C898,Тех_Движение!$B$2:$B$5111,"&lt;="&amp;Настройки!$B$5-1)-$F898)))</f>
        <v/>
      </c>
      <c r="H898" s="21" t="str">
        <f>IF($B898="","",IF(AND($D898&gt;=Настройки!$B$5,$D898&lt;=Настройки!$B$6),$E898,0))</f>
        <v/>
      </c>
      <c r="I898" s="21" t="str">
        <f t="shared" si="39"/>
        <v/>
      </c>
      <c r="J898" s="21" t="str">
        <f>IF($B898="","",MAX(0,$E898-MAX(0,SUMIFS(Тех_Движение!$G$2:$G$5111,Тех_Движение!$D$2:$D$5111,$C898,Тех_Движение!$B$2:$B$5111,"&lt;="&amp;Настройки!$B$6)-$F898)))</f>
        <v/>
      </c>
      <c r="K898" s="21" t="e">
        <f>IF(OR($B898="",K$3&lt;$D898+Настройки!$B$7),0,MAX(0,$E898-MAX(0,SUMIFS(Тех_Движение!$G$2:$G$5111,Тех_Движение!$D$2:$D$5111,$C898,Тех_Движение!$B$2:$B$5111,"&lt;="&amp;K$3)-$F898)))</f>
        <v>#VALUE!</v>
      </c>
      <c r="L898" s="21" t="e">
        <f>IF(OR($B898="",L$3&lt;$D898+Настройки!$B$7),0,MAX(0,$E898-MAX(0,SUMIFS(Тех_Движение!$G$2:$G$5111,Тех_Движение!$D$2:$D$5111,$C898,Тех_Движение!$B$2:$B$5111,"&lt;="&amp;L$3)-$F898)))</f>
        <v>#VALUE!</v>
      </c>
      <c r="M898" s="21" t="e">
        <f>IF(OR($B898="",M$3&lt;$D898+Настройки!$B$7),0,MAX(0,$E898-MAX(0,SUMIFS(Тех_Движение!$G$2:$G$5111,Тех_Движение!$D$2:$D$5111,$C898,Тех_Движение!$B$2:$B$5111,"&lt;="&amp;M$3)-$F898)))</f>
        <v>#VALUE!</v>
      </c>
      <c r="N898" s="21" t="e">
        <f>IF(OR($B898="",N$3&lt;$D898+Настройки!$B$7),0,MAX(0,$E898-MAX(0,SUMIFS(Тех_Движение!$G$2:$G$5111,Тех_Движение!$D$2:$D$5111,$C898,Тех_Движение!$B$2:$B$5111,"&lt;="&amp;N$3)-$F898)))</f>
        <v>#VALUE!</v>
      </c>
      <c r="O898" s="21" t="e">
        <f>IF(OR($B898="",O$3&lt;$D898+Настройки!$B$7),0,MAX(0,$E898-MAX(0,SUMIFS(Тех_Движение!$G$2:$G$5111,Тех_Движение!$D$2:$D$5111,$C898,Тех_Движение!$B$2:$B$5111,"&lt;="&amp;O$3)-$F898)))</f>
        <v>#VALUE!</v>
      </c>
      <c r="P898" s="21" t="e">
        <f>IF(OR($B898="",P$3&lt;$D898+Настройки!$B$7),0,MAX(0,$E898-MAX(0,SUMIFS(Тех_Движение!$G$2:$G$5111,Тех_Движение!$D$2:$D$5111,$C898,Тех_Движение!$B$2:$B$5111,"&lt;="&amp;P$3)-$F898)))</f>
        <v>#VALUE!</v>
      </c>
      <c r="Q898" s="21" t="e">
        <f>IF(OR($B898="",Q$3&lt;$D898+Настройки!$B$7),0,MAX(0,$E898-MAX(0,SUMIFS(Тех_Движение!$G$2:$G$5111,Тех_Движение!$D$2:$D$5111,$C898,Тех_Движение!$B$2:$B$5111,"&lt;="&amp;Q$3)-$F898)))</f>
        <v>#VALUE!</v>
      </c>
      <c r="R898" s="21" t="str">
        <f t="shared" si="40"/>
        <v/>
      </c>
      <c r="S898" s="23" t="str">
        <f>IF($B898="","",VLOOKUP($C898,Настройки!$A$11:$L$17,9,FALSE))</f>
        <v/>
      </c>
      <c r="T898" s="23" t="str">
        <f t="shared" si="41"/>
        <v/>
      </c>
    </row>
    <row r="899" spans="1:20" x14ac:dyDescent="0.3">
      <c r="A899" s="20">
        <f>Тех_Движение!$A$896</f>
        <v>895</v>
      </c>
      <c r="B899" s="20" t="str">
        <f>IF(Тех_Движение!$F$896&gt;0,Тех_Движение!$I$896,"")</f>
        <v/>
      </c>
      <c r="C899" s="20" t="str">
        <f>IF($B899="","",Тех_Движение!$D$896)</f>
        <v/>
      </c>
      <c r="D899" s="9" t="str">
        <f>IF($B899="","",Тех_Движение!$B$896)</f>
        <v/>
      </c>
      <c r="E899" s="21" t="str">
        <f>IF($B899="","",Тех_Движение!$F$896)</f>
        <v/>
      </c>
      <c r="F899" s="21" t="str">
        <f>IF($B899="","",SUMIFS($E$5:$E898,$C$5:$C898,$C899))</f>
        <v/>
      </c>
      <c r="G899" s="21" t="str">
        <f>IF($B899="","",MAX(0,$E899-MAX(0,SUMIFS(Тех_Движение!$G$2:$G$5111,Тех_Движение!$D$2:$D$5111,$C899,Тех_Движение!$B$2:$B$5111,"&lt;="&amp;Настройки!$B$5-1)-$F899)))</f>
        <v/>
      </c>
      <c r="H899" s="21" t="str">
        <f>IF($B899="","",IF(AND($D899&gt;=Настройки!$B$5,$D899&lt;=Настройки!$B$6),$E899,0))</f>
        <v/>
      </c>
      <c r="I899" s="21" t="str">
        <f t="shared" si="39"/>
        <v/>
      </c>
      <c r="J899" s="21" t="str">
        <f>IF($B899="","",MAX(0,$E899-MAX(0,SUMIFS(Тех_Движение!$G$2:$G$5111,Тех_Движение!$D$2:$D$5111,$C899,Тех_Движение!$B$2:$B$5111,"&lt;="&amp;Настройки!$B$6)-$F899)))</f>
        <v/>
      </c>
      <c r="K899" s="21" t="e">
        <f>IF(OR($B899="",K$3&lt;$D899+Настройки!$B$7),0,MAX(0,$E899-MAX(0,SUMIFS(Тех_Движение!$G$2:$G$5111,Тех_Движение!$D$2:$D$5111,$C899,Тех_Движение!$B$2:$B$5111,"&lt;="&amp;K$3)-$F899)))</f>
        <v>#VALUE!</v>
      </c>
      <c r="L899" s="21" t="e">
        <f>IF(OR($B899="",L$3&lt;$D899+Настройки!$B$7),0,MAX(0,$E899-MAX(0,SUMIFS(Тех_Движение!$G$2:$G$5111,Тех_Движение!$D$2:$D$5111,$C899,Тех_Движение!$B$2:$B$5111,"&lt;="&amp;L$3)-$F899)))</f>
        <v>#VALUE!</v>
      </c>
      <c r="M899" s="21" t="e">
        <f>IF(OR($B899="",M$3&lt;$D899+Настройки!$B$7),0,MAX(0,$E899-MAX(0,SUMIFS(Тех_Движение!$G$2:$G$5111,Тех_Движение!$D$2:$D$5111,$C899,Тех_Движение!$B$2:$B$5111,"&lt;="&amp;M$3)-$F899)))</f>
        <v>#VALUE!</v>
      </c>
      <c r="N899" s="21" t="e">
        <f>IF(OR($B899="",N$3&lt;$D899+Настройки!$B$7),0,MAX(0,$E899-MAX(0,SUMIFS(Тех_Движение!$G$2:$G$5111,Тех_Движение!$D$2:$D$5111,$C899,Тех_Движение!$B$2:$B$5111,"&lt;="&amp;N$3)-$F899)))</f>
        <v>#VALUE!</v>
      </c>
      <c r="O899" s="21" t="e">
        <f>IF(OR($B899="",O$3&lt;$D899+Настройки!$B$7),0,MAX(0,$E899-MAX(0,SUMIFS(Тех_Движение!$G$2:$G$5111,Тех_Движение!$D$2:$D$5111,$C899,Тех_Движение!$B$2:$B$5111,"&lt;="&amp;O$3)-$F899)))</f>
        <v>#VALUE!</v>
      </c>
      <c r="P899" s="21" t="e">
        <f>IF(OR($B899="",P$3&lt;$D899+Настройки!$B$7),0,MAX(0,$E899-MAX(0,SUMIFS(Тех_Движение!$G$2:$G$5111,Тех_Движение!$D$2:$D$5111,$C899,Тех_Движение!$B$2:$B$5111,"&lt;="&amp;P$3)-$F899)))</f>
        <v>#VALUE!</v>
      </c>
      <c r="Q899" s="21" t="e">
        <f>IF(OR($B899="",Q$3&lt;$D899+Настройки!$B$7),0,MAX(0,$E899-MAX(0,SUMIFS(Тех_Движение!$G$2:$G$5111,Тех_Движение!$D$2:$D$5111,$C899,Тех_Движение!$B$2:$B$5111,"&lt;="&amp;Q$3)-$F899)))</f>
        <v>#VALUE!</v>
      </c>
      <c r="R899" s="21" t="str">
        <f t="shared" si="40"/>
        <v/>
      </c>
      <c r="S899" s="23" t="str">
        <f>IF($B899="","",VLOOKUP($C899,Настройки!$A$11:$L$17,9,FALSE))</f>
        <v/>
      </c>
      <c r="T899" s="23" t="str">
        <f t="shared" si="41"/>
        <v/>
      </c>
    </row>
    <row r="900" spans="1:20" x14ac:dyDescent="0.3">
      <c r="A900" s="20">
        <f>Тех_Движение!$A$897</f>
        <v>896</v>
      </c>
      <c r="B900" s="20" t="str">
        <f>IF(Тех_Движение!$F$897&gt;0,Тех_Движение!$I$897,"")</f>
        <v/>
      </c>
      <c r="C900" s="20" t="str">
        <f>IF($B900="","",Тех_Движение!$D$897)</f>
        <v/>
      </c>
      <c r="D900" s="9" t="str">
        <f>IF($B900="","",Тех_Движение!$B$897)</f>
        <v/>
      </c>
      <c r="E900" s="21" t="str">
        <f>IF($B900="","",Тех_Движение!$F$897)</f>
        <v/>
      </c>
      <c r="F900" s="21" t="str">
        <f>IF($B900="","",SUMIFS($E$5:$E899,$C$5:$C899,$C900))</f>
        <v/>
      </c>
      <c r="G900" s="21" t="str">
        <f>IF($B900="","",MAX(0,$E900-MAX(0,SUMIFS(Тех_Движение!$G$2:$G$5111,Тех_Движение!$D$2:$D$5111,$C900,Тех_Движение!$B$2:$B$5111,"&lt;="&amp;Настройки!$B$5-1)-$F900)))</f>
        <v/>
      </c>
      <c r="H900" s="21" t="str">
        <f>IF($B900="","",IF(AND($D900&gt;=Настройки!$B$5,$D900&lt;=Настройки!$B$6),$E900,0))</f>
        <v/>
      </c>
      <c r="I900" s="21" t="str">
        <f t="shared" si="39"/>
        <v/>
      </c>
      <c r="J900" s="21" t="str">
        <f>IF($B900="","",MAX(0,$E900-MAX(0,SUMIFS(Тех_Движение!$G$2:$G$5111,Тех_Движение!$D$2:$D$5111,$C900,Тех_Движение!$B$2:$B$5111,"&lt;="&amp;Настройки!$B$6)-$F900)))</f>
        <v/>
      </c>
      <c r="K900" s="21" t="e">
        <f>IF(OR($B900="",K$3&lt;$D900+Настройки!$B$7),0,MAX(0,$E900-MAX(0,SUMIFS(Тех_Движение!$G$2:$G$5111,Тех_Движение!$D$2:$D$5111,$C900,Тех_Движение!$B$2:$B$5111,"&lt;="&amp;K$3)-$F900)))</f>
        <v>#VALUE!</v>
      </c>
      <c r="L900" s="21" t="e">
        <f>IF(OR($B900="",L$3&lt;$D900+Настройки!$B$7),0,MAX(0,$E900-MAX(0,SUMIFS(Тех_Движение!$G$2:$G$5111,Тех_Движение!$D$2:$D$5111,$C900,Тех_Движение!$B$2:$B$5111,"&lt;="&amp;L$3)-$F900)))</f>
        <v>#VALUE!</v>
      </c>
      <c r="M900" s="21" t="e">
        <f>IF(OR($B900="",M$3&lt;$D900+Настройки!$B$7),0,MAX(0,$E900-MAX(0,SUMIFS(Тех_Движение!$G$2:$G$5111,Тех_Движение!$D$2:$D$5111,$C900,Тех_Движение!$B$2:$B$5111,"&lt;="&amp;M$3)-$F900)))</f>
        <v>#VALUE!</v>
      </c>
      <c r="N900" s="21" t="e">
        <f>IF(OR($B900="",N$3&lt;$D900+Настройки!$B$7),0,MAX(0,$E900-MAX(0,SUMIFS(Тех_Движение!$G$2:$G$5111,Тех_Движение!$D$2:$D$5111,$C900,Тех_Движение!$B$2:$B$5111,"&lt;="&amp;N$3)-$F900)))</f>
        <v>#VALUE!</v>
      </c>
      <c r="O900" s="21" t="e">
        <f>IF(OR($B900="",O$3&lt;$D900+Настройки!$B$7),0,MAX(0,$E900-MAX(0,SUMIFS(Тех_Движение!$G$2:$G$5111,Тех_Движение!$D$2:$D$5111,$C900,Тех_Движение!$B$2:$B$5111,"&lt;="&amp;O$3)-$F900)))</f>
        <v>#VALUE!</v>
      </c>
      <c r="P900" s="21" t="e">
        <f>IF(OR($B900="",P$3&lt;$D900+Настройки!$B$7),0,MAX(0,$E900-MAX(0,SUMIFS(Тех_Движение!$G$2:$G$5111,Тех_Движение!$D$2:$D$5111,$C900,Тех_Движение!$B$2:$B$5111,"&lt;="&amp;P$3)-$F900)))</f>
        <v>#VALUE!</v>
      </c>
      <c r="Q900" s="21" t="e">
        <f>IF(OR($B900="",Q$3&lt;$D900+Настройки!$B$7),0,MAX(0,$E900-MAX(0,SUMIFS(Тех_Движение!$G$2:$G$5111,Тех_Движение!$D$2:$D$5111,$C900,Тех_Движение!$B$2:$B$5111,"&lt;="&amp;Q$3)-$F900)))</f>
        <v>#VALUE!</v>
      </c>
      <c r="R900" s="21" t="str">
        <f t="shared" si="40"/>
        <v/>
      </c>
      <c r="S900" s="23" t="str">
        <f>IF($B900="","",VLOOKUP($C900,Настройки!$A$11:$L$17,9,FALSE))</f>
        <v/>
      </c>
      <c r="T900" s="23" t="str">
        <f t="shared" si="41"/>
        <v/>
      </c>
    </row>
    <row r="901" spans="1:20" x14ac:dyDescent="0.3">
      <c r="A901" s="20">
        <f>Тех_Движение!$A$898</f>
        <v>897</v>
      </c>
      <c r="B901" s="20" t="str">
        <f>IF(Тех_Движение!$F$898&gt;0,Тех_Движение!$I$898,"")</f>
        <v/>
      </c>
      <c r="C901" s="20" t="str">
        <f>IF($B901="","",Тех_Движение!$D$898)</f>
        <v/>
      </c>
      <c r="D901" s="9" t="str">
        <f>IF($B901="","",Тех_Движение!$B$898)</f>
        <v/>
      </c>
      <c r="E901" s="21" t="str">
        <f>IF($B901="","",Тех_Движение!$F$898)</f>
        <v/>
      </c>
      <c r="F901" s="21" t="str">
        <f>IF($B901="","",SUMIFS($E$5:$E900,$C$5:$C900,$C901))</f>
        <v/>
      </c>
      <c r="G901" s="21" t="str">
        <f>IF($B901="","",MAX(0,$E901-MAX(0,SUMIFS(Тех_Движение!$G$2:$G$5111,Тех_Движение!$D$2:$D$5111,$C901,Тех_Движение!$B$2:$B$5111,"&lt;="&amp;Настройки!$B$5-1)-$F901)))</f>
        <v/>
      </c>
      <c r="H901" s="21" t="str">
        <f>IF($B901="","",IF(AND($D901&gt;=Настройки!$B$5,$D901&lt;=Настройки!$B$6),$E901,0))</f>
        <v/>
      </c>
      <c r="I901" s="21" t="str">
        <f t="shared" ref="I901:I964" si="42">IF($B901="","",$G901+$H901-$J901)</f>
        <v/>
      </c>
      <c r="J901" s="21" t="str">
        <f>IF($B901="","",MAX(0,$E901-MAX(0,SUMIFS(Тех_Движение!$G$2:$G$5111,Тех_Движение!$D$2:$D$5111,$C901,Тех_Движение!$B$2:$B$5111,"&lt;="&amp;Настройки!$B$6)-$F901)))</f>
        <v/>
      </c>
      <c r="K901" s="21" t="e">
        <f>IF(OR($B901="",K$3&lt;$D901+Настройки!$B$7),0,MAX(0,$E901-MAX(0,SUMIFS(Тех_Движение!$G$2:$G$5111,Тех_Движение!$D$2:$D$5111,$C901,Тех_Движение!$B$2:$B$5111,"&lt;="&amp;K$3)-$F901)))</f>
        <v>#VALUE!</v>
      </c>
      <c r="L901" s="21" t="e">
        <f>IF(OR($B901="",L$3&lt;$D901+Настройки!$B$7),0,MAX(0,$E901-MAX(0,SUMIFS(Тех_Движение!$G$2:$G$5111,Тех_Движение!$D$2:$D$5111,$C901,Тех_Движение!$B$2:$B$5111,"&lt;="&amp;L$3)-$F901)))</f>
        <v>#VALUE!</v>
      </c>
      <c r="M901" s="21" t="e">
        <f>IF(OR($B901="",M$3&lt;$D901+Настройки!$B$7),0,MAX(0,$E901-MAX(0,SUMIFS(Тех_Движение!$G$2:$G$5111,Тех_Движение!$D$2:$D$5111,$C901,Тех_Движение!$B$2:$B$5111,"&lt;="&amp;M$3)-$F901)))</f>
        <v>#VALUE!</v>
      </c>
      <c r="N901" s="21" t="e">
        <f>IF(OR($B901="",N$3&lt;$D901+Настройки!$B$7),0,MAX(0,$E901-MAX(0,SUMIFS(Тех_Движение!$G$2:$G$5111,Тех_Движение!$D$2:$D$5111,$C901,Тех_Движение!$B$2:$B$5111,"&lt;="&amp;N$3)-$F901)))</f>
        <v>#VALUE!</v>
      </c>
      <c r="O901" s="21" t="e">
        <f>IF(OR($B901="",O$3&lt;$D901+Настройки!$B$7),0,MAX(0,$E901-MAX(0,SUMIFS(Тех_Движение!$G$2:$G$5111,Тех_Движение!$D$2:$D$5111,$C901,Тех_Движение!$B$2:$B$5111,"&lt;="&amp;O$3)-$F901)))</f>
        <v>#VALUE!</v>
      </c>
      <c r="P901" s="21" t="e">
        <f>IF(OR($B901="",P$3&lt;$D901+Настройки!$B$7),0,MAX(0,$E901-MAX(0,SUMIFS(Тех_Движение!$G$2:$G$5111,Тех_Движение!$D$2:$D$5111,$C901,Тех_Движение!$B$2:$B$5111,"&lt;="&amp;P$3)-$F901)))</f>
        <v>#VALUE!</v>
      </c>
      <c r="Q901" s="21" t="e">
        <f>IF(OR($B901="",Q$3&lt;$D901+Настройки!$B$7),0,MAX(0,$E901-MAX(0,SUMIFS(Тех_Движение!$G$2:$G$5111,Тех_Движение!$D$2:$D$5111,$C901,Тех_Движение!$B$2:$B$5111,"&lt;="&amp;Q$3)-$F901)))</f>
        <v>#VALUE!</v>
      </c>
      <c r="R901" s="21" t="str">
        <f t="shared" ref="R901:R964" si="43">IF($B901="","",SUM($K901:$Q901))</f>
        <v/>
      </c>
      <c r="S901" s="23" t="str">
        <f>IF($B901="","",VLOOKUP($C901,Настройки!$A$11:$L$17,9,FALSE))</f>
        <v/>
      </c>
      <c r="T901" s="23" t="str">
        <f t="shared" ref="T901:T964" si="44">IF($B901="","",$R901*$S901)</f>
        <v/>
      </c>
    </row>
    <row r="902" spans="1:20" x14ac:dyDescent="0.3">
      <c r="A902" s="20">
        <f>Тех_Движение!$A$899</f>
        <v>898</v>
      </c>
      <c r="B902" s="20" t="str">
        <f>IF(Тех_Движение!$F$899&gt;0,Тех_Движение!$I$899,"")</f>
        <v/>
      </c>
      <c r="C902" s="20" t="str">
        <f>IF($B902="","",Тех_Движение!$D$899)</f>
        <v/>
      </c>
      <c r="D902" s="9" t="str">
        <f>IF($B902="","",Тех_Движение!$B$899)</f>
        <v/>
      </c>
      <c r="E902" s="21" t="str">
        <f>IF($B902="","",Тех_Движение!$F$899)</f>
        <v/>
      </c>
      <c r="F902" s="21" t="str">
        <f>IF($B902="","",SUMIFS($E$5:$E901,$C$5:$C901,$C902))</f>
        <v/>
      </c>
      <c r="G902" s="21" t="str">
        <f>IF($B902="","",MAX(0,$E902-MAX(0,SUMIFS(Тех_Движение!$G$2:$G$5111,Тех_Движение!$D$2:$D$5111,$C902,Тех_Движение!$B$2:$B$5111,"&lt;="&amp;Настройки!$B$5-1)-$F902)))</f>
        <v/>
      </c>
      <c r="H902" s="21" t="str">
        <f>IF($B902="","",IF(AND($D902&gt;=Настройки!$B$5,$D902&lt;=Настройки!$B$6),$E902,0))</f>
        <v/>
      </c>
      <c r="I902" s="21" t="str">
        <f t="shared" si="42"/>
        <v/>
      </c>
      <c r="J902" s="21" t="str">
        <f>IF($B902="","",MAX(0,$E902-MAX(0,SUMIFS(Тех_Движение!$G$2:$G$5111,Тех_Движение!$D$2:$D$5111,$C902,Тех_Движение!$B$2:$B$5111,"&lt;="&amp;Настройки!$B$6)-$F902)))</f>
        <v/>
      </c>
      <c r="K902" s="21" t="e">
        <f>IF(OR($B902="",K$3&lt;$D902+Настройки!$B$7),0,MAX(0,$E902-MAX(0,SUMIFS(Тех_Движение!$G$2:$G$5111,Тех_Движение!$D$2:$D$5111,$C902,Тех_Движение!$B$2:$B$5111,"&lt;="&amp;K$3)-$F902)))</f>
        <v>#VALUE!</v>
      </c>
      <c r="L902" s="21" t="e">
        <f>IF(OR($B902="",L$3&lt;$D902+Настройки!$B$7),0,MAX(0,$E902-MAX(0,SUMIFS(Тех_Движение!$G$2:$G$5111,Тех_Движение!$D$2:$D$5111,$C902,Тех_Движение!$B$2:$B$5111,"&lt;="&amp;L$3)-$F902)))</f>
        <v>#VALUE!</v>
      </c>
      <c r="M902" s="21" t="e">
        <f>IF(OR($B902="",M$3&lt;$D902+Настройки!$B$7),0,MAX(0,$E902-MAX(0,SUMIFS(Тех_Движение!$G$2:$G$5111,Тех_Движение!$D$2:$D$5111,$C902,Тех_Движение!$B$2:$B$5111,"&lt;="&amp;M$3)-$F902)))</f>
        <v>#VALUE!</v>
      </c>
      <c r="N902" s="21" t="e">
        <f>IF(OR($B902="",N$3&lt;$D902+Настройки!$B$7),0,MAX(0,$E902-MAX(0,SUMIFS(Тех_Движение!$G$2:$G$5111,Тех_Движение!$D$2:$D$5111,$C902,Тех_Движение!$B$2:$B$5111,"&lt;="&amp;N$3)-$F902)))</f>
        <v>#VALUE!</v>
      </c>
      <c r="O902" s="21" t="e">
        <f>IF(OR($B902="",O$3&lt;$D902+Настройки!$B$7),0,MAX(0,$E902-MAX(0,SUMIFS(Тех_Движение!$G$2:$G$5111,Тех_Движение!$D$2:$D$5111,$C902,Тех_Движение!$B$2:$B$5111,"&lt;="&amp;O$3)-$F902)))</f>
        <v>#VALUE!</v>
      </c>
      <c r="P902" s="21" t="e">
        <f>IF(OR($B902="",P$3&lt;$D902+Настройки!$B$7),0,MAX(0,$E902-MAX(0,SUMIFS(Тех_Движение!$G$2:$G$5111,Тех_Движение!$D$2:$D$5111,$C902,Тех_Движение!$B$2:$B$5111,"&lt;="&amp;P$3)-$F902)))</f>
        <v>#VALUE!</v>
      </c>
      <c r="Q902" s="21" t="e">
        <f>IF(OR($B902="",Q$3&lt;$D902+Настройки!$B$7),0,MAX(0,$E902-MAX(0,SUMIFS(Тех_Движение!$G$2:$G$5111,Тех_Движение!$D$2:$D$5111,$C902,Тех_Движение!$B$2:$B$5111,"&lt;="&amp;Q$3)-$F902)))</f>
        <v>#VALUE!</v>
      </c>
      <c r="R902" s="21" t="str">
        <f t="shared" si="43"/>
        <v/>
      </c>
      <c r="S902" s="23" t="str">
        <f>IF($B902="","",VLOOKUP($C902,Настройки!$A$11:$L$17,9,FALSE))</f>
        <v/>
      </c>
      <c r="T902" s="23" t="str">
        <f t="shared" si="44"/>
        <v/>
      </c>
    </row>
    <row r="903" spans="1:20" x14ac:dyDescent="0.3">
      <c r="A903" s="20">
        <f>Тех_Движение!$A$900</f>
        <v>899</v>
      </c>
      <c r="B903" s="20" t="str">
        <f>IF(Тех_Движение!$F$900&gt;0,Тех_Движение!$I$900,"")</f>
        <v/>
      </c>
      <c r="C903" s="20" t="str">
        <f>IF($B903="","",Тех_Движение!$D$900)</f>
        <v/>
      </c>
      <c r="D903" s="9" t="str">
        <f>IF($B903="","",Тех_Движение!$B$900)</f>
        <v/>
      </c>
      <c r="E903" s="21" t="str">
        <f>IF($B903="","",Тех_Движение!$F$900)</f>
        <v/>
      </c>
      <c r="F903" s="21" t="str">
        <f>IF($B903="","",SUMIFS($E$5:$E902,$C$5:$C902,$C903))</f>
        <v/>
      </c>
      <c r="G903" s="21" t="str">
        <f>IF($B903="","",MAX(0,$E903-MAX(0,SUMIFS(Тех_Движение!$G$2:$G$5111,Тех_Движение!$D$2:$D$5111,$C903,Тех_Движение!$B$2:$B$5111,"&lt;="&amp;Настройки!$B$5-1)-$F903)))</f>
        <v/>
      </c>
      <c r="H903" s="21" t="str">
        <f>IF($B903="","",IF(AND($D903&gt;=Настройки!$B$5,$D903&lt;=Настройки!$B$6),$E903,0))</f>
        <v/>
      </c>
      <c r="I903" s="21" t="str">
        <f t="shared" si="42"/>
        <v/>
      </c>
      <c r="J903" s="21" t="str">
        <f>IF($B903="","",MAX(0,$E903-MAX(0,SUMIFS(Тех_Движение!$G$2:$G$5111,Тех_Движение!$D$2:$D$5111,$C903,Тех_Движение!$B$2:$B$5111,"&lt;="&amp;Настройки!$B$6)-$F903)))</f>
        <v/>
      </c>
      <c r="K903" s="21" t="e">
        <f>IF(OR($B903="",K$3&lt;$D903+Настройки!$B$7),0,MAX(0,$E903-MAX(0,SUMIFS(Тех_Движение!$G$2:$G$5111,Тех_Движение!$D$2:$D$5111,$C903,Тех_Движение!$B$2:$B$5111,"&lt;="&amp;K$3)-$F903)))</f>
        <v>#VALUE!</v>
      </c>
      <c r="L903" s="21" t="e">
        <f>IF(OR($B903="",L$3&lt;$D903+Настройки!$B$7),0,MAX(0,$E903-MAX(0,SUMIFS(Тех_Движение!$G$2:$G$5111,Тех_Движение!$D$2:$D$5111,$C903,Тех_Движение!$B$2:$B$5111,"&lt;="&amp;L$3)-$F903)))</f>
        <v>#VALUE!</v>
      </c>
      <c r="M903" s="21" t="e">
        <f>IF(OR($B903="",M$3&lt;$D903+Настройки!$B$7),0,MAX(0,$E903-MAX(0,SUMIFS(Тех_Движение!$G$2:$G$5111,Тех_Движение!$D$2:$D$5111,$C903,Тех_Движение!$B$2:$B$5111,"&lt;="&amp;M$3)-$F903)))</f>
        <v>#VALUE!</v>
      </c>
      <c r="N903" s="21" t="e">
        <f>IF(OR($B903="",N$3&lt;$D903+Настройки!$B$7),0,MAX(0,$E903-MAX(0,SUMIFS(Тех_Движение!$G$2:$G$5111,Тех_Движение!$D$2:$D$5111,$C903,Тех_Движение!$B$2:$B$5111,"&lt;="&amp;N$3)-$F903)))</f>
        <v>#VALUE!</v>
      </c>
      <c r="O903" s="21" t="e">
        <f>IF(OR($B903="",O$3&lt;$D903+Настройки!$B$7),0,MAX(0,$E903-MAX(0,SUMIFS(Тех_Движение!$G$2:$G$5111,Тех_Движение!$D$2:$D$5111,$C903,Тех_Движение!$B$2:$B$5111,"&lt;="&amp;O$3)-$F903)))</f>
        <v>#VALUE!</v>
      </c>
      <c r="P903" s="21" t="e">
        <f>IF(OR($B903="",P$3&lt;$D903+Настройки!$B$7),0,MAX(0,$E903-MAX(0,SUMIFS(Тех_Движение!$G$2:$G$5111,Тех_Движение!$D$2:$D$5111,$C903,Тех_Движение!$B$2:$B$5111,"&lt;="&amp;P$3)-$F903)))</f>
        <v>#VALUE!</v>
      </c>
      <c r="Q903" s="21" t="e">
        <f>IF(OR($B903="",Q$3&lt;$D903+Настройки!$B$7),0,MAX(0,$E903-MAX(0,SUMIFS(Тех_Движение!$G$2:$G$5111,Тех_Движение!$D$2:$D$5111,$C903,Тех_Движение!$B$2:$B$5111,"&lt;="&amp;Q$3)-$F903)))</f>
        <v>#VALUE!</v>
      </c>
      <c r="R903" s="21" t="str">
        <f t="shared" si="43"/>
        <v/>
      </c>
      <c r="S903" s="23" t="str">
        <f>IF($B903="","",VLOOKUP($C903,Настройки!$A$11:$L$17,9,FALSE))</f>
        <v/>
      </c>
      <c r="T903" s="23" t="str">
        <f t="shared" si="44"/>
        <v/>
      </c>
    </row>
    <row r="904" spans="1:20" x14ac:dyDescent="0.3">
      <c r="A904" s="20">
        <f>Тех_Движение!$A$901</f>
        <v>900</v>
      </c>
      <c r="B904" s="20" t="str">
        <f>IF(Тех_Движение!$F$901&gt;0,Тех_Движение!$I$901,"")</f>
        <v/>
      </c>
      <c r="C904" s="20" t="str">
        <f>IF($B904="","",Тех_Движение!$D$901)</f>
        <v/>
      </c>
      <c r="D904" s="9" t="str">
        <f>IF($B904="","",Тех_Движение!$B$901)</f>
        <v/>
      </c>
      <c r="E904" s="21" t="str">
        <f>IF($B904="","",Тех_Движение!$F$901)</f>
        <v/>
      </c>
      <c r="F904" s="21" t="str">
        <f>IF($B904="","",SUMIFS($E$5:$E903,$C$5:$C903,$C904))</f>
        <v/>
      </c>
      <c r="G904" s="21" t="str">
        <f>IF($B904="","",MAX(0,$E904-MAX(0,SUMIFS(Тех_Движение!$G$2:$G$5111,Тех_Движение!$D$2:$D$5111,$C904,Тех_Движение!$B$2:$B$5111,"&lt;="&amp;Настройки!$B$5-1)-$F904)))</f>
        <v/>
      </c>
      <c r="H904" s="21" t="str">
        <f>IF($B904="","",IF(AND($D904&gt;=Настройки!$B$5,$D904&lt;=Настройки!$B$6),$E904,0))</f>
        <v/>
      </c>
      <c r="I904" s="21" t="str">
        <f t="shared" si="42"/>
        <v/>
      </c>
      <c r="J904" s="21" t="str">
        <f>IF($B904="","",MAX(0,$E904-MAX(0,SUMIFS(Тех_Движение!$G$2:$G$5111,Тех_Движение!$D$2:$D$5111,$C904,Тех_Движение!$B$2:$B$5111,"&lt;="&amp;Настройки!$B$6)-$F904)))</f>
        <v/>
      </c>
      <c r="K904" s="21" t="e">
        <f>IF(OR($B904="",K$3&lt;$D904+Настройки!$B$7),0,MAX(0,$E904-MAX(0,SUMIFS(Тех_Движение!$G$2:$G$5111,Тех_Движение!$D$2:$D$5111,$C904,Тех_Движение!$B$2:$B$5111,"&lt;="&amp;K$3)-$F904)))</f>
        <v>#VALUE!</v>
      </c>
      <c r="L904" s="21" t="e">
        <f>IF(OR($B904="",L$3&lt;$D904+Настройки!$B$7),0,MAX(0,$E904-MAX(0,SUMIFS(Тех_Движение!$G$2:$G$5111,Тех_Движение!$D$2:$D$5111,$C904,Тех_Движение!$B$2:$B$5111,"&lt;="&amp;L$3)-$F904)))</f>
        <v>#VALUE!</v>
      </c>
      <c r="M904" s="21" t="e">
        <f>IF(OR($B904="",M$3&lt;$D904+Настройки!$B$7),0,MAX(0,$E904-MAX(0,SUMIFS(Тех_Движение!$G$2:$G$5111,Тех_Движение!$D$2:$D$5111,$C904,Тех_Движение!$B$2:$B$5111,"&lt;="&amp;M$3)-$F904)))</f>
        <v>#VALUE!</v>
      </c>
      <c r="N904" s="21" t="e">
        <f>IF(OR($B904="",N$3&lt;$D904+Настройки!$B$7),0,MAX(0,$E904-MAX(0,SUMIFS(Тех_Движение!$G$2:$G$5111,Тех_Движение!$D$2:$D$5111,$C904,Тех_Движение!$B$2:$B$5111,"&lt;="&amp;N$3)-$F904)))</f>
        <v>#VALUE!</v>
      </c>
      <c r="O904" s="21" t="e">
        <f>IF(OR($B904="",O$3&lt;$D904+Настройки!$B$7),0,MAX(0,$E904-MAX(0,SUMIFS(Тех_Движение!$G$2:$G$5111,Тех_Движение!$D$2:$D$5111,$C904,Тех_Движение!$B$2:$B$5111,"&lt;="&amp;O$3)-$F904)))</f>
        <v>#VALUE!</v>
      </c>
      <c r="P904" s="21" t="e">
        <f>IF(OR($B904="",P$3&lt;$D904+Настройки!$B$7),0,MAX(0,$E904-MAX(0,SUMIFS(Тех_Движение!$G$2:$G$5111,Тех_Движение!$D$2:$D$5111,$C904,Тех_Движение!$B$2:$B$5111,"&lt;="&amp;P$3)-$F904)))</f>
        <v>#VALUE!</v>
      </c>
      <c r="Q904" s="21" t="e">
        <f>IF(OR($B904="",Q$3&lt;$D904+Настройки!$B$7),0,MAX(0,$E904-MAX(0,SUMIFS(Тех_Движение!$G$2:$G$5111,Тех_Движение!$D$2:$D$5111,$C904,Тех_Движение!$B$2:$B$5111,"&lt;="&amp;Q$3)-$F904)))</f>
        <v>#VALUE!</v>
      </c>
      <c r="R904" s="21" t="str">
        <f t="shared" si="43"/>
        <v/>
      </c>
      <c r="S904" s="23" t="str">
        <f>IF($B904="","",VLOOKUP($C904,Настройки!$A$11:$L$17,9,FALSE))</f>
        <v/>
      </c>
      <c r="T904" s="23" t="str">
        <f t="shared" si="44"/>
        <v/>
      </c>
    </row>
    <row r="905" spans="1:20" x14ac:dyDescent="0.3">
      <c r="A905" s="20">
        <f>Тех_Движение!$A$902</f>
        <v>901</v>
      </c>
      <c r="B905" s="20" t="str">
        <f>IF(Тех_Движение!$F$902&gt;0,Тех_Движение!$I$902,"")</f>
        <v/>
      </c>
      <c r="C905" s="20" t="str">
        <f>IF($B905="","",Тех_Движение!$D$902)</f>
        <v/>
      </c>
      <c r="D905" s="9" t="str">
        <f>IF($B905="","",Тех_Движение!$B$902)</f>
        <v/>
      </c>
      <c r="E905" s="21" t="str">
        <f>IF($B905="","",Тех_Движение!$F$902)</f>
        <v/>
      </c>
      <c r="F905" s="21" t="str">
        <f>IF($B905="","",SUMIFS($E$5:$E904,$C$5:$C904,$C905))</f>
        <v/>
      </c>
      <c r="G905" s="21" t="str">
        <f>IF($B905="","",MAX(0,$E905-MAX(0,SUMIFS(Тех_Движение!$G$2:$G$5111,Тех_Движение!$D$2:$D$5111,$C905,Тех_Движение!$B$2:$B$5111,"&lt;="&amp;Настройки!$B$5-1)-$F905)))</f>
        <v/>
      </c>
      <c r="H905" s="21" t="str">
        <f>IF($B905="","",IF(AND($D905&gt;=Настройки!$B$5,$D905&lt;=Настройки!$B$6),$E905,0))</f>
        <v/>
      </c>
      <c r="I905" s="21" t="str">
        <f t="shared" si="42"/>
        <v/>
      </c>
      <c r="J905" s="21" t="str">
        <f>IF($B905="","",MAX(0,$E905-MAX(0,SUMIFS(Тех_Движение!$G$2:$G$5111,Тех_Движение!$D$2:$D$5111,$C905,Тех_Движение!$B$2:$B$5111,"&lt;="&amp;Настройки!$B$6)-$F905)))</f>
        <v/>
      </c>
      <c r="K905" s="21" t="e">
        <f>IF(OR($B905="",K$3&lt;$D905+Настройки!$B$7),0,MAX(0,$E905-MAX(0,SUMIFS(Тех_Движение!$G$2:$G$5111,Тех_Движение!$D$2:$D$5111,$C905,Тех_Движение!$B$2:$B$5111,"&lt;="&amp;K$3)-$F905)))</f>
        <v>#VALUE!</v>
      </c>
      <c r="L905" s="21" t="e">
        <f>IF(OR($B905="",L$3&lt;$D905+Настройки!$B$7),0,MAX(0,$E905-MAX(0,SUMIFS(Тех_Движение!$G$2:$G$5111,Тех_Движение!$D$2:$D$5111,$C905,Тех_Движение!$B$2:$B$5111,"&lt;="&amp;L$3)-$F905)))</f>
        <v>#VALUE!</v>
      </c>
      <c r="M905" s="21" t="e">
        <f>IF(OR($B905="",M$3&lt;$D905+Настройки!$B$7),0,MAX(0,$E905-MAX(0,SUMIFS(Тех_Движение!$G$2:$G$5111,Тех_Движение!$D$2:$D$5111,$C905,Тех_Движение!$B$2:$B$5111,"&lt;="&amp;M$3)-$F905)))</f>
        <v>#VALUE!</v>
      </c>
      <c r="N905" s="21" t="e">
        <f>IF(OR($B905="",N$3&lt;$D905+Настройки!$B$7),0,MAX(0,$E905-MAX(0,SUMIFS(Тех_Движение!$G$2:$G$5111,Тех_Движение!$D$2:$D$5111,$C905,Тех_Движение!$B$2:$B$5111,"&lt;="&amp;N$3)-$F905)))</f>
        <v>#VALUE!</v>
      </c>
      <c r="O905" s="21" t="e">
        <f>IF(OR($B905="",O$3&lt;$D905+Настройки!$B$7),0,MAX(0,$E905-MAX(0,SUMIFS(Тех_Движение!$G$2:$G$5111,Тех_Движение!$D$2:$D$5111,$C905,Тех_Движение!$B$2:$B$5111,"&lt;="&amp;O$3)-$F905)))</f>
        <v>#VALUE!</v>
      </c>
      <c r="P905" s="21" t="e">
        <f>IF(OR($B905="",P$3&lt;$D905+Настройки!$B$7),0,MAX(0,$E905-MAX(0,SUMIFS(Тех_Движение!$G$2:$G$5111,Тех_Движение!$D$2:$D$5111,$C905,Тех_Движение!$B$2:$B$5111,"&lt;="&amp;P$3)-$F905)))</f>
        <v>#VALUE!</v>
      </c>
      <c r="Q905" s="21" t="e">
        <f>IF(OR($B905="",Q$3&lt;$D905+Настройки!$B$7),0,MAX(0,$E905-MAX(0,SUMIFS(Тех_Движение!$G$2:$G$5111,Тех_Движение!$D$2:$D$5111,$C905,Тех_Движение!$B$2:$B$5111,"&lt;="&amp;Q$3)-$F905)))</f>
        <v>#VALUE!</v>
      </c>
      <c r="R905" s="21" t="str">
        <f t="shared" si="43"/>
        <v/>
      </c>
      <c r="S905" s="23" t="str">
        <f>IF($B905="","",VLOOKUP($C905,Настройки!$A$11:$L$17,9,FALSE))</f>
        <v/>
      </c>
      <c r="T905" s="23" t="str">
        <f t="shared" si="44"/>
        <v/>
      </c>
    </row>
    <row r="906" spans="1:20" x14ac:dyDescent="0.3">
      <c r="A906" s="20">
        <f>Тех_Движение!$A$903</f>
        <v>902</v>
      </c>
      <c r="B906" s="20" t="str">
        <f>IF(Тех_Движение!$F$903&gt;0,Тех_Движение!$I$903,"")</f>
        <v/>
      </c>
      <c r="C906" s="20" t="str">
        <f>IF($B906="","",Тех_Движение!$D$903)</f>
        <v/>
      </c>
      <c r="D906" s="9" t="str">
        <f>IF($B906="","",Тех_Движение!$B$903)</f>
        <v/>
      </c>
      <c r="E906" s="21" t="str">
        <f>IF($B906="","",Тех_Движение!$F$903)</f>
        <v/>
      </c>
      <c r="F906" s="21" t="str">
        <f>IF($B906="","",SUMIFS($E$5:$E905,$C$5:$C905,$C906))</f>
        <v/>
      </c>
      <c r="G906" s="21" t="str">
        <f>IF($B906="","",MAX(0,$E906-MAX(0,SUMIFS(Тех_Движение!$G$2:$G$5111,Тех_Движение!$D$2:$D$5111,$C906,Тех_Движение!$B$2:$B$5111,"&lt;="&amp;Настройки!$B$5-1)-$F906)))</f>
        <v/>
      </c>
      <c r="H906" s="21" t="str">
        <f>IF($B906="","",IF(AND($D906&gt;=Настройки!$B$5,$D906&lt;=Настройки!$B$6),$E906,0))</f>
        <v/>
      </c>
      <c r="I906" s="21" t="str">
        <f t="shared" si="42"/>
        <v/>
      </c>
      <c r="J906" s="21" t="str">
        <f>IF($B906="","",MAX(0,$E906-MAX(0,SUMIFS(Тех_Движение!$G$2:$G$5111,Тех_Движение!$D$2:$D$5111,$C906,Тех_Движение!$B$2:$B$5111,"&lt;="&amp;Настройки!$B$6)-$F906)))</f>
        <v/>
      </c>
      <c r="K906" s="21" t="e">
        <f>IF(OR($B906="",K$3&lt;$D906+Настройки!$B$7),0,MAX(0,$E906-MAX(0,SUMIFS(Тех_Движение!$G$2:$G$5111,Тех_Движение!$D$2:$D$5111,$C906,Тех_Движение!$B$2:$B$5111,"&lt;="&amp;K$3)-$F906)))</f>
        <v>#VALUE!</v>
      </c>
      <c r="L906" s="21" t="e">
        <f>IF(OR($B906="",L$3&lt;$D906+Настройки!$B$7),0,MAX(0,$E906-MAX(0,SUMIFS(Тех_Движение!$G$2:$G$5111,Тех_Движение!$D$2:$D$5111,$C906,Тех_Движение!$B$2:$B$5111,"&lt;="&amp;L$3)-$F906)))</f>
        <v>#VALUE!</v>
      </c>
      <c r="M906" s="21" t="e">
        <f>IF(OR($B906="",M$3&lt;$D906+Настройки!$B$7),0,MAX(0,$E906-MAX(0,SUMIFS(Тех_Движение!$G$2:$G$5111,Тех_Движение!$D$2:$D$5111,$C906,Тех_Движение!$B$2:$B$5111,"&lt;="&amp;M$3)-$F906)))</f>
        <v>#VALUE!</v>
      </c>
      <c r="N906" s="21" t="e">
        <f>IF(OR($B906="",N$3&lt;$D906+Настройки!$B$7),0,MAX(0,$E906-MAX(0,SUMIFS(Тех_Движение!$G$2:$G$5111,Тех_Движение!$D$2:$D$5111,$C906,Тех_Движение!$B$2:$B$5111,"&lt;="&amp;N$3)-$F906)))</f>
        <v>#VALUE!</v>
      </c>
      <c r="O906" s="21" t="e">
        <f>IF(OR($B906="",O$3&lt;$D906+Настройки!$B$7),0,MAX(0,$E906-MAX(0,SUMIFS(Тех_Движение!$G$2:$G$5111,Тех_Движение!$D$2:$D$5111,$C906,Тех_Движение!$B$2:$B$5111,"&lt;="&amp;O$3)-$F906)))</f>
        <v>#VALUE!</v>
      </c>
      <c r="P906" s="21" t="e">
        <f>IF(OR($B906="",P$3&lt;$D906+Настройки!$B$7),0,MAX(0,$E906-MAX(0,SUMIFS(Тех_Движение!$G$2:$G$5111,Тех_Движение!$D$2:$D$5111,$C906,Тех_Движение!$B$2:$B$5111,"&lt;="&amp;P$3)-$F906)))</f>
        <v>#VALUE!</v>
      </c>
      <c r="Q906" s="21" t="e">
        <f>IF(OR($B906="",Q$3&lt;$D906+Настройки!$B$7),0,MAX(0,$E906-MAX(0,SUMIFS(Тех_Движение!$G$2:$G$5111,Тех_Движение!$D$2:$D$5111,$C906,Тех_Движение!$B$2:$B$5111,"&lt;="&amp;Q$3)-$F906)))</f>
        <v>#VALUE!</v>
      </c>
      <c r="R906" s="21" t="str">
        <f t="shared" si="43"/>
        <v/>
      </c>
      <c r="S906" s="23" t="str">
        <f>IF($B906="","",VLOOKUP($C906,Настройки!$A$11:$L$17,9,FALSE))</f>
        <v/>
      </c>
      <c r="T906" s="23" t="str">
        <f t="shared" si="44"/>
        <v/>
      </c>
    </row>
    <row r="907" spans="1:20" x14ac:dyDescent="0.3">
      <c r="A907" s="20">
        <f>Тех_Движение!$A$904</f>
        <v>903</v>
      </c>
      <c r="B907" s="20" t="str">
        <f>IF(Тех_Движение!$F$904&gt;0,Тех_Движение!$I$904,"")</f>
        <v/>
      </c>
      <c r="C907" s="20" t="str">
        <f>IF($B907="","",Тех_Движение!$D$904)</f>
        <v/>
      </c>
      <c r="D907" s="9" t="str">
        <f>IF($B907="","",Тех_Движение!$B$904)</f>
        <v/>
      </c>
      <c r="E907" s="21" t="str">
        <f>IF($B907="","",Тех_Движение!$F$904)</f>
        <v/>
      </c>
      <c r="F907" s="21" t="str">
        <f>IF($B907="","",SUMIFS($E$5:$E906,$C$5:$C906,$C907))</f>
        <v/>
      </c>
      <c r="G907" s="21" t="str">
        <f>IF($B907="","",MAX(0,$E907-MAX(0,SUMIFS(Тех_Движение!$G$2:$G$5111,Тех_Движение!$D$2:$D$5111,$C907,Тех_Движение!$B$2:$B$5111,"&lt;="&amp;Настройки!$B$5-1)-$F907)))</f>
        <v/>
      </c>
      <c r="H907" s="21" t="str">
        <f>IF($B907="","",IF(AND($D907&gt;=Настройки!$B$5,$D907&lt;=Настройки!$B$6),$E907,0))</f>
        <v/>
      </c>
      <c r="I907" s="21" t="str">
        <f t="shared" si="42"/>
        <v/>
      </c>
      <c r="J907" s="21" t="str">
        <f>IF($B907="","",MAX(0,$E907-MAX(0,SUMIFS(Тех_Движение!$G$2:$G$5111,Тех_Движение!$D$2:$D$5111,$C907,Тех_Движение!$B$2:$B$5111,"&lt;="&amp;Настройки!$B$6)-$F907)))</f>
        <v/>
      </c>
      <c r="K907" s="21" t="e">
        <f>IF(OR($B907="",K$3&lt;$D907+Настройки!$B$7),0,MAX(0,$E907-MAX(0,SUMIFS(Тех_Движение!$G$2:$G$5111,Тех_Движение!$D$2:$D$5111,$C907,Тех_Движение!$B$2:$B$5111,"&lt;="&amp;K$3)-$F907)))</f>
        <v>#VALUE!</v>
      </c>
      <c r="L907" s="21" t="e">
        <f>IF(OR($B907="",L$3&lt;$D907+Настройки!$B$7),0,MAX(0,$E907-MAX(0,SUMIFS(Тех_Движение!$G$2:$G$5111,Тех_Движение!$D$2:$D$5111,$C907,Тех_Движение!$B$2:$B$5111,"&lt;="&amp;L$3)-$F907)))</f>
        <v>#VALUE!</v>
      </c>
      <c r="M907" s="21" t="e">
        <f>IF(OR($B907="",M$3&lt;$D907+Настройки!$B$7),0,MAX(0,$E907-MAX(0,SUMIFS(Тех_Движение!$G$2:$G$5111,Тех_Движение!$D$2:$D$5111,$C907,Тех_Движение!$B$2:$B$5111,"&lt;="&amp;M$3)-$F907)))</f>
        <v>#VALUE!</v>
      </c>
      <c r="N907" s="21" t="e">
        <f>IF(OR($B907="",N$3&lt;$D907+Настройки!$B$7),0,MAX(0,$E907-MAX(0,SUMIFS(Тех_Движение!$G$2:$G$5111,Тех_Движение!$D$2:$D$5111,$C907,Тех_Движение!$B$2:$B$5111,"&lt;="&amp;N$3)-$F907)))</f>
        <v>#VALUE!</v>
      </c>
      <c r="O907" s="21" t="e">
        <f>IF(OR($B907="",O$3&lt;$D907+Настройки!$B$7),0,MAX(0,$E907-MAX(0,SUMIFS(Тех_Движение!$G$2:$G$5111,Тех_Движение!$D$2:$D$5111,$C907,Тех_Движение!$B$2:$B$5111,"&lt;="&amp;O$3)-$F907)))</f>
        <v>#VALUE!</v>
      </c>
      <c r="P907" s="21" t="e">
        <f>IF(OR($B907="",P$3&lt;$D907+Настройки!$B$7),0,MAX(0,$E907-MAX(0,SUMIFS(Тех_Движение!$G$2:$G$5111,Тех_Движение!$D$2:$D$5111,$C907,Тех_Движение!$B$2:$B$5111,"&lt;="&amp;P$3)-$F907)))</f>
        <v>#VALUE!</v>
      </c>
      <c r="Q907" s="21" t="e">
        <f>IF(OR($B907="",Q$3&lt;$D907+Настройки!$B$7),0,MAX(0,$E907-MAX(0,SUMIFS(Тех_Движение!$G$2:$G$5111,Тех_Движение!$D$2:$D$5111,$C907,Тех_Движение!$B$2:$B$5111,"&lt;="&amp;Q$3)-$F907)))</f>
        <v>#VALUE!</v>
      </c>
      <c r="R907" s="21" t="str">
        <f t="shared" si="43"/>
        <v/>
      </c>
      <c r="S907" s="23" t="str">
        <f>IF($B907="","",VLOOKUP($C907,Настройки!$A$11:$L$17,9,FALSE))</f>
        <v/>
      </c>
      <c r="T907" s="23" t="str">
        <f t="shared" si="44"/>
        <v/>
      </c>
    </row>
    <row r="908" spans="1:20" x14ac:dyDescent="0.3">
      <c r="A908" s="20">
        <f>Тех_Движение!$A$905</f>
        <v>904</v>
      </c>
      <c r="B908" s="20" t="str">
        <f>IF(Тех_Движение!$F$905&gt;0,Тех_Движение!$I$905,"")</f>
        <v/>
      </c>
      <c r="C908" s="20" t="str">
        <f>IF($B908="","",Тех_Движение!$D$905)</f>
        <v/>
      </c>
      <c r="D908" s="9" t="str">
        <f>IF($B908="","",Тех_Движение!$B$905)</f>
        <v/>
      </c>
      <c r="E908" s="21" t="str">
        <f>IF($B908="","",Тех_Движение!$F$905)</f>
        <v/>
      </c>
      <c r="F908" s="21" t="str">
        <f>IF($B908="","",SUMIFS($E$5:$E907,$C$5:$C907,$C908))</f>
        <v/>
      </c>
      <c r="G908" s="21" t="str">
        <f>IF($B908="","",MAX(0,$E908-MAX(0,SUMIFS(Тех_Движение!$G$2:$G$5111,Тех_Движение!$D$2:$D$5111,$C908,Тех_Движение!$B$2:$B$5111,"&lt;="&amp;Настройки!$B$5-1)-$F908)))</f>
        <v/>
      </c>
      <c r="H908" s="21" t="str">
        <f>IF($B908="","",IF(AND($D908&gt;=Настройки!$B$5,$D908&lt;=Настройки!$B$6),$E908,0))</f>
        <v/>
      </c>
      <c r="I908" s="21" t="str">
        <f t="shared" si="42"/>
        <v/>
      </c>
      <c r="J908" s="21" t="str">
        <f>IF($B908="","",MAX(0,$E908-MAX(0,SUMIFS(Тех_Движение!$G$2:$G$5111,Тех_Движение!$D$2:$D$5111,$C908,Тех_Движение!$B$2:$B$5111,"&lt;="&amp;Настройки!$B$6)-$F908)))</f>
        <v/>
      </c>
      <c r="K908" s="21" t="e">
        <f>IF(OR($B908="",K$3&lt;$D908+Настройки!$B$7),0,MAX(0,$E908-MAX(0,SUMIFS(Тех_Движение!$G$2:$G$5111,Тех_Движение!$D$2:$D$5111,$C908,Тех_Движение!$B$2:$B$5111,"&lt;="&amp;K$3)-$F908)))</f>
        <v>#VALUE!</v>
      </c>
      <c r="L908" s="21" t="e">
        <f>IF(OR($B908="",L$3&lt;$D908+Настройки!$B$7),0,MAX(0,$E908-MAX(0,SUMIFS(Тех_Движение!$G$2:$G$5111,Тех_Движение!$D$2:$D$5111,$C908,Тех_Движение!$B$2:$B$5111,"&lt;="&amp;L$3)-$F908)))</f>
        <v>#VALUE!</v>
      </c>
      <c r="M908" s="21" t="e">
        <f>IF(OR($B908="",M$3&lt;$D908+Настройки!$B$7),0,MAX(0,$E908-MAX(0,SUMIFS(Тех_Движение!$G$2:$G$5111,Тех_Движение!$D$2:$D$5111,$C908,Тех_Движение!$B$2:$B$5111,"&lt;="&amp;M$3)-$F908)))</f>
        <v>#VALUE!</v>
      </c>
      <c r="N908" s="21" t="e">
        <f>IF(OR($B908="",N$3&lt;$D908+Настройки!$B$7),0,MAX(0,$E908-MAX(0,SUMIFS(Тех_Движение!$G$2:$G$5111,Тех_Движение!$D$2:$D$5111,$C908,Тех_Движение!$B$2:$B$5111,"&lt;="&amp;N$3)-$F908)))</f>
        <v>#VALUE!</v>
      </c>
      <c r="O908" s="21" t="e">
        <f>IF(OR($B908="",O$3&lt;$D908+Настройки!$B$7),0,MAX(0,$E908-MAX(0,SUMIFS(Тех_Движение!$G$2:$G$5111,Тех_Движение!$D$2:$D$5111,$C908,Тех_Движение!$B$2:$B$5111,"&lt;="&amp;O$3)-$F908)))</f>
        <v>#VALUE!</v>
      </c>
      <c r="P908" s="21" t="e">
        <f>IF(OR($B908="",P$3&lt;$D908+Настройки!$B$7),0,MAX(0,$E908-MAX(0,SUMIFS(Тех_Движение!$G$2:$G$5111,Тех_Движение!$D$2:$D$5111,$C908,Тех_Движение!$B$2:$B$5111,"&lt;="&amp;P$3)-$F908)))</f>
        <v>#VALUE!</v>
      </c>
      <c r="Q908" s="21" t="e">
        <f>IF(OR($B908="",Q$3&lt;$D908+Настройки!$B$7),0,MAX(0,$E908-MAX(0,SUMIFS(Тех_Движение!$G$2:$G$5111,Тех_Движение!$D$2:$D$5111,$C908,Тех_Движение!$B$2:$B$5111,"&lt;="&amp;Q$3)-$F908)))</f>
        <v>#VALUE!</v>
      </c>
      <c r="R908" s="21" t="str">
        <f t="shared" si="43"/>
        <v/>
      </c>
      <c r="S908" s="23" t="str">
        <f>IF($B908="","",VLOOKUP($C908,Настройки!$A$11:$L$17,9,FALSE))</f>
        <v/>
      </c>
      <c r="T908" s="23" t="str">
        <f t="shared" si="44"/>
        <v/>
      </c>
    </row>
    <row r="909" spans="1:20" x14ac:dyDescent="0.3">
      <c r="A909" s="20">
        <f>Тех_Движение!$A$906</f>
        <v>905</v>
      </c>
      <c r="B909" s="20" t="str">
        <f>IF(Тех_Движение!$F$906&gt;0,Тех_Движение!$I$906,"")</f>
        <v/>
      </c>
      <c r="C909" s="20" t="str">
        <f>IF($B909="","",Тех_Движение!$D$906)</f>
        <v/>
      </c>
      <c r="D909" s="9" t="str">
        <f>IF($B909="","",Тех_Движение!$B$906)</f>
        <v/>
      </c>
      <c r="E909" s="21" t="str">
        <f>IF($B909="","",Тех_Движение!$F$906)</f>
        <v/>
      </c>
      <c r="F909" s="21" t="str">
        <f>IF($B909="","",SUMIFS($E$5:$E908,$C$5:$C908,$C909))</f>
        <v/>
      </c>
      <c r="G909" s="21" t="str">
        <f>IF($B909="","",MAX(0,$E909-MAX(0,SUMIFS(Тех_Движение!$G$2:$G$5111,Тех_Движение!$D$2:$D$5111,$C909,Тех_Движение!$B$2:$B$5111,"&lt;="&amp;Настройки!$B$5-1)-$F909)))</f>
        <v/>
      </c>
      <c r="H909" s="21" t="str">
        <f>IF($B909="","",IF(AND($D909&gt;=Настройки!$B$5,$D909&lt;=Настройки!$B$6),$E909,0))</f>
        <v/>
      </c>
      <c r="I909" s="21" t="str">
        <f t="shared" si="42"/>
        <v/>
      </c>
      <c r="J909" s="21" t="str">
        <f>IF($B909="","",MAX(0,$E909-MAX(0,SUMIFS(Тех_Движение!$G$2:$G$5111,Тех_Движение!$D$2:$D$5111,$C909,Тех_Движение!$B$2:$B$5111,"&lt;="&amp;Настройки!$B$6)-$F909)))</f>
        <v/>
      </c>
      <c r="K909" s="21" t="e">
        <f>IF(OR($B909="",K$3&lt;$D909+Настройки!$B$7),0,MAX(0,$E909-MAX(0,SUMIFS(Тех_Движение!$G$2:$G$5111,Тех_Движение!$D$2:$D$5111,$C909,Тех_Движение!$B$2:$B$5111,"&lt;="&amp;K$3)-$F909)))</f>
        <v>#VALUE!</v>
      </c>
      <c r="L909" s="21" t="e">
        <f>IF(OR($B909="",L$3&lt;$D909+Настройки!$B$7),0,MAX(0,$E909-MAX(0,SUMIFS(Тех_Движение!$G$2:$G$5111,Тех_Движение!$D$2:$D$5111,$C909,Тех_Движение!$B$2:$B$5111,"&lt;="&amp;L$3)-$F909)))</f>
        <v>#VALUE!</v>
      </c>
      <c r="M909" s="21" t="e">
        <f>IF(OR($B909="",M$3&lt;$D909+Настройки!$B$7),0,MAX(0,$E909-MAX(0,SUMIFS(Тех_Движение!$G$2:$G$5111,Тех_Движение!$D$2:$D$5111,$C909,Тех_Движение!$B$2:$B$5111,"&lt;="&amp;M$3)-$F909)))</f>
        <v>#VALUE!</v>
      </c>
      <c r="N909" s="21" t="e">
        <f>IF(OR($B909="",N$3&lt;$D909+Настройки!$B$7),0,MAX(0,$E909-MAX(0,SUMIFS(Тех_Движение!$G$2:$G$5111,Тех_Движение!$D$2:$D$5111,$C909,Тех_Движение!$B$2:$B$5111,"&lt;="&amp;N$3)-$F909)))</f>
        <v>#VALUE!</v>
      </c>
      <c r="O909" s="21" t="e">
        <f>IF(OR($B909="",O$3&lt;$D909+Настройки!$B$7),0,MAX(0,$E909-MAX(0,SUMIFS(Тех_Движение!$G$2:$G$5111,Тех_Движение!$D$2:$D$5111,$C909,Тех_Движение!$B$2:$B$5111,"&lt;="&amp;O$3)-$F909)))</f>
        <v>#VALUE!</v>
      </c>
      <c r="P909" s="21" t="e">
        <f>IF(OR($B909="",P$3&lt;$D909+Настройки!$B$7),0,MAX(0,$E909-MAX(0,SUMIFS(Тех_Движение!$G$2:$G$5111,Тех_Движение!$D$2:$D$5111,$C909,Тех_Движение!$B$2:$B$5111,"&lt;="&amp;P$3)-$F909)))</f>
        <v>#VALUE!</v>
      </c>
      <c r="Q909" s="21" t="e">
        <f>IF(OR($B909="",Q$3&lt;$D909+Настройки!$B$7),0,MAX(0,$E909-MAX(0,SUMIFS(Тех_Движение!$G$2:$G$5111,Тех_Движение!$D$2:$D$5111,$C909,Тех_Движение!$B$2:$B$5111,"&lt;="&amp;Q$3)-$F909)))</f>
        <v>#VALUE!</v>
      </c>
      <c r="R909" s="21" t="str">
        <f t="shared" si="43"/>
        <v/>
      </c>
      <c r="S909" s="23" t="str">
        <f>IF($B909="","",VLOOKUP($C909,Настройки!$A$11:$L$17,9,FALSE))</f>
        <v/>
      </c>
      <c r="T909" s="23" t="str">
        <f t="shared" si="44"/>
        <v/>
      </c>
    </row>
    <row r="910" spans="1:20" x14ac:dyDescent="0.3">
      <c r="A910" s="20">
        <f>Тех_Движение!$A$907</f>
        <v>906</v>
      </c>
      <c r="B910" s="20" t="str">
        <f>IF(Тех_Движение!$F$907&gt;0,Тех_Движение!$I$907,"")</f>
        <v/>
      </c>
      <c r="C910" s="20" t="str">
        <f>IF($B910="","",Тех_Движение!$D$907)</f>
        <v/>
      </c>
      <c r="D910" s="9" t="str">
        <f>IF($B910="","",Тех_Движение!$B$907)</f>
        <v/>
      </c>
      <c r="E910" s="21" t="str">
        <f>IF($B910="","",Тех_Движение!$F$907)</f>
        <v/>
      </c>
      <c r="F910" s="21" t="str">
        <f>IF($B910="","",SUMIFS($E$5:$E909,$C$5:$C909,$C910))</f>
        <v/>
      </c>
      <c r="G910" s="21" t="str">
        <f>IF($B910="","",MAX(0,$E910-MAX(0,SUMIFS(Тех_Движение!$G$2:$G$5111,Тех_Движение!$D$2:$D$5111,$C910,Тех_Движение!$B$2:$B$5111,"&lt;="&amp;Настройки!$B$5-1)-$F910)))</f>
        <v/>
      </c>
      <c r="H910" s="21" t="str">
        <f>IF($B910="","",IF(AND($D910&gt;=Настройки!$B$5,$D910&lt;=Настройки!$B$6),$E910,0))</f>
        <v/>
      </c>
      <c r="I910" s="21" t="str">
        <f t="shared" si="42"/>
        <v/>
      </c>
      <c r="J910" s="21" t="str">
        <f>IF($B910="","",MAX(0,$E910-MAX(0,SUMIFS(Тех_Движение!$G$2:$G$5111,Тех_Движение!$D$2:$D$5111,$C910,Тех_Движение!$B$2:$B$5111,"&lt;="&amp;Настройки!$B$6)-$F910)))</f>
        <v/>
      </c>
      <c r="K910" s="21" t="e">
        <f>IF(OR($B910="",K$3&lt;$D910+Настройки!$B$7),0,MAX(0,$E910-MAX(0,SUMIFS(Тех_Движение!$G$2:$G$5111,Тех_Движение!$D$2:$D$5111,$C910,Тех_Движение!$B$2:$B$5111,"&lt;="&amp;K$3)-$F910)))</f>
        <v>#VALUE!</v>
      </c>
      <c r="L910" s="21" t="e">
        <f>IF(OR($B910="",L$3&lt;$D910+Настройки!$B$7),0,MAX(0,$E910-MAX(0,SUMIFS(Тех_Движение!$G$2:$G$5111,Тех_Движение!$D$2:$D$5111,$C910,Тех_Движение!$B$2:$B$5111,"&lt;="&amp;L$3)-$F910)))</f>
        <v>#VALUE!</v>
      </c>
      <c r="M910" s="21" t="e">
        <f>IF(OR($B910="",M$3&lt;$D910+Настройки!$B$7),0,MAX(0,$E910-MAX(0,SUMIFS(Тех_Движение!$G$2:$G$5111,Тех_Движение!$D$2:$D$5111,$C910,Тех_Движение!$B$2:$B$5111,"&lt;="&amp;M$3)-$F910)))</f>
        <v>#VALUE!</v>
      </c>
      <c r="N910" s="21" t="e">
        <f>IF(OR($B910="",N$3&lt;$D910+Настройки!$B$7),0,MAX(0,$E910-MAX(0,SUMIFS(Тех_Движение!$G$2:$G$5111,Тех_Движение!$D$2:$D$5111,$C910,Тех_Движение!$B$2:$B$5111,"&lt;="&amp;N$3)-$F910)))</f>
        <v>#VALUE!</v>
      </c>
      <c r="O910" s="21" t="e">
        <f>IF(OR($B910="",O$3&lt;$D910+Настройки!$B$7),0,MAX(0,$E910-MAX(0,SUMIFS(Тех_Движение!$G$2:$G$5111,Тех_Движение!$D$2:$D$5111,$C910,Тех_Движение!$B$2:$B$5111,"&lt;="&amp;O$3)-$F910)))</f>
        <v>#VALUE!</v>
      </c>
      <c r="P910" s="21" t="e">
        <f>IF(OR($B910="",P$3&lt;$D910+Настройки!$B$7),0,MAX(0,$E910-MAX(0,SUMIFS(Тех_Движение!$G$2:$G$5111,Тех_Движение!$D$2:$D$5111,$C910,Тех_Движение!$B$2:$B$5111,"&lt;="&amp;P$3)-$F910)))</f>
        <v>#VALUE!</v>
      </c>
      <c r="Q910" s="21" t="e">
        <f>IF(OR($B910="",Q$3&lt;$D910+Настройки!$B$7),0,MAX(0,$E910-MAX(0,SUMIFS(Тех_Движение!$G$2:$G$5111,Тех_Движение!$D$2:$D$5111,$C910,Тех_Движение!$B$2:$B$5111,"&lt;="&amp;Q$3)-$F910)))</f>
        <v>#VALUE!</v>
      </c>
      <c r="R910" s="21" t="str">
        <f t="shared" si="43"/>
        <v/>
      </c>
      <c r="S910" s="23" t="str">
        <f>IF($B910="","",VLOOKUP($C910,Настройки!$A$11:$L$17,9,FALSE))</f>
        <v/>
      </c>
      <c r="T910" s="23" t="str">
        <f t="shared" si="44"/>
        <v/>
      </c>
    </row>
    <row r="911" spans="1:20" x14ac:dyDescent="0.3">
      <c r="A911" s="20">
        <f>Тех_Движение!$A$908</f>
        <v>907</v>
      </c>
      <c r="B911" s="20" t="str">
        <f>IF(Тех_Движение!$F$908&gt;0,Тех_Движение!$I$908,"")</f>
        <v/>
      </c>
      <c r="C911" s="20" t="str">
        <f>IF($B911="","",Тех_Движение!$D$908)</f>
        <v/>
      </c>
      <c r="D911" s="9" t="str">
        <f>IF($B911="","",Тех_Движение!$B$908)</f>
        <v/>
      </c>
      <c r="E911" s="21" t="str">
        <f>IF($B911="","",Тех_Движение!$F$908)</f>
        <v/>
      </c>
      <c r="F911" s="21" t="str">
        <f>IF($B911="","",SUMIFS($E$5:$E910,$C$5:$C910,$C911))</f>
        <v/>
      </c>
      <c r="G911" s="21" t="str">
        <f>IF($B911="","",MAX(0,$E911-MAX(0,SUMIFS(Тех_Движение!$G$2:$G$5111,Тех_Движение!$D$2:$D$5111,$C911,Тех_Движение!$B$2:$B$5111,"&lt;="&amp;Настройки!$B$5-1)-$F911)))</f>
        <v/>
      </c>
      <c r="H911" s="21" t="str">
        <f>IF($B911="","",IF(AND($D911&gt;=Настройки!$B$5,$D911&lt;=Настройки!$B$6),$E911,0))</f>
        <v/>
      </c>
      <c r="I911" s="21" t="str">
        <f t="shared" si="42"/>
        <v/>
      </c>
      <c r="J911" s="21" t="str">
        <f>IF($B911="","",MAX(0,$E911-MAX(0,SUMIFS(Тех_Движение!$G$2:$G$5111,Тех_Движение!$D$2:$D$5111,$C911,Тех_Движение!$B$2:$B$5111,"&lt;="&amp;Настройки!$B$6)-$F911)))</f>
        <v/>
      </c>
      <c r="K911" s="21" t="e">
        <f>IF(OR($B911="",K$3&lt;$D911+Настройки!$B$7),0,MAX(0,$E911-MAX(0,SUMIFS(Тех_Движение!$G$2:$G$5111,Тех_Движение!$D$2:$D$5111,$C911,Тех_Движение!$B$2:$B$5111,"&lt;="&amp;K$3)-$F911)))</f>
        <v>#VALUE!</v>
      </c>
      <c r="L911" s="21" t="e">
        <f>IF(OR($B911="",L$3&lt;$D911+Настройки!$B$7),0,MAX(0,$E911-MAX(0,SUMIFS(Тех_Движение!$G$2:$G$5111,Тех_Движение!$D$2:$D$5111,$C911,Тех_Движение!$B$2:$B$5111,"&lt;="&amp;L$3)-$F911)))</f>
        <v>#VALUE!</v>
      </c>
      <c r="M911" s="21" t="e">
        <f>IF(OR($B911="",M$3&lt;$D911+Настройки!$B$7),0,MAX(0,$E911-MAX(0,SUMIFS(Тех_Движение!$G$2:$G$5111,Тех_Движение!$D$2:$D$5111,$C911,Тех_Движение!$B$2:$B$5111,"&lt;="&amp;M$3)-$F911)))</f>
        <v>#VALUE!</v>
      </c>
      <c r="N911" s="21" t="e">
        <f>IF(OR($B911="",N$3&lt;$D911+Настройки!$B$7),0,MAX(0,$E911-MAX(0,SUMIFS(Тех_Движение!$G$2:$G$5111,Тех_Движение!$D$2:$D$5111,$C911,Тех_Движение!$B$2:$B$5111,"&lt;="&amp;N$3)-$F911)))</f>
        <v>#VALUE!</v>
      </c>
      <c r="O911" s="21" t="e">
        <f>IF(OR($B911="",O$3&lt;$D911+Настройки!$B$7),0,MAX(0,$E911-MAX(0,SUMIFS(Тех_Движение!$G$2:$G$5111,Тех_Движение!$D$2:$D$5111,$C911,Тех_Движение!$B$2:$B$5111,"&lt;="&amp;O$3)-$F911)))</f>
        <v>#VALUE!</v>
      </c>
      <c r="P911" s="21" t="e">
        <f>IF(OR($B911="",P$3&lt;$D911+Настройки!$B$7),0,MAX(0,$E911-MAX(0,SUMIFS(Тех_Движение!$G$2:$G$5111,Тех_Движение!$D$2:$D$5111,$C911,Тех_Движение!$B$2:$B$5111,"&lt;="&amp;P$3)-$F911)))</f>
        <v>#VALUE!</v>
      </c>
      <c r="Q911" s="21" t="e">
        <f>IF(OR($B911="",Q$3&lt;$D911+Настройки!$B$7),0,MAX(0,$E911-MAX(0,SUMIFS(Тех_Движение!$G$2:$G$5111,Тех_Движение!$D$2:$D$5111,$C911,Тех_Движение!$B$2:$B$5111,"&lt;="&amp;Q$3)-$F911)))</f>
        <v>#VALUE!</v>
      </c>
      <c r="R911" s="21" t="str">
        <f t="shared" si="43"/>
        <v/>
      </c>
      <c r="S911" s="23" t="str">
        <f>IF($B911="","",VLOOKUP($C911,Настройки!$A$11:$L$17,9,FALSE))</f>
        <v/>
      </c>
      <c r="T911" s="23" t="str">
        <f t="shared" si="44"/>
        <v/>
      </c>
    </row>
    <row r="912" spans="1:20" x14ac:dyDescent="0.3">
      <c r="A912" s="20">
        <f>Тех_Движение!$A$909</f>
        <v>908</v>
      </c>
      <c r="B912" s="20" t="str">
        <f>IF(Тех_Движение!$F$909&gt;0,Тех_Движение!$I$909,"")</f>
        <v/>
      </c>
      <c r="C912" s="20" t="str">
        <f>IF($B912="","",Тех_Движение!$D$909)</f>
        <v/>
      </c>
      <c r="D912" s="9" t="str">
        <f>IF($B912="","",Тех_Движение!$B$909)</f>
        <v/>
      </c>
      <c r="E912" s="21" t="str">
        <f>IF($B912="","",Тех_Движение!$F$909)</f>
        <v/>
      </c>
      <c r="F912" s="21" t="str">
        <f>IF($B912="","",SUMIFS($E$5:$E911,$C$5:$C911,$C912))</f>
        <v/>
      </c>
      <c r="G912" s="21" t="str">
        <f>IF($B912="","",MAX(0,$E912-MAX(0,SUMIFS(Тех_Движение!$G$2:$G$5111,Тех_Движение!$D$2:$D$5111,$C912,Тех_Движение!$B$2:$B$5111,"&lt;="&amp;Настройки!$B$5-1)-$F912)))</f>
        <v/>
      </c>
      <c r="H912" s="21" t="str">
        <f>IF($B912="","",IF(AND($D912&gt;=Настройки!$B$5,$D912&lt;=Настройки!$B$6),$E912,0))</f>
        <v/>
      </c>
      <c r="I912" s="21" t="str">
        <f t="shared" si="42"/>
        <v/>
      </c>
      <c r="J912" s="21" t="str">
        <f>IF($B912="","",MAX(0,$E912-MAX(0,SUMIFS(Тех_Движение!$G$2:$G$5111,Тех_Движение!$D$2:$D$5111,$C912,Тех_Движение!$B$2:$B$5111,"&lt;="&amp;Настройки!$B$6)-$F912)))</f>
        <v/>
      </c>
      <c r="K912" s="21" t="e">
        <f>IF(OR($B912="",K$3&lt;$D912+Настройки!$B$7),0,MAX(0,$E912-MAX(0,SUMIFS(Тех_Движение!$G$2:$G$5111,Тех_Движение!$D$2:$D$5111,$C912,Тех_Движение!$B$2:$B$5111,"&lt;="&amp;K$3)-$F912)))</f>
        <v>#VALUE!</v>
      </c>
      <c r="L912" s="21" t="e">
        <f>IF(OR($B912="",L$3&lt;$D912+Настройки!$B$7),0,MAX(0,$E912-MAX(0,SUMIFS(Тех_Движение!$G$2:$G$5111,Тех_Движение!$D$2:$D$5111,$C912,Тех_Движение!$B$2:$B$5111,"&lt;="&amp;L$3)-$F912)))</f>
        <v>#VALUE!</v>
      </c>
      <c r="M912" s="21" t="e">
        <f>IF(OR($B912="",M$3&lt;$D912+Настройки!$B$7),0,MAX(0,$E912-MAX(0,SUMIFS(Тех_Движение!$G$2:$G$5111,Тех_Движение!$D$2:$D$5111,$C912,Тех_Движение!$B$2:$B$5111,"&lt;="&amp;M$3)-$F912)))</f>
        <v>#VALUE!</v>
      </c>
      <c r="N912" s="21" t="e">
        <f>IF(OR($B912="",N$3&lt;$D912+Настройки!$B$7),0,MAX(0,$E912-MAX(0,SUMIFS(Тех_Движение!$G$2:$G$5111,Тех_Движение!$D$2:$D$5111,$C912,Тех_Движение!$B$2:$B$5111,"&lt;="&amp;N$3)-$F912)))</f>
        <v>#VALUE!</v>
      </c>
      <c r="O912" s="21" t="e">
        <f>IF(OR($B912="",O$3&lt;$D912+Настройки!$B$7),0,MAX(0,$E912-MAX(0,SUMIFS(Тех_Движение!$G$2:$G$5111,Тех_Движение!$D$2:$D$5111,$C912,Тех_Движение!$B$2:$B$5111,"&lt;="&amp;O$3)-$F912)))</f>
        <v>#VALUE!</v>
      </c>
      <c r="P912" s="21" t="e">
        <f>IF(OR($B912="",P$3&lt;$D912+Настройки!$B$7),0,MAX(0,$E912-MAX(0,SUMIFS(Тех_Движение!$G$2:$G$5111,Тех_Движение!$D$2:$D$5111,$C912,Тех_Движение!$B$2:$B$5111,"&lt;="&amp;P$3)-$F912)))</f>
        <v>#VALUE!</v>
      </c>
      <c r="Q912" s="21" t="e">
        <f>IF(OR($B912="",Q$3&lt;$D912+Настройки!$B$7),0,MAX(0,$E912-MAX(0,SUMIFS(Тех_Движение!$G$2:$G$5111,Тех_Движение!$D$2:$D$5111,$C912,Тех_Движение!$B$2:$B$5111,"&lt;="&amp;Q$3)-$F912)))</f>
        <v>#VALUE!</v>
      </c>
      <c r="R912" s="21" t="str">
        <f t="shared" si="43"/>
        <v/>
      </c>
      <c r="S912" s="23" t="str">
        <f>IF($B912="","",VLOOKUP($C912,Настройки!$A$11:$L$17,9,FALSE))</f>
        <v/>
      </c>
      <c r="T912" s="23" t="str">
        <f t="shared" si="44"/>
        <v/>
      </c>
    </row>
    <row r="913" spans="1:20" x14ac:dyDescent="0.3">
      <c r="A913" s="20">
        <f>Тех_Движение!$A$910</f>
        <v>909</v>
      </c>
      <c r="B913" s="20" t="str">
        <f>IF(Тех_Движение!$F$910&gt;0,Тех_Движение!$I$910,"")</f>
        <v/>
      </c>
      <c r="C913" s="20" t="str">
        <f>IF($B913="","",Тех_Движение!$D$910)</f>
        <v/>
      </c>
      <c r="D913" s="9" t="str">
        <f>IF($B913="","",Тех_Движение!$B$910)</f>
        <v/>
      </c>
      <c r="E913" s="21" t="str">
        <f>IF($B913="","",Тех_Движение!$F$910)</f>
        <v/>
      </c>
      <c r="F913" s="21" t="str">
        <f>IF($B913="","",SUMIFS($E$5:$E912,$C$5:$C912,$C913))</f>
        <v/>
      </c>
      <c r="G913" s="21" t="str">
        <f>IF($B913="","",MAX(0,$E913-MAX(0,SUMIFS(Тех_Движение!$G$2:$G$5111,Тех_Движение!$D$2:$D$5111,$C913,Тех_Движение!$B$2:$B$5111,"&lt;="&amp;Настройки!$B$5-1)-$F913)))</f>
        <v/>
      </c>
      <c r="H913" s="21" t="str">
        <f>IF($B913="","",IF(AND($D913&gt;=Настройки!$B$5,$D913&lt;=Настройки!$B$6),$E913,0))</f>
        <v/>
      </c>
      <c r="I913" s="21" t="str">
        <f t="shared" si="42"/>
        <v/>
      </c>
      <c r="J913" s="21" t="str">
        <f>IF($B913="","",MAX(0,$E913-MAX(0,SUMIFS(Тех_Движение!$G$2:$G$5111,Тех_Движение!$D$2:$D$5111,$C913,Тех_Движение!$B$2:$B$5111,"&lt;="&amp;Настройки!$B$6)-$F913)))</f>
        <v/>
      </c>
      <c r="K913" s="21" t="e">
        <f>IF(OR($B913="",K$3&lt;$D913+Настройки!$B$7),0,MAX(0,$E913-MAX(0,SUMIFS(Тех_Движение!$G$2:$G$5111,Тех_Движение!$D$2:$D$5111,$C913,Тех_Движение!$B$2:$B$5111,"&lt;="&amp;K$3)-$F913)))</f>
        <v>#VALUE!</v>
      </c>
      <c r="L913" s="21" t="e">
        <f>IF(OR($B913="",L$3&lt;$D913+Настройки!$B$7),0,MAX(0,$E913-MAX(0,SUMIFS(Тех_Движение!$G$2:$G$5111,Тех_Движение!$D$2:$D$5111,$C913,Тех_Движение!$B$2:$B$5111,"&lt;="&amp;L$3)-$F913)))</f>
        <v>#VALUE!</v>
      </c>
      <c r="M913" s="21" t="e">
        <f>IF(OR($B913="",M$3&lt;$D913+Настройки!$B$7),0,MAX(0,$E913-MAX(0,SUMIFS(Тех_Движение!$G$2:$G$5111,Тех_Движение!$D$2:$D$5111,$C913,Тех_Движение!$B$2:$B$5111,"&lt;="&amp;M$3)-$F913)))</f>
        <v>#VALUE!</v>
      </c>
      <c r="N913" s="21" t="e">
        <f>IF(OR($B913="",N$3&lt;$D913+Настройки!$B$7),0,MAX(0,$E913-MAX(0,SUMIFS(Тех_Движение!$G$2:$G$5111,Тех_Движение!$D$2:$D$5111,$C913,Тех_Движение!$B$2:$B$5111,"&lt;="&amp;N$3)-$F913)))</f>
        <v>#VALUE!</v>
      </c>
      <c r="O913" s="21" t="e">
        <f>IF(OR($B913="",O$3&lt;$D913+Настройки!$B$7),0,MAX(0,$E913-MAX(0,SUMIFS(Тех_Движение!$G$2:$G$5111,Тех_Движение!$D$2:$D$5111,$C913,Тех_Движение!$B$2:$B$5111,"&lt;="&amp;O$3)-$F913)))</f>
        <v>#VALUE!</v>
      </c>
      <c r="P913" s="21" t="e">
        <f>IF(OR($B913="",P$3&lt;$D913+Настройки!$B$7),0,MAX(0,$E913-MAX(0,SUMIFS(Тех_Движение!$G$2:$G$5111,Тех_Движение!$D$2:$D$5111,$C913,Тех_Движение!$B$2:$B$5111,"&lt;="&amp;P$3)-$F913)))</f>
        <v>#VALUE!</v>
      </c>
      <c r="Q913" s="21" t="e">
        <f>IF(OR($B913="",Q$3&lt;$D913+Настройки!$B$7),0,MAX(0,$E913-MAX(0,SUMIFS(Тех_Движение!$G$2:$G$5111,Тех_Движение!$D$2:$D$5111,$C913,Тех_Движение!$B$2:$B$5111,"&lt;="&amp;Q$3)-$F913)))</f>
        <v>#VALUE!</v>
      </c>
      <c r="R913" s="21" t="str">
        <f t="shared" si="43"/>
        <v/>
      </c>
      <c r="S913" s="23" t="str">
        <f>IF($B913="","",VLOOKUP($C913,Настройки!$A$11:$L$17,9,FALSE))</f>
        <v/>
      </c>
      <c r="T913" s="23" t="str">
        <f t="shared" si="44"/>
        <v/>
      </c>
    </row>
    <row r="914" spans="1:20" x14ac:dyDescent="0.3">
      <c r="A914" s="20">
        <f>Тех_Движение!$A$911</f>
        <v>910</v>
      </c>
      <c r="B914" s="20" t="str">
        <f>IF(Тех_Движение!$F$911&gt;0,Тех_Движение!$I$911,"")</f>
        <v/>
      </c>
      <c r="C914" s="20" t="str">
        <f>IF($B914="","",Тех_Движение!$D$911)</f>
        <v/>
      </c>
      <c r="D914" s="9" t="str">
        <f>IF($B914="","",Тех_Движение!$B$911)</f>
        <v/>
      </c>
      <c r="E914" s="21" t="str">
        <f>IF($B914="","",Тех_Движение!$F$911)</f>
        <v/>
      </c>
      <c r="F914" s="21" t="str">
        <f>IF($B914="","",SUMIFS($E$5:$E913,$C$5:$C913,$C914))</f>
        <v/>
      </c>
      <c r="G914" s="21" t="str">
        <f>IF($B914="","",MAX(0,$E914-MAX(0,SUMIFS(Тех_Движение!$G$2:$G$5111,Тех_Движение!$D$2:$D$5111,$C914,Тех_Движение!$B$2:$B$5111,"&lt;="&amp;Настройки!$B$5-1)-$F914)))</f>
        <v/>
      </c>
      <c r="H914" s="21" t="str">
        <f>IF($B914="","",IF(AND($D914&gt;=Настройки!$B$5,$D914&lt;=Настройки!$B$6),$E914,0))</f>
        <v/>
      </c>
      <c r="I914" s="21" t="str">
        <f t="shared" si="42"/>
        <v/>
      </c>
      <c r="J914" s="21" t="str">
        <f>IF($B914="","",MAX(0,$E914-MAX(0,SUMIFS(Тех_Движение!$G$2:$G$5111,Тех_Движение!$D$2:$D$5111,$C914,Тех_Движение!$B$2:$B$5111,"&lt;="&amp;Настройки!$B$6)-$F914)))</f>
        <v/>
      </c>
      <c r="K914" s="21" t="e">
        <f>IF(OR($B914="",K$3&lt;$D914+Настройки!$B$7),0,MAX(0,$E914-MAX(0,SUMIFS(Тех_Движение!$G$2:$G$5111,Тех_Движение!$D$2:$D$5111,$C914,Тех_Движение!$B$2:$B$5111,"&lt;="&amp;K$3)-$F914)))</f>
        <v>#VALUE!</v>
      </c>
      <c r="L914" s="21" t="e">
        <f>IF(OR($B914="",L$3&lt;$D914+Настройки!$B$7),0,MAX(0,$E914-MAX(0,SUMIFS(Тех_Движение!$G$2:$G$5111,Тех_Движение!$D$2:$D$5111,$C914,Тех_Движение!$B$2:$B$5111,"&lt;="&amp;L$3)-$F914)))</f>
        <v>#VALUE!</v>
      </c>
      <c r="M914" s="21" t="e">
        <f>IF(OR($B914="",M$3&lt;$D914+Настройки!$B$7),0,MAX(0,$E914-MAX(0,SUMIFS(Тех_Движение!$G$2:$G$5111,Тех_Движение!$D$2:$D$5111,$C914,Тех_Движение!$B$2:$B$5111,"&lt;="&amp;M$3)-$F914)))</f>
        <v>#VALUE!</v>
      </c>
      <c r="N914" s="21" t="e">
        <f>IF(OR($B914="",N$3&lt;$D914+Настройки!$B$7),0,MAX(0,$E914-MAX(0,SUMIFS(Тех_Движение!$G$2:$G$5111,Тех_Движение!$D$2:$D$5111,$C914,Тех_Движение!$B$2:$B$5111,"&lt;="&amp;N$3)-$F914)))</f>
        <v>#VALUE!</v>
      </c>
      <c r="O914" s="21" t="e">
        <f>IF(OR($B914="",O$3&lt;$D914+Настройки!$B$7),0,MAX(0,$E914-MAX(0,SUMIFS(Тех_Движение!$G$2:$G$5111,Тех_Движение!$D$2:$D$5111,$C914,Тех_Движение!$B$2:$B$5111,"&lt;="&amp;O$3)-$F914)))</f>
        <v>#VALUE!</v>
      </c>
      <c r="P914" s="21" t="e">
        <f>IF(OR($B914="",P$3&lt;$D914+Настройки!$B$7),0,MAX(0,$E914-MAX(0,SUMIFS(Тех_Движение!$G$2:$G$5111,Тех_Движение!$D$2:$D$5111,$C914,Тех_Движение!$B$2:$B$5111,"&lt;="&amp;P$3)-$F914)))</f>
        <v>#VALUE!</v>
      </c>
      <c r="Q914" s="21" t="e">
        <f>IF(OR($B914="",Q$3&lt;$D914+Настройки!$B$7),0,MAX(0,$E914-MAX(0,SUMIFS(Тех_Движение!$G$2:$G$5111,Тех_Движение!$D$2:$D$5111,$C914,Тех_Движение!$B$2:$B$5111,"&lt;="&amp;Q$3)-$F914)))</f>
        <v>#VALUE!</v>
      </c>
      <c r="R914" s="21" t="str">
        <f t="shared" si="43"/>
        <v/>
      </c>
      <c r="S914" s="23" t="str">
        <f>IF($B914="","",VLOOKUP($C914,Настройки!$A$11:$L$17,9,FALSE))</f>
        <v/>
      </c>
      <c r="T914" s="23" t="str">
        <f t="shared" si="44"/>
        <v/>
      </c>
    </row>
    <row r="915" spans="1:20" x14ac:dyDescent="0.3">
      <c r="A915" s="20">
        <f>Тех_Движение!$A$912</f>
        <v>911</v>
      </c>
      <c r="B915" s="20" t="str">
        <f>IF(Тех_Движение!$F$912&gt;0,Тех_Движение!$I$912,"")</f>
        <v/>
      </c>
      <c r="C915" s="20" t="str">
        <f>IF($B915="","",Тех_Движение!$D$912)</f>
        <v/>
      </c>
      <c r="D915" s="9" t="str">
        <f>IF($B915="","",Тех_Движение!$B$912)</f>
        <v/>
      </c>
      <c r="E915" s="21" t="str">
        <f>IF($B915="","",Тех_Движение!$F$912)</f>
        <v/>
      </c>
      <c r="F915" s="21" t="str">
        <f>IF($B915="","",SUMIFS($E$5:$E914,$C$5:$C914,$C915))</f>
        <v/>
      </c>
      <c r="G915" s="21" t="str">
        <f>IF($B915="","",MAX(0,$E915-MAX(0,SUMIFS(Тех_Движение!$G$2:$G$5111,Тех_Движение!$D$2:$D$5111,$C915,Тех_Движение!$B$2:$B$5111,"&lt;="&amp;Настройки!$B$5-1)-$F915)))</f>
        <v/>
      </c>
      <c r="H915" s="21" t="str">
        <f>IF($B915="","",IF(AND($D915&gt;=Настройки!$B$5,$D915&lt;=Настройки!$B$6),$E915,0))</f>
        <v/>
      </c>
      <c r="I915" s="21" t="str">
        <f t="shared" si="42"/>
        <v/>
      </c>
      <c r="J915" s="21" t="str">
        <f>IF($B915="","",MAX(0,$E915-MAX(0,SUMIFS(Тех_Движение!$G$2:$G$5111,Тех_Движение!$D$2:$D$5111,$C915,Тех_Движение!$B$2:$B$5111,"&lt;="&amp;Настройки!$B$6)-$F915)))</f>
        <v/>
      </c>
      <c r="K915" s="21" t="e">
        <f>IF(OR($B915="",K$3&lt;$D915+Настройки!$B$7),0,MAX(0,$E915-MAX(0,SUMIFS(Тех_Движение!$G$2:$G$5111,Тех_Движение!$D$2:$D$5111,$C915,Тех_Движение!$B$2:$B$5111,"&lt;="&amp;K$3)-$F915)))</f>
        <v>#VALUE!</v>
      </c>
      <c r="L915" s="21" t="e">
        <f>IF(OR($B915="",L$3&lt;$D915+Настройки!$B$7),0,MAX(0,$E915-MAX(0,SUMIFS(Тех_Движение!$G$2:$G$5111,Тех_Движение!$D$2:$D$5111,$C915,Тех_Движение!$B$2:$B$5111,"&lt;="&amp;L$3)-$F915)))</f>
        <v>#VALUE!</v>
      </c>
      <c r="M915" s="21" t="e">
        <f>IF(OR($B915="",M$3&lt;$D915+Настройки!$B$7),0,MAX(0,$E915-MAX(0,SUMIFS(Тех_Движение!$G$2:$G$5111,Тех_Движение!$D$2:$D$5111,$C915,Тех_Движение!$B$2:$B$5111,"&lt;="&amp;M$3)-$F915)))</f>
        <v>#VALUE!</v>
      </c>
      <c r="N915" s="21" t="e">
        <f>IF(OR($B915="",N$3&lt;$D915+Настройки!$B$7),0,MAX(0,$E915-MAX(0,SUMIFS(Тех_Движение!$G$2:$G$5111,Тех_Движение!$D$2:$D$5111,$C915,Тех_Движение!$B$2:$B$5111,"&lt;="&amp;N$3)-$F915)))</f>
        <v>#VALUE!</v>
      </c>
      <c r="O915" s="21" t="e">
        <f>IF(OR($B915="",O$3&lt;$D915+Настройки!$B$7),0,MAX(0,$E915-MAX(0,SUMIFS(Тех_Движение!$G$2:$G$5111,Тех_Движение!$D$2:$D$5111,$C915,Тех_Движение!$B$2:$B$5111,"&lt;="&amp;O$3)-$F915)))</f>
        <v>#VALUE!</v>
      </c>
      <c r="P915" s="21" t="e">
        <f>IF(OR($B915="",P$3&lt;$D915+Настройки!$B$7),0,MAX(0,$E915-MAX(0,SUMIFS(Тех_Движение!$G$2:$G$5111,Тех_Движение!$D$2:$D$5111,$C915,Тех_Движение!$B$2:$B$5111,"&lt;="&amp;P$3)-$F915)))</f>
        <v>#VALUE!</v>
      </c>
      <c r="Q915" s="21" t="e">
        <f>IF(OR($B915="",Q$3&lt;$D915+Настройки!$B$7),0,MAX(0,$E915-MAX(0,SUMIFS(Тех_Движение!$G$2:$G$5111,Тех_Движение!$D$2:$D$5111,$C915,Тех_Движение!$B$2:$B$5111,"&lt;="&amp;Q$3)-$F915)))</f>
        <v>#VALUE!</v>
      </c>
      <c r="R915" s="21" t="str">
        <f t="shared" si="43"/>
        <v/>
      </c>
      <c r="S915" s="23" t="str">
        <f>IF($B915="","",VLOOKUP($C915,Настройки!$A$11:$L$17,9,FALSE))</f>
        <v/>
      </c>
      <c r="T915" s="23" t="str">
        <f t="shared" si="44"/>
        <v/>
      </c>
    </row>
    <row r="916" spans="1:20" x14ac:dyDescent="0.3">
      <c r="A916" s="20">
        <f>Тех_Движение!$A$913</f>
        <v>912</v>
      </c>
      <c r="B916" s="20" t="str">
        <f>IF(Тех_Движение!$F$913&gt;0,Тех_Движение!$I$913,"")</f>
        <v/>
      </c>
      <c r="C916" s="20" t="str">
        <f>IF($B916="","",Тех_Движение!$D$913)</f>
        <v/>
      </c>
      <c r="D916" s="9" t="str">
        <f>IF($B916="","",Тех_Движение!$B$913)</f>
        <v/>
      </c>
      <c r="E916" s="21" t="str">
        <f>IF($B916="","",Тех_Движение!$F$913)</f>
        <v/>
      </c>
      <c r="F916" s="21" t="str">
        <f>IF($B916="","",SUMIFS($E$5:$E915,$C$5:$C915,$C916))</f>
        <v/>
      </c>
      <c r="G916" s="21" t="str">
        <f>IF($B916="","",MAX(0,$E916-MAX(0,SUMIFS(Тех_Движение!$G$2:$G$5111,Тех_Движение!$D$2:$D$5111,$C916,Тех_Движение!$B$2:$B$5111,"&lt;="&amp;Настройки!$B$5-1)-$F916)))</f>
        <v/>
      </c>
      <c r="H916" s="21" t="str">
        <f>IF($B916="","",IF(AND($D916&gt;=Настройки!$B$5,$D916&lt;=Настройки!$B$6),$E916,0))</f>
        <v/>
      </c>
      <c r="I916" s="21" t="str">
        <f t="shared" si="42"/>
        <v/>
      </c>
      <c r="J916" s="21" t="str">
        <f>IF($B916="","",MAX(0,$E916-MAX(0,SUMIFS(Тех_Движение!$G$2:$G$5111,Тех_Движение!$D$2:$D$5111,$C916,Тех_Движение!$B$2:$B$5111,"&lt;="&amp;Настройки!$B$6)-$F916)))</f>
        <v/>
      </c>
      <c r="K916" s="21" t="e">
        <f>IF(OR($B916="",K$3&lt;$D916+Настройки!$B$7),0,MAX(0,$E916-MAX(0,SUMIFS(Тех_Движение!$G$2:$G$5111,Тех_Движение!$D$2:$D$5111,$C916,Тех_Движение!$B$2:$B$5111,"&lt;="&amp;K$3)-$F916)))</f>
        <v>#VALUE!</v>
      </c>
      <c r="L916" s="21" t="e">
        <f>IF(OR($B916="",L$3&lt;$D916+Настройки!$B$7),0,MAX(0,$E916-MAX(0,SUMIFS(Тех_Движение!$G$2:$G$5111,Тех_Движение!$D$2:$D$5111,$C916,Тех_Движение!$B$2:$B$5111,"&lt;="&amp;L$3)-$F916)))</f>
        <v>#VALUE!</v>
      </c>
      <c r="M916" s="21" t="e">
        <f>IF(OR($B916="",M$3&lt;$D916+Настройки!$B$7),0,MAX(0,$E916-MAX(0,SUMIFS(Тех_Движение!$G$2:$G$5111,Тех_Движение!$D$2:$D$5111,$C916,Тех_Движение!$B$2:$B$5111,"&lt;="&amp;M$3)-$F916)))</f>
        <v>#VALUE!</v>
      </c>
      <c r="N916" s="21" t="e">
        <f>IF(OR($B916="",N$3&lt;$D916+Настройки!$B$7),0,MAX(0,$E916-MAX(0,SUMIFS(Тех_Движение!$G$2:$G$5111,Тех_Движение!$D$2:$D$5111,$C916,Тех_Движение!$B$2:$B$5111,"&lt;="&amp;N$3)-$F916)))</f>
        <v>#VALUE!</v>
      </c>
      <c r="O916" s="21" t="e">
        <f>IF(OR($B916="",O$3&lt;$D916+Настройки!$B$7),0,MAX(0,$E916-MAX(0,SUMIFS(Тех_Движение!$G$2:$G$5111,Тех_Движение!$D$2:$D$5111,$C916,Тех_Движение!$B$2:$B$5111,"&lt;="&amp;O$3)-$F916)))</f>
        <v>#VALUE!</v>
      </c>
      <c r="P916" s="21" t="e">
        <f>IF(OR($B916="",P$3&lt;$D916+Настройки!$B$7),0,MAX(0,$E916-MAX(0,SUMIFS(Тех_Движение!$G$2:$G$5111,Тех_Движение!$D$2:$D$5111,$C916,Тех_Движение!$B$2:$B$5111,"&lt;="&amp;P$3)-$F916)))</f>
        <v>#VALUE!</v>
      </c>
      <c r="Q916" s="21" t="e">
        <f>IF(OR($B916="",Q$3&lt;$D916+Настройки!$B$7),0,MAX(0,$E916-MAX(0,SUMIFS(Тех_Движение!$G$2:$G$5111,Тех_Движение!$D$2:$D$5111,$C916,Тех_Движение!$B$2:$B$5111,"&lt;="&amp;Q$3)-$F916)))</f>
        <v>#VALUE!</v>
      </c>
      <c r="R916" s="21" t="str">
        <f t="shared" si="43"/>
        <v/>
      </c>
      <c r="S916" s="23" t="str">
        <f>IF($B916="","",VLOOKUP($C916,Настройки!$A$11:$L$17,9,FALSE))</f>
        <v/>
      </c>
      <c r="T916" s="23" t="str">
        <f t="shared" si="44"/>
        <v/>
      </c>
    </row>
    <row r="917" spans="1:20" x14ac:dyDescent="0.3">
      <c r="A917" s="20">
        <f>Тех_Движение!$A$914</f>
        <v>913</v>
      </c>
      <c r="B917" s="20" t="str">
        <f>IF(Тех_Движение!$F$914&gt;0,Тех_Движение!$I$914,"")</f>
        <v/>
      </c>
      <c r="C917" s="20" t="str">
        <f>IF($B917="","",Тех_Движение!$D$914)</f>
        <v/>
      </c>
      <c r="D917" s="9" t="str">
        <f>IF($B917="","",Тех_Движение!$B$914)</f>
        <v/>
      </c>
      <c r="E917" s="21" t="str">
        <f>IF($B917="","",Тех_Движение!$F$914)</f>
        <v/>
      </c>
      <c r="F917" s="21" t="str">
        <f>IF($B917="","",SUMIFS($E$5:$E916,$C$5:$C916,$C917))</f>
        <v/>
      </c>
      <c r="G917" s="21" t="str">
        <f>IF($B917="","",MAX(0,$E917-MAX(0,SUMIFS(Тех_Движение!$G$2:$G$5111,Тех_Движение!$D$2:$D$5111,$C917,Тех_Движение!$B$2:$B$5111,"&lt;="&amp;Настройки!$B$5-1)-$F917)))</f>
        <v/>
      </c>
      <c r="H917" s="21" t="str">
        <f>IF($B917="","",IF(AND($D917&gt;=Настройки!$B$5,$D917&lt;=Настройки!$B$6),$E917,0))</f>
        <v/>
      </c>
      <c r="I917" s="21" t="str">
        <f t="shared" si="42"/>
        <v/>
      </c>
      <c r="J917" s="21" t="str">
        <f>IF($B917="","",MAX(0,$E917-MAX(0,SUMIFS(Тех_Движение!$G$2:$G$5111,Тех_Движение!$D$2:$D$5111,$C917,Тех_Движение!$B$2:$B$5111,"&lt;="&amp;Настройки!$B$6)-$F917)))</f>
        <v/>
      </c>
      <c r="K917" s="21" t="e">
        <f>IF(OR($B917="",K$3&lt;$D917+Настройки!$B$7),0,MAX(0,$E917-MAX(0,SUMIFS(Тех_Движение!$G$2:$G$5111,Тех_Движение!$D$2:$D$5111,$C917,Тех_Движение!$B$2:$B$5111,"&lt;="&amp;K$3)-$F917)))</f>
        <v>#VALUE!</v>
      </c>
      <c r="L917" s="21" t="e">
        <f>IF(OR($B917="",L$3&lt;$D917+Настройки!$B$7),0,MAX(0,$E917-MAX(0,SUMIFS(Тех_Движение!$G$2:$G$5111,Тех_Движение!$D$2:$D$5111,$C917,Тех_Движение!$B$2:$B$5111,"&lt;="&amp;L$3)-$F917)))</f>
        <v>#VALUE!</v>
      </c>
      <c r="M917" s="21" t="e">
        <f>IF(OR($B917="",M$3&lt;$D917+Настройки!$B$7),0,MAX(0,$E917-MAX(0,SUMIFS(Тех_Движение!$G$2:$G$5111,Тех_Движение!$D$2:$D$5111,$C917,Тех_Движение!$B$2:$B$5111,"&lt;="&amp;M$3)-$F917)))</f>
        <v>#VALUE!</v>
      </c>
      <c r="N917" s="21" t="e">
        <f>IF(OR($B917="",N$3&lt;$D917+Настройки!$B$7),0,MAX(0,$E917-MAX(0,SUMIFS(Тех_Движение!$G$2:$G$5111,Тех_Движение!$D$2:$D$5111,$C917,Тех_Движение!$B$2:$B$5111,"&lt;="&amp;N$3)-$F917)))</f>
        <v>#VALUE!</v>
      </c>
      <c r="O917" s="21" t="e">
        <f>IF(OR($B917="",O$3&lt;$D917+Настройки!$B$7),0,MAX(0,$E917-MAX(0,SUMIFS(Тех_Движение!$G$2:$G$5111,Тех_Движение!$D$2:$D$5111,$C917,Тех_Движение!$B$2:$B$5111,"&lt;="&amp;O$3)-$F917)))</f>
        <v>#VALUE!</v>
      </c>
      <c r="P917" s="21" t="e">
        <f>IF(OR($B917="",P$3&lt;$D917+Настройки!$B$7),0,MAX(0,$E917-MAX(0,SUMIFS(Тех_Движение!$G$2:$G$5111,Тех_Движение!$D$2:$D$5111,$C917,Тех_Движение!$B$2:$B$5111,"&lt;="&amp;P$3)-$F917)))</f>
        <v>#VALUE!</v>
      </c>
      <c r="Q917" s="21" t="e">
        <f>IF(OR($B917="",Q$3&lt;$D917+Настройки!$B$7),0,MAX(0,$E917-MAX(0,SUMIFS(Тех_Движение!$G$2:$G$5111,Тех_Движение!$D$2:$D$5111,$C917,Тех_Движение!$B$2:$B$5111,"&lt;="&amp;Q$3)-$F917)))</f>
        <v>#VALUE!</v>
      </c>
      <c r="R917" s="21" t="str">
        <f t="shared" si="43"/>
        <v/>
      </c>
      <c r="S917" s="23" t="str">
        <f>IF($B917="","",VLOOKUP($C917,Настройки!$A$11:$L$17,9,FALSE))</f>
        <v/>
      </c>
      <c r="T917" s="23" t="str">
        <f t="shared" si="44"/>
        <v/>
      </c>
    </row>
    <row r="918" spans="1:20" x14ac:dyDescent="0.3">
      <c r="A918" s="20">
        <f>Тех_Движение!$A$915</f>
        <v>914</v>
      </c>
      <c r="B918" s="20" t="str">
        <f>IF(Тех_Движение!$F$915&gt;0,Тех_Движение!$I$915,"")</f>
        <v/>
      </c>
      <c r="C918" s="20" t="str">
        <f>IF($B918="","",Тех_Движение!$D$915)</f>
        <v/>
      </c>
      <c r="D918" s="9" t="str">
        <f>IF($B918="","",Тех_Движение!$B$915)</f>
        <v/>
      </c>
      <c r="E918" s="21" t="str">
        <f>IF($B918="","",Тех_Движение!$F$915)</f>
        <v/>
      </c>
      <c r="F918" s="21" t="str">
        <f>IF($B918="","",SUMIFS($E$5:$E917,$C$5:$C917,$C918))</f>
        <v/>
      </c>
      <c r="G918" s="21" t="str">
        <f>IF($B918="","",MAX(0,$E918-MAX(0,SUMIFS(Тех_Движение!$G$2:$G$5111,Тех_Движение!$D$2:$D$5111,$C918,Тех_Движение!$B$2:$B$5111,"&lt;="&amp;Настройки!$B$5-1)-$F918)))</f>
        <v/>
      </c>
      <c r="H918" s="21" t="str">
        <f>IF($B918="","",IF(AND($D918&gt;=Настройки!$B$5,$D918&lt;=Настройки!$B$6),$E918,0))</f>
        <v/>
      </c>
      <c r="I918" s="21" t="str">
        <f t="shared" si="42"/>
        <v/>
      </c>
      <c r="J918" s="21" t="str">
        <f>IF($B918="","",MAX(0,$E918-MAX(0,SUMIFS(Тех_Движение!$G$2:$G$5111,Тех_Движение!$D$2:$D$5111,$C918,Тех_Движение!$B$2:$B$5111,"&lt;="&amp;Настройки!$B$6)-$F918)))</f>
        <v/>
      </c>
      <c r="K918" s="21" t="e">
        <f>IF(OR($B918="",K$3&lt;$D918+Настройки!$B$7),0,MAX(0,$E918-MAX(0,SUMIFS(Тех_Движение!$G$2:$G$5111,Тех_Движение!$D$2:$D$5111,$C918,Тех_Движение!$B$2:$B$5111,"&lt;="&amp;K$3)-$F918)))</f>
        <v>#VALUE!</v>
      </c>
      <c r="L918" s="21" t="e">
        <f>IF(OR($B918="",L$3&lt;$D918+Настройки!$B$7),0,MAX(0,$E918-MAX(0,SUMIFS(Тех_Движение!$G$2:$G$5111,Тех_Движение!$D$2:$D$5111,$C918,Тех_Движение!$B$2:$B$5111,"&lt;="&amp;L$3)-$F918)))</f>
        <v>#VALUE!</v>
      </c>
      <c r="M918" s="21" t="e">
        <f>IF(OR($B918="",M$3&lt;$D918+Настройки!$B$7),0,MAX(0,$E918-MAX(0,SUMIFS(Тех_Движение!$G$2:$G$5111,Тех_Движение!$D$2:$D$5111,$C918,Тех_Движение!$B$2:$B$5111,"&lt;="&amp;M$3)-$F918)))</f>
        <v>#VALUE!</v>
      </c>
      <c r="N918" s="21" t="e">
        <f>IF(OR($B918="",N$3&lt;$D918+Настройки!$B$7),0,MAX(0,$E918-MAX(0,SUMIFS(Тех_Движение!$G$2:$G$5111,Тех_Движение!$D$2:$D$5111,$C918,Тех_Движение!$B$2:$B$5111,"&lt;="&amp;N$3)-$F918)))</f>
        <v>#VALUE!</v>
      </c>
      <c r="O918" s="21" t="e">
        <f>IF(OR($B918="",O$3&lt;$D918+Настройки!$B$7),0,MAX(0,$E918-MAX(0,SUMIFS(Тех_Движение!$G$2:$G$5111,Тех_Движение!$D$2:$D$5111,$C918,Тех_Движение!$B$2:$B$5111,"&lt;="&amp;O$3)-$F918)))</f>
        <v>#VALUE!</v>
      </c>
      <c r="P918" s="21" t="e">
        <f>IF(OR($B918="",P$3&lt;$D918+Настройки!$B$7),0,MAX(0,$E918-MAX(0,SUMIFS(Тех_Движение!$G$2:$G$5111,Тех_Движение!$D$2:$D$5111,$C918,Тех_Движение!$B$2:$B$5111,"&lt;="&amp;P$3)-$F918)))</f>
        <v>#VALUE!</v>
      </c>
      <c r="Q918" s="21" t="e">
        <f>IF(OR($B918="",Q$3&lt;$D918+Настройки!$B$7),0,MAX(0,$E918-MAX(0,SUMIFS(Тех_Движение!$G$2:$G$5111,Тех_Движение!$D$2:$D$5111,$C918,Тех_Движение!$B$2:$B$5111,"&lt;="&amp;Q$3)-$F918)))</f>
        <v>#VALUE!</v>
      </c>
      <c r="R918" s="21" t="str">
        <f t="shared" si="43"/>
        <v/>
      </c>
      <c r="S918" s="23" t="str">
        <f>IF($B918="","",VLOOKUP($C918,Настройки!$A$11:$L$17,9,FALSE))</f>
        <v/>
      </c>
      <c r="T918" s="23" t="str">
        <f t="shared" si="44"/>
        <v/>
      </c>
    </row>
    <row r="919" spans="1:20" x14ac:dyDescent="0.3">
      <c r="A919" s="20">
        <f>Тех_Движение!$A$916</f>
        <v>915</v>
      </c>
      <c r="B919" s="20" t="str">
        <f>IF(Тех_Движение!$F$916&gt;0,Тех_Движение!$I$916,"")</f>
        <v/>
      </c>
      <c r="C919" s="20" t="str">
        <f>IF($B919="","",Тех_Движение!$D$916)</f>
        <v/>
      </c>
      <c r="D919" s="9" t="str">
        <f>IF($B919="","",Тех_Движение!$B$916)</f>
        <v/>
      </c>
      <c r="E919" s="21" t="str">
        <f>IF($B919="","",Тех_Движение!$F$916)</f>
        <v/>
      </c>
      <c r="F919" s="21" t="str">
        <f>IF($B919="","",SUMIFS($E$5:$E918,$C$5:$C918,$C919))</f>
        <v/>
      </c>
      <c r="G919" s="21" t="str">
        <f>IF($B919="","",MAX(0,$E919-MAX(0,SUMIFS(Тех_Движение!$G$2:$G$5111,Тех_Движение!$D$2:$D$5111,$C919,Тех_Движение!$B$2:$B$5111,"&lt;="&amp;Настройки!$B$5-1)-$F919)))</f>
        <v/>
      </c>
      <c r="H919" s="21" t="str">
        <f>IF($B919="","",IF(AND($D919&gt;=Настройки!$B$5,$D919&lt;=Настройки!$B$6),$E919,0))</f>
        <v/>
      </c>
      <c r="I919" s="21" t="str">
        <f t="shared" si="42"/>
        <v/>
      </c>
      <c r="J919" s="21" t="str">
        <f>IF($B919="","",MAX(0,$E919-MAX(0,SUMIFS(Тех_Движение!$G$2:$G$5111,Тех_Движение!$D$2:$D$5111,$C919,Тех_Движение!$B$2:$B$5111,"&lt;="&amp;Настройки!$B$6)-$F919)))</f>
        <v/>
      </c>
      <c r="K919" s="21" t="e">
        <f>IF(OR($B919="",K$3&lt;$D919+Настройки!$B$7),0,MAX(0,$E919-MAX(0,SUMIFS(Тех_Движение!$G$2:$G$5111,Тех_Движение!$D$2:$D$5111,$C919,Тех_Движение!$B$2:$B$5111,"&lt;="&amp;K$3)-$F919)))</f>
        <v>#VALUE!</v>
      </c>
      <c r="L919" s="21" t="e">
        <f>IF(OR($B919="",L$3&lt;$D919+Настройки!$B$7),0,MAX(0,$E919-MAX(0,SUMIFS(Тех_Движение!$G$2:$G$5111,Тех_Движение!$D$2:$D$5111,$C919,Тех_Движение!$B$2:$B$5111,"&lt;="&amp;L$3)-$F919)))</f>
        <v>#VALUE!</v>
      </c>
      <c r="M919" s="21" t="e">
        <f>IF(OR($B919="",M$3&lt;$D919+Настройки!$B$7),0,MAX(0,$E919-MAX(0,SUMIFS(Тех_Движение!$G$2:$G$5111,Тех_Движение!$D$2:$D$5111,$C919,Тех_Движение!$B$2:$B$5111,"&lt;="&amp;M$3)-$F919)))</f>
        <v>#VALUE!</v>
      </c>
      <c r="N919" s="21" t="e">
        <f>IF(OR($B919="",N$3&lt;$D919+Настройки!$B$7),0,MAX(0,$E919-MAX(0,SUMIFS(Тех_Движение!$G$2:$G$5111,Тех_Движение!$D$2:$D$5111,$C919,Тех_Движение!$B$2:$B$5111,"&lt;="&amp;N$3)-$F919)))</f>
        <v>#VALUE!</v>
      </c>
      <c r="O919" s="21" t="e">
        <f>IF(OR($B919="",O$3&lt;$D919+Настройки!$B$7),0,MAX(0,$E919-MAX(0,SUMIFS(Тех_Движение!$G$2:$G$5111,Тех_Движение!$D$2:$D$5111,$C919,Тех_Движение!$B$2:$B$5111,"&lt;="&amp;O$3)-$F919)))</f>
        <v>#VALUE!</v>
      </c>
      <c r="P919" s="21" t="e">
        <f>IF(OR($B919="",P$3&lt;$D919+Настройки!$B$7),0,MAX(0,$E919-MAX(0,SUMIFS(Тех_Движение!$G$2:$G$5111,Тех_Движение!$D$2:$D$5111,$C919,Тех_Движение!$B$2:$B$5111,"&lt;="&amp;P$3)-$F919)))</f>
        <v>#VALUE!</v>
      </c>
      <c r="Q919" s="21" t="e">
        <f>IF(OR($B919="",Q$3&lt;$D919+Настройки!$B$7),0,MAX(0,$E919-MAX(0,SUMIFS(Тех_Движение!$G$2:$G$5111,Тех_Движение!$D$2:$D$5111,$C919,Тех_Движение!$B$2:$B$5111,"&lt;="&amp;Q$3)-$F919)))</f>
        <v>#VALUE!</v>
      </c>
      <c r="R919" s="21" t="str">
        <f t="shared" si="43"/>
        <v/>
      </c>
      <c r="S919" s="23" t="str">
        <f>IF($B919="","",VLOOKUP($C919,Настройки!$A$11:$L$17,9,FALSE))</f>
        <v/>
      </c>
      <c r="T919" s="23" t="str">
        <f t="shared" si="44"/>
        <v/>
      </c>
    </row>
    <row r="920" spans="1:20" x14ac:dyDescent="0.3">
      <c r="A920" s="20">
        <f>Тех_Движение!$A$917</f>
        <v>916</v>
      </c>
      <c r="B920" s="20" t="str">
        <f>IF(Тех_Движение!$F$917&gt;0,Тех_Движение!$I$917,"")</f>
        <v/>
      </c>
      <c r="C920" s="20" t="str">
        <f>IF($B920="","",Тех_Движение!$D$917)</f>
        <v/>
      </c>
      <c r="D920" s="9" t="str">
        <f>IF($B920="","",Тех_Движение!$B$917)</f>
        <v/>
      </c>
      <c r="E920" s="21" t="str">
        <f>IF($B920="","",Тех_Движение!$F$917)</f>
        <v/>
      </c>
      <c r="F920" s="21" t="str">
        <f>IF($B920="","",SUMIFS($E$5:$E919,$C$5:$C919,$C920))</f>
        <v/>
      </c>
      <c r="G920" s="21" t="str">
        <f>IF($B920="","",MAX(0,$E920-MAX(0,SUMIFS(Тех_Движение!$G$2:$G$5111,Тех_Движение!$D$2:$D$5111,$C920,Тех_Движение!$B$2:$B$5111,"&lt;="&amp;Настройки!$B$5-1)-$F920)))</f>
        <v/>
      </c>
      <c r="H920" s="21" t="str">
        <f>IF($B920="","",IF(AND($D920&gt;=Настройки!$B$5,$D920&lt;=Настройки!$B$6),$E920,0))</f>
        <v/>
      </c>
      <c r="I920" s="21" t="str">
        <f t="shared" si="42"/>
        <v/>
      </c>
      <c r="J920" s="21" t="str">
        <f>IF($B920="","",MAX(0,$E920-MAX(0,SUMIFS(Тех_Движение!$G$2:$G$5111,Тех_Движение!$D$2:$D$5111,$C920,Тех_Движение!$B$2:$B$5111,"&lt;="&amp;Настройки!$B$6)-$F920)))</f>
        <v/>
      </c>
      <c r="K920" s="21" t="e">
        <f>IF(OR($B920="",K$3&lt;$D920+Настройки!$B$7),0,MAX(0,$E920-MAX(0,SUMIFS(Тех_Движение!$G$2:$G$5111,Тех_Движение!$D$2:$D$5111,$C920,Тех_Движение!$B$2:$B$5111,"&lt;="&amp;K$3)-$F920)))</f>
        <v>#VALUE!</v>
      </c>
      <c r="L920" s="21" t="e">
        <f>IF(OR($B920="",L$3&lt;$D920+Настройки!$B$7),0,MAX(0,$E920-MAX(0,SUMIFS(Тех_Движение!$G$2:$G$5111,Тех_Движение!$D$2:$D$5111,$C920,Тех_Движение!$B$2:$B$5111,"&lt;="&amp;L$3)-$F920)))</f>
        <v>#VALUE!</v>
      </c>
      <c r="M920" s="21" t="e">
        <f>IF(OR($B920="",M$3&lt;$D920+Настройки!$B$7),0,MAX(0,$E920-MAX(0,SUMIFS(Тех_Движение!$G$2:$G$5111,Тех_Движение!$D$2:$D$5111,$C920,Тех_Движение!$B$2:$B$5111,"&lt;="&amp;M$3)-$F920)))</f>
        <v>#VALUE!</v>
      </c>
      <c r="N920" s="21" t="e">
        <f>IF(OR($B920="",N$3&lt;$D920+Настройки!$B$7),0,MAX(0,$E920-MAX(0,SUMIFS(Тех_Движение!$G$2:$G$5111,Тех_Движение!$D$2:$D$5111,$C920,Тех_Движение!$B$2:$B$5111,"&lt;="&amp;N$3)-$F920)))</f>
        <v>#VALUE!</v>
      </c>
      <c r="O920" s="21" t="e">
        <f>IF(OR($B920="",O$3&lt;$D920+Настройки!$B$7),0,MAX(0,$E920-MAX(0,SUMIFS(Тех_Движение!$G$2:$G$5111,Тех_Движение!$D$2:$D$5111,$C920,Тех_Движение!$B$2:$B$5111,"&lt;="&amp;O$3)-$F920)))</f>
        <v>#VALUE!</v>
      </c>
      <c r="P920" s="21" t="e">
        <f>IF(OR($B920="",P$3&lt;$D920+Настройки!$B$7),0,MAX(0,$E920-MAX(0,SUMIFS(Тех_Движение!$G$2:$G$5111,Тех_Движение!$D$2:$D$5111,$C920,Тех_Движение!$B$2:$B$5111,"&lt;="&amp;P$3)-$F920)))</f>
        <v>#VALUE!</v>
      </c>
      <c r="Q920" s="21" t="e">
        <f>IF(OR($B920="",Q$3&lt;$D920+Настройки!$B$7),0,MAX(0,$E920-MAX(0,SUMIFS(Тех_Движение!$G$2:$G$5111,Тех_Движение!$D$2:$D$5111,$C920,Тех_Движение!$B$2:$B$5111,"&lt;="&amp;Q$3)-$F920)))</f>
        <v>#VALUE!</v>
      </c>
      <c r="R920" s="21" t="str">
        <f t="shared" si="43"/>
        <v/>
      </c>
      <c r="S920" s="23" t="str">
        <f>IF($B920="","",VLOOKUP($C920,Настройки!$A$11:$L$17,9,FALSE))</f>
        <v/>
      </c>
      <c r="T920" s="23" t="str">
        <f t="shared" si="44"/>
        <v/>
      </c>
    </row>
    <row r="921" spans="1:20" x14ac:dyDescent="0.3">
      <c r="A921" s="20">
        <f>Тех_Движение!$A$918</f>
        <v>917</v>
      </c>
      <c r="B921" s="20" t="str">
        <f>IF(Тех_Движение!$F$918&gt;0,Тех_Движение!$I$918,"")</f>
        <v/>
      </c>
      <c r="C921" s="20" t="str">
        <f>IF($B921="","",Тех_Движение!$D$918)</f>
        <v/>
      </c>
      <c r="D921" s="9" t="str">
        <f>IF($B921="","",Тех_Движение!$B$918)</f>
        <v/>
      </c>
      <c r="E921" s="21" t="str">
        <f>IF($B921="","",Тех_Движение!$F$918)</f>
        <v/>
      </c>
      <c r="F921" s="21" t="str">
        <f>IF($B921="","",SUMIFS($E$5:$E920,$C$5:$C920,$C921))</f>
        <v/>
      </c>
      <c r="G921" s="21" t="str">
        <f>IF($B921="","",MAX(0,$E921-MAX(0,SUMIFS(Тех_Движение!$G$2:$G$5111,Тех_Движение!$D$2:$D$5111,$C921,Тех_Движение!$B$2:$B$5111,"&lt;="&amp;Настройки!$B$5-1)-$F921)))</f>
        <v/>
      </c>
      <c r="H921" s="21" t="str">
        <f>IF($B921="","",IF(AND($D921&gt;=Настройки!$B$5,$D921&lt;=Настройки!$B$6),$E921,0))</f>
        <v/>
      </c>
      <c r="I921" s="21" t="str">
        <f t="shared" si="42"/>
        <v/>
      </c>
      <c r="J921" s="21" t="str">
        <f>IF($B921="","",MAX(0,$E921-MAX(0,SUMIFS(Тех_Движение!$G$2:$G$5111,Тех_Движение!$D$2:$D$5111,$C921,Тех_Движение!$B$2:$B$5111,"&lt;="&amp;Настройки!$B$6)-$F921)))</f>
        <v/>
      </c>
      <c r="K921" s="21" t="e">
        <f>IF(OR($B921="",K$3&lt;$D921+Настройки!$B$7),0,MAX(0,$E921-MAX(0,SUMIFS(Тех_Движение!$G$2:$G$5111,Тех_Движение!$D$2:$D$5111,$C921,Тех_Движение!$B$2:$B$5111,"&lt;="&amp;K$3)-$F921)))</f>
        <v>#VALUE!</v>
      </c>
      <c r="L921" s="21" t="e">
        <f>IF(OR($B921="",L$3&lt;$D921+Настройки!$B$7),0,MAX(0,$E921-MAX(0,SUMIFS(Тех_Движение!$G$2:$G$5111,Тех_Движение!$D$2:$D$5111,$C921,Тех_Движение!$B$2:$B$5111,"&lt;="&amp;L$3)-$F921)))</f>
        <v>#VALUE!</v>
      </c>
      <c r="M921" s="21" t="e">
        <f>IF(OR($B921="",M$3&lt;$D921+Настройки!$B$7),0,MAX(0,$E921-MAX(0,SUMIFS(Тех_Движение!$G$2:$G$5111,Тех_Движение!$D$2:$D$5111,$C921,Тех_Движение!$B$2:$B$5111,"&lt;="&amp;M$3)-$F921)))</f>
        <v>#VALUE!</v>
      </c>
      <c r="N921" s="21" t="e">
        <f>IF(OR($B921="",N$3&lt;$D921+Настройки!$B$7),0,MAX(0,$E921-MAX(0,SUMIFS(Тех_Движение!$G$2:$G$5111,Тех_Движение!$D$2:$D$5111,$C921,Тех_Движение!$B$2:$B$5111,"&lt;="&amp;N$3)-$F921)))</f>
        <v>#VALUE!</v>
      </c>
      <c r="O921" s="21" t="e">
        <f>IF(OR($B921="",O$3&lt;$D921+Настройки!$B$7),0,MAX(0,$E921-MAX(0,SUMIFS(Тех_Движение!$G$2:$G$5111,Тех_Движение!$D$2:$D$5111,$C921,Тех_Движение!$B$2:$B$5111,"&lt;="&amp;O$3)-$F921)))</f>
        <v>#VALUE!</v>
      </c>
      <c r="P921" s="21" t="e">
        <f>IF(OR($B921="",P$3&lt;$D921+Настройки!$B$7),0,MAX(0,$E921-MAX(0,SUMIFS(Тех_Движение!$G$2:$G$5111,Тех_Движение!$D$2:$D$5111,$C921,Тех_Движение!$B$2:$B$5111,"&lt;="&amp;P$3)-$F921)))</f>
        <v>#VALUE!</v>
      </c>
      <c r="Q921" s="21" t="e">
        <f>IF(OR($B921="",Q$3&lt;$D921+Настройки!$B$7),0,MAX(0,$E921-MAX(0,SUMIFS(Тех_Движение!$G$2:$G$5111,Тех_Движение!$D$2:$D$5111,$C921,Тех_Движение!$B$2:$B$5111,"&lt;="&amp;Q$3)-$F921)))</f>
        <v>#VALUE!</v>
      </c>
      <c r="R921" s="21" t="str">
        <f t="shared" si="43"/>
        <v/>
      </c>
      <c r="S921" s="23" t="str">
        <f>IF($B921="","",VLOOKUP($C921,Настройки!$A$11:$L$17,9,FALSE))</f>
        <v/>
      </c>
      <c r="T921" s="23" t="str">
        <f t="shared" si="44"/>
        <v/>
      </c>
    </row>
    <row r="922" spans="1:20" x14ac:dyDescent="0.3">
      <c r="A922" s="20">
        <f>Тех_Движение!$A$919</f>
        <v>918</v>
      </c>
      <c r="B922" s="20" t="str">
        <f>IF(Тех_Движение!$F$919&gt;0,Тех_Движение!$I$919,"")</f>
        <v/>
      </c>
      <c r="C922" s="20" t="str">
        <f>IF($B922="","",Тех_Движение!$D$919)</f>
        <v/>
      </c>
      <c r="D922" s="9" t="str">
        <f>IF($B922="","",Тех_Движение!$B$919)</f>
        <v/>
      </c>
      <c r="E922" s="21" t="str">
        <f>IF($B922="","",Тех_Движение!$F$919)</f>
        <v/>
      </c>
      <c r="F922" s="21" t="str">
        <f>IF($B922="","",SUMIFS($E$5:$E921,$C$5:$C921,$C922))</f>
        <v/>
      </c>
      <c r="G922" s="21" t="str">
        <f>IF($B922="","",MAX(0,$E922-MAX(0,SUMIFS(Тех_Движение!$G$2:$G$5111,Тех_Движение!$D$2:$D$5111,$C922,Тех_Движение!$B$2:$B$5111,"&lt;="&amp;Настройки!$B$5-1)-$F922)))</f>
        <v/>
      </c>
      <c r="H922" s="21" t="str">
        <f>IF($B922="","",IF(AND($D922&gt;=Настройки!$B$5,$D922&lt;=Настройки!$B$6),$E922,0))</f>
        <v/>
      </c>
      <c r="I922" s="21" t="str">
        <f t="shared" si="42"/>
        <v/>
      </c>
      <c r="J922" s="21" t="str">
        <f>IF($B922="","",MAX(0,$E922-MAX(0,SUMIFS(Тех_Движение!$G$2:$G$5111,Тех_Движение!$D$2:$D$5111,$C922,Тех_Движение!$B$2:$B$5111,"&lt;="&amp;Настройки!$B$6)-$F922)))</f>
        <v/>
      </c>
      <c r="K922" s="21" t="e">
        <f>IF(OR($B922="",K$3&lt;$D922+Настройки!$B$7),0,MAX(0,$E922-MAX(0,SUMIFS(Тех_Движение!$G$2:$G$5111,Тех_Движение!$D$2:$D$5111,$C922,Тех_Движение!$B$2:$B$5111,"&lt;="&amp;K$3)-$F922)))</f>
        <v>#VALUE!</v>
      </c>
      <c r="L922" s="21" t="e">
        <f>IF(OR($B922="",L$3&lt;$D922+Настройки!$B$7),0,MAX(0,$E922-MAX(0,SUMIFS(Тех_Движение!$G$2:$G$5111,Тех_Движение!$D$2:$D$5111,$C922,Тех_Движение!$B$2:$B$5111,"&lt;="&amp;L$3)-$F922)))</f>
        <v>#VALUE!</v>
      </c>
      <c r="M922" s="21" t="e">
        <f>IF(OR($B922="",M$3&lt;$D922+Настройки!$B$7),0,MAX(0,$E922-MAX(0,SUMIFS(Тех_Движение!$G$2:$G$5111,Тех_Движение!$D$2:$D$5111,$C922,Тех_Движение!$B$2:$B$5111,"&lt;="&amp;M$3)-$F922)))</f>
        <v>#VALUE!</v>
      </c>
      <c r="N922" s="21" t="e">
        <f>IF(OR($B922="",N$3&lt;$D922+Настройки!$B$7),0,MAX(0,$E922-MAX(0,SUMIFS(Тех_Движение!$G$2:$G$5111,Тех_Движение!$D$2:$D$5111,$C922,Тех_Движение!$B$2:$B$5111,"&lt;="&amp;N$3)-$F922)))</f>
        <v>#VALUE!</v>
      </c>
      <c r="O922" s="21" t="e">
        <f>IF(OR($B922="",O$3&lt;$D922+Настройки!$B$7),0,MAX(0,$E922-MAX(0,SUMIFS(Тех_Движение!$G$2:$G$5111,Тех_Движение!$D$2:$D$5111,$C922,Тех_Движение!$B$2:$B$5111,"&lt;="&amp;O$3)-$F922)))</f>
        <v>#VALUE!</v>
      </c>
      <c r="P922" s="21" t="e">
        <f>IF(OR($B922="",P$3&lt;$D922+Настройки!$B$7),0,MAX(0,$E922-MAX(0,SUMIFS(Тех_Движение!$G$2:$G$5111,Тех_Движение!$D$2:$D$5111,$C922,Тех_Движение!$B$2:$B$5111,"&lt;="&amp;P$3)-$F922)))</f>
        <v>#VALUE!</v>
      </c>
      <c r="Q922" s="21" t="e">
        <f>IF(OR($B922="",Q$3&lt;$D922+Настройки!$B$7),0,MAX(0,$E922-MAX(0,SUMIFS(Тех_Движение!$G$2:$G$5111,Тех_Движение!$D$2:$D$5111,$C922,Тех_Движение!$B$2:$B$5111,"&lt;="&amp;Q$3)-$F922)))</f>
        <v>#VALUE!</v>
      </c>
      <c r="R922" s="21" t="str">
        <f t="shared" si="43"/>
        <v/>
      </c>
      <c r="S922" s="23" t="str">
        <f>IF($B922="","",VLOOKUP($C922,Настройки!$A$11:$L$17,9,FALSE))</f>
        <v/>
      </c>
      <c r="T922" s="23" t="str">
        <f t="shared" si="44"/>
        <v/>
      </c>
    </row>
    <row r="923" spans="1:20" x14ac:dyDescent="0.3">
      <c r="A923" s="20">
        <f>Тех_Движение!$A$920</f>
        <v>919</v>
      </c>
      <c r="B923" s="20" t="str">
        <f>IF(Тех_Движение!$F$920&gt;0,Тех_Движение!$I$920,"")</f>
        <v/>
      </c>
      <c r="C923" s="20" t="str">
        <f>IF($B923="","",Тех_Движение!$D$920)</f>
        <v/>
      </c>
      <c r="D923" s="9" t="str">
        <f>IF($B923="","",Тех_Движение!$B$920)</f>
        <v/>
      </c>
      <c r="E923" s="21" t="str">
        <f>IF($B923="","",Тех_Движение!$F$920)</f>
        <v/>
      </c>
      <c r="F923" s="21" t="str">
        <f>IF($B923="","",SUMIFS($E$5:$E922,$C$5:$C922,$C923))</f>
        <v/>
      </c>
      <c r="G923" s="21" t="str">
        <f>IF($B923="","",MAX(0,$E923-MAX(0,SUMIFS(Тех_Движение!$G$2:$G$5111,Тех_Движение!$D$2:$D$5111,$C923,Тех_Движение!$B$2:$B$5111,"&lt;="&amp;Настройки!$B$5-1)-$F923)))</f>
        <v/>
      </c>
      <c r="H923" s="21" t="str">
        <f>IF($B923="","",IF(AND($D923&gt;=Настройки!$B$5,$D923&lt;=Настройки!$B$6),$E923,0))</f>
        <v/>
      </c>
      <c r="I923" s="21" t="str">
        <f t="shared" si="42"/>
        <v/>
      </c>
      <c r="J923" s="21" t="str">
        <f>IF($B923="","",MAX(0,$E923-MAX(0,SUMIFS(Тех_Движение!$G$2:$G$5111,Тех_Движение!$D$2:$D$5111,$C923,Тех_Движение!$B$2:$B$5111,"&lt;="&amp;Настройки!$B$6)-$F923)))</f>
        <v/>
      </c>
      <c r="K923" s="21" t="e">
        <f>IF(OR($B923="",K$3&lt;$D923+Настройки!$B$7),0,MAX(0,$E923-MAX(0,SUMIFS(Тех_Движение!$G$2:$G$5111,Тех_Движение!$D$2:$D$5111,$C923,Тех_Движение!$B$2:$B$5111,"&lt;="&amp;K$3)-$F923)))</f>
        <v>#VALUE!</v>
      </c>
      <c r="L923" s="21" t="e">
        <f>IF(OR($B923="",L$3&lt;$D923+Настройки!$B$7),0,MAX(0,$E923-MAX(0,SUMIFS(Тех_Движение!$G$2:$G$5111,Тех_Движение!$D$2:$D$5111,$C923,Тех_Движение!$B$2:$B$5111,"&lt;="&amp;L$3)-$F923)))</f>
        <v>#VALUE!</v>
      </c>
      <c r="M923" s="21" t="e">
        <f>IF(OR($B923="",M$3&lt;$D923+Настройки!$B$7),0,MAX(0,$E923-MAX(0,SUMIFS(Тех_Движение!$G$2:$G$5111,Тех_Движение!$D$2:$D$5111,$C923,Тех_Движение!$B$2:$B$5111,"&lt;="&amp;M$3)-$F923)))</f>
        <v>#VALUE!</v>
      </c>
      <c r="N923" s="21" t="e">
        <f>IF(OR($B923="",N$3&lt;$D923+Настройки!$B$7),0,MAX(0,$E923-MAX(0,SUMIFS(Тех_Движение!$G$2:$G$5111,Тех_Движение!$D$2:$D$5111,$C923,Тех_Движение!$B$2:$B$5111,"&lt;="&amp;N$3)-$F923)))</f>
        <v>#VALUE!</v>
      </c>
      <c r="O923" s="21" t="e">
        <f>IF(OR($B923="",O$3&lt;$D923+Настройки!$B$7),0,MAX(0,$E923-MAX(0,SUMIFS(Тех_Движение!$G$2:$G$5111,Тех_Движение!$D$2:$D$5111,$C923,Тех_Движение!$B$2:$B$5111,"&lt;="&amp;O$3)-$F923)))</f>
        <v>#VALUE!</v>
      </c>
      <c r="P923" s="21" t="e">
        <f>IF(OR($B923="",P$3&lt;$D923+Настройки!$B$7),0,MAX(0,$E923-MAX(0,SUMIFS(Тех_Движение!$G$2:$G$5111,Тех_Движение!$D$2:$D$5111,$C923,Тех_Движение!$B$2:$B$5111,"&lt;="&amp;P$3)-$F923)))</f>
        <v>#VALUE!</v>
      </c>
      <c r="Q923" s="21" t="e">
        <f>IF(OR($B923="",Q$3&lt;$D923+Настройки!$B$7),0,MAX(0,$E923-MAX(0,SUMIFS(Тех_Движение!$G$2:$G$5111,Тех_Движение!$D$2:$D$5111,$C923,Тех_Движение!$B$2:$B$5111,"&lt;="&amp;Q$3)-$F923)))</f>
        <v>#VALUE!</v>
      </c>
      <c r="R923" s="21" t="str">
        <f t="shared" si="43"/>
        <v/>
      </c>
      <c r="S923" s="23" t="str">
        <f>IF($B923="","",VLOOKUP($C923,Настройки!$A$11:$L$17,9,FALSE))</f>
        <v/>
      </c>
      <c r="T923" s="23" t="str">
        <f t="shared" si="44"/>
        <v/>
      </c>
    </row>
    <row r="924" spans="1:20" x14ac:dyDescent="0.3">
      <c r="A924" s="20">
        <f>Тех_Движение!$A$921</f>
        <v>920</v>
      </c>
      <c r="B924" s="20" t="str">
        <f>IF(Тех_Движение!$F$921&gt;0,Тех_Движение!$I$921,"")</f>
        <v/>
      </c>
      <c r="C924" s="20" t="str">
        <f>IF($B924="","",Тех_Движение!$D$921)</f>
        <v/>
      </c>
      <c r="D924" s="9" t="str">
        <f>IF($B924="","",Тех_Движение!$B$921)</f>
        <v/>
      </c>
      <c r="E924" s="21" t="str">
        <f>IF($B924="","",Тех_Движение!$F$921)</f>
        <v/>
      </c>
      <c r="F924" s="21" t="str">
        <f>IF($B924="","",SUMIFS($E$5:$E923,$C$5:$C923,$C924))</f>
        <v/>
      </c>
      <c r="G924" s="21" t="str">
        <f>IF($B924="","",MAX(0,$E924-MAX(0,SUMIFS(Тех_Движение!$G$2:$G$5111,Тех_Движение!$D$2:$D$5111,$C924,Тех_Движение!$B$2:$B$5111,"&lt;="&amp;Настройки!$B$5-1)-$F924)))</f>
        <v/>
      </c>
      <c r="H924" s="21" t="str">
        <f>IF($B924="","",IF(AND($D924&gt;=Настройки!$B$5,$D924&lt;=Настройки!$B$6),$E924,0))</f>
        <v/>
      </c>
      <c r="I924" s="21" t="str">
        <f t="shared" si="42"/>
        <v/>
      </c>
      <c r="J924" s="21" t="str">
        <f>IF($B924="","",MAX(0,$E924-MAX(0,SUMIFS(Тех_Движение!$G$2:$G$5111,Тех_Движение!$D$2:$D$5111,$C924,Тех_Движение!$B$2:$B$5111,"&lt;="&amp;Настройки!$B$6)-$F924)))</f>
        <v/>
      </c>
      <c r="K924" s="21" t="e">
        <f>IF(OR($B924="",K$3&lt;$D924+Настройки!$B$7),0,MAX(0,$E924-MAX(0,SUMIFS(Тех_Движение!$G$2:$G$5111,Тех_Движение!$D$2:$D$5111,$C924,Тех_Движение!$B$2:$B$5111,"&lt;="&amp;K$3)-$F924)))</f>
        <v>#VALUE!</v>
      </c>
      <c r="L924" s="21" t="e">
        <f>IF(OR($B924="",L$3&lt;$D924+Настройки!$B$7),0,MAX(0,$E924-MAX(0,SUMIFS(Тех_Движение!$G$2:$G$5111,Тех_Движение!$D$2:$D$5111,$C924,Тех_Движение!$B$2:$B$5111,"&lt;="&amp;L$3)-$F924)))</f>
        <v>#VALUE!</v>
      </c>
      <c r="M924" s="21" t="e">
        <f>IF(OR($B924="",M$3&lt;$D924+Настройки!$B$7),0,MAX(0,$E924-MAX(0,SUMIFS(Тех_Движение!$G$2:$G$5111,Тех_Движение!$D$2:$D$5111,$C924,Тех_Движение!$B$2:$B$5111,"&lt;="&amp;M$3)-$F924)))</f>
        <v>#VALUE!</v>
      </c>
      <c r="N924" s="21" t="e">
        <f>IF(OR($B924="",N$3&lt;$D924+Настройки!$B$7),0,MAX(0,$E924-MAX(0,SUMIFS(Тех_Движение!$G$2:$G$5111,Тех_Движение!$D$2:$D$5111,$C924,Тех_Движение!$B$2:$B$5111,"&lt;="&amp;N$3)-$F924)))</f>
        <v>#VALUE!</v>
      </c>
      <c r="O924" s="21" t="e">
        <f>IF(OR($B924="",O$3&lt;$D924+Настройки!$B$7),0,MAX(0,$E924-MAX(0,SUMIFS(Тех_Движение!$G$2:$G$5111,Тех_Движение!$D$2:$D$5111,$C924,Тех_Движение!$B$2:$B$5111,"&lt;="&amp;O$3)-$F924)))</f>
        <v>#VALUE!</v>
      </c>
      <c r="P924" s="21" t="e">
        <f>IF(OR($B924="",P$3&lt;$D924+Настройки!$B$7),0,MAX(0,$E924-MAX(0,SUMIFS(Тех_Движение!$G$2:$G$5111,Тех_Движение!$D$2:$D$5111,$C924,Тех_Движение!$B$2:$B$5111,"&lt;="&amp;P$3)-$F924)))</f>
        <v>#VALUE!</v>
      </c>
      <c r="Q924" s="21" t="e">
        <f>IF(OR($B924="",Q$3&lt;$D924+Настройки!$B$7),0,MAX(0,$E924-MAX(0,SUMIFS(Тех_Движение!$G$2:$G$5111,Тех_Движение!$D$2:$D$5111,$C924,Тех_Движение!$B$2:$B$5111,"&lt;="&amp;Q$3)-$F924)))</f>
        <v>#VALUE!</v>
      </c>
      <c r="R924" s="21" t="str">
        <f t="shared" si="43"/>
        <v/>
      </c>
      <c r="S924" s="23" t="str">
        <f>IF($B924="","",VLOOKUP($C924,Настройки!$A$11:$L$17,9,FALSE))</f>
        <v/>
      </c>
      <c r="T924" s="23" t="str">
        <f t="shared" si="44"/>
        <v/>
      </c>
    </row>
    <row r="925" spans="1:20" x14ac:dyDescent="0.3">
      <c r="A925" s="20">
        <f>Тех_Движение!$A$922</f>
        <v>921</v>
      </c>
      <c r="B925" s="20" t="str">
        <f>IF(Тех_Движение!$F$922&gt;0,Тех_Движение!$I$922,"")</f>
        <v/>
      </c>
      <c r="C925" s="20" t="str">
        <f>IF($B925="","",Тех_Движение!$D$922)</f>
        <v/>
      </c>
      <c r="D925" s="9" t="str">
        <f>IF($B925="","",Тех_Движение!$B$922)</f>
        <v/>
      </c>
      <c r="E925" s="21" t="str">
        <f>IF($B925="","",Тех_Движение!$F$922)</f>
        <v/>
      </c>
      <c r="F925" s="21" t="str">
        <f>IF($B925="","",SUMIFS($E$5:$E924,$C$5:$C924,$C925))</f>
        <v/>
      </c>
      <c r="G925" s="21" t="str">
        <f>IF($B925="","",MAX(0,$E925-MAX(0,SUMIFS(Тех_Движение!$G$2:$G$5111,Тех_Движение!$D$2:$D$5111,$C925,Тех_Движение!$B$2:$B$5111,"&lt;="&amp;Настройки!$B$5-1)-$F925)))</f>
        <v/>
      </c>
      <c r="H925" s="21" t="str">
        <f>IF($B925="","",IF(AND($D925&gt;=Настройки!$B$5,$D925&lt;=Настройки!$B$6),$E925,0))</f>
        <v/>
      </c>
      <c r="I925" s="21" t="str">
        <f t="shared" si="42"/>
        <v/>
      </c>
      <c r="J925" s="21" t="str">
        <f>IF($B925="","",MAX(0,$E925-MAX(0,SUMIFS(Тех_Движение!$G$2:$G$5111,Тех_Движение!$D$2:$D$5111,$C925,Тех_Движение!$B$2:$B$5111,"&lt;="&amp;Настройки!$B$6)-$F925)))</f>
        <v/>
      </c>
      <c r="K925" s="21" t="e">
        <f>IF(OR($B925="",K$3&lt;$D925+Настройки!$B$7),0,MAX(0,$E925-MAX(0,SUMIFS(Тех_Движение!$G$2:$G$5111,Тех_Движение!$D$2:$D$5111,$C925,Тех_Движение!$B$2:$B$5111,"&lt;="&amp;K$3)-$F925)))</f>
        <v>#VALUE!</v>
      </c>
      <c r="L925" s="21" t="e">
        <f>IF(OR($B925="",L$3&lt;$D925+Настройки!$B$7),0,MAX(0,$E925-MAX(0,SUMIFS(Тех_Движение!$G$2:$G$5111,Тех_Движение!$D$2:$D$5111,$C925,Тех_Движение!$B$2:$B$5111,"&lt;="&amp;L$3)-$F925)))</f>
        <v>#VALUE!</v>
      </c>
      <c r="M925" s="21" t="e">
        <f>IF(OR($B925="",M$3&lt;$D925+Настройки!$B$7),0,MAX(0,$E925-MAX(0,SUMIFS(Тех_Движение!$G$2:$G$5111,Тех_Движение!$D$2:$D$5111,$C925,Тех_Движение!$B$2:$B$5111,"&lt;="&amp;M$3)-$F925)))</f>
        <v>#VALUE!</v>
      </c>
      <c r="N925" s="21" t="e">
        <f>IF(OR($B925="",N$3&lt;$D925+Настройки!$B$7),0,MAX(0,$E925-MAX(0,SUMIFS(Тех_Движение!$G$2:$G$5111,Тех_Движение!$D$2:$D$5111,$C925,Тех_Движение!$B$2:$B$5111,"&lt;="&amp;N$3)-$F925)))</f>
        <v>#VALUE!</v>
      </c>
      <c r="O925" s="21" t="e">
        <f>IF(OR($B925="",O$3&lt;$D925+Настройки!$B$7),0,MAX(0,$E925-MAX(0,SUMIFS(Тех_Движение!$G$2:$G$5111,Тех_Движение!$D$2:$D$5111,$C925,Тех_Движение!$B$2:$B$5111,"&lt;="&amp;O$3)-$F925)))</f>
        <v>#VALUE!</v>
      </c>
      <c r="P925" s="21" t="e">
        <f>IF(OR($B925="",P$3&lt;$D925+Настройки!$B$7),0,MAX(0,$E925-MAX(0,SUMIFS(Тех_Движение!$G$2:$G$5111,Тех_Движение!$D$2:$D$5111,$C925,Тех_Движение!$B$2:$B$5111,"&lt;="&amp;P$3)-$F925)))</f>
        <v>#VALUE!</v>
      </c>
      <c r="Q925" s="21" t="e">
        <f>IF(OR($B925="",Q$3&lt;$D925+Настройки!$B$7),0,MAX(0,$E925-MAX(0,SUMIFS(Тех_Движение!$G$2:$G$5111,Тех_Движение!$D$2:$D$5111,$C925,Тех_Движение!$B$2:$B$5111,"&lt;="&amp;Q$3)-$F925)))</f>
        <v>#VALUE!</v>
      </c>
      <c r="R925" s="21" t="str">
        <f t="shared" si="43"/>
        <v/>
      </c>
      <c r="S925" s="23" t="str">
        <f>IF($B925="","",VLOOKUP($C925,Настройки!$A$11:$L$17,9,FALSE))</f>
        <v/>
      </c>
      <c r="T925" s="23" t="str">
        <f t="shared" si="44"/>
        <v/>
      </c>
    </row>
    <row r="926" spans="1:20" x14ac:dyDescent="0.3">
      <c r="A926" s="20">
        <f>Тех_Движение!$A$923</f>
        <v>922</v>
      </c>
      <c r="B926" s="20" t="str">
        <f>IF(Тех_Движение!$F$923&gt;0,Тех_Движение!$I$923,"")</f>
        <v/>
      </c>
      <c r="C926" s="20" t="str">
        <f>IF($B926="","",Тех_Движение!$D$923)</f>
        <v/>
      </c>
      <c r="D926" s="9" t="str">
        <f>IF($B926="","",Тех_Движение!$B$923)</f>
        <v/>
      </c>
      <c r="E926" s="21" t="str">
        <f>IF($B926="","",Тех_Движение!$F$923)</f>
        <v/>
      </c>
      <c r="F926" s="21" t="str">
        <f>IF($B926="","",SUMIFS($E$5:$E925,$C$5:$C925,$C926))</f>
        <v/>
      </c>
      <c r="G926" s="21" t="str">
        <f>IF($B926="","",MAX(0,$E926-MAX(0,SUMIFS(Тех_Движение!$G$2:$G$5111,Тех_Движение!$D$2:$D$5111,$C926,Тех_Движение!$B$2:$B$5111,"&lt;="&amp;Настройки!$B$5-1)-$F926)))</f>
        <v/>
      </c>
      <c r="H926" s="21" t="str">
        <f>IF($B926="","",IF(AND($D926&gt;=Настройки!$B$5,$D926&lt;=Настройки!$B$6),$E926,0))</f>
        <v/>
      </c>
      <c r="I926" s="21" t="str">
        <f t="shared" si="42"/>
        <v/>
      </c>
      <c r="J926" s="21" t="str">
        <f>IF($B926="","",MAX(0,$E926-MAX(0,SUMIFS(Тех_Движение!$G$2:$G$5111,Тех_Движение!$D$2:$D$5111,$C926,Тех_Движение!$B$2:$B$5111,"&lt;="&amp;Настройки!$B$6)-$F926)))</f>
        <v/>
      </c>
      <c r="K926" s="21" t="e">
        <f>IF(OR($B926="",K$3&lt;$D926+Настройки!$B$7),0,MAX(0,$E926-MAX(0,SUMIFS(Тех_Движение!$G$2:$G$5111,Тех_Движение!$D$2:$D$5111,$C926,Тех_Движение!$B$2:$B$5111,"&lt;="&amp;K$3)-$F926)))</f>
        <v>#VALUE!</v>
      </c>
      <c r="L926" s="21" t="e">
        <f>IF(OR($B926="",L$3&lt;$D926+Настройки!$B$7),0,MAX(0,$E926-MAX(0,SUMIFS(Тех_Движение!$G$2:$G$5111,Тех_Движение!$D$2:$D$5111,$C926,Тех_Движение!$B$2:$B$5111,"&lt;="&amp;L$3)-$F926)))</f>
        <v>#VALUE!</v>
      </c>
      <c r="M926" s="21" t="e">
        <f>IF(OR($B926="",M$3&lt;$D926+Настройки!$B$7),0,MAX(0,$E926-MAX(0,SUMIFS(Тех_Движение!$G$2:$G$5111,Тех_Движение!$D$2:$D$5111,$C926,Тех_Движение!$B$2:$B$5111,"&lt;="&amp;M$3)-$F926)))</f>
        <v>#VALUE!</v>
      </c>
      <c r="N926" s="21" t="e">
        <f>IF(OR($B926="",N$3&lt;$D926+Настройки!$B$7),0,MAX(0,$E926-MAX(0,SUMIFS(Тех_Движение!$G$2:$G$5111,Тех_Движение!$D$2:$D$5111,$C926,Тех_Движение!$B$2:$B$5111,"&lt;="&amp;N$3)-$F926)))</f>
        <v>#VALUE!</v>
      </c>
      <c r="O926" s="21" t="e">
        <f>IF(OR($B926="",O$3&lt;$D926+Настройки!$B$7),0,MAX(0,$E926-MAX(0,SUMIFS(Тех_Движение!$G$2:$G$5111,Тех_Движение!$D$2:$D$5111,$C926,Тех_Движение!$B$2:$B$5111,"&lt;="&amp;O$3)-$F926)))</f>
        <v>#VALUE!</v>
      </c>
      <c r="P926" s="21" t="e">
        <f>IF(OR($B926="",P$3&lt;$D926+Настройки!$B$7),0,MAX(0,$E926-MAX(0,SUMIFS(Тех_Движение!$G$2:$G$5111,Тех_Движение!$D$2:$D$5111,$C926,Тех_Движение!$B$2:$B$5111,"&lt;="&amp;P$3)-$F926)))</f>
        <v>#VALUE!</v>
      </c>
      <c r="Q926" s="21" t="e">
        <f>IF(OR($B926="",Q$3&lt;$D926+Настройки!$B$7),0,MAX(0,$E926-MAX(0,SUMIFS(Тех_Движение!$G$2:$G$5111,Тех_Движение!$D$2:$D$5111,$C926,Тех_Движение!$B$2:$B$5111,"&lt;="&amp;Q$3)-$F926)))</f>
        <v>#VALUE!</v>
      </c>
      <c r="R926" s="21" t="str">
        <f t="shared" si="43"/>
        <v/>
      </c>
      <c r="S926" s="23" t="str">
        <f>IF($B926="","",VLOOKUP($C926,Настройки!$A$11:$L$17,9,FALSE))</f>
        <v/>
      </c>
      <c r="T926" s="23" t="str">
        <f t="shared" si="44"/>
        <v/>
      </c>
    </row>
    <row r="927" spans="1:20" x14ac:dyDescent="0.3">
      <c r="A927" s="20">
        <f>Тех_Движение!$A$924</f>
        <v>923</v>
      </c>
      <c r="B927" s="20" t="str">
        <f>IF(Тех_Движение!$F$924&gt;0,Тех_Движение!$I$924,"")</f>
        <v/>
      </c>
      <c r="C927" s="20" t="str">
        <f>IF($B927="","",Тех_Движение!$D$924)</f>
        <v/>
      </c>
      <c r="D927" s="9" t="str">
        <f>IF($B927="","",Тех_Движение!$B$924)</f>
        <v/>
      </c>
      <c r="E927" s="21" t="str">
        <f>IF($B927="","",Тех_Движение!$F$924)</f>
        <v/>
      </c>
      <c r="F927" s="21" t="str">
        <f>IF($B927="","",SUMIFS($E$5:$E926,$C$5:$C926,$C927))</f>
        <v/>
      </c>
      <c r="G927" s="21" t="str">
        <f>IF($B927="","",MAX(0,$E927-MAX(0,SUMIFS(Тех_Движение!$G$2:$G$5111,Тех_Движение!$D$2:$D$5111,$C927,Тех_Движение!$B$2:$B$5111,"&lt;="&amp;Настройки!$B$5-1)-$F927)))</f>
        <v/>
      </c>
      <c r="H927" s="21" t="str">
        <f>IF($B927="","",IF(AND($D927&gt;=Настройки!$B$5,$D927&lt;=Настройки!$B$6),$E927,0))</f>
        <v/>
      </c>
      <c r="I927" s="21" t="str">
        <f t="shared" si="42"/>
        <v/>
      </c>
      <c r="J927" s="21" t="str">
        <f>IF($B927="","",MAX(0,$E927-MAX(0,SUMIFS(Тех_Движение!$G$2:$G$5111,Тех_Движение!$D$2:$D$5111,$C927,Тех_Движение!$B$2:$B$5111,"&lt;="&amp;Настройки!$B$6)-$F927)))</f>
        <v/>
      </c>
      <c r="K927" s="21" t="e">
        <f>IF(OR($B927="",K$3&lt;$D927+Настройки!$B$7),0,MAX(0,$E927-MAX(0,SUMIFS(Тех_Движение!$G$2:$G$5111,Тех_Движение!$D$2:$D$5111,$C927,Тех_Движение!$B$2:$B$5111,"&lt;="&amp;K$3)-$F927)))</f>
        <v>#VALUE!</v>
      </c>
      <c r="L927" s="21" t="e">
        <f>IF(OR($B927="",L$3&lt;$D927+Настройки!$B$7),0,MAX(0,$E927-MAX(0,SUMIFS(Тех_Движение!$G$2:$G$5111,Тех_Движение!$D$2:$D$5111,$C927,Тех_Движение!$B$2:$B$5111,"&lt;="&amp;L$3)-$F927)))</f>
        <v>#VALUE!</v>
      </c>
      <c r="M927" s="21" t="e">
        <f>IF(OR($B927="",M$3&lt;$D927+Настройки!$B$7),0,MAX(0,$E927-MAX(0,SUMIFS(Тех_Движение!$G$2:$G$5111,Тех_Движение!$D$2:$D$5111,$C927,Тех_Движение!$B$2:$B$5111,"&lt;="&amp;M$3)-$F927)))</f>
        <v>#VALUE!</v>
      </c>
      <c r="N927" s="21" t="e">
        <f>IF(OR($B927="",N$3&lt;$D927+Настройки!$B$7),0,MAX(0,$E927-MAX(0,SUMIFS(Тех_Движение!$G$2:$G$5111,Тех_Движение!$D$2:$D$5111,$C927,Тех_Движение!$B$2:$B$5111,"&lt;="&amp;N$3)-$F927)))</f>
        <v>#VALUE!</v>
      </c>
      <c r="O927" s="21" t="e">
        <f>IF(OR($B927="",O$3&lt;$D927+Настройки!$B$7),0,MAX(0,$E927-MAX(0,SUMIFS(Тех_Движение!$G$2:$G$5111,Тех_Движение!$D$2:$D$5111,$C927,Тех_Движение!$B$2:$B$5111,"&lt;="&amp;O$3)-$F927)))</f>
        <v>#VALUE!</v>
      </c>
      <c r="P927" s="21" t="e">
        <f>IF(OR($B927="",P$3&lt;$D927+Настройки!$B$7),0,MAX(0,$E927-MAX(0,SUMIFS(Тех_Движение!$G$2:$G$5111,Тех_Движение!$D$2:$D$5111,$C927,Тех_Движение!$B$2:$B$5111,"&lt;="&amp;P$3)-$F927)))</f>
        <v>#VALUE!</v>
      </c>
      <c r="Q927" s="21" t="e">
        <f>IF(OR($B927="",Q$3&lt;$D927+Настройки!$B$7),0,MAX(0,$E927-MAX(0,SUMIFS(Тех_Движение!$G$2:$G$5111,Тех_Движение!$D$2:$D$5111,$C927,Тех_Движение!$B$2:$B$5111,"&lt;="&amp;Q$3)-$F927)))</f>
        <v>#VALUE!</v>
      </c>
      <c r="R927" s="21" t="str">
        <f t="shared" si="43"/>
        <v/>
      </c>
      <c r="S927" s="23" t="str">
        <f>IF($B927="","",VLOOKUP($C927,Настройки!$A$11:$L$17,9,FALSE))</f>
        <v/>
      </c>
      <c r="T927" s="23" t="str">
        <f t="shared" si="44"/>
        <v/>
      </c>
    </row>
    <row r="928" spans="1:20" x14ac:dyDescent="0.3">
      <c r="A928" s="20">
        <f>Тех_Движение!$A$925</f>
        <v>924</v>
      </c>
      <c r="B928" s="20" t="str">
        <f>IF(Тех_Движение!$F$925&gt;0,Тех_Движение!$I$925,"")</f>
        <v/>
      </c>
      <c r="C928" s="20" t="str">
        <f>IF($B928="","",Тех_Движение!$D$925)</f>
        <v/>
      </c>
      <c r="D928" s="9" t="str">
        <f>IF($B928="","",Тех_Движение!$B$925)</f>
        <v/>
      </c>
      <c r="E928" s="21" t="str">
        <f>IF($B928="","",Тех_Движение!$F$925)</f>
        <v/>
      </c>
      <c r="F928" s="21" t="str">
        <f>IF($B928="","",SUMIFS($E$5:$E927,$C$5:$C927,$C928))</f>
        <v/>
      </c>
      <c r="G928" s="21" t="str">
        <f>IF($B928="","",MAX(0,$E928-MAX(0,SUMIFS(Тех_Движение!$G$2:$G$5111,Тех_Движение!$D$2:$D$5111,$C928,Тех_Движение!$B$2:$B$5111,"&lt;="&amp;Настройки!$B$5-1)-$F928)))</f>
        <v/>
      </c>
      <c r="H928" s="21" t="str">
        <f>IF($B928="","",IF(AND($D928&gt;=Настройки!$B$5,$D928&lt;=Настройки!$B$6),$E928,0))</f>
        <v/>
      </c>
      <c r="I928" s="21" t="str">
        <f t="shared" si="42"/>
        <v/>
      </c>
      <c r="J928" s="21" t="str">
        <f>IF($B928="","",MAX(0,$E928-MAX(0,SUMIFS(Тех_Движение!$G$2:$G$5111,Тех_Движение!$D$2:$D$5111,$C928,Тех_Движение!$B$2:$B$5111,"&lt;="&amp;Настройки!$B$6)-$F928)))</f>
        <v/>
      </c>
      <c r="K928" s="21" t="e">
        <f>IF(OR($B928="",K$3&lt;$D928+Настройки!$B$7),0,MAX(0,$E928-MAX(0,SUMIFS(Тех_Движение!$G$2:$G$5111,Тех_Движение!$D$2:$D$5111,$C928,Тех_Движение!$B$2:$B$5111,"&lt;="&amp;K$3)-$F928)))</f>
        <v>#VALUE!</v>
      </c>
      <c r="L928" s="21" t="e">
        <f>IF(OR($B928="",L$3&lt;$D928+Настройки!$B$7),0,MAX(0,$E928-MAX(0,SUMIFS(Тех_Движение!$G$2:$G$5111,Тех_Движение!$D$2:$D$5111,$C928,Тех_Движение!$B$2:$B$5111,"&lt;="&amp;L$3)-$F928)))</f>
        <v>#VALUE!</v>
      </c>
      <c r="M928" s="21" t="e">
        <f>IF(OR($B928="",M$3&lt;$D928+Настройки!$B$7),0,MAX(0,$E928-MAX(0,SUMIFS(Тех_Движение!$G$2:$G$5111,Тех_Движение!$D$2:$D$5111,$C928,Тех_Движение!$B$2:$B$5111,"&lt;="&amp;M$3)-$F928)))</f>
        <v>#VALUE!</v>
      </c>
      <c r="N928" s="21" t="e">
        <f>IF(OR($B928="",N$3&lt;$D928+Настройки!$B$7),0,MAX(0,$E928-MAX(0,SUMIFS(Тех_Движение!$G$2:$G$5111,Тех_Движение!$D$2:$D$5111,$C928,Тех_Движение!$B$2:$B$5111,"&lt;="&amp;N$3)-$F928)))</f>
        <v>#VALUE!</v>
      </c>
      <c r="O928" s="21" t="e">
        <f>IF(OR($B928="",O$3&lt;$D928+Настройки!$B$7),0,MAX(0,$E928-MAX(0,SUMIFS(Тех_Движение!$G$2:$G$5111,Тех_Движение!$D$2:$D$5111,$C928,Тех_Движение!$B$2:$B$5111,"&lt;="&amp;O$3)-$F928)))</f>
        <v>#VALUE!</v>
      </c>
      <c r="P928" s="21" t="e">
        <f>IF(OR($B928="",P$3&lt;$D928+Настройки!$B$7),0,MAX(0,$E928-MAX(0,SUMIFS(Тех_Движение!$G$2:$G$5111,Тех_Движение!$D$2:$D$5111,$C928,Тех_Движение!$B$2:$B$5111,"&lt;="&amp;P$3)-$F928)))</f>
        <v>#VALUE!</v>
      </c>
      <c r="Q928" s="21" t="e">
        <f>IF(OR($B928="",Q$3&lt;$D928+Настройки!$B$7),0,MAX(0,$E928-MAX(0,SUMIFS(Тех_Движение!$G$2:$G$5111,Тех_Движение!$D$2:$D$5111,$C928,Тех_Движение!$B$2:$B$5111,"&lt;="&amp;Q$3)-$F928)))</f>
        <v>#VALUE!</v>
      </c>
      <c r="R928" s="21" t="str">
        <f t="shared" si="43"/>
        <v/>
      </c>
      <c r="S928" s="23" t="str">
        <f>IF($B928="","",VLOOKUP($C928,Настройки!$A$11:$L$17,9,FALSE))</f>
        <v/>
      </c>
      <c r="T928" s="23" t="str">
        <f t="shared" si="44"/>
        <v/>
      </c>
    </row>
    <row r="929" spans="1:20" x14ac:dyDescent="0.3">
      <c r="A929" s="20">
        <f>Тех_Движение!$A$926</f>
        <v>925</v>
      </c>
      <c r="B929" s="20" t="str">
        <f>IF(Тех_Движение!$F$926&gt;0,Тех_Движение!$I$926,"")</f>
        <v/>
      </c>
      <c r="C929" s="20" t="str">
        <f>IF($B929="","",Тех_Движение!$D$926)</f>
        <v/>
      </c>
      <c r="D929" s="9" t="str">
        <f>IF($B929="","",Тех_Движение!$B$926)</f>
        <v/>
      </c>
      <c r="E929" s="21" t="str">
        <f>IF($B929="","",Тех_Движение!$F$926)</f>
        <v/>
      </c>
      <c r="F929" s="21" t="str">
        <f>IF($B929="","",SUMIFS($E$5:$E928,$C$5:$C928,$C929))</f>
        <v/>
      </c>
      <c r="G929" s="21" t="str">
        <f>IF($B929="","",MAX(0,$E929-MAX(0,SUMIFS(Тех_Движение!$G$2:$G$5111,Тех_Движение!$D$2:$D$5111,$C929,Тех_Движение!$B$2:$B$5111,"&lt;="&amp;Настройки!$B$5-1)-$F929)))</f>
        <v/>
      </c>
      <c r="H929" s="21" t="str">
        <f>IF($B929="","",IF(AND($D929&gt;=Настройки!$B$5,$D929&lt;=Настройки!$B$6),$E929,0))</f>
        <v/>
      </c>
      <c r="I929" s="21" t="str">
        <f t="shared" si="42"/>
        <v/>
      </c>
      <c r="J929" s="21" t="str">
        <f>IF($B929="","",MAX(0,$E929-MAX(0,SUMIFS(Тех_Движение!$G$2:$G$5111,Тех_Движение!$D$2:$D$5111,$C929,Тех_Движение!$B$2:$B$5111,"&lt;="&amp;Настройки!$B$6)-$F929)))</f>
        <v/>
      </c>
      <c r="K929" s="21" t="e">
        <f>IF(OR($B929="",K$3&lt;$D929+Настройки!$B$7),0,MAX(0,$E929-MAX(0,SUMIFS(Тех_Движение!$G$2:$G$5111,Тех_Движение!$D$2:$D$5111,$C929,Тех_Движение!$B$2:$B$5111,"&lt;="&amp;K$3)-$F929)))</f>
        <v>#VALUE!</v>
      </c>
      <c r="L929" s="21" t="e">
        <f>IF(OR($B929="",L$3&lt;$D929+Настройки!$B$7),0,MAX(0,$E929-MAX(0,SUMIFS(Тех_Движение!$G$2:$G$5111,Тех_Движение!$D$2:$D$5111,$C929,Тех_Движение!$B$2:$B$5111,"&lt;="&amp;L$3)-$F929)))</f>
        <v>#VALUE!</v>
      </c>
      <c r="M929" s="21" t="e">
        <f>IF(OR($B929="",M$3&lt;$D929+Настройки!$B$7),0,MAX(0,$E929-MAX(0,SUMIFS(Тех_Движение!$G$2:$G$5111,Тех_Движение!$D$2:$D$5111,$C929,Тех_Движение!$B$2:$B$5111,"&lt;="&amp;M$3)-$F929)))</f>
        <v>#VALUE!</v>
      </c>
      <c r="N929" s="21" t="e">
        <f>IF(OR($B929="",N$3&lt;$D929+Настройки!$B$7),0,MAX(0,$E929-MAX(0,SUMIFS(Тех_Движение!$G$2:$G$5111,Тех_Движение!$D$2:$D$5111,$C929,Тех_Движение!$B$2:$B$5111,"&lt;="&amp;N$3)-$F929)))</f>
        <v>#VALUE!</v>
      </c>
      <c r="O929" s="21" t="e">
        <f>IF(OR($B929="",O$3&lt;$D929+Настройки!$B$7),0,MAX(0,$E929-MAX(0,SUMIFS(Тех_Движение!$G$2:$G$5111,Тех_Движение!$D$2:$D$5111,$C929,Тех_Движение!$B$2:$B$5111,"&lt;="&amp;O$3)-$F929)))</f>
        <v>#VALUE!</v>
      </c>
      <c r="P929" s="21" t="e">
        <f>IF(OR($B929="",P$3&lt;$D929+Настройки!$B$7),0,MAX(0,$E929-MAX(0,SUMIFS(Тех_Движение!$G$2:$G$5111,Тех_Движение!$D$2:$D$5111,$C929,Тех_Движение!$B$2:$B$5111,"&lt;="&amp;P$3)-$F929)))</f>
        <v>#VALUE!</v>
      </c>
      <c r="Q929" s="21" t="e">
        <f>IF(OR($B929="",Q$3&lt;$D929+Настройки!$B$7),0,MAX(0,$E929-MAX(0,SUMIFS(Тех_Движение!$G$2:$G$5111,Тех_Движение!$D$2:$D$5111,$C929,Тех_Движение!$B$2:$B$5111,"&lt;="&amp;Q$3)-$F929)))</f>
        <v>#VALUE!</v>
      </c>
      <c r="R929" s="21" t="str">
        <f t="shared" si="43"/>
        <v/>
      </c>
      <c r="S929" s="23" t="str">
        <f>IF($B929="","",VLOOKUP($C929,Настройки!$A$11:$L$17,9,FALSE))</f>
        <v/>
      </c>
      <c r="T929" s="23" t="str">
        <f t="shared" si="44"/>
        <v/>
      </c>
    </row>
    <row r="930" spans="1:20" x14ac:dyDescent="0.3">
      <c r="A930" s="20">
        <f>Тех_Движение!$A$927</f>
        <v>926</v>
      </c>
      <c r="B930" s="20" t="str">
        <f>IF(Тех_Движение!$F$927&gt;0,Тех_Движение!$I$927,"")</f>
        <v/>
      </c>
      <c r="C930" s="20" t="str">
        <f>IF($B930="","",Тех_Движение!$D$927)</f>
        <v/>
      </c>
      <c r="D930" s="9" t="str">
        <f>IF($B930="","",Тех_Движение!$B$927)</f>
        <v/>
      </c>
      <c r="E930" s="21" t="str">
        <f>IF($B930="","",Тех_Движение!$F$927)</f>
        <v/>
      </c>
      <c r="F930" s="21" t="str">
        <f>IF($B930="","",SUMIFS($E$5:$E929,$C$5:$C929,$C930))</f>
        <v/>
      </c>
      <c r="G930" s="21" t="str">
        <f>IF($B930="","",MAX(0,$E930-MAX(0,SUMIFS(Тех_Движение!$G$2:$G$5111,Тех_Движение!$D$2:$D$5111,$C930,Тех_Движение!$B$2:$B$5111,"&lt;="&amp;Настройки!$B$5-1)-$F930)))</f>
        <v/>
      </c>
      <c r="H930" s="21" t="str">
        <f>IF($B930="","",IF(AND($D930&gt;=Настройки!$B$5,$D930&lt;=Настройки!$B$6),$E930,0))</f>
        <v/>
      </c>
      <c r="I930" s="21" t="str">
        <f t="shared" si="42"/>
        <v/>
      </c>
      <c r="J930" s="21" t="str">
        <f>IF($B930="","",MAX(0,$E930-MAX(0,SUMIFS(Тех_Движение!$G$2:$G$5111,Тех_Движение!$D$2:$D$5111,$C930,Тех_Движение!$B$2:$B$5111,"&lt;="&amp;Настройки!$B$6)-$F930)))</f>
        <v/>
      </c>
      <c r="K930" s="21" t="e">
        <f>IF(OR($B930="",K$3&lt;$D930+Настройки!$B$7),0,MAX(0,$E930-MAX(0,SUMIFS(Тех_Движение!$G$2:$G$5111,Тех_Движение!$D$2:$D$5111,$C930,Тех_Движение!$B$2:$B$5111,"&lt;="&amp;K$3)-$F930)))</f>
        <v>#VALUE!</v>
      </c>
      <c r="L930" s="21" t="e">
        <f>IF(OR($B930="",L$3&lt;$D930+Настройки!$B$7),0,MAX(0,$E930-MAX(0,SUMIFS(Тех_Движение!$G$2:$G$5111,Тех_Движение!$D$2:$D$5111,$C930,Тех_Движение!$B$2:$B$5111,"&lt;="&amp;L$3)-$F930)))</f>
        <v>#VALUE!</v>
      </c>
      <c r="M930" s="21" t="e">
        <f>IF(OR($B930="",M$3&lt;$D930+Настройки!$B$7),0,MAX(0,$E930-MAX(0,SUMIFS(Тех_Движение!$G$2:$G$5111,Тех_Движение!$D$2:$D$5111,$C930,Тех_Движение!$B$2:$B$5111,"&lt;="&amp;M$3)-$F930)))</f>
        <v>#VALUE!</v>
      </c>
      <c r="N930" s="21" t="e">
        <f>IF(OR($B930="",N$3&lt;$D930+Настройки!$B$7),0,MAX(0,$E930-MAX(0,SUMIFS(Тех_Движение!$G$2:$G$5111,Тех_Движение!$D$2:$D$5111,$C930,Тех_Движение!$B$2:$B$5111,"&lt;="&amp;N$3)-$F930)))</f>
        <v>#VALUE!</v>
      </c>
      <c r="O930" s="21" t="e">
        <f>IF(OR($B930="",O$3&lt;$D930+Настройки!$B$7),0,MAX(0,$E930-MAX(0,SUMIFS(Тех_Движение!$G$2:$G$5111,Тех_Движение!$D$2:$D$5111,$C930,Тех_Движение!$B$2:$B$5111,"&lt;="&amp;O$3)-$F930)))</f>
        <v>#VALUE!</v>
      </c>
      <c r="P930" s="21" t="e">
        <f>IF(OR($B930="",P$3&lt;$D930+Настройки!$B$7),0,MAX(0,$E930-MAX(0,SUMIFS(Тех_Движение!$G$2:$G$5111,Тех_Движение!$D$2:$D$5111,$C930,Тех_Движение!$B$2:$B$5111,"&lt;="&amp;P$3)-$F930)))</f>
        <v>#VALUE!</v>
      </c>
      <c r="Q930" s="21" t="e">
        <f>IF(OR($B930="",Q$3&lt;$D930+Настройки!$B$7),0,MAX(0,$E930-MAX(0,SUMIFS(Тех_Движение!$G$2:$G$5111,Тех_Движение!$D$2:$D$5111,$C930,Тех_Движение!$B$2:$B$5111,"&lt;="&amp;Q$3)-$F930)))</f>
        <v>#VALUE!</v>
      </c>
      <c r="R930" s="21" t="str">
        <f t="shared" si="43"/>
        <v/>
      </c>
      <c r="S930" s="23" t="str">
        <f>IF($B930="","",VLOOKUP($C930,Настройки!$A$11:$L$17,9,FALSE))</f>
        <v/>
      </c>
      <c r="T930" s="23" t="str">
        <f t="shared" si="44"/>
        <v/>
      </c>
    </row>
    <row r="931" spans="1:20" x14ac:dyDescent="0.3">
      <c r="A931" s="20">
        <f>Тех_Движение!$A$928</f>
        <v>927</v>
      </c>
      <c r="B931" s="20" t="str">
        <f>IF(Тех_Движение!$F$928&gt;0,Тех_Движение!$I$928,"")</f>
        <v/>
      </c>
      <c r="C931" s="20" t="str">
        <f>IF($B931="","",Тех_Движение!$D$928)</f>
        <v/>
      </c>
      <c r="D931" s="9" t="str">
        <f>IF($B931="","",Тех_Движение!$B$928)</f>
        <v/>
      </c>
      <c r="E931" s="21" t="str">
        <f>IF($B931="","",Тех_Движение!$F$928)</f>
        <v/>
      </c>
      <c r="F931" s="21" t="str">
        <f>IF($B931="","",SUMIFS($E$5:$E930,$C$5:$C930,$C931))</f>
        <v/>
      </c>
      <c r="G931" s="21" t="str">
        <f>IF($B931="","",MAX(0,$E931-MAX(0,SUMIFS(Тех_Движение!$G$2:$G$5111,Тех_Движение!$D$2:$D$5111,$C931,Тех_Движение!$B$2:$B$5111,"&lt;="&amp;Настройки!$B$5-1)-$F931)))</f>
        <v/>
      </c>
      <c r="H931" s="21" t="str">
        <f>IF($B931="","",IF(AND($D931&gt;=Настройки!$B$5,$D931&lt;=Настройки!$B$6),$E931,0))</f>
        <v/>
      </c>
      <c r="I931" s="21" t="str">
        <f t="shared" si="42"/>
        <v/>
      </c>
      <c r="J931" s="21" t="str">
        <f>IF($B931="","",MAX(0,$E931-MAX(0,SUMIFS(Тех_Движение!$G$2:$G$5111,Тех_Движение!$D$2:$D$5111,$C931,Тех_Движение!$B$2:$B$5111,"&lt;="&amp;Настройки!$B$6)-$F931)))</f>
        <v/>
      </c>
      <c r="K931" s="21" t="e">
        <f>IF(OR($B931="",K$3&lt;$D931+Настройки!$B$7),0,MAX(0,$E931-MAX(0,SUMIFS(Тех_Движение!$G$2:$G$5111,Тех_Движение!$D$2:$D$5111,$C931,Тех_Движение!$B$2:$B$5111,"&lt;="&amp;K$3)-$F931)))</f>
        <v>#VALUE!</v>
      </c>
      <c r="L931" s="21" t="e">
        <f>IF(OR($B931="",L$3&lt;$D931+Настройки!$B$7),0,MAX(0,$E931-MAX(0,SUMIFS(Тех_Движение!$G$2:$G$5111,Тех_Движение!$D$2:$D$5111,$C931,Тех_Движение!$B$2:$B$5111,"&lt;="&amp;L$3)-$F931)))</f>
        <v>#VALUE!</v>
      </c>
      <c r="M931" s="21" t="e">
        <f>IF(OR($B931="",M$3&lt;$D931+Настройки!$B$7),0,MAX(0,$E931-MAX(0,SUMIFS(Тех_Движение!$G$2:$G$5111,Тех_Движение!$D$2:$D$5111,$C931,Тех_Движение!$B$2:$B$5111,"&lt;="&amp;M$3)-$F931)))</f>
        <v>#VALUE!</v>
      </c>
      <c r="N931" s="21" t="e">
        <f>IF(OR($B931="",N$3&lt;$D931+Настройки!$B$7),0,MAX(0,$E931-MAX(0,SUMIFS(Тех_Движение!$G$2:$G$5111,Тех_Движение!$D$2:$D$5111,$C931,Тех_Движение!$B$2:$B$5111,"&lt;="&amp;N$3)-$F931)))</f>
        <v>#VALUE!</v>
      </c>
      <c r="O931" s="21" t="e">
        <f>IF(OR($B931="",O$3&lt;$D931+Настройки!$B$7),0,MAX(0,$E931-MAX(0,SUMIFS(Тех_Движение!$G$2:$G$5111,Тех_Движение!$D$2:$D$5111,$C931,Тех_Движение!$B$2:$B$5111,"&lt;="&amp;O$3)-$F931)))</f>
        <v>#VALUE!</v>
      </c>
      <c r="P931" s="21" t="e">
        <f>IF(OR($B931="",P$3&lt;$D931+Настройки!$B$7),0,MAX(0,$E931-MAX(0,SUMIFS(Тех_Движение!$G$2:$G$5111,Тех_Движение!$D$2:$D$5111,$C931,Тех_Движение!$B$2:$B$5111,"&lt;="&amp;P$3)-$F931)))</f>
        <v>#VALUE!</v>
      </c>
      <c r="Q931" s="21" t="e">
        <f>IF(OR($B931="",Q$3&lt;$D931+Настройки!$B$7),0,MAX(0,$E931-MAX(0,SUMIFS(Тех_Движение!$G$2:$G$5111,Тех_Движение!$D$2:$D$5111,$C931,Тех_Движение!$B$2:$B$5111,"&lt;="&amp;Q$3)-$F931)))</f>
        <v>#VALUE!</v>
      </c>
      <c r="R931" s="21" t="str">
        <f t="shared" si="43"/>
        <v/>
      </c>
      <c r="S931" s="23" t="str">
        <f>IF($B931="","",VLOOKUP($C931,Настройки!$A$11:$L$17,9,FALSE))</f>
        <v/>
      </c>
      <c r="T931" s="23" t="str">
        <f t="shared" si="44"/>
        <v/>
      </c>
    </row>
    <row r="932" spans="1:20" x14ac:dyDescent="0.3">
      <c r="A932" s="20">
        <f>Тех_Движение!$A$929</f>
        <v>928</v>
      </c>
      <c r="B932" s="20" t="str">
        <f>IF(Тех_Движение!$F$929&gt;0,Тех_Движение!$I$929,"")</f>
        <v/>
      </c>
      <c r="C932" s="20" t="str">
        <f>IF($B932="","",Тех_Движение!$D$929)</f>
        <v/>
      </c>
      <c r="D932" s="9" t="str">
        <f>IF($B932="","",Тех_Движение!$B$929)</f>
        <v/>
      </c>
      <c r="E932" s="21" t="str">
        <f>IF($B932="","",Тех_Движение!$F$929)</f>
        <v/>
      </c>
      <c r="F932" s="21" t="str">
        <f>IF($B932="","",SUMIFS($E$5:$E931,$C$5:$C931,$C932))</f>
        <v/>
      </c>
      <c r="G932" s="21" t="str">
        <f>IF($B932="","",MAX(0,$E932-MAX(0,SUMIFS(Тех_Движение!$G$2:$G$5111,Тех_Движение!$D$2:$D$5111,$C932,Тех_Движение!$B$2:$B$5111,"&lt;="&amp;Настройки!$B$5-1)-$F932)))</f>
        <v/>
      </c>
      <c r="H932" s="21" t="str">
        <f>IF($B932="","",IF(AND($D932&gt;=Настройки!$B$5,$D932&lt;=Настройки!$B$6),$E932,0))</f>
        <v/>
      </c>
      <c r="I932" s="21" t="str">
        <f t="shared" si="42"/>
        <v/>
      </c>
      <c r="J932" s="21" t="str">
        <f>IF($B932="","",MAX(0,$E932-MAX(0,SUMIFS(Тех_Движение!$G$2:$G$5111,Тех_Движение!$D$2:$D$5111,$C932,Тех_Движение!$B$2:$B$5111,"&lt;="&amp;Настройки!$B$6)-$F932)))</f>
        <v/>
      </c>
      <c r="K932" s="21" t="e">
        <f>IF(OR($B932="",K$3&lt;$D932+Настройки!$B$7),0,MAX(0,$E932-MAX(0,SUMIFS(Тех_Движение!$G$2:$G$5111,Тех_Движение!$D$2:$D$5111,$C932,Тех_Движение!$B$2:$B$5111,"&lt;="&amp;K$3)-$F932)))</f>
        <v>#VALUE!</v>
      </c>
      <c r="L932" s="21" t="e">
        <f>IF(OR($B932="",L$3&lt;$D932+Настройки!$B$7),0,MAX(0,$E932-MAX(0,SUMIFS(Тех_Движение!$G$2:$G$5111,Тех_Движение!$D$2:$D$5111,$C932,Тех_Движение!$B$2:$B$5111,"&lt;="&amp;L$3)-$F932)))</f>
        <v>#VALUE!</v>
      </c>
      <c r="M932" s="21" t="e">
        <f>IF(OR($B932="",M$3&lt;$D932+Настройки!$B$7),0,MAX(0,$E932-MAX(0,SUMIFS(Тех_Движение!$G$2:$G$5111,Тех_Движение!$D$2:$D$5111,$C932,Тех_Движение!$B$2:$B$5111,"&lt;="&amp;M$3)-$F932)))</f>
        <v>#VALUE!</v>
      </c>
      <c r="N932" s="21" t="e">
        <f>IF(OR($B932="",N$3&lt;$D932+Настройки!$B$7),0,MAX(0,$E932-MAX(0,SUMIFS(Тех_Движение!$G$2:$G$5111,Тех_Движение!$D$2:$D$5111,$C932,Тех_Движение!$B$2:$B$5111,"&lt;="&amp;N$3)-$F932)))</f>
        <v>#VALUE!</v>
      </c>
      <c r="O932" s="21" t="e">
        <f>IF(OR($B932="",O$3&lt;$D932+Настройки!$B$7),0,MAX(0,$E932-MAX(0,SUMIFS(Тех_Движение!$G$2:$G$5111,Тех_Движение!$D$2:$D$5111,$C932,Тех_Движение!$B$2:$B$5111,"&lt;="&amp;O$3)-$F932)))</f>
        <v>#VALUE!</v>
      </c>
      <c r="P932" s="21" t="e">
        <f>IF(OR($B932="",P$3&lt;$D932+Настройки!$B$7),0,MAX(0,$E932-MAX(0,SUMIFS(Тех_Движение!$G$2:$G$5111,Тех_Движение!$D$2:$D$5111,$C932,Тех_Движение!$B$2:$B$5111,"&lt;="&amp;P$3)-$F932)))</f>
        <v>#VALUE!</v>
      </c>
      <c r="Q932" s="21" t="e">
        <f>IF(OR($B932="",Q$3&lt;$D932+Настройки!$B$7),0,MAX(0,$E932-MAX(0,SUMIFS(Тех_Движение!$G$2:$G$5111,Тех_Движение!$D$2:$D$5111,$C932,Тех_Движение!$B$2:$B$5111,"&lt;="&amp;Q$3)-$F932)))</f>
        <v>#VALUE!</v>
      </c>
      <c r="R932" s="21" t="str">
        <f t="shared" si="43"/>
        <v/>
      </c>
      <c r="S932" s="23" t="str">
        <f>IF($B932="","",VLOOKUP($C932,Настройки!$A$11:$L$17,9,FALSE))</f>
        <v/>
      </c>
      <c r="T932" s="23" t="str">
        <f t="shared" si="44"/>
        <v/>
      </c>
    </row>
    <row r="933" spans="1:20" x14ac:dyDescent="0.3">
      <c r="A933" s="20">
        <f>Тех_Движение!$A$930</f>
        <v>929</v>
      </c>
      <c r="B933" s="20" t="str">
        <f>IF(Тех_Движение!$F$930&gt;0,Тех_Движение!$I$930,"")</f>
        <v/>
      </c>
      <c r="C933" s="20" t="str">
        <f>IF($B933="","",Тех_Движение!$D$930)</f>
        <v/>
      </c>
      <c r="D933" s="9" t="str">
        <f>IF($B933="","",Тех_Движение!$B$930)</f>
        <v/>
      </c>
      <c r="E933" s="21" t="str">
        <f>IF($B933="","",Тех_Движение!$F$930)</f>
        <v/>
      </c>
      <c r="F933" s="21" t="str">
        <f>IF($B933="","",SUMIFS($E$5:$E932,$C$5:$C932,$C933))</f>
        <v/>
      </c>
      <c r="G933" s="21" t="str">
        <f>IF($B933="","",MAX(0,$E933-MAX(0,SUMIFS(Тех_Движение!$G$2:$G$5111,Тех_Движение!$D$2:$D$5111,$C933,Тех_Движение!$B$2:$B$5111,"&lt;="&amp;Настройки!$B$5-1)-$F933)))</f>
        <v/>
      </c>
      <c r="H933" s="21" t="str">
        <f>IF($B933="","",IF(AND($D933&gt;=Настройки!$B$5,$D933&lt;=Настройки!$B$6),$E933,0))</f>
        <v/>
      </c>
      <c r="I933" s="21" t="str">
        <f t="shared" si="42"/>
        <v/>
      </c>
      <c r="J933" s="21" t="str">
        <f>IF($B933="","",MAX(0,$E933-MAX(0,SUMIFS(Тех_Движение!$G$2:$G$5111,Тех_Движение!$D$2:$D$5111,$C933,Тех_Движение!$B$2:$B$5111,"&lt;="&amp;Настройки!$B$6)-$F933)))</f>
        <v/>
      </c>
      <c r="K933" s="21" t="e">
        <f>IF(OR($B933="",K$3&lt;$D933+Настройки!$B$7),0,MAX(0,$E933-MAX(0,SUMIFS(Тех_Движение!$G$2:$G$5111,Тех_Движение!$D$2:$D$5111,$C933,Тех_Движение!$B$2:$B$5111,"&lt;="&amp;K$3)-$F933)))</f>
        <v>#VALUE!</v>
      </c>
      <c r="L933" s="21" t="e">
        <f>IF(OR($B933="",L$3&lt;$D933+Настройки!$B$7),0,MAX(0,$E933-MAX(0,SUMIFS(Тех_Движение!$G$2:$G$5111,Тех_Движение!$D$2:$D$5111,$C933,Тех_Движение!$B$2:$B$5111,"&lt;="&amp;L$3)-$F933)))</f>
        <v>#VALUE!</v>
      </c>
      <c r="M933" s="21" t="e">
        <f>IF(OR($B933="",M$3&lt;$D933+Настройки!$B$7),0,MAX(0,$E933-MAX(0,SUMIFS(Тех_Движение!$G$2:$G$5111,Тех_Движение!$D$2:$D$5111,$C933,Тех_Движение!$B$2:$B$5111,"&lt;="&amp;M$3)-$F933)))</f>
        <v>#VALUE!</v>
      </c>
      <c r="N933" s="21" t="e">
        <f>IF(OR($B933="",N$3&lt;$D933+Настройки!$B$7),0,MAX(0,$E933-MAX(0,SUMIFS(Тех_Движение!$G$2:$G$5111,Тех_Движение!$D$2:$D$5111,$C933,Тех_Движение!$B$2:$B$5111,"&lt;="&amp;N$3)-$F933)))</f>
        <v>#VALUE!</v>
      </c>
      <c r="O933" s="21" t="e">
        <f>IF(OR($B933="",O$3&lt;$D933+Настройки!$B$7),0,MAX(0,$E933-MAX(0,SUMIFS(Тех_Движение!$G$2:$G$5111,Тех_Движение!$D$2:$D$5111,$C933,Тех_Движение!$B$2:$B$5111,"&lt;="&amp;O$3)-$F933)))</f>
        <v>#VALUE!</v>
      </c>
      <c r="P933" s="21" t="e">
        <f>IF(OR($B933="",P$3&lt;$D933+Настройки!$B$7),0,MAX(0,$E933-MAX(0,SUMIFS(Тех_Движение!$G$2:$G$5111,Тех_Движение!$D$2:$D$5111,$C933,Тех_Движение!$B$2:$B$5111,"&lt;="&amp;P$3)-$F933)))</f>
        <v>#VALUE!</v>
      </c>
      <c r="Q933" s="21" t="e">
        <f>IF(OR($B933="",Q$3&lt;$D933+Настройки!$B$7),0,MAX(0,$E933-MAX(0,SUMIFS(Тех_Движение!$G$2:$G$5111,Тех_Движение!$D$2:$D$5111,$C933,Тех_Движение!$B$2:$B$5111,"&lt;="&amp;Q$3)-$F933)))</f>
        <v>#VALUE!</v>
      </c>
      <c r="R933" s="21" t="str">
        <f t="shared" si="43"/>
        <v/>
      </c>
      <c r="S933" s="23" t="str">
        <f>IF($B933="","",VLOOKUP($C933,Настройки!$A$11:$L$17,9,FALSE))</f>
        <v/>
      </c>
      <c r="T933" s="23" t="str">
        <f t="shared" si="44"/>
        <v/>
      </c>
    </row>
    <row r="934" spans="1:20" x14ac:dyDescent="0.3">
      <c r="A934" s="20">
        <f>Тех_Движение!$A$931</f>
        <v>930</v>
      </c>
      <c r="B934" s="20" t="str">
        <f>IF(Тех_Движение!$F$931&gt;0,Тех_Движение!$I$931,"")</f>
        <v/>
      </c>
      <c r="C934" s="20" t="str">
        <f>IF($B934="","",Тех_Движение!$D$931)</f>
        <v/>
      </c>
      <c r="D934" s="9" t="str">
        <f>IF($B934="","",Тех_Движение!$B$931)</f>
        <v/>
      </c>
      <c r="E934" s="21" t="str">
        <f>IF($B934="","",Тех_Движение!$F$931)</f>
        <v/>
      </c>
      <c r="F934" s="21" t="str">
        <f>IF($B934="","",SUMIFS($E$5:$E933,$C$5:$C933,$C934))</f>
        <v/>
      </c>
      <c r="G934" s="21" t="str">
        <f>IF($B934="","",MAX(0,$E934-MAX(0,SUMIFS(Тех_Движение!$G$2:$G$5111,Тех_Движение!$D$2:$D$5111,$C934,Тех_Движение!$B$2:$B$5111,"&lt;="&amp;Настройки!$B$5-1)-$F934)))</f>
        <v/>
      </c>
      <c r="H934" s="21" t="str">
        <f>IF($B934="","",IF(AND($D934&gt;=Настройки!$B$5,$D934&lt;=Настройки!$B$6),$E934,0))</f>
        <v/>
      </c>
      <c r="I934" s="21" t="str">
        <f t="shared" si="42"/>
        <v/>
      </c>
      <c r="J934" s="21" t="str">
        <f>IF($B934="","",MAX(0,$E934-MAX(0,SUMIFS(Тех_Движение!$G$2:$G$5111,Тех_Движение!$D$2:$D$5111,$C934,Тех_Движение!$B$2:$B$5111,"&lt;="&amp;Настройки!$B$6)-$F934)))</f>
        <v/>
      </c>
      <c r="K934" s="21" t="e">
        <f>IF(OR($B934="",K$3&lt;$D934+Настройки!$B$7),0,MAX(0,$E934-MAX(0,SUMIFS(Тех_Движение!$G$2:$G$5111,Тех_Движение!$D$2:$D$5111,$C934,Тех_Движение!$B$2:$B$5111,"&lt;="&amp;K$3)-$F934)))</f>
        <v>#VALUE!</v>
      </c>
      <c r="L934" s="21" t="e">
        <f>IF(OR($B934="",L$3&lt;$D934+Настройки!$B$7),0,MAX(0,$E934-MAX(0,SUMIFS(Тех_Движение!$G$2:$G$5111,Тех_Движение!$D$2:$D$5111,$C934,Тех_Движение!$B$2:$B$5111,"&lt;="&amp;L$3)-$F934)))</f>
        <v>#VALUE!</v>
      </c>
      <c r="M934" s="21" t="e">
        <f>IF(OR($B934="",M$3&lt;$D934+Настройки!$B$7),0,MAX(0,$E934-MAX(0,SUMIFS(Тех_Движение!$G$2:$G$5111,Тех_Движение!$D$2:$D$5111,$C934,Тех_Движение!$B$2:$B$5111,"&lt;="&amp;M$3)-$F934)))</f>
        <v>#VALUE!</v>
      </c>
      <c r="N934" s="21" t="e">
        <f>IF(OR($B934="",N$3&lt;$D934+Настройки!$B$7),0,MAX(0,$E934-MAX(0,SUMIFS(Тех_Движение!$G$2:$G$5111,Тех_Движение!$D$2:$D$5111,$C934,Тех_Движение!$B$2:$B$5111,"&lt;="&amp;N$3)-$F934)))</f>
        <v>#VALUE!</v>
      </c>
      <c r="O934" s="21" t="e">
        <f>IF(OR($B934="",O$3&lt;$D934+Настройки!$B$7),0,MAX(0,$E934-MAX(0,SUMIFS(Тех_Движение!$G$2:$G$5111,Тех_Движение!$D$2:$D$5111,$C934,Тех_Движение!$B$2:$B$5111,"&lt;="&amp;O$3)-$F934)))</f>
        <v>#VALUE!</v>
      </c>
      <c r="P934" s="21" t="e">
        <f>IF(OR($B934="",P$3&lt;$D934+Настройки!$B$7),0,MAX(0,$E934-MAX(0,SUMIFS(Тех_Движение!$G$2:$G$5111,Тех_Движение!$D$2:$D$5111,$C934,Тех_Движение!$B$2:$B$5111,"&lt;="&amp;P$3)-$F934)))</f>
        <v>#VALUE!</v>
      </c>
      <c r="Q934" s="21" t="e">
        <f>IF(OR($B934="",Q$3&lt;$D934+Настройки!$B$7),0,MAX(0,$E934-MAX(0,SUMIFS(Тех_Движение!$G$2:$G$5111,Тех_Движение!$D$2:$D$5111,$C934,Тех_Движение!$B$2:$B$5111,"&lt;="&amp;Q$3)-$F934)))</f>
        <v>#VALUE!</v>
      </c>
      <c r="R934" s="21" t="str">
        <f t="shared" si="43"/>
        <v/>
      </c>
      <c r="S934" s="23" t="str">
        <f>IF($B934="","",VLOOKUP($C934,Настройки!$A$11:$L$17,9,FALSE))</f>
        <v/>
      </c>
      <c r="T934" s="23" t="str">
        <f t="shared" si="44"/>
        <v/>
      </c>
    </row>
    <row r="935" spans="1:20" x14ac:dyDescent="0.3">
      <c r="A935" s="20">
        <f>Тех_Движение!$A$932</f>
        <v>931</v>
      </c>
      <c r="B935" s="20" t="str">
        <f>IF(Тех_Движение!$F$932&gt;0,Тех_Движение!$I$932,"")</f>
        <v/>
      </c>
      <c r="C935" s="20" t="str">
        <f>IF($B935="","",Тех_Движение!$D$932)</f>
        <v/>
      </c>
      <c r="D935" s="9" t="str">
        <f>IF($B935="","",Тех_Движение!$B$932)</f>
        <v/>
      </c>
      <c r="E935" s="21" t="str">
        <f>IF($B935="","",Тех_Движение!$F$932)</f>
        <v/>
      </c>
      <c r="F935" s="21" t="str">
        <f>IF($B935="","",SUMIFS($E$5:$E934,$C$5:$C934,$C935))</f>
        <v/>
      </c>
      <c r="G935" s="21" t="str">
        <f>IF($B935="","",MAX(0,$E935-MAX(0,SUMIFS(Тех_Движение!$G$2:$G$5111,Тех_Движение!$D$2:$D$5111,$C935,Тех_Движение!$B$2:$B$5111,"&lt;="&amp;Настройки!$B$5-1)-$F935)))</f>
        <v/>
      </c>
      <c r="H935" s="21" t="str">
        <f>IF($B935="","",IF(AND($D935&gt;=Настройки!$B$5,$D935&lt;=Настройки!$B$6),$E935,0))</f>
        <v/>
      </c>
      <c r="I935" s="21" t="str">
        <f t="shared" si="42"/>
        <v/>
      </c>
      <c r="J935" s="21" t="str">
        <f>IF($B935="","",MAX(0,$E935-MAX(0,SUMIFS(Тех_Движение!$G$2:$G$5111,Тех_Движение!$D$2:$D$5111,$C935,Тех_Движение!$B$2:$B$5111,"&lt;="&amp;Настройки!$B$6)-$F935)))</f>
        <v/>
      </c>
      <c r="K935" s="21" t="e">
        <f>IF(OR($B935="",K$3&lt;$D935+Настройки!$B$7),0,MAX(0,$E935-MAX(0,SUMIFS(Тех_Движение!$G$2:$G$5111,Тех_Движение!$D$2:$D$5111,$C935,Тех_Движение!$B$2:$B$5111,"&lt;="&amp;K$3)-$F935)))</f>
        <v>#VALUE!</v>
      </c>
      <c r="L935" s="21" t="e">
        <f>IF(OR($B935="",L$3&lt;$D935+Настройки!$B$7),0,MAX(0,$E935-MAX(0,SUMIFS(Тех_Движение!$G$2:$G$5111,Тех_Движение!$D$2:$D$5111,$C935,Тех_Движение!$B$2:$B$5111,"&lt;="&amp;L$3)-$F935)))</f>
        <v>#VALUE!</v>
      </c>
      <c r="M935" s="21" t="e">
        <f>IF(OR($B935="",M$3&lt;$D935+Настройки!$B$7),0,MAX(0,$E935-MAX(0,SUMIFS(Тех_Движение!$G$2:$G$5111,Тех_Движение!$D$2:$D$5111,$C935,Тех_Движение!$B$2:$B$5111,"&lt;="&amp;M$3)-$F935)))</f>
        <v>#VALUE!</v>
      </c>
      <c r="N935" s="21" t="e">
        <f>IF(OR($B935="",N$3&lt;$D935+Настройки!$B$7),0,MAX(0,$E935-MAX(0,SUMIFS(Тех_Движение!$G$2:$G$5111,Тех_Движение!$D$2:$D$5111,$C935,Тех_Движение!$B$2:$B$5111,"&lt;="&amp;N$3)-$F935)))</f>
        <v>#VALUE!</v>
      </c>
      <c r="O935" s="21" t="e">
        <f>IF(OR($B935="",O$3&lt;$D935+Настройки!$B$7),0,MAX(0,$E935-MAX(0,SUMIFS(Тех_Движение!$G$2:$G$5111,Тех_Движение!$D$2:$D$5111,$C935,Тех_Движение!$B$2:$B$5111,"&lt;="&amp;O$3)-$F935)))</f>
        <v>#VALUE!</v>
      </c>
      <c r="P935" s="21" t="e">
        <f>IF(OR($B935="",P$3&lt;$D935+Настройки!$B$7),0,MAX(0,$E935-MAX(0,SUMIFS(Тех_Движение!$G$2:$G$5111,Тех_Движение!$D$2:$D$5111,$C935,Тех_Движение!$B$2:$B$5111,"&lt;="&amp;P$3)-$F935)))</f>
        <v>#VALUE!</v>
      </c>
      <c r="Q935" s="21" t="e">
        <f>IF(OR($B935="",Q$3&lt;$D935+Настройки!$B$7),0,MAX(0,$E935-MAX(0,SUMIFS(Тех_Движение!$G$2:$G$5111,Тех_Движение!$D$2:$D$5111,$C935,Тех_Движение!$B$2:$B$5111,"&lt;="&amp;Q$3)-$F935)))</f>
        <v>#VALUE!</v>
      </c>
      <c r="R935" s="21" t="str">
        <f t="shared" si="43"/>
        <v/>
      </c>
      <c r="S935" s="23" t="str">
        <f>IF($B935="","",VLOOKUP($C935,Настройки!$A$11:$L$17,9,FALSE))</f>
        <v/>
      </c>
      <c r="T935" s="23" t="str">
        <f t="shared" si="44"/>
        <v/>
      </c>
    </row>
    <row r="936" spans="1:20" x14ac:dyDescent="0.3">
      <c r="A936" s="20">
        <f>Тех_Движение!$A$933</f>
        <v>932</v>
      </c>
      <c r="B936" s="20" t="str">
        <f>IF(Тех_Движение!$F$933&gt;0,Тех_Движение!$I$933,"")</f>
        <v/>
      </c>
      <c r="C936" s="20" t="str">
        <f>IF($B936="","",Тех_Движение!$D$933)</f>
        <v/>
      </c>
      <c r="D936" s="9" t="str">
        <f>IF($B936="","",Тех_Движение!$B$933)</f>
        <v/>
      </c>
      <c r="E936" s="21" t="str">
        <f>IF($B936="","",Тех_Движение!$F$933)</f>
        <v/>
      </c>
      <c r="F936" s="21" t="str">
        <f>IF($B936="","",SUMIFS($E$5:$E935,$C$5:$C935,$C936))</f>
        <v/>
      </c>
      <c r="G936" s="21" t="str">
        <f>IF($B936="","",MAX(0,$E936-MAX(0,SUMIFS(Тех_Движение!$G$2:$G$5111,Тех_Движение!$D$2:$D$5111,$C936,Тех_Движение!$B$2:$B$5111,"&lt;="&amp;Настройки!$B$5-1)-$F936)))</f>
        <v/>
      </c>
      <c r="H936" s="21" t="str">
        <f>IF($B936="","",IF(AND($D936&gt;=Настройки!$B$5,$D936&lt;=Настройки!$B$6),$E936,0))</f>
        <v/>
      </c>
      <c r="I936" s="21" t="str">
        <f t="shared" si="42"/>
        <v/>
      </c>
      <c r="J936" s="21" t="str">
        <f>IF($B936="","",MAX(0,$E936-MAX(0,SUMIFS(Тех_Движение!$G$2:$G$5111,Тех_Движение!$D$2:$D$5111,$C936,Тех_Движение!$B$2:$B$5111,"&lt;="&amp;Настройки!$B$6)-$F936)))</f>
        <v/>
      </c>
      <c r="K936" s="21" t="e">
        <f>IF(OR($B936="",K$3&lt;$D936+Настройки!$B$7),0,MAX(0,$E936-MAX(0,SUMIFS(Тех_Движение!$G$2:$G$5111,Тех_Движение!$D$2:$D$5111,$C936,Тех_Движение!$B$2:$B$5111,"&lt;="&amp;K$3)-$F936)))</f>
        <v>#VALUE!</v>
      </c>
      <c r="L936" s="21" t="e">
        <f>IF(OR($B936="",L$3&lt;$D936+Настройки!$B$7),0,MAX(0,$E936-MAX(0,SUMIFS(Тех_Движение!$G$2:$G$5111,Тех_Движение!$D$2:$D$5111,$C936,Тех_Движение!$B$2:$B$5111,"&lt;="&amp;L$3)-$F936)))</f>
        <v>#VALUE!</v>
      </c>
      <c r="M936" s="21" t="e">
        <f>IF(OR($B936="",M$3&lt;$D936+Настройки!$B$7),0,MAX(0,$E936-MAX(0,SUMIFS(Тех_Движение!$G$2:$G$5111,Тех_Движение!$D$2:$D$5111,$C936,Тех_Движение!$B$2:$B$5111,"&lt;="&amp;M$3)-$F936)))</f>
        <v>#VALUE!</v>
      </c>
      <c r="N936" s="21" t="e">
        <f>IF(OR($B936="",N$3&lt;$D936+Настройки!$B$7),0,MAX(0,$E936-MAX(0,SUMIFS(Тех_Движение!$G$2:$G$5111,Тех_Движение!$D$2:$D$5111,$C936,Тех_Движение!$B$2:$B$5111,"&lt;="&amp;N$3)-$F936)))</f>
        <v>#VALUE!</v>
      </c>
      <c r="O936" s="21" t="e">
        <f>IF(OR($B936="",O$3&lt;$D936+Настройки!$B$7),0,MAX(0,$E936-MAX(0,SUMIFS(Тех_Движение!$G$2:$G$5111,Тех_Движение!$D$2:$D$5111,$C936,Тех_Движение!$B$2:$B$5111,"&lt;="&amp;O$3)-$F936)))</f>
        <v>#VALUE!</v>
      </c>
      <c r="P936" s="21" t="e">
        <f>IF(OR($B936="",P$3&lt;$D936+Настройки!$B$7),0,MAX(0,$E936-MAX(0,SUMIFS(Тех_Движение!$G$2:$G$5111,Тех_Движение!$D$2:$D$5111,$C936,Тех_Движение!$B$2:$B$5111,"&lt;="&amp;P$3)-$F936)))</f>
        <v>#VALUE!</v>
      </c>
      <c r="Q936" s="21" t="e">
        <f>IF(OR($B936="",Q$3&lt;$D936+Настройки!$B$7),0,MAX(0,$E936-MAX(0,SUMIFS(Тех_Движение!$G$2:$G$5111,Тех_Движение!$D$2:$D$5111,$C936,Тех_Движение!$B$2:$B$5111,"&lt;="&amp;Q$3)-$F936)))</f>
        <v>#VALUE!</v>
      </c>
      <c r="R936" s="21" t="str">
        <f t="shared" si="43"/>
        <v/>
      </c>
      <c r="S936" s="23" t="str">
        <f>IF($B936="","",VLOOKUP($C936,Настройки!$A$11:$L$17,9,FALSE))</f>
        <v/>
      </c>
      <c r="T936" s="23" t="str">
        <f t="shared" si="44"/>
        <v/>
      </c>
    </row>
    <row r="937" spans="1:20" x14ac:dyDescent="0.3">
      <c r="A937" s="20">
        <f>Тех_Движение!$A$934</f>
        <v>933</v>
      </c>
      <c r="B937" s="20" t="str">
        <f>IF(Тех_Движение!$F$934&gt;0,Тех_Движение!$I$934,"")</f>
        <v/>
      </c>
      <c r="C937" s="20" t="str">
        <f>IF($B937="","",Тех_Движение!$D$934)</f>
        <v/>
      </c>
      <c r="D937" s="9" t="str">
        <f>IF($B937="","",Тех_Движение!$B$934)</f>
        <v/>
      </c>
      <c r="E937" s="21" t="str">
        <f>IF($B937="","",Тех_Движение!$F$934)</f>
        <v/>
      </c>
      <c r="F937" s="21" t="str">
        <f>IF($B937="","",SUMIFS($E$5:$E936,$C$5:$C936,$C937))</f>
        <v/>
      </c>
      <c r="G937" s="21" t="str">
        <f>IF($B937="","",MAX(0,$E937-MAX(0,SUMIFS(Тех_Движение!$G$2:$G$5111,Тех_Движение!$D$2:$D$5111,$C937,Тех_Движение!$B$2:$B$5111,"&lt;="&amp;Настройки!$B$5-1)-$F937)))</f>
        <v/>
      </c>
      <c r="H937" s="21" t="str">
        <f>IF($B937="","",IF(AND($D937&gt;=Настройки!$B$5,$D937&lt;=Настройки!$B$6),$E937,0))</f>
        <v/>
      </c>
      <c r="I937" s="21" t="str">
        <f t="shared" si="42"/>
        <v/>
      </c>
      <c r="J937" s="21" t="str">
        <f>IF($B937="","",MAX(0,$E937-MAX(0,SUMIFS(Тех_Движение!$G$2:$G$5111,Тех_Движение!$D$2:$D$5111,$C937,Тех_Движение!$B$2:$B$5111,"&lt;="&amp;Настройки!$B$6)-$F937)))</f>
        <v/>
      </c>
      <c r="K937" s="21" t="e">
        <f>IF(OR($B937="",K$3&lt;$D937+Настройки!$B$7),0,MAX(0,$E937-MAX(0,SUMIFS(Тех_Движение!$G$2:$G$5111,Тех_Движение!$D$2:$D$5111,$C937,Тех_Движение!$B$2:$B$5111,"&lt;="&amp;K$3)-$F937)))</f>
        <v>#VALUE!</v>
      </c>
      <c r="L937" s="21" t="e">
        <f>IF(OR($B937="",L$3&lt;$D937+Настройки!$B$7),0,MAX(0,$E937-MAX(0,SUMIFS(Тех_Движение!$G$2:$G$5111,Тех_Движение!$D$2:$D$5111,$C937,Тех_Движение!$B$2:$B$5111,"&lt;="&amp;L$3)-$F937)))</f>
        <v>#VALUE!</v>
      </c>
      <c r="M937" s="21" t="e">
        <f>IF(OR($B937="",M$3&lt;$D937+Настройки!$B$7),0,MAX(0,$E937-MAX(0,SUMIFS(Тех_Движение!$G$2:$G$5111,Тех_Движение!$D$2:$D$5111,$C937,Тех_Движение!$B$2:$B$5111,"&lt;="&amp;M$3)-$F937)))</f>
        <v>#VALUE!</v>
      </c>
      <c r="N937" s="21" t="e">
        <f>IF(OR($B937="",N$3&lt;$D937+Настройки!$B$7),0,MAX(0,$E937-MAX(0,SUMIFS(Тех_Движение!$G$2:$G$5111,Тех_Движение!$D$2:$D$5111,$C937,Тех_Движение!$B$2:$B$5111,"&lt;="&amp;N$3)-$F937)))</f>
        <v>#VALUE!</v>
      </c>
      <c r="O937" s="21" t="e">
        <f>IF(OR($B937="",O$3&lt;$D937+Настройки!$B$7),0,MAX(0,$E937-MAX(0,SUMIFS(Тех_Движение!$G$2:$G$5111,Тех_Движение!$D$2:$D$5111,$C937,Тех_Движение!$B$2:$B$5111,"&lt;="&amp;O$3)-$F937)))</f>
        <v>#VALUE!</v>
      </c>
      <c r="P937" s="21" t="e">
        <f>IF(OR($B937="",P$3&lt;$D937+Настройки!$B$7),0,MAX(0,$E937-MAX(0,SUMIFS(Тех_Движение!$G$2:$G$5111,Тех_Движение!$D$2:$D$5111,$C937,Тех_Движение!$B$2:$B$5111,"&lt;="&amp;P$3)-$F937)))</f>
        <v>#VALUE!</v>
      </c>
      <c r="Q937" s="21" t="e">
        <f>IF(OR($B937="",Q$3&lt;$D937+Настройки!$B$7),0,MAX(0,$E937-MAX(0,SUMIFS(Тех_Движение!$G$2:$G$5111,Тех_Движение!$D$2:$D$5111,$C937,Тех_Движение!$B$2:$B$5111,"&lt;="&amp;Q$3)-$F937)))</f>
        <v>#VALUE!</v>
      </c>
      <c r="R937" s="21" t="str">
        <f t="shared" si="43"/>
        <v/>
      </c>
      <c r="S937" s="23" t="str">
        <f>IF($B937="","",VLOOKUP($C937,Настройки!$A$11:$L$17,9,FALSE))</f>
        <v/>
      </c>
      <c r="T937" s="23" t="str">
        <f t="shared" si="44"/>
        <v/>
      </c>
    </row>
    <row r="938" spans="1:20" x14ac:dyDescent="0.3">
      <c r="A938" s="20">
        <f>Тех_Движение!$A$935</f>
        <v>934</v>
      </c>
      <c r="B938" s="20" t="str">
        <f>IF(Тех_Движение!$F$935&gt;0,Тех_Движение!$I$935,"")</f>
        <v/>
      </c>
      <c r="C938" s="20" t="str">
        <f>IF($B938="","",Тех_Движение!$D$935)</f>
        <v/>
      </c>
      <c r="D938" s="9" t="str">
        <f>IF($B938="","",Тех_Движение!$B$935)</f>
        <v/>
      </c>
      <c r="E938" s="21" t="str">
        <f>IF($B938="","",Тех_Движение!$F$935)</f>
        <v/>
      </c>
      <c r="F938" s="21" t="str">
        <f>IF($B938="","",SUMIFS($E$5:$E937,$C$5:$C937,$C938))</f>
        <v/>
      </c>
      <c r="G938" s="21" t="str">
        <f>IF($B938="","",MAX(0,$E938-MAX(0,SUMIFS(Тех_Движение!$G$2:$G$5111,Тех_Движение!$D$2:$D$5111,$C938,Тех_Движение!$B$2:$B$5111,"&lt;="&amp;Настройки!$B$5-1)-$F938)))</f>
        <v/>
      </c>
      <c r="H938" s="21" t="str">
        <f>IF($B938="","",IF(AND($D938&gt;=Настройки!$B$5,$D938&lt;=Настройки!$B$6),$E938,0))</f>
        <v/>
      </c>
      <c r="I938" s="21" t="str">
        <f t="shared" si="42"/>
        <v/>
      </c>
      <c r="J938" s="21" t="str">
        <f>IF($B938="","",MAX(0,$E938-MAX(0,SUMIFS(Тех_Движение!$G$2:$G$5111,Тех_Движение!$D$2:$D$5111,$C938,Тех_Движение!$B$2:$B$5111,"&lt;="&amp;Настройки!$B$6)-$F938)))</f>
        <v/>
      </c>
      <c r="K938" s="21" t="e">
        <f>IF(OR($B938="",K$3&lt;$D938+Настройки!$B$7),0,MAX(0,$E938-MAX(0,SUMIFS(Тех_Движение!$G$2:$G$5111,Тех_Движение!$D$2:$D$5111,$C938,Тех_Движение!$B$2:$B$5111,"&lt;="&amp;K$3)-$F938)))</f>
        <v>#VALUE!</v>
      </c>
      <c r="L938" s="21" t="e">
        <f>IF(OR($B938="",L$3&lt;$D938+Настройки!$B$7),0,MAX(0,$E938-MAX(0,SUMIFS(Тех_Движение!$G$2:$G$5111,Тех_Движение!$D$2:$D$5111,$C938,Тех_Движение!$B$2:$B$5111,"&lt;="&amp;L$3)-$F938)))</f>
        <v>#VALUE!</v>
      </c>
      <c r="M938" s="21" t="e">
        <f>IF(OR($B938="",M$3&lt;$D938+Настройки!$B$7),0,MAX(0,$E938-MAX(0,SUMIFS(Тех_Движение!$G$2:$G$5111,Тех_Движение!$D$2:$D$5111,$C938,Тех_Движение!$B$2:$B$5111,"&lt;="&amp;M$3)-$F938)))</f>
        <v>#VALUE!</v>
      </c>
      <c r="N938" s="21" t="e">
        <f>IF(OR($B938="",N$3&lt;$D938+Настройки!$B$7),0,MAX(0,$E938-MAX(0,SUMIFS(Тех_Движение!$G$2:$G$5111,Тех_Движение!$D$2:$D$5111,$C938,Тех_Движение!$B$2:$B$5111,"&lt;="&amp;N$3)-$F938)))</f>
        <v>#VALUE!</v>
      </c>
      <c r="O938" s="21" t="e">
        <f>IF(OR($B938="",O$3&lt;$D938+Настройки!$B$7),0,MAX(0,$E938-MAX(0,SUMIFS(Тех_Движение!$G$2:$G$5111,Тех_Движение!$D$2:$D$5111,$C938,Тех_Движение!$B$2:$B$5111,"&lt;="&amp;O$3)-$F938)))</f>
        <v>#VALUE!</v>
      </c>
      <c r="P938" s="21" t="e">
        <f>IF(OR($B938="",P$3&lt;$D938+Настройки!$B$7),0,MAX(0,$E938-MAX(0,SUMIFS(Тех_Движение!$G$2:$G$5111,Тех_Движение!$D$2:$D$5111,$C938,Тех_Движение!$B$2:$B$5111,"&lt;="&amp;P$3)-$F938)))</f>
        <v>#VALUE!</v>
      </c>
      <c r="Q938" s="21" t="e">
        <f>IF(OR($B938="",Q$3&lt;$D938+Настройки!$B$7),0,MAX(0,$E938-MAX(0,SUMIFS(Тех_Движение!$G$2:$G$5111,Тех_Движение!$D$2:$D$5111,$C938,Тех_Движение!$B$2:$B$5111,"&lt;="&amp;Q$3)-$F938)))</f>
        <v>#VALUE!</v>
      </c>
      <c r="R938" s="21" t="str">
        <f t="shared" si="43"/>
        <v/>
      </c>
      <c r="S938" s="23" t="str">
        <f>IF($B938="","",VLOOKUP($C938,Настройки!$A$11:$L$17,9,FALSE))</f>
        <v/>
      </c>
      <c r="T938" s="23" t="str">
        <f t="shared" si="44"/>
        <v/>
      </c>
    </row>
    <row r="939" spans="1:20" x14ac:dyDescent="0.3">
      <c r="A939" s="20">
        <f>Тех_Движение!$A$936</f>
        <v>935</v>
      </c>
      <c r="B939" s="20" t="str">
        <f>IF(Тех_Движение!$F$936&gt;0,Тех_Движение!$I$936,"")</f>
        <v/>
      </c>
      <c r="C939" s="20" t="str">
        <f>IF($B939="","",Тех_Движение!$D$936)</f>
        <v/>
      </c>
      <c r="D939" s="9" t="str">
        <f>IF($B939="","",Тех_Движение!$B$936)</f>
        <v/>
      </c>
      <c r="E939" s="21" t="str">
        <f>IF($B939="","",Тех_Движение!$F$936)</f>
        <v/>
      </c>
      <c r="F939" s="21" t="str">
        <f>IF($B939="","",SUMIFS($E$5:$E938,$C$5:$C938,$C939))</f>
        <v/>
      </c>
      <c r="G939" s="21" t="str">
        <f>IF($B939="","",MAX(0,$E939-MAX(0,SUMIFS(Тех_Движение!$G$2:$G$5111,Тех_Движение!$D$2:$D$5111,$C939,Тех_Движение!$B$2:$B$5111,"&lt;="&amp;Настройки!$B$5-1)-$F939)))</f>
        <v/>
      </c>
      <c r="H939" s="21" t="str">
        <f>IF($B939="","",IF(AND($D939&gt;=Настройки!$B$5,$D939&lt;=Настройки!$B$6),$E939,0))</f>
        <v/>
      </c>
      <c r="I939" s="21" t="str">
        <f t="shared" si="42"/>
        <v/>
      </c>
      <c r="J939" s="21" t="str">
        <f>IF($B939="","",MAX(0,$E939-MAX(0,SUMIFS(Тех_Движение!$G$2:$G$5111,Тех_Движение!$D$2:$D$5111,$C939,Тех_Движение!$B$2:$B$5111,"&lt;="&amp;Настройки!$B$6)-$F939)))</f>
        <v/>
      </c>
      <c r="K939" s="21" t="e">
        <f>IF(OR($B939="",K$3&lt;$D939+Настройки!$B$7),0,MAX(0,$E939-MAX(0,SUMIFS(Тех_Движение!$G$2:$G$5111,Тех_Движение!$D$2:$D$5111,$C939,Тех_Движение!$B$2:$B$5111,"&lt;="&amp;K$3)-$F939)))</f>
        <v>#VALUE!</v>
      </c>
      <c r="L939" s="21" t="e">
        <f>IF(OR($B939="",L$3&lt;$D939+Настройки!$B$7),0,MAX(0,$E939-MAX(0,SUMIFS(Тех_Движение!$G$2:$G$5111,Тех_Движение!$D$2:$D$5111,$C939,Тех_Движение!$B$2:$B$5111,"&lt;="&amp;L$3)-$F939)))</f>
        <v>#VALUE!</v>
      </c>
      <c r="M939" s="21" t="e">
        <f>IF(OR($B939="",M$3&lt;$D939+Настройки!$B$7),0,MAX(0,$E939-MAX(0,SUMIFS(Тех_Движение!$G$2:$G$5111,Тех_Движение!$D$2:$D$5111,$C939,Тех_Движение!$B$2:$B$5111,"&lt;="&amp;M$3)-$F939)))</f>
        <v>#VALUE!</v>
      </c>
      <c r="N939" s="21" t="e">
        <f>IF(OR($B939="",N$3&lt;$D939+Настройки!$B$7),0,MAX(0,$E939-MAX(0,SUMIFS(Тех_Движение!$G$2:$G$5111,Тех_Движение!$D$2:$D$5111,$C939,Тех_Движение!$B$2:$B$5111,"&lt;="&amp;N$3)-$F939)))</f>
        <v>#VALUE!</v>
      </c>
      <c r="O939" s="21" t="e">
        <f>IF(OR($B939="",O$3&lt;$D939+Настройки!$B$7),0,MAX(0,$E939-MAX(0,SUMIFS(Тех_Движение!$G$2:$G$5111,Тех_Движение!$D$2:$D$5111,$C939,Тех_Движение!$B$2:$B$5111,"&lt;="&amp;O$3)-$F939)))</f>
        <v>#VALUE!</v>
      </c>
      <c r="P939" s="21" t="e">
        <f>IF(OR($B939="",P$3&lt;$D939+Настройки!$B$7),0,MAX(0,$E939-MAX(0,SUMIFS(Тех_Движение!$G$2:$G$5111,Тех_Движение!$D$2:$D$5111,$C939,Тех_Движение!$B$2:$B$5111,"&lt;="&amp;P$3)-$F939)))</f>
        <v>#VALUE!</v>
      </c>
      <c r="Q939" s="21" t="e">
        <f>IF(OR($B939="",Q$3&lt;$D939+Настройки!$B$7),0,MAX(0,$E939-MAX(0,SUMIFS(Тех_Движение!$G$2:$G$5111,Тех_Движение!$D$2:$D$5111,$C939,Тех_Движение!$B$2:$B$5111,"&lt;="&amp;Q$3)-$F939)))</f>
        <v>#VALUE!</v>
      </c>
      <c r="R939" s="21" t="str">
        <f t="shared" si="43"/>
        <v/>
      </c>
      <c r="S939" s="23" t="str">
        <f>IF($B939="","",VLOOKUP($C939,Настройки!$A$11:$L$17,9,FALSE))</f>
        <v/>
      </c>
      <c r="T939" s="23" t="str">
        <f t="shared" si="44"/>
        <v/>
      </c>
    </row>
    <row r="940" spans="1:20" x14ac:dyDescent="0.3">
      <c r="A940" s="20">
        <f>Тех_Движение!$A$937</f>
        <v>936</v>
      </c>
      <c r="B940" s="20" t="str">
        <f>IF(Тех_Движение!$F$937&gt;0,Тех_Движение!$I$937,"")</f>
        <v/>
      </c>
      <c r="C940" s="20" t="str">
        <f>IF($B940="","",Тех_Движение!$D$937)</f>
        <v/>
      </c>
      <c r="D940" s="9" t="str">
        <f>IF($B940="","",Тех_Движение!$B$937)</f>
        <v/>
      </c>
      <c r="E940" s="21" t="str">
        <f>IF($B940="","",Тех_Движение!$F$937)</f>
        <v/>
      </c>
      <c r="F940" s="21" t="str">
        <f>IF($B940="","",SUMIFS($E$5:$E939,$C$5:$C939,$C940))</f>
        <v/>
      </c>
      <c r="G940" s="21" t="str">
        <f>IF($B940="","",MAX(0,$E940-MAX(0,SUMIFS(Тех_Движение!$G$2:$G$5111,Тех_Движение!$D$2:$D$5111,$C940,Тех_Движение!$B$2:$B$5111,"&lt;="&amp;Настройки!$B$5-1)-$F940)))</f>
        <v/>
      </c>
      <c r="H940" s="21" t="str">
        <f>IF($B940="","",IF(AND($D940&gt;=Настройки!$B$5,$D940&lt;=Настройки!$B$6),$E940,0))</f>
        <v/>
      </c>
      <c r="I940" s="21" t="str">
        <f t="shared" si="42"/>
        <v/>
      </c>
      <c r="J940" s="21" t="str">
        <f>IF($B940="","",MAX(0,$E940-MAX(0,SUMIFS(Тех_Движение!$G$2:$G$5111,Тех_Движение!$D$2:$D$5111,$C940,Тех_Движение!$B$2:$B$5111,"&lt;="&amp;Настройки!$B$6)-$F940)))</f>
        <v/>
      </c>
      <c r="K940" s="21" t="e">
        <f>IF(OR($B940="",K$3&lt;$D940+Настройки!$B$7),0,MAX(0,$E940-MAX(0,SUMIFS(Тех_Движение!$G$2:$G$5111,Тех_Движение!$D$2:$D$5111,$C940,Тех_Движение!$B$2:$B$5111,"&lt;="&amp;K$3)-$F940)))</f>
        <v>#VALUE!</v>
      </c>
      <c r="L940" s="21" t="e">
        <f>IF(OR($B940="",L$3&lt;$D940+Настройки!$B$7),0,MAX(0,$E940-MAX(0,SUMIFS(Тех_Движение!$G$2:$G$5111,Тех_Движение!$D$2:$D$5111,$C940,Тех_Движение!$B$2:$B$5111,"&lt;="&amp;L$3)-$F940)))</f>
        <v>#VALUE!</v>
      </c>
      <c r="M940" s="21" t="e">
        <f>IF(OR($B940="",M$3&lt;$D940+Настройки!$B$7),0,MAX(0,$E940-MAX(0,SUMIFS(Тех_Движение!$G$2:$G$5111,Тех_Движение!$D$2:$D$5111,$C940,Тех_Движение!$B$2:$B$5111,"&lt;="&amp;M$3)-$F940)))</f>
        <v>#VALUE!</v>
      </c>
      <c r="N940" s="21" t="e">
        <f>IF(OR($B940="",N$3&lt;$D940+Настройки!$B$7),0,MAX(0,$E940-MAX(0,SUMIFS(Тех_Движение!$G$2:$G$5111,Тех_Движение!$D$2:$D$5111,$C940,Тех_Движение!$B$2:$B$5111,"&lt;="&amp;N$3)-$F940)))</f>
        <v>#VALUE!</v>
      </c>
      <c r="O940" s="21" t="e">
        <f>IF(OR($B940="",O$3&lt;$D940+Настройки!$B$7),0,MAX(0,$E940-MAX(0,SUMIFS(Тех_Движение!$G$2:$G$5111,Тех_Движение!$D$2:$D$5111,$C940,Тех_Движение!$B$2:$B$5111,"&lt;="&amp;O$3)-$F940)))</f>
        <v>#VALUE!</v>
      </c>
      <c r="P940" s="21" t="e">
        <f>IF(OR($B940="",P$3&lt;$D940+Настройки!$B$7),0,MAX(0,$E940-MAX(0,SUMIFS(Тех_Движение!$G$2:$G$5111,Тех_Движение!$D$2:$D$5111,$C940,Тех_Движение!$B$2:$B$5111,"&lt;="&amp;P$3)-$F940)))</f>
        <v>#VALUE!</v>
      </c>
      <c r="Q940" s="21" t="e">
        <f>IF(OR($B940="",Q$3&lt;$D940+Настройки!$B$7),0,MAX(0,$E940-MAX(0,SUMIFS(Тех_Движение!$G$2:$G$5111,Тех_Движение!$D$2:$D$5111,$C940,Тех_Движение!$B$2:$B$5111,"&lt;="&amp;Q$3)-$F940)))</f>
        <v>#VALUE!</v>
      </c>
      <c r="R940" s="21" t="str">
        <f t="shared" si="43"/>
        <v/>
      </c>
      <c r="S940" s="23" t="str">
        <f>IF($B940="","",VLOOKUP($C940,Настройки!$A$11:$L$17,9,FALSE))</f>
        <v/>
      </c>
      <c r="T940" s="23" t="str">
        <f t="shared" si="44"/>
        <v/>
      </c>
    </row>
    <row r="941" spans="1:20" x14ac:dyDescent="0.3">
      <c r="A941" s="20">
        <f>Тех_Движение!$A$938</f>
        <v>937</v>
      </c>
      <c r="B941" s="20" t="str">
        <f>IF(Тех_Движение!$F$938&gt;0,Тех_Движение!$I$938,"")</f>
        <v/>
      </c>
      <c r="C941" s="20" t="str">
        <f>IF($B941="","",Тех_Движение!$D$938)</f>
        <v/>
      </c>
      <c r="D941" s="9" t="str">
        <f>IF($B941="","",Тех_Движение!$B$938)</f>
        <v/>
      </c>
      <c r="E941" s="21" t="str">
        <f>IF($B941="","",Тех_Движение!$F$938)</f>
        <v/>
      </c>
      <c r="F941" s="21" t="str">
        <f>IF($B941="","",SUMIFS($E$5:$E940,$C$5:$C940,$C941))</f>
        <v/>
      </c>
      <c r="G941" s="21" t="str">
        <f>IF($B941="","",MAX(0,$E941-MAX(0,SUMIFS(Тех_Движение!$G$2:$G$5111,Тех_Движение!$D$2:$D$5111,$C941,Тех_Движение!$B$2:$B$5111,"&lt;="&amp;Настройки!$B$5-1)-$F941)))</f>
        <v/>
      </c>
      <c r="H941" s="21" t="str">
        <f>IF($B941="","",IF(AND($D941&gt;=Настройки!$B$5,$D941&lt;=Настройки!$B$6),$E941,0))</f>
        <v/>
      </c>
      <c r="I941" s="21" t="str">
        <f t="shared" si="42"/>
        <v/>
      </c>
      <c r="J941" s="21" t="str">
        <f>IF($B941="","",MAX(0,$E941-MAX(0,SUMIFS(Тех_Движение!$G$2:$G$5111,Тех_Движение!$D$2:$D$5111,$C941,Тех_Движение!$B$2:$B$5111,"&lt;="&amp;Настройки!$B$6)-$F941)))</f>
        <v/>
      </c>
      <c r="K941" s="21" t="e">
        <f>IF(OR($B941="",K$3&lt;$D941+Настройки!$B$7),0,MAX(0,$E941-MAX(0,SUMIFS(Тех_Движение!$G$2:$G$5111,Тех_Движение!$D$2:$D$5111,$C941,Тех_Движение!$B$2:$B$5111,"&lt;="&amp;K$3)-$F941)))</f>
        <v>#VALUE!</v>
      </c>
      <c r="L941" s="21" t="e">
        <f>IF(OR($B941="",L$3&lt;$D941+Настройки!$B$7),0,MAX(0,$E941-MAX(0,SUMIFS(Тех_Движение!$G$2:$G$5111,Тех_Движение!$D$2:$D$5111,$C941,Тех_Движение!$B$2:$B$5111,"&lt;="&amp;L$3)-$F941)))</f>
        <v>#VALUE!</v>
      </c>
      <c r="M941" s="21" t="e">
        <f>IF(OR($B941="",M$3&lt;$D941+Настройки!$B$7),0,MAX(0,$E941-MAX(0,SUMIFS(Тех_Движение!$G$2:$G$5111,Тех_Движение!$D$2:$D$5111,$C941,Тех_Движение!$B$2:$B$5111,"&lt;="&amp;M$3)-$F941)))</f>
        <v>#VALUE!</v>
      </c>
      <c r="N941" s="21" t="e">
        <f>IF(OR($B941="",N$3&lt;$D941+Настройки!$B$7),0,MAX(0,$E941-MAX(0,SUMIFS(Тех_Движение!$G$2:$G$5111,Тех_Движение!$D$2:$D$5111,$C941,Тех_Движение!$B$2:$B$5111,"&lt;="&amp;N$3)-$F941)))</f>
        <v>#VALUE!</v>
      </c>
      <c r="O941" s="21" t="e">
        <f>IF(OR($B941="",O$3&lt;$D941+Настройки!$B$7),0,MAX(0,$E941-MAX(0,SUMIFS(Тех_Движение!$G$2:$G$5111,Тех_Движение!$D$2:$D$5111,$C941,Тех_Движение!$B$2:$B$5111,"&lt;="&amp;O$3)-$F941)))</f>
        <v>#VALUE!</v>
      </c>
      <c r="P941" s="21" t="e">
        <f>IF(OR($B941="",P$3&lt;$D941+Настройки!$B$7),0,MAX(0,$E941-MAX(0,SUMIFS(Тех_Движение!$G$2:$G$5111,Тех_Движение!$D$2:$D$5111,$C941,Тех_Движение!$B$2:$B$5111,"&lt;="&amp;P$3)-$F941)))</f>
        <v>#VALUE!</v>
      </c>
      <c r="Q941" s="21" t="e">
        <f>IF(OR($B941="",Q$3&lt;$D941+Настройки!$B$7),0,MAX(0,$E941-MAX(0,SUMIFS(Тех_Движение!$G$2:$G$5111,Тех_Движение!$D$2:$D$5111,$C941,Тех_Движение!$B$2:$B$5111,"&lt;="&amp;Q$3)-$F941)))</f>
        <v>#VALUE!</v>
      </c>
      <c r="R941" s="21" t="str">
        <f t="shared" si="43"/>
        <v/>
      </c>
      <c r="S941" s="23" t="str">
        <f>IF($B941="","",VLOOKUP($C941,Настройки!$A$11:$L$17,9,FALSE))</f>
        <v/>
      </c>
      <c r="T941" s="23" t="str">
        <f t="shared" si="44"/>
        <v/>
      </c>
    </row>
    <row r="942" spans="1:20" x14ac:dyDescent="0.3">
      <c r="A942" s="20">
        <f>Тех_Движение!$A$939</f>
        <v>938</v>
      </c>
      <c r="B942" s="20" t="str">
        <f>IF(Тех_Движение!$F$939&gt;0,Тех_Движение!$I$939,"")</f>
        <v/>
      </c>
      <c r="C942" s="20" t="str">
        <f>IF($B942="","",Тех_Движение!$D$939)</f>
        <v/>
      </c>
      <c r="D942" s="9" t="str">
        <f>IF($B942="","",Тех_Движение!$B$939)</f>
        <v/>
      </c>
      <c r="E942" s="21" t="str">
        <f>IF($B942="","",Тех_Движение!$F$939)</f>
        <v/>
      </c>
      <c r="F942" s="21" t="str">
        <f>IF($B942="","",SUMIFS($E$5:$E941,$C$5:$C941,$C942))</f>
        <v/>
      </c>
      <c r="G942" s="21" t="str">
        <f>IF($B942="","",MAX(0,$E942-MAX(0,SUMIFS(Тех_Движение!$G$2:$G$5111,Тех_Движение!$D$2:$D$5111,$C942,Тех_Движение!$B$2:$B$5111,"&lt;="&amp;Настройки!$B$5-1)-$F942)))</f>
        <v/>
      </c>
      <c r="H942" s="21" t="str">
        <f>IF($B942="","",IF(AND($D942&gt;=Настройки!$B$5,$D942&lt;=Настройки!$B$6),$E942,0))</f>
        <v/>
      </c>
      <c r="I942" s="21" t="str">
        <f t="shared" si="42"/>
        <v/>
      </c>
      <c r="J942" s="21" t="str">
        <f>IF($B942="","",MAX(0,$E942-MAX(0,SUMIFS(Тех_Движение!$G$2:$G$5111,Тех_Движение!$D$2:$D$5111,$C942,Тех_Движение!$B$2:$B$5111,"&lt;="&amp;Настройки!$B$6)-$F942)))</f>
        <v/>
      </c>
      <c r="K942" s="21" t="e">
        <f>IF(OR($B942="",K$3&lt;$D942+Настройки!$B$7),0,MAX(0,$E942-MAX(0,SUMIFS(Тех_Движение!$G$2:$G$5111,Тех_Движение!$D$2:$D$5111,$C942,Тех_Движение!$B$2:$B$5111,"&lt;="&amp;K$3)-$F942)))</f>
        <v>#VALUE!</v>
      </c>
      <c r="L942" s="21" t="e">
        <f>IF(OR($B942="",L$3&lt;$D942+Настройки!$B$7),0,MAX(0,$E942-MAX(0,SUMIFS(Тех_Движение!$G$2:$G$5111,Тех_Движение!$D$2:$D$5111,$C942,Тех_Движение!$B$2:$B$5111,"&lt;="&amp;L$3)-$F942)))</f>
        <v>#VALUE!</v>
      </c>
      <c r="M942" s="21" t="e">
        <f>IF(OR($B942="",M$3&lt;$D942+Настройки!$B$7),0,MAX(0,$E942-MAX(0,SUMIFS(Тех_Движение!$G$2:$G$5111,Тех_Движение!$D$2:$D$5111,$C942,Тех_Движение!$B$2:$B$5111,"&lt;="&amp;M$3)-$F942)))</f>
        <v>#VALUE!</v>
      </c>
      <c r="N942" s="21" t="e">
        <f>IF(OR($B942="",N$3&lt;$D942+Настройки!$B$7),0,MAX(0,$E942-MAX(0,SUMIFS(Тех_Движение!$G$2:$G$5111,Тех_Движение!$D$2:$D$5111,$C942,Тех_Движение!$B$2:$B$5111,"&lt;="&amp;N$3)-$F942)))</f>
        <v>#VALUE!</v>
      </c>
      <c r="O942" s="21" t="e">
        <f>IF(OR($B942="",O$3&lt;$D942+Настройки!$B$7),0,MAX(0,$E942-MAX(0,SUMIFS(Тех_Движение!$G$2:$G$5111,Тех_Движение!$D$2:$D$5111,$C942,Тех_Движение!$B$2:$B$5111,"&lt;="&amp;O$3)-$F942)))</f>
        <v>#VALUE!</v>
      </c>
      <c r="P942" s="21" t="e">
        <f>IF(OR($B942="",P$3&lt;$D942+Настройки!$B$7),0,MAX(0,$E942-MAX(0,SUMIFS(Тех_Движение!$G$2:$G$5111,Тех_Движение!$D$2:$D$5111,$C942,Тех_Движение!$B$2:$B$5111,"&lt;="&amp;P$3)-$F942)))</f>
        <v>#VALUE!</v>
      </c>
      <c r="Q942" s="21" t="e">
        <f>IF(OR($B942="",Q$3&lt;$D942+Настройки!$B$7),0,MAX(0,$E942-MAX(0,SUMIFS(Тех_Движение!$G$2:$G$5111,Тех_Движение!$D$2:$D$5111,$C942,Тех_Движение!$B$2:$B$5111,"&lt;="&amp;Q$3)-$F942)))</f>
        <v>#VALUE!</v>
      </c>
      <c r="R942" s="21" t="str">
        <f t="shared" si="43"/>
        <v/>
      </c>
      <c r="S942" s="23" t="str">
        <f>IF($B942="","",VLOOKUP($C942,Настройки!$A$11:$L$17,9,FALSE))</f>
        <v/>
      </c>
      <c r="T942" s="23" t="str">
        <f t="shared" si="44"/>
        <v/>
      </c>
    </row>
    <row r="943" spans="1:20" x14ac:dyDescent="0.3">
      <c r="A943" s="20">
        <f>Тех_Движение!$A$940</f>
        <v>939</v>
      </c>
      <c r="B943" s="20" t="str">
        <f>IF(Тех_Движение!$F$940&gt;0,Тех_Движение!$I$940,"")</f>
        <v/>
      </c>
      <c r="C943" s="20" t="str">
        <f>IF($B943="","",Тех_Движение!$D$940)</f>
        <v/>
      </c>
      <c r="D943" s="9" t="str">
        <f>IF($B943="","",Тех_Движение!$B$940)</f>
        <v/>
      </c>
      <c r="E943" s="21" t="str">
        <f>IF($B943="","",Тех_Движение!$F$940)</f>
        <v/>
      </c>
      <c r="F943" s="21" t="str">
        <f>IF($B943="","",SUMIFS($E$5:$E942,$C$5:$C942,$C943))</f>
        <v/>
      </c>
      <c r="G943" s="21" t="str">
        <f>IF($B943="","",MAX(0,$E943-MAX(0,SUMIFS(Тех_Движение!$G$2:$G$5111,Тех_Движение!$D$2:$D$5111,$C943,Тех_Движение!$B$2:$B$5111,"&lt;="&amp;Настройки!$B$5-1)-$F943)))</f>
        <v/>
      </c>
      <c r="H943" s="21" t="str">
        <f>IF($B943="","",IF(AND($D943&gt;=Настройки!$B$5,$D943&lt;=Настройки!$B$6),$E943,0))</f>
        <v/>
      </c>
      <c r="I943" s="21" t="str">
        <f t="shared" si="42"/>
        <v/>
      </c>
      <c r="J943" s="21" t="str">
        <f>IF($B943="","",MAX(0,$E943-MAX(0,SUMIFS(Тех_Движение!$G$2:$G$5111,Тех_Движение!$D$2:$D$5111,$C943,Тех_Движение!$B$2:$B$5111,"&lt;="&amp;Настройки!$B$6)-$F943)))</f>
        <v/>
      </c>
      <c r="K943" s="21" t="e">
        <f>IF(OR($B943="",K$3&lt;$D943+Настройки!$B$7),0,MAX(0,$E943-MAX(0,SUMIFS(Тех_Движение!$G$2:$G$5111,Тех_Движение!$D$2:$D$5111,$C943,Тех_Движение!$B$2:$B$5111,"&lt;="&amp;K$3)-$F943)))</f>
        <v>#VALUE!</v>
      </c>
      <c r="L943" s="21" t="e">
        <f>IF(OR($B943="",L$3&lt;$D943+Настройки!$B$7),0,MAX(0,$E943-MAX(0,SUMIFS(Тех_Движение!$G$2:$G$5111,Тех_Движение!$D$2:$D$5111,$C943,Тех_Движение!$B$2:$B$5111,"&lt;="&amp;L$3)-$F943)))</f>
        <v>#VALUE!</v>
      </c>
      <c r="M943" s="21" t="e">
        <f>IF(OR($B943="",M$3&lt;$D943+Настройки!$B$7),0,MAX(0,$E943-MAX(0,SUMIFS(Тех_Движение!$G$2:$G$5111,Тех_Движение!$D$2:$D$5111,$C943,Тех_Движение!$B$2:$B$5111,"&lt;="&amp;M$3)-$F943)))</f>
        <v>#VALUE!</v>
      </c>
      <c r="N943" s="21" t="e">
        <f>IF(OR($B943="",N$3&lt;$D943+Настройки!$B$7),0,MAX(0,$E943-MAX(0,SUMIFS(Тех_Движение!$G$2:$G$5111,Тех_Движение!$D$2:$D$5111,$C943,Тех_Движение!$B$2:$B$5111,"&lt;="&amp;N$3)-$F943)))</f>
        <v>#VALUE!</v>
      </c>
      <c r="O943" s="21" t="e">
        <f>IF(OR($B943="",O$3&lt;$D943+Настройки!$B$7),0,MAX(0,$E943-MAX(0,SUMIFS(Тех_Движение!$G$2:$G$5111,Тех_Движение!$D$2:$D$5111,$C943,Тех_Движение!$B$2:$B$5111,"&lt;="&amp;O$3)-$F943)))</f>
        <v>#VALUE!</v>
      </c>
      <c r="P943" s="21" t="e">
        <f>IF(OR($B943="",P$3&lt;$D943+Настройки!$B$7),0,MAX(0,$E943-MAX(0,SUMIFS(Тех_Движение!$G$2:$G$5111,Тех_Движение!$D$2:$D$5111,$C943,Тех_Движение!$B$2:$B$5111,"&lt;="&amp;P$3)-$F943)))</f>
        <v>#VALUE!</v>
      </c>
      <c r="Q943" s="21" t="e">
        <f>IF(OR($B943="",Q$3&lt;$D943+Настройки!$B$7),0,MAX(0,$E943-MAX(0,SUMIFS(Тех_Движение!$G$2:$G$5111,Тех_Движение!$D$2:$D$5111,$C943,Тех_Движение!$B$2:$B$5111,"&lt;="&amp;Q$3)-$F943)))</f>
        <v>#VALUE!</v>
      </c>
      <c r="R943" s="21" t="str">
        <f t="shared" si="43"/>
        <v/>
      </c>
      <c r="S943" s="23" t="str">
        <f>IF($B943="","",VLOOKUP($C943,Настройки!$A$11:$L$17,9,FALSE))</f>
        <v/>
      </c>
      <c r="T943" s="23" t="str">
        <f t="shared" si="44"/>
        <v/>
      </c>
    </row>
    <row r="944" spans="1:20" x14ac:dyDescent="0.3">
      <c r="A944" s="20">
        <f>Тех_Движение!$A$941</f>
        <v>940</v>
      </c>
      <c r="B944" s="20" t="str">
        <f>IF(Тех_Движение!$F$941&gt;0,Тех_Движение!$I$941,"")</f>
        <v/>
      </c>
      <c r="C944" s="20" t="str">
        <f>IF($B944="","",Тех_Движение!$D$941)</f>
        <v/>
      </c>
      <c r="D944" s="9" t="str">
        <f>IF($B944="","",Тех_Движение!$B$941)</f>
        <v/>
      </c>
      <c r="E944" s="21" t="str">
        <f>IF($B944="","",Тех_Движение!$F$941)</f>
        <v/>
      </c>
      <c r="F944" s="21" t="str">
        <f>IF($B944="","",SUMIFS($E$5:$E943,$C$5:$C943,$C944))</f>
        <v/>
      </c>
      <c r="G944" s="21" t="str">
        <f>IF($B944="","",MAX(0,$E944-MAX(0,SUMIFS(Тех_Движение!$G$2:$G$5111,Тех_Движение!$D$2:$D$5111,$C944,Тех_Движение!$B$2:$B$5111,"&lt;="&amp;Настройки!$B$5-1)-$F944)))</f>
        <v/>
      </c>
      <c r="H944" s="21" t="str">
        <f>IF($B944="","",IF(AND($D944&gt;=Настройки!$B$5,$D944&lt;=Настройки!$B$6),$E944,0))</f>
        <v/>
      </c>
      <c r="I944" s="21" t="str">
        <f t="shared" si="42"/>
        <v/>
      </c>
      <c r="J944" s="21" t="str">
        <f>IF($B944="","",MAX(0,$E944-MAX(0,SUMIFS(Тех_Движение!$G$2:$G$5111,Тех_Движение!$D$2:$D$5111,$C944,Тех_Движение!$B$2:$B$5111,"&lt;="&amp;Настройки!$B$6)-$F944)))</f>
        <v/>
      </c>
      <c r="K944" s="21" t="e">
        <f>IF(OR($B944="",K$3&lt;$D944+Настройки!$B$7),0,MAX(0,$E944-MAX(0,SUMIFS(Тех_Движение!$G$2:$G$5111,Тех_Движение!$D$2:$D$5111,$C944,Тех_Движение!$B$2:$B$5111,"&lt;="&amp;K$3)-$F944)))</f>
        <v>#VALUE!</v>
      </c>
      <c r="L944" s="21" t="e">
        <f>IF(OR($B944="",L$3&lt;$D944+Настройки!$B$7),0,MAX(0,$E944-MAX(0,SUMIFS(Тех_Движение!$G$2:$G$5111,Тех_Движение!$D$2:$D$5111,$C944,Тех_Движение!$B$2:$B$5111,"&lt;="&amp;L$3)-$F944)))</f>
        <v>#VALUE!</v>
      </c>
      <c r="M944" s="21" t="e">
        <f>IF(OR($B944="",M$3&lt;$D944+Настройки!$B$7),0,MAX(0,$E944-MAX(0,SUMIFS(Тех_Движение!$G$2:$G$5111,Тех_Движение!$D$2:$D$5111,$C944,Тех_Движение!$B$2:$B$5111,"&lt;="&amp;M$3)-$F944)))</f>
        <v>#VALUE!</v>
      </c>
      <c r="N944" s="21" t="e">
        <f>IF(OR($B944="",N$3&lt;$D944+Настройки!$B$7),0,MAX(0,$E944-MAX(0,SUMIFS(Тех_Движение!$G$2:$G$5111,Тех_Движение!$D$2:$D$5111,$C944,Тех_Движение!$B$2:$B$5111,"&lt;="&amp;N$3)-$F944)))</f>
        <v>#VALUE!</v>
      </c>
      <c r="O944" s="21" t="e">
        <f>IF(OR($B944="",O$3&lt;$D944+Настройки!$B$7),0,MAX(0,$E944-MAX(0,SUMIFS(Тех_Движение!$G$2:$G$5111,Тех_Движение!$D$2:$D$5111,$C944,Тех_Движение!$B$2:$B$5111,"&lt;="&amp;O$3)-$F944)))</f>
        <v>#VALUE!</v>
      </c>
      <c r="P944" s="21" t="e">
        <f>IF(OR($B944="",P$3&lt;$D944+Настройки!$B$7),0,MAX(0,$E944-MAX(0,SUMIFS(Тех_Движение!$G$2:$G$5111,Тех_Движение!$D$2:$D$5111,$C944,Тех_Движение!$B$2:$B$5111,"&lt;="&amp;P$3)-$F944)))</f>
        <v>#VALUE!</v>
      </c>
      <c r="Q944" s="21" t="e">
        <f>IF(OR($B944="",Q$3&lt;$D944+Настройки!$B$7),0,MAX(0,$E944-MAX(0,SUMIFS(Тех_Движение!$G$2:$G$5111,Тех_Движение!$D$2:$D$5111,$C944,Тех_Движение!$B$2:$B$5111,"&lt;="&amp;Q$3)-$F944)))</f>
        <v>#VALUE!</v>
      </c>
      <c r="R944" s="21" t="str">
        <f t="shared" si="43"/>
        <v/>
      </c>
      <c r="S944" s="23" t="str">
        <f>IF($B944="","",VLOOKUP($C944,Настройки!$A$11:$L$17,9,FALSE))</f>
        <v/>
      </c>
      <c r="T944" s="23" t="str">
        <f t="shared" si="44"/>
        <v/>
      </c>
    </row>
    <row r="945" spans="1:20" x14ac:dyDescent="0.3">
      <c r="A945" s="20">
        <f>Тех_Движение!$A$942</f>
        <v>941</v>
      </c>
      <c r="B945" s="20" t="str">
        <f>IF(Тех_Движение!$F$942&gt;0,Тех_Движение!$I$942,"")</f>
        <v/>
      </c>
      <c r="C945" s="20" t="str">
        <f>IF($B945="","",Тех_Движение!$D$942)</f>
        <v/>
      </c>
      <c r="D945" s="9" t="str">
        <f>IF($B945="","",Тех_Движение!$B$942)</f>
        <v/>
      </c>
      <c r="E945" s="21" t="str">
        <f>IF($B945="","",Тех_Движение!$F$942)</f>
        <v/>
      </c>
      <c r="F945" s="21" t="str">
        <f>IF($B945="","",SUMIFS($E$5:$E944,$C$5:$C944,$C945))</f>
        <v/>
      </c>
      <c r="G945" s="21" t="str">
        <f>IF($B945="","",MAX(0,$E945-MAX(0,SUMIFS(Тех_Движение!$G$2:$G$5111,Тех_Движение!$D$2:$D$5111,$C945,Тех_Движение!$B$2:$B$5111,"&lt;="&amp;Настройки!$B$5-1)-$F945)))</f>
        <v/>
      </c>
      <c r="H945" s="21" t="str">
        <f>IF($B945="","",IF(AND($D945&gt;=Настройки!$B$5,$D945&lt;=Настройки!$B$6),$E945,0))</f>
        <v/>
      </c>
      <c r="I945" s="21" t="str">
        <f t="shared" si="42"/>
        <v/>
      </c>
      <c r="J945" s="21" t="str">
        <f>IF($B945="","",MAX(0,$E945-MAX(0,SUMIFS(Тех_Движение!$G$2:$G$5111,Тех_Движение!$D$2:$D$5111,$C945,Тех_Движение!$B$2:$B$5111,"&lt;="&amp;Настройки!$B$6)-$F945)))</f>
        <v/>
      </c>
      <c r="K945" s="21" t="e">
        <f>IF(OR($B945="",K$3&lt;$D945+Настройки!$B$7),0,MAX(0,$E945-MAX(0,SUMIFS(Тех_Движение!$G$2:$G$5111,Тех_Движение!$D$2:$D$5111,$C945,Тех_Движение!$B$2:$B$5111,"&lt;="&amp;K$3)-$F945)))</f>
        <v>#VALUE!</v>
      </c>
      <c r="L945" s="21" t="e">
        <f>IF(OR($B945="",L$3&lt;$D945+Настройки!$B$7),0,MAX(0,$E945-MAX(0,SUMIFS(Тех_Движение!$G$2:$G$5111,Тех_Движение!$D$2:$D$5111,$C945,Тех_Движение!$B$2:$B$5111,"&lt;="&amp;L$3)-$F945)))</f>
        <v>#VALUE!</v>
      </c>
      <c r="M945" s="21" t="e">
        <f>IF(OR($B945="",M$3&lt;$D945+Настройки!$B$7),0,MAX(0,$E945-MAX(0,SUMIFS(Тех_Движение!$G$2:$G$5111,Тех_Движение!$D$2:$D$5111,$C945,Тех_Движение!$B$2:$B$5111,"&lt;="&amp;M$3)-$F945)))</f>
        <v>#VALUE!</v>
      </c>
      <c r="N945" s="21" t="e">
        <f>IF(OR($B945="",N$3&lt;$D945+Настройки!$B$7),0,MAX(0,$E945-MAX(0,SUMIFS(Тех_Движение!$G$2:$G$5111,Тех_Движение!$D$2:$D$5111,$C945,Тех_Движение!$B$2:$B$5111,"&lt;="&amp;N$3)-$F945)))</f>
        <v>#VALUE!</v>
      </c>
      <c r="O945" s="21" t="e">
        <f>IF(OR($B945="",O$3&lt;$D945+Настройки!$B$7),0,MAX(0,$E945-MAX(0,SUMIFS(Тех_Движение!$G$2:$G$5111,Тех_Движение!$D$2:$D$5111,$C945,Тех_Движение!$B$2:$B$5111,"&lt;="&amp;O$3)-$F945)))</f>
        <v>#VALUE!</v>
      </c>
      <c r="P945" s="21" t="e">
        <f>IF(OR($B945="",P$3&lt;$D945+Настройки!$B$7),0,MAX(0,$E945-MAX(0,SUMIFS(Тех_Движение!$G$2:$G$5111,Тех_Движение!$D$2:$D$5111,$C945,Тех_Движение!$B$2:$B$5111,"&lt;="&amp;P$3)-$F945)))</f>
        <v>#VALUE!</v>
      </c>
      <c r="Q945" s="21" t="e">
        <f>IF(OR($B945="",Q$3&lt;$D945+Настройки!$B$7),0,MAX(0,$E945-MAX(0,SUMIFS(Тех_Движение!$G$2:$G$5111,Тех_Движение!$D$2:$D$5111,$C945,Тех_Движение!$B$2:$B$5111,"&lt;="&amp;Q$3)-$F945)))</f>
        <v>#VALUE!</v>
      </c>
      <c r="R945" s="21" t="str">
        <f t="shared" si="43"/>
        <v/>
      </c>
      <c r="S945" s="23" t="str">
        <f>IF($B945="","",VLOOKUP($C945,Настройки!$A$11:$L$17,9,FALSE))</f>
        <v/>
      </c>
      <c r="T945" s="23" t="str">
        <f t="shared" si="44"/>
        <v/>
      </c>
    </row>
    <row r="946" spans="1:20" x14ac:dyDescent="0.3">
      <c r="A946" s="20">
        <f>Тех_Движение!$A$943</f>
        <v>942</v>
      </c>
      <c r="B946" s="20" t="str">
        <f>IF(Тех_Движение!$F$943&gt;0,Тех_Движение!$I$943,"")</f>
        <v/>
      </c>
      <c r="C946" s="20" t="str">
        <f>IF($B946="","",Тех_Движение!$D$943)</f>
        <v/>
      </c>
      <c r="D946" s="9" t="str">
        <f>IF($B946="","",Тех_Движение!$B$943)</f>
        <v/>
      </c>
      <c r="E946" s="21" t="str">
        <f>IF($B946="","",Тех_Движение!$F$943)</f>
        <v/>
      </c>
      <c r="F946" s="21" t="str">
        <f>IF($B946="","",SUMIFS($E$5:$E945,$C$5:$C945,$C946))</f>
        <v/>
      </c>
      <c r="G946" s="21" t="str">
        <f>IF($B946="","",MAX(0,$E946-MAX(0,SUMIFS(Тех_Движение!$G$2:$G$5111,Тех_Движение!$D$2:$D$5111,$C946,Тех_Движение!$B$2:$B$5111,"&lt;="&amp;Настройки!$B$5-1)-$F946)))</f>
        <v/>
      </c>
      <c r="H946" s="21" t="str">
        <f>IF($B946="","",IF(AND($D946&gt;=Настройки!$B$5,$D946&lt;=Настройки!$B$6),$E946,0))</f>
        <v/>
      </c>
      <c r="I946" s="21" t="str">
        <f t="shared" si="42"/>
        <v/>
      </c>
      <c r="J946" s="21" t="str">
        <f>IF($B946="","",MAX(0,$E946-MAX(0,SUMIFS(Тех_Движение!$G$2:$G$5111,Тех_Движение!$D$2:$D$5111,$C946,Тех_Движение!$B$2:$B$5111,"&lt;="&amp;Настройки!$B$6)-$F946)))</f>
        <v/>
      </c>
      <c r="K946" s="21" t="e">
        <f>IF(OR($B946="",K$3&lt;$D946+Настройки!$B$7),0,MAX(0,$E946-MAX(0,SUMIFS(Тех_Движение!$G$2:$G$5111,Тех_Движение!$D$2:$D$5111,$C946,Тех_Движение!$B$2:$B$5111,"&lt;="&amp;K$3)-$F946)))</f>
        <v>#VALUE!</v>
      </c>
      <c r="L946" s="21" t="e">
        <f>IF(OR($B946="",L$3&lt;$D946+Настройки!$B$7),0,MAX(0,$E946-MAX(0,SUMIFS(Тех_Движение!$G$2:$G$5111,Тех_Движение!$D$2:$D$5111,$C946,Тех_Движение!$B$2:$B$5111,"&lt;="&amp;L$3)-$F946)))</f>
        <v>#VALUE!</v>
      </c>
      <c r="M946" s="21" t="e">
        <f>IF(OR($B946="",M$3&lt;$D946+Настройки!$B$7),0,MAX(0,$E946-MAX(0,SUMIFS(Тех_Движение!$G$2:$G$5111,Тех_Движение!$D$2:$D$5111,$C946,Тех_Движение!$B$2:$B$5111,"&lt;="&amp;M$3)-$F946)))</f>
        <v>#VALUE!</v>
      </c>
      <c r="N946" s="21" t="e">
        <f>IF(OR($B946="",N$3&lt;$D946+Настройки!$B$7),0,MAX(0,$E946-MAX(0,SUMIFS(Тех_Движение!$G$2:$G$5111,Тех_Движение!$D$2:$D$5111,$C946,Тех_Движение!$B$2:$B$5111,"&lt;="&amp;N$3)-$F946)))</f>
        <v>#VALUE!</v>
      </c>
      <c r="O946" s="21" t="e">
        <f>IF(OR($B946="",O$3&lt;$D946+Настройки!$B$7),0,MAX(0,$E946-MAX(0,SUMIFS(Тех_Движение!$G$2:$G$5111,Тех_Движение!$D$2:$D$5111,$C946,Тех_Движение!$B$2:$B$5111,"&lt;="&amp;O$3)-$F946)))</f>
        <v>#VALUE!</v>
      </c>
      <c r="P946" s="21" t="e">
        <f>IF(OR($B946="",P$3&lt;$D946+Настройки!$B$7),0,MAX(0,$E946-MAX(0,SUMIFS(Тех_Движение!$G$2:$G$5111,Тех_Движение!$D$2:$D$5111,$C946,Тех_Движение!$B$2:$B$5111,"&lt;="&amp;P$3)-$F946)))</f>
        <v>#VALUE!</v>
      </c>
      <c r="Q946" s="21" t="e">
        <f>IF(OR($B946="",Q$3&lt;$D946+Настройки!$B$7),0,MAX(0,$E946-MAX(0,SUMIFS(Тех_Движение!$G$2:$G$5111,Тех_Движение!$D$2:$D$5111,$C946,Тех_Движение!$B$2:$B$5111,"&lt;="&amp;Q$3)-$F946)))</f>
        <v>#VALUE!</v>
      </c>
      <c r="R946" s="21" t="str">
        <f t="shared" si="43"/>
        <v/>
      </c>
      <c r="S946" s="23" t="str">
        <f>IF($B946="","",VLOOKUP($C946,Настройки!$A$11:$L$17,9,FALSE))</f>
        <v/>
      </c>
      <c r="T946" s="23" t="str">
        <f t="shared" si="44"/>
        <v/>
      </c>
    </row>
    <row r="947" spans="1:20" x14ac:dyDescent="0.3">
      <c r="A947" s="20">
        <f>Тех_Движение!$A$944</f>
        <v>943</v>
      </c>
      <c r="B947" s="20" t="str">
        <f>IF(Тех_Движение!$F$944&gt;0,Тех_Движение!$I$944,"")</f>
        <v/>
      </c>
      <c r="C947" s="20" t="str">
        <f>IF($B947="","",Тех_Движение!$D$944)</f>
        <v/>
      </c>
      <c r="D947" s="9" t="str">
        <f>IF($B947="","",Тех_Движение!$B$944)</f>
        <v/>
      </c>
      <c r="E947" s="21" t="str">
        <f>IF($B947="","",Тех_Движение!$F$944)</f>
        <v/>
      </c>
      <c r="F947" s="21" t="str">
        <f>IF($B947="","",SUMIFS($E$5:$E946,$C$5:$C946,$C947))</f>
        <v/>
      </c>
      <c r="G947" s="21" t="str">
        <f>IF($B947="","",MAX(0,$E947-MAX(0,SUMIFS(Тех_Движение!$G$2:$G$5111,Тех_Движение!$D$2:$D$5111,$C947,Тех_Движение!$B$2:$B$5111,"&lt;="&amp;Настройки!$B$5-1)-$F947)))</f>
        <v/>
      </c>
      <c r="H947" s="21" t="str">
        <f>IF($B947="","",IF(AND($D947&gt;=Настройки!$B$5,$D947&lt;=Настройки!$B$6),$E947,0))</f>
        <v/>
      </c>
      <c r="I947" s="21" t="str">
        <f t="shared" si="42"/>
        <v/>
      </c>
      <c r="J947" s="21" t="str">
        <f>IF($B947="","",MAX(0,$E947-MAX(0,SUMIFS(Тех_Движение!$G$2:$G$5111,Тех_Движение!$D$2:$D$5111,$C947,Тех_Движение!$B$2:$B$5111,"&lt;="&amp;Настройки!$B$6)-$F947)))</f>
        <v/>
      </c>
      <c r="K947" s="21" t="e">
        <f>IF(OR($B947="",K$3&lt;$D947+Настройки!$B$7),0,MAX(0,$E947-MAX(0,SUMIFS(Тех_Движение!$G$2:$G$5111,Тех_Движение!$D$2:$D$5111,$C947,Тех_Движение!$B$2:$B$5111,"&lt;="&amp;K$3)-$F947)))</f>
        <v>#VALUE!</v>
      </c>
      <c r="L947" s="21" t="e">
        <f>IF(OR($B947="",L$3&lt;$D947+Настройки!$B$7),0,MAX(0,$E947-MAX(0,SUMIFS(Тех_Движение!$G$2:$G$5111,Тех_Движение!$D$2:$D$5111,$C947,Тех_Движение!$B$2:$B$5111,"&lt;="&amp;L$3)-$F947)))</f>
        <v>#VALUE!</v>
      </c>
      <c r="M947" s="21" t="e">
        <f>IF(OR($B947="",M$3&lt;$D947+Настройки!$B$7),0,MAX(0,$E947-MAX(0,SUMIFS(Тех_Движение!$G$2:$G$5111,Тех_Движение!$D$2:$D$5111,$C947,Тех_Движение!$B$2:$B$5111,"&lt;="&amp;M$3)-$F947)))</f>
        <v>#VALUE!</v>
      </c>
      <c r="N947" s="21" t="e">
        <f>IF(OR($B947="",N$3&lt;$D947+Настройки!$B$7),0,MAX(0,$E947-MAX(0,SUMIFS(Тех_Движение!$G$2:$G$5111,Тех_Движение!$D$2:$D$5111,$C947,Тех_Движение!$B$2:$B$5111,"&lt;="&amp;N$3)-$F947)))</f>
        <v>#VALUE!</v>
      </c>
      <c r="O947" s="21" t="e">
        <f>IF(OR($B947="",O$3&lt;$D947+Настройки!$B$7),0,MAX(0,$E947-MAX(0,SUMIFS(Тех_Движение!$G$2:$G$5111,Тех_Движение!$D$2:$D$5111,$C947,Тех_Движение!$B$2:$B$5111,"&lt;="&amp;O$3)-$F947)))</f>
        <v>#VALUE!</v>
      </c>
      <c r="P947" s="21" t="e">
        <f>IF(OR($B947="",P$3&lt;$D947+Настройки!$B$7),0,MAX(0,$E947-MAX(0,SUMIFS(Тех_Движение!$G$2:$G$5111,Тех_Движение!$D$2:$D$5111,$C947,Тех_Движение!$B$2:$B$5111,"&lt;="&amp;P$3)-$F947)))</f>
        <v>#VALUE!</v>
      </c>
      <c r="Q947" s="21" t="e">
        <f>IF(OR($B947="",Q$3&lt;$D947+Настройки!$B$7),0,MAX(0,$E947-MAX(0,SUMIFS(Тех_Движение!$G$2:$G$5111,Тех_Движение!$D$2:$D$5111,$C947,Тех_Движение!$B$2:$B$5111,"&lt;="&amp;Q$3)-$F947)))</f>
        <v>#VALUE!</v>
      </c>
      <c r="R947" s="21" t="str">
        <f t="shared" si="43"/>
        <v/>
      </c>
      <c r="S947" s="23" t="str">
        <f>IF($B947="","",VLOOKUP($C947,Настройки!$A$11:$L$17,9,FALSE))</f>
        <v/>
      </c>
      <c r="T947" s="23" t="str">
        <f t="shared" si="44"/>
        <v/>
      </c>
    </row>
    <row r="948" spans="1:20" x14ac:dyDescent="0.3">
      <c r="A948" s="20">
        <f>Тех_Движение!$A$945</f>
        <v>944</v>
      </c>
      <c r="B948" s="20" t="str">
        <f>IF(Тех_Движение!$F$945&gt;0,Тех_Движение!$I$945,"")</f>
        <v/>
      </c>
      <c r="C948" s="20" t="str">
        <f>IF($B948="","",Тех_Движение!$D$945)</f>
        <v/>
      </c>
      <c r="D948" s="9" t="str">
        <f>IF($B948="","",Тех_Движение!$B$945)</f>
        <v/>
      </c>
      <c r="E948" s="21" t="str">
        <f>IF($B948="","",Тех_Движение!$F$945)</f>
        <v/>
      </c>
      <c r="F948" s="21" t="str">
        <f>IF($B948="","",SUMIFS($E$5:$E947,$C$5:$C947,$C948))</f>
        <v/>
      </c>
      <c r="G948" s="21" t="str">
        <f>IF($B948="","",MAX(0,$E948-MAX(0,SUMIFS(Тех_Движение!$G$2:$G$5111,Тех_Движение!$D$2:$D$5111,$C948,Тех_Движение!$B$2:$B$5111,"&lt;="&amp;Настройки!$B$5-1)-$F948)))</f>
        <v/>
      </c>
      <c r="H948" s="21" t="str">
        <f>IF($B948="","",IF(AND($D948&gt;=Настройки!$B$5,$D948&lt;=Настройки!$B$6),$E948,0))</f>
        <v/>
      </c>
      <c r="I948" s="21" t="str">
        <f t="shared" si="42"/>
        <v/>
      </c>
      <c r="J948" s="21" t="str">
        <f>IF($B948="","",MAX(0,$E948-MAX(0,SUMIFS(Тех_Движение!$G$2:$G$5111,Тех_Движение!$D$2:$D$5111,$C948,Тех_Движение!$B$2:$B$5111,"&lt;="&amp;Настройки!$B$6)-$F948)))</f>
        <v/>
      </c>
      <c r="K948" s="21" t="e">
        <f>IF(OR($B948="",K$3&lt;$D948+Настройки!$B$7),0,MAX(0,$E948-MAX(0,SUMIFS(Тех_Движение!$G$2:$G$5111,Тех_Движение!$D$2:$D$5111,$C948,Тех_Движение!$B$2:$B$5111,"&lt;="&amp;K$3)-$F948)))</f>
        <v>#VALUE!</v>
      </c>
      <c r="L948" s="21" t="e">
        <f>IF(OR($B948="",L$3&lt;$D948+Настройки!$B$7),0,MAX(0,$E948-MAX(0,SUMIFS(Тех_Движение!$G$2:$G$5111,Тех_Движение!$D$2:$D$5111,$C948,Тех_Движение!$B$2:$B$5111,"&lt;="&amp;L$3)-$F948)))</f>
        <v>#VALUE!</v>
      </c>
      <c r="M948" s="21" t="e">
        <f>IF(OR($B948="",M$3&lt;$D948+Настройки!$B$7),0,MAX(0,$E948-MAX(0,SUMIFS(Тех_Движение!$G$2:$G$5111,Тех_Движение!$D$2:$D$5111,$C948,Тех_Движение!$B$2:$B$5111,"&lt;="&amp;M$3)-$F948)))</f>
        <v>#VALUE!</v>
      </c>
      <c r="N948" s="21" t="e">
        <f>IF(OR($B948="",N$3&lt;$D948+Настройки!$B$7),0,MAX(0,$E948-MAX(0,SUMIFS(Тех_Движение!$G$2:$G$5111,Тех_Движение!$D$2:$D$5111,$C948,Тех_Движение!$B$2:$B$5111,"&lt;="&amp;N$3)-$F948)))</f>
        <v>#VALUE!</v>
      </c>
      <c r="O948" s="21" t="e">
        <f>IF(OR($B948="",O$3&lt;$D948+Настройки!$B$7),0,MAX(0,$E948-MAX(0,SUMIFS(Тех_Движение!$G$2:$G$5111,Тех_Движение!$D$2:$D$5111,$C948,Тех_Движение!$B$2:$B$5111,"&lt;="&amp;O$3)-$F948)))</f>
        <v>#VALUE!</v>
      </c>
      <c r="P948" s="21" t="e">
        <f>IF(OR($B948="",P$3&lt;$D948+Настройки!$B$7),0,MAX(0,$E948-MAX(0,SUMIFS(Тех_Движение!$G$2:$G$5111,Тех_Движение!$D$2:$D$5111,$C948,Тех_Движение!$B$2:$B$5111,"&lt;="&amp;P$3)-$F948)))</f>
        <v>#VALUE!</v>
      </c>
      <c r="Q948" s="21" t="e">
        <f>IF(OR($B948="",Q$3&lt;$D948+Настройки!$B$7),0,MAX(0,$E948-MAX(0,SUMIFS(Тех_Движение!$G$2:$G$5111,Тех_Движение!$D$2:$D$5111,$C948,Тех_Движение!$B$2:$B$5111,"&lt;="&amp;Q$3)-$F948)))</f>
        <v>#VALUE!</v>
      </c>
      <c r="R948" s="21" t="str">
        <f t="shared" si="43"/>
        <v/>
      </c>
      <c r="S948" s="23" t="str">
        <f>IF($B948="","",VLOOKUP($C948,Настройки!$A$11:$L$17,9,FALSE))</f>
        <v/>
      </c>
      <c r="T948" s="23" t="str">
        <f t="shared" si="44"/>
        <v/>
      </c>
    </row>
    <row r="949" spans="1:20" x14ac:dyDescent="0.3">
      <c r="A949" s="20">
        <f>Тех_Движение!$A$946</f>
        <v>945</v>
      </c>
      <c r="B949" s="20" t="str">
        <f>IF(Тех_Движение!$F$946&gt;0,Тех_Движение!$I$946,"")</f>
        <v/>
      </c>
      <c r="C949" s="20" t="str">
        <f>IF($B949="","",Тех_Движение!$D$946)</f>
        <v/>
      </c>
      <c r="D949" s="9" t="str">
        <f>IF($B949="","",Тех_Движение!$B$946)</f>
        <v/>
      </c>
      <c r="E949" s="21" t="str">
        <f>IF($B949="","",Тех_Движение!$F$946)</f>
        <v/>
      </c>
      <c r="F949" s="21" t="str">
        <f>IF($B949="","",SUMIFS($E$5:$E948,$C$5:$C948,$C949))</f>
        <v/>
      </c>
      <c r="G949" s="21" t="str">
        <f>IF($B949="","",MAX(0,$E949-MAX(0,SUMIFS(Тех_Движение!$G$2:$G$5111,Тех_Движение!$D$2:$D$5111,$C949,Тех_Движение!$B$2:$B$5111,"&lt;="&amp;Настройки!$B$5-1)-$F949)))</f>
        <v/>
      </c>
      <c r="H949" s="21" t="str">
        <f>IF($B949="","",IF(AND($D949&gt;=Настройки!$B$5,$D949&lt;=Настройки!$B$6),$E949,0))</f>
        <v/>
      </c>
      <c r="I949" s="21" t="str">
        <f t="shared" si="42"/>
        <v/>
      </c>
      <c r="J949" s="21" t="str">
        <f>IF($B949="","",MAX(0,$E949-MAX(0,SUMIFS(Тех_Движение!$G$2:$G$5111,Тех_Движение!$D$2:$D$5111,$C949,Тех_Движение!$B$2:$B$5111,"&lt;="&amp;Настройки!$B$6)-$F949)))</f>
        <v/>
      </c>
      <c r="K949" s="21" t="e">
        <f>IF(OR($B949="",K$3&lt;$D949+Настройки!$B$7),0,MAX(0,$E949-MAX(0,SUMIFS(Тех_Движение!$G$2:$G$5111,Тех_Движение!$D$2:$D$5111,$C949,Тех_Движение!$B$2:$B$5111,"&lt;="&amp;K$3)-$F949)))</f>
        <v>#VALUE!</v>
      </c>
      <c r="L949" s="21" t="e">
        <f>IF(OR($B949="",L$3&lt;$D949+Настройки!$B$7),0,MAX(0,$E949-MAX(0,SUMIFS(Тех_Движение!$G$2:$G$5111,Тех_Движение!$D$2:$D$5111,$C949,Тех_Движение!$B$2:$B$5111,"&lt;="&amp;L$3)-$F949)))</f>
        <v>#VALUE!</v>
      </c>
      <c r="M949" s="21" t="e">
        <f>IF(OR($B949="",M$3&lt;$D949+Настройки!$B$7),0,MAX(0,$E949-MAX(0,SUMIFS(Тех_Движение!$G$2:$G$5111,Тех_Движение!$D$2:$D$5111,$C949,Тех_Движение!$B$2:$B$5111,"&lt;="&amp;M$3)-$F949)))</f>
        <v>#VALUE!</v>
      </c>
      <c r="N949" s="21" t="e">
        <f>IF(OR($B949="",N$3&lt;$D949+Настройки!$B$7),0,MAX(0,$E949-MAX(0,SUMIFS(Тех_Движение!$G$2:$G$5111,Тех_Движение!$D$2:$D$5111,$C949,Тех_Движение!$B$2:$B$5111,"&lt;="&amp;N$3)-$F949)))</f>
        <v>#VALUE!</v>
      </c>
      <c r="O949" s="21" t="e">
        <f>IF(OR($B949="",O$3&lt;$D949+Настройки!$B$7),0,MAX(0,$E949-MAX(0,SUMIFS(Тех_Движение!$G$2:$G$5111,Тех_Движение!$D$2:$D$5111,$C949,Тех_Движение!$B$2:$B$5111,"&lt;="&amp;O$3)-$F949)))</f>
        <v>#VALUE!</v>
      </c>
      <c r="P949" s="21" t="e">
        <f>IF(OR($B949="",P$3&lt;$D949+Настройки!$B$7),0,MAX(0,$E949-MAX(0,SUMIFS(Тех_Движение!$G$2:$G$5111,Тех_Движение!$D$2:$D$5111,$C949,Тех_Движение!$B$2:$B$5111,"&lt;="&amp;P$3)-$F949)))</f>
        <v>#VALUE!</v>
      </c>
      <c r="Q949" s="21" t="e">
        <f>IF(OR($B949="",Q$3&lt;$D949+Настройки!$B$7),0,MAX(0,$E949-MAX(0,SUMIFS(Тех_Движение!$G$2:$G$5111,Тех_Движение!$D$2:$D$5111,$C949,Тех_Движение!$B$2:$B$5111,"&lt;="&amp;Q$3)-$F949)))</f>
        <v>#VALUE!</v>
      </c>
      <c r="R949" s="21" t="str">
        <f t="shared" si="43"/>
        <v/>
      </c>
      <c r="S949" s="23" t="str">
        <f>IF($B949="","",VLOOKUP($C949,Настройки!$A$11:$L$17,9,FALSE))</f>
        <v/>
      </c>
      <c r="T949" s="23" t="str">
        <f t="shared" si="44"/>
        <v/>
      </c>
    </row>
    <row r="950" spans="1:20" x14ac:dyDescent="0.3">
      <c r="A950" s="20">
        <f>Тех_Движение!$A$947</f>
        <v>946</v>
      </c>
      <c r="B950" s="20" t="str">
        <f>IF(Тех_Движение!$F$947&gt;0,Тех_Движение!$I$947,"")</f>
        <v/>
      </c>
      <c r="C950" s="20" t="str">
        <f>IF($B950="","",Тех_Движение!$D$947)</f>
        <v/>
      </c>
      <c r="D950" s="9" t="str">
        <f>IF($B950="","",Тех_Движение!$B$947)</f>
        <v/>
      </c>
      <c r="E950" s="21" t="str">
        <f>IF($B950="","",Тех_Движение!$F$947)</f>
        <v/>
      </c>
      <c r="F950" s="21" t="str">
        <f>IF($B950="","",SUMIFS($E$5:$E949,$C$5:$C949,$C950))</f>
        <v/>
      </c>
      <c r="G950" s="21" t="str">
        <f>IF($B950="","",MAX(0,$E950-MAX(0,SUMIFS(Тех_Движение!$G$2:$G$5111,Тех_Движение!$D$2:$D$5111,$C950,Тех_Движение!$B$2:$B$5111,"&lt;="&amp;Настройки!$B$5-1)-$F950)))</f>
        <v/>
      </c>
      <c r="H950" s="21" t="str">
        <f>IF($B950="","",IF(AND($D950&gt;=Настройки!$B$5,$D950&lt;=Настройки!$B$6),$E950,0))</f>
        <v/>
      </c>
      <c r="I950" s="21" t="str">
        <f t="shared" si="42"/>
        <v/>
      </c>
      <c r="J950" s="21" t="str">
        <f>IF($B950="","",MAX(0,$E950-MAX(0,SUMIFS(Тех_Движение!$G$2:$G$5111,Тех_Движение!$D$2:$D$5111,$C950,Тех_Движение!$B$2:$B$5111,"&lt;="&amp;Настройки!$B$6)-$F950)))</f>
        <v/>
      </c>
      <c r="K950" s="21" t="e">
        <f>IF(OR($B950="",K$3&lt;$D950+Настройки!$B$7),0,MAX(0,$E950-MAX(0,SUMIFS(Тех_Движение!$G$2:$G$5111,Тех_Движение!$D$2:$D$5111,$C950,Тех_Движение!$B$2:$B$5111,"&lt;="&amp;K$3)-$F950)))</f>
        <v>#VALUE!</v>
      </c>
      <c r="L950" s="21" t="e">
        <f>IF(OR($B950="",L$3&lt;$D950+Настройки!$B$7),0,MAX(0,$E950-MAX(0,SUMIFS(Тех_Движение!$G$2:$G$5111,Тех_Движение!$D$2:$D$5111,$C950,Тех_Движение!$B$2:$B$5111,"&lt;="&amp;L$3)-$F950)))</f>
        <v>#VALUE!</v>
      </c>
      <c r="M950" s="21" t="e">
        <f>IF(OR($B950="",M$3&lt;$D950+Настройки!$B$7),0,MAX(0,$E950-MAX(0,SUMIFS(Тех_Движение!$G$2:$G$5111,Тех_Движение!$D$2:$D$5111,$C950,Тех_Движение!$B$2:$B$5111,"&lt;="&amp;M$3)-$F950)))</f>
        <v>#VALUE!</v>
      </c>
      <c r="N950" s="21" t="e">
        <f>IF(OR($B950="",N$3&lt;$D950+Настройки!$B$7),0,MAX(0,$E950-MAX(0,SUMIFS(Тех_Движение!$G$2:$G$5111,Тех_Движение!$D$2:$D$5111,$C950,Тех_Движение!$B$2:$B$5111,"&lt;="&amp;N$3)-$F950)))</f>
        <v>#VALUE!</v>
      </c>
      <c r="O950" s="21" t="e">
        <f>IF(OR($B950="",O$3&lt;$D950+Настройки!$B$7),0,MAX(0,$E950-MAX(0,SUMIFS(Тех_Движение!$G$2:$G$5111,Тех_Движение!$D$2:$D$5111,$C950,Тех_Движение!$B$2:$B$5111,"&lt;="&amp;O$3)-$F950)))</f>
        <v>#VALUE!</v>
      </c>
      <c r="P950" s="21" t="e">
        <f>IF(OR($B950="",P$3&lt;$D950+Настройки!$B$7),0,MAX(0,$E950-MAX(0,SUMIFS(Тех_Движение!$G$2:$G$5111,Тех_Движение!$D$2:$D$5111,$C950,Тех_Движение!$B$2:$B$5111,"&lt;="&amp;P$3)-$F950)))</f>
        <v>#VALUE!</v>
      </c>
      <c r="Q950" s="21" t="e">
        <f>IF(OR($B950="",Q$3&lt;$D950+Настройки!$B$7),0,MAX(0,$E950-MAX(0,SUMIFS(Тех_Движение!$G$2:$G$5111,Тех_Движение!$D$2:$D$5111,$C950,Тех_Движение!$B$2:$B$5111,"&lt;="&amp;Q$3)-$F950)))</f>
        <v>#VALUE!</v>
      </c>
      <c r="R950" s="21" t="str">
        <f t="shared" si="43"/>
        <v/>
      </c>
      <c r="S950" s="23" t="str">
        <f>IF($B950="","",VLOOKUP($C950,Настройки!$A$11:$L$17,9,FALSE))</f>
        <v/>
      </c>
      <c r="T950" s="23" t="str">
        <f t="shared" si="44"/>
        <v/>
      </c>
    </row>
    <row r="951" spans="1:20" x14ac:dyDescent="0.3">
      <c r="A951" s="20">
        <f>Тех_Движение!$A$948</f>
        <v>947</v>
      </c>
      <c r="B951" s="20" t="str">
        <f>IF(Тех_Движение!$F$948&gt;0,Тех_Движение!$I$948,"")</f>
        <v/>
      </c>
      <c r="C951" s="20" t="str">
        <f>IF($B951="","",Тех_Движение!$D$948)</f>
        <v/>
      </c>
      <c r="D951" s="9" t="str">
        <f>IF($B951="","",Тех_Движение!$B$948)</f>
        <v/>
      </c>
      <c r="E951" s="21" t="str">
        <f>IF($B951="","",Тех_Движение!$F$948)</f>
        <v/>
      </c>
      <c r="F951" s="21" t="str">
        <f>IF($B951="","",SUMIFS($E$5:$E950,$C$5:$C950,$C951))</f>
        <v/>
      </c>
      <c r="G951" s="21" t="str">
        <f>IF($B951="","",MAX(0,$E951-MAX(0,SUMIFS(Тех_Движение!$G$2:$G$5111,Тех_Движение!$D$2:$D$5111,$C951,Тех_Движение!$B$2:$B$5111,"&lt;="&amp;Настройки!$B$5-1)-$F951)))</f>
        <v/>
      </c>
      <c r="H951" s="21" t="str">
        <f>IF($B951="","",IF(AND($D951&gt;=Настройки!$B$5,$D951&lt;=Настройки!$B$6),$E951,0))</f>
        <v/>
      </c>
      <c r="I951" s="21" t="str">
        <f t="shared" si="42"/>
        <v/>
      </c>
      <c r="J951" s="21" t="str">
        <f>IF($B951="","",MAX(0,$E951-MAX(0,SUMIFS(Тех_Движение!$G$2:$G$5111,Тех_Движение!$D$2:$D$5111,$C951,Тех_Движение!$B$2:$B$5111,"&lt;="&amp;Настройки!$B$6)-$F951)))</f>
        <v/>
      </c>
      <c r="K951" s="21" t="e">
        <f>IF(OR($B951="",K$3&lt;$D951+Настройки!$B$7),0,MAX(0,$E951-MAX(0,SUMIFS(Тех_Движение!$G$2:$G$5111,Тех_Движение!$D$2:$D$5111,$C951,Тех_Движение!$B$2:$B$5111,"&lt;="&amp;K$3)-$F951)))</f>
        <v>#VALUE!</v>
      </c>
      <c r="L951" s="21" t="e">
        <f>IF(OR($B951="",L$3&lt;$D951+Настройки!$B$7),0,MAX(0,$E951-MAX(0,SUMIFS(Тех_Движение!$G$2:$G$5111,Тех_Движение!$D$2:$D$5111,$C951,Тех_Движение!$B$2:$B$5111,"&lt;="&amp;L$3)-$F951)))</f>
        <v>#VALUE!</v>
      </c>
      <c r="M951" s="21" t="e">
        <f>IF(OR($B951="",M$3&lt;$D951+Настройки!$B$7),0,MAX(0,$E951-MAX(0,SUMIFS(Тех_Движение!$G$2:$G$5111,Тех_Движение!$D$2:$D$5111,$C951,Тех_Движение!$B$2:$B$5111,"&lt;="&amp;M$3)-$F951)))</f>
        <v>#VALUE!</v>
      </c>
      <c r="N951" s="21" t="e">
        <f>IF(OR($B951="",N$3&lt;$D951+Настройки!$B$7),0,MAX(0,$E951-MAX(0,SUMIFS(Тех_Движение!$G$2:$G$5111,Тех_Движение!$D$2:$D$5111,$C951,Тех_Движение!$B$2:$B$5111,"&lt;="&amp;N$3)-$F951)))</f>
        <v>#VALUE!</v>
      </c>
      <c r="O951" s="21" t="e">
        <f>IF(OR($B951="",O$3&lt;$D951+Настройки!$B$7),0,MAX(0,$E951-MAX(0,SUMIFS(Тех_Движение!$G$2:$G$5111,Тех_Движение!$D$2:$D$5111,$C951,Тех_Движение!$B$2:$B$5111,"&lt;="&amp;O$3)-$F951)))</f>
        <v>#VALUE!</v>
      </c>
      <c r="P951" s="21" t="e">
        <f>IF(OR($B951="",P$3&lt;$D951+Настройки!$B$7),0,MAX(0,$E951-MAX(0,SUMIFS(Тех_Движение!$G$2:$G$5111,Тех_Движение!$D$2:$D$5111,$C951,Тех_Движение!$B$2:$B$5111,"&lt;="&amp;P$3)-$F951)))</f>
        <v>#VALUE!</v>
      </c>
      <c r="Q951" s="21" t="e">
        <f>IF(OR($B951="",Q$3&lt;$D951+Настройки!$B$7),0,MAX(0,$E951-MAX(0,SUMIFS(Тех_Движение!$G$2:$G$5111,Тех_Движение!$D$2:$D$5111,$C951,Тех_Движение!$B$2:$B$5111,"&lt;="&amp;Q$3)-$F951)))</f>
        <v>#VALUE!</v>
      </c>
      <c r="R951" s="21" t="str">
        <f t="shared" si="43"/>
        <v/>
      </c>
      <c r="S951" s="23" t="str">
        <f>IF($B951="","",VLOOKUP($C951,Настройки!$A$11:$L$17,9,FALSE))</f>
        <v/>
      </c>
      <c r="T951" s="23" t="str">
        <f t="shared" si="44"/>
        <v/>
      </c>
    </row>
    <row r="952" spans="1:20" x14ac:dyDescent="0.3">
      <c r="A952" s="20">
        <f>Тех_Движение!$A$949</f>
        <v>948</v>
      </c>
      <c r="B952" s="20" t="str">
        <f>IF(Тех_Движение!$F$949&gt;0,Тех_Движение!$I$949,"")</f>
        <v/>
      </c>
      <c r="C952" s="20" t="str">
        <f>IF($B952="","",Тех_Движение!$D$949)</f>
        <v/>
      </c>
      <c r="D952" s="9" t="str">
        <f>IF($B952="","",Тех_Движение!$B$949)</f>
        <v/>
      </c>
      <c r="E952" s="21" t="str">
        <f>IF($B952="","",Тех_Движение!$F$949)</f>
        <v/>
      </c>
      <c r="F952" s="21" t="str">
        <f>IF($B952="","",SUMIFS($E$5:$E951,$C$5:$C951,$C952))</f>
        <v/>
      </c>
      <c r="G952" s="21" t="str">
        <f>IF($B952="","",MAX(0,$E952-MAX(0,SUMIFS(Тех_Движение!$G$2:$G$5111,Тех_Движение!$D$2:$D$5111,$C952,Тех_Движение!$B$2:$B$5111,"&lt;="&amp;Настройки!$B$5-1)-$F952)))</f>
        <v/>
      </c>
      <c r="H952" s="21" t="str">
        <f>IF($B952="","",IF(AND($D952&gt;=Настройки!$B$5,$D952&lt;=Настройки!$B$6),$E952,0))</f>
        <v/>
      </c>
      <c r="I952" s="21" t="str">
        <f t="shared" si="42"/>
        <v/>
      </c>
      <c r="J952" s="21" t="str">
        <f>IF($B952="","",MAX(0,$E952-MAX(0,SUMIFS(Тех_Движение!$G$2:$G$5111,Тех_Движение!$D$2:$D$5111,$C952,Тех_Движение!$B$2:$B$5111,"&lt;="&amp;Настройки!$B$6)-$F952)))</f>
        <v/>
      </c>
      <c r="K952" s="21" t="e">
        <f>IF(OR($B952="",K$3&lt;$D952+Настройки!$B$7),0,MAX(0,$E952-MAX(0,SUMIFS(Тех_Движение!$G$2:$G$5111,Тех_Движение!$D$2:$D$5111,$C952,Тех_Движение!$B$2:$B$5111,"&lt;="&amp;K$3)-$F952)))</f>
        <v>#VALUE!</v>
      </c>
      <c r="L952" s="21" t="e">
        <f>IF(OR($B952="",L$3&lt;$D952+Настройки!$B$7),0,MAX(0,$E952-MAX(0,SUMIFS(Тех_Движение!$G$2:$G$5111,Тех_Движение!$D$2:$D$5111,$C952,Тех_Движение!$B$2:$B$5111,"&lt;="&amp;L$3)-$F952)))</f>
        <v>#VALUE!</v>
      </c>
      <c r="M952" s="21" t="e">
        <f>IF(OR($B952="",M$3&lt;$D952+Настройки!$B$7),0,MAX(0,$E952-MAX(0,SUMIFS(Тех_Движение!$G$2:$G$5111,Тех_Движение!$D$2:$D$5111,$C952,Тех_Движение!$B$2:$B$5111,"&lt;="&amp;M$3)-$F952)))</f>
        <v>#VALUE!</v>
      </c>
      <c r="N952" s="21" t="e">
        <f>IF(OR($B952="",N$3&lt;$D952+Настройки!$B$7),0,MAX(0,$E952-MAX(0,SUMIFS(Тех_Движение!$G$2:$G$5111,Тех_Движение!$D$2:$D$5111,$C952,Тех_Движение!$B$2:$B$5111,"&lt;="&amp;N$3)-$F952)))</f>
        <v>#VALUE!</v>
      </c>
      <c r="O952" s="21" t="e">
        <f>IF(OR($B952="",O$3&lt;$D952+Настройки!$B$7),0,MAX(0,$E952-MAX(0,SUMIFS(Тех_Движение!$G$2:$G$5111,Тех_Движение!$D$2:$D$5111,$C952,Тех_Движение!$B$2:$B$5111,"&lt;="&amp;O$3)-$F952)))</f>
        <v>#VALUE!</v>
      </c>
      <c r="P952" s="21" t="e">
        <f>IF(OR($B952="",P$3&lt;$D952+Настройки!$B$7),0,MAX(0,$E952-MAX(0,SUMIFS(Тех_Движение!$G$2:$G$5111,Тех_Движение!$D$2:$D$5111,$C952,Тех_Движение!$B$2:$B$5111,"&lt;="&amp;P$3)-$F952)))</f>
        <v>#VALUE!</v>
      </c>
      <c r="Q952" s="21" t="e">
        <f>IF(OR($B952="",Q$3&lt;$D952+Настройки!$B$7),0,MAX(0,$E952-MAX(0,SUMIFS(Тех_Движение!$G$2:$G$5111,Тех_Движение!$D$2:$D$5111,$C952,Тех_Движение!$B$2:$B$5111,"&lt;="&amp;Q$3)-$F952)))</f>
        <v>#VALUE!</v>
      </c>
      <c r="R952" s="21" t="str">
        <f t="shared" si="43"/>
        <v/>
      </c>
      <c r="S952" s="23" t="str">
        <f>IF($B952="","",VLOOKUP($C952,Настройки!$A$11:$L$17,9,FALSE))</f>
        <v/>
      </c>
      <c r="T952" s="23" t="str">
        <f t="shared" si="44"/>
        <v/>
      </c>
    </row>
    <row r="953" spans="1:20" x14ac:dyDescent="0.3">
      <c r="A953" s="20">
        <f>Тех_Движение!$A$950</f>
        <v>949</v>
      </c>
      <c r="B953" s="20" t="str">
        <f>IF(Тех_Движение!$F$950&gt;0,Тех_Движение!$I$950,"")</f>
        <v/>
      </c>
      <c r="C953" s="20" t="str">
        <f>IF($B953="","",Тех_Движение!$D$950)</f>
        <v/>
      </c>
      <c r="D953" s="9" t="str">
        <f>IF($B953="","",Тех_Движение!$B$950)</f>
        <v/>
      </c>
      <c r="E953" s="21" t="str">
        <f>IF($B953="","",Тех_Движение!$F$950)</f>
        <v/>
      </c>
      <c r="F953" s="21" t="str">
        <f>IF($B953="","",SUMIFS($E$5:$E952,$C$5:$C952,$C953))</f>
        <v/>
      </c>
      <c r="G953" s="21" t="str">
        <f>IF($B953="","",MAX(0,$E953-MAX(0,SUMIFS(Тех_Движение!$G$2:$G$5111,Тех_Движение!$D$2:$D$5111,$C953,Тех_Движение!$B$2:$B$5111,"&lt;="&amp;Настройки!$B$5-1)-$F953)))</f>
        <v/>
      </c>
      <c r="H953" s="21" t="str">
        <f>IF($B953="","",IF(AND($D953&gt;=Настройки!$B$5,$D953&lt;=Настройки!$B$6),$E953,0))</f>
        <v/>
      </c>
      <c r="I953" s="21" t="str">
        <f t="shared" si="42"/>
        <v/>
      </c>
      <c r="J953" s="21" t="str">
        <f>IF($B953="","",MAX(0,$E953-MAX(0,SUMIFS(Тех_Движение!$G$2:$G$5111,Тех_Движение!$D$2:$D$5111,$C953,Тех_Движение!$B$2:$B$5111,"&lt;="&amp;Настройки!$B$6)-$F953)))</f>
        <v/>
      </c>
      <c r="K953" s="21" t="e">
        <f>IF(OR($B953="",K$3&lt;$D953+Настройки!$B$7),0,MAX(0,$E953-MAX(0,SUMIFS(Тех_Движение!$G$2:$G$5111,Тех_Движение!$D$2:$D$5111,$C953,Тех_Движение!$B$2:$B$5111,"&lt;="&amp;K$3)-$F953)))</f>
        <v>#VALUE!</v>
      </c>
      <c r="L953" s="21" t="e">
        <f>IF(OR($B953="",L$3&lt;$D953+Настройки!$B$7),0,MAX(0,$E953-MAX(0,SUMIFS(Тех_Движение!$G$2:$G$5111,Тех_Движение!$D$2:$D$5111,$C953,Тех_Движение!$B$2:$B$5111,"&lt;="&amp;L$3)-$F953)))</f>
        <v>#VALUE!</v>
      </c>
      <c r="M953" s="21" t="e">
        <f>IF(OR($B953="",M$3&lt;$D953+Настройки!$B$7),0,MAX(0,$E953-MAX(0,SUMIFS(Тех_Движение!$G$2:$G$5111,Тех_Движение!$D$2:$D$5111,$C953,Тех_Движение!$B$2:$B$5111,"&lt;="&amp;M$3)-$F953)))</f>
        <v>#VALUE!</v>
      </c>
      <c r="N953" s="21" t="e">
        <f>IF(OR($B953="",N$3&lt;$D953+Настройки!$B$7),0,MAX(0,$E953-MAX(0,SUMIFS(Тех_Движение!$G$2:$G$5111,Тех_Движение!$D$2:$D$5111,$C953,Тех_Движение!$B$2:$B$5111,"&lt;="&amp;N$3)-$F953)))</f>
        <v>#VALUE!</v>
      </c>
      <c r="O953" s="21" t="e">
        <f>IF(OR($B953="",O$3&lt;$D953+Настройки!$B$7),0,MAX(0,$E953-MAX(0,SUMIFS(Тех_Движение!$G$2:$G$5111,Тех_Движение!$D$2:$D$5111,$C953,Тех_Движение!$B$2:$B$5111,"&lt;="&amp;O$3)-$F953)))</f>
        <v>#VALUE!</v>
      </c>
      <c r="P953" s="21" t="e">
        <f>IF(OR($B953="",P$3&lt;$D953+Настройки!$B$7),0,MAX(0,$E953-MAX(0,SUMIFS(Тех_Движение!$G$2:$G$5111,Тех_Движение!$D$2:$D$5111,$C953,Тех_Движение!$B$2:$B$5111,"&lt;="&amp;P$3)-$F953)))</f>
        <v>#VALUE!</v>
      </c>
      <c r="Q953" s="21" t="e">
        <f>IF(OR($B953="",Q$3&lt;$D953+Настройки!$B$7),0,MAX(0,$E953-MAX(0,SUMIFS(Тех_Движение!$G$2:$G$5111,Тех_Движение!$D$2:$D$5111,$C953,Тех_Движение!$B$2:$B$5111,"&lt;="&amp;Q$3)-$F953)))</f>
        <v>#VALUE!</v>
      </c>
      <c r="R953" s="21" t="str">
        <f t="shared" si="43"/>
        <v/>
      </c>
      <c r="S953" s="23" t="str">
        <f>IF($B953="","",VLOOKUP($C953,Настройки!$A$11:$L$17,9,FALSE))</f>
        <v/>
      </c>
      <c r="T953" s="23" t="str">
        <f t="shared" si="44"/>
        <v/>
      </c>
    </row>
    <row r="954" spans="1:20" x14ac:dyDescent="0.3">
      <c r="A954" s="20">
        <f>Тех_Движение!$A$951</f>
        <v>950</v>
      </c>
      <c r="B954" s="20" t="str">
        <f>IF(Тех_Движение!$F$951&gt;0,Тех_Движение!$I$951,"")</f>
        <v/>
      </c>
      <c r="C954" s="20" t="str">
        <f>IF($B954="","",Тех_Движение!$D$951)</f>
        <v/>
      </c>
      <c r="D954" s="9" t="str">
        <f>IF($B954="","",Тех_Движение!$B$951)</f>
        <v/>
      </c>
      <c r="E954" s="21" t="str">
        <f>IF($B954="","",Тех_Движение!$F$951)</f>
        <v/>
      </c>
      <c r="F954" s="21" t="str">
        <f>IF($B954="","",SUMIFS($E$5:$E953,$C$5:$C953,$C954))</f>
        <v/>
      </c>
      <c r="G954" s="21" t="str">
        <f>IF($B954="","",MAX(0,$E954-MAX(0,SUMIFS(Тех_Движение!$G$2:$G$5111,Тех_Движение!$D$2:$D$5111,$C954,Тех_Движение!$B$2:$B$5111,"&lt;="&amp;Настройки!$B$5-1)-$F954)))</f>
        <v/>
      </c>
      <c r="H954" s="21" t="str">
        <f>IF($B954="","",IF(AND($D954&gt;=Настройки!$B$5,$D954&lt;=Настройки!$B$6),$E954,0))</f>
        <v/>
      </c>
      <c r="I954" s="21" t="str">
        <f t="shared" si="42"/>
        <v/>
      </c>
      <c r="J954" s="21" t="str">
        <f>IF($B954="","",MAX(0,$E954-MAX(0,SUMIFS(Тех_Движение!$G$2:$G$5111,Тех_Движение!$D$2:$D$5111,$C954,Тех_Движение!$B$2:$B$5111,"&lt;="&amp;Настройки!$B$6)-$F954)))</f>
        <v/>
      </c>
      <c r="K954" s="21" t="e">
        <f>IF(OR($B954="",K$3&lt;$D954+Настройки!$B$7),0,MAX(0,$E954-MAX(0,SUMIFS(Тех_Движение!$G$2:$G$5111,Тех_Движение!$D$2:$D$5111,$C954,Тех_Движение!$B$2:$B$5111,"&lt;="&amp;K$3)-$F954)))</f>
        <v>#VALUE!</v>
      </c>
      <c r="L954" s="21" t="e">
        <f>IF(OR($B954="",L$3&lt;$D954+Настройки!$B$7),0,MAX(0,$E954-MAX(0,SUMIFS(Тех_Движение!$G$2:$G$5111,Тех_Движение!$D$2:$D$5111,$C954,Тех_Движение!$B$2:$B$5111,"&lt;="&amp;L$3)-$F954)))</f>
        <v>#VALUE!</v>
      </c>
      <c r="M954" s="21" t="e">
        <f>IF(OR($B954="",M$3&lt;$D954+Настройки!$B$7),0,MAX(0,$E954-MAX(0,SUMIFS(Тех_Движение!$G$2:$G$5111,Тех_Движение!$D$2:$D$5111,$C954,Тех_Движение!$B$2:$B$5111,"&lt;="&amp;M$3)-$F954)))</f>
        <v>#VALUE!</v>
      </c>
      <c r="N954" s="21" t="e">
        <f>IF(OR($B954="",N$3&lt;$D954+Настройки!$B$7),0,MAX(0,$E954-MAX(0,SUMIFS(Тех_Движение!$G$2:$G$5111,Тех_Движение!$D$2:$D$5111,$C954,Тех_Движение!$B$2:$B$5111,"&lt;="&amp;N$3)-$F954)))</f>
        <v>#VALUE!</v>
      </c>
      <c r="O954" s="21" t="e">
        <f>IF(OR($B954="",O$3&lt;$D954+Настройки!$B$7),0,MAX(0,$E954-MAX(0,SUMIFS(Тех_Движение!$G$2:$G$5111,Тех_Движение!$D$2:$D$5111,$C954,Тех_Движение!$B$2:$B$5111,"&lt;="&amp;O$3)-$F954)))</f>
        <v>#VALUE!</v>
      </c>
      <c r="P954" s="21" t="e">
        <f>IF(OR($B954="",P$3&lt;$D954+Настройки!$B$7),0,MAX(0,$E954-MAX(0,SUMIFS(Тех_Движение!$G$2:$G$5111,Тех_Движение!$D$2:$D$5111,$C954,Тех_Движение!$B$2:$B$5111,"&lt;="&amp;P$3)-$F954)))</f>
        <v>#VALUE!</v>
      </c>
      <c r="Q954" s="21" t="e">
        <f>IF(OR($B954="",Q$3&lt;$D954+Настройки!$B$7),0,MAX(0,$E954-MAX(0,SUMIFS(Тех_Движение!$G$2:$G$5111,Тех_Движение!$D$2:$D$5111,$C954,Тех_Движение!$B$2:$B$5111,"&lt;="&amp;Q$3)-$F954)))</f>
        <v>#VALUE!</v>
      </c>
      <c r="R954" s="21" t="str">
        <f t="shared" si="43"/>
        <v/>
      </c>
      <c r="S954" s="23" t="str">
        <f>IF($B954="","",VLOOKUP($C954,Настройки!$A$11:$L$17,9,FALSE))</f>
        <v/>
      </c>
      <c r="T954" s="23" t="str">
        <f t="shared" si="44"/>
        <v/>
      </c>
    </row>
    <row r="955" spans="1:20" x14ac:dyDescent="0.3">
      <c r="A955" s="20">
        <f>Тех_Движение!$A$952</f>
        <v>951</v>
      </c>
      <c r="B955" s="20" t="str">
        <f>IF(Тех_Движение!$F$952&gt;0,Тех_Движение!$I$952,"")</f>
        <v/>
      </c>
      <c r="C955" s="20" t="str">
        <f>IF($B955="","",Тех_Движение!$D$952)</f>
        <v/>
      </c>
      <c r="D955" s="9" t="str">
        <f>IF($B955="","",Тех_Движение!$B$952)</f>
        <v/>
      </c>
      <c r="E955" s="21" t="str">
        <f>IF($B955="","",Тех_Движение!$F$952)</f>
        <v/>
      </c>
      <c r="F955" s="21" t="str">
        <f>IF($B955="","",SUMIFS($E$5:$E954,$C$5:$C954,$C955))</f>
        <v/>
      </c>
      <c r="G955" s="21" t="str">
        <f>IF($B955="","",MAX(0,$E955-MAX(0,SUMIFS(Тех_Движение!$G$2:$G$5111,Тех_Движение!$D$2:$D$5111,$C955,Тех_Движение!$B$2:$B$5111,"&lt;="&amp;Настройки!$B$5-1)-$F955)))</f>
        <v/>
      </c>
      <c r="H955" s="21" t="str">
        <f>IF($B955="","",IF(AND($D955&gt;=Настройки!$B$5,$D955&lt;=Настройки!$B$6),$E955,0))</f>
        <v/>
      </c>
      <c r="I955" s="21" t="str">
        <f t="shared" si="42"/>
        <v/>
      </c>
      <c r="J955" s="21" t="str">
        <f>IF($B955="","",MAX(0,$E955-MAX(0,SUMIFS(Тех_Движение!$G$2:$G$5111,Тех_Движение!$D$2:$D$5111,$C955,Тех_Движение!$B$2:$B$5111,"&lt;="&amp;Настройки!$B$6)-$F955)))</f>
        <v/>
      </c>
      <c r="K955" s="21" t="e">
        <f>IF(OR($B955="",K$3&lt;$D955+Настройки!$B$7),0,MAX(0,$E955-MAX(0,SUMIFS(Тех_Движение!$G$2:$G$5111,Тех_Движение!$D$2:$D$5111,$C955,Тех_Движение!$B$2:$B$5111,"&lt;="&amp;K$3)-$F955)))</f>
        <v>#VALUE!</v>
      </c>
      <c r="L955" s="21" t="e">
        <f>IF(OR($B955="",L$3&lt;$D955+Настройки!$B$7),0,MAX(0,$E955-MAX(0,SUMIFS(Тех_Движение!$G$2:$G$5111,Тех_Движение!$D$2:$D$5111,$C955,Тех_Движение!$B$2:$B$5111,"&lt;="&amp;L$3)-$F955)))</f>
        <v>#VALUE!</v>
      </c>
      <c r="M955" s="21" t="e">
        <f>IF(OR($B955="",M$3&lt;$D955+Настройки!$B$7),0,MAX(0,$E955-MAX(0,SUMIFS(Тех_Движение!$G$2:$G$5111,Тех_Движение!$D$2:$D$5111,$C955,Тех_Движение!$B$2:$B$5111,"&lt;="&amp;M$3)-$F955)))</f>
        <v>#VALUE!</v>
      </c>
      <c r="N955" s="21" t="e">
        <f>IF(OR($B955="",N$3&lt;$D955+Настройки!$B$7),0,MAX(0,$E955-MAX(0,SUMIFS(Тех_Движение!$G$2:$G$5111,Тех_Движение!$D$2:$D$5111,$C955,Тех_Движение!$B$2:$B$5111,"&lt;="&amp;N$3)-$F955)))</f>
        <v>#VALUE!</v>
      </c>
      <c r="O955" s="21" t="e">
        <f>IF(OR($B955="",O$3&lt;$D955+Настройки!$B$7),0,MAX(0,$E955-MAX(0,SUMIFS(Тех_Движение!$G$2:$G$5111,Тех_Движение!$D$2:$D$5111,$C955,Тех_Движение!$B$2:$B$5111,"&lt;="&amp;O$3)-$F955)))</f>
        <v>#VALUE!</v>
      </c>
      <c r="P955" s="21" t="e">
        <f>IF(OR($B955="",P$3&lt;$D955+Настройки!$B$7),0,MAX(0,$E955-MAX(0,SUMIFS(Тех_Движение!$G$2:$G$5111,Тех_Движение!$D$2:$D$5111,$C955,Тех_Движение!$B$2:$B$5111,"&lt;="&amp;P$3)-$F955)))</f>
        <v>#VALUE!</v>
      </c>
      <c r="Q955" s="21" t="e">
        <f>IF(OR($B955="",Q$3&lt;$D955+Настройки!$B$7),0,MAX(0,$E955-MAX(0,SUMIFS(Тех_Движение!$G$2:$G$5111,Тех_Движение!$D$2:$D$5111,$C955,Тех_Движение!$B$2:$B$5111,"&lt;="&amp;Q$3)-$F955)))</f>
        <v>#VALUE!</v>
      </c>
      <c r="R955" s="21" t="str">
        <f t="shared" si="43"/>
        <v/>
      </c>
      <c r="S955" s="23" t="str">
        <f>IF($B955="","",VLOOKUP($C955,Настройки!$A$11:$L$17,9,FALSE))</f>
        <v/>
      </c>
      <c r="T955" s="23" t="str">
        <f t="shared" si="44"/>
        <v/>
      </c>
    </row>
    <row r="956" spans="1:20" x14ac:dyDescent="0.3">
      <c r="A956" s="20">
        <f>Тех_Движение!$A$953</f>
        <v>952</v>
      </c>
      <c r="B956" s="20" t="str">
        <f>IF(Тех_Движение!$F$953&gt;0,Тех_Движение!$I$953,"")</f>
        <v/>
      </c>
      <c r="C956" s="20" t="str">
        <f>IF($B956="","",Тех_Движение!$D$953)</f>
        <v/>
      </c>
      <c r="D956" s="9" t="str">
        <f>IF($B956="","",Тех_Движение!$B$953)</f>
        <v/>
      </c>
      <c r="E956" s="21" t="str">
        <f>IF($B956="","",Тех_Движение!$F$953)</f>
        <v/>
      </c>
      <c r="F956" s="21" t="str">
        <f>IF($B956="","",SUMIFS($E$5:$E955,$C$5:$C955,$C956))</f>
        <v/>
      </c>
      <c r="G956" s="21" t="str">
        <f>IF($B956="","",MAX(0,$E956-MAX(0,SUMIFS(Тех_Движение!$G$2:$G$5111,Тех_Движение!$D$2:$D$5111,$C956,Тех_Движение!$B$2:$B$5111,"&lt;="&amp;Настройки!$B$5-1)-$F956)))</f>
        <v/>
      </c>
      <c r="H956" s="21" t="str">
        <f>IF($B956="","",IF(AND($D956&gt;=Настройки!$B$5,$D956&lt;=Настройки!$B$6),$E956,0))</f>
        <v/>
      </c>
      <c r="I956" s="21" t="str">
        <f t="shared" si="42"/>
        <v/>
      </c>
      <c r="J956" s="21" t="str">
        <f>IF($B956="","",MAX(0,$E956-MAX(0,SUMIFS(Тех_Движение!$G$2:$G$5111,Тех_Движение!$D$2:$D$5111,$C956,Тех_Движение!$B$2:$B$5111,"&lt;="&amp;Настройки!$B$6)-$F956)))</f>
        <v/>
      </c>
      <c r="K956" s="21" t="e">
        <f>IF(OR($B956="",K$3&lt;$D956+Настройки!$B$7),0,MAX(0,$E956-MAX(0,SUMIFS(Тех_Движение!$G$2:$G$5111,Тех_Движение!$D$2:$D$5111,$C956,Тех_Движение!$B$2:$B$5111,"&lt;="&amp;K$3)-$F956)))</f>
        <v>#VALUE!</v>
      </c>
      <c r="L956" s="21" t="e">
        <f>IF(OR($B956="",L$3&lt;$D956+Настройки!$B$7),0,MAX(0,$E956-MAX(0,SUMIFS(Тех_Движение!$G$2:$G$5111,Тех_Движение!$D$2:$D$5111,$C956,Тех_Движение!$B$2:$B$5111,"&lt;="&amp;L$3)-$F956)))</f>
        <v>#VALUE!</v>
      </c>
      <c r="M956" s="21" t="e">
        <f>IF(OR($B956="",M$3&lt;$D956+Настройки!$B$7),0,MAX(0,$E956-MAX(0,SUMIFS(Тех_Движение!$G$2:$G$5111,Тех_Движение!$D$2:$D$5111,$C956,Тех_Движение!$B$2:$B$5111,"&lt;="&amp;M$3)-$F956)))</f>
        <v>#VALUE!</v>
      </c>
      <c r="N956" s="21" t="e">
        <f>IF(OR($B956="",N$3&lt;$D956+Настройки!$B$7),0,MAX(0,$E956-MAX(0,SUMIFS(Тех_Движение!$G$2:$G$5111,Тех_Движение!$D$2:$D$5111,$C956,Тех_Движение!$B$2:$B$5111,"&lt;="&amp;N$3)-$F956)))</f>
        <v>#VALUE!</v>
      </c>
      <c r="O956" s="21" t="e">
        <f>IF(OR($B956="",O$3&lt;$D956+Настройки!$B$7),0,MAX(0,$E956-MAX(0,SUMIFS(Тех_Движение!$G$2:$G$5111,Тех_Движение!$D$2:$D$5111,$C956,Тех_Движение!$B$2:$B$5111,"&lt;="&amp;O$3)-$F956)))</f>
        <v>#VALUE!</v>
      </c>
      <c r="P956" s="21" t="e">
        <f>IF(OR($B956="",P$3&lt;$D956+Настройки!$B$7),0,MAX(0,$E956-MAX(0,SUMIFS(Тех_Движение!$G$2:$G$5111,Тех_Движение!$D$2:$D$5111,$C956,Тех_Движение!$B$2:$B$5111,"&lt;="&amp;P$3)-$F956)))</f>
        <v>#VALUE!</v>
      </c>
      <c r="Q956" s="21" t="e">
        <f>IF(OR($B956="",Q$3&lt;$D956+Настройки!$B$7),0,MAX(0,$E956-MAX(0,SUMIFS(Тех_Движение!$G$2:$G$5111,Тех_Движение!$D$2:$D$5111,$C956,Тех_Движение!$B$2:$B$5111,"&lt;="&amp;Q$3)-$F956)))</f>
        <v>#VALUE!</v>
      </c>
      <c r="R956" s="21" t="str">
        <f t="shared" si="43"/>
        <v/>
      </c>
      <c r="S956" s="23" t="str">
        <f>IF($B956="","",VLOOKUP($C956,Настройки!$A$11:$L$17,9,FALSE))</f>
        <v/>
      </c>
      <c r="T956" s="23" t="str">
        <f t="shared" si="44"/>
        <v/>
      </c>
    </row>
    <row r="957" spans="1:20" x14ac:dyDescent="0.3">
      <c r="A957" s="20">
        <f>Тех_Движение!$A$954</f>
        <v>953</v>
      </c>
      <c r="B957" s="20" t="str">
        <f>IF(Тех_Движение!$F$954&gt;0,Тех_Движение!$I$954,"")</f>
        <v/>
      </c>
      <c r="C957" s="20" t="str">
        <f>IF($B957="","",Тех_Движение!$D$954)</f>
        <v/>
      </c>
      <c r="D957" s="9" t="str">
        <f>IF($B957="","",Тех_Движение!$B$954)</f>
        <v/>
      </c>
      <c r="E957" s="21" t="str">
        <f>IF($B957="","",Тех_Движение!$F$954)</f>
        <v/>
      </c>
      <c r="F957" s="21" t="str">
        <f>IF($B957="","",SUMIFS($E$5:$E956,$C$5:$C956,$C957))</f>
        <v/>
      </c>
      <c r="G957" s="21" t="str">
        <f>IF($B957="","",MAX(0,$E957-MAX(0,SUMIFS(Тех_Движение!$G$2:$G$5111,Тех_Движение!$D$2:$D$5111,$C957,Тех_Движение!$B$2:$B$5111,"&lt;="&amp;Настройки!$B$5-1)-$F957)))</f>
        <v/>
      </c>
      <c r="H957" s="21" t="str">
        <f>IF($B957="","",IF(AND($D957&gt;=Настройки!$B$5,$D957&lt;=Настройки!$B$6),$E957,0))</f>
        <v/>
      </c>
      <c r="I957" s="21" t="str">
        <f t="shared" si="42"/>
        <v/>
      </c>
      <c r="J957" s="21" t="str">
        <f>IF($B957="","",MAX(0,$E957-MAX(0,SUMIFS(Тех_Движение!$G$2:$G$5111,Тех_Движение!$D$2:$D$5111,$C957,Тех_Движение!$B$2:$B$5111,"&lt;="&amp;Настройки!$B$6)-$F957)))</f>
        <v/>
      </c>
      <c r="K957" s="21" t="e">
        <f>IF(OR($B957="",K$3&lt;$D957+Настройки!$B$7),0,MAX(0,$E957-MAX(0,SUMIFS(Тех_Движение!$G$2:$G$5111,Тех_Движение!$D$2:$D$5111,$C957,Тех_Движение!$B$2:$B$5111,"&lt;="&amp;K$3)-$F957)))</f>
        <v>#VALUE!</v>
      </c>
      <c r="L957" s="21" t="e">
        <f>IF(OR($B957="",L$3&lt;$D957+Настройки!$B$7),0,MAX(0,$E957-MAX(0,SUMIFS(Тех_Движение!$G$2:$G$5111,Тех_Движение!$D$2:$D$5111,$C957,Тех_Движение!$B$2:$B$5111,"&lt;="&amp;L$3)-$F957)))</f>
        <v>#VALUE!</v>
      </c>
      <c r="M957" s="21" t="e">
        <f>IF(OR($B957="",M$3&lt;$D957+Настройки!$B$7),0,MAX(0,$E957-MAX(0,SUMIFS(Тех_Движение!$G$2:$G$5111,Тех_Движение!$D$2:$D$5111,$C957,Тех_Движение!$B$2:$B$5111,"&lt;="&amp;M$3)-$F957)))</f>
        <v>#VALUE!</v>
      </c>
      <c r="N957" s="21" t="e">
        <f>IF(OR($B957="",N$3&lt;$D957+Настройки!$B$7),0,MAX(0,$E957-MAX(0,SUMIFS(Тех_Движение!$G$2:$G$5111,Тех_Движение!$D$2:$D$5111,$C957,Тех_Движение!$B$2:$B$5111,"&lt;="&amp;N$3)-$F957)))</f>
        <v>#VALUE!</v>
      </c>
      <c r="O957" s="21" t="e">
        <f>IF(OR($B957="",O$3&lt;$D957+Настройки!$B$7),0,MAX(0,$E957-MAX(0,SUMIFS(Тех_Движение!$G$2:$G$5111,Тех_Движение!$D$2:$D$5111,$C957,Тех_Движение!$B$2:$B$5111,"&lt;="&amp;O$3)-$F957)))</f>
        <v>#VALUE!</v>
      </c>
      <c r="P957" s="21" t="e">
        <f>IF(OR($B957="",P$3&lt;$D957+Настройки!$B$7),0,MAX(0,$E957-MAX(0,SUMIFS(Тех_Движение!$G$2:$G$5111,Тех_Движение!$D$2:$D$5111,$C957,Тех_Движение!$B$2:$B$5111,"&lt;="&amp;P$3)-$F957)))</f>
        <v>#VALUE!</v>
      </c>
      <c r="Q957" s="21" t="e">
        <f>IF(OR($B957="",Q$3&lt;$D957+Настройки!$B$7),0,MAX(0,$E957-MAX(0,SUMIFS(Тех_Движение!$G$2:$G$5111,Тех_Движение!$D$2:$D$5111,$C957,Тех_Движение!$B$2:$B$5111,"&lt;="&amp;Q$3)-$F957)))</f>
        <v>#VALUE!</v>
      </c>
      <c r="R957" s="21" t="str">
        <f t="shared" si="43"/>
        <v/>
      </c>
      <c r="S957" s="23" t="str">
        <f>IF($B957="","",VLOOKUP($C957,Настройки!$A$11:$L$17,9,FALSE))</f>
        <v/>
      </c>
      <c r="T957" s="23" t="str">
        <f t="shared" si="44"/>
        <v/>
      </c>
    </row>
    <row r="958" spans="1:20" x14ac:dyDescent="0.3">
      <c r="A958" s="20">
        <f>Тех_Движение!$A$955</f>
        <v>954</v>
      </c>
      <c r="B958" s="20" t="str">
        <f>IF(Тех_Движение!$F$955&gt;0,Тех_Движение!$I$955,"")</f>
        <v/>
      </c>
      <c r="C958" s="20" t="str">
        <f>IF($B958="","",Тех_Движение!$D$955)</f>
        <v/>
      </c>
      <c r="D958" s="9" t="str">
        <f>IF($B958="","",Тех_Движение!$B$955)</f>
        <v/>
      </c>
      <c r="E958" s="21" t="str">
        <f>IF($B958="","",Тех_Движение!$F$955)</f>
        <v/>
      </c>
      <c r="F958" s="21" t="str">
        <f>IF($B958="","",SUMIFS($E$5:$E957,$C$5:$C957,$C958))</f>
        <v/>
      </c>
      <c r="G958" s="21" t="str">
        <f>IF($B958="","",MAX(0,$E958-MAX(0,SUMIFS(Тех_Движение!$G$2:$G$5111,Тех_Движение!$D$2:$D$5111,$C958,Тех_Движение!$B$2:$B$5111,"&lt;="&amp;Настройки!$B$5-1)-$F958)))</f>
        <v/>
      </c>
      <c r="H958" s="21" t="str">
        <f>IF($B958="","",IF(AND($D958&gt;=Настройки!$B$5,$D958&lt;=Настройки!$B$6),$E958,0))</f>
        <v/>
      </c>
      <c r="I958" s="21" t="str">
        <f t="shared" si="42"/>
        <v/>
      </c>
      <c r="J958" s="21" t="str">
        <f>IF($B958="","",MAX(0,$E958-MAX(0,SUMIFS(Тех_Движение!$G$2:$G$5111,Тех_Движение!$D$2:$D$5111,$C958,Тех_Движение!$B$2:$B$5111,"&lt;="&amp;Настройки!$B$6)-$F958)))</f>
        <v/>
      </c>
      <c r="K958" s="21" t="e">
        <f>IF(OR($B958="",K$3&lt;$D958+Настройки!$B$7),0,MAX(0,$E958-MAX(0,SUMIFS(Тех_Движение!$G$2:$G$5111,Тех_Движение!$D$2:$D$5111,$C958,Тех_Движение!$B$2:$B$5111,"&lt;="&amp;K$3)-$F958)))</f>
        <v>#VALUE!</v>
      </c>
      <c r="L958" s="21" t="e">
        <f>IF(OR($B958="",L$3&lt;$D958+Настройки!$B$7),0,MAX(0,$E958-MAX(0,SUMIFS(Тех_Движение!$G$2:$G$5111,Тех_Движение!$D$2:$D$5111,$C958,Тех_Движение!$B$2:$B$5111,"&lt;="&amp;L$3)-$F958)))</f>
        <v>#VALUE!</v>
      </c>
      <c r="M958" s="21" t="e">
        <f>IF(OR($B958="",M$3&lt;$D958+Настройки!$B$7),0,MAX(0,$E958-MAX(0,SUMIFS(Тех_Движение!$G$2:$G$5111,Тех_Движение!$D$2:$D$5111,$C958,Тех_Движение!$B$2:$B$5111,"&lt;="&amp;M$3)-$F958)))</f>
        <v>#VALUE!</v>
      </c>
      <c r="N958" s="21" t="e">
        <f>IF(OR($B958="",N$3&lt;$D958+Настройки!$B$7),0,MAX(0,$E958-MAX(0,SUMIFS(Тех_Движение!$G$2:$G$5111,Тех_Движение!$D$2:$D$5111,$C958,Тех_Движение!$B$2:$B$5111,"&lt;="&amp;N$3)-$F958)))</f>
        <v>#VALUE!</v>
      </c>
      <c r="O958" s="21" t="e">
        <f>IF(OR($B958="",O$3&lt;$D958+Настройки!$B$7),0,MAX(0,$E958-MAX(0,SUMIFS(Тех_Движение!$G$2:$G$5111,Тех_Движение!$D$2:$D$5111,$C958,Тех_Движение!$B$2:$B$5111,"&lt;="&amp;O$3)-$F958)))</f>
        <v>#VALUE!</v>
      </c>
      <c r="P958" s="21" t="e">
        <f>IF(OR($B958="",P$3&lt;$D958+Настройки!$B$7),0,MAX(0,$E958-MAX(0,SUMIFS(Тех_Движение!$G$2:$G$5111,Тех_Движение!$D$2:$D$5111,$C958,Тех_Движение!$B$2:$B$5111,"&lt;="&amp;P$3)-$F958)))</f>
        <v>#VALUE!</v>
      </c>
      <c r="Q958" s="21" t="e">
        <f>IF(OR($B958="",Q$3&lt;$D958+Настройки!$B$7),0,MAX(0,$E958-MAX(0,SUMIFS(Тех_Движение!$G$2:$G$5111,Тех_Движение!$D$2:$D$5111,$C958,Тех_Движение!$B$2:$B$5111,"&lt;="&amp;Q$3)-$F958)))</f>
        <v>#VALUE!</v>
      </c>
      <c r="R958" s="21" t="str">
        <f t="shared" si="43"/>
        <v/>
      </c>
      <c r="S958" s="23" t="str">
        <f>IF($B958="","",VLOOKUP($C958,Настройки!$A$11:$L$17,9,FALSE))</f>
        <v/>
      </c>
      <c r="T958" s="23" t="str">
        <f t="shared" si="44"/>
        <v/>
      </c>
    </row>
    <row r="959" spans="1:20" x14ac:dyDescent="0.3">
      <c r="A959" s="20">
        <f>Тех_Движение!$A$956</f>
        <v>955</v>
      </c>
      <c r="B959" s="20" t="str">
        <f>IF(Тех_Движение!$F$956&gt;0,Тех_Движение!$I$956,"")</f>
        <v/>
      </c>
      <c r="C959" s="20" t="str">
        <f>IF($B959="","",Тех_Движение!$D$956)</f>
        <v/>
      </c>
      <c r="D959" s="9" t="str">
        <f>IF($B959="","",Тех_Движение!$B$956)</f>
        <v/>
      </c>
      <c r="E959" s="21" t="str">
        <f>IF($B959="","",Тех_Движение!$F$956)</f>
        <v/>
      </c>
      <c r="F959" s="21" t="str">
        <f>IF($B959="","",SUMIFS($E$5:$E958,$C$5:$C958,$C959))</f>
        <v/>
      </c>
      <c r="G959" s="21" t="str">
        <f>IF($B959="","",MAX(0,$E959-MAX(0,SUMIFS(Тех_Движение!$G$2:$G$5111,Тех_Движение!$D$2:$D$5111,$C959,Тех_Движение!$B$2:$B$5111,"&lt;="&amp;Настройки!$B$5-1)-$F959)))</f>
        <v/>
      </c>
      <c r="H959" s="21" t="str">
        <f>IF($B959="","",IF(AND($D959&gt;=Настройки!$B$5,$D959&lt;=Настройки!$B$6),$E959,0))</f>
        <v/>
      </c>
      <c r="I959" s="21" t="str">
        <f t="shared" si="42"/>
        <v/>
      </c>
      <c r="J959" s="21" t="str">
        <f>IF($B959="","",MAX(0,$E959-MAX(0,SUMIFS(Тех_Движение!$G$2:$G$5111,Тех_Движение!$D$2:$D$5111,$C959,Тех_Движение!$B$2:$B$5111,"&lt;="&amp;Настройки!$B$6)-$F959)))</f>
        <v/>
      </c>
      <c r="K959" s="21" t="e">
        <f>IF(OR($B959="",K$3&lt;$D959+Настройки!$B$7),0,MAX(0,$E959-MAX(0,SUMIFS(Тех_Движение!$G$2:$G$5111,Тех_Движение!$D$2:$D$5111,$C959,Тех_Движение!$B$2:$B$5111,"&lt;="&amp;K$3)-$F959)))</f>
        <v>#VALUE!</v>
      </c>
      <c r="L959" s="21" t="e">
        <f>IF(OR($B959="",L$3&lt;$D959+Настройки!$B$7),0,MAX(0,$E959-MAX(0,SUMIFS(Тех_Движение!$G$2:$G$5111,Тех_Движение!$D$2:$D$5111,$C959,Тех_Движение!$B$2:$B$5111,"&lt;="&amp;L$3)-$F959)))</f>
        <v>#VALUE!</v>
      </c>
      <c r="M959" s="21" t="e">
        <f>IF(OR($B959="",M$3&lt;$D959+Настройки!$B$7),0,MAX(0,$E959-MAX(0,SUMIFS(Тех_Движение!$G$2:$G$5111,Тех_Движение!$D$2:$D$5111,$C959,Тех_Движение!$B$2:$B$5111,"&lt;="&amp;M$3)-$F959)))</f>
        <v>#VALUE!</v>
      </c>
      <c r="N959" s="21" t="e">
        <f>IF(OR($B959="",N$3&lt;$D959+Настройки!$B$7),0,MAX(0,$E959-MAX(0,SUMIFS(Тех_Движение!$G$2:$G$5111,Тех_Движение!$D$2:$D$5111,$C959,Тех_Движение!$B$2:$B$5111,"&lt;="&amp;N$3)-$F959)))</f>
        <v>#VALUE!</v>
      </c>
      <c r="O959" s="21" t="e">
        <f>IF(OR($B959="",O$3&lt;$D959+Настройки!$B$7),0,MAX(0,$E959-MAX(0,SUMIFS(Тех_Движение!$G$2:$G$5111,Тех_Движение!$D$2:$D$5111,$C959,Тех_Движение!$B$2:$B$5111,"&lt;="&amp;O$3)-$F959)))</f>
        <v>#VALUE!</v>
      </c>
      <c r="P959" s="21" t="e">
        <f>IF(OR($B959="",P$3&lt;$D959+Настройки!$B$7),0,MAX(0,$E959-MAX(0,SUMIFS(Тех_Движение!$G$2:$G$5111,Тех_Движение!$D$2:$D$5111,$C959,Тех_Движение!$B$2:$B$5111,"&lt;="&amp;P$3)-$F959)))</f>
        <v>#VALUE!</v>
      </c>
      <c r="Q959" s="21" t="e">
        <f>IF(OR($B959="",Q$3&lt;$D959+Настройки!$B$7),0,MAX(0,$E959-MAX(0,SUMIFS(Тех_Движение!$G$2:$G$5111,Тех_Движение!$D$2:$D$5111,$C959,Тех_Движение!$B$2:$B$5111,"&lt;="&amp;Q$3)-$F959)))</f>
        <v>#VALUE!</v>
      </c>
      <c r="R959" s="21" t="str">
        <f t="shared" si="43"/>
        <v/>
      </c>
      <c r="S959" s="23" t="str">
        <f>IF($B959="","",VLOOKUP($C959,Настройки!$A$11:$L$17,9,FALSE))</f>
        <v/>
      </c>
      <c r="T959" s="23" t="str">
        <f t="shared" si="44"/>
        <v/>
      </c>
    </row>
    <row r="960" spans="1:20" x14ac:dyDescent="0.3">
      <c r="A960" s="20">
        <f>Тех_Движение!$A$957</f>
        <v>956</v>
      </c>
      <c r="B960" s="20" t="str">
        <f>IF(Тех_Движение!$F$957&gt;0,Тех_Движение!$I$957,"")</f>
        <v/>
      </c>
      <c r="C960" s="20" t="str">
        <f>IF($B960="","",Тех_Движение!$D$957)</f>
        <v/>
      </c>
      <c r="D960" s="9" t="str">
        <f>IF($B960="","",Тех_Движение!$B$957)</f>
        <v/>
      </c>
      <c r="E960" s="21" t="str">
        <f>IF($B960="","",Тех_Движение!$F$957)</f>
        <v/>
      </c>
      <c r="F960" s="21" t="str">
        <f>IF($B960="","",SUMIFS($E$5:$E959,$C$5:$C959,$C960))</f>
        <v/>
      </c>
      <c r="G960" s="21" t="str">
        <f>IF($B960="","",MAX(0,$E960-MAX(0,SUMIFS(Тех_Движение!$G$2:$G$5111,Тех_Движение!$D$2:$D$5111,$C960,Тех_Движение!$B$2:$B$5111,"&lt;="&amp;Настройки!$B$5-1)-$F960)))</f>
        <v/>
      </c>
      <c r="H960" s="21" t="str">
        <f>IF($B960="","",IF(AND($D960&gt;=Настройки!$B$5,$D960&lt;=Настройки!$B$6),$E960,0))</f>
        <v/>
      </c>
      <c r="I960" s="21" t="str">
        <f t="shared" si="42"/>
        <v/>
      </c>
      <c r="J960" s="21" t="str">
        <f>IF($B960="","",MAX(0,$E960-MAX(0,SUMIFS(Тех_Движение!$G$2:$G$5111,Тех_Движение!$D$2:$D$5111,$C960,Тех_Движение!$B$2:$B$5111,"&lt;="&amp;Настройки!$B$6)-$F960)))</f>
        <v/>
      </c>
      <c r="K960" s="21" t="e">
        <f>IF(OR($B960="",K$3&lt;$D960+Настройки!$B$7),0,MAX(0,$E960-MAX(0,SUMIFS(Тех_Движение!$G$2:$G$5111,Тех_Движение!$D$2:$D$5111,$C960,Тех_Движение!$B$2:$B$5111,"&lt;="&amp;K$3)-$F960)))</f>
        <v>#VALUE!</v>
      </c>
      <c r="L960" s="21" t="e">
        <f>IF(OR($B960="",L$3&lt;$D960+Настройки!$B$7),0,MAX(0,$E960-MAX(0,SUMIFS(Тех_Движение!$G$2:$G$5111,Тех_Движение!$D$2:$D$5111,$C960,Тех_Движение!$B$2:$B$5111,"&lt;="&amp;L$3)-$F960)))</f>
        <v>#VALUE!</v>
      </c>
      <c r="M960" s="21" t="e">
        <f>IF(OR($B960="",M$3&lt;$D960+Настройки!$B$7),0,MAX(0,$E960-MAX(0,SUMIFS(Тех_Движение!$G$2:$G$5111,Тех_Движение!$D$2:$D$5111,$C960,Тех_Движение!$B$2:$B$5111,"&lt;="&amp;M$3)-$F960)))</f>
        <v>#VALUE!</v>
      </c>
      <c r="N960" s="21" t="e">
        <f>IF(OR($B960="",N$3&lt;$D960+Настройки!$B$7),0,MAX(0,$E960-MAX(0,SUMIFS(Тех_Движение!$G$2:$G$5111,Тех_Движение!$D$2:$D$5111,$C960,Тех_Движение!$B$2:$B$5111,"&lt;="&amp;N$3)-$F960)))</f>
        <v>#VALUE!</v>
      </c>
      <c r="O960" s="21" t="e">
        <f>IF(OR($B960="",O$3&lt;$D960+Настройки!$B$7),0,MAX(0,$E960-MAX(0,SUMIFS(Тех_Движение!$G$2:$G$5111,Тех_Движение!$D$2:$D$5111,$C960,Тех_Движение!$B$2:$B$5111,"&lt;="&amp;O$3)-$F960)))</f>
        <v>#VALUE!</v>
      </c>
      <c r="P960" s="21" t="e">
        <f>IF(OR($B960="",P$3&lt;$D960+Настройки!$B$7),0,MAX(0,$E960-MAX(0,SUMIFS(Тех_Движение!$G$2:$G$5111,Тех_Движение!$D$2:$D$5111,$C960,Тех_Движение!$B$2:$B$5111,"&lt;="&amp;P$3)-$F960)))</f>
        <v>#VALUE!</v>
      </c>
      <c r="Q960" s="21" t="e">
        <f>IF(OR($B960="",Q$3&lt;$D960+Настройки!$B$7),0,MAX(0,$E960-MAX(0,SUMIFS(Тех_Движение!$G$2:$G$5111,Тех_Движение!$D$2:$D$5111,$C960,Тех_Движение!$B$2:$B$5111,"&lt;="&amp;Q$3)-$F960)))</f>
        <v>#VALUE!</v>
      </c>
      <c r="R960" s="21" t="str">
        <f t="shared" si="43"/>
        <v/>
      </c>
      <c r="S960" s="23" t="str">
        <f>IF($B960="","",VLOOKUP($C960,Настройки!$A$11:$L$17,9,FALSE))</f>
        <v/>
      </c>
      <c r="T960" s="23" t="str">
        <f t="shared" si="44"/>
        <v/>
      </c>
    </row>
    <row r="961" spans="1:20" x14ac:dyDescent="0.3">
      <c r="A961" s="20">
        <f>Тех_Движение!$A$958</f>
        <v>957</v>
      </c>
      <c r="B961" s="20" t="str">
        <f>IF(Тех_Движение!$F$958&gt;0,Тех_Движение!$I$958,"")</f>
        <v/>
      </c>
      <c r="C961" s="20" t="str">
        <f>IF($B961="","",Тех_Движение!$D$958)</f>
        <v/>
      </c>
      <c r="D961" s="9" t="str">
        <f>IF($B961="","",Тех_Движение!$B$958)</f>
        <v/>
      </c>
      <c r="E961" s="21" t="str">
        <f>IF($B961="","",Тех_Движение!$F$958)</f>
        <v/>
      </c>
      <c r="F961" s="21" t="str">
        <f>IF($B961="","",SUMIFS($E$5:$E960,$C$5:$C960,$C961))</f>
        <v/>
      </c>
      <c r="G961" s="21" t="str">
        <f>IF($B961="","",MAX(0,$E961-MAX(0,SUMIFS(Тех_Движение!$G$2:$G$5111,Тех_Движение!$D$2:$D$5111,$C961,Тех_Движение!$B$2:$B$5111,"&lt;="&amp;Настройки!$B$5-1)-$F961)))</f>
        <v/>
      </c>
      <c r="H961" s="21" t="str">
        <f>IF($B961="","",IF(AND($D961&gt;=Настройки!$B$5,$D961&lt;=Настройки!$B$6),$E961,0))</f>
        <v/>
      </c>
      <c r="I961" s="21" t="str">
        <f t="shared" si="42"/>
        <v/>
      </c>
      <c r="J961" s="21" t="str">
        <f>IF($B961="","",MAX(0,$E961-MAX(0,SUMIFS(Тех_Движение!$G$2:$G$5111,Тех_Движение!$D$2:$D$5111,$C961,Тех_Движение!$B$2:$B$5111,"&lt;="&amp;Настройки!$B$6)-$F961)))</f>
        <v/>
      </c>
      <c r="K961" s="21" t="e">
        <f>IF(OR($B961="",K$3&lt;$D961+Настройки!$B$7),0,MAX(0,$E961-MAX(0,SUMIFS(Тех_Движение!$G$2:$G$5111,Тех_Движение!$D$2:$D$5111,$C961,Тех_Движение!$B$2:$B$5111,"&lt;="&amp;K$3)-$F961)))</f>
        <v>#VALUE!</v>
      </c>
      <c r="L961" s="21" t="e">
        <f>IF(OR($B961="",L$3&lt;$D961+Настройки!$B$7),0,MAX(0,$E961-MAX(0,SUMIFS(Тех_Движение!$G$2:$G$5111,Тех_Движение!$D$2:$D$5111,$C961,Тех_Движение!$B$2:$B$5111,"&lt;="&amp;L$3)-$F961)))</f>
        <v>#VALUE!</v>
      </c>
      <c r="M961" s="21" t="e">
        <f>IF(OR($B961="",M$3&lt;$D961+Настройки!$B$7),0,MAX(0,$E961-MAX(0,SUMIFS(Тех_Движение!$G$2:$G$5111,Тех_Движение!$D$2:$D$5111,$C961,Тех_Движение!$B$2:$B$5111,"&lt;="&amp;M$3)-$F961)))</f>
        <v>#VALUE!</v>
      </c>
      <c r="N961" s="21" t="e">
        <f>IF(OR($B961="",N$3&lt;$D961+Настройки!$B$7),0,MAX(0,$E961-MAX(0,SUMIFS(Тех_Движение!$G$2:$G$5111,Тех_Движение!$D$2:$D$5111,$C961,Тех_Движение!$B$2:$B$5111,"&lt;="&amp;N$3)-$F961)))</f>
        <v>#VALUE!</v>
      </c>
      <c r="O961" s="21" t="e">
        <f>IF(OR($B961="",O$3&lt;$D961+Настройки!$B$7),0,MAX(0,$E961-MAX(0,SUMIFS(Тех_Движение!$G$2:$G$5111,Тех_Движение!$D$2:$D$5111,$C961,Тех_Движение!$B$2:$B$5111,"&lt;="&amp;O$3)-$F961)))</f>
        <v>#VALUE!</v>
      </c>
      <c r="P961" s="21" t="e">
        <f>IF(OR($B961="",P$3&lt;$D961+Настройки!$B$7),0,MAX(0,$E961-MAX(0,SUMIFS(Тех_Движение!$G$2:$G$5111,Тех_Движение!$D$2:$D$5111,$C961,Тех_Движение!$B$2:$B$5111,"&lt;="&amp;P$3)-$F961)))</f>
        <v>#VALUE!</v>
      </c>
      <c r="Q961" s="21" t="e">
        <f>IF(OR($B961="",Q$3&lt;$D961+Настройки!$B$7),0,MAX(0,$E961-MAX(0,SUMIFS(Тех_Движение!$G$2:$G$5111,Тех_Движение!$D$2:$D$5111,$C961,Тех_Движение!$B$2:$B$5111,"&lt;="&amp;Q$3)-$F961)))</f>
        <v>#VALUE!</v>
      </c>
      <c r="R961" s="21" t="str">
        <f t="shared" si="43"/>
        <v/>
      </c>
      <c r="S961" s="23" t="str">
        <f>IF($B961="","",VLOOKUP($C961,Настройки!$A$11:$L$17,9,FALSE))</f>
        <v/>
      </c>
      <c r="T961" s="23" t="str">
        <f t="shared" si="44"/>
        <v/>
      </c>
    </row>
    <row r="962" spans="1:20" x14ac:dyDescent="0.3">
      <c r="A962" s="20">
        <f>Тех_Движение!$A$959</f>
        <v>958</v>
      </c>
      <c r="B962" s="20" t="str">
        <f>IF(Тех_Движение!$F$959&gt;0,Тех_Движение!$I$959,"")</f>
        <v/>
      </c>
      <c r="C962" s="20" t="str">
        <f>IF($B962="","",Тех_Движение!$D$959)</f>
        <v/>
      </c>
      <c r="D962" s="9" t="str">
        <f>IF($B962="","",Тех_Движение!$B$959)</f>
        <v/>
      </c>
      <c r="E962" s="21" t="str">
        <f>IF($B962="","",Тех_Движение!$F$959)</f>
        <v/>
      </c>
      <c r="F962" s="21" t="str">
        <f>IF($B962="","",SUMIFS($E$5:$E961,$C$5:$C961,$C962))</f>
        <v/>
      </c>
      <c r="G962" s="21" t="str">
        <f>IF($B962="","",MAX(0,$E962-MAX(0,SUMIFS(Тех_Движение!$G$2:$G$5111,Тех_Движение!$D$2:$D$5111,$C962,Тех_Движение!$B$2:$B$5111,"&lt;="&amp;Настройки!$B$5-1)-$F962)))</f>
        <v/>
      </c>
      <c r="H962" s="21" t="str">
        <f>IF($B962="","",IF(AND($D962&gt;=Настройки!$B$5,$D962&lt;=Настройки!$B$6),$E962,0))</f>
        <v/>
      </c>
      <c r="I962" s="21" t="str">
        <f t="shared" si="42"/>
        <v/>
      </c>
      <c r="J962" s="21" t="str">
        <f>IF($B962="","",MAX(0,$E962-MAX(0,SUMIFS(Тех_Движение!$G$2:$G$5111,Тех_Движение!$D$2:$D$5111,$C962,Тех_Движение!$B$2:$B$5111,"&lt;="&amp;Настройки!$B$6)-$F962)))</f>
        <v/>
      </c>
      <c r="K962" s="21" t="e">
        <f>IF(OR($B962="",K$3&lt;$D962+Настройки!$B$7),0,MAX(0,$E962-MAX(0,SUMIFS(Тех_Движение!$G$2:$G$5111,Тех_Движение!$D$2:$D$5111,$C962,Тех_Движение!$B$2:$B$5111,"&lt;="&amp;K$3)-$F962)))</f>
        <v>#VALUE!</v>
      </c>
      <c r="L962" s="21" t="e">
        <f>IF(OR($B962="",L$3&lt;$D962+Настройки!$B$7),0,MAX(0,$E962-MAX(0,SUMIFS(Тех_Движение!$G$2:$G$5111,Тех_Движение!$D$2:$D$5111,$C962,Тех_Движение!$B$2:$B$5111,"&lt;="&amp;L$3)-$F962)))</f>
        <v>#VALUE!</v>
      </c>
      <c r="M962" s="21" t="e">
        <f>IF(OR($B962="",M$3&lt;$D962+Настройки!$B$7),0,MAX(0,$E962-MAX(0,SUMIFS(Тех_Движение!$G$2:$G$5111,Тех_Движение!$D$2:$D$5111,$C962,Тех_Движение!$B$2:$B$5111,"&lt;="&amp;M$3)-$F962)))</f>
        <v>#VALUE!</v>
      </c>
      <c r="N962" s="21" t="e">
        <f>IF(OR($B962="",N$3&lt;$D962+Настройки!$B$7),0,MAX(0,$E962-MAX(0,SUMIFS(Тех_Движение!$G$2:$G$5111,Тех_Движение!$D$2:$D$5111,$C962,Тех_Движение!$B$2:$B$5111,"&lt;="&amp;N$3)-$F962)))</f>
        <v>#VALUE!</v>
      </c>
      <c r="O962" s="21" t="e">
        <f>IF(OR($B962="",O$3&lt;$D962+Настройки!$B$7),0,MAX(0,$E962-MAX(0,SUMIFS(Тех_Движение!$G$2:$G$5111,Тех_Движение!$D$2:$D$5111,$C962,Тех_Движение!$B$2:$B$5111,"&lt;="&amp;O$3)-$F962)))</f>
        <v>#VALUE!</v>
      </c>
      <c r="P962" s="21" t="e">
        <f>IF(OR($B962="",P$3&lt;$D962+Настройки!$B$7),0,MAX(0,$E962-MAX(0,SUMIFS(Тех_Движение!$G$2:$G$5111,Тех_Движение!$D$2:$D$5111,$C962,Тех_Движение!$B$2:$B$5111,"&lt;="&amp;P$3)-$F962)))</f>
        <v>#VALUE!</v>
      </c>
      <c r="Q962" s="21" t="e">
        <f>IF(OR($B962="",Q$3&lt;$D962+Настройки!$B$7),0,MAX(0,$E962-MAX(0,SUMIFS(Тех_Движение!$G$2:$G$5111,Тех_Движение!$D$2:$D$5111,$C962,Тех_Движение!$B$2:$B$5111,"&lt;="&amp;Q$3)-$F962)))</f>
        <v>#VALUE!</v>
      </c>
      <c r="R962" s="21" t="str">
        <f t="shared" si="43"/>
        <v/>
      </c>
      <c r="S962" s="23" t="str">
        <f>IF($B962="","",VLOOKUP($C962,Настройки!$A$11:$L$17,9,FALSE))</f>
        <v/>
      </c>
      <c r="T962" s="23" t="str">
        <f t="shared" si="44"/>
        <v/>
      </c>
    </row>
    <row r="963" spans="1:20" x14ac:dyDescent="0.3">
      <c r="A963" s="20">
        <f>Тех_Движение!$A$960</f>
        <v>959</v>
      </c>
      <c r="B963" s="20" t="str">
        <f>IF(Тех_Движение!$F$960&gt;0,Тех_Движение!$I$960,"")</f>
        <v/>
      </c>
      <c r="C963" s="20" t="str">
        <f>IF($B963="","",Тех_Движение!$D$960)</f>
        <v/>
      </c>
      <c r="D963" s="9" t="str">
        <f>IF($B963="","",Тех_Движение!$B$960)</f>
        <v/>
      </c>
      <c r="E963" s="21" t="str">
        <f>IF($B963="","",Тех_Движение!$F$960)</f>
        <v/>
      </c>
      <c r="F963" s="21" t="str">
        <f>IF($B963="","",SUMIFS($E$5:$E962,$C$5:$C962,$C963))</f>
        <v/>
      </c>
      <c r="G963" s="21" t="str">
        <f>IF($B963="","",MAX(0,$E963-MAX(0,SUMIFS(Тех_Движение!$G$2:$G$5111,Тех_Движение!$D$2:$D$5111,$C963,Тех_Движение!$B$2:$B$5111,"&lt;="&amp;Настройки!$B$5-1)-$F963)))</f>
        <v/>
      </c>
      <c r="H963" s="21" t="str">
        <f>IF($B963="","",IF(AND($D963&gt;=Настройки!$B$5,$D963&lt;=Настройки!$B$6),$E963,0))</f>
        <v/>
      </c>
      <c r="I963" s="21" t="str">
        <f t="shared" si="42"/>
        <v/>
      </c>
      <c r="J963" s="21" t="str">
        <f>IF($B963="","",MAX(0,$E963-MAX(0,SUMIFS(Тех_Движение!$G$2:$G$5111,Тех_Движение!$D$2:$D$5111,$C963,Тех_Движение!$B$2:$B$5111,"&lt;="&amp;Настройки!$B$6)-$F963)))</f>
        <v/>
      </c>
      <c r="K963" s="21" t="e">
        <f>IF(OR($B963="",K$3&lt;$D963+Настройки!$B$7),0,MAX(0,$E963-MAX(0,SUMIFS(Тех_Движение!$G$2:$G$5111,Тех_Движение!$D$2:$D$5111,$C963,Тех_Движение!$B$2:$B$5111,"&lt;="&amp;K$3)-$F963)))</f>
        <v>#VALUE!</v>
      </c>
      <c r="L963" s="21" t="e">
        <f>IF(OR($B963="",L$3&lt;$D963+Настройки!$B$7),0,MAX(0,$E963-MAX(0,SUMIFS(Тех_Движение!$G$2:$G$5111,Тех_Движение!$D$2:$D$5111,$C963,Тех_Движение!$B$2:$B$5111,"&lt;="&amp;L$3)-$F963)))</f>
        <v>#VALUE!</v>
      </c>
      <c r="M963" s="21" t="e">
        <f>IF(OR($B963="",M$3&lt;$D963+Настройки!$B$7),0,MAX(0,$E963-MAX(0,SUMIFS(Тех_Движение!$G$2:$G$5111,Тех_Движение!$D$2:$D$5111,$C963,Тех_Движение!$B$2:$B$5111,"&lt;="&amp;M$3)-$F963)))</f>
        <v>#VALUE!</v>
      </c>
      <c r="N963" s="21" t="e">
        <f>IF(OR($B963="",N$3&lt;$D963+Настройки!$B$7),0,MAX(0,$E963-MAX(0,SUMIFS(Тех_Движение!$G$2:$G$5111,Тех_Движение!$D$2:$D$5111,$C963,Тех_Движение!$B$2:$B$5111,"&lt;="&amp;N$3)-$F963)))</f>
        <v>#VALUE!</v>
      </c>
      <c r="O963" s="21" t="e">
        <f>IF(OR($B963="",O$3&lt;$D963+Настройки!$B$7),0,MAX(0,$E963-MAX(0,SUMIFS(Тех_Движение!$G$2:$G$5111,Тех_Движение!$D$2:$D$5111,$C963,Тех_Движение!$B$2:$B$5111,"&lt;="&amp;O$3)-$F963)))</f>
        <v>#VALUE!</v>
      </c>
      <c r="P963" s="21" t="e">
        <f>IF(OR($B963="",P$3&lt;$D963+Настройки!$B$7),0,MAX(0,$E963-MAX(0,SUMIFS(Тех_Движение!$G$2:$G$5111,Тех_Движение!$D$2:$D$5111,$C963,Тех_Движение!$B$2:$B$5111,"&lt;="&amp;P$3)-$F963)))</f>
        <v>#VALUE!</v>
      </c>
      <c r="Q963" s="21" t="e">
        <f>IF(OR($B963="",Q$3&lt;$D963+Настройки!$B$7),0,MAX(0,$E963-MAX(0,SUMIFS(Тех_Движение!$G$2:$G$5111,Тех_Движение!$D$2:$D$5111,$C963,Тех_Движение!$B$2:$B$5111,"&lt;="&amp;Q$3)-$F963)))</f>
        <v>#VALUE!</v>
      </c>
      <c r="R963" s="21" t="str">
        <f t="shared" si="43"/>
        <v/>
      </c>
      <c r="S963" s="23" t="str">
        <f>IF($B963="","",VLOOKUP($C963,Настройки!$A$11:$L$17,9,FALSE))</f>
        <v/>
      </c>
      <c r="T963" s="23" t="str">
        <f t="shared" si="44"/>
        <v/>
      </c>
    </row>
    <row r="964" spans="1:20" x14ac:dyDescent="0.3">
      <c r="A964" s="20">
        <f>Тех_Движение!$A$961</f>
        <v>960</v>
      </c>
      <c r="B964" s="20" t="str">
        <f>IF(Тех_Движение!$F$961&gt;0,Тех_Движение!$I$961,"")</f>
        <v/>
      </c>
      <c r="C964" s="20" t="str">
        <f>IF($B964="","",Тех_Движение!$D$961)</f>
        <v/>
      </c>
      <c r="D964" s="9" t="str">
        <f>IF($B964="","",Тех_Движение!$B$961)</f>
        <v/>
      </c>
      <c r="E964" s="21" t="str">
        <f>IF($B964="","",Тех_Движение!$F$961)</f>
        <v/>
      </c>
      <c r="F964" s="21" t="str">
        <f>IF($B964="","",SUMIFS($E$5:$E963,$C$5:$C963,$C964))</f>
        <v/>
      </c>
      <c r="G964" s="21" t="str">
        <f>IF($B964="","",MAX(0,$E964-MAX(0,SUMIFS(Тех_Движение!$G$2:$G$5111,Тех_Движение!$D$2:$D$5111,$C964,Тех_Движение!$B$2:$B$5111,"&lt;="&amp;Настройки!$B$5-1)-$F964)))</f>
        <v/>
      </c>
      <c r="H964" s="21" t="str">
        <f>IF($B964="","",IF(AND($D964&gt;=Настройки!$B$5,$D964&lt;=Настройки!$B$6),$E964,0))</f>
        <v/>
      </c>
      <c r="I964" s="21" t="str">
        <f t="shared" si="42"/>
        <v/>
      </c>
      <c r="J964" s="21" t="str">
        <f>IF($B964="","",MAX(0,$E964-MAX(0,SUMIFS(Тех_Движение!$G$2:$G$5111,Тех_Движение!$D$2:$D$5111,$C964,Тех_Движение!$B$2:$B$5111,"&lt;="&amp;Настройки!$B$6)-$F964)))</f>
        <v/>
      </c>
      <c r="K964" s="21" t="e">
        <f>IF(OR($B964="",K$3&lt;$D964+Настройки!$B$7),0,MAX(0,$E964-MAX(0,SUMIFS(Тех_Движение!$G$2:$G$5111,Тех_Движение!$D$2:$D$5111,$C964,Тех_Движение!$B$2:$B$5111,"&lt;="&amp;K$3)-$F964)))</f>
        <v>#VALUE!</v>
      </c>
      <c r="L964" s="21" t="e">
        <f>IF(OR($B964="",L$3&lt;$D964+Настройки!$B$7),0,MAX(0,$E964-MAX(0,SUMIFS(Тех_Движение!$G$2:$G$5111,Тех_Движение!$D$2:$D$5111,$C964,Тех_Движение!$B$2:$B$5111,"&lt;="&amp;L$3)-$F964)))</f>
        <v>#VALUE!</v>
      </c>
      <c r="M964" s="21" t="e">
        <f>IF(OR($B964="",M$3&lt;$D964+Настройки!$B$7),0,MAX(0,$E964-MAX(0,SUMIFS(Тех_Движение!$G$2:$G$5111,Тех_Движение!$D$2:$D$5111,$C964,Тех_Движение!$B$2:$B$5111,"&lt;="&amp;M$3)-$F964)))</f>
        <v>#VALUE!</v>
      </c>
      <c r="N964" s="21" t="e">
        <f>IF(OR($B964="",N$3&lt;$D964+Настройки!$B$7),0,MAX(0,$E964-MAX(0,SUMIFS(Тех_Движение!$G$2:$G$5111,Тех_Движение!$D$2:$D$5111,$C964,Тех_Движение!$B$2:$B$5111,"&lt;="&amp;N$3)-$F964)))</f>
        <v>#VALUE!</v>
      </c>
      <c r="O964" s="21" t="e">
        <f>IF(OR($B964="",O$3&lt;$D964+Настройки!$B$7),0,MAX(0,$E964-MAX(0,SUMIFS(Тех_Движение!$G$2:$G$5111,Тех_Движение!$D$2:$D$5111,$C964,Тех_Движение!$B$2:$B$5111,"&lt;="&amp;O$3)-$F964)))</f>
        <v>#VALUE!</v>
      </c>
      <c r="P964" s="21" t="e">
        <f>IF(OR($B964="",P$3&lt;$D964+Настройки!$B$7),0,MAX(0,$E964-MAX(0,SUMIFS(Тех_Движение!$G$2:$G$5111,Тех_Движение!$D$2:$D$5111,$C964,Тех_Движение!$B$2:$B$5111,"&lt;="&amp;P$3)-$F964)))</f>
        <v>#VALUE!</v>
      </c>
      <c r="Q964" s="21" t="e">
        <f>IF(OR($B964="",Q$3&lt;$D964+Настройки!$B$7),0,MAX(0,$E964-MAX(0,SUMIFS(Тех_Движение!$G$2:$G$5111,Тех_Движение!$D$2:$D$5111,$C964,Тех_Движение!$B$2:$B$5111,"&lt;="&amp;Q$3)-$F964)))</f>
        <v>#VALUE!</v>
      </c>
      <c r="R964" s="21" t="str">
        <f t="shared" si="43"/>
        <v/>
      </c>
      <c r="S964" s="23" t="str">
        <f>IF($B964="","",VLOOKUP($C964,Настройки!$A$11:$L$17,9,FALSE))</f>
        <v/>
      </c>
      <c r="T964" s="23" t="str">
        <f t="shared" si="44"/>
        <v/>
      </c>
    </row>
    <row r="965" spans="1:20" x14ac:dyDescent="0.3">
      <c r="A965" s="20">
        <f>Тех_Движение!$A$962</f>
        <v>961</v>
      </c>
      <c r="B965" s="20" t="str">
        <f>IF(Тех_Движение!$F$962&gt;0,Тех_Движение!$I$962,"")</f>
        <v/>
      </c>
      <c r="C965" s="20" t="str">
        <f>IF($B965="","",Тех_Движение!$D$962)</f>
        <v/>
      </c>
      <c r="D965" s="9" t="str">
        <f>IF($B965="","",Тех_Движение!$B$962)</f>
        <v/>
      </c>
      <c r="E965" s="21" t="str">
        <f>IF($B965="","",Тех_Движение!$F$962)</f>
        <v/>
      </c>
      <c r="F965" s="21" t="str">
        <f>IF($B965="","",SUMIFS($E$5:$E964,$C$5:$C964,$C965))</f>
        <v/>
      </c>
      <c r="G965" s="21" t="str">
        <f>IF($B965="","",MAX(0,$E965-MAX(0,SUMIFS(Тех_Движение!$G$2:$G$5111,Тех_Движение!$D$2:$D$5111,$C965,Тех_Движение!$B$2:$B$5111,"&lt;="&amp;Настройки!$B$5-1)-$F965)))</f>
        <v/>
      </c>
      <c r="H965" s="21" t="str">
        <f>IF($B965="","",IF(AND($D965&gt;=Настройки!$B$5,$D965&lt;=Настройки!$B$6),$E965,0))</f>
        <v/>
      </c>
      <c r="I965" s="21" t="str">
        <f t="shared" ref="I965:I1028" si="45">IF($B965="","",$G965+$H965-$J965)</f>
        <v/>
      </c>
      <c r="J965" s="21" t="str">
        <f>IF($B965="","",MAX(0,$E965-MAX(0,SUMIFS(Тех_Движение!$G$2:$G$5111,Тех_Движение!$D$2:$D$5111,$C965,Тех_Движение!$B$2:$B$5111,"&lt;="&amp;Настройки!$B$6)-$F965)))</f>
        <v/>
      </c>
      <c r="K965" s="21" t="e">
        <f>IF(OR($B965="",K$3&lt;$D965+Настройки!$B$7),0,MAX(0,$E965-MAX(0,SUMIFS(Тех_Движение!$G$2:$G$5111,Тех_Движение!$D$2:$D$5111,$C965,Тех_Движение!$B$2:$B$5111,"&lt;="&amp;K$3)-$F965)))</f>
        <v>#VALUE!</v>
      </c>
      <c r="L965" s="21" t="e">
        <f>IF(OR($B965="",L$3&lt;$D965+Настройки!$B$7),0,MAX(0,$E965-MAX(0,SUMIFS(Тех_Движение!$G$2:$G$5111,Тех_Движение!$D$2:$D$5111,$C965,Тех_Движение!$B$2:$B$5111,"&lt;="&amp;L$3)-$F965)))</f>
        <v>#VALUE!</v>
      </c>
      <c r="M965" s="21" t="e">
        <f>IF(OR($B965="",M$3&lt;$D965+Настройки!$B$7),0,MAX(0,$E965-MAX(0,SUMIFS(Тех_Движение!$G$2:$G$5111,Тех_Движение!$D$2:$D$5111,$C965,Тех_Движение!$B$2:$B$5111,"&lt;="&amp;M$3)-$F965)))</f>
        <v>#VALUE!</v>
      </c>
      <c r="N965" s="21" t="e">
        <f>IF(OR($B965="",N$3&lt;$D965+Настройки!$B$7),0,MAX(0,$E965-MAX(0,SUMIFS(Тех_Движение!$G$2:$G$5111,Тех_Движение!$D$2:$D$5111,$C965,Тех_Движение!$B$2:$B$5111,"&lt;="&amp;N$3)-$F965)))</f>
        <v>#VALUE!</v>
      </c>
      <c r="O965" s="21" t="e">
        <f>IF(OR($B965="",O$3&lt;$D965+Настройки!$B$7),0,MAX(0,$E965-MAX(0,SUMIFS(Тех_Движение!$G$2:$G$5111,Тех_Движение!$D$2:$D$5111,$C965,Тех_Движение!$B$2:$B$5111,"&lt;="&amp;O$3)-$F965)))</f>
        <v>#VALUE!</v>
      </c>
      <c r="P965" s="21" t="e">
        <f>IF(OR($B965="",P$3&lt;$D965+Настройки!$B$7),0,MAX(0,$E965-MAX(0,SUMIFS(Тех_Движение!$G$2:$G$5111,Тех_Движение!$D$2:$D$5111,$C965,Тех_Движение!$B$2:$B$5111,"&lt;="&amp;P$3)-$F965)))</f>
        <v>#VALUE!</v>
      </c>
      <c r="Q965" s="21" t="e">
        <f>IF(OR($B965="",Q$3&lt;$D965+Настройки!$B$7),0,MAX(0,$E965-MAX(0,SUMIFS(Тех_Движение!$G$2:$G$5111,Тех_Движение!$D$2:$D$5111,$C965,Тех_Движение!$B$2:$B$5111,"&lt;="&amp;Q$3)-$F965)))</f>
        <v>#VALUE!</v>
      </c>
      <c r="R965" s="21" t="str">
        <f t="shared" ref="R965:R1028" si="46">IF($B965="","",SUM($K965:$Q965))</f>
        <v/>
      </c>
      <c r="S965" s="23" t="str">
        <f>IF($B965="","",VLOOKUP($C965,Настройки!$A$11:$L$17,9,FALSE))</f>
        <v/>
      </c>
      <c r="T965" s="23" t="str">
        <f t="shared" ref="T965:T1028" si="47">IF($B965="","",$R965*$S965)</f>
        <v/>
      </c>
    </row>
    <row r="966" spans="1:20" x14ac:dyDescent="0.3">
      <c r="A966" s="20">
        <f>Тех_Движение!$A$963</f>
        <v>962</v>
      </c>
      <c r="B966" s="20" t="str">
        <f>IF(Тех_Движение!$F$963&gt;0,Тех_Движение!$I$963,"")</f>
        <v/>
      </c>
      <c r="C966" s="20" t="str">
        <f>IF($B966="","",Тех_Движение!$D$963)</f>
        <v/>
      </c>
      <c r="D966" s="9" t="str">
        <f>IF($B966="","",Тех_Движение!$B$963)</f>
        <v/>
      </c>
      <c r="E966" s="21" t="str">
        <f>IF($B966="","",Тех_Движение!$F$963)</f>
        <v/>
      </c>
      <c r="F966" s="21" t="str">
        <f>IF($B966="","",SUMIFS($E$5:$E965,$C$5:$C965,$C966))</f>
        <v/>
      </c>
      <c r="G966" s="21" t="str">
        <f>IF($B966="","",MAX(0,$E966-MAX(0,SUMIFS(Тех_Движение!$G$2:$G$5111,Тех_Движение!$D$2:$D$5111,$C966,Тех_Движение!$B$2:$B$5111,"&lt;="&amp;Настройки!$B$5-1)-$F966)))</f>
        <v/>
      </c>
      <c r="H966" s="21" t="str">
        <f>IF($B966="","",IF(AND($D966&gt;=Настройки!$B$5,$D966&lt;=Настройки!$B$6),$E966,0))</f>
        <v/>
      </c>
      <c r="I966" s="21" t="str">
        <f t="shared" si="45"/>
        <v/>
      </c>
      <c r="J966" s="21" t="str">
        <f>IF($B966="","",MAX(0,$E966-MAX(0,SUMIFS(Тех_Движение!$G$2:$G$5111,Тех_Движение!$D$2:$D$5111,$C966,Тех_Движение!$B$2:$B$5111,"&lt;="&amp;Настройки!$B$6)-$F966)))</f>
        <v/>
      </c>
      <c r="K966" s="21" t="e">
        <f>IF(OR($B966="",K$3&lt;$D966+Настройки!$B$7),0,MAX(0,$E966-MAX(0,SUMIFS(Тех_Движение!$G$2:$G$5111,Тех_Движение!$D$2:$D$5111,$C966,Тех_Движение!$B$2:$B$5111,"&lt;="&amp;K$3)-$F966)))</f>
        <v>#VALUE!</v>
      </c>
      <c r="L966" s="21" t="e">
        <f>IF(OR($B966="",L$3&lt;$D966+Настройки!$B$7),0,MAX(0,$E966-MAX(0,SUMIFS(Тех_Движение!$G$2:$G$5111,Тех_Движение!$D$2:$D$5111,$C966,Тех_Движение!$B$2:$B$5111,"&lt;="&amp;L$3)-$F966)))</f>
        <v>#VALUE!</v>
      </c>
      <c r="M966" s="21" t="e">
        <f>IF(OR($B966="",M$3&lt;$D966+Настройки!$B$7),0,MAX(0,$E966-MAX(0,SUMIFS(Тех_Движение!$G$2:$G$5111,Тех_Движение!$D$2:$D$5111,$C966,Тех_Движение!$B$2:$B$5111,"&lt;="&amp;M$3)-$F966)))</f>
        <v>#VALUE!</v>
      </c>
      <c r="N966" s="21" t="e">
        <f>IF(OR($B966="",N$3&lt;$D966+Настройки!$B$7),0,MAX(0,$E966-MAX(0,SUMIFS(Тех_Движение!$G$2:$G$5111,Тех_Движение!$D$2:$D$5111,$C966,Тех_Движение!$B$2:$B$5111,"&lt;="&amp;N$3)-$F966)))</f>
        <v>#VALUE!</v>
      </c>
      <c r="O966" s="21" t="e">
        <f>IF(OR($B966="",O$3&lt;$D966+Настройки!$B$7),0,MAX(0,$E966-MAX(0,SUMIFS(Тех_Движение!$G$2:$G$5111,Тех_Движение!$D$2:$D$5111,$C966,Тех_Движение!$B$2:$B$5111,"&lt;="&amp;O$3)-$F966)))</f>
        <v>#VALUE!</v>
      </c>
      <c r="P966" s="21" t="e">
        <f>IF(OR($B966="",P$3&lt;$D966+Настройки!$B$7),0,MAX(0,$E966-MAX(0,SUMIFS(Тех_Движение!$G$2:$G$5111,Тех_Движение!$D$2:$D$5111,$C966,Тех_Движение!$B$2:$B$5111,"&lt;="&amp;P$3)-$F966)))</f>
        <v>#VALUE!</v>
      </c>
      <c r="Q966" s="21" t="e">
        <f>IF(OR($B966="",Q$3&lt;$D966+Настройки!$B$7),0,MAX(0,$E966-MAX(0,SUMIFS(Тех_Движение!$G$2:$G$5111,Тех_Движение!$D$2:$D$5111,$C966,Тех_Движение!$B$2:$B$5111,"&lt;="&amp;Q$3)-$F966)))</f>
        <v>#VALUE!</v>
      </c>
      <c r="R966" s="21" t="str">
        <f t="shared" si="46"/>
        <v/>
      </c>
      <c r="S966" s="23" t="str">
        <f>IF($B966="","",VLOOKUP($C966,Настройки!$A$11:$L$17,9,FALSE))</f>
        <v/>
      </c>
      <c r="T966" s="23" t="str">
        <f t="shared" si="47"/>
        <v/>
      </c>
    </row>
    <row r="967" spans="1:20" x14ac:dyDescent="0.3">
      <c r="A967" s="20">
        <f>Тех_Движение!$A$964</f>
        <v>963</v>
      </c>
      <c r="B967" s="20" t="str">
        <f>IF(Тех_Движение!$F$964&gt;0,Тех_Движение!$I$964,"")</f>
        <v/>
      </c>
      <c r="C967" s="20" t="str">
        <f>IF($B967="","",Тех_Движение!$D$964)</f>
        <v/>
      </c>
      <c r="D967" s="9" t="str">
        <f>IF($B967="","",Тех_Движение!$B$964)</f>
        <v/>
      </c>
      <c r="E967" s="21" t="str">
        <f>IF($B967="","",Тех_Движение!$F$964)</f>
        <v/>
      </c>
      <c r="F967" s="21" t="str">
        <f>IF($B967="","",SUMIFS($E$5:$E966,$C$5:$C966,$C967))</f>
        <v/>
      </c>
      <c r="G967" s="21" t="str">
        <f>IF($B967="","",MAX(0,$E967-MAX(0,SUMIFS(Тех_Движение!$G$2:$G$5111,Тех_Движение!$D$2:$D$5111,$C967,Тех_Движение!$B$2:$B$5111,"&lt;="&amp;Настройки!$B$5-1)-$F967)))</f>
        <v/>
      </c>
      <c r="H967" s="21" t="str">
        <f>IF($B967="","",IF(AND($D967&gt;=Настройки!$B$5,$D967&lt;=Настройки!$B$6),$E967,0))</f>
        <v/>
      </c>
      <c r="I967" s="21" t="str">
        <f t="shared" si="45"/>
        <v/>
      </c>
      <c r="J967" s="21" t="str">
        <f>IF($B967="","",MAX(0,$E967-MAX(0,SUMIFS(Тех_Движение!$G$2:$G$5111,Тех_Движение!$D$2:$D$5111,$C967,Тех_Движение!$B$2:$B$5111,"&lt;="&amp;Настройки!$B$6)-$F967)))</f>
        <v/>
      </c>
      <c r="K967" s="21" t="e">
        <f>IF(OR($B967="",K$3&lt;$D967+Настройки!$B$7),0,MAX(0,$E967-MAX(0,SUMIFS(Тех_Движение!$G$2:$G$5111,Тех_Движение!$D$2:$D$5111,$C967,Тех_Движение!$B$2:$B$5111,"&lt;="&amp;K$3)-$F967)))</f>
        <v>#VALUE!</v>
      </c>
      <c r="L967" s="21" t="e">
        <f>IF(OR($B967="",L$3&lt;$D967+Настройки!$B$7),0,MAX(0,$E967-MAX(0,SUMIFS(Тех_Движение!$G$2:$G$5111,Тех_Движение!$D$2:$D$5111,$C967,Тех_Движение!$B$2:$B$5111,"&lt;="&amp;L$3)-$F967)))</f>
        <v>#VALUE!</v>
      </c>
      <c r="M967" s="21" t="e">
        <f>IF(OR($B967="",M$3&lt;$D967+Настройки!$B$7),0,MAX(0,$E967-MAX(0,SUMIFS(Тех_Движение!$G$2:$G$5111,Тех_Движение!$D$2:$D$5111,$C967,Тех_Движение!$B$2:$B$5111,"&lt;="&amp;M$3)-$F967)))</f>
        <v>#VALUE!</v>
      </c>
      <c r="N967" s="21" t="e">
        <f>IF(OR($B967="",N$3&lt;$D967+Настройки!$B$7),0,MAX(0,$E967-MAX(0,SUMIFS(Тех_Движение!$G$2:$G$5111,Тех_Движение!$D$2:$D$5111,$C967,Тех_Движение!$B$2:$B$5111,"&lt;="&amp;N$3)-$F967)))</f>
        <v>#VALUE!</v>
      </c>
      <c r="O967" s="21" t="e">
        <f>IF(OR($B967="",O$3&lt;$D967+Настройки!$B$7),0,MAX(0,$E967-MAX(0,SUMIFS(Тех_Движение!$G$2:$G$5111,Тех_Движение!$D$2:$D$5111,$C967,Тех_Движение!$B$2:$B$5111,"&lt;="&amp;O$3)-$F967)))</f>
        <v>#VALUE!</v>
      </c>
      <c r="P967" s="21" t="e">
        <f>IF(OR($B967="",P$3&lt;$D967+Настройки!$B$7),0,MAX(0,$E967-MAX(0,SUMIFS(Тех_Движение!$G$2:$G$5111,Тех_Движение!$D$2:$D$5111,$C967,Тех_Движение!$B$2:$B$5111,"&lt;="&amp;P$3)-$F967)))</f>
        <v>#VALUE!</v>
      </c>
      <c r="Q967" s="21" t="e">
        <f>IF(OR($B967="",Q$3&lt;$D967+Настройки!$B$7),0,MAX(0,$E967-MAX(0,SUMIFS(Тех_Движение!$G$2:$G$5111,Тех_Движение!$D$2:$D$5111,$C967,Тех_Движение!$B$2:$B$5111,"&lt;="&amp;Q$3)-$F967)))</f>
        <v>#VALUE!</v>
      </c>
      <c r="R967" s="21" t="str">
        <f t="shared" si="46"/>
        <v/>
      </c>
      <c r="S967" s="23" t="str">
        <f>IF($B967="","",VLOOKUP($C967,Настройки!$A$11:$L$17,9,FALSE))</f>
        <v/>
      </c>
      <c r="T967" s="23" t="str">
        <f t="shared" si="47"/>
        <v/>
      </c>
    </row>
    <row r="968" spans="1:20" x14ac:dyDescent="0.3">
      <c r="A968" s="20">
        <f>Тех_Движение!$A$965</f>
        <v>964</v>
      </c>
      <c r="B968" s="20" t="str">
        <f>IF(Тех_Движение!$F$965&gt;0,Тех_Движение!$I$965,"")</f>
        <v/>
      </c>
      <c r="C968" s="20" t="str">
        <f>IF($B968="","",Тех_Движение!$D$965)</f>
        <v/>
      </c>
      <c r="D968" s="9" t="str">
        <f>IF($B968="","",Тех_Движение!$B$965)</f>
        <v/>
      </c>
      <c r="E968" s="21" t="str">
        <f>IF($B968="","",Тех_Движение!$F$965)</f>
        <v/>
      </c>
      <c r="F968" s="21" t="str">
        <f>IF($B968="","",SUMIFS($E$5:$E967,$C$5:$C967,$C968))</f>
        <v/>
      </c>
      <c r="G968" s="21" t="str">
        <f>IF($B968="","",MAX(0,$E968-MAX(0,SUMIFS(Тех_Движение!$G$2:$G$5111,Тех_Движение!$D$2:$D$5111,$C968,Тех_Движение!$B$2:$B$5111,"&lt;="&amp;Настройки!$B$5-1)-$F968)))</f>
        <v/>
      </c>
      <c r="H968" s="21" t="str">
        <f>IF($B968="","",IF(AND($D968&gt;=Настройки!$B$5,$D968&lt;=Настройки!$B$6),$E968,0))</f>
        <v/>
      </c>
      <c r="I968" s="21" t="str">
        <f t="shared" si="45"/>
        <v/>
      </c>
      <c r="J968" s="21" t="str">
        <f>IF($B968="","",MAX(0,$E968-MAX(0,SUMIFS(Тех_Движение!$G$2:$G$5111,Тех_Движение!$D$2:$D$5111,$C968,Тех_Движение!$B$2:$B$5111,"&lt;="&amp;Настройки!$B$6)-$F968)))</f>
        <v/>
      </c>
      <c r="K968" s="21" t="e">
        <f>IF(OR($B968="",K$3&lt;$D968+Настройки!$B$7),0,MAX(0,$E968-MAX(0,SUMIFS(Тех_Движение!$G$2:$G$5111,Тех_Движение!$D$2:$D$5111,$C968,Тех_Движение!$B$2:$B$5111,"&lt;="&amp;K$3)-$F968)))</f>
        <v>#VALUE!</v>
      </c>
      <c r="L968" s="21" t="e">
        <f>IF(OR($B968="",L$3&lt;$D968+Настройки!$B$7),0,MAX(0,$E968-MAX(0,SUMIFS(Тех_Движение!$G$2:$G$5111,Тех_Движение!$D$2:$D$5111,$C968,Тех_Движение!$B$2:$B$5111,"&lt;="&amp;L$3)-$F968)))</f>
        <v>#VALUE!</v>
      </c>
      <c r="M968" s="21" t="e">
        <f>IF(OR($B968="",M$3&lt;$D968+Настройки!$B$7),0,MAX(0,$E968-MAX(0,SUMIFS(Тех_Движение!$G$2:$G$5111,Тех_Движение!$D$2:$D$5111,$C968,Тех_Движение!$B$2:$B$5111,"&lt;="&amp;M$3)-$F968)))</f>
        <v>#VALUE!</v>
      </c>
      <c r="N968" s="21" t="e">
        <f>IF(OR($B968="",N$3&lt;$D968+Настройки!$B$7),0,MAX(0,$E968-MAX(0,SUMIFS(Тех_Движение!$G$2:$G$5111,Тех_Движение!$D$2:$D$5111,$C968,Тех_Движение!$B$2:$B$5111,"&lt;="&amp;N$3)-$F968)))</f>
        <v>#VALUE!</v>
      </c>
      <c r="O968" s="21" t="e">
        <f>IF(OR($B968="",O$3&lt;$D968+Настройки!$B$7),0,MAX(0,$E968-MAX(0,SUMIFS(Тех_Движение!$G$2:$G$5111,Тех_Движение!$D$2:$D$5111,$C968,Тех_Движение!$B$2:$B$5111,"&lt;="&amp;O$3)-$F968)))</f>
        <v>#VALUE!</v>
      </c>
      <c r="P968" s="21" t="e">
        <f>IF(OR($B968="",P$3&lt;$D968+Настройки!$B$7),0,MAX(0,$E968-MAX(0,SUMIFS(Тех_Движение!$G$2:$G$5111,Тех_Движение!$D$2:$D$5111,$C968,Тех_Движение!$B$2:$B$5111,"&lt;="&amp;P$3)-$F968)))</f>
        <v>#VALUE!</v>
      </c>
      <c r="Q968" s="21" t="e">
        <f>IF(OR($B968="",Q$3&lt;$D968+Настройки!$B$7),0,MAX(0,$E968-MAX(0,SUMIFS(Тех_Движение!$G$2:$G$5111,Тех_Движение!$D$2:$D$5111,$C968,Тех_Движение!$B$2:$B$5111,"&lt;="&amp;Q$3)-$F968)))</f>
        <v>#VALUE!</v>
      </c>
      <c r="R968" s="21" t="str">
        <f t="shared" si="46"/>
        <v/>
      </c>
      <c r="S968" s="23" t="str">
        <f>IF($B968="","",VLOOKUP($C968,Настройки!$A$11:$L$17,9,FALSE))</f>
        <v/>
      </c>
      <c r="T968" s="23" t="str">
        <f t="shared" si="47"/>
        <v/>
      </c>
    </row>
    <row r="969" spans="1:20" x14ac:dyDescent="0.3">
      <c r="A969" s="20">
        <f>Тех_Движение!$A$966</f>
        <v>965</v>
      </c>
      <c r="B969" s="20" t="str">
        <f>IF(Тех_Движение!$F$966&gt;0,Тех_Движение!$I$966,"")</f>
        <v/>
      </c>
      <c r="C969" s="20" t="str">
        <f>IF($B969="","",Тех_Движение!$D$966)</f>
        <v/>
      </c>
      <c r="D969" s="9" t="str">
        <f>IF($B969="","",Тех_Движение!$B$966)</f>
        <v/>
      </c>
      <c r="E969" s="21" t="str">
        <f>IF($B969="","",Тех_Движение!$F$966)</f>
        <v/>
      </c>
      <c r="F969" s="21" t="str">
        <f>IF($B969="","",SUMIFS($E$5:$E968,$C$5:$C968,$C969))</f>
        <v/>
      </c>
      <c r="G969" s="21" t="str">
        <f>IF($B969="","",MAX(0,$E969-MAX(0,SUMIFS(Тех_Движение!$G$2:$G$5111,Тех_Движение!$D$2:$D$5111,$C969,Тех_Движение!$B$2:$B$5111,"&lt;="&amp;Настройки!$B$5-1)-$F969)))</f>
        <v/>
      </c>
      <c r="H969" s="21" t="str">
        <f>IF($B969="","",IF(AND($D969&gt;=Настройки!$B$5,$D969&lt;=Настройки!$B$6),$E969,0))</f>
        <v/>
      </c>
      <c r="I969" s="21" t="str">
        <f t="shared" si="45"/>
        <v/>
      </c>
      <c r="J969" s="21" t="str">
        <f>IF($B969="","",MAX(0,$E969-MAX(0,SUMIFS(Тех_Движение!$G$2:$G$5111,Тех_Движение!$D$2:$D$5111,$C969,Тех_Движение!$B$2:$B$5111,"&lt;="&amp;Настройки!$B$6)-$F969)))</f>
        <v/>
      </c>
      <c r="K969" s="21" t="e">
        <f>IF(OR($B969="",K$3&lt;$D969+Настройки!$B$7),0,MAX(0,$E969-MAX(0,SUMIFS(Тех_Движение!$G$2:$G$5111,Тех_Движение!$D$2:$D$5111,$C969,Тех_Движение!$B$2:$B$5111,"&lt;="&amp;K$3)-$F969)))</f>
        <v>#VALUE!</v>
      </c>
      <c r="L969" s="21" t="e">
        <f>IF(OR($B969="",L$3&lt;$D969+Настройки!$B$7),0,MAX(0,$E969-MAX(0,SUMIFS(Тех_Движение!$G$2:$G$5111,Тех_Движение!$D$2:$D$5111,$C969,Тех_Движение!$B$2:$B$5111,"&lt;="&amp;L$3)-$F969)))</f>
        <v>#VALUE!</v>
      </c>
      <c r="M969" s="21" t="e">
        <f>IF(OR($B969="",M$3&lt;$D969+Настройки!$B$7),0,MAX(0,$E969-MAX(0,SUMIFS(Тех_Движение!$G$2:$G$5111,Тех_Движение!$D$2:$D$5111,$C969,Тех_Движение!$B$2:$B$5111,"&lt;="&amp;M$3)-$F969)))</f>
        <v>#VALUE!</v>
      </c>
      <c r="N969" s="21" t="e">
        <f>IF(OR($B969="",N$3&lt;$D969+Настройки!$B$7),0,MAX(0,$E969-MAX(0,SUMIFS(Тех_Движение!$G$2:$G$5111,Тех_Движение!$D$2:$D$5111,$C969,Тех_Движение!$B$2:$B$5111,"&lt;="&amp;N$3)-$F969)))</f>
        <v>#VALUE!</v>
      </c>
      <c r="O969" s="21" t="e">
        <f>IF(OR($B969="",O$3&lt;$D969+Настройки!$B$7),0,MAX(0,$E969-MAX(0,SUMIFS(Тех_Движение!$G$2:$G$5111,Тех_Движение!$D$2:$D$5111,$C969,Тех_Движение!$B$2:$B$5111,"&lt;="&amp;O$3)-$F969)))</f>
        <v>#VALUE!</v>
      </c>
      <c r="P969" s="21" t="e">
        <f>IF(OR($B969="",P$3&lt;$D969+Настройки!$B$7),0,MAX(0,$E969-MAX(0,SUMIFS(Тех_Движение!$G$2:$G$5111,Тех_Движение!$D$2:$D$5111,$C969,Тех_Движение!$B$2:$B$5111,"&lt;="&amp;P$3)-$F969)))</f>
        <v>#VALUE!</v>
      </c>
      <c r="Q969" s="21" t="e">
        <f>IF(OR($B969="",Q$3&lt;$D969+Настройки!$B$7),0,MAX(0,$E969-MAX(0,SUMIFS(Тех_Движение!$G$2:$G$5111,Тех_Движение!$D$2:$D$5111,$C969,Тех_Движение!$B$2:$B$5111,"&lt;="&amp;Q$3)-$F969)))</f>
        <v>#VALUE!</v>
      </c>
      <c r="R969" s="21" t="str">
        <f t="shared" si="46"/>
        <v/>
      </c>
      <c r="S969" s="23" t="str">
        <f>IF($B969="","",VLOOKUP($C969,Настройки!$A$11:$L$17,9,FALSE))</f>
        <v/>
      </c>
      <c r="T969" s="23" t="str">
        <f t="shared" si="47"/>
        <v/>
      </c>
    </row>
    <row r="970" spans="1:20" x14ac:dyDescent="0.3">
      <c r="A970" s="20">
        <f>Тех_Движение!$A$967</f>
        <v>966</v>
      </c>
      <c r="B970" s="20" t="str">
        <f>IF(Тех_Движение!$F$967&gt;0,Тех_Движение!$I$967,"")</f>
        <v/>
      </c>
      <c r="C970" s="20" t="str">
        <f>IF($B970="","",Тех_Движение!$D$967)</f>
        <v/>
      </c>
      <c r="D970" s="9" t="str">
        <f>IF($B970="","",Тех_Движение!$B$967)</f>
        <v/>
      </c>
      <c r="E970" s="21" t="str">
        <f>IF($B970="","",Тех_Движение!$F$967)</f>
        <v/>
      </c>
      <c r="F970" s="21" t="str">
        <f>IF($B970="","",SUMIFS($E$5:$E969,$C$5:$C969,$C970))</f>
        <v/>
      </c>
      <c r="G970" s="21" t="str">
        <f>IF($B970="","",MAX(0,$E970-MAX(0,SUMIFS(Тех_Движение!$G$2:$G$5111,Тех_Движение!$D$2:$D$5111,$C970,Тех_Движение!$B$2:$B$5111,"&lt;="&amp;Настройки!$B$5-1)-$F970)))</f>
        <v/>
      </c>
      <c r="H970" s="21" t="str">
        <f>IF($B970="","",IF(AND($D970&gt;=Настройки!$B$5,$D970&lt;=Настройки!$B$6),$E970,0))</f>
        <v/>
      </c>
      <c r="I970" s="21" t="str">
        <f t="shared" si="45"/>
        <v/>
      </c>
      <c r="J970" s="21" t="str">
        <f>IF($B970="","",MAX(0,$E970-MAX(0,SUMIFS(Тех_Движение!$G$2:$G$5111,Тех_Движение!$D$2:$D$5111,$C970,Тех_Движение!$B$2:$B$5111,"&lt;="&amp;Настройки!$B$6)-$F970)))</f>
        <v/>
      </c>
      <c r="K970" s="21" t="e">
        <f>IF(OR($B970="",K$3&lt;$D970+Настройки!$B$7),0,MAX(0,$E970-MAX(0,SUMIFS(Тех_Движение!$G$2:$G$5111,Тех_Движение!$D$2:$D$5111,$C970,Тех_Движение!$B$2:$B$5111,"&lt;="&amp;K$3)-$F970)))</f>
        <v>#VALUE!</v>
      </c>
      <c r="L970" s="21" t="e">
        <f>IF(OR($B970="",L$3&lt;$D970+Настройки!$B$7),0,MAX(0,$E970-MAX(0,SUMIFS(Тех_Движение!$G$2:$G$5111,Тех_Движение!$D$2:$D$5111,$C970,Тех_Движение!$B$2:$B$5111,"&lt;="&amp;L$3)-$F970)))</f>
        <v>#VALUE!</v>
      </c>
      <c r="M970" s="21" t="e">
        <f>IF(OR($B970="",M$3&lt;$D970+Настройки!$B$7),0,MAX(0,$E970-MAX(0,SUMIFS(Тех_Движение!$G$2:$G$5111,Тех_Движение!$D$2:$D$5111,$C970,Тех_Движение!$B$2:$B$5111,"&lt;="&amp;M$3)-$F970)))</f>
        <v>#VALUE!</v>
      </c>
      <c r="N970" s="21" t="e">
        <f>IF(OR($B970="",N$3&lt;$D970+Настройки!$B$7),0,MAX(0,$E970-MAX(0,SUMIFS(Тех_Движение!$G$2:$G$5111,Тех_Движение!$D$2:$D$5111,$C970,Тех_Движение!$B$2:$B$5111,"&lt;="&amp;N$3)-$F970)))</f>
        <v>#VALUE!</v>
      </c>
      <c r="O970" s="21" t="e">
        <f>IF(OR($B970="",O$3&lt;$D970+Настройки!$B$7),0,MAX(0,$E970-MAX(0,SUMIFS(Тех_Движение!$G$2:$G$5111,Тех_Движение!$D$2:$D$5111,$C970,Тех_Движение!$B$2:$B$5111,"&lt;="&amp;O$3)-$F970)))</f>
        <v>#VALUE!</v>
      </c>
      <c r="P970" s="21" t="e">
        <f>IF(OR($B970="",P$3&lt;$D970+Настройки!$B$7),0,MAX(0,$E970-MAX(0,SUMIFS(Тех_Движение!$G$2:$G$5111,Тех_Движение!$D$2:$D$5111,$C970,Тех_Движение!$B$2:$B$5111,"&lt;="&amp;P$3)-$F970)))</f>
        <v>#VALUE!</v>
      </c>
      <c r="Q970" s="21" t="e">
        <f>IF(OR($B970="",Q$3&lt;$D970+Настройки!$B$7),0,MAX(0,$E970-MAX(0,SUMIFS(Тех_Движение!$G$2:$G$5111,Тех_Движение!$D$2:$D$5111,$C970,Тех_Движение!$B$2:$B$5111,"&lt;="&amp;Q$3)-$F970)))</f>
        <v>#VALUE!</v>
      </c>
      <c r="R970" s="21" t="str">
        <f t="shared" si="46"/>
        <v/>
      </c>
      <c r="S970" s="23" t="str">
        <f>IF($B970="","",VLOOKUP($C970,Настройки!$A$11:$L$17,9,FALSE))</f>
        <v/>
      </c>
      <c r="T970" s="23" t="str">
        <f t="shared" si="47"/>
        <v/>
      </c>
    </row>
    <row r="971" spans="1:20" x14ac:dyDescent="0.3">
      <c r="A971" s="20">
        <f>Тех_Движение!$A$968</f>
        <v>967</v>
      </c>
      <c r="B971" s="20" t="str">
        <f>IF(Тех_Движение!$F$968&gt;0,Тех_Движение!$I$968,"")</f>
        <v/>
      </c>
      <c r="C971" s="20" t="str">
        <f>IF($B971="","",Тех_Движение!$D$968)</f>
        <v/>
      </c>
      <c r="D971" s="9" t="str">
        <f>IF($B971="","",Тех_Движение!$B$968)</f>
        <v/>
      </c>
      <c r="E971" s="21" t="str">
        <f>IF($B971="","",Тех_Движение!$F$968)</f>
        <v/>
      </c>
      <c r="F971" s="21" t="str">
        <f>IF($B971="","",SUMIFS($E$5:$E970,$C$5:$C970,$C971))</f>
        <v/>
      </c>
      <c r="G971" s="21" t="str">
        <f>IF($B971="","",MAX(0,$E971-MAX(0,SUMIFS(Тех_Движение!$G$2:$G$5111,Тех_Движение!$D$2:$D$5111,$C971,Тех_Движение!$B$2:$B$5111,"&lt;="&amp;Настройки!$B$5-1)-$F971)))</f>
        <v/>
      </c>
      <c r="H971" s="21" t="str">
        <f>IF($B971="","",IF(AND($D971&gt;=Настройки!$B$5,$D971&lt;=Настройки!$B$6),$E971,0))</f>
        <v/>
      </c>
      <c r="I971" s="21" t="str">
        <f t="shared" si="45"/>
        <v/>
      </c>
      <c r="J971" s="21" t="str">
        <f>IF($B971="","",MAX(0,$E971-MAX(0,SUMIFS(Тех_Движение!$G$2:$G$5111,Тех_Движение!$D$2:$D$5111,$C971,Тех_Движение!$B$2:$B$5111,"&lt;="&amp;Настройки!$B$6)-$F971)))</f>
        <v/>
      </c>
      <c r="K971" s="21" t="e">
        <f>IF(OR($B971="",K$3&lt;$D971+Настройки!$B$7),0,MAX(0,$E971-MAX(0,SUMIFS(Тех_Движение!$G$2:$G$5111,Тех_Движение!$D$2:$D$5111,$C971,Тех_Движение!$B$2:$B$5111,"&lt;="&amp;K$3)-$F971)))</f>
        <v>#VALUE!</v>
      </c>
      <c r="L971" s="21" t="e">
        <f>IF(OR($B971="",L$3&lt;$D971+Настройки!$B$7),0,MAX(0,$E971-MAX(0,SUMIFS(Тех_Движение!$G$2:$G$5111,Тех_Движение!$D$2:$D$5111,$C971,Тех_Движение!$B$2:$B$5111,"&lt;="&amp;L$3)-$F971)))</f>
        <v>#VALUE!</v>
      </c>
      <c r="M971" s="21" t="e">
        <f>IF(OR($B971="",M$3&lt;$D971+Настройки!$B$7),0,MAX(0,$E971-MAX(0,SUMIFS(Тех_Движение!$G$2:$G$5111,Тех_Движение!$D$2:$D$5111,$C971,Тех_Движение!$B$2:$B$5111,"&lt;="&amp;M$3)-$F971)))</f>
        <v>#VALUE!</v>
      </c>
      <c r="N971" s="21" t="e">
        <f>IF(OR($B971="",N$3&lt;$D971+Настройки!$B$7),0,MAX(0,$E971-MAX(0,SUMIFS(Тех_Движение!$G$2:$G$5111,Тех_Движение!$D$2:$D$5111,$C971,Тех_Движение!$B$2:$B$5111,"&lt;="&amp;N$3)-$F971)))</f>
        <v>#VALUE!</v>
      </c>
      <c r="O971" s="21" t="e">
        <f>IF(OR($B971="",O$3&lt;$D971+Настройки!$B$7),0,MAX(0,$E971-MAX(0,SUMIFS(Тех_Движение!$G$2:$G$5111,Тех_Движение!$D$2:$D$5111,$C971,Тех_Движение!$B$2:$B$5111,"&lt;="&amp;O$3)-$F971)))</f>
        <v>#VALUE!</v>
      </c>
      <c r="P971" s="21" t="e">
        <f>IF(OR($B971="",P$3&lt;$D971+Настройки!$B$7),0,MAX(0,$E971-MAX(0,SUMIFS(Тех_Движение!$G$2:$G$5111,Тех_Движение!$D$2:$D$5111,$C971,Тех_Движение!$B$2:$B$5111,"&lt;="&amp;P$3)-$F971)))</f>
        <v>#VALUE!</v>
      </c>
      <c r="Q971" s="21" t="e">
        <f>IF(OR($B971="",Q$3&lt;$D971+Настройки!$B$7),0,MAX(0,$E971-MAX(0,SUMIFS(Тех_Движение!$G$2:$G$5111,Тех_Движение!$D$2:$D$5111,$C971,Тех_Движение!$B$2:$B$5111,"&lt;="&amp;Q$3)-$F971)))</f>
        <v>#VALUE!</v>
      </c>
      <c r="R971" s="21" t="str">
        <f t="shared" si="46"/>
        <v/>
      </c>
      <c r="S971" s="23" t="str">
        <f>IF($B971="","",VLOOKUP($C971,Настройки!$A$11:$L$17,9,FALSE))</f>
        <v/>
      </c>
      <c r="T971" s="23" t="str">
        <f t="shared" si="47"/>
        <v/>
      </c>
    </row>
    <row r="972" spans="1:20" x14ac:dyDescent="0.3">
      <c r="A972" s="20">
        <f>Тех_Движение!$A$969</f>
        <v>968</v>
      </c>
      <c r="B972" s="20" t="str">
        <f>IF(Тех_Движение!$F$969&gt;0,Тех_Движение!$I$969,"")</f>
        <v/>
      </c>
      <c r="C972" s="20" t="str">
        <f>IF($B972="","",Тех_Движение!$D$969)</f>
        <v/>
      </c>
      <c r="D972" s="9" t="str">
        <f>IF($B972="","",Тех_Движение!$B$969)</f>
        <v/>
      </c>
      <c r="E972" s="21" t="str">
        <f>IF($B972="","",Тех_Движение!$F$969)</f>
        <v/>
      </c>
      <c r="F972" s="21" t="str">
        <f>IF($B972="","",SUMIFS($E$5:$E971,$C$5:$C971,$C972))</f>
        <v/>
      </c>
      <c r="G972" s="21" t="str">
        <f>IF($B972="","",MAX(0,$E972-MAX(0,SUMIFS(Тех_Движение!$G$2:$G$5111,Тех_Движение!$D$2:$D$5111,$C972,Тех_Движение!$B$2:$B$5111,"&lt;="&amp;Настройки!$B$5-1)-$F972)))</f>
        <v/>
      </c>
      <c r="H972" s="21" t="str">
        <f>IF($B972="","",IF(AND($D972&gt;=Настройки!$B$5,$D972&lt;=Настройки!$B$6),$E972,0))</f>
        <v/>
      </c>
      <c r="I972" s="21" t="str">
        <f t="shared" si="45"/>
        <v/>
      </c>
      <c r="J972" s="21" t="str">
        <f>IF($B972="","",MAX(0,$E972-MAX(0,SUMIFS(Тех_Движение!$G$2:$G$5111,Тех_Движение!$D$2:$D$5111,$C972,Тех_Движение!$B$2:$B$5111,"&lt;="&amp;Настройки!$B$6)-$F972)))</f>
        <v/>
      </c>
      <c r="K972" s="21" t="e">
        <f>IF(OR($B972="",K$3&lt;$D972+Настройки!$B$7),0,MAX(0,$E972-MAX(0,SUMIFS(Тех_Движение!$G$2:$G$5111,Тех_Движение!$D$2:$D$5111,$C972,Тех_Движение!$B$2:$B$5111,"&lt;="&amp;K$3)-$F972)))</f>
        <v>#VALUE!</v>
      </c>
      <c r="L972" s="21" t="e">
        <f>IF(OR($B972="",L$3&lt;$D972+Настройки!$B$7),0,MAX(0,$E972-MAX(0,SUMIFS(Тех_Движение!$G$2:$G$5111,Тех_Движение!$D$2:$D$5111,$C972,Тех_Движение!$B$2:$B$5111,"&lt;="&amp;L$3)-$F972)))</f>
        <v>#VALUE!</v>
      </c>
      <c r="M972" s="21" t="e">
        <f>IF(OR($B972="",M$3&lt;$D972+Настройки!$B$7),0,MAX(0,$E972-MAX(0,SUMIFS(Тех_Движение!$G$2:$G$5111,Тех_Движение!$D$2:$D$5111,$C972,Тех_Движение!$B$2:$B$5111,"&lt;="&amp;M$3)-$F972)))</f>
        <v>#VALUE!</v>
      </c>
      <c r="N972" s="21" t="e">
        <f>IF(OR($B972="",N$3&lt;$D972+Настройки!$B$7),0,MAX(0,$E972-MAX(0,SUMIFS(Тех_Движение!$G$2:$G$5111,Тех_Движение!$D$2:$D$5111,$C972,Тех_Движение!$B$2:$B$5111,"&lt;="&amp;N$3)-$F972)))</f>
        <v>#VALUE!</v>
      </c>
      <c r="O972" s="21" t="e">
        <f>IF(OR($B972="",O$3&lt;$D972+Настройки!$B$7),0,MAX(0,$E972-MAX(0,SUMIFS(Тех_Движение!$G$2:$G$5111,Тех_Движение!$D$2:$D$5111,$C972,Тех_Движение!$B$2:$B$5111,"&lt;="&amp;O$3)-$F972)))</f>
        <v>#VALUE!</v>
      </c>
      <c r="P972" s="21" t="e">
        <f>IF(OR($B972="",P$3&lt;$D972+Настройки!$B$7),0,MAX(0,$E972-MAX(0,SUMIFS(Тех_Движение!$G$2:$G$5111,Тех_Движение!$D$2:$D$5111,$C972,Тех_Движение!$B$2:$B$5111,"&lt;="&amp;P$3)-$F972)))</f>
        <v>#VALUE!</v>
      </c>
      <c r="Q972" s="21" t="e">
        <f>IF(OR($B972="",Q$3&lt;$D972+Настройки!$B$7),0,MAX(0,$E972-MAX(0,SUMIFS(Тех_Движение!$G$2:$G$5111,Тех_Движение!$D$2:$D$5111,$C972,Тех_Движение!$B$2:$B$5111,"&lt;="&amp;Q$3)-$F972)))</f>
        <v>#VALUE!</v>
      </c>
      <c r="R972" s="21" t="str">
        <f t="shared" si="46"/>
        <v/>
      </c>
      <c r="S972" s="23" t="str">
        <f>IF($B972="","",VLOOKUP($C972,Настройки!$A$11:$L$17,9,FALSE))</f>
        <v/>
      </c>
      <c r="T972" s="23" t="str">
        <f t="shared" si="47"/>
        <v/>
      </c>
    </row>
    <row r="973" spans="1:20" x14ac:dyDescent="0.3">
      <c r="A973" s="20">
        <f>Тех_Движение!$A$970</f>
        <v>969</v>
      </c>
      <c r="B973" s="20" t="str">
        <f>IF(Тех_Движение!$F$970&gt;0,Тех_Движение!$I$970,"")</f>
        <v/>
      </c>
      <c r="C973" s="20" t="str">
        <f>IF($B973="","",Тех_Движение!$D$970)</f>
        <v/>
      </c>
      <c r="D973" s="9" t="str">
        <f>IF($B973="","",Тех_Движение!$B$970)</f>
        <v/>
      </c>
      <c r="E973" s="21" t="str">
        <f>IF($B973="","",Тех_Движение!$F$970)</f>
        <v/>
      </c>
      <c r="F973" s="21" t="str">
        <f>IF($B973="","",SUMIFS($E$5:$E972,$C$5:$C972,$C973))</f>
        <v/>
      </c>
      <c r="G973" s="21" t="str">
        <f>IF($B973="","",MAX(0,$E973-MAX(0,SUMIFS(Тех_Движение!$G$2:$G$5111,Тех_Движение!$D$2:$D$5111,$C973,Тех_Движение!$B$2:$B$5111,"&lt;="&amp;Настройки!$B$5-1)-$F973)))</f>
        <v/>
      </c>
      <c r="H973" s="21" t="str">
        <f>IF($B973="","",IF(AND($D973&gt;=Настройки!$B$5,$D973&lt;=Настройки!$B$6),$E973,0))</f>
        <v/>
      </c>
      <c r="I973" s="21" t="str">
        <f t="shared" si="45"/>
        <v/>
      </c>
      <c r="J973" s="21" t="str">
        <f>IF($B973="","",MAX(0,$E973-MAX(0,SUMIFS(Тех_Движение!$G$2:$G$5111,Тех_Движение!$D$2:$D$5111,$C973,Тех_Движение!$B$2:$B$5111,"&lt;="&amp;Настройки!$B$6)-$F973)))</f>
        <v/>
      </c>
      <c r="K973" s="21" t="e">
        <f>IF(OR($B973="",K$3&lt;$D973+Настройки!$B$7),0,MAX(0,$E973-MAX(0,SUMIFS(Тех_Движение!$G$2:$G$5111,Тех_Движение!$D$2:$D$5111,$C973,Тех_Движение!$B$2:$B$5111,"&lt;="&amp;K$3)-$F973)))</f>
        <v>#VALUE!</v>
      </c>
      <c r="L973" s="21" t="e">
        <f>IF(OR($B973="",L$3&lt;$D973+Настройки!$B$7),0,MAX(0,$E973-MAX(0,SUMIFS(Тех_Движение!$G$2:$G$5111,Тех_Движение!$D$2:$D$5111,$C973,Тех_Движение!$B$2:$B$5111,"&lt;="&amp;L$3)-$F973)))</f>
        <v>#VALUE!</v>
      </c>
      <c r="M973" s="21" t="e">
        <f>IF(OR($B973="",M$3&lt;$D973+Настройки!$B$7),0,MAX(0,$E973-MAX(0,SUMIFS(Тех_Движение!$G$2:$G$5111,Тех_Движение!$D$2:$D$5111,$C973,Тех_Движение!$B$2:$B$5111,"&lt;="&amp;M$3)-$F973)))</f>
        <v>#VALUE!</v>
      </c>
      <c r="N973" s="21" t="e">
        <f>IF(OR($B973="",N$3&lt;$D973+Настройки!$B$7),0,MAX(0,$E973-MAX(0,SUMIFS(Тех_Движение!$G$2:$G$5111,Тех_Движение!$D$2:$D$5111,$C973,Тех_Движение!$B$2:$B$5111,"&lt;="&amp;N$3)-$F973)))</f>
        <v>#VALUE!</v>
      </c>
      <c r="O973" s="21" t="e">
        <f>IF(OR($B973="",O$3&lt;$D973+Настройки!$B$7),0,MAX(0,$E973-MAX(0,SUMIFS(Тех_Движение!$G$2:$G$5111,Тех_Движение!$D$2:$D$5111,$C973,Тех_Движение!$B$2:$B$5111,"&lt;="&amp;O$3)-$F973)))</f>
        <v>#VALUE!</v>
      </c>
      <c r="P973" s="21" t="e">
        <f>IF(OR($B973="",P$3&lt;$D973+Настройки!$B$7),0,MAX(0,$E973-MAX(0,SUMIFS(Тех_Движение!$G$2:$G$5111,Тех_Движение!$D$2:$D$5111,$C973,Тех_Движение!$B$2:$B$5111,"&lt;="&amp;P$3)-$F973)))</f>
        <v>#VALUE!</v>
      </c>
      <c r="Q973" s="21" t="e">
        <f>IF(OR($B973="",Q$3&lt;$D973+Настройки!$B$7),0,MAX(0,$E973-MAX(0,SUMIFS(Тех_Движение!$G$2:$G$5111,Тех_Движение!$D$2:$D$5111,$C973,Тех_Движение!$B$2:$B$5111,"&lt;="&amp;Q$3)-$F973)))</f>
        <v>#VALUE!</v>
      </c>
      <c r="R973" s="21" t="str">
        <f t="shared" si="46"/>
        <v/>
      </c>
      <c r="S973" s="23" t="str">
        <f>IF($B973="","",VLOOKUP($C973,Настройки!$A$11:$L$17,9,FALSE))</f>
        <v/>
      </c>
      <c r="T973" s="23" t="str">
        <f t="shared" si="47"/>
        <v/>
      </c>
    </row>
    <row r="974" spans="1:20" x14ac:dyDescent="0.3">
      <c r="A974" s="20">
        <f>Тех_Движение!$A$971</f>
        <v>970</v>
      </c>
      <c r="B974" s="20" t="str">
        <f>IF(Тех_Движение!$F$971&gt;0,Тех_Движение!$I$971,"")</f>
        <v/>
      </c>
      <c r="C974" s="20" t="str">
        <f>IF($B974="","",Тех_Движение!$D$971)</f>
        <v/>
      </c>
      <c r="D974" s="9" t="str">
        <f>IF($B974="","",Тех_Движение!$B$971)</f>
        <v/>
      </c>
      <c r="E974" s="21" t="str">
        <f>IF($B974="","",Тех_Движение!$F$971)</f>
        <v/>
      </c>
      <c r="F974" s="21" t="str">
        <f>IF($B974="","",SUMIFS($E$5:$E973,$C$5:$C973,$C974))</f>
        <v/>
      </c>
      <c r="G974" s="21" t="str">
        <f>IF($B974="","",MAX(0,$E974-MAX(0,SUMIFS(Тех_Движение!$G$2:$G$5111,Тех_Движение!$D$2:$D$5111,$C974,Тех_Движение!$B$2:$B$5111,"&lt;="&amp;Настройки!$B$5-1)-$F974)))</f>
        <v/>
      </c>
      <c r="H974" s="21" t="str">
        <f>IF($B974="","",IF(AND($D974&gt;=Настройки!$B$5,$D974&lt;=Настройки!$B$6),$E974,0))</f>
        <v/>
      </c>
      <c r="I974" s="21" t="str">
        <f t="shared" si="45"/>
        <v/>
      </c>
      <c r="J974" s="21" t="str">
        <f>IF($B974="","",MAX(0,$E974-MAX(0,SUMIFS(Тех_Движение!$G$2:$G$5111,Тех_Движение!$D$2:$D$5111,$C974,Тех_Движение!$B$2:$B$5111,"&lt;="&amp;Настройки!$B$6)-$F974)))</f>
        <v/>
      </c>
      <c r="K974" s="21" t="e">
        <f>IF(OR($B974="",K$3&lt;$D974+Настройки!$B$7),0,MAX(0,$E974-MAX(0,SUMIFS(Тех_Движение!$G$2:$G$5111,Тех_Движение!$D$2:$D$5111,$C974,Тех_Движение!$B$2:$B$5111,"&lt;="&amp;K$3)-$F974)))</f>
        <v>#VALUE!</v>
      </c>
      <c r="L974" s="21" t="e">
        <f>IF(OR($B974="",L$3&lt;$D974+Настройки!$B$7),0,MAX(0,$E974-MAX(0,SUMIFS(Тех_Движение!$G$2:$G$5111,Тех_Движение!$D$2:$D$5111,$C974,Тех_Движение!$B$2:$B$5111,"&lt;="&amp;L$3)-$F974)))</f>
        <v>#VALUE!</v>
      </c>
      <c r="M974" s="21" t="e">
        <f>IF(OR($B974="",M$3&lt;$D974+Настройки!$B$7),0,MAX(0,$E974-MAX(0,SUMIFS(Тех_Движение!$G$2:$G$5111,Тех_Движение!$D$2:$D$5111,$C974,Тех_Движение!$B$2:$B$5111,"&lt;="&amp;M$3)-$F974)))</f>
        <v>#VALUE!</v>
      </c>
      <c r="N974" s="21" t="e">
        <f>IF(OR($B974="",N$3&lt;$D974+Настройки!$B$7),0,MAX(0,$E974-MAX(0,SUMIFS(Тех_Движение!$G$2:$G$5111,Тех_Движение!$D$2:$D$5111,$C974,Тех_Движение!$B$2:$B$5111,"&lt;="&amp;N$3)-$F974)))</f>
        <v>#VALUE!</v>
      </c>
      <c r="O974" s="21" t="e">
        <f>IF(OR($B974="",O$3&lt;$D974+Настройки!$B$7),0,MAX(0,$E974-MAX(0,SUMIFS(Тех_Движение!$G$2:$G$5111,Тех_Движение!$D$2:$D$5111,$C974,Тех_Движение!$B$2:$B$5111,"&lt;="&amp;O$3)-$F974)))</f>
        <v>#VALUE!</v>
      </c>
      <c r="P974" s="21" t="e">
        <f>IF(OR($B974="",P$3&lt;$D974+Настройки!$B$7),0,MAX(0,$E974-MAX(0,SUMIFS(Тех_Движение!$G$2:$G$5111,Тех_Движение!$D$2:$D$5111,$C974,Тех_Движение!$B$2:$B$5111,"&lt;="&amp;P$3)-$F974)))</f>
        <v>#VALUE!</v>
      </c>
      <c r="Q974" s="21" t="e">
        <f>IF(OR($B974="",Q$3&lt;$D974+Настройки!$B$7),0,MAX(0,$E974-MAX(0,SUMIFS(Тех_Движение!$G$2:$G$5111,Тех_Движение!$D$2:$D$5111,$C974,Тех_Движение!$B$2:$B$5111,"&lt;="&amp;Q$3)-$F974)))</f>
        <v>#VALUE!</v>
      </c>
      <c r="R974" s="21" t="str">
        <f t="shared" si="46"/>
        <v/>
      </c>
      <c r="S974" s="23" t="str">
        <f>IF($B974="","",VLOOKUP($C974,Настройки!$A$11:$L$17,9,FALSE))</f>
        <v/>
      </c>
      <c r="T974" s="23" t="str">
        <f t="shared" si="47"/>
        <v/>
      </c>
    </row>
    <row r="975" spans="1:20" x14ac:dyDescent="0.3">
      <c r="A975" s="20">
        <f>Тех_Движение!$A$972</f>
        <v>971</v>
      </c>
      <c r="B975" s="20" t="str">
        <f>IF(Тех_Движение!$F$972&gt;0,Тех_Движение!$I$972,"")</f>
        <v/>
      </c>
      <c r="C975" s="20" t="str">
        <f>IF($B975="","",Тех_Движение!$D$972)</f>
        <v/>
      </c>
      <c r="D975" s="9" t="str">
        <f>IF($B975="","",Тех_Движение!$B$972)</f>
        <v/>
      </c>
      <c r="E975" s="21" t="str">
        <f>IF($B975="","",Тех_Движение!$F$972)</f>
        <v/>
      </c>
      <c r="F975" s="21" t="str">
        <f>IF($B975="","",SUMIFS($E$5:$E974,$C$5:$C974,$C975))</f>
        <v/>
      </c>
      <c r="G975" s="21" t="str">
        <f>IF($B975="","",MAX(0,$E975-MAX(0,SUMIFS(Тех_Движение!$G$2:$G$5111,Тех_Движение!$D$2:$D$5111,$C975,Тех_Движение!$B$2:$B$5111,"&lt;="&amp;Настройки!$B$5-1)-$F975)))</f>
        <v/>
      </c>
      <c r="H975" s="21" t="str">
        <f>IF($B975="","",IF(AND($D975&gt;=Настройки!$B$5,$D975&lt;=Настройки!$B$6),$E975,0))</f>
        <v/>
      </c>
      <c r="I975" s="21" t="str">
        <f t="shared" si="45"/>
        <v/>
      </c>
      <c r="J975" s="21" t="str">
        <f>IF($B975="","",MAX(0,$E975-MAX(0,SUMIFS(Тех_Движение!$G$2:$G$5111,Тех_Движение!$D$2:$D$5111,$C975,Тех_Движение!$B$2:$B$5111,"&lt;="&amp;Настройки!$B$6)-$F975)))</f>
        <v/>
      </c>
      <c r="K975" s="21" t="e">
        <f>IF(OR($B975="",K$3&lt;$D975+Настройки!$B$7),0,MAX(0,$E975-MAX(0,SUMIFS(Тех_Движение!$G$2:$G$5111,Тех_Движение!$D$2:$D$5111,$C975,Тех_Движение!$B$2:$B$5111,"&lt;="&amp;K$3)-$F975)))</f>
        <v>#VALUE!</v>
      </c>
      <c r="L975" s="21" t="e">
        <f>IF(OR($B975="",L$3&lt;$D975+Настройки!$B$7),0,MAX(0,$E975-MAX(0,SUMIFS(Тех_Движение!$G$2:$G$5111,Тех_Движение!$D$2:$D$5111,$C975,Тех_Движение!$B$2:$B$5111,"&lt;="&amp;L$3)-$F975)))</f>
        <v>#VALUE!</v>
      </c>
      <c r="M975" s="21" t="e">
        <f>IF(OR($B975="",M$3&lt;$D975+Настройки!$B$7),0,MAX(0,$E975-MAX(0,SUMIFS(Тех_Движение!$G$2:$G$5111,Тех_Движение!$D$2:$D$5111,$C975,Тех_Движение!$B$2:$B$5111,"&lt;="&amp;M$3)-$F975)))</f>
        <v>#VALUE!</v>
      </c>
      <c r="N975" s="21" t="e">
        <f>IF(OR($B975="",N$3&lt;$D975+Настройки!$B$7),0,MAX(0,$E975-MAX(0,SUMIFS(Тех_Движение!$G$2:$G$5111,Тех_Движение!$D$2:$D$5111,$C975,Тех_Движение!$B$2:$B$5111,"&lt;="&amp;N$3)-$F975)))</f>
        <v>#VALUE!</v>
      </c>
      <c r="O975" s="21" t="e">
        <f>IF(OR($B975="",O$3&lt;$D975+Настройки!$B$7),0,MAX(0,$E975-MAX(0,SUMIFS(Тех_Движение!$G$2:$G$5111,Тех_Движение!$D$2:$D$5111,$C975,Тех_Движение!$B$2:$B$5111,"&lt;="&amp;O$3)-$F975)))</f>
        <v>#VALUE!</v>
      </c>
      <c r="P975" s="21" t="e">
        <f>IF(OR($B975="",P$3&lt;$D975+Настройки!$B$7),0,MAX(0,$E975-MAX(0,SUMIFS(Тех_Движение!$G$2:$G$5111,Тех_Движение!$D$2:$D$5111,$C975,Тех_Движение!$B$2:$B$5111,"&lt;="&amp;P$3)-$F975)))</f>
        <v>#VALUE!</v>
      </c>
      <c r="Q975" s="21" t="e">
        <f>IF(OR($B975="",Q$3&lt;$D975+Настройки!$B$7),0,MAX(0,$E975-MAX(0,SUMIFS(Тех_Движение!$G$2:$G$5111,Тех_Движение!$D$2:$D$5111,$C975,Тех_Движение!$B$2:$B$5111,"&lt;="&amp;Q$3)-$F975)))</f>
        <v>#VALUE!</v>
      </c>
      <c r="R975" s="21" t="str">
        <f t="shared" si="46"/>
        <v/>
      </c>
      <c r="S975" s="23" t="str">
        <f>IF($B975="","",VLOOKUP($C975,Настройки!$A$11:$L$17,9,FALSE))</f>
        <v/>
      </c>
      <c r="T975" s="23" t="str">
        <f t="shared" si="47"/>
        <v/>
      </c>
    </row>
    <row r="976" spans="1:20" x14ac:dyDescent="0.3">
      <c r="A976" s="20">
        <f>Тех_Движение!$A$973</f>
        <v>972</v>
      </c>
      <c r="B976" s="20" t="str">
        <f>IF(Тех_Движение!$F$973&gt;0,Тех_Движение!$I$973,"")</f>
        <v/>
      </c>
      <c r="C976" s="20" t="str">
        <f>IF($B976="","",Тех_Движение!$D$973)</f>
        <v/>
      </c>
      <c r="D976" s="9" t="str">
        <f>IF($B976="","",Тех_Движение!$B$973)</f>
        <v/>
      </c>
      <c r="E976" s="21" t="str">
        <f>IF($B976="","",Тех_Движение!$F$973)</f>
        <v/>
      </c>
      <c r="F976" s="21" t="str">
        <f>IF($B976="","",SUMIFS($E$5:$E975,$C$5:$C975,$C976))</f>
        <v/>
      </c>
      <c r="G976" s="21" t="str">
        <f>IF($B976="","",MAX(0,$E976-MAX(0,SUMIFS(Тех_Движение!$G$2:$G$5111,Тех_Движение!$D$2:$D$5111,$C976,Тех_Движение!$B$2:$B$5111,"&lt;="&amp;Настройки!$B$5-1)-$F976)))</f>
        <v/>
      </c>
      <c r="H976" s="21" t="str">
        <f>IF($B976="","",IF(AND($D976&gt;=Настройки!$B$5,$D976&lt;=Настройки!$B$6),$E976,0))</f>
        <v/>
      </c>
      <c r="I976" s="21" t="str">
        <f t="shared" si="45"/>
        <v/>
      </c>
      <c r="J976" s="21" t="str">
        <f>IF($B976="","",MAX(0,$E976-MAX(0,SUMIFS(Тех_Движение!$G$2:$G$5111,Тех_Движение!$D$2:$D$5111,$C976,Тех_Движение!$B$2:$B$5111,"&lt;="&amp;Настройки!$B$6)-$F976)))</f>
        <v/>
      </c>
      <c r="K976" s="21" t="e">
        <f>IF(OR($B976="",K$3&lt;$D976+Настройки!$B$7),0,MAX(0,$E976-MAX(0,SUMIFS(Тех_Движение!$G$2:$G$5111,Тех_Движение!$D$2:$D$5111,$C976,Тех_Движение!$B$2:$B$5111,"&lt;="&amp;K$3)-$F976)))</f>
        <v>#VALUE!</v>
      </c>
      <c r="L976" s="21" t="e">
        <f>IF(OR($B976="",L$3&lt;$D976+Настройки!$B$7),0,MAX(0,$E976-MAX(0,SUMIFS(Тех_Движение!$G$2:$G$5111,Тех_Движение!$D$2:$D$5111,$C976,Тех_Движение!$B$2:$B$5111,"&lt;="&amp;L$3)-$F976)))</f>
        <v>#VALUE!</v>
      </c>
      <c r="M976" s="21" t="e">
        <f>IF(OR($B976="",M$3&lt;$D976+Настройки!$B$7),0,MAX(0,$E976-MAX(0,SUMIFS(Тех_Движение!$G$2:$G$5111,Тех_Движение!$D$2:$D$5111,$C976,Тех_Движение!$B$2:$B$5111,"&lt;="&amp;M$3)-$F976)))</f>
        <v>#VALUE!</v>
      </c>
      <c r="N976" s="21" t="e">
        <f>IF(OR($B976="",N$3&lt;$D976+Настройки!$B$7),0,MAX(0,$E976-MAX(0,SUMIFS(Тех_Движение!$G$2:$G$5111,Тех_Движение!$D$2:$D$5111,$C976,Тех_Движение!$B$2:$B$5111,"&lt;="&amp;N$3)-$F976)))</f>
        <v>#VALUE!</v>
      </c>
      <c r="O976" s="21" t="e">
        <f>IF(OR($B976="",O$3&lt;$D976+Настройки!$B$7),0,MAX(0,$E976-MAX(0,SUMIFS(Тех_Движение!$G$2:$G$5111,Тех_Движение!$D$2:$D$5111,$C976,Тех_Движение!$B$2:$B$5111,"&lt;="&amp;O$3)-$F976)))</f>
        <v>#VALUE!</v>
      </c>
      <c r="P976" s="21" t="e">
        <f>IF(OR($B976="",P$3&lt;$D976+Настройки!$B$7),0,MAX(0,$E976-MAX(0,SUMIFS(Тех_Движение!$G$2:$G$5111,Тех_Движение!$D$2:$D$5111,$C976,Тех_Движение!$B$2:$B$5111,"&lt;="&amp;P$3)-$F976)))</f>
        <v>#VALUE!</v>
      </c>
      <c r="Q976" s="21" t="e">
        <f>IF(OR($B976="",Q$3&lt;$D976+Настройки!$B$7),0,MAX(0,$E976-MAX(0,SUMIFS(Тех_Движение!$G$2:$G$5111,Тех_Движение!$D$2:$D$5111,$C976,Тех_Движение!$B$2:$B$5111,"&lt;="&amp;Q$3)-$F976)))</f>
        <v>#VALUE!</v>
      </c>
      <c r="R976" s="21" t="str">
        <f t="shared" si="46"/>
        <v/>
      </c>
      <c r="S976" s="23" t="str">
        <f>IF($B976="","",VLOOKUP($C976,Настройки!$A$11:$L$17,9,FALSE))</f>
        <v/>
      </c>
      <c r="T976" s="23" t="str">
        <f t="shared" si="47"/>
        <v/>
      </c>
    </row>
    <row r="977" spans="1:20" x14ac:dyDescent="0.3">
      <c r="A977" s="20">
        <f>Тех_Движение!$A$974</f>
        <v>973</v>
      </c>
      <c r="B977" s="20" t="str">
        <f>IF(Тех_Движение!$F$974&gt;0,Тех_Движение!$I$974,"")</f>
        <v/>
      </c>
      <c r="C977" s="20" t="str">
        <f>IF($B977="","",Тех_Движение!$D$974)</f>
        <v/>
      </c>
      <c r="D977" s="9" t="str">
        <f>IF($B977="","",Тех_Движение!$B$974)</f>
        <v/>
      </c>
      <c r="E977" s="21" t="str">
        <f>IF($B977="","",Тех_Движение!$F$974)</f>
        <v/>
      </c>
      <c r="F977" s="21" t="str">
        <f>IF($B977="","",SUMIFS($E$5:$E976,$C$5:$C976,$C977))</f>
        <v/>
      </c>
      <c r="G977" s="21" t="str">
        <f>IF($B977="","",MAX(0,$E977-MAX(0,SUMIFS(Тех_Движение!$G$2:$G$5111,Тех_Движение!$D$2:$D$5111,$C977,Тех_Движение!$B$2:$B$5111,"&lt;="&amp;Настройки!$B$5-1)-$F977)))</f>
        <v/>
      </c>
      <c r="H977" s="21" t="str">
        <f>IF($B977="","",IF(AND($D977&gt;=Настройки!$B$5,$D977&lt;=Настройки!$B$6),$E977,0))</f>
        <v/>
      </c>
      <c r="I977" s="21" t="str">
        <f t="shared" si="45"/>
        <v/>
      </c>
      <c r="J977" s="21" t="str">
        <f>IF($B977="","",MAX(0,$E977-MAX(0,SUMIFS(Тех_Движение!$G$2:$G$5111,Тех_Движение!$D$2:$D$5111,$C977,Тех_Движение!$B$2:$B$5111,"&lt;="&amp;Настройки!$B$6)-$F977)))</f>
        <v/>
      </c>
      <c r="K977" s="21" t="e">
        <f>IF(OR($B977="",K$3&lt;$D977+Настройки!$B$7),0,MAX(0,$E977-MAX(0,SUMIFS(Тех_Движение!$G$2:$G$5111,Тех_Движение!$D$2:$D$5111,$C977,Тех_Движение!$B$2:$B$5111,"&lt;="&amp;K$3)-$F977)))</f>
        <v>#VALUE!</v>
      </c>
      <c r="L977" s="21" t="e">
        <f>IF(OR($B977="",L$3&lt;$D977+Настройки!$B$7),0,MAX(0,$E977-MAX(0,SUMIFS(Тех_Движение!$G$2:$G$5111,Тех_Движение!$D$2:$D$5111,$C977,Тех_Движение!$B$2:$B$5111,"&lt;="&amp;L$3)-$F977)))</f>
        <v>#VALUE!</v>
      </c>
      <c r="M977" s="21" t="e">
        <f>IF(OR($B977="",M$3&lt;$D977+Настройки!$B$7),0,MAX(0,$E977-MAX(0,SUMIFS(Тех_Движение!$G$2:$G$5111,Тех_Движение!$D$2:$D$5111,$C977,Тех_Движение!$B$2:$B$5111,"&lt;="&amp;M$3)-$F977)))</f>
        <v>#VALUE!</v>
      </c>
      <c r="N977" s="21" t="e">
        <f>IF(OR($B977="",N$3&lt;$D977+Настройки!$B$7),0,MAX(0,$E977-MAX(0,SUMIFS(Тех_Движение!$G$2:$G$5111,Тех_Движение!$D$2:$D$5111,$C977,Тех_Движение!$B$2:$B$5111,"&lt;="&amp;N$3)-$F977)))</f>
        <v>#VALUE!</v>
      </c>
      <c r="O977" s="21" t="e">
        <f>IF(OR($B977="",O$3&lt;$D977+Настройки!$B$7),0,MAX(0,$E977-MAX(0,SUMIFS(Тех_Движение!$G$2:$G$5111,Тех_Движение!$D$2:$D$5111,$C977,Тех_Движение!$B$2:$B$5111,"&lt;="&amp;O$3)-$F977)))</f>
        <v>#VALUE!</v>
      </c>
      <c r="P977" s="21" t="e">
        <f>IF(OR($B977="",P$3&lt;$D977+Настройки!$B$7),0,MAX(0,$E977-MAX(0,SUMIFS(Тех_Движение!$G$2:$G$5111,Тех_Движение!$D$2:$D$5111,$C977,Тех_Движение!$B$2:$B$5111,"&lt;="&amp;P$3)-$F977)))</f>
        <v>#VALUE!</v>
      </c>
      <c r="Q977" s="21" t="e">
        <f>IF(OR($B977="",Q$3&lt;$D977+Настройки!$B$7),0,MAX(0,$E977-MAX(0,SUMIFS(Тех_Движение!$G$2:$G$5111,Тех_Движение!$D$2:$D$5111,$C977,Тех_Движение!$B$2:$B$5111,"&lt;="&amp;Q$3)-$F977)))</f>
        <v>#VALUE!</v>
      </c>
      <c r="R977" s="21" t="str">
        <f t="shared" si="46"/>
        <v/>
      </c>
      <c r="S977" s="23" t="str">
        <f>IF($B977="","",VLOOKUP($C977,Настройки!$A$11:$L$17,9,FALSE))</f>
        <v/>
      </c>
      <c r="T977" s="23" t="str">
        <f t="shared" si="47"/>
        <v/>
      </c>
    </row>
    <row r="978" spans="1:20" x14ac:dyDescent="0.3">
      <c r="A978" s="20">
        <f>Тех_Движение!$A$975</f>
        <v>974</v>
      </c>
      <c r="B978" s="20" t="str">
        <f>IF(Тех_Движение!$F$975&gt;0,Тех_Движение!$I$975,"")</f>
        <v/>
      </c>
      <c r="C978" s="20" t="str">
        <f>IF($B978="","",Тех_Движение!$D$975)</f>
        <v/>
      </c>
      <c r="D978" s="9" t="str">
        <f>IF($B978="","",Тех_Движение!$B$975)</f>
        <v/>
      </c>
      <c r="E978" s="21" t="str">
        <f>IF($B978="","",Тех_Движение!$F$975)</f>
        <v/>
      </c>
      <c r="F978" s="21" t="str">
        <f>IF($B978="","",SUMIFS($E$5:$E977,$C$5:$C977,$C978))</f>
        <v/>
      </c>
      <c r="G978" s="21" t="str">
        <f>IF($B978="","",MAX(0,$E978-MAX(0,SUMIFS(Тех_Движение!$G$2:$G$5111,Тех_Движение!$D$2:$D$5111,$C978,Тех_Движение!$B$2:$B$5111,"&lt;="&amp;Настройки!$B$5-1)-$F978)))</f>
        <v/>
      </c>
      <c r="H978" s="21" t="str">
        <f>IF($B978="","",IF(AND($D978&gt;=Настройки!$B$5,$D978&lt;=Настройки!$B$6),$E978,0))</f>
        <v/>
      </c>
      <c r="I978" s="21" t="str">
        <f t="shared" si="45"/>
        <v/>
      </c>
      <c r="J978" s="21" t="str">
        <f>IF($B978="","",MAX(0,$E978-MAX(0,SUMIFS(Тех_Движение!$G$2:$G$5111,Тех_Движение!$D$2:$D$5111,$C978,Тех_Движение!$B$2:$B$5111,"&lt;="&amp;Настройки!$B$6)-$F978)))</f>
        <v/>
      </c>
      <c r="K978" s="21" t="e">
        <f>IF(OR($B978="",K$3&lt;$D978+Настройки!$B$7),0,MAX(0,$E978-MAX(0,SUMIFS(Тех_Движение!$G$2:$G$5111,Тех_Движение!$D$2:$D$5111,$C978,Тех_Движение!$B$2:$B$5111,"&lt;="&amp;K$3)-$F978)))</f>
        <v>#VALUE!</v>
      </c>
      <c r="L978" s="21" t="e">
        <f>IF(OR($B978="",L$3&lt;$D978+Настройки!$B$7),0,MAX(0,$E978-MAX(0,SUMIFS(Тех_Движение!$G$2:$G$5111,Тех_Движение!$D$2:$D$5111,$C978,Тех_Движение!$B$2:$B$5111,"&lt;="&amp;L$3)-$F978)))</f>
        <v>#VALUE!</v>
      </c>
      <c r="M978" s="21" t="e">
        <f>IF(OR($B978="",M$3&lt;$D978+Настройки!$B$7),0,MAX(0,$E978-MAX(0,SUMIFS(Тех_Движение!$G$2:$G$5111,Тех_Движение!$D$2:$D$5111,$C978,Тех_Движение!$B$2:$B$5111,"&lt;="&amp;M$3)-$F978)))</f>
        <v>#VALUE!</v>
      </c>
      <c r="N978" s="21" t="e">
        <f>IF(OR($B978="",N$3&lt;$D978+Настройки!$B$7),0,MAX(0,$E978-MAX(0,SUMIFS(Тех_Движение!$G$2:$G$5111,Тех_Движение!$D$2:$D$5111,$C978,Тех_Движение!$B$2:$B$5111,"&lt;="&amp;N$3)-$F978)))</f>
        <v>#VALUE!</v>
      </c>
      <c r="O978" s="21" t="e">
        <f>IF(OR($B978="",O$3&lt;$D978+Настройки!$B$7),0,MAX(0,$E978-MAX(0,SUMIFS(Тех_Движение!$G$2:$G$5111,Тех_Движение!$D$2:$D$5111,$C978,Тех_Движение!$B$2:$B$5111,"&lt;="&amp;O$3)-$F978)))</f>
        <v>#VALUE!</v>
      </c>
      <c r="P978" s="21" t="e">
        <f>IF(OR($B978="",P$3&lt;$D978+Настройки!$B$7),0,MAX(0,$E978-MAX(0,SUMIFS(Тех_Движение!$G$2:$G$5111,Тех_Движение!$D$2:$D$5111,$C978,Тех_Движение!$B$2:$B$5111,"&lt;="&amp;P$3)-$F978)))</f>
        <v>#VALUE!</v>
      </c>
      <c r="Q978" s="21" t="e">
        <f>IF(OR($B978="",Q$3&lt;$D978+Настройки!$B$7),0,MAX(0,$E978-MAX(0,SUMIFS(Тех_Движение!$G$2:$G$5111,Тех_Движение!$D$2:$D$5111,$C978,Тех_Движение!$B$2:$B$5111,"&lt;="&amp;Q$3)-$F978)))</f>
        <v>#VALUE!</v>
      </c>
      <c r="R978" s="21" t="str">
        <f t="shared" si="46"/>
        <v/>
      </c>
      <c r="S978" s="23" t="str">
        <f>IF($B978="","",VLOOKUP($C978,Настройки!$A$11:$L$17,9,FALSE))</f>
        <v/>
      </c>
      <c r="T978" s="23" t="str">
        <f t="shared" si="47"/>
        <v/>
      </c>
    </row>
    <row r="979" spans="1:20" x14ac:dyDescent="0.3">
      <c r="A979" s="20">
        <f>Тех_Движение!$A$976</f>
        <v>975</v>
      </c>
      <c r="B979" s="20" t="str">
        <f>IF(Тех_Движение!$F$976&gt;0,Тех_Движение!$I$976,"")</f>
        <v/>
      </c>
      <c r="C979" s="20" t="str">
        <f>IF($B979="","",Тех_Движение!$D$976)</f>
        <v/>
      </c>
      <c r="D979" s="9" t="str">
        <f>IF($B979="","",Тех_Движение!$B$976)</f>
        <v/>
      </c>
      <c r="E979" s="21" t="str">
        <f>IF($B979="","",Тех_Движение!$F$976)</f>
        <v/>
      </c>
      <c r="F979" s="21" t="str">
        <f>IF($B979="","",SUMIFS($E$5:$E978,$C$5:$C978,$C979))</f>
        <v/>
      </c>
      <c r="G979" s="21" t="str">
        <f>IF($B979="","",MAX(0,$E979-MAX(0,SUMIFS(Тех_Движение!$G$2:$G$5111,Тех_Движение!$D$2:$D$5111,$C979,Тех_Движение!$B$2:$B$5111,"&lt;="&amp;Настройки!$B$5-1)-$F979)))</f>
        <v/>
      </c>
      <c r="H979" s="21" t="str">
        <f>IF($B979="","",IF(AND($D979&gt;=Настройки!$B$5,$D979&lt;=Настройки!$B$6),$E979,0))</f>
        <v/>
      </c>
      <c r="I979" s="21" t="str">
        <f t="shared" si="45"/>
        <v/>
      </c>
      <c r="J979" s="21" t="str">
        <f>IF($B979="","",MAX(0,$E979-MAX(0,SUMIFS(Тех_Движение!$G$2:$G$5111,Тех_Движение!$D$2:$D$5111,$C979,Тех_Движение!$B$2:$B$5111,"&lt;="&amp;Настройки!$B$6)-$F979)))</f>
        <v/>
      </c>
      <c r="K979" s="21" t="e">
        <f>IF(OR($B979="",K$3&lt;$D979+Настройки!$B$7),0,MAX(0,$E979-MAX(0,SUMIFS(Тех_Движение!$G$2:$G$5111,Тех_Движение!$D$2:$D$5111,$C979,Тех_Движение!$B$2:$B$5111,"&lt;="&amp;K$3)-$F979)))</f>
        <v>#VALUE!</v>
      </c>
      <c r="L979" s="21" t="e">
        <f>IF(OR($B979="",L$3&lt;$D979+Настройки!$B$7),0,MAX(0,$E979-MAX(0,SUMIFS(Тех_Движение!$G$2:$G$5111,Тех_Движение!$D$2:$D$5111,$C979,Тех_Движение!$B$2:$B$5111,"&lt;="&amp;L$3)-$F979)))</f>
        <v>#VALUE!</v>
      </c>
      <c r="M979" s="21" t="e">
        <f>IF(OR($B979="",M$3&lt;$D979+Настройки!$B$7),0,MAX(0,$E979-MAX(0,SUMIFS(Тех_Движение!$G$2:$G$5111,Тех_Движение!$D$2:$D$5111,$C979,Тех_Движение!$B$2:$B$5111,"&lt;="&amp;M$3)-$F979)))</f>
        <v>#VALUE!</v>
      </c>
      <c r="N979" s="21" t="e">
        <f>IF(OR($B979="",N$3&lt;$D979+Настройки!$B$7),0,MAX(0,$E979-MAX(0,SUMIFS(Тех_Движение!$G$2:$G$5111,Тех_Движение!$D$2:$D$5111,$C979,Тех_Движение!$B$2:$B$5111,"&lt;="&amp;N$3)-$F979)))</f>
        <v>#VALUE!</v>
      </c>
      <c r="O979" s="21" t="e">
        <f>IF(OR($B979="",O$3&lt;$D979+Настройки!$B$7),0,MAX(0,$E979-MAX(0,SUMIFS(Тех_Движение!$G$2:$G$5111,Тех_Движение!$D$2:$D$5111,$C979,Тех_Движение!$B$2:$B$5111,"&lt;="&amp;O$3)-$F979)))</f>
        <v>#VALUE!</v>
      </c>
      <c r="P979" s="21" t="e">
        <f>IF(OR($B979="",P$3&lt;$D979+Настройки!$B$7),0,MAX(0,$E979-MAX(0,SUMIFS(Тех_Движение!$G$2:$G$5111,Тех_Движение!$D$2:$D$5111,$C979,Тех_Движение!$B$2:$B$5111,"&lt;="&amp;P$3)-$F979)))</f>
        <v>#VALUE!</v>
      </c>
      <c r="Q979" s="21" t="e">
        <f>IF(OR($B979="",Q$3&lt;$D979+Настройки!$B$7),0,MAX(0,$E979-MAX(0,SUMIFS(Тех_Движение!$G$2:$G$5111,Тех_Движение!$D$2:$D$5111,$C979,Тех_Движение!$B$2:$B$5111,"&lt;="&amp;Q$3)-$F979)))</f>
        <v>#VALUE!</v>
      </c>
      <c r="R979" s="21" t="str">
        <f t="shared" si="46"/>
        <v/>
      </c>
      <c r="S979" s="23" t="str">
        <f>IF($B979="","",VLOOKUP($C979,Настройки!$A$11:$L$17,9,FALSE))</f>
        <v/>
      </c>
      <c r="T979" s="23" t="str">
        <f t="shared" si="47"/>
        <v/>
      </c>
    </row>
    <row r="980" spans="1:20" x14ac:dyDescent="0.3">
      <c r="A980" s="20">
        <f>Тех_Движение!$A$977</f>
        <v>976</v>
      </c>
      <c r="B980" s="20" t="str">
        <f>IF(Тех_Движение!$F$977&gt;0,Тех_Движение!$I$977,"")</f>
        <v/>
      </c>
      <c r="C980" s="20" t="str">
        <f>IF($B980="","",Тех_Движение!$D$977)</f>
        <v/>
      </c>
      <c r="D980" s="9" t="str">
        <f>IF($B980="","",Тех_Движение!$B$977)</f>
        <v/>
      </c>
      <c r="E980" s="21" t="str">
        <f>IF($B980="","",Тех_Движение!$F$977)</f>
        <v/>
      </c>
      <c r="F980" s="21" t="str">
        <f>IF($B980="","",SUMIFS($E$5:$E979,$C$5:$C979,$C980))</f>
        <v/>
      </c>
      <c r="G980" s="21" t="str">
        <f>IF($B980="","",MAX(0,$E980-MAX(0,SUMIFS(Тех_Движение!$G$2:$G$5111,Тех_Движение!$D$2:$D$5111,$C980,Тех_Движение!$B$2:$B$5111,"&lt;="&amp;Настройки!$B$5-1)-$F980)))</f>
        <v/>
      </c>
      <c r="H980" s="21" t="str">
        <f>IF($B980="","",IF(AND($D980&gt;=Настройки!$B$5,$D980&lt;=Настройки!$B$6),$E980,0))</f>
        <v/>
      </c>
      <c r="I980" s="21" t="str">
        <f t="shared" si="45"/>
        <v/>
      </c>
      <c r="J980" s="21" t="str">
        <f>IF($B980="","",MAX(0,$E980-MAX(0,SUMIFS(Тех_Движение!$G$2:$G$5111,Тех_Движение!$D$2:$D$5111,$C980,Тех_Движение!$B$2:$B$5111,"&lt;="&amp;Настройки!$B$6)-$F980)))</f>
        <v/>
      </c>
      <c r="K980" s="21" t="e">
        <f>IF(OR($B980="",K$3&lt;$D980+Настройки!$B$7),0,MAX(0,$E980-MAX(0,SUMIFS(Тех_Движение!$G$2:$G$5111,Тех_Движение!$D$2:$D$5111,$C980,Тех_Движение!$B$2:$B$5111,"&lt;="&amp;K$3)-$F980)))</f>
        <v>#VALUE!</v>
      </c>
      <c r="L980" s="21" t="e">
        <f>IF(OR($B980="",L$3&lt;$D980+Настройки!$B$7),0,MAX(0,$E980-MAX(0,SUMIFS(Тех_Движение!$G$2:$G$5111,Тех_Движение!$D$2:$D$5111,$C980,Тех_Движение!$B$2:$B$5111,"&lt;="&amp;L$3)-$F980)))</f>
        <v>#VALUE!</v>
      </c>
      <c r="M980" s="21" t="e">
        <f>IF(OR($B980="",M$3&lt;$D980+Настройки!$B$7),0,MAX(0,$E980-MAX(0,SUMIFS(Тех_Движение!$G$2:$G$5111,Тех_Движение!$D$2:$D$5111,$C980,Тех_Движение!$B$2:$B$5111,"&lt;="&amp;M$3)-$F980)))</f>
        <v>#VALUE!</v>
      </c>
      <c r="N980" s="21" t="e">
        <f>IF(OR($B980="",N$3&lt;$D980+Настройки!$B$7),0,MAX(0,$E980-MAX(0,SUMIFS(Тех_Движение!$G$2:$G$5111,Тех_Движение!$D$2:$D$5111,$C980,Тех_Движение!$B$2:$B$5111,"&lt;="&amp;N$3)-$F980)))</f>
        <v>#VALUE!</v>
      </c>
      <c r="O980" s="21" t="e">
        <f>IF(OR($B980="",O$3&lt;$D980+Настройки!$B$7),0,MAX(0,$E980-MAX(0,SUMIFS(Тех_Движение!$G$2:$G$5111,Тех_Движение!$D$2:$D$5111,$C980,Тех_Движение!$B$2:$B$5111,"&lt;="&amp;O$3)-$F980)))</f>
        <v>#VALUE!</v>
      </c>
      <c r="P980" s="21" t="e">
        <f>IF(OR($B980="",P$3&lt;$D980+Настройки!$B$7),0,MAX(0,$E980-MAX(0,SUMIFS(Тех_Движение!$G$2:$G$5111,Тех_Движение!$D$2:$D$5111,$C980,Тех_Движение!$B$2:$B$5111,"&lt;="&amp;P$3)-$F980)))</f>
        <v>#VALUE!</v>
      </c>
      <c r="Q980" s="21" t="e">
        <f>IF(OR($B980="",Q$3&lt;$D980+Настройки!$B$7),0,MAX(0,$E980-MAX(0,SUMIFS(Тех_Движение!$G$2:$G$5111,Тех_Движение!$D$2:$D$5111,$C980,Тех_Движение!$B$2:$B$5111,"&lt;="&amp;Q$3)-$F980)))</f>
        <v>#VALUE!</v>
      </c>
      <c r="R980" s="21" t="str">
        <f t="shared" si="46"/>
        <v/>
      </c>
      <c r="S980" s="23" t="str">
        <f>IF($B980="","",VLOOKUP($C980,Настройки!$A$11:$L$17,9,FALSE))</f>
        <v/>
      </c>
      <c r="T980" s="23" t="str">
        <f t="shared" si="47"/>
        <v/>
      </c>
    </row>
    <row r="981" spans="1:20" x14ac:dyDescent="0.3">
      <c r="A981" s="20">
        <f>Тех_Движение!$A$978</f>
        <v>977</v>
      </c>
      <c r="B981" s="20" t="str">
        <f>IF(Тех_Движение!$F$978&gt;0,Тех_Движение!$I$978,"")</f>
        <v/>
      </c>
      <c r="C981" s="20" t="str">
        <f>IF($B981="","",Тех_Движение!$D$978)</f>
        <v/>
      </c>
      <c r="D981" s="9" t="str">
        <f>IF($B981="","",Тех_Движение!$B$978)</f>
        <v/>
      </c>
      <c r="E981" s="21" t="str">
        <f>IF($B981="","",Тех_Движение!$F$978)</f>
        <v/>
      </c>
      <c r="F981" s="21" t="str">
        <f>IF($B981="","",SUMIFS($E$5:$E980,$C$5:$C980,$C981))</f>
        <v/>
      </c>
      <c r="G981" s="21" t="str">
        <f>IF($B981="","",MAX(0,$E981-MAX(0,SUMIFS(Тех_Движение!$G$2:$G$5111,Тех_Движение!$D$2:$D$5111,$C981,Тех_Движение!$B$2:$B$5111,"&lt;="&amp;Настройки!$B$5-1)-$F981)))</f>
        <v/>
      </c>
      <c r="H981" s="21" t="str">
        <f>IF($B981="","",IF(AND($D981&gt;=Настройки!$B$5,$D981&lt;=Настройки!$B$6),$E981,0))</f>
        <v/>
      </c>
      <c r="I981" s="21" t="str">
        <f t="shared" si="45"/>
        <v/>
      </c>
      <c r="J981" s="21" t="str">
        <f>IF($B981="","",MAX(0,$E981-MAX(0,SUMIFS(Тех_Движение!$G$2:$G$5111,Тех_Движение!$D$2:$D$5111,$C981,Тех_Движение!$B$2:$B$5111,"&lt;="&amp;Настройки!$B$6)-$F981)))</f>
        <v/>
      </c>
      <c r="K981" s="21" t="e">
        <f>IF(OR($B981="",K$3&lt;$D981+Настройки!$B$7),0,MAX(0,$E981-MAX(0,SUMIFS(Тех_Движение!$G$2:$G$5111,Тех_Движение!$D$2:$D$5111,$C981,Тех_Движение!$B$2:$B$5111,"&lt;="&amp;K$3)-$F981)))</f>
        <v>#VALUE!</v>
      </c>
      <c r="L981" s="21" t="e">
        <f>IF(OR($B981="",L$3&lt;$D981+Настройки!$B$7),0,MAX(0,$E981-MAX(0,SUMIFS(Тех_Движение!$G$2:$G$5111,Тех_Движение!$D$2:$D$5111,$C981,Тех_Движение!$B$2:$B$5111,"&lt;="&amp;L$3)-$F981)))</f>
        <v>#VALUE!</v>
      </c>
      <c r="M981" s="21" t="e">
        <f>IF(OR($B981="",M$3&lt;$D981+Настройки!$B$7),0,MAX(0,$E981-MAX(0,SUMIFS(Тех_Движение!$G$2:$G$5111,Тех_Движение!$D$2:$D$5111,$C981,Тех_Движение!$B$2:$B$5111,"&lt;="&amp;M$3)-$F981)))</f>
        <v>#VALUE!</v>
      </c>
      <c r="N981" s="21" t="e">
        <f>IF(OR($B981="",N$3&lt;$D981+Настройки!$B$7),0,MAX(0,$E981-MAX(0,SUMIFS(Тех_Движение!$G$2:$G$5111,Тех_Движение!$D$2:$D$5111,$C981,Тех_Движение!$B$2:$B$5111,"&lt;="&amp;N$3)-$F981)))</f>
        <v>#VALUE!</v>
      </c>
      <c r="O981" s="21" t="e">
        <f>IF(OR($B981="",O$3&lt;$D981+Настройки!$B$7),0,MAX(0,$E981-MAX(0,SUMIFS(Тех_Движение!$G$2:$G$5111,Тех_Движение!$D$2:$D$5111,$C981,Тех_Движение!$B$2:$B$5111,"&lt;="&amp;O$3)-$F981)))</f>
        <v>#VALUE!</v>
      </c>
      <c r="P981" s="21" t="e">
        <f>IF(OR($B981="",P$3&lt;$D981+Настройки!$B$7),0,MAX(0,$E981-MAX(0,SUMIFS(Тех_Движение!$G$2:$G$5111,Тех_Движение!$D$2:$D$5111,$C981,Тех_Движение!$B$2:$B$5111,"&lt;="&amp;P$3)-$F981)))</f>
        <v>#VALUE!</v>
      </c>
      <c r="Q981" s="21" t="e">
        <f>IF(OR($B981="",Q$3&lt;$D981+Настройки!$B$7),0,MAX(0,$E981-MAX(0,SUMIFS(Тех_Движение!$G$2:$G$5111,Тех_Движение!$D$2:$D$5111,$C981,Тех_Движение!$B$2:$B$5111,"&lt;="&amp;Q$3)-$F981)))</f>
        <v>#VALUE!</v>
      </c>
      <c r="R981" s="21" t="str">
        <f t="shared" si="46"/>
        <v/>
      </c>
      <c r="S981" s="23" t="str">
        <f>IF($B981="","",VLOOKUP($C981,Настройки!$A$11:$L$17,9,FALSE))</f>
        <v/>
      </c>
      <c r="T981" s="23" t="str">
        <f t="shared" si="47"/>
        <v/>
      </c>
    </row>
    <row r="982" spans="1:20" x14ac:dyDescent="0.3">
      <c r="A982" s="20">
        <f>Тех_Движение!$A$979</f>
        <v>978</v>
      </c>
      <c r="B982" s="20" t="str">
        <f>IF(Тех_Движение!$F$979&gt;0,Тех_Движение!$I$979,"")</f>
        <v/>
      </c>
      <c r="C982" s="20" t="str">
        <f>IF($B982="","",Тех_Движение!$D$979)</f>
        <v/>
      </c>
      <c r="D982" s="9" t="str">
        <f>IF($B982="","",Тех_Движение!$B$979)</f>
        <v/>
      </c>
      <c r="E982" s="21" t="str">
        <f>IF($B982="","",Тех_Движение!$F$979)</f>
        <v/>
      </c>
      <c r="F982" s="21" t="str">
        <f>IF($B982="","",SUMIFS($E$5:$E981,$C$5:$C981,$C982))</f>
        <v/>
      </c>
      <c r="G982" s="21" t="str">
        <f>IF($B982="","",MAX(0,$E982-MAX(0,SUMIFS(Тех_Движение!$G$2:$G$5111,Тех_Движение!$D$2:$D$5111,$C982,Тех_Движение!$B$2:$B$5111,"&lt;="&amp;Настройки!$B$5-1)-$F982)))</f>
        <v/>
      </c>
      <c r="H982" s="21" t="str">
        <f>IF($B982="","",IF(AND($D982&gt;=Настройки!$B$5,$D982&lt;=Настройки!$B$6),$E982,0))</f>
        <v/>
      </c>
      <c r="I982" s="21" t="str">
        <f t="shared" si="45"/>
        <v/>
      </c>
      <c r="J982" s="21" t="str">
        <f>IF($B982="","",MAX(0,$E982-MAX(0,SUMIFS(Тех_Движение!$G$2:$G$5111,Тех_Движение!$D$2:$D$5111,$C982,Тех_Движение!$B$2:$B$5111,"&lt;="&amp;Настройки!$B$6)-$F982)))</f>
        <v/>
      </c>
      <c r="K982" s="21" t="e">
        <f>IF(OR($B982="",K$3&lt;$D982+Настройки!$B$7),0,MAX(0,$E982-MAX(0,SUMIFS(Тех_Движение!$G$2:$G$5111,Тех_Движение!$D$2:$D$5111,$C982,Тех_Движение!$B$2:$B$5111,"&lt;="&amp;K$3)-$F982)))</f>
        <v>#VALUE!</v>
      </c>
      <c r="L982" s="21" t="e">
        <f>IF(OR($B982="",L$3&lt;$D982+Настройки!$B$7),0,MAX(0,$E982-MAX(0,SUMIFS(Тех_Движение!$G$2:$G$5111,Тех_Движение!$D$2:$D$5111,$C982,Тех_Движение!$B$2:$B$5111,"&lt;="&amp;L$3)-$F982)))</f>
        <v>#VALUE!</v>
      </c>
      <c r="M982" s="21" t="e">
        <f>IF(OR($B982="",M$3&lt;$D982+Настройки!$B$7),0,MAX(0,$E982-MAX(0,SUMIFS(Тех_Движение!$G$2:$G$5111,Тех_Движение!$D$2:$D$5111,$C982,Тех_Движение!$B$2:$B$5111,"&lt;="&amp;M$3)-$F982)))</f>
        <v>#VALUE!</v>
      </c>
      <c r="N982" s="21" t="e">
        <f>IF(OR($B982="",N$3&lt;$D982+Настройки!$B$7),0,MAX(0,$E982-MAX(0,SUMIFS(Тех_Движение!$G$2:$G$5111,Тех_Движение!$D$2:$D$5111,$C982,Тех_Движение!$B$2:$B$5111,"&lt;="&amp;N$3)-$F982)))</f>
        <v>#VALUE!</v>
      </c>
      <c r="O982" s="21" t="e">
        <f>IF(OR($B982="",O$3&lt;$D982+Настройки!$B$7),0,MAX(0,$E982-MAX(0,SUMIFS(Тех_Движение!$G$2:$G$5111,Тех_Движение!$D$2:$D$5111,$C982,Тех_Движение!$B$2:$B$5111,"&lt;="&amp;O$3)-$F982)))</f>
        <v>#VALUE!</v>
      </c>
      <c r="P982" s="21" t="e">
        <f>IF(OR($B982="",P$3&lt;$D982+Настройки!$B$7),0,MAX(0,$E982-MAX(0,SUMIFS(Тех_Движение!$G$2:$G$5111,Тех_Движение!$D$2:$D$5111,$C982,Тех_Движение!$B$2:$B$5111,"&lt;="&amp;P$3)-$F982)))</f>
        <v>#VALUE!</v>
      </c>
      <c r="Q982" s="21" t="e">
        <f>IF(OR($B982="",Q$3&lt;$D982+Настройки!$B$7),0,MAX(0,$E982-MAX(0,SUMIFS(Тех_Движение!$G$2:$G$5111,Тех_Движение!$D$2:$D$5111,$C982,Тех_Движение!$B$2:$B$5111,"&lt;="&amp;Q$3)-$F982)))</f>
        <v>#VALUE!</v>
      </c>
      <c r="R982" s="21" t="str">
        <f t="shared" si="46"/>
        <v/>
      </c>
      <c r="S982" s="23" t="str">
        <f>IF($B982="","",VLOOKUP($C982,Настройки!$A$11:$L$17,9,FALSE))</f>
        <v/>
      </c>
      <c r="T982" s="23" t="str">
        <f t="shared" si="47"/>
        <v/>
      </c>
    </row>
    <row r="983" spans="1:20" x14ac:dyDescent="0.3">
      <c r="A983" s="20">
        <f>Тех_Движение!$A$980</f>
        <v>979</v>
      </c>
      <c r="B983" s="20" t="str">
        <f>IF(Тех_Движение!$F$980&gt;0,Тех_Движение!$I$980,"")</f>
        <v/>
      </c>
      <c r="C983" s="20" t="str">
        <f>IF($B983="","",Тех_Движение!$D$980)</f>
        <v/>
      </c>
      <c r="D983" s="9" t="str">
        <f>IF($B983="","",Тех_Движение!$B$980)</f>
        <v/>
      </c>
      <c r="E983" s="21" t="str">
        <f>IF($B983="","",Тех_Движение!$F$980)</f>
        <v/>
      </c>
      <c r="F983" s="21" t="str">
        <f>IF($B983="","",SUMIFS($E$5:$E982,$C$5:$C982,$C983))</f>
        <v/>
      </c>
      <c r="G983" s="21" t="str">
        <f>IF($B983="","",MAX(0,$E983-MAX(0,SUMIFS(Тех_Движение!$G$2:$G$5111,Тех_Движение!$D$2:$D$5111,$C983,Тех_Движение!$B$2:$B$5111,"&lt;="&amp;Настройки!$B$5-1)-$F983)))</f>
        <v/>
      </c>
      <c r="H983" s="21" t="str">
        <f>IF($B983="","",IF(AND($D983&gt;=Настройки!$B$5,$D983&lt;=Настройки!$B$6),$E983,0))</f>
        <v/>
      </c>
      <c r="I983" s="21" t="str">
        <f t="shared" si="45"/>
        <v/>
      </c>
      <c r="J983" s="21" t="str">
        <f>IF($B983="","",MAX(0,$E983-MAX(0,SUMIFS(Тех_Движение!$G$2:$G$5111,Тех_Движение!$D$2:$D$5111,$C983,Тех_Движение!$B$2:$B$5111,"&lt;="&amp;Настройки!$B$6)-$F983)))</f>
        <v/>
      </c>
      <c r="K983" s="21" t="e">
        <f>IF(OR($B983="",K$3&lt;$D983+Настройки!$B$7),0,MAX(0,$E983-MAX(0,SUMIFS(Тех_Движение!$G$2:$G$5111,Тех_Движение!$D$2:$D$5111,$C983,Тех_Движение!$B$2:$B$5111,"&lt;="&amp;K$3)-$F983)))</f>
        <v>#VALUE!</v>
      </c>
      <c r="L983" s="21" t="e">
        <f>IF(OR($B983="",L$3&lt;$D983+Настройки!$B$7),0,MAX(0,$E983-MAX(0,SUMIFS(Тех_Движение!$G$2:$G$5111,Тех_Движение!$D$2:$D$5111,$C983,Тех_Движение!$B$2:$B$5111,"&lt;="&amp;L$3)-$F983)))</f>
        <v>#VALUE!</v>
      </c>
      <c r="M983" s="21" t="e">
        <f>IF(OR($B983="",M$3&lt;$D983+Настройки!$B$7),0,MAX(0,$E983-MAX(0,SUMIFS(Тех_Движение!$G$2:$G$5111,Тех_Движение!$D$2:$D$5111,$C983,Тех_Движение!$B$2:$B$5111,"&lt;="&amp;M$3)-$F983)))</f>
        <v>#VALUE!</v>
      </c>
      <c r="N983" s="21" t="e">
        <f>IF(OR($B983="",N$3&lt;$D983+Настройки!$B$7),0,MAX(0,$E983-MAX(0,SUMIFS(Тех_Движение!$G$2:$G$5111,Тех_Движение!$D$2:$D$5111,$C983,Тех_Движение!$B$2:$B$5111,"&lt;="&amp;N$3)-$F983)))</f>
        <v>#VALUE!</v>
      </c>
      <c r="O983" s="21" t="e">
        <f>IF(OR($B983="",O$3&lt;$D983+Настройки!$B$7),0,MAX(0,$E983-MAX(0,SUMIFS(Тех_Движение!$G$2:$G$5111,Тех_Движение!$D$2:$D$5111,$C983,Тех_Движение!$B$2:$B$5111,"&lt;="&amp;O$3)-$F983)))</f>
        <v>#VALUE!</v>
      </c>
      <c r="P983" s="21" t="e">
        <f>IF(OR($B983="",P$3&lt;$D983+Настройки!$B$7),0,MAX(0,$E983-MAX(0,SUMIFS(Тех_Движение!$G$2:$G$5111,Тех_Движение!$D$2:$D$5111,$C983,Тех_Движение!$B$2:$B$5111,"&lt;="&amp;P$3)-$F983)))</f>
        <v>#VALUE!</v>
      </c>
      <c r="Q983" s="21" t="e">
        <f>IF(OR($B983="",Q$3&lt;$D983+Настройки!$B$7),0,MAX(0,$E983-MAX(0,SUMIFS(Тех_Движение!$G$2:$G$5111,Тех_Движение!$D$2:$D$5111,$C983,Тех_Движение!$B$2:$B$5111,"&lt;="&amp;Q$3)-$F983)))</f>
        <v>#VALUE!</v>
      </c>
      <c r="R983" s="21" t="str">
        <f t="shared" si="46"/>
        <v/>
      </c>
      <c r="S983" s="23" t="str">
        <f>IF($B983="","",VLOOKUP($C983,Настройки!$A$11:$L$17,9,FALSE))</f>
        <v/>
      </c>
      <c r="T983" s="23" t="str">
        <f t="shared" si="47"/>
        <v/>
      </c>
    </row>
    <row r="984" spans="1:20" x14ac:dyDescent="0.3">
      <c r="A984" s="20">
        <f>Тех_Движение!$A$981</f>
        <v>980</v>
      </c>
      <c r="B984" s="20" t="str">
        <f>IF(Тех_Движение!$F$981&gt;0,Тех_Движение!$I$981,"")</f>
        <v/>
      </c>
      <c r="C984" s="20" t="str">
        <f>IF($B984="","",Тех_Движение!$D$981)</f>
        <v/>
      </c>
      <c r="D984" s="9" t="str">
        <f>IF($B984="","",Тех_Движение!$B$981)</f>
        <v/>
      </c>
      <c r="E984" s="21" t="str">
        <f>IF($B984="","",Тех_Движение!$F$981)</f>
        <v/>
      </c>
      <c r="F984" s="21" t="str">
        <f>IF($B984="","",SUMIFS($E$5:$E983,$C$5:$C983,$C984))</f>
        <v/>
      </c>
      <c r="G984" s="21" t="str">
        <f>IF($B984="","",MAX(0,$E984-MAX(0,SUMIFS(Тех_Движение!$G$2:$G$5111,Тех_Движение!$D$2:$D$5111,$C984,Тех_Движение!$B$2:$B$5111,"&lt;="&amp;Настройки!$B$5-1)-$F984)))</f>
        <v/>
      </c>
      <c r="H984" s="21" t="str">
        <f>IF($B984="","",IF(AND($D984&gt;=Настройки!$B$5,$D984&lt;=Настройки!$B$6),$E984,0))</f>
        <v/>
      </c>
      <c r="I984" s="21" t="str">
        <f t="shared" si="45"/>
        <v/>
      </c>
      <c r="J984" s="21" t="str">
        <f>IF($B984="","",MAX(0,$E984-MAX(0,SUMIFS(Тех_Движение!$G$2:$G$5111,Тех_Движение!$D$2:$D$5111,$C984,Тех_Движение!$B$2:$B$5111,"&lt;="&amp;Настройки!$B$6)-$F984)))</f>
        <v/>
      </c>
      <c r="K984" s="21" t="e">
        <f>IF(OR($B984="",K$3&lt;$D984+Настройки!$B$7),0,MAX(0,$E984-MAX(0,SUMIFS(Тех_Движение!$G$2:$G$5111,Тех_Движение!$D$2:$D$5111,$C984,Тех_Движение!$B$2:$B$5111,"&lt;="&amp;K$3)-$F984)))</f>
        <v>#VALUE!</v>
      </c>
      <c r="L984" s="21" t="e">
        <f>IF(OR($B984="",L$3&lt;$D984+Настройки!$B$7),0,MAX(0,$E984-MAX(0,SUMIFS(Тех_Движение!$G$2:$G$5111,Тех_Движение!$D$2:$D$5111,$C984,Тех_Движение!$B$2:$B$5111,"&lt;="&amp;L$3)-$F984)))</f>
        <v>#VALUE!</v>
      </c>
      <c r="M984" s="21" t="e">
        <f>IF(OR($B984="",M$3&lt;$D984+Настройки!$B$7),0,MAX(0,$E984-MAX(0,SUMIFS(Тех_Движение!$G$2:$G$5111,Тех_Движение!$D$2:$D$5111,$C984,Тех_Движение!$B$2:$B$5111,"&lt;="&amp;M$3)-$F984)))</f>
        <v>#VALUE!</v>
      </c>
      <c r="N984" s="21" t="e">
        <f>IF(OR($B984="",N$3&lt;$D984+Настройки!$B$7),0,MAX(0,$E984-MAX(0,SUMIFS(Тех_Движение!$G$2:$G$5111,Тех_Движение!$D$2:$D$5111,$C984,Тех_Движение!$B$2:$B$5111,"&lt;="&amp;N$3)-$F984)))</f>
        <v>#VALUE!</v>
      </c>
      <c r="O984" s="21" t="e">
        <f>IF(OR($B984="",O$3&lt;$D984+Настройки!$B$7),0,MAX(0,$E984-MAX(0,SUMIFS(Тех_Движение!$G$2:$G$5111,Тех_Движение!$D$2:$D$5111,$C984,Тех_Движение!$B$2:$B$5111,"&lt;="&amp;O$3)-$F984)))</f>
        <v>#VALUE!</v>
      </c>
      <c r="P984" s="21" t="e">
        <f>IF(OR($B984="",P$3&lt;$D984+Настройки!$B$7),0,MAX(0,$E984-MAX(0,SUMIFS(Тех_Движение!$G$2:$G$5111,Тех_Движение!$D$2:$D$5111,$C984,Тех_Движение!$B$2:$B$5111,"&lt;="&amp;P$3)-$F984)))</f>
        <v>#VALUE!</v>
      </c>
      <c r="Q984" s="21" t="e">
        <f>IF(OR($B984="",Q$3&lt;$D984+Настройки!$B$7),0,MAX(0,$E984-MAX(0,SUMIFS(Тех_Движение!$G$2:$G$5111,Тех_Движение!$D$2:$D$5111,$C984,Тех_Движение!$B$2:$B$5111,"&lt;="&amp;Q$3)-$F984)))</f>
        <v>#VALUE!</v>
      </c>
      <c r="R984" s="21" t="str">
        <f t="shared" si="46"/>
        <v/>
      </c>
      <c r="S984" s="23" t="str">
        <f>IF($B984="","",VLOOKUP($C984,Настройки!$A$11:$L$17,9,FALSE))</f>
        <v/>
      </c>
      <c r="T984" s="23" t="str">
        <f t="shared" si="47"/>
        <v/>
      </c>
    </row>
    <row r="985" spans="1:20" x14ac:dyDescent="0.3">
      <c r="A985" s="20">
        <f>Тех_Движение!$A$982</f>
        <v>981</v>
      </c>
      <c r="B985" s="20" t="str">
        <f>IF(Тех_Движение!$F$982&gt;0,Тех_Движение!$I$982,"")</f>
        <v/>
      </c>
      <c r="C985" s="20" t="str">
        <f>IF($B985="","",Тех_Движение!$D$982)</f>
        <v/>
      </c>
      <c r="D985" s="9" t="str">
        <f>IF($B985="","",Тех_Движение!$B$982)</f>
        <v/>
      </c>
      <c r="E985" s="21" t="str">
        <f>IF($B985="","",Тех_Движение!$F$982)</f>
        <v/>
      </c>
      <c r="F985" s="21" t="str">
        <f>IF($B985="","",SUMIFS($E$5:$E984,$C$5:$C984,$C985))</f>
        <v/>
      </c>
      <c r="G985" s="21" t="str">
        <f>IF($B985="","",MAX(0,$E985-MAX(0,SUMIFS(Тех_Движение!$G$2:$G$5111,Тех_Движение!$D$2:$D$5111,$C985,Тех_Движение!$B$2:$B$5111,"&lt;="&amp;Настройки!$B$5-1)-$F985)))</f>
        <v/>
      </c>
      <c r="H985" s="21" t="str">
        <f>IF($B985="","",IF(AND($D985&gt;=Настройки!$B$5,$D985&lt;=Настройки!$B$6),$E985,0))</f>
        <v/>
      </c>
      <c r="I985" s="21" t="str">
        <f t="shared" si="45"/>
        <v/>
      </c>
      <c r="J985" s="21" t="str">
        <f>IF($B985="","",MAX(0,$E985-MAX(0,SUMIFS(Тех_Движение!$G$2:$G$5111,Тех_Движение!$D$2:$D$5111,$C985,Тех_Движение!$B$2:$B$5111,"&lt;="&amp;Настройки!$B$6)-$F985)))</f>
        <v/>
      </c>
      <c r="K985" s="21" t="e">
        <f>IF(OR($B985="",K$3&lt;$D985+Настройки!$B$7),0,MAX(0,$E985-MAX(0,SUMIFS(Тех_Движение!$G$2:$G$5111,Тех_Движение!$D$2:$D$5111,$C985,Тех_Движение!$B$2:$B$5111,"&lt;="&amp;K$3)-$F985)))</f>
        <v>#VALUE!</v>
      </c>
      <c r="L985" s="21" t="e">
        <f>IF(OR($B985="",L$3&lt;$D985+Настройки!$B$7),0,MAX(0,$E985-MAX(0,SUMIFS(Тех_Движение!$G$2:$G$5111,Тех_Движение!$D$2:$D$5111,$C985,Тех_Движение!$B$2:$B$5111,"&lt;="&amp;L$3)-$F985)))</f>
        <v>#VALUE!</v>
      </c>
      <c r="M985" s="21" t="e">
        <f>IF(OR($B985="",M$3&lt;$D985+Настройки!$B$7),0,MAX(0,$E985-MAX(0,SUMIFS(Тех_Движение!$G$2:$G$5111,Тех_Движение!$D$2:$D$5111,$C985,Тех_Движение!$B$2:$B$5111,"&lt;="&amp;M$3)-$F985)))</f>
        <v>#VALUE!</v>
      </c>
      <c r="N985" s="21" t="e">
        <f>IF(OR($B985="",N$3&lt;$D985+Настройки!$B$7),0,MAX(0,$E985-MAX(0,SUMIFS(Тех_Движение!$G$2:$G$5111,Тех_Движение!$D$2:$D$5111,$C985,Тех_Движение!$B$2:$B$5111,"&lt;="&amp;N$3)-$F985)))</f>
        <v>#VALUE!</v>
      </c>
      <c r="O985" s="21" t="e">
        <f>IF(OR($B985="",O$3&lt;$D985+Настройки!$B$7),0,MAX(0,$E985-MAX(0,SUMIFS(Тех_Движение!$G$2:$G$5111,Тех_Движение!$D$2:$D$5111,$C985,Тех_Движение!$B$2:$B$5111,"&lt;="&amp;O$3)-$F985)))</f>
        <v>#VALUE!</v>
      </c>
      <c r="P985" s="21" t="e">
        <f>IF(OR($B985="",P$3&lt;$D985+Настройки!$B$7),0,MAX(0,$E985-MAX(0,SUMIFS(Тех_Движение!$G$2:$G$5111,Тех_Движение!$D$2:$D$5111,$C985,Тех_Движение!$B$2:$B$5111,"&lt;="&amp;P$3)-$F985)))</f>
        <v>#VALUE!</v>
      </c>
      <c r="Q985" s="21" t="e">
        <f>IF(OR($B985="",Q$3&lt;$D985+Настройки!$B$7),0,MAX(0,$E985-MAX(0,SUMIFS(Тех_Движение!$G$2:$G$5111,Тех_Движение!$D$2:$D$5111,$C985,Тех_Движение!$B$2:$B$5111,"&lt;="&amp;Q$3)-$F985)))</f>
        <v>#VALUE!</v>
      </c>
      <c r="R985" s="21" t="str">
        <f t="shared" si="46"/>
        <v/>
      </c>
      <c r="S985" s="23" t="str">
        <f>IF($B985="","",VLOOKUP($C985,Настройки!$A$11:$L$17,9,FALSE))</f>
        <v/>
      </c>
      <c r="T985" s="23" t="str">
        <f t="shared" si="47"/>
        <v/>
      </c>
    </row>
    <row r="986" spans="1:20" x14ac:dyDescent="0.3">
      <c r="A986" s="20">
        <f>Тех_Движение!$A$983</f>
        <v>982</v>
      </c>
      <c r="B986" s="20" t="str">
        <f>IF(Тех_Движение!$F$983&gt;0,Тех_Движение!$I$983,"")</f>
        <v/>
      </c>
      <c r="C986" s="20" t="str">
        <f>IF($B986="","",Тех_Движение!$D$983)</f>
        <v/>
      </c>
      <c r="D986" s="9" t="str">
        <f>IF($B986="","",Тех_Движение!$B$983)</f>
        <v/>
      </c>
      <c r="E986" s="21" t="str">
        <f>IF($B986="","",Тех_Движение!$F$983)</f>
        <v/>
      </c>
      <c r="F986" s="21" t="str">
        <f>IF($B986="","",SUMIFS($E$5:$E985,$C$5:$C985,$C986))</f>
        <v/>
      </c>
      <c r="G986" s="21" t="str">
        <f>IF($B986="","",MAX(0,$E986-MAX(0,SUMIFS(Тех_Движение!$G$2:$G$5111,Тех_Движение!$D$2:$D$5111,$C986,Тех_Движение!$B$2:$B$5111,"&lt;="&amp;Настройки!$B$5-1)-$F986)))</f>
        <v/>
      </c>
      <c r="H986" s="21" t="str">
        <f>IF($B986="","",IF(AND($D986&gt;=Настройки!$B$5,$D986&lt;=Настройки!$B$6),$E986,0))</f>
        <v/>
      </c>
      <c r="I986" s="21" t="str">
        <f t="shared" si="45"/>
        <v/>
      </c>
      <c r="J986" s="21" t="str">
        <f>IF($B986="","",MAX(0,$E986-MAX(0,SUMIFS(Тех_Движение!$G$2:$G$5111,Тех_Движение!$D$2:$D$5111,$C986,Тех_Движение!$B$2:$B$5111,"&lt;="&amp;Настройки!$B$6)-$F986)))</f>
        <v/>
      </c>
      <c r="K986" s="21" t="e">
        <f>IF(OR($B986="",K$3&lt;$D986+Настройки!$B$7),0,MAX(0,$E986-MAX(0,SUMIFS(Тех_Движение!$G$2:$G$5111,Тех_Движение!$D$2:$D$5111,$C986,Тех_Движение!$B$2:$B$5111,"&lt;="&amp;K$3)-$F986)))</f>
        <v>#VALUE!</v>
      </c>
      <c r="L986" s="21" t="e">
        <f>IF(OR($B986="",L$3&lt;$D986+Настройки!$B$7),0,MAX(0,$E986-MAX(0,SUMIFS(Тех_Движение!$G$2:$G$5111,Тех_Движение!$D$2:$D$5111,$C986,Тех_Движение!$B$2:$B$5111,"&lt;="&amp;L$3)-$F986)))</f>
        <v>#VALUE!</v>
      </c>
      <c r="M986" s="21" t="e">
        <f>IF(OR($B986="",M$3&lt;$D986+Настройки!$B$7),0,MAX(0,$E986-MAX(0,SUMIFS(Тех_Движение!$G$2:$G$5111,Тех_Движение!$D$2:$D$5111,$C986,Тех_Движение!$B$2:$B$5111,"&lt;="&amp;M$3)-$F986)))</f>
        <v>#VALUE!</v>
      </c>
      <c r="N986" s="21" t="e">
        <f>IF(OR($B986="",N$3&lt;$D986+Настройки!$B$7),0,MAX(0,$E986-MAX(0,SUMIFS(Тех_Движение!$G$2:$G$5111,Тех_Движение!$D$2:$D$5111,$C986,Тех_Движение!$B$2:$B$5111,"&lt;="&amp;N$3)-$F986)))</f>
        <v>#VALUE!</v>
      </c>
      <c r="O986" s="21" t="e">
        <f>IF(OR($B986="",O$3&lt;$D986+Настройки!$B$7),0,MAX(0,$E986-MAX(0,SUMIFS(Тех_Движение!$G$2:$G$5111,Тех_Движение!$D$2:$D$5111,$C986,Тех_Движение!$B$2:$B$5111,"&lt;="&amp;O$3)-$F986)))</f>
        <v>#VALUE!</v>
      </c>
      <c r="P986" s="21" t="e">
        <f>IF(OR($B986="",P$3&lt;$D986+Настройки!$B$7),0,MAX(0,$E986-MAX(0,SUMIFS(Тех_Движение!$G$2:$G$5111,Тех_Движение!$D$2:$D$5111,$C986,Тех_Движение!$B$2:$B$5111,"&lt;="&amp;P$3)-$F986)))</f>
        <v>#VALUE!</v>
      </c>
      <c r="Q986" s="21" t="e">
        <f>IF(OR($B986="",Q$3&lt;$D986+Настройки!$B$7),0,MAX(0,$E986-MAX(0,SUMIFS(Тех_Движение!$G$2:$G$5111,Тех_Движение!$D$2:$D$5111,$C986,Тех_Движение!$B$2:$B$5111,"&lt;="&amp;Q$3)-$F986)))</f>
        <v>#VALUE!</v>
      </c>
      <c r="R986" s="21" t="str">
        <f t="shared" si="46"/>
        <v/>
      </c>
      <c r="S986" s="23" t="str">
        <f>IF($B986="","",VLOOKUP($C986,Настройки!$A$11:$L$17,9,FALSE))</f>
        <v/>
      </c>
      <c r="T986" s="23" t="str">
        <f t="shared" si="47"/>
        <v/>
      </c>
    </row>
    <row r="987" spans="1:20" x14ac:dyDescent="0.3">
      <c r="A987" s="20">
        <f>Тех_Движение!$A$984</f>
        <v>983</v>
      </c>
      <c r="B987" s="20" t="str">
        <f>IF(Тех_Движение!$F$984&gt;0,Тех_Движение!$I$984,"")</f>
        <v/>
      </c>
      <c r="C987" s="20" t="str">
        <f>IF($B987="","",Тех_Движение!$D$984)</f>
        <v/>
      </c>
      <c r="D987" s="9" t="str">
        <f>IF($B987="","",Тех_Движение!$B$984)</f>
        <v/>
      </c>
      <c r="E987" s="21" t="str">
        <f>IF($B987="","",Тех_Движение!$F$984)</f>
        <v/>
      </c>
      <c r="F987" s="21" t="str">
        <f>IF($B987="","",SUMIFS($E$5:$E986,$C$5:$C986,$C987))</f>
        <v/>
      </c>
      <c r="G987" s="21" t="str">
        <f>IF($B987="","",MAX(0,$E987-MAX(0,SUMIFS(Тех_Движение!$G$2:$G$5111,Тех_Движение!$D$2:$D$5111,$C987,Тех_Движение!$B$2:$B$5111,"&lt;="&amp;Настройки!$B$5-1)-$F987)))</f>
        <v/>
      </c>
      <c r="H987" s="21" t="str">
        <f>IF($B987="","",IF(AND($D987&gt;=Настройки!$B$5,$D987&lt;=Настройки!$B$6),$E987,0))</f>
        <v/>
      </c>
      <c r="I987" s="21" t="str">
        <f t="shared" si="45"/>
        <v/>
      </c>
      <c r="J987" s="21" t="str">
        <f>IF($B987="","",MAX(0,$E987-MAX(0,SUMIFS(Тех_Движение!$G$2:$G$5111,Тех_Движение!$D$2:$D$5111,$C987,Тех_Движение!$B$2:$B$5111,"&lt;="&amp;Настройки!$B$6)-$F987)))</f>
        <v/>
      </c>
      <c r="K987" s="21" t="e">
        <f>IF(OR($B987="",K$3&lt;$D987+Настройки!$B$7),0,MAX(0,$E987-MAX(0,SUMIFS(Тех_Движение!$G$2:$G$5111,Тех_Движение!$D$2:$D$5111,$C987,Тех_Движение!$B$2:$B$5111,"&lt;="&amp;K$3)-$F987)))</f>
        <v>#VALUE!</v>
      </c>
      <c r="L987" s="21" t="e">
        <f>IF(OR($B987="",L$3&lt;$D987+Настройки!$B$7),0,MAX(0,$E987-MAX(0,SUMIFS(Тех_Движение!$G$2:$G$5111,Тех_Движение!$D$2:$D$5111,$C987,Тех_Движение!$B$2:$B$5111,"&lt;="&amp;L$3)-$F987)))</f>
        <v>#VALUE!</v>
      </c>
      <c r="M987" s="21" t="e">
        <f>IF(OR($B987="",M$3&lt;$D987+Настройки!$B$7),0,MAX(0,$E987-MAX(0,SUMIFS(Тех_Движение!$G$2:$G$5111,Тех_Движение!$D$2:$D$5111,$C987,Тех_Движение!$B$2:$B$5111,"&lt;="&amp;M$3)-$F987)))</f>
        <v>#VALUE!</v>
      </c>
      <c r="N987" s="21" t="e">
        <f>IF(OR($B987="",N$3&lt;$D987+Настройки!$B$7),0,MAX(0,$E987-MAX(0,SUMIFS(Тех_Движение!$G$2:$G$5111,Тех_Движение!$D$2:$D$5111,$C987,Тех_Движение!$B$2:$B$5111,"&lt;="&amp;N$3)-$F987)))</f>
        <v>#VALUE!</v>
      </c>
      <c r="O987" s="21" t="e">
        <f>IF(OR($B987="",O$3&lt;$D987+Настройки!$B$7),0,MAX(0,$E987-MAX(0,SUMIFS(Тех_Движение!$G$2:$G$5111,Тех_Движение!$D$2:$D$5111,$C987,Тех_Движение!$B$2:$B$5111,"&lt;="&amp;O$3)-$F987)))</f>
        <v>#VALUE!</v>
      </c>
      <c r="P987" s="21" t="e">
        <f>IF(OR($B987="",P$3&lt;$D987+Настройки!$B$7),0,MAX(0,$E987-MAX(0,SUMIFS(Тех_Движение!$G$2:$G$5111,Тех_Движение!$D$2:$D$5111,$C987,Тех_Движение!$B$2:$B$5111,"&lt;="&amp;P$3)-$F987)))</f>
        <v>#VALUE!</v>
      </c>
      <c r="Q987" s="21" t="e">
        <f>IF(OR($B987="",Q$3&lt;$D987+Настройки!$B$7),0,MAX(0,$E987-MAX(0,SUMIFS(Тех_Движение!$G$2:$G$5111,Тех_Движение!$D$2:$D$5111,$C987,Тех_Движение!$B$2:$B$5111,"&lt;="&amp;Q$3)-$F987)))</f>
        <v>#VALUE!</v>
      </c>
      <c r="R987" s="21" t="str">
        <f t="shared" si="46"/>
        <v/>
      </c>
      <c r="S987" s="23" t="str">
        <f>IF($B987="","",VLOOKUP($C987,Настройки!$A$11:$L$17,9,FALSE))</f>
        <v/>
      </c>
      <c r="T987" s="23" t="str">
        <f t="shared" si="47"/>
        <v/>
      </c>
    </row>
    <row r="988" spans="1:20" x14ac:dyDescent="0.3">
      <c r="A988" s="20">
        <f>Тех_Движение!$A$985</f>
        <v>984</v>
      </c>
      <c r="B988" s="20" t="str">
        <f>IF(Тех_Движение!$F$985&gt;0,Тех_Движение!$I$985,"")</f>
        <v/>
      </c>
      <c r="C988" s="20" t="str">
        <f>IF($B988="","",Тех_Движение!$D$985)</f>
        <v/>
      </c>
      <c r="D988" s="9" t="str">
        <f>IF($B988="","",Тех_Движение!$B$985)</f>
        <v/>
      </c>
      <c r="E988" s="21" t="str">
        <f>IF($B988="","",Тех_Движение!$F$985)</f>
        <v/>
      </c>
      <c r="F988" s="21" t="str">
        <f>IF($B988="","",SUMIFS($E$5:$E987,$C$5:$C987,$C988))</f>
        <v/>
      </c>
      <c r="G988" s="21" t="str">
        <f>IF($B988="","",MAX(0,$E988-MAX(0,SUMIFS(Тех_Движение!$G$2:$G$5111,Тех_Движение!$D$2:$D$5111,$C988,Тех_Движение!$B$2:$B$5111,"&lt;="&amp;Настройки!$B$5-1)-$F988)))</f>
        <v/>
      </c>
      <c r="H988" s="21" t="str">
        <f>IF($B988="","",IF(AND($D988&gt;=Настройки!$B$5,$D988&lt;=Настройки!$B$6),$E988,0))</f>
        <v/>
      </c>
      <c r="I988" s="21" t="str">
        <f t="shared" si="45"/>
        <v/>
      </c>
      <c r="J988" s="21" t="str">
        <f>IF($B988="","",MAX(0,$E988-MAX(0,SUMIFS(Тех_Движение!$G$2:$G$5111,Тех_Движение!$D$2:$D$5111,$C988,Тех_Движение!$B$2:$B$5111,"&lt;="&amp;Настройки!$B$6)-$F988)))</f>
        <v/>
      </c>
      <c r="K988" s="21" t="e">
        <f>IF(OR($B988="",K$3&lt;$D988+Настройки!$B$7),0,MAX(0,$E988-MAX(0,SUMIFS(Тех_Движение!$G$2:$G$5111,Тех_Движение!$D$2:$D$5111,$C988,Тех_Движение!$B$2:$B$5111,"&lt;="&amp;K$3)-$F988)))</f>
        <v>#VALUE!</v>
      </c>
      <c r="L988" s="21" t="e">
        <f>IF(OR($B988="",L$3&lt;$D988+Настройки!$B$7),0,MAX(0,$E988-MAX(0,SUMIFS(Тех_Движение!$G$2:$G$5111,Тех_Движение!$D$2:$D$5111,$C988,Тех_Движение!$B$2:$B$5111,"&lt;="&amp;L$3)-$F988)))</f>
        <v>#VALUE!</v>
      </c>
      <c r="M988" s="21" t="e">
        <f>IF(OR($B988="",M$3&lt;$D988+Настройки!$B$7),0,MAX(0,$E988-MAX(0,SUMIFS(Тех_Движение!$G$2:$G$5111,Тех_Движение!$D$2:$D$5111,$C988,Тех_Движение!$B$2:$B$5111,"&lt;="&amp;M$3)-$F988)))</f>
        <v>#VALUE!</v>
      </c>
      <c r="N988" s="21" t="e">
        <f>IF(OR($B988="",N$3&lt;$D988+Настройки!$B$7),0,MAX(0,$E988-MAX(0,SUMIFS(Тех_Движение!$G$2:$G$5111,Тех_Движение!$D$2:$D$5111,$C988,Тех_Движение!$B$2:$B$5111,"&lt;="&amp;N$3)-$F988)))</f>
        <v>#VALUE!</v>
      </c>
      <c r="O988" s="21" t="e">
        <f>IF(OR($B988="",O$3&lt;$D988+Настройки!$B$7),0,MAX(0,$E988-MAX(0,SUMIFS(Тех_Движение!$G$2:$G$5111,Тех_Движение!$D$2:$D$5111,$C988,Тех_Движение!$B$2:$B$5111,"&lt;="&amp;O$3)-$F988)))</f>
        <v>#VALUE!</v>
      </c>
      <c r="P988" s="21" t="e">
        <f>IF(OR($B988="",P$3&lt;$D988+Настройки!$B$7),0,MAX(0,$E988-MAX(0,SUMIFS(Тех_Движение!$G$2:$G$5111,Тех_Движение!$D$2:$D$5111,$C988,Тех_Движение!$B$2:$B$5111,"&lt;="&amp;P$3)-$F988)))</f>
        <v>#VALUE!</v>
      </c>
      <c r="Q988" s="21" t="e">
        <f>IF(OR($B988="",Q$3&lt;$D988+Настройки!$B$7),0,MAX(0,$E988-MAX(0,SUMIFS(Тех_Движение!$G$2:$G$5111,Тех_Движение!$D$2:$D$5111,$C988,Тех_Движение!$B$2:$B$5111,"&lt;="&amp;Q$3)-$F988)))</f>
        <v>#VALUE!</v>
      </c>
      <c r="R988" s="21" t="str">
        <f t="shared" si="46"/>
        <v/>
      </c>
      <c r="S988" s="23" t="str">
        <f>IF($B988="","",VLOOKUP($C988,Настройки!$A$11:$L$17,9,FALSE))</f>
        <v/>
      </c>
      <c r="T988" s="23" t="str">
        <f t="shared" si="47"/>
        <v/>
      </c>
    </row>
    <row r="989" spans="1:20" x14ac:dyDescent="0.3">
      <c r="A989" s="20">
        <f>Тех_Движение!$A$986</f>
        <v>985</v>
      </c>
      <c r="B989" s="20" t="str">
        <f>IF(Тех_Движение!$F$986&gt;0,Тех_Движение!$I$986,"")</f>
        <v/>
      </c>
      <c r="C989" s="20" t="str">
        <f>IF($B989="","",Тех_Движение!$D$986)</f>
        <v/>
      </c>
      <c r="D989" s="9" t="str">
        <f>IF($B989="","",Тех_Движение!$B$986)</f>
        <v/>
      </c>
      <c r="E989" s="21" t="str">
        <f>IF($B989="","",Тех_Движение!$F$986)</f>
        <v/>
      </c>
      <c r="F989" s="21" t="str">
        <f>IF($B989="","",SUMIFS($E$5:$E988,$C$5:$C988,$C989))</f>
        <v/>
      </c>
      <c r="G989" s="21" t="str">
        <f>IF($B989="","",MAX(0,$E989-MAX(0,SUMIFS(Тех_Движение!$G$2:$G$5111,Тех_Движение!$D$2:$D$5111,$C989,Тех_Движение!$B$2:$B$5111,"&lt;="&amp;Настройки!$B$5-1)-$F989)))</f>
        <v/>
      </c>
      <c r="H989" s="21" t="str">
        <f>IF($B989="","",IF(AND($D989&gt;=Настройки!$B$5,$D989&lt;=Настройки!$B$6),$E989,0))</f>
        <v/>
      </c>
      <c r="I989" s="21" t="str">
        <f t="shared" si="45"/>
        <v/>
      </c>
      <c r="J989" s="21" t="str">
        <f>IF($B989="","",MAX(0,$E989-MAX(0,SUMIFS(Тех_Движение!$G$2:$G$5111,Тех_Движение!$D$2:$D$5111,$C989,Тех_Движение!$B$2:$B$5111,"&lt;="&amp;Настройки!$B$6)-$F989)))</f>
        <v/>
      </c>
      <c r="K989" s="21" t="e">
        <f>IF(OR($B989="",K$3&lt;$D989+Настройки!$B$7),0,MAX(0,$E989-MAX(0,SUMIFS(Тех_Движение!$G$2:$G$5111,Тех_Движение!$D$2:$D$5111,$C989,Тех_Движение!$B$2:$B$5111,"&lt;="&amp;K$3)-$F989)))</f>
        <v>#VALUE!</v>
      </c>
      <c r="L989" s="21" t="e">
        <f>IF(OR($B989="",L$3&lt;$D989+Настройки!$B$7),0,MAX(0,$E989-MAX(0,SUMIFS(Тех_Движение!$G$2:$G$5111,Тех_Движение!$D$2:$D$5111,$C989,Тех_Движение!$B$2:$B$5111,"&lt;="&amp;L$3)-$F989)))</f>
        <v>#VALUE!</v>
      </c>
      <c r="M989" s="21" t="e">
        <f>IF(OR($B989="",M$3&lt;$D989+Настройки!$B$7),0,MAX(0,$E989-MAX(0,SUMIFS(Тех_Движение!$G$2:$G$5111,Тех_Движение!$D$2:$D$5111,$C989,Тех_Движение!$B$2:$B$5111,"&lt;="&amp;M$3)-$F989)))</f>
        <v>#VALUE!</v>
      </c>
      <c r="N989" s="21" t="e">
        <f>IF(OR($B989="",N$3&lt;$D989+Настройки!$B$7),0,MAX(0,$E989-MAX(0,SUMIFS(Тех_Движение!$G$2:$G$5111,Тех_Движение!$D$2:$D$5111,$C989,Тех_Движение!$B$2:$B$5111,"&lt;="&amp;N$3)-$F989)))</f>
        <v>#VALUE!</v>
      </c>
      <c r="O989" s="21" t="e">
        <f>IF(OR($B989="",O$3&lt;$D989+Настройки!$B$7),0,MAX(0,$E989-MAX(0,SUMIFS(Тех_Движение!$G$2:$G$5111,Тех_Движение!$D$2:$D$5111,$C989,Тех_Движение!$B$2:$B$5111,"&lt;="&amp;O$3)-$F989)))</f>
        <v>#VALUE!</v>
      </c>
      <c r="P989" s="21" t="e">
        <f>IF(OR($B989="",P$3&lt;$D989+Настройки!$B$7),0,MAX(0,$E989-MAX(0,SUMIFS(Тех_Движение!$G$2:$G$5111,Тех_Движение!$D$2:$D$5111,$C989,Тех_Движение!$B$2:$B$5111,"&lt;="&amp;P$3)-$F989)))</f>
        <v>#VALUE!</v>
      </c>
      <c r="Q989" s="21" t="e">
        <f>IF(OR($B989="",Q$3&lt;$D989+Настройки!$B$7),0,MAX(0,$E989-MAX(0,SUMIFS(Тех_Движение!$G$2:$G$5111,Тех_Движение!$D$2:$D$5111,$C989,Тех_Движение!$B$2:$B$5111,"&lt;="&amp;Q$3)-$F989)))</f>
        <v>#VALUE!</v>
      </c>
      <c r="R989" s="21" t="str">
        <f t="shared" si="46"/>
        <v/>
      </c>
      <c r="S989" s="23" t="str">
        <f>IF($B989="","",VLOOKUP($C989,Настройки!$A$11:$L$17,9,FALSE))</f>
        <v/>
      </c>
      <c r="T989" s="23" t="str">
        <f t="shared" si="47"/>
        <v/>
      </c>
    </row>
    <row r="990" spans="1:20" x14ac:dyDescent="0.3">
      <c r="A990" s="20">
        <f>Тех_Движение!$A$987</f>
        <v>986</v>
      </c>
      <c r="B990" s="20" t="str">
        <f>IF(Тех_Движение!$F$987&gt;0,Тех_Движение!$I$987,"")</f>
        <v/>
      </c>
      <c r="C990" s="20" t="str">
        <f>IF($B990="","",Тех_Движение!$D$987)</f>
        <v/>
      </c>
      <c r="D990" s="9" t="str">
        <f>IF($B990="","",Тех_Движение!$B$987)</f>
        <v/>
      </c>
      <c r="E990" s="21" t="str">
        <f>IF($B990="","",Тех_Движение!$F$987)</f>
        <v/>
      </c>
      <c r="F990" s="21" t="str">
        <f>IF($B990="","",SUMIFS($E$5:$E989,$C$5:$C989,$C990))</f>
        <v/>
      </c>
      <c r="G990" s="21" t="str">
        <f>IF($B990="","",MAX(0,$E990-MAX(0,SUMIFS(Тех_Движение!$G$2:$G$5111,Тех_Движение!$D$2:$D$5111,$C990,Тех_Движение!$B$2:$B$5111,"&lt;="&amp;Настройки!$B$5-1)-$F990)))</f>
        <v/>
      </c>
      <c r="H990" s="21" t="str">
        <f>IF($B990="","",IF(AND($D990&gt;=Настройки!$B$5,$D990&lt;=Настройки!$B$6),$E990,0))</f>
        <v/>
      </c>
      <c r="I990" s="21" t="str">
        <f t="shared" si="45"/>
        <v/>
      </c>
      <c r="J990" s="21" t="str">
        <f>IF($B990="","",MAX(0,$E990-MAX(0,SUMIFS(Тех_Движение!$G$2:$G$5111,Тех_Движение!$D$2:$D$5111,$C990,Тех_Движение!$B$2:$B$5111,"&lt;="&amp;Настройки!$B$6)-$F990)))</f>
        <v/>
      </c>
      <c r="K990" s="21" t="e">
        <f>IF(OR($B990="",K$3&lt;$D990+Настройки!$B$7),0,MAX(0,$E990-MAX(0,SUMIFS(Тех_Движение!$G$2:$G$5111,Тех_Движение!$D$2:$D$5111,$C990,Тех_Движение!$B$2:$B$5111,"&lt;="&amp;K$3)-$F990)))</f>
        <v>#VALUE!</v>
      </c>
      <c r="L990" s="21" t="e">
        <f>IF(OR($B990="",L$3&lt;$D990+Настройки!$B$7),0,MAX(0,$E990-MAX(0,SUMIFS(Тех_Движение!$G$2:$G$5111,Тех_Движение!$D$2:$D$5111,$C990,Тех_Движение!$B$2:$B$5111,"&lt;="&amp;L$3)-$F990)))</f>
        <v>#VALUE!</v>
      </c>
      <c r="M990" s="21" t="e">
        <f>IF(OR($B990="",M$3&lt;$D990+Настройки!$B$7),0,MAX(0,$E990-MAX(0,SUMIFS(Тех_Движение!$G$2:$G$5111,Тех_Движение!$D$2:$D$5111,$C990,Тех_Движение!$B$2:$B$5111,"&lt;="&amp;M$3)-$F990)))</f>
        <v>#VALUE!</v>
      </c>
      <c r="N990" s="21" t="e">
        <f>IF(OR($B990="",N$3&lt;$D990+Настройки!$B$7),0,MAX(0,$E990-MAX(0,SUMIFS(Тех_Движение!$G$2:$G$5111,Тех_Движение!$D$2:$D$5111,$C990,Тех_Движение!$B$2:$B$5111,"&lt;="&amp;N$3)-$F990)))</f>
        <v>#VALUE!</v>
      </c>
      <c r="O990" s="21" t="e">
        <f>IF(OR($B990="",O$3&lt;$D990+Настройки!$B$7),0,MAX(0,$E990-MAX(0,SUMIFS(Тех_Движение!$G$2:$G$5111,Тех_Движение!$D$2:$D$5111,$C990,Тех_Движение!$B$2:$B$5111,"&lt;="&amp;O$3)-$F990)))</f>
        <v>#VALUE!</v>
      </c>
      <c r="P990" s="21" t="e">
        <f>IF(OR($B990="",P$3&lt;$D990+Настройки!$B$7),0,MAX(0,$E990-MAX(0,SUMIFS(Тех_Движение!$G$2:$G$5111,Тех_Движение!$D$2:$D$5111,$C990,Тех_Движение!$B$2:$B$5111,"&lt;="&amp;P$3)-$F990)))</f>
        <v>#VALUE!</v>
      </c>
      <c r="Q990" s="21" t="e">
        <f>IF(OR($B990="",Q$3&lt;$D990+Настройки!$B$7),0,MAX(0,$E990-MAX(0,SUMIFS(Тех_Движение!$G$2:$G$5111,Тех_Движение!$D$2:$D$5111,$C990,Тех_Движение!$B$2:$B$5111,"&lt;="&amp;Q$3)-$F990)))</f>
        <v>#VALUE!</v>
      </c>
      <c r="R990" s="21" t="str">
        <f t="shared" si="46"/>
        <v/>
      </c>
      <c r="S990" s="23" t="str">
        <f>IF($B990="","",VLOOKUP($C990,Настройки!$A$11:$L$17,9,FALSE))</f>
        <v/>
      </c>
      <c r="T990" s="23" t="str">
        <f t="shared" si="47"/>
        <v/>
      </c>
    </row>
    <row r="991" spans="1:20" x14ac:dyDescent="0.3">
      <c r="A991" s="20">
        <f>Тех_Движение!$A$988</f>
        <v>987</v>
      </c>
      <c r="B991" s="20" t="str">
        <f>IF(Тех_Движение!$F$988&gt;0,Тех_Движение!$I$988,"")</f>
        <v/>
      </c>
      <c r="C991" s="20" t="str">
        <f>IF($B991="","",Тех_Движение!$D$988)</f>
        <v/>
      </c>
      <c r="D991" s="9" t="str">
        <f>IF($B991="","",Тех_Движение!$B$988)</f>
        <v/>
      </c>
      <c r="E991" s="21" t="str">
        <f>IF($B991="","",Тех_Движение!$F$988)</f>
        <v/>
      </c>
      <c r="F991" s="21" t="str">
        <f>IF($B991="","",SUMIFS($E$5:$E990,$C$5:$C990,$C991))</f>
        <v/>
      </c>
      <c r="G991" s="21" t="str">
        <f>IF($B991="","",MAX(0,$E991-MAX(0,SUMIFS(Тех_Движение!$G$2:$G$5111,Тех_Движение!$D$2:$D$5111,$C991,Тех_Движение!$B$2:$B$5111,"&lt;="&amp;Настройки!$B$5-1)-$F991)))</f>
        <v/>
      </c>
      <c r="H991" s="21" t="str">
        <f>IF($B991="","",IF(AND($D991&gt;=Настройки!$B$5,$D991&lt;=Настройки!$B$6),$E991,0))</f>
        <v/>
      </c>
      <c r="I991" s="21" t="str">
        <f t="shared" si="45"/>
        <v/>
      </c>
      <c r="J991" s="21" t="str">
        <f>IF($B991="","",MAX(0,$E991-MAX(0,SUMIFS(Тех_Движение!$G$2:$G$5111,Тех_Движение!$D$2:$D$5111,$C991,Тех_Движение!$B$2:$B$5111,"&lt;="&amp;Настройки!$B$6)-$F991)))</f>
        <v/>
      </c>
      <c r="K991" s="21" t="e">
        <f>IF(OR($B991="",K$3&lt;$D991+Настройки!$B$7),0,MAX(0,$E991-MAX(0,SUMIFS(Тех_Движение!$G$2:$G$5111,Тех_Движение!$D$2:$D$5111,$C991,Тех_Движение!$B$2:$B$5111,"&lt;="&amp;K$3)-$F991)))</f>
        <v>#VALUE!</v>
      </c>
      <c r="L991" s="21" t="e">
        <f>IF(OR($B991="",L$3&lt;$D991+Настройки!$B$7),0,MAX(0,$E991-MAX(0,SUMIFS(Тех_Движение!$G$2:$G$5111,Тех_Движение!$D$2:$D$5111,$C991,Тех_Движение!$B$2:$B$5111,"&lt;="&amp;L$3)-$F991)))</f>
        <v>#VALUE!</v>
      </c>
      <c r="M991" s="21" t="e">
        <f>IF(OR($B991="",M$3&lt;$D991+Настройки!$B$7),0,MAX(0,$E991-MAX(0,SUMIFS(Тех_Движение!$G$2:$G$5111,Тех_Движение!$D$2:$D$5111,$C991,Тех_Движение!$B$2:$B$5111,"&lt;="&amp;M$3)-$F991)))</f>
        <v>#VALUE!</v>
      </c>
      <c r="N991" s="21" t="e">
        <f>IF(OR($B991="",N$3&lt;$D991+Настройки!$B$7),0,MAX(0,$E991-MAX(0,SUMIFS(Тех_Движение!$G$2:$G$5111,Тех_Движение!$D$2:$D$5111,$C991,Тех_Движение!$B$2:$B$5111,"&lt;="&amp;N$3)-$F991)))</f>
        <v>#VALUE!</v>
      </c>
      <c r="O991" s="21" t="e">
        <f>IF(OR($B991="",O$3&lt;$D991+Настройки!$B$7),0,MAX(0,$E991-MAX(0,SUMIFS(Тех_Движение!$G$2:$G$5111,Тех_Движение!$D$2:$D$5111,$C991,Тех_Движение!$B$2:$B$5111,"&lt;="&amp;O$3)-$F991)))</f>
        <v>#VALUE!</v>
      </c>
      <c r="P991" s="21" t="e">
        <f>IF(OR($B991="",P$3&lt;$D991+Настройки!$B$7),0,MAX(0,$E991-MAX(0,SUMIFS(Тех_Движение!$G$2:$G$5111,Тех_Движение!$D$2:$D$5111,$C991,Тех_Движение!$B$2:$B$5111,"&lt;="&amp;P$3)-$F991)))</f>
        <v>#VALUE!</v>
      </c>
      <c r="Q991" s="21" t="e">
        <f>IF(OR($B991="",Q$3&lt;$D991+Настройки!$B$7),0,MAX(0,$E991-MAX(0,SUMIFS(Тех_Движение!$G$2:$G$5111,Тех_Движение!$D$2:$D$5111,$C991,Тех_Движение!$B$2:$B$5111,"&lt;="&amp;Q$3)-$F991)))</f>
        <v>#VALUE!</v>
      </c>
      <c r="R991" s="21" t="str">
        <f t="shared" si="46"/>
        <v/>
      </c>
      <c r="S991" s="23" t="str">
        <f>IF($B991="","",VLOOKUP($C991,Настройки!$A$11:$L$17,9,FALSE))</f>
        <v/>
      </c>
      <c r="T991" s="23" t="str">
        <f t="shared" si="47"/>
        <v/>
      </c>
    </row>
    <row r="992" spans="1:20" x14ac:dyDescent="0.3">
      <c r="A992" s="20">
        <f>Тех_Движение!$A$989</f>
        <v>988</v>
      </c>
      <c r="B992" s="20" t="str">
        <f>IF(Тех_Движение!$F$989&gt;0,Тех_Движение!$I$989,"")</f>
        <v/>
      </c>
      <c r="C992" s="20" t="str">
        <f>IF($B992="","",Тех_Движение!$D$989)</f>
        <v/>
      </c>
      <c r="D992" s="9" t="str">
        <f>IF($B992="","",Тех_Движение!$B$989)</f>
        <v/>
      </c>
      <c r="E992" s="21" t="str">
        <f>IF($B992="","",Тех_Движение!$F$989)</f>
        <v/>
      </c>
      <c r="F992" s="21" t="str">
        <f>IF($B992="","",SUMIFS($E$5:$E991,$C$5:$C991,$C992))</f>
        <v/>
      </c>
      <c r="G992" s="21" t="str">
        <f>IF($B992="","",MAX(0,$E992-MAX(0,SUMIFS(Тех_Движение!$G$2:$G$5111,Тех_Движение!$D$2:$D$5111,$C992,Тех_Движение!$B$2:$B$5111,"&lt;="&amp;Настройки!$B$5-1)-$F992)))</f>
        <v/>
      </c>
      <c r="H992" s="21" t="str">
        <f>IF($B992="","",IF(AND($D992&gt;=Настройки!$B$5,$D992&lt;=Настройки!$B$6),$E992,0))</f>
        <v/>
      </c>
      <c r="I992" s="21" t="str">
        <f t="shared" si="45"/>
        <v/>
      </c>
      <c r="J992" s="21" t="str">
        <f>IF($B992="","",MAX(0,$E992-MAX(0,SUMIFS(Тех_Движение!$G$2:$G$5111,Тех_Движение!$D$2:$D$5111,$C992,Тех_Движение!$B$2:$B$5111,"&lt;="&amp;Настройки!$B$6)-$F992)))</f>
        <v/>
      </c>
      <c r="K992" s="21" t="e">
        <f>IF(OR($B992="",K$3&lt;$D992+Настройки!$B$7),0,MAX(0,$E992-MAX(0,SUMIFS(Тех_Движение!$G$2:$G$5111,Тех_Движение!$D$2:$D$5111,$C992,Тех_Движение!$B$2:$B$5111,"&lt;="&amp;K$3)-$F992)))</f>
        <v>#VALUE!</v>
      </c>
      <c r="L992" s="21" t="e">
        <f>IF(OR($B992="",L$3&lt;$D992+Настройки!$B$7),0,MAX(0,$E992-MAX(0,SUMIFS(Тех_Движение!$G$2:$G$5111,Тех_Движение!$D$2:$D$5111,$C992,Тех_Движение!$B$2:$B$5111,"&lt;="&amp;L$3)-$F992)))</f>
        <v>#VALUE!</v>
      </c>
      <c r="M992" s="21" t="e">
        <f>IF(OR($B992="",M$3&lt;$D992+Настройки!$B$7),0,MAX(0,$E992-MAX(0,SUMIFS(Тех_Движение!$G$2:$G$5111,Тех_Движение!$D$2:$D$5111,$C992,Тех_Движение!$B$2:$B$5111,"&lt;="&amp;M$3)-$F992)))</f>
        <v>#VALUE!</v>
      </c>
      <c r="N992" s="21" t="e">
        <f>IF(OR($B992="",N$3&lt;$D992+Настройки!$B$7),0,MAX(0,$E992-MAX(0,SUMIFS(Тех_Движение!$G$2:$G$5111,Тех_Движение!$D$2:$D$5111,$C992,Тех_Движение!$B$2:$B$5111,"&lt;="&amp;N$3)-$F992)))</f>
        <v>#VALUE!</v>
      </c>
      <c r="O992" s="21" t="e">
        <f>IF(OR($B992="",O$3&lt;$D992+Настройки!$B$7),0,MAX(0,$E992-MAX(0,SUMIFS(Тех_Движение!$G$2:$G$5111,Тех_Движение!$D$2:$D$5111,$C992,Тех_Движение!$B$2:$B$5111,"&lt;="&amp;O$3)-$F992)))</f>
        <v>#VALUE!</v>
      </c>
      <c r="P992" s="21" t="e">
        <f>IF(OR($B992="",P$3&lt;$D992+Настройки!$B$7),0,MAX(0,$E992-MAX(0,SUMIFS(Тех_Движение!$G$2:$G$5111,Тех_Движение!$D$2:$D$5111,$C992,Тех_Движение!$B$2:$B$5111,"&lt;="&amp;P$3)-$F992)))</f>
        <v>#VALUE!</v>
      </c>
      <c r="Q992" s="21" t="e">
        <f>IF(OR($B992="",Q$3&lt;$D992+Настройки!$B$7),0,MAX(0,$E992-MAX(0,SUMIFS(Тех_Движение!$G$2:$G$5111,Тех_Движение!$D$2:$D$5111,$C992,Тех_Движение!$B$2:$B$5111,"&lt;="&amp;Q$3)-$F992)))</f>
        <v>#VALUE!</v>
      </c>
      <c r="R992" s="21" t="str">
        <f t="shared" si="46"/>
        <v/>
      </c>
      <c r="S992" s="23" t="str">
        <f>IF($B992="","",VLOOKUP($C992,Настройки!$A$11:$L$17,9,FALSE))</f>
        <v/>
      </c>
      <c r="T992" s="23" t="str">
        <f t="shared" si="47"/>
        <v/>
      </c>
    </row>
    <row r="993" spans="1:20" x14ac:dyDescent="0.3">
      <c r="A993" s="20">
        <f>Тех_Движение!$A$990</f>
        <v>989</v>
      </c>
      <c r="B993" s="20" t="str">
        <f>IF(Тех_Движение!$F$990&gt;0,Тех_Движение!$I$990,"")</f>
        <v/>
      </c>
      <c r="C993" s="20" t="str">
        <f>IF($B993="","",Тех_Движение!$D$990)</f>
        <v/>
      </c>
      <c r="D993" s="9" t="str">
        <f>IF($B993="","",Тех_Движение!$B$990)</f>
        <v/>
      </c>
      <c r="E993" s="21" t="str">
        <f>IF($B993="","",Тех_Движение!$F$990)</f>
        <v/>
      </c>
      <c r="F993" s="21" t="str">
        <f>IF($B993="","",SUMIFS($E$5:$E992,$C$5:$C992,$C993))</f>
        <v/>
      </c>
      <c r="G993" s="21" t="str">
        <f>IF($B993="","",MAX(0,$E993-MAX(0,SUMIFS(Тех_Движение!$G$2:$G$5111,Тех_Движение!$D$2:$D$5111,$C993,Тех_Движение!$B$2:$B$5111,"&lt;="&amp;Настройки!$B$5-1)-$F993)))</f>
        <v/>
      </c>
      <c r="H993" s="21" t="str">
        <f>IF($B993="","",IF(AND($D993&gt;=Настройки!$B$5,$D993&lt;=Настройки!$B$6),$E993,0))</f>
        <v/>
      </c>
      <c r="I993" s="21" t="str">
        <f t="shared" si="45"/>
        <v/>
      </c>
      <c r="J993" s="21" t="str">
        <f>IF($B993="","",MAX(0,$E993-MAX(0,SUMIFS(Тех_Движение!$G$2:$G$5111,Тех_Движение!$D$2:$D$5111,$C993,Тех_Движение!$B$2:$B$5111,"&lt;="&amp;Настройки!$B$6)-$F993)))</f>
        <v/>
      </c>
      <c r="K993" s="21" t="e">
        <f>IF(OR($B993="",K$3&lt;$D993+Настройки!$B$7),0,MAX(0,$E993-MAX(0,SUMIFS(Тех_Движение!$G$2:$G$5111,Тех_Движение!$D$2:$D$5111,$C993,Тех_Движение!$B$2:$B$5111,"&lt;="&amp;K$3)-$F993)))</f>
        <v>#VALUE!</v>
      </c>
      <c r="L993" s="21" t="e">
        <f>IF(OR($B993="",L$3&lt;$D993+Настройки!$B$7),0,MAX(0,$E993-MAX(0,SUMIFS(Тех_Движение!$G$2:$G$5111,Тех_Движение!$D$2:$D$5111,$C993,Тех_Движение!$B$2:$B$5111,"&lt;="&amp;L$3)-$F993)))</f>
        <v>#VALUE!</v>
      </c>
      <c r="M993" s="21" t="e">
        <f>IF(OR($B993="",M$3&lt;$D993+Настройки!$B$7),0,MAX(0,$E993-MAX(0,SUMIFS(Тех_Движение!$G$2:$G$5111,Тех_Движение!$D$2:$D$5111,$C993,Тех_Движение!$B$2:$B$5111,"&lt;="&amp;M$3)-$F993)))</f>
        <v>#VALUE!</v>
      </c>
      <c r="N993" s="21" t="e">
        <f>IF(OR($B993="",N$3&lt;$D993+Настройки!$B$7),0,MAX(0,$E993-MAX(0,SUMIFS(Тех_Движение!$G$2:$G$5111,Тех_Движение!$D$2:$D$5111,$C993,Тех_Движение!$B$2:$B$5111,"&lt;="&amp;N$3)-$F993)))</f>
        <v>#VALUE!</v>
      </c>
      <c r="O993" s="21" t="e">
        <f>IF(OR($B993="",O$3&lt;$D993+Настройки!$B$7),0,MAX(0,$E993-MAX(0,SUMIFS(Тех_Движение!$G$2:$G$5111,Тех_Движение!$D$2:$D$5111,$C993,Тех_Движение!$B$2:$B$5111,"&lt;="&amp;O$3)-$F993)))</f>
        <v>#VALUE!</v>
      </c>
      <c r="P993" s="21" t="e">
        <f>IF(OR($B993="",P$3&lt;$D993+Настройки!$B$7),0,MAX(0,$E993-MAX(0,SUMIFS(Тех_Движение!$G$2:$G$5111,Тех_Движение!$D$2:$D$5111,$C993,Тех_Движение!$B$2:$B$5111,"&lt;="&amp;P$3)-$F993)))</f>
        <v>#VALUE!</v>
      </c>
      <c r="Q993" s="21" t="e">
        <f>IF(OR($B993="",Q$3&lt;$D993+Настройки!$B$7),0,MAX(0,$E993-MAX(0,SUMIFS(Тех_Движение!$G$2:$G$5111,Тех_Движение!$D$2:$D$5111,$C993,Тех_Движение!$B$2:$B$5111,"&lt;="&amp;Q$3)-$F993)))</f>
        <v>#VALUE!</v>
      </c>
      <c r="R993" s="21" t="str">
        <f t="shared" si="46"/>
        <v/>
      </c>
      <c r="S993" s="23" t="str">
        <f>IF($B993="","",VLOOKUP($C993,Настройки!$A$11:$L$17,9,FALSE))</f>
        <v/>
      </c>
      <c r="T993" s="23" t="str">
        <f t="shared" si="47"/>
        <v/>
      </c>
    </row>
    <row r="994" spans="1:20" x14ac:dyDescent="0.3">
      <c r="A994" s="20">
        <f>Тех_Движение!$A$991</f>
        <v>990</v>
      </c>
      <c r="B994" s="20" t="str">
        <f>IF(Тех_Движение!$F$991&gt;0,Тех_Движение!$I$991,"")</f>
        <v/>
      </c>
      <c r="C994" s="20" t="str">
        <f>IF($B994="","",Тех_Движение!$D$991)</f>
        <v/>
      </c>
      <c r="D994" s="9" t="str">
        <f>IF($B994="","",Тех_Движение!$B$991)</f>
        <v/>
      </c>
      <c r="E994" s="21" t="str">
        <f>IF($B994="","",Тех_Движение!$F$991)</f>
        <v/>
      </c>
      <c r="F994" s="21" t="str">
        <f>IF($B994="","",SUMIFS($E$5:$E993,$C$5:$C993,$C994))</f>
        <v/>
      </c>
      <c r="G994" s="21" t="str">
        <f>IF($B994="","",MAX(0,$E994-MAX(0,SUMIFS(Тех_Движение!$G$2:$G$5111,Тех_Движение!$D$2:$D$5111,$C994,Тех_Движение!$B$2:$B$5111,"&lt;="&amp;Настройки!$B$5-1)-$F994)))</f>
        <v/>
      </c>
      <c r="H994" s="21" t="str">
        <f>IF($B994="","",IF(AND($D994&gt;=Настройки!$B$5,$D994&lt;=Настройки!$B$6),$E994,0))</f>
        <v/>
      </c>
      <c r="I994" s="21" t="str">
        <f t="shared" si="45"/>
        <v/>
      </c>
      <c r="J994" s="21" t="str">
        <f>IF($B994="","",MAX(0,$E994-MAX(0,SUMIFS(Тех_Движение!$G$2:$G$5111,Тех_Движение!$D$2:$D$5111,$C994,Тех_Движение!$B$2:$B$5111,"&lt;="&amp;Настройки!$B$6)-$F994)))</f>
        <v/>
      </c>
      <c r="K994" s="21" t="e">
        <f>IF(OR($B994="",K$3&lt;$D994+Настройки!$B$7),0,MAX(0,$E994-MAX(0,SUMIFS(Тех_Движение!$G$2:$G$5111,Тех_Движение!$D$2:$D$5111,$C994,Тех_Движение!$B$2:$B$5111,"&lt;="&amp;K$3)-$F994)))</f>
        <v>#VALUE!</v>
      </c>
      <c r="L994" s="21" t="e">
        <f>IF(OR($B994="",L$3&lt;$D994+Настройки!$B$7),0,MAX(0,$E994-MAX(0,SUMIFS(Тех_Движение!$G$2:$G$5111,Тех_Движение!$D$2:$D$5111,$C994,Тех_Движение!$B$2:$B$5111,"&lt;="&amp;L$3)-$F994)))</f>
        <v>#VALUE!</v>
      </c>
      <c r="M994" s="21" t="e">
        <f>IF(OR($B994="",M$3&lt;$D994+Настройки!$B$7),0,MAX(0,$E994-MAX(0,SUMIFS(Тех_Движение!$G$2:$G$5111,Тех_Движение!$D$2:$D$5111,$C994,Тех_Движение!$B$2:$B$5111,"&lt;="&amp;M$3)-$F994)))</f>
        <v>#VALUE!</v>
      </c>
      <c r="N994" s="21" t="e">
        <f>IF(OR($B994="",N$3&lt;$D994+Настройки!$B$7),0,MAX(0,$E994-MAX(0,SUMIFS(Тех_Движение!$G$2:$G$5111,Тех_Движение!$D$2:$D$5111,$C994,Тех_Движение!$B$2:$B$5111,"&lt;="&amp;N$3)-$F994)))</f>
        <v>#VALUE!</v>
      </c>
      <c r="O994" s="21" t="e">
        <f>IF(OR($B994="",O$3&lt;$D994+Настройки!$B$7),0,MAX(0,$E994-MAX(0,SUMIFS(Тех_Движение!$G$2:$G$5111,Тех_Движение!$D$2:$D$5111,$C994,Тех_Движение!$B$2:$B$5111,"&lt;="&amp;O$3)-$F994)))</f>
        <v>#VALUE!</v>
      </c>
      <c r="P994" s="21" t="e">
        <f>IF(OR($B994="",P$3&lt;$D994+Настройки!$B$7),0,MAX(0,$E994-MAX(0,SUMIFS(Тех_Движение!$G$2:$G$5111,Тех_Движение!$D$2:$D$5111,$C994,Тех_Движение!$B$2:$B$5111,"&lt;="&amp;P$3)-$F994)))</f>
        <v>#VALUE!</v>
      </c>
      <c r="Q994" s="21" t="e">
        <f>IF(OR($B994="",Q$3&lt;$D994+Настройки!$B$7),0,MAX(0,$E994-MAX(0,SUMIFS(Тех_Движение!$G$2:$G$5111,Тех_Движение!$D$2:$D$5111,$C994,Тех_Движение!$B$2:$B$5111,"&lt;="&amp;Q$3)-$F994)))</f>
        <v>#VALUE!</v>
      </c>
      <c r="R994" s="21" t="str">
        <f t="shared" si="46"/>
        <v/>
      </c>
      <c r="S994" s="23" t="str">
        <f>IF($B994="","",VLOOKUP($C994,Настройки!$A$11:$L$17,9,FALSE))</f>
        <v/>
      </c>
      <c r="T994" s="23" t="str">
        <f t="shared" si="47"/>
        <v/>
      </c>
    </row>
    <row r="995" spans="1:20" x14ac:dyDescent="0.3">
      <c r="A995" s="20">
        <f>Тех_Движение!$A$992</f>
        <v>991</v>
      </c>
      <c r="B995" s="20" t="str">
        <f>IF(Тех_Движение!$F$992&gt;0,Тех_Движение!$I$992,"")</f>
        <v/>
      </c>
      <c r="C995" s="20" t="str">
        <f>IF($B995="","",Тех_Движение!$D$992)</f>
        <v/>
      </c>
      <c r="D995" s="9" t="str">
        <f>IF($B995="","",Тех_Движение!$B$992)</f>
        <v/>
      </c>
      <c r="E995" s="21" t="str">
        <f>IF($B995="","",Тех_Движение!$F$992)</f>
        <v/>
      </c>
      <c r="F995" s="21" t="str">
        <f>IF($B995="","",SUMIFS($E$5:$E994,$C$5:$C994,$C995))</f>
        <v/>
      </c>
      <c r="G995" s="21" t="str">
        <f>IF($B995="","",MAX(0,$E995-MAX(0,SUMIFS(Тех_Движение!$G$2:$G$5111,Тех_Движение!$D$2:$D$5111,$C995,Тех_Движение!$B$2:$B$5111,"&lt;="&amp;Настройки!$B$5-1)-$F995)))</f>
        <v/>
      </c>
      <c r="H995" s="21" t="str">
        <f>IF($B995="","",IF(AND($D995&gt;=Настройки!$B$5,$D995&lt;=Настройки!$B$6),$E995,0))</f>
        <v/>
      </c>
      <c r="I995" s="21" t="str">
        <f t="shared" si="45"/>
        <v/>
      </c>
      <c r="J995" s="21" t="str">
        <f>IF($B995="","",MAX(0,$E995-MAX(0,SUMIFS(Тех_Движение!$G$2:$G$5111,Тех_Движение!$D$2:$D$5111,$C995,Тех_Движение!$B$2:$B$5111,"&lt;="&amp;Настройки!$B$6)-$F995)))</f>
        <v/>
      </c>
      <c r="K995" s="21" t="e">
        <f>IF(OR($B995="",K$3&lt;$D995+Настройки!$B$7),0,MAX(0,$E995-MAX(0,SUMIFS(Тех_Движение!$G$2:$G$5111,Тех_Движение!$D$2:$D$5111,$C995,Тех_Движение!$B$2:$B$5111,"&lt;="&amp;K$3)-$F995)))</f>
        <v>#VALUE!</v>
      </c>
      <c r="L995" s="21" t="e">
        <f>IF(OR($B995="",L$3&lt;$D995+Настройки!$B$7),0,MAX(0,$E995-MAX(0,SUMIFS(Тех_Движение!$G$2:$G$5111,Тех_Движение!$D$2:$D$5111,$C995,Тех_Движение!$B$2:$B$5111,"&lt;="&amp;L$3)-$F995)))</f>
        <v>#VALUE!</v>
      </c>
      <c r="M995" s="21" t="e">
        <f>IF(OR($B995="",M$3&lt;$D995+Настройки!$B$7),0,MAX(0,$E995-MAX(0,SUMIFS(Тех_Движение!$G$2:$G$5111,Тех_Движение!$D$2:$D$5111,$C995,Тех_Движение!$B$2:$B$5111,"&lt;="&amp;M$3)-$F995)))</f>
        <v>#VALUE!</v>
      </c>
      <c r="N995" s="21" t="e">
        <f>IF(OR($B995="",N$3&lt;$D995+Настройки!$B$7),0,MAX(0,$E995-MAX(0,SUMIFS(Тех_Движение!$G$2:$G$5111,Тех_Движение!$D$2:$D$5111,$C995,Тех_Движение!$B$2:$B$5111,"&lt;="&amp;N$3)-$F995)))</f>
        <v>#VALUE!</v>
      </c>
      <c r="O995" s="21" t="e">
        <f>IF(OR($B995="",O$3&lt;$D995+Настройки!$B$7),0,MAX(0,$E995-MAX(0,SUMIFS(Тех_Движение!$G$2:$G$5111,Тех_Движение!$D$2:$D$5111,$C995,Тех_Движение!$B$2:$B$5111,"&lt;="&amp;O$3)-$F995)))</f>
        <v>#VALUE!</v>
      </c>
      <c r="P995" s="21" t="e">
        <f>IF(OR($B995="",P$3&lt;$D995+Настройки!$B$7),0,MAX(0,$E995-MAX(0,SUMIFS(Тех_Движение!$G$2:$G$5111,Тех_Движение!$D$2:$D$5111,$C995,Тех_Движение!$B$2:$B$5111,"&lt;="&amp;P$3)-$F995)))</f>
        <v>#VALUE!</v>
      </c>
      <c r="Q995" s="21" t="e">
        <f>IF(OR($B995="",Q$3&lt;$D995+Настройки!$B$7),0,MAX(0,$E995-MAX(0,SUMIFS(Тех_Движение!$G$2:$G$5111,Тех_Движение!$D$2:$D$5111,$C995,Тех_Движение!$B$2:$B$5111,"&lt;="&amp;Q$3)-$F995)))</f>
        <v>#VALUE!</v>
      </c>
      <c r="R995" s="21" t="str">
        <f t="shared" si="46"/>
        <v/>
      </c>
      <c r="S995" s="23" t="str">
        <f>IF($B995="","",VLOOKUP($C995,Настройки!$A$11:$L$17,9,FALSE))</f>
        <v/>
      </c>
      <c r="T995" s="23" t="str">
        <f t="shared" si="47"/>
        <v/>
      </c>
    </row>
    <row r="996" spans="1:20" x14ac:dyDescent="0.3">
      <c r="A996" s="20">
        <f>Тех_Движение!$A$993</f>
        <v>992</v>
      </c>
      <c r="B996" s="20" t="str">
        <f>IF(Тех_Движение!$F$993&gt;0,Тех_Движение!$I$993,"")</f>
        <v/>
      </c>
      <c r="C996" s="20" t="str">
        <f>IF($B996="","",Тех_Движение!$D$993)</f>
        <v/>
      </c>
      <c r="D996" s="9" t="str">
        <f>IF($B996="","",Тех_Движение!$B$993)</f>
        <v/>
      </c>
      <c r="E996" s="21" t="str">
        <f>IF($B996="","",Тех_Движение!$F$993)</f>
        <v/>
      </c>
      <c r="F996" s="21" t="str">
        <f>IF($B996="","",SUMIFS($E$5:$E995,$C$5:$C995,$C996))</f>
        <v/>
      </c>
      <c r="G996" s="21" t="str">
        <f>IF($B996="","",MAX(0,$E996-MAX(0,SUMIFS(Тех_Движение!$G$2:$G$5111,Тех_Движение!$D$2:$D$5111,$C996,Тех_Движение!$B$2:$B$5111,"&lt;="&amp;Настройки!$B$5-1)-$F996)))</f>
        <v/>
      </c>
      <c r="H996" s="21" t="str">
        <f>IF($B996="","",IF(AND($D996&gt;=Настройки!$B$5,$D996&lt;=Настройки!$B$6),$E996,0))</f>
        <v/>
      </c>
      <c r="I996" s="21" t="str">
        <f t="shared" si="45"/>
        <v/>
      </c>
      <c r="J996" s="21" t="str">
        <f>IF($B996="","",MAX(0,$E996-MAX(0,SUMIFS(Тех_Движение!$G$2:$G$5111,Тех_Движение!$D$2:$D$5111,$C996,Тех_Движение!$B$2:$B$5111,"&lt;="&amp;Настройки!$B$6)-$F996)))</f>
        <v/>
      </c>
      <c r="K996" s="21" t="e">
        <f>IF(OR($B996="",K$3&lt;$D996+Настройки!$B$7),0,MAX(0,$E996-MAX(0,SUMIFS(Тех_Движение!$G$2:$G$5111,Тех_Движение!$D$2:$D$5111,$C996,Тех_Движение!$B$2:$B$5111,"&lt;="&amp;K$3)-$F996)))</f>
        <v>#VALUE!</v>
      </c>
      <c r="L996" s="21" t="e">
        <f>IF(OR($B996="",L$3&lt;$D996+Настройки!$B$7),0,MAX(0,$E996-MAX(0,SUMIFS(Тех_Движение!$G$2:$G$5111,Тех_Движение!$D$2:$D$5111,$C996,Тех_Движение!$B$2:$B$5111,"&lt;="&amp;L$3)-$F996)))</f>
        <v>#VALUE!</v>
      </c>
      <c r="M996" s="21" t="e">
        <f>IF(OR($B996="",M$3&lt;$D996+Настройки!$B$7),0,MAX(0,$E996-MAX(0,SUMIFS(Тех_Движение!$G$2:$G$5111,Тех_Движение!$D$2:$D$5111,$C996,Тех_Движение!$B$2:$B$5111,"&lt;="&amp;M$3)-$F996)))</f>
        <v>#VALUE!</v>
      </c>
      <c r="N996" s="21" t="e">
        <f>IF(OR($B996="",N$3&lt;$D996+Настройки!$B$7),0,MAX(0,$E996-MAX(0,SUMIFS(Тех_Движение!$G$2:$G$5111,Тех_Движение!$D$2:$D$5111,$C996,Тех_Движение!$B$2:$B$5111,"&lt;="&amp;N$3)-$F996)))</f>
        <v>#VALUE!</v>
      </c>
      <c r="O996" s="21" t="e">
        <f>IF(OR($B996="",O$3&lt;$D996+Настройки!$B$7),0,MAX(0,$E996-MAX(0,SUMIFS(Тех_Движение!$G$2:$G$5111,Тех_Движение!$D$2:$D$5111,$C996,Тех_Движение!$B$2:$B$5111,"&lt;="&amp;O$3)-$F996)))</f>
        <v>#VALUE!</v>
      </c>
      <c r="P996" s="21" t="e">
        <f>IF(OR($B996="",P$3&lt;$D996+Настройки!$B$7),0,MAX(0,$E996-MAX(0,SUMIFS(Тех_Движение!$G$2:$G$5111,Тех_Движение!$D$2:$D$5111,$C996,Тех_Движение!$B$2:$B$5111,"&lt;="&amp;P$3)-$F996)))</f>
        <v>#VALUE!</v>
      </c>
      <c r="Q996" s="21" t="e">
        <f>IF(OR($B996="",Q$3&lt;$D996+Настройки!$B$7),0,MAX(0,$E996-MAX(0,SUMIFS(Тех_Движение!$G$2:$G$5111,Тех_Движение!$D$2:$D$5111,$C996,Тех_Движение!$B$2:$B$5111,"&lt;="&amp;Q$3)-$F996)))</f>
        <v>#VALUE!</v>
      </c>
      <c r="R996" s="21" t="str">
        <f t="shared" si="46"/>
        <v/>
      </c>
      <c r="S996" s="23" t="str">
        <f>IF($B996="","",VLOOKUP($C996,Настройки!$A$11:$L$17,9,FALSE))</f>
        <v/>
      </c>
      <c r="T996" s="23" t="str">
        <f t="shared" si="47"/>
        <v/>
      </c>
    </row>
    <row r="997" spans="1:20" x14ac:dyDescent="0.3">
      <c r="A997" s="20">
        <f>Тех_Движение!$A$994</f>
        <v>993</v>
      </c>
      <c r="B997" s="20" t="str">
        <f>IF(Тех_Движение!$F$994&gt;0,Тех_Движение!$I$994,"")</f>
        <v/>
      </c>
      <c r="C997" s="20" t="str">
        <f>IF($B997="","",Тех_Движение!$D$994)</f>
        <v/>
      </c>
      <c r="D997" s="9" t="str">
        <f>IF($B997="","",Тех_Движение!$B$994)</f>
        <v/>
      </c>
      <c r="E997" s="21" t="str">
        <f>IF($B997="","",Тех_Движение!$F$994)</f>
        <v/>
      </c>
      <c r="F997" s="21" t="str">
        <f>IF($B997="","",SUMIFS($E$5:$E996,$C$5:$C996,$C997))</f>
        <v/>
      </c>
      <c r="G997" s="21" t="str">
        <f>IF($B997="","",MAX(0,$E997-MAX(0,SUMIFS(Тех_Движение!$G$2:$G$5111,Тех_Движение!$D$2:$D$5111,$C997,Тех_Движение!$B$2:$B$5111,"&lt;="&amp;Настройки!$B$5-1)-$F997)))</f>
        <v/>
      </c>
      <c r="H997" s="21" t="str">
        <f>IF($B997="","",IF(AND($D997&gt;=Настройки!$B$5,$D997&lt;=Настройки!$B$6),$E997,0))</f>
        <v/>
      </c>
      <c r="I997" s="21" t="str">
        <f t="shared" si="45"/>
        <v/>
      </c>
      <c r="J997" s="21" t="str">
        <f>IF($B997="","",MAX(0,$E997-MAX(0,SUMIFS(Тех_Движение!$G$2:$G$5111,Тех_Движение!$D$2:$D$5111,$C997,Тех_Движение!$B$2:$B$5111,"&lt;="&amp;Настройки!$B$6)-$F997)))</f>
        <v/>
      </c>
      <c r="K997" s="21" t="e">
        <f>IF(OR($B997="",K$3&lt;$D997+Настройки!$B$7),0,MAX(0,$E997-MAX(0,SUMIFS(Тех_Движение!$G$2:$G$5111,Тех_Движение!$D$2:$D$5111,$C997,Тех_Движение!$B$2:$B$5111,"&lt;="&amp;K$3)-$F997)))</f>
        <v>#VALUE!</v>
      </c>
      <c r="L997" s="21" t="e">
        <f>IF(OR($B997="",L$3&lt;$D997+Настройки!$B$7),0,MAX(0,$E997-MAX(0,SUMIFS(Тех_Движение!$G$2:$G$5111,Тех_Движение!$D$2:$D$5111,$C997,Тех_Движение!$B$2:$B$5111,"&lt;="&amp;L$3)-$F997)))</f>
        <v>#VALUE!</v>
      </c>
      <c r="M997" s="21" t="e">
        <f>IF(OR($B997="",M$3&lt;$D997+Настройки!$B$7),0,MAX(0,$E997-MAX(0,SUMIFS(Тех_Движение!$G$2:$G$5111,Тех_Движение!$D$2:$D$5111,$C997,Тех_Движение!$B$2:$B$5111,"&lt;="&amp;M$3)-$F997)))</f>
        <v>#VALUE!</v>
      </c>
      <c r="N997" s="21" t="e">
        <f>IF(OR($B997="",N$3&lt;$D997+Настройки!$B$7),0,MAX(0,$E997-MAX(0,SUMIFS(Тех_Движение!$G$2:$G$5111,Тех_Движение!$D$2:$D$5111,$C997,Тех_Движение!$B$2:$B$5111,"&lt;="&amp;N$3)-$F997)))</f>
        <v>#VALUE!</v>
      </c>
      <c r="O997" s="21" t="e">
        <f>IF(OR($B997="",O$3&lt;$D997+Настройки!$B$7),0,MAX(0,$E997-MAX(0,SUMIFS(Тех_Движение!$G$2:$G$5111,Тех_Движение!$D$2:$D$5111,$C997,Тех_Движение!$B$2:$B$5111,"&lt;="&amp;O$3)-$F997)))</f>
        <v>#VALUE!</v>
      </c>
      <c r="P997" s="21" t="e">
        <f>IF(OR($B997="",P$3&lt;$D997+Настройки!$B$7),0,MAX(0,$E997-MAX(0,SUMIFS(Тех_Движение!$G$2:$G$5111,Тех_Движение!$D$2:$D$5111,$C997,Тех_Движение!$B$2:$B$5111,"&lt;="&amp;P$3)-$F997)))</f>
        <v>#VALUE!</v>
      </c>
      <c r="Q997" s="21" t="e">
        <f>IF(OR($B997="",Q$3&lt;$D997+Настройки!$B$7),0,MAX(0,$E997-MAX(0,SUMIFS(Тех_Движение!$G$2:$G$5111,Тех_Движение!$D$2:$D$5111,$C997,Тех_Движение!$B$2:$B$5111,"&lt;="&amp;Q$3)-$F997)))</f>
        <v>#VALUE!</v>
      </c>
      <c r="R997" s="21" t="str">
        <f t="shared" si="46"/>
        <v/>
      </c>
      <c r="S997" s="23" t="str">
        <f>IF($B997="","",VLOOKUP($C997,Настройки!$A$11:$L$17,9,FALSE))</f>
        <v/>
      </c>
      <c r="T997" s="23" t="str">
        <f t="shared" si="47"/>
        <v/>
      </c>
    </row>
    <row r="998" spans="1:20" x14ac:dyDescent="0.3">
      <c r="A998" s="20">
        <f>Тех_Движение!$A$995</f>
        <v>994</v>
      </c>
      <c r="B998" s="20" t="str">
        <f>IF(Тех_Движение!$F$995&gt;0,Тех_Движение!$I$995,"")</f>
        <v/>
      </c>
      <c r="C998" s="20" t="str">
        <f>IF($B998="","",Тех_Движение!$D$995)</f>
        <v/>
      </c>
      <c r="D998" s="9" t="str">
        <f>IF($B998="","",Тех_Движение!$B$995)</f>
        <v/>
      </c>
      <c r="E998" s="21" t="str">
        <f>IF($B998="","",Тех_Движение!$F$995)</f>
        <v/>
      </c>
      <c r="F998" s="21" t="str">
        <f>IF($B998="","",SUMIFS($E$5:$E997,$C$5:$C997,$C998))</f>
        <v/>
      </c>
      <c r="G998" s="21" t="str">
        <f>IF($B998="","",MAX(0,$E998-MAX(0,SUMIFS(Тех_Движение!$G$2:$G$5111,Тех_Движение!$D$2:$D$5111,$C998,Тех_Движение!$B$2:$B$5111,"&lt;="&amp;Настройки!$B$5-1)-$F998)))</f>
        <v/>
      </c>
      <c r="H998" s="21" t="str">
        <f>IF($B998="","",IF(AND($D998&gt;=Настройки!$B$5,$D998&lt;=Настройки!$B$6),$E998,0))</f>
        <v/>
      </c>
      <c r="I998" s="21" t="str">
        <f t="shared" si="45"/>
        <v/>
      </c>
      <c r="J998" s="21" t="str">
        <f>IF($B998="","",MAX(0,$E998-MAX(0,SUMIFS(Тех_Движение!$G$2:$G$5111,Тех_Движение!$D$2:$D$5111,$C998,Тех_Движение!$B$2:$B$5111,"&lt;="&amp;Настройки!$B$6)-$F998)))</f>
        <v/>
      </c>
      <c r="K998" s="21" t="e">
        <f>IF(OR($B998="",K$3&lt;$D998+Настройки!$B$7),0,MAX(0,$E998-MAX(0,SUMIFS(Тех_Движение!$G$2:$G$5111,Тех_Движение!$D$2:$D$5111,$C998,Тех_Движение!$B$2:$B$5111,"&lt;="&amp;K$3)-$F998)))</f>
        <v>#VALUE!</v>
      </c>
      <c r="L998" s="21" t="e">
        <f>IF(OR($B998="",L$3&lt;$D998+Настройки!$B$7),0,MAX(0,$E998-MAX(0,SUMIFS(Тех_Движение!$G$2:$G$5111,Тех_Движение!$D$2:$D$5111,$C998,Тех_Движение!$B$2:$B$5111,"&lt;="&amp;L$3)-$F998)))</f>
        <v>#VALUE!</v>
      </c>
      <c r="M998" s="21" t="e">
        <f>IF(OR($B998="",M$3&lt;$D998+Настройки!$B$7),0,MAX(0,$E998-MAX(0,SUMIFS(Тех_Движение!$G$2:$G$5111,Тех_Движение!$D$2:$D$5111,$C998,Тех_Движение!$B$2:$B$5111,"&lt;="&amp;M$3)-$F998)))</f>
        <v>#VALUE!</v>
      </c>
      <c r="N998" s="21" t="e">
        <f>IF(OR($B998="",N$3&lt;$D998+Настройки!$B$7),0,MAX(0,$E998-MAX(0,SUMIFS(Тех_Движение!$G$2:$G$5111,Тех_Движение!$D$2:$D$5111,$C998,Тех_Движение!$B$2:$B$5111,"&lt;="&amp;N$3)-$F998)))</f>
        <v>#VALUE!</v>
      </c>
      <c r="O998" s="21" t="e">
        <f>IF(OR($B998="",O$3&lt;$D998+Настройки!$B$7),0,MAX(0,$E998-MAX(0,SUMIFS(Тех_Движение!$G$2:$G$5111,Тех_Движение!$D$2:$D$5111,$C998,Тех_Движение!$B$2:$B$5111,"&lt;="&amp;O$3)-$F998)))</f>
        <v>#VALUE!</v>
      </c>
      <c r="P998" s="21" t="e">
        <f>IF(OR($B998="",P$3&lt;$D998+Настройки!$B$7),0,MAX(0,$E998-MAX(0,SUMIFS(Тех_Движение!$G$2:$G$5111,Тех_Движение!$D$2:$D$5111,$C998,Тех_Движение!$B$2:$B$5111,"&lt;="&amp;P$3)-$F998)))</f>
        <v>#VALUE!</v>
      </c>
      <c r="Q998" s="21" t="e">
        <f>IF(OR($B998="",Q$3&lt;$D998+Настройки!$B$7),0,MAX(0,$E998-MAX(0,SUMIFS(Тех_Движение!$G$2:$G$5111,Тех_Движение!$D$2:$D$5111,$C998,Тех_Движение!$B$2:$B$5111,"&lt;="&amp;Q$3)-$F998)))</f>
        <v>#VALUE!</v>
      </c>
      <c r="R998" s="21" t="str">
        <f t="shared" si="46"/>
        <v/>
      </c>
      <c r="S998" s="23" t="str">
        <f>IF($B998="","",VLOOKUP($C998,Настройки!$A$11:$L$17,9,FALSE))</f>
        <v/>
      </c>
      <c r="T998" s="23" t="str">
        <f t="shared" si="47"/>
        <v/>
      </c>
    </row>
    <row r="999" spans="1:20" x14ac:dyDescent="0.3">
      <c r="A999" s="20">
        <f>Тех_Движение!$A$996</f>
        <v>995</v>
      </c>
      <c r="B999" s="20" t="str">
        <f>IF(Тех_Движение!$F$996&gt;0,Тех_Движение!$I$996,"")</f>
        <v/>
      </c>
      <c r="C999" s="20" t="str">
        <f>IF($B999="","",Тех_Движение!$D$996)</f>
        <v/>
      </c>
      <c r="D999" s="9" t="str">
        <f>IF($B999="","",Тех_Движение!$B$996)</f>
        <v/>
      </c>
      <c r="E999" s="21" t="str">
        <f>IF($B999="","",Тех_Движение!$F$996)</f>
        <v/>
      </c>
      <c r="F999" s="21" t="str">
        <f>IF($B999="","",SUMIFS($E$5:$E998,$C$5:$C998,$C999))</f>
        <v/>
      </c>
      <c r="G999" s="21" t="str">
        <f>IF($B999="","",MAX(0,$E999-MAX(0,SUMIFS(Тех_Движение!$G$2:$G$5111,Тех_Движение!$D$2:$D$5111,$C999,Тех_Движение!$B$2:$B$5111,"&lt;="&amp;Настройки!$B$5-1)-$F999)))</f>
        <v/>
      </c>
      <c r="H999" s="21" t="str">
        <f>IF($B999="","",IF(AND($D999&gt;=Настройки!$B$5,$D999&lt;=Настройки!$B$6),$E999,0))</f>
        <v/>
      </c>
      <c r="I999" s="21" t="str">
        <f t="shared" si="45"/>
        <v/>
      </c>
      <c r="J999" s="21" t="str">
        <f>IF($B999="","",MAX(0,$E999-MAX(0,SUMIFS(Тех_Движение!$G$2:$G$5111,Тех_Движение!$D$2:$D$5111,$C999,Тех_Движение!$B$2:$B$5111,"&lt;="&amp;Настройки!$B$6)-$F999)))</f>
        <v/>
      </c>
      <c r="K999" s="21" t="e">
        <f>IF(OR($B999="",K$3&lt;$D999+Настройки!$B$7),0,MAX(0,$E999-MAX(0,SUMIFS(Тех_Движение!$G$2:$G$5111,Тех_Движение!$D$2:$D$5111,$C999,Тех_Движение!$B$2:$B$5111,"&lt;="&amp;K$3)-$F999)))</f>
        <v>#VALUE!</v>
      </c>
      <c r="L999" s="21" t="e">
        <f>IF(OR($B999="",L$3&lt;$D999+Настройки!$B$7),0,MAX(0,$E999-MAX(0,SUMIFS(Тех_Движение!$G$2:$G$5111,Тех_Движение!$D$2:$D$5111,$C999,Тех_Движение!$B$2:$B$5111,"&lt;="&amp;L$3)-$F999)))</f>
        <v>#VALUE!</v>
      </c>
      <c r="M999" s="21" t="e">
        <f>IF(OR($B999="",M$3&lt;$D999+Настройки!$B$7),0,MAX(0,$E999-MAX(0,SUMIFS(Тех_Движение!$G$2:$G$5111,Тех_Движение!$D$2:$D$5111,$C999,Тех_Движение!$B$2:$B$5111,"&lt;="&amp;M$3)-$F999)))</f>
        <v>#VALUE!</v>
      </c>
      <c r="N999" s="21" t="e">
        <f>IF(OR($B999="",N$3&lt;$D999+Настройки!$B$7),0,MAX(0,$E999-MAX(0,SUMIFS(Тех_Движение!$G$2:$G$5111,Тех_Движение!$D$2:$D$5111,$C999,Тех_Движение!$B$2:$B$5111,"&lt;="&amp;N$3)-$F999)))</f>
        <v>#VALUE!</v>
      </c>
      <c r="O999" s="21" t="e">
        <f>IF(OR($B999="",O$3&lt;$D999+Настройки!$B$7),0,MAX(0,$E999-MAX(0,SUMIFS(Тех_Движение!$G$2:$G$5111,Тех_Движение!$D$2:$D$5111,$C999,Тех_Движение!$B$2:$B$5111,"&lt;="&amp;O$3)-$F999)))</f>
        <v>#VALUE!</v>
      </c>
      <c r="P999" s="21" t="e">
        <f>IF(OR($B999="",P$3&lt;$D999+Настройки!$B$7),0,MAX(0,$E999-MAX(0,SUMIFS(Тех_Движение!$G$2:$G$5111,Тех_Движение!$D$2:$D$5111,$C999,Тех_Движение!$B$2:$B$5111,"&lt;="&amp;P$3)-$F999)))</f>
        <v>#VALUE!</v>
      </c>
      <c r="Q999" s="21" t="e">
        <f>IF(OR($B999="",Q$3&lt;$D999+Настройки!$B$7),0,MAX(0,$E999-MAX(0,SUMIFS(Тех_Движение!$G$2:$G$5111,Тех_Движение!$D$2:$D$5111,$C999,Тех_Движение!$B$2:$B$5111,"&lt;="&amp;Q$3)-$F999)))</f>
        <v>#VALUE!</v>
      </c>
      <c r="R999" s="21" t="str">
        <f t="shared" si="46"/>
        <v/>
      </c>
      <c r="S999" s="23" t="str">
        <f>IF($B999="","",VLOOKUP($C999,Настройки!$A$11:$L$17,9,FALSE))</f>
        <v/>
      </c>
      <c r="T999" s="23" t="str">
        <f t="shared" si="47"/>
        <v/>
      </c>
    </row>
    <row r="1000" spans="1:20" x14ac:dyDescent="0.3">
      <c r="A1000" s="20">
        <f>Тех_Движение!$A$997</f>
        <v>996</v>
      </c>
      <c r="B1000" s="20" t="str">
        <f>IF(Тех_Движение!$F$997&gt;0,Тех_Движение!$I$997,"")</f>
        <v/>
      </c>
      <c r="C1000" s="20" t="str">
        <f>IF($B1000="","",Тех_Движение!$D$997)</f>
        <v/>
      </c>
      <c r="D1000" s="9" t="str">
        <f>IF($B1000="","",Тех_Движение!$B$997)</f>
        <v/>
      </c>
      <c r="E1000" s="21" t="str">
        <f>IF($B1000="","",Тех_Движение!$F$997)</f>
        <v/>
      </c>
      <c r="F1000" s="21" t="str">
        <f>IF($B1000="","",SUMIFS($E$5:$E999,$C$5:$C999,$C1000))</f>
        <v/>
      </c>
      <c r="G1000" s="21" t="str">
        <f>IF($B1000="","",MAX(0,$E1000-MAX(0,SUMIFS(Тех_Движение!$G$2:$G$5111,Тех_Движение!$D$2:$D$5111,$C1000,Тех_Движение!$B$2:$B$5111,"&lt;="&amp;Настройки!$B$5-1)-$F1000)))</f>
        <v/>
      </c>
      <c r="H1000" s="21" t="str">
        <f>IF($B1000="","",IF(AND($D1000&gt;=Настройки!$B$5,$D1000&lt;=Настройки!$B$6),$E1000,0))</f>
        <v/>
      </c>
      <c r="I1000" s="21" t="str">
        <f t="shared" si="45"/>
        <v/>
      </c>
      <c r="J1000" s="21" t="str">
        <f>IF($B1000="","",MAX(0,$E1000-MAX(0,SUMIFS(Тех_Движение!$G$2:$G$5111,Тех_Движение!$D$2:$D$5111,$C1000,Тех_Движение!$B$2:$B$5111,"&lt;="&amp;Настройки!$B$6)-$F1000)))</f>
        <v/>
      </c>
      <c r="K1000" s="21" t="e">
        <f>IF(OR($B1000="",K$3&lt;$D1000+Настройки!$B$7),0,MAX(0,$E1000-MAX(0,SUMIFS(Тех_Движение!$G$2:$G$5111,Тех_Движение!$D$2:$D$5111,$C1000,Тех_Движение!$B$2:$B$5111,"&lt;="&amp;K$3)-$F1000)))</f>
        <v>#VALUE!</v>
      </c>
      <c r="L1000" s="21" t="e">
        <f>IF(OR($B1000="",L$3&lt;$D1000+Настройки!$B$7),0,MAX(0,$E1000-MAX(0,SUMIFS(Тех_Движение!$G$2:$G$5111,Тех_Движение!$D$2:$D$5111,$C1000,Тех_Движение!$B$2:$B$5111,"&lt;="&amp;L$3)-$F1000)))</f>
        <v>#VALUE!</v>
      </c>
      <c r="M1000" s="21" t="e">
        <f>IF(OR($B1000="",M$3&lt;$D1000+Настройки!$B$7),0,MAX(0,$E1000-MAX(0,SUMIFS(Тех_Движение!$G$2:$G$5111,Тех_Движение!$D$2:$D$5111,$C1000,Тех_Движение!$B$2:$B$5111,"&lt;="&amp;M$3)-$F1000)))</f>
        <v>#VALUE!</v>
      </c>
      <c r="N1000" s="21" t="e">
        <f>IF(OR($B1000="",N$3&lt;$D1000+Настройки!$B$7),0,MAX(0,$E1000-MAX(0,SUMIFS(Тех_Движение!$G$2:$G$5111,Тех_Движение!$D$2:$D$5111,$C1000,Тех_Движение!$B$2:$B$5111,"&lt;="&amp;N$3)-$F1000)))</f>
        <v>#VALUE!</v>
      </c>
      <c r="O1000" s="21" t="e">
        <f>IF(OR($B1000="",O$3&lt;$D1000+Настройки!$B$7),0,MAX(0,$E1000-MAX(0,SUMIFS(Тех_Движение!$G$2:$G$5111,Тех_Движение!$D$2:$D$5111,$C1000,Тех_Движение!$B$2:$B$5111,"&lt;="&amp;O$3)-$F1000)))</f>
        <v>#VALUE!</v>
      </c>
      <c r="P1000" s="21" t="e">
        <f>IF(OR($B1000="",P$3&lt;$D1000+Настройки!$B$7),0,MAX(0,$E1000-MAX(0,SUMIFS(Тех_Движение!$G$2:$G$5111,Тех_Движение!$D$2:$D$5111,$C1000,Тех_Движение!$B$2:$B$5111,"&lt;="&amp;P$3)-$F1000)))</f>
        <v>#VALUE!</v>
      </c>
      <c r="Q1000" s="21" t="e">
        <f>IF(OR($B1000="",Q$3&lt;$D1000+Настройки!$B$7),0,MAX(0,$E1000-MAX(0,SUMIFS(Тех_Движение!$G$2:$G$5111,Тех_Движение!$D$2:$D$5111,$C1000,Тех_Движение!$B$2:$B$5111,"&lt;="&amp;Q$3)-$F1000)))</f>
        <v>#VALUE!</v>
      </c>
      <c r="R1000" s="21" t="str">
        <f t="shared" si="46"/>
        <v/>
      </c>
      <c r="S1000" s="23" t="str">
        <f>IF($B1000="","",VLOOKUP($C1000,Настройки!$A$11:$L$17,9,FALSE))</f>
        <v/>
      </c>
      <c r="T1000" s="23" t="str">
        <f t="shared" si="47"/>
        <v/>
      </c>
    </row>
    <row r="1001" spans="1:20" x14ac:dyDescent="0.3">
      <c r="A1001" s="20">
        <f>Тех_Движение!$A$998</f>
        <v>997</v>
      </c>
      <c r="B1001" s="20" t="str">
        <f>IF(Тех_Движение!$F$998&gt;0,Тех_Движение!$I$998,"")</f>
        <v/>
      </c>
      <c r="C1001" s="20" t="str">
        <f>IF($B1001="","",Тех_Движение!$D$998)</f>
        <v/>
      </c>
      <c r="D1001" s="9" t="str">
        <f>IF($B1001="","",Тех_Движение!$B$998)</f>
        <v/>
      </c>
      <c r="E1001" s="21" t="str">
        <f>IF($B1001="","",Тех_Движение!$F$998)</f>
        <v/>
      </c>
      <c r="F1001" s="21" t="str">
        <f>IF($B1001="","",SUMIFS($E$5:$E1000,$C$5:$C1000,$C1001))</f>
        <v/>
      </c>
      <c r="G1001" s="21" t="str">
        <f>IF($B1001="","",MAX(0,$E1001-MAX(0,SUMIFS(Тех_Движение!$G$2:$G$5111,Тех_Движение!$D$2:$D$5111,$C1001,Тех_Движение!$B$2:$B$5111,"&lt;="&amp;Настройки!$B$5-1)-$F1001)))</f>
        <v/>
      </c>
      <c r="H1001" s="21" t="str">
        <f>IF($B1001="","",IF(AND($D1001&gt;=Настройки!$B$5,$D1001&lt;=Настройки!$B$6),$E1001,0))</f>
        <v/>
      </c>
      <c r="I1001" s="21" t="str">
        <f t="shared" si="45"/>
        <v/>
      </c>
      <c r="J1001" s="21" t="str">
        <f>IF($B1001="","",MAX(0,$E1001-MAX(0,SUMIFS(Тех_Движение!$G$2:$G$5111,Тех_Движение!$D$2:$D$5111,$C1001,Тех_Движение!$B$2:$B$5111,"&lt;="&amp;Настройки!$B$6)-$F1001)))</f>
        <v/>
      </c>
      <c r="K1001" s="21" t="e">
        <f>IF(OR($B1001="",K$3&lt;$D1001+Настройки!$B$7),0,MAX(0,$E1001-MAX(0,SUMIFS(Тех_Движение!$G$2:$G$5111,Тех_Движение!$D$2:$D$5111,$C1001,Тех_Движение!$B$2:$B$5111,"&lt;="&amp;K$3)-$F1001)))</f>
        <v>#VALUE!</v>
      </c>
      <c r="L1001" s="21" t="e">
        <f>IF(OR($B1001="",L$3&lt;$D1001+Настройки!$B$7),0,MAX(0,$E1001-MAX(0,SUMIFS(Тех_Движение!$G$2:$G$5111,Тех_Движение!$D$2:$D$5111,$C1001,Тех_Движение!$B$2:$B$5111,"&lt;="&amp;L$3)-$F1001)))</f>
        <v>#VALUE!</v>
      </c>
      <c r="M1001" s="21" t="e">
        <f>IF(OR($B1001="",M$3&lt;$D1001+Настройки!$B$7),0,MAX(0,$E1001-MAX(0,SUMIFS(Тех_Движение!$G$2:$G$5111,Тех_Движение!$D$2:$D$5111,$C1001,Тех_Движение!$B$2:$B$5111,"&lt;="&amp;M$3)-$F1001)))</f>
        <v>#VALUE!</v>
      </c>
      <c r="N1001" s="21" t="e">
        <f>IF(OR($B1001="",N$3&lt;$D1001+Настройки!$B$7),0,MAX(0,$E1001-MAX(0,SUMIFS(Тех_Движение!$G$2:$G$5111,Тех_Движение!$D$2:$D$5111,$C1001,Тех_Движение!$B$2:$B$5111,"&lt;="&amp;N$3)-$F1001)))</f>
        <v>#VALUE!</v>
      </c>
      <c r="O1001" s="21" t="e">
        <f>IF(OR($B1001="",O$3&lt;$D1001+Настройки!$B$7),0,MAX(0,$E1001-MAX(0,SUMIFS(Тех_Движение!$G$2:$G$5111,Тех_Движение!$D$2:$D$5111,$C1001,Тех_Движение!$B$2:$B$5111,"&lt;="&amp;O$3)-$F1001)))</f>
        <v>#VALUE!</v>
      </c>
      <c r="P1001" s="21" t="e">
        <f>IF(OR($B1001="",P$3&lt;$D1001+Настройки!$B$7),0,MAX(0,$E1001-MAX(0,SUMIFS(Тех_Движение!$G$2:$G$5111,Тех_Движение!$D$2:$D$5111,$C1001,Тех_Движение!$B$2:$B$5111,"&lt;="&amp;P$3)-$F1001)))</f>
        <v>#VALUE!</v>
      </c>
      <c r="Q1001" s="21" t="e">
        <f>IF(OR($B1001="",Q$3&lt;$D1001+Настройки!$B$7),0,MAX(0,$E1001-MAX(0,SUMIFS(Тех_Движение!$G$2:$G$5111,Тех_Движение!$D$2:$D$5111,$C1001,Тех_Движение!$B$2:$B$5111,"&lt;="&amp;Q$3)-$F1001)))</f>
        <v>#VALUE!</v>
      </c>
      <c r="R1001" s="21" t="str">
        <f t="shared" si="46"/>
        <v/>
      </c>
      <c r="S1001" s="23" t="str">
        <f>IF($B1001="","",VLOOKUP($C1001,Настройки!$A$11:$L$17,9,FALSE))</f>
        <v/>
      </c>
      <c r="T1001" s="23" t="str">
        <f t="shared" si="47"/>
        <v/>
      </c>
    </row>
    <row r="1002" spans="1:20" x14ac:dyDescent="0.3">
      <c r="A1002" s="20">
        <f>Тех_Движение!$A$999</f>
        <v>998</v>
      </c>
      <c r="B1002" s="20" t="str">
        <f>IF(Тех_Движение!$F$999&gt;0,Тех_Движение!$I$999,"")</f>
        <v/>
      </c>
      <c r="C1002" s="20" t="str">
        <f>IF($B1002="","",Тех_Движение!$D$999)</f>
        <v/>
      </c>
      <c r="D1002" s="9" t="str">
        <f>IF($B1002="","",Тех_Движение!$B$999)</f>
        <v/>
      </c>
      <c r="E1002" s="21" t="str">
        <f>IF($B1002="","",Тех_Движение!$F$999)</f>
        <v/>
      </c>
      <c r="F1002" s="21" t="str">
        <f>IF($B1002="","",SUMIFS($E$5:$E1001,$C$5:$C1001,$C1002))</f>
        <v/>
      </c>
      <c r="G1002" s="21" t="str">
        <f>IF($B1002="","",MAX(0,$E1002-MAX(0,SUMIFS(Тех_Движение!$G$2:$G$5111,Тех_Движение!$D$2:$D$5111,$C1002,Тех_Движение!$B$2:$B$5111,"&lt;="&amp;Настройки!$B$5-1)-$F1002)))</f>
        <v/>
      </c>
      <c r="H1002" s="21" t="str">
        <f>IF($B1002="","",IF(AND($D1002&gt;=Настройки!$B$5,$D1002&lt;=Настройки!$B$6),$E1002,0))</f>
        <v/>
      </c>
      <c r="I1002" s="21" t="str">
        <f t="shared" si="45"/>
        <v/>
      </c>
      <c r="J1002" s="21" t="str">
        <f>IF($B1002="","",MAX(0,$E1002-MAX(0,SUMIFS(Тех_Движение!$G$2:$G$5111,Тех_Движение!$D$2:$D$5111,$C1002,Тех_Движение!$B$2:$B$5111,"&lt;="&amp;Настройки!$B$6)-$F1002)))</f>
        <v/>
      </c>
      <c r="K1002" s="21" t="e">
        <f>IF(OR($B1002="",K$3&lt;$D1002+Настройки!$B$7),0,MAX(0,$E1002-MAX(0,SUMIFS(Тех_Движение!$G$2:$G$5111,Тех_Движение!$D$2:$D$5111,$C1002,Тех_Движение!$B$2:$B$5111,"&lt;="&amp;K$3)-$F1002)))</f>
        <v>#VALUE!</v>
      </c>
      <c r="L1002" s="21" t="e">
        <f>IF(OR($B1002="",L$3&lt;$D1002+Настройки!$B$7),0,MAX(0,$E1002-MAX(0,SUMIFS(Тех_Движение!$G$2:$G$5111,Тех_Движение!$D$2:$D$5111,$C1002,Тех_Движение!$B$2:$B$5111,"&lt;="&amp;L$3)-$F1002)))</f>
        <v>#VALUE!</v>
      </c>
      <c r="M1002" s="21" t="e">
        <f>IF(OR($B1002="",M$3&lt;$D1002+Настройки!$B$7),0,MAX(0,$E1002-MAX(0,SUMIFS(Тех_Движение!$G$2:$G$5111,Тех_Движение!$D$2:$D$5111,$C1002,Тех_Движение!$B$2:$B$5111,"&lt;="&amp;M$3)-$F1002)))</f>
        <v>#VALUE!</v>
      </c>
      <c r="N1002" s="21" t="e">
        <f>IF(OR($B1002="",N$3&lt;$D1002+Настройки!$B$7),0,MAX(0,$E1002-MAX(0,SUMIFS(Тех_Движение!$G$2:$G$5111,Тех_Движение!$D$2:$D$5111,$C1002,Тех_Движение!$B$2:$B$5111,"&lt;="&amp;N$3)-$F1002)))</f>
        <v>#VALUE!</v>
      </c>
      <c r="O1002" s="21" t="e">
        <f>IF(OR($B1002="",O$3&lt;$D1002+Настройки!$B$7),0,MAX(0,$E1002-MAX(0,SUMIFS(Тех_Движение!$G$2:$G$5111,Тех_Движение!$D$2:$D$5111,$C1002,Тех_Движение!$B$2:$B$5111,"&lt;="&amp;O$3)-$F1002)))</f>
        <v>#VALUE!</v>
      </c>
      <c r="P1002" s="21" t="e">
        <f>IF(OR($B1002="",P$3&lt;$D1002+Настройки!$B$7),0,MAX(0,$E1002-MAX(0,SUMIFS(Тех_Движение!$G$2:$G$5111,Тех_Движение!$D$2:$D$5111,$C1002,Тех_Движение!$B$2:$B$5111,"&lt;="&amp;P$3)-$F1002)))</f>
        <v>#VALUE!</v>
      </c>
      <c r="Q1002" s="21" t="e">
        <f>IF(OR($B1002="",Q$3&lt;$D1002+Настройки!$B$7),0,MAX(0,$E1002-MAX(0,SUMIFS(Тех_Движение!$G$2:$G$5111,Тех_Движение!$D$2:$D$5111,$C1002,Тех_Движение!$B$2:$B$5111,"&lt;="&amp;Q$3)-$F1002)))</f>
        <v>#VALUE!</v>
      </c>
      <c r="R1002" s="21" t="str">
        <f t="shared" si="46"/>
        <v/>
      </c>
      <c r="S1002" s="23" t="str">
        <f>IF($B1002="","",VLOOKUP($C1002,Настройки!$A$11:$L$17,9,FALSE))</f>
        <v/>
      </c>
      <c r="T1002" s="23" t="str">
        <f t="shared" si="47"/>
        <v/>
      </c>
    </row>
    <row r="1003" spans="1:20" x14ac:dyDescent="0.3">
      <c r="A1003" s="20">
        <f>Тех_Движение!$A$1000</f>
        <v>999</v>
      </c>
      <c r="B1003" s="20" t="str">
        <f>IF(Тех_Движение!$F$1000&gt;0,Тех_Движение!$I$1000,"")</f>
        <v/>
      </c>
      <c r="C1003" s="20" t="str">
        <f>IF($B1003="","",Тех_Движение!$D$1000)</f>
        <v/>
      </c>
      <c r="D1003" s="9" t="str">
        <f>IF($B1003="","",Тех_Движение!$B$1000)</f>
        <v/>
      </c>
      <c r="E1003" s="21" t="str">
        <f>IF($B1003="","",Тех_Движение!$F$1000)</f>
        <v/>
      </c>
      <c r="F1003" s="21" t="str">
        <f>IF($B1003="","",SUMIFS($E$5:$E1002,$C$5:$C1002,$C1003))</f>
        <v/>
      </c>
      <c r="G1003" s="21" t="str">
        <f>IF($B1003="","",MAX(0,$E1003-MAX(0,SUMIFS(Тех_Движение!$G$2:$G$5111,Тех_Движение!$D$2:$D$5111,$C1003,Тех_Движение!$B$2:$B$5111,"&lt;="&amp;Настройки!$B$5-1)-$F1003)))</f>
        <v/>
      </c>
      <c r="H1003" s="21" t="str">
        <f>IF($B1003="","",IF(AND($D1003&gt;=Настройки!$B$5,$D1003&lt;=Настройки!$B$6),$E1003,0))</f>
        <v/>
      </c>
      <c r="I1003" s="21" t="str">
        <f t="shared" si="45"/>
        <v/>
      </c>
      <c r="J1003" s="21" t="str">
        <f>IF($B1003="","",MAX(0,$E1003-MAX(0,SUMIFS(Тех_Движение!$G$2:$G$5111,Тех_Движение!$D$2:$D$5111,$C1003,Тех_Движение!$B$2:$B$5111,"&lt;="&amp;Настройки!$B$6)-$F1003)))</f>
        <v/>
      </c>
      <c r="K1003" s="21" t="e">
        <f>IF(OR($B1003="",K$3&lt;$D1003+Настройки!$B$7),0,MAX(0,$E1003-MAX(0,SUMIFS(Тех_Движение!$G$2:$G$5111,Тех_Движение!$D$2:$D$5111,$C1003,Тех_Движение!$B$2:$B$5111,"&lt;="&amp;K$3)-$F1003)))</f>
        <v>#VALUE!</v>
      </c>
      <c r="L1003" s="21" t="e">
        <f>IF(OR($B1003="",L$3&lt;$D1003+Настройки!$B$7),0,MAX(0,$E1003-MAX(0,SUMIFS(Тех_Движение!$G$2:$G$5111,Тех_Движение!$D$2:$D$5111,$C1003,Тех_Движение!$B$2:$B$5111,"&lt;="&amp;L$3)-$F1003)))</f>
        <v>#VALUE!</v>
      </c>
      <c r="M1003" s="21" t="e">
        <f>IF(OR($B1003="",M$3&lt;$D1003+Настройки!$B$7),0,MAX(0,$E1003-MAX(0,SUMIFS(Тех_Движение!$G$2:$G$5111,Тех_Движение!$D$2:$D$5111,$C1003,Тех_Движение!$B$2:$B$5111,"&lt;="&amp;M$3)-$F1003)))</f>
        <v>#VALUE!</v>
      </c>
      <c r="N1003" s="21" t="e">
        <f>IF(OR($B1003="",N$3&lt;$D1003+Настройки!$B$7),0,MAX(0,$E1003-MAX(0,SUMIFS(Тех_Движение!$G$2:$G$5111,Тех_Движение!$D$2:$D$5111,$C1003,Тех_Движение!$B$2:$B$5111,"&lt;="&amp;N$3)-$F1003)))</f>
        <v>#VALUE!</v>
      </c>
      <c r="O1003" s="21" t="e">
        <f>IF(OR($B1003="",O$3&lt;$D1003+Настройки!$B$7),0,MAX(0,$E1003-MAX(0,SUMIFS(Тех_Движение!$G$2:$G$5111,Тех_Движение!$D$2:$D$5111,$C1003,Тех_Движение!$B$2:$B$5111,"&lt;="&amp;O$3)-$F1003)))</f>
        <v>#VALUE!</v>
      </c>
      <c r="P1003" s="21" t="e">
        <f>IF(OR($B1003="",P$3&lt;$D1003+Настройки!$B$7),0,MAX(0,$E1003-MAX(0,SUMIFS(Тех_Движение!$G$2:$G$5111,Тех_Движение!$D$2:$D$5111,$C1003,Тех_Движение!$B$2:$B$5111,"&lt;="&amp;P$3)-$F1003)))</f>
        <v>#VALUE!</v>
      </c>
      <c r="Q1003" s="21" t="e">
        <f>IF(OR($B1003="",Q$3&lt;$D1003+Настройки!$B$7),0,MAX(0,$E1003-MAX(0,SUMIFS(Тех_Движение!$G$2:$G$5111,Тех_Движение!$D$2:$D$5111,$C1003,Тех_Движение!$B$2:$B$5111,"&lt;="&amp;Q$3)-$F1003)))</f>
        <v>#VALUE!</v>
      </c>
      <c r="R1003" s="21" t="str">
        <f t="shared" si="46"/>
        <v/>
      </c>
      <c r="S1003" s="23" t="str">
        <f>IF($B1003="","",VLOOKUP($C1003,Настройки!$A$11:$L$17,9,FALSE))</f>
        <v/>
      </c>
      <c r="T1003" s="23" t="str">
        <f t="shared" si="47"/>
        <v/>
      </c>
    </row>
    <row r="1004" spans="1:20" x14ac:dyDescent="0.3">
      <c r="A1004" s="20">
        <f>Тех_Движение!$A$1001</f>
        <v>1000</v>
      </c>
      <c r="B1004" s="20" t="str">
        <f>IF(Тех_Движение!$F$1001&gt;0,Тех_Движение!$I$1001,"")</f>
        <v/>
      </c>
      <c r="C1004" s="20" t="str">
        <f>IF($B1004="","",Тех_Движение!$D$1001)</f>
        <v/>
      </c>
      <c r="D1004" s="9" t="str">
        <f>IF($B1004="","",Тех_Движение!$B$1001)</f>
        <v/>
      </c>
      <c r="E1004" s="21" t="str">
        <f>IF($B1004="","",Тех_Движение!$F$1001)</f>
        <v/>
      </c>
      <c r="F1004" s="21" t="str">
        <f>IF($B1004="","",SUMIFS($E$5:$E1003,$C$5:$C1003,$C1004))</f>
        <v/>
      </c>
      <c r="G1004" s="21" t="str">
        <f>IF($B1004="","",MAX(0,$E1004-MAX(0,SUMIFS(Тех_Движение!$G$2:$G$5111,Тех_Движение!$D$2:$D$5111,$C1004,Тех_Движение!$B$2:$B$5111,"&lt;="&amp;Настройки!$B$5-1)-$F1004)))</f>
        <v/>
      </c>
      <c r="H1004" s="21" t="str">
        <f>IF($B1004="","",IF(AND($D1004&gt;=Настройки!$B$5,$D1004&lt;=Настройки!$B$6),$E1004,0))</f>
        <v/>
      </c>
      <c r="I1004" s="21" t="str">
        <f t="shared" si="45"/>
        <v/>
      </c>
      <c r="J1004" s="21" t="str">
        <f>IF($B1004="","",MAX(0,$E1004-MAX(0,SUMIFS(Тех_Движение!$G$2:$G$5111,Тех_Движение!$D$2:$D$5111,$C1004,Тех_Движение!$B$2:$B$5111,"&lt;="&amp;Настройки!$B$6)-$F1004)))</f>
        <v/>
      </c>
      <c r="K1004" s="21" t="e">
        <f>IF(OR($B1004="",K$3&lt;$D1004+Настройки!$B$7),0,MAX(0,$E1004-MAX(0,SUMIFS(Тех_Движение!$G$2:$G$5111,Тех_Движение!$D$2:$D$5111,$C1004,Тех_Движение!$B$2:$B$5111,"&lt;="&amp;K$3)-$F1004)))</f>
        <v>#VALUE!</v>
      </c>
      <c r="L1004" s="21" t="e">
        <f>IF(OR($B1004="",L$3&lt;$D1004+Настройки!$B$7),0,MAX(0,$E1004-MAX(0,SUMIFS(Тех_Движение!$G$2:$G$5111,Тех_Движение!$D$2:$D$5111,$C1004,Тех_Движение!$B$2:$B$5111,"&lt;="&amp;L$3)-$F1004)))</f>
        <v>#VALUE!</v>
      </c>
      <c r="M1004" s="21" t="e">
        <f>IF(OR($B1004="",M$3&lt;$D1004+Настройки!$B$7),0,MAX(0,$E1004-MAX(0,SUMIFS(Тех_Движение!$G$2:$G$5111,Тех_Движение!$D$2:$D$5111,$C1004,Тех_Движение!$B$2:$B$5111,"&lt;="&amp;M$3)-$F1004)))</f>
        <v>#VALUE!</v>
      </c>
      <c r="N1004" s="21" t="e">
        <f>IF(OR($B1004="",N$3&lt;$D1004+Настройки!$B$7),0,MAX(0,$E1004-MAX(0,SUMIFS(Тех_Движение!$G$2:$G$5111,Тех_Движение!$D$2:$D$5111,$C1004,Тех_Движение!$B$2:$B$5111,"&lt;="&amp;N$3)-$F1004)))</f>
        <v>#VALUE!</v>
      </c>
      <c r="O1004" s="21" t="e">
        <f>IF(OR($B1004="",O$3&lt;$D1004+Настройки!$B$7),0,MAX(0,$E1004-MAX(0,SUMIFS(Тех_Движение!$G$2:$G$5111,Тех_Движение!$D$2:$D$5111,$C1004,Тех_Движение!$B$2:$B$5111,"&lt;="&amp;O$3)-$F1004)))</f>
        <v>#VALUE!</v>
      </c>
      <c r="P1004" s="21" t="e">
        <f>IF(OR($B1004="",P$3&lt;$D1004+Настройки!$B$7),0,MAX(0,$E1004-MAX(0,SUMIFS(Тех_Движение!$G$2:$G$5111,Тех_Движение!$D$2:$D$5111,$C1004,Тех_Движение!$B$2:$B$5111,"&lt;="&amp;P$3)-$F1004)))</f>
        <v>#VALUE!</v>
      </c>
      <c r="Q1004" s="21" t="e">
        <f>IF(OR($B1004="",Q$3&lt;$D1004+Настройки!$B$7),0,MAX(0,$E1004-MAX(0,SUMIFS(Тех_Движение!$G$2:$G$5111,Тех_Движение!$D$2:$D$5111,$C1004,Тех_Движение!$B$2:$B$5111,"&lt;="&amp;Q$3)-$F1004)))</f>
        <v>#VALUE!</v>
      </c>
      <c r="R1004" s="21" t="str">
        <f t="shared" si="46"/>
        <v/>
      </c>
      <c r="S1004" s="23" t="str">
        <f>IF($B1004="","",VLOOKUP($C1004,Настройки!$A$11:$L$17,9,FALSE))</f>
        <v/>
      </c>
      <c r="T1004" s="23" t="str">
        <f t="shared" si="47"/>
        <v/>
      </c>
    </row>
    <row r="1005" spans="1:20" x14ac:dyDescent="0.3">
      <c r="A1005" s="20">
        <f>Тех_Движение!$A$1002</f>
        <v>1001</v>
      </c>
      <c r="B1005" s="20" t="str">
        <f>IF(Тех_Движение!$F$1002&gt;0,Тех_Движение!$I$1002,"")</f>
        <v/>
      </c>
      <c r="C1005" s="20" t="str">
        <f>IF($B1005="","",Тех_Движение!$D$1002)</f>
        <v/>
      </c>
      <c r="D1005" s="9" t="str">
        <f>IF($B1005="","",Тех_Движение!$B$1002)</f>
        <v/>
      </c>
      <c r="E1005" s="21" t="str">
        <f>IF($B1005="","",Тех_Движение!$F$1002)</f>
        <v/>
      </c>
      <c r="F1005" s="21" t="str">
        <f>IF($B1005="","",SUMIFS($E$5:$E1004,$C$5:$C1004,$C1005))</f>
        <v/>
      </c>
      <c r="G1005" s="21" t="str">
        <f>IF($B1005="","",MAX(0,$E1005-MAX(0,SUMIFS(Тех_Движение!$G$2:$G$5111,Тех_Движение!$D$2:$D$5111,$C1005,Тех_Движение!$B$2:$B$5111,"&lt;="&amp;Настройки!$B$5-1)-$F1005)))</f>
        <v/>
      </c>
      <c r="H1005" s="21" t="str">
        <f>IF($B1005="","",IF(AND($D1005&gt;=Настройки!$B$5,$D1005&lt;=Настройки!$B$6),$E1005,0))</f>
        <v/>
      </c>
      <c r="I1005" s="21" t="str">
        <f t="shared" si="45"/>
        <v/>
      </c>
      <c r="J1005" s="21" t="str">
        <f>IF($B1005="","",MAX(0,$E1005-MAX(0,SUMIFS(Тех_Движение!$G$2:$G$5111,Тех_Движение!$D$2:$D$5111,$C1005,Тех_Движение!$B$2:$B$5111,"&lt;="&amp;Настройки!$B$6)-$F1005)))</f>
        <v/>
      </c>
      <c r="K1005" s="21" t="e">
        <f>IF(OR($B1005="",K$3&lt;$D1005+Настройки!$B$7),0,MAX(0,$E1005-MAX(0,SUMIFS(Тех_Движение!$G$2:$G$5111,Тех_Движение!$D$2:$D$5111,$C1005,Тех_Движение!$B$2:$B$5111,"&lt;="&amp;K$3)-$F1005)))</f>
        <v>#VALUE!</v>
      </c>
      <c r="L1005" s="21" t="e">
        <f>IF(OR($B1005="",L$3&lt;$D1005+Настройки!$B$7),0,MAX(0,$E1005-MAX(0,SUMIFS(Тех_Движение!$G$2:$G$5111,Тех_Движение!$D$2:$D$5111,$C1005,Тех_Движение!$B$2:$B$5111,"&lt;="&amp;L$3)-$F1005)))</f>
        <v>#VALUE!</v>
      </c>
      <c r="M1005" s="21" t="e">
        <f>IF(OR($B1005="",M$3&lt;$D1005+Настройки!$B$7),0,MAX(0,$E1005-MAX(0,SUMIFS(Тех_Движение!$G$2:$G$5111,Тех_Движение!$D$2:$D$5111,$C1005,Тех_Движение!$B$2:$B$5111,"&lt;="&amp;M$3)-$F1005)))</f>
        <v>#VALUE!</v>
      </c>
      <c r="N1005" s="21" t="e">
        <f>IF(OR($B1005="",N$3&lt;$D1005+Настройки!$B$7),0,MAX(0,$E1005-MAX(0,SUMIFS(Тех_Движение!$G$2:$G$5111,Тех_Движение!$D$2:$D$5111,$C1005,Тех_Движение!$B$2:$B$5111,"&lt;="&amp;N$3)-$F1005)))</f>
        <v>#VALUE!</v>
      </c>
      <c r="O1005" s="21" t="e">
        <f>IF(OR($B1005="",O$3&lt;$D1005+Настройки!$B$7),0,MAX(0,$E1005-MAX(0,SUMIFS(Тех_Движение!$G$2:$G$5111,Тех_Движение!$D$2:$D$5111,$C1005,Тех_Движение!$B$2:$B$5111,"&lt;="&amp;O$3)-$F1005)))</f>
        <v>#VALUE!</v>
      </c>
      <c r="P1005" s="21" t="e">
        <f>IF(OR($B1005="",P$3&lt;$D1005+Настройки!$B$7),0,MAX(0,$E1005-MAX(0,SUMIFS(Тех_Движение!$G$2:$G$5111,Тех_Движение!$D$2:$D$5111,$C1005,Тех_Движение!$B$2:$B$5111,"&lt;="&amp;P$3)-$F1005)))</f>
        <v>#VALUE!</v>
      </c>
      <c r="Q1005" s="21" t="e">
        <f>IF(OR($B1005="",Q$3&lt;$D1005+Настройки!$B$7),0,MAX(0,$E1005-MAX(0,SUMIFS(Тех_Движение!$G$2:$G$5111,Тех_Движение!$D$2:$D$5111,$C1005,Тех_Движение!$B$2:$B$5111,"&lt;="&amp;Q$3)-$F1005)))</f>
        <v>#VALUE!</v>
      </c>
      <c r="R1005" s="21" t="str">
        <f t="shared" si="46"/>
        <v/>
      </c>
      <c r="S1005" s="23" t="str">
        <f>IF($B1005="","",VLOOKUP($C1005,Настройки!$A$11:$L$17,9,FALSE))</f>
        <v/>
      </c>
      <c r="T1005" s="23" t="str">
        <f t="shared" si="47"/>
        <v/>
      </c>
    </row>
    <row r="1006" spans="1:20" x14ac:dyDescent="0.3">
      <c r="A1006" s="20">
        <f>Тех_Движение!$A$1003</f>
        <v>1002</v>
      </c>
      <c r="B1006" s="20" t="str">
        <f>IF(Тех_Движение!$F$1003&gt;0,Тех_Движение!$I$1003,"")</f>
        <v/>
      </c>
      <c r="C1006" s="20" t="str">
        <f>IF($B1006="","",Тех_Движение!$D$1003)</f>
        <v/>
      </c>
      <c r="D1006" s="9" t="str">
        <f>IF($B1006="","",Тех_Движение!$B$1003)</f>
        <v/>
      </c>
      <c r="E1006" s="21" t="str">
        <f>IF($B1006="","",Тех_Движение!$F$1003)</f>
        <v/>
      </c>
      <c r="F1006" s="21" t="str">
        <f>IF($B1006="","",SUMIFS($E$5:$E1005,$C$5:$C1005,$C1006))</f>
        <v/>
      </c>
      <c r="G1006" s="21" t="str">
        <f>IF($B1006="","",MAX(0,$E1006-MAX(0,SUMIFS(Тех_Движение!$G$2:$G$5111,Тех_Движение!$D$2:$D$5111,$C1006,Тех_Движение!$B$2:$B$5111,"&lt;="&amp;Настройки!$B$5-1)-$F1006)))</f>
        <v/>
      </c>
      <c r="H1006" s="21" t="str">
        <f>IF($B1006="","",IF(AND($D1006&gt;=Настройки!$B$5,$D1006&lt;=Настройки!$B$6),$E1006,0))</f>
        <v/>
      </c>
      <c r="I1006" s="21" t="str">
        <f t="shared" si="45"/>
        <v/>
      </c>
      <c r="J1006" s="21" t="str">
        <f>IF($B1006="","",MAX(0,$E1006-MAX(0,SUMIFS(Тех_Движение!$G$2:$G$5111,Тех_Движение!$D$2:$D$5111,$C1006,Тех_Движение!$B$2:$B$5111,"&lt;="&amp;Настройки!$B$6)-$F1006)))</f>
        <v/>
      </c>
      <c r="K1006" s="21" t="e">
        <f>IF(OR($B1006="",K$3&lt;$D1006+Настройки!$B$7),0,MAX(0,$E1006-MAX(0,SUMIFS(Тех_Движение!$G$2:$G$5111,Тех_Движение!$D$2:$D$5111,$C1006,Тех_Движение!$B$2:$B$5111,"&lt;="&amp;K$3)-$F1006)))</f>
        <v>#VALUE!</v>
      </c>
      <c r="L1006" s="21" t="e">
        <f>IF(OR($B1006="",L$3&lt;$D1006+Настройки!$B$7),0,MAX(0,$E1006-MAX(0,SUMIFS(Тех_Движение!$G$2:$G$5111,Тех_Движение!$D$2:$D$5111,$C1006,Тех_Движение!$B$2:$B$5111,"&lt;="&amp;L$3)-$F1006)))</f>
        <v>#VALUE!</v>
      </c>
      <c r="M1006" s="21" t="e">
        <f>IF(OR($B1006="",M$3&lt;$D1006+Настройки!$B$7),0,MAX(0,$E1006-MAX(0,SUMIFS(Тех_Движение!$G$2:$G$5111,Тех_Движение!$D$2:$D$5111,$C1006,Тех_Движение!$B$2:$B$5111,"&lt;="&amp;M$3)-$F1006)))</f>
        <v>#VALUE!</v>
      </c>
      <c r="N1006" s="21" t="e">
        <f>IF(OR($B1006="",N$3&lt;$D1006+Настройки!$B$7),0,MAX(0,$E1006-MAX(0,SUMIFS(Тех_Движение!$G$2:$G$5111,Тех_Движение!$D$2:$D$5111,$C1006,Тех_Движение!$B$2:$B$5111,"&lt;="&amp;N$3)-$F1006)))</f>
        <v>#VALUE!</v>
      </c>
      <c r="O1006" s="21" t="e">
        <f>IF(OR($B1006="",O$3&lt;$D1006+Настройки!$B$7),0,MAX(0,$E1006-MAX(0,SUMIFS(Тех_Движение!$G$2:$G$5111,Тех_Движение!$D$2:$D$5111,$C1006,Тех_Движение!$B$2:$B$5111,"&lt;="&amp;O$3)-$F1006)))</f>
        <v>#VALUE!</v>
      </c>
      <c r="P1006" s="21" t="e">
        <f>IF(OR($B1006="",P$3&lt;$D1006+Настройки!$B$7),0,MAX(0,$E1006-MAX(0,SUMIFS(Тех_Движение!$G$2:$G$5111,Тех_Движение!$D$2:$D$5111,$C1006,Тех_Движение!$B$2:$B$5111,"&lt;="&amp;P$3)-$F1006)))</f>
        <v>#VALUE!</v>
      </c>
      <c r="Q1006" s="21" t="e">
        <f>IF(OR($B1006="",Q$3&lt;$D1006+Настройки!$B$7),0,MAX(0,$E1006-MAX(0,SUMIFS(Тех_Движение!$G$2:$G$5111,Тех_Движение!$D$2:$D$5111,$C1006,Тех_Движение!$B$2:$B$5111,"&lt;="&amp;Q$3)-$F1006)))</f>
        <v>#VALUE!</v>
      </c>
      <c r="R1006" s="21" t="str">
        <f t="shared" si="46"/>
        <v/>
      </c>
      <c r="S1006" s="23" t="str">
        <f>IF($B1006="","",VLOOKUP($C1006,Настройки!$A$11:$L$17,9,FALSE))</f>
        <v/>
      </c>
      <c r="T1006" s="23" t="str">
        <f t="shared" si="47"/>
        <v/>
      </c>
    </row>
    <row r="1007" spans="1:20" x14ac:dyDescent="0.3">
      <c r="A1007" s="20">
        <f>Тех_Движение!$A$1004</f>
        <v>1003</v>
      </c>
      <c r="B1007" s="20" t="str">
        <f>IF(Тех_Движение!$F$1004&gt;0,Тех_Движение!$I$1004,"")</f>
        <v/>
      </c>
      <c r="C1007" s="20" t="str">
        <f>IF($B1007="","",Тех_Движение!$D$1004)</f>
        <v/>
      </c>
      <c r="D1007" s="9" t="str">
        <f>IF($B1007="","",Тех_Движение!$B$1004)</f>
        <v/>
      </c>
      <c r="E1007" s="21" t="str">
        <f>IF($B1007="","",Тех_Движение!$F$1004)</f>
        <v/>
      </c>
      <c r="F1007" s="21" t="str">
        <f>IF($B1007="","",SUMIFS($E$5:$E1006,$C$5:$C1006,$C1007))</f>
        <v/>
      </c>
      <c r="G1007" s="21" t="str">
        <f>IF($B1007="","",MAX(0,$E1007-MAX(0,SUMIFS(Тех_Движение!$G$2:$G$5111,Тех_Движение!$D$2:$D$5111,$C1007,Тех_Движение!$B$2:$B$5111,"&lt;="&amp;Настройки!$B$5-1)-$F1007)))</f>
        <v/>
      </c>
      <c r="H1007" s="21" t="str">
        <f>IF($B1007="","",IF(AND($D1007&gt;=Настройки!$B$5,$D1007&lt;=Настройки!$B$6),$E1007,0))</f>
        <v/>
      </c>
      <c r="I1007" s="21" t="str">
        <f t="shared" si="45"/>
        <v/>
      </c>
      <c r="J1007" s="21" t="str">
        <f>IF($B1007="","",MAX(0,$E1007-MAX(0,SUMIFS(Тех_Движение!$G$2:$G$5111,Тех_Движение!$D$2:$D$5111,$C1007,Тех_Движение!$B$2:$B$5111,"&lt;="&amp;Настройки!$B$6)-$F1007)))</f>
        <v/>
      </c>
      <c r="K1007" s="21" t="e">
        <f>IF(OR($B1007="",K$3&lt;$D1007+Настройки!$B$7),0,MAX(0,$E1007-MAX(0,SUMIFS(Тех_Движение!$G$2:$G$5111,Тех_Движение!$D$2:$D$5111,$C1007,Тех_Движение!$B$2:$B$5111,"&lt;="&amp;K$3)-$F1007)))</f>
        <v>#VALUE!</v>
      </c>
      <c r="L1007" s="21" t="e">
        <f>IF(OR($B1007="",L$3&lt;$D1007+Настройки!$B$7),0,MAX(0,$E1007-MAX(0,SUMIFS(Тех_Движение!$G$2:$G$5111,Тех_Движение!$D$2:$D$5111,$C1007,Тех_Движение!$B$2:$B$5111,"&lt;="&amp;L$3)-$F1007)))</f>
        <v>#VALUE!</v>
      </c>
      <c r="M1007" s="21" t="e">
        <f>IF(OR($B1007="",M$3&lt;$D1007+Настройки!$B$7),0,MAX(0,$E1007-MAX(0,SUMIFS(Тех_Движение!$G$2:$G$5111,Тех_Движение!$D$2:$D$5111,$C1007,Тех_Движение!$B$2:$B$5111,"&lt;="&amp;M$3)-$F1007)))</f>
        <v>#VALUE!</v>
      </c>
      <c r="N1007" s="21" t="e">
        <f>IF(OR($B1007="",N$3&lt;$D1007+Настройки!$B$7),0,MAX(0,$E1007-MAX(0,SUMIFS(Тех_Движение!$G$2:$G$5111,Тех_Движение!$D$2:$D$5111,$C1007,Тех_Движение!$B$2:$B$5111,"&lt;="&amp;N$3)-$F1007)))</f>
        <v>#VALUE!</v>
      </c>
      <c r="O1007" s="21" t="e">
        <f>IF(OR($B1007="",O$3&lt;$D1007+Настройки!$B$7),0,MAX(0,$E1007-MAX(0,SUMIFS(Тех_Движение!$G$2:$G$5111,Тех_Движение!$D$2:$D$5111,$C1007,Тех_Движение!$B$2:$B$5111,"&lt;="&amp;O$3)-$F1007)))</f>
        <v>#VALUE!</v>
      </c>
      <c r="P1007" s="21" t="e">
        <f>IF(OR($B1007="",P$3&lt;$D1007+Настройки!$B$7),0,MAX(0,$E1007-MAX(0,SUMIFS(Тех_Движение!$G$2:$G$5111,Тех_Движение!$D$2:$D$5111,$C1007,Тех_Движение!$B$2:$B$5111,"&lt;="&amp;P$3)-$F1007)))</f>
        <v>#VALUE!</v>
      </c>
      <c r="Q1007" s="21" t="e">
        <f>IF(OR($B1007="",Q$3&lt;$D1007+Настройки!$B$7),0,MAX(0,$E1007-MAX(0,SUMIFS(Тех_Движение!$G$2:$G$5111,Тех_Движение!$D$2:$D$5111,$C1007,Тех_Движение!$B$2:$B$5111,"&lt;="&amp;Q$3)-$F1007)))</f>
        <v>#VALUE!</v>
      </c>
      <c r="R1007" s="21" t="str">
        <f t="shared" si="46"/>
        <v/>
      </c>
      <c r="S1007" s="23" t="str">
        <f>IF($B1007="","",VLOOKUP($C1007,Настройки!$A$11:$L$17,9,FALSE))</f>
        <v/>
      </c>
      <c r="T1007" s="23" t="str">
        <f t="shared" si="47"/>
        <v/>
      </c>
    </row>
    <row r="1008" spans="1:20" x14ac:dyDescent="0.3">
      <c r="A1008" s="20">
        <f>Тех_Движение!$A$1005</f>
        <v>1004</v>
      </c>
      <c r="B1008" s="20" t="str">
        <f>IF(Тех_Движение!$F$1005&gt;0,Тех_Движение!$I$1005,"")</f>
        <v/>
      </c>
      <c r="C1008" s="20" t="str">
        <f>IF($B1008="","",Тех_Движение!$D$1005)</f>
        <v/>
      </c>
      <c r="D1008" s="9" t="str">
        <f>IF($B1008="","",Тех_Движение!$B$1005)</f>
        <v/>
      </c>
      <c r="E1008" s="21" t="str">
        <f>IF($B1008="","",Тех_Движение!$F$1005)</f>
        <v/>
      </c>
      <c r="F1008" s="21" t="str">
        <f>IF($B1008="","",SUMIFS($E$5:$E1007,$C$5:$C1007,$C1008))</f>
        <v/>
      </c>
      <c r="G1008" s="21" t="str">
        <f>IF($B1008="","",MAX(0,$E1008-MAX(0,SUMIFS(Тех_Движение!$G$2:$G$5111,Тех_Движение!$D$2:$D$5111,$C1008,Тех_Движение!$B$2:$B$5111,"&lt;="&amp;Настройки!$B$5-1)-$F1008)))</f>
        <v/>
      </c>
      <c r="H1008" s="21" t="str">
        <f>IF($B1008="","",IF(AND($D1008&gt;=Настройки!$B$5,$D1008&lt;=Настройки!$B$6),$E1008,0))</f>
        <v/>
      </c>
      <c r="I1008" s="21" t="str">
        <f t="shared" si="45"/>
        <v/>
      </c>
      <c r="J1008" s="21" t="str">
        <f>IF($B1008="","",MAX(0,$E1008-MAX(0,SUMIFS(Тех_Движение!$G$2:$G$5111,Тех_Движение!$D$2:$D$5111,$C1008,Тех_Движение!$B$2:$B$5111,"&lt;="&amp;Настройки!$B$6)-$F1008)))</f>
        <v/>
      </c>
      <c r="K1008" s="21" t="e">
        <f>IF(OR($B1008="",K$3&lt;$D1008+Настройки!$B$7),0,MAX(0,$E1008-MAX(0,SUMIFS(Тех_Движение!$G$2:$G$5111,Тех_Движение!$D$2:$D$5111,$C1008,Тех_Движение!$B$2:$B$5111,"&lt;="&amp;K$3)-$F1008)))</f>
        <v>#VALUE!</v>
      </c>
      <c r="L1008" s="21" t="e">
        <f>IF(OR($B1008="",L$3&lt;$D1008+Настройки!$B$7),0,MAX(0,$E1008-MAX(0,SUMIFS(Тех_Движение!$G$2:$G$5111,Тех_Движение!$D$2:$D$5111,$C1008,Тех_Движение!$B$2:$B$5111,"&lt;="&amp;L$3)-$F1008)))</f>
        <v>#VALUE!</v>
      </c>
      <c r="M1008" s="21" t="e">
        <f>IF(OR($B1008="",M$3&lt;$D1008+Настройки!$B$7),0,MAX(0,$E1008-MAX(0,SUMIFS(Тех_Движение!$G$2:$G$5111,Тех_Движение!$D$2:$D$5111,$C1008,Тех_Движение!$B$2:$B$5111,"&lt;="&amp;M$3)-$F1008)))</f>
        <v>#VALUE!</v>
      </c>
      <c r="N1008" s="21" t="e">
        <f>IF(OR($B1008="",N$3&lt;$D1008+Настройки!$B$7),0,MAX(0,$E1008-MAX(0,SUMIFS(Тех_Движение!$G$2:$G$5111,Тех_Движение!$D$2:$D$5111,$C1008,Тех_Движение!$B$2:$B$5111,"&lt;="&amp;N$3)-$F1008)))</f>
        <v>#VALUE!</v>
      </c>
      <c r="O1008" s="21" t="e">
        <f>IF(OR($B1008="",O$3&lt;$D1008+Настройки!$B$7),0,MAX(0,$E1008-MAX(0,SUMIFS(Тех_Движение!$G$2:$G$5111,Тех_Движение!$D$2:$D$5111,$C1008,Тех_Движение!$B$2:$B$5111,"&lt;="&amp;O$3)-$F1008)))</f>
        <v>#VALUE!</v>
      </c>
      <c r="P1008" s="21" t="e">
        <f>IF(OR($B1008="",P$3&lt;$D1008+Настройки!$B$7),0,MAX(0,$E1008-MAX(0,SUMIFS(Тех_Движение!$G$2:$G$5111,Тех_Движение!$D$2:$D$5111,$C1008,Тех_Движение!$B$2:$B$5111,"&lt;="&amp;P$3)-$F1008)))</f>
        <v>#VALUE!</v>
      </c>
      <c r="Q1008" s="21" t="e">
        <f>IF(OR($B1008="",Q$3&lt;$D1008+Настройки!$B$7),0,MAX(0,$E1008-MAX(0,SUMIFS(Тех_Движение!$G$2:$G$5111,Тех_Движение!$D$2:$D$5111,$C1008,Тех_Движение!$B$2:$B$5111,"&lt;="&amp;Q$3)-$F1008)))</f>
        <v>#VALUE!</v>
      </c>
      <c r="R1008" s="21" t="str">
        <f t="shared" si="46"/>
        <v/>
      </c>
      <c r="S1008" s="23" t="str">
        <f>IF($B1008="","",VLOOKUP($C1008,Настройки!$A$11:$L$17,9,FALSE))</f>
        <v/>
      </c>
      <c r="T1008" s="23" t="str">
        <f t="shared" si="47"/>
        <v/>
      </c>
    </row>
    <row r="1009" spans="1:20" x14ac:dyDescent="0.3">
      <c r="A1009" s="20">
        <f>Тех_Движение!$A$1006</f>
        <v>1005</v>
      </c>
      <c r="B1009" s="20" t="str">
        <f>IF(Тех_Движение!$F$1006&gt;0,Тех_Движение!$I$1006,"")</f>
        <v/>
      </c>
      <c r="C1009" s="20" t="str">
        <f>IF($B1009="","",Тех_Движение!$D$1006)</f>
        <v/>
      </c>
      <c r="D1009" s="9" t="str">
        <f>IF($B1009="","",Тех_Движение!$B$1006)</f>
        <v/>
      </c>
      <c r="E1009" s="21" t="str">
        <f>IF($B1009="","",Тех_Движение!$F$1006)</f>
        <v/>
      </c>
      <c r="F1009" s="21" t="str">
        <f>IF($B1009="","",SUMIFS($E$5:$E1008,$C$5:$C1008,$C1009))</f>
        <v/>
      </c>
      <c r="G1009" s="21" t="str">
        <f>IF($B1009="","",MAX(0,$E1009-MAX(0,SUMIFS(Тех_Движение!$G$2:$G$5111,Тех_Движение!$D$2:$D$5111,$C1009,Тех_Движение!$B$2:$B$5111,"&lt;="&amp;Настройки!$B$5-1)-$F1009)))</f>
        <v/>
      </c>
      <c r="H1009" s="21" t="str">
        <f>IF($B1009="","",IF(AND($D1009&gt;=Настройки!$B$5,$D1009&lt;=Настройки!$B$6),$E1009,0))</f>
        <v/>
      </c>
      <c r="I1009" s="21" t="str">
        <f t="shared" si="45"/>
        <v/>
      </c>
      <c r="J1009" s="21" t="str">
        <f>IF($B1009="","",MAX(0,$E1009-MAX(0,SUMIFS(Тех_Движение!$G$2:$G$5111,Тех_Движение!$D$2:$D$5111,$C1009,Тех_Движение!$B$2:$B$5111,"&lt;="&amp;Настройки!$B$6)-$F1009)))</f>
        <v/>
      </c>
      <c r="K1009" s="21" t="e">
        <f>IF(OR($B1009="",K$3&lt;$D1009+Настройки!$B$7),0,MAX(0,$E1009-MAX(0,SUMIFS(Тех_Движение!$G$2:$G$5111,Тех_Движение!$D$2:$D$5111,$C1009,Тех_Движение!$B$2:$B$5111,"&lt;="&amp;K$3)-$F1009)))</f>
        <v>#VALUE!</v>
      </c>
      <c r="L1009" s="21" t="e">
        <f>IF(OR($B1009="",L$3&lt;$D1009+Настройки!$B$7),0,MAX(0,$E1009-MAX(0,SUMIFS(Тех_Движение!$G$2:$G$5111,Тех_Движение!$D$2:$D$5111,$C1009,Тех_Движение!$B$2:$B$5111,"&lt;="&amp;L$3)-$F1009)))</f>
        <v>#VALUE!</v>
      </c>
      <c r="M1009" s="21" t="e">
        <f>IF(OR($B1009="",M$3&lt;$D1009+Настройки!$B$7),0,MAX(0,$E1009-MAX(0,SUMIFS(Тех_Движение!$G$2:$G$5111,Тех_Движение!$D$2:$D$5111,$C1009,Тех_Движение!$B$2:$B$5111,"&lt;="&amp;M$3)-$F1009)))</f>
        <v>#VALUE!</v>
      </c>
      <c r="N1009" s="21" t="e">
        <f>IF(OR($B1009="",N$3&lt;$D1009+Настройки!$B$7),0,MAX(0,$E1009-MAX(0,SUMIFS(Тех_Движение!$G$2:$G$5111,Тех_Движение!$D$2:$D$5111,$C1009,Тех_Движение!$B$2:$B$5111,"&lt;="&amp;N$3)-$F1009)))</f>
        <v>#VALUE!</v>
      </c>
      <c r="O1009" s="21" t="e">
        <f>IF(OR($B1009="",O$3&lt;$D1009+Настройки!$B$7),0,MAX(0,$E1009-MAX(0,SUMIFS(Тех_Движение!$G$2:$G$5111,Тех_Движение!$D$2:$D$5111,$C1009,Тех_Движение!$B$2:$B$5111,"&lt;="&amp;O$3)-$F1009)))</f>
        <v>#VALUE!</v>
      </c>
      <c r="P1009" s="21" t="e">
        <f>IF(OR($B1009="",P$3&lt;$D1009+Настройки!$B$7),0,MAX(0,$E1009-MAX(0,SUMIFS(Тех_Движение!$G$2:$G$5111,Тех_Движение!$D$2:$D$5111,$C1009,Тех_Движение!$B$2:$B$5111,"&lt;="&amp;P$3)-$F1009)))</f>
        <v>#VALUE!</v>
      </c>
      <c r="Q1009" s="21" t="e">
        <f>IF(OR($B1009="",Q$3&lt;$D1009+Настройки!$B$7),0,MAX(0,$E1009-MAX(0,SUMIFS(Тех_Движение!$G$2:$G$5111,Тех_Движение!$D$2:$D$5111,$C1009,Тех_Движение!$B$2:$B$5111,"&lt;="&amp;Q$3)-$F1009)))</f>
        <v>#VALUE!</v>
      </c>
      <c r="R1009" s="21" t="str">
        <f t="shared" si="46"/>
        <v/>
      </c>
      <c r="S1009" s="23" t="str">
        <f>IF($B1009="","",VLOOKUP($C1009,Настройки!$A$11:$L$17,9,FALSE))</f>
        <v/>
      </c>
      <c r="T1009" s="23" t="str">
        <f t="shared" si="47"/>
        <v/>
      </c>
    </row>
    <row r="1010" spans="1:20" x14ac:dyDescent="0.3">
      <c r="A1010" s="20">
        <f>Тех_Движение!$A$1007</f>
        <v>1006</v>
      </c>
      <c r="B1010" s="20" t="str">
        <f>IF(Тех_Движение!$F$1007&gt;0,Тех_Движение!$I$1007,"")</f>
        <v/>
      </c>
      <c r="C1010" s="20" t="str">
        <f>IF($B1010="","",Тех_Движение!$D$1007)</f>
        <v/>
      </c>
      <c r="D1010" s="9" t="str">
        <f>IF($B1010="","",Тех_Движение!$B$1007)</f>
        <v/>
      </c>
      <c r="E1010" s="21" t="str">
        <f>IF($B1010="","",Тех_Движение!$F$1007)</f>
        <v/>
      </c>
      <c r="F1010" s="21" t="str">
        <f>IF($B1010="","",SUMIFS($E$5:$E1009,$C$5:$C1009,$C1010))</f>
        <v/>
      </c>
      <c r="G1010" s="21" t="str">
        <f>IF($B1010="","",MAX(0,$E1010-MAX(0,SUMIFS(Тех_Движение!$G$2:$G$5111,Тех_Движение!$D$2:$D$5111,$C1010,Тех_Движение!$B$2:$B$5111,"&lt;="&amp;Настройки!$B$5-1)-$F1010)))</f>
        <v/>
      </c>
      <c r="H1010" s="21" t="str">
        <f>IF($B1010="","",IF(AND($D1010&gt;=Настройки!$B$5,$D1010&lt;=Настройки!$B$6),$E1010,0))</f>
        <v/>
      </c>
      <c r="I1010" s="21" t="str">
        <f t="shared" si="45"/>
        <v/>
      </c>
      <c r="J1010" s="21" t="str">
        <f>IF($B1010="","",MAX(0,$E1010-MAX(0,SUMIFS(Тех_Движение!$G$2:$G$5111,Тех_Движение!$D$2:$D$5111,$C1010,Тех_Движение!$B$2:$B$5111,"&lt;="&amp;Настройки!$B$6)-$F1010)))</f>
        <v/>
      </c>
      <c r="K1010" s="21" t="e">
        <f>IF(OR($B1010="",K$3&lt;$D1010+Настройки!$B$7),0,MAX(0,$E1010-MAX(0,SUMIFS(Тех_Движение!$G$2:$G$5111,Тех_Движение!$D$2:$D$5111,$C1010,Тех_Движение!$B$2:$B$5111,"&lt;="&amp;K$3)-$F1010)))</f>
        <v>#VALUE!</v>
      </c>
      <c r="L1010" s="21" t="e">
        <f>IF(OR($B1010="",L$3&lt;$D1010+Настройки!$B$7),0,MAX(0,$E1010-MAX(0,SUMIFS(Тех_Движение!$G$2:$G$5111,Тех_Движение!$D$2:$D$5111,$C1010,Тех_Движение!$B$2:$B$5111,"&lt;="&amp;L$3)-$F1010)))</f>
        <v>#VALUE!</v>
      </c>
      <c r="M1010" s="21" t="e">
        <f>IF(OR($B1010="",M$3&lt;$D1010+Настройки!$B$7),0,MAX(0,$E1010-MAX(0,SUMIFS(Тех_Движение!$G$2:$G$5111,Тех_Движение!$D$2:$D$5111,$C1010,Тех_Движение!$B$2:$B$5111,"&lt;="&amp;M$3)-$F1010)))</f>
        <v>#VALUE!</v>
      </c>
      <c r="N1010" s="21" t="e">
        <f>IF(OR($B1010="",N$3&lt;$D1010+Настройки!$B$7),0,MAX(0,$E1010-MAX(0,SUMIFS(Тех_Движение!$G$2:$G$5111,Тех_Движение!$D$2:$D$5111,$C1010,Тех_Движение!$B$2:$B$5111,"&lt;="&amp;N$3)-$F1010)))</f>
        <v>#VALUE!</v>
      </c>
      <c r="O1010" s="21" t="e">
        <f>IF(OR($B1010="",O$3&lt;$D1010+Настройки!$B$7),0,MAX(0,$E1010-MAX(0,SUMIFS(Тех_Движение!$G$2:$G$5111,Тех_Движение!$D$2:$D$5111,$C1010,Тех_Движение!$B$2:$B$5111,"&lt;="&amp;O$3)-$F1010)))</f>
        <v>#VALUE!</v>
      </c>
      <c r="P1010" s="21" t="e">
        <f>IF(OR($B1010="",P$3&lt;$D1010+Настройки!$B$7),0,MAX(0,$E1010-MAX(0,SUMIFS(Тех_Движение!$G$2:$G$5111,Тех_Движение!$D$2:$D$5111,$C1010,Тех_Движение!$B$2:$B$5111,"&lt;="&amp;P$3)-$F1010)))</f>
        <v>#VALUE!</v>
      </c>
      <c r="Q1010" s="21" t="e">
        <f>IF(OR($B1010="",Q$3&lt;$D1010+Настройки!$B$7),0,MAX(0,$E1010-MAX(0,SUMIFS(Тех_Движение!$G$2:$G$5111,Тех_Движение!$D$2:$D$5111,$C1010,Тех_Движение!$B$2:$B$5111,"&lt;="&amp;Q$3)-$F1010)))</f>
        <v>#VALUE!</v>
      </c>
      <c r="R1010" s="21" t="str">
        <f t="shared" si="46"/>
        <v/>
      </c>
      <c r="S1010" s="23" t="str">
        <f>IF($B1010="","",VLOOKUP($C1010,Настройки!$A$11:$L$17,9,FALSE))</f>
        <v/>
      </c>
      <c r="T1010" s="23" t="str">
        <f t="shared" si="47"/>
        <v/>
      </c>
    </row>
    <row r="1011" spans="1:20" x14ac:dyDescent="0.3">
      <c r="A1011" s="20">
        <f>Тех_Движение!$A$1008</f>
        <v>1007</v>
      </c>
      <c r="B1011" s="20" t="str">
        <f>IF(Тех_Движение!$F$1008&gt;0,Тех_Движение!$I$1008,"")</f>
        <v/>
      </c>
      <c r="C1011" s="20" t="str">
        <f>IF($B1011="","",Тех_Движение!$D$1008)</f>
        <v/>
      </c>
      <c r="D1011" s="9" t="str">
        <f>IF($B1011="","",Тех_Движение!$B$1008)</f>
        <v/>
      </c>
      <c r="E1011" s="21" t="str">
        <f>IF($B1011="","",Тех_Движение!$F$1008)</f>
        <v/>
      </c>
      <c r="F1011" s="21" t="str">
        <f>IF($B1011="","",SUMIFS($E$5:$E1010,$C$5:$C1010,$C1011))</f>
        <v/>
      </c>
      <c r="G1011" s="21" t="str">
        <f>IF($B1011="","",MAX(0,$E1011-MAX(0,SUMIFS(Тех_Движение!$G$2:$G$5111,Тех_Движение!$D$2:$D$5111,$C1011,Тех_Движение!$B$2:$B$5111,"&lt;="&amp;Настройки!$B$5-1)-$F1011)))</f>
        <v/>
      </c>
      <c r="H1011" s="21" t="str">
        <f>IF($B1011="","",IF(AND($D1011&gt;=Настройки!$B$5,$D1011&lt;=Настройки!$B$6),$E1011,0))</f>
        <v/>
      </c>
      <c r="I1011" s="21" t="str">
        <f t="shared" si="45"/>
        <v/>
      </c>
      <c r="J1011" s="21" t="str">
        <f>IF($B1011="","",MAX(0,$E1011-MAX(0,SUMIFS(Тех_Движение!$G$2:$G$5111,Тех_Движение!$D$2:$D$5111,$C1011,Тех_Движение!$B$2:$B$5111,"&lt;="&amp;Настройки!$B$6)-$F1011)))</f>
        <v/>
      </c>
      <c r="K1011" s="21" t="e">
        <f>IF(OR($B1011="",K$3&lt;$D1011+Настройки!$B$7),0,MAX(0,$E1011-MAX(0,SUMIFS(Тех_Движение!$G$2:$G$5111,Тех_Движение!$D$2:$D$5111,$C1011,Тех_Движение!$B$2:$B$5111,"&lt;="&amp;K$3)-$F1011)))</f>
        <v>#VALUE!</v>
      </c>
      <c r="L1011" s="21" t="e">
        <f>IF(OR($B1011="",L$3&lt;$D1011+Настройки!$B$7),0,MAX(0,$E1011-MAX(0,SUMIFS(Тех_Движение!$G$2:$G$5111,Тех_Движение!$D$2:$D$5111,$C1011,Тех_Движение!$B$2:$B$5111,"&lt;="&amp;L$3)-$F1011)))</f>
        <v>#VALUE!</v>
      </c>
      <c r="M1011" s="21" t="e">
        <f>IF(OR($B1011="",M$3&lt;$D1011+Настройки!$B$7),0,MAX(0,$E1011-MAX(0,SUMIFS(Тех_Движение!$G$2:$G$5111,Тех_Движение!$D$2:$D$5111,$C1011,Тех_Движение!$B$2:$B$5111,"&lt;="&amp;M$3)-$F1011)))</f>
        <v>#VALUE!</v>
      </c>
      <c r="N1011" s="21" t="e">
        <f>IF(OR($B1011="",N$3&lt;$D1011+Настройки!$B$7),0,MAX(0,$E1011-MAX(0,SUMIFS(Тех_Движение!$G$2:$G$5111,Тех_Движение!$D$2:$D$5111,$C1011,Тех_Движение!$B$2:$B$5111,"&lt;="&amp;N$3)-$F1011)))</f>
        <v>#VALUE!</v>
      </c>
      <c r="O1011" s="21" t="e">
        <f>IF(OR($B1011="",O$3&lt;$D1011+Настройки!$B$7),0,MAX(0,$E1011-MAX(0,SUMIFS(Тех_Движение!$G$2:$G$5111,Тех_Движение!$D$2:$D$5111,$C1011,Тех_Движение!$B$2:$B$5111,"&lt;="&amp;O$3)-$F1011)))</f>
        <v>#VALUE!</v>
      </c>
      <c r="P1011" s="21" t="e">
        <f>IF(OR($B1011="",P$3&lt;$D1011+Настройки!$B$7),0,MAX(0,$E1011-MAX(0,SUMIFS(Тех_Движение!$G$2:$G$5111,Тех_Движение!$D$2:$D$5111,$C1011,Тех_Движение!$B$2:$B$5111,"&lt;="&amp;P$3)-$F1011)))</f>
        <v>#VALUE!</v>
      </c>
      <c r="Q1011" s="21" t="e">
        <f>IF(OR($B1011="",Q$3&lt;$D1011+Настройки!$B$7),0,MAX(0,$E1011-MAX(0,SUMIFS(Тех_Движение!$G$2:$G$5111,Тех_Движение!$D$2:$D$5111,$C1011,Тех_Движение!$B$2:$B$5111,"&lt;="&amp;Q$3)-$F1011)))</f>
        <v>#VALUE!</v>
      </c>
      <c r="R1011" s="21" t="str">
        <f t="shared" si="46"/>
        <v/>
      </c>
      <c r="S1011" s="23" t="str">
        <f>IF($B1011="","",VLOOKUP($C1011,Настройки!$A$11:$L$17,9,FALSE))</f>
        <v/>
      </c>
      <c r="T1011" s="23" t="str">
        <f t="shared" si="47"/>
        <v/>
      </c>
    </row>
    <row r="1012" spans="1:20" x14ac:dyDescent="0.3">
      <c r="A1012" s="20">
        <f>Тех_Движение!$A$1009</f>
        <v>1008</v>
      </c>
      <c r="B1012" s="20" t="str">
        <f>IF(Тех_Движение!$F$1009&gt;0,Тех_Движение!$I$1009,"")</f>
        <v/>
      </c>
      <c r="C1012" s="20" t="str">
        <f>IF($B1012="","",Тех_Движение!$D$1009)</f>
        <v/>
      </c>
      <c r="D1012" s="9" t="str">
        <f>IF($B1012="","",Тех_Движение!$B$1009)</f>
        <v/>
      </c>
      <c r="E1012" s="21" t="str">
        <f>IF($B1012="","",Тех_Движение!$F$1009)</f>
        <v/>
      </c>
      <c r="F1012" s="21" t="str">
        <f>IF($B1012="","",SUMIFS($E$5:$E1011,$C$5:$C1011,$C1012))</f>
        <v/>
      </c>
      <c r="G1012" s="21" t="str">
        <f>IF($B1012="","",MAX(0,$E1012-MAX(0,SUMIFS(Тех_Движение!$G$2:$G$5111,Тех_Движение!$D$2:$D$5111,$C1012,Тех_Движение!$B$2:$B$5111,"&lt;="&amp;Настройки!$B$5-1)-$F1012)))</f>
        <v/>
      </c>
      <c r="H1012" s="21" t="str">
        <f>IF($B1012="","",IF(AND($D1012&gt;=Настройки!$B$5,$D1012&lt;=Настройки!$B$6),$E1012,0))</f>
        <v/>
      </c>
      <c r="I1012" s="21" t="str">
        <f t="shared" si="45"/>
        <v/>
      </c>
      <c r="J1012" s="21" t="str">
        <f>IF($B1012="","",MAX(0,$E1012-MAX(0,SUMIFS(Тех_Движение!$G$2:$G$5111,Тех_Движение!$D$2:$D$5111,$C1012,Тех_Движение!$B$2:$B$5111,"&lt;="&amp;Настройки!$B$6)-$F1012)))</f>
        <v/>
      </c>
      <c r="K1012" s="21" t="e">
        <f>IF(OR($B1012="",K$3&lt;$D1012+Настройки!$B$7),0,MAX(0,$E1012-MAX(0,SUMIFS(Тех_Движение!$G$2:$G$5111,Тех_Движение!$D$2:$D$5111,$C1012,Тех_Движение!$B$2:$B$5111,"&lt;="&amp;K$3)-$F1012)))</f>
        <v>#VALUE!</v>
      </c>
      <c r="L1012" s="21" t="e">
        <f>IF(OR($B1012="",L$3&lt;$D1012+Настройки!$B$7),0,MAX(0,$E1012-MAX(0,SUMIFS(Тех_Движение!$G$2:$G$5111,Тех_Движение!$D$2:$D$5111,$C1012,Тех_Движение!$B$2:$B$5111,"&lt;="&amp;L$3)-$F1012)))</f>
        <v>#VALUE!</v>
      </c>
      <c r="M1012" s="21" t="e">
        <f>IF(OR($B1012="",M$3&lt;$D1012+Настройки!$B$7),0,MAX(0,$E1012-MAX(0,SUMIFS(Тех_Движение!$G$2:$G$5111,Тех_Движение!$D$2:$D$5111,$C1012,Тех_Движение!$B$2:$B$5111,"&lt;="&amp;M$3)-$F1012)))</f>
        <v>#VALUE!</v>
      </c>
      <c r="N1012" s="21" t="e">
        <f>IF(OR($B1012="",N$3&lt;$D1012+Настройки!$B$7),0,MAX(0,$E1012-MAX(0,SUMIFS(Тех_Движение!$G$2:$G$5111,Тех_Движение!$D$2:$D$5111,$C1012,Тех_Движение!$B$2:$B$5111,"&lt;="&amp;N$3)-$F1012)))</f>
        <v>#VALUE!</v>
      </c>
      <c r="O1012" s="21" t="e">
        <f>IF(OR($B1012="",O$3&lt;$D1012+Настройки!$B$7),0,MAX(0,$E1012-MAX(0,SUMIFS(Тех_Движение!$G$2:$G$5111,Тех_Движение!$D$2:$D$5111,$C1012,Тех_Движение!$B$2:$B$5111,"&lt;="&amp;O$3)-$F1012)))</f>
        <v>#VALUE!</v>
      </c>
      <c r="P1012" s="21" t="e">
        <f>IF(OR($B1012="",P$3&lt;$D1012+Настройки!$B$7),0,MAX(0,$E1012-MAX(0,SUMIFS(Тех_Движение!$G$2:$G$5111,Тех_Движение!$D$2:$D$5111,$C1012,Тех_Движение!$B$2:$B$5111,"&lt;="&amp;P$3)-$F1012)))</f>
        <v>#VALUE!</v>
      </c>
      <c r="Q1012" s="21" t="e">
        <f>IF(OR($B1012="",Q$3&lt;$D1012+Настройки!$B$7),0,MAX(0,$E1012-MAX(0,SUMIFS(Тех_Движение!$G$2:$G$5111,Тех_Движение!$D$2:$D$5111,$C1012,Тех_Движение!$B$2:$B$5111,"&lt;="&amp;Q$3)-$F1012)))</f>
        <v>#VALUE!</v>
      </c>
      <c r="R1012" s="21" t="str">
        <f t="shared" si="46"/>
        <v/>
      </c>
      <c r="S1012" s="23" t="str">
        <f>IF($B1012="","",VLOOKUP($C1012,Настройки!$A$11:$L$17,9,FALSE))</f>
        <v/>
      </c>
      <c r="T1012" s="23" t="str">
        <f t="shared" si="47"/>
        <v/>
      </c>
    </row>
    <row r="1013" spans="1:20" x14ac:dyDescent="0.3">
      <c r="A1013" s="20">
        <f>Тех_Движение!$A$1010</f>
        <v>1009</v>
      </c>
      <c r="B1013" s="20" t="str">
        <f>IF(Тех_Движение!$F$1010&gt;0,Тех_Движение!$I$1010,"")</f>
        <v/>
      </c>
      <c r="C1013" s="20" t="str">
        <f>IF($B1013="","",Тех_Движение!$D$1010)</f>
        <v/>
      </c>
      <c r="D1013" s="9" t="str">
        <f>IF($B1013="","",Тех_Движение!$B$1010)</f>
        <v/>
      </c>
      <c r="E1013" s="21" t="str">
        <f>IF($B1013="","",Тех_Движение!$F$1010)</f>
        <v/>
      </c>
      <c r="F1013" s="21" t="str">
        <f>IF($B1013="","",SUMIFS($E$5:$E1012,$C$5:$C1012,$C1013))</f>
        <v/>
      </c>
      <c r="G1013" s="21" t="str">
        <f>IF($B1013="","",MAX(0,$E1013-MAX(0,SUMIFS(Тех_Движение!$G$2:$G$5111,Тех_Движение!$D$2:$D$5111,$C1013,Тех_Движение!$B$2:$B$5111,"&lt;="&amp;Настройки!$B$5-1)-$F1013)))</f>
        <v/>
      </c>
      <c r="H1013" s="21" t="str">
        <f>IF($B1013="","",IF(AND($D1013&gt;=Настройки!$B$5,$D1013&lt;=Настройки!$B$6),$E1013,0))</f>
        <v/>
      </c>
      <c r="I1013" s="21" t="str">
        <f t="shared" si="45"/>
        <v/>
      </c>
      <c r="J1013" s="21" t="str">
        <f>IF($B1013="","",MAX(0,$E1013-MAX(0,SUMIFS(Тех_Движение!$G$2:$G$5111,Тех_Движение!$D$2:$D$5111,$C1013,Тех_Движение!$B$2:$B$5111,"&lt;="&amp;Настройки!$B$6)-$F1013)))</f>
        <v/>
      </c>
      <c r="K1013" s="21" t="e">
        <f>IF(OR($B1013="",K$3&lt;$D1013+Настройки!$B$7),0,MAX(0,$E1013-MAX(0,SUMIFS(Тех_Движение!$G$2:$G$5111,Тех_Движение!$D$2:$D$5111,$C1013,Тех_Движение!$B$2:$B$5111,"&lt;="&amp;K$3)-$F1013)))</f>
        <v>#VALUE!</v>
      </c>
      <c r="L1013" s="21" t="e">
        <f>IF(OR($B1013="",L$3&lt;$D1013+Настройки!$B$7),0,MAX(0,$E1013-MAX(0,SUMIFS(Тех_Движение!$G$2:$G$5111,Тех_Движение!$D$2:$D$5111,$C1013,Тех_Движение!$B$2:$B$5111,"&lt;="&amp;L$3)-$F1013)))</f>
        <v>#VALUE!</v>
      </c>
      <c r="M1013" s="21" t="e">
        <f>IF(OR($B1013="",M$3&lt;$D1013+Настройки!$B$7),0,MAX(0,$E1013-MAX(0,SUMIFS(Тех_Движение!$G$2:$G$5111,Тех_Движение!$D$2:$D$5111,$C1013,Тех_Движение!$B$2:$B$5111,"&lt;="&amp;M$3)-$F1013)))</f>
        <v>#VALUE!</v>
      </c>
      <c r="N1013" s="21" t="e">
        <f>IF(OR($B1013="",N$3&lt;$D1013+Настройки!$B$7),0,MAX(0,$E1013-MAX(0,SUMIFS(Тех_Движение!$G$2:$G$5111,Тех_Движение!$D$2:$D$5111,$C1013,Тех_Движение!$B$2:$B$5111,"&lt;="&amp;N$3)-$F1013)))</f>
        <v>#VALUE!</v>
      </c>
      <c r="O1013" s="21" t="e">
        <f>IF(OR($B1013="",O$3&lt;$D1013+Настройки!$B$7),0,MAX(0,$E1013-MAX(0,SUMIFS(Тех_Движение!$G$2:$G$5111,Тех_Движение!$D$2:$D$5111,$C1013,Тех_Движение!$B$2:$B$5111,"&lt;="&amp;O$3)-$F1013)))</f>
        <v>#VALUE!</v>
      </c>
      <c r="P1013" s="21" t="e">
        <f>IF(OR($B1013="",P$3&lt;$D1013+Настройки!$B$7),0,MAX(0,$E1013-MAX(0,SUMIFS(Тех_Движение!$G$2:$G$5111,Тех_Движение!$D$2:$D$5111,$C1013,Тех_Движение!$B$2:$B$5111,"&lt;="&amp;P$3)-$F1013)))</f>
        <v>#VALUE!</v>
      </c>
      <c r="Q1013" s="21" t="e">
        <f>IF(OR($B1013="",Q$3&lt;$D1013+Настройки!$B$7),0,MAX(0,$E1013-MAX(0,SUMIFS(Тех_Движение!$G$2:$G$5111,Тех_Движение!$D$2:$D$5111,$C1013,Тех_Движение!$B$2:$B$5111,"&lt;="&amp;Q$3)-$F1013)))</f>
        <v>#VALUE!</v>
      </c>
      <c r="R1013" s="21" t="str">
        <f t="shared" si="46"/>
        <v/>
      </c>
      <c r="S1013" s="23" t="str">
        <f>IF($B1013="","",VLOOKUP($C1013,Настройки!$A$11:$L$17,9,FALSE))</f>
        <v/>
      </c>
      <c r="T1013" s="23" t="str">
        <f t="shared" si="47"/>
        <v/>
      </c>
    </row>
    <row r="1014" spans="1:20" x14ac:dyDescent="0.3">
      <c r="A1014" s="20">
        <f>Тех_Движение!$A$1011</f>
        <v>1010</v>
      </c>
      <c r="B1014" s="20" t="str">
        <f>IF(Тех_Движение!$F$1011&gt;0,Тех_Движение!$I$1011,"")</f>
        <v/>
      </c>
      <c r="C1014" s="20" t="str">
        <f>IF($B1014="","",Тех_Движение!$D$1011)</f>
        <v/>
      </c>
      <c r="D1014" s="9" t="str">
        <f>IF($B1014="","",Тех_Движение!$B$1011)</f>
        <v/>
      </c>
      <c r="E1014" s="21" t="str">
        <f>IF($B1014="","",Тех_Движение!$F$1011)</f>
        <v/>
      </c>
      <c r="F1014" s="21" t="str">
        <f>IF($B1014="","",SUMIFS($E$5:$E1013,$C$5:$C1013,$C1014))</f>
        <v/>
      </c>
      <c r="G1014" s="21" t="str">
        <f>IF($B1014="","",MAX(0,$E1014-MAX(0,SUMIFS(Тех_Движение!$G$2:$G$5111,Тех_Движение!$D$2:$D$5111,$C1014,Тех_Движение!$B$2:$B$5111,"&lt;="&amp;Настройки!$B$5-1)-$F1014)))</f>
        <v/>
      </c>
      <c r="H1014" s="21" t="str">
        <f>IF($B1014="","",IF(AND($D1014&gt;=Настройки!$B$5,$D1014&lt;=Настройки!$B$6),$E1014,0))</f>
        <v/>
      </c>
      <c r="I1014" s="21" t="str">
        <f t="shared" si="45"/>
        <v/>
      </c>
      <c r="J1014" s="21" t="str">
        <f>IF($B1014="","",MAX(0,$E1014-MAX(0,SUMIFS(Тех_Движение!$G$2:$G$5111,Тех_Движение!$D$2:$D$5111,$C1014,Тех_Движение!$B$2:$B$5111,"&lt;="&amp;Настройки!$B$6)-$F1014)))</f>
        <v/>
      </c>
      <c r="K1014" s="21" t="e">
        <f>IF(OR($B1014="",K$3&lt;$D1014+Настройки!$B$7),0,MAX(0,$E1014-MAX(0,SUMIFS(Тех_Движение!$G$2:$G$5111,Тех_Движение!$D$2:$D$5111,$C1014,Тех_Движение!$B$2:$B$5111,"&lt;="&amp;K$3)-$F1014)))</f>
        <v>#VALUE!</v>
      </c>
      <c r="L1014" s="21" t="e">
        <f>IF(OR($B1014="",L$3&lt;$D1014+Настройки!$B$7),0,MAX(0,$E1014-MAX(0,SUMIFS(Тех_Движение!$G$2:$G$5111,Тех_Движение!$D$2:$D$5111,$C1014,Тех_Движение!$B$2:$B$5111,"&lt;="&amp;L$3)-$F1014)))</f>
        <v>#VALUE!</v>
      </c>
      <c r="M1014" s="21" t="e">
        <f>IF(OR($B1014="",M$3&lt;$D1014+Настройки!$B$7),0,MAX(0,$E1014-MAX(0,SUMIFS(Тех_Движение!$G$2:$G$5111,Тех_Движение!$D$2:$D$5111,$C1014,Тех_Движение!$B$2:$B$5111,"&lt;="&amp;M$3)-$F1014)))</f>
        <v>#VALUE!</v>
      </c>
      <c r="N1014" s="21" t="e">
        <f>IF(OR($B1014="",N$3&lt;$D1014+Настройки!$B$7),0,MAX(0,$E1014-MAX(0,SUMIFS(Тех_Движение!$G$2:$G$5111,Тех_Движение!$D$2:$D$5111,$C1014,Тех_Движение!$B$2:$B$5111,"&lt;="&amp;N$3)-$F1014)))</f>
        <v>#VALUE!</v>
      </c>
      <c r="O1014" s="21" t="e">
        <f>IF(OR($B1014="",O$3&lt;$D1014+Настройки!$B$7),0,MAX(0,$E1014-MAX(0,SUMIFS(Тех_Движение!$G$2:$G$5111,Тех_Движение!$D$2:$D$5111,$C1014,Тех_Движение!$B$2:$B$5111,"&lt;="&amp;O$3)-$F1014)))</f>
        <v>#VALUE!</v>
      </c>
      <c r="P1014" s="21" t="e">
        <f>IF(OR($B1014="",P$3&lt;$D1014+Настройки!$B$7),0,MAX(0,$E1014-MAX(0,SUMIFS(Тех_Движение!$G$2:$G$5111,Тех_Движение!$D$2:$D$5111,$C1014,Тех_Движение!$B$2:$B$5111,"&lt;="&amp;P$3)-$F1014)))</f>
        <v>#VALUE!</v>
      </c>
      <c r="Q1014" s="21" t="e">
        <f>IF(OR($B1014="",Q$3&lt;$D1014+Настройки!$B$7),0,MAX(0,$E1014-MAX(0,SUMIFS(Тех_Движение!$G$2:$G$5111,Тех_Движение!$D$2:$D$5111,$C1014,Тех_Движение!$B$2:$B$5111,"&lt;="&amp;Q$3)-$F1014)))</f>
        <v>#VALUE!</v>
      </c>
      <c r="R1014" s="21" t="str">
        <f t="shared" si="46"/>
        <v/>
      </c>
      <c r="S1014" s="23" t="str">
        <f>IF($B1014="","",VLOOKUP($C1014,Настройки!$A$11:$L$17,9,FALSE))</f>
        <v/>
      </c>
      <c r="T1014" s="23" t="str">
        <f t="shared" si="47"/>
        <v/>
      </c>
    </row>
    <row r="1015" spans="1:20" x14ac:dyDescent="0.3">
      <c r="A1015" s="20">
        <f>Тех_Движение!$A$1012</f>
        <v>1011</v>
      </c>
      <c r="B1015" s="20" t="str">
        <f>IF(Тех_Движение!$F$1012&gt;0,Тех_Движение!$I$1012,"")</f>
        <v/>
      </c>
      <c r="C1015" s="20" t="str">
        <f>IF($B1015="","",Тех_Движение!$D$1012)</f>
        <v/>
      </c>
      <c r="D1015" s="9" t="str">
        <f>IF($B1015="","",Тех_Движение!$B$1012)</f>
        <v/>
      </c>
      <c r="E1015" s="21" t="str">
        <f>IF($B1015="","",Тех_Движение!$F$1012)</f>
        <v/>
      </c>
      <c r="F1015" s="21" t="str">
        <f>IF($B1015="","",SUMIFS($E$5:$E1014,$C$5:$C1014,$C1015))</f>
        <v/>
      </c>
      <c r="G1015" s="21" t="str">
        <f>IF($B1015="","",MAX(0,$E1015-MAX(0,SUMIFS(Тех_Движение!$G$2:$G$5111,Тех_Движение!$D$2:$D$5111,$C1015,Тех_Движение!$B$2:$B$5111,"&lt;="&amp;Настройки!$B$5-1)-$F1015)))</f>
        <v/>
      </c>
      <c r="H1015" s="21" t="str">
        <f>IF($B1015="","",IF(AND($D1015&gt;=Настройки!$B$5,$D1015&lt;=Настройки!$B$6),$E1015,0))</f>
        <v/>
      </c>
      <c r="I1015" s="21" t="str">
        <f t="shared" si="45"/>
        <v/>
      </c>
      <c r="J1015" s="21" t="str">
        <f>IF($B1015="","",MAX(0,$E1015-MAX(0,SUMIFS(Тех_Движение!$G$2:$G$5111,Тех_Движение!$D$2:$D$5111,$C1015,Тех_Движение!$B$2:$B$5111,"&lt;="&amp;Настройки!$B$6)-$F1015)))</f>
        <v/>
      </c>
      <c r="K1015" s="21" t="e">
        <f>IF(OR($B1015="",K$3&lt;$D1015+Настройки!$B$7),0,MAX(0,$E1015-MAX(0,SUMIFS(Тех_Движение!$G$2:$G$5111,Тех_Движение!$D$2:$D$5111,$C1015,Тех_Движение!$B$2:$B$5111,"&lt;="&amp;K$3)-$F1015)))</f>
        <v>#VALUE!</v>
      </c>
      <c r="L1015" s="21" t="e">
        <f>IF(OR($B1015="",L$3&lt;$D1015+Настройки!$B$7),0,MAX(0,$E1015-MAX(0,SUMIFS(Тех_Движение!$G$2:$G$5111,Тех_Движение!$D$2:$D$5111,$C1015,Тех_Движение!$B$2:$B$5111,"&lt;="&amp;L$3)-$F1015)))</f>
        <v>#VALUE!</v>
      </c>
      <c r="M1015" s="21" t="e">
        <f>IF(OR($B1015="",M$3&lt;$D1015+Настройки!$B$7),0,MAX(0,$E1015-MAX(0,SUMIFS(Тех_Движение!$G$2:$G$5111,Тех_Движение!$D$2:$D$5111,$C1015,Тех_Движение!$B$2:$B$5111,"&lt;="&amp;M$3)-$F1015)))</f>
        <v>#VALUE!</v>
      </c>
      <c r="N1015" s="21" t="e">
        <f>IF(OR($B1015="",N$3&lt;$D1015+Настройки!$B$7),0,MAX(0,$E1015-MAX(0,SUMIFS(Тех_Движение!$G$2:$G$5111,Тех_Движение!$D$2:$D$5111,$C1015,Тех_Движение!$B$2:$B$5111,"&lt;="&amp;N$3)-$F1015)))</f>
        <v>#VALUE!</v>
      </c>
      <c r="O1015" s="21" t="e">
        <f>IF(OR($B1015="",O$3&lt;$D1015+Настройки!$B$7),0,MAX(0,$E1015-MAX(0,SUMIFS(Тех_Движение!$G$2:$G$5111,Тех_Движение!$D$2:$D$5111,$C1015,Тех_Движение!$B$2:$B$5111,"&lt;="&amp;O$3)-$F1015)))</f>
        <v>#VALUE!</v>
      </c>
      <c r="P1015" s="21" t="e">
        <f>IF(OR($B1015="",P$3&lt;$D1015+Настройки!$B$7),0,MAX(0,$E1015-MAX(0,SUMIFS(Тех_Движение!$G$2:$G$5111,Тех_Движение!$D$2:$D$5111,$C1015,Тех_Движение!$B$2:$B$5111,"&lt;="&amp;P$3)-$F1015)))</f>
        <v>#VALUE!</v>
      </c>
      <c r="Q1015" s="21" t="e">
        <f>IF(OR($B1015="",Q$3&lt;$D1015+Настройки!$B$7),0,MAX(0,$E1015-MAX(0,SUMIFS(Тех_Движение!$G$2:$G$5111,Тех_Движение!$D$2:$D$5111,$C1015,Тех_Движение!$B$2:$B$5111,"&lt;="&amp;Q$3)-$F1015)))</f>
        <v>#VALUE!</v>
      </c>
      <c r="R1015" s="21" t="str">
        <f t="shared" si="46"/>
        <v/>
      </c>
      <c r="S1015" s="23" t="str">
        <f>IF($B1015="","",VLOOKUP($C1015,Настройки!$A$11:$L$17,9,FALSE))</f>
        <v/>
      </c>
      <c r="T1015" s="23" t="str">
        <f t="shared" si="47"/>
        <v/>
      </c>
    </row>
    <row r="1016" spans="1:20" x14ac:dyDescent="0.3">
      <c r="A1016" s="20">
        <f>Тех_Движение!$A$1013</f>
        <v>1012</v>
      </c>
      <c r="B1016" s="20" t="str">
        <f>IF(Тех_Движение!$F$1013&gt;0,Тех_Движение!$I$1013,"")</f>
        <v/>
      </c>
      <c r="C1016" s="20" t="str">
        <f>IF($B1016="","",Тех_Движение!$D$1013)</f>
        <v/>
      </c>
      <c r="D1016" s="9" t="str">
        <f>IF($B1016="","",Тех_Движение!$B$1013)</f>
        <v/>
      </c>
      <c r="E1016" s="21" t="str">
        <f>IF($B1016="","",Тех_Движение!$F$1013)</f>
        <v/>
      </c>
      <c r="F1016" s="21" t="str">
        <f>IF($B1016="","",SUMIFS($E$5:$E1015,$C$5:$C1015,$C1016))</f>
        <v/>
      </c>
      <c r="G1016" s="21" t="str">
        <f>IF($B1016="","",MAX(0,$E1016-MAX(0,SUMIFS(Тех_Движение!$G$2:$G$5111,Тех_Движение!$D$2:$D$5111,$C1016,Тех_Движение!$B$2:$B$5111,"&lt;="&amp;Настройки!$B$5-1)-$F1016)))</f>
        <v/>
      </c>
      <c r="H1016" s="21" t="str">
        <f>IF($B1016="","",IF(AND($D1016&gt;=Настройки!$B$5,$D1016&lt;=Настройки!$B$6),$E1016,0))</f>
        <v/>
      </c>
      <c r="I1016" s="21" t="str">
        <f t="shared" si="45"/>
        <v/>
      </c>
      <c r="J1016" s="21" t="str">
        <f>IF($B1016="","",MAX(0,$E1016-MAX(0,SUMIFS(Тех_Движение!$G$2:$G$5111,Тех_Движение!$D$2:$D$5111,$C1016,Тех_Движение!$B$2:$B$5111,"&lt;="&amp;Настройки!$B$6)-$F1016)))</f>
        <v/>
      </c>
      <c r="K1016" s="21" t="e">
        <f>IF(OR($B1016="",K$3&lt;$D1016+Настройки!$B$7),0,MAX(0,$E1016-MAX(0,SUMIFS(Тех_Движение!$G$2:$G$5111,Тех_Движение!$D$2:$D$5111,$C1016,Тех_Движение!$B$2:$B$5111,"&lt;="&amp;K$3)-$F1016)))</f>
        <v>#VALUE!</v>
      </c>
      <c r="L1016" s="21" t="e">
        <f>IF(OR($B1016="",L$3&lt;$D1016+Настройки!$B$7),0,MAX(0,$E1016-MAX(0,SUMIFS(Тех_Движение!$G$2:$G$5111,Тех_Движение!$D$2:$D$5111,$C1016,Тех_Движение!$B$2:$B$5111,"&lt;="&amp;L$3)-$F1016)))</f>
        <v>#VALUE!</v>
      </c>
      <c r="M1016" s="21" t="e">
        <f>IF(OR($B1016="",M$3&lt;$D1016+Настройки!$B$7),0,MAX(0,$E1016-MAX(0,SUMIFS(Тех_Движение!$G$2:$G$5111,Тех_Движение!$D$2:$D$5111,$C1016,Тех_Движение!$B$2:$B$5111,"&lt;="&amp;M$3)-$F1016)))</f>
        <v>#VALUE!</v>
      </c>
      <c r="N1016" s="21" t="e">
        <f>IF(OR($B1016="",N$3&lt;$D1016+Настройки!$B$7),0,MAX(0,$E1016-MAX(0,SUMIFS(Тех_Движение!$G$2:$G$5111,Тех_Движение!$D$2:$D$5111,$C1016,Тех_Движение!$B$2:$B$5111,"&lt;="&amp;N$3)-$F1016)))</f>
        <v>#VALUE!</v>
      </c>
      <c r="O1016" s="21" t="e">
        <f>IF(OR($B1016="",O$3&lt;$D1016+Настройки!$B$7),0,MAX(0,$E1016-MAX(0,SUMIFS(Тех_Движение!$G$2:$G$5111,Тех_Движение!$D$2:$D$5111,$C1016,Тех_Движение!$B$2:$B$5111,"&lt;="&amp;O$3)-$F1016)))</f>
        <v>#VALUE!</v>
      </c>
      <c r="P1016" s="21" t="e">
        <f>IF(OR($B1016="",P$3&lt;$D1016+Настройки!$B$7),0,MAX(0,$E1016-MAX(0,SUMIFS(Тех_Движение!$G$2:$G$5111,Тех_Движение!$D$2:$D$5111,$C1016,Тех_Движение!$B$2:$B$5111,"&lt;="&amp;P$3)-$F1016)))</f>
        <v>#VALUE!</v>
      </c>
      <c r="Q1016" s="21" t="e">
        <f>IF(OR($B1016="",Q$3&lt;$D1016+Настройки!$B$7),0,MAX(0,$E1016-MAX(0,SUMIFS(Тех_Движение!$G$2:$G$5111,Тех_Движение!$D$2:$D$5111,$C1016,Тех_Движение!$B$2:$B$5111,"&lt;="&amp;Q$3)-$F1016)))</f>
        <v>#VALUE!</v>
      </c>
      <c r="R1016" s="21" t="str">
        <f t="shared" si="46"/>
        <v/>
      </c>
      <c r="S1016" s="23" t="str">
        <f>IF($B1016="","",VLOOKUP($C1016,Настройки!$A$11:$L$17,9,FALSE))</f>
        <v/>
      </c>
      <c r="T1016" s="23" t="str">
        <f t="shared" si="47"/>
        <v/>
      </c>
    </row>
    <row r="1017" spans="1:20" x14ac:dyDescent="0.3">
      <c r="A1017" s="20">
        <f>Тех_Движение!$A$1014</f>
        <v>1013</v>
      </c>
      <c r="B1017" s="20" t="str">
        <f>IF(Тех_Движение!$F$1014&gt;0,Тех_Движение!$I$1014,"")</f>
        <v/>
      </c>
      <c r="C1017" s="20" t="str">
        <f>IF($B1017="","",Тех_Движение!$D$1014)</f>
        <v/>
      </c>
      <c r="D1017" s="9" t="str">
        <f>IF($B1017="","",Тех_Движение!$B$1014)</f>
        <v/>
      </c>
      <c r="E1017" s="21" t="str">
        <f>IF($B1017="","",Тех_Движение!$F$1014)</f>
        <v/>
      </c>
      <c r="F1017" s="21" t="str">
        <f>IF($B1017="","",SUMIFS($E$5:$E1016,$C$5:$C1016,$C1017))</f>
        <v/>
      </c>
      <c r="G1017" s="21" t="str">
        <f>IF($B1017="","",MAX(0,$E1017-MAX(0,SUMIFS(Тех_Движение!$G$2:$G$5111,Тех_Движение!$D$2:$D$5111,$C1017,Тех_Движение!$B$2:$B$5111,"&lt;="&amp;Настройки!$B$5-1)-$F1017)))</f>
        <v/>
      </c>
      <c r="H1017" s="21" t="str">
        <f>IF($B1017="","",IF(AND($D1017&gt;=Настройки!$B$5,$D1017&lt;=Настройки!$B$6),$E1017,0))</f>
        <v/>
      </c>
      <c r="I1017" s="21" t="str">
        <f t="shared" si="45"/>
        <v/>
      </c>
      <c r="J1017" s="21" t="str">
        <f>IF($B1017="","",MAX(0,$E1017-MAX(0,SUMIFS(Тех_Движение!$G$2:$G$5111,Тех_Движение!$D$2:$D$5111,$C1017,Тех_Движение!$B$2:$B$5111,"&lt;="&amp;Настройки!$B$6)-$F1017)))</f>
        <v/>
      </c>
      <c r="K1017" s="21" t="e">
        <f>IF(OR($B1017="",K$3&lt;$D1017+Настройки!$B$7),0,MAX(0,$E1017-MAX(0,SUMIFS(Тех_Движение!$G$2:$G$5111,Тех_Движение!$D$2:$D$5111,$C1017,Тех_Движение!$B$2:$B$5111,"&lt;="&amp;K$3)-$F1017)))</f>
        <v>#VALUE!</v>
      </c>
      <c r="L1017" s="21" t="e">
        <f>IF(OR($B1017="",L$3&lt;$D1017+Настройки!$B$7),0,MAX(0,$E1017-MAX(0,SUMIFS(Тех_Движение!$G$2:$G$5111,Тех_Движение!$D$2:$D$5111,$C1017,Тех_Движение!$B$2:$B$5111,"&lt;="&amp;L$3)-$F1017)))</f>
        <v>#VALUE!</v>
      </c>
      <c r="M1017" s="21" t="e">
        <f>IF(OR($B1017="",M$3&lt;$D1017+Настройки!$B$7),0,MAX(0,$E1017-MAX(0,SUMIFS(Тех_Движение!$G$2:$G$5111,Тех_Движение!$D$2:$D$5111,$C1017,Тех_Движение!$B$2:$B$5111,"&lt;="&amp;M$3)-$F1017)))</f>
        <v>#VALUE!</v>
      </c>
      <c r="N1017" s="21" t="e">
        <f>IF(OR($B1017="",N$3&lt;$D1017+Настройки!$B$7),0,MAX(0,$E1017-MAX(0,SUMIFS(Тех_Движение!$G$2:$G$5111,Тех_Движение!$D$2:$D$5111,$C1017,Тех_Движение!$B$2:$B$5111,"&lt;="&amp;N$3)-$F1017)))</f>
        <v>#VALUE!</v>
      </c>
      <c r="O1017" s="21" t="e">
        <f>IF(OR($B1017="",O$3&lt;$D1017+Настройки!$B$7),0,MAX(0,$E1017-MAX(0,SUMIFS(Тех_Движение!$G$2:$G$5111,Тех_Движение!$D$2:$D$5111,$C1017,Тех_Движение!$B$2:$B$5111,"&lt;="&amp;O$3)-$F1017)))</f>
        <v>#VALUE!</v>
      </c>
      <c r="P1017" s="21" t="e">
        <f>IF(OR($B1017="",P$3&lt;$D1017+Настройки!$B$7),0,MAX(0,$E1017-MAX(0,SUMIFS(Тех_Движение!$G$2:$G$5111,Тех_Движение!$D$2:$D$5111,$C1017,Тех_Движение!$B$2:$B$5111,"&lt;="&amp;P$3)-$F1017)))</f>
        <v>#VALUE!</v>
      </c>
      <c r="Q1017" s="21" t="e">
        <f>IF(OR($B1017="",Q$3&lt;$D1017+Настройки!$B$7),0,MAX(0,$E1017-MAX(0,SUMIFS(Тех_Движение!$G$2:$G$5111,Тех_Движение!$D$2:$D$5111,$C1017,Тех_Движение!$B$2:$B$5111,"&lt;="&amp;Q$3)-$F1017)))</f>
        <v>#VALUE!</v>
      </c>
      <c r="R1017" s="21" t="str">
        <f t="shared" si="46"/>
        <v/>
      </c>
      <c r="S1017" s="23" t="str">
        <f>IF($B1017="","",VLOOKUP($C1017,Настройки!$A$11:$L$17,9,FALSE))</f>
        <v/>
      </c>
      <c r="T1017" s="23" t="str">
        <f t="shared" si="47"/>
        <v/>
      </c>
    </row>
    <row r="1018" spans="1:20" x14ac:dyDescent="0.3">
      <c r="A1018" s="20">
        <f>Тех_Движение!$A$1015</f>
        <v>1014</v>
      </c>
      <c r="B1018" s="20" t="str">
        <f>IF(Тех_Движение!$F$1015&gt;0,Тех_Движение!$I$1015,"")</f>
        <v/>
      </c>
      <c r="C1018" s="20" t="str">
        <f>IF($B1018="","",Тех_Движение!$D$1015)</f>
        <v/>
      </c>
      <c r="D1018" s="9" t="str">
        <f>IF($B1018="","",Тех_Движение!$B$1015)</f>
        <v/>
      </c>
      <c r="E1018" s="21" t="str">
        <f>IF($B1018="","",Тех_Движение!$F$1015)</f>
        <v/>
      </c>
      <c r="F1018" s="21" t="str">
        <f>IF($B1018="","",SUMIFS($E$5:$E1017,$C$5:$C1017,$C1018))</f>
        <v/>
      </c>
      <c r="G1018" s="21" t="str">
        <f>IF($B1018="","",MAX(0,$E1018-MAX(0,SUMIFS(Тех_Движение!$G$2:$G$5111,Тех_Движение!$D$2:$D$5111,$C1018,Тех_Движение!$B$2:$B$5111,"&lt;="&amp;Настройки!$B$5-1)-$F1018)))</f>
        <v/>
      </c>
      <c r="H1018" s="21" t="str">
        <f>IF($B1018="","",IF(AND($D1018&gt;=Настройки!$B$5,$D1018&lt;=Настройки!$B$6),$E1018,0))</f>
        <v/>
      </c>
      <c r="I1018" s="21" t="str">
        <f t="shared" si="45"/>
        <v/>
      </c>
      <c r="J1018" s="21" t="str">
        <f>IF($B1018="","",MAX(0,$E1018-MAX(0,SUMIFS(Тех_Движение!$G$2:$G$5111,Тех_Движение!$D$2:$D$5111,$C1018,Тех_Движение!$B$2:$B$5111,"&lt;="&amp;Настройки!$B$6)-$F1018)))</f>
        <v/>
      </c>
      <c r="K1018" s="21" t="e">
        <f>IF(OR($B1018="",K$3&lt;$D1018+Настройки!$B$7),0,MAX(0,$E1018-MAX(0,SUMIFS(Тех_Движение!$G$2:$G$5111,Тех_Движение!$D$2:$D$5111,$C1018,Тех_Движение!$B$2:$B$5111,"&lt;="&amp;K$3)-$F1018)))</f>
        <v>#VALUE!</v>
      </c>
      <c r="L1018" s="21" t="e">
        <f>IF(OR($B1018="",L$3&lt;$D1018+Настройки!$B$7),0,MAX(0,$E1018-MAX(0,SUMIFS(Тех_Движение!$G$2:$G$5111,Тех_Движение!$D$2:$D$5111,$C1018,Тех_Движение!$B$2:$B$5111,"&lt;="&amp;L$3)-$F1018)))</f>
        <v>#VALUE!</v>
      </c>
      <c r="M1018" s="21" t="e">
        <f>IF(OR($B1018="",M$3&lt;$D1018+Настройки!$B$7),0,MAX(0,$E1018-MAX(0,SUMIFS(Тех_Движение!$G$2:$G$5111,Тех_Движение!$D$2:$D$5111,$C1018,Тех_Движение!$B$2:$B$5111,"&lt;="&amp;M$3)-$F1018)))</f>
        <v>#VALUE!</v>
      </c>
      <c r="N1018" s="21" t="e">
        <f>IF(OR($B1018="",N$3&lt;$D1018+Настройки!$B$7),0,MAX(0,$E1018-MAX(0,SUMIFS(Тех_Движение!$G$2:$G$5111,Тех_Движение!$D$2:$D$5111,$C1018,Тех_Движение!$B$2:$B$5111,"&lt;="&amp;N$3)-$F1018)))</f>
        <v>#VALUE!</v>
      </c>
      <c r="O1018" s="21" t="e">
        <f>IF(OR($B1018="",O$3&lt;$D1018+Настройки!$B$7),0,MAX(0,$E1018-MAX(0,SUMIFS(Тех_Движение!$G$2:$G$5111,Тех_Движение!$D$2:$D$5111,$C1018,Тех_Движение!$B$2:$B$5111,"&lt;="&amp;O$3)-$F1018)))</f>
        <v>#VALUE!</v>
      </c>
      <c r="P1018" s="21" t="e">
        <f>IF(OR($B1018="",P$3&lt;$D1018+Настройки!$B$7),0,MAX(0,$E1018-MAX(0,SUMIFS(Тех_Движение!$G$2:$G$5111,Тех_Движение!$D$2:$D$5111,$C1018,Тех_Движение!$B$2:$B$5111,"&lt;="&amp;P$3)-$F1018)))</f>
        <v>#VALUE!</v>
      </c>
      <c r="Q1018" s="21" t="e">
        <f>IF(OR($B1018="",Q$3&lt;$D1018+Настройки!$B$7),0,MAX(0,$E1018-MAX(0,SUMIFS(Тех_Движение!$G$2:$G$5111,Тех_Движение!$D$2:$D$5111,$C1018,Тех_Движение!$B$2:$B$5111,"&lt;="&amp;Q$3)-$F1018)))</f>
        <v>#VALUE!</v>
      </c>
      <c r="R1018" s="21" t="str">
        <f t="shared" si="46"/>
        <v/>
      </c>
      <c r="S1018" s="23" t="str">
        <f>IF($B1018="","",VLOOKUP($C1018,Настройки!$A$11:$L$17,9,FALSE))</f>
        <v/>
      </c>
      <c r="T1018" s="23" t="str">
        <f t="shared" si="47"/>
        <v/>
      </c>
    </row>
    <row r="1019" spans="1:20" x14ac:dyDescent="0.3">
      <c r="A1019" s="20">
        <f>Тех_Движение!$A$1016</f>
        <v>1015</v>
      </c>
      <c r="B1019" s="20" t="str">
        <f>IF(Тех_Движение!$F$1016&gt;0,Тех_Движение!$I$1016,"")</f>
        <v/>
      </c>
      <c r="C1019" s="20" t="str">
        <f>IF($B1019="","",Тех_Движение!$D$1016)</f>
        <v/>
      </c>
      <c r="D1019" s="9" t="str">
        <f>IF($B1019="","",Тех_Движение!$B$1016)</f>
        <v/>
      </c>
      <c r="E1019" s="21" t="str">
        <f>IF($B1019="","",Тех_Движение!$F$1016)</f>
        <v/>
      </c>
      <c r="F1019" s="21" t="str">
        <f>IF($B1019="","",SUMIFS($E$5:$E1018,$C$5:$C1018,$C1019))</f>
        <v/>
      </c>
      <c r="G1019" s="21" t="str">
        <f>IF($B1019="","",MAX(0,$E1019-MAX(0,SUMIFS(Тех_Движение!$G$2:$G$5111,Тех_Движение!$D$2:$D$5111,$C1019,Тех_Движение!$B$2:$B$5111,"&lt;="&amp;Настройки!$B$5-1)-$F1019)))</f>
        <v/>
      </c>
      <c r="H1019" s="21" t="str">
        <f>IF($B1019="","",IF(AND($D1019&gt;=Настройки!$B$5,$D1019&lt;=Настройки!$B$6),$E1019,0))</f>
        <v/>
      </c>
      <c r="I1019" s="21" t="str">
        <f t="shared" si="45"/>
        <v/>
      </c>
      <c r="J1019" s="21" t="str">
        <f>IF($B1019="","",MAX(0,$E1019-MAX(0,SUMIFS(Тех_Движение!$G$2:$G$5111,Тех_Движение!$D$2:$D$5111,$C1019,Тех_Движение!$B$2:$B$5111,"&lt;="&amp;Настройки!$B$6)-$F1019)))</f>
        <v/>
      </c>
      <c r="K1019" s="21" t="e">
        <f>IF(OR($B1019="",K$3&lt;$D1019+Настройки!$B$7),0,MAX(0,$E1019-MAX(0,SUMIFS(Тех_Движение!$G$2:$G$5111,Тех_Движение!$D$2:$D$5111,$C1019,Тех_Движение!$B$2:$B$5111,"&lt;="&amp;K$3)-$F1019)))</f>
        <v>#VALUE!</v>
      </c>
      <c r="L1019" s="21" t="e">
        <f>IF(OR($B1019="",L$3&lt;$D1019+Настройки!$B$7),0,MAX(0,$E1019-MAX(0,SUMIFS(Тех_Движение!$G$2:$G$5111,Тех_Движение!$D$2:$D$5111,$C1019,Тех_Движение!$B$2:$B$5111,"&lt;="&amp;L$3)-$F1019)))</f>
        <v>#VALUE!</v>
      </c>
      <c r="M1019" s="21" t="e">
        <f>IF(OR($B1019="",M$3&lt;$D1019+Настройки!$B$7),0,MAX(0,$E1019-MAX(0,SUMIFS(Тех_Движение!$G$2:$G$5111,Тех_Движение!$D$2:$D$5111,$C1019,Тех_Движение!$B$2:$B$5111,"&lt;="&amp;M$3)-$F1019)))</f>
        <v>#VALUE!</v>
      </c>
      <c r="N1019" s="21" t="e">
        <f>IF(OR($B1019="",N$3&lt;$D1019+Настройки!$B$7),0,MAX(0,$E1019-MAX(0,SUMIFS(Тех_Движение!$G$2:$G$5111,Тех_Движение!$D$2:$D$5111,$C1019,Тех_Движение!$B$2:$B$5111,"&lt;="&amp;N$3)-$F1019)))</f>
        <v>#VALUE!</v>
      </c>
      <c r="O1019" s="21" t="e">
        <f>IF(OR($B1019="",O$3&lt;$D1019+Настройки!$B$7),0,MAX(0,$E1019-MAX(0,SUMIFS(Тех_Движение!$G$2:$G$5111,Тех_Движение!$D$2:$D$5111,$C1019,Тех_Движение!$B$2:$B$5111,"&lt;="&amp;O$3)-$F1019)))</f>
        <v>#VALUE!</v>
      </c>
      <c r="P1019" s="21" t="e">
        <f>IF(OR($B1019="",P$3&lt;$D1019+Настройки!$B$7),0,MAX(0,$E1019-MAX(0,SUMIFS(Тех_Движение!$G$2:$G$5111,Тех_Движение!$D$2:$D$5111,$C1019,Тех_Движение!$B$2:$B$5111,"&lt;="&amp;P$3)-$F1019)))</f>
        <v>#VALUE!</v>
      </c>
      <c r="Q1019" s="21" t="e">
        <f>IF(OR($B1019="",Q$3&lt;$D1019+Настройки!$B$7),0,MAX(0,$E1019-MAX(0,SUMIFS(Тех_Движение!$G$2:$G$5111,Тех_Движение!$D$2:$D$5111,$C1019,Тех_Движение!$B$2:$B$5111,"&lt;="&amp;Q$3)-$F1019)))</f>
        <v>#VALUE!</v>
      </c>
      <c r="R1019" s="21" t="str">
        <f t="shared" si="46"/>
        <v/>
      </c>
      <c r="S1019" s="23" t="str">
        <f>IF($B1019="","",VLOOKUP($C1019,Настройки!$A$11:$L$17,9,FALSE))</f>
        <v/>
      </c>
      <c r="T1019" s="23" t="str">
        <f t="shared" si="47"/>
        <v/>
      </c>
    </row>
    <row r="1020" spans="1:20" x14ac:dyDescent="0.3">
      <c r="A1020" s="20">
        <f>Тех_Движение!$A$1017</f>
        <v>1016</v>
      </c>
      <c r="B1020" s="20" t="str">
        <f>IF(Тех_Движение!$F$1017&gt;0,Тех_Движение!$I$1017,"")</f>
        <v/>
      </c>
      <c r="C1020" s="20" t="str">
        <f>IF($B1020="","",Тех_Движение!$D$1017)</f>
        <v/>
      </c>
      <c r="D1020" s="9" t="str">
        <f>IF($B1020="","",Тех_Движение!$B$1017)</f>
        <v/>
      </c>
      <c r="E1020" s="21" t="str">
        <f>IF($B1020="","",Тех_Движение!$F$1017)</f>
        <v/>
      </c>
      <c r="F1020" s="21" t="str">
        <f>IF($B1020="","",SUMIFS($E$5:$E1019,$C$5:$C1019,$C1020))</f>
        <v/>
      </c>
      <c r="G1020" s="21" t="str">
        <f>IF($B1020="","",MAX(0,$E1020-MAX(0,SUMIFS(Тех_Движение!$G$2:$G$5111,Тех_Движение!$D$2:$D$5111,$C1020,Тех_Движение!$B$2:$B$5111,"&lt;="&amp;Настройки!$B$5-1)-$F1020)))</f>
        <v/>
      </c>
      <c r="H1020" s="21" t="str">
        <f>IF($B1020="","",IF(AND($D1020&gt;=Настройки!$B$5,$D1020&lt;=Настройки!$B$6),$E1020,0))</f>
        <v/>
      </c>
      <c r="I1020" s="21" t="str">
        <f t="shared" si="45"/>
        <v/>
      </c>
      <c r="J1020" s="21" t="str">
        <f>IF($B1020="","",MAX(0,$E1020-MAX(0,SUMIFS(Тех_Движение!$G$2:$G$5111,Тех_Движение!$D$2:$D$5111,$C1020,Тех_Движение!$B$2:$B$5111,"&lt;="&amp;Настройки!$B$6)-$F1020)))</f>
        <v/>
      </c>
      <c r="K1020" s="21" t="e">
        <f>IF(OR($B1020="",K$3&lt;$D1020+Настройки!$B$7),0,MAX(0,$E1020-MAX(0,SUMIFS(Тех_Движение!$G$2:$G$5111,Тех_Движение!$D$2:$D$5111,$C1020,Тех_Движение!$B$2:$B$5111,"&lt;="&amp;K$3)-$F1020)))</f>
        <v>#VALUE!</v>
      </c>
      <c r="L1020" s="21" t="e">
        <f>IF(OR($B1020="",L$3&lt;$D1020+Настройки!$B$7),0,MAX(0,$E1020-MAX(0,SUMIFS(Тех_Движение!$G$2:$G$5111,Тех_Движение!$D$2:$D$5111,$C1020,Тех_Движение!$B$2:$B$5111,"&lt;="&amp;L$3)-$F1020)))</f>
        <v>#VALUE!</v>
      </c>
      <c r="M1020" s="21" t="e">
        <f>IF(OR($B1020="",M$3&lt;$D1020+Настройки!$B$7),0,MAX(0,$E1020-MAX(0,SUMIFS(Тех_Движение!$G$2:$G$5111,Тех_Движение!$D$2:$D$5111,$C1020,Тех_Движение!$B$2:$B$5111,"&lt;="&amp;M$3)-$F1020)))</f>
        <v>#VALUE!</v>
      </c>
      <c r="N1020" s="21" t="e">
        <f>IF(OR($B1020="",N$3&lt;$D1020+Настройки!$B$7),0,MAX(0,$E1020-MAX(0,SUMIFS(Тех_Движение!$G$2:$G$5111,Тех_Движение!$D$2:$D$5111,$C1020,Тех_Движение!$B$2:$B$5111,"&lt;="&amp;N$3)-$F1020)))</f>
        <v>#VALUE!</v>
      </c>
      <c r="O1020" s="21" t="e">
        <f>IF(OR($B1020="",O$3&lt;$D1020+Настройки!$B$7),0,MAX(0,$E1020-MAX(0,SUMIFS(Тех_Движение!$G$2:$G$5111,Тех_Движение!$D$2:$D$5111,$C1020,Тех_Движение!$B$2:$B$5111,"&lt;="&amp;O$3)-$F1020)))</f>
        <v>#VALUE!</v>
      </c>
      <c r="P1020" s="21" t="e">
        <f>IF(OR($B1020="",P$3&lt;$D1020+Настройки!$B$7),0,MAX(0,$E1020-MAX(0,SUMIFS(Тех_Движение!$G$2:$G$5111,Тех_Движение!$D$2:$D$5111,$C1020,Тех_Движение!$B$2:$B$5111,"&lt;="&amp;P$3)-$F1020)))</f>
        <v>#VALUE!</v>
      </c>
      <c r="Q1020" s="21" t="e">
        <f>IF(OR($B1020="",Q$3&lt;$D1020+Настройки!$B$7),0,MAX(0,$E1020-MAX(0,SUMIFS(Тех_Движение!$G$2:$G$5111,Тех_Движение!$D$2:$D$5111,$C1020,Тех_Движение!$B$2:$B$5111,"&lt;="&amp;Q$3)-$F1020)))</f>
        <v>#VALUE!</v>
      </c>
      <c r="R1020" s="21" t="str">
        <f t="shared" si="46"/>
        <v/>
      </c>
      <c r="S1020" s="23" t="str">
        <f>IF($B1020="","",VLOOKUP($C1020,Настройки!$A$11:$L$17,9,FALSE))</f>
        <v/>
      </c>
      <c r="T1020" s="23" t="str">
        <f t="shared" si="47"/>
        <v/>
      </c>
    </row>
    <row r="1021" spans="1:20" x14ac:dyDescent="0.3">
      <c r="A1021" s="20">
        <f>Тех_Движение!$A$1018</f>
        <v>1017</v>
      </c>
      <c r="B1021" s="20" t="str">
        <f>IF(Тех_Движение!$F$1018&gt;0,Тех_Движение!$I$1018,"")</f>
        <v/>
      </c>
      <c r="C1021" s="20" t="str">
        <f>IF($B1021="","",Тех_Движение!$D$1018)</f>
        <v/>
      </c>
      <c r="D1021" s="9" t="str">
        <f>IF($B1021="","",Тех_Движение!$B$1018)</f>
        <v/>
      </c>
      <c r="E1021" s="21" t="str">
        <f>IF($B1021="","",Тех_Движение!$F$1018)</f>
        <v/>
      </c>
      <c r="F1021" s="21" t="str">
        <f>IF($B1021="","",SUMIFS($E$5:$E1020,$C$5:$C1020,$C1021))</f>
        <v/>
      </c>
      <c r="G1021" s="21" t="str">
        <f>IF($B1021="","",MAX(0,$E1021-MAX(0,SUMIFS(Тех_Движение!$G$2:$G$5111,Тех_Движение!$D$2:$D$5111,$C1021,Тех_Движение!$B$2:$B$5111,"&lt;="&amp;Настройки!$B$5-1)-$F1021)))</f>
        <v/>
      </c>
      <c r="H1021" s="21" t="str">
        <f>IF($B1021="","",IF(AND($D1021&gt;=Настройки!$B$5,$D1021&lt;=Настройки!$B$6),$E1021,0))</f>
        <v/>
      </c>
      <c r="I1021" s="21" t="str">
        <f t="shared" si="45"/>
        <v/>
      </c>
      <c r="J1021" s="21" t="str">
        <f>IF($B1021="","",MAX(0,$E1021-MAX(0,SUMIFS(Тех_Движение!$G$2:$G$5111,Тех_Движение!$D$2:$D$5111,$C1021,Тех_Движение!$B$2:$B$5111,"&lt;="&amp;Настройки!$B$6)-$F1021)))</f>
        <v/>
      </c>
      <c r="K1021" s="21" t="e">
        <f>IF(OR($B1021="",K$3&lt;$D1021+Настройки!$B$7),0,MAX(0,$E1021-MAX(0,SUMIFS(Тех_Движение!$G$2:$G$5111,Тех_Движение!$D$2:$D$5111,$C1021,Тех_Движение!$B$2:$B$5111,"&lt;="&amp;K$3)-$F1021)))</f>
        <v>#VALUE!</v>
      </c>
      <c r="L1021" s="21" t="e">
        <f>IF(OR($B1021="",L$3&lt;$D1021+Настройки!$B$7),0,MAX(0,$E1021-MAX(0,SUMIFS(Тех_Движение!$G$2:$G$5111,Тех_Движение!$D$2:$D$5111,$C1021,Тех_Движение!$B$2:$B$5111,"&lt;="&amp;L$3)-$F1021)))</f>
        <v>#VALUE!</v>
      </c>
      <c r="M1021" s="21" t="e">
        <f>IF(OR($B1021="",M$3&lt;$D1021+Настройки!$B$7),0,MAX(0,$E1021-MAX(0,SUMIFS(Тех_Движение!$G$2:$G$5111,Тех_Движение!$D$2:$D$5111,$C1021,Тех_Движение!$B$2:$B$5111,"&lt;="&amp;M$3)-$F1021)))</f>
        <v>#VALUE!</v>
      </c>
      <c r="N1021" s="21" t="e">
        <f>IF(OR($B1021="",N$3&lt;$D1021+Настройки!$B$7),0,MAX(0,$E1021-MAX(0,SUMIFS(Тех_Движение!$G$2:$G$5111,Тех_Движение!$D$2:$D$5111,$C1021,Тех_Движение!$B$2:$B$5111,"&lt;="&amp;N$3)-$F1021)))</f>
        <v>#VALUE!</v>
      </c>
      <c r="O1021" s="21" t="e">
        <f>IF(OR($B1021="",O$3&lt;$D1021+Настройки!$B$7),0,MAX(0,$E1021-MAX(0,SUMIFS(Тех_Движение!$G$2:$G$5111,Тех_Движение!$D$2:$D$5111,$C1021,Тех_Движение!$B$2:$B$5111,"&lt;="&amp;O$3)-$F1021)))</f>
        <v>#VALUE!</v>
      </c>
      <c r="P1021" s="21" t="e">
        <f>IF(OR($B1021="",P$3&lt;$D1021+Настройки!$B$7),0,MAX(0,$E1021-MAX(0,SUMIFS(Тех_Движение!$G$2:$G$5111,Тех_Движение!$D$2:$D$5111,$C1021,Тех_Движение!$B$2:$B$5111,"&lt;="&amp;P$3)-$F1021)))</f>
        <v>#VALUE!</v>
      </c>
      <c r="Q1021" s="21" t="e">
        <f>IF(OR($B1021="",Q$3&lt;$D1021+Настройки!$B$7),0,MAX(0,$E1021-MAX(0,SUMIFS(Тех_Движение!$G$2:$G$5111,Тех_Движение!$D$2:$D$5111,$C1021,Тех_Движение!$B$2:$B$5111,"&lt;="&amp;Q$3)-$F1021)))</f>
        <v>#VALUE!</v>
      </c>
      <c r="R1021" s="21" t="str">
        <f t="shared" si="46"/>
        <v/>
      </c>
      <c r="S1021" s="23" t="str">
        <f>IF($B1021="","",VLOOKUP($C1021,Настройки!$A$11:$L$17,9,FALSE))</f>
        <v/>
      </c>
      <c r="T1021" s="23" t="str">
        <f t="shared" si="47"/>
        <v/>
      </c>
    </row>
    <row r="1022" spans="1:20" x14ac:dyDescent="0.3">
      <c r="A1022" s="20">
        <f>Тех_Движение!$A$1019</f>
        <v>1018</v>
      </c>
      <c r="B1022" s="20" t="str">
        <f>IF(Тех_Движение!$F$1019&gt;0,Тех_Движение!$I$1019,"")</f>
        <v/>
      </c>
      <c r="C1022" s="20" t="str">
        <f>IF($B1022="","",Тех_Движение!$D$1019)</f>
        <v/>
      </c>
      <c r="D1022" s="9" t="str">
        <f>IF($B1022="","",Тех_Движение!$B$1019)</f>
        <v/>
      </c>
      <c r="E1022" s="21" t="str">
        <f>IF($B1022="","",Тех_Движение!$F$1019)</f>
        <v/>
      </c>
      <c r="F1022" s="21" t="str">
        <f>IF($B1022="","",SUMIFS($E$5:$E1021,$C$5:$C1021,$C1022))</f>
        <v/>
      </c>
      <c r="G1022" s="21" t="str">
        <f>IF($B1022="","",MAX(0,$E1022-MAX(0,SUMIFS(Тех_Движение!$G$2:$G$5111,Тех_Движение!$D$2:$D$5111,$C1022,Тех_Движение!$B$2:$B$5111,"&lt;="&amp;Настройки!$B$5-1)-$F1022)))</f>
        <v/>
      </c>
      <c r="H1022" s="21" t="str">
        <f>IF($B1022="","",IF(AND($D1022&gt;=Настройки!$B$5,$D1022&lt;=Настройки!$B$6),$E1022,0))</f>
        <v/>
      </c>
      <c r="I1022" s="21" t="str">
        <f t="shared" si="45"/>
        <v/>
      </c>
      <c r="J1022" s="21" t="str">
        <f>IF($B1022="","",MAX(0,$E1022-MAX(0,SUMIFS(Тех_Движение!$G$2:$G$5111,Тех_Движение!$D$2:$D$5111,$C1022,Тех_Движение!$B$2:$B$5111,"&lt;="&amp;Настройки!$B$6)-$F1022)))</f>
        <v/>
      </c>
      <c r="K1022" s="21" t="e">
        <f>IF(OR($B1022="",K$3&lt;$D1022+Настройки!$B$7),0,MAX(0,$E1022-MAX(0,SUMIFS(Тех_Движение!$G$2:$G$5111,Тех_Движение!$D$2:$D$5111,$C1022,Тех_Движение!$B$2:$B$5111,"&lt;="&amp;K$3)-$F1022)))</f>
        <v>#VALUE!</v>
      </c>
      <c r="L1022" s="21" t="e">
        <f>IF(OR($B1022="",L$3&lt;$D1022+Настройки!$B$7),0,MAX(0,$E1022-MAX(0,SUMIFS(Тех_Движение!$G$2:$G$5111,Тех_Движение!$D$2:$D$5111,$C1022,Тех_Движение!$B$2:$B$5111,"&lt;="&amp;L$3)-$F1022)))</f>
        <v>#VALUE!</v>
      </c>
      <c r="M1022" s="21" t="e">
        <f>IF(OR($B1022="",M$3&lt;$D1022+Настройки!$B$7),0,MAX(0,$E1022-MAX(0,SUMIFS(Тех_Движение!$G$2:$G$5111,Тех_Движение!$D$2:$D$5111,$C1022,Тех_Движение!$B$2:$B$5111,"&lt;="&amp;M$3)-$F1022)))</f>
        <v>#VALUE!</v>
      </c>
      <c r="N1022" s="21" t="e">
        <f>IF(OR($B1022="",N$3&lt;$D1022+Настройки!$B$7),0,MAX(0,$E1022-MAX(0,SUMIFS(Тех_Движение!$G$2:$G$5111,Тех_Движение!$D$2:$D$5111,$C1022,Тех_Движение!$B$2:$B$5111,"&lt;="&amp;N$3)-$F1022)))</f>
        <v>#VALUE!</v>
      </c>
      <c r="O1022" s="21" t="e">
        <f>IF(OR($B1022="",O$3&lt;$D1022+Настройки!$B$7),0,MAX(0,$E1022-MAX(0,SUMIFS(Тех_Движение!$G$2:$G$5111,Тех_Движение!$D$2:$D$5111,$C1022,Тех_Движение!$B$2:$B$5111,"&lt;="&amp;O$3)-$F1022)))</f>
        <v>#VALUE!</v>
      </c>
      <c r="P1022" s="21" t="e">
        <f>IF(OR($B1022="",P$3&lt;$D1022+Настройки!$B$7),0,MAX(0,$E1022-MAX(0,SUMIFS(Тех_Движение!$G$2:$G$5111,Тех_Движение!$D$2:$D$5111,$C1022,Тех_Движение!$B$2:$B$5111,"&lt;="&amp;P$3)-$F1022)))</f>
        <v>#VALUE!</v>
      </c>
      <c r="Q1022" s="21" t="e">
        <f>IF(OR($B1022="",Q$3&lt;$D1022+Настройки!$B$7),0,MAX(0,$E1022-MAX(0,SUMIFS(Тех_Движение!$G$2:$G$5111,Тех_Движение!$D$2:$D$5111,$C1022,Тех_Движение!$B$2:$B$5111,"&lt;="&amp;Q$3)-$F1022)))</f>
        <v>#VALUE!</v>
      </c>
      <c r="R1022" s="21" t="str">
        <f t="shared" si="46"/>
        <v/>
      </c>
      <c r="S1022" s="23" t="str">
        <f>IF($B1022="","",VLOOKUP($C1022,Настройки!$A$11:$L$17,9,FALSE))</f>
        <v/>
      </c>
      <c r="T1022" s="23" t="str">
        <f t="shared" si="47"/>
        <v/>
      </c>
    </row>
    <row r="1023" spans="1:20" x14ac:dyDescent="0.3">
      <c r="A1023" s="20">
        <f>Тех_Движение!$A$1020</f>
        <v>1019</v>
      </c>
      <c r="B1023" s="20" t="str">
        <f>IF(Тех_Движение!$F$1020&gt;0,Тех_Движение!$I$1020,"")</f>
        <v/>
      </c>
      <c r="C1023" s="20" t="str">
        <f>IF($B1023="","",Тех_Движение!$D$1020)</f>
        <v/>
      </c>
      <c r="D1023" s="9" t="str">
        <f>IF($B1023="","",Тех_Движение!$B$1020)</f>
        <v/>
      </c>
      <c r="E1023" s="21" t="str">
        <f>IF($B1023="","",Тех_Движение!$F$1020)</f>
        <v/>
      </c>
      <c r="F1023" s="21" t="str">
        <f>IF($B1023="","",SUMIFS($E$5:$E1022,$C$5:$C1022,$C1023))</f>
        <v/>
      </c>
      <c r="G1023" s="21" t="str">
        <f>IF($B1023="","",MAX(0,$E1023-MAX(0,SUMIFS(Тех_Движение!$G$2:$G$5111,Тех_Движение!$D$2:$D$5111,$C1023,Тех_Движение!$B$2:$B$5111,"&lt;="&amp;Настройки!$B$5-1)-$F1023)))</f>
        <v/>
      </c>
      <c r="H1023" s="21" t="str">
        <f>IF($B1023="","",IF(AND($D1023&gt;=Настройки!$B$5,$D1023&lt;=Настройки!$B$6),$E1023,0))</f>
        <v/>
      </c>
      <c r="I1023" s="21" t="str">
        <f t="shared" si="45"/>
        <v/>
      </c>
      <c r="J1023" s="21" t="str">
        <f>IF($B1023="","",MAX(0,$E1023-MAX(0,SUMIFS(Тех_Движение!$G$2:$G$5111,Тех_Движение!$D$2:$D$5111,$C1023,Тех_Движение!$B$2:$B$5111,"&lt;="&amp;Настройки!$B$6)-$F1023)))</f>
        <v/>
      </c>
      <c r="K1023" s="21" t="e">
        <f>IF(OR($B1023="",K$3&lt;$D1023+Настройки!$B$7),0,MAX(0,$E1023-MAX(0,SUMIFS(Тех_Движение!$G$2:$G$5111,Тех_Движение!$D$2:$D$5111,$C1023,Тех_Движение!$B$2:$B$5111,"&lt;="&amp;K$3)-$F1023)))</f>
        <v>#VALUE!</v>
      </c>
      <c r="L1023" s="21" t="e">
        <f>IF(OR($B1023="",L$3&lt;$D1023+Настройки!$B$7),0,MAX(0,$E1023-MAX(0,SUMIFS(Тех_Движение!$G$2:$G$5111,Тех_Движение!$D$2:$D$5111,$C1023,Тех_Движение!$B$2:$B$5111,"&lt;="&amp;L$3)-$F1023)))</f>
        <v>#VALUE!</v>
      </c>
      <c r="M1023" s="21" t="e">
        <f>IF(OR($B1023="",M$3&lt;$D1023+Настройки!$B$7),0,MAX(0,$E1023-MAX(0,SUMIFS(Тех_Движение!$G$2:$G$5111,Тех_Движение!$D$2:$D$5111,$C1023,Тех_Движение!$B$2:$B$5111,"&lt;="&amp;M$3)-$F1023)))</f>
        <v>#VALUE!</v>
      </c>
      <c r="N1023" s="21" t="e">
        <f>IF(OR($B1023="",N$3&lt;$D1023+Настройки!$B$7),0,MAX(0,$E1023-MAX(0,SUMIFS(Тех_Движение!$G$2:$G$5111,Тех_Движение!$D$2:$D$5111,$C1023,Тех_Движение!$B$2:$B$5111,"&lt;="&amp;N$3)-$F1023)))</f>
        <v>#VALUE!</v>
      </c>
      <c r="O1023" s="21" t="e">
        <f>IF(OR($B1023="",O$3&lt;$D1023+Настройки!$B$7),0,MAX(0,$E1023-MAX(0,SUMIFS(Тех_Движение!$G$2:$G$5111,Тех_Движение!$D$2:$D$5111,$C1023,Тех_Движение!$B$2:$B$5111,"&lt;="&amp;O$3)-$F1023)))</f>
        <v>#VALUE!</v>
      </c>
      <c r="P1023" s="21" t="e">
        <f>IF(OR($B1023="",P$3&lt;$D1023+Настройки!$B$7),0,MAX(0,$E1023-MAX(0,SUMIFS(Тех_Движение!$G$2:$G$5111,Тех_Движение!$D$2:$D$5111,$C1023,Тех_Движение!$B$2:$B$5111,"&lt;="&amp;P$3)-$F1023)))</f>
        <v>#VALUE!</v>
      </c>
      <c r="Q1023" s="21" t="e">
        <f>IF(OR($B1023="",Q$3&lt;$D1023+Настройки!$B$7),0,MAX(0,$E1023-MAX(0,SUMIFS(Тех_Движение!$G$2:$G$5111,Тех_Движение!$D$2:$D$5111,$C1023,Тех_Движение!$B$2:$B$5111,"&lt;="&amp;Q$3)-$F1023)))</f>
        <v>#VALUE!</v>
      </c>
      <c r="R1023" s="21" t="str">
        <f t="shared" si="46"/>
        <v/>
      </c>
      <c r="S1023" s="23" t="str">
        <f>IF($B1023="","",VLOOKUP($C1023,Настройки!$A$11:$L$17,9,FALSE))</f>
        <v/>
      </c>
      <c r="T1023" s="23" t="str">
        <f t="shared" si="47"/>
        <v/>
      </c>
    </row>
    <row r="1024" spans="1:20" x14ac:dyDescent="0.3">
      <c r="A1024" s="20">
        <f>Тех_Движение!$A$1021</f>
        <v>1020</v>
      </c>
      <c r="B1024" s="20" t="str">
        <f>IF(Тех_Движение!$F$1021&gt;0,Тех_Движение!$I$1021,"")</f>
        <v/>
      </c>
      <c r="C1024" s="20" t="str">
        <f>IF($B1024="","",Тех_Движение!$D$1021)</f>
        <v/>
      </c>
      <c r="D1024" s="9" t="str">
        <f>IF($B1024="","",Тех_Движение!$B$1021)</f>
        <v/>
      </c>
      <c r="E1024" s="21" t="str">
        <f>IF($B1024="","",Тех_Движение!$F$1021)</f>
        <v/>
      </c>
      <c r="F1024" s="21" t="str">
        <f>IF($B1024="","",SUMIFS($E$5:$E1023,$C$5:$C1023,$C1024))</f>
        <v/>
      </c>
      <c r="G1024" s="21" t="str">
        <f>IF($B1024="","",MAX(0,$E1024-MAX(0,SUMIFS(Тех_Движение!$G$2:$G$5111,Тех_Движение!$D$2:$D$5111,$C1024,Тех_Движение!$B$2:$B$5111,"&lt;="&amp;Настройки!$B$5-1)-$F1024)))</f>
        <v/>
      </c>
      <c r="H1024" s="21" t="str">
        <f>IF($B1024="","",IF(AND($D1024&gt;=Настройки!$B$5,$D1024&lt;=Настройки!$B$6),$E1024,0))</f>
        <v/>
      </c>
      <c r="I1024" s="21" t="str">
        <f t="shared" si="45"/>
        <v/>
      </c>
      <c r="J1024" s="21" t="str">
        <f>IF($B1024="","",MAX(0,$E1024-MAX(0,SUMIFS(Тех_Движение!$G$2:$G$5111,Тех_Движение!$D$2:$D$5111,$C1024,Тех_Движение!$B$2:$B$5111,"&lt;="&amp;Настройки!$B$6)-$F1024)))</f>
        <v/>
      </c>
      <c r="K1024" s="21" t="e">
        <f>IF(OR($B1024="",K$3&lt;$D1024+Настройки!$B$7),0,MAX(0,$E1024-MAX(0,SUMIFS(Тех_Движение!$G$2:$G$5111,Тех_Движение!$D$2:$D$5111,$C1024,Тех_Движение!$B$2:$B$5111,"&lt;="&amp;K$3)-$F1024)))</f>
        <v>#VALUE!</v>
      </c>
      <c r="L1024" s="21" t="e">
        <f>IF(OR($B1024="",L$3&lt;$D1024+Настройки!$B$7),0,MAX(0,$E1024-MAX(0,SUMIFS(Тех_Движение!$G$2:$G$5111,Тех_Движение!$D$2:$D$5111,$C1024,Тех_Движение!$B$2:$B$5111,"&lt;="&amp;L$3)-$F1024)))</f>
        <v>#VALUE!</v>
      </c>
      <c r="M1024" s="21" t="e">
        <f>IF(OR($B1024="",M$3&lt;$D1024+Настройки!$B$7),0,MAX(0,$E1024-MAX(0,SUMIFS(Тех_Движение!$G$2:$G$5111,Тех_Движение!$D$2:$D$5111,$C1024,Тех_Движение!$B$2:$B$5111,"&lt;="&amp;M$3)-$F1024)))</f>
        <v>#VALUE!</v>
      </c>
      <c r="N1024" s="21" t="e">
        <f>IF(OR($B1024="",N$3&lt;$D1024+Настройки!$B$7),0,MAX(0,$E1024-MAX(0,SUMIFS(Тех_Движение!$G$2:$G$5111,Тех_Движение!$D$2:$D$5111,$C1024,Тех_Движение!$B$2:$B$5111,"&lt;="&amp;N$3)-$F1024)))</f>
        <v>#VALUE!</v>
      </c>
      <c r="O1024" s="21" t="e">
        <f>IF(OR($B1024="",O$3&lt;$D1024+Настройки!$B$7),0,MAX(0,$E1024-MAX(0,SUMIFS(Тех_Движение!$G$2:$G$5111,Тех_Движение!$D$2:$D$5111,$C1024,Тех_Движение!$B$2:$B$5111,"&lt;="&amp;O$3)-$F1024)))</f>
        <v>#VALUE!</v>
      </c>
      <c r="P1024" s="21" t="e">
        <f>IF(OR($B1024="",P$3&lt;$D1024+Настройки!$B$7),0,MAX(0,$E1024-MAX(0,SUMIFS(Тех_Движение!$G$2:$G$5111,Тех_Движение!$D$2:$D$5111,$C1024,Тех_Движение!$B$2:$B$5111,"&lt;="&amp;P$3)-$F1024)))</f>
        <v>#VALUE!</v>
      </c>
      <c r="Q1024" s="21" t="e">
        <f>IF(OR($B1024="",Q$3&lt;$D1024+Настройки!$B$7),0,MAX(0,$E1024-MAX(0,SUMIFS(Тех_Движение!$G$2:$G$5111,Тех_Движение!$D$2:$D$5111,$C1024,Тех_Движение!$B$2:$B$5111,"&lt;="&amp;Q$3)-$F1024)))</f>
        <v>#VALUE!</v>
      </c>
      <c r="R1024" s="21" t="str">
        <f t="shared" si="46"/>
        <v/>
      </c>
      <c r="S1024" s="23" t="str">
        <f>IF($B1024="","",VLOOKUP($C1024,Настройки!$A$11:$L$17,9,FALSE))</f>
        <v/>
      </c>
      <c r="T1024" s="23" t="str">
        <f t="shared" si="47"/>
        <v/>
      </c>
    </row>
    <row r="1025" spans="1:20" x14ac:dyDescent="0.3">
      <c r="A1025" s="20">
        <f>Тех_Движение!$A$1022</f>
        <v>1021</v>
      </c>
      <c r="B1025" s="20" t="str">
        <f>IF(Тех_Движение!$F$1022&gt;0,Тех_Движение!$I$1022,"")</f>
        <v/>
      </c>
      <c r="C1025" s="20" t="str">
        <f>IF($B1025="","",Тех_Движение!$D$1022)</f>
        <v/>
      </c>
      <c r="D1025" s="9" t="str">
        <f>IF($B1025="","",Тех_Движение!$B$1022)</f>
        <v/>
      </c>
      <c r="E1025" s="21" t="str">
        <f>IF($B1025="","",Тех_Движение!$F$1022)</f>
        <v/>
      </c>
      <c r="F1025" s="21" t="str">
        <f>IF($B1025="","",SUMIFS($E$5:$E1024,$C$5:$C1024,$C1025))</f>
        <v/>
      </c>
      <c r="G1025" s="21" t="str">
        <f>IF($B1025="","",MAX(0,$E1025-MAX(0,SUMIFS(Тех_Движение!$G$2:$G$5111,Тех_Движение!$D$2:$D$5111,$C1025,Тех_Движение!$B$2:$B$5111,"&lt;="&amp;Настройки!$B$5-1)-$F1025)))</f>
        <v/>
      </c>
      <c r="H1025" s="21" t="str">
        <f>IF($B1025="","",IF(AND($D1025&gt;=Настройки!$B$5,$D1025&lt;=Настройки!$B$6),$E1025,0))</f>
        <v/>
      </c>
      <c r="I1025" s="21" t="str">
        <f t="shared" si="45"/>
        <v/>
      </c>
      <c r="J1025" s="21" t="str">
        <f>IF($B1025="","",MAX(0,$E1025-MAX(0,SUMIFS(Тех_Движение!$G$2:$G$5111,Тех_Движение!$D$2:$D$5111,$C1025,Тех_Движение!$B$2:$B$5111,"&lt;="&amp;Настройки!$B$6)-$F1025)))</f>
        <v/>
      </c>
      <c r="K1025" s="21" t="e">
        <f>IF(OR($B1025="",K$3&lt;$D1025+Настройки!$B$7),0,MAX(0,$E1025-MAX(0,SUMIFS(Тех_Движение!$G$2:$G$5111,Тех_Движение!$D$2:$D$5111,$C1025,Тех_Движение!$B$2:$B$5111,"&lt;="&amp;K$3)-$F1025)))</f>
        <v>#VALUE!</v>
      </c>
      <c r="L1025" s="21" t="e">
        <f>IF(OR($B1025="",L$3&lt;$D1025+Настройки!$B$7),0,MAX(0,$E1025-MAX(0,SUMIFS(Тех_Движение!$G$2:$G$5111,Тех_Движение!$D$2:$D$5111,$C1025,Тех_Движение!$B$2:$B$5111,"&lt;="&amp;L$3)-$F1025)))</f>
        <v>#VALUE!</v>
      </c>
      <c r="M1025" s="21" t="e">
        <f>IF(OR($B1025="",M$3&lt;$D1025+Настройки!$B$7),0,MAX(0,$E1025-MAX(0,SUMIFS(Тех_Движение!$G$2:$G$5111,Тех_Движение!$D$2:$D$5111,$C1025,Тех_Движение!$B$2:$B$5111,"&lt;="&amp;M$3)-$F1025)))</f>
        <v>#VALUE!</v>
      </c>
      <c r="N1025" s="21" t="e">
        <f>IF(OR($B1025="",N$3&lt;$D1025+Настройки!$B$7),0,MAX(0,$E1025-MAX(0,SUMIFS(Тех_Движение!$G$2:$G$5111,Тех_Движение!$D$2:$D$5111,$C1025,Тех_Движение!$B$2:$B$5111,"&lt;="&amp;N$3)-$F1025)))</f>
        <v>#VALUE!</v>
      </c>
      <c r="O1025" s="21" t="e">
        <f>IF(OR($B1025="",O$3&lt;$D1025+Настройки!$B$7),0,MAX(0,$E1025-MAX(0,SUMIFS(Тех_Движение!$G$2:$G$5111,Тех_Движение!$D$2:$D$5111,$C1025,Тех_Движение!$B$2:$B$5111,"&lt;="&amp;O$3)-$F1025)))</f>
        <v>#VALUE!</v>
      </c>
      <c r="P1025" s="21" t="e">
        <f>IF(OR($B1025="",P$3&lt;$D1025+Настройки!$B$7),0,MAX(0,$E1025-MAX(0,SUMIFS(Тех_Движение!$G$2:$G$5111,Тех_Движение!$D$2:$D$5111,$C1025,Тех_Движение!$B$2:$B$5111,"&lt;="&amp;P$3)-$F1025)))</f>
        <v>#VALUE!</v>
      </c>
      <c r="Q1025" s="21" t="e">
        <f>IF(OR($B1025="",Q$3&lt;$D1025+Настройки!$B$7),0,MAX(0,$E1025-MAX(0,SUMIFS(Тех_Движение!$G$2:$G$5111,Тех_Движение!$D$2:$D$5111,$C1025,Тех_Движение!$B$2:$B$5111,"&lt;="&amp;Q$3)-$F1025)))</f>
        <v>#VALUE!</v>
      </c>
      <c r="R1025" s="21" t="str">
        <f t="shared" si="46"/>
        <v/>
      </c>
      <c r="S1025" s="23" t="str">
        <f>IF($B1025="","",VLOOKUP($C1025,Настройки!$A$11:$L$17,9,FALSE))</f>
        <v/>
      </c>
      <c r="T1025" s="23" t="str">
        <f t="shared" si="47"/>
        <v/>
      </c>
    </row>
    <row r="1026" spans="1:20" x14ac:dyDescent="0.3">
      <c r="A1026" s="20">
        <f>Тех_Движение!$A$1023</f>
        <v>1022</v>
      </c>
      <c r="B1026" s="20" t="str">
        <f>IF(Тех_Движение!$F$1023&gt;0,Тех_Движение!$I$1023,"")</f>
        <v/>
      </c>
      <c r="C1026" s="20" t="str">
        <f>IF($B1026="","",Тех_Движение!$D$1023)</f>
        <v/>
      </c>
      <c r="D1026" s="9" t="str">
        <f>IF($B1026="","",Тех_Движение!$B$1023)</f>
        <v/>
      </c>
      <c r="E1026" s="21" t="str">
        <f>IF($B1026="","",Тех_Движение!$F$1023)</f>
        <v/>
      </c>
      <c r="F1026" s="21" t="str">
        <f>IF($B1026="","",SUMIFS($E$5:$E1025,$C$5:$C1025,$C1026))</f>
        <v/>
      </c>
      <c r="G1026" s="21" t="str">
        <f>IF($B1026="","",MAX(0,$E1026-MAX(0,SUMIFS(Тех_Движение!$G$2:$G$5111,Тех_Движение!$D$2:$D$5111,$C1026,Тех_Движение!$B$2:$B$5111,"&lt;="&amp;Настройки!$B$5-1)-$F1026)))</f>
        <v/>
      </c>
      <c r="H1026" s="21" t="str">
        <f>IF($B1026="","",IF(AND($D1026&gt;=Настройки!$B$5,$D1026&lt;=Настройки!$B$6),$E1026,0))</f>
        <v/>
      </c>
      <c r="I1026" s="21" t="str">
        <f t="shared" si="45"/>
        <v/>
      </c>
      <c r="J1026" s="21" t="str">
        <f>IF($B1026="","",MAX(0,$E1026-MAX(0,SUMIFS(Тех_Движение!$G$2:$G$5111,Тех_Движение!$D$2:$D$5111,$C1026,Тех_Движение!$B$2:$B$5111,"&lt;="&amp;Настройки!$B$6)-$F1026)))</f>
        <v/>
      </c>
      <c r="K1026" s="21" t="e">
        <f>IF(OR($B1026="",K$3&lt;$D1026+Настройки!$B$7),0,MAX(0,$E1026-MAX(0,SUMIFS(Тех_Движение!$G$2:$G$5111,Тех_Движение!$D$2:$D$5111,$C1026,Тех_Движение!$B$2:$B$5111,"&lt;="&amp;K$3)-$F1026)))</f>
        <v>#VALUE!</v>
      </c>
      <c r="L1026" s="21" t="e">
        <f>IF(OR($B1026="",L$3&lt;$D1026+Настройки!$B$7),0,MAX(0,$E1026-MAX(0,SUMIFS(Тех_Движение!$G$2:$G$5111,Тех_Движение!$D$2:$D$5111,$C1026,Тех_Движение!$B$2:$B$5111,"&lt;="&amp;L$3)-$F1026)))</f>
        <v>#VALUE!</v>
      </c>
      <c r="M1026" s="21" t="e">
        <f>IF(OR($B1026="",M$3&lt;$D1026+Настройки!$B$7),0,MAX(0,$E1026-MAX(0,SUMIFS(Тех_Движение!$G$2:$G$5111,Тех_Движение!$D$2:$D$5111,$C1026,Тех_Движение!$B$2:$B$5111,"&lt;="&amp;M$3)-$F1026)))</f>
        <v>#VALUE!</v>
      </c>
      <c r="N1026" s="21" t="e">
        <f>IF(OR($B1026="",N$3&lt;$D1026+Настройки!$B$7),0,MAX(0,$E1026-MAX(0,SUMIFS(Тех_Движение!$G$2:$G$5111,Тех_Движение!$D$2:$D$5111,$C1026,Тех_Движение!$B$2:$B$5111,"&lt;="&amp;N$3)-$F1026)))</f>
        <v>#VALUE!</v>
      </c>
      <c r="O1026" s="21" t="e">
        <f>IF(OR($B1026="",O$3&lt;$D1026+Настройки!$B$7),0,MAX(0,$E1026-MAX(0,SUMIFS(Тех_Движение!$G$2:$G$5111,Тех_Движение!$D$2:$D$5111,$C1026,Тех_Движение!$B$2:$B$5111,"&lt;="&amp;O$3)-$F1026)))</f>
        <v>#VALUE!</v>
      </c>
      <c r="P1026" s="21" t="e">
        <f>IF(OR($B1026="",P$3&lt;$D1026+Настройки!$B$7),0,MAX(0,$E1026-MAX(0,SUMIFS(Тех_Движение!$G$2:$G$5111,Тех_Движение!$D$2:$D$5111,$C1026,Тех_Движение!$B$2:$B$5111,"&lt;="&amp;P$3)-$F1026)))</f>
        <v>#VALUE!</v>
      </c>
      <c r="Q1026" s="21" t="e">
        <f>IF(OR($B1026="",Q$3&lt;$D1026+Настройки!$B$7),0,MAX(0,$E1026-MAX(0,SUMIFS(Тех_Движение!$G$2:$G$5111,Тех_Движение!$D$2:$D$5111,$C1026,Тех_Движение!$B$2:$B$5111,"&lt;="&amp;Q$3)-$F1026)))</f>
        <v>#VALUE!</v>
      </c>
      <c r="R1026" s="21" t="str">
        <f t="shared" si="46"/>
        <v/>
      </c>
      <c r="S1026" s="23" t="str">
        <f>IF($B1026="","",VLOOKUP($C1026,Настройки!$A$11:$L$17,9,FALSE))</f>
        <v/>
      </c>
      <c r="T1026" s="23" t="str">
        <f t="shared" si="47"/>
        <v/>
      </c>
    </row>
    <row r="1027" spans="1:20" x14ac:dyDescent="0.3">
      <c r="A1027" s="20">
        <f>Тех_Движение!$A$1024</f>
        <v>1023</v>
      </c>
      <c r="B1027" s="20" t="str">
        <f>IF(Тех_Движение!$F$1024&gt;0,Тех_Движение!$I$1024,"")</f>
        <v/>
      </c>
      <c r="C1027" s="20" t="str">
        <f>IF($B1027="","",Тех_Движение!$D$1024)</f>
        <v/>
      </c>
      <c r="D1027" s="9" t="str">
        <f>IF($B1027="","",Тех_Движение!$B$1024)</f>
        <v/>
      </c>
      <c r="E1027" s="21" t="str">
        <f>IF($B1027="","",Тех_Движение!$F$1024)</f>
        <v/>
      </c>
      <c r="F1027" s="21" t="str">
        <f>IF($B1027="","",SUMIFS($E$5:$E1026,$C$5:$C1026,$C1027))</f>
        <v/>
      </c>
      <c r="G1027" s="21" t="str">
        <f>IF($B1027="","",MAX(0,$E1027-MAX(0,SUMIFS(Тех_Движение!$G$2:$G$5111,Тех_Движение!$D$2:$D$5111,$C1027,Тех_Движение!$B$2:$B$5111,"&lt;="&amp;Настройки!$B$5-1)-$F1027)))</f>
        <v/>
      </c>
      <c r="H1027" s="21" t="str">
        <f>IF($B1027="","",IF(AND($D1027&gt;=Настройки!$B$5,$D1027&lt;=Настройки!$B$6),$E1027,0))</f>
        <v/>
      </c>
      <c r="I1027" s="21" t="str">
        <f t="shared" si="45"/>
        <v/>
      </c>
      <c r="J1027" s="21" t="str">
        <f>IF($B1027="","",MAX(0,$E1027-MAX(0,SUMIFS(Тех_Движение!$G$2:$G$5111,Тех_Движение!$D$2:$D$5111,$C1027,Тех_Движение!$B$2:$B$5111,"&lt;="&amp;Настройки!$B$6)-$F1027)))</f>
        <v/>
      </c>
      <c r="K1027" s="21" t="e">
        <f>IF(OR($B1027="",K$3&lt;$D1027+Настройки!$B$7),0,MAX(0,$E1027-MAX(0,SUMIFS(Тех_Движение!$G$2:$G$5111,Тех_Движение!$D$2:$D$5111,$C1027,Тех_Движение!$B$2:$B$5111,"&lt;="&amp;K$3)-$F1027)))</f>
        <v>#VALUE!</v>
      </c>
      <c r="L1027" s="21" t="e">
        <f>IF(OR($B1027="",L$3&lt;$D1027+Настройки!$B$7),0,MAX(0,$E1027-MAX(0,SUMIFS(Тех_Движение!$G$2:$G$5111,Тех_Движение!$D$2:$D$5111,$C1027,Тех_Движение!$B$2:$B$5111,"&lt;="&amp;L$3)-$F1027)))</f>
        <v>#VALUE!</v>
      </c>
      <c r="M1027" s="21" t="e">
        <f>IF(OR($B1027="",M$3&lt;$D1027+Настройки!$B$7),0,MAX(0,$E1027-MAX(0,SUMIFS(Тех_Движение!$G$2:$G$5111,Тех_Движение!$D$2:$D$5111,$C1027,Тех_Движение!$B$2:$B$5111,"&lt;="&amp;M$3)-$F1027)))</f>
        <v>#VALUE!</v>
      </c>
      <c r="N1027" s="21" t="e">
        <f>IF(OR($B1027="",N$3&lt;$D1027+Настройки!$B$7),0,MAX(0,$E1027-MAX(0,SUMIFS(Тех_Движение!$G$2:$G$5111,Тех_Движение!$D$2:$D$5111,$C1027,Тех_Движение!$B$2:$B$5111,"&lt;="&amp;N$3)-$F1027)))</f>
        <v>#VALUE!</v>
      </c>
      <c r="O1027" s="21" t="e">
        <f>IF(OR($B1027="",O$3&lt;$D1027+Настройки!$B$7),0,MAX(0,$E1027-MAX(0,SUMIFS(Тех_Движение!$G$2:$G$5111,Тех_Движение!$D$2:$D$5111,$C1027,Тех_Движение!$B$2:$B$5111,"&lt;="&amp;O$3)-$F1027)))</f>
        <v>#VALUE!</v>
      </c>
      <c r="P1027" s="21" t="e">
        <f>IF(OR($B1027="",P$3&lt;$D1027+Настройки!$B$7),0,MAX(0,$E1027-MAX(0,SUMIFS(Тех_Движение!$G$2:$G$5111,Тех_Движение!$D$2:$D$5111,$C1027,Тех_Движение!$B$2:$B$5111,"&lt;="&amp;P$3)-$F1027)))</f>
        <v>#VALUE!</v>
      </c>
      <c r="Q1027" s="21" t="e">
        <f>IF(OR($B1027="",Q$3&lt;$D1027+Настройки!$B$7),0,MAX(0,$E1027-MAX(0,SUMIFS(Тех_Движение!$G$2:$G$5111,Тех_Движение!$D$2:$D$5111,$C1027,Тех_Движение!$B$2:$B$5111,"&lt;="&amp;Q$3)-$F1027)))</f>
        <v>#VALUE!</v>
      </c>
      <c r="R1027" s="21" t="str">
        <f t="shared" si="46"/>
        <v/>
      </c>
      <c r="S1027" s="23" t="str">
        <f>IF($B1027="","",VLOOKUP($C1027,Настройки!$A$11:$L$17,9,FALSE))</f>
        <v/>
      </c>
      <c r="T1027" s="23" t="str">
        <f t="shared" si="47"/>
        <v/>
      </c>
    </row>
    <row r="1028" spans="1:20" x14ac:dyDescent="0.3">
      <c r="A1028" s="20">
        <f>Тех_Движение!$A$1025</f>
        <v>1024</v>
      </c>
      <c r="B1028" s="20" t="str">
        <f>IF(Тех_Движение!$F$1025&gt;0,Тех_Движение!$I$1025,"")</f>
        <v/>
      </c>
      <c r="C1028" s="20" t="str">
        <f>IF($B1028="","",Тех_Движение!$D$1025)</f>
        <v/>
      </c>
      <c r="D1028" s="9" t="str">
        <f>IF($B1028="","",Тех_Движение!$B$1025)</f>
        <v/>
      </c>
      <c r="E1028" s="21" t="str">
        <f>IF($B1028="","",Тех_Движение!$F$1025)</f>
        <v/>
      </c>
      <c r="F1028" s="21" t="str">
        <f>IF($B1028="","",SUMIFS($E$5:$E1027,$C$5:$C1027,$C1028))</f>
        <v/>
      </c>
      <c r="G1028" s="21" t="str">
        <f>IF($B1028="","",MAX(0,$E1028-MAX(0,SUMIFS(Тех_Движение!$G$2:$G$5111,Тех_Движение!$D$2:$D$5111,$C1028,Тех_Движение!$B$2:$B$5111,"&lt;="&amp;Настройки!$B$5-1)-$F1028)))</f>
        <v/>
      </c>
      <c r="H1028" s="21" t="str">
        <f>IF($B1028="","",IF(AND($D1028&gt;=Настройки!$B$5,$D1028&lt;=Настройки!$B$6),$E1028,0))</f>
        <v/>
      </c>
      <c r="I1028" s="21" t="str">
        <f t="shared" si="45"/>
        <v/>
      </c>
      <c r="J1028" s="21" t="str">
        <f>IF($B1028="","",MAX(0,$E1028-MAX(0,SUMIFS(Тех_Движение!$G$2:$G$5111,Тех_Движение!$D$2:$D$5111,$C1028,Тех_Движение!$B$2:$B$5111,"&lt;="&amp;Настройки!$B$6)-$F1028)))</f>
        <v/>
      </c>
      <c r="K1028" s="21" t="e">
        <f>IF(OR($B1028="",K$3&lt;$D1028+Настройки!$B$7),0,MAX(0,$E1028-MAX(0,SUMIFS(Тех_Движение!$G$2:$G$5111,Тех_Движение!$D$2:$D$5111,$C1028,Тех_Движение!$B$2:$B$5111,"&lt;="&amp;K$3)-$F1028)))</f>
        <v>#VALUE!</v>
      </c>
      <c r="L1028" s="21" t="e">
        <f>IF(OR($B1028="",L$3&lt;$D1028+Настройки!$B$7),0,MAX(0,$E1028-MAX(0,SUMIFS(Тех_Движение!$G$2:$G$5111,Тех_Движение!$D$2:$D$5111,$C1028,Тех_Движение!$B$2:$B$5111,"&lt;="&amp;L$3)-$F1028)))</f>
        <v>#VALUE!</v>
      </c>
      <c r="M1028" s="21" t="e">
        <f>IF(OR($B1028="",M$3&lt;$D1028+Настройки!$B$7),0,MAX(0,$E1028-MAX(0,SUMIFS(Тех_Движение!$G$2:$G$5111,Тех_Движение!$D$2:$D$5111,$C1028,Тех_Движение!$B$2:$B$5111,"&lt;="&amp;M$3)-$F1028)))</f>
        <v>#VALUE!</v>
      </c>
      <c r="N1028" s="21" t="e">
        <f>IF(OR($B1028="",N$3&lt;$D1028+Настройки!$B$7),0,MAX(0,$E1028-MAX(0,SUMIFS(Тех_Движение!$G$2:$G$5111,Тех_Движение!$D$2:$D$5111,$C1028,Тех_Движение!$B$2:$B$5111,"&lt;="&amp;N$3)-$F1028)))</f>
        <v>#VALUE!</v>
      </c>
      <c r="O1028" s="21" t="e">
        <f>IF(OR($B1028="",O$3&lt;$D1028+Настройки!$B$7),0,MAX(0,$E1028-MAX(0,SUMIFS(Тех_Движение!$G$2:$G$5111,Тех_Движение!$D$2:$D$5111,$C1028,Тех_Движение!$B$2:$B$5111,"&lt;="&amp;O$3)-$F1028)))</f>
        <v>#VALUE!</v>
      </c>
      <c r="P1028" s="21" t="e">
        <f>IF(OR($B1028="",P$3&lt;$D1028+Настройки!$B$7),0,MAX(0,$E1028-MAX(0,SUMIFS(Тех_Движение!$G$2:$G$5111,Тех_Движение!$D$2:$D$5111,$C1028,Тех_Движение!$B$2:$B$5111,"&lt;="&amp;P$3)-$F1028)))</f>
        <v>#VALUE!</v>
      </c>
      <c r="Q1028" s="21" t="e">
        <f>IF(OR($B1028="",Q$3&lt;$D1028+Настройки!$B$7),0,MAX(0,$E1028-MAX(0,SUMIFS(Тех_Движение!$G$2:$G$5111,Тех_Движение!$D$2:$D$5111,$C1028,Тех_Движение!$B$2:$B$5111,"&lt;="&amp;Q$3)-$F1028)))</f>
        <v>#VALUE!</v>
      </c>
      <c r="R1028" s="21" t="str">
        <f t="shared" si="46"/>
        <v/>
      </c>
      <c r="S1028" s="23" t="str">
        <f>IF($B1028="","",VLOOKUP($C1028,Настройки!$A$11:$L$17,9,FALSE))</f>
        <v/>
      </c>
      <c r="T1028" s="23" t="str">
        <f t="shared" si="47"/>
        <v/>
      </c>
    </row>
    <row r="1029" spans="1:20" x14ac:dyDescent="0.3">
      <c r="A1029" s="20">
        <f>Тех_Движение!$A$1026</f>
        <v>1025</v>
      </c>
      <c r="B1029" s="20" t="str">
        <f>IF(Тех_Движение!$F$1026&gt;0,Тех_Движение!$I$1026,"")</f>
        <v/>
      </c>
      <c r="C1029" s="20" t="str">
        <f>IF($B1029="","",Тех_Движение!$D$1026)</f>
        <v/>
      </c>
      <c r="D1029" s="9" t="str">
        <f>IF($B1029="","",Тех_Движение!$B$1026)</f>
        <v/>
      </c>
      <c r="E1029" s="21" t="str">
        <f>IF($B1029="","",Тех_Движение!$F$1026)</f>
        <v/>
      </c>
      <c r="F1029" s="21" t="str">
        <f>IF($B1029="","",SUMIFS($E$5:$E1028,$C$5:$C1028,$C1029))</f>
        <v/>
      </c>
      <c r="G1029" s="21" t="str">
        <f>IF($B1029="","",MAX(0,$E1029-MAX(0,SUMIFS(Тех_Движение!$G$2:$G$5111,Тех_Движение!$D$2:$D$5111,$C1029,Тех_Движение!$B$2:$B$5111,"&lt;="&amp;Настройки!$B$5-1)-$F1029)))</f>
        <v/>
      </c>
      <c r="H1029" s="21" t="str">
        <f>IF($B1029="","",IF(AND($D1029&gt;=Настройки!$B$5,$D1029&lt;=Настройки!$B$6),$E1029,0))</f>
        <v/>
      </c>
      <c r="I1029" s="21" t="str">
        <f t="shared" ref="I1029:I1092" si="48">IF($B1029="","",$G1029+$H1029-$J1029)</f>
        <v/>
      </c>
      <c r="J1029" s="21" t="str">
        <f>IF($B1029="","",MAX(0,$E1029-MAX(0,SUMIFS(Тех_Движение!$G$2:$G$5111,Тех_Движение!$D$2:$D$5111,$C1029,Тех_Движение!$B$2:$B$5111,"&lt;="&amp;Настройки!$B$6)-$F1029)))</f>
        <v/>
      </c>
      <c r="K1029" s="21" t="e">
        <f>IF(OR($B1029="",K$3&lt;$D1029+Настройки!$B$7),0,MAX(0,$E1029-MAX(0,SUMIFS(Тех_Движение!$G$2:$G$5111,Тех_Движение!$D$2:$D$5111,$C1029,Тех_Движение!$B$2:$B$5111,"&lt;="&amp;K$3)-$F1029)))</f>
        <v>#VALUE!</v>
      </c>
      <c r="L1029" s="21" t="e">
        <f>IF(OR($B1029="",L$3&lt;$D1029+Настройки!$B$7),0,MAX(0,$E1029-MAX(0,SUMIFS(Тех_Движение!$G$2:$G$5111,Тех_Движение!$D$2:$D$5111,$C1029,Тех_Движение!$B$2:$B$5111,"&lt;="&amp;L$3)-$F1029)))</f>
        <v>#VALUE!</v>
      </c>
      <c r="M1029" s="21" t="e">
        <f>IF(OR($B1029="",M$3&lt;$D1029+Настройки!$B$7),0,MAX(0,$E1029-MAX(0,SUMIFS(Тех_Движение!$G$2:$G$5111,Тех_Движение!$D$2:$D$5111,$C1029,Тех_Движение!$B$2:$B$5111,"&lt;="&amp;M$3)-$F1029)))</f>
        <v>#VALUE!</v>
      </c>
      <c r="N1029" s="21" t="e">
        <f>IF(OR($B1029="",N$3&lt;$D1029+Настройки!$B$7),0,MAX(0,$E1029-MAX(0,SUMIFS(Тех_Движение!$G$2:$G$5111,Тех_Движение!$D$2:$D$5111,$C1029,Тех_Движение!$B$2:$B$5111,"&lt;="&amp;N$3)-$F1029)))</f>
        <v>#VALUE!</v>
      </c>
      <c r="O1029" s="21" t="e">
        <f>IF(OR($B1029="",O$3&lt;$D1029+Настройки!$B$7),0,MAX(0,$E1029-MAX(0,SUMIFS(Тех_Движение!$G$2:$G$5111,Тех_Движение!$D$2:$D$5111,$C1029,Тех_Движение!$B$2:$B$5111,"&lt;="&amp;O$3)-$F1029)))</f>
        <v>#VALUE!</v>
      </c>
      <c r="P1029" s="21" t="e">
        <f>IF(OR($B1029="",P$3&lt;$D1029+Настройки!$B$7),0,MAX(0,$E1029-MAX(0,SUMIFS(Тех_Движение!$G$2:$G$5111,Тех_Движение!$D$2:$D$5111,$C1029,Тех_Движение!$B$2:$B$5111,"&lt;="&amp;P$3)-$F1029)))</f>
        <v>#VALUE!</v>
      </c>
      <c r="Q1029" s="21" t="e">
        <f>IF(OR($B1029="",Q$3&lt;$D1029+Настройки!$B$7),0,MAX(0,$E1029-MAX(0,SUMIFS(Тех_Движение!$G$2:$G$5111,Тех_Движение!$D$2:$D$5111,$C1029,Тех_Движение!$B$2:$B$5111,"&lt;="&amp;Q$3)-$F1029)))</f>
        <v>#VALUE!</v>
      </c>
      <c r="R1029" s="21" t="str">
        <f t="shared" ref="R1029:R1092" si="49">IF($B1029="","",SUM($K1029:$Q1029))</f>
        <v/>
      </c>
      <c r="S1029" s="23" t="str">
        <f>IF($B1029="","",VLOOKUP($C1029,Настройки!$A$11:$L$17,9,FALSE))</f>
        <v/>
      </c>
      <c r="T1029" s="23" t="str">
        <f t="shared" ref="T1029:T1092" si="50">IF($B1029="","",$R1029*$S1029)</f>
        <v/>
      </c>
    </row>
    <row r="1030" spans="1:20" x14ac:dyDescent="0.3">
      <c r="A1030" s="20">
        <f>Тех_Движение!$A$1027</f>
        <v>1026</v>
      </c>
      <c r="B1030" s="20" t="str">
        <f>IF(Тех_Движение!$F$1027&gt;0,Тех_Движение!$I$1027,"")</f>
        <v/>
      </c>
      <c r="C1030" s="20" t="str">
        <f>IF($B1030="","",Тех_Движение!$D$1027)</f>
        <v/>
      </c>
      <c r="D1030" s="9" t="str">
        <f>IF($B1030="","",Тех_Движение!$B$1027)</f>
        <v/>
      </c>
      <c r="E1030" s="21" t="str">
        <f>IF($B1030="","",Тех_Движение!$F$1027)</f>
        <v/>
      </c>
      <c r="F1030" s="21" t="str">
        <f>IF($B1030="","",SUMIFS($E$5:$E1029,$C$5:$C1029,$C1030))</f>
        <v/>
      </c>
      <c r="G1030" s="21" t="str">
        <f>IF($B1030="","",MAX(0,$E1030-MAX(0,SUMIFS(Тех_Движение!$G$2:$G$5111,Тех_Движение!$D$2:$D$5111,$C1030,Тех_Движение!$B$2:$B$5111,"&lt;="&amp;Настройки!$B$5-1)-$F1030)))</f>
        <v/>
      </c>
      <c r="H1030" s="21" t="str">
        <f>IF($B1030="","",IF(AND($D1030&gt;=Настройки!$B$5,$D1030&lt;=Настройки!$B$6),$E1030,0))</f>
        <v/>
      </c>
      <c r="I1030" s="21" t="str">
        <f t="shared" si="48"/>
        <v/>
      </c>
      <c r="J1030" s="21" t="str">
        <f>IF($B1030="","",MAX(0,$E1030-MAX(0,SUMIFS(Тех_Движение!$G$2:$G$5111,Тех_Движение!$D$2:$D$5111,$C1030,Тех_Движение!$B$2:$B$5111,"&lt;="&amp;Настройки!$B$6)-$F1030)))</f>
        <v/>
      </c>
      <c r="K1030" s="21" t="e">
        <f>IF(OR($B1030="",K$3&lt;$D1030+Настройки!$B$7),0,MAX(0,$E1030-MAX(0,SUMIFS(Тех_Движение!$G$2:$G$5111,Тех_Движение!$D$2:$D$5111,$C1030,Тех_Движение!$B$2:$B$5111,"&lt;="&amp;K$3)-$F1030)))</f>
        <v>#VALUE!</v>
      </c>
      <c r="L1030" s="21" t="e">
        <f>IF(OR($B1030="",L$3&lt;$D1030+Настройки!$B$7),0,MAX(0,$E1030-MAX(0,SUMIFS(Тех_Движение!$G$2:$G$5111,Тех_Движение!$D$2:$D$5111,$C1030,Тех_Движение!$B$2:$B$5111,"&lt;="&amp;L$3)-$F1030)))</f>
        <v>#VALUE!</v>
      </c>
      <c r="M1030" s="21" t="e">
        <f>IF(OR($B1030="",M$3&lt;$D1030+Настройки!$B$7),0,MAX(0,$E1030-MAX(0,SUMIFS(Тех_Движение!$G$2:$G$5111,Тех_Движение!$D$2:$D$5111,$C1030,Тех_Движение!$B$2:$B$5111,"&lt;="&amp;M$3)-$F1030)))</f>
        <v>#VALUE!</v>
      </c>
      <c r="N1030" s="21" t="e">
        <f>IF(OR($B1030="",N$3&lt;$D1030+Настройки!$B$7),0,MAX(0,$E1030-MAX(0,SUMIFS(Тех_Движение!$G$2:$G$5111,Тех_Движение!$D$2:$D$5111,$C1030,Тех_Движение!$B$2:$B$5111,"&lt;="&amp;N$3)-$F1030)))</f>
        <v>#VALUE!</v>
      </c>
      <c r="O1030" s="21" t="e">
        <f>IF(OR($B1030="",O$3&lt;$D1030+Настройки!$B$7),0,MAX(0,$E1030-MAX(0,SUMIFS(Тех_Движение!$G$2:$G$5111,Тех_Движение!$D$2:$D$5111,$C1030,Тех_Движение!$B$2:$B$5111,"&lt;="&amp;O$3)-$F1030)))</f>
        <v>#VALUE!</v>
      </c>
      <c r="P1030" s="21" t="e">
        <f>IF(OR($B1030="",P$3&lt;$D1030+Настройки!$B$7),0,MAX(0,$E1030-MAX(0,SUMIFS(Тех_Движение!$G$2:$G$5111,Тех_Движение!$D$2:$D$5111,$C1030,Тех_Движение!$B$2:$B$5111,"&lt;="&amp;P$3)-$F1030)))</f>
        <v>#VALUE!</v>
      </c>
      <c r="Q1030" s="21" t="e">
        <f>IF(OR($B1030="",Q$3&lt;$D1030+Настройки!$B$7),0,MAX(0,$E1030-MAX(0,SUMIFS(Тех_Движение!$G$2:$G$5111,Тех_Движение!$D$2:$D$5111,$C1030,Тех_Движение!$B$2:$B$5111,"&lt;="&amp;Q$3)-$F1030)))</f>
        <v>#VALUE!</v>
      </c>
      <c r="R1030" s="21" t="str">
        <f t="shared" si="49"/>
        <v/>
      </c>
      <c r="S1030" s="23" t="str">
        <f>IF($B1030="","",VLOOKUP($C1030,Настройки!$A$11:$L$17,9,FALSE))</f>
        <v/>
      </c>
      <c r="T1030" s="23" t="str">
        <f t="shared" si="50"/>
        <v/>
      </c>
    </row>
    <row r="1031" spans="1:20" x14ac:dyDescent="0.3">
      <c r="A1031" s="20">
        <f>Тех_Движение!$A$1028</f>
        <v>1027</v>
      </c>
      <c r="B1031" s="20" t="str">
        <f>IF(Тех_Движение!$F$1028&gt;0,Тех_Движение!$I$1028,"")</f>
        <v/>
      </c>
      <c r="C1031" s="20" t="str">
        <f>IF($B1031="","",Тех_Движение!$D$1028)</f>
        <v/>
      </c>
      <c r="D1031" s="9" t="str">
        <f>IF($B1031="","",Тех_Движение!$B$1028)</f>
        <v/>
      </c>
      <c r="E1031" s="21" t="str">
        <f>IF($B1031="","",Тех_Движение!$F$1028)</f>
        <v/>
      </c>
      <c r="F1031" s="21" t="str">
        <f>IF($B1031="","",SUMIFS($E$5:$E1030,$C$5:$C1030,$C1031))</f>
        <v/>
      </c>
      <c r="G1031" s="21" t="str">
        <f>IF($B1031="","",MAX(0,$E1031-MAX(0,SUMIFS(Тех_Движение!$G$2:$G$5111,Тех_Движение!$D$2:$D$5111,$C1031,Тех_Движение!$B$2:$B$5111,"&lt;="&amp;Настройки!$B$5-1)-$F1031)))</f>
        <v/>
      </c>
      <c r="H1031" s="21" t="str">
        <f>IF($B1031="","",IF(AND($D1031&gt;=Настройки!$B$5,$D1031&lt;=Настройки!$B$6),$E1031,0))</f>
        <v/>
      </c>
      <c r="I1031" s="21" t="str">
        <f t="shared" si="48"/>
        <v/>
      </c>
      <c r="J1031" s="21" t="str">
        <f>IF($B1031="","",MAX(0,$E1031-MAX(0,SUMIFS(Тех_Движение!$G$2:$G$5111,Тех_Движение!$D$2:$D$5111,$C1031,Тех_Движение!$B$2:$B$5111,"&lt;="&amp;Настройки!$B$6)-$F1031)))</f>
        <v/>
      </c>
      <c r="K1031" s="21" t="e">
        <f>IF(OR($B1031="",K$3&lt;$D1031+Настройки!$B$7),0,MAX(0,$E1031-MAX(0,SUMIFS(Тех_Движение!$G$2:$G$5111,Тех_Движение!$D$2:$D$5111,$C1031,Тех_Движение!$B$2:$B$5111,"&lt;="&amp;K$3)-$F1031)))</f>
        <v>#VALUE!</v>
      </c>
      <c r="L1031" s="21" t="e">
        <f>IF(OR($B1031="",L$3&lt;$D1031+Настройки!$B$7),0,MAX(0,$E1031-MAX(0,SUMIFS(Тех_Движение!$G$2:$G$5111,Тех_Движение!$D$2:$D$5111,$C1031,Тех_Движение!$B$2:$B$5111,"&lt;="&amp;L$3)-$F1031)))</f>
        <v>#VALUE!</v>
      </c>
      <c r="M1031" s="21" t="e">
        <f>IF(OR($B1031="",M$3&lt;$D1031+Настройки!$B$7),0,MAX(0,$E1031-MAX(0,SUMIFS(Тех_Движение!$G$2:$G$5111,Тех_Движение!$D$2:$D$5111,$C1031,Тех_Движение!$B$2:$B$5111,"&lt;="&amp;M$3)-$F1031)))</f>
        <v>#VALUE!</v>
      </c>
      <c r="N1031" s="21" t="e">
        <f>IF(OR($B1031="",N$3&lt;$D1031+Настройки!$B$7),0,MAX(0,$E1031-MAX(0,SUMIFS(Тех_Движение!$G$2:$G$5111,Тех_Движение!$D$2:$D$5111,$C1031,Тех_Движение!$B$2:$B$5111,"&lt;="&amp;N$3)-$F1031)))</f>
        <v>#VALUE!</v>
      </c>
      <c r="O1031" s="21" t="e">
        <f>IF(OR($B1031="",O$3&lt;$D1031+Настройки!$B$7),0,MAX(0,$E1031-MAX(0,SUMIFS(Тех_Движение!$G$2:$G$5111,Тех_Движение!$D$2:$D$5111,$C1031,Тех_Движение!$B$2:$B$5111,"&lt;="&amp;O$3)-$F1031)))</f>
        <v>#VALUE!</v>
      </c>
      <c r="P1031" s="21" t="e">
        <f>IF(OR($B1031="",P$3&lt;$D1031+Настройки!$B$7),0,MAX(0,$E1031-MAX(0,SUMIFS(Тех_Движение!$G$2:$G$5111,Тех_Движение!$D$2:$D$5111,$C1031,Тех_Движение!$B$2:$B$5111,"&lt;="&amp;P$3)-$F1031)))</f>
        <v>#VALUE!</v>
      </c>
      <c r="Q1031" s="21" t="e">
        <f>IF(OR($B1031="",Q$3&lt;$D1031+Настройки!$B$7),0,MAX(0,$E1031-MAX(0,SUMIFS(Тех_Движение!$G$2:$G$5111,Тех_Движение!$D$2:$D$5111,$C1031,Тех_Движение!$B$2:$B$5111,"&lt;="&amp;Q$3)-$F1031)))</f>
        <v>#VALUE!</v>
      </c>
      <c r="R1031" s="21" t="str">
        <f t="shared" si="49"/>
        <v/>
      </c>
      <c r="S1031" s="23" t="str">
        <f>IF($B1031="","",VLOOKUP($C1031,Настройки!$A$11:$L$17,9,FALSE))</f>
        <v/>
      </c>
      <c r="T1031" s="23" t="str">
        <f t="shared" si="50"/>
        <v/>
      </c>
    </row>
    <row r="1032" spans="1:20" x14ac:dyDescent="0.3">
      <c r="A1032" s="20">
        <f>Тех_Движение!$A$1029</f>
        <v>1028</v>
      </c>
      <c r="B1032" s="20" t="str">
        <f>IF(Тех_Движение!$F$1029&gt;0,Тех_Движение!$I$1029,"")</f>
        <v/>
      </c>
      <c r="C1032" s="20" t="str">
        <f>IF($B1032="","",Тех_Движение!$D$1029)</f>
        <v/>
      </c>
      <c r="D1032" s="9" t="str">
        <f>IF($B1032="","",Тех_Движение!$B$1029)</f>
        <v/>
      </c>
      <c r="E1032" s="21" t="str">
        <f>IF($B1032="","",Тех_Движение!$F$1029)</f>
        <v/>
      </c>
      <c r="F1032" s="21" t="str">
        <f>IF($B1032="","",SUMIFS($E$5:$E1031,$C$5:$C1031,$C1032))</f>
        <v/>
      </c>
      <c r="G1032" s="21" t="str">
        <f>IF($B1032="","",MAX(0,$E1032-MAX(0,SUMIFS(Тех_Движение!$G$2:$G$5111,Тех_Движение!$D$2:$D$5111,$C1032,Тех_Движение!$B$2:$B$5111,"&lt;="&amp;Настройки!$B$5-1)-$F1032)))</f>
        <v/>
      </c>
      <c r="H1032" s="21" t="str">
        <f>IF($B1032="","",IF(AND($D1032&gt;=Настройки!$B$5,$D1032&lt;=Настройки!$B$6),$E1032,0))</f>
        <v/>
      </c>
      <c r="I1032" s="21" t="str">
        <f t="shared" si="48"/>
        <v/>
      </c>
      <c r="J1032" s="21" t="str">
        <f>IF($B1032="","",MAX(0,$E1032-MAX(0,SUMIFS(Тех_Движение!$G$2:$G$5111,Тех_Движение!$D$2:$D$5111,$C1032,Тех_Движение!$B$2:$B$5111,"&lt;="&amp;Настройки!$B$6)-$F1032)))</f>
        <v/>
      </c>
      <c r="K1032" s="21" t="e">
        <f>IF(OR($B1032="",K$3&lt;$D1032+Настройки!$B$7),0,MAX(0,$E1032-MAX(0,SUMIFS(Тех_Движение!$G$2:$G$5111,Тех_Движение!$D$2:$D$5111,$C1032,Тех_Движение!$B$2:$B$5111,"&lt;="&amp;K$3)-$F1032)))</f>
        <v>#VALUE!</v>
      </c>
      <c r="L1032" s="21" t="e">
        <f>IF(OR($B1032="",L$3&lt;$D1032+Настройки!$B$7),0,MAX(0,$E1032-MAX(0,SUMIFS(Тех_Движение!$G$2:$G$5111,Тех_Движение!$D$2:$D$5111,$C1032,Тех_Движение!$B$2:$B$5111,"&lt;="&amp;L$3)-$F1032)))</f>
        <v>#VALUE!</v>
      </c>
      <c r="M1032" s="21" t="e">
        <f>IF(OR($B1032="",M$3&lt;$D1032+Настройки!$B$7),0,MAX(0,$E1032-MAX(0,SUMIFS(Тех_Движение!$G$2:$G$5111,Тех_Движение!$D$2:$D$5111,$C1032,Тех_Движение!$B$2:$B$5111,"&lt;="&amp;M$3)-$F1032)))</f>
        <v>#VALUE!</v>
      </c>
      <c r="N1032" s="21" t="e">
        <f>IF(OR($B1032="",N$3&lt;$D1032+Настройки!$B$7),0,MAX(0,$E1032-MAX(0,SUMIFS(Тех_Движение!$G$2:$G$5111,Тех_Движение!$D$2:$D$5111,$C1032,Тех_Движение!$B$2:$B$5111,"&lt;="&amp;N$3)-$F1032)))</f>
        <v>#VALUE!</v>
      </c>
      <c r="O1032" s="21" t="e">
        <f>IF(OR($B1032="",O$3&lt;$D1032+Настройки!$B$7),0,MAX(0,$E1032-MAX(0,SUMIFS(Тех_Движение!$G$2:$G$5111,Тех_Движение!$D$2:$D$5111,$C1032,Тех_Движение!$B$2:$B$5111,"&lt;="&amp;O$3)-$F1032)))</f>
        <v>#VALUE!</v>
      </c>
      <c r="P1032" s="21" t="e">
        <f>IF(OR($B1032="",P$3&lt;$D1032+Настройки!$B$7),0,MAX(0,$E1032-MAX(0,SUMIFS(Тех_Движение!$G$2:$G$5111,Тех_Движение!$D$2:$D$5111,$C1032,Тех_Движение!$B$2:$B$5111,"&lt;="&amp;P$3)-$F1032)))</f>
        <v>#VALUE!</v>
      </c>
      <c r="Q1032" s="21" t="e">
        <f>IF(OR($B1032="",Q$3&lt;$D1032+Настройки!$B$7),0,MAX(0,$E1032-MAX(0,SUMIFS(Тех_Движение!$G$2:$G$5111,Тех_Движение!$D$2:$D$5111,$C1032,Тех_Движение!$B$2:$B$5111,"&lt;="&amp;Q$3)-$F1032)))</f>
        <v>#VALUE!</v>
      </c>
      <c r="R1032" s="21" t="str">
        <f t="shared" si="49"/>
        <v/>
      </c>
      <c r="S1032" s="23" t="str">
        <f>IF($B1032="","",VLOOKUP($C1032,Настройки!$A$11:$L$17,9,FALSE))</f>
        <v/>
      </c>
      <c r="T1032" s="23" t="str">
        <f t="shared" si="50"/>
        <v/>
      </c>
    </row>
    <row r="1033" spans="1:20" x14ac:dyDescent="0.3">
      <c r="A1033" s="20">
        <f>Тех_Движение!$A$1030</f>
        <v>1029</v>
      </c>
      <c r="B1033" s="20" t="str">
        <f>IF(Тех_Движение!$F$1030&gt;0,Тех_Движение!$I$1030,"")</f>
        <v/>
      </c>
      <c r="C1033" s="20" t="str">
        <f>IF($B1033="","",Тех_Движение!$D$1030)</f>
        <v/>
      </c>
      <c r="D1033" s="9" t="str">
        <f>IF($B1033="","",Тех_Движение!$B$1030)</f>
        <v/>
      </c>
      <c r="E1033" s="21" t="str">
        <f>IF($B1033="","",Тех_Движение!$F$1030)</f>
        <v/>
      </c>
      <c r="F1033" s="21" t="str">
        <f>IF($B1033="","",SUMIFS($E$5:$E1032,$C$5:$C1032,$C1033))</f>
        <v/>
      </c>
      <c r="G1033" s="21" t="str">
        <f>IF($B1033="","",MAX(0,$E1033-MAX(0,SUMIFS(Тех_Движение!$G$2:$G$5111,Тех_Движение!$D$2:$D$5111,$C1033,Тех_Движение!$B$2:$B$5111,"&lt;="&amp;Настройки!$B$5-1)-$F1033)))</f>
        <v/>
      </c>
      <c r="H1033" s="21" t="str">
        <f>IF($B1033="","",IF(AND($D1033&gt;=Настройки!$B$5,$D1033&lt;=Настройки!$B$6),$E1033,0))</f>
        <v/>
      </c>
      <c r="I1033" s="21" t="str">
        <f t="shared" si="48"/>
        <v/>
      </c>
      <c r="J1033" s="21" t="str">
        <f>IF($B1033="","",MAX(0,$E1033-MAX(0,SUMIFS(Тех_Движение!$G$2:$G$5111,Тех_Движение!$D$2:$D$5111,$C1033,Тех_Движение!$B$2:$B$5111,"&lt;="&amp;Настройки!$B$6)-$F1033)))</f>
        <v/>
      </c>
      <c r="K1033" s="21" t="e">
        <f>IF(OR($B1033="",K$3&lt;$D1033+Настройки!$B$7),0,MAX(0,$E1033-MAX(0,SUMIFS(Тех_Движение!$G$2:$G$5111,Тех_Движение!$D$2:$D$5111,$C1033,Тех_Движение!$B$2:$B$5111,"&lt;="&amp;K$3)-$F1033)))</f>
        <v>#VALUE!</v>
      </c>
      <c r="L1033" s="21" t="e">
        <f>IF(OR($B1033="",L$3&lt;$D1033+Настройки!$B$7),0,MAX(0,$E1033-MAX(0,SUMIFS(Тех_Движение!$G$2:$G$5111,Тех_Движение!$D$2:$D$5111,$C1033,Тех_Движение!$B$2:$B$5111,"&lt;="&amp;L$3)-$F1033)))</f>
        <v>#VALUE!</v>
      </c>
      <c r="M1033" s="21" t="e">
        <f>IF(OR($B1033="",M$3&lt;$D1033+Настройки!$B$7),0,MAX(0,$E1033-MAX(0,SUMIFS(Тех_Движение!$G$2:$G$5111,Тех_Движение!$D$2:$D$5111,$C1033,Тех_Движение!$B$2:$B$5111,"&lt;="&amp;M$3)-$F1033)))</f>
        <v>#VALUE!</v>
      </c>
      <c r="N1033" s="21" t="e">
        <f>IF(OR($B1033="",N$3&lt;$D1033+Настройки!$B$7),0,MAX(0,$E1033-MAX(0,SUMIFS(Тех_Движение!$G$2:$G$5111,Тех_Движение!$D$2:$D$5111,$C1033,Тех_Движение!$B$2:$B$5111,"&lt;="&amp;N$3)-$F1033)))</f>
        <v>#VALUE!</v>
      </c>
      <c r="O1033" s="21" t="e">
        <f>IF(OR($B1033="",O$3&lt;$D1033+Настройки!$B$7),0,MAX(0,$E1033-MAX(0,SUMIFS(Тех_Движение!$G$2:$G$5111,Тех_Движение!$D$2:$D$5111,$C1033,Тех_Движение!$B$2:$B$5111,"&lt;="&amp;O$3)-$F1033)))</f>
        <v>#VALUE!</v>
      </c>
      <c r="P1033" s="21" t="e">
        <f>IF(OR($B1033="",P$3&lt;$D1033+Настройки!$B$7),0,MAX(0,$E1033-MAX(0,SUMIFS(Тех_Движение!$G$2:$G$5111,Тех_Движение!$D$2:$D$5111,$C1033,Тех_Движение!$B$2:$B$5111,"&lt;="&amp;P$3)-$F1033)))</f>
        <v>#VALUE!</v>
      </c>
      <c r="Q1033" s="21" t="e">
        <f>IF(OR($B1033="",Q$3&lt;$D1033+Настройки!$B$7),0,MAX(0,$E1033-MAX(0,SUMIFS(Тех_Движение!$G$2:$G$5111,Тех_Движение!$D$2:$D$5111,$C1033,Тех_Движение!$B$2:$B$5111,"&lt;="&amp;Q$3)-$F1033)))</f>
        <v>#VALUE!</v>
      </c>
      <c r="R1033" s="21" t="str">
        <f t="shared" si="49"/>
        <v/>
      </c>
      <c r="S1033" s="23" t="str">
        <f>IF($B1033="","",VLOOKUP($C1033,Настройки!$A$11:$L$17,9,FALSE))</f>
        <v/>
      </c>
      <c r="T1033" s="23" t="str">
        <f t="shared" si="50"/>
        <v/>
      </c>
    </row>
    <row r="1034" spans="1:20" x14ac:dyDescent="0.3">
      <c r="A1034" s="20">
        <f>Тех_Движение!$A$1031</f>
        <v>1030</v>
      </c>
      <c r="B1034" s="20" t="str">
        <f>IF(Тех_Движение!$F$1031&gt;0,Тех_Движение!$I$1031,"")</f>
        <v/>
      </c>
      <c r="C1034" s="20" t="str">
        <f>IF($B1034="","",Тех_Движение!$D$1031)</f>
        <v/>
      </c>
      <c r="D1034" s="9" t="str">
        <f>IF($B1034="","",Тех_Движение!$B$1031)</f>
        <v/>
      </c>
      <c r="E1034" s="21" t="str">
        <f>IF($B1034="","",Тех_Движение!$F$1031)</f>
        <v/>
      </c>
      <c r="F1034" s="21" t="str">
        <f>IF($B1034="","",SUMIFS($E$5:$E1033,$C$5:$C1033,$C1034))</f>
        <v/>
      </c>
      <c r="G1034" s="21" t="str">
        <f>IF($B1034="","",MAX(0,$E1034-MAX(0,SUMIFS(Тех_Движение!$G$2:$G$5111,Тех_Движение!$D$2:$D$5111,$C1034,Тех_Движение!$B$2:$B$5111,"&lt;="&amp;Настройки!$B$5-1)-$F1034)))</f>
        <v/>
      </c>
      <c r="H1034" s="21" t="str">
        <f>IF($B1034="","",IF(AND($D1034&gt;=Настройки!$B$5,$D1034&lt;=Настройки!$B$6),$E1034,0))</f>
        <v/>
      </c>
      <c r="I1034" s="21" t="str">
        <f t="shared" si="48"/>
        <v/>
      </c>
      <c r="J1034" s="21" t="str">
        <f>IF($B1034="","",MAX(0,$E1034-MAX(0,SUMIFS(Тех_Движение!$G$2:$G$5111,Тех_Движение!$D$2:$D$5111,$C1034,Тех_Движение!$B$2:$B$5111,"&lt;="&amp;Настройки!$B$6)-$F1034)))</f>
        <v/>
      </c>
      <c r="K1034" s="21" t="e">
        <f>IF(OR($B1034="",K$3&lt;$D1034+Настройки!$B$7),0,MAX(0,$E1034-MAX(0,SUMIFS(Тех_Движение!$G$2:$G$5111,Тех_Движение!$D$2:$D$5111,$C1034,Тех_Движение!$B$2:$B$5111,"&lt;="&amp;K$3)-$F1034)))</f>
        <v>#VALUE!</v>
      </c>
      <c r="L1034" s="21" t="e">
        <f>IF(OR($B1034="",L$3&lt;$D1034+Настройки!$B$7),0,MAX(0,$E1034-MAX(0,SUMIFS(Тех_Движение!$G$2:$G$5111,Тех_Движение!$D$2:$D$5111,$C1034,Тех_Движение!$B$2:$B$5111,"&lt;="&amp;L$3)-$F1034)))</f>
        <v>#VALUE!</v>
      </c>
      <c r="M1034" s="21" t="e">
        <f>IF(OR($B1034="",M$3&lt;$D1034+Настройки!$B$7),0,MAX(0,$E1034-MAX(0,SUMIFS(Тех_Движение!$G$2:$G$5111,Тех_Движение!$D$2:$D$5111,$C1034,Тех_Движение!$B$2:$B$5111,"&lt;="&amp;M$3)-$F1034)))</f>
        <v>#VALUE!</v>
      </c>
      <c r="N1034" s="21" t="e">
        <f>IF(OR($B1034="",N$3&lt;$D1034+Настройки!$B$7),0,MAX(0,$E1034-MAX(0,SUMIFS(Тех_Движение!$G$2:$G$5111,Тех_Движение!$D$2:$D$5111,$C1034,Тех_Движение!$B$2:$B$5111,"&lt;="&amp;N$3)-$F1034)))</f>
        <v>#VALUE!</v>
      </c>
      <c r="O1034" s="21" t="e">
        <f>IF(OR($B1034="",O$3&lt;$D1034+Настройки!$B$7),0,MAX(0,$E1034-MAX(0,SUMIFS(Тех_Движение!$G$2:$G$5111,Тех_Движение!$D$2:$D$5111,$C1034,Тех_Движение!$B$2:$B$5111,"&lt;="&amp;O$3)-$F1034)))</f>
        <v>#VALUE!</v>
      </c>
      <c r="P1034" s="21" t="e">
        <f>IF(OR($B1034="",P$3&lt;$D1034+Настройки!$B$7),0,MAX(0,$E1034-MAX(0,SUMIFS(Тех_Движение!$G$2:$G$5111,Тех_Движение!$D$2:$D$5111,$C1034,Тех_Движение!$B$2:$B$5111,"&lt;="&amp;P$3)-$F1034)))</f>
        <v>#VALUE!</v>
      </c>
      <c r="Q1034" s="21" t="e">
        <f>IF(OR($B1034="",Q$3&lt;$D1034+Настройки!$B$7),0,MAX(0,$E1034-MAX(0,SUMIFS(Тех_Движение!$G$2:$G$5111,Тех_Движение!$D$2:$D$5111,$C1034,Тех_Движение!$B$2:$B$5111,"&lt;="&amp;Q$3)-$F1034)))</f>
        <v>#VALUE!</v>
      </c>
      <c r="R1034" s="21" t="str">
        <f t="shared" si="49"/>
        <v/>
      </c>
      <c r="S1034" s="23" t="str">
        <f>IF($B1034="","",VLOOKUP($C1034,Настройки!$A$11:$L$17,9,FALSE))</f>
        <v/>
      </c>
      <c r="T1034" s="23" t="str">
        <f t="shared" si="50"/>
        <v/>
      </c>
    </row>
    <row r="1035" spans="1:20" x14ac:dyDescent="0.3">
      <c r="A1035" s="20">
        <f>Тех_Движение!$A$1032</f>
        <v>1031</v>
      </c>
      <c r="B1035" s="20" t="str">
        <f>IF(Тех_Движение!$F$1032&gt;0,Тех_Движение!$I$1032,"")</f>
        <v/>
      </c>
      <c r="C1035" s="20" t="str">
        <f>IF($B1035="","",Тех_Движение!$D$1032)</f>
        <v/>
      </c>
      <c r="D1035" s="9" t="str">
        <f>IF($B1035="","",Тех_Движение!$B$1032)</f>
        <v/>
      </c>
      <c r="E1035" s="21" t="str">
        <f>IF($B1035="","",Тех_Движение!$F$1032)</f>
        <v/>
      </c>
      <c r="F1035" s="21" t="str">
        <f>IF($B1035="","",SUMIFS($E$5:$E1034,$C$5:$C1034,$C1035))</f>
        <v/>
      </c>
      <c r="G1035" s="21" t="str">
        <f>IF($B1035="","",MAX(0,$E1035-MAX(0,SUMIFS(Тех_Движение!$G$2:$G$5111,Тех_Движение!$D$2:$D$5111,$C1035,Тех_Движение!$B$2:$B$5111,"&lt;="&amp;Настройки!$B$5-1)-$F1035)))</f>
        <v/>
      </c>
      <c r="H1035" s="21" t="str">
        <f>IF($B1035="","",IF(AND($D1035&gt;=Настройки!$B$5,$D1035&lt;=Настройки!$B$6),$E1035,0))</f>
        <v/>
      </c>
      <c r="I1035" s="21" t="str">
        <f t="shared" si="48"/>
        <v/>
      </c>
      <c r="J1035" s="21" t="str">
        <f>IF($B1035="","",MAX(0,$E1035-MAX(0,SUMIFS(Тех_Движение!$G$2:$G$5111,Тех_Движение!$D$2:$D$5111,$C1035,Тех_Движение!$B$2:$B$5111,"&lt;="&amp;Настройки!$B$6)-$F1035)))</f>
        <v/>
      </c>
      <c r="K1035" s="21" t="e">
        <f>IF(OR($B1035="",K$3&lt;$D1035+Настройки!$B$7),0,MAX(0,$E1035-MAX(0,SUMIFS(Тех_Движение!$G$2:$G$5111,Тех_Движение!$D$2:$D$5111,$C1035,Тех_Движение!$B$2:$B$5111,"&lt;="&amp;K$3)-$F1035)))</f>
        <v>#VALUE!</v>
      </c>
      <c r="L1035" s="21" t="e">
        <f>IF(OR($B1035="",L$3&lt;$D1035+Настройки!$B$7),0,MAX(0,$E1035-MAX(0,SUMIFS(Тех_Движение!$G$2:$G$5111,Тех_Движение!$D$2:$D$5111,$C1035,Тех_Движение!$B$2:$B$5111,"&lt;="&amp;L$3)-$F1035)))</f>
        <v>#VALUE!</v>
      </c>
      <c r="M1035" s="21" t="e">
        <f>IF(OR($B1035="",M$3&lt;$D1035+Настройки!$B$7),0,MAX(0,$E1035-MAX(0,SUMIFS(Тех_Движение!$G$2:$G$5111,Тех_Движение!$D$2:$D$5111,$C1035,Тех_Движение!$B$2:$B$5111,"&lt;="&amp;M$3)-$F1035)))</f>
        <v>#VALUE!</v>
      </c>
      <c r="N1035" s="21" t="e">
        <f>IF(OR($B1035="",N$3&lt;$D1035+Настройки!$B$7),0,MAX(0,$E1035-MAX(0,SUMIFS(Тех_Движение!$G$2:$G$5111,Тех_Движение!$D$2:$D$5111,$C1035,Тех_Движение!$B$2:$B$5111,"&lt;="&amp;N$3)-$F1035)))</f>
        <v>#VALUE!</v>
      </c>
      <c r="O1035" s="21" t="e">
        <f>IF(OR($B1035="",O$3&lt;$D1035+Настройки!$B$7),0,MAX(0,$E1035-MAX(0,SUMIFS(Тех_Движение!$G$2:$G$5111,Тех_Движение!$D$2:$D$5111,$C1035,Тех_Движение!$B$2:$B$5111,"&lt;="&amp;O$3)-$F1035)))</f>
        <v>#VALUE!</v>
      </c>
      <c r="P1035" s="21" t="e">
        <f>IF(OR($B1035="",P$3&lt;$D1035+Настройки!$B$7),0,MAX(0,$E1035-MAX(0,SUMIFS(Тех_Движение!$G$2:$G$5111,Тех_Движение!$D$2:$D$5111,$C1035,Тех_Движение!$B$2:$B$5111,"&lt;="&amp;P$3)-$F1035)))</f>
        <v>#VALUE!</v>
      </c>
      <c r="Q1035" s="21" t="e">
        <f>IF(OR($B1035="",Q$3&lt;$D1035+Настройки!$B$7),0,MAX(0,$E1035-MAX(0,SUMIFS(Тех_Движение!$G$2:$G$5111,Тех_Движение!$D$2:$D$5111,$C1035,Тех_Движение!$B$2:$B$5111,"&lt;="&amp;Q$3)-$F1035)))</f>
        <v>#VALUE!</v>
      </c>
      <c r="R1035" s="21" t="str">
        <f t="shared" si="49"/>
        <v/>
      </c>
      <c r="S1035" s="23" t="str">
        <f>IF($B1035="","",VLOOKUP($C1035,Настройки!$A$11:$L$17,9,FALSE))</f>
        <v/>
      </c>
      <c r="T1035" s="23" t="str">
        <f t="shared" si="50"/>
        <v/>
      </c>
    </row>
    <row r="1036" spans="1:20" x14ac:dyDescent="0.3">
      <c r="A1036" s="20">
        <f>Тех_Движение!$A$1033</f>
        <v>1032</v>
      </c>
      <c r="B1036" s="20" t="str">
        <f>IF(Тех_Движение!$F$1033&gt;0,Тех_Движение!$I$1033,"")</f>
        <v/>
      </c>
      <c r="C1036" s="20" t="str">
        <f>IF($B1036="","",Тех_Движение!$D$1033)</f>
        <v/>
      </c>
      <c r="D1036" s="9" t="str">
        <f>IF($B1036="","",Тех_Движение!$B$1033)</f>
        <v/>
      </c>
      <c r="E1036" s="21" t="str">
        <f>IF($B1036="","",Тех_Движение!$F$1033)</f>
        <v/>
      </c>
      <c r="F1036" s="21" t="str">
        <f>IF($B1036="","",SUMIFS($E$5:$E1035,$C$5:$C1035,$C1036))</f>
        <v/>
      </c>
      <c r="G1036" s="21" t="str">
        <f>IF($B1036="","",MAX(0,$E1036-MAX(0,SUMIFS(Тех_Движение!$G$2:$G$5111,Тех_Движение!$D$2:$D$5111,$C1036,Тех_Движение!$B$2:$B$5111,"&lt;="&amp;Настройки!$B$5-1)-$F1036)))</f>
        <v/>
      </c>
      <c r="H1036" s="21" t="str">
        <f>IF($B1036="","",IF(AND($D1036&gt;=Настройки!$B$5,$D1036&lt;=Настройки!$B$6),$E1036,0))</f>
        <v/>
      </c>
      <c r="I1036" s="21" t="str">
        <f t="shared" si="48"/>
        <v/>
      </c>
      <c r="J1036" s="21" t="str">
        <f>IF($B1036="","",MAX(0,$E1036-MAX(0,SUMIFS(Тех_Движение!$G$2:$G$5111,Тех_Движение!$D$2:$D$5111,$C1036,Тех_Движение!$B$2:$B$5111,"&lt;="&amp;Настройки!$B$6)-$F1036)))</f>
        <v/>
      </c>
      <c r="K1036" s="21" t="e">
        <f>IF(OR($B1036="",K$3&lt;$D1036+Настройки!$B$7),0,MAX(0,$E1036-MAX(0,SUMIFS(Тех_Движение!$G$2:$G$5111,Тех_Движение!$D$2:$D$5111,$C1036,Тех_Движение!$B$2:$B$5111,"&lt;="&amp;K$3)-$F1036)))</f>
        <v>#VALUE!</v>
      </c>
      <c r="L1036" s="21" t="e">
        <f>IF(OR($B1036="",L$3&lt;$D1036+Настройки!$B$7),0,MAX(0,$E1036-MAX(0,SUMIFS(Тех_Движение!$G$2:$G$5111,Тех_Движение!$D$2:$D$5111,$C1036,Тех_Движение!$B$2:$B$5111,"&lt;="&amp;L$3)-$F1036)))</f>
        <v>#VALUE!</v>
      </c>
      <c r="M1036" s="21" t="e">
        <f>IF(OR($B1036="",M$3&lt;$D1036+Настройки!$B$7),0,MAX(0,$E1036-MAX(0,SUMIFS(Тех_Движение!$G$2:$G$5111,Тех_Движение!$D$2:$D$5111,$C1036,Тех_Движение!$B$2:$B$5111,"&lt;="&amp;M$3)-$F1036)))</f>
        <v>#VALUE!</v>
      </c>
      <c r="N1036" s="21" t="e">
        <f>IF(OR($B1036="",N$3&lt;$D1036+Настройки!$B$7),0,MAX(0,$E1036-MAX(0,SUMIFS(Тех_Движение!$G$2:$G$5111,Тех_Движение!$D$2:$D$5111,$C1036,Тех_Движение!$B$2:$B$5111,"&lt;="&amp;N$3)-$F1036)))</f>
        <v>#VALUE!</v>
      </c>
      <c r="O1036" s="21" t="e">
        <f>IF(OR($B1036="",O$3&lt;$D1036+Настройки!$B$7),0,MAX(0,$E1036-MAX(0,SUMIFS(Тех_Движение!$G$2:$G$5111,Тех_Движение!$D$2:$D$5111,$C1036,Тех_Движение!$B$2:$B$5111,"&lt;="&amp;O$3)-$F1036)))</f>
        <v>#VALUE!</v>
      </c>
      <c r="P1036" s="21" t="e">
        <f>IF(OR($B1036="",P$3&lt;$D1036+Настройки!$B$7),0,MAX(0,$E1036-MAX(0,SUMIFS(Тех_Движение!$G$2:$G$5111,Тех_Движение!$D$2:$D$5111,$C1036,Тех_Движение!$B$2:$B$5111,"&lt;="&amp;P$3)-$F1036)))</f>
        <v>#VALUE!</v>
      </c>
      <c r="Q1036" s="21" t="e">
        <f>IF(OR($B1036="",Q$3&lt;$D1036+Настройки!$B$7),0,MAX(0,$E1036-MAX(0,SUMIFS(Тех_Движение!$G$2:$G$5111,Тех_Движение!$D$2:$D$5111,$C1036,Тех_Движение!$B$2:$B$5111,"&lt;="&amp;Q$3)-$F1036)))</f>
        <v>#VALUE!</v>
      </c>
      <c r="R1036" s="21" t="str">
        <f t="shared" si="49"/>
        <v/>
      </c>
      <c r="S1036" s="23" t="str">
        <f>IF($B1036="","",VLOOKUP($C1036,Настройки!$A$11:$L$17,9,FALSE))</f>
        <v/>
      </c>
      <c r="T1036" s="23" t="str">
        <f t="shared" si="50"/>
        <v/>
      </c>
    </row>
    <row r="1037" spans="1:20" x14ac:dyDescent="0.3">
      <c r="A1037" s="20">
        <f>Тех_Движение!$A$1034</f>
        <v>1033</v>
      </c>
      <c r="B1037" s="20" t="str">
        <f>IF(Тех_Движение!$F$1034&gt;0,Тех_Движение!$I$1034,"")</f>
        <v/>
      </c>
      <c r="C1037" s="20" t="str">
        <f>IF($B1037="","",Тех_Движение!$D$1034)</f>
        <v/>
      </c>
      <c r="D1037" s="9" t="str">
        <f>IF($B1037="","",Тех_Движение!$B$1034)</f>
        <v/>
      </c>
      <c r="E1037" s="21" t="str">
        <f>IF($B1037="","",Тех_Движение!$F$1034)</f>
        <v/>
      </c>
      <c r="F1037" s="21" t="str">
        <f>IF($B1037="","",SUMIFS($E$5:$E1036,$C$5:$C1036,$C1037))</f>
        <v/>
      </c>
      <c r="G1037" s="21" t="str">
        <f>IF($B1037="","",MAX(0,$E1037-MAX(0,SUMIFS(Тех_Движение!$G$2:$G$5111,Тех_Движение!$D$2:$D$5111,$C1037,Тех_Движение!$B$2:$B$5111,"&lt;="&amp;Настройки!$B$5-1)-$F1037)))</f>
        <v/>
      </c>
      <c r="H1037" s="21" t="str">
        <f>IF($B1037="","",IF(AND($D1037&gt;=Настройки!$B$5,$D1037&lt;=Настройки!$B$6),$E1037,0))</f>
        <v/>
      </c>
      <c r="I1037" s="21" t="str">
        <f t="shared" si="48"/>
        <v/>
      </c>
      <c r="J1037" s="21" t="str">
        <f>IF($B1037="","",MAX(0,$E1037-MAX(0,SUMIFS(Тех_Движение!$G$2:$G$5111,Тех_Движение!$D$2:$D$5111,$C1037,Тех_Движение!$B$2:$B$5111,"&lt;="&amp;Настройки!$B$6)-$F1037)))</f>
        <v/>
      </c>
      <c r="K1037" s="21" t="e">
        <f>IF(OR($B1037="",K$3&lt;$D1037+Настройки!$B$7),0,MAX(0,$E1037-MAX(0,SUMIFS(Тех_Движение!$G$2:$G$5111,Тех_Движение!$D$2:$D$5111,$C1037,Тех_Движение!$B$2:$B$5111,"&lt;="&amp;K$3)-$F1037)))</f>
        <v>#VALUE!</v>
      </c>
      <c r="L1037" s="21" t="e">
        <f>IF(OR($B1037="",L$3&lt;$D1037+Настройки!$B$7),0,MAX(0,$E1037-MAX(0,SUMIFS(Тех_Движение!$G$2:$G$5111,Тех_Движение!$D$2:$D$5111,$C1037,Тех_Движение!$B$2:$B$5111,"&lt;="&amp;L$3)-$F1037)))</f>
        <v>#VALUE!</v>
      </c>
      <c r="M1037" s="21" t="e">
        <f>IF(OR($B1037="",M$3&lt;$D1037+Настройки!$B$7),0,MAX(0,$E1037-MAX(0,SUMIFS(Тех_Движение!$G$2:$G$5111,Тех_Движение!$D$2:$D$5111,$C1037,Тех_Движение!$B$2:$B$5111,"&lt;="&amp;M$3)-$F1037)))</f>
        <v>#VALUE!</v>
      </c>
      <c r="N1037" s="21" t="e">
        <f>IF(OR($B1037="",N$3&lt;$D1037+Настройки!$B$7),0,MAX(0,$E1037-MAX(0,SUMIFS(Тех_Движение!$G$2:$G$5111,Тех_Движение!$D$2:$D$5111,$C1037,Тех_Движение!$B$2:$B$5111,"&lt;="&amp;N$3)-$F1037)))</f>
        <v>#VALUE!</v>
      </c>
      <c r="O1037" s="21" t="e">
        <f>IF(OR($B1037="",O$3&lt;$D1037+Настройки!$B$7),0,MAX(0,$E1037-MAX(0,SUMIFS(Тех_Движение!$G$2:$G$5111,Тех_Движение!$D$2:$D$5111,$C1037,Тех_Движение!$B$2:$B$5111,"&lt;="&amp;O$3)-$F1037)))</f>
        <v>#VALUE!</v>
      </c>
      <c r="P1037" s="21" t="e">
        <f>IF(OR($B1037="",P$3&lt;$D1037+Настройки!$B$7),0,MAX(0,$E1037-MAX(0,SUMIFS(Тех_Движение!$G$2:$G$5111,Тех_Движение!$D$2:$D$5111,$C1037,Тех_Движение!$B$2:$B$5111,"&lt;="&amp;P$3)-$F1037)))</f>
        <v>#VALUE!</v>
      </c>
      <c r="Q1037" s="21" t="e">
        <f>IF(OR($B1037="",Q$3&lt;$D1037+Настройки!$B$7),0,MAX(0,$E1037-MAX(0,SUMIFS(Тех_Движение!$G$2:$G$5111,Тех_Движение!$D$2:$D$5111,$C1037,Тех_Движение!$B$2:$B$5111,"&lt;="&amp;Q$3)-$F1037)))</f>
        <v>#VALUE!</v>
      </c>
      <c r="R1037" s="21" t="str">
        <f t="shared" si="49"/>
        <v/>
      </c>
      <c r="S1037" s="23" t="str">
        <f>IF($B1037="","",VLOOKUP($C1037,Настройки!$A$11:$L$17,9,FALSE))</f>
        <v/>
      </c>
      <c r="T1037" s="23" t="str">
        <f t="shared" si="50"/>
        <v/>
      </c>
    </row>
    <row r="1038" spans="1:20" x14ac:dyDescent="0.3">
      <c r="A1038" s="20">
        <f>Тех_Движение!$A$1035</f>
        <v>1034</v>
      </c>
      <c r="B1038" s="20" t="str">
        <f>IF(Тех_Движение!$F$1035&gt;0,Тех_Движение!$I$1035,"")</f>
        <v/>
      </c>
      <c r="C1038" s="20" t="str">
        <f>IF($B1038="","",Тех_Движение!$D$1035)</f>
        <v/>
      </c>
      <c r="D1038" s="9" t="str">
        <f>IF($B1038="","",Тех_Движение!$B$1035)</f>
        <v/>
      </c>
      <c r="E1038" s="21" t="str">
        <f>IF($B1038="","",Тех_Движение!$F$1035)</f>
        <v/>
      </c>
      <c r="F1038" s="21" t="str">
        <f>IF($B1038="","",SUMIFS($E$5:$E1037,$C$5:$C1037,$C1038))</f>
        <v/>
      </c>
      <c r="G1038" s="21" t="str">
        <f>IF($B1038="","",MAX(0,$E1038-MAX(0,SUMIFS(Тех_Движение!$G$2:$G$5111,Тех_Движение!$D$2:$D$5111,$C1038,Тех_Движение!$B$2:$B$5111,"&lt;="&amp;Настройки!$B$5-1)-$F1038)))</f>
        <v/>
      </c>
      <c r="H1038" s="21" t="str">
        <f>IF($B1038="","",IF(AND($D1038&gt;=Настройки!$B$5,$D1038&lt;=Настройки!$B$6),$E1038,0))</f>
        <v/>
      </c>
      <c r="I1038" s="21" t="str">
        <f t="shared" si="48"/>
        <v/>
      </c>
      <c r="J1038" s="21" t="str">
        <f>IF($B1038="","",MAX(0,$E1038-MAX(0,SUMIFS(Тех_Движение!$G$2:$G$5111,Тех_Движение!$D$2:$D$5111,$C1038,Тех_Движение!$B$2:$B$5111,"&lt;="&amp;Настройки!$B$6)-$F1038)))</f>
        <v/>
      </c>
      <c r="K1038" s="21" t="e">
        <f>IF(OR($B1038="",K$3&lt;$D1038+Настройки!$B$7),0,MAX(0,$E1038-MAX(0,SUMIFS(Тех_Движение!$G$2:$G$5111,Тех_Движение!$D$2:$D$5111,$C1038,Тех_Движение!$B$2:$B$5111,"&lt;="&amp;K$3)-$F1038)))</f>
        <v>#VALUE!</v>
      </c>
      <c r="L1038" s="21" t="e">
        <f>IF(OR($B1038="",L$3&lt;$D1038+Настройки!$B$7),0,MAX(0,$E1038-MAX(0,SUMIFS(Тех_Движение!$G$2:$G$5111,Тех_Движение!$D$2:$D$5111,$C1038,Тех_Движение!$B$2:$B$5111,"&lt;="&amp;L$3)-$F1038)))</f>
        <v>#VALUE!</v>
      </c>
      <c r="M1038" s="21" t="e">
        <f>IF(OR($B1038="",M$3&lt;$D1038+Настройки!$B$7),0,MAX(0,$E1038-MAX(0,SUMIFS(Тех_Движение!$G$2:$G$5111,Тех_Движение!$D$2:$D$5111,$C1038,Тех_Движение!$B$2:$B$5111,"&lt;="&amp;M$3)-$F1038)))</f>
        <v>#VALUE!</v>
      </c>
      <c r="N1038" s="21" t="e">
        <f>IF(OR($B1038="",N$3&lt;$D1038+Настройки!$B$7),0,MAX(0,$E1038-MAX(0,SUMIFS(Тех_Движение!$G$2:$G$5111,Тех_Движение!$D$2:$D$5111,$C1038,Тех_Движение!$B$2:$B$5111,"&lt;="&amp;N$3)-$F1038)))</f>
        <v>#VALUE!</v>
      </c>
      <c r="O1038" s="21" t="e">
        <f>IF(OR($B1038="",O$3&lt;$D1038+Настройки!$B$7),0,MAX(0,$E1038-MAX(0,SUMIFS(Тех_Движение!$G$2:$G$5111,Тех_Движение!$D$2:$D$5111,$C1038,Тех_Движение!$B$2:$B$5111,"&lt;="&amp;O$3)-$F1038)))</f>
        <v>#VALUE!</v>
      </c>
      <c r="P1038" s="21" t="e">
        <f>IF(OR($B1038="",P$3&lt;$D1038+Настройки!$B$7),0,MAX(0,$E1038-MAX(0,SUMIFS(Тех_Движение!$G$2:$G$5111,Тех_Движение!$D$2:$D$5111,$C1038,Тех_Движение!$B$2:$B$5111,"&lt;="&amp;P$3)-$F1038)))</f>
        <v>#VALUE!</v>
      </c>
      <c r="Q1038" s="21" t="e">
        <f>IF(OR($B1038="",Q$3&lt;$D1038+Настройки!$B$7),0,MAX(0,$E1038-MAX(0,SUMIFS(Тех_Движение!$G$2:$G$5111,Тех_Движение!$D$2:$D$5111,$C1038,Тех_Движение!$B$2:$B$5111,"&lt;="&amp;Q$3)-$F1038)))</f>
        <v>#VALUE!</v>
      </c>
      <c r="R1038" s="21" t="str">
        <f t="shared" si="49"/>
        <v/>
      </c>
      <c r="S1038" s="23" t="str">
        <f>IF($B1038="","",VLOOKUP($C1038,Настройки!$A$11:$L$17,9,FALSE))</f>
        <v/>
      </c>
      <c r="T1038" s="23" t="str">
        <f t="shared" si="50"/>
        <v/>
      </c>
    </row>
    <row r="1039" spans="1:20" x14ac:dyDescent="0.3">
      <c r="A1039" s="20">
        <f>Тех_Движение!$A$1036</f>
        <v>1035</v>
      </c>
      <c r="B1039" s="20" t="str">
        <f>IF(Тех_Движение!$F$1036&gt;0,Тех_Движение!$I$1036,"")</f>
        <v/>
      </c>
      <c r="C1039" s="20" t="str">
        <f>IF($B1039="","",Тех_Движение!$D$1036)</f>
        <v/>
      </c>
      <c r="D1039" s="9" t="str">
        <f>IF($B1039="","",Тех_Движение!$B$1036)</f>
        <v/>
      </c>
      <c r="E1039" s="21" t="str">
        <f>IF($B1039="","",Тех_Движение!$F$1036)</f>
        <v/>
      </c>
      <c r="F1039" s="21" t="str">
        <f>IF($B1039="","",SUMIFS($E$5:$E1038,$C$5:$C1038,$C1039))</f>
        <v/>
      </c>
      <c r="G1039" s="21" t="str">
        <f>IF($B1039="","",MAX(0,$E1039-MAX(0,SUMIFS(Тех_Движение!$G$2:$G$5111,Тех_Движение!$D$2:$D$5111,$C1039,Тех_Движение!$B$2:$B$5111,"&lt;="&amp;Настройки!$B$5-1)-$F1039)))</f>
        <v/>
      </c>
      <c r="H1039" s="21" t="str">
        <f>IF($B1039="","",IF(AND($D1039&gt;=Настройки!$B$5,$D1039&lt;=Настройки!$B$6),$E1039,0))</f>
        <v/>
      </c>
      <c r="I1039" s="21" t="str">
        <f t="shared" si="48"/>
        <v/>
      </c>
      <c r="J1039" s="21" t="str">
        <f>IF($B1039="","",MAX(0,$E1039-MAX(0,SUMIFS(Тех_Движение!$G$2:$G$5111,Тех_Движение!$D$2:$D$5111,$C1039,Тех_Движение!$B$2:$B$5111,"&lt;="&amp;Настройки!$B$6)-$F1039)))</f>
        <v/>
      </c>
      <c r="K1039" s="21" t="e">
        <f>IF(OR($B1039="",K$3&lt;$D1039+Настройки!$B$7),0,MAX(0,$E1039-MAX(0,SUMIFS(Тех_Движение!$G$2:$G$5111,Тех_Движение!$D$2:$D$5111,$C1039,Тех_Движение!$B$2:$B$5111,"&lt;="&amp;K$3)-$F1039)))</f>
        <v>#VALUE!</v>
      </c>
      <c r="L1039" s="21" t="e">
        <f>IF(OR($B1039="",L$3&lt;$D1039+Настройки!$B$7),0,MAX(0,$E1039-MAX(0,SUMIFS(Тех_Движение!$G$2:$G$5111,Тех_Движение!$D$2:$D$5111,$C1039,Тех_Движение!$B$2:$B$5111,"&lt;="&amp;L$3)-$F1039)))</f>
        <v>#VALUE!</v>
      </c>
      <c r="M1039" s="21" t="e">
        <f>IF(OR($B1039="",M$3&lt;$D1039+Настройки!$B$7),0,MAX(0,$E1039-MAX(0,SUMIFS(Тех_Движение!$G$2:$G$5111,Тех_Движение!$D$2:$D$5111,$C1039,Тех_Движение!$B$2:$B$5111,"&lt;="&amp;M$3)-$F1039)))</f>
        <v>#VALUE!</v>
      </c>
      <c r="N1039" s="21" t="e">
        <f>IF(OR($B1039="",N$3&lt;$D1039+Настройки!$B$7),0,MAX(0,$E1039-MAX(0,SUMIFS(Тех_Движение!$G$2:$G$5111,Тех_Движение!$D$2:$D$5111,$C1039,Тех_Движение!$B$2:$B$5111,"&lt;="&amp;N$3)-$F1039)))</f>
        <v>#VALUE!</v>
      </c>
      <c r="O1039" s="21" t="e">
        <f>IF(OR($B1039="",O$3&lt;$D1039+Настройки!$B$7),0,MAX(0,$E1039-MAX(0,SUMIFS(Тех_Движение!$G$2:$G$5111,Тех_Движение!$D$2:$D$5111,$C1039,Тех_Движение!$B$2:$B$5111,"&lt;="&amp;O$3)-$F1039)))</f>
        <v>#VALUE!</v>
      </c>
      <c r="P1039" s="21" t="e">
        <f>IF(OR($B1039="",P$3&lt;$D1039+Настройки!$B$7),0,MAX(0,$E1039-MAX(0,SUMIFS(Тех_Движение!$G$2:$G$5111,Тех_Движение!$D$2:$D$5111,$C1039,Тех_Движение!$B$2:$B$5111,"&lt;="&amp;P$3)-$F1039)))</f>
        <v>#VALUE!</v>
      </c>
      <c r="Q1039" s="21" t="e">
        <f>IF(OR($B1039="",Q$3&lt;$D1039+Настройки!$B$7),0,MAX(0,$E1039-MAX(0,SUMIFS(Тех_Движение!$G$2:$G$5111,Тех_Движение!$D$2:$D$5111,$C1039,Тех_Движение!$B$2:$B$5111,"&lt;="&amp;Q$3)-$F1039)))</f>
        <v>#VALUE!</v>
      </c>
      <c r="R1039" s="21" t="str">
        <f t="shared" si="49"/>
        <v/>
      </c>
      <c r="S1039" s="23" t="str">
        <f>IF($B1039="","",VLOOKUP($C1039,Настройки!$A$11:$L$17,9,FALSE))</f>
        <v/>
      </c>
      <c r="T1039" s="23" t="str">
        <f t="shared" si="50"/>
        <v/>
      </c>
    </row>
    <row r="1040" spans="1:20" x14ac:dyDescent="0.3">
      <c r="A1040" s="20">
        <f>Тех_Движение!$A$1037</f>
        <v>1036</v>
      </c>
      <c r="B1040" s="20" t="str">
        <f>IF(Тех_Движение!$F$1037&gt;0,Тех_Движение!$I$1037,"")</f>
        <v/>
      </c>
      <c r="C1040" s="20" t="str">
        <f>IF($B1040="","",Тех_Движение!$D$1037)</f>
        <v/>
      </c>
      <c r="D1040" s="9" t="str">
        <f>IF($B1040="","",Тех_Движение!$B$1037)</f>
        <v/>
      </c>
      <c r="E1040" s="21" t="str">
        <f>IF($B1040="","",Тех_Движение!$F$1037)</f>
        <v/>
      </c>
      <c r="F1040" s="21" t="str">
        <f>IF($B1040="","",SUMIFS($E$5:$E1039,$C$5:$C1039,$C1040))</f>
        <v/>
      </c>
      <c r="G1040" s="21" t="str">
        <f>IF($B1040="","",MAX(0,$E1040-MAX(0,SUMIFS(Тех_Движение!$G$2:$G$5111,Тех_Движение!$D$2:$D$5111,$C1040,Тех_Движение!$B$2:$B$5111,"&lt;="&amp;Настройки!$B$5-1)-$F1040)))</f>
        <v/>
      </c>
      <c r="H1040" s="21" t="str">
        <f>IF($B1040="","",IF(AND($D1040&gt;=Настройки!$B$5,$D1040&lt;=Настройки!$B$6),$E1040,0))</f>
        <v/>
      </c>
      <c r="I1040" s="21" t="str">
        <f t="shared" si="48"/>
        <v/>
      </c>
      <c r="J1040" s="21" t="str">
        <f>IF($B1040="","",MAX(0,$E1040-MAX(0,SUMIFS(Тех_Движение!$G$2:$G$5111,Тех_Движение!$D$2:$D$5111,$C1040,Тех_Движение!$B$2:$B$5111,"&lt;="&amp;Настройки!$B$6)-$F1040)))</f>
        <v/>
      </c>
      <c r="K1040" s="21" t="e">
        <f>IF(OR($B1040="",K$3&lt;$D1040+Настройки!$B$7),0,MAX(0,$E1040-MAX(0,SUMIFS(Тех_Движение!$G$2:$G$5111,Тех_Движение!$D$2:$D$5111,$C1040,Тех_Движение!$B$2:$B$5111,"&lt;="&amp;K$3)-$F1040)))</f>
        <v>#VALUE!</v>
      </c>
      <c r="L1040" s="21" t="e">
        <f>IF(OR($B1040="",L$3&lt;$D1040+Настройки!$B$7),0,MAX(0,$E1040-MAX(0,SUMIFS(Тех_Движение!$G$2:$G$5111,Тех_Движение!$D$2:$D$5111,$C1040,Тех_Движение!$B$2:$B$5111,"&lt;="&amp;L$3)-$F1040)))</f>
        <v>#VALUE!</v>
      </c>
      <c r="M1040" s="21" t="e">
        <f>IF(OR($B1040="",M$3&lt;$D1040+Настройки!$B$7),0,MAX(0,$E1040-MAX(0,SUMIFS(Тех_Движение!$G$2:$G$5111,Тех_Движение!$D$2:$D$5111,$C1040,Тех_Движение!$B$2:$B$5111,"&lt;="&amp;M$3)-$F1040)))</f>
        <v>#VALUE!</v>
      </c>
      <c r="N1040" s="21" t="e">
        <f>IF(OR($B1040="",N$3&lt;$D1040+Настройки!$B$7),0,MAX(0,$E1040-MAX(0,SUMIFS(Тех_Движение!$G$2:$G$5111,Тех_Движение!$D$2:$D$5111,$C1040,Тех_Движение!$B$2:$B$5111,"&lt;="&amp;N$3)-$F1040)))</f>
        <v>#VALUE!</v>
      </c>
      <c r="O1040" s="21" t="e">
        <f>IF(OR($B1040="",O$3&lt;$D1040+Настройки!$B$7),0,MAX(0,$E1040-MAX(0,SUMIFS(Тех_Движение!$G$2:$G$5111,Тех_Движение!$D$2:$D$5111,$C1040,Тех_Движение!$B$2:$B$5111,"&lt;="&amp;O$3)-$F1040)))</f>
        <v>#VALUE!</v>
      </c>
      <c r="P1040" s="21" t="e">
        <f>IF(OR($B1040="",P$3&lt;$D1040+Настройки!$B$7),0,MAX(0,$E1040-MAX(0,SUMIFS(Тех_Движение!$G$2:$G$5111,Тех_Движение!$D$2:$D$5111,$C1040,Тех_Движение!$B$2:$B$5111,"&lt;="&amp;P$3)-$F1040)))</f>
        <v>#VALUE!</v>
      </c>
      <c r="Q1040" s="21" t="e">
        <f>IF(OR($B1040="",Q$3&lt;$D1040+Настройки!$B$7),0,MAX(0,$E1040-MAX(0,SUMIFS(Тех_Движение!$G$2:$G$5111,Тех_Движение!$D$2:$D$5111,$C1040,Тех_Движение!$B$2:$B$5111,"&lt;="&amp;Q$3)-$F1040)))</f>
        <v>#VALUE!</v>
      </c>
      <c r="R1040" s="21" t="str">
        <f t="shared" si="49"/>
        <v/>
      </c>
      <c r="S1040" s="23" t="str">
        <f>IF($B1040="","",VLOOKUP($C1040,Настройки!$A$11:$L$17,9,FALSE))</f>
        <v/>
      </c>
      <c r="T1040" s="23" t="str">
        <f t="shared" si="50"/>
        <v/>
      </c>
    </row>
    <row r="1041" spans="1:20" x14ac:dyDescent="0.3">
      <c r="A1041" s="20">
        <f>Тех_Движение!$A$1038</f>
        <v>1037</v>
      </c>
      <c r="B1041" s="20" t="str">
        <f>IF(Тех_Движение!$F$1038&gt;0,Тех_Движение!$I$1038,"")</f>
        <v/>
      </c>
      <c r="C1041" s="20" t="str">
        <f>IF($B1041="","",Тех_Движение!$D$1038)</f>
        <v/>
      </c>
      <c r="D1041" s="9" t="str">
        <f>IF($B1041="","",Тех_Движение!$B$1038)</f>
        <v/>
      </c>
      <c r="E1041" s="21" t="str">
        <f>IF($B1041="","",Тех_Движение!$F$1038)</f>
        <v/>
      </c>
      <c r="F1041" s="21" t="str">
        <f>IF($B1041="","",SUMIFS($E$5:$E1040,$C$5:$C1040,$C1041))</f>
        <v/>
      </c>
      <c r="G1041" s="21" t="str">
        <f>IF($B1041="","",MAX(0,$E1041-MAX(0,SUMIFS(Тех_Движение!$G$2:$G$5111,Тех_Движение!$D$2:$D$5111,$C1041,Тех_Движение!$B$2:$B$5111,"&lt;="&amp;Настройки!$B$5-1)-$F1041)))</f>
        <v/>
      </c>
      <c r="H1041" s="21" t="str">
        <f>IF($B1041="","",IF(AND($D1041&gt;=Настройки!$B$5,$D1041&lt;=Настройки!$B$6),$E1041,0))</f>
        <v/>
      </c>
      <c r="I1041" s="21" t="str">
        <f t="shared" si="48"/>
        <v/>
      </c>
      <c r="J1041" s="21" t="str">
        <f>IF($B1041="","",MAX(0,$E1041-MAX(0,SUMIFS(Тех_Движение!$G$2:$G$5111,Тех_Движение!$D$2:$D$5111,$C1041,Тех_Движение!$B$2:$B$5111,"&lt;="&amp;Настройки!$B$6)-$F1041)))</f>
        <v/>
      </c>
      <c r="K1041" s="21" t="e">
        <f>IF(OR($B1041="",K$3&lt;$D1041+Настройки!$B$7),0,MAX(0,$E1041-MAX(0,SUMIFS(Тех_Движение!$G$2:$G$5111,Тех_Движение!$D$2:$D$5111,$C1041,Тех_Движение!$B$2:$B$5111,"&lt;="&amp;K$3)-$F1041)))</f>
        <v>#VALUE!</v>
      </c>
      <c r="L1041" s="21" t="e">
        <f>IF(OR($B1041="",L$3&lt;$D1041+Настройки!$B$7),0,MAX(0,$E1041-MAX(0,SUMIFS(Тех_Движение!$G$2:$G$5111,Тех_Движение!$D$2:$D$5111,$C1041,Тех_Движение!$B$2:$B$5111,"&lt;="&amp;L$3)-$F1041)))</f>
        <v>#VALUE!</v>
      </c>
      <c r="M1041" s="21" t="e">
        <f>IF(OR($B1041="",M$3&lt;$D1041+Настройки!$B$7),0,MAX(0,$E1041-MAX(0,SUMIFS(Тех_Движение!$G$2:$G$5111,Тех_Движение!$D$2:$D$5111,$C1041,Тех_Движение!$B$2:$B$5111,"&lt;="&amp;M$3)-$F1041)))</f>
        <v>#VALUE!</v>
      </c>
      <c r="N1041" s="21" t="e">
        <f>IF(OR($B1041="",N$3&lt;$D1041+Настройки!$B$7),0,MAX(0,$E1041-MAX(0,SUMIFS(Тех_Движение!$G$2:$G$5111,Тех_Движение!$D$2:$D$5111,$C1041,Тех_Движение!$B$2:$B$5111,"&lt;="&amp;N$3)-$F1041)))</f>
        <v>#VALUE!</v>
      </c>
      <c r="O1041" s="21" t="e">
        <f>IF(OR($B1041="",O$3&lt;$D1041+Настройки!$B$7),0,MAX(0,$E1041-MAX(0,SUMIFS(Тех_Движение!$G$2:$G$5111,Тех_Движение!$D$2:$D$5111,$C1041,Тех_Движение!$B$2:$B$5111,"&lt;="&amp;O$3)-$F1041)))</f>
        <v>#VALUE!</v>
      </c>
      <c r="P1041" s="21" t="e">
        <f>IF(OR($B1041="",P$3&lt;$D1041+Настройки!$B$7),0,MAX(0,$E1041-MAX(0,SUMIFS(Тех_Движение!$G$2:$G$5111,Тех_Движение!$D$2:$D$5111,$C1041,Тех_Движение!$B$2:$B$5111,"&lt;="&amp;P$3)-$F1041)))</f>
        <v>#VALUE!</v>
      </c>
      <c r="Q1041" s="21" t="e">
        <f>IF(OR($B1041="",Q$3&lt;$D1041+Настройки!$B$7),0,MAX(0,$E1041-MAX(0,SUMIFS(Тех_Движение!$G$2:$G$5111,Тех_Движение!$D$2:$D$5111,$C1041,Тех_Движение!$B$2:$B$5111,"&lt;="&amp;Q$3)-$F1041)))</f>
        <v>#VALUE!</v>
      </c>
      <c r="R1041" s="21" t="str">
        <f t="shared" si="49"/>
        <v/>
      </c>
      <c r="S1041" s="23" t="str">
        <f>IF($B1041="","",VLOOKUP($C1041,Настройки!$A$11:$L$17,9,FALSE))</f>
        <v/>
      </c>
      <c r="T1041" s="23" t="str">
        <f t="shared" si="50"/>
        <v/>
      </c>
    </row>
    <row r="1042" spans="1:20" x14ac:dyDescent="0.3">
      <c r="A1042" s="20">
        <f>Тех_Движение!$A$1039</f>
        <v>1038</v>
      </c>
      <c r="B1042" s="20" t="str">
        <f>IF(Тех_Движение!$F$1039&gt;0,Тех_Движение!$I$1039,"")</f>
        <v/>
      </c>
      <c r="C1042" s="20" t="str">
        <f>IF($B1042="","",Тех_Движение!$D$1039)</f>
        <v/>
      </c>
      <c r="D1042" s="9" t="str">
        <f>IF($B1042="","",Тех_Движение!$B$1039)</f>
        <v/>
      </c>
      <c r="E1042" s="21" t="str">
        <f>IF($B1042="","",Тех_Движение!$F$1039)</f>
        <v/>
      </c>
      <c r="F1042" s="21" t="str">
        <f>IF($B1042="","",SUMIFS($E$5:$E1041,$C$5:$C1041,$C1042))</f>
        <v/>
      </c>
      <c r="G1042" s="21" t="str">
        <f>IF($B1042="","",MAX(0,$E1042-MAX(0,SUMIFS(Тех_Движение!$G$2:$G$5111,Тех_Движение!$D$2:$D$5111,$C1042,Тех_Движение!$B$2:$B$5111,"&lt;="&amp;Настройки!$B$5-1)-$F1042)))</f>
        <v/>
      </c>
      <c r="H1042" s="21" t="str">
        <f>IF($B1042="","",IF(AND($D1042&gt;=Настройки!$B$5,$D1042&lt;=Настройки!$B$6),$E1042,0))</f>
        <v/>
      </c>
      <c r="I1042" s="21" t="str">
        <f t="shared" si="48"/>
        <v/>
      </c>
      <c r="J1042" s="21" t="str">
        <f>IF($B1042="","",MAX(0,$E1042-MAX(0,SUMIFS(Тех_Движение!$G$2:$G$5111,Тех_Движение!$D$2:$D$5111,$C1042,Тех_Движение!$B$2:$B$5111,"&lt;="&amp;Настройки!$B$6)-$F1042)))</f>
        <v/>
      </c>
      <c r="K1042" s="21" t="e">
        <f>IF(OR($B1042="",K$3&lt;$D1042+Настройки!$B$7),0,MAX(0,$E1042-MAX(0,SUMIFS(Тех_Движение!$G$2:$G$5111,Тех_Движение!$D$2:$D$5111,$C1042,Тех_Движение!$B$2:$B$5111,"&lt;="&amp;K$3)-$F1042)))</f>
        <v>#VALUE!</v>
      </c>
      <c r="L1042" s="21" t="e">
        <f>IF(OR($B1042="",L$3&lt;$D1042+Настройки!$B$7),0,MAX(0,$E1042-MAX(0,SUMIFS(Тех_Движение!$G$2:$G$5111,Тех_Движение!$D$2:$D$5111,$C1042,Тех_Движение!$B$2:$B$5111,"&lt;="&amp;L$3)-$F1042)))</f>
        <v>#VALUE!</v>
      </c>
      <c r="M1042" s="21" t="e">
        <f>IF(OR($B1042="",M$3&lt;$D1042+Настройки!$B$7),0,MAX(0,$E1042-MAX(0,SUMIFS(Тех_Движение!$G$2:$G$5111,Тех_Движение!$D$2:$D$5111,$C1042,Тех_Движение!$B$2:$B$5111,"&lt;="&amp;M$3)-$F1042)))</f>
        <v>#VALUE!</v>
      </c>
      <c r="N1042" s="21" t="e">
        <f>IF(OR($B1042="",N$3&lt;$D1042+Настройки!$B$7),0,MAX(0,$E1042-MAX(0,SUMIFS(Тех_Движение!$G$2:$G$5111,Тех_Движение!$D$2:$D$5111,$C1042,Тех_Движение!$B$2:$B$5111,"&lt;="&amp;N$3)-$F1042)))</f>
        <v>#VALUE!</v>
      </c>
      <c r="O1042" s="21" t="e">
        <f>IF(OR($B1042="",O$3&lt;$D1042+Настройки!$B$7),0,MAX(0,$E1042-MAX(0,SUMIFS(Тех_Движение!$G$2:$G$5111,Тех_Движение!$D$2:$D$5111,$C1042,Тех_Движение!$B$2:$B$5111,"&lt;="&amp;O$3)-$F1042)))</f>
        <v>#VALUE!</v>
      </c>
      <c r="P1042" s="21" t="e">
        <f>IF(OR($B1042="",P$3&lt;$D1042+Настройки!$B$7),0,MAX(0,$E1042-MAX(0,SUMIFS(Тех_Движение!$G$2:$G$5111,Тех_Движение!$D$2:$D$5111,$C1042,Тех_Движение!$B$2:$B$5111,"&lt;="&amp;P$3)-$F1042)))</f>
        <v>#VALUE!</v>
      </c>
      <c r="Q1042" s="21" t="e">
        <f>IF(OR($B1042="",Q$3&lt;$D1042+Настройки!$B$7),0,MAX(0,$E1042-MAX(0,SUMIFS(Тех_Движение!$G$2:$G$5111,Тех_Движение!$D$2:$D$5111,$C1042,Тех_Движение!$B$2:$B$5111,"&lt;="&amp;Q$3)-$F1042)))</f>
        <v>#VALUE!</v>
      </c>
      <c r="R1042" s="21" t="str">
        <f t="shared" si="49"/>
        <v/>
      </c>
      <c r="S1042" s="23" t="str">
        <f>IF($B1042="","",VLOOKUP($C1042,Настройки!$A$11:$L$17,9,FALSE))</f>
        <v/>
      </c>
      <c r="T1042" s="23" t="str">
        <f t="shared" si="50"/>
        <v/>
      </c>
    </row>
    <row r="1043" spans="1:20" x14ac:dyDescent="0.3">
      <c r="A1043" s="20">
        <f>Тех_Движение!$A$1040</f>
        <v>1039</v>
      </c>
      <c r="B1043" s="20" t="str">
        <f>IF(Тех_Движение!$F$1040&gt;0,Тех_Движение!$I$1040,"")</f>
        <v/>
      </c>
      <c r="C1043" s="20" t="str">
        <f>IF($B1043="","",Тех_Движение!$D$1040)</f>
        <v/>
      </c>
      <c r="D1043" s="9" t="str">
        <f>IF($B1043="","",Тех_Движение!$B$1040)</f>
        <v/>
      </c>
      <c r="E1043" s="21" t="str">
        <f>IF($B1043="","",Тех_Движение!$F$1040)</f>
        <v/>
      </c>
      <c r="F1043" s="21" t="str">
        <f>IF($B1043="","",SUMIFS($E$5:$E1042,$C$5:$C1042,$C1043))</f>
        <v/>
      </c>
      <c r="G1043" s="21" t="str">
        <f>IF($B1043="","",MAX(0,$E1043-MAX(0,SUMIFS(Тех_Движение!$G$2:$G$5111,Тех_Движение!$D$2:$D$5111,$C1043,Тех_Движение!$B$2:$B$5111,"&lt;="&amp;Настройки!$B$5-1)-$F1043)))</f>
        <v/>
      </c>
      <c r="H1043" s="21" t="str">
        <f>IF($B1043="","",IF(AND($D1043&gt;=Настройки!$B$5,$D1043&lt;=Настройки!$B$6),$E1043,0))</f>
        <v/>
      </c>
      <c r="I1043" s="21" t="str">
        <f t="shared" si="48"/>
        <v/>
      </c>
      <c r="J1043" s="21" t="str">
        <f>IF($B1043="","",MAX(0,$E1043-MAX(0,SUMIFS(Тех_Движение!$G$2:$G$5111,Тех_Движение!$D$2:$D$5111,$C1043,Тех_Движение!$B$2:$B$5111,"&lt;="&amp;Настройки!$B$6)-$F1043)))</f>
        <v/>
      </c>
      <c r="K1043" s="21" t="e">
        <f>IF(OR($B1043="",K$3&lt;$D1043+Настройки!$B$7),0,MAX(0,$E1043-MAX(0,SUMIFS(Тех_Движение!$G$2:$G$5111,Тех_Движение!$D$2:$D$5111,$C1043,Тех_Движение!$B$2:$B$5111,"&lt;="&amp;K$3)-$F1043)))</f>
        <v>#VALUE!</v>
      </c>
      <c r="L1043" s="21" t="e">
        <f>IF(OR($B1043="",L$3&lt;$D1043+Настройки!$B$7),0,MAX(0,$E1043-MAX(0,SUMIFS(Тех_Движение!$G$2:$G$5111,Тех_Движение!$D$2:$D$5111,$C1043,Тех_Движение!$B$2:$B$5111,"&lt;="&amp;L$3)-$F1043)))</f>
        <v>#VALUE!</v>
      </c>
      <c r="M1043" s="21" t="e">
        <f>IF(OR($B1043="",M$3&lt;$D1043+Настройки!$B$7),0,MAX(0,$E1043-MAX(0,SUMIFS(Тех_Движение!$G$2:$G$5111,Тех_Движение!$D$2:$D$5111,$C1043,Тех_Движение!$B$2:$B$5111,"&lt;="&amp;M$3)-$F1043)))</f>
        <v>#VALUE!</v>
      </c>
      <c r="N1043" s="21" t="e">
        <f>IF(OR($B1043="",N$3&lt;$D1043+Настройки!$B$7),0,MAX(0,$E1043-MAX(0,SUMIFS(Тех_Движение!$G$2:$G$5111,Тех_Движение!$D$2:$D$5111,$C1043,Тех_Движение!$B$2:$B$5111,"&lt;="&amp;N$3)-$F1043)))</f>
        <v>#VALUE!</v>
      </c>
      <c r="O1043" s="21" t="e">
        <f>IF(OR($B1043="",O$3&lt;$D1043+Настройки!$B$7),0,MAX(0,$E1043-MAX(0,SUMIFS(Тех_Движение!$G$2:$G$5111,Тех_Движение!$D$2:$D$5111,$C1043,Тех_Движение!$B$2:$B$5111,"&lt;="&amp;O$3)-$F1043)))</f>
        <v>#VALUE!</v>
      </c>
      <c r="P1043" s="21" t="e">
        <f>IF(OR($B1043="",P$3&lt;$D1043+Настройки!$B$7),0,MAX(0,$E1043-MAX(0,SUMIFS(Тех_Движение!$G$2:$G$5111,Тех_Движение!$D$2:$D$5111,$C1043,Тех_Движение!$B$2:$B$5111,"&lt;="&amp;P$3)-$F1043)))</f>
        <v>#VALUE!</v>
      </c>
      <c r="Q1043" s="21" t="e">
        <f>IF(OR($B1043="",Q$3&lt;$D1043+Настройки!$B$7),0,MAX(0,$E1043-MAX(0,SUMIFS(Тех_Движение!$G$2:$G$5111,Тех_Движение!$D$2:$D$5111,$C1043,Тех_Движение!$B$2:$B$5111,"&lt;="&amp;Q$3)-$F1043)))</f>
        <v>#VALUE!</v>
      </c>
      <c r="R1043" s="21" t="str">
        <f t="shared" si="49"/>
        <v/>
      </c>
      <c r="S1043" s="23" t="str">
        <f>IF($B1043="","",VLOOKUP($C1043,Настройки!$A$11:$L$17,9,FALSE))</f>
        <v/>
      </c>
      <c r="T1043" s="23" t="str">
        <f t="shared" si="50"/>
        <v/>
      </c>
    </row>
    <row r="1044" spans="1:20" x14ac:dyDescent="0.3">
      <c r="A1044" s="20">
        <f>Тех_Движение!$A$1041</f>
        <v>1040</v>
      </c>
      <c r="B1044" s="20" t="str">
        <f>IF(Тех_Движение!$F$1041&gt;0,Тех_Движение!$I$1041,"")</f>
        <v/>
      </c>
      <c r="C1044" s="20" t="str">
        <f>IF($B1044="","",Тех_Движение!$D$1041)</f>
        <v/>
      </c>
      <c r="D1044" s="9" t="str">
        <f>IF($B1044="","",Тех_Движение!$B$1041)</f>
        <v/>
      </c>
      <c r="E1044" s="21" t="str">
        <f>IF($B1044="","",Тех_Движение!$F$1041)</f>
        <v/>
      </c>
      <c r="F1044" s="21" t="str">
        <f>IF($B1044="","",SUMIFS($E$5:$E1043,$C$5:$C1043,$C1044))</f>
        <v/>
      </c>
      <c r="G1044" s="21" t="str">
        <f>IF($B1044="","",MAX(0,$E1044-MAX(0,SUMIFS(Тех_Движение!$G$2:$G$5111,Тех_Движение!$D$2:$D$5111,$C1044,Тех_Движение!$B$2:$B$5111,"&lt;="&amp;Настройки!$B$5-1)-$F1044)))</f>
        <v/>
      </c>
      <c r="H1044" s="21" t="str">
        <f>IF($B1044="","",IF(AND($D1044&gt;=Настройки!$B$5,$D1044&lt;=Настройки!$B$6),$E1044,0))</f>
        <v/>
      </c>
      <c r="I1044" s="21" t="str">
        <f t="shared" si="48"/>
        <v/>
      </c>
      <c r="J1044" s="21" t="str">
        <f>IF($B1044="","",MAX(0,$E1044-MAX(0,SUMIFS(Тех_Движение!$G$2:$G$5111,Тех_Движение!$D$2:$D$5111,$C1044,Тех_Движение!$B$2:$B$5111,"&lt;="&amp;Настройки!$B$6)-$F1044)))</f>
        <v/>
      </c>
      <c r="K1044" s="21" t="e">
        <f>IF(OR($B1044="",K$3&lt;$D1044+Настройки!$B$7),0,MAX(0,$E1044-MAX(0,SUMIFS(Тех_Движение!$G$2:$G$5111,Тех_Движение!$D$2:$D$5111,$C1044,Тех_Движение!$B$2:$B$5111,"&lt;="&amp;K$3)-$F1044)))</f>
        <v>#VALUE!</v>
      </c>
      <c r="L1044" s="21" t="e">
        <f>IF(OR($B1044="",L$3&lt;$D1044+Настройки!$B$7),0,MAX(0,$E1044-MAX(0,SUMIFS(Тех_Движение!$G$2:$G$5111,Тех_Движение!$D$2:$D$5111,$C1044,Тех_Движение!$B$2:$B$5111,"&lt;="&amp;L$3)-$F1044)))</f>
        <v>#VALUE!</v>
      </c>
      <c r="M1044" s="21" t="e">
        <f>IF(OR($B1044="",M$3&lt;$D1044+Настройки!$B$7),0,MAX(0,$E1044-MAX(0,SUMIFS(Тех_Движение!$G$2:$G$5111,Тех_Движение!$D$2:$D$5111,$C1044,Тех_Движение!$B$2:$B$5111,"&lt;="&amp;M$3)-$F1044)))</f>
        <v>#VALUE!</v>
      </c>
      <c r="N1044" s="21" t="e">
        <f>IF(OR($B1044="",N$3&lt;$D1044+Настройки!$B$7),0,MAX(0,$E1044-MAX(0,SUMIFS(Тех_Движение!$G$2:$G$5111,Тех_Движение!$D$2:$D$5111,$C1044,Тех_Движение!$B$2:$B$5111,"&lt;="&amp;N$3)-$F1044)))</f>
        <v>#VALUE!</v>
      </c>
      <c r="O1044" s="21" t="e">
        <f>IF(OR($B1044="",O$3&lt;$D1044+Настройки!$B$7),0,MAX(0,$E1044-MAX(0,SUMIFS(Тех_Движение!$G$2:$G$5111,Тех_Движение!$D$2:$D$5111,$C1044,Тех_Движение!$B$2:$B$5111,"&lt;="&amp;O$3)-$F1044)))</f>
        <v>#VALUE!</v>
      </c>
      <c r="P1044" s="21" t="e">
        <f>IF(OR($B1044="",P$3&lt;$D1044+Настройки!$B$7),0,MAX(0,$E1044-MAX(0,SUMIFS(Тех_Движение!$G$2:$G$5111,Тех_Движение!$D$2:$D$5111,$C1044,Тех_Движение!$B$2:$B$5111,"&lt;="&amp;P$3)-$F1044)))</f>
        <v>#VALUE!</v>
      </c>
      <c r="Q1044" s="21" t="e">
        <f>IF(OR($B1044="",Q$3&lt;$D1044+Настройки!$B$7),0,MAX(0,$E1044-MAX(0,SUMIFS(Тех_Движение!$G$2:$G$5111,Тех_Движение!$D$2:$D$5111,$C1044,Тех_Движение!$B$2:$B$5111,"&lt;="&amp;Q$3)-$F1044)))</f>
        <v>#VALUE!</v>
      </c>
      <c r="R1044" s="21" t="str">
        <f t="shared" si="49"/>
        <v/>
      </c>
      <c r="S1044" s="23" t="str">
        <f>IF($B1044="","",VLOOKUP($C1044,Настройки!$A$11:$L$17,9,FALSE))</f>
        <v/>
      </c>
      <c r="T1044" s="23" t="str">
        <f t="shared" si="50"/>
        <v/>
      </c>
    </row>
    <row r="1045" spans="1:20" x14ac:dyDescent="0.3">
      <c r="A1045" s="20">
        <f>Тех_Движение!$A$1042</f>
        <v>1041</v>
      </c>
      <c r="B1045" s="20" t="str">
        <f>IF(Тех_Движение!$F$1042&gt;0,Тех_Движение!$I$1042,"")</f>
        <v/>
      </c>
      <c r="C1045" s="20" t="str">
        <f>IF($B1045="","",Тех_Движение!$D$1042)</f>
        <v/>
      </c>
      <c r="D1045" s="9" t="str">
        <f>IF($B1045="","",Тех_Движение!$B$1042)</f>
        <v/>
      </c>
      <c r="E1045" s="21" t="str">
        <f>IF($B1045="","",Тех_Движение!$F$1042)</f>
        <v/>
      </c>
      <c r="F1045" s="21" t="str">
        <f>IF($B1045="","",SUMIFS($E$5:$E1044,$C$5:$C1044,$C1045))</f>
        <v/>
      </c>
      <c r="G1045" s="21" t="str">
        <f>IF($B1045="","",MAX(0,$E1045-MAX(0,SUMIFS(Тех_Движение!$G$2:$G$5111,Тех_Движение!$D$2:$D$5111,$C1045,Тех_Движение!$B$2:$B$5111,"&lt;="&amp;Настройки!$B$5-1)-$F1045)))</f>
        <v/>
      </c>
      <c r="H1045" s="21" t="str">
        <f>IF($B1045="","",IF(AND($D1045&gt;=Настройки!$B$5,$D1045&lt;=Настройки!$B$6),$E1045,0))</f>
        <v/>
      </c>
      <c r="I1045" s="21" t="str">
        <f t="shared" si="48"/>
        <v/>
      </c>
      <c r="J1045" s="21" t="str">
        <f>IF($B1045="","",MAX(0,$E1045-MAX(0,SUMIFS(Тех_Движение!$G$2:$G$5111,Тех_Движение!$D$2:$D$5111,$C1045,Тех_Движение!$B$2:$B$5111,"&lt;="&amp;Настройки!$B$6)-$F1045)))</f>
        <v/>
      </c>
      <c r="K1045" s="21" t="e">
        <f>IF(OR($B1045="",K$3&lt;$D1045+Настройки!$B$7),0,MAX(0,$E1045-MAX(0,SUMIFS(Тех_Движение!$G$2:$G$5111,Тех_Движение!$D$2:$D$5111,$C1045,Тех_Движение!$B$2:$B$5111,"&lt;="&amp;K$3)-$F1045)))</f>
        <v>#VALUE!</v>
      </c>
      <c r="L1045" s="21" t="e">
        <f>IF(OR($B1045="",L$3&lt;$D1045+Настройки!$B$7),0,MAX(0,$E1045-MAX(0,SUMIFS(Тех_Движение!$G$2:$G$5111,Тех_Движение!$D$2:$D$5111,$C1045,Тех_Движение!$B$2:$B$5111,"&lt;="&amp;L$3)-$F1045)))</f>
        <v>#VALUE!</v>
      </c>
      <c r="M1045" s="21" t="e">
        <f>IF(OR($B1045="",M$3&lt;$D1045+Настройки!$B$7),0,MAX(0,$E1045-MAX(0,SUMIFS(Тех_Движение!$G$2:$G$5111,Тех_Движение!$D$2:$D$5111,$C1045,Тех_Движение!$B$2:$B$5111,"&lt;="&amp;M$3)-$F1045)))</f>
        <v>#VALUE!</v>
      </c>
      <c r="N1045" s="21" t="e">
        <f>IF(OR($B1045="",N$3&lt;$D1045+Настройки!$B$7),0,MAX(0,$E1045-MAX(0,SUMIFS(Тех_Движение!$G$2:$G$5111,Тех_Движение!$D$2:$D$5111,$C1045,Тех_Движение!$B$2:$B$5111,"&lt;="&amp;N$3)-$F1045)))</f>
        <v>#VALUE!</v>
      </c>
      <c r="O1045" s="21" t="e">
        <f>IF(OR($B1045="",O$3&lt;$D1045+Настройки!$B$7),0,MAX(0,$E1045-MAX(0,SUMIFS(Тех_Движение!$G$2:$G$5111,Тех_Движение!$D$2:$D$5111,$C1045,Тех_Движение!$B$2:$B$5111,"&lt;="&amp;O$3)-$F1045)))</f>
        <v>#VALUE!</v>
      </c>
      <c r="P1045" s="21" t="e">
        <f>IF(OR($B1045="",P$3&lt;$D1045+Настройки!$B$7),0,MAX(0,$E1045-MAX(0,SUMIFS(Тех_Движение!$G$2:$G$5111,Тех_Движение!$D$2:$D$5111,$C1045,Тех_Движение!$B$2:$B$5111,"&lt;="&amp;P$3)-$F1045)))</f>
        <v>#VALUE!</v>
      </c>
      <c r="Q1045" s="21" t="e">
        <f>IF(OR($B1045="",Q$3&lt;$D1045+Настройки!$B$7),0,MAX(0,$E1045-MAX(0,SUMIFS(Тех_Движение!$G$2:$G$5111,Тех_Движение!$D$2:$D$5111,$C1045,Тех_Движение!$B$2:$B$5111,"&lt;="&amp;Q$3)-$F1045)))</f>
        <v>#VALUE!</v>
      </c>
      <c r="R1045" s="21" t="str">
        <f t="shared" si="49"/>
        <v/>
      </c>
      <c r="S1045" s="23" t="str">
        <f>IF($B1045="","",VLOOKUP($C1045,Настройки!$A$11:$L$17,9,FALSE))</f>
        <v/>
      </c>
      <c r="T1045" s="23" t="str">
        <f t="shared" si="50"/>
        <v/>
      </c>
    </row>
    <row r="1046" spans="1:20" x14ac:dyDescent="0.3">
      <c r="A1046" s="20">
        <f>Тех_Движение!$A$1043</f>
        <v>1042</v>
      </c>
      <c r="B1046" s="20" t="str">
        <f>IF(Тех_Движение!$F$1043&gt;0,Тех_Движение!$I$1043,"")</f>
        <v/>
      </c>
      <c r="C1046" s="20" t="str">
        <f>IF($B1046="","",Тех_Движение!$D$1043)</f>
        <v/>
      </c>
      <c r="D1046" s="9" t="str">
        <f>IF($B1046="","",Тех_Движение!$B$1043)</f>
        <v/>
      </c>
      <c r="E1046" s="21" t="str">
        <f>IF($B1046="","",Тех_Движение!$F$1043)</f>
        <v/>
      </c>
      <c r="F1046" s="21" t="str">
        <f>IF($B1046="","",SUMIFS($E$5:$E1045,$C$5:$C1045,$C1046))</f>
        <v/>
      </c>
      <c r="G1046" s="21" t="str">
        <f>IF($B1046="","",MAX(0,$E1046-MAX(0,SUMIFS(Тех_Движение!$G$2:$G$5111,Тех_Движение!$D$2:$D$5111,$C1046,Тех_Движение!$B$2:$B$5111,"&lt;="&amp;Настройки!$B$5-1)-$F1046)))</f>
        <v/>
      </c>
      <c r="H1046" s="21" t="str">
        <f>IF($B1046="","",IF(AND($D1046&gt;=Настройки!$B$5,$D1046&lt;=Настройки!$B$6),$E1046,0))</f>
        <v/>
      </c>
      <c r="I1046" s="21" t="str">
        <f t="shared" si="48"/>
        <v/>
      </c>
      <c r="J1046" s="21" t="str">
        <f>IF($B1046="","",MAX(0,$E1046-MAX(0,SUMIFS(Тех_Движение!$G$2:$G$5111,Тех_Движение!$D$2:$D$5111,$C1046,Тех_Движение!$B$2:$B$5111,"&lt;="&amp;Настройки!$B$6)-$F1046)))</f>
        <v/>
      </c>
      <c r="K1046" s="21" t="e">
        <f>IF(OR($B1046="",K$3&lt;$D1046+Настройки!$B$7),0,MAX(0,$E1046-MAX(0,SUMIFS(Тех_Движение!$G$2:$G$5111,Тех_Движение!$D$2:$D$5111,$C1046,Тех_Движение!$B$2:$B$5111,"&lt;="&amp;K$3)-$F1046)))</f>
        <v>#VALUE!</v>
      </c>
      <c r="L1046" s="21" t="e">
        <f>IF(OR($B1046="",L$3&lt;$D1046+Настройки!$B$7),0,MAX(0,$E1046-MAX(0,SUMIFS(Тех_Движение!$G$2:$G$5111,Тех_Движение!$D$2:$D$5111,$C1046,Тех_Движение!$B$2:$B$5111,"&lt;="&amp;L$3)-$F1046)))</f>
        <v>#VALUE!</v>
      </c>
      <c r="M1046" s="21" t="e">
        <f>IF(OR($B1046="",M$3&lt;$D1046+Настройки!$B$7),0,MAX(0,$E1046-MAX(0,SUMIFS(Тех_Движение!$G$2:$G$5111,Тех_Движение!$D$2:$D$5111,$C1046,Тех_Движение!$B$2:$B$5111,"&lt;="&amp;M$3)-$F1046)))</f>
        <v>#VALUE!</v>
      </c>
      <c r="N1046" s="21" t="e">
        <f>IF(OR($B1046="",N$3&lt;$D1046+Настройки!$B$7),0,MAX(0,$E1046-MAX(0,SUMIFS(Тех_Движение!$G$2:$G$5111,Тех_Движение!$D$2:$D$5111,$C1046,Тех_Движение!$B$2:$B$5111,"&lt;="&amp;N$3)-$F1046)))</f>
        <v>#VALUE!</v>
      </c>
      <c r="O1046" s="21" t="e">
        <f>IF(OR($B1046="",O$3&lt;$D1046+Настройки!$B$7),0,MAX(0,$E1046-MAX(0,SUMIFS(Тех_Движение!$G$2:$G$5111,Тех_Движение!$D$2:$D$5111,$C1046,Тех_Движение!$B$2:$B$5111,"&lt;="&amp;O$3)-$F1046)))</f>
        <v>#VALUE!</v>
      </c>
      <c r="P1046" s="21" t="e">
        <f>IF(OR($B1046="",P$3&lt;$D1046+Настройки!$B$7),0,MAX(0,$E1046-MAX(0,SUMIFS(Тех_Движение!$G$2:$G$5111,Тех_Движение!$D$2:$D$5111,$C1046,Тех_Движение!$B$2:$B$5111,"&lt;="&amp;P$3)-$F1046)))</f>
        <v>#VALUE!</v>
      </c>
      <c r="Q1046" s="21" t="e">
        <f>IF(OR($B1046="",Q$3&lt;$D1046+Настройки!$B$7),0,MAX(0,$E1046-MAX(0,SUMIFS(Тех_Движение!$G$2:$G$5111,Тех_Движение!$D$2:$D$5111,$C1046,Тех_Движение!$B$2:$B$5111,"&lt;="&amp;Q$3)-$F1046)))</f>
        <v>#VALUE!</v>
      </c>
      <c r="R1046" s="21" t="str">
        <f t="shared" si="49"/>
        <v/>
      </c>
      <c r="S1046" s="23" t="str">
        <f>IF($B1046="","",VLOOKUP($C1046,Настройки!$A$11:$L$17,9,FALSE))</f>
        <v/>
      </c>
      <c r="T1046" s="23" t="str">
        <f t="shared" si="50"/>
        <v/>
      </c>
    </row>
    <row r="1047" spans="1:20" x14ac:dyDescent="0.3">
      <c r="A1047" s="20">
        <f>Тех_Движение!$A$1044</f>
        <v>1043</v>
      </c>
      <c r="B1047" s="20" t="str">
        <f>IF(Тех_Движение!$F$1044&gt;0,Тех_Движение!$I$1044,"")</f>
        <v/>
      </c>
      <c r="C1047" s="20" t="str">
        <f>IF($B1047="","",Тех_Движение!$D$1044)</f>
        <v/>
      </c>
      <c r="D1047" s="9" t="str">
        <f>IF($B1047="","",Тех_Движение!$B$1044)</f>
        <v/>
      </c>
      <c r="E1047" s="21" t="str">
        <f>IF($B1047="","",Тех_Движение!$F$1044)</f>
        <v/>
      </c>
      <c r="F1047" s="21" t="str">
        <f>IF($B1047="","",SUMIFS($E$5:$E1046,$C$5:$C1046,$C1047))</f>
        <v/>
      </c>
      <c r="G1047" s="21" t="str">
        <f>IF($B1047="","",MAX(0,$E1047-MAX(0,SUMIFS(Тех_Движение!$G$2:$G$5111,Тех_Движение!$D$2:$D$5111,$C1047,Тех_Движение!$B$2:$B$5111,"&lt;="&amp;Настройки!$B$5-1)-$F1047)))</f>
        <v/>
      </c>
      <c r="H1047" s="21" t="str">
        <f>IF($B1047="","",IF(AND($D1047&gt;=Настройки!$B$5,$D1047&lt;=Настройки!$B$6),$E1047,0))</f>
        <v/>
      </c>
      <c r="I1047" s="21" t="str">
        <f t="shared" si="48"/>
        <v/>
      </c>
      <c r="J1047" s="21" t="str">
        <f>IF($B1047="","",MAX(0,$E1047-MAX(0,SUMIFS(Тех_Движение!$G$2:$G$5111,Тех_Движение!$D$2:$D$5111,$C1047,Тех_Движение!$B$2:$B$5111,"&lt;="&amp;Настройки!$B$6)-$F1047)))</f>
        <v/>
      </c>
      <c r="K1047" s="21" t="e">
        <f>IF(OR($B1047="",K$3&lt;$D1047+Настройки!$B$7),0,MAX(0,$E1047-MAX(0,SUMIFS(Тех_Движение!$G$2:$G$5111,Тех_Движение!$D$2:$D$5111,$C1047,Тех_Движение!$B$2:$B$5111,"&lt;="&amp;K$3)-$F1047)))</f>
        <v>#VALUE!</v>
      </c>
      <c r="L1047" s="21" t="e">
        <f>IF(OR($B1047="",L$3&lt;$D1047+Настройки!$B$7),0,MAX(0,$E1047-MAX(0,SUMIFS(Тех_Движение!$G$2:$G$5111,Тех_Движение!$D$2:$D$5111,$C1047,Тех_Движение!$B$2:$B$5111,"&lt;="&amp;L$3)-$F1047)))</f>
        <v>#VALUE!</v>
      </c>
      <c r="M1047" s="21" t="e">
        <f>IF(OR($B1047="",M$3&lt;$D1047+Настройки!$B$7),0,MAX(0,$E1047-MAX(0,SUMIFS(Тех_Движение!$G$2:$G$5111,Тех_Движение!$D$2:$D$5111,$C1047,Тех_Движение!$B$2:$B$5111,"&lt;="&amp;M$3)-$F1047)))</f>
        <v>#VALUE!</v>
      </c>
      <c r="N1047" s="21" t="e">
        <f>IF(OR($B1047="",N$3&lt;$D1047+Настройки!$B$7),0,MAX(0,$E1047-MAX(0,SUMIFS(Тех_Движение!$G$2:$G$5111,Тех_Движение!$D$2:$D$5111,$C1047,Тех_Движение!$B$2:$B$5111,"&lt;="&amp;N$3)-$F1047)))</f>
        <v>#VALUE!</v>
      </c>
      <c r="O1047" s="21" t="e">
        <f>IF(OR($B1047="",O$3&lt;$D1047+Настройки!$B$7),0,MAX(0,$E1047-MAX(0,SUMIFS(Тех_Движение!$G$2:$G$5111,Тех_Движение!$D$2:$D$5111,$C1047,Тех_Движение!$B$2:$B$5111,"&lt;="&amp;O$3)-$F1047)))</f>
        <v>#VALUE!</v>
      </c>
      <c r="P1047" s="21" t="e">
        <f>IF(OR($B1047="",P$3&lt;$D1047+Настройки!$B$7),0,MAX(0,$E1047-MAX(0,SUMIFS(Тех_Движение!$G$2:$G$5111,Тех_Движение!$D$2:$D$5111,$C1047,Тех_Движение!$B$2:$B$5111,"&lt;="&amp;P$3)-$F1047)))</f>
        <v>#VALUE!</v>
      </c>
      <c r="Q1047" s="21" t="e">
        <f>IF(OR($B1047="",Q$3&lt;$D1047+Настройки!$B$7),0,MAX(0,$E1047-MAX(0,SUMIFS(Тех_Движение!$G$2:$G$5111,Тех_Движение!$D$2:$D$5111,$C1047,Тех_Движение!$B$2:$B$5111,"&lt;="&amp;Q$3)-$F1047)))</f>
        <v>#VALUE!</v>
      </c>
      <c r="R1047" s="21" t="str">
        <f t="shared" si="49"/>
        <v/>
      </c>
      <c r="S1047" s="23" t="str">
        <f>IF($B1047="","",VLOOKUP($C1047,Настройки!$A$11:$L$17,9,FALSE))</f>
        <v/>
      </c>
      <c r="T1047" s="23" t="str">
        <f t="shared" si="50"/>
        <v/>
      </c>
    </row>
    <row r="1048" spans="1:20" x14ac:dyDescent="0.3">
      <c r="A1048" s="20">
        <f>Тех_Движение!$A$1045</f>
        <v>1044</v>
      </c>
      <c r="B1048" s="20" t="str">
        <f>IF(Тех_Движение!$F$1045&gt;0,Тех_Движение!$I$1045,"")</f>
        <v/>
      </c>
      <c r="C1048" s="20" t="str">
        <f>IF($B1048="","",Тех_Движение!$D$1045)</f>
        <v/>
      </c>
      <c r="D1048" s="9" t="str">
        <f>IF($B1048="","",Тех_Движение!$B$1045)</f>
        <v/>
      </c>
      <c r="E1048" s="21" t="str">
        <f>IF($B1048="","",Тех_Движение!$F$1045)</f>
        <v/>
      </c>
      <c r="F1048" s="21" t="str">
        <f>IF($B1048="","",SUMIFS($E$5:$E1047,$C$5:$C1047,$C1048))</f>
        <v/>
      </c>
      <c r="G1048" s="21" t="str">
        <f>IF($B1048="","",MAX(0,$E1048-MAX(0,SUMIFS(Тех_Движение!$G$2:$G$5111,Тех_Движение!$D$2:$D$5111,$C1048,Тех_Движение!$B$2:$B$5111,"&lt;="&amp;Настройки!$B$5-1)-$F1048)))</f>
        <v/>
      </c>
      <c r="H1048" s="21" t="str">
        <f>IF($B1048="","",IF(AND($D1048&gt;=Настройки!$B$5,$D1048&lt;=Настройки!$B$6),$E1048,0))</f>
        <v/>
      </c>
      <c r="I1048" s="21" t="str">
        <f t="shared" si="48"/>
        <v/>
      </c>
      <c r="J1048" s="21" t="str">
        <f>IF($B1048="","",MAX(0,$E1048-MAX(0,SUMIFS(Тех_Движение!$G$2:$G$5111,Тех_Движение!$D$2:$D$5111,$C1048,Тех_Движение!$B$2:$B$5111,"&lt;="&amp;Настройки!$B$6)-$F1048)))</f>
        <v/>
      </c>
      <c r="K1048" s="21" t="e">
        <f>IF(OR($B1048="",K$3&lt;$D1048+Настройки!$B$7),0,MAX(0,$E1048-MAX(0,SUMIFS(Тех_Движение!$G$2:$G$5111,Тех_Движение!$D$2:$D$5111,$C1048,Тех_Движение!$B$2:$B$5111,"&lt;="&amp;K$3)-$F1048)))</f>
        <v>#VALUE!</v>
      </c>
      <c r="L1048" s="21" t="e">
        <f>IF(OR($B1048="",L$3&lt;$D1048+Настройки!$B$7),0,MAX(0,$E1048-MAX(0,SUMIFS(Тех_Движение!$G$2:$G$5111,Тех_Движение!$D$2:$D$5111,$C1048,Тех_Движение!$B$2:$B$5111,"&lt;="&amp;L$3)-$F1048)))</f>
        <v>#VALUE!</v>
      </c>
      <c r="M1048" s="21" t="e">
        <f>IF(OR($B1048="",M$3&lt;$D1048+Настройки!$B$7),0,MAX(0,$E1048-MAX(0,SUMIFS(Тех_Движение!$G$2:$G$5111,Тех_Движение!$D$2:$D$5111,$C1048,Тех_Движение!$B$2:$B$5111,"&lt;="&amp;M$3)-$F1048)))</f>
        <v>#VALUE!</v>
      </c>
      <c r="N1048" s="21" t="e">
        <f>IF(OR($B1048="",N$3&lt;$D1048+Настройки!$B$7),0,MAX(0,$E1048-MAX(0,SUMIFS(Тех_Движение!$G$2:$G$5111,Тех_Движение!$D$2:$D$5111,$C1048,Тех_Движение!$B$2:$B$5111,"&lt;="&amp;N$3)-$F1048)))</f>
        <v>#VALUE!</v>
      </c>
      <c r="O1048" s="21" t="e">
        <f>IF(OR($B1048="",O$3&lt;$D1048+Настройки!$B$7),0,MAX(0,$E1048-MAX(0,SUMIFS(Тех_Движение!$G$2:$G$5111,Тех_Движение!$D$2:$D$5111,$C1048,Тех_Движение!$B$2:$B$5111,"&lt;="&amp;O$3)-$F1048)))</f>
        <v>#VALUE!</v>
      </c>
      <c r="P1048" s="21" t="e">
        <f>IF(OR($B1048="",P$3&lt;$D1048+Настройки!$B$7),0,MAX(0,$E1048-MAX(0,SUMIFS(Тех_Движение!$G$2:$G$5111,Тех_Движение!$D$2:$D$5111,$C1048,Тех_Движение!$B$2:$B$5111,"&lt;="&amp;P$3)-$F1048)))</f>
        <v>#VALUE!</v>
      </c>
      <c r="Q1048" s="21" t="e">
        <f>IF(OR($B1048="",Q$3&lt;$D1048+Настройки!$B$7),0,MAX(0,$E1048-MAX(0,SUMIFS(Тех_Движение!$G$2:$G$5111,Тех_Движение!$D$2:$D$5111,$C1048,Тех_Движение!$B$2:$B$5111,"&lt;="&amp;Q$3)-$F1048)))</f>
        <v>#VALUE!</v>
      </c>
      <c r="R1048" s="21" t="str">
        <f t="shared" si="49"/>
        <v/>
      </c>
      <c r="S1048" s="23" t="str">
        <f>IF($B1048="","",VLOOKUP($C1048,Настройки!$A$11:$L$17,9,FALSE))</f>
        <v/>
      </c>
      <c r="T1048" s="23" t="str">
        <f t="shared" si="50"/>
        <v/>
      </c>
    </row>
    <row r="1049" spans="1:20" x14ac:dyDescent="0.3">
      <c r="A1049" s="20">
        <f>Тех_Движение!$A$1046</f>
        <v>1045</v>
      </c>
      <c r="B1049" s="20" t="str">
        <f>IF(Тех_Движение!$F$1046&gt;0,Тех_Движение!$I$1046,"")</f>
        <v/>
      </c>
      <c r="C1049" s="20" t="str">
        <f>IF($B1049="","",Тех_Движение!$D$1046)</f>
        <v/>
      </c>
      <c r="D1049" s="9" t="str">
        <f>IF($B1049="","",Тех_Движение!$B$1046)</f>
        <v/>
      </c>
      <c r="E1049" s="21" t="str">
        <f>IF($B1049="","",Тех_Движение!$F$1046)</f>
        <v/>
      </c>
      <c r="F1049" s="21" t="str">
        <f>IF($B1049="","",SUMIFS($E$5:$E1048,$C$5:$C1048,$C1049))</f>
        <v/>
      </c>
      <c r="G1049" s="21" t="str">
        <f>IF($B1049="","",MAX(0,$E1049-MAX(0,SUMIFS(Тех_Движение!$G$2:$G$5111,Тех_Движение!$D$2:$D$5111,$C1049,Тех_Движение!$B$2:$B$5111,"&lt;="&amp;Настройки!$B$5-1)-$F1049)))</f>
        <v/>
      </c>
      <c r="H1049" s="21" t="str">
        <f>IF($B1049="","",IF(AND($D1049&gt;=Настройки!$B$5,$D1049&lt;=Настройки!$B$6),$E1049,0))</f>
        <v/>
      </c>
      <c r="I1049" s="21" t="str">
        <f t="shared" si="48"/>
        <v/>
      </c>
      <c r="J1049" s="21" t="str">
        <f>IF($B1049="","",MAX(0,$E1049-MAX(0,SUMIFS(Тех_Движение!$G$2:$G$5111,Тех_Движение!$D$2:$D$5111,$C1049,Тех_Движение!$B$2:$B$5111,"&lt;="&amp;Настройки!$B$6)-$F1049)))</f>
        <v/>
      </c>
      <c r="K1049" s="21" t="e">
        <f>IF(OR($B1049="",K$3&lt;$D1049+Настройки!$B$7),0,MAX(0,$E1049-MAX(0,SUMIFS(Тех_Движение!$G$2:$G$5111,Тех_Движение!$D$2:$D$5111,$C1049,Тех_Движение!$B$2:$B$5111,"&lt;="&amp;K$3)-$F1049)))</f>
        <v>#VALUE!</v>
      </c>
      <c r="L1049" s="21" t="e">
        <f>IF(OR($B1049="",L$3&lt;$D1049+Настройки!$B$7),0,MAX(0,$E1049-MAX(0,SUMIFS(Тех_Движение!$G$2:$G$5111,Тех_Движение!$D$2:$D$5111,$C1049,Тех_Движение!$B$2:$B$5111,"&lt;="&amp;L$3)-$F1049)))</f>
        <v>#VALUE!</v>
      </c>
      <c r="M1049" s="21" t="e">
        <f>IF(OR($B1049="",M$3&lt;$D1049+Настройки!$B$7),0,MAX(0,$E1049-MAX(0,SUMIFS(Тех_Движение!$G$2:$G$5111,Тех_Движение!$D$2:$D$5111,$C1049,Тех_Движение!$B$2:$B$5111,"&lt;="&amp;M$3)-$F1049)))</f>
        <v>#VALUE!</v>
      </c>
      <c r="N1049" s="21" t="e">
        <f>IF(OR($B1049="",N$3&lt;$D1049+Настройки!$B$7),0,MAX(0,$E1049-MAX(0,SUMIFS(Тех_Движение!$G$2:$G$5111,Тех_Движение!$D$2:$D$5111,$C1049,Тех_Движение!$B$2:$B$5111,"&lt;="&amp;N$3)-$F1049)))</f>
        <v>#VALUE!</v>
      </c>
      <c r="O1049" s="21" t="e">
        <f>IF(OR($B1049="",O$3&lt;$D1049+Настройки!$B$7),0,MAX(0,$E1049-MAX(0,SUMIFS(Тех_Движение!$G$2:$G$5111,Тех_Движение!$D$2:$D$5111,$C1049,Тех_Движение!$B$2:$B$5111,"&lt;="&amp;O$3)-$F1049)))</f>
        <v>#VALUE!</v>
      </c>
      <c r="P1049" s="21" t="e">
        <f>IF(OR($B1049="",P$3&lt;$D1049+Настройки!$B$7),0,MAX(0,$E1049-MAX(0,SUMIFS(Тех_Движение!$G$2:$G$5111,Тех_Движение!$D$2:$D$5111,$C1049,Тех_Движение!$B$2:$B$5111,"&lt;="&amp;P$3)-$F1049)))</f>
        <v>#VALUE!</v>
      </c>
      <c r="Q1049" s="21" t="e">
        <f>IF(OR($B1049="",Q$3&lt;$D1049+Настройки!$B$7),0,MAX(0,$E1049-MAX(0,SUMIFS(Тех_Движение!$G$2:$G$5111,Тех_Движение!$D$2:$D$5111,$C1049,Тех_Движение!$B$2:$B$5111,"&lt;="&amp;Q$3)-$F1049)))</f>
        <v>#VALUE!</v>
      </c>
      <c r="R1049" s="21" t="str">
        <f t="shared" si="49"/>
        <v/>
      </c>
      <c r="S1049" s="23" t="str">
        <f>IF($B1049="","",VLOOKUP($C1049,Настройки!$A$11:$L$17,9,FALSE))</f>
        <v/>
      </c>
      <c r="T1049" s="23" t="str">
        <f t="shared" si="50"/>
        <v/>
      </c>
    </row>
    <row r="1050" spans="1:20" x14ac:dyDescent="0.3">
      <c r="A1050" s="20">
        <f>Тех_Движение!$A$1047</f>
        <v>1046</v>
      </c>
      <c r="B1050" s="20" t="str">
        <f>IF(Тех_Движение!$F$1047&gt;0,Тех_Движение!$I$1047,"")</f>
        <v/>
      </c>
      <c r="C1050" s="20" t="str">
        <f>IF($B1050="","",Тех_Движение!$D$1047)</f>
        <v/>
      </c>
      <c r="D1050" s="9" t="str">
        <f>IF($B1050="","",Тех_Движение!$B$1047)</f>
        <v/>
      </c>
      <c r="E1050" s="21" t="str">
        <f>IF($B1050="","",Тех_Движение!$F$1047)</f>
        <v/>
      </c>
      <c r="F1050" s="21" t="str">
        <f>IF($B1050="","",SUMIFS($E$5:$E1049,$C$5:$C1049,$C1050))</f>
        <v/>
      </c>
      <c r="G1050" s="21" t="str">
        <f>IF($B1050="","",MAX(0,$E1050-MAX(0,SUMIFS(Тех_Движение!$G$2:$G$5111,Тех_Движение!$D$2:$D$5111,$C1050,Тех_Движение!$B$2:$B$5111,"&lt;="&amp;Настройки!$B$5-1)-$F1050)))</f>
        <v/>
      </c>
      <c r="H1050" s="21" t="str">
        <f>IF($B1050="","",IF(AND($D1050&gt;=Настройки!$B$5,$D1050&lt;=Настройки!$B$6),$E1050,0))</f>
        <v/>
      </c>
      <c r="I1050" s="21" t="str">
        <f t="shared" si="48"/>
        <v/>
      </c>
      <c r="J1050" s="21" t="str">
        <f>IF($B1050="","",MAX(0,$E1050-MAX(0,SUMIFS(Тех_Движение!$G$2:$G$5111,Тех_Движение!$D$2:$D$5111,$C1050,Тех_Движение!$B$2:$B$5111,"&lt;="&amp;Настройки!$B$6)-$F1050)))</f>
        <v/>
      </c>
      <c r="K1050" s="21" t="e">
        <f>IF(OR($B1050="",K$3&lt;$D1050+Настройки!$B$7),0,MAX(0,$E1050-MAX(0,SUMIFS(Тех_Движение!$G$2:$G$5111,Тех_Движение!$D$2:$D$5111,$C1050,Тех_Движение!$B$2:$B$5111,"&lt;="&amp;K$3)-$F1050)))</f>
        <v>#VALUE!</v>
      </c>
      <c r="L1050" s="21" t="e">
        <f>IF(OR($B1050="",L$3&lt;$D1050+Настройки!$B$7),0,MAX(0,$E1050-MAX(0,SUMIFS(Тех_Движение!$G$2:$G$5111,Тех_Движение!$D$2:$D$5111,$C1050,Тех_Движение!$B$2:$B$5111,"&lt;="&amp;L$3)-$F1050)))</f>
        <v>#VALUE!</v>
      </c>
      <c r="M1050" s="21" t="e">
        <f>IF(OR($B1050="",M$3&lt;$D1050+Настройки!$B$7),0,MAX(0,$E1050-MAX(0,SUMIFS(Тех_Движение!$G$2:$G$5111,Тех_Движение!$D$2:$D$5111,$C1050,Тех_Движение!$B$2:$B$5111,"&lt;="&amp;M$3)-$F1050)))</f>
        <v>#VALUE!</v>
      </c>
      <c r="N1050" s="21" t="e">
        <f>IF(OR($B1050="",N$3&lt;$D1050+Настройки!$B$7),0,MAX(0,$E1050-MAX(0,SUMIFS(Тех_Движение!$G$2:$G$5111,Тех_Движение!$D$2:$D$5111,$C1050,Тех_Движение!$B$2:$B$5111,"&lt;="&amp;N$3)-$F1050)))</f>
        <v>#VALUE!</v>
      </c>
      <c r="O1050" s="21" t="e">
        <f>IF(OR($B1050="",O$3&lt;$D1050+Настройки!$B$7),0,MAX(0,$E1050-MAX(0,SUMIFS(Тех_Движение!$G$2:$G$5111,Тех_Движение!$D$2:$D$5111,$C1050,Тех_Движение!$B$2:$B$5111,"&lt;="&amp;O$3)-$F1050)))</f>
        <v>#VALUE!</v>
      </c>
      <c r="P1050" s="21" t="e">
        <f>IF(OR($B1050="",P$3&lt;$D1050+Настройки!$B$7),0,MAX(0,$E1050-MAX(0,SUMIFS(Тех_Движение!$G$2:$G$5111,Тех_Движение!$D$2:$D$5111,$C1050,Тех_Движение!$B$2:$B$5111,"&lt;="&amp;P$3)-$F1050)))</f>
        <v>#VALUE!</v>
      </c>
      <c r="Q1050" s="21" t="e">
        <f>IF(OR($B1050="",Q$3&lt;$D1050+Настройки!$B$7),0,MAX(0,$E1050-MAX(0,SUMIFS(Тех_Движение!$G$2:$G$5111,Тех_Движение!$D$2:$D$5111,$C1050,Тех_Движение!$B$2:$B$5111,"&lt;="&amp;Q$3)-$F1050)))</f>
        <v>#VALUE!</v>
      </c>
      <c r="R1050" s="21" t="str">
        <f t="shared" si="49"/>
        <v/>
      </c>
      <c r="S1050" s="23" t="str">
        <f>IF($B1050="","",VLOOKUP($C1050,Настройки!$A$11:$L$17,9,FALSE))</f>
        <v/>
      </c>
      <c r="T1050" s="23" t="str">
        <f t="shared" si="50"/>
        <v/>
      </c>
    </row>
    <row r="1051" spans="1:20" x14ac:dyDescent="0.3">
      <c r="A1051" s="20">
        <f>Тех_Движение!$A$1048</f>
        <v>1047</v>
      </c>
      <c r="B1051" s="20" t="str">
        <f>IF(Тех_Движение!$F$1048&gt;0,Тех_Движение!$I$1048,"")</f>
        <v/>
      </c>
      <c r="C1051" s="20" t="str">
        <f>IF($B1051="","",Тех_Движение!$D$1048)</f>
        <v/>
      </c>
      <c r="D1051" s="9" t="str">
        <f>IF($B1051="","",Тех_Движение!$B$1048)</f>
        <v/>
      </c>
      <c r="E1051" s="21" t="str">
        <f>IF($B1051="","",Тех_Движение!$F$1048)</f>
        <v/>
      </c>
      <c r="F1051" s="21" t="str">
        <f>IF($B1051="","",SUMIFS($E$5:$E1050,$C$5:$C1050,$C1051))</f>
        <v/>
      </c>
      <c r="G1051" s="21" t="str">
        <f>IF($B1051="","",MAX(0,$E1051-MAX(0,SUMIFS(Тех_Движение!$G$2:$G$5111,Тех_Движение!$D$2:$D$5111,$C1051,Тех_Движение!$B$2:$B$5111,"&lt;="&amp;Настройки!$B$5-1)-$F1051)))</f>
        <v/>
      </c>
      <c r="H1051" s="21" t="str">
        <f>IF($B1051="","",IF(AND($D1051&gt;=Настройки!$B$5,$D1051&lt;=Настройки!$B$6),$E1051,0))</f>
        <v/>
      </c>
      <c r="I1051" s="21" t="str">
        <f t="shared" si="48"/>
        <v/>
      </c>
      <c r="J1051" s="21" t="str">
        <f>IF($B1051="","",MAX(0,$E1051-MAX(0,SUMIFS(Тех_Движение!$G$2:$G$5111,Тех_Движение!$D$2:$D$5111,$C1051,Тех_Движение!$B$2:$B$5111,"&lt;="&amp;Настройки!$B$6)-$F1051)))</f>
        <v/>
      </c>
      <c r="K1051" s="21" t="e">
        <f>IF(OR($B1051="",K$3&lt;$D1051+Настройки!$B$7),0,MAX(0,$E1051-MAX(0,SUMIFS(Тех_Движение!$G$2:$G$5111,Тех_Движение!$D$2:$D$5111,$C1051,Тех_Движение!$B$2:$B$5111,"&lt;="&amp;K$3)-$F1051)))</f>
        <v>#VALUE!</v>
      </c>
      <c r="L1051" s="21" t="e">
        <f>IF(OR($B1051="",L$3&lt;$D1051+Настройки!$B$7),0,MAX(0,$E1051-MAX(0,SUMIFS(Тех_Движение!$G$2:$G$5111,Тех_Движение!$D$2:$D$5111,$C1051,Тех_Движение!$B$2:$B$5111,"&lt;="&amp;L$3)-$F1051)))</f>
        <v>#VALUE!</v>
      </c>
      <c r="M1051" s="21" t="e">
        <f>IF(OR($B1051="",M$3&lt;$D1051+Настройки!$B$7),0,MAX(0,$E1051-MAX(0,SUMIFS(Тех_Движение!$G$2:$G$5111,Тех_Движение!$D$2:$D$5111,$C1051,Тех_Движение!$B$2:$B$5111,"&lt;="&amp;M$3)-$F1051)))</f>
        <v>#VALUE!</v>
      </c>
      <c r="N1051" s="21" t="e">
        <f>IF(OR($B1051="",N$3&lt;$D1051+Настройки!$B$7),0,MAX(0,$E1051-MAX(0,SUMIFS(Тех_Движение!$G$2:$G$5111,Тех_Движение!$D$2:$D$5111,$C1051,Тех_Движение!$B$2:$B$5111,"&lt;="&amp;N$3)-$F1051)))</f>
        <v>#VALUE!</v>
      </c>
      <c r="O1051" s="21" t="e">
        <f>IF(OR($B1051="",O$3&lt;$D1051+Настройки!$B$7),0,MAX(0,$E1051-MAX(0,SUMIFS(Тех_Движение!$G$2:$G$5111,Тех_Движение!$D$2:$D$5111,$C1051,Тех_Движение!$B$2:$B$5111,"&lt;="&amp;O$3)-$F1051)))</f>
        <v>#VALUE!</v>
      </c>
      <c r="P1051" s="21" t="e">
        <f>IF(OR($B1051="",P$3&lt;$D1051+Настройки!$B$7),0,MAX(0,$E1051-MAX(0,SUMIFS(Тех_Движение!$G$2:$G$5111,Тех_Движение!$D$2:$D$5111,$C1051,Тех_Движение!$B$2:$B$5111,"&lt;="&amp;P$3)-$F1051)))</f>
        <v>#VALUE!</v>
      </c>
      <c r="Q1051" s="21" t="e">
        <f>IF(OR($B1051="",Q$3&lt;$D1051+Настройки!$B$7),0,MAX(0,$E1051-MAX(0,SUMIFS(Тех_Движение!$G$2:$G$5111,Тех_Движение!$D$2:$D$5111,$C1051,Тех_Движение!$B$2:$B$5111,"&lt;="&amp;Q$3)-$F1051)))</f>
        <v>#VALUE!</v>
      </c>
      <c r="R1051" s="21" t="str">
        <f t="shared" si="49"/>
        <v/>
      </c>
      <c r="S1051" s="23" t="str">
        <f>IF($B1051="","",VLOOKUP($C1051,Настройки!$A$11:$L$17,9,FALSE))</f>
        <v/>
      </c>
      <c r="T1051" s="23" t="str">
        <f t="shared" si="50"/>
        <v/>
      </c>
    </row>
    <row r="1052" spans="1:20" x14ac:dyDescent="0.3">
      <c r="A1052" s="20">
        <f>Тех_Движение!$A$1049</f>
        <v>1048</v>
      </c>
      <c r="B1052" s="20" t="str">
        <f>IF(Тех_Движение!$F$1049&gt;0,Тех_Движение!$I$1049,"")</f>
        <v/>
      </c>
      <c r="C1052" s="20" t="str">
        <f>IF($B1052="","",Тех_Движение!$D$1049)</f>
        <v/>
      </c>
      <c r="D1052" s="9" t="str">
        <f>IF($B1052="","",Тех_Движение!$B$1049)</f>
        <v/>
      </c>
      <c r="E1052" s="21" t="str">
        <f>IF($B1052="","",Тех_Движение!$F$1049)</f>
        <v/>
      </c>
      <c r="F1052" s="21" t="str">
        <f>IF($B1052="","",SUMIFS($E$5:$E1051,$C$5:$C1051,$C1052))</f>
        <v/>
      </c>
      <c r="G1052" s="21" t="str">
        <f>IF($B1052="","",MAX(0,$E1052-MAX(0,SUMIFS(Тех_Движение!$G$2:$G$5111,Тех_Движение!$D$2:$D$5111,$C1052,Тех_Движение!$B$2:$B$5111,"&lt;="&amp;Настройки!$B$5-1)-$F1052)))</f>
        <v/>
      </c>
      <c r="H1052" s="21" t="str">
        <f>IF($B1052="","",IF(AND($D1052&gt;=Настройки!$B$5,$D1052&lt;=Настройки!$B$6),$E1052,0))</f>
        <v/>
      </c>
      <c r="I1052" s="21" t="str">
        <f t="shared" si="48"/>
        <v/>
      </c>
      <c r="J1052" s="21" t="str">
        <f>IF($B1052="","",MAX(0,$E1052-MAX(0,SUMIFS(Тех_Движение!$G$2:$G$5111,Тех_Движение!$D$2:$D$5111,$C1052,Тех_Движение!$B$2:$B$5111,"&lt;="&amp;Настройки!$B$6)-$F1052)))</f>
        <v/>
      </c>
      <c r="K1052" s="21" t="e">
        <f>IF(OR($B1052="",K$3&lt;$D1052+Настройки!$B$7),0,MAX(0,$E1052-MAX(0,SUMIFS(Тех_Движение!$G$2:$G$5111,Тех_Движение!$D$2:$D$5111,$C1052,Тех_Движение!$B$2:$B$5111,"&lt;="&amp;K$3)-$F1052)))</f>
        <v>#VALUE!</v>
      </c>
      <c r="L1052" s="21" t="e">
        <f>IF(OR($B1052="",L$3&lt;$D1052+Настройки!$B$7),0,MAX(0,$E1052-MAX(0,SUMIFS(Тех_Движение!$G$2:$G$5111,Тех_Движение!$D$2:$D$5111,$C1052,Тех_Движение!$B$2:$B$5111,"&lt;="&amp;L$3)-$F1052)))</f>
        <v>#VALUE!</v>
      </c>
      <c r="M1052" s="21" t="e">
        <f>IF(OR($B1052="",M$3&lt;$D1052+Настройки!$B$7),0,MAX(0,$E1052-MAX(0,SUMIFS(Тех_Движение!$G$2:$G$5111,Тех_Движение!$D$2:$D$5111,$C1052,Тех_Движение!$B$2:$B$5111,"&lt;="&amp;M$3)-$F1052)))</f>
        <v>#VALUE!</v>
      </c>
      <c r="N1052" s="21" t="e">
        <f>IF(OR($B1052="",N$3&lt;$D1052+Настройки!$B$7),0,MAX(0,$E1052-MAX(0,SUMIFS(Тех_Движение!$G$2:$G$5111,Тех_Движение!$D$2:$D$5111,$C1052,Тех_Движение!$B$2:$B$5111,"&lt;="&amp;N$3)-$F1052)))</f>
        <v>#VALUE!</v>
      </c>
      <c r="O1052" s="21" t="e">
        <f>IF(OR($B1052="",O$3&lt;$D1052+Настройки!$B$7),0,MAX(0,$E1052-MAX(0,SUMIFS(Тех_Движение!$G$2:$G$5111,Тех_Движение!$D$2:$D$5111,$C1052,Тех_Движение!$B$2:$B$5111,"&lt;="&amp;O$3)-$F1052)))</f>
        <v>#VALUE!</v>
      </c>
      <c r="P1052" s="21" t="e">
        <f>IF(OR($B1052="",P$3&lt;$D1052+Настройки!$B$7),0,MAX(0,$E1052-MAX(0,SUMIFS(Тех_Движение!$G$2:$G$5111,Тех_Движение!$D$2:$D$5111,$C1052,Тех_Движение!$B$2:$B$5111,"&lt;="&amp;P$3)-$F1052)))</f>
        <v>#VALUE!</v>
      </c>
      <c r="Q1052" s="21" t="e">
        <f>IF(OR($B1052="",Q$3&lt;$D1052+Настройки!$B$7),0,MAX(0,$E1052-MAX(0,SUMIFS(Тех_Движение!$G$2:$G$5111,Тех_Движение!$D$2:$D$5111,$C1052,Тех_Движение!$B$2:$B$5111,"&lt;="&amp;Q$3)-$F1052)))</f>
        <v>#VALUE!</v>
      </c>
      <c r="R1052" s="21" t="str">
        <f t="shared" si="49"/>
        <v/>
      </c>
      <c r="S1052" s="23" t="str">
        <f>IF($B1052="","",VLOOKUP($C1052,Настройки!$A$11:$L$17,9,FALSE))</f>
        <v/>
      </c>
      <c r="T1052" s="23" t="str">
        <f t="shared" si="50"/>
        <v/>
      </c>
    </row>
    <row r="1053" spans="1:20" x14ac:dyDescent="0.3">
      <c r="A1053" s="20">
        <f>Тех_Движение!$A$1050</f>
        <v>1049</v>
      </c>
      <c r="B1053" s="20" t="str">
        <f>IF(Тех_Движение!$F$1050&gt;0,Тех_Движение!$I$1050,"")</f>
        <v/>
      </c>
      <c r="C1053" s="20" t="str">
        <f>IF($B1053="","",Тех_Движение!$D$1050)</f>
        <v/>
      </c>
      <c r="D1053" s="9" t="str">
        <f>IF($B1053="","",Тех_Движение!$B$1050)</f>
        <v/>
      </c>
      <c r="E1053" s="21" t="str">
        <f>IF($B1053="","",Тех_Движение!$F$1050)</f>
        <v/>
      </c>
      <c r="F1053" s="21" t="str">
        <f>IF($B1053="","",SUMIFS($E$5:$E1052,$C$5:$C1052,$C1053))</f>
        <v/>
      </c>
      <c r="G1053" s="21" t="str">
        <f>IF($B1053="","",MAX(0,$E1053-MAX(0,SUMIFS(Тех_Движение!$G$2:$G$5111,Тех_Движение!$D$2:$D$5111,$C1053,Тех_Движение!$B$2:$B$5111,"&lt;="&amp;Настройки!$B$5-1)-$F1053)))</f>
        <v/>
      </c>
      <c r="H1053" s="21" t="str">
        <f>IF($B1053="","",IF(AND($D1053&gt;=Настройки!$B$5,$D1053&lt;=Настройки!$B$6),$E1053,0))</f>
        <v/>
      </c>
      <c r="I1053" s="21" t="str">
        <f t="shared" si="48"/>
        <v/>
      </c>
      <c r="J1053" s="21" t="str">
        <f>IF($B1053="","",MAX(0,$E1053-MAX(0,SUMIFS(Тех_Движение!$G$2:$G$5111,Тех_Движение!$D$2:$D$5111,$C1053,Тех_Движение!$B$2:$B$5111,"&lt;="&amp;Настройки!$B$6)-$F1053)))</f>
        <v/>
      </c>
      <c r="K1053" s="21" t="e">
        <f>IF(OR($B1053="",K$3&lt;$D1053+Настройки!$B$7),0,MAX(0,$E1053-MAX(0,SUMIFS(Тех_Движение!$G$2:$G$5111,Тех_Движение!$D$2:$D$5111,$C1053,Тех_Движение!$B$2:$B$5111,"&lt;="&amp;K$3)-$F1053)))</f>
        <v>#VALUE!</v>
      </c>
      <c r="L1053" s="21" t="e">
        <f>IF(OR($B1053="",L$3&lt;$D1053+Настройки!$B$7),0,MAX(0,$E1053-MAX(0,SUMIFS(Тех_Движение!$G$2:$G$5111,Тех_Движение!$D$2:$D$5111,$C1053,Тех_Движение!$B$2:$B$5111,"&lt;="&amp;L$3)-$F1053)))</f>
        <v>#VALUE!</v>
      </c>
      <c r="M1053" s="21" t="e">
        <f>IF(OR($B1053="",M$3&lt;$D1053+Настройки!$B$7),0,MAX(0,$E1053-MAX(0,SUMIFS(Тех_Движение!$G$2:$G$5111,Тех_Движение!$D$2:$D$5111,$C1053,Тех_Движение!$B$2:$B$5111,"&lt;="&amp;M$3)-$F1053)))</f>
        <v>#VALUE!</v>
      </c>
      <c r="N1053" s="21" t="e">
        <f>IF(OR($B1053="",N$3&lt;$D1053+Настройки!$B$7),0,MAX(0,$E1053-MAX(0,SUMIFS(Тех_Движение!$G$2:$G$5111,Тех_Движение!$D$2:$D$5111,$C1053,Тех_Движение!$B$2:$B$5111,"&lt;="&amp;N$3)-$F1053)))</f>
        <v>#VALUE!</v>
      </c>
      <c r="O1053" s="21" t="e">
        <f>IF(OR($B1053="",O$3&lt;$D1053+Настройки!$B$7),0,MAX(0,$E1053-MAX(0,SUMIFS(Тех_Движение!$G$2:$G$5111,Тех_Движение!$D$2:$D$5111,$C1053,Тех_Движение!$B$2:$B$5111,"&lt;="&amp;O$3)-$F1053)))</f>
        <v>#VALUE!</v>
      </c>
      <c r="P1053" s="21" t="e">
        <f>IF(OR($B1053="",P$3&lt;$D1053+Настройки!$B$7),0,MAX(0,$E1053-MAX(0,SUMIFS(Тех_Движение!$G$2:$G$5111,Тех_Движение!$D$2:$D$5111,$C1053,Тех_Движение!$B$2:$B$5111,"&lt;="&amp;P$3)-$F1053)))</f>
        <v>#VALUE!</v>
      </c>
      <c r="Q1053" s="21" t="e">
        <f>IF(OR($B1053="",Q$3&lt;$D1053+Настройки!$B$7),0,MAX(0,$E1053-MAX(0,SUMIFS(Тех_Движение!$G$2:$G$5111,Тех_Движение!$D$2:$D$5111,$C1053,Тех_Движение!$B$2:$B$5111,"&lt;="&amp;Q$3)-$F1053)))</f>
        <v>#VALUE!</v>
      </c>
      <c r="R1053" s="21" t="str">
        <f t="shared" si="49"/>
        <v/>
      </c>
      <c r="S1053" s="23" t="str">
        <f>IF($B1053="","",VLOOKUP($C1053,Настройки!$A$11:$L$17,9,FALSE))</f>
        <v/>
      </c>
      <c r="T1053" s="23" t="str">
        <f t="shared" si="50"/>
        <v/>
      </c>
    </row>
    <row r="1054" spans="1:20" x14ac:dyDescent="0.3">
      <c r="A1054" s="20">
        <f>Тех_Движение!$A$1051</f>
        <v>1050</v>
      </c>
      <c r="B1054" s="20" t="str">
        <f>IF(Тех_Движение!$F$1051&gt;0,Тех_Движение!$I$1051,"")</f>
        <v/>
      </c>
      <c r="C1054" s="20" t="str">
        <f>IF($B1054="","",Тех_Движение!$D$1051)</f>
        <v/>
      </c>
      <c r="D1054" s="9" t="str">
        <f>IF($B1054="","",Тех_Движение!$B$1051)</f>
        <v/>
      </c>
      <c r="E1054" s="21" t="str">
        <f>IF($B1054="","",Тех_Движение!$F$1051)</f>
        <v/>
      </c>
      <c r="F1054" s="21" t="str">
        <f>IF($B1054="","",SUMIFS($E$5:$E1053,$C$5:$C1053,$C1054))</f>
        <v/>
      </c>
      <c r="G1054" s="21" t="str">
        <f>IF($B1054="","",MAX(0,$E1054-MAX(0,SUMIFS(Тех_Движение!$G$2:$G$5111,Тех_Движение!$D$2:$D$5111,$C1054,Тех_Движение!$B$2:$B$5111,"&lt;="&amp;Настройки!$B$5-1)-$F1054)))</f>
        <v/>
      </c>
      <c r="H1054" s="21" t="str">
        <f>IF($B1054="","",IF(AND($D1054&gt;=Настройки!$B$5,$D1054&lt;=Настройки!$B$6),$E1054,0))</f>
        <v/>
      </c>
      <c r="I1054" s="21" t="str">
        <f t="shared" si="48"/>
        <v/>
      </c>
      <c r="J1054" s="21" t="str">
        <f>IF($B1054="","",MAX(0,$E1054-MAX(0,SUMIFS(Тех_Движение!$G$2:$G$5111,Тех_Движение!$D$2:$D$5111,$C1054,Тех_Движение!$B$2:$B$5111,"&lt;="&amp;Настройки!$B$6)-$F1054)))</f>
        <v/>
      </c>
      <c r="K1054" s="21" t="e">
        <f>IF(OR($B1054="",K$3&lt;$D1054+Настройки!$B$7),0,MAX(0,$E1054-MAX(0,SUMIFS(Тех_Движение!$G$2:$G$5111,Тех_Движение!$D$2:$D$5111,$C1054,Тех_Движение!$B$2:$B$5111,"&lt;="&amp;K$3)-$F1054)))</f>
        <v>#VALUE!</v>
      </c>
      <c r="L1054" s="21" t="e">
        <f>IF(OR($B1054="",L$3&lt;$D1054+Настройки!$B$7),0,MAX(0,$E1054-MAX(0,SUMIFS(Тех_Движение!$G$2:$G$5111,Тех_Движение!$D$2:$D$5111,$C1054,Тех_Движение!$B$2:$B$5111,"&lt;="&amp;L$3)-$F1054)))</f>
        <v>#VALUE!</v>
      </c>
      <c r="M1054" s="21" t="e">
        <f>IF(OR($B1054="",M$3&lt;$D1054+Настройки!$B$7),0,MAX(0,$E1054-MAX(0,SUMIFS(Тех_Движение!$G$2:$G$5111,Тех_Движение!$D$2:$D$5111,$C1054,Тех_Движение!$B$2:$B$5111,"&lt;="&amp;M$3)-$F1054)))</f>
        <v>#VALUE!</v>
      </c>
      <c r="N1054" s="21" t="e">
        <f>IF(OR($B1054="",N$3&lt;$D1054+Настройки!$B$7),0,MAX(0,$E1054-MAX(0,SUMIFS(Тех_Движение!$G$2:$G$5111,Тех_Движение!$D$2:$D$5111,$C1054,Тех_Движение!$B$2:$B$5111,"&lt;="&amp;N$3)-$F1054)))</f>
        <v>#VALUE!</v>
      </c>
      <c r="O1054" s="21" t="e">
        <f>IF(OR($B1054="",O$3&lt;$D1054+Настройки!$B$7),0,MAX(0,$E1054-MAX(0,SUMIFS(Тех_Движение!$G$2:$G$5111,Тех_Движение!$D$2:$D$5111,$C1054,Тех_Движение!$B$2:$B$5111,"&lt;="&amp;O$3)-$F1054)))</f>
        <v>#VALUE!</v>
      </c>
      <c r="P1054" s="21" t="e">
        <f>IF(OR($B1054="",P$3&lt;$D1054+Настройки!$B$7),0,MAX(0,$E1054-MAX(0,SUMIFS(Тех_Движение!$G$2:$G$5111,Тех_Движение!$D$2:$D$5111,$C1054,Тех_Движение!$B$2:$B$5111,"&lt;="&amp;P$3)-$F1054)))</f>
        <v>#VALUE!</v>
      </c>
      <c r="Q1054" s="21" t="e">
        <f>IF(OR($B1054="",Q$3&lt;$D1054+Настройки!$B$7),0,MAX(0,$E1054-MAX(0,SUMIFS(Тех_Движение!$G$2:$G$5111,Тех_Движение!$D$2:$D$5111,$C1054,Тех_Движение!$B$2:$B$5111,"&lt;="&amp;Q$3)-$F1054)))</f>
        <v>#VALUE!</v>
      </c>
      <c r="R1054" s="21" t="str">
        <f t="shared" si="49"/>
        <v/>
      </c>
      <c r="S1054" s="23" t="str">
        <f>IF($B1054="","",VLOOKUP($C1054,Настройки!$A$11:$L$17,9,FALSE))</f>
        <v/>
      </c>
      <c r="T1054" s="23" t="str">
        <f t="shared" si="50"/>
        <v/>
      </c>
    </row>
    <row r="1055" spans="1:20" x14ac:dyDescent="0.3">
      <c r="A1055" s="20">
        <f>Тех_Движение!$A$1052</f>
        <v>1051</v>
      </c>
      <c r="B1055" s="20" t="str">
        <f>IF(Тех_Движение!$F$1052&gt;0,Тех_Движение!$I$1052,"")</f>
        <v/>
      </c>
      <c r="C1055" s="20" t="str">
        <f>IF($B1055="","",Тех_Движение!$D$1052)</f>
        <v/>
      </c>
      <c r="D1055" s="9" t="str">
        <f>IF($B1055="","",Тех_Движение!$B$1052)</f>
        <v/>
      </c>
      <c r="E1055" s="21" t="str">
        <f>IF($B1055="","",Тех_Движение!$F$1052)</f>
        <v/>
      </c>
      <c r="F1055" s="21" t="str">
        <f>IF($B1055="","",SUMIFS($E$5:$E1054,$C$5:$C1054,$C1055))</f>
        <v/>
      </c>
      <c r="G1055" s="21" t="str">
        <f>IF($B1055="","",MAX(0,$E1055-MAX(0,SUMIFS(Тех_Движение!$G$2:$G$5111,Тех_Движение!$D$2:$D$5111,$C1055,Тех_Движение!$B$2:$B$5111,"&lt;="&amp;Настройки!$B$5-1)-$F1055)))</f>
        <v/>
      </c>
      <c r="H1055" s="21" t="str">
        <f>IF($B1055="","",IF(AND($D1055&gt;=Настройки!$B$5,$D1055&lt;=Настройки!$B$6),$E1055,0))</f>
        <v/>
      </c>
      <c r="I1055" s="21" t="str">
        <f t="shared" si="48"/>
        <v/>
      </c>
      <c r="J1055" s="21" t="str">
        <f>IF($B1055="","",MAX(0,$E1055-MAX(0,SUMIFS(Тех_Движение!$G$2:$G$5111,Тех_Движение!$D$2:$D$5111,$C1055,Тех_Движение!$B$2:$B$5111,"&lt;="&amp;Настройки!$B$6)-$F1055)))</f>
        <v/>
      </c>
      <c r="K1055" s="21" t="e">
        <f>IF(OR($B1055="",K$3&lt;$D1055+Настройки!$B$7),0,MAX(0,$E1055-MAX(0,SUMIFS(Тех_Движение!$G$2:$G$5111,Тех_Движение!$D$2:$D$5111,$C1055,Тех_Движение!$B$2:$B$5111,"&lt;="&amp;K$3)-$F1055)))</f>
        <v>#VALUE!</v>
      </c>
      <c r="L1055" s="21" t="e">
        <f>IF(OR($B1055="",L$3&lt;$D1055+Настройки!$B$7),0,MAX(0,$E1055-MAX(0,SUMIFS(Тех_Движение!$G$2:$G$5111,Тех_Движение!$D$2:$D$5111,$C1055,Тех_Движение!$B$2:$B$5111,"&lt;="&amp;L$3)-$F1055)))</f>
        <v>#VALUE!</v>
      </c>
      <c r="M1055" s="21" t="e">
        <f>IF(OR($B1055="",M$3&lt;$D1055+Настройки!$B$7),0,MAX(0,$E1055-MAX(0,SUMIFS(Тех_Движение!$G$2:$G$5111,Тех_Движение!$D$2:$D$5111,$C1055,Тех_Движение!$B$2:$B$5111,"&lt;="&amp;M$3)-$F1055)))</f>
        <v>#VALUE!</v>
      </c>
      <c r="N1055" s="21" t="e">
        <f>IF(OR($B1055="",N$3&lt;$D1055+Настройки!$B$7),0,MAX(0,$E1055-MAX(0,SUMIFS(Тех_Движение!$G$2:$G$5111,Тех_Движение!$D$2:$D$5111,$C1055,Тех_Движение!$B$2:$B$5111,"&lt;="&amp;N$3)-$F1055)))</f>
        <v>#VALUE!</v>
      </c>
      <c r="O1055" s="21" t="e">
        <f>IF(OR($B1055="",O$3&lt;$D1055+Настройки!$B$7),0,MAX(0,$E1055-MAX(0,SUMIFS(Тех_Движение!$G$2:$G$5111,Тех_Движение!$D$2:$D$5111,$C1055,Тех_Движение!$B$2:$B$5111,"&lt;="&amp;O$3)-$F1055)))</f>
        <v>#VALUE!</v>
      </c>
      <c r="P1055" s="21" t="e">
        <f>IF(OR($B1055="",P$3&lt;$D1055+Настройки!$B$7),0,MAX(0,$E1055-MAX(0,SUMIFS(Тех_Движение!$G$2:$G$5111,Тех_Движение!$D$2:$D$5111,$C1055,Тех_Движение!$B$2:$B$5111,"&lt;="&amp;P$3)-$F1055)))</f>
        <v>#VALUE!</v>
      </c>
      <c r="Q1055" s="21" t="e">
        <f>IF(OR($B1055="",Q$3&lt;$D1055+Настройки!$B$7),0,MAX(0,$E1055-MAX(0,SUMIFS(Тех_Движение!$G$2:$G$5111,Тех_Движение!$D$2:$D$5111,$C1055,Тех_Движение!$B$2:$B$5111,"&lt;="&amp;Q$3)-$F1055)))</f>
        <v>#VALUE!</v>
      </c>
      <c r="R1055" s="21" t="str">
        <f t="shared" si="49"/>
        <v/>
      </c>
      <c r="S1055" s="23" t="str">
        <f>IF($B1055="","",VLOOKUP($C1055,Настройки!$A$11:$L$17,9,FALSE))</f>
        <v/>
      </c>
      <c r="T1055" s="23" t="str">
        <f t="shared" si="50"/>
        <v/>
      </c>
    </row>
    <row r="1056" spans="1:20" x14ac:dyDescent="0.3">
      <c r="A1056" s="20">
        <f>Тех_Движение!$A$1053</f>
        <v>1052</v>
      </c>
      <c r="B1056" s="20" t="str">
        <f>IF(Тех_Движение!$F$1053&gt;0,Тех_Движение!$I$1053,"")</f>
        <v/>
      </c>
      <c r="C1056" s="20" t="str">
        <f>IF($B1056="","",Тех_Движение!$D$1053)</f>
        <v/>
      </c>
      <c r="D1056" s="9" t="str">
        <f>IF($B1056="","",Тех_Движение!$B$1053)</f>
        <v/>
      </c>
      <c r="E1056" s="21" t="str">
        <f>IF($B1056="","",Тех_Движение!$F$1053)</f>
        <v/>
      </c>
      <c r="F1056" s="21" t="str">
        <f>IF($B1056="","",SUMIFS($E$5:$E1055,$C$5:$C1055,$C1056))</f>
        <v/>
      </c>
      <c r="G1056" s="21" t="str">
        <f>IF($B1056="","",MAX(0,$E1056-MAX(0,SUMIFS(Тех_Движение!$G$2:$G$5111,Тех_Движение!$D$2:$D$5111,$C1056,Тех_Движение!$B$2:$B$5111,"&lt;="&amp;Настройки!$B$5-1)-$F1056)))</f>
        <v/>
      </c>
      <c r="H1056" s="21" t="str">
        <f>IF($B1056="","",IF(AND($D1056&gt;=Настройки!$B$5,$D1056&lt;=Настройки!$B$6),$E1056,0))</f>
        <v/>
      </c>
      <c r="I1056" s="21" t="str">
        <f t="shared" si="48"/>
        <v/>
      </c>
      <c r="J1056" s="21" t="str">
        <f>IF($B1056="","",MAX(0,$E1056-MAX(0,SUMIFS(Тех_Движение!$G$2:$G$5111,Тех_Движение!$D$2:$D$5111,$C1056,Тех_Движение!$B$2:$B$5111,"&lt;="&amp;Настройки!$B$6)-$F1056)))</f>
        <v/>
      </c>
      <c r="K1056" s="21" t="e">
        <f>IF(OR($B1056="",K$3&lt;$D1056+Настройки!$B$7),0,MAX(0,$E1056-MAX(0,SUMIFS(Тех_Движение!$G$2:$G$5111,Тех_Движение!$D$2:$D$5111,$C1056,Тех_Движение!$B$2:$B$5111,"&lt;="&amp;K$3)-$F1056)))</f>
        <v>#VALUE!</v>
      </c>
      <c r="L1056" s="21" t="e">
        <f>IF(OR($B1056="",L$3&lt;$D1056+Настройки!$B$7),0,MAX(0,$E1056-MAX(0,SUMIFS(Тех_Движение!$G$2:$G$5111,Тех_Движение!$D$2:$D$5111,$C1056,Тех_Движение!$B$2:$B$5111,"&lt;="&amp;L$3)-$F1056)))</f>
        <v>#VALUE!</v>
      </c>
      <c r="M1056" s="21" t="e">
        <f>IF(OR($B1056="",M$3&lt;$D1056+Настройки!$B$7),0,MAX(0,$E1056-MAX(0,SUMIFS(Тех_Движение!$G$2:$G$5111,Тех_Движение!$D$2:$D$5111,$C1056,Тех_Движение!$B$2:$B$5111,"&lt;="&amp;M$3)-$F1056)))</f>
        <v>#VALUE!</v>
      </c>
      <c r="N1056" s="21" t="e">
        <f>IF(OR($B1056="",N$3&lt;$D1056+Настройки!$B$7),0,MAX(0,$E1056-MAX(0,SUMIFS(Тех_Движение!$G$2:$G$5111,Тех_Движение!$D$2:$D$5111,$C1056,Тех_Движение!$B$2:$B$5111,"&lt;="&amp;N$3)-$F1056)))</f>
        <v>#VALUE!</v>
      </c>
      <c r="O1056" s="21" t="e">
        <f>IF(OR($B1056="",O$3&lt;$D1056+Настройки!$B$7),0,MAX(0,$E1056-MAX(0,SUMIFS(Тех_Движение!$G$2:$G$5111,Тех_Движение!$D$2:$D$5111,$C1056,Тех_Движение!$B$2:$B$5111,"&lt;="&amp;O$3)-$F1056)))</f>
        <v>#VALUE!</v>
      </c>
      <c r="P1056" s="21" t="e">
        <f>IF(OR($B1056="",P$3&lt;$D1056+Настройки!$B$7),0,MAX(0,$E1056-MAX(0,SUMIFS(Тех_Движение!$G$2:$G$5111,Тех_Движение!$D$2:$D$5111,$C1056,Тех_Движение!$B$2:$B$5111,"&lt;="&amp;P$3)-$F1056)))</f>
        <v>#VALUE!</v>
      </c>
      <c r="Q1056" s="21" t="e">
        <f>IF(OR($B1056="",Q$3&lt;$D1056+Настройки!$B$7),0,MAX(0,$E1056-MAX(0,SUMIFS(Тех_Движение!$G$2:$G$5111,Тех_Движение!$D$2:$D$5111,$C1056,Тех_Движение!$B$2:$B$5111,"&lt;="&amp;Q$3)-$F1056)))</f>
        <v>#VALUE!</v>
      </c>
      <c r="R1056" s="21" t="str">
        <f t="shared" si="49"/>
        <v/>
      </c>
      <c r="S1056" s="23" t="str">
        <f>IF($B1056="","",VLOOKUP($C1056,Настройки!$A$11:$L$17,9,FALSE))</f>
        <v/>
      </c>
      <c r="T1056" s="23" t="str">
        <f t="shared" si="50"/>
        <v/>
      </c>
    </row>
    <row r="1057" spans="1:20" x14ac:dyDescent="0.3">
      <c r="A1057" s="20">
        <f>Тех_Движение!$A$1054</f>
        <v>1053</v>
      </c>
      <c r="B1057" s="20" t="str">
        <f>IF(Тех_Движение!$F$1054&gt;0,Тех_Движение!$I$1054,"")</f>
        <v/>
      </c>
      <c r="C1057" s="20" t="str">
        <f>IF($B1057="","",Тех_Движение!$D$1054)</f>
        <v/>
      </c>
      <c r="D1057" s="9" t="str">
        <f>IF($B1057="","",Тех_Движение!$B$1054)</f>
        <v/>
      </c>
      <c r="E1057" s="21" t="str">
        <f>IF($B1057="","",Тех_Движение!$F$1054)</f>
        <v/>
      </c>
      <c r="F1057" s="21" t="str">
        <f>IF($B1057="","",SUMIFS($E$5:$E1056,$C$5:$C1056,$C1057))</f>
        <v/>
      </c>
      <c r="G1057" s="21" t="str">
        <f>IF($B1057="","",MAX(0,$E1057-MAX(0,SUMIFS(Тех_Движение!$G$2:$G$5111,Тех_Движение!$D$2:$D$5111,$C1057,Тех_Движение!$B$2:$B$5111,"&lt;="&amp;Настройки!$B$5-1)-$F1057)))</f>
        <v/>
      </c>
      <c r="H1057" s="21" t="str">
        <f>IF($B1057="","",IF(AND($D1057&gt;=Настройки!$B$5,$D1057&lt;=Настройки!$B$6),$E1057,0))</f>
        <v/>
      </c>
      <c r="I1057" s="21" t="str">
        <f t="shared" si="48"/>
        <v/>
      </c>
      <c r="J1057" s="21" t="str">
        <f>IF($B1057="","",MAX(0,$E1057-MAX(0,SUMIFS(Тех_Движение!$G$2:$G$5111,Тех_Движение!$D$2:$D$5111,$C1057,Тех_Движение!$B$2:$B$5111,"&lt;="&amp;Настройки!$B$6)-$F1057)))</f>
        <v/>
      </c>
      <c r="K1057" s="21" t="e">
        <f>IF(OR($B1057="",K$3&lt;$D1057+Настройки!$B$7),0,MAX(0,$E1057-MAX(0,SUMIFS(Тех_Движение!$G$2:$G$5111,Тех_Движение!$D$2:$D$5111,$C1057,Тех_Движение!$B$2:$B$5111,"&lt;="&amp;K$3)-$F1057)))</f>
        <v>#VALUE!</v>
      </c>
      <c r="L1057" s="21" t="e">
        <f>IF(OR($B1057="",L$3&lt;$D1057+Настройки!$B$7),0,MAX(0,$E1057-MAX(0,SUMIFS(Тех_Движение!$G$2:$G$5111,Тех_Движение!$D$2:$D$5111,$C1057,Тех_Движение!$B$2:$B$5111,"&lt;="&amp;L$3)-$F1057)))</f>
        <v>#VALUE!</v>
      </c>
      <c r="M1057" s="21" t="e">
        <f>IF(OR($B1057="",M$3&lt;$D1057+Настройки!$B$7),0,MAX(0,$E1057-MAX(0,SUMIFS(Тех_Движение!$G$2:$G$5111,Тех_Движение!$D$2:$D$5111,$C1057,Тех_Движение!$B$2:$B$5111,"&lt;="&amp;M$3)-$F1057)))</f>
        <v>#VALUE!</v>
      </c>
      <c r="N1057" s="21" t="e">
        <f>IF(OR($B1057="",N$3&lt;$D1057+Настройки!$B$7),0,MAX(0,$E1057-MAX(0,SUMIFS(Тех_Движение!$G$2:$G$5111,Тех_Движение!$D$2:$D$5111,$C1057,Тех_Движение!$B$2:$B$5111,"&lt;="&amp;N$3)-$F1057)))</f>
        <v>#VALUE!</v>
      </c>
      <c r="O1057" s="21" t="e">
        <f>IF(OR($B1057="",O$3&lt;$D1057+Настройки!$B$7),0,MAX(0,$E1057-MAX(0,SUMIFS(Тех_Движение!$G$2:$G$5111,Тех_Движение!$D$2:$D$5111,$C1057,Тех_Движение!$B$2:$B$5111,"&lt;="&amp;O$3)-$F1057)))</f>
        <v>#VALUE!</v>
      </c>
      <c r="P1057" s="21" t="e">
        <f>IF(OR($B1057="",P$3&lt;$D1057+Настройки!$B$7),0,MAX(0,$E1057-MAX(0,SUMIFS(Тех_Движение!$G$2:$G$5111,Тех_Движение!$D$2:$D$5111,$C1057,Тех_Движение!$B$2:$B$5111,"&lt;="&amp;P$3)-$F1057)))</f>
        <v>#VALUE!</v>
      </c>
      <c r="Q1057" s="21" t="e">
        <f>IF(OR($B1057="",Q$3&lt;$D1057+Настройки!$B$7),0,MAX(0,$E1057-MAX(0,SUMIFS(Тех_Движение!$G$2:$G$5111,Тех_Движение!$D$2:$D$5111,$C1057,Тех_Движение!$B$2:$B$5111,"&lt;="&amp;Q$3)-$F1057)))</f>
        <v>#VALUE!</v>
      </c>
      <c r="R1057" s="21" t="str">
        <f t="shared" si="49"/>
        <v/>
      </c>
      <c r="S1057" s="23" t="str">
        <f>IF($B1057="","",VLOOKUP($C1057,Настройки!$A$11:$L$17,9,FALSE))</f>
        <v/>
      </c>
      <c r="T1057" s="23" t="str">
        <f t="shared" si="50"/>
        <v/>
      </c>
    </row>
    <row r="1058" spans="1:20" x14ac:dyDescent="0.3">
      <c r="A1058" s="20">
        <f>Тех_Движение!$A$1055</f>
        <v>1054</v>
      </c>
      <c r="B1058" s="20" t="str">
        <f>IF(Тех_Движение!$F$1055&gt;0,Тех_Движение!$I$1055,"")</f>
        <v/>
      </c>
      <c r="C1058" s="20" t="str">
        <f>IF($B1058="","",Тех_Движение!$D$1055)</f>
        <v/>
      </c>
      <c r="D1058" s="9" t="str">
        <f>IF($B1058="","",Тех_Движение!$B$1055)</f>
        <v/>
      </c>
      <c r="E1058" s="21" t="str">
        <f>IF($B1058="","",Тех_Движение!$F$1055)</f>
        <v/>
      </c>
      <c r="F1058" s="21" t="str">
        <f>IF($B1058="","",SUMIFS($E$5:$E1057,$C$5:$C1057,$C1058))</f>
        <v/>
      </c>
      <c r="G1058" s="21" t="str">
        <f>IF($B1058="","",MAX(0,$E1058-MAX(0,SUMIFS(Тех_Движение!$G$2:$G$5111,Тех_Движение!$D$2:$D$5111,$C1058,Тех_Движение!$B$2:$B$5111,"&lt;="&amp;Настройки!$B$5-1)-$F1058)))</f>
        <v/>
      </c>
      <c r="H1058" s="21" t="str">
        <f>IF($B1058="","",IF(AND($D1058&gt;=Настройки!$B$5,$D1058&lt;=Настройки!$B$6),$E1058,0))</f>
        <v/>
      </c>
      <c r="I1058" s="21" t="str">
        <f t="shared" si="48"/>
        <v/>
      </c>
      <c r="J1058" s="21" t="str">
        <f>IF($B1058="","",MAX(0,$E1058-MAX(0,SUMIFS(Тех_Движение!$G$2:$G$5111,Тех_Движение!$D$2:$D$5111,$C1058,Тех_Движение!$B$2:$B$5111,"&lt;="&amp;Настройки!$B$6)-$F1058)))</f>
        <v/>
      </c>
      <c r="K1058" s="21" t="e">
        <f>IF(OR($B1058="",K$3&lt;$D1058+Настройки!$B$7),0,MAX(0,$E1058-MAX(0,SUMIFS(Тех_Движение!$G$2:$G$5111,Тех_Движение!$D$2:$D$5111,$C1058,Тех_Движение!$B$2:$B$5111,"&lt;="&amp;K$3)-$F1058)))</f>
        <v>#VALUE!</v>
      </c>
      <c r="L1058" s="21" t="e">
        <f>IF(OR($B1058="",L$3&lt;$D1058+Настройки!$B$7),0,MAX(0,$E1058-MAX(0,SUMIFS(Тех_Движение!$G$2:$G$5111,Тех_Движение!$D$2:$D$5111,$C1058,Тех_Движение!$B$2:$B$5111,"&lt;="&amp;L$3)-$F1058)))</f>
        <v>#VALUE!</v>
      </c>
      <c r="M1058" s="21" t="e">
        <f>IF(OR($B1058="",M$3&lt;$D1058+Настройки!$B$7),0,MAX(0,$E1058-MAX(0,SUMIFS(Тех_Движение!$G$2:$G$5111,Тех_Движение!$D$2:$D$5111,$C1058,Тех_Движение!$B$2:$B$5111,"&lt;="&amp;M$3)-$F1058)))</f>
        <v>#VALUE!</v>
      </c>
      <c r="N1058" s="21" t="e">
        <f>IF(OR($B1058="",N$3&lt;$D1058+Настройки!$B$7),0,MAX(0,$E1058-MAX(0,SUMIFS(Тех_Движение!$G$2:$G$5111,Тех_Движение!$D$2:$D$5111,$C1058,Тех_Движение!$B$2:$B$5111,"&lt;="&amp;N$3)-$F1058)))</f>
        <v>#VALUE!</v>
      </c>
      <c r="O1058" s="21" t="e">
        <f>IF(OR($B1058="",O$3&lt;$D1058+Настройки!$B$7),0,MAX(0,$E1058-MAX(0,SUMIFS(Тех_Движение!$G$2:$G$5111,Тех_Движение!$D$2:$D$5111,$C1058,Тех_Движение!$B$2:$B$5111,"&lt;="&amp;O$3)-$F1058)))</f>
        <v>#VALUE!</v>
      </c>
      <c r="P1058" s="21" t="e">
        <f>IF(OR($B1058="",P$3&lt;$D1058+Настройки!$B$7),0,MAX(0,$E1058-MAX(0,SUMIFS(Тех_Движение!$G$2:$G$5111,Тех_Движение!$D$2:$D$5111,$C1058,Тех_Движение!$B$2:$B$5111,"&lt;="&amp;P$3)-$F1058)))</f>
        <v>#VALUE!</v>
      </c>
      <c r="Q1058" s="21" t="e">
        <f>IF(OR($B1058="",Q$3&lt;$D1058+Настройки!$B$7),0,MAX(0,$E1058-MAX(0,SUMIFS(Тех_Движение!$G$2:$G$5111,Тех_Движение!$D$2:$D$5111,$C1058,Тех_Движение!$B$2:$B$5111,"&lt;="&amp;Q$3)-$F1058)))</f>
        <v>#VALUE!</v>
      </c>
      <c r="R1058" s="21" t="str">
        <f t="shared" si="49"/>
        <v/>
      </c>
      <c r="S1058" s="23" t="str">
        <f>IF($B1058="","",VLOOKUP($C1058,Настройки!$A$11:$L$17,9,FALSE))</f>
        <v/>
      </c>
      <c r="T1058" s="23" t="str">
        <f t="shared" si="50"/>
        <v/>
      </c>
    </row>
    <row r="1059" spans="1:20" x14ac:dyDescent="0.3">
      <c r="A1059" s="20">
        <f>Тех_Движение!$A$1056</f>
        <v>1055</v>
      </c>
      <c r="B1059" s="20" t="str">
        <f>IF(Тех_Движение!$F$1056&gt;0,Тех_Движение!$I$1056,"")</f>
        <v/>
      </c>
      <c r="C1059" s="20" t="str">
        <f>IF($B1059="","",Тех_Движение!$D$1056)</f>
        <v/>
      </c>
      <c r="D1059" s="9" t="str">
        <f>IF($B1059="","",Тех_Движение!$B$1056)</f>
        <v/>
      </c>
      <c r="E1059" s="21" t="str">
        <f>IF($B1059="","",Тех_Движение!$F$1056)</f>
        <v/>
      </c>
      <c r="F1059" s="21" t="str">
        <f>IF($B1059="","",SUMIFS($E$5:$E1058,$C$5:$C1058,$C1059))</f>
        <v/>
      </c>
      <c r="G1059" s="21" t="str">
        <f>IF($B1059="","",MAX(0,$E1059-MAX(0,SUMIFS(Тех_Движение!$G$2:$G$5111,Тех_Движение!$D$2:$D$5111,$C1059,Тех_Движение!$B$2:$B$5111,"&lt;="&amp;Настройки!$B$5-1)-$F1059)))</f>
        <v/>
      </c>
      <c r="H1059" s="21" t="str">
        <f>IF($B1059="","",IF(AND($D1059&gt;=Настройки!$B$5,$D1059&lt;=Настройки!$B$6),$E1059,0))</f>
        <v/>
      </c>
      <c r="I1059" s="21" t="str">
        <f t="shared" si="48"/>
        <v/>
      </c>
      <c r="J1059" s="21" t="str">
        <f>IF($B1059="","",MAX(0,$E1059-MAX(0,SUMIFS(Тех_Движение!$G$2:$G$5111,Тех_Движение!$D$2:$D$5111,$C1059,Тех_Движение!$B$2:$B$5111,"&lt;="&amp;Настройки!$B$6)-$F1059)))</f>
        <v/>
      </c>
      <c r="K1059" s="21" t="e">
        <f>IF(OR($B1059="",K$3&lt;$D1059+Настройки!$B$7),0,MAX(0,$E1059-MAX(0,SUMIFS(Тех_Движение!$G$2:$G$5111,Тех_Движение!$D$2:$D$5111,$C1059,Тех_Движение!$B$2:$B$5111,"&lt;="&amp;K$3)-$F1059)))</f>
        <v>#VALUE!</v>
      </c>
      <c r="L1059" s="21" t="e">
        <f>IF(OR($B1059="",L$3&lt;$D1059+Настройки!$B$7),0,MAX(0,$E1059-MAX(0,SUMIFS(Тех_Движение!$G$2:$G$5111,Тех_Движение!$D$2:$D$5111,$C1059,Тех_Движение!$B$2:$B$5111,"&lt;="&amp;L$3)-$F1059)))</f>
        <v>#VALUE!</v>
      </c>
      <c r="M1059" s="21" t="e">
        <f>IF(OR($B1059="",M$3&lt;$D1059+Настройки!$B$7),0,MAX(0,$E1059-MAX(0,SUMIFS(Тех_Движение!$G$2:$G$5111,Тех_Движение!$D$2:$D$5111,$C1059,Тех_Движение!$B$2:$B$5111,"&lt;="&amp;M$3)-$F1059)))</f>
        <v>#VALUE!</v>
      </c>
      <c r="N1059" s="21" t="e">
        <f>IF(OR($B1059="",N$3&lt;$D1059+Настройки!$B$7),0,MAX(0,$E1059-MAX(0,SUMIFS(Тех_Движение!$G$2:$G$5111,Тех_Движение!$D$2:$D$5111,$C1059,Тех_Движение!$B$2:$B$5111,"&lt;="&amp;N$3)-$F1059)))</f>
        <v>#VALUE!</v>
      </c>
      <c r="O1059" s="21" t="e">
        <f>IF(OR($B1059="",O$3&lt;$D1059+Настройки!$B$7),0,MAX(0,$E1059-MAX(0,SUMIFS(Тех_Движение!$G$2:$G$5111,Тех_Движение!$D$2:$D$5111,$C1059,Тех_Движение!$B$2:$B$5111,"&lt;="&amp;O$3)-$F1059)))</f>
        <v>#VALUE!</v>
      </c>
      <c r="P1059" s="21" t="e">
        <f>IF(OR($B1059="",P$3&lt;$D1059+Настройки!$B$7),0,MAX(0,$E1059-MAX(0,SUMIFS(Тех_Движение!$G$2:$G$5111,Тех_Движение!$D$2:$D$5111,$C1059,Тех_Движение!$B$2:$B$5111,"&lt;="&amp;P$3)-$F1059)))</f>
        <v>#VALUE!</v>
      </c>
      <c r="Q1059" s="21" t="e">
        <f>IF(OR($B1059="",Q$3&lt;$D1059+Настройки!$B$7),0,MAX(0,$E1059-MAX(0,SUMIFS(Тех_Движение!$G$2:$G$5111,Тех_Движение!$D$2:$D$5111,$C1059,Тех_Движение!$B$2:$B$5111,"&lt;="&amp;Q$3)-$F1059)))</f>
        <v>#VALUE!</v>
      </c>
      <c r="R1059" s="21" t="str">
        <f t="shared" si="49"/>
        <v/>
      </c>
      <c r="S1059" s="23" t="str">
        <f>IF($B1059="","",VLOOKUP($C1059,Настройки!$A$11:$L$17,9,FALSE))</f>
        <v/>
      </c>
      <c r="T1059" s="23" t="str">
        <f t="shared" si="50"/>
        <v/>
      </c>
    </row>
    <row r="1060" spans="1:20" x14ac:dyDescent="0.3">
      <c r="A1060" s="20">
        <f>Тех_Движение!$A$1057</f>
        <v>1056</v>
      </c>
      <c r="B1060" s="20" t="str">
        <f>IF(Тех_Движение!$F$1057&gt;0,Тех_Движение!$I$1057,"")</f>
        <v/>
      </c>
      <c r="C1060" s="20" t="str">
        <f>IF($B1060="","",Тех_Движение!$D$1057)</f>
        <v/>
      </c>
      <c r="D1060" s="9" t="str">
        <f>IF($B1060="","",Тех_Движение!$B$1057)</f>
        <v/>
      </c>
      <c r="E1060" s="21" t="str">
        <f>IF($B1060="","",Тех_Движение!$F$1057)</f>
        <v/>
      </c>
      <c r="F1060" s="21" t="str">
        <f>IF($B1060="","",SUMIFS($E$5:$E1059,$C$5:$C1059,$C1060))</f>
        <v/>
      </c>
      <c r="G1060" s="21" t="str">
        <f>IF($B1060="","",MAX(0,$E1060-MAX(0,SUMIFS(Тех_Движение!$G$2:$G$5111,Тех_Движение!$D$2:$D$5111,$C1060,Тех_Движение!$B$2:$B$5111,"&lt;="&amp;Настройки!$B$5-1)-$F1060)))</f>
        <v/>
      </c>
      <c r="H1060" s="21" t="str">
        <f>IF($B1060="","",IF(AND($D1060&gt;=Настройки!$B$5,$D1060&lt;=Настройки!$B$6),$E1060,0))</f>
        <v/>
      </c>
      <c r="I1060" s="21" t="str">
        <f t="shared" si="48"/>
        <v/>
      </c>
      <c r="J1060" s="21" t="str">
        <f>IF($B1060="","",MAX(0,$E1060-MAX(0,SUMIFS(Тех_Движение!$G$2:$G$5111,Тех_Движение!$D$2:$D$5111,$C1060,Тех_Движение!$B$2:$B$5111,"&lt;="&amp;Настройки!$B$6)-$F1060)))</f>
        <v/>
      </c>
      <c r="K1060" s="21" t="e">
        <f>IF(OR($B1060="",K$3&lt;$D1060+Настройки!$B$7),0,MAX(0,$E1060-MAX(0,SUMIFS(Тех_Движение!$G$2:$G$5111,Тех_Движение!$D$2:$D$5111,$C1060,Тех_Движение!$B$2:$B$5111,"&lt;="&amp;K$3)-$F1060)))</f>
        <v>#VALUE!</v>
      </c>
      <c r="L1060" s="21" t="e">
        <f>IF(OR($B1060="",L$3&lt;$D1060+Настройки!$B$7),0,MAX(0,$E1060-MAX(0,SUMIFS(Тех_Движение!$G$2:$G$5111,Тех_Движение!$D$2:$D$5111,$C1060,Тех_Движение!$B$2:$B$5111,"&lt;="&amp;L$3)-$F1060)))</f>
        <v>#VALUE!</v>
      </c>
      <c r="M1060" s="21" t="e">
        <f>IF(OR($B1060="",M$3&lt;$D1060+Настройки!$B$7),0,MAX(0,$E1060-MAX(0,SUMIFS(Тех_Движение!$G$2:$G$5111,Тех_Движение!$D$2:$D$5111,$C1060,Тех_Движение!$B$2:$B$5111,"&lt;="&amp;M$3)-$F1060)))</f>
        <v>#VALUE!</v>
      </c>
      <c r="N1060" s="21" t="e">
        <f>IF(OR($B1060="",N$3&lt;$D1060+Настройки!$B$7),0,MAX(0,$E1060-MAX(0,SUMIFS(Тех_Движение!$G$2:$G$5111,Тех_Движение!$D$2:$D$5111,$C1060,Тех_Движение!$B$2:$B$5111,"&lt;="&amp;N$3)-$F1060)))</f>
        <v>#VALUE!</v>
      </c>
      <c r="O1060" s="21" t="e">
        <f>IF(OR($B1060="",O$3&lt;$D1060+Настройки!$B$7),0,MAX(0,$E1060-MAX(0,SUMIFS(Тех_Движение!$G$2:$G$5111,Тех_Движение!$D$2:$D$5111,$C1060,Тех_Движение!$B$2:$B$5111,"&lt;="&amp;O$3)-$F1060)))</f>
        <v>#VALUE!</v>
      </c>
      <c r="P1060" s="21" t="e">
        <f>IF(OR($B1060="",P$3&lt;$D1060+Настройки!$B$7),0,MAX(0,$E1060-MAX(0,SUMIFS(Тех_Движение!$G$2:$G$5111,Тех_Движение!$D$2:$D$5111,$C1060,Тех_Движение!$B$2:$B$5111,"&lt;="&amp;P$3)-$F1060)))</f>
        <v>#VALUE!</v>
      </c>
      <c r="Q1060" s="21" t="e">
        <f>IF(OR($B1060="",Q$3&lt;$D1060+Настройки!$B$7),0,MAX(0,$E1060-MAX(0,SUMIFS(Тех_Движение!$G$2:$G$5111,Тех_Движение!$D$2:$D$5111,$C1060,Тех_Движение!$B$2:$B$5111,"&lt;="&amp;Q$3)-$F1060)))</f>
        <v>#VALUE!</v>
      </c>
      <c r="R1060" s="21" t="str">
        <f t="shared" si="49"/>
        <v/>
      </c>
      <c r="S1060" s="23" t="str">
        <f>IF($B1060="","",VLOOKUP($C1060,Настройки!$A$11:$L$17,9,FALSE))</f>
        <v/>
      </c>
      <c r="T1060" s="23" t="str">
        <f t="shared" si="50"/>
        <v/>
      </c>
    </row>
    <row r="1061" spans="1:20" x14ac:dyDescent="0.3">
      <c r="A1061" s="20">
        <f>Тех_Движение!$A$1058</f>
        <v>1057</v>
      </c>
      <c r="B1061" s="20" t="str">
        <f>IF(Тех_Движение!$F$1058&gt;0,Тех_Движение!$I$1058,"")</f>
        <v/>
      </c>
      <c r="C1061" s="20" t="str">
        <f>IF($B1061="","",Тех_Движение!$D$1058)</f>
        <v/>
      </c>
      <c r="D1061" s="9" t="str">
        <f>IF($B1061="","",Тех_Движение!$B$1058)</f>
        <v/>
      </c>
      <c r="E1061" s="21" t="str">
        <f>IF($B1061="","",Тех_Движение!$F$1058)</f>
        <v/>
      </c>
      <c r="F1061" s="21" t="str">
        <f>IF($B1061="","",SUMIFS($E$5:$E1060,$C$5:$C1060,$C1061))</f>
        <v/>
      </c>
      <c r="G1061" s="21" t="str">
        <f>IF($B1061="","",MAX(0,$E1061-MAX(0,SUMIFS(Тех_Движение!$G$2:$G$5111,Тех_Движение!$D$2:$D$5111,$C1061,Тех_Движение!$B$2:$B$5111,"&lt;="&amp;Настройки!$B$5-1)-$F1061)))</f>
        <v/>
      </c>
      <c r="H1061" s="21" t="str">
        <f>IF($B1061="","",IF(AND($D1061&gt;=Настройки!$B$5,$D1061&lt;=Настройки!$B$6),$E1061,0))</f>
        <v/>
      </c>
      <c r="I1061" s="21" t="str">
        <f t="shared" si="48"/>
        <v/>
      </c>
      <c r="J1061" s="21" t="str">
        <f>IF($B1061="","",MAX(0,$E1061-MAX(0,SUMIFS(Тех_Движение!$G$2:$G$5111,Тех_Движение!$D$2:$D$5111,$C1061,Тех_Движение!$B$2:$B$5111,"&lt;="&amp;Настройки!$B$6)-$F1061)))</f>
        <v/>
      </c>
      <c r="K1061" s="21" t="e">
        <f>IF(OR($B1061="",K$3&lt;$D1061+Настройки!$B$7),0,MAX(0,$E1061-MAX(0,SUMIFS(Тех_Движение!$G$2:$G$5111,Тех_Движение!$D$2:$D$5111,$C1061,Тех_Движение!$B$2:$B$5111,"&lt;="&amp;K$3)-$F1061)))</f>
        <v>#VALUE!</v>
      </c>
      <c r="L1061" s="21" t="e">
        <f>IF(OR($B1061="",L$3&lt;$D1061+Настройки!$B$7),0,MAX(0,$E1061-MAX(0,SUMIFS(Тех_Движение!$G$2:$G$5111,Тех_Движение!$D$2:$D$5111,$C1061,Тех_Движение!$B$2:$B$5111,"&lt;="&amp;L$3)-$F1061)))</f>
        <v>#VALUE!</v>
      </c>
      <c r="M1061" s="21" t="e">
        <f>IF(OR($B1061="",M$3&lt;$D1061+Настройки!$B$7),0,MAX(0,$E1061-MAX(0,SUMIFS(Тех_Движение!$G$2:$G$5111,Тех_Движение!$D$2:$D$5111,$C1061,Тех_Движение!$B$2:$B$5111,"&lt;="&amp;M$3)-$F1061)))</f>
        <v>#VALUE!</v>
      </c>
      <c r="N1061" s="21" t="e">
        <f>IF(OR($B1061="",N$3&lt;$D1061+Настройки!$B$7),0,MAX(0,$E1061-MAX(0,SUMIFS(Тех_Движение!$G$2:$G$5111,Тех_Движение!$D$2:$D$5111,$C1061,Тех_Движение!$B$2:$B$5111,"&lt;="&amp;N$3)-$F1061)))</f>
        <v>#VALUE!</v>
      </c>
      <c r="O1061" s="21" t="e">
        <f>IF(OR($B1061="",O$3&lt;$D1061+Настройки!$B$7),0,MAX(0,$E1061-MAX(0,SUMIFS(Тех_Движение!$G$2:$G$5111,Тех_Движение!$D$2:$D$5111,$C1061,Тех_Движение!$B$2:$B$5111,"&lt;="&amp;O$3)-$F1061)))</f>
        <v>#VALUE!</v>
      </c>
      <c r="P1061" s="21" t="e">
        <f>IF(OR($B1061="",P$3&lt;$D1061+Настройки!$B$7),0,MAX(0,$E1061-MAX(0,SUMIFS(Тех_Движение!$G$2:$G$5111,Тех_Движение!$D$2:$D$5111,$C1061,Тех_Движение!$B$2:$B$5111,"&lt;="&amp;P$3)-$F1061)))</f>
        <v>#VALUE!</v>
      </c>
      <c r="Q1061" s="21" t="e">
        <f>IF(OR($B1061="",Q$3&lt;$D1061+Настройки!$B$7),0,MAX(0,$E1061-MAX(0,SUMIFS(Тех_Движение!$G$2:$G$5111,Тех_Движение!$D$2:$D$5111,$C1061,Тех_Движение!$B$2:$B$5111,"&lt;="&amp;Q$3)-$F1061)))</f>
        <v>#VALUE!</v>
      </c>
      <c r="R1061" s="21" t="str">
        <f t="shared" si="49"/>
        <v/>
      </c>
      <c r="S1061" s="23" t="str">
        <f>IF($B1061="","",VLOOKUP($C1061,Настройки!$A$11:$L$17,9,FALSE))</f>
        <v/>
      </c>
      <c r="T1061" s="23" t="str">
        <f t="shared" si="50"/>
        <v/>
      </c>
    </row>
    <row r="1062" spans="1:20" x14ac:dyDescent="0.3">
      <c r="A1062" s="20">
        <f>Тех_Движение!$A$1059</f>
        <v>1058</v>
      </c>
      <c r="B1062" s="20" t="str">
        <f>IF(Тех_Движение!$F$1059&gt;0,Тех_Движение!$I$1059,"")</f>
        <v/>
      </c>
      <c r="C1062" s="20" t="str">
        <f>IF($B1062="","",Тех_Движение!$D$1059)</f>
        <v/>
      </c>
      <c r="D1062" s="9" t="str">
        <f>IF($B1062="","",Тех_Движение!$B$1059)</f>
        <v/>
      </c>
      <c r="E1062" s="21" t="str">
        <f>IF($B1062="","",Тех_Движение!$F$1059)</f>
        <v/>
      </c>
      <c r="F1062" s="21" t="str">
        <f>IF($B1062="","",SUMIFS($E$5:$E1061,$C$5:$C1061,$C1062))</f>
        <v/>
      </c>
      <c r="G1062" s="21" t="str">
        <f>IF($B1062="","",MAX(0,$E1062-MAX(0,SUMIFS(Тех_Движение!$G$2:$G$5111,Тех_Движение!$D$2:$D$5111,$C1062,Тех_Движение!$B$2:$B$5111,"&lt;="&amp;Настройки!$B$5-1)-$F1062)))</f>
        <v/>
      </c>
      <c r="H1062" s="21" t="str">
        <f>IF($B1062="","",IF(AND($D1062&gt;=Настройки!$B$5,$D1062&lt;=Настройки!$B$6),$E1062,0))</f>
        <v/>
      </c>
      <c r="I1062" s="21" t="str">
        <f t="shared" si="48"/>
        <v/>
      </c>
      <c r="J1062" s="21" t="str">
        <f>IF($B1062="","",MAX(0,$E1062-MAX(0,SUMIFS(Тех_Движение!$G$2:$G$5111,Тех_Движение!$D$2:$D$5111,$C1062,Тех_Движение!$B$2:$B$5111,"&lt;="&amp;Настройки!$B$6)-$F1062)))</f>
        <v/>
      </c>
      <c r="K1062" s="21" t="e">
        <f>IF(OR($B1062="",K$3&lt;$D1062+Настройки!$B$7),0,MAX(0,$E1062-MAX(0,SUMIFS(Тех_Движение!$G$2:$G$5111,Тех_Движение!$D$2:$D$5111,$C1062,Тех_Движение!$B$2:$B$5111,"&lt;="&amp;K$3)-$F1062)))</f>
        <v>#VALUE!</v>
      </c>
      <c r="L1062" s="21" t="e">
        <f>IF(OR($B1062="",L$3&lt;$D1062+Настройки!$B$7),0,MAX(0,$E1062-MAX(0,SUMIFS(Тех_Движение!$G$2:$G$5111,Тех_Движение!$D$2:$D$5111,$C1062,Тех_Движение!$B$2:$B$5111,"&lt;="&amp;L$3)-$F1062)))</f>
        <v>#VALUE!</v>
      </c>
      <c r="M1062" s="21" t="e">
        <f>IF(OR($B1062="",M$3&lt;$D1062+Настройки!$B$7),0,MAX(0,$E1062-MAX(0,SUMIFS(Тех_Движение!$G$2:$G$5111,Тех_Движение!$D$2:$D$5111,$C1062,Тех_Движение!$B$2:$B$5111,"&lt;="&amp;M$3)-$F1062)))</f>
        <v>#VALUE!</v>
      </c>
      <c r="N1062" s="21" t="e">
        <f>IF(OR($B1062="",N$3&lt;$D1062+Настройки!$B$7),0,MAX(0,$E1062-MAX(0,SUMIFS(Тех_Движение!$G$2:$G$5111,Тех_Движение!$D$2:$D$5111,$C1062,Тех_Движение!$B$2:$B$5111,"&lt;="&amp;N$3)-$F1062)))</f>
        <v>#VALUE!</v>
      </c>
      <c r="O1062" s="21" t="e">
        <f>IF(OR($B1062="",O$3&lt;$D1062+Настройки!$B$7),0,MAX(0,$E1062-MAX(0,SUMIFS(Тех_Движение!$G$2:$G$5111,Тех_Движение!$D$2:$D$5111,$C1062,Тех_Движение!$B$2:$B$5111,"&lt;="&amp;O$3)-$F1062)))</f>
        <v>#VALUE!</v>
      </c>
      <c r="P1062" s="21" t="e">
        <f>IF(OR($B1062="",P$3&lt;$D1062+Настройки!$B$7),0,MAX(0,$E1062-MAX(0,SUMIFS(Тех_Движение!$G$2:$G$5111,Тех_Движение!$D$2:$D$5111,$C1062,Тех_Движение!$B$2:$B$5111,"&lt;="&amp;P$3)-$F1062)))</f>
        <v>#VALUE!</v>
      </c>
      <c r="Q1062" s="21" t="e">
        <f>IF(OR($B1062="",Q$3&lt;$D1062+Настройки!$B$7),0,MAX(0,$E1062-MAX(0,SUMIFS(Тех_Движение!$G$2:$G$5111,Тех_Движение!$D$2:$D$5111,$C1062,Тех_Движение!$B$2:$B$5111,"&lt;="&amp;Q$3)-$F1062)))</f>
        <v>#VALUE!</v>
      </c>
      <c r="R1062" s="21" t="str">
        <f t="shared" si="49"/>
        <v/>
      </c>
      <c r="S1062" s="23" t="str">
        <f>IF($B1062="","",VLOOKUP($C1062,Настройки!$A$11:$L$17,9,FALSE))</f>
        <v/>
      </c>
      <c r="T1062" s="23" t="str">
        <f t="shared" si="50"/>
        <v/>
      </c>
    </row>
    <row r="1063" spans="1:20" x14ac:dyDescent="0.3">
      <c r="A1063" s="20">
        <f>Тех_Движение!$A$1060</f>
        <v>1059</v>
      </c>
      <c r="B1063" s="20" t="str">
        <f>IF(Тех_Движение!$F$1060&gt;0,Тех_Движение!$I$1060,"")</f>
        <v/>
      </c>
      <c r="C1063" s="20" t="str">
        <f>IF($B1063="","",Тех_Движение!$D$1060)</f>
        <v/>
      </c>
      <c r="D1063" s="9" t="str">
        <f>IF($B1063="","",Тех_Движение!$B$1060)</f>
        <v/>
      </c>
      <c r="E1063" s="21" t="str">
        <f>IF($B1063="","",Тех_Движение!$F$1060)</f>
        <v/>
      </c>
      <c r="F1063" s="21" t="str">
        <f>IF($B1063="","",SUMIFS($E$5:$E1062,$C$5:$C1062,$C1063))</f>
        <v/>
      </c>
      <c r="G1063" s="21" t="str">
        <f>IF($B1063="","",MAX(0,$E1063-MAX(0,SUMIFS(Тех_Движение!$G$2:$G$5111,Тех_Движение!$D$2:$D$5111,$C1063,Тех_Движение!$B$2:$B$5111,"&lt;="&amp;Настройки!$B$5-1)-$F1063)))</f>
        <v/>
      </c>
      <c r="H1063" s="21" t="str">
        <f>IF($B1063="","",IF(AND($D1063&gt;=Настройки!$B$5,$D1063&lt;=Настройки!$B$6),$E1063,0))</f>
        <v/>
      </c>
      <c r="I1063" s="21" t="str">
        <f t="shared" si="48"/>
        <v/>
      </c>
      <c r="J1063" s="21" t="str">
        <f>IF($B1063="","",MAX(0,$E1063-MAX(0,SUMIFS(Тех_Движение!$G$2:$G$5111,Тех_Движение!$D$2:$D$5111,$C1063,Тех_Движение!$B$2:$B$5111,"&lt;="&amp;Настройки!$B$6)-$F1063)))</f>
        <v/>
      </c>
      <c r="K1063" s="21" t="e">
        <f>IF(OR($B1063="",K$3&lt;$D1063+Настройки!$B$7),0,MAX(0,$E1063-MAX(0,SUMIFS(Тех_Движение!$G$2:$G$5111,Тех_Движение!$D$2:$D$5111,$C1063,Тех_Движение!$B$2:$B$5111,"&lt;="&amp;K$3)-$F1063)))</f>
        <v>#VALUE!</v>
      </c>
      <c r="L1063" s="21" t="e">
        <f>IF(OR($B1063="",L$3&lt;$D1063+Настройки!$B$7),0,MAX(0,$E1063-MAX(0,SUMIFS(Тех_Движение!$G$2:$G$5111,Тех_Движение!$D$2:$D$5111,$C1063,Тех_Движение!$B$2:$B$5111,"&lt;="&amp;L$3)-$F1063)))</f>
        <v>#VALUE!</v>
      </c>
      <c r="M1063" s="21" t="e">
        <f>IF(OR($B1063="",M$3&lt;$D1063+Настройки!$B$7),0,MAX(0,$E1063-MAX(0,SUMIFS(Тех_Движение!$G$2:$G$5111,Тех_Движение!$D$2:$D$5111,$C1063,Тех_Движение!$B$2:$B$5111,"&lt;="&amp;M$3)-$F1063)))</f>
        <v>#VALUE!</v>
      </c>
      <c r="N1063" s="21" t="e">
        <f>IF(OR($B1063="",N$3&lt;$D1063+Настройки!$B$7),0,MAX(0,$E1063-MAX(0,SUMIFS(Тех_Движение!$G$2:$G$5111,Тех_Движение!$D$2:$D$5111,$C1063,Тех_Движение!$B$2:$B$5111,"&lt;="&amp;N$3)-$F1063)))</f>
        <v>#VALUE!</v>
      </c>
      <c r="O1063" s="21" t="e">
        <f>IF(OR($B1063="",O$3&lt;$D1063+Настройки!$B$7),0,MAX(0,$E1063-MAX(0,SUMIFS(Тех_Движение!$G$2:$G$5111,Тех_Движение!$D$2:$D$5111,$C1063,Тех_Движение!$B$2:$B$5111,"&lt;="&amp;O$3)-$F1063)))</f>
        <v>#VALUE!</v>
      </c>
      <c r="P1063" s="21" t="e">
        <f>IF(OR($B1063="",P$3&lt;$D1063+Настройки!$B$7),0,MAX(0,$E1063-MAX(0,SUMIFS(Тех_Движение!$G$2:$G$5111,Тех_Движение!$D$2:$D$5111,$C1063,Тех_Движение!$B$2:$B$5111,"&lt;="&amp;P$3)-$F1063)))</f>
        <v>#VALUE!</v>
      </c>
      <c r="Q1063" s="21" t="e">
        <f>IF(OR($B1063="",Q$3&lt;$D1063+Настройки!$B$7),0,MAX(0,$E1063-MAX(0,SUMIFS(Тех_Движение!$G$2:$G$5111,Тех_Движение!$D$2:$D$5111,$C1063,Тех_Движение!$B$2:$B$5111,"&lt;="&amp;Q$3)-$F1063)))</f>
        <v>#VALUE!</v>
      </c>
      <c r="R1063" s="21" t="str">
        <f t="shared" si="49"/>
        <v/>
      </c>
      <c r="S1063" s="23" t="str">
        <f>IF($B1063="","",VLOOKUP($C1063,Настройки!$A$11:$L$17,9,FALSE))</f>
        <v/>
      </c>
      <c r="T1063" s="23" t="str">
        <f t="shared" si="50"/>
        <v/>
      </c>
    </row>
    <row r="1064" spans="1:20" x14ac:dyDescent="0.3">
      <c r="A1064" s="20">
        <f>Тех_Движение!$A$1061</f>
        <v>1060</v>
      </c>
      <c r="B1064" s="20" t="str">
        <f>IF(Тех_Движение!$F$1061&gt;0,Тех_Движение!$I$1061,"")</f>
        <v/>
      </c>
      <c r="C1064" s="20" t="str">
        <f>IF($B1064="","",Тех_Движение!$D$1061)</f>
        <v/>
      </c>
      <c r="D1064" s="9" t="str">
        <f>IF($B1064="","",Тех_Движение!$B$1061)</f>
        <v/>
      </c>
      <c r="E1064" s="21" t="str">
        <f>IF($B1064="","",Тех_Движение!$F$1061)</f>
        <v/>
      </c>
      <c r="F1064" s="21" t="str">
        <f>IF($B1064="","",SUMIFS($E$5:$E1063,$C$5:$C1063,$C1064))</f>
        <v/>
      </c>
      <c r="G1064" s="21" t="str">
        <f>IF($B1064="","",MAX(0,$E1064-MAX(0,SUMIFS(Тех_Движение!$G$2:$G$5111,Тех_Движение!$D$2:$D$5111,$C1064,Тех_Движение!$B$2:$B$5111,"&lt;="&amp;Настройки!$B$5-1)-$F1064)))</f>
        <v/>
      </c>
      <c r="H1064" s="21" t="str">
        <f>IF($B1064="","",IF(AND($D1064&gt;=Настройки!$B$5,$D1064&lt;=Настройки!$B$6),$E1064,0))</f>
        <v/>
      </c>
      <c r="I1064" s="21" t="str">
        <f t="shared" si="48"/>
        <v/>
      </c>
      <c r="J1064" s="21" t="str">
        <f>IF($B1064="","",MAX(0,$E1064-MAX(0,SUMIFS(Тех_Движение!$G$2:$G$5111,Тех_Движение!$D$2:$D$5111,$C1064,Тех_Движение!$B$2:$B$5111,"&lt;="&amp;Настройки!$B$6)-$F1064)))</f>
        <v/>
      </c>
      <c r="K1064" s="21" t="e">
        <f>IF(OR($B1064="",K$3&lt;$D1064+Настройки!$B$7),0,MAX(0,$E1064-MAX(0,SUMIFS(Тех_Движение!$G$2:$G$5111,Тех_Движение!$D$2:$D$5111,$C1064,Тех_Движение!$B$2:$B$5111,"&lt;="&amp;K$3)-$F1064)))</f>
        <v>#VALUE!</v>
      </c>
      <c r="L1064" s="21" t="e">
        <f>IF(OR($B1064="",L$3&lt;$D1064+Настройки!$B$7),0,MAX(0,$E1064-MAX(0,SUMIFS(Тех_Движение!$G$2:$G$5111,Тех_Движение!$D$2:$D$5111,$C1064,Тех_Движение!$B$2:$B$5111,"&lt;="&amp;L$3)-$F1064)))</f>
        <v>#VALUE!</v>
      </c>
      <c r="M1064" s="21" t="e">
        <f>IF(OR($B1064="",M$3&lt;$D1064+Настройки!$B$7),0,MAX(0,$E1064-MAX(0,SUMIFS(Тех_Движение!$G$2:$G$5111,Тех_Движение!$D$2:$D$5111,$C1064,Тех_Движение!$B$2:$B$5111,"&lt;="&amp;M$3)-$F1064)))</f>
        <v>#VALUE!</v>
      </c>
      <c r="N1064" s="21" t="e">
        <f>IF(OR($B1064="",N$3&lt;$D1064+Настройки!$B$7),0,MAX(0,$E1064-MAX(0,SUMIFS(Тех_Движение!$G$2:$G$5111,Тех_Движение!$D$2:$D$5111,$C1064,Тех_Движение!$B$2:$B$5111,"&lt;="&amp;N$3)-$F1064)))</f>
        <v>#VALUE!</v>
      </c>
      <c r="O1064" s="21" t="e">
        <f>IF(OR($B1064="",O$3&lt;$D1064+Настройки!$B$7),0,MAX(0,$E1064-MAX(0,SUMIFS(Тех_Движение!$G$2:$G$5111,Тех_Движение!$D$2:$D$5111,$C1064,Тех_Движение!$B$2:$B$5111,"&lt;="&amp;O$3)-$F1064)))</f>
        <v>#VALUE!</v>
      </c>
      <c r="P1064" s="21" t="e">
        <f>IF(OR($B1064="",P$3&lt;$D1064+Настройки!$B$7),0,MAX(0,$E1064-MAX(0,SUMIFS(Тех_Движение!$G$2:$G$5111,Тех_Движение!$D$2:$D$5111,$C1064,Тех_Движение!$B$2:$B$5111,"&lt;="&amp;P$3)-$F1064)))</f>
        <v>#VALUE!</v>
      </c>
      <c r="Q1064" s="21" t="e">
        <f>IF(OR($B1064="",Q$3&lt;$D1064+Настройки!$B$7),0,MAX(0,$E1064-MAX(0,SUMIFS(Тех_Движение!$G$2:$G$5111,Тех_Движение!$D$2:$D$5111,$C1064,Тех_Движение!$B$2:$B$5111,"&lt;="&amp;Q$3)-$F1064)))</f>
        <v>#VALUE!</v>
      </c>
      <c r="R1064" s="21" t="str">
        <f t="shared" si="49"/>
        <v/>
      </c>
      <c r="S1064" s="23" t="str">
        <f>IF($B1064="","",VLOOKUP($C1064,Настройки!$A$11:$L$17,9,FALSE))</f>
        <v/>
      </c>
      <c r="T1064" s="23" t="str">
        <f t="shared" si="50"/>
        <v/>
      </c>
    </row>
    <row r="1065" spans="1:20" x14ac:dyDescent="0.3">
      <c r="A1065" s="20">
        <f>Тех_Движение!$A$1062</f>
        <v>1061</v>
      </c>
      <c r="B1065" s="20" t="str">
        <f>IF(Тех_Движение!$F$1062&gt;0,Тех_Движение!$I$1062,"")</f>
        <v/>
      </c>
      <c r="C1065" s="20" t="str">
        <f>IF($B1065="","",Тех_Движение!$D$1062)</f>
        <v/>
      </c>
      <c r="D1065" s="9" t="str">
        <f>IF($B1065="","",Тех_Движение!$B$1062)</f>
        <v/>
      </c>
      <c r="E1065" s="21" t="str">
        <f>IF($B1065="","",Тех_Движение!$F$1062)</f>
        <v/>
      </c>
      <c r="F1065" s="21" t="str">
        <f>IF($B1065="","",SUMIFS($E$5:$E1064,$C$5:$C1064,$C1065))</f>
        <v/>
      </c>
      <c r="G1065" s="21" t="str">
        <f>IF($B1065="","",MAX(0,$E1065-MAX(0,SUMIFS(Тех_Движение!$G$2:$G$5111,Тех_Движение!$D$2:$D$5111,$C1065,Тех_Движение!$B$2:$B$5111,"&lt;="&amp;Настройки!$B$5-1)-$F1065)))</f>
        <v/>
      </c>
      <c r="H1065" s="21" t="str">
        <f>IF($B1065="","",IF(AND($D1065&gt;=Настройки!$B$5,$D1065&lt;=Настройки!$B$6),$E1065,0))</f>
        <v/>
      </c>
      <c r="I1065" s="21" t="str">
        <f t="shared" si="48"/>
        <v/>
      </c>
      <c r="J1065" s="21" t="str">
        <f>IF($B1065="","",MAX(0,$E1065-MAX(0,SUMIFS(Тех_Движение!$G$2:$G$5111,Тех_Движение!$D$2:$D$5111,$C1065,Тех_Движение!$B$2:$B$5111,"&lt;="&amp;Настройки!$B$6)-$F1065)))</f>
        <v/>
      </c>
      <c r="K1065" s="21" t="e">
        <f>IF(OR($B1065="",K$3&lt;$D1065+Настройки!$B$7),0,MAX(0,$E1065-MAX(0,SUMIFS(Тех_Движение!$G$2:$G$5111,Тех_Движение!$D$2:$D$5111,$C1065,Тех_Движение!$B$2:$B$5111,"&lt;="&amp;K$3)-$F1065)))</f>
        <v>#VALUE!</v>
      </c>
      <c r="L1065" s="21" t="e">
        <f>IF(OR($B1065="",L$3&lt;$D1065+Настройки!$B$7),0,MAX(0,$E1065-MAX(0,SUMIFS(Тех_Движение!$G$2:$G$5111,Тех_Движение!$D$2:$D$5111,$C1065,Тех_Движение!$B$2:$B$5111,"&lt;="&amp;L$3)-$F1065)))</f>
        <v>#VALUE!</v>
      </c>
      <c r="M1065" s="21" t="e">
        <f>IF(OR($B1065="",M$3&lt;$D1065+Настройки!$B$7),0,MAX(0,$E1065-MAX(0,SUMIFS(Тех_Движение!$G$2:$G$5111,Тех_Движение!$D$2:$D$5111,$C1065,Тех_Движение!$B$2:$B$5111,"&lt;="&amp;M$3)-$F1065)))</f>
        <v>#VALUE!</v>
      </c>
      <c r="N1065" s="21" t="e">
        <f>IF(OR($B1065="",N$3&lt;$D1065+Настройки!$B$7),0,MAX(0,$E1065-MAX(0,SUMIFS(Тех_Движение!$G$2:$G$5111,Тех_Движение!$D$2:$D$5111,$C1065,Тех_Движение!$B$2:$B$5111,"&lt;="&amp;N$3)-$F1065)))</f>
        <v>#VALUE!</v>
      </c>
      <c r="O1065" s="21" t="e">
        <f>IF(OR($B1065="",O$3&lt;$D1065+Настройки!$B$7),0,MAX(0,$E1065-MAX(0,SUMIFS(Тех_Движение!$G$2:$G$5111,Тех_Движение!$D$2:$D$5111,$C1065,Тех_Движение!$B$2:$B$5111,"&lt;="&amp;O$3)-$F1065)))</f>
        <v>#VALUE!</v>
      </c>
      <c r="P1065" s="21" t="e">
        <f>IF(OR($B1065="",P$3&lt;$D1065+Настройки!$B$7),0,MAX(0,$E1065-MAX(0,SUMIFS(Тех_Движение!$G$2:$G$5111,Тех_Движение!$D$2:$D$5111,$C1065,Тех_Движение!$B$2:$B$5111,"&lt;="&amp;P$3)-$F1065)))</f>
        <v>#VALUE!</v>
      </c>
      <c r="Q1065" s="21" t="e">
        <f>IF(OR($B1065="",Q$3&lt;$D1065+Настройки!$B$7),0,MAX(0,$E1065-MAX(0,SUMIFS(Тех_Движение!$G$2:$G$5111,Тех_Движение!$D$2:$D$5111,$C1065,Тех_Движение!$B$2:$B$5111,"&lt;="&amp;Q$3)-$F1065)))</f>
        <v>#VALUE!</v>
      </c>
      <c r="R1065" s="21" t="str">
        <f t="shared" si="49"/>
        <v/>
      </c>
      <c r="S1065" s="23" t="str">
        <f>IF($B1065="","",VLOOKUP($C1065,Настройки!$A$11:$L$17,9,FALSE))</f>
        <v/>
      </c>
      <c r="T1065" s="23" t="str">
        <f t="shared" si="50"/>
        <v/>
      </c>
    </row>
    <row r="1066" spans="1:20" x14ac:dyDescent="0.3">
      <c r="A1066" s="20">
        <f>Тех_Движение!$A$1063</f>
        <v>1062</v>
      </c>
      <c r="B1066" s="20" t="str">
        <f>IF(Тех_Движение!$F$1063&gt;0,Тех_Движение!$I$1063,"")</f>
        <v/>
      </c>
      <c r="C1066" s="20" t="str">
        <f>IF($B1066="","",Тех_Движение!$D$1063)</f>
        <v/>
      </c>
      <c r="D1066" s="9" t="str">
        <f>IF($B1066="","",Тех_Движение!$B$1063)</f>
        <v/>
      </c>
      <c r="E1066" s="21" t="str">
        <f>IF($B1066="","",Тех_Движение!$F$1063)</f>
        <v/>
      </c>
      <c r="F1066" s="21" t="str">
        <f>IF($B1066="","",SUMIFS($E$5:$E1065,$C$5:$C1065,$C1066))</f>
        <v/>
      </c>
      <c r="G1066" s="21" t="str">
        <f>IF($B1066="","",MAX(0,$E1066-MAX(0,SUMIFS(Тех_Движение!$G$2:$G$5111,Тех_Движение!$D$2:$D$5111,$C1066,Тех_Движение!$B$2:$B$5111,"&lt;="&amp;Настройки!$B$5-1)-$F1066)))</f>
        <v/>
      </c>
      <c r="H1066" s="21" t="str">
        <f>IF($B1066="","",IF(AND($D1066&gt;=Настройки!$B$5,$D1066&lt;=Настройки!$B$6),$E1066,0))</f>
        <v/>
      </c>
      <c r="I1066" s="21" t="str">
        <f t="shared" si="48"/>
        <v/>
      </c>
      <c r="J1066" s="21" t="str">
        <f>IF($B1066="","",MAX(0,$E1066-MAX(0,SUMIFS(Тех_Движение!$G$2:$G$5111,Тех_Движение!$D$2:$D$5111,$C1066,Тех_Движение!$B$2:$B$5111,"&lt;="&amp;Настройки!$B$6)-$F1066)))</f>
        <v/>
      </c>
      <c r="K1066" s="21" t="e">
        <f>IF(OR($B1066="",K$3&lt;$D1066+Настройки!$B$7),0,MAX(0,$E1066-MAX(0,SUMIFS(Тех_Движение!$G$2:$G$5111,Тех_Движение!$D$2:$D$5111,$C1066,Тех_Движение!$B$2:$B$5111,"&lt;="&amp;K$3)-$F1066)))</f>
        <v>#VALUE!</v>
      </c>
      <c r="L1066" s="21" t="e">
        <f>IF(OR($B1066="",L$3&lt;$D1066+Настройки!$B$7),0,MAX(0,$E1066-MAX(0,SUMIFS(Тех_Движение!$G$2:$G$5111,Тех_Движение!$D$2:$D$5111,$C1066,Тех_Движение!$B$2:$B$5111,"&lt;="&amp;L$3)-$F1066)))</f>
        <v>#VALUE!</v>
      </c>
      <c r="M1066" s="21" t="e">
        <f>IF(OR($B1066="",M$3&lt;$D1066+Настройки!$B$7),0,MAX(0,$E1066-MAX(0,SUMIFS(Тех_Движение!$G$2:$G$5111,Тех_Движение!$D$2:$D$5111,$C1066,Тех_Движение!$B$2:$B$5111,"&lt;="&amp;M$3)-$F1066)))</f>
        <v>#VALUE!</v>
      </c>
      <c r="N1066" s="21" t="e">
        <f>IF(OR($B1066="",N$3&lt;$D1066+Настройки!$B$7),0,MAX(0,$E1066-MAX(0,SUMIFS(Тех_Движение!$G$2:$G$5111,Тех_Движение!$D$2:$D$5111,$C1066,Тех_Движение!$B$2:$B$5111,"&lt;="&amp;N$3)-$F1066)))</f>
        <v>#VALUE!</v>
      </c>
      <c r="O1066" s="21" t="e">
        <f>IF(OR($B1066="",O$3&lt;$D1066+Настройки!$B$7),0,MAX(0,$E1066-MAX(0,SUMIFS(Тех_Движение!$G$2:$G$5111,Тех_Движение!$D$2:$D$5111,$C1066,Тех_Движение!$B$2:$B$5111,"&lt;="&amp;O$3)-$F1066)))</f>
        <v>#VALUE!</v>
      </c>
      <c r="P1066" s="21" t="e">
        <f>IF(OR($B1066="",P$3&lt;$D1066+Настройки!$B$7),0,MAX(0,$E1066-MAX(0,SUMIFS(Тех_Движение!$G$2:$G$5111,Тех_Движение!$D$2:$D$5111,$C1066,Тех_Движение!$B$2:$B$5111,"&lt;="&amp;P$3)-$F1066)))</f>
        <v>#VALUE!</v>
      </c>
      <c r="Q1066" s="21" t="e">
        <f>IF(OR($B1066="",Q$3&lt;$D1066+Настройки!$B$7),0,MAX(0,$E1066-MAX(0,SUMIFS(Тех_Движение!$G$2:$G$5111,Тех_Движение!$D$2:$D$5111,$C1066,Тех_Движение!$B$2:$B$5111,"&lt;="&amp;Q$3)-$F1066)))</f>
        <v>#VALUE!</v>
      </c>
      <c r="R1066" s="21" t="str">
        <f t="shared" si="49"/>
        <v/>
      </c>
      <c r="S1066" s="23" t="str">
        <f>IF($B1066="","",VLOOKUP($C1066,Настройки!$A$11:$L$17,9,FALSE))</f>
        <v/>
      </c>
      <c r="T1066" s="23" t="str">
        <f t="shared" si="50"/>
        <v/>
      </c>
    </row>
    <row r="1067" spans="1:20" x14ac:dyDescent="0.3">
      <c r="A1067" s="20">
        <f>Тех_Движение!$A$1064</f>
        <v>1063</v>
      </c>
      <c r="B1067" s="20" t="str">
        <f>IF(Тех_Движение!$F$1064&gt;0,Тех_Движение!$I$1064,"")</f>
        <v/>
      </c>
      <c r="C1067" s="20" t="str">
        <f>IF($B1067="","",Тех_Движение!$D$1064)</f>
        <v/>
      </c>
      <c r="D1067" s="9" t="str">
        <f>IF($B1067="","",Тех_Движение!$B$1064)</f>
        <v/>
      </c>
      <c r="E1067" s="21" t="str">
        <f>IF($B1067="","",Тех_Движение!$F$1064)</f>
        <v/>
      </c>
      <c r="F1067" s="21" t="str">
        <f>IF($B1067="","",SUMIFS($E$5:$E1066,$C$5:$C1066,$C1067))</f>
        <v/>
      </c>
      <c r="G1067" s="21" t="str">
        <f>IF($B1067="","",MAX(0,$E1067-MAX(0,SUMIFS(Тех_Движение!$G$2:$G$5111,Тех_Движение!$D$2:$D$5111,$C1067,Тех_Движение!$B$2:$B$5111,"&lt;="&amp;Настройки!$B$5-1)-$F1067)))</f>
        <v/>
      </c>
      <c r="H1067" s="21" t="str">
        <f>IF($B1067="","",IF(AND($D1067&gt;=Настройки!$B$5,$D1067&lt;=Настройки!$B$6),$E1067,0))</f>
        <v/>
      </c>
      <c r="I1067" s="21" t="str">
        <f t="shared" si="48"/>
        <v/>
      </c>
      <c r="J1067" s="21" t="str">
        <f>IF($B1067="","",MAX(0,$E1067-MAX(0,SUMIFS(Тех_Движение!$G$2:$G$5111,Тех_Движение!$D$2:$D$5111,$C1067,Тех_Движение!$B$2:$B$5111,"&lt;="&amp;Настройки!$B$6)-$F1067)))</f>
        <v/>
      </c>
      <c r="K1067" s="21" t="e">
        <f>IF(OR($B1067="",K$3&lt;$D1067+Настройки!$B$7),0,MAX(0,$E1067-MAX(0,SUMIFS(Тех_Движение!$G$2:$G$5111,Тех_Движение!$D$2:$D$5111,$C1067,Тех_Движение!$B$2:$B$5111,"&lt;="&amp;K$3)-$F1067)))</f>
        <v>#VALUE!</v>
      </c>
      <c r="L1067" s="21" t="e">
        <f>IF(OR($B1067="",L$3&lt;$D1067+Настройки!$B$7),0,MAX(0,$E1067-MAX(0,SUMIFS(Тех_Движение!$G$2:$G$5111,Тех_Движение!$D$2:$D$5111,$C1067,Тех_Движение!$B$2:$B$5111,"&lt;="&amp;L$3)-$F1067)))</f>
        <v>#VALUE!</v>
      </c>
      <c r="M1067" s="21" t="e">
        <f>IF(OR($B1067="",M$3&lt;$D1067+Настройки!$B$7),0,MAX(0,$E1067-MAX(0,SUMIFS(Тех_Движение!$G$2:$G$5111,Тех_Движение!$D$2:$D$5111,$C1067,Тех_Движение!$B$2:$B$5111,"&lt;="&amp;M$3)-$F1067)))</f>
        <v>#VALUE!</v>
      </c>
      <c r="N1067" s="21" t="e">
        <f>IF(OR($B1067="",N$3&lt;$D1067+Настройки!$B$7),0,MAX(0,$E1067-MAX(0,SUMIFS(Тех_Движение!$G$2:$G$5111,Тех_Движение!$D$2:$D$5111,$C1067,Тех_Движение!$B$2:$B$5111,"&lt;="&amp;N$3)-$F1067)))</f>
        <v>#VALUE!</v>
      </c>
      <c r="O1067" s="21" t="e">
        <f>IF(OR($B1067="",O$3&lt;$D1067+Настройки!$B$7),0,MAX(0,$E1067-MAX(0,SUMIFS(Тех_Движение!$G$2:$G$5111,Тех_Движение!$D$2:$D$5111,$C1067,Тех_Движение!$B$2:$B$5111,"&lt;="&amp;O$3)-$F1067)))</f>
        <v>#VALUE!</v>
      </c>
      <c r="P1067" s="21" t="e">
        <f>IF(OR($B1067="",P$3&lt;$D1067+Настройки!$B$7),0,MAX(0,$E1067-MAX(0,SUMIFS(Тех_Движение!$G$2:$G$5111,Тех_Движение!$D$2:$D$5111,$C1067,Тех_Движение!$B$2:$B$5111,"&lt;="&amp;P$3)-$F1067)))</f>
        <v>#VALUE!</v>
      </c>
      <c r="Q1067" s="21" t="e">
        <f>IF(OR($B1067="",Q$3&lt;$D1067+Настройки!$B$7),0,MAX(0,$E1067-MAX(0,SUMIFS(Тех_Движение!$G$2:$G$5111,Тех_Движение!$D$2:$D$5111,$C1067,Тех_Движение!$B$2:$B$5111,"&lt;="&amp;Q$3)-$F1067)))</f>
        <v>#VALUE!</v>
      </c>
      <c r="R1067" s="21" t="str">
        <f t="shared" si="49"/>
        <v/>
      </c>
      <c r="S1067" s="23" t="str">
        <f>IF($B1067="","",VLOOKUP($C1067,Настройки!$A$11:$L$17,9,FALSE))</f>
        <v/>
      </c>
      <c r="T1067" s="23" t="str">
        <f t="shared" si="50"/>
        <v/>
      </c>
    </row>
    <row r="1068" spans="1:20" x14ac:dyDescent="0.3">
      <c r="A1068" s="20">
        <f>Тех_Движение!$A$1065</f>
        <v>1064</v>
      </c>
      <c r="B1068" s="20" t="str">
        <f>IF(Тех_Движение!$F$1065&gt;0,Тех_Движение!$I$1065,"")</f>
        <v/>
      </c>
      <c r="C1068" s="20" t="str">
        <f>IF($B1068="","",Тех_Движение!$D$1065)</f>
        <v/>
      </c>
      <c r="D1068" s="9" t="str">
        <f>IF($B1068="","",Тех_Движение!$B$1065)</f>
        <v/>
      </c>
      <c r="E1068" s="21" t="str">
        <f>IF($B1068="","",Тех_Движение!$F$1065)</f>
        <v/>
      </c>
      <c r="F1068" s="21" t="str">
        <f>IF($B1068="","",SUMIFS($E$5:$E1067,$C$5:$C1067,$C1068))</f>
        <v/>
      </c>
      <c r="G1068" s="21" t="str">
        <f>IF($B1068="","",MAX(0,$E1068-MAX(0,SUMIFS(Тех_Движение!$G$2:$G$5111,Тех_Движение!$D$2:$D$5111,$C1068,Тех_Движение!$B$2:$B$5111,"&lt;="&amp;Настройки!$B$5-1)-$F1068)))</f>
        <v/>
      </c>
      <c r="H1068" s="21" t="str">
        <f>IF($B1068="","",IF(AND($D1068&gt;=Настройки!$B$5,$D1068&lt;=Настройки!$B$6),$E1068,0))</f>
        <v/>
      </c>
      <c r="I1068" s="21" t="str">
        <f t="shared" si="48"/>
        <v/>
      </c>
      <c r="J1068" s="21" t="str">
        <f>IF($B1068="","",MAX(0,$E1068-MAX(0,SUMIFS(Тех_Движение!$G$2:$G$5111,Тех_Движение!$D$2:$D$5111,$C1068,Тех_Движение!$B$2:$B$5111,"&lt;="&amp;Настройки!$B$6)-$F1068)))</f>
        <v/>
      </c>
      <c r="K1068" s="21" t="e">
        <f>IF(OR($B1068="",K$3&lt;$D1068+Настройки!$B$7),0,MAX(0,$E1068-MAX(0,SUMIFS(Тех_Движение!$G$2:$G$5111,Тех_Движение!$D$2:$D$5111,$C1068,Тех_Движение!$B$2:$B$5111,"&lt;="&amp;K$3)-$F1068)))</f>
        <v>#VALUE!</v>
      </c>
      <c r="L1068" s="21" t="e">
        <f>IF(OR($B1068="",L$3&lt;$D1068+Настройки!$B$7),0,MAX(0,$E1068-MAX(0,SUMIFS(Тех_Движение!$G$2:$G$5111,Тех_Движение!$D$2:$D$5111,$C1068,Тех_Движение!$B$2:$B$5111,"&lt;="&amp;L$3)-$F1068)))</f>
        <v>#VALUE!</v>
      </c>
      <c r="M1068" s="21" t="e">
        <f>IF(OR($B1068="",M$3&lt;$D1068+Настройки!$B$7),0,MAX(0,$E1068-MAX(0,SUMIFS(Тех_Движение!$G$2:$G$5111,Тех_Движение!$D$2:$D$5111,$C1068,Тех_Движение!$B$2:$B$5111,"&lt;="&amp;M$3)-$F1068)))</f>
        <v>#VALUE!</v>
      </c>
      <c r="N1068" s="21" t="e">
        <f>IF(OR($B1068="",N$3&lt;$D1068+Настройки!$B$7),0,MAX(0,$E1068-MAX(0,SUMIFS(Тех_Движение!$G$2:$G$5111,Тех_Движение!$D$2:$D$5111,$C1068,Тех_Движение!$B$2:$B$5111,"&lt;="&amp;N$3)-$F1068)))</f>
        <v>#VALUE!</v>
      </c>
      <c r="O1068" s="21" t="e">
        <f>IF(OR($B1068="",O$3&lt;$D1068+Настройки!$B$7),0,MAX(0,$E1068-MAX(0,SUMIFS(Тех_Движение!$G$2:$G$5111,Тех_Движение!$D$2:$D$5111,$C1068,Тех_Движение!$B$2:$B$5111,"&lt;="&amp;O$3)-$F1068)))</f>
        <v>#VALUE!</v>
      </c>
      <c r="P1068" s="21" t="e">
        <f>IF(OR($B1068="",P$3&lt;$D1068+Настройки!$B$7),0,MAX(0,$E1068-MAX(0,SUMIFS(Тех_Движение!$G$2:$G$5111,Тех_Движение!$D$2:$D$5111,$C1068,Тех_Движение!$B$2:$B$5111,"&lt;="&amp;P$3)-$F1068)))</f>
        <v>#VALUE!</v>
      </c>
      <c r="Q1068" s="21" t="e">
        <f>IF(OR($B1068="",Q$3&lt;$D1068+Настройки!$B$7),0,MAX(0,$E1068-MAX(0,SUMIFS(Тех_Движение!$G$2:$G$5111,Тех_Движение!$D$2:$D$5111,$C1068,Тех_Движение!$B$2:$B$5111,"&lt;="&amp;Q$3)-$F1068)))</f>
        <v>#VALUE!</v>
      </c>
      <c r="R1068" s="21" t="str">
        <f t="shared" si="49"/>
        <v/>
      </c>
      <c r="S1068" s="23" t="str">
        <f>IF($B1068="","",VLOOKUP($C1068,Настройки!$A$11:$L$17,9,FALSE))</f>
        <v/>
      </c>
      <c r="T1068" s="23" t="str">
        <f t="shared" si="50"/>
        <v/>
      </c>
    </row>
    <row r="1069" spans="1:20" x14ac:dyDescent="0.3">
      <c r="A1069" s="20">
        <f>Тех_Движение!$A$1066</f>
        <v>1065</v>
      </c>
      <c r="B1069" s="20" t="str">
        <f>IF(Тех_Движение!$F$1066&gt;0,Тех_Движение!$I$1066,"")</f>
        <v/>
      </c>
      <c r="C1069" s="20" t="str">
        <f>IF($B1069="","",Тех_Движение!$D$1066)</f>
        <v/>
      </c>
      <c r="D1069" s="9" t="str">
        <f>IF($B1069="","",Тех_Движение!$B$1066)</f>
        <v/>
      </c>
      <c r="E1069" s="21" t="str">
        <f>IF($B1069="","",Тех_Движение!$F$1066)</f>
        <v/>
      </c>
      <c r="F1069" s="21" t="str">
        <f>IF($B1069="","",SUMIFS($E$5:$E1068,$C$5:$C1068,$C1069))</f>
        <v/>
      </c>
      <c r="G1069" s="21" t="str">
        <f>IF($B1069="","",MAX(0,$E1069-MAX(0,SUMIFS(Тех_Движение!$G$2:$G$5111,Тех_Движение!$D$2:$D$5111,$C1069,Тех_Движение!$B$2:$B$5111,"&lt;="&amp;Настройки!$B$5-1)-$F1069)))</f>
        <v/>
      </c>
      <c r="H1069" s="21" t="str">
        <f>IF($B1069="","",IF(AND($D1069&gt;=Настройки!$B$5,$D1069&lt;=Настройки!$B$6),$E1069,0))</f>
        <v/>
      </c>
      <c r="I1069" s="21" t="str">
        <f t="shared" si="48"/>
        <v/>
      </c>
      <c r="J1069" s="21" t="str">
        <f>IF($B1069="","",MAX(0,$E1069-MAX(0,SUMIFS(Тех_Движение!$G$2:$G$5111,Тех_Движение!$D$2:$D$5111,$C1069,Тех_Движение!$B$2:$B$5111,"&lt;="&amp;Настройки!$B$6)-$F1069)))</f>
        <v/>
      </c>
      <c r="K1069" s="21" t="e">
        <f>IF(OR($B1069="",K$3&lt;$D1069+Настройки!$B$7),0,MAX(0,$E1069-MAX(0,SUMIFS(Тех_Движение!$G$2:$G$5111,Тех_Движение!$D$2:$D$5111,$C1069,Тех_Движение!$B$2:$B$5111,"&lt;="&amp;K$3)-$F1069)))</f>
        <v>#VALUE!</v>
      </c>
      <c r="L1069" s="21" t="e">
        <f>IF(OR($B1069="",L$3&lt;$D1069+Настройки!$B$7),0,MAX(0,$E1069-MAX(0,SUMIFS(Тех_Движение!$G$2:$G$5111,Тех_Движение!$D$2:$D$5111,$C1069,Тех_Движение!$B$2:$B$5111,"&lt;="&amp;L$3)-$F1069)))</f>
        <v>#VALUE!</v>
      </c>
      <c r="M1069" s="21" t="e">
        <f>IF(OR($B1069="",M$3&lt;$D1069+Настройки!$B$7),0,MAX(0,$E1069-MAX(0,SUMIFS(Тех_Движение!$G$2:$G$5111,Тех_Движение!$D$2:$D$5111,$C1069,Тех_Движение!$B$2:$B$5111,"&lt;="&amp;M$3)-$F1069)))</f>
        <v>#VALUE!</v>
      </c>
      <c r="N1069" s="21" t="e">
        <f>IF(OR($B1069="",N$3&lt;$D1069+Настройки!$B$7),0,MAX(0,$E1069-MAX(0,SUMIFS(Тех_Движение!$G$2:$G$5111,Тех_Движение!$D$2:$D$5111,$C1069,Тех_Движение!$B$2:$B$5111,"&lt;="&amp;N$3)-$F1069)))</f>
        <v>#VALUE!</v>
      </c>
      <c r="O1069" s="21" t="e">
        <f>IF(OR($B1069="",O$3&lt;$D1069+Настройки!$B$7),0,MAX(0,$E1069-MAX(0,SUMIFS(Тех_Движение!$G$2:$G$5111,Тех_Движение!$D$2:$D$5111,$C1069,Тех_Движение!$B$2:$B$5111,"&lt;="&amp;O$3)-$F1069)))</f>
        <v>#VALUE!</v>
      </c>
      <c r="P1069" s="21" t="e">
        <f>IF(OR($B1069="",P$3&lt;$D1069+Настройки!$B$7),0,MAX(0,$E1069-MAX(0,SUMIFS(Тех_Движение!$G$2:$G$5111,Тех_Движение!$D$2:$D$5111,$C1069,Тех_Движение!$B$2:$B$5111,"&lt;="&amp;P$3)-$F1069)))</f>
        <v>#VALUE!</v>
      </c>
      <c r="Q1069" s="21" t="e">
        <f>IF(OR($B1069="",Q$3&lt;$D1069+Настройки!$B$7),0,MAX(0,$E1069-MAX(0,SUMIFS(Тех_Движение!$G$2:$G$5111,Тех_Движение!$D$2:$D$5111,$C1069,Тех_Движение!$B$2:$B$5111,"&lt;="&amp;Q$3)-$F1069)))</f>
        <v>#VALUE!</v>
      </c>
      <c r="R1069" s="21" t="str">
        <f t="shared" si="49"/>
        <v/>
      </c>
      <c r="S1069" s="23" t="str">
        <f>IF($B1069="","",VLOOKUP($C1069,Настройки!$A$11:$L$17,9,FALSE))</f>
        <v/>
      </c>
      <c r="T1069" s="23" t="str">
        <f t="shared" si="50"/>
        <v/>
      </c>
    </row>
    <row r="1070" spans="1:20" x14ac:dyDescent="0.3">
      <c r="A1070" s="20">
        <f>Тех_Движение!$A$1067</f>
        <v>1066</v>
      </c>
      <c r="B1070" s="20" t="str">
        <f>IF(Тех_Движение!$F$1067&gt;0,Тех_Движение!$I$1067,"")</f>
        <v/>
      </c>
      <c r="C1070" s="20" t="str">
        <f>IF($B1070="","",Тех_Движение!$D$1067)</f>
        <v/>
      </c>
      <c r="D1070" s="9" t="str">
        <f>IF($B1070="","",Тех_Движение!$B$1067)</f>
        <v/>
      </c>
      <c r="E1070" s="21" t="str">
        <f>IF($B1070="","",Тех_Движение!$F$1067)</f>
        <v/>
      </c>
      <c r="F1070" s="21" t="str">
        <f>IF($B1070="","",SUMIFS($E$5:$E1069,$C$5:$C1069,$C1070))</f>
        <v/>
      </c>
      <c r="G1070" s="21" t="str">
        <f>IF($B1070="","",MAX(0,$E1070-MAX(0,SUMIFS(Тех_Движение!$G$2:$G$5111,Тех_Движение!$D$2:$D$5111,$C1070,Тех_Движение!$B$2:$B$5111,"&lt;="&amp;Настройки!$B$5-1)-$F1070)))</f>
        <v/>
      </c>
      <c r="H1070" s="21" t="str">
        <f>IF($B1070="","",IF(AND($D1070&gt;=Настройки!$B$5,$D1070&lt;=Настройки!$B$6),$E1070,0))</f>
        <v/>
      </c>
      <c r="I1070" s="21" t="str">
        <f t="shared" si="48"/>
        <v/>
      </c>
      <c r="J1070" s="21" t="str">
        <f>IF($B1070="","",MAX(0,$E1070-MAX(0,SUMIFS(Тех_Движение!$G$2:$G$5111,Тех_Движение!$D$2:$D$5111,$C1070,Тех_Движение!$B$2:$B$5111,"&lt;="&amp;Настройки!$B$6)-$F1070)))</f>
        <v/>
      </c>
      <c r="K1070" s="21" t="e">
        <f>IF(OR($B1070="",K$3&lt;$D1070+Настройки!$B$7),0,MAX(0,$E1070-MAX(0,SUMIFS(Тех_Движение!$G$2:$G$5111,Тех_Движение!$D$2:$D$5111,$C1070,Тех_Движение!$B$2:$B$5111,"&lt;="&amp;K$3)-$F1070)))</f>
        <v>#VALUE!</v>
      </c>
      <c r="L1070" s="21" t="e">
        <f>IF(OR($B1070="",L$3&lt;$D1070+Настройки!$B$7),0,MAX(0,$E1070-MAX(0,SUMIFS(Тех_Движение!$G$2:$G$5111,Тех_Движение!$D$2:$D$5111,$C1070,Тех_Движение!$B$2:$B$5111,"&lt;="&amp;L$3)-$F1070)))</f>
        <v>#VALUE!</v>
      </c>
      <c r="M1070" s="21" t="e">
        <f>IF(OR($B1070="",M$3&lt;$D1070+Настройки!$B$7),0,MAX(0,$E1070-MAX(0,SUMIFS(Тех_Движение!$G$2:$G$5111,Тех_Движение!$D$2:$D$5111,$C1070,Тех_Движение!$B$2:$B$5111,"&lt;="&amp;M$3)-$F1070)))</f>
        <v>#VALUE!</v>
      </c>
      <c r="N1070" s="21" t="e">
        <f>IF(OR($B1070="",N$3&lt;$D1070+Настройки!$B$7),0,MAX(0,$E1070-MAX(0,SUMIFS(Тех_Движение!$G$2:$G$5111,Тех_Движение!$D$2:$D$5111,$C1070,Тех_Движение!$B$2:$B$5111,"&lt;="&amp;N$3)-$F1070)))</f>
        <v>#VALUE!</v>
      </c>
      <c r="O1070" s="21" t="e">
        <f>IF(OR($B1070="",O$3&lt;$D1070+Настройки!$B$7),0,MAX(0,$E1070-MAX(0,SUMIFS(Тех_Движение!$G$2:$G$5111,Тех_Движение!$D$2:$D$5111,$C1070,Тех_Движение!$B$2:$B$5111,"&lt;="&amp;O$3)-$F1070)))</f>
        <v>#VALUE!</v>
      </c>
      <c r="P1070" s="21" t="e">
        <f>IF(OR($B1070="",P$3&lt;$D1070+Настройки!$B$7),0,MAX(0,$E1070-MAX(0,SUMIFS(Тех_Движение!$G$2:$G$5111,Тех_Движение!$D$2:$D$5111,$C1070,Тех_Движение!$B$2:$B$5111,"&lt;="&amp;P$3)-$F1070)))</f>
        <v>#VALUE!</v>
      </c>
      <c r="Q1070" s="21" t="e">
        <f>IF(OR($B1070="",Q$3&lt;$D1070+Настройки!$B$7),0,MAX(0,$E1070-MAX(0,SUMIFS(Тех_Движение!$G$2:$G$5111,Тех_Движение!$D$2:$D$5111,$C1070,Тех_Движение!$B$2:$B$5111,"&lt;="&amp;Q$3)-$F1070)))</f>
        <v>#VALUE!</v>
      </c>
      <c r="R1070" s="21" t="str">
        <f t="shared" si="49"/>
        <v/>
      </c>
      <c r="S1070" s="23" t="str">
        <f>IF($B1070="","",VLOOKUP($C1070,Настройки!$A$11:$L$17,9,FALSE))</f>
        <v/>
      </c>
      <c r="T1070" s="23" t="str">
        <f t="shared" si="50"/>
        <v/>
      </c>
    </row>
    <row r="1071" spans="1:20" x14ac:dyDescent="0.3">
      <c r="A1071" s="20">
        <f>Тех_Движение!$A$1068</f>
        <v>1067</v>
      </c>
      <c r="B1071" s="20" t="str">
        <f>IF(Тех_Движение!$F$1068&gt;0,Тех_Движение!$I$1068,"")</f>
        <v/>
      </c>
      <c r="C1071" s="20" t="str">
        <f>IF($B1071="","",Тех_Движение!$D$1068)</f>
        <v/>
      </c>
      <c r="D1071" s="9" t="str">
        <f>IF($B1071="","",Тех_Движение!$B$1068)</f>
        <v/>
      </c>
      <c r="E1071" s="21" t="str">
        <f>IF($B1071="","",Тех_Движение!$F$1068)</f>
        <v/>
      </c>
      <c r="F1071" s="21" t="str">
        <f>IF($B1071="","",SUMIFS($E$5:$E1070,$C$5:$C1070,$C1071))</f>
        <v/>
      </c>
      <c r="G1071" s="21" t="str">
        <f>IF($B1071="","",MAX(0,$E1071-MAX(0,SUMIFS(Тех_Движение!$G$2:$G$5111,Тех_Движение!$D$2:$D$5111,$C1071,Тех_Движение!$B$2:$B$5111,"&lt;="&amp;Настройки!$B$5-1)-$F1071)))</f>
        <v/>
      </c>
      <c r="H1071" s="21" t="str">
        <f>IF($B1071="","",IF(AND($D1071&gt;=Настройки!$B$5,$D1071&lt;=Настройки!$B$6),$E1071,0))</f>
        <v/>
      </c>
      <c r="I1071" s="21" t="str">
        <f t="shared" si="48"/>
        <v/>
      </c>
      <c r="J1071" s="21" t="str">
        <f>IF($B1071="","",MAX(0,$E1071-MAX(0,SUMIFS(Тех_Движение!$G$2:$G$5111,Тех_Движение!$D$2:$D$5111,$C1071,Тех_Движение!$B$2:$B$5111,"&lt;="&amp;Настройки!$B$6)-$F1071)))</f>
        <v/>
      </c>
      <c r="K1071" s="21" t="e">
        <f>IF(OR($B1071="",K$3&lt;$D1071+Настройки!$B$7),0,MAX(0,$E1071-MAX(0,SUMIFS(Тех_Движение!$G$2:$G$5111,Тех_Движение!$D$2:$D$5111,$C1071,Тех_Движение!$B$2:$B$5111,"&lt;="&amp;K$3)-$F1071)))</f>
        <v>#VALUE!</v>
      </c>
      <c r="L1071" s="21" t="e">
        <f>IF(OR($B1071="",L$3&lt;$D1071+Настройки!$B$7),0,MAX(0,$E1071-MAX(0,SUMIFS(Тех_Движение!$G$2:$G$5111,Тех_Движение!$D$2:$D$5111,$C1071,Тех_Движение!$B$2:$B$5111,"&lt;="&amp;L$3)-$F1071)))</f>
        <v>#VALUE!</v>
      </c>
      <c r="M1071" s="21" t="e">
        <f>IF(OR($B1071="",M$3&lt;$D1071+Настройки!$B$7),0,MAX(0,$E1071-MAX(0,SUMIFS(Тех_Движение!$G$2:$G$5111,Тех_Движение!$D$2:$D$5111,$C1071,Тех_Движение!$B$2:$B$5111,"&lt;="&amp;M$3)-$F1071)))</f>
        <v>#VALUE!</v>
      </c>
      <c r="N1071" s="21" t="e">
        <f>IF(OR($B1071="",N$3&lt;$D1071+Настройки!$B$7),0,MAX(0,$E1071-MAX(0,SUMIFS(Тех_Движение!$G$2:$G$5111,Тех_Движение!$D$2:$D$5111,$C1071,Тех_Движение!$B$2:$B$5111,"&lt;="&amp;N$3)-$F1071)))</f>
        <v>#VALUE!</v>
      </c>
      <c r="O1071" s="21" t="e">
        <f>IF(OR($B1071="",O$3&lt;$D1071+Настройки!$B$7),0,MAX(0,$E1071-MAX(0,SUMIFS(Тех_Движение!$G$2:$G$5111,Тех_Движение!$D$2:$D$5111,$C1071,Тех_Движение!$B$2:$B$5111,"&lt;="&amp;O$3)-$F1071)))</f>
        <v>#VALUE!</v>
      </c>
      <c r="P1071" s="21" t="e">
        <f>IF(OR($B1071="",P$3&lt;$D1071+Настройки!$B$7),0,MAX(0,$E1071-MAX(0,SUMIFS(Тех_Движение!$G$2:$G$5111,Тех_Движение!$D$2:$D$5111,$C1071,Тех_Движение!$B$2:$B$5111,"&lt;="&amp;P$3)-$F1071)))</f>
        <v>#VALUE!</v>
      </c>
      <c r="Q1071" s="21" t="e">
        <f>IF(OR($B1071="",Q$3&lt;$D1071+Настройки!$B$7),0,MAX(0,$E1071-MAX(0,SUMIFS(Тех_Движение!$G$2:$G$5111,Тех_Движение!$D$2:$D$5111,$C1071,Тех_Движение!$B$2:$B$5111,"&lt;="&amp;Q$3)-$F1071)))</f>
        <v>#VALUE!</v>
      </c>
      <c r="R1071" s="21" t="str">
        <f t="shared" si="49"/>
        <v/>
      </c>
      <c r="S1071" s="23" t="str">
        <f>IF($B1071="","",VLOOKUP($C1071,Настройки!$A$11:$L$17,9,FALSE))</f>
        <v/>
      </c>
      <c r="T1071" s="23" t="str">
        <f t="shared" si="50"/>
        <v/>
      </c>
    </row>
    <row r="1072" spans="1:20" x14ac:dyDescent="0.3">
      <c r="A1072" s="20">
        <f>Тех_Движение!$A$1069</f>
        <v>1068</v>
      </c>
      <c r="B1072" s="20" t="str">
        <f>IF(Тех_Движение!$F$1069&gt;0,Тех_Движение!$I$1069,"")</f>
        <v/>
      </c>
      <c r="C1072" s="20" t="str">
        <f>IF($B1072="","",Тех_Движение!$D$1069)</f>
        <v/>
      </c>
      <c r="D1072" s="9" t="str">
        <f>IF($B1072="","",Тех_Движение!$B$1069)</f>
        <v/>
      </c>
      <c r="E1072" s="21" t="str">
        <f>IF($B1072="","",Тех_Движение!$F$1069)</f>
        <v/>
      </c>
      <c r="F1072" s="21" t="str">
        <f>IF($B1072="","",SUMIFS($E$5:$E1071,$C$5:$C1071,$C1072))</f>
        <v/>
      </c>
      <c r="G1072" s="21" t="str">
        <f>IF($B1072="","",MAX(0,$E1072-MAX(0,SUMIFS(Тех_Движение!$G$2:$G$5111,Тех_Движение!$D$2:$D$5111,$C1072,Тех_Движение!$B$2:$B$5111,"&lt;="&amp;Настройки!$B$5-1)-$F1072)))</f>
        <v/>
      </c>
      <c r="H1072" s="21" t="str">
        <f>IF($B1072="","",IF(AND($D1072&gt;=Настройки!$B$5,$D1072&lt;=Настройки!$B$6),$E1072,0))</f>
        <v/>
      </c>
      <c r="I1072" s="21" t="str">
        <f t="shared" si="48"/>
        <v/>
      </c>
      <c r="J1072" s="21" t="str">
        <f>IF($B1072="","",MAX(0,$E1072-MAX(0,SUMIFS(Тех_Движение!$G$2:$G$5111,Тех_Движение!$D$2:$D$5111,$C1072,Тех_Движение!$B$2:$B$5111,"&lt;="&amp;Настройки!$B$6)-$F1072)))</f>
        <v/>
      </c>
      <c r="K1072" s="21" t="e">
        <f>IF(OR($B1072="",K$3&lt;$D1072+Настройки!$B$7),0,MAX(0,$E1072-MAX(0,SUMIFS(Тех_Движение!$G$2:$G$5111,Тех_Движение!$D$2:$D$5111,$C1072,Тех_Движение!$B$2:$B$5111,"&lt;="&amp;K$3)-$F1072)))</f>
        <v>#VALUE!</v>
      </c>
      <c r="L1072" s="21" t="e">
        <f>IF(OR($B1072="",L$3&lt;$D1072+Настройки!$B$7),0,MAX(0,$E1072-MAX(0,SUMIFS(Тех_Движение!$G$2:$G$5111,Тех_Движение!$D$2:$D$5111,$C1072,Тех_Движение!$B$2:$B$5111,"&lt;="&amp;L$3)-$F1072)))</f>
        <v>#VALUE!</v>
      </c>
      <c r="M1072" s="21" t="e">
        <f>IF(OR($B1072="",M$3&lt;$D1072+Настройки!$B$7),0,MAX(0,$E1072-MAX(0,SUMIFS(Тех_Движение!$G$2:$G$5111,Тех_Движение!$D$2:$D$5111,$C1072,Тех_Движение!$B$2:$B$5111,"&lt;="&amp;M$3)-$F1072)))</f>
        <v>#VALUE!</v>
      </c>
      <c r="N1072" s="21" t="e">
        <f>IF(OR($B1072="",N$3&lt;$D1072+Настройки!$B$7),0,MAX(0,$E1072-MAX(0,SUMIFS(Тех_Движение!$G$2:$G$5111,Тех_Движение!$D$2:$D$5111,$C1072,Тех_Движение!$B$2:$B$5111,"&lt;="&amp;N$3)-$F1072)))</f>
        <v>#VALUE!</v>
      </c>
      <c r="O1072" s="21" t="e">
        <f>IF(OR($B1072="",O$3&lt;$D1072+Настройки!$B$7),0,MAX(0,$E1072-MAX(0,SUMIFS(Тех_Движение!$G$2:$G$5111,Тех_Движение!$D$2:$D$5111,$C1072,Тех_Движение!$B$2:$B$5111,"&lt;="&amp;O$3)-$F1072)))</f>
        <v>#VALUE!</v>
      </c>
      <c r="P1072" s="21" t="e">
        <f>IF(OR($B1072="",P$3&lt;$D1072+Настройки!$B$7),0,MAX(0,$E1072-MAX(0,SUMIFS(Тех_Движение!$G$2:$G$5111,Тех_Движение!$D$2:$D$5111,$C1072,Тех_Движение!$B$2:$B$5111,"&lt;="&amp;P$3)-$F1072)))</f>
        <v>#VALUE!</v>
      </c>
      <c r="Q1072" s="21" t="e">
        <f>IF(OR($B1072="",Q$3&lt;$D1072+Настройки!$B$7),0,MAX(0,$E1072-MAX(0,SUMIFS(Тех_Движение!$G$2:$G$5111,Тех_Движение!$D$2:$D$5111,$C1072,Тех_Движение!$B$2:$B$5111,"&lt;="&amp;Q$3)-$F1072)))</f>
        <v>#VALUE!</v>
      </c>
      <c r="R1072" s="21" t="str">
        <f t="shared" si="49"/>
        <v/>
      </c>
      <c r="S1072" s="23" t="str">
        <f>IF($B1072="","",VLOOKUP($C1072,Настройки!$A$11:$L$17,9,FALSE))</f>
        <v/>
      </c>
      <c r="T1072" s="23" t="str">
        <f t="shared" si="50"/>
        <v/>
      </c>
    </row>
    <row r="1073" spans="1:20" x14ac:dyDescent="0.3">
      <c r="A1073" s="20">
        <f>Тех_Движение!$A$1070</f>
        <v>1069</v>
      </c>
      <c r="B1073" s="20" t="str">
        <f>IF(Тех_Движение!$F$1070&gt;0,Тех_Движение!$I$1070,"")</f>
        <v/>
      </c>
      <c r="C1073" s="20" t="str">
        <f>IF($B1073="","",Тех_Движение!$D$1070)</f>
        <v/>
      </c>
      <c r="D1073" s="9" t="str">
        <f>IF($B1073="","",Тех_Движение!$B$1070)</f>
        <v/>
      </c>
      <c r="E1073" s="21" t="str">
        <f>IF($B1073="","",Тех_Движение!$F$1070)</f>
        <v/>
      </c>
      <c r="F1073" s="21" t="str">
        <f>IF($B1073="","",SUMIFS($E$5:$E1072,$C$5:$C1072,$C1073))</f>
        <v/>
      </c>
      <c r="G1073" s="21" t="str">
        <f>IF($B1073="","",MAX(0,$E1073-MAX(0,SUMIFS(Тех_Движение!$G$2:$G$5111,Тех_Движение!$D$2:$D$5111,$C1073,Тех_Движение!$B$2:$B$5111,"&lt;="&amp;Настройки!$B$5-1)-$F1073)))</f>
        <v/>
      </c>
      <c r="H1073" s="21" t="str">
        <f>IF($B1073="","",IF(AND($D1073&gt;=Настройки!$B$5,$D1073&lt;=Настройки!$B$6),$E1073,0))</f>
        <v/>
      </c>
      <c r="I1073" s="21" t="str">
        <f t="shared" si="48"/>
        <v/>
      </c>
      <c r="J1073" s="21" t="str">
        <f>IF($B1073="","",MAX(0,$E1073-MAX(0,SUMIFS(Тех_Движение!$G$2:$G$5111,Тех_Движение!$D$2:$D$5111,$C1073,Тех_Движение!$B$2:$B$5111,"&lt;="&amp;Настройки!$B$6)-$F1073)))</f>
        <v/>
      </c>
      <c r="K1073" s="21" t="e">
        <f>IF(OR($B1073="",K$3&lt;$D1073+Настройки!$B$7),0,MAX(0,$E1073-MAX(0,SUMIFS(Тех_Движение!$G$2:$G$5111,Тех_Движение!$D$2:$D$5111,$C1073,Тех_Движение!$B$2:$B$5111,"&lt;="&amp;K$3)-$F1073)))</f>
        <v>#VALUE!</v>
      </c>
      <c r="L1073" s="21" t="e">
        <f>IF(OR($B1073="",L$3&lt;$D1073+Настройки!$B$7),0,MAX(0,$E1073-MAX(0,SUMIFS(Тех_Движение!$G$2:$G$5111,Тех_Движение!$D$2:$D$5111,$C1073,Тех_Движение!$B$2:$B$5111,"&lt;="&amp;L$3)-$F1073)))</f>
        <v>#VALUE!</v>
      </c>
      <c r="M1073" s="21" t="e">
        <f>IF(OR($B1073="",M$3&lt;$D1073+Настройки!$B$7),0,MAX(0,$E1073-MAX(0,SUMIFS(Тех_Движение!$G$2:$G$5111,Тех_Движение!$D$2:$D$5111,$C1073,Тех_Движение!$B$2:$B$5111,"&lt;="&amp;M$3)-$F1073)))</f>
        <v>#VALUE!</v>
      </c>
      <c r="N1073" s="21" t="e">
        <f>IF(OR($B1073="",N$3&lt;$D1073+Настройки!$B$7),0,MAX(0,$E1073-MAX(0,SUMIFS(Тех_Движение!$G$2:$G$5111,Тех_Движение!$D$2:$D$5111,$C1073,Тех_Движение!$B$2:$B$5111,"&lt;="&amp;N$3)-$F1073)))</f>
        <v>#VALUE!</v>
      </c>
      <c r="O1073" s="21" t="e">
        <f>IF(OR($B1073="",O$3&lt;$D1073+Настройки!$B$7),0,MAX(0,$E1073-MAX(0,SUMIFS(Тех_Движение!$G$2:$G$5111,Тех_Движение!$D$2:$D$5111,$C1073,Тех_Движение!$B$2:$B$5111,"&lt;="&amp;O$3)-$F1073)))</f>
        <v>#VALUE!</v>
      </c>
      <c r="P1073" s="21" t="e">
        <f>IF(OR($B1073="",P$3&lt;$D1073+Настройки!$B$7),0,MAX(0,$E1073-MAX(0,SUMIFS(Тех_Движение!$G$2:$G$5111,Тех_Движение!$D$2:$D$5111,$C1073,Тех_Движение!$B$2:$B$5111,"&lt;="&amp;P$3)-$F1073)))</f>
        <v>#VALUE!</v>
      </c>
      <c r="Q1073" s="21" t="e">
        <f>IF(OR($B1073="",Q$3&lt;$D1073+Настройки!$B$7),0,MAX(0,$E1073-MAX(0,SUMIFS(Тех_Движение!$G$2:$G$5111,Тех_Движение!$D$2:$D$5111,$C1073,Тех_Движение!$B$2:$B$5111,"&lt;="&amp;Q$3)-$F1073)))</f>
        <v>#VALUE!</v>
      </c>
      <c r="R1073" s="21" t="str">
        <f t="shared" si="49"/>
        <v/>
      </c>
      <c r="S1073" s="23" t="str">
        <f>IF($B1073="","",VLOOKUP($C1073,Настройки!$A$11:$L$17,9,FALSE))</f>
        <v/>
      </c>
      <c r="T1073" s="23" t="str">
        <f t="shared" si="50"/>
        <v/>
      </c>
    </row>
    <row r="1074" spans="1:20" x14ac:dyDescent="0.3">
      <c r="A1074" s="20">
        <f>Тех_Движение!$A$1071</f>
        <v>1070</v>
      </c>
      <c r="B1074" s="20" t="str">
        <f>IF(Тех_Движение!$F$1071&gt;0,Тех_Движение!$I$1071,"")</f>
        <v/>
      </c>
      <c r="C1074" s="20" t="str">
        <f>IF($B1074="","",Тех_Движение!$D$1071)</f>
        <v/>
      </c>
      <c r="D1074" s="9" t="str">
        <f>IF($B1074="","",Тех_Движение!$B$1071)</f>
        <v/>
      </c>
      <c r="E1074" s="21" t="str">
        <f>IF($B1074="","",Тех_Движение!$F$1071)</f>
        <v/>
      </c>
      <c r="F1074" s="21" t="str">
        <f>IF($B1074="","",SUMIFS($E$5:$E1073,$C$5:$C1073,$C1074))</f>
        <v/>
      </c>
      <c r="G1074" s="21" t="str">
        <f>IF($B1074="","",MAX(0,$E1074-MAX(0,SUMIFS(Тех_Движение!$G$2:$G$5111,Тех_Движение!$D$2:$D$5111,$C1074,Тех_Движение!$B$2:$B$5111,"&lt;="&amp;Настройки!$B$5-1)-$F1074)))</f>
        <v/>
      </c>
      <c r="H1074" s="21" t="str">
        <f>IF($B1074="","",IF(AND($D1074&gt;=Настройки!$B$5,$D1074&lt;=Настройки!$B$6),$E1074,0))</f>
        <v/>
      </c>
      <c r="I1074" s="21" t="str">
        <f t="shared" si="48"/>
        <v/>
      </c>
      <c r="J1074" s="21" t="str">
        <f>IF($B1074="","",MAX(0,$E1074-MAX(0,SUMIFS(Тех_Движение!$G$2:$G$5111,Тех_Движение!$D$2:$D$5111,$C1074,Тех_Движение!$B$2:$B$5111,"&lt;="&amp;Настройки!$B$6)-$F1074)))</f>
        <v/>
      </c>
      <c r="K1074" s="21" t="e">
        <f>IF(OR($B1074="",K$3&lt;$D1074+Настройки!$B$7),0,MAX(0,$E1074-MAX(0,SUMIFS(Тех_Движение!$G$2:$G$5111,Тех_Движение!$D$2:$D$5111,$C1074,Тех_Движение!$B$2:$B$5111,"&lt;="&amp;K$3)-$F1074)))</f>
        <v>#VALUE!</v>
      </c>
      <c r="L1074" s="21" t="e">
        <f>IF(OR($B1074="",L$3&lt;$D1074+Настройки!$B$7),0,MAX(0,$E1074-MAX(0,SUMIFS(Тех_Движение!$G$2:$G$5111,Тех_Движение!$D$2:$D$5111,$C1074,Тех_Движение!$B$2:$B$5111,"&lt;="&amp;L$3)-$F1074)))</f>
        <v>#VALUE!</v>
      </c>
      <c r="M1074" s="21" t="e">
        <f>IF(OR($B1074="",M$3&lt;$D1074+Настройки!$B$7),0,MAX(0,$E1074-MAX(0,SUMIFS(Тех_Движение!$G$2:$G$5111,Тех_Движение!$D$2:$D$5111,$C1074,Тех_Движение!$B$2:$B$5111,"&lt;="&amp;M$3)-$F1074)))</f>
        <v>#VALUE!</v>
      </c>
      <c r="N1074" s="21" t="e">
        <f>IF(OR($B1074="",N$3&lt;$D1074+Настройки!$B$7),0,MAX(0,$E1074-MAX(0,SUMIFS(Тех_Движение!$G$2:$G$5111,Тех_Движение!$D$2:$D$5111,$C1074,Тех_Движение!$B$2:$B$5111,"&lt;="&amp;N$3)-$F1074)))</f>
        <v>#VALUE!</v>
      </c>
      <c r="O1074" s="21" t="e">
        <f>IF(OR($B1074="",O$3&lt;$D1074+Настройки!$B$7),0,MAX(0,$E1074-MAX(0,SUMIFS(Тех_Движение!$G$2:$G$5111,Тех_Движение!$D$2:$D$5111,$C1074,Тех_Движение!$B$2:$B$5111,"&lt;="&amp;O$3)-$F1074)))</f>
        <v>#VALUE!</v>
      </c>
      <c r="P1074" s="21" t="e">
        <f>IF(OR($B1074="",P$3&lt;$D1074+Настройки!$B$7),0,MAX(0,$E1074-MAX(0,SUMIFS(Тех_Движение!$G$2:$G$5111,Тех_Движение!$D$2:$D$5111,$C1074,Тех_Движение!$B$2:$B$5111,"&lt;="&amp;P$3)-$F1074)))</f>
        <v>#VALUE!</v>
      </c>
      <c r="Q1074" s="21" t="e">
        <f>IF(OR($B1074="",Q$3&lt;$D1074+Настройки!$B$7),0,MAX(0,$E1074-MAX(0,SUMIFS(Тех_Движение!$G$2:$G$5111,Тех_Движение!$D$2:$D$5111,$C1074,Тех_Движение!$B$2:$B$5111,"&lt;="&amp;Q$3)-$F1074)))</f>
        <v>#VALUE!</v>
      </c>
      <c r="R1074" s="21" t="str">
        <f t="shared" si="49"/>
        <v/>
      </c>
      <c r="S1074" s="23" t="str">
        <f>IF($B1074="","",VLOOKUP($C1074,Настройки!$A$11:$L$17,9,FALSE))</f>
        <v/>
      </c>
      <c r="T1074" s="23" t="str">
        <f t="shared" si="50"/>
        <v/>
      </c>
    </row>
    <row r="1075" spans="1:20" x14ac:dyDescent="0.3">
      <c r="A1075" s="20">
        <f>Тех_Движение!$A$1072</f>
        <v>1071</v>
      </c>
      <c r="B1075" s="20" t="str">
        <f>IF(Тех_Движение!$F$1072&gt;0,Тех_Движение!$I$1072,"")</f>
        <v/>
      </c>
      <c r="C1075" s="20" t="str">
        <f>IF($B1075="","",Тех_Движение!$D$1072)</f>
        <v/>
      </c>
      <c r="D1075" s="9" t="str">
        <f>IF($B1075="","",Тех_Движение!$B$1072)</f>
        <v/>
      </c>
      <c r="E1075" s="21" t="str">
        <f>IF($B1075="","",Тех_Движение!$F$1072)</f>
        <v/>
      </c>
      <c r="F1075" s="21" t="str">
        <f>IF($B1075="","",SUMIFS($E$5:$E1074,$C$5:$C1074,$C1075))</f>
        <v/>
      </c>
      <c r="G1075" s="21" t="str">
        <f>IF($B1075="","",MAX(0,$E1075-MAX(0,SUMIFS(Тех_Движение!$G$2:$G$5111,Тех_Движение!$D$2:$D$5111,$C1075,Тех_Движение!$B$2:$B$5111,"&lt;="&amp;Настройки!$B$5-1)-$F1075)))</f>
        <v/>
      </c>
      <c r="H1075" s="21" t="str">
        <f>IF($B1075="","",IF(AND($D1075&gt;=Настройки!$B$5,$D1075&lt;=Настройки!$B$6),$E1075,0))</f>
        <v/>
      </c>
      <c r="I1075" s="21" t="str">
        <f t="shared" si="48"/>
        <v/>
      </c>
      <c r="J1075" s="21" t="str">
        <f>IF($B1075="","",MAX(0,$E1075-MAX(0,SUMIFS(Тех_Движение!$G$2:$G$5111,Тех_Движение!$D$2:$D$5111,$C1075,Тех_Движение!$B$2:$B$5111,"&lt;="&amp;Настройки!$B$6)-$F1075)))</f>
        <v/>
      </c>
      <c r="K1075" s="21" t="e">
        <f>IF(OR($B1075="",K$3&lt;$D1075+Настройки!$B$7),0,MAX(0,$E1075-MAX(0,SUMIFS(Тех_Движение!$G$2:$G$5111,Тех_Движение!$D$2:$D$5111,$C1075,Тех_Движение!$B$2:$B$5111,"&lt;="&amp;K$3)-$F1075)))</f>
        <v>#VALUE!</v>
      </c>
      <c r="L1075" s="21" t="e">
        <f>IF(OR($B1075="",L$3&lt;$D1075+Настройки!$B$7),0,MAX(0,$E1075-MAX(0,SUMIFS(Тех_Движение!$G$2:$G$5111,Тех_Движение!$D$2:$D$5111,$C1075,Тех_Движение!$B$2:$B$5111,"&lt;="&amp;L$3)-$F1075)))</f>
        <v>#VALUE!</v>
      </c>
      <c r="M1075" s="21" t="e">
        <f>IF(OR($B1075="",M$3&lt;$D1075+Настройки!$B$7),0,MAX(0,$E1075-MAX(0,SUMIFS(Тех_Движение!$G$2:$G$5111,Тех_Движение!$D$2:$D$5111,$C1075,Тех_Движение!$B$2:$B$5111,"&lt;="&amp;M$3)-$F1075)))</f>
        <v>#VALUE!</v>
      </c>
      <c r="N1075" s="21" t="e">
        <f>IF(OR($B1075="",N$3&lt;$D1075+Настройки!$B$7),0,MAX(0,$E1075-MAX(0,SUMIFS(Тех_Движение!$G$2:$G$5111,Тех_Движение!$D$2:$D$5111,$C1075,Тех_Движение!$B$2:$B$5111,"&lt;="&amp;N$3)-$F1075)))</f>
        <v>#VALUE!</v>
      </c>
      <c r="O1075" s="21" t="e">
        <f>IF(OR($B1075="",O$3&lt;$D1075+Настройки!$B$7),0,MAX(0,$E1075-MAX(0,SUMIFS(Тех_Движение!$G$2:$G$5111,Тех_Движение!$D$2:$D$5111,$C1075,Тех_Движение!$B$2:$B$5111,"&lt;="&amp;O$3)-$F1075)))</f>
        <v>#VALUE!</v>
      </c>
      <c r="P1075" s="21" t="e">
        <f>IF(OR($B1075="",P$3&lt;$D1075+Настройки!$B$7),0,MAX(0,$E1075-MAX(0,SUMIFS(Тех_Движение!$G$2:$G$5111,Тех_Движение!$D$2:$D$5111,$C1075,Тех_Движение!$B$2:$B$5111,"&lt;="&amp;P$3)-$F1075)))</f>
        <v>#VALUE!</v>
      </c>
      <c r="Q1075" s="21" t="e">
        <f>IF(OR($B1075="",Q$3&lt;$D1075+Настройки!$B$7),0,MAX(0,$E1075-MAX(0,SUMIFS(Тех_Движение!$G$2:$G$5111,Тех_Движение!$D$2:$D$5111,$C1075,Тех_Движение!$B$2:$B$5111,"&lt;="&amp;Q$3)-$F1075)))</f>
        <v>#VALUE!</v>
      </c>
      <c r="R1075" s="21" t="str">
        <f t="shared" si="49"/>
        <v/>
      </c>
      <c r="S1075" s="23" t="str">
        <f>IF($B1075="","",VLOOKUP($C1075,Настройки!$A$11:$L$17,9,FALSE))</f>
        <v/>
      </c>
      <c r="T1075" s="23" t="str">
        <f t="shared" si="50"/>
        <v/>
      </c>
    </row>
    <row r="1076" spans="1:20" x14ac:dyDescent="0.3">
      <c r="A1076" s="20">
        <f>Тех_Движение!$A$1073</f>
        <v>1072</v>
      </c>
      <c r="B1076" s="20" t="str">
        <f>IF(Тех_Движение!$F$1073&gt;0,Тех_Движение!$I$1073,"")</f>
        <v/>
      </c>
      <c r="C1076" s="20" t="str">
        <f>IF($B1076="","",Тех_Движение!$D$1073)</f>
        <v/>
      </c>
      <c r="D1076" s="9" t="str">
        <f>IF($B1076="","",Тех_Движение!$B$1073)</f>
        <v/>
      </c>
      <c r="E1076" s="21" t="str">
        <f>IF($B1076="","",Тех_Движение!$F$1073)</f>
        <v/>
      </c>
      <c r="F1076" s="21" t="str">
        <f>IF($B1076="","",SUMIFS($E$5:$E1075,$C$5:$C1075,$C1076))</f>
        <v/>
      </c>
      <c r="G1076" s="21" t="str">
        <f>IF($B1076="","",MAX(0,$E1076-MAX(0,SUMIFS(Тех_Движение!$G$2:$G$5111,Тех_Движение!$D$2:$D$5111,$C1076,Тех_Движение!$B$2:$B$5111,"&lt;="&amp;Настройки!$B$5-1)-$F1076)))</f>
        <v/>
      </c>
      <c r="H1076" s="21" t="str">
        <f>IF($B1076="","",IF(AND($D1076&gt;=Настройки!$B$5,$D1076&lt;=Настройки!$B$6),$E1076,0))</f>
        <v/>
      </c>
      <c r="I1076" s="21" t="str">
        <f t="shared" si="48"/>
        <v/>
      </c>
      <c r="J1076" s="21" t="str">
        <f>IF($B1076="","",MAX(0,$E1076-MAX(0,SUMIFS(Тех_Движение!$G$2:$G$5111,Тех_Движение!$D$2:$D$5111,$C1076,Тех_Движение!$B$2:$B$5111,"&lt;="&amp;Настройки!$B$6)-$F1076)))</f>
        <v/>
      </c>
      <c r="K1076" s="21" t="e">
        <f>IF(OR($B1076="",K$3&lt;$D1076+Настройки!$B$7),0,MAX(0,$E1076-MAX(0,SUMIFS(Тех_Движение!$G$2:$G$5111,Тех_Движение!$D$2:$D$5111,$C1076,Тех_Движение!$B$2:$B$5111,"&lt;="&amp;K$3)-$F1076)))</f>
        <v>#VALUE!</v>
      </c>
      <c r="L1076" s="21" t="e">
        <f>IF(OR($B1076="",L$3&lt;$D1076+Настройки!$B$7),0,MAX(0,$E1076-MAX(0,SUMIFS(Тех_Движение!$G$2:$G$5111,Тех_Движение!$D$2:$D$5111,$C1076,Тех_Движение!$B$2:$B$5111,"&lt;="&amp;L$3)-$F1076)))</f>
        <v>#VALUE!</v>
      </c>
      <c r="M1076" s="21" t="e">
        <f>IF(OR($B1076="",M$3&lt;$D1076+Настройки!$B$7),0,MAX(0,$E1076-MAX(0,SUMIFS(Тех_Движение!$G$2:$G$5111,Тех_Движение!$D$2:$D$5111,$C1076,Тех_Движение!$B$2:$B$5111,"&lt;="&amp;M$3)-$F1076)))</f>
        <v>#VALUE!</v>
      </c>
      <c r="N1076" s="21" t="e">
        <f>IF(OR($B1076="",N$3&lt;$D1076+Настройки!$B$7),0,MAX(0,$E1076-MAX(0,SUMIFS(Тех_Движение!$G$2:$G$5111,Тех_Движение!$D$2:$D$5111,$C1076,Тех_Движение!$B$2:$B$5111,"&lt;="&amp;N$3)-$F1076)))</f>
        <v>#VALUE!</v>
      </c>
      <c r="O1076" s="21" t="e">
        <f>IF(OR($B1076="",O$3&lt;$D1076+Настройки!$B$7),0,MAX(0,$E1076-MAX(0,SUMIFS(Тех_Движение!$G$2:$G$5111,Тех_Движение!$D$2:$D$5111,$C1076,Тех_Движение!$B$2:$B$5111,"&lt;="&amp;O$3)-$F1076)))</f>
        <v>#VALUE!</v>
      </c>
      <c r="P1076" s="21" t="e">
        <f>IF(OR($B1076="",P$3&lt;$D1076+Настройки!$B$7),0,MAX(0,$E1076-MAX(0,SUMIFS(Тех_Движение!$G$2:$G$5111,Тех_Движение!$D$2:$D$5111,$C1076,Тех_Движение!$B$2:$B$5111,"&lt;="&amp;P$3)-$F1076)))</f>
        <v>#VALUE!</v>
      </c>
      <c r="Q1076" s="21" t="e">
        <f>IF(OR($B1076="",Q$3&lt;$D1076+Настройки!$B$7),0,MAX(0,$E1076-MAX(0,SUMIFS(Тех_Движение!$G$2:$G$5111,Тех_Движение!$D$2:$D$5111,$C1076,Тех_Движение!$B$2:$B$5111,"&lt;="&amp;Q$3)-$F1076)))</f>
        <v>#VALUE!</v>
      </c>
      <c r="R1076" s="21" t="str">
        <f t="shared" si="49"/>
        <v/>
      </c>
      <c r="S1076" s="23" t="str">
        <f>IF($B1076="","",VLOOKUP($C1076,Настройки!$A$11:$L$17,9,FALSE))</f>
        <v/>
      </c>
      <c r="T1076" s="23" t="str">
        <f t="shared" si="50"/>
        <v/>
      </c>
    </row>
    <row r="1077" spans="1:20" x14ac:dyDescent="0.3">
      <c r="A1077" s="20">
        <f>Тех_Движение!$A$1074</f>
        <v>1073</v>
      </c>
      <c r="B1077" s="20" t="str">
        <f>IF(Тех_Движение!$F$1074&gt;0,Тех_Движение!$I$1074,"")</f>
        <v/>
      </c>
      <c r="C1077" s="20" t="str">
        <f>IF($B1077="","",Тех_Движение!$D$1074)</f>
        <v/>
      </c>
      <c r="D1077" s="9" t="str">
        <f>IF($B1077="","",Тех_Движение!$B$1074)</f>
        <v/>
      </c>
      <c r="E1077" s="21" t="str">
        <f>IF($B1077="","",Тех_Движение!$F$1074)</f>
        <v/>
      </c>
      <c r="F1077" s="21" t="str">
        <f>IF($B1077="","",SUMIFS($E$5:$E1076,$C$5:$C1076,$C1077))</f>
        <v/>
      </c>
      <c r="G1077" s="21" t="str">
        <f>IF($B1077="","",MAX(0,$E1077-MAX(0,SUMIFS(Тех_Движение!$G$2:$G$5111,Тех_Движение!$D$2:$D$5111,$C1077,Тех_Движение!$B$2:$B$5111,"&lt;="&amp;Настройки!$B$5-1)-$F1077)))</f>
        <v/>
      </c>
      <c r="H1077" s="21" t="str">
        <f>IF($B1077="","",IF(AND($D1077&gt;=Настройки!$B$5,$D1077&lt;=Настройки!$B$6),$E1077,0))</f>
        <v/>
      </c>
      <c r="I1077" s="21" t="str">
        <f t="shared" si="48"/>
        <v/>
      </c>
      <c r="J1077" s="21" t="str">
        <f>IF($B1077="","",MAX(0,$E1077-MAX(0,SUMIFS(Тех_Движение!$G$2:$G$5111,Тех_Движение!$D$2:$D$5111,$C1077,Тех_Движение!$B$2:$B$5111,"&lt;="&amp;Настройки!$B$6)-$F1077)))</f>
        <v/>
      </c>
      <c r="K1077" s="21" t="e">
        <f>IF(OR($B1077="",K$3&lt;$D1077+Настройки!$B$7),0,MAX(0,$E1077-MAX(0,SUMIFS(Тех_Движение!$G$2:$G$5111,Тех_Движение!$D$2:$D$5111,$C1077,Тех_Движение!$B$2:$B$5111,"&lt;="&amp;K$3)-$F1077)))</f>
        <v>#VALUE!</v>
      </c>
      <c r="L1077" s="21" t="e">
        <f>IF(OR($B1077="",L$3&lt;$D1077+Настройки!$B$7),0,MAX(0,$E1077-MAX(0,SUMIFS(Тех_Движение!$G$2:$G$5111,Тех_Движение!$D$2:$D$5111,$C1077,Тех_Движение!$B$2:$B$5111,"&lt;="&amp;L$3)-$F1077)))</f>
        <v>#VALUE!</v>
      </c>
      <c r="M1077" s="21" t="e">
        <f>IF(OR($B1077="",M$3&lt;$D1077+Настройки!$B$7),0,MAX(0,$E1077-MAX(0,SUMIFS(Тех_Движение!$G$2:$G$5111,Тех_Движение!$D$2:$D$5111,$C1077,Тех_Движение!$B$2:$B$5111,"&lt;="&amp;M$3)-$F1077)))</f>
        <v>#VALUE!</v>
      </c>
      <c r="N1077" s="21" t="e">
        <f>IF(OR($B1077="",N$3&lt;$D1077+Настройки!$B$7),0,MAX(0,$E1077-MAX(0,SUMIFS(Тех_Движение!$G$2:$G$5111,Тех_Движение!$D$2:$D$5111,$C1077,Тех_Движение!$B$2:$B$5111,"&lt;="&amp;N$3)-$F1077)))</f>
        <v>#VALUE!</v>
      </c>
      <c r="O1077" s="21" t="e">
        <f>IF(OR($B1077="",O$3&lt;$D1077+Настройки!$B$7),0,MAX(0,$E1077-MAX(0,SUMIFS(Тех_Движение!$G$2:$G$5111,Тех_Движение!$D$2:$D$5111,$C1077,Тех_Движение!$B$2:$B$5111,"&lt;="&amp;O$3)-$F1077)))</f>
        <v>#VALUE!</v>
      </c>
      <c r="P1077" s="21" t="e">
        <f>IF(OR($B1077="",P$3&lt;$D1077+Настройки!$B$7),0,MAX(0,$E1077-MAX(0,SUMIFS(Тех_Движение!$G$2:$G$5111,Тех_Движение!$D$2:$D$5111,$C1077,Тех_Движение!$B$2:$B$5111,"&lt;="&amp;P$3)-$F1077)))</f>
        <v>#VALUE!</v>
      </c>
      <c r="Q1077" s="21" t="e">
        <f>IF(OR($B1077="",Q$3&lt;$D1077+Настройки!$B$7),0,MAX(0,$E1077-MAX(0,SUMIFS(Тех_Движение!$G$2:$G$5111,Тех_Движение!$D$2:$D$5111,$C1077,Тех_Движение!$B$2:$B$5111,"&lt;="&amp;Q$3)-$F1077)))</f>
        <v>#VALUE!</v>
      </c>
      <c r="R1077" s="21" t="str">
        <f t="shared" si="49"/>
        <v/>
      </c>
      <c r="S1077" s="23" t="str">
        <f>IF($B1077="","",VLOOKUP($C1077,Настройки!$A$11:$L$17,9,FALSE))</f>
        <v/>
      </c>
      <c r="T1077" s="23" t="str">
        <f t="shared" si="50"/>
        <v/>
      </c>
    </row>
    <row r="1078" spans="1:20" x14ac:dyDescent="0.3">
      <c r="A1078" s="20">
        <f>Тех_Движение!$A$1075</f>
        <v>1074</v>
      </c>
      <c r="B1078" s="20" t="str">
        <f>IF(Тех_Движение!$F$1075&gt;0,Тех_Движение!$I$1075,"")</f>
        <v/>
      </c>
      <c r="C1078" s="20" t="str">
        <f>IF($B1078="","",Тех_Движение!$D$1075)</f>
        <v/>
      </c>
      <c r="D1078" s="9" t="str">
        <f>IF($B1078="","",Тех_Движение!$B$1075)</f>
        <v/>
      </c>
      <c r="E1078" s="21" t="str">
        <f>IF($B1078="","",Тех_Движение!$F$1075)</f>
        <v/>
      </c>
      <c r="F1078" s="21" t="str">
        <f>IF($B1078="","",SUMIFS($E$5:$E1077,$C$5:$C1077,$C1078))</f>
        <v/>
      </c>
      <c r="G1078" s="21" t="str">
        <f>IF($B1078="","",MAX(0,$E1078-MAX(0,SUMIFS(Тех_Движение!$G$2:$G$5111,Тех_Движение!$D$2:$D$5111,$C1078,Тех_Движение!$B$2:$B$5111,"&lt;="&amp;Настройки!$B$5-1)-$F1078)))</f>
        <v/>
      </c>
      <c r="H1078" s="21" t="str">
        <f>IF($B1078="","",IF(AND($D1078&gt;=Настройки!$B$5,$D1078&lt;=Настройки!$B$6),$E1078,0))</f>
        <v/>
      </c>
      <c r="I1078" s="21" t="str">
        <f t="shared" si="48"/>
        <v/>
      </c>
      <c r="J1078" s="21" t="str">
        <f>IF($B1078="","",MAX(0,$E1078-MAX(0,SUMIFS(Тех_Движение!$G$2:$G$5111,Тех_Движение!$D$2:$D$5111,$C1078,Тех_Движение!$B$2:$B$5111,"&lt;="&amp;Настройки!$B$6)-$F1078)))</f>
        <v/>
      </c>
      <c r="K1078" s="21" t="e">
        <f>IF(OR($B1078="",K$3&lt;$D1078+Настройки!$B$7),0,MAX(0,$E1078-MAX(0,SUMIFS(Тех_Движение!$G$2:$G$5111,Тех_Движение!$D$2:$D$5111,$C1078,Тех_Движение!$B$2:$B$5111,"&lt;="&amp;K$3)-$F1078)))</f>
        <v>#VALUE!</v>
      </c>
      <c r="L1078" s="21" t="e">
        <f>IF(OR($B1078="",L$3&lt;$D1078+Настройки!$B$7),0,MAX(0,$E1078-MAX(0,SUMIFS(Тех_Движение!$G$2:$G$5111,Тех_Движение!$D$2:$D$5111,$C1078,Тех_Движение!$B$2:$B$5111,"&lt;="&amp;L$3)-$F1078)))</f>
        <v>#VALUE!</v>
      </c>
      <c r="M1078" s="21" t="e">
        <f>IF(OR($B1078="",M$3&lt;$D1078+Настройки!$B$7),0,MAX(0,$E1078-MAX(0,SUMIFS(Тех_Движение!$G$2:$G$5111,Тех_Движение!$D$2:$D$5111,$C1078,Тех_Движение!$B$2:$B$5111,"&lt;="&amp;M$3)-$F1078)))</f>
        <v>#VALUE!</v>
      </c>
      <c r="N1078" s="21" t="e">
        <f>IF(OR($B1078="",N$3&lt;$D1078+Настройки!$B$7),0,MAX(0,$E1078-MAX(0,SUMIFS(Тех_Движение!$G$2:$G$5111,Тех_Движение!$D$2:$D$5111,$C1078,Тех_Движение!$B$2:$B$5111,"&lt;="&amp;N$3)-$F1078)))</f>
        <v>#VALUE!</v>
      </c>
      <c r="O1078" s="21" t="e">
        <f>IF(OR($B1078="",O$3&lt;$D1078+Настройки!$B$7),0,MAX(0,$E1078-MAX(0,SUMIFS(Тех_Движение!$G$2:$G$5111,Тех_Движение!$D$2:$D$5111,$C1078,Тех_Движение!$B$2:$B$5111,"&lt;="&amp;O$3)-$F1078)))</f>
        <v>#VALUE!</v>
      </c>
      <c r="P1078" s="21" t="e">
        <f>IF(OR($B1078="",P$3&lt;$D1078+Настройки!$B$7),0,MAX(0,$E1078-MAX(0,SUMIFS(Тех_Движение!$G$2:$G$5111,Тех_Движение!$D$2:$D$5111,$C1078,Тех_Движение!$B$2:$B$5111,"&lt;="&amp;P$3)-$F1078)))</f>
        <v>#VALUE!</v>
      </c>
      <c r="Q1078" s="21" t="e">
        <f>IF(OR($B1078="",Q$3&lt;$D1078+Настройки!$B$7),0,MAX(0,$E1078-MAX(0,SUMIFS(Тех_Движение!$G$2:$G$5111,Тех_Движение!$D$2:$D$5111,$C1078,Тех_Движение!$B$2:$B$5111,"&lt;="&amp;Q$3)-$F1078)))</f>
        <v>#VALUE!</v>
      </c>
      <c r="R1078" s="21" t="str">
        <f t="shared" si="49"/>
        <v/>
      </c>
      <c r="S1078" s="23" t="str">
        <f>IF($B1078="","",VLOOKUP($C1078,Настройки!$A$11:$L$17,9,FALSE))</f>
        <v/>
      </c>
      <c r="T1078" s="23" t="str">
        <f t="shared" si="50"/>
        <v/>
      </c>
    </row>
    <row r="1079" spans="1:20" x14ac:dyDescent="0.3">
      <c r="A1079" s="20">
        <f>Тех_Движение!$A$1076</f>
        <v>1075</v>
      </c>
      <c r="B1079" s="20" t="str">
        <f>IF(Тех_Движение!$F$1076&gt;0,Тех_Движение!$I$1076,"")</f>
        <v/>
      </c>
      <c r="C1079" s="20" t="str">
        <f>IF($B1079="","",Тех_Движение!$D$1076)</f>
        <v/>
      </c>
      <c r="D1079" s="9" t="str">
        <f>IF($B1079="","",Тех_Движение!$B$1076)</f>
        <v/>
      </c>
      <c r="E1079" s="21" t="str">
        <f>IF($B1079="","",Тех_Движение!$F$1076)</f>
        <v/>
      </c>
      <c r="F1079" s="21" t="str">
        <f>IF($B1079="","",SUMIFS($E$5:$E1078,$C$5:$C1078,$C1079))</f>
        <v/>
      </c>
      <c r="G1079" s="21" t="str">
        <f>IF($B1079="","",MAX(0,$E1079-MAX(0,SUMIFS(Тех_Движение!$G$2:$G$5111,Тех_Движение!$D$2:$D$5111,$C1079,Тех_Движение!$B$2:$B$5111,"&lt;="&amp;Настройки!$B$5-1)-$F1079)))</f>
        <v/>
      </c>
      <c r="H1079" s="21" t="str">
        <f>IF($B1079="","",IF(AND($D1079&gt;=Настройки!$B$5,$D1079&lt;=Настройки!$B$6),$E1079,0))</f>
        <v/>
      </c>
      <c r="I1079" s="21" t="str">
        <f t="shared" si="48"/>
        <v/>
      </c>
      <c r="J1079" s="21" t="str">
        <f>IF($B1079="","",MAX(0,$E1079-MAX(0,SUMIFS(Тех_Движение!$G$2:$G$5111,Тех_Движение!$D$2:$D$5111,$C1079,Тех_Движение!$B$2:$B$5111,"&lt;="&amp;Настройки!$B$6)-$F1079)))</f>
        <v/>
      </c>
      <c r="K1079" s="21" t="e">
        <f>IF(OR($B1079="",K$3&lt;$D1079+Настройки!$B$7),0,MAX(0,$E1079-MAX(0,SUMIFS(Тех_Движение!$G$2:$G$5111,Тех_Движение!$D$2:$D$5111,$C1079,Тех_Движение!$B$2:$B$5111,"&lt;="&amp;K$3)-$F1079)))</f>
        <v>#VALUE!</v>
      </c>
      <c r="L1079" s="21" t="e">
        <f>IF(OR($B1079="",L$3&lt;$D1079+Настройки!$B$7),0,MAX(0,$E1079-MAX(0,SUMIFS(Тех_Движение!$G$2:$G$5111,Тех_Движение!$D$2:$D$5111,$C1079,Тех_Движение!$B$2:$B$5111,"&lt;="&amp;L$3)-$F1079)))</f>
        <v>#VALUE!</v>
      </c>
      <c r="M1079" s="21" t="e">
        <f>IF(OR($B1079="",M$3&lt;$D1079+Настройки!$B$7),0,MAX(0,$E1079-MAX(0,SUMIFS(Тех_Движение!$G$2:$G$5111,Тех_Движение!$D$2:$D$5111,$C1079,Тех_Движение!$B$2:$B$5111,"&lt;="&amp;M$3)-$F1079)))</f>
        <v>#VALUE!</v>
      </c>
      <c r="N1079" s="21" t="e">
        <f>IF(OR($B1079="",N$3&lt;$D1079+Настройки!$B$7),0,MAX(0,$E1079-MAX(0,SUMIFS(Тех_Движение!$G$2:$G$5111,Тех_Движение!$D$2:$D$5111,$C1079,Тех_Движение!$B$2:$B$5111,"&lt;="&amp;N$3)-$F1079)))</f>
        <v>#VALUE!</v>
      </c>
      <c r="O1079" s="21" t="e">
        <f>IF(OR($B1079="",O$3&lt;$D1079+Настройки!$B$7),0,MAX(0,$E1079-MAX(0,SUMIFS(Тех_Движение!$G$2:$G$5111,Тех_Движение!$D$2:$D$5111,$C1079,Тех_Движение!$B$2:$B$5111,"&lt;="&amp;O$3)-$F1079)))</f>
        <v>#VALUE!</v>
      </c>
      <c r="P1079" s="21" t="e">
        <f>IF(OR($B1079="",P$3&lt;$D1079+Настройки!$B$7),0,MAX(0,$E1079-MAX(0,SUMIFS(Тех_Движение!$G$2:$G$5111,Тех_Движение!$D$2:$D$5111,$C1079,Тех_Движение!$B$2:$B$5111,"&lt;="&amp;P$3)-$F1079)))</f>
        <v>#VALUE!</v>
      </c>
      <c r="Q1079" s="21" t="e">
        <f>IF(OR($B1079="",Q$3&lt;$D1079+Настройки!$B$7),0,MAX(0,$E1079-MAX(0,SUMIFS(Тех_Движение!$G$2:$G$5111,Тех_Движение!$D$2:$D$5111,$C1079,Тех_Движение!$B$2:$B$5111,"&lt;="&amp;Q$3)-$F1079)))</f>
        <v>#VALUE!</v>
      </c>
      <c r="R1079" s="21" t="str">
        <f t="shared" si="49"/>
        <v/>
      </c>
      <c r="S1079" s="23" t="str">
        <f>IF($B1079="","",VLOOKUP($C1079,Настройки!$A$11:$L$17,9,FALSE))</f>
        <v/>
      </c>
      <c r="T1079" s="23" t="str">
        <f t="shared" si="50"/>
        <v/>
      </c>
    </row>
    <row r="1080" spans="1:20" x14ac:dyDescent="0.3">
      <c r="A1080" s="20">
        <f>Тех_Движение!$A$1077</f>
        <v>1076</v>
      </c>
      <c r="B1080" s="20" t="str">
        <f>IF(Тех_Движение!$F$1077&gt;0,Тех_Движение!$I$1077,"")</f>
        <v/>
      </c>
      <c r="C1080" s="20" t="str">
        <f>IF($B1080="","",Тех_Движение!$D$1077)</f>
        <v/>
      </c>
      <c r="D1080" s="9" t="str">
        <f>IF($B1080="","",Тех_Движение!$B$1077)</f>
        <v/>
      </c>
      <c r="E1080" s="21" t="str">
        <f>IF($B1080="","",Тех_Движение!$F$1077)</f>
        <v/>
      </c>
      <c r="F1080" s="21" t="str">
        <f>IF($B1080="","",SUMIFS($E$5:$E1079,$C$5:$C1079,$C1080))</f>
        <v/>
      </c>
      <c r="G1080" s="21" t="str">
        <f>IF($B1080="","",MAX(0,$E1080-MAX(0,SUMIFS(Тех_Движение!$G$2:$G$5111,Тех_Движение!$D$2:$D$5111,$C1080,Тех_Движение!$B$2:$B$5111,"&lt;="&amp;Настройки!$B$5-1)-$F1080)))</f>
        <v/>
      </c>
      <c r="H1080" s="21" t="str">
        <f>IF($B1080="","",IF(AND($D1080&gt;=Настройки!$B$5,$D1080&lt;=Настройки!$B$6),$E1080,0))</f>
        <v/>
      </c>
      <c r="I1080" s="21" t="str">
        <f t="shared" si="48"/>
        <v/>
      </c>
      <c r="J1080" s="21" t="str">
        <f>IF($B1080="","",MAX(0,$E1080-MAX(0,SUMIFS(Тех_Движение!$G$2:$G$5111,Тех_Движение!$D$2:$D$5111,$C1080,Тех_Движение!$B$2:$B$5111,"&lt;="&amp;Настройки!$B$6)-$F1080)))</f>
        <v/>
      </c>
      <c r="K1080" s="21" t="e">
        <f>IF(OR($B1080="",K$3&lt;$D1080+Настройки!$B$7),0,MAX(0,$E1080-MAX(0,SUMIFS(Тех_Движение!$G$2:$G$5111,Тех_Движение!$D$2:$D$5111,$C1080,Тех_Движение!$B$2:$B$5111,"&lt;="&amp;K$3)-$F1080)))</f>
        <v>#VALUE!</v>
      </c>
      <c r="L1080" s="21" t="e">
        <f>IF(OR($B1080="",L$3&lt;$D1080+Настройки!$B$7),0,MAX(0,$E1080-MAX(0,SUMIFS(Тех_Движение!$G$2:$G$5111,Тех_Движение!$D$2:$D$5111,$C1080,Тех_Движение!$B$2:$B$5111,"&lt;="&amp;L$3)-$F1080)))</f>
        <v>#VALUE!</v>
      </c>
      <c r="M1080" s="21" t="e">
        <f>IF(OR($B1080="",M$3&lt;$D1080+Настройки!$B$7),0,MAX(0,$E1080-MAX(0,SUMIFS(Тех_Движение!$G$2:$G$5111,Тех_Движение!$D$2:$D$5111,$C1080,Тех_Движение!$B$2:$B$5111,"&lt;="&amp;M$3)-$F1080)))</f>
        <v>#VALUE!</v>
      </c>
      <c r="N1080" s="21" t="e">
        <f>IF(OR($B1080="",N$3&lt;$D1080+Настройки!$B$7),0,MAX(0,$E1080-MAX(0,SUMIFS(Тех_Движение!$G$2:$G$5111,Тех_Движение!$D$2:$D$5111,$C1080,Тех_Движение!$B$2:$B$5111,"&lt;="&amp;N$3)-$F1080)))</f>
        <v>#VALUE!</v>
      </c>
      <c r="O1080" s="21" t="e">
        <f>IF(OR($B1080="",O$3&lt;$D1080+Настройки!$B$7),0,MAX(0,$E1080-MAX(0,SUMIFS(Тех_Движение!$G$2:$G$5111,Тех_Движение!$D$2:$D$5111,$C1080,Тех_Движение!$B$2:$B$5111,"&lt;="&amp;O$3)-$F1080)))</f>
        <v>#VALUE!</v>
      </c>
      <c r="P1080" s="21" t="e">
        <f>IF(OR($B1080="",P$3&lt;$D1080+Настройки!$B$7),0,MAX(0,$E1080-MAX(0,SUMIFS(Тех_Движение!$G$2:$G$5111,Тех_Движение!$D$2:$D$5111,$C1080,Тех_Движение!$B$2:$B$5111,"&lt;="&amp;P$3)-$F1080)))</f>
        <v>#VALUE!</v>
      </c>
      <c r="Q1080" s="21" t="e">
        <f>IF(OR($B1080="",Q$3&lt;$D1080+Настройки!$B$7),0,MAX(0,$E1080-MAX(0,SUMIFS(Тех_Движение!$G$2:$G$5111,Тех_Движение!$D$2:$D$5111,$C1080,Тех_Движение!$B$2:$B$5111,"&lt;="&amp;Q$3)-$F1080)))</f>
        <v>#VALUE!</v>
      </c>
      <c r="R1080" s="21" t="str">
        <f t="shared" si="49"/>
        <v/>
      </c>
      <c r="S1080" s="23" t="str">
        <f>IF($B1080="","",VLOOKUP($C1080,Настройки!$A$11:$L$17,9,FALSE))</f>
        <v/>
      </c>
      <c r="T1080" s="23" t="str">
        <f t="shared" si="50"/>
        <v/>
      </c>
    </row>
    <row r="1081" spans="1:20" x14ac:dyDescent="0.3">
      <c r="A1081" s="20">
        <f>Тех_Движение!$A$1078</f>
        <v>1077</v>
      </c>
      <c r="B1081" s="20" t="str">
        <f>IF(Тех_Движение!$F$1078&gt;0,Тех_Движение!$I$1078,"")</f>
        <v/>
      </c>
      <c r="C1081" s="20" t="str">
        <f>IF($B1081="","",Тех_Движение!$D$1078)</f>
        <v/>
      </c>
      <c r="D1081" s="9" t="str">
        <f>IF($B1081="","",Тех_Движение!$B$1078)</f>
        <v/>
      </c>
      <c r="E1081" s="21" t="str">
        <f>IF($B1081="","",Тех_Движение!$F$1078)</f>
        <v/>
      </c>
      <c r="F1081" s="21" t="str">
        <f>IF($B1081="","",SUMIFS($E$5:$E1080,$C$5:$C1080,$C1081))</f>
        <v/>
      </c>
      <c r="G1081" s="21" t="str">
        <f>IF($B1081="","",MAX(0,$E1081-MAX(0,SUMIFS(Тех_Движение!$G$2:$G$5111,Тех_Движение!$D$2:$D$5111,$C1081,Тех_Движение!$B$2:$B$5111,"&lt;="&amp;Настройки!$B$5-1)-$F1081)))</f>
        <v/>
      </c>
      <c r="H1081" s="21" t="str">
        <f>IF($B1081="","",IF(AND($D1081&gt;=Настройки!$B$5,$D1081&lt;=Настройки!$B$6),$E1081,0))</f>
        <v/>
      </c>
      <c r="I1081" s="21" t="str">
        <f t="shared" si="48"/>
        <v/>
      </c>
      <c r="J1081" s="21" t="str">
        <f>IF($B1081="","",MAX(0,$E1081-MAX(0,SUMIFS(Тех_Движение!$G$2:$G$5111,Тех_Движение!$D$2:$D$5111,$C1081,Тех_Движение!$B$2:$B$5111,"&lt;="&amp;Настройки!$B$6)-$F1081)))</f>
        <v/>
      </c>
      <c r="K1081" s="21" t="e">
        <f>IF(OR($B1081="",K$3&lt;$D1081+Настройки!$B$7),0,MAX(0,$E1081-MAX(0,SUMIFS(Тех_Движение!$G$2:$G$5111,Тех_Движение!$D$2:$D$5111,$C1081,Тех_Движение!$B$2:$B$5111,"&lt;="&amp;K$3)-$F1081)))</f>
        <v>#VALUE!</v>
      </c>
      <c r="L1081" s="21" t="e">
        <f>IF(OR($B1081="",L$3&lt;$D1081+Настройки!$B$7),0,MAX(0,$E1081-MAX(0,SUMIFS(Тех_Движение!$G$2:$G$5111,Тех_Движение!$D$2:$D$5111,$C1081,Тех_Движение!$B$2:$B$5111,"&lt;="&amp;L$3)-$F1081)))</f>
        <v>#VALUE!</v>
      </c>
      <c r="M1081" s="21" t="e">
        <f>IF(OR($B1081="",M$3&lt;$D1081+Настройки!$B$7),0,MAX(0,$E1081-MAX(0,SUMIFS(Тех_Движение!$G$2:$G$5111,Тех_Движение!$D$2:$D$5111,$C1081,Тех_Движение!$B$2:$B$5111,"&lt;="&amp;M$3)-$F1081)))</f>
        <v>#VALUE!</v>
      </c>
      <c r="N1081" s="21" t="e">
        <f>IF(OR($B1081="",N$3&lt;$D1081+Настройки!$B$7),0,MAX(0,$E1081-MAX(0,SUMIFS(Тех_Движение!$G$2:$G$5111,Тех_Движение!$D$2:$D$5111,$C1081,Тех_Движение!$B$2:$B$5111,"&lt;="&amp;N$3)-$F1081)))</f>
        <v>#VALUE!</v>
      </c>
      <c r="O1081" s="21" t="e">
        <f>IF(OR($B1081="",O$3&lt;$D1081+Настройки!$B$7),0,MAX(0,$E1081-MAX(0,SUMIFS(Тех_Движение!$G$2:$G$5111,Тех_Движение!$D$2:$D$5111,$C1081,Тех_Движение!$B$2:$B$5111,"&lt;="&amp;O$3)-$F1081)))</f>
        <v>#VALUE!</v>
      </c>
      <c r="P1081" s="21" t="e">
        <f>IF(OR($B1081="",P$3&lt;$D1081+Настройки!$B$7),0,MAX(0,$E1081-MAX(0,SUMIFS(Тех_Движение!$G$2:$G$5111,Тех_Движение!$D$2:$D$5111,$C1081,Тех_Движение!$B$2:$B$5111,"&lt;="&amp;P$3)-$F1081)))</f>
        <v>#VALUE!</v>
      </c>
      <c r="Q1081" s="21" t="e">
        <f>IF(OR($B1081="",Q$3&lt;$D1081+Настройки!$B$7),0,MAX(0,$E1081-MAX(0,SUMIFS(Тех_Движение!$G$2:$G$5111,Тех_Движение!$D$2:$D$5111,$C1081,Тех_Движение!$B$2:$B$5111,"&lt;="&amp;Q$3)-$F1081)))</f>
        <v>#VALUE!</v>
      </c>
      <c r="R1081" s="21" t="str">
        <f t="shared" si="49"/>
        <v/>
      </c>
      <c r="S1081" s="23" t="str">
        <f>IF($B1081="","",VLOOKUP($C1081,Настройки!$A$11:$L$17,9,FALSE))</f>
        <v/>
      </c>
      <c r="T1081" s="23" t="str">
        <f t="shared" si="50"/>
        <v/>
      </c>
    </row>
    <row r="1082" spans="1:20" x14ac:dyDescent="0.3">
      <c r="A1082" s="20">
        <f>Тех_Движение!$A$1079</f>
        <v>1078</v>
      </c>
      <c r="B1082" s="20" t="str">
        <f>IF(Тех_Движение!$F$1079&gt;0,Тех_Движение!$I$1079,"")</f>
        <v/>
      </c>
      <c r="C1082" s="20" t="str">
        <f>IF($B1082="","",Тех_Движение!$D$1079)</f>
        <v/>
      </c>
      <c r="D1082" s="9" t="str">
        <f>IF($B1082="","",Тех_Движение!$B$1079)</f>
        <v/>
      </c>
      <c r="E1082" s="21" t="str">
        <f>IF($B1082="","",Тех_Движение!$F$1079)</f>
        <v/>
      </c>
      <c r="F1082" s="21" t="str">
        <f>IF($B1082="","",SUMIFS($E$5:$E1081,$C$5:$C1081,$C1082))</f>
        <v/>
      </c>
      <c r="G1082" s="21" t="str">
        <f>IF($B1082="","",MAX(0,$E1082-MAX(0,SUMIFS(Тех_Движение!$G$2:$G$5111,Тех_Движение!$D$2:$D$5111,$C1082,Тех_Движение!$B$2:$B$5111,"&lt;="&amp;Настройки!$B$5-1)-$F1082)))</f>
        <v/>
      </c>
      <c r="H1082" s="21" t="str">
        <f>IF($B1082="","",IF(AND($D1082&gt;=Настройки!$B$5,$D1082&lt;=Настройки!$B$6),$E1082,0))</f>
        <v/>
      </c>
      <c r="I1082" s="21" t="str">
        <f t="shared" si="48"/>
        <v/>
      </c>
      <c r="J1082" s="21" t="str">
        <f>IF($B1082="","",MAX(0,$E1082-MAX(0,SUMIFS(Тех_Движение!$G$2:$G$5111,Тех_Движение!$D$2:$D$5111,$C1082,Тех_Движение!$B$2:$B$5111,"&lt;="&amp;Настройки!$B$6)-$F1082)))</f>
        <v/>
      </c>
      <c r="K1082" s="21" t="e">
        <f>IF(OR($B1082="",K$3&lt;$D1082+Настройки!$B$7),0,MAX(0,$E1082-MAX(0,SUMIFS(Тех_Движение!$G$2:$G$5111,Тех_Движение!$D$2:$D$5111,$C1082,Тех_Движение!$B$2:$B$5111,"&lt;="&amp;K$3)-$F1082)))</f>
        <v>#VALUE!</v>
      </c>
      <c r="L1082" s="21" t="e">
        <f>IF(OR($B1082="",L$3&lt;$D1082+Настройки!$B$7),0,MAX(0,$E1082-MAX(0,SUMIFS(Тех_Движение!$G$2:$G$5111,Тех_Движение!$D$2:$D$5111,$C1082,Тех_Движение!$B$2:$B$5111,"&lt;="&amp;L$3)-$F1082)))</f>
        <v>#VALUE!</v>
      </c>
      <c r="M1082" s="21" t="e">
        <f>IF(OR($B1082="",M$3&lt;$D1082+Настройки!$B$7),0,MAX(0,$E1082-MAX(0,SUMIFS(Тех_Движение!$G$2:$G$5111,Тех_Движение!$D$2:$D$5111,$C1082,Тех_Движение!$B$2:$B$5111,"&lt;="&amp;M$3)-$F1082)))</f>
        <v>#VALUE!</v>
      </c>
      <c r="N1082" s="21" t="e">
        <f>IF(OR($B1082="",N$3&lt;$D1082+Настройки!$B$7),0,MAX(0,$E1082-MAX(0,SUMIFS(Тех_Движение!$G$2:$G$5111,Тех_Движение!$D$2:$D$5111,$C1082,Тех_Движение!$B$2:$B$5111,"&lt;="&amp;N$3)-$F1082)))</f>
        <v>#VALUE!</v>
      </c>
      <c r="O1082" s="21" t="e">
        <f>IF(OR($B1082="",O$3&lt;$D1082+Настройки!$B$7),0,MAX(0,$E1082-MAX(0,SUMIFS(Тех_Движение!$G$2:$G$5111,Тех_Движение!$D$2:$D$5111,$C1082,Тех_Движение!$B$2:$B$5111,"&lt;="&amp;O$3)-$F1082)))</f>
        <v>#VALUE!</v>
      </c>
      <c r="P1082" s="21" t="e">
        <f>IF(OR($B1082="",P$3&lt;$D1082+Настройки!$B$7),0,MAX(0,$E1082-MAX(0,SUMIFS(Тех_Движение!$G$2:$G$5111,Тех_Движение!$D$2:$D$5111,$C1082,Тех_Движение!$B$2:$B$5111,"&lt;="&amp;P$3)-$F1082)))</f>
        <v>#VALUE!</v>
      </c>
      <c r="Q1082" s="21" t="e">
        <f>IF(OR($B1082="",Q$3&lt;$D1082+Настройки!$B$7),0,MAX(0,$E1082-MAX(0,SUMIFS(Тех_Движение!$G$2:$G$5111,Тех_Движение!$D$2:$D$5111,$C1082,Тех_Движение!$B$2:$B$5111,"&lt;="&amp;Q$3)-$F1082)))</f>
        <v>#VALUE!</v>
      </c>
      <c r="R1082" s="21" t="str">
        <f t="shared" si="49"/>
        <v/>
      </c>
      <c r="S1082" s="23" t="str">
        <f>IF($B1082="","",VLOOKUP($C1082,Настройки!$A$11:$L$17,9,FALSE))</f>
        <v/>
      </c>
      <c r="T1082" s="23" t="str">
        <f t="shared" si="50"/>
        <v/>
      </c>
    </row>
    <row r="1083" spans="1:20" x14ac:dyDescent="0.3">
      <c r="A1083" s="20">
        <f>Тех_Движение!$A$1080</f>
        <v>1079</v>
      </c>
      <c r="B1083" s="20" t="str">
        <f>IF(Тех_Движение!$F$1080&gt;0,Тех_Движение!$I$1080,"")</f>
        <v/>
      </c>
      <c r="C1083" s="20" t="str">
        <f>IF($B1083="","",Тех_Движение!$D$1080)</f>
        <v/>
      </c>
      <c r="D1083" s="9" t="str">
        <f>IF($B1083="","",Тех_Движение!$B$1080)</f>
        <v/>
      </c>
      <c r="E1083" s="21" t="str">
        <f>IF($B1083="","",Тех_Движение!$F$1080)</f>
        <v/>
      </c>
      <c r="F1083" s="21" t="str">
        <f>IF($B1083="","",SUMIFS($E$5:$E1082,$C$5:$C1082,$C1083))</f>
        <v/>
      </c>
      <c r="G1083" s="21" t="str">
        <f>IF($B1083="","",MAX(0,$E1083-MAX(0,SUMIFS(Тех_Движение!$G$2:$G$5111,Тех_Движение!$D$2:$D$5111,$C1083,Тех_Движение!$B$2:$B$5111,"&lt;="&amp;Настройки!$B$5-1)-$F1083)))</f>
        <v/>
      </c>
      <c r="H1083" s="21" t="str">
        <f>IF($B1083="","",IF(AND($D1083&gt;=Настройки!$B$5,$D1083&lt;=Настройки!$B$6),$E1083,0))</f>
        <v/>
      </c>
      <c r="I1083" s="21" t="str">
        <f t="shared" si="48"/>
        <v/>
      </c>
      <c r="J1083" s="21" t="str">
        <f>IF($B1083="","",MAX(0,$E1083-MAX(0,SUMIFS(Тех_Движение!$G$2:$G$5111,Тех_Движение!$D$2:$D$5111,$C1083,Тех_Движение!$B$2:$B$5111,"&lt;="&amp;Настройки!$B$6)-$F1083)))</f>
        <v/>
      </c>
      <c r="K1083" s="21" t="e">
        <f>IF(OR($B1083="",K$3&lt;$D1083+Настройки!$B$7),0,MAX(0,$E1083-MAX(0,SUMIFS(Тех_Движение!$G$2:$G$5111,Тех_Движение!$D$2:$D$5111,$C1083,Тех_Движение!$B$2:$B$5111,"&lt;="&amp;K$3)-$F1083)))</f>
        <v>#VALUE!</v>
      </c>
      <c r="L1083" s="21" t="e">
        <f>IF(OR($B1083="",L$3&lt;$D1083+Настройки!$B$7),0,MAX(0,$E1083-MAX(0,SUMIFS(Тех_Движение!$G$2:$G$5111,Тех_Движение!$D$2:$D$5111,$C1083,Тех_Движение!$B$2:$B$5111,"&lt;="&amp;L$3)-$F1083)))</f>
        <v>#VALUE!</v>
      </c>
      <c r="M1083" s="21" t="e">
        <f>IF(OR($B1083="",M$3&lt;$D1083+Настройки!$B$7),0,MAX(0,$E1083-MAX(0,SUMIFS(Тех_Движение!$G$2:$G$5111,Тех_Движение!$D$2:$D$5111,$C1083,Тех_Движение!$B$2:$B$5111,"&lt;="&amp;M$3)-$F1083)))</f>
        <v>#VALUE!</v>
      </c>
      <c r="N1083" s="21" t="e">
        <f>IF(OR($B1083="",N$3&lt;$D1083+Настройки!$B$7),0,MAX(0,$E1083-MAX(0,SUMIFS(Тех_Движение!$G$2:$G$5111,Тех_Движение!$D$2:$D$5111,$C1083,Тех_Движение!$B$2:$B$5111,"&lt;="&amp;N$3)-$F1083)))</f>
        <v>#VALUE!</v>
      </c>
      <c r="O1083" s="21" t="e">
        <f>IF(OR($B1083="",O$3&lt;$D1083+Настройки!$B$7),0,MAX(0,$E1083-MAX(0,SUMIFS(Тех_Движение!$G$2:$G$5111,Тех_Движение!$D$2:$D$5111,$C1083,Тех_Движение!$B$2:$B$5111,"&lt;="&amp;O$3)-$F1083)))</f>
        <v>#VALUE!</v>
      </c>
      <c r="P1083" s="21" t="e">
        <f>IF(OR($B1083="",P$3&lt;$D1083+Настройки!$B$7),0,MAX(0,$E1083-MAX(0,SUMIFS(Тех_Движение!$G$2:$G$5111,Тех_Движение!$D$2:$D$5111,$C1083,Тех_Движение!$B$2:$B$5111,"&lt;="&amp;P$3)-$F1083)))</f>
        <v>#VALUE!</v>
      </c>
      <c r="Q1083" s="21" t="e">
        <f>IF(OR($B1083="",Q$3&lt;$D1083+Настройки!$B$7),0,MAX(0,$E1083-MAX(0,SUMIFS(Тех_Движение!$G$2:$G$5111,Тех_Движение!$D$2:$D$5111,$C1083,Тех_Движение!$B$2:$B$5111,"&lt;="&amp;Q$3)-$F1083)))</f>
        <v>#VALUE!</v>
      </c>
      <c r="R1083" s="21" t="str">
        <f t="shared" si="49"/>
        <v/>
      </c>
      <c r="S1083" s="23" t="str">
        <f>IF($B1083="","",VLOOKUP($C1083,Настройки!$A$11:$L$17,9,FALSE))</f>
        <v/>
      </c>
      <c r="T1083" s="23" t="str">
        <f t="shared" si="50"/>
        <v/>
      </c>
    </row>
    <row r="1084" spans="1:20" x14ac:dyDescent="0.3">
      <c r="A1084" s="20">
        <f>Тех_Движение!$A$1081</f>
        <v>1080</v>
      </c>
      <c r="B1084" s="20" t="str">
        <f>IF(Тех_Движение!$F$1081&gt;0,Тех_Движение!$I$1081,"")</f>
        <v/>
      </c>
      <c r="C1084" s="20" t="str">
        <f>IF($B1084="","",Тех_Движение!$D$1081)</f>
        <v/>
      </c>
      <c r="D1084" s="9" t="str">
        <f>IF($B1084="","",Тех_Движение!$B$1081)</f>
        <v/>
      </c>
      <c r="E1084" s="21" t="str">
        <f>IF($B1084="","",Тех_Движение!$F$1081)</f>
        <v/>
      </c>
      <c r="F1084" s="21" t="str">
        <f>IF($B1084="","",SUMIFS($E$5:$E1083,$C$5:$C1083,$C1084))</f>
        <v/>
      </c>
      <c r="G1084" s="21" t="str">
        <f>IF($B1084="","",MAX(0,$E1084-MAX(0,SUMIFS(Тех_Движение!$G$2:$G$5111,Тех_Движение!$D$2:$D$5111,$C1084,Тех_Движение!$B$2:$B$5111,"&lt;="&amp;Настройки!$B$5-1)-$F1084)))</f>
        <v/>
      </c>
      <c r="H1084" s="21" t="str">
        <f>IF($B1084="","",IF(AND($D1084&gt;=Настройки!$B$5,$D1084&lt;=Настройки!$B$6),$E1084,0))</f>
        <v/>
      </c>
      <c r="I1084" s="21" t="str">
        <f t="shared" si="48"/>
        <v/>
      </c>
      <c r="J1084" s="21" t="str">
        <f>IF($B1084="","",MAX(0,$E1084-MAX(0,SUMIFS(Тех_Движение!$G$2:$G$5111,Тех_Движение!$D$2:$D$5111,$C1084,Тех_Движение!$B$2:$B$5111,"&lt;="&amp;Настройки!$B$6)-$F1084)))</f>
        <v/>
      </c>
      <c r="K1084" s="21" t="e">
        <f>IF(OR($B1084="",K$3&lt;$D1084+Настройки!$B$7),0,MAX(0,$E1084-MAX(0,SUMIFS(Тех_Движение!$G$2:$G$5111,Тех_Движение!$D$2:$D$5111,$C1084,Тех_Движение!$B$2:$B$5111,"&lt;="&amp;K$3)-$F1084)))</f>
        <v>#VALUE!</v>
      </c>
      <c r="L1084" s="21" t="e">
        <f>IF(OR($B1084="",L$3&lt;$D1084+Настройки!$B$7),0,MAX(0,$E1084-MAX(0,SUMIFS(Тех_Движение!$G$2:$G$5111,Тех_Движение!$D$2:$D$5111,$C1084,Тех_Движение!$B$2:$B$5111,"&lt;="&amp;L$3)-$F1084)))</f>
        <v>#VALUE!</v>
      </c>
      <c r="M1084" s="21" t="e">
        <f>IF(OR($B1084="",M$3&lt;$D1084+Настройки!$B$7),0,MAX(0,$E1084-MAX(0,SUMIFS(Тех_Движение!$G$2:$G$5111,Тех_Движение!$D$2:$D$5111,$C1084,Тех_Движение!$B$2:$B$5111,"&lt;="&amp;M$3)-$F1084)))</f>
        <v>#VALUE!</v>
      </c>
      <c r="N1084" s="21" t="e">
        <f>IF(OR($B1084="",N$3&lt;$D1084+Настройки!$B$7),0,MAX(0,$E1084-MAX(0,SUMIFS(Тех_Движение!$G$2:$G$5111,Тех_Движение!$D$2:$D$5111,$C1084,Тех_Движение!$B$2:$B$5111,"&lt;="&amp;N$3)-$F1084)))</f>
        <v>#VALUE!</v>
      </c>
      <c r="O1084" s="21" t="e">
        <f>IF(OR($B1084="",O$3&lt;$D1084+Настройки!$B$7),0,MAX(0,$E1084-MAX(0,SUMIFS(Тех_Движение!$G$2:$G$5111,Тех_Движение!$D$2:$D$5111,$C1084,Тех_Движение!$B$2:$B$5111,"&lt;="&amp;O$3)-$F1084)))</f>
        <v>#VALUE!</v>
      </c>
      <c r="P1084" s="21" t="e">
        <f>IF(OR($B1084="",P$3&lt;$D1084+Настройки!$B$7),0,MAX(0,$E1084-MAX(0,SUMIFS(Тех_Движение!$G$2:$G$5111,Тех_Движение!$D$2:$D$5111,$C1084,Тех_Движение!$B$2:$B$5111,"&lt;="&amp;P$3)-$F1084)))</f>
        <v>#VALUE!</v>
      </c>
      <c r="Q1084" s="21" t="e">
        <f>IF(OR($B1084="",Q$3&lt;$D1084+Настройки!$B$7),0,MAX(0,$E1084-MAX(0,SUMIFS(Тех_Движение!$G$2:$G$5111,Тех_Движение!$D$2:$D$5111,$C1084,Тех_Движение!$B$2:$B$5111,"&lt;="&amp;Q$3)-$F1084)))</f>
        <v>#VALUE!</v>
      </c>
      <c r="R1084" s="21" t="str">
        <f t="shared" si="49"/>
        <v/>
      </c>
      <c r="S1084" s="23" t="str">
        <f>IF($B1084="","",VLOOKUP($C1084,Настройки!$A$11:$L$17,9,FALSE))</f>
        <v/>
      </c>
      <c r="T1084" s="23" t="str">
        <f t="shared" si="50"/>
        <v/>
      </c>
    </row>
    <row r="1085" spans="1:20" x14ac:dyDescent="0.3">
      <c r="A1085" s="20">
        <f>Тех_Движение!$A$1082</f>
        <v>1081</v>
      </c>
      <c r="B1085" s="20" t="str">
        <f>IF(Тех_Движение!$F$1082&gt;0,Тех_Движение!$I$1082,"")</f>
        <v/>
      </c>
      <c r="C1085" s="20" t="str">
        <f>IF($B1085="","",Тех_Движение!$D$1082)</f>
        <v/>
      </c>
      <c r="D1085" s="9" t="str">
        <f>IF($B1085="","",Тех_Движение!$B$1082)</f>
        <v/>
      </c>
      <c r="E1085" s="21" t="str">
        <f>IF($B1085="","",Тех_Движение!$F$1082)</f>
        <v/>
      </c>
      <c r="F1085" s="21" t="str">
        <f>IF($B1085="","",SUMIFS($E$5:$E1084,$C$5:$C1084,$C1085))</f>
        <v/>
      </c>
      <c r="G1085" s="21" t="str">
        <f>IF($B1085="","",MAX(0,$E1085-MAX(0,SUMIFS(Тех_Движение!$G$2:$G$5111,Тех_Движение!$D$2:$D$5111,$C1085,Тех_Движение!$B$2:$B$5111,"&lt;="&amp;Настройки!$B$5-1)-$F1085)))</f>
        <v/>
      </c>
      <c r="H1085" s="21" t="str">
        <f>IF($B1085="","",IF(AND($D1085&gt;=Настройки!$B$5,$D1085&lt;=Настройки!$B$6),$E1085,0))</f>
        <v/>
      </c>
      <c r="I1085" s="21" t="str">
        <f t="shared" si="48"/>
        <v/>
      </c>
      <c r="J1085" s="21" t="str">
        <f>IF($B1085="","",MAX(0,$E1085-MAX(0,SUMIFS(Тех_Движение!$G$2:$G$5111,Тех_Движение!$D$2:$D$5111,$C1085,Тех_Движение!$B$2:$B$5111,"&lt;="&amp;Настройки!$B$6)-$F1085)))</f>
        <v/>
      </c>
      <c r="K1085" s="21" t="e">
        <f>IF(OR($B1085="",K$3&lt;$D1085+Настройки!$B$7),0,MAX(0,$E1085-MAX(0,SUMIFS(Тех_Движение!$G$2:$G$5111,Тех_Движение!$D$2:$D$5111,$C1085,Тех_Движение!$B$2:$B$5111,"&lt;="&amp;K$3)-$F1085)))</f>
        <v>#VALUE!</v>
      </c>
      <c r="L1085" s="21" t="e">
        <f>IF(OR($B1085="",L$3&lt;$D1085+Настройки!$B$7),0,MAX(0,$E1085-MAX(0,SUMIFS(Тех_Движение!$G$2:$G$5111,Тех_Движение!$D$2:$D$5111,$C1085,Тех_Движение!$B$2:$B$5111,"&lt;="&amp;L$3)-$F1085)))</f>
        <v>#VALUE!</v>
      </c>
      <c r="M1085" s="21" t="e">
        <f>IF(OR($B1085="",M$3&lt;$D1085+Настройки!$B$7),0,MAX(0,$E1085-MAX(0,SUMIFS(Тех_Движение!$G$2:$G$5111,Тех_Движение!$D$2:$D$5111,$C1085,Тех_Движение!$B$2:$B$5111,"&lt;="&amp;M$3)-$F1085)))</f>
        <v>#VALUE!</v>
      </c>
      <c r="N1085" s="21" t="e">
        <f>IF(OR($B1085="",N$3&lt;$D1085+Настройки!$B$7),0,MAX(0,$E1085-MAX(0,SUMIFS(Тех_Движение!$G$2:$G$5111,Тех_Движение!$D$2:$D$5111,$C1085,Тех_Движение!$B$2:$B$5111,"&lt;="&amp;N$3)-$F1085)))</f>
        <v>#VALUE!</v>
      </c>
      <c r="O1085" s="21" t="e">
        <f>IF(OR($B1085="",O$3&lt;$D1085+Настройки!$B$7),0,MAX(0,$E1085-MAX(0,SUMIFS(Тех_Движение!$G$2:$G$5111,Тех_Движение!$D$2:$D$5111,$C1085,Тех_Движение!$B$2:$B$5111,"&lt;="&amp;O$3)-$F1085)))</f>
        <v>#VALUE!</v>
      </c>
      <c r="P1085" s="21" t="e">
        <f>IF(OR($B1085="",P$3&lt;$D1085+Настройки!$B$7),0,MAX(0,$E1085-MAX(0,SUMIFS(Тех_Движение!$G$2:$G$5111,Тех_Движение!$D$2:$D$5111,$C1085,Тех_Движение!$B$2:$B$5111,"&lt;="&amp;P$3)-$F1085)))</f>
        <v>#VALUE!</v>
      </c>
      <c r="Q1085" s="21" t="e">
        <f>IF(OR($B1085="",Q$3&lt;$D1085+Настройки!$B$7),0,MAX(0,$E1085-MAX(0,SUMIFS(Тех_Движение!$G$2:$G$5111,Тех_Движение!$D$2:$D$5111,$C1085,Тех_Движение!$B$2:$B$5111,"&lt;="&amp;Q$3)-$F1085)))</f>
        <v>#VALUE!</v>
      </c>
      <c r="R1085" s="21" t="str">
        <f t="shared" si="49"/>
        <v/>
      </c>
      <c r="S1085" s="23" t="str">
        <f>IF($B1085="","",VLOOKUP($C1085,Настройки!$A$11:$L$17,9,FALSE))</f>
        <v/>
      </c>
      <c r="T1085" s="23" t="str">
        <f t="shared" si="50"/>
        <v/>
      </c>
    </row>
    <row r="1086" spans="1:20" x14ac:dyDescent="0.3">
      <c r="A1086" s="20">
        <f>Тех_Движение!$A$1083</f>
        <v>1082</v>
      </c>
      <c r="B1086" s="20" t="str">
        <f>IF(Тех_Движение!$F$1083&gt;0,Тех_Движение!$I$1083,"")</f>
        <v/>
      </c>
      <c r="C1086" s="20" t="str">
        <f>IF($B1086="","",Тех_Движение!$D$1083)</f>
        <v/>
      </c>
      <c r="D1086" s="9" t="str">
        <f>IF($B1086="","",Тех_Движение!$B$1083)</f>
        <v/>
      </c>
      <c r="E1086" s="21" t="str">
        <f>IF($B1086="","",Тех_Движение!$F$1083)</f>
        <v/>
      </c>
      <c r="F1086" s="21" t="str">
        <f>IF($B1086="","",SUMIFS($E$5:$E1085,$C$5:$C1085,$C1086))</f>
        <v/>
      </c>
      <c r="G1086" s="21" t="str">
        <f>IF($B1086="","",MAX(0,$E1086-MAX(0,SUMIFS(Тех_Движение!$G$2:$G$5111,Тех_Движение!$D$2:$D$5111,$C1086,Тех_Движение!$B$2:$B$5111,"&lt;="&amp;Настройки!$B$5-1)-$F1086)))</f>
        <v/>
      </c>
      <c r="H1086" s="21" t="str">
        <f>IF($B1086="","",IF(AND($D1086&gt;=Настройки!$B$5,$D1086&lt;=Настройки!$B$6),$E1086,0))</f>
        <v/>
      </c>
      <c r="I1086" s="21" t="str">
        <f t="shared" si="48"/>
        <v/>
      </c>
      <c r="J1086" s="21" t="str">
        <f>IF($B1086="","",MAX(0,$E1086-MAX(0,SUMIFS(Тех_Движение!$G$2:$G$5111,Тех_Движение!$D$2:$D$5111,$C1086,Тех_Движение!$B$2:$B$5111,"&lt;="&amp;Настройки!$B$6)-$F1086)))</f>
        <v/>
      </c>
      <c r="K1086" s="21" t="e">
        <f>IF(OR($B1086="",K$3&lt;$D1086+Настройки!$B$7),0,MAX(0,$E1086-MAX(0,SUMIFS(Тех_Движение!$G$2:$G$5111,Тех_Движение!$D$2:$D$5111,$C1086,Тех_Движение!$B$2:$B$5111,"&lt;="&amp;K$3)-$F1086)))</f>
        <v>#VALUE!</v>
      </c>
      <c r="L1086" s="21" t="e">
        <f>IF(OR($B1086="",L$3&lt;$D1086+Настройки!$B$7),0,MAX(0,$E1086-MAX(0,SUMIFS(Тех_Движение!$G$2:$G$5111,Тех_Движение!$D$2:$D$5111,$C1086,Тех_Движение!$B$2:$B$5111,"&lt;="&amp;L$3)-$F1086)))</f>
        <v>#VALUE!</v>
      </c>
      <c r="M1086" s="21" t="e">
        <f>IF(OR($B1086="",M$3&lt;$D1086+Настройки!$B$7),0,MAX(0,$E1086-MAX(0,SUMIFS(Тех_Движение!$G$2:$G$5111,Тех_Движение!$D$2:$D$5111,$C1086,Тех_Движение!$B$2:$B$5111,"&lt;="&amp;M$3)-$F1086)))</f>
        <v>#VALUE!</v>
      </c>
      <c r="N1086" s="21" t="e">
        <f>IF(OR($B1086="",N$3&lt;$D1086+Настройки!$B$7),0,MAX(0,$E1086-MAX(0,SUMIFS(Тех_Движение!$G$2:$G$5111,Тех_Движение!$D$2:$D$5111,$C1086,Тех_Движение!$B$2:$B$5111,"&lt;="&amp;N$3)-$F1086)))</f>
        <v>#VALUE!</v>
      </c>
      <c r="O1086" s="21" t="e">
        <f>IF(OR($B1086="",O$3&lt;$D1086+Настройки!$B$7),0,MAX(0,$E1086-MAX(0,SUMIFS(Тех_Движение!$G$2:$G$5111,Тех_Движение!$D$2:$D$5111,$C1086,Тех_Движение!$B$2:$B$5111,"&lt;="&amp;O$3)-$F1086)))</f>
        <v>#VALUE!</v>
      </c>
      <c r="P1086" s="21" t="e">
        <f>IF(OR($B1086="",P$3&lt;$D1086+Настройки!$B$7),0,MAX(0,$E1086-MAX(0,SUMIFS(Тех_Движение!$G$2:$G$5111,Тех_Движение!$D$2:$D$5111,$C1086,Тех_Движение!$B$2:$B$5111,"&lt;="&amp;P$3)-$F1086)))</f>
        <v>#VALUE!</v>
      </c>
      <c r="Q1086" s="21" t="e">
        <f>IF(OR($B1086="",Q$3&lt;$D1086+Настройки!$B$7),0,MAX(0,$E1086-MAX(0,SUMIFS(Тех_Движение!$G$2:$G$5111,Тех_Движение!$D$2:$D$5111,$C1086,Тех_Движение!$B$2:$B$5111,"&lt;="&amp;Q$3)-$F1086)))</f>
        <v>#VALUE!</v>
      </c>
      <c r="R1086" s="21" t="str">
        <f t="shared" si="49"/>
        <v/>
      </c>
      <c r="S1086" s="23" t="str">
        <f>IF($B1086="","",VLOOKUP($C1086,Настройки!$A$11:$L$17,9,FALSE))</f>
        <v/>
      </c>
      <c r="T1086" s="23" t="str">
        <f t="shared" si="50"/>
        <v/>
      </c>
    </row>
    <row r="1087" spans="1:20" x14ac:dyDescent="0.3">
      <c r="A1087" s="20">
        <f>Тех_Движение!$A$1084</f>
        <v>1083</v>
      </c>
      <c r="B1087" s="20" t="str">
        <f>IF(Тех_Движение!$F$1084&gt;0,Тех_Движение!$I$1084,"")</f>
        <v/>
      </c>
      <c r="C1087" s="20" t="str">
        <f>IF($B1087="","",Тех_Движение!$D$1084)</f>
        <v/>
      </c>
      <c r="D1087" s="9" t="str">
        <f>IF($B1087="","",Тех_Движение!$B$1084)</f>
        <v/>
      </c>
      <c r="E1087" s="21" t="str">
        <f>IF($B1087="","",Тех_Движение!$F$1084)</f>
        <v/>
      </c>
      <c r="F1087" s="21" t="str">
        <f>IF($B1087="","",SUMIFS($E$5:$E1086,$C$5:$C1086,$C1087))</f>
        <v/>
      </c>
      <c r="G1087" s="21" t="str">
        <f>IF($B1087="","",MAX(0,$E1087-MAX(0,SUMIFS(Тех_Движение!$G$2:$G$5111,Тех_Движение!$D$2:$D$5111,$C1087,Тех_Движение!$B$2:$B$5111,"&lt;="&amp;Настройки!$B$5-1)-$F1087)))</f>
        <v/>
      </c>
      <c r="H1087" s="21" t="str">
        <f>IF($B1087="","",IF(AND($D1087&gt;=Настройки!$B$5,$D1087&lt;=Настройки!$B$6),$E1087,0))</f>
        <v/>
      </c>
      <c r="I1087" s="21" t="str">
        <f t="shared" si="48"/>
        <v/>
      </c>
      <c r="J1087" s="21" t="str">
        <f>IF($B1087="","",MAX(0,$E1087-MAX(0,SUMIFS(Тех_Движение!$G$2:$G$5111,Тех_Движение!$D$2:$D$5111,$C1087,Тех_Движение!$B$2:$B$5111,"&lt;="&amp;Настройки!$B$6)-$F1087)))</f>
        <v/>
      </c>
      <c r="K1087" s="21" t="e">
        <f>IF(OR($B1087="",K$3&lt;$D1087+Настройки!$B$7),0,MAX(0,$E1087-MAX(0,SUMIFS(Тех_Движение!$G$2:$G$5111,Тех_Движение!$D$2:$D$5111,$C1087,Тех_Движение!$B$2:$B$5111,"&lt;="&amp;K$3)-$F1087)))</f>
        <v>#VALUE!</v>
      </c>
      <c r="L1087" s="21" t="e">
        <f>IF(OR($B1087="",L$3&lt;$D1087+Настройки!$B$7),0,MAX(0,$E1087-MAX(0,SUMIFS(Тех_Движение!$G$2:$G$5111,Тех_Движение!$D$2:$D$5111,$C1087,Тех_Движение!$B$2:$B$5111,"&lt;="&amp;L$3)-$F1087)))</f>
        <v>#VALUE!</v>
      </c>
      <c r="M1087" s="21" t="e">
        <f>IF(OR($B1087="",M$3&lt;$D1087+Настройки!$B$7),0,MAX(0,$E1087-MAX(0,SUMIFS(Тех_Движение!$G$2:$G$5111,Тех_Движение!$D$2:$D$5111,$C1087,Тех_Движение!$B$2:$B$5111,"&lt;="&amp;M$3)-$F1087)))</f>
        <v>#VALUE!</v>
      </c>
      <c r="N1087" s="21" t="e">
        <f>IF(OR($B1087="",N$3&lt;$D1087+Настройки!$B$7),0,MAX(0,$E1087-MAX(0,SUMIFS(Тех_Движение!$G$2:$G$5111,Тех_Движение!$D$2:$D$5111,$C1087,Тех_Движение!$B$2:$B$5111,"&lt;="&amp;N$3)-$F1087)))</f>
        <v>#VALUE!</v>
      </c>
      <c r="O1087" s="21" t="e">
        <f>IF(OR($B1087="",O$3&lt;$D1087+Настройки!$B$7),0,MAX(0,$E1087-MAX(0,SUMIFS(Тех_Движение!$G$2:$G$5111,Тех_Движение!$D$2:$D$5111,$C1087,Тех_Движение!$B$2:$B$5111,"&lt;="&amp;O$3)-$F1087)))</f>
        <v>#VALUE!</v>
      </c>
      <c r="P1087" s="21" t="e">
        <f>IF(OR($B1087="",P$3&lt;$D1087+Настройки!$B$7),0,MAX(0,$E1087-MAX(0,SUMIFS(Тех_Движение!$G$2:$G$5111,Тех_Движение!$D$2:$D$5111,$C1087,Тех_Движение!$B$2:$B$5111,"&lt;="&amp;P$3)-$F1087)))</f>
        <v>#VALUE!</v>
      </c>
      <c r="Q1087" s="21" t="e">
        <f>IF(OR($B1087="",Q$3&lt;$D1087+Настройки!$B$7),0,MAX(0,$E1087-MAX(0,SUMIFS(Тех_Движение!$G$2:$G$5111,Тех_Движение!$D$2:$D$5111,$C1087,Тех_Движение!$B$2:$B$5111,"&lt;="&amp;Q$3)-$F1087)))</f>
        <v>#VALUE!</v>
      </c>
      <c r="R1087" s="21" t="str">
        <f t="shared" si="49"/>
        <v/>
      </c>
      <c r="S1087" s="23" t="str">
        <f>IF($B1087="","",VLOOKUP($C1087,Настройки!$A$11:$L$17,9,FALSE))</f>
        <v/>
      </c>
      <c r="T1087" s="23" t="str">
        <f t="shared" si="50"/>
        <v/>
      </c>
    </row>
    <row r="1088" spans="1:20" x14ac:dyDescent="0.3">
      <c r="A1088" s="20">
        <f>Тех_Движение!$A$1085</f>
        <v>1084</v>
      </c>
      <c r="B1088" s="20" t="str">
        <f>IF(Тех_Движение!$F$1085&gt;0,Тех_Движение!$I$1085,"")</f>
        <v/>
      </c>
      <c r="C1088" s="20" t="str">
        <f>IF($B1088="","",Тех_Движение!$D$1085)</f>
        <v/>
      </c>
      <c r="D1088" s="9" t="str">
        <f>IF($B1088="","",Тех_Движение!$B$1085)</f>
        <v/>
      </c>
      <c r="E1088" s="21" t="str">
        <f>IF($B1088="","",Тех_Движение!$F$1085)</f>
        <v/>
      </c>
      <c r="F1088" s="21" t="str">
        <f>IF($B1088="","",SUMIFS($E$5:$E1087,$C$5:$C1087,$C1088))</f>
        <v/>
      </c>
      <c r="G1088" s="21" t="str">
        <f>IF($B1088="","",MAX(0,$E1088-MAX(0,SUMIFS(Тех_Движение!$G$2:$G$5111,Тех_Движение!$D$2:$D$5111,$C1088,Тех_Движение!$B$2:$B$5111,"&lt;="&amp;Настройки!$B$5-1)-$F1088)))</f>
        <v/>
      </c>
      <c r="H1088" s="21" t="str">
        <f>IF($B1088="","",IF(AND($D1088&gt;=Настройки!$B$5,$D1088&lt;=Настройки!$B$6),$E1088,0))</f>
        <v/>
      </c>
      <c r="I1088" s="21" t="str">
        <f t="shared" si="48"/>
        <v/>
      </c>
      <c r="J1088" s="21" t="str">
        <f>IF($B1088="","",MAX(0,$E1088-MAX(0,SUMIFS(Тех_Движение!$G$2:$G$5111,Тех_Движение!$D$2:$D$5111,$C1088,Тех_Движение!$B$2:$B$5111,"&lt;="&amp;Настройки!$B$6)-$F1088)))</f>
        <v/>
      </c>
      <c r="K1088" s="21" t="e">
        <f>IF(OR($B1088="",K$3&lt;$D1088+Настройки!$B$7),0,MAX(0,$E1088-MAX(0,SUMIFS(Тех_Движение!$G$2:$G$5111,Тех_Движение!$D$2:$D$5111,$C1088,Тех_Движение!$B$2:$B$5111,"&lt;="&amp;K$3)-$F1088)))</f>
        <v>#VALUE!</v>
      </c>
      <c r="L1088" s="21" t="e">
        <f>IF(OR($B1088="",L$3&lt;$D1088+Настройки!$B$7),0,MAX(0,$E1088-MAX(0,SUMIFS(Тех_Движение!$G$2:$G$5111,Тех_Движение!$D$2:$D$5111,$C1088,Тех_Движение!$B$2:$B$5111,"&lt;="&amp;L$3)-$F1088)))</f>
        <v>#VALUE!</v>
      </c>
      <c r="M1088" s="21" t="e">
        <f>IF(OR($B1088="",M$3&lt;$D1088+Настройки!$B$7),0,MAX(0,$E1088-MAX(0,SUMIFS(Тех_Движение!$G$2:$G$5111,Тех_Движение!$D$2:$D$5111,$C1088,Тех_Движение!$B$2:$B$5111,"&lt;="&amp;M$3)-$F1088)))</f>
        <v>#VALUE!</v>
      </c>
      <c r="N1088" s="21" t="e">
        <f>IF(OR($B1088="",N$3&lt;$D1088+Настройки!$B$7),0,MAX(0,$E1088-MAX(0,SUMIFS(Тех_Движение!$G$2:$G$5111,Тех_Движение!$D$2:$D$5111,$C1088,Тех_Движение!$B$2:$B$5111,"&lt;="&amp;N$3)-$F1088)))</f>
        <v>#VALUE!</v>
      </c>
      <c r="O1088" s="21" t="e">
        <f>IF(OR($B1088="",O$3&lt;$D1088+Настройки!$B$7),0,MAX(0,$E1088-MAX(0,SUMIFS(Тех_Движение!$G$2:$G$5111,Тех_Движение!$D$2:$D$5111,$C1088,Тех_Движение!$B$2:$B$5111,"&lt;="&amp;O$3)-$F1088)))</f>
        <v>#VALUE!</v>
      </c>
      <c r="P1088" s="21" t="e">
        <f>IF(OR($B1088="",P$3&lt;$D1088+Настройки!$B$7),0,MAX(0,$E1088-MAX(0,SUMIFS(Тех_Движение!$G$2:$G$5111,Тех_Движение!$D$2:$D$5111,$C1088,Тех_Движение!$B$2:$B$5111,"&lt;="&amp;P$3)-$F1088)))</f>
        <v>#VALUE!</v>
      </c>
      <c r="Q1088" s="21" t="e">
        <f>IF(OR($B1088="",Q$3&lt;$D1088+Настройки!$B$7),0,MAX(0,$E1088-MAX(0,SUMIFS(Тех_Движение!$G$2:$G$5111,Тех_Движение!$D$2:$D$5111,$C1088,Тех_Движение!$B$2:$B$5111,"&lt;="&amp;Q$3)-$F1088)))</f>
        <v>#VALUE!</v>
      </c>
      <c r="R1088" s="21" t="str">
        <f t="shared" si="49"/>
        <v/>
      </c>
      <c r="S1088" s="23" t="str">
        <f>IF($B1088="","",VLOOKUP($C1088,Настройки!$A$11:$L$17,9,FALSE))</f>
        <v/>
      </c>
      <c r="T1088" s="23" t="str">
        <f t="shared" si="50"/>
        <v/>
      </c>
    </row>
    <row r="1089" spans="1:20" x14ac:dyDescent="0.3">
      <c r="A1089" s="20">
        <f>Тех_Движение!$A$1086</f>
        <v>1085</v>
      </c>
      <c r="B1089" s="20" t="str">
        <f>IF(Тех_Движение!$F$1086&gt;0,Тех_Движение!$I$1086,"")</f>
        <v/>
      </c>
      <c r="C1089" s="20" t="str">
        <f>IF($B1089="","",Тех_Движение!$D$1086)</f>
        <v/>
      </c>
      <c r="D1089" s="9" t="str">
        <f>IF($B1089="","",Тех_Движение!$B$1086)</f>
        <v/>
      </c>
      <c r="E1089" s="21" t="str">
        <f>IF($B1089="","",Тех_Движение!$F$1086)</f>
        <v/>
      </c>
      <c r="F1089" s="21" t="str">
        <f>IF($B1089="","",SUMIFS($E$5:$E1088,$C$5:$C1088,$C1089))</f>
        <v/>
      </c>
      <c r="G1089" s="21" t="str">
        <f>IF($B1089="","",MAX(0,$E1089-MAX(0,SUMIFS(Тех_Движение!$G$2:$G$5111,Тех_Движение!$D$2:$D$5111,$C1089,Тех_Движение!$B$2:$B$5111,"&lt;="&amp;Настройки!$B$5-1)-$F1089)))</f>
        <v/>
      </c>
      <c r="H1089" s="21" t="str">
        <f>IF($B1089="","",IF(AND($D1089&gt;=Настройки!$B$5,$D1089&lt;=Настройки!$B$6),$E1089,0))</f>
        <v/>
      </c>
      <c r="I1089" s="21" t="str">
        <f t="shared" si="48"/>
        <v/>
      </c>
      <c r="J1089" s="21" t="str">
        <f>IF($B1089="","",MAX(0,$E1089-MAX(0,SUMIFS(Тех_Движение!$G$2:$G$5111,Тех_Движение!$D$2:$D$5111,$C1089,Тех_Движение!$B$2:$B$5111,"&lt;="&amp;Настройки!$B$6)-$F1089)))</f>
        <v/>
      </c>
      <c r="K1089" s="21" t="e">
        <f>IF(OR($B1089="",K$3&lt;$D1089+Настройки!$B$7),0,MAX(0,$E1089-MAX(0,SUMIFS(Тех_Движение!$G$2:$G$5111,Тех_Движение!$D$2:$D$5111,$C1089,Тех_Движение!$B$2:$B$5111,"&lt;="&amp;K$3)-$F1089)))</f>
        <v>#VALUE!</v>
      </c>
      <c r="L1089" s="21" t="e">
        <f>IF(OR($B1089="",L$3&lt;$D1089+Настройки!$B$7),0,MAX(0,$E1089-MAX(0,SUMIFS(Тех_Движение!$G$2:$G$5111,Тех_Движение!$D$2:$D$5111,$C1089,Тех_Движение!$B$2:$B$5111,"&lt;="&amp;L$3)-$F1089)))</f>
        <v>#VALUE!</v>
      </c>
      <c r="M1089" s="21" t="e">
        <f>IF(OR($B1089="",M$3&lt;$D1089+Настройки!$B$7),0,MAX(0,$E1089-MAX(0,SUMIFS(Тех_Движение!$G$2:$G$5111,Тех_Движение!$D$2:$D$5111,$C1089,Тех_Движение!$B$2:$B$5111,"&lt;="&amp;M$3)-$F1089)))</f>
        <v>#VALUE!</v>
      </c>
      <c r="N1089" s="21" t="e">
        <f>IF(OR($B1089="",N$3&lt;$D1089+Настройки!$B$7),0,MAX(0,$E1089-MAX(0,SUMIFS(Тех_Движение!$G$2:$G$5111,Тех_Движение!$D$2:$D$5111,$C1089,Тех_Движение!$B$2:$B$5111,"&lt;="&amp;N$3)-$F1089)))</f>
        <v>#VALUE!</v>
      </c>
      <c r="O1089" s="21" t="e">
        <f>IF(OR($B1089="",O$3&lt;$D1089+Настройки!$B$7),0,MAX(0,$E1089-MAX(0,SUMIFS(Тех_Движение!$G$2:$G$5111,Тех_Движение!$D$2:$D$5111,$C1089,Тех_Движение!$B$2:$B$5111,"&lt;="&amp;O$3)-$F1089)))</f>
        <v>#VALUE!</v>
      </c>
      <c r="P1089" s="21" t="e">
        <f>IF(OR($B1089="",P$3&lt;$D1089+Настройки!$B$7),0,MAX(0,$E1089-MAX(0,SUMIFS(Тех_Движение!$G$2:$G$5111,Тех_Движение!$D$2:$D$5111,$C1089,Тех_Движение!$B$2:$B$5111,"&lt;="&amp;P$3)-$F1089)))</f>
        <v>#VALUE!</v>
      </c>
      <c r="Q1089" s="21" t="e">
        <f>IF(OR($B1089="",Q$3&lt;$D1089+Настройки!$B$7),0,MAX(0,$E1089-MAX(0,SUMIFS(Тех_Движение!$G$2:$G$5111,Тех_Движение!$D$2:$D$5111,$C1089,Тех_Движение!$B$2:$B$5111,"&lt;="&amp;Q$3)-$F1089)))</f>
        <v>#VALUE!</v>
      </c>
      <c r="R1089" s="21" t="str">
        <f t="shared" si="49"/>
        <v/>
      </c>
      <c r="S1089" s="23" t="str">
        <f>IF($B1089="","",VLOOKUP($C1089,Настройки!$A$11:$L$17,9,FALSE))</f>
        <v/>
      </c>
      <c r="T1089" s="23" t="str">
        <f t="shared" si="50"/>
        <v/>
      </c>
    </row>
    <row r="1090" spans="1:20" x14ac:dyDescent="0.3">
      <c r="A1090" s="20">
        <f>Тех_Движение!$A$1087</f>
        <v>1086</v>
      </c>
      <c r="B1090" s="20" t="str">
        <f>IF(Тех_Движение!$F$1087&gt;0,Тех_Движение!$I$1087,"")</f>
        <v/>
      </c>
      <c r="C1090" s="20" t="str">
        <f>IF($B1090="","",Тех_Движение!$D$1087)</f>
        <v/>
      </c>
      <c r="D1090" s="9" t="str">
        <f>IF($B1090="","",Тех_Движение!$B$1087)</f>
        <v/>
      </c>
      <c r="E1090" s="21" t="str">
        <f>IF($B1090="","",Тех_Движение!$F$1087)</f>
        <v/>
      </c>
      <c r="F1090" s="21" t="str">
        <f>IF($B1090="","",SUMIFS($E$5:$E1089,$C$5:$C1089,$C1090))</f>
        <v/>
      </c>
      <c r="G1090" s="21" t="str">
        <f>IF($B1090="","",MAX(0,$E1090-MAX(0,SUMIFS(Тех_Движение!$G$2:$G$5111,Тех_Движение!$D$2:$D$5111,$C1090,Тех_Движение!$B$2:$B$5111,"&lt;="&amp;Настройки!$B$5-1)-$F1090)))</f>
        <v/>
      </c>
      <c r="H1090" s="21" t="str">
        <f>IF($B1090="","",IF(AND($D1090&gt;=Настройки!$B$5,$D1090&lt;=Настройки!$B$6),$E1090,0))</f>
        <v/>
      </c>
      <c r="I1090" s="21" t="str">
        <f t="shared" si="48"/>
        <v/>
      </c>
      <c r="J1090" s="21" t="str">
        <f>IF($B1090="","",MAX(0,$E1090-MAX(0,SUMIFS(Тех_Движение!$G$2:$G$5111,Тех_Движение!$D$2:$D$5111,$C1090,Тех_Движение!$B$2:$B$5111,"&lt;="&amp;Настройки!$B$6)-$F1090)))</f>
        <v/>
      </c>
      <c r="K1090" s="21" t="e">
        <f>IF(OR($B1090="",K$3&lt;$D1090+Настройки!$B$7),0,MAX(0,$E1090-MAX(0,SUMIFS(Тех_Движение!$G$2:$G$5111,Тех_Движение!$D$2:$D$5111,$C1090,Тех_Движение!$B$2:$B$5111,"&lt;="&amp;K$3)-$F1090)))</f>
        <v>#VALUE!</v>
      </c>
      <c r="L1090" s="21" t="e">
        <f>IF(OR($B1090="",L$3&lt;$D1090+Настройки!$B$7),0,MAX(0,$E1090-MAX(0,SUMIFS(Тех_Движение!$G$2:$G$5111,Тех_Движение!$D$2:$D$5111,$C1090,Тех_Движение!$B$2:$B$5111,"&lt;="&amp;L$3)-$F1090)))</f>
        <v>#VALUE!</v>
      </c>
      <c r="M1090" s="21" t="e">
        <f>IF(OR($B1090="",M$3&lt;$D1090+Настройки!$B$7),0,MAX(0,$E1090-MAX(0,SUMIFS(Тех_Движение!$G$2:$G$5111,Тех_Движение!$D$2:$D$5111,$C1090,Тех_Движение!$B$2:$B$5111,"&lt;="&amp;M$3)-$F1090)))</f>
        <v>#VALUE!</v>
      </c>
      <c r="N1090" s="21" t="e">
        <f>IF(OR($B1090="",N$3&lt;$D1090+Настройки!$B$7),0,MAX(0,$E1090-MAX(0,SUMIFS(Тех_Движение!$G$2:$G$5111,Тех_Движение!$D$2:$D$5111,$C1090,Тех_Движение!$B$2:$B$5111,"&lt;="&amp;N$3)-$F1090)))</f>
        <v>#VALUE!</v>
      </c>
      <c r="O1090" s="21" t="e">
        <f>IF(OR($B1090="",O$3&lt;$D1090+Настройки!$B$7),0,MAX(0,$E1090-MAX(0,SUMIFS(Тех_Движение!$G$2:$G$5111,Тех_Движение!$D$2:$D$5111,$C1090,Тех_Движение!$B$2:$B$5111,"&lt;="&amp;O$3)-$F1090)))</f>
        <v>#VALUE!</v>
      </c>
      <c r="P1090" s="21" t="e">
        <f>IF(OR($B1090="",P$3&lt;$D1090+Настройки!$B$7),0,MAX(0,$E1090-MAX(0,SUMIFS(Тех_Движение!$G$2:$G$5111,Тех_Движение!$D$2:$D$5111,$C1090,Тех_Движение!$B$2:$B$5111,"&lt;="&amp;P$3)-$F1090)))</f>
        <v>#VALUE!</v>
      </c>
      <c r="Q1090" s="21" t="e">
        <f>IF(OR($B1090="",Q$3&lt;$D1090+Настройки!$B$7),0,MAX(0,$E1090-MAX(0,SUMIFS(Тех_Движение!$G$2:$G$5111,Тех_Движение!$D$2:$D$5111,$C1090,Тех_Движение!$B$2:$B$5111,"&lt;="&amp;Q$3)-$F1090)))</f>
        <v>#VALUE!</v>
      </c>
      <c r="R1090" s="21" t="str">
        <f t="shared" si="49"/>
        <v/>
      </c>
      <c r="S1090" s="23" t="str">
        <f>IF($B1090="","",VLOOKUP($C1090,Настройки!$A$11:$L$17,9,FALSE))</f>
        <v/>
      </c>
      <c r="T1090" s="23" t="str">
        <f t="shared" si="50"/>
        <v/>
      </c>
    </row>
    <row r="1091" spans="1:20" x14ac:dyDescent="0.3">
      <c r="A1091" s="20">
        <f>Тех_Движение!$A$1088</f>
        <v>1087</v>
      </c>
      <c r="B1091" s="20" t="str">
        <f>IF(Тех_Движение!$F$1088&gt;0,Тех_Движение!$I$1088,"")</f>
        <v/>
      </c>
      <c r="C1091" s="20" t="str">
        <f>IF($B1091="","",Тех_Движение!$D$1088)</f>
        <v/>
      </c>
      <c r="D1091" s="9" t="str">
        <f>IF($B1091="","",Тех_Движение!$B$1088)</f>
        <v/>
      </c>
      <c r="E1091" s="21" t="str">
        <f>IF($B1091="","",Тех_Движение!$F$1088)</f>
        <v/>
      </c>
      <c r="F1091" s="21" t="str">
        <f>IF($B1091="","",SUMIFS($E$5:$E1090,$C$5:$C1090,$C1091))</f>
        <v/>
      </c>
      <c r="G1091" s="21" t="str">
        <f>IF($B1091="","",MAX(0,$E1091-MAX(0,SUMIFS(Тех_Движение!$G$2:$G$5111,Тех_Движение!$D$2:$D$5111,$C1091,Тех_Движение!$B$2:$B$5111,"&lt;="&amp;Настройки!$B$5-1)-$F1091)))</f>
        <v/>
      </c>
      <c r="H1091" s="21" t="str">
        <f>IF($B1091="","",IF(AND($D1091&gt;=Настройки!$B$5,$D1091&lt;=Настройки!$B$6),$E1091,0))</f>
        <v/>
      </c>
      <c r="I1091" s="21" t="str">
        <f t="shared" si="48"/>
        <v/>
      </c>
      <c r="J1091" s="21" t="str">
        <f>IF($B1091="","",MAX(0,$E1091-MAX(0,SUMIFS(Тех_Движение!$G$2:$G$5111,Тех_Движение!$D$2:$D$5111,$C1091,Тех_Движение!$B$2:$B$5111,"&lt;="&amp;Настройки!$B$6)-$F1091)))</f>
        <v/>
      </c>
      <c r="K1091" s="21" t="e">
        <f>IF(OR($B1091="",K$3&lt;$D1091+Настройки!$B$7),0,MAX(0,$E1091-MAX(0,SUMIFS(Тех_Движение!$G$2:$G$5111,Тех_Движение!$D$2:$D$5111,$C1091,Тех_Движение!$B$2:$B$5111,"&lt;="&amp;K$3)-$F1091)))</f>
        <v>#VALUE!</v>
      </c>
      <c r="L1091" s="21" t="e">
        <f>IF(OR($B1091="",L$3&lt;$D1091+Настройки!$B$7),0,MAX(0,$E1091-MAX(0,SUMIFS(Тех_Движение!$G$2:$G$5111,Тех_Движение!$D$2:$D$5111,$C1091,Тех_Движение!$B$2:$B$5111,"&lt;="&amp;L$3)-$F1091)))</f>
        <v>#VALUE!</v>
      </c>
      <c r="M1091" s="21" t="e">
        <f>IF(OR($B1091="",M$3&lt;$D1091+Настройки!$B$7),0,MAX(0,$E1091-MAX(0,SUMIFS(Тех_Движение!$G$2:$G$5111,Тех_Движение!$D$2:$D$5111,$C1091,Тех_Движение!$B$2:$B$5111,"&lt;="&amp;M$3)-$F1091)))</f>
        <v>#VALUE!</v>
      </c>
      <c r="N1091" s="21" t="e">
        <f>IF(OR($B1091="",N$3&lt;$D1091+Настройки!$B$7),0,MAX(0,$E1091-MAX(0,SUMIFS(Тех_Движение!$G$2:$G$5111,Тех_Движение!$D$2:$D$5111,$C1091,Тех_Движение!$B$2:$B$5111,"&lt;="&amp;N$3)-$F1091)))</f>
        <v>#VALUE!</v>
      </c>
      <c r="O1091" s="21" t="e">
        <f>IF(OR($B1091="",O$3&lt;$D1091+Настройки!$B$7),0,MAX(0,$E1091-MAX(0,SUMIFS(Тех_Движение!$G$2:$G$5111,Тех_Движение!$D$2:$D$5111,$C1091,Тех_Движение!$B$2:$B$5111,"&lt;="&amp;O$3)-$F1091)))</f>
        <v>#VALUE!</v>
      </c>
      <c r="P1091" s="21" t="e">
        <f>IF(OR($B1091="",P$3&lt;$D1091+Настройки!$B$7),0,MAX(0,$E1091-MAX(0,SUMIFS(Тех_Движение!$G$2:$G$5111,Тех_Движение!$D$2:$D$5111,$C1091,Тех_Движение!$B$2:$B$5111,"&lt;="&amp;P$3)-$F1091)))</f>
        <v>#VALUE!</v>
      </c>
      <c r="Q1091" s="21" t="e">
        <f>IF(OR($B1091="",Q$3&lt;$D1091+Настройки!$B$7),0,MAX(0,$E1091-MAX(0,SUMIFS(Тех_Движение!$G$2:$G$5111,Тех_Движение!$D$2:$D$5111,$C1091,Тех_Движение!$B$2:$B$5111,"&lt;="&amp;Q$3)-$F1091)))</f>
        <v>#VALUE!</v>
      </c>
      <c r="R1091" s="21" t="str">
        <f t="shared" si="49"/>
        <v/>
      </c>
      <c r="S1091" s="23" t="str">
        <f>IF($B1091="","",VLOOKUP($C1091,Настройки!$A$11:$L$17,9,FALSE))</f>
        <v/>
      </c>
      <c r="T1091" s="23" t="str">
        <f t="shared" si="50"/>
        <v/>
      </c>
    </row>
    <row r="1092" spans="1:20" x14ac:dyDescent="0.3">
      <c r="A1092" s="20">
        <f>Тех_Движение!$A$1089</f>
        <v>1088</v>
      </c>
      <c r="B1092" s="20" t="str">
        <f>IF(Тех_Движение!$F$1089&gt;0,Тех_Движение!$I$1089,"")</f>
        <v/>
      </c>
      <c r="C1092" s="20" t="str">
        <f>IF($B1092="","",Тех_Движение!$D$1089)</f>
        <v/>
      </c>
      <c r="D1092" s="9" t="str">
        <f>IF($B1092="","",Тех_Движение!$B$1089)</f>
        <v/>
      </c>
      <c r="E1092" s="21" t="str">
        <f>IF($B1092="","",Тех_Движение!$F$1089)</f>
        <v/>
      </c>
      <c r="F1092" s="21" t="str">
        <f>IF($B1092="","",SUMIFS($E$5:$E1091,$C$5:$C1091,$C1092))</f>
        <v/>
      </c>
      <c r="G1092" s="21" t="str">
        <f>IF($B1092="","",MAX(0,$E1092-MAX(0,SUMIFS(Тех_Движение!$G$2:$G$5111,Тех_Движение!$D$2:$D$5111,$C1092,Тех_Движение!$B$2:$B$5111,"&lt;="&amp;Настройки!$B$5-1)-$F1092)))</f>
        <v/>
      </c>
      <c r="H1092" s="21" t="str">
        <f>IF($B1092="","",IF(AND($D1092&gt;=Настройки!$B$5,$D1092&lt;=Настройки!$B$6),$E1092,0))</f>
        <v/>
      </c>
      <c r="I1092" s="21" t="str">
        <f t="shared" si="48"/>
        <v/>
      </c>
      <c r="J1092" s="21" t="str">
        <f>IF($B1092="","",MAX(0,$E1092-MAX(0,SUMIFS(Тех_Движение!$G$2:$G$5111,Тех_Движение!$D$2:$D$5111,$C1092,Тех_Движение!$B$2:$B$5111,"&lt;="&amp;Настройки!$B$6)-$F1092)))</f>
        <v/>
      </c>
      <c r="K1092" s="21" t="e">
        <f>IF(OR($B1092="",K$3&lt;$D1092+Настройки!$B$7),0,MAX(0,$E1092-MAX(0,SUMIFS(Тех_Движение!$G$2:$G$5111,Тех_Движение!$D$2:$D$5111,$C1092,Тех_Движение!$B$2:$B$5111,"&lt;="&amp;K$3)-$F1092)))</f>
        <v>#VALUE!</v>
      </c>
      <c r="L1092" s="21" t="e">
        <f>IF(OR($B1092="",L$3&lt;$D1092+Настройки!$B$7),0,MAX(0,$E1092-MAX(0,SUMIFS(Тех_Движение!$G$2:$G$5111,Тех_Движение!$D$2:$D$5111,$C1092,Тех_Движение!$B$2:$B$5111,"&lt;="&amp;L$3)-$F1092)))</f>
        <v>#VALUE!</v>
      </c>
      <c r="M1092" s="21" t="e">
        <f>IF(OR($B1092="",M$3&lt;$D1092+Настройки!$B$7),0,MAX(0,$E1092-MAX(0,SUMIFS(Тех_Движение!$G$2:$G$5111,Тех_Движение!$D$2:$D$5111,$C1092,Тех_Движение!$B$2:$B$5111,"&lt;="&amp;M$3)-$F1092)))</f>
        <v>#VALUE!</v>
      </c>
      <c r="N1092" s="21" t="e">
        <f>IF(OR($B1092="",N$3&lt;$D1092+Настройки!$B$7),0,MAX(0,$E1092-MAX(0,SUMIFS(Тех_Движение!$G$2:$G$5111,Тех_Движение!$D$2:$D$5111,$C1092,Тех_Движение!$B$2:$B$5111,"&lt;="&amp;N$3)-$F1092)))</f>
        <v>#VALUE!</v>
      </c>
      <c r="O1092" s="21" t="e">
        <f>IF(OR($B1092="",O$3&lt;$D1092+Настройки!$B$7),0,MAX(0,$E1092-MAX(0,SUMIFS(Тех_Движение!$G$2:$G$5111,Тех_Движение!$D$2:$D$5111,$C1092,Тех_Движение!$B$2:$B$5111,"&lt;="&amp;O$3)-$F1092)))</f>
        <v>#VALUE!</v>
      </c>
      <c r="P1092" s="21" t="e">
        <f>IF(OR($B1092="",P$3&lt;$D1092+Настройки!$B$7),0,MAX(0,$E1092-MAX(0,SUMIFS(Тех_Движение!$G$2:$G$5111,Тех_Движение!$D$2:$D$5111,$C1092,Тех_Движение!$B$2:$B$5111,"&lt;="&amp;P$3)-$F1092)))</f>
        <v>#VALUE!</v>
      </c>
      <c r="Q1092" s="21" t="e">
        <f>IF(OR($B1092="",Q$3&lt;$D1092+Настройки!$B$7),0,MAX(0,$E1092-MAX(0,SUMIFS(Тех_Движение!$G$2:$G$5111,Тех_Движение!$D$2:$D$5111,$C1092,Тех_Движение!$B$2:$B$5111,"&lt;="&amp;Q$3)-$F1092)))</f>
        <v>#VALUE!</v>
      </c>
      <c r="R1092" s="21" t="str">
        <f t="shared" si="49"/>
        <v/>
      </c>
      <c r="S1092" s="23" t="str">
        <f>IF($B1092="","",VLOOKUP($C1092,Настройки!$A$11:$L$17,9,FALSE))</f>
        <v/>
      </c>
      <c r="T1092" s="23" t="str">
        <f t="shared" si="50"/>
        <v/>
      </c>
    </row>
    <row r="1093" spans="1:20" x14ac:dyDescent="0.3">
      <c r="A1093" s="20">
        <f>Тех_Движение!$A$1090</f>
        <v>1089</v>
      </c>
      <c r="B1093" s="20" t="str">
        <f>IF(Тех_Движение!$F$1090&gt;0,Тех_Движение!$I$1090,"")</f>
        <v/>
      </c>
      <c r="C1093" s="20" t="str">
        <f>IF($B1093="","",Тех_Движение!$D$1090)</f>
        <v/>
      </c>
      <c r="D1093" s="9" t="str">
        <f>IF($B1093="","",Тех_Движение!$B$1090)</f>
        <v/>
      </c>
      <c r="E1093" s="21" t="str">
        <f>IF($B1093="","",Тех_Движение!$F$1090)</f>
        <v/>
      </c>
      <c r="F1093" s="21" t="str">
        <f>IF($B1093="","",SUMIFS($E$5:$E1092,$C$5:$C1092,$C1093))</f>
        <v/>
      </c>
      <c r="G1093" s="21" t="str">
        <f>IF($B1093="","",MAX(0,$E1093-MAX(0,SUMIFS(Тех_Движение!$G$2:$G$5111,Тех_Движение!$D$2:$D$5111,$C1093,Тех_Движение!$B$2:$B$5111,"&lt;="&amp;Настройки!$B$5-1)-$F1093)))</f>
        <v/>
      </c>
      <c r="H1093" s="21" t="str">
        <f>IF($B1093="","",IF(AND($D1093&gt;=Настройки!$B$5,$D1093&lt;=Настройки!$B$6),$E1093,0))</f>
        <v/>
      </c>
      <c r="I1093" s="21" t="str">
        <f t="shared" ref="I1093:I1156" si="51">IF($B1093="","",$G1093+$H1093-$J1093)</f>
        <v/>
      </c>
      <c r="J1093" s="21" t="str">
        <f>IF($B1093="","",MAX(0,$E1093-MAX(0,SUMIFS(Тех_Движение!$G$2:$G$5111,Тех_Движение!$D$2:$D$5111,$C1093,Тех_Движение!$B$2:$B$5111,"&lt;="&amp;Настройки!$B$6)-$F1093)))</f>
        <v/>
      </c>
      <c r="K1093" s="21" t="e">
        <f>IF(OR($B1093="",K$3&lt;$D1093+Настройки!$B$7),0,MAX(0,$E1093-MAX(0,SUMIFS(Тех_Движение!$G$2:$G$5111,Тех_Движение!$D$2:$D$5111,$C1093,Тех_Движение!$B$2:$B$5111,"&lt;="&amp;K$3)-$F1093)))</f>
        <v>#VALUE!</v>
      </c>
      <c r="L1093" s="21" t="e">
        <f>IF(OR($B1093="",L$3&lt;$D1093+Настройки!$B$7),0,MAX(0,$E1093-MAX(0,SUMIFS(Тех_Движение!$G$2:$G$5111,Тех_Движение!$D$2:$D$5111,$C1093,Тех_Движение!$B$2:$B$5111,"&lt;="&amp;L$3)-$F1093)))</f>
        <v>#VALUE!</v>
      </c>
      <c r="M1093" s="21" t="e">
        <f>IF(OR($B1093="",M$3&lt;$D1093+Настройки!$B$7),0,MAX(0,$E1093-MAX(0,SUMIFS(Тех_Движение!$G$2:$G$5111,Тех_Движение!$D$2:$D$5111,$C1093,Тех_Движение!$B$2:$B$5111,"&lt;="&amp;M$3)-$F1093)))</f>
        <v>#VALUE!</v>
      </c>
      <c r="N1093" s="21" t="e">
        <f>IF(OR($B1093="",N$3&lt;$D1093+Настройки!$B$7),0,MAX(0,$E1093-MAX(0,SUMIFS(Тех_Движение!$G$2:$G$5111,Тех_Движение!$D$2:$D$5111,$C1093,Тех_Движение!$B$2:$B$5111,"&lt;="&amp;N$3)-$F1093)))</f>
        <v>#VALUE!</v>
      </c>
      <c r="O1093" s="21" t="e">
        <f>IF(OR($B1093="",O$3&lt;$D1093+Настройки!$B$7),0,MAX(0,$E1093-MAX(0,SUMIFS(Тех_Движение!$G$2:$G$5111,Тех_Движение!$D$2:$D$5111,$C1093,Тех_Движение!$B$2:$B$5111,"&lt;="&amp;O$3)-$F1093)))</f>
        <v>#VALUE!</v>
      </c>
      <c r="P1093" s="21" t="e">
        <f>IF(OR($B1093="",P$3&lt;$D1093+Настройки!$B$7),0,MAX(0,$E1093-MAX(0,SUMIFS(Тех_Движение!$G$2:$G$5111,Тех_Движение!$D$2:$D$5111,$C1093,Тех_Движение!$B$2:$B$5111,"&lt;="&amp;P$3)-$F1093)))</f>
        <v>#VALUE!</v>
      </c>
      <c r="Q1093" s="21" t="e">
        <f>IF(OR($B1093="",Q$3&lt;$D1093+Настройки!$B$7),0,MAX(0,$E1093-MAX(0,SUMIFS(Тех_Движение!$G$2:$G$5111,Тех_Движение!$D$2:$D$5111,$C1093,Тех_Движение!$B$2:$B$5111,"&lt;="&amp;Q$3)-$F1093)))</f>
        <v>#VALUE!</v>
      </c>
      <c r="R1093" s="21" t="str">
        <f t="shared" ref="R1093:R1156" si="52">IF($B1093="","",SUM($K1093:$Q1093))</f>
        <v/>
      </c>
      <c r="S1093" s="23" t="str">
        <f>IF($B1093="","",VLOOKUP($C1093,Настройки!$A$11:$L$17,9,FALSE))</f>
        <v/>
      </c>
      <c r="T1093" s="23" t="str">
        <f t="shared" ref="T1093:T1156" si="53">IF($B1093="","",$R1093*$S1093)</f>
        <v/>
      </c>
    </row>
    <row r="1094" spans="1:20" x14ac:dyDescent="0.3">
      <c r="A1094" s="20">
        <f>Тех_Движение!$A$1091</f>
        <v>1090</v>
      </c>
      <c r="B1094" s="20" t="str">
        <f>IF(Тех_Движение!$F$1091&gt;0,Тех_Движение!$I$1091,"")</f>
        <v/>
      </c>
      <c r="C1094" s="20" t="str">
        <f>IF($B1094="","",Тех_Движение!$D$1091)</f>
        <v/>
      </c>
      <c r="D1094" s="9" t="str">
        <f>IF($B1094="","",Тех_Движение!$B$1091)</f>
        <v/>
      </c>
      <c r="E1094" s="21" t="str">
        <f>IF($B1094="","",Тех_Движение!$F$1091)</f>
        <v/>
      </c>
      <c r="F1094" s="21" t="str">
        <f>IF($B1094="","",SUMIFS($E$5:$E1093,$C$5:$C1093,$C1094))</f>
        <v/>
      </c>
      <c r="G1094" s="21" t="str">
        <f>IF($B1094="","",MAX(0,$E1094-MAX(0,SUMIFS(Тех_Движение!$G$2:$G$5111,Тех_Движение!$D$2:$D$5111,$C1094,Тех_Движение!$B$2:$B$5111,"&lt;="&amp;Настройки!$B$5-1)-$F1094)))</f>
        <v/>
      </c>
      <c r="H1094" s="21" t="str">
        <f>IF($B1094="","",IF(AND($D1094&gt;=Настройки!$B$5,$D1094&lt;=Настройки!$B$6),$E1094,0))</f>
        <v/>
      </c>
      <c r="I1094" s="21" t="str">
        <f t="shared" si="51"/>
        <v/>
      </c>
      <c r="J1094" s="21" t="str">
        <f>IF($B1094="","",MAX(0,$E1094-MAX(0,SUMIFS(Тех_Движение!$G$2:$G$5111,Тех_Движение!$D$2:$D$5111,$C1094,Тех_Движение!$B$2:$B$5111,"&lt;="&amp;Настройки!$B$6)-$F1094)))</f>
        <v/>
      </c>
      <c r="K1094" s="21" t="e">
        <f>IF(OR($B1094="",K$3&lt;$D1094+Настройки!$B$7),0,MAX(0,$E1094-MAX(0,SUMIFS(Тех_Движение!$G$2:$G$5111,Тех_Движение!$D$2:$D$5111,$C1094,Тех_Движение!$B$2:$B$5111,"&lt;="&amp;K$3)-$F1094)))</f>
        <v>#VALUE!</v>
      </c>
      <c r="L1094" s="21" t="e">
        <f>IF(OR($B1094="",L$3&lt;$D1094+Настройки!$B$7),0,MAX(0,$E1094-MAX(0,SUMIFS(Тех_Движение!$G$2:$G$5111,Тех_Движение!$D$2:$D$5111,$C1094,Тех_Движение!$B$2:$B$5111,"&lt;="&amp;L$3)-$F1094)))</f>
        <v>#VALUE!</v>
      </c>
      <c r="M1094" s="21" t="e">
        <f>IF(OR($B1094="",M$3&lt;$D1094+Настройки!$B$7),0,MAX(0,$E1094-MAX(0,SUMIFS(Тех_Движение!$G$2:$G$5111,Тех_Движение!$D$2:$D$5111,$C1094,Тех_Движение!$B$2:$B$5111,"&lt;="&amp;M$3)-$F1094)))</f>
        <v>#VALUE!</v>
      </c>
      <c r="N1094" s="21" t="e">
        <f>IF(OR($B1094="",N$3&lt;$D1094+Настройки!$B$7),0,MAX(0,$E1094-MAX(0,SUMIFS(Тех_Движение!$G$2:$G$5111,Тех_Движение!$D$2:$D$5111,$C1094,Тех_Движение!$B$2:$B$5111,"&lt;="&amp;N$3)-$F1094)))</f>
        <v>#VALUE!</v>
      </c>
      <c r="O1094" s="21" t="e">
        <f>IF(OR($B1094="",O$3&lt;$D1094+Настройки!$B$7),0,MAX(0,$E1094-MAX(0,SUMIFS(Тех_Движение!$G$2:$G$5111,Тех_Движение!$D$2:$D$5111,$C1094,Тех_Движение!$B$2:$B$5111,"&lt;="&amp;O$3)-$F1094)))</f>
        <v>#VALUE!</v>
      </c>
      <c r="P1094" s="21" t="e">
        <f>IF(OR($B1094="",P$3&lt;$D1094+Настройки!$B$7),0,MAX(0,$E1094-MAX(0,SUMIFS(Тех_Движение!$G$2:$G$5111,Тех_Движение!$D$2:$D$5111,$C1094,Тех_Движение!$B$2:$B$5111,"&lt;="&amp;P$3)-$F1094)))</f>
        <v>#VALUE!</v>
      </c>
      <c r="Q1094" s="21" t="e">
        <f>IF(OR($B1094="",Q$3&lt;$D1094+Настройки!$B$7),0,MAX(0,$E1094-MAX(0,SUMIFS(Тех_Движение!$G$2:$G$5111,Тех_Движение!$D$2:$D$5111,$C1094,Тех_Движение!$B$2:$B$5111,"&lt;="&amp;Q$3)-$F1094)))</f>
        <v>#VALUE!</v>
      </c>
      <c r="R1094" s="21" t="str">
        <f t="shared" si="52"/>
        <v/>
      </c>
      <c r="S1094" s="23" t="str">
        <f>IF($B1094="","",VLOOKUP($C1094,Настройки!$A$11:$L$17,9,FALSE))</f>
        <v/>
      </c>
      <c r="T1094" s="23" t="str">
        <f t="shared" si="53"/>
        <v/>
      </c>
    </row>
    <row r="1095" spans="1:20" x14ac:dyDescent="0.3">
      <c r="A1095" s="20">
        <f>Тех_Движение!$A$1092</f>
        <v>1091</v>
      </c>
      <c r="B1095" s="20" t="str">
        <f>IF(Тех_Движение!$F$1092&gt;0,Тех_Движение!$I$1092,"")</f>
        <v/>
      </c>
      <c r="C1095" s="20" t="str">
        <f>IF($B1095="","",Тех_Движение!$D$1092)</f>
        <v/>
      </c>
      <c r="D1095" s="9" t="str">
        <f>IF($B1095="","",Тех_Движение!$B$1092)</f>
        <v/>
      </c>
      <c r="E1095" s="21" t="str">
        <f>IF($B1095="","",Тех_Движение!$F$1092)</f>
        <v/>
      </c>
      <c r="F1095" s="21" t="str">
        <f>IF($B1095="","",SUMIFS($E$5:$E1094,$C$5:$C1094,$C1095))</f>
        <v/>
      </c>
      <c r="G1095" s="21" t="str">
        <f>IF($B1095="","",MAX(0,$E1095-MAX(0,SUMIFS(Тех_Движение!$G$2:$G$5111,Тех_Движение!$D$2:$D$5111,$C1095,Тех_Движение!$B$2:$B$5111,"&lt;="&amp;Настройки!$B$5-1)-$F1095)))</f>
        <v/>
      </c>
      <c r="H1095" s="21" t="str">
        <f>IF($B1095="","",IF(AND($D1095&gt;=Настройки!$B$5,$D1095&lt;=Настройки!$B$6),$E1095,0))</f>
        <v/>
      </c>
      <c r="I1095" s="21" t="str">
        <f t="shared" si="51"/>
        <v/>
      </c>
      <c r="J1095" s="21" t="str">
        <f>IF($B1095="","",MAX(0,$E1095-MAX(0,SUMIFS(Тех_Движение!$G$2:$G$5111,Тех_Движение!$D$2:$D$5111,$C1095,Тех_Движение!$B$2:$B$5111,"&lt;="&amp;Настройки!$B$6)-$F1095)))</f>
        <v/>
      </c>
      <c r="K1095" s="21" t="e">
        <f>IF(OR($B1095="",K$3&lt;$D1095+Настройки!$B$7),0,MAX(0,$E1095-MAX(0,SUMIFS(Тех_Движение!$G$2:$G$5111,Тех_Движение!$D$2:$D$5111,$C1095,Тех_Движение!$B$2:$B$5111,"&lt;="&amp;K$3)-$F1095)))</f>
        <v>#VALUE!</v>
      </c>
      <c r="L1095" s="21" t="e">
        <f>IF(OR($B1095="",L$3&lt;$D1095+Настройки!$B$7),0,MAX(0,$E1095-MAX(0,SUMIFS(Тех_Движение!$G$2:$G$5111,Тех_Движение!$D$2:$D$5111,$C1095,Тех_Движение!$B$2:$B$5111,"&lt;="&amp;L$3)-$F1095)))</f>
        <v>#VALUE!</v>
      </c>
      <c r="M1095" s="21" t="e">
        <f>IF(OR($B1095="",M$3&lt;$D1095+Настройки!$B$7),0,MAX(0,$E1095-MAX(0,SUMIFS(Тех_Движение!$G$2:$G$5111,Тех_Движение!$D$2:$D$5111,$C1095,Тех_Движение!$B$2:$B$5111,"&lt;="&amp;M$3)-$F1095)))</f>
        <v>#VALUE!</v>
      </c>
      <c r="N1095" s="21" t="e">
        <f>IF(OR($B1095="",N$3&lt;$D1095+Настройки!$B$7),0,MAX(0,$E1095-MAX(0,SUMIFS(Тех_Движение!$G$2:$G$5111,Тех_Движение!$D$2:$D$5111,$C1095,Тех_Движение!$B$2:$B$5111,"&lt;="&amp;N$3)-$F1095)))</f>
        <v>#VALUE!</v>
      </c>
      <c r="O1095" s="21" t="e">
        <f>IF(OR($B1095="",O$3&lt;$D1095+Настройки!$B$7),0,MAX(0,$E1095-MAX(0,SUMIFS(Тех_Движение!$G$2:$G$5111,Тех_Движение!$D$2:$D$5111,$C1095,Тех_Движение!$B$2:$B$5111,"&lt;="&amp;O$3)-$F1095)))</f>
        <v>#VALUE!</v>
      </c>
      <c r="P1095" s="21" t="e">
        <f>IF(OR($B1095="",P$3&lt;$D1095+Настройки!$B$7),0,MAX(0,$E1095-MAX(0,SUMIFS(Тех_Движение!$G$2:$G$5111,Тех_Движение!$D$2:$D$5111,$C1095,Тех_Движение!$B$2:$B$5111,"&lt;="&amp;P$3)-$F1095)))</f>
        <v>#VALUE!</v>
      </c>
      <c r="Q1095" s="21" t="e">
        <f>IF(OR($B1095="",Q$3&lt;$D1095+Настройки!$B$7),0,MAX(0,$E1095-MAX(0,SUMIFS(Тех_Движение!$G$2:$G$5111,Тех_Движение!$D$2:$D$5111,$C1095,Тех_Движение!$B$2:$B$5111,"&lt;="&amp;Q$3)-$F1095)))</f>
        <v>#VALUE!</v>
      </c>
      <c r="R1095" s="21" t="str">
        <f t="shared" si="52"/>
        <v/>
      </c>
      <c r="S1095" s="23" t="str">
        <f>IF($B1095="","",VLOOKUP($C1095,Настройки!$A$11:$L$17,9,FALSE))</f>
        <v/>
      </c>
      <c r="T1095" s="23" t="str">
        <f t="shared" si="53"/>
        <v/>
      </c>
    </row>
    <row r="1096" spans="1:20" x14ac:dyDescent="0.3">
      <c r="A1096" s="20">
        <f>Тех_Движение!$A$1093</f>
        <v>1092</v>
      </c>
      <c r="B1096" s="20" t="str">
        <f>IF(Тех_Движение!$F$1093&gt;0,Тех_Движение!$I$1093,"")</f>
        <v/>
      </c>
      <c r="C1096" s="20" t="str">
        <f>IF($B1096="","",Тех_Движение!$D$1093)</f>
        <v/>
      </c>
      <c r="D1096" s="9" t="str">
        <f>IF($B1096="","",Тех_Движение!$B$1093)</f>
        <v/>
      </c>
      <c r="E1096" s="21" t="str">
        <f>IF($B1096="","",Тех_Движение!$F$1093)</f>
        <v/>
      </c>
      <c r="F1096" s="21" t="str">
        <f>IF($B1096="","",SUMIFS($E$5:$E1095,$C$5:$C1095,$C1096))</f>
        <v/>
      </c>
      <c r="G1096" s="21" t="str">
        <f>IF($B1096="","",MAX(0,$E1096-MAX(0,SUMIFS(Тех_Движение!$G$2:$G$5111,Тех_Движение!$D$2:$D$5111,$C1096,Тех_Движение!$B$2:$B$5111,"&lt;="&amp;Настройки!$B$5-1)-$F1096)))</f>
        <v/>
      </c>
      <c r="H1096" s="21" t="str">
        <f>IF($B1096="","",IF(AND($D1096&gt;=Настройки!$B$5,$D1096&lt;=Настройки!$B$6),$E1096,0))</f>
        <v/>
      </c>
      <c r="I1096" s="21" t="str">
        <f t="shared" si="51"/>
        <v/>
      </c>
      <c r="J1096" s="21" t="str">
        <f>IF($B1096="","",MAX(0,$E1096-MAX(0,SUMIFS(Тех_Движение!$G$2:$G$5111,Тех_Движение!$D$2:$D$5111,$C1096,Тех_Движение!$B$2:$B$5111,"&lt;="&amp;Настройки!$B$6)-$F1096)))</f>
        <v/>
      </c>
      <c r="K1096" s="21" t="e">
        <f>IF(OR($B1096="",K$3&lt;$D1096+Настройки!$B$7),0,MAX(0,$E1096-MAX(0,SUMIFS(Тех_Движение!$G$2:$G$5111,Тех_Движение!$D$2:$D$5111,$C1096,Тех_Движение!$B$2:$B$5111,"&lt;="&amp;K$3)-$F1096)))</f>
        <v>#VALUE!</v>
      </c>
      <c r="L1096" s="21" t="e">
        <f>IF(OR($B1096="",L$3&lt;$D1096+Настройки!$B$7),0,MAX(0,$E1096-MAX(0,SUMIFS(Тех_Движение!$G$2:$G$5111,Тех_Движение!$D$2:$D$5111,$C1096,Тех_Движение!$B$2:$B$5111,"&lt;="&amp;L$3)-$F1096)))</f>
        <v>#VALUE!</v>
      </c>
      <c r="M1096" s="21" t="e">
        <f>IF(OR($B1096="",M$3&lt;$D1096+Настройки!$B$7),0,MAX(0,$E1096-MAX(0,SUMIFS(Тех_Движение!$G$2:$G$5111,Тех_Движение!$D$2:$D$5111,$C1096,Тех_Движение!$B$2:$B$5111,"&lt;="&amp;M$3)-$F1096)))</f>
        <v>#VALUE!</v>
      </c>
      <c r="N1096" s="21" t="e">
        <f>IF(OR($B1096="",N$3&lt;$D1096+Настройки!$B$7),0,MAX(0,$E1096-MAX(0,SUMIFS(Тех_Движение!$G$2:$G$5111,Тех_Движение!$D$2:$D$5111,$C1096,Тех_Движение!$B$2:$B$5111,"&lt;="&amp;N$3)-$F1096)))</f>
        <v>#VALUE!</v>
      </c>
      <c r="O1096" s="21" t="e">
        <f>IF(OR($B1096="",O$3&lt;$D1096+Настройки!$B$7),0,MAX(0,$E1096-MAX(0,SUMIFS(Тех_Движение!$G$2:$G$5111,Тех_Движение!$D$2:$D$5111,$C1096,Тех_Движение!$B$2:$B$5111,"&lt;="&amp;O$3)-$F1096)))</f>
        <v>#VALUE!</v>
      </c>
      <c r="P1096" s="21" t="e">
        <f>IF(OR($B1096="",P$3&lt;$D1096+Настройки!$B$7),0,MAX(0,$E1096-MAX(0,SUMIFS(Тех_Движение!$G$2:$G$5111,Тех_Движение!$D$2:$D$5111,$C1096,Тех_Движение!$B$2:$B$5111,"&lt;="&amp;P$3)-$F1096)))</f>
        <v>#VALUE!</v>
      </c>
      <c r="Q1096" s="21" t="e">
        <f>IF(OR($B1096="",Q$3&lt;$D1096+Настройки!$B$7),0,MAX(0,$E1096-MAX(0,SUMIFS(Тех_Движение!$G$2:$G$5111,Тех_Движение!$D$2:$D$5111,$C1096,Тех_Движение!$B$2:$B$5111,"&lt;="&amp;Q$3)-$F1096)))</f>
        <v>#VALUE!</v>
      </c>
      <c r="R1096" s="21" t="str">
        <f t="shared" si="52"/>
        <v/>
      </c>
      <c r="S1096" s="23" t="str">
        <f>IF($B1096="","",VLOOKUP($C1096,Настройки!$A$11:$L$17,9,FALSE))</f>
        <v/>
      </c>
      <c r="T1096" s="23" t="str">
        <f t="shared" si="53"/>
        <v/>
      </c>
    </row>
    <row r="1097" spans="1:20" x14ac:dyDescent="0.3">
      <c r="A1097" s="20">
        <f>Тех_Движение!$A$1094</f>
        <v>1093</v>
      </c>
      <c r="B1097" s="20" t="str">
        <f>IF(Тех_Движение!$F$1094&gt;0,Тех_Движение!$I$1094,"")</f>
        <v/>
      </c>
      <c r="C1097" s="20" t="str">
        <f>IF($B1097="","",Тех_Движение!$D$1094)</f>
        <v/>
      </c>
      <c r="D1097" s="9" t="str">
        <f>IF($B1097="","",Тех_Движение!$B$1094)</f>
        <v/>
      </c>
      <c r="E1097" s="21" t="str">
        <f>IF($B1097="","",Тех_Движение!$F$1094)</f>
        <v/>
      </c>
      <c r="F1097" s="21" t="str">
        <f>IF($B1097="","",SUMIFS($E$5:$E1096,$C$5:$C1096,$C1097))</f>
        <v/>
      </c>
      <c r="G1097" s="21" t="str">
        <f>IF($B1097="","",MAX(0,$E1097-MAX(0,SUMIFS(Тех_Движение!$G$2:$G$5111,Тех_Движение!$D$2:$D$5111,$C1097,Тех_Движение!$B$2:$B$5111,"&lt;="&amp;Настройки!$B$5-1)-$F1097)))</f>
        <v/>
      </c>
      <c r="H1097" s="21" t="str">
        <f>IF($B1097="","",IF(AND($D1097&gt;=Настройки!$B$5,$D1097&lt;=Настройки!$B$6),$E1097,0))</f>
        <v/>
      </c>
      <c r="I1097" s="21" t="str">
        <f t="shared" si="51"/>
        <v/>
      </c>
      <c r="J1097" s="21" t="str">
        <f>IF($B1097="","",MAX(0,$E1097-MAX(0,SUMIFS(Тех_Движение!$G$2:$G$5111,Тех_Движение!$D$2:$D$5111,$C1097,Тех_Движение!$B$2:$B$5111,"&lt;="&amp;Настройки!$B$6)-$F1097)))</f>
        <v/>
      </c>
      <c r="K1097" s="21" t="e">
        <f>IF(OR($B1097="",K$3&lt;$D1097+Настройки!$B$7),0,MAX(0,$E1097-MAX(0,SUMIFS(Тех_Движение!$G$2:$G$5111,Тех_Движение!$D$2:$D$5111,$C1097,Тех_Движение!$B$2:$B$5111,"&lt;="&amp;K$3)-$F1097)))</f>
        <v>#VALUE!</v>
      </c>
      <c r="L1097" s="21" t="e">
        <f>IF(OR($B1097="",L$3&lt;$D1097+Настройки!$B$7),0,MAX(0,$E1097-MAX(0,SUMIFS(Тех_Движение!$G$2:$G$5111,Тех_Движение!$D$2:$D$5111,$C1097,Тех_Движение!$B$2:$B$5111,"&lt;="&amp;L$3)-$F1097)))</f>
        <v>#VALUE!</v>
      </c>
      <c r="M1097" s="21" t="e">
        <f>IF(OR($B1097="",M$3&lt;$D1097+Настройки!$B$7),0,MAX(0,$E1097-MAX(0,SUMIFS(Тех_Движение!$G$2:$G$5111,Тех_Движение!$D$2:$D$5111,$C1097,Тех_Движение!$B$2:$B$5111,"&lt;="&amp;M$3)-$F1097)))</f>
        <v>#VALUE!</v>
      </c>
      <c r="N1097" s="21" t="e">
        <f>IF(OR($B1097="",N$3&lt;$D1097+Настройки!$B$7),0,MAX(0,$E1097-MAX(0,SUMIFS(Тех_Движение!$G$2:$G$5111,Тех_Движение!$D$2:$D$5111,$C1097,Тех_Движение!$B$2:$B$5111,"&lt;="&amp;N$3)-$F1097)))</f>
        <v>#VALUE!</v>
      </c>
      <c r="O1097" s="21" t="e">
        <f>IF(OR($B1097="",O$3&lt;$D1097+Настройки!$B$7),0,MAX(0,$E1097-MAX(0,SUMIFS(Тех_Движение!$G$2:$G$5111,Тех_Движение!$D$2:$D$5111,$C1097,Тех_Движение!$B$2:$B$5111,"&lt;="&amp;O$3)-$F1097)))</f>
        <v>#VALUE!</v>
      </c>
      <c r="P1097" s="21" t="e">
        <f>IF(OR($B1097="",P$3&lt;$D1097+Настройки!$B$7),0,MAX(0,$E1097-MAX(0,SUMIFS(Тех_Движение!$G$2:$G$5111,Тех_Движение!$D$2:$D$5111,$C1097,Тех_Движение!$B$2:$B$5111,"&lt;="&amp;P$3)-$F1097)))</f>
        <v>#VALUE!</v>
      </c>
      <c r="Q1097" s="21" t="e">
        <f>IF(OR($B1097="",Q$3&lt;$D1097+Настройки!$B$7),0,MAX(0,$E1097-MAX(0,SUMIFS(Тех_Движение!$G$2:$G$5111,Тех_Движение!$D$2:$D$5111,$C1097,Тех_Движение!$B$2:$B$5111,"&lt;="&amp;Q$3)-$F1097)))</f>
        <v>#VALUE!</v>
      </c>
      <c r="R1097" s="21" t="str">
        <f t="shared" si="52"/>
        <v/>
      </c>
      <c r="S1097" s="23" t="str">
        <f>IF($B1097="","",VLOOKUP($C1097,Настройки!$A$11:$L$17,9,FALSE))</f>
        <v/>
      </c>
      <c r="T1097" s="23" t="str">
        <f t="shared" si="53"/>
        <v/>
      </c>
    </row>
    <row r="1098" spans="1:20" x14ac:dyDescent="0.3">
      <c r="A1098" s="20">
        <f>Тех_Движение!$A$1095</f>
        <v>1094</v>
      </c>
      <c r="B1098" s="20" t="str">
        <f>IF(Тех_Движение!$F$1095&gt;0,Тех_Движение!$I$1095,"")</f>
        <v/>
      </c>
      <c r="C1098" s="20" t="str">
        <f>IF($B1098="","",Тех_Движение!$D$1095)</f>
        <v/>
      </c>
      <c r="D1098" s="9" t="str">
        <f>IF($B1098="","",Тех_Движение!$B$1095)</f>
        <v/>
      </c>
      <c r="E1098" s="21" t="str">
        <f>IF($B1098="","",Тех_Движение!$F$1095)</f>
        <v/>
      </c>
      <c r="F1098" s="21" t="str">
        <f>IF($B1098="","",SUMIFS($E$5:$E1097,$C$5:$C1097,$C1098))</f>
        <v/>
      </c>
      <c r="G1098" s="21" t="str">
        <f>IF($B1098="","",MAX(0,$E1098-MAX(0,SUMIFS(Тех_Движение!$G$2:$G$5111,Тех_Движение!$D$2:$D$5111,$C1098,Тех_Движение!$B$2:$B$5111,"&lt;="&amp;Настройки!$B$5-1)-$F1098)))</f>
        <v/>
      </c>
      <c r="H1098" s="21" t="str">
        <f>IF($B1098="","",IF(AND($D1098&gt;=Настройки!$B$5,$D1098&lt;=Настройки!$B$6),$E1098,0))</f>
        <v/>
      </c>
      <c r="I1098" s="21" t="str">
        <f t="shared" si="51"/>
        <v/>
      </c>
      <c r="J1098" s="21" t="str">
        <f>IF($B1098="","",MAX(0,$E1098-MAX(0,SUMIFS(Тех_Движение!$G$2:$G$5111,Тех_Движение!$D$2:$D$5111,$C1098,Тех_Движение!$B$2:$B$5111,"&lt;="&amp;Настройки!$B$6)-$F1098)))</f>
        <v/>
      </c>
      <c r="K1098" s="21" t="e">
        <f>IF(OR($B1098="",K$3&lt;$D1098+Настройки!$B$7),0,MAX(0,$E1098-MAX(0,SUMIFS(Тех_Движение!$G$2:$G$5111,Тех_Движение!$D$2:$D$5111,$C1098,Тех_Движение!$B$2:$B$5111,"&lt;="&amp;K$3)-$F1098)))</f>
        <v>#VALUE!</v>
      </c>
      <c r="L1098" s="21" t="e">
        <f>IF(OR($B1098="",L$3&lt;$D1098+Настройки!$B$7),0,MAX(0,$E1098-MAX(0,SUMIFS(Тех_Движение!$G$2:$G$5111,Тех_Движение!$D$2:$D$5111,$C1098,Тех_Движение!$B$2:$B$5111,"&lt;="&amp;L$3)-$F1098)))</f>
        <v>#VALUE!</v>
      </c>
      <c r="M1098" s="21" t="e">
        <f>IF(OR($B1098="",M$3&lt;$D1098+Настройки!$B$7),0,MAX(0,$E1098-MAX(0,SUMIFS(Тех_Движение!$G$2:$G$5111,Тех_Движение!$D$2:$D$5111,$C1098,Тех_Движение!$B$2:$B$5111,"&lt;="&amp;M$3)-$F1098)))</f>
        <v>#VALUE!</v>
      </c>
      <c r="N1098" s="21" t="e">
        <f>IF(OR($B1098="",N$3&lt;$D1098+Настройки!$B$7),0,MAX(0,$E1098-MAX(0,SUMIFS(Тех_Движение!$G$2:$G$5111,Тех_Движение!$D$2:$D$5111,$C1098,Тех_Движение!$B$2:$B$5111,"&lt;="&amp;N$3)-$F1098)))</f>
        <v>#VALUE!</v>
      </c>
      <c r="O1098" s="21" t="e">
        <f>IF(OR($B1098="",O$3&lt;$D1098+Настройки!$B$7),0,MAX(0,$E1098-MAX(0,SUMIFS(Тех_Движение!$G$2:$G$5111,Тех_Движение!$D$2:$D$5111,$C1098,Тех_Движение!$B$2:$B$5111,"&lt;="&amp;O$3)-$F1098)))</f>
        <v>#VALUE!</v>
      </c>
      <c r="P1098" s="21" t="e">
        <f>IF(OR($B1098="",P$3&lt;$D1098+Настройки!$B$7),0,MAX(0,$E1098-MAX(0,SUMIFS(Тех_Движение!$G$2:$G$5111,Тех_Движение!$D$2:$D$5111,$C1098,Тех_Движение!$B$2:$B$5111,"&lt;="&amp;P$3)-$F1098)))</f>
        <v>#VALUE!</v>
      </c>
      <c r="Q1098" s="21" t="e">
        <f>IF(OR($B1098="",Q$3&lt;$D1098+Настройки!$B$7),0,MAX(0,$E1098-MAX(0,SUMIFS(Тех_Движение!$G$2:$G$5111,Тех_Движение!$D$2:$D$5111,$C1098,Тех_Движение!$B$2:$B$5111,"&lt;="&amp;Q$3)-$F1098)))</f>
        <v>#VALUE!</v>
      </c>
      <c r="R1098" s="21" t="str">
        <f t="shared" si="52"/>
        <v/>
      </c>
      <c r="S1098" s="23" t="str">
        <f>IF($B1098="","",VLOOKUP($C1098,Настройки!$A$11:$L$17,9,FALSE))</f>
        <v/>
      </c>
      <c r="T1098" s="23" t="str">
        <f t="shared" si="53"/>
        <v/>
      </c>
    </row>
    <row r="1099" spans="1:20" x14ac:dyDescent="0.3">
      <c r="A1099" s="20">
        <f>Тех_Движение!$A$1096</f>
        <v>1095</v>
      </c>
      <c r="B1099" s="20" t="str">
        <f>IF(Тех_Движение!$F$1096&gt;0,Тех_Движение!$I$1096,"")</f>
        <v/>
      </c>
      <c r="C1099" s="20" t="str">
        <f>IF($B1099="","",Тех_Движение!$D$1096)</f>
        <v/>
      </c>
      <c r="D1099" s="9" t="str">
        <f>IF($B1099="","",Тех_Движение!$B$1096)</f>
        <v/>
      </c>
      <c r="E1099" s="21" t="str">
        <f>IF($B1099="","",Тех_Движение!$F$1096)</f>
        <v/>
      </c>
      <c r="F1099" s="21" t="str">
        <f>IF($B1099="","",SUMIFS($E$5:$E1098,$C$5:$C1098,$C1099))</f>
        <v/>
      </c>
      <c r="G1099" s="21" t="str">
        <f>IF($B1099="","",MAX(0,$E1099-MAX(0,SUMIFS(Тех_Движение!$G$2:$G$5111,Тех_Движение!$D$2:$D$5111,$C1099,Тех_Движение!$B$2:$B$5111,"&lt;="&amp;Настройки!$B$5-1)-$F1099)))</f>
        <v/>
      </c>
      <c r="H1099" s="21" t="str">
        <f>IF($B1099="","",IF(AND($D1099&gt;=Настройки!$B$5,$D1099&lt;=Настройки!$B$6),$E1099,0))</f>
        <v/>
      </c>
      <c r="I1099" s="21" t="str">
        <f t="shared" si="51"/>
        <v/>
      </c>
      <c r="J1099" s="21" t="str">
        <f>IF($B1099="","",MAX(0,$E1099-MAX(0,SUMIFS(Тех_Движение!$G$2:$G$5111,Тех_Движение!$D$2:$D$5111,$C1099,Тех_Движение!$B$2:$B$5111,"&lt;="&amp;Настройки!$B$6)-$F1099)))</f>
        <v/>
      </c>
      <c r="K1099" s="21" t="e">
        <f>IF(OR($B1099="",K$3&lt;$D1099+Настройки!$B$7),0,MAX(0,$E1099-MAX(0,SUMIFS(Тех_Движение!$G$2:$G$5111,Тех_Движение!$D$2:$D$5111,$C1099,Тех_Движение!$B$2:$B$5111,"&lt;="&amp;K$3)-$F1099)))</f>
        <v>#VALUE!</v>
      </c>
      <c r="L1099" s="21" t="e">
        <f>IF(OR($B1099="",L$3&lt;$D1099+Настройки!$B$7),0,MAX(0,$E1099-MAX(0,SUMIFS(Тех_Движение!$G$2:$G$5111,Тех_Движение!$D$2:$D$5111,$C1099,Тех_Движение!$B$2:$B$5111,"&lt;="&amp;L$3)-$F1099)))</f>
        <v>#VALUE!</v>
      </c>
      <c r="M1099" s="21" t="e">
        <f>IF(OR($B1099="",M$3&lt;$D1099+Настройки!$B$7),0,MAX(0,$E1099-MAX(0,SUMIFS(Тех_Движение!$G$2:$G$5111,Тех_Движение!$D$2:$D$5111,$C1099,Тех_Движение!$B$2:$B$5111,"&lt;="&amp;M$3)-$F1099)))</f>
        <v>#VALUE!</v>
      </c>
      <c r="N1099" s="21" t="e">
        <f>IF(OR($B1099="",N$3&lt;$D1099+Настройки!$B$7),0,MAX(0,$E1099-MAX(0,SUMIFS(Тех_Движение!$G$2:$G$5111,Тех_Движение!$D$2:$D$5111,$C1099,Тех_Движение!$B$2:$B$5111,"&lt;="&amp;N$3)-$F1099)))</f>
        <v>#VALUE!</v>
      </c>
      <c r="O1099" s="21" t="e">
        <f>IF(OR($B1099="",O$3&lt;$D1099+Настройки!$B$7),0,MAX(0,$E1099-MAX(0,SUMIFS(Тех_Движение!$G$2:$G$5111,Тех_Движение!$D$2:$D$5111,$C1099,Тех_Движение!$B$2:$B$5111,"&lt;="&amp;O$3)-$F1099)))</f>
        <v>#VALUE!</v>
      </c>
      <c r="P1099" s="21" t="e">
        <f>IF(OR($B1099="",P$3&lt;$D1099+Настройки!$B$7),0,MAX(0,$E1099-MAX(0,SUMIFS(Тех_Движение!$G$2:$G$5111,Тех_Движение!$D$2:$D$5111,$C1099,Тех_Движение!$B$2:$B$5111,"&lt;="&amp;P$3)-$F1099)))</f>
        <v>#VALUE!</v>
      </c>
      <c r="Q1099" s="21" t="e">
        <f>IF(OR($B1099="",Q$3&lt;$D1099+Настройки!$B$7),0,MAX(0,$E1099-MAX(0,SUMIFS(Тех_Движение!$G$2:$G$5111,Тех_Движение!$D$2:$D$5111,$C1099,Тех_Движение!$B$2:$B$5111,"&lt;="&amp;Q$3)-$F1099)))</f>
        <v>#VALUE!</v>
      </c>
      <c r="R1099" s="21" t="str">
        <f t="shared" si="52"/>
        <v/>
      </c>
      <c r="S1099" s="23" t="str">
        <f>IF($B1099="","",VLOOKUP($C1099,Настройки!$A$11:$L$17,9,FALSE))</f>
        <v/>
      </c>
      <c r="T1099" s="23" t="str">
        <f t="shared" si="53"/>
        <v/>
      </c>
    </row>
    <row r="1100" spans="1:20" x14ac:dyDescent="0.3">
      <c r="A1100" s="20">
        <f>Тех_Движение!$A$1097</f>
        <v>1096</v>
      </c>
      <c r="B1100" s="20" t="str">
        <f>IF(Тех_Движение!$F$1097&gt;0,Тех_Движение!$I$1097,"")</f>
        <v/>
      </c>
      <c r="C1100" s="20" t="str">
        <f>IF($B1100="","",Тех_Движение!$D$1097)</f>
        <v/>
      </c>
      <c r="D1100" s="9" t="str">
        <f>IF($B1100="","",Тех_Движение!$B$1097)</f>
        <v/>
      </c>
      <c r="E1100" s="21" t="str">
        <f>IF($B1100="","",Тех_Движение!$F$1097)</f>
        <v/>
      </c>
      <c r="F1100" s="21" t="str">
        <f>IF($B1100="","",SUMIFS($E$5:$E1099,$C$5:$C1099,$C1100))</f>
        <v/>
      </c>
      <c r="G1100" s="21" t="str">
        <f>IF($B1100="","",MAX(0,$E1100-MAX(0,SUMIFS(Тех_Движение!$G$2:$G$5111,Тех_Движение!$D$2:$D$5111,$C1100,Тех_Движение!$B$2:$B$5111,"&lt;="&amp;Настройки!$B$5-1)-$F1100)))</f>
        <v/>
      </c>
      <c r="H1100" s="21" t="str">
        <f>IF($B1100="","",IF(AND($D1100&gt;=Настройки!$B$5,$D1100&lt;=Настройки!$B$6),$E1100,0))</f>
        <v/>
      </c>
      <c r="I1100" s="21" t="str">
        <f t="shared" si="51"/>
        <v/>
      </c>
      <c r="J1100" s="21" t="str">
        <f>IF($B1100="","",MAX(0,$E1100-MAX(0,SUMIFS(Тех_Движение!$G$2:$G$5111,Тех_Движение!$D$2:$D$5111,$C1100,Тех_Движение!$B$2:$B$5111,"&lt;="&amp;Настройки!$B$6)-$F1100)))</f>
        <v/>
      </c>
      <c r="K1100" s="21" t="e">
        <f>IF(OR($B1100="",K$3&lt;$D1100+Настройки!$B$7),0,MAX(0,$E1100-MAX(0,SUMIFS(Тех_Движение!$G$2:$G$5111,Тех_Движение!$D$2:$D$5111,$C1100,Тех_Движение!$B$2:$B$5111,"&lt;="&amp;K$3)-$F1100)))</f>
        <v>#VALUE!</v>
      </c>
      <c r="L1100" s="21" t="e">
        <f>IF(OR($B1100="",L$3&lt;$D1100+Настройки!$B$7),0,MAX(0,$E1100-MAX(0,SUMIFS(Тех_Движение!$G$2:$G$5111,Тех_Движение!$D$2:$D$5111,$C1100,Тех_Движение!$B$2:$B$5111,"&lt;="&amp;L$3)-$F1100)))</f>
        <v>#VALUE!</v>
      </c>
      <c r="M1100" s="21" t="e">
        <f>IF(OR($B1100="",M$3&lt;$D1100+Настройки!$B$7),0,MAX(0,$E1100-MAX(0,SUMIFS(Тех_Движение!$G$2:$G$5111,Тех_Движение!$D$2:$D$5111,$C1100,Тех_Движение!$B$2:$B$5111,"&lt;="&amp;M$3)-$F1100)))</f>
        <v>#VALUE!</v>
      </c>
      <c r="N1100" s="21" t="e">
        <f>IF(OR($B1100="",N$3&lt;$D1100+Настройки!$B$7),0,MAX(0,$E1100-MAX(0,SUMIFS(Тех_Движение!$G$2:$G$5111,Тех_Движение!$D$2:$D$5111,$C1100,Тех_Движение!$B$2:$B$5111,"&lt;="&amp;N$3)-$F1100)))</f>
        <v>#VALUE!</v>
      </c>
      <c r="O1100" s="21" t="e">
        <f>IF(OR($B1100="",O$3&lt;$D1100+Настройки!$B$7),0,MAX(0,$E1100-MAX(0,SUMIFS(Тех_Движение!$G$2:$G$5111,Тех_Движение!$D$2:$D$5111,$C1100,Тех_Движение!$B$2:$B$5111,"&lt;="&amp;O$3)-$F1100)))</f>
        <v>#VALUE!</v>
      </c>
      <c r="P1100" s="21" t="e">
        <f>IF(OR($B1100="",P$3&lt;$D1100+Настройки!$B$7),0,MAX(0,$E1100-MAX(0,SUMIFS(Тех_Движение!$G$2:$G$5111,Тех_Движение!$D$2:$D$5111,$C1100,Тех_Движение!$B$2:$B$5111,"&lt;="&amp;P$3)-$F1100)))</f>
        <v>#VALUE!</v>
      </c>
      <c r="Q1100" s="21" t="e">
        <f>IF(OR($B1100="",Q$3&lt;$D1100+Настройки!$B$7),0,MAX(0,$E1100-MAX(0,SUMIFS(Тех_Движение!$G$2:$G$5111,Тех_Движение!$D$2:$D$5111,$C1100,Тех_Движение!$B$2:$B$5111,"&lt;="&amp;Q$3)-$F1100)))</f>
        <v>#VALUE!</v>
      </c>
      <c r="R1100" s="21" t="str">
        <f t="shared" si="52"/>
        <v/>
      </c>
      <c r="S1100" s="23" t="str">
        <f>IF($B1100="","",VLOOKUP($C1100,Настройки!$A$11:$L$17,9,FALSE))</f>
        <v/>
      </c>
      <c r="T1100" s="23" t="str">
        <f t="shared" si="53"/>
        <v/>
      </c>
    </row>
    <row r="1101" spans="1:20" x14ac:dyDescent="0.3">
      <c r="A1101" s="20">
        <f>Тех_Движение!$A$1098</f>
        <v>1097</v>
      </c>
      <c r="B1101" s="20" t="str">
        <f>IF(Тех_Движение!$F$1098&gt;0,Тех_Движение!$I$1098,"")</f>
        <v/>
      </c>
      <c r="C1101" s="20" t="str">
        <f>IF($B1101="","",Тех_Движение!$D$1098)</f>
        <v/>
      </c>
      <c r="D1101" s="9" t="str">
        <f>IF($B1101="","",Тех_Движение!$B$1098)</f>
        <v/>
      </c>
      <c r="E1101" s="21" t="str">
        <f>IF($B1101="","",Тех_Движение!$F$1098)</f>
        <v/>
      </c>
      <c r="F1101" s="21" t="str">
        <f>IF($B1101="","",SUMIFS($E$5:$E1100,$C$5:$C1100,$C1101))</f>
        <v/>
      </c>
      <c r="G1101" s="21" t="str">
        <f>IF($B1101="","",MAX(0,$E1101-MAX(0,SUMIFS(Тех_Движение!$G$2:$G$5111,Тех_Движение!$D$2:$D$5111,$C1101,Тех_Движение!$B$2:$B$5111,"&lt;="&amp;Настройки!$B$5-1)-$F1101)))</f>
        <v/>
      </c>
      <c r="H1101" s="21" t="str">
        <f>IF($B1101="","",IF(AND($D1101&gt;=Настройки!$B$5,$D1101&lt;=Настройки!$B$6),$E1101,0))</f>
        <v/>
      </c>
      <c r="I1101" s="21" t="str">
        <f t="shared" si="51"/>
        <v/>
      </c>
      <c r="J1101" s="21" t="str">
        <f>IF($B1101="","",MAX(0,$E1101-MAX(0,SUMIFS(Тех_Движение!$G$2:$G$5111,Тех_Движение!$D$2:$D$5111,$C1101,Тех_Движение!$B$2:$B$5111,"&lt;="&amp;Настройки!$B$6)-$F1101)))</f>
        <v/>
      </c>
      <c r="K1101" s="21" t="e">
        <f>IF(OR($B1101="",K$3&lt;$D1101+Настройки!$B$7),0,MAX(0,$E1101-MAX(0,SUMIFS(Тех_Движение!$G$2:$G$5111,Тех_Движение!$D$2:$D$5111,$C1101,Тех_Движение!$B$2:$B$5111,"&lt;="&amp;K$3)-$F1101)))</f>
        <v>#VALUE!</v>
      </c>
      <c r="L1101" s="21" t="e">
        <f>IF(OR($B1101="",L$3&lt;$D1101+Настройки!$B$7),0,MAX(0,$E1101-MAX(0,SUMIFS(Тех_Движение!$G$2:$G$5111,Тех_Движение!$D$2:$D$5111,$C1101,Тех_Движение!$B$2:$B$5111,"&lt;="&amp;L$3)-$F1101)))</f>
        <v>#VALUE!</v>
      </c>
      <c r="M1101" s="21" t="e">
        <f>IF(OR($B1101="",M$3&lt;$D1101+Настройки!$B$7),0,MAX(0,$E1101-MAX(0,SUMIFS(Тех_Движение!$G$2:$G$5111,Тех_Движение!$D$2:$D$5111,$C1101,Тех_Движение!$B$2:$B$5111,"&lt;="&amp;M$3)-$F1101)))</f>
        <v>#VALUE!</v>
      </c>
      <c r="N1101" s="21" t="e">
        <f>IF(OR($B1101="",N$3&lt;$D1101+Настройки!$B$7),0,MAX(0,$E1101-MAX(0,SUMIFS(Тех_Движение!$G$2:$G$5111,Тех_Движение!$D$2:$D$5111,$C1101,Тех_Движение!$B$2:$B$5111,"&lt;="&amp;N$3)-$F1101)))</f>
        <v>#VALUE!</v>
      </c>
      <c r="O1101" s="21" t="e">
        <f>IF(OR($B1101="",O$3&lt;$D1101+Настройки!$B$7),0,MAX(0,$E1101-MAX(0,SUMIFS(Тех_Движение!$G$2:$G$5111,Тех_Движение!$D$2:$D$5111,$C1101,Тех_Движение!$B$2:$B$5111,"&lt;="&amp;O$3)-$F1101)))</f>
        <v>#VALUE!</v>
      </c>
      <c r="P1101" s="21" t="e">
        <f>IF(OR($B1101="",P$3&lt;$D1101+Настройки!$B$7),0,MAX(0,$E1101-MAX(0,SUMIFS(Тех_Движение!$G$2:$G$5111,Тех_Движение!$D$2:$D$5111,$C1101,Тех_Движение!$B$2:$B$5111,"&lt;="&amp;P$3)-$F1101)))</f>
        <v>#VALUE!</v>
      </c>
      <c r="Q1101" s="21" t="e">
        <f>IF(OR($B1101="",Q$3&lt;$D1101+Настройки!$B$7),0,MAX(0,$E1101-MAX(0,SUMIFS(Тех_Движение!$G$2:$G$5111,Тех_Движение!$D$2:$D$5111,$C1101,Тех_Движение!$B$2:$B$5111,"&lt;="&amp;Q$3)-$F1101)))</f>
        <v>#VALUE!</v>
      </c>
      <c r="R1101" s="21" t="str">
        <f t="shared" si="52"/>
        <v/>
      </c>
      <c r="S1101" s="23" t="str">
        <f>IF($B1101="","",VLOOKUP($C1101,Настройки!$A$11:$L$17,9,FALSE))</f>
        <v/>
      </c>
      <c r="T1101" s="23" t="str">
        <f t="shared" si="53"/>
        <v/>
      </c>
    </row>
    <row r="1102" spans="1:20" x14ac:dyDescent="0.3">
      <c r="A1102" s="20">
        <f>Тех_Движение!$A$1099</f>
        <v>1098</v>
      </c>
      <c r="B1102" s="20" t="str">
        <f>IF(Тех_Движение!$F$1099&gt;0,Тех_Движение!$I$1099,"")</f>
        <v/>
      </c>
      <c r="C1102" s="20" t="str">
        <f>IF($B1102="","",Тех_Движение!$D$1099)</f>
        <v/>
      </c>
      <c r="D1102" s="9" t="str">
        <f>IF($B1102="","",Тех_Движение!$B$1099)</f>
        <v/>
      </c>
      <c r="E1102" s="21" t="str">
        <f>IF($B1102="","",Тех_Движение!$F$1099)</f>
        <v/>
      </c>
      <c r="F1102" s="21" t="str">
        <f>IF($B1102="","",SUMIFS($E$5:$E1101,$C$5:$C1101,$C1102))</f>
        <v/>
      </c>
      <c r="G1102" s="21" t="str">
        <f>IF($B1102="","",MAX(0,$E1102-MAX(0,SUMIFS(Тех_Движение!$G$2:$G$5111,Тех_Движение!$D$2:$D$5111,$C1102,Тех_Движение!$B$2:$B$5111,"&lt;="&amp;Настройки!$B$5-1)-$F1102)))</f>
        <v/>
      </c>
      <c r="H1102" s="21" t="str">
        <f>IF($B1102="","",IF(AND($D1102&gt;=Настройки!$B$5,$D1102&lt;=Настройки!$B$6),$E1102,0))</f>
        <v/>
      </c>
      <c r="I1102" s="21" t="str">
        <f t="shared" si="51"/>
        <v/>
      </c>
      <c r="J1102" s="21" t="str">
        <f>IF($B1102="","",MAX(0,$E1102-MAX(0,SUMIFS(Тех_Движение!$G$2:$G$5111,Тех_Движение!$D$2:$D$5111,$C1102,Тех_Движение!$B$2:$B$5111,"&lt;="&amp;Настройки!$B$6)-$F1102)))</f>
        <v/>
      </c>
      <c r="K1102" s="21" t="e">
        <f>IF(OR($B1102="",K$3&lt;$D1102+Настройки!$B$7),0,MAX(0,$E1102-MAX(0,SUMIFS(Тех_Движение!$G$2:$G$5111,Тех_Движение!$D$2:$D$5111,$C1102,Тех_Движение!$B$2:$B$5111,"&lt;="&amp;K$3)-$F1102)))</f>
        <v>#VALUE!</v>
      </c>
      <c r="L1102" s="21" t="e">
        <f>IF(OR($B1102="",L$3&lt;$D1102+Настройки!$B$7),0,MAX(0,$E1102-MAX(0,SUMIFS(Тех_Движение!$G$2:$G$5111,Тех_Движение!$D$2:$D$5111,$C1102,Тех_Движение!$B$2:$B$5111,"&lt;="&amp;L$3)-$F1102)))</f>
        <v>#VALUE!</v>
      </c>
      <c r="M1102" s="21" t="e">
        <f>IF(OR($B1102="",M$3&lt;$D1102+Настройки!$B$7),0,MAX(0,$E1102-MAX(0,SUMIFS(Тех_Движение!$G$2:$G$5111,Тех_Движение!$D$2:$D$5111,$C1102,Тех_Движение!$B$2:$B$5111,"&lt;="&amp;M$3)-$F1102)))</f>
        <v>#VALUE!</v>
      </c>
      <c r="N1102" s="21" t="e">
        <f>IF(OR($B1102="",N$3&lt;$D1102+Настройки!$B$7),0,MAX(0,$E1102-MAX(0,SUMIFS(Тех_Движение!$G$2:$G$5111,Тех_Движение!$D$2:$D$5111,$C1102,Тех_Движение!$B$2:$B$5111,"&lt;="&amp;N$3)-$F1102)))</f>
        <v>#VALUE!</v>
      </c>
      <c r="O1102" s="21" t="e">
        <f>IF(OR($B1102="",O$3&lt;$D1102+Настройки!$B$7),0,MAX(0,$E1102-MAX(0,SUMIFS(Тех_Движение!$G$2:$G$5111,Тех_Движение!$D$2:$D$5111,$C1102,Тех_Движение!$B$2:$B$5111,"&lt;="&amp;O$3)-$F1102)))</f>
        <v>#VALUE!</v>
      </c>
      <c r="P1102" s="21" t="e">
        <f>IF(OR($B1102="",P$3&lt;$D1102+Настройки!$B$7),0,MAX(0,$E1102-MAX(0,SUMIFS(Тех_Движение!$G$2:$G$5111,Тех_Движение!$D$2:$D$5111,$C1102,Тех_Движение!$B$2:$B$5111,"&lt;="&amp;P$3)-$F1102)))</f>
        <v>#VALUE!</v>
      </c>
      <c r="Q1102" s="21" t="e">
        <f>IF(OR($B1102="",Q$3&lt;$D1102+Настройки!$B$7),0,MAX(0,$E1102-MAX(0,SUMIFS(Тех_Движение!$G$2:$G$5111,Тех_Движение!$D$2:$D$5111,$C1102,Тех_Движение!$B$2:$B$5111,"&lt;="&amp;Q$3)-$F1102)))</f>
        <v>#VALUE!</v>
      </c>
      <c r="R1102" s="21" t="str">
        <f t="shared" si="52"/>
        <v/>
      </c>
      <c r="S1102" s="23" t="str">
        <f>IF($B1102="","",VLOOKUP($C1102,Настройки!$A$11:$L$17,9,FALSE))</f>
        <v/>
      </c>
      <c r="T1102" s="23" t="str">
        <f t="shared" si="53"/>
        <v/>
      </c>
    </row>
    <row r="1103" spans="1:20" x14ac:dyDescent="0.3">
      <c r="A1103" s="20">
        <f>Тех_Движение!$A$1100</f>
        <v>1099</v>
      </c>
      <c r="B1103" s="20" t="str">
        <f>IF(Тех_Движение!$F$1100&gt;0,Тех_Движение!$I$1100,"")</f>
        <v/>
      </c>
      <c r="C1103" s="20" t="str">
        <f>IF($B1103="","",Тех_Движение!$D$1100)</f>
        <v/>
      </c>
      <c r="D1103" s="9" t="str">
        <f>IF($B1103="","",Тех_Движение!$B$1100)</f>
        <v/>
      </c>
      <c r="E1103" s="21" t="str">
        <f>IF($B1103="","",Тех_Движение!$F$1100)</f>
        <v/>
      </c>
      <c r="F1103" s="21" t="str">
        <f>IF($B1103="","",SUMIFS($E$5:$E1102,$C$5:$C1102,$C1103))</f>
        <v/>
      </c>
      <c r="G1103" s="21" t="str">
        <f>IF($B1103="","",MAX(0,$E1103-MAX(0,SUMIFS(Тех_Движение!$G$2:$G$5111,Тех_Движение!$D$2:$D$5111,$C1103,Тех_Движение!$B$2:$B$5111,"&lt;="&amp;Настройки!$B$5-1)-$F1103)))</f>
        <v/>
      </c>
      <c r="H1103" s="21" t="str">
        <f>IF($B1103="","",IF(AND($D1103&gt;=Настройки!$B$5,$D1103&lt;=Настройки!$B$6),$E1103,0))</f>
        <v/>
      </c>
      <c r="I1103" s="21" t="str">
        <f t="shared" si="51"/>
        <v/>
      </c>
      <c r="J1103" s="21" t="str">
        <f>IF($B1103="","",MAX(0,$E1103-MAX(0,SUMIFS(Тех_Движение!$G$2:$G$5111,Тех_Движение!$D$2:$D$5111,$C1103,Тех_Движение!$B$2:$B$5111,"&lt;="&amp;Настройки!$B$6)-$F1103)))</f>
        <v/>
      </c>
      <c r="K1103" s="21" t="e">
        <f>IF(OR($B1103="",K$3&lt;$D1103+Настройки!$B$7),0,MAX(0,$E1103-MAX(0,SUMIFS(Тех_Движение!$G$2:$G$5111,Тех_Движение!$D$2:$D$5111,$C1103,Тех_Движение!$B$2:$B$5111,"&lt;="&amp;K$3)-$F1103)))</f>
        <v>#VALUE!</v>
      </c>
      <c r="L1103" s="21" t="e">
        <f>IF(OR($B1103="",L$3&lt;$D1103+Настройки!$B$7),0,MAX(0,$E1103-MAX(0,SUMIFS(Тех_Движение!$G$2:$G$5111,Тех_Движение!$D$2:$D$5111,$C1103,Тех_Движение!$B$2:$B$5111,"&lt;="&amp;L$3)-$F1103)))</f>
        <v>#VALUE!</v>
      </c>
      <c r="M1103" s="21" t="e">
        <f>IF(OR($B1103="",M$3&lt;$D1103+Настройки!$B$7),0,MAX(0,$E1103-MAX(0,SUMIFS(Тех_Движение!$G$2:$G$5111,Тех_Движение!$D$2:$D$5111,$C1103,Тех_Движение!$B$2:$B$5111,"&lt;="&amp;M$3)-$F1103)))</f>
        <v>#VALUE!</v>
      </c>
      <c r="N1103" s="21" t="e">
        <f>IF(OR($B1103="",N$3&lt;$D1103+Настройки!$B$7),0,MAX(0,$E1103-MAX(0,SUMIFS(Тех_Движение!$G$2:$G$5111,Тех_Движение!$D$2:$D$5111,$C1103,Тех_Движение!$B$2:$B$5111,"&lt;="&amp;N$3)-$F1103)))</f>
        <v>#VALUE!</v>
      </c>
      <c r="O1103" s="21" t="e">
        <f>IF(OR($B1103="",O$3&lt;$D1103+Настройки!$B$7),0,MAX(0,$E1103-MAX(0,SUMIFS(Тех_Движение!$G$2:$G$5111,Тех_Движение!$D$2:$D$5111,$C1103,Тех_Движение!$B$2:$B$5111,"&lt;="&amp;O$3)-$F1103)))</f>
        <v>#VALUE!</v>
      </c>
      <c r="P1103" s="21" t="e">
        <f>IF(OR($B1103="",P$3&lt;$D1103+Настройки!$B$7),0,MAX(0,$E1103-MAX(0,SUMIFS(Тех_Движение!$G$2:$G$5111,Тех_Движение!$D$2:$D$5111,$C1103,Тех_Движение!$B$2:$B$5111,"&lt;="&amp;P$3)-$F1103)))</f>
        <v>#VALUE!</v>
      </c>
      <c r="Q1103" s="21" t="e">
        <f>IF(OR($B1103="",Q$3&lt;$D1103+Настройки!$B$7),0,MAX(0,$E1103-MAX(0,SUMIFS(Тех_Движение!$G$2:$G$5111,Тех_Движение!$D$2:$D$5111,$C1103,Тех_Движение!$B$2:$B$5111,"&lt;="&amp;Q$3)-$F1103)))</f>
        <v>#VALUE!</v>
      </c>
      <c r="R1103" s="21" t="str">
        <f t="shared" si="52"/>
        <v/>
      </c>
      <c r="S1103" s="23" t="str">
        <f>IF($B1103="","",VLOOKUP($C1103,Настройки!$A$11:$L$17,9,FALSE))</f>
        <v/>
      </c>
      <c r="T1103" s="23" t="str">
        <f t="shared" si="53"/>
        <v/>
      </c>
    </row>
    <row r="1104" spans="1:20" x14ac:dyDescent="0.3">
      <c r="A1104" s="20">
        <f>Тех_Движение!$A$1101</f>
        <v>1100</v>
      </c>
      <c r="B1104" s="20" t="str">
        <f>IF(Тех_Движение!$F$1101&gt;0,Тех_Движение!$I$1101,"")</f>
        <v/>
      </c>
      <c r="C1104" s="20" t="str">
        <f>IF($B1104="","",Тех_Движение!$D$1101)</f>
        <v/>
      </c>
      <c r="D1104" s="9" t="str">
        <f>IF($B1104="","",Тех_Движение!$B$1101)</f>
        <v/>
      </c>
      <c r="E1104" s="21" t="str">
        <f>IF($B1104="","",Тех_Движение!$F$1101)</f>
        <v/>
      </c>
      <c r="F1104" s="21" t="str">
        <f>IF($B1104="","",SUMIFS($E$5:$E1103,$C$5:$C1103,$C1104))</f>
        <v/>
      </c>
      <c r="G1104" s="21" t="str">
        <f>IF($B1104="","",MAX(0,$E1104-MAX(0,SUMIFS(Тех_Движение!$G$2:$G$5111,Тех_Движение!$D$2:$D$5111,$C1104,Тех_Движение!$B$2:$B$5111,"&lt;="&amp;Настройки!$B$5-1)-$F1104)))</f>
        <v/>
      </c>
      <c r="H1104" s="21" t="str">
        <f>IF($B1104="","",IF(AND($D1104&gt;=Настройки!$B$5,$D1104&lt;=Настройки!$B$6),$E1104,0))</f>
        <v/>
      </c>
      <c r="I1104" s="21" t="str">
        <f t="shared" si="51"/>
        <v/>
      </c>
      <c r="J1104" s="21" t="str">
        <f>IF($B1104="","",MAX(0,$E1104-MAX(0,SUMIFS(Тех_Движение!$G$2:$G$5111,Тех_Движение!$D$2:$D$5111,$C1104,Тех_Движение!$B$2:$B$5111,"&lt;="&amp;Настройки!$B$6)-$F1104)))</f>
        <v/>
      </c>
      <c r="K1104" s="21" t="e">
        <f>IF(OR($B1104="",K$3&lt;$D1104+Настройки!$B$7),0,MAX(0,$E1104-MAX(0,SUMIFS(Тех_Движение!$G$2:$G$5111,Тех_Движение!$D$2:$D$5111,$C1104,Тех_Движение!$B$2:$B$5111,"&lt;="&amp;K$3)-$F1104)))</f>
        <v>#VALUE!</v>
      </c>
      <c r="L1104" s="21" t="e">
        <f>IF(OR($B1104="",L$3&lt;$D1104+Настройки!$B$7),0,MAX(0,$E1104-MAX(0,SUMIFS(Тех_Движение!$G$2:$G$5111,Тех_Движение!$D$2:$D$5111,$C1104,Тех_Движение!$B$2:$B$5111,"&lt;="&amp;L$3)-$F1104)))</f>
        <v>#VALUE!</v>
      </c>
      <c r="M1104" s="21" t="e">
        <f>IF(OR($B1104="",M$3&lt;$D1104+Настройки!$B$7),0,MAX(0,$E1104-MAX(0,SUMIFS(Тех_Движение!$G$2:$G$5111,Тех_Движение!$D$2:$D$5111,$C1104,Тех_Движение!$B$2:$B$5111,"&lt;="&amp;M$3)-$F1104)))</f>
        <v>#VALUE!</v>
      </c>
      <c r="N1104" s="21" t="e">
        <f>IF(OR($B1104="",N$3&lt;$D1104+Настройки!$B$7),0,MAX(0,$E1104-MAX(0,SUMIFS(Тех_Движение!$G$2:$G$5111,Тех_Движение!$D$2:$D$5111,$C1104,Тех_Движение!$B$2:$B$5111,"&lt;="&amp;N$3)-$F1104)))</f>
        <v>#VALUE!</v>
      </c>
      <c r="O1104" s="21" t="e">
        <f>IF(OR($B1104="",O$3&lt;$D1104+Настройки!$B$7),0,MAX(0,$E1104-MAX(0,SUMIFS(Тех_Движение!$G$2:$G$5111,Тех_Движение!$D$2:$D$5111,$C1104,Тех_Движение!$B$2:$B$5111,"&lt;="&amp;O$3)-$F1104)))</f>
        <v>#VALUE!</v>
      </c>
      <c r="P1104" s="21" t="e">
        <f>IF(OR($B1104="",P$3&lt;$D1104+Настройки!$B$7),0,MAX(0,$E1104-MAX(0,SUMIFS(Тех_Движение!$G$2:$G$5111,Тех_Движение!$D$2:$D$5111,$C1104,Тех_Движение!$B$2:$B$5111,"&lt;="&amp;P$3)-$F1104)))</f>
        <v>#VALUE!</v>
      </c>
      <c r="Q1104" s="21" t="e">
        <f>IF(OR($B1104="",Q$3&lt;$D1104+Настройки!$B$7),0,MAX(0,$E1104-MAX(0,SUMIFS(Тех_Движение!$G$2:$G$5111,Тех_Движение!$D$2:$D$5111,$C1104,Тех_Движение!$B$2:$B$5111,"&lt;="&amp;Q$3)-$F1104)))</f>
        <v>#VALUE!</v>
      </c>
      <c r="R1104" s="21" t="str">
        <f t="shared" si="52"/>
        <v/>
      </c>
      <c r="S1104" s="23" t="str">
        <f>IF($B1104="","",VLOOKUP($C1104,Настройки!$A$11:$L$17,9,FALSE))</f>
        <v/>
      </c>
      <c r="T1104" s="23" t="str">
        <f t="shared" si="53"/>
        <v/>
      </c>
    </row>
    <row r="1105" spans="1:20" x14ac:dyDescent="0.3">
      <c r="A1105" s="20">
        <f>Тех_Движение!$A$1102</f>
        <v>1101</v>
      </c>
      <c r="B1105" s="20" t="str">
        <f>IF(Тех_Движение!$F$1102&gt;0,Тех_Движение!$I$1102,"")</f>
        <v/>
      </c>
      <c r="C1105" s="20" t="str">
        <f>IF($B1105="","",Тех_Движение!$D$1102)</f>
        <v/>
      </c>
      <c r="D1105" s="9" t="str">
        <f>IF($B1105="","",Тех_Движение!$B$1102)</f>
        <v/>
      </c>
      <c r="E1105" s="21" t="str">
        <f>IF($B1105="","",Тех_Движение!$F$1102)</f>
        <v/>
      </c>
      <c r="F1105" s="21" t="str">
        <f>IF($B1105="","",SUMIFS($E$5:$E1104,$C$5:$C1104,$C1105))</f>
        <v/>
      </c>
      <c r="G1105" s="21" t="str">
        <f>IF($B1105="","",MAX(0,$E1105-MAX(0,SUMIFS(Тех_Движение!$G$2:$G$5111,Тех_Движение!$D$2:$D$5111,$C1105,Тех_Движение!$B$2:$B$5111,"&lt;="&amp;Настройки!$B$5-1)-$F1105)))</f>
        <v/>
      </c>
      <c r="H1105" s="21" t="str">
        <f>IF($B1105="","",IF(AND($D1105&gt;=Настройки!$B$5,$D1105&lt;=Настройки!$B$6),$E1105,0))</f>
        <v/>
      </c>
      <c r="I1105" s="21" t="str">
        <f t="shared" si="51"/>
        <v/>
      </c>
      <c r="J1105" s="21" t="str">
        <f>IF($B1105="","",MAX(0,$E1105-MAX(0,SUMIFS(Тех_Движение!$G$2:$G$5111,Тех_Движение!$D$2:$D$5111,$C1105,Тех_Движение!$B$2:$B$5111,"&lt;="&amp;Настройки!$B$6)-$F1105)))</f>
        <v/>
      </c>
      <c r="K1105" s="21" t="e">
        <f>IF(OR($B1105="",K$3&lt;$D1105+Настройки!$B$7),0,MAX(0,$E1105-MAX(0,SUMIFS(Тех_Движение!$G$2:$G$5111,Тех_Движение!$D$2:$D$5111,$C1105,Тех_Движение!$B$2:$B$5111,"&lt;="&amp;K$3)-$F1105)))</f>
        <v>#VALUE!</v>
      </c>
      <c r="L1105" s="21" t="e">
        <f>IF(OR($B1105="",L$3&lt;$D1105+Настройки!$B$7),0,MAX(0,$E1105-MAX(0,SUMIFS(Тех_Движение!$G$2:$G$5111,Тех_Движение!$D$2:$D$5111,$C1105,Тех_Движение!$B$2:$B$5111,"&lt;="&amp;L$3)-$F1105)))</f>
        <v>#VALUE!</v>
      </c>
      <c r="M1105" s="21" t="e">
        <f>IF(OR($B1105="",M$3&lt;$D1105+Настройки!$B$7),0,MAX(0,$E1105-MAX(0,SUMIFS(Тех_Движение!$G$2:$G$5111,Тех_Движение!$D$2:$D$5111,$C1105,Тех_Движение!$B$2:$B$5111,"&lt;="&amp;M$3)-$F1105)))</f>
        <v>#VALUE!</v>
      </c>
      <c r="N1105" s="21" t="e">
        <f>IF(OR($B1105="",N$3&lt;$D1105+Настройки!$B$7),0,MAX(0,$E1105-MAX(0,SUMIFS(Тех_Движение!$G$2:$G$5111,Тех_Движение!$D$2:$D$5111,$C1105,Тех_Движение!$B$2:$B$5111,"&lt;="&amp;N$3)-$F1105)))</f>
        <v>#VALUE!</v>
      </c>
      <c r="O1105" s="21" t="e">
        <f>IF(OR($B1105="",O$3&lt;$D1105+Настройки!$B$7),0,MAX(0,$E1105-MAX(0,SUMIFS(Тех_Движение!$G$2:$G$5111,Тех_Движение!$D$2:$D$5111,$C1105,Тех_Движение!$B$2:$B$5111,"&lt;="&amp;O$3)-$F1105)))</f>
        <v>#VALUE!</v>
      </c>
      <c r="P1105" s="21" t="e">
        <f>IF(OR($B1105="",P$3&lt;$D1105+Настройки!$B$7),0,MAX(0,$E1105-MAX(0,SUMIFS(Тех_Движение!$G$2:$G$5111,Тех_Движение!$D$2:$D$5111,$C1105,Тех_Движение!$B$2:$B$5111,"&lt;="&amp;P$3)-$F1105)))</f>
        <v>#VALUE!</v>
      </c>
      <c r="Q1105" s="21" t="e">
        <f>IF(OR($B1105="",Q$3&lt;$D1105+Настройки!$B$7),0,MAX(0,$E1105-MAX(0,SUMIFS(Тех_Движение!$G$2:$G$5111,Тех_Движение!$D$2:$D$5111,$C1105,Тех_Движение!$B$2:$B$5111,"&lt;="&amp;Q$3)-$F1105)))</f>
        <v>#VALUE!</v>
      </c>
      <c r="R1105" s="21" t="str">
        <f t="shared" si="52"/>
        <v/>
      </c>
      <c r="S1105" s="23" t="str">
        <f>IF($B1105="","",VLOOKUP($C1105,Настройки!$A$11:$L$17,9,FALSE))</f>
        <v/>
      </c>
      <c r="T1105" s="23" t="str">
        <f t="shared" si="53"/>
        <v/>
      </c>
    </row>
    <row r="1106" spans="1:20" x14ac:dyDescent="0.3">
      <c r="A1106" s="20">
        <f>Тех_Движение!$A$1103</f>
        <v>1102</v>
      </c>
      <c r="B1106" s="20" t="str">
        <f>IF(Тех_Движение!$F$1103&gt;0,Тех_Движение!$I$1103,"")</f>
        <v/>
      </c>
      <c r="C1106" s="20" t="str">
        <f>IF($B1106="","",Тех_Движение!$D$1103)</f>
        <v/>
      </c>
      <c r="D1106" s="9" t="str">
        <f>IF($B1106="","",Тех_Движение!$B$1103)</f>
        <v/>
      </c>
      <c r="E1106" s="21" t="str">
        <f>IF($B1106="","",Тех_Движение!$F$1103)</f>
        <v/>
      </c>
      <c r="F1106" s="21" t="str">
        <f>IF($B1106="","",SUMIFS($E$5:$E1105,$C$5:$C1105,$C1106))</f>
        <v/>
      </c>
      <c r="G1106" s="21" t="str">
        <f>IF($B1106="","",MAX(0,$E1106-MAX(0,SUMIFS(Тех_Движение!$G$2:$G$5111,Тех_Движение!$D$2:$D$5111,$C1106,Тех_Движение!$B$2:$B$5111,"&lt;="&amp;Настройки!$B$5-1)-$F1106)))</f>
        <v/>
      </c>
      <c r="H1106" s="21" t="str">
        <f>IF($B1106="","",IF(AND($D1106&gt;=Настройки!$B$5,$D1106&lt;=Настройки!$B$6),$E1106,0))</f>
        <v/>
      </c>
      <c r="I1106" s="21" t="str">
        <f t="shared" si="51"/>
        <v/>
      </c>
      <c r="J1106" s="21" t="str">
        <f>IF($B1106="","",MAX(0,$E1106-MAX(0,SUMIFS(Тех_Движение!$G$2:$G$5111,Тех_Движение!$D$2:$D$5111,$C1106,Тех_Движение!$B$2:$B$5111,"&lt;="&amp;Настройки!$B$6)-$F1106)))</f>
        <v/>
      </c>
      <c r="K1106" s="21" t="e">
        <f>IF(OR($B1106="",K$3&lt;$D1106+Настройки!$B$7),0,MAX(0,$E1106-MAX(0,SUMIFS(Тех_Движение!$G$2:$G$5111,Тех_Движение!$D$2:$D$5111,$C1106,Тех_Движение!$B$2:$B$5111,"&lt;="&amp;K$3)-$F1106)))</f>
        <v>#VALUE!</v>
      </c>
      <c r="L1106" s="21" t="e">
        <f>IF(OR($B1106="",L$3&lt;$D1106+Настройки!$B$7),0,MAX(0,$E1106-MAX(0,SUMIFS(Тех_Движение!$G$2:$G$5111,Тех_Движение!$D$2:$D$5111,$C1106,Тех_Движение!$B$2:$B$5111,"&lt;="&amp;L$3)-$F1106)))</f>
        <v>#VALUE!</v>
      </c>
      <c r="M1106" s="21" t="e">
        <f>IF(OR($B1106="",M$3&lt;$D1106+Настройки!$B$7),0,MAX(0,$E1106-MAX(0,SUMIFS(Тех_Движение!$G$2:$G$5111,Тех_Движение!$D$2:$D$5111,$C1106,Тех_Движение!$B$2:$B$5111,"&lt;="&amp;M$3)-$F1106)))</f>
        <v>#VALUE!</v>
      </c>
      <c r="N1106" s="21" t="e">
        <f>IF(OR($B1106="",N$3&lt;$D1106+Настройки!$B$7),0,MAX(0,$E1106-MAX(0,SUMIFS(Тех_Движение!$G$2:$G$5111,Тех_Движение!$D$2:$D$5111,$C1106,Тех_Движение!$B$2:$B$5111,"&lt;="&amp;N$3)-$F1106)))</f>
        <v>#VALUE!</v>
      </c>
      <c r="O1106" s="21" t="e">
        <f>IF(OR($B1106="",O$3&lt;$D1106+Настройки!$B$7),0,MAX(0,$E1106-MAX(0,SUMIFS(Тех_Движение!$G$2:$G$5111,Тех_Движение!$D$2:$D$5111,$C1106,Тех_Движение!$B$2:$B$5111,"&lt;="&amp;O$3)-$F1106)))</f>
        <v>#VALUE!</v>
      </c>
      <c r="P1106" s="21" t="e">
        <f>IF(OR($B1106="",P$3&lt;$D1106+Настройки!$B$7),0,MAX(0,$E1106-MAX(0,SUMIFS(Тех_Движение!$G$2:$G$5111,Тех_Движение!$D$2:$D$5111,$C1106,Тех_Движение!$B$2:$B$5111,"&lt;="&amp;P$3)-$F1106)))</f>
        <v>#VALUE!</v>
      </c>
      <c r="Q1106" s="21" t="e">
        <f>IF(OR($B1106="",Q$3&lt;$D1106+Настройки!$B$7),0,MAX(0,$E1106-MAX(0,SUMIFS(Тех_Движение!$G$2:$G$5111,Тех_Движение!$D$2:$D$5111,$C1106,Тех_Движение!$B$2:$B$5111,"&lt;="&amp;Q$3)-$F1106)))</f>
        <v>#VALUE!</v>
      </c>
      <c r="R1106" s="21" t="str">
        <f t="shared" si="52"/>
        <v/>
      </c>
      <c r="S1106" s="23" t="str">
        <f>IF($B1106="","",VLOOKUP($C1106,Настройки!$A$11:$L$17,9,FALSE))</f>
        <v/>
      </c>
      <c r="T1106" s="23" t="str">
        <f t="shared" si="53"/>
        <v/>
      </c>
    </row>
    <row r="1107" spans="1:20" x14ac:dyDescent="0.3">
      <c r="A1107" s="20">
        <f>Тех_Движение!$A$1104</f>
        <v>1103</v>
      </c>
      <c r="B1107" s="20" t="str">
        <f>IF(Тех_Движение!$F$1104&gt;0,Тех_Движение!$I$1104,"")</f>
        <v/>
      </c>
      <c r="C1107" s="20" t="str">
        <f>IF($B1107="","",Тех_Движение!$D$1104)</f>
        <v/>
      </c>
      <c r="D1107" s="9" t="str">
        <f>IF($B1107="","",Тех_Движение!$B$1104)</f>
        <v/>
      </c>
      <c r="E1107" s="21" t="str">
        <f>IF($B1107="","",Тех_Движение!$F$1104)</f>
        <v/>
      </c>
      <c r="F1107" s="21" t="str">
        <f>IF($B1107="","",SUMIFS($E$5:$E1106,$C$5:$C1106,$C1107))</f>
        <v/>
      </c>
      <c r="G1107" s="21" t="str">
        <f>IF($B1107="","",MAX(0,$E1107-MAX(0,SUMIFS(Тех_Движение!$G$2:$G$5111,Тех_Движение!$D$2:$D$5111,$C1107,Тех_Движение!$B$2:$B$5111,"&lt;="&amp;Настройки!$B$5-1)-$F1107)))</f>
        <v/>
      </c>
      <c r="H1107" s="21" t="str">
        <f>IF($B1107="","",IF(AND($D1107&gt;=Настройки!$B$5,$D1107&lt;=Настройки!$B$6),$E1107,0))</f>
        <v/>
      </c>
      <c r="I1107" s="21" t="str">
        <f t="shared" si="51"/>
        <v/>
      </c>
      <c r="J1107" s="21" t="str">
        <f>IF($B1107="","",MAX(0,$E1107-MAX(0,SUMIFS(Тех_Движение!$G$2:$G$5111,Тех_Движение!$D$2:$D$5111,$C1107,Тех_Движение!$B$2:$B$5111,"&lt;="&amp;Настройки!$B$6)-$F1107)))</f>
        <v/>
      </c>
      <c r="K1107" s="21" t="e">
        <f>IF(OR($B1107="",K$3&lt;$D1107+Настройки!$B$7),0,MAX(0,$E1107-MAX(0,SUMIFS(Тех_Движение!$G$2:$G$5111,Тех_Движение!$D$2:$D$5111,$C1107,Тех_Движение!$B$2:$B$5111,"&lt;="&amp;K$3)-$F1107)))</f>
        <v>#VALUE!</v>
      </c>
      <c r="L1107" s="21" t="e">
        <f>IF(OR($B1107="",L$3&lt;$D1107+Настройки!$B$7),0,MAX(0,$E1107-MAX(0,SUMIFS(Тех_Движение!$G$2:$G$5111,Тех_Движение!$D$2:$D$5111,$C1107,Тех_Движение!$B$2:$B$5111,"&lt;="&amp;L$3)-$F1107)))</f>
        <v>#VALUE!</v>
      </c>
      <c r="M1107" s="21" t="e">
        <f>IF(OR($B1107="",M$3&lt;$D1107+Настройки!$B$7),0,MAX(0,$E1107-MAX(0,SUMIFS(Тех_Движение!$G$2:$G$5111,Тех_Движение!$D$2:$D$5111,$C1107,Тех_Движение!$B$2:$B$5111,"&lt;="&amp;M$3)-$F1107)))</f>
        <v>#VALUE!</v>
      </c>
      <c r="N1107" s="21" t="e">
        <f>IF(OR($B1107="",N$3&lt;$D1107+Настройки!$B$7),0,MAX(0,$E1107-MAX(0,SUMIFS(Тех_Движение!$G$2:$G$5111,Тех_Движение!$D$2:$D$5111,$C1107,Тех_Движение!$B$2:$B$5111,"&lt;="&amp;N$3)-$F1107)))</f>
        <v>#VALUE!</v>
      </c>
      <c r="O1107" s="21" t="e">
        <f>IF(OR($B1107="",O$3&lt;$D1107+Настройки!$B$7),0,MAX(0,$E1107-MAX(0,SUMIFS(Тех_Движение!$G$2:$G$5111,Тех_Движение!$D$2:$D$5111,$C1107,Тех_Движение!$B$2:$B$5111,"&lt;="&amp;O$3)-$F1107)))</f>
        <v>#VALUE!</v>
      </c>
      <c r="P1107" s="21" t="e">
        <f>IF(OR($B1107="",P$3&lt;$D1107+Настройки!$B$7),0,MAX(0,$E1107-MAX(0,SUMIFS(Тех_Движение!$G$2:$G$5111,Тех_Движение!$D$2:$D$5111,$C1107,Тех_Движение!$B$2:$B$5111,"&lt;="&amp;P$3)-$F1107)))</f>
        <v>#VALUE!</v>
      </c>
      <c r="Q1107" s="21" t="e">
        <f>IF(OR($B1107="",Q$3&lt;$D1107+Настройки!$B$7),0,MAX(0,$E1107-MAX(0,SUMIFS(Тех_Движение!$G$2:$G$5111,Тех_Движение!$D$2:$D$5111,$C1107,Тех_Движение!$B$2:$B$5111,"&lt;="&amp;Q$3)-$F1107)))</f>
        <v>#VALUE!</v>
      </c>
      <c r="R1107" s="21" t="str">
        <f t="shared" si="52"/>
        <v/>
      </c>
      <c r="S1107" s="23" t="str">
        <f>IF($B1107="","",VLOOKUP($C1107,Настройки!$A$11:$L$17,9,FALSE))</f>
        <v/>
      </c>
      <c r="T1107" s="23" t="str">
        <f t="shared" si="53"/>
        <v/>
      </c>
    </row>
    <row r="1108" spans="1:20" x14ac:dyDescent="0.3">
      <c r="A1108" s="20">
        <f>Тех_Движение!$A$1105</f>
        <v>1104</v>
      </c>
      <c r="B1108" s="20" t="str">
        <f>IF(Тех_Движение!$F$1105&gt;0,Тех_Движение!$I$1105,"")</f>
        <v/>
      </c>
      <c r="C1108" s="20" t="str">
        <f>IF($B1108="","",Тех_Движение!$D$1105)</f>
        <v/>
      </c>
      <c r="D1108" s="9" t="str">
        <f>IF($B1108="","",Тех_Движение!$B$1105)</f>
        <v/>
      </c>
      <c r="E1108" s="21" t="str">
        <f>IF($B1108="","",Тех_Движение!$F$1105)</f>
        <v/>
      </c>
      <c r="F1108" s="21" t="str">
        <f>IF($B1108="","",SUMIFS($E$5:$E1107,$C$5:$C1107,$C1108))</f>
        <v/>
      </c>
      <c r="G1108" s="21" t="str">
        <f>IF($B1108="","",MAX(0,$E1108-MAX(0,SUMIFS(Тех_Движение!$G$2:$G$5111,Тех_Движение!$D$2:$D$5111,$C1108,Тех_Движение!$B$2:$B$5111,"&lt;="&amp;Настройки!$B$5-1)-$F1108)))</f>
        <v/>
      </c>
      <c r="H1108" s="21" t="str">
        <f>IF($B1108="","",IF(AND($D1108&gt;=Настройки!$B$5,$D1108&lt;=Настройки!$B$6),$E1108,0))</f>
        <v/>
      </c>
      <c r="I1108" s="21" t="str">
        <f t="shared" si="51"/>
        <v/>
      </c>
      <c r="J1108" s="21" t="str">
        <f>IF($B1108="","",MAX(0,$E1108-MAX(0,SUMIFS(Тех_Движение!$G$2:$G$5111,Тех_Движение!$D$2:$D$5111,$C1108,Тех_Движение!$B$2:$B$5111,"&lt;="&amp;Настройки!$B$6)-$F1108)))</f>
        <v/>
      </c>
      <c r="K1108" s="21" t="e">
        <f>IF(OR($B1108="",K$3&lt;$D1108+Настройки!$B$7),0,MAX(0,$E1108-MAX(0,SUMIFS(Тех_Движение!$G$2:$G$5111,Тех_Движение!$D$2:$D$5111,$C1108,Тех_Движение!$B$2:$B$5111,"&lt;="&amp;K$3)-$F1108)))</f>
        <v>#VALUE!</v>
      </c>
      <c r="L1108" s="21" t="e">
        <f>IF(OR($B1108="",L$3&lt;$D1108+Настройки!$B$7),0,MAX(0,$E1108-MAX(0,SUMIFS(Тех_Движение!$G$2:$G$5111,Тех_Движение!$D$2:$D$5111,$C1108,Тех_Движение!$B$2:$B$5111,"&lt;="&amp;L$3)-$F1108)))</f>
        <v>#VALUE!</v>
      </c>
      <c r="M1108" s="21" t="e">
        <f>IF(OR($B1108="",M$3&lt;$D1108+Настройки!$B$7),0,MAX(0,$E1108-MAX(0,SUMIFS(Тех_Движение!$G$2:$G$5111,Тех_Движение!$D$2:$D$5111,$C1108,Тех_Движение!$B$2:$B$5111,"&lt;="&amp;M$3)-$F1108)))</f>
        <v>#VALUE!</v>
      </c>
      <c r="N1108" s="21" t="e">
        <f>IF(OR($B1108="",N$3&lt;$D1108+Настройки!$B$7),0,MAX(0,$E1108-MAX(0,SUMIFS(Тех_Движение!$G$2:$G$5111,Тех_Движение!$D$2:$D$5111,$C1108,Тех_Движение!$B$2:$B$5111,"&lt;="&amp;N$3)-$F1108)))</f>
        <v>#VALUE!</v>
      </c>
      <c r="O1108" s="21" t="e">
        <f>IF(OR($B1108="",O$3&lt;$D1108+Настройки!$B$7),0,MAX(0,$E1108-MAX(0,SUMIFS(Тех_Движение!$G$2:$G$5111,Тех_Движение!$D$2:$D$5111,$C1108,Тех_Движение!$B$2:$B$5111,"&lt;="&amp;O$3)-$F1108)))</f>
        <v>#VALUE!</v>
      </c>
      <c r="P1108" s="21" t="e">
        <f>IF(OR($B1108="",P$3&lt;$D1108+Настройки!$B$7),0,MAX(0,$E1108-MAX(0,SUMIFS(Тех_Движение!$G$2:$G$5111,Тех_Движение!$D$2:$D$5111,$C1108,Тех_Движение!$B$2:$B$5111,"&lt;="&amp;P$3)-$F1108)))</f>
        <v>#VALUE!</v>
      </c>
      <c r="Q1108" s="21" t="e">
        <f>IF(OR($B1108="",Q$3&lt;$D1108+Настройки!$B$7),0,MAX(0,$E1108-MAX(0,SUMIFS(Тех_Движение!$G$2:$G$5111,Тех_Движение!$D$2:$D$5111,$C1108,Тех_Движение!$B$2:$B$5111,"&lt;="&amp;Q$3)-$F1108)))</f>
        <v>#VALUE!</v>
      </c>
      <c r="R1108" s="21" t="str">
        <f t="shared" si="52"/>
        <v/>
      </c>
      <c r="S1108" s="23" t="str">
        <f>IF($B1108="","",VLOOKUP($C1108,Настройки!$A$11:$L$17,9,FALSE))</f>
        <v/>
      </c>
      <c r="T1108" s="23" t="str">
        <f t="shared" si="53"/>
        <v/>
      </c>
    </row>
    <row r="1109" spans="1:20" x14ac:dyDescent="0.3">
      <c r="A1109" s="20">
        <f>Тех_Движение!$A$1106</f>
        <v>1105</v>
      </c>
      <c r="B1109" s="20" t="str">
        <f>IF(Тех_Движение!$F$1106&gt;0,Тех_Движение!$I$1106,"")</f>
        <v/>
      </c>
      <c r="C1109" s="20" t="str">
        <f>IF($B1109="","",Тех_Движение!$D$1106)</f>
        <v/>
      </c>
      <c r="D1109" s="9" t="str">
        <f>IF($B1109="","",Тех_Движение!$B$1106)</f>
        <v/>
      </c>
      <c r="E1109" s="21" t="str">
        <f>IF($B1109="","",Тех_Движение!$F$1106)</f>
        <v/>
      </c>
      <c r="F1109" s="21" t="str">
        <f>IF($B1109="","",SUMIFS($E$5:$E1108,$C$5:$C1108,$C1109))</f>
        <v/>
      </c>
      <c r="G1109" s="21" t="str">
        <f>IF($B1109="","",MAX(0,$E1109-MAX(0,SUMIFS(Тех_Движение!$G$2:$G$5111,Тех_Движение!$D$2:$D$5111,$C1109,Тех_Движение!$B$2:$B$5111,"&lt;="&amp;Настройки!$B$5-1)-$F1109)))</f>
        <v/>
      </c>
      <c r="H1109" s="21" t="str">
        <f>IF($B1109="","",IF(AND($D1109&gt;=Настройки!$B$5,$D1109&lt;=Настройки!$B$6),$E1109,0))</f>
        <v/>
      </c>
      <c r="I1109" s="21" t="str">
        <f t="shared" si="51"/>
        <v/>
      </c>
      <c r="J1109" s="21" t="str">
        <f>IF($B1109="","",MAX(0,$E1109-MAX(0,SUMIFS(Тех_Движение!$G$2:$G$5111,Тех_Движение!$D$2:$D$5111,$C1109,Тех_Движение!$B$2:$B$5111,"&lt;="&amp;Настройки!$B$6)-$F1109)))</f>
        <v/>
      </c>
      <c r="K1109" s="21" t="e">
        <f>IF(OR($B1109="",K$3&lt;$D1109+Настройки!$B$7),0,MAX(0,$E1109-MAX(0,SUMIFS(Тех_Движение!$G$2:$G$5111,Тех_Движение!$D$2:$D$5111,$C1109,Тех_Движение!$B$2:$B$5111,"&lt;="&amp;K$3)-$F1109)))</f>
        <v>#VALUE!</v>
      </c>
      <c r="L1109" s="21" t="e">
        <f>IF(OR($B1109="",L$3&lt;$D1109+Настройки!$B$7),0,MAX(0,$E1109-MAX(0,SUMIFS(Тех_Движение!$G$2:$G$5111,Тех_Движение!$D$2:$D$5111,$C1109,Тех_Движение!$B$2:$B$5111,"&lt;="&amp;L$3)-$F1109)))</f>
        <v>#VALUE!</v>
      </c>
      <c r="M1109" s="21" t="e">
        <f>IF(OR($B1109="",M$3&lt;$D1109+Настройки!$B$7),0,MAX(0,$E1109-MAX(0,SUMIFS(Тех_Движение!$G$2:$G$5111,Тех_Движение!$D$2:$D$5111,$C1109,Тех_Движение!$B$2:$B$5111,"&lt;="&amp;M$3)-$F1109)))</f>
        <v>#VALUE!</v>
      </c>
      <c r="N1109" s="21" t="e">
        <f>IF(OR($B1109="",N$3&lt;$D1109+Настройки!$B$7),0,MAX(0,$E1109-MAX(0,SUMIFS(Тех_Движение!$G$2:$G$5111,Тех_Движение!$D$2:$D$5111,$C1109,Тех_Движение!$B$2:$B$5111,"&lt;="&amp;N$3)-$F1109)))</f>
        <v>#VALUE!</v>
      </c>
      <c r="O1109" s="21" t="e">
        <f>IF(OR($B1109="",O$3&lt;$D1109+Настройки!$B$7),0,MAX(0,$E1109-MAX(0,SUMIFS(Тех_Движение!$G$2:$G$5111,Тех_Движение!$D$2:$D$5111,$C1109,Тех_Движение!$B$2:$B$5111,"&lt;="&amp;O$3)-$F1109)))</f>
        <v>#VALUE!</v>
      </c>
      <c r="P1109" s="21" t="e">
        <f>IF(OR($B1109="",P$3&lt;$D1109+Настройки!$B$7),0,MAX(0,$E1109-MAX(0,SUMIFS(Тех_Движение!$G$2:$G$5111,Тех_Движение!$D$2:$D$5111,$C1109,Тех_Движение!$B$2:$B$5111,"&lt;="&amp;P$3)-$F1109)))</f>
        <v>#VALUE!</v>
      </c>
      <c r="Q1109" s="21" t="e">
        <f>IF(OR($B1109="",Q$3&lt;$D1109+Настройки!$B$7),0,MAX(0,$E1109-MAX(0,SUMIFS(Тех_Движение!$G$2:$G$5111,Тех_Движение!$D$2:$D$5111,$C1109,Тех_Движение!$B$2:$B$5111,"&lt;="&amp;Q$3)-$F1109)))</f>
        <v>#VALUE!</v>
      </c>
      <c r="R1109" s="21" t="str">
        <f t="shared" si="52"/>
        <v/>
      </c>
      <c r="S1109" s="23" t="str">
        <f>IF($B1109="","",VLOOKUP($C1109,Настройки!$A$11:$L$17,9,FALSE))</f>
        <v/>
      </c>
      <c r="T1109" s="23" t="str">
        <f t="shared" si="53"/>
        <v/>
      </c>
    </row>
    <row r="1110" spans="1:20" x14ac:dyDescent="0.3">
      <c r="A1110" s="20">
        <f>Тех_Движение!$A$1107</f>
        <v>1106</v>
      </c>
      <c r="B1110" s="20" t="str">
        <f>IF(Тех_Движение!$F$1107&gt;0,Тех_Движение!$I$1107,"")</f>
        <v/>
      </c>
      <c r="C1110" s="20" t="str">
        <f>IF($B1110="","",Тех_Движение!$D$1107)</f>
        <v/>
      </c>
      <c r="D1110" s="9" t="str">
        <f>IF($B1110="","",Тех_Движение!$B$1107)</f>
        <v/>
      </c>
      <c r="E1110" s="21" t="str">
        <f>IF($B1110="","",Тех_Движение!$F$1107)</f>
        <v/>
      </c>
      <c r="F1110" s="21" t="str">
        <f>IF($B1110="","",SUMIFS($E$5:$E1109,$C$5:$C1109,$C1110))</f>
        <v/>
      </c>
      <c r="G1110" s="21" t="str">
        <f>IF($B1110="","",MAX(0,$E1110-MAX(0,SUMIFS(Тех_Движение!$G$2:$G$5111,Тех_Движение!$D$2:$D$5111,$C1110,Тех_Движение!$B$2:$B$5111,"&lt;="&amp;Настройки!$B$5-1)-$F1110)))</f>
        <v/>
      </c>
      <c r="H1110" s="21" t="str">
        <f>IF($B1110="","",IF(AND($D1110&gt;=Настройки!$B$5,$D1110&lt;=Настройки!$B$6),$E1110,0))</f>
        <v/>
      </c>
      <c r="I1110" s="21" t="str">
        <f t="shared" si="51"/>
        <v/>
      </c>
      <c r="J1110" s="21" t="str">
        <f>IF($B1110="","",MAX(0,$E1110-MAX(0,SUMIFS(Тех_Движение!$G$2:$G$5111,Тех_Движение!$D$2:$D$5111,$C1110,Тех_Движение!$B$2:$B$5111,"&lt;="&amp;Настройки!$B$6)-$F1110)))</f>
        <v/>
      </c>
      <c r="K1110" s="21" t="e">
        <f>IF(OR($B1110="",K$3&lt;$D1110+Настройки!$B$7),0,MAX(0,$E1110-MAX(0,SUMIFS(Тех_Движение!$G$2:$G$5111,Тех_Движение!$D$2:$D$5111,$C1110,Тех_Движение!$B$2:$B$5111,"&lt;="&amp;K$3)-$F1110)))</f>
        <v>#VALUE!</v>
      </c>
      <c r="L1110" s="21" t="e">
        <f>IF(OR($B1110="",L$3&lt;$D1110+Настройки!$B$7),0,MAX(0,$E1110-MAX(0,SUMIFS(Тех_Движение!$G$2:$G$5111,Тех_Движение!$D$2:$D$5111,$C1110,Тех_Движение!$B$2:$B$5111,"&lt;="&amp;L$3)-$F1110)))</f>
        <v>#VALUE!</v>
      </c>
      <c r="M1110" s="21" t="e">
        <f>IF(OR($B1110="",M$3&lt;$D1110+Настройки!$B$7),0,MAX(0,$E1110-MAX(0,SUMIFS(Тех_Движение!$G$2:$G$5111,Тех_Движение!$D$2:$D$5111,$C1110,Тех_Движение!$B$2:$B$5111,"&lt;="&amp;M$3)-$F1110)))</f>
        <v>#VALUE!</v>
      </c>
      <c r="N1110" s="21" t="e">
        <f>IF(OR($B1110="",N$3&lt;$D1110+Настройки!$B$7),0,MAX(0,$E1110-MAX(0,SUMIFS(Тех_Движение!$G$2:$G$5111,Тех_Движение!$D$2:$D$5111,$C1110,Тех_Движение!$B$2:$B$5111,"&lt;="&amp;N$3)-$F1110)))</f>
        <v>#VALUE!</v>
      </c>
      <c r="O1110" s="21" t="e">
        <f>IF(OR($B1110="",O$3&lt;$D1110+Настройки!$B$7),0,MAX(0,$E1110-MAX(0,SUMIFS(Тех_Движение!$G$2:$G$5111,Тех_Движение!$D$2:$D$5111,$C1110,Тех_Движение!$B$2:$B$5111,"&lt;="&amp;O$3)-$F1110)))</f>
        <v>#VALUE!</v>
      </c>
      <c r="P1110" s="21" t="e">
        <f>IF(OR($B1110="",P$3&lt;$D1110+Настройки!$B$7),0,MAX(0,$E1110-MAX(0,SUMIFS(Тех_Движение!$G$2:$G$5111,Тех_Движение!$D$2:$D$5111,$C1110,Тех_Движение!$B$2:$B$5111,"&lt;="&amp;P$3)-$F1110)))</f>
        <v>#VALUE!</v>
      </c>
      <c r="Q1110" s="21" t="e">
        <f>IF(OR($B1110="",Q$3&lt;$D1110+Настройки!$B$7),0,MAX(0,$E1110-MAX(0,SUMIFS(Тех_Движение!$G$2:$G$5111,Тех_Движение!$D$2:$D$5111,$C1110,Тех_Движение!$B$2:$B$5111,"&lt;="&amp;Q$3)-$F1110)))</f>
        <v>#VALUE!</v>
      </c>
      <c r="R1110" s="21" t="str">
        <f t="shared" si="52"/>
        <v/>
      </c>
      <c r="S1110" s="23" t="str">
        <f>IF($B1110="","",VLOOKUP($C1110,Настройки!$A$11:$L$17,9,FALSE))</f>
        <v/>
      </c>
      <c r="T1110" s="23" t="str">
        <f t="shared" si="53"/>
        <v/>
      </c>
    </row>
    <row r="1111" spans="1:20" x14ac:dyDescent="0.3">
      <c r="A1111" s="20">
        <f>Тех_Движение!$A$1108</f>
        <v>1107</v>
      </c>
      <c r="B1111" s="20" t="str">
        <f>IF(Тех_Движение!$F$1108&gt;0,Тех_Движение!$I$1108,"")</f>
        <v/>
      </c>
      <c r="C1111" s="20" t="str">
        <f>IF($B1111="","",Тех_Движение!$D$1108)</f>
        <v/>
      </c>
      <c r="D1111" s="9" t="str">
        <f>IF($B1111="","",Тех_Движение!$B$1108)</f>
        <v/>
      </c>
      <c r="E1111" s="21" t="str">
        <f>IF($B1111="","",Тех_Движение!$F$1108)</f>
        <v/>
      </c>
      <c r="F1111" s="21" t="str">
        <f>IF($B1111="","",SUMIFS($E$5:$E1110,$C$5:$C1110,$C1111))</f>
        <v/>
      </c>
      <c r="G1111" s="21" t="str">
        <f>IF($B1111="","",MAX(0,$E1111-MAX(0,SUMIFS(Тех_Движение!$G$2:$G$5111,Тех_Движение!$D$2:$D$5111,$C1111,Тех_Движение!$B$2:$B$5111,"&lt;="&amp;Настройки!$B$5-1)-$F1111)))</f>
        <v/>
      </c>
      <c r="H1111" s="21" t="str">
        <f>IF($B1111="","",IF(AND($D1111&gt;=Настройки!$B$5,$D1111&lt;=Настройки!$B$6),$E1111,0))</f>
        <v/>
      </c>
      <c r="I1111" s="21" t="str">
        <f t="shared" si="51"/>
        <v/>
      </c>
      <c r="J1111" s="21" t="str">
        <f>IF($B1111="","",MAX(0,$E1111-MAX(0,SUMIFS(Тех_Движение!$G$2:$G$5111,Тех_Движение!$D$2:$D$5111,$C1111,Тех_Движение!$B$2:$B$5111,"&lt;="&amp;Настройки!$B$6)-$F1111)))</f>
        <v/>
      </c>
      <c r="K1111" s="21" t="e">
        <f>IF(OR($B1111="",K$3&lt;$D1111+Настройки!$B$7),0,MAX(0,$E1111-MAX(0,SUMIFS(Тех_Движение!$G$2:$G$5111,Тех_Движение!$D$2:$D$5111,$C1111,Тех_Движение!$B$2:$B$5111,"&lt;="&amp;K$3)-$F1111)))</f>
        <v>#VALUE!</v>
      </c>
      <c r="L1111" s="21" t="e">
        <f>IF(OR($B1111="",L$3&lt;$D1111+Настройки!$B$7),0,MAX(0,$E1111-MAX(0,SUMIFS(Тех_Движение!$G$2:$G$5111,Тех_Движение!$D$2:$D$5111,$C1111,Тех_Движение!$B$2:$B$5111,"&lt;="&amp;L$3)-$F1111)))</f>
        <v>#VALUE!</v>
      </c>
      <c r="M1111" s="21" t="e">
        <f>IF(OR($B1111="",M$3&lt;$D1111+Настройки!$B$7),0,MAX(0,$E1111-MAX(0,SUMIFS(Тех_Движение!$G$2:$G$5111,Тех_Движение!$D$2:$D$5111,$C1111,Тех_Движение!$B$2:$B$5111,"&lt;="&amp;M$3)-$F1111)))</f>
        <v>#VALUE!</v>
      </c>
      <c r="N1111" s="21" t="e">
        <f>IF(OR($B1111="",N$3&lt;$D1111+Настройки!$B$7),0,MAX(0,$E1111-MAX(0,SUMIFS(Тех_Движение!$G$2:$G$5111,Тех_Движение!$D$2:$D$5111,$C1111,Тех_Движение!$B$2:$B$5111,"&lt;="&amp;N$3)-$F1111)))</f>
        <v>#VALUE!</v>
      </c>
      <c r="O1111" s="21" t="e">
        <f>IF(OR($B1111="",O$3&lt;$D1111+Настройки!$B$7),0,MAX(0,$E1111-MAX(0,SUMIFS(Тех_Движение!$G$2:$G$5111,Тех_Движение!$D$2:$D$5111,$C1111,Тех_Движение!$B$2:$B$5111,"&lt;="&amp;O$3)-$F1111)))</f>
        <v>#VALUE!</v>
      </c>
      <c r="P1111" s="21" t="e">
        <f>IF(OR($B1111="",P$3&lt;$D1111+Настройки!$B$7),0,MAX(0,$E1111-MAX(0,SUMIFS(Тех_Движение!$G$2:$G$5111,Тех_Движение!$D$2:$D$5111,$C1111,Тех_Движение!$B$2:$B$5111,"&lt;="&amp;P$3)-$F1111)))</f>
        <v>#VALUE!</v>
      </c>
      <c r="Q1111" s="21" t="e">
        <f>IF(OR($B1111="",Q$3&lt;$D1111+Настройки!$B$7),0,MAX(0,$E1111-MAX(0,SUMIFS(Тех_Движение!$G$2:$G$5111,Тех_Движение!$D$2:$D$5111,$C1111,Тех_Движение!$B$2:$B$5111,"&lt;="&amp;Q$3)-$F1111)))</f>
        <v>#VALUE!</v>
      </c>
      <c r="R1111" s="21" t="str">
        <f t="shared" si="52"/>
        <v/>
      </c>
      <c r="S1111" s="23" t="str">
        <f>IF($B1111="","",VLOOKUP($C1111,Настройки!$A$11:$L$17,9,FALSE))</f>
        <v/>
      </c>
      <c r="T1111" s="23" t="str">
        <f t="shared" si="53"/>
        <v/>
      </c>
    </row>
    <row r="1112" spans="1:20" x14ac:dyDescent="0.3">
      <c r="A1112" s="20">
        <f>Тех_Движение!$A$1109</f>
        <v>1108</v>
      </c>
      <c r="B1112" s="20" t="str">
        <f>IF(Тех_Движение!$F$1109&gt;0,Тех_Движение!$I$1109,"")</f>
        <v/>
      </c>
      <c r="C1112" s="20" t="str">
        <f>IF($B1112="","",Тех_Движение!$D$1109)</f>
        <v/>
      </c>
      <c r="D1112" s="9" t="str">
        <f>IF($B1112="","",Тех_Движение!$B$1109)</f>
        <v/>
      </c>
      <c r="E1112" s="21" t="str">
        <f>IF($B1112="","",Тех_Движение!$F$1109)</f>
        <v/>
      </c>
      <c r="F1112" s="21" t="str">
        <f>IF($B1112="","",SUMIFS($E$5:$E1111,$C$5:$C1111,$C1112))</f>
        <v/>
      </c>
      <c r="G1112" s="21" t="str">
        <f>IF($B1112="","",MAX(0,$E1112-MAX(0,SUMIFS(Тех_Движение!$G$2:$G$5111,Тех_Движение!$D$2:$D$5111,$C1112,Тех_Движение!$B$2:$B$5111,"&lt;="&amp;Настройки!$B$5-1)-$F1112)))</f>
        <v/>
      </c>
      <c r="H1112" s="21" t="str">
        <f>IF($B1112="","",IF(AND($D1112&gt;=Настройки!$B$5,$D1112&lt;=Настройки!$B$6),$E1112,0))</f>
        <v/>
      </c>
      <c r="I1112" s="21" t="str">
        <f t="shared" si="51"/>
        <v/>
      </c>
      <c r="J1112" s="21" t="str">
        <f>IF($B1112="","",MAX(0,$E1112-MAX(0,SUMIFS(Тех_Движение!$G$2:$G$5111,Тех_Движение!$D$2:$D$5111,$C1112,Тех_Движение!$B$2:$B$5111,"&lt;="&amp;Настройки!$B$6)-$F1112)))</f>
        <v/>
      </c>
      <c r="K1112" s="21" t="e">
        <f>IF(OR($B1112="",K$3&lt;$D1112+Настройки!$B$7),0,MAX(0,$E1112-MAX(0,SUMIFS(Тех_Движение!$G$2:$G$5111,Тех_Движение!$D$2:$D$5111,$C1112,Тех_Движение!$B$2:$B$5111,"&lt;="&amp;K$3)-$F1112)))</f>
        <v>#VALUE!</v>
      </c>
      <c r="L1112" s="21" t="e">
        <f>IF(OR($B1112="",L$3&lt;$D1112+Настройки!$B$7),0,MAX(0,$E1112-MAX(0,SUMIFS(Тех_Движение!$G$2:$G$5111,Тех_Движение!$D$2:$D$5111,$C1112,Тех_Движение!$B$2:$B$5111,"&lt;="&amp;L$3)-$F1112)))</f>
        <v>#VALUE!</v>
      </c>
      <c r="M1112" s="21" t="e">
        <f>IF(OR($B1112="",M$3&lt;$D1112+Настройки!$B$7),0,MAX(0,$E1112-MAX(0,SUMIFS(Тех_Движение!$G$2:$G$5111,Тех_Движение!$D$2:$D$5111,$C1112,Тех_Движение!$B$2:$B$5111,"&lt;="&amp;M$3)-$F1112)))</f>
        <v>#VALUE!</v>
      </c>
      <c r="N1112" s="21" t="e">
        <f>IF(OR($B1112="",N$3&lt;$D1112+Настройки!$B$7),0,MAX(0,$E1112-MAX(0,SUMIFS(Тех_Движение!$G$2:$G$5111,Тех_Движение!$D$2:$D$5111,$C1112,Тех_Движение!$B$2:$B$5111,"&lt;="&amp;N$3)-$F1112)))</f>
        <v>#VALUE!</v>
      </c>
      <c r="O1112" s="21" t="e">
        <f>IF(OR($B1112="",O$3&lt;$D1112+Настройки!$B$7),0,MAX(0,$E1112-MAX(0,SUMIFS(Тех_Движение!$G$2:$G$5111,Тех_Движение!$D$2:$D$5111,$C1112,Тех_Движение!$B$2:$B$5111,"&lt;="&amp;O$3)-$F1112)))</f>
        <v>#VALUE!</v>
      </c>
      <c r="P1112" s="21" t="e">
        <f>IF(OR($B1112="",P$3&lt;$D1112+Настройки!$B$7),0,MAX(0,$E1112-MAX(0,SUMIFS(Тех_Движение!$G$2:$G$5111,Тех_Движение!$D$2:$D$5111,$C1112,Тех_Движение!$B$2:$B$5111,"&lt;="&amp;P$3)-$F1112)))</f>
        <v>#VALUE!</v>
      </c>
      <c r="Q1112" s="21" t="e">
        <f>IF(OR($B1112="",Q$3&lt;$D1112+Настройки!$B$7),0,MAX(0,$E1112-MAX(0,SUMIFS(Тех_Движение!$G$2:$G$5111,Тех_Движение!$D$2:$D$5111,$C1112,Тех_Движение!$B$2:$B$5111,"&lt;="&amp;Q$3)-$F1112)))</f>
        <v>#VALUE!</v>
      </c>
      <c r="R1112" s="21" t="str">
        <f t="shared" si="52"/>
        <v/>
      </c>
      <c r="S1112" s="23" t="str">
        <f>IF($B1112="","",VLOOKUP($C1112,Настройки!$A$11:$L$17,9,FALSE))</f>
        <v/>
      </c>
      <c r="T1112" s="23" t="str">
        <f t="shared" si="53"/>
        <v/>
      </c>
    </row>
    <row r="1113" spans="1:20" x14ac:dyDescent="0.3">
      <c r="A1113" s="20">
        <f>Тех_Движение!$A$1110</f>
        <v>1109</v>
      </c>
      <c r="B1113" s="20" t="str">
        <f>IF(Тех_Движение!$F$1110&gt;0,Тех_Движение!$I$1110,"")</f>
        <v/>
      </c>
      <c r="C1113" s="20" t="str">
        <f>IF($B1113="","",Тех_Движение!$D$1110)</f>
        <v/>
      </c>
      <c r="D1113" s="9" t="str">
        <f>IF($B1113="","",Тех_Движение!$B$1110)</f>
        <v/>
      </c>
      <c r="E1113" s="21" t="str">
        <f>IF($B1113="","",Тех_Движение!$F$1110)</f>
        <v/>
      </c>
      <c r="F1113" s="21" t="str">
        <f>IF($B1113="","",SUMIFS($E$5:$E1112,$C$5:$C1112,$C1113))</f>
        <v/>
      </c>
      <c r="G1113" s="21" t="str">
        <f>IF($B1113="","",MAX(0,$E1113-MAX(0,SUMIFS(Тех_Движение!$G$2:$G$5111,Тех_Движение!$D$2:$D$5111,$C1113,Тех_Движение!$B$2:$B$5111,"&lt;="&amp;Настройки!$B$5-1)-$F1113)))</f>
        <v/>
      </c>
      <c r="H1113" s="21" t="str">
        <f>IF($B1113="","",IF(AND($D1113&gt;=Настройки!$B$5,$D1113&lt;=Настройки!$B$6),$E1113,0))</f>
        <v/>
      </c>
      <c r="I1113" s="21" t="str">
        <f t="shared" si="51"/>
        <v/>
      </c>
      <c r="J1113" s="21" t="str">
        <f>IF($B1113="","",MAX(0,$E1113-MAX(0,SUMIFS(Тех_Движение!$G$2:$G$5111,Тех_Движение!$D$2:$D$5111,$C1113,Тех_Движение!$B$2:$B$5111,"&lt;="&amp;Настройки!$B$6)-$F1113)))</f>
        <v/>
      </c>
      <c r="K1113" s="21" t="e">
        <f>IF(OR($B1113="",K$3&lt;$D1113+Настройки!$B$7),0,MAX(0,$E1113-MAX(0,SUMIFS(Тех_Движение!$G$2:$G$5111,Тех_Движение!$D$2:$D$5111,$C1113,Тех_Движение!$B$2:$B$5111,"&lt;="&amp;K$3)-$F1113)))</f>
        <v>#VALUE!</v>
      </c>
      <c r="L1113" s="21" t="e">
        <f>IF(OR($B1113="",L$3&lt;$D1113+Настройки!$B$7),0,MAX(0,$E1113-MAX(0,SUMIFS(Тех_Движение!$G$2:$G$5111,Тех_Движение!$D$2:$D$5111,$C1113,Тех_Движение!$B$2:$B$5111,"&lt;="&amp;L$3)-$F1113)))</f>
        <v>#VALUE!</v>
      </c>
      <c r="M1113" s="21" t="e">
        <f>IF(OR($B1113="",M$3&lt;$D1113+Настройки!$B$7),0,MAX(0,$E1113-MAX(0,SUMIFS(Тех_Движение!$G$2:$G$5111,Тех_Движение!$D$2:$D$5111,$C1113,Тех_Движение!$B$2:$B$5111,"&lt;="&amp;M$3)-$F1113)))</f>
        <v>#VALUE!</v>
      </c>
      <c r="N1113" s="21" t="e">
        <f>IF(OR($B1113="",N$3&lt;$D1113+Настройки!$B$7),0,MAX(0,$E1113-MAX(0,SUMIFS(Тех_Движение!$G$2:$G$5111,Тех_Движение!$D$2:$D$5111,$C1113,Тех_Движение!$B$2:$B$5111,"&lt;="&amp;N$3)-$F1113)))</f>
        <v>#VALUE!</v>
      </c>
      <c r="O1113" s="21" t="e">
        <f>IF(OR($B1113="",O$3&lt;$D1113+Настройки!$B$7),0,MAX(0,$E1113-MAX(0,SUMIFS(Тех_Движение!$G$2:$G$5111,Тех_Движение!$D$2:$D$5111,$C1113,Тех_Движение!$B$2:$B$5111,"&lt;="&amp;O$3)-$F1113)))</f>
        <v>#VALUE!</v>
      </c>
      <c r="P1113" s="21" t="e">
        <f>IF(OR($B1113="",P$3&lt;$D1113+Настройки!$B$7),0,MAX(0,$E1113-MAX(0,SUMIFS(Тех_Движение!$G$2:$G$5111,Тех_Движение!$D$2:$D$5111,$C1113,Тех_Движение!$B$2:$B$5111,"&lt;="&amp;P$3)-$F1113)))</f>
        <v>#VALUE!</v>
      </c>
      <c r="Q1113" s="21" t="e">
        <f>IF(OR($B1113="",Q$3&lt;$D1113+Настройки!$B$7),0,MAX(0,$E1113-MAX(0,SUMIFS(Тех_Движение!$G$2:$G$5111,Тех_Движение!$D$2:$D$5111,$C1113,Тех_Движение!$B$2:$B$5111,"&lt;="&amp;Q$3)-$F1113)))</f>
        <v>#VALUE!</v>
      </c>
      <c r="R1113" s="21" t="str">
        <f t="shared" si="52"/>
        <v/>
      </c>
      <c r="S1113" s="23" t="str">
        <f>IF($B1113="","",VLOOKUP($C1113,Настройки!$A$11:$L$17,9,FALSE))</f>
        <v/>
      </c>
      <c r="T1113" s="23" t="str">
        <f t="shared" si="53"/>
        <v/>
      </c>
    </row>
    <row r="1114" spans="1:20" x14ac:dyDescent="0.3">
      <c r="A1114" s="20">
        <f>Тех_Движение!$A$1111</f>
        <v>1110</v>
      </c>
      <c r="B1114" s="20" t="str">
        <f>IF(Тех_Движение!$F$1111&gt;0,Тех_Движение!$I$1111,"")</f>
        <v/>
      </c>
      <c r="C1114" s="20" t="str">
        <f>IF($B1114="","",Тех_Движение!$D$1111)</f>
        <v/>
      </c>
      <c r="D1114" s="9" t="str">
        <f>IF($B1114="","",Тех_Движение!$B$1111)</f>
        <v/>
      </c>
      <c r="E1114" s="21" t="str">
        <f>IF($B1114="","",Тех_Движение!$F$1111)</f>
        <v/>
      </c>
      <c r="F1114" s="21" t="str">
        <f>IF($B1114="","",SUMIFS($E$5:$E1113,$C$5:$C1113,$C1114))</f>
        <v/>
      </c>
      <c r="G1114" s="21" t="str">
        <f>IF($B1114="","",MAX(0,$E1114-MAX(0,SUMIFS(Тех_Движение!$G$2:$G$5111,Тех_Движение!$D$2:$D$5111,$C1114,Тех_Движение!$B$2:$B$5111,"&lt;="&amp;Настройки!$B$5-1)-$F1114)))</f>
        <v/>
      </c>
      <c r="H1114" s="21" t="str">
        <f>IF($B1114="","",IF(AND($D1114&gt;=Настройки!$B$5,$D1114&lt;=Настройки!$B$6),$E1114,0))</f>
        <v/>
      </c>
      <c r="I1114" s="21" t="str">
        <f t="shared" si="51"/>
        <v/>
      </c>
      <c r="J1114" s="21" t="str">
        <f>IF($B1114="","",MAX(0,$E1114-MAX(0,SUMIFS(Тех_Движение!$G$2:$G$5111,Тех_Движение!$D$2:$D$5111,$C1114,Тех_Движение!$B$2:$B$5111,"&lt;="&amp;Настройки!$B$6)-$F1114)))</f>
        <v/>
      </c>
      <c r="K1114" s="21" t="e">
        <f>IF(OR($B1114="",K$3&lt;$D1114+Настройки!$B$7),0,MAX(0,$E1114-MAX(0,SUMIFS(Тех_Движение!$G$2:$G$5111,Тех_Движение!$D$2:$D$5111,$C1114,Тех_Движение!$B$2:$B$5111,"&lt;="&amp;K$3)-$F1114)))</f>
        <v>#VALUE!</v>
      </c>
      <c r="L1114" s="21" t="e">
        <f>IF(OR($B1114="",L$3&lt;$D1114+Настройки!$B$7),0,MAX(0,$E1114-MAX(0,SUMIFS(Тех_Движение!$G$2:$G$5111,Тех_Движение!$D$2:$D$5111,$C1114,Тех_Движение!$B$2:$B$5111,"&lt;="&amp;L$3)-$F1114)))</f>
        <v>#VALUE!</v>
      </c>
      <c r="M1114" s="21" t="e">
        <f>IF(OR($B1114="",M$3&lt;$D1114+Настройки!$B$7),0,MAX(0,$E1114-MAX(0,SUMIFS(Тех_Движение!$G$2:$G$5111,Тех_Движение!$D$2:$D$5111,$C1114,Тех_Движение!$B$2:$B$5111,"&lt;="&amp;M$3)-$F1114)))</f>
        <v>#VALUE!</v>
      </c>
      <c r="N1114" s="21" t="e">
        <f>IF(OR($B1114="",N$3&lt;$D1114+Настройки!$B$7),0,MAX(0,$E1114-MAX(0,SUMIFS(Тех_Движение!$G$2:$G$5111,Тех_Движение!$D$2:$D$5111,$C1114,Тех_Движение!$B$2:$B$5111,"&lt;="&amp;N$3)-$F1114)))</f>
        <v>#VALUE!</v>
      </c>
      <c r="O1114" s="21" t="e">
        <f>IF(OR($B1114="",O$3&lt;$D1114+Настройки!$B$7),0,MAX(0,$E1114-MAX(0,SUMIFS(Тех_Движение!$G$2:$G$5111,Тех_Движение!$D$2:$D$5111,$C1114,Тех_Движение!$B$2:$B$5111,"&lt;="&amp;O$3)-$F1114)))</f>
        <v>#VALUE!</v>
      </c>
      <c r="P1114" s="21" t="e">
        <f>IF(OR($B1114="",P$3&lt;$D1114+Настройки!$B$7),0,MAX(0,$E1114-MAX(0,SUMIFS(Тех_Движение!$G$2:$G$5111,Тех_Движение!$D$2:$D$5111,$C1114,Тех_Движение!$B$2:$B$5111,"&lt;="&amp;P$3)-$F1114)))</f>
        <v>#VALUE!</v>
      </c>
      <c r="Q1114" s="21" t="e">
        <f>IF(OR($B1114="",Q$3&lt;$D1114+Настройки!$B$7),0,MAX(0,$E1114-MAX(0,SUMIFS(Тех_Движение!$G$2:$G$5111,Тех_Движение!$D$2:$D$5111,$C1114,Тех_Движение!$B$2:$B$5111,"&lt;="&amp;Q$3)-$F1114)))</f>
        <v>#VALUE!</v>
      </c>
      <c r="R1114" s="21" t="str">
        <f t="shared" si="52"/>
        <v/>
      </c>
      <c r="S1114" s="23" t="str">
        <f>IF($B1114="","",VLOOKUP($C1114,Настройки!$A$11:$L$17,9,FALSE))</f>
        <v/>
      </c>
      <c r="T1114" s="23" t="str">
        <f t="shared" si="53"/>
        <v/>
      </c>
    </row>
    <row r="1115" spans="1:20" x14ac:dyDescent="0.3">
      <c r="A1115" s="20">
        <f>Тех_Движение!$A$1112</f>
        <v>1111</v>
      </c>
      <c r="B1115" s="20" t="str">
        <f>IF(Тех_Движение!$F$1112&gt;0,Тех_Движение!$I$1112,"")</f>
        <v/>
      </c>
      <c r="C1115" s="20" t="str">
        <f>IF($B1115="","",Тех_Движение!$D$1112)</f>
        <v/>
      </c>
      <c r="D1115" s="9" t="str">
        <f>IF($B1115="","",Тех_Движение!$B$1112)</f>
        <v/>
      </c>
      <c r="E1115" s="21" t="str">
        <f>IF($B1115="","",Тех_Движение!$F$1112)</f>
        <v/>
      </c>
      <c r="F1115" s="21" t="str">
        <f>IF($B1115="","",SUMIFS($E$5:$E1114,$C$5:$C1114,$C1115))</f>
        <v/>
      </c>
      <c r="G1115" s="21" t="str">
        <f>IF($B1115="","",MAX(0,$E1115-MAX(0,SUMIFS(Тех_Движение!$G$2:$G$5111,Тех_Движение!$D$2:$D$5111,$C1115,Тех_Движение!$B$2:$B$5111,"&lt;="&amp;Настройки!$B$5-1)-$F1115)))</f>
        <v/>
      </c>
      <c r="H1115" s="21" t="str">
        <f>IF($B1115="","",IF(AND($D1115&gt;=Настройки!$B$5,$D1115&lt;=Настройки!$B$6),$E1115,0))</f>
        <v/>
      </c>
      <c r="I1115" s="21" t="str">
        <f t="shared" si="51"/>
        <v/>
      </c>
      <c r="J1115" s="21" t="str">
        <f>IF($B1115="","",MAX(0,$E1115-MAX(0,SUMIFS(Тех_Движение!$G$2:$G$5111,Тех_Движение!$D$2:$D$5111,$C1115,Тех_Движение!$B$2:$B$5111,"&lt;="&amp;Настройки!$B$6)-$F1115)))</f>
        <v/>
      </c>
      <c r="K1115" s="21" t="e">
        <f>IF(OR($B1115="",K$3&lt;$D1115+Настройки!$B$7),0,MAX(0,$E1115-MAX(0,SUMIFS(Тех_Движение!$G$2:$G$5111,Тех_Движение!$D$2:$D$5111,$C1115,Тех_Движение!$B$2:$B$5111,"&lt;="&amp;K$3)-$F1115)))</f>
        <v>#VALUE!</v>
      </c>
      <c r="L1115" s="21" t="e">
        <f>IF(OR($B1115="",L$3&lt;$D1115+Настройки!$B$7),0,MAX(0,$E1115-MAX(0,SUMIFS(Тех_Движение!$G$2:$G$5111,Тех_Движение!$D$2:$D$5111,$C1115,Тех_Движение!$B$2:$B$5111,"&lt;="&amp;L$3)-$F1115)))</f>
        <v>#VALUE!</v>
      </c>
      <c r="M1115" s="21" t="e">
        <f>IF(OR($B1115="",M$3&lt;$D1115+Настройки!$B$7),0,MAX(0,$E1115-MAX(0,SUMIFS(Тех_Движение!$G$2:$G$5111,Тех_Движение!$D$2:$D$5111,$C1115,Тех_Движение!$B$2:$B$5111,"&lt;="&amp;M$3)-$F1115)))</f>
        <v>#VALUE!</v>
      </c>
      <c r="N1115" s="21" t="e">
        <f>IF(OR($B1115="",N$3&lt;$D1115+Настройки!$B$7),0,MAX(0,$E1115-MAX(0,SUMIFS(Тех_Движение!$G$2:$G$5111,Тех_Движение!$D$2:$D$5111,$C1115,Тех_Движение!$B$2:$B$5111,"&lt;="&amp;N$3)-$F1115)))</f>
        <v>#VALUE!</v>
      </c>
      <c r="O1115" s="21" t="e">
        <f>IF(OR($B1115="",O$3&lt;$D1115+Настройки!$B$7),0,MAX(0,$E1115-MAX(0,SUMIFS(Тех_Движение!$G$2:$G$5111,Тех_Движение!$D$2:$D$5111,$C1115,Тех_Движение!$B$2:$B$5111,"&lt;="&amp;O$3)-$F1115)))</f>
        <v>#VALUE!</v>
      </c>
      <c r="P1115" s="21" t="e">
        <f>IF(OR($B1115="",P$3&lt;$D1115+Настройки!$B$7),0,MAX(0,$E1115-MAX(0,SUMIFS(Тех_Движение!$G$2:$G$5111,Тех_Движение!$D$2:$D$5111,$C1115,Тех_Движение!$B$2:$B$5111,"&lt;="&amp;P$3)-$F1115)))</f>
        <v>#VALUE!</v>
      </c>
      <c r="Q1115" s="21" t="e">
        <f>IF(OR($B1115="",Q$3&lt;$D1115+Настройки!$B$7),0,MAX(0,$E1115-MAX(0,SUMIFS(Тех_Движение!$G$2:$G$5111,Тех_Движение!$D$2:$D$5111,$C1115,Тех_Движение!$B$2:$B$5111,"&lt;="&amp;Q$3)-$F1115)))</f>
        <v>#VALUE!</v>
      </c>
      <c r="R1115" s="21" t="str">
        <f t="shared" si="52"/>
        <v/>
      </c>
      <c r="S1115" s="23" t="str">
        <f>IF($B1115="","",VLOOKUP($C1115,Настройки!$A$11:$L$17,9,FALSE))</f>
        <v/>
      </c>
      <c r="T1115" s="23" t="str">
        <f t="shared" si="53"/>
        <v/>
      </c>
    </row>
    <row r="1116" spans="1:20" x14ac:dyDescent="0.3">
      <c r="A1116" s="20">
        <f>Тех_Движение!$A$1113</f>
        <v>1112</v>
      </c>
      <c r="B1116" s="20" t="str">
        <f>IF(Тех_Движение!$F$1113&gt;0,Тех_Движение!$I$1113,"")</f>
        <v/>
      </c>
      <c r="C1116" s="20" t="str">
        <f>IF($B1116="","",Тех_Движение!$D$1113)</f>
        <v/>
      </c>
      <c r="D1116" s="9" t="str">
        <f>IF($B1116="","",Тех_Движение!$B$1113)</f>
        <v/>
      </c>
      <c r="E1116" s="21" t="str">
        <f>IF($B1116="","",Тех_Движение!$F$1113)</f>
        <v/>
      </c>
      <c r="F1116" s="21" t="str">
        <f>IF($B1116="","",SUMIFS($E$5:$E1115,$C$5:$C1115,$C1116))</f>
        <v/>
      </c>
      <c r="G1116" s="21" t="str">
        <f>IF($B1116="","",MAX(0,$E1116-MAX(0,SUMIFS(Тех_Движение!$G$2:$G$5111,Тех_Движение!$D$2:$D$5111,$C1116,Тех_Движение!$B$2:$B$5111,"&lt;="&amp;Настройки!$B$5-1)-$F1116)))</f>
        <v/>
      </c>
      <c r="H1116" s="21" t="str">
        <f>IF($B1116="","",IF(AND($D1116&gt;=Настройки!$B$5,$D1116&lt;=Настройки!$B$6),$E1116,0))</f>
        <v/>
      </c>
      <c r="I1116" s="21" t="str">
        <f t="shared" si="51"/>
        <v/>
      </c>
      <c r="J1116" s="21" t="str">
        <f>IF($B1116="","",MAX(0,$E1116-MAX(0,SUMIFS(Тех_Движение!$G$2:$G$5111,Тех_Движение!$D$2:$D$5111,$C1116,Тех_Движение!$B$2:$B$5111,"&lt;="&amp;Настройки!$B$6)-$F1116)))</f>
        <v/>
      </c>
      <c r="K1116" s="21" t="e">
        <f>IF(OR($B1116="",K$3&lt;$D1116+Настройки!$B$7),0,MAX(0,$E1116-MAX(0,SUMIFS(Тех_Движение!$G$2:$G$5111,Тех_Движение!$D$2:$D$5111,$C1116,Тех_Движение!$B$2:$B$5111,"&lt;="&amp;K$3)-$F1116)))</f>
        <v>#VALUE!</v>
      </c>
      <c r="L1116" s="21" t="e">
        <f>IF(OR($B1116="",L$3&lt;$D1116+Настройки!$B$7),0,MAX(0,$E1116-MAX(0,SUMIFS(Тех_Движение!$G$2:$G$5111,Тех_Движение!$D$2:$D$5111,$C1116,Тех_Движение!$B$2:$B$5111,"&lt;="&amp;L$3)-$F1116)))</f>
        <v>#VALUE!</v>
      </c>
      <c r="M1116" s="21" t="e">
        <f>IF(OR($B1116="",M$3&lt;$D1116+Настройки!$B$7),0,MAX(0,$E1116-MAX(0,SUMIFS(Тех_Движение!$G$2:$G$5111,Тех_Движение!$D$2:$D$5111,$C1116,Тех_Движение!$B$2:$B$5111,"&lt;="&amp;M$3)-$F1116)))</f>
        <v>#VALUE!</v>
      </c>
      <c r="N1116" s="21" t="e">
        <f>IF(OR($B1116="",N$3&lt;$D1116+Настройки!$B$7),0,MAX(0,$E1116-MAX(0,SUMIFS(Тех_Движение!$G$2:$G$5111,Тех_Движение!$D$2:$D$5111,$C1116,Тех_Движение!$B$2:$B$5111,"&lt;="&amp;N$3)-$F1116)))</f>
        <v>#VALUE!</v>
      </c>
      <c r="O1116" s="21" t="e">
        <f>IF(OR($B1116="",O$3&lt;$D1116+Настройки!$B$7),0,MAX(0,$E1116-MAX(0,SUMIFS(Тех_Движение!$G$2:$G$5111,Тех_Движение!$D$2:$D$5111,$C1116,Тех_Движение!$B$2:$B$5111,"&lt;="&amp;O$3)-$F1116)))</f>
        <v>#VALUE!</v>
      </c>
      <c r="P1116" s="21" t="e">
        <f>IF(OR($B1116="",P$3&lt;$D1116+Настройки!$B$7),0,MAX(0,$E1116-MAX(0,SUMIFS(Тех_Движение!$G$2:$G$5111,Тех_Движение!$D$2:$D$5111,$C1116,Тех_Движение!$B$2:$B$5111,"&lt;="&amp;P$3)-$F1116)))</f>
        <v>#VALUE!</v>
      </c>
      <c r="Q1116" s="21" t="e">
        <f>IF(OR($B1116="",Q$3&lt;$D1116+Настройки!$B$7),0,MAX(0,$E1116-MAX(0,SUMIFS(Тех_Движение!$G$2:$G$5111,Тех_Движение!$D$2:$D$5111,$C1116,Тех_Движение!$B$2:$B$5111,"&lt;="&amp;Q$3)-$F1116)))</f>
        <v>#VALUE!</v>
      </c>
      <c r="R1116" s="21" t="str">
        <f t="shared" si="52"/>
        <v/>
      </c>
      <c r="S1116" s="23" t="str">
        <f>IF($B1116="","",VLOOKUP($C1116,Настройки!$A$11:$L$17,9,FALSE))</f>
        <v/>
      </c>
      <c r="T1116" s="23" t="str">
        <f t="shared" si="53"/>
        <v/>
      </c>
    </row>
    <row r="1117" spans="1:20" x14ac:dyDescent="0.3">
      <c r="A1117" s="20">
        <f>Тех_Движение!$A$1114</f>
        <v>1113</v>
      </c>
      <c r="B1117" s="20" t="str">
        <f>IF(Тех_Движение!$F$1114&gt;0,Тех_Движение!$I$1114,"")</f>
        <v/>
      </c>
      <c r="C1117" s="20" t="str">
        <f>IF($B1117="","",Тех_Движение!$D$1114)</f>
        <v/>
      </c>
      <c r="D1117" s="9" t="str">
        <f>IF($B1117="","",Тех_Движение!$B$1114)</f>
        <v/>
      </c>
      <c r="E1117" s="21" t="str">
        <f>IF($B1117="","",Тех_Движение!$F$1114)</f>
        <v/>
      </c>
      <c r="F1117" s="21" t="str">
        <f>IF($B1117="","",SUMIFS($E$5:$E1116,$C$5:$C1116,$C1117))</f>
        <v/>
      </c>
      <c r="G1117" s="21" t="str">
        <f>IF($B1117="","",MAX(0,$E1117-MAX(0,SUMIFS(Тех_Движение!$G$2:$G$5111,Тех_Движение!$D$2:$D$5111,$C1117,Тех_Движение!$B$2:$B$5111,"&lt;="&amp;Настройки!$B$5-1)-$F1117)))</f>
        <v/>
      </c>
      <c r="H1117" s="21" t="str">
        <f>IF($B1117="","",IF(AND($D1117&gt;=Настройки!$B$5,$D1117&lt;=Настройки!$B$6),$E1117,0))</f>
        <v/>
      </c>
      <c r="I1117" s="21" t="str">
        <f t="shared" si="51"/>
        <v/>
      </c>
      <c r="J1117" s="21" t="str">
        <f>IF($B1117="","",MAX(0,$E1117-MAX(0,SUMIFS(Тех_Движение!$G$2:$G$5111,Тех_Движение!$D$2:$D$5111,$C1117,Тех_Движение!$B$2:$B$5111,"&lt;="&amp;Настройки!$B$6)-$F1117)))</f>
        <v/>
      </c>
      <c r="K1117" s="21" t="e">
        <f>IF(OR($B1117="",K$3&lt;$D1117+Настройки!$B$7),0,MAX(0,$E1117-MAX(0,SUMIFS(Тех_Движение!$G$2:$G$5111,Тех_Движение!$D$2:$D$5111,$C1117,Тех_Движение!$B$2:$B$5111,"&lt;="&amp;K$3)-$F1117)))</f>
        <v>#VALUE!</v>
      </c>
      <c r="L1117" s="21" t="e">
        <f>IF(OR($B1117="",L$3&lt;$D1117+Настройки!$B$7),0,MAX(0,$E1117-MAX(0,SUMIFS(Тех_Движение!$G$2:$G$5111,Тех_Движение!$D$2:$D$5111,$C1117,Тех_Движение!$B$2:$B$5111,"&lt;="&amp;L$3)-$F1117)))</f>
        <v>#VALUE!</v>
      </c>
      <c r="M1117" s="21" t="e">
        <f>IF(OR($B1117="",M$3&lt;$D1117+Настройки!$B$7),0,MAX(0,$E1117-MAX(0,SUMIFS(Тех_Движение!$G$2:$G$5111,Тех_Движение!$D$2:$D$5111,$C1117,Тех_Движение!$B$2:$B$5111,"&lt;="&amp;M$3)-$F1117)))</f>
        <v>#VALUE!</v>
      </c>
      <c r="N1117" s="21" t="e">
        <f>IF(OR($B1117="",N$3&lt;$D1117+Настройки!$B$7),0,MAX(0,$E1117-MAX(0,SUMIFS(Тех_Движение!$G$2:$G$5111,Тех_Движение!$D$2:$D$5111,$C1117,Тех_Движение!$B$2:$B$5111,"&lt;="&amp;N$3)-$F1117)))</f>
        <v>#VALUE!</v>
      </c>
      <c r="O1117" s="21" t="e">
        <f>IF(OR($B1117="",O$3&lt;$D1117+Настройки!$B$7),0,MAX(0,$E1117-MAX(0,SUMIFS(Тех_Движение!$G$2:$G$5111,Тех_Движение!$D$2:$D$5111,$C1117,Тех_Движение!$B$2:$B$5111,"&lt;="&amp;O$3)-$F1117)))</f>
        <v>#VALUE!</v>
      </c>
      <c r="P1117" s="21" t="e">
        <f>IF(OR($B1117="",P$3&lt;$D1117+Настройки!$B$7),0,MAX(0,$E1117-MAX(0,SUMIFS(Тех_Движение!$G$2:$G$5111,Тех_Движение!$D$2:$D$5111,$C1117,Тех_Движение!$B$2:$B$5111,"&lt;="&amp;P$3)-$F1117)))</f>
        <v>#VALUE!</v>
      </c>
      <c r="Q1117" s="21" t="e">
        <f>IF(OR($B1117="",Q$3&lt;$D1117+Настройки!$B$7),0,MAX(0,$E1117-MAX(0,SUMIFS(Тех_Движение!$G$2:$G$5111,Тех_Движение!$D$2:$D$5111,$C1117,Тех_Движение!$B$2:$B$5111,"&lt;="&amp;Q$3)-$F1117)))</f>
        <v>#VALUE!</v>
      </c>
      <c r="R1117" s="21" t="str">
        <f t="shared" si="52"/>
        <v/>
      </c>
      <c r="S1117" s="23" t="str">
        <f>IF($B1117="","",VLOOKUP($C1117,Настройки!$A$11:$L$17,9,FALSE))</f>
        <v/>
      </c>
      <c r="T1117" s="23" t="str">
        <f t="shared" si="53"/>
        <v/>
      </c>
    </row>
    <row r="1118" spans="1:20" x14ac:dyDescent="0.3">
      <c r="A1118" s="20">
        <f>Тех_Движение!$A$1115</f>
        <v>1114</v>
      </c>
      <c r="B1118" s="20" t="str">
        <f>IF(Тех_Движение!$F$1115&gt;0,Тех_Движение!$I$1115,"")</f>
        <v/>
      </c>
      <c r="C1118" s="20" t="str">
        <f>IF($B1118="","",Тех_Движение!$D$1115)</f>
        <v/>
      </c>
      <c r="D1118" s="9" t="str">
        <f>IF($B1118="","",Тех_Движение!$B$1115)</f>
        <v/>
      </c>
      <c r="E1118" s="21" t="str">
        <f>IF($B1118="","",Тех_Движение!$F$1115)</f>
        <v/>
      </c>
      <c r="F1118" s="21" t="str">
        <f>IF($B1118="","",SUMIFS($E$5:$E1117,$C$5:$C1117,$C1118))</f>
        <v/>
      </c>
      <c r="G1118" s="21" t="str">
        <f>IF($B1118="","",MAX(0,$E1118-MAX(0,SUMIFS(Тех_Движение!$G$2:$G$5111,Тех_Движение!$D$2:$D$5111,$C1118,Тех_Движение!$B$2:$B$5111,"&lt;="&amp;Настройки!$B$5-1)-$F1118)))</f>
        <v/>
      </c>
      <c r="H1118" s="21" t="str">
        <f>IF($B1118="","",IF(AND($D1118&gt;=Настройки!$B$5,$D1118&lt;=Настройки!$B$6),$E1118,0))</f>
        <v/>
      </c>
      <c r="I1118" s="21" t="str">
        <f t="shared" si="51"/>
        <v/>
      </c>
      <c r="J1118" s="21" t="str">
        <f>IF($B1118="","",MAX(0,$E1118-MAX(0,SUMIFS(Тех_Движение!$G$2:$G$5111,Тех_Движение!$D$2:$D$5111,$C1118,Тех_Движение!$B$2:$B$5111,"&lt;="&amp;Настройки!$B$6)-$F1118)))</f>
        <v/>
      </c>
      <c r="K1118" s="21" t="e">
        <f>IF(OR($B1118="",K$3&lt;$D1118+Настройки!$B$7),0,MAX(0,$E1118-MAX(0,SUMIFS(Тех_Движение!$G$2:$G$5111,Тех_Движение!$D$2:$D$5111,$C1118,Тех_Движение!$B$2:$B$5111,"&lt;="&amp;K$3)-$F1118)))</f>
        <v>#VALUE!</v>
      </c>
      <c r="L1118" s="21" t="e">
        <f>IF(OR($B1118="",L$3&lt;$D1118+Настройки!$B$7),0,MAX(0,$E1118-MAX(0,SUMIFS(Тех_Движение!$G$2:$G$5111,Тех_Движение!$D$2:$D$5111,$C1118,Тех_Движение!$B$2:$B$5111,"&lt;="&amp;L$3)-$F1118)))</f>
        <v>#VALUE!</v>
      </c>
      <c r="M1118" s="21" t="e">
        <f>IF(OR($B1118="",M$3&lt;$D1118+Настройки!$B$7),0,MAX(0,$E1118-MAX(0,SUMIFS(Тех_Движение!$G$2:$G$5111,Тех_Движение!$D$2:$D$5111,$C1118,Тех_Движение!$B$2:$B$5111,"&lt;="&amp;M$3)-$F1118)))</f>
        <v>#VALUE!</v>
      </c>
      <c r="N1118" s="21" t="e">
        <f>IF(OR($B1118="",N$3&lt;$D1118+Настройки!$B$7),0,MAX(0,$E1118-MAX(0,SUMIFS(Тех_Движение!$G$2:$G$5111,Тех_Движение!$D$2:$D$5111,$C1118,Тех_Движение!$B$2:$B$5111,"&lt;="&amp;N$3)-$F1118)))</f>
        <v>#VALUE!</v>
      </c>
      <c r="O1118" s="21" t="e">
        <f>IF(OR($B1118="",O$3&lt;$D1118+Настройки!$B$7),0,MAX(0,$E1118-MAX(0,SUMIFS(Тех_Движение!$G$2:$G$5111,Тех_Движение!$D$2:$D$5111,$C1118,Тех_Движение!$B$2:$B$5111,"&lt;="&amp;O$3)-$F1118)))</f>
        <v>#VALUE!</v>
      </c>
      <c r="P1118" s="21" t="e">
        <f>IF(OR($B1118="",P$3&lt;$D1118+Настройки!$B$7),0,MAX(0,$E1118-MAX(0,SUMIFS(Тех_Движение!$G$2:$G$5111,Тех_Движение!$D$2:$D$5111,$C1118,Тех_Движение!$B$2:$B$5111,"&lt;="&amp;P$3)-$F1118)))</f>
        <v>#VALUE!</v>
      </c>
      <c r="Q1118" s="21" t="e">
        <f>IF(OR($B1118="",Q$3&lt;$D1118+Настройки!$B$7),0,MAX(0,$E1118-MAX(0,SUMIFS(Тех_Движение!$G$2:$G$5111,Тех_Движение!$D$2:$D$5111,$C1118,Тех_Движение!$B$2:$B$5111,"&lt;="&amp;Q$3)-$F1118)))</f>
        <v>#VALUE!</v>
      </c>
      <c r="R1118" s="21" t="str">
        <f t="shared" si="52"/>
        <v/>
      </c>
      <c r="S1118" s="23" t="str">
        <f>IF($B1118="","",VLOOKUP($C1118,Настройки!$A$11:$L$17,9,FALSE))</f>
        <v/>
      </c>
      <c r="T1118" s="23" t="str">
        <f t="shared" si="53"/>
        <v/>
      </c>
    </row>
    <row r="1119" spans="1:20" x14ac:dyDescent="0.3">
      <c r="A1119" s="20">
        <f>Тех_Движение!$A$1116</f>
        <v>1115</v>
      </c>
      <c r="B1119" s="20" t="str">
        <f>IF(Тех_Движение!$F$1116&gt;0,Тех_Движение!$I$1116,"")</f>
        <v/>
      </c>
      <c r="C1119" s="20" t="str">
        <f>IF($B1119="","",Тех_Движение!$D$1116)</f>
        <v/>
      </c>
      <c r="D1119" s="9" t="str">
        <f>IF($B1119="","",Тех_Движение!$B$1116)</f>
        <v/>
      </c>
      <c r="E1119" s="21" t="str">
        <f>IF($B1119="","",Тех_Движение!$F$1116)</f>
        <v/>
      </c>
      <c r="F1119" s="21" t="str">
        <f>IF($B1119="","",SUMIFS($E$5:$E1118,$C$5:$C1118,$C1119))</f>
        <v/>
      </c>
      <c r="G1119" s="21" t="str">
        <f>IF($B1119="","",MAX(0,$E1119-MAX(0,SUMIFS(Тех_Движение!$G$2:$G$5111,Тех_Движение!$D$2:$D$5111,$C1119,Тех_Движение!$B$2:$B$5111,"&lt;="&amp;Настройки!$B$5-1)-$F1119)))</f>
        <v/>
      </c>
      <c r="H1119" s="21" t="str">
        <f>IF($B1119="","",IF(AND($D1119&gt;=Настройки!$B$5,$D1119&lt;=Настройки!$B$6),$E1119,0))</f>
        <v/>
      </c>
      <c r="I1119" s="21" t="str">
        <f t="shared" si="51"/>
        <v/>
      </c>
      <c r="J1119" s="21" t="str">
        <f>IF($B1119="","",MAX(0,$E1119-MAX(0,SUMIFS(Тех_Движение!$G$2:$G$5111,Тех_Движение!$D$2:$D$5111,$C1119,Тех_Движение!$B$2:$B$5111,"&lt;="&amp;Настройки!$B$6)-$F1119)))</f>
        <v/>
      </c>
      <c r="K1119" s="21" t="e">
        <f>IF(OR($B1119="",K$3&lt;$D1119+Настройки!$B$7),0,MAX(0,$E1119-MAX(0,SUMIFS(Тех_Движение!$G$2:$G$5111,Тех_Движение!$D$2:$D$5111,$C1119,Тех_Движение!$B$2:$B$5111,"&lt;="&amp;K$3)-$F1119)))</f>
        <v>#VALUE!</v>
      </c>
      <c r="L1119" s="21" t="e">
        <f>IF(OR($B1119="",L$3&lt;$D1119+Настройки!$B$7),0,MAX(0,$E1119-MAX(0,SUMIFS(Тех_Движение!$G$2:$G$5111,Тех_Движение!$D$2:$D$5111,$C1119,Тех_Движение!$B$2:$B$5111,"&lt;="&amp;L$3)-$F1119)))</f>
        <v>#VALUE!</v>
      </c>
      <c r="M1119" s="21" t="e">
        <f>IF(OR($B1119="",M$3&lt;$D1119+Настройки!$B$7),0,MAX(0,$E1119-MAX(0,SUMIFS(Тех_Движение!$G$2:$G$5111,Тех_Движение!$D$2:$D$5111,$C1119,Тех_Движение!$B$2:$B$5111,"&lt;="&amp;M$3)-$F1119)))</f>
        <v>#VALUE!</v>
      </c>
      <c r="N1119" s="21" t="e">
        <f>IF(OR($B1119="",N$3&lt;$D1119+Настройки!$B$7),0,MAX(0,$E1119-MAX(0,SUMIFS(Тех_Движение!$G$2:$G$5111,Тех_Движение!$D$2:$D$5111,$C1119,Тех_Движение!$B$2:$B$5111,"&lt;="&amp;N$3)-$F1119)))</f>
        <v>#VALUE!</v>
      </c>
      <c r="O1119" s="21" t="e">
        <f>IF(OR($B1119="",O$3&lt;$D1119+Настройки!$B$7),0,MAX(0,$E1119-MAX(0,SUMIFS(Тех_Движение!$G$2:$G$5111,Тех_Движение!$D$2:$D$5111,$C1119,Тех_Движение!$B$2:$B$5111,"&lt;="&amp;O$3)-$F1119)))</f>
        <v>#VALUE!</v>
      </c>
      <c r="P1119" s="21" t="e">
        <f>IF(OR($B1119="",P$3&lt;$D1119+Настройки!$B$7),0,MAX(0,$E1119-MAX(0,SUMIFS(Тех_Движение!$G$2:$G$5111,Тех_Движение!$D$2:$D$5111,$C1119,Тех_Движение!$B$2:$B$5111,"&lt;="&amp;P$3)-$F1119)))</f>
        <v>#VALUE!</v>
      </c>
      <c r="Q1119" s="21" t="e">
        <f>IF(OR($B1119="",Q$3&lt;$D1119+Настройки!$B$7),0,MAX(0,$E1119-MAX(0,SUMIFS(Тех_Движение!$G$2:$G$5111,Тех_Движение!$D$2:$D$5111,$C1119,Тех_Движение!$B$2:$B$5111,"&lt;="&amp;Q$3)-$F1119)))</f>
        <v>#VALUE!</v>
      </c>
      <c r="R1119" s="21" t="str">
        <f t="shared" si="52"/>
        <v/>
      </c>
      <c r="S1119" s="23" t="str">
        <f>IF($B1119="","",VLOOKUP($C1119,Настройки!$A$11:$L$17,9,FALSE))</f>
        <v/>
      </c>
      <c r="T1119" s="23" t="str">
        <f t="shared" si="53"/>
        <v/>
      </c>
    </row>
    <row r="1120" spans="1:20" x14ac:dyDescent="0.3">
      <c r="A1120" s="20">
        <f>Тех_Движение!$A$1117</f>
        <v>1116</v>
      </c>
      <c r="B1120" s="20" t="str">
        <f>IF(Тех_Движение!$F$1117&gt;0,Тех_Движение!$I$1117,"")</f>
        <v/>
      </c>
      <c r="C1120" s="20" t="str">
        <f>IF($B1120="","",Тех_Движение!$D$1117)</f>
        <v/>
      </c>
      <c r="D1120" s="9" t="str">
        <f>IF($B1120="","",Тех_Движение!$B$1117)</f>
        <v/>
      </c>
      <c r="E1120" s="21" t="str">
        <f>IF($B1120="","",Тех_Движение!$F$1117)</f>
        <v/>
      </c>
      <c r="F1120" s="21" t="str">
        <f>IF($B1120="","",SUMIFS($E$5:$E1119,$C$5:$C1119,$C1120))</f>
        <v/>
      </c>
      <c r="G1120" s="21" t="str">
        <f>IF($B1120="","",MAX(0,$E1120-MAX(0,SUMIFS(Тех_Движение!$G$2:$G$5111,Тех_Движение!$D$2:$D$5111,$C1120,Тех_Движение!$B$2:$B$5111,"&lt;="&amp;Настройки!$B$5-1)-$F1120)))</f>
        <v/>
      </c>
      <c r="H1120" s="21" t="str">
        <f>IF($B1120="","",IF(AND($D1120&gt;=Настройки!$B$5,$D1120&lt;=Настройки!$B$6),$E1120,0))</f>
        <v/>
      </c>
      <c r="I1120" s="21" t="str">
        <f t="shared" si="51"/>
        <v/>
      </c>
      <c r="J1120" s="21" t="str">
        <f>IF($B1120="","",MAX(0,$E1120-MAX(0,SUMIFS(Тех_Движение!$G$2:$G$5111,Тех_Движение!$D$2:$D$5111,$C1120,Тех_Движение!$B$2:$B$5111,"&lt;="&amp;Настройки!$B$6)-$F1120)))</f>
        <v/>
      </c>
      <c r="K1120" s="21" t="e">
        <f>IF(OR($B1120="",K$3&lt;$D1120+Настройки!$B$7),0,MAX(0,$E1120-MAX(0,SUMIFS(Тех_Движение!$G$2:$G$5111,Тех_Движение!$D$2:$D$5111,$C1120,Тех_Движение!$B$2:$B$5111,"&lt;="&amp;K$3)-$F1120)))</f>
        <v>#VALUE!</v>
      </c>
      <c r="L1120" s="21" t="e">
        <f>IF(OR($B1120="",L$3&lt;$D1120+Настройки!$B$7),0,MAX(0,$E1120-MAX(0,SUMIFS(Тех_Движение!$G$2:$G$5111,Тех_Движение!$D$2:$D$5111,$C1120,Тех_Движение!$B$2:$B$5111,"&lt;="&amp;L$3)-$F1120)))</f>
        <v>#VALUE!</v>
      </c>
      <c r="M1120" s="21" t="e">
        <f>IF(OR($B1120="",M$3&lt;$D1120+Настройки!$B$7),0,MAX(0,$E1120-MAX(0,SUMIFS(Тех_Движение!$G$2:$G$5111,Тех_Движение!$D$2:$D$5111,$C1120,Тех_Движение!$B$2:$B$5111,"&lt;="&amp;M$3)-$F1120)))</f>
        <v>#VALUE!</v>
      </c>
      <c r="N1120" s="21" t="e">
        <f>IF(OR($B1120="",N$3&lt;$D1120+Настройки!$B$7),0,MAX(0,$E1120-MAX(0,SUMIFS(Тех_Движение!$G$2:$G$5111,Тех_Движение!$D$2:$D$5111,$C1120,Тех_Движение!$B$2:$B$5111,"&lt;="&amp;N$3)-$F1120)))</f>
        <v>#VALUE!</v>
      </c>
      <c r="O1120" s="21" t="e">
        <f>IF(OR($B1120="",O$3&lt;$D1120+Настройки!$B$7),0,MAX(0,$E1120-MAX(0,SUMIFS(Тех_Движение!$G$2:$G$5111,Тех_Движение!$D$2:$D$5111,$C1120,Тех_Движение!$B$2:$B$5111,"&lt;="&amp;O$3)-$F1120)))</f>
        <v>#VALUE!</v>
      </c>
      <c r="P1120" s="21" t="e">
        <f>IF(OR($B1120="",P$3&lt;$D1120+Настройки!$B$7),0,MAX(0,$E1120-MAX(0,SUMIFS(Тех_Движение!$G$2:$G$5111,Тех_Движение!$D$2:$D$5111,$C1120,Тех_Движение!$B$2:$B$5111,"&lt;="&amp;P$3)-$F1120)))</f>
        <v>#VALUE!</v>
      </c>
      <c r="Q1120" s="21" t="e">
        <f>IF(OR($B1120="",Q$3&lt;$D1120+Настройки!$B$7),0,MAX(0,$E1120-MAX(0,SUMIFS(Тех_Движение!$G$2:$G$5111,Тех_Движение!$D$2:$D$5111,$C1120,Тех_Движение!$B$2:$B$5111,"&lt;="&amp;Q$3)-$F1120)))</f>
        <v>#VALUE!</v>
      </c>
      <c r="R1120" s="21" t="str">
        <f t="shared" si="52"/>
        <v/>
      </c>
      <c r="S1120" s="23" t="str">
        <f>IF($B1120="","",VLOOKUP($C1120,Настройки!$A$11:$L$17,9,FALSE))</f>
        <v/>
      </c>
      <c r="T1120" s="23" t="str">
        <f t="shared" si="53"/>
        <v/>
      </c>
    </row>
    <row r="1121" spans="1:20" x14ac:dyDescent="0.3">
      <c r="A1121" s="20">
        <f>Тех_Движение!$A$1118</f>
        <v>1117</v>
      </c>
      <c r="B1121" s="20" t="str">
        <f>IF(Тех_Движение!$F$1118&gt;0,Тех_Движение!$I$1118,"")</f>
        <v/>
      </c>
      <c r="C1121" s="20" t="str">
        <f>IF($B1121="","",Тех_Движение!$D$1118)</f>
        <v/>
      </c>
      <c r="D1121" s="9" t="str">
        <f>IF($B1121="","",Тех_Движение!$B$1118)</f>
        <v/>
      </c>
      <c r="E1121" s="21" t="str">
        <f>IF($B1121="","",Тех_Движение!$F$1118)</f>
        <v/>
      </c>
      <c r="F1121" s="21" t="str">
        <f>IF($B1121="","",SUMIFS($E$5:$E1120,$C$5:$C1120,$C1121))</f>
        <v/>
      </c>
      <c r="G1121" s="21" t="str">
        <f>IF($B1121="","",MAX(0,$E1121-MAX(0,SUMIFS(Тех_Движение!$G$2:$G$5111,Тех_Движение!$D$2:$D$5111,$C1121,Тех_Движение!$B$2:$B$5111,"&lt;="&amp;Настройки!$B$5-1)-$F1121)))</f>
        <v/>
      </c>
      <c r="H1121" s="21" t="str">
        <f>IF($B1121="","",IF(AND($D1121&gt;=Настройки!$B$5,$D1121&lt;=Настройки!$B$6),$E1121,0))</f>
        <v/>
      </c>
      <c r="I1121" s="21" t="str">
        <f t="shared" si="51"/>
        <v/>
      </c>
      <c r="J1121" s="21" t="str">
        <f>IF($B1121="","",MAX(0,$E1121-MAX(0,SUMIFS(Тех_Движение!$G$2:$G$5111,Тех_Движение!$D$2:$D$5111,$C1121,Тех_Движение!$B$2:$B$5111,"&lt;="&amp;Настройки!$B$6)-$F1121)))</f>
        <v/>
      </c>
      <c r="K1121" s="21" t="e">
        <f>IF(OR($B1121="",K$3&lt;$D1121+Настройки!$B$7),0,MAX(0,$E1121-MAX(0,SUMIFS(Тех_Движение!$G$2:$G$5111,Тех_Движение!$D$2:$D$5111,$C1121,Тех_Движение!$B$2:$B$5111,"&lt;="&amp;K$3)-$F1121)))</f>
        <v>#VALUE!</v>
      </c>
      <c r="L1121" s="21" t="e">
        <f>IF(OR($B1121="",L$3&lt;$D1121+Настройки!$B$7),0,MAX(0,$E1121-MAX(0,SUMIFS(Тех_Движение!$G$2:$G$5111,Тех_Движение!$D$2:$D$5111,$C1121,Тех_Движение!$B$2:$B$5111,"&lt;="&amp;L$3)-$F1121)))</f>
        <v>#VALUE!</v>
      </c>
      <c r="M1121" s="21" t="e">
        <f>IF(OR($B1121="",M$3&lt;$D1121+Настройки!$B$7),0,MAX(0,$E1121-MAX(0,SUMIFS(Тех_Движение!$G$2:$G$5111,Тех_Движение!$D$2:$D$5111,$C1121,Тех_Движение!$B$2:$B$5111,"&lt;="&amp;M$3)-$F1121)))</f>
        <v>#VALUE!</v>
      </c>
      <c r="N1121" s="21" t="e">
        <f>IF(OR($B1121="",N$3&lt;$D1121+Настройки!$B$7),0,MAX(0,$E1121-MAX(0,SUMIFS(Тех_Движение!$G$2:$G$5111,Тех_Движение!$D$2:$D$5111,$C1121,Тех_Движение!$B$2:$B$5111,"&lt;="&amp;N$3)-$F1121)))</f>
        <v>#VALUE!</v>
      </c>
      <c r="O1121" s="21" t="e">
        <f>IF(OR($B1121="",O$3&lt;$D1121+Настройки!$B$7),0,MAX(0,$E1121-MAX(0,SUMIFS(Тех_Движение!$G$2:$G$5111,Тех_Движение!$D$2:$D$5111,$C1121,Тех_Движение!$B$2:$B$5111,"&lt;="&amp;O$3)-$F1121)))</f>
        <v>#VALUE!</v>
      </c>
      <c r="P1121" s="21" t="e">
        <f>IF(OR($B1121="",P$3&lt;$D1121+Настройки!$B$7),0,MAX(0,$E1121-MAX(0,SUMIFS(Тех_Движение!$G$2:$G$5111,Тех_Движение!$D$2:$D$5111,$C1121,Тех_Движение!$B$2:$B$5111,"&lt;="&amp;P$3)-$F1121)))</f>
        <v>#VALUE!</v>
      </c>
      <c r="Q1121" s="21" t="e">
        <f>IF(OR($B1121="",Q$3&lt;$D1121+Настройки!$B$7),0,MAX(0,$E1121-MAX(0,SUMIFS(Тех_Движение!$G$2:$G$5111,Тех_Движение!$D$2:$D$5111,$C1121,Тех_Движение!$B$2:$B$5111,"&lt;="&amp;Q$3)-$F1121)))</f>
        <v>#VALUE!</v>
      </c>
      <c r="R1121" s="21" t="str">
        <f t="shared" si="52"/>
        <v/>
      </c>
      <c r="S1121" s="23" t="str">
        <f>IF($B1121="","",VLOOKUP($C1121,Настройки!$A$11:$L$17,9,FALSE))</f>
        <v/>
      </c>
      <c r="T1121" s="23" t="str">
        <f t="shared" si="53"/>
        <v/>
      </c>
    </row>
    <row r="1122" spans="1:20" x14ac:dyDescent="0.3">
      <c r="A1122" s="20">
        <f>Тех_Движение!$A$1119</f>
        <v>1118</v>
      </c>
      <c r="B1122" s="20" t="str">
        <f>IF(Тех_Движение!$F$1119&gt;0,Тех_Движение!$I$1119,"")</f>
        <v/>
      </c>
      <c r="C1122" s="20" t="str">
        <f>IF($B1122="","",Тех_Движение!$D$1119)</f>
        <v/>
      </c>
      <c r="D1122" s="9" t="str">
        <f>IF($B1122="","",Тех_Движение!$B$1119)</f>
        <v/>
      </c>
      <c r="E1122" s="21" t="str">
        <f>IF($B1122="","",Тех_Движение!$F$1119)</f>
        <v/>
      </c>
      <c r="F1122" s="21" t="str">
        <f>IF($B1122="","",SUMIFS($E$5:$E1121,$C$5:$C1121,$C1122))</f>
        <v/>
      </c>
      <c r="G1122" s="21" t="str">
        <f>IF($B1122="","",MAX(0,$E1122-MAX(0,SUMIFS(Тех_Движение!$G$2:$G$5111,Тех_Движение!$D$2:$D$5111,$C1122,Тех_Движение!$B$2:$B$5111,"&lt;="&amp;Настройки!$B$5-1)-$F1122)))</f>
        <v/>
      </c>
      <c r="H1122" s="21" t="str">
        <f>IF($B1122="","",IF(AND($D1122&gt;=Настройки!$B$5,$D1122&lt;=Настройки!$B$6),$E1122,0))</f>
        <v/>
      </c>
      <c r="I1122" s="21" t="str">
        <f t="shared" si="51"/>
        <v/>
      </c>
      <c r="J1122" s="21" t="str">
        <f>IF($B1122="","",MAX(0,$E1122-MAX(0,SUMIFS(Тех_Движение!$G$2:$G$5111,Тех_Движение!$D$2:$D$5111,$C1122,Тех_Движение!$B$2:$B$5111,"&lt;="&amp;Настройки!$B$6)-$F1122)))</f>
        <v/>
      </c>
      <c r="K1122" s="21" t="e">
        <f>IF(OR($B1122="",K$3&lt;$D1122+Настройки!$B$7),0,MAX(0,$E1122-MAX(0,SUMIFS(Тех_Движение!$G$2:$G$5111,Тех_Движение!$D$2:$D$5111,$C1122,Тех_Движение!$B$2:$B$5111,"&lt;="&amp;K$3)-$F1122)))</f>
        <v>#VALUE!</v>
      </c>
      <c r="L1122" s="21" t="e">
        <f>IF(OR($B1122="",L$3&lt;$D1122+Настройки!$B$7),0,MAX(0,$E1122-MAX(0,SUMIFS(Тех_Движение!$G$2:$G$5111,Тех_Движение!$D$2:$D$5111,$C1122,Тех_Движение!$B$2:$B$5111,"&lt;="&amp;L$3)-$F1122)))</f>
        <v>#VALUE!</v>
      </c>
      <c r="M1122" s="21" t="e">
        <f>IF(OR($B1122="",M$3&lt;$D1122+Настройки!$B$7),0,MAX(0,$E1122-MAX(0,SUMIFS(Тех_Движение!$G$2:$G$5111,Тех_Движение!$D$2:$D$5111,$C1122,Тех_Движение!$B$2:$B$5111,"&lt;="&amp;M$3)-$F1122)))</f>
        <v>#VALUE!</v>
      </c>
      <c r="N1122" s="21" t="e">
        <f>IF(OR($B1122="",N$3&lt;$D1122+Настройки!$B$7),0,MAX(0,$E1122-MAX(0,SUMIFS(Тех_Движение!$G$2:$G$5111,Тех_Движение!$D$2:$D$5111,$C1122,Тех_Движение!$B$2:$B$5111,"&lt;="&amp;N$3)-$F1122)))</f>
        <v>#VALUE!</v>
      </c>
      <c r="O1122" s="21" t="e">
        <f>IF(OR($B1122="",O$3&lt;$D1122+Настройки!$B$7),0,MAX(0,$E1122-MAX(0,SUMIFS(Тех_Движение!$G$2:$G$5111,Тех_Движение!$D$2:$D$5111,$C1122,Тех_Движение!$B$2:$B$5111,"&lt;="&amp;O$3)-$F1122)))</f>
        <v>#VALUE!</v>
      </c>
      <c r="P1122" s="21" t="e">
        <f>IF(OR($B1122="",P$3&lt;$D1122+Настройки!$B$7),0,MAX(0,$E1122-MAX(0,SUMIFS(Тех_Движение!$G$2:$G$5111,Тех_Движение!$D$2:$D$5111,$C1122,Тех_Движение!$B$2:$B$5111,"&lt;="&amp;P$3)-$F1122)))</f>
        <v>#VALUE!</v>
      </c>
      <c r="Q1122" s="21" t="e">
        <f>IF(OR($B1122="",Q$3&lt;$D1122+Настройки!$B$7),0,MAX(0,$E1122-MAX(0,SUMIFS(Тех_Движение!$G$2:$G$5111,Тех_Движение!$D$2:$D$5111,$C1122,Тех_Движение!$B$2:$B$5111,"&lt;="&amp;Q$3)-$F1122)))</f>
        <v>#VALUE!</v>
      </c>
      <c r="R1122" s="21" t="str">
        <f t="shared" si="52"/>
        <v/>
      </c>
      <c r="S1122" s="23" t="str">
        <f>IF($B1122="","",VLOOKUP($C1122,Настройки!$A$11:$L$17,9,FALSE))</f>
        <v/>
      </c>
      <c r="T1122" s="23" t="str">
        <f t="shared" si="53"/>
        <v/>
      </c>
    </row>
    <row r="1123" spans="1:20" x14ac:dyDescent="0.3">
      <c r="A1123" s="20">
        <f>Тех_Движение!$A$1120</f>
        <v>1119</v>
      </c>
      <c r="B1123" s="20" t="str">
        <f>IF(Тех_Движение!$F$1120&gt;0,Тех_Движение!$I$1120,"")</f>
        <v/>
      </c>
      <c r="C1123" s="20" t="str">
        <f>IF($B1123="","",Тех_Движение!$D$1120)</f>
        <v/>
      </c>
      <c r="D1123" s="9" t="str">
        <f>IF($B1123="","",Тех_Движение!$B$1120)</f>
        <v/>
      </c>
      <c r="E1123" s="21" t="str">
        <f>IF($B1123="","",Тех_Движение!$F$1120)</f>
        <v/>
      </c>
      <c r="F1123" s="21" t="str">
        <f>IF($B1123="","",SUMIFS($E$5:$E1122,$C$5:$C1122,$C1123))</f>
        <v/>
      </c>
      <c r="G1123" s="21" t="str">
        <f>IF($B1123="","",MAX(0,$E1123-MAX(0,SUMIFS(Тех_Движение!$G$2:$G$5111,Тех_Движение!$D$2:$D$5111,$C1123,Тех_Движение!$B$2:$B$5111,"&lt;="&amp;Настройки!$B$5-1)-$F1123)))</f>
        <v/>
      </c>
      <c r="H1123" s="21" t="str">
        <f>IF($B1123="","",IF(AND($D1123&gt;=Настройки!$B$5,$D1123&lt;=Настройки!$B$6),$E1123,0))</f>
        <v/>
      </c>
      <c r="I1123" s="21" t="str">
        <f t="shared" si="51"/>
        <v/>
      </c>
      <c r="J1123" s="21" t="str">
        <f>IF($B1123="","",MAX(0,$E1123-MAX(0,SUMIFS(Тех_Движение!$G$2:$G$5111,Тех_Движение!$D$2:$D$5111,$C1123,Тех_Движение!$B$2:$B$5111,"&lt;="&amp;Настройки!$B$6)-$F1123)))</f>
        <v/>
      </c>
      <c r="K1123" s="21" t="e">
        <f>IF(OR($B1123="",K$3&lt;$D1123+Настройки!$B$7),0,MAX(0,$E1123-MAX(0,SUMIFS(Тех_Движение!$G$2:$G$5111,Тех_Движение!$D$2:$D$5111,$C1123,Тех_Движение!$B$2:$B$5111,"&lt;="&amp;K$3)-$F1123)))</f>
        <v>#VALUE!</v>
      </c>
      <c r="L1123" s="21" t="e">
        <f>IF(OR($B1123="",L$3&lt;$D1123+Настройки!$B$7),0,MAX(0,$E1123-MAX(0,SUMIFS(Тех_Движение!$G$2:$G$5111,Тех_Движение!$D$2:$D$5111,$C1123,Тех_Движение!$B$2:$B$5111,"&lt;="&amp;L$3)-$F1123)))</f>
        <v>#VALUE!</v>
      </c>
      <c r="M1123" s="21" t="e">
        <f>IF(OR($B1123="",M$3&lt;$D1123+Настройки!$B$7),0,MAX(0,$E1123-MAX(0,SUMIFS(Тех_Движение!$G$2:$G$5111,Тех_Движение!$D$2:$D$5111,$C1123,Тех_Движение!$B$2:$B$5111,"&lt;="&amp;M$3)-$F1123)))</f>
        <v>#VALUE!</v>
      </c>
      <c r="N1123" s="21" t="e">
        <f>IF(OR($B1123="",N$3&lt;$D1123+Настройки!$B$7),0,MAX(0,$E1123-MAX(0,SUMIFS(Тех_Движение!$G$2:$G$5111,Тех_Движение!$D$2:$D$5111,$C1123,Тех_Движение!$B$2:$B$5111,"&lt;="&amp;N$3)-$F1123)))</f>
        <v>#VALUE!</v>
      </c>
      <c r="O1123" s="21" t="e">
        <f>IF(OR($B1123="",O$3&lt;$D1123+Настройки!$B$7),0,MAX(0,$E1123-MAX(0,SUMIFS(Тех_Движение!$G$2:$G$5111,Тех_Движение!$D$2:$D$5111,$C1123,Тех_Движение!$B$2:$B$5111,"&lt;="&amp;O$3)-$F1123)))</f>
        <v>#VALUE!</v>
      </c>
      <c r="P1123" s="21" t="e">
        <f>IF(OR($B1123="",P$3&lt;$D1123+Настройки!$B$7),0,MAX(0,$E1123-MAX(0,SUMIFS(Тех_Движение!$G$2:$G$5111,Тех_Движение!$D$2:$D$5111,$C1123,Тех_Движение!$B$2:$B$5111,"&lt;="&amp;P$3)-$F1123)))</f>
        <v>#VALUE!</v>
      </c>
      <c r="Q1123" s="21" t="e">
        <f>IF(OR($B1123="",Q$3&lt;$D1123+Настройки!$B$7),0,MAX(0,$E1123-MAX(0,SUMIFS(Тех_Движение!$G$2:$G$5111,Тех_Движение!$D$2:$D$5111,$C1123,Тех_Движение!$B$2:$B$5111,"&lt;="&amp;Q$3)-$F1123)))</f>
        <v>#VALUE!</v>
      </c>
      <c r="R1123" s="21" t="str">
        <f t="shared" si="52"/>
        <v/>
      </c>
      <c r="S1123" s="23" t="str">
        <f>IF($B1123="","",VLOOKUP($C1123,Настройки!$A$11:$L$17,9,FALSE))</f>
        <v/>
      </c>
      <c r="T1123" s="23" t="str">
        <f t="shared" si="53"/>
        <v/>
      </c>
    </row>
    <row r="1124" spans="1:20" x14ac:dyDescent="0.3">
      <c r="A1124" s="20">
        <f>Тех_Движение!$A$1121</f>
        <v>1120</v>
      </c>
      <c r="B1124" s="20" t="str">
        <f>IF(Тех_Движение!$F$1121&gt;0,Тех_Движение!$I$1121,"")</f>
        <v/>
      </c>
      <c r="C1124" s="20" t="str">
        <f>IF($B1124="","",Тех_Движение!$D$1121)</f>
        <v/>
      </c>
      <c r="D1124" s="9" t="str">
        <f>IF($B1124="","",Тех_Движение!$B$1121)</f>
        <v/>
      </c>
      <c r="E1124" s="21" t="str">
        <f>IF($B1124="","",Тех_Движение!$F$1121)</f>
        <v/>
      </c>
      <c r="F1124" s="21" t="str">
        <f>IF($B1124="","",SUMIFS($E$5:$E1123,$C$5:$C1123,$C1124))</f>
        <v/>
      </c>
      <c r="G1124" s="21" t="str">
        <f>IF($B1124="","",MAX(0,$E1124-MAX(0,SUMIFS(Тех_Движение!$G$2:$G$5111,Тех_Движение!$D$2:$D$5111,$C1124,Тех_Движение!$B$2:$B$5111,"&lt;="&amp;Настройки!$B$5-1)-$F1124)))</f>
        <v/>
      </c>
      <c r="H1124" s="21" t="str">
        <f>IF($B1124="","",IF(AND($D1124&gt;=Настройки!$B$5,$D1124&lt;=Настройки!$B$6),$E1124,0))</f>
        <v/>
      </c>
      <c r="I1124" s="21" t="str">
        <f t="shared" si="51"/>
        <v/>
      </c>
      <c r="J1124" s="21" t="str">
        <f>IF($B1124="","",MAX(0,$E1124-MAX(0,SUMIFS(Тех_Движение!$G$2:$G$5111,Тех_Движение!$D$2:$D$5111,$C1124,Тех_Движение!$B$2:$B$5111,"&lt;="&amp;Настройки!$B$6)-$F1124)))</f>
        <v/>
      </c>
      <c r="K1124" s="21" t="e">
        <f>IF(OR($B1124="",K$3&lt;$D1124+Настройки!$B$7),0,MAX(0,$E1124-MAX(0,SUMIFS(Тех_Движение!$G$2:$G$5111,Тех_Движение!$D$2:$D$5111,$C1124,Тех_Движение!$B$2:$B$5111,"&lt;="&amp;K$3)-$F1124)))</f>
        <v>#VALUE!</v>
      </c>
      <c r="L1124" s="21" t="e">
        <f>IF(OR($B1124="",L$3&lt;$D1124+Настройки!$B$7),0,MAX(0,$E1124-MAX(0,SUMIFS(Тех_Движение!$G$2:$G$5111,Тех_Движение!$D$2:$D$5111,$C1124,Тех_Движение!$B$2:$B$5111,"&lt;="&amp;L$3)-$F1124)))</f>
        <v>#VALUE!</v>
      </c>
      <c r="M1124" s="21" t="e">
        <f>IF(OR($B1124="",M$3&lt;$D1124+Настройки!$B$7),0,MAX(0,$E1124-MAX(0,SUMIFS(Тех_Движение!$G$2:$G$5111,Тех_Движение!$D$2:$D$5111,$C1124,Тех_Движение!$B$2:$B$5111,"&lt;="&amp;M$3)-$F1124)))</f>
        <v>#VALUE!</v>
      </c>
      <c r="N1124" s="21" t="e">
        <f>IF(OR($B1124="",N$3&lt;$D1124+Настройки!$B$7),0,MAX(0,$E1124-MAX(0,SUMIFS(Тех_Движение!$G$2:$G$5111,Тех_Движение!$D$2:$D$5111,$C1124,Тех_Движение!$B$2:$B$5111,"&lt;="&amp;N$3)-$F1124)))</f>
        <v>#VALUE!</v>
      </c>
      <c r="O1124" s="21" t="e">
        <f>IF(OR($B1124="",O$3&lt;$D1124+Настройки!$B$7),0,MAX(0,$E1124-MAX(0,SUMIFS(Тех_Движение!$G$2:$G$5111,Тех_Движение!$D$2:$D$5111,$C1124,Тех_Движение!$B$2:$B$5111,"&lt;="&amp;O$3)-$F1124)))</f>
        <v>#VALUE!</v>
      </c>
      <c r="P1124" s="21" t="e">
        <f>IF(OR($B1124="",P$3&lt;$D1124+Настройки!$B$7),0,MAX(0,$E1124-MAX(0,SUMIFS(Тех_Движение!$G$2:$G$5111,Тех_Движение!$D$2:$D$5111,$C1124,Тех_Движение!$B$2:$B$5111,"&lt;="&amp;P$3)-$F1124)))</f>
        <v>#VALUE!</v>
      </c>
      <c r="Q1124" s="21" t="e">
        <f>IF(OR($B1124="",Q$3&lt;$D1124+Настройки!$B$7),0,MAX(0,$E1124-MAX(0,SUMIFS(Тех_Движение!$G$2:$G$5111,Тех_Движение!$D$2:$D$5111,$C1124,Тех_Движение!$B$2:$B$5111,"&lt;="&amp;Q$3)-$F1124)))</f>
        <v>#VALUE!</v>
      </c>
      <c r="R1124" s="21" t="str">
        <f t="shared" si="52"/>
        <v/>
      </c>
      <c r="S1124" s="23" t="str">
        <f>IF($B1124="","",VLOOKUP($C1124,Настройки!$A$11:$L$17,9,FALSE))</f>
        <v/>
      </c>
      <c r="T1124" s="23" t="str">
        <f t="shared" si="53"/>
        <v/>
      </c>
    </row>
    <row r="1125" spans="1:20" x14ac:dyDescent="0.3">
      <c r="A1125" s="20">
        <f>Тех_Движение!$A$1122</f>
        <v>1121</v>
      </c>
      <c r="B1125" s="20" t="str">
        <f>IF(Тех_Движение!$F$1122&gt;0,Тех_Движение!$I$1122,"")</f>
        <v/>
      </c>
      <c r="C1125" s="20" t="str">
        <f>IF($B1125="","",Тех_Движение!$D$1122)</f>
        <v/>
      </c>
      <c r="D1125" s="9" t="str">
        <f>IF($B1125="","",Тех_Движение!$B$1122)</f>
        <v/>
      </c>
      <c r="E1125" s="21" t="str">
        <f>IF($B1125="","",Тех_Движение!$F$1122)</f>
        <v/>
      </c>
      <c r="F1125" s="21" t="str">
        <f>IF($B1125="","",SUMIFS($E$5:$E1124,$C$5:$C1124,$C1125))</f>
        <v/>
      </c>
      <c r="G1125" s="21" t="str">
        <f>IF($B1125="","",MAX(0,$E1125-MAX(0,SUMIFS(Тех_Движение!$G$2:$G$5111,Тех_Движение!$D$2:$D$5111,$C1125,Тех_Движение!$B$2:$B$5111,"&lt;="&amp;Настройки!$B$5-1)-$F1125)))</f>
        <v/>
      </c>
      <c r="H1125" s="21" t="str">
        <f>IF($B1125="","",IF(AND($D1125&gt;=Настройки!$B$5,$D1125&lt;=Настройки!$B$6),$E1125,0))</f>
        <v/>
      </c>
      <c r="I1125" s="21" t="str">
        <f t="shared" si="51"/>
        <v/>
      </c>
      <c r="J1125" s="21" t="str">
        <f>IF($B1125="","",MAX(0,$E1125-MAX(0,SUMIFS(Тех_Движение!$G$2:$G$5111,Тех_Движение!$D$2:$D$5111,$C1125,Тех_Движение!$B$2:$B$5111,"&lt;="&amp;Настройки!$B$6)-$F1125)))</f>
        <v/>
      </c>
      <c r="K1125" s="21" t="e">
        <f>IF(OR($B1125="",K$3&lt;$D1125+Настройки!$B$7),0,MAX(0,$E1125-MAX(0,SUMIFS(Тех_Движение!$G$2:$G$5111,Тех_Движение!$D$2:$D$5111,$C1125,Тех_Движение!$B$2:$B$5111,"&lt;="&amp;K$3)-$F1125)))</f>
        <v>#VALUE!</v>
      </c>
      <c r="L1125" s="21" t="e">
        <f>IF(OR($B1125="",L$3&lt;$D1125+Настройки!$B$7),0,MAX(0,$E1125-MAX(0,SUMIFS(Тех_Движение!$G$2:$G$5111,Тех_Движение!$D$2:$D$5111,$C1125,Тех_Движение!$B$2:$B$5111,"&lt;="&amp;L$3)-$F1125)))</f>
        <v>#VALUE!</v>
      </c>
      <c r="M1125" s="21" t="e">
        <f>IF(OR($B1125="",M$3&lt;$D1125+Настройки!$B$7),0,MAX(0,$E1125-MAX(0,SUMIFS(Тех_Движение!$G$2:$G$5111,Тех_Движение!$D$2:$D$5111,$C1125,Тех_Движение!$B$2:$B$5111,"&lt;="&amp;M$3)-$F1125)))</f>
        <v>#VALUE!</v>
      </c>
      <c r="N1125" s="21" t="e">
        <f>IF(OR($B1125="",N$3&lt;$D1125+Настройки!$B$7),0,MAX(0,$E1125-MAX(0,SUMIFS(Тех_Движение!$G$2:$G$5111,Тех_Движение!$D$2:$D$5111,$C1125,Тех_Движение!$B$2:$B$5111,"&lt;="&amp;N$3)-$F1125)))</f>
        <v>#VALUE!</v>
      </c>
      <c r="O1125" s="21" t="e">
        <f>IF(OR($B1125="",O$3&lt;$D1125+Настройки!$B$7),0,MAX(0,$E1125-MAX(0,SUMIFS(Тех_Движение!$G$2:$G$5111,Тех_Движение!$D$2:$D$5111,$C1125,Тех_Движение!$B$2:$B$5111,"&lt;="&amp;O$3)-$F1125)))</f>
        <v>#VALUE!</v>
      </c>
      <c r="P1125" s="21" t="e">
        <f>IF(OR($B1125="",P$3&lt;$D1125+Настройки!$B$7),0,MAX(0,$E1125-MAX(0,SUMIFS(Тех_Движение!$G$2:$G$5111,Тех_Движение!$D$2:$D$5111,$C1125,Тех_Движение!$B$2:$B$5111,"&lt;="&amp;P$3)-$F1125)))</f>
        <v>#VALUE!</v>
      </c>
      <c r="Q1125" s="21" t="e">
        <f>IF(OR($B1125="",Q$3&lt;$D1125+Настройки!$B$7),0,MAX(0,$E1125-MAX(0,SUMIFS(Тех_Движение!$G$2:$G$5111,Тех_Движение!$D$2:$D$5111,$C1125,Тех_Движение!$B$2:$B$5111,"&lt;="&amp;Q$3)-$F1125)))</f>
        <v>#VALUE!</v>
      </c>
      <c r="R1125" s="21" t="str">
        <f t="shared" si="52"/>
        <v/>
      </c>
      <c r="S1125" s="23" t="str">
        <f>IF($B1125="","",VLOOKUP($C1125,Настройки!$A$11:$L$17,9,FALSE))</f>
        <v/>
      </c>
      <c r="T1125" s="23" t="str">
        <f t="shared" si="53"/>
        <v/>
      </c>
    </row>
    <row r="1126" spans="1:20" x14ac:dyDescent="0.3">
      <c r="A1126" s="20">
        <f>Тех_Движение!$A$1123</f>
        <v>1122</v>
      </c>
      <c r="B1126" s="20" t="str">
        <f>IF(Тех_Движение!$F$1123&gt;0,Тех_Движение!$I$1123,"")</f>
        <v/>
      </c>
      <c r="C1126" s="20" t="str">
        <f>IF($B1126="","",Тех_Движение!$D$1123)</f>
        <v/>
      </c>
      <c r="D1126" s="9" t="str">
        <f>IF($B1126="","",Тех_Движение!$B$1123)</f>
        <v/>
      </c>
      <c r="E1126" s="21" t="str">
        <f>IF($B1126="","",Тех_Движение!$F$1123)</f>
        <v/>
      </c>
      <c r="F1126" s="21" t="str">
        <f>IF($B1126="","",SUMIFS($E$5:$E1125,$C$5:$C1125,$C1126))</f>
        <v/>
      </c>
      <c r="G1126" s="21" t="str">
        <f>IF($B1126="","",MAX(0,$E1126-MAX(0,SUMIFS(Тех_Движение!$G$2:$G$5111,Тех_Движение!$D$2:$D$5111,$C1126,Тех_Движение!$B$2:$B$5111,"&lt;="&amp;Настройки!$B$5-1)-$F1126)))</f>
        <v/>
      </c>
      <c r="H1126" s="21" t="str">
        <f>IF($B1126="","",IF(AND($D1126&gt;=Настройки!$B$5,$D1126&lt;=Настройки!$B$6),$E1126,0))</f>
        <v/>
      </c>
      <c r="I1126" s="21" t="str">
        <f t="shared" si="51"/>
        <v/>
      </c>
      <c r="J1126" s="21" t="str">
        <f>IF($B1126="","",MAX(0,$E1126-MAX(0,SUMIFS(Тех_Движение!$G$2:$G$5111,Тех_Движение!$D$2:$D$5111,$C1126,Тех_Движение!$B$2:$B$5111,"&lt;="&amp;Настройки!$B$6)-$F1126)))</f>
        <v/>
      </c>
      <c r="K1126" s="21" t="e">
        <f>IF(OR($B1126="",K$3&lt;$D1126+Настройки!$B$7),0,MAX(0,$E1126-MAX(0,SUMIFS(Тех_Движение!$G$2:$G$5111,Тех_Движение!$D$2:$D$5111,$C1126,Тех_Движение!$B$2:$B$5111,"&lt;="&amp;K$3)-$F1126)))</f>
        <v>#VALUE!</v>
      </c>
      <c r="L1126" s="21" t="e">
        <f>IF(OR($B1126="",L$3&lt;$D1126+Настройки!$B$7),0,MAX(0,$E1126-MAX(0,SUMIFS(Тех_Движение!$G$2:$G$5111,Тех_Движение!$D$2:$D$5111,$C1126,Тех_Движение!$B$2:$B$5111,"&lt;="&amp;L$3)-$F1126)))</f>
        <v>#VALUE!</v>
      </c>
      <c r="M1126" s="21" t="e">
        <f>IF(OR($B1126="",M$3&lt;$D1126+Настройки!$B$7),0,MAX(0,$E1126-MAX(0,SUMIFS(Тех_Движение!$G$2:$G$5111,Тех_Движение!$D$2:$D$5111,$C1126,Тех_Движение!$B$2:$B$5111,"&lt;="&amp;M$3)-$F1126)))</f>
        <v>#VALUE!</v>
      </c>
      <c r="N1126" s="21" t="e">
        <f>IF(OR($B1126="",N$3&lt;$D1126+Настройки!$B$7),0,MAX(0,$E1126-MAX(0,SUMIFS(Тех_Движение!$G$2:$G$5111,Тех_Движение!$D$2:$D$5111,$C1126,Тех_Движение!$B$2:$B$5111,"&lt;="&amp;N$3)-$F1126)))</f>
        <v>#VALUE!</v>
      </c>
      <c r="O1126" s="21" t="e">
        <f>IF(OR($B1126="",O$3&lt;$D1126+Настройки!$B$7),0,MAX(0,$E1126-MAX(0,SUMIFS(Тех_Движение!$G$2:$G$5111,Тех_Движение!$D$2:$D$5111,$C1126,Тех_Движение!$B$2:$B$5111,"&lt;="&amp;O$3)-$F1126)))</f>
        <v>#VALUE!</v>
      </c>
      <c r="P1126" s="21" t="e">
        <f>IF(OR($B1126="",P$3&lt;$D1126+Настройки!$B$7),0,MAX(0,$E1126-MAX(0,SUMIFS(Тех_Движение!$G$2:$G$5111,Тех_Движение!$D$2:$D$5111,$C1126,Тех_Движение!$B$2:$B$5111,"&lt;="&amp;P$3)-$F1126)))</f>
        <v>#VALUE!</v>
      </c>
      <c r="Q1126" s="21" t="e">
        <f>IF(OR($B1126="",Q$3&lt;$D1126+Настройки!$B$7),0,MAX(0,$E1126-MAX(0,SUMIFS(Тех_Движение!$G$2:$G$5111,Тех_Движение!$D$2:$D$5111,$C1126,Тех_Движение!$B$2:$B$5111,"&lt;="&amp;Q$3)-$F1126)))</f>
        <v>#VALUE!</v>
      </c>
      <c r="R1126" s="21" t="str">
        <f t="shared" si="52"/>
        <v/>
      </c>
      <c r="S1126" s="23" t="str">
        <f>IF($B1126="","",VLOOKUP($C1126,Настройки!$A$11:$L$17,9,FALSE))</f>
        <v/>
      </c>
      <c r="T1126" s="23" t="str">
        <f t="shared" si="53"/>
        <v/>
      </c>
    </row>
    <row r="1127" spans="1:20" x14ac:dyDescent="0.3">
      <c r="A1127" s="20">
        <f>Тех_Движение!$A$1124</f>
        <v>1123</v>
      </c>
      <c r="B1127" s="20" t="str">
        <f>IF(Тех_Движение!$F$1124&gt;0,Тех_Движение!$I$1124,"")</f>
        <v/>
      </c>
      <c r="C1127" s="20" t="str">
        <f>IF($B1127="","",Тех_Движение!$D$1124)</f>
        <v/>
      </c>
      <c r="D1127" s="9" t="str">
        <f>IF($B1127="","",Тех_Движение!$B$1124)</f>
        <v/>
      </c>
      <c r="E1127" s="21" t="str">
        <f>IF($B1127="","",Тех_Движение!$F$1124)</f>
        <v/>
      </c>
      <c r="F1127" s="21" t="str">
        <f>IF($B1127="","",SUMIFS($E$5:$E1126,$C$5:$C1126,$C1127))</f>
        <v/>
      </c>
      <c r="G1127" s="21" t="str">
        <f>IF($B1127="","",MAX(0,$E1127-MAX(0,SUMIFS(Тех_Движение!$G$2:$G$5111,Тех_Движение!$D$2:$D$5111,$C1127,Тех_Движение!$B$2:$B$5111,"&lt;="&amp;Настройки!$B$5-1)-$F1127)))</f>
        <v/>
      </c>
      <c r="H1127" s="21" t="str">
        <f>IF($B1127="","",IF(AND($D1127&gt;=Настройки!$B$5,$D1127&lt;=Настройки!$B$6),$E1127,0))</f>
        <v/>
      </c>
      <c r="I1127" s="21" t="str">
        <f t="shared" si="51"/>
        <v/>
      </c>
      <c r="J1127" s="21" t="str">
        <f>IF($B1127="","",MAX(0,$E1127-MAX(0,SUMIFS(Тех_Движение!$G$2:$G$5111,Тех_Движение!$D$2:$D$5111,$C1127,Тех_Движение!$B$2:$B$5111,"&lt;="&amp;Настройки!$B$6)-$F1127)))</f>
        <v/>
      </c>
      <c r="K1127" s="21" t="e">
        <f>IF(OR($B1127="",K$3&lt;$D1127+Настройки!$B$7),0,MAX(0,$E1127-MAX(0,SUMIFS(Тех_Движение!$G$2:$G$5111,Тех_Движение!$D$2:$D$5111,$C1127,Тех_Движение!$B$2:$B$5111,"&lt;="&amp;K$3)-$F1127)))</f>
        <v>#VALUE!</v>
      </c>
      <c r="L1127" s="21" t="e">
        <f>IF(OR($B1127="",L$3&lt;$D1127+Настройки!$B$7),0,MAX(0,$E1127-MAX(0,SUMIFS(Тех_Движение!$G$2:$G$5111,Тех_Движение!$D$2:$D$5111,$C1127,Тех_Движение!$B$2:$B$5111,"&lt;="&amp;L$3)-$F1127)))</f>
        <v>#VALUE!</v>
      </c>
      <c r="M1127" s="21" t="e">
        <f>IF(OR($B1127="",M$3&lt;$D1127+Настройки!$B$7),0,MAX(0,$E1127-MAX(0,SUMIFS(Тех_Движение!$G$2:$G$5111,Тех_Движение!$D$2:$D$5111,$C1127,Тех_Движение!$B$2:$B$5111,"&lt;="&amp;M$3)-$F1127)))</f>
        <v>#VALUE!</v>
      </c>
      <c r="N1127" s="21" t="e">
        <f>IF(OR($B1127="",N$3&lt;$D1127+Настройки!$B$7),0,MAX(0,$E1127-MAX(0,SUMIFS(Тех_Движение!$G$2:$G$5111,Тех_Движение!$D$2:$D$5111,$C1127,Тех_Движение!$B$2:$B$5111,"&lt;="&amp;N$3)-$F1127)))</f>
        <v>#VALUE!</v>
      </c>
      <c r="O1127" s="21" t="e">
        <f>IF(OR($B1127="",O$3&lt;$D1127+Настройки!$B$7),0,MAX(0,$E1127-MAX(0,SUMIFS(Тех_Движение!$G$2:$G$5111,Тех_Движение!$D$2:$D$5111,$C1127,Тех_Движение!$B$2:$B$5111,"&lt;="&amp;O$3)-$F1127)))</f>
        <v>#VALUE!</v>
      </c>
      <c r="P1127" s="21" t="e">
        <f>IF(OR($B1127="",P$3&lt;$D1127+Настройки!$B$7),0,MAX(0,$E1127-MAX(0,SUMIFS(Тех_Движение!$G$2:$G$5111,Тех_Движение!$D$2:$D$5111,$C1127,Тех_Движение!$B$2:$B$5111,"&lt;="&amp;P$3)-$F1127)))</f>
        <v>#VALUE!</v>
      </c>
      <c r="Q1127" s="21" t="e">
        <f>IF(OR($B1127="",Q$3&lt;$D1127+Настройки!$B$7),0,MAX(0,$E1127-MAX(0,SUMIFS(Тех_Движение!$G$2:$G$5111,Тех_Движение!$D$2:$D$5111,$C1127,Тех_Движение!$B$2:$B$5111,"&lt;="&amp;Q$3)-$F1127)))</f>
        <v>#VALUE!</v>
      </c>
      <c r="R1127" s="21" t="str">
        <f t="shared" si="52"/>
        <v/>
      </c>
      <c r="S1127" s="23" t="str">
        <f>IF($B1127="","",VLOOKUP($C1127,Настройки!$A$11:$L$17,9,FALSE))</f>
        <v/>
      </c>
      <c r="T1127" s="23" t="str">
        <f t="shared" si="53"/>
        <v/>
      </c>
    </row>
    <row r="1128" spans="1:20" x14ac:dyDescent="0.3">
      <c r="A1128" s="20">
        <f>Тех_Движение!$A$1125</f>
        <v>1124</v>
      </c>
      <c r="B1128" s="20" t="str">
        <f>IF(Тех_Движение!$F$1125&gt;0,Тех_Движение!$I$1125,"")</f>
        <v/>
      </c>
      <c r="C1128" s="20" t="str">
        <f>IF($B1128="","",Тех_Движение!$D$1125)</f>
        <v/>
      </c>
      <c r="D1128" s="9" t="str">
        <f>IF($B1128="","",Тех_Движение!$B$1125)</f>
        <v/>
      </c>
      <c r="E1128" s="21" t="str">
        <f>IF($B1128="","",Тех_Движение!$F$1125)</f>
        <v/>
      </c>
      <c r="F1128" s="21" t="str">
        <f>IF($B1128="","",SUMIFS($E$5:$E1127,$C$5:$C1127,$C1128))</f>
        <v/>
      </c>
      <c r="G1128" s="21" t="str">
        <f>IF($B1128="","",MAX(0,$E1128-MAX(0,SUMIFS(Тех_Движение!$G$2:$G$5111,Тех_Движение!$D$2:$D$5111,$C1128,Тех_Движение!$B$2:$B$5111,"&lt;="&amp;Настройки!$B$5-1)-$F1128)))</f>
        <v/>
      </c>
      <c r="H1128" s="21" t="str">
        <f>IF($B1128="","",IF(AND($D1128&gt;=Настройки!$B$5,$D1128&lt;=Настройки!$B$6),$E1128,0))</f>
        <v/>
      </c>
      <c r="I1128" s="21" t="str">
        <f t="shared" si="51"/>
        <v/>
      </c>
      <c r="J1128" s="21" t="str">
        <f>IF($B1128="","",MAX(0,$E1128-MAX(0,SUMIFS(Тех_Движение!$G$2:$G$5111,Тех_Движение!$D$2:$D$5111,$C1128,Тех_Движение!$B$2:$B$5111,"&lt;="&amp;Настройки!$B$6)-$F1128)))</f>
        <v/>
      </c>
      <c r="K1128" s="21" t="e">
        <f>IF(OR($B1128="",K$3&lt;$D1128+Настройки!$B$7),0,MAX(0,$E1128-MAX(0,SUMIFS(Тех_Движение!$G$2:$G$5111,Тех_Движение!$D$2:$D$5111,$C1128,Тех_Движение!$B$2:$B$5111,"&lt;="&amp;K$3)-$F1128)))</f>
        <v>#VALUE!</v>
      </c>
      <c r="L1128" s="21" t="e">
        <f>IF(OR($B1128="",L$3&lt;$D1128+Настройки!$B$7),0,MAX(0,$E1128-MAX(0,SUMIFS(Тех_Движение!$G$2:$G$5111,Тех_Движение!$D$2:$D$5111,$C1128,Тех_Движение!$B$2:$B$5111,"&lt;="&amp;L$3)-$F1128)))</f>
        <v>#VALUE!</v>
      </c>
      <c r="M1128" s="21" t="e">
        <f>IF(OR($B1128="",M$3&lt;$D1128+Настройки!$B$7),0,MAX(0,$E1128-MAX(0,SUMIFS(Тех_Движение!$G$2:$G$5111,Тех_Движение!$D$2:$D$5111,$C1128,Тех_Движение!$B$2:$B$5111,"&lt;="&amp;M$3)-$F1128)))</f>
        <v>#VALUE!</v>
      </c>
      <c r="N1128" s="21" t="e">
        <f>IF(OR($B1128="",N$3&lt;$D1128+Настройки!$B$7),0,MAX(0,$E1128-MAX(0,SUMIFS(Тех_Движение!$G$2:$G$5111,Тех_Движение!$D$2:$D$5111,$C1128,Тех_Движение!$B$2:$B$5111,"&lt;="&amp;N$3)-$F1128)))</f>
        <v>#VALUE!</v>
      </c>
      <c r="O1128" s="21" t="e">
        <f>IF(OR($B1128="",O$3&lt;$D1128+Настройки!$B$7),0,MAX(0,$E1128-MAX(0,SUMIFS(Тех_Движение!$G$2:$G$5111,Тех_Движение!$D$2:$D$5111,$C1128,Тех_Движение!$B$2:$B$5111,"&lt;="&amp;O$3)-$F1128)))</f>
        <v>#VALUE!</v>
      </c>
      <c r="P1128" s="21" t="e">
        <f>IF(OR($B1128="",P$3&lt;$D1128+Настройки!$B$7),0,MAX(0,$E1128-MAX(0,SUMIFS(Тех_Движение!$G$2:$G$5111,Тех_Движение!$D$2:$D$5111,$C1128,Тех_Движение!$B$2:$B$5111,"&lt;="&amp;P$3)-$F1128)))</f>
        <v>#VALUE!</v>
      </c>
      <c r="Q1128" s="21" t="e">
        <f>IF(OR($B1128="",Q$3&lt;$D1128+Настройки!$B$7),0,MAX(0,$E1128-MAX(0,SUMIFS(Тех_Движение!$G$2:$G$5111,Тех_Движение!$D$2:$D$5111,$C1128,Тех_Движение!$B$2:$B$5111,"&lt;="&amp;Q$3)-$F1128)))</f>
        <v>#VALUE!</v>
      </c>
      <c r="R1128" s="21" t="str">
        <f t="shared" si="52"/>
        <v/>
      </c>
      <c r="S1128" s="23" t="str">
        <f>IF($B1128="","",VLOOKUP($C1128,Настройки!$A$11:$L$17,9,FALSE))</f>
        <v/>
      </c>
      <c r="T1128" s="23" t="str">
        <f t="shared" si="53"/>
        <v/>
      </c>
    </row>
    <row r="1129" spans="1:20" x14ac:dyDescent="0.3">
      <c r="A1129" s="20">
        <f>Тех_Движение!$A$1126</f>
        <v>1125</v>
      </c>
      <c r="B1129" s="20" t="str">
        <f>IF(Тех_Движение!$F$1126&gt;0,Тех_Движение!$I$1126,"")</f>
        <v/>
      </c>
      <c r="C1129" s="20" t="str">
        <f>IF($B1129="","",Тех_Движение!$D$1126)</f>
        <v/>
      </c>
      <c r="D1129" s="9" t="str">
        <f>IF($B1129="","",Тех_Движение!$B$1126)</f>
        <v/>
      </c>
      <c r="E1129" s="21" t="str">
        <f>IF($B1129="","",Тех_Движение!$F$1126)</f>
        <v/>
      </c>
      <c r="F1129" s="21" t="str">
        <f>IF($B1129="","",SUMIFS($E$5:$E1128,$C$5:$C1128,$C1129))</f>
        <v/>
      </c>
      <c r="G1129" s="21" t="str">
        <f>IF($B1129="","",MAX(0,$E1129-MAX(0,SUMIFS(Тех_Движение!$G$2:$G$5111,Тех_Движение!$D$2:$D$5111,$C1129,Тех_Движение!$B$2:$B$5111,"&lt;="&amp;Настройки!$B$5-1)-$F1129)))</f>
        <v/>
      </c>
      <c r="H1129" s="21" t="str">
        <f>IF($B1129="","",IF(AND($D1129&gt;=Настройки!$B$5,$D1129&lt;=Настройки!$B$6),$E1129,0))</f>
        <v/>
      </c>
      <c r="I1129" s="21" t="str">
        <f t="shared" si="51"/>
        <v/>
      </c>
      <c r="J1129" s="21" t="str">
        <f>IF($B1129="","",MAX(0,$E1129-MAX(0,SUMIFS(Тех_Движение!$G$2:$G$5111,Тех_Движение!$D$2:$D$5111,$C1129,Тех_Движение!$B$2:$B$5111,"&lt;="&amp;Настройки!$B$6)-$F1129)))</f>
        <v/>
      </c>
      <c r="K1129" s="21" t="e">
        <f>IF(OR($B1129="",K$3&lt;$D1129+Настройки!$B$7),0,MAX(0,$E1129-MAX(0,SUMIFS(Тех_Движение!$G$2:$G$5111,Тех_Движение!$D$2:$D$5111,$C1129,Тех_Движение!$B$2:$B$5111,"&lt;="&amp;K$3)-$F1129)))</f>
        <v>#VALUE!</v>
      </c>
      <c r="L1129" s="21" t="e">
        <f>IF(OR($B1129="",L$3&lt;$D1129+Настройки!$B$7),0,MAX(0,$E1129-MAX(0,SUMIFS(Тех_Движение!$G$2:$G$5111,Тех_Движение!$D$2:$D$5111,$C1129,Тех_Движение!$B$2:$B$5111,"&lt;="&amp;L$3)-$F1129)))</f>
        <v>#VALUE!</v>
      </c>
      <c r="M1129" s="21" t="e">
        <f>IF(OR($B1129="",M$3&lt;$D1129+Настройки!$B$7),0,MAX(0,$E1129-MAX(0,SUMIFS(Тех_Движение!$G$2:$G$5111,Тех_Движение!$D$2:$D$5111,$C1129,Тех_Движение!$B$2:$B$5111,"&lt;="&amp;M$3)-$F1129)))</f>
        <v>#VALUE!</v>
      </c>
      <c r="N1129" s="21" t="e">
        <f>IF(OR($B1129="",N$3&lt;$D1129+Настройки!$B$7),0,MAX(0,$E1129-MAX(0,SUMIFS(Тех_Движение!$G$2:$G$5111,Тех_Движение!$D$2:$D$5111,$C1129,Тех_Движение!$B$2:$B$5111,"&lt;="&amp;N$3)-$F1129)))</f>
        <v>#VALUE!</v>
      </c>
      <c r="O1129" s="21" t="e">
        <f>IF(OR($B1129="",O$3&lt;$D1129+Настройки!$B$7),0,MAX(0,$E1129-MAX(0,SUMIFS(Тех_Движение!$G$2:$G$5111,Тех_Движение!$D$2:$D$5111,$C1129,Тех_Движение!$B$2:$B$5111,"&lt;="&amp;O$3)-$F1129)))</f>
        <v>#VALUE!</v>
      </c>
      <c r="P1129" s="21" t="e">
        <f>IF(OR($B1129="",P$3&lt;$D1129+Настройки!$B$7),0,MAX(0,$E1129-MAX(0,SUMIFS(Тех_Движение!$G$2:$G$5111,Тех_Движение!$D$2:$D$5111,$C1129,Тех_Движение!$B$2:$B$5111,"&lt;="&amp;P$3)-$F1129)))</f>
        <v>#VALUE!</v>
      </c>
      <c r="Q1129" s="21" t="e">
        <f>IF(OR($B1129="",Q$3&lt;$D1129+Настройки!$B$7),0,MAX(0,$E1129-MAX(0,SUMIFS(Тех_Движение!$G$2:$G$5111,Тех_Движение!$D$2:$D$5111,$C1129,Тех_Движение!$B$2:$B$5111,"&lt;="&amp;Q$3)-$F1129)))</f>
        <v>#VALUE!</v>
      </c>
      <c r="R1129" s="21" t="str">
        <f t="shared" si="52"/>
        <v/>
      </c>
      <c r="S1129" s="23" t="str">
        <f>IF($B1129="","",VLOOKUP($C1129,Настройки!$A$11:$L$17,9,FALSE))</f>
        <v/>
      </c>
      <c r="T1129" s="23" t="str">
        <f t="shared" si="53"/>
        <v/>
      </c>
    </row>
    <row r="1130" spans="1:20" x14ac:dyDescent="0.3">
      <c r="A1130" s="20">
        <f>Тех_Движение!$A$1127</f>
        <v>1126</v>
      </c>
      <c r="B1130" s="20" t="str">
        <f>IF(Тех_Движение!$F$1127&gt;0,Тех_Движение!$I$1127,"")</f>
        <v/>
      </c>
      <c r="C1130" s="20" t="str">
        <f>IF($B1130="","",Тех_Движение!$D$1127)</f>
        <v/>
      </c>
      <c r="D1130" s="9" t="str">
        <f>IF($B1130="","",Тех_Движение!$B$1127)</f>
        <v/>
      </c>
      <c r="E1130" s="21" t="str">
        <f>IF($B1130="","",Тех_Движение!$F$1127)</f>
        <v/>
      </c>
      <c r="F1130" s="21" t="str">
        <f>IF($B1130="","",SUMIFS($E$5:$E1129,$C$5:$C1129,$C1130))</f>
        <v/>
      </c>
      <c r="G1130" s="21" t="str">
        <f>IF($B1130="","",MAX(0,$E1130-MAX(0,SUMIFS(Тех_Движение!$G$2:$G$5111,Тех_Движение!$D$2:$D$5111,$C1130,Тех_Движение!$B$2:$B$5111,"&lt;="&amp;Настройки!$B$5-1)-$F1130)))</f>
        <v/>
      </c>
      <c r="H1130" s="21" t="str">
        <f>IF($B1130="","",IF(AND($D1130&gt;=Настройки!$B$5,$D1130&lt;=Настройки!$B$6),$E1130,0))</f>
        <v/>
      </c>
      <c r="I1130" s="21" t="str">
        <f t="shared" si="51"/>
        <v/>
      </c>
      <c r="J1130" s="21" t="str">
        <f>IF($B1130="","",MAX(0,$E1130-MAX(0,SUMIFS(Тех_Движение!$G$2:$G$5111,Тех_Движение!$D$2:$D$5111,$C1130,Тех_Движение!$B$2:$B$5111,"&lt;="&amp;Настройки!$B$6)-$F1130)))</f>
        <v/>
      </c>
      <c r="K1130" s="21" t="e">
        <f>IF(OR($B1130="",K$3&lt;$D1130+Настройки!$B$7),0,MAX(0,$E1130-MAX(0,SUMIFS(Тех_Движение!$G$2:$G$5111,Тех_Движение!$D$2:$D$5111,$C1130,Тех_Движение!$B$2:$B$5111,"&lt;="&amp;K$3)-$F1130)))</f>
        <v>#VALUE!</v>
      </c>
      <c r="L1130" s="21" t="e">
        <f>IF(OR($B1130="",L$3&lt;$D1130+Настройки!$B$7),0,MAX(0,$E1130-MAX(0,SUMIFS(Тех_Движение!$G$2:$G$5111,Тех_Движение!$D$2:$D$5111,$C1130,Тех_Движение!$B$2:$B$5111,"&lt;="&amp;L$3)-$F1130)))</f>
        <v>#VALUE!</v>
      </c>
      <c r="M1130" s="21" t="e">
        <f>IF(OR($B1130="",M$3&lt;$D1130+Настройки!$B$7),0,MAX(0,$E1130-MAX(0,SUMIFS(Тех_Движение!$G$2:$G$5111,Тех_Движение!$D$2:$D$5111,$C1130,Тех_Движение!$B$2:$B$5111,"&lt;="&amp;M$3)-$F1130)))</f>
        <v>#VALUE!</v>
      </c>
      <c r="N1130" s="21" t="e">
        <f>IF(OR($B1130="",N$3&lt;$D1130+Настройки!$B$7),0,MAX(0,$E1130-MAX(0,SUMIFS(Тех_Движение!$G$2:$G$5111,Тех_Движение!$D$2:$D$5111,$C1130,Тех_Движение!$B$2:$B$5111,"&lt;="&amp;N$3)-$F1130)))</f>
        <v>#VALUE!</v>
      </c>
      <c r="O1130" s="21" t="e">
        <f>IF(OR($B1130="",O$3&lt;$D1130+Настройки!$B$7),0,MAX(0,$E1130-MAX(0,SUMIFS(Тех_Движение!$G$2:$G$5111,Тех_Движение!$D$2:$D$5111,$C1130,Тех_Движение!$B$2:$B$5111,"&lt;="&amp;O$3)-$F1130)))</f>
        <v>#VALUE!</v>
      </c>
      <c r="P1130" s="21" t="e">
        <f>IF(OR($B1130="",P$3&lt;$D1130+Настройки!$B$7),0,MAX(0,$E1130-MAX(0,SUMIFS(Тех_Движение!$G$2:$G$5111,Тех_Движение!$D$2:$D$5111,$C1130,Тех_Движение!$B$2:$B$5111,"&lt;="&amp;P$3)-$F1130)))</f>
        <v>#VALUE!</v>
      </c>
      <c r="Q1130" s="21" t="e">
        <f>IF(OR($B1130="",Q$3&lt;$D1130+Настройки!$B$7),0,MAX(0,$E1130-MAX(0,SUMIFS(Тех_Движение!$G$2:$G$5111,Тех_Движение!$D$2:$D$5111,$C1130,Тех_Движение!$B$2:$B$5111,"&lt;="&amp;Q$3)-$F1130)))</f>
        <v>#VALUE!</v>
      </c>
      <c r="R1130" s="21" t="str">
        <f t="shared" si="52"/>
        <v/>
      </c>
      <c r="S1130" s="23" t="str">
        <f>IF($B1130="","",VLOOKUP($C1130,Настройки!$A$11:$L$17,9,FALSE))</f>
        <v/>
      </c>
      <c r="T1130" s="23" t="str">
        <f t="shared" si="53"/>
        <v/>
      </c>
    </row>
    <row r="1131" spans="1:20" x14ac:dyDescent="0.3">
      <c r="A1131" s="20">
        <f>Тех_Движение!$A$1128</f>
        <v>1127</v>
      </c>
      <c r="B1131" s="20" t="str">
        <f>IF(Тех_Движение!$F$1128&gt;0,Тех_Движение!$I$1128,"")</f>
        <v/>
      </c>
      <c r="C1131" s="20" t="str">
        <f>IF($B1131="","",Тех_Движение!$D$1128)</f>
        <v/>
      </c>
      <c r="D1131" s="9" t="str">
        <f>IF($B1131="","",Тех_Движение!$B$1128)</f>
        <v/>
      </c>
      <c r="E1131" s="21" t="str">
        <f>IF($B1131="","",Тех_Движение!$F$1128)</f>
        <v/>
      </c>
      <c r="F1131" s="21" t="str">
        <f>IF($B1131="","",SUMIFS($E$5:$E1130,$C$5:$C1130,$C1131))</f>
        <v/>
      </c>
      <c r="G1131" s="21" t="str">
        <f>IF($B1131="","",MAX(0,$E1131-MAX(0,SUMIFS(Тех_Движение!$G$2:$G$5111,Тех_Движение!$D$2:$D$5111,$C1131,Тех_Движение!$B$2:$B$5111,"&lt;="&amp;Настройки!$B$5-1)-$F1131)))</f>
        <v/>
      </c>
      <c r="H1131" s="21" t="str">
        <f>IF($B1131="","",IF(AND($D1131&gt;=Настройки!$B$5,$D1131&lt;=Настройки!$B$6),$E1131,0))</f>
        <v/>
      </c>
      <c r="I1131" s="21" t="str">
        <f t="shared" si="51"/>
        <v/>
      </c>
      <c r="J1131" s="21" t="str">
        <f>IF($B1131="","",MAX(0,$E1131-MAX(0,SUMIFS(Тех_Движение!$G$2:$G$5111,Тех_Движение!$D$2:$D$5111,$C1131,Тех_Движение!$B$2:$B$5111,"&lt;="&amp;Настройки!$B$6)-$F1131)))</f>
        <v/>
      </c>
      <c r="K1131" s="21" t="e">
        <f>IF(OR($B1131="",K$3&lt;$D1131+Настройки!$B$7),0,MAX(0,$E1131-MAX(0,SUMIFS(Тех_Движение!$G$2:$G$5111,Тех_Движение!$D$2:$D$5111,$C1131,Тех_Движение!$B$2:$B$5111,"&lt;="&amp;K$3)-$F1131)))</f>
        <v>#VALUE!</v>
      </c>
      <c r="L1131" s="21" t="e">
        <f>IF(OR($B1131="",L$3&lt;$D1131+Настройки!$B$7),0,MAX(0,$E1131-MAX(0,SUMIFS(Тех_Движение!$G$2:$G$5111,Тех_Движение!$D$2:$D$5111,$C1131,Тех_Движение!$B$2:$B$5111,"&lt;="&amp;L$3)-$F1131)))</f>
        <v>#VALUE!</v>
      </c>
      <c r="M1131" s="21" t="e">
        <f>IF(OR($B1131="",M$3&lt;$D1131+Настройки!$B$7),0,MAX(0,$E1131-MAX(0,SUMIFS(Тех_Движение!$G$2:$G$5111,Тех_Движение!$D$2:$D$5111,$C1131,Тех_Движение!$B$2:$B$5111,"&lt;="&amp;M$3)-$F1131)))</f>
        <v>#VALUE!</v>
      </c>
      <c r="N1131" s="21" t="e">
        <f>IF(OR($B1131="",N$3&lt;$D1131+Настройки!$B$7),0,MAX(0,$E1131-MAX(0,SUMIFS(Тех_Движение!$G$2:$G$5111,Тех_Движение!$D$2:$D$5111,$C1131,Тех_Движение!$B$2:$B$5111,"&lt;="&amp;N$3)-$F1131)))</f>
        <v>#VALUE!</v>
      </c>
      <c r="O1131" s="21" t="e">
        <f>IF(OR($B1131="",O$3&lt;$D1131+Настройки!$B$7),0,MAX(0,$E1131-MAX(0,SUMIFS(Тех_Движение!$G$2:$G$5111,Тех_Движение!$D$2:$D$5111,$C1131,Тех_Движение!$B$2:$B$5111,"&lt;="&amp;O$3)-$F1131)))</f>
        <v>#VALUE!</v>
      </c>
      <c r="P1131" s="21" t="e">
        <f>IF(OR($B1131="",P$3&lt;$D1131+Настройки!$B$7),0,MAX(0,$E1131-MAX(0,SUMIFS(Тех_Движение!$G$2:$G$5111,Тех_Движение!$D$2:$D$5111,$C1131,Тех_Движение!$B$2:$B$5111,"&lt;="&amp;P$3)-$F1131)))</f>
        <v>#VALUE!</v>
      </c>
      <c r="Q1131" s="21" t="e">
        <f>IF(OR($B1131="",Q$3&lt;$D1131+Настройки!$B$7),0,MAX(0,$E1131-MAX(0,SUMIFS(Тех_Движение!$G$2:$G$5111,Тех_Движение!$D$2:$D$5111,$C1131,Тех_Движение!$B$2:$B$5111,"&lt;="&amp;Q$3)-$F1131)))</f>
        <v>#VALUE!</v>
      </c>
      <c r="R1131" s="21" t="str">
        <f t="shared" si="52"/>
        <v/>
      </c>
      <c r="S1131" s="23" t="str">
        <f>IF($B1131="","",VLOOKUP($C1131,Настройки!$A$11:$L$17,9,FALSE))</f>
        <v/>
      </c>
      <c r="T1131" s="23" t="str">
        <f t="shared" si="53"/>
        <v/>
      </c>
    </row>
    <row r="1132" spans="1:20" x14ac:dyDescent="0.3">
      <c r="A1132" s="20">
        <f>Тех_Движение!$A$1129</f>
        <v>1128</v>
      </c>
      <c r="B1132" s="20" t="str">
        <f>IF(Тех_Движение!$F$1129&gt;0,Тех_Движение!$I$1129,"")</f>
        <v/>
      </c>
      <c r="C1132" s="20" t="str">
        <f>IF($B1132="","",Тех_Движение!$D$1129)</f>
        <v/>
      </c>
      <c r="D1132" s="9" t="str">
        <f>IF($B1132="","",Тех_Движение!$B$1129)</f>
        <v/>
      </c>
      <c r="E1132" s="21" t="str">
        <f>IF($B1132="","",Тех_Движение!$F$1129)</f>
        <v/>
      </c>
      <c r="F1132" s="21" t="str">
        <f>IF($B1132="","",SUMIFS($E$5:$E1131,$C$5:$C1131,$C1132))</f>
        <v/>
      </c>
      <c r="G1132" s="21" t="str">
        <f>IF($B1132="","",MAX(0,$E1132-MAX(0,SUMIFS(Тех_Движение!$G$2:$G$5111,Тех_Движение!$D$2:$D$5111,$C1132,Тех_Движение!$B$2:$B$5111,"&lt;="&amp;Настройки!$B$5-1)-$F1132)))</f>
        <v/>
      </c>
      <c r="H1132" s="21" t="str">
        <f>IF($B1132="","",IF(AND($D1132&gt;=Настройки!$B$5,$D1132&lt;=Настройки!$B$6),$E1132,0))</f>
        <v/>
      </c>
      <c r="I1132" s="21" t="str">
        <f t="shared" si="51"/>
        <v/>
      </c>
      <c r="J1132" s="21" t="str">
        <f>IF($B1132="","",MAX(0,$E1132-MAX(0,SUMIFS(Тех_Движение!$G$2:$G$5111,Тех_Движение!$D$2:$D$5111,$C1132,Тех_Движение!$B$2:$B$5111,"&lt;="&amp;Настройки!$B$6)-$F1132)))</f>
        <v/>
      </c>
      <c r="K1132" s="21" t="e">
        <f>IF(OR($B1132="",K$3&lt;$D1132+Настройки!$B$7),0,MAX(0,$E1132-MAX(0,SUMIFS(Тех_Движение!$G$2:$G$5111,Тех_Движение!$D$2:$D$5111,$C1132,Тех_Движение!$B$2:$B$5111,"&lt;="&amp;K$3)-$F1132)))</f>
        <v>#VALUE!</v>
      </c>
      <c r="L1132" s="21" t="e">
        <f>IF(OR($B1132="",L$3&lt;$D1132+Настройки!$B$7),0,MAX(0,$E1132-MAX(0,SUMIFS(Тех_Движение!$G$2:$G$5111,Тех_Движение!$D$2:$D$5111,$C1132,Тех_Движение!$B$2:$B$5111,"&lt;="&amp;L$3)-$F1132)))</f>
        <v>#VALUE!</v>
      </c>
      <c r="M1132" s="21" t="e">
        <f>IF(OR($B1132="",M$3&lt;$D1132+Настройки!$B$7),0,MAX(0,$E1132-MAX(0,SUMIFS(Тех_Движение!$G$2:$G$5111,Тех_Движение!$D$2:$D$5111,$C1132,Тех_Движение!$B$2:$B$5111,"&lt;="&amp;M$3)-$F1132)))</f>
        <v>#VALUE!</v>
      </c>
      <c r="N1132" s="21" t="e">
        <f>IF(OR($B1132="",N$3&lt;$D1132+Настройки!$B$7),0,MAX(0,$E1132-MAX(0,SUMIFS(Тех_Движение!$G$2:$G$5111,Тех_Движение!$D$2:$D$5111,$C1132,Тех_Движение!$B$2:$B$5111,"&lt;="&amp;N$3)-$F1132)))</f>
        <v>#VALUE!</v>
      </c>
      <c r="O1132" s="21" t="e">
        <f>IF(OR($B1132="",O$3&lt;$D1132+Настройки!$B$7),0,MAX(0,$E1132-MAX(0,SUMIFS(Тех_Движение!$G$2:$G$5111,Тех_Движение!$D$2:$D$5111,$C1132,Тех_Движение!$B$2:$B$5111,"&lt;="&amp;O$3)-$F1132)))</f>
        <v>#VALUE!</v>
      </c>
      <c r="P1132" s="21" t="e">
        <f>IF(OR($B1132="",P$3&lt;$D1132+Настройки!$B$7),0,MAX(0,$E1132-MAX(0,SUMIFS(Тех_Движение!$G$2:$G$5111,Тех_Движение!$D$2:$D$5111,$C1132,Тех_Движение!$B$2:$B$5111,"&lt;="&amp;P$3)-$F1132)))</f>
        <v>#VALUE!</v>
      </c>
      <c r="Q1132" s="21" t="e">
        <f>IF(OR($B1132="",Q$3&lt;$D1132+Настройки!$B$7),0,MAX(0,$E1132-MAX(0,SUMIFS(Тех_Движение!$G$2:$G$5111,Тех_Движение!$D$2:$D$5111,$C1132,Тех_Движение!$B$2:$B$5111,"&lt;="&amp;Q$3)-$F1132)))</f>
        <v>#VALUE!</v>
      </c>
      <c r="R1132" s="21" t="str">
        <f t="shared" si="52"/>
        <v/>
      </c>
      <c r="S1132" s="23" t="str">
        <f>IF($B1132="","",VLOOKUP($C1132,Настройки!$A$11:$L$17,9,FALSE))</f>
        <v/>
      </c>
      <c r="T1132" s="23" t="str">
        <f t="shared" si="53"/>
        <v/>
      </c>
    </row>
    <row r="1133" spans="1:20" x14ac:dyDescent="0.3">
      <c r="A1133" s="20">
        <f>Тех_Движение!$A$1130</f>
        <v>1129</v>
      </c>
      <c r="B1133" s="20" t="str">
        <f>IF(Тех_Движение!$F$1130&gt;0,Тех_Движение!$I$1130,"")</f>
        <v/>
      </c>
      <c r="C1133" s="20" t="str">
        <f>IF($B1133="","",Тех_Движение!$D$1130)</f>
        <v/>
      </c>
      <c r="D1133" s="9" t="str">
        <f>IF($B1133="","",Тех_Движение!$B$1130)</f>
        <v/>
      </c>
      <c r="E1133" s="21" t="str">
        <f>IF($B1133="","",Тех_Движение!$F$1130)</f>
        <v/>
      </c>
      <c r="F1133" s="21" t="str">
        <f>IF($B1133="","",SUMIFS($E$5:$E1132,$C$5:$C1132,$C1133))</f>
        <v/>
      </c>
      <c r="G1133" s="21" t="str">
        <f>IF($B1133="","",MAX(0,$E1133-MAX(0,SUMIFS(Тех_Движение!$G$2:$G$5111,Тех_Движение!$D$2:$D$5111,$C1133,Тех_Движение!$B$2:$B$5111,"&lt;="&amp;Настройки!$B$5-1)-$F1133)))</f>
        <v/>
      </c>
      <c r="H1133" s="21" t="str">
        <f>IF($B1133="","",IF(AND($D1133&gt;=Настройки!$B$5,$D1133&lt;=Настройки!$B$6),$E1133,0))</f>
        <v/>
      </c>
      <c r="I1133" s="21" t="str">
        <f t="shared" si="51"/>
        <v/>
      </c>
      <c r="J1133" s="21" t="str">
        <f>IF($B1133="","",MAX(0,$E1133-MAX(0,SUMIFS(Тех_Движение!$G$2:$G$5111,Тех_Движение!$D$2:$D$5111,$C1133,Тех_Движение!$B$2:$B$5111,"&lt;="&amp;Настройки!$B$6)-$F1133)))</f>
        <v/>
      </c>
      <c r="K1133" s="21" t="e">
        <f>IF(OR($B1133="",K$3&lt;$D1133+Настройки!$B$7),0,MAX(0,$E1133-MAX(0,SUMIFS(Тех_Движение!$G$2:$G$5111,Тех_Движение!$D$2:$D$5111,$C1133,Тех_Движение!$B$2:$B$5111,"&lt;="&amp;K$3)-$F1133)))</f>
        <v>#VALUE!</v>
      </c>
      <c r="L1133" s="21" t="e">
        <f>IF(OR($B1133="",L$3&lt;$D1133+Настройки!$B$7),0,MAX(0,$E1133-MAX(0,SUMIFS(Тех_Движение!$G$2:$G$5111,Тех_Движение!$D$2:$D$5111,$C1133,Тех_Движение!$B$2:$B$5111,"&lt;="&amp;L$3)-$F1133)))</f>
        <v>#VALUE!</v>
      </c>
      <c r="M1133" s="21" t="e">
        <f>IF(OR($B1133="",M$3&lt;$D1133+Настройки!$B$7),0,MAX(0,$E1133-MAX(0,SUMIFS(Тех_Движение!$G$2:$G$5111,Тех_Движение!$D$2:$D$5111,$C1133,Тех_Движение!$B$2:$B$5111,"&lt;="&amp;M$3)-$F1133)))</f>
        <v>#VALUE!</v>
      </c>
      <c r="N1133" s="21" t="e">
        <f>IF(OR($B1133="",N$3&lt;$D1133+Настройки!$B$7),0,MAX(0,$E1133-MAX(0,SUMIFS(Тех_Движение!$G$2:$G$5111,Тех_Движение!$D$2:$D$5111,$C1133,Тех_Движение!$B$2:$B$5111,"&lt;="&amp;N$3)-$F1133)))</f>
        <v>#VALUE!</v>
      </c>
      <c r="O1133" s="21" t="e">
        <f>IF(OR($B1133="",O$3&lt;$D1133+Настройки!$B$7),0,MAX(0,$E1133-MAX(0,SUMIFS(Тех_Движение!$G$2:$G$5111,Тех_Движение!$D$2:$D$5111,$C1133,Тех_Движение!$B$2:$B$5111,"&lt;="&amp;O$3)-$F1133)))</f>
        <v>#VALUE!</v>
      </c>
      <c r="P1133" s="21" t="e">
        <f>IF(OR($B1133="",P$3&lt;$D1133+Настройки!$B$7),0,MAX(0,$E1133-MAX(0,SUMIFS(Тех_Движение!$G$2:$G$5111,Тех_Движение!$D$2:$D$5111,$C1133,Тех_Движение!$B$2:$B$5111,"&lt;="&amp;P$3)-$F1133)))</f>
        <v>#VALUE!</v>
      </c>
      <c r="Q1133" s="21" t="e">
        <f>IF(OR($B1133="",Q$3&lt;$D1133+Настройки!$B$7),0,MAX(0,$E1133-MAX(0,SUMIFS(Тех_Движение!$G$2:$G$5111,Тех_Движение!$D$2:$D$5111,$C1133,Тех_Движение!$B$2:$B$5111,"&lt;="&amp;Q$3)-$F1133)))</f>
        <v>#VALUE!</v>
      </c>
      <c r="R1133" s="21" t="str">
        <f t="shared" si="52"/>
        <v/>
      </c>
      <c r="S1133" s="23" t="str">
        <f>IF($B1133="","",VLOOKUP($C1133,Настройки!$A$11:$L$17,9,FALSE))</f>
        <v/>
      </c>
      <c r="T1133" s="23" t="str">
        <f t="shared" si="53"/>
        <v/>
      </c>
    </row>
    <row r="1134" spans="1:20" x14ac:dyDescent="0.3">
      <c r="A1134" s="20">
        <f>Тех_Движение!$A$1131</f>
        <v>1130</v>
      </c>
      <c r="B1134" s="20" t="str">
        <f>IF(Тех_Движение!$F$1131&gt;0,Тех_Движение!$I$1131,"")</f>
        <v/>
      </c>
      <c r="C1134" s="20" t="str">
        <f>IF($B1134="","",Тех_Движение!$D$1131)</f>
        <v/>
      </c>
      <c r="D1134" s="9" t="str">
        <f>IF($B1134="","",Тех_Движение!$B$1131)</f>
        <v/>
      </c>
      <c r="E1134" s="21" t="str">
        <f>IF($B1134="","",Тех_Движение!$F$1131)</f>
        <v/>
      </c>
      <c r="F1134" s="21" t="str">
        <f>IF($B1134="","",SUMIFS($E$5:$E1133,$C$5:$C1133,$C1134))</f>
        <v/>
      </c>
      <c r="G1134" s="21" t="str">
        <f>IF($B1134="","",MAX(0,$E1134-MAX(0,SUMIFS(Тех_Движение!$G$2:$G$5111,Тех_Движение!$D$2:$D$5111,$C1134,Тех_Движение!$B$2:$B$5111,"&lt;="&amp;Настройки!$B$5-1)-$F1134)))</f>
        <v/>
      </c>
      <c r="H1134" s="21" t="str">
        <f>IF($B1134="","",IF(AND($D1134&gt;=Настройки!$B$5,$D1134&lt;=Настройки!$B$6),$E1134,0))</f>
        <v/>
      </c>
      <c r="I1134" s="21" t="str">
        <f t="shared" si="51"/>
        <v/>
      </c>
      <c r="J1134" s="21" t="str">
        <f>IF($B1134="","",MAX(0,$E1134-MAX(0,SUMIFS(Тех_Движение!$G$2:$G$5111,Тех_Движение!$D$2:$D$5111,$C1134,Тех_Движение!$B$2:$B$5111,"&lt;="&amp;Настройки!$B$6)-$F1134)))</f>
        <v/>
      </c>
      <c r="K1134" s="21" t="e">
        <f>IF(OR($B1134="",K$3&lt;$D1134+Настройки!$B$7),0,MAX(0,$E1134-MAX(0,SUMIFS(Тех_Движение!$G$2:$G$5111,Тех_Движение!$D$2:$D$5111,$C1134,Тех_Движение!$B$2:$B$5111,"&lt;="&amp;K$3)-$F1134)))</f>
        <v>#VALUE!</v>
      </c>
      <c r="L1134" s="21" t="e">
        <f>IF(OR($B1134="",L$3&lt;$D1134+Настройки!$B$7),0,MAX(0,$E1134-MAX(0,SUMIFS(Тех_Движение!$G$2:$G$5111,Тех_Движение!$D$2:$D$5111,$C1134,Тех_Движение!$B$2:$B$5111,"&lt;="&amp;L$3)-$F1134)))</f>
        <v>#VALUE!</v>
      </c>
      <c r="M1134" s="21" t="e">
        <f>IF(OR($B1134="",M$3&lt;$D1134+Настройки!$B$7),0,MAX(0,$E1134-MAX(0,SUMIFS(Тех_Движение!$G$2:$G$5111,Тех_Движение!$D$2:$D$5111,$C1134,Тех_Движение!$B$2:$B$5111,"&lt;="&amp;M$3)-$F1134)))</f>
        <v>#VALUE!</v>
      </c>
      <c r="N1134" s="21" t="e">
        <f>IF(OR($B1134="",N$3&lt;$D1134+Настройки!$B$7),0,MAX(0,$E1134-MAX(0,SUMIFS(Тех_Движение!$G$2:$G$5111,Тех_Движение!$D$2:$D$5111,$C1134,Тех_Движение!$B$2:$B$5111,"&lt;="&amp;N$3)-$F1134)))</f>
        <v>#VALUE!</v>
      </c>
      <c r="O1134" s="21" t="e">
        <f>IF(OR($B1134="",O$3&lt;$D1134+Настройки!$B$7),0,MAX(0,$E1134-MAX(0,SUMIFS(Тех_Движение!$G$2:$G$5111,Тех_Движение!$D$2:$D$5111,$C1134,Тех_Движение!$B$2:$B$5111,"&lt;="&amp;O$3)-$F1134)))</f>
        <v>#VALUE!</v>
      </c>
      <c r="P1134" s="21" t="e">
        <f>IF(OR($B1134="",P$3&lt;$D1134+Настройки!$B$7),0,MAX(0,$E1134-MAX(0,SUMIFS(Тех_Движение!$G$2:$G$5111,Тех_Движение!$D$2:$D$5111,$C1134,Тех_Движение!$B$2:$B$5111,"&lt;="&amp;P$3)-$F1134)))</f>
        <v>#VALUE!</v>
      </c>
      <c r="Q1134" s="21" t="e">
        <f>IF(OR($B1134="",Q$3&lt;$D1134+Настройки!$B$7),0,MAX(0,$E1134-MAX(0,SUMIFS(Тех_Движение!$G$2:$G$5111,Тех_Движение!$D$2:$D$5111,$C1134,Тех_Движение!$B$2:$B$5111,"&lt;="&amp;Q$3)-$F1134)))</f>
        <v>#VALUE!</v>
      </c>
      <c r="R1134" s="21" t="str">
        <f t="shared" si="52"/>
        <v/>
      </c>
      <c r="S1134" s="23" t="str">
        <f>IF($B1134="","",VLOOKUP($C1134,Настройки!$A$11:$L$17,9,FALSE))</f>
        <v/>
      </c>
      <c r="T1134" s="23" t="str">
        <f t="shared" si="53"/>
        <v/>
      </c>
    </row>
    <row r="1135" spans="1:20" x14ac:dyDescent="0.3">
      <c r="A1135" s="20">
        <f>Тех_Движение!$A$1132</f>
        <v>1131</v>
      </c>
      <c r="B1135" s="20" t="str">
        <f>IF(Тех_Движение!$F$1132&gt;0,Тех_Движение!$I$1132,"")</f>
        <v/>
      </c>
      <c r="C1135" s="20" t="str">
        <f>IF($B1135="","",Тех_Движение!$D$1132)</f>
        <v/>
      </c>
      <c r="D1135" s="9" t="str">
        <f>IF($B1135="","",Тех_Движение!$B$1132)</f>
        <v/>
      </c>
      <c r="E1135" s="21" t="str">
        <f>IF($B1135="","",Тех_Движение!$F$1132)</f>
        <v/>
      </c>
      <c r="F1135" s="21" t="str">
        <f>IF($B1135="","",SUMIFS($E$5:$E1134,$C$5:$C1134,$C1135))</f>
        <v/>
      </c>
      <c r="G1135" s="21" t="str">
        <f>IF($B1135="","",MAX(0,$E1135-MAX(0,SUMIFS(Тех_Движение!$G$2:$G$5111,Тех_Движение!$D$2:$D$5111,$C1135,Тех_Движение!$B$2:$B$5111,"&lt;="&amp;Настройки!$B$5-1)-$F1135)))</f>
        <v/>
      </c>
      <c r="H1135" s="21" t="str">
        <f>IF($B1135="","",IF(AND($D1135&gt;=Настройки!$B$5,$D1135&lt;=Настройки!$B$6),$E1135,0))</f>
        <v/>
      </c>
      <c r="I1135" s="21" t="str">
        <f t="shared" si="51"/>
        <v/>
      </c>
      <c r="J1135" s="21" t="str">
        <f>IF($B1135="","",MAX(0,$E1135-MAX(0,SUMIFS(Тех_Движение!$G$2:$G$5111,Тех_Движение!$D$2:$D$5111,$C1135,Тех_Движение!$B$2:$B$5111,"&lt;="&amp;Настройки!$B$6)-$F1135)))</f>
        <v/>
      </c>
      <c r="K1135" s="21" t="e">
        <f>IF(OR($B1135="",K$3&lt;$D1135+Настройки!$B$7),0,MAX(0,$E1135-MAX(0,SUMIFS(Тех_Движение!$G$2:$G$5111,Тех_Движение!$D$2:$D$5111,$C1135,Тех_Движение!$B$2:$B$5111,"&lt;="&amp;K$3)-$F1135)))</f>
        <v>#VALUE!</v>
      </c>
      <c r="L1135" s="21" t="e">
        <f>IF(OR($B1135="",L$3&lt;$D1135+Настройки!$B$7),0,MAX(0,$E1135-MAX(0,SUMIFS(Тех_Движение!$G$2:$G$5111,Тех_Движение!$D$2:$D$5111,$C1135,Тех_Движение!$B$2:$B$5111,"&lt;="&amp;L$3)-$F1135)))</f>
        <v>#VALUE!</v>
      </c>
      <c r="M1135" s="21" t="e">
        <f>IF(OR($B1135="",M$3&lt;$D1135+Настройки!$B$7),0,MAX(0,$E1135-MAX(0,SUMIFS(Тех_Движение!$G$2:$G$5111,Тех_Движение!$D$2:$D$5111,$C1135,Тех_Движение!$B$2:$B$5111,"&lt;="&amp;M$3)-$F1135)))</f>
        <v>#VALUE!</v>
      </c>
      <c r="N1135" s="21" t="e">
        <f>IF(OR($B1135="",N$3&lt;$D1135+Настройки!$B$7),0,MAX(0,$E1135-MAX(0,SUMIFS(Тех_Движение!$G$2:$G$5111,Тех_Движение!$D$2:$D$5111,$C1135,Тех_Движение!$B$2:$B$5111,"&lt;="&amp;N$3)-$F1135)))</f>
        <v>#VALUE!</v>
      </c>
      <c r="O1135" s="21" t="e">
        <f>IF(OR($B1135="",O$3&lt;$D1135+Настройки!$B$7),0,MAX(0,$E1135-MAX(0,SUMIFS(Тех_Движение!$G$2:$G$5111,Тех_Движение!$D$2:$D$5111,$C1135,Тех_Движение!$B$2:$B$5111,"&lt;="&amp;O$3)-$F1135)))</f>
        <v>#VALUE!</v>
      </c>
      <c r="P1135" s="21" t="e">
        <f>IF(OR($B1135="",P$3&lt;$D1135+Настройки!$B$7),0,MAX(0,$E1135-MAX(0,SUMIFS(Тех_Движение!$G$2:$G$5111,Тех_Движение!$D$2:$D$5111,$C1135,Тех_Движение!$B$2:$B$5111,"&lt;="&amp;P$3)-$F1135)))</f>
        <v>#VALUE!</v>
      </c>
      <c r="Q1135" s="21" t="e">
        <f>IF(OR($B1135="",Q$3&lt;$D1135+Настройки!$B$7),0,MAX(0,$E1135-MAX(0,SUMIFS(Тех_Движение!$G$2:$G$5111,Тех_Движение!$D$2:$D$5111,$C1135,Тех_Движение!$B$2:$B$5111,"&lt;="&amp;Q$3)-$F1135)))</f>
        <v>#VALUE!</v>
      </c>
      <c r="R1135" s="21" t="str">
        <f t="shared" si="52"/>
        <v/>
      </c>
      <c r="S1135" s="23" t="str">
        <f>IF($B1135="","",VLOOKUP($C1135,Настройки!$A$11:$L$17,9,FALSE))</f>
        <v/>
      </c>
      <c r="T1135" s="23" t="str">
        <f t="shared" si="53"/>
        <v/>
      </c>
    </row>
    <row r="1136" spans="1:20" x14ac:dyDescent="0.3">
      <c r="A1136" s="20">
        <f>Тех_Движение!$A$1133</f>
        <v>1132</v>
      </c>
      <c r="B1136" s="20" t="str">
        <f>IF(Тех_Движение!$F$1133&gt;0,Тех_Движение!$I$1133,"")</f>
        <v/>
      </c>
      <c r="C1136" s="20" t="str">
        <f>IF($B1136="","",Тех_Движение!$D$1133)</f>
        <v/>
      </c>
      <c r="D1136" s="9" t="str">
        <f>IF($B1136="","",Тех_Движение!$B$1133)</f>
        <v/>
      </c>
      <c r="E1136" s="21" t="str">
        <f>IF($B1136="","",Тех_Движение!$F$1133)</f>
        <v/>
      </c>
      <c r="F1136" s="21" t="str">
        <f>IF($B1136="","",SUMIFS($E$5:$E1135,$C$5:$C1135,$C1136))</f>
        <v/>
      </c>
      <c r="G1136" s="21" t="str">
        <f>IF($B1136="","",MAX(0,$E1136-MAX(0,SUMIFS(Тех_Движение!$G$2:$G$5111,Тех_Движение!$D$2:$D$5111,$C1136,Тех_Движение!$B$2:$B$5111,"&lt;="&amp;Настройки!$B$5-1)-$F1136)))</f>
        <v/>
      </c>
      <c r="H1136" s="21" t="str">
        <f>IF($B1136="","",IF(AND($D1136&gt;=Настройки!$B$5,$D1136&lt;=Настройки!$B$6),$E1136,0))</f>
        <v/>
      </c>
      <c r="I1136" s="21" t="str">
        <f t="shared" si="51"/>
        <v/>
      </c>
      <c r="J1136" s="21" t="str">
        <f>IF($B1136="","",MAX(0,$E1136-MAX(0,SUMIFS(Тех_Движение!$G$2:$G$5111,Тех_Движение!$D$2:$D$5111,$C1136,Тех_Движение!$B$2:$B$5111,"&lt;="&amp;Настройки!$B$6)-$F1136)))</f>
        <v/>
      </c>
      <c r="K1136" s="21" t="e">
        <f>IF(OR($B1136="",K$3&lt;$D1136+Настройки!$B$7),0,MAX(0,$E1136-MAX(0,SUMIFS(Тех_Движение!$G$2:$G$5111,Тех_Движение!$D$2:$D$5111,$C1136,Тех_Движение!$B$2:$B$5111,"&lt;="&amp;K$3)-$F1136)))</f>
        <v>#VALUE!</v>
      </c>
      <c r="L1136" s="21" t="e">
        <f>IF(OR($B1136="",L$3&lt;$D1136+Настройки!$B$7),0,MAX(0,$E1136-MAX(0,SUMIFS(Тех_Движение!$G$2:$G$5111,Тех_Движение!$D$2:$D$5111,$C1136,Тех_Движение!$B$2:$B$5111,"&lt;="&amp;L$3)-$F1136)))</f>
        <v>#VALUE!</v>
      </c>
      <c r="M1136" s="21" t="e">
        <f>IF(OR($B1136="",M$3&lt;$D1136+Настройки!$B$7),0,MAX(0,$E1136-MAX(0,SUMIFS(Тех_Движение!$G$2:$G$5111,Тех_Движение!$D$2:$D$5111,$C1136,Тех_Движение!$B$2:$B$5111,"&lt;="&amp;M$3)-$F1136)))</f>
        <v>#VALUE!</v>
      </c>
      <c r="N1136" s="21" t="e">
        <f>IF(OR($B1136="",N$3&lt;$D1136+Настройки!$B$7),0,MAX(0,$E1136-MAX(0,SUMIFS(Тех_Движение!$G$2:$G$5111,Тех_Движение!$D$2:$D$5111,$C1136,Тех_Движение!$B$2:$B$5111,"&lt;="&amp;N$3)-$F1136)))</f>
        <v>#VALUE!</v>
      </c>
      <c r="O1136" s="21" t="e">
        <f>IF(OR($B1136="",O$3&lt;$D1136+Настройки!$B$7),0,MAX(0,$E1136-MAX(0,SUMIFS(Тех_Движение!$G$2:$G$5111,Тех_Движение!$D$2:$D$5111,$C1136,Тех_Движение!$B$2:$B$5111,"&lt;="&amp;O$3)-$F1136)))</f>
        <v>#VALUE!</v>
      </c>
      <c r="P1136" s="21" t="e">
        <f>IF(OR($B1136="",P$3&lt;$D1136+Настройки!$B$7),0,MAX(0,$E1136-MAX(0,SUMIFS(Тех_Движение!$G$2:$G$5111,Тех_Движение!$D$2:$D$5111,$C1136,Тех_Движение!$B$2:$B$5111,"&lt;="&amp;P$3)-$F1136)))</f>
        <v>#VALUE!</v>
      </c>
      <c r="Q1136" s="21" t="e">
        <f>IF(OR($B1136="",Q$3&lt;$D1136+Настройки!$B$7),0,MAX(0,$E1136-MAX(0,SUMIFS(Тех_Движение!$G$2:$G$5111,Тех_Движение!$D$2:$D$5111,$C1136,Тех_Движение!$B$2:$B$5111,"&lt;="&amp;Q$3)-$F1136)))</f>
        <v>#VALUE!</v>
      </c>
      <c r="R1136" s="21" t="str">
        <f t="shared" si="52"/>
        <v/>
      </c>
      <c r="S1136" s="23" t="str">
        <f>IF($B1136="","",VLOOKUP($C1136,Настройки!$A$11:$L$17,9,FALSE))</f>
        <v/>
      </c>
      <c r="T1136" s="23" t="str">
        <f t="shared" si="53"/>
        <v/>
      </c>
    </row>
    <row r="1137" spans="1:20" x14ac:dyDescent="0.3">
      <c r="A1137" s="20">
        <f>Тех_Движение!$A$1134</f>
        <v>1133</v>
      </c>
      <c r="B1137" s="20" t="str">
        <f>IF(Тех_Движение!$F$1134&gt;0,Тех_Движение!$I$1134,"")</f>
        <v/>
      </c>
      <c r="C1137" s="20" t="str">
        <f>IF($B1137="","",Тех_Движение!$D$1134)</f>
        <v/>
      </c>
      <c r="D1137" s="9" t="str">
        <f>IF($B1137="","",Тех_Движение!$B$1134)</f>
        <v/>
      </c>
      <c r="E1137" s="21" t="str">
        <f>IF($B1137="","",Тех_Движение!$F$1134)</f>
        <v/>
      </c>
      <c r="F1137" s="21" t="str">
        <f>IF($B1137="","",SUMIFS($E$5:$E1136,$C$5:$C1136,$C1137))</f>
        <v/>
      </c>
      <c r="G1137" s="21" t="str">
        <f>IF($B1137="","",MAX(0,$E1137-MAX(0,SUMIFS(Тех_Движение!$G$2:$G$5111,Тех_Движение!$D$2:$D$5111,$C1137,Тех_Движение!$B$2:$B$5111,"&lt;="&amp;Настройки!$B$5-1)-$F1137)))</f>
        <v/>
      </c>
      <c r="H1137" s="21" t="str">
        <f>IF($B1137="","",IF(AND($D1137&gt;=Настройки!$B$5,$D1137&lt;=Настройки!$B$6),$E1137,0))</f>
        <v/>
      </c>
      <c r="I1137" s="21" t="str">
        <f t="shared" si="51"/>
        <v/>
      </c>
      <c r="J1137" s="21" t="str">
        <f>IF($B1137="","",MAX(0,$E1137-MAX(0,SUMIFS(Тех_Движение!$G$2:$G$5111,Тех_Движение!$D$2:$D$5111,$C1137,Тех_Движение!$B$2:$B$5111,"&lt;="&amp;Настройки!$B$6)-$F1137)))</f>
        <v/>
      </c>
      <c r="K1137" s="21" t="e">
        <f>IF(OR($B1137="",K$3&lt;$D1137+Настройки!$B$7),0,MAX(0,$E1137-MAX(0,SUMIFS(Тех_Движение!$G$2:$G$5111,Тех_Движение!$D$2:$D$5111,$C1137,Тех_Движение!$B$2:$B$5111,"&lt;="&amp;K$3)-$F1137)))</f>
        <v>#VALUE!</v>
      </c>
      <c r="L1137" s="21" t="e">
        <f>IF(OR($B1137="",L$3&lt;$D1137+Настройки!$B$7),0,MAX(0,$E1137-MAX(0,SUMIFS(Тех_Движение!$G$2:$G$5111,Тех_Движение!$D$2:$D$5111,$C1137,Тех_Движение!$B$2:$B$5111,"&lt;="&amp;L$3)-$F1137)))</f>
        <v>#VALUE!</v>
      </c>
      <c r="M1137" s="21" t="e">
        <f>IF(OR($B1137="",M$3&lt;$D1137+Настройки!$B$7),0,MAX(0,$E1137-MAX(0,SUMIFS(Тех_Движение!$G$2:$G$5111,Тех_Движение!$D$2:$D$5111,$C1137,Тех_Движение!$B$2:$B$5111,"&lt;="&amp;M$3)-$F1137)))</f>
        <v>#VALUE!</v>
      </c>
      <c r="N1137" s="21" t="e">
        <f>IF(OR($B1137="",N$3&lt;$D1137+Настройки!$B$7),0,MAX(0,$E1137-MAX(0,SUMIFS(Тех_Движение!$G$2:$G$5111,Тех_Движение!$D$2:$D$5111,$C1137,Тех_Движение!$B$2:$B$5111,"&lt;="&amp;N$3)-$F1137)))</f>
        <v>#VALUE!</v>
      </c>
      <c r="O1137" s="21" t="e">
        <f>IF(OR($B1137="",O$3&lt;$D1137+Настройки!$B$7),0,MAX(0,$E1137-MAX(0,SUMIFS(Тех_Движение!$G$2:$G$5111,Тех_Движение!$D$2:$D$5111,$C1137,Тех_Движение!$B$2:$B$5111,"&lt;="&amp;O$3)-$F1137)))</f>
        <v>#VALUE!</v>
      </c>
      <c r="P1137" s="21" t="e">
        <f>IF(OR($B1137="",P$3&lt;$D1137+Настройки!$B$7),0,MAX(0,$E1137-MAX(0,SUMIFS(Тех_Движение!$G$2:$G$5111,Тех_Движение!$D$2:$D$5111,$C1137,Тех_Движение!$B$2:$B$5111,"&lt;="&amp;P$3)-$F1137)))</f>
        <v>#VALUE!</v>
      </c>
      <c r="Q1137" s="21" t="e">
        <f>IF(OR($B1137="",Q$3&lt;$D1137+Настройки!$B$7),0,MAX(0,$E1137-MAX(0,SUMIFS(Тех_Движение!$G$2:$G$5111,Тех_Движение!$D$2:$D$5111,$C1137,Тех_Движение!$B$2:$B$5111,"&lt;="&amp;Q$3)-$F1137)))</f>
        <v>#VALUE!</v>
      </c>
      <c r="R1137" s="21" t="str">
        <f t="shared" si="52"/>
        <v/>
      </c>
      <c r="S1137" s="23" t="str">
        <f>IF($B1137="","",VLOOKUP($C1137,Настройки!$A$11:$L$17,9,FALSE))</f>
        <v/>
      </c>
      <c r="T1137" s="23" t="str">
        <f t="shared" si="53"/>
        <v/>
      </c>
    </row>
    <row r="1138" spans="1:20" x14ac:dyDescent="0.3">
      <c r="A1138" s="20">
        <f>Тех_Движение!$A$1135</f>
        <v>1134</v>
      </c>
      <c r="B1138" s="20" t="str">
        <f>IF(Тех_Движение!$F$1135&gt;0,Тех_Движение!$I$1135,"")</f>
        <v/>
      </c>
      <c r="C1138" s="20" t="str">
        <f>IF($B1138="","",Тех_Движение!$D$1135)</f>
        <v/>
      </c>
      <c r="D1138" s="9" t="str">
        <f>IF($B1138="","",Тех_Движение!$B$1135)</f>
        <v/>
      </c>
      <c r="E1138" s="21" t="str">
        <f>IF($B1138="","",Тех_Движение!$F$1135)</f>
        <v/>
      </c>
      <c r="F1138" s="21" t="str">
        <f>IF($B1138="","",SUMIFS($E$5:$E1137,$C$5:$C1137,$C1138))</f>
        <v/>
      </c>
      <c r="G1138" s="21" t="str">
        <f>IF($B1138="","",MAX(0,$E1138-MAX(0,SUMIFS(Тех_Движение!$G$2:$G$5111,Тех_Движение!$D$2:$D$5111,$C1138,Тех_Движение!$B$2:$B$5111,"&lt;="&amp;Настройки!$B$5-1)-$F1138)))</f>
        <v/>
      </c>
      <c r="H1138" s="21" t="str">
        <f>IF($B1138="","",IF(AND($D1138&gt;=Настройки!$B$5,$D1138&lt;=Настройки!$B$6),$E1138,0))</f>
        <v/>
      </c>
      <c r="I1138" s="21" t="str">
        <f t="shared" si="51"/>
        <v/>
      </c>
      <c r="J1138" s="21" t="str">
        <f>IF($B1138="","",MAX(0,$E1138-MAX(0,SUMIFS(Тех_Движение!$G$2:$G$5111,Тех_Движение!$D$2:$D$5111,$C1138,Тех_Движение!$B$2:$B$5111,"&lt;="&amp;Настройки!$B$6)-$F1138)))</f>
        <v/>
      </c>
      <c r="K1138" s="21" t="e">
        <f>IF(OR($B1138="",K$3&lt;$D1138+Настройки!$B$7),0,MAX(0,$E1138-MAX(0,SUMIFS(Тех_Движение!$G$2:$G$5111,Тех_Движение!$D$2:$D$5111,$C1138,Тех_Движение!$B$2:$B$5111,"&lt;="&amp;K$3)-$F1138)))</f>
        <v>#VALUE!</v>
      </c>
      <c r="L1138" s="21" t="e">
        <f>IF(OR($B1138="",L$3&lt;$D1138+Настройки!$B$7),0,MAX(0,$E1138-MAX(0,SUMIFS(Тех_Движение!$G$2:$G$5111,Тех_Движение!$D$2:$D$5111,$C1138,Тех_Движение!$B$2:$B$5111,"&lt;="&amp;L$3)-$F1138)))</f>
        <v>#VALUE!</v>
      </c>
      <c r="M1138" s="21" t="e">
        <f>IF(OR($B1138="",M$3&lt;$D1138+Настройки!$B$7),0,MAX(0,$E1138-MAX(0,SUMIFS(Тех_Движение!$G$2:$G$5111,Тех_Движение!$D$2:$D$5111,$C1138,Тех_Движение!$B$2:$B$5111,"&lt;="&amp;M$3)-$F1138)))</f>
        <v>#VALUE!</v>
      </c>
      <c r="N1138" s="21" t="e">
        <f>IF(OR($B1138="",N$3&lt;$D1138+Настройки!$B$7),0,MAX(0,$E1138-MAX(0,SUMIFS(Тех_Движение!$G$2:$G$5111,Тех_Движение!$D$2:$D$5111,$C1138,Тех_Движение!$B$2:$B$5111,"&lt;="&amp;N$3)-$F1138)))</f>
        <v>#VALUE!</v>
      </c>
      <c r="O1138" s="21" t="e">
        <f>IF(OR($B1138="",O$3&lt;$D1138+Настройки!$B$7),0,MAX(0,$E1138-MAX(0,SUMIFS(Тех_Движение!$G$2:$G$5111,Тех_Движение!$D$2:$D$5111,$C1138,Тех_Движение!$B$2:$B$5111,"&lt;="&amp;O$3)-$F1138)))</f>
        <v>#VALUE!</v>
      </c>
      <c r="P1138" s="21" t="e">
        <f>IF(OR($B1138="",P$3&lt;$D1138+Настройки!$B$7),0,MAX(0,$E1138-MAX(0,SUMIFS(Тех_Движение!$G$2:$G$5111,Тех_Движение!$D$2:$D$5111,$C1138,Тех_Движение!$B$2:$B$5111,"&lt;="&amp;P$3)-$F1138)))</f>
        <v>#VALUE!</v>
      </c>
      <c r="Q1138" s="21" t="e">
        <f>IF(OR($B1138="",Q$3&lt;$D1138+Настройки!$B$7),0,MAX(0,$E1138-MAX(0,SUMIFS(Тех_Движение!$G$2:$G$5111,Тех_Движение!$D$2:$D$5111,$C1138,Тех_Движение!$B$2:$B$5111,"&lt;="&amp;Q$3)-$F1138)))</f>
        <v>#VALUE!</v>
      </c>
      <c r="R1138" s="21" t="str">
        <f t="shared" si="52"/>
        <v/>
      </c>
      <c r="S1138" s="23" t="str">
        <f>IF($B1138="","",VLOOKUP($C1138,Настройки!$A$11:$L$17,9,FALSE))</f>
        <v/>
      </c>
      <c r="T1138" s="23" t="str">
        <f t="shared" si="53"/>
        <v/>
      </c>
    </row>
    <row r="1139" spans="1:20" x14ac:dyDescent="0.3">
      <c r="A1139" s="20">
        <f>Тех_Движение!$A$1136</f>
        <v>1135</v>
      </c>
      <c r="B1139" s="20" t="str">
        <f>IF(Тех_Движение!$F$1136&gt;0,Тех_Движение!$I$1136,"")</f>
        <v/>
      </c>
      <c r="C1139" s="20" t="str">
        <f>IF($B1139="","",Тех_Движение!$D$1136)</f>
        <v/>
      </c>
      <c r="D1139" s="9" t="str">
        <f>IF($B1139="","",Тех_Движение!$B$1136)</f>
        <v/>
      </c>
      <c r="E1139" s="21" t="str">
        <f>IF($B1139="","",Тех_Движение!$F$1136)</f>
        <v/>
      </c>
      <c r="F1139" s="21" t="str">
        <f>IF($B1139="","",SUMIFS($E$5:$E1138,$C$5:$C1138,$C1139))</f>
        <v/>
      </c>
      <c r="G1139" s="21" t="str">
        <f>IF($B1139="","",MAX(0,$E1139-MAX(0,SUMIFS(Тех_Движение!$G$2:$G$5111,Тех_Движение!$D$2:$D$5111,$C1139,Тех_Движение!$B$2:$B$5111,"&lt;="&amp;Настройки!$B$5-1)-$F1139)))</f>
        <v/>
      </c>
      <c r="H1139" s="21" t="str">
        <f>IF($B1139="","",IF(AND($D1139&gt;=Настройки!$B$5,$D1139&lt;=Настройки!$B$6),$E1139,0))</f>
        <v/>
      </c>
      <c r="I1139" s="21" t="str">
        <f t="shared" si="51"/>
        <v/>
      </c>
      <c r="J1139" s="21" t="str">
        <f>IF($B1139="","",MAX(0,$E1139-MAX(0,SUMIFS(Тех_Движение!$G$2:$G$5111,Тех_Движение!$D$2:$D$5111,$C1139,Тех_Движение!$B$2:$B$5111,"&lt;="&amp;Настройки!$B$6)-$F1139)))</f>
        <v/>
      </c>
      <c r="K1139" s="21" t="e">
        <f>IF(OR($B1139="",K$3&lt;$D1139+Настройки!$B$7),0,MAX(0,$E1139-MAX(0,SUMIFS(Тех_Движение!$G$2:$G$5111,Тех_Движение!$D$2:$D$5111,$C1139,Тех_Движение!$B$2:$B$5111,"&lt;="&amp;K$3)-$F1139)))</f>
        <v>#VALUE!</v>
      </c>
      <c r="L1139" s="21" t="e">
        <f>IF(OR($B1139="",L$3&lt;$D1139+Настройки!$B$7),0,MAX(0,$E1139-MAX(0,SUMIFS(Тех_Движение!$G$2:$G$5111,Тех_Движение!$D$2:$D$5111,$C1139,Тех_Движение!$B$2:$B$5111,"&lt;="&amp;L$3)-$F1139)))</f>
        <v>#VALUE!</v>
      </c>
      <c r="M1139" s="21" t="e">
        <f>IF(OR($B1139="",M$3&lt;$D1139+Настройки!$B$7),0,MAX(0,$E1139-MAX(0,SUMIFS(Тех_Движение!$G$2:$G$5111,Тех_Движение!$D$2:$D$5111,$C1139,Тех_Движение!$B$2:$B$5111,"&lt;="&amp;M$3)-$F1139)))</f>
        <v>#VALUE!</v>
      </c>
      <c r="N1139" s="21" t="e">
        <f>IF(OR($B1139="",N$3&lt;$D1139+Настройки!$B$7),0,MAX(0,$E1139-MAX(0,SUMIFS(Тех_Движение!$G$2:$G$5111,Тех_Движение!$D$2:$D$5111,$C1139,Тех_Движение!$B$2:$B$5111,"&lt;="&amp;N$3)-$F1139)))</f>
        <v>#VALUE!</v>
      </c>
      <c r="O1139" s="21" t="e">
        <f>IF(OR($B1139="",O$3&lt;$D1139+Настройки!$B$7),0,MAX(0,$E1139-MAX(0,SUMIFS(Тех_Движение!$G$2:$G$5111,Тех_Движение!$D$2:$D$5111,$C1139,Тех_Движение!$B$2:$B$5111,"&lt;="&amp;O$3)-$F1139)))</f>
        <v>#VALUE!</v>
      </c>
      <c r="P1139" s="21" t="e">
        <f>IF(OR($B1139="",P$3&lt;$D1139+Настройки!$B$7),0,MAX(0,$E1139-MAX(0,SUMIFS(Тех_Движение!$G$2:$G$5111,Тех_Движение!$D$2:$D$5111,$C1139,Тех_Движение!$B$2:$B$5111,"&lt;="&amp;P$3)-$F1139)))</f>
        <v>#VALUE!</v>
      </c>
      <c r="Q1139" s="21" t="e">
        <f>IF(OR($B1139="",Q$3&lt;$D1139+Настройки!$B$7),0,MAX(0,$E1139-MAX(0,SUMIFS(Тех_Движение!$G$2:$G$5111,Тех_Движение!$D$2:$D$5111,$C1139,Тех_Движение!$B$2:$B$5111,"&lt;="&amp;Q$3)-$F1139)))</f>
        <v>#VALUE!</v>
      </c>
      <c r="R1139" s="21" t="str">
        <f t="shared" si="52"/>
        <v/>
      </c>
      <c r="S1139" s="23" t="str">
        <f>IF($B1139="","",VLOOKUP($C1139,Настройки!$A$11:$L$17,9,FALSE))</f>
        <v/>
      </c>
      <c r="T1139" s="23" t="str">
        <f t="shared" si="53"/>
        <v/>
      </c>
    </row>
    <row r="1140" spans="1:20" x14ac:dyDescent="0.3">
      <c r="A1140" s="20">
        <f>Тех_Движение!$A$1137</f>
        <v>1136</v>
      </c>
      <c r="B1140" s="20" t="str">
        <f>IF(Тех_Движение!$F$1137&gt;0,Тех_Движение!$I$1137,"")</f>
        <v/>
      </c>
      <c r="C1140" s="20" t="str">
        <f>IF($B1140="","",Тех_Движение!$D$1137)</f>
        <v/>
      </c>
      <c r="D1140" s="9" t="str">
        <f>IF($B1140="","",Тех_Движение!$B$1137)</f>
        <v/>
      </c>
      <c r="E1140" s="21" t="str">
        <f>IF($B1140="","",Тех_Движение!$F$1137)</f>
        <v/>
      </c>
      <c r="F1140" s="21" t="str">
        <f>IF($B1140="","",SUMIFS($E$5:$E1139,$C$5:$C1139,$C1140))</f>
        <v/>
      </c>
      <c r="G1140" s="21" t="str">
        <f>IF($B1140="","",MAX(0,$E1140-MAX(0,SUMIFS(Тех_Движение!$G$2:$G$5111,Тех_Движение!$D$2:$D$5111,$C1140,Тех_Движение!$B$2:$B$5111,"&lt;="&amp;Настройки!$B$5-1)-$F1140)))</f>
        <v/>
      </c>
      <c r="H1140" s="21" t="str">
        <f>IF($B1140="","",IF(AND($D1140&gt;=Настройки!$B$5,$D1140&lt;=Настройки!$B$6),$E1140,0))</f>
        <v/>
      </c>
      <c r="I1140" s="21" t="str">
        <f t="shared" si="51"/>
        <v/>
      </c>
      <c r="J1140" s="21" t="str">
        <f>IF($B1140="","",MAX(0,$E1140-MAX(0,SUMIFS(Тех_Движение!$G$2:$G$5111,Тех_Движение!$D$2:$D$5111,$C1140,Тех_Движение!$B$2:$B$5111,"&lt;="&amp;Настройки!$B$6)-$F1140)))</f>
        <v/>
      </c>
      <c r="K1140" s="21" t="e">
        <f>IF(OR($B1140="",K$3&lt;$D1140+Настройки!$B$7),0,MAX(0,$E1140-MAX(0,SUMIFS(Тех_Движение!$G$2:$G$5111,Тех_Движение!$D$2:$D$5111,$C1140,Тех_Движение!$B$2:$B$5111,"&lt;="&amp;K$3)-$F1140)))</f>
        <v>#VALUE!</v>
      </c>
      <c r="L1140" s="21" t="e">
        <f>IF(OR($B1140="",L$3&lt;$D1140+Настройки!$B$7),0,MAX(0,$E1140-MAX(0,SUMIFS(Тех_Движение!$G$2:$G$5111,Тех_Движение!$D$2:$D$5111,$C1140,Тех_Движение!$B$2:$B$5111,"&lt;="&amp;L$3)-$F1140)))</f>
        <v>#VALUE!</v>
      </c>
      <c r="M1140" s="21" t="e">
        <f>IF(OR($B1140="",M$3&lt;$D1140+Настройки!$B$7),0,MAX(0,$E1140-MAX(0,SUMIFS(Тех_Движение!$G$2:$G$5111,Тех_Движение!$D$2:$D$5111,$C1140,Тех_Движение!$B$2:$B$5111,"&lt;="&amp;M$3)-$F1140)))</f>
        <v>#VALUE!</v>
      </c>
      <c r="N1140" s="21" t="e">
        <f>IF(OR($B1140="",N$3&lt;$D1140+Настройки!$B$7),0,MAX(0,$E1140-MAX(0,SUMIFS(Тех_Движение!$G$2:$G$5111,Тех_Движение!$D$2:$D$5111,$C1140,Тех_Движение!$B$2:$B$5111,"&lt;="&amp;N$3)-$F1140)))</f>
        <v>#VALUE!</v>
      </c>
      <c r="O1140" s="21" t="e">
        <f>IF(OR($B1140="",O$3&lt;$D1140+Настройки!$B$7),0,MAX(0,$E1140-MAX(0,SUMIFS(Тех_Движение!$G$2:$G$5111,Тех_Движение!$D$2:$D$5111,$C1140,Тех_Движение!$B$2:$B$5111,"&lt;="&amp;O$3)-$F1140)))</f>
        <v>#VALUE!</v>
      </c>
      <c r="P1140" s="21" t="e">
        <f>IF(OR($B1140="",P$3&lt;$D1140+Настройки!$B$7),0,MAX(0,$E1140-MAX(0,SUMIFS(Тех_Движение!$G$2:$G$5111,Тех_Движение!$D$2:$D$5111,$C1140,Тех_Движение!$B$2:$B$5111,"&lt;="&amp;P$3)-$F1140)))</f>
        <v>#VALUE!</v>
      </c>
      <c r="Q1140" s="21" t="e">
        <f>IF(OR($B1140="",Q$3&lt;$D1140+Настройки!$B$7),0,MAX(0,$E1140-MAX(0,SUMIFS(Тех_Движение!$G$2:$G$5111,Тех_Движение!$D$2:$D$5111,$C1140,Тех_Движение!$B$2:$B$5111,"&lt;="&amp;Q$3)-$F1140)))</f>
        <v>#VALUE!</v>
      </c>
      <c r="R1140" s="21" t="str">
        <f t="shared" si="52"/>
        <v/>
      </c>
      <c r="S1140" s="23" t="str">
        <f>IF($B1140="","",VLOOKUP($C1140,Настройки!$A$11:$L$17,9,FALSE))</f>
        <v/>
      </c>
      <c r="T1140" s="23" t="str">
        <f t="shared" si="53"/>
        <v/>
      </c>
    </row>
    <row r="1141" spans="1:20" x14ac:dyDescent="0.3">
      <c r="A1141" s="20">
        <f>Тех_Движение!$A$1138</f>
        <v>1137</v>
      </c>
      <c r="B1141" s="20" t="str">
        <f>IF(Тех_Движение!$F$1138&gt;0,Тех_Движение!$I$1138,"")</f>
        <v/>
      </c>
      <c r="C1141" s="20" t="str">
        <f>IF($B1141="","",Тех_Движение!$D$1138)</f>
        <v/>
      </c>
      <c r="D1141" s="9" t="str">
        <f>IF($B1141="","",Тех_Движение!$B$1138)</f>
        <v/>
      </c>
      <c r="E1141" s="21" t="str">
        <f>IF($B1141="","",Тех_Движение!$F$1138)</f>
        <v/>
      </c>
      <c r="F1141" s="21" t="str">
        <f>IF($B1141="","",SUMIFS($E$5:$E1140,$C$5:$C1140,$C1141))</f>
        <v/>
      </c>
      <c r="G1141" s="21" t="str">
        <f>IF($B1141="","",MAX(0,$E1141-MAX(0,SUMIFS(Тех_Движение!$G$2:$G$5111,Тех_Движение!$D$2:$D$5111,$C1141,Тех_Движение!$B$2:$B$5111,"&lt;="&amp;Настройки!$B$5-1)-$F1141)))</f>
        <v/>
      </c>
      <c r="H1141" s="21" t="str">
        <f>IF($B1141="","",IF(AND($D1141&gt;=Настройки!$B$5,$D1141&lt;=Настройки!$B$6),$E1141,0))</f>
        <v/>
      </c>
      <c r="I1141" s="21" t="str">
        <f t="shared" si="51"/>
        <v/>
      </c>
      <c r="J1141" s="21" t="str">
        <f>IF($B1141="","",MAX(0,$E1141-MAX(0,SUMIFS(Тех_Движение!$G$2:$G$5111,Тех_Движение!$D$2:$D$5111,$C1141,Тех_Движение!$B$2:$B$5111,"&lt;="&amp;Настройки!$B$6)-$F1141)))</f>
        <v/>
      </c>
      <c r="K1141" s="21" t="e">
        <f>IF(OR($B1141="",K$3&lt;$D1141+Настройки!$B$7),0,MAX(0,$E1141-MAX(0,SUMIFS(Тех_Движение!$G$2:$G$5111,Тех_Движение!$D$2:$D$5111,$C1141,Тех_Движение!$B$2:$B$5111,"&lt;="&amp;K$3)-$F1141)))</f>
        <v>#VALUE!</v>
      </c>
      <c r="L1141" s="21" t="e">
        <f>IF(OR($B1141="",L$3&lt;$D1141+Настройки!$B$7),0,MAX(0,$E1141-MAX(0,SUMIFS(Тех_Движение!$G$2:$G$5111,Тех_Движение!$D$2:$D$5111,$C1141,Тех_Движение!$B$2:$B$5111,"&lt;="&amp;L$3)-$F1141)))</f>
        <v>#VALUE!</v>
      </c>
      <c r="M1141" s="21" t="e">
        <f>IF(OR($B1141="",M$3&lt;$D1141+Настройки!$B$7),0,MAX(0,$E1141-MAX(0,SUMIFS(Тех_Движение!$G$2:$G$5111,Тех_Движение!$D$2:$D$5111,$C1141,Тех_Движение!$B$2:$B$5111,"&lt;="&amp;M$3)-$F1141)))</f>
        <v>#VALUE!</v>
      </c>
      <c r="N1141" s="21" t="e">
        <f>IF(OR($B1141="",N$3&lt;$D1141+Настройки!$B$7),0,MAX(0,$E1141-MAX(0,SUMIFS(Тех_Движение!$G$2:$G$5111,Тех_Движение!$D$2:$D$5111,$C1141,Тех_Движение!$B$2:$B$5111,"&lt;="&amp;N$3)-$F1141)))</f>
        <v>#VALUE!</v>
      </c>
      <c r="O1141" s="21" t="e">
        <f>IF(OR($B1141="",O$3&lt;$D1141+Настройки!$B$7),0,MAX(0,$E1141-MAX(0,SUMIFS(Тех_Движение!$G$2:$G$5111,Тех_Движение!$D$2:$D$5111,$C1141,Тех_Движение!$B$2:$B$5111,"&lt;="&amp;O$3)-$F1141)))</f>
        <v>#VALUE!</v>
      </c>
      <c r="P1141" s="21" t="e">
        <f>IF(OR($B1141="",P$3&lt;$D1141+Настройки!$B$7),0,MAX(0,$E1141-MAX(0,SUMIFS(Тех_Движение!$G$2:$G$5111,Тех_Движение!$D$2:$D$5111,$C1141,Тех_Движение!$B$2:$B$5111,"&lt;="&amp;P$3)-$F1141)))</f>
        <v>#VALUE!</v>
      </c>
      <c r="Q1141" s="21" t="e">
        <f>IF(OR($B1141="",Q$3&lt;$D1141+Настройки!$B$7),0,MAX(0,$E1141-MAX(0,SUMIFS(Тех_Движение!$G$2:$G$5111,Тех_Движение!$D$2:$D$5111,$C1141,Тех_Движение!$B$2:$B$5111,"&lt;="&amp;Q$3)-$F1141)))</f>
        <v>#VALUE!</v>
      </c>
      <c r="R1141" s="21" t="str">
        <f t="shared" si="52"/>
        <v/>
      </c>
      <c r="S1141" s="23" t="str">
        <f>IF($B1141="","",VLOOKUP($C1141,Настройки!$A$11:$L$17,9,FALSE))</f>
        <v/>
      </c>
      <c r="T1141" s="23" t="str">
        <f t="shared" si="53"/>
        <v/>
      </c>
    </row>
    <row r="1142" spans="1:20" x14ac:dyDescent="0.3">
      <c r="A1142" s="20">
        <f>Тех_Движение!$A$1139</f>
        <v>1138</v>
      </c>
      <c r="B1142" s="20" t="str">
        <f>IF(Тех_Движение!$F$1139&gt;0,Тех_Движение!$I$1139,"")</f>
        <v/>
      </c>
      <c r="C1142" s="20" t="str">
        <f>IF($B1142="","",Тех_Движение!$D$1139)</f>
        <v/>
      </c>
      <c r="D1142" s="9" t="str">
        <f>IF($B1142="","",Тех_Движение!$B$1139)</f>
        <v/>
      </c>
      <c r="E1142" s="21" t="str">
        <f>IF($B1142="","",Тех_Движение!$F$1139)</f>
        <v/>
      </c>
      <c r="F1142" s="21" t="str">
        <f>IF($B1142="","",SUMIFS($E$5:$E1141,$C$5:$C1141,$C1142))</f>
        <v/>
      </c>
      <c r="G1142" s="21" t="str">
        <f>IF($B1142="","",MAX(0,$E1142-MAX(0,SUMIFS(Тех_Движение!$G$2:$G$5111,Тех_Движение!$D$2:$D$5111,$C1142,Тех_Движение!$B$2:$B$5111,"&lt;="&amp;Настройки!$B$5-1)-$F1142)))</f>
        <v/>
      </c>
      <c r="H1142" s="21" t="str">
        <f>IF($B1142="","",IF(AND($D1142&gt;=Настройки!$B$5,$D1142&lt;=Настройки!$B$6),$E1142,0))</f>
        <v/>
      </c>
      <c r="I1142" s="21" t="str">
        <f t="shared" si="51"/>
        <v/>
      </c>
      <c r="J1142" s="21" t="str">
        <f>IF($B1142="","",MAX(0,$E1142-MAX(0,SUMIFS(Тех_Движение!$G$2:$G$5111,Тех_Движение!$D$2:$D$5111,$C1142,Тех_Движение!$B$2:$B$5111,"&lt;="&amp;Настройки!$B$6)-$F1142)))</f>
        <v/>
      </c>
      <c r="K1142" s="21" t="e">
        <f>IF(OR($B1142="",K$3&lt;$D1142+Настройки!$B$7),0,MAX(0,$E1142-MAX(0,SUMIFS(Тех_Движение!$G$2:$G$5111,Тех_Движение!$D$2:$D$5111,$C1142,Тех_Движение!$B$2:$B$5111,"&lt;="&amp;K$3)-$F1142)))</f>
        <v>#VALUE!</v>
      </c>
      <c r="L1142" s="21" t="e">
        <f>IF(OR($B1142="",L$3&lt;$D1142+Настройки!$B$7),0,MAX(0,$E1142-MAX(0,SUMIFS(Тех_Движение!$G$2:$G$5111,Тех_Движение!$D$2:$D$5111,$C1142,Тех_Движение!$B$2:$B$5111,"&lt;="&amp;L$3)-$F1142)))</f>
        <v>#VALUE!</v>
      </c>
      <c r="M1142" s="21" t="e">
        <f>IF(OR($B1142="",M$3&lt;$D1142+Настройки!$B$7),0,MAX(0,$E1142-MAX(0,SUMIFS(Тех_Движение!$G$2:$G$5111,Тех_Движение!$D$2:$D$5111,$C1142,Тех_Движение!$B$2:$B$5111,"&lt;="&amp;M$3)-$F1142)))</f>
        <v>#VALUE!</v>
      </c>
      <c r="N1142" s="21" t="e">
        <f>IF(OR($B1142="",N$3&lt;$D1142+Настройки!$B$7),0,MAX(0,$E1142-MAX(0,SUMIFS(Тех_Движение!$G$2:$G$5111,Тех_Движение!$D$2:$D$5111,$C1142,Тех_Движение!$B$2:$B$5111,"&lt;="&amp;N$3)-$F1142)))</f>
        <v>#VALUE!</v>
      </c>
      <c r="O1142" s="21" t="e">
        <f>IF(OR($B1142="",O$3&lt;$D1142+Настройки!$B$7),0,MAX(0,$E1142-MAX(0,SUMIFS(Тех_Движение!$G$2:$G$5111,Тех_Движение!$D$2:$D$5111,$C1142,Тех_Движение!$B$2:$B$5111,"&lt;="&amp;O$3)-$F1142)))</f>
        <v>#VALUE!</v>
      </c>
      <c r="P1142" s="21" t="e">
        <f>IF(OR($B1142="",P$3&lt;$D1142+Настройки!$B$7),0,MAX(0,$E1142-MAX(0,SUMIFS(Тех_Движение!$G$2:$G$5111,Тех_Движение!$D$2:$D$5111,$C1142,Тех_Движение!$B$2:$B$5111,"&lt;="&amp;P$3)-$F1142)))</f>
        <v>#VALUE!</v>
      </c>
      <c r="Q1142" s="21" t="e">
        <f>IF(OR($B1142="",Q$3&lt;$D1142+Настройки!$B$7),0,MAX(0,$E1142-MAX(0,SUMIFS(Тех_Движение!$G$2:$G$5111,Тех_Движение!$D$2:$D$5111,$C1142,Тех_Движение!$B$2:$B$5111,"&lt;="&amp;Q$3)-$F1142)))</f>
        <v>#VALUE!</v>
      </c>
      <c r="R1142" s="21" t="str">
        <f t="shared" si="52"/>
        <v/>
      </c>
      <c r="S1142" s="23" t="str">
        <f>IF($B1142="","",VLOOKUP($C1142,Настройки!$A$11:$L$17,9,FALSE))</f>
        <v/>
      </c>
      <c r="T1142" s="23" t="str">
        <f t="shared" si="53"/>
        <v/>
      </c>
    </row>
    <row r="1143" spans="1:20" x14ac:dyDescent="0.3">
      <c r="A1143" s="20">
        <f>Тех_Движение!$A$1140</f>
        <v>1139</v>
      </c>
      <c r="B1143" s="20" t="str">
        <f>IF(Тех_Движение!$F$1140&gt;0,Тех_Движение!$I$1140,"")</f>
        <v/>
      </c>
      <c r="C1143" s="20" t="str">
        <f>IF($B1143="","",Тех_Движение!$D$1140)</f>
        <v/>
      </c>
      <c r="D1143" s="9" t="str">
        <f>IF($B1143="","",Тех_Движение!$B$1140)</f>
        <v/>
      </c>
      <c r="E1143" s="21" t="str">
        <f>IF($B1143="","",Тех_Движение!$F$1140)</f>
        <v/>
      </c>
      <c r="F1143" s="21" t="str">
        <f>IF($B1143="","",SUMIFS($E$5:$E1142,$C$5:$C1142,$C1143))</f>
        <v/>
      </c>
      <c r="G1143" s="21" t="str">
        <f>IF($B1143="","",MAX(0,$E1143-MAX(0,SUMIFS(Тех_Движение!$G$2:$G$5111,Тех_Движение!$D$2:$D$5111,$C1143,Тех_Движение!$B$2:$B$5111,"&lt;="&amp;Настройки!$B$5-1)-$F1143)))</f>
        <v/>
      </c>
      <c r="H1143" s="21" t="str">
        <f>IF($B1143="","",IF(AND($D1143&gt;=Настройки!$B$5,$D1143&lt;=Настройки!$B$6),$E1143,0))</f>
        <v/>
      </c>
      <c r="I1143" s="21" t="str">
        <f t="shared" si="51"/>
        <v/>
      </c>
      <c r="J1143" s="21" t="str">
        <f>IF($B1143="","",MAX(0,$E1143-MAX(0,SUMIFS(Тех_Движение!$G$2:$G$5111,Тех_Движение!$D$2:$D$5111,$C1143,Тех_Движение!$B$2:$B$5111,"&lt;="&amp;Настройки!$B$6)-$F1143)))</f>
        <v/>
      </c>
      <c r="K1143" s="21" t="e">
        <f>IF(OR($B1143="",K$3&lt;$D1143+Настройки!$B$7),0,MAX(0,$E1143-MAX(0,SUMIFS(Тех_Движение!$G$2:$G$5111,Тех_Движение!$D$2:$D$5111,$C1143,Тех_Движение!$B$2:$B$5111,"&lt;="&amp;K$3)-$F1143)))</f>
        <v>#VALUE!</v>
      </c>
      <c r="L1143" s="21" t="e">
        <f>IF(OR($B1143="",L$3&lt;$D1143+Настройки!$B$7),0,MAX(0,$E1143-MAX(0,SUMIFS(Тех_Движение!$G$2:$G$5111,Тех_Движение!$D$2:$D$5111,$C1143,Тех_Движение!$B$2:$B$5111,"&lt;="&amp;L$3)-$F1143)))</f>
        <v>#VALUE!</v>
      </c>
      <c r="M1143" s="21" t="e">
        <f>IF(OR($B1143="",M$3&lt;$D1143+Настройки!$B$7),0,MAX(0,$E1143-MAX(0,SUMIFS(Тех_Движение!$G$2:$G$5111,Тех_Движение!$D$2:$D$5111,$C1143,Тех_Движение!$B$2:$B$5111,"&lt;="&amp;M$3)-$F1143)))</f>
        <v>#VALUE!</v>
      </c>
      <c r="N1143" s="21" t="e">
        <f>IF(OR($B1143="",N$3&lt;$D1143+Настройки!$B$7),0,MAX(0,$E1143-MAX(0,SUMIFS(Тех_Движение!$G$2:$G$5111,Тех_Движение!$D$2:$D$5111,$C1143,Тех_Движение!$B$2:$B$5111,"&lt;="&amp;N$3)-$F1143)))</f>
        <v>#VALUE!</v>
      </c>
      <c r="O1143" s="21" t="e">
        <f>IF(OR($B1143="",O$3&lt;$D1143+Настройки!$B$7),0,MAX(0,$E1143-MAX(0,SUMIFS(Тех_Движение!$G$2:$G$5111,Тех_Движение!$D$2:$D$5111,$C1143,Тех_Движение!$B$2:$B$5111,"&lt;="&amp;O$3)-$F1143)))</f>
        <v>#VALUE!</v>
      </c>
      <c r="P1143" s="21" t="e">
        <f>IF(OR($B1143="",P$3&lt;$D1143+Настройки!$B$7),0,MAX(0,$E1143-MAX(0,SUMIFS(Тех_Движение!$G$2:$G$5111,Тех_Движение!$D$2:$D$5111,$C1143,Тех_Движение!$B$2:$B$5111,"&lt;="&amp;P$3)-$F1143)))</f>
        <v>#VALUE!</v>
      </c>
      <c r="Q1143" s="21" t="e">
        <f>IF(OR($B1143="",Q$3&lt;$D1143+Настройки!$B$7),0,MAX(0,$E1143-MAX(0,SUMIFS(Тех_Движение!$G$2:$G$5111,Тех_Движение!$D$2:$D$5111,$C1143,Тех_Движение!$B$2:$B$5111,"&lt;="&amp;Q$3)-$F1143)))</f>
        <v>#VALUE!</v>
      </c>
      <c r="R1143" s="21" t="str">
        <f t="shared" si="52"/>
        <v/>
      </c>
      <c r="S1143" s="23" t="str">
        <f>IF($B1143="","",VLOOKUP($C1143,Настройки!$A$11:$L$17,9,FALSE))</f>
        <v/>
      </c>
      <c r="T1143" s="23" t="str">
        <f t="shared" si="53"/>
        <v/>
      </c>
    </row>
    <row r="1144" spans="1:20" x14ac:dyDescent="0.3">
      <c r="A1144" s="20">
        <f>Тех_Движение!$A$1141</f>
        <v>1140</v>
      </c>
      <c r="B1144" s="20" t="str">
        <f>IF(Тех_Движение!$F$1141&gt;0,Тех_Движение!$I$1141,"")</f>
        <v/>
      </c>
      <c r="C1144" s="20" t="str">
        <f>IF($B1144="","",Тех_Движение!$D$1141)</f>
        <v/>
      </c>
      <c r="D1144" s="9" t="str">
        <f>IF($B1144="","",Тех_Движение!$B$1141)</f>
        <v/>
      </c>
      <c r="E1144" s="21" t="str">
        <f>IF($B1144="","",Тех_Движение!$F$1141)</f>
        <v/>
      </c>
      <c r="F1144" s="21" t="str">
        <f>IF($B1144="","",SUMIFS($E$5:$E1143,$C$5:$C1143,$C1144))</f>
        <v/>
      </c>
      <c r="G1144" s="21" t="str">
        <f>IF($B1144="","",MAX(0,$E1144-MAX(0,SUMIFS(Тех_Движение!$G$2:$G$5111,Тех_Движение!$D$2:$D$5111,$C1144,Тех_Движение!$B$2:$B$5111,"&lt;="&amp;Настройки!$B$5-1)-$F1144)))</f>
        <v/>
      </c>
      <c r="H1144" s="21" t="str">
        <f>IF($B1144="","",IF(AND($D1144&gt;=Настройки!$B$5,$D1144&lt;=Настройки!$B$6),$E1144,0))</f>
        <v/>
      </c>
      <c r="I1144" s="21" t="str">
        <f t="shared" si="51"/>
        <v/>
      </c>
      <c r="J1144" s="21" t="str">
        <f>IF($B1144="","",MAX(0,$E1144-MAX(0,SUMIFS(Тех_Движение!$G$2:$G$5111,Тех_Движение!$D$2:$D$5111,$C1144,Тех_Движение!$B$2:$B$5111,"&lt;="&amp;Настройки!$B$6)-$F1144)))</f>
        <v/>
      </c>
      <c r="K1144" s="21" t="e">
        <f>IF(OR($B1144="",K$3&lt;$D1144+Настройки!$B$7),0,MAX(0,$E1144-MAX(0,SUMIFS(Тех_Движение!$G$2:$G$5111,Тех_Движение!$D$2:$D$5111,$C1144,Тех_Движение!$B$2:$B$5111,"&lt;="&amp;K$3)-$F1144)))</f>
        <v>#VALUE!</v>
      </c>
      <c r="L1144" s="21" t="e">
        <f>IF(OR($B1144="",L$3&lt;$D1144+Настройки!$B$7),0,MAX(0,$E1144-MAX(0,SUMIFS(Тех_Движение!$G$2:$G$5111,Тех_Движение!$D$2:$D$5111,$C1144,Тех_Движение!$B$2:$B$5111,"&lt;="&amp;L$3)-$F1144)))</f>
        <v>#VALUE!</v>
      </c>
      <c r="M1144" s="21" t="e">
        <f>IF(OR($B1144="",M$3&lt;$D1144+Настройки!$B$7),0,MAX(0,$E1144-MAX(0,SUMIFS(Тех_Движение!$G$2:$G$5111,Тех_Движение!$D$2:$D$5111,$C1144,Тех_Движение!$B$2:$B$5111,"&lt;="&amp;M$3)-$F1144)))</f>
        <v>#VALUE!</v>
      </c>
      <c r="N1144" s="21" t="e">
        <f>IF(OR($B1144="",N$3&lt;$D1144+Настройки!$B$7),0,MAX(0,$E1144-MAX(0,SUMIFS(Тех_Движение!$G$2:$G$5111,Тех_Движение!$D$2:$D$5111,$C1144,Тех_Движение!$B$2:$B$5111,"&lt;="&amp;N$3)-$F1144)))</f>
        <v>#VALUE!</v>
      </c>
      <c r="O1144" s="21" t="e">
        <f>IF(OR($B1144="",O$3&lt;$D1144+Настройки!$B$7),0,MAX(0,$E1144-MAX(0,SUMIFS(Тех_Движение!$G$2:$G$5111,Тех_Движение!$D$2:$D$5111,$C1144,Тех_Движение!$B$2:$B$5111,"&lt;="&amp;O$3)-$F1144)))</f>
        <v>#VALUE!</v>
      </c>
      <c r="P1144" s="21" t="e">
        <f>IF(OR($B1144="",P$3&lt;$D1144+Настройки!$B$7),0,MAX(0,$E1144-MAX(0,SUMIFS(Тех_Движение!$G$2:$G$5111,Тех_Движение!$D$2:$D$5111,$C1144,Тех_Движение!$B$2:$B$5111,"&lt;="&amp;P$3)-$F1144)))</f>
        <v>#VALUE!</v>
      </c>
      <c r="Q1144" s="21" t="e">
        <f>IF(OR($B1144="",Q$3&lt;$D1144+Настройки!$B$7),0,MAX(0,$E1144-MAX(0,SUMIFS(Тех_Движение!$G$2:$G$5111,Тех_Движение!$D$2:$D$5111,$C1144,Тех_Движение!$B$2:$B$5111,"&lt;="&amp;Q$3)-$F1144)))</f>
        <v>#VALUE!</v>
      </c>
      <c r="R1144" s="21" t="str">
        <f t="shared" si="52"/>
        <v/>
      </c>
      <c r="S1144" s="23" t="str">
        <f>IF($B1144="","",VLOOKUP($C1144,Настройки!$A$11:$L$17,9,FALSE))</f>
        <v/>
      </c>
      <c r="T1144" s="23" t="str">
        <f t="shared" si="53"/>
        <v/>
      </c>
    </row>
    <row r="1145" spans="1:20" x14ac:dyDescent="0.3">
      <c r="A1145" s="20">
        <f>Тех_Движение!$A$1142</f>
        <v>1141</v>
      </c>
      <c r="B1145" s="20" t="str">
        <f>IF(Тех_Движение!$F$1142&gt;0,Тех_Движение!$I$1142,"")</f>
        <v/>
      </c>
      <c r="C1145" s="20" t="str">
        <f>IF($B1145="","",Тех_Движение!$D$1142)</f>
        <v/>
      </c>
      <c r="D1145" s="9" t="str">
        <f>IF($B1145="","",Тех_Движение!$B$1142)</f>
        <v/>
      </c>
      <c r="E1145" s="21" t="str">
        <f>IF($B1145="","",Тех_Движение!$F$1142)</f>
        <v/>
      </c>
      <c r="F1145" s="21" t="str">
        <f>IF($B1145="","",SUMIFS($E$5:$E1144,$C$5:$C1144,$C1145))</f>
        <v/>
      </c>
      <c r="G1145" s="21" t="str">
        <f>IF($B1145="","",MAX(0,$E1145-MAX(0,SUMIFS(Тех_Движение!$G$2:$G$5111,Тех_Движение!$D$2:$D$5111,$C1145,Тех_Движение!$B$2:$B$5111,"&lt;="&amp;Настройки!$B$5-1)-$F1145)))</f>
        <v/>
      </c>
      <c r="H1145" s="21" t="str">
        <f>IF($B1145="","",IF(AND($D1145&gt;=Настройки!$B$5,$D1145&lt;=Настройки!$B$6),$E1145,0))</f>
        <v/>
      </c>
      <c r="I1145" s="21" t="str">
        <f t="shared" si="51"/>
        <v/>
      </c>
      <c r="J1145" s="21" t="str">
        <f>IF($B1145="","",MAX(0,$E1145-MAX(0,SUMIFS(Тех_Движение!$G$2:$G$5111,Тех_Движение!$D$2:$D$5111,$C1145,Тех_Движение!$B$2:$B$5111,"&lt;="&amp;Настройки!$B$6)-$F1145)))</f>
        <v/>
      </c>
      <c r="K1145" s="21" t="e">
        <f>IF(OR($B1145="",K$3&lt;$D1145+Настройки!$B$7),0,MAX(0,$E1145-MAX(0,SUMIFS(Тех_Движение!$G$2:$G$5111,Тех_Движение!$D$2:$D$5111,$C1145,Тех_Движение!$B$2:$B$5111,"&lt;="&amp;K$3)-$F1145)))</f>
        <v>#VALUE!</v>
      </c>
      <c r="L1145" s="21" t="e">
        <f>IF(OR($B1145="",L$3&lt;$D1145+Настройки!$B$7),0,MAX(0,$E1145-MAX(0,SUMIFS(Тех_Движение!$G$2:$G$5111,Тех_Движение!$D$2:$D$5111,$C1145,Тех_Движение!$B$2:$B$5111,"&lt;="&amp;L$3)-$F1145)))</f>
        <v>#VALUE!</v>
      </c>
      <c r="M1145" s="21" t="e">
        <f>IF(OR($B1145="",M$3&lt;$D1145+Настройки!$B$7),0,MAX(0,$E1145-MAX(0,SUMIFS(Тех_Движение!$G$2:$G$5111,Тех_Движение!$D$2:$D$5111,$C1145,Тех_Движение!$B$2:$B$5111,"&lt;="&amp;M$3)-$F1145)))</f>
        <v>#VALUE!</v>
      </c>
      <c r="N1145" s="21" t="e">
        <f>IF(OR($B1145="",N$3&lt;$D1145+Настройки!$B$7),0,MAX(0,$E1145-MAX(0,SUMIFS(Тех_Движение!$G$2:$G$5111,Тех_Движение!$D$2:$D$5111,$C1145,Тех_Движение!$B$2:$B$5111,"&lt;="&amp;N$3)-$F1145)))</f>
        <v>#VALUE!</v>
      </c>
      <c r="O1145" s="21" t="e">
        <f>IF(OR($B1145="",O$3&lt;$D1145+Настройки!$B$7),0,MAX(0,$E1145-MAX(0,SUMIFS(Тех_Движение!$G$2:$G$5111,Тех_Движение!$D$2:$D$5111,$C1145,Тех_Движение!$B$2:$B$5111,"&lt;="&amp;O$3)-$F1145)))</f>
        <v>#VALUE!</v>
      </c>
      <c r="P1145" s="21" t="e">
        <f>IF(OR($B1145="",P$3&lt;$D1145+Настройки!$B$7),0,MAX(0,$E1145-MAX(0,SUMIFS(Тех_Движение!$G$2:$G$5111,Тех_Движение!$D$2:$D$5111,$C1145,Тех_Движение!$B$2:$B$5111,"&lt;="&amp;P$3)-$F1145)))</f>
        <v>#VALUE!</v>
      </c>
      <c r="Q1145" s="21" t="e">
        <f>IF(OR($B1145="",Q$3&lt;$D1145+Настройки!$B$7),0,MAX(0,$E1145-MAX(0,SUMIFS(Тех_Движение!$G$2:$G$5111,Тех_Движение!$D$2:$D$5111,$C1145,Тех_Движение!$B$2:$B$5111,"&lt;="&amp;Q$3)-$F1145)))</f>
        <v>#VALUE!</v>
      </c>
      <c r="R1145" s="21" t="str">
        <f t="shared" si="52"/>
        <v/>
      </c>
      <c r="S1145" s="23" t="str">
        <f>IF($B1145="","",VLOOKUP($C1145,Настройки!$A$11:$L$17,9,FALSE))</f>
        <v/>
      </c>
      <c r="T1145" s="23" t="str">
        <f t="shared" si="53"/>
        <v/>
      </c>
    </row>
    <row r="1146" spans="1:20" x14ac:dyDescent="0.3">
      <c r="A1146" s="20">
        <f>Тех_Движение!$A$1143</f>
        <v>1142</v>
      </c>
      <c r="B1146" s="20" t="str">
        <f>IF(Тех_Движение!$F$1143&gt;0,Тех_Движение!$I$1143,"")</f>
        <v/>
      </c>
      <c r="C1146" s="20" t="str">
        <f>IF($B1146="","",Тех_Движение!$D$1143)</f>
        <v/>
      </c>
      <c r="D1146" s="9" t="str">
        <f>IF($B1146="","",Тех_Движение!$B$1143)</f>
        <v/>
      </c>
      <c r="E1146" s="21" t="str">
        <f>IF($B1146="","",Тех_Движение!$F$1143)</f>
        <v/>
      </c>
      <c r="F1146" s="21" t="str">
        <f>IF($B1146="","",SUMIFS($E$5:$E1145,$C$5:$C1145,$C1146))</f>
        <v/>
      </c>
      <c r="G1146" s="21" t="str">
        <f>IF($B1146="","",MAX(0,$E1146-MAX(0,SUMIFS(Тех_Движение!$G$2:$G$5111,Тех_Движение!$D$2:$D$5111,$C1146,Тех_Движение!$B$2:$B$5111,"&lt;="&amp;Настройки!$B$5-1)-$F1146)))</f>
        <v/>
      </c>
      <c r="H1146" s="21" t="str">
        <f>IF($B1146="","",IF(AND($D1146&gt;=Настройки!$B$5,$D1146&lt;=Настройки!$B$6),$E1146,0))</f>
        <v/>
      </c>
      <c r="I1146" s="21" t="str">
        <f t="shared" si="51"/>
        <v/>
      </c>
      <c r="J1146" s="21" t="str">
        <f>IF($B1146="","",MAX(0,$E1146-MAX(0,SUMIFS(Тех_Движение!$G$2:$G$5111,Тех_Движение!$D$2:$D$5111,$C1146,Тех_Движение!$B$2:$B$5111,"&lt;="&amp;Настройки!$B$6)-$F1146)))</f>
        <v/>
      </c>
      <c r="K1146" s="21" t="e">
        <f>IF(OR($B1146="",K$3&lt;$D1146+Настройки!$B$7),0,MAX(0,$E1146-MAX(0,SUMIFS(Тех_Движение!$G$2:$G$5111,Тех_Движение!$D$2:$D$5111,$C1146,Тех_Движение!$B$2:$B$5111,"&lt;="&amp;K$3)-$F1146)))</f>
        <v>#VALUE!</v>
      </c>
      <c r="L1146" s="21" t="e">
        <f>IF(OR($B1146="",L$3&lt;$D1146+Настройки!$B$7),0,MAX(0,$E1146-MAX(0,SUMIFS(Тех_Движение!$G$2:$G$5111,Тех_Движение!$D$2:$D$5111,$C1146,Тех_Движение!$B$2:$B$5111,"&lt;="&amp;L$3)-$F1146)))</f>
        <v>#VALUE!</v>
      </c>
      <c r="M1146" s="21" t="e">
        <f>IF(OR($B1146="",M$3&lt;$D1146+Настройки!$B$7),0,MAX(0,$E1146-MAX(0,SUMIFS(Тех_Движение!$G$2:$G$5111,Тех_Движение!$D$2:$D$5111,$C1146,Тех_Движение!$B$2:$B$5111,"&lt;="&amp;M$3)-$F1146)))</f>
        <v>#VALUE!</v>
      </c>
      <c r="N1146" s="21" t="e">
        <f>IF(OR($B1146="",N$3&lt;$D1146+Настройки!$B$7),0,MAX(0,$E1146-MAX(0,SUMIFS(Тех_Движение!$G$2:$G$5111,Тех_Движение!$D$2:$D$5111,$C1146,Тех_Движение!$B$2:$B$5111,"&lt;="&amp;N$3)-$F1146)))</f>
        <v>#VALUE!</v>
      </c>
      <c r="O1146" s="21" t="e">
        <f>IF(OR($B1146="",O$3&lt;$D1146+Настройки!$B$7),0,MAX(0,$E1146-MAX(0,SUMIFS(Тех_Движение!$G$2:$G$5111,Тех_Движение!$D$2:$D$5111,$C1146,Тех_Движение!$B$2:$B$5111,"&lt;="&amp;O$3)-$F1146)))</f>
        <v>#VALUE!</v>
      </c>
      <c r="P1146" s="21" t="e">
        <f>IF(OR($B1146="",P$3&lt;$D1146+Настройки!$B$7),0,MAX(0,$E1146-MAX(0,SUMIFS(Тех_Движение!$G$2:$G$5111,Тех_Движение!$D$2:$D$5111,$C1146,Тех_Движение!$B$2:$B$5111,"&lt;="&amp;P$3)-$F1146)))</f>
        <v>#VALUE!</v>
      </c>
      <c r="Q1146" s="21" t="e">
        <f>IF(OR($B1146="",Q$3&lt;$D1146+Настройки!$B$7),0,MAX(0,$E1146-MAX(0,SUMIFS(Тех_Движение!$G$2:$G$5111,Тех_Движение!$D$2:$D$5111,$C1146,Тех_Движение!$B$2:$B$5111,"&lt;="&amp;Q$3)-$F1146)))</f>
        <v>#VALUE!</v>
      </c>
      <c r="R1146" s="21" t="str">
        <f t="shared" si="52"/>
        <v/>
      </c>
      <c r="S1146" s="23" t="str">
        <f>IF($B1146="","",VLOOKUP($C1146,Настройки!$A$11:$L$17,9,FALSE))</f>
        <v/>
      </c>
      <c r="T1146" s="23" t="str">
        <f t="shared" si="53"/>
        <v/>
      </c>
    </row>
    <row r="1147" spans="1:20" x14ac:dyDescent="0.3">
      <c r="A1147" s="20">
        <f>Тех_Движение!$A$1144</f>
        <v>1143</v>
      </c>
      <c r="B1147" s="20" t="str">
        <f>IF(Тех_Движение!$F$1144&gt;0,Тех_Движение!$I$1144,"")</f>
        <v/>
      </c>
      <c r="C1147" s="20" t="str">
        <f>IF($B1147="","",Тех_Движение!$D$1144)</f>
        <v/>
      </c>
      <c r="D1147" s="9" t="str">
        <f>IF($B1147="","",Тех_Движение!$B$1144)</f>
        <v/>
      </c>
      <c r="E1147" s="21" t="str">
        <f>IF($B1147="","",Тех_Движение!$F$1144)</f>
        <v/>
      </c>
      <c r="F1147" s="21" t="str">
        <f>IF($B1147="","",SUMIFS($E$5:$E1146,$C$5:$C1146,$C1147))</f>
        <v/>
      </c>
      <c r="G1147" s="21" t="str">
        <f>IF($B1147="","",MAX(0,$E1147-MAX(0,SUMIFS(Тех_Движение!$G$2:$G$5111,Тех_Движение!$D$2:$D$5111,$C1147,Тех_Движение!$B$2:$B$5111,"&lt;="&amp;Настройки!$B$5-1)-$F1147)))</f>
        <v/>
      </c>
      <c r="H1147" s="21" t="str">
        <f>IF($B1147="","",IF(AND($D1147&gt;=Настройки!$B$5,$D1147&lt;=Настройки!$B$6),$E1147,0))</f>
        <v/>
      </c>
      <c r="I1147" s="21" t="str">
        <f t="shared" si="51"/>
        <v/>
      </c>
      <c r="J1147" s="21" t="str">
        <f>IF($B1147="","",MAX(0,$E1147-MAX(0,SUMIFS(Тех_Движение!$G$2:$G$5111,Тех_Движение!$D$2:$D$5111,$C1147,Тех_Движение!$B$2:$B$5111,"&lt;="&amp;Настройки!$B$6)-$F1147)))</f>
        <v/>
      </c>
      <c r="K1147" s="21" t="e">
        <f>IF(OR($B1147="",K$3&lt;$D1147+Настройки!$B$7),0,MAX(0,$E1147-MAX(0,SUMIFS(Тех_Движение!$G$2:$G$5111,Тех_Движение!$D$2:$D$5111,$C1147,Тех_Движение!$B$2:$B$5111,"&lt;="&amp;K$3)-$F1147)))</f>
        <v>#VALUE!</v>
      </c>
      <c r="L1147" s="21" t="e">
        <f>IF(OR($B1147="",L$3&lt;$D1147+Настройки!$B$7),0,MAX(0,$E1147-MAX(0,SUMIFS(Тех_Движение!$G$2:$G$5111,Тех_Движение!$D$2:$D$5111,$C1147,Тех_Движение!$B$2:$B$5111,"&lt;="&amp;L$3)-$F1147)))</f>
        <v>#VALUE!</v>
      </c>
      <c r="M1147" s="21" t="e">
        <f>IF(OR($B1147="",M$3&lt;$D1147+Настройки!$B$7),0,MAX(0,$E1147-MAX(0,SUMIFS(Тех_Движение!$G$2:$G$5111,Тех_Движение!$D$2:$D$5111,$C1147,Тех_Движение!$B$2:$B$5111,"&lt;="&amp;M$3)-$F1147)))</f>
        <v>#VALUE!</v>
      </c>
      <c r="N1147" s="21" t="e">
        <f>IF(OR($B1147="",N$3&lt;$D1147+Настройки!$B$7),0,MAX(0,$E1147-MAX(0,SUMIFS(Тех_Движение!$G$2:$G$5111,Тех_Движение!$D$2:$D$5111,$C1147,Тех_Движение!$B$2:$B$5111,"&lt;="&amp;N$3)-$F1147)))</f>
        <v>#VALUE!</v>
      </c>
      <c r="O1147" s="21" t="e">
        <f>IF(OR($B1147="",O$3&lt;$D1147+Настройки!$B$7),0,MAX(0,$E1147-MAX(0,SUMIFS(Тех_Движение!$G$2:$G$5111,Тех_Движение!$D$2:$D$5111,$C1147,Тех_Движение!$B$2:$B$5111,"&lt;="&amp;O$3)-$F1147)))</f>
        <v>#VALUE!</v>
      </c>
      <c r="P1147" s="21" t="e">
        <f>IF(OR($B1147="",P$3&lt;$D1147+Настройки!$B$7),0,MAX(0,$E1147-MAX(0,SUMIFS(Тех_Движение!$G$2:$G$5111,Тех_Движение!$D$2:$D$5111,$C1147,Тех_Движение!$B$2:$B$5111,"&lt;="&amp;P$3)-$F1147)))</f>
        <v>#VALUE!</v>
      </c>
      <c r="Q1147" s="21" t="e">
        <f>IF(OR($B1147="",Q$3&lt;$D1147+Настройки!$B$7),0,MAX(0,$E1147-MAX(0,SUMIFS(Тех_Движение!$G$2:$G$5111,Тех_Движение!$D$2:$D$5111,$C1147,Тех_Движение!$B$2:$B$5111,"&lt;="&amp;Q$3)-$F1147)))</f>
        <v>#VALUE!</v>
      </c>
      <c r="R1147" s="21" t="str">
        <f t="shared" si="52"/>
        <v/>
      </c>
      <c r="S1147" s="23" t="str">
        <f>IF($B1147="","",VLOOKUP($C1147,Настройки!$A$11:$L$17,9,FALSE))</f>
        <v/>
      </c>
      <c r="T1147" s="23" t="str">
        <f t="shared" si="53"/>
        <v/>
      </c>
    </row>
    <row r="1148" spans="1:20" x14ac:dyDescent="0.3">
      <c r="A1148" s="20">
        <f>Тех_Движение!$A$1145</f>
        <v>1144</v>
      </c>
      <c r="B1148" s="20" t="str">
        <f>IF(Тех_Движение!$F$1145&gt;0,Тех_Движение!$I$1145,"")</f>
        <v/>
      </c>
      <c r="C1148" s="20" t="str">
        <f>IF($B1148="","",Тех_Движение!$D$1145)</f>
        <v/>
      </c>
      <c r="D1148" s="9" t="str">
        <f>IF($B1148="","",Тех_Движение!$B$1145)</f>
        <v/>
      </c>
      <c r="E1148" s="21" t="str">
        <f>IF($B1148="","",Тех_Движение!$F$1145)</f>
        <v/>
      </c>
      <c r="F1148" s="21" t="str">
        <f>IF($B1148="","",SUMIFS($E$5:$E1147,$C$5:$C1147,$C1148))</f>
        <v/>
      </c>
      <c r="G1148" s="21" t="str">
        <f>IF($B1148="","",MAX(0,$E1148-MAX(0,SUMIFS(Тех_Движение!$G$2:$G$5111,Тех_Движение!$D$2:$D$5111,$C1148,Тех_Движение!$B$2:$B$5111,"&lt;="&amp;Настройки!$B$5-1)-$F1148)))</f>
        <v/>
      </c>
      <c r="H1148" s="21" t="str">
        <f>IF($B1148="","",IF(AND($D1148&gt;=Настройки!$B$5,$D1148&lt;=Настройки!$B$6),$E1148,0))</f>
        <v/>
      </c>
      <c r="I1148" s="21" t="str">
        <f t="shared" si="51"/>
        <v/>
      </c>
      <c r="J1148" s="21" t="str">
        <f>IF($B1148="","",MAX(0,$E1148-MAX(0,SUMIFS(Тех_Движение!$G$2:$G$5111,Тех_Движение!$D$2:$D$5111,$C1148,Тех_Движение!$B$2:$B$5111,"&lt;="&amp;Настройки!$B$6)-$F1148)))</f>
        <v/>
      </c>
      <c r="K1148" s="21" t="e">
        <f>IF(OR($B1148="",K$3&lt;$D1148+Настройки!$B$7),0,MAX(0,$E1148-MAX(0,SUMIFS(Тех_Движение!$G$2:$G$5111,Тех_Движение!$D$2:$D$5111,$C1148,Тех_Движение!$B$2:$B$5111,"&lt;="&amp;K$3)-$F1148)))</f>
        <v>#VALUE!</v>
      </c>
      <c r="L1148" s="21" t="e">
        <f>IF(OR($B1148="",L$3&lt;$D1148+Настройки!$B$7),0,MAX(0,$E1148-MAX(0,SUMIFS(Тех_Движение!$G$2:$G$5111,Тех_Движение!$D$2:$D$5111,$C1148,Тех_Движение!$B$2:$B$5111,"&lt;="&amp;L$3)-$F1148)))</f>
        <v>#VALUE!</v>
      </c>
      <c r="M1148" s="21" t="e">
        <f>IF(OR($B1148="",M$3&lt;$D1148+Настройки!$B$7),0,MAX(0,$E1148-MAX(0,SUMIFS(Тех_Движение!$G$2:$G$5111,Тех_Движение!$D$2:$D$5111,$C1148,Тех_Движение!$B$2:$B$5111,"&lt;="&amp;M$3)-$F1148)))</f>
        <v>#VALUE!</v>
      </c>
      <c r="N1148" s="21" t="e">
        <f>IF(OR($B1148="",N$3&lt;$D1148+Настройки!$B$7),0,MAX(0,$E1148-MAX(0,SUMIFS(Тех_Движение!$G$2:$G$5111,Тех_Движение!$D$2:$D$5111,$C1148,Тех_Движение!$B$2:$B$5111,"&lt;="&amp;N$3)-$F1148)))</f>
        <v>#VALUE!</v>
      </c>
      <c r="O1148" s="21" t="e">
        <f>IF(OR($B1148="",O$3&lt;$D1148+Настройки!$B$7),0,MAX(0,$E1148-MAX(0,SUMIFS(Тех_Движение!$G$2:$G$5111,Тех_Движение!$D$2:$D$5111,$C1148,Тех_Движение!$B$2:$B$5111,"&lt;="&amp;O$3)-$F1148)))</f>
        <v>#VALUE!</v>
      </c>
      <c r="P1148" s="21" t="e">
        <f>IF(OR($B1148="",P$3&lt;$D1148+Настройки!$B$7),0,MAX(0,$E1148-MAX(0,SUMIFS(Тех_Движение!$G$2:$G$5111,Тех_Движение!$D$2:$D$5111,$C1148,Тех_Движение!$B$2:$B$5111,"&lt;="&amp;P$3)-$F1148)))</f>
        <v>#VALUE!</v>
      </c>
      <c r="Q1148" s="21" t="e">
        <f>IF(OR($B1148="",Q$3&lt;$D1148+Настройки!$B$7),0,MAX(0,$E1148-MAX(0,SUMIFS(Тех_Движение!$G$2:$G$5111,Тех_Движение!$D$2:$D$5111,$C1148,Тех_Движение!$B$2:$B$5111,"&lt;="&amp;Q$3)-$F1148)))</f>
        <v>#VALUE!</v>
      </c>
      <c r="R1148" s="21" t="str">
        <f t="shared" si="52"/>
        <v/>
      </c>
      <c r="S1148" s="23" t="str">
        <f>IF($B1148="","",VLOOKUP($C1148,Настройки!$A$11:$L$17,9,FALSE))</f>
        <v/>
      </c>
      <c r="T1148" s="23" t="str">
        <f t="shared" si="53"/>
        <v/>
      </c>
    </row>
    <row r="1149" spans="1:20" x14ac:dyDescent="0.3">
      <c r="A1149" s="20">
        <f>Тех_Движение!$A$1146</f>
        <v>1145</v>
      </c>
      <c r="B1149" s="20" t="str">
        <f>IF(Тех_Движение!$F$1146&gt;0,Тех_Движение!$I$1146,"")</f>
        <v/>
      </c>
      <c r="C1149" s="20" t="str">
        <f>IF($B1149="","",Тех_Движение!$D$1146)</f>
        <v/>
      </c>
      <c r="D1149" s="9" t="str">
        <f>IF($B1149="","",Тех_Движение!$B$1146)</f>
        <v/>
      </c>
      <c r="E1149" s="21" t="str">
        <f>IF($B1149="","",Тех_Движение!$F$1146)</f>
        <v/>
      </c>
      <c r="F1149" s="21" t="str">
        <f>IF($B1149="","",SUMIFS($E$5:$E1148,$C$5:$C1148,$C1149))</f>
        <v/>
      </c>
      <c r="G1149" s="21" t="str">
        <f>IF($B1149="","",MAX(0,$E1149-MAX(0,SUMIFS(Тех_Движение!$G$2:$G$5111,Тех_Движение!$D$2:$D$5111,$C1149,Тех_Движение!$B$2:$B$5111,"&lt;="&amp;Настройки!$B$5-1)-$F1149)))</f>
        <v/>
      </c>
      <c r="H1149" s="21" t="str">
        <f>IF($B1149="","",IF(AND($D1149&gt;=Настройки!$B$5,$D1149&lt;=Настройки!$B$6),$E1149,0))</f>
        <v/>
      </c>
      <c r="I1149" s="21" t="str">
        <f t="shared" si="51"/>
        <v/>
      </c>
      <c r="J1149" s="21" t="str">
        <f>IF($B1149="","",MAX(0,$E1149-MAX(0,SUMIFS(Тех_Движение!$G$2:$G$5111,Тех_Движение!$D$2:$D$5111,$C1149,Тех_Движение!$B$2:$B$5111,"&lt;="&amp;Настройки!$B$6)-$F1149)))</f>
        <v/>
      </c>
      <c r="K1149" s="21" t="e">
        <f>IF(OR($B1149="",K$3&lt;$D1149+Настройки!$B$7),0,MAX(0,$E1149-MAX(0,SUMIFS(Тех_Движение!$G$2:$G$5111,Тех_Движение!$D$2:$D$5111,$C1149,Тех_Движение!$B$2:$B$5111,"&lt;="&amp;K$3)-$F1149)))</f>
        <v>#VALUE!</v>
      </c>
      <c r="L1149" s="21" t="e">
        <f>IF(OR($B1149="",L$3&lt;$D1149+Настройки!$B$7),0,MAX(0,$E1149-MAX(0,SUMIFS(Тех_Движение!$G$2:$G$5111,Тех_Движение!$D$2:$D$5111,$C1149,Тех_Движение!$B$2:$B$5111,"&lt;="&amp;L$3)-$F1149)))</f>
        <v>#VALUE!</v>
      </c>
      <c r="M1149" s="21" t="e">
        <f>IF(OR($B1149="",M$3&lt;$D1149+Настройки!$B$7),0,MAX(0,$E1149-MAX(0,SUMIFS(Тех_Движение!$G$2:$G$5111,Тех_Движение!$D$2:$D$5111,$C1149,Тех_Движение!$B$2:$B$5111,"&lt;="&amp;M$3)-$F1149)))</f>
        <v>#VALUE!</v>
      </c>
      <c r="N1149" s="21" t="e">
        <f>IF(OR($B1149="",N$3&lt;$D1149+Настройки!$B$7),0,MAX(0,$E1149-MAX(0,SUMIFS(Тех_Движение!$G$2:$G$5111,Тех_Движение!$D$2:$D$5111,$C1149,Тех_Движение!$B$2:$B$5111,"&lt;="&amp;N$3)-$F1149)))</f>
        <v>#VALUE!</v>
      </c>
      <c r="O1149" s="21" t="e">
        <f>IF(OR($B1149="",O$3&lt;$D1149+Настройки!$B$7),0,MAX(0,$E1149-MAX(0,SUMIFS(Тех_Движение!$G$2:$G$5111,Тех_Движение!$D$2:$D$5111,$C1149,Тех_Движение!$B$2:$B$5111,"&lt;="&amp;O$3)-$F1149)))</f>
        <v>#VALUE!</v>
      </c>
      <c r="P1149" s="21" t="e">
        <f>IF(OR($B1149="",P$3&lt;$D1149+Настройки!$B$7),0,MAX(0,$E1149-MAX(0,SUMIFS(Тех_Движение!$G$2:$G$5111,Тех_Движение!$D$2:$D$5111,$C1149,Тех_Движение!$B$2:$B$5111,"&lt;="&amp;P$3)-$F1149)))</f>
        <v>#VALUE!</v>
      </c>
      <c r="Q1149" s="21" t="e">
        <f>IF(OR($B1149="",Q$3&lt;$D1149+Настройки!$B$7),0,MAX(0,$E1149-MAX(0,SUMIFS(Тех_Движение!$G$2:$G$5111,Тех_Движение!$D$2:$D$5111,$C1149,Тех_Движение!$B$2:$B$5111,"&lt;="&amp;Q$3)-$F1149)))</f>
        <v>#VALUE!</v>
      </c>
      <c r="R1149" s="21" t="str">
        <f t="shared" si="52"/>
        <v/>
      </c>
      <c r="S1149" s="23" t="str">
        <f>IF($B1149="","",VLOOKUP($C1149,Настройки!$A$11:$L$17,9,FALSE))</f>
        <v/>
      </c>
      <c r="T1149" s="23" t="str">
        <f t="shared" si="53"/>
        <v/>
      </c>
    </row>
    <row r="1150" spans="1:20" x14ac:dyDescent="0.3">
      <c r="A1150" s="20">
        <f>Тех_Движение!$A$1147</f>
        <v>1146</v>
      </c>
      <c r="B1150" s="20" t="str">
        <f>IF(Тех_Движение!$F$1147&gt;0,Тех_Движение!$I$1147,"")</f>
        <v/>
      </c>
      <c r="C1150" s="20" t="str">
        <f>IF($B1150="","",Тех_Движение!$D$1147)</f>
        <v/>
      </c>
      <c r="D1150" s="9" t="str">
        <f>IF($B1150="","",Тех_Движение!$B$1147)</f>
        <v/>
      </c>
      <c r="E1150" s="21" t="str">
        <f>IF($B1150="","",Тех_Движение!$F$1147)</f>
        <v/>
      </c>
      <c r="F1150" s="21" t="str">
        <f>IF($B1150="","",SUMIFS($E$5:$E1149,$C$5:$C1149,$C1150))</f>
        <v/>
      </c>
      <c r="G1150" s="21" t="str">
        <f>IF($B1150="","",MAX(0,$E1150-MAX(0,SUMIFS(Тех_Движение!$G$2:$G$5111,Тех_Движение!$D$2:$D$5111,$C1150,Тех_Движение!$B$2:$B$5111,"&lt;="&amp;Настройки!$B$5-1)-$F1150)))</f>
        <v/>
      </c>
      <c r="H1150" s="21" t="str">
        <f>IF($B1150="","",IF(AND($D1150&gt;=Настройки!$B$5,$D1150&lt;=Настройки!$B$6),$E1150,0))</f>
        <v/>
      </c>
      <c r="I1150" s="21" t="str">
        <f t="shared" si="51"/>
        <v/>
      </c>
      <c r="J1150" s="21" t="str">
        <f>IF($B1150="","",MAX(0,$E1150-MAX(0,SUMIFS(Тех_Движение!$G$2:$G$5111,Тех_Движение!$D$2:$D$5111,$C1150,Тех_Движение!$B$2:$B$5111,"&lt;="&amp;Настройки!$B$6)-$F1150)))</f>
        <v/>
      </c>
      <c r="K1150" s="21" t="e">
        <f>IF(OR($B1150="",K$3&lt;$D1150+Настройки!$B$7),0,MAX(0,$E1150-MAX(0,SUMIFS(Тех_Движение!$G$2:$G$5111,Тех_Движение!$D$2:$D$5111,$C1150,Тех_Движение!$B$2:$B$5111,"&lt;="&amp;K$3)-$F1150)))</f>
        <v>#VALUE!</v>
      </c>
      <c r="L1150" s="21" t="e">
        <f>IF(OR($B1150="",L$3&lt;$D1150+Настройки!$B$7),0,MAX(0,$E1150-MAX(0,SUMIFS(Тех_Движение!$G$2:$G$5111,Тех_Движение!$D$2:$D$5111,$C1150,Тех_Движение!$B$2:$B$5111,"&lt;="&amp;L$3)-$F1150)))</f>
        <v>#VALUE!</v>
      </c>
      <c r="M1150" s="21" t="e">
        <f>IF(OR($B1150="",M$3&lt;$D1150+Настройки!$B$7),0,MAX(0,$E1150-MAX(0,SUMIFS(Тех_Движение!$G$2:$G$5111,Тех_Движение!$D$2:$D$5111,$C1150,Тех_Движение!$B$2:$B$5111,"&lt;="&amp;M$3)-$F1150)))</f>
        <v>#VALUE!</v>
      </c>
      <c r="N1150" s="21" t="e">
        <f>IF(OR($B1150="",N$3&lt;$D1150+Настройки!$B$7),0,MAX(0,$E1150-MAX(0,SUMIFS(Тех_Движение!$G$2:$G$5111,Тех_Движение!$D$2:$D$5111,$C1150,Тех_Движение!$B$2:$B$5111,"&lt;="&amp;N$3)-$F1150)))</f>
        <v>#VALUE!</v>
      </c>
      <c r="O1150" s="21" t="e">
        <f>IF(OR($B1150="",O$3&lt;$D1150+Настройки!$B$7),0,MAX(0,$E1150-MAX(0,SUMIFS(Тех_Движение!$G$2:$G$5111,Тех_Движение!$D$2:$D$5111,$C1150,Тех_Движение!$B$2:$B$5111,"&lt;="&amp;O$3)-$F1150)))</f>
        <v>#VALUE!</v>
      </c>
      <c r="P1150" s="21" t="e">
        <f>IF(OR($B1150="",P$3&lt;$D1150+Настройки!$B$7),0,MAX(0,$E1150-MAX(0,SUMIFS(Тех_Движение!$G$2:$G$5111,Тех_Движение!$D$2:$D$5111,$C1150,Тех_Движение!$B$2:$B$5111,"&lt;="&amp;P$3)-$F1150)))</f>
        <v>#VALUE!</v>
      </c>
      <c r="Q1150" s="21" t="e">
        <f>IF(OR($B1150="",Q$3&lt;$D1150+Настройки!$B$7),0,MAX(0,$E1150-MAX(0,SUMIFS(Тех_Движение!$G$2:$G$5111,Тех_Движение!$D$2:$D$5111,$C1150,Тех_Движение!$B$2:$B$5111,"&lt;="&amp;Q$3)-$F1150)))</f>
        <v>#VALUE!</v>
      </c>
      <c r="R1150" s="21" t="str">
        <f t="shared" si="52"/>
        <v/>
      </c>
      <c r="S1150" s="23" t="str">
        <f>IF($B1150="","",VLOOKUP($C1150,Настройки!$A$11:$L$17,9,FALSE))</f>
        <v/>
      </c>
      <c r="T1150" s="23" t="str">
        <f t="shared" si="53"/>
        <v/>
      </c>
    </row>
    <row r="1151" spans="1:20" x14ac:dyDescent="0.3">
      <c r="A1151" s="20">
        <f>Тех_Движение!$A$1148</f>
        <v>1147</v>
      </c>
      <c r="B1151" s="20" t="str">
        <f>IF(Тех_Движение!$F$1148&gt;0,Тех_Движение!$I$1148,"")</f>
        <v/>
      </c>
      <c r="C1151" s="20" t="str">
        <f>IF($B1151="","",Тех_Движение!$D$1148)</f>
        <v/>
      </c>
      <c r="D1151" s="9" t="str">
        <f>IF($B1151="","",Тех_Движение!$B$1148)</f>
        <v/>
      </c>
      <c r="E1151" s="21" t="str">
        <f>IF($B1151="","",Тех_Движение!$F$1148)</f>
        <v/>
      </c>
      <c r="F1151" s="21" t="str">
        <f>IF($B1151="","",SUMIFS($E$5:$E1150,$C$5:$C1150,$C1151))</f>
        <v/>
      </c>
      <c r="G1151" s="21" t="str">
        <f>IF($B1151="","",MAX(0,$E1151-MAX(0,SUMIFS(Тех_Движение!$G$2:$G$5111,Тех_Движение!$D$2:$D$5111,$C1151,Тех_Движение!$B$2:$B$5111,"&lt;="&amp;Настройки!$B$5-1)-$F1151)))</f>
        <v/>
      </c>
      <c r="H1151" s="21" t="str">
        <f>IF($B1151="","",IF(AND($D1151&gt;=Настройки!$B$5,$D1151&lt;=Настройки!$B$6),$E1151,0))</f>
        <v/>
      </c>
      <c r="I1151" s="21" t="str">
        <f t="shared" si="51"/>
        <v/>
      </c>
      <c r="J1151" s="21" t="str">
        <f>IF($B1151="","",MAX(0,$E1151-MAX(0,SUMIFS(Тех_Движение!$G$2:$G$5111,Тех_Движение!$D$2:$D$5111,$C1151,Тех_Движение!$B$2:$B$5111,"&lt;="&amp;Настройки!$B$6)-$F1151)))</f>
        <v/>
      </c>
      <c r="K1151" s="21" t="e">
        <f>IF(OR($B1151="",K$3&lt;$D1151+Настройки!$B$7),0,MAX(0,$E1151-MAX(0,SUMIFS(Тех_Движение!$G$2:$G$5111,Тех_Движение!$D$2:$D$5111,$C1151,Тех_Движение!$B$2:$B$5111,"&lt;="&amp;K$3)-$F1151)))</f>
        <v>#VALUE!</v>
      </c>
      <c r="L1151" s="21" t="e">
        <f>IF(OR($B1151="",L$3&lt;$D1151+Настройки!$B$7),0,MAX(0,$E1151-MAX(0,SUMIFS(Тех_Движение!$G$2:$G$5111,Тех_Движение!$D$2:$D$5111,$C1151,Тех_Движение!$B$2:$B$5111,"&lt;="&amp;L$3)-$F1151)))</f>
        <v>#VALUE!</v>
      </c>
      <c r="M1151" s="21" t="e">
        <f>IF(OR($B1151="",M$3&lt;$D1151+Настройки!$B$7),0,MAX(0,$E1151-MAX(0,SUMIFS(Тех_Движение!$G$2:$G$5111,Тех_Движение!$D$2:$D$5111,$C1151,Тех_Движение!$B$2:$B$5111,"&lt;="&amp;M$3)-$F1151)))</f>
        <v>#VALUE!</v>
      </c>
      <c r="N1151" s="21" t="e">
        <f>IF(OR($B1151="",N$3&lt;$D1151+Настройки!$B$7),0,MAX(0,$E1151-MAX(0,SUMIFS(Тех_Движение!$G$2:$G$5111,Тех_Движение!$D$2:$D$5111,$C1151,Тех_Движение!$B$2:$B$5111,"&lt;="&amp;N$3)-$F1151)))</f>
        <v>#VALUE!</v>
      </c>
      <c r="O1151" s="21" t="e">
        <f>IF(OR($B1151="",O$3&lt;$D1151+Настройки!$B$7),0,MAX(0,$E1151-MAX(0,SUMIFS(Тех_Движение!$G$2:$G$5111,Тех_Движение!$D$2:$D$5111,$C1151,Тех_Движение!$B$2:$B$5111,"&lt;="&amp;O$3)-$F1151)))</f>
        <v>#VALUE!</v>
      </c>
      <c r="P1151" s="21" t="e">
        <f>IF(OR($B1151="",P$3&lt;$D1151+Настройки!$B$7),0,MAX(0,$E1151-MAX(0,SUMIFS(Тех_Движение!$G$2:$G$5111,Тех_Движение!$D$2:$D$5111,$C1151,Тех_Движение!$B$2:$B$5111,"&lt;="&amp;P$3)-$F1151)))</f>
        <v>#VALUE!</v>
      </c>
      <c r="Q1151" s="21" t="e">
        <f>IF(OR($B1151="",Q$3&lt;$D1151+Настройки!$B$7),0,MAX(0,$E1151-MAX(0,SUMIFS(Тех_Движение!$G$2:$G$5111,Тех_Движение!$D$2:$D$5111,$C1151,Тех_Движение!$B$2:$B$5111,"&lt;="&amp;Q$3)-$F1151)))</f>
        <v>#VALUE!</v>
      </c>
      <c r="R1151" s="21" t="str">
        <f t="shared" si="52"/>
        <v/>
      </c>
      <c r="S1151" s="23" t="str">
        <f>IF($B1151="","",VLOOKUP($C1151,Настройки!$A$11:$L$17,9,FALSE))</f>
        <v/>
      </c>
      <c r="T1151" s="23" t="str">
        <f t="shared" si="53"/>
        <v/>
      </c>
    </row>
    <row r="1152" spans="1:20" x14ac:dyDescent="0.3">
      <c r="A1152" s="20">
        <f>Тех_Движение!$A$1149</f>
        <v>1148</v>
      </c>
      <c r="B1152" s="20" t="str">
        <f>IF(Тех_Движение!$F$1149&gt;0,Тех_Движение!$I$1149,"")</f>
        <v/>
      </c>
      <c r="C1152" s="20" t="str">
        <f>IF($B1152="","",Тех_Движение!$D$1149)</f>
        <v/>
      </c>
      <c r="D1152" s="9" t="str">
        <f>IF($B1152="","",Тех_Движение!$B$1149)</f>
        <v/>
      </c>
      <c r="E1152" s="21" t="str">
        <f>IF($B1152="","",Тех_Движение!$F$1149)</f>
        <v/>
      </c>
      <c r="F1152" s="21" t="str">
        <f>IF($B1152="","",SUMIFS($E$5:$E1151,$C$5:$C1151,$C1152))</f>
        <v/>
      </c>
      <c r="G1152" s="21" t="str">
        <f>IF($B1152="","",MAX(0,$E1152-MAX(0,SUMIFS(Тех_Движение!$G$2:$G$5111,Тех_Движение!$D$2:$D$5111,$C1152,Тех_Движение!$B$2:$B$5111,"&lt;="&amp;Настройки!$B$5-1)-$F1152)))</f>
        <v/>
      </c>
      <c r="H1152" s="21" t="str">
        <f>IF($B1152="","",IF(AND($D1152&gt;=Настройки!$B$5,$D1152&lt;=Настройки!$B$6),$E1152,0))</f>
        <v/>
      </c>
      <c r="I1152" s="21" t="str">
        <f t="shared" si="51"/>
        <v/>
      </c>
      <c r="J1152" s="21" t="str">
        <f>IF($B1152="","",MAX(0,$E1152-MAX(0,SUMIFS(Тех_Движение!$G$2:$G$5111,Тех_Движение!$D$2:$D$5111,$C1152,Тех_Движение!$B$2:$B$5111,"&lt;="&amp;Настройки!$B$6)-$F1152)))</f>
        <v/>
      </c>
      <c r="K1152" s="21" t="e">
        <f>IF(OR($B1152="",K$3&lt;$D1152+Настройки!$B$7),0,MAX(0,$E1152-MAX(0,SUMIFS(Тех_Движение!$G$2:$G$5111,Тех_Движение!$D$2:$D$5111,$C1152,Тех_Движение!$B$2:$B$5111,"&lt;="&amp;K$3)-$F1152)))</f>
        <v>#VALUE!</v>
      </c>
      <c r="L1152" s="21" t="e">
        <f>IF(OR($B1152="",L$3&lt;$D1152+Настройки!$B$7),0,MAX(0,$E1152-MAX(0,SUMIFS(Тех_Движение!$G$2:$G$5111,Тех_Движение!$D$2:$D$5111,$C1152,Тех_Движение!$B$2:$B$5111,"&lt;="&amp;L$3)-$F1152)))</f>
        <v>#VALUE!</v>
      </c>
      <c r="M1152" s="21" t="e">
        <f>IF(OR($B1152="",M$3&lt;$D1152+Настройки!$B$7),0,MAX(0,$E1152-MAX(0,SUMIFS(Тех_Движение!$G$2:$G$5111,Тех_Движение!$D$2:$D$5111,$C1152,Тех_Движение!$B$2:$B$5111,"&lt;="&amp;M$3)-$F1152)))</f>
        <v>#VALUE!</v>
      </c>
      <c r="N1152" s="21" t="e">
        <f>IF(OR($B1152="",N$3&lt;$D1152+Настройки!$B$7),0,MAX(0,$E1152-MAX(0,SUMIFS(Тех_Движение!$G$2:$G$5111,Тех_Движение!$D$2:$D$5111,$C1152,Тех_Движение!$B$2:$B$5111,"&lt;="&amp;N$3)-$F1152)))</f>
        <v>#VALUE!</v>
      </c>
      <c r="O1152" s="21" t="e">
        <f>IF(OR($B1152="",O$3&lt;$D1152+Настройки!$B$7),0,MAX(0,$E1152-MAX(0,SUMIFS(Тех_Движение!$G$2:$G$5111,Тех_Движение!$D$2:$D$5111,$C1152,Тех_Движение!$B$2:$B$5111,"&lt;="&amp;O$3)-$F1152)))</f>
        <v>#VALUE!</v>
      </c>
      <c r="P1152" s="21" t="e">
        <f>IF(OR($B1152="",P$3&lt;$D1152+Настройки!$B$7),0,MAX(0,$E1152-MAX(0,SUMIFS(Тех_Движение!$G$2:$G$5111,Тех_Движение!$D$2:$D$5111,$C1152,Тех_Движение!$B$2:$B$5111,"&lt;="&amp;P$3)-$F1152)))</f>
        <v>#VALUE!</v>
      </c>
      <c r="Q1152" s="21" t="e">
        <f>IF(OR($B1152="",Q$3&lt;$D1152+Настройки!$B$7),0,MAX(0,$E1152-MAX(0,SUMIFS(Тех_Движение!$G$2:$G$5111,Тех_Движение!$D$2:$D$5111,$C1152,Тех_Движение!$B$2:$B$5111,"&lt;="&amp;Q$3)-$F1152)))</f>
        <v>#VALUE!</v>
      </c>
      <c r="R1152" s="21" t="str">
        <f t="shared" si="52"/>
        <v/>
      </c>
      <c r="S1152" s="23" t="str">
        <f>IF($B1152="","",VLOOKUP($C1152,Настройки!$A$11:$L$17,9,FALSE))</f>
        <v/>
      </c>
      <c r="T1152" s="23" t="str">
        <f t="shared" si="53"/>
        <v/>
      </c>
    </row>
    <row r="1153" spans="1:20" x14ac:dyDescent="0.3">
      <c r="A1153" s="20">
        <f>Тех_Движение!$A$1150</f>
        <v>1149</v>
      </c>
      <c r="B1153" s="20" t="str">
        <f>IF(Тех_Движение!$F$1150&gt;0,Тех_Движение!$I$1150,"")</f>
        <v/>
      </c>
      <c r="C1153" s="20" t="str">
        <f>IF($B1153="","",Тех_Движение!$D$1150)</f>
        <v/>
      </c>
      <c r="D1153" s="9" t="str">
        <f>IF($B1153="","",Тех_Движение!$B$1150)</f>
        <v/>
      </c>
      <c r="E1153" s="21" t="str">
        <f>IF($B1153="","",Тех_Движение!$F$1150)</f>
        <v/>
      </c>
      <c r="F1153" s="21" t="str">
        <f>IF($B1153="","",SUMIFS($E$5:$E1152,$C$5:$C1152,$C1153))</f>
        <v/>
      </c>
      <c r="G1153" s="21" t="str">
        <f>IF($B1153="","",MAX(0,$E1153-MAX(0,SUMIFS(Тех_Движение!$G$2:$G$5111,Тех_Движение!$D$2:$D$5111,$C1153,Тех_Движение!$B$2:$B$5111,"&lt;="&amp;Настройки!$B$5-1)-$F1153)))</f>
        <v/>
      </c>
      <c r="H1153" s="21" t="str">
        <f>IF($B1153="","",IF(AND($D1153&gt;=Настройки!$B$5,$D1153&lt;=Настройки!$B$6),$E1153,0))</f>
        <v/>
      </c>
      <c r="I1153" s="21" t="str">
        <f t="shared" si="51"/>
        <v/>
      </c>
      <c r="J1153" s="21" t="str">
        <f>IF($B1153="","",MAX(0,$E1153-MAX(0,SUMIFS(Тех_Движение!$G$2:$G$5111,Тех_Движение!$D$2:$D$5111,$C1153,Тех_Движение!$B$2:$B$5111,"&lt;="&amp;Настройки!$B$6)-$F1153)))</f>
        <v/>
      </c>
      <c r="K1153" s="21" t="e">
        <f>IF(OR($B1153="",K$3&lt;$D1153+Настройки!$B$7),0,MAX(0,$E1153-MAX(0,SUMIFS(Тех_Движение!$G$2:$G$5111,Тех_Движение!$D$2:$D$5111,$C1153,Тех_Движение!$B$2:$B$5111,"&lt;="&amp;K$3)-$F1153)))</f>
        <v>#VALUE!</v>
      </c>
      <c r="L1153" s="21" t="e">
        <f>IF(OR($B1153="",L$3&lt;$D1153+Настройки!$B$7),0,MAX(0,$E1153-MAX(0,SUMIFS(Тех_Движение!$G$2:$G$5111,Тех_Движение!$D$2:$D$5111,$C1153,Тех_Движение!$B$2:$B$5111,"&lt;="&amp;L$3)-$F1153)))</f>
        <v>#VALUE!</v>
      </c>
      <c r="M1153" s="21" t="e">
        <f>IF(OR($B1153="",M$3&lt;$D1153+Настройки!$B$7),0,MAX(0,$E1153-MAX(0,SUMIFS(Тех_Движение!$G$2:$G$5111,Тех_Движение!$D$2:$D$5111,$C1153,Тех_Движение!$B$2:$B$5111,"&lt;="&amp;M$3)-$F1153)))</f>
        <v>#VALUE!</v>
      </c>
      <c r="N1153" s="21" t="e">
        <f>IF(OR($B1153="",N$3&lt;$D1153+Настройки!$B$7),0,MAX(0,$E1153-MAX(0,SUMIFS(Тех_Движение!$G$2:$G$5111,Тех_Движение!$D$2:$D$5111,$C1153,Тех_Движение!$B$2:$B$5111,"&lt;="&amp;N$3)-$F1153)))</f>
        <v>#VALUE!</v>
      </c>
      <c r="O1153" s="21" t="e">
        <f>IF(OR($B1153="",O$3&lt;$D1153+Настройки!$B$7),0,MAX(0,$E1153-MAX(0,SUMIFS(Тех_Движение!$G$2:$G$5111,Тех_Движение!$D$2:$D$5111,$C1153,Тех_Движение!$B$2:$B$5111,"&lt;="&amp;O$3)-$F1153)))</f>
        <v>#VALUE!</v>
      </c>
      <c r="P1153" s="21" t="e">
        <f>IF(OR($B1153="",P$3&lt;$D1153+Настройки!$B$7),0,MAX(0,$E1153-MAX(0,SUMIFS(Тех_Движение!$G$2:$G$5111,Тех_Движение!$D$2:$D$5111,$C1153,Тех_Движение!$B$2:$B$5111,"&lt;="&amp;P$3)-$F1153)))</f>
        <v>#VALUE!</v>
      </c>
      <c r="Q1153" s="21" t="e">
        <f>IF(OR($B1153="",Q$3&lt;$D1153+Настройки!$B$7),0,MAX(0,$E1153-MAX(0,SUMIFS(Тех_Движение!$G$2:$G$5111,Тех_Движение!$D$2:$D$5111,$C1153,Тех_Движение!$B$2:$B$5111,"&lt;="&amp;Q$3)-$F1153)))</f>
        <v>#VALUE!</v>
      </c>
      <c r="R1153" s="21" t="str">
        <f t="shared" si="52"/>
        <v/>
      </c>
      <c r="S1153" s="23" t="str">
        <f>IF($B1153="","",VLOOKUP($C1153,Настройки!$A$11:$L$17,9,FALSE))</f>
        <v/>
      </c>
      <c r="T1153" s="23" t="str">
        <f t="shared" si="53"/>
        <v/>
      </c>
    </row>
    <row r="1154" spans="1:20" x14ac:dyDescent="0.3">
      <c r="A1154" s="20">
        <f>Тех_Движение!$A$1151</f>
        <v>1150</v>
      </c>
      <c r="B1154" s="20" t="str">
        <f>IF(Тех_Движение!$F$1151&gt;0,Тех_Движение!$I$1151,"")</f>
        <v/>
      </c>
      <c r="C1154" s="20" t="str">
        <f>IF($B1154="","",Тех_Движение!$D$1151)</f>
        <v/>
      </c>
      <c r="D1154" s="9" t="str">
        <f>IF($B1154="","",Тех_Движение!$B$1151)</f>
        <v/>
      </c>
      <c r="E1154" s="21" t="str">
        <f>IF($B1154="","",Тех_Движение!$F$1151)</f>
        <v/>
      </c>
      <c r="F1154" s="21" t="str">
        <f>IF($B1154="","",SUMIFS($E$5:$E1153,$C$5:$C1153,$C1154))</f>
        <v/>
      </c>
      <c r="G1154" s="21" t="str">
        <f>IF($B1154="","",MAX(0,$E1154-MAX(0,SUMIFS(Тех_Движение!$G$2:$G$5111,Тех_Движение!$D$2:$D$5111,$C1154,Тех_Движение!$B$2:$B$5111,"&lt;="&amp;Настройки!$B$5-1)-$F1154)))</f>
        <v/>
      </c>
      <c r="H1154" s="21" t="str">
        <f>IF($B1154="","",IF(AND($D1154&gt;=Настройки!$B$5,$D1154&lt;=Настройки!$B$6),$E1154,0))</f>
        <v/>
      </c>
      <c r="I1154" s="21" t="str">
        <f t="shared" si="51"/>
        <v/>
      </c>
      <c r="J1154" s="21" t="str">
        <f>IF($B1154="","",MAX(0,$E1154-MAX(0,SUMIFS(Тех_Движение!$G$2:$G$5111,Тех_Движение!$D$2:$D$5111,$C1154,Тех_Движение!$B$2:$B$5111,"&lt;="&amp;Настройки!$B$6)-$F1154)))</f>
        <v/>
      </c>
      <c r="K1154" s="21" t="e">
        <f>IF(OR($B1154="",K$3&lt;$D1154+Настройки!$B$7),0,MAX(0,$E1154-MAX(0,SUMIFS(Тех_Движение!$G$2:$G$5111,Тех_Движение!$D$2:$D$5111,$C1154,Тех_Движение!$B$2:$B$5111,"&lt;="&amp;K$3)-$F1154)))</f>
        <v>#VALUE!</v>
      </c>
      <c r="L1154" s="21" t="e">
        <f>IF(OR($B1154="",L$3&lt;$D1154+Настройки!$B$7),0,MAX(0,$E1154-MAX(0,SUMIFS(Тех_Движение!$G$2:$G$5111,Тех_Движение!$D$2:$D$5111,$C1154,Тех_Движение!$B$2:$B$5111,"&lt;="&amp;L$3)-$F1154)))</f>
        <v>#VALUE!</v>
      </c>
      <c r="M1154" s="21" t="e">
        <f>IF(OR($B1154="",M$3&lt;$D1154+Настройки!$B$7),0,MAX(0,$E1154-MAX(0,SUMIFS(Тех_Движение!$G$2:$G$5111,Тех_Движение!$D$2:$D$5111,$C1154,Тех_Движение!$B$2:$B$5111,"&lt;="&amp;M$3)-$F1154)))</f>
        <v>#VALUE!</v>
      </c>
      <c r="N1154" s="21" t="e">
        <f>IF(OR($B1154="",N$3&lt;$D1154+Настройки!$B$7),0,MAX(0,$E1154-MAX(0,SUMIFS(Тех_Движение!$G$2:$G$5111,Тех_Движение!$D$2:$D$5111,$C1154,Тех_Движение!$B$2:$B$5111,"&lt;="&amp;N$3)-$F1154)))</f>
        <v>#VALUE!</v>
      </c>
      <c r="O1154" s="21" t="e">
        <f>IF(OR($B1154="",O$3&lt;$D1154+Настройки!$B$7),0,MAX(0,$E1154-MAX(0,SUMIFS(Тех_Движение!$G$2:$G$5111,Тех_Движение!$D$2:$D$5111,$C1154,Тех_Движение!$B$2:$B$5111,"&lt;="&amp;O$3)-$F1154)))</f>
        <v>#VALUE!</v>
      </c>
      <c r="P1154" s="21" t="e">
        <f>IF(OR($B1154="",P$3&lt;$D1154+Настройки!$B$7),0,MAX(0,$E1154-MAX(0,SUMIFS(Тех_Движение!$G$2:$G$5111,Тех_Движение!$D$2:$D$5111,$C1154,Тех_Движение!$B$2:$B$5111,"&lt;="&amp;P$3)-$F1154)))</f>
        <v>#VALUE!</v>
      </c>
      <c r="Q1154" s="21" t="e">
        <f>IF(OR($B1154="",Q$3&lt;$D1154+Настройки!$B$7),0,MAX(0,$E1154-MAX(0,SUMIFS(Тех_Движение!$G$2:$G$5111,Тех_Движение!$D$2:$D$5111,$C1154,Тех_Движение!$B$2:$B$5111,"&lt;="&amp;Q$3)-$F1154)))</f>
        <v>#VALUE!</v>
      </c>
      <c r="R1154" s="21" t="str">
        <f t="shared" si="52"/>
        <v/>
      </c>
      <c r="S1154" s="23" t="str">
        <f>IF($B1154="","",VLOOKUP($C1154,Настройки!$A$11:$L$17,9,FALSE))</f>
        <v/>
      </c>
      <c r="T1154" s="23" t="str">
        <f t="shared" si="53"/>
        <v/>
      </c>
    </row>
    <row r="1155" spans="1:20" x14ac:dyDescent="0.3">
      <c r="A1155" s="20">
        <f>Тех_Движение!$A$1152</f>
        <v>1151</v>
      </c>
      <c r="B1155" s="20" t="str">
        <f>IF(Тех_Движение!$F$1152&gt;0,Тех_Движение!$I$1152,"")</f>
        <v/>
      </c>
      <c r="C1155" s="20" t="str">
        <f>IF($B1155="","",Тех_Движение!$D$1152)</f>
        <v/>
      </c>
      <c r="D1155" s="9" t="str">
        <f>IF($B1155="","",Тех_Движение!$B$1152)</f>
        <v/>
      </c>
      <c r="E1155" s="21" t="str">
        <f>IF($B1155="","",Тех_Движение!$F$1152)</f>
        <v/>
      </c>
      <c r="F1155" s="21" t="str">
        <f>IF($B1155="","",SUMIFS($E$5:$E1154,$C$5:$C1154,$C1155))</f>
        <v/>
      </c>
      <c r="G1155" s="21" t="str">
        <f>IF($B1155="","",MAX(0,$E1155-MAX(0,SUMIFS(Тех_Движение!$G$2:$G$5111,Тех_Движение!$D$2:$D$5111,$C1155,Тех_Движение!$B$2:$B$5111,"&lt;="&amp;Настройки!$B$5-1)-$F1155)))</f>
        <v/>
      </c>
      <c r="H1155" s="21" t="str">
        <f>IF($B1155="","",IF(AND($D1155&gt;=Настройки!$B$5,$D1155&lt;=Настройки!$B$6),$E1155,0))</f>
        <v/>
      </c>
      <c r="I1155" s="21" t="str">
        <f t="shared" si="51"/>
        <v/>
      </c>
      <c r="J1155" s="21" t="str">
        <f>IF($B1155="","",MAX(0,$E1155-MAX(0,SUMIFS(Тех_Движение!$G$2:$G$5111,Тех_Движение!$D$2:$D$5111,$C1155,Тех_Движение!$B$2:$B$5111,"&lt;="&amp;Настройки!$B$6)-$F1155)))</f>
        <v/>
      </c>
      <c r="K1155" s="21" t="e">
        <f>IF(OR($B1155="",K$3&lt;$D1155+Настройки!$B$7),0,MAX(0,$E1155-MAX(0,SUMIFS(Тех_Движение!$G$2:$G$5111,Тех_Движение!$D$2:$D$5111,$C1155,Тех_Движение!$B$2:$B$5111,"&lt;="&amp;K$3)-$F1155)))</f>
        <v>#VALUE!</v>
      </c>
      <c r="L1155" s="21" t="e">
        <f>IF(OR($B1155="",L$3&lt;$D1155+Настройки!$B$7),0,MAX(0,$E1155-MAX(0,SUMIFS(Тех_Движение!$G$2:$G$5111,Тех_Движение!$D$2:$D$5111,$C1155,Тех_Движение!$B$2:$B$5111,"&lt;="&amp;L$3)-$F1155)))</f>
        <v>#VALUE!</v>
      </c>
      <c r="M1155" s="21" t="e">
        <f>IF(OR($B1155="",M$3&lt;$D1155+Настройки!$B$7),0,MAX(0,$E1155-MAX(0,SUMIFS(Тех_Движение!$G$2:$G$5111,Тех_Движение!$D$2:$D$5111,$C1155,Тех_Движение!$B$2:$B$5111,"&lt;="&amp;M$3)-$F1155)))</f>
        <v>#VALUE!</v>
      </c>
      <c r="N1155" s="21" t="e">
        <f>IF(OR($B1155="",N$3&lt;$D1155+Настройки!$B$7),0,MAX(0,$E1155-MAX(0,SUMIFS(Тех_Движение!$G$2:$G$5111,Тех_Движение!$D$2:$D$5111,$C1155,Тех_Движение!$B$2:$B$5111,"&lt;="&amp;N$3)-$F1155)))</f>
        <v>#VALUE!</v>
      </c>
      <c r="O1155" s="21" t="e">
        <f>IF(OR($B1155="",O$3&lt;$D1155+Настройки!$B$7),0,MAX(0,$E1155-MAX(0,SUMIFS(Тех_Движение!$G$2:$G$5111,Тех_Движение!$D$2:$D$5111,$C1155,Тех_Движение!$B$2:$B$5111,"&lt;="&amp;O$3)-$F1155)))</f>
        <v>#VALUE!</v>
      </c>
      <c r="P1155" s="21" t="e">
        <f>IF(OR($B1155="",P$3&lt;$D1155+Настройки!$B$7),0,MAX(0,$E1155-MAX(0,SUMIFS(Тех_Движение!$G$2:$G$5111,Тех_Движение!$D$2:$D$5111,$C1155,Тех_Движение!$B$2:$B$5111,"&lt;="&amp;P$3)-$F1155)))</f>
        <v>#VALUE!</v>
      </c>
      <c r="Q1155" s="21" t="e">
        <f>IF(OR($B1155="",Q$3&lt;$D1155+Настройки!$B$7),0,MAX(0,$E1155-MAX(0,SUMIFS(Тех_Движение!$G$2:$G$5111,Тех_Движение!$D$2:$D$5111,$C1155,Тех_Движение!$B$2:$B$5111,"&lt;="&amp;Q$3)-$F1155)))</f>
        <v>#VALUE!</v>
      </c>
      <c r="R1155" s="21" t="str">
        <f t="shared" si="52"/>
        <v/>
      </c>
      <c r="S1155" s="23" t="str">
        <f>IF($B1155="","",VLOOKUP($C1155,Настройки!$A$11:$L$17,9,FALSE))</f>
        <v/>
      </c>
      <c r="T1155" s="23" t="str">
        <f t="shared" si="53"/>
        <v/>
      </c>
    </row>
    <row r="1156" spans="1:20" x14ac:dyDescent="0.3">
      <c r="A1156" s="20">
        <f>Тех_Движение!$A$1153</f>
        <v>1152</v>
      </c>
      <c r="B1156" s="20" t="str">
        <f>IF(Тех_Движение!$F$1153&gt;0,Тех_Движение!$I$1153,"")</f>
        <v/>
      </c>
      <c r="C1156" s="20" t="str">
        <f>IF($B1156="","",Тех_Движение!$D$1153)</f>
        <v/>
      </c>
      <c r="D1156" s="9" t="str">
        <f>IF($B1156="","",Тех_Движение!$B$1153)</f>
        <v/>
      </c>
      <c r="E1156" s="21" t="str">
        <f>IF($B1156="","",Тех_Движение!$F$1153)</f>
        <v/>
      </c>
      <c r="F1156" s="21" t="str">
        <f>IF($B1156="","",SUMIFS($E$5:$E1155,$C$5:$C1155,$C1156))</f>
        <v/>
      </c>
      <c r="G1156" s="21" t="str">
        <f>IF($B1156="","",MAX(0,$E1156-MAX(0,SUMIFS(Тех_Движение!$G$2:$G$5111,Тех_Движение!$D$2:$D$5111,$C1156,Тех_Движение!$B$2:$B$5111,"&lt;="&amp;Настройки!$B$5-1)-$F1156)))</f>
        <v/>
      </c>
      <c r="H1156" s="21" t="str">
        <f>IF($B1156="","",IF(AND($D1156&gt;=Настройки!$B$5,$D1156&lt;=Настройки!$B$6),$E1156,0))</f>
        <v/>
      </c>
      <c r="I1156" s="21" t="str">
        <f t="shared" si="51"/>
        <v/>
      </c>
      <c r="J1156" s="21" t="str">
        <f>IF($B1156="","",MAX(0,$E1156-MAX(0,SUMIFS(Тех_Движение!$G$2:$G$5111,Тех_Движение!$D$2:$D$5111,$C1156,Тех_Движение!$B$2:$B$5111,"&lt;="&amp;Настройки!$B$6)-$F1156)))</f>
        <v/>
      </c>
      <c r="K1156" s="21" t="e">
        <f>IF(OR($B1156="",K$3&lt;$D1156+Настройки!$B$7),0,MAX(0,$E1156-MAX(0,SUMIFS(Тех_Движение!$G$2:$G$5111,Тех_Движение!$D$2:$D$5111,$C1156,Тех_Движение!$B$2:$B$5111,"&lt;="&amp;K$3)-$F1156)))</f>
        <v>#VALUE!</v>
      </c>
      <c r="L1156" s="21" t="e">
        <f>IF(OR($B1156="",L$3&lt;$D1156+Настройки!$B$7),0,MAX(0,$E1156-MAX(0,SUMIFS(Тех_Движение!$G$2:$G$5111,Тех_Движение!$D$2:$D$5111,$C1156,Тех_Движение!$B$2:$B$5111,"&lt;="&amp;L$3)-$F1156)))</f>
        <v>#VALUE!</v>
      </c>
      <c r="M1156" s="21" t="e">
        <f>IF(OR($B1156="",M$3&lt;$D1156+Настройки!$B$7),0,MAX(0,$E1156-MAX(0,SUMIFS(Тех_Движение!$G$2:$G$5111,Тех_Движение!$D$2:$D$5111,$C1156,Тех_Движение!$B$2:$B$5111,"&lt;="&amp;M$3)-$F1156)))</f>
        <v>#VALUE!</v>
      </c>
      <c r="N1156" s="21" t="e">
        <f>IF(OR($B1156="",N$3&lt;$D1156+Настройки!$B$7),0,MAX(0,$E1156-MAX(0,SUMIFS(Тех_Движение!$G$2:$G$5111,Тех_Движение!$D$2:$D$5111,$C1156,Тех_Движение!$B$2:$B$5111,"&lt;="&amp;N$3)-$F1156)))</f>
        <v>#VALUE!</v>
      </c>
      <c r="O1156" s="21" t="e">
        <f>IF(OR($B1156="",O$3&lt;$D1156+Настройки!$B$7),0,MAX(0,$E1156-MAX(0,SUMIFS(Тех_Движение!$G$2:$G$5111,Тех_Движение!$D$2:$D$5111,$C1156,Тех_Движение!$B$2:$B$5111,"&lt;="&amp;O$3)-$F1156)))</f>
        <v>#VALUE!</v>
      </c>
      <c r="P1156" s="21" t="e">
        <f>IF(OR($B1156="",P$3&lt;$D1156+Настройки!$B$7),0,MAX(0,$E1156-MAX(0,SUMIFS(Тех_Движение!$G$2:$G$5111,Тех_Движение!$D$2:$D$5111,$C1156,Тех_Движение!$B$2:$B$5111,"&lt;="&amp;P$3)-$F1156)))</f>
        <v>#VALUE!</v>
      </c>
      <c r="Q1156" s="21" t="e">
        <f>IF(OR($B1156="",Q$3&lt;$D1156+Настройки!$B$7),0,MAX(0,$E1156-MAX(0,SUMIFS(Тех_Движение!$G$2:$G$5111,Тех_Движение!$D$2:$D$5111,$C1156,Тех_Движение!$B$2:$B$5111,"&lt;="&amp;Q$3)-$F1156)))</f>
        <v>#VALUE!</v>
      </c>
      <c r="R1156" s="21" t="str">
        <f t="shared" si="52"/>
        <v/>
      </c>
      <c r="S1156" s="23" t="str">
        <f>IF($B1156="","",VLOOKUP($C1156,Настройки!$A$11:$L$17,9,FALSE))</f>
        <v/>
      </c>
      <c r="T1156" s="23" t="str">
        <f t="shared" si="53"/>
        <v/>
      </c>
    </row>
    <row r="1157" spans="1:20" x14ac:dyDescent="0.3">
      <c r="A1157" s="20">
        <f>Тех_Движение!$A$1154</f>
        <v>1153</v>
      </c>
      <c r="B1157" s="20" t="str">
        <f>IF(Тех_Движение!$F$1154&gt;0,Тех_Движение!$I$1154,"")</f>
        <v/>
      </c>
      <c r="C1157" s="20" t="str">
        <f>IF($B1157="","",Тех_Движение!$D$1154)</f>
        <v/>
      </c>
      <c r="D1157" s="9" t="str">
        <f>IF($B1157="","",Тех_Движение!$B$1154)</f>
        <v/>
      </c>
      <c r="E1157" s="21" t="str">
        <f>IF($B1157="","",Тех_Движение!$F$1154)</f>
        <v/>
      </c>
      <c r="F1157" s="21" t="str">
        <f>IF($B1157="","",SUMIFS($E$5:$E1156,$C$5:$C1156,$C1157))</f>
        <v/>
      </c>
      <c r="G1157" s="21" t="str">
        <f>IF($B1157="","",MAX(0,$E1157-MAX(0,SUMIFS(Тех_Движение!$G$2:$G$5111,Тех_Движение!$D$2:$D$5111,$C1157,Тех_Движение!$B$2:$B$5111,"&lt;="&amp;Настройки!$B$5-1)-$F1157)))</f>
        <v/>
      </c>
      <c r="H1157" s="21" t="str">
        <f>IF($B1157="","",IF(AND($D1157&gt;=Настройки!$B$5,$D1157&lt;=Настройки!$B$6),$E1157,0))</f>
        <v/>
      </c>
      <c r="I1157" s="21" t="str">
        <f t="shared" ref="I1157:I1220" si="54">IF($B1157="","",$G1157+$H1157-$J1157)</f>
        <v/>
      </c>
      <c r="J1157" s="21" t="str">
        <f>IF($B1157="","",MAX(0,$E1157-MAX(0,SUMIFS(Тех_Движение!$G$2:$G$5111,Тех_Движение!$D$2:$D$5111,$C1157,Тех_Движение!$B$2:$B$5111,"&lt;="&amp;Настройки!$B$6)-$F1157)))</f>
        <v/>
      </c>
      <c r="K1157" s="21" t="e">
        <f>IF(OR($B1157="",K$3&lt;$D1157+Настройки!$B$7),0,MAX(0,$E1157-MAX(0,SUMIFS(Тех_Движение!$G$2:$G$5111,Тех_Движение!$D$2:$D$5111,$C1157,Тех_Движение!$B$2:$B$5111,"&lt;="&amp;K$3)-$F1157)))</f>
        <v>#VALUE!</v>
      </c>
      <c r="L1157" s="21" t="e">
        <f>IF(OR($B1157="",L$3&lt;$D1157+Настройки!$B$7),0,MAX(0,$E1157-MAX(0,SUMIFS(Тех_Движение!$G$2:$G$5111,Тех_Движение!$D$2:$D$5111,$C1157,Тех_Движение!$B$2:$B$5111,"&lt;="&amp;L$3)-$F1157)))</f>
        <v>#VALUE!</v>
      </c>
      <c r="M1157" s="21" t="e">
        <f>IF(OR($B1157="",M$3&lt;$D1157+Настройки!$B$7),0,MAX(0,$E1157-MAX(0,SUMIFS(Тех_Движение!$G$2:$G$5111,Тех_Движение!$D$2:$D$5111,$C1157,Тех_Движение!$B$2:$B$5111,"&lt;="&amp;M$3)-$F1157)))</f>
        <v>#VALUE!</v>
      </c>
      <c r="N1157" s="21" t="e">
        <f>IF(OR($B1157="",N$3&lt;$D1157+Настройки!$B$7),0,MAX(0,$E1157-MAX(0,SUMIFS(Тех_Движение!$G$2:$G$5111,Тех_Движение!$D$2:$D$5111,$C1157,Тех_Движение!$B$2:$B$5111,"&lt;="&amp;N$3)-$F1157)))</f>
        <v>#VALUE!</v>
      </c>
      <c r="O1157" s="21" t="e">
        <f>IF(OR($B1157="",O$3&lt;$D1157+Настройки!$B$7),0,MAX(0,$E1157-MAX(0,SUMIFS(Тех_Движение!$G$2:$G$5111,Тех_Движение!$D$2:$D$5111,$C1157,Тех_Движение!$B$2:$B$5111,"&lt;="&amp;O$3)-$F1157)))</f>
        <v>#VALUE!</v>
      </c>
      <c r="P1157" s="21" t="e">
        <f>IF(OR($B1157="",P$3&lt;$D1157+Настройки!$B$7),0,MAX(0,$E1157-MAX(0,SUMIFS(Тех_Движение!$G$2:$G$5111,Тех_Движение!$D$2:$D$5111,$C1157,Тех_Движение!$B$2:$B$5111,"&lt;="&amp;P$3)-$F1157)))</f>
        <v>#VALUE!</v>
      </c>
      <c r="Q1157" s="21" t="e">
        <f>IF(OR($B1157="",Q$3&lt;$D1157+Настройки!$B$7),0,MAX(0,$E1157-MAX(0,SUMIFS(Тех_Движение!$G$2:$G$5111,Тех_Движение!$D$2:$D$5111,$C1157,Тех_Движение!$B$2:$B$5111,"&lt;="&amp;Q$3)-$F1157)))</f>
        <v>#VALUE!</v>
      </c>
      <c r="R1157" s="21" t="str">
        <f t="shared" ref="R1157:R1220" si="55">IF($B1157="","",SUM($K1157:$Q1157))</f>
        <v/>
      </c>
      <c r="S1157" s="23" t="str">
        <f>IF($B1157="","",VLOOKUP($C1157,Настройки!$A$11:$L$17,9,FALSE))</f>
        <v/>
      </c>
      <c r="T1157" s="23" t="str">
        <f t="shared" ref="T1157:T1220" si="56">IF($B1157="","",$R1157*$S1157)</f>
        <v/>
      </c>
    </row>
    <row r="1158" spans="1:20" x14ac:dyDescent="0.3">
      <c r="A1158" s="20">
        <f>Тех_Движение!$A$1155</f>
        <v>1154</v>
      </c>
      <c r="B1158" s="20" t="str">
        <f>IF(Тех_Движение!$F$1155&gt;0,Тех_Движение!$I$1155,"")</f>
        <v/>
      </c>
      <c r="C1158" s="20" t="str">
        <f>IF($B1158="","",Тех_Движение!$D$1155)</f>
        <v/>
      </c>
      <c r="D1158" s="9" t="str">
        <f>IF($B1158="","",Тех_Движение!$B$1155)</f>
        <v/>
      </c>
      <c r="E1158" s="21" t="str">
        <f>IF($B1158="","",Тех_Движение!$F$1155)</f>
        <v/>
      </c>
      <c r="F1158" s="21" t="str">
        <f>IF($B1158="","",SUMIFS($E$5:$E1157,$C$5:$C1157,$C1158))</f>
        <v/>
      </c>
      <c r="G1158" s="21" t="str">
        <f>IF($B1158="","",MAX(0,$E1158-MAX(0,SUMIFS(Тех_Движение!$G$2:$G$5111,Тех_Движение!$D$2:$D$5111,$C1158,Тех_Движение!$B$2:$B$5111,"&lt;="&amp;Настройки!$B$5-1)-$F1158)))</f>
        <v/>
      </c>
      <c r="H1158" s="21" t="str">
        <f>IF($B1158="","",IF(AND($D1158&gt;=Настройки!$B$5,$D1158&lt;=Настройки!$B$6),$E1158,0))</f>
        <v/>
      </c>
      <c r="I1158" s="21" t="str">
        <f t="shared" si="54"/>
        <v/>
      </c>
      <c r="J1158" s="21" t="str">
        <f>IF($B1158="","",MAX(0,$E1158-MAX(0,SUMIFS(Тех_Движение!$G$2:$G$5111,Тех_Движение!$D$2:$D$5111,$C1158,Тех_Движение!$B$2:$B$5111,"&lt;="&amp;Настройки!$B$6)-$F1158)))</f>
        <v/>
      </c>
      <c r="K1158" s="21" t="e">
        <f>IF(OR($B1158="",K$3&lt;$D1158+Настройки!$B$7),0,MAX(0,$E1158-MAX(0,SUMIFS(Тех_Движение!$G$2:$G$5111,Тех_Движение!$D$2:$D$5111,$C1158,Тех_Движение!$B$2:$B$5111,"&lt;="&amp;K$3)-$F1158)))</f>
        <v>#VALUE!</v>
      </c>
      <c r="L1158" s="21" t="e">
        <f>IF(OR($B1158="",L$3&lt;$D1158+Настройки!$B$7),0,MAX(0,$E1158-MAX(0,SUMIFS(Тех_Движение!$G$2:$G$5111,Тех_Движение!$D$2:$D$5111,$C1158,Тех_Движение!$B$2:$B$5111,"&lt;="&amp;L$3)-$F1158)))</f>
        <v>#VALUE!</v>
      </c>
      <c r="M1158" s="21" t="e">
        <f>IF(OR($B1158="",M$3&lt;$D1158+Настройки!$B$7),0,MAX(0,$E1158-MAX(0,SUMIFS(Тех_Движение!$G$2:$G$5111,Тех_Движение!$D$2:$D$5111,$C1158,Тех_Движение!$B$2:$B$5111,"&lt;="&amp;M$3)-$F1158)))</f>
        <v>#VALUE!</v>
      </c>
      <c r="N1158" s="21" t="e">
        <f>IF(OR($B1158="",N$3&lt;$D1158+Настройки!$B$7),0,MAX(0,$E1158-MAX(0,SUMIFS(Тех_Движение!$G$2:$G$5111,Тех_Движение!$D$2:$D$5111,$C1158,Тех_Движение!$B$2:$B$5111,"&lt;="&amp;N$3)-$F1158)))</f>
        <v>#VALUE!</v>
      </c>
      <c r="O1158" s="21" t="e">
        <f>IF(OR($B1158="",O$3&lt;$D1158+Настройки!$B$7),0,MAX(0,$E1158-MAX(0,SUMIFS(Тех_Движение!$G$2:$G$5111,Тех_Движение!$D$2:$D$5111,$C1158,Тех_Движение!$B$2:$B$5111,"&lt;="&amp;O$3)-$F1158)))</f>
        <v>#VALUE!</v>
      </c>
      <c r="P1158" s="21" t="e">
        <f>IF(OR($B1158="",P$3&lt;$D1158+Настройки!$B$7),0,MAX(0,$E1158-MAX(0,SUMIFS(Тех_Движение!$G$2:$G$5111,Тех_Движение!$D$2:$D$5111,$C1158,Тех_Движение!$B$2:$B$5111,"&lt;="&amp;P$3)-$F1158)))</f>
        <v>#VALUE!</v>
      </c>
      <c r="Q1158" s="21" t="e">
        <f>IF(OR($B1158="",Q$3&lt;$D1158+Настройки!$B$7),0,MAX(0,$E1158-MAX(0,SUMIFS(Тех_Движение!$G$2:$G$5111,Тех_Движение!$D$2:$D$5111,$C1158,Тех_Движение!$B$2:$B$5111,"&lt;="&amp;Q$3)-$F1158)))</f>
        <v>#VALUE!</v>
      </c>
      <c r="R1158" s="21" t="str">
        <f t="shared" si="55"/>
        <v/>
      </c>
      <c r="S1158" s="23" t="str">
        <f>IF($B1158="","",VLOOKUP($C1158,Настройки!$A$11:$L$17,9,FALSE))</f>
        <v/>
      </c>
      <c r="T1158" s="23" t="str">
        <f t="shared" si="56"/>
        <v/>
      </c>
    </row>
    <row r="1159" spans="1:20" x14ac:dyDescent="0.3">
      <c r="A1159" s="20">
        <f>Тех_Движение!$A$1156</f>
        <v>1155</v>
      </c>
      <c r="B1159" s="20" t="str">
        <f>IF(Тех_Движение!$F$1156&gt;0,Тех_Движение!$I$1156,"")</f>
        <v/>
      </c>
      <c r="C1159" s="20" t="str">
        <f>IF($B1159="","",Тех_Движение!$D$1156)</f>
        <v/>
      </c>
      <c r="D1159" s="9" t="str">
        <f>IF($B1159="","",Тех_Движение!$B$1156)</f>
        <v/>
      </c>
      <c r="E1159" s="21" t="str">
        <f>IF($B1159="","",Тех_Движение!$F$1156)</f>
        <v/>
      </c>
      <c r="F1159" s="21" t="str">
        <f>IF($B1159="","",SUMIFS($E$5:$E1158,$C$5:$C1158,$C1159))</f>
        <v/>
      </c>
      <c r="G1159" s="21" t="str">
        <f>IF($B1159="","",MAX(0,$E1159-MAX(0,SUMIFS(Тех_Движение!$G$2:$G$5111,Тех_Движение!$D$2:$D$5111,$C1159,Тех_Движение!$B$2:$B$5111,"&lt;="&amp;Настройки!$B$5-1)-$F1159)))</f>
        <v/>
      </c>
      <c r="H1159" s="21" t="str">
        <f>IF($B1159="","",IF(AND($D1159&gt;=Настройки!$B$5,$D1159&lt;=Настройки!$B$6),$E1159,0))</f>
        <v/>
      </c>
      <c r="I1159" s="21" t="str">
        <f t="shared" si="54"/>
        <v/>
      </c>
      <c r="J1159" s="21" t="str">
        <f>IF($B1159="","",MAX(0,$E1159-MAX(0,SUMIFS(Тех_Движение!$G$2:$G$5111,Тех_Движение!$D$2:$D$5111,$C1159,Тех_Движение!$B$2:$B$5111,"&lt;="&amp;Настройки!$B$6)-$F1159)))</f>
        <v/>
      </c>
      <c r="K1159" s="21" t="e">
        <f>IF(OR($B1159="",K$3&lt;$D1159+Настройки!$B$7),0,MAX(0,$E1159-MAX(0,SUMIFS(Тех_Движение!$G$2:$G$5111,Тех_Движение!$D$2:$D$5111,$C1159,Тех_Движение!$B$2:$B$5111,"&lt;="&amp;K$3)-$F1159)))</f>
        <v>#VALUE!</v>
      </c>
      <c r="L1159" s="21" t="e">
        <f>IF(OR($B1159="",L$3&lt;$D1159+Настройки!$B$7),0,MAX(0,$E1159-MAX(0,SUMIFS(Тех_Движение!$G$2:$G$5111,Тех_Движение!$D$2:$D$5111,$C1159,Тех_Движение!$B$2:$B$5111,"&lt;="&amp;L$3)-$F1159)))</f>
        <v>#VALUE!</v>
      </c>
      <c r="M1159" s="21" t="e">
        <f>IF(OR($B1159="",M$3&lt;$D1159+Настройки!$B$7),0,MAX(0,$E1159-MAX(0,SUMIFS(Тех_Движение!$G$2:$G$5111,Тех_Движение!$D$2:$D$5111,$C1159,Тех_Движение!$B$2:$B$5111,"&lt;="&amp;M$3)-$F1159)))</f>
        <v>#VALUE!</v>
      </c>
      <c r="N1159" s="21" t="e">
        <f>IF(OR($B1159="",N$3&lt;$D1159+Настройки!$B$7),0,MAX(0,$E1159-MAX(0,SUMIFS(Тех_Движение!$G$2:$G$5111,Тех_Движение!$D$2:$D$5111,$C1159,Тех_Движение!$B$2:$B$5111,"&lt;="&amp;N$3)-$F1159)))</f>
        <v>#VALUE!</v>
      </c>
      <c r="O1159" s="21" t="e">
        <f>IF(OR($B1159="",O$3&lt;$D1159+Настройки!$B$7),0,MAX(0,$E1159-MAX(0,SUMIFS(Тех_Движение!$G$2:$G$5111,Тех_Движение!$D$2:$D$5111,$C1159,Тех_Движение!$B$2:$B$5111,"&lt;="&amp;O$3)-$F1159)))</f>
        <v>#VALUE!</v>
      </c>
      <c r="P1159" s="21" t="e">
        <f>IF(OR($B1159="",P$3&lt;$D1159+Настройки!$B$7),0,MAX(0,$E1159-MAX(0,SUMIFS(Тех_Движение!$G$2:$G$5111,Тех_Движение!$D$2:$D$5111,$C1159,Тех_Движение!$B$2:$B$5111,"&lt;="&amp;P$3)-$F1159)))</f>
        <v>#VALUE!</v>
      </c>
      <c r="Q1159" s="21" t="e">
        <f>IF(OR($B1159="",Q$3&lt;$D1159+Настройки!$B$7),0,MAX(0,$E1159-MAX(0,SUMIFS(Тех_Движение!$G$2:$G$5111,Тех_Движение!$D$2:$D$5111,$C1159,Тех_Движение!$B$2:$B$5111,"&lt;="&amp;Q$3)-$F1159)))</f>
        <v>#VALUE!</v>
      </c>
      <c r="R1159" s="21" t="str">
        <f t="shared" si="55"/>
        <v/>
      </c>
      <c r="S1159" s="23" t="str">
        <f>IF($B1159="","",VLOOKUP($C1159,Настройки!$A$11:$L$17,9,FALSE))</f>
        <v/>
      </c>
      <c r="T1159" s="23" t="str">
        <f t="shared" si="56"/>
        <v/>
      </c>
    </row>
    <row r="1160" spans="1:20" x14ac:dyDescent="0.3">
      <c r="A1160" s="20">
        <f>Тех_Движение!$A$1157</f>
        <v>1156</v>
      </c>
      <c r="B1160" s="20" t="str">
        <f>IF(Тех_Движение!$F$1157&gt;0,Тех_Движение!$I$1157,"")</f>
        <v/>
      </c>
      <c r="C1160" s="20" t="str">
        <f>IF($B1160="","",Тех_Движение!$D$1157)</f>
        <v/>
      </c>
      <c r="D1160" s="9" t="str">
        <f>IF($B1160="","",Тех_Движение!$B$1157)</f>
        <v/>
      </c>
      <c r="E1160" s="21" t="str">
        <f>IF($B1160="","",Тех_Движение!$F$1157)</f>
        <v/>
      </c>
      <c r="F1160" s="21" t="str">
        <f>IF($B1160="","",SUMIFS($E$5:$E1159,$C$5:$C1159,$C1160))</f>
        <v/>
      </c>
      <c r="G1160" s="21" t="str">
        <f>IF($B1160="","",MAX(0,$E1160-MAX(0,SUMIFS(Тех_Движение!$G$2:$G$5111,Тех_Движение!$D$2:$D$5111,$C1160,Тех_Движение!$B$2:$B$5111,"&lt;="&amp;Настройки!$B$5-1)-$F1160)))</f>
        <v/>
      </c>
      <c r="H1160" s="21" t="str">
        <f>IF($B1160="","",IF(AND($D1160&gt;=Настройки!$B$5,$D1160&lt;=Настройки!$B$6),$E1160,0))</f>
        <v/>
      </c>
      <c r="I1160" s="21" t="str">
        <f t="shared" si="54"/>
        <v/>
      </c>
      <c r="J1160" s="21" t="str">
        <f>IF($B1160="","",MAX(0,$E1160-MAX(0,SUMIFS(Тех_Движение!$G$2:$G$5111,Тех_Движение!$D$2:$D$5111,$C1160,Тех_Движение!$B$2:$B$5111,"&lt;="&amp;Настройки!$B$6)-$F1160)))</f>
        <v/>
      </c>
      <c r="K1160" s="21" t="e">
        <f>IF(OR($B1160="",K$3&lt;$D1160+Настройки!$B$7),0,MAX(0,$E1160-MAX(0,SUMIFS(Тех_Движение!$G$2:$G$5111,Тех_Движение!$D$2:$D$5111,$C1160,Тех_Движение!$B$2:$B$5111,"&lt;="&amp;K$3)-$F1160)))</f>
        <v>#VALUE!</v>
      </c>
      <c r="L1160" s="21" t="e">
        <f>IF(OR($B1160="",L$3&lt;$D1160+Настройки!$B$7),0,MAX(0,$E1160-MAX(0,SUMIFS(Тех_Движение!$G$2:$G$5111,Тех_Движение!$D$2:$D$5111,$C1160,Тех_Движение!$B$2:$B$5111,"&lt;="&amp;L$3)-$F1160)))</f>
        <v>#VALUE!</v>
      </c>
      <c r="M1160" s="21" t="e">
        <f>IF(OR($B1160="",M$3&lt;$D1160+Настройки!$B$7),0,MAX(0,$E1160-MAX(0,SUMIFS(Тех_Движение!$G$2:$G$5111,Тех_Движение!$D$2:$D$5111,$C1160,Тех_Движение!$B$2:$B$5111,"&lt;="&amp;M$3)-$F1160)))</f>
        <v>#VALUE!</v>
      </c>
      <c r="N1160" s="21" t="e">
        <f>IF(OR($B1160="",N$3&lt;$D1160+Настройки!$B$7),0,MAX(0,$E1160-MAX(0,SUMIFS(Тех_Движение!$G$2:$G$5111,Тех_Движение!$D$2:$D$5111,$C1160,Тех_Движение!$B$2:$B$5111,"&lt;="&amp;N$3)-$F1160)))</f>
        <v>#VALUE!</v>
      </c>
      <c r="O1160" s="21" t="e">
        <f>IF(OR($B1160="",O$3&lt;$D1160+Настройки!$B$7),0,MAX(0,$E1160-MAX(0,SUMIFS(Тех_Движение!$G$2:$G$5111,Тех_Движение!$D$2:$D$5111,$C1160,Тех_Движение!$B$2:$B$5111,"&lt;="&amp;O$3)-$F1160)))</f>
        <v>#VALUE!</v>
      </c>
      <c r="P1160" s="21" t="e">
        <f>IF(OR($B1160="",P$3&lt;$D1160+Настройки!$B$7),0,MAX(0,$E1160-MAX(0,SUMIFS(Тех_Движение!$G$2:$G$5111,Тех_Движение!$D$2:$D$5111,$C1160,Тех_Движение!$B$2:$B$5111,"&lt;="&amp;P$3)-$F1160)))</f>
        <v>#VALUE!</v>
      </c>
      <c r="Q1160" s="21" t="e">
        <f>IF(OR($B1160="",Q$3&lt;$D1160+Настройки!$B$7),0,MAX(0,$E1160-MAX(0,SUMIFS(Тех_Движение!$G$2:$G$5111,Тех_Движение!$D$2:$D$5111,$C1160,Тех_Движение!$B$2:$B$5111,"&lt;="&amp;Q$3)-$F1160)))</f>
        <v>#VALUE!</v>
      </c>
      <c r="R1160" s="21" t="str">
        <f t="shared" si="55"/>
        <v/>
      </c>
      <c r="S1160" s="23" t="str">
        <f>IF($B1160="","",VLOOKUP($C1160,Настройки!$A$11:$L$17,9,FALSE))</f>
        <v/>
      </c>
      <c r="T1160" s="23" t="str">
        <f t="shared" si="56"/>
        <v/>
      </c>
    </row>
    <row r="1161" spans="1:20" x14ac:dyDescent="0.3">
      <c r="A1161" s="20">
        <f>Тех_Движение!$A$1158</f>
        <v>1157</v>
      </c>
      <c r="B1161" s="20" t="str">
        <f>IF(Тех_Движение!$F$1158&gt;0,Тех_Движение!$I$1158,"")</f>
        <v/>
      </c>
      <c r="C1161" s="20" t="str">
        <f>IF($B1161="","",Тех_Движение!$D$1158)</f>
        <v/>
      </c>
      <c r="D1161" s="9" t="str">
        <f>IF($B1161="","",Тех_Движение!$B$1158)</f>
        <v/>
      </c>
      <c r="E1161" s="21" t="str">
        <f>IF($B1161="","",Тех_Движение!$F$1158)</f>
        <v/>
      </c>
      <c r="F1161" s="21" t="str">
        <f>IF($B1161="","",SUMIFS($E$5:$E1160,$C$5:$C1160,$C1161))</f>
        <v/>
      </c>
      <c r="G1161" s="21" t="str">
        <f>IF($B1161="","",MAX(0,$E1161-MAX(0,SUMIFS(Тех_Движение!$G$2:$G$5111,Тех_Движение!$D$2:$D$5111,$C1161,Тех_Движение!$B$2:$B$5111,"&lt;="&amp;Настройки!$B$5-1)-$F1161)))</f>
        <v/>
      </c>
      <c r="H1161" s="21" t="str">
        <f>IF($B1161="","",IF(AND($D1161&gt;=Настройки!$B$5,$D1161&lt;=Настройки!$B$6),$E1161,0))</f>
        <v/>
      </c>
      <c r="I1161" s="21" t="str">
        <f t="shared" si="54"/>
        <v/>
      </c>
      <c r="J1161" s="21" t="str">
        <f>IF($B1161="","",MAX(0,$E1161-MAX(0,SUMIFS(Тех_Движение!$G$2:$G$5111,Тех_Движение!$D$2:$D$5111,$C1161,Тех_Движение!$B$2:$B$5111,"&lt;="&amp;Настройки!$B$6)-$F1161)))</f>
        <v/>
      </c>
      <c r="K1161" s="21" t="e">
        <f>IF(OR($B1161="",K$3&lt;$D1161+Настройки!$B$7),0,MAX(0,$E1161-MAX(0,SUMIFS(Тех_Движение!$G$2:$G$5111,Тех_Движение!$D$2:$D$5111,$C1161,Тех_Движение!$B$2:$B$5111,"&lt;="&amp;K$3)-$F1161)))</f>
        <v>#VALUE!</v>
      </c>
      <c r="L1161" s="21" t="e">
        <f>IF(OR($B1161="",L$3&lt;$D1161+Настройки!$B$7),0,MAX(0,$E1161-MAX(0,SUMIFS(Тех_Движение!$G$2:$G$5111,Тех_Движение!$D$2:$D$5111,$C1161,Тех_Движение!$B$2:$B$5111,"&lt;="&amp;L$3)-$F1161)))</f>
        <v>#VALUE!</v>
      </c>
      <c r="M1161" s="21" t="e">
        <f>IF(OR($B1161="",M$3&lt;$D1161+Настройки!$B$7),0,MAX(0,$E1161-MAX(0,SUMIFS(Тех_Движение!$G$2:$G$5111,Тех_Движение!$D$2:$D$5111,$C1161,Тех_Движение!$B$2:$B$5111,"&lt;="&amp;M$3)-$F1161)))</f>
        <v>#VALUE!</v>
      </c>
      <c r="N1161" s="21" t="e">
        <f>IF(OR($B1161="",N$3&lt;$D1161+Настройки!$B$7),0,MAX(0,$E1161-MAX(0,SUMIFS(Тех_Движение!$G$2:$G$5111,Тех_Движение!$D$2:$D$5111,$C1161,Тех_Движение!$B$2:$B$5111,"&lt;="&amp;N$3)-$F1161)))</f>
        <v>#VALUE!</v>
      </c>
      <c r="O1161" s="21" t="e">
        <f>IF(OR($B1161="",O$3&lt;$D1161+Настройки!$B$7),0,MAX(0,$E1161-MAX(0,SUMIFS(Тех_Движение!$G$2:$G$5111,Тех_Движение!$D$2:$D$5111,$C1161,Тех_Движение!$B$2:$B$5111,"&lt;="&amp;O$3)-$F1161)))</f>
        <v>#VALUE!</v>
      </c>
      <c r="P1161" s="21" t="e">
        <f>IF(OR($B1161="",P$3&lt;$D1161+Настройки!$B$7),0,MAX(0,$E1161-MAX(0,SUMIFS(Тех_Движение!$G$2:$G$5111,Тех_Движение!$D$2:$D$5111,$C1161,Тех_Движение!$B$2:$B$5111,"&lt;="&amp;P$3)-$F1161)))</f>
        <v>#VALUE!</v>
      </c>
      <c r="Q1161" s="21" t="e">
        <f>IF(OR($B1161="",Q$3&lt;$D1161+Настройки!$B$7),0,MAX(0,$E1161-MAX(0,SUMIFS(Тех_Движение!$G$2:$G$5111,Тех_Движение!$D$2:$D$5111,$C1161,Тех_Движение!$B$2:$B$5111,"&lt;="&amp;Q$3)-$F1161)))</f>
        <v>#VALUE!</v>
      </c>
      <c r="R1161" s="21" t="str">
        <f t="shared" si="55"/>
        <v/>
      </c>
      <c r="S1161" s="23" t="str">
        <f>IF($B1161="","",VLOOKUP($C1161,Настройки!$A$11:$L$17,9,FALSE))</f>
        <v/>
      </c>
      <c r="T1161" s="23" t="str">
        <f t="shared" si="56"/>
        <v/>
      </c>
    </row>
    <row r="1162" spans="1:20" x14ac:dyDescent="0.3">
      <c r="A1162" s="20">
        <f>Тех_Движение!$A$1159</f>
        <v>1158</v>
      </c>
      <c r="B1162" s="20" t="str">
        <f>IF(Тех_Движение!$F$1159&gt;0,Тех_Движение!$I$1159,"")</f>
        <v/>
      </c>
      <c r="C1162" s="20" t="str">
        <f>IF($B1162="","",Тех_Движение!$D$1159)</f>
        <v/>
      </c>
      <c r="D1162" s="9" t="str">
        <f>IF($B1162="","",Тех_Движение!$B$1159)</f>
        <v/>
      </c>
      <c r="E1162" s="21" t="str">
        <f>IF($B1162="","",Тех_Движение!$F$1159)</f>
        <v/>
      </c>
      <c r="F1162" s="21" t="str">
        <f>IF($B1162="","",SUMIFS($E$5:$E1161,$C$5:$C1161,$C1162))</f>
        <v/>
      </c>
      <c r="G1162" s="21" t="str">
        <f>IF($B1162="","",MAX(0,$E1162-MAX(0,SUMIFS(Тех_Движение!$G$2:$G$5111,Тех_Движение!$D$2:$D$5111,$C1162,Тех_Движение!$B$2:$B$5111,"&lt;="&amp;Настройки!$B$5-1)-$F1162)))</f>
        <v/>
      </c>
      <c r="H1162" s="21" t="str">
        <f>IF($B1162="","",IF(AND($D1162&gt;=Настройки!$B$5,$D1162&lt;=Настройки!$B$6),$E1162,0))</f>
        <v/>
      </c>
      <c r="I1162" s="21" t="str">
        <f t="shared" si="54"/>
        <v/>
      </c>
      <c r="J1162" s="21" t="str">
        <f>IF($B1162="","",MAX(0,$E1162-MAX(0,SUMIFS(Тех_Движение!$G$2:$G$5111,Тех_Движение!$D$2:$D$5111,$C1162,Тех_Движение!$B$2:$B$5111,"&lt;="&amp;Настройки!$B$6)-$F1162)))</f>
        <v/>
      </c>
      <c r="K1162" s="21" t="e">
        <f>IF(OR($B1162="",K$3&lt;$D1162+Настройки!$B$7),0,MAX(0,$E1162-MAX(0,SUMIFS(Тех_Движение!$G$2:$G$5111,Тех_Движение!$D$2:$D$5111,$C1162,Тех_Движение!$B$2:$B$5111,"&lt;="&amp;K$3)-$F1162)))</f>
        <v>#VALUE!</v>
      </c>
      <c r="L1162" s="21" t="e">
        <f>IF(OR($B1162="",L$3&lt;$D1162+Настройки!$B$7),0,MAX(0,$E1162-MAX(0,SUMIFS(Тех_Движение!$G$2:$G$5111,Тех_Движение!$D$2:$D$5111,$C1162,Тех_Движение!$B$2:$B$5111,"&lt;="&amp;L$3)-$F1162)))</f>
        <v>#VALUE!</v>
      </c>
      <c r="M1162" s="21" t="e">
        <f>IF(OR($B1162="",M$3&lt;$D1162+Настройки!$B$7),0,MAX(0,$E1162-MAX(0,SUMIFS(Тех_Движение!$G$2:$G$5111,Тех_Движение!$D$2:$D$5111,$C1162,Тех_Движение!$B$2:$B$5111,"&lt;="&amp;M$3)-$F1162)))</f>
        <v>#VALUE!</v>
      </c>
      <c r="N1162" s="21" t="e">
        <f>IF(OR($B1162="",N$3&lt;$D1162+Настройки!$B$7),0,MAX(0,$E1162-MAX(0,SUMIFS(Тех_Движение!$G$2:$G$5111,Тех_Движение!$D$2:$D$5111,$C1162,Тех_Движение!$B$2:$B$5111,"&lt;="&amp;N$3)-$F1162)))</f>
        <v>#VALUE!</v>
      </c>
      <c r="O1162" s="21" t="e">
        <f>IF(OR($B1162="",O$3&lt;$D1162+Настройки!$B$7),0,MAX(0,$E1162-MAX(0,SUMIFS(Тех_Движение!$G$2:$G$5111,Тех_Движение!$D$2:$D$5111,$C1162,Тех_Движение!$B$2:$B$5111,"&lt;="&amp;O$3)-$F1162)))</f>
        <v>#VALUE!</v>
      </c>
      <c r="P1162" s="21" t="e">
        <f>IF(OR($B1162="",P$3&lt;$D1162+Настройки!$B$7),0,MAX(0,$E1162-MAX(0,SUMIFS(Тех_Движение!$G$2:$G$5111,Тех_Движение!$D$2:$D$5111,$C1162,Тех_Движение!$B$2:$B$5111,"&lt;="&amp;P$3)-$F1162)))</f>
        <v>#VALUE!</v>
      </c>
      <c r="Q1162" s="21" t="e">
        <f>IF(OR($B1162="",Q$3&lt;$D1162+Настройки!$B$7),0,MAX(0,$E1162-MAX(0,SUMIFS(Тех_Движение!$G$2:$G$5111,Тех_Движение!$D$2:$D$5111,$C1162,Тех_Движение!$B$2:$B$5111,"&lt;="&amp;Q$3)-$F1162)))</f>
        <v>#VALUE!</v>
      </c>
      <c r="R1162" s="21" t="str">
        <f t="shared" si="55"/>
        <v/>
      </c>
      <c r="S1162" s="23" t="str">
        <f>IF($B1162="","",VLOOKUP($C1162,Настройки!$A$11:$L$17,9,FALSE))</f>
        <v/>
      </c>
      <c r="T1162" s="23" t="str">
        <f t="shared" si="56"/>
        <v/>
      </c>
    </row>
    <row r="1163" spans="1:20" x14ac:dyDescent="0.3">
      <c r="A1163" s="20">
        <f>Тех_Движение!$A$1160</f>
        <v>1159</v>
      </c>
      <c r="B1163" s="20" t="str">
        <f>IF(Тех_Движение!$F$1160&gt;0,Тех_Движение!$I$1160,"")</f>
        <v/>
      </c>
      <c r="C1163" s="20" t="str">
        <f>IF($B1163="","",Тех_Движение!$D$1160)</f>
        <v/>
      </c>
      <c r="D1163" s="9" t="str">
        <f>IF($B1163="","",Тех_Движение!$B$1160)</f>
        <v/>
      </c>
      <c r="E1163" s="21" t="str">
        <f>IF($B1163="","",Тех_Движение!$F$1160)</f>
        <v/>
      </c>
      <c r="F1163" s="21" t="str">
        <f>IF($B1163="","",SUMIFS($E$5:$E1162,$C$5:$C1162,$C1163))</f>
        <v/>
      </c>
      <c r="G1163" s="21" t="str">
        <f>IF($B1163="","",MAX(0,$E1163-MAX(0,SUMIFS(Тех_Движение!$G$2:$G$5111,Тех_Движение!$D$2:$D$5111,$C1163,Тех_Движение!$B$2:$B$5111,"&lt;="&amp;Настройки!$B$5-1)-$F1163)))</f>
        <v/>
      </c>
      <c r="H1163" s="21" t="str">
        <f>IF($B1163="","",IF(AND($D1163&gt;=Настройки!$B$5,$D1163&lt;=Настройки!$B$6),$E1163,0))</f>
        <v/>
      </c>
      <c r="I1163" s="21" t="str">
        <f t="shared" si="54"/>
        <v/>
      </c>
      <c r="J1163" s="21" t="str">
        <f>IF($B1163="","",MAX(0,$E1163-MAX(0,SUMIFS(Тех_Движение!$G$2:$G$5111,Тех_Движение!$D$2:$D$5111,$C1163,Тех_Движение!$B$2:$B$5111,"&lt;="&amp;Настройки!$B$6)-$F1163)))</f>
        <v/>
      </c>
      <c r="K1163" s="21" t="e">
        <f>IF(OR($B1163="",K$3&lt;$D1163+Настройки!$B$7),0,MAX(0,$E1163-MAX(0,SUMIFS(Тех_Движение!$G$2:$G$5111,Тех_Движение!$D$2:$D$5111,$C1163,Тех_Движение!$B$2:$B$5111,"&lt;="&amp;K$3)-$F1163)))</f>
        <v>#VALUE!</v>
      </c>
      <c r="L1163" s="21" t="e">
        <f>IF(OR($B1163="",L$3&lt;$D1163+Настройки!$B$7),0,MAX(0,$E1163-MAX(0,SUMIFS(Тех_Движение!$G$2:$G$5111,Тех_Движение!$D$2:$D$5111,$C1163,Тех_Движение!$B$2:$B$5111,"&lt;="&amp;L$3)-$F1163)))</f>
        <v>#VALUE!</v>
      </c>
      <c r="M1163" s="21" t="e">
        <f>IF(OR($B1163="",M$3&lt;$D1163+Настройки!$B$7),0,MAX(0,$E1163-MAX(0,SUMIFS(Тех_Движение!$G$2:$G$5111,Тех_Движение!$D$2:$D$5111,$C1163,Тех_Движение!$B$2:$B$5111,"&lt;="&amp;M$3)-$F1163)))</f>
        <v>#VALUE!</v>
      </c>
      <c r="N1163" s="21" t="e">
        <f>IF(OR($B1163="",N$3&lt;$D1163+Настройки!$B$7),0,MAX(0,$E1163-MAX(0,SUMIFS(Тех_Движение!$G$2:$G$5111,Тех_Движение!$D$2:$D$5111,$C1163,Тех_Движение!$B$2:$B$5111,"&lt;="&amp;N$3)-$F1163)))</f>
        <v>#VALUE!</v>
      </c>
      <c r="O1163" s="21" t="e">
        <f>IF(OR($B1163="",O$3&lt;$D1163+Настройки!$B$7),0,MAX(0,$E1163-MAX(0,SUMIFS(Тех_Движение!$G$2:$G$5111,Тех_Движение!$D$2:$D$5111,$C1163,Тех_Движение!$B$2:$B$5111,"&lt;="&amp;O$3)-$F1163)))</f>
        <v>#VALUE!</v>
      </c>
      <c r="P1163" s="21" t="e">
        <f>IF(OR($B1163="",P$3&lt;$D1163+Настройки!$B$7),0,MAX(0,$E1163-MAX(0,SUMIFS(Тех_Движение!$G$2:$G$5111,Тех_Движение!$D$2:$D$5111,$C1163,Тех_Движение!$B$2:$B$5111,"&lt;="&amp;P$3)-$F1163)))</f>
        <v>#VALUE!</v>
      </c>
      <c r="Q1163" s="21" t="e">
        <f>IF(OR($B1163="",Q$3&lt;$D1163+Настройки!$B$7),0,MAX(0,$E1163-MAX(0,SUMIFS(Тех_Движение!$G$2:$G$5111,Тех_Движение!$D$2:$D$5111,$C1163,Тех_Движение!$B$2:$B$5111,"&lt;="&amp;Q$3)-$F1163)))</f>
        <v>#VALUE!</v>
      </c>
      <c r="R1163" s="21" t="str">
        <f t="shared" si="55"/>
        <v/>
      </c>
      <c r="S1163" s="23" t="str">
        <f>IF($B1163="","",VLOOKUP($C1163,Настройки!$A$11:$L$17,9,FALSE))</f>
        <v/>
      </c>
      <c r="T1163" s="23" t="str">
        <f t="shared" si="56"/>
        <v/>
      </c>
    </row>
    <row r="1164" spans="1:20" x14ac:dyDescent="0.3">
      <c r="A1164" s="20">
        <f>Тех_Движение!$A$1161</f>
        <v>1160</v>
      </c>
      <c r="B1164" s="20" t="str">
        <f>IF(Тех_Движение!$F$1161&gt;0,Тех_Движение!$I$1161,"")</f>
        <v/>
      </c>
      <c r="C1164" s="20" t="str">
        <f>IF($B1164="","",Тех_Движение!$D$1161)</f>
        <v/>
      </c>
      <c r="D1164" s="9" t="str">
        <f>IF($B1164="","",Тех_Движение!$B$1161)</f>
        <v/>
      </c>
      <c r="E1164" s="21" t="str">
        <f>IF($B1164="","",Тех_Движение!$F$1161)</f>
        <v/>
      </c>
      <c r="F1164" s="21" t="str">
        <f>IF($B1164="","",SUMIFS($E$5:$E1163,$C$5:$C1163,$C1164))</f>
        <v/>
      </c>
      <c r="G1164" s="21" t="str">
        <f>IF($B1164="","",MAX(0,$E1164-MAX(0,SUMIFS(Тех_Движение!$G$2:$G$5111,Тех_Движение!$D$2:$D$5111,$C1164,Тех_Движение!$B$2:$B$5111,"&lt;="&amp;Настройки!$B$5-1)-$F1164)))</f>
        <v/>
      </c>
      <c r="H1164" s="21" t="str">
        <f>IF($B1164="","",IF(AND($D1164&gt;=Настройки!$B$5,$D1164&lt;=Настройки!$B$6),$E1164,0))</f>
        <v/>
      </c>
      <c r="I1164" s="21" t="str">
        <f t="shared" si="54"/>
        <v/>
      </c>
      <c r="J1164" s="21" t="str">
        <f>IF($B1164="","",MAX(0,$E1164-MAX(0,SUMIFS(Тех_Движение!$G$2:$G$5111,Тех_Движение!$D$2:$D$5111,$C1164,Тех_Движение!$B$2:$B$5111,"&lt;="&amp;Настройки!$B$6)-$F1164)))</f>
        <v/>
      </c>
      <c r="K1164" s="21" t="e">
        <f>IF(OR($B1164="",K$3&lt;$D1164+Настройки!$B$7),0,MAX(0,$E1164-MAX(0,SUMIFS(Тех_Движение!$G$2:$G$5111,Тех_Движение!$D$2:$D$5111,$C1164,Тех_Движение!$B$2:$B$5111,"&lt;="&amp;K$3)-$F1164)))</f>
        <v>#VALUE!</v>
      </c>
      <c r="L1164" s="21" t="e">
        <f>IF(OR($B1164="",L$3&lt;$D1164+Настройки!$B$7),0,MAX(0,$E1164-MAX(0,SUMIFS(Тех_Движение!$G$2:$G$5111,Тех_Движение!$D$2:$D$5111,$C1164,Тех_Движение!$B$2:$B$5111,"&lt;="&amp;L$3)-$F1164)))</f>
        <v>#VALUE!</v>
      </c>
      <c r="M1164" s="21" t="e">
        <f>IF(OR($B1164="",M$3&lt;$D1164+Настройки!$B$7),0,MAX(0,$E1164-MAX(0,SUMIFS(Тех_Движение!$G$2:$G$5111,Тех_Движение!$D$2:$D$5111,$C1164,Тех_Движение!$B$2:$B$5111,"&lt;="&amp;M$3)-$F1164)))</f>
        <v>#VALUE!</v>
      </c>
      <c r="N1164" s="21" t="e">
        <f>IF(OR($B1164="",N$3&lt;$D1164+Настройки!$B$7),0,MAX(0,$E1164-MAX(0,SUMIFS(Тех_Движение!$G$2:$G$5111,Тех_Движение!$D$2:$D$5111,$C1164,Тех_Движение!$B$2:$B$5111,"&lt;="&amp;N$3)-$F1164)))</f>
        <v>#VALUE!</v>
      </c>
      <c r="O1164" s="21" t="e">
        <f>IF(OR($B1164="",O$3&lt;$D1164+Настройки!$B$7),0,MAX(0,$E1164-MAX(0,SUMIFS(Тех_Движение!$G$2:$G$5111,Тех_Движение!$D$2:$D$5111,$C1164,Тех_Движение!$B$2:$B$5111,"&lt;="&amp;O$3)-$F1164)))</f>
        <v>#VALUE!</v>
      </c>
      <c r="P1164" s="21" t="e">
        <f>IF(OR($B1164="",P$3&lt;$D1164+Настройки!$B$7),0,MAX(0,$E1164-MAX(0,SUMIFS(Тех_Движение!$G$2:$G$5111,Тех_Движение!$D$2:$D$5111,$C1164,Тех_Движение!$B$2:$B$5111,"&lt;="&amp;P$3)-$F1164)))</f>
        <v>#VALUE!</v>
      </c>
      <c r="Q1164" s="21" t="e">
        <f>IF(OR($B1164="",Q$3&lt;$D1164+Настройки!$B$7),0,MAX(0,$E1164-MAX(0,SUMIFS(Тех_Движение!$G$2:$G$5111,Тех_Движение!$D$2:$D$5111,$C1164,Тех_Движение!$B$2:$B$5111,"&lt;="&amp;Q$3)-$F1164)))</f>
        <v>#VALUE!</v>
      </c>
      <c r="R1164" s="21" t="str">
        <f t="shared" si="55"/>
        <v/>
      </c>
      <c r="S1164" s="23" t="str">
        <f>IF($B1164="","",VLOOKUP($C1164,Настройки!$A$11:$L$17,9,FALSE))</f>
        <v/>
      </c>
      <c r="T1164" s="23" t="str">
        <f t="shared" si="56"/>
        <v/>
      </c>
    </row>
    <row r="1165" spans="1:20" x14ac:dyDescent="0.3">
      <c r="A1165" s="20">
        <f>Тех_Движение!$A$1162</f>
        <v>1161</v>
      </c>
      <c r="B1165" s="20" t="str">
        <f>IF(Тех_Движение!$F$1162&gt;0,Тех_Движение!$I$1162,"")</f>
        <v/>
      </c>
      <c r="C1165" s="20" t="str">
        <f>IF($B1165="","",Тех_Движение!$D$1162)</f>
        <v/>
      </c>
      <c r="D1165" s="9" t="str">
        <f>IF($B1165="","",Тех_Движение!$B$1162)</f>
        <v/>
      </c>
      <c r="E1165" s="21" t="str">
        <f>IF($B1165="","",Тех_Движение!$F$1162)</f>
        <v/>
      </c>
      <c r="F1165" s="21" t="str">
        <f>IF($B1165="","",SUMIFS($E$5:$E1164,$C$5:$C1164,$C1165))</f>
        <v/>
      </c>
      <c r="G1165" s="21" t="str">
        <f>IF($B1165="","",MAX(0,$E1165-MAX(0,SUMIFS(Тех_Движение!$G$2:$G$5111,Тех_Движение!$D$2:$D$5111,$C1165,Тех_Движение!$B$2:$B$5111,"&lt;="&amp;Настройки!$B$5-1)-$F1165)))</f>
        <v/>
      </c>
      <c r="H1165" s="21" t="str">
        <f>IF($B1165="","",IF(AND($D1165&gt;=Настройки!$B$5,$D1165&lt;=Настройки!$B$6),$E1165,0))</f>
        <v/>
      </c>
      <c r="I1165" s="21" t="str">
        <f t="shared" si="54"/>
        <v/>
      </c>
      <c r="J1165" s="21" t="str">
        <f>IF($B1165="","",MAX(0,$E1165-MAX(0,SUMIFS(Тех_Движение!$G$2:$G$5111,Тех_Движение!$D$2:$D$5111,$C1165,Тех_Движение!$B$2:$B$5111,"&lt;="&amp;Настройки!$B$6)-$F1165)))</f>
        <v/>
      </c>
      <c r="K1165" s="21" t="e">
        <f>IF(OR($B1165="",K$3&lt;$D1165+Настройки!$B$7),0,MAX(0,$E1165-MAX(0,SUMIFS(Тех_Движение!$G$2:$G$5111,Тех_Движение!$D$2:$D$5111,$C1165,Тех_Движение!$B$2:$B$5111,"&lt;="&amp;K$3)-$F1165)))</f>
        <v>#VALUE!</v>
      </c>
      <c r="L1165" s="21" t="e">
        <f>IF(OR($B1165="",L$3&lt;$D1165+Настройки!$B$7),0,MAX(0,$E1165-MAX(0,SUMIFS(Тех_Движение!$G$2:$G$5111,Тех_Движение!$D$2:$D$5111,$C1165,Тех_Движение!$B$2:$B$5111,"&lt;="&amp;L$3)-$F1165)))</f>
        <v>#VALUE!</v>
      </c>
      <c r="M1165" s="21" t="e">
        <f>IF(OR($B1165="",M$3&lt;$D1165+Настройки!$B$7),0,MAX(0,$E1165-MAX(0,SUMIFS(Тех_Движение!$G$2:$G$5111,Тех_Движение!$D$2:$D$5111,$C1165,Тех_Движение!$B$2:$B$5111,"&lt;="&amp;M$3)-$F1165)))</f>
        <v>#VALUE!</v>
      </c>
      <c r="N1165" s="21" t="e">
        <f>IF(OR($B1165="",N$3&lt;$D1165+Настройки!$B$7),0,MAX(0,$E1165-MAX(0,SUMIFS(Тех_Движение!$G$2:$G$5111,Тех_Движение!$D$2:$D$5111,$C1165,Тех_Движение!$B$2:$B$5111,"&lt;="&amp;N$3)-$F1165)))</f>
        <v>#VALUE!</v>
      </c>
      <c r="O1165" s="21" t="e">
        <f>IF(OR($B1165="",O$3&lt;$D1165+Настройки!$B$7),0,MAX(0,$E1165-MAX(0,SUMIFS(Тех_Движение!$G$2:$G$5111,Тех_Движение!$D$2:$D$5111,$C1165,Тех_Движение!$B$2:$B$5111,"&lt;="&amp;O$3)-$F1165)))</f>
        <v>#VALUE!</v>
      </c>
      <c r="P1165" s="21" t="e">
        <f>IF(OR($B1165="",P$3&lt;$D1165+Настройки!$B$7),0,MAX(0,$E1165-MAX(0,SUMIFS(Тех_Движение!$G$2:$G$5111,Тех_Движение!$D$2:$D$5111,$C1165,Тех_Движение!$B$2:$B$5111,"&lt;="&amp;P$3)-$F1165)))</f>
        <v>#VALUE!</v>
      </c>
      <c r="Q1165" s="21" t="e">
        <f>IF(OR($B1165="",Q$3&lt;$D1165+Настройки!$B$7),0,MAX(0,$E1165-MAX(0,SUMIFS(Тех_Движение!$G$2:$G$5111,Тех_Движение!$D$2:$D$5111,$C1165,Тех_Движение!$B$2:$B$5111,"&lt;="&amp;Q$3)-$F1165)))</f>
        <v>#VALUE!</v>
      </c>
      <c r="R1165" s="21" t="str">
        <f t="shared" si="55"/>
        <v/>
      </c>
      <c r="S1165" s="23" t="str">
        <f>IF($B1165="","",VLOOKUP($C1165,Настройки!$A$11:$L$17,9,FALSE))</f>
        <v/>
      </c>
      <c r="T1165" s="23" t="str">
        <f t="shared" si="56"/>
        <v/>
      </c>
    </row>
    <row r="1166" spans="1:20" x14ac:dyDescent="0.3">
      <c r="A1166" s="20">
        <f>Тех_Движение!$A$1163</f>
        <v>1162</v>
      </c>
      <c r="B1166" s="20" t="str">
        <f>IF(Тех_Движение!$F$1163&gt;0,Тех_Движение!$I$1163,"")</f>
        <v/>
      </c>
      <c r="C1166" s="20" t="str">
        <f>IF($B1166="","",Тех_Движение!$D$1163)</f>
        <v/>
      </c>
      <c r="D1166" s="9" t="str">
        <f>IF($B1166="","",Тех_Движение!$B$1163)</f>
        <v/>
      </c>
      <c r="E1166" s="21" t="str">
        <f>IF($B1166="","",Тех_Движение!$F$1163)</f>
        <v/>
      </c>
      <c r="F1166" s="21" t="str">
        <f>IF($B1166="","",SUMIFS($E$5:$E1165,$C$5:$C1165,$C1166))</f>
        <v/>
      </c>
      <c r="G1166" s="21" t="str">
        <f>IF($B1166="","",MAX(0,$E1166-MAX(0,SUMIFS(Тех_Движение!$G$2:$G$5111,Тех_Движение!$D$2:$D$5111,$C1166,Тех_Движение!$B$2:$B$5111,"&lt;="&amp;Настройки!$B$5-1)-$F1166)))</f>
        <v/>
      </c>
      <c r="H1166" s="21" t="str">
        <f>IF($B1166="","",IF(AND($D1166&gt;=Настройки!$B$5,$D1166&lt;=Настройки!$B$6),$E1166,0))</f>
        <v/>
      </c>
      <c r="I1166" s="21" t="str">
        <f t="shared" si="54"/>
        <v/>
      </c>
      <c r="J1166" s="21" t="str">
        <f>IF($B1166="","",MAX(0,$E1166-MAX(0,SUMIFS(Тех_Движение!$G$2:$G$5111,Тех_Движение!$D$2:$D$5111,$C1166,Тех_Движение!$B$2:$B$5111,"&lt;="&amp;Настройки!$B$6)-$F1166)))</f>
        <v/>
      </c>
      <c r="K1166" s="21" t="e">
        <f>IF(OR($B1166="",K$3&lt;$D1166+Настройки!$B$7),0,MAX(0,$E1166-MAX(0,SUMIFS(Тех_Движение!$G$2:$G$5111,Тех_Движение!$D$2:$D$5111,$C1166,Тех_Движение!$B$2:$B$5111,"&lt;="&amp;K$3)-$F1166)))</f>
        <v>#VALUE!</v>
      </c>
      <c r="L1166" s="21" t="e">
        <f>IF(OR($B1166="",L$3&lt;$D1166+Настройки!$B$7),0,MAX(0,$E1166-MAX(0,SUMIFS(Тех_Движение!$G$2:$G$5111,Тех_Движение!$D$2:$D$5111,$C1166,Тех_Движение!$B$2:$B$5111,"&lt;="&amp;L$3)-$F1166)))</f>
        <v>#VALUE!</v>
      </c>
      <c r="M1166" s="21" t="e">
        <f>IF(OR($B1166="",M$3&lt;$D1166+Настройки!$B$7),0,MAX(0,$E1166-MAX(0,SUMIFS(Тех_Движение!$G$2:$G$5111,Тех_Движение!$D$2:$D$5111,$C1166,Тех_Движение!$B$2:$B$5111,"&lt;="&amp;M$3)-$F1166)))</f>
        <v>#VALUE!</v>
      </c>
      <c r="N1166" s="21" t="e">
        <f>IF(OR($B1166="",N$3&lt;$D1166+Настройки!$B$7),0,MAX(0,$E1166-MAX(0,SUMIFS(Тех_Движение!$G$2:$G$5111,Тех_Движение!$D$2:$D$5111,$C1166,Тех_Движение!$B$2:$B$5111,"&lt;="&amp;N$3)-$F1166)))</f>
        <v>#VALUE!</v>
      </c>
      <c r="O1166" s="21" t="e">
        <f>IF(OR($B1166="",O$3&lt;$D1166+Настройки!$B$7),0,MAX(0,$E1166-MAX(0,SUMIFS(Тех_Движение!$G$2:$G$5111,Тех_Движение!$D$2:$D$5111,$C1166,Тех_Движение!$B$2:$B$5111,"&lt;="&amp;O$3)-$F1166)))</f>
        <v>#VALUE!</v>
      </c>
      <c r="P1166" s="21" t="e">
        <f>IF(OR($B1166="",P$3&lt;$D1166+Настройки!$B$7),0,MAX(0,$E1166-MAX(0,SUMIFS(Тех_Движение!$G$2:$G$5111,Тех_Движение!$D$2:$D$5111,$C1166,Тех_Движение!$B$2:$B$5111,"&lt;="&amp;P$3)-$F1166)))</f>
        <v>#VALUE!</v>
      </c>
      <c r="Q1166" s="21" t="e">
        <f>IF(OR($B1166="",Q$3&lt;$D1166+Настройки!$B$7),0,MAX(0,$E1166-MAX(0,SUMIFS(Тех_Движение!$G$2:$G$5111,Тех_Движение!$D$2:$D$5111,$C1166,Тех_Движение!$B$2:$B$5111,"&lt;="&amp;Q$3)-$F1166)))</f>
        <v>#VALUE!</v>
      </c>
      <c r="R1166" s="21" t="str">
        <f t="shared" si="55"/>
        <v/>
      </c>
      <c r="S1166" s="23" t="str">
        <f>IF($B1166="","",VLOOKUP($C1166,Настройки!$A$11:$L$17,9,FALSE))</f>
        <v/>
      </c>
      <c r="T1166" s="23" t="str">
        <f t="shared" si="56"/>
        <v/>
      </c>
    </row>
    <row r="1167" spans="1:20" x14ac:dyDescent="0.3">
      <c r="A1167" s="20">
        <f>Тех_Движение!$A$1164</f>
        <v>1163</v>
      </c>
      <c r="B1167" s="20" t="str">
        <f>IF(Тех_Движение!$F$1164&gt;0,Тех_Движение!$I$1164,"")</f>
        <v/>
      </c>
      <c r="C1167" s="20" t="str">
        <f>IF($B1167="","",Тех_Движение!$D$1164)</f>
        <v/>
      </c>
      <c r="D1167" s="9" t="str">
        <f>IF($B1167="","",Тех_Движение!$B$1164)</f>
        <v/>
      </c>
      <c r="E1167" s="21" t="str">
        <f>IF($B1167="","",Тех_Движение!$F$1164)</f>
        <v/>
      </c>
      <c r="F1167" s="21" t="str">
        <f>IF($B1167="","",SUMIFS($E$5:$E1166,$C$5:$C1166,$C1167))</f>
        <v/>
      </c>
      <c r="G1167" s="21" t="str">
        <f>IF($B1167="","",MAX(0,$E1167-MAX(0,SUMIFS(Тех_Движение!$G$2:$G$5111,Тех_Движение!$D$2:$D$5111,$C1167,Тех_Движение!$B$2:$B$5111,"&lt;="&amp;Настройки!$B$5-1)-$F1167)))</f>
        <v/>
      </c>
      <c r="H1167" s="21" t="str">
        <f>IF($B1167="","",IF(AND($D1167&gt;=Настройки!$B$5,$D1167&lt;=Настройки!$B$6),$E1167,0))</f>
        <v/>
      </c>
      <c r="I1167" s="21" t="str">
        <f t="shared" si="54"/>
        <v/>
      </c>
      <c r="J1167" s="21" t="str">
        <f>IF($B1167="","",MAX(0,$E1167-MAX(0,SUMIFS(Тех_Движение!$G$2:$G$5111,Тех_Движение!$D$2:$D$5111,$C1167,Тех_Движение!$B$2:$B$5111,"&lt;="&amp;Настройки!$B$6)-$F1167)))</f>
        <v/>
      </c>
      <c r="K1167" s="21" t="e">
        <f>IF(OR($B1167="",K$3&lt;$D1167+Настройки!$B$7),0,MAX(0,$E1167-MAX(0,SUMIFS(Тех_Движение!$G$2:$G$5111,Тех_Движение!$D$2:$D$5111,$C1167,Тех_Движение!$B$2:$B$5111,"&lt;="&amp;K$3)-$F1167)))</f>
        <v>#VALUE!</v>
      </c>
      <c r="L1167" s="21" t="e">
        <f>IF(OR($B1167="",L$3&lt;$D1167+Настройки!$B$7),0,MAX(0,$E1167-MAX(0,SUMIFS(Тех_Движение!$G$2:$G$5111,Тех_Движение!$D$2:$D$5111,$C1167,Тех_Движение!$B$2:$B$5111,"&lt;="&amp;L$3)-$F1167)))</f>
        <v>#VALUE!</v>
      </c>
      <c r="M1167" s="21" t="e">
        <f>IF(OR($B1167="",M$3&lt;$D1167+Настройки!$B$7),0,MAX(0,$E1167-MAX(0,SUMIFS(Тех_Движение!$G$2:$G$5111,Тех_Движение!$D$2:$D$5111,$C1167,Тех_Движение!$B$2:$B$5111,"&lt;="&amp;M$3)-$F1167)))</f>
        <v>#VALUE!</v>
      </c>
      <c r="N1167" s="21" t="e">
        <f>IF(OR($B1167="",N$3&lt;$D1167+Настройки!$B$7),0,MAX(0,$E1167-MAX(0,SUMIFS(Тех_Движение!$G$2:$G$5111,Тех_Движение!$D$2:$D$5111,$C1167,Тех_Движение!$B$2:$B$5111,"&lt;="&amp;N$3)-$F1167)))</f>
        <v>#VALUE!</v>
      </c>
      <c r="O1167" s="21" t="e">
        <f>IF(OR($B1167="",O$3&lt;$D1167+Настройки!$B$7),0,MAX(0,$E1167-MAX(0,SUMIFS(Тех_Движение!$G$2:$G$5111,Тех_Движение!$D$2:$D$5111,$C1167,Тех_Движение!$B$2:$B$5111,"&lt;="&amp;O$3)-$F1167)))</f>
        <v>#VALUE!</v>
      </c>
      <c r="P1167" s="21" t="e">
        <f>IF(OR($B1167="",P$3&lt;$D1167+Настройки!$B$7),0,MAX(0,$E1167-MAX(0,SUMIFS(Тех_Движение!$G$2:$G$5111,Тех_Движение!$D$2:$D$5111,$C1167,Тех_Движение!$B$2:$B$5111,"&lt;="&amp;P$3)-$F1167)))</f>
        <v>#VALUE!</v>
      </c>
      <c r="Q1167" s="21" t="e">
        <f>IF(OR($B1167="",Q$3&lt;$D1167+Настройки!$B$7),0,MAX(0,$E1167-MAX(0,SUMIFS(Тех_Движение!$G$2:$G$5111,Тех_Движение!$D$2:$D$5111,$C1167,Тех_Движение!$B$2:$B$5111,"&lt;="&amp;Q$3)-$F1167)))</f>
        <v>#VALUE!</v>
      </c>
      <c r="R1167" s="21" t="str">
        <f t="shared" si="55"/>
        <v/>
      </c>
      <c r="S1167" s="23" t="str">
        <f>IF($B1167="","",VLOOKUP($C1167,Настройки!$A$11:$L$17,9,FALSE))</f>
        <v/>
      </c>
      <c r="T1167" s="23" t="str">
        <f t="shared" si="56"/>
        <v/>
      </c>
    </row>
    <row r="1168" spans="1:20" x14ac:dyDescent="0.3">
      <c r="A1168" s="20">
        <f>Тех_Движение!$A$1165</f>
        <v>1164</v>
      </c>
      <c r="B1168" s="20" t="str">
        <f>IF(Тех_Движение!$F$1165&gt;0,Тех_Движение!$I$1165,"")</f>
        <v/>
      </c>
      <c r="C1168" s="20" t="str">
        <f>IF($B1168="","",Тех_Движение!$D$1165)</f>
        <v/>
      </c>
      <c r="D1168" s="9" t="str">
        <f>IF($B1168="","",Тех_Движение!$B$1165)</f>
        <v/>
      </c>
      <c r="E1168" s="21" t="str">
        <f>IF($B1168="","",Тех_Движение!$F$1165)</f>
        <v/>
      </c>
      <c r="F1168" s="21" t="str">
        <f>IF($B1168="","",SUMIFS($E$5:$E1167,$C$5:$C1167,$C1168))</f>
        <v/>
      </c>
      <c r="G1168" s="21" t="str">
        <f>IF($B1168="","",MAX(0,$E1168-MAX(0,SUMIFS(Тех_Движение!$G$2:$G$5111,Тех_Движение!$D$2:$D$5111,$C1168,Тех_Движение!$B$2:$B$5111,"&lt;="&amp;Настройки!$B$5-1)-$F1168)))</f>
        <v/>
      </c>
      <c r="H1168" s="21" t="str">
        <f>IF($B1168="","",IF(AND($D1168&gt;=Настройки!$B$5,$D1168&lt;=Настройки!$B$6),$E1168,0))</f>
        <v/>
      </c>
      <c r="I1168" s="21" t="str">
        <f t="shared" si="54"/>
        <v/>
      </c>
      <c r="J1168" s="21" t="str">
        <f>IF($B1168="","",MAX(0,$E1168-MAX(0,SUMIFS(Тех_Движение!$G$2:$G$5111,Тех_Движение!$D$2:$D$5111,$C1168,Тех_Движение!$B$2:$B$5111,"&lt;="&amp;Настройки!$B$6)-$F1168)))</f>
        <v/>
      </c>
      <c r="K1168" s="21" t="e">
        <f>IF(OR($B1168="",K$3&lt;$D1168+Настройки!$B$7),0,MAX(0,$E1168-MAX(0,SUMIFS(Тех_Движение!$G$2:$G$5111,Тех_Движение!$D$2:$D$5111,$C1168,Тех_Движение!$B$2:$B$5111,"&lt;="&amp;K$3)-$F1168)))</f>
        <v>#VALUE!</v>
      </c>
      <c r="L1168" s="21" t="e">
        <f>IF(OR($B1168="",L$3&lt;$D1168+Настройки!$B$7),0,MAX(0,$E1168-MAX(0,SUMIFS(Тех_Движение!$G$2:$G$5111,Тех_Движение!$D$2:$D$5111,$C1168,Тех_Движение!$B$2:$B$5111,"&lt;="&amp;L$3)-$F1168)))</f>
        <v>#VALUE!</v>
      </c>
      <c r="M1168" s="21" t="e">
        <f>IF(OR($B1168="",M$3&lt;$D1168+Настройки!$B$7),0,MAX(0,$E1168-MAX(0,SUMIFS(Тех_Движение!$G$2:$G$5111,Тех_Движение!$D$2:$D$5111,$C1168,Тех_Движение!$B$2:$B$5111,"&lt;="&amp;M$3)-$F1168)))</f>
        <v>#VALUE!</v>
      </c>
      <c r="N1168" s="21" t="e">
        <f>IF(OR($B1168="",N$3&lt;$D1168+Настройки!$B$7),0,MAX(0,$E1168-MAX(0,SUMIFS(Тех_Движение!$G$2:$G$5111,Тех_Движение!$D$2:$D$5111,$C1168,Тех_Движение!$B$2:$B$5111,"&lt;="&amp;N$3)-$F1168)))</f>
        <v>#VALUE!</v>
      </c>
      <c r="O1168" s="21" t="e">
        <f>IF(OR($B1168="",O$3&lt;$D1168+Настройки!$B$7),0,MAX(0,$E1168-MAX(0,SUMIFS(Тех_Движение!$G$2:$G$5111,Тех_Движение!$D$2:$D$5111,$C1168,Тех_Движение!$B$2:$B$5111,"&lt;="&amp;O$3)-$F1168)))</f>
        <v>#VALUE!</v>
      </c>
      <c r="P1168" s="21" t="e">
        <f>IF(OR($B1168="",P$3&lt;$D1168+Настройки!$B$7),0,MAX(0,$E1168-MAX(0,SUMIFS(Тех_Движение!$G$2:$G$5111,Тех_Движение!$D$2:$D$5111,$C1168,Тех_Движение!$B$2:$B$5111,"&lt;="&amp;P$3)-$F1168)))</f>
        <v>#VALUE!</v>
      </c>
      <c r="Q1168" s="21" t="e">
        <f>IF(OR($B1168="",Q$3&lt;$D1168+Настройки!$B$7),0,MAX(0,$E1168-MAX(0,SUMIFS(Тех_Движение!$G$2:$G$5111,Тех_Движение!$D$2:$D$5111,$C1168,Тех_Движение!$B$2:$B$5111,"&lt;="&amp;Q$3)-$F1168)))</f>
        <v>#VALUE!</v>
      </c>
      <c r="R1168" s="21" t="str">
        <f t="shared" si="55"/>
        <v/>
      </c>
      <c r="S1168" s="23" t="str">
        <f>IF($B1168="","",VLOOKUP($C1168,Настройки!$A$11:$L$17,9,FALSE))</f>
        <v/>
      </c>
      <c r="T1168" s="23" t="str">
        <f t="shared" si="56"/>
        <v/>
      </c>
    </row>
    <row r="1169" spans="1:20" x14ac:dyDescent="0.3">
      <c r="A1169" s="20">
        <f>Тех_Движение!$A$1166</f>
        <v>1165</v>
      </c>
      <c r="B1169" s="20" t="str">
        <f>IF(Тех_Движение!$F$1166&gt;0,Тех_Движение!$I$1166,"")</f>
        <v/>
      </c>
      <c r="C1169" s="20" t="str">
        <f>IF($B1169="","",Тех_Движение!$D$1166)</f>
        <v/>
      </c>
      <c r="D1169" s="9" t="str">
        <f>IF($B1169="","",Тех_Движение!$B$1166)</f>
        <v/>
      </c>
      <c r="E1169" s="21" t="str">
        <f>IF($B1169="","",Тех_Движение!$F$1166)</f>
        <v/>
      </c>
      <c r="F1169" s="21" t="str">
        <f>IF($B1169="","",SUMIFS($E$5:$E1168,$C$5:$C1168,$C1169))</f>
        <v/>
      </c>
      <c r="G1169" s="21" t="str">
        <f>IF($B1169="","",MAX(0,$E1169-MAX(0,SUMIFS(Тех_Движение!$G$2:$G$5111,Тех_Движение!$D$2:$D$5111,$C1169,Тех_Движение!$B$2:$B$5111,"&lt;="&amp;Настройки!$B$5-1)-$F1169)))</f>
        <v/>
      </c>
      <c r="H1169" s="21" t="str">
        <f>IF($B1169="","",IF(AND($D1169&gt;=Настройки!$B$5,$D1169&lt;=Настройки!$B$6),$E1169,0))</f>
        <v/>
      </c>
      <c r="I1169" s="21" t="str">
        <f t="shared" si="54"/>
        <v/>
      </c>
      <c r="J1169" s="21" t="str">
        <f>IF($B1169="","",MAX(0,$E1169-MAX(0,SUMIFS(Тех_Движение!$G$2:$G$5111,Тех_Движение!$D$2:$D$5111,$C1169,Тех_Движение!$B$2:$B$5111,"&lt;="&amp;Настройки!$B$6)-$F1169)))</f>
        <v/>
      </c>
      <c r="K1169" s="21" t="e">
        <f>IF(OR($B1169="",K$3&lt;$D1169+Настройки!$B$7),0,MAX(0,$E1169-MAX(0,SUMIFS(Тех_Движение!$G$2:$G$5111,Тех_Движение!$D$2:$D$5111,$C1169,Тех_Движение!$B$2:$B$5111,"&lt;="&amp;K$3)-$F1169)))</f>
        <v>#VALUE!</v>
      </c>
      <c r="L1169" s="21" t="e">
        <f>IF(OR($B1169="",L$3&lt;$D1169+Настройки!$B$7),0,MAX(0,$E1169-MAX(0,SUMIFS(Тех_Движение!$G$2:$G$5111,Тех_Движение!$D$2:$D$5111,$C1169,Тех_Движение!$B$2:$B$5111,"&lt;="&amp;L$3)-$F1169)))</f>
        <v>#VALUE!</v>
      </c>
      <c r="M1169" s="21" t="e">
        <f>IF(OR($B1169="",M$3&lt;$D1169+Настройки!$B$7),0,MAX(0,$E1169-MAX(0,SUMIFS(Тех_Движение!$G$2:$G$5111,Тех_Движение!$D$2:$D$5111,$C1169,Тех_Движение!$B$2:$B$5111,"&lt;="&amp;M$3)-$F1169)))</f>
        <v>#VALUE!</v>
      </c>
      <c r="N1169" s="21" t="e">
        <f>IF(OR($B1169="",N$3&lt;$D1169+Настройки!$B$7),0,MAX(0,$E1169-MAX(0,SUMIFS(Тех_Движение!$G$2:$G$5111,Тех_Движение!$D$2:$D$5111,$C1169,Тех_Движение!$B$2:$B$5111,"&lt;="&amp;N$3)-$F1169)))</f>
        <v>#VALUE!</v>
      </c>
      <c r="O1169" s="21" t="e">
        <f>IF(OR($B1169="",O$3&lt;$D1169+Настройки!$B$7),0,MAX(0,$E1169-MAX(0,SUMIFS(Тех_Движение!$G$2:$G$5111,Тех_Движение!$D$2:$D$5111,$C1169,Тех_Движение!$B$2:$B$5111,"&lt;="&amp;O$3)-$F1169)))</f>
        <v>#VALUE!</v>
      </c>
      <c r="P1169" s="21" t="e">
        <f>IF(OR($B1169="",P$3&lt;$D1169+Настройки!$B$7),0,MAX(0,$E1169-MAX(0,SUMIFS(Тех_Движение!$G$2:$G$5111,Тех_Движение!$D$2:$D$5111,$C1169,Тех_Движение!$B$2:$B$5111,"&lt;="&amp;P$3)-$F1169)))</f>
        <v>#VALUE!</v>
      </c>
      <c r="Q1169" s="21" t="e">
        <f>IF(OR($B1169="",Q$3&lt;$D1169+Настройки!$B$7),0,MAX(0,$E1169-MAX(0,SUMIFS(Тех_Движение!$G$2:$G$5111,Тех_Движение!$D$2:$D$5111,$C1169,Тех_Движение!$B$2:$B$5111,"&lt;="&amp;Q$3)-$F1169)))</f>
        <v>#VALUE!</v>
      </c>
      <c r="R1169" s="21" t="str">
        <f t="shared" si="55"/>
        <v/>
      </c>
      <c r="S1169" s="23" t="str">
        <f>IF($B1169="","",VLOOKUP($C1169,Настройки!$A$11:$L$17,9,FALSE))</f>
        <v/>
      </c>
      <c r="T1169" s="23" t="str">
        <f t="shared" si="56"/>
        <v/>
      </c>
    </row>
    <row r="1170" spans="1:20" x14ac:dyDescent="0.3">
      <c r="A1170" s="20">
        <f>Тех_Движение!$A$1167</f>
        <v>1166</v>
      </c>
      <c r="B1170" s="20" t="str">
        <f>IF(Тех_Движение!$F$1167&gt;0,Тех_Движение!$I$1167,"")</f>
        <v/>
      </c>
      <c r="C1170" s="20" t="str">
        <f>IF($B1170="","",Тех_Движение!$D$1167)</f>
        <v/>
      </c>
      <c r="D1170" s="9" t="str">
        <f>IF($B1170="","",Тех_Движение!$B$1167)</f>
        <v/>
      </c>
      <c r="E1170" s="21" t="str">
        <f>IF($B1170="","",Тех_Движение!$F$1167)</f>
        <v/>
      </c>
      <c r="F1170" s="21" t="str">
        <f>IF($B1170="","",SUMIFS($E$5:$E1169,$C$5:$C1169,$C1170))</f>
        <v/>
      </c>
      <c r="G1170" s="21" t="str">
        <f>IF($B1170="","",MAX(0,$E1170-MAX(0,SUMIFS(Тех_Движение!$G$2:$G$5111,Тех_Движение!$D$2:$D$5111,$C1170,Тех_Движение!$B$2:$B$5111,"&lt;="&amp;Настройки!$B$5-1)-$F1170)))</f>
        <v/>
      </c>
      <c r="H1170" s="21" t="str">
        <f>IF($B1170="","",IF(AND($D1170&gt;=Настройки!$B$5,$D1170&lt;=Настройки!$B$6),$E1170,0))</f>
        <v/>
      </c>
      <c r="I1170" s="21" t="str">
        <f t="shared" si="54"/>
        <v/>
      </c>
      <c r="J1170" s="21" t="str">
        <f>IF($B1170="","",MAX(0,$E1170-MAX(0,SUMIFS(Тех_Движение!$G$2:$G$5111,Тех_Движение!$D$2:$D$5111,$C1170,Тех_Движение!$B$2:$B$5111,"&lt;="&amp;Настройки!$B$6)-$F1170)))</f>
        <v/>
      </c>
      <c r="K1170" s="21" t="e">
        <f>IF(OR($B1170="",K$3&lt;$D1170+Настройки!$B$7),0,MAX(0,$E1170-MAX(0,SUMIFS(Тех_Движение!$G$2:$G$5111,Тех_Движение!$D$2:$D$5111,$C1170,Тех_Движение!$B$2:$B$5111,"&lt;="&amp;K$3)-$F1170)))</f>
        <v>#VALUE!</v>
      </c>
      <c r="L1170" s="21" t="e">
        <f>IF(OR($B1170="",L$3&lt;$D1170+Настройки!$B$7),0,MAX(0,$E1170-MAX(0,SUMIFS(Тех_Движение!$G$2:$G$5111,Тех_Движение!$D$2:$D$5111,$C1170,Тех_Движение!$B$2:$B$5111,"&lt;="&amp;L$3)-$F1170)))</f>
        <v>#VALUE!</v>
      </c>
      <c r="M1170" s="21" t="e">
        <f>IF(OR($B1170="",M$3&lt;$D1170+Настройки!$B$7),0,MAX(0,$E1170-MAX(0,SUMIFS(Тех_Движение!$G$2:$G$5111,Тех_Движение!$D$2:$D$5111,$C1170,Тех_Движение!$B$2:$B$5111,"&lt;="&amp;M$3)-$F1170)))</f>
        <v>#VALUE!</v>
      </c>
      <c r="N1170" s="21" t="e">
        <f>IF(OR($B1170="",N$3&lt;$D1170+Настройки!$B$7),0,MAX(0,$E1170-MAX(0,SUMIFS(Тех_Движение!$G$2:$G$5111,Тех_Движение!$D$2:$D$5111,$C1170,Тех_Движение!$B$2:$B$5111,"&lt;="&amp;N$3)-$F1170)))</f>
        <v>#VALUE!</v>
      </c>
      <c r="O1170" s="21" t="e">
        <f>IF(OR($B1170="",O$3&lt;$D1170+Настройки!$B$7),0,MAX(0,$E1170-MAX(0,SUMIFS(Тех_Движение!$G$2:$G$5111,Тех_Движение!$D$2:$D$5111,$C1170,Тех_Движение!$B$2:$B$5111,"&lt;="&amp;O$3)-$F1170)))</f>
        <v>#VALUE!</v>
      </c>
      <c r="P1170" s="21" t="e">
        <f>IF(OR($B1170="",P$3&lt;$D1170+Настройки!$B$7),0,MAX(0,$E1170-MAX(0,SUMIFS(Тех_Движение!$G$2:$G$5111,Тех_Движение!$D$2:$D$5111,$C1170,Тех_Движение!$B$2:$B$5111,"&lt;="&amp;P$3)-$F1170)))</f>
        <v>#VALUE!</v>
      </c>
      <c r="Q1170" s="21" t="e">
        <f>IF(OR($B1170="",Q$3&lt;$D1170+Настройки!$B$7),0,MAX(0,$E1170-MAX(0,SUMIFS(Тех_Движение!$G$2:$G$5111,Тех_Движение!$D$2:$D$5111,$C1170,Тех_Движение!$B$2:$B$5111,"&lt;="&amp;Q$3)-$F1170)))</f>
        <v>#VALUE!</v>
      </c>
      <c r="R1170" s="21" t="str">
        <f t="shared" si="55"/>
        <v/>
      </c>
      <c r="S1170" s="23" t="str">
        <f>IF($B1170="","",VLOOKUP($C1170,Настройки!$A$11:$L$17,9,FALSE))</f>
        <v/>
      </c>
      <c r="T1170" s="23" t="str">
        <f t="shared" si="56"/>
        <v/>
      </c>
    </row>
    <row r="1171" spans="1:20" x14ac:dyDescent="0.3">
      <c r="A1171" s="20">
        <f>Тех_Движение!$A$1168</f>
        <v>1167</v>
      </c>
      <c r="B1171" s="20" t="str">
        <f>IF(Тех_Движение!$F$1168&gt;0,Тех_Движение!$I$1168,"")</f>
        <v/>
      </c>
      <c r="C1171" s="20" t="str">
        <f>IF($B1171="","",Тех_Движение!$D$1168)</f>
        <v/>
      </c>
      <c r="D1171" s="9" t="str">
        <f>IF($B1171="","",Тех_Движение!$B$1168)</f>
        <v/>
      </c>
      <c r="E1171" s="21" t="str">
        <f>IF($B1171="","",Тех_Движение!$F$1168)</f>
        <v/>
      </c>
      <c r="F1171" s="21" t="str">
        <f>IF($B1171="","",SUMIFS($E$5:$E1170,$C$5:$C1170,$C1171))</f>
        <v/>
      </c>
      <c r="G1171" s="21" t="str">
        <f>IF($B1171="","",MAX(0,$E1171-MAX(0,SUMIFS(Тех_Движение!$G$2:$G$5111,Тех_Движение!$D$2:$D$5111,$C1171,Тех_Движение!$B$2:$B$5111,"&lt;="&amp;Настройки!$B$5-1)-$F1171)))</f>
        <v/>
      </c>
      <c r="H1171" s="21" t="str">
        <f>IF($B1171="","",IF(AND($D1171&gt;=Настройки!$B$5,$D1171&lt;=Настройки!$B$6),$E1171,0))</f>
        <v/>
      </c>
      <c r="I1171" s="21" t="str">
        <f t="shared" si="54"/>
        <v/>
      </c>
      <c r="J1171" s="21" t="str">
        <f>IF($B1171="","",MAX(0,$E1171-MAX(0,SUMIFS(Тех_Движение!$G$2:$G$5111,Тех_Движение!$D$2:$D$5111,$C1171,Тех_Движение!$B$2:$B$5111,"&lt;="&amp;Настройки!$B$6)-$F1171)))</f>
        <v/>
      </c>
      <c r="K1171" s="21" t="e">
        <f>IF(OR($B1171="",K$3&lt;$D1171+Настройки!$B$7),0,MAX(0,$E1171-MAX(0,SUMIFS(Тех_Движение!$G$2:$G$5111,Тех_Движение!$D$2:$D$5111,$C1171,Тех_Движение!$B$2:$B$5111,"&lt;="&amp;K$3)-$F1171)))</f>
        <v>#VALUE!</v>
      </c>
      <c r="L1171" s="21" t="e">
        <f>IF(OR($B1171="",L$3&lt;$D1171+Настройки!$B$7),0,MAX(0,$E1171-MAX(0,SUMIFS(Тех_Движение!$G$2:$G$5111,Тех_Движение!$D$2:$D$5111,$C1171,Тех_Движение!$B$2:$B$5111,"&lt;="&amp;L$3)-$F1171)))</f>
        <v>#VALUE!</v>
      </c>
      <c r="M1171" s="21" t="e">
        <f>IF(OR($B1171="",M$3&lt;$D1171+Настройки!$B$7),0,MAX(0,$E1171-MAX(0,SUMIFS(Тех_Движение!$G$2:$G$5111,Тех_Движение!$D$2:$D$5111,$C1171,Тех_Движение!$B$2:$B$5111,"&lt;="&amp;M$3)-$F1171)))</f>
        <v>#VALUE!</v>
      </c>
      <c r="N1171" s="21" t="e">
        <f>IF(OR($B1171="",N$3&lt;$D1171+Настройки!$B$7),0,MAX(0,$E1171-MAX(0,SUMIFS(Тех_Движение!$G$2:$G$5111,Тех_Движение!$D$2:$D$5111,$C1171,Тех_Движение!$B$2:$B$5111,"&lt;="&amp;N$3)-$F1171)))</f>
        <v>#VALUE!</v>
      </c>
      <c r="O1171" s="21" t="e">
        <f>IF(OR($B1171="",O$3&lt;$D1171+Настройки!$B$7),0,MAX(0,$E1171-MAX(0,SUMIFS(Тех_Движение!$G$2:$G$5111,Тех_Движение!$D$2:$D$5111,$C1171,Тех_Движение!$B$2:$B$5111,"&lt;="&amp;O$3)-$F1171)))</f>
        <v>#VALUE!</v>
      </c>
      <c r="P1171" s="21" t="e">
        <f>IF(OR($B1171="",P$3&lt;$D1171+Настройки!$B$7),0,MAX(0,$E1171-MAX(0,SUMIFS(Тех_Движение!$G$2:$G$5111,Тех_Движение!$D$2:$D$5111,$C1171,Тех_Движение!$B$2:$B$5111,"&lt;="&amp;P$3)-$F1171)))</f>
        <v>#VALUE!</v>
      </c>
      <c r="Q1171" s="21" t="e">
        <f>IF(OR($B1171="",Q$3&lt;$D1171+Настройки!$B$7),0,MAX(0,$E1171-MAX(0,SUMIFS(Тех_Движение!$G$2:$G$5111,Тех_Движение!$D$2:$D$5111,$C1171,Тех_Движение!$B$2:$B$5111,"&lt;="&amp;Q$3)-$F1171)))</f>
        <v>#VALUE!</v>
      </c>
      <c r="R1171" s="21" t="str">
        <f t="shared" si="55"/>
        <v/>
      </c>
      <c r="S1171" s="23" t="str">
        <f>IF($B1171="","",VLOOKUP($C1171,Настройки!$A$11:$L$17,9,FALSE))</f>
        <v/>
      </c>
      <c r="T1171" s="23" t="str">
        <f t="shared" si="56"/>
        <v/>
      </c>
    </row>
    <row r="1172" spans="1:20" x14ac:dyDescent="0.3">
      <c r="A1172" s="20">
        <f>Тех_Движение!$A$1169</f>
        <v>1168</v>
      </c>
      <c r="B1172" s="20" t="str">
        <f>IF(Тех_Движение!$F$1169&gt;0,Тех_Движение!$I$1169,"")</f>
        <v/>
      </c>
      <c r="C1172" s="20" t="str">
        <f>IF($B1172="","",Тех_Движение!$D$1169)</f>
        <v/>
      </c>
      <c r="D1172" s="9" t="str">
        <f>IF($B1172="","",Тех_Движение!$B$1169)</f>
        <v/>
      </c>
      <c r="E1172" s="21" t="str">
        <f>IF($B1172="","",Тех_Движение!$F$1169)</f>
        <v/>
      </c>
      <c r="F1172" s="21" t="str">
        <f>IF($B1172="","",SUMIFS($E$5:$E1171,$C$5:$C1171,$C1172))</f>
        <v/>
      </c>
      <c r="G1172" s="21" t="str">
        <f>IF($B1172="","",MAX(0,$E1172-MAX(0,SUMIFS(Тех_Движение!$G$2:$G$5111,Тех_Движение!$D$2:$D$5111,$C1172,Тех_Движение!$B$2:$B$5111,"&lt;="&amp;Настройки!$B$5-1)-$F1172)))</f>
        <v/>
      </c>
      <c r="H1172" s="21" t="str">
        <f>IF($B1172="","",IF(AND($D1172&gt;=Настройки!$B$5,$D1172&lt;=Настройки!$B$6),$E1172,0))</f>
        <v/>
      </c>
      <c r="I1172" s="21" t="str">
        <f t="shared" si="54"/>
        <v/>
      </c>
      <c r="J1172" s="21" t="str">
        <f>IF($B1172="","",MAX(0,$E1172-MAX(0,SUMIFS(Тех_Движение!$G$2:$G$5111,Тех_Движение!$D$2:$D$5111,$C1172,Тех_Движение!$B$2:$B$5111,"&lt;="&amp;Настройки!$B$6)-$F1172)))</f>
        <v/>
      </c>
      <c r="K1172" s="21" t="e">
        <f>IF(OR($B1172="",K$3&lt;$D1172+Настройки!$B$7),0,MAX(0,$E1172-MAX(0,SUMIFS(Тех_Движение!$G$2:$G$5111,Тех_Движение!$D$2:$D$5111,$C1172,Тех_Движение!$B$2:$B$5111,"&lt;="&amp;K$3)-$F1172)))</f>
        <v>#VALUE!</v>
      </c>
      <c r="L1172" s="21" t="e">
        <f>IF(OR($B1172="",L$3&lt;$D1172+Настройки!$B$7),0,MAX(0,$E1172-MAX(0,SUMIFS(Тех_Движение!$G$2:$G$5111,Тех_Движение!$D$2:$D$5111,$C1172,Тех_Движение!$B$2:$B$5111,"&lt;="&amp;L$3)-$F1172)))</f>
        <v>#VALUE!</v>
      </c>
      <c r="M1172" s="21" t="e">
        <f>IF(OR($B1172="",M$3&lt;$D1172+Настройки!$B$7),0,MAX(0,$E1172-MAX(0,SUMIFS(Тех_Движение!$G$2:$G$5111,Тех_Движение!$D$2:$D$5111,$C1172,Тех_Движение!$B$2:$B$5111,"&lt;="&amp;M$3)-$F1172)))</f>
        <v>#VALUE!</v>
      </c>
      <c r="N1172" s="21" t="e">
        <f>IF(OR($B1172="",N$3&lt;$D1172+Настройки!$B$7),0,MAX(0,$E1172-MAX(0,SUMIFS(Тех_Движение!$G$2:$G$5111,Тех_Движение!$D$2:$D$5111,$C1172,Тех_Движение!$B$2:$B$5111,"&lt;="&amp;N$3)-$F1172)))</f>
        <v>#VALUE!</v>
      </c>
      <c r="O1172" s="21" t="e">
        <f>IF(OR($B1172="",O$3&lt;$D1172+Настройки!$B$7),0,MAX(0,$E1172-MAX(0,SUMIFS(Тех_Движение!$G$2:$G$5111,Тех_Движение!$D$2:$D$5111,$C1172,Тех_Движение!$B$2:$B$5111,"&lt;="&amp;O$3)-$F1172)))</f>
        <v>#VALUE!</v>
      </c>
      <c r="P1172" s="21" t="e">
        <f>IF(OR($B1172="",P$3&lt;$D1172+Настройки!$B$7),0,MAX(0,$E1172-MAX(0,SUMIFS(Тех_Движение!$G$2:$G$5111,Тех_Движение!$D$2:$D$5111,$C1172,Тех_Движение!$B$2:$B$5111,"&lt;="&amp;P$3)-$F1172)))</f>
        <v>#VALUE!</v>
      </c>
      <c r="Q1172" s="21" t="e">
        <f>IF(OR($B1172="",Q$3&lt;$D1172+Настройки!$B$7),0,MAX(0,$E1172-MAX(0,SUMIFS(Тех_Движение!$G$2:$G$5111,Тех_Движение!$D$2:$D$5111,$C1172,Тех_Движение!$B$2:$B$5111,"&lt;="&amp;Q$3)-$F1172)))</f>
        <v>#VALUE!</v>
      </c>
      <c r="R1172" s="21" t="str">
        <f t="shared" si="55"/>
        <v/>
      </c>
      <c r="S1172" s="23" t="str">
        <f>IF($B1172="","",VLOOKUP($C1172,Настройки!$A$11:$L$17,9,FALSE))</f>
        <v/>
      </c>
      <c r="T1172" s="23" t="str">
        <f t="shared" si="56"/>
        <v/>
      </c>
    </row>
    <row r="1173" spans="1:20" x14ac:dyDescent="0.3">
      <c r="A1173" s="20">
        <f>Тех_Движение!$A$1170</f>
        <v>1169</v>
      </c>
      <c r="B1173" s="20" t="str">
        <f>IF(Тех_Движение!$F$1170&gt;0,Тех_Движение!$I$1170,"")</f>
        <v/>
      </c>
      <c r="C1173" s="20" t="str">
        <f>IF($B1173="","",Тех_Движение!$D$1170)</f>
        <v/>
      </c>
      <c r="D1173" s="9" t="str">
        <f>IF($B1173="","",Тех_Движение!$B$1170)</f>
        <v/>
      </c>
      <c r="E1173" s="21" t="str">
        <f>IF($B1173="","",Тех_Движение!$F$1170)</f>
        <v/>
      </c>
      <c r="F1173" s="21" t="str">
        <f>IF($B1173="","",SUMIFS($E$5:$E1172,$C$5:$C1172,$C1173))</f>
        <v/>
      </c>
      <c r="G1173" s="21" t="str">
        <f>IF($B1173="","",MAX(0,$E1173-MAX(0,SUMIFS(Тех_Движение!$G$2:$G$5111,Тех_Движение!$D$2:$D$5111,$C1173,Тех_Движение!$B$2:$B$5111,"&lt;="&amp;Настройки!$B$5-1)-$F1173)))</f>
        <v/>
      </c>
      <c r="H1173" s="21" t="str">
        <f>IF($B1173="","",IF(AND($D1173&gt;=Настройки!$B$5,$D1173&lt;=Настройки!$B$6),$E1173,0))</f>
        <v/>
      </c>
      <c r="I1173" s="21" t="str">
        <f t="shared" si="54"/>
        <v/>
      </c>
      <c r="J1173" s="21" t="str">
        <f>IF($B1173="","",MAX(0,$E1173-MAX(0,SUMIFS(Тех_Движение!$G$2:$G$5111,Тех_Движение!$D$2:$D$5111,$C1173,Тех_Движение!$B$2:$B$5111,"&lt;="&amp;Настройки!$B$6)-$F1173)))</f>
        <v/>
      </c>
      <c r="K1173" s="21" t="e">
        <f>IF(OR($B1173="",K$3&lt;$D1173+Настройки!$B$7),0,MAX(0,$E1173-MAX(0,SUMIFS(Тех_Движение!$G$2:$G$5111,Тех_Движение!$D$2:$D$5111,$C1173,Тех_Движение!$B$2:$B$5111,"&lt;="&amp;K$3)-$F1173)))</f>
        <v>#VALUE!</v>
      </c>
      <c r="L1173" s="21" t="e">
        <f>IF(OR($B1173="",L$3&lt;$D1173+Настройки!$B$7),0,MAX(0,$E1173-MAX(0,SUMIFS(Тех_Движение!$G$2:$G$5111,Тех_Движение!$D$2:$D$5111,$C1173,Тех_Движение!$B$2:$B$5111,"&lt;="&amp;L$3)-$F1173)))</f>
        <v>#VALUE!</v>
      </c>
      <c r="M1173" s="21" t="e">
        <f>IF(OR($B1173="",M$3&lt;$D1173+Настройки!$B$7),0,MAX(0,$E1173-MAX(0,SUMIFS(Тех_Движение!$G$2:$G$5111,Тех_Движение!$D$2:$D$5111,$C1173,Тех_Движение!$B$2:$B$5111,"&lt;="&amp;M$3)-$F1173)))</f>
        <v>#VALUE!</v>
      </c>
      <c r="N1173" s="21" t="e">
        <f>IF(OR($B1173="",N$3&lt;$D1173+Настройки!$B$7),0,MAX(0,$E1173-MAX(0,SUMIFS(Тех_Движение!$G$2:$G$5111,Тех_Движение!$D$2:$D$5111,$C1173,Тех_Движение!$B$2:$B$5111,"&lt;="&amp;N$3)-$F1173)))</f>
        <v>#VALUE!</v>
      </c>
      <c r="O1173" s="21" t="e">
        <f>IF(OR($B1173="",O$3&lt;$D1173+Настройки!$B$7),0,MAX(0,$E1173-MAX(0,SUMIFS(Тех_Движение!$G$2:$G$5111,Тех_Движение!$D$2:$D$5111,$C1173,Тех_Движение!$B$2:$B$5111,"&lt;="&amp;O$3)-$F1173)))</f>
        <v>#VALUE!</v>
      </c>
      <c r="P1173" s="21" t="e">
        <f>IF(OR($B1173="",P$3&lt;$D1173+Настройки!$B$7),0,MAX(0,$E1173-MAX(0,SUMIFS(Тех_Движение!$G$2:$G$5111,Тех_Движение!$D$2:$D$5111,$C1173,Тех_Движение!$B$2:$B$5111,"&lt;="&amp;P$3)-$F1173)))</f>
        <v>#VALUE!</v>
      </c>
      <c r="Q1173" s="21" t="e">
        <f>IF(OR($B1173="",Q$3&lt;$D1173+Настройки!$B$7),0,MAX(0,$E1173-MAX(0,SUMIFS(Тех_Движение!$G$2:$G$5111,Тех_Движение!$D$2:$D$5111,$C1173,Тех_Движение!$B$2:$B$5111,"&lt;="&amp;Q$3)-$F1173)))</f>
        <v>#VALUE!</v>
      </c>
      <c r="R1173" s="21" t="str">
        <f t="shared" si="55"/>
        <v/>
      </c>
      <c r="S1173" s="23" t="str">
        <f>IF($B1173="","",VLOOKUP($C1173,Настройки!$A$11:$L$17,9,FALSE))</f>
        <v/>
      </c>
      <c r="T1173" s="23" t="str">
        <f t="shared" si="56"/>
        <v/>
      </c>
    </row>
    <row r="1174" spans="1:20" x14ac:dyDescent="0.3">
      <c r="A1174" s="20">
        <f>Тех_Движение!$A$1171</f>
        <v>1170</v>
      </c>
      <c r="B1174" s="20" t="str">
        <f>IF(Тех_Движение!$F$1171&gt;0,Тех_Движение!$I$1171,"")</f>
        <v/>
      </c>
      <c r="C1174" s="20" t="str">
        <f>IF($B1174="","",Тех_Движение!$D$1171)</f>
        <v/>
      </c>
      <c r="D1174" s="9" t="str">
        <f>IF($B1174="","",Тех_Движение!$B$1171)</f>
        <v/>
      </c>
      <c r="E1174" s="21" t="str">
        <f>IF($B1174="","",Тех_Движение!$F$1171)</f>
        <v/>
      </c>
      <c r="F1174" s="21" t="str">
        <f>IF($B1174="","",SUMIFS($E$5:$E1173,$C$5:$C1173,$C1174))</f>
        <v/>
      </c>
      <c r="G1174" s="21" t="str">
        <f>IF($B1174="","",MAX(0,$E1174-MAX(0,SUMIFS(Тех_Движение!$G$2:$G$5111,Тех_Движение!$D$2:$D$5111,$C1174,Тех_Движение!$B$2:$B$5111,"&lt;="&amp;Настройки!$B$5-1)-$F1174)))</f>
        <v/>
      </c>
      <c r="H1174" s="21" t="str">
        <f>IF($B1174="","",IF(AND($D1174&gt;=Настройки!$B$5,$D1174&lt;=Настройки!$B$6),$E1174,0))</f>
        <v/>
      </c>
      <c r="I1174" s="21" t="str">
        <f t="shared" si="54"/>
        <v/>
      </c>
      <c r="J1174" s="21" t="str">
        <f>IF($B1174="","",MAX(0,$E1174-MAX(0,SUMIFS(Тех_Движение!$G$2:$G$5111,Тех_Движение!$D$2:$D$5111,$C1174,Тех_Движение!$B$2:$B$5111,"&lt;="&amp;Настройки!$B$6)-$F1174)))</f>
        <v/>
      </c>
      <c r="K1174" s="21" t="e">
        <f>IF(OR($B1174="",K$3&lt;$D1174+Настройки!$B$7),0,MAX(0,$E1174-MAX(0,SUMIFS(Тех_Движение!$G$2:$G$5111,Тех_Движение!$D$2:$D$5111,$C1174,Тех_Движение!$B$2:$B$5111,"&lt;="&amp;K$3)-$F1174)))</f>
        <v>#VALUE!</v>
      </c>
      <c r="L1174" s="21" t="e">
        <f>IF(OR($B1174="",L$3&lt;$D1174+Настройки!$B$7),0,MAX(0,$E1174-MAX(0,SUMIFS(Тех_Движение!$G$2:$G$5111,Тех_Движение!$D$2:$D$5111,$C1174,Тех_Движение!$B$2:$B$5111,"&lt;="&amp;L$3)-$F1174)))</f>
        <v>#VALUE!</v>
      </c>
      <c r="M1174" s="21" t="e">
        <f>IF(OR($B1174="",M$3&lt;$D1174+Настройки!$B$7),0,MAX(0,$E1174-MAX(0,SUMIFS(Тех_Движение!$G$2:$G$5111,Тех_Движение!$D$2:$D$5111,$C1174,Тех_Движение!$B$2:$B$5111,"&lt;="&amp;M$3)-$F1174)))</f>
        <v>#VALUE!</v>
      </c>
      <c r="N1174" s="21" t="e">
        <f>IF(OR($B1174="",N$3&lt;$D1174+Настройки!$B$7),0,MAX(0,$E1174-MAX(0,SUMIFS(Тех_Движение!$G$2:$G$5111,Тех_Движение!$D$2:$D$5111,$C1174,Тех_Движение!$B$2:$B$5111,"&lt;="&amp;N$3)-$F1174)))</f>
        <v>#VALUE!</v>
      </c>
      <c r="O1174" s="21" t="e">
        <f>IF(OR($B1174="",O$3&lt;$D1174+Настройки!$B$7),0,MAX(0,$E1174-MAX(0,SUMIFS(Тех_Движение!$G$2:$G$5111,Тех_Движение!$D$2:$D$5111,$C1174,Тех_Движение!$B$2:$B$5111,"&lt;="&amp;O$3)-$F1174)))</f>
        <v>#VALUE!</v>
      </c>
      <c r="P1174" s="21" t="e">
        <f>IF(OR($B1174="",P$3&lt;$D1174+Настройки!$B$7),0,MAX(0,$E1174-MAX(0,SUMIFS(Тех_Движение!$G$2:$G$5111,Тех_Движение!$D$2:$D$5111,$C1174,Тех_Движение!$B$2:$B$5111,"&lt;="&amp;P$3)-$F1174)))</f>
        <v>#VALUE!</v>
      </c>
      <c r="Q1174" s="21" t="e">
        <f>IF(OR($B1174="",Q$3&lt;$D1174+Настройки!$B$7),0,MAX(0,$E1174-MAX(0,SUMIFS(Тех_Движение!$G$2:$G$5111,Тех_Движение!$D$2:$D$5111,$C1174,Тех_Движение!$B$2:$B$5111,"&lt;="&amp;Q$3)-$F1174)))</f>
        <v>#VALUE!</v>
      </c>
      <c r="R1174" s="21" t="str">
        <f t="shared" si="55"/>
        <v/>
      </c>
      <c r="S1174" s="23" t="str">
        <f>IF($B1174="","",VLOOKUP($C1174,Настройки!$A$11:$L$17,9,FALSE))</f>
        <v/>
      </c>
      <c r="T1174" s="23" t="str">
        <f t="shared" si="56"/>
        <v/>
      </c>
    </row>
    <row r="1175" spans="1:20" x14ac:dyDescent="0.3">
      <c r="A1175" s="20">
        <f>Тех_Движение!$A$1172</f>
        <v>1171</v>
      </c>
      <c r="B1175" s="20" t="str">
        <f>IF(Тех_Движение!$F$1172&gt;0,Тех_Движение!$I$1172,"")</f>
        <v/>
      </c>
      <c r="C1175" s="20" t="str">
        <f>IF($B1175="","",Тех_Движение!$D$1172)</f>
        <v/>
      </c>
      <c r="D1175" s="9" t="str">
        <f>IF($B1175="","",Тех_Движение!$B$1172)</f>
        <v/>
      </c>
      <c r="E1175" s="21" t="str">
        <f>IF($B1175="","",Тех_Движение!$F$1172)</f>
        <v/>
      </c>
      <c r="F1175" s="21" t="str">
        <f>IF($B1175="","",SUMIFS($E$5:$E1174,$C$5:$C1174,$C1175))</f>
        <v/>
      </c>
      <c r="G1175" s="21" t="str">
        <f>IF($B1175="","",MAX(0,$E1175-MAX(0,SUMIFS(Тех_Движение!$G$2:$G$5111,Тех_Движение!$D$2:$D$5111,$C1175,Тех_Движение!$B$2:$B$5111,"&lt;="&amp;Настройки!$B$5-1)-$F1175)))</f>
        <v/>
      </c>
      <c r="H1175" s="21" t="str">
        <f>IF($B1175="","",IF(AND($D1175&gt;=Настройки!$B$5,$D1175&lt;=Настройки!$B$6),$E1175,0))</f>
        <v/>
      </c>
      <c r="I1175" s="21" t="str">
        <f t="shared" si="54"/>
        <v/>
      </c>
      <c r="J1175" s="21" t="str">
        <f>IF($B1175="","",MAX(0,$E1175-MAX(0,SUMIFS(Тех_Движение!$G$2:$G$5111,Тех_Движение!$D$2:$D$5111,$C1175,Тех_Движение!$B$2:$B$5111,"&lt;="&amp;Настройки!$B$6)-$F1175)))</f>
        <v/>
      </c>
      <c r="K1175" s="21" t="e">
        <f>IF(OR($B1175="",K$3&lt;$D1175+Настройки!$B$7),0,MAX(0,$E1175-MAX(0,SUMIFS(Тех_Движение!$G$2:$G$5111,Тех_Движение!$D$2:$D$5111,$C1175,Тех_Движение!$B$2:$B$5111,"&lt;="&amp;K$3)-$F1175)))</f>
        <v>#VALUE!</v>
      </c>
      <c r="L1175" s="21" t="e">
        <f>IF(OR($B1175="",L$3&lt;$D1175+Настройки!$B$7),0,MAX(0,$E1175-MAX(0,SUMIFS(Тех_Движение!$G$2:$G$5111,Тех_Движение!$D$2:$D$5111,$C1175,Тех_Движение!$B$2:$B$5111,"&lt;="&amp;L$3)-$F1175)))</f>
        <v>#VALUE!</v>
      </c>
      <c r="M1175" s="21" t="e">
        <f>IF(OR($B1175="",M$3&lt;$D1175+Настройки!$B$7),0,MAX(0,$E1175-MAX(0,SUMIFS(Тех_Движение!$G$2:$G$5111,Тех_Движение!$D$2:$D$5111,$C1175,Тех_Движение!$B$2:$B$5111,"&lt;="&amp;M$3)-$F1175)))</f>
        <v>#VALUE!</v>
      </c>
      <c r="N1175" s="21" t="e">
        <f>IF(OR($B1175="",N$3&lt;$D1175+Настройки!$B$7),0,MAX(0,$E1175-MAX(0,SUMIFS(Тех_Движение!$G$2:$G$5111,Тех_Движение!$D$2:$D$5111,$C1175,Тех_Движение!$B$2:$B$5111,"&lt;="&amp;N$3)-$F1175)))</f>
        <v>#VALUE!</v>
      </c>
      <c r="O1175" s="21" t="e">
        <f>IF(OR($B1175="",O$3&lt;$D1175+Настройки!$B$7),0,MAX(0,$E1175-MAX(0,SUMIFS(Тех_Движение!$G$2:$G$5111,Тех_Движение!$D$2:$D$5111,$C1175,Тех_Движение!$B$2:$B$5111,"&lt;="&amp;O$3)-$F1175)))</f>
        <v>#VALUE!</v>
      </c>
      <c r="P1175" s="21" t="e">
        <f>IF(OR($B1175="",P$3&lt;$D1175+Настройки!$B$7),0,MAX(0,$E1175-MAX(0,SUMIFS(Тех_Движение!$G$2:$G$5111,Тех_Движение!$D$2:$D$5111,$C1175,Тех_Движение!$B$2:$B$5111,"&lt;="&amp;P$3)-$F1175)))</f>
        <v>#VALUE!</v>
      </c>
      <c r="Q1175" s="21" t="e">
        <f>IF(OR($B1175="",Q$3&lt;$D1175+Настройки!$B$7),0,MAX(0,$E1175-MAX(0,SUMIFS(Тех_Движение!$G$2:$G$5111,Тех_Движение!$D$2:$D$5111,$C1175,Тех_Движение!$B$2:$B$5111,"&lt;="&amp;Q$3)-$F1175)))</f>
        <v>#VALUE!</v>
      </c>
      <c r="R1175" s="21" t="str">
        <f t="shared" si="55"/>
        <v/>
      </c>
      <c r="S1175" s="23" t="str">
        <f>IF($B1175="","",VLOOKUP($C1175,Настройки!$A$11:$L$17,9,FALSE))</f>
        <v/>
      </c>
      <c r="T1175" s="23" t="str">
        <f t="shared" si="56"/>
        <v/>
      </c>
    </row>
    <row r="1176" spans="1:20" x14ac:dyDescent="0.3">
      <c r="A1176" s="20">
        <f>Тех_Движение!$A$1173</f>
        <v>1172</v>
      </c>
      <c r="B1176" s="20" t="str">
        <f>IF(Тех_Движение!$F$1173&gt;0,Тех_Движение!$I$1173,"")</f>
        <v/>
      </c>
      <c r="C1176" s="20" t="str">
        <f>IF($B1176="","",Тех_Движение!$D$1173)</f>
        <v/>
      </c>
      <c r="D1176" s="9" t="str">
        <f>IF($B1176="","",Тех_Движение!$B$1173)</f>
        <v/>
      </c>
      <c r="E1176" s="21" t="str">
        <f>IF($B1176="","",Тех_Движение!$F$1173)</f>
        <v/>
      </c>
      <c r="F1176" s="21" t="str">
        <f>IF($B1176="","",SUMIFS($E$5:$E1175,$C$5:$C1175,$C1176))</f>
        <v/>
      </c>
      <c r="G1176" s="21" t="str">
        <f>IF($B1176="","",MAX(0,$E1176-MAX(0,SUMIFS(Тех_Движение!$G$2:$G$5111,Тех_Движение!$D$2:$D$5111,$C1176,Тех_Движение!$B$2:$B$5111,"&lt;="&amp;Настройки!$B$5-1)-$F1176)))</f>
        <v/>
      </c>
      <c r="H1176" s="21" t="str">
        <f>IF($B1176="","",IF(AND($D1176&gt;=Настройки!$B$5,$D1176&lt;=Настройки!$B$6),$E1176,0))</f>
        <v/>
      </c>
      <c r="I1176" s="21" t="str">
        <f t="shared" si="54"/>
        <v/>
      </c>
      <c r="J1176" s="21" t="str">
        <f>IF($B1176="","",MAX(0,$E1176-MAX(0,SUMIFS(Тех_Движение!$G$2:$G$5111,Тех_Движение!$D$2:$D$5111,$C1176,Тех_Движение!$B$2:$B$5111,"&lt;="&amp;Настройки!$B$6)-$F1176)))</f>
        <v/>
      </c>
      <c r="K1176" s="21" t="e">
        <f>IF(OR($B1176="",K$3&lt;$D1176+Настройки!$B$7),0,MAX(0,$E1176-MAX(0,SUMIFS(Тех_Движение!$G$2:$G$5111,Тех_Движение!$D$2:$D$5111,$C1176,Тех_Движение!$B$2:$B$5111,"&lt;="&amp;K$3)-$F1176)))</f>
        <v>#VALUE!</v>
      </c>
      <c r="L1176" s="21" t="e">
        <f>IF(OR($B1176="",L$3&lt;$D1176+Настройки!$B$7),0,MAX(0,$E1176-MAX(0,SUMIFS(Тех_Движение!$G$2:$G$5111,Тех_Движение!$D$2:$D$5111,$C1176,Тех_Движение!$B$2:$B$5111,"&lt;="&amp;L$3)-$F1176)))</f>
        <v>#VALUE!</v>
      </c>
      <c r="M1176" s="21" t="e">
        <f>IF(OR($B1176="",M$3&lt;$D1176+Настройки!$B$7),0,MAX(0,$E1176-MAX(0,SUMIFS(Тех_Движение!$G$2:$G$5111,Тех_Движение!$D$2:$D$5111,$C1176,Тех_Движение!$B$2:$B$5111,"&lt;="&amp;M$3)-$F1176)))</f>
        <v>#VALUE!</v>
      </c>
      <c r="N1176" s="21" t="e">
        <f>IF(OR($B1176="",N$3&lt;$D1176+Настройки!$B$7),0,MAX(0,$E1176-MAX(0,SUMIFS(Тех_Движение!$G$2:$G$5111,Тех_Движение!$D$2:$D$5111,$C1176,Тех_Движение!$B$2:$B$5111,"&lt;="&amp;N$3)-$F1176)))</f>
        <v>#VALUE!</v>
      </c>
      <c r="O1176" s="21" t="e">
        <f>IF(OR($B1176="",O$3&lt;$D1176+Настройки!$B$7),0,MAX(0,$E1176-MAX(0,SUMIFS(Тех_Движение!$G$2:$G$5111,Тех_Движение!$D$2:$D$5111,$C1176,Тех_Движение!$B$2:$B$5111,"&lt;="&amp;O$3)-$F1176)))</f>
        <v>#VALUE!</v>
      </c>
      <c r="P1176" s="21" t="e">
        <f>IF(OR($B1176="",P$3&lt;$D1176+Настройки!$B$7),0,MAX(0,$E1176-MAX(0,SUMIFS(Тех_Движение!$G$2:$G$5111,Тех_Движение!$D$2:$D$5111,$C1176,Тех_Движение!$B$2:$B$5111,"&lt;="&amp;P$3)-$F1176)))</f>
        <v>#VALUE!</v>
      </c>
      <c r="Q1176" s="21" t="e">
        <f>IF(OR($B1176="",Q$3&lt;$D1176+Настройки!$B$7),0,MAX(0,$E1176-MAX(0,SUMIFS(Тех_Движение!$G$2:$G$5111,Тех_Движение!$D$2:$D$5111,$C1176,Тех_Движение!$B$2:$B$5111,"&lt;="&amp;Q$3)-$F1176)))</f>
        <v>#VALUE!</v>
      </c>
      <c r="R1176" s="21" t="str">
        <f t="shared" si="55"/>
        <v/>
      </c>
      <c r="S1176" s="23" t="str">
        <f>IF($B1176="","",VLOOKUP($C1176,Настройки!$A$11:$L$17,9,FALSE))</f>
        <v/>
      </c>
      <c r="T1176" s="23" t="str">
        <f t="shared" si="56"/>
        <v/>
      </c>
    </row>
    <row r="1177" spans="1:20" x14ac:dyDescent="0.3">
      <c r="A1177" s="20">
        <f>Тех_Движение!$A$1174</f>
        <v>1173</v>
      </c>
      <c r="B1177" s="20" t="str">
        <f>IF(Тех_Движение!$F$1174&gt;0,Тех_Движение!$I$1174,"")</f>
        <v/>
      </c>
      <c r="C1177" s="20" t="str">
        <f>IF($B1177="","",Тех_Движение!$D$1174)</f>
        <v/>
      </c>
      <c r="D1177" s="9" t="str">
        <f>IF($B1177="","",Тех_Движение!$B$1174)</f>
        <v/>
      </c>
      <c r="E1177" s="21" t="str">
        <f>IF($B1177="","",Тех_Движение!$F$1174)</f>
        <v/>
      </c>
      <c r="F1177" s="21" t="str">
        <f>IF($B1177="","",SUMIFS($E$5:$E1176,$C$5:$C1176,$C1177))</f>
        <v/>
      </c>
      <c r="G1177" s="21" t="str">
        <f>IF($B1177="","",MAX(0,$E1177-MAX(0,SUMIFS(Тех_Движение!$G$2:$G$5111,Тех_Движение!$D$2:$D$5111,$C1177,Тех_Движение!$B$2:$B$5111,"&lt;="&amp;Настройки!$B$5-1)-$F1177)))</f>
        <v/>
      </c>
      <c r="H1177" s="21" t="str">
        <f>IF($B1177="","",IF(AND($D1177&gt;=Настройки!$B$5,$D1177&lt;=Настройки!$B$6),$E1177,0))</f>
        <v/>
      </c>
      <c r="I1177" s="21" t="str">
        <f t="shared" si="54"/>
        <v/>
      </c>
      <c r="J1177" s="21" t="str">
        <f>IF($B1177="","",MAX(0,$E1177-MAX(0,SUMIFS(Тех_Движение!$G$2:$G$5111,Тех_Движение!$D$2:$D$5111,$C1177,Тех_Движение!$B$2:$B$5111,"&lt;="&amp;Настройки!$B$6)-$F1177)))</f>
        <v/>
      </c>
      <c r="K1177" s="21" t="e">
        <f>IF(OR($B1177="",K$3&lt;$D1177+Настройки!$B$7),0,MAX(0,$E1177-MAX(0,SUMIFS(Тех_Движение!$G$2:$G$5111,Тех_Движение!$D$2:$D$5111,$C1177,Тех_Движение!$B$2:$B$5111,"&lt;="&amp;K$3)-$F1177)))</f>
        <v>#VALUE!</v>
      </c>
      <c r="L1177" s="21" t="e">
        <f>IF(OR($B1177="",L$3&lt;$D1177+Настройки!$B$7),0,MAX(0,$E1177-MAX(0,SUMIFS(Тех_Движение!$G$2:$G$5111,Тех_Движение!$D$2:$D$5111,$C1177,Тех_Движение!$B$2:$B$5111,"&lt;="&amp;L$3)-$F1177)))</f>
        <v>#VALUE!</v>
      </c>
      <c r="M1177" s="21" t="e">
        <f>IF(OR($B1177="",M$3&lt;$D1177+Настройки!$B$7),0,MAX(0,$E1177-MAX(0,SUMIFS(Тех_Движение!$G$2:$G$5111,Тех_Движение!$D$2:$D$5111,$C1177,Тех_Движение!$B$2:$B$5111,"&lt;="&amp;M$3)-$F1177)))</f>
        <v>#VALUE!</v>
      </c>
      <c r="N1177" s="21" t="e">
        <f>IF(OR($B1177="",N$3&lt;$D1177+Настройки!$B$7),0,MAX(0,$E1177-MAX(0,SUMIFS(Тех_Движение!$G$2:$G$5111,Тех_Движение!$D$2:$D$5111,$C1177,Тех_Движение!$B$2:$B$5111,"&lt;="&amp;N$3)-$F1177)))</f>
        <v>#VALUE!</v>
      </c>
      <c r="O1177" s="21" t="e">
        <f>IF(OR($B1177="",O$3&lt;$D1177+Настройки!$B$7),0,MAX(0,$E1177-MAX(0,SUMIFS(Тех_Движение!$G$2:$G$5111,Тех_Движение!$D$2:$D$5111,$C1177,Тех_Движение!$B$2:$B$5111,"&lt;="&amp;O$3)-$F1177)))</f>
        <v>#VALUE!</v>
      </c>
      <c r="P1177" s="21" t="e">
        <f>IF(OR($B1177="",P$3&lt;$D1177+Настройки!$B$7),0,MAX(0,$E1177-MAX(0,SUMIFS(Тех_Движение!$G$2:$G$5111,Тех_Движение!$D$2:$D$5111,$C1177,Тех_Движение!$B$2:$B$5111,"&lt;="&amp;P$3)-$F1177)))</f>
        <v>#VALUE!</v>
      </c>
      <c r="Q1177" s="21" t="e">
        <f>IF(OR($B1177="",Q$3&lt;$D1177+Настройки!$B$7),0,MAX(0,$E1177-MAX(0,SUMIFS(Тех_Движение!$G$2:$G$5111,Тех_Движение!$D$2:$D$5111,$C1177,Тех_Движение!$B$2:$B$5111,"&lt;="&amp;Q$3)-$F1177)))</f>
        <v>#VALUE!</v>
      </c>
      <c r="R1177" s="21" t="str">
        <f t="shared" si="55"/>
        <v/>
      </c>
      <c r="S1177" s="23" t="str">
        <f>IF($B1177="","",VLOOKUP($C1177,Настройки!$A$11:$L$17,9,FALSE))</f>
        <v/>
      </c>
      <c r="T1177" s="23" t="str">
        <f t="shared" si="56"/>
        <v/>
      </c>
    </row>
    <row r="1178" spans="1:20" x14ac:dyDescent="0.3">
      <c r="A1178" s="20">
        <f>Тех_Движение!$A$1175</f>
        <v>1174</v>
      </c>
      <c r="B1178" s="20" t="str">
        <f>IF(Тех_Движение!$F$1175&gt;0,Тех_Движение!$I$1175,"")</f>
        <v/>
      </c>
      <c r="C1178" s="20" t="str">
        <f>IF($B1178="","",Тех_Движение!$D$1175)</f>
        <v/>
      </c>
      <c r="D1178" s="9" t="str">
        <f>IF($B1178="","",Тех_Движение!$B$1175)</f>
        <v/>
      </c>
      <c r="E1178" s="21" t="str">
        <f>IF($B1178="","",Тех_Движение!$F$1175)</f>
        <v/>
      </c>
      <c r="F1178" s="21" t="str">
        <f>IF($B1178="","",SUMIFS($E$5:$E1177,$C$5:$C1177,$C1178))</f>
        <v/>
      </c>
      <c r="G1178" s="21" t="str">
        <f>IF($B1178="","",MAX(0,$E1178-MAX(0,SUMIFS(Тех_Движение!$G$2:$G$5111,Тех_Движение!$D$2:$D$5111,$C1178,Тех_Движение!$B$2:$B$5111,"&lt;="&amp;Настройки!$B$5-1)-$F1178)))</f>
        <v/>
      </c>
      <c r="H1178" s="21" t="str">
        <f>IF($B1178="","",IF(AND($D1178&gt;=Настройки!$B$5,$D1178&lt;=Настройки!$B$6),$E1178,0))</f>
        <v/>
      </c>
      <c r="I1178" s="21" t="str">
        <f t="shared" si="54"/>
        <v/>
      </c>
      <c r="J1178" s="21" t="str">
        <f>IF($B1178="","",MAX(0,$E1178-MAX(0,SUMIFS(Тех_Движение!$G$2:$G$5111,Тех_Движение!$D$2:$D$5111,$C1178,Тех_Движение!$B$2:$B$5111,"&lt;="&amp;Настройки!$B$6)-$F1178)))</f>
        <v/>
      </c>
      <c r="K1178" s="21" t="e">
        <f>IF(OR($B1178="",K$3&lt;$D1178+Настройки!$B$7),0,MAX(0,$E1178-MAX(0,SUMIFS(Тех_Движение!$G$2:$G$5111,Тех_Движение!$D$2:$D$5111,$C1178,Тех_Движение!$B$2:$B$5111,"&lt;="&amp;K$3)-$F1178)))</f>
        <v>#VALUE!</v>
      </c>
      <c r="L1178" s="21" t="e">
        <f>IF(OR($B1178="",L$3&lt;$D1178+Настройки!$B$7),0,MAX(0,$E1178-MAX(0,SUMIFS(Тех_Движение!$G$2:$G$5111,Тех_Движение!$D$2:$D$5111,$C1178,Тех_Движение!$B$2:$B$5111,"&lt;="&amp;L$3)-$F1178)))</f>
        <v>#VALUE!</v>
      </c>
      <c r="M1178" s="21" t="e">
        <f>IF(OR($B1178="",M$3&lt;$D1178+Настройки!$B$7),0,MAX(0,$E1178-MAX(0,SUMIFS(Тех_Движение!$G$2:$G$5111,Тех_Движение!$D$2:$D$5111,$C1178,Тех_Движение!$B$2:$B$5111,"&lt;="&amp;M$3)-$F1178)))</f>
        <v>#VALUE!</v>
      </c>
      <c r="N1178" s="21" t="e">
        <f>IF(OR($B1178="",N$3&lt;$D1178+Настройки!$B$7),0,MAX(0,$E1178-MAX(0,SUMIFS(Тех_Движение!$G$2:$G$5111,Тех_Движение!$D$2:$D$5111,$C1178,Тех_Движение!$B$2:$B$5111,"&lt;="&amp;N$3)-$F1178)))</f>
        <v>#VALUE!</v>
      </c>
      <c r="O1178" s="21" t="e">
        <f>IF(OR($B1178="",O$3&lt;$D1178+Настройки!$B$7),0,MAX(0,$E1178-MAX(0,SUMIFS(Тех_Движение!$G$2:$G$5111,Тех_Движение!$D$2:$D$5111,$C1178,Тех_Движение!$B$2:$B$5111,"&lt;="&amp;O$3)-$F1178)))</f>
        <v>#VALUE!</v>
      </c>
      <c r="P1178" s="21" t="e">
        <f>IF(OR($B1178="",P$3&lt;$D1178+Настройки!$B$7),0,MAX(0,$E1178-MAX(0,SUMIFS(Тех_Движение!$G$2:$G$5111,Тех_Движение!$D$2:$D$5111,$C1178,Тех_Движение!$B$2:$B$5111,"&lt;="&amp;P$3)-$F1178)))</f>
        <v>#VALUE!</v>
      </c>
      <c r="Q1178" s="21" t="e">
        <f>IF(OR($B1178="",Q$3&lt;$D1178+Настройки!$B$7),0,MAX(0,$E1178-MAX(0,SUMIFS(Тех_Движение!$G$2:$G$5111,Тех_Движение!$D$2:$D$5111,$C1178,Тех_Движение!$B$2:$B$5111,"&lt;="&amp;Q$3)-$F1178)))</f>
        <v>#VALUE!</v>
      </c>
      <c r="R1178" s="21" t="str">
        <f t="shared" si="55"/>
        <v/>
      </c>
      <c r="S1178" s="23" t="str">
        <f>IF($B1178="","",VLOOKUP($C1178,Настройки!$A$11:$L$17,9,FALSE))</f>
        <v/>
      </c>
      <c r="T1178" s="23" t="str">
        <f t="shared" si="56"/>
        <v/>
      </c>
    </row>
    <row r="1179" spans="1:20" x14ac:dyDescent="0.3">
      <c r="A1179" s="20">
        <f>Тех_Движение!$A$1176</f>
        <v>1175</v>
      </c>
      <c r="B1179" s="20" t="str">
        <f>IF(Тех_Движение!$F$1176&gt;0,Тех_Движение!$I$1176,"")</f>
        <v/>
      </c>
      <c r="C1179" s="20" t="str">
        <f>IF($B1179="","",Тех_Движение!$D$1176)</f>
        <v/>
      </c>
      <c r="D1179" s="9" t="str">
        <f>IF($B1179="","",Тех_Движение!$B$1176)</f>
        <v/>
      </c>
      <c r="E1179" s="21" t="str">
        <f>IF($B1179="","",Тех_Движение!$F$1176)</f>
        <v/>
      </c>
      <c r="F1179" s="21" t="str">
        <f>IF($B1179="","",SUMIFS($E$5:$E1178,$C$5:$C1178,$C1179))</f>
        <v/>
      </c>
      <c r="G1179" s="21" t="str">
        <f>IF($B1179="","",MAX(0,$E1179-MAX(0,SUMIFS(Тех_Движение!$G$2:$G$5111,Тех_Движение!$D$2:$D$5111,$C1179,Тех_Движение!$B$2:$B$5111,"&lt;="&amp;Настройки!$B$5-1)-$F1179)))</f>
        <v/>
      </c>
      <c r="H1179" s="21" t="str">
        <f>IF($B1179="","",IF(AND($D1179&gt;=Настройки!$B$5,$D1179&lt;=Настройки!$B$6),$E1179,0))</f>
        <v/>
      </c>
      <c r="I1179" s="21" t="str">
        <f t="shared" si="54"/>
        <v/>
      </c>
      <c r="J1179" s="21" t="str">
        <f>IF($B1179="","",MAX(0,$E1179-MAX(0,SUMIFS(Тех_Движение!$G$2:$G$5111,Тех_Движение!$D$2:$D$5111,$C1179,Тех_Движение!$B$2:$B$5111,"&lt;="&amp;Настройки!$B$6)-$F1179)))</f>
        <v/>
      </c>
      <c r="K1179" s="21" t="e">
        <f>IF(OR($B1179="",K$3&lt;$D1179+Настройки!$B$7),0,MAX(0,$E1179-MAX(0,SUMIFS(Тех_Движение!$G$2:$G$5111,Тех_Движение!$D$2:$D$5111,$C1179,Тех_Движение!$B$2:$B$5111,"&lt;="&amp;K$3)-$F1179)))</f>
        <v>#VALUE!</v>
      </c>
      <c r="L1179" s="21" t="e">
        <f>IF(OR($B1179="",L$3&lt;$D1179+Настройки!$B$7),0,MAX(0,$E1179-MAX(0,SUMIFS(Тех_Движение!$G$2:$G$5111,Тех_Движение!$D$2:$D$5111,$C1179,Тех_Движение!$B$2:$B$5111,"&lt;="&amp;L$3)-$F1179)))</f>
        <v>#VALUE!</v>
      </c>
      <c r="M1179" s="21" t="e">
        <f>IF(OR($B1179="",M$3&lt;$D1179+Настройки!$B$7),0,MAX(0,$E1179-MAX(0,SUMIFS(Тех_Движение!$G$2:$G$5111,Тех_Движение!$D$2:$D$5111,$C1179,Тех_Движение!$B$2:$B$5111,"&lt;="&amp;M$3)-$F1179)))</f>
        <v>#VALUE!</v>
      </c>
      <c r="N1179" s="21" t="e">
        <f>IF(OR($B1179="",N$3&lt;$D1179+Настройки!$B$7),0,MAX(0,$E1179-MAX(0,SUMIFS(Тех_Движение!$G$2:$G$5111,Тех_Движение!$D$2:$D$5111,$C1179,Тех_Движение!$B$2:$B$5111,"&lt;="&amp;N$3)-$F1179)))</f>
        <v>#VALUE!</v>
      </c>
      <c r="O1179" s="21" t="e">
        <f>IF(OR($B1179="",O$3&lt;$D1179+Настройки!$B$7),0,MAX(0,$E1179-MAX(0,SUMIFS(Тех_Движение!$G$2:$G$5111,Тех_Движение!$D$2:$D$5111,$C1179,Тех_Движение!$B$2:$B$5111,"&lt;="&amp;O$3)-$F1179)))</f>
        <v>#VALUE!</v>
      </c>
      <c r="P1179" s="21" t="e">
        <f>IF(OR($B1179="",P$3&lt;$D1179+Настройки!$B$7),0,MAX(0,$E1179-MAX(0,SUMIFS(Тех_Движение!$G$2:$G$5111,Тех_Движение!$D$2:$D$5111,$C1179,Тех_Движение!$B$2:$B$5111,"&lt;="&amp;P$3)-$F1179)))</f>
        <v>#VALUE!</v>
      </c>
      <c r="Q1179" s="21" t="e">
        <f>IF(OR($B1179="",Q$3&lt;$D1179+Настройки!$B$7),0,MAX(0,$E1179-MAX(0,SUMIFS(Тех_Движение!$G$2:$G$5111,Тех_Движение!$D$2:$D$5111,$C1179,Тех_Движение!$B$2:$B$5111,"&lt;="&amp;Q$3)-$F1179)))</f>
        <v>#VALUE!</v>
      </c>
      <c r="R1179" s="21" t="str">
        <f t="shared" si="55"/>
        <v/>
      </c>
      <c r="S1179" s="23" t="str">
        <f>IF($B1179="","",VLOOKUP($C1179,Настройки!$A$11:$L$17,9,FALSE))</f>
        <v/>
      </c>
      <c r="T1179" s="23" t="str">
        <f t="shared" si="56"/>
        <v/>
      </c>
    </row>
    <row r="1180" spans="1:20" x14ac:dyDescent="0.3">
      <c r="A1180" s="20">
        <f>Тех_Движение!$A$1177</f>
        <v>1176</v>
      </c>
      <c r="B1180" s="20" t="str">
        <f>IF(Тех_Движение!$F$1177&gt;0,Тех_Движение!$I$1177,"")</f>
        <v/>
      </c>
      <c r="C1180" s="20" t="str">
        <f>IF($B1180="","",Тех_Движение!$D$1177)</f>
        <v/>
      </c>
      <c r="D1180" s="9" t="str">
        <f>IF($B1180="","",Тех_Движение!$B$1177)</f>
        <v/>
      </c>
      <c r="E1180" s="21" t="str">
        <f>IF($B1180="","",Тех_Движение!$F$1177)</f>
        <v/>
      </c>
      <c r="F1180" s="21" t="str">
        <f>IF($B1180="","",SUMIFS($E$5:$E1179,$C$5:$C1179,$C1180))</f>
        <v/>
      </c>
      <c r="G1180" s="21" t="str">
        <f>IF($B1180="","",MAX(0,$E1180-MAX(0,SUMIFS(Тех_Движение!$G$2:$G$5111,Тех_Движение!$D$2:$D$5111,$C1180,Тех_Движение!$B$2:$B$5111,"&lt;="&amp;Настройки!$B$5-1)-$F1180)))</f>
        <v/>
      </c>
      <c r="H1180" s="21" t="str">
        <f>IF($B1180="","",IF(AND($D1180&gt;=Настройки!$B$5,$D1180&lt;=Настройки!$B$6),$E1180,0))</f>
        <v/>
      </c>
      <c r="I1180" s="21" t="str">
        <f t="shared" si="54"/>
        <v/>
      </c>
      <c r="J1180" s="21" t="str">
        <f>IF($B1180="","",MAX(0,$E1180-MAX(0,SUMIFS(Тех_Движение!$G$2:$G$5111,Тех_Движение!$D$2:$D$5111,$C1180,Тех_Движение!$B$2:$B$5111,"&lt;="&amp;Настройки!$B$6)-$F1180)))</f>
        <v/>
      </c>
      <c r="K1180" s="21" t="e">
        <f>IF(OR($B1180="",K$3&lt;$D1180+Настройки!$B$7),0,MAX(0,$E1180-MAX(0,SUMIFS(Тех_Движение!$G$2:$G$5111,Тех_Движение!$D$2:$D$5111,$C1180,Тех_Движение!$B$2:$B$5111,"&lt;="&amp;K$3)-$F1180)))</f>
        <v>#VALUE!</v>
      </c>
      <c r="L1180" s="21" t="e">
        <f>IF(OR($B1180="",L$3&lt;$D1180+Настройки!$B$7),0,MAX(0,$E1180-MAX(0,SUMIFS(Тех_Движение!$G$2:$G$5111,Тех_Движение!$D$2:$D$5111,$C1180,Тех_Движение!$B$2:$B$5111,"&lt;="&amp;L$3)-$F1180)))</f>
        <v>#VALUE!</v>
      </c>
      <c r="M1180" s="21" t="e">
        <f>IF(OR($B1180="",M$3&lt;$D1180+Настройки!$B$7),0,MAX(0,$E1180-MAX(0,SUMIFS(Тех_Движение!$G$2:$G$5111,Тех_Движение!$D$2:$D$5111,$C1180,Тех_Движение!$B$2:$B$5111,"&lt;="&amp;M$3)-$F1180)))</f>
        <v>#VALUE!</v>
      </c>
      <c r="N1180" s="21" t="e">
        <f>IF(OR($B1180="",N$3&lt;$D1180+Настройки!$B$7),0,MAX(0,$E1180-MAX(0,SUMIFS(Тех_Движение!$G$2:$G$5111,Тех_Движение!$D$2:$D$5111,$C1180,Тех_Движение!$B$2:$B$5111,"&lt;="&amp;N$3)-$F1180)))</f>
        <v>#VALUE!</v>
      </c>
      <c r="O1180" s="21" t="e">
        <f>IF(OR($B1180="",O$3&lt;$D1180+Настройки!$B$7),0,MAX(0,$E1180-MAX(0,SUMIFS(Тех_Движение!$G$2:$G$5111,Тех_Движение!$D$2:$D$5111,$C1180,Тех_Движение!$B$2:$B$5111,"&lt;="&amp;O$3)-$F1180)))</f>
        <v>#VALUE!</v>
      </c>
      <c r="P1180" s="21" t="e">
        <f>IF(OR($B1180="",P$3&lt;$D1180+Настройки!$B$7),0,MAX(0,$E1180-MAX(0,SUMIFS(Тех_Движение!$G$2:$G$5111,Тех_Движение!$D$2:$D$5111,$C1180,Тех_Движение!$B$2:$B$5111,"&lt;="&amp;P$3)-$F1180)))</f>
        <v>#VALUE!</v>
      </c>
      <c r="Q1180" s="21" t="e">
        <f>IF(OR($B1180="",Q$3&lt;$D1180+Настройки!$B$7),0,MAX(0,$E1180-MAX(0,SUMIFS(Тех_Движение!$G$2:$G$5111,Тех_Движение!$D$2:$D$5111,$C1180,Тех_Движение!$B$2:$B$5111,"&lt;="&amp;Q$3)-$F1180)))</f>
        <v>#VALUE!</v>
      </c>
      <c r="R1180" s="21" t="str">
        <f t="shared" si="55"/>
        <v/>
      </c>
      <c r="S1180" s="23" t="str">
        <f>IF($B1180="","",VLOOKUP($C1180,Настройки!$A$11:$L$17,9,FALSE))</f>
        <v/>
      </c>
      <c r="T1180" s="23" t="str">
        <f t="shared" si="56"/>
        <v/>
      </c>
    </row>
    <row r="1181" spans="1:20" x14ac:dyDescent="0.3">
      <c r="A1181" s="20">
        <f>Тех_Движение!$A$1178</f>
        <v>1177</v>
      </c>
      <c r="B1181" s="20" t="str">
        <f>IF(Тех_Движение!$F$1178&gt;0,Тех_Движение!$I$1178,"")</f>
        <v/>
      </c>
      <c r="C1181" s="20" t="str">
        <f>IF($B1181="","",Тех_Движение!$D$1178)</f>
        <v/>
      </c>
      <c r="D1181" s="9" t="str">
        <f>IF($B1181="","",Тех_Движение!$B$1178)</f>
        <v/>
      </c>
      <c r="E1181" s="21" t="str">
        <f>IF($B1181="","",Тех_Движение!$F$1178)</f>
        <v/>
      </c>
      <c r="F1181" s="21" t="str">
        <f>IF($B1181="","",SUMIFS($E$5:$E1180,$C$5:$C1180,$C1181))</f>
        <v/>
      </c>
      <c r="G1181" s="21" t="str">
        <f>IF($B1181="","",MAX(0,$E1181-MAX(0,SUMIFS(Тех_Движение!$G$2:$G$5111,Тех_Движение!$D$2:$D$5111,$C1181,Тех_Движение!$B$2:$B$5111,"&lt;="&amp;Настройки!$B$5-1)-$F1181)))</f>
        <v/>
      </c>
      <c r="H1181" s="21" t="str">
        <f>IF($B1181="","",IF(AND($D1181&gt;=Настройки!$B$5,$D1181&lt;=Настройки!$B$6),$E1181,0))</f>
        <v/>
      </c>
      <c r="I1181" s="21" t="str">
        <f t="shared" si="54"/>
        <v/>
      </c>
      <c r="J1181" s="21" t="str">
        <f>IF($B1181="","",MAX(0,$E1181-MAX(0,SUMIFS(Тех_Движение!$G$2:$G$5111,Тех_Движение!$D$2:$D$5111,$C1181,Тех_Движение!$B$2:$B$5111,"&lt;="&amp;Настройки!$B$6)-$F1181)))</f>
        <v/>
      </c>
      <c r="K1181" s="21" t="e">
        <f>IF(OR($B1181="",K$3&lt;$D1181+Настройки!$B$7),0,MAX(0,$E1181-MAX(0,SUMIFS(Тех_Движение!$G$2:$G$5111,Тех_Движение!$D$2:$D$5111,$C1181,Тех_Движение!$B$2:$B$5111,"&lt;="&amp;K$3)-$F1181)))</f>
        <v>#VALUE!</v>
      </c>
      <c r="L1181" s="21" t="e">
        <f>IF(OR($B1181="",L$3&lt;$D1181+Настройки!$B$7),0,MAX(0,$E1181-MAX(0,SUMIFS(Тех_Движение!$G$2:$G$5111,Тех_Движение!$D$2:$D$5111,$C1181,Тех_Движение!$B$2:$B$5111,"&lt;="&amp;L$3)-$F1181)))</f>
        <v>#VALUE!</v>
      </c>
      <c r="M1181" s="21" t="e">
        <f>IF(OR($B1181="",M$3&lt;$D1181+Настройки!$B$7),0,MAX(0,$E1181-MAX(0,SUMIFS(Тех_Движение!$G$2:$G$5111,Тех_Движение!$D$2:$D$5111,$C1181,Тех_Движение!$B$2:$B$5111,"&lt;="&amp;M$3)-$F1181)))</f>
        <v>#VALUE!</v>
      </c>
      <c r="N1181" s="21" t="e">
        <f>IF(OR($B1181="",N$3&lt;$D1181+Настройки!$B$7),0,MAX(0,$E1181-MAX(0,SUMIFS(Тех_Движение!$G$2:$G$5111,Тех_Движение!$D$2:$D$5111,$C1181,Тех_Движение!$B$2:$B$5111,"&lt;="&amp;N$3)-$F1181)))</f>
        <v>#VALUE!</v>
      </c>
      <c r="O1181" s="21" t="e">
        <f>IF(OR($B1181="",O$3&lt;$D1181+Настройки!$B$7),0,MAX(0,$E1181-MAX(0,SUMIFS(Тех_Движение!$G$2:$G$5111,Тех_Движение!$D$2:$D$5111,$C1181,Тех_Движение!$B$2:$B$5111,"&lt;="&amp;O$3)-$F1181)))</f>
        <v>#VALUE!</v>
      </c>
      <c r="P1181" s="21" t="e">
        <f>IF(OR($B1181="",P$3&lt;$D1181+Настройки!$B$7),0,MAX(0,$E1181-MAX(0,SUMIFS(Тех_Движение!$G$2:$G$5111,Тех_Движение!$D$2:$D$5111,$C1181,Тех_Движение!$B$2:$B$5111,"&lt;="&amp;P$3)-$F1181)))</f>
        <v>#VALUE!</v>
      </c>
      <c r="Q1181" s="21" t="e">
        <f>IF(OR($B1181="",Q$3&lt;$D1181+Настройки!$B$7),0,MAX(0,$E1181-MAX(0,SUMIFS(Тех_Движение!$G$2:$G$5111,Тех_Движение!$D$2:$D$5111,$C1181,Тех_Движение!$B$2:$B$5111,"&lt;="&amp;Q$3)-$F1181)))</f>
        <v>#VALUE!</v>
      </c>
      <c r="R1181" s="21" t="str">
        <f t="shared" si="55"/>
        <v/>
      </c>
      <c r="S1181" s="23" t="str">
        <f>IF($B1181="","",VLOOKUP($C1181,Настройки!$A$11:$L$17,9,FALSE))</f>
        <v/>
      </c>
      <c r="T1181" s="23" t="str">
        <f t="shared" si="56"/>
        <v/>
      </c>
    </row>
    <row r="1182" spans="1:20" x14ac:dyDescent="0.3">
      <c r="A1182" s="20">
        <f>Тех_Движение!$A$1179</f>
        <v>1178</v>
      </c>
      <c r="B1182" s="20" t="str">
        <f>IF(Тех_Движение!$F$1179&gt;0,Тех_Движение!$I$1179,"")</f>
        <v/>
      </c>
      <c r="C1182" s="20" t="str">
        <f>IF($B1182="","",Тех_Движение!$D$1179)</f>
        <v/>
      </c>
      <c r="D1182" s="9" t="str">
        <f>IF($B1182="","",Тех_Движение!$B$1179)</f>
        <v/>
      </c>
      <c r="E1182" s="21" t="str">
        <f>IF($B1182="","",Тех_Движение!$F$1179)</f>
        <v/>
      </c>
      <c r="F1182" s="21" t="str">
        <f>IF($B1182="","",SUMIFS($E$5:$E1181,$C$5:$C1181,$C1182))</f>
        <v/>
      </c>
      <c r="G1182" s="21" t="str">
        <f>IF($B1182="","",MAX(0,$E1182-MAX(0,SUMIFS(Тех_Движение!$G$2:$G$5111,Тех_Движение!$D$2:$D$5111,$C1182,Тех_Движение!$B$2:$B$5111,"&lt;="&amp;Настройки!$B$5-1)-$F1182)))</f>
        <v/>
      </c>
      <c r="H1182" s="21" t="str">
        <f>IF($B1182="","",IF(AND($D1182&gt;=Настройки!$B$5,$D1182&lt;=Настройки!$B$6),$E1182,0))</f>
        <v/>
      </c>
      <c r="I1182" s="21" t="str">
        <f t="shared" si="54"/>
        <v/>
      </c>
      <c r="J1182" s="21" t="str">
        <f>IF($B1182="","",MAX(0,$E1182-MAX(0,SUMIFS(Тех_Движение!$G$2:$G$5111,Тех_Движение!$D$2:$D$5111,$C1182,Тех_Движение!$B$2:$B$5111,"&lt;="&amp;Настройки!$B$6)-$F1182)))</f>
        <v/>
      </c>
      <c r="K1182" s="21" t="e">
        <f>IF(OR($B1182="",K$3&lt;$D1182+Настройки!$B$7),0,MAX(0,$E1182-MAX(0,SUMIFS(Тех_Движение!$G$2:$G$5111,Тех_Движение!$D$2:$D$5111,$C1182,Тех_Движение!$B$2:$B$5111,"&lt;="&amp;K$3)-$F1182)))</f>
        <v>#VALUE!</v>
      </c>
      <c r="L1182" s="21" t="e">
        <f>IF(OR($B1182="",L$3&lt;$D1182+Настройки!$B$7),0,MAX(0,$E1182-MAX(0,SUMIFS(Тех_Движение!$G$2:$G$5111,Тех_Движение!$D$2:$D$5111,$C1182,Тех_Движение!$B$2:$B$5111,"&lt;="&amp;L$3)-$F1182)))</f>
        <v>#VALUE!</v>
      </c>
      <c r="M1182" s="21" t="e">
        <f>IF(OR($B1182="",M$3&lt;$D1182+Настройки!$B$7),0,MAX(0,$E1182-MAX(0,SUMIFS(Тех_Движение!$G$2:$G$5111,Тех_Движение!$D$2:$D$5111,$C1182,Тех_Движение!$B$2:$B$5111,"&lt;="&amp;M$3)-$F1182)))</f>
        <v>#VALUE!</v>
      </c>
      <c r="N1182" s="21" t="e">
        <f>IF(OR($B1182="",N$3&lt;$D1182+Настройки!$B$7),0,MAX(0,$E1182-MAX(0,SUMIFS(Тех_Движение!$G$2:$G$5111,Тех_Движение!$D$2:$D$5111,$C1182,Тех_Движение!$B$2:$B$5111,"&lt;="&amp;N$3)-$F1182)))</f>
        <v>#VALUE!</v>
      </c>
      <c r="O1182" s="21" t="e">
        <f>IF(OR($B1182="",O$3&lt;$D1182+Настройки!$B$7),0,MAX(0,$E1182-MAX(0,SUMIFS(Тех_Движение!$G$2:$G$5111,Тех_Движение!$D$2:$D$5111,$C1182,Тех_Движение!$B$2:$B$5111,"&lt;="&amp;O$3)-$F1182)))</f>
        <v>#VALUE!</v>
      </c>
      <c r="P1182" s="21" t="e">
        <f>IF(OR($B1182="",P$3&lt;$D1182+Настройки!$B$7),0,MAX(0,$E1182-MAX(0,SUMIFS(Тех_Движение!$G$2:$G$5111,Тех_Движение!$D$2:$D$5111,$C1182,Тех_Движение!$B$2:$B$5111,"&lt;="&amp;P$3)-$F1182)))</f>
        <v>#VALUE!</v>
      </c>
      <c r="Q1182" s="21" t="e">
        <f>IF(OR($B1182="",Q$3&lt;$D1182+Настройки!$B$7),0,MAX(0,$E1182-MAX(0,SUMIFS(Тех_Движение!$G$2:$G$5111,Тех_Движение!$D$2:$D$5111,$C1182,Тех_Движение!$B$2:$B$5111,"&lt;="&amp;Q$3)-$F1182)))</f>
        <v>#VALUE!</v>
      </c>
      <c r="R1182" s="21" t="str">
        <f t="shared" si="55"/>
        <v/>
      </c>
      <c r="S1182" s="23" t="str">
        <f>IF($B1182="","",VLOOKUP($C1182,Настройки!$A$11:$L$17,9,FALSE))</f>
        <v/>
      </c>
      <c r="T1182" s="23" t="str">
        <f t="shared" si="56"/>
        <v/>
      </c>
    </row>
    <row r="1183" spans="1:20" x14ac:dyDescent="0.3">
      <c r="A1183" s="20">
        <f>Тех_Движение!$A$1180</f>
        <v>1179</v>
      </c>
      <c r="B1183" s="20" t="str">
        <f>IF(Тех_Движение!$F$1180&gt;0,Тех_Движение!$I$1180,"")</f>
        <v/>
      </c>
      <c r="C1183" s="20" t="str">
        <f>IF($B1183="","",Тех_Движение!$D$1180)</f>
        <v/>
      </c>
      <c r="D1183" s="9" t="str">
        <f>IF($B1183="","",Тех_Движение!$B$1180)</f>
        <v/>
      </c>
      <c r="E1183" s="21" t="str">
        <f>IF($B1183="","",Тех_Движение!$F$1180)</f>
        <v/>
      </c>
      <c r="F1183" s="21" t="str">
        <f>IF($B1183="","",SUMIFS($E$5:$E1182,$C$5:$C1182,$C1183))</f>
        <v/>
      </c>
      <c r="G1183" s="21" t="str">
        <f>IF($B1183="","",MAX(0,$E1183-MAX(0,SUMIFS(Тех_Движение!$G$2:$G$5111,Тех_Движение!$D$2:$D$5111,$C1183,Тех_Движение!$B$2:$B$5111,"&lt;="&amp;Настройки!$B$5-1)-$F1183)))</f>
        <v/>
      </c>
      <c r="H1183" s="21" t="str">
        <f>IF($B1183="","",IF(AND($D1183&gt;=Настройки!$B$5,$D1183&lt;=Настройки!$B$6),$E1183,0))</f>
        <v/>
      </c>
      <c r="I1183" s="21" t="str">
        <f t="shared" si="54"/>
        <v/>
      </c>
      <c r="J1183" s="21" t="str">
        <f>IF($B1183="","",MAX(0,$E1183-MAX(0,SUMIFS(Тех_Движение!$G$2:$G$5111,Тех_Движение!$D$2:$D$5111,$C1183,Тех_Движение!$B$2:$B$5111,"&lt;="&amp;Настройки!$B$6)-$F1183)))</f>
        <v/>
      </c>
      <c r="K1183" s="21" t="e">
        <f>IF(OR($B1183="",K$3&lt;$D1183+Настройки!$B$7),0,MAX(0,$E1183-MAX(0,SUMIFS(Тех_Движение!$G$2:$G$5111,Тех_Движение!$D$2:$D$5111,$C1183,Тех_Движение!$B$2:$B$5111,"&lt;="&amp;K$3)-$F1183)))</f>
        <v>#VALUE!</v>
      </c>
      <c r="L1183" s="21" t="e">
        <f>IF(OR($B1183="",L$3&lt;$D1183+Настройки!$B$7),0,MAX(0,$E1183-MAX(0,SUMIFS(Тех_Движение!$G$2:$G$5111,Тех_Движение!$D$2:$D$5111,$C1183,Тех_Движение!$B$2:$B$5111,"&lt;="&amp;L$3)-$F1183)))</f>
        <v>#VALUE!</v>
      </c>
      <c r="M1183" s="21" t="e">
        <f>IF(OR($B1183="",M$3&lt;$D1183+Настройки!$B$7),0,MAX(0,$E1183-MAX(0,SUMIFS(Тех_Движение!$G$2:$G$5111,Тех_Движение!$D$2:$D$5111,$C1183,Тех_Движение!$B$2:$B$5111,"&lt;="&amp;M$3)-$F1183)))</f>
        <v>#VALUE!</v>
      </c>
      <c r="N1183" s="21" t="e">
        <f>IF(OR($B1183="",N$3&lt;$D1183+Настройки!$B$7),0,MAX(0,$E1183-MAX(0,SUMIFS(Тех_Движение!$G$2:$G$5111,Тех_Движение!$D$2:$D$5111,$C1183,Тех_Движение!$B$2:$B$5111,"&lt;="&amp;N$3)-$F1183)))</f>
        <v>#VALUE!</v>
      </c>
      <c r="O1183" s="21" t="e">
        <f>IF(OR($B1183="",O$3&lt;$D1183+Настройки!$B$7),0,MAX(0,$E1183-MAX(0,SUMIFS(Тех_Движение!$G$2:$G$5111,Тех_Движение!$D$2:$D$5111,$C1183,Тех_Движение!$B$2:$B$5111,"&lt;="&amp;O$3)-$F1183)))</f>
        <v>#VALUE!</v>
      </c>
      <c r="P1183" s="21" t="e">
        <f>IF(OR($B1183="",P$3&lt;$D1183+Настройки!$B$7),0,MAX(0,$E1183-MAX(0,SUMIFS(Тех_Движение!$G$2:$G$5111,Тех_Движение!$D$2:$D$5111,$C1183,Тех_Движение!$B$2:$B$5111,"&lt;="&amp;P$3)-$F1183)))</f>
        <v>#VALUE!</v>
      </c>
      <c r="Q1183" s="21" t="e">
        <f>IF(OR($B1183="",Q$3&lt;$D1183+Настройки!$B$7),0,MAX(0,$E1183-MAX(0,SUMIFS(Тех_Движение!$G$2:$G$5111,Тех_Движение!$D$2:$D$5111,$C1183,Тех_Движение!$B$2:$B$5111,"&lt;="&amp;Q$3)-$F1183)))</f>
        <v>#VALUE!</v>
      </c>
      <c r="R1183" s="21" t="str">
        <f t="shared" si="55"/>
        <v/>
      </c>
      <c r="S1183" s="23" t="str">
        <f>IF($B1183="","",VLOOKUP($C1183,Настройки!$A$11:$L$17,9,FALSE))</f>
        <v/>
      </c>
      <c r="T1183" s="23" t="str">
        <f t="shared" si="56"/>
        <v/>
      </c>
    </row>
    <row r="1184" spans="1:20" x14ac:dyDescent="0.3">
      <c r="A1184" s="20">
        <f>Тех_Движение!$A$1181</f>
        <v>1180</v>
      </c>
      <c r="B1184" s="20" t="str">
        <f>IF(Тех_Движение!$F$1181&gt;0,Тех_Движение!$I$1181,"")</f>
        <v/>
      </c>
      <c r="C1184" s="20" t="str">
        <f>IF($B1184="","",Тех_Движение!$D$1181)</f>
        <v/>
      </c>
      <c r="D1184" s="9" t="str">
        <f>IF($B1184="","",Тех_Движение!$B$1181)</f>
        <v/>
      </c>
      <c r="E1184" s="21" t="str">
        <f>IF($B1184="","",Тех_Движение!$F$1181)</f>
        <v/>
      </c>
      <c r="F1184" s="21" t="str">
        <f>IF($B1184="","",SUMIFS($E$5:$E1183,$C$5:$C1183,$C1184))</f>
        <v/>
      </c>
      <c r="G1184" s="21" t="str">
        <f>IF($B1184="","",MAX(0,$E1184-MAX(0,SUMIFS(Тех_Движение!$G$2:$G$5111,Тех_Движение!$D$2:$D$5111,$C1184,Тех_Движение!$B$2:$B$5111,"&lt;="&amp;Настройки!$B$5-1)-$F1184)))</f>
        <v/>
      </c>
      <c r="H1184" s="21" t="str">
        <f>IF($B1184="","",IF(AND($D1184&gt;=Настройки!$B$5,$D1184&lt;=Настройки!$B$6),$E1184,0))</f>
        <v/>
      </c>
      <c r="I1184" s="21" t="str">
        <f t="shared" si="54"/>
        <v/>
      </c>
      <c r="J1184" s="21" t="str">
        <f>IF($B1184="","",MAX(0,$E1184-MAX(0,SUMIFS(Тех_Движение!$G$2:$G$5111,Тех_Движение!$D$2:$D$5111,$C1184,Тех_Движение!$B$2:$B$5111,"&lt;="&amp;Настройки!$B$6)-$F1184)))</f>
        <v/>
      </c>
      <c r="K1184" s="21" t="e">
        <f>IF(OR($B1184="",K$3&lt;$D1184+Настройки!$B$7),0,MAX(0,$E1184-MAX(0,SUMIFS(Тех_Движение!$G$2:$G$5111,Тех_Движение!$D$2:$D$5111,$C1184,Тех_Движение!$B$2:$B$5111,"&lt;="&amp;K$3)-$F1184)))</f>
        <v>#VALUE!</v>
      </c>
      <c r="L1184" s="21" t="e">
        <f>IF(OR($B1184="",L$3&lt;$D1184+Настройки!$B$7),0,MAX(0,$E1184-MAX(0,SUMIFS(Тех_Движение!$G$2:$G$5111,Тех_Движение!$D$2:$D$5111,$C1184,Тех_Движение!$B$2:$B$5111,"&lt;="&amp;L$3)-$F1184)))</f>
        <v>#VALUE!</v>
      </c>
      <c r="M1184" s="21" t="e">
        <f>IF(OR($B1184="",M$3&lt;$D1184+Настройки!$B$7),0,MAX(0,$E1184-MAX(0,SUMIFS(Тех_Движение!$G$2:$G$5111,Тех_Движение!$D$2:$D$5111,$C1184,Тех_Движение!$B$2:$B$5111,"&lt;="&amp;M$3)-$F1184)))</f>
        <v>#VALUE!</v>
      </c>
      <c r="N1184" s="21" t="e">
        <f>IF(OR($B1184="",N$3&lt;$D1184+Настройки!$B$7),0,MAX(0,$E1184-MAX(0,SUMIFS(Тех_Движение!$G$2:$G$5111,Тех_Движение!$D$2:$D$5111,$C1184,Тех_Движение!$B$2:$B$5111,"&lt;="&amp;N$3)-$F1184)))</f>
        <v>#VALUE!</v>
      </c>
      <c r="O1184" s="21" t="e">
        <f>IF(OR($B1184="",O$3&lt;$D1184+Настройки!$B$7),0,MAX(0,$E1184-MAX(0,SUMIFS(Тех_Движение!$G$2:$G$5111,Тех_Движение!$D$2:$D$5111,$C1184,Тех_Движение!$B$2:$B$5111,"&lt;="&amp;O$3)-$F1184)))</f>
        <v>#VALUE!</v>
      </c>
      <c r="P1184" s="21" t="e">
        <f>IF(OR($B1184="",P$3&lt;$D1184+Настройки!$B$7),0,MAX(0,$E1184-MAX(0,SUMIFS(Тех_Движение!$G$2:$G$5111,Тех_Движение!$D$2:$D$5111,$C1184,Тех_Движение!$B$2:$B$5111,"&lt;="&amp;P$3)-$F1184)))</f>
        <v>#VALUE!</v>
      </c>
      <c r="Q1184" s="21" t="e">
        <f>IF(OR($B1184="",Q$3&lt;$D1184+Настройки!$B$7),0,MAX(0,$E1184-MAX(0,SUMIFS(Тех_Движение!$G$2:$G$5111,Тех_Движение!$D$2:$D$5111,$C1184,Тех_Движение!$B$2:$B$5111,"&lt;="&amp;Q$3)-$F1184)))</f>
        <v>#VALUE!</v>
      </c>
      <c r="R1184" s="21" t="str">
        <f t="shared" si="55"/>
        <v/>
      </c>
      <c r="S1184" s="23" t="str">
        <f>IF($B1184="","",VLOOKUP($C1184,Настройки!$A$11:$L$17,9,FALSE))</f>
        <v/>
      </c>
      <c r="T1184" s="23" t="str">
        <f t="shared" si="56"/>
        <v/>
      </c>
    </row>
    <row r="1185" spans="1:20" x14ac:dyDescent="0.3">
      <c r="A1185" s="20">
        <f>Тех_Движение!$A$1182</f>
        <v>1181</v>
      </c>
      <c r="B1185" s="20" t="str">
        <f>IF(Тех_Движение!$F$1182&gt;0,Тех_Движение!$I$1182,"")</f>
        <v/>
      </c>
      <c r="C1185" s="20" t="str">
        <f>IF($B1185="","",Тех_Движение!$D$1182)</f>
        <v/>
      </c>
      <c r="D1185" s="9" t="str">
        <f>IF($B1185="","",Тех_Движение!$B$1182)</f>
        <v/>
      </c>
      <c r="E1185" s="21" t="str">
        <f>IF($B1185="","",Тех_Движение!$F$1182)</f>
        <v/>
      </c>
      <c r="F1185" s="21" t="str">
        <f>IF($B1185="","",SUMIFS($E$5:$E1184,$C$5:$C1184,$C1185))</f>
        <v/>
      </c>
      <c r="G1185" s="21" t="str">
        <f>IF($B1185="","",MAX(0,$E1185-MAX(0,SUMIFS(Тех_Движение!$G$2:$G$5111,Тех_Движение!$D$2:$D$5111,$C1185,Тех_Движение!$B$2:$B$5111,"&lt;="&amp;Настройки!$B$5-1)-$F1185)))</f>
        <v/>
      </c>
      <c r="H1185" s="21" t="str">
        <f>IF($B1185="","",IF(AND($D1185&gt;=Настройки!$B$5,$D1185&lt;=Настройки!$B$6),$E1185,0))</f>
        <v/>
      </c>
      <c r="I1185" s="21" t="str">
        <f t="shared" si="54"/>
        <v/>
      </c>
      <c r="J1185" s="21" t="str">
        <f>IF($B1185="","",MAX(0,$E1185-MAX(0,SUMIFS(Тех_Движение!$G$2:$G$5111,Тех_Движение!$D$2:$D$5111,$C1185,Тех_Движение!$B$2:$B$5111,"&lt;="&amp;Настройки!$B$6)-$F1185)))</f>
        <v/>
      </c>
      <c r="K1185" s="21" t="e">
        <f>IF(OR($B1185="",K$3&lt;$D1185+Настройки!$B$7),0,MAX(0,$E1185-MAX(0,SUMIFS(Тех_Движение!$G$2:$G$5111,Тех_Движение!$D$2:$D$5111,$C1185,Тех_Движение!$B$2:$B$5111,"&lt;="&amp;K$3)-$F1185)))</f>
        <v>#VALUE!</v>
      </c>
      <c r="L1185" s="21" t="e">
        <f>IF(OR($B1185="",L$3&lt;$D1185+Настройки!$B$7),0,MAX(0,$E1185-MAX(0,SUMIFS(Тех_Движение!$G$2:$G$5111,Тех_Движение!$D$2:$D$5111,$C1185,Тех_Движение!$B$2:$B$5111,"&lt;="&amp;L$3)-$F1185)))</f>
        <v>#VALUE!</v>
      </c>
      <c r="M1185" s="21" t="e">
        <f>IF(OR($B1185="",M$3&lt;$D1185+Настройки!$B$7),0,MAX(0,$E1185-MAX(0,SUMIFS(Тех_Движение!$G$2:$G$5111,Тех_Движение!$D$2:$D$5111,$C1185,Тех_Движение!$B$2:$B$5111,"&lt;="&amp;M$3)-$F1185)))</f>
        <v>#VALUE!</v>
      </c>
      <c r="N1185" s="21" t="e">
        <f>IF(OR($B1185="",N$3&lt;$D1185+Настройки!$B$7),0,MAX(0,$E1185-MAX(0,SUMIFS(Тех_Движение!$G$2:$G$5111,Тех_Движение!$D$2:$D$5111,$C1185,Тех_Движение!$B$2:$B$5111,"&lt;="&amp;N$3)-$F1185)))</f>
        <v>#VALUE!</v>
      </c>
      <c r="O1185" s="21" t="e">
        <f>IF(OR($B1185="",O$3&lt;$D1185+Настройки!$B$7),0,MAX(0,$E1185-MAX(0,SUMIFS(Тех_Движение!$G$2:$G$5111,Тех_Движение!$D$2:$D$5111,$C1185,Тех_Движение!$B$2:$B$5111,"&lt;="&amp;O$3)-$F1185)))</f>
        <v>#VALUE!</v>
      </c>
      <c r="P1185" s="21" t="e">
        <f>IF(OR($B1185="",P$3&lt;$D1185+Настройки!$B$7),0,MAX(0,$E1185-MAX(0,SUMIFS(Тех_Движение!$G$2:$G$5111,Тех_Движение!$D$2:$D$5111,$C1185,Тех_Движение!$B$2:$B$5111,"&lt;="&amp;P$3)-$F1185)))</f>
        <v>#VALUE!</v>
      </c>
      <c r="Q1185" s="21" t="e">
        <f>IF(OR($B1185="",Q$3&lt;$D1185+Настройки!$B$7),0,MAX(0,$E1185-MAX(0,SUMIFS(Тех_Движение!$G$2:$G$5111,Тех_Движение!$D$2:$D$5111,$C1185,Тех_Движение!$B$2:$B$5111,"&lt;="&amp;Q$3)-$F1185)))</f>
        <v>#VALUE!</v>
      </c>
      <c r="R1185" s="21" t="str">
        <f t="shared" si="55"/>
        <v/>
      </c>
      <c r="S1185" s="23" t="str">
        <f>IF($B1185="","",VLOOKUP($C1185,Настройки!$A$11:$L$17,9,FALSE))</f>
        <v/>
      </c>
      <c r="T1185" s="23" t="str">
        <f t="shared" si="56"/>
        <v/>
      </c>
    </row>
    <row r="1186" spans="1:20" x14ac:dyDescent="0.3">
      <c r="A1186" s="20">
        <f>Тех_Движение!$A$1183</f>
        <v>1182</v>
      </c>
      <c r="B1186" s="20" t="str">
        <f>IF(Тех_Движение!$F$1183&gt;0,Тех_Движение!$I$1183,"")</f>
        <v/>
      </c>
      <c r="C1186" s="20" t="str">
        <f>IF($B1186="","",Тех_Движение!$D$1183)</f>
        <v/>
      </c>
      <c r="D1186" s="9" t="str">
        <f>IF($B1186="","",Тех_Движение!$B$1183)</f>
        <v/>
      </c>
      <c r="E1186" s="21" t="str">
        <f>IF($B1186="","",Тех_Движение!$F$1183)</f>
        <v/>
      </c>
      <c r="F1186" s="21" t="str">
        <f>IF($B1186="","",SUMIFS($E$5:$E1185,$C$5:$C1185,$C1186))</f>
        <v/>
      </c>
      <c r="G1186" s="21" t="str">
        <f>IF($B1186="","",MAX(0,$E1186-MAX(0,SUMIFS(Тех_Движение!$G$2:$G$5111,Тех_Движение!$D$2:$D$5111,$C1186,Тех_Движение!$B$2:$B$5111,"&lt;="&amp;Настройки!$B$5-1)-$F1186)))</f>
        <v/>
      </c>
      <c r="H1186" s="21" t="str">
        <f>IF($B1186="","",IF(AND($D1186&gt;=Настройки!$B$5,$D1186&lt;=Настройки!$B$6),$E1186,0))</f>
        <v/>
      </c>
      <c r="I1186" s="21" t="str">
        <f t="shared" si="54"/>
        <v/>
      </c>
      <c r="J1186" s="21" t="str">
        <f>IF($B1186="","",MAX(0,$E1186-MAX(0,SUMIFS(Тех_Движение!$G$2:$G$5111,Тех_Движение!$D$2:$D$5111,$C1186,Тех_Движение!$B$2:$B$5111,"&lt;="&amp;Настройки!$B$6)-$F1186)))</f>
        <v/>
      </c>
      <c r="K1186" s="21" t="e">
        <f>IF(OR($B1186="",K$3&lt;$D1186+Настройки!$B$7),0,MAX(0,$E1186-MAX(0,SUMIFS(Тех_Движение!$G$2:$G$5111,Тех_Движение!$D$2:$D$5111,$C1186,Тех_Движение!$B$2:$B$5111,"&lt;="&amp;K$3)-$F1186)))</f>
        <v>#VALUE!</v>
      </c>
      <c r="L1186" s="21" t="e">
        <f>IF(OR($B1186="",L$3&lt;$D1186+Настройки!$B$7),0,MAX(0,$E1186-MAX(0,SUMIFS(Тех_Движение!$G$2:$G$5111,Тех_Движение!$D$2:$D$5111,$C1186,Тех_Движение!$B$2:$B$5111,"&lt;="&amp;L$3)-$F1186)))</f>
        <v>#VALUE!</v>
      </c>
      <c r="M1186" s="21" t="e">
        <f>IF(OR($B1186="",M$3&lt;$D1186+Настройки!$B$7),0,MAX(0,$E1186-MAX(0,SUMIFS(Тех_Движение!$G$2:$G$5111,Тех_Движение!$D$2:$D$5111,$C1186,Тех_Движение!$B$2:$B$5111,"&lt;="&amp;M$3)-$F1186)))</f>
        <v>#VALUE!</v>
      </c>
      <c r="N1186" s="21" t="e">
        <f>IF(OR($B1186="",N$3&lt;$D1186+Настройки!$B$7),0,MAX(0,$E1186-MAX(0,SUMIFS(Тех_Движение!$G$2:$G$5111,Тех_Движение!$D$2:$D$5111,$C1186,Тех_Движение!$B$2:$B$5111,"&lt;="&amp;N$3)-$F1186)))</f>
        <v>#VALUE!</v>
      </c>
      <c r="O1186" s="21" t="e">
        <f>IF(OR($B1186="",O$3&lt;$D1186+Настройки!$B$7),0,MAX(0,$E1186-MAX(0,SUMIFS(Тех_Движение!$G$2:$G$5111,Тех_Движение!$D$2:$D$5111,$C1186,Тех_Движение!$B$2:$B$5111,"&lt;="&amp;O$3)-$F1186)))</f>
        <v>#VALUE!</v>
      </c>
      <c r="P1186" s="21" t="e">
        <f>IF(OR($B1186="",P$3&lt;$D1186+Настройки!$B$7),0,MAX(0,$E1186-MAX(0,SUMIFS(Тех_Движение!$G$2:$G$5111,Тех_Движение!$D$2:$D$5111,$C1186,Тех_Движение!$B$2:$B$5111,"&lt;="&amp;P$3)-$F1186)))</f>
        <v>#VALUE!</v>
      </c>
      <c r="Q1186" s="21" t="e">
        <f>IF(OR($B1186="",Q$3&lt;$D1186+Настройки!$B$7),0,MAX(0,$E1186-MAX(0,SUMIFS(Тех_Движение!$G$2:$G$5111,Тех_Движение!$D$2:$D$5111,$C1186,Тех_Движение!$B$2:$B$5111,"&lt;="&amp;Q$3)-$F1186)))</f>
        <v>#VALUE!</v>
      </c>
      <c r="R1186" s="21" t="str">
        <f t="shared" si="55"/>
        <v/>
      </c>
      <c r="S1186" s="23" t="str">
        <f>IF($B1186="","",VLOOKUP($C1186,Настройки!$A$11:$L$17,9,FALSE))</f>
        <v/>
      </c>
      <c r="T1186" s="23" t="str">
        <f t="shared" si="56"/>
        <v/>
      </c>
    </row>
    <row r="1187" spans="1:20" x14ac:dyDescent="0.3">
      <c r="A1187" s="20">
        <f>Тех_Движение!$A$1184</f>
        <v>1183</v>
      </c>
      <c r="B1187" s="20" t="str">
        <f>IF(Тех_Движение!$F$1184&gt;0,Тех_Движение!$I$1184,"")</f>
        <v/>
      </c>
      <c r="C1187" s="20" t="str">
        <f>IF($B1187="","",Тех_Движение!$D$1184)</f>
        <v/>
      </c>
      <c r="D1187" s="9" t="str">
        <f>IF($B1187="","",Тех_Движение!$B$1184)</f>
        <v/>
      </c>
      <c r="E1187" s="21" t="str">
        <f>IF($B1187="","",Тех_Движение!$F$1184)</f>
        <v/>
      </c>
      <c r="F1187" s="21" t="str">
        <f>IF($B1187="","",SUMIFS($E$5:$E1186,$C$5:$C1186,$C1187))</f>
        <v/>
      </c>
      <c r="G1187" s="21" t="str">
        <f>IF($B1187="","",MAX(0,$E1187-MAX(0,SUMIFS(Тех_Движение!$G$2:$G$5111,Тех_Движение!$D$2:$D$5111,$C1187,Тех_Движение!$B$2:$B$5111,"&lt;="&amp;Настройки!$B$5-1)-$F1187)))</f>
        <v/>
      </c>
      <c r="H1187" s="21" t="str">
        <f>IF($B1187="","",IF(AND($D1187&gt;=Настройки!$B$5,$D1187&lt;=Настройки!$B$6),$E1187,0))</f>
        <v/>
      </c>
      <c r="I1187" s="21" t="str">
        <f t="shared" si="54"/>
        <v/>
      </c>
      <c r="J1187" s="21" t="str">
        <f>IF($B1187="","",MAX(0,$E1187-MAX(0,SUMIFS(Тех_Движение!$G$2:$G$5111,Тех_Движение!$D$2:$D$5111,$C1187,Тех_Движение!$B$2:$B$5111,"&lt;="&amp;Настройки!$B$6)-$F1187)))</f>
        <v/>
      </c>
      <c r="K1187" s="21" t="e">
        <f>IF(OR($B1187="",K$3&lt;$D1187+Настройки!$B$7),0,MAX(0,$E1187-MAX(0,SUMIFS(Тех_Движение!$G$2:$G$5111,Тех_Движение!$D$2:$D$5111,$C1187,Тех_Движение!$B$2:$B$5111,"&lt;="&amp;K$3)-$F1187)))</f>
        <v>#VALUE!</v>
      </c>
      <c r="L1187" s="21" t="e">
        <f>IF(OR($B1187="",L$3&lt;$D1187+Настройки!$B$7),0,MAX(0,$E1187-MAX(0,SUMIFS(Тех_Движение!$G$2:$G$5111,Тех_Движение!$D$2:$D$5111,$C1187,Тех_Движение!$B$2:$B$5111,"&lt;="&amp;L$3)-$F1187)))</f>
        <v>#VALUE!</v>
      </c>
      <c r="M1187" s="21" t="e">
        <f>IF(OR($B1187="",M$3&lt;$D1187+Настройки!$B$7),0,MAX(0,$E1187-MAX(0,SUMIFS(Тех_Движение!$G$2:$G$5111,Тех_Движение!$D$2:$D$5111,$C1187,Тех_Движение!$B$2:$B$5111,"&lt;="&amp;M$3)-$F1187)))</f>
        <v>#VALUE!</v>
      </c>
      <c r="N1187" s="21" t="e">
        <f>IF(OR($B1187="",N$3&lt;$D1187+Настройки!$B$7),0,MAX(0,$E1187-MAX(0,SUMIFS(Тех_Движение!$G$2:$G$5111,Тех_Движение!$D$2:$D$5111,$C1187,Тех_Движение!$B$2:$B$5111,"&lt;="&amp;N$3)-$F1187)))</f>
        <v>#VALUE!</v>
      </c>
      <c r="O1187" s="21" t="e">
        <f>IF(OR($B1187="",O$3&lt;$D1187+Настройки!$B$7),0,MAX(0,$E1187-MAX(0,SUMIFS(Тех_Движение!$G$2:$G$5111,Тех_Движение!$D$2:$D$5111,$C1187,Тех_Движение!$B$2:$B$5111,"&lt;="&amp;O$3)-$F1187)))</f>
        <v>#VALUE!</v>
      </c>
      <c r="P1187" s="21" t="e">
        <f>IF(OR($B1187="",P$3&lt;$D1187+Настройки!$B$7),0,MAX(0,$E1187-MAX(0,SUMIFS(Тех_Движение!$G$2:$G$5111,Тех_Движение!$D$2:$D$5111,$C1187,Тех_Движение!$B$2:$B$5111,"&lt;="&amp;P$3)-$F1187)))</f>
        <v>#VALUE!</v>
      </c>
      <c r="Q1187" s="21" t="e">
        <f>IF(OR($B1187="",Q$3&lt;$D1187+Настройки!$B$7),0,MAX(0,$E1187-MAX(0,SUMIFS(Тех_Движение!$G$2:$G$5111,Тех_Движение!$D$2:$D$5111,$C1187,Тех_Движение!$B$2:$B$5111,"&lt;="&amp;Q$3)-$F1187)))</f>
        <v>#VALUE!</v>
      </c>
      <c r="R1187" s="21" t="str">
        <f t="shared" si="55"/>
        <v/>
      </c>
      <c r="S1187" s="23" t="str">
        <f>IF($B1187="","",VLOOKUP($C1187,Настройки!$A$11:$L$17,9,FALSE))</f>
        <v/>
      </c>
      <c r="T1187" s="23" t="str">
        <f t="shared" si="56"/>
        <v/>
      </c>
    </row>
    <row r="1188" spans="1:20" x14ac:dyDescent="0.3">
      <c r="A1188" s="20">
        <f>Тех_Движение!$A$1185</f>
        <v>1184</v>
      </c>
      <c r="B1188" s="20" t="str">
        <f>IF(Тех_Движение!$F$1185&gt;0,Тех_Движение!$I$1185,"")</f>
        <v/>
      </c>
      <c r="C1188" s="20" t="str">
        <f>IF($B1188="","",Тех_Движение!$D$1185)</f>
        <v/>
      </c>
      <c r="D1188" s="9" t="str">
        <f>IF($B1188="","",Тех_Движение!$B$1185)</f>
        <v/>
      </c>
      <c r="E1188" s="21" t="str">
        <f>IF($B1188="","",Тех_Движение!$F$1185)</f>
        <v/>
      </c>
      <c r="F1188" s="21" t="str">
        <f>IF($B1188="","",SUMIFS($E$5:$E1187,$C$5:$C1187,$C1188))</f>
        <v/>
      </c>
      <c r="G1188" s="21" t="str">
        <f>IF($B1188="","",MAX(0,$E1188-MAX(0,SUMIFS(Тех_Движение!$G$2:$G$5111,Тех_Движение!$D$2:$D$5111,$C1188,Тех_Движение!$B$2:$B$5111,"&lt;="&amp;Настройки!$B$5-1)-$F1188)))</f>
        <v/>
      </c>
      <c r="H1188" s="21" t="str">
        <f>IF($B1188="","",IF(AND($D1188&gt;=Настройки!$B$5,$D1188&lt;=Настройки!$B$6),$E1188,0))</f>
        <v/>
      </c>
      <c r="I1188" s="21" t="str">
        <f t="shared" si="54"/>
        <v/>
      </c>
      <c r="J1188" s="21" t="str">
        <f>IF($B1188="","",MAX(0,$E1188-MAX(0,SUMIFS(Тех_Движение!$G$2:$G$5111,Тех_Движение!$D$2:$D$5111,$C1188,Тех_Движение!$B$2:$B$5111,"&lt;="&amp;Настройки!$B$6)-$F1188)))</f>
        <v/>
      </c>
      <c r="K1188" s="21" t="e">
        <f>IF(OR($B1188="",K$3&lt;$D1188+Настройки!$B$7),0,MAX(0,$E1188-MAX(0,SUMIFS(Тех_Движение!$G$2:$G$5111,Тех_Движение!$D$2:$D$5111,$C1188,Тех_Движение!$B$2:$B$5111,"&lt;="&amp;K$3)-$F1188)))</f>
        <v>#VALUE!</v>
      </c>
      <c r="L1188" s="21" t="e">
        <f>IF(OR($B1188="",L$3&lt;$D1188+Настройки!$B$7),0,MAX(0,$E1188-MAX(0,SUMIFS(Тех_Движение!$G$2:$G$5111,Тех_Движение!$D$2:$D$5111,$C1188,Тех_Движение!$B$2:$B$5111,"&lt;="&amp;L$3)-$F1188)))</f>
        <v>#VALUE!</v>
      </c>
      <c r="M1188" s="21" t="e">
        <f>IF(OR($B1188="",M$3&lt;$D1188+Настройки!$B$7),0,MAX(0,$E1188-MAX(0,SUMIFS(Тех_Движение!$G$2:$G$5111,Тех_Движение!$D$2:$D$5111,$C1188,Тех_Движение!$B$2:$B$5111,"&lt;="&amp;M$3)-$F1188)))</f>
        <v>#VALUE!</v>
      </c>
      <c r="N1188" s="21" t="e">
        <f>IF(OR($B1188="",N$3&lt;$D1188+Настройки!$B$7),0,MAX(0,$E1188-MAX(0,SUMIFS(Тех_Движение!$G$2:$G$5111,Тех_Движение!$D$2:$D$5111,$C1188,Тех_Движение!$B$2:$B$5111,"&lt;="&amp;N$3)-$F1188)))</f>
        <v>#VALUE!</v>
      </c>
      <c r="O1188" s="21" t="e">
        <f>IF(OR($B1188="",O$3&lt;$D1188+Настройки!$B$7),0,MAX(0,$E1188-MAX(0,SUMIFS(Тех_Движение!$G$2:$G$5111,Тех_Движение!$D$2:$D$5111,$C1188,Тех_Движение!$B$2:$B$5111,"&lt;="&amp;O$3)-$F1188)))</f>
        <v>#VALUE!</v>
      </c>
      <c r="P1188" s="21" t="e">
        <f>IF(OR($B1188="",P$3&lt;$D1188+Настройки!$B$7),0,MAX(0,$E1188-MAX(0,SUMIFS(Тех_Движение!$G$2:$G$5111,Тех_Движение!$D$2:$D$5111,$C1188,Тех_Движение!$B$2:$B$5111,"&lt;="&amp;P$3)-$F1188)))</f>
        <v>#VALUE!</v>
      </c>
      <c r="Q1188" s="21" t="e">
        <f>IF(OR($B1188="",Q$3&lt;$D1188+Настройки!$B$7),0,MAX(0,$E1188-MAX(0,SUMIFS(Тех_Движение!$G$2:$G$5111,Тех_Движение!$D$2:$D$5111,$C1188,Тех_Движение!$B$2:$B$5111,"&lt;="&amp;Q$3)-$F1188)))</f>
        <v>#VALUE!</v>
      </c>
      <c r="R1188" s="21" t="str">
        <f t="shared" si="55"/>
        <v/>
      </c>
      <c r="S1188" s="23" t="str">
        <f>IF($B1188="","",VLOOKUP($C1188,Настройки!$A$11:$L$17,9,FALSE))</f>
        <v/>
      </c>
      <c r="T1188" s="23" t="str">
        <f t="shared" si="56"/>
        <v/>
      </c>
    </row>
    <row r="1189" spans="1:20" x14ac:dyDescent="0.3">
      <c r="A1189" s="20">
        <f>Тех_Движение!$A$1186</f>
        <v>1185</v>
      </c>
      <c r="B1189" s="20" t="str">
        <f>IF(Тех_Движение!$F$1186&gt;0,Тех_Движение!$I$1186,"")</f>
        <v/>
      </c>
      <c r="C1189" s="20" t="str">
        <f>IF($B1189="","",Тех_Движение!$D$1186)</f>
        <v/>
      </c>
      <c r="D1189" s="9" t="str">
        <f>IF($B1189="","",Тех_Движение!$B$1186)</f>
        <v/>
      </c>
      <c r="E1189" s="21" t="str">
        <f>IF($B1189="","",Тех_Движение!$F$1186)</f>
        <v/>
      </c>
      <c r="F1189" s="21" t="str">
        <f>IF($B1189="","",SUMIFS($E$5:$E1188,$C$5:$C1188,$C1189))</f>
        <v/>
      </c>
      <c r="G1189" s="21" t="str">
        <f>IF($B1189="","",MAX(0,$E1189-MAX(0,SUMIFS(Тех_Движение!$G$2:$G$5111,Тех_Движение!$D$2:$D$5111,$C1189,Тех_Движение!$B$2:$B$5111,"&lt;="&amp;Настройки!$B$5-1)-$F1189)))</f>
        <v/>
      </c>
      <c r="H1189" s="21" t="str">
        <f>IF($B1189="","",IF(AND($D1189&gt;=Настройки!$B$5,$D1189&lt;=Настройки!$B$6),$E1189,0))</f>
        <v/>
      </c>
      <c r="I1189" s="21" t="str">
        <f t="shared" si="54"/>
        <v/>
      </c>
      <c r="J1189" s="21" t="str">
        <f>IF($B1189="","",MAX(0,$E1189-MAX(0,SUMIFS(Тех_Движение!$G$2:$G$5111,Тех_Движение!$D$2:$D$5111,$C1189,Тех_Движение!$B$2:$B$5111,"&lt;="&amp;Настройки!$B$6)-$F1189)))</f>
        <v/>
      </c>
      <c r="K1189" s="21" t="e">
        <f>IF(OR($B1189="",K$3&lt;$D1189+Настройки!$B$7),0,MAX(0,$E1189-MAX(0,SUMIFS(Тех_Движение!$G$2:$G$5111,Тех_Движение!$D$2:$D$5111,$C1189,Тех_Движение!$B$2:$B$5111,"&lt;="&amp;K$3)-$F1189)))</f>
        <v>#VALUE!</v>
      </c>
      <c r="L1189" s="21" t="e">
        <f>IF(OR($B1189="",L$3&lt;$D1189+Настройки!$B$7),0,MAX(0,$E1189-MAX(0,SUMIFS(Тех_Движение!$G$2:$G$5111,Тех_Движение!$D$2:$D$5111,$C1189,Тех_Движение!$B$2:$B$5111,"&lt;="&amp;L$3)-$F1189)))</f>
        <v>#VALUE!</v>
      </c>
      <c r="M1189" s="21" t="e">
        <f>IF(OR($B1189="",M$3&lt;$D1189+Настройки!$B$7),0,MAX(0,$E1189-MAX(0,SUMIFS(Тех_Движение!$G$2:$G$5111,Тех_Движение!$D$2:$D$5111,$C1189,Тех_Движение!$B$2:$B$5111,"&lt;="&amp;M$3)-$F1189)))</f>
        <v>#VALUE!</v>
      </c>
      <c r="N1189" s="21" t="e">
        <f>IF(OR($B1189="",N$3&lt;$D1189+Настройки!$B$7),0,MAX(0,$E1189-MAX(0,SUMIFS(Тех_Движение!$G$2:$G$5111,Тех_Движение!$D$2:$D$5111,$C1189,Тех_Движение!$B$2:$B$5111,"&lt;="&amp;N$3)-$F1189)))</f>
        <v>#VALUE!</v>
      </c>
      <c r="O1189" s="21" t="e">
        <f>IF(OR($B1189="",O$3&lt;$D1189+Настройки!$B$7),0,MAX(0,$E1189-MAX(0,SUMIFS(Тех_Движение!$G$2:$G$5111,Тех_Движение!$D$2:$D$5111,$C1189,Тех_Движение!$B$2:$B$5111,"&lt;="&amp;O$3)-$F1189)))</f>
        <v>#VALUE!</v>
      </c>
      <c r="P1189" s="21" t="e">
        <f>IF(OR($B1189="",P$3&lt;$D1189+Настройки!$B$7),0,MAX(0,$E1189-MAX(0,SUMIFS(Тех_Движение!$G$2:$G$5111,Тех_Движение!$D$2:$D$5111,$C1189,Тех_Движение!$B$2:$B$5111,"&lt;="&amp;P$3)-$F1189)))</f>
        <v>#VALUE!</v>
      </c>
      <c r="Q1189" s="21" t="e">
        <f>IF(OR($B1189="",Q$3&lt;$D1189+Настройки!$B$7),0,MAX(0,$E1189-MAX(0,SUMIFS(Тех_Движение!$G$2:$G$5111,Тех_Движение!$D$2:$D$5111,$C1189,Тех_Движение!$B$2:$B$5111,"&lt;="&amp;Q$3)-$F1189)))</f>
        <v>#VALUE!</v>
      </c>
      <c r="R1189" s="21" t="str">
        <f t="shared" si="55"/>
        <v/>
      </c>
      <c r="S1189" s="23" t="str">
        <f>IF($B1189="","",VLOOKUP($C1189,Настройки!$A$11:$L$17,9,FALSE))</f>
        <v/>
      </c>
      <c r="T1189" s="23" t="str">
        <f t="shared" si="56"/>
        <v/>
      </c>
    </row>
    <row r="1190" spans="1:20" x14ac:dyDescent="0.3">
      <c r="A1190" s="20">
        <f>Тех_Движение!$A$1187</f>
        <v>1186</v>
      </c>
      <c r="B1190" s="20" t="str">
        <f>IF(Тех_Движение!$F$1187&gt;0,Тех_Движение!$I$1187,"")</f>
        <v/>
      </c>
      <c r="C1190" s="20" t="str">
        <f>IF($B1190="","",Тех_Движение!$D$1187)</f>
        <v/>
      </c>
      <c r="D1190" s="9" t="str">
        <f>IF($B1190="","",Тех_Движение!$B$1187)</f>
        <v/>
      </c>
      <c r="E1190" s="21" t="str">
        <f>IF($B1190="","",Тех_Движение!$F$1187)</f>
        <v/>
      </c>
      <c r="F1190" s="21" t="str">
        <f>IF($B1190="","",SUMIFS($E$5:$E1189,$C$5:$C1189,$C1190))</f>
        <v/>
      </c>
      <c r="G1190" s="21" t="str">
        <f>IF($B1190="","",MAX(0,$E1190-MAX(0,SUMIFS(Тех_Движение!$G$2:$G$5111,Тех_Движение!$D$2:$D$5111,$C1190,Тех_Движение!$B$2:$B$5111,"&lt;="&amp;Настройки!$B$5-1)-$F1190)))</f>
        <v/>
      </c>
      <c r="H1190" s="21" t="str">
        <f>IF($B1190="","",IF(AND($D1190&gt;=Настройки!$B$5,$D1190&lt;=Настройки!$B$6),$E1190,0))</f>
        <v/>
      </c>
      <c r="I1190" s="21" t="str">
        <f t="shared" si="54"/>
        <v/>
      </c>
      <c r="J1190" s="21" t="str">
        <f>IF($B1190="","",MAX(0,$E1190-MAX(0,SUMIFS(Тех_Движение!$G$2:$G$5111,Тех_Движение!$D$2:$D$5111,$C1190,Тех_Движение!$B$2:$B$5111,"&lt;="&amp;Настройки!$B$6)-$F1190)))</f>
        <v/>
      </c>
      <c r="K1190" s="21" t="e">
        <f>IF(OR($B1190="",K$3&lt;$D1190+Настройки!$B$7),0,MAX(0,$E1190-MAX(0,SUMIFS(Тех_Движение!$G$2:$G$5111,Тех_Движение!$D$2:$D$5111,$C1190,Тех_Движение!$B$2:$B$5111,"&lt;="&amp;K$3)-$F1190)))</f>
        <v>#VALUE!</v>
      </c>
      <c r="L1190" s="21" t="e">
        <f>IF(OR($B1190="",L$3&lt;$D1190+Настройки!$B$7),0,MAX(0,$E1190-MAX(0,SUMIFS(Тех_Движение!$G$2:$G$5111,Тех_Движение!$D$2:$D$5111,$C1190,Тех_Движение!$B$2:$B$5111,"&lt;="&amp;L$3)-$F1190)))</f>
        <v>#VALUE!</v>
      </c>
      <c r="M1190" s="21" t="e">
        <f>IF(OR($B1190="",M$3&lt;$D1190+Настройки!$B$7),0,MAX(0,$E1190-MAX(0,SUMIFS(Тех_Движение!$G$2:$G$5111,Тех_Движение!$D$2:$D$5111,$C1190,Тех_Движение!$B$2:$B$5111,"&lt;="&amp;M$3)-$F1190)))</f>
        <v>#VALUE!</v>
      </c>
      <c r="N1190" s="21" t="e">
        <f>IF(OR($B1190="",N$3&lt;$D1190+Настройки!$B$7),0,MAX(0,$E1190-MAX(0,SUMIFS(Тех_Движение!$G$2:$G$5111,Тех_Движение!$D$2:$D$5111,$C1190,Тех_Движение!$B$2:$B$5111,"&lt;="&amp;N$3)-$F1190)))</f>
        <v>#VALUE!</v>
      </c>
      <c r="O1190" s="21" t="e">
        <f>IF(OR($B1190="",O$3&lt;$D1190+Настройки!$B$7),0,MAX(0,$E1190-MAX(0,SUMIFS(Тех_Движение!$G$2:$G$5111,Тех_Движение!$D$2:$D$5111,$C1190,Тех_Движение!$B$2:$B$5111,"&lt;="&amp;O$3)-$F1190)))</f>
        <v>#VALUE!</v>
      </c>
      <c r="P1190" s="21" t="e">
        <f>IF(OR($B1190="",P$3&lt;$D1190+Настройки!$B$7),0,MAX(0,$E1190-MAX(0,SUMIFS(Тех_Движение!$G$2:$G$5111,Тех_Движение!$D$2:$D$5111,$C1190,Тех_Движение!$B$2:$B$5111,"&lt;="&amp;P$3)-$F1190)))</f>
        <v>#VALUE!</v>
      </c>
      <c r="Q1190" s="21" t="e">
        <f>IF(OR($B1190="",Q$3&lt;$D1190+Настройки!$B$7),0,MAX(0,$E1190-MAX(0,SUMIFS(Тех_Движение!$G$2:$G$5111,Тех_Движение!$D$2:$D$5111,$C1190,Тех_Движение!$B$2:$B$5111,"&lt;="&amp;Q$3)-$F1190)))</f>
        <v>#VALUE!</v>
      </c>
      <c r="R1190" s="21" t="str">
        <f t="shared" si="55"/>
        <v/>
      </c>
      <c r="S1190" s="23" t="str">
        <f>IF($B1190="","",VLOOKUP($C1190,Настройки!$A$11:$L$17,9,FALSE))</f>
        <v/>
      </c>
      <c r="T1190" s="23" t="str">
        <f t="shared" si="56"/>
        <v/>
      </c>
    </row>
    <row r="1191" spans="1:20" x14ac:dyDescent="0.3">
      <c r="A1191" s="20">
        <f>Тех_Движение!$A$1188</f>
        <v>1187</v>
      </c>
      <c r="B1191" s="20" t="str">
        <f>IF(Тех_Движение!$F$1188&gt;0,Тех_Движение!$I$1188,"")</f>
        <v/>
      </c>
      <c r="C1191" s="20" t="str">
        <f>IF($B1191="","",Тех_Движение!$D$1188)</f>
        <v/>
      </c>
      <c r="D1191" s="9" t="str">
        <f>IF($B1191="","",Тех_Движение!$B$1188)</f>
        <v/>
      </c>
      <c r="E1191" s="21" t="str">
        <f>IF($B1191="","",Тех_Движение!$F$1188)</f>
        <v/>
      </c>
      <c r="F1191" s="21" t="str">
        <f>IF($B1191="","",SUMIFS($E$5:$E1190,$C$5:$C1190,$C1191))</f>
        <v/>
      </c>
      <c r="G1191" s="21" t="str">
        <f>IF($B1191="","",MAX(0,$E1191-MAX(0,SUMIFS(Тех_Движение!$G$2:$G$5111,Тех_Движение!$D$2:$D$5111,$C1191,Тех_Движение!$B$2:$B$5111,"&lt;="&amp;Настройки!$B$5-1)-$F1191)))</f>
        <v/>
      </c>
      <c r="H1191" s="21" t="str">
        <f>IF($B1191="","",IF(AND($D1191&gt;=Настройки!$B$5,$D1191&lt;=Настройки!$B$6),$E1191,0))</f>
        <v/>
      </c>
      <c r="I1191" s="21" t="str">
        <f t="shared" si="54"/>
        <v/>
      </c>
      <c r="J1191" s="21" t="str">
        <f>IF($B1191="","",MAX(0,$E1191-MAX(0,SUMIFS(Тех_Движение!$G$2:$G$5111,Тех_Движение!$D$2:$D$5111,$C1191,Тех_Движение!$B$2:$B$5111,"&lt;="&amp;Настройки!$B$6)-$F1191)))</f>
        <v/>
      </c>
      <c r="K1191" s="21" t="e">
        <f>IF(OR($B1191="",K$3&lt;$D1191+Настройки!$B$7),0,MAX(0,$E1191-MAX(0,SUMIFS(Тех_Движение!$G$2:$G$5111,Тех_Движение!$D$2:$D$5111,$C1191,Тех_Движение!$B$2:$B$5111,"&lt;="&amp;K$3)-$F1191)))</f>
        <v>#VALUE!</v>
      </c>
      <c r="L1191" s="21" t="e">
        <f>IF(OR($B1191="",L$3&lt;$D1191+Настройки!$B$7),0,MAX(0,$E1191-MAX(0,SUMIFS(Тех_Движение!$G$2:$G$5111,Тех_Движение!$D$2:$D$5111,$C1191,Тех_Движение!$B$2:$B$5111,"&lt;="&amp;L$3)-$F1191)))</f>
        <v>#VALUE!</v>
      </c>
      <c r="M1191" s="21" t="e">
        <f>IF(OR($B1191="",M$3&lt;$D1191+Настройки!$B$7),0,MAX(0,$E1191-MAX(0,SUMIFS(Тех_Движение!$G$2:$G$5111,Тех_Движение!$D$2:$D$5111,$C1191,Тех_Движение!$B$2:$B$5111,"&lt;="&amp;M$3)-$F1191)))</f>
        <v>#VALUE!</v>
      </c>
      <c r="N1191" s="21" t="e">
        <f>IF(OR($B1191="",N$3&lt;$D1191+Настройки!$B$7),0,MAX(0,$E1191-MAX(0,SUMIFS(Тех_Движение!$G$2:$G$5111,Тех_Движение!$D$2:$D$5111,$C1191,Тех_Движение!$B$2:$B$5111,"&lt;="&amp;N$3)-$F1191)))</f>
        <v>#VALUE!</v>
      </c>
      <c r="O1191" s="21" t="e">
        <f>IF(OR($B1191="",O$3&lt;$D1191+Настройки!$B$7),0,MAX(0,$E1191-MAX(0,SUMIFS(Тех_Движение!$G$2:$G$5111,Тех_Движение!$D$2:$D$5111,$C1191,Тех_Движение!$B$2:$B$5111,"&lt;="&amp;O$3)-$F1191)))</f>
        <v>#VALUE!</v>
      </c>
      <c r="P1191" s="21" t="e">
        <f>IF(OR($B1191="",P$3&lt;$D1191+Настройки!$B$7),0,MAX(0,$E1191-MAX(0,SUMIFS(Тех_Движение!$G$2:$G$5111,Тех_Движение!$D$2:$D$5111,$C1191,Тех_Движение!$B$2:$B$5111,"&lt;="&amp;P$3)-$F1191)))</f>
        <v>#VALUE!</v>
      </c>
      <c r="Q1191" s="21" t="e">
        <f>IF(OR($B1191="",Q$3&lt;$D1191+Настройки!$B$7),0,MAX(0,$E1191-MAX(0,SUMIFS(Тех_Движение!$G$2:$G$5111,Тех_Движение!$D$2:$D$5111,$C1191,Тех_Движение!$B$2:$B$5111,"&lt;="&amp;Q$3)-$F1191)))</f>
        <v>#VALUE!</v>
      </c>
      <c r="R1191" s="21" t="str">
        <f t="shared" si="55"/>
        <v/>
      </c>
      <c r="S1191" s="23" t="str">
        <f>IF($B1191="","",VLOOKUP($C1191,Настройки!$A$11:$L$17,9,FALSE))</f>
        <v/>
      </c>
      <c r="T1191" s="23" t="str">
        <f t="shared" si="56"/>
        <v/>
      </c>
    </row>
    <row r="1192" spans="1:20" x14ac:dyDescent="0.3">
      <c r="A1192" s="20">
        <f>Тех_Движение!$A$1189</f>
        <v>1188</v>
      </c>
      <c r="B1192" s="20" t="str">
        <f>IF(Тех_Движение!$F$1189&gt;0,Тех_Движение!$I$1189,"")</f>
        <v/>
      </c>
      <c r="C1192" s="20" t="str">
        <f>IF($B1192="","",Тех_Движение!$D$1189)</f>
        <v/>
      </c>
      <c r="D1192" s="9" t="str">
        <f>IF($B1192="","",Тех_Движение!$B$1189)</f>
        <v/>
      </c>
      <c r="E1192" s="21" t="str">
        <f>IF($B1192="","",Тех_Движение!$F$1189)</f>
        <v/>
      </c>
      <c r="F1192" s="21" t="str">
        <f>IF($B1192="","",SUMIFS($E$5:$E1191,$C$5:$C1191,$C1192))</f>
        <v/>
      </c>
      <c r="G1192" s="21" t="str">
        <f>IF($B1192="","",MAX(0,$E1192-MAX(0,SUMIFS(Тех_Движение!$G$2:$G$5111,Тех_Движение!$D$2:$D$5111,$C1192,Тех_Движение!$B$2:$B$5111,"&lt;="&amp;Настройки!$B$5-1)-$F1192)))</f>
        <v/>
      </c>
      <c r="H1192" s="21" t="str">
        <f>IF($B1192="","",IF(AND($D1192&gt;=Настройки!$B$5,$D1192&lt;=Настройки!$B$6),$E1192,0))</f>
        <v/>
      </c>
      <c r="I1192" s="21" t="str">
        <f t="shared" si="54"/>
        <v/>
      </c>
      <c r="J1192" s="21" t="str">
        <f>IF($B1192="","",MAX(0,$E1192-MAX(0,SUMIFS(Тех_Движение!$G$2:$G$5111,Тех_Движение!$D$2:$D$5111,$C1192,Тех_Движение!$B$2:$B$5111,"&lt;="&amp;Настройки!$B$6)-$F1192)))</f>
        <v/>
      </c>
      <c r="K1192" s="21" t="e">
        <f>IF(OR($B1192="",K$3&lt;$D1192+Настройки!$B$7),0,MAX(0,$E1192-MAX(0,SUMIFS(Тех_Движение!$G$2:$G$5111,Тех_Движение!$D$2:$D$5111,$C1192,Тех_Движение!$B$2:$B$5111,"&lt;="&amp;K$3)-$F1192)))</f>
        <v>#VALUE!</v>
      </c>
      <c r="L1192" s="21" t="e">
        <f>IF(OR($B1192="",L$3&lt;$D1192+Настройки!$B$7),0,MAX(0,$E1192-MAX(0,SUMIFS(Тех_Движение!$G$2:$G$5111,Тех_Движение!$D$2:$D$5111,$C1192,Тех_Движение!$B$2:$B$5111,"&lt;="&amp;L$3)-$F1192)))</f>
        <v>#VALUE!</v>
      </c>
      <c r="M1192" s="21" t="e">
        <f>IF(OR($B1192="",M$3&lt;$D1192+Настройки!$B$7),0,MAX(0,$E1192-MAX(0,SUMIFS(Тех_Движение!$G$2:$G$5111,Тех_Движение!$D$2:$D$5111,$C1192,Тех_Движение!$B$2:$B$5111,"&lt;="&amp;M$3)-$F1192)))</f>
        <v>#VALUE!</v>
      </c>
      <c r="N1192" s="21" t="e">
        <f>IF(OR($B1192="",N$3&lt;$D1192+Настройки!$B$7),0,MAX(0,$E1192-MAX(0,SUMIFS(Тех_Движение!$G$2:$G$5111,Тех_Движение!$D$2:$D$5111,$C1192,Тех_Движение!$B$2:$B$5111,"&lt;="&amp;N$3)-$F1192)))</f>
        <v>#VALUE!</v>
      </c>
      <c r="O1192" s="21" t="e">
        <f>IF(OR($B1192="",O$3&lt;$D1192+Настройки!$B$7),0,MAX(0,$E1192-MAX(0,SUMIFS(Тех_Движение!$G$2:$G$5111,Тех_Движение!$D$2:$D$5111,$C1192,Тех_Движение!$B$2:$B$5111,"&lt;="&amp;O$3)-$F1192)))</f>
        <v>#VALUE!</v>
      </c>
      <c r="P1192" s="21" t="e">
        <f>IF(OR($B1192="",P$3&lt;$D1192+Настройки!$B$7),0,MAX(0,$E1192-MAX(0,SUMIFS(Тех_Движение!$G$2:$G$5111,Тех_Движение!$D$2:$D$5111,$C1192,Тех_Движение!$B$2:$B$5111,"&lt;="&amp;P$3)-$F1192)))</f>
        <v>#VALUE!</v>
      </c>
      <c r="Q1192" s="21" t="e">
        <f>IF(OR($B1192="",Q$3&lt;$D1192+Настройки!$B$7),0,MAX(0,$E1192-MAX(0,SUMIFS(Тех_Движение!$G$2:$G$5111,Тех_Движение!$D$2:$D$5111,$C1192,Тех_Движение!$B$2:$B$5111,"&lt;="&amp;Q$3)-$F1192)))</f>
        <v>#VALUE!</v>
      </c>
      <c r="R1192" s="21" t="str">
        <f t="shared" si="55"/>
        <v/>
      </c>
      <c r="S1192" s="23" t="str">
        <f>IF($B1192="","",VLOOKUP($C1192,Настройки!$A$11:$L$17,9,FALSE))</f>
        <v/>
      </c>
      <c r="T1192" s="23" t="str">
        <f t="shared" si="56"/>
        <v/>
      </c>
    </row>
    <row r="1193" spans="1:20" x14ac:dyDescent="0.3">
      <c r="A1193" s="20">
        <f>Тех_Движение!$A$1190</f>
        <v>1189</v>
      </c>
      <c r="B1193" s="20" t="str">
        <f>IF(Тех_Движение!$F$1190&gt;0,Тех_Движение!$I$1190,"")</f>
        <v/>
      </c>
      <c r="C1193" s="20" t="str">
        <f>IF($B1193="","",Тех_Движение!$D$1190)</f>
        <v/>
      </c>
      <c r="D1193" s="9" t="str">
        <f>IF($B1193="","",Тех_Движение!$B$1190)</f>
        <v/>
      </c>
      <c r="E1193" s="21" t="str">
        <f>IF($B1193="","",Тех_Движение!$F$1190)</f>
        <v/>
      </c>
      <c r="F1193" s="21" t="str">
        <f>IF($B1193="","",SUMIFS($E$5:$E1192,$C$5:$C1192,$C1193))</f>
        <v/>
      </c>
      <c r="G1193" s="21" t="str">
        <f>IF($B1193="","",MAX(0,$E1193-MAX(0,SUMIFS(Тех_Движение!$G$2:$G$5111,Тех_Движение!$D$2:$D$5111,$C1193,Тех_Движение!$B$2:$B$5111,"&lt;="&amp;Настройки!$B$5-1)-$F1193)))</f>
        <v/>
      </c>
      <c r="H1193" s="21" t="str">
        <f>IF($B1193="","",IF(AND($D1193&gt;=Настройки!$B$5,$D1193&lt;=Настройки!$B$6),$E1193,0))</f>
        <v/>
      </c>
      <c r="I1193" s="21" t="str">
        <f t="shared" si="54"/>
        <v/>
      </c>
      <c r="J1193" s="21" t="str">
        <f>IF($B1193="","",MAX(0,$E1193-MAX(0,SUMIFS(Тех_Движение!$G$2:$G$5111,Тех_Движение!$D$2:$D$5111,$C1193,Тех_Движение!$B$2:$B$5111,"&lt;="&amp;Настройки!$B$6)-$F1193)))</f>
        <v/>
      </c>
      <c r="K1193" s="21" t="e">
        <f>IF(OR($B1193="",K$3&lt;$D1193+Настройки!$B$7),0,MAX(0,$E1193-MAX(0,SUMIFS(Тех_Движение!$G$2:$G$5111,Тех_Движение!$D$2:$D$5111,$C1193,Тех_Движение!$B$2:$B$5111,"&lt;="&amp;K$3)-$F1193)))</f>
        <v>#VALUE!</v>
      </c>
      <c r="L1193" s="21" t="e">
        <f>IF(OR($B1193="",L$3&lt;$D1193+Настройки!$B$7),0,MAX(0,$E1193-MAX(0,SUMIFS(Тех_Движение!$G$2:$G$5111,Тех_Движение!$D$2:$D$5111,$C1193,Тех_Движение!$B$2:$B$5111,"&lt;="&amp;L$3)-$F1193)))</f>
        <v>#VALUE!</v>
      </c>
      <c r="M1193" s="21" t="e">
        <f>IF(OR($B1193="",M$3&lt;$D1193+Настройки!$B$7),0,MAX(0,$E1193-MAX(0,SUMIFS(Тех_Движение!$G$2:$G$5111,Тех_Движение!$D$2:$D$5111,$C1193,Тех_Движение!$B$2:$B$5111,"&lt;="&amp;M$3)-$F1193)))</f>
        <v>#VALUE!</v>
      </c>
      <c r="N1193" s="21" t="e">
        <f>IF(OR($B1193="",N$3&lt;$D1193+Настройки!$B$7),0,MAX(0,$E1193-MAX(0,SUMIFS(Тех_Движение!$G$2:$G$5111,Тех_Движение!$D$2:$D$5111,$C1193,Тех_Движение!$B$2:$B$5111,"&lt;="&amp;N$3)-$F1193)))</f>
        <v>#VALUE!</v>
      </c>
      <c r="O1193" s="21" t="e">
        <f>IF(OR($B1193="",O$3&lt;$D1193+Настройки!$B$7),0,MAX(0,$E1193-MAX(0,SUMIFS(Тех_Движение!$G$2:$G$5111,Тех_Движение!$D$2:$D$5111,$C1193,Тех_Движение!$B$2:$B$5111,"&lt;="&amp;O$3)-$F1193)))</f>
        <v>#VALUE!</v>
      </c>
      <c r="P1193" s="21" t="e">
        <f>IF(OR($B1193="",P$3&lt;$D1193+Настройки!$B$7),0,MAX(0,$E1193-MAX(0,SUMIFS(Тех_Движение!$G$2:$G$5111,Тех_Движение!$D$2:$D$5111,$C1193,Тех_Движение!$B$2:$B$5111,"&lt;="&amp;P$3)-$F1193)))</f>
        <v>#VALUE!</v>
      </c>
      <c r="Q1193" s="21" t="e">
        <f>IF(OR($B1193="",Q$3&lt;$D1193+Настройки!$B$7),0,MAX(0,$E1193-MAX(0,SUMIFS(Тех_Движение!$G$2:$G$5111,Тех_Движение!$D$2:$D$5111,$C1193,Тех_Движение!$B$2:$B$5111,"&lt;="&amp;Q$3)-$F1193)))</f>
        <v>#VALUE!</v>
      </c>
      <c r="R1193" s="21" t="str">
        <f t="shared" si="55"/>
        <v/>
      </c>
      <c r="S1193" s="23" t="str">
        <f>IF($B1193="","",VLOOKUP($C1193,Настройки!$A$11:$L$17,9,FALSE))</f>
        <v/>
      </c>
      <c r="T1193" s="23" t="str">
        <f t="shared" si="56"/>
        <v/>
      </c>
    </row>
    <row r="1194" spans="1:20" x14ac:dyDescent="0.3">
      <c r="A1194" s="20">
        <f>Тех_Движение!$A$1191</f>
        <v>1190</v>
      </c>
      <c r="B1194" s="20" t="str">
        <f>IF(Тех_Движение!$F$1191&gt;0,Тех_Движение!$I$1191,"")</f>
        <v/>
      </c>
      <c r="C1194" s="20" t="str">
        <f>IF($B1194="","",Тех_Движение!$D$1191)</f>
        <v/>
      </c>
      <c r="D1194" s="9" t="str">
        <f>IF($B1194="","",Тех_Движение!$B$1191)</f>
        <v/>
      </c>
      <c r="E1194" s="21" t="str">
        <f>IF($B1194="","",Тех_Движение!$F$1191)</f>
        <v/>
      </c>
      <c r="F1194" s="21" t="str">
        <f>IF($B1194="","",SUMIFS($E$5:$E1193,$C$5:$C1193,$C1194))</f>
        <v/>
      </c>
      <c r="G1194" s="21" t="str">
        <f>IF($B1194="","",MAX(0,$E1194-MAX(0,SUMIFS(Тех_Движение!$G$2:$G$5111,Тех_Движение!$D$2:$D$5111,$C1194,Тех_Движение!$B$2:$B$5111,"&lt;="&amp;Настройки!$B$5-1)-$F1194)))</f>
        <v/>
      </c>
      <c r="H1194" s="21" t="str">
        <f>IF($B1194="","",IF(AND($D1194&gt;=Настройки!$B$5,$D1194&lt;=Настройки!$B$6),$E1194,0))</f>
        <v/>
      </c>
      <c r="I1194" s="21" t="str">
        <f t="shared" si="54"/>
        <v/>
      </c>
      <c r="J1194" s="21" t="str">
        <f>IF($B1194="","",MAX(0,$E1194-MAX(0,SUMIFS(Тех_Движение!$G$2:$G$5111,Тех_Движение!$D$2:$D$5111,$C1194,Тех_Движение!$B$2:$B$5111,"&lt;="&amp;Настройки!$B$6)-$F1194)))</f>
        <v/>
      </c>
      <c r="K1194" s="21" t="e">
        <f>IF(OR($B1194="",K$3&lt;$D1194+Настройки!$B$7),0,MAX(0,$E1194-MAX(0,SUMIFS(Тех_Движение!$G$2:$G$5111,Тех_Движение!$D$2:$D$5111,$C1194,Тех_Движение!$B$2:$B$5111,"&lt;="&amp;K$3)-$F1194)))</f>
        <v>#VALUE!</v>
      </c>
      <c r="L1194" s="21" t="e">
        <f>IF(OR($B1194="",L$3&lt;$D1194+Настройки!$B$7),0,MAX(0,$E1194-MAX(0,SUMIFS(Тех_Движение!$G$2:$G$5111,Тех_Движение!$D$2:$D$5111,$C1194,Тех_Движение!$B$2:$B$5111,"&lt;="&amp;L$3)-$F1194)))</f>
        <v>#VALUE!</v>
      </c>
      <c r="M1194" s="21" t="e">
        <f>IF(OR($B1194="",M$3&lt;$D1194+Настройки!$B$7),0,MAX(0,$E1194-MAX(0,SUMIFS(Тех_Движение!$G$2:$G$5111,Тех_Движение!$D$2:$D$5111,$C1194,Тех_Движение!$B$2:$B$5111,"&lt;="&amp;M$3)-$F1194)))</f>
        <v>#VALUE!</v>
      </c>
      <c r="N1194" s="21" t="e">
        <f>IF(OR($B1194="",N$3&lt;$D1194+Настройки!$B$7),0,MAX(0,$E1194-MAX(0,SUMIFS(Тех_Движение!$G$2:$G$5111,Тех_Движение!$D$2:$D$5111,$C1194,Тех_Движение!$B$2:$B$5111,"&lt;="&amp;N$3)-$F1194)))</f>
        <v>#VALUE!</v>
      </c>
      <c r="O1194" s="21" t="e">
        <f>IF(OR($B1194="",O$3&lt;$D1194+Настройки!$B$7),0,MAX(0,$E1194-MAX(0,SUMIFS(Тех_Движение!$G$2:$G$5111,Тех_Движение!$D$2:$D$5111,$C1194,Тех_Движение!$B$2:$B$5111,"&lt;="&amp;O$3)-$F1194)))</f>
        <v>#VALUE!</v>
      </c>
      <c r="P1194" s="21" t="e">
        <f>IF(OR($B1194="",P$3&lt;$D1194+Настройки!$B$7),0,MAX(0,$E1194-MAX(0,SUMIFS(Тех_Движение!$G$2:$G$5111,Тех_Движение!$D$2:$D$5111,$C1194,Тех_Движение!$B$2:$B$5111,"&lt;="&amp;P$3)-$F1194)))</f>
        <v>#VALUE!</v>
      </c>
      <c r="Q1194" s="21" t="e">
        <f>IF(OR($B1194="",Q$3&lt;$D1194+Настройки!$B$7),0,MAX(0,$E1194-MAX(0,SUMIFS(Тех_Движение!$G$2:$G$5111,Тех_Движение!$D$2:$D$5111,$C1194,Тех_Движение!$B$2:$B$5111,"&lt;="&amp;Q$3)-$F1194)))</f>
        <v>#VALUE!</v>
      </c>
      <c r="R1194" s="21" t="str">
        <f t="shared" si="55"/>
        <v/>
      </c>
      <c r="S1194" s="23" t="str">
        <f>IF($B1194="","",VLOOKUP($C1194,Настройки!$A$11:$L$17,9,FALSE))</f>
        <v/>
      </c>
      <c r="T1194" s="23" t="str">
        <f t="shared" si="56"/>
        <v/>
      </c>
    </row>
    <row r="1195" spans="1:20" x14ac:dyDescent="0.3">
      <c r="A1195" s="20">
        <f>Тех_Движение!$A$1192</f>
        <v>1191</v>
      </c>
      <c r="B1195" s="20" t="str">
        <f>IF(Тех_Движение!$F$1192&gt;0,Тех_Движение!$I$1192,"")</f>
        <v/>
      </c>
      <c r="C1195" s="20" t="str">
        <f>IF($B1195="","",Тех_Движение!$D$1192)</f>
        <v/>
      </c>
      <c r="D1195" s="9" t="str">
        <f>IF($B1195="","",Тех_Движение!$B$1192)</f>
        <v/>
      </c>
      <c r="E1195" s="21" t="str">
        <f>IF($B1195="","",Тех_Движение!$F$1192)</f>
        <v/>
      </c>
      <c r="F1195" s="21" t="str">
        <f>IF($B1195="","",SUMIFS($E$5:$E1194,$C$5:$C1194,$C1195))</f>
        <v/>
      </c>
      <c r="G1195" s="21" t="str">
        <f>IF($B1195="","",MAX(0,$E1195-MAX(0,SUMIFS(Тех_Движение!$G$2:$G$5111,Тех_Движение!$D$2:$D$5111,$C1195,Тех_Движение!$B$2:$B$5111,"&lt;="&amp;Настройки!$B$5-1)-$F1195)))</f>
        <v/>
      </c>
      <c r="H1195" s="21" t="str">
        <f>IF($B1195="","",IF(AND($D1195&gt;=Настройки!$B$5,$D1195&lt;=Настройки!$B$6),$E1195,0))</f>
        <v/>
      </c>
      <c r="I1195" s="21" t="str">
        <f t="shared" si="54"/>
        <v/>
      </c>
      <c r="J1195" s="21" t="str">
        <f>IF($B1195="","",MAX(0,$E1195-MAX(0,SUMIFS(Тех_Движение!$G$2:$G$5111,Тех_Движение!$D$2:$D$5111,$C1195,Тех_Движение!$B$2:$B$5111,"&lt;="&amp;Настройки!$B$6)-$F1195)))</f>
        <v/>
      </c>
      <c r="K1195" s="21" t="e">
        <f>IF(OR($B1195="",K$3&lt;$D1195+Настройки!$B$7),0,MAX(0,$E1195-MAX(0,SUMIFS(Тех_Движение!$G$2:$G$5111,Тех_Движение!$D$2:$D$5111,$C1195,Тех_Движение!$B$2:$B$5111,"&lt;="&amp;K$3)-$F1195)))</f>
        <v>#VALUE!</v>
      </c>
      <c r="L1195" s="21" t="e">
        <f>IF(OR($B1195="",L$3&lt;$D1195+Настройки!$B$7),0,MAX(0,$E1195-MAX(0,SUMIFS(Тех_Движение!$G$2:$G$5111,Тех_Движение!$D$2:$D$5111,$C1195,Тех_Движение!$B$2:$B$5111,"&lt;="&amp;L$3)-$F1195)))</f>
        <v>#VALUE!</v>
      </c>
      <c r="M1195" s="21" t="e">
        <f>IF(OR($B1195="",M$3&lt;$D1195+Настройки!$B$7),0,MAX(0,$E1195-MAX(0,SUMIFS(Тех_Движение!$G$2:$G$5111,Тех_Движение!$D$2:$D$5111,$C1195,Тех_Движение!$B$2:$B$5111,"&lt;="&amp;M$3)-$F1195)))</f>
        <v>#VALUE!</v>
      </c>
      <c r="N1195" s="21" t="e">
        <f>IF(OR($B1195="",N$3&lt;$D1195+Настройки!$B$7),0,MAX(0,$E1195-MAX(0,SUMIFS(Тех_Движение!$G$2:$G$5111,Тех_Движение!$D$2:$D$5111,$C1195,Тех_Движение!$B$2:$B$5111,"&lt;="&amp;N$3)-$F1195)))</f>
        <v>#VALUE!</v>
      </c>
      <c r="O1195" s="21" t="e">
        <f>IF(OR($B1195="",O$3&lt;$D1195+Настройки!$B$7),0,MAX(0,$E1195-MAX(0,SUMIFS(Тех_Движение!$G$2:$G$5111,Тех_Движение!$D$2:$D$5111,$C1195,Тех_Движение!$B$2:$B$5111,"&lt;="&amp;O$3)-$F1195)))</f>
        <v>#VALUE!</v>
      </c>
      <c r="P1195" s="21" t="e">
        <f>IF(OR($B1195="",P$3&lt;$D1195+Настройки!$B$7),0,MAX(0,$E1195-MAX(0,SUMIFS(Тех_Движение!$G$2:$G$5111,Тех_Движение!$D$2:$D$5111,$C1195,Тех_Движение!$B$2:$B$5111,"&lt;="&amp;P$3)-$F1195)))</f>
        <v>#VALUE!</v>
      </c>
      <c r="Q1195" s="21" t="e">
        <f>IF(OR($B1195="",Q$3&lt;$D1195+Настройки!$B$7),0,MAX(0,$E1195-MAX(0,SUMIFS(Тех_Движение!$G$2:$G$5111,Тех_Движение!$D$2:$D$5111,$C1195,Тех_Движение!$B$2:$B$5111,"&lt;="&amp;Q$3)-$F1195)))</f>
        <v>#VALUE!</v>
      </c>
      <c r="R1195" s="21" t="str">
        <f t="shared" si="55"/>
        <v/>
      </c>
      <c r="S1195" s="23" t="str">
        <f>IF($B1195="","",VLOOKUP($C1195,Настройки!$A$11:$L$17,9,FALSE))</f>
        <v/>
      </c>
      <c r="T1195" s="23" t="str">
        <f t="shared" si="56"/>
        <v/>
      </c>
    </row>
    <row r="1196" spans="1:20" x14ac:dyDescent="0.3">
      <c r="A1196" s="20">
        <f>Тех_Движение!$A$1193</f>
        <v>1192</v>
      </c>
      <c r="B1196" s="20" t="str">
        <f>IF(Тех_Движение!$F$1193&gt;0,Тех_Движение!$I$1193,"")</f>
        <v/>
      </c>
      <c r="C1196" s="20" t="str">
        <f>IF($B1196="","",Тех_Движение!$D$1193)</f>
        <v/>
      </c>
      <c r="D1196" s="9" t="str">
        <f>IF($B1196="","",Тех_Движение!$B$1193)</f>
        <v/>
      </c>
      <c r="E1196" s="21" t="str">
        <f>IF($B1196="","",Тех_Движение!$F$1193)</f>
        <v/>
      </c>
      <c r="F1196" s="21" t="str">
        <f>IF($B1196="","",SUMIFS($E$5:$E1195,$C$5:$C1195,$C1196))</f>
        <v/>
      </c>
      <c r="G1196" s="21" t="str">
        <f>IF($B1196="","",MAX(0,$E1196-MAX(0,SUMIFS(Тех_Движение!$G$2:$G$5111,Тех_Движение!$D$2:$D$5111,$C1196,Тех_Движение!$B$2:$B$5111,"&lt;="&amp;Настройки!$B$5-1)-$F1196)))</f>
        <v/>
      </c>
      <c r="H1196" s="21" t="str">
        <f>IF($B1196="","",IF(AND($D1196&gt;=Настройки!$B$5,$D1196&lt;=Настройки!$B$6),$E1196,0))</f>
        <v/>
      </c>
      <c r="I1196" s="21" t="str">
        <f t="shared" si="54"/>
        <v/>
      </c>
      <c r="J1196" s="21" t="str">
        <f>IF($B1196="","",MAX(0,$E1196-MAX(0,SUMIFS(Тех_Движение!$G$2:$G$5111,Тех_Движение!$D$2:$D$5111,$C1196,Тех_Движение!$B$2:$B$5111,"&lt;="&amp;Настройки!$B$6)-$F1196)))</f>
        <v/>
      </c>
      <c r="K1196" s="21" t="e">
        <f>IF(OR($B1196="",K$3&lt;$D1196+Настройки!$B$7),0,MAX(0,$E1196-MAX(0,SUMIFS(Тех_Движение!$G$2:$G$5111,Тех_Движение!$D$2:$D$5111,$C1196,Тех_Движение!$B$2:$B$5111,"&lt;="&amp;K$3)-$F1196)))</f>
        <v>#VALUE!</v>
      </c>
      <c r="L1196" s="21" t="e">
        <f>IF(OR($B1196="",L$3&lt;$D1196+Настройки!$B$7),0,MAX(0,$E1196-MAX(0,SUMIFS(Тех_Движение!$G$2:$G$5111,Тех_Движение!$D$2:$D$5111,$C1196,Тех_Движение!$B$2:$B$5111,"&lt;="&amp;L$3)-$F1196)))</f>
        <v>#VALUE!</v>
      </c>
      <c r="M1196" s="21" t="e">
        <f>IF(OR($B1196="",M$3&lt;$D1196+Настройки!$B$7),0,MAX(0,$E1196-MAX(0,SUMIFS(Тех_Движение!$G$2:$G$5111,Тех_Движение!$D$2:$D$5111,$C1196,Тех_Движение!$B$2:$B$5111,"&lt;="&amp;M$3)-$F1196)))</f>
        <v>#VALUE!</v>
      </c>
      <c r="N1196" s="21" t="e">
        <f>IF(OR($B1196="",N$3&lt;$D1196+Настройки!$B$7),0,MAX(0,$E1196-MAX(0,SUMIFS(Тех_Движение!$G$2:$G$5111,Тех_Движение!$D$2:$D$5111,$C1196,Тех_Движение!$B$2:$B$5111,"&lt;="&amp;N$3)-$F1196)))</f>
        <v>#VALUE!</v>
      </c>
      <c r="O1196" s="21" t="e">
        <f>IF(OR($B1196="",O$3&lt;$D1196+Настройки!$B$7),0,MAX(0,$E1196-MAX(0,SUMIFS(Тех_Движение!$G$2:$G$5111,Тех_Движение!$D$2:$D$5111,$C1196,Тех_Движение!$B$2:$B$5111,"&lt;="&amp;O$3)-$F1196)))</f>
        <v>#VALUE!</v>
      </c>
      <c r="P1196" s="21" t="e">
        <f>IF(OR($B1196="",P$3&lt;$D1196+Настройки!$B$7),0,MAX(0,$E1196-MAX(0,SUMIFS(Тех_Движение!$G$2:$G$5111,Тех_Движение!$D$2:$D$5111,$C1196,Тех_Движение!$B$2:$B$5111,"&lt;="&amp;P$3)-$F1196)))</f>
        <v>#VALUE!</v>
      </c>
      <c r="Q1196" s="21" t="e">
        <f>IF(OR($B1196="",Q$3&lt;$D1196+Настройки!$B$7),0,MAX(0,$E1196-MAX(0,SUMIFS(Тех_Движение!$G$2:$G$5111,Тех_Движение!$D$2:$D$5111,$C1196,Тех_Движение!$B$2:$B$5111,"&lt;="&amp;Q$3)-$F1196)))</f>
        <v>#VALUE!</v>
      </c>
      <c r="R1196" s="21" t="str">
        <f t="shared" si="55"/>
        <v/>
      </c>
      <c r="S1196" s="23" t="str">
        <f>IF($B1196="","",VLOOKUP($C1196,Настройки!$A$11:$L$17,9,FALSE))</f>
        <v/>
      </c>
      <c r="T1196" s="23" t="str">
        <f t="shared" si="56"/>
        <v/>
      </c>
    </row>
    <row r="1197" spans="1:20" x14ac:dyDescent="0.3">
      <c r="A1197" s="20">
        <f>Тех_Движение!$A$1194</f>
        <v>1193</v>
      </c>
      <c r="B1197" s="20" t="str">
        <f>IF(Тех_Движение!$F$1194&gt;0,Тех_Движение!$I$1194,"")</f>
        <v/>
      </c>
      <c r="C1197" s="20" t="str">
        <f>IF($B1197="","",Тех_Движение!$D$1194)</f>
        <v/>
      </c>
      <c r="D1197" s="9" t="str">
        <f>IF($B1197="","",Тех_Движение!$B$1194)</f>
        <v/>
      </c>
      <c r="E1197" s="21" t="str">
        <f>IF($B1197="","",Тех_Движение!$F$1194)</f>
        <v/>
      </c>
      <c r="F1197" s="21" t="str">
        <f>IF($B1197="","",SUMIFS($E$5:$E1196,$C$5:$C1196,$C1197))</f>
        <v/>
      </c>
      <c r="G1197" s="21" t="str">
        <f>IF($B1197="","",MAX(0,$E1197-MAX(0,SUMIFS(Тех_Движение!$G$2:$G$5111,Тех_Движение!$D$2:$D$5111,$C1197,Тех_Движение!$B$2:$B$5111,"&lt;="&amp;Настройки!$B$5-1)-$F1197)))</f>
        <v/>
      </c>
      <c r="H1197" s="21" t="str">
        <f>IF($B1197="","",IF(AND($D1197&gt;=Настройки!$B$5,$D1197&lt;=Настройки!$B$6),$E1197,0))</f>
        <v/>
      </c>
      <c r="I1197" s="21" t="str">
        <f t="shared" si="54"/>
        <v/>
      </c>
      <c r="J1197" s="21" t="str">
        <f>IF($B1197="","",MAX(0,$E1197-MAX(0,SUMIFS(Тех_Движение!$G$2:$G$5111,Тех_Движение!$D$2:$D$5111,$C1197,Тех_Движение!$B$2:$B$5111,"&lt;="&amp;Настройки!$B$6)-$F1197)))</f>
        <v/>
      </c>
      <c r="K1197" s="21" t="e">
        <f>IF(OR($B1197="",K$3&lt;$D1197+Настройки!$B$7),0,MAX(0,$E1197-MAX(0,SUMIFS(Тех_Движение!$G$2:$G$5111,Тех_Движение!$D$2:$D$5111,$C1197,Тех_Движение!$B$2:$B$5111,"&lt;="&amp;K$3)-$F1197)))</f>
        <v>#VALUE!</v>
      </c>
      <c r="L1197" s="21" t="e">
        <f>IF(OR($B1197="",L$3&lt;$D1197+Настройки!$B$7),0,MAX(0,$E1197-MAX(0,SUMIFS(Тех_Движение!$G$2:$G$5111,Тех_Движение!$D$2:$D$5111,$C1197,Тех_Движение!$B$2:$B$5111,"&lt;="&amp;L$3)-$F1197)))</f>
        <v>#VALUE!</v>
      </c>
      <c r="M1197" s="21" t="e">
        <f>IF(OR($B1197="",M$3&lt;$D1197+Настройки!$B$7),0,MAX(0,$E1197-MAX(0,SUMIFS(Тех_Движение!$G$2:$G$5111,Тех_Движение!$D$2:$D$5111,$C1197,Тех_Движение!$B$2:$B$5111,"&lt;="&amp;M$3)-$F1197)))</f>
        <v>#VALUE!</v>
      </c>
      <c r="N1197" s="21" t="e">
        <f>IF(OR($B1197="",N$3&lt;$D1197+Настройки!$B$7),0,MAX(0,$E1197-MAX(0,SUMIFS(Тех_Движение!$G$2:$G$5111,Тех_Движение!$D$2:$D$5111,$C1197,Тех_Движение!$B$2:$B$5111,"&lt;="&amp;N$3)-$F1197)))</f>
        <v>#VALUE!</v>
      </c>
      <c r="O1197" s="21" t="e">
        <f>IF(OR($B1197="",O$3&lt;$D1197+Настройки!$B$7),0,MAX(0,$E1197-MAX(0,SUMIFS(Тех_Движение!$G$2:$G$5111,Тех_Движение!$D$2:$D$5111,$C1197,Тех_Движение!$B$2:$B$5111,"&lt;="&amp;O$3)-$F1197)))</f>
        <v>#VALUE!</v>
      </c>
      <c r="P1197" s="21" t="e">
        <f>IF(OR($B1197="",P$3&lt;$D1197+Настройки!$B$7),0,MAX(0,$E1197-MAX(0,SUMIFS(Тех_Движение!$G$2:$G$5111,Тех_Движение!$D$2:$D$5111,$C1197,Тех_Движение!$B$2:$B$5111,"&lt;="&amp;P$3)-$F1197)))</f>
        <v>#VALUE!</v>
      </c>
      <c r="Q1197" s="21" t="e">
        <f>IF(OR($B1197="",Q$3&lt;$D1197+Настройки!$B$7),0,MAX(0,$E1197-MAX(0,SUMIFS(Тех_Движение!$G$2:$G$5111,Тех_Движение!$D$2:$D$5111,$C1197,Тех_Движение!$B$2:$B$5111,"&lt;="&amp;Q$3)-$F1197)))</f>
        <v>#VALUE!</v>
      </c>
      <c r="R1197" s="21" t="str">
        <f t="shared" si="55"/>
        <v/>
      </c>
      <c r="S1197" s="23" t="str">
        <f>IF($B1197="","",VLOOKUP($C1197,Настройки!$A$11:$L$17,9,FALSE))</f>
        <v/>
      </c>
      <c r="T1197" s="23" t="str">
        <f t="shared" si="56"/>
        <v/>
      </c>
    </row>
    <row r="1198" spans="1:20" x14ac:dyDescent="0.3">
      <c r="A1198" s="20">
        <f>Тех_Движение!$A$1195</f>
        <v>1194</v>
      </c>
      <c r="B1198" s="20" t="str">
        <f>IF(Тех_Движение!$F$1195&gt;0,Тех_Движение!$I$1195,"")</f>
        <v/>
      </c>
      <c r="C1198" s="20" t="str">
        <f>IF($B1198="","",Тех_Движение!$D$1195)</f>
        <v/>
      </c>
      <c r="D1198" s="9" t="str">
        <f>IF($B1198="","",Тех_Движение!$B$1195)</f>
        <v/>
      </c>
      <c r="E1198" s="21" t="str">
        <f>IF($B1198="","",Тех_Движение!$F$1195)</f>
        <v/>
      </c>
      <c r="F1198" s="21" t="str">
        <f>IF($B1198="","",SUMIFS($E$5:$E1197,$C$5:$C1197,$C1198))</f>
        <v/>
      </c>
      <c r="G1198" s="21" t="str">
        <f>IF($B1198="","",MAX(0,$E1198-MAX(0,SUMIFS(Тех_Движение!$G$2:$G$5111,Тех_Движение!$D$2:$D$5111,$C1198,Тех_Движение!$B$2:$B$5111,"&lt;="&amp;Настройки!$B$5-1)-$F1198)))</f>
        <v/>
      </c>
      <c r="H1198" s="21" t="str">
        <f>IF($B1198="","",IF(AND($D1198&gt;=Настройки!$B$5,$D1198&lt;=Настройки!$B$6),$E1198,0))</f>
        <v/>
      </c>
      <c r="I1198" s="21" t="str">
        <f t="shared" si="54"/>
        <v/>
      </c>
      <c r="J1198" s="21" t="str">
        <f>IF($B1198="","",MAX(0,$E1198-MAX(0,SUMIFS(Тех_Движение!$G$2:$G$5111,Тех_Движение!$D$2:$D$5111,$C1198,Тех_Движение!$B$2:$B$5111,"&lt;="&amp;Настройки!$B$6)-$F1198)))</f>
        <v/>
      </c>
      <c r="K1198" s="21" t="e">
        <f>IF(OR($B1198="",K$3&lt;$D1198+Настройки!$B$7),0,MAX(0,$E1198-MAX(0,SUMIFS(Тех_Движение!$G$2:$G$5111,Тех_Движение!$D$2:$D$5111,$C1198,Тех_Движение!$B$2:$B$5111,"&lt;="&amp;K$3)-$F1198)))</f>
        <v>#VALUE!</v>
      </c>
      <c r="L1198" s="21" t="e">
        <f>IF(OR($B1198="",L$3&lt;$D1198+Настройки!$B$7),0,MAX(0,$E1198-MAX(0,SUMIFS(Тех_Движение!$G$2:$G$5111,Тех_Движение!$D$2:$D$5111,$C1198,Тех_Движение!$B$2:$B$5111,"&lt;="&amp;L$3)-$F1198)))</f>
        <v>#VALUE!</v>
      </c>
      <c r="M1198" s="21" t="e">
        <f>IF(OR($B1198="",M$3&lt;$D1198+Настройки!$B$7),0,MAX(0,$E1198-MAX(0,SUMIFS(Тех_Движение!$G$2:$G$5111,Тех_Движение!$D$2:$D$5111,$C1198,Тех_Движение!$B$2:$B$5111,"&lt;="&amp;M$3)-$F1198)))</f>
        <v>#VALUE!</v>
      </c>
      <c r="N1198" s="21" t="e">
        <f>IF(OR($B1198="",N$3&lt;$D1198+Настройки!$B$7),0,MAX(0,$E1198-MAX(0,SUMIFS(Тех_Движение!$G$2:$G$5111,Тех_Движение!$D$2:$D$5111,$C1198,Тех_Движение!$B$2:$B$5111,"&lt;="&amp;N$3)-$F1198)))</f>
        <v>#VALUE!</v>
      </c>
      <c r="O1198" s="21" t="e">
        <f>IF(OR($B1198="",O$3&lt;$D1198+Настройки!$B$7),0,MAX(0,$E1198-MAX(0,SUMIFS(Тех_Движение!$G$2:$G$5111,Тех_Движение!$D$2:$D$5111,$C1198,Тех_Движение!$B$2:$B$5111,"&lt;="&amp;O$3)-$F1198)))</f>
        <v>#VALUE!</v>
      </c>
      <c r="P1198" s="21" t="e">
        <f>IF(OR($B1198="",P$3&lt;$D1198+Настройки!$B$7),0,MAX(0,$E1198-MAX(0,SUMIFS(Тех_Движение!$G$2:$G$5111,Тех_Движение!$D$2:$D$5111,$C1198,Тех_Движение!$B$2:$B$5111,"&lt;="&amp;P$3)-$F1198)))</f>
        <v>#VALUE!</v>
      </c>
      <c r="Q1198" s="21" t="e">
        <f>IF(OR($B1198="",Q$3&lt;$D1198+Настройки!$B$7),0,MAX(0,$E1198-MAX(0,SUMIFS(Тех_Движение!$G$2:$G$5111,Тех_Движение!$D$2:$D$5111,$C1198,Тех_Движение!$B$2:$B$5111,"&lt;="&amp;Q$3)-$F1198)))</f>
        <v>#VALUE!</v>
      </c>
      <c r="R1198" s="21" t="str">
        <f t="shared" si="55"/>
        <v/>
      </c>
      <c r="S1198" s="23" t="str">
        <f>IF($B1198="","",VLOOKUP($C1198,Настройки!$A$11:$L$17,9,FALSE))</f>
        <v/>
      </c>
      <c r="T1198" s="23" t="str">
        <f t="shared" si="56"/>
        <v/>
      </c>
    </row>
    <row r="1199" spans="1:20" x14ac:dyDescent="0.3">
      <c r="A1199" s="20">
        <f>Тех_Движение!$A$1196</f>
        <v>1195</v>
      </c>
      <c r="B1199" s="20" t="str">
        <f>IF(Тех_Движение!$F$1196&gt;0,Тех_Движение!$I$1196,"")</f>
        <v/>
      </c>
      <c r="C1199" s="20" t="str">
        <f>IF($B1199="","",Тех_Движение!$D$1196)</f>
        <v/>
      </c>
      <c r="D1199" s="9" t="str">
        <f>IF($B1199="","",Тех_Движение!$B$1196)</f>
        <v/>
      </c>
      <c r="E1199" s="21" t="str">
        <f>IF($B1199="","",Тех_Движение!$F$1196)</f>
        <v/>
      </c>
      <c r="F1199" s="21" t="str">
        <f>IF($B1199="","",SUMIFS($E$5:$E1198,$C$5:$C1198,$C1199))</f>
        <v/>
      </c>
      <c r="G1199" s="21" t="str">
        <f>IF($B1199="","",MAX(0,$E1199-MAX(0,SUMIFS(Тех_Движение!$G$2:$G$5111,Тех_Движение!$D$2:$D$5111,$C1199,Тех_Движение!$B$2:$B$5111,"&lt;="&amp;Настройки!$B$5-1)-$F1199)))</f>
        <v/>
      </c>
      <c r="H1199" s="21" t="str">
        <f>IF($B1199="","",IF(AND($D1199&gt;=Настройки!$B$5,$D1199&lt;=Настройки!$B$6),$E1199,0))</f>
        <v/>
      </c>
      <c r="I1199" s="21" t="str">
        <f t="shared" si="54"/>
        <v/>
      </c>
      <c r="J1199" s="21" t="str">
        <f>IF($B1199="","",MAX(0,$E1199-MAX(0,SUMIFS(Тех_Движение!$G$2:$G$5111,Тех_Движение!$D$2:$D$5111,$C1199,Тех_Движение!$B$2:$B$5111,"&lt;="&amp;Настройки!$B$6)-$F1199)))</f>
        <v/>
      </c>
      <c r="K1199" s="21" t="e">
        <f>IF(OR($B1199="",K$3&lt;$D1199+Настройки!$B$7),0,MAX(0,$E1199-MAX(0,SUMIFS(Тех_Движение!$G$2:$G$5111,Тех_Движение!$D$2:$D$5111,$C1199,Тех_Движение!$B$2:$B$5111,"&lt;="&amp;K$3)-$F1199)))</f>
        <v>#VALUE!</v>
      </c>
      <c r="L1199" s="21" t="e">
        <f>IF(OR($B1199="",L$3&lt;$D1199+Настройки!$B$7),0,MAX(0,$E1199-MAX(0,SUMIFS(Тех_Движение!$G$2:$G$5111,Тех_Движение!$D$2:$D$5111,$C1199,Тех_Движение!$B$2:$B$5111,"&lt;="&amp;L$3)-$F1199)))</f>
        <v>#VALUE!</v>
      </c>
      <c r="M1199" s="21" t="e">
        <f>IF(OR($B1199="",M$3&lt;$D1199+Настройки!$B$7),0,MAX(0,$E1199-MAX(0,SUMIFS(Тех_Движение!$G$2:$G$5111,Тех_Движение!$D$2:$D$5111,$C1199,Тех_Движение!$B$2:$B$5111,"&lt;="&amp;M$3)-$F1199)))</f>
        <v>#VALUE!</v>
      </c>
      <c r="N1199" s="21" t="e">
        <f>IF(OR($B1199="",N$3&lt;$D1199+Настройки!$B$7),0,MAX(0,$E1199-MAX(0,SUMIFS(Тех_Движение!$G$2:$G$5111,Тех_Движение!$D$2:$D$5111,$C1199,Тех_Движение!$B$2:$B$5111,"&lt;="&amp;N$3)-$F1199)))</f>
        <v>#VALUE!</v>
      </c>
      <c r="O1199" s="21" t="e">
        <f>IF(OR($B1199="",O$3&lt;$D1199+Настройки!$B$7),0,MAX(0,$E1199-MAX(0,SUMIFS(Тех_Движение!$G$2:$G$5111,Тех_Движение!$D$2:$D$5111,$C1199,Тех_Движение!$B$2:$B$5111,"&lt;="&amp;O$3)-$F1199)))</f>
        <v>#VALUE!</v>
      </c>
      <c r="P1199" s="21" t="e">
        <f>IF(OR($B1199="",P$3&lt;$D1199+Настройки!$B$7),0,MAX(0,$E1199-MAX(0,SUMIFS(Тех_Движение!$G$2:$G$5111,Тех_Движение!$D$2:$D$5111,$C1199,Тех_Движение!$B$2:$B$5111,"&lt;="&amp;P$3)-$F1199)))</f>
        <v>#VALUE!</v>
      </c>
      <c r="Q1199" s="21" t="e">
        <f>IF(OR($B1199="",Q$3&lt;$D1199+Настройки!$B$7),0,MAX(0,$E1199-MAX(0,SUMIFS(Тех_Движение!$G$2:$G$5111,Тех_Движение!$D$2:$D$5111,$C1199,Тех_Движение!$B$2:$B$5111,"&lt;="&amp;Q$3)-$F1199)))</f>
        <v>#VALUE!</v>
      </c>
      <c r="R1199" s="21" t="str">
        <f t="shared" si="55"/>
        <v/>
      </c>
      <c r="S1199" s="23" t="str">
        <f>IF($B1199="","",VLOOKUP($C1199,Настройки!$A$11:$L$17,9,FALSE))</f>
        <v/>
      </c>
      <c r="T1199" s="23" t="str">
        <f t="shared" si="56"/>
        <v/>
      </c>
    </row>
    <row r="1200" spans="1:20" x14ac:dyDescent="0.3">
      <c r="A1200" s="20">
        <f>Тех_Движение!$A$1197</f>
        <v>1196</v>
      </c>
      <c r="B1200" s="20" t="str">
        <f>IF(Тех_Движение!$F$1197&gt;0,Тех_Движение!$I$1197,"")</f>
        <v/>
      </c>
      <c r="C1200" s="20" t="str">
        <f>IF($B1200="","",Тех_Движение!$D$1197)</f>
        <v/>
      </c>
      <c r="D1200" s="9" t="str">
        <f>IF($B1200="","",Тех_Движение!$B$1197)</f>
        <v/>
      </c>
      <c r="E1200" s="21" t="str">
        <f>IF($B1200="","",Тех_Движение!$F$1197)</f>
        <v/>
      </c>
      <c r="F1200" s="21" t="str">
        <f>IF($B1200="","",SUMIFS($E$5:$E1199,$C$5:$C1199,$C1200))</f>
        <v/>
      </c>
      <c r="G1200" s="21" t="str">
        <f>IF($B1200="","",MAX(0,$E1200-MAX(0,SUMIFS(Тех_Движение!$G$2:$G$5111,Тех_Движение!$D$2:$D$5111,$C1200,Тех_Движение!$B$2:$B$5111,"&lt;="&amp;Настройки!$B$5-1)-$F1200)))</f>
        <v/>
      </c>
      <c r="H1200" s="21" t="str">
        <f>IF($B1200="","",IF(AND($D1200&gt;=Настройки!$B$5,$D1200&lt;=Настройки!$B$6),$E1200,0))</f>
        <v/>
      </c>
      <c r="I1200" s="21" t="str">
        <f t="shared" si="54"/>
        <v/>
      </c>
      <c r="J1200" s="21" t="str">
        <f>IF($B1200="","",MAX(0,$E1200-MAX(0,SUMIFS(Тех_Движение!$G$2:$G$5111,Тех_Движение!$D$2:$D$5111,$C1200,Тех_Движение!$B$2:$B$5111,"&lt;="&amp;Настройки!$B$6)-$F1200)))</f>
        <v/>
      </c>
      <c r="K1200" s="21" t="e">
        <f>IF(OR($B1200="",K$3&lt;$D1200+Настройки!$B$7),0,MAX(0,$E1200-MAX(0,SUMIFS(Тех_Движение!$G$2:$G$5111,Тех_Движение!$D$2:$D$5111,$C1200,Тех_Движение!$B$2:$B$5111,"&lt;="&amp;K$3)-$F1200)))</f>
        <v>#VALUE!</v>
      </c>
      <c r="L1200" s="21" t="e">
        <f>IF(OR($B1200="",L$3&lt;$D1200+Настройки!$B$7),0,MAX(0,$E1200-MAX(0,SUMIFS(Тех_Движение!$G$2:$G$5111,Тех_Движение!$D$2:$D$5111,$C1200,Тех_Движение!$B$2:$B$5111,"&lt;="&amp;L$3)-$F1200)))</f>
        <v>#VALUE!</v>
      </c>
      <c r="M1200" s="21" t="e">
        <f>IF(OR($B1200="",M$3&lt;$D1200+Настройки!$B$7),0,MAX(0,$E1200-MAX(0,SUMIFS(Тех_Движение!$G$2:$G$5111,Тех_Движение!$D$2:$D$5111,$C1200,Тех_Движение!$B$2:$B$5111,"&lt;="&amp;M$3)-$F1200)))</f>
        <v>#VALUE!</v>
      </c>
      <c r="N1200" s="21" t="e">
        <f>IF(OR($B1200="",N$3&lt;$D1200+Настройки!$B$7),0,MAX(0,$E1200-MAX(0,SUMIFS(Тех_Движение!$G$2:$G$5111,Тех_Движение!$D$2:$D$5111,$C1200,Тех_Движение!$B$2:$B$5111,"&lt;="&amp;N$3)-$F1200)))</f>
        <v>#VALUE!</v>
      </c>
      <c r="O1200" s="21" t="e">
        <f>IF(OR($B1200="",O$3&lt;$D1200+Настройки!$B$7),0,MAX(0,$E1200-MAX(0,SUMIFS(Тех_Движение!$G$2:$G$5111,Тех_Движение!$D$2:$D$5111,$C1200,Тех_Движение!$B$2:$B$5111,"&lt;="&amp;O$3)-$F1200)))</f>
        <v>#VALUE!</v>
      </c>
      <c r="P1200" s="21" t="e">
        <f>IF(OR($B1200="",P$3&lt;$D1200+Настройки!$B$7),0,MAX(0,$E1200-MAX(0,SUMIFS(Тех_Движение!$G$2:$G$5111,Тех_Движение!$D$2:$D$5111,$C1200,Тех_Движение!$B$2:$B$5111,"&lt;="&amp;P$3)-$F1200)))</f>
        <v>#VALUE!</v>
      </c>
      <c r="Q1200" s="21" t="e">
        <f>IF(OR($B1200="",Q$3&lt;$D1200+Настройки!$B$7),0,MAX(0,$E1200-MAX(0,SUMIFS(Тех_Движение!$G$2:$G$5111,Тех_Движение!$D$2:$D$5111,$C1200,Тех_Движение!$B$2:$B$5111,"&lt;="&amp;Q$3)-$F1200)))</f>
        <v>#VALUE!</v>
      </c>
      <c r="R1200" s="21" t="str">
        <f t="shared" si="55"/>
        <v/>
      </c>
      <c r="S1200" s="23" t="str">
        <f>IF($B1200="","",VLOOKUP($C1200,Настройки!$A$11:$L$17,9,FALSE))</f>
        <v/>
      </c>
      <c r="T1200" s="23" t="str">
        <f t="shared" si="56"/>
        <v/>
      </c>
    </row>
    <row r="1201" spans="1:20" x14ac:dyDescent="0.3">
      <c r="A1201" s="20">
        <f>Тех_Движение!$A$1198</f>
        <v>1197</v>
      </c>
      <c r="B1201" s="20" t="str">
        <f>IF(Тех_Движение!$F$1198&gt;0,Тех_Движение!$I$1198,"")</f>
        <v/>
      </c>
      <c r="C1201" s="20" t="str">
        <f>IF($B1201="","",Тех_Движение!$D$1198)</f>
        <v/>
      </c>
      <c r="D1201" s="9" t="str">
        <f>IF($B1201="","",Тех_Движение!$B$1198)</f>
        <v/>
      </c>
      <c r="E1201" s="21" t="str">
        <f>IF($B1201="","",Тех_Движение!$F$1198)</f>
        <v/>
      </c>
      <c r="F1201" s="21" t="str">
        <f>IF($B1201="","",SUMIFS($E$5:$E1200,$C$5:$C1200,$C1201))</f>
        <v/>
      </c>
      <c r="G1201" s="21" t="str">
        <f>IF($B1201="","",MAX(0,$E1201-MAX(0,SUMIFS(Тех_Движение!$G$2:$G$5111,Тех_Движение!$D$2:$D$5111,$C1201,Тех_Движение!$B$2:$B$5111,"&lt;="&amp;Настройки!$B$5-1)-$F1201)))</f>
        <v/>
      </c>
      <c r="H1201" s="21" t="str">
        <f>IF($B1201="","",IF(AND($D1201&gt;=Настройки!$B$5,$D1201&lt;=Настройки!$B$6),$E1201,0))</f>
        <v/>
      </c>
      <c r="I1201" s="21" t="str">
        <f t="shared" si="54"/>
        <v/>
      </c>
      <c r="J1201" s="21" t="str">
        <f>IF($B1201="","",MAX(0,$E1201-MAX(0,SUMIFS(Тех_Движение!$G$2:$G$5111,Тех_Движение!$D$2:$D$5111,$C1201,Тех_Движение!$B$2:$B$5111,"&lt;="&amp;Настройки!$B$6)-$F1201)))</f>
        <v/>
      </c>
      <c r="K1201" s="21" t="e">
        <f>IF(OR($B1201="",K$3&lt;$D1201+Настройки!$B$7),0,MAX(0,$E1201-MAX(0,SUMIFS(Тех_Движение!$G$2:$G$5111,Тех_Движение!$D$2:$D$5111,$C1201,Тех_Движение!$B$2:$B$5111,"&lt;="&amp;K$3)-$F1201)))</f>
        <v>#VALUE!</v>
      </c>
      <c r="L1201" s="21" t="e">
        <f>IF(OR($B1201="",L$3&lt;$D1201+Настройки!$B$7),0,MAX(0,$E1201-MAX(0,SUMIFS(Тех_Движение!$G$2:$G$5111,Тех_Движение!$D$2:$D$5111,$C1201,Тех_Движение!$B$2:$B$5111,"&lt;="&amp;L$3)-$F1201)))</f>
        <v>#VALUE!</v>
      </c>
      <c r="M1201" s="21" t="e">
        <f>IF(OR($B1201="",M$3&lt;$D1201+Настройки!$B$7),0,MAX(0,$E1201-MAX(0,SUMIFS(Тех_Движение!$G$2:$G$5111,Тех_Движение!$D$2:$D$5111,$C1201,Тех_Движение!$B$2:$B$5111,"&lt;="&amp;M$3)-$F1201)))</f>
        <v>#VALUE!</v>
      </c>
      <c r="N1201" s="21" t="e">
        <f>IF(OR($B1201="",N$3&lt;$D1201+Настройки!$B$7),0,MAX(0,$E1201-MAX(0,SUMIFS(Тех_Движение!$G$2:$G$5111,Тех_Движение!$D$2:$D$5111,$C1201,Тех_Движение!$B$2:$B$5111,"&lt;="&amp;N$3)-$F1201)))</f>
        <v>#VALUE!</v>
      </c>
      <c r="O1201" s="21" t="e">
        <f>IF(OR($B1201="",O$3&lt;$D1201+Настройки!$B$7),0,MAX(0,$E1201-MAX(0,SUMIFS(Тех_Движение!$G$2:$G$5111,Тех_Движение!$D$2:$D$5111,$C1201,Тех_Движение!$B$2:$B$5111,"&lt;="&amp;O$3)-$F1201)))</f>
        <v>#VALUE!</v>
      </c>
      <c r="P1201" s="21" t="e">
        <f>IF(OR($B1201="",P$3&lt;$D1201+Настройки!$B$7),0,MAX(0,$E1201-MAX(0,SUMIFS(Тех_Движение!$G$2:$G$5111,Тех_Движение!$D$2:$D$5111,$C1201,Тех_Движение!$B$2:$B$5111,"&lt;="&amp;P$3)-$F1201)))</f>
        <v>#VALUE!</v>
      </c>
      <c r="Q1201" s="21" t="e">
        <f>IF(OR($B1201="",Q$3&lt;$D1201+Настройки!$B$7),0,MAX(0,$E1201-MAX(0,SUMIFS(Тех_Движение!$G$2:$G$5111,Тех_Движение!$D$2:$D$5111,$C1201,Тех_Движение!$B$2:$B$5111,"&lt;="&amp;Q$3)-$F1201)))</f>
        <v>#VALUE!</v>
      </c>
      <c r="R1201" s="21" t="str">
        <f t="shared" si="55"/>
        <v/>
      </c>
      <c r="S1201" s="23" t="str">
        <f>IF($B1201="","",VLOOKUP($C1201,Настройки!$A$11:$L$17,9,FALSE))</f>
        <v/>
      </c>
      <c r="T1201" s="23" t="str">
        <f t="shared" si="56"/>
        <v/>
      </c>
    </row>
    <row r="1202" spans="1:20" x14ac:dyDescent="0.3">
      <c r="A1202" s="20">
        <f>Тех_Движение!$A$1199</f>
        <v>1198</v>
      </c>
      <c r="B1202" s="20" t="str">
        <f>IF(Тех_Движение!$F$1199&gt;0,Тех_Движение!$I$1199,"")</f>
        <v/>
      </c>
      <c r="C1202" s="20" t="str">
        <f>IF($B1202="","",Тех_Движение!$D$1199)</f>
        <v/>
      </c>
      <c r="D1202" s="9" t="str">
        <f>IF($B1202="","",Тех_Движение!$B$1199)</f>
        <v/>
      </c>
      <c r="E1202" s="21" t="str">
        <f>IF($B1202="","",Тех_Движение!$F$1199)</f>
        <v/>
      </c>
      <c r="F1202" s="21" t="str">
        <f>IF($B1202="","",SUMIFS($E$5:$E1201,$C$5:$C1201,$C1202))</f>
        <v/>
      </c>
      <c r="G1202" s="21" t="str">
        <f>IF($B1202="","",MAX(0,$E1202-MAX(0,SUMIFS(Тех_Движение!$G$2:$G$5111,Тех_Движение!$D$2:$D$5111,$C1202,Тех_Движение!$B$2:$B$5111,"&lt;="&amp;Настройки!$B$5-1)-$F1202)))</f>
        <v/>
      </c>
      <c r="H1202" s="21" t="str">
        <f>IF($B1202="","",IF(AND($D1202&gt;=Настройки!$B$5,$D1202&lt;=Настройки!$B$6),$E1202,0))</f>
        <v/>
      </c>
      <c r="I1202" s="21" t="str">
        <f t="shared" si="54"/>
        <v/>
      </c>
      <c r="J1202" s="21" t="str">
        <f>IF($B1202="","",MAX(0,$E1202-MAX(0,SUMIFS(Тех_Движение!$G$2:$G$5111,Тех_Движение!$D$2:$D$5111,$C1202,Тех_Движение!$B$2:$B$5111,"&lt;="&amp;Настройки!$B$6)-$F1202)))</f>
        <v/>
      </c>
      <c r="K1202" s="21" t="e">
        <f>IF(OR($B1202="",K$3&lt;$D1202+Настройки!$B$7),0,MAX(0,$E1202-MAX(0,SUMIFS(Тех_Движение!$G$2:$G$5111,Тех_Движение!$D$2:$D$5111,$C1202,Тех_Движение!$B$2:$B$5111,"&lt;="&amp;K$3)-$F1202)))</f>
        <v>#VALUE!</v>
      </c>
      <c r="L1202" s="21" t="e">
        <f>IF(OR($B1202="",L$3&lt;$D1202+Настройки!$B$7),0,MAX(0,$E1202-MAX(0,SUMIFS(Тех_Движение!$G$2:$G$5111,Тех_Движение!$D$2:$D$5111,$C1202,Тех_Движение!$B$2:$B$5111,"&lt;="&amp;L$3)-$F1202)))</f>
        <v>#VALUE!</v>
      </c>
      <c r="M1202" s="21" t="e">
        <f>IF(OR($B1202="",M$3&lt;$D1202+Настройки!$B$7),0,MAX(0,$E1202-MAX(0,SUMIFS(Тех_Движение!$G$2:$G$5111,Тех_Движение!$D$2:$D$5111,$C1202,Тех_Движение!$B$2:$B$5111,"&lt;="&amp;M$3)-$F1202)))</f>
        <v>#VALUE!</v>
      </c>
      <c r="N1202" s="21" t="e">
        <f>IF(OR($B1202="",N$3&lt;$D1202+Настройки!$B$7),0,MAX(0,$E1202-MAX(0,SUMIFS(Тех_Движение!$G$2:$G$5111,Тех_Движение!$D$2:$D$5111,$C1202,Тех_Движение!$B$2:$B$5111,"&lt;="&amp;N$3)-$F1202)))</f>
        <v>#VALUE!</v>
      </c>
      <c r="O1202" s="21" t="e">
        <f>IF(OR($B1202="",O$3&lt;$D1202+Настройки!$B$7),0,MAX(0,$E1202-MAX(0,SUMIFS(Тех_Движение!$G$2:$G$5111,Тех_Движение!$D$2:$D$5111,$C1202,Тех_Движение!$B$2:$B$5111,"&lt;="&amp;O$3)-$F1202)))</f>
        <v>#VALUE!</v>
      </c>
      <c r="P1202" s="21" t="e">
        <f>IF(OR($B1202="",P$3&lt;$D1202+Настройки!$B$7),0,MAX(0,$E1202-MAX(0,SUMIFS(Тех_Движение!$G$2:$G$5111,Тех_Движение!$D$2:$D$5111,$C1202,Тех_Движение!$B$2:$B$5111,"&lt;="&amp;P$3)-$F1202)))</f>
        <v>#VALUE!</v>
      </c>
      <c r="Q1202" s="21" t="e">
        <f>IF(OR($B1202="",Q$3&lt;$D1202+Настройки!$B$7),0,MAX(0,$E1202-MAX(0,SUMIFS(Тех_Движение!$G$2:$G$5111,Тех_Движение!$D$2:$D$5111,$C1202,Тех_Движение!$B$2:$B$5111,"&lt;="&amp;Q$3)-$F1202)))</f>
        <v>#VALUE!</v>
      </c>
      <c r="R1202" s="21" t="str">
        <f t="shared" si="55"/>
        <v/>
      </c>
      <c r="S1202" s="23" t="str">
        <f>IF($B1202="","",VLOOKUP($C1202,Настройки!$A$11:$L$17,9,FALSE))</f>
        <v/>
      </c>
      <c r="T1202" s="23" t="str">
        <f t="shared" si="56"/>
        <v/>
      </c>
    </row>
    <row r="1203" spans="1:20" x14ac:dyDescent="0.3">
      <c r="A1203" s="20">
        <f>Тех_Движение!$A$1200</f>
        <v>1199</v>
      </c>
      <c r="B1203" s="20" t="str">
        <f>IF(Тех_Движение!$F$1200&gt;0,Тех_Движение!$I$1200,"")</f>
        <v/>
      </c>
      <c r="C1203" s="20" t="str">
        <f>IF($B1203="","",Тех_Движение!$D$1200)</f>
        <v/>
      </c>
      <c r="D1203" s="9" t="str">
        <f>IF($B1203="","",Тех_Движение!$B$1200)</f>
        <v/>
      </c>
      <c r="E1203" s="21" t="str">
        <f>IF($B1203="","",Тех_Движение!$F$1200)</f>
        <v/>
      </c>
      <c r="F1203" s="21" t="str">
        <f>IF($B1203="","",SUMIFS($E$5:$E1202,$C$5:$C1202,$C1203))</f>
        <v/>
      </c>
      <c r="G1203" s="21" t="str">
        <f>IF($B1203="","",MAX(0,$E1203-MAX(0,SUMIFS(Тех_Движение!$G$2:$G$5111,Тех_Движение!$D$2:$D$5111,$C1203,Тех_Движение!$B$2:$B$5111,"&lt;="&amp;Настройки!$B$5-1)-$F1203)))</f>
        <v/>
      </c>
      <c r="H1203" s="21" t="str">
        <f>IF($B1203="","",IF(AND($D1203&gt;=Настройки!$B$5,$D1203&lt;=Настройки!$B$6),$E1203,0))</f>
        <v/>
      </c>
      <c r="I1203" s="21" t="str">
        <f t="shared" si="54"/>
        <v/>
      </c>
      <c r="J1203" s="21" t="str">
        <f>IF($B1203="","",MAX(0,$E1203-MAX(0,SUMIFS(Тех_Движение!$G$2:$G$5111,Тех_Движение!$D$2:$D$5111,$C1203,Тех_Движение!$B$2:$B$5111,"&lt;="&amp;Настройки!$B$6)-$F1203)))</f>
        <v/>
      </c>
      <c r="K1203" s="21" t="e">
        <f>IF(OR($B1203="",K$3&lt;$D1203+Настройки!$B$7),0,MAX(0,$E1203-MAX(0,SUMIFS(Тех_Движение!$G$2:$G$5111,Тех_Движение!$D$2:$D$5111,$C1203,Тех_Движение!$B$2:$B$5111,"&lt;="&amp;K$3)-$F1203)))</f>
        <v>#VALUE!</v>
      </c>
      <c r="L1203" s="21" t="e">
        <f>IF(OR($B1203="",L$3&lt;$D1203+Настройки!$B$7),0,MAX(0,$E1203-MAX(0,SUMIFS(Тех_Движение!$G$2:$G$5111,Тех_Движение!$D$2:$D$5111,$C1203,Тех_Движение!$B$2:$B$5111,"&lt;="&amp;L$3)-$F1203)))</f>
        <v>#VALUE!</v>
      </c>
      <c r="M1203" s="21" t="e">
        <f>IF(OR($B1203="",M$3&lt;$D1203+Настройки!$B$7),0,MAX(0,$E1203-MAX(0,SUMIFS(Тех_Движение!$G$2:$G$5111,Тех_Движение!$D$2:$D$5111,$C1203,Тех_Движение!$B$2:$B$5111,"&lt;="&amp;M$3)-$F1203)))</f>
        <v>#VALUE!</v>
      </c>
      <c r="N1203" s="21" t="e">
        <f>IF(OR($B1203="",N$3&lt;$D1203+Настройки!$B$7),0,MAX(0,$E1203-MAX(0,SUMIFS(Тех_Движение!$G$2:$G$5111,Тех_Движение!$D$2:$D$5111,$C1203,Тех_Движение!$B$2:$B$5111,"&lt;="&amp;N$3)-$F1203)))</f>
        <v>#VALUE!</v>
      </c>
      <c r="O1203" s="21" t="e">
        <f>IF(OR($B1203="",O$3&lt;$D1203+Настройки!$B$7),0,MAX(0,$E1203-MAX(0,SUMIFS(Тех_Движение!$G$2:$G$5111,Тех_Движение!$D$2:$D$5111,$C1203,Тех_Движение!$B$2:$B$5111,"&lt;="&amp;O$3)-$F1203)))</f>
        <v>#VALUE!</v>
      </c>
      <c r="P1203" s="21" t="e">
        <f>IF(OR($B1203="",P$3&lt;$D1203+Настройки!$B$7),0,MAX(0,$E1203-MAX(0,SUMIFS(Тех_Движение!$G$2:$G$5111,Тех_Движение!$D$2:$D$5111,$C1203,Тех_Движение!$B$2:$B$5111,"&lt;="&amp;P$3)-$F1203)))</f>
        <v>#VALUE!</v>
      </c>
      <c r="Q1203" s="21" t="e">
        <f>IF(OR($B1203="",Q$3&lt;$D1203+Настройки!$B$7),0,MAX(0,$E1203-MAX(0,SUMIFS(Тех_Движение!$G$2:$G$5111,Тех_Движение!$D$2:$D$5111,$C1203,Тех_Движение!$B$2:$B$5111,"&lt;="&amp;Q$3)-$F1203)))</f>
        <v>#VALUE!</v>
      </c>
      <c r="R1203" s="21" t="str">
        <f t="shared" si="55"/>
        <v/>
      </c>
      <c r="S1203" s="23" t="str">
        <f>IF($B1203="","",VLOOKUP($C1203,Настройки!$A$11:$L$17,9,FALSE))</f>
        <v/>
      </c>
      <c r="T1203" s="23" t="str">
        <f t="shared" si="56"/>
        <v/>
      </c>
    </row>
    <row r="1204" spans="1:20" x14ac:dyDescent="0.3">
      <c r="A1204" s="20">
        <f>Тех_Движение!$A$1201</f>
        <v>1200</v>
      </c>
      <c r="B1204" s="20" t="str">
        <f>IF(Тех_Движение!$F$1201&gt;0,Тех_Движение!$I$1201,"")</f>
        <v/>
      </c>
      <c r="C1204" s="20" t="str">
        <f>IF($B1204="","",Тех_Движение!$D$1201)</f>
        <v/>
      </c>
      <c r="D1204" s="9" t="str">
        <f>IF($B1204="","",Тех_Движение!$B$1201)</f>
        <v/>
      </c>
      <c r="E1204" s="21" t="str">
        <f>IF($B1204="","",Тех_Движение!$F$1201)</f>
        <v/>
      </c>
      <c r="F1204" s="21" t="str">
        <f>IF($B1204="","",SUMIFS($E$5:$E1203,$C$5:$C1203,$C1204))</f>
        <v/>
      </c>
      <c r="G1204" s="21" t="str">
        <f>IF($B1204="","",MAX(0,$E1204-MAX(0,SUMIFS(Тех_Движение!$G$2:$G$5111,Тех_Движение!$D$2:$D$5111,$C1204,Тех_Движение!$B$2:$B$5111,"&lt;="&amp;Настройки!$B$5-1)-$F1204)))</f>
        <v/>
      </c>
      <c r="H1204" s="21" t="str">
        <f>IF($B1204="","",IF(AND($D1204&gt;=Настройки!$B$5,$D1204&lt;=Настройки!$B$6),$E1204,0))</f>
        <v/>
      </c>
      <c r="I1204" s="21" t="str">
        <f t="shared" si="54"/>
        <v/>
      </c>
      <c r="J1204" s="21" t="str">
        <f>IF($B1204="","",MAX(0,$E1204-MAX(0,SUMIFS(Тех_Движение!$G$2:$G$5111,Тех_Движение!$D$2:$D$5111,$C1204,Тех_Движение!$B$2:$B$5111,"&lt;="&amp;Настройки!$B$6)-$F1204)))</f>
        <v/>
      </c>
      <c r="K1204" s="21" t="e">
        <f>IF(OR($B1204="",K$3&lt;$D1204+Настройки!$B$7),0,MAX(0,$E1204-MAX(0,SUMIFS(Тех_Движение!$G$2:$G$5111,Тех_Движение!$D$2:$D$5111,$C1204,Тех_Движение!$B$2:$B$5111,"&lt;="&amp;K$3)-$F1204)))</f>
        <v>#VALUE!</v>
      </c>
      <c r="L1204" s="21" t="e">
        <f>IF(OR($B1204="",L$3&lt;$D1204+Настройки!$B$7),0,MAX(0,$E1204-MAX(0,SUMIFS(Тех_Движение!$G$2:$G$5111,Тех_Движение!$D$2:$D$5111,$C1204,Тех_Движение!$B$2:$B$5111,"&lt;="&amp;L$3)-$F1204)))</f>
        <v>#VALUE!</v>
      </c>
      <c r="M1204" s="21" t="e">
        <f>IF(OR($B1204="",M$3&lt;$D1204+Настройки!$B$7),0,MAX(0,$E1204-MAX(0,SUMIFS(Тех_Движение!$G$2:$G$5111,Тех_Движение!$D$2:$D$5111,$C1204,Тех_Движение!$B$2:$B$5111,"&lt;="&amp;M$3)-$F1204)))</f>
        <v>#VALUE!</v>
      </c>
      <c r="N1204" s="21" t="e">
        <f>IF(OR($B1204="",N$3&lt;$D1204+Настройки!$B$7),0,MAX(0,$E1204-MAX(0,SUMIFS(Тех_Движение!$G$2:$G$5111,Тех_Движение!$D$2:$D$5111,$C1204,Тех_Движение!$B$2:$B$5111,"&lt;="&amp;N$3)-$F1204)))</f>
        <v>#VALUE!</v>
      </c>
      <c r="O1204" s="21" t="e">
        <f>IF(OR($B1204="",O$3&lt;$D1204+Настройки!$B$7),0,MAX(0,$E1204-MAX(0,SUMIFS(Тех_Движение!$G$2:$G$5111,Тех_Движение!$D$2:$D$5111,$C1204,Тех_Движение!$B$2:$B$5111,"&lt;="&amp;O$3)-$F1204)))</f>
        <v>#VALUE!</v>
      </c>
      <c r="P1204" s="21" t="e">
        <f>IF(OR($B1204="",P$3&lt;$D1204+Настройки!$B$7),0,MAX(0,$E1204-MAX(0,SUMIFS(Тех_Движение!$G$2:$G$5111,Тех_Движение!$D$2:$D$5111,$C1204,Тех_Движение!$B$2:$B$5111,"&lt;="&amp;P$3)-$F1204)))</f>
        <v>#VALUE!</v>
      </c>
      <c r="Q1204" s="21" t="e">
        <f>IF(OR($B1204="",Q$3&lt;$D1204+Настройки!$B$7),0,MAX(0,$E1204-MAX(0,SUMIFS(Тех_Движение!$G$2:$G$5111,Тех_Движение!$D$2:$D$5111,$C1204,Тех_Движение!$B$2:$B$5111,"&lt;="&amp;Q$3)-$F1204)))</f>
        <v>#VALUE!</v>
      </c>
      <c r="R1204" s="21" t="str">
        <f t="shared" si="55"/>
        <v/>
      </c>
      <c r="S1204" s="23" t="str">
        <f>IF($B1204="","",VLOOKUP($C1204,Настройки!$A$11:$L$17,9,FALSE))</f>
        <v/>
      </c>
      <c r="T1204" s="23" t="str">
        <f t="shared" si="56"/>
        <v/>
      </c>
    </row>
    <row r="1205" spans="1:20" x14ac:dyDescent="0.3">
      <c r="A1205" s="20">
        <f>Тех_Движение!$A$1202</f>
        <v>1201</v>
      </c>
      <c r="B1205" s="20" t="str">
        <f>IF(Тех_Движение!$F$1202&gt;0,Тех_Движение!$I$1202,"")</f>
        <v/>
      </c>
      <c r="C1205" s="20" t="str">
        <f>IF($B1205="","",Тех_Движение!$D$1202)</f>
        <v/>
      </c>
      <c r="D1205" s="9" t="str">
        <f>IF($B1205="","",Тех_Движение!$B$1202)</f>
        <v/>
      </c>
      <c r="E1205" s="21" t="str">
        <f>IF($B1205="","",Тех_Движение!$F$1202)</f>
        <v/>
      </c>
      <c r="F1205" s="21" t="str">
        <f>IF($B1205="","",SUMIFS($E$5:$E1204,$C$5:$C1204,$C1205))</f>
        <v/>
      </c>
      <c r="G1205" s="21" t="str">
        <f>IF($B1205="","",MAX(0,$E1205-MAX(0,SUMIFS(Тех_Движение!$G$2:$G$5111,Тех_Движение!$D$2:$D$5111,$C1205,Тех_Движение!$B$2:$B$5111,"&lt;="&amp;Настройки!$B$5-1)-$F1205)))</f>
        <v/>
      </c>
      <c r="H1205" s="21" t="str">
        <f>IF($B1205="","",IF(AND($D1205&gt;=Настройки!$B$5,$D1205&lt;=Настройки!$B$6),$E1205,0))</f>
        <v/>
      </c>
      <c r="I1205" s="21" t="str">
        <f t="shared" si="54"/>
        <v/>
      </c>
      <c r="J1205" s="21" t="str">
        <f>IF($B1205="","",MAX(0,$E1205-MAX(0,SUMIFS(Тех_Движение!$G$2:$G$5111,Тех_Движение!$D$2:$D$5111,$C1205,Тех_Движение!$B$2:$B$5111,"&lt;="&amp;Настройки!$B$6)-$F1205)))</f>
        <v/>
      </c>
      <c r="K1205" s="21" t="e">
        <f>IF(OR($B1205="",K$3&lt;$D1205+Настройки!$B$7),0,MAX(0,$E1205-MAX(0,SUMIFS(Тех_Движение!$G$2:$G$5111,Тех_Движение!$D$2:$D$5111,$C1205,Тех_Движение!$B$2:$B$5111,"&lt;="&amp;K$3)-$F1205)))</f>
        <v>#VALUE!</v>
      </c>
      <c r="L1205" s="21" t="e">
        <f>IF(OR($B1205="",L$3&lt;$D1205+Настройки!$B$7),0,MAX(0,$E1205-MAX(0,SUMIFS(Тех_Движение!$G$2:$G$5111,Тех_Движение!$D$2:$D$5111,$C1205,Тех_Движение!$B$2:$B$5111,"&lt;="&amp;L$3)-$F1205)))</f>
        <v>#VALUE!</v>
      </c>
      <c r="M1205" s="21" t="e">
        <f>IF(OR($B1205="",M$3&lt;$D1205+Настройки!$B$7),0,MAX(0,$E1205-MAX(0,SUMIFS(Тех_Движение!$G$2:$G$5111,Тех_Движение!$D$2:$D$5111,$C1205,Тех_Движение!$B$2:$B$5111,"&lt;="&amp;M$3)-$F1205)))</f>
        <v>#VALUE!</v>
      </c>
      <c r="N1205" s="21" t="e">
        <f>IF(OR($B1205="",N$3&lt;$D1205+Настройки!$B$7),0,MAX(0,$E1205-MAX(0,SUMIFS(Тех_Движение!$G$2:$G$5111,Тех_Движение!$D$2:$D$5111,$C1205,Тех_Движение!$B$2:$B$5111,"&lt;="&amp;N$3)-$F1205)))</f>
        <v>#VALUE!</v>
      </c>
      <c r="O1205" s="21" t="e">
        <f>IF(OR($B1205="",O$3&lt;$D1205+Настройки!$B$7),0,MAX(0,$E1205-MAX(0,SUMIFS(Тех_Движение!$G$2:$G$5111,Тех_Движение!$D$2:$D$5111,$C1205,Тех_Движение!$B$2:$B$5111,"&lt;="&amp;O$3)-$F1205)))</f>
        <v>#VALUE!</v>
      </c>
      <c r="P1205" s="21" t="e">
        <f>IF(OR($B1205="",P$3&lt;$D1205+Настройки!$B$7),0,MAX(0,$E1205-MAX(0,SUMIFS(Тех_Движение!$G$2:$G$5111,Тех_Движение!$D$2:$D$5111,$C1205,Тех_Движение!$B$2:$B$5111,"&lt;="&amp;P$3)-$F1205)))</f>
        <v>#VALUE!</v>
      </c>
      <c r="Q1205" s="21" t="e">
        <f>IF(OR($B1205="",Q$3&lt;$D1205+Настройки!$B$7),0,MAX(0,$E1205-MAX(0,SUMIFS(Тех_Движение!$G$2:$G$5111,Тех_Движение!$D$2:$D$5111,$C1205,Тех_Движение!$B$2:$B$5111,"&lt;="&amp;Q$3)-$F1205)))</f>
        <v>#VALUE!</v>
      </c>
      <c r="R1205" s="21" t="str">
        <f t="shared" si="55"/>
        <v/>
      </c>
      <c r="S1205" s="23" t="str">
        <f>IF($B1205="","",VLOOKUP($C1205,Настройки!$A$11:$L$17,9,FALSE))</f>
        <v/>
      </c>
      <c r="T1205" s="23" t="str">
        <f t="shared" si="56"/>
        <v/>
      </c>
    </row>
    <row r="1206" spans="1:20" x14ac:dyDescent="0.3">
      <c r="A1206" s="20">
        <f>Тех_Движение!$A$1203</f>
        <v>1202</v>
      </c>
      <c r="B1206" s="20" t="str">
        <f>IF(Тех_Движение!$F$1203&gt;0,Тех_Движение!$I$1203,"")</f>
        <v/>
      </c>
      <c r="C1206" s="20" t="str">
        <f>IF($B1206="","",Тех_Движение!$D$1203)</f>
        <v/>
      </c>
      <c r="D1206" s="9" t="str">
        <f>IF($B1206="","",Тех_Движение!$B$1203)</f>
        <v/>
      </c>
      <c r="E1206" s="21" t="str">
        <f>IF($B1206="","",Тех_Движение!$F$1203)</f>
        <v/>
      </c>
      <c r="F1206" s="21" t="str">
        <f>IF($B1206="","",SUMIFS($E$5:$E1205,$C$5:$C1205,$C1206))</f>
        <v/>
      </c>
      <c r="G1206" s="21" t="str">
        <f>IF($B1206="","",MAX(0,$E1206-MAX(0,SUMIFS(Тех_Движение!$G$2:$G$5111,Тех_Движение!$D$2:$D$5111,$C1206,Тех_Движение!$B$2:$B$5111,"&lt;="&amp;Настройки!$B$5-1)-$F1206)))</f>
        <v/>
      </c>
      <c r="H1206" s="21" t="str">
        <f>IF($B1206="","",IF(AND($D1206&gt;=Настройки!$B$5,$D1206&lt;=Настройки!$B$6),$E1206,0))</f>
        <v/>
      </c>
      <c r="I1206" s="21" t="str">
        <f t="shared" si="54"/>
        <v/>
      </c>
      <c r="J1206" s="21" t="str">
        <f>IF($B1206="","",MAX(0,$E1206-MAX(0,SUMIFS(Тех_Движение!$G$2:$G$5111,Тех_Движение!$D$2:$D$5111,$C1206,Тех_Движение!$B$2:$B$5111,"&lt;="&amp;Настройки!$B$6)-$F1206)))</f>
        <v/>
      </c>
      <c r="K1206" s="21" t="e">
        <f>IF(OR($B1206="",K$3&lt;$D1206+Настройки!$B$7),0,MAX(0,$E1206-MAX(0,SUMIFS(Тех_Движение!$G$2:$G$5111,Тех_Движение!$D$2:$D$5111,$C1206,Тех_Движение!$B$2:$B$5111,"&lt;="&amp;K$3)-$F1206)))</f>
        <v>#VALUE!</v>
      </c>
      <c r="L1206" s="21" t="e">
        <f>IF(OR($B1206="",L$3&lt;$D1206+Настройки!$B$7),0,MAX(0,$E1206-MAX(0,SUMIFS(Тех_Движение!$G$2:$G$5111,Тех_Движение!$D$2:$D$5111,$C1206,Тех_Движение!$B$2:$B$5111,"&lt;="&amp;L$3)-$F1206)))</f>
        <v>#VALUE!</v>
      </c>
      <c r="M1206" s="21" t="e">
        <f>IF(OR($B1206="",M$3&lt;$D1206+Настройки!$B$7),0,MAX(0,$E1206-MAX(0,SUMIFS(Тех_Движение!$G$2:$G$5111,Тех_Движение!$D$2:$D$5111,$C1206,Тех_Движение!$B$2:$B$5111,"&lt;="&amp;M$3)-$F1206)))</f>
        <v>#VALUE!</v>
      </c>
      <c r="N1206" s="21" t="e">
        <f>IF(OR($B1206="",N$3&lt;$D1206+Настройки!$B$7),0,MAX(0,$E1206-MAX(0,SUMIFS(Тех_Движение!$G$2:$G$5111,Тех_Движение!$D$2:$D$5111,$C1206,Тех_Движение!$B$2:$B$5111,"&lt;="&amp;N$3)-$F1206)))</f>
        <v>#VALUE!</v>
      </c>
      <c r="O1206" s="21" t="e">
        <f>IF(OR($B1206="",O$3&lt;$D1206+Настройки!$B$7),0,MAX(0,$E1206-MAX(0,SUMIFS(Тех_Движение!$G$2:$G$5111,Тех_Движение!$D$2:$D$5111,$C1206,Тех_Движение!$B$2:$B$5111,"&lt;="&amp;O$3)-$F1206)))</f>
        <v>#VALUE!</v>
      </c>
      <c r="P1206" s="21" t="e">
        <f>IF(OR($B1206="",P$3&lt;$D1206+Настройки!$B$7),0,MAX(0,$E1206-MAX(0,SUMIFS(Тех_Движение!$G$2:$G$5111,Тех_Движение!$D$2:$D$5111,$C1206,Тех_Движение!$B$2:$B$5111,"&lt;="&amp;P$3)-$F1206)))</f>
        <v>#VALUE!</v>
      </c>
      <c r="Q1206" s="21" t="e">
        <f>IF(OR($B1206="",Q$3&lt;$D1206+Настройки!$B$7),0,MAX(0,$E1206-MAX(0,SUMIFS(Тех_Движение!$G$2:$G$5111,Тех_Движение!$D$2:$D$5111,$C1206,Тех_Движение!$B$2:$B$5111,"&lt;="&amp;Q$3)-$F1206)))</f>
        <v>#VALUE!</v>
      </c>
      <c r="R1206" s="21" t="str">
        <f t="shared" si="55"/>
        <v/>
      </c>
      <c r="S1206" s="23" t="str">
        <f>IF($B1206="","",VLOOKUP($C1206,Настройки!$A$11:$L$17,9,FALSE))</f>
        <v/>
      </c>
      <c r="T1206" s="23" t="str">
        <f t="shared" si="56"/>
        <v/>
      </c>
    </row>
    <row r="1207" spans="1:20" x14ac:dyDescent="0.3">
      <c r="A1207" s="20">
        <f>Тех_Движение!$A$1204</f>
        <v>1203</v>
      </c>
      <c r="B1207" s="20" t="str">
        <f>IF(Тех_Движение!$F$1204&gt;0,Тех_Движение!$I$1204,"")</f>
        <v/>
      </c>
      <c r="C1207" s="20" t="str">
        <f>IF($B1207="","",Тех_Движение!$D$1204)</f>
        <v/>
      </c>
      <c r="D1207" s="9" t="str">
        <f>IF($B1207="","",Тех_Движение!$B$1204)</f>
        <v/>
      </c>
      <c r="E1207" s="21" t="str">
        <f>IF($B1207="","",Тех_Движение!$F$1204)</f>
        <v/>
      </c>
      <c r="F1207" s="21" t="str">
        <f>IF($B1207="","",SUMIFS($E$5:$E1206,$C$5:$C1206,$C1207))</f>
        <v/>
      </c>
      <c r="G1207" s="21" t="str">
        <f>IF($B1207="","",MAX(0,$E1207-MAX(0,SUMIFS(Тех_Движение!$G$2:$G$5111,Тех_Движение!$D$2:$D$5111,$C1207,Тех_Движение!$B$2:$B$5111,"&lt;="&amp;Настройки!$B$5-1)-$F1207)))</f>
        <v/>
      </c>
      <c r="H1207" s="21" t="str">
        <f>IF($B1207="","",IF(AND($D1207&gt;=Настройки!$B$5,$D1207&lt;=Настройки!$B$6),$E1207,0))</f>
        <v/>
      </c>
      <c r="I1207" s="21" t="str">
        <f t="shared" si="54"/>
        <v/>
      </c>
      <c r="J1207" s="21" t="str">
        <f>IF($B1207="","",MAX(0,$E1207-MAX(0,SUMIFS(Тех_Движение!$G$2:$G$5111,Тех_Движение!$D$2:$D$5111,$C1207,Тех_Движение!$B$2:$B$5111,"&lt;="&amp;Настройки!$B$6)-$F1207)))</f>
        <v/>
      </c>
      <c r="K1207" s="21" t="e">
        <f>IF(OR($B1207="",K$3&lt;$D1207+Настройки!$B$7),0,MAX(0,$E1207-MAX(0,SUMIFS(Тех_Движение!$G$2:$G$5111,Тех_Движение!$D$2:$D$5111,$C1207,Тех_Движение!$B$2:$B$5111,"&lt;="&amp;K$3)-$F1207)))</f>
        <v>#VALUE!</v>
      </c>
      <c r="L1207" s="21" t="e">
        <f>IF(OR($B1207="",L$3&lt;$D1207+Настройки!$B$7),0,MAX(0,$E1207-MAX(0,SUMIFS(Тех_Движение!$G$2:$G$5111,Тех_Движение!$D$2:$D$5111,$C1207,Тех_Движение!$B$2:$B$5111,"&lt;="&amp;L$3)-$F1207)))</f>
        <v>#VALUE!</v>
      </c>
      <c r="M1207" s="21" t="e">
        <f>IF(OR($B1207="",M$3&lt;$D1207+Настройки!$B$7),0,MAX(0,$E1207-MAX(0,SUMIFS(Тех_Движение!$G$2:$G$5111,Тех_Движение!$D$2:$D$5111,$C1207,Тех_Движение!$B$2:$B$5111,"&lt;="&amp;M$3)-$F1207)))</f>
        <v>#VALUE!</v>
      </c>
      <c r="N1207" s="21" t="e">
        <f>IF(OR($B1207="",N$3&lt;$D1207+Настройки!$B$7),0,MAX(0,$E1207-MAX(0,SUMIFS(Тех_Движение!$G$2:$G$5111,Тех_Движение!$D$2:$D$5111,$C1207,Тех_Движение!$B$2:$B$5111,"&lt;="&amp;N$3)-$F1207)))</f>
        <v>#VALUE!</v>
      </c>
      <c r="O1207" s="21" t="e">
        <f>IF(OR($B1207="",O$3&lt;$D1207+Настройки!$B$7),0,MAX(0,$E1207-MAX(0,SUMIFS(Тех_Движение!$G$2:$G$5111,Тех_Движение!$D$2:$D$5111,$C1207,Тех_Движение!$B$2:$B$5111,"&lt;="&amp;O$3)-$F1207)))</f>
        <v>#VALUE!</v>
      </c>
      <c r="P1207" s="21" t="e">
        <f>IF(OR($B1207="",P$3&lt;$D1207+Настройки!$B$7),0,MAX(0,$E1207-MAX(0,SUMIFS(Тех_Движение!$G$2:$G$5111,Тех_Движение!$D$2:$D$5111,$C1207,Тех_Движение!$B$2:$B$5111,"&lt;="&amp;P$3)-$F1207)))</f>
        <v>#VALUE!</v>
      </c>
      <c r="Q1207" s="21" t="e">
        <f>IF(OR($B1207="",Q$3&lt;$D1207+Настройки!$B$7),0,MAX(0,$E1207-MAX(0,SUMIFS(Тех_Движение!$G$2:$G$5111,Тех_Движение!$D$2:$D$5111,$C1207,Тех_Движение!$B$2:$B$5111,"&lt;="&amp;Q$3)-$F1207)))</f>
        <v>#VALUE!</v>
      </c>
      <c r="R1207" s="21" t="str">
        <f t="shared" si="55"/>
        <v/>
      </c>
      <c r="S1207" s="23" t="str">
        <f>IF($B1207="","",VLOOKUP($C1207,Настройки!$A$11:$L$17,9,FALSE))</f>
        <v/>
      </c>
      <c r="T1207" s="23" t="str">
        <f t="shared" si="56"/>
        <v/>
      </c>
    </row>
    <row r="1208" spans="1:20" x14ac:dyDescent="0.3">
      <c r="A1208" s="20">
        <f>Тех_Движение!$A$1205</f>
        <v>1204</v>
      </c>
      <c r="B1208" s="20" t="str">
        <f>IF(Тех_Движение!$F$1205&gt;0,Тех_Движение!$I$1205,"")</f>
        <v/>
      </c>
      <c r="C1208" s="20" t="str">
        <f>IF($B1208="","",Тех_Движение!$D$1205)</f>
        <v/>
      </c>
      <c r="D1208" s="9" t="str">
        <f>IF($B1208="","",Тех_Движение!$B$1205)</f>
        <v/>
      </c>
      <c r="E1208" s="21" t="str">
        <f>IF($B1208="","",Тех_Движение!$F$1205)</f>
        <v/>
      </c>
      <c r="F1208" s="21" t="str">
        <f>IF($B1208="","",SUMIFS($E$5:$E1207,$C$5:$C1207,$C1208))</f>
        <v/>
      </c>
      <c r="G1208" s="21" t="str">
        <f>IF($B1208="","",MAX(0,$E1208-MAX(0,SUMIFS(Тех_Движение!$G$2:$G$5111,Тех_Движение!$D$2:$D$5111,$C1208,Тех_Движение!$B$2:$B$5111,"&lt;="&amp;Настройки!$B$5-1)-$F1208)))</f>
        <v/>
      </c>
      <c r="H1208" s="21" t="str">
        <f>IF($B1208="","",IF(AND($D1208&gt;=Настройки!$B$5,$D1208&lt;=Настройки!$B$6),$E1208,0))</f>
        <v/>
      </c>
      <c r="I1208" s="21" t="str">
        <f t="shared" si="54"/>
        <v/>
      </c>
      <c r="J1208" s="21" t="str">
        <f>IF($B1208="","",MAX(0,$E1208-MAX(0,SUMIFS(Тех_Движение!$G$2:$G$5111,Тех_Движение!$D$2:$D$5111,$C1208,Тех_Движение!$B$2:$B$5111,"&lt;="&amp;Настройки!$B$6)-$F1208)))</f>
        <v/>
      </c>
      <c r="K1208" s="21" t="e">
        <f>IF(OR($B1208="",K$3&lt;$D1208+Настройки!$B$7),0,MAX(0,$E1208-MAX(0,SUMIFS(Тех_Движение!$G$2:$G$5111,Тех_Движение!$D$2:$D$5111,$C1208,Тех_Движение!$B$2:$B$5111,"&lt;="&amp;K$3)-$F1208)))</f>
        <v>#VALUE!</v>
      </c>
      <c r="L1208" s="21" t="e">
        <f>IF(OR($B1208="",L$3&lt;$D1208+Настройки!$B$7),0,MAX(0,$E1208-MAX(0,SUMIFS(Тех_Движение!$G$2:$G$5111,Тех_Движение!$D$2:$D$5111,$C1208,Тех_Движение!$B$2:$B$5111,"&lt;="&amp;L$3)-$F1208)))</f>
        <v>#VALUE!</v>
      </c>
      <c r="M1208" s="21" t="e">
        <f>IF(OR($B1208="",M$3&lt;$D1208+Настройки!$B$7),0,MAX(0,$E1208-MAX(0,SUMIFS(Тех_Движение!$G$2:$G$5111,Тех_Движение!$D$2:$D$5111,$C1208,Тех_Движение!$B$2:$B$5111,"&lt;="&amp;M$3)-$F1208)))</f>
        <v>#VALUE!</v>
      </c>
      <c r="N1208" s="21" t="e">
        <f>IF(OR($B1208="",N$3&lt;$D1208+Настройки!$B$7),0,MAX(0,$E1208-MAX(0,SUMIFS(Тех_Движение!$G$2:$G$5111,Тех_Движение!$D$2:$D$5111,$C1208,Тех_Движение!$B$2:$B$5111,"&lt;="&amp;N$3)-$F1208)))</f>
        <v>#VALUE!</v>
      </c>
      <c r="O1208" s="21" t="e">
        <f>IF(OR($B1208="",O$3&lt;$D1208+Настройки!$B$7),0,MAX(0,$E1208-MAX(0,SUMIFS(Тех_Движение!$G$2:$G$5111,Тех_Движение!$D$2:$D$5111,$C1208,Тех_Движение!$B$2:$B$5111,"&lt;="&amp;O$3)-$F1208)))</f>
        <v>#VALUE!</v>
      </c>
      <c r="P1208" s="21" t="e">
        <f>IF(OR($B1208="",P$3&lt;$D1208+Настройки!$B$7),0,MAX(0,$E1208-MAX(0,SUMIFS(Тех_Движение!$G$2:$G$5111,Тех_Движение!$D$2:$D$5111,$C1208,Тех_Движение!$B$2:$B$5111,"&lt;="&amp;P$3)-$F1208)))</f>
        <v>#VALUE!</v>
      </c>
      <c r="Q1208" s="21" t="e">
        <f>IF(OR($B1208="",Q$3&lt;$D1208+Настройки!$B$7),0,MAX(0,$E1208-MAX(0,SUMIFS(Тех_Движение!$G$2:$G$5111,Тех_Движение!$D$2:$D$5111,$C1208,Тех_Движение!$B$2:$B$5111,"&lt;="&amp;Q$3)-$F1208)))</f>
        <v>#VALUE!</v>
      </c>
      <c r="R1208" s="21" t="str">
        <f t="shared" si="55"/>
        <v/>
      </c>
      <c r="S1208" s="23" t="str">
        <f>IF($B1208="","",VLOOKUP($C1208,Настройки!$A$11:$L$17,9,FALSE))</f>
        <v/>
      </c>
      <c r="T1208" s="23" t="str">
        <f t="shared" si="56"/>
        <v/>
      </c>
    </row>
    <row r="1209" spans="1:20" x14ac:dyDescent="0.3">
      <c r="A1209" s="20">
        <f>Тех_Движение!$A$1206</f>
        <v>1205</v>
      </c>
      <c r="B1209" s="20" t="str">
        <f>IF(Тех_Движение!$F$1206&gt;0,Тех_Движение!$I$1206,"")</f>
        <v/>
      </c>
      <c r="C1209" s="20" t="str">
        <f>IF($B1209="","",Тех_Движение!$D$1206)</f>
        <v/>
      </c>
      <c r="D1209" s="9" t="str">
        <f>IF($B1209="","",Тех_Движение!$B$1206)</f>
        <v/>
      </c>
      <c r="E1209" s="21" t="str">
        <f>IF($B1209="","",Тех_Движение!$F$1206)</f>
        <v/>
      </c>
      <c r="F1209" s="21" t="str">
        <f>IF($B1209="","",SUMIFS($E$5:$E1208,$C$5:$C1208,$C1209))</f>
        <v/>
      </c>
      <c r="G1209" s="21" t="str">
        <f>IF($B1209="","",MAX(0,$E1209-MAX(0,SUMIFS(Тех_Движение!$G$2:$G$5111,Тех_Движение!$D$2:$D$5111,$C1209,Тех_Движение!$B$2:$B$5111,"&lt;="&amp;Настройки!$B$5-1)-$F1209)))</f>
        <v/>
      </c>
      <c r="H1209" s="21" t="str">
        <f>IF($B1209="","",IF(AND($D1209&gt;=Настройки!$B$5,$D1209&lt;=Настройки!$B$6),$E1209,0))</f>
        <v/>
      </c>
      <c r="I1209" s="21" t="str">
        <f t="shared" si="54"/>
        <v/>
      </c>
      <c r="J1209" s="21" t="str">
        <f>IF($B1209="","",MAX(0,$E1209-MAX(0,SUMIFS(Тех_Движение!$G$2:$G$5111,Тех_Движение!$D$2:$D$5111,$C1209,Тех_Движение!$B$2:$B$5111,"&lt;="&amp;Настройки!$B$6)-$F1209)))</f>
        <v/>
      </c>
      <c r="K1209" s="21" t="e">
        <f>IF(OR($B1209="",K$3&lt;$D1209+Настройки!$B$7),0,MAX(0,$E1209-MAX(0,SUMIFS(Тех_Движение!$G$2:$G$5111,Тех_Движение!$D$2:$D$5111,$C1209,Тех_Движение!$B$2:$B$5111,"&lt;="&amp;K$3)-$F1209)))</f>
        <v>#VALUE!</v>
      </c>
      <c r="L1209" s="21" t="e">
        <f>IF(OR($B1209="",L$3&lt;$D1209+Настройки!$B$7),0,MAX(0,$E1209-MAX(0,SUMIFS(Тех_Движение!$G$2:$G$5111,Тех_Движение!$D$2:$D$5111,$C1209,Тех_Движение!$B$2:$B$5111,"&lt;="&amp;L$3)-$F1209)))</f>
        <v>#VALUE!</v>
      </c>
      <c r="M1209" s="21" t="e">
        <f>IF(OR($B1209="",M$3&lt;$D1209+Настройки!$B$7),0,MAX(0,$E1209-MAX(0,SUMIFS(Тех_Движение!$G$2:$G$5111,Тех_Движение!$D$2:$D$5111,$C1209,Тех_Движение!$B$2:$B$5111,"&lt;="&amp;M$3)-$F1209)))</f>
        <v>#VALUE!</v>
      </c>
      <c r="N1209" s="21" t="e">
        <f>IF(OR($B1209="",N$3&lt;$D1209+Настройки!$B$7),0,MAX(0,$E1209-MAX(0,SUMIFS(Тех_Движение!$G$2:$G$5111,Тех_Движение!$D$2:$D$5111,$C1209,Тех_Движение!$B$2:$B$5111,"&lt;="&amp;N$3)-$F1209)))</f>
        <v>#VALUE!</v>
      </c>
      <c r="O1209" s="21" t="e">
        <f>IF(OR($B1209="",O$3&lt;$D1209+Настройки!$B$7),0,MAX(0,$E1209-MAX(0,SUMIFS(Тех_Движение!$G$2:$G$5111,Тех_Движение!$D$2:$D$5111,$C1209,Тех_Движение!$B$2:$B$5111,"&lt;="&amp;O$3)-$F1209)))</f>
        <v>#VALUE!</v>
      </c>
      <c r="P1209" s="21" t="e">
        <f>IF(OR($B1209="",P$3&lt;$D1209+Настройки!$B$7),0,MAX(0,$E1209-MAX(0,SUMIFS(Тех_Движение!$G$2:$G$5111,Тех_Движение!$D$2:$D$5111,$C1209,Тех_Движение!$B$2:$B$5111,"&lt;="&amp;P$3)-$F1209)))</f>
        <v>#VALUE!</v>
      </c>
      <c r="Q1209" s="21" t="e">
        <f>IF(OR($B1209="",Q$3&lt;$D1209+Настройки!$B$7),0,MAX(0,$E1209-MAX(0,SUMIFS(Тех_Движение!$G$2:$G$5111,Тех_Движение!$D$2:$D$5111,$C1209,Тех_Движение!$B$2:$B$5111,"&lt;="&amp;Q$3)-$F1209)))</f>
        <v>#VALUE!</v>
      </c>
      <c r="R1209" s="21" t="str">
        <f t="shared" si="55"/>
        <v/>
      </c>
      <c r="S1209" s="23" t="str">
        <f>IF($B1209="","",VLOOKUP($C1209,Настройки!$A$11:$L$17,9,FALSE))</f>
        <v/>
      </c>
      <c r="T1209" s="23" t="str">
        <f t="shared" si="56"/>
        <v/>
      </c>
    </row>
    <row r="1210" spans="1:20" x14ac:dyDescent="0.3">
      <c r="A1210" s="20">
        <f>Тех_Движение!$A$1207</f>
        <v>1206</v>
      </c>
      <c r="B1210" s="20" t="str">
        <f>IF(Тех_Движение!$F$1207&gt;0,Тех_Движение!$I$1207,"")</f>
        <v/>
      </c>
      <c r="C1210" s="20" t="str">
        <f>IF($B1210="","",Тех_Движение!$D$1207)</f>
        <v/>
      </c>
      <c r="D1210" s="9" t="str">
        <f>IF($B1210="","",Тех_Движение!$B$1207)</f>
        <v/>
      </c>
      <c r="E1210" s="21" t="str">
        <f>IF($B1210="","",Тех_Движение!$F$1207)</f>
        <v/>
      </c>
      <c r="F1210" s="21" t="str">
        <f>IF($B1210="","",SUMIFS($E$5:$E1209,$C$5:$C1209,$C1210))</f>
        <v/>
      </c>
      <c r="G1210" s="21" t="str">
        <f>IF($B1210="","",MAX(0,$E1210-MAX(0,SUMIFS(Тех_Движение!$G$2:$G$5111,Тех_Движение!$D$2:$D$5111,$C1210,Тех_Движение!$B$2:$B$5111,"&lt;="&amp;Настройки!$B$5-1)-$F1210)))</f>
        <v/>
      </c>
      <c r="H1210" s="21" t="str">
        <f>IF($B1210="","",IF(AND($D1210&gt;=Настройки!$B$5,$D1210&lt;=Настройки!$B$6),$E1210,0))</f>
        <v/>
      </c>
      <c r="I1210" s="21" t="str">
        <f t="shared" si="54"/>
        <v/>
      </c>
      <c r="J1210" s="21" t="str">
        <f>IF($B1210="","",MAX(0,$E1210-MAX(0,SUMIFS(Тех_Движение!$G$2:$G$5111,Тех_Движение!$D$2:$D$5111,$C1210,Тех_Движение!$B$2:$B$5111,"&lt;="&amp;Настройки!$B$6)-$F1210)))</f>
        <v/>
      </c>
      <c r="K1210" s="21" t="e">
        <f>IF(OR($B1210="",K$3&lt;$D1210+Настройки!$B$7),0,MAX(0,$E1210-MAX(0,SUMIFS(Тех_Движение!$G$2:$G$5111,Тех_Движение!$D$2:$D$5111,$C1210,Тех_Движение!$B$2:$B$5111,"&lt;="&amp;K$3)-$F1210)))</f>
        <v>#VALUE!</v>
      </c>
      <c r="L1210" s="21" t="e">
        <f>IF(OR($B1210="",L$3&lt;$D1210+Настройки!$B$7),0,MAX(0,$E1210-MAX(0,SUMIFS(Тех_Движение!$G$2:$G$5111,Тех_Движение!$D$2:$D$5111,$C1210,Тех_Движение!$B$2:$B$5111,"&lt;="&amp;L$3)-$F1210)))</f>
        <v>#VALUE!</v>
      </c>
      <c r="M1210" s="21" t="e">
        <f>IF(OR($B1210="",M$3&lt;$D1210+Настройки!$B$7),0,MAX(0,$E1210-MAX(0,SUMIFS(Тех_Движение!$G$2:$G$5111,Тех_Движение!$D$2:$D$5111,$C1210,Тех_Движение!$B$2:$B$5111,"&lt;="&amp;M$3)-$F1210)))</f>
        <v>#VALUE!</v>
      </c>
      <c r="N1210" s="21" t="e">
        <f>IF(OR($B1210="",N$3&lt;$D1210+Настройки!$B$7),0,MAX(0,$E1210-MAX(0,SUMIFS(Тех_Движение!$G$2:$G$5111,Тех_Движение!$D$2:$D$5111,$C1210,Тех_Движение!$B$2:$B$5111,"&lt;="&amp;N$3)-$F1210)))</f>
        <v>#VALUE!</v>
      </c>
      <c r="O1210" s="21" t="e">
        <f>IF(OR($B1210="",O$3&lt;$D1210+Настройки!$B$7),0,MAX(0,$E1210-MAX(0,SUMIFS(Тех_Движение!$G$2:$G$5111,Тех_Движение!$D$2:$D$5111,$C1210,Тех_Движение!$B$2:$B$5111,"&lt;="&amp;O$3)-$F1210)))</f>
        <v>#VALUE!</v>
      </c>
      <c r="P1210" s="21" t="e">
        <f>IF(OR($B1210="",P$3&lt;$D1210+Настройки!$B$7),0,MAX(0,$E1210-MAX(0,SUMIFS(Тех_Движение!$G$2:$G$5111,Тех_Движение!$D$2:$D$5111,$C1210,Тех_Движение!$B$2:$B$5111,"&lt;="&amp;P$3)-$F1210)))</f>
        <v>#VALUE!</v>
      </c>
      <c r="Q1210" s="21" t="e">
        <f>IF(OR($B1210="",Q$3&lt;$D1210+Настройки!$B$7),0,MAX(0,$E1210-MAX(0,SUMIFS(Тех_Движение!$G$2:$G$5111,Тех_Движение!$D$2:$D$5111,$C1210,Тех_Движение!$B$2:$B$5111,"&lt;="&amp;Q$3)-$F1210)))</f>
        <v>#VALUE!</v>
      </c>
      <c r="R1210" s="21" t="str">
        <f t="shared" si="55"/>
        <v/>
      </c>
      <c r="S1210" s="23" t="str">
        <f>IF($B1210="","",VLOOKUP($C1210,Настройки!$A$11:$L$17,9,FALSE))</f>
        <v/>
      </c>
      <c r="T1210" s="23" t="str">
        <f t="shared" si="56"/>
        <v/>
      </c>
    </row>
    <row r="1211" spans="1:20" x14ac:dyDescent="0.3">
      <c r="A1211" s="20">
        <f>Тех_Движение!$A$1208</f>
        <v>1207</v>
      </c>
      <c r="B1211" s="20" t="str">
        <f>IF(Тех_Движение!$F$1208&gt;0,Тех_Движение!$I$1208,"")</f>
        <v/>
      </c>
      <c r="C1211" s="20" t="str">
        <f>IF($B1211="","",Тех_Движение!$D$1208)</f>
        <v/>
      </c>
      <c r="D1211" s="9" t="str">
        <f>IF($B1211="","",Тех_Движение!$B$1208)</f>
        <v/>
      </c>
      <c r="E1211" s="21" t="str">
        <f>IF($B1211="","",Тех_Движение!$F$1208)</f>
        <v/>
      </c>
      <c r="F1211" s="21" t="str">
        <f>IF($B1211="","",SUMIFS($E$5:$E1210,$C$5:$C1210,$C1211))</f>
        <v/>
      </c>
      <c r="G1211" s="21" t="str">
        <f>IF($B1211="","",MAX(0,$E1211-MAX(0,SUMIFS(Тех_Движение!$G$2:$G$5111,Тех_Движение!$D$2:$D$5111,$C1211,Тех_Движение!$B$2:$B$5111,"&lt;="&amp;Настройки!$B$5-1)-$F1211)))</f>
        <v/>
      </c>
      <c r="H1211" s="21" t="str">
        <f>IF($B1211="","",IF(AND($D1211&gt;=Настройки!$B$5,$D1211&lt;=Настройки!$B$6),$E1211,0))</f>
        <v/>
      </c>
      <c r="I1211" s="21" t="str">
        <f t="shared" si="54"/>
        <v/>
      </c>
      <c r="J1211" s="21" t="str">
        <f>IF($B1211="","",MAX(0,$E1211-MAX(0,SUMIFS(Тех_Движение!$G$2:$G$5111,Тех_Движение!$D$2:$D$5111,$C1211,Тех_Движение!$B$2:$B$5111,"&lt;="&amp;Настройки!$B$6)-$F1211)))</f>
        <v/>
      </c>
      <c r="K1211" s="21" t="e">
        <f>IF(OR($B1211="",K$3&lt;$D1211+Настройки!$B$7),0,MAX(0,$E1211-MAX(0,SUMIFS(Тех_Движение!$G$2:$G$5111,Тех_Движение!$D$2:$D$5111,$C1211,Тех_Движение!$B$2:$B$5111,"&lt;="&amp;K$3)-$F1211)))</f>
        <v>#VALUE!</v>
      </c>
      <c r="L1211" s="21" t="e">
        <f>IF(OR($B1211="",L$3&lt;$D1211+Настройки!$B$7),0,MAX(0,$E1211-MAX(0,SUMIFS(Тех_Движение!$G$2:$G$5111,Тех_Движение!$D$2:$D$5111,$C1211,Тех_Движение!$B$2:$B$5111,"&lt;="&amp;L$3)-$F1211)))</f>
        <v>#VALUE!</v>
      </c>
      <c r="M1211" s="21" t="e">
        <f>IF(OR($B1211="",M$3&lt;$D1211+Настройки!$B$7),0,MAX(0,$E1211-MAX(0,SUMIFS(Тех_Движение!$G$2:$G$5111,Тех_Движение!$D$2:$D$5111,$C1211,Тех_Движение!$B$2:$B$5111,"&lt;="&amp;M$3)-$F1211)))</f>
        <v>#VALUE!</v>
      </c>
      <c r="N1211" s="21" t="e">
        <f>IF(OR($B1211="",N$3&lt;$D1211+Настройки!$B$7),0,MAX(0,$E1211-MAX(0,SUMIFS(Тех_Движение!$G$2:$G$5111,Тех_Движение!$D$2:$D$5111,$C1211,Тех_Движение!$B$2:$B$5111,"&lt;="&amp;N$3)-$F1211)))</f>
        <v>#VALUE!</v>
      </c>
      <c r="O1211" s="21" t="e">
        <f>IF(OR($B1211="",O$3&lt;$D1211+Настройки!$B$7),0,MAX(0,$E1211-MAX(0,SUMIFS(Тех_Движение!$G$2:$G$5111,Тех_Движение!$D$2:$D$5111,$C1211,Тех_Движение!$B$2:$B$5111,"&lt;="&amp;O$3)-$F1211)))</f>
        <v>#VALUE!</v>
      </c>
      <c r="P1211" s="21" t="e">
        <f>IF(OR($B1211="",P$3&lt;$D1211+Настройки!$B$7),0,MAX(0,$E1211-MAX(0,SUMIFS(Тех_Движение!$G$2:$G$5111,Тех_Движение!$D$2:$D$5111,$C1211,Тех_Движение!$B$2:$B$5111,"&lt;="&amp;P$3)-$F1211)))</f>
        <v>#VALUE!</v>
      </c>
      <c r="Q1211" s="21" t="e">
        <f>IF(OR($B1211="",Q$3&lt;$D1211+Настройки!$B$7),0,MAX(0,$E1211-MAX(0,SUMIFS(Тех_Движение!$G$2:$G$5111,Тех_Движение!$D$2:$D$5111,$C1211,Тех_Движение!$B$2:$B$5111,"&lt;="&amp;Q$3)-$F1211)))</f>
        <v>#VALUE!</v>
      </c>
      <c r="R1211" s="21" t="str">
        <f t="shared" si="55"/>
        <v/>
      </c>
      <c r="S1211" s="23" t="str">
        <f>IF($B1211="","",VLOOKUP($C1211,Настройки!$A$11:$L$17,9,FALSE))</f>
        <v/>
      </c>
      <c r="T1211" s="23" t="str">
        <f t="shared" si="56"/>
        <v/>
      </c>
    </row>
    <row r="1212" spans="1:20" x14ac:dyDescent="0.3">
      <c r="A1212" s="20">
        <f>Тех_Движение!$A$1209</f>
        <v>1208</v>
      </c>
      <c r="B1212" s="20" t="str">
        <f>IF(Тех_Движение!$F$1209&gt;0,Тех_Движение!$I$1209,"")</f>
        <v/>
      </c>
      <c r="C1212" s="20" t="str">
        <f>IF($B1212="","",Тех_Движение!$D$1209)</f>
        <v/>
      </c>
      <c r="D1212" s="9" t="str">
        <f>IF($B1212="","",Тех_Движение!$B$1209)</f>
        <v/>
      </c>
      <c r="E1212" s="21" t="str">
        <f>IF($B1212="","",Тех_Движение!$F$1209)</f>
        <v/>
      </c>
      <c r="F1212" s="21" t="str">
        <f>IF($B1212="","",SUMIFS($E$5:$E1211,$C$5:$C1211,$C1212))</f>
        <v/>
      </c>
      <c r="G1212" s="21" t="str">
        <f>IF($B1212="","",MAX(0,$E1212-MAX(0,SUMIFS(Тех_Движение!$G$2:$G$5111,Тех_Движение!$D$2:$D$5111,$C1212,Тех_Движение!$B$2:$B$5111,"&lt;="&amp;Настройки!$B$5-1)-$F1212)))</f>
        <v/>
      </c>
      <c r="H1212" s="21" t="str">
        <f>IF($B1212="","",IF(AND($D1212&gt;=Настройки!$B$5,$D1212&lt;=Настройки!$B$6),$E1212,0))</f>
        <v/>
      </c>
      <c r="I1212" s="21" t="str">
        <f t="shared" si="54"/>
        <v/>
      </c>
      <c r="J1212" s="21" t="str">
        <f>IF($B1212="","",MAX(0,$E1212-MAX(0,SUMIFS(Тех_Движение!$G$2:$G$5111,Тех_Движение!$D$2:$D$5111,$C1212,Тех_Движение!$B$2:$B$5111,"&lt;="&amp;Настройки!$B$6)-$F1212)))</f>
        <v/>
      </c>
      <c r="K1212" s="21" t="e">
        <f>IF(OR($B1212="",K$3&lt;$D1212+Настройки!$B$7),0,MAX(0,$E1212-MAX(0,SUMIFS(Тех_Движение!$G$2:$G$5111,Тех_Движение!$D$2:$D$5111,$C1212,Тех_Движение!$B$2:$B$5111,"&lt;="&amp;K$3)-$F1212)))</f>
        <v>#VALUE!</v>
      </c>
      <c r="L1212" s="21" t="e">
        <f>IF(OR($B1212="",L$3&lt;$D1212+Настройки!$B$7),0,MAX(0,$E1212-MAX(0,SUMIFS(Тех_Движение!$G$2:$G$5111,Тех_Движение!$D$2:$D$5111,$C1212,Тех_Движение!$B$2:$B$5111,"&lt;="&amp;L$3)-$F1212)))</f>
        <v>#VALUE!</v>
      </c>
      <c r="M1212" s="21" t="e">
        <f>IF(OR($B1212="",M$3&lt;$D1212+Настройки!$B$7),0,MAX(0,$E1212-MAX(0,SUMIFS(Тех_Движение!$G$2:$G$5111,Тех_Движение!$D$2:$D$5111,$C1212,Тех_Движение!$B$2:$B$5111,"&lt;="&amp;M$3)-$F1212)))</f>
        <v>#VALUE!</v>
      </c>
      <c r="N1212" s="21" t="e">
        <f>IF(OR($B1212="",N$3&lt;$D1212+Настройки!$B$7),0,MAX(0,$E1212-MAX(0,SUMIFS(Тех_Движение!$G$2:$G$5111,Тех_Движение!$D$2:$D$5111,$C1212,Тех_Движение!$B$2:$B$5111,"&lt;="&amp;N$3)-$F1212)))</f>
        <v>#VALUE!</v>
      </c>
      <c r="O1212" s="21" t="e">
        <f>IF(OR($B1212="",O$3&lt;$D1212+Настройки!$B$7),0,MAX(0,$E1212-MAX(0,SUMIFS(Тех_Движение!$G$2:$G$5111,Тех_Движение!$D$2:$D$5111,$C1212,Тех_Движение!$B$2:$B$5111,"&lt;="&amp;O$3)-$F1212)))</f>
        <v>#VALUE!</v>
      </c>
      <c r="P1212" s="21" t="e">
        <f>IF(OR($B1212="",P$3&lt;$D1212+Настройки!$B$7),0,MAX(0,$E1212-MAX(0,SUMIFS(Тех_Движение!$G$2:$G$5111,Тех_Движение!$D$2:$D$5111,$C1212,Тех_Движение!$B$2:$B$5111,"&lt;="&amp;P$3)-$F1212)))</f>
        <v>#VALUE!</v>
      </c>
      <c r="Q1212" s="21" t="e">
        <f>IF(OR($B1212="",Q$3&lt;$D1212+Настройки!$B$7),0,MAX(0,$E1212-MAX(0,SUMIFS(Тех_Движение!$G$2:$G$5111,Тех_Движение!$D$2:$D$5111,$C1212,Тех_Движение!$B$2:$B$5111,"&lt;="&amp;Q$3)-$F1212)))</f>
        <v>#VALUE!</v>
      </c>
      <c r="R1212" s="21" t="str">
        <f t="shared" si="55"/>
        <v/>
      </c>
      <c r="S1212" s="23" t="str">
        <f>IF($B1212="","",VLOOKUP($C1212,Настройки!$A$11:$L$17,9,FALSE))</f>
        <v/>
      </c>
      <c r="T1212" s="23" t="str">
        <f t="shared" si="56"/>
        <v/>
      </c>
    </row>
    <row r="1213" spans="1:20" x14ac:dyDescent="0.3">
      <c r="A1213" s="20">
        <f>Тех_Движение!$A$1210</f>
        <v>1209</v>
      </c>
      <c r="B1213" s="20" t="str">
        <f>IF(Тех_Движение!$F$1210&gt;0,Тех_Движение!$I$1210,"")</f>
        <v/>
      </c>
      <c r="C1213" s="20" t="str">
        <f>IF($B1213="","",Тех_Движение!$D$1210)</f>
        <v/>
      </c>
      <c r="D1213" s="9" t="str">
        <f>IF($B1213="","",Тех_Движение!$B$1210)</f>
        <v/>
      </c>
      <c r="E1213" s="21" t="str">
        <f>IF($B1213="","",Тех_Движение!$F$1210)</f>
        <v/>
      </c>
      <c r="F1213" s="21" t="str">
        <f>IF($B1213="","",SUMIFS($E$5:$E1212,$C$5:$C1212,$C1213))</f>
        <v/>
      </c>
      <c r="G1213" s="21" t="str">
        <f>IF($B1213="","",MAX(0,$E1213-MAX(0,SUMIFS(Тех_Движение!$G$2:$G$5111,Тех_Движение!$D$2:$D$5111,$C1213,Тех_Движение!$B$2:$B$5111,"&lt;="&amp;Настройки!$B$5-1)-$F1213)))</f>
        <v/>
      </c>
      <c r="H1213" s="21" t="str">
        <f>IF($B1213="","",IF(AND($D1213&gt;=Настройки!$B$5,$D1213&lt;=Настройки!$B$6),$E1213,0))</f>
        <v/>
      </c>
      <c r="I1213" s="21" t="str">
        <f t="shared" si="54"/>
        <v/>
      </c>
      <c r="J1213" s="21" t="str">
        <f>IF($B1213="","",MAX(0,$E1213-MAX(0,SUMIFS(Тех_Движение!$G$2:$G$5111,Тех_Движение!$D$2:$D$5111,$C1213,Тех_Движение!$B$2:$B$5111,"&lt;="&amp;Настройки!$B$6)-$F1213)))</f>
        <v/>
      </c>
      <c r="K1213" s="21" t="e">
        <f>IF(OR($B1213="",K$3&lt;$D1213+Настройки!$B$7),0,MAX(0,$E1213-MAX(0,SUMIFS(Тех_Движение!$G$2:$G$5111,Тех_Движение!$D$2:$D$5111,$C1213,Тех_Движение!$B$2:$B$5111,"&lt;="&amp;K$3)-$F1213)))</f>
        <v>#VALUE!</v>
      </c>
      <c r="L1213" s="21" t="e">
        <f>IF(OR($B1213="",L$3&lt;$D1213+Настройки!$B$7),0,MAX(0,$E1213-MAX(0,SUMIFS(Тех_Движение!$G$2:$G$5111,Тех_Движение!$D$2:$D$5111,$C1213,Тех_Движение!$B$2:$B$5111,"&lt;="&amp;L$3)-$F1213)))</f>
        <v>#VALUE!</v>
      </c>
      <c r="M1213" s="21" t="e">
        <f>IF(OR($B1213="",M$3&lt;$D1213+Настройки!$B$7),0,MAX(0,$E1213-MAX(0,SUMIFS(Тех_Движение!$G$2:$G$5111,Тех_Движение!$D$2:$D$5111,$C1213,Тех_Движение!$B$2:$B$5111,"&lt;="&amp;M$3)-$F1213)))</f>
        <v>#VALUE!</v>
      </c>
      <c r="N1213" s="21" t="e">
        <f>IF(OR($B1213="",N$3&lt;$D1213+Настройки!$B$7),0,MAX(0,$E1213-MAX(0,SUMIFS(Тех_Движение!$G$2:$G$5111,Тех_Движение!$D$2:$D$5111,$C1213,Тех_Движение!$B$2:$B$5111,"&lt;="&amp;N$3)-$F1213)))</f>
        <v>#VALUE!</v>
      </c>
      <c r="O1213" s="21" t="e">
        <f>IF(OR($B1213="",O$3&lt;$D1213+Настройки!$B$7),0,MAX(0,$E1213-MAX(0,SUMIFS(Тех_Движение!$G$2:$G$5111,Тех_Движение!$D$2:$D$5111,$C1213,Тех_Движение!$B$2:$B$5111,"&lt;="&amp;O$3)-$F1213)))</f>
        <v>#VALUE!</v>
      </c>
      <c r="P1213" s="21" t="e">
        <f>IF(OR($B1213="",P$3&lt;$D1213+Настройки!$B$7),0,MAX(0,$E1213-MAX(0,SUMIFS(Тех_Движение!$G$2:$G$5111,Тех_Движение!$D$2:$D$5111,$C1213,Тех_Движение!$B$2:$B$5111,"&lt;="&amp;P$3)-$F1213)))</f>
        <v>#VALUE!</v>
      </c>
      <c r="Q1213" s="21" t="e">
        <f>IF(OR($B1213="",Q$3&lt;$D1213+Настройки!$B$7),0,MAX(0,$E1213-MAX(0,SUMIFS(Тех_Движение!$G$2:$G$5111,Тех_Движение!$D$2:$D$5111,$C1213,Тех_Движение!$B$2:$B$5111,"&lt;="&amp;Q$3)-$F1213)))</f>
        <v>#VALUE!</v>
      </c>
      <c r="R1213" s="21" t="str">
        <f t="shared" si="55"/>
        <v/>
      </c>
      <c r="S1213" s="23" t="str">
        <f>IF($B1213="","",VLOOKUP($C1213,Настройки!$A$11:$L$17,9,FALSE))</f>
        <v/>
      </c>
      <c r="T1213" s="23" t="str">
        <f t="shared" si="56"/>
        <v/>
      </c>
    </row>
    <row r="1214" spans="1:20" x14ac:dyDescent="0.3">
      <c r="A1214" s="20">
        <f>Тех_Движение!$A$1211</f>
        <v>1210</v>
      </c>
      <c r="B1214" s="20" t="str">
        <f>IF(Тех_Движение!$F$1211&gt;0,Тех_Движение!$I$1211,"")</f>
        <v/>
      </c>
      <c r="C1214" s="20" t="str">
        <f>IF($B1214="","",Тех_Движение!$D$1211)</f>
        <v/>
      </c>
      <c r="D1214" s="9" t="str">
        <f>IF($B1214="","",Тех_Движение!$B$1211)</f>
        <v/>
      </c>
      <c r="E1214" s="21" t="str">
        <f>IF($B1214="","",Тех_Движение!$F$1211)</f>
        <v/>
      </c>
      <c r="F1214" s="21" t="str">
        <f>IF($B1214="","",SUMIFS($E$5:$E1213,$C$5:$C1213,$C1214))</f>
        <v/>
      </c>
      <c r="G1214" s="21" t="str">
        <f>IF($B1214="","",MAX(0,$E1214-MAX(0,SUMIFS(Тех_Движение!$G$2:$G$5111,Тех_Движение!$D$2:$D$5111,$C1214,Тех_Движение!$B$2:$B$5111,"&lt;="&amp;Настройки!$B$5-1)-$F1214)))</f>
        <v/>
      </c>
      <c r="H1214" s="21" t="str">
        <f>IF($B1214="","",IF(AND($D1214&gt;=Настройки!$B$5,$D1214&lt;=Настройки!$B$6),$E1214,0))</f>
        <v/>
      </c>
      <c r="I1214" s="21" t="str">
        <f t="shared" si="54"/>
        <v/>
      </c>
      <c r="J1214" s="21" t="str">
        <f>IF($B1214="","",MAX(0,$E1214-MAX(0,SUMIFS(Тех_Движение!$G$2:$G$5111,Тех_Движение!$D$2:$D$5111,$C1214,Тех_Движение!$B$2:$B$5111,"&lt;="&amp;Настройки!$B$6)-$F1214)))</f>
        <v/>
      </c>
      <c r="K1214" s="21" t="e">
        <f>IF(OR($B1214="",K$3&lt;$D1214+Настройки!$B$7),0,MAX(0,$E1214-MAX(0,SUMIFS(Тех_Движение!$G$2:$G$5111,Тех_Движение!$D$2:$D$5111,$C1214,Тех_Движение!$B$2:$B$5111,"&lt;="&amp;K$3)-$F1214)))</f>
        <v>#VALUE!</v>
      </c>
      <c r="L1214" s="21" t="e">
        <f>IF(OR($B1214="",L$3&lt;$D1214+Настройки!$B$7),0,MAX(0,$E1214-MAX(0,SUMIFS(Тех_Движение!$G$2:$G$5111,Тех_Движение!$D$2:$D$5111,$C1214,Тех_Движение!$B$2:$B$5111,"&lt;="&amp;L$3)-$F1214)))</f>
        <v>#VALUE!</v>
      </c>
      <c r="M1214" s="21" t="e">
        <f>IF(OR($B1214="",M$3&lt;$D1214+Настройки!$B$7),0,MAX(0,$E1214-MAX(0,SUMIFS(Тех_Движение!$G$2:$G$5111,Тех_Движение!$D$2:$D$5111,$C1214,Тех_Движение!$B$2:$B$5111,"&lt;="&amp;M$3)-$F1214)))</f>
        <v>#VALUE!</v>
      </c>
      <c r="N1214" s="21" t="e">
        <f>IF(OR($B1214="",N$3&lt;$D1214+Настройки!$B$7),0,MAX(0,$E1214-MAX(0,SUMIFS(Тех_Движение!$G$2:$G$5111,Тех_Движение!$D$2:$D$5111,$C1214,Тех_Движение!$B$2:$B$5111,"&lt;="&amp;N$3)-$F1214)))</f>
        <v>#VALUE!</v>
      </c>
      <c r="O1214" s="21" t="e">
        <f>IF(OR($B1214="",O$3&lt;$D1214+Настройки!$B$7),0,MAX(0,$E1214-MAX(0,SUMIFS(Тех_Движение!$G$2:$G$5111,Тех_Движение!$D$2:$D$5111,$C1214,Тех_Движение!$B$2:$B$5111,"&lt;="&amp;O$3)-$F1214)))</f>
        <v>#VALUE!</v>
      </c>
      <c r="P1214" s="21" t="e">
        <f>IF(OR($B1214="",P$3&lt;$D1214+Настройки!$B$7),0,MAX(0,$E1214-MAX(0,SUMIFS(Тех_Движение!$G$2:$G$5111,Тех_Движение!$D$2:$D$5111,$C1214,Тех_Движение!$B$2:$B$5111,"&lt;="&amp;P$3)-$F1214)))</f>
        <v>#VALUE!</v>
      </c>
      <c r="Q1214" s="21" t="e">
        <f>IF(OR($B1214="",Q$3&lt;$D1214+Настройки!$B$7),0,MAX(0,$E1214-MAX(0,SUMIFS(Тех_Движение!$G$2:$G$5111,Тех_Движение!$D$2:$D$5111,$C1214,Тех_Движение!$B$2:$B$5111,"&lt;="&amp;Q$3)-$F1214)))</f>
        <v>#VALUE!</v>
      </c>
      <c r="R1214" s="21" t="str">
        <f t="shared" si="55"/>
        <v/>
      </c>
      <c r="S1214" s="23" t="str">
        <f>IF($B1214="","",VLOOKUP($C1214,Настройки!$A$11:$L$17,9,FALSE))</f>
        <v/>
      </c>
      <c r="T1214" s="23" t="str">
        <f t="shared" si="56"/>
        <v/>
      </c>
    </row>
    <row r="1215" spans="1:20" x14ac:dyDescent="0.3">
      <c r="A1215" s="20">
        <f>Тех_Движение!$A$1212</f>
        <v>1211</v>
      </c>
      <c r="B1215" s="20" t="str">
        <f>IF(Тех_Движение!$F$1212&gt;0,Тех_Движение!$I$1212,"")</f>
        <v/>
      </c>
      <c r="C1215" s="20" t="str">
        <f>IF($B1215="","",Тех_Движение!$D$1212)</f>
        <v/>
      </c>
      <c r="D1215" s="9" t="str">
        <f>IF($B1215="","",Тех_Движение!$B$1212)</f>
        <v/>
      </c>
      <c r="E1215" s="21" t="str">
        <f>IF($B1215="","",Тех_Движение!$F$1212)</f>
        <v/>
      </c>
      <c r="F1215" s="21" t="str">
        <f>IF($B1215="","",SUMIFS($E$5:$E1214,$C$5:$C1214,$C1215))</f>
        <v/>
      </c>
      <c r="G1215" s="21" t="str">
        <f>IF($B1215="","",MAX(0,$E1215-MAX(0,SUMIFS(Тех_Движение!$G$2:$G$5111,Тех_Движение!$D$2:$D$5111,$C1215,Тех_Движение!$B$2:$B$5111,"&lt;="&amp;Настройки!$B$5-1)-$F1215)))</f>
        <v/>
      </c>
      <c r="H1215" s="21" t="str">
        <f>IF($B1215="","",IF(AND($D1215&gt;=Настройки!$B$5,$D1215&lt;=Настройки!$B$6),$E1215,0))</f>
        <v/>
      </c>
      <c r="I1215" s="21" t="str">
        <f t="shared" si="54"/>
        <v/>
      </c>
      <c r="J1215" s="21" t="str">
        <f>IF($B1215="","",MAX(0,$E1215-MAX(0,SUMIFS(Тех_Движение!$G$2:$G$5111,Тех_Движение!$D$2:$D$5111,$C1215,Тех_Движение!$B$2:$B$5111,"&lt;="&amp;Настройки!$B$6)-$F1215)))</f>
        <v/>
      </c>
      <c r="K1215" s="21" t="e">
        <f>IF(OR($B1215="",K$3&lt;$D1215+Настройки!$B$7),0,MAX(0,$E1215-MAX(0,SUMIFS(Тех_Движение!$G$2:$G$5111,Тех_Движение!$D$2:$D$5111,$C1215,Тех_Движение!$B$2:$B$5111,"&lt;="&amp;K$3)-$F1215)))</f>
        <v>#VALUE!</v>
      </c>
      <c r="L1215" s="21" t="e">
        <f>IF(OR($B1215="",L$3&lt;$D1215+Настройки!$B$7),0,MAX(0,$E1215-MAX(0,SUMIFS(Тех_Движение!$G$2:$G$5111,Тех_Движение!$D$2:$D$5111,$C1215,Тех_Движение!$B$2:$B$5111,"&lt;="&amp;L$3)-$F1215)))</f>
        <v>#VALUE!</v>
      </c>
      <c r="M1215" s="21" t="e">
        <f>IF(OR($B1215="",M$3&lt;$D1215+Настройки!$B$7),0,MAX(0,$E1215-MAX(0,SUMIFS(Тех_Движение!$G$2:$G$5111,Тех_Движение!$D$2:$D$5111,$C1215,Тех_Движение!$B$2:$B$5111,"&lt;="&amp;M$3)-$F1215)))</f>
        <v>#VALUE!</v>
      </c>
      <c r="N1215" s="21" t="e">
        <f>IF(OR($B1215="",N$3&lt;$D1215+Настройки!$B$7),0,MAX(0,$E1215-MAX(0,SUMIFS(Тех_Движение!$G$2:$G$5111,Тех_Движение!$D$2:$D$5111,$C1215,Тех_Движение!$B$2:$B$5111,"&lt;="&amp;N$3)-$F1215)))</f>
        <v>#VALUE!</v>
      </c>
      <c r="O1215" s="21" t="e">
        <f>IF(OR($B1215="",O$3&lt;$D1215+Настройки!$B$7),0,MAX(0,$E1215-MAX(0,SUMIFS(Тех_Движение!$G$2:$G$5111,Тех_Движение!$D$2:$D$5111,$C1215,Тех_Движение!$B$2:$B$5111,"&lt;="&amp;O$3)-$F1215)))</f>
        <v>#VALUE!</v>
      </c>
      <c r="P1215" s="21" t="e">
        <f>IF(OR($B1215="",P$3&lt;$D1215+Настройки!$B$7),0,MAX(0,$E1215-MAX(0,SUMIFS(Тех_Движение!$G$2:$G$5111,Тех_Движение!$D$2:$D$5111,$C1215,Тех_Движение!$B$2:$B$5111,"&lt;="&amp;P$3)-$F1215)))</f>
        <v>#VALUE!</v>
      </c>
      <c r="Q1215" s="21" t="e">
        <f>IF(OR($B1215="",Q$3&lt;$D1215+Настройки!$B$7),0,MAX(0,$E1215-MAX(0,SUMIFS(Тех_Движение!$G$2:$G$5111,Тех_Движение!$D$2:$D$5111,$C1215,Тех_Движение!$B$2:$B$5111,"&lt;="&amp;Q$3)-$F1215)))</f>
        <v>#VALUE!</v>
      </c>
      <c r="R1215" s="21" t="str">
        <f t="shared" si="55"/>
        <v/>
      </c>
      <c r="S1215" s="23" t="str">
        <f>IF($B1215="","",VLOOKUP($C1215,Настройки!$A$11:$L$17,9,FALSE))</f>
        <v/>
      </c>
      <c r="T1215" s="23" t="str">
        <f t="shared" si="56"/>
        <v/>
      </c>
    </row>
    <row r="1216" spans="1:20" x14ac:dyDescent="0.3">
      <c r="A1216" s="20">
        <f>Тех_Движение!$A$1213</f>
        <v>1212</v>
      </c>
      <c r="B1216" s="20" t="str">
        <f>IF(Тех_Движение!$F$1213&gt;0,Тех_Движение!$I$1213,"")</f>
        <v/>
      </c>
      <c r="C1216" s="20" t="str">
        <f>IF($B1216="","",Тех_Движение!$D$1213)</f>
        <v/>
      </c>
      <c r="D1216" s="9" t="str">
        <f>IF($B1216="","",Тех_Движение!$B$1213)</f>
        <v/>
      </c>
      <c r="E1216" s="21" t="str">
        <f>IF($B1216="","",Тех_Движение!$F$1213)</f>
        <v/>
      </c>
      <c r="F1216" s="21" t="str">
        <f>IF($B1216="","",SUMIFS($E$5:$E1215,$C$5:$C1215,$C1216))</f>
        <v/>
      </c>
      <c r="G1216" s="21" t="str">
        <f>IF($B1216="","",MAX(0,$E1216-MAX(0,SUMIFS(Тех_Движение!$G$2:$G$5111,Тех_Движение!$D$2:$D$5111,$C1216,Тех_Движение!$B$2:$B$5111,"&lt;="&amp;Настройки!$B$5-1)-$F1216)))</f>
        <v/>
      </c>
      <c r="H1216" s="21" t="str">
        <f>IF($B1216="","",IF(AND($D1216&gt;=Настройки!$B$5,$D1216&lt;=Настройки!$B$6),$E1216,0))</f>
        <v/>
      </c>
      <c r="I1216" s="21" t="str">
        <f t="shared" si="54"/>
        <v/>
      </c>
      <c r="J1216" s="21" t="str">
        <f>IF($B1216="","",MAX(0,$E1216-MAX(0,SUMIFS(Тех_Движение!$G$2:$G$5111,Тех_Движение!$D$2:$D$5111,$C1216,Тех_Движение!$B$2:$B$5111,"&lt;="&amp;Настройки!$B$6)-$F1216)))</f>
        <v/>
      </c>
      <c r="K1216" s="21" t="e">
        <f>IF(OR($B1216="",K$3&lt;$D1216+Настройки!$B$7),0,MAX(0,$E1216-MAX(0,SUMIFS(Тех_Движение!$G$2:$G$5111,Тех_Движение!$D$2:$D$5111,$C1216,Тех_Движение!$B$2:$B$5111,"&lt;="&amp;K$3)-$F1216)))</f>
        <v>#VALUE!</v>
      </c>
      <c r="L1216" s="21" t="e">
        <f>IF(OR($B1216="",L$3&lt;$D1216+Настройки!$B$7),0,MAX(0,$E1216-MAX(0,SUMIFS(Тех_Движение!$G$2:$G$5111,Тех_Движение!$D$2:$D$5111,$C1216,Тех_Движение!$B$2:$B$5111,"&lt;="&amp;L$3)-$F1216)))</f>
        <v>#VALUE!</v>
      </c>
      <c r="M1216" s="21" t="e">
        <f>IF(OR($B1216="",M$3&lt;$D1216+Настройки!$B$7),0,MAX(0,$E1216-MAX(0,SUMIFS(Тех_Движение!$G$2:$G$5111,Тех_Движение!$D$2:$D$5111,$C1216,Тех_Движение!$B$2:$B$5111,"&lt;="&amp;M$3)-$F1216)))</f>
        <v>#VALUE!</v>
      </c>
      <c r="N1216" s="21" t="e">
        <f>IF(OR($B1216="",N$3&lt;$D1216+Настройки!$B$7),0,MAX(0,$E1216-MAX(0,SUMIFS(Тех_Движение!$G$2:$G$5111,Тех_Движение!$D$2:$D$5111,$C1216,Тех_Движение!$B$2:$B$5111,"&lt;="&amp;N$3)-$F1216)))</f>
        <v>#VALUE!</v>
      </c>
      <c r="O1216" s="21" t="e">
        <f>IF(OR($B1216="",O$3&lt;$D1216+Настройки!$B$7),0,MAX(0,$E1216-MAX(0,SUMIFS(Тех_Движение!$G$2:$G$5111,Тех_Движение!$D$2:$D$5111,$C1216,Тех_Движение!$B$2:$B$5111,"&lt;="&amp;O$3)-$F1216)))</f>
        <v>#VALUE!</v>
      </c>
      <c r="P1216" s="21" t="e">
        <f>IF(OR($B1216="",P$3&lt;$D1216+Настройки!$B$7),0,MAX(0,$E1216-MAX(0,SUMIFS(Тех_Движение!$G$2:$G$5111,Тех_Движение!$D$2:$D$5111,$C1216,Тех_Движение!$B$2:$B$5111,"&lt;="&amp;P$3)-$F1216)))</f>
        <v>#VALUE!</v>
      </c>
      <c r="Q1216" s="21" t="e">
        <f>IF(OR($B1216="",Q$3&lt;$D1216+Настройки!$B$7),0,MAX(0,$E1216-MAX(0,SUMIFS(Тех_Движение!$G$2:$G$5111,Тех_Движение!$D$2:$D$5111,$C1216,Тех_Движение!$B$2:$B$5111,"&lt;="&amp;Q$3)-$F1216)))</f>
        <v>#VALUE!</v>
      </c>
      <c r="R1216" s="21" t="str">
        <f t="shared" si="55"/>
        <v/>
      </c>
      <c r="S1216" s="23" t="str">
        <f>IF($B1216="","",VLOOKUP($C1216,Настройки!$A$11:$L$17,9,FALSE))</f>
        <v/>
      </c>
      <c r="T1216" s="23" t="str">
        <f t="shared" si="56"/>
        <v/>
      </c>
    </row>
    <row r="1217" spans="1:20" x14ac:dyDescent="0.3">
      <c r="A1217" s="20">
        <f>Тех_Движение!$A$1214</f>
        <v>1213</v>
      </c>
      <c r="B1217" s="20" t="str">
        <f>IF(Тех_Движение!$F$1214&gt;0,Тех_Движение!$I$1214,"")</f>
        <v/>
      </c>
      <c r="C1217" s="20" t="str">
        <f>IF($B1217="","",Тех_Движение!$D$1214)</f>
        <v/>
      </c>
      <c r="D1217" s="9" t="str">
        <f>IF($B1217="","",Тех_Движение!$B$1214)</f>
        <v/>
      </c>
      <c r="E1217" s="21" t="str">
        <f>IF($B1217="","",Тех_Движение!$F$1214)</f>
        <v/>
      </c>
      <c r="F1217" s="21" t="str">
        <f>IF($B1217="","",SUMIFS($E$5:$E1216,$C$5:$C1216,$C1217))</f>
        <v/>
      </c>
      <c r="G1217" s="21" t="str">
        <f>IF($B1217="","",MAX(0,$E1217-MAX(0,SUMIFS(Тех_Движение!$G$2:$G$5111,Тех_Движение!$D$2:$D$5111,$C1217,Тех_Движение!$B$2:$B$5111,"&lt;="&amp;Настройки!$B$5-1)-$F1217)))</f>
        <v/>
      </c>
      <c r="H1217" s="21" t="str">
        <f>IF($B1217="","",IF(AND($D1217&gt;=Настройки!$B$5,$D1217&lt;=Настройки!$B$6),$E1217,0))</f>
        <v/>
      </c>
      <c r="I1217" s="21" t="str">
        <f t="shared" si="54"/>
        <v/>
      </c>
      <c r="J1217" s="21" t="str">
        <f>IF($B1217="","",MAX(0,$E1217-MAX(0,SUMIFS(Тех_Движение!$G$2:$G$5111,Тех_Движение!$D$2:$D$5111,$C1217,Тех_Движение!$B$2:$B$5111,"&lt;="&amp;Настройки!$B$6)-$F1217)))</f>
        <v/>
      </c>
      <c r="K1217" s="21" t="e">
        <f>IF(OR($B1217="",K$3&lt;$D1217+Настройки!$B$7),0,MAX(0,$E1217-MAX(0,SUMIFS(Тех_Движение!$G$2:$G$5111,Тех_Движение!$D$2:$D$5111,$C1217,Тех_Движение!$B$2:$B$5111,"&lt;="&amp;K$3)-$F1217)))</f>
        <v>#VALUE!</v>
      </c>
      <c r="L1217" s="21" t="e">
        <f>IF(OR($B1217="",L$3&lt;$D1217+Настройки!$B$7),0,MAX(0,$E1217-MAX(0,SUMIFS(Тех_Движение!$G$2:$G$5111,Тех_Движение!$D$2:$D$5111,$C1217,Тех_Движение!$B$2:$B$5111,"&lt;="&amp;L$3)-$F1217)))</f>
        <v>#VALUE!</v>
      </c>
      <c r="M1217" s="21" t="e">
        <f>IF(OR($B1217="",M$3&lt;$D1217+Настройки!$B$7),0,MAX(0,$E1217-MAX(0,SUMIFS(Тех_Движение!$G$2:$G$5111,Тех_Движение!$D$2:$D$5111,$C1217,Тех_Движение!$B$2:$B$5111,"&lt;="&amp;M$3)-$F1217)))</f>
        <v>#VALUE!</v>
      </c>
      <c r="N1217" s="21" t="e">
        <f>IF(OR($B1217="",N$3&lt;$D1217+Настройки!$B$7),0,MAX(0,$E1217-MAX(0,SUMIFS(Тех_Движение!$G$2:$G$5111,Тех_Движение!$D$2:$D$5111,$C1217,Тех_Движение!$B$2:$B$5111,"&lt;="&amp;N$3)-$F1217)))</f>
        <v>#VALUE!</v>
      </c>
      <c r="O1217" s="21" t="e">
        <f>IF(OR($B1217="",O$3&lt;$D1217+Настройки!$B$7),0,MAX(0,$E1217-MAX(0,SUMIFS(Тех_Движение!$G$2:$G$5111,Тех_Движение!$D$2:$D$5111,$C1217,Тех_Движение!$B$2:$B$5111,"&lt;="&amp;O$3)-$F1217)))</f>
        <v>#VALUE!</v>
      </c>
      <c r="P1217" s="21" t="e">
        <f>IF(OR($B1217="",P$3&lt;$D1217+Настройки!$B$7),0,MAX(0,$E1217-MAX(0,SUMIFS(Тех_Движение!$G$2:$G$5111,Тех_Движение!$D$2:$D$5111,$C1217,Тех_Движение!$B$2:$B$5111,"&lt;="&amp;P$3)-$F1217)))</f>
        <v>#VALUE!</v>
      </c>
      <c r="Q1217" s="21" t="e">
        <f>IF(OR($B1217="",Q$3&lt;$D1217+Настройки!$B$7),0,MAX(0,$E1217-MAX(0,SUMIFS(Тех_Движение!$G$2:$G$5111,Тех_Движение!$D$2:$D$5111,$C1217,Тех_Движение!$B$2:$B$5111,"&lt;="&amp;Q$3)-$F1217)))</f>
        <v>#VALUE!</v>
      </c>
      <c r="R1217" s="21" t="str">
        <f t="shared" si="55"/>
        <v/>
      </c>
      <c r="S1217" s="23" t="str">
        <f>IF($B1217="","",VLOOKUP($C1217,Настройки!$A$11:$L$17,9,FALSE))</f>
        <v/>
      </c>
      <c r="T1217" s="23" t="str">
        <f t="shared" si="56"/>
        <v/>
      </c>
    </row>
    <row r="1218" spans="1:20" x14ac:dyDescent="0.3">
      <c r="A1218" s="20">
        <f>Тех_Движение!$A$1215</f>
        <v>1214</v>
      </c>
      <c r="B1218" s="20" t="str">
        <f>IF(Тех_Движение!$F$1215&gt;0,Тех_Движение!$I$1215,"")</f>
        <v/>
      </c>
      <c r="C1218" s="20" t="str">
        <f>IF($B1218="","",Тех_Движение!$D$1215)</f>
        <v/>
      </c>
      <c r="D1218" s="9" t="str">
        <f>IF($B1218="","",Тех_Движение!$B$1215)</f>
        <v/>
      </c>
      <c r="E1218" s="21" t="str">
        <f>IF($B1218="","",Тех_Движение!$F$1215)</f>
        <v/>
      </c>
      <c r="F1218" s="21" t="str">
        <f>IF($B1218="","",SUMIFS($E$5:$E1217,$C$5:$C1217,$C1218))</f>
        <v/>
      </c>
      <c r="G1218" s="21" t="str">
        <f>IF($B1218="","",MAX(0,$E1218-MAX(0,SUMIFS(Тех_Движение!$G$2:$G$5111,Тех_Движение!$D$2:$D$5111,$C1218,Тех_Движение!$B$2:$B$5111,"&lt;="&amp;Настройки!$B$5-1)-$F1218)))</f>
        <v/>
      </c>
      <c r="H1218" s="21" t="str">
        <f>IF($B1218="","",IF(AND($D1218&gt;=Настройки!$B$5,$D1218&lt;=Настройки!$B$6),$E1218,0))</f>
        <v/>
      </c>
      <c r="I1218" s="21" t="str">
        <f t="shared" si="54"/>
        <v/>
      </c>
      <c r="J1218" s="21" t="str">
        <f>IF($B1218="","",MAX(0,$E1218-MAX(0,SUMIFS(Тех_Движение!$G$2:$G$5111,Тех_Движение!$D$2:$D$5111,$C1218,Тех_Движение!$B$2:$B$5111,"&lt;="&amp;Настройки!$B$6)-$F1218)))</f>
        <v/>
      </c>
      <c r="K1218" s="21" t="e">
        <f>IF(OR($B1218="",K$3&lt;$D1218+Настройки!$B$7),0,MAX(0,$E1218-MAX(0,SUMIFS(Тех_Движение!$G$2:$G$5111,Тех_Движение!$D$2:$D$5111,$C1218,Тех_Движение!$B$2:$B$5111,"&lt;="&amp;K$3)-$F1218)))</f>
        <v>#VALUE!</v>
      </c>
      <c r="L1218" s="21" t="e">
        <f>IF(OR($B1218="",L$3&lt;$D1218+Настройки!$B$7),0,MAX(0,$E1218-MAX(0,SUMIFS(Тех_Движение!$G$2:$G$5111,Тех_Движение!$D$2:$D$5111,$C1218,Тех_Движение!$B$2:$B$5111,"&lt;="&amp;L$3)-$F1218)))</f>
        <v>#VALUE!</v>
      </c>
      <c r="M1218" s="21" t="e">
        <f>IF(OR($B1218="",M$3&lt;$D1218+Настройки!$B$7),0,MAX(0,$E1218-MAX(0,SUMIFS(Тех_Движение!$G$2:$G$5111,Тех_Движение!$D$2:$D$5111,$C1218,Тех_Движение!$B$2:$B$5111,"&lt;="&amp;M$3)-$F1218)))</f>
        <v>#VALUE!</v>
      </c>
      <c r="N1218" s="21" t="e">
        <f>IF(OR($B1218="",N$3&lt;$D1218+Настройки!$B$7),0,MAX(0,$E1218-MAX(0,SUMIFS(Тех_Движение!$G$2:$G$5111,Тех_Движение!$D$2:$D$5111,$C1218,Тех_Движение!$B$2:$B$5111,"&lt;="&amp;N$3)-$F1218)))</f>
        <v>#VALUE!</v>
      </c>
      <c r="O1218" s="21" t="e">
        <f>IF(OR($B1218="",O$3&lt;$D1218+Настройки!$B$7),0,MAX(0,$E1218-MAX(0,SUMIFS(Тех_Движение!$G$2:$G$5111,Тех_Движение!$D$2:$D$5111,$C1218,Тех_Движение!$B$2:$B$5111,"&lt;="&amp;O$3)-$F1218)))</f>
        <v>#VALUE!</v>
      </c>
      <c r="P1218" s="21" t="e">
        <f>IF(OR($B1218="",P$3&lt;$D1218+Настройки!$B$7),0,MAX(0,$E1218-MAX(0,SUMIFS(Тех_Движение!$G$2:$G$5111,Тех_Движение!$D$2:$D$5111,$C1218,Тех_Движение!$B$2:$B$5111,"&lt;="&amp;P$3)-$F1218)))</f>
        <v>#VALUE!</v>
      </c>
      <c r="Q1218" s="21" t="e">
        <f>IF(OR($B1218="",Q$3&lt;$D1218+Настройки!$B$7),0,MAX(0,$E1218-MAX(0,SUMIFS(Тех_Движение!$G$2:$G$5111,Тех_Движение!$D$2:$D$5111,$C1218,Тех_Движение!$B$2:$B$5111,"&lt;="&amp;Q$3)-$F1218)))</f>
        <v>#VALUE!</v>
      </c>
      <c r="R1218" s="21" t="str">
        <f t="shared" si="55"/>
        <v/>
      </c>
      <c r="S1218" s="23" t="str">
        <f>IF($B1218="","",VLOOKUP($C1218,Настройки!$A$11:$L$17,9,FALSE))</f>
        <v/>
      </c>
      <c r="T1218" s="23" t="str">
        <f t="shared" si="56"/>
        <v/>
      </c>
    </row>
    <row r="1219" spans="1:20" x14ac:dyDescent="0.3">
      <c r="A1219" s="20">
        <f>Тех_Движение!$A$1216</f>
        <v>1215</v>
      </c>
      <c r="B1219" s="20" t="str">
        <f>IF(Тех_Движение!$F$1216&gt;0,Тех_Движение!$I$1216,"")</f>
        <v/>
      </c>
      <c r="C1219" s="20" t="str">
        <f>IF($B1219="","",Тех_Движение!$D$1216)</f>
        <v/>
      </c>
      <c r="D1219" s="9" t="str">
        <f>IF($B1219="","",Тех_Движение!$B$1216)</f>
        <v/>
      </c>
      <c r="E1219" s="21" t="str">
        <f>IF($B1219="","",Тех_Движение!$F$1216)</f>
        <v/>
      </c>
      <c r="F1219" s="21" t="str">
        <f>IF($B1219="","",SUMIFS($E$5:$E1218,$C$5:$C1218,$C1219))</f>
        <v/>
      </c>
      <c r="G1219" s="21" t="str">
        <f>IF($B1219="","",MAX(0,$E1219-MAX(0,SUMIFS(Тех_Движение!$G$2:$G$5111,Тех_Движение!$D$2:$D$5111,$C1219,Тех_Движение!$B$2:$B$5111,"&lt;="&amp;Настройки!$B$5-1)-$F1219)))</f>
        <v/>
      </c>
      <c r="H1219" s="21" t="str">
        <f>IF($B1219="","",IF(AND($D1219&gt;=Настройки!$B$5,$D1219&lt;=Настройки!$B$6),$E1219,0))</f>
        <v/>
      </c>
      <c r="I1219" s="21" t="str">
        <f t="shared" si="54"/>
        <v/>
      </c>
      <c r="J1219" s="21" t="str">
        <f>IF($B1219="","",MAX(0,$E1219-MAX(0,SUMIFS(Тех_Движение!$G$2:$G$5111,Тех_Движение!$D$2:$D$5111,$C1219,Тех_Движение!$B$2:$B$5111,"&lt;="&amp;Настройки!$B$6)-$F1219)))</f>
        <v/>
      </c>
      <c r="K1219" s="21" t="e">
        <f>IF(OR($B1219="",K$3&lt;$D1219+Настройки!$B$7),0,MAX(0,$E1219-MAX(0,SUMIFS(Тех_Движение!$G$2:$G$5111,Тех_Движение!$D$2:$D$5111,$C1219,Тех_Движение!$B$2:$B$5111,"&lt;="&amp;K$3)-$F1219)))</f>
        <v>#VALUE!</v>
      </c>
      <c r="L1219" s="21" t="e">
        <f>IF(OR($B1219="",L$3&lt;$D1219+Настройки!$B$7),0,MAX(0,$E1219-MAX(0,SUMIFS(Тех_Движение!$G$2:$G$5111,Тех_Движение!$D$2:$D$5111,$C1219,Тех_Движение!$B$2:$B$5111,"&lt;="&amp;L$3)-$F1219)))</f>
        <v>#VALUE!</v>
      </c>
      <c r="M1219" s="21" t="e">
        <f>IF(OR($B1219="",M$3&lt;$D1219+Настройки!$B$7),0,MAX(0,$E1219-MAX(0,SUMIFS(Тех_Движение!$G$2:$G$5111,Тех_Движение!$D$2:$D$5111,$C1219,Тех_Движение!$B$2:$B$5111,"&lt;="&amp;M$3)-$F1219)))</f>
        <v>#VALUE!</v>
      </c>
      <c r="N1219" s="21" t="e">
        <f>IF(OR($B1219="",N$3&lt;$D1219+Настройки!$B$7),0,MAX(0,$E1219-MAX(0,SUMIFS(Тех_Движение!$G$2:$G$5111,Тех_Движение!$D$2:$D$5111,$C1219,Тех_Движение!$B$2:$B$5111,"&lt;="&amp;N$3)-$F1219)))</f>
        <v>#VALUE!</v>
      </c>
      <c r="O1219" s="21" t="e">
        <f>IF(OR($B1219="",O$3&lt;$D1219+Настройки!$B$7),0,MAX(0,$E1219-MAX(0,SUMIFS(Тех_Движение!$G$2:$G$5111,Тех_Движение!$D$2:$D$5111,$C1219,Тех_Движение!$B$2:$B$5111,"&lt;="&amp;O$3)-$F1219)))</f>
        <v>#VALUE!</v>
      </c>
      <c r="P1219" s="21" t="e">
        <f>IF(OR($B1219="",P$3&lt;$D1219+Настройки!$B$7),0,MAX(0,$E1219-MAX(0,SUMIFS(Тех_Движение!$G$2:$G$5111,Тех_Движение!$D$2:$D$5111,$C1219,Тех_Движение!$B$2:$B$5111,"&lt;="&amp;P$3)-$F1219)))</f>
        <v>#VALUE!</v>
      </c>
      <c r="Q1219" s="21" t="e">
        <f>IF(OR($B1219="",Q$3&lt;$D1219+Настройки!$B$7),0,MAX(0,$E1219-MAX(0,SUMIFS(Тех_Движение!$G$2:$G$5111,Тех_Движение!$D$2:$D$5111,$C1219,Тех_Движение!$B$2:$B$5111,"&lt;="&amp;Q$3)-$F1219)))</f>
        <v>#VALUE!</v>
      </c>
      <c r="R1219" s="21" t="str">
        <f t="shared" si="55"/>
        <v/>
      </c>
      <c r="S1219" s="23" t="str">
        <f>IF($B1219="","",VLOOKUP($C1219,Настройки!$A$11:$L$17,9,FALSE))</f>
        <v/>
      </c>
      <c r="T1219" s="23" t="str">
        <f t="shared" si="56"/>
        <v/>
      </c>
    </row>
    <row r="1220" spans="1:20" x14ac:dyDescent="0.3">
      <c r="A1220" s="20">
        <f>Тех_Движение!$A$1217</f>
        <v>1216</v>
      </c>
      <c r="B1220" s="20" t="str">
        <f>IF(Тех_Движение!$F$1217&gt;0,Тех_Движение!$I$1217,"")</f>
        <v/>
      </c>
      <c r="C1220" s="20" t="str">
        <f>IF($B1220="","",Тех_Движение!$D$1217)</f>
        <v/>
      </c>
      <c r="D1220" s="9" t="str">
        <f>IF($B1220="","",Тех_Движение!$B$1217)</f>
        <v/>
      </c>
      <c r="E1220" s="21" t="str">
        <f>IF($B1220="","",Тех_Движение!$F$1217)</f>
        <v/>
      </c>
      <c r="F1220" s="21" t="str">
        <f>IF($B1220="","",SUMIFS($E$5:$E1219,$C$5:$C1219,$C1220))</f>
        <v/>
      </c>
      <c r="G1220" s="21" t="str">
        <f>IF($B1220="","",MAX(0,$E1220-MAX(0,SUMIFS(Тех_Движение!$G$2:$G$5111,Тех_Движение!$D$2:$D$5111,$C1220,Тех_Движение!$B$2:$B$5111,"&lt;="&amp;Настройки!$B$5-1)-$F1220)))</f>
        <v/>
      </c>
      <c r="H1220" s="21" t="str">
        <f>IF($B1220="","",IF(AND($D1220&gt;=Настройки!$B$5,$D1220&lt;=Настройки!$B$6),$E1220,0))</f>
        <v/>
      </c>
      <c r="I1220" s="21" t="str">
        <f t="shared" si="54"/>
        <v/>
      </c>
      <c r="J1220" s="21" t="str">
        <f>IF($B1220="","",MAX(0,$E1220-MAX(0,SUMIFS(Тех_Движение!$G$2:$G$5111,Тех_Движение!$D$2:$D$5111,$C1220,Тех_Движение!$B$2:$B$5111,"&lt;="&amp;Настройки!$B$6)-$F1220)))</f>
        <v/>
      </c>
      <c r="K1220" s="21" t="e">
        <f>IF(OR($B1220="",K$3&lt;$D1220+Настройки!$B$7),0,MAX(0,$E1220-MAX(0,SUMIFS(Тех_Движение!$G$2:$G$5111,Тех_Движение!$D$2:$D$5111,$C1220,Тех_Движение!$B$2:$B$5111,"&lt;="&amp;K$3)-$F1220)))</f>
        <v>#VALUE!</v>
      </c>
      <c r="L1220" s="21" t="e">
        <f>IF(OR($B1220="",L$3&lt;$D1220+Настройки!$B$7),0,MAX(0,$E1220-MAX(0,SUMIFS(Тех_Движение!$G$2:$G$5111,Тех_Движение!$D$2:$D$5111,$C1220,Тех_Движение!$B$2:$B$5111,"&lt;="&amp;L$3)-$F1220)))</f>
        <v>#VALUE!</v>
      </c>
      <c r="M1220" s="21" t="e">
        <f>IF(OR($B1220="",M$3&lt;$D1220+Настройки!$B$7),0,MAX(0,$E1220-MAX(0,SUMIFS(Тех_Движение!$G$2:$G$5111,Тех_Движение!$D$2:$D$5111,$C1220,Тех_Движение!$B$2:$B$5111,"&lt;="&amp;M$3)-$F1220)))</f>
        <v>#VALUE!</v>
      </c>
      <c r="N1220" s="21" t="e">
        <f>IF(OR($B1220="",N$3&lt;$D1220+Настройки!$B$7),0,MAX(0,$E1220-MAX(0,SUMIFS(Тех_Движение!$G$2:$G$5111,Тех_Движение!$D$2:$D$5111,$C1220,Тех_Движение!$B$2:$B$5111,"&lt;="&amp;N$3)-$F1220)))</f>
        <v>#VALUE!</v>
      </c>
      <c r="O1220" s="21" t="e">
        <f>IF(OR($B1220="",O$3&lt;$D1220+Настройки!$B$7),0,MAX(0,$E1220-MAX(0,SUMIFS(Тех_Движение!$G$2:$G$5111,Тех_Движение!$D$2:$D$5111,$C1220,Тех_Движение!$B$2:$B$5111,"&lt;="&amp;O$3)-$F1220)))</f>
        <v>#VALUE!</v>
      </c>
      <c r="P1220" s="21" t="e">
        <f>IF(OR($B1220="",P$3&lt;$D1220+Настройки!$B$7),0,MAX(0,$E1220-MAX(0,SUMIFS(Тех_Движение!$G$2:$G$5111,Тех_Движение!$D$2:$D$5111,$C1220,Тех_Движение!$B$2:$B$5111,"&lt;="&amp;P$3)-$F1220)))</f>
        <v>#VALUE!</v>
      </c>
      <c r="Q1220" s="21" t="e">
        <f>IF(OR($B1220="",Q$3&lt;$D1220+Настройки!$B$7),0,MAX(0,$E1220-MAX(0,SUMIFS(Тех_Движение!$G$2:$G$5111,Тех_Движение!$D$2:$D$5111,$C1220,Тех_Движение!$B$2:$B$5111,"&lt;="&amp;Q$3)-$F1220)))</f>
        <v>#VALUE!</v>
      </c>
      <c r="R1220" s="21" t="str">
        <f t="shared" si="55"/>
        <v/>
      </c>
      <c r="S1220" s="23" t="str">
        <f>IF($B1220="","",VLOOKUP($C1220,Настройки!$A$11:$L$17,9,FALSE))</f>
        <v/>
      </c>
      <c r="T1220" s="23" t="str">
        <f t="shared" si="56"/>
        <v/>
      </c>
    </row>
    <row r="1221" spans="1:20" x14ac:dyDescent="0.3">
      <c r="A1221" s="20">
        <f>Тех_Движение!$A$1218</f>
        <v>1217</v>
      </c>
      <c r="B1221" s="20" t="str">
        <f>IF(Тех_Движение!$F$1218&gt;0,Тех_Движение!$I$1218,"")</f>
        <v/>
      </c>
      <c r="C1221" s="20" t="str">
        <f>IF($B1221="","",Тех_Движение!$D$1218)</f>
        <v/>
      </c>
      <c r="D1221" s="9" t="str">
        <f>IF($B1221="","",Тех_Движение!$B$1218)</f>
        <v/>
      </c>
      <c r="E1221" s="21" t="str">
        <f>IF($B1221="","",Тех_Движение!$F$1218)</f>
        <v/>
      </c>
      <c r="F1221" s="21" t="str">
        <f>IF($B1221="","",SUMIFS($E$5:$E1220,$C$5:$C1220,$C1221))</f>
        <v/>
      </c>
      <c r="G1221" s="21" t="str">
        <f>IF($B1221="","",MAX(0,$E1221-MAX(0,SUMIFS(Тех_Движение!$G$2:$G$5111,Тех_Движение!$D$2:$D$5111,$C1221,Тех_Движение!$B$2:$B$5111,"&lt;="&amp;Настройки!$B$5-1)-$F1221)))</f>
        <v/>
      </c>
      <c r="H1221" s="21" t="str">
        <f>IF($B1221="","",IF(AND($D1221&gt;=Настройки!$B$5,$D1221&lt;=Настройки!$B$6),$E1221,0))</f>
        <v/>
      </c>
      <c r="I1221" s="21" t="str">
        <f t="shared" ref="I1221:I1284" si="57">IF($B1221="","",$G1221+$H1221-$J1221)</f>
        <v/>
      </c>
      <c r="J1221" s="21" t="str">
        <f>IF($B1221="","",MAX(0,$E1221-MAX(0,SUMIFS(Тех_Движение!$G$2:$G$5111,Тех_Движение!$D$2:$D$5111,$C1221,Тех_Движение!$B$2:$B$5111,"&lt;="&amp;Настройки!$B$6)-$F1221)))</f>
        <v/>
      </c>
      <c r="K1221" s="21" t="e">
        <f>IF(OR($B1221="",K$3&lt;$D1221+Настройки!$B$7),0,MAX(0,$E1221-MAX(0,SUMIFS(Тех_Движение!$G$2:$G$5111,Тех_Движение!$D$2:$D$5111,$C1221,Тех_Движение!$B$2:$B$5111,"&lt;="&amp;K$3)-$F1221)))</f>
        <v>#VALUE!</v>
      </c>
      <c r="L1221" s="21" t="e">
        <f>IF(OR($B1221="",L$3&lt;$D1221+Настройки!$B$7),0,MAX(0,$E1221-MAX(0,SUMIFS(Тех_Движение!$G$2:$G$5111,Тех_Движение!$D$2:$D$5111,$C1221,Тех_Движение!$B$2:$B$5111,"&lt;="&amp;L$3)-$F1221)))</f>
        <v>#VALUE!</v>
      </c>
      <c r="M1221" s="21" t="e">
        <f>IF(OR($B1221="",M$3&lt;$D1221+Настройки!$B$7),0,MAX(0,$E1221-MAX(0,SUMIFS(Тех_Движение!$G$2:$G$5111,Тех_Движение!$D$2:$D$5111,$C1221,Тех_Движение!$B$2:$B$5111,"&lt;="&amp;M$3)-$F1221)))</f>
        <v>#VALUE!</v>
      </c>
      <c r="N1221" s="21" t="e">
        <f>IF(OR($B1221="",N$3&lt;$D1221+Настройки!$B$7),0,MAX(0,$E1221-MAX(0,SUMIFS(Тех_Движение!$G$2:$G$5111,Тех_Движение!$D$2:$D$5111,$C1221,Тех_Движение!$B$2:$B$5111,"&lt;="&amp;N$3)-$F1221)))</f>
        <v>#VALUE!</v>
      </c>
      <c r="O1221" s="21" t="e">
        <f>IF(OR($B1221="",O$3&lt;$D1221+Настройки!$B$7),0,MAX(0,$E1221-MAX(0,SUMIFS(Тех_Движение!$G$2:$G$5111,Тех_Движение!$D$2:$D$5111,$C1221,Тех_Движение!$B$2:$B$5111,"&lt;="&amp;O$3)-$F1221)))</f>
        <v>#VALUE!</v>
      </c>
      <c r="P1221" s="21" t="e">
        <f>IF(OR($B1221="",P$3&lt;$D1221+Настройки!$B$7),0,MAX(0,$E1221-MAX(0,SUMIFS(Тех_Движение!$G$2:$G$5111,Тех_Движение!$D$2:$D$5111,$C1221,Тех_Движение!$B$2:$B$5111,"&lt;="&amp;P$3)-$F1221)))</f>
        <v>#VALUE!</v>
      </c>
      <c r="Q1221" s="21" t="e">
        <f>IF(OR($B1221="",Q$3&lt;$D1221+Настройки!$B$7),0,MAX(0,$E1221-MAX(0,SUMIFS(Тех_Движение!$G$2:$G$5111,Тех_Движение!$D$2:$D$5111,$C1221,Тех_Движение!$B$2:$B$5111,"&lt;="&amp;Q$3)-$F1221)))</f>
        <v>#VALUE!</v>
      </c>
      <c r="R1221" s="21" t="str">
        <f t="shared" ref="R1221:R1284" si="58">IF($B1221="","",SUM($K1221:$Q1221))</f>
        <v/>
      </c>
      <c r="S1221" s="23" t="str">
        <f>IF($B1221="","",VLOOKUP($C1221,Настройки!$A$11:$L$17,9,FALSE))</f>
        <v/>
      </c>
      <c r="T1221" s="23" t="str">
        <f t="shared" ref="T1221:T1284" si="59">IF($B1221="","",$R1221*$S1221)</f>
        <v/>
      </c>
    </row>
    <row r="1222" spans="1:20" x14ac:dyDescent="0.3">
      <c r="A1222" s="20">
        <f>Тех_Движение!$A$1219</f>
        <v>1218</v>
      </c>
      <c r="B1222" s="20" t="str">
        <f>IF(Тех_Движение!$F$1219&gt;0,Тех_Движение!$I$1219,"")</f>
        <v/>
      </c>
      <c r="C1222" s="20" t="str">
        <f>IF($B1222="","",Тех_Движение!$D$1219)</f>
        <v/>
      </c>
      <c r="D1222" s="9" t="str">
        <f>IF($B1222="","",Тех_Движение!$B$1219)</f>
        <v/>
      </c>
      <c r="E1222" s="21" t="str">
        <f>IF($B1222="","",Тех_Движение!$F$1219)</f>
        <v/>
      </c>
      <c r="F1222" s="21" t="str">
        <f>IF($B1222="","",SUMIFS($E$5:$E1221,$C$5:$C1221,$C1222))</f>
        <v/>
      </c>
      <c r="G1222" s="21" t="str">
        <f>IF($B1222="","",MAX(0,$E1222-MAX(0,SUMIFS(Тех_Движение!$G$2:$G$5111,Тех_Движение!$D$2:$D$5111,$C1222,Тех_Движение!$B$2:$B$5111,"&lt;="&amp;Настройки!$B$5-1)-$F1222)))</f>
        <v/>
      </c>
      <c r="H1222" s="21" t="str">
        <f>IF($B1222="","",IF(AND($D1222&gt;=Настройки!$B$5,$D1222&lt;=Настройки!$B$6),$E1222,0))</f>
        <v/>
      </c>
      <c r="I1222" s="21" t="str">
        <f t="shared" si="57"/>
        <v/>
      </c>
      <c r="J1222" s="21" t="str">
        <f>IF($B1222="","",MAX(0,$E1222-MAX(0,SUMIFS(Тех_Движение!$G$2:$G$5111,Тех_Движение!$D$2:$D$5111,$C1222,Тех_Движение!$B$2:$B$5111,"&lt;="&amp;Настройки!$B$6)-$F1222)))</f>
        <v/>
      </c>
      <c r="K1222" s="21" t="e">
        <f>IF(OR($B1222="",K$3&lt;$D1222+Настройки!$B$7),0,MAX(0,$E1222-MAX(0,SUMIFS(Тех_Движение!$G$2:$G$5111,Тех_Движение!$D$2:$D$5111,$C1222,Тех_Движение!$B$2:$B$5111,"&lt;="&amp;K$3)-$F1222)))</f>
        <v>#VALUE!</v>
      </c>
      <c r="L1222" s="21" t="e">
        <f>IF(OR($B1222="",L$3&lt;$D1222+Настройки!$B$7),0,MAX(0,$E1222-MAX(0,SUMIFS(Тех_Движение!$G$2:$G$5111,Тех_Движение!$D$2:$D$5111,$C1222,Тех_Движение!$B$2:$B$5111,"&lt;="&amp;L$3)-$F1222)))</f>
        <v>#VALUE!</v>
      </c>
      <c r="M1222" s="21" t="e">
        <f>IF(OR($B1222="",M$3&lt;$D1222+Настройки!$B$7),0,MAX(0,$E1222-MAX(0,SUMIFS(Тех_Движение!$G$2:$G$5111,Тех_Движение!$D$2:$D$5111,$C1222,Тех_Движение!$B$2:$B$5111,"&lt;="&amp;M$3)-$F1222)))</f>
        <v>#VALUE!</v>
      </c>
      <c r="N1222" s="21" t="e">
        <f>IF(OR($B1222="",N$3&lt;$D1222+Настройки!$B$7),0,MAX(0,$E1222-MAX(0,SUMIFS(Тех_Движение!$G$2:$G$5111,Тех_Движение!$D$2:$D$5111,$C1222,Тех_Движение!$B$2:$B$5111,"&lt;="&amp;N$3)-$F1222)))</f>
        <v>#VALUE!</v>
      </c>
      <c r="O1222" s="21" t="e">
        <f>IF(OR($B1222="",O$3&lt;$D1222+Настройки!$B$7),0,MAX(0,$E1222-MAX(0,SUMIFS(Тех_Движение!$G$2:$G$5111,Тех_Движение!$D$2:$D$5111,$C1222,Тех_Движение!$B$2:$B$5111,"&lt;="&amp;O$3)-$F1222)))</f>
        <v>#VALUE!</v>
      </c>
      <c r="P1222" s="21" t="e">
        <f>IF(OR($B1222="",P$3&lt;$D1222+Настройки!$B$7),0,MAX(0,$E1222-MAX(0,SUMIFS(Тех_Движение!$G$2:$G$5111,Тех_Движение!$D$2:$D$5111,$C1222,Тех_Движение!$B$2:$B$5111,"&lt;="&amp;P$3)-$F1222)))</f>
        <v>#VALUE!</v>
      </c>
      <c r="Q1222" s="21" t="e">
        <f>IF(OR($B1222="",Q$3&lt;$D1222+Настройки!$B$7),0,MAX(0,$E1222-MAX(0,SUMIFS(Тех_Движение!$G$2:$G$5111,Тех_Движение!$D$2:$D$5111,$C1222,Тех_Движение!$B$2:$B$5111,"&lt;="&amp;Q$3)-$F1222)))</f>
        <v>#VALUE!</v>
      </c>
      <c r="R1222" s="21" t="str">
        <f t="shared" si="58"/>
        <v/>
      </c>
      <c r="S1222" s="23" t="str">
        <f>IF($B1222="","",VLOOKUP($C1222,Настройки!$A$11:$L$17,9,FALSE))</f>
        <v/>
      </c>
      <c r="T1222" s="23" t="str">
        <f t="shared" si="59"/>
        <v/>
      </c>
    </row>
    <row r="1223" spans="1:20" x14ac:dyDescent="0.3">
      <c r="A1223" s="20">
        <f>Тех_Движение!$A$1220</f>
        <v>1219</v>
      </c>
      <c r="B1223" s="20" t="str">
        <f>IF(Тех_Движение!$F$1220&gt;0,Тех_Движение!$I$1220,"")</f>
        <v/>
      </c>
      <c r="C1223" s="20" t="str">
        <f>IF($B1223="","",Тех_Движение!$D$1220)</f>
        <v/>
      </c>
      <c r="D1223" s="9" t="str">
        <f>IF($B1223="","",Тех_Движение!$B$1220)</f>
        <v/>
      </c>
      <c r="E1223" s="21" t="str">
        <f>IF($B1223="","",Тех_Движение!$F$1220)</f>
        <v/>
      </c>
      <c r="F1223" s="21" t="str">
        <f>IF($B1223="","",SUMIFS($E$5:$E1222,$C$5:$C1222,$C1223))</f>
        <v/>
      </c>
      <c r="G1223" s="21" t="str">
        <f>IF($B1223="","",MAX(0,$E1223-MAX(0,SUMIFS(Тех_Движение!$G$2:$G$5111,Тех_Движение!$D$2:$D$5111,$C1223,Тех_Движение!$B$2:$B$5111,"&lt;="&amp;Настройки!$B$5-1)-$F1223)))</f>
        <v/>
      </c>
      <c r="H1223" s="21" t="str">
        <f>IF($B1223="","",IF(AND($D1223&gt;=Настройки!$B$5,$D1223&lt;=Настройки!$B$6),$E1223,0))</f>
        <v/>
      </c>
      <c r="I1223" s="21" t="str">
        <f t="shared" si="57"/>
        <v/>
      </c>
      <c r="J1223" s="21" t="str">
        <f>IF($B1223="","",MAX(0,$E1223-MAX(0,SUMIFS(Тех_Движение!$G$2:$G$5111,Тех_Движение!$D$2:$D$5111,$C1223,Тех_Движение!$B$2:$B$5111,"&lt;="&amp;Настройки!$B$6)-$F1223)))</f>
        <v/>
      </c>
      <c r="K1223" s="21" t="e">
        <f>IF(OR($B1223="",K$3&lt;$D1223+Настройки!$B$7),0,MAX(0,$E1223-MAX(0,SUMIFS(Тех_Движение!$G$2:$G$5111,Тех_Движение!$D$2:$D$5111,$C1223,Тех_Движение!$B$2:$B$5111,"&lt;="&amp;K$3)-$F1223)))</f>
        <v>#VALUE!</v>
      </c>
      <c r="L1223" s="21" t="e">
        <f>IF(OR($B1223="",L$3&lt;$D1223+Настройки!$B$7),0,MAX(0,$E1223-MAX(0,SUMIFS(Тех_Движение!$G$2:$G$5111,Тех_Движение!$D$2:$D$5111,$C1223,Тех_Движение!$B$2:$B$5111,"&lt;="&amp;L$3)-$F1223)))</f>
        <v>#VALUE!</v>
      </c>
      <c r="M1223" s="21" t="e">
        <f>IF(OR($B1223="",M$3&lt;$D1223+Настройки!$B$7),0,MAX(0,$E1223-MAX(0,SUMIFS(Тех_Движение!$G$2:$G$5111,Тех_Движение!$D$2:$D$5111,$C1223,Тех_Движение!$B$2:$B$5111,"&lt;="&amp;M$3)-$F1223)))</f>
        <v>#VALUE!</v>
      </c>
      <c r="N1223" s="21" t="e">
        <f>IF(OR($B1223="",N$3&lt;$D1223+Настройки!$B$7),0,MAX(0,$E1223-MAX(0,SUMIFS(Тех_Движение!$G$2:$G$5111,Тех_Движение!$D$2:$D$5111,$C1223,Тех_Движение!$B$2:$B$5111,"&lt;="&amp;N$3)-$F1223)))</f>
        <v>#VALUE!</v>
      </c>
      <c r="O1223" s="21" t="e">
        <f>IF(OR($B1223="",O$3&lt;$D1223+Настройки!$B$7),0,MAX(0,$E1223-MAX(0,SUMIFS(Тех_Движение!$G$2:$G$5111,Тех_Движение!$D$2:$D$5111,$C1223,Тех_Движение!$B$2:$B$5111,"&lt;="&amp;O$3)-$F1223)))</f>
        <v>#VALUE!</v>
      </c>
      <c r="P1223" s="21" t="e">
        <f>IF(OR($B1223="",P$3&lt;$D1223+Настройки!$B$7),0,MAX(0,$E1223-MAX(0,SUMIFS(Тех_Движение!$G$2:$G$5111,Тех_Движение!$D$2:$D$5111,$C1223,Тех_Движение!$B$2:$B$5111,"&lt;="&amp;P$3)-$F1223)))</f>
        <v>#VALUE!</v>
      </c>
      <c r="Q1223" s="21" t="e">
        <f>IF(OR($B1223="",Q$3&lt;$D1223+Настройки!$B$7),0,MAX(0,$E1223-MAX(0,SUMIFS(Тех_Движение!$G$2:$G$5111,Тех_Движение!$D$2:$D$5111,$C1223,Тех_Движение!$B$2:$B$5111,"&lt;="&amp;Q$3)-$F1223)))</f>
        <v>#VALUE!</v>
      </c>
      <c r="R1223" s="21" t="str">
        <f t="shared" si="58"/>
        <v/>
      </c>
      <c r="S1223" s="23" t="str">
        <f>IF($B1223="","",VLOOKUP($C1223,Настройки!$A$11:$L$17,9,FALSE))</f>
        <v/>
      </c>
      <c r="T1223" s="23" t="str">
        <f t="shared" si="59"/>
        <v/>
      </c>
    </row>
    <row r="1224" spans="1:20" x14ac:dyDescent="0.3">
      <c r="A1224" s="20">
        <f>Тех_Движение!$A$1221</f>
        <v>1220</v>
      </c>
      <c r="B1224" s="20" t="str">
        <f>IF(Тех_Движение!$F$1221&gt;0,Тех_Движение!$I$1221,"")</f>
        <v/>
      </c>
      <c r="C1224" s="20" t="str">
        <f>IF($B1224="","",Тех_Движение!$D$1221)</f>
        <v/>
      </c>
      <c r="D1224" s="9" t="str">
        <f>IF($B1224="","",Тех_Движение!$B$1221)</f>
        <v/>
      </c>
      <c r="E1224" s="21" t="str">
        <f>IF($B1224="","",Тех_Движение!$F$1221)</f>
        <v/>
      </c>
      <c r="F1224" s="21" t="str">
        <f>IF($B1224="","",SUMIFS($E$5:$E1223,$C$5:$C1223,$C1224))</f>
        <v/>
      </c>
      <c r="G1224" s="21" t="str">
        <f>IF($B1224="","",MAX(0,$E1224-MAX(0,SUMIFS(Тех_Движение!$G$2:$G$5111,Тех_Движение!$D$2:$D$5111,$C1224,Тех_Движение!$B$2:$B$5111,"&lt;="&amp;Настройки!$B$5-1)-$F1224)))</f>
        <v/>
      </c>
      <c r="H1224" s="21" t="str">
        <f>IF($B1224="","",IF(AND($D1224&gt;=Настройки!$B$5,$D1224&lt;=Настройки!$B$6),$E1224,0))</f>
        <v/>
      </c>
      <c r="I1224" s="21" t="str">
        <f t="shared" si="57"/>
        <v/>
      </c>
      <c r="J1224" s="21" t="str">
        <f>IF($B1224="","",MAX(0,$E1224-MAX(0,SUMIFS(Тех_Движение!$G$2:$G$5111,Тех_Движение!$D$2:$D$5111,$C1224,Тех_Движение!$B$2:$B$5111,"&lt;="&amp;Настройки!$B$6)-$F1224)))</f>
        <v/>
      </c>
      <c r="K1224" s="21" t="e">
        <f>IF(OR($B1224="",K$3&lt;$D1224+Настройки!$B$7),0,MAX(0,$E1224-MAX(0,SUMIFS(Тех_Движение!$G$2:$G$5111,Тех_Движение!$D$2:$D$5111,$C1224,Тех_Движение!$B$2:$B$5111,"&lt;="&amp;K$3)-$F1224)))</f>
        <v>#VALUE!</v>
      </c>
      <c r="L1224" s="21" t="e">
        <f>IF(OR($B1224="",L$3&lt;$D1224+Настройки!$B$7),0,MAX(0,$E1224-MAX(0,SUMIFS(Тех_Движение!$G$2:$G$5111,Тех_Движение!$D$2:$D$5111,$C1224,Тех_Движение!$B$2:$B$5111,"&lt;="&amp;L$3)-$F1224)))</f>
        <v>#VALUE!</v>
      </c>
      <c r="M1224" s="21" t="e">
        <f>IF(OR($B1224="",M$3&lt;$D1224+Настройки!$B$7),0,MAX(0,$E1224-MAX(0,SUMIFS(Тех_Движение!$G$2:$G$5111,Тех_Движение!$D$2:$D$5111,$C1224,Тех_Движение!$B$2:$B$5111,"&lt;="&amp;M$3)-$F1224)))</f>
        <v>#VALUE!</v>
      </c>
      <c r="N1224" s="21" t="e">
        <f>IF(OR($B1224="",N$3&lt;$D1224+Настройки!$B$7),0,MAX(0,$E1224-MAX(0,SUMIFS(Тех_Движение!$G$2:$G$5111,Тех_Движение!$D$2:$D$5111,$C1224,Тех_Движение!$B$2:$B$5111,"&lt;="&amp;N$3)-$F1224)))</f>
        <v>#VALUE!</v>
      </c>
      <c r="O1224" s="21" t="e">
        <f>IF(OR($B1224="",O$3&lt;$D1224+Настройки!$B$7),0,MAX(0,$E1224-MAX(0,SUMIFS(Тех_Движение!$G$2:$G$5111,Тех_Движение!$D$2:$D$5111,$C1224,Тех_Движение!$B$2:$B$5111,"&lt;="&amp;O$3)-$F1224)))</f>
        <v>#VALUE!</v>
      </c>
      <c r="P1224" s="21" t="e">
        <f>IF(OR($B1224="",P$3&lt;$D1224+Настройки!$B$7),0,MAX(0,$E1224-MAX(0,SUMIFS(Тех_Движение!$G$2:$G$5111,Тех_Движение!$D$2:$D$5111,$C1224,Тех_Движение!$B$2:$B$5111,"&lt;="&amp;P$3)-$F1224)))</f>
        <v>#VALUE!</v>
      </c>
      <c r="Q1224" s="21" t="e">
        <f>IF(OR($B1224="",Q$3&lt;$D1224+Настройки!$B$7),0,MAX(0,$E1224-MAX(0,SUMIFS(Тех_Движение!$G$2:$G$5111,Тех_Движение!$D$2:$D$5111,$C1224,Тех_Движение!$B$2:$B$5111,"&lt;="&amp;Q$3)-$F1224)))</f>
        <v>#VALUE!</v>
      </c>
      <c r="R1224" s="21" t="str">
        <f t="shared" si="58"/>
        <v/>
      </c>
      <c r="S1224" s="23" t="str">
        <f>IF($B1224="","",VLOOKUP($C1224,Настройки!$A$11:$L$17,9,FALSE))</f>
        <v/>
      </c>
      <c r="T1224" s="23" t="str">
        <f t="shared" si="59"/>
        <v/>
      </c>
    </row>
    <row r="1225" spans="1:20" x14ac:dyDescent="0.3">
      <c r="A1225" s="20">
        <f>Тех_Движение!$A$1222</f>
        <v>1221</v>
      </c>
      <c r="B1225" s="20" t="str">
        <f>IF(Тех_Движение!$F$1222&gt;0,Тех_Движение!$I$1222,"")</f>
        <v/>
      </c>
      <c r="C1225" s="20" t="str">
        <f>IF($B1225="","",Тех_Движение!$D$1222)</f>
        <v/>
      </c>
      <c r="D1225" s="9" t="str">
        <f>IF($B1225="","",Тех_Движение!$B$1222)</f>
        <v/>
      </c>
      <c r="E1225" s="21" t="str">
        <f>IF($B1225="","",Тех_Движение!$F$1222)</f>
        <v/>
      </c>
      <c r="F1225" s="21" t="str">
        <f>IF($B1225="","",SUMIFS($E$5:$E1224,$C$5:$C1224,$C1225))</f>
        <v/>
      </c>
      <c r="G1225" s="21" t="str">
        <f>IF($B1225="","",MAX(0,$E1225-MAX(0,SUMIFS(Тех_Движение!$G$2:$G$5111,Тех_Движение!$D$2:$D$5111,$C1225,Тех_Движение!$B$2:$B$5111,"&lt;="&amp;Настройки!$B$5-1)-$F1225)))</f>
        <v/>
      </c>
      <c r="H1225" s="21" t="str">
        <f>IF($B1225="","",IF(AND($D1225&gt;=Настройки!$B$5,$D1225&lt;=Настройки!$B$6),$E1225,0))</f>
        <v/>
      </c>
      <c r="I1225" s="21" t="str">
        <f t="shared" si="57"/>
        <v/>
      </c>
      <c r="J1225" s="21" t="str">
        <f>IF($B1225="","",MAX(0,$E1225-MAX(0,SUMIFS(Тех_Движение!$G$2:$G$5111,Тех_Движение!$D$2:$D$5111,$C1225,Тех_Движение!$B$2:$B$5111,"&lt;="&amp;Настройки!$B$6)-$F1225)))</f>
        <v/>
      </c>
      <c r="K1225" s="21" t="e">
        <f>IF(OR($B1225="",K$3&lt;$D1225+Настройки!$B$7),0,MAX(0,$E1225-MAX(0,SUMIFS(Тех_Движение!$G$2:$G$5111,Тех_Движение!$D$2:$D$5111,$C1225,Тех_Движение!$B$2:$B$5111,"&lt;="&amp;K$3)-$F1225)))</f>
        <v>#VALUE!</v>
      </c>
      <c r="L1225" s="21" t="e">
        <f>IF(OR($B1225="",L$3&lt;$D1225+Настройки!$B$7),0,MAX(0,$E1225-MAX(0,SUMIFS(Тех_Движение!$G$2:$G$5111,Тех_Движение!$D$2:$D$5111,$C1225,Тех_Движение!$B$2:$B$5111,"&lt;="&amp;L$3)-$F1225)))</f>
        <v>#VALUE!</v>
      </c>
      <c r="M1225" s="21" t="e">
        <f>IF(OR($B1225="",M$3&lt;$D1225+Настройки!$B$7),0,MAX(0,$E1225-MAX(0,SUMIFS(Тех_Движение!$G$2:$G$5111,Тех_Движение!$D$2:$D$5111,$C1225,Тех_Движение!$B$2:$B$5111,"&lt;="&amp;M$3)-$F1225)))</f>
        <v>#VALUE!</v>
      </c>
      <c r="N1225" s="21" t="e">
        <f>IF(OR($B1225="",N$3&lt;$D1225+Настройки!$B$7),0,MAX(0,$E1225-MAX(0,SUMIFS(Тех_Движение!$G$2:$G$5111,Тех_Движение!$D$2:$D$5111,$C1225,Тех_Движение!$B$2:$B$5111,"&lt;="&amp;N$3)-$F1225)))</f>
        <v>#VALUE!</v>
      </c>
      <c r="O1225" s="21" t="e">
        <f>IF(OR($B1225="",O$3&lt;$D1225+Настройки!$B$7),0,MAX(0,$E1225-MAX(0,SUMIFS(Тех_Движение!$G$2:$G$5111,Тех_Движение!$D$2:$D$5111,$C1225,Тех_Движение!$B$2:$B$5111,"&lt;="&amp;O$3)-$F1225)))</f>
        <v>#VALUE!</v>
      </c>
      <c r="P1225" s="21" t="e">
        <f>IF(OR($B1225="",P$3&lt;$D1225+Настройки!$B$7),0,MAX(0,$E1225-MAX(0,SUMIFS(Тех_Движение!$G$2:$G$5111,Тех_Движение!$D$2:$D$5111,$C1225,Тех_Движение!$B$2:$B$5111,"&lt;="&amp;P$3)-$F1225)))</f>
        <v>#VALUE!</v>
      </c>
      <c r="Q1225" s="21" t="e">
        <f>IF(OR($B1225="",Q$3&lt;$D1225+Настройки!$B$7),0,MAX(0,$E1225-MAX(0,SUMIFS(Тех_Движение!$G$2:$G$5111,Тех_Движение!$D$2:$D$5111,$C1225,Тех_Движение!$B$2:$B$5111,"&lt;="&amp;Q$3)-$F1225)))</f>
        <v>#VALUE!</v>
      </c>
      <c r="R1225" s="21" t="str">
        <f t="shared" si="58"/>
        <v/>
      </c>
      <c r="S1225" s="23" t="str">
        <f>IF($B1225="","",VLOOKUP($C1225,Настройки!$A$11:$L$17,9,FALSE))</f>
        <v/>
      </c>
      <c r="T1225" s="23" t="str">
        <f t="shared" si="59"/>
        <v/>
      </c>
    </row>
    <row r="1226" spans="1:20" x14ac:dyDescent="0.3">
      <c r="A1226" s="20">
        <f>Тех_Движение!$A$1223</f>
        <v>1222</v>
      </c>
      <c r="B1226" s="20" t="str">
        <f>IF(Тех_Движение!$F$1223&gt;0,Тех_Движение!$I$1223,"")</f>
        <v/>
      </c>
      <c r="C1226" s="20" t="str">
        <f>IF($B1226="","",Тех_Движение!$D$1223)</f>
        <v/>
      </c>
      <c r="D1226" s="9" t="str">
        <f>IF($B1226="","",Тех_Движение!$B$1223)</f>
        <v/>
      </c>
      <c r="E1226" s="21" t="str">
        <f>IF($B1226="","",Тех_Движение!$F$1223)</f>
        <v/>
      </c>
      <c r="F1226" s="21" t="str">
        <f>IF($B1226="","",SUMIFS($E$5:$E1225,$C$5:$C1225,$C1226))</f>
        <v/>
      </c>
      <c r="G1226" s="21" t="str">
        <f>IF($B1226="","",MAX(0,$E1226-MAX(0,SUMIFS(Тех_Движение!$G$2:$G$5111,Тех_Движение!$D$2:$D$5111,$C1226,Тех_Движение!$B$2:$B$5111,"&lt;="&amp;Настройки!$B$5-1)-$F1226)))</f>
        <v/>
      </c>
      <c r="H1226" s="21" t="str">
        <f>IF($B1226="","",IF(AND($D1226&gt;=Настройки!$B$5,$D1226&lt;=Настройки!$B$6),$E1226,0))</f>
        <v/>
      </c>
      <c r="I1226" s="21" t="str">
        <f t="shared" si="57"/>
        <v/>
      </c>
      <c r="J1226" s="21" t="str">
        <f>IF($B1226="","",MAX(0,$E1226-MAX(0,SUMIFS(Тех_Движение!$G$2:$G$5111,Тех_Движение!$D$2:$D$5111,$C1226,Тех_Движение!$B$2:$B$5111,"&lt;="&amp;Настройки!$B$6)-$F1226)))</f>
        <v/>
      </c>
      <c r="K1226" s="21" t="e">
        <f>IF(OR($B1226="",K$3&lt;$D1226+Настройки!$B$7),0,MAX(0,$E1226-MAX(0,SUMIFS(Тех_Движение!$G$2:$G$5111,Тех_Движение!$D$2:$D$5111,$C1226,Тех_Движение!$B$2:$B$5111,"&lt;="&amp;K$3)-$F1226)))</f>
        <v>#VALUE!</v>
      </c>
      <c r="L1226" s="21" t="e">
        <f>IF(OR($B1226="",L$3&lt;$D1226+Настройки!$B$7),0,MAX(0,$E1226-MAX(0,SUMIFS(Тех_Движение!$G$2:$G$5111,Тех_Движение!$D$2:$D$5111,$C1226,Тех_Движение!$B$2:$B$5111,"&lt;="&amp;L$3)-$F1226)))</f>
        <v>#VALUE!</v>
      </c>
      <c r="M1226" s="21" t="e">
        <f>IF(OR($B1226="",M$3&lt;$D1226+Настройки!$B$7),0,MAX(0,$E1226-MAX(0,SUMIFS(Тех_Движение!$G$2:$G$5111,Тех_Движение!$D$2:$D$5111,$C1226,Тех_Движение!$B$2:$B$5111,"&lt;="&amp;M$3)-$F1226)))</f>
        <v>#VALUE!</v>
      </c>
      <c r="N1226" s="21" t="e">
        <f>IF(OR($B1226="",N$3&lt;$D1226+Настройки!$B$7),0,MAX(0,$E1226-MAX(0,SUMIFS(Тех_Движение!$G$2:$G$5111,Тех_Движение!$D$2:$D$5111,$C1226,Тех_Движение!$B$2:$B$5111,"&lt;="&amp;N$3)-$F1226)))</f>
        <v>#VALUE!</v>
      </c>
      <c r="O1226" s="21" t="e">
        <f>IF(OR($B1226="",O$3&lt;$D1226+Настройки!$B$7),0,MAX(0,$E1226-MAX(0,SUMIFS(Тех_Движение!$G$2:$G$5111,Тех_Движение!$D$2:$D$5111,$C1226,Тех_Движение!$B$2:$B$5111,"&lt;="&amp;O$3)-$F1226)))</f>
        <v>#VALUE!</v>
      </c>
      <c r="P1226" s="21" t="e">
        <f>IF(OR($B1226="",P$3&lt;$D1226+Настройки!$B$7),0,MAX(0,$E1226-MAX(0,SUMIFS(Тех_Движение!$G$2:$G$5111,Тех_Движение!$D$2:$D$5111,$C1226,Тех_Движение!$B$2:$B$5111,"&lt;="&amp;P$3)-$F1226)))</f>
        <v>#VALUE!</v>
      </c>
      <c r="Q1226" s="21" t="e">
        <f>IF(OR($B1226="",Q$3&lt;$D1226+Настройки!$B$7),0,MAX(0,$E1226-MAX(0,SUMIFS(Тех_Движение!$G$2:$G$5111,Тех_Движение!$D$2:$D$5111,$C1226,Тех_Движение!$B$2:$B$5111,"&lt;="&amp;Q$3)-$F1226)))</f>
        <v>#VALUE!</v>
      </c>
      <c r="R1226" s="21" t="str">
        <f t="shared" si="58"/>
        <v/>
      </c>
      <c r="S1226" s="23" t="str">
        <f>IF($B1226="","",VLOOKUP($C1226,Настройки!$A$11:$L$17,9,FALSE))</f>
        <v/>
      </c>
      <c r="T1226" s="23" t="str">
        <f t="shared" si="59"/>
        <v/>
      </c>
    </row>
    <row r="1227" spans="1:20" x14ac:dyDescent="0.3">
      <c r="A1227" s="20">
        <f>Тех_Движение!$A$1224</f>
        <v>1223</v>
      </c>
      <c r="B1227" s="20" t="str">
        <f>IF(Тех_Движение!$F$1224&gt;0,Тех_Движение!$I$1224,"")</f>
        <v/>
      </c>
      <c r="C1227" s="20" t="str">
        <f>IF($B1227="","",Тех_Движение!$D$1224)</f>
        <v/>
      </c>
      <c r="D1227" s="9" t="str">
        <f>IF($B1227="","",Тех_Движение!$B$1224)</f>
        <v/>
      </c>
      <c r="E1227" s="21" t="str">
        <f>IF($B1227="","",Тех_Движение!$F$1224)</f>
        <v/>
      </c>
      <c r="F1227" s="21" t="str">
        <f>IF($B1227="","",SUMIFS($E$5:$E1226,$C$5:$C1226,$C1227))</f>
        <v/>
      </c>
      <c r="G1227" s="21" t="str">
        <f>IF($B1227="","",MAX(0,$E1227-MAX(0,SUMIFS(Тех_Движение!$G$2:$G$5111,Тех_Движение!$D$2:$D$5111,$C1227,Тех_Движение!$B$2:$B$5111,"&lt;="&amp;Настройки!$B$5-1)-$F1227)))</f>
        <v/>
      </c>
      <c r="H1227" s="21" t="str">
        <f>IF($B1227="","",IF(AND($D1227&gt;=Настройки!$B$5,$D1227&lt;=Настройки!$B$6),$E1227,0))</f>
        <v/>
      </c>
      <c r="I1227" s="21" t="str">
        <f t="shared" si="57"/>
        <v/>
      </c>
      <c r="J1227" s="21" t="str">
        <f>IF($B1227="","",MAX(0,$E1227-MAX(0,SUMIFS(Тех_Движение!$G$2:$G$5111,Тех_Движение!$D$2:$D$5111,$C1227,Тех_Движение!$B$2:$B$5111,"&lt;="&amp;Настройки!$B$6)-$F1227)))</f>
        <v/>
      </c>
      <c r="K1227" s="21" t="e">
        <f>IF(OR($B1227="",K$3&lt;$D1227+Настройки!$B$7),0,MAX(0,$E1227-MAX(0,SUMIFS(Тех_Движение!$G$2:$G$5111,Тех_Движение!$D$2:$D$5111,$C1227,Тех_Движение!$B$2:$B$5111,"&lt;="&amp;K$3)-$F1227)))</f>
        <v>#VALUE!</v>
      </c>
      <c r="L1227" s="21" t="e">
        <f>IF(OR($B1227="",L$3&lt;$D1227+Настройки!$B$7),0,MAX(0,$E1227-MAX(0,SUMIFS(Тех_Движение!$G$2:$G$5111,Тех_Движение!$D$2:$D$5111,$C1227,Тех_Движение!$B$2:$B$5111,"&lt;="&amp;L$3)-$F1227)))</f>
        <v>#VALUE!</v>
      </c>
      <c r="M1227" s="21" t="e">
        <f>IF(OR($B1227="",M$3&lt;$D1227+Настройки!$B$7),0,MAX(0,$E1227-MAX(0,SUMIFS(Тех_Движение!$G$2:$G$5111,Тех_Движение!$D$2:$D$5111,$C1227,Тех_Движение!$B$2:$B$5111,"&lt;="&amp;M$3)-$F1227)))</f>
        <v>#VALUE!</v>
      </c>
      <c r="N1227" s="21" t="e">
        <f>IF(OR($B1227="",N$3&lt;$D1227+Настройки!$B$7),0,MAX(0,$E1227-MAX(0,SUMIFS(Тех_Движение!$G$2:$G$5111,Тех_Движение!$D$2:$D$5111,$C1227,Тех_Движение!$B$2:$B$5111,"&lt;="&amp;N$3)-$F1227)))</f>
        <v>#VALUE!</v>
      </c>
      <c r="O1227" s="21" t="e">
        <f>IF(OR($B1227="",O$3&lt;$D1227+Настройки!$B$7),0,MAX(0,$E1227-MAX(0,SUMIFS(Тех_Движение!$G$2:$G$5111,Тех_Движение!$D$2:$D$5111,$C1227,Тех_Движение!$B$2:$B$5111,"&lt;="&amp;O$3)-$F1227)))</f>
        <v>#VALUE!</v>
      </c>
      <c r="P1227" s="21" t="e">
        <f>IF(OR($B1227="",P$3&lt;$D1227+Настройки!$B$7),0,MAX(0,$E1227-MAX(0,SUMIFS(Тех_Движение!$G$2:$G$5111,Тех_Движение!$D$2:$D$5111,$C1227,Тех_Движение!$B$2:$B$5111,"&lt;="&amp;P$3)-$F1227)))</f>
        <v>#VALUE!</v>
      </c>
      <c r="Q1227" s="21" t="e">
        <f>IF(OR($B1227="",Q$3&lt;$D1227+Настройки!$B$7),0,MAX(0,$E1227-MAX(0,SUMIFS(Тех_Движение!$G$2:$G$5111,Тех_Движение!$D$2:$D$5111,$C1227,Тех_Движение!$B$2:$B$5111,"&lt;="&amp;Q$3)-$F1227)))</f>
        <v>#VALUE!</v>
      </c>
      <c r="R1227" s="21" t="str">
        <f t="shared" si="58"/>
        <v/>
      </c>
      <c r="S1227" s="23" t="str">
        <f>IF($B1227="","",VLOOKUP($C1227,Настройки!$A$11:$L$17,9,FALSE))</f>
        <v/>
      </c>
      <c r="T1227" s="23" t="str">
        <f t="shared" si="59"/>
        <v/>
      </c>
    </row>
    <row r="1228" spans="1:20" x14ac:dyDescent="0.3">
      <c r="A1228" s="20">
        <f>Тех_Движение!$A$1225</f>
        <v>1224</v>
      </c>
      <c r="B1228" s="20" t="str">
        <f>IF(Тех_Движение!$F$1225&gt;0,Тех_Движение!$I$1225,"")</f>
        <v/>
      </c>
      <c r="C1228" s="20" t="str">
        <f>IF($B1228="","",Тех_Движение!$D$1225)</f>
        <v/>
      </c>
      <c r="D1228" s="9" t="str">
        <f>IF($B1228="","",Тех_Движение!$B$1225)</f>
        <v/>
      </c>
      <c r="E1228" s="21" t="str">
        <f>IF($B1228="","",Тех_Движение!$F$1225)</f>
        <v/>
      </c>
      <c r="F1228" s="21" t="str">
        <f>IF($B1228="","",SUMIFS($E$5:$E1227,$C$5:$C1227,$C1228))</f>
        <v/>
      </c>
      <c r="G1228" s="21" t="str">
        <f>IF($B1228="","",MAX(0,$E1228-MAX(0,SUMIFS(Тех_Движение!$G$2:$G$5111,Тех_Движение!$D$2:$D$5111,$C1228,Тех_Движение!$B$2:$B$5111,"&lt;="&amp;Настройки!$B$5-1)-$F1228)))</f>
        <v/>
      </c>
      <c r="H1228" s="21" t="str">
        <f>IF($B1228="","",IF(AND($D1228&gt;=Настройки!$B$5,$D1228&lt;=Настройки!$B$6),$E1228,0))</f>
        <v/>
      </c>
      <c r="I1228" s="21" t="str">
        <f t="shared" si="57"/>
        <v/>
      </c>
      <c r="J1228" s="21" t="str">
        <f>IF($B1228="","",MAX(0,$E1228-MAX(0,SUMIFS(Тех_Движение!$G$2:$G$5111,Тех_Движение!$D$2:$D$5111,$C1228,Тех_Движение!$B$2:$B$5111,"&lt;="&amp;Настройки!$B$6)-$F1228)))</f>
        <v/>
      </c>
      <c r="K1228" s="21" t="e">
        <f>IF(OR($B1228="",K$3&lt;$D1228+Настройки!$B$7),0,MAX(0,$E1228-MAX(0,SUMIFS(Тех_Движение!$G$2:$G$5111,Тех_Движение!$D$2:$D$5111,$C1228,Тех_Движение!$B$2:$B$5111,"&lt;="&amp;K$3)-$F1228)))</f>
        <v>#VALUE!</v>
      </c>
      <c r="L1228" s="21" t="e">
        <f>IF(OR($B1228="",L$3&lt;$D1228+Настройки!$B$7),0,MAX(0,$E1228-MAX(0,SUMIFS(Тех_Движение!$G$2:$G$5111,Тех_Движение!$D$2:$D$5111,$C1228,Тех_Движение!$B$2:$B$5111,"&lt;="&amp;L$3)-$F1228)))</f>
        <v>#VALUE!</v>
      </c>
      <c r="M1228" s="21" t="e">
        <f>IF(OR($B1228="",M$3&lt;$D1228+Настройки!$B$7),0,MAX(0,$E1228-MAX(0,SUMIFS(Тех_Движение!$G$2:$G$5111,Тех_Движение!$D$2:$D$5111,$C1228,Тех_Движение!$B$2:$B$5111,"&lt;="&amp;M$3)-$F1228)))</f>
        <v>#VALUE!</v>
      </c>
      <c r="N1228" s="21" t="e">
        <f>IF(OR($B1228="",N$3&lt;$D1228+Настройки!$B$7),0,MAX(0,$E1228-MAX(0,SUMIFS(Тех_Движение!$G$2:$G$5111,Тех_Движение!$D$2:$D$5111,$C1228,Тех_Движение!$B$2:$B$5111,"&lt;="&amp;N$3)-$F1228)))</f>
        <v>#VALUE!</v>
      </c>
      <c r="O1228" s="21" t="e">
        <f>IF(OR($B1228="",O$3&lt;$D1228+Настройки!$B$7),0,MAX(0,$E1228-MAX(0,SUMIFS(Тех_Движение!$G$2:$G$5111,Тех_Движение!$D$2:$D$5111,$C1228,Тех_Движение!$B$2:$B$5111,"&lt;="&amp;O$3)-$F1228)))</f>
        <v>#VALUE!</v>
      </c>
      <c r="P1228" s="21" t="e">
        <f>IF(OR($B1228="",P$3&lt;$D1228+Настройки!$B$7),0,MAX(0,$E1228-MAX(0,SUMIFS(Тех_Движение!$G$2:$G$5111,Тех_Движение!$D$2:$D$5111,$C1228,Тех_Движение!$B$2:$B$5111,"&lt;="&amp;P$3)-$F1228)))</f>
        <v>#VALUE!</v>
      </c>
      <c r="Q1228" s="21" t="e">
        <f>IF(OR($B1228="",Q$3&lt;$D1228+Настройки!$B$7),0,MAX(0,$E1228-MAX(0,SUMIFS(Тех_Движение!$G$2:$G$5111,Тех_Движение!$D$2:$D$5111,$C1228,Тех_Движение!$B$2:$B$5111,"&lt;="&amp;Q$3)-$F1228)))</f>
        <v>#VALUE!</v>
      </c>
      <c r="R1228" s="21" t="str">
        <f t="shared" si="58"/>
        <v/>
      </c>
      <c r="S1228" s="23" t="str">
        <f>IF($B1228="","",VLOOKUP($C1228,Настройки!$A$11:$L$17,9,FALSE))</f>
        <v/>
      </c>
      <c r="T1228" s="23" t="str">
        <f t="shared" si="59"/>
        <v/>
      </c>
    </row>
    <row r="1229" spans="1:20" x14ac:dyDescent="0.3">
      <c r="A1229" s="20">
        <f>Тех_Движение!$A$1226</f>
        <v>1225</v>
      </c>
      <c r="B1229" s="20" t="str">
        <f>IF(Тех_Движение!$F$1226&gt;0,Тех_Движение!$I$1226,"")</f>
        <v/>
      </c>
      <c r="C1229" s="20" t="str">
        <f>IF($B1229="","",Тех_Движение!$D$1226)</f>
        <v/>
      </c>
      <c r="D1229" s="9" t="str">
        <f>IF($B1229="","",Тех_Движение!$B$1226)</f>
        <v/>
      </c>
      <c r="E1229" s="21" t="str">
        <f>IF($B1229="","",Тех_Движение!$F$1226)</f>
        <v/>
      </c>
      <c r="F1229" s="21" t="str">
        <f>IF($B1229="","",SUMIFS($E$5:$E1228,$C$5:$C1228,$C1229))</f>
        <v/>
      </c>
      <c r="G1229" s="21" t="str">
        <f>IF($B1229="","",MAX(0,$E1229-MAX(0,SUMIFS(Тех_Движение!$G$2:$G$5111,Тех_Движение!$D$2:$D$5111,$C1229,Тех_Движение!$B$2:$B$5111,"&lt;="&amp;Настройки!$B$5-1)-$F1229)))</f>
        <v/>
      </c>
      <c r="H1229" s="21" t="str">
        <f>IF($B1229="","",IF(AND($D1229&gt;=Настройки!$B$5,$D1229&lt;=Настройки!$B$6),$E1229,0))</f>
        <v/>
      </c>
      <c r="I1229" s="21" t="str">
        <f t="shared" si="57"/>
        <v/>
      </c>
      <c r="J1229" s="21" t="str">
        <f>IF($B1229="","",MAX(0,$E1229-MAX(0,SUMIFS(Тех_Движение!$G$2:$G$5111,Тех_Движение!$D$2:$D$5111,$C1229,Тех_Движение!$B$2:$B$5111,"&lt;="&amp;Настройки!$B$6)-$F1229)))</f>
        <v/>
      </c>
      <c r="K1229" s="21" t="e">
        <f>IF(OR($B1229="",K$3&lt;$D1229+Настройки!$B$7),0,MAX(0,$E1229-MAX(0,SUMIFS(Тех_Движение!$G$2:$G$5111,Тех_Движение!$D$2:$D$5111,$C1229,Тех_Движение!$B$2:$B$5111,"&lt;="&amp;K$3)-$F1229)))</f>
        <v>#VALUE!</v>
      </c>
      <c r="L1229" s="21" t="e">
        <f>IF(OR($B1229="",L$3&lt;$D1229+Настройки!$B$7),0,MAX(0,$E1229-MAX(0,SUMIFS(Тех_Движение!$G$2:$G$5111,Тех_Движение!$D$2:$D$5111,$C1229,Тех_Движение!$B$2:$B$5111,"&lt;="&amp;L$3)-$F1229)))</f>
        <v>#VALUE!</v>
      </c>
      <c r="M1229" s="21" t="e">
        <f>IF(OR($B1229="",M$3&lt;$D1229+Настройки!$B$7),0,MAX(0,$E1229-MAX(0,SUMIFS(Тех_Движение!$G$2:$G$5111,Тех_Движение!$D$2:$D$5111,$C1229,Тех_Движение!$B$2:$B$5111,"&lt;="&amp;M$3)-$F1229)))</f>
        <v>#VALUE!</v>
      </c>
      <c r="N1229" s="21" t="e">
        <f>IF(OR($B1229="",N$3&lt;$D1229+Настройки!$B$7),0,MAX(0,$E1229-MAX(0,SUMIFS(Тех_Движение!$G$2:$G$5111,Тех_Движение!$D$2:$D$5111,$C1229,Тех_Движение!$B$2:$B$5111,"&lt;="&amp;N$3)-$F1229)))</f>
        <v>#VALUE!</v>
      </c>
      <c r="O1229" s="21" t="e">
        <f>IF(OR($B1229="",O$3&lt;$D1229+Настройки!$B$7),0,MAX(0,$E1229-MAX(0,SUMIFS(Тех_Движение!$G$2:$G$5111,Тех_Движение!$D$2:$D$5111,$C1229,Тех_Движение!$B$2:$B$5111,"&lt;="&amp;O$3)-$F1229)))</f>
        <v>#VALUE!</v>
      </c>
      <c r="P1229" s="21" t="e">
        <f>IF(OR($B1229="",P$3&lt;$D1229+Настройки!$B$7),0,MAX(0,$E1229-MAX(0,SUMIFS(Тех_Движение!$G$2:$G$5111,Тех_Движение!$D$2:$D$5111,$C1229,Тех_Движение!$B$2:$B$5111,"&lt;="&amp;P$3)-$F1229)))</f>
        <v>#VALUE!</v>
      </c>
      <c r="Q1229" s="21" t="e">
        <f>IF(OR($B1229="",Q$3&lt;$D1229+Настройки!$B$7),0,MAX(0,$E1229-MAX(0,SUMIFS(Тех_Движение!$G$2:$G$5111,Тех_Движение!$D$2:$D$5111,$C1229,Тех_Движение!$B$2:$B$5111,"&lt;="&amp;Q$3)-$F1229)))</f>
        <v>#VALUE!</v>
      </c>
      <c r="R1229" s="21" t="str">
        <f t="shared" si="58"/>
        <v/>
      </c>
      <c r="S1229" s="23" t="str">
        <f>IF($B1229="","",VLOOKUP($C1229,Настройки!$A$11:$L$17,9,FALSE))</f>
        <v/>
      </c>
      <c r="T1229" s="23" t="str">
        <f t="shared" si="59"/>
        <v/>
      </c>
    </row>
    <row r="1230" spans="1:20" x14ac:dyDescent="0.3">
      <c r="A1230" s="20">
        <f>Тех_Движение!$A$1227</f>
        <v>1226</v>
      </c>
      <c r="B1230" s="20" t="str">
        <f>IF(Тех_Движение!$F$1227&gt;0,Тех_Движение!$I$1227,"")</f>
        <v/>
      </c>
      <c r="C1230" s="20" t="str">
        <f>IF($B1230="","",Тех_Движение!$D$1227)</f>
        <v/>
      </c>
      <c r="D1230" s="9" t="str">
        <f>IF($B1230="","",Тех_Движение!$B$1227)</f>
        <v/>
      </c>
      <c r="E1230" s="21" t="str">
        <f>IF($B1230="","",Тех_Движение!$F$1227)</f>
        <v/>
      </c>
      <c r="F1230" s="21" t="str">
        <f>IF($B1230="","",SUMIFS($E$5:$E1229,$C$5:$C1229,$C1230))</f>
        <v/>
      </c>
      <c r="G1230" s="21" t="str">
        <f>IF($B1230="","",MAX(0,$E1230-MAX(0,SUMIFS(Тех_Движение!$G$2:$G$5111,Тех_Движение!$D$2:$D$5111,$C1230,Тех_Движение!$B$2:$B$5111,"&lt;="&amp;Настройки!$B$5-1)-$F1230)))</f>
        <v/>
      </c>
      <c r="H1230" s="21" t="str">
        <f>IF($B1230="","",IF(AND($D1230&gt;=Настройки!$B$5,$D1230&lt;=Настройки!$B$6),$E1230,0))</f>
        <v/>
      </c>
      <c r="I1230" s="21" t="str">
        <f t="shared" si="57"/>
        <v/>
      </c>
      <c r="J1230" s="21" t="str">
        <f>IF($B1230="","",MAX(0,$E1230-MAX(0,SUMIFS(Тех_Движение!$G$2:$G$5111,Тех_Движение!$D$2:$D$5111,$C1230,Тех_Движение!$B$2:$B$5111,"&lt;="&amp;Настройки!$B$6)-$F1230)))</f>
        <v/>
      </c>
      <c r="K1230" s="21" t="e">
        <f>IF(OR($B1230="",K$3&lt;$D1230+Настройки!$B$7),0,MAX(0,$E1230-MAX(0,SUMIFS(Тех_Движение!$G$2:$G$5111,Тех_Движение!$D$2:$D$5111,$C1230,Тех_Движение!$B$2:$B$5111,"&lt;="&amp;K$3)-$F1230)))</f>
        <v>#VALUE!</v>
      </c>
      <c r="L1230" s="21" t="e">
        <f>IF(OR($B1230="",L$3&lt;$D1230+Настройки!$B$7),0,MAX(0,$E1230-MAX(0,SUMIFS(Тех_Движение!$G$2:$G$5111,Тех_Движение!$D$2:$D$5111,$C1230,Тех_Движение!$B$2:$B$5111,"&lt;="&amp;L$3)-$F1230)))</f>
        <v>#VALUE!</v>
      </c>
      <c r="M1230" s="21" t="e">
        <f>IF(OR($B1230="",M$3&lt;$D1230+Настройки!$B$7),0,MAX(0,$E1230-MAX(0,SUMIFS(Тех_Движение!$G$2:$G$5111,Тех_Движение!$D$2:$D$5111,$C1230,Тех_Движение!$B$2:$B$5111,"&lt;="&amp;M$3)-$F1230)))</f>
        <v>#VALUE!</v>
      </c>
      <c r="N1230" s="21" t="e">
        <f>IF(OR($B1230="",N$3&lt;$D1230+Настройки!$B$7),0,MAX(0,$E1230-MAX(0,SUMIFS(Тех_Движение!$G$2:$G$5111,Тех_Движение!$D$2:$D$5111,$C1230,Тех_Движение!$B$2:$B$5111,"&lt;="&amp;N$3)-$F1230)))</f>
        <v>#VALUE!</v>
      </c>
      <c r="O1230" s="21" t="e">
        <f>IF(OR($B1230="",O$3&lt;$D1230+Настройки!$B$7),0,MAX(0,$E1230-MAX(0,SUMIFS(Тех_Движение!$G$2:$G$5111,Тех_Движение!$D$2:$D$5111,$C1230,Тех_Движение!$B$2:$B$5111,"&lt;="&amp;O$3)-$F1230)))</f>
        <v>#VALUE!</v>
      </c>
      <c r="P1230" s="21" t="e">
        <f>IF(OR($B1230="",P$3&lt;$D1230+Настройки!$B$7),0,MAX(0,$E1230-MAX(0,SUMIFS(Тех_Движение!$G$2:$G$5111,Тех_Движение!$D$2:$D$5111,$C1230,Тех_Движение!$B$2:$B$5111,"&lt;="&amp;P$3)-$F1230)))</f>
        <v>#VALUE!</v>
      </c>
      <c r="Q1230" s="21" t="e">
        <f>IF(OR($B1230="",Q$3&lt;$D1230+Настройки!$B$7),0,MAX(0,$E1230-MAX(0,SUMIFS(Тех_Движение!$G$2:$G$5111,Тех_Движение!$D$2:$D$5111,$C1230,Тех_Движение!$B$2:$B$5111,"&lt;="&amp;Q$3)-$F1230)))</f>
        <v>#VALUE!</v>
      </c>
      <c r="R1230" s="21" t="str">
        <f t="shared" si="58"/>
        <v/>
      </c>
      <c r="S1230" s="23" t="str">
        <f>IF($B1230="","",VLOOKUP($C1230,Настройки!$A$11:$L$17,9,FALSE))</f>
        <v/>
      </c>
      <c r="T1230" s="23" t="str">
        <f t="shared" si="59"/>
        <v/>
      </c>
    </row>
    <row r="1231" spans="1:20" x14ac:dyDescent="0.3">
      <c r="A1231" s="20">
        <f>Тех_Движение!$A$1228</f>
        <v>1227</v>
      </c>
      <c r="B1231" s="20" t="str">
        <f>IF(Тех_Движение!$F$1228&gt;0,Тех_Движение!$I$1228,"")</f>
        <v/>
      </c>
      <c r="C1231" s="20" t="str">
        <f>IF($B1231="","",Тех_Движение!$D$1228)</f>
        <v/>
      </c>
      <c r="D1231" s="9" t="str">
        <f>IF($B1231="","",Тех_Движение!$B$1228)</f>
        <v/>
      </c>
      <c r="E1231" s="21" t="str">
        <f>IF($B1231="","",Тех_Движение!$F$1228)</f>
        <v/>
      </c>
      <c r="F1231" s="21" t="str">
        <f>IF($B1231="","",SUMIFS($E$5:$E1230,$C$5:$C1230,$C1231))</f>
        <v/>
      </c>
      <c r="G1231" s="21" t="str">
        <f>IF($B1231="","",MAX(0,$E1231-MAX(0,SUMIFS(Тех_Движение!$G$2:$G$5111,Тех_Движение!$D$2:$D$5111,$C1231,Тех_Движение!$B$2:$B$5111,"&lt;="&amp;Настройки!$B$5-1)-$F1231)))</f>
        <v/>
      </c>
      <c r="H1231" s="21" t="str">
        <f>IF($B1231="","",IF(AND($D1231&gt;=Настройки!$B$5,$D1231&lt;=Настройки!$B$6),$E1231,0))</f>
        <v/>
      </c>
      <c r="I1231" s="21" t="str">
        <f t="shared" si="57"/>
        <v/>
      </c>
      <c r="J1231" s="21" t="str">
        <f>IF($B1231="","",MAX(0,$E1231-MAX(0,SUMIFS(Тех_Движение!$G$2:$G$5111,Тех_Движение!$D$2:$D$5111,$C1231,Тех_Движение!$B$2:$B$5111,"&lt;="&amp;Настройки!$B$6)-$F1231)))</f>
        <v/>
      </c>
      <c r="K1231" s="21" t="e">
        <f>IF(OR($B1231="",K$3&lt;$D1231+Настройки!$B$7),0,MAX(0,$E1231-MAX(0,SUMIFS(Тех_Движение!$G$2:$G$5111,Тех_Движение!$D$2:$D$5111,$C1231,Тех_Движение!$B$2:$B$5111,"&lt;="&amp;K$3)-$F1231)))</f>
        <v>#VALUE!</v>
      </c>
      <c r="L1231" s="21" t="e">
        <f>IF(OR($B1231="",L$3&lt;$D1231+Настройки!$B$7),0,MAX(0,$E1231-MAX(0,SUMIFS(Тех_Движение!$G$2:$G$5111,Тех_Движение!$D$2:$D$5111,$C1231,Тех_Движение!$B$2:$B$5111,"&lt;="&amp;L$3)-$F1231)))</f>
        <v>#VALUE!</v>
      </c>
      <c r="M1231" s="21" t="e">
        <f>IF(OR($B1231="",M$3&lt;$D1231+Настройки!$B$7),0,MAX(0,$E1231-MAX(0,SUMIFS(Тех_Движение!$G$2:$G$5111,Тех_Движение!$D$2:$D$5111,$C1231,Тех_Движение!$B$2:$B$5111,"&lt;="&amp;M$3)-$F1231)))</f>
        <v>#VALUE!</v>
      </c>
      <c r="N1231" s="21" t="e">
        <f>IF(OR($B1231="",N$3&lt;$D1231+Настройки!$B$7),0,MAX(0,$E1231-MAX(0,SUMIFS(Тех_Движение!$G$2:$G$5111,Тех_Движение!$D$2:$D$5111,$C1231,Тех_Движение!$B$2:$B$5111,"&lt;="&amp;N$3)-$F1231)))</f>
        <v>#VALUE!</v>
      </c>
      <c r="O1231" s="21" t="e">
        <f>IF(OR($B1231="",O$3&lt;$D1231+Настройки!$B$7),0,MAX(0,$E1231-MAX(0,SUMIFS(Тех_Движение!$G$2:$G$5111,Тех_Движение!$D$2:$D$5111,$C1231,Тех_Движение!$B$2:$B$5111,"&lt;="&amp;O$3)-$F1231)))</f>
        <v>#VALUE!</v>
      </c>
      <c r="P1231" s="21" t="e">
        <f>IF(OR($B1231="",P$3&lt;$D1231+Настройки!$B$7),0,MAX(0,$E1231-MAX(0,SUMIFS(Тех_Движение!$G$2:$G$5111,Тех_Движение!$D$2:$D$5111,$C1231,Тех_Движение!$B$2:$B$5111,"&lt;="&amp;P$3)-$F1231)))</f>
        <v>#VALUE!</v>
      </c>
      <c r="Q1231" s="21" t="e">
        <f>IF(OR($B1231="",Q$3&lt;$D1231+Настройки!$B$7),0,MAX(0,$E1231-MAX(0,SUMIFS(Тех_Движение!$G$2:$G$5111,Тех_Движение!$D$2:$D$5111,$C1231,Тех_Движение!$B$2:$B$5111,"&lt;="&amp;Q$3)-$F1231)))</f>
        <v>#VALUE!</v>
      </c>
      <c r="R1231" s="21" t="str">
        <f t="shared" si="58"/>
        <v/>
      </c>
      <c r="S1231" s="23" t="str">
        <f>IF($B1231="","",VLOOKUP($C1231,Настройки!$A$11:$L$17,9,FALSE))</f>
        <v/>
      </c>
      <c r="T1231" s="23" t="str">
        <f t="shared" si="59"/>
        <v/>
      </c>
    </row>
    <row r="1232" spans="1:20" x14ac:dyDescent="0.3">
      <c r="A1232" s="20">
        <f>Тех_Движение!$A$1229</f>
        <v>1228</v>
      </c>
      <c r="B1232" s="20" t="str">
        <f>IF(Тех_Движение!$F$1229&gt;0,Тех_Движение!$I$1229,"")</f>
        <v/>
      </c>
      <c r="C1232" s="20" t="str">
        <f>IF($B1232="","",Тех_Движение!$D$1229)</f>
        <v/>
      </c>
      <c r="D1232" s="9" t="str">
        <f>IF($B1232="","",Тех_Движение!$B$1229)</f>
        <v/>
      </c>
      <c r="E1232" s="21" t="str">
        <f>IF($B1232="","",Тех_Движение!$F$1229)</f>
        <v/>
      </c>
      <c r="F1232" s="21" t="str">
        <f>IF($B1232="","",SUMIFS($E$5:$E1231,$C$5:$C1231,$C1232))</f>
        <v/>
      </c>
      <c r="G1232" s="21" t="str">
        <f>IF($B1232="","",MAX(0,$E1232-MAX(0,SUMIFS(Тех_Движение!$G$2:$G$5111,Тех_Движение!$D$2:$D$5111,$C1232,Тех_Движение!$B$2:$B$5111,"&lt;="&amp;Настройки!$B$5-1)-$F1232)))</f>
        <v/>
      </c>
      <c r="H1232" s="21" t="str">
        <f>IF($B1232="","",IF(AND($D1232&gt;=Настройки!$B$5,$D1232&lt;=Настройки!$B$6),$E1232,0))</f>
        <v/>
      </c>
      <c r="I1232" s="21" t="str">
        <f t="shared" si="57"/>
        <v/>
      </c>
      <c r="J1232" s="21" t="str">
        <f>IF($B1232="","",MAX(0,$E1232-MAX(0,SUMIFS(Тех_Движение!$G$2:$G$5111,Тех_Движение!$D$2:$D$5111,$C1232,Тех_Движение!$B$2:$B$5111,"&lt;="&amp;Настройки!$B$6)-$F1232)))</f>
        <v/>
      </c>
      <c r="K1232" s="21" t="e">
        <f>IF(OR($B1232="",K$3&lt;$D1232+Настройки!$B$7),0,MAX(0,$E1232-MAX(0,SUMIFS(Тех_Движение!$G$2:$G$5111,Тех_Движение!$D$2:$D$5111,$C1232,Тех_Движение!$B$2:$B$5111,"&lt;="&amp;K$3)-$F1232)))</f>
        <v>#VALUE!</v>
      </c>
      <c r="L1232" s="21" t="e">
        <f>IF(OR($B1232="",L$3&lt;$D1232+Настройки!$B$7),0,MAX(0,$E1232-MAX(0,SUMIFS(Тех_Движение!$G$2:$G$5111,Тех_Движение!$D$2:$D$5111,$C1232,Тех_Движение!$B$2:$B$5111,"&lt;="&amp;L$3)-$F1232)))</f>
        <v>#VALUE!</v>
      </c>
      <c r="M1232" s="21" t="e">
        <f>IF(OR($B1232="",M$3&lt;$D1232+Настройки!$B$7),0,MAX(0,$E1232-MAX(0,SUMIFS(Тех_Движение!$G$2:$G$5111,Тех_Движение!$D$2:$D$5111,$C1232,Тех_Движение!$B$2:$B$5111,"&lt;="&amp;M$3)-$F1232)))</f>
        <v>#VALUE!</v>
      </c>
      <c r="N1232" s="21" t="e">
        <f>IF(OR($B1232="",N$3&lt;$D1232+Настройки!$B$7),0,MAX(0,$E1232-MAX(0,SUMIFS(Тех_Движение!$G$2:$G$5111,Тех_Движение!$D$2:$D$5111,$C1232,Тех_Движение!$B$2:$B$5111,"&lt;="&amp;N$3)-$F1232)))</f>
        <v>#VALUE!</v>
      </c>
      <c r="O1232" s="21" t="e">
        <f>IF(OR($B1232="",O$3&lt;$D1232+Настройки!$B$7),0,MAX(0,$E1232-MAX(0,SUMIFS(Тех_Движение!$G$2:$G$5111,Тех_Движение!$D$2:$D$5111,$C1232,Тех_Движение!$B$2:$B$5111,"&lt;="&amp;O$3)-$F1232)))</f>
        <v>#VALUE!</v>
      </c>
      <c r="P1232" s="21" t="e">
        <f>IF(OR($B1232="",P$3&lt;$D1232+Настройки!$B$7),0,MAX(0,$E1232-MAX(0,SUMIFS(Тех_Движение!$G$2:$G$5111,Тех_Движение!$D$2:$D$5111,$C1232,Тех_Движение!$B$2:$B$5111,"&lt;="&amp;P$3)-$F1232)))</f>
        <v>#VALUE!</v>
      </c>
      <c r="Q1232" s="21" t="e">
        <f>IF(OR($B1232="",Q$3&lt;$D1232+Настройки!$B$7),0,MAX(0,$E1232-MAX(0,SUMIFS(Тех_Движение!$G$2:$G$5111,Тех_Движение!$D$2:$D$5111,$C1232,Тех_Движение!$B$2:$B$5111,"&lt;="&amp;Q$3)-$F1232)))</f>
        <v>#VALUE!</v>
      </c>
      <c r="R1232" s="21" t="str">
        <f t="shared" si="58"/>
        <v/>
      </c>
      <c r="S1232" s="23" t="str">
        <f>IF($B1232="","",VLOOKUP($C1232,Настройки!$A$11:$L$17,9,FALSE))</f>
        <v/>
      </c>
      <c r="T1232" s="23" t="str">
        <f t="shared" si="59"/>
        <v/>
      </c>
    </row>
    <row r="1233" spans="1:20" x14ac:dyDescent="0.3">
      <c r="A1233" s="20">
        <f>Тех_Движение!$A$1230</f>
        <v>1229</v>
      </c>
      <c r="B1233" s="20" t="str">
        <f>IF(Тех_Движение!$F$1230&gt;0,Тех_Движение!$I$1230,"")</f>
        <v/>
      </c>
      <c r="C1233" s="20" t="str">
        <f>IF($B1233="","",Тех_Движение!$D$1230)</f>
        <v/>
      </c>
      <c r="D1233" s="9" t="str">
        <f>IF($B1233="","",Тех_Движение!$B$1230)</f>
        <v/>
      </c>
      <c r="E1233" s="21" t="str">
        <f>IF($B1233="","",Тех_Движение!$F$1230)</f>
        <v/>
      </c>
      <c r="F1233" s="21" t="str">
        <f>IF($B1233="","",SUMIFS($E$5:$E1232,$C$5:$C1232,$C1233))</f>
        <v/>
      </c>
      <c r="G1233" s="21" t="str">
        <f>IF($B1233="","",MAX(0,$E1233-MAX(0,SUMIFS(Тех_Движение!$G$2:$G$5111,Тех_Движение!$D$2:$D$5111,$C1233,Тех_Движение!$B$2:$B$5111,"&lt;="&amp;Настройки!$B$5-1)-$F1233)))</f>
        <v/>
      </c>
      <c r="H1233" s="21" t="str">
        <f>IF($B1233="","",IF(AND($D1233&gt;=Настройки!$B$5,$D1233&lt;=Настройки!$B$6),$E1233,0))</f>
        <v/>
      </c>
      <c r="I1233" s="21" t="str">
        <f t="shared" si="57"/>
        <v/>
      </c>
      <c r="J1233" s="21" t="str">
        <f>IF($B1233="","",MAX(0,$E1233-MAX(0,SUMIFS(Тех_Движение!$G$2:$G$5111,Тех_Движение!$D$2:$D$5111,$C1233,Тех_Движение!$B$2:$B$5111,"&lt;="&amp;Настройки!$B$6)-$F1233)))</f>
        <v/>
      </c>
      <c r="K1233" s="21" t="e">
        <f>IF(OR($B1233="",K$3&lt;$D1233+Настройки!$B$7),0,MAX(0,$E1233-MAX(0,SUMIFS(Тех_Движение!$G$2:$G$5111,Тех_Движение!$D$2:$D$5111,$C1233,Тех_Движение!$B$2:$B$5111,"&lt;="&amp;K$3)-$F1233)))</f>
        <v>#VALUE!</v>
      </c>
      <c r="L1233" s="21" t="e">
        <f>IF(OR($B1233="",L$3&lt;$D1233+Настройки!$B$7),0,MAX(0,$E1233-MAX(0,SUMIFS(Тех_Движение!$G$2:$G$5111,Тех_Движение!$D$2:$D$5111,$C1233,Тех_Движение!$B$2:$B$5111,"&lt;="&amp;L$3)-$F1233)))</f>
        <v>#VALUE!</v>
      </c>
      <c r="M1233" s="21" t="e">
        <f>IF(OR($B1233="",M$3&lt;$D1233+Настройки!$B$7),0,MAX(0,$E1233-MAX(0,SUMIFS(Тех_Движение!$G$2:$G$5111,Тех_Движение!$D$2:$D$5111,$C1233,Тех_Движение!$B$2:$B$5111,"&lt;="&amp;M$3)-$F1233)))</f>
        <v>#VALUE!</v>
      </c>
      <c r="N1233" s="21" t="e">
        <f>IF(OR($B1233="",N$3&lt;$D1233+Настройки!$B$7),0,MAX(0,$E1233-MAX(0,SUMIFS(Тех_Движение!$G$2:$G$5111,Тех_Движение!$D$2:$D$5111,$C1233,Тех_Движение!$B$2:$B$5111,"&lt;="&amp;N$3)-$F1233)))</f>
        <v>#VALUE!</v>
      </c>
      <c r="O1233" s="21" t="e">
        <f>IF(OR($B1233="",O$3&lt;$D1233+Настройки!$B$7),0,MAX(0,$E1233-MAX(0,SUMIFS(Тех_Движение!$G$2:$G$5111,Тех_Движение!$D$2:$D$5111,$C1233,Тех_Движение!$B$2:$B$5111,"&lt;="&amp;O$3)-$F1233)))</f>
        <v>#VALUE!</v>
      </c>
      <c r="P1233" s="21" t="e">
        <f>IF(OR($B1233="",P$3&lt;$D1233+Настройки!$B$7),0,MAX(0,$E1233-MAX(0,SUMIFS(Тех_Движение!$G$2:$G$5111,Тех_Движение!$D$2:$D$5111,$C1233,Тех_Движение!$B$2:$B$5111,"&lt;="&amp;P$3)-$F1233)))</f>
        <v>#VALUE!</v>
      </c>
      <c r="Q1233" s="21" t="e">
        <f>IF(OR($B1233="",Q$3&lt;$D1233+Настройки!$B$7),0,MAX(0,$E1233-MAX(0,SUMIFS(Тех_Движение!$G$2:$G$5111,Тех_Движение!$D$2:$D$5111,$C1233,Тех_Движение!$B$2:$B$5111,"&lt;="&amp;Q$3)-$F1233)))</f>
        <v>#VALUE!</v>
      </c>
      <c r="R1233" s="21" t="str">
        <f t="shared" si="58"/>
        <v/>
      </c>
      <c r="S1233" s="23" t="str">
        <f>IF($B1233="","",VLOOKUP($C1233,Настройки!$A$11:$L$17,9,FALSE))</f>
        <v/>
      </c>
      <c r="T1233" s="23" t="str">
        <f t="shared" si="59"/>
        <v/>
      </c>
    </row>
    <row r="1234" spans="1:20" x14ac:dyDescent="0.3">
      <c r="A1234" s="20">
        <f>Тех_Движение!$A$1231</f>
        <v>1230</v>
      </c>
      <c r="B1234" s="20" t="str">
        <f>IF(Тех_Движение!$F$1231&gt;0,Тех_Движение!$I$1231,"")</f>
        <v/>
      </c>
      <c r="C1234" s="20" t="str">
        <f>IF($B1234="","",Тех_Движение!$D$1231)</f>
        <v/>
      </c>
      <c r="D1234" s="9" t="str">
        <f>IF($B1234="","",Тех_Движение!$B$1231)</f>
        <v/>
      </c>
      <c r="E1234" s="21" t="str">
        <f>IF($B1234="","",Тех_Движение!$F$1231)</f>
        <v/>
      </c>
      <c r="F1234" s="21" t="str">
        <f>IF($B1234="","",SUMIFS($E$5:$E1233,$C$5:$C1233,$C1234))</f>
        <v/>
      </c>
      <c r="G1234" s="21" t="str">
        <f>IF($B1234="","",MAX(0,$E1234-MAX(0,SUMIFS(Тех_Движение!$G$2:$G$5111,Тех_Движение!$D$2:$D$5111,$C1234,Тех_Движение!$B$2:$B$5111,"&lt;="&amp;Настройки!$B$5-1)-$F1234)))</f>
        <v/>
      </c>
      <c r="H1234" s="21" t="str">
        <f>IF($B1234="","",IF(AND($D1234&gt;=Настройки!$B$5,$D1234&lt;=Настройки!$B$6),$E1234,0))</f>
        <v/>
      </c>
      <c r="I1234" s="21" t="str">
        <f t="shared" si="57"/>
        <v/>
      </c>
      <c r="J1234" s="21" t="str">
        <f>IF($B1234="","",MAX(0,$E1234-MAX(0,SUMIFS(Тех_Движение!$G$2:$G$5111,Тех_Движение!$D$2:$D$5111,$C1234,Тех_Движение!$B$2:$B$5111,"&lt;="&amp;Настройки!$B$6)-$F1234)))</f>
        <v/>
      </c>
      <c r="K1234" s="21" t="e">
        <f>IF(OR($B1234="",K$3&lt;$D1234+Настройки!$B$7),0,MAX(0,$E1234-MAX(0,SUMIFS(Тех_Движение!$G$2:$G$5111,Тех_Движение!$D$2:$D$5111,$C1234,Тех_Движение!$B$2:$B$5111,"&lt;="&amp;K$3)-$F1234)))</f>
        <v>#VALUE!</v>
      </c>
      <c r="L1234" s="21" t="e">
        <f>IF(OR($B1234="",L$3&lt;$D1234+Настройки!$B$7),0,MAX(0,$E1234-MAX(0,SUMIFS(Тех_Движение!$G$2:$G$5111,Тех_Движение!$D$2:$D$5111,$C1234,Тех_Движение!$B$2:$B$5111,"&lt;="&amp;L$3)-$F1234)))</f>
        <v>#VALUE!</v>
      </c>
      <c r="M1234" s="21" t="e">
        <f>IF(OR($B1234="",M$3&lt;$D1234+Настройки!$B$7),0,MAX(0,$E1234-MAX(0,SUMIFS(Тех_Движение!$G$2:$G$5111,Тех_Движение!$D$2:$D$5111,$C1234,Тех_Движение!$B$2:$B$5111,"&lt;="&amp;M$3)-$F1234)))</f>
        <v>#VALUE!</v>
      </c>
      <c r="N1234" s="21" t="e">
        <f>IF(OR($B1234="",N$3&lt;$D1234+Настройки!$B$7),0,MAX(0,$E1234-MAX(0,SUMIFS(Тех_Движение!$G$2:$G$5111,Тех_Движение!$D$2:$D$5111,$C1234,Тех_Движение!$B$2:$B$5111,"&lt;="&amp;N$3)-$F1234)))</f>
        <v>#VALUE!</v>
      </c>
      <c r="O1234" s="21" t="e">
        <f>IF(OR($B1234="",O$3&lt;$D1234+Настройки!$B$7),0,MAX(0,$E1234-MAX(0,SUMIFS(Тех_Движение!$G$2:$G$5111,Тех_Движение!$D$2:$D$5111,$C1234,Тех_Движение!$B$2:$B$5111,"&lt;="&amp;O$3)-$F1234)))</f>
        <v>#VALUE!</v>
      </c>
      <c r="P1234" s="21" t="e">
        <f>IF(OR($B1234="",P$3&lt;$D1234+Настройки!$B$7),0,MAX(0,$E1234-MAX(0,SUMIFS(Тех_Движение!$G$2:$G$5111,Тех_Движение!$D$2:$D$5111,$C1234,Тех_Движение!$B$2:$B$5111,"&lt;="&amp;P$3)-$F1234)))</f>
        <v>#VALUE!</v>
      </c>
      <c r="Q1234" s="21" t="e">
        <f>IF(OR($B1234="",Q$3&lt;$D1234+Настройки!$B$7),0,MAX(0,$E1234-MAX(0,SUMIFS(Тех_Движение!$G$2:$G$5111,Тех_Движение!$D$2:$D$5111,$C1234,Тех_Движение!$B$2:$B$5111,"&lt;="&amp;Q$3)-$F1234)))</f>
        <v>#VALUE!</v>
      </c>
      <c r="R1234" s="21" t="str">
        <f t="shared" si="58"/>
        <v/>
      </c>
      <c r="S1234" s="23" t="str">
        <f>IF($B1234="","",VLOOKUP($C1234,Настройки!$A$11:$L$17,9,FALSE))</f>
        <v/>
      </c>
      <c r="T1234" s="23" t="str">
        <f t="shared" si="59"/>
        <v/>
      </c>
    </row>
    <row r="1235" spans="1:20" x14ac:dyDescent="0.3">
      <c r="A1235" s="20">
        <f>Тех_Движение!$A$1232</f>
        <v>1231</v>
      </c>
      <c r="B1235" s="20" t="str">
        <f>IF(Тех_Движение!$F$1232&gt;0,Тех_Движение!$I$1232,"")</f>
        <v/>
      </c>
      <c r="C1235" s="20" t="str">
        <f>IF($B1235="","",Тех_Движение!$D$1232)</f>
        <v/>
      </c>
      <c r="D1235" s="9" t="str">
        <f>IF($B1235="","",Тех_Движение!$B$1232)</f>
        <v/>
      </c>
      <c r="E1235" s="21" t="str">
        <f>IF($B1235="","",Тех_Движение!$F$1232)</f>
        <v/>
      </c>
      <c r="F1235" s="21" t="str">
        <f>IF($B1235="","",SUMIFS($E$5:$E1234,$C$5:$C1234,$C1235))</f>
        <v/>
      </c>
      <c r="G1235" s="21" t="str">
        <f>IF($B1235="","",MAX(0,$E1235-MAX(0,SUMIFS(Тех_Движение!$G$2:$G$5111,Тех_Движение!$D$2:$D$5111,$C1235,Тех_Движение!$B$2:$B$5111,"&lt;="&amp;Настройки!$B$5-1)-$F1235)))</f>
        <v/>
      </c>
      <c r="H1235" s="21" t="str">
        <f>IF($B1235="","",IF(AND($D1235&gt;=Настройки!$B$5,$D1235&lt;=Настройки!$B$6),$E1235,0))</f>
        <v/>
      </c>
      <c r="I1235" s="21" t="str">
        <f t="shared" si="57"/>
        <v/>
      </c>
      <c r="J1235" s="21" t="str">
        <f>IF($B1235="","",MAX(0,$E1235-MAX(0,SUMIFS(Тех_Движение!$G$2:$G$5111,Тех_Движение!$D$2:$D$5111,$C1235,Тех_Движение!$B$2:$B$5111,"&lt;="&amp;Настройки!$B$6)-$F1235)))</f>
        <v/>
      </c>
      <c r="K1235" s="21" t="e">
        <f>IF(OR($B1235="",K$3&lt;$D1235+Настройки!$B$7),0,MAX(0,$E1235-MAX(0,SUMIFS(Тех_Движение!$G$2:$G$5111,Тех_Движение!$D$2:$D$5111,$C1235,Тех_Движение!$B$2:$B$5111,"&lt;="&amp;K$3)-$F1235)))</f>
        <v>#VALUE!</v>
      </c>
      <c r="L1235" s="21" t="e">
        <f>IF(OR($B1235="",L$3&lt;$D1235+Настройки!$B$7),0,MAX(0,$E1235-MAX(0,SUMIFS(Тех_Движение!$G$2:$G$5111,Тех_Движение!$D$2:$D$5111,$C1235,Тех_Движение!$B$2:$B$5111,"&lt;="&amp;L$3)-$F1235)))</f>
        <v>#VALUE!</v>
      </c>
      <c r="M1235" s="21" t="e">
        <f>IF(OR($B1235="",M$3&lt;$D1235+Настройки!$B$7),0,MAX(0,$E1235-MAX(0,SUMIFS(Тех_Движение!$G$2:$G$5111,Тех_Движение!$D$2:$D$5111,$C1235,Тех_Движение!$B$2:$B$5111,"&lt;="&amp;M$3)-$F1235)))</f>
        <v>#VALUE!</v>
      </c>
      <c r="N1235" s="21" t="e">
        <f>IF(OR($B1235="",N$3&lt;$D1235+Настройки!$B$7),0,MAX(0,$E1235-MAX(0,SUMIFS(Тех_Движение!$G$2:$G$5111,Тех_Движение!$D$2:$D$5111,$C1235,Тех_Движение!$B$2:$B$5111,"&lt;="&amp;N$3)-$F1235)))</f>
        <v>#VALUE!</v>
      </c>
      <c r="O1235" s="21" t="e">
        <f>IF(OR($B1235="",O$3&lt;$D1235+Настройки!$B$7),0,MAX(0,$E1235-MAX(0,SUMIFS(Тех_Движение!$G$2:$G$5111,Тех_Движение!$D$2:$D$5111,$C1235,Тех_Движение!$B$2:$B$5111,"&lt;="&amp;O$3)-$F1235)))</f>
        <v>#VALUE!</v>
      </c>
      <c r="P1235" s="21" t="e">
        <f>IF(OR($B1235="",P$3&lt;$D1235+Настройки!$B$7),0,MAX(0,$E1235-MAX(0,SUMIFS(Тех_Движение!$G$2:$G$5111,Тех_Движение!$D$2:$D$5111,$C1235,Тех_Движение!$B$2:$B$5111,"&lt;="&amp;P$3)-$F1235)))</f>
        <v>#VALUE!</v>
      </c>
      <c r="Q1235" s="21" t="e">
        <f>IF(OR($B1235="",Q$3&lt;$D1235+Настройки!$B$7),0,MAX(0,$E1235-MAX(0,SUMIFS(Тех_Движение!$G$2:$G$5111,Тех_Движение!$D$2:$D$5111,$C1235,Тех_Движение!$B$2:$B$5111,"&lt;="&amp;Q$3)-$F1235)))</f>
        <v>#VALUE!</v>
      </c>
      <c r="R1235" s="21" t="str">
        <f t="shared" si="58"/>
        <v/>
      </c>
      <c r="S1235" s="23" t="str">
        <f>IF($B1235="","",VLOOKUP($C1235,Настройки!$A$11:$L$17,9,FALSE))</f>
        <v/>
      </c>
      <c r="T1235" s="23" t="str">
        <f t="shared" si="59"/>
        <v/>
      </c>
    </row>
    <row r="1236" spans="1:20" x14ac:dyDescent="0.3">
      <c r="A1236" s="20">
        <f>Тех_Движение!$A$1233</f>
        <v>1232</v>
      </c>
      <c r="B1236" s="20" t="str">
        <f>IF(Тех_Движение!$F$1233&gt;0,Тех_Движение!$I$1233,"")</f>
        <v/>
      </c>
      <c r="C1236" s="20" t="str">
        <f>IF($B1236="","",Тех_Движение!$D$1233)</f>
        <v/>
      </c>
      <c r="D1236" s="9" t="str">
        <f>IF($B1236="","",Тех_Движение!$B$1233)</f>
        <v/>
      </c>
      <c r="E1236" s="21" t="str">
        <f>IF($B1236="","",Тех_Движение!$F$1233)</f>
        <v/>
      </c>
      <c r="F1236" s="21" t="str">
        <f>IF($B1236="","",SUMIFS($E$5:$E1235,$C$5:$C1235,$C1236))</f>
        <v/>
      </c>
      <c r="G1236" s="21" t="str">
        <f>IF($B1236="","",MAX(0,$E1236-MAX(0,SUMIFS(Тех_Движение!$G$2:$G$5111,Тех_Движение!$D$2:$D$5111,$C1236,Тех_Движение!$B$2:$B$5111,"&lt;="&amp;Настройки!$B$5-1)-$F1236)))</f>
        <v/>
      </c>
      <c r="H1236" s="21" t="str">
        <f>IF($B1236="","",IF(AND($D1236&gt;=Настройки!$B$5,$D1236&lt;=Настройки!$B$6),$E1236,0))</f>
        <v/>
      </c>
      <c r="I1236" s="21" t="str">
        <f t="shared" si="57"/>
        <v/>
      </c>
      <c r="J1236" s="21" t="str">
        <f>IF($B1236="","",MAX(0,$E1236-MAX(0,SUMIFS(Тех_Движение!$G$2:$G$5111,Тех_Движение!$D$2:$D$5111,$C1236,Тех_Движение!$B$2:$B$5111,"&lt;="&amp;Настройки!$B$6)-$F1236)))</f>
        <v/>
      </c>
      <c r="K1236" s="21" t="e">
        <f>IF(OR($B1236="",K$3&lt;$D1236+Настройки!$B$7),0,MAX(0,$E1236-MAX(0,SUMIFS(Тех_Движение!$G$2:$G$5111,Тех_Движение!$D$2:$D$5111,$C1236,Тех_Движение!$B$2:$B$5111,"&lt;="&amp;K$3)-$F1236)))</f>
        <v>#VALUE!</v>
      </c>
      <c r="L1236" s="21" t="e">
        <f>IF(OR($B1236="",L$3&lt;$D1236+Настройки!$B$7),0,MAX(0,$E1236-MAX(0,SUMIFS(Тех_Движение!$G$2:$G$5111,Тех_Движение!$D$2:$D$5111,$C1236,Тех_Движение!$B$2:$B$5111,"&lt;="&amp;L$3)-$F1236)))</f>
        <v>#VALUE!</v>
      </c>
      <c r="M1236" s="21" t="e">
        <f>IF(OR($B1236="",M$3&lt;$D1236+Настройки!$B$7),0,MAX(0,$E1236-MAX(0,SUMIFS(Тех_Движение!$G$2:$G$5111,Тех_Движение!$D$2:$D$5111,$C1236,Тех_Движение!$B$2:$B$5111,"&lt;="&amp;M$3)-$F1236)))</f>
        <v>#VALUE!</v>
      </c>
      <c r="N1236" s="21" t="e">
        <f>IF(OR($B1236="",N$3&lt;$D1236+Настройки!$B$7),0,MAX(0,$E1236-MAX(0,SUMIFS(Тех_Движение!$G$2:$G$5111,Тех_Движение!$D$2:$D$5111,$C1236,Тех_Движение!$B$2:$B$5111,"&lt;="&amp;N$3)-$F1236)))</f>
        <v>#VALUE!</v>
      </c>
      <c r="O1236" s="21" t="e">
        <f>IF(OR($B1236="",O$3&lt;$D1236+Настройки!$B$7),0,MAX(0,$E1236-MAX(0,SUMIFS(Тех_Движение!$G$2:$G$5111,Тех_Движение!$D$2:$D$5111,$C1236,Тех_Движение!$B$2:$B$5111,"&lt;="&amp;O$3)-$F1236)))</f>
        <v>#VALUE!</v>
      </c>
      <c r="P1236" s="21" t="e">
        <f>IF(OR($B1236="",P$3&lt;$D1236+Настройки!$B$7),0,MAX(0,$E1236-MAX(0,SUMIFS(Тех_Движение!$G$2:$G$5111,Тех_Движение!$D$2:$D$5111,$C1236,Тех_Движение!$B$2:$B$5111,"&lt;="&amp;P$3)-$F1236)))</f>
        <v>#VALUE!</v>
      </c>
      <c r="Q1236" s="21" t="e">
        <f>IF(OR($B1236="",Q$3&lt;$D1236+Настройки!$B$7),0,MAX(0,$E1236-MAX(0,SUMIFS(Тех_Движение!$G$2:$G$5111,Тех_Движение!$D$2:$D$5111,$C1236,Тех_Движение!$B$2:$B$5111,"&lt;="&amp;Q$3)-$F1236)))</f>
        <v>#VALUE!</v>
      </c>
      <c r="R1236" s="21" t="str">
        <f t="shared" si="58"/>
        <v/>
      </c>
      <c r="S1236" s="23" t="str">
        <f>IF($B1236="","",VLOOKUP($C1236,Настройки!$A$11:$L$17,9,FALSE))</f>
        <v/>
      </c>
      <c r="T1236" s="23" t="str">
        <f t="shared" si="59"/>
        <v/>
      </c>
    </row>
    <row r="1237" spans="1:20" x14ac:dyDescent="0.3">
      <c r="A1237" s="20">
        <f>Тех_Движение!$A$1234</f>
        <v>1233</v>
      </c>
      <c r="B1237" s="20" t="str">
        <f>IF(Тех_Движение!$F$1234&gt;0,Тех_Движение!$I$1234,"")</f>
        <v/>
      </c>
      <c r="C1237" s="20" t="str">
        <f>IF($B1237="","",Тех_Движение!$D$1234)</f>
        <v/>
      </c>
      <c r="D1237" s="9" t="str">
        <f>IF($B1237="","",Тех_Движение!$B$1234)</f>
        <v/>
      </c>
      <c r="E1237" s="21" t="str">
        <f>IF($B1237="","",Тех_Движение!$F$1234)</f>
        <v/>
      </c>
      <c r="F1237" s="21" t="str">
        <f>IF($B1237="","",SUMIFS($E$5:$E1236,$C$5:$C1236,$C1237))</f>
        <v/>
      </c>
      <c r="G1237" s="21" t="str">
        <f>IF($B1237="","",MAX(0,$E1237-MAX(0,SUMIFS(Тех_Движение!$G$2:$G$5111,Тех_Движение!$D$2:$D$5111,$C1237,Тех_Движение!$B$2:$B$5111,"&lt;="&amp;Настройки!$B$5-1)-$F1237)))</f>
        <v/>
      </c>
      <c r="H1237" s="21" t="str">
        <f>IF($B1237="","",IF(AND($D1237&gt;=Настройки!$B$5,$D1237&lt;=Настройки!$B$6),$E1237,0))</f>
        <v/>
      </c>
      <c r="I1237" s="21" t="str">
        <f t="shared" si="57"/>
        <v/>
      </c>
      <c r="J1237" s="21" t="str">
        <f>IF($B1237="","",MAX(0,$E1237-MAX(0,SUMIFS(Тех_Движение!$G$2:$G$5111,Тех_Движение!$D$2:$D$5111,$C1237,Тех_Движение!$B$2:$B$5111,"&lt;="&amp;Настройки!$B$6)-$F1237)))</f>
        <v/>
      </c>
      <c r="K1237" s="21" t="e">
        <f>IF(OR($B1237="",K$3&lt;$D1237+Настройки!$B$7),0,MAX(0,$E1237-MAX(0,SUMIFS(Тех_Движение!$G$2:$G$5111,Тех_Движение!$D$2:$D$5111,$C1237,Тех_Движение!$B$2:$B$5111,"&lt;="&amp;K$3)-$F1237)))</f>
        <v>#VALUE!</v>
      </c>
      <c r="L1237" s="21" t="e">
        <f>IF(OR($B1237="",L$3&lt;$D1237+Настройки!$B$7),0,MAX(0,$E1237-MAX(0,SUMIFS(Тех_Движение!$G$2:$G$5111,Тех_Движение!$D$2:$D$5111,$C1237,Тех_Движение!$B$2:$B$5111,"&lt;="&amp;L$3)-$F1237)))</f>
        <v>#VALUE!</v>
      </c>
      <c r="M1237" s="21" t="e">
        <f>IF(OR($B1237="",M$3&lt;$D1237+Настройки!$B$7),0,MAX(0,$E1237-MAX(0,SUMIFS(Тех_Движение!$G$2:$G$5111,Тех_Движение!$D$2:$D$5111,$C1237,Тех_Движение!$B$2:$B$5111,"&lt;="&amp;M$3)-$F1237)))</f>
        <v>#VALUE!</v>
      </c>
      <c r="N1237" s="21" t="e">
        <f>IF(OR($B1237="",N$3&lt;$D1237+Настройки!$B$7),0,MAX(0,$E1237-MAX(0,SUMIFS(Тех_Движение!$G$2:$G$5111,Тех_Движение!$D$2:$D$5111,$C1237,Тех_Движение!$B$2:$B$5111,"&lt;="&amp;N$3)-$F1237)))</f>
        <v>#VALUE!</v>
      </c>
      <c r="O1237" s="21" t="e">
        <f>IF(OR($B1237="",O$3&lt;$D1237+Настройки!$B$7),0,MAX(0,$E1237-MAX(0,SUMIFS(Тех_Движение!$G$2:$G$5111,Тех_Движение!$D$2:$D$5111,$C1237,Тех_Движение!$B$2:$B$5111,"&lt;="&amp;O$3)-$F1237)))</f>
        <v>#VALUE!</v>
      </c>
      <c r="P1237" s="21" t="e">
        <f>IF(OR($B1237="",P$3&lt;$D1237+Настройки!$B$7),0,MAX(0,$E1237-MAX(0,SUMIFS(Тех_Движение!$G$2:$G$5111,Тех_Движение!$D$2:$D$5111,$C1237,Тех_Движение!$B$2:$B$5111,"&lt;="&amp;P$3)-$F1237)))</f>
        <v>#VALUE!</v>
      </c>
      <c r="Q1237" s="21" t="e">
        <f>IF(OR($B1237="",Q$3&lt;$D1237+Настройки!$B$7),0,MAX(0,$E1237-MAX(0,SUMIFS(Тех_Движение!$G$2:$G$5111,Тех_Движение!$D$2:$D$5111,$C1237,Тех_Движение!$B$2:$B$5111,"&lt;="&amp;Q$3)-$F1237)))</f>
        <v>#VALUE!</v>
      </c>
      <c r="R1237" s="21" t="str">
        <f t="shared" si="58"/>
        <v/>
      </c>
      <c r="S1237" s="23" t="str">
        <f>IF($B1237="","",VLOOKUP($C1237,Настройки!$A$11:$L$17,9,FALSE))</f>
        <v/>
      </c>
      <c r="T1237" s="23" t="str">
        <f t="shared" si="59"/>
        <v/>
      </c>
    </row>
    <row r="1238" spans="1:20" x14ac:dyDescent="0.3">
      <c r="A1238" s="20">
        <f>Тех_Движение!$A$1235</f>
        <v>1234</v>
      </c>
      <c r="B1238" s="20" t="str">
        <f>IF(Тех_Движение!$F$1235&gt;0,Тех_Движение!$I$1235,"")</f>
        <v/>
      </c>
      <c r="C1238" s="20" t="str">
        <f>IF($B1238="","",Тех_Движение!$D$1235)</f>
        <v/>
      </c>
      <c r="D1238" s="9" t="str">
        <f>IF($B1238="","",Тех_Движение!$B$1235)</f>
        <v/>
      </c>
      <c r="E1238" s="21" t="str">
        <f>IF($B1238="","",Тех_Движение!$F$1235)</f>
        <v/>
      </c>
      <c r="F1238" s="21" t="str">
        <f>IF($B1238="","",SUMIFS($E$5:$E1237,$C$5:$C1237,$C1238))</f>
        <v/>
      </c>
      <c r="G1238" s="21" t="str">
        <f>IF($B1238="","",MAX(0,$E1238-MAX(0,SUMIFS(Тех_Движение!$G$2:$G$5111,Тех_Движение!$D$2:$D$5111,$C1238,Тех_Движение!$B$2:$B$5111,"&lt;="&amp;Настройки!$B$5-1)-$F1238)))</f>
        <v/>
      </c>
      <c r="H1238" s="21" t="str">
        <f>IF($B1238="","",IF(AND($D1238&gt;=Настройки!$B$5,$D1238&lt;=Настройки!$B$6),$E1238,0))</f>
        <v/>
      </c>
      <c r="I1238" s="21" t="str">
        <f t="shared" si="57"/>
        <v/>
      </c>
      <c r="J1238" s="21" t="str">
        <f>IF($B1238="","",MAX(0,$E1238-MAX(0,SUMIFS(Тех_Движение!$G$2:$G$5111,Тех_Движение!$D$2:$D$5111,$C1238,Тех_Движение!$B$2:$B$5111,"&lt;="&amp;Настройки!$B$6)-$F1238)))</f>
        <v/>
      </c>
      <c r="K1238" s="21" t="e">
        <f>IF(OR($B1238="",K$3&lt;$D1238+Настройки!$B$7),0,MAX(0,$E1238-MAX(0,SUMIFS(Тех_Движение!$G$2:$G$5111,Тех_Движение!$D$2:$D$5111,$C1238,Тех_Движение!$B$2:$B$5111,"&lt;="&amp;K$3)-$F1238)))</f>
        <v>#VALUE!</v>
      </c>
      <c r="L1238" s="21" t="e">
        <f>IF(OR($B1238="",L$3&lt;$D1238+Настройки!$B$7),0,MAX(0,$E1238-MAX(0,SUMIFS(Тех_Движение!$G$2:$G$5111,Тех_Движение!$D$2:$D$5111,$C1238,Тех_Движение!$B$2:$B$5111,"&lt;="&amp;L$3)-$F1238)))</f>
        <v>#VALUE!</v>
      </c>
      <c r="M1238" s="21" t="e">
        <f>IF(OR($B1238="",M$3&lt;$D1238+Настройки!$B$7),0,MAX(0,$E1238-MAX(0,SUMIFS(Тех_Движение!$G$2:$G$5111,Тех_Движение!$D$2:$D$5111,$C1238,Тех_Движение!$B$2:$B$5111,"&lt;="&amp;M$3)-$F1238)))</f>
        <v>#VALUE!</v>
      </c>
      <c r="N1238" s="21" t="e">
        <f>IF(OR($B1238="",N$3&lt;$D1238+Настройки!$B$7),0,MAX(0,$E1238-MAX(0,SUMIFS(Тех_Движение!$G$2:$G$5111,Тех_Движение!$D$2:$D$5111,$C1238,Тех_Движение!$B$2:$B$5111,"&lt;="&amp;N$3)-$F1238)))</f>
        <v>#VALUE!</v>
      </c>
      <c r="O1238" s="21" t="e">
        <f>IF(OR($B1238="",O$3&lt;$D1238+Настройки!$B$7),0,MAX(0,$E1238-MAX(0,SUMIFS(Тех_Движение!$G$2:$G$5111,Тех_Движение!$D$2:$D$5111,$C1238,Тех_Движение!$B$2:$B$5111,"&lt;="&amp;O$3)-$F1238)))</f>
        <v>#VALUE!</v>
      </c>
      <c r="P1238" s="21" t="e">
        <f>IF(OR($B1238="",P$3&lt;$D1238+Настройки!$B$7),0,MAX(0,$E1238-MAX(0,SUMIFS(Тех_Движение!$G$2:$G$5111,Тех_Движение!$D$2:$D$5111,$C1238,Тех_Движение!$B$2:$B$5111,"&lt;="&amp;P$3)-$F1238)))</f>
        <v>#VALUE!</v>
      </c>
      <c r="Q1238" s="21" t="e">
        <f>IF(OR($B1238="",Q$3&lt;$D1238+Настройки!$B$7),0,MAX(0,$E1238-MAX(0,SUMIFS(Тех_Движение!$G$2:$G$5111,Тех_Движение!$D$2:$D$5111,$C1238,Тех_Движение!$B$2:$B$5111,"&lt;="&amp;Q$3)-$F1238)))</f>
        <v>#VALUE!</v>
      </c>
      <c r="R1238" s="21" t="str">
        <f t="shared" si="58"/>
        <v/>
      </c>
      <c r="S1238" s="23" t="str">
        <f>IF($B1238="","",VLOOKUP($C1238,Настройки!$A$11:$L$17,9,FALSE))</f>
        <v/>
      </c>
      <c r="T1238" s="23" t="str">
        <f t="shared" si="59"/>
        <v/>
      </c>
    </row>
    <row r="1239" spans="1:20" x14ac:dyDescent="0.3">
      <c r="A1239" s="20">
        <f>Тех_Движение!$A$1236</f>
        <v>1235</v>
      </c>
      <c r="B1239" s="20" t="str">
        <f>IF(Тех_Движение!$F$1236&gt;0,Тех_Движение!$I$1236,"")</f>
        <v/>
      </c>
      <c r="C1239" s="20" t="str">
        <f>IF($B1239="","",Тех_Движение!$D$1236)</f>
        <v/>
      </c>
      <c r="D1239" s="9" t="str">
        <f>IF($B1239="","",Тех_Движение!$B$1236)</f>
        <v/>
      </c>
      <c r="E1239" s="21" t="str">
        <f>IF($B1239="","",Тех_Движение!$F$1236)</f>
        <v/>
      </c>
      <c r="F1239" s="21" t="str">
        <f>IF($B1239="","",SUMIFS($E$5:$E1238,$C$5:$C1238,$C1239))</f>
        <v/>
      </c>
      <c r="G1239" s="21" t="str">
        <f>IF($B1239="","",MAX(0,$E1239-MAX(0,SUMIFS(Тех_Движение!$G$2:$G$5111,Тех_Движение!$D$2:$D$5111,$C1239,Тех_Движение!$B$2:$B$5111,"&lt;="&amp;Настройки!$B$5-1)-$F1239)))</f>
        <v/>
      </c>
      <c r="H1239" s="21" t="str">
        <f>IF($B1239="","",IF(AND($D1239&gt;=Настройки!$B$5,$D1239&lt;=Настройки!$B$6),$E1239,0))</f>
        <v/>
      </c>
      <c r="I1239" s="21" t="str">
        <f t="shared" si="57"/>
        <v/>
      </c>
      <c r="J1239" s="21" t="str">
        <f>IF($B1239="","",MAX(0,$E1239-MAX(0,SUMIFS(Тех_Движение!$G$2:$G$5111,Тех_Движение!$D$2:$D$5111,$C1239,Тех_Движение!$B$2:$B$5111,"&lt;="&amp;Настройки!$B$6)-$F1239)))</f>
        <v/>
      </c>
      <c r="K1239" s="21" t="e">
        <f>IF(OR($B1239="",K$3&lt;$D1239+Настройки!$B$7),0,MAX(0,$E1239-MAX(0,SUMIFS(Тех_Движение!$G$2:$G$5111,Тех_Движение!$D$2:$D$5111,$C1239,Тех_Движение!$B$2:$B$5111,"&lt;="&amp;K$3)-$F1239)))</f>
        <v>#VALUE!</v>
      </c>
      <c r="L1239" s="21" t="e">
        <f>IF(OR($B1239="",L$3&lt;$D1239+Настройки!$B$7),0,MAX(0,$E1239-MAX(0,SUMIFS(Тех_Движение!$G$2:$G$5111,Тех_Движение!$D$2:$D$5111,$C1239,Тех_Движение!$B$2:$B$5111,"&lt;="&amp;L$3)-$F1239)))</f>
        <v>#VALUE!</v>
      </c>
      <c r="M1239" s="21" t="e">
        <f>IF(OR($B1239="",M$3&lt;$D1239+Настройки!$B$7),0,MAX(0,$E1239-MAX(0,SUMIFS(Тех_Движение!$G$2:$G$5111,Тех_Движение!$D$2:$D$5111,$C1239,Тех_Движение!$B$2:$B$5111,"&lt;="&amp;M$3)-$F1239)))</f>
        <v>#VALUE!</v>
      </c>
      <c r="N1239" s="21" t="e">
        <f>IF(OR($B1239="",N$3&lt;$D1239+Настройки!$B$7),0,MAX(0,$E1239-MAX(0,SUMIFS(Тех_Движение!$G$2:$G$5111,Тех_Движение!$D$2:$D$5111,$C1239,Тех_Движение!$B$2:$B$5111,"&lt;="&amp;N$3)-$F1239)))</f>
        <v>#VALUE!</v>
      </c>
      <c r="O1239" s="21" t="e">
        <f>IF(OR($B1239="",O$3&lt;$D1239+Настройки!$B$7),0,MAX(0,$E1239-MAX(0,SUMIFS(Тех_Движение!$G$2:$G$5111,Тех_Движение!$D$2:$D$5111,$C1239,Тех_Движение!$B$2:$B$5111,"&lt;="&amp;O$3)-$F1239)))</f>
        <v>#VALUE!</v>
      </c>
      <c r="P1239" s="21" t="e">
        <f>IF(OR($B1239="",P$3&lt;$D1239+Настройки!$B$7),0,MAX(0,$E1239-MAX(0,SUMIFS(Тех_Движение!$G$2:$G$5111,Тех_Движение!$D$2:$D$5111,$C1239,Тех_Движение!$B$2:$B$5111,"&lt;="&amp;P$3)-$F1239)))</f>
        <v>#VALUE!</v>
      </c>
      <c r="Q1239" s="21" t="e">
        <f>IF(OR($B1239="",Q$3&lt;$D1239+Настройки!$B$7),0,MAX(0,$E1239-MAX(0,SUMIFS(Тех_Движение!$G$2:$G$5111,Тех_Движение!$D$2:$D$5111,$C1239,Тех_Движение!$B$2:$B$5111,"&lt;="&amp;Q$3)-$F1239)))</f>
        <v>#VALUE!</v>
      </c>
      <c r="R1239" s="21" t="str">
        <f t="shared" si="58"/>
        <v/>
      </c>
      <c r="S1239" s="23" t="str">
        <f>IF($B1239="","",VLOOKUP($C1239,Настройки!$A$11:$L$17,9,FALSE))</f>
        <v/>
      </c>
      <c r="T1239" s="23" t="str">
        <f t="shared" si="59"/>
        <v/>
      </c>
    </row>
    <row r="1240" spans="1:20" x14ac:dyDescent="0.3">
      <c r="A1240" s="20">
        <f>Тех_Движение!$A$1237</f>
        <v>1236</v>
      </c>
      <c r="B1240" s="20" t="str">
        <f>IF(Тех_Движение!$F$1237&gt;0,Тех_Движение!$I$1237,"")</f>
        <v/>
      </c>
      <c r="C1240" s="20" t="str">
        <f>IF($B1240="","",Тех_Движение!$D$1237)</f>
        <v/>
      </c>
      <c r="D1240" s="9" t="str">
        <f>IF($B1240="","",Тех_Движение!$B$1237)</f>
        <v/>
      </c>
      <c r="E1240" s="21" t="str">
        <f>IF($B1240="","",Тех_Движение!$F$1237)</f>
        <v/>
      </c>
      <c r="F1240" s="21" t="str">
        <f>IF($B1240="","",SUMIFS($E$5:$E1239,$C$5:$C1239,$C1240))</f>
        <v/>
      </c>
      <c r="G1240" s="21" t="str">
        <f>IF($B1240="","",MAX(0,$E1240-MAX(0,SUMIFS(Тех_Движение!$G$2:$G$5111,Тех_Движение!$D$2:$D$5111,$C1240,Тех_Движение!$B$2:$B$5111,"&lt;="&amp;Настройки!$B$5-1)-$F1240)))</f>
        <v/>
      </c>
      <c r="H1240" s="21" t="str">
        <f>IF($B1240="","",IF(AND($D1240&gt;=Настройки!$B$5,$D1240&lt;=Настройки!$B$6),$E1240,0))</f>
        <v/>
      </c>
      <c r="I1240" s="21" t="str">
        <f t="shared" si="57"/>
        <v/>
      </c>
      <c r="J1240" s="21" t="str">
        <f>IF($B1240="","",MAX(0,$E1240-MAX(0,SUMIFS(Тех_Движение!$G$2:$G$5111,Тех_Движение!$D$2:$D$5111,$C1240,Тех_Движение!$B$2:$B$5111,"&lt;="&amp;Настройки!$B$6)-$F1240)))</f>
        <v/>
      </c>
      <c r="K1240" s="21" t="e">
        <f>IF(OR($B1240="",K$3&lt;$D1240+Настройки!$B$7),0,MAX(0,$E1240-MAX(0,SUMIFS(Тех_Движение!$G$2:$G$5111,Тех_Движение!$D$2:$D$5111,$C1240,Тех_Движение!$B$2:$B$5111,"&lt;="&amp;K$3)-$F1240)))</f>
        <v>#VALUE!</v>
      </c>
      <c r="L1240" s="21" t="e">
        <f>IF(OR($B1240="",L$3&lt;$D1240+Настройки!$B$7),0,MAX(0,$E1240-MAX(0,SUMIFS(Тех_Движение!$G$2:$G$5111,Тех_Движение!$D$2:$D$5111,$C1240,Тех_Движение!$B$2:$B$5111,"&lt;="&amp;L$3)-$F1240)))</f>
        <v>#VALUE!</v>
      </c>
      <c r="M1240" s="21" t="e">
        <f>IF(OR($B1240="",M$3&lt;$D1240+Настройки!$B$7),0,MAX(0,$E1240-MAX(0,SUMIFS(Тех_Движение!$G$2:$G$5111,Тех_Движение!$D$2:$D$5111,$C1240,Тех_Движение!$B$2:$B$5111,"&lt;="&amp;M$3)-$F1240)))</f>
        <v>#VALUE!</v>
      </c>
      <c r="N1240" s="21" t="e">
        <f>IF(OR($B1240="",N$3&lt;$D1240+Настройки!$B$7),0,MAX(0,$E1240-MAX(0,SUMIFS(Тех_Движение!$G$2:$G$5111,Тех_Движение!$D$2:$D$5111,$C1240,Тех_Движение!$B$2:$B$5111,"&lt;="&amp;N$3)-$F1240)))</f>
        <v>#VALUE!</v>
      </c>
      <c r="O1240" s="21" t="e">
        <f>IF(OR($B1240="",O$3&lt;$D1240+Настройки!$B$7),0,MAX(0,$E1240-MAX(0,SUMIFS(Тех_Движение!$G$2:$G$5111,Тех_Движение!$D$2:$D$5111,$C1240,Тех_Движение!$B$2:$B$5111,"&lt;="&amp;O$3)-$F1240)))</f>
        <v>#VALUE!</v>
      </c>
      <c r="P1240" s="21" t="e">
        <f>IF(OR($B1240="",P$3&lt;$D1240+Настройки!$B$7),0,MAX(0,$E1240-MAX(0,SUMIFS(Тех_Движение!$G$2:$G$5111,Тех_Движение!$D$2:$D$5111,$C1240,Тех_Движение!$B$2:$B$5111,"&lt;="&amp;P$3)-$F1240)))</f>
        <v>#VALUE!</v>
      </c>
      <c r="Q1240" s="21" t="e">
        <f>IF(OR($B1240="",Q$3&lt;$D1240+Настройки!$B$7),0,MAX(0,$E1240-MAX(0,SUMIFS(Тех_Движение!$G$2:$G$5111,Тех_Движение!$D$2:$D$5111,$C1240,Тех_Движение!$B$2:$B$5111,"&lt;="&amp;Q$3)-$F1240)))</f>
        <v>#VALUE!</v>
      </c>
      <c r="R1240" s="21" t="str">
        <f t="shared" si="58"/>
        <v/>
      </c>
      <c r="S1240" s="23" t="str">
        <f>IF($B1240="","",VLOOKUP($C1240,Настройки!$A$11:$L$17,9,FALSE))</f>
        <v/>
      </c>
      <c r="T1240" s="23" t="str">
        <f t="shared" si="59"/>
        <v/>
      </c>
    </row>
    <row r="1241" spans="1:20" x14ac:dyDescent="0.3">
      <c r="A1241" s="20">
        <f>Тех_Движение!$A$1238</f>
        <v>1237</v>
      </c>
      <c r="B1241" s="20" t="str">
        <f>IF(Тех_Движение!$F$1238&gt;0,Тех_Движение!$I$1238,"")</f>
        <v/>
      </c>
      <c r="C1241" s="20" t="str">
        <f>IF($B1241="","",Тех_Движение!$D$1238)</f>
        <v/>
      </c>
      <c r="D1241" s="9" t="str">
        <f>IF($B1241="","",Тех_Движение!$B$1238)</f>
        <v/>
      </c>
      <c r="E1241" s="21" t="str">
        <f>IF($B1241="","",Тех_Движение!$F$1238)</f>
        <v/>
      </c>
      <c r="F1241" s="21" t="str">
        <f>IF($B1241="","",SUMIFS($E$5:$E1240,$C$5:$C1240,$C1241))</f>
        <v/>
      </c>
      <c r="G1241" s="21" t="str">
        <f>IF($B1241="","",MAX(0,$E1241-MAX(0,SUMIFS(Тех_Движение!$G$2:$G$5111,Тех_Движение!$D$2:$D$5111,$C1241,Тех_Движение!$B$2:$B$5111,"&lt;="&amp;Настройки!$B$5-1)-$F1241)))</f>
        <v/>
      </c>
      <c r="H1241" s="21" t="str">
        <f>IF($B1241="","",IF(AND($D1241&gt;=Настройки!$B$5,$D1241&lt;=Настройки!$B$6),$E1241,0))</f>
        <v/>
      </c>
      <c r="I1241" s="21" t="str">
        <f t="shared" si="57"/>
        <v/>
      </c>
      <c r="J1241" s="21" t="str">
        <f>IF($B1241="","",MAX(0,$E1241-MAX(0,SUMIFS(Тех_Движение!$G$2:$G$5111,Тех_Движение!$D$2:$D$5111,$C1241,Тех_Движение!$B$2:$B$5111,"&lt;="&amp;Настройки!$B$6)-$F1241)))</f>
        <v/>
      </c>
      <c r="K1241" s="21" t="e">
        <f>IF(OR($B1241="",K$3&lt;$D1241+Настройки!$B$7),0,MAX(0,$E1241-MAX(0,SUMIFS(Тех_Движение!$G$2:$G$5111,Тех_Движение!$D$2:$D$5111,$C1241,Тех_Движение!$B$2:$B$5111,"&lt;="&amp;K$3)-$F1241)))</f>
        <v>#VALUE!</v>
      </c>
      <c r="L1241" s="21" t="e">
        <f>IF(OR($B1241="",L$3&lt;$D1241+Настройки!$B$7),0,MAX(0,$E1241-MAX(0,SUMIFS(Тех_Движение!$G$2:$G$5111,Тех_Движение!$D$2:$D$5111,$C1241,Тех_Движение!$B$2:$B$5111,"&lt;="&amp;L$3)-$F1241)))</f>
        <v>#VALUE!</v>
      </c>
      <c r="M1241" s="21" t="e">
        <f>IF(OR($B1241="",M$3&lt;$D1241+Настройки!$B$7),0,MAX(0,$E1241-MAX(0,SUMIFS(Тех_Движение!$G$2:$G$5111,Тех_Движение!$D$2:$D$5111,$C1241,Тех_Движение!$B$2:$B$5111,"&lt;="&amp;M$3)-$F1241)))</f>
        <v>#VALUE!</v>
      </c>
      <c r="N1241" s="21" t="e">
        <f>IF(OR($B1241="",N$3&lt;$D1241+Настройки!$B$7),0,MAX(0,$E1241-MAX(0,SUMIFS(Тех_Движение!$G$2:$G$5111,Тех_Движение!$D$2:$D$5111,$C1241,Тех_Движение!$B$2:$B$5111,"&lt;="&amp;N$3)-$F1241)))</f>
        <v>#VALUE!</v>
      </c>
      <c r="O1241" s="21" t="e">
        <f>IF(OR($B1241="",O$3&lt;$D1241+Настройки!$B$7),0,MAX(0,$E1241-MAX(0,SUMIFS(Тех_Движение!$G$2:$G$5111,Тех_Движение!$D$2:$D$5111,$C1241,Тех_Движение!$B$2:$B$5111,"&lt;="&amp;O$3)-$F1241)))</f>
        <v>#VALUE!</v>
      </c>
      <c r="P1241" s="21" t="e">
        <f>IF(OR($B1241="",P$3&lt;$D1241+Настройки!$B$7),0,MAX(0,$E1241-MAX(0,SUMIFS(Тех_Движение!$G$2:$G$5111,Тех_Движение!$D$2:$D$5111,$C1241,Тех_Движение!$B$2:$B$5111,"&lt;="&amp;P$3)-$F1241)))</f>
        <v>#VALUE!</v>
      </c>
      <c r="Q1241" s="21" t="e">
        <f>IF(OR($B1241="",Q$3&lt;$D1241+Настройки!$B$7),0,MAX(0,$E1241-MAX(0,SUMIFS(Тех_Движение!$G$2:$G$5111,Тех_Движение!$D$2:$D$5111,$C1241,Тех_Движение!$B$2:$B$5111,"&lt;="&amp;Q$3)-$F1241)))</f>
        <v>#VALUE!</v>
      </c>
      <c r="R1241" s="21" t="str">
        <f t="shared" si="58"/>
        <v/>
      </c>
      <c r="S1241" s="23" t="str">
        <f>IF($B1241="","",VLOOKUP($C1241,Настройки!$A$11:$L$17,9,FALSE))</f>
        <v/>
      </c>
      <c r="T1241" s="23" t="str">
        <f t="shared" si="59"/>
        <v/>
      </c>
    </row>
    <row r="1242" spans="1:20" x14ac:dyDescent="0.3">
      <c r="A1242" s="20">
        <f>Тех_Движение!$A$1239</f>
        <v>1238</v>
      </c>
      <c r="B1242" s="20" t="str">
        <f>IF(Тех_Движение!$F$1239&gt;0,Тех_Движение!$I$1239,"")</f>
        <v/>
      </c>
      <c r="C1242" s="20" t="str">
        <f>IF($B1242="","",Тех_Движение!$D$1239)</f>
        <v/>
      </c>
      <c r="D1242" s="9" t="str">
        <f>IF($B1242="","",Тех_Движение!$B$1239)</f>
        <v/>
      </c>
      <c r="E1242" s="21" t="str">
        <f>IF($B1242="","",Тех_Движение!$F$1239)</f>
        <v/>
      </c>
      <c r="F1242" s="21" t="str">
        <f>IF($B1242="","",SUMIFS($E$5:$E1241,$C$5:$C1241,$C1242))</f>
        <v/>
      </c>
      <c r="G1242" s="21" t="str">
        <f>IF($B1242="","",MAX(0,$E1242-MAX(0,SUMIFS(Тех_Движение!$G$2:$G$5111,Тех_Движение!$D$2:$D$5111,$C1242,Тех_Движение!$B$2:$B$5111,"&lt;="&amp;Настройки!$B$5-1)-$F1242)))</f>
        <v/>
      </c>
      <c r="H1242" s="21" t="str">
        <f>IF($B1242="","",IF(AND($D1242&gt;=Настройки!$B$5,$D1242&lt;=Настройки!$B$6),$E1242,0))</f>
        <v/>
      </c>
      <c r="I1242" s="21" t="str">
        <f t="shared" si="57"/>
        <v/>
      </c>
      <c r="J1242" s="21" t="str">
        <f>IF($B1242="","",MAX(0,$E1242-MAX(0,SUMIFS(Тех_Движение!$G$2:$G$5111,Тех_Движение!$D$2:$D$5111,$C1242,Тех_Движение!$B$2:$B$5111,"&lt;="&amp;Настройки!$B$6)-$F1242)))</f>
        <v/>
      </c>
      <c r="K1242" s="21" t="e">
        <f>IF(OR($B1242="",K$3&lt;$D1242+Настройки!$B$7),0,MAX(0,$E1242-MAX(0,SUMIFS(Тех_Движение!$G$2:$G$5111,Тех_Движение!$D$2:$D$5111,$C1242,Тех_Движение!$B$2:$B$5111,"&lt;="&amp;K$3)-$F1242)))</f>
        <v>#VALUE!</v>
      </c>
      <c r="L1242" s="21" t="e">
        <f>IF(OR($B1242="",L$3&lt;$D1242+Настройки!$B$7),0,MAX(0,$E1242-MAX(0,SUMIFS(Тех_Движение!$G$2:$G$5111,Тех_Движение!$D$2:$D$5111,$C1242,Тех_Движение!$B$2:$B$5111,"&lt;="&amp;L$3)-$F1242)))</f>
        <v>#VALUE!</v>
      </c>
      <c r="M1242" s="21" t="e">
        <f>IF(OR($B1242="",M$3&lt;$D1242+Настройки!$B$7),0,MAX(0,$E1242-MAX(0,SUMIFS(Тех_Движение!$G$2:$G$5111,Тех_Движение!$D$2:$D$5111,$C1242,Тех_Движение!$B$2:$B$5111,"&lt;="&amp;M$3)-$F1242)))</f>
        <v>#VALUE!</v>
      </c>
      <c r="N1242" s="21" t="e">
        <f>IF(OR($B1242="",N$3&lt;$D1242+Настройки!$B$7),0,MAX(0,$E1242-MAX(0,SUMIFS(Тех_Движение!$G$2:$G$5111,Тех_Движение!$D$2:$D$5111,$C1242,Тех_Движение!$B$2:$B$5111,"&lt;="&amp;N$3)-$F1242)))</f>
        <v>#VALUE!</v>
      </c>
      <c r="O1242" s="21" t="e">
        <f>IF(OR($B1242="",O$3&lt;$D1242+Настройки!$B$7),0,MAX(0,$E1242-MAX(0,SUMIFS(Тех_Движение!$G$2:$G$5111,Тех_Движение!$D$2:$D$5111,$C1242,Тех_Движение!$B$2:$B$5111,"&lt;="&amp;O$3)-$F1242)))</f>
        <v>#VALUE!</v>
      </c>
      <c r="P1242" s="21" t="e">
        <f>IF(OR($B1242="",P$3&lt;$D1242+Настройки!$B$7),0,MAX(0,$E1242-MAX(0,SUMIFS(Тех_Движение!$G$2:$G$5111,Тех_Движение!$D$2:$D$5111,$C1242,Тех_Движение!$B$2:$B$5111,"&lt;="&amp;P$3)-$F1242)))</f>
        <v>#VALUE!</v>
      </c>
      <c r="Q1242" s="21" t="e">
        <f>IF(OR($B1242="",Q$3&lt;$D1242+Настройки!$B$7),0,MAX(0,$E1242-MAX(0,SUMIFS(Тех_Движение!$G$2:$G$5111,Тех_Движение!$D$2:$D$5111,$C1242,Тех_Движение!$B$2:$B$5111,"&lt;="&amp;Q$3)-$F1242)))</f>
        <v>#VALUE!</v>
      </c>
      <c r="R1242" s="21" t="str">
        <f t="shared" si="58"/>
        <v/>
      </c>
      <c r="S1242" s="23" t="str">
        <f>IF($B1242="","",VLOOKUP($C1242,Настройки!$A$11:$L$17,9,FALSE))</f>
        <v/>
      </c>
      <c r="T1242" s="23" t="str">
        <f t="shared" si="59"/>
        <v/>
      </c>
    </row>
    <row r="1243" spans="1:20" x14ac:dyDescent="0.3">
      <c r="A1243" s="20">
        <f>Тех_Движение!$A$1240</f>
        <v>1239</v>
      </c>
      <c r="B1243" s="20" t="str">
        <f>IF(Тех_Движение!$F$1240&gt;0,Тех_Движение!$I$1240,"")</f>
        <v/>
      </c>
      <c r="C1243" s="20" t="str">
        <f>IF($B1243="","",Тех_Движение!$D$1240)</f>
        <v/>
      </c>
      <c r="D1243" s="9" t="str">
        <f>IF($B1243="","",Тех_Движение!$B$1240)</f>
        <v/>
      </c>
      <c r="E1243" s="21" t="str">
        <f>IF($B1243="","",Тех_Движение!$F$1240)</f>
        <v/>
      </c>
      <c r="F1243" s="21" t="str">
        <f>IF($B1243="","",SUMIFS($E$5:$E1242,$C$5:$C1242,$C1243))</f>
        <v/>
      </c>
      <c r="G1243" s="21" t="str">
        <f>IF($B1243="","",MAX(0,$E1243-MAX(0,SUMIFS(Тех_Движение!$G$2:$G$5111,Тех_Движение!$D$2:$D$5111,$C1243,Тех_Движение!$B$2:$B$5111,"&lt;="&amp;Настройки!$B$5-1)-$F1243)))</f>
        <v/>
      </c>
      <c r="H1243" s="21" t="str">
        <f>IF($B1243="","",IF(AND($D1243&gt;=Настройки!$B$5,$D1243&lt;=Настройки!$B$6),$E1243,0))</f>
        <v/>
      </c>
      <c r="I1243" s="21" t="str">
        <f t="shared" si="57"/>
        <v/>
      </c>
      <c r="J1243" s="21" t="str">
        <f>IF($B1243="","",MAX(0,$E1243-MAX(0,SUMIFS(Тех_Движение!$G$2:$G$5111,Тех_Движение!$D$2:$D$5111,$C1243,Тех_Движение!$B$2:$B$5111,"&lt;="&amp;Настройки!$B$6)-$F1243)))</f>
        <v/>
      </c>
      <c r="K1243" s="21" t="e">
        <f>IF(OR($B1243="",K$3&lt;$D1243+Настройки!$B$7),0,MAX(0,$E1243-MAX(0,SUMIFS(Тех_Движение!$G$2:$G$5111,Тех_Движение!$D$2:$D$5111,$C1243,Тех_Движение!$B$2:$B$5111,"&lt;="&amp;K$3)-$F1243)))</f>
        <v>#VALUE!</v>
      </c>
      <c r="L1243" s="21" t="e">
        <f>IF(OR($B1243="",L$3&lt;$D1243+Настройки!$B$7),0,MAX(0,$E1243-MAX(0,SUMIFS(Тех_Движение!$G$2:$G$5111,Тех_Движение!$D$2:$D$5111,$C1243,Тех_Движение!$B$2:$B$5111,"&lt;="&amp;L$3)-$F1243)))</f>
        <v>#VALUE!</v>
      </c>
      <c r="M1243" s="21" t="e">
        <f>IF(OR($B1243="",M$3&lt;$D1243+Настройки!$B$7),0,MAX(0,$E1243-MAX(0,SUMIFS(Тех_Движение!$G$2:$G$5111,Тех_Движение!$D$2:$D$5111,$C1243,Тех_Движение!$B$2:$B$5111,"&lt;="&amp;M$3)-$F1243)))</f>
        <v>#VALUE!</v>
      </c>
      <c r="N1243" s="21" t="e">
        <f>IF(OR($B1243="",N$3&lt;$D1243+Настройки!$B$7),0,MAX(0,$E1243-MAX(0,SUMIFS(Тех_Движение!$G$2:$G$5111,Тех_Движение!$D$2:$D$5111,$C1243,Тех_Движение!$B$2:$B$5111,"&lt;="&amp;N$3)-$F1243)))</f>
        <v>#VALUE!</v>
      </c>
      <c r="O1243" s="21" t="e">
        <f>IF(OR($B1243="",O$3&lt;$D1243+Настройки!$B$7),0,MAX(0,$E1243-MAX(0,SUMIFS(Тех_Движение!$G$2:$G$5111,Тех_Движение!$D$2:$D$5111,$C1243,Тех_Движение!$B$2:$B$5111,"&lt;="&amp;O$3)-$F1243)))</f>
        <v>#VALUE!</v>
      </c>
      <c r="P1243" s="21" t="e">
        <f>IF(OR($B1243="",P$3&lt;$D1243+Настройки!$B$7),0,MAX(0,$E1243-MAX(0,SUMIFS(Тех_Движение!$G$2:$G$5111,Тех_Движение!$D$2:$D$5111,$C1243,Тех_Движение!$B$2:$B$5111,"&lt;="&amp;P$3)-$F1243)))</f>
        <v>#VALUE!</v>
      </c>
      <c r="Q1243" s="21" t="e">
        <f>IF(OR($B1243="",Q$3&lt;$D1243+Настройки!$B$7),0,MAX(0,$E1243-MAX(0,SUMIFS(Тех_Движение!$G$2:$G$5111,Тех_Движение!$D$2:$D$5111,$C1243,Тех_Движение!$B$2:$B$5111,"&lt;="&amp;Q$3)-$F1243)))</f>
        <v>#VALUE!</v>
      </c>
      <c r="R1243" s="21" t="str">
        <f t="shared" si="58"/>
        <v/>
      </c>
      <c r="S1243" s="23" t="str">
        <f>IF($B1243="","",VLOOKUP($C1243,Настройки!$A$11:$L$17,9,FALSE))</f>
        <v/>
      </c>
      <c r="T1243" s="23" t="str">
        <f t="shared" si="59"/>
        <v/>
      </c>
    </row>
    <row r="1244" spans="1:20" x14ac:dyDescent="0.3">
      <c r="A1244" s="20">
        <f>Тех_Движение!$A$1241</f>
        <v>1240</v>
      </c>
      <c r="B1244" s="20" t="str">
        <f>IF(Тех_Движение!$F$1241&gt;0,Тех_Движение!$I$1241,"")</f>
        <v/>
      </c>
      <c r="C1244" s="20" t="str">
        <f>IF($B1244="","",Тех_Движение!$D$1241)</f>
        <v/>
      </c>
      <c r="D1244" s="9" t="str">
        <f>IF($B1244="","",Тех_Движение!$B$1241)</f>
        <v/>
      </c>
      <c r="E1244" s="21" t="str">
        <f>IF($B1244="","",Тех_Движение!$F$1241)</f>
        <v/>
      </c>
      <c r="F1244" s="21" t="str">
        <f>IF($B1244="","",SUMIFS($E$5:$E1243,$C$5:$C1243,$C1244))</f>
        <v/>
      </c>
      <c r="G1244" s="21" t="str">
        <f>IF($B1244="","",MAX(0,$E1244-MAX(0,SUMIFS(Тех_Движение!$G$2:$G$5111,Тех_Движение!$D$2:$D$5111,$C1244,Тех_Движение!$B$2:$B$5111,"&lt;="&amp;Настройки!$B$5-1)-$F1244)))</f>
        <v/>
      </c>
      <c r="H1244" s="21" t="str">
        <f>IF($B1244="","",IF(AND($D1244&gt;=Настройки!$B$5,$D1244&lt;=Настройки!$B$6),$E1244,0))</f>
        <v/>
      </c>
      <c r="I1244" s="21" t="str">
        <f t="shared" si="57"/>
        <v/>
      </c>
      <c r="J1244" s="21" t="str">
        <f>IF($B1244="","",MAX(0,$E1244-MAX(0,SUMIFS(Тех_Движение!$G$2:$G$5111,Тех_Движение!$D$2:$D$5111,$C1244,Тех_Движение!$B$2:$B$5111,"&lt;="&amp;Настройки!$B$6)-$F1244)))</f>
        <v/>
      </c>
      <c r="K1244" s="21" t="e">
        <f>IF(OR($B1244="",K$3&lt;$D1244+Настройки!$B$7),0,MAX(0,$E1244-MAX(0,SUMIFS(Тех_Движение!$G$2:$G$5111,Тех_Движение!$D$2:$D$5111,$C1244,Тех_Движение!$B$2:$B$5111,"&lt;="&amp;K$3)-$F1244)))</f>
        <v>#VALUE!</v>
      </c>
      <c r="L1244" s="21" t="e">
        <f>IF(OR($B1244="",L$3&lt;$D1244+Настройки!$B$7),0,MAX(0,$E1244-MAX(0,SUMIFS(Тех_Движение!$G$2:$G$5111,Тех_Движение!$D$2:$D$5111,$C1244,Тех_Движение!$B$2:$B$5111,"&lt;="&amp;L$3)-$F1244)))</f>
        <v>#VALUE!</v>
      </c>
      <c r="M1244" s="21" t="e">
        <f>IF(OR($B1244="",M$3&lt;$D1244+Настройки!$B$7),0,MAX(0,$E1244-MAX(0,SUMIFS(Тех_Движение!$G$2:$G$5111,Тех_Движение!$D$2:$D$5111,$C1244,Тех_Движение!$B$2:$B$5111,"&lt;="&amp;M$3)-$F1244)))</f>
        <v>#VALUE!</v>
      </c>
      <c r="N1244" s="21" t="e">
        <f>IF(OR($B1244="",N$3&lt;$D1244+Настройки!$B$7),0,MAX(0,$E1244-MAX(0,SUMIFS(Тех_Движение!$G$2:$G$5111,Тех_Движение!$D$2:$D$5111,$C1244,Тех_Движение!$B$2:$B$5111,"&lt;="&amp;N$3)-$F1244)))</f>
        <v>#VALUE!</v>
      </c>
      <c r="O1244" s="21" t="e">
        <f>IF(OR($B1244="",O$3&lt;$D1244+Настройки!$B$7),0,MAX(0,$E1244-MAX(0,SUMIFS(Тех_Движение!$G$2:$G$5111,Тех_Движение!$D$2:$D$5111,$C1244,Тех_Движение!$B$2:$B$5111,"&lt;="&amp;O$3)-$F1244)))</f>
        <v>#VALUE!</v>
      </c>
      <c r="P1244" s="21" t="e">
        <f>IF(OR($B1244="",P$3&lt;$D1244+Настройки!$B$7),0,MAX(0,$E1244-MAX(0,SUMIFS(Тех_Движение!$G$2:$G$5111,Тех_Движение!$D$2:$D$5111,$C1244,Тех_Движение!$B$2:$B$5111,"&lt;="&amp;P$3)-$F1244)))</f>
        <v>#VALUE!</v>
      </c>
      <c r="Q1244" s="21" t="e">
        <f>IF(OR($B1244="",Q$3&lt;$D1244+Настройки!$B$7),0,MAX(0,$E1244-MAX(0,SUMIFS(Тех_Движение!$G$2:$G$5111,Тех_Движение!$D$2:$D$5111,$C1244,Тех_Движение!$B$2:$B$5111,"&lt;="&amp;Q$3)-$F1244)))</f>
        <v>#VALUE!</v>
      </c>
      <c r="R1244" s="21" t="str">
        <f t="shared" si="58"/>
        <v/>
      </c>
      <c r="S1244" s="23" t="str">
        <f>IF($B1244="","",VLOOKUP($C1244,Настройки!$A$11:$L$17,9,FALSE))</f>
        <v/>
      </c>
      <c r="T1244" s="23" t="str">
        <f t="shared" si="59"/>
        <v/>
      </c>
    </row>
    <row r="1245" spans="1:20" x14ac:dyDescent="0.3">
      <c r="A1245" s="20">
        <f>Тех_Движение!$A$1242</f>
        <v>1241</v>
      </c>
      <c r="B1245" s="20" t="str">
        <f>IF(Тех_Движение!$F$1242&gt;0,Тех_Движение!$I$1242,"")</f>
        <v/>
      </c>
      <c r="C1245" s="20" t="str">
        <f>IF($B1245="","",Тех_Движение!$D$1242)</f>
        <v/>
      </c>
      <c r="D1245" s="9" t="str">
        <f>IF($B1245="","",Тех_Движение!$B$1242)</f>
        <v/>
      </c>
      <c r="E1245" s="21" t="str">
        <f>IF($B1245="","",Тех_Движение!$F$1242)</f>
        <v/>
      </c>
      <c r="F1245" s="21" t="str">
        <f>IF($B1245="","",SUMIFS($E$5:$E1244,$C$5:$C1244,$C1245))</f>
        <v/>
      </c>
      <c r="G1245" s="21" t="str">
        <f>IF($B1245="","",MAX(0,$E1245-MAX(0,SUMIFS(Тех_Движение!$G$2:$G$5111,Тех_Движение!$D$2:$D$5111,$C1245,Тех_Движение!$B$2:$B$5111,"&lt;="&amp;Настройки!$B$5-1)-$F1245)))</f>
        <v/>
      </c>
      <c r="H1245" s="21" t="str">
        <f>IF($B1245="","",IF(AND($D1245&gt;=Настройки!$B$5,$D1245&lt;=Настройки!$B$6),$E1245,0))</f>
        <v/>
      </c>
      <c r="I1245" s="21" t="str">
        <f t="shared" si="57"/>
        <v/>
      </c>
      <c r="J1245" s="21" t="str">
        <f>IF($B1245="","",MAX(0,$E1245-MAX(0,SUMIFS(Тех_Движение!$G$2:$G$5111,Тех_Движение!$D$2:$D$5111,$C1245,Тех_Движение!$B$2:$B$5111,"&lt;="&amp;Настройки!$B$6)-$F1245)))</f>
        <v/>
      </c>
      <c r="K1245" s="21" t="e">
        <f>IF(OR($B1245="",K$3&lt;$D1245+Настройки!$B$7),0,MAX(0,$E1245-MAX(0,SUMIFS(Тех_Движение!$G$2:$G$5111,Тех_Движение!$D$2:$D$5111,$C1245,Тех_Движение!$B$2:$B$5111,"&lt;="&amp;K$3)-$F1245)))</f>
        <v>#VALUE!</v>
      </c>
      <c r="L1245" s="21" t="e">
        <f>IF(OR($B1245="",L$3&lt;$D1245+Настройки!$B$7),0,MAX(0,$E1245-MAX(0,SUMIFS(Тех_Движение!$G$2:$G$5111,Тех_Движение!$D$2:$D$5111,$C1245,Тех_Движение!$B$2:$B$5111,"&lt;="&amp;L$3)-$F1245)))</f>
        <v>#VALUE!</v>
      </c>
      <c r="M1245" s="21" t="e">
        <f>IF(OR($B1245="",M$3&lt;$D1245+Настройки!$B$7),0,MAX(0,$E1245-MAX(0,SUMIFS(Тех_Движение!$G$2:$G$5111,Тех_Движение!$D$2:$D$5111,$C1245,Тех_Движение!$B$2:$B$5111,"&lt;="&amp;M$3)-$F1245)))</f>
        <v>#VALUE!</v>
      </c>
      <c r="N1245" s="21" t="e">
        <f>IF(OR($B1245="",N$3&lt;$D1245+Настройки!$B$7),0,MAX(0,$E1245-MAX(0,SUMIFS(Тех_Движение!$G$2:$G$5111,Тех_Движение!$D$2:$D$5111,$C1245,Тех_Движение!$B$2:$B$5111,"&lt;="&amp;N$3)-$F1245)))</f>
        <v>#VALUE!</v>
      </c>
      <c r="O1245" s="21" t="e">
        <f>IF(OR($B1245="",O$3&lt;$D1245+Настройки!$B$7),0,MAX(0,$E1245-MAX(0,SUMIFS(Тех_Движение!$G$2:$G$5111,Тех_Движение!$D$2:$D$5111,$C1245,Тех_Движение!$B$2:$B$5111,"&lt;="&amp;O$3)-$F1245)))</f>
        <v>#VALUE!</v>
      </c>
      <c r="P1245" s="21" t="e">
        <f>IF(OR($B1245="",P$3&lt;$D1245+Настройки!$B$7),0,MAX(0,$E1245-MAX(0,SUMIFS(Тех_Движение!$G$2:$G$5111,Тех_Движение!$D$2:$D$5111,$C1245,Тех_Движение!$B$2:$B$5111,"&lt;="&amp;P$3)-$F1245)))</f>
        <v>#VALUE!</v>
      </c>
      <c r="Q1245" s="21" t="e">
        <f>IF(OR($B1245="",Q$3&lt;$D1245+Настройки!$B$7),0,MAX(0,$E1245-MAX(0,SUMIFS(Тех_Движение!$G$2:$G$5111,Тех_Движение!$D$2:$D$5111,$C1245,Тех_Движение!$B$2:$B$5111,"&lt;="&amp;Q$3)-$F1245)))</f>
        <v>#VALUE!</v>
      </c>
      <c r="R1245" s="21" t="str">
        <f t="shared" si="58"/>
        <v/>
      </c>
      <c r="S1245" s="23" t="str">
        <f>IF($B1245="","",VLOOKUP($C1245,Настройки!$A$11:$L$17,9,FALSE))</f>
        <v/>
      </c>
      <c r="T1245" s="23" t="str">
        <f t="shared" si="59"/>
        <v/>
      </c>
    </row>
    <row r="1246" spans="1:20" x14ac:dyDescent="0.3">
      <c r="A1246" s="20">
        <f>Тех_Движение!$A$1243</f>
        <v>1242</v>
      </c>
      <c r="B1246" s="20" t="str">
        <f>IF(Тех_Движение!$F$1243&gt;0,Тех_Движение!$I$1243,"")</f>
        <v/>
      </c>
      <c r="C1246" s="20" t="str">
        <f>IF($B1246="","",Тех_Движение!$D$1243)</f>
        <v/>
      </c>
      <c r="D1246" s="9" t="str">
        <f>IF($B1246="","",Тех_Движение!$B$1243)</f>
        <v/>
      </c>
      <c r="E1246" s="21" t="str">
        <f>IF($B1246="","",Тех_Движение!$F$1243)</f>
        <v/>
      </c>
      <c r="F1246" s="21" t="str">
        <f>IF($B1246="","",SUMIFS($E$5:$E1245,$C$5:$C1245,$C1246))</f>
        <v/>
      </c>
      <c r="G1246" s="21" t="str">
        <f>IF($B1246="","",MAX(0,$E1246-MAX(0,SUMIFS(Тех_Движение!$G$2:$G$5111,Тех_Движение!$D$2:$D$5111,$C1246,Тех_Движение!$B$2:$B$5111,"&lt;="&amp;Настройки!$B$5-1)-$F1246)))</f>
        <v/>
      </c>
      <c r="H1246" s="21" t="str">
        <f>IF($B1246="","",IF(AND($D1246&gt;=Настройки!$B$5,$D1246&lt;=Настройки!$B$6),$E1246,0))</f>
        <v/>
      </c>
      <c r="I1246" s="21" t="str">
        <f t="shared" si="57"/>
        <v/>
      </c>
      <c r="J1246" s="21" t="str">
        <f>IF($B1246="","",MAX(0,$E1246-MAX(0,SUMIFS(Тех_Движение!$G$2:$G$5111,Тех_Движение!$D$2:$D$5111,$C1246,Тех_Движение!$B$2:$B$5111,"&lt;="&amp;Настройки!$B$6)-$F1246)))</f>
        <v/>
      </c>
      <c r="K1246" s="21" t="e">
        <f>IF(OR($B1246="",K$3&lt;$D1246+Настройки!$B$7),0,MAX(0,$E1246-MAX(0,SUMIFS(Тех_Движение!$G$2:$G$5111,Тех_Движение!$D$2:$D$5111,$C1246,Тех_Движение!$B$2:$B$5111,"&lt;="&amp;K$3)-$F1246)))</f>
        <v>#VALUE!</v>
      </c>
      <c r="L1246" s="21" t="e">
        <f>IF(OR($B1246="",L$3&lt;$D1246+Настройки!$B$7),0,MAX(0,$E1246-MAX(0,SUMIFS(Тех_Движение!$G$2:$G$5111,Тех_Движение!$D$2:$D$5111,$C1246,Тех_Движение!$B$2:$B$5111,"&lt;="&amp;L$3)-$F1246)))</f>
        <v>#VALUE!</v>
      </c>
      <c r="M1246" s="21" t="e">
        <f>IF(OR($B1246="",M$3&lt;$D1246+Настройки!$B$7),0,MAX(0,$E1246-MAX(0,SUMIFS(Тех_Движение!$G$2:$G$5111,Тех_Движение!$D$2:$D$5111,$C1246,Тех_Движение!$B$2:$B$5111,"&lt;="&amp;M$3)-$F1246)))</f>
        <v>#VALUE!</v>
      </c>
      <c r="N1246" s="21" t="e">
        <f>IF(OR($B1246="",N$3&lt;$D1246+Настройки!$B$7),0,MAX(0,$E1246-MAX(0,SUMIFS(Тех_Движение!$G$2:$G$5111,Тех_Движение!$D$2:$D$5111,$C1246,Тех_Движение!$B$2:$B$5111,"&lt;="&amp;N$3)-$F1246)))</f>
        <v>#VALUE!</v>
      </c>
      <c r="O1246" s="21" t="e">
        <f>IF(OR($B1246="",O$3&lt;$D1246+Настройки!$B$7),0,MAX(0,$E1246-MAX(0,SUMIFS(Тех_Движение!$G$2:$G$5111,Тех_Движение!$D$2:$D$5111,$C1246,Тех_Движение!$B$2:$B$5111,"&lt;="&amp;O$3)-$F1246)))</f>
        <v>#VALUE!</v>
      </c>
      <c r="P1246" s="21" t="e">
        <f>IF(OR($B1246="",P$3&lt;$D1246+Настройки!$B$7),0,MAX(0,$E1246-MAX(0,SUMIFS(Тех_Движение!$G$2:$G$5111,Тех_Движение!$D$2:$D$5111,$C1246,Тех_Движение!$B$2:$B$5111,"&lt;="&amp;P$3)-$F1246)))</f>
        <v>#VALUE!</v>
      </c>
      <c r="Q1246" s="21" t="e">
        <f>IF(OR($B1246="",Q$3&lt;$D1246+Настройки!$B$7),0,MAX(0,$E1246-MAX(0,SUMIFS(Тех_Движение!$G$2:$G$5111,Тех_Движение!$D$2:$D$5111,$C1246,Тех_Движение!$B$2:$B$5111,"&lt;="&amp;Q$3)-$F1246)))</f>
        <v>#VALUE!</v>
      </c>
      <c r="R1246" s="21" t="str">
        <f t="shared" si="58"/>
        <v/>
      </c>
      <c r="S1246" s="23" t="str">
        <f>IF($B1246="","",VLOOKUP($C1246,Настройки!$A$11:$L$17,9,FALSE))</f>
        <v/>
      </c>
      <c r="T1246" s="23" t="str">
        <f t="shared" si="59"/>
        <v/>
      </c>
    </row>
    <row r="1247" spans="1:20" x14ac:dyDescent="0.3">
      <c r="A1247" s="20">
        <f>Тех_Движение!$A$1244</f>
        <v>1243</v>
      </c>
      <c r="B1247" s="20" t="str">
        <f>IF(Тех_Движение!$F$1244&gt;0,Тех_Движение!$I$1244,"")</f>
        <v/>
      </c>
      <c r="C1247" s="20" t="str">
        <f>IF($B1247="","",Тех_Движение!$D$1244)</f>
        <v/>
      </c>
      <c r="D1247" s="9" t="str">
        <f>IF($B1247="","",Тех_Движение!$B$1244)</f>
        <v/>
      </c>
      <c r="E1247" s="21" t="str">
        <f>IF($B1247="","",Тех_Движение!$F$1244)</f>
        <v/>
      </c>
      <c r="F1247" s="21" t="str">
        <f>IF($B1247="","",SUMIFS($E$5:$E1246,$C$5:$C1246,$C1247))</f>
        <v/>
      </c>
      <c r="G1247" s="21" t="str">
        <f>IF($B1247="","",MAX(0,$E1247-MAX(0,SUMIFS(Тех_Движение!$G$2:$G$5111,Тех_Движение!$D$2:$D$5111,$C1247,Тех_Движение!$B$2:$B$5111,"&lt;="&amp;Настройки!$B$5-1)-$F1247)))</f>
        <v/>
      </c>
      <c r="H1247" s="21" t="str">
        <f>IF($B1247="","",IF(AND($D1247&gt;=Настройки!$B$5,$D1247&lt;=Настройки!$B$6),$E1247,0))</f>
        <v/>
      </c>
      <c r="I1247" s="21" t="str">
        <f t="shared" si="57"/>
        <v/>
      </c>
      <c r="J1247" s="21" t="str">
        <f>IF($B1247="","",MAX(0,$E1247-MAX(0,SUMIFS(Тех_Движение!$G$2:$G$5111,Тех_Движение!$D$2:$D$5111,$C1247,Тех_Движение!$B$2:$B$5111,"&lt;="&amp;Настройки!$B$6)-$F1247)))</f>
        <v/>
      </c>
      <c r="K1247" s="21" t="e">
        <f>IF(OR($B1247="",K$3&lt;$D1247+Настройки!$B$7),0,MAX(0,$E1247-MAX(0,SUMIFS(Тех_Движение!$G$2:$G$5111,Тех_Движение!$D$2:$D$5111,$C1247,Тех_Движение!$B$2:$B$5111,"&lt;="&amp;K$3)-$F1247)))</f>
        <v>#VALUE!</v>
      </c>
      <c r="L1247" s="21" t="e">
        <f>IF(OR($B1247="",L$3&lt;$D1247+Настройки!$B$7),0,MAX(0,$E1247-MAX(0,SUMIFS(Тех_Движение!$G$2:$G$5111,Тех_Движение!$D$2:$D$5111,$C1247,Тех_Движение!$B$2:$B$5111,"&lt;="&amp;L$3)-$F1247)))</f>
        <v>#VALUE!</v>
      </c>
      <c r="M1247" s="21" t="e">
        <f>IF(OR($B1247="",M$3&lt;$D1247+Настройки!$B$7),0,MAX(0,$E1247-MAX(0,SUMIFS(Тех_Движение!$G$2:$G$5111,Тех_Движение!$D$2:$D$5111,$C1247,Тех_Движение!$B$2:$B$5111,"&lt;="&amp;M$3)-$F1247)))</f>
        <v>#VALUE!</v>
      </c>
      <c r="N1247" s="21" t="e">
        <f>IF(OR($B1247="",N$3&lt;$D1247+Настройки!$B$7),0,MAX(0,$E1247-MAX(0,SUMIFS(Тех_Движение!$G$2:$G$5111,Тех_Движение!$D$2:$D$5111,$C1247,Тех_Движение!$B$2:$B$5111,"&lt;="&amp;N$3)-$F1247)))</f>
        <v>#VALUE!</v>
      </c>
      <c r="O1247" s="21" t="e">
        <f>IF(OR($B1247="",O$3&lt;$D1247+Настройки!$B$7),0,MAX(0,$E1247-MAX(0,SUMIFS(Тех_Движение!$G$2:$G$5111,Тех_Движение!$D$2:$D$5111,$C1247,Тех_Движение!$B$2:$B$5111,"&lt;="&amp;O$3)-$F1247)))</f>
        <v>#VALUE!</v>
      </c>
      <c r="P1247" s="21" t="e">
        <f>IF(OR($B1247="",P$3&lt;$D1247+Настройки!$B$7),0,MAX(0,$E1247-MAX(0,SUMIFS(Тех_Движение!$G$2:$G$5111,Тех_Движение!$D$2:$D$5111,$C1247,Тех_Движение!$B$2:$B$5111,"&lt;="&amp;P$3)-$F1247)))</f>
        <v>#VALUE!</v>
      </c>
      <c r="Q1247" s="21" t="e">
        <f>IF(OR($B1247="",Q$3&lt;$D1247+Настройки!$B$7),0,MAX(0,$E1247-MAX(0,SUMIFS(Тех_Движение!$G$2:$G$5111,Тех_Движение!$D$2:$D$5111,$C1247,Тех_Движение!$B$2:$B$5111,"&lt;="&amp;Q$3)-$F1247)))</f>
        <v>#VALUE!</v>
      </c>
      <c r="R1247" s="21" t="str">
        <f t="shared" si="58"/>
        <v/>
      </c>
      <c r="S1247" s="23" t="str">
        <f>IF($B1247="","",VLOOKUP($C1247,Настройки!$A$11:$L$17,9,FALSE))</f>
        <v/>
      </c>
      <c r="T1247" s="23" t="str">
        <f t="shared" si="59"/>
        <v/>
      </c>
    </row>
    <row r="1248" spans="1:20" x14ac:dyDescent="0.3">
      <c r="A1248" s="20">
        <f>Тех_Движение!$A$1245</f>
        <v>1244</v>
      </c>
      <c r="B1248" s="20" t="str">
        <f>IF(Тех_Движение!$F$1245&gt;0,Тех_Движение!$I$1245,"")</f>
        <v/>
      </c>
      <c r="C1248" s="20" t="str">
        <f>IF($B1248="","",Тех_Движение!$D$1245)</f>
        <v/>
      </c>
      <c r="D1248" s="9" t="str">
        <f>IF($B1248="","",Тех_Движение!$B$1245)</f>
        <v/>
      </c>
      <c r="E1248" s="21" t="str">
        <f>IF($B1248="","",Тех_Движение!$F$1245)</f>
        <v/>
      </c>
      <c r="F1248" s="21" t="str">
        <f>IF($B1248="","",SUMIFS($E$5:$E1247,$C$5:$C1247,$C1248))</f>
        <v/>
      </c>
      <c r="G1248" s="21" t="str">
        <f>IF($B1248="","",MAX(0,$E1248-MAX(0,SUMIFS(Тех_Движение!$G$2:$G$5111,Тех_Движение!$D$2:$D$5111,$C1248,Тех_Движение!$B$2:$B$5111,"&lt;="&amp;Настройки!$B$5-1)-$F1248)))</f>
        <v/>
      </c>
      <c r="H1248" s="21" t="str">
        <f>IF($B1248="","",IF(AND($D1248&gt;=Настройки!$B$5,$D1248&lt;=Настройки!$B$6),$E1248,0))</f>
        <v/>
      </c>
      <c r="I1248" s="21" t="str">
        <f t="shared" si="57"/>
        <v/>
      </c>
      <c r="J1248" s="21" t="str">
        <f>IF($B1248="","",MAX(0,$E1248-MAX(0,SUMIFS(Тех_Движение!$G$2:$G$5111,Тех_Движение!$D$2:$D$5111,$C1248,Тех_Движение!$B$2:$B$5111,"&lt;="&amp;Настройки!$B$6)-$F1248)))</f>
        <v/>
      </c>
      <c r="K1248" s="21" t="e">
        <f>IF(OR($B1248="",K$3&lt;$D1248+Настройки!$B$7),0,MAX(0,$E1248-MAX(0,SUMIFS(Тех_Движение!$G$2:$G$5111,Тех_Движение!$D$2:$D$5111,$C1248,Тех_Движение!$B$2:$B$5111,"&lt;="&amp;K$3)-$F1248)))</f>
        <v>#VALUE!</v>
      </c>
      <c r="L1248" s="21" t="e">
        <f>IF(OR($B1248="",L$3&lt;$D1248+Настройки!$B$7),0,MAX(0,$E1248-MAX(0,SUMIFS(Тех_Движение!$G$2:$G$5111,Тех_Движение!$D$2:$D$5111,$C1248,Тех_Движение!$B$2:$B$5111,"&lt;="&amp;L$3)-$F1248)))</f>
        <v>#VALUE!</v>
      </c>
      <c r="M1248" s="21" t="e">
        <f>IF(OR($B1248="",M$3&lt;$D1248+Настройки!$B$7),0,MAX(0,$E1248-MAX(0,SUMIFS(Тех_Движение!$G$2:$G$5111,Тех_Движение!$D$2:$D$5111,$C1248,Тех_Движение!$B$2:$B$5111,"&lt;="&amp;M$3)-$F1248)))</f>
        <v>#VALUE!</v>
      </c>
      <c r="N1248" s="21" t="e">
        <f>IF(OR($B1248="",N$3&lt;$D1248+Настройки!$B$7),0,MAX(0,$E1248-MAX(0,SUMIFS(Тех_Движение!$G$2:$G$5111,Тех_Движение!$D$2:$D$5111,$C1248,Тех_Движение!$B$2:$B$5111,"&lt;="&amp;N$3)-$F1248)))</f>
        <v>#VALUE!</v>
      </c>
      <c r="O1248" s="21" t="e">
        <f>IF(OR($B1248="",O$3&lt;$D1248+Настройки!$B$7),0,MAX(0,$E1248-MAX(0,SUMIFS(Тех_Движение!$G$2:$G$5111,Тех_Движение!$D$2:$D$5111,$C1248,Тех_Движение!$B$2:$B$5111,"&lt;="&amp;O$3)-$F1248)))</f>
        <v>#VALUE!</v>
      </c>
      <c r="P1248" s="21" t="e">
        <f>IF(OR($B1248="",P$3&lt;$D1248+Настройки!$B$7),0,MAX(0,$E1248-MAX(0,SUMIFS(Тех_Движение!$G$2:$G$5111,Тех_Движение!$D$2:$D$5111,$C1248,Тех_Движение!$B$2:$B$5111,"&lt;="&amp;P$3)-$F1248)))</f>
        <v>#VALUE!</v>
      </c>
      <c r="Q1248" s="21" t="e">
        <f>IF(OR($B1248="",Q$3&lt;$D1248+Настройки!$B$7),0,MAX(0,$E1248-MAX(0,SUMIFS(Тех_Движение!$G$2:$G$5111,Тех_Движение!$D$2:$D$5111,$C1248,Тех_Движение!$B$2:$B$5111,"&lt;="&amp;Q$3)-$F1248)))</f>
        <v>#VALUE!</v>
      </c>
      <c r="R1248" s="21" t="str">
        <f t="shared" si="58"/>
        <v/>
      </c>
      <c r="S1248" s="23" t="str">
        <f>IF($B1248="","",VLOOKUP($C1248,Настройки!$A$11:$L$17,9,FALSE))</f>
        <v/>
      </c>
      <c r="T1248" s="23" t="str">
        <f t="shared" si="59"/>
        <v/>
      </c>
    </row>
    <row r="1249" spans="1:20" x14ac:dyDescent="0.3">
      <c r="A1249" s="20">
        <f>Тех_Движение!$A$1246</f>
        <v>1245</v>
      </c>
      <c r="B1249" s="20" t="str">
        <f>IF(Тех_Движение!$F$1246&gt;0,Тех_Движение!$I$1246,"")</f>
        <v/>
      </c>
      <c r="C1249" s="20" t="str">
        <f>IF($B1249="","",Тех_Движение!$D$1246)</f>
        <v/>
      </c>
      <c r="D1249" s="9" t="str">
        <f>IF($B1249="","",Тех_Движение!$B$1246)</f>
        <v/>
      </c>
      <c r="E1249" s="21" t="str">
        <f>IF($B1249="","",Тех_Движение!$F$1246)</f>
        <v/>
      </c>
      <c r="F1249" s="21" t="str">
        <f>IF($B1249="","",SUMIFS($E$5:$E1248,$C$5:$C1248,$C1249))</f>
        <v/>
      </c>
      <c r="G1249" s="21" t="str">
        <f>IF($B1249="","",MAX(0,$E1249-MAX(0,SUMIFS(Тех_Движение!$G$2:$G$5111,Тех_Движение!$D$2:$D$5111,$C1249,Тех_Движение!$B$2:$B$5111,"&lt;="&amp;Настройки!$B$5-1)-$F1249)))</f>
        <v/>
      </c>
      <c r="H1249" s="21" t="str">
        <f>IF($B1249="","",IF(AND($D1249&gt;=Настройки!$B$5,$D1249&lt;=Настройки!$B$6),$E1249,0))</f>
        <v/>
      </c>
      <c r="I1249" s="21" t="str">
        <f t="shared" si="57"/>
        <v/>
      </c>
      <c r="J1249" s="21" t="str">
        <f>IF($B1249="","",MAX(0,$E1249-MAX(0,SUMIFS(Тех_Движение!$G$2:$G$5111,Тех_Движение!$D$2:$D$5111,$C1249,Тех_Движение!$B$2:$B$5111,"&lt;="&amp;Настройки!$B$6)-$F1249)))</f>
        <v/>
      </c>
      <c r="K1249" s="21" t="e">
        <f>IF(OR($B1249="",K$3&lt;$D1249+Настройки!$B$7),0,MAX(0,$E1249-MAX(0,SUMIFS(Тех_Движение!$G$2:$G$5111,Тех_Движение!$D$2:$D$5111,$C1249,Тех_Движение!$B$2:$B$5111,"&lt;="&amp;K$3)-$F1249)))</f>
        <v>#VALUE!</v>
      </c>
      <c r="L1249" s="21" t="e">
        <f>IF(OR($B1249="",L$3&lt;$D1249+Настройки!$B$7),0,MAX(0,$E1249-MAX(0,SUMIFS(Тех_Движение!$G$2:$G$5111,Тех_Движение!$D$2:$D$5111,$C1249,Тех_Движение!$B$2:$B$5111,"&lt;="&amp;L$3)-$F1249)))</f>
        <v>#VALUE!</v>
      </c>
      <c r="M1249" s="21" t="e">
        <f>IF(OR($B1249="",M$3&lt;$D1249+Настройки!$B$7),0,MAX(0,$E1249-MAX(0,SUMIFS(Тех_Движение!$G$2:$G$5111,Тех_Движение!$D$2:$D$5111,$C1249,Тех_Движение!$B$2:$B$5111,"&lt;="&amp;M$3)-$F1249)))</f>
        <v>#VALUE!</v>
      </c>
      <c r="N1249" s="21" t="e">
        <f>IF(OR($B1249="",N$3&lt;$D1249+Настройки!$B$7),0,MAX(0,$E1249-MAX(0,SUMIFS(Тех_Движение!$G$2:$G$5111,Тех_Движение!$D$2:$D$5111,$C1249,Тех_Движение!$B$2:$B$5111,"&lt;="&amp;N$3)-$F1249)))</f>
        <v>#VALUE!</v>
      </c>
      <c r="O1249" s="21" t="e">
        <f>IF(OR($B1249="",O$3&lt;$D1249+Настройки!$B$7),0,MAX(0,$E1249-MAX(0,SUMIFS(Тех_Движение!$G$2:$G$5111,Тех_Движение!$D$2:$D$5111,$C1249,Тех_Движение!$B$2:$B$5111,"&lt;="&amp;O$3)-$F1249)))</f>
        <v>#VALUE!</v>
      </c>
      <c r="P1249" s="21" t="e">
        <f>IF(OR($B1249="",P$3&lt;$D1249+Настройки!$B$7),0,MAX(0,$E1249-MAX(0,SUMIFS(Тех_Движение!$G$2:$G$5111,Тех_Движение!$D$2:$D$5111,$C1249,Тех_Движение!$B$2:$B$5111,"&lt;="&amp;P$3)-$F1249)))</f>
        <v>#VALUE!</v>
      </c>
      <c r="Q1249" s="21" t="e">
        <f>IF(OR($B1249="",Q$3&lt;$D1249+Настройки!$B$7),0,MAX(0,$E1249-MAX(0,SUMIFS(Тех_Движение!$G$2:$G$5111,Тех_Движение!$D$2:$D$5111,$C1249,Тех_Движение!$B$2:$B$5111,"&lt;="&amp;Q$3)-$F1249)))</f>
        <v>#VALUE!</v>
      </c>
      <c r="R1249" s="21" t="str">
        <f t="shared" si="58"/>
        <v/>
      </c>
      <c r="S1249" s="23" t="str">
        <f>IF($B1249="","",VLOOKUP($C1249,Настройки!$A$11:$L$17,9,FALSE))</f>
        <v/>
      </c>
      <c r="T1249" s="23" t="str">
        <f t="shared" si="59"/>
        <v/>
      </c>
    </row>
    <row r="1250" spans="1:20" x14ac:dyDescent="0.3">
      <c r="A1250" s="20">
        <f>Тех_Движение!$A$1247</f>
        <v>1246</v>
      </c>
      <c r="B1250" s="20" t="str">
        <f>IF(Тех_Движение!$F$1247&gt;0,Тех_Движение!$I$1247,"")</f>
        <v/>
      </c>
      <c r="C1250" s="20" t="str">
        <f>IF($B1250="","",Тех_Движение!$D$1247)</f>
        <v/>
      </c>
      <c r="D1250" s="9" t="str">
        <f>IF($B1250="","",Тех_Движение!$B$1247)</f>
        <v/>
      </c>
      <c r="E1250" s="21" t="str">
        <f>IF($B1250="","",Тех_Движение!$F$1247)</f>
        <v/>
      </c>
      <c r="F1250" s="21" t="str">
        <f>IF($B1250="","",SUMIFS($E$5:$E1249,$C$5:$C1249,$C1250))</f>
        <v/>
      </c>
      <c r="G1250" s="21" t="str">
        <f>IF($B1250="","",MAX(0,$E1250-MAX(0,SUMIFS(Тех_Движение!$G$2:$G$5111,Тех_Движение!$D$2:$D$5111,$C1250,Тех_Движение!$B$2:$B$5111,"&lt;="&amp;Настройки!$B$5-1)-$F1250)))</f>
        <v/>
      </c>
      <c r="H1250" s="21" t="str">
        <f>IF($B1250="","",IF(AND($D1250&gt;=Настройки!$B$5,$D1250&lt;=Настройки!$B$6),$E1250,0))</f>
        <v/>
      </c>
      <c r="I1250" s="21" t="str">
        <f t="shared" si="57"/>
        <v/>
      </c>
      <c r="J1250" s="21" t="str">
        <f>IF($B1250="","",MAX(0,$E1250-MAX(0,SUMIFS(Тех_Движение!$G$2:$G$5111,Тех_Движение!$D$2:$D$5111,$C1250,Тех_Движение!$B$2:$B$5111,"&lt;="&amp;Настройки!$B$6)-$F1250)))</f>
        <v/>
      </c>
      <c r="K1250" s="21" t="e">
        <f>IF(OR($B1250="",K$3&lt;$D1250+Настройки!$B$7),0,MAX(0,$E1250-MAX(0,SUMIFS(Тех_Движение!$G$2:$G$5111,Тех_Движение!$D$2:$D$5111,$C1250,Тех_Движение!$B$2:$B$5111,"&lt;="&amp;K$3)-$F1250)))</f>
        <v>#VALUE!</v>
      </c>
      <c r="L1250" s="21" t="e">
        <f>IF(OR($B1250="",L$3&lt;$D1250+Настройки!$B$7),0,MAX(0,$E1250-MAX(0,SUMIFS(Тех_Движение!$G$2:$G$5111,Тех_Движение!$D$2:$D$5111,$C1250,Тех_Движение!$B$2:$B$5111,"&lt;="&amp;L$3)-$F1250)))</f>
        <v>#VALUE!</v>
      </c>
      <c r="M1250" s="21" t="e">
        <f>IF(OR($B1250="",M$3&lt;$D1250+Настройки!$B$7),0,MAX(0,$E1250-MAX(0,SUMIFS(Тех_Движение!$G$2:$G$5111,Тех_Движение!$D$2:$D$5111,$C1250,Тех_Движение!$B$2:$B$5111,"&lt;="&amp;M$3)-$F1250)))</f>
        <v>#VALUE!</v>
      </c>
      <c r="N1250" s="21" t="e">
        <f>IF(OR($B1250="",N$3&lt;$D1250+Настройки!$B$7),0,MAX(0,$E1250-MAX(0,SUMIFS(Тех_Движение!$G$2:$G$5111,Тех_Движение!$D$2:$D$5111,$C1250,Тех_Движение!$B$2:$B$5111,"&lt;="&amp;N$3)-$F1250)))</f>
        <v>#VALUE!</v>
      </c>
      <c r="O1250" s="21" t="e">
        <f>IF(OR($B1250="",O$3&lt;$D1250+Настройки!$B$7),0,MAX(0,$E1250-MAX(0,SUMIFS(Тех_Движение!$G$2:$G$5111,Тех_Движение!$D$2:$D$5111,$C1250,Тех_Движение!$B$2:$B$5111,"&lt;="&amp;O$3)-$F1250)))</f>
        <v>#VALUE!</v>
      </c>
      <c r="P1250" s="21" t="e">
        <f>IF(OR($B1250="",P$3&lt;$D1250+Настройки!$B$7),0,MAX(0,$E1250-MAX(0,SUMIFS(Тех_Движение!$G$2:$G$5111,Тех_Движение!$D$2:$D$5111,$C1250,Тех_Движение!$B$2:$B$5111,"&lt;="&amp;P$3)-$F1250)))</f>
        <v>#VALUE!</v>
      </c>
      <c r="Q1250" s="21" t="e">
        <f>IF(OR($B1250="",Q$3&lt;$D1250+Настройки!$B$7),0,MAX(0,$E1250-MAX(0,SUMIFS(Тех_Движение!$G$2:$G$5111,Тех_Движение!$D$2:$D$5111,$C1250,Тех_Движение!$B$2:$B$5111,"&lt;="&amp;Q$3)-$F1250)))</f>
        <v>#VALUE!</v>
      </c>
      <c r="R1250" s="21" t="str">
        <f t="shared" si="58"/>
        <v/>
      </c>
      <c r="S1250" s="23" t="str">
        <f>IF($B1250="","",VLOOKUP($C1250,Настройки!$A$11:$L$17,9,FALSE))</f>
        <v/>
      </c>
      <c r="T1250" s="23" t="str">
        <f t="shared" si="59"/>
        <v/>
      </c>
    </row>
    <row r="1251" spans="1:20" x14ac:dyDescent="0.3">
      <c r="A1251" s="20">
        <f>Тех_Движение!$A$1248</f>
        <v>1247</v>
      </c>
      <c r="B1251" s="20" t="str">
        <f>IF(Тех_Движение!$F$1248&gt;0,Тех_Движение!$I$1248,"")</f>
        <v/>
      </c>
      <c r="C1251" s="20" t="str">
        <f>IF($B1251="","",Тех_Движение!$D$1248)</f>
        <v/>
      </c>
      <c r="D1251" s="9" t="str">
        <f>IF($B1251="","",Тех_Движение!$B$1248)</f>
        <v/>
      </c>
      <c r="E1251" s="21" t="str">
        <f>IF($B1251="","",Тех_Движение!$F$1248)</f>
        <v/>
      </c>
      <c r="F1251" s="21" t="str">
        <f>IF($B1251="","",SUMIFS($E$5:$E1250,$C$5:$C1250,$C1251))</f>
        <v/>
      </c>
      <c r="G1251" s="21" t="str">
        <f>IF($B1251="","",MAX(0,$E1251-MAX(0,SUMIFS(Тех_Движение!$G$2:$G$5111,Тех_Движение!$D$2:$D$5111,$C1251,Тех_Движение!$B$2:$B$5111,"&lt;="&amp;Настройки!$B$5-1)-$F1251)))</f>
        <v/>
      </c>
      <c r="H1251" s="21" t="str">
        <f>IF($B1251="","",IF(AND($D1251&gt;=Настройки!$B$5,$D1251&lt;=Настройки!$B$6),$E1251,0))</f>
        <v/>
      </c>
      <c r="I1251" s="21" t="str">
        <f t="shared" si="57"/>
        <v/>
      </c>
      <c r="J1251" s="21" t="str">
        <f>IF($B1251="","",MAX(0,$E1251-MAX(0,SUMIFS(Тех_Движение!$G$2:$G$5111,Тех_Движение!$D$2:$D$5111,$C1251,Тех_Движение!$B$2:$B$5111,"&lt;="&amp;Настройки!$B$6)-$F1251)))</f>
        <v/>
      </c>
      <c r="K1251" s="21" t="e">
        <f>IF(OR($B1251="",K$3&lt;$D1251+Настройки!$B$7),0,MAX(0,$E1251-MAX(0,SUMIFS(Тех_Движение!$G$2:$G$5111,Тех_Движение!$D$2:$D$5111,$C1251,Тех_Движение!$B$2:$B$5111,"&lt;="&amp;K$3)-$F1251)))</f>
        <v>#VALUE!</v>
      </c>
      <c r="L1251" s="21" t="e">
        <f>IF(OR($B1251="",L$3&lt;$D1251+Настройки!$B$7),0,MAX(0,$E1251-MAX(0,SUMIFS(Тех_Движение!$G$2:$G$5111,Тех_Движение!$D$2:$D$5111,$C1251,Тех_Движение!$B$2:$B$5111,"&lt;="&amp;L$3)-$F1251)))</f>
        <v>#VALUE!</v>
      </c>
      <c r="M1251" s="21" t="e">
        <f>IF(OR($B1251="",M$3&lt;$D1251+Настройки!$B$7),0,MAX(0,$E1251-MAX(0,SUMIFS(Тех_Движение!$G$2:$G$5111,Тех_Движение!$D$2:$D$5111,$C1251,Тех_Движение!$B$2:$B$5111,"&lt;="&amp;M$3)-$F1251)))</f>
        <v>#VALUE!</v>
      </c>
      <c r="N1251" s="21" t="e">
        <f>IF(OR($B1251="",N$3&lt;$D1251+Настройки!$B$7),0,MAX(0,$E1251-MAX(0,SUMIFS(Тех_Движение!$G$2:$G$5111,Тех_Движение!$D$2:$D$5111,$C1251,Тех_Движение!$B$2:$B$5111,"&lt;="&amp;N$3)-$F1251)))</f>
        <v>#VALUE!</v>
      </c>
      <c r="O1251" s="21" t="e">
        <f>IF(OR($B1251="",O$3&lt;$D1251+Настройки!$B$7),0,MAX(0,$E1251-MAX(0,SUMIFS(Тех_Движение!$G$2:$G$5111,Тех_Движение!$D$2:$D$5111,$C1251,Тех_Движение!$B$2:$B$5111,"&lt;="&amp;O$3)-$F1251)))</f>
        <v>#VALUE!</v>
      </c>
      <c r="P1251" s="21" t="e">
        <f>IF(OR($B1251="",P$3&lt;$D1251+Настройки!$B$7),0,MAX(0,$E1251-MAX(0,SUMIFS(Тех_Движение!$G$2:$G$5111,Тех_Движение!$D$2:$D$5111,$C1251,Тех_Движение!$B$2:$B$5111,"&lt;="&amp;P$3)-$F1251)))</f>
        <v>#VALUE!</v>
      </c>
      <c r="Q1251" s="21" t="e">
        <f>IF(OR($B1251="",Q$3&lt;$D1251+Настройки!$B$7),0,MAX(0,$E1251-MAX(0,SUMIFS(Тех_Движение!$G$2:$G$5111,Тех_Движение!$D$2:$D$5111,$C1251,Тех_Движение!$B$2:$B$5111,"&lt;="&amp;Q$3)-$F1251)))</f>
        <v>#VALUE!</v>
      </c>
      <c r="R1251" s="21" t="str">
        <f t="shared" si="58"/>
        <v/>
      </c>
      <c r="S1251" s="23" t="str">
        <f>IF($B1251="","",VLOOKUP($C1251,Настройки!$A$11:$L$17,9,FALSE))</f>
        <v/>
      </c>
      <c r="T1251" s="23" t="str">
        <f t="shared" si="59"/>
        <v/>
      </c>
    </row>
    <row r="1252" spans="1:20" x14ac:dyDescent="0.3">
      <c r="A1252" s="20">
        <f>Тех_Движение!$A$1249</f>
        <v>1248</v>
      </c>
      <c r="B1252" s="20" t="str">
        <f>IF(Тех_Движение!$F$1249&gt;0,Тех_Движение!$I$1249,"")</f>
        <v/>
      </c>
      <c r="C1252" s="20" t="str">
        <f>IF($B1252="","",Тех_Движение!$D$1249)</f>
        <v/>
      </c>
      <c r="D1252" s="9" t="str">
        <f>IF($B1252="","",Тех_Движение!$B$1249)</f>
        <v/>
      </c>
      <c r="E1252" s="21" t="str">
        <f>IF($B1252="","",Тех_Движение!$F$1249)</f>
        <v/>
      </c>
      <c r="F1252" s="21" t="str">
        <f>IF($B1252="","",SUMIFS($E$5:$E1251,$C$5:$C1251,$C1252))</f>
        <v/>
      </c>
      <c r="G1252" s="21" t="str">
        <f>IF($B1252="","",MAX(0,$E1252-MAX(0,SUMIFS(Тех_Движение!$G$2:$G$5111,Тех_Движение!$D$2:$D$5111,$C1252,Тех_Движение!$B$2:$B$5111,"&lt;="&amp;Настройки!$B$5-1)-$F1252)))</f>
        <v/>
      </c>
      <c r="H1252" s="21" t="str">
        <f>IF($B1252="","",IF(AND($D1252&gt;=Настройки!$B$5,$D1252&lt;=Настройки!$B$6),$E1252,0))</f>
        <v/>
      </c>
      <c r="I1252" s="21" t="str">
        <f t="shared" si="57"/>
        <v/>
      </c>
      <c r="J1252" s="21" t="str">
        <f>IF($B1252="","",MAX(0,$E1252-MAX(0,SUMIFS(Тех_Движение!$G$2:$G$5111,Тех_Движение!$D$2:$D$5111,$C1252,Тех_Движение!$B$2:$B$5111,"&lt;="&amp;Настройки!$B$6)-$F1252)))</f>
        <v/>
      </c>
      <c r="K1252" s="21" t="e">
        <f>IF(OR($B1252="",K$3&lt;$D1252+Настройки!$B$7),0,MAX(0,$E1252-MAX(0,SUMIFS(Тех_Движение!$G$2:$G$5111,Тех_Движение!$D$2:$D$5111,$C1252,Тех_Движение!$B$2:$B$5111,"&lt;="&amp;K$3)-$F1252)))</f>
        <v>#VALUE!</v>
      </c>
      <c r="L1252" s="21" t="e">
        <f>IF(OR($B1252="",L$3&lt;$D1252+Настройки!$B$7),0,MAX(0,$E1252-MAX(0,SUMIFS(Тех_Движение!$G$2:$G$5111,Тех_Движение!$D$2:$D$5111,$C1252,Тех_Движение!$B$2:$B$5111,"&lt;="&amp;L$3)-$F1252)))</f>
        <v>#VALUE!</v>
      </c>
      <c r="M1252" s="21" t="e">
        <f>IF(OR($B1252="",M$3&lt;$D1252+Настройки!$B$7),0,MAX(0,$E1252-MAX(0,SUMIFS(Тех_Движение!$G$2:$G$5111,Тех_Движение!$D$2:$D$5111,$C1252,Тех_Движение!$B$2:$B$5111,"&lt;="&amp;M$3)-$F1252)))</f>
        <v>#VALUE!</v>
      </c>
      <c r="N1252" s="21" t="e">
        <f>IF(OR($B1252="",N$3&lt;$D1252+Настройки!$B$7),0,MAX(0,$E1252-MAX(0,SUMIFS(Тех_Движение!$G$2:$G$5111,Тех_Движение!$D$2:$D$5111,$C1252,Тех_Движение!$B$2:$B$5111,"&lt;="&amp;N$3)-$F1252)))</f>
        <v>#VALUE!</v>
      </c>
      <c r="O1252" s="21" t="e">
        <f>IF(OR($B1252="",O$3&lt;$D1252+Настройки!$B$7),0,MAX(0,$E1252-MAX(0,SUMIFS(Тех_Движение!$G$2:$G$5111,Тех_Движение!$D$2:$D$5111,$C1252,Тех_Движение!$B$2:$B$5111,"&lt;="&amp;O$3)-$F1252)))</f>
        <v>#VALUE!</v>
      </c>
      <c r="P1252" s="21" t="e">
        <f>IF(OR($B1252="",P$3&lt;$D1252+Настройки!$B$7),0,MAX(0,$E1252-MAX(0,SUMIFS(Тех_Движение!$G$2:$G$5111,Тех_Движение!$D$2:$D$5111,$C1252,Тех_Движение!$B$2:$B$5111,"&lt;="&amp;P$3)-$F1252)))</f>
        <v>#VALUE!</v>
      </c>
      <c r="Q1252" s="21" t="e">
        <f>IF(OR($B1252="",Q$3&lt;$D1252+Настройки!$B$7),0,MAX(0,$E1252-MAX(0,SUMIFS(Тех_Движение!$G$2:$G$5111,Тех_Движение!$D$2:$D$5111,$C1252,Тех_Движение!$B$2:$B$5111,"&lt;="&amp;Q$3)-$F1252)))</f>
        <v>#VALUE!</v>
      </c>
      <c r="R1252" s="21" t="str">
        <f t="shared" si="58"/>
        <v/>
      </c>
      <c r="S1252" s="23" t="str">
        <f>IF($B1252="","",VLOOKUP($C1252,Настройки!$A$11:$L$17,9,FALSE))</f>
        <v/>
      </c>
      <c r="T1252" s="23" t="str">
        <f t="shared" si="59"/>
        <v/>
      </c>
    </row>
    <row r="1253" spans="1:20" x14ac:dyDescent="0.3">
      <c r="A1253" s="20">
        <f>Тех_Движение!$A$1250</f>
        <v>1249</v>
      </c>
      <c r="B1253" s="20" t="str">
        <f>IF(Тех_Движение!$F$1250&gt;0,Тех_Движение!$I$1250,"")</f>
        <v/>
      </c>
      <c r="C1253" s="20" t="str">
        <f>IF($B1253="","",Тех_Движение!$D$1250)</f>
        <v/>
      </c>
      <c r="D1253" s="9" t="str">
        <f>IF($B1253="","",Тех_Движение!$B$1250)</f>
        <v/>
      </c>
      <c r="E1253" s="21" t="str">
        <f>IF($B1253="","",Тех_Движение!$F$1250)</f>
        <v/>
      </c>
      <c r="F1253" s="21" t="str">
        <f>IF($B1253="","",SUMIFS($E$5:$E1252,$C$5:$C1252,$C1253))</f>
        <v/>
      </c>
      <c r="G1253" s="21" t="str">
        <f>IF($B1253="","",MAX(0,$E1253-MAX(0,SUMIFS(Тех_Движение!$G$2:$G$5111,Тех_Движение!$D$2:$D$5111,$C1253,Тех_Движение!$B$2:$B$5111,"&lt;="&amp;Настройки!$B$5-1)-$F1253)))</f>
        <v/>
      </c>
      <c r="H1253" s="21" t="str">
        <f>IF($B1253="","",IF(AND($D1253&gt;=Настройки!$B$5,$D1253&lt;=Настройки!$B$6),$E1253,0))</f>
        <v/>
      </c>
      <c r="I1253" s="21" t="str">
        <f t="shared" si="57"/>
        <v/>
      </c>
      <c r="J1253" s="21" t="str">
        <f>IF($B1253="","",MAX(0,$E1253-MAX(0,SUMIFS(Тех_Движение!$G$2:$G$5111,Тех_Движение!$D$2:$D$5111,$C1253,Тех_Движение!$B$2:$B$5111,"&lt;="&amp;Настройки!$B$6)-$F1253)))</f>
        <v/>
      </c>
      <c r="K1253" s="21" t="e">
        <f>IF(OR($B1253="",K$3&lt;$D1253+Настройки!$B$7),0,MAX(0,$E1253-MAX(0,SUMIFS(Тех_Движение!$G$2:$G$5111,Тех_Движение!$D$2:$D$5111,$C1253,Тех_Движение!$B$2:$B$5111,"&lt;="&amp;K$3)-$F1253)))</f>
        <v>#VALUE!</v>
      </c>
      <c r="L1253" s="21" t="e">
        <f>IF(OR($B1253="",L$3&lt;$D1253+Настройки!$B$7),0,MAX(0,$E1253-MAX(0,SUMIFS(Тех_Движение!$G$2:$G$5111,Тех_Движение!$D$2:$D$5111,$C1253,Тех_Движение!$B$2:$B$5111,"&lt;="&amp;L$3)-$F1253)))</f>
        <v>#VALUE!</v>
      </c>
      <c r="M1253" s="21" t="e">
        <f>IF(OR($B1253="",M$3&lt;$D1253+Настройки!$B$7),0,MAX(0,$E1253-MAX(0,SUMIFS(Тех_Движение!$G$2:$G$5111,Тех_Движение!$D$2:$D$5111,$C1253,Тех_Движение!$B$2:$B$5111,"&lt;="&amp;M$3)-$F1253)))</f>
        <v>#VALUE!</v>
      </c>
      <c r="N1253" s="21" t="e">
        <f>IF(OR($B1253="",N$3&lt;$D1253+Настройки!$B$7),0,MAX(0,$E1253-MAX(0,SUMIFS(Тех_Движение!$G$2:$G$5111,Тех_Движение!$D$2:$D$5111,$C1253,Тех_Движение!$B$2:$B$5111,"&lt;="&amp;N$3)-$F1253)))</f>
        <v>#VALUE!</v>
      </c>
      <c r="O1253" s="21" t="e">
        <f>IF(OR($B1253="",O$3&lt;$D1253+Настройки!$B$7),0,MAX(0,$E1253-MAX(0,SUMIFS(Тех_Движение!$G$2:$G$5111,Тех_Движение!$D$2:$D$5111,$C1253,Тех_Движение!$B$2:$B$5111,"&lt;="&amp;O$3)-$F1253)))</f>
        <v>#VALUE!</v>
      </c>
      <c r="P1253" s="21" t="e">
        <f>IF(OR($B1253="",P$3&lt;$D1253+Настройки!$B$7),0,MAX(0,$E1253-MAX(0,SUMIFS(Тех_Движение!$G$2:$G$5111,Тех_Движение!$D$2:$D$5111,$C1253,Тех_Движение!$B$2:$B$5111,"&lt;="&amp;P$3)-$F1253)))</f>
        <v>#VALUE!</v>
      </c>
      <c r="Q1253" s="21" t="e">
        <f>IF(OR($B1253="",Q$3&lt;$D1253+Настройки!$B$7),0,MAX(0,$E1253-MAX(0,SUMIFS(Тех_Движение!$G$2:$G$5111,Тех_Движение!$D$2:$D$5111,$C1253,Тех_Движение!$B$2:$B$5111,"&lt;="&amp;Q$3)-$F1253)))</f>
        <v>#VALUE!</v>
      </c>
      <c r="R1253" s="21" t="str">
        <f t="shared" si="58"/>
        <v/>
      </c>
      <c r="S1253" s="23" t="str">
        <f>IF($B1253="","",VLOOKUP($C1253,Настройки!$A$11:$L$17,9,FALSE))</f>
        <v/>
      </c>
      <c r="T1253" s="23" t="str">
        <f t="shared" si="59"/>
        <v/>
      </c>
    </row>
    <row r="1254" spans="1:20" x14ac:dyDescent="0.3">
      <c r="A1254" s="20">
        <f>Тех_Движение!$A$1251</f>
        <v>1250</v>
      </c>
      <c r="B1254" s="20" t="str">
        <f>IF(Тех_Движение!$F$1251&gt;0,Тех_Движение!$I$1251,"")</f>
        <v/>
      </c>
      <c r="C1254" s="20" t="str">
        <f>IF($B1254="","",Тех_Движение!$D$1251)</f>
        <v/>
      </c>
      <c r="D1254" s="9" t="str">
        <f>IF($B1254="","",Тех_Движение!$B$1251)</f>
        <v/>
      </c>
      <c r="E1254" s="21" t="str">
        <f>IF($B1254="","",Тех_Движение!$F$1251)</f>
        <v/>
      </c>
      <c r="F1254" s="21" t="str">
        <f>IF($B1254="","",SUMIFS($E$5:$E1253,$C$5:$C1253,$C1254))</f>
        <v/>
      </c>
      <c r="G1254" s="21" t="str">
        <f>IF($B1254="","",MAX(0,$E1254-MAX(0,SUMIFS(Тех_Движение!$G$2:$G$5111,Тех_Движение!$D$2:$D$5111,$C1254,Тех_Движение!$B$2:$B$5111,"&lt;="&amp;Настройки!$B$5-1)-$F1254)))</f>
        <v/>
      </c>
      <c r="H1254" s="21" t="str">
        <f>IF($B1254="","",IF(AND($D1254&gt;=Настройки!$B$5,$D1254&lt;=Настройки!$B$6),$E1254,0))</f>
        <v/>
      </c>
      <c r="I1254" s="21" t="str">
        <f t="shared" si="57"/>
        <v/>
      </c>
      <c r="J1254" s="21" t="str">
        <f>IF($B1254="","",MAX(0,$E1254-MAX(0,SUMIFS(Тех_Движение!$G$2:$G$5111,Тех_Движение!$D$2:$D$5111,$C1254,Тех_Движение!$B$2:$B$5111,"&lt;="&amp;Настройки!$B$6)-$F1254)))</f>
        <v/>
      </c>
      <c r="K1254" s="21" t="e">
        <f>IF(OR($B1254="",K$3&lt;$D1254+Настройки!$B$7),0,MAX(0,$E1254-MAX(0,SUMIFS(Тех_Движение!$G$2:$G$5111,Тех_Движение!$D$2:$D$5111,$C1254,Тех_Движение!$B$2:$B$5111,"&lt;="&amp;K$3)-$F1254)))</f>
        <v>#VALUE!</v>
      </c>
      <c r="L1254" s="21" t="e">
        <f>IF(OR($B1254="",L$3&lt;$D1254+Настройки!$B$7),0,MAX(0,$E1254-MAX(0,SUMIFS(Тех_Движение!$G$2:$G$5111,Тех_Движение!$D$2:$D$5111,$C1254,Тех_Движение!$B$2:$B$5111,"&lt;="&amp;L$3)-$F1254)))</f>
        <v>#VALUE!</v>
      </c>
      <c r="M1254" s="21" t="e">
        <f>IF(OR($B1254="",M$3&lt;$D1254+Настройки!$B$7),0,MAX(0,$E1254-MAX(0,SUMIFS(Тех_Движение!$G$2:$G$5111,Тех_Движение!$D$2:$D$5111,$C1254,Тех_Движение!$B$2:$B$5111,"&lt;="&amp;M$3)-$F1254)))</f>
        <v>#VALUE!</v>
      </c>
      <c r="N1254" s="21" t="e">
        <f>IF(OR($B1254="",N$3&lt;$D1254+Настройки!$B$7),0,MAX(0,$E1254-MAX(0,SUMIFS(Тех_Движение!$G$2:$G$5111,Тех_Движение!$D$2:$D$5111,$C1254,Тех_Движение!$B$2:$B$5111,"&lt;="&amp;N$3)-$F1254)))</f>
        <v>#VALUE!</v>
      </c>
      <c r="O1254" s="21" t="e">
        <f>IF(OR($B1254="",O$3&lt;$D1254+Настройки!$B$7),0,MAX(0,$E1254-MAX(0,SUMIFS(Тех_Движение!$G$2:$G$5111,Тех_Движение!$D$2:$D$5111,$C1254,Тех_Движение!$B$2:$B$5111,"&lt;="&amp;O$3)-$F1254)))</f>
        <v>#VALUE!</v>
      </c>
      <c r="P1254" s="21" t="e">
        <f>IF(OR($B1254="",P$3&lt;$D1254+Настройки!$B$7),0,MAX(0,$E1254-MAX(0,SUMIFS(Тех_Движение!$G$2:$G$5111,Тех_Движение!$D$2:$D$5111,$C1254,Тех_Движение!$B$2:$B$5111,"&lt;="&amp;P$3)-$F1254)))</f>
        <v>#VALUE!</v>
      </c>
      <c r="Q1254" s="21" t="e">
        <f>IF(OR($B1254="",Q$3&lt;$D1254+Настройки!$B$7),0,MAX(0,$E1254-MAX(0,SUMIFS(Тех_Движение!$G$2:$G$5111,Тех_Движение!$D$2:$D$5111,$C1254,Тех_Движение!$B$2:$B$5111,"&lt;="&amp;Q$3)-$F1254)))</f>
        <v>#VALUE!</v>
      </c>
      <c r="R1254" s="21" t="str">
        <f t="shared" si="58"/>
        <v/>
      </c>
      <c r="S1254" s="23" t="str">
        <f>IF($B1254="","",VLOOKUP($C1254,Настройки!$A$11:$L$17,9,FALSE))</f>
        <v/>
      </c>
      <c r="T1254" s="23" t="str">
        <f t="shared" si="59"/>
        <v/>
      </c>
    </row>
    <row r="1255" spans="1:20" x14ac:dyDescent="0.3">
      <c r="A1255" s="20">
        <f>Тех_Движение!$A$1252</f>
        <v>1251</v>
      </c>
      <c r="B1255" s="20" t="str">
        <f>IF(Тех_Движение!$F$1252&gt;0,Тех_Движение!$I$1252,"")</f>
        <v/>
      </c>
      <c r="C1255" s="20" t="str">
        <f>IF($B1255="","",Тех_Движение!$D$1252)</f>
        <v/>
      </c>
      <c r="D1255" s="9" t="str">
        <f>IF($B1255="","",Тех_Движение!$B$1252)</f>
        <v/>
      </c>
      <c r="E1255" s="21" t="str">
        <f>IF($B1255="","",Тех_Движение!$F$1252)</f>
        <v/>
      </c>
      <c r="F1255" s="21" t="str">
        <f>IF($B1255="","",SUMIFS($E$5:$E1254,$C$5:$C1254,$C1255))</f>
        <v/>
      </c>
      <c r="G1255" s="21" t="str">
        <f>IF($B1255="","",MAX(0,$E1255-MAX(0,SUMIFS(Тех_Движение!$G$2:$G$5111,Тех_Движение!$D$2:$D$5111,$C1255,Тех_Движение!$B$2:$B$5111,"&lt;="&amp;Настройки!$B$5-1)-$F1255)))</f>
        <v/>
      </c>
      <c r="H1255" s="21" t="str">
        <f>IF($B1255="","",IF(AND($D1255&gt;=Настройки!$B$5,$D1255&lt;=Настройки!$B$6),$E1255,0))</f>
        <v/>
      </c>
      <c r="I1255" s="21" t="str">
        <f t="shared" si="57"/>
        <v/>
      </c>
      <c r="J1255" s="21" t="str">
        <f>IF($B1255="","",MAX(0,$E1255-MAX(0,SUMIFS(Тех_Движение!$G$2:$G$5111,Тех_Движение!$D$2:$D$5111,$C1255,Тех_Движение!$B$2:$B$5111,"&lt;="&amp;Настройки!$B$6)-$F1255)))</f>
        <v/>
      </c>
      <c r="K1255" s="21" t="e">
        <f>IF(OR($B1255="",K$3&lt;$D1255+Настройки!$B$7),0,MAX(0,$E1255-MAX(0,SUMIFS(Тех_Движение!$G$2:$G$5111,Тех_Движение!$D$2:$D$5111,$C1255,Тех_Движение!$B$2:$B$5111,"&lt;="&amp;K$3)-$F1255)))</f>
        <v>#VALUE!</v>
      </c>
      <c r="L1255" s="21" t="e">
        <f>IF(OR($B1255="",L$3&lt;$D1255+Настройки!$B$7),0,MAX(0,$E1255-MAX(0,SUMIFS(Тех_Движение!$G$2:$G$5111,Тех_Движение!$D$2:$D$5111,$C1255,Тех_Движение!$B$2:$B$5111,"&lt;="&amp;L$3)-$F1255)))</f>
        <v>#VALUE!</v>
      </c>
      <c r="M1255" s="21" t="e">
        <f>IF(OR($B1255="",M$3&lt;$D1255+Настройки!$B$7),0,MAX(0,$E1255-MAX(0,SUMIFS(Тех_Движение!$G$2:$G$5111,Тех_Движение!$D$2:$D$5111,$C1255,Тех_Движение!$B$2:$B$5111,"&lt;="&amp;M$3)-$F1255)))</f>
        <v>#VALUE!</v>
      </c>
      <c r="N1255" s="21" t="e">
        <f>IF(OR($B1255="",N$3&lt;$D1255+Настройки!$B$7),0,MAX(0,$E1255-MAX(0,SUMIFS(Тех_Движение!$G$2:$G$5111,Тех_Движение!$D$2:$D$5111,$C1255,Тех_Движение!$B$2:$B$5111,"&lt;="&amp;N$3)-$F1255)))</f>
        <v>#VALUE!</v>
      </c>
      <c r="O1255" s="21" t="e">
        <f>IF(OR($B1255="",O$3&lt;$D1255+Настройки!$B$7),0,MAX(0,$E1255-MAX(0,SUMIFS(Тех_Движение!$G$2:$G$5111,Тех_Движение!$D$2:$D$5111,$C1255,Тех_Движение!$B$2:$B$5111,"&lt;="&amp;O$3)-$F1255)))</f>
        <v>#VALUE!</v>
      </c>
      <c r="P1255" s="21" t="e">
        <f>IF(OR($B1255="",P$3&lt;$D1255+Настройки!$B$7),0,MAX(0,$E1255-MAX(0,SUMIFS(Тех_Движение!$G$2:$G$5111,Тех_Движение!$D$2:$D$5111,$C1255,Тех_Движение!$B$2:$B$5111,"&lt;="&amp;P$3)-$F1255)))</f>
        <v>#VALUE!</v>
      </c>
      <c r="Q1255" s="21" t="e">
        <f>IF(OR($B1255="",Q$3&lt;$D1255+Настройки!$B$7),0,MAX(0,$E1255-MAX(0,SUMIFS(Тех_Движение!$G$2:$G$5111,Тех_Движение!$D$2:$D$5111,$C1255,Тех_Движение!$B$2:$B$5111,"&lt;="&amp;Q$3)-$F1255)))</f>
        <v>#VALUE!</v>
      </c>
      <c r="R1255" s="21" t="str">
        <f t="shared" si="58"/>
        <v/>
      </c>
      <c r="S1255" s="23" t="str">
        <f>IF($B1255="","",VLOOKUP($C1255,Настройки!$A$11:$L$17,9,FALSE))</f>
        <v/>
      </c>
      <c r="T1255" s="23" t="str">
        <f t="shared" si="59"/>
        <v/>
      </c>
    </row>
    <row r="1256" spans="1:20" x14ac:dyDescent="0.3">
      <c r="A1256" s="20">
        <f>Тех_Движение!$A$1253</f>
        <v>1252</v>
      </c>
      <c r="B1256" s="20" t="str">
        <f>IF(Тех_Движение!$F$1253&gt;0,Тех_Движение!$I$1253,"")</f>
        <v/>
      </c>
      <c r="C1256" s="20" t="str">
        <f>IF($B1256="","",Тех_Движение!$D$1253)</f>
        <v/>
      </c>
      <c r="D1256" s="9" t="str">
        <f>IF($B1256="","",Тех_Движение!$B$1253)</f>
        <v/>
      </c>
      <c r="E1256" s="21" t="str">
        <f>IF($B1256="","",Тех_Движение!$F$1253)</f>
        <v/>
      </c>
      <c r="F1256" s="21" t="str">
        <f>IF($B1256="","",SUMIFS($E$5:$E1255,$C$5:$C1255,$C1256))</f>
        <v/>
      </c>
      <c r="G1256" s="21" t="str">
        <f>IF($B1256="","",MAX(0,$E1256-MAX(0,SUMIFS(Тех_Движение!$G$2:$G$5111,Тех_Движение!$D$2:$D$5111,$C1256,Тех_Движение!$B$2:$B$5111,"&lt;="&amp;Настройки!$B$5-1)-$F1256)))</f>
        <v/>
      </c>
      <c r="H1256" s="21" t="str">
        <f>IF($B1256="","",IF(AND($D1256&gt;=Настройки!$B$5,$D1256&lt;=Настройки!$B$6),$E1256,0))</f>
        <v/>
      </c>
      <c r="I1256" s="21" t="str">
        <f t="shared" si="57"/>
        <v/>
      </c>
      <c r="J1256" s="21" t="str">
        <f>IF($B1256="","",MAX(0,$E1256-MAX(0,SUMIFS(Тех_Движение!$G$2:$G$5111,Тех_Движение!$D$2:$D$5111,$C1256,Тех_Движение!$B$2:$B$5111,"&lt;="&amp;Настройки!$B$6)-$F1256)))</f>
        <v/>
      </c>
      <c r="K1256" s="21" t="e">
        <f>IF(OR($B1256="",K$3&lt;$D1256+Настройки!$B$7),0,MAX(0,$E1256-MAX(0,SUMIFS(Тех_Движение!$G$2:$G$5111,Тех_Движение!$D$2:$D$5111,$C1256,Тех_Движение!$B$2:$B$5111,"&lt;="&amp;K$3)-$F1256)))</f>
        <v>#VALUE!</v>
      </c>
      <c r="L1256" s="21" t="e">
        <f>IF(OR($B1256="",L$3&lt;$D1256+Настройки!$B$7),0,MAX(0,$E1256-MAX(0,SUMIFS(Тех_Движение!$G$2:$G$5111,Тех_Движение!$D$2:$D$5111,$C1256,Тех_Движение!$B$2:$B$5111,"&lt;="&amp;L$3)-$F1256)))</f>
        <v>#VALUE!</v>
      </c>
      <c r="M1256" s="21" t="e">
        <f>IF(OR($B1256="",M$3&lt;$D1256+Настройки!$B$7),0,MAX(0,$E1256-MAX(0,SUMIFS(Тех_Движение!$G$2:$G$5111,Тех_Движение!$D$2:$D$5111,$C1256,Тех_Движение!$B$2:$B$5111,"&lt;="&amp;M$3)-$F1256)))</f>
        <v>#VALUE!</v>
      </c>
      <c r="N1256" s="21" t="e">
        <f>IF(OR($B1256="",N$3&lt;$D1256+Настройки!$B$7),0,MAX(0,$E1256-MAX(0,SUMIFS(Тех_Движение!$G$2:$G$5111,Тех_Движение!$D$2:$D$5111,$C1256,Тех_Движение!$B$2:$B$5111,"&lt;="&amp;N$3)-$F1256)))</f>
        <v>#VALUE!</v>
      </c>
      <c r="O1256" s="21" t="e">
        <f>IF(OR($B1256="",O$3&lt;$D1256+Настройки!$B$7),0,MAX(0,$E1256-MAX(0,SUMIFS(Тех_Движение!$G$2:$G$5111,Тех_Движение!$D$2:$D$5111,$C1256,Тех_Движение!$B$2:$B$5111,"&lt;="&amp;O$3)-$F1256)))</f>
        <v>#VALUE!</v>
      </c>
      <c r="P1256" s="21" t="e">
        <f>IF(OR($B1256="",P$3&lt;$D1256+Настройки!$B$7),0,MAX(0,$E1256-MAX(0,SUMIFS(Тех_Движение!$G$2:$G$5111,Тех_Движение!$D$2:$D$5111,$C1256,Тех_Движение!$B$2:$B$5111,"&lt;="&amp;P$3)-$F1256)))</f>
        <v>#VALUE!</v>
      </c>
      <c r="Q1256" s="21" t="e">
        <f>IF(OR($B1256="",Q$3&lt;$D1256+Настройки!$B$7),0,MAX(0,$E1256-MAX(0,SUMIFS(Тех_Движение!$G$2:$G$5111,Тех_Движение!$D$2:$D$5111,$C1256,Тех_Движение!$B$2:$B$5111,"&lt;="&amp;Q$3)-$F1256)))</f>
        <v>#VALUE!</v>
      </c>
      <c r="R1256" s="21" t="str">
        <f t="shared" si="58"/>
        <v/>
      </c>
      <c r="S1256" s="23" t="str">
        <f>IF($B1256="","",VLOOKUP($C1256,Настройки!$A$11:$L$17,9,FALSE))</f>
        <v/>
      </c>
      <c r="T1256" s="23" t="str">
        <f t="shared" si="59"/>
        <v/>
      </c>
    </row>
    <row r="1257" spans="1:20" x14ac:dyDescent="0.3">
      <c r="A1257" s="20">
        <f>Тех_Движение!$A$1254</f>
        <v>1253</v>
      </c>
      <c r="B1257" s="20" t="str">
        <f>IF(Тех_Движение!$F$1254&gt;0,Тех_Движение!$I$1254,"")</f>
        <v/>
      </c>
      <c r="C1257" s="20" t="str">
        <f>IF($B1257="","",Тех_Движение!$D$1254)</f>
        <v/>
      </c>
      <c r="D1257" s="9" t="str">
        <f>IF($B1257="","",Тех_Движение!$B$1254)</f>
        <v/>
      </c>
      <c r="E1257" s="21" t="str">
        <f>IF($B1257="","",Тех_Движение!$F$1254)</f>
        <v/>
      </c>
      <c r="F1257" s="21" t="str">
        <f>IF($B1257="","",SUMIFS($E$5:$E1256,$C$5:$C1256,$C1257))</f>
        <v/>
      </c>
      <c r="G1257" s="21" t="str">
        <f>IF($B1257="","",MAX(0,$E1257-MAX(0,SUMIFS(Тех_Движение!$G$2:$G$5111,Тех_Движение!$D$2:$D$5111,$C1257,Тех_Движение!$B$2:$B$5111,"&lt;="&amp;Настройки!$B$5-1)-$F1257)))</f>
        <v/>
      </c>
      <c r="H1257" s="21" t="str">
        <f>IF($B1257="","",IF(AND($D1257&gt;=Настройки!$B$5,$D1257&lt;=Настройки!$B$6),$E1257,0))</f>
        <v/>
      </c>
      <c r="I1257" s="21" t="str">
        <f t="shared" si="57"/>
        <v/>
      </c>
      <c r="J1257" s="21" t="str">
        <f>IF($B1257="","",MAX(0,$E1257-MAX(0,SUMIFS(Тех_Движение!$G$2:$G$5111,Тех_Движение!$D$2:$D$5111,$C1257,Тех_Движение!$B$2:$B$5111,"&lt;="&amp;Настройки!$B$6)-$F1257)))</f>
        <v/>
      </c>
      <c r="K1257" s="21" t="e">
        <f>IF(OR($B1257="",K$3&lt;$D1257+Настройки!$B$7),0,MAX(0,$E1257-MAX(0,SUMIFS(Тех_Движение!$G$2:$G$5111,Тех_Движение!$D$2:$D$5111,$C1257,Тех_Движение!$B$2:$B$5111,"&lt;="&amp;K$3)-$F1257)))</f>
        <v>#VALUE!</v>
      </c>
      <c r="L1257" s="21" t="e">
        <f>IF(OR($B1257="",L$3&lt;$D1257+Настройки!$B$7),0,MAX(0,$E1257-MAX(0,SUMIFS(Тех_Движение!$G$2:$G$5111,Тех_Движение!$D$2:$D$5111,$C1257,Тех_Движение!$B$2:$B$5111,"&lt;="&amp;L$3)-$F1257)))</f>
        <v>#VALUE!</v>
      </c>
      <c r="M1257" s="21" t="e">
        <f>IF(OR($B1257="",M$3&lt;$D1257+Настройки!$B$7),0,MAX(0,$E1257-MAX(0,SUMIFS(Тех_Движение!$G$2:$G$5111,Тех_Движение!$D$2:$D$5111,$C1257,Тех_Движение!$B$2:$B$5111,"&lt;="&amp;M$3)-$F1257)))</f>
        <v>#VALUE!</v>
      </c>
      <c r="N1257" s="21" t="e">
        <f>IF(OR($B1257="",N$3&lt;$D1257+Настройки!$B$7),0,MAX(0,$E1257-MAX(0,SUMIFS(Тех_Движение!$G$2:$G$5111,Тех_Движение!$D$2:$D$5111,$C1257,Тех_Движение!$B$2:$B$5111,"&lt;="&amp;N$3)-$F1257)))</f>
        <v>#VALUE!</v>
      </c>
      <c r="O1257" s="21" t="e">
        <f>IF(OR($B1257="",O$3&lt;$D1257+Настройки!$B$7),0,MAX(0,$E1257-MAX(0,SUMIFS(Тех_Движение!$G$2:$G$5111,Тех_Движение!$D$2:$D$5111,$C1257,Тех_Движение!$B$2:$B$5111,"&lt;="&amp;O$3)-$F1257)))</f>
        <v>#VALUE!</v>
      </c>
      <c r="P1257" s="21" t="e">
        <f>IF(OR($B1257="",P$3&lt;$D1257+Настройки!$B$7),0,MAX(0,$E1257-MAX(0,SUMIFS(Тех_Движение!$G$2:$G$5111,Тех_Движение!$D$2:$D$5111,$C1257,Тех_Движение!$B$2:$B$5111,"&lt;="&amp;P$3)-$F1257)))</f>
        <v>#VALUE!</v>
      </c>
      <c r="Q1257" s="21" t="e">
        <f>IF(OR($B1257="",Q$3&lt;$D1257+Настройки!$B$7),0,MAX(0,$E1257-MAX(0,SUMIFS(Тех_Движение!$G$2:$G$5111,Тех_Движение!$D$2:$D$5111,$C1257,Тех_Движение!$B$2:$B$5111,"&lt;="&amp;Q$3)-$F1257)))</f>
        <v>#VALUE!</v>
      </c>
      <c r="R1257" s="21" t="str">
        <f t="shared" si="58"/>
        <v/>
      </c>
      <c r="S1257" s="23" t="str">
        <f>IF($B1257="","",VLOOKUP($C1257,Настройки!$A$11:$L$17,9,FALSE))</f>
        <v/>
      </c>
      <c r="T1257" s="23" t="str">
        <f t="shared" si="59"/>
        <v/>
      </c>
    </row>
    <row r="1258" spans="1:20" x14ac:dyDescent="0.3">
      <c r="A1258" s="20">
        <f>Тех_Движение!$A$1255</f>
        <v>1254</v>
      </c>
      <c r="B1258" s="20" t="str">
        <f>IF(Тех_Движение!$F$1255&gt;0,Тех_Движение!$I$1255,"")</f>
        <v/>
      </c>
      <c r="C1258" s="20" t="str">
        <f>IF($B1258="","",Тех_Движение!$D$1255)</f>
        <v/>
      </c>
      <c r="D1258" s="9" t="str">
        <f>IF($B1258="","",Тех_Движение!$B$1255)</f>
        <v/>
      </c>
      <c r="E1258" s="21" t="str">
        <f>IF($B1258="","",Тех_Движение!$F$1255)</f>
        <v/>
      </c>
      <c r="F1258" s="21" t="str">
        <f>IF($B1258="","",SUMIFS($E$5:$E1257,$C$5:$C1257,$C1258))</f>
        <v/>
      </c>
      <c r="G1258" s="21" t="str">
        <f>IF($B1258="","",MAX(0,$E1258-MAX(0,SUMIFS(Тех_Движение!$G$2:$G$5111,Тех_Движение!$D$2:$D$5111,$C1258,Тех_Движение!$B$2:$B$5111,"&lt;="&amp;Настройки!$B$5-1)-$F1258)))</f>
        <v/>
      </c>
      <c r="H1258" s="21" t="str">
        <f>IF($B1258="","",IF(AND($D1258&gt;=Настройки!$B$5,$D1258&lt;=Настройки!$B$6),$E1258,0))</f>
        <v/>
      </c>
      <c r="I1258" s="21" t="str">
        <f t="shared" si="57"/>
        <v/>
      </c>
      <c r="J1258" s="21" t="str">
        <f>IF($B1258="","",MAX(0,$E1258-MAX(0,SUMIFS(Тех_Движение!$G$2:$G$5111,Тех_Движение!$D$2:$D$5111,$C1258,Тех_Движение!$B$2:$B$5111,"&lt;="&amp;Настройки!$B$6)-$F1258)))</f>
        <v/>
      </c>
      <c r="K1258" s="21" t="e">
        <f>IF(OR($B1258="",K$3&lt;$D1258+Настройки!$B$7),0,MAX(0,$E1258-MAX(0,SUMIFS(Тех_Движение!$G$2:$G$5111,Тех_Движение!$D$2:$D$5111,$C1258,Тех_Движение!$B$2:$B$5111,"&lt;="&amp;K$3)-$F1258)))</f>
        <v>#VALUE!</v>
      </c>
      <c r="L1258" s="21" t="e">
        <f>IF(OR($B1258="",L$3&lt;$D1258+Настройки!$B$7),0,MAX(0,$E1258-MAX(0,SUMIFS(Тех_Движение!$G$2:$G$5111,Тех_Движение!$D$2:$D$5111,$C1258,Тех_Движение!$B$2:$B$5111,"&lt;="&amp;L$3)-$F1258)))</f>
        <v>#VALUE!</v>
      </c>
      <c r="M1258" s="21" t="e">
        <f>IF(OR($B1258="",M$3&lt;$D1258+Настройки!$B$7),0,MAX(0,$E1258-MAX(0,SUMIFS(Тех_Движение!$G$2:$G$5111,Тех_Движение!$D$2:$D$5111,$C1258,Тех_Движение!$B$2:$B$5111,"&lt;="&amp;M$3)-$F1258)))</f>
        <v>#VALUE!</v>
      </c>
      <c r="N1258" s="21" t="e">
        <f>IF(OR($B1258="",N$3&lt;$D1258+Настройки!$B$7),0,MAX(0,$E1258-MAX(0,SUMIFS(Тех_Движение!$G$2:$G$5111,Тех_Движение!$D$2:$D$5111,$C1258,Тех_Движение!$B$2:$B$5111,"&lt;="&amp;N$3)-$F1258)))</f>
        <v>#VALUE!</v>
      </c>
      <c r="O1258" s="21" t="e">
        <f>IF(OR($B1258="",O$3&lt;$D1258+Настройки!$B$7),0,MAX(0,$E1258-MAX(0,SUMIFS(Тех_Движение!$G$2:$G$5111,Тех_Движение!$D$2:$D$5111,$C1258,Тех_Движение!$B$2:$B$5111,"&lt;="&amp;O$3)-$F1258)))</f>
        <v>#VALUE!</v>
      </c>
      <c r="P1258" s="21" t="e">
        <f>IF(OR($B1258="",P$3&lt;$D1258+Настройки!$B$7),0,MAX(0,$E1258-MAX(0,SUMIFS(Тех_Движение!$G$2:$G$5111,Тех_Движение!$D$2:$D$5111,$C1258,Тех_Движение!$B$2:$B$5111,"&lt;="&amp;P$3)-$F1258)))</f>
        <v>#VALUE!</v>
      </c>
      <c r="Q1258" s="21" t="e">
        <f>IF(OR($B1258="",Q$3&lt;$D1258+Настройки!$B$7),0,MAX(0,$E1258-MAX(0,SUMIFS(Тех_Движение!$G$2:$G$5111,Тех_Движение!$D$2:$D$5111,$C1258,Тех_Движение!$B$2:$B$5111,"&lt;="&amp;Q$3)-$F1258)))</f>
        <v>#VALUE!</v>
      </c>
      <c r="R1258" s="21" t="str">
        <f t="shared" si="58"/>
        <v/>
      </c>
      <c r="S1258" s="23" t="str">
        <f>IF($B1258="","",VLOOKUP($C1258,Настройки!$A$11:$L$17,9,FALSE))</f>
        <v/>
      </c>
      <c r="T1258" s="23" t="str">
        <f t="shared" si="59"/>
        <v/>
      </c>
    </row>
    <row r="1259" spans="1:20" x14ac:dyDescent="0.3">
      <c r="A1259" s="20">
        <f>Тех_Движение!$A$1256</f>
        <v>1255</v>
      </c>
      <c r="B1259" s="20" t="str">
        <f>IF(Тех_Движение!$F$1256&gt;0,Тех_Движение!$I$1256,"")</f>
        <v/>
      </c>
      <c r="C1259" s="20" t="str">
        <f>IF($B1259="","",Тех_Движение!$D$1256)</f>
        <v/>
      </c>
      <c r="D1259" s="9" t="str">
        <f>IF($B1259="","",Тех_Движение!$B$1256)</f>
        <v/>
      </c>
      <c r="E1259" s="21" t="str">
        <f>IF($B1259="","",Тех_Движение!$F$1256)</f>
        <v/>
      </c>
      <c r="F1259" s="21" t="str">
        <f>IF($B1259="","",SUMIFS($E$5:$E1258,$C$5:$C1258,$C1259))</f>
        <v/>
      </c>
      <c r="G1259" s="21" t="str">
        <f>IF($B1259="","",MAX(0,$E1259-MAX(0,SUMIFS(Тех_Движение!$G$2:$G$5111,Тех_Движение!$D$2:$D$5111,$C1259,Тех_Движение!$B$2:$B$5111,"&lt;="&amp;Настройки!$B$5-1)-$F1259)))</f>
        <v/>
      </c>
      <c r="H1259" s="21" t="str">
        <f>IF($B1259="","",IF(AND($D1259&gt;=Настройки!$B$5,$D1259&lt;=Настройки!$B$6),$E1259,0))</f>
        <v/>
      </c>
      <c r="I1259" s="21" t="str">
        <f t="shared" si="57"/>
        <v/>
      </c>
      <c r="J1259" s="21" t="str">
        <f>IF($B1259="","",MAX(0,$E1259-MAX(0,SUMIFS(Тех_Движение!$G$2:$G$5111,Тех_Движение!$D$2:$D$5111,$C1259,Тех_Движение!$B$2:$B$5111,"&lt;="&amp;Настройки!$B$6)-$F1259)))</f>
        <v/>
      </c>
      <c r="K1259" s="21" t="e">
        <f>IF(OR($B1259="",K$3&lt;$D1259+Настройки!$B$7),0,MAX(0,$E1259-MAX(0,SUMIFS(Тех_Движение!$G$2:$G$5111,Тех_Движение!$D$2:$D$5111,$C1259,Тех_Движение!$B$2:$B$5111,"&lt;="&amp;K$3)-$F1259)))</f>
        <v>#VALUE!</v>
      </c>
      <c r="L1259" s="21" t="e">
        <f>IF(OR($B1259="",L$3&lt;$D1259+Настройки!$B$7),0,MAX(0,$E1259-MAX(0,SUMIFS(Тех_Движение!$G$2:$G$5111,Тех_Движение!$D$2:$D$5111,$C1259,Тех_Движение!$B$2:$B$5111,"&lt;="&amp;L$3)-$F1259)))</f>
        <v>#VALUE!</v>
      </c>
      <c r="M1259" s="21" t="e">
        <f>IF(OR($B1259="",M$3&lt;$D1259+Настройки!$B$7),0,MAX(0,$E1259-MAX(0,SUMIFS(Тех_Движение!$G$2:$G$5111,Тех_Движение!$D$2:$D$5111,$C1259,Тех_Движение!$B$2:$B$5111,"&lt;="&amp;M$3)-$F1259)))</f>
        <v>#VALUE!</v>
      </c>
      <c r="N1259" s="21" t="e">
        <f>IF(OR($B1259="",N$3&lt;$D1259+Настройки!$B$7),0,MAX(0,$E1259-MAX(0,SUMIFS(Тех_Движение!$G$2:$G$5111,Тех_Движение!$D$2:$D$5111,$C1259,Тех_Движение!$B$2:$B$5111,"&lt;="&amp;N$3)-$F1259)))</f>
        <v>#VALUE!</v>
      </c>
      <c r="O1259" s="21" t="e">
        <f>IF(OR($B1259="",O$3&lt;$D1259+Настройки!$B$7),0,MAX(0,$E1259-MAX(0,SUMIFS(Тех_Движение!$G$2:$G$5111,Тех_Движение!$D$2:$D$5111,$C1259,Тех_Движение!$B$2:$B$5111,"&lt;="&amp;O$3)-$F1259)))</f>
        <v>#VALUE!</v>
      </c>
      <c r="P1259" s="21" t="e">
        <f>IF(OR($B1259="",P$3&lt;$D1259+Настройки!$B$7),0,MAX(0,$E1259-MAX(0,SUMIFS(Тех_Движение!$G$2:$G$5111,Тех_Движение!$D$2:$D$5111,$C1259,Тех_Движение!$B$2:$B$5111,"&lt;="&amp;P$3)-$F1259)))</f>
        <v>#VALUE!</v>
      </c>
      <c r="Q1259" s="21" t="e">
        <f>IF(OR($B1259="",Q$3&lt;$D1259+Настройки!$B$7),0,MAX(0,$E1259-MAX(0,SUMIFS(Тех_Движение!$G$2:$G$5111,Тех_Движение!$D$2:$D$5111,$C1259,Тех_Движение!$B$2:$B$5111,"&lt;="&amp;Q$3)-$F1259)))</f>
        <v>#VALUE!</v>
      </c>
      <c r="R1259" s="21" t="str">
        <f t="shared" si="58"/>
        <v/>
      </c>
      <c r="S1259" s="23" t="str">
        <f>IF($B1259="","",VLOOKUP($C1259,Настройки!$A$11:$L$17,9,FALSE))</f>
        <v/>
      </c>
      <c r="T1259" s="23" t="str">
        <f t="shared" si="59"/>
        <v/>
      </c>
    </row>
    <row r="1260" spans="1:20" x14ac:dyDescent="0.3">
      <c r="A1260" s="20">
        <f>Тех_Движение!$A$1257</f>
        <v>1256</v>
      </c>
      <c r="B1260" s="20" t="str">
        <f>IF(Тех_Движение!$F$1257&gt;0,Тех_Движение!$I$1257,"")</f>
        <v/>
      </c>
      <c r="C1260" s="20" t="str">
        <f>IF($B1260="","",Тех_Движение!$D$1257)</f>
        <v/>
      </c>
      <c r="D1260" s="9" t="str">
        <f>IF($B1260="","",Тех_Движение!$B$1257)</f>
        <v/>
      </c>
      <c r="E1260" s="21" t="str">
        <f>IF($B1260="","",Тех_Движение!$F$1257)</f>
        <v/>
      </c>
      <c r="F1260" s="21" t="str">
        <f>IF($B1260="","",SUMIFS($E$5:$E1259,$C$5:$C1259,$C1260))</f>
        <v/>
      </c>
      <c r="G1260" s="21" t="str">
        <f>IF($B1260="","",MAX(0,$E1260-MAX(0,SUMIFS(Тех_Движение!$G$2:$G$5111,Тех_Движение!$D$2:$D$5111,$C1260,Тех_Движение!$B$2:$B$5111,"&lt;="&amp;Настройки!$B$5-1)-$F1260)))</f>
        <v/>
      </c>
      <c r="H1260" s="21" t="str">
        <f>IF($B1260="","",IF(AND($D1260&gt;=Настройки!$B$5,$D1260&lt;=Настройки!$B$6),$E1260,0))</f>
        <v/>
      </c>
      <c r="I1260" s="21" t="str">
        <f t="shared" si="57"/>
        <v/>
      </c>
      <c r="J1260" s="21" t="str">
        <f>IF($B1260="","",MAX(0,$E1260-MAX(0,SUMIFS(Тех_Движение!$G$2:$G$5111,Тех_Движение!$D$2:$D$5111,$C1260,Тех_Движение!$B$2:$B$5111,"&lt;="&amp;Настройки!$B$6)-$F1260)))</f>
        <v/>
      </c>
      <c r="K1260" s="21" t="e">
        <f>IF(OR($B1260="",K$3&lt;$D1260+Настройки!$B$7),0,MAX(0,$E1260-MAX(0,SUMIFS(Тех_Движение!$G$2:$G$5111,Тех_Движение!$D$2:$D$5111,$C1260,Тех_Движение!$B$2:$B$5111,"&lt;="&amp;K$3)-$F1260)))</f>
        <v>#VALUE!</v>
      </c>
      <c r="L1260" s="21" t="e">
        <f>IF(OR($B1260="",L$3&lt;$D1260+Настройки!$B$7),0,MAX(0,$E1260-MAX(0,SUMIFS(Тех_Движение!$G$2:$G$5111,Тех_Движение!$D$2:$D$5111,$C1260,Тех_Движение!$B$2:$B$5111,"&lt;="&amp;L$3)-$F1260)))</f>
        <v>#VALUE!</v>
      </c>
      <c r="M1260" s="21" t="e">
        <f>IF(OR($B1260="",M$3&lt;$D1260+Настройки!$B$7),0,MAX(0,$E1260-MAX(0,SUMIFS(Тех_Движение!$G$2:$G$5111,Тех_Движение!$D$2:$D$5111,$C1260,Тех_Движение!$B$2:$B$5111,"&lt;="&amp;M$3)-$F1260)))</f>
        <v>#VALUE!</v>
      </c>
      <c r="N1260" s="21" t="e">
        <f>IF(OR($B1260="",N$3&lt;$D1260+Настройки!$B$7),0,MAX(0,$E1260-MAX(0,SUMIFS(Тех_Движение!$G$2:$G$5111,Тех_Движение!$D$2:$D$5111,$C1260,Тех_Движение!$B$2:$B$5111,"&lt;="&amp;N$3)-$F1260)))</f>
        <v>#VALUE!</v>
      </c>
      <c r="O1260" s="21" t="e">
        <f>IF(OR($B1260="",O$3&lt;$D1260+Настройки!$B$7),0,MAX(0,$E1260-MAX(0,SUMIFS(Тех_Движение!$G$2:$G$5111,Тех_Движение!$D$2:$D$5111,$C1260,Тех_Движение!$B$2:$B$5111,"&lt;="&amp;O$3)-$F1260)))</f>
        <v>#VALUE!</v>
      </c>
      <c r="P1260" s="21" t="e">
        <f>IF(OR($B1260="",P$3&lt;$D1260+Настройки!$B$7),0,MAX(0,$E1260-MAX(0,SUMIFS(Тех_Движение!$G$2:$G$5111,Тех_Движение!$D$2:$D$5111,$C1260,Тех_Движение!$B$2:$B$5111,"&lt;="&amp;P$3)-$F1260)))</f>
        <v>#VALUE!</v>
      </c>
      <c r="Q1260" s="21" t="e">
        <f>IF(OR($B1260="",Q$3&lt;$D1260+Настройки!$B$7),0,MAX(0,$E1260-MAX(0,SUMIFS(Тех_Движение!$G$2:$G$5111,Тех_Движение!$D$2:$D$5111,$C1260,Тех_Движение!$B$2:$B$5111,"&lt;="&amp;Q$3)-$F1260)))</f>
        <v>#VALUE!</v>
      </c>
      <c r="R1260" s="21" t="str">
        <f t="shared" si="58"/>
        <v/>
      </c>
      <c r="S1260" s="23" t="str">
        <f>IF($B1260="","",VLOOKUP($C1260,Настройки!$A$11:$L$17,9,FALSE))</f>
        <v/>
      </c>
      <c r="T1260" s="23" t="str">
        <f t="shared" si="59"/>
        <v/>
      </c>
    </row>
    <row r="1261" spans="1:20" x14ac:dyDescent="0.3">
      <c r="A1261" s="20">
        <f>Тех_Движение!$A$1258</f>
        <v>1257</v>
      </c>
      <c r="B1261" s="20" t="str">
        <f>IF(Тех_Движение!$F$1258&gt;0,Тех_Движение!$I$1258,"")</f>
        <v/>
      </c>
      <c r="C1261" s="20" t="str">
        <f>IF($B1261="","",Тех_Движение!$D$1258)</f>
        <v/>
      </c>
      <c r="D1261" s="9" t="str">
        <f>IF($B1261="","",Тех_Движение!$B$1258)</f>
        <v/>
      </c>
      <c r="E1261" s="21" t="str">
        <f>IF($B1261="","",Тех_Движение!$F$1258)</f>
        <v/>
      </c>
      <c r="F1261" s="21" t="str">
        <f>IF($B1261="","",SUMIFS($E$5:$E1260,$C$5:$C1260,$C1261))</f>
        <v/>
      </c>
      <c r="G1261" s="21" t="str">
        <f>IF($B1261="","",MAX(0,$E1261-MAX(0,SUMIFS(Тех_Движение!$G$2:$G$5111,Тех_Движение!$D$2:$D$5111,$C1261,Тех_Движение!$B$2:$B$5111,"&lt;="&amp;Настройки!$B$5-1)-$F1261)))</f>
        <v/>
      </c>
      <c r="H1261" s="21" t="str">
        <f>IF($B1261="","",IF(AND($D1261&gt;=Настройки!$B$5,$D1261&lt;=Настройки!$B$6),$E1261,0))</f>
        <v/>
      </c>
      <c r="I1261" s="21" t="str">
        <f t="shared" si="57"/>
        <v/>
      </c>
      <c r="J1261" s="21" t="str">
        <f>IF($B1261="","",MAX(0,$E1261-MAX(0,SUMIFS(Тех_Движение!$G$2:$G$5111,Тех_Движение!$D$2:$D$5111,$C1261,Тех_Движение!$B$2:$B$5111,"&lt;="&amp;Настройки!$B$6)-$F1261)))</f>
        <v/>
      </c>
      <c r="K1261" s="21" t="e">
        <f>IF(OR($B1261="",K$3&lt;$D1261+Настройки!$B$7),0,MAX(0,$E1261-MAX(0,SUMIFS(Тех_Движение!$G$2:$G$5111,Тех_Движение!$D$2:$D$5111,$C1261,Тех_Движение!$B$2:$B$5111,"&lt;="&amp;K$3)-$F1261)))</f>
        <v>#VALUE!</v>
      </c>
      <c r="L1261" s="21" t="e">
        <f>IF(OR($B1261="",L$3&lt;$D1261+Настройки!$B$7),0,MAX(0,$E1261-MAX(0,SUMIFS(Тех_Движение!$G$2:$G$5111,Тех_Движение!$D$2:$D$5111,$C1261,Тех_Движение!$B$2:$B$5111,"&lt;="&amp;L$3)-$F1261)))</f>
        <v>#VALUE!</v>
      </c>
      <c r="M1261" s="21" t="e">
        <f>IF(OR($B1261="",M$3&lt;$D1261+Настройки!$B$7),0,MAX(0,$E1261-MAX(0,SUMIFS(Тех_Движение!$G$2:$G$5111,Тех_Движение!$D$2:$D$5111,$C1261,Тех_Движение!$B$2:$B$5111,"&lt;="&amp;M$3)-$F1261)))</f>
        <v>#VALUE!</v>
      </c>
      <c r="N1261" s="21" t="e">
        <f>IF(OR($B1261="",N$3&lt;$D1261+Настройки!$B$7),0,MAX(0,$E1261-MAX(0,SUMIFS(Тех_Движение!$G$2:$G$5111,Тех_Движение!$D$2:$D$5111,$C1261,Тех_Движение!$B$2:$B$5111,"&lt;="&amp;N$3)-$F1261)))</f>
        <v>#VALUE!</v>
      </c>
      <c r="O1261" s="21" t="e">
        <f>IF(OR($B1261="",O$3&lt;$D1261+Настройки!$B$7),0,MAX(0,$E1261-MAX(0,SUMIFS(Тех_Движение!$G$2:$G$5111,Тех_Движение!$D$2:$D$5111,$C1261,Тех_Движение!$B$2:$B$5111,"&lt;="&amp;O$3)-$F1261)))</f>
        <v>#VALUE!</v>
      </c>
      <c r="P1261" s="21" t="e">
        <f>IF(OR($B1261="",P$3&lt;$D1261+Настройки!$B$7),0,MAX(0,$E1261-MAX(0,SUMIFS(Тех_Движение!$G$2:$G$5111,Тех_Движение!$D$2:$D$5111,$C1261,Тех_Движение!$B$2:$B$5111,"&lt;="&amp;P$3)-$F1261)))</f>
        <v>#VALUE!</v>
      </c>
      <c r="Q1261" s="21" t="e">
        <f>IF(OR($B1261="",Q$3&lt;$D1261+Настройки!$B$7),0,MAX(0,$E1261-MAX(0,SUMIFS(Тех_Движение!$G$2:$G$5111,Тех_Движение!$D$2:$D$5111,$C1261,Тех_Движение!$B$2:$B$5111,"&lt;="&amp;Q$3)-$F1261)))</f>
        <v>#VALUE!</v>
      </c>
      <c r="R1261" s="21" t="str">
        <f t="shared" si="58"/>
        <v/>
      </c>
      <c r="S1261" s="23" t="str">
        <f>IF($B1261="","",VLOOKUP($C1261,Настройки!$A$11:$L$17,9,FALSE))</f>
        <v/>
      </c>
      <c r="T1261" s="23" t="str">
        <f t="shared" si="59"/>
        <v/>
      </c>
    </row>
    <row r="1262" spans="1:20" x14ac:dyDescent="0.3">
      <c r="A1262" s="20">
        <f>Тех_Движение!$A$1259</f>
        <v>1258</v>
      </c>
      <c r="B1262" s="20" t="str">
        <f>IF(Тех_Движение!$F$1259&gt;0,Тех_Движение!$I$1259,"")</f>
        <v/>
      </c>
      <c r="C1262" s="20" t="str">
        <f>IF($B1262="","",Тех_Движение!$D$1259)</f>
        <v/>
      </c>
      <c r="D1262" s="9" t="str">
        <f>IF($B1262="","",Тех_Движение!$B$1259)</f>
        <v/>
      </c>
      <c r="E1262" s="21" t="str">
        <f>IF($B1262="","",Тех_Движение!$F$1259)</f>
        <v/>
      </c>
      <c r="F1262" s="21" t="str">
        <f>IF($B1262="","",SUMIFS($E$5:$E1261,$C$5:$C1261,$C1262))</f>
        <v/>
      </c>
      <c r="G1262" s="21" t="str">
        <f>IF($B1262="","",MAX(0,$E1262-MAX(0,SUMIFS(Тех_Движение!$G$2:$G$5111,Тех_Движение!$D$2:$D$5111,$C1262,Тех_Движение!$B$2:$B$5111,"&lt;="&amp;Настройки!$B$5-1)-$F1262)))</f>
        <v/>
      </c>
      <c r="H1262" s="21" t="str">
        <f>IF($B1262="","",IF(AND($D1262&gt;=Настройки!$B$5,$D1262&lt;=Настройки!$B$6),$E1262,0))</f>
        <v/>
      </c>
      <c r="I1262" s="21" t="str">
        <f t="shared" si="57"/>
        <v/>
      </c>
      <c r="J1262" s="21" t="str">
        <f>IF($B1262="","",MAX(0,$E1262-MAX(0,SUMIFS(Тех_Движение!$G$2:$G$5111,Тех_Движение!$D$2:$D$5111,$C1262,Тех_Движение!$B$2:$B$5111,"&lt;="&amp;Настройки!$B$6)-$F1262)))</f>
        <v/>
      </c>
      <c r="K1262" s="21" t="e">
        <f>IF(OR($B1262="",K$3&lt;$D1262+Настройки!$B$7),0,MAX(0,$E1262-MAX(0,SUMIFS(Тех_Движение!$G$2:$G$5111,Тех_Движение!$D$2:$D$5111,$C1262,Тех_Движение!$B$2:$B$5111,"&lt;="&amp;K$3)-$F1262)))</f>
        <v>#VALUE!</v>
      </c>
      <c r="L1262" s="21" t="e">
        <f>IF(OR($B1262="",L$3&lt;$D1262+Настройки!$B$7),0,MAX(0,$E1262-MAX(0,SUMIFS(Тех_Движение!$G$2:$G$5111,Тех_Движение!$D$2:$D$5111,$C1262,Тех_Движение!$B$2:$B$5111,"&lt;="&amp;L$3)-$F1262)))</f>
        <v>#VALUE!</v>
      </c>
      <c r="M1262" s="21" t="e">
        <f>IF(OR($B1262="",M$3&lt;$D1262+Настройки!$B$7),0,MAX(0,$E1262-MAX(0,SUMIFS(Тех_Движение!$G$2:$G$5111,Тех_Движение!$D$2:$D$5111,$C1262,Тех_Движение!$B$2:$B$5111,"&lt;="&amp;M$3)-$F1262)))</f>
        <v>#VALUE!</v>
      </c>
      <c r="N1262" s="21" t="e">
        <f>IF(OR($B1262="",N$3&lt;$D1262+Настройки!$B$7),0,MAX(0,$E1262-MAX(0,SUMIFS(Тех_Движение!$G$2:$G$5111,Тех_Движение!$D$2:$D$5111,$C1262,Тех_Движение!$B$2:$B$5111,"&lt;="&amp;N$3)-$F1262)))</f>
        <v>#VALUE!</v>
      </c>
      <c r="O1262" s="21" t="e">
        <f>IF(OR($B1262="",O$3&lt;$D1262+Настройки!$B$7),0,MAX(0,$E1262-MAX(0,SUMIFS(Тех_Движение!$G$2:$G$5111,Тех_Движение!$D$2:$D$5111,$C1262,Тех_Движение!$B$2:$B$5111,"&lt;="&amp;O$3)-$F1262)))</f>
        <v>#VALUE!</v>
      </c>
      <c r="P1262" s="21" t="e">
        <f>IF(OR($B1262="",P$3&lt;$D1262+Настройки!$B$7),0,MAX(0,$E1262-MAX(0,SUMIFS(Тех_Движение!$G$2:$G$5111,Тех_Движение!$D$2:$D$5111,$C1262,Тех_Движение!$B$2:$B$5111,"&lt;="&amp;P$3)-$F1262)))</f>
        <v>#VALUE!</v>
      </c>
      <c r="Q1262" s="21" t="e">
        <f>IF(OR($B1262="",Q$3&lt;$D1262+Настройки!$B$7),0,MAX(0,$E1262-MAX(0,SUMIFS(Тех_Движение!$G$2:$G$5111,Тех_Движение!$D$2:$D$5111,$C1262,Тех_Движение!$B$2:$B$5111,"&lt;="&amp;Q$3)-$F1262)))</f>
        <v>#VALUE!</v>
      </c>
      <c r="R1262" s="21" t="str">
        <f t="shared" si="58"/>
        <v/>
      </c>
      <c r="S1262" s="23" t="str">
        <f>IF($B1262="","",VLOOKUP($C1262,Настройки!$A$11:$L$17,9,FALSE))</f>
        <v/>
      </c>
      <c r="T1262" s="23" t="str">
        <f t="shared" si="59"/>
        <v/>
      </c>
    </row>
    <row r="1263" spans="1:20" x14ac:dyDescent="0.3">
      <c r="A1263" s="20">
        <f>Тех_Движение!$A$1260</f>
        <v>1259</v>
      </c>
      <c r="B1263" s="20" t="str">
        <f>IF(Тех_Движение!$F$1260&gt;0,Тех_Движение!$I$1260,"")</f>
        <v/>
      </c>
      <c r="C1263" s="20" t="str">
        <f>IF($B1263="","",Тех_Движение!$D$1260)</f>
        <v/>
      </c>
      <c r="D1263" s="9" t="str">
        <f>IF($B1263="","",Тех_Движение!$B$1260)</f>
        <v/>
      </c>
      <c r="E1263" s="21" t="str">
        <f>IF($B1263="","",Тех_Движение!$F$1260)</f>
        <v/>
      </c>
      <c r="F1263" s="21" t="str">
        <f>IF($B1263="","",SUMIFS($E$5:$E1262,$C$5:$C1262,$C1263))</f>
        <v/>
      </c>
      <c r="G1263" s="21" t="str">
        <f>IF($B1263="","",MAX(0,$E1263-MAX(0,SUMIFS(Тех_Движение!$G$2:$G$5111,Тех_Движение!$D$2:$D$5111,$C1263,Тех_Движение!$B$2:$B$5111,"&lt;="&amp;Настройки!$B$5-1)-$F1263)))</f>
        <v/>
      </c>
      <c r="H1263" s="21" t="str">
        <f>IF($B1263="","",IF(AND($D1263&gt;=Настройки!$B$5,$D1263&lt;=Настройки!$B$6),$E1263,0))</f>
        <v/>
      </c>
      <c r="I1263" s="21" t="str">
        <f t="shared" si="57"/>
        <v/>
      </c>
      <c r="J1263" s="21" t="str">
        <f>IF($B1263="","",MAX(0,$E1263-MAX(0,SUMIFS(Тех_Движение!$G$2:$G$5111,Тех_Движение!$D$2:$D$5111,$C1263,Тех_Движение!$B$2:$B$5111,"&lt;="&amp;Настройки!$B$6)-$F1263)))</f>
        <v/>
      </c>
      <c r="K1263" s="21" t="e">
        <f>IF(OR($B1263="",K$3&lt;$D1263+Настройки!$B$7),0,MAX(0,$E1263-MAX(0,SUMIFS(Тех_Движение!$G$2:$G$5111,Тех_Движение!$D$2:$D$5111,$C1263,Тех_Движение!$B$2:$B$5111,"&lt;="&amp;K$3)-$F1263)))</f>
        <v>#VALUE!</v>
      </c>
      <c r="L1263" s="21" t="e">
        <f>IF(OR($B1263="",L$3&lt;$D1263+Настройки!$B$7),0,MAX(0,$E1263-MAX(0,SUMIFS(Тех_Движение!$G$2:$G$5111,Тех_Движение!$D$2:$D$5111,$C1263,Тех_Движение!$B$2:$B$5111,"&lt;="&amp;L$3)-$F1263)))</f>
        <v>#VALUE!</v>
      </c>
      <c r="M1263" s="21" t="e">
        <f>IF(OR($B1263="",M$3&lt;$D1263+Настройки!$B$7),0,MAX(0,$E1263-MAX(0,SUMIFS(Тех_Движение!$G$2:$G$5111,Тех_Движение!$D$2:$D$5111,$C1263,Тех_Движение!$B$2:$B$5111,"&lt;="&amp;M$3)-$F1263)))</f>
        <v>#VALUE!</v>
      </c>
      <c r="N1263" s="21" t="e">
        <f>IF(OR($B1263="",N$3&lt;$D1263+Настройки!$B$7),0,MAX(0,$E1263-MAX(0,SUMIFS(Тех_Движение!$G$2:$G$5111,Тех_Движение!$D$2:$D$5111,$C1263,Тех_Движение!$B$2:$B$5111,"&lt;="&amp;N$3)-$F1263)))</f>
        <v>#VALUE!</v>
      </c>
      <c r="O1263" s="21" t="e">
        <f>IF(OR($B1263="",O$3&lt;$D1263+Настройки!$B$7),0,MAX(0,$E1263-MAX(0,SUMIFS(Тех_Движение!$G$2:$G$5111,Тех_Движение!$D$2:$D$5111,$C1263,Тех_Движение!$B$2:$B$5111,"&lt;="&amp;O$3)-$F1263)))</f>
        <v>#VALUE!</v>
      </c>
      <c r="P1263" s="21" t="e">
        <f>IF(OR($B1263="",P$3&lt;$D1263+Настройки!$B$7),0,MAX(0,$E1263-MAX(0,SUMIFS(Тех_Движение!$G$2:$G$5111,Тех_Движение!$D$2:$D$5111,$C1263,Тех_Движение!$B$2:$B$5111,"&lt;="&amp;P$3)-$F1263)))</f>
        <v>#VALUE!</v>
      </c>
      <c r="Q1263" s="21" t="e">
        <f>IF(OR($B1263="",Q$3&lt;$D1263+Настройки!$B$7),0,MAX(0,$E1263-MAX(0,SUMIFS(Тех_Движение!$G$2:$G$5111,Тех_Движение!$D$2:$D$5111,$C1263,Тех_Движение!$B$2:$B$5111,"&lt;="&amp;Q$3)-$F1263)))</f>
        <v>#VALUE!</v>
      </c>
      <c r="R1263" s="21" t="str">
        <f t="shared" si="58"/>
        <v/>
      </c>
      <c r="S1263" s="23" t="str">
        <f>IF($B1263="","",VLOOKUP($C1263,Настройки!$A$11:$L$17,9,FALSE))</f>
        <v/>
      </c>
      <c r="T1263" s="23" t="str">
        <f t="shared" si="59"/>
        <v/>
      </c>
    </row>
    <row r="1264" spans="1:20" x14ac:dyDescent="0.3">
      <c r="A1264" s="20">
        <f>Тех_Движение!$A$1261</f>
        <v>1260</v>
      </c>
      <c r="B1264" s="20" t="str">
        <f>IF(Тех_Движение!$F$1261&gt;0,Тех_Движение!$I$1261,"")</f>
        <v/>
      </c>
      <c r="C1264" s="20" t="str">
        <f>IF($B1264="","",Тех_Движение!$D$1261)</f>
        <v/>
      </c>
      <c r="D1264" s="9" t="str">
        <f>IF($B1264="","",Тех_Движение!$B$1261)</f>
        <v/>
      </c>
      <c r="E1264" s="21" t="str">
        <f>IF($B1264="","",Тех_Движение!$F$1261)</f>
        <v/>
      </c>
      <c r="F1264" s="21" t="str">
        <f>IF($B1264="","",SUMIFS($E$5:$E1263,$C$5:$C1263,$C1264))</f>
        <v/>
      </c>
      <c r="G1264" s="21" t="str">
        <f>IF($B1264="","",MAX(0,$E1264-MAX(0,SUMIFS(Тех_Движение!$G$2:$G$5111,Тех_Движение!$D$2:$D$5111,$C1264,Тех_Движение!$B$2:$B$5111,"&lt;="&amp;Настройки!$B$5-1)-$F1264)))</f>
        <v/>
      </c>
      <c r="H1264" s="21" t="str">
        <f>IF($B1264="","",IF(AND($D1264&gt;=Настройки!$B$5,$D1264&lt;=Настройки!$B$6),$E1264,0))</f>
        <v/>
      </c>
      <c r="I1264" s="21" t="str">
        <f t="shared" si="57"/>
        <v/>
      </c>
      <c r="J1264" s="21" t="str">
        <f>IF($B1264="","",MAX(0,$E1264-MAX(0,SUMIFS(Тех_Движение!$G$2:$G$5111,Тех_Движение!$D$2:$D$5111,$C1264,Тех_Движение!$B$2:$B$5111,"&lt;="&amp;Настройки!$B$6)-$F1264)))</f>
        <v/>
      </c>
      <c r="K1264" s="21" t="e">
        <f>IF(OR($B1264="",K$3&lt;$D1264+Настройки!$B$7),0,MAX(0,$E1264-MAX(0,SUMIFS(Тех_Движение!$G$2:$G$5111,Тех_Движение!$D$2:$D$5111,$C1264,Тех_Движение!$B$2:$B$5111,"&lt;="&amp;K$3)-$F1264)))</f>
        <v>#VALUE!</v>
      </c>
      <c r="L1264" s="21" t="e">
        <f>IF(OR($B1264="",L$3&lt;$D1264+Настройки!$B$7),0,MAX(0,$E1264-MAX(0,SUMIFS(Тех_Движение!$G$2:$G$5111,Тех_Движение!$D$2:$D$5111,$C1264,Тех_Движение!$B$2:$B$5111,"&lt;="&amp;L$3)-$F1264)))</f>
        <v>#VALUE!</v>
      </c>
      <c r="M1264" s="21" t="e">
        <f>IF(OR($B1264="",M$3&lt;$D1264+Настройки!$B$7),0,MAX(0,$E1264-MAX(0,SUMIFS(Тех_Движение!$G$2:$G$5111,Тех_Движение!$D$2:$D$5111,$C1264,Тех_Движение!$B$2:$B$5111,"&lt;="&amp;M$3)-$F1264)))</f>
        <v>#VALUE!</v>
      </c>
      <c r="N1264" s="21" t="e">
        <f>IF(OR($B1264="",N$3&lt;$D1264+Настройки!$B$7),0,MAX(0,$E1264-MAX(0,SUMIFS(Тех_Движение!$G$2:$G$5111,Тех_Движение!$D$2:$D$5111,$C1264,Тех_Движение!$B$2:$B$5111,"&lt;="&amp;N$3)-$F1264)))</f>
        <v>#VALUE!</v>
      </c>
      <c r="O1264" s="21" t="e">
        <f>IF(OR($B1264="",O$3&lt;$D1264+Настройки!$B$7),0,MAX(0,$E1264-MAX(0,SUMIFS(Тех_Движение!$G$2:$G$5111,Тех_Движение!$D$2:$D$5111,$C1264,Тех_Движение!$B$2:$B$5111,"&lt;="&amp;O$3)-$F1264)))</f>
        <v>#VALUE!</v>
      </c>
      <c r="P1264" s="21" t="e">
        <f>IF(OR($B1264="",P$3&lt;$D1264+Настройки!$B$7),0,MAX(0,$E1264-MAX(0,SUMIFS(Тех_Движение!$G$2:$G$5111,Тех_Движение!$D$2:$D$5111,$C1264,Тех_Движение!$B$2:$B$5111,"&lt;="&amp;P$3)-$F1264)))</f>
        <v>#VALUE!</v>
      </c>
      <c r="Q1264" s="21" t="e">
        <f>IF(OR($B1264="",Q$3&lt;$D1264+Настройки!$B$7),0,MAX(0,$E1264-MAX(0,SUMIFS(Тех_Движение!$G$2:$G$5111,Тех_Движение!$D$2:$D$5111,$C1264,Тех_Движение!$B$2:$B$5111,"&lt;="&amp;Q$3)-$F1264)))</f>
        <v>#VALUE!</v>
      </c>
      <c r="R1264" s="21" t="str">
        <f t="shared" si="58"/>
        <v/>
      </c>
      <c r="S1264" s="23" t="str">
        <f>IF($B1264="","",VLOOKUP($C1264,Настройки!$A$11:$L$17,9,FALSE))</f>
        <v/>
      </c>
      <c r="T1264" s="23" t="str">
        <f t="shared" si="59"/>
        <v/>
      </c>
    </row>
    <row r="1265" spans="1:20" x14ac:dyDescent="0.3">
      <c r="A1265" s="20">
        <f>Тех_Движение!$A$1262</f>
        <v>1261</v>
      </c>
      <c r="B1265" s="20" t="str">
        <f>IF(Тех_Движение!$F$1262&gt;0,Тех_Движение!$I$1262,"")</f>
        <v/>
      </c>
      <c r="C1265" s="20" t="str">
        <f>IF($B1265="","",Тех_Движение!$D$1262)</f>
        <v/>
      </c>
      <c r="D1265" s="9" t="str">
        <f>IF($B1265="","",Тех_Движение!$B$1262)</f>
        <v/>
      </c>
      <c r="E1265" s="21" t="str">
        <f>IF($B1265="","",Тех_Движение!$F$1262)</f>
        <v/>
      </c>
      <c r="F1265" s="21" t="str">
        <f>IF($B1265="","",SUMIFS($E$5:$E1264,$C$5:$C1264,$C1265))</f>
        <v/>
      </c>
      <c r="G1265" s="21" t="str">
        <f>IF($B1265="","",MAX(0,$E1265-MAX(0,SUMIFS(Тех_Движение!$G$2:$G$5111,Тех_Движение!$D$2:$D$5111,$C1265,Тех_Движение!$B$2:$B$5111,"&lt;="&amp;Настройки!$B$5-1)-$F1265)))</f>
        <v/>
      </c>
      <c r="H1265" s="21" t="str">
        <f>IF($B1265="","",IF(AND($D1265&gt;=Настройки!$B$5,$D1265&lt;=Настройки!$B$6),$E1265,0))</f>
        <v/>
      </c>
      <c r="I1265" s="21" t="str">
        <f t="shared" si="57"/>
        <v/>
      </c>
      <c r="J1265" s="21" t="str">
        <f>IF($B1265="","",MAX(0,$E1265-MAX(0,SUMIFS(Тех_Движение!$G$2:$G$5111,Тех_Движение!$D$2:$D$5111,$C1265,Тех_Движение!$B$2:$B$5111,"&lt;="&amp;Настройки!$B$6)-$F1265)))</f>
        <v/>
      </c>
      <c r="K1265" s="21" t="e">
        <f>IF(OR($B1265="",K$3&lt;$D1265+Настройки!$B$7),0,MAX(0,$E1265-MAX(0,SUMIFS(Тех_Движение!$G$2:$G$5111,Тех_Движение!$D$2:$D$5111,$C1265,Тех_Движение!$B$2:$B$5111,"&lt;="&amp;K$3)-$F1265)))</f>
        <v>#VALUE!</v>
      </c>
      <c r="L1265" s="21" t="e">
        <f>IF(OR($B1265="",L$3&lt;$D1265+Настройки!$B$7),0,MAX(0,$E1265-MAX(0,SUMIFS(Тех_Движение!$G$2:$G$5111,Тех_Движение!$D$2:$D$5111,$C1265,Тех_Движение!$B$2:$B$5111,"&lt;="&amp;L$3)-$F1265)))</f>
        <v>#VALUE!</v>
      </c>
      <c r="M1265" s="21" t="e">
        <f>IF(OR($B1265="",M$3&lt;$D1265+Настройки!$B$7),0,MAX(0,$E1265-MAX(0,SUMIFS(Тех_Движение!$G$2:$G$5111,Тех_Движение!$D$2:$D$5111,$C1265,Тех_Движение!$B$2:$B$5111,"&lt;="&amp;M$3)-$F1265)))</f>
        <v>#VALUE!</v>
      </c>
      <c r="N1265" s="21" t="e">
        <f>IF(OR($B1265="",N$3&lt;$D1265+Настройки!$B$7),0,MAX(0,$E1265-MAX(0,SUMIFS(Тех_Движение!$G$2:$G$5111,Тех_Движение!$D$2:$D$5111,$C1265,Тех_Движение!$B$2:$B$5111,"&lt;="&amp;N$3)-$F1265)))</f>
        <v>#VALUE!</v>
      </c>
      <c r="O1265" s="21" t="e">
        <f>IF(OR($B1265="",O$3&lt;$D1265+Настройки!$B$7),0,MAX(0,$E1265-MAX(0,SUMIFS(Тех_Движение!$G$2:$G$5111,Тех_Движение!$D$2:$D$5111,$C1265,Тех_Движение!$B$2:$B$5111,"&lt;="&amp;O$3)-$F1265)))</f>
        <v>#VALUE!</v>
      </c>
      <c r="P1265" s="21" t="e">
        <f>IF(OR($B1265="",P$3&lt;$D1265+Настройки!$B$7),0,MAX(0,$E1265-MAX(0,SUMIFS(Тех_Движение!$G$2:$G$5111,Тех_Движение!$D$2:$D$5111,$C1265,Тех_Движение!$B$2:$B$5111,"&lt;="&amp;P$3)-$F1265)))</f>
        <v>#VALUE!</v>
      </c>
      <c r="Q1265" s="21" t="e">
        <f>IF(OR($B1265="",Q$3&lt;$D1265+Настройки!$B$7),0,MAX(0,$E1265-MAX(0,SUMIFS(Тех_Движение!$G$2:$G$5111,Тех_Движение!$D$2:$D$5111,$C1265,Тех_Движение!$B$2:$B$5111,"&lt;="&amp;Q$3)-$F1265)))</f>
        <v>#VALUE!</v>
      </c>
      <c r="R1265" s="21" t="str">
        <f t="shared" si="58"/>
        <v/>
      </c>
      <c r="S1265" s="23" t="str">
        <f>IF($B1265="","",VLOOKUP($C1265,Настройки!$A$11:$L$17,9,FALSE))</f>
        <v/>
      </c>
      <c r="T1265" s="23" t="str">
        <f t="shared" si="59"/>
        <v/>
      </c>
    </row>
    <row r="1266" spans="1:20" x14ac:dyDescent="0.3">
      <c r="A1266" s="20">
        <f>Тех_Движение!$A$1263</f>
        <v>1262</v>
      </c>
      <c r="B1266" s="20" t="str">
        <f>IF(Тех_Движение!$F$1263&gt;0,Тех_Движение!$I$1263,"")</f>
        <v/>
      </c>
      <c r="C1266" s="20" t="str">
        <f>IF($B1266="","",Тех_Движение!$D$1263)</f>
        <v/>
      </c>
      <c r="D1266" s="9" t="str">
        <f>IF($B1266="","",Тех_Движение!$B$1263)</f>
        <v/>
      </c>
      <c r="E1266" s="21" t="str">
        <f>IF($B1266="","",Тех_Движение!$F$1263)</f>
        <v/>
      </c>
      <c r="F1266" s="21" t="str">
        <f>IF($B1266="","",SUMIFS($E$5:$E1265,$C$5:$C1265,$C1266))</f>
        <v/>
      </c>
      <c r="G1266" s="21" t="str">
        <f>IF($B1266="","",MAX(0,$E1266-MAX(0,SUMIFS(Тех_Движение!$G$2:$G$5111,Тех_Движение!$D$2:$D$5111,$C1266,Тех_Движение!$B$2:$B$5111,"&lt;="&amp;Настройки!$B$5-1)-$F1266)))</f>
        <v/>
      </c>
      <c r="H1266" s="21" t="str">
        <f>IF($B1266="","",IF(AND($D1266&gt;=Настройки!$B$5,$D1266&lt;=Настройки!$B$6),$E1266,0))</f>
        <v/>
      </c>
      <c r="I1266" s="21" t="str">
        <f t="shared" si="57"/>
        <v/>
      </c>
      <c r="J1266" s="21" t="str">
        <f>IF($B1266="","",MAX(0,$E1266-MAX(0,SUMIFS(Тех_Движение!$G$2:$G$5111,Тех_Движение!$D$2:$D$5111,$C1266,Тех_Движение!$B$2:$B$5111,"&lt;="&amp;Настройки!$B$6)-$F1266)))</f>
        <v/>
      </c>
      <c r="K1266" s="21" t="e">
        <f>IF(OR($B1266="",K$3&lt;$D1266+Настройки!$B$7),0,MAX(0,$E1266-MAX(0,SUMIFS(Тех_Движение!$G$2:$G$5111,Тех_Движение!$D$2:$D$5111,$C1266,Тех_Движение!$B$2:$B$5111,"&lt;="&amp;K$3)-$F1266)))</f>
        <v>#VALUE!</v>
      </c>
      <c r="L1266" s="21" t="e">
        <f>IF(OR($B1266="",L$3&lt;$D1266+Настройки!$B$7),0,MAX(0,$E1266-MAX(0,SUMIFS(Тех_Движение!$G$2:$G$5111,Тех_Движение!$D$2:$D$5111,$C1266,Тех_Движение!$B$2:$B$5111,"&lt;="&amp;L$3)-$F1266)))</f>
        <v>#VALUE!</v>
      </c>
      <c r="M1266" s="21" t="e">
        <f>IF(OR($B1266="",M$3&lt;$D1266+Настройки!$B$7),0,MAX(0,$E1266-MAX(0,SUMIFS(Тех_Движение!$G$2:$G$5111,Тех_Движение!$D$2:$D$5111,$C1266,Тех_Движение!$B$2:$B$5111,"&lt;="&amp;M$3)-$F1266)))</f>
        <v>#VALUE!</v>
      </c>
      <c r="N1266" s="21" t="e">
        <f>IF(OR($B1266="",N$3&lt;$D1266+Настройки!$B$7),0,MAX(0,$E1266-MAX(0,SUMIFS(Тех_Движение!$G$2:$G$5111,Тех_Движение!$D$2:$D$5111,$C1266,Тех_Движение!$B$2:$B$5111,"&lt;="&amp;N$3)-$F1266)))</f>
        <v>#VALUE!</v>
      </c>
      <c r="O1266" s="21" t="e">
        <f>IF(OR($B1266="",O$3&lt;$D1266+Настройки!$B$7),0,MAX(0,$E1266-MAX(0,SUMIFS(Тех_Движение!$G$2:$G$5111,Тех_Движение!$D$2:$D$5111,$C1266,Тех_Движение!$B$2:$B$5111,"&lt;="&amp;O$3)-$F1266)))</f>
        <v>#VALUE!</v>
      </c>
      <c r="P1266" s="21" t="e">
        <f>IF(OR($B1266="",P$3&lt;$D1266+Настройки!$B$7),0,MAX(0,$E1266-MAX(0,SUMIFS(Тех_Движение!$G$2:$G$5111,Тех_Движение!$D$2:$D$5111,$C1266,Тех_Движение!$B$2:$B$5111,"&lt;="&amp;P$3)-$F1266)))</f>
        <v>#VALUE!</v>
      </c>
      <c r="Q1266" s="21" t="e">
        <f>IF(OR($B1266="",Q$3&lt;$D1266+Настройки!$B$7),0,MAX(0,$E1266-MAX(0,SUMIFS(Тех_Движение!$G$2:$G$5111,Тех_Движение!$D$2:$D$5111,$C1266,Тех_Движение!$B$2:$B$5111,"&lt;="&amp;Q$3)-$F1266)))</f>
        <v>#VALUE!</v>
      </c>
      <c r="R1266" s="21" t="str">
        <f t="shared" si="58"/>
        <v/>
      </c>
      <c r="S1266" s="23" t="str">
        <f>IF($B1266="","",VLOOKUP($C1266,Настройки!$A$11:$L$17,9,FALSE))</f>
        <v/>
      </c>
      <c r="T1266" s="23" t="str">
        <f t="shared" si="59"/>
        <v/>
      </c>
    </row>
    <row r="1267" spans="1:20" x14ac:dyDescent="0.3">
      <c r="A1267" s="20">
        <f>Тех_Движение!$A$1264</f>
        <v>1263</v>
      </c>
      <c r="B1267" s="20" t="str">
        <f>IF(Тех_Движение!$F$1264&gt;0,Тех_Движение!$I$1264,"")</f>
        <v/>
      </c>
      <c r="C1267" s="20" t="str">
        <f>IF($B1267="","",Тех_Движение!$D$1264)</f>
        <v/>
      </c>
      <c r="D1267" s="9" t="str">
        <f>IF($B1267="","",Тех_Движение!$B$1264)</f>
        <v/>
      </c>
      <c r="E1267" s="21" t="str">
        <f>IF($B1267="","",Тех_Движение!$F$1264)</f>
        <v/>
      </c>
      <c r="F1267" s="21" t="str">
        <f>IF($B1267="","",SUMIFS($E$5:$E1266,$C$5:$C1266,$C1267))</f>
        <v/>
      </c>
      <c r="G1267" s="21" t="str">
        <f>IF($B1267="","",MAX(0,$E1267-MAX(0,SUMIFS(Тех_Движение!$G$2:$G$5111,Тех_Движение!$D$2:$D$5111,$C1267,Тех_Движение!$B$2:$B$5111,"&lt;="&amp;Настройки!$B$5-1)-$F1267)))</f>
        <v/>
      </c>
      <c r="H1267" s="21" t="str">
        <f>IF($B1267="","",IF(AND($D1267&gt;=Настройки!$B$5,$D1267&lt;=Настройки!$B$6),$E1267,0))</f>
        <v/>
      </c>
      <c r="I1267" s="21" t="str">
        <f t="shared" si="57"/>
        <v/>
      </c>
      <c r="J1267" s="21" t="str">
        <f>IF($B1267="","",MAX(0,$E1267-MAX(0,SUMIFS(Тех_Движение!$G$2:$G$5111,Тех_Движение!$D$2:$D$5111,$C1267,Тех_Движение!$B$2:$B$5111,"&lt;="&amp;Настройки!$B$6)-$F1267)))</f>
        <v/>
      </c>
      <c r="K1267" s="21" t="e">
        <f>IF(OR($B1267="",K$3&lt;$D1267+Настройки!$B$7),0,MAX(0,$E1267-MAX(0,SUMIFS(Тех_Движение!$G$2:$G$5111,Тех_Движение!$D$2:$D$5111,$C1267,Тех_Движение!$B$2:$B$5111,"&lt;="&amp;K$3)-$F1267)))</f>
        <v>#VALUE!</v>
      </c>
      <c r="L1267" s="21" t="e">
        <f>IF(OR($B1267="",L$3&lt;$D1267+Настройки!$B$7),0,MAX(0,$E1267-MAX(0,SUMIFS(Тех_Движение!$G$2:$G$5111,Тех_Движение!$D$2:$D$5111,$C1267,Тех_Движение!$B$2:$B$5111,"&lt;="&amp;L$3)-$F1267)))</f>
        <v>#VALUE!</v>
      </c>
      <c r="M1267" s="21" t="e">
        <f>IF(OR($B1267="",M$3&lt;$D1267+Настройки!$B$7),0,MAX(0,$E1267-MAX(0,SUMIFS(Тех_Движение!$G$2:$G$5111,Тех_Движение!$D$2:$D$5111,$C1267,Тех_Движение!$B$2:$B$5111,"&lt;="&amp;M$3)-$F1267)))</f>
        <v>#VALUE!</v>
      </c>
      <c r="N1267" s="21" t="e">
        <f>IF(OR($B1267="",N$3&lt;$D1267+Настройки!$B$7),0,MAX(0,$E1267-MAX(0,SUMIFS(Тех_Движение!$G$2:$G$5111,Тех_Движение!$D$2:$D$5111,$C1267,Тех_Движение!$B$2:$B$5111,"&lt;="&amp;N$3)-$F1267)))</f>
        <v>#VALUE!</v>
      </c>
      <c r="O1267" s="21" t="e">
        <f>IF(OR($B1267="",O$3&lt;$D1267+Настройки!$B$7),0,MAX(0,$E1267-MAX(0,SUMIFS(Тех_Движение!$G$2:$G$5111,Тех_Движение!$D$2:$D$5111,$C1267,Тех_Движение!$B$2:$B$5111,"&lt;="&amp;O$3)-$F1267)))</f>
        <v>#VALUE!</v>
      </c>
      <c r="P1267" s="21" t="e">
        <f>IF(OR($B1267="",P$3&lt;$D1267+Настройки!$B$7),0,MAX(0,$E1267-MAX(0,SUMIFS(Тех_Движение!$G$2:$G$5111,Тех_Движение!$D$2:$D$5111,$C1267,Тех_Движение!$B$2:$B$5111,"&lt;="&amp;P$3)-$F1267)))</f>
        <v>#VALUE!</v>
      </c>
      <c r="Q1267" s="21" t="e">
        <f>IF(OR($B1267="",Q$3&lt;$D1267+Настройки!$B$7),0,MAX(0,$E1267-MAX(0,SUMIFS(Тех_Движение!$G$2:$G$5111,Тех_Движение!$D$2:$D$5111,$C1267,Тех_Движение!$B$2:$B$5111,"&lt;="&amp;Q$3)-$F1267)))</f>
        <v>#VALUE!</v>
      </c>
      <c r="R1267" s="21" t="str">
        <f t="shared" si="58"/>
        <v/>
      </c>
      <c r="S1267" s="23" t="str">
        <f>IF($B1267="","",VLOOKUP($C1267,Настройки!$A$11:$L$17,9,FALSE))</f>
        <v/>
      </c>
      <c r="T1267" s="23" t="str">
        <f t="shared" si="59"/>
        <v/>
      </c>
    </row>
    <row r="1268" spans="1:20" x14ac:dyDescent="0.3">
      <c r="A1268" s="20">
        <f>Тех_Движение!$A$1265</f>
        <v>1264</v>
      </c>
      <c r="B1268" s="20" t="str">
        <f>IF(Тех_Движение!$F$1265&gt;0,Тех_Движение!$I$1265,"")</f>
        <v/>
      </c>
      <c r="C1268" s="20" t="str">
        <f>IF($B1268="","",Тех_Движение!$D$1265)</f>
        <v/>
      </c>
      <c r="D1268" s="9" t="str">
        <f>IF($B1268="","",Тех_Движение!$B$1265)</f>
        <v/>
      </c>
      <c r="E1268" s="21" t="str">
        <f>IF($B1268="","",Тех_Движение!$F$1265)</f>
        <v/>
      </c>
      <c r="F1268" s="21" t="str">
        <f>IF($B1268="","",SUMIFS($E$5:$E1267,$C$5:$C1267,$C1268))</f>
        <v/>
      </c>
      <c r="G1268" s="21" t="str">
        <f>IF($B1268="","",MAX(0,$E1268-MAX(0,SUMIFS(Тех_Движение!$G$2:$G$5111,Тех_Движение!$D$2:$D$5111,$C1268,Тех_Движение!$B$2:$B$5111,"&lt;="&amp;Настройки!$B$5-1)-$F1268)))</f>
        <v/>
      </c>
      <c r="H1268" s="21" t="str">
        <f>IF($B1268="","",IF(AND($D1268&gt;=Настройки!$B$5,$D1268&lt;=Настройки!$B$6),$E1268,0))</f>
        <v/>
      </c>
      <c r="I1268" s="21" t="str">
        <f t="shared" si="57"/>
        <v/>
      </c>
      <c r="J1268" s="21" t="str">
        <f>IF($B1268="","",MAX(0,$E1268-MAX(0,SUMIFS(Тех_Движение!$G$2:$G$5111,Тех_Движение!$D$2:$D$5111,$C1268,Тех_Движение!$B$2:$B$5111,"&lt;="&amp;Настройки!$B$6)-$F1268)))</f>
        <v/>
      </c>
      <c r="K1268" s="21" t="e">
        <f>IF(OR($B1268="",K$3&lt;$D1268+Настройки!$B$7),0,MAX(0,$E1268-MAX(0,SUMIFS(Тех_Движение!$G$2:$G$5111,Тех_Движение!$D$2:$D$5111,$C1268,Тех_Движение!$B$2:$B$5111,"&lt;="&amp;K$3)-$F1268)))</f>
        <v>#VALUE!</v>
      </c>
      <c r="L1268" s="21" t="e">
        <f>IF(OR($B1268="",L$3&lt;$D1268+Настройки!$B$7),0,MAX(0,$E1268-MAX(0,SUMIFS(Тех_Движение!$G$2:$G$5111,Тех_Движение!$D$2:$D$5111,$C1268,Тех_Движение!$B$2:$B$5111,"&lt;="&amp;L$3)-$F1268)))</f>
        <v>#VALUE!</v>
      </c>
      <c r="M1268" s="21" t="e">
        <f>IF(OR($B1268="",M$3&lt;$D1268+Настройки!$B$7),0,MAX(0,$E1268-MAX(0,SUMIFS(Тех_Движение!$G$2:$G$5111,Тех_Движение!$D$2:$D$5111,$C1268,Тех_Движение!$B$2:$B$5111,"&lt;="&amp;M$3)-$F1268)))</f>
        <v>#VALUE!</v>
      </c>
      <c r="N1268" s="21" t="e">
        <f>IF(OR($B1268="",N$3&lt;$D1268+Настройки!$B$7),0,MAX(0,$E1268-MAX(0,SUMIFS(Тех_Движение!$G$2:$G$5111,Тех_Движение!$D$2:$D$5111,$C1268,Тех_Движение!$B$2:$B$5111,"&lt;="&amp;N$3)-$F1268)))</f>
        <v>#VALUE!</v>
      </c>
      <c r="O1268" s="21" t="e">
        <f>IF(OR($B1268="",O$3&lt;$D1268+Настройки!$B$7),0,MAX(0,$E1268-MAX(0,SUMIFS(Тех_Движение!$G$2:$G$5111,Тех_Движение!$D$2:$D$5111,$C1268,Тех_Движение!$B$2:$B$5111,"&lt;="&amp;O$3)-$F1268)))</f>
        <v>#VALUE!</v>
      </c>
      <c r="P1268" s="21" t="e">
        <f>IF(OR($B1268="",P$3&lt;$D1268+Настройки!$B$7),0,MAX(0,$E1268-MAX(0,SUMIFS(Тех_Движение!$G$2:$G$5111,Тех_Движение!$D$2:$D$5111,$C1268,Тех_Движение!$B$2:$B$5111,"&lt;="&amp;P$3)-$F1268)))</f>
        <v>#VALUE!</v>
      </c>
      <c r="Q1268" s="21" t="e">
        <f>IF(OR($B1268="",Q$3&lt;$D1268+Настройки!$B$7),0,MAX(0,$E1268-MAX(0,SUMIFS(Тех_Движение!$G$2:$G$5111,Тех_Движение!$D$2:$D$5111,$C1268,Тех_Движение!$B$2:$B$5111,"&lt;="&amp;Q$3)-$F1268)))</f>
        <v>#VALUE!</v>
      </c>
      <c r="R1268" s="21" t="str">
        <f t="shared" si="58"/>
        <v/>
      </c>
      <c r="S1268" s="23" t="str">
        <f>IF($B1268="","",VLOOKUP($C1268,Настройки!$A$11:$L$17,9,FALSE))</f>
        <v/>
      </c>
      <c r="T1268" s="23" t="str">
        <f t="shared" si="59"/>
        <v/>
      </c>
    </row>
    <row r="1269" spans="1:20" x14ac:dyDescent="0.3">
      <c r="A1269" s="20">
        <f>Тех_Движение!$A$1266</f>
        <v>1265</v>
      </c>
      <c r="B1269" s="20" t="str">
        <f>IF(Тех_Движение!$F$1266&gt;0,Тех_Движение!$I$1266,"")</f>
        <v/>
      </c>
      <c r="C1269" s="20" t="str">
        <f>IF($B1269="","",Тех_Движение!$D$1266)</f>
        <v/>
      </c>
      <c r="D1269" s="9" t="str">
        <f>IF($B1269="","",Тех_Движение!$B$1266)</f>
        <v/>
      </c>
      <c r="E1269" s="21" t="str">
        <f>IF($B1269="","",Тех_Движение!$F$1266)</f>
        <v/>
      </c>
      <c r="F1269" s="21" t="str">
        <f>IF($B1269="","",SUMIFS($E$5:$E1268,$C$5:$C1268,$C1269))</f>
        <v/>
      </c>
      <c r="G1269" s="21" t="str">
        <f>IF($B1269="","",MAX(0,$E1269-MAX(0,SUMIFS(Тех_Движение!$G$2:$G$5111,Тех_Движение!$D$2:$D$5111,$C1269,Тех_Движение!$B$2:$B$5111,"&lt;="&amp;Настройки!$B$5-1)-$F1269)))</f>
        <v/>
      </c>
      <c r="H1269" s="21" t="str">
        <f>IF($B1269="","",IF(AND($D1269&gt;=Настройки!$B$5,$D1269&lt;=Настройки!$B$6),$E1269,0))</f>
        <v/>
      </c>
      <c r="I1269" s="21" t="str">
        <f t="shared" si="57"/>
        <v/>
      </c>
      <c r="J1269" s="21" t="str">
        <f>IF($B1269="","",MAX(0,$E1269-MAX(0,SUMIFS(Тех_Движение!$G$2:$G$5111,Тех_Движение!$D$2:$D$5111,$C1269,Тех_Движение!$B$2:$B$5111,"&lt;="&amp;Настройки!$B$6)-$F1269)))</f>
        <v/>
      </c>
      <c r="K1269" s="21" t="e">
        <f>IF(OR($B1269="",K$3&lt;$D1269+Настройки!$B$7),0,MAX(0,$E1269-MAX(0,SUMIFS(Тех_Движение!$G$2:$G$5111,Тех_Движение!$D$2:$D$5111,$C1269,Тех_Движение!$B$2:$B$5111,"&lt;="&amp;K$3)-$F1269)))</f>
        <v>#VALUE!</v>
      </c>
      <c r="L1269" s="21" t="e">
        <f>IF(OR($B1269="",L$3&lt;$D1269+Настройки!$B$7),0,MAX(0,$E1269-MAX(0,SUMIFS(Тех_Движение!$G$2:$G$5111,Тех_Движение!$D$2:$D$5111,$C1269,Тех_Движение!$B$2:$B$5111,"&lt;="&amp;L$3)-$F1269)))</f>
        <v>#VALUE!</v>
      </c>
      <c r="M1269" s="21" t="e">
        <f>IF(OR($B1269="",M$3&lt;$D1269+Настройки!$B$7),0,MAX(0,$E1269-MAX(0,SUMIFS(Тех_Движение!$G$2:$G$5111,Тех_Движение!$D$2:$D$5111,$C1269,Тех_Движение!$B$2:$B$5111,"&lt;="&amp;M$3)-$F1269)))</f>
        <v>#VALUE!</v>
      </c>
      <c r="N1269" s="21" t="e">
        <f>IF(OR($B1269="",N$3&lt;$D1269+Настройки!$B$7),0,MAX(0,$E1269-MAX(0,SUMIFS(Тех_Движение!$G$2:$G$5111,Тех_Движение!$D$2:$D$5111,$C1269,Тех_Движение!$B$2:$B$5111,"&lt;="&amp;N$3)-$F1269)))</f>
        <v>#VALUE!</v>
      </c>
      <c r="O1269" s="21" t="e">
        <f>IF(OR($B1269="",O$3&lt;$D1269+Настройки!$B$7),0,MAX(0,$E1269-MAX(0,SUMIFS(Тех_Движение!$G$2:$G$5111,Тех_Движение!$D$2:$D$5111,$C1269,Тех_Движение!$B$2:$B$5111,"&lt;="&amp;O$3)-$F1269)))</f>
        <v>#VALUE!</v>
      </c>
      <c r="P1269" s="21" t="e">
        <f>IF(OR($B1269="",P$3&lt;$D1269+Настройки!$B$7),0,MAX(0,$E1269-MAX(0,SUMIFS(Тех_Движение!$G$2:$G$5111,Тех_Движение!$D$2:$D$5111,$C1269,Тех_Движение!$B$2:$B$5111,"&lt;="&amp;P$3)-$F1269)))</f>
        <v>#VALUE!</v>
      </c>
      <c r="Q1269" s="21" t="e">
        <f>IF(OR($B1269="",Q$3&lt;$D1269+Настройки!$B$7),0,MAX(0,$E1269-MAX(0,SUMIFS(Тех_Движение!$G$2:$G$5111,Тех_Движение!$D$2:$D$5111,$C1269,Тех_Движение!$B$2:$B$5111,"&lt;="&amp;Q$3)-$F1269)))</f>
        <v>#VALUE!</v>
      </c>
      <c r="R1269" s="21" t="str">
        <f t="shared" si="58"/>
        <v/>
      </c>
      <c r="S1269" s="23" t="str">
        <f>IF($B1269="","",VLOOKUP($C1269,Настройки!$A$11:$L$17,9,FALSE))</f>
        <v/>
      </c>
      <c r="T1269" s="23" t="str">
        <f t="shared" si="59"/>
        <v/>
      </c>
    </row>
    <row r="1270" spans="1:20" x14ac:dyDescent="0.3">
      <c r="A1270" s="20">
        <f>Тех_Движение!$A$1267</f>
        <v>1266</v>
      </c>
      <c r="B1270" s="20" t="str">
        <f>IF(Тех_Движение!$F$1267&gt;0,Тех_Движение!$I$1267,"")</f>
        <v/>
      </c>
      <c r="C1270" s="20" t="str">
        <f>IF($B1270="","",Тех_Движение!$D$1267)</f>
        <v/>
      </c>
      <c r="D1270" s="9" t="str">
        <f>IF($B1270="","",Тех_Движение!$B$1267)</f>
        <v/>
      </c>
      <c r="E1270" s="21" t="str">
        <f>IF($B1270="","",Тех_Движение!$F$1267)</f>
        <v/>
      </c>
      <c r="F1270" s="21" t="str">
        <f>IF($B1270="","",SUMIFS($E$5:$E1269,$C$5:$C1269,$C1270))</f>
        <v/>
      </c>
      <c r="G1270" s="21" t="str">
        <f>IF($B1270="","",MAX(0,$E1270-MAX(0,SUMIFS(Тех_Движение!$G$2:$G$5111,Тех_Движение!$D$2:$D$5111,$C1270,Тех_Движение!$B$2:$B$5111,"&lt;="&amp;Настройки!$B$5-1)-$F1270)))</f>
        <v/>
      </c>
      <c r="H1270" s="21" t="str">
        <f>IF($B1270="","",IF(AND($D1270&gt;=Настройки!$B$5,$D1270&lt;=Настройки!$B$6),$E1270,0))</f>
        <v/>
      </c>
      <c r="I1270" s="21" t="str">
        <f t="shared" si="57"/>
        <v/>
      </c>
      <c r="J1270" s="21" t="str">
        <f>IF($B1270="","",MAX(0,$E1270-MAX(0,SUMIFS(Тех_Движение!$G$2:$G$5111,Тех_Движение!$D$2:$D$5111,$C1270,Тех_Движение!$B$2:$B$5111,"&lt;="&amp;Настройки!$B$6)-$F1270)))</f>
        <v/>
      </c>
      <c r="K1270" s="21" t="e">
        <f>IF(OR($B1270="",K$3&lt;$D1270+Настройки!$B$7),0,MAX(0,$E1270-MAX(0,SUMIFS(Тех_Движение!$G$2:$G$5111,Тех_Движение!$D$2:$D$5111,$C1270,Тех_Движение!$B$2:$B$5111,"&lt;="&amp;K$3)-$F1270)))</f>
        <v>#VALUE!</v>
      </c>
      <c r="L1270" s="21" t="e">
        <f>IF(OR($B1270="",L$3&lt;$D1270+Настройки!$B$7),0,MAX(0,$E1270-MAX(0,SUMIFS(Тех_Движение!$G$2:$G$5111,Тех_Движение!$D$2:$D$5111,$C1270,Тех_Движение!$B$2:$B$5111,"&lt;="&amp;L$3)-$F1270)))</f>
        <v>#VALUE!</v>
      </c>
      <c r="M1270" s="21" t="e">
        <f>IF(OR($B1270="",M$3&lt;$D1270+Настройки!$B$7),0,MAX(0,$E1270-MAX(0,SUMIFS(Тех_Движение!$G$2:$G$5111,Тех_Движение!$D$2:$D$5111,$C1270,Тех_Движение!$B$2:$B$5111,"&lt;="&amp;M$3)-$F1270)))</f>
        <v>#VALUE!</v>
      </c>
      <c r="N1270" s="21" t="e">
        <f>IF(OR($B1270="",N$3&lt;$D1270+Настройки!$B$7),0,MAX(0,$E1270-MAX(0,SUMIFS(Тех_Движение!$G$2:$G$5111,Тех_Движение!$D$2:$D$5111,$C1270,Тех_Движение!$B$2:$B$5111,"&lt;="&amp;N$3)-$F1270)))</f>
        <v>#VALUE!</v>
      </c>
      <c r="O1270" s="21" t="e">
        <f>IF(OR($B1270="",O$3&lt;$D1270+Настройки!$B$7),0,MAX(0,$E1270-MAX(0,SUMIFS(Тех_Движение!$G$2:$G$5111,Тех_Движение!$D$2:$D$5111,$C1270,Тех_Движение!$B$2:$B$5111,"&lt;="&amp;O$3)-$F1270)))</f>
        <v>#VALUE!</v>
      </c>
      <c r="P1270" s="21" t="e">
        <f>IF(OR($B1270="",P$3&lt;$D1270+Настройки!$B$7),0,MAX(0,$E1270-MAX(0,SUMIFS(Тех_Движение!$G$2:$G$5111,Тех_Движение!$D$2:$D$5111,$C1270,Тех_Движение!$B$2:$B$5111,"&lt;="&amp;P$3)-$F1270)))</f>
        <v>#VALUE!</v>
      </c>
      <c r="Q1270" s="21" t="e">
        <f>IF(OR($B1270="",Q$3&lt;$D1270+Настройки!$B$7),0,MAX(0,$E1270-MAX(0,SUMIFS(Тех_Движение!$G$2:$G$5111,Тех_Движение!$D$2:$D$5111,$C1270,Тех_Движение!$B$2:$B$5111,"&lt;="&amp;Q$3)-$F1270)))</f>
        <v>#VALUE!</v>
      </c>
      <c r="R1270" s="21" t="str">
        <f t="shared" si="58"/>
        <v/>
      </c>
      <c r="S1270" s="23" t="str">
        <f>IF($B1270="","",VLOOKUP($C1270,Настройки!$A$11:$L$17,9,FALSE))</f>
        <v/>
      </c>
      <c r="T1270" s="23" t="str">
        <f t="shared" si="59"/>
        <v/>
      </c>
    </row>
    <row r="1271" spans="1:20" x14ac:dyDescent="0.3">
      <c r="A1271" s="20">
        <f>Тех_Движение!$A$1268</f>
        <v>1267</v>
      </c>
      <c r="B1271" s="20" t="str">
        <f>IF(Тех_Движение!$F$1268&gt;0,Тех_Движение!$I$1268,"")</f>
        <v/>
      </c>
      <c r="C1271" s="20" t="str">
        <f>IF($B1271="","",Тех_Движение!$D$1268)</f>
        <v/>
      </c>
      <c r="D1271" s="9" t="str">
        <f>IF($B1271="","",Тех_Движение!$B$1268)</f>
        <v/>
      </c>
      <c r="E1271" s="21" t="str">
        <f>IF($B1271="","",Тех_Движение!$F$1268)</f>
        <v/>
      </c>
      <c r="F1271" s="21" t="str">
        <f>IF($B1271="","",SUMIFS($E$5:$E1270,$C$5:$C1270,$C1271))</f>
        <v/>
      </c>
      <c r="G1271" s="21" t="str">
        <f>IF($B1271="","",MAX(0,$E1271-MAX(0,SUMIFS(Тех_Движение!$G$2:$G$5111,Тех_Движение!$D$2:$D$5111,$C1271,Тех_Движение!$B$2:$B$5111,"&lt;="&amp;Настройки!$B$5-1)-$F1271)))</f>
        <v/>
      </c>
      <c r="H1271" s="21" t="str">
        <f>IF($B1271="","",IF(AND($D1271&gt;=Настройки!$B$5,$D1271&lt;=Настройки!$B$6),$E1271,0))</f>
        <v/>
      </c>
      <c r="I1271" s="21" t="str">
        <f t="shared" si="57"/>
        <v/>
      </c>
      <c r="J1271" s="21" t="str">
        <f>IF($B1271="","",MAX(0,$E1271-MAX(0,SUMIFS(Тех_Движение!$G$2:$G$5111,Тех_Движение!$D$2:$D$5111,$C1271,Тех_Движение!$B$2:$B$5111,"&lt;="&amp;Настройки!$B$6)-$F1271)))</f>
        <v/>
      </c>
      <c r="K1271" s="21" t="e">
        <f>IF(OR($B1271="",K$3&lt;$D1271+Настройки!$B$7),0,MAX(0,$E1271-MAX(0,SUMIFS(Тех_Движение!$G$2:$G$5111,Тех_Движение!$D$2:$D$5111,$C1271,Тех_Движение!$B$2:$B$5111,"&lt;="&amp;K$3)-$F1271)))</f>
        <v>#VALUE!</v>
      </c>
      <c r="L1271" s="21" t="e">
        <f>IF(OR($B1271="",L$3&lt;$D1271+Настройки!$B$7),0,MAX(0,$E1271-MAX(0,SUMIFS(Тех_Движение!$G$2:$G$5111,Тех_Движение!$D$2:$D$5111,$C1271,Тех_Движение!$B$2:$B$5111,"&lt;="&amp;L$3)-$F1271)))</f>
        <v>#VALUE!</v>
      </c>
      <c r="M1271" s="21" t="e">
        <f>IF(OR($B1271="",M$3&lt;$D1271+Настройки!$B$7),0,MAX(0,$E1271-MAX(0,SUMIFS(Тех_Движение!$G$2:$G$5111,Тех_Движение!$D$2:$D$5111,$C1271,Тех_Движение!$B$2:$B$5111,"&lt;="&amp;M$3)-$F1271)))</f>
        <v>#VALUE!</v>
      </c>
      <c r="N1271" s="21" t="e">
        <f>IF(OR($B1271="",N$3&lt;$D1271+Настройки!$B$7),0,MAX(0,$E1271-MAX(0,SUMIFS(Тех_Движение!$G$2:$G$5111,Тех_Движение!$D$2:$D$5111,$C1271,Тех_Движение!$B$2:$B$5111,"&lt;="&amp;N$3)-$F1271)))</f>
        <v>#VALUE!</v>
      </c>
      <c r="O1271" s="21" t="e">
        <f>IF(OR($B1271="",O$3&lt;$D1271+Настройки!$B$7),0,MAX(0,$E1271-MAX(0,SUMIFS(Тех_Движение!$G$2:$G$5111,Тех_Движение!$D$2:$D$5111,$C1271,Тех_Движение!$B$2:$B$5111,"&lt;="&amp;O$3)-$F1271)))</f>
        <v>#VALUE!</v>
      </c>
      <c r="P1271" s="21" t="e">
        <f>IF(OR($B1271="",P$3&lt;$D1271+Настройки!$B$7),0,MAX(0,$E1271-MAX(0,SUMIFS(Тех_Движение!$G$2:$G$5111,Тех_Движение!$D$2:$D$5111,$C1271,Тех_Движение!$B$2:$B$5111,"&lt;="&amp;P$3)-$F1271)))</f>
        <v>#VALUE!</v>
      </c>
      <c r="Q1271" s="21" t="e">
        <f>IF(OR($B1271="",Q$3&lt;$D1271+Настройки!$B$7),0,MAX(0,$E1271-MAX(0,SUMIFS(Тех_Движение!$G$2:$G$5111,Тех_Движение!$D$2:$D$5111,$C1271,Тех_Движение!$B$2:$B$5111,"&lt;="&amp;Q$3)-$F1271)))</f>
        <v>#VALUE!</v>
      </c>
      <c r="R1271" s="21" t="str">
        <f t="shared" si="58"/>
        <v/>
      </c>
      <c r="S1271" s="23" t="str">
        <f>IF($B1271="","",VLOOKUP($C1271,Настройки!$A$11:$L$17,9,FALSE))</f>
        <v/>
      </c>
      <c r="T1271" s="23" t="str">
        <f t="shared" si="59"/>
        <v/>
      </c>
    </row>
    <row r="1272" spans="1:20" x14ac:dyDescent="0.3">
      <c r="A1272" s="20">
        <f>Тех_Движение!$A$1269</f>
        <v>1268</v>
      </c>
      <c r="B1272" s="20" t="str">
        <f>IF(Тех_Движение!$F$1269&gt;0,Тех_Движение!$I$1269,"")</f>
        <v/>
      </c>
      <c r="C1272" s="20" t="str">
        <f>IF($B1272="","",Тех_Движение!$D$1269)</f>
        <v/>
      </c>
      <c r="D1272" s="9" t="str">
        <f>IF($B1272="","",Тех_Движение!$B$1269)</f>
        <v/>
      </c>
      <c r="E1272" s="21" t="str">
        <f>IF($B1272="","",Тех_Движение!$F$1269)</f>
        <v/>
      </c>
      <c r="F1272" s="21" t="str">
        <f>IF($B1272="","",SUMIFS($E$5:$E1271,$C$5:$C1271,$C1272))</f>
        <v/>
      </c>
      <c r="G1272" s="21" t="str">
        <f>IF($B1272="","",MAX(0,$E1272-MAX(0,SUMIFS(Тех_Движение!$G$2:$G$5111,Тех_Движение!$D$2:$D$5111,$C1272,Тех_Движение!$B$2:$B$5111,"&lt;="&amp;Настройки!$B$5-1)-$F1272)))</f>
        <v/>
      </c>
      <c r="H1272" s="21" t="str">
        <f>IF($B1272="","",IF(AND($D1272&gt;=Настройки!$B$5,$D1272&lt;=Настройки!$B$6),$E1272,0))</f>
        <v/>
      </c>
      <c r="I1272" s="21" t="str">
        <f t="shared" si="57"/>
        <v/>
      </c>
      <c r="J1272" s="21" t="str">
        <f>IF($B1272="","",MAX(0,$E1272-MAX(0,SUMIFS(Тех_Движение!$G$2:$G$5111,Тех_Движение!$D$2:$D$5111,$C1272,Тех_Движение!$B$2:$B$5111,"&lt;="&amp;Настройки!$B$6)-$F1272)))</f>
        <v/>
      </c>
      <c r="K1272" s="21" t="e">
        <f>IF(OR($B1272="",K$3&lt;$D1272+Настройки!$B$7),0,MAX(0,$E1272-MAX(0,SUMIFS(Тех_Движение!$G$2:$G$5111,Тех_Движение!$D$2:$D$5111,$C1272,Тех_Движение!$B$2:$B$5111,"&lt;="&amp;K$3)-$F1272)))</f>
        <v>#VALUE!</v>
      </c>
      <c r="L1272" s="21" t="e">
        <f>IF(OR($B1272="",L$3&lt;$D1272+Настройки!$B$7),0,MAX(0,$E1272-MAX(0,SUMIFS(Тех_Движение!$G$2:$G$5111,Тех_Движение!$D$2:$D$5111,$C1272,Тех_Движение!$B$2:$B$5111,"&lt;="&amp;L$3)-$F1272)))</f>
        <v>#VALUE!</v>
      </c>
      <c r="M1272" s="21" t="e">
        <f>IF(OR($B1272="",M$3&lt;$D1272+Настройки!$B$7),0,MAX(0,$E1272-MAX(0,SUMIFS(Тех_Движение!$G$2:$G$5111,Тех_Движение!$D$2:$D$5111,$C1272,Тех_Движение!$B$2:$B$5111,"&lt;="&amp;M$3)-$F1272)))</f>
        <v>#VALUE!</v>
      </c>
      <c r="N1272" s="21" t="e">
        <f>IF(OR($B1272="",N$3&lt;$D1272+Настройки!$B$7),0,MAX(0,$E1272-MAX(0,SUMIFS(Тех_Движение!$G$2:$G$5111,Тех_Движение!$D$2:$D$5111,$C1272,Тех_Движение!$B$2:$B$5111,"&lt;="&amp;N$3)-$F1272)))</f>
        <v>#VALUE!</v>
      </c>
      <c r="O1272" s="21" t="e">
        <f>IF(OR($B1272="",O$3&lt;$D1272+Настройки!$B$7),0,MAX(0,$E1272-MAX(0,SUMIFS(Тех_Движение!$G$2:$G$5111,Тех_Движение!$D$2:$D$5111,$C1272,Тех_Движение!$B$2:$B$5111,"&lt;="&amp;O$3)-$F1272)))</f>
        <v>#VALUE!</v>
      </c>
      <c r="P1272" s="21" t="e">
        <f>IF(OR($B1272="",P$3&lt;$D1272+Настройки!$B$7),0,MAX(0,$E1272-MAX(0,SUMIFS(Тех_Движение!$G$2:$G$5111,Тех_Движение!$D$2:$D$5111,$C1272,Тех_Движение!$B$2:$B$5111,"&lt;="&amp;P$3)-$F1272)))</f>
        <v>#VALUE!</v>
      </c>
      <c r="Q1272" s="21" t="e">
        <f>IF(OR($B1272="",Q$3&lt;$D1272+Настройки!$B$7),0,MAX(0,$E1272-MAX(0,SUMIFS(Тех_Движение!$G$2:$G$5111,Тех_Движение!$D$2:$D$5111,$C1272,Тех_Движение!$B$2:$B$5111,"&lt;="&amp;Q$3)-$F1272)))</f>
        <v>#VALUE!</v>
      </c>
      <c r="R1272" s="21" t="str">
        <f t="shared" si="58"/>
        <v/>
      </c>
      <c r="S1272" s="23" t="str">
        <f>IF($B1272="","",VLOOKUP($C1272,Настройки!$A$11:$L$17,9,FALSE))</f>
        <v/>
      </c>
      <c r="T1272" s="23" t="str">
        <f t="shared" si="59"/>
        <v/>
      </c>
    </row>
    <row r="1273" spans="1:20" x14ac:dyDescent="0.3">
      <c r="A1273" s="20">
        <f>Тех_Движение!$A$1270</f>
        <v>1269</v>
      </c>
      <c r="B1273" s="20" t="str">
        <f>IF(Тех_Движение!$F$1270&gt;0,Тех_Движение!$I$1270,"")</f>
        <v/>
      </c>
      <c r="C1273" s="20" t="str">
        <f>IF($B1273="","",Тех_Движение!$D$1270)</f>
        <v/>
      </c>
      <c r="D1273" s="9" t="str">
        <f>IF($B1273="","",Тех_Движение!$B$1270)</f>
        <v/>
      </c>
      <c r="E1273" s="21" t="str">
        <f>IF($B1273="","",Тех_Движение!$F$1270)</f>
        <v/>
      </c>
      <c r="F1273" s="21" t="str">
        <f>IF($B1273="","",SUMIFS($E$5:$E1272,$C$5:$C1272,$C1273))</f>
        <v/>
      </c>
      <c r="G1273" s="21" t="str">
        <f>IF($B1273="","",MAX(0,$E1273-MAX(0,SUMIFS(Тех_Движение!$G$2:$G$5111,Тех_Движение!$D$2:$D$5111,$C1273,Тех_Движение!$B$2:$B$5111,"&lt;="&amp;Настройки!$B$5-1)-$F1273)))</f>
        <v/>
      </c>
      <c r="H1273" s="21" t="str">
        <f>IF($B1273="","",IF(AND($D1273&gt;=Настройки!$B$5,$D1273&lt;=Настройки!$B$6),$E1273,0))</f>
        <v/>
      </c>
      <c r="I1273" s="21" t="str">
        <f t="shared" si="57"/>
        <v/>
      </c>
      <c r="J1273" s="21" t="str">
        <f>IF($B1273="","",MAX(0,$E1273-MAX(0,SUMIFS(Тех_Движение!$G$2:$G$5111,Тех_Движение!$D$2:$D$5111,$C1273,Тех_Движение!$B$2:$B$5111,"&lt;="&amp;Настройки!$B$6)-$F1273)))</f>
        <v/>
      </c>
      <c r="K1273" s="21" t="e">
        <f>IF(OR($B1273="",K$3&lt;$D1273+Настройки!$B$7),0,MAX(0,$E1273-MAX(0,SUMIFS(Тех_Движение!$G$2:$G$5111,Тех_Движение!$D$2:$D$5111,$C1273,Тех_Движение!$B$2:$B$5111,"&lt;="&amp;K$3)-$F1273)))</f>
        <v>#VALUE!</v>
      </c>
      <c r="L1273" s="21" t="e">
        <f>IF(OR($B1273="",L$3&lt;$D1273+Настройки!$B$7),0,MAX(0,$E1273-MAX(0,SUMIFS(Тех_Движение!$G$2:$G$5111,Тех_Движение!$D$2:$D$5111,$C1273,Тех_Движение!$B$2:$B$5111,"&lt;="&amp;L$3)-$F1273)))</f>
        <v>#VALUE!</v>
      </c>
      <c r="M1273" s="21" t="e">
        <f>IF(OR($B1273="",M$3&lt;$D1273+Настройки!$B$7),0,MAX(0,$E1273-MAX(0,SUMIFS(Тех_Движение!$G$2:$G$5111,Тех_Движение!$D$2:$D$5111,$C1273,Тех_Движение!$B$2:$B$5111,"&lt;="&amp;M$3)-$F1273)))</f>
        <v>#VALUE!</v>
      </c>
      <c r="N1273" s="21" t="e">
        <f>IF(OR($B1273="",N$3&lt;$D1273+Настройки!$B$7),0,MAX(0,$E1273-MAX(0,SUMIFS(Тех_Движение!$G$2:$G$5111,Тех_Движение!$D$2:$D$5111,$C1273,Тех_Движение!$B$2:$B$5111,"&lt;="&amp;N$3)-$F1273)))</f>
        <v>#VALUE!</v>
      </c>
      <c r="O1273" s="21" t="e">
        <f>IF(OR($B1273="",O$3&lt;$D1273+Настройки!$B$7),0,MAX(0,$E1273-MAX(0,SUMIFS(Тех_Движение!$G$2:$G$5111,Тех_Движение!$D$2:$D$5111,$C1273,Тех_Движение!$B$2:$B$5111,"&lt;="&amp;O$3)-$F1273)))</f>
        <v>#VALUE!</v>
      </c>
      <c r="P1273" s="21" t="e">
        <f>IF(OR($B1273="",P$3&lt;$D1273+Настройки!$B$7),0,MAX(0,$E1273-MAX(0,SUMIFS(Тех_Движение!$G$2:$G$5111,Тех_Движение!$D$2:$D$5111,$C1273,Тех_Движение!$B$2:$B$5111,"&lt;="&amp;P$3)-$F1273)))</f>
        <v>#VALUE!</v>
      </c>
      <c r="Q1273" s="21" t="e">
        <f>IF(OR($B1273="",Q$3&lt;$D1273+Настройки!$B$7),0,MAX(0,$E1273-MAX(0,SUMIFS(Тех_Движение!$G$2:$G$5111,Тех_Движение!$D$2:$D$5111,$C1273,Тех_Движение!$B$2:$B$5111,"&lt;="&amp;Q$3)-$F1273)))</f>
        <v>#VALUE!</v>
      </c>
      <c r="R1273" s="21" t="str">
        <f t="shared" si="58"/>
        <v/>
      </c>
      <c r="S1273" s="23" t="str">
        <f>IF($B1273="","",VLOOKUP($C1273,Настройки!$A$11:$L$17,9,FALSE))</f>
        <v/>
      </c>
      <c r="T1273" s="23" t="str">
        <f t="shared" si="59"/>
        <v/>
      </c>
    </row>
    <row r="1274" spans="1:20" x14ac:dyDescent="0.3">
      <c r="A1274" s="20">
        <f>Тех_Движение!$A$1271</f>
        <v>1270</v>
      </c>
      <c r="B1274" s="20" t="str">
        <f>IF(Тех_Движение!$F$1271&gt;0,Тех_Движение!$I$1271,"")</f>
        <v/>
      </c>
      <c r="C1274" s="20" t="str">
        <f>IF($B1274="","",Тех_Движение!$D$1271)</f>
        <v/>
      </c>
      <c r="D1274" s="9" t="str">
        <f>IF($B1274="","",Тех_Движение!$B$1271)</f>
        <v/>
      </c>
      <c r="E1274" s="21" t="str">
        <f>IF($B1274="","",Тех_Движение!$F$1271)</f>
        <v/>
      </c>
      <c r="F1274" s="21" t="str">
        <f>IF($B1274="","",SUMIFS($E$5:$E1273,$C$5:$C1273,$C1274))</f>
        <v/>
      </c>
      <c r="G1274" s="21" t="str">
        <f>IF($B1274="","",MAX(0,$E1274-MAX(0,SUMIFS(Тех_Движение!$G$2:$G$5111,Тех_Движение!$D$2:$D$5111,$C1274,Тех_Движение!$B$2:$B$5111,"&lt;="&amp;Настройки!$B$5-1)-$F1274)))</f>
        <v/>
      </c>
      <c r="H1274" s="21" t="str">
        <f>IF($B1274="","",IF(AND($D1274&gt;=Настройки!$B$5,$D1274&lt;=Настройки!$B$6),$E1274,0))</f>
        <v/>
      </c>
      <c r="I1274" s="21" t="str">
        <f t="shared" si="57"/>
        <v/>
      </c>
      <c r="J1274" s="21" t="str">
        <f>IF($B1274="","",MAX(0,$E1274-MAX(0,SUMIFS(Тех_Движение!$G$2:$G$5111,Тех_Движение!$D$2:$D$5111,$C1274,Тех_Движение!$B$2:$B$5111,"&lt;="&amp;Настройки!$B$6)-$F1274)))</f>
        <v/>
      </c>
      <c r="K1274" s="21" t="e">
        <f>IF(OR($B1274="",K$3&lt;$D1274+Настройки!$B$7),0,MAX(0,$E1274-MAX(0,SUMIFS(Тех_Движение!$G$2:$G$5111,Тех_Движение!$D$2:$D$5111,$C1274,Тех_Движение!$B$2:$B$5111,"&lt;="&amp;K$3)-$F1274)))</f>
        <v>#VALUE!</v>
      </c>
      <c r="L1274" s="21" t="e">
        <f>IF(OR($B1274="",L$3&lt;$D1274+Настройки!$B$7),0,MAX(0,$E1274-MAX(0,SUMIFS(Тех_Движение!$G$2:$G$5111,Тех_Движение!$D$2:$D$5111,$C1274,Тех_Движение!$B$2:$B$5111,"&lt;="&amp;L$3)-$F1274)))</f>
        <v>#VALUE!</v>
      </c>
      <c r="M1274" s="21" t="e">
        <f>IF(OR($B1274="",M$3&lt;$D1274+Настройки!$B$7),0,MAX(0,$E1274-MAX(0,SUMIFS(Тех_Движение!$G$2:$G$5111,Тех_Движение!$D$2:$D$5111,$C1274,Тех_Движение!$B$2:$B$5111,"&lt;="&amp;M$3)-$F1274)))</f>
        <v>#VALUE!</v>
      </c>
      <c r="N1274" s="21" t="e">
        <f>IF(OR($B1274="",N$3&lt;$D1274+Настройки!$B$7),0,MAX(0,$E1274-MAX(0,SUMIFS(Тех_Движение!$G$2:$G$5111,Тех_Движение!$D$2:$D$5111,$C1274,Тех_Движение!$B$2:$B$5111,"&lt;="&amp;N$3)-$F1274)))</f>
        <v>#VALUE!</v>
      </c>
      <c r="O1274" s="21" t="e">
        <f>IF(OR($B1274="",O$3&lt;$D1274+Настройки!$B$7),0,MAX(0,$E1274-MAX(0,SUMIFS(Тех_Движение!$G$2:$G$5111,Тех_Движение!$D$2:$D$5111,$C1274,Тех_Движение!$B$2:$B$5111,"&lt;="&amp;O$3)-$F1274)))</f>
        <v>#VALUE!</v>
      </c>
      <c r="P1274" s="21" t="e">
        <f>IF(OR($B1274="",P$3&lt;$D1274+Настройки!$B$7),0,MAX(0,$E1274-MAX(0,SUMIFS(Тех_Движение!$G$2:$G$5111,Тех_Движение!$D$2:$D$5111,$C1274,Тех_Движение!$B$2:$B$5111,"&lt;="&amp;P$3)-$F1274)))</f>
        <v>#VALUE!</v>
      </c>
      <c r="Q1274" s="21" t="e">
        <f>IF(OR($B1274="",Q$3&lt;$D1274+Настройки!$B$7),0,MAX(0,$E1274-MAX(0,SUMIFS(Тех_Движение!$G$2:$G$5111,Тех_Движение!$D$2:$D$5111,$C1274,Тех_Движение!$B$2:$B$5111,"&lt;="&amp;Q$3)-$F1274)))</f>
        <v>#VALUE!</v>
      </c>
      <c r="R1274" s="21" t="str">
        <f t="shared" si="58"/>
        <v/>
      </c>
      <c r="S1274" s="23" t="str">
        <f>IF($B1274="","",VLOOKUP($C1274,Настройки!$A$11:$L$17,9,FALSE))</f>
        <v/>
      </c>
      <c r="T1274" s="23" t="str">
        <f t="shared" si="59"/>
        <v/>
      </c>
    </row>
    <row r="1275" spans="1:20" x14ac:dyDescent="0.3">
      <c r="A1275" s="20">
        <f>Тех_Движение!$A$1272</f>
        <v>1271</v>
      </c>
      <c r="B1275" s="20" t="str">
        <f>IF(Тех_Движение!$F$1272&gt;0,Тех_Движение!$I$1272,"")</f>
        <v/>
      </c>
      <c r="C1275" s="20" t="str">
        <f>IF($B1275="","",Тех_Движение!$D$1272)</f>
        <v/>
      </c>
      <c r="D1275" s="9" t="str">
        <f>IF($B1275="","",Тех_Движение!$B$1272)</f>
        <v/>
      </c>
      <c r="E1275" s="21" t="str">
        <f>IF($B1275="","",Тех_Движение!$F$1272)</f>
        <v/>
      </c>
      <c r="F1275" s="21" t="str">
        <f>IF($B1275="","",SUMIFS($E$5:$E1274,$C$5:$C1274,$C1275))</f>
        <v/>
      </c>
      <c r="G1275" s="21" t="str">
        <f>IF($B1275="","",MAX(0,$E1275-MAX(0,SUMIFS(Тех_Движение!$G$2:$G$5111,Тех_Движение!$D$2:$D$5111,$C1275,Тех_Движение!$B$2:$B$5111,"&lt;="&amp;Настройки!$B$5-1)-$F1275)))</f>
        <v/>
      </c>
      <c r="H1275" s="21" t="str">
        <f>IF($B1275="","",IF(AND($D1275&gt;=Настройки!$B$5,$D1275&lt;=Настройки!$B$6),$E1275,0))</f>
        <v/>
      </c>
      <c r="I1275" s="21" t="str">
        <f t="shared" si="57"/>
        <v/>
      </c>
      <c r="J1275" s="21" t="str">
        <f>IF($B1275="","",MAX(0,$E1275-MAX(0,SUMIFS(Тех_Движение!$G$2:$G$5111,Тех_Движение!$D$2:$D$5111,$C1275,Тех_Движение!$B$2:$B$5111,"&lt;="&amp;Настройки!$B$6)-$F1275)))</f>
        <v/>
      </c>
      <c r="K1275" s="21" t="e">
        <f>IF(OR($B1275="",K$3&lt;$D1275+Настройки!$B$7),0,MAX(0,$E1275-MAX(0,SUMIFS(Тех_Движение!$G$2:$G$5111,Тех_Движение!$D$2:$D$5111,$C1275,Тех_Движение!$B$2:$B$5111,"&lt;="&amp;K$3)-$F1275)))</f>
        <v>#VALUE!</v>
      </c>
      <c r="L1275" s="21" t="e">
        <f>IF(OR($B1275="",L$3&lt;$D1275+Настройки!$B$7),0,MAX(0,$E1275-MAX(0,SUMIFS(Тех_Движение!$G$2:$G$5111,Тех_Движение!$D$2:$D$5111,$C1275,Тех_Движение!$B$2:$B$5111,"&lt;="&amp;L$3)-$F1275)))</f>
        <v>#VALUE!</v>
      </c>
      <c r="M1275" s="21" t="e">
        <f>IF(OR($B1275="",M$3&lt;$D1275+Настройки!$B$7),0,MAX(0,$E1275-MAX(0,SUMIFS(Тех_Движение!$G$2:$G$5111,Тех_Движение!$D$2:$D$5111,$C1275,Тех_Движение!$B$2:$B$5111,"&lt;="&amp;M$3)-$F1275)))</f>
        <v>#VALUE!</v>
      </c>
      <c r="N1275" s="21" t="e">
        <f>IF(OR($B1275="",N$3&lt;$D1275+Настройки!$B$7),0,MAX(0,$E1275-MAX(0,SUMIFS(Тех_Движение!$G$2:$G$5111,Тех_Движение!$D$2:$D$5111,$C1275,Тех_Движение!$B$2:$B$5111,"&lt;="&amp;N$3)-$F1275)))</f>
        <v>#VALUE!</v>
      </c>
      <c r="O1275" s="21" t="e">
        <f>IF(OR($B1275="",O$3&lt;$D1275+Настройки!$B$7),0,MAX(0,$E1275-MAX(0,SUMIFS(Тех_Движение!$G$2:$G$5111,Тех_Движение!$D$2:$D$5111,$C1275,Тех_Движение!$B$2:$B$5111,"&lt;="&amp;O$3)-$F1275)))</f>
        <v>#VALUE!</v>
      </c>
      <c r="P1275" s="21" t="e">
        <f>IF(OR($B1275="",P$3&lt;$D1275+Настройки!$B$7),0,MAX(0,$E1275-MAX(0,SUMIFS(Тех_Движение!$G$2:$G$5111,Тех_Движение!$D$2:$D$5111,$C1275,Тех_Движение!$B$2:$B$5111,"&lt;="&amp;P$3)-$F1275)))</f>
        <v>#VALUE!</v>
      </c>
      <c r="Q1275" s="21" t="e">
        <f>IF(OR($B1275="",Q$3&lt;$D1275+Настройки!$B$7),0,MAX(0,$E1275-MAX(0,SUMIFS(Тех_Движение!$G$2:$G$5111,Тех_Движение!$D$2:$D$5111,$C1275,Тех_Движение!$B$2:$B$5111,"&lt;="&amp;Q$3)-$F1275)))</f>
        <v>#VALUE!</v>
      </c>
      <c r="R1275" s="21" t="str">
        <f t="shared" si="58"/>
        <v/>
      </c>
      <c r="S1275" s="23" t="str">
        <f>IF($B1275="","",VLOOKUP($C1275,Настройки!$A$11:$L$17,9,FALSE))</f>
        <v/>
      </c>
      <c r="T1275" s="23" t="str">
        <f t="shared" si="59"/>
        <v/>
      </c>
    </row>
    <row r="1276" spans="1:20" x14ac:dyDescent="0.3">
      <c r="A1276" s="20">
        <f>Тех_Движение!$A$1273</f>
        <v>1272</v>
      </c>
      <c r="B1276" s="20" t="str">
        <f>IF(Тех_Движение!$F$1273&gt;0,Тех_Движение!$I$1273,"")</f>
        <v/>
      </c>
      <c r="C1276" s="20" t="str">
        <f>IF($B1276="","",Тех_Движение!$D$1273)</f>
        <v/>
      </c>
      <c r="D1276" s="9" t="str">
        <f>IF($B1276="","",Тех_Движение!$B$1273)</f>
        <v/>
      </c>
      <c r="E1276" s="21" t="str">
        <f>IF($B1276="","",Тех_Движение!$F$1273)</f>
        <v/>
      </c>
      <c r="F1276" s="21" t="str">
        <f>IF($B1276="","",SUMIFS($E$5:$E1275,$C$5:$C1275,$C1276))</f>
        <v/>
      </c>
      <c r="G1276" s="21" t="str">
        <f>IF($B1276="","",MAX(0,$E1276-MAX(0,SUMIFS(Тех_Движение!$G$2:$G$5111,Тех_Движение!$D$2:$D$5111,$C1276,Тех_Движение!$B$2:$B$5111,"&lt;="&amp;Настройки!$B$5-1)-$F1276)))</f>
        <v/>
      </c>
      <c r="H1276" s="21" t="str">
        <f>IF($B1276="","",IF(AND($D1276&gt;=Настройки!$B$5,$D1276&lt;=Настройки!$B$6),$E1276,0))</f>
        <v/>
      </c>
      <c r="I1276" s="21" t="str">
        <f t="shared" si="57"/>
        <v/>
      </c>
      <c r="J1276" s="21" t="str">
        <f>IF($B1276="","",MAX(0,$E1276-MAX(0,SUMIFS(Тех_Движение!$G$2:$G$5111,Тех_Движение!$D$2:$D$5111,$C1276,Тех_Движение!$B$2:$B$5111,"&lt;="&amp;Настройки!$B$6)-$F1276)))</f>
        <v/>
      </c>
      <c r="K1276" s="21" t="e">
        <f>IF(OR($B1276="",K$3&lt;$D1276+Настройки!$B$7),0,MAX(0,$E1276-MAX(0,SUMIFS(Тех_Движение!$G$2:$G$5111,Тех_Движение!$D$2:$D$5111,$C1276,Тех_Движение!$B$2:$B$5111,"&lt;="&amp;K$3)-$F1276)))</f>
        <v>#VALUE!</v>
      </c>
      <c r="L1276" s="21" t="e">
        <f>IF(OR($B1276="",L$3&lt;$D1276+Настройки!$B$7),0,MAX(0,$E1276-MAX(0,SUMIFS(Тех_Движение!$G$2:$G$5111,Тех_Движение!$D$2:$D$5111,$C1276,Тех_Движение!$B$2:$B$5111,"&lt;="&amp;L$3)-$F1276)))</f>
        <v>#VALUE!</v>
      </c>
      <c r="M1276" s="21" t="e">
        <f>IF(OR($B1276="",M$3&lt;$D1276+Настройки!$B$7),0,MAX(0,$E1276-MAX(0,SUMIFS(Тех_Движение!$G$2:$G$5111,Тех_Движение!$D$2:$D$5111,$C1276,Тех_Движение!$B$2:$B$5111,"&lt;="&amp;M$3)-$F1276)))</f>
        <v>#VALUE!</v>
      </c>
      <c r="N1276" s="21" t="e">
        <f>IF(OR($B1276="",N$3&lt;$D1276+Настройки!$B$7),0,MAX(0,$E1276-MAX(0,SUMIFS(Тех_Движение!$G$2:$G$5111,Тех_Движение!$D$2:$D$5111,$C1276,Тех_Движение!$B$2:$B$5111,"&lt;="&amp;N$3)-$F1276)))</f>
        <v>#VALUE!</v>
      </c>
      <c r="O1276" s="21" t="e">
        <f>IF(OR($B1276="",O$3&lt;$D1276+Настройки!$B$7),0,MAX(0,$E1276-MAX(0,SUMIFS(Тех_Движение!$G$2:$G$5111,Тех_Движение!$D$2:$D$5111,$C1276,Тех_Движение!$B$2:$B$5111,"&lt;="&amp;O$3)-$F1276)))</f>
        <v>#VALUE!</v>
      </c>
      <c r="P1276" s="21" t="e">
        <f>IF(OR($B1276="",P$3&lt;$D1276+Настройки!$B$7),0,MAX(0,$E1276-MAX(0,SUMIFS(Тех_Движение!$G$2:$G$5111,Тех_Движение!$D$2:$D$5111,$C1276,Тех_Движение!$B$2:$B$5111,"&lt;="&amp;P$3)-$F1276)))</f>
        <v>#VALUE!</v>
      </c>
      <c r="Q1276" s="21" t="e">
        <f>IF(OR($B1276="",Q$3&lt;$D1276+Настройки!$B$7),0,MAX(0,$E1276-MAX(0,SUMIFS(Тех_Движение!$G$2:$G$5111,Тех_Движение!$D$2:$D$5111,$C1276,Тех_Движение!$B$2:$B$5111,"&lt;="&amp;Q$3)-$F1276)))</f>
        <v>#VALUE!</v>
      </c>
      <c r="R1276" s="21" t="str">
        <f t="shared" si="58"/>
        <v/>
      </c>
      <c r="S1276" s="23" t="str">
        <f>IF($B1276="","",VLOOKUP($C1276,Настройки!$A$11:$L$17,9,FALSE))</f>
        <v/>
      </c>
      <c r="T1276" s="23" t="str">
        <f t="shared" si="59"/>
        <v/>
      </c>
    </row>
    <row r="1277" spans="1:20" x14ac:dyDescent="0.3">
      <c r="A1277" s="20">
        <f>Тех_Движение!$A$1274</f>
        <v>1273</v>
      </c>
      <c r="B1277" s="20" t="str">
        <f>IF(Тех_Движение!$F$1274&gt;0,Тех_Движение!$I$1274,"")</f>
        <v/>
      </c>
      <c r="C1277" s="20" t="str">
        <f>IF($B1277="","",Тех_Движение!$D$1274)</f>
        <v/>
      </c>
      <c r="D1277" s="9" t="str">
        <f>IF($B1277="","",Тех_Движение!$B$1274)</f>
        <v/>
      </c>
      <c r="E1277" s="21" t="str">
        <f>IF($B1277="","",Тех_Движение!$F$1274)</f>
        <v/>
      </c>
      <c r="F1277" s="21" t="str">
        <f>IF($B1277="","",SUMIFS($E$5:$E1276,$C$5:$C1276,$C1277))</f>
        <v/>
      </c>
      <c r="G1277" s="21" t="str">
        <f>IF($B1277="","",MAX(0,$E1277-MAX(0,SUMIFS(Тех_Движение!$G$2:$G$5111,Тех_Движение!$D$2:$D$5111,$C1277,Тех_Движение!$B$2:$B$5111,"&lt;="&amp;Настройки!$B$5-1)-$F1277)))</f>
        <v/>
      </c>
      <c r="H1277" s="21" t="str">
        <f>IF($B1277="","",IF(AND($D1277&gt;=Настройки!$B$5,$D1277&lt;=Настройки!$B$6),$E1277,0))</f>
        <v/>
      </c>
      <c r="I1277" s="21" t="str">
        <f t="shared" si="57"/>
        <v/>
      </c>
      <c r="J1277" s="21" t="str">
        <f>IF($B1277="","",MAX(0,$E1277-MAX(0,SUMIFS(Тех_Движение!$G$2:$G$5111,Тех_Движение!$D$2:$D$5111,$C1277,Тех_Движение!$B$2:$B$5111,"&lt;="&amp;Настройки!$B$6)-$F1277)))</f>
        <v/>
      </c>
      <c r="K1277" s="21" t="e">
        <f>IF(OR($B1277="",K$3&lt;$D1277+Настройки!$B$7),0,MAX(0,$E1277-MAX(0,SUMIFS(Тех_Движение!$G$2:$G$5111,Тех_Движение!$D$2:$D$5111,$C1277,Тех_Движение!$B$2:$B$5111,"&lt;="&amp;K$3)-$F1277)))</f>
        <v>#VALUE!</v>
      </c>
      <c r="L1277" s="21" t="e">
        <f>IF(OR($B1277="",L$3&lt;$D1277+Настройки!$B$7),0,MAX(0,$E1277-MAX(0,SUMIFS(Тех_Движение!$G$2:$G$5111,Тех_Движение!$D$2:$D$5111,$C1277,Тех_Движение!$B$2:$B$5111,"&lt;="&amp;L$3)-$F1277)))</f>
        <v>#VALUE!</v>
      </c>
      <c r="M1277" s="21" t="e">
        <f>IF(OR($B1277="",M$3&lt;$D1277+Настройки!$B$7),0,MAX(0,$E1277-MAX(0,SUMIFS(Тех_Движение!$G$2:$G$5111,Тех_Движение!$D$2:$D$5111,$C1277,Тех_Движение!$B$2:$B$5111,"&lt;="&amp;M$3)-$F1277)))</f>
        <v>#VALUE!</v>
      </c>
      <c r="N1277" s="21" t="e">
        <f>IF(OR($B1277="",N$3&lt;$D1277+Настройки!$B$7),0,MAX(0,$E1277-MAX(0,SUMIFS(Тех_Движение!$G$2:$G$5111,Тех_Движение!$D$2:$D$5111,$C1277,Тех_Движение!$B$2:$B$5111,"&lt;="&amp;N$3)-$F1277)))</f>
        <v>#VALUE!</v>
      </c>
      <c r="O1277" s="21" t="e">
        <f>IF(OR($B1277="",O$3&lt;$D1277+Настройки!$B$7),0,MAX(0,$E1277-MAX(0,SUMIFS(Тех_Движение!$G$2:$G$5111,Тех_Движение!$D$2:$D$5111,$C1277,Тех_Движение!$B$2:$B$5111,"&lt;="&amp;O$3)-$F1277)))</f>
        <v>#VALUE!</v>
      </c>
      <c r="P1277" s="21" t="e">
        <f>IF(OR($B1277="",P$3&lt;$D1277+Настройки!$B$7),0,MAX(0,$E1277-MAX(0,SUMIFS(Тех_Движение!$G$2:$G$5111,Тех_Движение!$D$2:$D$5111,$C1277,Тех_Движение!$B$2:$B$5111,"&lt;="&amp;P$3)-$F1277)))</f>
        <v>#VALUE!</v>
      </c>
      <c r="Q1277" s="21" t="e">
        <f>IF(OR($B1277="",Q$3&lt;$D1277+Настройки!$B$7),0,MAX(0,$E1277-MAX(0,SUMIFS(Тех_Движение!$G$2:$G$5111,Тех_Движение!$D$2:$D$5111,$C1277,Тех_Движение!$B$2:$B$5111,"&lt;="&amp;Q$3)-$F1277)))</f>
        <v>#VALUE!</v>
      </c>
      <c r="R1277" s="21" t="str">
        <f t="shared" si="58"/>
        <v/>
      </c>
      <c r="S1277" s="23" t="str">
        <f>IF($B1277="","",VLOOKUP($C1277,Настройки!$A$11:$L$17,9,FALSE))</f>
        <v/>
      </c>
      <c r="T1277" s="23" t="str">
        <f t="shared" si="59"/>
        <v/>
      </c>
    </row>
    <row r="1278" spans="1:20" x14ac:dyDescent="0.3">
      <c r="A1278" s="20">
        <f>Тех_Движение!$A$1275</f>
        <v>1274</v>
      </c>
      <c r="B1278" s="20" t="str">
        <f>IF(Тех_Движение!$F$1275&gt;0,Тех_Движение!$I$1275,"")</f>
        <v/>
      </c>
      <c r="C1278" s="20" t="str">
        <f>IF($B1278="","",Тех_Движение!$D$1275)</f>
        <v/>
      </c>
      <c r="D1278" s="9" t="str">
        <f>IF($B1278="","",Тех_Движение!$B$1275)</f>
        <v/>
      </c>
      <c r="E1278" s="21" t="str">
        <f>IF($B1278="","",Тех_Движение!$F$1275)</f>
        <v/>
      </c>
      <c r="F1278" s="21" t="str">
        <f>IF($B1278="","",SUMIFS($E$5:$E1277,$C$5:$C1277,$C1278))</f>
        <v/>
      </c>
      <c r="G1278" s="21" t="str">
        <f>IF($B1278="","",MAX(0,$E1278-MAX(0,SUMIFS(Тех_Движение!$G$2:$G$5111,Тех_Движение!$D$2:$D$5111,$C1278,Тех_Движение!$B$2:$B$5111,"&lt;="&amp;Настройки!$B$5-1)-$F1278)))</f>
        <v/>
      </c>
      <c r="H1278" s="21" t="str">
        <f>IF($B1278="","",IF(AND($D1278&gt;=Настройки!$B$5,$D1278&lt;=Настройки!$B$6),$E1278,0))</f>
        <v/>
      </c>
      <c r="I1278" s="21" t="str">
        <f t="shared" si="57"/>
        <v/>
      </c>
      <c r="J1278" s="21" t="str">
        <f>IF($B1278="","",MAX(0,$E1278-MAX(0,SUMIFS(Тех_Движение!$G$2:$G$5111,Тех_Движение!$D$2:$D$5111,$C1278,Тех_Движение!$B$2:$B$5111,"&lt;="&amp;Настройки!$B$6)-$F1278)))</f>
        <v/>
      </c>
      <c r="K1278" s="21" t="e">
        <f>IF(OR($B1278="",K$3&lt;$D1278+Настройки!$B$7),0,MAX(0,$E1278-MAX(0,SUMIFS(Тех_Движение!$G$2:$G$5111,Тех_Движение!$D$2:$D$5111,$C1278,Тех_Движение!$B$2:$B$5111,"&lt;="&amp;K$3)-$F1278)))</f>
        <v>#VALUE!</v>
      </c>
      <c r="L1278" s="21" t="e">
        <f>IF(OR($B1278="",L$3&lt;$D1278+Настройки!$B$7),0,MAX(0,$E1278-MAX(0,SUMIFS(Тех_Движение!$G$2:$G$5111,Тех_Движение!$D$2:$D$5111,$C1278,Тех_Движение!$B$2:$B$5111,"&lt;="&amp;L$3)-$F1278)))</f>
        <v>#VALUE!</v>
      </c>
      <c r="M1278" s="21" t="e">
        <f>IF(OR($B1278="",M$3&lt;$D1278+Настройки!$B$7),0,MAX(0,$E1278-MAX(0,SUMIFS(Тех_Движение!$G$2:$G$5111,Тех_Движение!$D$2:$D$5111,$C1278,Тех_Движение!$B$2:$B$5111,"&lt;="&amp;M$3)-$F1278)))</f>
        <v>#VALUE!</v>
      </c>
      <c r="N1278" s="21" t="e">
        <f>IF(OR($B1278="",N$3&lt;$D1278+Настройки!$B$7),0,MAX(0,$E1278-MAX(0,SUMIFS(Тех_Движение!$G$2:$G$5111,Тех_Движение!$D$2:$D$5111,$C1278,Тех_Движение!$B$2:$B$5111,"&lt;="&amp;N$3)-$F1278)))</f>
        <v>#VALUE!</v>
      </c>
      <c r="O1278" s="21" t="e">
        <f>IF(OR($B1278="",O$3&lt;$D1278+Настройки!$B$7),0,MAX(0,$E1278-MAX(0,SUMIFS(Тех_Движение!$G$2:$G$5111,Тех_Движение!$D$2:$D$5111,$C1278,Тех_Движение!$B$2:$B$5111,"&lt;="&amp;O$3)-$F1278)))</f>
        <v>#VALUE!</v>
      </c>
      <c r="P1278" s="21" t="e">
        <f>IF(OR($B1278="",P$3&lt;$D1278+Настройки!$B$7),0,MAX(0,$E1278-MAX(0,SUMIFS(Тех_Движение!$G$2:$G$5111,Тех_Движение!$D$2:$D$5111,$C1278,Тех_Движение!$B$2:$B$5111,"&lt;="&amp;P$3)-$F1278)))</f>
        <v>#VALUE!</v>
      </c>
      <c r="Q1278" s="21" t="e">
        <f>IF(OR($B1278="",Q$3&lt;$D1278+Настройки!$B$7),0,MAX(0,$E1278-MAX(0,SUMIFS(Тех_Движение!$G$2:$G$5111,Тех_Движение!$D$2:$D$5111,$C1278,Тех_Движение!$B$2:$B$5111,"&lt;="&amp;Q$3)-$F1278)))</f>
        <v>#VALUE!</v>
      </c>
      <c r="R1278" s="21" t="str">
        <f t="shared" si="58"/>
        <v/>
      </c>
      <c r="S1278" s="23" t="str">
        <f>IF($B1278="","",VLOOKUP($C1278,Настройки!$A$11:$L$17,9,FALSE))</f>
        <v/>
      </c>
      <c r="T1278" s="23" t="str">
        <f t="shared" si="59"/>
        <v/>
      </c>
    </row>
    <row r="1279" spans="1:20" x14ac:dyDescent="0.3">
      <c r="A1279" s="20">
        <f>Тех_Движение!$A$1276</f>
        <v>1275</v>
      </c>
      <c r="B1279" s="20" t="str">
        <f>IF(Тех_Движение!$F$1276&gt;0,Тех_Движение!$I$1276,"")</f>
        <v/>
      </c>
      <c r="C1279" s="20" t="str">
        <f>IF($B1279="","",Тех_Движение!$D$1276)</f>
        <v/>
      </c>
      <c r="D1279" s="9" t="str">
        <f>IF($B1279="","",Тех_Движение!$B$1276)</f>
        <v/>
      </c>
      <c r="E1279" s="21" t="str">
        <f>IF($B1279="","",Тех_Движение!$F$1276)</f>
        <v/>
      </c>
      <c r="F1279" s="21" t="str">
        <f>IF($B1279="","",SUMIFS($E$5:$E1278,$C$5:$C1278,$C1279))</f>
        <v/>
      </c>
      <c r="G1279" s="21" t="str">
        <f>IF($B1279="","",MAX(0,$E1279-MAX(0,SUMIFS(Тех_Движение!$G$2:$G$5111,Тех_Движение!$D$2:$D$5111,$C1279,Тех_Движение!$B$2:$B$5111,"&lt;="&amp;Настройки!$B$5-1)-$F1279)))</f>
        <v/>
      </c>
      <c r="H1279" s="21" t="str">
        <f>IF($B1279="","",IF(AND($D1279&gt;=Настройки!$B$5,$D1279&lt;=Настройки!$B$6),$E1279,0))</f>
        <v/>
      </c>
      <c r="I1279" s="21" t="str">
        <f t="shared" si="57"/>
        <v/>
      </c>
      <c r="J1279" s="21" t="str">
        <f>IF($B1279="","",MAX(0,$E1279-MAX(0,SUMIFS(Тех_Движение!$G$2:$G$5111,Тех_Движение!$D$2:$D$5111,$C1279,Тех_Движение!$B$2:$B$5111,"&lt;="&amp;Настройки!$B$6)-$F1279)))</f>
        <v/>
      </c>
      <c r="K1279" s="21" t="e">
        <f>IF(OR($B1279="",K$3&lt;$D1279+Настройки!$B$7),0,MAX(0,$E1279-MAX(0,SUMIFS(Тех_Движение!$G$2:$G$5111,Тех_Движение!$D$2:$D$5111,$C1279,Тех_Движение!$B$2:$B$5111,"&lt;="&amp;K$3)-$F1279)))</f>
        <v>#VALUE!</v>
      </c>
      <c r="L1279" s="21" t="e">
        <f>IF(OR($B1279="",L$3&lt;$D1279+Настройки!$B$7),0,MAX(0,$E1279-MAX(0,SUMIFS(Тех_Движение!$G$2:$G$5111,Тех_Движение!$D$2:$D$5111,$C1279,Тех_Движение!$B$2:$B$5111,"&lt;="&amp;L$3)-$F1279)))</f>
        <v>#VALUE!</v>
      </c>
      <c r="M1279" s="21" t="e">
        <f>IF(OR($B1279="",M$3&lt;$D1279+Настройки!$B$7),0,MAX(0,$E1279-MAX(0,SUMIFS(Тех_Движение!$G$2:$G$5111,Тех_Движение!$D$2:$D$5111,$C1279,Тех_Движение!$B$2:$B$5111,"&lt;="&amp;M$3)-$F1279)))</f>
        <v>#VALUE!</v>
      </c>
      <c r="N1279" s="21" t="e">
        <f>IF(OR($B1279="",N$3&lt;$D1279+Настройки!$B$7),0,MAX(0,$E1279-MAX(0,SUMIFS(Тех_Движение!$G$2:$G$5111,Тех_Движение!$D$2:$D$5111,$C1279,Тех_Движение!$B$2:$B$5111,"&lt;="&amp;N$3)-$F1279)))</f>
        <v>#VALUE!</v>
      </c>
      <c r="O1279" s="21" t="e">
        <f>IF(OR($B1279="",O$3&lt;$D1279+Настройки!$B$7),0,MAX(0,$E1279-MAX(0,SUMIFS(Тех_Движение!$G$2:$G$5111,Тех_Движение!$D$2:$D$5111,$C1279,Тех_Движение!$B$2:$B$5111,"&lt;="&amp;O$3)-$F1279)))</f>
        <v>#VALUE!</v>
      </c>
      <c r="P1279" s="21" t="e">
        <f>IF(OR($B1279="",P$3&lt;$D1279+Настройки!$B$7),0,MAX(0,$E1279-MAX(0,SUMIFS(Тех_Движение!$G$2:$G$5111,Тех_Движение!$D$2:$D$5111,$C1279,Тех_Движение!$B$2:$B$5111,"&lt;="&amp;P$3)-$F1279)))</f>
        <v>#VALUE!</v>
      </c>
      <c r="Q1279" s="21" t="e">
        <f>IF(OR($B1279="",Q$3&lt;$D1279+Настройки!$B$7),0,MAX(0,$E1279-MAX(0,SUMIFS(Тех_Движение!$G$2:$G$5111,Тех_Движение!$D$2:$D$5111,$C1279,Тех_Движение!$B$2:$B$5111,"&lt;="&amp;Q$3)-$F1279)))</f>
        <v>#VALUE!</v>
      </c>
      <c r="R1279" s="21" t="str">
        <f t="shared" si="58"/>
        <v/>
      </c>
      <c r="S1279" s="23" t="str">
        <f>IF($B1279="","",VLOOKUP($C1279,Настройки!$A$11:$L$17,9,FALSE))</f>
        <v/>
      </c>
      <c r="T1279" s="23" t="str">
        <f t="shared" si="59"/>
        <v/>
      </c>
    </row>
    <row r="1280" spans="1:20" x14ac:dyDescent="0.3">
      <c r="A1280" s="20">
        <f>Тех_Движение!$A$1277</f>
        <v>1276</v>
      </c>
      <c r="B1280" s="20" t="str">
        <f>IF(Тех_Движение!$F$1277&gt;0,Тех_Движение!$I$1277,"")</f>
        <v/>
      </c>
      <c r="C1280" s="20" t="str">
        <f>IF($B1280="","",Тех_Движение!$D$1277)</f>
        <v/>
      </c>
      <c r="D1280" s="9" t="str">
        <f>IF($B1280="","",Тех_Движение!$B$1277)</f>
        <v/>
      </c>
      <c r="E1280" s="21" t="str">
        <f>IF($B1280="","",Тех_Движение!$F$1277)</f>
        <v/>
      </c>
      <c r="F1280" s="21" t="str">
        <f>IF($B1280="","",SUMIFS($E$5:$E1279,$C$5:$C1279,$C1280))</f>
        <v/>
      </c>
      <c r="G1280" s="21" t="str">
        <f>IF($B1280="","",MAX(0,$E1280-MAX(0,SUMIFS(Тех_Движение!$G$2:$G$5111,Тех_Движение!$D$2:$D$5111,$C1280,Тех_Движение!$B$2:$B$5111,"&lt;="&amp;Настройки!$B$5-1)-$F1280)))</f>
        <v/>
      </c>
      <c r="H1280" s="21" t="str">
        <f>IF($B1280="","",IF(AND($D1280&gt;=Настройки!$B$5,$D1280&lt;=Настройки!$B$6),$E1280,0))</f>
        <v/>
      </c>
      <c r="I1280" s="21" t="str">
        <f t="shared" si="57"/>
        <v/>
      </c>
      <c r="J1280" s="21" t="str">
        <f>IF($B1280="","",MAX(0,$E1280-MAX(0,SUMIFS(Тех_Движение!$G$2:$G$5111,Тех_Движение!$D$2:$D$5111,$C1280,Тех_Движение!$B$2:$B$5111,"&lt;="&amp;Настройки!$B$6)-$F1280)))</f>
        <v/>
      </c>
      <c r="K1280" s="21" t="e">
        <f>IF(OR($B1280="",K$3&lt;$D1280+Настройки!$B$7),0,MAX(0,$E1280-MAX(0,SUMIFS(Тех_Движение!$G$2:$G$5111,Тех_Движение!$D$2:$D$5111,$C1280,Тех_Движение!$B$2:$B$5111,"&lt;="&amp;K$3)-$F1280)))</f>
        <v>#VALUE!</v>
      </c>
      <c r="L1280" s="21" t="e">
        <f>IF(OR($B1280="",L$3&lt;$D1280+Настройки!$B$7),0,MAX(0,$E1280-MAX(0,SUMIFS(Тех_Движение!$G$2:$G$5111,Тех_Движение!$D$2:$D$5111,$C1280,Тех_Движение!$B$2:$B$5111,"&lt;="&amp;L$3)-$F1280)))</f>
        <v>#VALUE!</v>
      </c>
      <c r="M1280" s="21" t="e">
        <f>IF(OR($B1280="",M$3&lt;$D1280+Настройки!$B$7),0,MAX(0,$E1280-MAX(0,SUMIFS(Тех_Движение!$G$2:$G$5111,Тех_Движение!$D$2:$D$5111,$C1280,Тех_Движение!$B$2:$B$5111,"&lt;="&amp;M$3)-$F1280)))</f>
        <v>#VALUE!</v>
      </c>
      <c r="N1280" s="21" t="e">
        <f>IF(OR($B1280="",N$3&lt;$D1280+Настройки!$B$7),0,MAX(0,$E1280-MAX(0,SUMIFS(Тех_Движение!$G$2:$G$5111,Тех_Движение!$D$2:$D$5111,$C1280,Тех_Движение!$B$2:$B$5111,"&lt;="&amp;N$3)-$F1280)))</f>
        <v>#VALUE!</v>
      </c>
      <c r="O1280" s="21" t="e">
        <f>IF(OR($B1280="",O$3&lt;$D1280+Настройки!$B$7),0,MAX(0,$E1280-MAX(0,SUMIFS(Тех_Движение!$G$2:$G$5111,Тех_Движение!$D$2:$D$5111,$C1280,Тех_Движение!$B$2:$B$5111,"&lt;="&amp;O$3)-$F1280)))</f>
        <v>#VALUE!</v>
      </c>
      <c r="P1280" s="21" t="e">
        <f>IF(OR($B1280="",P$3&lt;$D1280+Настройки!$B$7),0,MAX(0,$E1280-MAX(0,SUMIFS(Тех_Движение!$G$2:$G$5111,Тех_Движение!$D$2:$D$5111,$C1280,Тех_Движение!$B$2:$B$5111,"&lt;="&amp;P$3)-$F1280)))</f>
        <v>#VALUE!</v>
      </c>
      <c r="Q1280" s="21" t="e">
        <f>IF(OR($B1280="",Q$3&lt;$D1280+Настройки!$B$7),0,MAX(0,$E1280-MAX(0,SUMIFS(Тех_Движение!$G$2:$G$5111,Тех_Движение!$D$2:$D$5111,$C1280,Тех_Движение!$B$2:$B$5111,"&lt;="&amp;Q$3)-$F1280)))</f>
        <v>#VALUE!</v>
      </c>
      <c r="R1280" s="21" t="str">
        <f t="shared" si="58"/>
        <v/>
      </c>
      <c r="S1280" s="23" t="str">
        <f>IF($B1280="","",VLOOKUP($C1280,Настройки!$A$11:$L$17,9,FALSE))</f>
        <v/>
      </c>
      <c r="T1280" s="23" t="str">
        <f t="shared" si="59"/>
        <v/>
      </c>
    </row>
    <row r="1281" spans="1:20" x14ac:dyDescent="0.3">
      <c r="A1281" s="20">
        <f>Тех_Движение!$A$1278</f>
        <v>1277</v>
      </c>
      <c r="B1281" s="20" t="str">
        <f>IF(Тех_Движение!$F$1278&gt;0,Тех_Движение!$I$1278,"")</f>
        <v/>
      </c>
      <c r="C1281" s="20" t="str">
        <f>IF($B1281="","",Тех_Движение!$D$1278)</f>
        <v/>
      </c>
      <c r="D1281" s="9" t="str">
        <f>IF($B1281="","",Тех_Движение!$B$1278)</f>
        <v/>
      </c>
      <c r="E1281" s="21" t="str">
        <f>IF($B1281="","",Тех_Движение!$F$1278)</f>
        <v/>
      </c>
      <c r="F1281" s="21" t="str">
        <f>IF($B1281="","",SUMIFS($E$5:$E1280,$C$5:$C1280,$C1281))</f>
        <v/>
      </c>
      <c r="G1281" s="21" t="str">
        <f>IF($B1281="","",MAX(0,$E1281-MAX(0,SUMIFS(Тех_Движение!$G$2:$G$5111,Тех_Движение!$D$2:$D$5111,$C1281,Тех_Движение!$B$2:$B$5111,"&lt;="&amp;Настройки!$B$5-1)-$F1281)))</f>
        <v/>
      </c>
      <c r="H1281" s="21" t="str">
        <f>IF($B1281="","",IF(AND($D1281&gt;=Настройки!$B$5,$D1281&lt;=Настройки!$B$6),$E1281,0))</f>
        <v/>
      </c>
      <c r="I1281" s="21" t="str">
        <f t="shared" si="57"/>
        <v/>
      </c>
      <c r="J1281" s="21" t="str">
        <f>IF($B1281="","",MAX(0,$E1281-MAX(0,SUMIFS(Тех_Движение!$G$2:$G$5111,Тех_Движение!$D$2:$D$5111,$C1281,Тех_Движение!$B$2:$B$5111,"&lt;="&amp;Настройки!$B$6)-$F1281)))</f>
        <v/>
      </c>
      <c r="K1281" s="21" t="e">
        <f>IF(OR($B1281="",K$3&lt;$D1281+Настройки!$B$7),0,MAX(0,$E1281-MAX(0,SUMIFS(Тех_Движение!$G$2:$G$5111,Тех_Движение!$D$2:$D$5111,$C1281,Тех_Движение!$B$2:$B$5111,"&lt;="&amp;K$3)-$F1281)))</f>
        <v>#VALUE!</v>
      </c>
      <c r="L1281" s="21" t="e">
        <f>IF(OR($B1281="",L$3&lt;$D1281+Настройки!$B$7),0,MAX(0,$E1281-MAX(0,SUMIFS(Тех_Движение!$G$2:$G$5111,Тех_Движение!$D$2:$D$5111,$C1281,Тех_Движение!$B$2:$B$5111,"&lt;="&amp;L$3)-$F1281)))</f>
        <v>#VALUE!</v>
      </c>
      <c r="M1281" s="21" t="e">
        <f>IF(OR($B1281="",M$3&lt;$D1281+Настройки!$B$7),0,MAX(0,$E1281-MAX(0,SUMIFS(Тех_Движение!$G$2:$G$5111,Тех_Движение!$D$2:$D$5111,$C1281,Тех_Движение!$B$2:$B$5111,"&lt;="&amp;M$3)-$F1281)))</f>
        <v>#VALUE!</v>
      </c>
      <c r="N1281" s="21" t="e">
        <f>IF(OR($B1281="",N$3&lt;$D1281+Настройки!$B$7),0,MAX(0,$E1281-MAX(0,SUMIFS(Тех_Движение!$G$2:$G$5111,Тех_Движение!$D$2:$D$5111,$C1281,Тех_Движение!$B$2:$B$5111,"&lt;="&amp;N$3)-$F1281)))</f>
        <v>#VALUE!</v>
      </c>
      <c r="O1281" s="21" t="e">
        <f>IF(OR($B1281="",O$3&lt;$D1281+Настройки!$B$7),0,MAX(0,$E1281-MAX(0,SUMIFS(Тех_Движение!$G$2:$G$5111,Тех_Движение!$D$2:$D$5111,$C1281,Тех_Движение!$B$2:$B$5111,"&lt;="&amp;O$3)-$F1281)))</f>
        <v>#VALUE!</v>
      </c>
      <c r="P1281" s="21" t="e">
        <f>IF(OR($B1281="",P$3&lt;$D1281+Настройки!$B$7),0,MAX(0,$E1281-MAX(0,SUMIFS(Тех_Движение!$G$2:$G$5111,Тех_Движение!$D$2:$D$5111,$C1281,Тех_Движение!$B$2:$B$5111,"&lt;="&amp;P$3)-$F1281)))</f>
        <v>#VALUE!</v>
      </c>
      <c r="Q1281" s="21" t="e">
        <f>IF(OR($B1281="",Q$3&lt;$D1281+Настройки!$B$7),0,MAX(0,$E1281-MAX(0,SUMIFS(Тех_Движение!$G$2:$G$5111,Тех_Движение!$D$2:$D$5111,$C1281,Тех_Движение!$B$2:$B$5111,"&lt;="&amp;Q$3)-$F1281)))</f>
        <v>#VALUE!</v>
      </c>
      <c r="R1281" s="21" t="str">
        <f t="shared" si="58"/>
        <v/>
      </c>
      <c r="S1281" s="23" t="str">
        <f>IF($B1281="","",VLOOKUP($C1281,Настройки!$A$11:$L$17,9,FALSE))</f>
        <v/>
      </c>
      <c r="T1281" s="23" t="str">
        <f t="shared" si="59"/>
        <v/>
      </c>
    </row>
    <row r="1282" spans="1:20" x14ac:dyDescent="0.3">
      <c r="A1282" s="20">
        <f>Тех_Движение!$A$1279</f>
        <v>1278</v>
      </c>
      <c r="B1282" s="20" t="str">
        <f>IF(Тех_Движение!$F$1279&gt;0,Тех_Движение!$I$1279,"")</f>
        <v/>
      </c>
      <c r="C1282" s="20" t="str">
        <f>IF($B1282="","",Тех_Движение!$D$1279)</f>
        <v/>
      </c>
      <c r="D1282" s="9" t="str">
        <f>IF($B1282="","",Тех_Движение!$B$1279)</f>
        <v/>
      </c>
      <c r="E1282" s="21" t="str">
        <f>IF($B1282="","",Тех_Движение!$F$1279)</f>
        <v/>
      </c>
      <c r="F1282" s="21" t="str">
        <f>IF($B1282="","",SUMIFS($E$5:$E1281,$C$5:$C1281,$C1282))</f>
        <v/>
      </c>
      <c r="G1282" s="21" t="str">
        <f>IF($B1282="","",MAX(0,$E1282-MAX(0,SUMIFS(Тех_Движение!$G$2:$G$5111,Тех_Движение!$D$2:$D$5111,$C1282,Тех_Движение!$B$2:$B$5111,"&lt;="&amp;Настройки!$B$5-1)-$F1282)))</f>
        <v/>
      </c>
      <c r="H1282" s="21" t="str">
        <f>IF($B1282="","",IF(AND($D1282&gt;=Настройки!$B$5,$D1282&lt;=Настройки!$B$6),$E1282,0))</f>
        <v/>
      </c>
      <c r="I1282" s="21" t="str">
        <f t="shared" si="57"/>
        <v/>
      </c>
      <c r="J1282" s="21" t="str">
        <f>IF($B1282="","",MAX(0,$E1282-MAX(0,SUMIFS(Тех_Движение!$G$2:$G$5111,Тех_Движение!$D$2:$D$5111,$C1282,Тех_Движение!$B$2:$B$5111,"&lt;="&amp;Настройки!$B$6)-$F1282)))</f>
        <v/>
      </c>
      <c r="K1282" s="21" t="e">
        <f>IF(OR($B1282="",K$3&lt;$D1282+Настройки!$B$7),0,MAX(0,$E1282-MAX(0,SUMIFS(Тех_Движение!$G$2:$G$5111,Тех_Движение!$D$2:$D$5111,$C1282,Тех_Движение!$B$2:$B$5111,"&lt;="&amp;K$3)-$F1282)))</f>
        <v>#VALUE!</v>
      </c>
      <c r="L1282" s="21" t="e">
        <f>IF(OR($B1282="",L$3&lt;$D1282+Настройки!$B$7),0,MAX(0,$E1282-MAX(0,SUMIFS(Тех_Движение!$G$2:$G$5111,Тех_Движение!$D$2:$D$5111,$C1282,Тех_Движение!$B$2:$B$5111,"&lt;="&amp;L$3)-$F1282)))</f>
        <v>#VALUE!</v>
      </c>
      <c r="M1282" s="21" t="e">
        <f>IF(OR($B1282="",M$3&lt;$D1282+Настройки!$B$7),0,MAX(0,$E1282-MAX(0,SUMIFS(Тех_Движение!$G$2:$G$5111,Тех_Движение!$D$2:$D$5111,$C1282,Тех_Движение!$B$2:$B$5111,"&lt;="&amp;M$3)-$F1282)))</f>
        <v>#VALUE!</v>
      </c>
      <c r="N1282" s="21" t="e">
        <f>IF(OR($B1282="",N$3&lt;$D1282+Настройки!$B$7),0,MAX(0,$E1282-MAX(0,SUMIFS(Тех_Движение!$G$2:$G$5111,Тех_Движение!$D$2:$D$5111,$C1282,Тех_Движение!$B$2:$B$5111,"&lt;="&amp;N$3)-$F1282)))</f>
        <v>#VALUE!</v>
      </c>
      <c r="O1282" s="21" t="e">
        <f>IF(OR($B1282="",O$3&lt;$D1282+Настройки!$B$7),0,MAX(0,$E1282-MAX(0,SUMIFS(Тех_Движение!$G$2:$G$5111,Тех_Движение!$D$2:$D$5111,$C1282,Тех_Движение!$B$2:$B$5111,"&lt;="&amp;O$3)-$F1282)))</f>
        <v>#VALUE!</v>
      </c>
      <c r="P1282" s="21" t="e">
        <f>IF(OR($B1282="",P$3&lt;$D1282+Настройки!$B$7),0,MAX(0,$E1282-MAX(0,SUMIFS(Тех_Движение!$G$2:$G$5111,Тех_Движение!$D$2:$D$5111,$C1282,Тех_Движение!$B$2:$B$5111,"&lt;="&amp;P$3)-$F1282)))</f>
        <v>#VALUE!</v>
      </c>
      <c r="Q1282" s="21" t="e">
        <f>IF(OR($B1282="",Q$3&lt;$D1282+Настройки!$B$7),0,MAX(0,$E1282-MAX(0,SUMIFS(Тех_Движение!$G$2:$G$5111,Тех_Движение!$D$2:$D$5111,$C1282,Тех_Движение!$B$2:$B$5111,"&lt;="&amp;Q$3)-$F1282)))</f>
        <v>#VALUE!</v>
      </c>
      <c r="R1282" s="21" t="str">
        <f t="shared" si="58"/>
        <v/>
      </c>
      <c r="S1282" s="23" t="str">
        <f>IF($B1282="","",VLOOKUP($C1282,Настройки!$A$11:$L$17,9,FALSE))</f>
        <v/>
      </c>
      <c r="T1282" s="23" t="str">
        <f t="shared" si="59"/>
        <v/>
      </c>
    </row>
    <row r="1283" spans="1:20" x14ac:dyDescent="0.3">
      <c r="A1283" s="20">
        <f>Тех_Движение!$A$1280</f>
        <v>1279</v>
      </c>
      <c r="B1283" s="20" t="str">
        <f>IF(Тех_Движение!$F$1280&gt;0,Тех_Движение!$I$1280,"")</f>
        <v/>
      </c>
      <c r="C1283" s="20" t="str">
        <f>IF($B1283="","",Тех_Движение!$D$1280)</f>
        <v/>
      </c>
      <c r="D1283" s="9" t="str">
        <f>IF($B1283="","",Тех_Движение!$B$1280)</f>
        <v/>
      </c>
      <c r="E1283" s="21" t="str">
        <f>IF($B1283="","",Тех_Движение!$F$1280)</f>
        <v/>
      </c>
      <c r="F1283" s="21" t="str">
        <f>IF($B1283="","",SUMIFS($E$5:$E1282,$C$5:$C1282,$C1283))</f>
        <v/>
      </c>
      <c r="G1283" s="21" t="str">
        <f>IF($B1283="","",MAX(0,$E1283-MAX(0,SUMIFS(Тех_Движение!$G$2:$G$5111,Тех_Движение!$D$2:$D$5111,$C1283,Тех_Движение!$B$2:$B$5111,"&lt;="&amp;Настройки!$B$5-1)-$F1283)))</f>
        <v/>
      </c>
      <c r="H1283" s="21" t="str">
        <f>IF($B1283="","",IF(AND($D1283&gt;=Настройки!$B$5,$D1283&lt;=Настройки!$B$6),$E1283,0))</f>
        <v/>
      </c>
      <c r="I1283" s="21" t="str">
        <f t="shared" si="57"/>
        <v/>
      </c>
      <c r="J1283" s="21" t="str">
        <f>IF($B1283="","",MAX(0,$E1283-MAX(0,SUMIFS(Тех_Движение!$G$2:$G$5111,Тех_Движение!$D$2:$D$5111,$C1283,Тех_Движение!$B$2:$B$5111,"&lt;="&amp;Настройки!$B$6)-$F1283)))</f>
        <v/>
      </c>
      <c r="K1283" s="21" t="e">
        <f>IF(OR($B1283="",K$3&lt;$D1283+Настройки!$B$7),0,MAX(0,$E1283-MAX(0,SUMIFS(Тех_Движение!$G$2:$G$5111,Тех_Движение!$D$2:$D$5111,$C1283,Тех_Движение!$B$2:$B$5111,"&lt;="&amp;K$3)-$F1283)))</f>
        <v>#VALUE!</v>
      </c>
      <c r="L1283" s="21" t="e">
        <f>IF(OR($B1283="",L$3&lt;$D1283+Настройки!$B$7),0,MAX(0,$E1283-MAX(0,SUMIFS(Тех_Движение!$G$2:$G$5111,Тех_Движение!$D$2:$D$5111,$C1283,Тех_Движение!$B$2:$B$5111,"&lt;="&amp;L$3)-$F1283)))</f>
        <v>#VALUE!</v>
      </c>
      <c r="M1283" s="21" t="e">
        <f>IF(OR($B1283="",M$3&lt;$D1283+Настройки!$B$7),0,MAX(0,$E1283-MAX(0,SUMIFS(Тех_Движение!$G$2:$G$5111,Тех_Движение!$D$2:$D$5111,$C1283,Тех_Движение!$B$2:$B$5111,"&lt;="&amp;M$3)-$F1283)))</f>
        <v>#VALUE!</v>
      </c>
      <c r="N1283" s="21" t="e">
        <f>IF(OR($B1283="",N$3&lt;$D1283+Настройки!$B$7),0,MAX(0,$E1283-MAX(0,SUMIFS(Тех_Движение!$G$2:$G$5111,Тех_Движение!$D$2:$D$5111,$C1283,Тех_Движение!$B$2:$B$5111,"&lt;="&amp;N$3)-$F1283)))</f>
        <v>#VALUE!</v>
      </c>
      <c r="O1283" s="21" t="e">
        <f>IF(OR($B1283="",O$3&lt;$D1283+Настройки!$B$7),0,MAX(0,$E1283-MAX(0,SUMIFS(Тех_Движение!$G$2:$G$5111,Тех_Движение!$D$2:$D$5111,$C1283,Тех_Движение!$B$2:$B$5111,"&lt;="&amp;O$3)-$F1283)))</f>
        <v>#VALUE!</v>
      </c>
      <c r="P1283" s="21" t="e">
        <f>IF(OR($B1283="",P$3&lt;$D1283+Настройки!$B$7),0,MAX(0,$E1283-MAX(0,SUMIFS(Тех_Движение!$G$2:$G$5111,Тех_Движение!$D$2:$D$5111,$C1283,Тех_Движение!$B$2:$B$5111,"&lt;="&amp;P$3)-$F1283)))</f>
        <v>#VALUE!</v>
      </c>
      <c r="Q1283" s="21" t="e">
        <f>IF(OR($B1283="",Q$3&lt;$D1283+Настройки!$B$7),0,MAX(0,$E1283-MAX(0,SUMIFS(Тех_Движение!$G$2:$G$5111,Тех_Движение!$D$2:$D$5111,$C1283,Тех_Движение!$B$2:$B$5111,"&lt;="&amp;Q$3)-$F1283)))</f>
        <v>#VALUE!</v>
      </c>
      <c r="R1283" s="21" t="str">
        <f t="shared" si="58"/>
        <v/>
      </c>
      <c r="S1283" s="23" t="str">
        <f>IF($B1283="","",VLOOKUP($C1283,Настройки!$A$11:$L$17,9,FALSE))</f>
        <v/>
      </c>
      <c r="T1283" s="23" t="str">
        <f t="shared" si="59"/>
        <v/>
      </c>
    </row>
    <row r="1284" spans="1:20" x14ac:dyDescent="0.3">
      <c r="A1284" s="20">
        <f>Тех_Движение!$A$1281</f>
        <v>1280</v>
      </c>
      <c r="B1284" s="20" t="str">
        <f>IF(Тех_Движение!$F$1281&gt;0,Тех_Движение!$I$1281,"")</f>
        <v/>
      </c>
      <c r="C1284" s="20" t="str">
        <f>IF($B1284="","",Тех_Движение!$D$1281)</f>
        <v/>
      </c>
      <c r="D1284" s="9" t="str">
        <f>IF($B1284="","",Тех_Движение!$B$1281)</f>
        <v/>
      </c>
      <c r="E1284" s="21" t="str">
        <f>IF($B1284="","",Тех_Движение!$F$1281)</f>
        <v/>
      </c>
      <c r="F1284" s="21" t="str">
        <f>IF($B1284="","",SUMIFS($E$5:$E1283,$C$5:$C1283,$C1284))</f>
        <v/>
      </c>
      <c r="G1284" s="21" t="str">
        <f>IF($B1284="","",MAX(0,$E1284-MAX(0,SUMIFS(Тех_Движение!$G$2:$G$5111,Тех_Движение!$D$2:$D$5111,$C1284,Тех_Движение!$B$2:$B$5111,"&lt;="&amp;Настройки!$B$5-1)-$F1284)))</f>
        <v/>
      </c>
      <c r="H1284" s="21" t="str">
        <f>IF($B1284="","",IF(AND($D1284&gt;=Настройки!$B$5,$D1284&lt;=Настройки!$B$6),$E1284,0))</f>
        <v/>
      </c>
      <c r="I1284" s="21" t="str">
        <f t="shared" si="57"/>
        <v/>
      </c>
      <c r="J1284" s="21" t="str">
        <f>IF($B1284="","",MAX(0,$E1284-MAX(0,SUMIFS(Тех_Движение!$G$2:$G$5111,Тех_Движение!$D$2:$D$5111,$C1284,Тех_Движение!$B$2:$B$5111,"&lt;="&amp;Настройки!$B$6)-$F1284)))</f>
        <v/>
      </c>
      <c r="K1284" s="21" t="e">
        <f>IF(OR($B1284="",K$3&lt;$D1284+Настройки!$B$7),0,MAX(0,$E1284-MAX(0,SUMIFS(Тех_Движение!$G$2:$G$5111,Тех_Движение!$D$2:$D$5111,$C1284,Тех_Движение!$B$2:$B$5111,"&lt;="&amp;K$3)-$F1284)))</f>
        <v>#VALUE!</v>
      </c>
      <c r="L1284" s="21" t="e">
        <f>IF(OR($B1284="",L$3&lt;$D1284+Настройки!$B$7),0,MAX(0,$E1284-MAX(0,SUMIFS(Тех_Движение!$G$2:$G$5111,Тех_Движение!$D$2:$D$5111,$C1284,Тех_Движение!$B$2:$B$5111,"&lt;="&amp;L$3)-$F1284)))</f>
        <v>#VALUE!</v>
      </c>
      <c r="M1284" s="21" t="e">
        <f>IF(OR($B1284="",M$3&lt;$D1284+Настройки!$B$7),0,MAX(0,$E1284-MAX(0,SUMIFS(Тех_Движение!$G$2:$G$5111,Тех_Движение!$D$2:$D$5111,$C1284,Тех_Движение!$B$2:$B$5111,"&lt;="&amp;M$3)-$F1284)))</f>
        <v>#VALUE!</v>
      </c>
      <c r="N1284" s="21" t="e">
        <f>IF(OR($B1284="",N$3&lt;$D1284+Настройки!$B$7),0,MAX(0,$E1284-MAX(0,SUMIFS(Тех_Движение!$G$2:$G$5111,Тех_Движение!$D$2:$D$5111,$C1284,Тех_Движение!$B$2:$B$5111,"&lt;="&amp;N$3)-$F1284)))</f>
        <v>#VALUE!</v>
      </c>
      <c r="O1284" s="21" t="e">
        <f>IF(OR($B1284="",O$3&lt;$D1284+Настройки!$B$7),0,MAX(0,$E1284-MAX(0,SUMIFS(Тех_Движение!$G$2:$G$5111,Тех_Движение!$D$2:$D$5111,$C1284,Тех_Движение!$B$2:$B$5111,"&lt;="&amp;O$3)-$F1284)))</f>
        <v>#VALUE!</v>
      </c>
      <c r="P1284" s="21" t="e">
        <f>IF(OR($B1284="",P$3&lt;$D1284+Настройки!$B$7),0,MAX(0,$E1284-MAX(0,SUMIFS(Тех_Движение!$G$2:$G$5111,Тех_Движение!$D$2:$D$5111,$C1284,Тех_Движение!$B$2:$B$5111,"&lt;="&amp;P$3)-$F1284)))</f>
        <v>#VALUE!</v>
      </c>
      <c r="Q1284" s="21" t="e">
        <f>IF(OR($B1284="",Q$3&lt;$D1284+Настройки!$B$7),0,MAX(0,$E1284-MAX(0,SUMIFS(Тех_Движение!$G$2:$G$5111,Тех_Движение!$D$2:$D$5111,$C1284,Тех_Движение!$B$2:$B$5111,"&lt;="&amp;Q$3)-$F1284)))</f>
        <v>#VALUE!</v>
      </c>
      <c r="R1284" s="21" t="str">
        <f t="shared" si="58"/>
        <v/>
      </c>
      <c r="S1284" s="23" t="str">
        <f>IF($B1284="","",VLOOKUP($C1284,Настройки!$A$11:$L$17,9,FALSE))</f>
        <v/>
      </c>
      <c r="T1284" s="23" t="str">
        <f t="shared" si="59"/>
        <v/>
      </c>
    </row>
    <row r="1285" spans="1:20" x14ac:dyDescent="0.3">
      <c r="A1285" s="20">
        <f>Тех_Движение!$A$1282</f>
        <v>1281</v>
      </c>
      <c r="B1285" s="20" t="str">
        <f>IF(Тех_Движение!$F$1282&gt;0,Тех_Движение!$I$1282,"")</f>
        <v/>
      </c>
      <c r="C1285" s="20" t="str">
        <f>IF($B1285="","",Тех_Движение!$D$1282)</f>
        <v/>
      </c>
      <c r="D1285" s="9" t="str">
        <f>IF($B1285="","",Тех_Движение!$B$1282)</f>
        <v/>
      </c>
      <c r="E1285" s="21" t="str">
        <f>IF($B1285="","",Тех_Движение!$F$1282)</f>
        <v/>
      </c>
      <c r="F1285" s="21" t="str">
        <f>IF($B1285="","",SUMIFS($E$5:$E1284,$C$5:$C1284,$C1285))</f>
        <v/>
      </c>
      <c r="G1285" s="21" t="str">
        <f>IF($B1285="","",MAX(0,$E1285-MAX(0,SUMIFS(Тех_Движение!$G$2:$G$5111,Тех_Движение!$D$2:$D$5111,$C1285,Тех_Движение!$B$2:$B$5111,"&lt;="&amp;Настройки!$B$5-1)-$F1285)))</f>
        <v/>
      </c>
      <c r="H1285" s="21" t="str">
        <f>IF($B1285="","",IF(AND($D1285&gt;=Настройки!$B$5,$D1285&lt;=Настройки!$B$6),$E1285,0))</f>
        <v/>
      </c>
      <c r="I1285" s="21" t="str">
        <f t="shared" ref="I1285:I1348" si="60">IF($B1285="","",$G1285+$H1285-$J1285)</f>
        <v/>
      </c>
      <c r="J1285" s="21" t="str">
        <f>IF($B1285="","",MAX(0,$E1285-MAX(0,SUMIFS(Тех_Движение!$G$2:$G$5111,Тех_Движение!$D$2:$D$5111,$C1285,Тех_Движение!$B$2:$B$5111,"&lt;="&amp;Настройки!$B$6)-$F1285)))</f>
        <v/>
      </c>
      <c r="K1285" s="21" t="e">
        <f>IF(OR($B1285="",K$3&lt;$D1285+Настройки!$B$7),0,MAX(0,$E1285-MAX(0,SUMIFS(Тех_Движение!$G$2:$G$5111,Тех_Движение!$D$2:$D$5111,$C1285,Тех_Движение!$B$2:$B$5111,"&lt;="&amp;K$3)-$F1285)))</f>
        <v>#VALUE!</v>
      </c>
      <c r="L1285" s="21" t="e">
        <f>IF(OR($B1285="",L$3&lt;$D1285+Настройки!$B$7),0,MAX(0,$E1285-MAX(0,SUMIFS(Тех_Движение!$G$2:$G$5111,Тех_Движение!$D$2:$D$5111,$C1285,Тех_Движение!$B$2:$B$5111,"&lt;="&amp;L$3)-$F1285)))</f>
        <v>#VALUE!</v>
      </c>
      <c r="M1285" s="21" t="e">
        <f>IF(OR($B1285="",M$3&lt;$D1285+Настройки!$B$7),0,MAX(0,$E1285-MAX(0,SUMIFS(Тех_Движение!$G$2:$G$5111,Тех_Движение!$D$2:$D$5111,$C1285,Тех_Движение!$B$2:$B$5111,"&lt;="&amp;M$3)-$F1285)))</f>
        <v>#VALUE!</v>
      </c>
      <c r="N1285" s="21" t="e">
        <f>IF(OR($B1285="",N$3&lt;$D1285+Настройки!$B$7),0,MAX(0,$E1285-MAX(0,SUMIFS(Тех_Движение!$G$2:$G$5111,Тех_Движение!$D$2:$D$5111,$C1285,Тех_Движение!$B$2:$B$5111,"&lt;="&amp;N$3)-$F1285)))</f>
        <v>#VALUE!</v>
      </c>
      <c r="O1285" s="21" t="e">
        <f>IF(OR($B1285="",O$3&lt;$D1285+Настройки!$B$7),0,MAX(0,$E1285-MAX(0,SUMIFS(Тех_Движение!$G$2:$G$5111,Тех_Движение!$D$2:$D$5111,$C1285,Тех_Движение!$B$2:$B$5111,"&lt;="&amp;O$3)-$F1285)))</f>
        <v>#VALUE!</v>
      </c>
      <c r="P1285" s="21" t="e">
        <f>IF(OR($B1285="",P$3&lt;$D1285+Настройки!$B$7),0,MAX(0,$E1285-MAX(0,SUMIFS(Тех_Движение!$G$2:$G$5111,Тех_Движение!$D$2:$D$5111,$C1285,Тех_Движение!$B$2:$B$5111,"&lt;="&amp;P$3)-$F1285)))</f>
        <v>#VALUE!</v>
      </c>
      <c r="Q1285" s="21" t="e">
        <f>IF(OR($B1285="",Q$3&lt;$D1285+Настройки!$B$7),0,MAX(0,$E1285-MAX(0,SUMIFS(Тех_Движение!$G$2:$G$5111,Тех_Движение!$D$2:$D$5111,$C1285,Тех_Движение!$B$2:$B$5111,"&lt;="&amp;Q$3)-$F1285)))</f>
        <v>#VALUE!</v>
      </c>
      <c r="R1285" s="21" t="str">
        <f t="shared" ref="R1285:R1348" si="61">IF($B1285="","",SUM($K1285:$Q1285))</f>
        <v/>
      </c>
      <c r="S1285" s="23" t="str">
        <f>IF($B1285="","",VLOOKUP($C1285,Настройки!$A$11:$L$17,9,FALSE))</f>
        <v/>
      </c>
      <c r="T1285" s="23" t="str">
        <f t="shared" ref="T1285:T1348" si="62">IF($B1285="","",$R1285*$S1285)</f>
        <v/>
      </c>
    </row>
    <row r="1286" spans="1:20" x14ac:dyDescent="0.3">
      <c r="A1286" s="20">
        <f>Тех_Движение!$A$1283</f>
        <v>1282</v>
      </c>
      <c r="B1286" s="20" t="str">
        <f>IF(Тех_Движение!$F$1283&gt;0,Тех_Движение!$I$1283,"")</f>
        <v/>
      </c>
      <c r="C1286" s="20" t="str">
        <f>IF($B1286="","",Тех_Движение!$D$1283)</f>
        <v/>
      </c>
      <c r="D1286" s="9" t="str">
        <f>IF($B1286="","",Тех_Движение!$B$1283)</f>
        <v/>
      </c>
      <c r="E1286" s="21" t="str">
        <f>IF($B1286="","",Тех_Движение!$F$1283)</f>
        <v/>
      </c>
      <c r="F1286" s="21" t="str">
        <f>IF($B1286="","",SUMIFS($E$5:$E1285,$C$5:$C1285,$C1286))</f>
        <v/>
      </c>
      <c r="G1286" s="21" t="str">
        <f>IF($B1286="","",MAX(0,$E1286-MAX(0,SUMIFS(Тех_Движение!$G$2:$G$5111,Тех_Движение!$D$2:$D$5111,$C1286,Тех_Движение!$B$2:$B$5111,"&lt;="&amp;Настройки!$B$5-1)-$F1286)))</f>
        <v/>
      </c>
      <c r="H1286" s="21" t="str">
        <f>IF($B1286="","",IF(AND($D1286&gt;=Настройки!$B$5,$D1286&lt;=Настройки!$B$6),$E1286,0))</f>
        <v/>
      </c>
      <c r="I1286" s="21" t="str">
        <f t="shared" si="60"/>
        <v/>
      </c>
      <c r="J1286" s="21" t="str">
        <f>IF($B1286="","",MAX(0,$E1286-MAX(0,SUMIFS(Тех_Движение!$G$2:$G$5111,Тех_Движение!$D$2:$D$5111,$C1286,Тех_Движение!$B$2:$B$5111,"&lt;="&amp;Настройки!$B$6)-$F1286)))</f>
        <v/>
      </c>
      <c r="K1286" s="21" t="e">
        <f>IF(OR($B1286="",K$3&lt;$D1286+Настройки!$B$7),0,MAX(0,$E1286-MAX(0,SUMIFS(Тех_Движение!$G$2:$G$5111,Тех_Движение!$D$2:$D$5111,$C1286,Тех_Движение!$B$2:$B$5111,"&lt;="&amp;K$3)-$F1286)))</f>
        <v>#VALUE!</v>
      </c>
      <c r="L1286" s="21" t="e">
        <f>IF(OR($B1286="",L$3&lt;$D1286+Настройки!$B$7),0,MAX(0,$E1286-MAX(0,SUMIFS(Тех_Движение!$G$2:$G$5111,Тех_Движение!$D$2:$D$5111,$C1286,Тех_Движение!$B$2:$B$5111,"&lt;="&amp;L$3)-$F1286)))</f>
        <v>#VALUE!</v>
      </c>
      <c r="M1286" s="21" t="e">
        <f>IF(OR($B1286="",M$3&lt;$D1286+Настройки!$B$7),0,MAX(0,$E1286-MAX(0,SUMIFS(Тех_Движение!$G$2:$G$5111,Тех_Движение!$D$2:$D$5111,$C1286,Тех_Движение!$B$2:$B$5111,"&lt;="&amp;M$3)-$F1286)))</f>
        <v>#VALUE!</v>
      </c>
      <c r="N1286" s="21" t="e">
        <f>IF(OR($B1286="",N$3&lt;$D1286+Настройки!$B$7),0,MAX(0,$E1286-MAX(0,SUMIFS(Тех_Движение!$G$2:$G$5111,Тех_Движение!$D$2:$D$5111,$C1286,Тех_Движение!$B$2:$B$5111,"&lt;="&amp;N$3)-$F1286)))</f>
        <v>#VALUE!</v>
      </c>
      <c r="O1286" s="21" t="e">
        <f>IF(OR($B1286="",O$3&lt;$D1286+Настройки!$B$7),0,MAX(0,$E1286-MAX(0,SUMIFS(Тех_Движение!$G$2:$G$5111,Тех_Движение!$D$2:$D$5111,$C1286,Тех_Движение!$B$2:$B$5111,"&lt;="&amp;O$3)-$F1286)))</f>
        <v>#VALUE!</v>
      </c>
      <c r="P1286" s="21" t="e">
        <f>IF(OR($B1286="",P$3&lt;$D1286+Настройки!$B$7),0,MAX(0,$E1286-MAX(0,SUMIFS(Тех_Движение!$G$2:$G$5111,Тех_Движение!$D$2:$D$5111,$C1286,Тех_Движение!$B$2:$B$5111,"&lt;="&amp;P$3)-$F1286)))</f>
        <v>#VALUE!</v>
      </c>
      <c r="Q1286" s="21" t="e">
        <f>IF(OR($B1286="",Q$3&lt;$D1286+Настройки!$B$7),0,MAX(0,$E1286-MAX(0,SUMIFS(Тех_Движение!$G$2:$G$5111,Тех_Движение!$D$2:$D$5111,$C1286,Тех_Движение!$B$2:$B$5111,"&lt;="&amp;Q$3)-$F1286)))</f>
        <v>#VALUE!</v>
      </c>
      <c r="R1286" s="21" t="str">
        <f t="shared" si="61"/>
        <v/>
      </c>
      <c r="S1286" s="23" t="str">
        <f>IF($B1286="","",VLOOKUP($C1286,Настройки!$A$11:$L$17,9,FALSE))</f>
        <v/>
      </c>
      <c r="T1286" s="23" t="str">
        <f t="shared" si="62"/>
        <v/>
      </c>
    </row>
    <row r="1287" spans="1:20" x14ac:dyDescent="0.3">
      <c r="A1287" s="20">
        <f>Тех_Движение!$A$1284</f>
        <v>1283</v>
      </c>
      <c r="B1287" s="20" t="str">
        <f>IF(Тех_Движение!$F$1284&gt;0,Тех_Движение!$I$1284,"")</f>
        <v/>
      </c>
      <c r="C1287" s="20" t="str">
        <f>IF($B1287="","",Тех_Движение!$D$1284)</f>
        <v/>
      </c>
      <c r="D1287" s="9" t="str">
        <f>IF($B1287="","",Тех_Движение!$B$1284)</f>
        <v/>
      </c>
      <c r="E1287" s="21" t="str">
        <f>IF($B1287="","",Тех_Движение!$F$1284)</f>
        <v/>
      </c>
      <c r="F1287" s="21" t="str">
        <f>IF($B1287="","",SUMIFS($E$5:$E1286,$C$5:$C1286,$C1287))</f>
        <v/>
      </c>
      <c r="G1287" s="21" t="str">
        <f>IF($B1287="","",MAX(0,$E1287-MAX(0,SUMIFS(Тех_Движение!$G$2:$G$5111,Тех_Движение!$D$2:$D$5111,$C1287,Тех_Движение!$B$2:$B$5111,"&lt;="&amp;Настройки!$B$5-1)-$F1287)))</f>
        <v/>
      </c>
      <c r="H1287" s="21" t="str">
        <f>IF($B1287="","",IF(AND($D1287&gt;=Настройки!$B$5,$D1287&lt;=Настройки!$B$6),$E1287,0))</f>
        <v/>
      </c>
      <c r="I1287" s="21" t="str">
        <f t="shared" si="60"/>
        <v/>
      </c>
      <c r="J1287" s="21" t="str">
        <f>IF($B1287="","",MAX(0,$E1287-MAX(0,SUMIFS(Тех_Движение!$G$2:$G$5111,Тех_Движение!$D$2:$D$5111,$C1287,Тех_Движение!$B$2:$B$5111,"&lt;="&amp;Настройки!$B$6)-$F1287)))</f>
        <v/>
      </c>
      <c r="K1287" s="21" t="e">
        <f>IF(OR($B1287="",K$3&lt;$D1287+Настройки!$B$7),0,MAX(0,$E1287-MAX(0,SUMIFS(Тех_Движение!$G$2:$G$5111,Тех_Движение!$D$2:$D$5111,$C1287,Тех_Движение!$B$2:$B$5111,"&lt;="&amp;K$3)-$F1287)))</f>
        <v>#VALUE!</v>
      </c>
      <c r="L1287" s="21" t="e">
        <f>IF(OR($B1287="",L$3&lt;$D1287+Настройки!$B$7),0,MAX(0,$E1287-MAX(0,SUMIFS(Тех_Движение!$G$2:$G$5111,Тех_Движение!$D$2:$D$5111,$C1287,Тех_Движение!$B$2:$B$5111,"&lt;="&amp;L$3)-$F1287)))</f>
        <v>#VALUE!</v>
      </c>
      <c r="M1287" s="21" t="e">
        <f>IF(OR($B1287="",M$3&lt;$D1287+Настройки!$B$7),0,MAX(0,$E1287-MAX(0,SUMIFS(Тех_Движение!$G$2:$G$5111,Тех_Движение!$D$2:$D$5111,$C1287,Тех_Движение!$B$2:$B$5111,"&lt;="&amp;M$3)-$F1287)))</f>
        <v>#VALUE!</v>
      </c>
      <c r="N1287" s="21" t="e">
        <f>IF(OR($B1287="",N$3&lt;$D1287+Настройки!$B$7),0,MAX(0,$E1287-MAX(0,SUMIFS(Тех_Движение!$G$2:$G$5111,Тех_Движение!$D$2:$D$5111,$C1287,Тех_Движение!$B$2:$B$5111,"&lt;="&amp;N$3)-$F1287)))</f>
        <v>#VALUE!</v>
      </c>
      <c r="O1287" s="21" t="e">
        <f>IF(OR($B1287="",O$3&lt;$D1287+Настройки!$B$7),0,MAX(0,$E1287-MAX(0,SUMIFS(Тех_Движение!$G$2:$G$5111,Тех_Движение!$D$2:$D$5111,$C1287,Тех_Движение!$B$2:$B$5111,"&lt;="&amp;O$3)-$F1287)))</f>
        <v>#VALUE!</v>
      </c>
      <c r="P1287" s="21" t="e">
        <f>IF(OR($B1287="",P$3&lt;$D1287+Настройки!$B$7),0,MAX(0,$E1287-MAX(0,SUMIFS(Тех_Движение!$G$2:$G$5111,Тех_Движение!$D$2:$D$5111,$C1287,Тех_Движение!$B$2:$B$5111,"&lt;="&amp;P$3)-$F1287)))</f>
        <v>#VALUE!</v>
      </c>
      <c r="Q1287" s="21" t="e">
        <f>IF(OR($B1287="",Q$3&lt;$D1287+Настройки!$B$7),0,MAX(0,$E1287-MAX(0,SUMIFS(Тех_Движение!$G$2:$G$5111,Тех_Движение!$D$2:$D$5111,$C1287,Тех_Движение!$B$2:$B$5111,"&lt;="&amp;Q$3)-$F1287)))</f>
        <v>#VALUE!</v>
      </c>
      <c r="R1287" s="21" t="str">
        <f t="shared" si="61"/>
        <v/>
      </c>
      <c r="S1287" s="23" t="str">
        <f>IF($B1287="","",VLOOKUP($C1287,Настройки!$A$11:$L$17,9,FALSE))</f>
        <v/>
      </c>
      <c r="T1287" s="23" t="str">
        <f t="shared" si="62"/>
        <v/>
      </c>
    </row>
    <row r="1288" spans="1:20" x14ac:dyDescent="0.3">
      <c r="A1288" s="20">
        <f>Тех_Движение!$A$1285</f>
        <v>1284</v>
      </c>
      <c r="B1288" s="20" t="str">
        <f>IF(Тех_Движение!$F$1285&gt;0,Тех_Движение!$I$1285,"")</f>
        <v/>
      </c>
      <c r="C1288" s="20" t="str">
        <f>IF($B1288="","",Тех_Движение!$D$1285)</f>
        <v/>
      </c>
      <c r="D1288" s="9" t="str">
        <f>IF($B1288="","",Тех_Движение!$B$1285)</f>
        <v/>
      </c>
      <c r="E1288" s="21" t="str">
        <f>IF($B1288="","",Тех_Движение!$F$1285)</f>
        <v/>
      </c>
      <c r="F1288" s="21" t="str">
        <f>IF($B1288="","",SUMIFS($E$5:$E1287,$C$5:$C1287,$C1288))</f>
        <v/>
      </c>
      <c r="G1288" s="21" t="str">
        <f>IF($B1288="","",MAX(0,$E1288-MAX(0,SUMIFS(Тех_Движение!$G$2:$G$5111,Тех_Движение!$D$2:$D$5111,$C1288,Тех_Движение!$B$2:$B$5111,"&lt;="&amp;Настройки!$B$5-1)-$F1288)))</f>
        <v/>
      </c>
      <c r="H1288" s="21" t="str">
        <f>IF($B1288="","",IF(AND($D1288&gt;=Настройки!$B$5,$D1288&lt;=Настройки!$B$6),$E1288,0))</f>
        <v/>
      </c>
      <c r="I1288" s="21" t="str">
        <f t="shared" si="60"/>
        <v/>
      </c>
      <c r="J1288" s="21" t="str">
        <f>IF($B1288="","",MAX(0,$E1288-MAX(0,SUMIFS(Тех_Движение!$G$2:$G$5111,Тех_Движение!$D$2:$D$5111,$C1288,Тех_Движение!$B$2:$B$5111,"&lt;="&amp;Настройки!$B$6)-$F1288)))</f>
        <v/>
      </c>
      <c r="K1288" s="21" t="e">
        <f>IF(OR($B1288="",K$3&lt;$D1288+Настройки!$B$7),0,MAX(0,$E1288-MAX(0,SUMIFS(Тех_Движение!$G$2:$G$5111,Тех_Движение!$D$2:$D$5111,$C1288,Тех_Движение!$B$2:$B$5111,"&lt;="&amp;K$3)-$F1288)))</f>
        <v>#VALUE!</v>
      </c>
      <c r="L1288" s="21" t="e">
        <f>IF(OR($B1288="",L$3&lt;$D1288+Настройки!$B$7),0,MAX(0,$E1288-MAX(0,SUMIFS(Тех_Движение!$G$2:$G$5111,Тех_Движение!$D$2:$D$5111,$C1288,Тех_Движение!$B$2:$B$5111,"&lt;="&amp;L$3)-$F1288)))</f>
        <v>#VALUE!</v>
      </c>
      <c r="M1288" s="21" t="e">
        <f>IF(OR($B1288="",M$3&lt;$D1288+Настройки!$B$7),0,MAX(0,$E1288-MAX(0,SUMIFS(Тех_Движение!$G$2:$G$5111,Тех_Движение!$D$2:$D$5111,$C1288,Тех_Движение!$B$2:$B$5111,"&lt;="&amp;M$3)-$F1288)))</f>
        <v>#VALUE!</v>
      </c>
      <c r="N1288" s="21" t="e">
        <f>IF(OR($B1288="",N$3&lt;$D1288+Настройки!$B$7),0,MAX(0,$E1288-MAX(0,SUMIFS(Тех_Движение!$G$2:$G$5111,Тех_Движение!$D$2:$D$5111,$C1288,Тех_Движение!$B$2:$B$5111,"&lt;="&amp;N$3)-$F1288)))</f>
        <v>#VALUE!</v>
      </c>
      <c r="O1288" s="21" t="e">
        <f>IF(OR($B1288="",O$3&lt;$D1288+Настройки!$B$7),0,MAX(0,$E1288-MAX(0,SUMIFS(Тех_Движение!$G$2:$G$5111,Тех_Движение!$D$2:$D$5111,$C1288,Тех_Движение!$B$2:$B$5111,"&lt;="&amp;O$3)-$F1288)))</f>
        <v>#VALUE!</v>
      </c>
      <c r="P1288" s="21" t="e">
        <f>IF(OR($B1288="",P$3&lt;$D1288+Настройки!$B$7),0,MAX(0,$E1288-MAX(0,SUMIFS(Тех_Движение!$G$2:$G$5111,Тех_Движение!$D$2:$D$5111,$C1288,Тех_Движение!$B$2:$B$5111,"&lt;="&amp;P$3)-$F1288)))</f>
        <v>#VALUE!</v>
      </c>
      <c r="Q1288" s="21" t="e">
        <f>IF(OR($B1288="",Q$3&lt;$D1288+Настройки!$B$7),0,MAX(0,$E1288-MAX(0,SUMIFS(Тех_Движение!$G$2:$G$5111,Тех_Движение!$D$2:$D$5111,$C1288,Тех_Движение!$B$2:$B$5111,"&lt;="&amp;Q$3)-$F1288)))</f>
        <v>#VALUE!</v>
      </c>
      <c r="R1288" s="21" t="str">
        <f t="shared" si="61"/>
        <v/>
      </c>
      <c r="S1288" s="23" t="str">
        <f>IF($B1288="","",VLOOKUP($C1288,Настройки!$A$11:$L$17,9,FALSE))</f>
        <v/>
      </c>
      <c r="T1288" s="23" t="str">
        <f t="shared" si="62"/>
        <v/>
      </c>
    </row>
    <row r="1289" spans="1:20" x14ac:dyDescent="0.3">
      <c r="A1289" s="20">
        <f>Тех_Движение!$A$1286</f>
        <v>1285</v>
      </c>
      <c r="B1289" s="20" t="str">
        <f>IF(Тех_Движение!$F$1286&gt;0,Тех_Движение!$I$1286,"")</f>
        <v/>
      </c>
      <c r="C1289" s="20" t="str">
        <f>IF($B1289="","",Тех_Движение!$D$1286)</f>
        <v/>
      </c>
      <c r="D1289" s="9" t="str">
        <f>IF($B1289="","",Тех_Движение!$B$1286)</f>
        <v/>
      </c>
      <c r="E1289" s="21" t="str">
        <f>IF($B1289="","",Тех_Движение!$F$1286)</f>
        <v/>
      </c>
      <c r="F1289" s="21" t="str">
        <f>IF($B1289="","",SUMIFS($E$5:$E1288,$C$5:$C1288,$C1289))</f>
        <v/>
      </c>
      <c r="G1289" s="21" t="str">
        <f>IF($B1289="","",MAX(0,$E1289-MAX(0,SUMIFS(Тех_Движение!$G$2:$G$5111,Тех_Движение!$D$2:$D$5111,$C1289,Тех_Движение!$B$2:$B$5111,"&lt;="&amp;Настройки!$B$5-1)-$F1289)))</f>
        <v/>
      </c>
      <c r="H1289" s="21" t="str">
        <f>IF($B1289="","",IF(AND($D1289&gt;=Настройки!$B$5,$D1289&lt;=Настройки!$B$6),$E1289,0))</f>
        <v/>
      </c>
      <c r="I1289" s="21" t="str">
        <f t="shared" si="60"/>
        <v/>
      </c>
      <c r="J1289" s="21" t="str">
        <f>IF($B1289="","",MAX(0,$E1289-MAX(0,SUMIFS(Тех_Движение!$G$2:$G$5111,Тех_Движение!$D$2:$D$5111,$C1289,Тех_Движение!$B$2:$B$5111,"&lt;="&amp;Настройки!$B$6)-$F1289)))</f>
        <v/>
      </c>
      <c r="K1289" s="21" t="e">
        <f>IF(OR($B1289="",K$3&lt;$D1289+Настройки!$B$7),0,MAX(0,$E1289-MAX(0,SUMIFS(Тех_Движение!$G$2:$G$5111,Тех_Движение!$D$2:$D$5111,$C1289,Тех_Движение!$B$2:$B$5111,"&lt;="&amp;K$3)-$F1289)))</f>
        <v>#VALUE!</v>
      </c>
      <c r="L1289" s="21" t="e">
        <f>IF(OR($B1289="",L$3&lt;$D1289+Настройки!$B$7),0,MAX(0,$E1289-MAX(0,SUMIFS(Тех_Движение!$G$2:$G$5111,Тех_Движение!$D$2:$D$5111,$C1289,Тех_Движение!$B$2:$B$5111,"&lt;="&amp;L$3)-$F1289)))</f>
        <v>#VALUE!</v>
      </c>
      <c r="M1289" s="21" t="e">
        <f>IF(OR($B1289="",M$3&lt;$D1289+Настройки!$B$7),0,MAX(0,$E1289-MAX(0,SUMIFS(Тех_Движение!$G$2:$G$5111,Тех_Движение!$D$2:$D$5111,$C1289,Тех_Движение!$B$2:$B$5111,"&lt;="&amp;M$3)-$F1289)))</f>
        <v>#VALUE!</v>
      </c>
      <c r="N1289" s="21" t="e">
        <f>IF(OR($B1289="",N$3&lt;$D1289+Настройки!$B$7),0,MAX(0,$E1289-MAX(0,SUMIFS(Тех_Движение!$G$2:$G$5111,Тех_Движение!$D$2:$D$5111,$C1289,Тех_Движение!$B$2:$B$5111,"&lt;="&amp;N$3)-$F1289)))</f>
        <v>#VALUE!</v>
      </c>
      <c r="O1289" s="21" t="e">
        <f>IF(OR($B1289="",O$3&lt;$D1289+Настройки!$B$7),0,MAX(0,$E1289-MAX(0,SUMIFS(Тех_Движение!$G$2:$G$5111,Тех_Движение!$D$2:$D$5111,$C1289,Тех_Движение!$B$2:$B$5111,"&lt;="&amp;O$3)-$F1289)))</f>
        <v>#VALUE!</v>
      </c>
      <c r="P1289" s="21" t="e">
        <f>IF(OR($B1289="",P$3&lt;$D1289+Настройки!$B$7),0,MAX(0,$E1289-MAX(0,SUMIFS(Тех_Движение!$G$2:$G$5111,Тех_Движение!$D$2:$D$5111,$C1289,Тех_Движение!$B$2:$B$5111,"&lt;="&amp;P$3)-$F1289)))</f>
        <v>#VALUE!</v>
      </c>
      <c r="Q1289" s="21" t="e">
        <f>IF(OR($B1289="",Q$3&lt;$D1289+Настройки!$B$7),0,MAX(0,$E1289-MAX(0,SUMIFS(Тех_Движение!$G$2:$G$5111,Тех_Движение!$D$2:$D$5111,$C1289,Тех_Движение!$B$2:$B$5111,"&lt;="&amp;Q$3)-$F1289)))</f>
        <v>#VALUE!</v>
      </c>
      <c r="R1289" s="21" t="str">
        <f t="shared" si="61"/>
        <v/>
      </c>
      <c r="S1289" s="23" t="str">
        <f>IF($B1289="","",VLOOKUP($C1289,Настройки!$A$11:$L$17,9,FALSE))</f>
        <v/>
      </c>
      <c r="T1289" s="23" t="str">
        <f t="shared" si="62"/>
        <v/>
      </c>
    </row>
    <row r="1290" spans="1:20" x14ac:dyDescent="0.3">
      <c r="A1290" s="20">
        <f>Тех_Движение!$A$1287</f>
        <v>1286</v>
      </c>
      <c r="B1290" s="20" t="str">
        <f>IF(Тех_Движение!$F$1287&gt;0,Тех_Движение!$I$1287,"")</f>
        <v/>
      </c>
      <c r="C1290" s="20" t="str">
        <f>IF($B1290="","",Тех_Движение!$D$1287)</f>
        <v/>
      </c>
      <c r="D1290" s="9" t="str">
        <f>IF($B1290="","",Тех_Движение!$B$1287)</f>
        <v/>
      </c>
      <c r="E1290" s="21" t="str">
        <f>IF($B1290="","",Тех_Движение!$F$1287)</f>
        <v/>
      </c>
      <c r="F1290" s="21" t="str">
        <f>IF($B1290="","",SUMIFS($E$5:$E1289,$C$5:$C1289,$C1290))</f>
        <v/>
      </c>
      <c r="G1290" s="21" t="str">
        <f>IF($B1290="","",MAX(0,$E1290-MAX(0,SUMIFS(Тех_Движение!$G$2:$G$5111,Тех_Движение!$D$2:$D$5111,$C1290,Тех_Движение!$B$2:$B$5111,"&lt;="&amp;Настройки!$B$5-1)-$F1290)))</f>
        <v/>
      </c>
      <c r="H1290" s="21" t="str">
        <f>IF($B1290="","",IF(AND($D1290&gt;=Настройки!$B$5,$D1290&lt;=Настройки!$B$6),$E1290,0))</f>
        <v/>
      </c>
      <c r="I1290" s="21" t="str">
        <f t="shared" si="60"/>
        <v/>
      </c>
      <c r="J1290" s="21" t="str">
        <f>IF($B1290="","",MAX(0,$E1290-MAX(0,SUMIFS(Тех_Движение!$G$2:$G$5111,Тех_Движение!$D$2:$D$5111,$C1290,Тех_Движение!$B$2:$B$5111,"&lt;="&amp;Настройки!$B$6)-$F1290)))</f>
        <v/>
      </c>
      <c r="K1290" s="21" t="e">
        <f>IF(OR($B1290="",K$3&lt;$D1290+Настройки!$B$7),0,MAX(0,$E1290-MAX(0,SUMIFS(Тех_Движение!$G$2:$G$5111,Тех_Движение!$D$2:$D$5111,$C1290,Тех_Движение!$B$2:$B$5111,"&lt;="&amp;K$3)-$F1290)))</f>
        <v>#VALUE!</v>
      </c>
      <c r="L1290" s="21" t="e">
        <f>IF(OR($B1290="",L$3&lt;$D1290+Настройки!$B$7),0,MAX(0,$E1290-MAX(0,SUMIFS(Тех_Движение!$G$2:$G$5111,Тех_Движение!$D$2:$D$5111,$C1290,Тех_Движение!$B$2:$B$5111,"&lt;="&amp;L$3)-$F1290)))</f>
        <v>#VALUE!</v>
      </c>
      <c r="M1290" s="21" t="e">
        <f>IF(OR($B1290="",M$3&lt;$D1290+Настройки!$B$7),0,MAX(0,$E1290-MAX(0,SUMIFS(Тех_Движение!$G$2:$G$5111,Тех_Движение!$D$2:$D$5111,$C1290,Тех_Движение!$B$2:$B$5111,"&lt;="&amp;M$3)-$F1290)))</f>
        <v>#VALUE!</v>
      </c>
      <c r="N1290" s="21" t="e">
        <f>IF(OR($B1290="",N$3&lt;$D1290+Настройки!$B$7),0,MAX(0,$E1290-MAX(0,SUMIFS(Тех_Движение!$G$2:$G$5111,Тех_Движение!$D$2:$D$5111,$C1290,Тех_Движение!$B$2:$B$5111,"&lt;="&amp;N$3)-$F1290)))</f>
        <v>#VALUE!</v>
      </c>
      <c r="O1290" s="21" t="e">
        <f>IF(OR($B1290="",O$3&lt;$D1290+Настройки!$B$7),0,MAX(0,$E1290-MAX(0,SUMIFS(Тех_Движение!$G$2:$G$5111,Тех_Движение!$D$2:$D$5111,$C1290,Тех_Движение!$B$2:$B$5111,"&lt;="&amp;O$3)-$F1290)))</f>
        <v>#VALUE!</v>
      </c>
      <c r="P1290" s="21" t="e">
        <f>IF(OR($B1290="",P$3&lt;$D1290+Настройки!$B$7),0,MAX(0,$E1290-MAX(0,SUMIFS(Тех_Движение!$G$2:$G$5111,Тех_Движение!$D$2:$D$5111,$C1290,Тех_Движение!$B$2:$B$5111,"&lt;="&amp;P$3)-$F1290)))</f>
        <v>#VALUE!</v>
      </c>
      <c r="Q1290" s="21" t="e">
        <f>IF(OR($B1290="",Q$3&lt;$D1290+Настройки!$B$7),0,MAX(0,$E1290-MAX(0,SUMIFS(Тех_Движение!$G$2:$G$5111,Тех_Движение!$D$2:$D$5111,$C1290,Тех_Движение!$B$2:$B$5111,"&lt;="&amp;Q$3)-$F1290)))</f>
        <v>#VALUE!</v>
      </c>
      <c r="R1290" s="21" t="str">
        <f t="shared" si="61"/>
        <v/>
      </c>
      <c r="S1290" s="23" t="str">
        <f>IF($B1290="","",VLOOKUP($C1290,Настройки!$A$11:$L$17,9,FALSE))</f>
        <v/>
      </c>
      <c r="T1290" s="23" t="str">
        <f t="shared" si="62"/>
        <v/>
      </c>
    </row>
    <row r="1291" spans="1:20" x14ac:dyDescent="0.3">
      <c r="A1291" s="20">
        <f>Тех_Движение!$A$1288</f>
        <v>1287</v>
      </c>
      <c r="B1291" s="20" t="str">
        <f>IF(Тех_Движение!$F$1288&gt;0,Тех_Движение!$I$1288,"")</f>
        <v/>
      </c>
      <c r="C1291" s="20" t="str">
        <f>IF($B1291="","",Тех_Движение!$D$1288)</f>
        <v/>
      </c>
      <c r="D1291" s="9" t="str">
        <f>IF($B1291="","",Тех_Движение!$B$1288)</f>
        <v/>
      </c>
      <c r="E1291" s="21" t="str">
        <f>IF($B1291="","",Тех_Движение!$F$1288)</f>
        <v/>
      </c>
      <c r="F1291" s="21" t="str">
        <f>IF($B1291="","",SUMIFS($E$5:$E1290,$C$5:$C1290,$C1291))</f>
        <v/>
      </c>
      <c r="G1291" s="21" t="str">
        <f>IF($B1291="","",MAX(0,$E1291-MAX(0,SUMIFS(Тех_Движение!$G$2:$G$5111,Тех_Движение!$D$2:$D$5111,$C1291,Тех_Движение!$B$2:$B$5111,"&lt;="&amp;Настройки!$B$5-1)-$F1291)))</f>
        <v/>
      </c>
      <c r="H1291" s="21" t="str">
        <f>IF($B1291="","",IF(AND($D1291&gt;=Настройки!$B$5,$D1291&lt;=Настройки!$B$6),$E1291,0))</f>
        <v/>
      </c>
      <c r="I1291" s="21" t="str">
        <f t="shared" si="60"/>
        <v/>
      </c>
      <c r="J1291" s="21" t="str">
        <f>IF($B1291="","",MAX(0,$E1291-MAX(0,SUMIFS(Тех_Движение!$G$2:$G$5111,Тех_Движение!$D$2:$D$5111,$C1291,Тех_Движение!$B$2:$B$5111,"&lt;="&amp;Настройки!$B$6)-$F1291)))</f>
        <v/>
      </c>
      <c r="K1291" s="21" t="e">
        <f>IF(OR($B1291="",K$3&lt;$D1291+Настройки!$B$7),0,MAX(0,$E1291-MAX(0,SUMIFS(Тех_Движение!$G$2:$G$5111,Тех_Движение!$D$2:$D$5111,$C1291,Тех_Движение!$B$2:$B$5111,"&lt;="&amp;K$3)-$F1291)))</f>
        <v>#VALUE!</v>
      </c>
      <c r="L1291" s="21" t="e">
        <f>IF(OR($B1291="",L$3&lt;$D1291+Настройки!$B$7),0,MAX(0,$E1291-MAX(0,SUMIFS(Тех_Движение!$G$2:$G$5111,Тех_Движение!$D$2:$D$5111,$C1291,Тех_Движение!$B$2:$B$5111,"&lt;="&amp;L$3)-$F1291)))</f>
        <v>#VALUE!</v>
      </c>
      <c r="M1291" s="21" t="e">
        <f>IF(OR($B1291="",M$3&lt;$D1291+Настройки!$B$7),0,MAX(0,$E1291-MAX(0,SUMIFS(Тех_Движение!$G$2:$G$5111,Тех_Движение!$D$2:$D$5111,$C1291,Тех_Движение!$B$2:$B$5111,"&lt;="&amp;M$3)-$F1291)))</f>
        <v>#VALUE!</v>
      </c>
      <c r="N1291" s="21" t="e">
        <f>IF(OR($B1291="",N$3&lt;$D1291+Настройки!$B$7),0,MAX(0,$E1291-MAX(0,SUMIFS(Тех_Движение!$G$2:$G$5111,Тех_Движение!$D$2:$D$5111,$C1291,Тех_Движение!$B$2:$B$5111,"&lt;="&amp;N$3)-$F1291)))</f>
        <v>#VALUE!</v>
      </c>
      <c r="O1291" s="21" t="e">
        <f>IF(OR($B1291="",O$3&lt;$D1291+Настройки!$B$7),0,MAX(0,$E1291-MAX(0,SUMIFS(Тех_Движение!$G$2:$G$5111,Тех_Движение!$D$2:$D$5111,$C1291,Тех_Движение!$B$2:$B$5111,"&lt;="&amp;O$3)-$F1291)))</f>
        <v>#VALUE!</v>
      </c>
      <c r="P1291" s="21" t="e">
        <f>IF(OR($B1291="",P$3&lt;$D1291+Настройки!$B$7),0,MAX(0,$E1291-MAX(0,SUMIFS(Тех_Движение!$G$2:$G$5111,Тех_Движение!$D$2:$D$5111,$C1291,Тех_Движение!$B$2:$B$5111,"&lt;="&amp;P$3)-$F1291)))</f>
        <v>#VALUE!</v>
      </c>
      <c r="Q1291" s="21" t="e">
        <f>IF(OR($B1291="",Q$3&lt;$D1291+Настройки!$B$7),0,MAX(0,$E1291-MAX(0,SUMIFS(Тех_Движение!$G$2:$G$5111,Тех_Движение!$D$2:$D$5111,$C1291,Тех_Движение!$B$2:$B$5111,"&lt;="&amp;Q$3)-$F1291)))</f>
        <v>#VALUE!</v>
      </c>
      <c r="R1291" s="21" t="str">
        <f t="shared" si="61"/>
        <v/>
      </c>
      <c r="S1291" s="23" t="str">
        <f>IF($B1291="","",VLOOKUP($C1291,Настройки!$A$11:$L$17,9,FALSE))</f>
        <v/>
      </c>
      <c r="T1291" s="23" t="str">
        <f t="shared" si="62"/>
        <v/>
      </c>
    </row>
    <row r="1292" spans="1:20" x14ac:dyDescent="0.3">
      <c r="A1292" s="20">
        <f>Тех_Движение!$A$1289</f>
        <v>1288</v>
      </c>
      <c r="B1292" s="20" t="str">
        <f>IF(Тех_Движение!$F$1289&gt;0,Тех_Движение!$I$1289,"")</f>
        <v/>
      </c>
      <c r="C1292" s="20" t="str">
        <f>IF($B1292="","",Тех_Движение!$D$1289)</f>
        <v/>
      </c>
      <c r="D1292" s="9" t="str">
        <f>IF($B1292="","",Тех_Движение!$B$1289)</f>
        <v/>
      </c>
      <c r="E1292" s="21" t="str">
        <f>IF($B1292="","",Тех_Движение!$F$1289)</f>
        <v/>
      </c>
      <c r="F1292" s="21" t="str">
        <f>IF($B1292="","",SUMIFS($E$5:$E1291,$C$5:$C1291,$C1292))</f>
        <v/>
      </c>
      <c r="G1292" s="21" t="str">
        <f>IF($B1292="","",MAX(0,$E1292-MAX(0,SUMIFS(Тех_Движение!$G$2:$G$5111,Тех_Движение!$D$2:$D$5111,$C1292,Тех_Движение!$B$2:$B$5111,"&lt;="&amp;Настройки!$B$5-1)-$F1292)))</f>
        <v/>
      </c>
      <c r="H1292" s="21" t="str">
        <f>IF($B1292="","",IF(AND($D1292&gt;=Настройки!$B$5,$D1292&lt;=Настройки!$B$6),$E1292,0))</f>
        <v/>
      </c>
      <c r="I1292" s="21" t="str">
        <f t="shared" si="60"/>
        <v/>
      </c>
      <c r="J1292" s="21" t="str">
        <f>IF($B1292="","",MAX(0,$E1292-MAX(0,SUMIFS(Тех_Движение!$G$2:$G$5111,Тех_Движение!$D$2:$D$5111,$C1292,Тех_Движение!$B$2:$B$5111,"&lt;="&amp;Настройки!$B$6)-$F1292)))</f>
        <v/>
      </c>
      <c r="K1292" s="21" t="e">
        <f>IF(OR($B1292="",K$3&lt;$D1292+Настройки!$B$7),0,MAX(0,$E1292-MAX(0,SUMIFS(Тех_Движение!$G$2:$G$5111,Тех_Движение!$D$2:$D$5111,$C1292,Тех_Движение!$B$2:$B$5111,"&lt;="&amp;K$3)-$F1292)))</f>
        <v>#VALUE!</v>
      </c>
      <c r="L1292" s="21" t="e">
        <f>IF(OR($B1292="",L$3&lt;$D1292+Настройки!$B$7),0,MAX(0,$E1292-MAX(0,SUMIFS(Тех_Движение!$G$2:$G$5111,Тех_Движение!$D$2:$D$5111,$C1292,Тех_Движение!$B$2:$B$5111,"&lt;="&amp;L$3)-$F1292)))</f>
        <v>#VALUE!</v>
      </c>
      <c r="M1292" s="21" t="e">
        <f>IF(OR($B1292="",M$3&lt;$D1292+Настройки!$B$7),0,MAX(0,$E1292-MAX(0,SUMIFS(Тех_Движение!$G$2:$G$5111,Тех_Движение!$D$2:$D$5111,$C1292,Тех_Движение!$B$2:$B$5111,"&lt;="&amp;M$3)-$F1292)))</f>
        <v>#VALUE!</v>
      </c>
      <c r="N1292" s="21" t="e">
        <f>IF(OR($B1292="",N$3&lt;$D1292+Настройки!$B$7),0,MAX(0,$E1292-MAX(0,SUMIFS(Тех_Движение!$G$2:$G$5111,Тех_Движение!$D$2:$D$5111,$C1292,Тех_Движение!$B$2:$B$5111,"&lt;="&amp;N$3)-$F1292)))</f>
        <v>#VALUE!</v>
      </c>
      <c r="O1292" s="21" t="e">
        <f>IF(OR($B1292="",O$3&lt;$D1292+Настройки!$B$7),0,MAX(0,$E1292-MAX(0,SUMIFS(Тех_Движение!$G$2:$G$5111,Тех_Движение!$D$2:$D$5111,$C1292,Тех_Движение!$B$2:$B$5111,"&lt;="&amp;O$3)-$F1292)))</f>
        <v>#VALUE!</v>
      </c>
      <c r="P1292" s="21" t="e">
        <f>IF(OR($B1292="",P$3&lt;$D1292+Настройки!$B$7),0,MAX(0,$E1292-MAX(0,SUMIFS(Тех_Движение!$G$2:$G$5111,Тех_Движение!$D$2:$D$5111,$C1292,Тех_Движение!$B$2:$B$5111,"&lt;="&amp;P$3)-$F1292)))</f>
        <v>#VALUE!</v>
      </c>
      <c r="Q1292" s="21" t="e">
        <f>IF(OR($B1292="",Q$3&lt;$D1292+Настройки!$B$7),0,MAX(0,$E1292-MAX(0,SUMIFS(Тех_Движение!$G$2:$G$5111,Тех_Движение!$D$2:$D$5111,$C1292,Тех_Движение!$B$2:$B$5111,"&lt;="&amp;Q$3)-$F1292)))</f>
        <v>#VALUE!</v>
      </c>
      <c r="R1292" s="21" t="str">
        <f t="shared" si="61"/>
        <v/>
      </c>
      <c r="S1292" s="23" t="str">
        <f>IF($B1292="","",VLOOKUP($C1292,Настройки!$A$11:$L$17,9,FALSE))</f>
        <v/>
      </c>
      <c r="T1292" s="23" t="str">
        <f t="shared" si="62"/>
        <v/>
      </c>
    </row>
    <row r="1293" spans="1:20" x14ac:dyDescent="0.3">
      <c r="A1293" s="20">
        <f>Тех_Движение!$A$1290</f>
        <v>1289</v>
      </c>
      <c r="B1293" s="20" t="str">
        <f>IF(Тех_Движение!$F$1290&gt;0,Тех_Движение!$I$1290,"")</f>
        <v/>
      </c>
      <c r="C1293" s="20" t="str">
        <f>IF($B1293="","",Тех_Движение!$D$1290)</f>
        <v/>
      </c>
      <c r="D1293" s="9" t="str">
        <f>IF($B1293="","",Тех_Движение!$B$1290)</f>
        <v/>
      </c>
      <c r="E1293" s="21" t="str">
        <f>IF($B1293="","",Тех_Движение!$F$1290)</f>
        <v/>
      </c>
      <c r="F1293" s="21" t="str">
        <f>IF($B1293="","",SUMIFS($E$5:$E1292,$C$5:$C1292,$C1293))</f>
        <v/>
      </c>
      <c r="G1293" s="21" t="str">
        <f>IF($B1293="","",MAX(0,$E1293-MAX(0,SUMIFS(Тех_Движение!$G$2:$G$5111,Тех_Движение!$D$2:$D$5111,$C1293,Тех_Движение!$B$2:$B$5111,"&lt;="&amp;Настройки!$B$5-1)-$F1293)))</f>
        <v/>
      </c>
      <c r="H1293" s="21" t="str">
        <f>IF($B1293="","",IF(AND($D1293&gt;=Настройки!$B$5,$D1293&lt;=Настройки!$B$6),$E1293,0))</f>
        <v/>
      </c>
      <c r="I1293" s="21" t="str">
        <f t="shared" si="60"/>
        <v/>
      </c>
      <c r="J1293" s="21" t="str">
        <f>IF($B1293="","",MAX(0,$E1293-MAX(0,SUMIFS(Тех_Движение!$G$2:$G$5111,Тех_Движение!$D$2:$D$5111,$C1293,Тех_Движение!$B$2:$B$5111,"&lt;="&amp;Настройки!$B$6)-$F1293)))</f>
        <v/>
      </c>
      <c r="K1293" s="21" t="e">
        <f>IF(OR($B1293="",K$3&lt;$D1293+Настройки!$B$7),0,MAX(0,$E1293-MAX(0,SUMIFS(Тех_Движение!$G$2:$G$5111,Тех_Движение!$D$2:$D$5111,$C1293,Тех_Движение!$B$2:$B$5111,"&lt;="&amp;K$3)-$F1293)))</f>
        <v>#VALUE!</v>
      </c>
      <c r="L1293" s="21" t="e">
        <f>IF(OR($B1293="",L$3&lt;$D1293+Настройки!$B$7),0,MAX(0,$E1293-MAX(0,SUMIFS(Тех_Движение!$G$2:$G$5111,Тех_Движение!$D$2:$D$5111,$C1293,Тех_Движение!$B$2:$B$5111,"&lt;="&amp;L$3)-$F1293)))</f>
        <v>#VALUE!</v>
      </c>
      <c r="M1293" s="21" t="e">
        <f>IF(OR($B1293="",M$3&lt;$D1293+Настройки!$B$7),0,MAX(0,$E1293-MAX(0,SUMIFS(Тех_Движение!$G$2:$G$5111,Тех_Движение!$D$2:$D$5111,$C1293,Тех_Движение!$B$2:$B$5111,"&lt;="&amp;M$3)-$F1293)))</f>
        <v>#VALUE!</v>
      </c>
      <c r="N1293" s="21" t="e">
        <f>IF(OR($B1293="",N$3&lt;$D1293+Настройки!$B$7),0,MAX(0,$E1293-MAX(0,SUMIFS(Тех_Движение!$G$2:$G$5111,Тех_Движение!$D$2:$D$5111,$C1293,Тех_Движение!$B$2:$B$5111,"&lt;="&amp;N$3)-$F1293)))</f>
        <v>#VALUE!</v>
      </c>
      <c r="O1293" s="21" t="e">
        <f>IF(OR($B1293="",O$3&lt;$D1293+Настройки!$B$7),0,MAX(0,$E1293-MAX(0,SUMIFS(Тех_Движение!$G$2:$G$5111,Тех_Движение!$D$2:$D$5111,$C1293,Тех_Движение!$B$2:$B$5111,"&lt;="&amp;O$3)-$F1293)))</f>
        <v>#VALUE!</v>
      </c>
      <c r="P1293" s="21" t="e">
        <f>IF(OR($B1293="",P$3&lt;$D1293+Настройки!$B$7),0,MAX(0,$E1293-MAX(0,SUMIFS(Тех_Движение!$G$2:$G$5111,Тех_Движение!$D$2:$D$5111,$C1293,Тех_Движение!$B$2:$B$5111,"&lt;="&amp;P$3)-$F1293)))</f>
        <v>#VALUE!</v>
      </c>
      <c r="Q1293" s="21" t="e">
        <f>IF(OR($B1293="",Q$3&lt;$D1293+Настройки!$B$7),0,MAX(0,$E1293-MAX(0,SUMIFS(Тех_Движение!$G$2:$G$5111,Тех_Движение!$D$2:$D$5111,$C1293,Тех_Движение!$B$2:$B$5111,"&lt;="&amp;Q$3)-$F1293)))</f>
        <v>#VALUE!</v>
      </c>
      <c r="R1293" s="21" t="str">
        <f t="shared" si="61"/>
        <v/>
      </c>
      <c r="S1293" s="23" t="str">
        <f>IF($B1293="","",VLOOKUP($C1293,Настройки!$A$11:$L$17,9,FALSE))</f>
        <v/>
      </c>
      <c r="T1293" s="23" t="str">
        <f t="shared" si="62"/>
        <v/>
      </c>
    </row>
    <row r="1294" spans="1:20" x14ac:dyDescent="0.3">
      <c r="A1294" s="20">
        <f>Тех_Движение!$A$1291</f>
        <v>1290</v>
      </c>
      <c r="B1294" s="20" t="str">
        <f>IF(Тех_Движение!$F$1291&gt;0,Тех_Движение!$I$1291,"")</f>
        <v/>
      </c>
      <c r="C1294" s="20" t="str">
        <f>IF($B1294="","",Тех_Движение!$D$1291)</f>
        <v/>
      </c>
      <c r="D1294" s="9" t="str">
        <f>IF($B1294="","",Тех_Движение!$B$1291)</f>
        <v/>
      </c>
      <c r="E1294" s="21" t="str">
        <f>IF($B1294="","",Тех_Движение!$F$1291)</f>
        <v/>
      </c>
      <c r="F1294" s="21" t="str">
        <f>IF($B1294="","",SUMIFS($E$5:$E1293,$C$5:$C1293,$C1294))</f>
        <v/>
      </c>
      <c r="G1294" s="21" t="str">
        <f>IF($B1294="","",MAX(0,$E1294-MAX(0,SUMIFS(Тех_Движение!$G$2:$G$5111,Тех_Движение!$D$2:$D$5111,$C1294,Тех_Движение!$B$2:$B$5111,"&lt;="&amp;Настройки!$B$5-1)-$F1294)))</f>
        <v/>
      </c>
      <c r="H1294" s="21" t="str">
        <f>IF($B1294="","",IF(AND($D1294&gt;=Настройки!$B$5,$D1294&lt;=Настройки!$B$6),$E1294,0))</f>
        <v/>
      </c>
      <c r="I1294" s="21" t="str">
        <f t="shared" si="60"/>
        <v/>
      </c>
      <c r="J1294" s="21" t="str">
        <f>IF($B1294="","",MAX(0,$E1294-MAX(0,SUMIFS(Тех_Движение!$G$2:$G$5111,Тех_Движение!$D$2:$D$5111,$C1294,Тех_Движение!$B$2:$B$5111,"&lt;="&amp;Настройки!$B$6)-$F1294)))</f>
        <v/>
      </c>
      <c r="K1294" s="21" t="e">
        <f>IF(OR($B1294="",K$3&lt;$D1294+Настройки!$B$7),0,MAX(0,$E1294-MAX(0,SUMIFS(Тех_Движение!$G$2:$G$5111,Тех_Движение!$D$2:$D$5111,$C1294,Тех_Движение!$B$2:$B$5111,"&lt;="&amp;K$3)-$F1294)))</f>
        <v>#VALUE!</v>
      </c>
      <c r="L1294" s="21" t="e">
        <f>IF(OR($B1294="",L$3&lt;$D1294+Настройки!$B$7),0,MAX(0,$E1294-MAX(0,SUMIFS(Тех_Движение!$G$2:$G$5111,Тех_Движение!$D$2:$D$5111,$C1294,Тех_Движение!$B$2:$B$5111,"&lt;="&amp;L$3)-$F1294)))</f>
        <v>#VALUE!</v>
      </c>
      <c r="M1294" s="21" t="e">
        <f>IF(OR($B1294="",M$3&lt;$D1294+Настройки!$B$7),0,MAX(0,$E1294-MAX(0,SUMIFS(Тех_Движение!$G$2:$G$5111,Тех_Движение!$D$2:$D$5111,$C1294,Тех_Движение!$B$2:$B$5111,"&lt;="&amp;M$3)-$F1294)))</f>
        <v>#VALUE!</v>
      </c>
      <c r="N1294" s="21" t="e">
        <f>IF(OR($B1294="",N$3&lt;$D1294+Настройки!$B$7),0,MAX(0,$E1294-MAX(0,SUMIFS(Тех_Движение!$G$2:$G$5111,Тех_Движение!$D$2:$D$5111,$C1294,Тех_Движение!$B$2:$B$5111,"&lt;="&amp;N$3)-$F1294)))</f>
        <v>#VALUE!</v>
      </c>
      <c r="O1294" s="21" t="e">
        <f>IF(OR($B1294="",O$3&lt;$D1294+Настройки!$B$7),0,MAX(0,$E1294-MAX(0,SUMIFS(Тех_Движение!$G$2:$G$5111,Тех_Движение!$D$2:$D$5111,$C1294,Тех_Движение!$B$2:$B$5111,"&lt;="&amp;O$3)-$F1294)))</f>
        <v>#VALUE!</v>
      </c>
      <c r="P1294" s="21" t="e">
        <f>IF(OR($B1294="",P$3&lt;$D1294+Настройки!$B$7),0,MAX(0,$E1294-MAX(0,SUMIFS(Тех_Движение!$G$2:$G$5111,Тех_Движение!$D$2:$D$5111,$C1294,Тех_Движение!$B$2:$B$5111,"&lt;="&amp;P$3)-$F1294)))</f>
        <v>#VALUE!</v>
      </c>
      <c r="Q1294" s="21" t="e">
        <f>IF(OR($B1294="",Q$3&lt;$D1294+Настройки!$B$7),0,MAX(0,$E1294-MAX(0,SUMIFS(Тех_Движение!$G$2:$G$5111,Тех_Движение!$D$2:$D$5111,$C1294,Тех_Движение!$B$2:$B$5111,"&lt;="&amp;Q$3)-$F1294)))</f>
        <v>#VALUE!</v>
      </c>
      <c r="R1294" s="21" t="str">
        <f t="shared" si="61"/>
        <v/>
      </c>
      <c r="S1294" s="23" t="str">
        <f>IF($B1294="","",VLOOKUP($C1294,Настройки!$A$11:$L$17,9,FALSE))</f>
        <v/>
      </c>
      <c r="T1294" s="23" t="str">
        <f t="shared" si="62"/>
        <v/>
      </c>
    </row>
    <row r="1295" spans="1:20" x14ac:dyDescent="0.3">
      <c r="A1295" s="20">
        <f>Тех_Движение!$A$1292</f>
        <v>1291</v>
      </c>
      <c r="B1295" s="20" t="str">
        <f>IF(Тех_Движение!$F$1292&gt;0,Тех_Движение!$I$1292,"")</f>
        <v/>
      </c>
      <c r="C1295" s="20" t="str">
        <f>IF($B1295="","",Тех_Движение!$D$1292)</f>
        <v/>
      </c>
      <c r="D1295" s="9" t="str">
        <f>IF($B1295="","",Тех_Движение!$B$1292)</f>
        <v/>
      </c>
      <c r="E1295" s="21" t="str">
        <f>IF($B1295="","",Тех_Движение!$F$1292)</f>
        <v/>
      </c>
      <c r="F1295" s="21" t="str">
        <f>IF($B1295="","",SUMIFS($E$5:$E1294,$C$5:$C1294,$C1295))</f>
        <v/>
      </c>
      <c r="G1295" s="21" t="str">
        <f>IF($B1295="","",MAX(0,$E1295-MAX(0,SUMIFS(Тех_Движение!$G$2:$G$5111,Тех_Движение!$D$2:$D$5111,$C1295,Тех_Движение!$B$2:$B$5111,"&lt;="&amp;Настройки!$B$5-1)-$F1295)))</f>
        <v/>
      </c>
      <c r="H1295" s="21" t="str">
        <f>IF($B1295="","",IF(AND($D1295&gt;=Настройки!$B$5,$D1295&lt;=Настройки!$B$6),$E1295,0))</f>
        <v/>
      </c>
      <c r="I1295" s="21" t="str">
        <f t="shared" si="60"/>
        <v/>
      </c>
      <c r="J1295" s="21" t="str">
        <f>IF($B1295="","",MAX(0,$E1295-MAX(0,SUMIFS(Тех_Движение!$G$2:$G$5111,Тех_Движение!$D$2:$D$5111,$C1295,Тех_Движение!$B$2:$B$5111,"&lt;="&amp;Настройки!$B$6)-$F1295)))</f>
        <v/>
      </c>
      <c r="K1295" s="21" t="e">
        <f>IF(OR($B1295="",K$3&lt;$D1295+Настройки!$B$7),0,MAX(0,$E1295-MAX(0,SUMIFS(Тех_Движение!$G$2:$G$5111,Тех_Движение!$D$2:$D$5111,$C1295,Тех_Движение!$B$2:$B$5111,"&lt;="&amp;K$3)-$F1295)))</f>
        <v>#VALUE!</v>
      </c>
      <c r="L1295" s="21" t="e">
        <f>IF(OR($B1295="",L$3&lt;$D1295+Настройки!$B$7),0,MAX(0,$E1295-MAX(0,SUMIFS(Тех_Движение!$G$2:$G$5111,Тех_Движение!$D$2:$D$5111,$C1295,Тех_Движение!$B$2:$B$5111,"&lt;="&amp;L$3)-$F1295)))</f>
        <v>#VALUE!</v>
      </c>
      <c r="M1295" s="21" t="e">
        <f>IF(OR($B1295="",M$3&lt;$D1295+Настройки!$B$7),0,MAX(0,$E1295-MAX(0,SUMIFS(Тех_Движение!$G$2:$G$5111,Тех_Движение!$D$2:$D$5111,$C1295,Тех_Движение!$B$2:$B$5111,"&lt;="&amp;M$3)-$F1295)))</f>
        <v>#VALUE!</v>
      </c>
      <c r="N1295" s="21" t="e">
        <f>IF(OR($B1295="",N$3&lt;$D1295+Настройки!$B$7),0,MAX(0,$E1295-MAX(0,SUMIFS(Тех_Движение!$G$2:$G$5111,Тех_Движение!$D$2:$D$5111,$C1295,Тех_Движение!$B$2:$B$5111,"&lt;="&amp;N$3)-$F1295)))</f>
        <v>#VALUE!</v>
      </c>
      <c r="O1295" s="21" t="e">
        <f>IF(OR($B1295="",O$3&lt;$D1295+Настройки!$B$7),0,MAX(0,$E1295-MAX(0,SUMIFS(Тех_Движение!$G$2:$G$5111,Тех_Движение!$D$2:$D$5111,$C1295,Тех_Движение!$B$2:$B$5111,"&lt;="&amp;O$3)-$F1295)))</f>
        <v>#VALUE!</v>
      </c>
      <c r="P1295" s="21" t="e">
        <f>IF(OR($B1295="",P$3&lt;$D1295+Настройки!$B$7),0,MAX(0,$E1295-MAX(0,SUMIFS(Тех_Движение!$G$2:$G$5111,Тех_Движение!$D$2:$D$5111,$C1295,Тех_Движение!$B$2:$B$5111,"&lt;="&amp;P$3)-$F1295)))</f>
        <v>#VALUE!</v>
      </c>
      <c r="Q1295" s="21" t="e">
        <f>IF(OR($B1295="",Q$3&lt;$D1295+Настройки!$B$7),0,MAX(0,$E1295-MAX(0,SUMIFS(Тех_Движение!$G$2:$G$5111,Тех_Движение!$D$2:$D$5111,$C1295,Тех_Движение!$B$2:$B$5111,"&lt;="&amp;Q$3)-$F1295)))</f>
        <v>#VALUE!</v>
      </c>
      <c r="R1295" s="21" t="str">
        <f t="shared" si="61"/>
        <v/>
      </c>
      <c r="S1295" s="23" t="str">
        <f>IF($B1295="","",VLOOKUP($C1295,Настройки!$A$11:$L$17,9,FALSE))</f>
        <v/>
      </c>
      <c r="T1295" s="23" t="str">
        <f t="shared" si="62"/>
        <v/>
      </c>
    </row>
    <row r="1296" spans="1:20" x14ac:dyDescent="0.3">
      <c r="A1296" s="20">
        <f>Тех_Движение!$A$1293</f>
        <v>1292</v>
      </c>
      <c r="B1296" s="20" t="str">
        <f>IF(Тех_Движение!$F$1293&gt;0,Тех_Движение!$I$1293,"")</f>
        <v/>
      </c>
      <c r="C1296" s="20" t="str">
        <f>IF($B1296="","",Тех_Движение!$D$1293)</f>
        <v/>
      </c>
      <c r="D1296" s="9" t="str">
        <f>IF($B1296="","",Тех_Движение!$B$1293)</f>
        <v/>
      </c>
      <c r="E1296" s="21" t="str">
        <f>IF($B1296="","",Тех_Движение!$F$1293)</f>
        <v/>
      </c>
      <c r="F1296" s="21" t="str">
        <f>IF($B1296="","",SUMIFS($E$5:$E1295,$C$5:$C1295,$C1296))</f>
        <v/>
      </c>
      <c r="G1296" s="21" t="str">
        <f>IF($B1296="","",MAX(0,$E1296-MAX(0,SUMIFS(Тех_Движение!$G$2:$G$5111,Тех_Движение!$D$2:$D$5111,$C1296,Тех_Движение!$B$2:$B$5111,"&lt;="&amp;Настройки!$B$5-1)-$F1296)))</f>
        <v/>
      </c>
      <c r="H1296" s="21" t="str">
        <f>IF($B1296="","",IF(AND($D1296&gt;=Настройки!$B$5,$D1296&lt;=Настройки!$B$6),$E1296,0))</f>
        <v/>
      </c>
      <c r="I1296" s="21" t="str">
        <f t="shared" si="60"/>
        <v/>
      </c>
      <c r="J1296" s="21" t="str">
        <f>IF($B1296="","",MAX(0,$E1296-MAX(0,SUMIFS(Тех_Движение!$G$2:$G$5111,Тех_Движение!$D$2:$D$5111,$C1296,Тех_Движение!$B$2:$B$5111,"&lt;="&amp;Настройки!$B$6)-$F1296)))</f>
        <v/>
      </c>
      <c r="K1296" s="21" t="e">
        <f>IF(OR($B1296="",K$3&lt;$D1296+Настройки!$B$7),0,MAX(0,$E1296-MAX(0,SUMIFS(Тех_Движение!$G$2:$G$5111,Тех_Движение!$D$2:$D$5111,$C1296,Тех_Движение!$B$2:$B$5111,"&lt;="&amp;K$3)-$F1296)))</f>
        <v>#VALUE!</v>
      </c>
      <c r="L1296" s="21" t="e">
        <f>IF(OR($B1296="",L$3&lt;$D1296+Настройки!$B$7),0,MAX(0,$E1296-MAX(0,SUMIFS(Тех_Движение!$G$2:$G$5111,Тех_Движение!$D$2:$D$5111,$C1296,Тех_Движение!$B$2:$B$5111,"&lt;="&amp;L$3)-$F1296)))</f>
        <v>#VALUE!</v>
      </c>
      <c r="M1296" s="21" t="e">
        <f>IF(OR($B1296="",M$3&lt;$D1296+Настройки!$B$7),0,MAX(0,$E1296-MAX(0,SUMIFS(Тех_Движение!$G$2:$G$5111,Тех_Движение!$D$2:$D$5111,$C1296,Тех_Движение!$B$2:$B$5111,"&lt;="&amp;M$3)-$F1296)))</f>
        <v>#VALUE!</v>
      </c>
      <c r="N1296" s="21" t="e">
        <f>IF(OR($B1296="",N$3&lt;$D1296+Настройки!$B$7),0,MAX(0,$E1296-MAX(0,SUMIFS(Тех_Движение!$G$2:$G$5111,Тех_Движение!$D$2:$D$5111,$C1296,Тех_Движение!$B$2:$B$5111,"&lt;="&amp;N$3)-$F1296)))</f>
        <v>#VALUE!</v>
      </c>
      <c r="O1296" s="21" t="e">
        <f>IF(OR($B1296="",O$3&lt;$D1296+Настройки!$B$7),0,MAX(0,$E1296-MAX(0,SUMIFS(Тех_Движение!$G$2:$G$5111,Тех_Движение!$D$2:$D$5111,$C1296,Тех_Движение!$B$2:$B$5111,"&lt;="&amp;O$3)-$F1296)))</f>
        <v>#VALUE!</v>
      </c>
      <c r="P1296" s="21" t="e">
        <f>IF(OR($B1296="",P$3&lt;$D1296+Настройки!$B$7),0,MAX(0,$E1296-MAX(0,SUMIFS(Тех_Движение!$G$2:$G$5111,Тех_Движение!$D$2:$D$5111,$C1296,Тех_Движение!$B$2:$B$5111,"&lt;="&amp;P$3)-$F1296)))</f>
        <v>#VALUE!</v>
      </c>
      <c r="Q1296" s="21" t="e">
        <f>IF(OR($B1296="",Q$3&lt;$D1296+Настройки!$B$7),0,MAX(0,$E1296-MAX(0,SUMIFS(Тех_Движение!$G$2:$G$5111,Тех_Движение!$D$2:$D$5111,$C1296,Тех_Движение!$B$2:$B$5111,"&lt;="&amp;Q$3)-$F1296)))</f>
        <v>#VALUE!</v>
      </c>
      <c r="R1296" s="21" t="str">
        <f t="shared" si="61"/>
        <v/>
      </c>
      <c r="S1296" s="23" t="str">
        <f>IF($B1296="","",VLOOKUP($C1296,Настройки!$A$11:$L$17,9,FALSE))</f>
        <v/>
      </c>
      <c r="T1296" s="23" t="str">
        <f t="shared" si="62"/>
        <v/>
      </c>
    </row>
    <row r="1297" spans="1:20" x14ac:dyDescent="0.3">
      <c r="A1297" s="20">
        <f>Тех_Движение!$A$1294</f>
        <v>1293</v>
      </c>
      <c r="B1297" s="20" t="str">
        <f>IF(Тех_Движение!$F$1294&gt;0,Тех_Движение!$I$1294,"")</f>
        <v/>
      </c>
      <c r="C1297" s="20" t="str">
        <f>IF($B1297="","",Тех_Движение!$D$1294)</f>
        <v/>
      </c>
      <c r="D1297" s="9" t="str">
        <f>IF($B1297="","",Тех_Движение!$B$1294)</f>
        <v/>
      </c>
      <c r="E1297" s="21" t="str">
        <f>IF($B1297="","",Тех_Движение!$F$1294)</f>
        <v/>
      </c>
      <c r="F1297" s="21" t="str">
        <f>IF($B1297="","",SUMIFS($E$5:$E1296,$C$5:$C1296,$C1297))</f>
        <v/>
      </c>
      <c r="G1297" s="21" t="str">
        <f>IF($B1297="","",MAX(0,$E1297-MAX(0,SUMIFS(Тех_Движение!$G$2:$G$5111,Тех_Движение!$D$2:$D$5111,$C1297,Тех_Движение!$B$2:$B$5111,"&lt;="&amp;Настройки!$B$5-1)-$F1297)))</f>
        <v/>
      </c>
      <c r="H1297" s="21" t="str">
        <f>IF($B1297="","",IF(AND($D1297&gt;=Настройки!$B$5,$D1297&lt;=Настройки!$B$6),$E1297,0))</f>
        <v/>
      </c>
      <c r="I1297" s="21" t="str">
        <f t="shared" si="60"/>
        <v/>
      </c>
      <c r="J1297" s="21" t="str">
        <f>IF($B1297="","",MAX(0,$E1297-MAX(0,SUMIFS(Тех_Движение!$G$2:$G$5111,Тех_Движение!$D$2:$D$5111,$C1297,Тех_Движение!$B$2:$B$5111,"&lt;="&amp;Настройки!$B$6)-$F1297)))</f>
        <v/>
      </c>
      <c r="K1297" s="21" t="e">
        <f>IF(OR($B1297="",K$3&lt;$D1297+Настройки!$B$7),0,MAX(0,$E1297-MAX(0,SUMIFS(Тех_Движение!$G$2:$G$5111,Тех_Движение!$D$2:$D$5111,$C1297,Тех_Движение!$B$2:$B$5111,"&lt;="&amp;K$3)-$F1297)))</f>
        <v>#VALUE!</v>
      </c>
      <c r="L1297" s="21" t="e">
        <f>IF(OR($B1297="",L$3&lt;$D1297+Настройки!$B$7),0,MAX(0,$E1297-MAX(0,SUMIFS(Тех_Движение!$G$2:$G$5111,Тех_Движение!$D$2:$D$5111,$C1297,Тех_Движение!$B$2:$B$5111,"&lt;="&amp;L$3)-$F1297)))</f>
        <v>#VALUE!</v>
      </c>
      <c r="M1297" s="21" t="e">
        <f>IF(OR($B1297="",M$3&lt;$D1297+Настройки!$B$7),0,MAX(0,$E1297-MAX(0,SUMIFS(Тех_Движение!$G$2:$G$5111,Тех_Движение!$D$2:$D$5111,$C1297,Тех_Движение!$B$2:$B$5111,"&lt;="&amp;M$3)-$F1297)))</f>
        <v>#VALUE!</v>
      </c>
      <c r="N1297" s="21" t="e">
        <f>IF(OR($B1297="",N$3&lt;$D1297+Настройки!$B$7),0,MAX(0,$E1297-MAX(0,SUMIFS(Тех_Движение!$G$2:$G$5111,Тех_Движение!$D$2:$D$5111,$C1297,Тех_Движение!$B$2:$B$5111,"&lt;="&amp;N$3)-$F1297)))</f>
        <v>#VALUE!</v>
      </c>
      <c r="O1297" s="21" t="e">
        <f>IF(OR($B1297="",O$3&lt;$D1297+Настройки!$B$7),0,MAX(0,$E1297-MAX(0,SUMIFS(Тех_Движение!$G$2:$G$5111,Тех_Движение!$D$2:$D$5111,$C1297,Тех_Движение!$B$2:$B$5111,"&lt;="&amp;O$3)-$F1297)))</f>
        <v>#VALUE!</v>
      </c>
      <c r="P1297" s="21" t="e">
        <f>IF(OR($B1297="",P$3&lt;$D1297+Настройки!$B$7),0,MAX(0,$E1297-MAX(0,SUMIFS(Тех_Движение!$G$2:$G$5111,Тех_Движение!$D$2:$D$5111,$C1297,Тех_Движение!$B$2:$B$5111,"&lt;="&amp;P$3)-$F1297)))</f>
        <v>#VALUE!</v>
      </c>
      <c r="Q1297" s="21" t="e">
        <f>IF(OR($B1297="",Q$3&lt;$D1297+Настройки!$B$7),0,MAX(0,$E1297-MAX(0,SUMIFS(Тех_Движение!$G$2:$G$5111,Тех_Движение!$D$2:$D$5111,$C1297,Тех_Движение!$B$2:$B$5111,"&lt;="&amp;Q$3)-$F1297)))</f>
        <v>#VALUE!</v>
      </c>
      <c r="R1297" s="21" t="str">
        <f t="shared" si="61"/>
        <v/>
      </c>
      <c r="S1297" s="23" t="str">
        <f>IF($B1297="","",VLOOKUP($C1297,Настройки!$A$11:$L$17,9,FALSE))</f>
        <v/>
      </c>
      <c r="T1297" s="23" t="str">
        <f t="shared" si="62"/>
        <v/>
      </c>
    </row>
    <row r="1298" spans="1:20" x14ac:dyDescent="0.3">
      <c r="A1298" s="20">
        <f>Тех_Движение!$A$1295</f>
        <v>1294</v>
      </c>
      <c r="B1298" s="20" t="str">
        <f>IF(Тех_Движение!$F$1295&gt;0,Тех_Движение!$I$1295,"")</f>
        <v/>
      </c>
      <c r="C1298" s="20" t="str">
        <f>IF($B1298="","",Тех_Движение!$D$1295)</f>
        <v/>
      </c>
      <c r="D1298" s="9" t="str">
        <f>IF($B1298="","",Тех_Движение!$B$1295)</f>
        <v/>
      </c>
      <c r="E1298" s="21" t="str">
        <f>IF($B1298="","",Тех_Движение!$F$1295)</f>
        <v/>
      </c>
      <c r="F1298" s="21" t="str">
        <f>IF($B1298="","",SUMIFS($E$5:$E1297,$C$5:$C1297,$C1298))</f>
        <v/>
      </c>
      <c r="G1298" s="21" t="str">
        <f>IF($B1298="","",MAX(0,$E1298-MAX(0,SUMIFS(Тех_Движение!$G$2:$G$5111,Тех_Движение!$D$2:$D$5111,$C1298,Тех_Движение!$B$2:$B$5111,"&lt;="&amp;Настройки!$B$5-1)-$F1298)))</f>
        <v/>
      </c>
      <c r="H1298" s="21" t="str">
        <f>IF($B1298="","",IF(AND($D1298&gt;=Настройки!$B$5,$D1298&lt;=Настройки!$B$6),$E1298,0))</f>
        <v/>
      </c>
      <c r="I1298" s="21" t="str">
        <f t="shared" si="60"/>
        <v/>
      </c>
      <c r="J1298" s="21" t="str">
        <f>IF($B1298="","",MAX(0,$E1298-MAX(0,SUMIFS(Тех_Движение!$G$2:$G$5111,Тех_Движение!$D$2:$D$5111,$C1298,Тех_Движение!$B$2:$B$5111,"&lt;="&amp;Настройки!$B$6)-$F1298)))</f>
        <v/>
      </c>
      <c r="K1298" s="21" t="e">
        <f>IF(OR($B1298="",K$3&lt;$D1298+Настройки!$B$7),0,MAX(0,$E1298-MAX(0,SUMIFS(Тех_Движение!$G$2:$G$5111,Тех_Движение!$D$2:$D$5111,$C1298,Тех_Движение!$B$2:$B$5111,"&lt;="&amp;K$3)-$F1298)))</f>
        <v>#VALUE!</v>
      </c>
      <c r="L1298" s="21" t="e">
        <f>IF(OR($B1298="",L$3&lt;$D1298+Настройки!$B$7),0,MAX(0,$E1298-MAX(0,SUMIFS(Тех_Движение!$G$2:$G$5111,Тех_Движение!$D$2:$D$5111,$C1298,Тех_Движение!$B$2:$B$5111,"&lt;="&amp;L$3)-$F1298)))</f>
        <v>#VALUE!</v>
      </c>
      <c r="M1298" s="21" t="e">
        <f>IF(OR($B1298="",M$3&lt;$D1298+Настройки!$B$7),0,MAX(0,$E1298-MAX(0,SUMIFS(Тех_Движение!$G$2:$G$5111,Тех_Движение!$D$2:$D$5111,$C1298,Тех_Движение!$B$2:$B$5111,"&lt;="&amp;M$3)-$F1298)))</f>
        <v>#VALUE!</v>
      </c>
      <c r="N1298" s="21" t="e">
        <f>IF(OR($B1298="",N$3&lt;$D1298+Настройки!$B$7),0,MAX(0,$E1298-MAX(0,SUMIFS(Тех_Движение!$G$2:$G$5111,Тех_Движение!$D$2:$D$5111,$C1298,Тех_Движение!$B$2:$B$5111,"&lt;="&amp;N$3)-$F1298)))</f>
        <v>#VALUE!</v>
      </c>
      <c r="O1298" s="21" t="e">
        <f>IF(OR($B1298="",O$3&lt;$D1298+Настройки!$B$7),0,MAX(0,$E1298-MAX(0,SUMIFS(Тех_Движение!$G$2:$G$5111,Тех_Движение!$D$2:$D$5111,$C1298,Тех_Движение!$B$2:$B$5111,"&lt;="&amp;O$3)-$F1298)))</f>
        <v>#VALUE!</v>
      </c>
      <c r="P1298" s="21" t="e">
        <f>IF(OR($B1298="",P$3&lt;$D1298+Настройки!$B$7),0,MAX(0,$E1298-MAX(0,SUMIFS(Тех_Движение!$G$2:$G$5111,Тех_Движение!$D$2:$D$5111,$C1298,Тех_Движение!$B$2:$B$5111,"&lt;="&amp;P$3)-$F1298)))</f>
        <v>#VALUE!</v>
      </c>
      <c r="Q1298" s="21" t="e">
        <f>IF(OR($B1298="",Q$3&lt;$D1298+Настройки!$B$7),0,MAX(0,$E1298-MAX(0,SUMIFS(Тех_Движение!$G$2:$G$5111,Тех_Движение!$D$2:$D$5111,$C1298,Тех_Движение!$B$2:$B$5111,"&lt;="&amp;Q$3)-$F1298)))</f>
        <v>#VALUE!</v>
      </c>
      <c r="R1298" s="21" t="str">
        <f t="shared" si="61"/>
        <v/>
      </c>
      <c r="S1298" s="23" t="str">
        <f>IF($B1298="","",VLOOKUP($C1298,Настройки!$A$11:$L$17,9,FALSE))</f>
        <v/>
      </c>
      <c r="T1298" s="23" t="str">
        <f t="shared" si="62"/>
        <v/>
      </c>
    </row>
    <row r="1299" spans="1:20" x14ac:dyDescent="0.3">
      <c r="A1299" s="20">
        <f>Тех_Движение!$A$1296</f>
        <v>1295</v>
      </c>
      <c r="B1299" s="20" t="str">
        <f>IF(Тех_Движение!$F$1296&gt;0,Тех_Движение!$I$1296,"")</f>
        <v/>
      </c>
      <c r="C1299" s="20" t="str">
        <f>IF($B1299="","",Тех_Движение!$D$1296)</f>
        <v/>
      </c>
      <c r="D1299" s="9" t="str">
        <f>IF($B1299="","",Тех_Движение!$B$1296)</f>
        <v/>
      </c>
      <c r="E1299" s="21" t="str">
        <f>IF($B1299="","",Тех_Движение!$F$1296)</f>
        <v/>
      </c>
      <c r="F1299" s="21" t="str">
        <f>IF($B1299="","",SUMIFS($E$5:$E1298,$C$5:$C1298,$C1299))</f>
        <v/>
      </c>
      <c r="G1299" s="21" t="str">
        <f>IF($B1299="","",MAX(0,$E1299-MAX(0,SUMIFS(Тех_Движение!$G$2:$G$5111,Тех_Движение!$D$2:$D$5111,$C1299,Тех_Движение!$B$2:$B$5111,"&lt;="&amp;Настройки!$B$5-1)-$F1299)))</f>
        <v/>
      </c>
      <c r="H1299" s="21" t="str">
        <f>IF($B1299="","",IF(AND($D1299&gt;=Настройки!$B$5,$D1299&lt;=Настройки!$B$6),$E1299,0))</f>
        <v/>
      </c>
      <c r="I1299" s="21" t="str">
        <f t="shared" si="60"/>
        <v/>
      </c>
      <c r="J1299" s="21" t="str">
        <f>IF($B1299="","",MAX(0,$E1299-MAX(0,SUMIFS(Тех_Движение!$G$2:$G$5111,Тех_Движение!$D$2:$D$5111,$C1299,Тех_Движение!$B$2:$B$5111,"&lt;="&amp;Настройки!$B$6)-$F1299)))</f>
        <v/>
      </c>
      <c r="K1299" s="21" t="e">
        <f>IF(OR($B1299="",K$3&lt;$D1299+Настройки!$B$7),0,MAX(0,$E1299-MAX(0,SUMIFS(Тех_Движение!$G$2:$G$5111,Тех_Движение!$D$2:$D$5111,$C1299,Тех_Движение!$B$2:$B$5111,"&lt;="&amp;K$3)-$F1299)))</f>
        <v>#VALUE!</v>
      </c>
      <c r="L1299" s="21" t="e">
        <f>IF(OR($B1299="",L$3&lt;$D1299+Настройки!$B$7),0,MAX(0,$E1299-MAX(0,SUMIFS(Тех_Движение!$G$2:$G$5111,Тех_Движение!$D$2:$D$5111,$C1299,Тех_Движение!$B$2:$B$5111,"&lt;="&amp;L$3)-$F1299)))</f>
        <v>#VALUE!</v>
      </c>
      <c r="M1299" s="21" t="e">
        <f>IF(OR($B1299="",M$3&lt;$D1299+Настройки!$B$7),0,MAX(0,$E1299-MAX(0,SUMIFS(Тех_Движение!$G$2:$G$5111,Тех_Движение!$D$2:$D$5111,$C1299,Тех_Движение!$B$2:$B$5111,"&lt;="&amp;M$3)-$F1299)))</f>
        <v>#VALUE!</v>
      </c>
      <c r="N1299" s="21" t="e">
        <f>IF(OR($B1299="",N$3&lt;$D1299+Настройки!$B$7),0,MAX(0,$E1299-MAX(0,SUMIFS(Тех_Движение!$G$2:$G$5111,Тех_Движение!$D$2:$D$5111,$C1299,Тех_Движение!$B$2:$B$5111,"&lt;="&amp;N$3)-$F1299)))</f>
        <v>#VALUE!</v>
      </c>
      <c r="O1299" s="21" t="e">
        <f>IF(OR($B1299="",O$3&lt;$D1299+Настройки!$B$7),0,MAX(0,$E1299-MAX(0,SUMIFS(Тех_Движение!$G$2:$G$5111,Тех_Движение!$D$2:$D$5111,$C1299,Тех_Движение!$B$2:$B$5111,"&lt;="&amp;O$3)-$F1299)))</f>
        <v>#VALUE!</v>
      </c>
      <c r="P1299" s="21" t="e">
        <f>IF(OR($B1299="",P$3&lt;$D1299+Настройки!$B$7),0,MAX(0,$E1299-MAX(0,SUMIFS(Тех_Движение!$G$2:$G$5111,Тех_Движение!$D$2:$D$5111,$C1299,Тех_Движение!$B$2:$B$5111,"&lt;="&amp;P$3)-$F1299)))</f>
        <v>#VALUE!</v>
      </c>
      <c r="Q1299" s="21" t="e">
        <f>IF(OR($B1299="",Q$3&lt;$D1299+Настройки!$B$7),0,MAX(0,$E1299-MAX(0,SUMIFS(Тех_Движение!$G$2:$G$5111,Тех_Движение!$D$2:$D$5111,$C1299,Тех_Движение!$B$2:$B$5111,"&lt;="&amp;Q$3)-$F1299)))</f>
        <v>#VALUE!</v>
      </c>
      <c r="R1299" s="21" t="str">
        <f t="shared" si="61"/>
        <v/>
      </c>
      <c r="S1299" s="23" t="str">
        <f>IF($B1299="","",VLOOKUP($C1299,Настройки!$A$11:$L$17,9,FALSE))</f>
        <v/>
      </c>
      <c r="T1299" s="23" t="str">
        <f t="shared" si="62"/>
        <v/>
      </c>
    </row>
    <row r="1300" spans="1:20" x14ac:dyDescent="0.3">
      <c r="A1300" s="20">
        <f>Тех_Движение!$A$1297</f>
        <v>1296</v>
      </c>
      <c r="B1300" s="20" t="str">
        <f>IF(Тех_Движение!$F$1297&gt;0,Тех_Движение!$I$1297,"")</f>
        <v/>
      </c>
      <c r="C1300" s="20" t="str">
        <f>IF($B1300="","",Тех_Движение!$D$1297)</f>
        <v/>
      </c>
      <c r="D1300" s="9" t="str">
        <f>IF($B1300="","",Тех_Движение!$B$1297)</f>
        <v/>
      </c>
      <c r="E1300" s="21" t="str">
        <f>IF($B1300="","",Тех_Движение!$F$1297)</f>
        <v/>
      </c>
      <c r="F1300" s="21" t="str">
        <f>IF($B1300="","",SUMIFS($E$5:$E1299,$C$5:$C1299,$C1300))</f>
        <v/>
      </c>
      <c r="G1300" s="21" t="str">
        <f>IF($B1300="","",MAX(0,$E1300-MAX(0,SUMIFS(Тех_Движение!$G$2:$G$5111,Тех_Движение!$D$2:$D$5111,$C1300,Тех_Движение!$B$2:$B$5111,"&lt;="&amp;Настройки!$B$5-1)-$F1300)))</f>
        <v/>
      </c>
      <c r="H1300" s="21" t="str">
        <f>IF($B1300="","",IF(AND($D1300&gt;=Настройки!$B$5,$D1300&lt;=Настройки!$B$6),$E1300,0))</f>
        <v/>
      </c>
      <c r="I1300" s="21" t="str">
        <f t="shared" si="60"/>
        <v/>
      </c>
      <c r="J1300" s="21" t="str">
        <f>IF($B1300="","",MAX(0,$E1300-MAX(0,SUMIFS(Тех_Движение!$G$2:$G$5111,Тех_Движение!$D$2:$D$5111,$C1300,Тех_Движение!$B$2:$B$5111,"&lt;="&amp;Настройки!$B$6)-$F1300)))</f>
        <v/>
      </c>
      <c r="K1300" s="21" t="e">
        <f>IF(OR($B1300="",K$3&lt;$D1300+Настройки!$B$7),0,MAX(0,$E1300-MAX(0,SUMIFS(Тех_Движение!$G$2:$G$5111,Тех_Движение!$D$2:$D$5111,$C1300,Тех_Движение!$B$2:$B$5111,"&lt;="&amp;K$3)-$F1300)))</f>
        <v>#VALUE!</v>
      </c>
      <c r="L1300" s="21" t="e">
        <f>IF(OR($B1300="",L$3&lt;$D1300+Настройки!$B$7),0,MAX(0,$E1300-MAX(0,SUMIFS(Тех_Движение!$G$2:$G$5111,Тех_Движение!$D$2:$D$5111,$C1300,Тех_Движение!$B$2:$B$5111,"&lt;="&amp;L$3)-$F1300)))</f>
        <v>#VALUE!</v>
      </c>
      <c r="M1300" s="21" t="e">
        <f>IF(OR($B1300="",M$3&lt;$D1300+Настройки!$B$7),0,MAX(0,$E1300-MAX(0,SUMIFS(Тех_Движение!$G$2:$G$5111,Тех_Движение!$D$2:$D$5111,$C1300,Тех_Движение!$B$2:$B$5111,"&lt;="&amp;M$3)-$F1300)))</f>
        <v>#VALUE!</v>
      </c>
      <c r="N1300" s="21" t="e">
        <f>IF(OR($B1300="",N$3&lt;$D1300+Настройки!$B$7),0,MAX(0,$E1300-MAX(0,SUMIFS(Тех_Движение!$G$2:$G$5111,Тех_Движение!$D$2:$D$5111,$C1300,Тех_Движение!$B$2:$B$5111,"&lt;="&amp;N$3)-$F1300)))</f>
        <v>#VALUE!</v>
      </c>
      <c r="O1300" s="21" t="e">
        <f>IF(OR($B1300="",O$3&lt;$D1300+Настройки!$B$7),0,MAX(0,$E1300-MAX(0,SUMIFS(Тех_Движение!$G$2:$G$5111,Тех_Движение!$D$2:$D$5111,$C1300,Тех_Движение!$B$2:$B$5111,"&lt;="&amp;O$3)-$F1300)))</f>
        <v>#VALUE!</v>
      </c>
      <c r="P1300" s="21" t="e">
        <f>IF(OR($B1300="",P$3&lt;$D1300+Настройки!$B$7),0,MAX(0,$E1300-MAX(0,SUMIFS(Тех_Движение!$G$2:$G$5111,Тех_Движение!$D$2:$D$5111,$C1300,Тех_Движение!$B$2:$B$5111,"&lt;="&amp;P$3)-$F1300)))</f>
        <v>#VALUE!</v>
      </c>
      <c r="Q1300" s="21" t="e">
        <f>IF(OR($B1300="",Q$3&lt;$D1300+Настройки!$B$7),0,MAX(0,$E1300-MAX(0,SUMIFS(Тех_Движение!$G$2:$G$5111,Тех_Движение!$D$2:$D$5111,$C1300,Тех_Движение!$B$2:$B$5111,"&lt;="&amp;Q$3)-$F1300)))</f>
        <v>#VALUE!</v>
      </c>
      <c r="R1300" s="21" t="str">
        <f t="shared" si="61"/>
        <v/>
      </c>
      <c r="S1300" s="23" t="str">
        <f>IF($B1300="","",VLOOKUP($C1300,Настройки!$A$11:$L$17,9,FALSE))</f>
        <v/>
      </c>
      <c r="T1300" s="23" t="str">
        <f t="shared" si="62"/>
        <v/>
      </c>
    </row>
    <row r="1301" spans="1:20" x14ac:dyDescent="0.3">
      <c r="A1301" s="20">
        <f>Тех_Движение!$A$1298</f>
        <v>1297</v>
      </c>
      <c r="B1301" s="20" t="str">
        <f>IF(Тех_Движение!$F$1298&gt;0,Тех_Движение!$I$1298,"")</f>
        <v/>
      </c>
      <c r="C1301" s="20" t="str">
        <f>IF($B1301="","",Тех_Движение!$D$1298)</f>
        <v/>
      </c>
      <c r="D1301" s="9" t="str">
        <f>IF($B1301="","",Тех_Движение!$B$1298)</f>
        <v/>
      </c>
      <c r="E1301" s="21" t="str">
        <f>IF($B1301="","",Тех_Движение!$F$1298)</f>
        <v/>
      </c>
      <c r="F1301" s="21" t="str">
        <f>IF($B1301="","",SUMIFS($E$5:$E1300,$C$5:$C1300,$C1301))</f>
        <v/>
      </c>
      <c r="G1301" s="21" t="str">
        <f>IF($B1301="","",MAX(0,$E1301-MAX(0,SUMIFS(Тех_Движение!$G$2:$G$5111,Тех_Движение!$D$2:$D$5111,$C1301,Тех_Движение!$B$2:$B$5111,"&lt;="&amp;Настройки!$B$5-1)-$F1301)))</f>
        <v/>
      </c>
      <c r="H1301" s="21" t="str">
        <f>IF($B1301="","",IF(AND($D1301&gt;=Настройки!$B$5,$D1301&lt;=Настройки!$B$6),$E1301,0))</f>
        <v/>
      </c>
      <c r="I1301" s="21" t="str">
        <f t="shared" si="60"/>
        <v/>
      </c>
      <c r="J1301" s="21" t="str">
        <f>IF($B1301="","",MAX(0,$E1301-MAX(0,SUMIFS(Тех_Движение!$G$2:$G$5111,Тех_Движение!$D$2:$D$5111,$C1301,Тех_Движение!$B$2:$B$5111,"&lt;="&amp;Настройки!$B$6)-$F1301)))</f>
        <v/>
      </c>
      <c r="K1301" s="21" t="e">
        <f>IF(OR($B1301="",K$3&lt;$D1301+Настройки!$B$7),0,MAX(0,$E1301-MAX(0,SUMIFS(Тех_Движение!$G$2:$G$5111,Тех_Движение!$D$2:$D$5111,$C1301,Тех_Движение!$B$2:$B$5111,"&lt;="&amp;K$3)-$F1301)))</f>
        <v>#VALUE!</v>
      </c>
      <c r="L1301" s="21" t="e">
        <f>IF(OR($B1301="",L$3&lt;$D1301+Настройки!$B$7),0,MAX(0,$E1301-MAX(0,SUMIFS(Тех_Движение!$G$2:$G$5111,Тех_Движение!$D$2:$D$5111,$C1301,Тех_Движение!$B$2:$B$5111,"&lt;="&amp;L$3)-$F1301)))</f>
        <v>#VALUE!</v>
      </c>
      <c r="M1301" s="21" t="e">
        <f>IF(OR($B1301="",M$3&lt;$D1301+Настройки!$B$7),0,MAX(0,$E1301-MAX(0,SUMIFS(Тех_Движение!$G$2:$G$5111,Тех_Движение!$D$2:$D$5111,$C1301,Тех_Движение!$B$2:$B$5111,"&lt;="&amp;M$3)-$F1301)))</f>
        <v>#VALUE!</v>
      </c>
      <c r="N1301" s="21" t="e">
        <f>IF(OR($B1301="",N$3&lt;$D1301+Настройки!$B$7),0,MAX(0,$E1301-MAX(0,SUMIFS(Тех_Движение!$G$2:$G$5111,Тех_Движение!$D$2:$D$5111,$C1301,Тех_Движение!$B$2:$B$5111,"&lt;="&amp;N$3)-$F1301)))</f>
        <v>#VALUE!</v>
      </c>
      <c r="O1301" s="21" t="e">
        <f>IF(OR($B1301="",O$3&lt;$D1301+Настройки!$B$7),0,MAX(0,$E1301-MAX(0,SUMIFS(Тех_Движение!$G$2:$G$5111,Тех_Движение!$D$2:$D$5111,$C1301,Тех_Движение!$B$2:$B$5111,"&lt;="&amp;O$3)-$F1301)))</f>
        <v>#VALUE!</v>
      </c>
      <c r="P1301" s="21" t="e">
        <f>IF(OR($B1301="",P$3&lt;$D1301+Настройки!$B$7),0,MAX(0,$E1301-MAX(0,SUMIFS(Тех_Движение!$G$2:$G$5111,Тех_Движение!$D$2:$D$5111,$C1301,Тех_Движение!$B$2:$B$5111,"&lt;="&amp;P$3)-$F1301)))</f>
        <v>#VALUE!</v>
      </c>
      <c r="Q1301" s="21" t="e">
        <f>IF(OR($B1301="",Q$3&lt;$D1301+Настройки!$B$7),0,MAX(0,$E1301-MAX(0,SUMIFS(Тех_Движение!$G$2:$G$5111,Тех_Движение!$D$2:$D$5111,$C1301,Тех_Движение!$B$2:$B$5111,"&lt;="&amp;Q$3)-$F1301)))</f>
        <v>#VALUE!</v>
      </c>
      <c r="R1301" s="21" t="str">
        <f t="shared" si="61"/>
        <v/>
      </c>
      <c r="S1301" s="23" t="str">
        <f>IF($B1301="","",VLOOKUP($C1301,Настройки!$A$11:$L$17,9,FALSE))</f>
        <v/>
      </c>
      <c r="T1301" s="23" t="str">
        <f t="shared" si="62"/>
        <v/>
      </c>
    </row>
    <row r="1302" spans="1:20" x14ac:dyDescent="0.3">
      <c r="A1302" s="20">
        <f>Тех_Движение!$A$1299</f>
        <v>1298</v>
      </c>
      <c r="B1302" s="20" t="str">
        <f>IF(Тех_Движение!$F$1299&gt;0,Тех_Движение!$I$1299,"")</f>
        <v/>
      </c>
      <c r="C1302" s="20" t="str">
        <f>IF($B1302="","",Тех_Движение!$D$1299)</f>
        <v/>
      </c>
      <c r="D1302" s="9" t="str">
        <f>IF($B1302="","",Тех_Движение!$B$1299)</f>
        <v/>
      </c>
      <c r="E1302" s="21" t="str">
        <f>IF($B1302="","",Тех_Движение!$F$1299)</f>
        <v/>
      </c>
      <c r="F1302" s="21" t="str">
        <f>IF($B1302="","",SUMIFS($E$5:$E1301,$C$5:$C1301,$C1302))</f>
        <v/>
      </c>
      <c r="G1302" s="21" t="str">
        <f>IF($B1302="","",MAX(0,$E1302-MAX(0,SUMIFS(Тех_Движение!$G$2:$G$5111,Тех_Движение!$D$2:$D$5111,$C1302,Тех_Движение!$B$2:$B$5111,"&lt;="&amp;Настройки!$B$5-1)-$F1302)))</f>
        <v/>
      </c>
      <c r="H1302" s="21" t="str">
        <f>IF($B1302="","",IF(AND($D1302&gt;=Настройки!$B$5,$D1302&lt;=Настройки!$B$6),$E1302,0))</f>
        <v/>
      </c>
      <c r="I1302" s="21" t="str">
        <f t="shared" si="60"/>
        <v/>
      </c>
      <c r="J1302" s="21" t="str">
        <f>IF($B1302="","",MAX(0,$E1302-MAX(0,SUMIFS(Тех_Движение!$G$2:$G$5111,Тех_Движение!$D$2:$D$5111,$C1302,Тех_Движение!$B$2:$B$5111,"&lt;="&amp;Настройки!$B$6)-$F1302)))</f>
        <v/>
      </c>
      <c r="K1302" s="21" t="e">
        <f>IF(OR($B1302="",K$3&lt;$D1302+Настройки!$B$7),0,MAX(0,$E1302-MAX(0,SUMIFS(Тех_Движение!$G$2:$G$5111,Тех_Движение!$D$2:$D$5111,$C1302,Тех_Движение!$B$2:$B$5111,"&lt;="&amp;K$3)-$F1302)))</f>
        <v>#VALUE!</v>
      </c>
      <c r="L1302" s="21" t="e">
        <f>IF(OR($B1302="",L$3&lt;$D1302+Настройки!$B$7),0,MAX(0,$E1302-MAX(0,SUMIFS(Тех_Движение!$G$2:$G$5111,Тех_Движение!$D$2:$D$5111,$C1302,Тех_Движение!$B$2:$B$5111,"&lt;="&amp;L$3)-$F1302)))</f>
        <v>#VALUE!</v>
      </c>
      <c r="M1302" s="21" t="e">
        <f>IF(OR($B1302="",M$3&lt;$D1302+Настройки!$B$7),0,MAX(0,$E1302-MAX(0,SUMIFS(Тех_Движение!$G$2:$G$5111,Тех_Движение!$D$2:$D$5111,$C1302,Тех_Движение!$B$2:$B$5111,"&lt;="&amp;M$3)-$F1302)))</f>
        <v>#VALUE!</v>
      </c>
      <c r="N1302" s="21" t="e">
        <f>IF(OR($B1302="",N$3&lt;$D1302+Настройки!$B$7),0,MAX(0,$E1302-MAX(0,SUMIFS(Тех_Движение!$G$2:$G$5111,Тех_Движение!$D$2:$D$5111,$C1302,Тех_Движение!$B$2:$B$5111,"&lt;="&amp;N$3)-$F1302)))</f>
        <v>#VALUE!</v>
      </c>
      <c r="O1302" s="21" t="e">
        <f>IF(OR($B1302="",O$3&lt;$D1302+Настройки!$B$7),0,MAX(0,$E1302-MAX(0,SUMIFS(Тех_Движение!$G$2:$G$5111,Тех_Движение!$D$2:$D$5111,$C1302,Тех_Движение!$B$2:$B$5111,"&lt;="&amp;O$3)-$F1302)))</f>
        <v>#VALUE!</v>
      </c>
      <c r="P1302" s="21" t="e">
        <f>IF(OR($B1302="",P$3&lt;$D1302+Настройки!$B$7),0,MAX(0,$E1302-MAX(0,SUMIFS(Тех_Движение!$G$2:$G$5111,Тех_Движение!$D$2:$D$5111,$C1302,Тех_Движение!$B$2:$B$5111,"&lt;="&amp;P$3)-$F1302)))</f>
        <v>#VALUE!</v>
      </c>
      <c r="Q1302" s="21" t="e">
        <f>IF(OR($B1302="",Q$3&lt;$D1302+Настройки!$B$7),0,MAX(0,$E1302-MAX(0,SUMIFS(Тех_Движение!$G$2:$G$5111,Тех_Движение!$D$2:$D$5111,$C1302,Тех_Движение!$B$2:$B$5111,"&lt;="&amp;Q$3)-$F1302)))</f>
        <v>#VALUE!</v>
      </c>
      <c r="R1302" s="21" t="str">
        <f t="shared" si="61"/>
        <v/>
      </c>
      <c r="S1302" s="23" t="str">
        <f>IF($B1302="","",VLOOKUP($C1302,Настройки!$A$11:$L$17,9,FALSE))</f>
        <v/>
      </c>
      <c r="T1302" s="23" t="str">
        <f t="shared" si="62"/>
        <v/>
      </c>
    </row>
    <row r="1303" spans="1:20" x14ac:dyDescent="0.3">
      <c r="A1303" s="20">
        <f>Тех_Движение!$A$1300</f>
        <v>1299</v>
      </c>
      <c r="B1303" s="20" t="str">
        <f>IF(Тех_Движение!$F$1300&gt;0,Тех_Движение!$I$1300,"")</f>
        <v/>
      </c>
      <c r="C1303" s="20" t="str">
        <f>IF($B1303="","",Тех_Движение!$D$1300)</f>
        <v/>
      </c>
      <c r="D1303" s="9" t="str">
        <f>IF($B1303="","",Тех_Движение!$B$1300)</f>
        <v/>
      </c>
      <c r="E1303" s="21" t="str">
        <f>IF($B1303="","",Тех_Движение!$F$1300)</f>
        <v/>
      </c>
      <c r="F1303" s="21" t="str">
        <f>IF($B1303="","",SUMIFS($E$5:$E1302,$C$5:$C1302,$C1303))</f>
        <v/>
      </c>
      <c r="G1303" s="21" t="str">
        <f>IF($B1303="","",MAX(0,$E1303-MAX(0,SUMIFS(Тех_Движение!$G$2:$G$5111,Тех_Движение!$D$2:$D$5111,$C1303,Тех_Движение!$B$2:$B$5111,"&lt;="&amp;Настройки!$B$5-1)-$F1303)))</f>
        <v/>
      </c>
      <c r="H1303" s="21" t="str">
        <f>IF($B1303="","",IF(AND($D1303&gt;=Настройки!$B$5,$D1303&lt;=Настройки!$B$6),$E1303,0))</f>
        <v/>
      </c>
      <c r="I1303" s="21" t="str">
        <f t="shared" si="60"/>
        <v/>
      </c>
      <c r="J1303" s="21" t="str">
        <f>IF($B1303="","",MAX(0,$E1303-MAX(0,SUMIFS(Тех_Движение!$G$2:$G$5111,Тех_Движение!$D$2:$D$5111,$C1303,Тех_Движение!$B$2:$B$5111,"&lt;="&amp;Настройки!$B$6)-$F1303)))</f>
        <v/>
      </c>
      <c r="K1303" s="21" t="e">
        <f>IF(OR($B1303="",K$3&lt;$D1303+Настройки!$B$7),0,MAX(0,$E1303-MAX(0,SUMIFS(Тех_Движение!$G$2:$G$5111,Тех_Движение!$D$2:$D$5111,$C1303,Тех_Движение!$B$2:$B$5111,"&lt;="&amp;K$3)-$F1303)))</f>
        <v>#VALUE!</v>
      </c>
      <c r="L1303" s="21" t="e">
        <f>IF(OR($B1303="",L$3&lt;$D1303+Настройки!$B$7),0,MAX(0,$E1303-MAX(0,SUMIFS(Тех_Движение!$G$2:$G$5111,Тех_Движение!$D$2:$D$5111,$C1303,Тех_Движение!$B$2:$B$5111,"&lt;="&amp;L$3)-$F1303)))</f>
        <v>#VALUE!</v>
      </c>
      <c r="M1303" s="21" t="e">
        <f>IF(OR($B1303="",M$3&lt;$D1303+Настройки!$B$7),0,MAX(0,$E1303-MAX(0,SUMIFS(Тех_Движение!$G$2:$G$5111,Тех_Движение!$D$2:$D$5111,$C1303,Тех_Движение!$B$2:$B$5111,"&lt;="&amp;M$3)-$F1303)))</f>
        <v>#VALUE!</v>
      </c>
      <c r="N1303" s="21" t="e">
        <f>IF(OR($B1303="",N$3&lt;$D1303+Настройки!$B$7),0,MAX(0,$E1303-MAX(0,SUMIFS(Тех_Движение!$G$2:$G$5111,Тех_Движение!$D$2:$D$5111,$C1303,Тех_Движение!$B$2:$B$5111,"&lt;="&amp;N$3)-$F1303)))</f>
        <v>#VALUE!</v>
      </c>
      <c r="O1303" s="21" t="e">
        <f>IF(OR($B1303="",O$3&lt;$D1303+Настройки!$B$7),0,MAX(0,$E1303-MAX(0,SUMIFS(Тех_Движение!$G$2:$G$5111,Тех_Движение!$D$2:$D$5111,$C1303,Тех_Движение!$B$2:$B$5111,"&lt;="&amp;O$3)-$F1303)))</f>
        <v>#VALUE!</v>
      </c>
      <c r="P1303" s="21" t="e">
        <f>IF(OR($B1303="",P$3&lt;$D1303+Настройки!$B$7),0,MAX(0,$E1303-MAX(0,SUMIFS(Тех_Движение!$G$2:$G$5111,Тех_Движение!$D$2:$D$5111,$C1303,Тех_Движение!$B$2:$B$5111,"&lt;="&amp;P$3)-$F1303)))</f>
        <v>#VALUE!</v>
      </c>
      <c r="Q1303" s="21" t="e">
        <f>IF(OR($B1303="",Q$3&lt;$D1303+Настройки!$B$7),0,MAX(0,$E1303-MAX(0,SUMIFS(Тех_Движение!$G$2:$G$5111,Тех_Движение!$D$2:$D$5111,$C1303,Тех_Движение!$B$2:$B$5111,"&lt;="&amp;Q$3)-$F1303)))</f>
        <v>#VALUE!</v>
      </c>
      <c r="R1303" s="21" t="str">
        <f t="shared" si="61"/>
        <v/>
      </c>
      <c r="S1303" s="23" t="str">
        <f>IF($B1303="","",VLOOKUP($C1303,Настройки!$A$11:$L$17,9,FALSE))</f>
        <v/>
      </c>
      <c r="T1303" s="23" t="str">
        <f t="shared" si="62"/>
        <v/>
      </c>
    </row>
    <row r="1304" spans="1:20" x14ac:dyDescent="0.3">
      <c r="A1304" s="20">
        <f>Тех_Движение!$A$1301</f>
        <v>1300</v>
      </c>
      <c r="B1304" s="20" t="str">
        <f>IF(Тех_Движение!$F$1301&gt;0,Тех_Движение!$I$1301,"")</f>
        <v/>
      </c>
      <c r="C1304" s="20" t="str">
        <f>IF($B1304="","",Тех_Движение!$D$1301)</f>
        <v/>
      </c>
      <c r="D1304" s="9" t="str">
        <f>IF($B1304="","",Тех_Движение!$B$1301)</f>
        <v/>
      </c>
      <c r="E1304" s="21" t="str">
        <f>IF($B1304="","",Тех_Движение!$F$1301)</f>
        <v/>
      </c>
      <c r="F1304" s="21" t="str">
        <f>IF($B1304="","",SUMIFS($E$5:$E1303,$C$5:$C1303,$C1304))</f>
        <v/>
      </c>
      <c r="G1304" s="21" t="str">
        <f>IF($B1304="","",MAX(0,$E1304-MAX(0,SUMIFS(Тех_Движение!$G$2:$G$5111,Тех_Движение!$D$2:$D$5111,$C1304,Тех_Движение!$B$2:$B$5111,"&lt;="&amp;Настройки!$B$5-1)-$F1304)))</f>
        <v/>
      </c>
      <c r="H1304" s="21" t="str">
        <f>IF($B1304="","",IF(AND($D1304&gt;=Настройки!$B$5,$D1304&lt;=Настройки!$B$6),$E1304,0))</f>
        <v/>
      </c>
      <c r="I1304" s="21" t="str">
        <f t="shared" si="60"/>
        <v/>
      </c>
      <c r="J1304" s="21" t="str">
        <f>IF($B1304="","",MAX(0,$E1304-MAX(0,SUMIFS(Тех_Движение!$G$2:$G$5111,Тех_Движение!$D$2:$D$5111,$C1304,Тех_Движение!$B$2:$B$5111,"&lt;="&amp;Настройки!$B$6)-$F1304)))</f>
        <v/>
      </c>
      <c r="K1304" s="21" t="e">
        <f>IF(OR($B1304="",K$3&lt;$D1304+Настройки!$B$7),0,MAX(0,$E1304-MAX(0,SUMIFS(Тех_Движение!$G$2:$G$5111,Тех_Движение!$D$2:$D$5111,$C1304,Тех_Движение!$B$2:$B$5111,"&lt;="&amp;K$3)-$F1304)))</f>
        <v>#VALUE!</v>
      </c>
      <c r="L1304" s="21" t="e">
        <f>IF(OR($B1304="",L$3&lt;$D1304+Настройки!$B$7),0,MAX(0,$E1304-MAX(0,SUMIFS(Тех_Движение!$G$2:$G$5111,Тех_Движение!$D$2:$D$5111,$C1304,Тех_Движение!$B$2:$B$5111,"&lt;="&amp;L$3)-$F1304)))</f>
        <v>#VALUE!</v>
      </c>
      <c r="M1304" s="21" t="e">
        <f>IF(OR($B1304="",M$3&lt;$D1304+Настройки!$B$7),0,MAX(0,$E1304-MAX(0,SUMIFS(Тех_Движение!$G$2:$G$5111,Тех_Движение!$D$2:$D$5111,$C1304,Тех_Движение!$B$2:$B$5111,"&lt;="&amp;M$3)-$F1304)))</f>
        <v>#VALUE!</v>
      </c>
      <c r="N1304" s="21" t="e">
        <f>IF(OR($B1304="",N$3&lt;$D1304+Настройки!$B$7),0,MAX(0,$E1304-MAX(0,SUMIFS(Тех_Движение!$G$2:$G$5111,Тех_Движение!$D$2:$D$5111,$C1304,Тех_Движение!$B$2:$B$5111,"&lt;="&amp;N$3)-$F1304)))</f>
        <v>#VALUE!</v>
      </c>
      <c r="O1304" s="21" t="e">
        <f>IF(OR($B1304="",O$3&lt;$D1304+Настройки!$B$7),0,MAX(0,$E1304-MAX(0,SUMIFS(Тех_Движение!$G$2:$G$5111,Тех_Движение!$D$2:$D$5111,$C1304,Тех_Движение!$B$2:$B$5111,"&lt;="&amp;O$3)-$F1304)))</f>
        <v>#VALUE!</v>
      </c>
      <c r="P1304" s="21" t="e">
        <f>IF(OR($B1304="",P$3&lt;$D1304+Настройки!$B$7),0,MAX(0,$E1304-MAX(0,SUMIFS(Тех_Движение!$G$2:$G$5111,Тех_Движение!$D$2:$D$5111,$C1304,Тех_Движение!$B$2:$B$5111,"&lt;="&amp;P$3)-$F1304)))</f>
        <v>#VALUE!</v>
      </c>
      <c r="Q1304" s="21" t="e">
        <f>IF(OR($B1304="",Q$3&lt;$D1304+Настройки!$B$7),0,MAX(0,$E1304-MAX(0,SUMIFS(Тех_Движение!$G$2:$G$5111,Тех_Движение!$D$2:$D$5111,$C1304,Тех_Движение!$B$2:$B$5111,"&lt;="&amp;Q$3)-$F1304)))</f>
        <v>#VALUE!</v>
      </c>
      <c r="R1304" s="21" t="str">
        <f t="shared" si="61"/>
        <v/>
      </c>
      <c r="S1304" s="23" t="str">
        <f>IF($B1304="","",VLOOKUP($C1304,Настройки!$A$11:$L$17,9,FALSE))</f>
        <v/>
      </c>
      <c r="T1304" s="23" t="str">
        <f t="shared" si="62"/>
        <v/>
      </c>
    </row>
    <row r="1305" spans="1:20" x14ac:dyDescent="0.3">
      <c r="A1305" s="20">
        <f>Тех_Движение!$A$1302</f>
        <v>1301</v>
      </c>
      <c r="B1305" s="20" t="str">
        <f>IF(Тех_Движение!$F$1302&gt;0,Тех_Движение!$I$1302,"")</f>
        <v/>
      </c>
      <c r="C1305" s="20" t="str">
        <f>IF($B1305="","",Тех_Движение!$D$1302)</f>
        <v/>
      </c>
      <c r="D1305" s="9" t="str">
        <f>IF($B1305="","",Тех_Движение!$B$1302)</f>
        <v/>
      </c>
      <c r="E1305" s="21" t="str">
        <f>IF($B1305="","",Тех_Движение!$F$1302)</f>
        <v/>
      </c>
      <c r="F1305" s="21" t="str">
        <f>IF($B1305="","",SUMIFS($E$5:$E1304,$C$5:$C1304,$C1305))</f>
        <v/>
      </c>
      <c r="G1305" s="21" t="str">
        <f>IF($B1305="","",MAX(0,$E1305-MAX(0,SUMIFS(Тех_Движение!$G$2:$G$5111,Тех_Движение!$D$2:$D$5111,$C1305,Тех_Движение!$B$2:$B$5111,"&lt;="&amp;Настройки!$B$5-1)-$F1305)))</f>
        <v/>
      </c>
      <c r="H1305" s="21" t="str">
        <f>IF($B1305="","",IF(AND($D1305&gt;=Настройки!$B$5,$D1305&lt;=Настройки!$B$6),$E1305,0))</f>
        <v/>
      </c>
      <c r="I1305" s="21" t="str">
        <f t="shared" si="60"/>
        <v/>
      </c>
      <c r="J1305" s="21" t="str">
        <f>IF($B1305="","",MAX(0,$E1305-MAX(0,SUMIFS(Тех_Движение!$G$2:$G$5111,Тех_Движение!$D$2:$D$5111,$C1305,Тех_Движение!$B$2:$B$5111,"&lt;="&amp;Настройки!$B$6)-$F1305)))</f>
        <v/>
      </c>
      <c r="K1305" s="21" t="e">
        <f>IF(OR($B1305="",K$3&lt;$D1305+Настройки!$B$7),0,MAX(0,$E1305-MAX(0,SUMIFS(Тех_Движение!$G$2:$G$5111,Тех_Движение!$D$2:$D$5111,$C1305,Тех_Движение!$B$2:$B$5111,"&lt;="&amp;K$3)-$F1305)))</f>
        <v>#VALUE!</v>
      </c>
      <c r="L1305" s="21" t="e">
        <f>IF(OR($B1305="",L$3&lt;$D1305+Настройки!$B$7),0,MAX(0,$E1305-MAX(0,SUMIFS(Тех_Движение!$G$2:$G$5111,Тех_Движение!$D$2:$D$5111,$C1305,Тех_Движение!$B$2:$B$5111,"&lt;="&amp;L$3)-$F1305)))</f>
        <v>#VALUE!</v>
      </c>
      <c r="M1305" s="21" t="e">
        <f>IF(OR($B1305="",M$3&lt;$D1305+Настройки!$B$7),0,MAX(0,$E1305-MAX(0,SUMIFS(Тех_Движение!$G$2:$G$5111,Тех_Движение!$D$2:$D$5111,$C1305,Тех_Движение!$B$2:$B$5111,"&lt;="&amp;M$3)-$F1305)))</f>
        <v>#VALUE!</v>
      </c>
      <c r="N1305" s="21" t="e">
        <f>IF(OR($B1305="",N$3&lt;$D1305+Настройки!$B$7),0,MAX(0,$E1305-MAX(0,SUMIFS(Тех_Движение!$G$2:$G$5111,Тех_Движение!$D$2:$D$5111,$C1305,Тех_Движение!$B$2:$B$5111,"&lt;="&amp;N$3)-$F1305)))</f>
        <v>#VALUE!</v>
      </c>
      <c r="O1305" s="21" t="e">
        <f>IF(OR($B1305="",O$3&lt;$D1305+Настройки!$B$7),0,MAX(0,$E1305-MAX(0,SUMIFS(Тех_Движение!$G$2:$G$5111,Тех_Движение!$D$2:$D$5111,$C1305,Тех_Движение!$B$2:$B$5111,"&lt;="&amp;O$3)-$F1305)))</f>
        <v>#VALUE!</v>
      </c>
      <c r="P1305" s="21" t="e">
        <f>IF(OR($B1305="",P$3&lt;$D1305+Настройки!$B$7),0,MAX(0,$E1305-MAX(0,SUMIFS(Тех_Движение!$G$2:$G$5111,Тех_Движение!$D$2:$D$5111,$C1305,Тех_Движение!$B$2:$B$5111,"&lt;="&amp;P$3)-$F1305)))</f>
        <v>#VALUE!</v>
      </c>
      <c r="Q1305" s="21" t="e">
        <f>IF(OR($B1305="",Q$3&lt;$D1305+Настройки!$B$7),0,MAX(0,$E1305-MAX(0,SUMIFS(Тех_Движение!$G$2:$G$5111,Тех_Движение!$D$2:$D$5111,$C1305,Тех_Движение!$B$2:$B$5111,"&lt;="&amp;Q$3)-$F1305)))</f>
        <v>#VALUE!</v>
      </c>
      <c r="R1305" s="21" t="str">
        <f t="shared" si="61"/>
        <v/>
      </c>
      <c r="S1305" s="23" t="str">
        <f>IF($B1305="","",VLOOKUP($C1305,Настройки!$A$11:$L$17,9,FALSE))</f>
        <v/>
      </c>
      <c r="T1305" s="23" t="str">
        <f t="shared" si="62"/>
        <v/>
      </c>
    </row>
    <row r="1306" spans="1:20" x14ac:dyDescent="0.3">
      <c r="A1306" s="20">
        <f>Тех_Движение!$A$1303</f>
        <v>1302</v>
      </c>
      <c r="B1306" s="20" t="str">
        <f>IF(Тех_Движение!$F$1303&gt;0,Тех_Движение!$I$1303,"")</f>
        <v/>
      </c>
      <c r="C1306" s="20" t="str">
        <f>IF($B1306="","",Тех_Движение!$D$1303)</f>
        <v/>
      </c>
      <c r="D1306" s="9" t="str">
        <f>IF($B1306="","",Тех_Движение!$B$1303)</f>
        <v/>
      </c>
      <c r="E1306" s="21" t="str">
        <f>IF($B1306="","",Тех_Движение!$F$1303)</f>
        <v/>
      </c>
      <c r="F1306" s="21" t="str">
        <f>IF($B1306="","",SUMIFS($E$5:$E1305,$C$5:$C1305,$C1306))</f>
        <v/>
      </c>
      <c r="G1306" s="21" t="str">
        <f>IF($B1306="","",MAX(0,$E1306-MAX(0,SUMIFS(Тех_Движение!$G$2:$G$5111,Тех_Движение!$D$2:$D$5111,$C1306,Тех_Движение!$B$2:$B$5111,"&lt;="&amp;Настройки!$B$5-1)-$F1306)))</f>
        <v/>
      </c>
      <c r="H1306" s="21" t="str">
        <f>IF($B1306="","",IF(AND($D1306&gt;=Настройки!$B$5,$D1306&lt;=Настройки!$B$6),$E1306,0))</f>
        <v/>
      </c>
      <c r="I1306" s="21" t="str">
        <f t="shared" si="60"/>
        <v/>
      </c>
      <c r="J1306" s="21" t="str">
        <f>IF($B1306="","",MAX(0,$E1306-MAX(0,SUMIFS(Тех_Движение!$G$2:$G$5111,Тех_Движение!$D$2:$D$5111,$C1306,Тех_Движение!$B$2:$B$5111,"&lt;="&amp;Настройки!$B$6)-$F1306)))</f>
        <v/>
      </c>
      <c r="K1306" s="21" t="e">
        <f>IF(OR($B1306="",K$3&lt;$D1306+Настройки!$B$7),0,MAX(0,$E1306-MAX(0,SUMIFS(Тех_Движение!$G$2:$G$5111,Тех_Движение!$D$2:$D$5111,$C1306,Тех_Движение!$B$2:$B$5111,"&lt;="&amp;K$3)-$F1306)))</f>
        <v>#VALUE!</v>
      </c>
      <c r="L1306" s="21" t="e">
        <f>IF(OR($B1306="",L$3&lt;$D1306+Настройки!$B$7),0,MAX(0,$E1306-MAX(0,SUMIFS(Тех_Движение!$G$2:$G$5111,Тех_Движение!$D$2:$D$5111,$C1306,Тех_Движение!$B$2:$B$5111,"&lt;="&amp;L$3)-$F1306)))</f>
        <v>#VALUE!</v>
      </c>
      <c r="M1306" s="21" t="e">
        <f>IF(OR($B1306="",M$3&lt;$D1306+Настройки!$B$7),0,MAX(0,$E1306-MAX(0,SUMIFS(Тех_Движение!$G$2:$G$5111,Тех_Движение!$D$2:$D$5111,$C1306,Тех_Движение!$B$2:$B$5111,"&lt;="&amp;M$3)-$F1306)))</f>
        <v>#VALUE!</v>
      </c>
      <c r="N1306" s="21" t="e">
        <f>IF(OR($B1306="",N$3&lt;$D1306+Настройки!$B$7),0,MAX(0,$E1306-MAX(0,SUMIFS(Тех_Движение!$G$2:$G$5111,Тех_Движение!$D$2:$D$5111,$C1306,Тех_Движение!$B$2:$B$5111,"&lt;="&amp;N$3)-$F1306)))</f>
        <v>#VALUE!</v>
      </c>
      <c r="O1306" s="21" t="e">
        <f>IF(OR($B1306="",O$3&lt;$D1306+Настройки!$B$7),0,MAX(0,$E1306-MAX(0,SUMIFS(Тех_Движение!$G$2:$G$5111,Тех_Движение!$D$2:$D$5111,$C1306,Тех_Движение!$B$2:$B$5111,"&lt;="&amp;O$3)-$F1306)))</f>
        <v>#VALUE!</v>
      </c>
      <c r="P1306" s="21" t="e">
        <f>IF(OR($B1306="",P$3&lt;$D1306+Настройки!$B$7),0,MAX(0,$E1306-MAX(0,SUMIFS(Тех_Движение!$G$2:$G$5111,Тех_Движение!$D$2:$D$5111,$C1306,Тех_Движение!$B$2:$B$5111,"&lt;="&amp;P$3)-$F1306)))</f>
        <v>#VALUE!</v>
      </c>
      <c r="Q1306" s="21" t="e">
        <f>IF(OR($B1306="",Q$3&lt;$D1306+Настройки!$B$7),0,MAX(0,$E1306-MAX(0,SUMIFS(Тех_Движение!$G$2:$G$5111,Тех_Движение!$D$2:$D$5111,$C1306,Тех_Движение!$B$2:$B$5111,"&lt;="&amp;Q$3)-$F1306)))</f>
        <v>#VALUE!</v>
      </c>
      <c r="R1306" s="21" t="str">
        <f t="shared" si="61"/>
        <v/>
      </c>
      <c r="S1306" s="23" t="str">
        <f>IF($B1306="","",VLOOKUP($C1306,Настройки!$A$11:$L$17,9,FALSE))</f>
        <v/>
      </c>
      <c r="T1306" s="23" t="str">
        <f t="shared" si="62"/>
        <v/>
      </c>
    </row>
    <row r="1307" spans="1:20" x14ac:dyDescent="0.3">
      <c r="A1307" s="20">
        <f>Тех_Движение!$A$1304</f>
        <v>1303</v>
      </c>
      <c r="B1307" s="20" t="str">
        <f>IF(Тех_Движение!$F$1304&gt;0,Тех_Движение!$I$1304,"")</f>
        <v/>
      </c>
      <c r="C1307" s="20" t="str">
        <f>IF($B1307="","",Тех_Движение!$D$1304)</f>
        <v/>
      </c>
      <c r="D1307" s="9" t="str">
        <f>IF($B1307="","",Тех_Движение!$B$1304)</f>
        <v/>
      </c>
      <c r="E1307" s="21" t="str">
        <f>IF($B1307="","",Тех_Движение!$F$1304)</f>
        <v/>
      </c>
      <c r="F1307" s="21" t="str">
        <f>IF($B1307="","",SUMIFS($E$5:$E1306,$C$5:$C1306,$C1307))</f>
        <v/>
      </c>
      <c r="G1307" s="21" t="str">
        <f>IF($B1307="","",MAX(0,$E1307-MAX(0,SUMIFS(Тех_Движение!$G$2:$G$5111,Тех_Движение!$D$2:$D$5111,$C1307,Тех_Движение!$B$2:$B$5111,"&lt;="&amp;Настройки!$B$5-1)-$F1307)))</f>
        <v/>
      </c>
      <c r="H1307" s="21" t="str">
        <f>IF($B1307="","",IF(AND($D1307&gt;=Настройки!$B$5,$D1307&lt;=Настройки!$B$6),$E1307,0))</f>
        <v/>
      </c>
      <c r="I1307" s="21" t="str">
        <f t="shared" si="60"/>
        <v/>
      </c>
      <c r="J1307" s="21" t="str">
        <f>IF($B1307="","",MAX(0,$E1307-MAX(0,SUMIFS(Тех_Движение!$G$2:$G$5111,Тех_Движение!$D$2:$D$5111,$C1307,Тех_Движение!$B$2:$B$5111,"&lt;="&amp;Настройки!$B$6)-$F1307)))</f>
        <v/>
      </c>
      <c r="K1307" s="21" t="e">
        <f>IF(OR($B1307="",K$3&lt;$D1307+Настройки!$B$7),0,MAX(0,$E1307-MAX(0,SUMIFS(Тех_Движение!$G$2:$G$5111,Тех_Движение!$D$2:$D$5111,$C1307,Тех_Движение!$B$2:$B$5111,"&lt;="&amp;K$3)-$F1307)))</f>
        <v>#VALUE!</v>
      </c>
      <c r="L1307" s="21" t="e">
        <f>IF(OR($B1307="",L$3&lt;$D1307+Настройки!$B$7),0,MAX(0,$E1307-MAX(0,SUMIFS(Тех_Движение!$G$2:$G$5111,Тех_Движение!$D$2:$D$5111,$C1307,Тех_Движение!$B$2:$B$5111,"&lt;="&amp;L$3)-$F1307)))</f>
        <v>#VALUE!</v>
      </c>
      <c r="M1307" s="21" t="e">
        <f>IF(OR($B1307="",M$3&lt;$D1307+Настройки!$B$7),0,MAX(0,$E1307-MAX(0,SUMIFS(Тех_Движение!$G$2:$G$5111,Тех_Движение!$D$2:$D$5111,$C1307,Тех_Движение!$B$2:$B$5111,"&lt;="&amp;M$3)-$F1307)))</f>
        <v>#VALUE!</v>
      </c>
      <c r="N1307" s="21" t="e">
        <f>IF(OR($B1307="",N$3&lt;$D1307+Настройки!$B$7),0,MAX(0,$E1307-MAX(0,SUMIFS(Тех_Движение!$G$2:$G$5111,Тех_Движение!$D$2:$D$5111,$C1307,Тех_Движение!$B$2:$B$5111,"&lt;="&amp;N$3)-$F1307)))</f>
        <v>#VALUE!</v>
      </c>
      <c r="O1307" s="21" t="e">
        <f>IF(OR($B1307="",O$3&lt;$D1307+Настройки!$B$7),0,MAX(0,$E1307-MAX(0,SUMIFS(Тех_Движение!$G$2:$G$5111,Тех_Движение!$D$2:$D$5111,$C1307,Тех_Движение!$B$2:$B$5111,"&lt;="&amp;O$3)-$F1307)))</f>
        <v>#VALUE!</v>
      </c>
      <c r="P1307" s="21" t="e">
        <f>IF(OR($B1307="",P$3&lt;$D1307+Настройки!$B$7),0,MAX(0,$E1307-MAX(0,SUMIFS(Тех_Движение!$G$2:$G$5111,Тех_Движение!$D$2:$D$5111,$C1307,Тех_Движение!$B$2:$B$5111,"&lt;="&amp;P$3)-$F1307)))</f>
        <v>#VALUE!</v>
      </c>
      <c r="Q1307" s="21" t="e">
        <f>IF(OR($B1307="",Q$3&lt;$D1307+Настройки!$B$7),0,MAX(0,$E1307-MAX(0,SUMIFS(Тех_Движение!$G$2:$G$5111,Тех_Движение!$D$2:$D$5111,$C1307,Тех_Движение!$B$2:$B$5111,"&lt;="&amp;Q$3)-$F1307)))</f>
        <v>#VALUE!</v>
      </c>
      <c r="R1307" s="21" t="str">
        <f t="shared" si="61"/>
        <v/>
      </c>
      <c r="S1307" s="23" t="str">
        <f>IF($B1307="","",VLOOKUP($C1307,Настройки!$A$11:$L$17,9,FALSE))</f>
        <v/>
      </c>
      <c r="T1307" s="23" t="str">
        <f t="shared" si="62"/>
        <v/>
      </c>
    </row>
    <row r="1308" spans="1:20" x14ac:dyDescent="0.3">
      <c r="A1308" s="20">
        <f>Тех_Движение!$A$1305</f>
        <v>1304</v>
      </c>
      <c r="B1308" s="20" t="str">
        <f>IF(Тех_Движение!$F$1305&gt;0,Тех_Движение!$I$1305,"")</f>
        <v/>
      </c>
      <c r="C1308" s="20" t="str">
        <f>IF($B1308="","",Тех_Движение!$D$1305)</f>
        <v/>
      </c>
      <c r="D1308" s="9" t="str">
        <f>IF($B1308="","",Тех_Движение!$B$1305)</f>
        <v/>
      </c>
      <c r="E1308" s="21" t="str">
        <f>IF($B1308="","",Тех_Движение!$F$1305)</f>
        <v/>
      </c>
      <c r="F1308" s="21" t="str">
        <f>IF($B1308="","",SUMIFS($E$5:$E1307,$C$5:$C1307,$C1308))</f>
        <v/>
      </c>
      <c r="G1308" s="21" t="str">
        <f>IF($B1308="","",MAX(0,$E1308-MAX(0,SUMIFS(Тех_Движение!$G$2:$G$5111,Тех_Движение!$D$2:$D$5111,$C1308,Тех_Движение!$B$2:$B$5111,"&lt;="&amp;Настройки!$B$5-1)-$F1308)))</f>
        <v/>
      </c>
      <c r="H1308" s="21" t="str">
        <f>IF($B1308="","",IF(AND($D1308&gt;=Настройки!$B$5,$D1308&lt;=Настройки!$B$6),$E1308,0))</f>
        <v/>
      </c>
      <c r="I1308" s="21" t="str">
        <f t="shared" si="60"/>
        <v/>
      </c>
      <c r="J1308" s="21" t="str">
        <f>IF($B1308="","",MAX(0,$E1308-MAX(0,SUMIFS(Тех_Движение!$G$2:$G$5111,Тех_Движение!$D$2:$D$5111,$C1308,Тех_Движение!$B$2:$B$5111,"&lt;="&amp;Настройки!$B$6)-$F1308)))</f>
        <v/>
      </c>
      <c r="K1308" s="21" t="e">
        <f>IF(OR($B1308="",K$3&lt;$D1308+Настройки!$B$7),0,MAX(0,$E1308-MAX(0,SUMIFS(Тех_Движение!$G$2:$G$5111,Тех_Движение!$D$2:$D$5111,$C1308,Тех_Движение!$B$2:$B$5111,"&lt;="&amp;K$3)-$F1308)))</f>
        <v>#VALUE!</v>
      </c>
      <c r="L1308" s="21" t="e">
        <f>IF(OR($B1308="",L$3&lt;$D1308+Настройки!$B$7),0,MAX(0,$E1308-MAX(0,SUMIFS(Тех_Движение!$G$2:$G$5111,Тех_Движение!$D$2:$D$5111,$C1308,Тех_Движение!$B$2:$B$5111,"&lt;="&amp;L$3)-$F1308)))</f>
        <v>#VALUE!</v>
      </c>
      <c r="M1308" s="21" t="e">
        <f>IF(OR($B1308="",M$3&lt;$D1308+Настройки!$B$7),0,MAX(0,$E1308-MAX(0,SUMIFS(Тех_Движение!$G$2:$G$5111,Тех_Движение!$D$2:$D$5111,$C1308,Тех_Движение!$B$2:$B$5111,"&lt;="&amp;M$3)-$F1308)))</f>
        <v>#VALUE!</v>
      </c>
      <c r="N1308" s="21" t="e">
        <f>IF(OR($B1308="",N$3&lt;$D1308+Настройки!$B$7),0,MAX(0,$E1308-MAX(0,SUMIFS(Тех_Движение!$G$2:$G$5111,Тех_Движение!$D$2:$D$5111,$C1308,Тех_Движение!$B$2:$B$5111,"&lt;="&amp;N$3)-$F1308)))</f>
        <v>#VALUE!</v>
      </c>
      <c r="O1308" s="21" t="e">
        <f>IF(OR($B1308="",O$3&lt;$D1308+Настройки!$B$7),0,MAX(0,$E1308-MAX(0,SUMIFS(Тех_Движение!$G$2:$G$5111,Тех_Движение!$D$2:$D$5111,$C1308,Тех_Движение!$B$2:$B$5111,"&lt;="&amp;O$3)-$F1308)))</f>
        <v>#VALUE!</v>
      </c>
      <c r="P1308" s="21" t="e">
        <f>IF(OR($B1308="",P$3&lt;$D1308+Настройки!$B$7),0,MAX(0,$E1308-MAX(0,SUMIFS(Тех_Движение!$G$2:$G$5111,Тех_Движение!$D$2:$D$5111,$C1308,Тех_Движение!$B$2:$B$5111,"&lt;="&amp;P$3)-$F1308)))</f>
        <v>#VALUE!</v>
      </c>
      <c r="Q1308" s="21" t="e">
        <f>IF(OR($B1308="",Q$3&lt;$D1308+Настройки!$B$7),0,MAX(0,$E1308-MAX(0,SUMIFS(Тех_Движение!$G$2:$G$5111,Тех_Движение!$D$2:$D$5111,$C1308,Тех_Движение!$B$2:$B$5111,"&lt;="&amp;Q$3)-$F1308)))</f>
        <v>#VALUE!</v>
      </c>
      <c r="R1308" s="21" t="str">
        <f t="shared" si="61"/>
        <v/>
      </c>
      <c r="S1308" s="23" t="str">
        <f>IF($B1308="","",VLOOKUP($C1308,Настройки!$A$11:$L$17,9,FALSE))</f>
        <v/>
      </c>
      <c r="T1308" s="23" t="str">
        <f t="shared" si="62"/>
        <v/>
      </c>
    </row>
    <row r="1309" spans="1:20" x14ac:dyDescent="0.3">
      <c r="A1309" s="20">
        <f>Тех_Движение!$A$1306</f>
        <v>1305</v>
      </c>
      <c r="B1309" s="20" t="str">
        <f>IF(Тех_Движение!$F$1306&gt;0,Тех_Движение!$I$1306,"")</f>
        <v/>
      </c>
      <c r="C1309" s="20" t="str">
        <f>IF($B1309="","",Тех_Движение!$D$1306)</f>
        <v/>
      </c>
      <c r="D1309" s="9" t="str">
        <f>IF($B1309="","",Тех_Движение!$B$1306)</f>
        <v/>
      </c>
      <c r="E1309" s="21" t="str">
        <f>IF($B1309="","",Тех_Движение!$F$1306)</f>
        <v/>
      </c>
      <c r="F1309" s="21" t="str">
        <f>IF($B1309="","",SUMIFS($E$5:$E1308,$C$5:$C1308,$C1309))</f>
        <v/>
      </c>
      <c r="G1309" s="21" t="str">
        <f>IF($B1309="","",MAX(0,$E1309-MAX(0,SUMIFS(Тех_Движение!$G$2:$G$5111,Тех_Движение!$D$2:$D$5111,$C1309,Тех_Движение!$B$2:$B$5111,"&lt;="&amp;Настройки!$B$5-1)-$F1309)))</f>
        <v/>
      </c>
      <c r="H1309" s="21" t="str">
        <f>IF($B1309="","",IF(AND($D1309&gt;=Настройки!$B$5,$D1309&lt;=Настройки!$B$6),$E1309,0))</f>
        <v/>
      </c>
      <c r="I1309" s="21" t="str">
        <f t="shared" si="60"/>
        <v/>
      </c>
      <c r="J1309" s="21" t="str">
        <f>IF($B1309="","",MAX(0,$E1309-MAX(0,SUMIFS(Тех_Движение!$G$2:$G$5111,Тех_Движение!$D$2:$D$5111,$C1309,Тех_Движение!$B$2:$B$5111,"&lt;="&amp;Настройки!$B$6)-$F1309)))</f>
        <v/>
      </c>
      <c r="K1309" s="21" t="e">
        <f>IF(OR($B1309="",K$3&lt;$D1309+Настройки!$B$7),0,MAX(0,$E1309-MAX(0,SUMIFS(Тех_Движение!$G$2:$G$5111,Тех_Движение!$D$2:$D$5111,$C1309,Тех_Движение!$B$2:$B$5111,"&lt;="&amp;K$3)-$F1309)))</f>
        <v>#VALUE!</v>
      </c>
      <c r="L1309" s="21" t="e">
        <f>IF(OR($B1309="",L$3&lt;$D1309+Настройки!$B$7),0,MAX(0,$E1309-MAX(0,SUMIFS(Тех_Движение!$G$2:$G$5111,Тех_Движение!$D$2:$D$5111,$C1309,Тех_Движение!$B$2:$B$5111,"&lt;="&amp;L$3)-$F1309)))</f>
        <v>#VALUE!</v>
      </c>
      <c r="M1309" s="21" t="e">
        <f>IF(OR($B1309="",M$3&lt;$D1309+Настройки!$B$7),0,MAX(0,$E1309-MAX(0,SUMIFS(Тех_Движение!$G$2:$G$5111,Тех_Движение!$D$2:$D$5111,$C1309,Тех_Движение!$B$2:$B$5111,"&lt;="&amp;M$3)-$F1309)))</f>
        <v>#VALUE!</v>
      </c>
      <c r="N1309" s="21" t="e">
        <f>IF(OR($B1309="",N$3&lt;$D1309+Настройки!$B$7),0,MAX(0,$E1309-MAX(0,SUMIFS(Тех_Движение!$G$2:$G$5111,Тех_Движение!$D$2:$D$5111,$C1309,Тех_Движение!$B$2:$B$5111,"&lt;="&amp;N$3)-$F1309)))</f>
        <v>#VALUE!</v>
      </c>
      <c r="O1309" s="21" t="e">
        <f>IF(OR($B1309="",O$3&lt;$D1309+Настройки!$B$7),0,MAX(0,$E1309-MAX(0,SUMIFS(Тех_Движение!$G$2:$G$5111,Тех_Движение!$D$2:$D$5111,$C1309,Тех_Движение!$B$2:$B$5111,"&lt;="&amp;O$3)-$F1309)))</f>
        <v>#VALUE!</v>
      </c>
      <c r="P1309" s="21" t="e">
        <f>IF(OR($B1309="",P$3&lt;$D1309+Настройки!$B$7),0,MAX(0,$E1309-MAX(0,SUMIFS(Тех_Движение!$G$2:$G$5111,Тех_Движение!$D$2:$D$5111,$C1309,Тех_Движение!$B$2:$B$5111,"&lt;="&amp;P$3)-$F1309)))</f>
        <v>#VALUE!</v>
      </c>
      <c r="Q1309" s="21" t="e">
        <f>IF(OR($B1309="",Q$3&lt;$D1309+Настройки!$B$7),0,MAX(0,$E1309-MAX(0,SUMIFS(Тех_Движение!$G$2:$G$5111,Тех_Движение!$D$2:$D$5111,$C1309,Тех_Движение!$B$2:$B$5111,"&lt;="&amp;Q$3)-$F1309)))</f>
        <v>#VALUE!</v>
      </c>
      <c r="R1309" s="21" t="str">
        <f t="shared" si="61"/>
        <v/>
      </c>
      <c r="S1309" s="23" t="str">
        <f>IF($B1309="","",VLOOKUP($C1309,Настройки!$A$11:$L$17,9,FALSE))</f>
        <v/>
      </c>
      <c r="T1309" s="23" t="str">
        <f t="shared" si="62"/>
        <v/>
      </c>
    </row>
    <row r="1310" spans="1:20" x14ac:dyDescent="0.3">
      <c r="A1310" s="20">
        <f>Тех_Движение!$A$1307</f>
        <v>1306</v>
      </c>
      <c r="B1310" s="20" t="str">
        <f>IF(Тех_Движение!$F$1307&gt;0,Тех_Движение!$I$1307,"")</f>
        <v/>
      </c>
      <c r="C1310" s="20" t="str">
        <f>IF($B1310="","",Тех_Движение!$D$1307)</f>
        <v/>
      </c>
      <c r="D1310" s="9" t="str">
        <f>IF($B1310="","",Тех_Движение!$B$1307)</f>
        <v/>
      </c>
      <c r="E1310" s="21" t="str">
        <f>IF($B1310="","",Тех_Движение!$F$1307)</f>
        <v/>
      </c>
      <c r="F1310" s="21" t="str">
        <f>IF($B1310="","",SUMIFS($E$5:$E1309,$C$5:$C1309,$C1310))</f>
        <v/>
      </c>
      <c r="G1310" s="21" t="str">
        <f>IF($B1310="","",MAX(0,$E1310-MAX(0,SUMIFS(Тех_Движение!$G$2:$G$5111,Тех_Движение!$D$2:$D$5111,$C1310,Тех_Движение!$B$2:$B$5111,"&lt;="&amp;Настройки!$B$5-1)-$F1310)))</f>
        <v/>
      </c>
      <c r="H1310" s="21" t="str">
        <f>IF($B1310="","",IF(AND($D1310&gt;=Настройки!$B$5,$D1310&lt;=Настройки!$B$6),$E1310,0))</f>
        <v/>
      </c>
      <c r="I1310" s="21" t="str">
        <f t="shared" si="60"/>
        <v/>
      </c>
      <c r="J1310" s="21" t="str">
        <f>IF($B1310="","",MAX(0,$E1310-MAX(0,SUMIFS(Тех_Движение!$G$2:$G$5111,Тех_Движение!$D$2:$D$5111,$C1310,Тех_Движение!$B$2:$B$5111,"&lt;="&amp;Настройки!$B$6)-$F1310)))</f>
        <v/>
      </c>
      <c r="K1310" s="21" t="e">
        <f>IF(OR($B1310="",K$3&lt;$D1310+Настройки!$B$7),0,MAX(0,$E1310-MAX(0,SUMIFS(Тех_Движение!$G$2:$G$5111,Тех_Движение!$D$2:$D$5111,$C1310,Тех_Движение!$B$2:$B$5111,"&lt;="&amp;K$3)-$F1310)))</f>
        <v>#VALUE!</v>
      </c>
      <c r="L1310" s="21" t="e">
        <f>IF(OR($B1310="",L$3&lt;$D1310+Настройки!$B$7),0,MAX(0,$E1310-MAX(0,SUMIFS(Тех_Движение!$G$2:$G$5111,Тех_Движение!$D$2:$D$5111,$C1310,Тех_Движение!$B$2:$B$5111,"&lt;="&amp;L$3)-$F1310)))</f>
        <v>#VALUE!</v>
      </c>
      <c r="M1310" s="21" t="e">
        <f>IF(OR($B1310="",M$3&lt;$D1310+Настройки!$B$7),0,MAX(0,$E1310-MAX(0,SUMIFS(Тех_Движение!$G$2:$G$5111,Тех_Движение!$D$2:$D$5111,$C1310,Тех_Движение!$B$2:$B$5111,"&lt;="&amp;M$3)-$F1310)))</f>
        <v>#VALUE!</v>
      </c>
      <c r="N1310" s="21" t="e">
        <f>IF(OR($B1310="",N$3&lt;$D1310+Настройки!$B$7),0,MAX(0,$E1310-MAX(0,SUMIFS(Тех_Движение!$G$2:$G$5111,Тех_Движение!$D$2:$D$5111,$C1310,Тех_Движение!$B$2:$B$5111,"&lt;="&amp;N$3)-$F1310)))</f>
        <v>#VALUE!</v>
      </c>
      <c r="O1310" s="21" t="e">
        <f>IF(OR($B1310="",O$3&lt;$D1310+Настройки!$B$7),0,MAX(0,$E1310-MAX(0,SUMIFS(Тех_Движение!$G$2:$G$5111,Тех_Движение!$D$2:$D$5111,$C1310,Тех_Движение!$B$2:$B$5111,"&lt;="&amp;O$3)-$F1310)))</f>
        <v>#VALUE!</v>
      </c>
      <c r="P1310" s="21" t="e">
        <f>IF(OR($B1310="",P$3&lt;$D1310+Настройки!$B$7),0,MAX(0,$E1310-MAX(0,SUMIFS(Тех_Движение!$G$2:$G$5111,Тех_Движение!$D$2:$D$5111,$C1310,Тех_Движение!$B$2:$B$5111,"&lt;="&amp;P$3)-$F1310)))</f>
        <v>#VALUE!</v>
      </c>
      <c r="Q1310" s="21" t="e">
        <f>IF(OR($B1310="",Q$3&lt;$D1310+Настройки!$B$7),0,MAX(0,$E1310-MAX(0,SUMIFS(Тех_Движение!$G$2:$G$5111,Тех_Движение!$D$2:$D$5111,$C1310,Тех_Движение!$B$2:$B$5111,"&lt;="&amp;Q$3)-$F1310)))</f>
        <v>#VALUE!</v>
      </c>
      <c r="R1310" s="21" t="str">
        <f t="shared" si="61"/>
        <v/>
      </c>
      <c r="S1310" s="23" t="str">
        <f>IF($B1310="","",VLOOKUP($C1310,Настройки!$A$11:$L$17,9,FALSE))</f>
        <v/>
      </c>
      <c r="T1310" s="23" t="str">
        <f t="shared" si="62"/>
        <v/>
      </c>
    </row>
    <row r="1311" spans="1:20" x14ac:dyDescent="0.3">
      <c r="A1311" s="20">
        <f>Тех_Движение!$A$1308</f>
        <v>1307</v>
      </c>
      <c r="B1311" s="20" t="str">
        <f>IF(Тех_Движение!$F$1308&gt;0,Тех_Движение!$I$1308,"")</f>
        <v/>
      </c>
      <c r="C1311" s="20" t="str">
        <f>IF($B1311="","",Тех_Движение!$D$1308)</f>
        <v/>
      </c>
      <c r="D1311" s="9" t="str">
        <f>IF($B1311="","",Тех_Движение!$B$1308)</f>
        <v/>
      </c>
      <c r="E1311" s="21" t="str">
        <f>IF($B1311="","",Тех_Движение!$F$1308)</f>
        <v/>
      </c>
      <c r="F1311" s="21" t="str">
        <f>IF($B1311="","",SUMIFS($E$5:$E1310,$C$5:$C1310,$C1311))</f>
        <v/>
      </c>
      <c r="G1311" s="21" t="str">
        <f>IF($B1311="","",MAX(0,$E1311-MAX(0,SUMIFS(Тех_Движение!$G$2:$G$5111,Тех_Движение!$D$2:$D$5111,$C1311,Тех_Движение!$B$2:$B$5111,"&lt;="&amp;Настройки!$B$5-1)-$F1311)))</f>
        <v/>
      </c>
      <c r="H1311" s="21" t="str">
        <f>IF($B1311="","",IF(AND($D1311&gt;=Настройки!$B$5,$D1311&lt;=Настройки!$B$6),$E1311,0))</f>
        <v/>
      </c>
      <c r="I1311" s="21" t="str">
        <f t="shared" si="60"/>
        <v/>
      </c>
      <c r="J1311" s="21" t="str">
        <f>IF($B1311="","",MAX(0,$E1311-MAX(0,SUMIFS(Тех_Движение!$G$2:$G$5111,Тех_Движение!$D$2:$D$5111,$C1311,Тех_Движение!$B$2:$B$5111,"&lt;="&amp;Настройки!$B$6)-$F1311)))</f>
        <v/>
      </c>
      <c r="K1311" s="21" t="e">
        <f>IF(OR($B1311="",K$3&lt;$D1311+Настройки!$B$7),0,MAX(0,$E1311-MAX(0,SUMIFS(Тех_Движение!$G$2:$G$5111,Тех_Движение!$D$2:$D$5111,$C1311,Тех_Движение!$B$2:$B$5111,"&lt;="&amp;K$3)-$F1311)))</f>
        <v>#VALUE!</v>
      </c>
      <c r="L1311" s="21" t="e">
        <f>IF(OR($B1311="",L$3&lt;$D1311+Настройки!$B$7),0,MAX(0,$E1311-MAX(0,SUMIFS(Тех_Движение!$G$2:$G$5111,Тех_Движение!$D$2:$D$5111,$C1311,Тех_Движение!$B$2:$B$5111,"&lt;="&amp;L$3)-$F1311)))</f>
        <v>#VALUE!</v>
      </c>
      <c r="M1311" s="21" t="e">
        <f>IF(OR($B1311="",M$3&lt;$D1311+Настройки!$B$7),0,MAX(0,$E1311-MAX(0,SUMIFS(Тех_Движение!$G$2:$G$5111,Тех_Движение!$D$2:$D$5111,$C1311,Тех_Движение!$B$2:$B$5111,"&lt;="&amp;M$3)-$F1311)))</f>
        <v>#VALUE!</v>
      </c>
      <c r="N1311" s="21" t="e">
        <f>IF(OR($B1311="",N$3&lt;$D1311+Настройки!$B$7),0,MAX(0,$E1311-MAX(0,SUMIFS(Тех_Движение!$G$2:$G$5111,Тех_Движение!$D$2:$D$5111,$C1311,Тех_Движение!$B$2:$B$5111,"&lt;="&amp;N$3)-$F1311)))</f>
        <v>#VALUE!</v>
      </c>
      <c r="O1311" s="21" t="e">
        <f>IF(OR($B1311="",O$3&lt;$D1311+Настройки!$B$7),0,MAX(0,$E1311-MAX(0,SUMIFS(Тех_Движение!$G$2:$G$5111,Тех_Движение!$D$2:$D$5111,$C1311,Тех_Движение!$B$2:$B$5111,"&lt;="&amp;O$3)-$F1311)))</f>
        <v>#VALUE!</v>
      </c>
      <c r="P1311" s="21" t="e">
        <f>IF(OR($B1311="",P$3&lt;$D1311+Настройки!$B$7),0,MAX(0,$E1311-MAX(0,SUMIFS(Тех_Движение!$G$2:$G$5111,Тех_Движение!$D$2:$D$5111,$C1311,Тех_Движение!$B$2:$B$5111,"&lt;="&amp;P$3)-$F1311)))</f>
        <v>#VALUE!</v>
      </c>
      <c r="Q1311" s="21" t="e">
        <f>IF(OR($B1311="",Q$3&lt;$D1311+Настройки!$B$7),0,MAX(0,$E1311-MAX(0,SUMIFS(Тех_Движение!$G$2:$G$5111,Тех_Движение!$D$2:$D$5111,$C1311,Тех_Движение!$B$2:$B$5111,"&lt;="&amp;Q$3)-$F1311)))</f>
        <v>#VALUE!</v>
      </c>
      <c r="R1311" s="21" t="str">
        <f t="shared" si="61"/>
        <v/>
      </c>
      <c r="S1311" s="23" t="str">
        <f>IF($B1311="","",VLOOKUP($C1311,Настройки!$A$11:$L$17,9,FALSE))</f>
        <v/>
      </c>
      <c r="T1311" s="23" t="str">
        <f t="shared" si="62"/>
        <v/>
      </c>
    </row>
    <row r="1312" spans="1:20" x14ac:dyDescent="0.3">
      <c r="A1312" s="20">
        <f>Тех_Движение!$A$1309</f>
        <v>1308</v>
      </c>
      <c r="B1312" s="20" t="str">
        <f>IF(Тех_Движение!$F$1309&gt;0,Тех_Движение!$I$1309,"")</f>
        <v/>
      </c>
      <c r="C1312" s="20" t="str">
        <f>IF($B1312="","",Тех_Движение!$D$1309)</f>
        <v/>
      </c>
      <c r="D1312" s="9" t="str">
        <f>IF($B1312="","",Тех_Движение!$B$1309)</f>
        <v/>
      </c>
      <c r="E1312" s="21" t="str">
        <f>IF($B1312="","",Тех_Движение!$F$1309)</f>
        <v/>
      </c>
      <c r="F1312" s="21" t="str">
        <f>IF($B1312="","",SUMIFS($E$5:$E1311,$C$5:$C1311,$C1312))</f>
        <v/>
      </c>
      <c r="G1312" s="21" t="str">
        <f>IF($B1312="","",MAX(0,$E1312-MAX(0,SUMIFS(Тех_Движение!$G$2:$G$5111,Тех_Движение!$D$2:$D$5111,$C1312,Тех_Движение!$B$2:$B$5111,"&lt;="&amp;Настройки!$B$5-1)-$F1312)))</f>
        <v/>
      </c>
      <c r="H1312" s="21" t="str">
        <f>IF($B1312="","",IF(AND($D1312&gt;=Настройки!$B$5,$D1312&lt;=Настройки!$B$6),$E1312,0))</f>
        <v/>
      </c>
      <c r="I1312" s="21" t="str">
        <f t="shared" si="60"/>
        <v/>
      </c>
      <c r="J1312" s="21" t="str">
        <f>IF($B1312="","",MAX(0,$E1312-MAX(0,SUMIFS(Тех_Движение!$G$2:$G$5111,Тех_Движение!$D$2:$D$5111,$C1312,Тех_Движение!$B$2:$B$5111,"&lt;="&amp;Настройки!$B$6)-$F1312)))</f>
        <v/>
      </c>
      <c r="K1312" s="21" t="e">
        <f>IF(OR($B1312="",K$3&lt;$D1312+Настройки!$B$7),0,MAX(0,$E1312-MAX(0,SUMIFS(Тех_Движение!$G$2:$G$5111,Тех_Движение!$D$2:$D$5111,$C1312,Тех_Движение!$B$2:$B$5111,"&lt;="&amp;K$3)-$F1312)))</f>
        <v>#VALUE!</v>
      </c>
      <c r="L1312" s="21" t="e">
        <f>IF(OR($B1312="",L$3&lt;$D1312+Настройки!$B$7),0,MAX(0,$E1312-MAX(0,SUMIFS(Тех_Движение!$G$2:$G$5111,Тех_Движение!$D$2:$D$5111,$C1312,Тех_Движение!$B$2:$B$5111,"&lt;="&amp;L$3)-$F1312)))</f>
        <v>#VALUE!</v>
      </c>
      <c r="M1312" s="21" t="e">
        <f>IF(OR($B1312="",M$3&lt;$D1312+Настройки!$B$7),0,MAX(0,$E1312-MAX(0,SUMIFS(Тех_Движение!$G$2:$G$5111,Тех_Движение!$D$2:$D$5111,$C1312,Тех_Движение!$B$2:$B$5111,"&lt;="&amp;M$3)-$F1312)))</f>
        <v>#VALUE!</v>
      </c>
      <c r="N1312" s="21" t="e">
        <f>IF(OR($B1312="",N$3&lt;$D1312+Настройки!$B$7),0,MAX(0,$E1312-MAX(0,SUMIFS(Тех_Движение!$G$2:$G$5111,Тех_Движение!$D$2:$D$5111,$C1312,Тех_Движение!$B$2:$B$5111,"&lt;="&amp;N$3)-$F1312)))</f>
        <v>#VALUE!</v>
      </c>
      <c r="O1312" s="21" t="e">
        <f>IF(OR($B1312="",O$3&lt;$D1312+Настройки!$B$7),0,MAX(0,$E1312-MAX(0,SUMIFS(Тех_Движение!$G$2:$G$5111,Тех_Движение!$D$2:$D$5111,$C1312,Тех_Движение!$B$2:$B$5111,"&lt;="&amp;O$3)-$F1312)))</f>
        <v>#VALUE!</v>
      </c>
      <c r="P1312" s="21" t="e">
        <f>IF(OR($B1312="",P$3&lt;$D1312+Настройки!$B$7),0,MAX(0,$E1312-MAX(0,SUMIFS(Тех_Движение!$G$2:$G$5111,Тех_Движение!$D$2:$D$5111,$C1312,Тех_Движение!$B$2:$B$5111,"&lt;="&amp;P$3)-$F1312)))</f>
        <v>#VALUE!</v>
      </c>
      <c r="Q1312" s="21" t="e">
        <f>IF(OR($B1312="",Q$3&lt;$D1312+Настройки!$B$7),0,MAX(0,$E1312-MAX(0,SUMIFS(Тех_Движение!$G$2:$G$5111,Тех_Движение!$D$2:$D$5111,$C1312,Тех_Движение!$B$2:$B$5111,"&lt;="&amp;Q$3)-$F1312)))</f>
        <v>#VALUE!</v>
      </c>
      <c r="R1312" s="21" t="str">
        <f t="shared" si="61"/>
        <v/>
      </c>
      <c r="S1312" s="23" t="str">
        <f>IF($B1312="","",VLOOKUP($C1312,Настройки!$A$11:$L$17,9,FALSE))</f>
        <v/>
      </c>
      <c r="T1312" s="23" t="str">
        <f t="shared" si="62"/>
        <v/>
      </c>
    </row>
    <row r="1313" spans="1:20" x14ac:dyDescent="0.3">
      <c r="A1313" s="20">
        <f>Тех_Движение!$A$1310</f>
        <v>1309</v>
      </c>
      <c r="B1313" s="20" t="str">
        <f>IF(Тех_Движение!$F$1310&gt;0,Тех_Движение!$I$1310,"")</f>
        <v/>
      </c>
      <c r="C1313" s="20" t="str">
        <f>IF($B1313="","",Тех_Движение!$D$1310)</f>
        <v/>
      </c>
      <c r="D1313" s="9" t="str">
        <f>IF($B1313="","",Тех_Движение!$B$1310)</f>
        <v/>
      </c>
      <c r="E1313" s="21" t="str">
        <f>IF($B1313="","",Тех_Движение!$F$1310)</f>
        <v/>
      </c>
      <c r="F1313" s="21" t="str">
        <f>IF($B1313="","",SUMIFS($E$5:$E1312,$C$5:$C1312,$C1313))</f>
        <v/>
      </c>
      <c r="G1313" s="21" t="str">
        <f>IF($B1313="","",MAX(0,$E1313-MAX(0,SUMIFS(Тех_Движение!$G$2:$G$5111,Тех_Движение!$D$2:$D$5111,$C1313,Тех_Движение!$B$2:$B$5111,"&lt;="&amp;Настройки!$B$5-1)-$F1313)))</f>
        <v/>
      </c>
      <c r="H1313" s="21" t="str">
        <f>IF($B1313="","",IF(AND($D1313&gt;=Настройки!$B$5,$D1313&lt;=Настройки!$B$6),$E1313,0))</f>
        <v/>
      </c>
      <c r="I1313" s="21" t="str">
        <f t="shared" si="60"/>
        <v/>
      </c>
      <c r="J1313" s="21" t="str">
        <f>IF($B1313="","",MAX(0,$E1313-MAX(0,SUMIFS(Тех_Движение!$G$2:$G$5111,Тех_Движение!$D$2:$D$5111,$C1313,Тех_Движение!$B$2:$B$5111,"&lt;="&amp;Настройки!$B$6)-$F1313)))</f>
        <v/>
      </c>
      <c r="K1313" s="21" t="e">
        <f>IF(OR($B1313="",K$3&lt;$D1313+Настройки!$B$7),0,MAX(0,$E1313-MAX(0,SUMIFS(Тех_Движение!$G$2:$G$5111,Тех_Движение!$D$2:$D$5111,$C1313,Тех_Движение!$B$2:$B$5111,"&lt;="&amp;K$3)-$F1313)))</f>
        <v>#VALUE!</v>
      </c>
      <c r="L1313" s="21" t="e">
        <f>IF(OR($B1313="",L$3&lt;$D1313+Настройки!$B$7),0,MAX(0,$E1313-MAX(0,SUMIFS(Тех_Движение!$G$2:$G$5111,Тех_Движение!$D$2:$D$5111,$C1313,Тех_Движение!$B$2:$B$5111,"&lt;="&amp;L$3)-$F1313)))</f>
        <v>#VALUE!</v>
      </c>
      <c r="M1313" s="21" t="e">
        <f>IF(OR($B1313="",M$3&lt;$D1313+Настройки!$B$7),0,MAX(0,$E1313-MAX(0,SUMIFS(Тех_Движение!$G$2:$G$5111,Тех_Движение!$D$2:$D$5111,$C1313,Тех_Движение!$B$2:$B$5111,"&lt;="&amp;M$3)-$F1313)))</f>
        <v>#VALUE!</v>
      </c>
      <c r="N1313" s="21" t="e">
        <f>IF(OR($B1313="",N$3&lt;$D1313+Настройки!$B$7),0,MAX(0,$E1313-MAX(0,SUMIFS(Тех_Движение!$G$2:$G$5111,Тех_Движение!$D$2:$D$5111,$C1313,Тех_Движение!$B$2:$B$5111,"&lt;="&amp;N$3)-$F1313)))</f>
        <v>#VALUE!</v>
      </c>
      <c r="O1313" s="21" t="e">
        <f>IF(OR($B1313="",O$3&lt;$D1313+Настройки!$B$7),0,MAX(0,$E1313-MAX(0,SUMIFS(Тех_Движение!$G$2:$G$5111,Тех_Движение!$D$2:$D$5111,$C1313,Тех_Движение!$B$2:$B$5111,"&lt;="&amp;O$3)-$F1313)))</f>
        <v>#VALUE!</v>
      </c>
      <c r="P1313" s="21" t="e">
        <f>IF(OR($B1313="",P$3&lt;$D1313+Настройки!$B$7),0,MAX(0,$E1313-MAX(0,SUMIFS(Тех_Движение!$G$2:$G$5111,Тех_Движение!$D$2:$D$5111,$C1313,Тех_Движение!$B$2:$B$5111,"&lt;="&amp;P$3)-$F1313)))</f>
        <v>#VALUE!</v>
      </c>
      <c r="Q1313" s="21" t="e">
        <f>IF(OR($B1313="",Q$3&lt;$D1313+Настройки!$B$7),0,MAX(0,$E1313-MAX(0,SUMIFS(Тех_Движение!$G$2:$G$5111,Тех_Движение!$D$2:$D$5111,$C1313,Тех_Движение!$B$2:$B$5111,"&lt;="&amp;Q$3)-$F1313)))</f>
        <v>#VALUE!</v>
      </c>
      <c r="R1313" s="21" t="str">
        <f t="shared" si="61"/>
        <v/>
      </c>
      <c r="S1313" s="23" t="str">
        <f>IF($B1313="","",VLOOKUP($C1313,Настройки!$A$11:$L$17,9,FALSE))</f>
        <v/>
      </c>
      <c r="T1313" s="23" t="str">
        <f t="shared" si="62"/>
        <v/>
      </c>
    </row>
    <row r="1314" spans="1:20" x14ac:dyDescent="0.3">
      <c r="A1314" s="20">
        <f>Тех_Движение!$A$1311</f>
        <v>1310</v>
      </c>
      <c r="B1314" s="20" t="str">
        <f>IF(Тех_Движение!$F$1311&gt;0,Тех_Движение!$I$1311,"")</f>
        <v/>
      </c>
      <c r="C1314" s="20" t="str">
        <f>IF($B1314="","",Тех_Движение!$D$1311)</f>
        <v/>
      </c>
      <c r="D1314" s="9" t="str">
        <f>IF($B1314="","",Тех_Движение!$B$1311)</f>
        <v/>
      </c>
      <c r="E1314" s="21" t="str">
        <f>IF($B1314="","",Тех_Движение!$F$1311)</f>
        <v/>
      </c>
      <c r="F1314" s="21" t="str">
        <f>IF($B1314="","",SUMIFS($E$5:$E1313,$C$5:$C1313,$C1314))</f>
        <v/>
      </c>
      <c r="G1314" s="21" t="str">
        <f>IF($B1314="","",MAX(0,$E1314-MAX(0,SUMIFS(Тех_Движение!$G$2:$G$5111,Тех_Движение!$D$2:$D$5111,$C1314,Тех_Движение!$B$2:$B$5111,"&lt;="&amp;Настройки!$B$5-1)-$F1314)))</f>
        <v/>
      </c>
      <c r="H1314" s="21" t="str">
        <f>IF($B1314="","",IF(AND($D1314&gt;=Настройки!$B$5,$D1314&lt;=Настройки!$B$6),$E1314,0))</f>
        <v/>
      </c>
      <c r="I1314" s="21" t="str">
        <f t="shared" si="60"/>
        <v/>
      </c>
      <c r="J1314" s="21" t="str">
        <f>IF($B1314="","",MAX(0,$E1314-MAX(0,SUMIFS(Тех_Движение!$G$2:$G$5111,Тех_Движение!$D$2:$D$5111,$C1314,Тех_Движение!$B$2:$B$5111,"&lt;="&amp;Настройки!$B$6)-$F1314)))</f>
        <v/>
      </c>
      <c r="K1314" s="21" t="e">
        <f>IF(OR($B1314="",K$3&lt;$D1314+Настройки!$B$7),0,MAX(0,$E1314-MAX(0,SUMIFS(Тех_Движение!$G$2:$G$5111,Тех_Движение!$D$2:$D$5111,$C1314,Тех_Движение!$B$2:$B$5111,"&lt;="&amp;K$3)-$F1314)))</f>
        <v>#VALUE!</v>
      </c>
      <c r="L1314" s="21" t="e">
        <f>IF(OR($B1314="",L$3&lt;$D1314+Настройки!$B$7),0,MAX(0,$E1314-MAX(0,SUMIFS(Тех_Движение!$G$2:$G$5111,Тех_Движение!$D$2:$D$5111,$C1314,Тех_Движение!$B$2:$B$5111,"&lt;="&amp;L$3)-$F1314)))</f>
        <v>#VALUE!</v>
      </c>
      <c r="M1314" s="21" t="e">
        <f>IF(OR($B1314="",M$3&lt;$D1314+Настройки!$B$7),0,MAX(0,$E1314-MAX(0,SUMIFS(Тех_Движение!$G$2:$G$5111,Тех_Движение!$D$2:$D$5111,$C1314,Тех_Движение!$B$2:$B$5111,"&lt;="&amp;M$3)-$F1314)))</f>
        <v>#VALUE!</v>
      </c>
      <c r="N1314" s="21" t="e">
        <f>IF(OR($B1314="",N$3&lt;$D1314+Настройки!$B$7),0,MAX(0,$E1314-MAX(0,SUMIFS(Тех_Движение!$G$2:$G$5111,Тех_Движение!$D$2:$D$5111,$C1314,Тех_Движение!$B$2:$B$5111,"&lt;="&amp;N$3)-$F1314)))</f>
        <v>#VALUE!</v>
      </c>
      <c r="O1314" s="21" t="e">
        <f>IF(OR($B1314="",O$3&lt;$D1314+Настройки!$B$7),0,MAX(0,$E1314-MAX(0,SUMIFS(Тех_Движение!$G$2:$G$5111,Тех_Движение!$D$2:$D$5111,$C1314,Тех_Движение!$B$2:$B$5111,"&lt;="&amp;O$3)-$F1314)))</f>
        <v>#VALUE!</v>
      </c>
      <c r="P1314" s="21" t="e">
        <f>IF(OR($B1314="",P$3&lt;$D1314+Настройки!$B$7),0,MAX(0,$E1314-MAX(0,SUMIFS(Тех_Движение!$G$2:$G$5111,Тех_Движение!$D$2:$D$5111,$C1314,Тех_Движение!$B$2:$B$5111,"&lt;="&amp;P$3)-$F1314)))</f>
        <v>#VALUE!</v>
      </c>
      <c r="Q1314" s="21" t="e">
        <f>IF(OR($B1314="",Q$3&lt;$D1314+Настройки!$B$7),0,MAX(0,$E1314-MAX(0,SUMIFS(Тех_Движение!$G$2:$G$5111,Тех_Движение!$D$2:$D$5111,$C1314,Тех_Движение!$B$2:$B$5111,"&lt;="&amp;Q$3)-$F1314)))</f>
        <v>#VALUE!</v>
      </c>
      <c r="R1314" s="21" t="str">
        <f t="shared" si="61"/>
        <v/>
      </c>
      <c r="S1314" s="23" t="str">
        <f>IF($B1314="","",VLOOKUP($C1314,Настройки!$A$11:$L$17,9,FALSE))</f>
        <v/>
      </c>
      <c r="T1314" s="23" t="str">
        <f t="shared" si="62"/>
        <v/>
      </c>
    </row>
    <row r="1315" spans="1:20" x14ac:dyDescent="0.3">
      <c r="A1315" s="20">
        <f>Тех_Движение!$A$1312</f>
        <v>1311</v>
      </c>
      <c r="B1315" s="20" t="str">
        <f>IF(Тех_Движение!$F$1312&gt;0,Тех_Движение!$I$1312,"")</f>
        <v/>
      </c>
      <c r="C1315" s="20" t="str">
        <f>IF($B1315="","",Тех_Движение!$D$1312)</f>
        <v/>
      </c>
      <c r="D1315" s="9" t="str">
        <f>IF($B1315="","",Тех_Движение!$B$1312)</f>
        <v/>
      </c>
      <c r="E1315" s="21" t="str">
        <f>IF($B1315="","",Тех_Движение!$F$1312)</f>
        <v/>
      </c>
      <c r="F1315" s="21" t="str">
        <f>IF($B1315="","",SUMIFS($E$5:$E1314,$C$5:$C1314,$C1315))</f>
        <v/>
      </c>
      <c r="G1315" s="21" t="str">
        <f>IF($B1315="","",MAX(0,$E1315-MAX(0,SUMIFS(Тех_Движение!$G$2:$G$5111,Тех_Движение!$D$2:$D$5111,$C1315,Тех_Движение!$B$2:$B$5111,"&lt;="&amp;Настройки!$B$5-1)-$F1315)))</f>
        <v/>
      </c>
      <c r="H1315" s="21" t="str">
        <f>IF($B1315="","",IF(AND($D1315&gt;=Настройки!$B$5,$D1315&lt;=Настройки!$B$6),$E1315,0))</f>
        <v/>
      </c>
      <c r="I1315" s="21" t="str">
        <f t="shared" si="60"/>
        <v/>
      </c>
      <c r="J1315" s="21" t="str">
        <f>IF($B1315="","",MAX(0,$E1315-MAX(0,SUMIFS(Тех_Движение!$G$2:$G$5111,Тех_Движение!$D$2:$D$5111,$C1315,Тех_Движение!$B$2:$B$5111,"&lt;="&amp;Настройки!$B$6)-$F1315)))</f>
        <v/>
      </c>
      <c r="K1315" s="21" t="e">
        <f>IF(OR($B1315="",K$3&lt;$D1315+Настройки!$B$7),0,MAX(0,$E1315-MAX(0,SUMIFS(Тех_Движение!$G$2:$G$5111,Тех_Движение!$D$2:$D$5111,$C1315,Тех_Движение!$B$2:$B$5111,"&lt;="&amp;K$3)-$F1315)))</f>
        <v>#VALUE!</v>
      </c>
      <c r="L1315" s="21" t="e">
        <f>IF(OR($B1315="",L$3&lt;$D1315+Настройки!$B$7),0,MAX(0,$E1315-MAX(0,SUMIFS(Тех_Движение!$G$2:$G$5111,Тех_Движение!$D$2:$D$5111,$C1315,Тех_Движение!$B$2:$B$5111,"&lt;="&amp;L$3)-$F1315)))</f>
        <v>#VALUE!</v>
      </c>
      <c r="M1315" s="21" t="e">
        <f>IF(OR($B1315="",M$3&lt;$D1315+Настройки!$B$7),0,MAX(0,$E1315-MAX(0,SUMIFS(Тех_Движение!$G$2:$G$5111,Тех_Движение!$D$2:$D$5111,$C1315,Тех_Движение!$B$2:$B$5111,"&lt;="&amp;M$3)-$F1315)))</f>
        <v>#VALUE!</v>
      </c>
      <c r="N1315" s="21" t="e">
        <f>IF(OR($B1315="",N$3&lt;$D1315+Настройки!$B$7),0,MAX(0,$E1315-MAX(0,SUMIFS(Тех_Движение!$G$2:$G$5111,Тех_Движение!$D$2:$D$5111,$C1315,Тех_Движение!$B$2:$B$5111,"&lt;="&amp;N$3)-$F1315)))</f>
        <v>#VALUE!</v>
      </c>
      <c r="O1315" s="21" t="e">
        <f>IF(OR($B1315="",O$3&lt;$D1315+Настройки!$B$7),0,MAX(0,$E1315-MAX(0,SUMIFS(Тех_Движение!$G$2:$G$5111,Тех_Движение!$D$2:$D$5111,$C1315,Тех_Движение!$B$2:$B$5111,"&lt;="&amp;O$3)-$F1315)))</f>
        <v>#VALUE!</v>
      </c>
      <c r="P1315" s="21" t="e">
        <f>IF(OR($B1315="",P$3&lt;$D1315+Настройки!$B$7),0,MAX(0,$E1315-MAX(0,SUMIFS(Тех_Движение!$G$2:$G$5111,Тех_Движение!$D$2:$D$5111,$C1315,Тех_Движение!$B$2:$B$5111,"&lt;="&amp;P$3)-$F1315)))</f>
        <v>#VALUE!</v>
      </c>
      <c r="Q1315" s="21" t="e">
        <f>IF(OR($B1315="",Q$3&lt;$D1315+Настройки!$B$7),0,MAX(0,$E1315-MAX(0,SUMIFS(Тех_Движение!$G$2:$G$5111,Тех_Движение!$D$2:$D$5111,$C1315,Тех_Движение!$B$2:$B$5111,"&lt;="&amp;Q$3)-$F1315)))</f>
        <v>#VALUE!</v>
      </c>
      <c r="R1315" s="21" t="str">
        <f t="shared" si="61"/>
        <v/>
      </c>
      <c r="S1315" s="23" t="str">
        <f>IF($B1315="","",VLOOKUP($C1315,Настройки!$A$11:$L$17,9,FALSE))</f>
        <v/>
      </c>
      <c r="T1315" s="23" t="str">
        <f t="shared" si="62"/>
        <v/>
      </c>
    </row>
    <row r="1316" spans="1:20" x14ac:dyDescent="0.3">
      <c r="A1316" s="20">
        <f>Тех_Движение!$A$1313</f>
        <v>1312</v>
      </c>
      <c r="B1316" s="20" t="str">
        <f>IF(Тех_Движение!$F$1313&gt;0,Тех_Движение!$I$1313,"")</f>
        <v/>
      </c>
      <c r="C1316" s="20" t="str">
        <f>IF($B1316="","",Тех_Движение!$D$1313)</f>
        <v/>
      </c>
      <c r="D1316" s="9" t="str">
        <f>IF($B1316="","",Тех_Движение!$B$1313)</f>
        <v/>
      </c>
      <c r="E1316" s="21" t="str">
        <f>IF($B1316="","",Тех_Движение!$F$1313)</f>
        <v/>
      </c>
      <c r="F1316" s="21" t="str">
        <f>IF($B1316="","",SUMIFS($E$5:$E1315,$C$5:$C1315,$C1316))</f>
        <v/>
      </c>
      <c r="G1316" s="21" t="str">
        <f>IF($B1316="","",MAX(0,$E1316-MAX(0,SUMIFS(Тех_Движение!$G$2:$G$5111,Тех_Движение!$D$2:$D$5111,$C1316,Тех_Движение!$B$2:$B$5111,"&lt;="&amp;Настройки!$B$5-1)-$F1316)))</f>
        <v/>
      </c>
      <c r="H1316" s="21" t="str">
        <f>IF($B1316="","",IF(AND($D1316&gt;=Настройки!$B$5,$D1316&lt;=Настройки!$B$6),$E1316,0))</f>
        <v/>
      </c>
      <c r="I1316" s="21" t="str">
        <f t="shared" si="60"/>
        <v/>
      </c>
      <c r="J1316" s="21" t="str">
        <f>IF($B1316="","",MAX(0,$E1316-MAX(0,SUMIFS(Тех_Движение!$G$2:$G$5111,Тех_Движение!$D$2:$D$5111,$C1316,Тех_Движение!$B$2:$B$5111,"&lt;="&amp;Настройки!$B$6)-$F1316)))</f>
        <v/>
      </c>
      <c r="K1316" s="21" t="e">
        <f>IF(OR($B1316="",K$3&lt;$D1316+Настройки!$B$7),0,MAX(0,$E1316-MAX(0,SUMIFS(Тех_Движение!$G$2:$G$5111,Тех_Движение!$D$2:$D$5111,$C1316,Тех_Движение!$B$2:$B$5111,"&lt;="&amp;K$3)-$F1316)))</f>
        <v>#VALUE!</v>
      </c>
      <c r="L1316" s="21" t="e">
        <f>IF(OR($B1316="",L$3&lt;$D1316+Настройки!$B$7),0,MAX(0,$E1316-MAX(0,SUMIFS(Тех_Движение!$G$2:$G$5111,Тех_Движение!$D$2:$D$5111,$C1316,Тех_Движение!$B$2:$B$5111,"&lt;="&amp;L$3)-$F1316)))</f>
        <v>#VALUE!</v>
      </c>
      <c r="M1316" s="21" t="e">
        <f>IF(OR($B1316="",M$3&lt;$D1316+Настройки!$B$7),0,MAX(0,$E1316-MAX(0,SUMIFS(Тех_Движение!$G$2:$G$5111,Тех_Движение!$D$2:$D$5111,$C1316,Тех_Движение!$B$2:$B$5111,"&lt;="&amp;M$3)-$F1316)))</f>
        <v>#VALUE!</v>
      </c>
      <c r="N1316" s="21" t="e">
        <f>IF(OR($B1316="",N$3&lt;$D1316+Настройки!$B$7),0,MAX(0,$E1316-MAX(0,SUMIFS(Тех_Движение!$G$2:$G$5111,Тех_Движение!$D$2:$D$5111,$C1316,Тех_Движение!$B$2:$B$5111,"&lt;="&amp;N$3)-$F1316)))</f>
        <v>#VALUE!</v>
      </c>
      <c r="O1316" s="21" t="e">
        <f>IF(OR($B1316="",O$3&lt;$D1316+Настройки!$B$7),0,MAX(0,$E1316-MAX(0,SUMIFS(Тех_Движение!$G$2:$G$5111,Тех_Движение!$D$2:$D$5111,$C1316,Тех_Движение!$B$2:$B$5111,"&lt;="&amp;O$3)-$F1316)))</f>
        <v>#VALUE!</v>
      </c>
      <c r="P1316" s="21" t="e">
        <f>IF(OR($B1316="",P$3&lt;$D1316+Настройки!$B$7),0,MAX(0,$E1316-MAX(0,SUMIFS(Тех_Движение!$G$2:$G$5111,Тех_Движение!$D$2:$D$5111,$C1316,Тех_Движение!$B$2:$B$5111,"&lt;="&amp;P$3)-$F1316)))</f>
        <v>#VALUE!</v>
      </c>
      <c r="Q1316" s="21" t="e">
        <f>IF(OR($B1316="",Q$3&lt;$D1316+Настройки!$B$7),0,MAX(0,$E1316-MAX(0,SUMIFS(Тех_Движение!$G$2:$G$5111,Тех_Движение!$D$2:$D$5111,$C1316,Тех_Движение!$B$2:$B$5111,"&lt;="&amp;Q$3)-$F1316)))</f>
        <v>#VALUE!</v>
      </c>
      <c r="R1316" s="21" t="str">
        <f t="shared" si="61"/>
        <v/>
      </c>
      <c r="S1316" s="23" t="str">
        <f>IF($B1316="","",VLOOKUP($C1316,Настройки!$A$11:$L$17,9,FALSE))</f>
        <v/>
      </c>
      <c r="T1316" s="23" t="str">
        <f t="shared" si="62"/>
        <v/>
      </c>
    </row>
    <row r="1317" spans="1:20" x14ac:dyDescent="0.3">
      <c r="A1317" s="20">
        <f>Тех_Движение!$A$1314</f>
        <v>1313</v>
      </c>
      <c r="B1317" s="20" t="str">
        <f>IF(Тех_Движение!$F$1314&gt;0,Тех_Движение!$I$1314,"")</f>
        <v/>
      </c>
      <c r="C1317" s="20" t="str">
        <f>IF($B1317="","",Тех_Движение!$D$1314)</f>
        <v/>
      </c>
      <c r="D1317" s="9" t="str">
        <f>IF($B1317="","",Тех_Движение!$B$1314)</f>
        <v/>
      </c>
      <c r="E1317" s="21" t="str">
        <f>IF($B1317="","",Тех_Движение!$F$1314)</f>
        <v/>
      </c>
      <c r="F1317" s="21" t="str">
        <f>IF($B1317="","",SUMIFS($E$5:$E1316,$C$5:$C1316,$C1317))</f>
        <v/>
      </c>
      <c r="G1317" s="21" t="str">
        <f>IF($B1317="","",MAX(0,$E1317-MAX(0,SUMIFS(Тех_Движение!$G$2:$G$5111,Тех_Движение!$D$2:$D$5111,$C1317,Тех_Движение!$B$2:$B$5111,"&lt;="&amp;Настройки!$B$5-1)-$F1317)))</f>
        <v/>
      </c>
      <c r="H1317" s="21" t="str">
        <f>IF($B1317="","",IF(AND($D1317&gt;=Настройки!$B$5,$D1317&lt;=Настройки!$B$6),$E1317,0))</f>
        <v/>
      </c>
      <c r="I1317" s="21" t="str">
        <f t="shared" si="60"/>
        <v/>
      </c>
      <c r="J1317" s="21" t="str">
        <f>IF($B1317="","",MAX(0,$E1317-MAX(0,SUMIFS(Тех_Движение!$G$2:$G$5111,Тех_Движение!$D$2:$D$5111,$C1317,Тех_Движение!$B$2:$B$5111,"&lt;="&amp;Настройки!$B$6)-$F1317)))</f>
        <v/>
      </c>
      <c r="K1317" s="21" t="e">
        <f>IF(OR($B1317="",K$3&lt;$D1317+Настройки!$B$7),0,MAX(0,$E1317-MAX(0,SUMIFS(Тех_Движение!$G$2:$G$5111,Тех_Движение!$D$2:$D$5111,$C1317,Тех_Движение!$B$2:$B$5111,"&lt;="&amp;K$3)-$F1317)))</f>
        <v>#VALUE!</v>
      </c>
      <c r="L1317" s="21" t="e">
        <f>IF(OR($B1317="",L$3&lt;$D1317+Настройки!$B$7),0,MAX(0,$E1317-MAX(0,SUMIFS(Тех_Движение!$G$2:$G$5111,Тех_Движение!$D$2:$D$5111,$C1317,Тех_Движение!$B$2:$B$5111,"&lt;="&amp;L$3)-$F1317)))</f>
        <v>#VALUE!</v>
      </c>
      <c r="M1317" s="21" t="e">
        <f>IF(OR($B1317="",M$3&lt;$D1317+Настройки!$B$7),0,MAX(0,$E1317-MAX(0,SUMIFS(Тех_Движение!$G$2:$G$5111,Тех_Движение!$D$2:$D$5111,$C1317,Тех_Движение!$B$2:$B$5111,"&lt;="&amp;M$3)-$F1317)))</f>
        <v>#VALUE!</v>
      </c>
      <c r="N1317" s="21" t="e">
        <f>IF(OR($B1317="",N$3&lt;$D1317+Настройки!$B$7),0,MAX(0,$E1317-MAX(0,SUMIFS(Тех_Движение!$G$2:$G$5111,Тех_Движение!$D$2:$D$5111,$C1317,Тех_Движение!$B$2:$B$5111,"&lt;="&amp;N$3)-$F1317)))</f>
        <v>#VALUE!</v>
      </c>
      <c r="O1317" s="21" t="e">
        <f>IF(OR($B1317="",O$3&lt;$D1317+Настройки!$B$7),0,MAX(0,$E1317-MAX(0,SUMIFS(Тех_Движение!$G$2:$G$5111,Тех_Движение!$D$2:$D$5111,$C1317,Тех_Движение!$B$2:$B$5111,"&lt;="&amp;O$3)-$F1317)))</f>
        <v>#VALUE!</v>
      </c>
      <c r="P1317" s="21" t="e">
        <f>IF(OR($B1317="",P$3&lt;$D1317+Настройки!$B$7),0,MAX(0,$E1317-MAX(0,SUMIFS(Тех_Движение!$G$2:$G$5111,Тех_Движение!$D$2:$D$5111,$C1317,Тех_Движение!$B$2:$B$5111,"&lt;="&amp;P$3)-$F1317)))</f>
        <v>#VALUE!</v>
      </c>
      <c r="Q1317" s="21" t="e">
        <f>IF(OR($B1317="",Q$3&lt;$D1317+Настройки!$B$7),0,MAX(0,$E1317-MAX(0,SUMIFS(Тех_Движение!$G$2:$G$5111,Тех_Движение!$D$2:$D$5111,$C1317,Тех_Движение!$B$2:$B$5111,"&lt;="&amp;Q$3)-$F1317)))</f>
        <v>#VALUE!</v>
      </c>
      <c r="R1317" s="21" t="str">
        <f t="shared" si="61"/>
        <v/>
      </c>
      <c r="S1317" s="23" t="str">
        <f>IF($B1317="","",VLOOKUP($C1317,Настройки!$A$11:$L$17,9,FALSE))</f>
        <v/>
      </c>
      <c r="T1317" s="23" t="str">
        <f t="shared" si="62"/>
        <v/>
      </c>
    </row>
    <row r="1318" spans="1:20" x14ac:dyDescent="0.3">
      <c r="A1318" s="20">
        <f>Тех_Движение!$A$1315</f>
        <v>1314</v>
      </c>
      <c r="B1318" s="20" t="str">
        <f>IF(Тех_Движение!$F$1315&gt;0,Тех_Движение!$I$1315,"")</f>
        <v/>
      </c>
      <c r="C1318" s="20" t="str">
        <f>IF($B1318="","",Тех_Движение!$D$1315)</f>
        <v/>
      </c>
      <c r="D1318" s="9" t="str">
        <f>IF($B1318="","",Тех_Движение!$B$1315)</f>
        <v/>
      </c>
      <c r="E1318" s="21" t="str">
        <f>IF($B1318="","",Тех_Движение!$F$1315)</f>
        <v/>
      </c>
      <c r="F1318" s="21" t="str">
        <f>IF($B1318="","",SUMIFS($E$5:$E1317,$C$5:$C1317,$C1318))</f>
        <v/>
      </c>
      <c r="G1318" s="21" t="str">
        <f>IF($B1318="","",MAX(0,$E1318-MAX(0,SUMIFS(Тех_Движение!$G$2:$G$5111,Тех_Движение!$D$2:$D$5111,$C1318,Тех_Движение!$B$2:$B$5111,"&lt;="&amp;Настройки!$B$5-1)-$F1318)))</f>
        <v/>
      </c>
      <c r="H1318" s="21" t="str">
        <f>IF($B1318="","",IF(AND($D1318&gt;=Настройки!$B$5,$D1318&lt;=Настройки!$B$6),$E1318,0))</f>
        <v/>
      </c>
      <c r="I1318" s="21" t="str">
        <f t="shared" si="60"/>
        <v/>
      </c>
      <c r="J1318" s="21" t="str">
        <f>IF($B1318="","",MAX(0,$E1318-MAX(0,SUMIFS(Тех_Движение!$G$2:$G$5111,Тех_Движение!$D$2:$D$5111,$C1318,Тех_Движение!$B$2:$B$5111,"&lt;="&amp;Настройки!$B$6)-$F1318)))</f>
        <v/>
      </c>
      <c r="K1318" s="21" t="e">
        <f>IF(OR($B1318="",K$3&lt;$D1318+Настройки!$B$7),0,MAX(0,$E1318-MAX(0,SUMIFS(Тех_Движение!$G$2:$G$5111,Тех_Движение!$D$2:$D$5111,$C1318,Тех_Движение!$B$2:$B$5111,"&lt;="&amp;K$3)-$F1318)))</f>
        <v>#VALUE!</v>
      </c>
      <c r="L1318" s="21" t="e">
        <f>IF(OR($B1318="",L$3&lt;$D1318+Настройки!$B$7),0,MAX(0,$E1318-MAX(0,SUMIFS(Тех_Движение!$G$2:$G$5111,Тех_Движение!$D$2:$D$5111,$C1318,Тех_Движение!$B$2:$B$5111,"&lt;="&amp;L$3)-$F1318)))</f>
        <v>#VALUE!</v>
      </c>
      <c r="M1318" s="21" t="e">
        <f>IF(OR($B1318="",M$3&lt;$D1318+Настройки!$B$7),0,MAX(0,$E1318-MAX(0,SUMIFS(Тех_Движение!$G$2:$G$5111,Тех_Движение!$D$2:$D$5111,$C1318,Тех_Движение!$B$2:$B$5111,"&lt;="&amp;M$3)-$F1318)))</f>
        <v>#VALUE!</v>
      </c>
      <c r="N1318" s="21" t="e">
        <f>IF(OR($B1318="",N$3&lt;$D1318+Настройки!$B$7),0,MAX(0,$E1318-MAX(0,SUMIFS(Тех_Движение!$G$2:$G$5111,Тех_Движение!$D$2:$D$5111,$C1318,Тех_Движение!$B$2:$B$5111,"&lt;="&amp;N$3)-$F1318)))</f>
        <v>#VALUE!</v>
      </c>
      <c r="O1318" s="21" t="e">
        <f>IF(OR($B1318="",O$3&lt;$D1318+Настройки!$B$7),0,MAX(0,$E1318-MAX(0,SUMIFS(Тех_Движение!$G$2:$G$5111,Тех_Движение!$D$2:$D$5111,$C1318,Тех_Движение!$B$2:$B$5111,"&lt;="&amp;O$3)-$F1318)))</f>
        <v>#VALUE!</v>
      </c>
      <c r="P1318" s="21" t="e">
        <f>IF(OR($B1318="",P$3&lt;$D1318+Настройки!$B$7),0,MAX(0,$E1318-MAX(0,SUMIFS(Тех_Движение!$G$2:$G$5111,Тех_Движение!$D$2:$D$5111,$C1318,Тех_Движение!$B$2:$B$5111,"&lt;="&amp;P$3)-$F1318)))</f>
        <v>#VALUE!</v>
      </c>
      <c r="Q1318" s="21" t="e">
        <f>IF(OR($B1318="",Q$3&lt;$D1318+Настройки!$B$7),0,MAX(0,$E1318-MAX(0,SUMIFS(Тех_Движение!$G$2:$G$5111,Тех_Движение!$D$2:$D$5111,$C1318,Тех_Движение!$B$2:$B$5111,"&lt;="&amp;Q$3)-$F1318)))</f>
        <v>#VALUE!</v>
      </c>
      <c r="R1318" s="21" t="str">
        <f t="shared" si="61"/>
        <v/>
      </c>
      <c r="S1318" s="23" t="str">
        <f>IF($B1318="","",VLOOKUP($C1318,Настройки!$A$11:$L$17,9,FALSE))</f>
        <v/>
      </c>
      <c r="T1318" s="23" t="str">
        <f t="shared" si="62"/>
        <v/>
      </c>
    </row>
    <row r="1319" spans="1:20" x14ac:dyDescent="0.3">
      <c r="A1319" s="20">
        <f>Тех_Движение!$A$1316</f>
        <v>1315</v>
      </c>
      <c r="B1319" s="20" t="str">
        <f>IF(Тех_Движение!$F$1316&gt;0,Тех_Движение!$I$1316,"")</f>
        <v/>
      </c>
      <c r="C1319" s="20" t="str">
        <f>IF($B1319="","",Тех_Движение!$D$1316)</f>
        <v/>
      </c>
      <c r="D1319" s="9" t="str">
        <f>IF($B1319="","",Тех_Движение!$B$1316)</f>
        <v/>
      </c>
      <c r="E1319" s="21" t="str">
        <f>IF($B1319="","",Тех_Движение!$F$1316)</f>
        <v/>
      </c>
      <c r="F1319" s="21" t="str">
        <f>IF($B1319="","",SUMIFS($E$5:$E1318,$C$5:$C1318,$C1319))</f>
        <v/>
      </c>
      <c r="G1319" s="21" t="str">
        <f>IF($B1319="","",MAX(0,$E1319-MAX(0,SUMIFS(Тех_Движение!$G$2:$G$5111,Тех_Движение!$D$2:$D$5111,$C1319,Тех_Движение!$B$2:$B$5111,"&lt;="&amp;Настройки!$B$5-1)-$F1319)))</f>
        <v/>
      </c>
      <c r="H1319" s="21" t="str">
        <f>IF($B1319="","",IF(AND($D1319&gt;=Настройки!$B$5,$D1319&lt;=Настройки!$B$6),$E1319,0))</f>
        <v/>
      </c>
      <c r="I1319" s="21" t="str">
        <f t="shared" si="60"/>
        <v/>
      </c>
      <c r="J1319" s="21" t="str">
        <f>IF($B1319="","",MAX(0,$E1319-MAX(0,SUMIFS(Тех_Движение!$G$2:$G$5111,Тех_Движение!$D$2:$D$5111,$C1319,Тех_Движение!$B$2:$B$5111,"&lt;="&amp;Настройки!$B$6)-$F1319)))</f>
        <v/>
      </c>
      <c r="K1319" s="21" t="e">
        <f>IF(OR($B1319="",K$3&lt;$D1319+Настройки!$B$7),0,MAX(0,$E1319-MAX(0,SUMIFS(Тех_Движение!$G$2:$G$5111,Тех_Движение!$D$2:$D$5111,$C1319,Тех_Движение!$B$2:$B$5111,"&lt;="&amp;K$3)-$F1319)))</f>
        <v>#VALUE!</v>
      </c>
      <c r="L1319" s="21" t="e">
        <f>IF(OR($B1319="",L$3&lt;$D1319+Настройки!$B$7),0,MAX(0,$E1319-MAX(0,SUMIFS(Тех_Движение!$G$2:$G$5111,Тех_Движение!$D$2:$D$5111,$C1319,Тех_Движение!$B$2:$B$5111,"&lt;="&amp;L$3)-$F1319)))</f>
        <v>#VALUE!</v>
      </c>
      <c r="M1319" s="21" t="e">
        <f>IF(OR($B1319="",M$3&lt;$D1319+Настройки!$B$7),0,MAX(0,$E1319-MAX(0,SUMIFS(Тех_Движение!$G$2:$G$5111,Тех_Движение!$D$2:$D$5111,$C1319,Тех_Движение!$B$2:$B$5111,"&lt;="&amp;M$3)-$F1319)))</f>
        <v>#VALUE!</v>
      </c>
      <c r="N1319" s="21" t="e">
        <f>IF(OR($B1319="",N$3&lt;$D1319+Настройки!$B$7),0,MAX(0,$E1319-MAX(0,SUMIFS(Тех_Движение!$G$2:$G$5111,Тех_Движение!$D$2:$D$5111,$C1319,Тех_Движение!$B$2:$B$5111,"&lt;="&amp;N$3)-$F1319)))</f>
        <v>#VALUE!</v>
      </c>
      <c r="O1319" s="21" t="e">
        <f>IF(OR($B1319="",O$3&lt;$D1319+Настройки!$B$7),0,MAX(0,$E1319-MAX(0,SUMIFS(Тех_Движение!$G$2:$G$5111,Тех_Движение!$D$2:$D$5111,$C1319,Тех_Движение!$B$2:$B$5111,"&lt;="&amp;O$3)-$F1319)))</f>
        <v>#VALUE!</v>
      </c>
      <c r="P1319" s="21" t="e">
        <f>IF(OR($B1319="",P$3&lt;$D1319+Настройки!$B$7),0,MAX(0,$E1319-MAX(0,SUMIFS(Тех_Движение!$G$2:$G$5111,Тех_Движение!$D$2:$D$5111,$C1319,Тех_Движение!$B$2:$B$5111,"&lt;="&amp;P$3)-$F1319)))</f>
        <v>#VALUE!</v>
      </c>
      <c r="Q1319" s="21" t="e">
        <f>IF(OR($B1319="",Q$3&lt;$D1319+Настройки!$B$7),0,MAX(0,$E1319-MAX(0,SUMIFS(Тех_Движение!$G$2:$G$5111,Тех_Движение!$D$2:$D$5111,$C1319,Тех_Движение!$B$2:$B$5111,"&lt;="&amp;Q$3)-$F1319)))</f>
        <v>#VALUE!</v>
      </c>
      <c r="R1319" s="21" t="str">
        <f t="shared" si="61"/>
        <v/>
      </c>
      <c r="S1319" s="23" t="str">
        <f>IF($B1319="","",VLOOKUP($C1319,Настройки!$A$11:$L$17,9,FALSE))</f>
        <v/>
      </c>
      <c r="T1319" s="23" t="str">
        <f t="shared" si="62"/>
        <v/>
      </c>
    </row>
    <row r="1320" spans="1:20" x14ac:dyDescent="0.3">
      <c r="A1320" s="20">
        <f>Тех_Движение!$A$1317</f>
        <v>1316</v>
      </c>
      <c r="B1320" s="20" t="str">
        <f>IF(Тех_Движение!$F$1317&gt;0,Тех_Движение!$I$1317,"")</f>
        <v/>
      </c>
      <c r="C1320" s="20" t="str">
        <f>IF($B1320="","",Тех_Движение!$D$1317)</f>
        <v/>
      </c>
      <c r="D1320" s="9" t="str">
        <f>IF($B1320="","",Тех_Движение!$B$1317)</f>
        <v/>
      </c>
      <c r="E1320" s="21" t="str">
        <f>IF($B1320="","",Тех_Движение!$F$1317)</f>
        <v/>
      </c>
      <c r="F1320" s="21" t="str">
        <f>IF($B1320="","",SUMIFS($E$5:$E1319,$C$5:$C1319,$C1320))</f>
        <v/>
      </c>
      <c r="G1320" s="21" t="str">
        <f>IF($B1320="","",MAX(0,$E1320-MAX(0,SUMIFS(Тех_Движение!$G$2:$G$5111,Тех_Движение!$D$2:$D$5111,$C1320,Тех_Движение!$B$2:$B$5111,"&lt;="&amp;Настройки!$B$5-1)-$F1320)))</f>
        <v/>
      </c>
      <c r="H1320" s="21" t="str">
        <f>IF($B1320="","",IF(AND($D1320&gt;=Настройки!$B$5,$D1320&lt;=Настройки!$B$6),$E1320,0))</f>
        <v/>
      </c>
      <c r="I1320" s="21" t="str">
        <f t="shared" si="60"/>
        <v/>
      </c>
      <c r="J1320" s="21" t="str">
        <f>IF($B1320="","",MAX(0,$E1320-MAX(0,SUMIFS(Тех_Движение!$G$2:$G$5111,Тех_Движение!$D$2:$D$5111,$C1320,Тех_Движение!$B$2:$B$5111,"&lt;="&amp;Настройки!$B$6)-$F1320)))</f>
        <v/>
      </c>
      <c r="K1320" s="21" t="e">
        <f>IF(OR($B1320="",K$3&lt;$D1320+Настройки!$B$7),0,MAX(0,$E1320-MAX(0,SUMIFS(Тех_Движение!$G$2:$G$5111,Тех_Движение!$D$2:$D$5111,$C1320,Тех_Движение!$B$2:$B$5111,"&lt;="&amp;K$3)-$F1320)))</f>
        <v>#VALUE!</v>
      </c>
      <c r="L1320" s="21" t="e">
        <f>IF(OR($B1320="",L$3&lt;$D1320+Настройки!$B$7),0,MAX(0,$E1320-MAX(0,SUMIFS(Тех_Движение!$G$2:$G$5111,Тех_Движение!$D$2:$D$5111,$C1320,Тех_Движение!$B$2:$B$5111,"&lt;="&amp;L$3)-$F1320)))</f>
        <v>#VALUE!</v>
      </c>
      <c r="M1320" s="21" t="e">
        <f>IF(OR($B1320="",M$3&lt;$D1320+Настройки!$B$7),0,MAX(0,$E1320-MAX(0,SUMIFS(Тех_Движение!$G$2:$G$5111,Тех_Движение!$D$2:$D$5111,$C1320,Тех_Движение!$B$2:$B$5111,"&lt;="&amp;M$3)-$F1320)))</f>
        <v>#VALUE!</v>
      </c>
      <c r="N1320" s="21" t="e">
        <f>IF(OR($B1320="",N$3&lt;$D1320+Настройки!$B$7),0,MAX(0,$E1320-MAX(0,SUMIFS(Тех_Движение!$G$2:$G$5111,Тех_Движение!$D$2:$D$5111,$C1320,Тех_Движение!$B$2:$B$5111,"&lt;="&amp;N$3)-$F1320)))</f>
        <v>#VALUE!</v>
      </c>
      <c r="O1320" s="21" t="e">
        <f>IF(OR($B1320="",O$3&lt;$D1320+Настройки!$B$7),0,MAX(0,$E1320-MAX(0,SUMIFS(Тех_Движение!$G$2:$G$5111,Тех_Движение!$D$2:$D$5111,$C1320,Тех_Движение!$B$2:$B$5111,"&lt;="&amp;O$3)-$F1320)))</f>
        <v>#VALUE!</v>
      </c>
      <c r="P1320" s="21" t="e">
        <f>IF(OR($B1320="",P$3&lt;$D1320+Настройки!$B$7),0,MAX(0,$E1320-MAX(0,SUMIFS(Тех_Движение!$G$2:$G$5111,Тех_Движение!$D$2:$D$5111,$C1320,Тех_Движение!$B$2:$B$5111,"&lt;="&amp;P$3)-$F1320)))</f>
        <v>#VALUE!</v>
      </c>
      <c r="Q1320" s="21" t="e">
        <f>IF(OR($B1320="",Q$3&lt;$D1320+Настройки!$B$7),0,MAX(0,$E1320-MAX(0,SUMIFS(Тех_Движение!$G$2:$G$5111,Тех_Движение!$D$2:$D$5111,$C1320,Тех_Движение!$B$2:$B$5111,"&lt;="&amp;Q$3)-$F1320)))</f>
        <v>#VALUE!</v>
      </c>
      <c r="R1320" s="21" t="str">
        <f t="shared" si="61"/>
        <v/>
      </c>
      <c r="S1320" s="23" t="str">
        <f>IF($B1320="","",VLOOKUP($C1320,Настройки!$A$11:$L$17,9,FALSE))</f>
        <v/>
      </c>
      <c r="T1320" s="23" t="str">
        <f t="shared" si="62"/>
        <v/>
      </c>
    </row>
    <row r="1321" spans="1:20" x14ac:dyDescent="0.3">
      <c r="A1321" s="20">
        <f>Тех_Движение!$A$1318</f>
        <v>1317</v>
      </c>
      <c r="B1321" s="20" t="str">
        <f>IF(Тех_Движение!$F$1318&gt;0,Тех_Движение!$I$1318,"")</f>
        <v/>
      </c>
      <c r="C1321" s="20" t="str">
        <f>IF($B1321="","",Тех_Движение!$D$1318)</f>
        <v/>
      </c>
      <c r="D1321" s="9" t="str">
        <f>IF($B1321="","",Тех_Движение!$B$1318)</f>
        <v/>
      </c>
      <c r="E1321" s="21" t="str">
        <f>IF($B1321="","",Тех_Движение!$F$1318)</f>
        <v/>
      </c>
      <c r="F1321" s="21" t="str">
        <f>IF($B1321="","",SUMIFS($E$5:$E1320,$C$5:$C1320,$C1321))</f>
        <v/>
      </c>
      <c r="G1321" s="21" t="str">
        <f>IF($B1321="","",MAX(0,$E1321-MAX(0,SUMIFS(Тех_Движение!$G$2:$G$5111,Тех_Движение!$D$2:$D$5111,$C1321,Тех_Движение!$B$2:$B$5111,"&lt;="&amp;Настройки!$B$5-1)-$F1321)))</f>
        <v/>
      </c>
      <c r="H1321" s="21" t="str">
        <f>IF($B1321="","",IF(AND($D1321&gt;=Настройки!$B$5,$D1321&lt;=Настройки!$B$6),$E1321,0))</f>
        <v/>
      </c>
      <c r="I1321" s="21" t="str">
        <f t="shared" si="60"/>
        <v/>
      </c>
      <c r="J1321" s="21" t="str">
        <f>IF($B1321="","",MAX(0,$E1321-MAX(0,SUMIFS(Тех_Движение!$G$2:$G$5111,Тех_Движение!$D$2:$D$5111,$C1321,Тех_Движение!$B$2:$B$5111,"&lt;="&amp;Настройки!$B$6)-$F1321)))</f>
        <v/>
      </c>
      <c r="K1321" s="21" t="e">
        <f>IF(OR($B1321="",K$3&lt;$D1321+Настройки!$B$7),0,MAX(0,$E1321-MAX(0,SUMIFS(Тех_Движение!$G$2:$G$5111,Тех_Движение!$D$2:$D$5111,$C1321,Тех_Движение!$B$2:$B$5111,"&lt;="&amp;K$3)-$F1321)))</f>
        <v>#VALUE!</v>
      </c>
      <c r="L1321" s="21" t="e">
        <f>IF(OR($B1321="",L$3&lt;$D1321+Настройки!$B$7),0,MAX(0,$E1321-MAX(0,SUMIFS(Тех_Движение!$G$2:$G$5111,Тех_Движение!$D$2:$D$5111,$C1321,Тех_Движение!$B$2:$B$5111,"&lt;="&amp;L$3)-$F1321)))</f>
        <v>#VALUE!</v>
      </c>
      <c r="M1321" s="21" t="e">
        <f>IF(OR($B1321="",M$3&lt;$D1321+Настройки!$B$7),0,MAX(0,$E1321-MAX(0,SUMIFS(Тех_Движение!$G$2:$G$5111,Тех_Движение!$D$2:$D$5111,$C1321,Тех_Движение!$B$2:$B$5111,"&lt;="&amp;M$3)-$F1321)))</f>
        <v>#VALUE!</v>
      </c>
      <c r="N1321" s="21" t="e">
        <f>IF(OR($B1321="",N$3&lt;$D1321+Настройки!$B$7),0,MAX(0,$E1321-MAX(0,SUMIFS(Тех_Движение!$G$2:$G$5111,Тех_Движение!$D$2:$D$5111,$C1321,Тех_Движение!$B$2:$B$5111,"&lt;="&amp;N$3)-$F1321)))</f>
        <v>#VALUE!</v>
      </c>
      <c r="O1321" s="21" t="e">
        <f>IF(OR($B1321="",O$3&lt;$D1321+Настройки!$B$7),0,MAX(0,$E1321-MAX(0,SUMIFS(Тех_Движение!$G$2:$G$5111,Тех_Движение!$D$2:$D$5111,$C1321,Тех_Движение!$B$2:$B$5111,"&lt;="&amp;O$3)-$F1321)))</f>
        <v>#VALUE!</v>
      </c>
      <c r="P1321" s="21" t="e">
        <f>IF(OR($B1321="",P$3&lt;$D1321+Настройки!$B$7),0,MAX(0,$E1321-MAX(0,SUMIFS(Тех_Движение!$G$2:$G$5111,Тех_Движение!$D$2:$D$5111,$C1321,Тех_Движение!$B$2:$B$5111,"&lt;="&amp;P$3)-$F1321)))</f>
        <v>#VALUE!</v>
      </c>
      <c r="Q1321" s="21" t="e">
        <f>IF(OR($B1321="",Q$3&lt;$D1321+Настройки!$B$7),0,MAX(0,$E1321-MAX(0,SUMIFS(Тех_Движение!$G$2:$G$5111,Тех_Движение!$D$2:$D$5111,$C1321,Тех_Движение!$B$2:$B$5111,"&lt;="&amp;Q$3)-$F1321)))</f>
        <v>#VALUE!</v>
      </c>
      <c r="R1321" s="21" t="str">
        <f t="shared" si="61"/>
        <v/>
      </c>
      <c r="S1321" s="23" t="str">
        <f>IF($B1321="","",VLOOKUP($C1321,Настройки!$A$11:$L$17,9,FALSE))</f>
        <v/>
      </c>
      <c r="T1321" s="23" t="str">
        <f t="shared" si="62"/>
        <v/>
      </c>
    </row>
    <row r="1322" spans="1:20" x14ac:dyDescent="0.3">
      <c r="A1322" s="20">
        <f>Тех_Движение!$A$1319</f>
        <v>1318</v>
      </c>
      <c r="B1322" s="20" t="str">
        <f>IF(Тех_Движение!$F$1319&gt;0,Тех_Движение!$I$1319,"")</f>
        <v/>
      </c>
      <c r="C1322" s="20" t="str">
        <f>IF($B1322="","",Тех_Движение!$D$1319)</f>
        <v/>
      </c>
      <c r="D1322" s="9" t="str">
        <f>IF($B1322="","",Тех_Движение!$B$1319)</f>
        <v/>
      </c>
      <c r="E1322" s="21" t="str">
        <f>IF($B1322="","",Тех_Движение!$F$1319)</f>
        <v/>
      </c>
      <c r="F1322" s="21" t="str">
        <f>IF($B1322="","",SUMIFS($E$5:$E1321,$C$5:$C1321,$C1322))</f>
        <v/>
      </c>
      <c r="G1322" s="21" t="str">
        <f>IF($B1322="","",MAX(0,$E1322-MAX(0,SUMIFS(Тех_Движение!$G$2:$G$5111,Тех_Движение!$D$2:$D$5111,$C1322,Тех_Движение!$B$2:$B$5111,"&lt;="&amp;Настройки!$B$5-1)-$F1322)))</f>
        <v/>
      </c>
      <c r="H1322" s="21" t="str">
        <f>IF($B1322="","",IF(AND($D1322&gt;=Настройки!$B$5,$D1322&lt;=Настройки!$B$6),$E1322,0))</f>
        <v/>
      </c>
      <c r="I1322" s="21" t="str">
        <f t="shared" si="60"/>
        <v/>
      </c>
      <c r="J1322" s="21" t="str">
        <f>IF($B1322="","",MAX(0,$E1322-MAX(0,SUMIFS(Тех_Движение!$G$2:$G$5111,Тех_Движение!$D$2:$D$5111,$C1322,Тех_Движение!$B$2:$B$5111,"&lt;="&amp;Настройки!$B$6)-$F1322)))</f>
        <v/>
      </c>
      <c r="K1322" s="21" t="e">
        <f>IF(OR($B1322="",K$3&lt;$D1322+Настройки!$B$7),0,MAX(0,$E1322-MAX(0,SUMIFS(Тех_Движение!$G$2:$G$5111,Тех_Движение!$D$2:$D$5111,$C1322,Тех_Движение!$B$2:$B$5111,"&lt;="&amp;K$3)-$F1322)))</f>
        <v>#VALUE!</v>
      </c>
      <c r="L1322" s="21" t="e">
        <f>IF(OR($B1322="",L$3&lt;$D1322+Настройки!$B$7),0,MAX(0,$E1322-MAX(0,SUMIFS(Тех_Движение!$G$2:$G$5111,Тех_Движение!$D$2:$D$5111,$C1322,Тех_Движение!$B$2:$B$5111,"&lt;="&amp;L$3)-$F1322)))</f>
        <v>#VALUE!</v>
      </c>
      <c r="M1322" s="21" t="e">
        <f>IF(OR($B1322="",M$3&lt;$D1322+Настройки!$B$7),0,MAX(0,$E1322-MAX(0,SUMIFS(Тех_Движение!$G$2:$G$5111,Тех_Движение!$D$2:$D$5111,$C1322,Тех_Движение!$B$2:$B$5111,"&lt;="&amp;M$3)-$F1322)))</f>
        <v>#VALUE!</v>
      </c>
      <c r="N1322" s="21" t="e">
        <f>IF(OR($B1322="",N$3&lt;$D1322+Настройки!$B$7),0,MAX(0,$E1322-MAX(0,SUMIFS(Тех_Движение!$G$2:$G$5111,Тех_Движение!$D$2:$D$5111,$C1322,Тех_Движение!$B$2:$B$5111,"&lt;="&amp;N$3)-$F1322)))</f>
        <v>#VALUE!</v>
      </c>
      <c r="O1322" s="21" t="e">
        <f>IF(OR($B1322="",O$3&lt;$D1322+Настройки!$B$7),0,MAX(0,$E1322-MAX(0,SUMIFS(Тех_Движение!$G$2:$G$5111,Тех_Движение!$D$2:$D$5111,$C1322,Тех_Движение!$B$2:$B$5111,"&lt;="&amp;O$3)-$F1322)))</f>
        <v>#VALUE!</v>
      </c>
      <c r="P1322" s="21" t="e">
        <f>IF(OR($B1322="",P$3&lt;$D1322+Настройки!$B$7),0,MAX(0,$E1322-MAX(0,SUMIFS(Тех_Движение!$G$2:$G$5111,Тех_Движение!$D$2:$D$5111,$C1322,Тех_Движение!$B$2:$B$5111,"&lt;="&amp;P$3)-$F1322)))</f>
        <v>#VALUE!</v>
      </c>
      <c r="Q1322" s="21" t="e">
        <f>IF(OR($B1322="",Q$3&lt;$D1322+Настройки!$B$7),0,MAX(0,$E1322-MAX(0,SUMIFS(Тех_Движение!$G$2:$G$5111,Тех_Движение!$D$2:$D$5111,$C1322,Тех_Движение!$B$2:$B$5111,"&lt;="&amp;Q$3)-$F1322)))</f>
        <v>#VALUE!</v>
      </c>
      <c r="R1322" s="21" t="str">
        <f t="shared" si="61"/>
        <v/>
      </c>
      <c r="S1322" s="23" t="str">
        <f>IF($B1322="","",VLOOKUP($C1322,Настройки!$A$11:$L$17,9,FALSE))</f>
        <v/>
      </c>
      <c r="T1322" s="23" t="str">
        <f t="shared" si="62"/>
        <v/>
      </c>
    </row>
    <row r="1323" spans="1:20" x14ac:dyDescent="0.3">
      <c r="A1323" s="20">
        <f>Тех_Движение!$A$1320</f>
        <v>1319</v>
      </c>
      <c r="B1323" s="20" t="str">
        <f>IF(Тех_Движение!$F$1320&gt;0,Тех_Движение!$I$1320,"")</f>
        <v/>
      </c>
      <c r="C1323" s="20" t="str">
        <f>IF($B1323="","",Тех_Движение!$D$1320)</f>
        <v/>
      </c>
      <c r="D1323" s="9" t="str">
        <f>IF($B1323="","",Тех_Движение!$B$1320)</f>
        <v/>
      </c>
      <c r="E1323" s="21" t="str">
        <f>IF($B1323="","",Тех_Движение!$F$1320)</f>
        <v/>
      </c>
      <c r="F1323" s="21" t="str">
        <f>IF($B1323="","",SUMIFS($E$5:$E1322,$C$5:$C1322,$C1323))</f>
        <v/>
      </c>
      <c r="G1323" s="21" t="str">
        <f>IF($B1323="","",MAX(0,$E1323-MAX(0,SUMIFS(Тех_Движение!$G$2:$G$5111,Тех_Движение!$D$2:$D$5111,$C1323,Тех_Движение!$B$2:$B$5111,"&lt;="&amp;Настройки!$B$5-1)-$F1323)))</f>
        <v/>
      </c>
      <c r="H1323" s="21" t="str">
        <f>IF($B1323="","",IF(AND($D1323&gt;=Настройки!$B$5,$D1323&lt;=Настройки!$B$6),$E1323,0))</f>
        <v/>
      </c>
      <c r="I1323" s="21" t="str">
        <f t="shared" si="60"/>
        <v/>
      </c>
      <c r="J1323" s="21" t="str">
        <f>IF($B1323="","",MAX(0,$E1323-MAX(0,SUMIFS(Тех_Движение!$G$2:$G$5111,Тех_Движение!$D$2:$D$5111,$C1323,Тех_Движение!$B$2:$B$5111,"&lt;="&amp;Настройки!$B$6)-$F1323)))</f>
        <v/>
      </c>
      <c r="K1323" s="21" t="e">
        <f>IF(OR($B1323="",K$3&lt;$D1323+Настройки!$B$7),0,MAX(0,$E1323-MAX(0,SUMIFS(Тех_Движение!$G$2:$G$5111,Тех_Движение!$D$2:$D$5111,$C1323,Тех_Движение!$B$2:$B$5111,"&lt;="&amp;K$3)-$F1323)))</f>
        <v>#VALUE!</v>
      </c>
      <c r="L1323" s="21" t="e">
        <f>IF(OR($B1323="",L$3&lt;$D1323+Настройки!$B$7),0,MAX(0,$E1323-MAX(0,SUMIFS(Тех_Движение!$G$2:$G$5111,Тех_Движение!$D$2:$D$5111,$C1323,Тех_Движение!$B$2:$B$5111,"&lt;="&amp;L$3)-$F1323)))</f>
        <v>#VALUE!</v>
      </c>
      <c r="M1323" s="21" t="e">
        <f>IF(OR($B1323="",M$3&lt;$D1323+Настройки!$B$7),0,MAX(0,$E1323-MAX(0,SUMIFS(Тех_Движение!$G$2:$G$5111,Тех_Движение!$D$2:$D$5111,$C1323,Тех_Движение!$B$2:$B$5111,"&lt;="&amp;M$3)-$F1323)))</f>
        <v>#VALUE!</v>
      </c>
      <c r="N1323" s="21" t="e">
        <f>IF(OR($B1323="",N$3&lt;$D1323+Настройки!$B$7),0,MAX(0,$E1323-MAX(0,SUMIFS(Тех_Движение!$G$2:$G$5111,Тех_Движение!$D$2:$D$5111,$C1323,Тех_Движение!$B$2:$B$5111,"&lt;="&amp;N$3)-$F1323)))</f>
        <v>#VALUE!</v>
      </c>
      <c r="O1323" s="21" t="e">
        <f>IF(OR($B1323="",O$3&lt;$D1323+Настройки!$B$7),0,MAX(0,$E1323-MAX(0,SUMIFS(Тех_Движение!$G$2:$G$5111,Тех_Движение!$D$2:$D$5111,$C1323,Тех_Движение!$B$2:$B$5111,"&lt;="&amp;O$3)-$F1323)))</f>
        <v>#VALUE!</v>
      </c>
      <c r="P1323" s="21" t="e">
        <f>IF(OR($B1323="",P$3&lt;$D1323+Настройки!$B$7),0,MAX(0,$E1323-MAX(0,SUMIFS(Тех_Движение!$G$2:$G$5111,Тех_Движение!$D$2:$D$5111,$C1323,Тех_Движение!$B$2:$B$5111,"&lt;="&amp;P$3)-$F1323)))</f>
        <v>#VALUE!</v>
      </c>
      <c r="Q1323" s="21" t="e">
        <f>IF(OR($B1323="",Q$3&lt;$D1323+Настройки!$B$7),0,MAX(0,$E1323-MAX(0,SUMIFS(Тех_Движение!$G$2:$G$5111,Тех_Движение!$D$2:$D$5111,$C1323,Тех_Движение!$B$2:$B$5111,"&lt;="&amp;Q$3)-$F1323)))</f>
        <v>#VALUE!</v>
      </c>
      <c r="R1323" s="21" t="str">
        <f t="shared" si="61"/>
        <v/>
      </c>
      <c r="S1323" s="23" t="str">
        <f>IF($B1323="","",VLOOKUP($C1323,Настройки!$A$11:$L$17,9,FALSE))</f>
        <v/>
      </c>
      <c r="T1323" s="23" t="str">
        <f t="shared" si="62"/>
        <v/>
      </c>
    </row>
    <row r="1324" spans="1:20" x14ac:dyDescent="0.3">
      <c r="A1324" s="20">
        <f>Тех_Движение!$A$1321</f>
        <v>1320</v>
      </c>
      <c r="B1324" s="20" t="str">
        <f>IF(Тех_Движение!$F$1321&gt;0,Тех_Движение!$I$1321,"")</f>
        <v/>
      </c>
      <c r="C1324" s="20" t="str">
        <f>IF($B1324="","",Тех_Движение!$D$1321)</f>
        <v/>
      </c>
      <c r="D1324" s="9" t="str">
        <f>IF($B1324="","",Тех_Движение!$B$1321)</f>
        <v/>
      </c>
      <c r="E1324" s="21" t="str">
        <f>IF($B1324="","",Тех_Движение!$F$1321)</f>
        <v/>
      </c>
      <c r="F1324" s="21" t="str">
        <f>IF($B1324="","",SUMIFS($E$5:$E1323,$C$5:$C1323,$C1324))</f>
        <v/>
      </c>
      <c r="G1324" s="21" t="str">
        <f>IF($B1324="","",MAX(0,$E1324-MAX(0,SUMIFS(Тех_Движение!$G$2:$G$5111,Тех_Движение!$D$2:$D$5111,$C1324,Тех_Движение!$B$2:$B$5111,"&lt;="&amp;Настройки!$B$5-1)-$F1324)))</f>
        <v/>
      </c>
      <c r="H1324" s="21" t="str">
        <f>IF($B1324="","",IF(AND($D1324&gt;=Настройки!$B$5,$D1324&lt;=Настройки!$B$6),$E1324,0))</f>
        <v/>
      </c>
      <c r="I1324" s="21" t="str">
        <f t="shared" si="60"/>
        <v/>
      </c>
      <c r="J1324" s="21" t="str">
        <f>IF($B1324="","",MAX(0,$E1324-MAX(0,SUMIFS(Тех_Движение!$G$2:$G$5111,Тех_Движение!$D$2:$D$5111,$C1324,Тех_Движение!$B$2:$B$5111,"&lt;="&amp;Настройки!$B$6)-$F1324)))</f>
        <v/>
      </c>
      <c r="K1324" s="21" t="e">
        <f>IF(OR($B1324="",K$3&lt;$D1324+Настройки!$B$7),0,MAX(0,$E1324-MAX(0,SUMIFS(Тех_Движение!$G$2:$G$5111,Тех_Движение!$D$2:$D$5111,$C1324,Тех_Движение!$B$2:$B$5111,"&lt;="&amp;K$3)-$F1324)))</f>
        <v>#VALUE!</v>
      </c>
      <c r="L1324" s="21" t="e">
        <f>IF(OR($B1324="",L$3&lt;$D1324+Настройки!$B$7),0,MAX(0,$E1324-MAX(0,SUMIFS(Тех_Движение!$G$2:$G$5111,Тех_Движение!$D$2:$D$5111,$C1324,Тех_Движение!$B$2:$B$5111,"&lt;="&amp;L$3)-$F1324)))</f>
        <v>#VALUE!</v>
      </c>
      <c r="M1324" s="21" t="e">
        <f>IF(OR($B1324="",M$3&lt;$D1324+Настройки!$B$7),0,MAX(0,$E1324-MAX(0,SUMIFS(Тех_Движение!$G$2:$G$5111,Тех_Движение!$D$2:$D$5111,$C1324,Тех_Движение!$B$2:$B$5111,"&lt;="&amp;M$3)-$F1324)))</f>
        <v>#VALUE!</v>
      </c>
      <c r="N1324" s="21" t="e">
        <f>IF(OR($B1324="",N$3&lt;$D1324+Настройки!$B$7),0,MAX(0,$E1324-MAX(0,SUMIFS(Тех_Движение!$G$2:$G$5111,Тех_Движение!$D$2:$D$5111,$C1324,Тех_Движение!$B$2:$B$5111,"&lt;="&amp;N$3)-$F1324)))</f>
        <v>#VALUE!</v>
      </c>
      <c r="O1324" s="21" t="e">
        <f>IF(OR($B1324="",O$3&lt;$D1324+Настройки!$B$7),0,MAX(0,$E1324-MAX(0,SUMIFS(Тех_Движение!$G$2:$G$5111,Тех_Движение!$D$2:$D$5111,$C1324,Тех_Движение!$B$2:$B$5111,"&lt;="&amp;O$3)-$F1324)))</f>
        <v>#VALUE!</v>
      </c>
      <c r="P1324" s="21" t="e">
        <f>IF(OR($B1324="",P$3&lt;$D1324+Настройки!$B$7),0,MAX(0,$E1324-MAX(0,SUMIFS(Тех_Движение!$G$2:$G$5111,Тех_Движение!$D$2:$D$5111,$C1324,Тех_Движение!$B$2:$B$5111,"&lt;="&amp;P$3)-$F1324)))</f>
        <v>#VALUE!</v>
      </c>
      <c r="Q1324" s="21" t="e">
        <f>IF(OR($B1324="",Q$3&lt;$D1324+Настройки!$B$7),0,MAX(0,$E1324-MAX(0,SUMIFS(Тех_Движение!$G$2:$G$5111,Тех_Движение!$D$2:$D$5111,$C1324,Тех_Движение!$B$2:$B$5111,"&lt;="&amp;Q$3)-$F1324)))</f>
        <v>#VALUE!</v>
      </c>
      <c r="R1324" s="21" t="str">
        <f t="shared" si="61"/>
        <v/>
      </c>
      <c r="S1324" s="23" t="str">
        <f>IF($B1324="","",VLOOKUP($C1324,Настройки!$A$11:$L$17,9,FALSE))</f>
        <v/>
      </c>
      <c r="T1324" s="23" t="str">
        <f t="shared" si="62"/>
        <v/>
      </c>
    </row>
    <row r="1325" spans="1:20" x14ac:dyDescent="0.3">
      <c r="A1325" s="20">
        <f>Тех_Движение!$A$1322</f>
        <v>1321</v>
      </c>
      <c r="B1325" s="20" t="str">
        <f>IF(Тех_Движение!$F$1322&gt;0,Тех_Движение!$I$1322,"")</f>
        <v/>
      </c>
      <c r="C1325" s="20" t="str">
        <f>IF($B1325="","",Тех_Движение!$D$1322)</f>
        <v/>
      </c>
      <c r="D1325" s="9" t="str">
        <f>IF($B1325="","",Тех_Движение!$B$1322)</f>
        <v/>
      </c>
      <c r="E1325" s="21" t="str">
        <f>IF($B1325="","",Тех_Движение!$F$1322)</f>
        <v/>
      </c>
      <c r="F1325" s="21" t="str">
        <f>IF($B1325="","",SUMIFS($E$5:$E1324,$C$5:$C1324,$C1325))</f>
        <v/>
      </c>
      <c r="G1325" s="21" t="str">
        <f>IF($B1325="","",MAX(0,$E1325-MAX(0,SUMIFS(Тех_Движение!$G$2:$G$5111,Тех_Движение!$D$2:$D$5111,$C1325,Тех_Движение!$B$2:$B$5111,"&lt;="&amp;Настройки!$B$5-1)-$F1325)))</f>
        <v/>
      </c>
      <c r="H1325" s="21" t="str">
        <f>IF($B1325="","",IF(AND($D1325&gt;=Настройки!$B$5,$D1325&lt;=Настройки!$B$6),$E1325,0))</f>
        <v/>
      </c>
      <c r="I1325" s="21" t="str">
        <f t="shared" si="60"/>
        <v/>
      </c>
      <c r="J1325" s="21" t="str">
        <f>IF($B1325="","",MAX(0,$E1325-MAX(0,SUMIFS(Тех_Движение!$G$2:$G$5111,Тех_Движение!$D$2:$D$5111,$C1325,Тех_Движение!$B$2:$B$5111,"&lt;="&amp;Настройки!$B$6)-$F1325)))</f>
        <v/>
      </c>
      <c r="K1325" s="21" t="e">
        <f>IF(OR($B1325="",K$3&lt;$D1325+Настройки!$B$7),0,MAX(0,$E1325-MAX(0,SUMIFS(Тех_Движение!$G$2:$G$5111,Тех_Движение!$D$2:$D$5111,$C1325,Тех_Движение!$B$2:$B$5111,"&lt;="&amp;K$3)-$F1325)))</f>
        <v>#VALUE!</v>
      </c>
      <c r="L1325" s="21" t="e">
        <f>IF(OR($B1325="",L$3&lt;$D1325+Настройки!$B$7),0,MAX(0,$E1325-MAX(0,SUMIFS(Тех_Движение!$G$2:$G$5111,Тех_Движение!$D$2:$D$5111,$C1325,Тех_Движение!$B$2:$B$5111,"&lt;="&amp;L$3)-$F1325)))</f>
        <v>#VALUE!</v>
      </c>
      <c r="M1325" s="21" t="e">
        <f>IF(OR($B1325="",M$3&lt;$D1325+Настройки!$B$7),0,MAX(0,$E1325-MAX(0,SUMIFS(Тех_Движение!$G$2:$G$5111,Тех_Движение!$D$2:$D$5111,$C1325,Тех_Движение!$B$2:$B$5111,"&lt;="&amp;M$3)-$F1325)))</f>
        <v>#VALUE!</v>
      </c>
      <c r="N1325" s="21" t="e">
        <f>IF(OR($B1325="",N$3&lt;$D1325+Настройки!$B$7),0,MAX(0,$E1325-MAX(0,SUMIFS(Тех_Движение!$G$2:$G$5111,Тех_Движение!$D$2:$D$5111,$C1325,Тех_Движение!$B$2:$B$5111,"&lt;="&amp;N$3)-$F1325)))</f>
        <v>#VALUE!</v>
      </c>
      <c r="O1325" s="21" t="e">
        <f>IF(OR($B1325="",O$3&lt;$D1325+Настройки!$B$7),0,MAX(0,$E1325-MAX(0,SUMIFS(Тех_Движение!$G$2:$G$5111,Тех_Движение!$D$2:$D$5111,$C1325,Тех_Движение!$B$2:$B$5111,"&lt;="&amp;O$3)-$F1325)))</f>
        <v>#VALUE!</v>
      </c>
      <c r="P1325" s="21" t="e">
        <f>IF(OR($B1325="",P$3&lt;$D1325+Настройки!$B$7),0,MAX(0,$E1325-MAX(0,SUMIFS(Тех_Движение!$G$2:$G$5111,Тех_Движение!$D$2:$D$5111,$C1325,Тех_Движение!$B$2:$B$5111,"&lt;="&amp;P$3)-$F1325)))</f>
        <v>#VALUE!</v>
      </c>
      <c r="Q1325" s="21" t="e">
        <f>IF(OR($B1325="",Q$3&lt;$D1325+Настройки!$B$7),0,MAX(0,$E1325-MAX(0,SUMIFS(Тех_Движение!$G$2:$G$5111,Тех_Движение!$D$2:$D$5111,$C1325,Тех_Движение!$B$2:$B$5111,"&lt;="&amp;Q$3)-$F1325)))</f>
        <v>#VALUE!</v>
      </c>
      <c r="R1325" s="21" t="str">
        <f t="shared" si="61"/>
        <v/>
      </c>
      <c r="S1325" s="23" t="str">
        <f>IF($B1325="","",VLOOKUP($C1325,Настройки!$A$11:$L$17,9,FALSE))</f>
        <v/>
      </c>
      <c r="T1325" s="23" t="str">
        <f t="shared" si="62"/>
        <v/>
      </c>
    </row>
    <row r="1326" spans="1:20" x14ac:dyDescent="0.3">
      <c r="A1326" s="20">
        <f>Тех_Движение!$A$1323</f>
        <v>1322</v>
      </c>
      <c r="B1326" s="20" t="str">
        <f>IF(Тех_Движение!$F$1323&gt;0,Тех_Движение!$I$1323,"")</f>
        <v/>
      </c>
      <c r="C1326" s="20" t="str">
        <f>IF($B1326="","",Тех_Движение!$D$1323)</f>
        <v/>
      </c>
      <c r="D1326" s="9" t="str">
        <f>IF($B1326="","",Тех_Движение!$B$1323)</f>
        <v/>
      </c>
      <c r="E1326" s="21" t="str">
        <f>IF($B1326="","",Тех_Движение!$F$1323)</f>
        <v/>
      </c>
      <c r="F1326" s="21" t="str">
        <f>IF($B1326="","",SUMIFS($E$5:$E1325,$C$5:$C1325,$C1326))</f>
        <v/>
      </c>
      <c r="G1326" s="21" t="str">
        <f>IF($B1326="","",MAX(0,$E1326-MAX(0,SUMIFS(Тех_Движение!$G$2:$G$5111,Тех_Движение!$D$2:$D$5111,$C1326,Тех_Движение!$B$2:$B$5111,"&lt;="&amp;Настройки!$B$5-1)-$F1326)))</f>
        <v/>
      </c>
      <c r="H1326" s="21" t="str">
        <f>IF($B1326="","",IF(AND($D1326&gt;=Настройки!$B$5,$D1326&lt;=Настройки!$B$6),$E1326,0))</f>
        <v/>
      </c>
      <c r="I1326" s="21" t="str">
        <f t="shared" si="60"/>
        <v/>
      </c>
      <c r="J1326" s="21" t="str">
        <f>IF($B1326="","",MAX(0,$E1326-MAX(0,SUMIFS(Тех_Движение!$G$2:$G$5111,Тех_Движение!$D$2:$D$5111,$C1326,Тех_Движение!$B$2:$B$5111,"&lt;="&amp;Настройки!$B$6)-$F1326)))</f>
        <v/>
      </c>
      <c r="K1326" s="21" t="e">
        <f>IF(OR($B1326="",K$3&lt;$D1326+Настройки!$B$7),0,MAX(0,$E1326-MAX(0,SUMIFS(Тех_Движение!$G$2:$G$5111,Тех_Движение!$D$2:$D$5111,$C1326,Тех_Движение!$B$2:$B$5111,"&lt;="&amp;K$3)-$F1326)))</f>
        <v>#VALUE!</v>
      </c>
      <c r="L1326" s="21" t="e">
        <f>IF(OR($B1326="",L$3&lt;$D1326+Настройки!$B$7),0,MAX(0,$E1326-MAX(0,SUMIFS(Тех_Движение!$G$2:$G$5111,Тех_Движение!$D$2:$D$5111,$C1326,Тех_Движение!$B$2:$B$5111,"&lt;="&amp;L$3)-$F1326)))</f>
        <v>#VALUE!</v>
      </c>
      <c r="M1326" s="21" t="e">
        <f>IF(OR($B1326="",M$3&lt;$D1326+Настройки!$B$7),0,MAX(0,$E1326-MAX(0,SUMIFS(Тех_Движение!$G$2:$G$5111,Тех_Движение!$D$2:$D$5111,$C1326,Тех_Движение!$B$2:$B$5111,"&lt;="&amp;M$3)-$F1326)))</f>
        <v>#VALUE!</v>
      </c>
      <c r="N1326" s="21" t="e">
        <f>IF(OR($B1326="",N$3&lt;$D1326+Настройки!$B$7),0,MAX(0,$E1326-MAX(0,SUMIFS(Тех_Движение!$G$2:$G$5111,Тех_Движение!$D$2:$D$5111,$C1326,Тех_Движение!$B$2:$B$5111,"&lt;="&amp;N$3)-$F1326)))</f>
        <v>#VALUE!</v>
      </c>
      <c r="O1326" s="21" t="e">
        <f>IF(OR($B1326="",O$3&lt;$D1326+Настройки!$B$7),0,MAX(0,$E1326-MAX(0,SUMIFS(Тех_Движение!$G$2:$G$5111,Тех_Движение!$D$2:$D$5111,$C1326,Тех_Движение!$B$2:$B$5111,"&lt;="&amp;O$3)-$F1326)))</f>
        <v>#VALUE!</v>
      </c>
      <c r="P1326" s="21" t="e">
        <f>IF(OR($B1326="",P$3&lt;$D1326+Настройки!$B$7),0,MAX(0,$E1326-MAX(0,SUMIFS(Тех_Движение!$G$2:$G$5111,Тех_Движение!$D$2:$D$5111,$C1326,Тех_Движение!$B$2:$B$5111,"&lt;="&amp;P$3)-$F1326)))</f>
        <v>#VALUE!</v>
      </c>
      <c r="Q1326" s="21" t="e">
        <f>IF(OR($B1326="",Q$3&lt;$D1326+Настройки!$B$7),0,MAX(0,$E1326-MAX(0,SUMIFS(Тех_Движение!$G$2:$G$5111,Тех_Движение!$D$2:$D$5111,$C1326,Тех_Движение!$B$2:$B$5111,"&lt;="&amp;Q$3)-$F1326)))</f>
        <v>#VALUE!</v>
      </c>
      <c r="R1326" s="21" t="str">
        <f t="shared" si="61"/>
        <v/>
      </c>
      <c r="S1326" s="23" t="str">
        <f>IF($B1326="","",VLOOKUP($C1326,Настройки!$A$11:$L$17,9,FALSE))</f>
        <v/>
      </c>
      <c r="T1326" s="23" t="str">
        <f t="shared" si="62"/>
        <v/>
      </c>
    </row>
    <row r="1327" spans="1:20" x14ac:dyDescent="0.3">
      <c r="A1327" s="20">
        <f>Тех_Движение!$A$1324</f>
        <v>1323</v>
      </c>
      <c r="B1327" s="20" t="str">
        <f>IF(Тех_Движение!$F$1324&gt;0,Тех_Движение!$I$1324,"")</f>
        <v/>
      </c>
      <c r="C1327" s="20" t="str">
        <f>IF($B1327="","",Тех_Движение!$D$1324)</f>
        <v/>
      </c>
      <c r="D1327" s="9" t="str">
        <f>IF($B1327="","",Тех_Движение!$B$1324)</f>
        <v/>
      </c>
      <c r="E1327" s="21" t="str">
        <f>IF($B1327="","",Тех_Движение!$F$1324)</f>
        <v/>
      </c>
      <c r="F1327" s="21" t="str">
        <f>IF($B1327="","",SUMIFS($E$5:$E1326,$C$5:$C1326,$C1327))</f>
        <v/>
      </c>
      <c r="G1327" s="21" t="str">
        <f>IF($B1327="","",MAX(0,$E1327-MAX(0,SUMIFS(Тех_Движение!$G$2:$G$5111,Тех_Движение!$D$2:$D$5111,$C1327,Тех_Движение!$B$2:$B$5111,"&lt;="&amp;Настройки!$B$5-1)-$F1327)))</f>
        <v/>
      </c>
      <c r="H1327" s="21" t="str">
        <f>IF($B1327="","",IF(AND($D1327&gt;=Настройки!$B$5,$D1327&lt;=Настройки!$B$6),$E1327,0))</f>
        <v/>
      </c>
      <c r="I1327" s="21" t="str">
        <f t="shared" si="60"/>
        <v/>
      </c>
      <c r="J1327" s="21" t="str">
        <f>IF($B1327="","",MAX(0,$E1327-MAX(0,SUMIFS(Тех_Движение!$G$2:$G$5111,Тех_Движение!$D$2:$D$5111,$C1327,Тех_Движение!$B$2:$B$5111,"&lt;="&amp;Настройки!$B$6)-$F1327)))</f>
        <v/>
      </c>
      <c r="K1327" s="21" t="e">
        <f>IF(OR($B1327="",K$3&lt;$D1327+Настройки!$B$7),0,MAX(0,$E1327-MAX(0,SUMIFS(Тех_Движение!$G$2:$G$5111,Тех_Движение!$D$2:$D$5111,$C1327,Тех_Движение!$B$2:$B$5111,"&lt;="&amp;K$3)-$F1327)))</f>
        <v>#VALUE!</v>
      </c>
      <c r="L1327" s="21" t="e">
        <f>IF(OR($B1327="",L$3&lt;$D1327+Настройки!$B$7),0,MAX(0,$E1327-MAX(0,SUMIFS(Тех_Движение!$G$2:$G$5111,Тех_Движение!$D$2:$D$5111,$C1327,Тех_Движение!$B$2:$B$5111,"&lt;="&amp;L$3)-$F1327)))</f>
        <v>#VALUE!</v>
      </c>
      <c r="M1327" s="21" t="e">
        <f>IF(OR($B1327="",M$3&lt;$D1327+Настройки!$B$7),0,MAX(0,$E1327-MAX(0,SUMIFS(Тех_Движение!$G$2:$G$5111,Тех_Движение!$D$2:$D$5111,$C1327,Тех_Движение!$B$2:$B$5111,"&lt;="&amp;M$3)-$F1327)))</f>
        <v>#VALUE!</v>
      </c>
      <c r="N1327" s="21" t="e">
        <f>IF(OR($B1327="",N$3&lt;$D1327+Настройки!$B$7),0,MAX(0,$E1327-MAX(0,SUMIFS(Тех_Движение!$G$2:$G$5111,Тех_Движение!$D$2:$D$5111,$C1327,Тех_Движение!$B$2:$B$5111,"&lt;="&amp;N$3)-$F1327)))</f>
        <v>#VALUE!</v>
      </c>
      <c r="O1327" s="21" t="e">
        <f>IF(OR($B1327="",O$3&lt;$D1327+Настройки!$B$7),0,MAX(0,$E1327-MAX(0,SUMIFS(Тех_Движение!$G$2:$G$5111,Тех_Движение!$D$2:$D$5111,$C1327,Тех_Движение!$B$2:$B$5111,"&lt;="&amp;O$3)-$F1327)))</f>
        <v>#VALUE!</v>
      </c>
      <c r="P1327" s="21" t="e">
        <f>IF(OR($B1327="",P$3&lt;$D1327+Настройки!$B$7),0,MAX(0,$E1327-MAX(0,SUMIFS(Тех_Движение!$G$2:$G$5111,Тех_Движение!$D$2:$D$5111,$C1327,Тех_Движение!$B$2:$B$5111,"&lt;="&amp;P$3)-$F1327)))</f>
        <v>#VALUE!</v>
      </c>
      <c r="Q1327" s="21" t="e">
        <f>IF(OR($B1327="",Q$3&lt;$D1327+Настройки!$B$7),0,MAX(0,$E1327-MAX(0,SUMIFS(Тех_Движение!$G$2:$G$5111,Тех_Движение!$D$2:$D$5111,$C1327,Тех_Движение!$B$2:$B$5111,"&lt;="&amp;Q$3)-$F1327)))</f>
        <v>#VALUE!</v>
      </c>
      <c r="R1327" s="21" t="str">
        <f t="shared" si="61"/>
        <v/>
      </c>
      <c r="S1327" s="23" t="str">
        <f>IF($B1327="","",VLOOKUP($C1327,Настройки!$A$11:$L$17,9,FALSE))</f>
        <v/>
      </c>
      <c r="T1327" s="23" t="str">
        <f t="shared" si="62"/>
        <v/>
      </c>
    </row>
    <row r="1328" spans="1:20" x14ac:dyDescent="0.3">
      <c r="A1328" s="20">
        <f>Тех_Движение!$A$1325</f>
        <v>1324</v>
      </c>
      <c r="B1328" s="20" t="str">
        <f>IF(Тех_Движение!$F$1325&gt;0,Тех_Движение!$I$1325,"")</f>
        <v/>
      </c>
      <c r="C1328" s="20" t="str">
        <f>IF($B1328="","",Тех_Движение!$D$1325)</f>
        <v/>
      </c>
      <c r="D1328" s="9" t="str">
        <f>IF($B1328="","",Тех_Движение!$B$1325)</f>
        <v/>
      </c>
      <c r="E1328" s="21" t="str">
        <f>IF($B1328="","",Тех_Движение!$F$1325)</f>
        <v/>
      </c>
      <c r="F1328" s="21" t="str">
        <f>IF($B1328="","",SUMIFS($E$5:$E1327,$C$5:$C1327,$C1328))</f>
        <v/>
      </c>
      <c r="G1328" s="21" t="str">
        <f>IF($B1328="","",MAX(0,$E1328-MAX(0,SUMIFS(Тех_Движение!$G$2:$G$5111,Тех_Движение!$D$2:$D$5111,$C1328,Тех_Движение!$B$2:$B$5111,"&lt;="&amp;Настройки!$B$5-1)-$F1328)))</f>
        <v/>
      </c>
      <c r="H1328" s="21" t="str">
        <f>IF($B1328="","",IF(AND($D1328&gt;=Настройки!$B$5,$D1328&lt;=Настройки!$B$6),$E1328,0))</f>
        <v/>
      </c>
      <c r="I1328" s="21" t="str">
        <f t="shared" si="60"/>
        <v/>
      </c>
      <c r="J1328" s="21" t="str">
        <f>IF($B1328="","",MAX(0,$E1328-MAX(0,SUMIFS(Тех_Движение!$G$2:$G$5111,Тех_Движение!$D$2:$D$5111,$C1328,Тех_Движение!$B$2:$B$5111,"&lt;="&amp;Настройки!$B$6)-$F1328)))</f>
        <v/>
      </c>
      <c r="K1328" s="21" t="e">
        <f>IF(OR($B1328="",K$3&lt;$D1328+Настройки!$B$7),0,MAX(0,$E1328-MAX(0,SUMIFS(Тех_Движение!$G$2:$G$5111,Тех_Движение!$D$2:$D$5111,$C1328,Тех_Движение!$B$2:$B$5111,"&lt;="&amp;K$3)-$F1328)))</f>
        <v>#VALUE!</v>
      </c>
      <c r="L1328" s="21" t="e">
        <f>IF(OR($B1328="",L$3&lt;$D1328+Настройки!$B$7),0,MAX(0,$E1328-MAX(0,SUMIFS(Тех_Движение!$G$2:$G$5111,Тех_Движение!$D$2:$D$5111,$C1328,Тех_Движение!$B$2:$B$5111,"&lt;="&amp;L$3)-$F1328)))</f>
        <v>#VALUE!</v>
      </c>
      <c r="M1328" s="21" t="e">
        <f>IF(OR($B1328="",M$3&lt;$D1328+Настройки!$B$7),0,MAX(0,$E1328-MAX(0,SUMIFS(Тех_Движение!$G$2:$G$5111,Тех_Движение!$D$2:$D$5111,$C1328,Тех_Движение!$B$2:$B$5111,"&lt;="&amp;M$3)-$F1328)))</f>
        <v>#VALUE!</v>
      </c>
      <c r="N1328" s="21" t="e">
        <f>IF(OR($B1328="",N$3&lt;$D1328+Настройки!$B$7),0,MAX(0,$E1328-MAX(0,SUMIFS(Тех_Движение!$G$2:$G$5111,Тех_Движение!$D$2:$D$5111,$C1328,Тех_Движение!$B$2:$B$5111,"&lt;="&amp;N$3)-$F1328)))</f>
        <v>#VALUE!</v>
      </c>
      <c r="O1328" s="21" t="e">
        <f>IF(OR($B1328="",O$3&lt;$D1328+Настройки!$B$7),0,MAX(0,$E1328-MAX(0,SUMIFS(Тех_Движение!$G$2:$G$5111,Тех_Движение!$D$2:$D$5111,$C1328,Тех_Движение!$B$2:$B$5111,"&lt;="&amp;O$3)-$F1328)))</f>
        <v>#VALUE!</v>
      </c>
      <c r="P1328" s="21" t="e">
        <f>IF(OR($B1328="",P$3&lt;$D1328+Настройки!$B$7),0,MAX(0,$E1328-MAX(0,SUMIFS(Тех_Движение!$G$2:$G$5111,Тех_Движение!$D$2:$D$5111,$C1328,Тех_Движение!$B$2:$B$5111,"&lt;="&amp;P$3)-$F1328)))</f>
        <v>#VALUE!</v>
      </c>
      <c r="Q1328" s="21" t="e">
        <f>IF(OR($B1328="",Q$3&lt;$D1328+Настройки!$B$7),0,MAX(0,$E1328-MAX(0,SUMIFS(Тех_Движение!$G$2:$G$5111,Тех_Движение!$D$2:$D$5111,$C1328,Тех_Движение!$B$2:$B$5111,"&lt;="&amp;Q$3)-$F1328)))</f>
        <v>#VALUE!</v>
      </c>
      <c r="R1328" s="21" t="str">
        <f t="shared" si="61"/>
        <v/>
      </c>
      <c r="S1328" s="23" t="str">
        <f>IF($B1328="","",VLOOKUP($C1328,Настройки!$A$11:$L$17,9,FALSE))</f>
        <v/>
      </c>
      <c r="T1328" s="23" t="str">
        <f t="shared" si="62"/>
        <v/>
      </c>
    </row>
    <row r="1329" spans="1:20" x14ac:dyDescent="0.3">
      <c r="A1329" s="20">
        <f>Тех_Движение!$A$1326</f>
        <v>1325</v>
      </c>
      <c r="B1329" s="20" t="str">
        <f>IF(Тех_Движение!$F$1326&gt;0,Тех_Движение!$I$1326,"")</f>
        <v/>
      </c>
      <c r="C1329" s="20" t="str">
        <f>IF($B1329="","",Тех_Движение!$D$1326)</f>
        <v/>
      </c>
      <c r="D1329" s="9" t="str">
        <f>IF($B1329="","",Тех_Движение!$B$1326)</f>
        <v/>
      </c>
      <c r="E1329" s="21" t="str">
        <f>IF($B1329="","",Тех_Движение!$F$1326)</f>
        <v/>
      </c>
      <c r="F1329" s="21" t="str">
        <f>IF($B1329="","",SUMIFS($E$5:$E1328,$C$5:$C1328,$C1329))</f>
        <v/>
      </c>
      <c r="G1329" s="21" t="str">
        <f>IF($B1329="","",MAX(0,$E1329-MAX(0,SUMIFS(Тех_Движение!$G$2:$G$5111,Тех_Движение!$D$2:$D$5111,$C1329,Тех_Движение!$B$2:$B$5111,"&lt;="&amp;Настройки!$B$5-1)-$F1329)))</f>
        <v/>
      </c>
      <c r="H1329" s="21" t="str">
        <f>IF($B1329="","",IF(AND($D1329&gt;=Настройки!$B$5,$D1329&lt;=Настройки!$B$6),$E1329,0))</f>
        <v/>
      </c>
      <c r="I1329" s="21" t="str">
        <f t="shared" si="60"/>
        <v/>
      </c>
      <c r="J1329" s="21" t="str">
        <f>IF($B1329="","",MAX(0,$E1329-MAX(0,SUMIFS(Тех_Движение!$G$2:$G$5111,Тех_Движение!$D$2:$D$5111,$C1329,Тех_Движение!$B$2:$B$5111,"&lt;="&amp;Настройки!$B$6)-$F1329)))</f>
        <v/>
      </c>
      <c r="K1329" s="21" t="e">
        <f>IF(OR($B1329="",K$3&lt;$D1329+Настройки!$B$7),0,MAX(0,$E1329-MAX(0,SUMIFS(Тех_Движение!$G$2:$G$5111,Тех_Движение!$D$2:$D$5111,$C1329,Тех_Движение!$B$2:$B$5111,"&lt;="&amp;K$3)-$F1329)))</f>
        <v>#VALUE!</v>
      </c>
      <c r="L1329" s="21" t="e">
        <f>IF(OR($B1329="",L$3&lt;$D1329+Настройки!$B$7),0,MAX(0,$E1329-MAX(0,SUMIFS(Тех_Движение!$G$2:$G$5111,Тех_Движение!$D$2:$D$5111,$C1329,Тех_Движение!$B$2:$B$5111,"&lt;="&amp;L$3)-$F1329)))</f>
        <v>#VALUE!</v>
      </c>
      <c r="M1329" s="21" t="e">
        <f>IF(OR($B1329="",M$3&lt;$D1329+Настройки!$B$7),0,MAX(0,$E1329-MAX(0,SUMIFS(Тех_Движение!$G$2:$G$5111,Тех_Движение!$D$2:$D$5111,$C1329,Тех_Движение!$B$2:$B$5111,"&lt;="&amp;M$3)-$F1329)))</f>
        <v>#VALUE!</v>
      </c>
      <c r="N1329" s="21" t="e">
        <f>IF(OR($B1329="",N$3&lt;$D1329+Настройки!$B$7),0,MAX(0,$E1329-MAX(0,SUMIFS(Тех_Движение!$G$2:$G$5111,Тех_Движение!$D$2:$D$5111,$C1329,Тех_Движение!$B$2:$B$5111,"&lt;="&amp;N$3)-$F1329)))</f>
        <v>#VALUE!</v>
      </c>
      <c r="O1329" s="21" t="e">
        <f>IF(OR($B1329="",O$3&lt;$D1329+Настройки!$B$7),0,MAX(0,$E1329-MAX(0,SUMIFS(Тех_Движение!$G$2:$G$5111,Тех_Движение!$D$2:$D$5111,$C1329,Тех_Движение!$B$2:$B$5111,"&lt;="&amp;O$3)-$F1329)))</f>
        <v>#VALUE!</v>
      </c>
      <c r="P1329" s="21" t="e">
        <f>IF(OR($B1329="",P$3&lt;$D1329+Настройки!$B$7),0,MAX(0,$E1329-MAX(0,SUMIFS(Тех_Движение!$G$2:$G$5111,Тех_Движение!$D$2:$D$5111,$C1329,Тех_Движение!$B$2:$B$5111,"&lt;="&amp;P$3)-$F1329)))</f>
        <v>#VALUE!</v>
      </c>
      <c r="Q1329" s="21" t="e">
        <f>IF(OR($B1329="",Q$3&lt;$D1329+Настройки!$B$7),0,MAX(0,$E1329-MAX(0,SUMIFS(Тех_Движение!$G$2:$G$5111,Тех_Движение!$D$2:$D$5111,$C1329,Тех_Движение!$B$2:$B$5111,"&lt;="&amp;Q$3)-$F1329)))</f>
        <v>#VALUE!</v>
      </c>
      <c r="R1329" s="21" t="str">
        <f t="shared" si="61"/>
        <v/>
      </c>
      <c r="S1329" s="23" t="str">
        <f>IF($B1329="","",VLOOKUP($C1329,Настройки!$A$11:$L$17,9,FALSE))</f>
        <v/>
      </c>
      <c r="T1329" s="23" t="str">
        <f t="shared" si="62"/>
        <v/>
      </c>
    </row>
    <row r="1330" spans="1:20" x14ac:dyDescent="0.3">
      <c r="A1330" s="20">
        <f>Тех_Движение!$A$1327</f>
        <v>1326</v>
      </c>
      <c r="B1330" s="20" t="str">
        <f>IF(Тех_Движение!$F$1327&gt;0,Тех_Движение!$I$1327,"")</f>
        <v/>
      </c>
      <c r="C1330" s="20" t="str">
        <f>IF($B1330="","",Тех_Движение!$D$1327)</f>
        <v/>
      </c>
      <c r="D1330" s="9" t="str">
        <f>IF($B1330="","",Тех_Движение!$B$1327)</f>
        <v/>
      </c>
      <c r="E1330" s="21" t="str">
        <f>IF($B1330="","",Тех_Движение!$F$1327)</f>
        <v/>
      </c>
      <c r="F1330" s="21" t="str">
        <f>IF($B1330="","",SUMIFS($E$5:$E1329,$C$5:$C1329,$C1330))</f>
        <v/>
      </c>
      <c r="G1330" s="21" t="str">
        <f>IF($B1330="","",MAX(0,$E1330-MAX(0,SUMIFS(Тех_Движение!$G$2:$G$5111,Тех_Движение!$D$2:$D$5111,$C1330,Тех_Движение!$B$2:$B$5111,"&lt;="&amp;Настройки!$B$5-1)-$F1330)))</f>
        <v/>
      </c>
      <c r="H1330" s="21" t="str">
        <f>IF($B1330="","",IF(AND($D1330&gt;=Настройки!$B$5,$D1330&lt;=Настройки!$B$6),$E1330,0))</f>
        <v/>
      </c>
      <c r="I1330" s="21" t="str">
        <f t="shared" si="60"/>
        <v/>
      </c>
      <c r="J1330" s="21" t="str">
        <f>IF($B1330="","",MAX(0,$E1330-MAX(0,SUMIFS(Тех_Движение!$G$2:$G$5111,Тех_Движение!$D$2:$D$5111,$C1330,Тех_Движение!$B$2:$B$5111,"&lt;="&amp;Настройки!$B$6)-$F1330)))</f>
        <v/>
      </c>
      <c r="K1330" s="21" t="e">
        <f>IF(OR($B1330="",K$3&lt;$D1330+Настройки!$B$7),0,MAX(0,$E1330-MAX(0,SUMIFS(Тех_Движение!$G$2:$G$5111,Тех_Движение!$D$2:$D$5111,$C1330,Тех_Движение!$B$2:$B$5111,"&lt;="&amp;K$3)-$F1330)))</f>
        <v>#VALUE!</v>
      </c>
      <c r="L1330" s="21" t="e">
        <f>IF(OR($B1330="",L$3&lt;$D1330+Настройки!$B$7),0,MAX(0,$E1330-MAX(0,SUMIFS(Тех_Движение!$G$2:$G$5111,Тех_Движение!$D$2:$D$5111,$C1330,Тех_Движение!$B$2:$B$5111,"&lt;="&amp;L$3)-$F1330)))</f>
        <v>#VALUE!</v>
      </c>
      <c r="M1330" s="21" t="e">
        <f>IF(OR($B1330="",M$3&lt;$D1330+Настройки!$B$7),0,MAX(0,$E1330-MAX(0,SUMIFS(Тех_Движение!$G$2:$G$5111,Тех_Движение!$D$2:$D$5111,$C1330,Тех_Движение!$B$2:$B$5111,"&lt;="&amp;M$3)-$F1330)))</f>
        <v>#VALUE!</v>
      </c>
      <c r="N1330" s="21" t="e">
        <f>IF(OR($B1330="",N$3&lt;$D1330+Настройки!$B$7),0,MAX(0,$E1330-MAX(0,SUMIFS(Тех_Движение!$G$2:$G$5111,Тех_Движение!$D$2:$D$5111,$C1330,Тех_Движение!$B$2:$B$5111,"&lt;="&amp;N$3)-$F1330)))</f>
        <v>#VALUE!</v>
      </c>
      <c r="O1330" s="21" t="e">
        <f>IF(OR($B1330="",O$3&lt;$D1330+Настройки!$B$7),0,MAX(0,$E1330-MAX(0,SUMIFS(Тех_Движение!$G$2:$G$5111,Тех_Движение!$D$2:$D$5111,$C1330,Тех_Движение!$B$2:$B$5111,"&lt;="&amp;O$3)-$F1330)))</f>
        <v>#VALUE!</v>
      </c>
      <c r="P1330" s="21" t="e">
        <f>IF(OR($B1330="",P$3&lt;$D1330+Настройки!$B$7),0,MAX(0,$E1330-MAX(0,SUMIFS(Тех_Движение!$G$2:$G$5111,Тех_Движение!$D$2:$D$5111,$C1330,Тех_Движение!$B$2:$B$5111,"&lt;="&amp;P$3)-$F1330)))</f>
        <v>#VALUE!</v>
      </c>
      <c r="Q1330" s="21" t="e">
        <f>IF(OR($B1330="",Q$3&lt;$D1330+Настройки!$B$7),0,MAX(0,$E1330-MAX(0,SUMIFS(Тех_Движение!$G$2:$G$5111,Тех_Движение!$D$2:$D$5111,$C1330,Тех_Движение!$B$2:$B$5111,"&lt;="&amp;Q$3)-$F1330)))</f>
        <v>#VALUE!</v>
      </c>
      <c r="R1330" s="21" t="str">
        <f t="shared" si="61"/>
        <v/>
      </c>
      <c r="S1330" s="23" t="str">
        <f>IF($B1330="","",VLOOKUP($C1330,Настройки!$A$11:$L$17,9,FALSE))</f>
        <v/>
      </c>
      <c r="T1330" s="23" t="str">
        <f t="shared" si="62"/>
        <v/>
      </c>
    </row>
    <row r="1331" spans="1:20" x14ac:dyDescent="0.3">
      <c r="A1331" s="20">
        <f>Тех_Движение!$A$1328</f>
        <v>1327</v>
      </c>
      <c r="B1331" s="20" t="str">
        <f>IF(Тех_Движение!$F$1328&gt;0,Тех_Движение!$I$1328,"")</f>
        <v/>
      </c>
      <c r="C1331" s="20" t="str">
        <f>IF($B1331="","",Тех_Движение!$D$1328)</f>
        <v/>
      </c>
      <c r="D1331" s="9" t="str">
        <f>IF($B1331="","",Тех_Движение!$B$1328)</f>
        <v/>
      </c>
      <c r="E1331" s="21" t="str">
        <f>IF($B1331="","",Тех_Движение!$F$1328)</f>
        <v/>
      </c>
      <c r="F1331" s="21" t="str">
        <f>IF($B1331="","",SUMIFS($E$5:$E1330,$C$5:$C1330,$C1331))</f>
        <v/>
      </c>
      <c r="G1331" s="21" t="str">
        <f>IF($B1331="","",MAX(0,$E1331-MAX(0,SUMIFS(Тех_Движение!$G$2:$G$5111,Тех_Движение!$D$2:$D$5111,$C1331,Тех_Движение!$B$2:$B$5111,"&lt;="&amp;Настройки!$B$5-1)-$F1331)))</f>
        <v/>
      </c>
      <c r="H1331" s="21" t="str">
        <f>IF($B1331="","",IF(AND($D1331&gt;=Настройки!$B$5,$D1331&lt;=Настройки!$B$6),$E1331,0))</f>
        <v/>
      </c>
      <c r="I1331" s="21" t="str">
        <f t="shared" si="60"/>
        <v/>
      </c>
      <c r="J1331" s="21" t="str">
        <f>IF($B1331="","",MAX(0,$E1331-MAX(0,SUMIFS(Тех_Движение!$G$2:$G$5111,Тех_Движение!$D$2:$D$5111,$C1331,Тех_Движение!$B$2:$B$5111,"&lt;="&amp;Настройки!$B$6)-$F1331)))</f>
        <v/>
      </c>
      <c r="K1331" s="21" t="e">
        <f>IF(OR($B1331="",K$3&lt;$D1331+Настройки!$B$7),0,MAX(0,$E1331-MAX(0,SUMIFS(Тех_Движение!$G$2:$G$5111,Тех_Движение!$D$2:$D$5111,$C1331,Тех_Движение!$B$2:$B$5111,"&lt;="&amp;K$3)-$F1331)))</f>
        <v>#VALUE!</v>
      </c>
      <c r="L1331" s="21" t="e">
        <f>IF(OR($B1331="",L$3&lt;$D1331+Настройки!$B$7),0,MAX(0,$E1331-MAX(0,SUMIFS(Тех_Движение!$G$2:$G$5111,Тех_Движение!$D$2:$D$5111,$C1331,Тех_Движение!$B$2:$B$5111,"&lt;="&amp;L$3)-$F1331)))</f>
        <v>#VALUE!</v>
      </c>
      <c r="M1331" s="21" t="e">
        <f>IF(OR($B1331="",M$3&lt;$D1331+Настройки!$B$7),0,MAX(0,$E1331-MAX(0,SUMIFS(Тех_Движение!$G$2:$G$5111,Тех_Движение!$D$2:$D$5111,$C1331,Тех_Движение!$B$2:$B$5111,"&lt;="&amp;M$3)-$F1331)))</f>
        <v>#VALUE!</v>
      </c>
      <c r="N1331" s="21" t="e">
        <f>IF(OR($B1331="",N$3&lt;$D1331+Настройки!$B$7),0,MAX(0,$E1331-MAX(0,SUMIFS(Тех_Движение!$G$2:$G$5111,Тех_Движение!$D$2:$D$5111,$C1331,Тех_Движение!$B$2:$B$5111,"&lt;="&amp;N$3)-$F1331)))</f>
        <v>#VALUE!</v>
      </c>
      <c r="O1331" s="21" t="e">
        <f>IF(OR($B1331="",O$3&lt;$D1331+Настройки!$B$7),0,MAX(0,$E1331-MAX(0,SUMIFS(Тех_Движение!$G$2:$G$5111,Тех_Движение!$D$2:$D$5111,$C1331,Тех_Движение!$B$2:$B$5111,"&lt;="&amp;O$3)-$F1331)))</f>
        <v>#VALUE!</v>
      </c>
      <c r="P1331" s="21" t="e">
        <f>IF(OR($B1331="",P$3&lt;$D1331+Настройки!$B$7),0,MAX(0,$E1331-MAX(0,SUMIFS(Тех_Движение!$G$2:$G$5111,Тех_Движение!$D$2:$D$5111,$C1331,Тех_Движение!$B$2:$B$5111,"&lt;="&amp;P$3)-$F1331)))</f>
        <v>#VALUE!</v>
      </c>
      <c r="Q1331" s="21" t="e">
        <f>IF(OR($B1331="",Q$3&lt;$D1331+Настройки!$B$7),0,MAX(0,$E1331-MAX(0,SUMIFS(Тех_Движение!$G$2:$G$5111,Тех_Движение!$D$2:$D$5111,$C1331,Тех_Движение!$B$2:$B$5111,"&lt;="&amp;Q$3)-$F1331)))</f>
        <v>#VALUE!</v>
      </c>
      <c r="R1331" s="21" t="str">
        <f t="shared" si="61"/>
        <v/>
      </c>
      <c r="S1331" s="23" t="str">
        <f>IF($B1331="","",VLOOKUP($C1331,Настройки!$A$11:$L$17,9,FALSE))</f>
        <v/>
      </c>
      <c r="T1331" s="23" t="str">
        <f t="shared" si="62"/>
        <v/>
      </c>
    </row>
    <row r="1332" spans="1:20" x14ac:dyDescent="0.3">
      <c r="A1332" s="20">
        <f>Тех_Движение!$A$1329</f>
        <v>1328</v>
      </c>
      <c r="B1332" s="20" t="str">
        <f>IF(Тех_Движение!$F$1329&gt;0,Тех_Движение!$I$1329,"")</f>
        <v/>
      </c>
      <c r="C1332" s="20" t="str">
        <f>IF($B1332="","",Тех_Движение!$D$1329)</f>
        <v/>
      </c>
      <c r="D1332" s="9" t="str">
        <f>IF($B1332="","",Тех_Движение!$B$1329)</f>
        <v/>
      </c>
      <c r="E1332" s="21" t="str">
        <f>IF($B1332="","",Тех_Движение!$F$1329)</f>
        <v/>
      </c>
      <c r="F1332" s="21" t="str">
        <f>IF($B1332="","",SUMIFS($E$5:$E1331,$C$5:$C1331,$C1332))</f>
        <v/>
      </c>
      <c r="G1332" s="21" t="str">
        <f>IF($B1332="","",MAX(0,$E1332-MAX(0,SUMIFS(Тех_Движение!$G$2:$G$5111,Тех_Движение!$D$2:$D$5111,$C1332,Тех_Движение!$B$2:$B$5111,"&lt;="&amp;Настройки!$B$5-1)-$F1332)))</f>
        <v/>
      </c>
      <c r="H1332" s="21" t="str">
        <f>IF($B1332="","",IF(AND($D1332&gt;=Настройки!$B$5,$D1332&lt;=Настройки!$B$6),$E1332,0))</f>
        <v/>
      </c>
      <c r="I1332" s="21" t="str">
        <f t="shared" si="60"/>
        <v/>
      </c>
      <c r="J1332" s="21" t="str">
        <f>IF($B1332="","",MAX(0,$E1332-MAX(0,SUMIFS(Тех_Движение!$G$2:$G$5111,Тех_Движение!$D$2:$D$5111,$C1332,Тех_Движение!$B$2:$B$5111,"&lt;="&amp;Настройки!$B$6)-$F1332)))</f>
        <v/>
      </c>
      <c r="K1332" s="21" t="e">
        <f>IF(OR($B1332="",K$3&lt;$D1332+Настройки!$B$7),0,MAX(0,$E1332-MAX(0,SUMIFS(Тех_Движение!$G$2:$G$5111,Тех_Движение!$D$2:$D$5111,$C1332,Тех_Движение!$B$2:$B$5111,"&lt;="&amp;K$3)-$F1332)))</f>
        <v>#VALUE!</v>
      </c>
      <c r="L1332" s="21" t="e">
        <f>IF(OR($B1332="",L$3&lt;$D1332+Настройки!$B$7),0,MAX(0,$E1332-MAX(0,SUMIFS(Тех_Движение!$G$2:$G$5111,Тех_Движение!$D$2:$D$5111,$C1332,Тех_Движение!$B$2:$B$5111,"&lt;="&amp;L$3)-$F1332)))</f>
        <v>#VALUE!</v>
      </c>
      <c r="M1332" s="21" t="e">
        <f>IF(OR($B1332="",M$3&lt;$D1332+Настройки!$B$7),0,MAX(0,$E1332-MAX(0,SUMIFS(Тех_Движение!$G$2:$G$5111,Тех_Движение!$D$2:$D$5111,$C1332,Тех_Движение!$B$2:$B$5111,"&lt;="&amp;M$3)-$F1332)))</f>
        <v>#VALUE!</v>
      </c>
      <c r="N1332" s="21" t="e">
        <f>IF(OR($B1332="",N$3&lt;$D1332+Настройки!$B$7),0,MAX(0,$E1332-MAX(0,SUMIFS(Тех_Движение!$G$2:$G$5111,Тех_Движение!$D$2:$D$5111,$C1332,Тех_Движение!$B$2:$B$5111,"&lt;="&amp;N$3)-$F1332)))</f>
        <v>#VALUE!</v>
      </c>
      <c r="O1332" s="21" t="e">
        <f>IF(OR($B1332="",O$3&lt;$D1332+Настройки!$B$7),0,MAX(0,$E1332-MAX(0,SUMIFS(Тех_Движение!$G$2:$G$5111,Тех_Движение!$D$2:$D$5111,$C1332,Тех_Движение!$B$2:$B$5111,"&lt;="&amp;O$3)-$F1332)))</f>
        <v>#VALUE!</v>
      </c>
      <c r="P1332" s="21" t="e">
        <f>IF(OR($B1332="",P$3&lt;$D1332+Настройки!$B$7),0,MAX(0,$E1332-MAX(0,SUMIFS(Тех_Движение!$G$2:$G$5111,Тех_Движение!$D$2:$D$5111,$C1332,Тех_Движение!$B$2:$B$5111,"&lt;="&amp;P$3)-$F1332)))</f>
        <v>#VALUE!</v>
      </c>
      <c r="Q1332" s="21" t="e">
        <f>IF(OR($B1332="",Q$3&lt;$D1332+Настройки!$B$7),0,MAX(0,$E1332-MAX(0,SUMIFS(Тех_Движение!$G$2:$G$5111,Тех_Движение!$D$2:$D$5111,$C1332,Тех_Движение!$B$2:$B$5111,"&lt;="&amp;Q$3)-$F1332)))</f>
        <v>#VALUE!</v>
      </c>
      <c r="R1332" s="21" t="str">
        <f t="shared" si="61"/>
        <v/>
      </c>
      <c r="S1332" s="23" t="str">
        <f>IF($B1332="","",VLOOKUP($C1332,Настройки!$A$11:$L$17,9,FALSE))</f>
        <v/>
      </c>
      <c r="T1332" s="23" t="str">
        <f t="shared" si="62"/>
        <v/>
      </c>
    </row>
    <row r="1333" spans="1:20" x14ac:dyDescent="0.3">
      <c r="A1333" s="20">
        <f>Тех_Движение!$A$1330</f>
        <v>1329</v>
      </c>
      <c r="B1333" s="20" t="str">
        <f>IF(Тех_Движение!$F$1330&gt;0,Тех_Движение!$I$1330,"")</f>
        <v/>
      </c>
      <c r="C1333" s="20" t="str">
        <f>IF($B1333="","",Тех_Движение!$D$1330)</f>
        <v/>
      </c>
      <c r="D1333" s="9" t="str">
        <f>IF($B1333="","",Тех_Движение!$B$1330)</f>
        <v/>
      </c>
      <c r="E1333" s="21" t="str">
        <f>IF($B1333="","",Тех_Движение!$F$1330)</f>
        <v/>
      </c>
      <c r="F1333" s="21" t="str">
        <f>IF($B1333="","",SUMIFS($E$5:$E1332,$C$5:$C1332,$C1333))</f>
        <v/>
      </c>
      <c r="G1333" s="21" t="str">
        <f>IF($B1333="","",MAX(0,$E1333-MAX(0,SUMIFS(Тех_Движение!$G$2:$G$5111,Тех_Движение!$D$2:$D$5111,$C1333,Тех_Движение!$B$2:$B$5111,"&lt;="&amp;Настройки!$B$5-1)-$F1333)))</f>
        <v/>
      </c>
      <c r="H1333" s="21" t="str">
        <f>IF($B1333="","",IF(AND($D1333&gt;=Настройки!$B$5,$D1333&lt;=Настройки!$B$6),$E1333,0))</f>
        <v/>
      </c>
      <c r="I1333" s="21" t="str">
        <f t="shared" si="60"/>
        <v/>
      </c>
      <c r="J1333" s="21" t="str">
        <f>IF($B1333="","",MAX(0,$E1333-MAX(0,SUMIFS(Тех_Движение!$G$2:$G$5111,Тех_Движение!$D$2:$D$5111,$C1333,Тех_Движение!$B$2:$B$5111,"&lt;="&amp;Настройки!$B$6)-$F1333)))</f>
        <v/>
      </c>
      <c r="K1333" s="21" t="e">
        <f>IF(OR($B1333="",K$3&lt;$D1333+Настройки!$B$7),0,MAX(0,$E1333-MAX(0,SUMIFS(Тех_Движение!$G$2:$G$5111,Тех_Движение!$D$2:$D$5111,$C1333,Тех_Движение!$B$2:$B$5111,"&lt;="&amp;K$3)-$F1333)))</f>
        <v>#VALUE!</v>
      </c>
      <c r="L1333" s="21" t="e">
        <f>IF(OR($B1333="",L$3&lt;$D1333+Настройки!$B$7),0,MAX(0,$E1333-MAX(0,SUMIFS(Тех_Движение!$G$2:$G$5111,Тех_Движение!$D$2:$D$5111,$C1333,Тех_Движение!$B$2:$B$5111,"&lt;="&amp;L$3)-$F1333)))</f>
        <v>#VALUE!</v>
      </c>
      <c r="M1333" s="21" t="e">
        <f>IF(OR($B1333="",M$3&lt;$D1333+Настройки!$B$7),0,MAX(0,$E1333-MAX(0,SUMIFS(Тех_Движение!$G$2:$G$5111,Тех_Движение!$D$2:$D$5111,$C1333,Тех_Движение!$B$2:$B$5111,"&lt;="&amp;M$3)-$F1333)))</f>
        <v>#VALUE!</v>
      </c>
      <c r="N1333" s="21" t="e">
        <f>IF(OR($B1333="",N$3&lt;$D1333+Настройки!$B$7),0,MAX(0,$E1333-MAX(0,SUMIFS(Тех_Движение!$G$2:$G$5111,Тех_Движение!$D$2:$D$5111,$C1333,Тех_Движение!$B$2:$B$5111,"&lt;="&amp;N$3)-$F1333)))</f>
        <v>#VALUE!</v>
      </c>
      <c r="O1333" s="21" t="e">
        <f>IF(OR($B1333="",O$3&lt;$D1333+Настройки!$B$7),0,MAX(0,$E1333-MAX(0,SUMIFS(Тех_Движение!$G$2:$G$5111,Тех_Движение!$D$2:$D$5111,$C1333,Тех_Движение!$B$2:$B$5111,"&lt;="&amp;O$3)-$F1333)))</f>
        <v>#VALUE!</v>
      </c>
      <c r="P1333" s="21" t="e">
        <f>IF(OR($B1333="",P$3&lt;$D1333+Настройки!$B$7),0,MAX(0,$E1333-MAX(0,SUMIFS(Тех_Движение!$G$2:$G$5111,Тех_Движение!$D$2:$D$5111,$C1333,Тех_Движение!$B$2:$B$5111,"&lt;="&amp;P$3)-$F1333)))</f>
        <v>#VALUE!</v>
      </c>
      <c r="Q1333" s="21" t="e">
        <f>IF(OR($B1333="",Q$3&lt;$D1333+Настройки!$B$7),0,MAX(0,$E1333-MAX(0,SUMIFS(Тех_Движение!$G$2:$G$5111,Тех_Движение!$D$2:$D$5111,$C1333,Тех_Движение!$B$2:$B$5111,"&lt;="&amp;Q$3)-$F1333)))</f>
        <v>#VALUE!</v>
      </c>
      <c r="R1333" s="21" t="str">
        <f t="shared" si="61"/>
        <v/>
      </c>
      <c r="S1333" s="23" t="str">
        <f>IF($B1333="","",VLOOKUP($C1333,Настройки!$A$11:$L$17,9,FALSE))</f>
        <v/>
      </c>
      <c r="T1333" s="23" t="str">
        <f t="shared" si="62"/>
        <v/>
      </c>
    </row>
    <row r="1334" spans="1:20" x14ac:dyDescent="0.3">
      <c r="A1334" s="20">
        <f>Тех_Движение!$A$1331</f>
        <v>1330</v>
      </c>
      <c r="B1334" s="20" t="str">
        <f>IF(Тех_Движение!$F$1331&gt;0,Тех_Движение!$I$1331,"")</f>
        <v/>
      </c>
      <c r="C1334" s="20" t="str">
        <f>IF($B1334="","",Тех_Движение!$D$1331)</f>
        <v/>
      </c>
      <c r="D1334" s="9" t="str">
        <f>IF($B1334="","",Тех_Движение!$B$1331)</f>
        <v/>
      </c>
      <c r="E1334" s="21" t="str">
        <f>IF($B1334="","",Тех_Движение!$F$1331)</f>
        <v/>
      </c>
      <c r="F1334" s="21" t="str">
        <f>IF($B1334="","",SUMIFS($E$5:$E1333,$C$5:$C1333,$C1334))</f>
        <v/>
      </c>
      <c r="G1334" s="21" t="str">
        <f>IF($B1334="","",MAX(0,$E1334-MAX(0,SUMIFS(Тех_Движение!$G$2:$G$5111,Тех_Движение!$D$2:$D$5111,$C1334,Тех_Движение!$B$2:$B$5111,"&lt;="&amp;Настройки!$B$5-1)-$F1334)))</f>
        <v/>
      </c>
      <c r="H1334" s="21" t="str">
        <f>IF($B1334="","",IF(AND($D1334&gt;=Настройки!$B$5,$D1334&lt;=Настройки!$B$6),$E1334,0))</f>
        <v/>
      </c>
      <c r="I1334" s="21" t="str">
        <f t="shared" si="60"/>
        <v/>
      </c>
      <c r="J1334" s="21" t="str">
        <f>IF($B1334="","",MAX(0,$E1334-MAX(0,SUMIFS(Тех_Движение!$G$2:$G$5111,Тех_Движение!$D$2:$D$5111,$C1334,Тех_Движение!$B$2:$B$5111,"&lt;="&amp;Настройки!$B$6)-$F1334)))</f>
        <v/>
      </c>
      <c r="K1334" s="21" t="e">
        <f>IF(OR($B1334="",K$3&lt;$D1334+Настройки!$B$7),0,MAX(0,$E1334-MAX(0,SUMIFS(Тех_Движение!$G$2:$G$5111,Тех_Движение!$D$2:$D$5111,$C1334,Тех_Движение!$B$2:$B$5111,"&lt;="&amp;K$3)-$F1334)))</f>
        <v>#VALUE!</v>
      </c>
      <c r="L1334" s="21" t="e">
        <f>IF(OR($B1334="",L$3&lt;$D1334+Настройки!$B$7),0,MAX(0,$E1334-MAX(0,SUMIFS(Тех_Движение!$G$2:$G$5111,Тех_Движение!$D$2:$D$5111,$C1334,Тех_Движение!$B$2:$B$5111,"&lt;="&amp;L$3)-$F1334)))</f>
        <v>#VALUE!</v>
      </c>
      <c r="M1334" s="21" t="e">
        <f>IF(OR($B1334="",M$3&lt;$D1334+Настройки!$B$7),0,MAX(0,$E1334-MAX(0,SUMIFS(Тех_Движение!$G$2:$G$5111,Тех_Движение!$D$2:$D$5111,$C1334,Тех_Движение!$B$2:$B$5111,"&lt;="&amp;M$3)-$F1334)))</f>
        <v>#VALUE!</v>
      </c>
      <c r="N1334" s="21" t="e">
        <f>IF(OR($B1334="",N$3&lt;$D1334+Настройки!$B$7),0,MAX(0,$E1334-MAX(0,SUMIFS(Тех_Движение!$G$2:$G$5111,Тех_Движение!$D$2:$D$5111,$C1334,Тех_Движение!$B$2:$B$5111,"&lt;="&amp;N$3)-$F1334)))</f>
        <v>#VALUE!</v>
      </c>
      <c r="O1334" s="21" t="e">
        <f>IF(OR($B1334="",O$3&lt;$D1334+Настройки!$B$7),0,MAX(0,$E1334-MAX(0,SUMIFS(Тех_Движение!$G$2:$G$5111,Тех_Движение!$D$2:$D$5111,$C1334,Тех_Движение!$B$2:$B$5111,"&lt;="&amp;O$3)-$F1334)))</f>
        <v>#VALUE!</v>
      </c>
      <c r="P1334" s="21" t="e">
        <f>IF(OR($B1334="",P$3&lt;$D1334+Настройки!$B$7),0,MAX(0,$E1334-MAX(0,SUMIFS(Тех_Движение!$G$2:$G$5111,Тех_Движение!$D$2:$D$5111,$C1334,Тех_Движение!$B$2:$B$5111,"&lt;="&amp;P$3)-$F1334)))</f>
        <v>#VALUE!</v>
      </c>
      <c r="Q1334" s="21" t="e">
        <f>IF(OR($B1334="",Q$3&lt;$D1334+Настройки!$B$7),0,MAX(0,$E1334-MAX(0,SUMIFS(Тех_Движение!$G$2:$G$5111,Тех_Движение!$D$2:$D$5111,$C1334,Тех_Движение!$B$2:$B$5111,"&lt;="&amp;Q$3)-$F1334)))</f>
        <v>#VALUE!</v>
      </c>
      <c r="R1334" s="21" t="str">
        <f t="shared" si="61"/>
        <v/>
      </c>
      <c r="S1334" s="23" t="str">
        <f>IF($B1334="","",VLOOKUP($C1334,Настройки!$A$11:$L$17,9,FALSE))</f>
        <v/>
      </c>
      <c r="T1334" s="23" t="str">
        <f t="shared" si="62"/>
        <v/>
      </c>
    </row>
    <row r="1335" spans="1:20" x14ac:dyDescent="0.3">
      <c r="A1335" s="20">
        <f>Тех_Движение!$A$1332</f>
        <v>1331</v>
      </c>
      <c r="B1335" s="20" t="str">
        <f>IF(Тех_Движение!$F$1332&gt;0,Тех_Движение!$I$1332,"")</f>
        <v/>
      </c>
      <c r="C1335" s="20" t="str">
        <f>IF($B1335="","",Тех_Движение!$D$1332)</f>
        <v/>
      </c>
      <c r="D1335" s="9" t="str">
        <f>IF($B1335="","",Тех_Движение!$B$1332)</f>
        <v/>
      </c>
      <c r="E1335" s="21" t="str">
        <f>IF($B1335="","",Тех_Движение!$F$1332)</f>
        <v/>
      </c>
      <c r="F1335" s="21" t="str">
        <f>IF($B1335="","",SUMIFS($E$5:$E1334,$C$5:$C1334,$C1335))</f>
        <v/>
      </c>
      <c r="G1335" s="21" t="str">
        <f>IF($B1335="","",MAX(0,$E1335-MAX(0,SUMIFS(Тех_Движение!$G$2:$G$5111,Тех_Движение!$D$2:$D$5111,$C1335,Тех_Движение!$B$2:$B$5111,"&lt;="&amp;Настройки!$B$5-1)-$F1335)))</f>
        <v/>
      </c>
      <c r="H1335" s="21" t="str">
        <f>IF($B1335="","",IF(AND($D1335&gt;=Настройки!$B$5,$D1335&lt;=Настройки!$B$6),$E1335,0))</f>
        <v/>
      </c>
      <c r="I1335" s="21" t="str">
        <f t="shared" si="60"/>
        <v/>
      </c>
      <c r="J1335" s="21" t="str">
        <f>IF($B1335="","",MAX(0,$E1335-MAX(0,SUMIFS(Тех_Движение!$G$2:$G$5111,Тех_Движение!$D$2:$D$5111,$C1335,Тех_Движение!$B$2:$B$5111,"&lt;="&amp;Настройки!$B$6)-$F1335)))</f>
        <v/>
      </c>
      <c r="K1335" s="21" t="e">
        <f>IF(OR($B1335="",K$3&lt;$D1335+Настройки!$B$7),0,MAX(0,$E1335-MAX(0,SUMIFS(Тех_Движение!$G$2:$G$5111,Тех_Движение!$D$2:$D$5111,$C1335,Тех_Движение!$B$2:$B$5111,"&lt;="&amp;K$3)-$F1335)))</f>
        <v>#VALUE!</v>
      </c>
      <c r="L1335" s="21" t="e">
        <f>IF(OR($B1335="",L$3&lt;$D1335+Настройки!$B$7),0,MAX(0,$E1335-MAX(0,SUMIFS(Тех_Движение!$G$2:$G$5111,Тех_Движение!$D$2:$D$5111,$C1335,Тех_Движение!$B$2:$B$5111,"&lt;="&amp;L$3)-$F1335)))</f>
        <v>#VALUE!</v>
      </c>
      <c r="M1335" s="21" t="e">
        <f>IF(OR($B1335="",M$3&lt;$D1335+Настройки!$B$7),0,MAX(0,$E1335-MAX(0,SUMIFS(Тех_Движение!$G$2:$G$5111,Тех_Движение!$D$2:$D$5111,$C1335,Тех_Движение!$B$2:$B$5111,"&lt;="&amp;M$3)-$F1335)))</f>
        <v>#VALUE!</v>
      </c>
      <c r="N1335" s="21" t="e">
        <f>IF(OR($B1335="",N$3&lt;$D1335+Настройки!$B$7),0,MAX(0,$E1335-MAX(0,SUMIFS(Тех_Движение!$G$2:$G$5111,Тех_Движение!$D$2:$D$5111,$C1335,Тех_Движение!$B$2:$B$5111,"&lt;="&amp;N$3)-$F1335)))</f>
        <v>#VALUE!</v>
      </c>
      <c r="O1335" s="21" t="e">
        <f>IF(OR($B1335="",O$3&lt;$D1335+Настройки!$B$7),0,MAX(0,$E1335-MAX(0,SUMIFS(Тех_Движение!$G$2:$G$5111,Тех_Движение!$D$2:$D$5111,$C1335,Тех_Движение!$B$2:$B$5111,"&lt;="&amp;O$3)-$F1335)))</f>
        <v>#VALUE!</v>
      </c>
      <c r="P1335" s="21" t="e">
        <f>IF(OR($B1335="",P$3&lt;$D1335+Настройки!$B$7),0,MAX(0,$E1335-MAX(0,SUMIFS(Тех_Движение!$G$2:$G$5111,Тех_Движение!$D$2:$D$5111,$C1335,Тех_Движение!$B$2:$B$5111,"&lt;="&amp;P$3)-$F1335)))</f>
        <v>#VALUE!</v>
      </c>
      <c r="Q1335" s="21" t="e">
        <f>IF(OR($B1335="",Q$3&lt;$D1335+Настройки!$B$7),0,MAX(0,$E1335-MAX(0,SUMIFS(Тех_Движение!$G$2:$G$5111,Тех_Движение!$D$2:$D$5111,$C1335,Тех_Движение!$B$2:$B$5111,"&lt;="&amp;Q$3)-$F1335)))</f>
        <v>#VALUE!</v>
      </c>
      <c r="R1335" s="21" t="str">
        <f t="shared" si="61"/>
        <v/>
      </c>
      <c r="S1335" s="23" t="str">
        <f>IF($B1335="","",VLOOKUP($C1335,Настройки!$A$11:$L$17,9,FALSE))</f>
        <v/>
      </c>
      <c r="T1335" s="23" t="str">
        <f t="shared" si="62"/>
        <v/>
      </c>
    </row>
    <row r="1336" spans="1:20" x14ac:dyDescent="0.3">
      <c r="A1336" s="20">
        <f>Тех_Движение!$A$1333</f>
        <v>1332</v>
      </c>
      <c r="B1336" s="20" t="str">
        <f>IF(Тех_Движение!$F$1333&gt;0,Тех_Движение!$I$1333,"")</f>
        <v/>
      </c>
      <c r="C1336" s="20" t="str">
        <f>IF($B1336="","",Тех_Движение!$D$1333)</f>
        <v/>
      </c>
      <c r="D1336" s="9" t="str">
        <f>IF($B1336="","",Тех_Движение!$B$1333)</f>
        <v/>
      </c>
      <c r="E1336" s="21" t="str">
        <f>IF($B1336="","",Тех_Движение!$F$1333)</f>
        <v/>
      </c>
      <c r="F1336" s="21" t="str">
        <f>IF($B1336="","",SUMIFS($E$5:$E1335,$C$5:$C1335,$C1336))</f>
        <v/>
      </c>
      <c r="G1336" s="21" t="str">
        <f>IF($B1336="","",MAX(0,$E1336-MAX(0,SUMIFS(Тех_Движение!$G$2:$G$5111,Тех_Движение!$D$2:$D$5111,$C1336,Тех_Движение!$B$2:$B$5111,"&lt;="&amp;Настройки!$B$5-1)-$F1336)))</f>
        <v/>
      </c>
      <c r="H1336" s="21" t="str">
        <f>IF($B1336="","",IF(AND($D1336&gt;=Настройки!$B$5,$D1336&lt;=Настройки!$B$6),$E1336,0))</f>
        <v/>
      </c>
      <c r="I1336" s="21" t="str">
        <f t="shared" si="60"/>
        <v/>
      </c>
      <c r="J1336" s="21" t="str">
        <f>IF($B1336="","",MAX(0,$E1336-MAX(0,SUMIFS(Тех_Движение!$G$2:$G$5111,Тех_Движение!$D$2:$D$5111,$C1336,Тех_Движение!$B$2:$B$5111,"&lt;="&amp;Настройки!$B$6)-$F1336)))</f>
        <v/>
      </c>
      <c r="K1336" s="21" t="e">
        <f>IF(OR($B1336="",K$3&lt;$D1336+Настройки!$B$7),0,MAX(0,$E1336-MAX(0,SUMIFS(Тех_Движение!$G$2:$G$5111,Тех_Движение!$D$2:$D$5111,$C1336,Тех_Движение!$B$2:$B$5111,"&lt;="&amp;K$3)-$F1336)))</f>
        <v>#VALUE!</v>
      </c>
      <c r="L1336" s="21" t="e">
        <f>IF(OR($B1336="",L$3&lt;$D1336+Настройки!$B$7),0,MAX(0,$E1336-MAX(0,SUMIFS(Тех_Движение!$G$2:$G$5111,Тех_Движение!$D$2:$D$5111,$C1336,Тех_Движение!$B$2:$B$5111,"&lt;="&amp;L$3)-$F1336)))</f>
        <v>#VALUE!</v>
      </c>
      <c r="M1336" s="21" t="e">
        <f>IF(OR($B1336="",M$3&lt;$D1336+Настройки!$B$7),0,MAX(0,$E1336-MAX(0,SUMIFS(Тех_Движение!$G$2:$G$5111,Тех_Движение!$D$2:$D$5111,$C1336,Тех_Движение!$B$2:$B$5111,"&lt;="&amp;M$3)-$F1336)))</f>
        <v>#VALUE!</v>
      </c>
      <c r="N1336" s="21" t="e">
        <f>IF(OR($B1336="",N$3&lt;$D1336+Настройки!$B$7),0,MAX(0,$E1336-MAX(0,SUMIFS(Тех_Движение!$G$2:$G$5111,Тех_Движение!$D$2:$D$5111,$C1336,Тех_Движение!$B$2:$B$5111,"&lt;="&amp;N$3)-$F1336)))</f>
        <v>#VALUE!</v>
      </c>
      <c r="O1336" s="21" t="e">
        <f>IF(OR($B1336="",O$3&lt;$D1336+Настройки!$B$7),0,MAX(0,$E1336-MAX(0,SUMIFS(Тех_Движение!$G$2:$G$5111,Тех_Движение!$D$2:$D$5111,$C1336,Тех_Движение!$B$2:$B$5111,"&lt;="&amp;O$3)-$F1336)))</f>
        <v>#VALUE!</v>
      </c>
      <c r="P1336" s="21" t="e">
        <f>IF(OR($B1336="",P$3&lt;$D1336+Настройки!$B$7),0,MAX(0,$E1336-MAX(0,SUMIFS(Тех_Движение!$G$2:$G$5111,Тех_Движение!$D$2:$D$5111,$C1336,Тех_Движение!$B$2:$B$5111,"&lt;="&amp;P$3)-$F1336)))</f>
        <v>#VALUE!</v>
      </c>
      <c r="Q1336" s="21" t="e">
        <f>IF(OR($B1336="",Q$3&lt;$D1336+Настройки!$B$7),0,MAX(0,$E1336-MAX(0,SUMIFS(Тех_Движение!$G$2:$G$5111,Тех_Движение!$D$2:$D$5111,$C1336,Тех_Движение!$B$2:$B$5111,"&lt;="&amp;Q$3)-$F1336)))</f>
        <v>#VALUE!</v>
      </c>
      <c r="R1336" s="21" t="str">
        <f t="shared" si="61"/>
        <v/>
      </c>
      <c r="S1336" s="23" t="str">
        <f>IF($B1336="","",VLOOKUP($C1336,Настройки!$A$11:$L$17,9,FALSE))</f>
        <v/>
      </c>
      <c r="T1336" s="23" t="str">
        <f t="shared" si="62"/>
        <v/>
      </c>
    </row>
    <row r="1337" spans="1:20" x14ac:dyDescent="0.3">
      <c r="A1337" s="20">
        <f>Тех_Движение!$A$1334</f>
        <v>1333</v>
      </c>
      <c r="B1337" s="20" t="str">
        <f>IF(Тех_Движение!$F$1334&gt;0,Тех_Движение!$I$1334,"")</f>
        <v/>
      </c>
      <c r="C1337" s="20" t="str">
        <f>IF($B1337="","",Тех_Движение!$D$1334)</f>
        <v/>
      </c>
      <c r="D1337" s="9" t="str">
        <f>IF($B1337="","",Тех_Движение!$B$1334)</f>
        <v/>
      </c>
      <c r="E1337" s="21" t="str">
        <f>IF($B1337="","",Тех_Движение!$F$1334)</f>
        <v/>
      </c>
      <c r="F1337" s="21" t="str">
        <f>IF($B1337="","",SUMIFS($E$5:$E1336,$C$5:$C1336,$C1337))</f>
        <v/>
      </c>
      <c r="G1337" s="21" t="str">
        <f>IF($B1337="","",MAX(0,$E1337-MAX(0,SUMIFS(Тех_Движение!$G$2:$G$5111,Тех_Движение!$D$2:$D$5111,$C1337,Тех_Движение!$B$2:$B$5111,"&lt;="&amp;Настройки!$B$5-1)-$F1337)))</f>
        <v/>
      </c>
      <c r="H1337" s="21" t="str">
        <f>IF($B1337="","",IF(AND($D1337&gt;=Настройки!$B$5,$D1337&lt;=Настройки!$B$6),$E1337,0))</f>
        <v/>
      </c>
      <c r="I1337" s="21" t="str">
        <f t="shared" si="60"/>
        <v/>
      </c>
      <c r="J1337" s="21" t="str">
        <f>IF($B1337="","",MAX(0,$E1337-MAX(0,SUMIFS(Тех_Движение!$G$2:$G$5111,Тех_Движение!$D$2:$D$5111,$C1337,Тех_Движение!$B$2:$B$5111,"&lt;="&amp;Настройки!$B$6)-$F1337)))</f>
        <v/>
      </c>
      <c r="K1337" s="21" t="e">
        <f>IF(OR($B1337="",K$3&lt;$D1337+Настройки!$B$7),0,MAX(0,$E1337-MAX(0,SUMIFS(Тех_Движение!$G$2:$G$5111,Тех_Движение!$D$2:$D$5111,$C1337,Тех_Движение!$B$2:$B$5111,"&lt;="&amp;K$3)-$F1337)))</f>
        <v>#VALUE!</v>
      </c>
      <c r="L1337" s="21" t="e">
        <f>IF(OR($B1337="",L$3&lt;$D1337+Настройки!$B$7),0,MAX(0,$E1337-MAX(0,SUMIFS(Тех_Движение!$G$2:$G$5111,Тех_Движение!$D$2:$D$5111,$C1337,Тех_Движение!$B$2:$B$5111,"&lt;="&amp;L$3)-$F1337)))</f>
        <v>#VALUE!</v>
      </c>
      <c r="M1337" s="21" t="e">
        <f>IF(OR($B1337="",M$3&lt;$D1337+Настройки!$B$7),0,MAX(0,$E1337-MAX(0,SUMIFS(Тех_Движение!$G$2:$G$5111,Тех_Движение!$D$2:$D$5111,$C1337,Тех_Движение!$B$2:$B$5111,"&lt;="&amp;M$3)-$F1337)))</f>
        <v>#VALUE!</v>
      </c>
      <c r="N1337" s="21" t="e">
        <f>IF(OR($B1337="",N$3&lt;$D1337+Настройки!$B$7),0,MAX(0,$E1337-MAX(0,SUMIFS(Тех_Движение!$G$2:$G$5111,Тех_Движение!$D$2:$D$5111,$C1337,Тех_Движение!$B$2:$B$5111,"&lt;="&amp;N$3)-$F1337)))</f>
        <v>#VALUE!</v>
      </c>
      <c r="O1337" s="21" t="e">
        <f>IF(OR($B1337="",O$3&lt;$D1337+Настройки!$B$7),0,MAX(0,$E1337-MAX(0,SUMIFS(Тех_Движение!$G$2:$G$5111,Тех_Движение!$D$2:$D$5111,$C1337,Тех_Движение!$B$2:$B$5111,"&lt;="&amp;O$3)-$F1337)))</f>
        <v>#VALUE!</v>
      </c>
      <c r="P1337" s="21" t="e">
        <f>IF(OR($B1337="",P$3&lt;$D1337+Настройки!$B$7),0,MAX(0,$E1337-MAX(0,SUMIFS(Тех_Движение!$G$2:$G$5111,Тех_Движение!$D$2:$D$5111,$C1337,Тех_Движение!$B$2:$B$5111,"&lt;="&amp;P$3)-$F1337)))</f>
        <v>#VALUE!</v>
      </c>
      <c r="Q1337" s="21" t="e">
        <f>IF(OR($B1337="",Q$3&lt;$D1337+Настройки!$B$7),0,MAX(0,$E1337-MAX(0,SUMIFS(Тех_Движение!$G$2:$G$5111,Тех_Движение!$D$2:$D$5111,$C1337,Тех_Движение!$B$2:$B$5111,"&lt;="&amp;Q$3)-$F1337)))</f>
        <v>#VALUE!</v>
      </c>
      <c r="R1337" s="21" t="str">
        <f t="shared" si="61"/>
        <v/>
      </c>
      <c r="S1337" s="23" t="str">
        <f>IF($B1337="","",VLOOKUP($C1337,Настройки!$A$11:$L$17,9,FALSE))</f>
        <v/>
      </c>
      <c r="T1337" s="23" t="str">
        <f t="shared" si="62"/>
        <v/>
      </c>
    </row>
    <row r="1338" spans="1:20" x14ac:dyDescent="0.3">
      <c r="A1338" s="20">
        <f>Тех_Движение!$A$1335</f>
        <v>1334</v>
      </c>
      <c r="B1338" s="20" t="str">
        <f>IF(Тех_Движение!$F$1335&gt;0,Тех_Движение!$I$1335,"")</f>
        <v/>
      </c>
      <c r="C1338" s="20" t="str">
        <f>IF($B1338="","",Тех_Движение!$D$1335)</f>
        <v/>
      </c>
      <c r="D1338" s="9" t="str">
        <f>IF($B1338="","",Тех_Движение!$B$1335)</f>
        <v/>
      </c>
      <c r="E1338" s="21" t="str">
        <f>IF($B1338="","",Тех_Движение!$F$1335)</f>
        <v/>
      </c>
      <c r="F1338" s="21" t="str">
        <f>IF($B1338="","",SUMIFS($E$5:$E1337,$C$5:$C1337,$C1338))</f>
        <v/>
      </c>
      <c r="G1338" s="21" t="str">
        <f>IF($B1338="","",MAX(0,$E1338-MAX(0,SUMIFS(Тех_Движение!$G$2:$G$5111,Тех_Движение!$D$2:$D$5111,$C1338,Тех_Движение!$B$2:$B$5111,"&lt;="&amp;Настройки!$B$5-1)-$F1338)))</f>
        <v/>
      </c>
      <c r="H1338" s="21" t="str">
        <f>IF($B1338="","",IF(AND($D1338&gt;=Настройки!$B$5,$D1338&lt;=Настройки!$B$6),$E1338,0))</f>
        <v/>
      </c>
      <c r="I1338" s="21" t="str">
        <f t="shared" si="60"/>
        <v/>
      </c>
      <c r="J1338" s="21" t="str">
        <f>IF($B1338="","",MAX(0,$E1338-MAX(0,SUMIFS(Тех_Движение!$G$2:$G$5111,Тех_Движение!$D$2:$D$5111,$C1338,Тех_Движение!$B$2:$B$5111,"&lt;="&amp;Настройки!$B$6)-$F1338)))</f>
        <v/>
      </c>
      <c r="K1338" s="21" t="e">
        <f>IF(OR($B1338="",K$3&lt;$D1338+Настройки!$B$7),0,MAX(0,$E1338-MAX(0,SUMIFS(Тех_Движение!$G$2:$G$5111,Тех_Движение!$D$2:$D$5111,$C1338,Тех_Движение!$B$2:$B$5111,"&lt;="&amp;K$3)-$F1338)))</f>
        <v>#VALUE!</v>
      </c>
      <c r="L1338" s="21" t="e">
        <f>IF(OR($B1338="",L$3&lt;$D1338+Настройки!$B$7),0,MAX(0,$E1338-MAX(0,SUMIFS(Тех_Движение!$G$2:$G$5111,Тех_Движение!$D$2:$D$5111,$C1338,Тех_Движение!$B$2:$B$5111,"&lt;="&amp;L$3)-$F1338)))</f>
        <v>#VALUE!</v>
      </c>
      <c r="M1338" s="21" t="e">
        <f>IF(OR($B1338="",M$3&lt;$D1338+Настройки!$B$7),0,MAX(0,$E1338-MAX(0,SUMIFS(Тех_Движение!$G$2:$G$5111,Тех_Движение!$D$2:$D$5111,$C1338,Тех_Движение!$B$2:$B$5111,"&lt;="&amp;M$3)-$F1338)))</f>
        <v>#VALUE!</v>
      </c>
      <c r="N1338" s="21" t="e">
        <f>IF(OR($B1338="",N$3&lt;$D1338+Настройки!$B$7),0,MAX(0,$E1338-MAX(0,SUMIFS(Тех_Движение!$G$2:$G$5111,Тех_Движение!$D$2:$D$5111,$C1338,Тех_Движение!$B$2:$B$5111,"&lt;="&amp;N$3)-$F1338)))</f>
        <v>#VALUE!</v>
      </c>
      <c r="O1338" s="21" t="e">
        <f>IF(OR($B1338="",O$3&lt;$D1338+Настройки!$B$7),0,MAX(0,$E1338-MAX(0,SUMIFS(Тех_Движение!$G$2:$G$5111,Тех_Движение!$D$2:$D$5111,$C1338,Тех_Движение!$B$2:$B$5111,"&lt;="&amp;O$3)-$F1338)))</f>
        <v>#VALUE!</v>
      </c>
      <c r="P1338" s="21" t="e">
        <f>IF(OR($B1338="",P$3&lt;$D1338+Настройки!$B$7),0,MAX(0,$E1338-MAX(0,SUMIFS(Тех_Движение!$G$2:$G$5111,Тех_Движение!$D$2:$D$5111,$C1338,Тех_Движение!$B$2:$B$5111,"&lt;="&amp;P$3)-$F1338)))</f>
        <v>#VALUE!</v>
      </c>
      <c r="Q1338" s="21" t="e">
        <f>IF(OR($B1338="",Q$3&lt;$D1338+Настройки!$B$7),0,MAX(0,$E1338-MAX(0,SUMIFS(Тех_Движение!$G$2:$G$5111,Тех_Движение!$D$2:$D$5111,$C1338,Тех_Движение!$B$2:$B$5111,"&lt;="&amp;Q$3)-$F1338)))</f>
        <v>#VALUE!</v>
      </c>
      <c r="R1338" s="21" t="str">
        <f t="shared" si="61"/>
        <v/>
      </c>
      <c r="S1338" s="23" t="str">
        <f>IF($B1338="","",VLOOKUP($C1338,Настройки!$A$11:$L$17,9,FALSE))</f>
        <v/>
      </c>
      <c r="T1338" s="23" t="str">
        <f t="shared" si="62"/>
        <v/>
      </c>
    </row>
    <row r="1339" spans="1:20" x14ac:dyDescent="0.3">
      <c r="A1339" s="20">
        <f>Тех_Движение!$A$1336</f>
        <v>1335</v>
      </c>
      <c r="B1339" s="20" t="str">
        <f>IF(Тех_Движение!$F$1336&gt;0,Тех_Движение!$I$1336,"")</f>
        <v/>
      </c>
      <c r="C1339" s="20" t="str">
        <f>IF($B1339="","",Тех_Движение!$D$1336)</f>
        <v/>
      </c>
      <c r="D1339" s="9" t="str">
        <f>IF($B1339="","",Тех_Движение!$B$1336)</f>
        <v/>
      </c>
      <c r="E1339" s="21" t="str">
        <f>IF($B1339="","",Тех_Движение!$F$1336)</f>
        <v/>
      </c>
      <c r="F1339" s="21" t="str">
        <f>IF($B1339="","",SUMIFS($E$5:$E1338,$C$5:$C1338,$C1339))</f>
        <v/>
      </c>
      <c r="G1339" s="21" t="str">
        <f>IF($B1339="","",MAX(0,$E1339-MAX(0,SUMIFS(Тех_Движение!$G$2:$G$5111,Тех_Движение!$D$2:$D$5111,$C1339,Тех_Движение!$B$2:$B$5111,"&lt;="&amp;Настройки!$B$5-1)-$F1339)))</f>
        <v/>
      </c>
      <c r="H1339" s="21" t="str">
        <f>IF($B1339="","",IF(AND($D1339&gt;=Настройки!$B$5,$D1339&lt;=Настройки!$B$6),$E1339,0))</f>
        <v/>
      </c>
      <c r="I1339" s="21" t="str">
        <f t="shared" si="60"/>
        <v/>
      </c>
      <c r="J1339" s="21" t="str">
        <f>IF($B1339="","",MAX(0,$E1339-MAX(0,SUMIFS(Тех_Движение!$G$2:$G$5111,Тех_Движение!$D$2:$D$5111,$C1339,Тех_Движение!$B$2:$B$5111,"&lt;="&amp;Настройки!$B$6)-$F1339)))</f>
        <v/>
      </c>
      <c r="K1339" s="21" t="e">
        <f>IF(OR($B1339="",K$3&lt;$D1339+Настройки!$B$7),0,MAX(0,$E1339-MAX(0,SUMIFS(Тех_Движение!$G$2:$G$5111,Тех_Движение!$D$2:$D$5111,$C1339,Тех_Движение!$B$2:$B$5111,"&lt;="&amp;K$3)-$F1339)))</f>
        <v>#VALUE!</v>
      </c>
      <c r="L1339" s="21" t="e">
        <f>IF(OR($B1339="",L$3&lt;$D1339+Настройки!$B$7),0,MAX(0,$E1339-MAX(0,SUMIFS(Тех_Движение!$G$2:$G$5111,Тех_Движение!$D$2:$D$5111,$C1339,Тех_Движение!$B$2:$B$5111,"&lt;="&amp;L$3)-$F1339)))</f>
        <v>#VALUE!</v>
      </c>
      <c r="M1339" s="21" t="e">
        <f>IF(OR($B1339="",M$3&lt;$D1339+Настройки!$B$7),0,MAX(0,$E1339-MAX(0,SUMIFS(Тех_Движение!$G$2:$G$5111,Тех_Движение!$D$2:$D$5111,$C1339,Тех_Движение!$B$2:$B$5111,"&lt;="&amp;M$3)-$F1339)))</f>
        <v>#VALUE!</v>
      </c>
      <c r="N1339" s="21" t="e">
        <f>IF(OR($B1339="",N$3&lt;$D1339+Настройки!$B$7),0,MAX(0,$E1339-MAX(0,SUMIFS(Тех_Движение!$G$2:$G$5111,Тех_Движение!$D$2:$D$5111,$C1339,Тех_Движение!$B$2:$B$5111,"&lt;="&amp;N$3)-$F1339)))</f>
        <v>#VALUE!</v>
      </c>
      <c r="O1339" s="21" t="e">
        <f>IF(OR($B1339="",O$3&lt;$D1339+Настройки!$B$7),0,MAX(0,$E1339-MAX(0,SUMIFS(Тех_Движение!$G$2:$G$5111,Тех_Движение!$D$2:$D$5111,$C1339,Тех_Движение!$B$2:$B$5111,"&lt;="&amp;O$3)-$F1339)))</f>
        <v>#VALUE!</v>
      </c>
      <c r="P1339" s="21" t="e">
        <f>IF(OR($B1339="",P$3&lt;$D1339+Настройки!$B$7),0,MAX(0,$E1339-MAX(0,SUMIFS(Тех_Движение!$G$2:$G$5111,Тех_Движение!$D$2:$D$5111,$C1339,Тех_Движение!$B$2:$B$5111,"&lt;="&amp;P$3)-$F1339)))</f>
        <v>#VALUE!</v>
      </c>
      <c r="Q1339" s="21" t="e">
        <f>IF(OR($B1339="",Q$3&lt;$D1339+Настройки!$B$7),0,MAX(0,$E1339-MAX(0,SUMIFS(Тех_Движение!$G$2:$G$5111,Тех_Движение!$D$2:$D$5111,$C1339,Тех_Движение!$B$2:$B$5111,"&lt;="&amp;Q$3)-$F1339)))</f>
        <v>#VALUE!</v>
      </c>
      <c r="R1339" s="21" t="str">
        <f t="shared" si="61"/>
        <v/>
      </c>
      <c r="S1339" s="23" t="str">
        <f>IF($B1339="","",VLOOKUP($C1339,Настройки!$A$11:$L$17,9,FALSE))</f>
        <v/>
      </c>
      <c r="T1339" s="23" t="str">
        <f t="shared" si="62"/>
        <v/>
      </c>
    </row>
    <row r="1340" spans="1:20" x14ac:dyDescent="0.3">
      <c r="A1340" s="20">
        <f>Тех_Движение!$A$1337</f>
        <v>1336</v>
      </c>
      <c r="B1340" s="20" t="str">
        <f>IF(Тех_Движение!$F$1337&gt;0,Тех_Движение!$I$1337,"")</f>
        <v/>
      </c>
      <c r="C1340" s="20" t="str">
        <f>IF($B1340="","",Тех_Движение!$D$1337)</f>
        <v/>
      </c>
      <c r="D1340" s="9" t="str">
        <f>IF($B1340="","",Тех_Движение!$B$1337)</f>
        <v/>
      </c>
      <c r="E1340" s="21" t="str">
        <f>IF($B1340="","",Тех_Движение!$F$1337)</f>
        <v/>
      </c>
      <c r="F1340" s="21" t="str">
        <f>IF($B1340="","",SUMIFS($E$5:$E1339,$C$5:$C1339,$C1340))</f>
        <v/>
      </c>
      <c r="G1340" s="21" t="str">
        <f>IF($B1340="","",MAX(0,$E1340-MAX(0,SUMIFS(Тех_Движение!$G$2:$G$5111,Тех_Движение!$D$2:$D$5111,$C1340,Тех_Движение!$B$2:$B$5111,"&lt;="&amp;Настройки!$B$5-1)-$F1340)))</f>
        <v/>
      </c>
      <c r="H1340" s="21" t="str">
        <f>IF($B1340="","",IF(AND($D1340&gt;=Настройки!$B$5,$D1340&lt;=Настройки!$B$6),$E1340,0))</f>
        <v/>
      </c>
      <c r="I1340" s="21" t="str">
        <f t="shared" si="60"/>
        <v/>
      </c>
      <c r="J1340" s="21" t="str">
        <f>IF($B1340="","",MAX(0,$E1340-MAX(0,SUMIFS(Тех_Движение!$G$2:$G$5111,Тех_Движение!$D$2:$D$5111,$C1340,Тех_Движение!$B$2:$B$5111,"&lt;="&amp;Настройки!$B$6)-$F1340)))</f>
        <v/>
      </c>
      <c r="K1340" s="21" t="e">
        <f>IF(OR($B1340="",K$3&lt;$D1340+Настройки!$B$7),0,MAX(0,$E1340-MAX(0,SUMIFS(Тех_Движение!$G$2:$G$5111,Тех_Движение!$D$2:$D$5111,$C1340,Тех_Движение!$B$2:$B$5111,"&lt;="&amp;K$3)-$F1340)))</f>
        <v>#VALUE!</v>
      </c>
      <c r="L1340" s="21" t="e">
        <f>IF(OR($B1340="",L$3&lt;$D1340+Настройки!$B$7),0,MAX(0,$E1340-MAX(0,SUMIFS(Тех_Движение!$G$2:$G$5111,Тех_Движение!$D$2:$D$5111,$C1340,Тех_Движение!$B$2:$B$5111,"&lt;="&amp;L$3)-$F1340)))</f>
        <v>#VALUE!</v>
      </c>
      <c r="M1340" s="21" t="e">
        <f>IF(OR($B1340="",M$3&lt;$D1340+Настройки!$B$7),0,MAX(0,$E1340-MAX(0,SUMIFS(Тех_Движение!$G$2:$G$5111,Тех_Движение!$D$2:$D$5111,$C1340,Тех_Движение!$B$2:$B$5111,"&lt;="&amp;M$3)-$F1340)))</f>
        <v>#VALUE!</v>
      </c>
      <c r="N1340" s="21" t="e">
        <f>IF(OR($B1340="",N$3&lt;$D1340+Настройки!$B$7),0,MAX(0,$E1340-MAX(0,SUMIFS(Тех_Движение!$G$2:$G$5111,Тех_Движение!$D$2:$D$5111,$C1340,Тех_Движение!$B$2:$B$5111,"&lt;="&amp;N$3)-$F1340)))</f>
        <v>#VALUE!</v>
      </c>
      <c r="O1340" s="21" t="e">
        <f>IF(OR($B1340="",O$3&lt;$D1340+Настройки!$B$7),0,MAX(0,$E1340-MAX(0,SUMIFS(Тех_Движение!$G$2:$G$5111,Тех_Движение!$D$2:$D$5111,$C1340,Тех_Движение!$B$2:$B$5111,"&lt;="&amp;O$3)-$F1340)))</f>
        <v>#VALUE!</v>
      </c>
      <c r="P1340" s="21" t="e">
        <f>IF(OR($B1340="",P$3&lt;$D1340+Настройки!$B$7),0,MAX(0,$E1340-MAX(0,SUMIFS(Тех_Движение!$G$2:$G$5111,Тех_Движение!$D$2:$D$5111,$C1340,Тех_Движение!$B$2:$B$5111,"&lt;="&amp;P$3)-$F1340)))</f>
        <v>#VALUE!</v>
      </c>
      <c r="Q1340" s="21" t="e">
        <f>IF(OR($B1340="",Q$3&lt;$D1340+Настройки!$B$7),0,MAX(0,$E1340-MAX(0,SUMIFS(Тех_Движение!$G$2:$G$5111,Тех_Движение!$D$2:$D$5111,$C1340,Тех_Движение!$B$2:$B$5111,"&lt;="&amp;Q$3)-$F1340)))</f>
        <v>#VALUE!</v>
      </c>
      <c r="R1340" s="21" t="str">
        <f t="shared" si="61"/>
        <v/>
      </c>
      <c r="S1340" s="23" t="str">
        <f>IF($B1340="","",VLOOKUP($C1340,Настройки!$A$11:$L$17,9,FALSE))</f>
        <v/>
      </c>
      <c r="T1340" s="23" t="str">
        <f t="shared" si="62"/>
        <v/>
      </c>
    </row>
    <row r="1341" spans="1:20" x14ac:dyDescent="0.3">
      <c r="A1341" s="20">
        <f>Тех_Движение!$A$1338</f>
        <v>1337</v>
      </c>
      <c r="B1341" s="20" t="str">
        <f>IF(Тех_Движение!$F$1338&gt;0,Тех_Движение!$I$1338,"")</f>
        <v/>
      </c>
      <c r="C1341" s="20" t="str">
        <f>IF($B1341="","",Тех_Движение!$D$1338)</f>
        <v/>
      </c>
      <c r="D1341" s="9" t="str">
        <f>IF($B1341="","",Тех_Движение!$B$1338)</f>
        <v/>
      </c>
      <c r="E1341" s="21" t="str">
        <f>IF($B1341="","",Тех_Движение!$F$1338)</f>
        <v/>
      </c>
      <c r="F1341" s="21" t="str">
        <f>IF($B1341="","",SUMIFS($E$5:$E1340,$C$5:$C1340,$C1341))</f>
        <v/>
      </c>
      <c r="G1341" s="21" t="str">
        <f>IF($B1341="","",MAX(0,$E1341-MAX(0,SUMIFS(Тех_Движение!$G$2:$G$5111,Тех_Движение!$D$2:$D$5111,$C1341,Тех_Движение!$B$2:$B$5111,"&lt;="&amp;Настройки!$B$5-1)-$F1341)))</f>
        <v/>
      </c>
      <c r="H1341" s="21" t="str">
        <f>IF($B1341="","",IF(AND($D1341&gt;=Настройки!$B$5,$D1341&lt;=Настройки!$B$6),$E1341,0))</f>
        <v/>
      </c>
      <c r="I1341" s="21" t="str">
        <f t="shared" si="60"/>
        <v/>
      </c>
      <c r="J1341" s="21" t="str">
        <f>IF($B1341="","",MAX(0,$E1341-MAX(0,SUMIFS(Тех_Движение!$G$2:$G$5111,Тех_Движение!$D$2:$D$5111,$C1341,Тех_Движение!$B$2:$B$5111,"&lt;="&amp;Настройки!$B$6)-$F1341)))</f>
        <v/>
      </c>
      <c r="K1341" s="21" t="e">
        <f>IF(OR($B1341="",K$3&lt;$D1341+Настройки!$B$7),0,MAX(0,$E1341-MAX(0,SUMIFS(Тех_Движение!$G$2:$G$5111,Тех_Движение!$D$2:$D$5111,$C1341,Тех_Движение!$B$2:$B$5111,"&lt;="&amp;K$3)-$F1341)))</f>
        <v>#VALUE!</v>
      </c>
      <c r="L1341" s="21" t="e">
        <f>IF(OR($B1341="",L$3&lt;$D1341+Настройки!$B$7),0,MAX(0,$E1341-MAX(0,SUMIFS(Тех_Движение!$G$2:$G$5111,Тех_Движение!$D$2:$D$5111,$C1341,Тех_Движение!$B$2:$B$5111,"&lt;="&amp;L$3)-$F1341)))</f>
        <v>#VALUE!</v>
      </c>
      <c r="M1341" s="21" t="e">
        <f>IF(OR($B1341="",M$3&lt;$D1341+Настройки!$B$7),0,MAX(0,$E1341-MAX(0,SUMIFS(Тех_Движение!$G$2:$G$5111,Тех_Движение!$D$2:$D$5111,$C1341,Тех_Движение!$B$2:$B$5111,"&lt;="&amp;M$3)-$F1341)))</f>
        <v>#VALUE!</v>
      </c>
      <c r="N1341" s="21" t="e">
        <f>IF(OR($B1341="",N$3&lt;$D1341+Настройки!$B$7),0,MAX(0,$E1341-MAX(0,SUMIFS(Тех_Движение!$G$2:$G$5111,Тех_Движение!$D$2:$D$5111,$C1341,Тех_Движение!$B$2:$B$5111,"&lt;="&amp;N$3)-$F1341)))</f>
        <v>#VALUE!</v>
      </c>
      <c r="O1341" s="21" t="e">
        <f>IF(OR($B1341="",O$3&lt;$D1341+Настройки!$B$7),0,MAX(0,$E1341-MAX(0,SUMIFS(Тех_Движение!$G$2:$G$5111,Тех_Движение!$D$2:$D$5111,$C1341,Тех_Движение!$B$2:$B$5111,"&lt;="&amp;O$3)-$F1341)))</f>
        <v>#VALUE!</v>
      </c>
      <c r="P1341" s="21" t="e">
        <f>IF(OR($B1341="",P$3&lt;$D1341+Настройки!$B$7),0,MAX(0,$E1341-MAX(0,SUMIFS(Тех_Движение!$G$2:$G$5111,Тех_Движение!$D$2:$D$5111,$C1341,Тех_Движение!$B$2:$B$5111,"&lt;="&amp;P$3)-$F1341)))</f>
        <v>#VALUE!</v>
      </c>
      <c r="Q1341" s="21" t="e">
        <f>IF(OR($B1341="",Q$3&lt;$D1341+Настройки!$B$7),0,MAX(0,$E1341-MAX(0,SUMIFS(Тех_Движение!$G$2:$G$5111,Тех_Движение!$D$2:$D$5111,$C1341,Тех_Движение!$B$2:$B$5111,"&lt;="&amp;Q$3)-$F1341)))</f>
        <v>#VALUE!</v>
      </c>
      <c r="R1341" s="21" t="str">
        <f t="shared" si="61"/>
        <v/>
      </c>
      <c r="S1341" s="23" t="str">
        <f>IF($B1341="","",VLOOKUP($C1341,Настройки!$A$11:$L$17,9,FALSE))</f>
        <v/>
      </c>
      <c r="T1341" s="23" t="str">
        <f t="shared" si="62"/>
        <v/>
      </c>
    </row>
    <row r="1342" spans="1:20" x14ac:dyDescent="0.3">
      <c r="A1342" s="20">
        <f>Тех_Движение!$A$1339</f>
        <v>1338</v>
      </c>
      <c r="B1342" s="20" t="str">
        <f>IF(Тех_Движение!$F$1339&gt;0,Тех_Движение!$I$1339,"")</f>
        <v/>
      </c>
      <c r="C1342" s="20" t="str">
        <f>IF($B1342="","",Тех_Движение!$D$1339)</f>
        <v/>
      </c>
      <c r="D1342" s="9" t="str">
        <f>IF($B1342="","",Тех_Движение!$B$1339)</f>
        <v/>
      </c>
      <c r="E1342" s="21" t="str">
        <f>IF($B1342="","",Тех_Движение!$F$1339)</f>
        <v/>
      </c>
      <c r="F1342" s="21" t="str">
        <f>IF($B1342="","",SUMIFS($E$5:$E1341,$C$5:$C1341,$C1342))</f>
        <v/>
      </c>
      <c r="G1342" s="21" t="str">
        <f>IF($B1342="","",MAX(0,$E1342-MAX(0,SUMIFS(Тех_Движение!$G$2:$G$5111,Тех_Движение!$D$2:$D$5111,$C1342,Тех_Движение!$B$2:$B$5111,"&lt;="&amp;Настройки!$B$5-1)-$F1342)))</f>
        <v/>
      </c>
      <c r="H1342" s="21" t="str">
        <f>IF($B1342="","",IF(AND($D1342&gt;=Настройки!$B$5,$D1342&lt;=Настройки!$B$6),$E1342,0))</f>
        <v/>
      </c>
      <c r="I1342" s="21" t="str">
        <f t="shared" si="60"/>
        <v/>
      </c>
      <c r="J1342" s="21" t="str">
        <f>IF($B1342="","",MAX(0,$E1342-MAX(0,SUMIFS(Тех_Движение!$G$2:$G$5111,Тех_Движение!$D$2:$D$5111,$C1342,Тех_Движение!$B$2:$B$5111,"&lt;="&amp;Настройки!$B$6)-$F1342)))</f>
        <v/>
      </c>
      <c r="K1342" s="21" t="e">
        <f>IF(OR($B1342="",K$3&lt;$D1342+Настройки!$B$7),0,MAX(0,$E1342-MAX(0,SUMIFS(Тех_Движение!$G$2:$G$5111,Тех_Движение!$D$2:$D$5111,$C1342,Тех_Движение!$B$2:$B$5111,"&lt;="&amp;K$3)-$F1342)))</f>
        <v>#VALUE!</v>
      </c>
      <c r="L1342" s="21" t="e">
        <f>IF(OR($B1342="",L$3&lt;$D1342+Настройки!$B$7),0,MAX(0,$E1342-MAX(0,SUMIFS(Тех_Движение!$G$2:$G$5111,Тех_Движение!$D$2:$D$5111,$C1342,Тех_Движение!$B$2:$B$5111,"&lt;="&amp;L$3)-$F1342)))</f>
        <v>#VALUE!</v>
      </c>
      <c r="M1342" s="21" t="e">
        <f>IF(OR($B1342="",M$3&lt;$D1342+Настройки!$B$7),0,MAX(0,$E1342-MAX(0,SUMIFS(Тех_Движение!$G$2:$G$5111,Тех_Движение!$D$2:$D$5111,$C1342,Тех_Движение!$B$2:$B$5111,"&lt;="&amp;M$3)-$F1342)))</f>
        <v>#VALUE!</v>
      </c>
      <c r="N1342" s="21" t="e">
        <f>IF(OR($B1342="",N$3&lt;$D1342+Настройки!$B$7),0,MAX(0,$E1342-MAX(0,SUMIFS(Тех_Движение!$G$2:$G$5111,Тех_Движение!$D$2:$D$5111,$C1342,Тех_Движение!$B$2:$B$5111,"&lt;="&amp;N$3)-$F1342)))</f>
        <v>#VALUE!</v>
      </c>
      <c r="O1342" s="21" t="e">
        <f>IF(OR($B1342="",O$3&lt;$D1342+Настройки!$B$7),0,MAX(0,$E1342-MAX(0,SUMIFS(Тех_Движение!$G$2:$G$5111,Тех_Движение!$D$2:$D$5111,$C1342,Тех_Движение!$B$2:$B$5111,"&lt;="&amp;O$3)-$F1342)))</f>
        <v>#VALUE!</v>
      </c>
      <c r="P1342" s="21" t="e">
        <f>IF(OR($B1342="",P$3&lt;$D1342+Настройки!$B$7),0,MAX(0,$E1342-MAX(0,SUMIFS(Тех_Движение!$G$2:$G$5111,Тех_Движение!$D$2:$D$5111,$C1342,Тех_Движение!$B$2:$B$5111,"&lt;="&amp;P$3)-$F1342)))</f>
        <v>#VALUE!</v>
      </c>
      <c r="Q1342" s="21" t="e">
        <f>IF(OR($B1342="",Q$3&lt;$D1342+Настройки!$B$7),0,MAX(0,$E1342-MAX(0,SUMIFS(Тех_Движение!$G$2:$G$5111,Тех_Движение!$D$2:$D$5111,$C1342,Тех_Движение!$B$2:$B$5111,"&lt;="&amp;Q$3)-$F1342)))</f>
        <v>#VALUE!</v>
      </c>
      <c r="R1342" s="21" t="str">
        <f t="shared" si="61"/>
        <v/>
      </c>
      <c r="S1342" s="23" t="str">
        <f>IF($B1342="","",VLOOKUP($C1342,Настройки!$A$11:$L$17,9,FALSE))</f>
        <v/>
      </c>
      <c r="T1342" s="23" t="str">
        <f t="shared" si="62"/>
        <v/>
      </c>
    </row>
    <row r="1343" spans="1:20" x14ac:dyDescent="0.3">
      <c r="A1343" s="20">
        <f>Тех_Движение!$A$1340</f>
        <v>1339</v>
      </c>
      <c r="B1343" s="20" t="str">
        <f>IF(Тех_Движение!$F$1340&gt;0,Тех_Движение!$I$1340,"")</f>
        <v/>
      </c>
      <c r="C1343" s="20" t="str">
        <f>IF($B1343="","",Тех_Движение!$D$1340)</f>
        <v/>
      </c>
      <c r="D1343" s="9" t="str">
        <f>IF($B1343="","",Тех_Движение!$B$1340)</f>
        <v/>
      </c>
      <c r="E1343" s="21" t="str">
        <f>IF($B1343="","",Тех_Движение!$F$1340)</f>
        <v/>
      </c>
      <c r="F1343" s="21" t="str">
        <f>IF($B1343="","",SUMIFS($E$5:$E1342,$C$5:$C1342,$C1343))</f>
        <v/>
      </c>
      <c r="G1343" s="21" t="str">
        <f>IF($B1343="","",MAX(0,$E1343-MAX(0,SUMIFS(Тех_Движение!$G$2:$G$5111,Тех_Движение!$D$2:$D$5111,$C1343,Тех_Движение!$B$2:$B$5111,"&lt;="&amp;Настройки!$B$5-1)-$F1343)))</f>
        <v/>
      </c>
      <c r="H1343" s="21" t="str">
        <f>IF($B1343="","",IF(AND($D1343&gt;=Настройки!$B$5,$D1343&lt;=Настройки!$B$6),$E1343,0))</f>
        <v/>
      </c>
      <c r="I1343" s="21" t="str">
        <f t="shared" si="60"/>
        <v/>
      </c>
      <c r="J1343" s="21" t="str">
        <f>IF($B1343="","",MAX(0,$E1343-MAX(0,SUMIFS(Тех_Движение!$G$2:$G$5111,Тех_Движение!$D$2:$D$5111,$C1343,Тех_Движение!$B$2:$B$5111,"&lt;="&amp;Настройки!$B$6)-$F1343)))</f>
        <v/>
      </c>
      <c r="K1343" s="21" t="e">
        <f>IF(OR($B1343="",K$3&lt;$D1343+Настройки!$B$7),0,MAX(0,$E1343-MAX(0,SUMIFS(Тех_Движение!$G$2:$G$5111,Тех_Движение!$D$2:$D$5111,$C1343,Тех_Движение!$B$2:$B$5111,"&lt;="&amp;K$3)-$F1343)))</f>
        <v>#VALUE!</v>
      </c>
      <c r="L1343" s="21" t="e">
        <f>IF(OR($B1343="",L$3&lt;$D1343+Настройки!$B$7),0,MAX(0,$E1343-MAX(0,SUMIFS(Тех_Движение!$G$2:$G$5111,Тех_Движение!$D$2:$D$5111,$C1343,Тех_Движение!$B$2:$B$5111,"&lt;="&amp;L$3)-$F1343)))</f>
        <v>#VALUE!</v>
      </c>
      <c r="M1343" s="21" t="e">
        <f>IF(OR($B1343="",M$3&lt;$D1343+Настройки!$B$7),0,MAX(0,$E1343-MAX(0,SUMIFS(Тех_Движение!$G$2:$G$5111,Тех_Движение!$D$2:$D$5111,$C1343,Тех_Движение!$B$2:$B$5111,"&lt;="&amp;M$3)-$F1343)))</f>
        <v>#VALUE!</v>
      </c>
      <c r="N1343" s="21" t="e">
        <f>IF(OR($B1343="",N$3&lt;$D1343+Настройки!$B$7),0,MAX(0,$E1343-MAX(0,SUMIFS(Тех_Движение!$G$2:$G$5111,Тех_Движение!$D$2:$D$5111,$C1343,Тех_Движение!$B$2:$B$5111,"&lt;="&amp;N$3)-$F1343)))</f>
        <v>#VALUE!</v>
      </c>
      <c r="O1343" s="21" t="e">
        <f>IF(OR($B1343="",O$3&lt;$D1343+Настройки!$B$7),0,MAX(0,$E1343-MAX(0,SUMIFS(Тех_Движение!$G$2:$G$5111,Тех_Движение!$D$2:$D$5111,$C1343,Тех_Движение!$B$2:$B$5111,"&lt;="&amp;O$3)-$F1343)))</f>
        <v>#VALUE!</v>
      </c>
      <c r="P1343" s="21" t="e">
        <f>IF(OR($B1343="",P$3&lt;$D1343+Настройки!$B$7),0,MAX(0,$E1343-MAX(0,SUMIFS(Тех_Движение!$G$2:$G$5111,Тех_Движение!$D$2:$D$5111,$C1343,Тех_Движение!$B$2:$B$5111,"&lt;="&amp;P$3)-$F1343)))</f>
        <v>#VALUE!</v>
      </c>
      <c r="Q1343" s="21" t="e">
        <f>IF(OR($B1343="",Q$3&lt;$D1343+Настройки!$B$7),0,MAX(0,$E1343-MAX(0,SUMIFS(Тех_Движение!$G$2:$G$5111,Тех_Движение!$D$2:$D$5111,$C1343,Тех_Движение!$B$2:$B$5111,"&lt;="&amp;Q$3)-$F1343)))</f>
        <v>#VALUE!</v>
      </c>
      <c r="R1343" s="21" t="str">
        <f t="shared" si="61"/>
        <v/>
      </c>
      <c r="S1343" s="23" t="str">
        <f>IF($B1343="","",VLOOKUP($C1343,Настройки!$A$11:$L$17,9,FALSE))</f>
        <v/>
      </c>
      <c r="T1343" s="23" t="str">
        <f t="shared" si="62"/>
        <v/>
      </c>
    </row>
    <row r="1344" spans="1:20" x14ac:dyDescent="0.3">
      <c r="A1344" s="20">
        <f>Тех_Движение!$A$1341</f>
        <v>1340</v>
      </c>
      <c r="B1344" s="20" t="str">
        <f>IF(Тех_Движение!$F$1341&gt;0,Тех_Движение!$I$1341,"")</f>
        <v/>
      </c>
      <c r="C1344" s="20" t="str">
        <f>IF($B1344="","",Тех_Движение!$D$1341)</f>
        <v/>
      </c>
      <c r="D1344" s="9" t="str">
        <f>IF($B1344="","",Тех_Движение!$B$1341)</f>
        <v/>
      </c>
      <c r="E1344" s="21" t="str">
        <f>IF($B1344="","",Тех_Движение!$F$1341)</f>
        <v/>
      </c>
      <c r="F1344" s="21" t="str">
        <f>IF($B1344="","",SUMIFS($E$5:$E1343,$C$5:$C1343,$C1344))</f>
        <v/>
      </c>
      <c r="G1344" s="21" t="str">
        <f>IF($B1344="","",MAX(0,$E1344-MAX(0,SUMIFS(Тех_Движение!$G$2:$G$5111,Тех_Движение!$D$2:$D$5111,$C1344,Тех_Движение!$B$2:$B$5111,"&lt;="&amp;Настройки!$B$5-1)-$F1344)))</f>
        <v/>
      </c>
      <c r="H1344" s="21" t="str">
        <f>IF($B1344="","",IF(AND($D1344&gt;=Настройки!$B$5,$D1344&lt;=Настройки!$B$6),$E1344,0))</f>
        <v/>
      </c>
      <c r="I1344" s="21" t="str">
        <f t="shared" si="60"/>
        <v/>
      </c>
      <c r="J1344" s="21" t="str">
        <f>IF($B1344="","",MAX(0,$E1344-MAX(0,SUMIFS(Тех_Движение!$G$2:$G$5111,Тех_Движение!$D$2:$D$5111,$C1344,Тех_Движение!$B$2:$B$5111,"&lt;="&amp;Настройки!$B$6)-$F1344)))</f>
        <v/>
      </c>
      <c r="K1344" s="21" t="e">
        <f>IF(OR($B1344="",K$3&lt;$D1344+Настройки!$B$7),0,MAX(0,$E1344-MAX(0,SUMIFS(Тех_Движение!$G$2:$G$5111,Тех_Движение!$D$2:$D$5111,$C1344,Тех_Движение!$B$2:$B$5111,"&lt;="&amp;K$3)-$F1344)))</f>
        <v>#VALUE!</v>
      </c>
      <c r="L1344" s="21" t="e">
        <f>IF(OR($B1344="",L$3&lt;$D1344+Настройки!$B$7),0,MAX(0,$E1344-MAX(0,SUMIFS(Тех_Движение!$G$2:$G$5111,Тех_Движение!$D$2:$D$5111,$C1344,Тех_Движение!$B$2:$B$5111,"&lt;="&amp;L$3)-$F1344)))</f>
        <v>#VALUE!</v>
      </c>
      <c r="M1344" s="21" t="e">
        <f>IF(OR($B1344="",M$3&lt;$D1344+Настройки!$B$7),0,MAX(0,$E1344-MAX(0,SUMIFS(Тех_Движение!$G$2:$G$5111,Тех_Движение!$D$2:$D$5111,$C1344,Тех_Движение!$B$2:$B$5111,"&lt;="&amp;M$3)-$F1344)))</f>
        <v>#VALUE!</v>
      </c>
      <c r="N1344" s="21" t="e">
        <f>IF(OR($B1344="",N$3&lt;$D1344+Настройки!$B$7),0,MAX(0,$E1344-MAX(0,SUMIFS(Тех_Движение!$G$2:$G$5111,Тех_Движение!$D$2:$D$5111,$C1344,Тех_Движение!$B$2:$B$5111,"&lt;="&amp;N$3)-$F1344)))</f>
        <v>#VALUE!</v>
      </c>
      <c r="O1344" s="21" t="e">
        <f>IF(OR($B1344="",O$3&lt;$D1344+Настройки!$B$7),0,MAX(0,$E1344-MAX(0,SUMIFS(Тех_Движение!$G$2:$G$5111,Тех_Движение!$D$2:$D$5111,$C1344,Тех_Движение!$B$2:$B$5111,"&lt;="&amp;O$3)-$F1344)))</f>
        <v>#VALUE!</v>
      </c>
      <c r="P1344" s="21" t="e">
        <f>IF(OR($B1344="",P$3&lt;$D1344+Настройки!$B$7),0,MAX(0,$E1344-MAX(0,SUMIFS(Тех_Движение!$G$2:$G$5111,Тех_Движение!$D$2:$D$5111,$C1344,Тех_Движение!$B$2:$B$5111,"&lt;="&amp;P$3)-$F1344)))</f>
        <v>#VALUE!</v>
      </c>
      <c r="Q1344" s="21" t="e">
        <f>IF(OR($B1344="",Q$3&lt;$D1344+Настройки!$B$7),0,MAX(0,$E1344-MAX(0,SUMIFS(Тех_Движение!$G$2:$G$5111,Тех_Движение!$D$2:$D$5111,$C1344,Тех_Движение!$B$2:$B$5111,"&lt;="&amp;Q$3)-$F1344)))</f>
        <v>#VALUE!</v>
      </c>
      <c r="R1344" s="21" t="str">
        <f t="shared" si="61"/>
        <v/>
      </c>
      <c r="S1344" s="23" t="str">
        <f>IF($B1344="","",VLOOKUP($C1344,Настройки!$A$11:$L$17,9,FALSE))</f>
        <v/>
      </c>
      <c r="T1344" s="23" t="str">
        <f t="shared" si="62"/>
        <v/>
      </c>
    </row>
    <row r="1345" spans="1:20" x14ac:dyDescent="0.3">
      <c r="A1345" s="20">
        <f>Тех_Движение!$A$1342</f>
        <v>1341</v>
      </c>
      <c r="B1345" s="20" t="str">
        <f>IF(Тех_Движение!$F$1342&gt;0,Тех_Движение!$I$1342,"")</f>
        <v/>
      </c>
      <c r="C1345" s="20" t="str">
        <f>IF($B1345="","",Тех_Движение!$D$1342)</f>
        <v/>
      </c>
      <c r="D1345" s="9" t="str">
        <f>IF($B1345="","",Тех_Движение!$B$1342)</f>
        <v/>
      </c>
      <c r="E1345" s="21" t="str">
        <f>IF($B1345="","",Тех_Движение!$F$1342)</f>
        <v/>
      </c>
      <c r="F1345" s="21" t="str">
        <f>IF($B1345="","",SUMIFS($E$5:$E1344,$C$5:$C1344,$C1345))</f>
        <v/>
      </c>
      <c r="G1345" s="21" t="str">
        <f>IF($B1345="","",MAX(0,$E1345-MAX(0,SUMIFS(Тех_Движение!$G$2:$G$5111,Тех_Движение!$D$2:$D$5111,$C1345,Тех_Движение!$B$2:$B$5111,"&lt;="&amp;Настройки!$B$5-1)-$F1345)))</f>
        <v/>
      </c>
      <c r="H1345" s="21" t="str">
        <f>IF($B1345="","",IF(AND($D1345&gt;=Настройки!$B$5,$D1345&lt;=Настройки!$B$6),$E1345,0))</f>
        <v/>
      </c>
      <c r="I1345" s="21" t="str">
        <f t="shared" si="60"/>
        <v/>
      </c>
      <c r="J1345" s="21" t="str">
        <f>IF($B1345="","",MAX(0,$E1345-MAX(0,SUMIFS(Тех_Движение!$G$2:$G$5111,Тех_Движение!$D$2:$D$5111,$C1345,Тех_Движение!$B$2:$B$5111,"&lt;="&amp;Настройки!$B$6)-$F1345)))</f>
        <v/>
      </c>
      <c r="K1345" s="21" t="e">
        <f>IF(OR($B1345="",K$3&lt;$D1345+Настройки!$B$7),0,MAX(0,$E1345-MAX(0,SUMIFS(Тех_Движение!$G$2:$G$5111,Тех_Движение!$D$2:$D$5111,$C1345,Тех_Движение!$B$2:$B$5111,"&lt;="&amp;K$3)-$F1345)))</f>
        <v>#VALUE!</v>
      </c>
      <c r="L1345" s="21" t="e">
        <f>IF(OR($B1345="",L$3&lt;$D1345+Настройки!$B$7),0,MAX(0,$E1345-MAX(0,SUMIFS(Тех_Движение!$G$2:$G$5111,Тех_Движение!$D$2:$D$5111,$C1345,Тех_Движение!$B$2:$B$5111,"&lt;="&amp;L$3)-$F1345)))</f>
        <v>#VALUE!</v>
      </c>
      <c r="M1345" s="21" t="e">
        <f>IF(OR($B1345="",M$3&lt;$D1345+Настройки!$B$7),0,MAX(0,$E1345-MAX(0,SUMIFS(Тех_Движение!$G$2:$G$5111,Тех_Движение!$D$2:$D$5111,$C1345,Тех_Движение!$B$2:$B$5111,"&lt;="&amp;M$3)-$F1345)))</f>
        <v>#VALUE!</v>
      </c>
      <c r="N1345" s="21" t="e">
        <f>IF(OR($B1345="",N$3&lt;$D1345+Настройки!$B$7),0,MAX(0,$E1345-MAX(0,SUMIFS(Тех_Движение!$G$2:$G$5111,Тех_Движение!$D$2:$D$5111,$C1345,Тех_Движение!$B$2:$B$5111,"&lt;="&amp;N$3)-$F1345)))</f>
        <v>#VALUE!</v>
      </c>
      <c r="O1345" s="21" t="e">
        <f>IF(OR($B1345="",O$3&lt;$D1345+Настройки!$B$7),0,MAX(0,$E1345-MAX(0,SUMIFS(Тех_Движение!$G$2:$G$5111,Тех_Движение!$D$2:$D$5111,$C1345,Тех_Движение!$B$2:$B$5111,"&lt;="&amp;O$3)-$F1345)))</f>
        <v>#VALUE!</v>
      </c>
      <c r="P1345" s="21" t="e">
        <f>IF(OR($B1345="",P$3&lt;$D1345+Настройки!$B$7),0,MAX(0,$E1345-MAX(0,SUMIFS(Тех_Движение!$G$2:$G$5111,Тех_Движение!$D$2:$D$5111,$C1345,Тех_Движение!$B$2:$B$5111,"&lt;="&amp;P$3)-$F1345)))</f>
        <v>#VALUE!</v>
      </c>
      <c r="Q1345" s="21" t="e">
        <f>IF(OR($B1345="",Q$3&lt;$D1345+Настройки!$B$7),0,MAX(0,$E1345-MAX(0,SUMIFS(Тех_Движение!$G$2:$G$5111,Тех_Движение!$D$2:$D$5111,$C1345,Тех_Движение!$B$2:$B$5111,"&lt;="&amp;Q$3)-$F1345)))</f>
        <v>#VALUE!</v>
      </c>
      <c r="R1345" s="21" t="str">
        <f t="shared" si="61"/>
        <v/>
      </c>
      <c r="S1345" s="23" t="str">
        <f>IF($B1345="","",VLOOKUP($C1345,Настройки!$A$11:$L$17,9,FALSE))</f>
        <v/>
      </c>
      <c r="T1345" s="23" t="str">
        <f t="shared" si="62"/>
        <v/>
      </c>
    </row>
    <row r="1346" spans="1:20" x14ac:dyDescent="0.3">
      <c r="A1346" s="20">
        <f>Тех_Движение!$A$1343</f>
        <v>1342</v>
      </c>
      <c r="B1346" s="20" t="str">
        <f>IF(Тех_Движение!$F$1343&gt;0,Тех_Движение!$I$1343,"")</f>
        <v/>
      </c>
      <c r="C1346" s="20" t="str">
        <f>IF($B1346="","",Тех_Движение!$D$1343)</f>
        <v/>
      </c>
      <c r="D1346" s="9" t="str">
        <f>IF($B1346="","",Тех_Движение!$B$1343)</f>
        <v/>
      </c>
      <c r="E1346" s="21" t="str">
        <f>IF($B1346="","",Тех_Движение!$F$1343)</f>
        <v/>
      </c>
      <c r="F1346" s="21" t="str">
        <f>IF($B1346="","",SUMIFS($E$5:$E1345,$C$5:$C1345,$C1346))</f>
        <v/>
      </c>
      <c r="G1346" s="21" t="str">
        <f>IF($B1346="","",MAX(0,$E1346-MAX(0,SUMIFS(Тех_Движение!$G$2:$G$5111,Тех_Движение!$D$2:$D$5111,$C1346,Тех_Движение!$B$2:$B$5111,"&lt;="&amp;Настройки!$B$5-1)-$F1346)))</f>
        <v/>
      </c>
      <c r="H1346" s="21" t="str">
        <f>IF($B1346="","",IF(AND($D1346&gt;=Настройки!$B$5,$D1346&lt;=Настройки!$B$6),$E1346,0))</f>
        <v/>
      </c>
      <c r="I1346" s="21" t="str">
        <f t="shared" si="60"/>
        <v/>
      </c>
      <c r="J1346" s="21" t="str">
        <f>IF($B1346="","",MAX(0,$E1346-MAX(0,SUMIFS(Тех_Движение!$G$2:$G$5111,Тех_Движение!$D$2:$D$5111,$C1346,Тех_Движение!$B$2:$B$5111,"&lt;="&amp;Настройки!$B$6)-$F1346)))</f>
        <v/>
      </c>
      <c r="K1346" s="21" t="e">
        <f>IF(OR($B1346="",K$3&lt;$D1346+Настройки!$B$7),0,MAX(0,$E1346-MAX(0,SUMIFS(Тех_Движение!$G$2:$G$5111,Тех_Движение!$D$2:$D$5111,$C1346,Тех_Движение!$B$2:$B$5111,"&lt;="&amp;K$3)-$F1346)))</f>
        <v>#VALUE!</v>
      </c>
      <c r="L1346" s="21" t="e">
        <f>IF(OR($B1346="",L$3&lt;$D1346+Настройки!$B$7),0,MAX(0,$E1346-MAX(0,SUMIFS(Тех_Движение!$G$2:$G$5111,Тех_Движение!$D$2:$D$5111,$C1346,Тех_Движение!$B$2:$B$5111,"&lt;="&amp;L$3)-$F1346)))</f>
        <v>#VALUE!</v>
      </c>
      <c r="M1346" s="21" t="e">
        <f>IF(OR($B1346="",M$3&lt;$D1346+Настройки!$B$7),0,MAX(0,$E1346-MAX(0,SUMIFS(Тех_Движение!$G$2:$G$5111,Тех_Движение!$D$2:$D$5111,$C1346,Тех_Движение!$B$2:$B$5111,"&lt;="&amp;M$3)-$F1346)))</f>
        <v>#VALUE!</v>
      </c>
      <c r="N1346" s="21" t="e">
        <f>IF(OR($B1346="",N$3&lt;$D1346+Настройки!$B$7),0,MAX(0,$E1346-MAX(0,SUMIFS(Тех_Движение!$G$2:$G$5111,Тех_Движение!$D$2:$D$5111,$C1346,Тех_Движение!$B$2:$B$5111,"&lt;="&amp;N$3)-$F1346)))</f>
        <v>#VALUE!</v>
      </c>
      <c r="O1346" s="21" t="e">
        <f>IF(OR($B1346="",O$3&lt;$D1346+Настройки!$B$7),0,MAX(0,$E1346-MAX(0,SUMIFS(Тех_Движение!$G$2:$G$5111,Тех_Движение!$D$2:$D$5111,$C1346,Тех_Движение!$B$2:$B$5111,"&lt;="&amp;O$3)-$F1346)))</f>
        <v>#VALUE!</v>
      </c>
      <c r="P1346" s="21" t="e">
        <f>IF(OR($B1346="",P$3&lt;$D1346+Настройки!$B$7),0,MAX(0,$E1346-MAX(0,SUMIFS(Тех_Движение!$G$2:$G$5111,Тех_Движение!$D$2:$D$5111,$C1346,Тех_Движение!$B$2:$B$5111,"&lt;="&amp;P$3)-$F1346)))</f>
        <v>#VALUE!</v>
      </c>
      <c r="Q1346" s="21" t="e">
        <f>IF(OR($B1346="",Q$3&lt;$D1346+Настройки!$B$7),0,MAX(0,$E1346-MAX(0,SUMIFS(Тех_Движение!$G$2:$G$5111,Тех_Движение!$D$2:$D$5111,$C1346,Тех_Движение!$B$2:$B$5111,"&lt;="&amp;Q$3)-$F1346)))</f>
        <v>#VALUE!</v>
      </c>
      <c r="R1346" s="21" t="str">
        <f t="shared" si="61"/>
        <v/>
      </c>
      <c r="S1346" s="23" t="str">
        <f>IF($B1346="","",VLOOKUP($C1346,Настройки!$A$11:$L$17,9,FALSE))</f>
        <v/>
      </c>
      <c r="T1346" s="23" t="str">
        <f t="shared" si="62"/>
        <v/>
      </c>
    </row>
    <row r="1347" spans="1:20" x14ac:dyDescent="0.3">
      <c r="A1347" s="20">
        <f>Тех_Движение!$A$1344</f>
        <v>1343</v>
      </c>
      <c r="B1347" s="20" t="str">
        <f>IF(Тех_Движение!$F$1344&gt;0,Тех_Движение!$I$1344,"")</f>
        <v/>
      </c>
      <c r="C1347" s="20" t="str">
        <f>IF($B1347="","",Тех_Движение!$D$1344)</f>
        <v/>
      </c>
      <c r="D1347" s="9" t="str">
        <f>IF($B1347="","",Тех_Движение!$B$1344)</f>
        <v/>
      </c>
      <c r="E1347" s="21" t="str">
        <f>IF($B1347="","",Тех_Движение!$F$1344)</f>
        <v/>
      </c>
      <c r="F1347" s="21" t="str">
        <f>IF($B1347="","",SUMIFS($E$5:$E1346,$C$5:$C1346,$C1347))</f>
        <v/>
      </c>
      <c r="G1347" s="21" t="str">
        <f>IF($B1347="","",MAX(0,$E1347-MAX(0,SUMIFS(Тех_Движение!$G$2:$G$5111,Тех_Движение!$D$2:$D$5111,$C1347,Тех_Движение!$B$2:$B$5111,"&lt;="&amp;Настройки!$B$5-1)-$F1347)))</f>
        <v/>
      </c>
      <c r="H1347" s="21" t="str">
        <f>IF($B1347="","",IF(AND($D1347&gt;=Настройки!$B$5,$D1347&lt;=Настройки!$B$6),$E1347,0))</f>
        <v/>
      </c>
      <c r="I1347" s="21" t="str">
        <f t="shared" si="60"/>
        <v/>
      </c>
      <c r="J1347" s="21" t="str">
        <f>IF($B1347="","",MAX(0,$E1347-MAX(0,SUMIFS(Тех_Движение!$G$2:$G$5111,Тех_Движение!$D$2:$D$5111,$C1347,Тех_Движение!$B$2:$B$5111,"&lt;="&amp;Настройки!$B$6)-$F1347)))</f>
        <v/>
      </c>
      <c r="K1347" s="21" t="e">
        <f>IF(OR($B1347="",K$3&lt;$D1347+Настройки!$B$7),0,MAX(0,$E1347-MAX(0,SUMIFS(Тех_Движение!$G$2:$G$5111,Тех_Движение!$D$2:$D$5111,$C1347,Тех_Движение!$B$2:$B$5111,"&lt;="&amp;K$3)-$F1347)))</f>
        <v>#VALUE!</v>
      </c>
      <c r="L1347" s="21" t="e">
        <f>IF(OR($B1347="",L$3&lt;$D1347+Настройки!$B$7),0,MAX(0,$E1347-MAX(0,SUMIFS(Тех_Движение!$G$2:$G$5111,Тех_Движение!$D$2:$D$5111,$C1347,Тех_Движение!$B$2:$B$5111,"&lt;="&amp;L$3)-$F1347)))</f>
        <v>#VALUE!</v>
      </c>
      <c r="M1347" s="21" t="e">
        <f>IF(OR($B1347="",M$3&lt;$D1347+Настройки!$B$7),0,MAX(0,$E1347-MAX(0,SUMIFS(Тех_Движение!$G$2:$G$5111,Тех_Движение!$D$2:$D$5111,$C1347,Тех_Движение!$B$2:$B$5111,"&lt;="&amp;M$3)-$F1347)))</f>
        <v>#VALUE!</v>
      </c>
      <c r="N1347" s="21" t="e">
        <f>IF(OR($B1347="",N$3&lt;$D1347+Настройки!$B$7),0,MAX(0,$E1347-MAX(0,SUMIFS(Тех_Движение!$G$2:$G$5111,Тех_Движение!$D$2:$D$5111,$C1347,Тех_Движение!$B$2:$B$5111,"&lt;="&amp;N$3)-$F1347)))</f>
        <v>#VALUE!</v>
      </c>
      <c r="O1347" s="21" t="e">
        <f>IF(OR($B1347="",O$3&lt;$D1347+Настройки!$B$7),0,MAX(0,$E1347-MAX(0,SUMIFS(Тех_Движение!$G$2:$G$5111,Тех_Движение!$D$2:$D$5111,$C1347,Тех_Движение!$B$2:$B$5111,"&lt;="&amp;O$3)-$F1347)))</f>
        <v>#VALUE!</v>
      </c>
      <c r="P1347" s="21" t="e">
        <f>IF(OR($B1347="",P$3&lt;$D1347+Настройки!$B$7),0,MAX(0,$E1347-MAX(0,SUMIFS(Тех_Движение!$G$2:$G$5111,Тех_Движение!$D$2:$D$5111,$C1347,Тех_Движение!$B$2:$B$5111,"&lt;="&amp;P$3)-$F1347)))</f>
        <v>#VALUE!</v>
      </c>
      <c r="Q1347" s="21" t="e">
        <f>IF(OR($B1347="",Q$3&lt;$D1347+Настройки!$B$7),0,MAX(0,$E1347-MAX(0,SUMIFS(Тех_Движение!$G$2:$G$5111,Тех_Движение!$D$2:$D$5111,$C1347,Тех_Движение!$B$2:$B$5111,"&lt;="&amp;Q$3)-$F1347)))</f>
        <v>#VALUE!</v>
      </c>
      <c r="R1347" s="21" t="str">
        <f t="shared" si="61"/>
        <v/>
      </c>
      <c r="S1347" s="23" t="str">
        <f>IF($B1347="","",VLOOKUP($C1347,Настройки!$A$11:$L$17,9,FALSE))</f>
        <v/>
      </c>
      <c r="T1347" s="23" t="str">
        <f t="shared" si="62"/>
        <v/>
      </c>
    </row>
    <row r="1348" spans="1:20" x14ac:dyDescent="0.3">
      <c r="A1348" s="20">
        <f>Тех_Движение!$A$1345</f>
        <v>1344</v>
      </c>
      <c r="B1348" s="20" t="str">
        <f>IF(Тех_Движение!$F$1345&gt;0,Тех_Движение!$I$1345,"")</f>
        <v/>
      </c>
      <c r="C1348" s="20" t="str">
        <f>IF($B1348="","",Тех_Движение!$D$1345)</f>
        <v/>
      </c>
      <c r="D1348" s="9" t="str">
        <f>IF($B1348="","",Тех_Движение!$B$1345)</f>
        <v/>
      </c>
      <c r="E1348" s="21" t="str">
        <f>IF($B1348="","",Тех_Движение!$F$1345)</f>
        <v/>
      </c>
      <c r="F1348" s="21" t="str">
        <f>IF($B1348="","",SUMIFS($E$5:$E1347,$C$5:$C1347,$C1348))</f>
        <v/>
      </c>
      <c r="G1348" s="21" t="str">
        <f>IF($B1348="","",MAX(0,$E1348-MAX(0,SUMIFS(Тех_Движение!$G$2:$G$5111,Тех_Движение!$D$2:$D$5111,$C1348,Тех_Движение!$B$2:$B$5111,"&lt;="&amp;Настройки!$B$5-1)-$F1348)))</f>
        <v/>
      </c>
      <c r="H1348" s="21" t="str">
        <f>IF($B1348="","",IF(AND($D1348&gt;=Настройки!$B$5,$D1348&lt;=Настройки!$B$6),$E1348,0))</f>
        <v/>
      </c>
      <c r="I1348" s="21" t="str">
        <f t="shared" si="60"/>
        <v/>
      </c>
      <c r="J1348" s="21" t="str">
        <f>IF($B1348="","",MAX(0,$E1348-MAX(0,SUMIFS(Тех_Движение!$G$2:$G$5111,Тех_Движение!$D$2:$D$5111,$C1348,Тех_Движение!$B$2:$B$5111,"&lt;="&amp;Настройки!$B$6)-$F1348)))</f>
        <v/>
      </c>
      <c r="K1348" s="21" t="e">
        <f>IF(OR($B1348="",K$3&lt;$D1348+Настройки!$B$7),0,MAX(0,$E1348-MAX(0,SUMIFS(Тех_Движение!$G$2:$G$5111,Тех_Движение!$D$2:$D$5111,$C1348,Тех_Движение!$B$2:$B$5111,"&lt;="&amp;K$3)-$F1348)))</f>
        <v>#VALUE!</v>
      </c>
      <c r="L1348" s="21" t="e">
        <f>IF(OR($B1348="",L$3&lt;$D1348+Настройки!$B$7),0,MAX(0,$E1348-MAX(0,SUMIFS(Тех_Движение!$G$2:$G$5111,Тех_Движение!$D$2:$D$5111,$C1348,Тех_Движение!$B$2:$B$5111,"&lt;="&amp;L$3)-$F1348)))</f>
        <v>#VALUE!</v>
      </c>
      <c r="M1348" s="21" t="e">
        <f>IF(OR($B1348="",M$3&lt;$D1348+Настройки!$B$7),0,MAX(0,$E1348-MAX(0,SUMIFS(Тех_Движение!$G$2:$G$5111,Тех_Движение!$D$2:$D$5111,$C1348,Тех_Движение!$B$2:$B$5111,"&lt;="&amp;M$3)-$F1348)))</f>
        <v>#VALUE!</v>
      </c>
      <c r="N1348" s="21" t="e">
        <f>IF(OR($B1348="",N$3&lt;$D1348+Настройки!$B$7),0,MAX(0,$E1348-MAX(0,SUMIFS(Тех_Движение!$G$2:$G$5111,Тех_Движение!$D$2:$D$5111,$C1348,Тех_Движение!$B$2:$B$5111,"&lt;="&amp;N$3)-$F1348)))</f>
        <v>#VALUE!</v>
      </c>
      <c r="O1348" s="21" t="e">
        <f>IF(OR($B1348="",O$3&lt;$D1348+Настройки!$B$7),0,MAX(0,$E1348-MAX(0,SUMIFS(Тех_Движение!$G$2:$G$5111,Тех_Движение!$D$2:$D$5111,$C1348,Тех_Движение!$B$2:$B$5111,"&lt;="&amp;O$3)-$F1348)))</f>
        <v>#VALUE!</v>
      </c>
      <c r="P1348" s="21" t="e">
        <f>IF(OR($B1348="",P$3&lt;$D1348+Настройки!$B$7),0,MAX(0,$E1348-MAX(0,SUMIFS(Тех_Движение!$G$2:$G$5111,Тех_Движение!$D$2:$D$5111,$C1348,Тех_Движение!$B$2:$B$5111,"&lt;="&amp;P$3)-$F1348)))</f>
        <v>#VALUE!</v>
      </c>
      <c r="Q1348" s="21" t="e">
        <f>IF(OR($B1348="",Q$3&lt;$D1348+Настройки!$B$7),0,MAX(0,$E1348-MAX(0,SUMIFS(Тех_Движение!$G$2:$G$5111,Тех_Движение!$D$2:$D$5111,$C1348,Тех_Движение!$B$2:$B$5111,"&lt;="&amp;Q$3)-$F1348)))</f>
        <v>#VALUE!</v>
      </c>
      <c r="R1348" s="21" t="str">
        <f t="shared" si="61"/>
        <v/>
      </c>
      <c r="S1348" s="23" t="str">
        <f>IF($B1348="","",VLOOKUP($C1348,Настройки!$A$11:$L$17,9,FALSE))</f>
        <v/>
      </c>
      <c r="T1348" s="23" t="str">
        <f t="shared" si="62"/>
        <v/>
      </c>
    </row>
    <row r="1349" spans="1:20" x14ac:dyDescent="0.3">
      <c r="A1349" s="20">
        <f>Тех_Движение!$A$1346</f>
        <v>1345</v>
      </c>
      <c r="B1349" s="20" t="str">
        <f>IF(Тех_Движение!$F$1346&gt;0,Тех_Движение!$I$1346,"")</f>
        <v/>
      </c>
      <c r="C1349" s="20" t="str">
        <f>IF($B1349="","",Тех_Движение!$D$1346)</f>
        <v/>
      </c>
      <c r="D1349" s="9" t="str">
        <f>IF($B1349="","",Тех_Движение!$B$1346)</f>
        <v/>
      </c>
      <c r="E1349" s="21" t="str">
        <f>IF($B1349="","",Тех_Движение!$F$1346)</f>
        <v/>
      </c>
      <c r="F1349" s="21" t="str">
        <f>IF($B1349="","",SUMIFS($E$5:$E1348,$C$5:$C1348,$C1349))</f>
        <v/>
      </c>
      <c r="G1349" s="21" t="str">
        <f>IF($B1349="","",MAX(0,$E1349-MAX(0,SUMIFS(Тех_Движение!$G$2:$G$5111,Тех_Движение!$D$2:$D$5111,$C1349,Тех_Движение!$B$2:$B$5111,"&lt;="&amp;Настройки!$B$5-1)-$F1349)))</f>
        <v/>
      </c>
      <c r="H1349" s="21" t="str">
        <f>IF($B1349="","",IF(AND($D1349&gt;=Настройки!$B$5,$D1349&lt;=Настройки!$B$6),$E1349,0))</f>
        <v/>
      </c>
      <c r="I1349" s="21" t="str">
        <f t="shared" ref="I1349:I1412" si="63">IF($B1349="","",$G1349+$H1349-$J1349)</f>
        <v/>
      </c>
      <c r="J1349" s="21" t="str">
        <f>IF($B1349="","",MAX(0,$E1349-MAX(0,SUMIFS(Тех_Движение!$G$2:$G$5111,Тех_Движение!$D$2:$D$5111,$C1349,Тех_Движение!$B$2:$B$5111,"&lt;="&amp;Настройки!$B$6)-$F1349)))</f>
        <v/>
      </c>
      <c r="K1349" s="21" t="e">
        <f>IF(OR($B1349="",K$3&lt;$D1349+Настройки!$B$7),0,MAX(0,$E1349-MAX(0,SUMIFS(Тех_Движение!$G$2:$G$5111,Тех_Движение!$D$2:$D$5111,$C1349,Тех_Движение!$B$2:$B$5111,"&lt;="&amp;K$3)-$F1349)))</f>
        <v>#VALUE!</v>
      </c>
      <c r="L1349" s="21" t="e">
        <f>IF(OR($B1349="",L$3&lt;$D1349+Настройки!$B$7),0,MAX(0,$E1349-MAX(0,SUMIFS(Тех_Движение!$G$2:$G$5111,Тех_Движение!$D$2:$D$5111,$C1349,Тех_Движение!$B$2:$B$5111,"&lt;="&amp;L$3)-$F1349)))</f>
        <v>#VALUE!</v>
      </c>
      <c r="M1349" s="21" t="e">
        <f>IF(OR($B1349="",M$3&lt;$D1349+Настройки!$B$7),0,MAX(0,$E1349-MAX(0,SUMIFS(Тех_Движение!$G$2:$G$5111,Тех_Движение!$D$2:$D$5111,$C1349,Тех_Движение!$B$2:$B$5111,"&lt;="&amp;M$3)-$F1349)))</f>
        <v>#VALUE!</v>
      </c>
      <c r="N1349" s="21" t="e">
        <f>IF(OR($B1349="",N$3&lt;$D1349+Настройки!$B$7),0,MAX(0,$E1349-MAX(0,SUMIFS(Тех_Движение!$G$2:$G$5111,Тех_Движение!$D$2:$D$5111,$C1349,Тех_Движение!$B$2:$B$5111,"&lt;="&amp;N$3)-$F1349)))</f>
        <v>#VALUE!</v>
      </c>
      <c r="O1349" s="21" t="e">
        <f>IF(OR($B1349="",O$3&lt;$D1349+Настройки!$B$7),0,MAX(0,$E1349-MAX(0,SUMIFS(Тех_Движение!$G$2:$G$5111,Тех_Движение!$D$2:$D$5111,$C1349,Тех_Движение!$B$2:$B$5111,"&lt;="&amp;O$3)-$F1349)))</f>
        <v>#VALUE!</v>
      </c>
      <c r="P1349" s="21" t="e">
        <f>IF(OR($B1349="",P$3&lt;$D1349+Настройки!$B$7),0,MAX(0,$E1349-MAX(0,SUMIFS(Тех_Движение!$G$2:$G$5111,Тех_Движение!$D$2:$D$5111,$C1349,Тех_Движение!$B$2:$B$5111,"&lt;="&amp;P$3)-$F1349)))</f>
        <v>#VALUE!</v>
      </c>
      <c r="Q1349" s="21" t="e">
        <f>IF(OR($B1349="",Q$3&lt;$D1349+Настройки!$B$7),0,MAX(0,$E1349-MAX(0,SUMIFS(Тех_Движение!$G$2:$G$5111,Тех_Движение!$D$2:$D$5111,$C1349,Тех_Движение!$B$2:$B$5111,"&lt;="&amp;Q$3)-$F1349)))</f>
        <v>#VALUE!</v>
      </c>
      <c r="R1349" s="21" t="str">
        <f t="shared" ref="R1349:R1412" si="64">IF($B1349="","",SUM($K1349:$Q1349))</f>
        <v/>
      </c>
      <c r="S1349" s="23" t="str">
        <f>IF($B1349="","",VLOOKUP($C1349,Настройки!$A$11:$L$17,9,FALSE))</f>
        <v/>
      </c>
      <c r="T1349" s="23" t="str">
        <f t="shared" ref="T1349:T1412" si="65">IF($B1349="","",$R1349*$S1349)</f>
        <v/>
      </c>
    </row>
    <row r="1350" spans="1:20" x14ac:dyDescent="0.3">
      <c r="A1350" s="20">
        <f>Тех_Движение!$A$1347</f>
        <v>1346</v>
      </c>
      <c r="B1350" s="20" t="str">
        <f>IF(Тех_Движение!$F$1347&gt;0,Тех_Движение!$I$1347,"")</f>
        <v/>
      </c>
      <c r="C1350" s="20" t="str">
        <f>IF($B1350="","",Тех_Движение!$D$1347)</f>
        <v/>
      </c>
      <c r="D1350" s="9" t="str">
        <f>IF($B1350="","",Тех_Движение!$B$1347)</f>
        <v/>
      </c>
      <c r="E1350" s="21" t="str">
        <f>IF($B1350="","",Тех_Движение!$F$1347)</f>
        <v/>
      </c>
      <c r="F1350" s="21" t="str">
        <f>IF($B1350="","",SUMIFS($E$5:$E1349,$C$5:$C1349,$C1350))</f>
        <v/>
      </c>
      <c r="G1350" s="21" t="str">
        <f>IF($B1350="","",MAX(0,$E1350-MAX(0,SUMIFS(Тех_Движение!$G$2:$G$5111,Тех_Движение!$D$2:$D$5111,$C1350,Тех_Движение!$B$2:$B$5111,"&lt;="&amp;Настройки!$B$5-1)-$F1350)))</f>
        <v/>
      </c>
      <c r="H1350" s="21" t="str">
        <f>IF($B1350="","",IF(AND($D1350&gt;=Настройки!$B$5,$D1350&lt;=Настройки!$B$6),$E1350,0))</f>
        <v/>
      </c>
      <c r="I1350" s="21" t="str">
        <f t="shared" si="63"/>
        <v/>
      </c>
      <c r="J1350" s="21" t="str">
        <f>IF($B1350="","",MAX(0,$E1350-MAX(0,SUMIFS(Тех_Движение!$G$2:$G$5111,Тех_Движение!$D$2:$D$5111,$C1350,Тех_Движение!$B$2:$B$5111,"&lt;="&amp;Настройки!$B$6)-$F1350)))</f>
        <v/>
      </c>
      <c r="K1350" s="21" t="e">
        <f>IF(OR($B1350="",K$3&lt;$D1350+Настройки!$B$7),0,MAX(0,$E1350-MAX(0,SUMIFS(Тех_Движение!$G$2:$G$5111,Тех_Движение!$D$2:$D$5111,$C1350,Тех_Движение!$B$2:$B$5111,"&lt;="&amp;K$3)-$F1350)))</f>
        <v>#VALUE!</v>
      </c>
      <c r="L1350" s="21" t="e">
        <f>IF(OR($B1350="",L$3&lt;$D1350+Настройки!$B$7),0,MAX(0,$E1350-MAX(0,SUMIFS(Тех_Движение!$G$2:$G$5111,Тех_Движение!$D$2:$D$5111,$C1350,Тех_Движение!$B$2:$B$5111,"&lt;="&amp;L$3)-$F1350)))</f>
        <v>#VALUE!</v>
      </c>
      <c r="M1350" s="21" t="e">
        <f>IF(OR($B1350="",M$3&lt;$D1350+Настройки!$B$7),0,MAX(0,$E1350-MAX(0,SUMIFS(Тех_Движение!$G$2:$G$5111,Тех_Движение!$D$2:$D$5111,$C1350,Тех_Движение!$B$2:$B$5111,"&lt;="&amp;M$3)-$F1350)))</f>
        <v>#VALUE!</v>
      </c>
      <c r="N1350" s="21" t="e">
        <f>IF(OR($B1350="",N$3&lt;$D1350+Настройки!$B$7),0,MAX(0,$E1350-MAX(0,SUMIFS(Тех_Движение!$G$2:$G$5111,Тех_Движение!$D$2:$D$5111,$C1350,Тех_Движение!$B$2:$B$5111,"&lt;="&amp;N$3)-$F1350)))</f>
        <v>#VALUE!</v>
      </c>
      <c r="O1350" s="21" t="e">
        <f>IF(OR($B1350="",O$3&lt;$D1350+Настройки!$B$7),0,MAX(0,$E1350-MAX(0,SUMIFS(Тех_Движение!$G$2:$G$5111,Тех_Движение!$D$2:$D$5111,$C1350,Тех_Движение!$B$2:$B$5111,"&lt;="&amp;O$3)-$F1350)))</f>
        <v>#VALUE!</v>
      </c>
      <c r="P1350" s="21" t="e">
        <f>IF(OR($B1350="",P$3&lt;$D1350+Настройки!$B$7),0,MAX(0,$E1350-MAX(0,SUMIFS(Тех_Движение!$G$2:$G$5111,Тех_Движение!$D$2:$D$5111,$C1350,Тех_Движение!$B$2:$B$5111,"&lt;="&amp;P$3)-$F1350)))</f>
        <v>#VALUE!</v>
      </c>
      <c r="Q1350" s="21" t="e">
        <f>IF(OR($B1350="",Q$3&lt;$D1350+Настройки!$B$7),0,MAX(0,$E1350-MAX(0,SUMIFS(Тех_Движение!$G$2:$G$5111,Тех_Движение!$D$2:$D$5111,$C1350,Тех_Движение!$B$2:$B$5111,"&lt;="&amp;Q$3)-$F1350)))</f>
        <v>#VALUE!</v>
      </c>
      <c r="R1350" s="21" t="str">
        <f t="shared" si="64"/>
        <v/>
      </c>
      <c r="S1350" s="23" t="str">
        <f>IF($B1350="","",VLOOKUP($C1350,Настройки!$A$11:$L$17,9,FALSE))</f>
        <v/>
      </c>
      <c r="T1350" s="23" t="str">
        <f t="shared" si="65"/>
        <v/>
      </c>
    </row>
    <row r="1351" spans="1:20" x14ac:dyDescent="0.3">
      <c r="A1351" s="20">
        <f>Тех_Движение!$A$1348</f>
        <v>1347</v>
      </c>
      <c r="B1351" s="20" t="str">
        <f>IF(Тех_Движение!$F$1348&gt;0,Тех_Движение!$I$1348,"")</f>
        <v/>
      </c>
      <c r="C1351" s="20" t="str">
        <f>IF($B1351="","",Тех_Движение!$D$1348)</f>
        <v/>
      </c>
      <c r="D1351" s="9" t="str">
        <f>IF($B1351="","",Тех_Движение!$B$1348)</f>
        <v/>
      </c>
      <c r="E1351" s="21" t="str">
        <f>IF($B1351="","",Тех_Движение!$F$1348)</f>
        <v/>
      </c>
      <c r="F1351" s="21" t="str">
        <f>IF($B1351="","",SUMIFS($E$5:$E1350,$C$5:$C1350,$C1351))</f>
        <v/>
      </c>
      <c r="G1351" s="21" t="str">
        <f>IF($B1351="","",MAX(0,$E1351-MAX(0,SUMIFS(Тех_Движение!$G$2:$G$5111,Тех_Движение!$D$2:$D$5111,$C1351,Тех_Движение!$B$2:$B$5111,"&lt;="&amp;Настройки!$B$5-1)-$F1351)))</f>
        <v/>
      </c>
      <c r="H1351" s="21" t="str">
        <f>IF($B1351="","",IF(AND($D1351&gt;=Настройки!$B$5,$D1351&lt;=Настройки!$B$6),$E1351,0))</f>
        <v/>
      </c>
      <c r="I1351" s="21" t="str">
        <f t="shared" si="63"/>
        <v/>
      </c>
      <c r="J1351" s="21" t="str">
        <f>IF($B1351="","",MAX(0,$E1351-MAX(0,SUMIFS(Тех_Движение!$G$2:$G$5111,Тех_Движение!$D$2:$D$5111,$C1351,Тех_Движение!$B$2:$B$5111,"&lt;="&amp;Настройки!$B$6)-$F1351)))</f>
        <v/>
      </c>
      <c r="K1351" s="21" t="e">
        <f>IF(OR($B1351="",K$3&lt;$D1351+Настройки!$B$7),0,MAX(0,$E1351-MAX(0,SUMIFS(Тех_Движение!$G$2:$G$5111,Тех_Движение!$D$2:$D$5111,$C1351,Тех_Движение!$B$2:$B$5111,"&lt;="&amp;K$3)-$F1351)))</f>
        <v>#VALUE!</v>
      </c>
      <c r="L1351" s="21" t="e">
        <f>IF(OR($B1351="",L$3&lt;$D1351+Настройки!$B$7),0,MAX(0,$E1351-MAX(0,SUMIFS(Тех_Движение!$G$2:$G$5111,Тех_Движение!$D$2:$D$5111,$C1351,Тех_Движение!$B$2:$B$5111,"&lt;="&amp;L$3)-$F1351)))</f>
        <v>#VALUE!</v>
      </c>
      <c r="M1351" s="21" t="e">
        <f>IF(OR($B1351="",M$3&lt;$D1351+Настройки!$B$7),0,MAX(0,$E1351-MAX(0,SUMIFS(Тех_Движение!$G$2:$G$5111,Тех_Движение!$D$2:$D$5111,$C1351,Тех_Движение!$B$2:$B$5111,"&lt;="&amp;M$3)-$F1351)))</f>
        <v>#VALUE!</v>
      </c>
      <c r="N1351" s="21" t="e">
        <f>IF(OR($B1351="",N$3&lt;$D1351+Настройки!$B$7),0,MAX(0,$E1351-MAX(0,SUMIFS(Тех_Движение!$G$2:$G$5111,Тех_Движение!$D$2:$D$5111,$C1351,Тех_Движение!$B$2:$B$5111,"&lt;="&amp;N$3)-$F1351)))</f>
        <v>#VALUE!</v>
      </c>
      <c r="O1351" s="21" t="e">
        <f>IF(OR($B1351="",O$3&lt;$D1351+Настройки!$B$7),0,MAX(0,$E1351-MAX(0,SUMIFS(Тех_Движение!$G$2:$G$5111,Тех_Движение!$D$2:$D$5111,$C1351,Тех_Движение!$B$2:$B$5111,"&lt;="&amp;O$3)-$F1351)))</f>
        <v>#VALUE!</v>
      </c>
      <c r="P1351" s="21" t="e">
        <f>IF(OR($B1351="",P$3&lt;$D1351+Настройки!$B$7),0,MAX(0,$E1351-MAX(0,SUMIFS(Тех_Движение!$G$2:$G$5111,Тех_Движение!$D$2:$D$5111,$C1351,Тех_Движение!$B$2:$B$5111,"&lt;="&amp;P$3)-$F1351)))</f>
        <v>#VALUE!</v>
      </c>
      <c r="Q1351" s="21" t="e">
        <f>IF(OR($B1351="",Q$3&lt;$D1351+Настройки!$B$7),0,MAX(0,$E1351-MAX(0,SUMIFS(Тех_Движение!$G$2:$G$5111,Тех_Движение!$D$2:$D$5111,$C1351,Тех_Движение!$B$2:$B$5111,"&lt;="&amp;Q$3)-$F1351)))</f>
        <v>#VALUE!</v>
      </c>
      <c r="R1351" s="21" t="str">
        <f t="shared" si="64"/>
        <v/>
      </c>
      <c r="S1351" s="23" t="str">
        <f>IF($B1351="","",VLOOKUP($C1351,Настройки!$A$11:$L$17,9,FALSE))</f>
        <v/>
      </c>
      <c r="T1351" s="23" t="str">
        <f t="shared" si="65"/>
        <v/>
      </c>
    </row>
    <row r="1352" spans="1:20" x14ac:dyDescent="0.3">
      <c r="A1352" s="20">
        <f>Тех_Движение!$A$1349</f>
        <v>1348</v>
      </c>
      <c r="B1352" s="20" t="str">
        <f>IF(Тех_Движение!$F$1349&gt;0,Тех_Движение!$I$1349,"")</f>
        <v/>
      </c>
      <c r="C1352" s="20" t="str">
        <f>IF($B1352="","",Тех_Движение!$D$1349)</f>
        <v/>
      </c>
      <c r="D1352" s="9" t="str">
        <f>IF($B1352="","",Тех_Движение!$B$1349)</f>
        <v/>
      </c>
      <c r="E1352" s="21" t="str">
        <f>IF($B1352="","",Тех_Движение!$F$1349)</f>
        <v/>
      </c>
      <c r="F1352" s="21" t="str">
        <f>IF($B1352="","",SUMIFS($E$5:$E1351,$C$5:$C1351,$C1352))</f>
        <v/>
      </c>
      <c r="G1352" s="21" t="str">
        <f>IF($B1352="","",MAX(0,$E1352-MAX(0,SUMIFS(Тех_Движение!$G$2:$G$5111,Тех_Движение!$D$2:$D$5111,$C1352,Тех_Движение!$B$2:$B$5111,"&lt;="&amp;Настройки!$B$5-1)-$F1352)))</f>
        <v/>
      </c>
      <c r="H1352" s="21" t="str">
        <f>IF($B1352="","",IF(AND($D1352&gt;=Настройки!$B$5,$D1352&lt;=Настройки!$B$6),$E1352,0))</f>
        <v/>
      </c>
      <c r="I1352" s="21" t="str">
        <f t="shared" si="63"/>
        <v/>
      </c>
      <c r="J1352" s="21" t="str">
        <f>IF($B1352="","",MAX(0,$E1352-MAX(0,SUMIFS(Тех_Движение!$G$2:$G$5111,Тех_Движение!$D$2:$D$5111,$C1352,Тех_Движение!$B$2:$B$5111,"&lt;="&amp;Настройки!$B$6)-$F1352)))</f>
        <v/>
      </c>
      <c r="K1352" s="21" t="e">
        <f>IF(OR($B1352="",K$3&lt;$D1352+Настройки!$B$7),0,MAX(0,$E1352-MAX(0,SUMIFS(Тех_Движение!$G$2:$G$5111,Тех_Движение!$D$2:$D$5111,$C1352,Тех_Движение!$B$2:$B$5111,"&lt;="&amp;K$3)-$F1352)))</f>
        <v>#VALUE!</v>
      </c>
      <c r="L1352" s="21" t="e">
        <f>IF(OR($B1352="",L$3&lt;$D1352+Настройки!$B$7),0,MAX(0,$E1352-MAX(0,SUMIFS(Тех_Движение!$G$2:$G$5111,Тех_Движение!$D$2:$D$5111,$C1352,Тех_Движение!$B$2:$B$5111,"&lt;="&amp;L$3)-$F1352)))</f>
        <v>#VALUE!</v>
      </c>
      <c r="M1352" s="21" t="e">
        <f>IF(OR($B1352="",M$3&lt;$D1352+Настройки!$B$7),0,MAX(0,$E1352-MAX(0,SUMIFS(Тех_Движение!$G$2:$G$5111,Тех_Движение!$D$2:$D$5111,$C1352,Тех_Движение!$B$2:$B$5111,"&lt;="&amp;M$3)-$F1352)))</f>
        <v>#VALUE!</v>
      </c>
      <c r="N1352" s="21" t="e">
        <f>IF(OR($B1352="",N$3&lt;$D1352+Настройки!$B$7),0,MAX(0,$E1352-MAX(0,SUMIFS(Тех_Движение!$G$2:$G$5111,Тех_Движение!$D$2:$D$5111,$C1352,Тех_Движение!$B$2:$B$5111,"&lt;="&amp;N$3)-$F1352)))</f>
        <v>#VALUE!</v>
      </c>
      <c r="O1352" s="21" t="e">
        <f>IF(OR($B1352="",O$3&lt;$D1352+Настройки!$B$7),0,MAX(0,$E1352-MAX(0,SUMIFS(Тех_Движение!$G$2:$G$5111,Тех_Движение!$D$2:$D$5111,$C1352,Тех_Движение!$B$2:$B$5111,"&lt;="&amp;O$3)-$F1352)))</f>
        <v>#VALUE!</v>
      </c>
      <c r="P1352" s="21" t="e">
        <f>IF(OR($B1352="",P$3&lt;$D1352+Настройки!$B$7),0,MAX(0,$E1352-MAX(0,SUMIFS(Тех_Движение!$G$2:$G$5111,Тех_Движение!$D$2:$D$5111,$C1352,Тех_Движение!$B$2:$B$5111,"&lt;="&amp;P$3)-$F1352)))</f>
        <v>#VALUE!</v>
      </c>
      <c r="Q1352" s="21" t="e">
        <f>IF(OR($B1352="",Q$3&lt;$D1352+Настройки!$B$7),0,MAX(0,$E1352-MAX(0,SUMIFS(Тех_Движение!$G$2:$G$5111,Тех_Движение!$D$2:$D$5111,$C1352,Тех_Движение!$B$2:$B$5111,"&lt;="&amp;Q$3)-$F1352)))</f>
        <v>#VALUE!</v>
      </c>
      <c r="R1352" s="21" t="str">
        <f t="shared" si="64"/>
        <v/>
      </c>
      <c r="S1352" s="23" t="str">
        <f>IF($B1352="","",VLOOKUP($C1352,Настройки!$A$11:$L$17,9,FALSE))</f>
        <v/>
      </c>
      <c r="T1352" s="23" t="str">
        <f t="shared" si="65"/>
        <v/>
      </c>
    </row>
    <row r="1353" spans="1:20" x14ac:dyDescent="0.3">
      <c r="A1353" s="20">
        <f>Тех_Движение!$A$1350</f>
        <v>1349</v>
      </c>
      <c r="B1353" s="20" t="str">
        <f>IF(Тех_Движение!$F$1350&gt;0,Тех_Движение!$I$1350,"")</f>
        <v/>
      </c>
      <c r="C1353" s="20" t="str">
        <f>IF($B1353="","",Тех_Движение!$D$1350)</f>
        <v/>
      </c>
      <c r="D1353" s="9" t="str">
        <f>IF($B1353="","",Тех_Движение!$B$1350)</f>
        <v/>
      </c>
      <c r="E1353" s="21" t="str">
        <f>IF($B1353="","",Тех_Движение!$F$1350)</f>
        <v/>
      </c>
      <c r="F1353" s="21" t="str">
        <f>IF($B1353="","",SUMIFS($E$5:$E1352,$C$5:$C1352,$C1353))</f>
        <v/>
      </c>
      <c r="G1353" s="21" t="str">
        <f>IF($B1353="","",MAX(0,$E1353-MAX(0,SUMIFS(Тех_Движение!$G$2:$G$5111,Тех_Движение!$D$2:$D$5111,$C1353,Тех_Движение!$B$2:$B$5111,"&lt;="&amp;Настройки!$B$5-1)-$F1353)))</f>
        <v/>
      </c>
      <c r="H1353" s="21" t="str">
        <f>IF($B1353="","",IF(AND($D1353&gt;=Настройки!$B$5,$D1353&lt;=Настройки!$B$6),$E1353,0))</f>
        <v/>
      </c>
      <c r="I1353" s="21" t="str">
        <f t="shared" si="63"/>
        <v/>
      </c>
      <c r="J1353" s="21" t="str">
        <f>IF($B1353="","",MAX(0,$E1353-MAX(0,SUMIFS(Тех_Движение!$G$2:$G$5111,Тех_Движение!$D$2:$D$5111,$C1353,Тех_Движение!$B$2:$B$5111,"&lt;="&amp;Настройки!$B$6)-$F1353)))</f>
        <v/>
      </c>
      <c r="K1353" s="21" t="e">
        <f>IF(OR($B1353="",K$3&lt;$D1353+Настройки!$B$7),0,MAX(0,$E1353-MAX(0,SUMIFS(Тех_Движение!$G$2:$G$5111,Тех_Движение!$D$2:$D$5111,$C1353,Тех_Движение!$B$2:$B$5111,"&lt;="&amp;K$3)-$F1353)))</f>
        <v>#VALUE!</v>
      </c>
      <c r="L1353" s="21" t="e">
        <f>IF(OR($B1353="",L$3&lt;$D1353+Настройки!$B$7),0,MAX(0,$E1353-MAX(0,SUMIFS(Тех_Движение!$G$2:$G$5111,Тех_Движение!$D$2:$D$5111,$C1353,Тех_Движение!$B$2:$B$5111,"&lt;="&amp;L$3)-$F1353)))</f>
        <v>#VALUE!</v>
      </c>
      <c r="M1353" s="21" t="e">
        <f>IF(OR($B1353="",M$3&lt;$D1353+Настройки!$B$7),0,MAX(0,$E1353-MAX(0,SUMIFS(Тех_Движение!$G$2:$G$5111,Тех_Движение!$D$2:$D$5111,$C1353,Тех_Движение!$B$2:$B$5111,"&lt;="&amp;M$3)-$F1353)))</f>
        <v>#VALUE!</v>
      </c>
      <c r="N1353" s="21" t="e">
        <f>IF(OR($B1353="",N$3&lt;$D1353+Настройки!$B$7),0,MAX(0,$E1353-MAX(0,SUMIFS(Тех_Движение!$G$2:$G$5111,Тех_Движение!$D$2:$D$5111,$C1353,Тех_Движение!$B$2:$B$5111,"&lt;="&amp;N$3)-$F1353)))</f>
        <v>#VALUE!</v>
      </c>
      <c r="O1353" s="21" t="e">
        <f>IF(OR($B1353="",O$3&lt;$D1353+Настройки!$B$7),0,MAX(0,$E1353-MAX(0,SUMIFS(Тех_Движение!$G$2:$G$5111,Тех_Движение!$D$2:$D$5111,$C1353,Тех_Движение!$B$2:$B$5111,"&lt;="&amp;O$3)-$F1353)))</f>
        <v>#VALUE!</v>
      </c>
      <c r="P1353" s="21" t="e">
        <f>IF(OR($B1353="",P$3&lt;$D1353+Настройки!$B$7),0,MAX(0,$E1353-MAX(0,SUMIFS(Тех_Движение!$G$2:$G$5111,Тех_Движение!$D$2:$D$5111,$C1353,Тех_Движение!$B$2:$B$5111,"&lt;="&amp;P$3)-$F1353)))</f>
        <v>#VALUE!</v>
      </c>
      <c r="Q1353" s="21" t="e">
        <f>IF(OR($B1353="",Q$3&lt;$D1353+Настройки!$B$7),0,MAX(0,$E1353-MAX(0,SUMIFS(Тех_Движение!$G$2:$G$5111,Тех_Движение!$D$2:$D$5111,$C1353,Тех_Движение!$B$2:$B$5111,"&lt;="&amp;Q$3)-$F1353)))</f>
        <v>#VALUE!</v>
      </c>
      <c r="R1353" s="21" t="str">
        <f t="shared" si="64"/>
        <v/>
      </c>
      <c r="S1353" s="23" t="str">
        <f>IF($B1353="","",VLOOKUP($C1353,Настройки!$A$11:$L$17,9,FALSE))</f>
        <v/>
      </c>
      <c r="T1353" s="23" t="str">
        <f t="shared" si="65"/>
        <v/>
      </c>
    </row>
    <row r="1354" spans="1:20" x14ac:dyDescent="0.3">
      <c r="A1354" s="20">
        <f>Тех_Движение!$A$1351</f>
        <v>1350</v>
      </c>
      <c r="B1354" s="20" t="str">
        <f>IF(Тех_Движение!$F$1351&gt;0,Тех_Движение!$I$1351,"")</f>
        <v/>
      </c>
      <c r="C1354" s="20" t="str">
        <f>IF($B1354="","",Тех_Движение!$D$1351)</f>
        <v/>
      </c>
      <c r="D1354" s="9" t="str">
        <f>IF($B1354="","",Тех_Движение!$B$1351)</f>
        <v/>
      </c>
      <c r="E1354" s="21" t="str">
        <f>IF($B1354="","",Тех_Движение!$F$1351)</f>
        <v/>
      </c>
      <c r="F1354" s="21" t="str">
        <f>IF($B1354="","",SUMIFS($E$5:$E1353,$C$5:$C1353,$C1354))</f>
        <v/>
      </c>
      <c r="G1354" s="21" t="str">
        <f>IF($B1354="","",MAX(0,$E1354-MAX(0,SUMIFS(Тех_Движение!$G$2:$G$5111,Тех_Движение!$D$2:$D$5111,$C1354,Тех_Движение!$B$2:$B$5111,"&lt;="&amp;Настройки!$B$5-1)-$F1354)))</f>
        <v/>
      </c>
      <c r="H1354" s="21" t="str">
        <f>IF($B1354="","",IF(AND($D1354&gt;=Настройки!$B$5,$D1354&lt;=Настройки!$B$6),$E1354,0))</f>
        <v/>
      </c>
      <c r="I1354" s="21" t="str">
        <f t="shared" si="63"/>
        <v/>
      </c>
      <c r="J1354" s="21" t="str">
        <f>IF($B1354="","",MAX(0,$E1354-MAX(0,SUMIFS(Тех_Движение!$G$2:$G$5111,Тех_Движение!$D$2:$D$5111,$C1354,Тех_Движение!$B$2:$B$5111,"&lt;="&amp;Настройки!$B$6)-$F1354)))</f>
        <v/>
      </c>
      <c r="K1354" s="21" t="e">
        <f>IF(OR($B1354="",K$3&lt;$D1354+Настройки!$B$7),0,MAX(0,$E1354-MAX(0,SUMIFS(Тех_Движение!$G$2:$G$5111,Тех_Движение!$D$2:$D$5111,$C1354,Тех_Движение!$B$2:$B$5111,"&lt;="&amp;K$3)-$F1354)))</f>
        <v>#VALUE!</v>
      </c>
      <c r="L1354" s="21" t="e">
        <f>IF(OR($B1354="",L$3&lt;$D1354+Настройки!$B$7),0,MAX(0,$E1354-MAX(0,SUMIFS(Тех_Движение!$G$2:$G$5111,Тех_Движение!$D$2:$D$5111,$C1354,Тех_Движение!$B$2:$B$5111,"&lt;="&amp;L$3)-$F1354)))</f>
        <v>#VALUE!</v>
      </c>
      <c r="M1354" s="21" t="e">
        <f>IF(OR($B1354="",M$3&lt;$D1354+Настройки!$B$7),0,MAX(0,$E1354-MAX(0,SUMIFS(Тех_Движение!$G$2:$G$5111,Тех_Движение!$D$2:$D$5111,$C1354,Тех_Движение!$B$2:$B$5111,"&lt;="&amp;M$3)-$F1354)))</f>
        <v>#VALUE!</v>
      </c>
      <c r="N1354" s="21" t="e">
        <f>IF(OR($B1354="",N$3&lt;$D1354+Настройки!$B$7),0,MAX(0,$E1354-MAX(0,SUMIFS(Тех_Движение!$G$2:$G$5111,Тех_Движение!$D$2:$D$5111,$C1354,Тех_Движение!$B$2:$B$5111,"&lt;="&amp;N$3)-$F1354)))</f>
        <v>#VALUE!</v>
      </c>
      <c r="O1354" s="21" t="e">
        <f>IF(OR($B1354="",O$3&lt;$D1354+Настройки!$B$7),0,MAX(0,$E1354-MAX(0,SUMIFS(Тех_Движение!$G$2:$G$5111,Тех_Движение!$D$2:$D$5111,$C1354,Тех_Движение!$B$2:$B$5111,"&lt;="&amp;O$3)-$F1354)))</f>
        <v>#VALUE!</v>
      </c>
      <c r="P1354" s="21" t="e">
        <f>IF(OR($B1354="",P$3&lt;$D1354+Настройки!$B$7),0,MAX(0,$E1354-MAX(0,SUMIFS(Тех_Движение!$G$2:$G$5111,Тех_Движение!$D$2:$D$5111,$C1354,Тех_Движение!$B$2:$B$5111,"&lt;="&amp;P$3)-$F1354)))</f>
        <v>#VALUE!</v>
      </c>
      <c r="Q1354" s="21" t="e">
        <f>IF(OR($B1354="",Q$3&lt;$D1354+Настройки!$B$7),0,MAX(0,$E1354-MAX(0,SUMIFS(Тех_Движение!$G$2:$G$5111,Тех_Движение!$D$2:$D$5111,$C1354,Тех_Движение!$B$2:$B$5111,"&lt;="&amp;Q$3)-$F1354)))</f>
        <v>#VALUE!</v>
      </c>
      <c r="R1354" s="21" t="str">
        <f t="shared" si="64"/>
        <v/>
      </c>
      <c r="S1354" s="23" t="str">
        <f>IF($B1354="","",VLOOKUP($C1354,Настройки!$A$11:$L$17,9,FALSE))</f>
        <v/>
      </c>
      <c r="T1354" s="23" t="str">
        <f t="shared" si="65"/>
        <v/>
      </c>
    </row>
    <row r="1355" spans="1:20" x14ac:dyDescent="0.3">
      <c r="A1355" s="20">
        <f>Тех_Движение!$A$1352</f>
        <v>1351</v>
      </c>
      <c r="B1355" s="20" t="str">
        <f>IF(Тех_Движение!$F$1352&gt;0,Тех_Движение!$I$1352,"")</f>
        <v/>
      </c>
      <c r="C1355" s="20" t="str">
        <f>IF($B1355="","",Тех_Движение!$D$1352)</f>
        <v/>
      </c>
      <c r="D1355" s="9" t="str">
        <f>IF($B1355="","",Тех_Движение!$B$1352)</f>
        <v/>
      </c>
      <c r="E1355" s="21" t="str">
        <f>IF($B1355="","",Тех_Движение!$F$1352)</f>
        <v/>
      </c>
      <c r="F1355" s="21" t="str">
        <f>IF($B1355="","",SUMIFS($E$5:$E1354,$C$5:$C1354,$C1355))</f>
        <v/>
      </c>
      <c r="G1355" s="21" t="str">
        <f>IF($B1355="","",MAX(0,$E1355-MAX(0,SUMIFS(Тех_Движение!$G$2:$G$5111,Тех_Движение!$D$2:$D$5111,$C1355,Тех_Движение!$B$2:$B$5111,"&lt;="&amp;Настройки!$B$5-1)-$F1355)))</f>
        <v/>
      </c>
      <c r="H1355" s="21" t="str">
        <f>IF($B1355="","",IF(AND($D1355&gt;=Настройки!$B$5,$D1355&lt;=Настройки!$B$6),$E1355,0))</f>
        <v/>
      </c>
      <c r="I1355" s="21" t="str">
        <f t="shared" si="63"/>
        <v/>
      </c>
      <c r="J1355" s="21" t="str">
        <f>IF($B1355="","",MAX(0,$E1355-MAX(0,SUMIFS(Тех_Движение!$G$2:$G$5111,Тех_Движение!$D$2:$D$5111,$C1355,Тех_Движение!$B$2:$B$5111,"&lt;="&amp;Настройки!$B$6)-$F1355)))</f>
        <v/>
      </c>
      <c r="K1355" s="21" t="e">
        <f>IF(OR($B1355="",K$3&lt;$D1355+Настройки!$B$7),0,MAX(0,$E1355-MAX(0,SUMIFS(Тех_Движение!$G$2:$G$5111,Тех_Движение!$D$2:$D$5111,$C1355,Тех_Движение!$B$2:$B$5111,"&lt;="&amp;K$3)-$F1355)))</f>
        <v>#VALUE!</v>
      </c>
      <c r="L1355" s="21" t="e">
        <f>IF(OR($B1355="",L$3&lt;$D1355+Настройки!$B$7),0,MAX(0,$E1355-MAX(0,SUMIFS(Тех_Движение!$G$2:$G$5111,Тех_Движение!$D$2:$D$5111,$C1355,Тех_Движение!$B$2:$B$5111,"&lt;="&amp;L$3)-$F1355)))</f>
        <v>#VALUE!</v>
      </c>
      <c r="M1355" s="21" t="e">
        <f>IF(OR($B1355="",M$3&lt;$D1355+Настройки!$B$7),0,MAX(0,$E1355-MAX(0,SUMIFS(Тех_Движение!$G$2:$G$5111,Тех_Движение!$D$2:$D$5111,$C1355,Тех_Движение!$B$2:$B$5111,"&lt;="&amp;M$3)-$F1355)))</f>
        <v>#VALUE!</v>
      </c>
      <c r="N1355" s="21" t="e">
        <f>IF(OR($B1355="",N$3&lt;$D1355+Настройки!$B$7),0,MAX(0,$E1355-MAX(0,SUMIFS(Тех_Движение!$G$2:$G$5111,Тех_Движение!$D$2:$D$5111,$C1355,Тех_Движение!$B$2:$B$5111,"&lt;="&amp;N$3)-$F1355)))</f>
        <v>#VALUE!</v>
      </c>
      <c r="O1355" s="21" t="e">
        <f>IF(OR($B1355="",O$3&lt;$D1355+Настройки!$B$7),0,MAX(0,$E1355-MAX(0,SUMIFS(Тех_Движение!$G$2:$G$5111,Тех_Движение!$D$2:$D$5111,$C1355,Тех_Движение!$B$2:$B$5111,"&lt;="&amp;O$3)-$F1355)))</f>
        <v>#VALUE!</v>
      </c>
      <c r="P1355" s="21" t="e">
        <f>IF(OR($B1355="",P$3&lt;$D1355+Настройки!$B$7),0,MAX(0,$E1355-MAX(0,SUMIFS(Тех_Движение!$G$2:$G$5111,Тех_Движение!$D$2:$D$5111,$C1355,Тех_Движение!$B$2:$B$5111,"&lt;="&amp;P$3)-$F1355)))</f>
        <v>#VALUE!</v>
      </c>
      <c r="Q1355" s="21" t="e">
        <f>IF(OR($B1355="",Q$3&lt;$D1355+Настройки!$B$7),0,MAX(0,$E1355-MAX(0,SUMIFS(Тех_Движение!$G$2:$G$5111,Тех_Движение!$D$2:$D$5111,$C1355,Тех_Движение!$B$2:$B$5111,"&lt;="&amp;Q$3)-$F1355)))</f>
        <v>#VALUE!</v>
      </c>
      <c r="R1355" s="21" t="str">
        <f t="shared" si="64"/>
        <v/>
      </c>
      <c r="S1355" s="23" t="str">
        <f>IF($B1355="","",VLOOKUP($C1355,Настройки!$A$11:$L$17,9,FALSE))</f>
        <v/>
      </c>
      <c r="T1355" s="23" t="str">
        <f t="shared" si="65"/>
        <v/>
      </c>
    </row>
    <row r="1356" spans="1:20" x14ac:dyDescent="0.3">
      <c r="A1356" s="20">
        <f>Тех_Движение!$A$1353</f>
        <v>1352</v>
      </c>
      <c r="B1356" s="20" t="str">
        <f>IF(Тех_Движение!$F$1353&gt;0,Тех_Движение!$I$1353,"")</f>
        <v/>
      </c>
      <c r="C1356" s="20" t="str">
        <f>IF($B1356="","",Тех_Движение!$D$1353)</f>
        <v/>
      </c>
      <c r="D1356" s="9" t="str">
        <f>IF($B1356="","",Тех_Движение!$B$1353)</f>
        <v/>
      </c>
      <c r="E1356" s="21" t="str">
        <f>IF($B1356="","",Тех_Движение!$F$1353)</f>
        <v/>
      </c>
      <c r="F1356" s="21" t="str">
        <f>IF($B1356="","",SUMIFS($E$5:$E1355,$C$5:$C1355,$C1356))</f>
        <v/>
      </c>
      <c r="G1356" s="21" t="str">
        <f>IF($B1356="","",MAX(0,$E1356-MAX(0,SUMIFS(Тех_Движение!$G$2:$G$5111,Тех_Движение!$D$2:$D$5111,$C1356,Тех_Движение!$B$2:$B$5111,"&lt;="&amp;Настройки!$B$5-1)-$F1356)))</f>
        <v/>
      </c>
      <c r="H1356" s="21" t="str">
        <f>IF($B1356="","",IF(AND($D1356&gt;=Настройки!$B$5,$D1356&lt;=Настройки!$B$6),$E1356,0))</f>
        <v/>
      </c>
      <c r="I1356" s="21" t="str">
        <f t="shared" si="63"/>
        <v/>
      </c>
      <c r="J1356" s="21" t="str">
        <f>IF($B1356="","",MAX(0,$E1356-MAX(0,SUMIFS(Тех_Движение!$G$2:$G$5111,Тех_Движение!$D$2:$D$5111,$C1356,Тех_Движение!$B$2:$B$5111,"&lt;="&amp;Настройки!$B$6)-$F1356)))</f>
        <v/>
      </c>
      <c r="K1356" s="21" t="e">
        <f>IF(OR($B1356="",K$3&lt;$D1356+Настройки!$B$7),0,MAX(0,$E1356-MAX(0,SUMIFS(Тех_Движение!$G$2:$G$5111,Тех_Движение!$D$2:$D$5111,$C1356,Тех_Движение!$B$2:$B$5111,"&lt;="&amp;K$3)-$F1356)))</f>
        <v>#VALUE!</v>
      </c>
      <c r="L1356" s="21" t="e">
        <f>IF(OR($B1356="",L$3&lt;$D1356+Настройки!$B$7),0,MAX(0,$E1356-MAX(0,SUMIFS(Тех_Движение!$G$2:$G$5111,Тех_Движение!$D$2:$D$5111,$C1356,Тех_Движение!$B$2:$B$5111,"&lt;="&amp;L$3)-$F1356)))</f>
        <v>#VALUE!</v>
      </c>
      <c r="M1356" s="21" t="e">
        <f>IF(OR($B1356="",M$3&lt;$D1356+Настройки!$B$7),0,MAX(0,$E1356-MAX(0,SUMIFS(Тех_Движение!$G$2:$G$5111,Тех_Движение!$D$2:$D$5111,$C1356,Тех_Движение!$B$2:$B$5111,"&lt;="&amp;M$3)-$F1356)))</f>
        <v>#VALUE!</v>
      </c>
      <c r="N1356" s="21" t="e">
        <f>IF(OR($B1356="",N$3&lt;$D1356+Настройки!$B$7),0,MAX(0,$E1356-MAX(0,SUMIFS(Тех_Движение!$G$2:$G$5111,Тех_Движение!$D$2:$D$5111,$C1356,Тех_Движение!$B$2:$B$5111,"&lt;="&amp;N$3)-$F1356)))</f>
        <v>#VALUE!</v>
      </c>
      <c r="O1356" s="21" t="e">
        <f>IF(OR($B1356="",O$3&lt;$D1356+Настройки!$B$7),0,MAX(0,$E1356-MAX(0,SUMIFS(Тех_Движение!$G$2:$G$5111,Тех_Движение!$D$2:$D$5111,$C1356,Тех_Движение!$B$2:$B$5111,"&lt;="&amp;O$3)-$F1356)))</f>
        <v>#VALUE!</v>
      </c>
      <c r="P1356" s="21" t="e">
        <f>IF(OR($B1356="",P$3&lt;$D1356+Настройки!$B$7),0,MAX(0,$E1356-MAX(0,SUMIFS(Тех_Движение!$G$2:$G$5111,Тех_Движение!$D$2:$D$5111,$C1356,Тех_Движение!$B$2:$B$5111,"&lt;="&amp;P$3)-$F1356)))</f>
        <v>#VALUE!</v>
      </c>
      <c r="Q1356" s="21" t="e">
        <f>IF(OR($B1356="",Q$3&lt;$D1356+Настройки!$B$7),0,MAX(0,$E1356-MAX(0,SUMIFS(Тех_Движение!$G$2:$G$5111,Тех_Движение!$D$2:$D$5111,$C1356,Тех_Движение!$B$2:$B$5111,"&lt;="&amp;Q$3)-$F1356)))</f>
        <v>#VALUE!</v>
      </c>
      <c r="R1356" s="21" t="str">
        <f t="shared" si="64"/>
        <v/>
      </c>
      <c r="S1356" s="23" t="str">
        <f>IF($B1356="","",VLOOKUP($C1356,Настройки!$A$11:$L$17,9,FALSE))</f>
        <v/>
      </c>
      <c r="T1356" s="23" t="str">
        <f t="shared" si="65"/>
        <v/>
      </c>
    </row>
    <row r="1357" spans="1:20" x14ac:dyDescent="0.3">
      <c r="A1357" s="20">
        <f>Тех_Движение!$A$1354</f>
        <v>1353</v>
      </c>
      <c r="B1357" s="20" t="str">
        <f>IF(Тех_Движение!$F$1354&gt;0,Тех_Движение!$I$1354,"")</f>
        <v/>
      </c>
      <c r="C1357" s="20" t="str">
        <f>IF($B1357="","",Тех_Движение!$D$1354)</f>
        <v/>
      </c>
      <c r="D1357" s="9" t="str">
        <f>IF($B1357="","",Тех_Движение!$B$1354)</f>
        <v/>
      </c>
      <c r="E1357" s="21" t="str">
        <f>IF($B1357="","",Тех_Движение!$F$1354)</f>
        <v/>
      </c>
      <c r="F1357" s="21" t="str">
        <f>IF($B1357="","",SUMIFS($E$5:$E1356,$C$5:$C1356,$C1357))</f>
        <v/>
      </c>
      <c r="G1357" s="21" t="str">
        <f>IF($B1357="","",MAX(0,$E1357-MAX(0,SUMIFS(Тех_Движение!$G$2:$G$5111,Тех_Движение!$D$2:$D$5111,$C1357,Тех_Движение!$B$2:$B$5111,"&lt;="&amp;Настройки!$B$5-1)-$F1357)))</f>
        <v/>
      </c>
      <c r="H1357" s="21" t="str">
        <f>IF($B1357="","",IF(AND($D1357&gt;=Настройки!$B$5,$D1357&lt;=Настройки!$B$6),$E1357,0))</f>
        <v/>
      </c>
      <c r="I1357" s="21" t="str">
        <f t="shared" si="63"/>
        <v/>
      </c>
      <c r="J1357" s="21" t="str">
        <f>IF($B1357="","",MAX(0,$E1357-MAX(0,SUMIFS(Тех_Движение!$G$2:$G$5111,Тех_Движение!$D$2:$D$5111,$C1357,Тех_Движение!$B$2:$B$5111,"&lt;="&amp;Настройки!$B$6)-$F1357)))</f>
        <v/>
      </c>
      <c r="K1357" s="21" t="e">
        <f>IF(OR($B1357="",K$3&lt;$D1357+Настройки!$B$7),0,MAX(0,$E1357-MAX(0,SUMIFS(Тех_Движение!$G$2:$G$5111,Тех_Движение!$D$2:$D$5111,$C1357,Тех_Движение!$B$2:$B$5111,"&lt;="&amp;K$3)-$F1357)))</f>
        <v>#VALUE!</v>
      </c>
      <c r="L1357" s="21" t="e">
        <f>IF(OR($B1357="",L$3&lt;$D1357+Настройки!$B$7),0,MAX(0,$E1357-MAX(0,SUMIFS(Тех_Движение!$G$2:$G$5111,Тех_Движение!$D$2:$D$5111,$C1357,Тех_Движение!$B$2:$B$5111,"&lt;="&amp;L$3)-$F1357)))</f>
        <v>#VALUE!</v>
      </c>
      <c r="M1357" s="21" t="e">
        <f>IF(OR($B1357="",M$3&lt;$D1357+Настройки!$B$7),0,MAX(0,$E1357-MAX(0,SUMIFS(Тех_Движение!$G$2:$G$5111,Тех_Движение!$D$2:$D$5111,$C1357,Тех_Движение!$B$2:$B$5111,"&lt;="&amp;M$3)-$F1357)))</f>
        <v>#VALUE!</v>
      </c>
      <c r="N1357" s="21" t="e">
        <f>IF(OR($B1357="",N$3&lt;$D1357+Настройки!$B$7),0,MAX(0,$E1357-MAX(0,SUMIFS(Тех_Движение!$G$2:$G$5111,Тех_Движение!$D$2:$D$5111,$C1357,Тех_Движение!$B$2:$B$5111,"&lt;="&amp;N$3)-$F1357)))</f>
        <v>#VALUE!</v>
      </c>
      <c r="O1357" s="21" t="e">
        <f>IF(OR($B1357="",O$3&lt;$D1357+Настройки!$B$7),0,MAX(0,$E1357-MAX(0,SUMIFS(Тех_Движение!$G$2:$G$5111,Тех_Движение!$D$2:$D$5111,$C1357,Тех_Движение!$B$2:$B$5111,"&lt;="&amp;O$3)-$F1357)))</f>
        <v>#VALUE!</v>
      </c>
      <c r="P1357" s="21" t="e">
        <f>IF(OR($B1357="",P$3&lt;$D1357+Настройки!$B$7),0,MAX(0,$E1357-MAX(0,SUMIFS(Тех_Движение!$G$2:$G$5111,Тех_Движение!$D$2:$D$5111,$C1357,Тех_Движение!$B$2:$B$5111,"&lt;="&amp;P$3)-$F1357)))</f>
        <v>#VALUE!</v>
      </c>
      <c r="Q1357" s="21" t="e">
        <f>IF(OR($B1357="",Q$3&lt;$D1357+Настройки!$B$7),0,MAX(0,$E1357-MAX(0,SUMIFS(Тех_Движение!$G$2:$G$5111,Тех_Движение!$D$2:$D$5111,$C1357,Тех_Движение!$B$2:$B$5111,"&lt;="&amp;Q$3)-$F1357)))</f>
        <v>#VALUE!</v>
      </c>
      <c r="R1357" s="21" t="str">
        <f t="shared" si="64"/>
        <v/>
      </c>
      <c r="S1357" s="23" t="str">
        <f>IF($B1357="","",VLOOKUP($C1357,Настройки!$A$11:$L$17,9,FALSE))</f>
        <v/>
      </c>
      <c r="T1357" s="23" t="str">
        <f t="shared" si="65"/>
        <v/>
      </c>
    </row>
    <row r="1358" spans="1:20" x14ac:dyDescent="0.3">
      <c r="A1358" s="20">
        <f>Тех_Движение!$A$1355</f>
        <v>1354</v>
      </c>
      <c r="B1358" s="20" t="str">
        <f>IF(Тех_Движение!$F$1355&gt;0,Тех_Движение!$I$1355,"")</f>
        <v/>
      </c>
      <c r="C1358" s="20" t="str">
        <f>IF($B1358="","",Тех_Движение!$D$1355)</f>
        <v/>
      </c>
      <c r="D1358" s="9" t="str">
        <f>IF($B1358="","",Тех_Движение!$B$1355)</f>
        <v/>
      </c>
      <c r="E1358" s="21" t="str">
        <f>IF($B1358="","",Тех_Движение!$F$1355)</f>
        <v/>
      </c>
      <c r="F1358" s="21" t="str">
        <f>IF($B1358="","",SUMIFS($E$5:$E1357,$C$5:$C1357,$C1358))</f>
        <v/>
      </c>
      <c r="G1358" s="21" t="str">
        <f>IF($B1358="","",MAX(0,$E1358-MAX(0,SUMIFS(Тех_Движение!$G$2:$G$5111,Тех_Движение!$D$2:$D$5111,$C1358,Тех_Движение!$B$2:$B$5111,"&lt;="&amp;Настройки!$B$5-1)-$F1358)))</f>
        <v/>
      </c>
      <c r="H1358" s="21" t="str">
        <f>IF($B1358="","",IF(AND($D1358&gt;=Настройки!$B$5,$D1358&lt;=Настройки!$B$6),$E1358,0))</f>
        <v/>
      </c>
      <c r="I1358" s="21" t="str">
        <f t="shared" si="63"/>
        <v/>
      </c>
      <c r="J1358" s="21" t="str">
        <f>IF($B1358="","",MAX(0,$E1358-MAX(0,SUMIFS(Тех_Движение!$G$2:$G$5111,Тех_Движение!$D$2:$D$5111,$C1358,Тех_Движение!$B$2:$B$5111,"&lt;="&amp;Настройки!$B$6)-$F1358)))</f>
        <v/>
      </c>
      <c r="K1358" s="21" t="e">
        <f>IF(OR($B1358="",K$3&lt;$D1358+Настройки!$B$7),0,MAX(0,$E1358-MAX(0,SUMIFS(Тех_Движение!$G$2:$G$5111,Тех_Движение!$D$2:$D$5111,$C1358,Тех_Движение!$B$2:$B$5111,"&lt;="&amp;K$3)-$F1358)))</f>
        <v>#VALUE!</v>
      </c>
      <c r="L1358" s="21" t="e">
        <f>IF(OR($B1358="",L$3&lt;$D1358+Настройки!$B$7),0,MAX(0,$E1358-MAX(0,SUMIFS(Тех_Движение!$G$2:$G$5111,Тех_Движение!$D$2:$D$5111,$C1358,Тех_Движение!$B$2:$B$5111,"&lt;="&amp;L$3)-$F1358)))</f>
        <v>#VALUE!</v>
      </c>
      <c r="M1358" s="21" t="e">
        <f>IF(OR($B1358="",M$3&lt;$D1358+Настройки!$B$7),0,MAX(0,$E1358-MAX(0,SUMIFS(Тех_Движение!$G$2:$G$5111,Тех_Движение!$D$2:$D$5111,$C1358,Тех_Движение!$B$2:$B$5111,"&lt;="&amp;M$3)-$F1358)))</f>
        <v>#VALUE!</v>
      </c>
      <c r="N1358" s="21" t="e">
        <f>IF(OR($B1358="",N$3&lt;$D1358+Настройки!$B$7),0,MAX(0,$E1358-MAX(0,SUMIFS(Тех_Движение!$G$2:$G$5111,Тех_Движение!$D$2:$D$5111,$C1358,Тех_Движение!$B$2:$B$5111,"&lt;="&amp;N$3)-$F1358)))</f>
        <v>#VALUE!</v>
      </c>
      <c r="O1358" s="21" t="e">
        <f>IF(OR($B1358="",O$3&lt;$D1358+Настройки!$B$7),0,MAX(0,$E1358-MAX(0,SUMIFS(Тех_Движение!$G$2:$G$5111,Тех_Движение!$D$2:$D$5111,$C1358,Тех_Движение!$B$2:$B$5111,"&lt;="&amp;O$3)-$F1358)))</f>
        <v>#VALUE!</v>
      </c>
      <c r="P1358" s="21" t="e">
        <f>IF(OR($B1358="",P$3&lt;$D1358+Настройки!$B$7),0,MAX(0,$E1358-MAX(0,SUMIFS(Тех_Движение!$G$2:$G$5111,Тех_Движение!$D$2:$D$5111,$C1358,Тех_Движение!$B$2:$B$5111,"&lt;="&amp;P$3)-$F1358)))</f>
        <v>#VALUE!</v>
      </c>
      <c r="Q1358" s="21" t="e">
        <f>IF(OR($B1358="",Q$3&lt;$D1358+Настройки!$B$7),0,MAX(0,$E1358-MAX(0,SUMIFS(Тех_Движение!$G$2:$G$5111,Тех_Движение!$D$2:$D$5111,$C1358,Тех_Движение!$B$2:$B$5111,"&lt;="&amp;Q$3)-$F1358)))</f>
        <v>#VALUE!</v>
      </c>
      <c r="R1358" s="21" t="str">
        <f t="shared" si="64"/>
        <v/>
      </c>
      <c r="S1358" s="23" t="str">
        <f>IF($B1358="","",VLOOKUP($C1358,Настройки!$A$11:$L$17,9,FALSE))</f>
        <v/>
      </c>
      <c r="T1358" s="23" t="str">
        <f t="shared" si="65"/>
        <v/>
      </c>
    </row>
    <row r="1359" spans="1:20" x14ac:dyDescent="0.3">
      <c r="A1359" s="20">
        <f>Тех_Движение!$A$1356</f>
        <v>1355</v>
      </c>
      <c r="B1359" s="20" t="str">
        <f>IF(Тех_Движение!$F$1356&gt;0,Тех_Движение!$I$1356,"")</f>
        <v/>
      </c>
      <c r="C1359" s="20" t="str">
        <f>IF($B1359="","",Тех_Движение!$D$1356)</f>
        <v/>
      </c>
      <c r="D1359" s="9" t="str">
        <f>IF($B1359="","",Тех_Движение!$B$1356)</f>
        <v/>
      </c>
      <c r="E1359" s="21" t="str">
        <f>IF($B1359="","",Тех_Движение!$F$1356)</f>
        <v/>
      </c>
      <c r="F1359" s="21" t="str">
        <f>IF($B1359="","",SUMIFS($E$5:$E1358,$C$5:$C1358,$C1359))</f>
        <v/>
      </c>
      <c r="G1359" s="21" t="str">
        <f>IF($B1359="","",MAX(0,$E1359-MAX(0,SUMIFS(Тех_Движение!$G$2:$G$5111,Тех_Движение!$D$2:$D$5111,$C1359,Тех_Движение!$B$2:$B$5111,"&lt;="&amp;Настройки!$B$5-1)-$F1359)))</f>
        <v/>
      </c>
      <c r="H1359" s="21" t="str">
        <f>IF($B1359="","",IF(AND($D1359&gt;=Настройки!$B$5,$D1359&lt;=Настройки!$B$6),$E1359,0))</f>
        <v/>
      </c>
      <c r="I1359" s="21" t="str">
        <f t="shared" si="63"/>
        <v/>
      </c>
      <c r="J1359" s="21" t="str">
        <f>IF($B1359="","",MAX(0,$E1359-MAX(0,SUMIFS(Тех_Движение!$G$2:$G$5111,Тех_Движение!$D$2:$D$5111,$C1359,Тех_Движение!$B$2:$B$5111,"&lt;="&amp;Настройки!$B$6)-$F1359)))</f>
        <v/>
      </c>
      <c r="K1359" s="21" t="e">
        <f>IF(OR($B1359="",K$3&lt;$D1359+Настройки!$B$7),0,MAX(0,$E1359-MAX(0,SUMIFS(Тех_Движение!$G$2:$G$5111,Тех_Движение!$D$2:$D$5111,$C1359,Тех_Движение!$B$2:$B$5111,"&lt;="&amp;K$3)-$F1359)))</f>
        <v>#VALUE!</v>
      </c>
      <c r="L1359" s="21" t="e">
        <f>IF(OR($B1359="",L$3&lt;$D1359+Настройки!$B$7),0,MAX(0,$E1359-MAX(0,SUMIFS(Тех_Движение!$G$2:$G$5111,Тех_Движение!$D$2:$D$5111,$C1359,Тех_Движение!$B$2:$B$5111,"&lt;="&amp;L$3)-$F1359)))</f>
        <v>#VALUE!</v>
      </c>
      <c r="M1359" s="21" t="e">
        <f>IF(OR($B1359="",M$3&lt;$D1359+Настройки!$B$7),0,MAX(0,$E1359-MAX(0,SUMIFS(Тех_Движение!$G$2:$G$5111,Тех_Движение!$D$2:$D$5111,$C1359,Тех_Движение!$B$2:$B$5111,"&lt;="&amp;M$3)-$F1359)))</f>
        <v>#VALUE!</v>
      </c>
      <c r="N1359" s="21" t="e">
        <f>IF(OR($B1359="",N$3&lt;$D1359+Настройки!$B$7),0,MAX(0,$E1359-MAX(0,SUMIFS(Тех_Движение!$G$2:$G$5111,Тех_Движение!$D$2:$D$5111,$C1359,Тех_Движение!$B$2:$B$5111,"&lt;="&amp;N$3)-$F1359)))</f>
        <v>#VALUE!</v>
      </c>
      <c r="O1359" s="21" t="e">
        <f>IF(OR($B1359="",O$3&lt;$D1359+Настройки!$B$7),0,MAX(0,$E1359-MAX(0,SUMIFS(Тех_Движение!$G$2:$G$5111,Тех_Движение!$D$2:$D$5111,$C1359,Тех_Движение!$B$2:$B$5111,"&lt;="&amp;O$3)-$F1359)))</f>
        <v>#VALUE!</v>
      </c>
      <c r="P1359" s="21" t="e">
        <f>IF(OR($B1359="",P$3&lt;$D1359+Настройки!$B$7),0,MAX(0,$E1359-MAX(0,SUMIFS(Тех_Движение!$G$2:$G$5111,Тех_Движение!$D$2:$D$5111,$C1359,Тех_Движение!$B$2:$B$5111,"&lt;="&amp;P$3)-$F1359)))</f>
        <v>#VALUE!</v>
      </c>
      <c r="Q1359" s="21" t="e">
        <f>IF(OR($B1359="",Q$3&lt;$D1359+Настройки!$B$7),0,MAX(0,$E1359-MAX(0,SUMIFS(Тех_Движение!$G$2:$G$5111,Тех_Движение!$D$2:$D$5111,$C1359,Тех_Движение!$B$2:$B$5111,"&lt;="&amp;Q$3)-$F1359)))</f>
        <v>#VALUE!</v>
      </c>
      <c r="R1359" s="21" t="str">
        <f t="shared" si="64"/>
        <v/>
      </c>
      <c r="S1359" s="23" t="str">
        <f>IF($B1359="","",VLOOKUP($C1359,Настройки!$A$11:$L$17,9,FALSE))</f>
        <v/>
      </c>
      <c r="T1359" s="23" t="str">
        <f t="shared" si="65"/>
        <v/>
      </c>
    </row>
    <row r="1360" spans="1:20" x14ac:dyDescent="0.3">
      <c r="A1360" s="20">
        <f>Тех_Движение!$A$1357</f>
        <v>1356</v>
      </c>
      <c r="B1360" s="20" t="str">
        <f>IF(Тех_Движение!$F$1357&gt;0,Тех_Движение!$I$1357,"")</f>
        <v/>
      </c>
      <c r="C1360" s="20" t="str">
        <f>IF($B1360="","",Тех_Движение!$D$1357)</f>
        <v/>
      </c>
      <c r="D1360" s="9" t="str">
        <f>IF($B1360="","",Тех_Движение!$B$1357)</f>
        <v/>
      </c>
      <c r="E1360" s="21" t="str">
        <f>IF($B1360="","",Тех_Движение!$F$1357)</f>
        <v/>
      </c>
      <c r="F1360" s="21" t="str">
        <f>IF($B1360="","",SUMIFS($E$5:$E1359,$C$5:$C1359,$C1360))</f>
        <v/>
      </c>
      <c r="G1360" s="21" t="str">
        <f>IF($B1360="","",MAX(0,$E1360-MAX(0,SUMIFS(Тех_Движение!$G$2:$G$5111,Тех_Движение!$D$2:$D$5111,$C1360,Тех_Движение!$B$2:$B$5111,"&lt;="&amp;Настройки!$B$5-1)-$F1360)))</f>
        <v/>
      </c>
      <c r="H1360" s="21" t="str">
        <f>IF($B1360="","",IF(AND($D1360&gt;=Настройки!$B$5,$D1360&lt;=Настройки!$B$6),$E1360,0))</f>
        <v/>
      </c>
      <c r="I1360" s="21" t="str">
        <f t="shared" si="63"/>
        <v/>
      </c>
      <c r="J1360" s="21" t="str">
        <f>IF($B1360="","",MAX(0,$E1360-MAX(0,SUMIFS(Тех_Движение!$G$2:$G$5111,Тех_Движение!$D$2:$D$5111,$C1360,Тех_Движение!$B$2:$B$5111,"&lt;="&amp;Настройки!$B$6)-$F1360)))</f>
        <v/>
      </c>
      <c r="K1360" s="21" t="e">
        <f>IF(OR($B1360="",K$3&lt;$D1360+Настройки!$B$7),0,MAX(0,$E1360-MAX(0,SUMIFS(Тех_Движение!$G$2:$G$5111,Тех_Движение!$D$2:$D$5111,$C1360,Тех_Движение!$B$2:$B$5111,"&lt;="&amp;K$3)-$F1360)))</f>
        <v>#VALUE!</v>
      </c>
      <c r="L1360" s="21" t="e">
        <f>IF(OR($B1360="",L$3&lt;$D1360+Настройки!$B$7),0,MAX(0,$E1360-MAX(0,SUMIFS(Тех_Движение!$G$2:$G$5111,Тех_Движение!$D$2:$D$5111,$C1360,Тех_Движение!$B$2:$B$5111,"&lt;="&amp;L$3)-$F1360)))</f>
        <v>#VALUE!</v>
      </c>
      <c r="M1360" s="21" t="e">
        <f>IF(OR($B1360="",M$3&lt;$D1360+Настройки!$B$7),0,MAX(0,$E1360-MAX(0,SUMIFS(Тех_Движение!$G$2:$G$5111,Тех_Движение!$D$2:$D$5111,$C1360,Тех_Движение!$B$2:$B$5111,"&lt;="&amp;M$3)-$F1360)))</f>
        <v>#VALUE!</v>
      </c>
      <c r="N1360" s="21" t="e">
        <f>IF(OR($B1360="",N$3&lt;$D1360+Настройки!$B$7),0,MAX(0,$E1360-MAX(0,SUMIFS(Тех_Движение!$G$2:$G$5111,Тех_Движение!$D$2:$D$5111,$C1360,Тех_Движение!$B$2:$B$5111,"&lt;="&amp;N$3)-$F1360)))</f>
        <v>#VALUE!</v>
      </c>
      <c r="O1360" s="21" t="e">
        <f>IF(OR($B1360="",O$3&lt;$D1360+Настройки!$B$7),0,MAX(0,$E1360-MAX(0,SUMIFS(Тех_Движение!$G$2:$G$5111,Тех_Движение!$D$2:$D$5111,$C1360,Тех_Движение!$B$2:$B$5111,"&lt;="&amp;O$3)-$F1360)))</f>
        <v>#VALUE!</v>
      </c>
      <c r="P1360" s="21" t="e">
        <f>IF(OR($B1360="",P$3&lt;$D1360+Настройки!$B$7),0,MAX(0,$E1360-MAX(0,SUMIFS(Тех_Движение!$G$2:$G$5111,Тех_Движение!$D$2:$D$5111,$C1360,Тех_Движение!$B$2:$B$5111,"&lt;="&amp;P$3)-$F1360)))</f>
        <v>#VALUE!</v>
      </c>
      <c r="Q1360" s="21" t="e">
        <f>IF(OR($B1360="",Q$3&lt;$D1360+Настройки!$B$7),0,MAX(0,$E1360-MAX(0,SUMIFS(Тех_Движение!$G$2:$G$5111,Тех_Движение!$D$2:$D$5111,$C1360,Тех_Движение!$B$2:$B$5111,"&lt;="&amp;Q$3)-$F1360)))</f>
        <v>#VALUE!</v>
      </c>
      <c r="R1360" s="21" t="str">
        <f t="shared" si="64"/>
        <v/>
      </c>
      <c r="S1360" s="23" t="str">
        <f>IF($B1360="","",VLOOKUP($C1360,Настройки!$A$11:$L$17,9,FALSE))</f>
        <v/>
      </c>
      <c r="T1360" s="23" t="str">
        <f t="shared" si="65"/>
        <v/>
      </c>
    </row>
    <row r="1361" spans="1:20" x14ac:dyDescent="0.3">
      <c r="A1361" s="20">
        <f>Тех_Движение!$A$1358</f>
        <v>1357</v>
      </c>
      <c r="B1361" s="20" t="str">
        <f>IF(Тех_Движение!$F$1358&gt;0,Тех_Движение!$I$1358,"")</f>
        <v/>
      </c>
      <c r="C1361" s="20" t="str">
        <f>IF($B1361="","",Тех_Движение!$D$1358)</f>
        <v/>
      </c>
      <c r="D1361" s="9" t="str">
        <f>IF($B1361="","",Тех_Движение!$B$1358)</f>
        <v/>
      </c>
      <c r="E1361" s="21" t="str">
        <f>IF($B1361="","",Тех_Движение!$F$1358)</f>
        <v/>
      </c>
      <c r="F1361" s="21" t="str">
        <f>IF($B1361="","",SUMIFS($E$5:$E1360,$C$5:$C1360,$C1361))</f>
        <v/>
      </c>
      <c r="G1361" s="21" t="str">
        <f>IF($B1361="","",MAX(0,$E1361-MAX(0,SUMIFS(Тех_Движение!$G$2:$G$5111,Тех_Движение!$D$2:$D$5111,$C1361,Тех_Движение!$B$2:$B$5111,"&lt;="&amp;Настройки!$B$5-1)-$F1361)))</f>
        <v/>
      </c>
      <c r="H1361" s="21" t="str">
        <f>IF($B1361="","",IF(AND($D1361&gt;=Настройки!$B$5,$D1361&lt;=Настройки!$B$6),$E1361,0))</f>
        <v/>
      </c>
      <c r="I1361" s="21" t="str">
        <f t="shared" si="63"/>
        <v/>
      </c>
      <c r="J1361" s="21" t="str">
        <f>IF($B1361="","",MAX(0,$E1361-MAX(0,SUMIFS(Тех_Движение!$G$2:$G$5111,Тех_Движение!$D$2:$D$5111,$C1361,Тех_Движение!$B$2:$B$5111,"&lt;="&amp;Настройки!$B$6)-$F1361)))</f>
        <v/>
      </c>
      <c r="K1361" s="21" t="e">
        <f>IF(OR($B1361="",K$3&lt;$D1361+Настройки!$B$7),0,MAX(0,$E1361-MAX(0,SUMIFS(Тех_Движение!$G$2:$G$5111,Тех_Движение!$D$2:$D$5111,$C1361,Тех_Движение!$B$2:$B$5111,"&lt;="&amp;K$3)-$F1361)))</f>
        <v>#VALUE!</v>
      </c>
      <c r="L1361" s="21" t="e">
        <f>IF(OR($B1361="",L$3&lt;$D1361+Настройки!$B$7),0,MAX(0,$E1361-MAX(0,SUMIFS(Тех_Движение!$G$2:$G$5111,Тех_Движение!$D$2:$D$5111,$C1361,Тех_Движение!$B$2:$B$5111,"&lt;="&amp;L$3)-$F1361)))</f>
        <v>#VALUE!</v>
      </c>
      <c r="M1361" s="21" t="e">
        <f>IF(OR($B1361="",M$3&lt;$D1361+Настройки!$B$7),0,MAX(0,$E1361-MAX(0,SUMIFS(Тех_Движение!$G$2:$G$5111,Тех_Движение!$D$2:$D$5111,$C1361,Тех_Движение!$B$2:$B$5111,"&lt;="&amp;M$3)-$F1361)))</f>
        <v>#VALUE!</v>
      </c>
      <c r="N1361" s="21" t="e">
        <f>IF(OR($B1361="",N$3&lt;$D1361+Настройки!$B$7),0,MAX(0,$E1361-MAX(0,SUMIFS(Тех_Движение!$G$2:$G$5111,Тех_Движение!$D$2:$D$5111,$C1361,Тех_Движение!$B$2:$B$5111,"&lt;="&amp;N$3)-$F1361)))</f>
        <v>#VALUE!</v>
      </c>
      <c r="O1361" s="21" t="e">
        <f>IF(OR($B1361="",O$3&lt;$D1361+Настройки!$B$7),0,MAX(0,$E1361-MAX(0,SUMIFS(Тех_Движение!$G$2:$G$5111,Тех_Движение!$D$2:$D$5111,$C1361,Тех_Движение!$B$2:$B$5111,"&lt;="&amp;O$3)-$F1361)))</f>
        <v>#VALUE!</v>
      </c>
      <c r="P1361" s="21" t="e">
        <f>IF(OR($B1361="",P$3&lt;$D1361+Настройки!$B$7),0,MAX(0,$E1361-MAX(0,SUMIFS(Тех_Движение!$G$2:$G$5111,Тех_Движение!$D$2:$D$5111,$C1361,Тех_Движение!$B$2:$B$5111,"&lt;="&amp;P$3)-$F1361)))</f>
        <v>#VALUE!</v>
      </c>
      <c r="Q1361" s="21" t="e">
        <f>IF(OR($B1361="",Q$3&lt;$D1361+Настройки!$B$7),0,MAX(0,$E1361-MAX(0,SUMIFS(Тех_Движение!$G$2:$G$5111,Тех_Движение!$D$2:$D$5111,$C1361,Тех_Движение!$B$2:$B$5111,"&lt;="&amp;Q$3)-$F1361)))</f>
        <v>#VALUE!</v>
      </c>
      <c r="R1361" s="21" t="str">
        <f t="shared" si="64"/>
        <v/>
      </c>
      <c r="S1361" s="23" t="str">
        <f>IF($B1361="","",VLOOKUP($C1361,Настройки!$A$11:$L$17,9,FALSE))</f>
        <v/>
      </c>
      <c r="T1361" s="23" t="str">
        <f t="shared" si="65"/>
        <v/>
      </c>
    </row>
    <row r="1362" spans="1:20" x14ac:dyDescent="0.3">
      <c r="A1362" s="20">
        <f>Тех_Движение!$A$1359</f>
        <v>1358</v>
      </c>
      <c r="B1362" s="20" t="str">
        <f>IF(Тех_Движение!$F$1359&gt;0,Тех_Движение!$I$1359,"")</f>
        <v/>
      </c>
      <c r="C1362" s="20" t="str">
        <f>IF($B1362="","",Тех_Движение!$D$1359)</f>
        <v/>
      </c>
      <c r="D1362" s="9" t="str">
        <f>IF($B1362="","",Тех_Движение!$B$1359)</f>
        <v/>
      </c>
      <c r="E1362" s="21" t="str">
        <f>IF($B1362="","",Тех_Движение!$F$1359)</f>
        <v/>
      </c>
      <c r="F1362" s="21" t="str">
        <f>IF($B1362="","",SUMIFS($E$5:$E1361,$C$5:$C1361,$C1362))</f>
        <v/>
      </c>
      <c r="G1362" s="21" t="str">
        <f>IF($B1362="","",MAX(0,$E1362-MAX(0,SUMIFS(Тех_Движение!$G$2:$G$5111,Тех_Движение!$D$2:$D$5111,$C1362,Тех_Движение!$B$2:$B$5111,"&lt;="&amp;Настройки!$B$5-1)-$F1362)))</f>
        <v/>
      </c>
      <c r="H1362" s="21" t="str">
        <f>IF($B1362="","",IF(AND($D1362&gt;=Настройки!$B$5,$D1362&lt;=Настройки!$B$6),$E1362,0))</f>
        <v/>
      </c>
      <c r="I1362" s="21" t="str">
        <f t="shared" si="63"/>
        <v/>
      </c>
      <c r="J1362" s="21" t="str">
        <f>IF($B1362="","",MAX(0,$E1362-MAX(0,SUMIFS(Тех_Движение!$G$2:$G$5111,Тех_Движение!$D$2:$D$5111,$C1362,Тех_Движение!$B$2:$B$5111,"&lt;="&amp;Настройки!$B$6)-$F1362)))</f>
        <v/>
      </c>
      <c r="K1362" s="21" t="e">
        <f>IF(OR($B1362="",K$3&lt;$D1362+Настройки!$B$7),0,MAX(0,$E1362-MAX(0,SUMIFS(Тех_Движение!$G$2:$G$5111,Тех_Движение!$D$2:$D$5111,$C1362,Тех_Движение!$B$2:$B$5111,"&lt;="&amp;K$3)-$F1362)))</f>
        <v>#VALUE!</v>
      </c>
      <c r="L1362" s="21" t="e">
        <f>IF(OR($B1362="",L$3&lt;$D1362+Настройки!$B$7),0,MAX(0,$E1362-MAX(0,SUMIFS(Тех_Движение!$G$2:$G$5111,Тех_Движение!$D$2:$D$5111,$C1362,Тех_Движение!$B$2:$B$5111,"&lt;="&amp;L$3)-$F1362)))</f>
        <v>#VALUE!</v>
      </c>
      <c r="M1362" s="21" t="e">
        <f>IF(OR($B1362="",M$3&lt;$D1362+Настройки!$B$7),0,MAX(0,$E1362-MAX(0,SUMIFS(Тех_Движение!$G$2:$G$5111,Тех_Движение!$D$2:$D$5111,$C1362,Тех_Движение!$B$2:$B$5111,"&lt;="&amp;M$3)-$F1362)))</f>
        <v>#VALUE!</v>
      </c>
      <c r="N1362" s="21" t="e">
        <f>IF(OR($B1362="",N$3&lt;$D1362+Настройки!$B$7),0,MAX(0,$E1362-MAX(0,SUMIFS(Тех_Движение!$G$2:$G$5111,Тех_Движение!$D$2:$D$5111,$C1362,Тех_Движение!$B$2:$B$5111,"&lt;="&amp;N$3)-$F1362)))</f>
        <v>#VALUE!</v>
      </c>
      <c r="O1362" s="21" t="e">
        <f>IF(OR($B1362="",O$3&lt;$D1362+Настройки!$B$7),0,MAX(0,$E1362-MAX(0,SUMIFS(Тех_Движение!$G$2:$G$5111,Тех_Движение!$D$2:$D$5111,$C1362,Тех_Движение!$B$2:$B$5111,"&lt;="&amp;O$3)-$F1362)))</f>
        <v>#VALUE!</v>
      </c>
      <c r="P1362" s="21" t="e">
        <f>IF(OR($B1362="",P$3&lt;$D1362+Настройки!$B$7),0,MAX(0,$E1362-MAX(0,SUMIFS(Тех_Движение!$G$2:$G$5111,Тех_Движение!$D$2:$D$5111,$C1362,Тех_Движение!$B$2:$B$5111,"&lt;="&amp;P$3)-$F1362)))</f>
        <v>#VALUE!</v>
      </c>
      <c r="Q1362" s="21" t="e">
        <f>IF(OR($B1362="",Q$3&lt;$D1362+Настройки!$B$7),0,MAX(0,$E1362-MAX(0,SUMIFS(Тех_Движение!$G$2:$G$5111,Тех_Движение!$D$2:$D$5111,$C1362,Тех_Движение!$B$2:$B$5111,"&lt;="&amp;Q$3)-$F1362)))</f>
        <v>#VALUE!</v>
      </c>
      <c r="R1362" s="21" t="str">
        <f t="shared" si="64"/>
        <v/>
      </c>
      <c r="S1362" s="23" t="str">
        <f>IF($B1362="","",VLOOKUP($C1362,Настройки!$A$11:$L$17,9,FALSE))</f>
        <v/>
      </c>
      <c r="T1362" s="23" t="str">
        <f t="shared" si="65"/>
        <v/>
      </c>
    </row>
    <row r="1363" spans="1:20" x14ac:dyDescent="0.3">
      <c r="A1363" s="20">
        <f>Тех_Движение!$A$1360</f>
        <v>1359</v>
      </c>
      <c r="B1363" s="20" t="str">
        <f>IF(Тех_Движение!$F$1360&gt;0,Тех_Движение!$I$1360,"")</f>
        <v/>
      </c>
      <c r="C1363" s="20" t="str">
        <f>IF($B1363="","",Тех_Движение!$D$1360)</f>
        <v/>
      </c>
      <c r="D1363" s="9" t="str">
        <f>IF($B1363="","",Тех_Движение!$B$1360)</f>
        <v/>
      </c>
      <c r="E1363" s="21" t="str">
        <f>IF($B1363="","",Тех_Движение!$F$1360)</f>
        <v/>
      </c>
      <c r="F1363" s="21" t="str">
        <f>IF($B1363="","",SUMIFS($E$5:$E1362,$C$5:$C1362,$C1363))</f>
        <v/>
      </c>
      <c r="G1363" s="21" t="str">
        <f>IF($B1363="","",MAX(0,$E1363-MAX(0,SUMIFS(Тех_Движение!$G$2:$G$5111,Тех_Движение!$D$2:$D$5111,$C1363,Тех_Движение!$B$2:$B$5111,"&lt;="&amp;Настройки!$B$5-1)-$F1363)))</f>
        <v/>
      </c>
      <c r="H1363" s="21" t="str">
        <f>IF($B1363="","",IF(AND($D1363&gt;=Настройки!$B$5,$D1363&lt;=Настройки!$B$6),$E1363,0))</f>
        <v/>
      </c>
      <c r="I1363" s="21" t="str">
        <f t="shared" si="63"/>
        <v/>
      </c>
      <c r="J1363" s="21" t="str">
        <f>IF($B1363="","",MAX(0,$E1363-MAX(0,SUMIFS(Тех_Движение!$G$2:$G$5111,Тех_Движение!$D$2:$D$5111,$C1363,Тех_Движение!$B$2:$B$5111,"&lt;="&amp;Настройки!$B$6)-$F1363)))</f>
        <v/>
      </c>
      <c r="K1363" s="21" t="e">
        <f>IF(OR($B1363="",K$3&lt;$D1363+Настройки!$B$7),0,MAX(0,$E1363-MAX(0,SUMIFS(Тех_Движение!$G$2:$G$5111,Тех_Движение!$D$2:$D$5111,$C1363,Тех_Движение!$B$2:$B$5111,"&lt;="&amp;K$3)-$F1363)))</f>
        <v>#VALUE!</v>
      </c>
      <c r="L1363" s="21" t="e">
        <f>IF(OR($B1363="",L$3&lt;$D1363+Настройки!$B$7),0,MAX(0,$E1363-MAX(0,SUMIFS(Тех_Движение!$G$2:$G$5111,Тех_Движение!$D$2:$D$5111,$C1363,Тех_Движение!$B$2:$B$5111,"&lt;="&amp;L$3)-$F1363)))</f>
        <v>#VALUE!</v>
      </c>
      <c r="M1363" s="21" t="e">
        <f>IF(OR($B1363="",M$3&lt;$D1363+Настройки!$B$7),0,MAX(0,$E1363-MAX(0,SUMIFS(Тех_Движение!$G$2:$G$5111,Тех_Движение!$D$2:$D$5111,$C1363,Тех_Движение!$B$2:$B$5111,"&lt;="&amp;M$3)-$F1363)))</f>
        <v>#VALUE!</v>
      </c>
      <c r="N1363" s="21" t="e">
        <f>IF(OR($B1363="",N$3&lt;$D1363+Настройки!$B$7),0,MAX(0,$E1363-MAX(0,SUMIFS(Тех_Движение!$G$2:$G$5111,Тех_Движение!$D$2:$D$5111,$C1363,Тех_Движение!$B$2:$B$5111,"&lt;="&amp;N$3)-$F1363)))</f>
        <v>#VALUE!</v>
      </c>
      <c r="O1363" s="21" t="e">
        <f>IF(OR($B1363="",O$3&lt;$D1363+Настройки!$B$7),0,MAX(0,$E1363-MAX(0,SUMIFS(Тех_Движение!$G$2:$G$5111,Тех_Движение!$D$2:$D$5111,$C1363,Тех_Движение!$B$2:$B$5111,"&lt;="&amp;O$3)-$F1363)))</f>
        <v>#VALUE!</v>
      </c>
      <c r="P1363" s="21" t="e">
        <f>IF(OR($B1363="",P$3&lt;$D1363+Настройки!$B$7),0,MAX(0,$E1363-MAX(0,SUMIFS(Тех_Движение!$G$2:$G$5111,Тех_Движение!$D$2:$D$5111,$C1363,Тех_Движение!$B$2:$B$5111,"&lt;="&amp;P$3)-$F1363)))</f>
        <v>#VALUE!</v>
      </c>
      <c r="Q1363" s="21" t="e">
        <f>IF(OR($B1363="",Q$3&lt;$D1363+Настройки!$B$7),0,MAX(0,$E1363-MAX(0,SUMIFS(Тех_Движение!$G$2:$G$5111,Тех_Движение!$D$2:$D$5111,$C1363,Тех_Движение!$B$2:$B$5111,"&lt;="&amp;Q$3)-$F1363)))</f>
        <v>#VALUE!</v>
      </c>
      <c r="R1363" s="21" t="str">
        <f t="shared" si="64"/>
        <v/>
      </c>
      <c r="S1363" s="23" t="str">
        <f>IF($B1363="","",VLOOKUP($C1363,Настройки!$A$11:$L$17,9,FALSE))</f>
        <v/>
      </c>
      <c r="T1363" s="23" t="str">
        <f t="shared" si="65"/>
        <v/>
      </c>
    </row>
    <row r="1364" spans="1:20" x14ac:dyDescent="0.3">
      <c r="A1364" s="20">
        <f>Тех_Движение!$A$1361</f>
        <v>1360</v>
      </c>
      <c r="B1364" s="20" t="str">
        <f>IF(Тех_Движение!$F$1361&gt;0,Тех_Движение!$I$1361,"")</f>
        <v/>
      </c>
      <c r="C1364" s="20" t="str">
        <f>IF($B1364="","",Тех_Движение!$D$1361)</f>
        <v/>
      </c>
      <c r="D1364" s="9" t="str">
        <f>IF($B1364="","",Тех_Движение!$B$1361)</f>
        <v/>
      </c>
      <c r="E1364" s="21" t="str">
        <f>IF($B1364="","",Тех_Движение!$F$1361)</f>
        <v/>
      </c>
      <c r="F1364" s="21" t="str">
        <f>IF($B1364="","",SUMIFS($E$5:$E1363,$C$5:$C1363,$C1364))</f>
        <v/>
      </c>
      <c r="G1364" s="21" t="str">
        <f>IF($B1364="","",MAX(0,$E1364-MAX(0,SUMIFS(Тех_Движение!$G$2:$G$5111,Тех_Движение!$D$2:$D$5111,$C1364,Тех_Движение!$B$2:$B$5111,"&lt;="&amp;Настройки!$B$5-1)-$F1364)))</f>
        <v/>
      </c>
      <c r="H1364" s="21" t="str">
        <f>IF($B1364="","",IF(AND($D1364&gt;=Настройки!$B$5,$D1364&lt;=Настройки!$B$6),$E1364,0))</f>
        <v/>
      </c>
      <c r="I1364" s="21" t="str">
        <f t="shared" si="63"/>
        <v/>
      </c>
      <c r="J1364" s="21" t="str">
        <f>IF($B1364="","",MAX(0,$E1364-MAX(0,SUMIFS(Тех_Движение!$G$2:$G$5111,Тех_Движение!$D$2:$D$5111,$C1364,Тех_Движение!$B$2:$B$5111,"&lt;="&amp;Настройки!$B$6)-$F1364)))</f>
        <v/>
      </c>
      <c r="K1364" s="21" t="e">
        <f>IF(OR($B1364="",K$3&lt;$D1364+Настройки!$B$7),0,MAX(0,$E1364-MAX(0,SUMIFS(Тех_Движение!$G$2:$G$5111,Тех_Движение!$D$2:$D$5111,$C1364,Тех_Движение!$B$2:$B$5111,"&lt;="&amp;K$3)-$F1364)))</f>
        <v>#VALUE!</v>
      </c>
      <c r="L1364" s="21" t="e">
        <f>IF(OR($B1364="",L$3&lt;$D1364+Настройки!$B$7),0,MAX(0,$E1364-MAX(0,SUMIFS(Тех_Движение!$G$2:$G$5111,Тех_Движение!$D$2:$D$5111,$C1364,Тех_Движение!$B$2:$B$5111,"&lt;="&amp;L$3)-$F1364)))</f>
        <v>#VALUE!</v>
      </c>
      <c r="M1364" s="21" t="e">
        <f>IF(OR($B1364="",M$3&lt;$D1364+Настройки!$B$7),0,MAX(0,$E1364-MAX(0,SUMIFS(Тех_Движение!$G$2:$G$5111,Тех_Движение!$D$2:$D$5111,$C1364,Тех_Движение!$B$2:$B$5111,"&lt;="&amp;M$3)-$F1364)))</f>
        <v>#VALUE!</v>
      </c>
      <c r="N1364" s="21" t="e">
        <f>IF(OR($B1364="",N$3&lt;$D1364+Настройки!$B$7),0,MAX(0,$E1364-MAX(0,SUMIFS(Тех_Движение!$G$2:$G$5111,Тех_Движение!$D$2:$D$5111,$C1364,Тех_Движение!$B$2:$B$5111,"&lt;="&amp;N$3)-$F1364)))</f>
        <v>#VALUE!</v>
      </c>
      <c r="O1364" s="21" t="e">
        <f>IF(OR($B1364="",O$3&lt;$D1364+Настройки!$B$7),0,MAX(0,$E1364-MAX(0,SUMIFS(Тех_Движение!$G$2:$G$5111,Тех_Движение!$D$2:$D$5111,$C1364,Тех_Движение!$B$2:$B$5111,"&lt;="&amp;O$3)-$F1364)))</f>
        <v>#VALUE!</v>
      </c>
      <c r="P1364" s="21" t="e">
        <f>IF(OR($B1364="",P$3&lt;$D1364+Настройки!$B$7),0,MAX(0,$E1364-MAX(0,SUMIFS(Тех_Движение!$G$2:$G$5111,Тех_Движение!$D$2:$D$5111,$C1364,Тех_Движение!$B$2:$B$5111,"&lt;="&amp;P$3)-$F1364)))</f>
        <v>#VALUE!</v>
      </c>
      <c r="Q1364" s="21" t="e">
        <f>IF(OR($B1364="",Q$3&lt;$D1364+Настройки!$B$7),0,MAX(0,$E1364-MAX(0,SUMIFS(Тех_Движение!$G$2:$G$5111,Тех_Движение!$D$2:$D$5111,$C1364,Тех_Движение!$B$2:$B$5111,"&lt;="&amp;Q$3)-$F1364)))</f>
        <v>#VALUE!</v>
      </c>
      <c r="R1364" s="21" t="str">
        <f t="shared" si="64"/>
        <v/>
      </c>
      <c r="S1364" s="23" t="str">
        <f>IF($B1364="","",VLOOKUP($C1364,Настройки!$A$11:$L$17,9,FALSE))</f>
        <v/>
      </c>
      <c r="T1364" s="23" t="str">
        <f t="shared" si="65"/>
        <v/>
      </c>
    </row>
    <row r="1365" spans="1:20" x14ac:dyDescent="0.3">
      <c r="A1365" s="20">
        <f>Тех_Движение!$A$1362</f>
        <v>1361</v>
      </c>
      <c r="B1365" s="20" t="str">
        <f>IF(Тех_Движение!$F$1362&gt;0,Тех_Движение!$I$1362,"")</f>
        <v/>
      </c>
      <c r="C1365" s="20" t="str">
        <f>IF($B1365="","",Тех_Движение!$D$1362)</f>
        <v/>
      </c>
      <c r="D1365" s="9" t="str">
        <f>IF($B1365="","",Тех_Движение!$B$1362)</f>
        <v/>
      </c>
      <c r="E1365" s="21" t="str">
        <f>IF($B1365="","",Тех_Движение!$F$1362)</f>
        <v/>
      </c>
      <c r="F1365" s="21" t="str">
        <f>IF($B1365="","",SUMIFS($E$5:$E1364,$C$5:$C1364,$C1365))</f>
        <v/>
      </c>
      <c r="G1365" s="21" t="str">
        <f>IF($B1365="","",MAX(0,$E1365-MAX(0,SUMIFS(Тех_Движение!$G$2:$G$5111,Тех_Движение!$D$2:$D$5111,$C1365,Тех_Движение!$B$2:$B$5111,"&lt;="&amp;Настройки!$B$5-1)-$F1365)))</f>
        <v/>
      </c>
      <c r="H1365" s="21" t="str">
        <f>IF($B1365="","",IF(AND($D1365&gt;=Настройки!$B$5,$D1365&lt;=Настройки!$B$6),$E1365,0))</f>
        <v/>
      </c>
      <c r="I1365" s="21" t="str">
        <f t="shared" si="63"/>
        <v/>
      </c>
      <c r="J1365" s="21" t="str">
        <f>IF($B1365="","",MAX(0,$E1365-MAX(0,SUMIFS(Тех_Движение!$G$2:$G$5111,Тех_Движение!$D$2:$D$5111,$C1365,Тех_Движение!$B$2:$B$5111,"&lt;="&amp;Настройки!$B$6)-$F1365)))</f>
        <v/>
      </c>
      <c r="K1365" s="21" t="e">
        <f>IF(OR($B1365="",K$3&lt;$D1365+Настройки!$B$7),0,MAX(0,$E1365-MAX(0,SUMIFS(Тех_Движение!$G$2:$G$5111,Тех_Движение!$D$2:$D$5111,$C1365,Тех_Движение!$B$2:$B$5111,"&lt;="&amp;K$3)-$F1365)))</f>
        <v>#VALUE!</v>
      </c>
      <c r="L1365" s="21" t="e">
        <f>IF(OR($B1365="",L$3&lt;$D1365+Настройки!$B$7),0,MAX(0,$E1365-MAX(0,SUMIFS(Тех_Движение!$G$2:$G$5111,Тех_Движение!$D$2:$D$5111,$C1365,Тех_Движение!$B$2:$B$5111,"&lt;="&amp;L$3)-$F1365)))</f>
        <v>#VALUE!</v>
      </c>
      <c r="M1365" s="21" t="e">
        <f>IF(OR($B1365="",M$3&lt;$D1365+Настройки!$B$7),0,MAX(0,$E1365-MAX(0,SUMIFS(Тех_Движение!$G$2:$G$5111,Тех_Движение!$D$2:$D$5111,$C1365,Тех_Движение!$B$2:$B$5111,"&lt;="&amp;M$3)-$F1365)))</f>
        <v>#VALUE!</v>
      </c>
      <c r="N1365" s="21" t="e">
        <f>IF(OR($B1365="",N$3&lt;$D1365+Настройки!$B$7),0,MAX(0,$E1365-MAX(0,SUMIFS(Тех_Движение!$G$2:$G$5111,Тех_Движение!$D$2:$D$5111,$C1365,Тех_Движение!$B$2:$B$5111,"&lt;="&amp;N$3)-$F1365)))</f>
        <v>#VALUE!</v>
      </c>
      <c r="O1365" s="21" t="e">
        <f>IF(OR($B1365="",O$3&lt;$D1365+Настройки!$B$7),0,MAX(0,$E1365-MAX(0,SUMIFS(Тех_Движение!$G$2:$G$5111,Тех_Движение!$D$2:$D$5111,$C1365,Тех_Движение!$B$2:$B$5111,"&lt;="&amp;O$3)-$F1365)))</f>
        <v>#VALUE!</v>
      </c>
      <c r="P1365" s="21" t="e">
        <f>IF(OR($B1365="",P$3&lt;$D1365+Настройки!$B$7),0,MAX(0,$E1365-MAX(0,SUMIFS(Тех_Движение!$G$2:$G$5111,Тех_Движение!$D$2:$D$5111,$C1365,Тех_Движение!$B$2:$B$5111,"&lt;="&amp;P$3)-$F1365)))</f>
        <v>#VALUE!</v>
      </c>
      <c r="Q1365" s="21" t="e">
        <f>IF(OR($B1365="",Q$3&lt;$D1365+Настройки!$B$7),0,MAX(0,$E1365-MAX(0,SUMIFS(Тех_Движение!$G$2:$G$5111,Тех_Движение!$D$2:$D$5111,$C1365,Тех_Движение!$B$2:$B$5111,"&lt;="&amp;Q$3)-$F1365)))</f>
        <v>#VALUE!</v>
      </c>
      <c r="R1365" s="21" t="str">
        <f t="shared" si="64"/>
        <v/>
      </c>
      <c r="S1365" s="23" t="str">
        <f>IF($B1365="","",VLOOKUP($C1365,Настройки!$A$11:$L$17,9,FALSE))</f>
        <v/>
      </c>
      <c r="T1365" s="23" t="str">
        <f t="shared" si="65"/>
        <v/>
      </c>
    </row>
    <row r="1366" spans="1:20" x14ac:dyDescent="0.3">
      <c r="A1366" s="20">
        <f>Тех_Движение!$A$1363</f>
        <v>1362</v>
      </c>
      <c r="B1366" s="20" t="str">
        <f>IF(Тех_Движение!$F$1363&gt;0,Тех_Движение!$I$1363,"")</f>
        <v/>
      </c>
      <c r="C1366" s="20" t="str">
        <f>IF($B1366="","",Тех_Движение!$D$1363)</f>
        <v/>
      </c>
      <c r="D1366" s="9" t="str">
        <f>IF($B1366="","",Тех_Движение!$B$1363)</f>
        <v/>
      </c>
      <c r="E1366" s="21" t="str">
        <f>IF($B1366="","",Тех_Движение!$F$1363)</f>
        <v/>
      </c>
      <c r="F1366" s="21" t="str">
        <f>IF($B1366="","",SUMIFS($E$5:$E1365,$C$5:$C1365,$C1366))</f>
        <v/>
      </c>
      <c r="G1366" s="21" t="str">
        <f>IF($B1366="","",MAX(0,$E1366-MAX(0,SUMIFS(Тех_Движение!$G$2:$G$5111,Тех_Движение!$D$2:$D$5111,$C1366,Тех_Движение!$B$2:$B$5111,"&lt;="&amp;Настройки!$B$5-1)-$F1366)))</f>
        <v/>
      </c>
      <c r="H1366" s="21" t="str">
        <f>IF($B1366="","",IF(AND($D1366&gt;=Настройки!$B$5,$D1366&lt;=Настройки!$B$6),$E1366,0))</f>
        <v/>
      </c>
      <c r="I1366" s="21" t="str">
        <f t="shared" si="63"/>
        <v/>
      </c>
      <c r="J1366" s="21" t="str">
        <f>IF($B1366="","",MAX(0,$E1366-MAX(0,SUMIFS(Тех_Движение!$G$2:$G$5111,Тех_Движение!$D$2:$D$5111,$C1366,Тех_Движение!$B$2:$B$5111,"&lt;="&amp;Настройки!$B$6)-$F1366)))</f>
        <v/>
      </c>
      <c r="K1366" s="21" t="e">
        <f>IF(OR($B1366="",K$3&lt;$D1366+Настройки!$B$7),0,MAX(0,$E1366-MAX(0,SUMIFS(Тех_Движение!$G$2:$G$5111,Тех_Движение!$D$2:$D$5111,$C1366,Тех_Движение!$B$2:$B$5111,"&lt;="&amp;K$3)-$F1366)))</f>
        <v>#VALUE!</v>
      </c>
      <c r="L1366" s="21" t="e">
        <f>IF(OR($B1366="",L$3&lt;$D1366+Настройки!$B$7),0,MAX(0,$E1366-MAX(0,SUMIFS(Тех_Движение!$G$2:$G$5111,Тех_Движение!$D$2:$D$5111,$C1366,Тех_Движение!$B$2:$B$5111,"&lt;="&amp;L$3)-$F1366)))</f>
        <v>#VALUE!</v>
      </c>
      <c r="M1366" s="21" t="e">
        <f>IF(OR($B1366="",M$3&lt;$D1366+Настройки!$B$7),0,MAX(0,$E1366-MAX(0,SUMIFS(Тех_Движение!$G$2:$G$5111,Тех_Движение!$D$2:$D$5111,$C1366,Тех_Движение!$B$2:$B$5111,"&lt;="&amp;M$3)-$F1366)))</f>
        <v>#VALUE!</v>
      </c>
      <c r="N1366" s="21" t="e">
        <f>IF(OR($B1366="",N$3&lt;$D1366+Настройки!$B$7),0,MAX(0,$E1366-MAX(0,SUMIFS(Тех_Движение!$G$2:$G$5111,Тех_Движение!$D$2:$D$5111,$C1366,Тех_Движение!$B$2:$B$5111,"&lt;="&amp;N$3)-$F1366)))</f>
        <v>#VALUE!</v>
      </c>
      <c r="O1366" s="21" t="e">
        <f>IF(OR($B1366="",O$3&lt;$D1366+Настройки!$B$7),0,MAX(0,$E1366-MAX(0,SUMIFS(Тех_Движение!$G$2:$G$5111,Тех_Движение!$D$2:$D$5111,$C1366,Тех_Движение!$B$2:$B$5111,"&lt;="&amp;O$3)-$F1366)))</f>
        <v>#VALUE!</v>
      </c>
      <c r="P1366" s="21" t="e">
        <f>IF(OR($B1366="",P$3&lt;$D1366+Настройки!$B$7),0,MAX(0,$E1366-MAX(0,SUMIFS(Тех_Движение!$G$2:$G$5111,Тех_Движение!$D$2:$D$5111,$C1366,Тех_Движение!$B$2:$B$5111,"&lt;="&amp;P$3)-$F1366)))</f>
        <v>#VALUE!</v>
      </c>
      <c r="Q1366" s="21" t="e">
        <f>IF(OR($B1366="",Q$3&lt;$D1366+Настройки!$B$7),0,MAX(0,$E1366-MAX(0,SUMIFS(Тех_Движение!$G$2:$G$5111,Тех_Движение!$D$2:$D$5111,$C1366,Тех_Движение!$B$2:$B$5111,"&lt;="&amp;Q$3)-$F1366)))</f>
        <v>#VALUE!</v>
      </c>
      <c r="R1366" s="21" t="str">
        <f t="shared" si="64"/>
        <v/>
      </c>
      <c r="S1366" s="23" t="str">
        <f>IF($B1366="","",VLOOKUP($C1366,Настройки!$A$11:$L$17,9,FALSE))</f>
        <v/>
      </c>
      <c r="T1366" s="23" t="str">
        <f t="shared" si="65"/>
        <v/>
      </c>
    </row>
    <row r="1367" spans="1:20" x14ac:dyDescent="0.3">
      <c r="A1367" s="20">
        <f>Тех_Движение!$A$1364</f>
        <v>1363</v>
      </c>
      <c r="B1367" s="20" t="str">
        <f>IF(Тех_Движение!$F$1364&gt;0,Тех_Движение!$I$1364,"")</f>
        <v/>
      </c>
      <c r="C1367" s="20" t="str">
        <f>IF($B1367="","",Тех_Движение!$D$1364)</f>
        <v/>
      </c>
      <c r="D1367" s="9" t="str">
        <f>IF($B1367="","",Тех_Движение!$B$1364)</f>
        <v/>
      </c>
      <c r="E1367" s="21" t="str">
        <f>IF($B1367="","",Тех_Движение!$F$1364)</f>
        <v/>
      </c>
      <c r="F1367" s="21" t="str">
        <f>IF($B1367="","",SUMIFS($E$5:$E1366,$C$5:$C1366,$C1367))</f>
        <v/>
      </c>
      <c r="G1367" s="21" t="str">
        <f>IF($B1367="","",MAX(0,$E1367-MAX(0,SUMIFS(Тех_Движение!$G$2:$G$5111,Тех_Движение!$D$2:$D$5111,$C1367,Тех_Движение!$B$2:$B$5111,"&lt;="&amp;Настройки!$B$5-1)-$F1367)))</f>
        <v/>
      </c>
      <c r="H1367" s="21" t="str">
        <f>IF($B1367="","",IF(AND($D1367&gt;=Настройки!$B$5,$D1367&lt;=Настройки!$B$6),$E1367,0))</f>
        <v/>
      </c>
      <c r="I1367" s="21" t="str">
        <f t="shared" si="63"/>
        <v/>
      </c>
      <c r="J1367" s="21" t="str">
        <f>IF($B1367="","",MAX(0,$E1367-MAX(0,SUMIFS(Тех_Движение!$G$2:$G$5111,Тех_Движение!$D$2:$D$5111,$C1367,Тех_Движение!$B$2:$B$5111,"&lt;="&amp;Настройки!$B$6)-$F1367)))</f>
        <v/>
      </c>
      <c r="K1367" s="21" t="e">
        <f>IF(OR($B1367="",K$3&lt;$D1367+Настройки!$B$7),0,MAX(0,$E1367-MAX(0,SUMIFS(Тех_Движение!$G$2:$G$5111,Тех_Движение!$D$2:$D$5111,$C1367,Тех_Движение!$B$2:$B$5111,"&lt;="&amp;K$3)-$F1367)))</f>
        <v>#VALUE!</v>
      </c>
      <c r="L1367" s="21" t="e">
        <f>IF(OR($B1367="",L$3&lt;$D1367+Настройки!$B$7),0,MAX(0,$E1367-MAX(0,SUMIFS(Тех_Движение!$G$2:$G$5111,Тех_Движение!$D$2:$D$5111,$C1367,Тех_Движение!$B$2:$B$5111,"&lt;="&amp;L$3)-$F1367)))</f>
        <v>#VALUE!</v>
      </c>
      <c r="M1367" s="21" t="e">
        <f>IF(OR($B1367="",M$3&lt;$D1367+Настройки!$B$7),0,MAX(0,$E1367-MAX(0,SUMIFS(Тех_Движение!$G$2:$G$5111,Тех_Движение!$D$2:$D$5111,$C1367,Тех_Движение!$B$2:$B$5111,"&lt;="&amp;M$3)-$F1367)))</f>
        <v>#VALUE!</v>
      </c>
      <c r="N1367" s="21" t="e">
        <f>IF(OR($B1367="",N$3&lt;$D1367+Настройки!$B$7),0,MAX(0,$E1367-MAX(0,SUMIFS(Тех_Движение!$G$2:$G$5111,Тех_Движение!$D$2:$D$5111,$C1367,Тех_Движение!$B$2:$B$5111,"&lt;="&amp;N$3)-$F1367)))</f>
        <v>#VALUE!</v>
      </c>
      <c r="O1367" s="21" t="e">
        <f>IF(OR($B1367="",O$3&lt;$D1367+Настройки!$B$7),0,MAX(0,$E1367-MAX(0,SUMIFS(Тех_Движение!$G$2:$G$5111,Тех_Движение!$D$2:$D$5111,$C1367,Тех_Движение!$B$2:$B$5111,"&lt;="&amp;O$3)-$F1367)))</f>
        <v>#VALUE!</v>
      </c>
      <c r="P1367" s="21" t="e">
        <f>IF(OR($B1367="",P$3&lt;$D1367+Настройки!$B$7),0,MAX(0,$E1367-MAX(0,SUMIFS(Тех_Движение!$G$2:$G$5111,Тех_Движение!$D$2:$D$5111,$C1367,Тех_Движение!$B$2:$B$5111,"&lt;="&amp;P$3)-$F1367)))</f>
        <v>#VALUE!</v>
      </c>
      <c r="Q1367" s="21" t="e">
        <f>IF(OR($B1367="",Q$3&lt;$D1367+Настройки!$B$7),0,MAX(0,$E1367-MAX(0,SUMIFS(Тех_Движение!$G$2:$G$5111,Тех_Движение!$D$2:$D$5111,$C1367,Тех_Движение!$B$2:$B$5111,"&lt;="&amp;Q$3)-$F1367)))</f>
        <v>#VALUE!</v>
      </c>
      <c r="R1367" s="21" t="str">
        <f t="shared" si="64"/>
        <v/>
      </c>
      <c r="S1367" s="23" t="str">
        <f>IF($B1367="","",VLOOKUP($C1367,Настройки!$A$11:$L$17,9,FALSE))</f>
        <v/>
      </c>
      <c r="T1367" s="23" t="str">
        <f t="shared" si="65"/>
        <v/>
      </c>
    </row>
    <row r="1368" spans="1:20" x14ac:dyDescent="0.3">
      <c r="A1368" s="20">
        <f>Тех_Движение!$A$1365</f>
        <v>1364</v>
      </c>
      <c r="B1368" s="20" t="str">
        <f>IF(Тех_Движение!$F$1365&gt;0,Тех_Движение!$I$1365,"")</f>
        <v/>
      </c>
      <c r="C1368" s="20" t="str">
        <f>IF($B1368="","",Тех_Движение!$D$1365)</f>
        <v/>
      </c>
      <c r="D1368" s="9" t="str">
        <f>IF($B1368="","",Тех_Движение!$B$1365)</f>
        <v/>
      </c>
      <c r="E1368" s="21" t="str">
        <f>IF($B1368="","",Тех_Движение!$F$1365)</f>
        <v/>
      </c>
      <c r="F1368" s="21" t="str">
        <f>IF($B1368="","",SUMIFS($E$5:$E1367,$C$5:$C1367,$C1368))</f>
        <v/>
      </c>
      <c r="G1368" s="21" t="str">
        <f>IF($B1368="","",MAX(0,$E1368-MAX(0,SUMIFS(Тех_Движение!$G$2:$G$5111,Тех_Движение!$D$2:$D$5111,$C1368,Тех_Движение!$B$2:$B$5111,"&lt;="&amp;Настройки!$B$5-1)-$F1368)))</f>
        <v/>
      </c>
      <c r="H1368" s="21" t="str">
        <f>IF($B1368="","",IF(AND($D1368&gt;=Настройки!$B$5,$D1368&lt;=Настройки!$B$6),$E1368,0))</f>
        <v/>
      </c>
      <c r="I1368" s="21" t="str">
        <f t="shared" si="63"/>
        <v/>
      </c>
      <c r="J1368" s="21" t="str">
        <f>IF($B1368="","",MAX(0,$E1368-MAX(0,SUMIFS(Тех_Движение!$G$2:$G$5111,Тех_Движение!$D$2:$D$5111,$C1368,Тех_Движение!$B$2:$B$5111,"&lt;="&amp;Настройки!$B$6)-$F1368)))</f>
        <v/>
      </c>
      <c r="K1368" s="21" t="e">
        <f>IF(OR($B1368="",K$3&lt;$D1368+Настройки!$B$7),0,MAX(0,$E1368-MAX(0,SUMIFS(Тех_Движение!$G$2:$G$5111,Тех_Движение!$D$2:$D$5111,$C1368,Тех_Движение!$B$2:$B$5111,"&lt;="&amp;K$3)-$F1368)))</f>
        <v>#VALUE!</v>
      </c>
      <c r="L1368" s="21" t="e">
        <f>IF(OR($B1368="",L$3&lt;$D1368+Настройки!$B$7),0,MAX(0,$E1368-MAX(0,SUMIFS(Тех_Движение!$G$2:$G$5111,Тех_Движение!$D$2:$D$5111,$C1368,Тех_Движение!$B$2:$B$5111,"&lt;="&amp;L$3)-$F1368)))</f>
        <v>#VALUE!</v>
      </c>
      <c r="M1368" s="21" t="e">
        <f>IF(OR($B1368="",M$3&lt;$D1368+Настройки!$B$7),0,MAX(0,$E1368-MAX(0,SUMIFS(Тех_Движение!$G$2:$G$5111,Тех_Движение!$D$2:$D$5111,$C1368,Тех_Движение!$B$2:$B$5111,"&lt;="&amp;M$3)-$F1368)))</f>
        <v>#VALUE!</v>
      </c>
      <c r="N1368" s="21" t="e">
        <f>IF(OR($B1368="",N$3&lt;$D1368+Настройки!$B$7),0,MAX(0,$E1368-MAX(0,SUMIFS(Тех_Движение!$G$2:$G$5111,Тех_Движение!$D$2:$D$5111,$C1368,Тех_Движение!$B$2:$B$5111,"&lt;="&amp;N$3)-$F1368)))</f>
        <v>#VALUE!</v>
      </c>
      <c r="O1368" s="21" t="e">
        <f>IF(OR($B1368="",O$3&lt;$D1368+Настройки!$B$7),0,MAX(0,$E1368-MAX(0,SUMIFS(Тех_Движение!$G$2:$G$5111,Тех_Движение!$D$2:$D$5111,$C1368,Тех_Движение!$B$2:$B$5111,"&lt;="&amp;O$3)-$F1368)))</f>
        <v>#VALUE!</v>
      </c>
      <c r="P1368" s="21" t="e">
        <f>IF(OR($B1368="",P$3&lt;$D1368+Настройки!$B$7),0,MAX(0,$E1368-MAX(0,SUMIFS(Тех_Движение!$G$2:$G$5111,Тех_Движение!$D$2:$D$5111,$C1368,Тех_Движение!$B$2:$B$5111,"&lt;="&amp;P$3)-$F1368)))</f>
        <v>#VALUE!</v>
      </c>
      <c r="Q1368" s="21" t="e">
        <f>IF(OR($B1368="",Q$3&lt;$D1368+Настройки!$B$7),0,MAX(0,$E1368-MAX(0,SUMIFS(Тех_Движение!$G$2:$G$5111,Тех_Движение!$D$2:$D$5111,$C1368,Тех_Движение!$B$2:$B$5111,"&lt;="&amp;Q$3)-$F1368)))</f>
        <v>#VALUE!</v>
      </c>
      <c r="R1368" s="21" t="str">
        <f t="shared" si="64"/>
        <v/>
      </c>
      <c r="S1368" s="23" t="str">
        <f>IF($B1368="","",VLOOKUP($C1368,Настройки!$A$11:$L$17,9,FALSE))</f>
        <v/>
      </c>
      <c r="T1368" s="23" t="str">
        <f t="shared" si="65"/>
        <v/>
      </c>
    </row>
    <row r="1369" spans="1:20" x14ac:dyDescent="0.3">
      <c r="A1369" s="20">
        <f>Тех_Движение!$A$1366</f>
        <v>1365</v>
      </c>
      <c r="B1369" s="20" t="str">
        <f>IF(Тех_Движение!$F$1366&gt;0,Тех_Движение!$I$1366,"")</f>
        <v/>
      </c>
      <c r="C1369" s="20" t="str">
        <f>IF($B1369="","",Тех_Движение!$D$1366)</f>
        <v/>
      </c>
      <c r="D1369" s="9" t="str">
        <f>IF($B1369="","",Тех_Движение!$B$1366)</f>
        <v/>
      </c>
      <c r="E1369" s="21" t="str">
        <f>IF($B1369="","",Тех_Движение!$F$1366)</f>
        <v/>
      </c>
      <c r="F1369" s="21" t="str">
        <f>IF($B1369="","",SUMIFS($E$5:$E1368,$C$5:$C1368,$C1369))</f>
        <v/>
      </c>
      <c r="G1369" s="21" t="str">
        <f>IF($B1369="","",MAX(0,$E1369-MAX(0,SUMIFS(Тех_Движение!$G$2:$G$5111,Тех_Движение!$D$2:$D$5111,$C1369,Тех_Движение!$B$2:$B$5111,"&lt;="&amp;Настройки!$B$5-1)-$F1369)))</f>
        <v/>
      </c>
      <c r="H1369" s="21" t="str">
        <f>IF($B1369="","",IF(AND($D1369&gt;=Настройки!$B$5,$D1369&lt;=Настройки!$B$6),$E1369,0))</f>
        <v/>
      </c>
      <c r="I1369" s="21" t="str">
        <f t="shared" si="63"/>
        <v/>
      </c>
      <c r="J1369" s="21" t="str">
        <f>IF($B1369="","",MAX(0,$E1369-MAX(0,SUMIFS(Тех_Движение!$G$2:$G$5111,Тех_Движение!$D$2:$D$5111,$C1369,Тех_Движение!$B$2:$B$5111,"&lt;="&amp;Настройки!$B$6)-$F1369)))</f>
        <v/>
      </c>
      <c r="K1369" s="21" t="e">
        <f>IF(OR($B1369="",K$3&lt;$D1369+Настройки!$B$7),0,MAX(0,$E1369-MAX(0,SUMIFS(Тех_Движение!$G$2:$G$5111,Тех_Движение!$D$2:$D$5111,$C1369,Тех_Движение!$B$2:$B$5111,"&lt;="&amp;K$3)-$F1369)))</f>
        <v>#VALUE!</v>
      </c>
      <c r="L1369" s="21" t="e">
        <f>IF(OR($B1369="",L$3&lt;$D1369+Настройки!$B$7),0,MAX(0,$E1369-MAX(0,SUMIFS(Тех_Движение!$G$2:$G$5111,Тех_Движение!$D$2:$D$5111,$C1369,Тех_Движение!$B$2:$B$5111,"&lt;="&amp;L$3)-$F1369)))</f>
        <v>#VALUE!</v>
      </c>
      <c r="M1369" s="21" t="e">
        <f>IF(OR($B1369="",M$3&lt;$D1369+Настройки!$B$7),0,MAX(0,$E1369-MAX(0,SUMIFS(Тех_Движение!$G$2:$G$5111,Тех_Движение!$D$2:$D$5111,$C1369,Тех_Движение!$B$2:$B$5111,"&lt;="&amp;M$3)-$F1369)))</f>
        <v>#VALUE!</v>
      </c>
      <c r="N1369" s="21" t="e">
        <f>IF(OR($B1369="",N$3&lt;$D1369+Настройки!$B$7),0,MAX(0,$E1369-MAX(0,SUMIFS(Тех_Движение!$G$2:$G$5111,Тех_Движение!$D$2:$D$5111,$C1369,Тех_Движение!$B$2:$B$5111,"&lt;="&amp;N$3)-$F1369)))</f>
        <v>#VALUE!</v>
      </c>
      <c r="O1369" s="21" t="e">
        <f>IF(OR($B1369="",O$3&lt;$D1369+Настройки!$B$7),0,MAX(0,$E1369-MAX(0,SUMIFS(Тех_Движение!$G$2:$G$5111,Тех_Движение!$D$2:$D$5111,$C1369,Тех_Движение!$B$2:$B$5111,"&lt;="&amp;O$3)-$F1369)))</f>
        <v>#VALUE!</v>
      </c>
      <c r="P1369" s="21" t="e">
        <f>IF(OR($B1369="",P$3&lt;$D1369+Настройки!$B$7),0,MAX(0,$E1369-MAX(0,SUMIFS(Тех_Движение!$G$2:$G$5111,Тех_Движение!$D$2:$D$5111,$C1369,Тех_Движение!$B$2:$B$5111,"&lt;="&amp;P$3)-$F1369)))</f>
        <v>#VALUE!</v>
      </c>
      <c r="Q1369" s="21" t="e">
        <f>IF(OR($B1369="",Q$3&lt;$D1369+Настройки!$B$7),0,MAX(0,$E1369-MAX(0,SUMIFS(Тех_Движение!$G$2:$G$5111,Тех_Движение!$D$2:$D$5111,$C1369,Тех_Движение!$B$2:$B$5111,"&lt;="&amp;Q$3)-$F1369)))</f>
        <v>#VALUE!</v>
      </c>
      <c r="R1369" s="21" t="str">
        <f t="shared" si="64"/>
        <v/>
      </c>
      <c r="S1369" s="23" t="str">
        <f>IF($B1369="","",VLOOKUP($C1369,Настройки!$A$11:$L$17,9,FALSE))</f>
        <v/>
      </c>
      <c r="T1369" s="23" t="str">
        <f t="shared" si="65"/>
        <v/>
      </c>
    </row>
    <row r="1370" spans="1:20" x14ac:dyDescent="0.3">
      <c r="A1370" s="20">
        <f>Тех_Движение!$A$1367</f>
        <v>1366</v>
      </c>
      <c r="B1370" s="20" t="str">
        <f>IF(Тех_Движение!$F$1367&gt;0,Тех_Движение!$I$1367,"")</f>
        <v/>
      </c>
      <c r="C1370" s="20" t="str">
        <f>IF($B1370="","",Тех_Движение!$D$1367)</f>
        <v/>
      </c>
      <c r="D1370" s="9" t="str">
        <f>IF($B1370="","",Тех_Движение!$B$1367)</f>
        <v/>
      </c>
      <c r="E1370" s="21" t="str">
        <f>IF($B1370="","",Тех_Движение!$F$1367)</f>
        <v/>
      </c>
      <c r="F1370" s="21" t="str">
        <f>IF($B1370="","",SUMIFS($E$5:$E1369,$C$5:$C1369,$C1370))</f>
        <v/>
      </c>
      <c r="G1370" s="21" t="str">
        <f>IF($B1370="","",MAX(0,$E1370-MAX(0,SUMIFS(Тех_Движение!$G$2:$G$5111,Тех_Движение!$D$2:$D$5111,$C1370,Тех_Движение!$B$2:$B$5111,"&lt;="&amp;Настройки!$B$5-1)-$F1370)))</f>
        <v/>
      </c>
      <c r="H1370" s="21" t="str">
        <f>IF($B1370="","",IF(AND($D1370&gt;=Настройки!$B$5,$D1370&lt;=Настройки!$B$6),$E1370,0))</f>
        <v/>
      </c>
      <c r="I1370" s="21" t="str">
        <f t="shared" si="63"/>
        <v/>
      </c>
      <c r="J1370" s="21" t="str">
        <f>IF($B1370="","",MAX(0,$E1370-MAX(0,SUMIFS(Тех_Движение!$G$2:$G$5111,Тех_Движение!$D$2:$D$5111,$C1370,Тех_Движение!$B$2:$B$5111,"&lt;="&amp;Настройки!$B$6)-$F1370)))</f>
        <v/>
      </c>
      <c r="K1370" s="21" t="e">
        <f>IF(OR($B1370="",K$3&lt;$D1370+Настройки!$B$7),0,MAX(0,$E1370-MAX(0,SUMIFS(Тех_Движение!$G$2:$G$5111,Тех_Движение!$D$2:$D$5111,$C1370,Тех_Движение!$B$2:$B$5111,"&lt;="&amp;K$3)-$F1370)))</f>
        <v>#VALUE!</v>
      </c>
      <c r="L1370" s="21" t="e">
        <f>IF(OR($B1370="",L$3&lt;$D1370+Настройки!$B$7),0,MAX(0,$E1370-MAX(0,SUMIFS(Тех_Движение!$G$2:$G$5111,Тех_Движение!$D$2:$D$5111,$C1370,Тех_Движение!$B$2:$B$5111,"&lt;="&amp;L$3)-$F1370)))</f>
        <v>#VALUE!</v>
      </c>
      <c r="M1370" s="21" t="e">
        <f>IF(OR($B1370="",M$3&lt;$D1370+Настройки!$B$7),0,MAX(0,$E1370-MAX(0,SUMIFS(Тех_Движение!$G$2:$G$5111,Тех_Движение!$D$2:$D$5111,$C1370,Тех_Движение!$B$2:$B$5111,"&lt;="&amp;M$3)-$F1370)))</f>
        <v>#VALUE!</v>
      </c>
      <c r="N1370" s="21" t="e">
        <f>IF(OR($B1370="",N$3&lt;$D1370+Настройки!$B$7),0,MAX(0,$E1370-MAX(0,SUMIFS(Тех_Движение!$G$2:$G$5111,Тех_Движение!$D$2:$D$5111,$C1370,Тех_Движение!$B$2:$B$5111,"&lt;="&amp;N$3)-$F1370)))</f>
        <v>#VALUE!</v>
      </c>
      <c r="O1370" s="21" t="e">
        <f>IF(OR($B1370="",O$3&lt;$D1370+Настройки!$B$7),0,MAX(0,$E1370-MAX(0,SUMIFS(Тех_Движение!$G$2:$G$5111,Тех_Движение!$D$2:$D$5111,$C1370,Тех_Движение!$B$2:$B$5111,"&lt;="&amp;O$3)-$F1370)))</f>
        <v>#VALUE!</v>
      </c>
      <c r="P1370" s="21" t="e">
        <f>IF(OR($B1370="",P$3&lt;$D1370+Настройки!$B$7),0,MAX(0,$E1370-MAX(0,SUMIFS(Тех_Движение!$G$2:$G$5111,Тех_Движение!$D$2:$D$5111,$C1370,Тех_Движение!$B$2:$B$5111,"&lt;="&amp;P$3)-$F1370)))</f>
        <v>#VALUE!</v>
      </c>
      <c r="Q1370" s="21" t="e">
        <f>IF(OR($B1370="",Q$3&lt;$D1370+Настройки!$B$7),0,MAX(0,$E1370-MAX(0,SUMIFS(Тех_Движение!$G$2:$G$5111,Тех_Движение!$D$2:$D$5111,$C1370,Тех_Движение!$B$2:$B$5111,"&lt;="&amp;Q$3)-$F1370)))</f>
        <v>#VALUE!</v>
      </c>
      <c r="R1370" s="21" t="str">
        <f t="shared" si="64"/>
        <v/>
      </c>
      <c r="S1370" s="23" t="str">
        <f>IF($B1370="","",VLOOKUP($C1370,Настройки!$A$11:$L$17,9,FALSE))</f>
        <v/>
      </c>
      <c r="T1370" s="23" t="str">
        <f t="shared" si="65"/>
        <v/>
      </c>
    </row>
    <row r="1371" spans="1:20" x14ac:dyDescent="0.3">
      <c r="A1371" s="20">
        <f>Тех_Движение!$A$1368</f>
        <v>1367</v>
      </c>
      <c r="B1371" s="20" t="str">
        <f>IF(Тех_Движение!$F$1368&gt;0,Тех_Движение!$I$1368,"")</f>
        <v/>
      </c>
      <c r="C1371" s="20" t="str">
        <f>IF($B1371="","",Тех_Движение!$D$1368)</f>
        <v/>
      </c>
      <c r="D1371" s="9" t="str">
        <f>IF($B1371="","",Тех_Движение!$B$1368)</f>
        <v/>
      </c>
      <c r="E1371" s="21" t="str">
        <f>IF($B1371="","",Тех_Движение!$F$1368)</f>
        <v/>
      </c>
      <c r="F1371" s="21" t="str">
        <f>IF($B1371="","",SUMIFS($E$5:$E1370,$C$5:$C1370,$C1371))</f>
        <v/>
      </c>
      <c r="G1371" s="21" t="str">
        <f>IF($B1371="","",MAX(0,$E1371-MAX(0,SUMIFS(Тех_Движение!$G$2:$G$5111,Тех_Движение!$D$2:$D$5111,$C1371,Тех_Движение!$B$2:$B$5111,"&lt;="&amp;Настройки!$B$5-1)-$F1371)))</f>
        <v/>
      </c>
      <c r="H1371" s="21" t="str">
        <f>IF($B1371="","",IF(AND($D1371&gt;=Настройки!$B$5,$D1371&lt;=Настройки!$B$6),$E1371,0))</f>
        <v/>
      </c>
      <c r="I1371" s="21" t="str">
        <f t="shared" si="63"/>
        <v/>
      </c>
      <c r="J1371" s="21" t="str">
        <f>IF($B1371="","",MAX(0,$E1371-MAX(0,SUMIFS(Тех_Движение!$G$2:$G$5111,Тех_Движение!$D$2:$D$5111,$C1371,Тех_Движение!$B$2:$B$5111,"&lt;="&amp;Настройки!$B$6)-$F1371)))</f>
        <v/>
      </c>
      <c r="K1371" s="21" t="e">
        <f>IF(OR($B1371="",K$3&lt;$D1371+Настройки!$B$7),0,MAX(0,$E1371-MAX(0,SUMIFS(Тех_Движение!$G$2:$G$5111,Тех_Движение!$D$2:$D$5111,$C1371,Тех_Движение!$B$2:$B$5111,"&lt;="&amp;K$3)-$F1371)))</f>
        <v>#VALUE!</v>
      </c>
      <c r="L1371" s="21" t="e">
        <f>IF(OR($B1371="",L$3&lt;$D1371+Настройки!$B$7),0,MAX(0,$E1371-MAX(0,SUMIFS(Тех_Движение!$G$2:$G$5111,Тех_Движение!$D$2:$D$5111,$C1371,Тех_Движение!$B$2:$B$5111,"&lt;="&amp;L$3)-$F1371)))</f>
        <v>#VALUE!</v>
      </c>
      <c r="M1371" s="21" t="e">
        <f>IF(OR($B1371="",M$3&lt;$D1371+Настройки!$B$7),0,MAX(0,$E1371-MAX(0,SUMIFS(Тех_Движение!$G$2:$G$5111,Тех_Движение!$D$2:$D$5111,$C1371,Тех_Движение!$B$2:$B$5111,"&lt;="&amp;M$3)-$F1371)))</f>
        <v>#VALUE!</v>
      </c>
      <c r="N1371" s="21" t="e">
        <f>IF(OR($B1371="",N$3&lt;$D1371+Настройки!$B$7),0,MAX(0,$E1371-MAX(0,SUMIFS(Тех_Движение!$G$2:$G$5111,Тех_Движение!$D$2:$D$5111,$C1371,Тех_Движение!$B$2:$B$5111,"&lt;="&amp;N$3)-$F1371)))</f>
        <v>#VALUE!</v>
      </c>
      <c r="O1371" s="21" t="e">
        <f>IF(OR($B1371="",O$3&lt;$D1371+Настройки!$B$7),0,MAX(0,$E1371-MAX(0,SUMIFS(Тех_Движение!$G$2:$G$5111,Тех_Движение!$D$2:$D$5111,$C1371,Тех_Движение!$B$2:$B$5111,"&lt;="&amp;O$3)-$F1371)))</f>
        <v>#VALUE!</v>
      </c>
      <c r="P1371" s="21" t="e">
        <f>IF(OR($B1371="",P$3&lt;$D1371+Настройки!$B$7),0,MAX(0,$E1371-MAX(0,SUMIFS(Тех_Движение!$G$2:$G$5111,Тех_Движение!$D$2:$D$5111,$C1371,Тех_Движение!$B$2:$B$5111,"&lt;="&amp;P$3)-$F1371)))</f>
        <v>#VALUE!</v>
      </c>
      <c r="Q1371" s="21" t="e">
        <f>IF(OR($B1371="",Q$3&lt;$D1371+Настройки!$B$7),0,MAX(0,$E1371-MAX(0,SUMIFS(Тех_Движение!$G$2:$G$5111,Тех_Движение!$D$2:$D$5111,$C1371,Тех_Движение!$B$2:$B$5111,"&lt;="&amp;Q$3)-$F1371)))</f>
        <v>#VALUE!</v>
      </c>
      <c r="R1371" s="21" t="str">
        <f t="shared" si="64"/>
        <v/>
      </c>
      <c r="S1371" s="23" t="str">
        <f>IF($B1371="","",VLOOKUP($C1371,Настройки!$A$11:$L$17,9,FALSE))</f>
        <v/>
      </c>
      <c r="T1371" s="23" t="str">
        <f t="shared" si="65"/>
        <v/>
      </c>
    </row>
    <row r="1372" spans="1:20" x14ac:dyDescent="0.3">
      <c r="A1372" s="20">
        <f>Тех_Движение!$A$1369</f>
        <v>1368</v>
      </c>
      <c r="B1372" s="20" t="str">
        <f>IF(Тех_Движение!$F$1369&gt;0,Тех_Движение!$I$1369,"")</f>
        <v/>
      </c>
      <c r="C1372" s="20" t="str">
        <f>IF($B1372="","",Тех_Движение!$D$1369)</f>
        <v/>
      </c>
      <c r="D1372" s="9" t="str">
        <f>IF($B1372="","",Тех_Движение!$B$1369)</f>
        <v/>
      </c>
      <c r="E1372" s="21" t="str">
        <f>IF($B1372="","",Тех_Движение!$F$1369)</f>
        <v/>
      </c>
      <c r="F1372" s="21" t="str">
        <f>IF($B1372="","",SUMIFS($E$5:$E1371,$C$5:$C1371,$C1372))</f>
        <v/>
      </c>
      <c r="G1372" s="21" t="str">
        <f>IF($B1372="","",MAX(0,$E1372-MAX(0,SUMIFS(Тех_Движение!$G$2:$G$5111,Тех_Движение!$D$2:$D$5111,$C1372,Тех_Движение!$B$2:$B$5111,"&lt;="&amp;Настройки!$B$5-1)-$F1372)))</f>
        <v/>
      </c>
      <c r="H1372" s="21" t="str">
        <f>IF($B1372="","",IF(AND($D1372&gt;=Настройки!$B$5,$D1372&lt;=Настройки!$B$6),$E1372,0))</f>
        <v/>
      </c>
      <c r="I1372" s="21" t="str">
        <f t="shared" si="63"/>
        <v/>
      </c>
      <c r="J1372" s="21" t="str">
        <f>IF($B1372="","",MAX(0,$E1372-MAX(0,SUMIFS(Тех_Движение!$G$2:$G$5111,Тех_Движение!$D$2:$D$5111,$C1372,Тех_Движение!$B$2:$B$5111,"&lt;="&amp;Настройки!$B$6)-$F1372)))</f>
        <v/>
      </c>
      <c r="K1372" s="21" t="e">
        <f>IF(OR($B1372="",K$3&lt;$D1372+Настройки!$B$7),0,MAX(0,$E1372-MAX(0,SUMIFS(Тех_Движение!$G$2:$G$5111,Тех_Движение!$D$2:$D$5111,$C1372,Тех_Движение!$B$2:$B$5111,"&lt;="&amp;K$3)-$F1372)))</f>
        <v>#VALUE!</v>
      </c>
      <c r="L1372" s="21" t="e">
        <f>IF(OR($B1372="",L$3&lt;$D1372+Настройки!$B$7),0,MAX(0,$E1372-MAX(0,SUMIFS(Тех_Движение!$G$2:$G$5111,Тех_Движение!$D$2:$D$5111,$C1372,Тех_Движение!$B$2:$B$5111,"&lt;="&amp;L$3)-$F1372)))</f>
        <v>#VALUE!</v>
      </c>
      <c r="M1372" s="21" t="e">
        <f>IF(OR($B1372="",M$3&lt;$D1372+Настройки!$B$7),0,MAX(0,$E1372-MAX(0,SUMIFS(Тех_Движение!$G$2:$G$5111,Тех_Движение!$D$2:$D$5111,$C1372,Тех_Движение!$B$2:$B$5111,"&lt;="&amp;M$3)-$F1372)))</f>
        <v>#VALUE!</v>
      </c>
      <c r="N1372" s="21" t="e">
        <f>IF(OR($B1372="",N$3&lt;$D1372+Настройки!$B$7),0,MAX(0,$E1372-MAX(0,SUMIFS(Тех_Движение!$G$2:$G$5111,Тех_Движение!$D$2:$D$5111,$C1372,Тех_Движение!$B$2:$B$5111,"&lt;="&amp;N$3)-$F1372)))</f>
        <v>#VALUE!</v>
      </c>
      <c r="O1372" s="21" t="e">
        <f>IF(OR($B1372="",O$3&lt;$D1372+Настройки!$B$7),0,MAX(0,$E1372-MAX(0,SUMIFS(Тех_Движение!$G$2:$G$5111,Тех_Движение!$D$2:$D$5111,$C1372,Тех_Движение!$B$2:$B$5111,"&lt;="&amp;O$3)-$F1372)))</f>
        <v>#VALUE!</v>
      </c>
      <c r="P1372" s="21" t="e">
        <f>IF(OR($B1372="",P$3&lt;$D1372+Настройки!$B$7),0,MAX(0,$E1372-MAX(0,SUMIFS(Тех_Движение!$G$2:$G$5111,Тех_Движение!$D$2:$D$5111,$C1372,Тех_Движение!$B$2:$B$5111,"&lt;="&amp;P$3)-$F1372)))</f>
        <v>#VALUE!</v>
      </c>
      <c r="Q1372" s="21" t="e">
        <f>IF(OR($B1372="",Q$3&lt;$D1372+Настройки!$B$7),0,MAX(0,$E1372-MAX(0,SUMIFS(Тех_Движение!$G$2:$G$5111,Тех_Движение!$D$2:$D$5111,$C1372,Тех_Движение!$B$2:$B$5111,"&lt;="&amp;Q$3)-$F1372)))</f>
        <v>#VALUE!</v>
      </c>
      <c r="R1372" s="21" t="str">
        <f t="shared" si="64"/>
        <v/>
      </c>
      <c r="S1372" s="23" t="str">
        <f>IF($B1372="","",VLOOKUP($C1372,Настройки!$A$11:$L$17,9,FALSE))</f>
        <v/>
      </c>
      <c r="T1372" s="23" t="str">
        <f t="shared" si="65"/>
        <v/>
      </c>
    </row>
    <row r="1373" spans="1:20" x14ac:dyDescent="0.3">
      <c r="A1373" s="20">
        <f>Тех_Движение!$A$1370</f>
        <v>1369</v>
      </c>
      <c r="B1373" s="20" t="str">
        <f>IF(Тех_Движение!$F$1370&gt;0,Тех_Движение!$I$1370,"")</f>
        <v/>
      </c>
      <c r="C1373" s="20" t="str">
        <f>IF($B1373="","",Тех_Движение!$D$1370)</f>
        <v/>
      </c>
      <c r="D1373" s="9" t="str">
        <f>IF($B1373="","",Тех_Движение!$B$1370)</f>
        <v/>
      </c>
      <c r="E1373" s="21" t="str">
        <f>IF($B1373="","",Тех_Движение!$F$1370)</f>
        <v/>
      </c>
      <c r="F1373" s="21" t="str">
        <f>IF($B1373="","",SUMIFS($E$5:$E1372,$C$5:$C1372,$C1373))</f>
        <v/>
      </c>
      <c r="G1373" s="21" t="str">
        <f>IF($B1373="","",MAX(0,$E1373-MAX(0,SUMIFS(Тех_Движение!$G$2:$G$5111,Тех_Движение!$D$2:$D$5111,$C1373,Тех_Движение!$B$2:$B$5111,"&lt;="&amp;Настройки!$B$5-1)-$F1373)))</f>
        <v/>
      </c>
      <c r="H1373" s="21" t="str">
        <f>IF($B1373="","",IF(AND($D1373&gt;=Настройки!$B$5,$D1373&lt;=Настройки!$B$6),$E1373,0))</f>
        <v/>
      </c>
      <c r="I1373" s="21" t="str">
        <f t="shared" si="63"/>
        <v/>
      </c>
      <c r="J1373" s="21" t="str">
        <f>IF($B1373="","",MAX(0,$E1373-MAX(0,SUMIFS(Тех_Движение!$G$2:$G$5111,Тех_Движение!$D$2:$D$5111,$C1373,Тех_Движение!$B$2:$B$5111,"&lt;="&amp;Настройки!$B$6)-$F1373)))</f>
        <v/>
      </c>
      <c r="K1373" s="21" t="e">
        <f>IF(OR($B1373="",K$3&lt;$D1373+Настройки!$B$7),0,MAX(0,$E1373-MAX(0,SUMIFS(Тех_Движение!$G$2:$G$5111,Тех_Движение!$D$2:$D$5111,$C1373,Тех_Движение!$B$2:$B$5111,"&lt;="&amp;K$3)-$F1373)))</f>
        <v>#VALUE!</v>
      </c>
      <c r="L1373" s="21" t="e">
        <f>IF(OR($B1373="",L$3&lt;$D1373+Настройки!$B$7),0,MAX(0,$E1373-MAX(0,SUMIFS(Тех_Движение!$G$2:$G$5111,Тех_Движение!$D$2:$D$5111,$C1373,Тех_Движение!$B$2:$B$5111,"&lt;="&amp;L$3)-$F1373)))</f>
        <v>#VALUE!</v>
      </c>
      <c r="M1373" s="21" t="e">
        <f>IF(OR($B1373="",M$3&lt;$D1373+Настройки!$B$7),0,MAX(0,$E1373-MAX(0,SUMIFS(Тех_Движение!$G$2:$G$5111,Тех_Движение!$D$2:$D$5111,$C1373,Тех_Движение!$B$2:$B$5111,"&lt;="&amp;M$3)-$F1373)))</f>
        <v>#VALUE!</v>
      </c>
      <c r="N1373" s="21" t="e">
        <f>IF(OR($B1373="",N$3&lt;$D1373+Настройки!$B$7),0,MAX(0,$E1373-MAX(0,SUMIFS(Тех_Движение!$G$2:$G$5111,Тех_Движение!$D$2:$D$5111,$C1373,Тех_Движение!$B$2:$B$5111,"&lt;="&amp;N$3)-$F1373)))</f>
        <v>#VALUE!</v>
      </c>
      <c r="O1373" s="21" t="e">
        <f>IF(OR($B1373="",O$3&lt;$D1373+Настройки!$B$7),0,MAX(0,$E1373-MAX(0,SUMIFS(Тех_Движение!$G$2:$G$5111,Тех_Движение!$D$2:$D$5111,$C1373,Тех_Движение!$B$2:$B$5111,"&lt;="&amp;O$3)-$F1373)))</f>
        <v>#VALUE!</v>
      </c>
      <c r="P1373" s="21" t="e">
        <f>IF(OR($B1373="",P$3&lt;$D1373+Настройки!$B$7),0,MAX(0,$E1373-MAX(0,SUMIFS(Тех_Движение!$G$2:$G$5111,Тех_Движение!$D$2:$D$5111,$C1373,Тех_Движение!$B$2:$B$5111,"&lt;="&amp;P$3)-$F1373)))</f>
        <v>#VALUE!</v>
      </c>
      <c r="Q1373" s="21" t="e">
        <f>IF(OR($B1373="",Q$3&lt;$D1373+Настройки!$B$7),0,MAX(0,$E1373-MAX(0,SUMIFS(Тех_Движение!$G$2:$G$5111,Тех_Движение!$D$2:$D$5111,$C1373,Тех_Движение!$B$2:$B$5111,"&lt;="&amp;Q$3)-$F1373)))</f>
        <v>#VALUE!</v>
      </c>
      <c r="R1373" s="21" t="str">
        <f t="shared" si="64"/>
        <v/>
      </c>
      <c r="S1373" s="23" t="str">
        <f>IF($B1373="","",VLOOKUP($C1373,Настройки!$A$11:$L$17,9,FALSE))</f>
        <v/>
      </c>
      <c r="T1373" s="23" t="str">
        <f t="shared" si="65"/>
        <v/>
      </c>
    </row>
    <row r="1374" spans="1:20" x14ac:dyDescent="0.3">
      <c r="A1374" s="20">
        <f>Тех_Движение!$A$1371</f>
        <v>1370</v>
      </c>
      <c r="B1374" s="20" t="str">
        <f>IF(Тех_Движение!$F$1371&gt;0,Тех_Движение!$I$1371,"")</f>
        <v/>
      </c>
      <c r="C1374" s="20" t="str">
        <f>IF($B1374="","",Тех_Движение!$D$1371)</f>
        <v/>
      </c>
      <c r="D1374" s="9" t="str">
        <f>IF($B1374="","",Тех_Движение!$B$1371)</f>
        <v/>
      </c>
      <c r="E1374" s="21" t="str">
        <f>IF($B1374="","",Тех_Движение!$F$1371)</f>
        <v/>
      </c>
      <c r="F1374" s="21" t="str">
        <f>IF($B1374="","",SUMIFS($E$5:$E1373,$C$5:$C1373,$C1374))</f>
        <v/>
      </c>
      <c r="G1374" s="21" t="str">
        <f>IF($B1374="","",MAX(0,$E1374-MAX(0,SUMIFS(Тех_Движение!$G$2:$G$5111,Тех_Движение!$D$2:$D$5111,$C1374,Тех_Движение!$B$2:$B$5111,"&lt;="&amp;Настройки!$B$5-1)-$F1374)))</f>
        <v/>
      </c>
      <c r="H1374" s="21" t="str">
        <f>IF($B1374="","",IF(AND($D1374&gt;=Настройки!$B$5,$D1374&lt;=Настройки!$B$6),$E1374,0))</f>
        <v/>
      </c>
      <c r="I1374" s="21" t="str">
        <f t="shared" si="63"/>
        <v/>
      </c>
      <c r="J1374" s="21" t="str">
        <f>IF($B1374="","",MAX(0,$E1374-MAX(0,SUMIFS(Тех_Движение!$G$2:$G$5111,Тех_Движение!$D$2:$D$5111,$C1374,Тех_Движение!$B$2:$B$5111,"&lt;="&amp;Настройки!$B$6)-$F1374)))</f>
        <v/>
      </c>
      <c r="K1374" s="21" t="e">
        <f>IF(OR($B1374="",K$3&lt;$D1374+Настройки!$B$7),0,MAX(0,$E1374-MAX(0,SUMIFS(Тех_Движение!$G$2:$G$5111,Тех_Движение!$D$2:$D$5111,$C1374,Тех_Движение!$B$2:$B$5111,"&lt;="&amp;K$3)-$F1374)))</f>
        <v>#VALUE!</v>
      </c>
      <c r="L1374" s="21" t="e">
        <f>IF(OR($B1374="",L$3&lt;$D1374+Настройки!$B$7),0,MAX(0,$E1374-MAX(0,SUMIFS(Тех_Движение!$G$2:$G$5111,Тех_Движение!$D$2:$D$5111,$C1374,Тех_Движение!$B$2:$B$5111,"&lt;="&amp;L$3)-$F1374)))</f>
        <v>#VALUE!</v>
      </c>
      <c r="M1374" s="21" t="e">
        <f>IF(OR($B1374="",M$3&lt;$D1374+Настройки!$B$7),0,MAX(0,$E1374-MAX(0,SUMIFS(Тех_Движение!$G$2:$G$5111,Тех_Движение!$D$2:$D$5111,$C1374,Тех_Движение!$B$2:$B$5111,"&lt;="&amp;M$3)-$F1374)))</f>
        <v>#VALUE!</v>
      </c>
      <c r="N1374" s="21" t="e">
        <f>IF(OR($B1374="",N$3&lt;$D1374+Настройки!$B$7),0,MAX(0,$E1374-MAX(0,SUMIFS(Тех_Движение!$G$2:$G$5111,Тех_Движение!$D$2:$D$5111,$C1374,Тех_Движение!$B$2:$B$5111,"&lt;="&amp;N$3)-$F1374)))</f>
        <v>#VALUE!</v>
      </c>
      <c r="O1374" s="21" t="e">
        <f>IF(OR($B1374="",O$3&lt;$D1374+Настройки!$B$7),0,MAX(0,$E1374-MAX(0,SUMIFS(Тех_Движение!$G$2:$G$5111,Тех_Движение!$D$2:$D$5111,$C1374,Тех_Движение!$B$2:$B$5111,"&lt;="&amp;O$3)-$F1374)))</f>
        <v>#VALUE!</v>
      </c>
      <c r="P1374" s="21" t="e">
        <f>IF(OR($B1374="",P$3&lt;$D1374+Настройки!$B$7),0,MAX(0,$E1374-MAX(0,SUMIFS(Тех_Движение!$G$2:$G$5111,Тех_Движение!$D$2:$D$5111,$C1374,Тех_Движение!$B$2:$B$5111,"&lt;="&amp;P$3)-$F1374)))</f>
        <v>#VALUE!</v>
      </c>
      <c r="Q1374" s="21" t="e">
        <f>IF(OR($B1374="",Q$3&lt;$D1374+Настройки!$B$7),0,MAX(0,$E1374-MAX(0,SUMIFS(Тех_Движение!$G$2:$G$5111,Тех_Движение!$D$2:$D$5111,$C1374,Тех_Движение!$B$2:$B$5111,"&lt;="&amp;Q$3)-$F1374)))</f>
        <v>#VALUE!</v>
      </c>
      <c r="R1374" s="21" t="str">
        <f t="shared" si="64"/>
        <v/>
      </c>
      <c r="S1374" s="23" t="str">
        <f>IF($B1374="","",VLOOKUP($C1374,Настройки!$A$11:$L$17,9,FALSE))</f>
        <v/>
      </c>
      <c r="T1374" s="23" t="str">
        <f t="shared" si="65"/>
        <v/>
      </c>
    </row>
    <row r="1375" spans="1:20" x14ac:dyDescent="0.3">
      <c r="A1375" s="20">
        <f>Тех_Движение!$A$1372</f>
        <v>1371</v>
      </c>
      <c r="B1375" s="20" t="str">
        <f>IF(Тех_Движение!$F$1372&gt;0,Тех_Движение!$I$1372,"")</f>
        <v/>
      </c>
      <c r="C1375" s="20" t="str">
        <f>IF($B1375="","",Тех_Движение!$D$1372)</f>
        <v/>
      </c>
      <c r="D1375" s="9" t="str">
        <f>IF($B1375="","",Тех_Движение!$B$1372)</f>
        <v/>
      </c>
      <c r="E1375" s="21" t="str">
        <f>IF($B1375="","",Тех_Движение!$F$1372)</f>
        <v/>
      </c>
      <c r="F1375" s="21" t="str">
        <f>IF($B1375="","",SUMIFS($E$5:$E1374,$C$5:$C1374,$C1375))</f>
        <v/>
      </c>
      <c r="G1375" s="21" t="str">
        <f>IF($B1375="","",MAX(0,$E1375-MAX(0,SUMIFS(Тех_Движение!$G$2:$G$5111,Тех_Движение!$D$2:$D$5111,$C1375,Тех_Движение!$B$2:$B$5111,"&lt;="&amp;Настройки!$B$5-1)-$F1375)))</f>
        <v/>
      </c>
      <c r="H1375" s="21" t="str">
        <f>IF($B1375="","",IF(AND($D1375&gt;=Настройки!$B$5,$D1375&lt;=Настройки!$B$6),$E1375,0))</f>
        <v/>
      </c>
      <c r="I1375" s="21" t="str">
        <f t="shared" si="63"/>
        <v/>
      </c>
      <c r="J1375" s="21" t="str">
        <f>IF($B1375="","",MAX(0,$E1375-MAX(0,SUMIFS(Тех_Движение!$G$2:$G$5111,Тех_Движение!$D$2:$D$5111,$C1375,Тех_Движение!$B$2:$B$5111,"&lt;="&amp;Настройки!$B$6)-$F1375)))</f>
        <v/>
      </c>
      <c r="K1375" s="21" t="e">
        <f>IF(OR($B1375="",K$3&lt;$D1375+Настройки!$B$7),0,MAX(0,$E1375-MAX(0,SUMIFS(Тех_Движение!$G$2:$G$5111,Тех_Движение!$D$2:$D$5111,$C1375,Тех_Движение!$B$2:$B$5111,"&lt;="&amp;K$3)-$F1375)))</f>
        <v>#VALUE!</v>
      </c>
      <c r="L1375" s="21" t="e">
        <f>IF(OR($B1375="",L$3&lt;$D1375+Настройки!$B$7),0,MAX(0,$E1375-MAX(0,SUMIFS(Тех_Движение!$G$2:$G$5111,Тех_Движение!$D$2:$D$5111,$C1375,Тех_Движение!$B$2:$B$5111,"&lt;="&amp;L$3)-$F1375)))</f>
        <v>#VALUE!</v>
      </c>
      <c r="M1375" s="21" t="e">
        <f>IF(OR($B1375="",M$3&lt;$D1375+Настройки!$B$7),0,MAX(0,$E1375-MAX(0,SUMIFS(Тех_Движение!$G$2:$G$5111,Тех_Движение!$D$2:$D$5111,$C1375,Тех_Движение!$B$2:$B$5111,"&lt;="&amp;M$3)-$F1375)))</f>
        <v>#VALUE!</v>
      </c>
      <c r="N1375" s="21" t="e">
        <f>IF(OR($B1375="",N$3&lt;$D1375+Настройки!$B$7),0,MAX(0,$E1375-MAX(0,SUMIFS(Тех_Движение!$G$2:$G$5111,Тех_Движение!$D$2:$D$5111,$C1375,Тех_Движение!$B$2:$B$5111,"&lt;="&amp;N$3)-$F1375)))</f>
        <v>#VALUE!</v>
      </c>
      <c r="O1375" s="21" t="e">
        <f>IF(OR($B1375="",O$3&lt;$D1375+Настройки!$B$7),0,MAX(0,$E1375-MAX(0,SUMIFS(Тех_Движение!$G$2:$G$5111,Тех_Движение!$D$2:$D$5111,$C1375,Тех_Движение!$B$2:$B$5111,"&lt;="&amp;O$3)-$F1375)))</f>
        <v>#VALUE!</v>
      </c>
      <c r="P1375" s="21" t="e">
        <f>IF(OR($B1375="",P$3&lt;$D1375+Настройки!$B$7),0,MAX(0,$E1375-MAX(0,SUMIFS(Тех_Движение!$G$2:$G$5111,Тех_Движение!$D$2:$D$5111,$C1375,Тех_Движение!$B$2:$B$5111,"&lt;="&amp;P$3)-$F1375)))</f>
        <v>#VALUE!</v>
      </c>
      <c r="Q1375" s="21" t="e">
        <f>IF(OR($B1375="",Q$3&lt;$D1375+Настройки!$B$7),0,MAX(0,$E1375-MAX(0,SUMIFS(Тех_Движение!$G$2:$G$5111,Тех_Движение!$D$2:$D$5111,$C1375,Тех_Движение!$B$2:$B$5111,"&lt;="&amp;Q$3)-$F1375)))</f>
        <v>#VALUE!</v>
      </c>
      <c r="R1375" s="21" t="str">
        <f t="shared" si="64"/>
        <v/>
      </c>
      <c r="S1375" s="23" t="str">
        <f>IF($B1375="","",VLOOKUP($C1375,Настройки!$A$11:$L$17,9,FALSE))</f>
        <v/>
      </c>
      <c r="T1375" s="23" t="str">
        <f t="shared" si="65"/>
        <v/>
      </c>
    </row>
    <row r="1376" spans="1:20" x14ac:dyDescent="0.3">
      <c r="A1376" s="20">
        <f>Тех_Движение!$A$1373</f>
        <v>1372</v>
      </c>
      <c r="B1376" s="20" t="str">
        <f>IF(Тех_Движение!$F$1373&gt;0,Тех_Движение!$I$1373,"")</f>
        <v/>
      </c>
      <c r="C1376" s="20" t="str">
        <f>IF($B1376="","",Тех_Движение!$D$1373)</f>
        <v/>
      </c>
      <c r="D1376" s="9" t="str">
        <f>IF($B1376="","",Тех_Движение!$B$1373)</f>
        <v/>
      </c>
      <c r="E1376" s="21" t="str">
        <f>IF($B1376="","",Тех_Движение!$F$1373)</f>
        <v/>
      </c>
      <c r="F1376" s="21" t="str">
        <f>IF($B1376="","",SUMIFS($E$5:$E1375,$C$5:$C1375,$C1376))</f>
        <v/>
      </c>
      <c r="G1376" s="21" t="str">
        <f>IF($B1376="","",MAX(0,$E1376-MAX(0,SUMIFS(Тех_Движение!$G$2:$G$5111,Тех_Движение!$D$2:$D$5111,$C1376,Тех_Движение!$B$2:$B$5111,"&lt;="&amp;Настройки!$B$5-1)-$F1376)))</f>
        <v/>
      </c>
      <c r="H1376" s="21" t="str">
        <f>IF($B1376="","",IF(AND($D1376&gt;=Настройки!$B$5,$D1376&lt;=Настройки!$B$6),$E1376,0))</f>
        <v/>
      </c>
      <c r="I1376" s="21" t="str">
        <f t="shared" si="63"/>
        <v/>
      </c>
      <c r="J1376" s="21" t="str">
        <f>IF($B1376="","",MAX(0,$E1376-MAX(0,SUMIFS(Тех_Движение!$G$2:$G$5111,Тех_Движение!$D$2:$D$5111,$C1376,Тех_Движение!$B$2:$B$5111,"&lt;="&amp;Настройки!$B$6)-$F1376)))</f>
        <v/>
      </c>
      <c r="K1376" s="21" t="e">
        <f>IF(OR($B1376="",K$3&lt;$D1376+Настройки!$B$7),0,MAX(0,$E1376-MAX(0,SUMIFS(Тех_Движение!$G$2:$G$5111,Тех_Движение!$D$2:$D$5111,$C1376,Тех_Движение!$B$2:$B$5111,"&lt;="&amp;K$3)-$F1376)))</f>
        <v>#VALUE!</v>
      </c>
      <c r="L1376" s="21" t="e">
        <f>IF(OR($B1376="",L$3&lt;$D1376+Настройки!$B$7),0,MAX(0,$E1376-MAX(0,SUMIFS(Тех_Движение!$G$2:$G$5111,Тех_Движение!$D$2:$D$5111,$C1376,Тех_Движение!$B$2:$B$5111,"&lt;="&amp;L$3)-$F1376)))</f>
        <v>#VALUE!</v>
      </c>
      <c r="M1376" s="21" t="e">
        <f>IF(OR($B1376="",M$3&lt;$D1376+Настройки!$B$7),0,MAX(0,$E1376-MAX(0,SUMIFS(Тех_Движение!$G$2:$G$5111,Тех_Движение!$D$2:$D$5111,$C1376,Тех_Движение!$B$2:$B$5111,"&lt;="&amp;M$3)-$F1376)))</f>
        <v>#VALUE!</v>
      </c>
      <c r="N1376" s="21" t="e">
        <f>IF(OR($B1376="",N$3&lt;$D1376+Настройки!$B$7),0,MAX(0,$E1376-MAX(0,SUMIFS(Тех_Движение!$G$2:$G$5111,Тех_Движение!$D$2:$D$5111,$C1376,Тех_Движение!$B$2:$B$5111,"&lt;="&amp;N$3)-$F1376)))</f>
        <v>#VALUE!</v>
      </c>
      <c r="O1376" s="21" t="e">
        <f>IF(OR($B1376="",O$3&lt;$D1376+Настройки!$B$7),0,MAX(0,$E1376-MAX(0,SUMIFS(Тех_Движение!$G$2:$G$5111,Тех_Движение!$D$2:$D$5111,$C1376,Тех_Движение!$B$2:$B$5111,"&lt;="&amp;O$3)-$F1376)))</f>
        <v>#VALUE!</v>
      </c>
      <c r="P1376" s="21" t="e">
        <f>IF(OR($B1376="",P$3&lt;$D1376+Настройки!$B$7),0,MAX(0,$E1376-MAX(0,SUMIFS(Тех_Движение!$G$2:$G$5111,Тех_Движение!$D$2:$D$5111,$C1376,Тех_Движение!$B$2:$B$5111,"&lt;="&amp;P$3)-$F1376)))</f>
        <v>#VALUE!</v>
      </c>
      <c r="Q1376" s="21" t="e">
        <f>IF(OR($B1376="",Q$3&lt;$D1376+Настройки!$B$7),0,MAX(0,$E1376-MAX(0,SUMIFS(Тех_Движение!$G$2:$G$5111,Тех_Движение!$D$2:$D$5111,$C1376,Тех_Движение!$B$2:$B$5111,"&lt;="&amp;Q$3)-$F1376)))</f>
        <v>#VALUE!</v>
      </c>
      <c r="R1376" s="21" t="str">
        <f t="shared" si="64"/>
        <v/>
      </c>
      <c r="S1376" s="23" t="str">
        <f>IF($B1376="","",VLOOKUP($C1376,Настройки!$A$11:$L$17,9,FALSE))</f>
        <v/>
      </c>
      <c r="T1376" s="23" t="str">
        <f t="shared" si="65"/>
        <v/>
      </c>
    </row>
    <row r="1377" spans="1:20" x14ac:dyDescent="0.3">
      <c r="A1377" s="20">
        <f>Тех_Движение!$A$1374</f>
        <v>1373</v>
      </c>
      <c r="B1377" s="20" t="str">
        <f>IF(Тех_Движение!$F$1374&gt;0,Тех_Движение!$I$1374,"")</f>
        <v/>
      </c>
      <c r="C1377" s="20" t="str">
        <f>IF($B1377="","",Тех_Движение!$D$1374)</f>
        <v/>
      </c>
      <c r="D1377" s="9" t="str">
        <f>IF($B1377="","",Тех_Движение!$B$1374)</f>
        <v/>
      </c>
      <c r="E1377" s="21" t="str">
        <f>IF($B1377="","",Тех_Движение!$F$1374)</f>
        <v/>
      </c>
      <c r="F1377" s="21" t="str">
        <f>IF($B1377="","",SUMIFS($E$5:$E1376,$C$5:$C1376,$C1377))</f>
        <v/>
      </c>
      <c r="G1377" s="21" t="str">
        <f>IF($B1377="","",MAX(0,$E1377-MAX(0,SUMIFS(Тех_Движение!$G$2:$G$5111,Тех_Движение!$D$2:$D$5111,$C1377,Тех_Движение!$B$2:$B$5111,"&lt;="&amp;Настройки!$B$5-1)-$F1377)))</f>
        <v/>
      </c>
      <c r="H1377" s="21" t="str">
        <f>IF($B1377="","",IF(AND($D1377&gt;=Настройки!$B$5,$D1377&lt;=Настройки!$B$6),$E1377,0))</f>
        <v/>
      </c>
      <c r="I1377" s="21" t="str">
        <f t="shared" si="63"/>
        <v/>
      </c>
      <c r="J1377" s="21" t="str">
        <f>IF($B1377="","",MAX(0,$E1377-MAX(0,SUMIFS(Тех_Движение!$G$2:$G$5111,Тех_Движение!$D$2:$D$5111,$C1377,Тех_Движение!$B$2:$B$5111,"&lt;="&amp;Настройки!$B$6)-$F1377)))</f>
        <v/>
      </c>
      <c r="K1377" s="21" t="e">
        <f>IF(OR($B1377="",K$3&lt;$D1377+Настройки!$B$7),0,MAX(0,$E1377-MAX(0,SUMIFS(Тех_Движение!$G$2:$G$5111,Тех_Движение!$D$2:$D$5111,$C1377,Тех_Движение!$B$2:$B$5111,"&lt;="&amp;K$3)-$F1377)))</f>
        <v>#VALUE!</v>
      </c>
      <c r="L1377" s="21" t="e">
        <f>IF(OR($B1377="",L$3&lt;$D1377+Настройки!$B$7),0,MAX(0,$E1377-MAX(0,SUMIFS(Тех_Движение!$G$2:$G$5111,Тех_Движение!$D$2:$D$5111,$C1377,Тех_Движение!$B$2:$B$5111,"&lt;="&amp;L$3)-$F1377)))</f>
        <v>#VALUE!</v>
      </c>
      <c r="M1377" s="21" t="e">
        <f>IF(OR($B1377="",M$3&lt;$D1377+Настройки!$B$7),0,MAX(0,$E1377-MAX(0,SUMIFS(Тех_Движение!$G$2:$G$5111,Тех_Движение!$D$2:$D$5111,$C1377,Тех_Движение!$B$2:$B$5111,"&lt;="&amp;M$3)-$F1377)))</f>
        <v>#VALUE!</v>
      </c>
      <c r="N1377" s="21" t="e">
        <f>IF(OR($B1377="",N$3&lt;$D1377+Настройки!$B$7),0,MAX(0,$E1377-MAX(0,SUMIFS(Тех_Движение!$G$2:$G$5111,Тех_Движение!$D$2:$D$5111,$C1377,Тех_Движение!$B$2:$B$5111,"&lt;="&amp;N$3)-$F1377)))</f>
        <v>#VALUE!</v>
      </c>
      <c r="O1377" s="21" t="e">
        <f>IF(OR($B1377="",O$3&lt;$D1377+Настройки!$B$7),0,MAX(0,$E1377-MAX(0,SUMIFS(Тех_Движение!$G$2:$G$5111,Тех_Движение!$D$2:$D$5111,$C1377,Тех_Движение!$B$2:$B$5111,"&lt;="&amp;O$3)-$F1377)))</f>
        <v>#VALUE!</v>
      </c>
      <c r="P1377" s="21" t="e">
        <f>IF(OR($B1377="",P$3&lt;$D1377+Настройки!$B$7),0,MAX(0,$E1377-MAX(0,SUMIFS(Тех_Движение!$G$2:$G$5111,Тех_Движение!$D$2:$D$5111,$C1377,Тех_Движение!$B$2:$B$5111,"&lt;="&amp;P$3)-$F1377)))</f>
        <v>#VALUE!</v>
      </c>
      <c r="Q1377" s="21" t="e">
        <f>IF(OR($B1377="",Q$3&lt;$D1377+Настройки!$B$7),0,MAX(0,$E1377-MAX(0,SUMIFS(Тех_Движение!$G$2:$G$5111,Тех_Движение!$D$2:$D$5111,$C1377,Тех_Движение!$B$2:$B$5111,"&lt;="&amp;Q$3)-$F1377)))</f>
        <v>#VALUE!</v>
      </c>
      <c r="R1377" s="21" t="str">
        <f t="shared" si="64"/>
        <v/>
      </c>
      <c r="S1377" s="23" t="str">
        <f>IF($B1377="","",VLOOKUP($C1377,Настройки!$A$11:$L$17,9,FALSE))</f>
        <v/>
      </c>
      <c r="T1377" s="23" t="str">
        <f t="shared" si="65"/>
        <v/>
      </c>
    </row>
    <row r="1378" spans="1:20" x14ac:dyDescent="0.3">
      <c r="A1378" s="20">
        <f>Тех_Движение!$A$1375</f>
        <v>1374</v>
      </c>
      <c r="B1378" s="20" t="str">
        <f>IF(Тех_Движение!$F$1375&gt;0,Тех_Движение!$I$1375,"")</f>
        <v/>
      </c>
      <c r="C1378" s="20" t="str">
        <f>IF($B1378="","",Тех_Движение!$D$1375)</f>
        <v/>
      </c>
      <c r="D1378" s="9" t="str">
        <f>IF($B1378="","",Тех_Движение!$B$1375)</f>
        <v/>
      </c>
      <c r="E1378" s="21" t="str">
        <f>IF($B1378="","",Тех_Движение!$F$1375)</f>
        <v/>
      </c>
      <c r="F1378" s="21" t="str">
        <f>IF($B1378="","",SUMIFS($E$5:$E1377,$C$5:$C1377,$C1378))</f>
        <v/>
      </c>
      <c r="G1378" s="21" t="str">
        <f>IF($B1378="","",MAX(0,$E1378-MAX(0,SUMIFS(Тех_Движение!$G$2:$G$5111,Тех_Движение!$D$2:$D$5111,$C1378,Тех_Движение!$B$2:$B$5111,"&lt;="&amp;Настройки!$B$5-1)-$F1378)))</f>
        <v/>
      </c>
      <c r="H1378" s="21" t="str">
        <f>IF($B1378="","",IF(AND($D1378&gt;=Настройки!$B$5,$D1378&lt;=Настройки!$B$6),$E1378,0))</f>
        <v/>
      </c>
      <c r="I1378" s="21" t="str">
        <f t="shared" si="63"/>
        <v/>
      </c>
      <c r="J1378" s="21" t="str">
        <f>IF($B1378="","",MAX(0,$E1378-MAX(0,SUMIFS(Тех_Движение!$G$2:$G$5111,Тех_Движение!$D$2:$D$5111,$C1378,Тех_Движение!$B$2:$B$5111,"&lt;="&amp;Настройки!$B$6)-$F1378)))</f>
        <v/>
      </c>
      <c r="K1378" s="21" t="e">
        <f>IF(OR($B1378="",K$3&lt;$D1378+Настройки!$B$7),0,MAX(0,$E1378-MAX(0,SUMIFS(Тех_Движение!$G$2:$G$5111,Тех_Движение!$D$2:$D$5111,$C1378,Тех_Движение!$B$2:$B$5111,"&lt;="&amp;K$3)-$F1378)))</f>
        <v>#VALUE!</v>
      </c>
      <c r="L1378" s="21" t="e">
        <f>IF(OR($B1378="",L$3&lt;$D1378+Настройки!$B$7),0,MAX(0,$E1378-MAX(0,SUMIFS(Тех_Движение!$G$2:$G$5111,Тех_Движение!$D$2:$D$5111,$C1378,Тех_Движение!$B$2:$B$5111,"&lt;="&amp;L$3)-$F1378)))</f>
        <v>#VALUE!</v>
      </c>
      <c r="M1378" s="21" t="e">
        <f>IF(OR($B1378="",M$3&lt;$D1378+Настройки!$B$7),0,MAX(0,$E1378-MAX(0,SUMIFS(Тех_Движение!$G$2:$G$5111,Тех_Движение!$D$2:$D$5111,$C1378,Тех_Движение!$B$2:$B$5111,"&lt;="&amp;M$3)-$F1378)))</f>
        <v>#VALUE!</v>
      </c>
      <c r="N1378" s="21" t="e">
        <f>IF(OR($B1378="",N$3&lt;$D1378+Настройки!$B$7),0,MAX(0,$E1378-MAX(0,SUMIFS(Тех_Движение!$G$2:$G$5111,Тех_Движение!$D$2:$D$5111,$C1378,Тех_Движение!$B$2:$B$5111,"&lt;="&amp;N$3)-$F1378)))</f>
        <v>#VALUE!</v>
      </c>
      <c r="O1378" s="21" t="e">
        <f>IF(OR($B1378="",O$3&lt;$D1378+Настройки!$B$7),0,MAX(0,$E1378-MAX(0,SUMIFS(Тех_Движение!$G$2:$G$5111,Тех_Движение!$D$2:$D$5111,$C1378,Тех_Движение!$B$2:$B$5111,"&lt;="&amp;O$3)-$F1378)))</f>
        <v>#VALUE!</v>
      </c>
      <c r="P1378" s="21" t="e">
        <f>IF(OR($B1378="",P$3&lt;$D1378+Настройки!$B$7),0,MAX(0,$E1378-MAX(0,SUMIFS(Тех_Движение!$G$2:$G$5111,Тех_Движение!$D$2:$D$5111,$C1378,Тех_Движение!$B$2:$B$5111,"&lt;="&amp;P$3)-$F1378)))</f>
        <v>#VALUE!</v>
      </c>
      <c r="Q1378" s="21" t="e">
        <f>IF(OR($B1378="",Q$3&lt;$D1378+Настройки!$B$7),0,MAX(0,$E1378-MAX(0,SUMIFS(Тех_Движение!$G$2:$G$5111,Тех_Движение!$D$2:$D$5111,$C1378,Тех_Движение!$B$2:$B$5111,"&lt;="&amp;Q$3)-$F1378)))</f>
        <v>#VALUE!</v>
      </c>
      <c r="R1378" s="21" t="str">
        <f t="shared" si="64"/>
        <v/>
      </c>
      <c r="S1378" s="23" t="str">
        <f>IF($B1378="","",VLOOKUP($C1378,Настройки!$A$11:$L$17,9,FALSE))</f>
        <v/>
      </c>
      <c r="T1378" s="23" t="str">
        <f t="shared" si="65"/>
        <v/>
      </c>
    </row>
    <row r="1379" spans="1:20" x14ac:dyDescent="0.3">
      <c r="A1379" s="20">
        <f>Тех_Движение!$A$1376</f>
        <v>1375</v>
      </c>
      <c r="B1379" s="20" t="str">
        <f>IF(Тех_Движение!$F$1376&gt;0,Тех_Движение!$I$1376,"")</f>
        <v/>
      </c>
      <c r="C1379" s="20" t="str">
        <f>IF($B1379="","",Тех_Движение!$D$1376)</f>
        <v/>
      </c>
      <c r="D1379" s="9" t="str">
        <f>IF($B1379="","",Тех_Движение!$B$1376)</f>
        <v/>
      </c>
      <c r="E1379" s="21" t="str">
        <f>IF($B1379="","",Тех_Движение!$F$1376)</f>
        <v/>
      </c>
      <c r="F1379" s="21" t="str">
        <f>IF($B1379="","",SUMIFS($E$5:$E1378,$C$5:$C1378,$C1379))</f>
        <v/>
      </c>
      <c r="G1379" s="21" t="str">
        <f>IF($B1379="","",MAX(0,$E1379-MAX(0,SUMIFS(Тех_Движение!$G$2:$G$5111,Тех_Движение!$D$2:$D$5111,$C1379,Тех_Движение!$B$2:$B$5111,"&lt;="&amp;Настройки!$B$5-1)-$F1379)))</f>
        <v/>
      </c>
      <c r="H1379" s="21" t="str">
        <f>IF($B1379="","",IF(AND($D1379&gt;=Настройки!$B$5,$D1379&lt;=Настройки!$B$6),$E1379,0))</f>
        <v/>
      </c>
      <c r="I1379" s="21" t="str">
        <f t="shared" si="63"/>
        <v/>
      </c>
      <c r="J1379" s="21" t="str">
        <f>IF($B1379="","",MAX(0,$E1379-MAX(0,SUMIFS(Тех_Движение!$G$2:$G$5111,Тех_Движение!$D$2:$D$5111,$C1379,Тех_Движение!$B$2:$B$5111,"&lt;="&amp;Настройки!$B$6)-$F1379)))</f>
        <v/>
      </c>
      <c r="K1379" s="21" t="e">
        <f>IF(OR($B1379="",K$3&lt;$D1379+Настройки!$B$7),0,MAX(0,$E1379-MAX(0,SUMIFS(Тех_Движение!$G$2:$G$5111,Тех_Движение!$D$2:$D$5111,$C1379,Тех_Движение!$B$2:$B$5111,"&lt;="&amp;K$3)-$F1379)))</f>
        <v>#VALUE!</v>
      </c>
      <c r="L1379" s="21" t="e">
        <f>IF(OR($B1379="",L$3&lt;$D1379+Настройки!$B$7),0,MAX(0,$E1379-MAX(0,SUMIFS(Тех_Движение!$G$2:$G$5111,Тех_Движение!$D$2:$D$5111,$C1379,Тех_Движение!$B$2:$B$5111,"&lt;="&amp;L$3)-$F1379)))</f>
        <v>#VALUE!</v>
      </c>
      <c r="M1379" s="21" t="e">
        <f>IF(OR($B1379="",M$3&lt;$D1379+Настройки!$B$7),0,MAX(0,$E1379-MAX(0,SUMIFS(Тех_Движение!$G$2:$G$5111,Тех_Движение!$D$2:$D$5111,$C1379,Тех_Движение!$B$2:$B$5111,"&lt;="&amp;M$3)-$F1379)))</f>
        <v>#VALUE!</v>
      </c>
      <c r="N1379" s="21" t="e">
        <f>IF(OR($B1379="",N$3&lt;$D1379+Настройки!$B$7),0,MAX(0,$E1379-MAX(0,SUMIFS(Тех_Движение!$G$2:$G$5111,Тех_Движение!$D$2:$D$5111,$C1379,Тех_Движение!$B$2:$B$5111,"&lt;="&amp;N$3)-$F1379)))</f>
        <v>#VALUE!</v>
      </c>
      <c r="O1379" s="21" t="e">
        <f>IF(OR($B1379="",O$3&lt;$D1379+Настройки!$B$7),0,MAX(0,$E1379-MAX(0,SUMIFS(Тех_Движение!$G$2:$G$5111,Тех_Движение!$D$2:$D$5111,$C1379,Тех_Движение!$B$2:$B$5111,"&lt;="&amp;O$3)-$F1379)))</f>
        <v>#VALUE!</v>
      </c>
      <c r="P1379" s="21" t="e">
        <f>IF(OR($B1379="",P$3&lt;$D1379+Настройки!$B$7),0,MAX(0,$E1379-MAX(0,SUMIFS(Тех_Движение!$G$2:$G$5111,Тех_Движение!$D$2:$D$5111,$C1379,Тех_Движение!$B$2:$B$5111,"&lt;="&amp;P$3)-$F1379)))</f>
        <v>#VALUE!</v>
      </c>
      <c r="Q1379" s="21" t="e">
        <f>IF(OR($B1379="",Q$3&lt;$D1379+Настройки!$B$7),0,MAX(0,$E1379-MAX(0,SUMIFS(Тех_Движение!$G$2:$G$5111,Тех_Движение!$D$2:$D$5111,$C1379,Тех_Движение!$B$2:$B$5111,"&lt;="&amp;Q$3)-$F1379)))</f>
        <v>#VALUE!</v>
      </c>
      <c r="R1379" s="21" t="str">
        <f t="shared" si="64"/>
        <v/>
      </c>
      <c r="S1379" s="23" t="str">
        <f>IF($B1379="","",VLOOKUP($C1379,Настройки!$A$11:$L$17,9,FALSE))</f>
        <v/>
      </c>
      <c r="T1379" s="23" t="str">
        <f t="shared" si="65"/>
        <v/>
      </c>
    </row>
    <row r="1380" spans="1:20" x14ac:dyDescent="0.3">
      <c r="A1380" s="20">
        <f>Тех_Движение!$A$1377</f>
        <v>1376</v>
      </c>
      <c r="B1380" s="20" t="str">
        <f>IF(Тех_Движение!$F$1377&gt;0,Тех_Движение!$I$1377,"")</f>
        <v/>
      </c>
      <c r="C1380" s="20" t="str">
        <f>IF($B1380="","",Тех_Движение!$D$1377)</f>
        <v/>
      </c>
      <c r="D1380" s="9" t="str">
        <f>IF($B1380="","",Тех_Движение!$B$1377)</f>
        <v/>
      </c>
      <c r="E1380" s="21" t="str">
        <f>IF($B1380="","",Тех_Движение!$F$1377)</f>
        <v/>
      </c>
      <c r="F1380" s="21" t="str">
        <f>IF($B1380="","",SUMIFS($E$5:$E1379,$C$5:$C1379,$C1380))</f>
        <v/>
      </c>
      <c r="G1380" s="21" t="str">
        <f>IF($B1380="","",MAX(0,$E1380-MAX(0,SUMIFS(Тех_Движение!$G$2:$G$5111,Тех_Движение!$D$2:$D$5111,$C1380,Тех_Движение!$B$2:$B$5111,"&lt;="&amp;Настройки!$B$5-1)-$F1380)))</f>
        <v/>
      </c>
      <c r="H1380" s="21" t="str">
        <f>IF($B1380="","",IF(AND($D1380&gt;=Настройки!$B$5,$D1380&lt;=Настройки!$B$6),$E1380,0))</f>
        <v/>
      </c>
      <c r="I1380" s="21" t="str">
        <f t="shared" si="63"/>
        <v/>
      </c>
      <c r="J1380" s="21" t="str">
        <f>IF($B1380="","",MAX(0,$E1380-MAX(0,SUMIFS(Тех_Движение!$G$2:$G$5111,Тех_Движение!$D$2:$D$5111,$C1380,Тех_Движение!$B$2:$B$5111,"&lt;="&amp;Настройки!$B$6)-$F1380)))</f>
        <v/>
      </c>
      <c r="K1380" s="21" t="e">
        <f>IF(OR($B1380="",K$3&lt;$D1380+Настройки!$B$7),0,MAX(0,$E1380-MAX(0,SUMIFS(Тех_Движение!$G$2:$G$5111,Тех_Движение!$D$2:$D$5111,$C1380,Тех_Движение!$B$2:$B$5111,"&lt;="&amp;K$3)-$F1380)))</f>
        <v>#VALUE!</v>
      </c>
      <c r="L1380" s="21" t="e">
        <f>IF(OR($B1380="",L$3&lt;$D1380+Настройки!$B$7),0,MAX(0,$E1380-MAX(0,SUMIFS(Тех_Движение!$G$2:$G$5111,Тех_Движение!$D$2:$D$5111,$C1380,Тех_Движение!$B$2:$B$5111,"&lt;="&amp;L$3)-$F1380)))</f>
        <v>#VALUE!</v>
      </c>
      <c r="M1380" s="21" t="e">
        <f>IF(OR($B1380="",M$3&lt;$D1380+Настройки!$B$7),0,MAX(0,$E1380-MAX(0,SUMIFS(Тех_Движение!$G$2:$G$5111,Тех_Движение!$D$2:$D$5111,$C1380,Тех_Движение!$B$2:$B$5111,"&lt;="&amp;M$3)-$F1380)))</f>
        <v>#VALUE!</v>
      </c>
      <c r="N1380" s="21" t="e">
        <f>IF(OR($B1380="",N$3&lt;$D1380+Настройки!$B$7),0,MAX(0,$E1380-MAX(0,SUMIFS(Тех_Движение!$G$2:$G$5111,Тех_Движение!$D$2:$D$5111,$C1380,Тех_Движение!$B$2:$B$5111,"&lt;="&amp;N$3)-$F1380)))</f>
        <v>#VALUE!</v>
      </c>
      <c r="O1380" s="21" t="e">
        <f>IF(OR($B1380="",O$3&lt;$D1380+Настройки!$B$7),0,MAX(0,$E1380-MAX(0,SUMIFS(Тех_Движение!$G$2:$G$5111,Тех_Движение!$D$2:$D$5111,$C1380,Тех_Движение!$B$2:$B$5111,"&lt;="&amp;O$3)-$F1380)))</f>
        <v>#VALUE!</v>
      </c>
      <c r="P1380" s="21" t="e">
        <f>IF(OR($B1380="",P$3&lt;$D1380+Настройки!$B$7),0,MAX(0,$E1380-MAX(0,SUMIFS(Тех_Движение!$G$2:$G$5111,Тех_Движение!$D$2:$D$5111,$C1380,Тех_Движение!$B$2:$B$5111,"&lt;="&amp;P$3)-$F1380)))</f>
        <v>#VALUE!</v>
      </c>
      <c r="Q1380" s="21" t="e">
        <f>IF(OR($B1380="",Q$3&lt;$D1380+Настройки!$B$7),0,MAX(0,$E1380-MAX(0,SUMIFS(Тех_Движение!$G$2:$G$5111,Тех_Движение!$D$2:$D$5111,$C1380,Тех_Движение!$B$2:$B$5111,"&lt;="&amp;Q$3)-$F1380)))</f>
        <v>#VALUE!</v>
      </c>
      <c r="R1380" s="21" t="str">
        <f t="shared" si="64"/>
        <v/>
      </c>
      <c r="S1380" s="23" t="str">
        <f>IF($B1380="","",VLOOKUP($C1380,Настройки!$A$11:$L$17,9,FALSE))</f>
        <v/>
      </c>
      <c r="T1380" s="23" t="str">
        <f t="shared" si="65"/>
        <v/>
      </c>
    </row>
    <row r="1381" spans="1:20" x14ac:dyDescent="0.3">
      <c r="A1381" s="20">
        <f>Тех_Движение!$A$1378</f>
        <v>1377</v>
      </c>
      <c r="B1381" s="20" t="str">
        <f>IF(Тех_Движение!$F$1378&gt;0,Тех_Движение!$I$1378,"")</f>
        <v/>
      </c>
      <c r="C1381" s="20" t="str">
        <f>IF($B1381="","",Тех_Движение!$D$1378)</f>
        <v/>
      </c>
      <c r="D1381" s="9" t="str">
        <f>IF($B1381="","",Тех_Движение!$B$1378)</f>
        <v/>
      </c>
      <c r="E1381" s="21" t="str">
        <f>IF($B1381="","",Тех_Движение!$F$1378)</f>
        <v/>
      </c>
      <c r="F1381" s="21" t="str">
        <f>IF($B1381="","",SUMIFS($E$5:$E1380,$C$5:$C1380,$C1381))</f>
        <v/>
      </c>
      <c r="G1381" s="21" t="str">
        <f>IF($B1381="","",MAX(0,$E1381-MAX(0,SUMIFS(Тех_Движение!$G$2:$G$5111,Тех_Движение!$D$2:$D$5111,$C1381,Тех_Движение!$B$2:$B$5111,"&lt;="&amp;Настройки!$B$5-1)-$F1381)))</f>
        <v/>
      </c>
      <c r="H1381" s="21" t="str">
        <f>IF($B1381="","",IF(AND($D1381&gt;=Настройки!$B$5,$D1381&lt;=Настройки!$B$6),$E1381,0))</f>
        <v/>
      </c>
      <c r="I1381" s="21" t="str">
        <f t="shared" si="63"/>
        <v/>
      </c>
      <c r="J1381" s="21" t="str">
        <f>IF($B1381="","",MAX(0,$E1381-MAX(0,SUMIFS(Тех_Движение!$G$2:$G$5111,Тех_Движение!$D$2:$D$5111,$C1381,Тех_Движение!$B$2:$B$5111,"&lt;="&amp;Настройки!$B$6)-$F1381)))</f>
        <v/>
      </c>
      <c r="K1381" s="21" t="e">
        <f>IF(OR($B1381="",K$3&lt;$D1381+Настройки!$B$7),0,MAX(0,$E1381-MAX(0,SUMIFS(Тех_Движение!$G$2:$G$5111,Тех_Движение!$D$2:$D$5111,$C1381,Тех_Движение!$B$2:$B$5111,"&lt;="&amp;K$3)-$F1381)))</f>
        <v>#VALUE!</v>
      </c>
      <c r="L1381" s="21" t="e">
        <f>IF(OR($B1381="",L$3&lt;$D1381+Настройки!$B$7),0,MAX(0,$E1381-MAX(0,SUMIFS(Тех_Движение!$G$2:$G$5111,Тех_Движение!$D$2:$D$5111,$C1381,Тех_Движение!$B$2:$B$5111,"&lt;="&amp;L$3)-$F1381)))</f>
        <v>#VALUE!</v>
      </c>
      <c r="M1381" s="21" t="e">
        <f>IF(OR($B1381="",M$3&lt;$D1381+Настройки!$B$7),0,MAX(0,$E1381-MAX(0,SUMIFS(Тех_Движение!$G$2:$G$5111,Тех_Движение!$D$2:$D$5111,$C1381,Тех_Движение!$B$2:$B$5111,"&lt;="&amp;M$3)-$F1381)))</f>
        <v>#VALUE!</v>
      </c>
      <c r="N1381" s="21" t="e">
        <f>IF(OR($B1381="",N$3&lt;$D1381+Настройки!$B$7),0,MAX(0,$E1381-MAX(0,SUMIFS(Тех_Движение!$G$2:$G$5111,Тех_Движение!$D$2:$D$5111,$C1381,Тех_Движение!$B$2:$B$5111,"&lt;="&amp;N$3)-$F1381)))</f>
        <v>#VALUE!</v>
      </c>
      <c r="O1381" s="21" t="e">
        <f>IF(OR($B1381="",O$3&lt;$D1381+Настройки!$B$7),0,MAX(0,$E1381-MAX(0,SUMIFS(Тех_Движение!$G$2:$G$5111,Тех_Движение!$D$2:$D$5111,$C1381,Тех_Движение!$B$2:$B$5111,"&lt;="&amp;O$3)-$F1381)))</f>
        <v>#VALUE!</v>
      </c>
      <c r="P1381" s="21" t="e">
        <f>IF(OR($B1381="",P$3&lt;$D1381+Настройки!$B$7),0,MAX(0,$E1381-MAX(0,SUMIFS(Тех_Движение!$G$2:$G$5111,Тех_Движение!$D$2:$D$5111,$C1381,Тех_Движение!$B$2:$B$5111,"&lt;="&amp;P$3)-$F1381)))</f>
        <v>#VALUE!</v>
      </c>
      <c r="Q1381" s="21" t="e">
        <f>IF(OR($B1381="",Q$3&lt;$D1381+Настройки!$B$7),0,MAX(0,$E1381-MAX(0,SUMIFS(Тех_Движение!$G$2:$G$5111,Тех_Движение!$D$2:$D$5111,$C1381,Тех_Движение!$B$2:$B$5111,"&lt;="&amp;Q$3)-$F1381)))</f>
        <v>#VALUE!</v>
      </c>
      <c r="R1381" s="21" t="str">
        <f t="shared" si="64"/>
        <v/>
      </c>
      <c r="S1381" s="23" t="str">
        <f>IF($B1381="","",VLOOKUP($C1381,Настройки!$A$11:$L$17,9,FALSE))</f>
        <v/>
      </c>
      <c r="T1381" s="23" t="str">
        <f t="shared" si="65"/>
        <v/>
      </c>
    </row>
    <row r="1382" spans="1:20" x14ac:dyDescent="0.3">
      <c r="A1382" s="20">
        <f>Тех_Движение!$A$1379</f>
        <v>1378</v>
      </c>
      <c r="B1382" s="20" t="str">
        <f>IF(Тех_Движение!$F$1379&gt;0,Тех_Движение!$I$1379,"")</f>
        <v/>
      </c>
      <c r="C1382" s="20" t="str">
        <f>IF($B1382="","",Тех_Движение!$D$1379)</f>
        <v/>
      </c>
      <c r="D1382" s="9" t="str">
        <f>IF($B1382="","",Тех_Движение!$B$1379)</f>
        <v/>
      </c>
      <c r="E1382" s="21" t="str">
        <f>IF($B1382="","",Тех_Движение!$F$1379)</f>
        <v/>
      </c>
      <c r="F1382" s="21" t="str">
        <f>IF($B1382="","",SUMIFS($E$5:$E1381,$C$5:$C1381,$C1382))</f>
        <v/>
      </c>
      <c r="G1382" s="21" t="str">
        <f>IF($B1382="","",MAX(0,$E1382-MAX(0,SUMIFS(Тех_Движение!$G$2:$G$5111,Тех_Движение!$D$2:$D$5111,$C1382,Тех_Движение!$B$2:$B$5111,"&lt;="&amp;Настройки!$B$5-1)-$F1382)))</f>
        <v/>
      </c>
      <c r="H1382" s="21" t="str">
        <f>IF($B1382="","",IF(AND($D1382&gt;=Настройки!$B$5,$D1382&lt;=Настройки!$B$6),$E1382,0))</f>
        <v/>
      </c>
      <c r="I1382" s="21" t="str">
        <f t="shared" si="63"/>
        <v/>
      </c>
      <c r="J1382" s="21" t="str">
        <f>IF($B1382="","",MAX(0,$E1382-MAX(0,SUMIFS(Тех_Движение!$G$2:$G$5111,Тех_Движение!$D$2:$D$5111,$C1382,Тех_Движение!$B$2:$B$5111,"&lt;="&amp;Настройки!$B$6)-$F1382)))</f>
        <v/>
      </c>
      <c r="K1382" s="21" t="e">
        <f>IF(OR($B1382="",K$3&lt;$D1382+Настройки!$B$7),0,MAX(0,$E1382-MAX(0,SUMIFS(Тех_Движение!$G$2:$G$5111,Тех_Движение!$D$2:$D$5111,$C1382,Тех_Движение!$B$2:$B$5111,"&lt;="&amp;K$3)-$F1382)))</f>
        <v>#VALUE!</v>
      </c>
      <c r="L1382" s="21" t="e">
        <f>IF(OR($B1382="",L$3&lt;$D1382+Настройки!$B$7),0,MAX(0,$E1382-MAX(0,SUMIFS(Тех_Движение!$G$2:$G$5111,Тех_Движение!$D$2:$D$5111,$C1382,Тех_Движение!$B$2:$B$5111,"&lt;="&amp;L$3)-$F1382)))</f>
        <v>#VALUE!</v>
      </c>
      <c r="M1382" s="21" t="e">
        <f>IF(OR($B1382="",M$3&lt;$D1382+Настройки!$B$7),0,MAX(0,$E1382-MAX(0,SUMIFS(Тех_Движение!$G$2:$G$5111,Тех_Движение!$D$2:$D$5111,$C1382,Тех_Движение!$B$2:$B$5111,"&lt;="&amp;M$3)-$F1382)))</f>
        <v>#VALUE!</v>
      </c>
      <c r="N1382" s="21" t="e">
        <f>IF(OR($B1382="",N$3&lt;$D1382+Настройки!$B$7),0,MAX(0,$E1382-MAX(0,SUMIFS(Тех_Движение!$G$2:$G$5111,Тех_Движение!$D$2:$D$5111,$C1382,Тех_Движение!$B$2:$B$5111,"&lt;="&amp;N$3)-$F1382)))</f>
        <v>#VALUE!</v>
      </c>
      <c r="O1382" s="21" t="e">
        <f>IF(OR($B1382="",O$3&lt;$D1382+Настройки!$B$7),0,MAX(0,$E1382-MAX(0,SUMIFS(Тех_Движение!$G$2:$G$5111,Тех_Движение!$D$2:$D$5111,$C1382,Тех_Движение!$B$2:$B$5111,"&lt;="&amp;O$3)-$F1382)))</f>
        <v>#VALUE!</v>
      </c>
      <c r="P1382" s="21" t="e">
        <f>IF(OR($B1382="",P$3&lt;$D1382+Настройки!$B$7),0,MAX(0,$E1382-MAX(0,SUMIFS(Тех_Движение!$G$2:$G$5111,Тех_Движение!$D$2:$D$5111,$C1382,Тех_Движение!$B$2:$B$5111,"&lt;="&amp;P$3)-$F1382)))</f>
        <v>#VALUE!</v>
      </c>
      <c r="Q1382" s="21" t="e">
        <f>IF(OR($B1382="",Q$3&lt;$D1382+Настройки!$B$7),0,MAX(0,$E1382-MAX(0,SUMIFS(Тех_Движение!$G$2:$G$5111,Тех_Движение!$D$2:$D$5111,$C1382,Тех_Движение!$B$2:$B$5111,"&lt;="&amp;Q$3)-$F1382)))</f>
        <v>#VALUE!</v>
      </c>
      <c r="R1382" s="21" t="str">
        <f t="shared" si="64"/>
        <v/>
      </c>
      <c r="S1382" s="23" t="str">
        <f>IF($B1382="","",VLOOKUP($C1382,Настройки!$A$11:$L$17,9,FALSE))</f>
        <v/>
      </c>
      <c r="T1382" s="23" t="str">
        <f t="shared" si="65"/>
        <v/>
      </c>
    </row>
    <row r="1383" spans="1:20" x14ac:dyDescent="0.3">
      <c r="A1383" s="20">
        <f>Тех_Движение!$A$1380</f>
        <v>1379</v>
      </c>
      <c r="B1383" s="20" t="str">
        <f>IF(Тех_Движение!$F$1380&gt;0,Тех_Движение!$I$1380,"")</f>
        <v/>
      </c>
      <c r="C1383" s="20" t="str">
        <f>IF($B1383="","",Тех_Движение!$D$1380)</f>
        <v/>
      </c>
      <c r="D1383" s="9" t="str">
        <f>IF($B1383="","",Тех_Движение!$B$1380)</f>
        <v/>
      </c>
      <c r="E1383" s="21" t="str">
        <f>IF($B1383="","",Тех_Движение!$F$1380)</f>
        <v/>
      </c>
      <c r="F1383" s="21" t="str">
        <f>IF($B1383="","",SUMIFS($E$5:$E1382,$C$5:$C1382,$C1383))</f>
        <v/>
      </c>
      <c r="G1383" s="21" t="str">
        <f>IF($B1383="","",MAX(0,$E1383-MAX(0,SUMIFS(Тех_Движение!$G$2:$G$5111,Тех_Движение!$D$2:$D$5111,$C1383,Тех_Движение!$B$2:$B$5111,"&lt;="&amp;Настройки!$B$5-1)-$F1383)))</f>
        <v/>
      </c>
      <c r="H1383" s="21" t="str">
        <f>IF($B1383="","",IF(AND($D1383&gt;=Настройки!$B$5,$D1383&lt;=Настройки!$B$6),$E1383,0))</f>
        <v/>
      </c>
      <c r="I1383" s="21" t="str">
        <f t="shared" si="63"/>
        <v/>
      </c>
      <c r="J1383" s="21" t="str">
        <f>IF($B1383="","",MAX(0,$E1383-MAX(0,SUMIFS(Тех_Движение!$G$2:$G$5111,Тех_Движение!$D$2:$D$5111,$C1383,Тех_Движение!$B$2:$B$5111,"&lt;="&amp;Настройки!$B$6)-$F1383)))</f>
        <v/>
      </c>
      <c r="K1383" s="21" t="e">
        <f>IF(OR($B1383="",K$3&lt;$D1383+Настройки!$B$7),0,MAX(0,$E1383-MAX(0,SUMIFS(Тех_Движение!$G$2:$G$5111,Тех_Движение!$D$2:$D$5111,$C1383,Тех_Движение!$B$2:$B$5111,"&lt;="&amp;K$3)-$F1383)))</f>
        <v>#VALUE!</v>
      </c>
      <c r="L1383" s="21" t="e">
        <f>IF(OR($B1383="",L$3&lt;$D1383+Настройки!$B$7),0,MAX(0,$E1383-MAX(0,SUMIFS(Тех_Движение!$G$2:$G$5111,Тех_Движение!$D$2:$D$5111,$C1383,Тех_Движение!$B$2:$B$5111,"&lt;="&amp;L$3)-$F1383)))</f>
        <v>#VALUE!</v>
      </c>
      <c r="M1383" s="21" t="e">
        <f>IF(OR($B1383="",M$3&lt;$D1383+Настройки!$B$7),0,MAX(0,$E1383-MAX(0,SUMIFS(Тех_Движение!$G$2:$G$5111,Тех_Движение!$D$2:$D$5111,$C1383,Тех_Движение!$B$2:$B$5111,"&lt;="&amp;M$3)-$F1383)))</f>
        <v>#VALUE!</v>
      </c>
      <c r="N1383" s="21" t="e">
        <f>IF(OR($B1383="",N$3&lt;$D1383+Настройки!$B$7),0,MAX(0,$E1383-MAX(0,SUMIFS(Тех_Движение!$G$2:$G$5111,Тех_Движение!$D$2:$D$5111,$C1383,Тех_Движение!$B$2:$B$5111,"&lt;="&amp;N$3)-$F1383)))</f>
        <v>#VALUE!</v>
      </c>
      <c r="O1383" s="21" t="e">
        <f>IF(OR($B1383="",O$3&lt;$D1383+Настройки!$B$7),0,MAX(0,$E1383-MAX(0,SUMIFS(Тех_Движение!$G$2:$G$5111,Тех_Движение!$D$2:$D$5111,$C1383,Тех_Движение!$B$2:$B$5111,"&lt;="&amp;O$3)-$F1383)))</f>
        <v>#VALUE!</v>
      </c>
      <c r="P1383" s="21" t="e">
        <f>IF(OR($B1383="",P$3&lt;$D1383+Настройки!$B$7),0,MAX(0,$E1383-MAX(0,SUMIFS(Тех_Движение!$G$2:$G$5111,Тех_Движение!$D$2:$D$5111,$C1383,Тех_Движение!$B$2:$B$5111,"&lt;="&amp;P$3)-$F1383)))</f>
        <v>#VALUE!</v>
      </c>
      <c r="Q1383" s="21" t="e">
        <f>IF(OR($B1383="",Q$3&lt;$D1383+Настройки!$B$7),0,MAX(0,$E1383-MAX(0,SUMIFS(Тех_Движение!$G$2:$G$5111,Тех_Движение!$D$2:$D$5111,$C1383,Тех_Движение!$B$2:$B$5111,"&lt;="&amp;Q$3)-$F1383)))</f>
        <v>#VALUE!</v>
      </c>
      <c r="R1383" s="21" t="str">
        <f t="shared" si="64"/>
        <v/>
      </c>
      <c r="S1383" s="23" t="str">
        <f>IF($B1383="","",VLOOKUP($C1383,Настройки!$A$11:$L$17,9,FALSE))</f>
        <v/>
      </c>
      <c r="T1383" s="23" t="str">
        <f t="shared" si="65"/>
        <v/>
      </c>
    </row>
    <row r="1384" spans="1:20" x14ac:dyDescent="0.3">
      <c r="A1384" s="20">
        <f>Тех_Движение!$A$1381</f>
        <v>1380</v>
      </c>
      <c r="B1384" s="20" t="str">
        <f>IF(Тех_Движение!$F$1381&gt;0,Тех_Движение!$I$1381,"")</f>
        <v/>
      </c>
      <c r="C1384" s="20" t="str">
        <f>IF($B1384="","",Тех_Движение!$D$1381)</f>
        <v/>
      </c>
      <c r="D1384" s="9" t="str">
        <f>IF($B1384="","",Тех_Движение!$B$1381)</f>
        <v/>
      </c>
      <c r="E1384" s="21" t="str">
        <f>IF($B1384="","",Тех_Движение!$F$1381)</f>
        <v/>
      </c>
      <c r="F1384" s="21" t="str">
        <f>IF($B1384="","",SUMIFS($E$5:$E1383,$C$5:$C1383,$C1384))</f>
        <v/>
      </c>
      <c r="G1384" s="21" t="str">
        <f>IF($B1384="","",MAX(0,$E1384-MAX(0,SUMIFS(Тех_Движение!$G$2:$G$5111,Тех_Движение!$D$2:$D$5111,$C1384,Тех_Движение!$B$2:$B$5111,"&lt;="&amp;Настройки!$B$5-1)-$F1384)))</f>
        <v/>
      </c>
      <c r="H1384" s="21" t="str">
        <f>IF($B1384="","",IF(AND($D1384&gt;=Настройки!$B$5,$D1384&lt;=Настройки!$B$6),$E1384,0))</f>
        <v/>
      </c>
      <c r="I1384" s="21" t="str">
        <f t="shared" si="63"/>
        <v/>
      </c>
      <c r="J1384" s="21" t="str">
        <f>IF($B1384="","",MAX(0,$E1384-MAX(0,SUMIFS(Тех_Движение!$G$2:$G$5111,Тех_Движение!$D$2:$D$5111,$C1384,Тех_Движение!$B$2:$B$5111,"&lt;="&amp;Настройки!$B$6)-$F1384)))</f>
        <v/>
      </c>
      <c r="K1384" s="21" t="e">
        <f>IF(OR($B1384="",K$3&lt;$D1384+Настройки!$B$7),0,MAX(0,$E1384-MAX(0,SUMIFS(Тех_Движение!$G$2:$G$5111,Тех_Движение!$D$2:$D$5111,$C1384,Тех_Движение!$B$2:$B$5111,"&lt;="&amp;K$3)-$F1384)))</f>
        <v>#VALUE!</v>
      </c>
      <c r="L1384" s="21" t="e">
        <f>IF(OR($B1384="",L$3&lt;$D1384+Настройки!$B$7),0,MAX(0,$E1384-MAX(0,SUMIFS(Тех_Движение!$G$2:$G$5111,Тех_Движение!$D$2:$D$5111,$C1384,Тех_Движение!$B$2:$B$5111,"&lt;="&amp;L$3)-$F1384)))</f>
        <v>#VALUE!</v>
      </c>
      <c r="M1384" s="21" t="e">
        <f>IF(OR($B1384="",M$3&lt;$D1384+Настройки!$B$7),0,MAX(0,$E1384-MAX(0,SUMIFS(Тех_Движение!$G$2:$G$5111,Тех_Движение!$D$2:$D$5111,$C1384,Тех_Движение!$B$2:$B$5111,"&lt;="&amp;M$3)-$F1384)))</f>
        <v>#VALUE!</v>
      </c>
      <c r="N1384" s="21" t="e">
        <f>IF(OR($B1384="",N$3&lt;$D1384+Настройки!$B$7),0,MAX(0,$E1384-MAX(0,SUMIFS(Тех_Движение!$G$2:$G$5111,Тех_Движение!$D$2:$D$5111,$C1384,Тех_Движение!$B$2:$B$5111,"&lt;="&amp;N$3)-$F1384)))</f>
        <v>#VALUE!</v>
      </c>
      <c r="O1384" s="21" t="e">
        <f>IF(OR($B1384="",O$3&lt;$D1384+Настройки!$B$7),0,MAX(0,$E1384-MAX(0,SUMIFS(Тех_Движение!$G$2:$G$5111,Тех_Движение!$D$2:$D$5111,$C1384,Тех_Движение!$B$2:$B$5111,"&lt;="&amp;O$3)-$F1384)))</f>
        <v>#VALUE!</v>
      </c>
      <c r="P1384" s="21" t="e">
        <f>IF(OR($B1384="",P$3&lt;$D1384+Настройки!$B$7),0,MAX(0,$E1384-MAX(0,SUMIFS(Тех_Движение!$G$2:$G$5111,Тех_Движение!$D$2:$D$5111,$C1384,Тех_Движение!$B$2:$B$5111,"&lt;="&amp;P$3)-$F1384)))</f>
        <v>#VALUE!</v>
      </c>
      <c r="Q1384" s="21" t="e">
        <f>IF(OR($B1384="",Q$3&lt;$D1384+Настройки!$B$7),0,MAX(0,$E1384-MAX(0,SUMIFS(Тех_Движение!$G$2:$G$5111,Тех_Движение!$D$2:$D$5111,$C1384,Тех_Движение!$B$2:$B$5111,"&lt;="&amp;Q$3)-$F1384)))</f>
        <v>#VALUE!</v>
      </c>
      <c r="R1384" s="21" t="str">
        <f t="shared" si="64"/>
        <v/>
      </c>
      <c r="S1384" s="23" t="str">
        <f>IF($B1384="","",VLOOKUP($C1384,Настройки!$A$11:$L$17,9,FALSE))</f>
        <v/>
      </c>
      <c r="T1384" s="23" t="str">
        <f t="shared" si="65"/>
        <v/>
      </c>
    </row>
    <row r="1385" spans="1:20" x14ac:dyDescent="0.3">
      <c r="A1385" s="20">
        <f>Тех_Движение!$A$1382</f>
        <v>1381</v>
      </c>
      <c r="B1385" s="20" t="str">
        <f>IF(Тех_Движение!$F$1382&gt;0,Тех_Движение!$I$1382,"")</f>
        <v/>
      </c>
      <c r="C1385" s="20" t="str">
        <f>IF($B1385="","",Тех_Движение!$D$1382)</f>
        <v/>
      </c>
      <c r="D1385" s="9" t="str">
        <f>IF($B1385="","",Тех_Движение!$B$1382)</f>
        <v/>
      </c>
      <c r="E1385" s="21" t="str">
        <f>IF($B1385="","",Тех_Движение!$F$1382)</f>
        <v/>
      </c>
      <c r="F1385" s="21" t="str">
        <f>IF($B1385="","",SUMIFS($E$5:$E1384,$C$5:$C1384,$C1385))</f>
        <v/>
      </c>
      <c r="G1385" s="21" t="str">
        <f>IF($B1385="","",MAX(0,$E1385-MAX(0,SUMIFS(Тех_Движение!$G$2:$G$5111,Тех_Движение!$D$2:$D$5111,$C1385,Тех_Движение!$B$2:$B$5111,"&lt;="&amp;Настройки!$B$5-1)-$F1385)))</f>
        <v/>
      </c>
      <c r="H1385" s="21" t="str">
        <f>IF($B1385="","",IF(AND($D1385&gt;=Настройки!$B$5,$D1385&lt;=Настройки!$B$6),$E1385,0))</f>
        <v/>
      </c>
      <c r="I1385" s="21" t="str">
        <f t="shared" si="63"/>
        <v/>
      </c>
      <c r="J1385" s="21" t="str">
        <f>IF($B1385="","",MAX(0,$E1385-MAX(0,SUMIFS(Тех_Движение!$G$2:$G$5111,Тех_Движение!$D$2:$D$5111,$C1385,Тех_Движение!$B$2:$B$5111,"&lt;="&amp;Настройки!$B$6)-$F1385)))</f>
        <v/>
      </c>
      <c r="K1385" s="21" t="e">
        <f>IF(OR($B1385="",K$3&lt;$D1385+Настройки!$B$7),0,MAX(0,$E1385-MAX(0,SUMIFS(Тех_Движение!$G$2:$G$5111,Тех_Движение!$D$2:$D$5111,$C1385,Тех_Движение!$B$2:$B$5111,"&lt;="&amp;K$3)-$F1385)))</f>
        <v>#VALUE!</v>
      </c>
      <c r="L1385" s="21" t="e">
        <f>IF(OR($B1385="",L$3&lt;$D1385+Настройки!$B$7),0,MAX(0,$E1385-MAX(0,SUMIFS(Тех_Движение!$G$2:$G$5111,Тех_Движение!$D$2:$D$5111,$C1385,Тех_Движение!$B$2:$B$5111,"&lt;="&amp;L$3)-$F1385)))</f>
        <v>#VALUE!</v>
      </c>
      <c r="M1385" s="21" t="e">
        <f>IF(OR($B1385="",M$3&lt;$D1385+Настройки!$B$7),0,MAX(0,$E1385-MAX(0,SUMIFS(Тех_Движение!$G$2:$G$5111,Тех_Движение!$D$2:$D$5111,$C1385,Тех_Движение!$B$2:$B$5111,"&lt;="&amp;M$3)-$F1385)))</f>
        <v>#VALUE!</v>
      </c>
      <c r="N1385" s="21" t="e">
        <f>IF(OR($B1385="",N$3&lt;$D1385+Настройки!$B$7),0,MAX(0,$E1385-MAX(0,SUMIFS(Тех_Движение!$G$2:$G$5111,Тех_Движение!$D$2:$D$5111,$C1385,Тех_Движение!$B$2:$B$5111,"&lt;="&amp;N$3)-$F1385)))</f>
        <v>#VALUE!</v>
      </c>
      <c r="O1385" s="21" t="e">
        <f>IF(OR($B1385="",O$3&lt;$D1385+Настройки!$B$7),0,MAX(0,$E1385-MAX(0,SUMIFS(Тех_Движение!$G$2:$G$5111,Тех_Движение!$D$2:$D$5111,$C1385,Тех_Движение!$B$2:$B$5111,"&lt;="&amp;O$3)-$F1385)))</f>
        <v>#VALUE!</v>
      </c>
      <c r="P1385" s="21" t="e">
        <f>IF(OR($B1385="",P$3&lt;$D1385+Настройки!$B$7),0,MAX(0,$E1385-MAX(0,SUMIFS(Тех_Движение!$G$2:$G$5111,Тех_Движение!$D$2:$D$5111,$C1385,Тех_Движение!$B$2:$B$5111,"&lt;="&amp;P$3)-$F1385)))</f>
        <v>#VALUE!</v>
      </c>
      <c r="Q1385" s="21" t="e">
        <f>IF(OR($B1385="",Q$3&lt;$D1385+Настройки!$B$7),0,MAX(0,$E1385-MAX(0,SUMIFS(Тех_Движение!$G$2:$G$5111,Тех_Движение!$D$2:$D$5111,$C1385,Тех_Движение!$B$2:$B$5111,"&lt;="&amp;Q$3)-$F1385)))</f>
        <v>#VALUE!</v>
      </c>
      <c r="R1385" s="21" t="str">
        <f t="shared" si="64"/>
        <v/>
      </c>
      <c r="S1385" s="23" t="str">
        <f>IF($B1385="","",VLOOKUP($C1385,Настройки!$A$11:$L$17,9,FALSE))</f>
        <v/>
      </c>
      <c r="T1385" s="23" t="str">
        <f t="shared" si="65"/>
        <v/>
      </c>
    </row>
    <row r="1386" spans="1:20" x14ac:dyDescent="0.3">
      <c r="A1386" s="20">
        <f>Тех_Движение!$A$1383</f>
        <v>1382</v>
      </c>
      <c r="B1386" s="20" t="str">
        <f>IF(Тех_Движение!$F$1383&gt;0,Тех_Движение!$I$1383,"")</f>
        <v/>
      </c>
      <c r="C1386" s="20" t="str">
        <f>IF($B1386="","",Тех_Движение!$D$1383)</f>
        <v/>
      </c>
      <c r="D1386" s="9" t="str">
        <f>IF($B1386="","",Тех_Движение!$B$1383)</f>
        <v/>
      </c>
      <c r="E1386" s="21" t="str">
        <f>IF($B1386="","",Тех_Движение!$F$1383)</f>
        <v/>
      </c>
      <c r="F1386" s="21" t="str">
        <f>IF($B1386="","",SUMIFS($E$5:$E1385,$C$5:$C1385,$C1386))</f>
        <v/>
      </c>
      <c r="G1386" s="21" t="str">
        <f>IF($B1386="","",MAX(0,$E1386-MAX(0,SUMIFS(Тех_Движение!$G$2:$G$5111,Тех_Движение!$D$2:$D$5111,$C1386,Тех_Движение!$B$2:$B$5111,"&lt;="&amp;Настройки!$B$5-1)-$F1386)))</f>
        <v/>
      </c>
      <c r="H1386" s="21" t="str">
        <f>IF($B1386="","",IF(AND($D1386&gt;=Настройки!$B$5,$D1386&lt;=Настройки!$B$6),$E1386,0))</f>
        <v/>
      </c>
      <c r="I1386" s="21" t="str">
        <f t="shared" si="63"/>
        <v/>
      </c>
      <c r="J1386" s="21" t="str">
        <f>IF($B1386="","",MAX(0,$E1386-MAX(0,SUMIFS(Тех_Движение!$G$2:$G$5111,Тех_Движение!$D$2:$D$5111,$C1386,Тех_Движение!$B$2:$B$5111,"&lt;="&amp;Настройки!$B$6)-$F1386)))</f>
        <v/>
      </c>
      <c r="K1386" s="21" t="e">
        <f>IF(OR($B1386="",K$3&lt;$D1386+Настройки!$B$7),0,MAX(0,$E1386-MAX(0,SUMIFS(Тех_Движение!$G$2:$G$5111,Тех_Движение!$D$2:$D$5111,$C1386,Тех_Движение!$B$2:$B$5111,"&lt;="&amp;K$3)-$F1386)))</f>
        <v>#VALUE!</v>
      </c>
      <c r="L1386" s="21" t="e">
        <f>IF(OR($B1386="",L$3&lt;$D1386+Настройки!$B$7),0,MAX(0,$E1386-MAX(0,SUMIFS(Тех_Движение!$G$2:$G$5111,Тех_Движение!$D$2:$D$5111,$C1386,Тех_Движение!$B$2:$B$5111,"&lt;="&amp;L$3)-$F1386)))</f>
        <v>#VALUE!</v>
      </c>
      <c r="M1386" s="21" t="e">
        <f>IF(OR($B1386="",M$3&lt;$D1386+Настройки!$B$7),0,MAX(0,$E1386-MAX(0,SUMIFS(Тех_Движение!$G$2:$G$5111,Тех_Движение!$D$2:$D$5111,$C1386,Тех_Движение!$B$2:$B$5111,"&lt;="&amp;M$3)-$F1386)))</f>
        <v>#VALUE!</v>
      </c>
      <c r="N1386" s="21" t="e">
        <f>IF(OR($B1386="",N$3&lt;$D1386+Настройки!$B$7),0,MAX(0,$E1386-MAX(0,SUMIFS(Тех_Движение!$G$2:$G$5111,Тех_Движение!$D$2:$D$5111,$C1386,Тех_Движение!$B$2:$B$5111,"&lt;="&amp;N$3)-$F1386)))</f>
        <v>#VALUE!</v>
      </c>
      <c r="O1386" s="21" t="e">
        <f>IF(OR($B1386="",O$3&lt;$D1386+Настройки!$B$7),0,MAX(0,$E1386-MAX(0,SUMIFS(Тех_Движение!$G$2:$G$5111,Тех_Движение!$D$2:$D$5111,$C1386,Тех_Движение!$B$2:$B$5111,"&lt;="&amp;O$3)-$F1386)))</f>
        <v>#VALUE!</v>
      </c>
      <c r="P1386" s="21" t="e">
        <f>IF(OR($B1386="",P$3&lt;$D1386+Настройки!$B$7),0,MAX(0,$E1386-MAX(0,SUMIFS(Тех_Движение!$G$2:$G$5111,Тех_Движение!$D$2:$D$5111,$C1386,Тех_Движение!$B$2:$B$5111,"&lt;="&amp;P$3)-$F1386)))</f>
        <v>#VALUE!</v>
      </c>
      <c r="Q1386" s="21" t="e">
        <f>IF(OR($B1386="",Q$3&lt;$D1386+Настройки!$B$7),0,MAX(0,$E1386-MAX(0,SUMIFS(Тех_Движение!$G$2:$G$5111,Тех_Движение!$D$2:$D$5111,$C1386,Тех_Движение!$B$2:$B$5111,"&lt;="&amp;Q$3)-$F1386)))</f>
        <v>#VALUE!</v>
      </c>
      <c r="R1386" s="21" t="str">
        <f t="shared" si="64"/>
        <v/>
      </c>
      <c r="S1386" s="23" t="str">
        <f>IF($B1386="","",VLOOKUP($C1386,Настройки!$A$11:$L$17,9,FALSE))</f>
        <v/>
      </c>
      <c r="T1386" s="23" t="str">
        <f t="shared" si="65"/>
        <v/>
      </c>
    </row>
    <row r="1387" spans="1:20" x14ac:dyDescent="0.3">
      <c r="A1387" s="20">
        <f>Тех_Движение!$A$1384</f>
        <v>1383</v>
      </c>
      <c r="B1387" s="20" t="str">
        <f>IF(Тех_Движение!$F$1384&gt;0,Тех_Движение!$I$1384,"")</f>
        <v/>
      </c>
      <c r="C1387" s="20" t="str">
        <f>IF($B1387="","",Тех_Движение!$D$1384)</f>
        <v/>
      </c>
      <c r="D1387" s="9" t="str">
        <f>IF($B1387="","",Тех_Движение!$B$1384)</f>
        <v/>
      </c>
      <c r="E1387" s="21" t="str">
        <f>IF($B1387="","",Тех_Движение!$F$1384)</f>
        <v/>
      </c>
      <c r="F1387" s="21" t="str">
        <f>IF($B1387="","",SUMIFS($E$5:$E1386,$C$5:$C1386,$C1387))</f>
        <v/>
      </c>
      <c r="G1387" s="21" t="str">
        <f>IF($B1387="","",MAX(0,$E1387-MAX(0,SUMIFS(Тех_Движение!$G$2:$G$5111,Тех_Движение!$D$2:$D$5111,$C1387,Тех_Движение!$B$2:$B$5111,"&lt;="&amp;Настройки!$B$5-1)-$F1387)))</f>
        <v/>
      </c>
      <c r="H1387" s="21" t="str">
        <f>IF($B1387="","",IF(AND($D1387&gt;=Настройки!$B$5,$D1387&lt;=Настройки!$B$6),$E1387,0))</f>
        <v/>
      </c>
      <c r="I1387" s="21" t="str">
        <f t="shared" si="63"/>
        <v/>
      </c>
      <c r="J1387" s="21" t="str">
        <f>IF($B1387="","",MAX(0,$E1387-MAX(0,SUMIFS(Тех_Движение!$G$2:$G$5111,Тех_Движение!$D$2:$D$5111,$C1387,Тех_Движение!$B$2:$B$5111,"&lt;="&amp;Настройки!$B$6)-$F1387)))</f>
        <v/>
      </c>
      <c r="K1387" s="21" t="e">
        <f>IF(OR($B1387="",K$3&lt;$D1387+Настройки!$B$7),0,MAX(0,$E1387-MAX(0,SUMIFS(Тех_Движение!$G$2:$G$5111,Тех_Движение!$D$2:$D$5111,$C1387,Тех_Движение!$B$2:$B$5111,"&lt;="&amp;K$3)-$F1387)))</f>
        <v>#VALUE!</v>
      </c>
      <c r="L1387" s="21" t="e">
        <f>IF(OR($B1387="",L$3&lt;$D1387+Настройки!$B$7),0,MAX(0,$E1387-MAX(0,SUMIFS(Тех_Движение!$G$2:$G$5111,Тех_Движение!$D$2:$D$5111,$C1387,Тех_Движение!$B$2:$B$5111,"&lt;="&amp;L$3)-$F1387)))</f>
        <v>#VALUE!</v>
      </c>
      <c r="M1387" s="21" t="e">
        <f>IF(OR($B1387="",M$3&lt;$D1387+Настройки!$B$7),0,MAX(0,$E1387-MAX(0,SUMIFS(Тех_Движение!$G$2:$G$5111,Тех_Движение!$D$2:$D$5111,$C1387,Тех_Движение!$B$2:$B$5111,"&lt;="&amp;M$3)-$F1387)))</f>
        <v>#VALUE!</v>
      </c>
      <c r="N1387" s="21" t="e">
        <f>IF(OR($B1387="",N$3&lt;$D1387+Настройки!$B$7),0,MAX(0,$E1387-MAX(0,SUMIFS(Тех_Движение!$G$2:$G$5111,Тех_Движение!$D$2:$D$5111,$C1387,Тех_Движение!$B$2:$B$5111,"&lt;="&amp;N$3)-$F1387)))</f>
        <v>#VALUE!</v>
      </c>
      <c r="O1387" s="21" t="e">
        <f>IF(OR($B1387="",O$3&lt;$D1387+Настройки!$B$7),0,MAX(0,$E1387-MAX(0,SUMIFS(Тех_Движение!$G$2:$G$5111,Тех_Движение!$D$2:$D$5111,$C1387,Тех_Движение!$B$2:$B$5111,"&lt;="&amp;O$3)-$F1387)))</f>
        <v>#VALUE!</v>
      </c>
      <c r="P1387" s="21" t="e">
        <f>IF(OR($B1387="",P$3&lt;$D1387+Настройки!$B$7),0,MAX(0,$E1387-MAX(0,SUMIFS(Тех_Движение!$G$2:$G$5111,Тех_Движение!$D$2:$D$5111,$C1387,Тех_Движение!$B$2:$B$5111,"&lt;="&amp;P$3)-$F1387)))</f>
        <v>#VALUE!</v>
      </c>
      <c r="Q1387" s="21" t="e">
        <f>IF(OR($B1387="",Q$3&lt;$D1387+Настройки!$B$7),0,MAX(0,$E1387-MAX(0,SUMIFS(Тех_Движение!$G$2:$G$5111,Тех_Движение!$D$2:$D$5111,$C1387,Тех_Движение!$B$2:$B$5111,"&lt;="&amp;Q$3)-$F1387)))</f>
        <v>#VALUE!</v>
      </c>
      <c r="R1387" s="21" t="str">
        <f t="shared" si="64"/>
        <v/>
      </c>
      <c r="S1387" s="23" t="str">
        <f>IF($B1387="","",VLOOKUP($C1387,Настройки!$A$11:$L$17,9,FALSE))</f>
        <v/>
      </c>
      <c r="T1387" s="23" t="str">
        <f t="shared" si="65"/>
        <v/>
      </c>
    </row>
    <row r="1388" spans="1:20" x14ac:dyDescent="0.3">
      <c r="A1388" s="20">
        <f>Тех_Движение!$A$1385</f>
        <v>1384</v>
      </c>
      <c r="B1388" s="20" t="str">
        <f>IF(Тех_Движение!$F$1385&gt;0,Тех_Движение!$I$1385,"")</f>
        <v/>
      </c>
      <c r="C1388" s="20" t="str">
        <f>IF($B1388="","",Тех_Движение!$D$1385)</f>
        <v/>
      </c>
      <c r="D1388" s="9" t="str">
        <f>IF($B1388="","",Тех_Движение!$B$1385)</f>
        <v/>
      </c>
      <c r="E1388" s="21" t="str">
        <f>IF($B1388="","",Тех_Движение!$F$1385)</f>
        <v/>
      </c>
      <c r="F1388" s="21" t="str">
        <f>IF($B1388="","",SUMIFS($E$5:$E1387,$C$5:$C1387,$C1388))</f>
        <v/>
      </c>
      <c r="G1388" s="21" t="str">
        <f>IF($B1388="","",MAX(0,$E1388-MAX(0,SUMIFS(Тех_Движение!$G$2:$G$5111,Тех_Движение!$D$2:$D$5111,$C1388,Тех_Движение!$B$2:$B$5111,"&lt;="&amp;Настройки!$B$5-1)-$F1388)))</f>
        <v/>
      </c>
      <c r="H1388" s="21" t="str">
        <f>IF($B1388="","",IF(AND($D1388&gt;=Настройки!$B$5,$D1388&lt;=Настройки!$B$6),$E1388,0))</f>
        <v/>
      </c>
      <c r="I1388" s="21" t="str">
        <f t="shared" si="63"/>
        <v/>
      </c>
      <c r="J1388" s="21" t="str">
        <f>IF($B1388="","",MAX(0,$E1388-MAX(0,SUMIFS(Тех_Движение!$G$2:$G$5111,Тех_Движение!$D$2:$D$5111,$C1388,Тех_Движение!$B$2:$B$5111,"&lt;="&amp;Настройки!$B$6)-$F1388)))</f>
        <v/>
      </c>
      <c r="K1388" s="21" t="e">
        <f>IF(OR($B1388="",K$3&lt;$D1388+Настройки!$B$7),0,MAX(0,$E1388-MAX(0,SUMIFS(Тех_Движение!$G$2:$G$5111,Тех_Движение!$D$2:$D$5111,$C1388,Тех_Движение!$B$2:$B$5111,"&lt;="&amp;K$3)-$F1388)))</f>
        <v>#VALUE!</v>
      </c>
      <c r="L1388" s="21" t="e">
        <f>IF(OR($B1388="",L$3&lt;$D1388+Настройки!$B$7),0,MAX(0,$E1388-MAX(0,SUMIFS(Тех_Движение!$G$2:$G$5111,Тех_Движение!$D$2:$D$5111,$C1388,Тех_Движение!$B$2:$B$5111,"&lt;="&amp;L$3)-$F1388)))</f>
        <v>#VALUE!</v>
      </c>
      <c r="M1388" s="21" t="e">
        <f>IF(OR($B1388="",M$3&lt;$D1388+Настройки!$B$7),0,MAX(0,$E1388-MAX(0,SUMIFS(Тех_Движение!$G$2:$G$5111,Тех_Движение!$D$2:$D$5111,$C1388,Тех_Движение!$B$2:$B$5111,"&lt;="&amp;M$3)-$F1388)))</f>
        <v>#VALUE!</v>
      </c>
      <c r="N1388" s="21" t="e">
        <f>IF(OR($B1388="",N$3&lt;$D1388+Настройки!$B$7),0,MAX(0,$E1388-MAX(0,SUMIFS(Тех_Движение!$G$2:$G$5111,Тех_Движение!$D$2:$D$5111,$C1388,Тех_Движение!$B$2:$B$5111,"&lt;="&amp;N$3)-$F1388)))</f>
        <v>#VALUE!</v>
      </c>
      <c r="O1388" s="21" t="e">
        <f>IF(OR($B1388="",O$3&lt;$D1388+Настройки!$B$7),0,MAX(0,$E1388-MAX(0,SUMIFS(Тех_Движение!$G$2:$G$5111,Тех_Движение!$D$2:$D$5111,$C1388,Тех_Движение!$B$2:$B$5111,"&lt;="&amp;O$3)-$F1388)))</f>
        <v>#VALUE!</v>
      </c>
      <c r="P1388" s="21" t="e">
        <f>IF(OR($B1388="",P$3&lt;$D1388+Настройки!$B$7),0,MAX(0,$E1388-MAX(0,SUMIFS(Тех_Движение!$G$2:$G$5111,Тех_Движение!$D$2:$D$5111,$C1388,Тех_Движение!$B$2:$B$5111,"&lt;="&amp;P$3)-$F1388)))</f>
        <v>#VALUE!</v>
      </c>
      <c r="Q1388" s="21" t="e">
        <f>IF(OR($B1388="",Q$3&lt;$D1388+Настройки!$B$7),0,MAX(0,$E1388-MAX(0,SUMIFS(Тех_Движение!$G$2:$G$5111,Тех_Движение!$D$2:$D$5111,$C1388,Тех_Движение!$B$2:$B$5111,"&lt;="&amp;Q$3)-$F1388)))</f>
        <v>#VALUE!</v>
      </c>
      <c r="R1388" s="21" t="str">
        <f t="shared" si="64"/>
        <v/>
      </c>
      <c r="S1388" s="23" t="str">
        <f>IF($B1388="","",VLOOKUP($C1388,Настройки!$A$11:$L$17,9,FALSE))</f>
        <v/>
      </c>
      <c r="T1388" s="23" t="str">
        <f t="shared" si="65"/>
        <v/>
      </c>
    </row>
    <row r="1389" spans="1:20" x14ac:dyDescent="0.3">
      <c r="A1389" s="20">
        <f>Тех_Движение!$A$1386</f>
        <v>1385</v>
      </c>
      <c r="B1389" s="20" t="str">
        <f>IF(Тех_Движение!$F$1386&gt;0,Тех_Движение!$I$1386,"")</f>
        <v/>
      </c>
      <c r="C1389" s="20" t="str">
        <f>IF($B1389="","",Тех_Движение!$D$1386)</f>
        <v/>
      </c>
      <c r="D1389" s="9" t="str">
        <f>IF($B1389="","",Тех_Движение!$B$1386)</f>
        <v/>
      </c>
      <c r="E1389" s="21" t="str">
        <f>IF($B1389="","",Тех_Движение!$F$1386)</f>
        <v/>
      </c>
      <c r="F1389" s="21" t="str">
        <f>IF($B1389="","",SUMIFS($E$5:$E1388,$C$5:$C1388,$C1389))</f>
        <v/>
      </c>
      <c r="G1389" s="21" t="str">
        <f>IF($B1389="","",MAX(0,$E1389-MAX(0,SUMIFS(Тех_Движение!$G$2:$G$5111,Тех_Движение!$D$2:$D$5111,$C1389,Тех_Движение!$B$2:$B$5111,"&lt;="&amp;Настройки!$B$5-1)-$F1389)))</f>
        <v/>
      </c>
      <c r="H1389" s="21" t="str">
        <f>IF($B1389="","",IF(AND($D1389&gt;=Настройки!$B$5,$D1389&lt;=Настройки!$B$6),$E1389,0))</f>
        <v/>
      </c>
      <c r="I1389" s="21" t="str">
        <f t="shared" si="63"/>
        <v/>
      </c>
      <c r="J1389" s="21" t="str">
        <f>IF($B1389="","",MAX(0,$E1389-MAX(0,SUMIFS(Тех_Движение!$G$2:$G$5111,Тех_Движение!$D$2:$D$5111,$C1389,Тех_Движение!$B$2:$B$5111,"&lt;="&amp;Настройки!$B$6)-$F1389)))</f>
        <v/>
      </c>
      <c r="K1389" s="21" t="e">
        <f>IF(OR($B1389="",K$3&lt;$D1389+Настройки!$B$7),0,MAX(0,$E1389-MAX(0,SUMIFS(Тех_Движение!$G$2:$G$5111,Тех_Движение!$D$2:$D$5111,$C1389,Тех_Движение!$B$2:$B$5111,"&lt;="&amp;K$3)-$F1389)))</f>
        <v>#VALUE!</v>
      </c>
      <c r="L1389" s="21" t="e">
        <f>IF(OR($B1389="",L$3&lt;$D1389+Настройки!$B$7),0,MAX(0,$E1389-MAX(0,SUMIFS(Тех_Движение!$G$2:$G$5111,Тех_Движение!$D$2:$D$5111,$C1389,Тех_Движение!$B$2:$B$5111,"&lt;="&amp;L$3)-$F1389)))</f>
        <v>#VALUE!</v>
      </c>
      <c r="M1389" s="21" t="e">
        <f>IF(OR($B1389="",M$3&lt;$D1389+Настройки!$B$7),0,MAX(0,$E1389-MAX(0,SUMIFS(Тех_Движение!$G$2:$G$5111,Тех_Движение!$D$2:$D$5111,$C1389,Тех_Движение!$B$2:$B$5111,"&lt;="&amp;M$3)-$F1389)))</f>
        <v>#VALUE!</v>
      </c>
      <c r="N1389" s="21" t="e">
        <f>IF(OR($B1389="",N$3&lt;$D1389+Настройки!$B$7),0,MAX(0,$E1389-MAX(0,SUMIFS(Тех_Движение!$G$2:$G$5111,Тех_Движение!$D$2:$D$5111,$C1389,Тех_Движение!$B$2:$B$5111,"&lt;="&amp;N$3)-$F1389)))</f>
        <v>#VALUE!</v>
      </c>
      <c r="O1389" s="21" t="e">
        <f>IF(OR($B1389="",O$3&lt;$D1389+Настройки!$B$7),0,MAX(0,$E1389-MAX(0,SUMIFS(Тех_Движение!$G$2:$G$5111,Тех_Движение!$D$2:$D$5111,$C1389,Тех_Движение!$B$2:$B$5111,"&lt;="&amp;O$3)-$F1389)))</f>
        <v>#VALUE!</v>
      </c>
      <c r="P1389" s="21" t="e">
        <f>IF(OR($B1389="",P$3&lt;$D1389+Настройки!$B$7),0,MAX(0,$E1389-MAX(0,SUMIFS(Тех_Движение!$G$2:$G$5111,Тех_Движение!$D$2:$D$5111,$C1389,Тех_Движение!$B$2:$B$5111,"&lt;="&amp;P$3)-$F1389)))</f>
        <v>#VALUE!</v>
      </c>
      <c r="Q1389" s="21" t="e">
        <f>IF(OR($B1389="",Q$3&lt;$D1389+Настройки!$B$7),0,MAX(0,$E1389-MAX(0,SUMIFS(Тех_Движение!$G$2:$G$5111,Тех_Движение!$D$2:$D$5111,$C1389,Тех_Движение!$B$2:$B$5111,"&lt;="&amp;Q$3)-$F1389)))</f>
        <v>#VALUE!</v>
      </c>
      <c r="R1389" s="21" t="str">
        <f t="shared" si="64"/>
        <v/>
      </c>
      <c r="S1389" s="23" t="str">
        <f>IF($B1389="","",VLOOKUP($C1389,Настройки!$A$11:$L$17,9,FALSE))</f>
        <v/>
      </c>
      <c r="T1389" s="23" t="str">
        <f t="shared" si="65"/>
        <v/>
      </c>
    </row>
    <row r="1390" spans="1:20" x14ac:dyDescent="0.3">
      <c r="A1390" s="20">
        <f>Тех_Движение!$A$1387</f>
        <v>1386</v>
      </c>
      <c r="B1390" s="20" t="str">
        <f>IF(Тех_Движение!$F$1387&gt;0,Тех_Движение!$I$1387,"")</f>
        <v/>
      </c>
      <c r="C1390" s="20" t="str">
        <f>IF($B1390="","",Тех_Движение!$D$1387)</f>
        <v/>
      </c>
      <c r="D1390" s="9" t="str">
        <f>IF($B1390="","",Тех_Движение!$B$1387)</f>
        <v/>
      </c>
      <c r="E1390" s="21" t="str">
        <f>IF($B1390="","",Тех_Движение!$F$1387)</f>
        <v/>
      </c>
      <c r="F1390" s="21" t="str">
        <f>IF($B1390="","",SUMIFS($E$5:$E1389,$C$5:$C1389,$C1390))</f>
        <v/>
      </c>
      <c r="G1390" s="21" t="str">
        <f>IF($B1390="","",MAX(0,$E1390-MAX(0,SUMIFS(Тех_Движение!$G$2:$G$5111,Тех_Движение!$D$2:$D$5111,$C1390,Тех_Движение!$B$2:$B$5111,"&lt;="&amp;Настройки!$B$5-1)-$F1390)))</f>
        <v/>
      </c>
      <c r="H1390" s="21" t="str">
        <f>IF($B1390="","",IF(AND($D1390&gt;=Настройки!$B$5,$D1390&lt;=Настройки!$B$6),$E1390,0))</f>
        <v/>
      </c>
      <c r="I1390" s="21" t="str">
        <f t="shared" si="63"/>
        <v/>
      </c>
      <c r="J1390" s="21" t="str">
        <f>IF($B1390="","",MAX(0,$E1390-MAX(0,SUMIFS(Тех_Движение!$G$2:$G$5111,Тех_Движение!$D$2:$D$5111,$C1390,Тех_Движение!$B$2:$B$5111,"&lt;="&amp;Настройки!$B$6)-$F1390)))</f>
        <v/>
      </c>
      <c r="K1390" s="21" t="e">
        <f>IF(OR($B1390="",K$3&lt;$D1390+Настройки!$B$7),0,MAX(0,$E1390-MAX(0,SUMIFS(Тех_Движение!$G$2:$G$5111,Тех_Движение!$D$2:$D$5111,$C1390,Тех_Движение!$B$2:$B$5111,"&lt;="&amp;K$3)-$F1390)))</f>
        <v>#VALUE!</v>
      </c>
      <c r="L1390" s="21" t="e">
        <f>IF(OR($B1390="",L$3&lt;$D1390+Настройки!$B$7),0,MAX(0,$E1390-MAX(0,SUMIFS(Тех_Движение!$G$2:$G$5111,Тех_Движение!$D$2:$D$5111,$C1390,Тех_Движение!$B$2:$B$5111,"&lt;="&amp;L$3)-$F1390)))</f>
        <v>#VALUE!</v>
      </c>
      <c r="M1390" s="21" t="e">
        <f>IF(OR($B1390="",M$3&lt;$D1390+Настройки!$B$7),0,MAX(0,$E1390-MAX(0,SUMIFS(Тех_Движение!$G$2:$G$5111,Тех_Движение!$D$2:$D$5111,$C1390,Тех_Движение!$B$2:$B$5111,"&lt;="&amp;M$3)-$F1390)))</f>
        <v>#VALUE!</v>
      </c>
      <c r="N1390" s="21" t="e">
        <f>IF(OR($B1390="",N$3&lt;$D1390+Настройки!$B$7),0,MAX(0,$E1390-MAX(0,SUMIFS(Тех_Движение!$G$2:$G$5111,Тех_Движение!$D$2:$D$5111,$C1390,Тех_Движение!$B$2:$B$5111,"&lt;="&amp;N$3)-$F1390)))</f>
        <v>#VALUE!</v>
      </c>
      <c r="O1390" s="21" t="e">
        <f>IF(OR($B1390="",O$3&lt;$D1390+Настройки!$B$7),0,MAX(0,$E1390-MAX(0,SUMIFS(Тех_Движение!$G$2:$G$5111,Тех_Движение!$D$2:$D$5111,$C1390,Тех_Движение!$B$2:$B$5111,"&lt;="&amp;O$3)-$F1390)))</f>
        <v>#VALUE!</v>
      </c>
      <c r="P1390" s="21" t="e">
        <f>IF(OR($B1390="",P$3&lt;$D1390+Настройки!$B$7),0,MAX(0,$E1390-MAX(0,SUMIFS(Тех_Движение!$G$2:$G$5111,Тех_Движение!$D$2:$D$5111,$C1390,Тех_Движение!$B$2:$B$5111,"&lt;="&amp;P$3)-$F1390)))</f>
        <v>#VALUE!</v>
      </c>
      <c r="Q1390" s="21" t="e">
        <f>IF(OR($B1390="",Q$3&lt;$D1390+Настройки!$B$7),0,MAX(0,$E1390-MAX(0,SUMIFS(Тех_Движение!$G$2:$G$5111,Тех_Движение!$D$2:$D$5111,$C1390,Тех_Движение!$B$2:$B$5111,"&lt;="&amp;Q$3)-$F1390)))</f>
        <v>#VALUE!</v>
      </c>
      <c r="R1390" s="21" t="str">
        <f t="shared" si="64"/>
        <v/>
      </c>
      <c r="S1390" s="23" t="str">
        <f>IF($B1390="","",VLOOKUP($C1390,Настройки!$A$11:$L$17,9,FALSE))</f>
        <v/>
      </c>
      <c r="T1390" s="23" t="str">
        <f t="shared" si="65"/>
        <v/>
      </c>
    </row>
    <row r="1391" spans="1:20" x14ac:dyDescent="0.3">
      <c r="A1391" s="20">
        <f>Тех_Движение!$A$1388</f>
        <v>1387</v>
      </c>
      <c r="B1391" s="20" t="str">
        <f>IF(Тех_Движение!$F$1388&gt;0,Тех_Движение!$I$1388,"")</f>
        <v/>
      </c>
      <c r="C1391" s="20" t="str">
        <f>IF($B1391="","",Тех_Движение!$D$1388)</f>
        <v/>
      </c>
      <c r="D1391" s="9" t="str">
        <f>IF($B1391="","",Тех_Движение!$B$1388)</f>
        <v/>
      </c>
      <c r="E1391" s="21" t="str">
        <f>IF($B1391="","",Тех_Движение!$F$1388)</f>
        <v/>
      </c>
      <c r="F1391" s="21" t="str">
        <f>IF($B1391="","",SUMIFS($E$5:$E1390,$C$5:$C1390,$C1391))</f>
        <v/>
      </c>
      <c r="G1391" s="21" t="str">
        <f>IF($B1391="","",MAX(0,$E1391-MAX(0,SUMIFS(Тех_Движение!$G$2:$G$5111,Тех_Движение!$D$2:$D$5111,$C1391,Тех_Движение!$B$2:$B$5111,"&lt;="&amp;Настройки!$B$5-1)-$F1391)))</f>
        <v/>
      </c>
      <c r="H1391" s="21" t="str">
        <f>IF($B1391="","",IF(AND($D1391&gt;=Настройки!$B$5,$D1391&lt;=Настройки!$B$6),$E1391,0))</f>
        <v/>
      </c>
      <c r="I1391" s="21" t="str">
        <f t="shared" si="63"/>
        <v/>
      </c>
      <c r="J1391" s="21" t="str">
        <f>IF($B1391="","",MAX(0,$E1391-MAX(0,SUMIFS(Тех_Движение!$G$2:$G$5111,Тех_Движение!$D$2:$D$5111,$C1391,Тех_Движение!$B$2:$B$5111,"&lt;="&amp;Настройки!$B$6)-$F1391)))</f>
        <v/>
      </c>
      <c r="K1391" s="21" t="e">
        <f>IF(OR($B1391="",K$3&lt;$D1391+Настройки!$B$7),0,MAX(0,$E1391-MAX(0,SUMIFS(Тех_Движение!$G$2:$G$5111,Тех_Движение!$D$2:$D$5111,$C1391,Тех_Движение!$B$2:$B$5111,"&lt;="&amp;K$3)-$F1391)))</f>
        <v>#VALUE!</v>
      </c>
      <c r="L1391" s="21" t="e">
        <f>IF(OR($B1391="",L$3&lt;$D1391+Настройки!$B$7),0,MAX(0,$E1391-MAX(0,SUMIFS(Тех_Движение!$G$2:$G$5111,Тех_Движение!$D$2:$D$5111,$C1391,Тех_Движение!$B$2:$B$5111,"&lt;="&amp;L$3)-$F1391)))</f>
        <v>#VALUE!</v>
      </c>
      <c r="M1391" s="21" t="e">
        <f>IF(OR($B1391="",M$3&lt;$D1391+Настройки!$B$7),0,MAX(0,$E1391-MAX(0,SUMIFS(Тех_Движение!$G$2:$G$5111,Тех_Движение!$D$2:$D$5111,$C1391,Тех_Движение!$B$2:$B$5111,"&lt;="&amp;M$3)-$F1391)))</f>
        <v>#VALUE!</v>
      </c>
      <c r="N1391" s="21" t="e">
        <f>IF(OR($B1391="",N$3&lt;$D1391+Настройки!$B$7),0,MAX(0,$E1391-MAX(0,SUMIFS(Тех_Движение!$G$2:$G$5111,Тех_Движение!$D$2:$D$5111,$C1391,Тех_Движение!$B$2:$B$5111,"&lt;="&amp;N$3)-$F1391)))</f>
        <v>#VALUE!</v>
      </c>
      <c r="O1391" s="21" t="e">
        <f>IF(OR($B1391="",O$3&lt;$D1391+Настройки!$B$7),0,MAX(0,$E1391-MAX(0,SUMIFS(Тех_Движение!$G$2:$G$5111,Тех_Движение!$D$2:$D$5111,$C1391,Тех_Движение!$B$2:$B$5111,"&lt;="&amp;O$3)-$F1391)))</f>
        <v>#VALUE!</v>
      </c>
      <c r="P1391" s="21" t="e">
        <f>IF(OR($B1391="",P$3&lt;$D1391+Настройки!$B$7),0,MAX(0,$E1391-MAX(0,SUMIFS(Тех_Движение!$G$2:$G$5111,Тех_Движение!$D$2:$D$5111,$C1391,Тех_Движение!$B$2:$B$5111,"&lt;="&amp;P$3)-$F1391)))</f>
        <v>#VALUE!</v>
      </c>
      <c r="Q1391" s="21" t="e">
        <f>IF(OR($B1391="",Q$3&lt;$D1391+Настройки!$B$7),0,MAX(0,$E1391-MAX(0,SUMIFS(Тех_Движение!$G$2:$G$5111,Тех_Движение!$D$2:$D$5111,$C1391,Тех_Движение!$B$2:$B$5111,"&lt;="&amp;Q$3)-$F1391)))</f>
        <v>#VALUE!</v>
      </c>
      <c r="R1391" s="21" t="str">
        <f t="shared" si="64"/>
        <v/>
      </c>
      <c r="S1391" s="23" t="str">
        <f>IF($B1391="","",VLOOKUP($C1391,Настройки!$A$11:$L$17,9,FALSE))</f>
        <v/>
      </c>
      <c r="T1391" s="23" t="str">
        <f t="shared" si="65"/>
        <v/>
      </c>
    </row>
    <row r="1392" spans="1:20" x14ac:dyDescent="0.3">
      <c r="A1392" s="20">
        <f>Тех_Движение!$A$1389</f>
        <v>1388</v>
      </c>
      <c r="B1392" s="20" t="str">
        <f>IF(Тех_Движение!$F$1389&gt;0,Тех_Движение!$I$1389,"")</f>
        <v/>
      </c>
      <c r="C1392" s="20" t="str">
        <f>IF($B1392="","",Тех_Движение!$D$1389)</f>
        <v/>
      </c>
      <c r="D1392" s="9" t="str">
        <f>IF($B1392="","",Тех_Движение!$B$1389)</f>
        <v/>
      </c>
      <c r="E1392" s="21" t="str">
        <f>IF($B1392="","",Тех_Движение!$F$1389)</f>
        <v/>
      </c>
      <c r="F1392" s="21" t="str">
        <f>IF($B1392="","",SUMIFS($E$5:$E1391,$C$5:$C1391,$C1392))</f>
        <v/>
      </c>
      <c r="G1392" s="21" t="str">
        <f>IF($B1392="","",MAX(0,$E1392-MAX(0,SUMIFS(Тех_Движение!$G$2:$G$5111,Тех_Движение!$D$2:$D$5111,$C1392,Тех_Движение!$B$2:$B$5111,"&lt;="&amp;Настройки!$B$5-1)-$F1392)))</f>
        <v/>
      </c>
      <c r="H1392" s="21" t="str">
        <f>IF($B1392="","",IF(AND($D1392&gt;=Настройки!$B$5,$D1392&lt;=Настройки!$B$6),$E1392,0))</f>
        <v/>
      </c>
      <c r="I1392" s="21" t="str">
        <f t="shared" si="63"/>
        <v/>
      </c>
      <c r="J1392" s="21" t="str">
        <f>IF($B1392="","",MAX(0,$E1392-MAX(0,SUMIFS(Тех_Движение!$G$2:$G$5111,Тех_Движение!$D$2:$D$5111,$C1392,Тех_Движение!$B$2:$B$5111,"&lt;="&amp;Настройки!$B$6)-$F1392)))</f>
        <v/>
      </c>
      <c r="K1392" s="21" t="e">
        <f>IF(OR($B1392="",K$3&lt;$D1392+Настройки!$B$7),0,MAX(0,$E1392-MAX(0,SUMIFS(Тех_Движение!$G$2:$G$5111,Тех_Движение!$D$2:$D$5111,$C1392,Тех_Движение!$B$2:$B$5111,"&lt;="&amp;K$3)-$F1392)))</f>
        <v>#VALUE!</v>
      </c>
      <c r="L1392" s="21" t="e">
        <f>IF(OR($B1392="",L$3&lt;$D1392+Настройки!$B$7),0,MAX(0,$E1392-MAX(0,SUMIFS(Тех_Движение!$G$2:$G$5111,Тех_Движение!$D$2:$D$5111,$C1392,Тех_Движение!$B$2:$B$5111,"&lt;="&amp;L$3)-$F1392)))</f>
        <v>#VALUE!</v>
      </c>
      <c r="M1392" s="21" t="e">
        <f>IF(OR($B1392="",M$3&lt;$D1392+Настройки!$B$7),0,MAX(0,$E1392-MAX(0,SUMIFS(Тех_Движение!$G$2:$G$5111,Тех_Движение!$D$2:$D$5111,$C1392,Тех_Движение!$B$2:$B$5111,"&lt;="&amp;M$3)-$F1392)))</f>
        <v>#VALUE!</v>
      </c>
      <c r="N1392" s="21" t="e">
        <f>IF(OR($B1392="",N$3&lt;$D1392+Настройки!$B$7),0,MAX(0,$E1392-MAX(0,SUMIFS(Тех_Движение!$G$2:$G$5111,Тех_Движение!$D$2:$D$5111,$C1392,Тех_Движение!$B$2:$B$5111,"&lt;="&amp;N$3)-$F1392)))</f>
        <v>#VALUE!</v>
      </c>
      <c r="O1392" s="21" t="e">
        <f>IF(OR($B1392="",O$3&lt;$D1392+Настройки!$B$7),0,MAX(0,$E1392-MAX(0,SUMIFS(Тех_Движение!$G$2:$G$5111,Тех_Движение!$D$2:$D$5111,$C1392,Тех_Движение!$B$2:$B$5111,"&lt;="&amp;O$3)-$F1392)))</f>
        <v>#VALUE!</v>
      </c>
      <c r="P1392" s="21" t="e">
        <f>IF(OR($B1392="",P$3&lt;$D1392+Настройки!$B$7),0,MAX(0,$E1392-MAX(0,SUMIFS(Тех_Движение!$G$2:$G$5111,Тех_Движение!$D$2:$D$5111,$C1392,Тех_Движение!$B$2:$B$5111,"&lt;="&amp;P$3)-$F1392)))</f>
        <v>#VALUE!</v>
      </c>
      <c r="Q1392" s="21" t="e">
        <f>IF(OR($B1392="",Q$3&lt;$D1392+Настройки!$B$7),0,MAX(0,$E1392-MAX(0,SUMIFS(Тех_Движение!$G$2:$G$5111,Тех_Движение!$D$2:$D$5111,$C1392,Тех_Движение!$B$2:$B$5111,"&lt;="&amp;Q$3)-$F1392)))</f>
        <v>#VALUE!</v>
      </c>
      <c r="R1392" s="21" t="str">
        <f t="shared" si="64"/>
        <v/>
      </c>
      <c r="S1392" s="23" t="str">
        <f>IF($B1392="","",VLOOKUP($C1392,Настройки!$A$11:$L$17,9,FALSE))</f>
        <v/>
      </c>
      <c r="T1392" s="23" t="str">
        <f t="shared" si="65"/>
        <v/>
      </c>
    </row>
    <row r="1393" spans="1:20" x14ac:dyDescent="0.3">
      <c r="A1393" s="20">
        <f>Тех_Движение!$A$1390</f>
        <v>1389</v>
      </c>
      <c r="B1393" s="20" t="str">
        <f>IF(Тех_Движение!$F$1390&gt;0,Тех_Движение!$I$1390,"")</f>
        <v/>
      </c>
      <c r="C1393" s="20" t="str">
        <f>IF($B1393="","",Тех_Движение!$D$1390)</f>
        <v/>
      </c>
      <c r="D1393" s="9" t="str">
        <f>IF($B1393="","",Тех_Движение!$B$1390)</f>
        <v/>
      </c>
      <c r="E1393" s="21" t="str">
        <f>IF($B1393="","",Тех_Движение!$F$1390)</f>
        <v/>
      </c>
      <c r="F1393" s="21" t="str">
        <f>IF($B1393="","",SUMIFS($E$5:$E1392,$C$5:$C1392,$C1393))</f>
        <v/>
      </c>
      <c r="G1393" s="21" t="str">
        <f>IF($B1393="","",MAX(0,$E1393-MAX(0,SUMIFS(Тех_Движение!$G$2:$G$5111,Тех_Движение!$D$2:$D$5111,$C1393,Тех_Движение!$B$2:$B$5111,"&lt;="&amp;Настройки!$B$5-1)-$F1393)))</f>
        <v/>
      </c>
      <c r="H1393" s="21" t="str">
        <f>IF($B1393="","",IF(AND($D1393&gt;=Настройки!$B$5,$D1393&lt;=Настройки!$B$6),$E1393,0))</f>
        <v/>
      </c>
      <c r="I1393" s="21" t="str">
        <f t="shared" si="63"/>
        <v/>
      </c>
      <c r="J1393" s="21" t="str">
        <f>IF($B1393="","",MAX(0,$E1393-MAX(0,SUMIFS(Тех_Движение!$G$2:$G$5111,Тех_Движение!$D$2:$D$5111,$C1393,Тех_Движение!$B$2:$B$5111,"&lt;="&amp;Настройки!$B$6)-$F1393)))</f>
        <v/>
      </c>
      <c r="K1393" s="21" t="e">
        <f>IF(OR($B1393="",K$3&lt;$D1393+Настройки!$B$7),0,MAX(0,$E1393-MAX(0,SUMIFS(Тех_Движение!$G$2:$G$5111,Тех_Движение!$D$2:$D$5111,$C1393,Тех_Движение!$B$2:$B$5111,"&lt;="&amp;K$3)-$F1393)))</f>
        <v>#VALUE!</v>
      </c>
      <c r="L1393" s="21" t="e">
        <f>IF(OR($B1393="",L$3&lt;$D1393+Настройки!$B$7),0,MAX(0,$E1393-MAX(0,SUMIFS(Тех_Движение!$G$2:$G$5111,Тех_Движение!$D$2:$D$5111,$C1393,Тех_Движение!$B$2:$B$5111,"&lt;="&amp;L$3)-$F1393)))</f>
        <v>#VALUE!</v>
      </c>
      <c r="M1393" s="21" t="e">
        <f>IF(OR($B1393="",M$3&lt;$D1393+Настройки!$B$7),0,MAX(0,$E1393-MAX(0,SUMIFS(Тех_Движение!$G$2:$G$5111,Тех_Движение!$D$2:$D$5111,$C1393,Тех_Движение!$B$2:$B$5111,"&lt;="&amp;M$3)-$F1393)))</f>
        <v>#VALUE!</v>
      </c>
      <c r="N1393" s="21" t="e">
        <f>IF(OR($B1393="",N$3&lt;$D1393+Настройки!$B$7),0,MAX(0,$E1393-MAX(0,SUMIFS(Тех_Движение!$G$2:$G$5111,Тех_Движение!$D$2:$D$5111,$C1393,Тех_Движение!$B$2:$B$5111,"&lt;="&amp;N$3)-$F1393)))</f>
        <v>#VALUE!</v>
      </c>
      <c r="O1393" s="21" t="e">
        <f>IF(OR($B1393="",O$3&lt;$D1393+Настройки!$B$7),0,MAX(0,$E1393-MAX(0,SUMIFS(Тех_Движение!$G$2:$G$5111,Тех_Движение!$D$2:$D$5111,$C1393,Тех_Движение!$B$2:$B$5111,"&lt;="&amp;O$3)-$F1393)))</f>
        <v>#VALUE!</v>
      </c>
      <c r="P1393" s="21" t="e">
        <f>IF(OR($B1393="",P$3&lt;$D1393+Настройки!$B$7),0,MAX(0,$E1393-MAX(0,SUMIFS(Тех_Движение!$G$2:$G$5111,Тех_Движение!$D$2:$D$5111,$C1393,Тех_Движение!$B$2:$B$5111,"&lt;="&amp;P$3)-$F1393)))</f>
        <v>#VALUE!</v>
      </c>
      <c r="Q1393" s="21" t="e">
        <f>IF(OR($B1393="",Q$3&lt;$D1393+Настройки!$B$7),0,MAX(0,$E1393-MAX(0,SUMIFS(Тех_Движение!$G$2:$G$5111,Тех_Движение!$D$2:$D$5111,$C1393,Тех_Движение!$B$2:$B$5111,"&lt;="&amp;Q$3)-$F1393)))</f>
        <v>#VALUE!</v>
      </c>
      <c r="R1393" s="21" t="str">
        <f t="shared" si="64"/>
        <v/>
      </c>
      <c r="S1393" s="23" t="str">
        <f>IF($B1393="","",VLOOKUP($C1393,Настройки!$A$11:$L$17,9,FALSE))</f>
        <v/>
      </c>
      <c r="T1393" s="23" t="str">
        <f t="shared" si="65"/>
        <v/>
      </c>
    </row>
    <row r="1394" spans="1:20" x14ac:dyDescent="0.3">
      <c r="A1394" s="20">
        <f>Тех_Движение!$A$1391</f>
        <v>1390</v>
      </c>
      <c r="B1394" s="20" t="str">
        <f>IF(Тех_Движение!$F$1391&gt;0,Тех_Движение!$I$1391,"")</f>
        <v/>
      </c>
      <c r="C1394" s="20" t="str">
        <f>IF($B1394="","",Тех_Движение!$D$1391)</f>
        <v/>
      </c>
      <c r="D1394" s="9" t="str">
        <f>IF($B1394="","",Тех_Движение!$B$1391)</f>
        <v/>
      </c>
      <c r="E1394" s="21" t="str">
        <f>IF($B1394="","",Тех_Движение!$F$1391)</f>
        <v/>
      </c>
      <c r="F1394" s="21" t="str">
        <f>IF($B1394="","",SUMIFS($E$5:$E1393,$C$5:$C1393,$C1394))</f>
        <v/>
      </c>
      <c r="G1394" s="21" t="str">
        <f>IF($B1394="","",MAX(0,$E1394-MAX(0,SUMIFS(Тех_Движение!$G$2:$G$5111,Тех_Движение!$D$2:$D$5111,$C1394,Тех_Движение!$B$2:$B$5111,"&lt;="&amp;Настройки!$B$5-1)-$F1394)))</f>
        <v/>
      </c>
      <c r="H1394" s="21" t="str">
        <f>IF($B1394="","",IF(AND($D1394&gt;=Настройки!$B$5,$D1394&lt;=Настройки!$B$6),$E1394,0))</f>
        <v/>
      </c>
      <c r="I1394" s="21" t="str">
        <f t="shared" si="63"/>
        <v/>
      </c>
      <c r="J1394" s="21" t="str">
        <f>IF($B1394="","",MAX(0,$E1394-MAX(0,SUMIFS(Тех_Движение!$G$2:$G$5111,Тех_Движение!$D$2:$D$5111,$C1394,Тех_Движение!$B$2:$B$5111,"&lt;="&amp;Настройки!$B$6)-$F1394)))</f>
        <v/>
      </c>
      <c r="K1394" s="21" t="e">
        <f>IF(OR($B1394="",K$3&lt;$D1394+Настройки!$B$7),0,MAX(0,$E1394-MAX(0,SUMIFS(Тех_Движение!$G$2:$G$5111,Тех_Движение!$D$2:$D$5111,$C1394,Тех_Движение!$B$2:$B$5111,"&lt;="&amp;K$3)-$F1394)))</f>
        <v>#VALUE!</v>
      </c>
      <c r="L1394" s="21" t="e">
        <f>IF(OR($B1394="",L$3&lt;$D1394+Настройки!$B$7),0,MAX(0,$E1394-MAX(0,SUMIFS(Тех_Движение!$G$2:$G$5111,Тех_Движение!$D$2:$D$5111,$C1394,Тех_Движение!$B$2:$B$5111,"&lt;="&amp;L$3)-$F1394)))</f>
        <v>#VALUE!</v>
      </c>
      <c r="M1394" s="21" t="e">
        <f>IF(OR($B1394="",M$3&lt;$D1394+Настройки!$B$7),0,MAX(0,$E1394-MAX(0,SUMIFS(Тех_Движение!$G$2:$G$5111,Тех_Движение!$D$2:$D$5111,$C1394,Тех_Движение!$B$2:$B$5111,"&lt;="&amp;M$3)-$F1394)))</f>
        <v>#VALUE!</v>
      </c>
      <c r="N1394" s="21" t="e">
        <f>IF(OR($B1394="",N$3&lt;$D1394+Настройки!$B$7),0,MAX(0,$E1394-MAX(0,SUMIFS(Тех_Движение!$G$2:$G$5111,Тех_Движение!$D$2:$D$5111,$C1394,Тех_Движение!$B$2:$B$5111,"&lt;="&amp;N$3)-$F1394)))</f>
        <v>#VALUE!</v>
      </c>
      <c r="O1394" s="21" t="e">
        <f>IF(OR($B1394="",O$3&lt;$D1394+Настройки!$B$7),0,MAX(0,$E1394-MAX(0,SUMIFS(Тех_Движение!$G$2:$G$5111,Тех_Движение!$D$2:$D$5111,$C1394,Тех_Движение!$B$2:$B$5111,"&lt;="&amp;O$3)-$F1394)))</f>
        <v>#VALUE!</v>
      </c>
      <c r="P1394" s="21" t="e">
        <f>IF(OR($B1394="",P$3&lt;$D1394+Настройки!$B$7),0,MAX(0,$E1394-MAX(0,SUMIFS(Тех_Движение!$G$2:$G$5111,Тех_Движение!$D$2:$D$5111,$C1394,Тех_Движение!$B$2:$B$5111,"&lt;="&amp;P$3)-$F1394)))</f>
        <v>#VALUE!</v>
      </c>
      <c r="Q1394" s="21" t="e">
        <f>IF(OR($B1394="",Q$3&lt;$D1394+Настройки!$B$7),0,MAX(0,$E1394-MAX(0,SUMIFS(Тех_Движение!$G$2:$G$5111,Тех_Движение!$D$2:$D$5111,$C1394,Тех_Движение!$B$2:$B$5111,"&lt;="&amp;Q$3)-$F1394)))</f>
        <v>#VALUE!</v>
      </c>
      <c r="R1394" s="21" t="str">
        <f t="shared" si="64"/>
        <v/>
      </c>
      <c r="S1394" s="23" t="str">
        <f>IF($B1394="","",VLOOKUP($C1394,Настройки!$A$11:$L$17,9,FALSE))</f>
        <v/>
      </c>
      <c r="T1394" s="23" t="str">
        <f t="shared" si="65"/>
        <v/>
      </c>
    </row>
    <row r="1395" spans="1:20" x14ac:dyDescent="0.3">
      <c r="A1395" s="20">
        <f>Тех_Движение!$A$1392</f>
        <v>1391</v>
      </c>
      <c r="B1395" s="20" t="str">
        <f>IF(Тех_Движение!$F$1392&gt;0,Тех_Движение!$I$1392,"")</f>
        <v/>
      </c>
      <c r="C1395" s="20" t="str">
        <f>IF($B1395="","",Тех_Движение!$D$1392)</f>
        <v/>
      </c>
      <c r="D1395" s="9" t="str">
        <f>IF($B1395="","",Тех_Движение!$B$1392)</f>
        <v/>
      </c>
      <c r="E1395" s="21" t="str">
        <f>IF($B1395="","",Тех_Движение!$F$1392)</f>
        <v/>
      </c>
      <c r="F1395" s="21" t="str">
        <f>IF($B1395="","",SUMIFS($E$5:$E1394,$C$5:$C1394,$C1395))</f>
        <v/>
      </c>
      <c r="G1395" s="21" t="str">
        <f>IF($B1395="","",MAX(0,$E1395-MAX(0,SUMIFS(Тех_Движение!$G$2:$G$5111,Тех_Движение!$D$2:$D$5111,$C1395,Тех_Движение!$B$2:$B$5111,"&lt;="&amp;Настройки!$B$5-1)-$F1395)))</f>
        <v/>
      </c>
      <c r="H1395" s="21" t="str">
        <f>IF($B1395="","",IF(AND($D1395&gt;=Настройки!$B$5,$D1395&lt;=Настройки!$B$6),$E1395,0))</f>
        <v/>
      </c>
      <c r="I1395" s="21" t="str">
        <f t="shared" si="63"/>
        <v/>
      </c>
      <c r="J1395" s="21" t="str">
        <f>IF($B1395="","",MAX(0,$E1395-MAX(0,SUMIFS(Тех_Движение!$G$2:$G$5111,Тех_Движение!$D$2:$D$5111,$C1395,Тех_Движение!$B$2:$B$5111,"&lt;="&amp;Настройки!$B$6)-$F1395)))</f>
        <v/>
      </c>
      <c r="K1395" s="21" t="e">
        <f>IF(OR($B1395="",K$3&lt;$D1395+Настройки!$B$7),0,MAX(0,$E1395-MAX(0,SUMIFS(Тех_Движение!$G$2:$G$5111,Тех_Движение!$D$2:$D$5111,$C1395,Тех_Движение!$B$2:$B$5111,"&lt;="&amp;K$3)-$F1395)))</f>
        <v>#VALUE!</v>
      </c>
      <c r="L1395" s="21" t="e">
        <f>IF(OR($B1395="",L$3&lt;$D1395+Настройки!$B$7),0,MAX(0,$E1395-MAX(0,SUMIFS(Тех_Движение!$G$2:$G$5111,Тех_Движение!$D$2:$D$5111,$C1395,Тех_Движение!$B$2:$B$5111,"&lt;="&amp;L$3)-$F1395)))</f>
        <v>#VALUE!</v>
      </c>
      <c r="M1395" s="21" t="e">
        <f>IF(OR($B1395="",M$3&lt;$D1395+Настройки!$B$7),0,MAX(0,$E1395-MAX(0,SUMIFS(Тех_Движение!$G$2:$G$5111,Тех_Движение!$D$2:$D$5111,$C1395,Тех_Движение!$B$2:$B$5111,"&lt;="&amp;M$3)-$F1395)))</f>
        <v>#VALUE!</v>
      </c>
      <c r="N1395" s="21" t="e">
        <f>IF(OR($B1395="",N$3&lt;$D1395+Настройки!$B$7),0,MAX(0,$E1395-MAX(0,SUMIFS(Тех_Движение!$G$2:$G$5111,Тех_Движение!$D$2:$D$5111,$C1395,Тех_Движение!$B$2:$B$5111,"&lt;="&amp;N$3)-$F1395)))</f>
        <v>#VALUE!</v>
      </c>
      <c r="O1395" s="21" t="e">
        <f>IF(OR($B1395="",O$3&lt;$D1395+Настройки!$B$7),0,MAX(0,$E1395-MAX(0,SUMIFS(Тех_Движение!$G$2:$G$5111,Тех_Движение!$D$2:$D$5111,$C1395,Тех_Движение!$B$2:$B$5111,"&lt;="&amp;O$3)-$F1395)))</f>
        <v>#VALUE!</v>
      </c>
      <c r="P1395" s="21" t="e">
        <f>IF(OR($B1395="",P$3&lt;$D1395+Настройки!$B$7),0,MAX(0,$E1395-MAX(0,SUMIFS(Тех_Движение!$G$2:$G$5111,Тех_Движение!$D$2:$D$5111,$C1395,Тех_Движение!$B$2:$B$5111,"&lt;="&amp;P$3)-$F1395)))</f>
        <v>#VALUE!</v>
      </c>
      <c r="Q1395" s="21" t="e">
        <f>IF(OR($B1395="",Q$3&lt;$D1395+Настройки!$B$7),0,MAX(0,$E1395-MAX(0,SUMIFS(Тех_Движение!$G$2:$G$5111,Тех_Движение!$D$2:$D$5111,$C1395,Тех_Движение!$B$2:$B$5111,"&lt;="&amp;Q$3)-$F1395)))</f>
        <v>#VALUE!</v>
      </c>
      <c r="R1395" s="21" t="str">
        <f t="shared" si="64"/>
        <v/>
      </c>
      <c r="S1395" s="23" t="str">
        <f>IF($B1395="","",VLOOKUP($C1395,Настройки!$A$11:$L$17,9,FALSE))</f>
        <v/>
      </c>
      <c r="T1395" s="23" t="str">
        <f t="shared" si="65"/>
        <v/>
      </c>
    </row>
    <row r="1396" spans="1:20" x14ac:dyDescent="0.3">
      <c r="A1396" s="20">
        <f>Тех_Движение!$A$1393</f>
        <v>1392</v>
      </c>
      <c r="B1396" s="20" t="str">
        <f>IF(Тех_Движение!$F$1393&gt;0,Тех_Движение!$I$1393,"")</f>
        <v/>
      </c>
      <c r="C1396" s="20" t="str">
        <f>IF($B1396="","",Тех_Движение!$D$1393)</f>
        <v/>
      </c>
      <c r="D1396" s="9" t="str">
        <f>IF($B1396="","",Тех_Движение!$B$1393)</f>
        <v/>
      </c>
      <c r="E1396" s="21" t="str">
        <f>IF($B1396="","",Тех_Движение!$F$1393)</f>
        <v/>
      </c>
      <c r="F1396" s="21" t="str">
        <f>IF($B1396="","",SUMIFS($E$5:$E1395,$C$5:$C1395,$C1396))</f>
        <v/>
      </c>
      <c r="G1396" s="21" t="str">
        <f>IF($B1396="","",MAX(0,$E1396-MAX(0,SUMIFS(Тех_Движение!$G$2:$G$5111,Тех_Движение!$D$2:$D$5111,$C1396,Тех_Движение!$B$2:$B$5111,"&lt;="&amp;Настройки!$B$5-1)-$F1396)))</f>
        <v/>
      </c>
      <c r="H1396" s="21" t="str">
        <f>IF($B1396="","",IF(AND($D1396&gt;=Настройки!$B$5,$D1396&lt;=Настройки!$B$6),$E1396,0))</f>
        <v/>
      </c>
      <c r="I1396" s="21" t="str">
        <f t="shared" si="63"/>
        <v/>
      </c>
      <c r="J1396" s="21" t="str">
        <f>IF($B1396="","",MAX(0,$E1396-MAX(0,SUMIFS(Тех_Движение!$G$2:$G$5111,Тех_Движение!$D$2:$D$5111,$C1396,Тех_Движение!$B$2:$B$5111,"&lt;="&amp;Настройки!$B$6)-$F1396)))</f>
        <v/>
      </c>
      <c r="K1396" s="21" t="e">
        <f>IF(OR($B1396="",K$3&lt;$D1396+Настройки!$B$7),0,MAX(0,$E1396-MAX(0,SUMIFS(Тех_Движение!$G$2:$G$5111,Тех_Движение!$D$2:$D$5111,$C1396,Тех_Движение!$B$2:$B$5111,"&lt;="&amp;K$3)-$F1396)))</f>
        <v>#VALUE!</v>
      </c>
      <c r="L1396" s="21" t="e">
        <f>IF(OR($B1396="",L$3&lt;$D1396+Настройки!$B$7),0,MAX(0,$E1396-MAX(0,SUMIFS(Тех_Движение!$G$2:$G$5111,Тех_Движение!$D$2:$D$5111,$C1396,Тех_Движение!$B$2:$B$5111,"&lt;="&amp;L$3)-$F1396)))</f>
        <v>#VALUE!</v>
      </c>
      <c r="M1396" s="21" t="e">
        <f>IF(OR($B1396="",M$3&lt;$D1396+Настройки!$B$7),0,MAX(0,$E1396-MAX(0,SUMIFS(Тех_Движение!$G$2:$G$5111,Тех_Движение!$D$2:$D$5111,$C1396,Тех_Движение!$B$2:$B$5111,"&lt;="&amp;M$3)-$F1396)))</f>
        <v>#VALUE!</v>
      </c>
      <c r="N1396" s="21" t="e">
        <f>IF(OR($B1396="",N$3&lt;$D1396+Настройки!$B$7),0,MAX(0,$E1396-MAX(0,SUMIFS(Тех_Движение!$G$2:$G$5111,Тех_Движение!$D$2:$D$5111,$C1396,Тех_Движение!$B$2:$B$5111,"&lt;="&amp;N$3)-$F1396)))</f>
        <v>#VALUE!</v>
      </c>
      <c r="O1396" s="21" t="e">
        <f>IF(OR($B1396="",O$3&lt;$D1396+Настройки!$B$7),0,MAX(0,$E1396-MAX(0,SUMIFS(Тех_Движение!$G$2:$G$5111,Тех_Движение!$D$2:$D$5111,$C1396,Тех_Движение!$B$2:$B$5111,"&lt;="&amp;O$3)-$F1396)))</f>
        <v>#VALUE!</v>
      </c>
      <c r="P1396" s="21" t="e">
        <f>IF(OR($B1396="",P$3&lt;$D1396+Настройки!$B$7),0,MAX(0,$E1396-MAX(0,SUMIFS(Тех_Движение!$G$2:$G$5111,Тех_Движение!$D$2:$D$5111,$C1396,Тех_Движение!$B$2:$B$5111,"&lt;="&amp;P$3)-$F1396)))</f>
        <v>#VALUE!</v>
      </c>
      <c r="Q1396" s="21" t="e">
        <f>IF(OR($B1396="",Q$3&lt;$D1396+Настройки!$B$7),0,MAX(0,$E1396-MAX(0,SUMIFS(Тех_Движение!$G$2:$G$5111,Тех_Движение!$D$2:$D$5111,$C1396,Тех_Движение!$B$2:$B$5111,"&lt;="&amp;Q$3)-$F1396)))</f>
        <v>#VALUE!</v>
      </c>
      <c r="R1396" s="21" t="str">
        <f t="shared" si="64"/>
        <v/>
      </c>
      <c r="S1396" s="23" t="str">
        <f>IF($B1396="","",VLOOKUP($C1396,Настройки!$A$11:$L$17,9,FALSE))</f>
        <v/>
      </c>
      <c r="T1396" s="23" t="str">
        <f t="shared" si="65"/>
        <v/>
      </c>
    </row>
    <row r="1397" spans="1:20" x14ac:dyDescent="0.3">
      <c r="A1397" s="20">
        <f>Тех_Движение!$A$1394</f>
        <v>1393</v>
      </c>
      <c r="B1397" s="20" t="str">
        <f>IF(Тех_Движение!$F$1394&gt;0,Тех_Движение!$I$1394,"")</f>
        <v/>
      </c>
      <c r="C1397" s="20" t="str">
        <f>IF($B1397="","",Тех_Движение!$D$1394)</f>
        <v/>
      </c>
      <c r="D1397" s="9" t="str">
        <f>IF($B1397="","",Тех_Движение!$B$1394)</f>
        <v/>
      </c>
      <c r="E1397" s="21" t="str">
        <f>IF($B1397="","",Тех_Движение!$F$1394)</f>
        <v/>
      </c>
      <c r="F1397" s="21" t="str">
        <f>IF($B1397="","",SUMIFS($E$5:$E1396,$C$5:$C1396,$C1397))</f>
        <v/>
      </c>
      <c r="G1397" s="21" t="str">
        <f>IF($B1397="","",MAX(0,$E1397-MAX(0,SUMIFS(Тех_Движение!$G$2:$G$5111,Тех_Движение!$D$2:$D$5111,$C1397,Тех_Движение!$B$2:$B$5111,"&lt;="&amp;Настройки!$B$5-1)-$F1397)))</f>
        <v/>
      </c>
      <c r="H1397" s="21" t="str">
        <f>IF($B1397="","",IF(AND($D1397&gt;=Настройки!$B$5,$D1397&lt;=Настройки!$B$6),$E1397,0))</f>
        <v/>
      </c>
      <c r="I1397" s="21" t="str">
        <f t="shared" si="63"/>
        <v/>
      </c>
      <c r="J1397" s="21" t="str">
        <f>IF($B1397="","",MAX(0,$E1397-MAX(0,SUMIFS(Тех_Движение!$G$2:$G$5111,Тех_Движение!$D$2:$D$5111,$C1397,Тех_Движение!$B$2:$B$5111,"&lt;="&amp;Настройки!$B$6)-$F1397)))</f>
        <v/>
      </c>
      <c r="K1397" s="21" t="e">
        <f>IF(OR($B1397="",K$3&lt;$D1397+Настройки!$B$7),0,MAX(0,$E1397-MAX(0,SUMIFS(Тех_Движение!$G$2:$G$5111,Тех_Движение!$D$2:$D$5111,$C1397,Тех_Движение!$B$2:$B$5111,"&lt;="&amp;K$3)-$F1397)))</f>
        <v>#VALUE!</v>
      </c>
      <c r="L1397" s="21" t="e">
        <f>IF(OR($B1397="",L$3&lt;$D1397+Настройки!$B$7),0,MAX(0,$E1397-MAX(0,SUMIFS(Тех_Движение!$G$2:$G$5111,Тех_Движение!$D$2:$D$5111,$C1397,Тех_Движение!$B$2:$B$5111,"&lt;="&amp;L$3)-$F1397)))</f>
        <v>#VALUE!</v>
      </c>
      <c r="M1397" s="21" t="e">
        <f>IF(OR($B1397="",M$3&lt;$D1397+Настройки!$B$7),0,MAX(0,$E1397-MAX(0,SUMIFS(Тех_Движение!$G$2:$G$5111,Тех_Движение!$D$2:$D$5111,$C1397,Тех_Движение!$B$2:$B$5111,"&lt;="&amp;M$3)-$F1397)))</f>
        <v>#VALUE!</v>
      </c>
      <c r="N1397" s="21" t="e">
        <f>IF(OR($B1397="",N$3&lt;$D1397+Настройки!$B$7),0,MAX(0,$E1397-MAX(0,SUMIFS(Тех_Движение!$G$2:$G$5111,Тех_Движение!$D$2:$D$5111,$C1397,Тех_Движение!$B$2:$B$5111,"&lt;="&amp;N$3)-$F1397)))</f>
        <v>#VALUE!</v>
      </c>
      <c r="O1397" s="21" t="e">
        <f>IF(OR($B1397="",O$3&lt;$D1397+Настройки!$B$7),0,MAX(0,$E1397-MAX(0,SUMIFS(Тех_Движение!$G$2:$G$5111,Тех_Движение!$D$2:$D$5111,$C1397,Тех_Движение!$B$2:$B$5111,"&lt;="&amp;O$3)-$F1397)))</f>
        <v>#VALUE!</v>
      </c>
      <c r="P1397" s="21" t="e">
        <f>IF(OR($B1397="",P$3&lt;$D1397+Настройки!$B$7),0,MAX(0,$E1397-MAX(0,SUMIFS(Тех_Движение!$G$2:$G$5111,Тех_Движение!$D$2:$D$5111,$C1397,Тех_Движение!$B$2:$B$5111,"&lt;="&amp;P$3)-$F1397)))</f>
        <v>#VALUE!</v>
      </c>
      <c r="Q1397" s="21" t="e">
        <f>IF(OR($B1397="",Q$3&lt;$D1397+Настройки!$B$7),0,MAX(0,$E1397-MAX(0,SUMIFS(Тех_Движение!$G$2:$G$5111,Тех_Движение!$D$2:$D$5111,$C1397,Тех_Движение!$B$2:$B$5111,"&lt;="&amp;Q$3)-$F1397)))</f>
        <v>#VALUE!</v>
      </c>
      <c r="R1397" s="21" t="str">
        <f t="shared" si="64"/>
        <v/>
      </c>
      <c r="S1397" s="23" t="str">
        <f>IF($B1397="","",VLOOKUP($C1397,Настройки!$A$11:$L$17,9,FALSE))</f>
        <v/>
      </c>
      <c r="T1397" s="23" t="str">
        <f t="shared" si="65"/>
        <v/>
      </c>
    </row>
    <row r="1398" spans="1:20" x14ac:dyDescent="0.3">
      <c r="A1398" s="20">
        <f>Тех_Движение!$A$1395</f>
        <v>1394</v>
      </c>
      <c r="B1398" s="20" t="str">
        <f>IF(Тех_Движение!$F$1395&gt;0,Тех_Движение!$I$1395,"")</f>
        <v/>
      </c>
      <c r="C1398" s="20" t="str">
        <f>IF($B1398="","",Тех_Движение!$D$1395)</f>
        <v/>
      </c>
      <c r="D1398" s="9" t="str">
        <f>IF($B1398="","",Тех_Движение!$B$1395)</f>
        <v/>
      </c>
      <c r="E1398" s="21" t="str">
        <f>IF($B1398="","",Тех_Движение!$F$1395)</f>
        <v/>
      </c>
      <c r="F1398" s="21" t="str">
        <f>IF($B1398="","",SUMIFS($E$5:$E1397,$C$5:$C1397,$C1398))</f>
        <v/>
      </c>
      <c r="G1398" s="21" t="str">
        <f>IF($B1398="","",MAX(0,$E1398-MAX(0,SUMIFS(Тех_Движение!$G$2:$G$5111,Тех_Движение!$D$2:$D$5111,$C1398,Тех_Движение!$B$2:$B$5111,"&lt;="&amp;Настройки!$B$5-1)-$F1398)))</f>
        <v/>
      </c>
      <c r="H1398" s="21" t="str">
        <f>IF($B1398="","",IF(AND($D1398&gt;=Настройки!$B$5,$D1398&lt;=Настройки!$B$6),$E1398,0))</f>
        <v/>
      </c>
      <c r="I1398" s="21" t="str">
        <f t="shared" si="63"/>
        <v/>
      </c>
      <c r="J1398" s="21" t="str">
        <f>IF($B1398="","",MAX(0,$E1398-MAX(0,SUMIFS(Тех_Движение!$G$2:$G$5111,Тех_Движение!$D$2:$D$5111,$C1398,Тех_Движение!$B$2:$B$5111,"&lt;="&amp;Настройки!$B$6)-$F1398)))</f>
        <v/>
      </c>
      <c r="K1398" s="21" t="e">
        <f>IF(OR($B1398="",K$3&lt;$D1398+Настройки!$B$7),0,MAX(0,$E1398-MAX(0,SUMIFS(Тех_Движение!$G$2:$G$5111,Тех_Движение!$D$2:$D$5111,$C1398,Тех_Движение!$B$2:$B$5111,"&lt;="&amp;K$3)-$F1398)))</f>
        <v>#VALUE!</v>
      </c>
      <c r="L1398" s="21" t="e">
        <f>IF(OR($B1398="",L$3&lt;$D1398+Настройки!$B$7),0,MAX(0,$E1398-MAX(0,SUMIFS(Тех_Движение!$G$2:$G$5111,Тех_Движение!$D$2:$D$5111,$C1398,Тех_Движение!$B$2:$B$5111,"&lt;="&amp;L$3)-$F1398)))</f>
        <v>#VALUE!</v>
      </c>
      <c r="M1398" s="21" t="e">
        <f>IF(OR($B1398="",M$3&lt;$D1398+Настройки!$B$7),0,MAX(0,$E1398-MAX(0,SUMIFS(Тех_Движение!$G$2:$G$5111,Тех_Движение!$D$2:$D$5111,$C1398,Тех_Движение!$B$2:$B$5111,"&lt;="&amp;M$3)-$F1398)))</f>
        <v>#VALUE!</v>
      </c>
      <c r="N1398" s="21" t="e">
        <f>IF(OR($B1398="",N$3&lt;$D1398+Настройки!$B$7),0,MAX(0,$E1398-MAX(0,SUMIFS(Тех_Движение!$G$2:$G$5111,Тех_Движение!$D$2:$D$5111,$C1398,Тех_Движение!$B$2:$B$5111,"&lt;="&amp;N$3)-$F1398)))</f>
        <v>#VALUE!</v>
      </c>
      <c r="O1398" s="21" t="e">
        <f>IF(OR($B1398="",O$3&lt;$D1398+Настройки!$B$7),0,MAX(0,$E1398-MAX(0,SUMIFS(Тех_Движение!$G$2:$G$5111,Тех_Движение!$D$2:$D$5111,$C1398,Тех_Движение!$B$2:$B$5111,"&lt;="&amp;O$3)-$F1398)))</f>
        <v>#VALUE!</v>
      </c>
      <c r="P1398" s="21" t="e">
        <f>IF(OR($B1398="",P$3&lt;$D1398+Настройки!$B$7),0,MAX(0,$E1398-MAX(0,SUMIFS(Тех_Движение!$G$2:$G$5111,Тех_Движение!$D$2:$D$5111,$C1398,Тех_Движение!$B$2:$B$5111,"&lt;="&amp;P$3)-$F1398)))</f>
        <v>#VALUE!</v>
      </c>
      <c r="Q1398" s="21" t="e">
        <f>IF(OR($B1398="",Q$3&lt;$D1398+Настройки!$B$7),0,MAX(0,$E1398-MAX(0,SUMIFS(Тех_Движение!$G$2:$G$5111,Тех_Движение!$D$2:$D$5111,$C1398,Тех_Движение!$B$2:$B$5111,"&lt;="&amp;Q$3)-$F1398)))</f>
        <v>#VALUE!</v>
      </c>
      <c r="R1398" s="21" t="str">
        <f t="shared" si="64"/>
        <v/>
      </c>
      <c r="S1398" s="23" t="str">
        <f>IF($B1398="","",VLOOKUP($C1398,Настройки!$A$11:$L$17,9,FALSE))</f>
        <v/>
      </c>
      <c r="T1398" s="23" t="str">
        <f t="shared" si="65"/>
        <v/>
      </c>
    </row>
    <row r="1399" spans="1:20" x14ac:dyDescent="0.3">
      <c r="A1399" s="20">
        <f>Тех_Движение!$A$1396</f>
        <v>1395</v>
      </c>
      <c r="B1399" s="20" t="str">
        <f>IF(Тех_Движение!$F$1396&gt;0,Тех_Движение!$I$1396,"")</f>
        <v/>
      </c>
      <c r="C1399" s="20" t="str">
        <f>IF($B1399="","",Тех_Движение!$D$1396)</f>
        <v/>
      </c>
      <c r="D1399" s="9" t="str">
        <f>IF($B1399="","",Тех_Движение!$B$1396)</f>
        <v/>
      </c>
      <c r="E1399" s="21" t="str">
        <f>IF($B1399="","",Тех_Движение!$F$1396)</f>
        <v/>
      </c>
      <c r="F1399" s="21" t="str">
        <f>IF($B1399="","",SUMIFS($E$5:$E1398,$C$5:$C1398,$C1399))</f>
        <v/>
      </c>
      <c r="G1399" s="21" t="str">
        <f>IF($B1399="","",MAX(0,$E1399-MAX(0,SUMIFS(Тех_Движение!$G$2:$G$5111,Тех_Движение!$D$2:$D$5111,$C1399,Тех_Движение!$B$2:$B$5111,"&lt;="&amp;Настройки!$B$5-1)-$F1399)))</f>
        <v/>
      </c>
      <c r="H1399" s="21" t="str">
        <f>IF($B1399="","",IF(AND($D1399&gt;=Настройки!$B$5,$D1399&lt;=Настройки!$B$6),$E1399,0))</f>
        <v/>
      </c>
      <c r="I1399" s="21" t="str">
        <f t="shared" si="63"/>
        <v/>
      </c>
      <c r="J1399" s="21" t="str">
        <f>IF($B1399="","",MAX(0,$E1399-MAX(0,SUMIFS(Тех_Движение!$G$2:$G$5111,Тех_Движение!$D$2:$D$5111,$C1399,Тех_Движение!$B$2:$B$5111,"&lt;="&amp;Настройки!$B$6)-$F1399)))</f>
        <v/>
      </c>
      <c r="K1399" s="21" t="e">
        <f>IF(OR($B1399="",K$3&lt;$D1399+Настройки!$B$7),0,MAX(0,$E1399-MAX(0,SUMIFS(Тех_Движение!$G$2:$G$5111,Тех_Движение!$D$2:$D$5111,$C1399,Тех_Движение!$B$2:$B$5111,"&lt;="&amp;K$3)-$F1399)))</f>
        <v>#VALUE!</v>
      </c>
      <c r="L1399" s="21" t="e">
        <f>IF(OR($B1399="",L$3&lt;$D1399+Настройки!$B$7),0,MAX(0,$E1399-MAX(0,SUMIFS(Тех_Движение!$G$2:$G$5111,Тех_Движение!$D$2:$D$5111,$C1399,Тех_Движение!$B$2:$B$5111,"&lt;="&amp;L$3)-$F1399)))</f>
        <v>#VALUE!</v>
      </c>
      <c r="M1399" s="21" t="e">
        <f>IF(OR($B1399="",M$3&lt;$D1399+Настройки!$B$7),0,MAX(0,$E1399-MAX(0,SUMIFS(Тех_Движение!$G$2:$G$5111,Тех_Движение!$D$2:$D$5111,$C1399,Тех_Движение!$B$2:$B$5111,"&lt;="&amp;M$3)-$F1399)))</f>
        <v>#VALUE!</v>
      </c>
      <c r="N1399" s="21" t="e">
        <f>IF(OR($B1399="",N$3&lt;$D1399+Настройки!$B$7),0,MAX(0,$E1399-MAX(0,SUMIFS(Тех_Движение!$G$2:$G$5111,Тех_Движение!$D$2:$D$5111,$C1399,Тех_Движение!$B$2:$B$5111,"&lt;="&amp;N$3)-$F1399)))</f>
        <v>#VALUE!</v>
      </c>
      <c r="O1399" s="21" t="e">
        <f>IF(OR($B1399="",O$3&lt;$D1399+Настройки!$B$7),0,MAX(0,$E1399-MAX(0,SUMIFS(Тех_Движение!$G$2:$G$5111,Тех_Движение!$D$2:$D$5111,$C1399,Тех_Движение!$B$2:$B$5111,"&lt;="&amp;O$3)-$F1399)))</f>
        <v>#VALUE!</v>
      </c>
      <c r="P1399" s="21" t="e">
        <f>IF(OR($B1399="",P$3&lt;$D1399+Настройки!$B$7),0,MAX(0,$E1399-MAX(0,SUMIFS(Тех_Движение!$G$2:$G$5111,Тех_Движение!$D$2:$D$5111,$C1399,Тех_Движение!$B$2:$B$5111,"&lt;="&amp;P$3)-$F1399)))</f>
        <v>#VALUE!</v>
      </c>
      <c r="Q1399" s="21" t="e">
        <f>IF(OR($B1399="",Q$3&lt;$D1399+Настройки!$B$7),0,MAX(0,$E1399-MAX(0,SUMIFS(Тех_Движение!$G$2:$G$5111,Тех_Движение!$D$2:$D$5111,$C1399,Тех_Движение!$B$2:$B$5111,"&lt;="&amp;Q$3)-$F1399)))</f>
        <v>#VALUE!</v>
      </c>
      <c r="R1399" s="21" t="str">
        <f t="shared" si="64"/>
        <v/>
      </c>
      <c r="S1399" s="23" t="str">
        <f>IF($B1399="","",VLOOKUP($C1399,Настройки!$A$11:$L$17,9,FALSE))</f>
        <v/>
      </c>
      <c r="T1399" s="23" t="str">
        <f t="shared" si="65"/>
        <v/>
      </c>
    </row>
    <row r="1400" spans="1:20" x14ac:dyDescent="0.3">
      <c r="A1400" s="20">
        <f>Тех_Движение!$A$1397</f>
        <v>1396</v>
      </c>
      <c r="B1400" s="20" t="str">
        <f>IF(Тех_Движение!$F$1397&gt;0,Тех_Движение!$I$1397,"")</f>
        <v/>
      </c>
      <c r="C1400" s="20" t="str">
        <f>IF($B1400="","",Тех_Движение!$D$1397)</f>
        <v/>
      </c>
      <c r="D1400" s="9" t="str">
        <f>IF($B1400="","",Тех_Движение!$B$1397)</f>
        <v/>
      </c>
      <c r="E1400" s="21" t="str">
        <f>IF($B1400="","",Тех_Движение!$F$1397)</f>
        <v/>
      </c>
      <c r="F1400" s="21" t="str">
        <f>IF($B1400="","",SUMIFS($E$5:$E1399,$C$5:$C1399,$C1400))</f>
        <v/>
      </c>
      <c r="G1400" s="21" t="str">
        <f>IF($B1400="","",MAX(0,$E1400-MAX(0,SUMIFS(Тех_Движение!$G$2:$G$5111,Тех_Движение!$D$2:$D$5111,$C1400,Тех_Движение!$B$2:$B$5111,"&lt;="&amp;Настройки!$B$5-1)-$F1400)))</f>
        <v/>
      </c>
      <c r="H1400" s="21" t="str">
        <f>IF($B1400="","",IF(AND($D1400&gt;=Настройки!$B$5,$D1400&lt;=Настройки!$B$6),$E1400,0))</f>
        <v/>
      </c>
      <c r="I1400" s="21" t="str">
        <f t="shared" si="63"/>
        <v/>
      </c>
      <c r="J1400" s="21" t="str">
        <f>IF($B1400="","",MAX(0,$E1400-MAX(0,SUMIFS(Тех_Движение!$G$2:$G$5111,Тех_Движение!$D$2:$D$5111,$C1400,Тех_Движение!$B$2:$B$5111,"&lt;="&amp;Настройки!$B$6)-$F1400)))</f>
        <v/>
      </c>
      <c r="K1400" s="21" t="e">
        <f>IF(OR($B1400="",K$3&lt;$D1400+Настройки!$B$7),0,MAX(0,$E1400-MAX(0,SUMIFS(Тех_Движение!$G$2:$G$5111,Тех_Движение!$D$2:$D$5111,$C1400,Тех_Движение!$B$2:$B$5111,"&lt;="&amp;K$3)-$F1400)))</f>
        <v>#VALUE!</v>
      </c>
      <c r="L1400" s="21" t="e">
        <f>IF(OR($B1400="",L$3&lt;$D1400+Настройки!$B$7),0,MAX(0,$E1400-MAX(0,SUMIFS(Тех_Движение!$G$2:$G$5111,Тех_Движение!$D$2:$D$5111,$C1400,Тех_Движение!$B$2:$B$5111,"&lt;="&amp;L$3)-$F1400)))</f>
        <v>#VALUE!</v>
      </c>
      <c r="M1400" s="21" t="e">
        <f>IF(OR($B1400="",M$3&lt;$D1400+Настройки!$B$7),0,MAX(0,$E1400-MAX(0,SUMIFS(Тех_Движение!$G$2:$G$5111,Тех_Движение!$D$2:$D$5111,$C1400,Тех_Движение!$B$2:$B$5111,"&lt;="&amp;M$3)-$F1400)))</f>
        <v>#VALUE!</v>
      </c>
      <c r="N1400" s="21" t="e">
        <f>IF(OR($B1400="",N$3&lt;$D1400+Настройки!$B$7),0,MAX(0,$E1400-MAX(0,SUMIFS(Тех_Движение!$G$2:$G$5111,Тех_Движение!$D$2:$D$5111,$C1400,Тех_Движение!$B$2:$B$5111,"&lt;="&amp;N$3)-$F1400)))</f>
        <v>#VALUE!</v>
      </c>
      <c r="O1400" s="21" t="e">
        <f>IF(OR($B1400="",O$3&lt;$D1400+Настройки!$B$7),0,MAX(0,$E1400-MAX(0,SUMIFS(Тех_Движение!$G$2:$G$5111,Тех_Движение!$D$2:$D$5111,$C1400,Тех_Движение!$B$2:$B$5111,"&lt;="&amp;O$3)-$F1400)))</f>
        <v>#VALUE!</v>
      </c>
      <c r="P1400" s="21" t="e">
        <f>IF(OR($B1400="",P$3&lt;$D1400+Настройки!$B$7),0,MAX(0,$E1400-MAX(0,SUMIFS(Тех_Движение!$G$2:$G$5111,Тех_Движение!$D$2:$D$5111,$C1400,Тех_Движение!$B$2:$B$5111,"&lt;="&amp;P$3)-$F1400)))</f>
        <v>#VALUE!</v>
      </c>
      <c r="Q1400" s="21" t="e">
        <f>IF(OR($B1400="",Q$3&lt;$D1400+Настройки!$B$7),0,MAX(0,$E1400-MAX(0,SUMIFS(Тех_Движение!$G$2:$G$5111,Тех_Движение!$D$2:$D$5111,$C1400,Тех_Движение!$B$2:$B$5111,"&lt;="&amp;Q$3)-$F1400)))</f>
        <v>#VALUE!</v>
      </c>
      <c r="R1400" s="21" t="str">
        <f t="shared" si="64"/>
        <v/>
      </c>
      <c r="S1400" s="23" t="str">
        <f>IF($B1400="","",VLOOKUP($C1400,Настройки!$A$11:$L$17,9,FALSE))</f>
        <v/>
      </c>
      <c r="T1400" s="23" t="str">
        <f t="shared" si="65"/>
        <v/>
      </c>
    </row>
    <row r="1401" spans="1:20" x14ac:dyDescent="0.3">
      <c r="A1401" s="20">
        <f>Тех_Движение!$A$1398</f>
        <v>1397</v>
      </c>
      <c r="B1401" s="20" t="str">
        <f>IF(Тех_Движение!$F$1398&gt;0,Тех_Движение!$I$1398,"")</f>
        <v/>
      </c>
      <c r="C1401" s="20" t="str">
        <f>IF($B1401="","",Тех_Движение!$D$1398)</f>
        <v/>
      </c>
      <c r="D1401" s="9" t="str">
        <f>IF($B1401="","",Тех_Движение!$B$1398)</f>
        <v/>
      </c>
      <c r="E1401" s="21" t="str">
        <f>IF($B1401="","",Тех_Движение!$F$1398)</f>
        <v/>
      </c>
      <c r="F1401" s="21" t="str">
        <f>IF($B1401="","",SUMIFS($E$5:$E1400,$C$5:$C1400,$C1401))</f>
        <v/>
      </c>
      <c r="G1401" s="21" t="str">
        <f>IF($B1401="","",MAX(0,$E1401-MAX(0,SUMIFS(Тех_Движение!$G$2:$G$5111,Тех_Движение!$D$2:$D$5111,$C1401,Тех_Движение!$B$2:$B$5111,"&lt;="&amp;Настройки!$B$5-1)-$F1401)))</f>
        <v/>
      </c>
      <c r="H1401" s="21" t="str">
        <f>IF($B1401="","",IF(AND($D1401&gt;=Настройки!$B$5,$D1401&lt;=Настройки!$B$6),$E1401,0))</f>
        <v/>
      </c>
      <c r="I1401" s="21" t="str">
        <f t="shared" si="63"/>
        <v/>
      </c>
      <c r="J1401" s="21" t="str">
        <f>IF($B1401="","",MAX(0,$E1401-MAX(0,SUMIFS(Тех_Движение!$G$2:$G$5111,Тех_Движение!$D$2:$D$5111,$C1401,Тех_Движение!$B$2:$B$5111,"&lt;="&amp;Настройки!$B$6)-$F1401)))</f>
        <v/>
      </c>
      <c r="K1401" s="21" t="e">
        <f>IF(OR($B1401="",K$3&lt;$D1401+Настройки!$B$7),0,MAX(0,$E1401-MAX(0,SUMIFS(Тех_Движение!$G$2:$G$5111,Тех_Движение!$D$2:$D$5111,$C1401,Тех_Движение!$B$2:$B$5111,"&lt;="&amp;K$3)-$F1401)))</f>
        <v>#VALUE!</v>
      </c>
      <c r="L1401" s="21" t="e">
        <f>IF(OR($B1401="",L$3&lt;$D1401+Настройки!$B$7),0,MAX(0,$E1401-MAX(0,SUMIFS(Тех_Движение!$G$2:$G$5111,Тех_Движение!$D$2:$D$5111,$C1401,Тех_Движение!$B$2:$B$5111,"&lt;="&amp;L$3)-$F1401)))</f>
        <v>#VALUE!</v>
      </c>
      <c r="M1401" s="21" t="e">
        <f>IF(OR($B1401="",M$3&lt;$D1401+Настройки!$B$7),0,MAX(0,$E1401-MAX(0,SUMIFS(Тех_Движение!$G$2:$G$5111,Тех_Движение!$D$2:$D$5111,$C1401,Тех_Движение!$B$2:$B$5111,"&lt;="&amp;M$3)-$F1401)))</f>
        <v>#VALUE!</v>
      </c>
      <c r="N1401" s="21" t="e">
        <f>IF(OR($B1401="",N$3&lt;$D1401+Настройки!$B$7),0,MAX(0,$E1401-MAX(0,SUMIFS(Тех_Движение!$G$2:$G$5111,Тех_Движение!$D$2:$D$5111,$C1401,Тех_Движение!$B$2:$B$5111,"&lt;="&amp;N$3)-$F1401)))</f>
        <v>#VALUE!</v>
      </c>
      <c r="O1401" s="21" t="e">
        <f>IF(OR($B1401="",O$3&lt;$D1401+Настройки!$B$7),0,MAX(0,$E1401-MAX(0,SUMIFS(Тех_Движение!$G$2:$G$5111,Тех_Движение!$D$2:$D$5111,$C1401,Тех_Движение!$B$2:$B$5111,"&lt;="&amp;O$3)-$F1401)))</f>
        <v>#VALUE!</v>
      </c>
      <c r="P1401" s="21" t="e">
        <f>IF(OR($B1401="",P$3&lt;$D1401+Настройки!$B$7),0,MAX(0,$E1401-MAX(0,SUMIFS(Тех_Движение!$G$2:$G$5111,Тех_Движение!$D$2:$D$5111,$C1401,Тех_Движение!$B$2:$B$5111,"&lt;="&amp;P$3)-$F1401)))</f>
        <v>#VALUE!</v>
      </c>
      <c r="Q1401" s="21" t="e">
        <f>IF(OR($B1401="",Q$3&lt;$D1401+Настройки!$B$7),0,MAX(0,$E1401-MAX(0,SUMIFS(Тех_Движение!$G$2:$G$5111,Тех_Движение!$D$2:$D$5111,$C1401,Тех_Движение!$B$2:$B$5111,"&lt;="&amp;Q$3)-$F1401)))</f>
        <v>#VALUE!</v>
      </c>
      <c r="R1401" s="21" t="str">
        <f t="shared" si="64"/>
        <v/>
      </c>
      <c r="S1401" s="23" t="str">
        <f>IF($B1401="","",VLOOKUP($C1401,Настройки!$A$11:$L$17,9,FALSE))</f>
        <v/>
      </c>
      <c r="T1401" s="23" t="str">
        <f t="shared" si="65"/>
        <v/>
      </c>
    </row>
    <row r="1402" spans="1:20" x14ac:dyDescent="0.3">
      <c r="A1402" s="20">
        <f>Тех_Движение!$A$1399</f>
        <v>1398</v>
      </c>
      <c r="B1402" s="20" t="str">
        <f>IF(Тех_Движение!$F$1399&gt;0,Тех_Движение!$I$1399,"")</f>
        <v/>
      </c>
      <c r="C1402" s="20" t="str">
        <f>IF($B1402="","",Тех_Движение!$D$1399)</f>
        <v/>
      </c>
      <c r="D1402" s="9" t="str">
        <f>IF($B1402="","",Тех_Движение!$B$1399)</f>
        <v/>
      </c>
      <c r="E1402" s="21" t="str">
        <f>IF($B1402="","",Тех_Движение!$F$1399)</f>
        <v/>
      </c>
      <c r="F1402" s="21" t="str">
        <f>IF($B1402="","",SUMIFS($E$5:$E1401,$C$5:$C1401,$C1402))</f>
        <v/>
      </c>
      <c r="G1402" s="21" t="str">
        <f>IF($B1402="","",MAX(0,$E1402-MAX(0,SUMIFS(Тех_Движение!$G$2:$G$5111,Тех_Движение!$D$2:$D$5111,$C1402,Тех_Движение!$B$2:$B$5111,"&lt;="&amp;Настройки!$B$5-1)-$F1402)))</f>
        <v/>
      </c>
      <c r="H1402" s="21" t="str">
        <f>IF($B1402="","",IF(AND($D1402&gt;=Настройки!$B$5,$D1402&lt;=Настройки!$B$6),$E1402,0))</f>
        <v/>
      </c>
      <c r="I1402" s="21" t="str">
        <f t="shared" si="63"/>
        <v/>
      </c>
      <c r="J1402" s="21" t="str">
        <f>IF($B1402="","",MAX(0,$E1402-MAX(0,SUMIFS(Тех_Движение!$G$2:$G$5111,Тех_Движение!$D$2:$D$5111,$C1402,Тех_Движение!$B$2:$B$5111,"&lt;="&amp;Настройки!$B$6)-$F1402)))</f>
        <v/>
      </c>
      <c r="K1402" s="21" t="e">
        <f>IF(OR($B1402="",K$3&lt;$D1402+Настройки!$B$7),0,MAX(0,$E1402-MAX(0,SUMIFS(Тех_Движение!$G$2:$G$5111,Тех_Движение!$D$2:$D$5111,$C1402,Тех_Движение!$B$2:$B$5111,"&lt;="&amp;K$3)-$F1402)))</f>
        <v>#VALUE!</v>
      </c>
      <c r="L1402" s="21" t="e">
        <f>IF(OR($B1402="",L$3&lt;$D1402+Настройки!$B$7),0,MAX(0,$E1402-MAX(0,SUMIFS(Тех_Движение!$G$2:$G$5111,Тех_Движение!$D$2:$D$5111,$C1402,Тех_Движение!$B$2:$B$5111,"&lt;="&amp;L$3)-$F1402)))</f>
        <v>#VALUE!</v>
      </c>
      <c r="M1402" s="21" t="e">
        <f>IF(OR($B1402="",M$3&lt;$D1402+Настройки!$B$7),0,MAX(0,$E1402-MAX(0,SUMIFS(Тех_Движение!$G$2:$G$5111,Тех_Движение!$D$2:$D$5111,$C1402,Тех_Движение!$B$2:$B$5111,"&lt;="&amp;M$3)-$F1402)))</f>
        <v>#VALUE!</v>
      </c>
      <c r="N1402" s="21" t="e">
        <f>IF(OR($B1402="",N$3&lt;$D1402+Настройки!$B$7),0,MAX(0,$E1402-MAX(0,SUMIFS(Тех_Движение!$G$2:$G$5111,Тех_Движение!$D$2:$D$5111,$C1402,Тех_Движение!$B$2:$B$5111,"&lt;="&amp;N$3)-$F1402)))</f>
        <v>#VALUE!</v>
      </c>
      <c r="O1402" s="21" t="e">
        <f>IF(OR($B1402="",O$3&lt;$D1402+Настройки!$B$7),0,MAX(0,$E1402-MAX(0,SUMIFS(Тех_Движение!$G$2:$G$5111,Тех_Движение!$D$2:$D$5111,$C1402,Тех_Движение!$B$2:$B$5111,"&lt;="&amp;O$3)-$F1402)))</f>
        <v>#VALUE!</v>
      </c>
      <c r="P1402" s="21" t="e">
        <f>IF(OR($B1402="",P$3&lt;$D1402+Настройки!$B$7),0,MAX(0,$E1402-MAX(0,SUMIFS(Тех_Движение!$G$2:$G$5111,Тех_Движение!$D$2:$D$5111,$C1402,Тех_Движение!$B$2:$B$5111,"&lt;="&amp;P$3)-$F1402)))</f>
        <v>#VALUE!</v>
      </c>
      <c r="Q1402" s="21" t="e">
        <f>IF(OR($B1402="",Q$3&lt;$D1402+Настройки!$B$7),0,MAX(0,$E1402-MAX(0,SUMIFS(Тех_Движение!$G$2:$G$5111,Тех_Движение!$D$2:$D$5111,$C1402,Тех_Движение!$B$2:$B$5111,"&lt;="&amp;Q$3)-$F1402)))</f>
        <v>#VALUE!</v>
      </c>
      <c r="R1402" s="21" t="str">
        <f t="shared" si="64"/>
        <v/>
      </c>
      <c r="S1402" s="23" t="str">
        <f>IF($B1402="","",VLOOKUP($C1402,Настройки!$A$11:$L$17,9,FALSE))</f>
        <v/>
      </c>
      <c r="T1402" s="23" t="str">
        <f t="shared" si="65"/>
        <v/>
      </c>
    </row>
    <row r="1403" spans="1:20" x14ac:dyDescent="0.3">
      <c r="A1403" s="20">
        <f>Тех_Движение!$A$1400</f>
        <v>1399</v>
      </c>
      <c r="B1403" s="20" t="str">
        <f>IF(Тех_Движение!$F$1400&gt;0,Тех_Движение!$I$1400,"")</f>
        <v/>
      </c>
      <c r="C1403" s="20" t="str">
        <f>IF($B1403="","",Тех_Движение!$D$1400)</f>
        <v/>
      </c>
      <c r="D1403" s="9" t="str">
        <f>IF($B1403="","",Тех_Движение!$B$1400)</f>
        <v/>
      </c>
      <c r="E1403" s="21" t="str">
        <f>IF($B1403="","",Тех_Движение!$F$1400)</f>
        <v/>
      </c>
      <c r="F1403" s="21" t="str">
        <f>IF($B1403="","",SUMIFS($E$5:$E1402,$C$5:$C1402,$C1403))</f>
        <v/>
      </c>
      <c r="G1403" s="21" t="str">
        <f>IF($B1403="","",MAX(0,$E1403-MAX(0,SUMIFS(Тех_Движение!$G$2:$G$5111,Тех_Движение!$D$2:$D$5111,$C1403,Тех_Движение!$B$2:$B$5111,"&lt;="&amp;Настройки!$B$5-1)-$F1403)))</f>
        <v/>
      </c>
      <c r="H1403" s="21" t="str">
        <f>IF($B1403="","",IF(AND($D1403&gt;=Настройки!$B$5,$D1403&lt;=Настройки!$B$6),$E1403,0))</f>
        <v/>
      </c>
      <c r="I1403" s="21" t="str">
        <f t="shared" si="63"/>
        <v/>
      </c>
      <c r="J1403" s="21" t="str">
        <f>IF($B1403="","",MAX(0,$E1403-MAX(0,SUMIFS(Тех_Движение!$G$2:$G$5111,Тех_Движение!$D$2:$D$5111,$C1403,Тех_Движение!$B$2:$B$5111,"&lt;="&amp;Настройки!$B$6)-$F1403)))</f>
        <v/>
      </c>
      <c r="K1403" s="21" t="e">
        <f>IF(OR($B1403="",K$3&lt;$D1403+Настройки!$B$7),0,MAX(0,$E1403-MAX(0,SUMIFS(Тех_Движение!$G$2:$G$5111,Тех_Движение!$D$2:$D$5111,$C1403,Тех_Движение!$B$2:$B$5111,"&lt;="&amp;K$3)-$F1403)))</f>
        <v>#VALUE!</v>
      </c>
      <c r="L1403" s="21" t="e">
        <f>IF(OR($B1403="",L$3&lt;$D1403+Настройки!$B$7),0,MAX(0,$E1403-MAX(0,SUMIFS(Тех_Движение!$G$2:$G$5111,Тех_Движение!$D$2:$D$5111,$C1403,Тех_Движение!$B$2:$B$5111,"&lt;="&amp;L$3)-$F1403)))</f>
        <v>#VALUE!</v>
      </c>
      <c r="M1403" s="21" t="e">
        <f>IF(OR($B1403="",M$3&lt;$D1403+Настройки!$B$7),0,MAX(0,$E1403-MAX(0,SUMIFS(Тех_Движение!$G$2:$G$5111,Тех_Движение!$D$2:$D$5111,$C1403,Тех_Движение!$B$2:$B$5111,"&lt;="&amp;M$3)-$F1403)))</f>
        <v>#VALUE!</v>
      </c>
      <c r="N1403" s="21" t="e">
        <f>IF(OR($B1403="",N$3&lt;$D1403+Настройки!$B$7),0,MAX(0,$E1403-MAX(0,SUMIFS(Тех_Движение!$G$2:$G$5111,Тех_Движение!$D$2:$D$5111,$C1403,Тех_Движение!$B$2:$B$5111,"&lt;="&amp;N$3)-$F1403)))</f>
        <v>#VALUE!</v>
      </c>
      <c r="O1403" s="21" t="e">
        <f>IF(OR($B1403="",O$3&lt;$D1403+Настройки!$B$7),0,MAX(0,$E1403-MAX(0,SUMIFS(Тех_Движение!$G$2:$G$5111,Тех_Движение!$D$2:$D$5111,$C1403,Тех_Движение!$B$2:$B$5111,"&lt;="&amp;O$3)-$F1403)))</f>
        <v>#VALUE!</v>
      </c>
      <c r="P1403" s="21" t="e">
        <f>IF(OR($B1403="",P$3&lt;$D1403+Настройки!$B$7),0,MAX(0,$E1403-MAX(0,SUMIFS(Тех_Движение!$G$2:$G$5111,Тех_Движение!$D$2:$D$5111,$C1403,Тех_Движение!$B$2:$B$5111,"&lt;="&amp;P$3)-$F1403)))</f>
        <v>#VALUE!</v>
      </c>
      <c r="Q1403" s="21" t="e">
        <f>IF(OR($B1403="",Q$3&lt;$D1403+Настройки!$B$7),0,MAX(0,$E1403-MAX(0,SUMIFS(Тех_Движение!$G$2:$G$5111,Тех_Движение!$D$2:$D$5111,$C1403,Тех_Движение!$B$2:$B$5111,"&lt;="&amp;Q$3)-$F1403)))</f>
        <v>#VALUE!</v>
      </c>
      <c r="R1403" s="21" t="str">
        <f t="shared" si="64"/>
        <v/>
      </c>
      <c r="S1403" s="23" t="str">
        <f>IF($B1403="","",VLOOKUP($C1403,Настройки!$A$11:$L$17,9,FALSE))</f>
        <v/>
      </c>
      <c r="T1403" s="23" t="str">
        <f t="shared" si="65"/>
        <v/>
      </c>
    </row>
    <row r="1404" spans="1:20" x14ac:dyDescent="0.3">
      <c r="A1404" s="20">
        <f>Тех_Движение!$A$1401</f>
        <v>1400</v>
      </c>
      <c r="B1404" s="20" t="str">
        <f>IF(Тех_Движение!$F$1401&gt;0,Тех_Движение!$I$1401,"")</f>
        <v/>
      </c>
      <c r="C1404" s="20" t="str">
        <f>IF($B1404="","",Тех_Движение!$D$1401)</f>
        <v/>
      </c>
      <c r="D1404" s="9" t="str">
        <f>IF($B1404="","",Тех_Движение!$B$1401)</f>
        <v/>
      </c>
      <c r="E1404" s="21" t="str">
        <f>IF($B1404="","",Тех_Движение!$F$1401)</f>
        <v/>
      </c>
      <c r="F1404" s="21" t="str">
        <f>IF($B1404="","",SUMIFS($E$5:$E1403,$C$5:$C1403,$C1404))</f>
        <v/>
      </c>
      <c r="G1404" s="21" t="str">
        <f>IF($B1404="","",MAX(0,$E1404-MAX(0,SUMIFS(Тех_Движение!$G$2:$G$5111,Тех_Движение!$D$2:$D$5111,$C1404,Тех_Движение!$B$2:$B$5111,"&lt;="&amp;Настройки!$B$5-1)-$F1404)))</f>
        <v/>
      </c>
      <c r="H1404" s="21" t="str">
        <f>IF($B1404="","",IF(AND($D1404&gt;=Настройки!$B$5,$D1404&lt;=Настройки!$B$6),$E1404,0))</f>
        <v/>
      </c>
      <c r="I1404" s="21" t="str">
        <f t="shared" si="63"/>
        <v/>
      </c>
      <c r="J1404" s="21" t="str">
        <f>IF($B1404="","",MAX(0,$E1404-MAX(0,SUMIFS(Тех_Движение!$G$2:$G$5111,Тех_Движение!$D$2:$D$5111,$C1404,Тех_Движение!$B$2:$B$5111,"&lt;="&amp;Настройки!$B$6)-$F1404)))</f>
        <v/>
      </c>
      <c r="K1404" s="21" t="e">
        <f>IF(OR($B1404="",K$3&lt;$D1404+Настройки!$B$7),0,MAX(0,$E1404-MAX(0,SUMIFS(Тех_Движение!$G$2:$G$5111,Тех_Движение!$D$2:$D$5111,$C1404,Тех_Движение!$B$2:$B$5111,"&lt;="&amp;K$3)-$F1404)))</f>
        <v>#VALUE!</v>
      </c>
      <c r="L1404" s="21" t="e">
        <f>IF(OR($B1404="",L$3&lt;$D1404+Настройки!$B$7),0,MAX(0,$E1404-MAX(0,SUMIFS(Тех_Движение!$G$2:$G$5111,Тех_Движение!$D$2:$D$5111,$C1404,Тех_Движение!$B$2:$B$5111,"&lt;="&amp;L$3)-$F1404)))</f>
        <v>#VALUE!</v>
      </c>
      <c r="M1404" s="21" t="e">
        <f>IF(OR($B1404="",M$3&lt;$D1404+Настройки!$B$7),0,MAX(0,$E1404-MAX(0,SUMIFS(Тех_Движение!$G$2:$G$5111,Тех_Движение!$D$2:$D$5111,$C1404,Тех_Движение!$B$2:$B$5111,"&lt;="&amp;M$3)-$F1404)))</f>
        <v>#VALUE!</v>
      </c>
      <c r="N1404" s="21" t="e">
        <f>IF(OR($B1404="",N$3&lt;$D1404+Настройки!$B$7),0,MAX(0,$E1404-MAX(0,SUMIFS(Тех_Движение!$G$2:$G$5111,Тех_Движение!$D$2:$D$5111,$C1404,Тех_Движение!$B$2:$B$5111,"&lt;="&amp;N$3)-$F1404)))</f>
        <v>#VALUE!</v>
      </c>
      <c r="O1404" s="21" t="e">
        <f>IF(OR($B1404="",O$3&lt;$D1404+Настройки!$B$7),0,MAX(0,$E1404-MAX(0,SUMIFS(Тех_Движение!$G$2:$G$5111,Тех_Движение!$D$2:$D$5111,$C1404,Тех_Движение!$B$2:$B$5111,"&lt;="&amp;O$3)-$F1404)))</f>
        <v>#VALUE!</v>
      </c>
      <c r="P1404" s="21" t="e">
        <f>IF(OR($B1404="",P$3&lt;$D1404+Настройки!$B$7),0,MAX(0,$E1404-MAX(0,SUMIFS(Тех_Движение!$G$2:$G$5111,Тех_Движение!$D$2:$D$5111,$C1404,Тех_Движение!$B$2:$B$5111,"&lt;="&amp;P$3)-$F1404)))</f>
        <v>#VALUE!</v>
      </c>
      <c r="Q1404" s="21" t="e">
        <f>IF(OR($B1404="",Q$3&lt;$D1404+Настройки!$B$7),0,MAX(0,$E1404-MAX(0,SUMIFS(Тех_Движение!$G$2:$G$5111,Тех_Движение!$D$2:$D$5111,$C1404,Тех_Движение!$B$2:$B$5111,"&lt;="&amp;Q$3)-$F1404)))</f>
        <v>#VALUE!</v>
      </c>
      <c r="R1404" s="21" t="str">
        <f t="shared" si="64"/>
        <v/>
      </c>
      <c r="S1404" s="23" t="str">
        <f>IF($B1404="","",VLOOKUP($C1404,Настройки!$A$11:$L$17,9,FALSE))</f>
        <v/>
      </c>
      <c r="T1404" s="23" t="str">
        <f t="shared" si="65"/>
        <v/>
      </c>
    </row>
    <row r="1405" spans="1:20" x14ac:dyDescent="0.3">
      <c r="A1405" s="20">
        <f>Тех_Движение!$A$1402</f>
        <v>1401</v>
      </c>
      <c r="B1405" s="20" t="str">
        <f>IF(Тех_Движение!$F$1402&gt;0,Тех_Движение!$I$1402,"")</f>
        <v/>
      </c>
      <c r="C1405" s="20" t="str">
        <f>IF($B1405="","",Тех_Движение!$D$1402)</f>
        <v/>
      </c>
      <c r="D1405" s="9" t="str">
        <f>IF($B1405="","",Тех_Движение!$B$1402)</f>
        <v/>
      </c>
      <c r="E1405" s="21" t="str">
        <f>IF($B1405="","",Тех_Движение!$F$1402)</f>
        <v/>
      </c>
      <c r="F1405" s="21" t="str">
        <f>IF($B1405="","",SUMIFS($E$5:$E1404,$C$5:$C1404,$C1405))</f>
        <v/>
      </c>
      <c r="G1405" s="21" t="str">
        <f>IF($B1405="","",MAX(0,$E1405-MAX(0,SUMIFS(Тех_Движение!$G$2:$G$5111,Тех_Движение!$D$2:$D$5111,$C1405,Тех_Движение!$B$2:$B$5111,"&lt;="&amp;Настройки!$B$5-1)-$F1405)))</f>
        <v/>
      </c>
      <c r="H1405" s="21" t="str">
        <f>IF($B1405="","",IF(AND($D1405&gt;=Настройки!$B$5,$D1405&lt;=Настройки!$B$6),$E1405,0))</f>
        <v/>
      </c>
      <c r="I1405" s="21" t="str">
        <f t="shared" si="63"/>
        <v/>
      </c>
      <c r="J1405" s="21" t="str">
        <f>IF($B1405="","",MAX(0,$E1405-MAX(0,SUMIFS(Тех_Движение!$G$2:$G$5111,Тех_Движение!$D$2:$D$5111,$C1405,Тех_Движение!$B$2:$B$5111,"&lt;="&amp;Настройки!$B$6)-$F1405)))</f>
        <v/>
      </c>
      <c r="K1405" s="21" t="e">
        <f>IF(OR($B1405="",K$3&lt;$D1405+Настройки!$B$7),0,MAX(0,$E1405-MAX(0,SUMIFS(Тех_Движение!$G$2:$G$5111,Тех_Движение!$D$2:$D$5111,$C1405,Тех_Движение!$B$2:$B$5111,"&lt;="&amp;K$3)-$F1405)))</f>
        <v>#VALUE!</v>
      </c>
      <c r="L1405" s="21" t="e">
        <f>IF(OR($B1405="",L$3&lt;$D1405+Настройки!$B$7),0,MAX(0,$E1405-MAX(0,SUMIFS(Тех_Движение!$G$2:$G$5111,Тех_Движение!$D$2:$D$5111,$C1405,Тех_Движение!$B$2:$B$5111,"&lt;="&amp;L$3)-$F1405)))</f>
        <v>#VALUE!</v>
      </c>
      <c r="M1405" s="21" t="e">
        <f>IF(OR($B1405="",M$3&lt;$D1405+Настройки!$B$7),0,MAX(0,$E1405-MAX(0,SUMIFS(Тех_Движение!$G$2:$G$5111,Тех_Движение!$D$2:$D$5111,$C1405,Тех_Движение!$B$2:$B$5111,"&lt;="&amp;M$3)-$F1405)))</f>
        <v>#VALUE!</v>
      </c>
      <c r="N1405" s="21" t="e">
        <f>IF(OR($B1405="",N$3&lt;$D1405+Настройки!$B$7),0,MAX(0,$E1405-MAX(0,SUMIFS(Тех_Движение!$G$2:$G$5111,Тех_Движение!$D$2:$D$5111,$C1405,Тех_Движение!$B$2:$B$5111,"&lt;="&amp;N$3)-$F1405)))</f>
        <v>#VALUE!</v>
      </c>
      <c r="O1405" s="21" t="e">
        <f>IF(OR($B1405="",O$3&lt;$D1405+Настройки!$B$7),0,MAX(0,$E1405-MAX(0,SUMIFS(Тех_Движение!$G$2:$G$5111,Тех_Движение!$D$2:$D$5111,$C1405,Тех_Движение!$B$2:$B$5111,"&lt;="&amp;O$3)-$F1405)))</f>
        <v>#VALUE!</v>
      </c>
      <c r="P1405" s="21" t="e">
        <f>IF(OR($B1405="",P$3&lt;$D1405+Настройки!$B$7),0,MAX(0,$E1405-MAX(0,SUMIFS(Тех_Движение!$G$2:$G$5111,Тех_Движение!$D$2:$D$5111,$C1405,Тех_Движение!$B$2:$B$5111,"&lt;="&amp;P$3)-$F1405)))</f>
        <v>#VALUE!</v>
      </c>
      <c r="Q1405" s="21" t="e">
        <f>IF(OR($B1405="",Q$3&lt;$D1405+Настройки!$B$7),0,MAX(0,$E1405-MAX(0,SUMIFS(Тех_Движение!$G$2:$G$5111,Тех_Движение!$D$2:$D$5111,$C1405,Тех_Движение!$B$2:$B$5111,"&lt;="&amp;Q$3)-$F1405)))</f>
        <v>#VALUE!</v>
      </c>
      <c r="R1405" s="21" t="str">
        <f t="shared" si="64"/>
        <v/>
      </c>
      <c r="S1405" s="23" t="str">
        <f>IF($B1405="","",VLOOKUP($C1405,Настройки!$A$11:$L$17,9,FALSE))</f>
        <v/>
      </c>
      <c r="T1405" s="23" t="str">
        <f t="shared" si="65"/>
        <v/>
      </c>
    </row>
    <row r="1406" spans="1:20" x14ac:dyDescent="0.3">
      <c r="A1406" s="20">
        <f>Тех_Движение!$A$1403</f>
        <v>1402</v>
      </c>
      <c r="B1406" s="20" t="str">
        <f>IF(Тех_Движение!$F$1403&gt;0,Тех_Движение!$I$1403,"")</f>
        <v/>
      </c>
      <c r="C1406" s="20" t="str">
        <f>IF($B1406="","",Тех_Движение!$D$1403)</f>
        <v/>
      </c>
      <c r="D1406" s="9" t="str">
        <f>IF($B1406="","",Тех_Движение!$B$1403)</f>
        <v/>
      </c>
      <c r="E1406" s="21" t="str">
        <f>IF($B1406="","",Тех_Движение!$F$1403)</f>
        <v/>
      </c>
      <c r="F1406" s="21" t="str">
        <f>IF($B1406="","",SUMIFS($E$5:$E1405,$C$5:$C1405,$C1406))</f>
        <v/>
      </c>
      <c r="G1406" s="21" t="str">
        <f>IF($B1406="","",MAX(0,$E1406-MAX(0,SUMIFS(Тех_Движение!$G$2:$G$5111,Тех_Движение!$D$2:$D$5111,$C1406,Тех_Движение!$B$2:$B$5111,"&lt;="&amp;Настройки!$B$5-1)-$F1406)))</f>
        <v/>
      </c>
      <c r="H1406" s="21" t="str">
        <f>IF($B1406="","",IF(AND($D1406&gt;=Настройки!$B$5,$D1406&lt;=Настройки!$B$6),$E1406,0))</f>
        <v/>
      </c>
      <c r="I1406" s="21" t="str">
        <f t="shared" si="63"/>
        <v/>
      </c>
      <c r="J1406" s="21" t="str">
        <f>IF($B1406="","",MAX(0,$E1406-MAX(0,SUMIFS(Тех_Движение!$G$2:$G$5111,Тех_Движение!$D$2:$D$5111,$C1406,Тех_Движение!$B$2:$B$5111,"&lt;="&amp;Настройки!$B$6)-$F1406)))</f>
        <v/>
      </c>
      <c r="K1406" s="21" t="e">
        <f>IF(OR($B1406="",K$3&lt;$D1406+Настройки!$B$7),0,MAX(0,$E1406-MAX(0,SUMIFS(Тех_Движение!$G$2:$G$5111,Тех_Движение!$D$2:$D$5111,$C1406,Тех_Движение!$B$2:$B$5111,"&lt;="&amp;K$3)-$F1406)))</f>
        <v>#VALUE!</v>
      </c>
      <c r="L1406" s="21" t="e">
        <f>IF(OR($B1406="",L$3&lt;$D1406+Настройки!$B$7),0,MAX(0,$E1406-MAX(0,SUMIFS(Тех_Движение!$G$2:$G$5111,Тех_Движение!$D$2:$D$5111,$C1406,Тех_Движение!$B$2:$B$5111,"&lt;="&amp;L$3)-$F1406)))</f>
        <v>#VALUE!</v>
      </c>
      <c r="M1406" s="21" t="e">
        <f>IF(OR($B1406="",M$3&lt;$D1406+Настройки!$B$7),0,MAX(0,$E1406-MAX(0,SUMIFS(Тех_Движение!$G$2:$G$5111,Тех_Движение!$D$2:$D$5111,$C1406,Тех_Движение!$B$2:$B$5111,"&lt;="&amp;M$3)-$F1406)))</f>
        <v>#VALUE!</v>
      </c>
      <c r="N1406" s="21" t="e">
        <f>IF(OR($B1406="",N$3&lt;$D1406+Настройки!$B$7),0,MAX(0,$E1406-MAX(0,SUMIFS(Тех_Движение!$G$2:$G$5111,Тех_Движение!$D$2:$D$5111,$C1406,Тех_Движение!$B$2:$B$5111,"&lt;="&amp;N$3)-$F1406)))</f>
        <v>#VALUE!</v>
      </c>
      <c r="O1406" s="21" t="e">
        <f>IF(OR($B1406="",O$3&lt;$D1406+Настройки!$B$7),0,MAX(0,$E1406-MAX(0,SUMIFS(Тех_Движение!$G$2:$G$5111,Тех_Движение!$D$2:$D$5111,$C1406,Тех_Движение!$B$2:$B$5111,"&lt;="&amp;O$3)-$F1406)))</f>
        <v>#VALUE!</v>
      </c>
      <c r="P1406" s="21" t="e">
        <f>IF(OR($B1406="",P$3&lt;$D1406+Настройки!$B$7),0,MAX(0,$E1406-MAX(0,SUMIFS(Тех_Движение!$G$2:$G$5111,Тех_Движение!$D$2:$D$5111,$C1406,Тех_Движение!$B$2:$B$5111,"&lt;="&amp;P$3)-$F1406)))</f>
        <v>#VALUE!</v>
      </c>
      <c r="Q1406" s="21" t="e">
        <f>IF(OR($B1406="",Q$3&lt;$D1406+Настройки!$B$7),0,MAX(0,$E1406-MAX(0,SUMIFS(Тех_Движение!$G$2:$G$5111,Тех_Движение!$D$2:$D$5111,$C1406,Тех_Движение!$B$2:$B$5111,"&lt;="&amp;Q$3)-$F1406)))</f>
        <v>#VALUE!</v>
      </c>
      <c r="R1406" s="21" t="str">
        <f t="shared" si="64"/>
        <v/>
      </c>
      <c r="S1406" s="23" t="str">
        <f>IF($B1406="","",VLOOKUP($C1406,Настройки!$A$11:$L$17,9,FALSE))</f>
        <v/>
      </c>
      <c r="T1406" s="23" t="str">
        <f t="shared" si="65"/>
        <v/>
      </c>
    </row>
    <row r="1407" spans="1:20" x14ac:dyDescent="0.3">
      <c r="A1407" s="20">
        <f>Тех_Движение!$A$1404</f>
        <v>1403</v>
      </c>
      <c r="B1407" s="20" t="str">
        <f>IF(Тех_Движение!$F$1404&gt;0,Тех_Движение!$I$1404,"")</f>
        <v/>
      </c>
      <c r="C1407" s="20" t="str">
        <f>IF($B1407="","",Тех_Движение!$D$1404)</f>
        <v/>
      </c>
      <c r="D1407" s="9" t="str">
        <f>IF($B1407="","",Тех_Движение!$B$1404)</f>
        <v/>
      </c>
      <c r="E1407" s="21" t="str">
        <f>IF($B1407="","",Тех_Движение!$F$1404)</f>
        <v/>
      </c>
      <c r="F1407" s="21" t="str">
        <f>IF($B1407="","",SUMIFS($E$5:$E1406,$C$5:$C1406,$C1407))</f>
        <v/>
      </c>
      <c r="G1407" s="21" t="str">
        <f>IF($B1407="","",MAX(0,$E1407-MAX(0,SUMIFS(Тех_Движение!$G$2:$G$5111,Тех_Движение!$D$2:$D$5111,$C1407,Тех_Движение!$B$2:$B$5111,"&lt;="&amp;Настройки!$B$5-1)-$F1407)))</f>
        <v/>
      </c>
      <c r="H1407" s="21" t="str">
        <f>IF($B1407="","",IF(AND($D1407&gt;=Настройки!$B$5,$D1407&lt;=Настройки!$B$6),$E1407,0))</f>
        <v/>
      </c>
      <c r="I1407" s="21" t="str">
        <f t="shared" si="63"/>
        <v/>
      </c>
      <c r="J1407" s="21" t="str">
        <f>IF($B1407="","",MAX(0,$E1407-MAX(0,SUMIFS(Тех_Движение!$G$2:$G$5111,Тех_Движение!$D$2:$D$5111,$C1407,Тех_Движение!$B$2:$B$5111,"&lt;="&amp;Настройки!$B$6)-$F1407)))</f>
        <v/>
      </c>
      <c r="K1407" s="21" t="e">
        <f>IF(OR($B1407="",K$3&lt;$D1407+Настройки!$B$7),0,MAX(0,$E1407-MAX(0,SUMIFS(Тех_Движение!$G$2:$G$5111,Тех_Движение!$D$2:$D$5111,$C1407,Тех_Движение!$B$2:$B$5111,"&lt;="&amp;K$3)-$F1407)))</f>
        <v>#VALUE!</v>
      </c>
      <c r="L1407" s="21" t="e">
        <f>IF(OR($B1407="",L$3&lt;$D1407+Настройки!$B$7),0,MAX(0,$E1407-MAX(0,SUMIFS(Тех_Движение!$G$2:$G$5111,Тех_Движение!$D$2:$D$5111,$C1407,Тех_Движение!$B$2:$B$5111,"&lt;="&amp;L$3)-$F1407)))</f>
        <v>#VALUE!</v>
      </c>
      <c r="M1407" s="21" t="e">
        <f>IF(OR($B1407="",M$3&lt;$D1407+Настройки!$B$7),0,MAX(0,$E1407-MAX(0,SUMIFS(Тех_Движение!$G$2:$G$5111,Тех_Движение!$D$2:$D$5111,$C1407,Тех_Движение!$B$2:$B$5111,"&lt;="&amp;M$3)-$F1407)))</f>
        <v>#VALUE!</v>
      </c>
      <c r="N1407" s="21" t="e">
        <f>IF(OR($B1407="",N$3&lt;$D1407+Настройки!$B$7),0,MAX(0,$E1407-MAX(0,SUMIFS(Тех_Движение!$G$2:$G$5111,Тех_Движение!$D$2:$D$5111,$C1407,Тех_Движение!$B$2:$B$5111,"&lt;="&amp;N$3)-$F1407)))</f>
        <v>#VALUE!</v>
      </c>
      <c r="O1407" s="21" t="e">
        <f>IF(OR($B1407="",O$3&lt;$D1407+Настройки!$B$7),0,MAX(0,$E1407-MAX(0,SUMIFS(Тех_Движение!$G$2:$G$5111,Тех_Движение!$D$2:$D$5111,$C1407,Тех_Движение!$B$2:$B$5111,"&lt;="&amp;O$3)-$F1407)))</f>
        <v>#VALUE!</v>
      </c>
      <c r="P1407" s="21" t="e">
        <f>IF(OR($B1407="",P$3&lt;$D1407+Настройки!$B$7),0,MAX(0,$E1407-MAX(0,SUMIFS(Тех_Движение!$G$2:$G$5111,Тех_Движение!$D$2:$D$5111,$C1407,Тех_Движение!$B$2:$B$5111,"&lt;="&amp;P$3)-$F1407)))</f>
        <v>#VALUE!</v>
      </c>
      <c r="Q1407" s="21" t="e">
        <f>IF(OR($B1407="",Q$3&lt;$D1407+Настройки!$B$7),0,MAX(0,$E1407-MAX(0,SUMIFS(Тех_Движение!$G$2:$G$5111,Тех_Движение!$D$2:$D$5111,$C1407,Тех_Движение!$B$2:$B$5111,"&lt;="&amp;Q$3)-$F1407)))</f>
        <v>#VALUE!</v>
      </c>
      <c r="R1407" s="21" t="str">
        <f t="shared" si="64"/>
        <v/>
      </c>
      <c r="S1407" s="23" t="str">
        <f>IF($B1407="","",VLOOKUP($C1407,Настройки!$A$11:$L$17,9,FALSE))</f>
        <v/>
      </c>
      <c r="T1407" s="23" t="str">
        <f t="shared" si="65"/>
        <v/>
      </c>
    </row>
    <row r="1408" spans="1:20" x14ac:dyDescent="0.3">
      <c r="A1408" s="20">
        <f>Тех_Движение!$A$1405</f>
        <v>1404</v>
      </c>
      <c r="B1408" s="20" t="str">
        <f>IF(Тех_Движение!$F$1405&gt;0,Тех_Движение!$I$1405,"")</f>
        <v/>
      </c>
      <c r="C1408" s="20" t="str">
        <f>IF($B1408="","",Тех_Движение!$D$1405)</f>
        <v/>
      </c>
      <c r="D1408" s="9" t="str">
        <f>IF($B1408="","",Тех_Движение!$B$1405)</f>
        <v/>
      </c>
      <c r="E1408" s="21" t="str">
        <f>IF($B1408="","",Тех_Движение!$F$1405)</f>
        <v/>
      </c>
      <c r="F1408" s="21" t="str">
        <f>IF($B1408="","",SUMIFS($E$5:$E1407,$C$5:$C1407,$C1408))</f>
        <v/>
      </c>
      <c r="G1408" s="21" t="str">
        <f>IF($B1408="","",MAX(0,$E1408-MAX(0,SUMIFS(Тех_Движение!$G$2:$G$5111,Тех_Движение!$D$2:$D$5111,$C1408,Тех_Движение!$B$2:$B$5111,"&lt;="&amp;Настройки!$B$5-1)-$F1408)))</f>
        <v/>
      </c>
      <c r="H1408" s="21" t="str">
        <f>IF($B1408="","",IF(AND($D1408&gt;=Настройки!$B$5,$D1408&lt;=Настройки!$B$6),$E1408,0))</f>
        <v/>
      </c>
      <c r="I1408" s="21" t="str">
        <f t="shared" si="63"/>
        <v/>
      </c>
      <c r="J1408" s="21" t="str">
        <f>IF($B1408="","",MAX(0,$E1408-MAX(0,SUMIFS(Тех_Движение!$G$2:$G$5111,Тех_Движение!$D$2:$D$5111,$C1408,Тех_Движение!$B$2:$B$5111,"&lt;="&amp;Настройки!$B$6)-$F1408)))</f>
        <v/>
      </c>
      <c r="K1408" s="21" t="e">
        <f>IF(OR($B1408="",K$3&lt;$D1408+Настройки!$B$7),0,MAX(0,$E1408-MAX(0,SUMIFS(Тех_Движение!$G$2:$G$5111,Тех_Движение!$D$2:$D$5111,$C1408,Тех_Движение!$B$2:$B$5111,"&lt;="&amp;K$3)-$F1408)))</f>
        <v>#VALUE!</v>
      </c>
      <c r="L1408" s="21" t="e">
        <f>IF(OR($B1408="",L$3&lt;$D1408+Настройки!$B$7),0,MAX(0,$E1408-MAX(0,SUMIFS(Тех_Движение!$G$2:$G$5111,Тех_Движение!$D$2:$D$5111,$C1408,Тех_Движение!$B$2:$B$5111,"&lt;="&amp;L$3)-$F1408)))</f>
        <v>#VALUE!</v>
      </c>
      <c r="M1408" s="21" t="e">
        <f>IF(OR($B1408="",M$3&lt;$D1408+Настройки!$B$7),0,MAX(0,$E1408-MAX(0,SUMIFS(Тех_Движение!$G$2:$G$5111,Тех_Движение!$D$2:$D$5111,$C1408,Тех_Движение!$B$2:$B$5111,"&lt;="&amp;M$3)-$F1408)))</f>
        <v>#VALUE!</v>
      </c>
      <c r="N1408" s="21" t="e">
        <f>IF(OR($B1408="",N$3&lt;$D1408+Настройки!$B$7),0,MAX(0,$E1408-MAX(0,SUMIFS(Тех_Движение!$G$2:$G$5111,Тех_Движение!$D$2:$D$5111,$C1408,Тех_Движение!$B$2:$B$5111,"&lt;="&amp;N$3)-$F1408)))</f>
        <v>#VALUE!</v>
      </c>
      <c r="O1408" s="21" t="e">
        <f>IF(OR($B1408="",O$3&lt;$D1408+Настройки!$B$7),0,MAX(0,$E1408-MAX(0,SUMIFS(Тех_Движение!$G$2:$G$5111,Тех_Движение!$D$2:$D$5111,$C1408,Тех_Движение!$B$2:$B$5111,"&lt;="&amp;O$3)-$F1408)))</f>
        <v>#VALUE!</v>
      </c>
      <c r="P1408" s="21" t="e">
        <f>IF(OR($B1408="",P$3&lt;$D1408+Настройки!$B$7),0,MAX(0,$E1408-MAX(0,SUMIFS(Тех_Движение!$G$2:$G$5111,Тех_Движение!$D$2:$D$5111,$C1408,Тех_Движение!$B$2:$B$5111,"&lt;="&amp;P$3)-$F1408)))</f>
        <v>#VALUE!</v>
      </c>
      <c r="Q1408" s="21" t="e">
        <f>IF(OR($B1408="",Q$3&lt;$D1408+Настройки!$B$7),0,MAX(0,$E1408-MAX(0,SUMIFS(Тех_Движение!$G$2:$G$5111,Тех_Движение!$D$2:$D$5111,$C1408,Тех_Движение!$B$2:$B$5111,"&lt;="&amp;Q$3)-$F1408)))</f>
        <v>#VALUE!</v>
      </c>
      <c r="R1408" s="21" t="str">
        <f t="shared" si="64"/>
        <v/>
      </c>
      <c r="S1408" s="23" t="str">
        <f>IF($B1408="","",VLOOKUP($C1408,Настройки!$A$11:$L$17,9,FALSE))</f>
        <v/>
      </c>
      <c r="T1408" s="23" t="str">
        <f t="shared" si="65"/>
        <v/>
      </c>
    </row>
    <row r="1409" spans="1:20" x14ac:dyDescent="0.3">
      <c r="A1409" s="20">
        <f>Тех_Движение!$A$1406</f>
        <v>1405</v>
      </c>
      <c r="B1409" s="20" t="str">
        <f>IF(Тех_Движение!$F$1406&gt;0,Тех_Движение!$I$1406,"")</f>
        <v/>
      </c>
      <c r="C1409" s="20" t="str">
        <f>IF($B1409="","",Тех_Движение!$D$1406)</f>
        <v/>
      </c>
      <c r="D1409" s="9" t="str">
        <f>IF($B1409="","",Тех_Движение!$B$1406)</f>
        <v/>
      </c>
      <c r="E1409" s="21" t="str">
        <f>IF($B1409="","",Тех_Движение!$F$1406)</f>
        <v/>
      </c>
      <c r="F1409" s="21" t="str">
        <f>IF($B1409="","",SUMIFS($E$5:$E1408,$C$5:$C1408,$C1409))</f>
        <v/>
      </c>
      <c r="G1409" s="21" t="str">
        <f>IF($B1409="","",MAX(0,$E1409-MAX(0,SUMIFS(Тех_Движение!$G$2:$G$5111,Тех_Движение!$D$2:$D$5111,$C1409,Тех_Движение!$B$2:$B$5111,"&lt;="&amp;Настройки!$B$5-1)-$F1409)))</f>
        <v/>
      </c>
      <c r="H1409" s="21" t="str">
        <f>IF($B1409="","",IF(AND($D1409&gt;=Настройки!$B$5,$D1409&lt;=Настройки!$B$6),$E1409,0))</f>
        <v/>
      </c>
      <c r="I1409" s="21" t="str">
        <f t="shared" si="63"/>
        <v/>
      </c>
      <c r="J1409" s="21" t="str">
        <f>IF($B1409="","",MAX(0,$E1409-MAX(0,SUMIFS(Тех_Движение!$G$2:$G$5111,Тех_Движение!$D$2:$D$5111,$C1409,Тех_Движение!$B$2:$B$5111,"&lt;="&amp;Настройки!$B$6)-$F1409)))</f>
        <v/>
      </c>
      <c r="K1409" s="21" t="e">
        <f>IF(OR($B1409="",K$3&lt;$D1409+Настройки!$B$7),0,MAX(0,$E1409-MAX(0,SUMIFS(Тех_Движение!$G$2:$G$5111,Тех_Движение!$D$2:$D$5111,$C1409,Тех_Движение!$B$2:$B$5111,"&lt;="&amp;K$3)-$F1409)))</f>
        <v>#VALUE!</v>
      </c>
      <c r="L1409" s="21" t="e">
        <f>IF(OR($B1409="",L$3&lt;$D1409+Настройки!$B$7),0,MAX(0,$E1409-MAX(0,SUMIFS(Тех_Движение!$G$2:$G$5111,Тех_Движение!$D$2:$D$5111,$C1409,Тех_Движение!$B$2:$B$5111,"&lt;="&amp;L$3)-$F1409)))</f>
        <v>#VALUE!</v>
      </c>
      <c r="M1409" s="21" t="e">
        <f>IF(OR($B1409="",M$3&lt;$D1409+Настройки!$B$7),0,MAX(0,$E1409-MAX(0,SUMIFS(Тех_Движение!$G$2:$G$5111,Тех_Движение!$D$2:$D$5111,$C1409,Тех_Движение!$B$2:$B$5111,"&lt;="&amp;M$3)-$F1409)))</f>
        <v>#VALUE!</v>
      </c>
      <c r="N1409" s="21" t="e">
        <f>IF(OR($B1409="",N$3&lt;$D1409+Настройки!$B$7),0,MAX(0,$E1409-MAX(0,SUMIFS(Тех_Движение!$G$2:$G$5111,Тех_Движение!$D$2:$D$5111,$C1409,Тех_Движение!$B$2:$B$5111,"&lt;="&amp;N$3)-$F1409)))</f>
        <v>#VALUE!</v>
      </c>
      <c r="O1409" s="21" t="e">
        <f>IF(OR($B1409="",O$3&lt;$D1409+Настройки!$B$7),0,MAX(0,$E1409-MAX(0,SUMIFS(Тех_Движение!$G$2:$G$5111,Тех_Движение!$D$2:$D$5111,$C1409,Тех_Движение!$B$2:$B$5111,"&lt;="&amp;O$3)-$F1409)))</f>
        <v>#VALUE!</v>
      </c>
      <c r="P1409" s="21" t="e">
        <f>IF(OR($B1409="",P$3&lt;$D1409+Настройки!$B$7),0,MAX(0,$E1409-MAX(0,SUMIFS(Тех_Движение!$G$2:$G$5111,Тех_Движение!$D$2:$D$5111,$C1409,Тех_Движение!$B$2:$B$5111,"&lt;="&amp;P$3)-$F1409)))</f>
        <v>#VALUE!</v>
      </c>
      <c r="Q1409" s="21" t="e">
        <f>IF(OR($B1409="",Q$3&lt;$D1409+Настройки!$B$7),0,MAX(0,$E1409-MAX(0,SUMIFS(Тех_Движение!$G$2:$G$5111,Тех_Движение!$D$2:$D$5111,$C1409,Тех_Движение!$B$2:$B$5111,"&lt;="&amp;Q$3)-$F1409)))</f>
        <v>#VALUE!</v>
      </c>
      <c r="R1409" s="21" t="str">
        <f t="shared" si="64"/>
        <v/>
      </c>
      <c r="S1409" s="23" t="str">
        <f>IF($B1409="","",VLOOKUP($C1409,Настройки!$A$11:$L$17,9,FALSE))</f>
        <v/>
      </c>
      <c r="T1409" s="23" t="str">
        <f t="shared" si="65"/>
        <v/>
      </c>
    </row>
    <row r="1410" spans="1:20" x14ac:dyDescent="0.3">
      <c r="A1410" s="20">
        <f>Тех_Движение!$A$1407</f>
        <v>1406</v>
      </c>
      <c r="B1410" s="20" t="str">
        <f>IF(Тех_Движение!$F$1407&gt;0,Тех_Движение!$I$1407,"")</f>
        <v/>
      </c>
      <c r="C1410" s="20" t="str">
        <f>IF($B1410="","",Тех_Движение!$D$1407)</f>
        <v/>
      </c>
      <c r="D1410" s="9" t="str">
        <f>IF($B1410="","",Тех_Движение!$B$1407)</f>
        <v/>
      </c>
      <c r="E1410" s="21" t="str">
        <f>IF($B1410="","",Тех_Движение!$F$1407)</f>
        <v/>
      </c>
      <c r="F1410" s="21" t="str">
        <f>IF($B1410="","",SUMIFS($E$5:$E1409,$C$5:$C1409,$C1410))</f>
        <v/>
      </c>
      <c r="G1410" s="21" t="str">
        <f>IF($B1410="","",MAX(0,$E1410-MAX(0,SUMIFS(Тех_Движение!$G$2:$G$5111,Тех_Движение!$D$2:$D$5111,$C1410,Тех_Движение!$B$2:$B$5111,"&lt;="&amp;Настройки!$B$5-1)-$F1410)))</f>
        <v/>
      </c>
      <c r="H1410" s="21" t="str">
        <f>IF($B1410="","",IF(AND($D1410&gt;=Настройки!$B$5,$D1410&lt;=Настройки!$B$6),$E1410,0))</f>
        <v/>
      </c>
      <c r="I1410" s="21" t="str">
        <f t="shared" si="63"/>
        <v/>
      </c>
      <c r="J1410" s="21" t="str">
        <f>IF($B1410="","",MAX(0,$E1410-MAX(0,SUMIFS(Тех_Движение!$G$2:$G$5111,Тех_Движение!$D$2:$D$5111,$C1410,Тех_Движение!$B$2:$B$5111,"&lt;="&amp;Настройки!$B$6)-$F1410)))</f>
        <v/>
      </c>
      <c r="K1410" s="21" t="e">
        <f>IF(OR($B1410="",K$3&lt;$D1410+Настройки!$B$7),0,MAX(0,$E1410-MAX(0,SUMIFS(Тех_Движение!$G$2:$G$5111,Тех_Движение!$D$2:$D$5111,$C1410,Тех_Движение!$B$2:$B$5111,"&lt;="&amp;K$3)-$F1410)))</f>
        <v>#VALUE!</v>
      </c>
      <c r="L1410" s="21" t="e">
        <f>IF(OR($B1410="",L$3&lt;$D1410+Настройки!$B$7),0,MAX(0,$E1410-MAX(0,SUMIFS(Тех_Движение!$G$2:$G$5111,Тех_Движение!$D$2:$D$5111,$C1410,Тех_Движение!$B$2:$B$5111,"&lt;="&amp;L$3)-$F1410)))</f>
        <v>#VALUE!</v>
      </c>
      <c r="M1410" s="21" t="e">
        <f>IF(OR($B1410="",M$3&lt;$D1410+Настройки!$B$7),0,MAX(0,$E1410-MAX(0,SUMIFS(Тех_Движение!$G$2:$G$5111,Тех_Движение!$D$2:$D$5111,$C1410,Тех_Движение!$B$2:$B$5111,"&lt;="&amp;M$3)-$F1410)))</f>
        <v>#VALUE!</v>
      </c>
      <c r="N1410" s="21" t="e">
        <f>IF(OR($B1410="",N$3&lt;$D1410+Настройки!$B$7),0,MAX(0,$E1410-MAX(0,SUMIFS(Тех_Движение!$G$2:$G$5111,Тех_Движение!$D$2:$D$5111,$C1410,Тех_Движение!$B$2:$B$5111,"&lt;="&amp;N$3)-$F1410)))</f>
        <v>#VALUE!</v>
      </c>
      <c r="O1410" s="21" t="e">
        <f>IF(OR($B1410="",O$3&lt;$D1410+Настройки!$B$7),0,MAX(0,$E1410-MAX(0,SUMIFS(Тех_Движение!$G$2:$G$5111,Тех_Движение!$D$2:$D$5111,$C1410,Тех_Движение!$B$2:$B$5111,"&lt;="&amp;O$3)-$F1410)))</f>
        <v>#VALUE!</v>
      </c>
      <c r="P1410" s="21" t="e">
        <f>IF(OR($B1410="",P$3&lt;$D1410+Настройки!$B$7),0,MAX(0,$E1410-MAX(0,SUMIFS(Тех_Движение!$G$2:$G$5111,Тех_Движение!$D$2:$D$5111,$C1410,Тех_Движение!$B$2:$B$5111,"&lt;="&amp;P$3)-$F1410)))</f>
        <v>#VALUE!</v>
      </c>
      <c r="Q1410" s="21" t="e">
        <f>IF(OR($B1410="",Q$3&lt;$D1410+Настройки!$B$7),0,MAX(0,$E1410-MAX(0,SUMIFS(Тех_Движение!$G$2:$G$5111,Тех_Движение!$D$2:$D$5111,$C1410,Тех_Движение!$B$2:$B$5111,"&lt;="&amp;Q$3)-$F1410)))</f>
        <v>#VALUE!</v>
      </c>
      <c r="R1410" s="21" t="str">
        <f t="shared" si="64"/>
        <v/>
      </c>
      <c r="S1410" s="23" t="str">
        <f>IF($B1410="","",VLOOKUP($C1410,Настройки!$A$11:$L$17,9,FALSE))</f>
        <v/>
      </c>
      <c r="T1410" s="23" t="str">
        <f t="shared" si="65"/>
        <v/>
      </c>
    </row>
    <row r="1411" spans="1:20" x14ac:dyDescent="0.3">
      <c r="A1411" s="20">
        <f>Тех_Движение!$A$1408</f>
        <v>1407</v>
      </c>
      <c r="B1411" s="20" t="str">
        <f>IF(Тех_Движение!$F$1408&gt;0,Тех_Движение!$I$1408,"")</f>
        <v/>
      </c>
      <c r="C1411" s="20" t="str">
        <f>IF($B1411="","",Тех_Движение!$D$1408)</f>
        <v/>
      </c>
      <c r="D1411" s="9" t="str">
        <f>IF($B1411="","",Тех_Движение!$B$1408)</f>
        <v/>
      </c>
      <c r="E1411" s="21" t="str">
        <f>IF($B1411="","",Тех_Движение!$F$1408)</f>
        <v/>
      </c>
      <c r="F1411" s="21" t="str">
        <f>IF($B1411="","",SUMIFS($E$5:$E1410,$C$5:$C1410,$C1411))</f>
        <v/>
      </c>
      <c r="G1411" s="21" t="str">
        <f>IF($B1411="","",MAX(0,$E1411-MAX(0,SUMIFS(Тех_Движение!$G$2:$G$5111,Тех_Движение!$D$2:$D$5111,$C1411,Тех_Движение!$B$2:$B$5111,"&lt;="&amp;Настройки!$B$5-1)-$F1411)))</f>
        <v/>
      </c>
      <c r="H1411" s="21" t="str">
        <f>IF($B1411="","",IF(AND($D1411&gt;=Настройки!$B$5,$D1411&lt;=Настройки!$B$6),$E1411,0))</f>
        <v/>
      </c>
      <c r="I1411" s="21" t="str">
        <f t="shared" si="63"/>
        <v/>
      </c>
      <c r="J1411" s="21" t="str">
        <f>IF($B1411="","",MAX(0,$E1411-MAX(0,SUMIFS(Тех_Движение!$G$2:$G$5111,Тех_Движение!$D$2:$D$5111,$C1411,Тех_Движение!$B$2:$B$5111,"&lt;="&amp;Настройки!$B$6)-$F1411)))</f>
        <v/>
      </c>
      <c r="K1411" s="21" t="e">
        <f>IF(OR($B1411="",K$3&lt;$D1411+Настройки!$B$7),0,MAX(0,$E1411-MAX(0,SUMIFS(Тех_Движение!$G$2:$G$5111,Тех_Движение!$D$2:$D$5111,$C1411,Тех_Движение!$B$2:$B$5111,"&lt;="&amp;K$3)-$F1411)))</f>
        <v>#VALUE!</v>
      </c>
      <c r="L1411" s="21" t="e">
        <f>IF(OR($B1411="",L$3&lt;$D1411+Настройки!$B$7),0,MAX(0,$E1411-MAX(0,SUMIFS(Тех_Движение!$G$2:$G$5111,Тех_Движение!$D$2:$D$5111,$C1411,Тех_Движение!$B$2:$B$5111,"&lt;="&amp;L$3)-$F1411)))</f>
        <v>#VALUE!</v>
      </c>
      <c r="M1411" s="21" t="e">
        <f>IF(OR($B1411="",M$3&lt;$D1411+Настройки!$B$7),0,MAX(0,$E1411-MAX(0,SUMIFS(Тех_Движение!$G$2:$G$5111,Тех_Движение!$D$2:$D$5111,$C1411,Тех_Движение!$B$2:$B$5111,"&lt;="&amp;M$3)-$F1411)))</f>
        <v>#VALUE!</v>
      </c>
      <c r="N1411" s="21" t="e">
        <f>IF(OR($B1411="",N$3&lt;$D1411+Настройки!$B$7),0,MAX(0,$E1411-MAX(0,SUMIFS(Тех_Движение!$G$2:$G$5111,Тех_Движение!$D$2:$D$5111,$C1411,Тех_Движение!$B$2:$B$5111,"&lt;="&amp;N$3)-$F1411)))</f>
        <v>#VALUE!</v>
      </c>
      <c r="O1411" s="21" t="e">
        <f>IF(OR($B1411="",O$3&lt;$D1411+Настройки!$B$7),0,MAX(0,$E1411-MAX(0,SUMIFS(Тех_Движение!$G$2:$G$5111,Тех_Движение!$D$2:$D$5111,$C1411,Тех_Движение!$B$2:$B$5111,"&lt;="&amp;O$3)-$F1411)))</f>
        <v>#VALUE!</v>
      </c>
      <c r="P1411" s="21" t="e">
        <f>IF(OR($B1411="",P$3&lt;$D1411+Настройки!$B$7),0,MAX(0,$E1411-MAX(0,SUMIFS(Тех_Движение!$G$2:$G$5111,Тех_Движение!$D$2:$D$5111,$C1411,Тех_Движение!$B$2:$B$5111,"&lt;="&amp;P$3)-$F1411)))</f>
        <v>#VALUE!</v>
      </c>
      <c r="Q1411" s="21" t="e">
        <f>IF(OR($B1411="",Q$3&lt;$D1411+Настройки!$B$7),0,MAX(0,$E1411-MAX(0,SUMIFS(Тех_Движение!$G$2:$G$5111,Тех_Движение!$D$2:$D$5111,$C1411,Тех_Движение!$B$2:$B$5111,"&lt;="&amp;Q$3)-$F1411)))</f>
        <v>#VALUE!</v>
      </c>
      <c r="R1411" s="21" t="str">
        <f t="shared" si="64"/>
        <v/>
      </c>
      <c r="S1411" s="23" t="str">
        <f>IF($B1411="","",VLOOKUP($C1411,Настройки!$A$11:$L$17,9,FALSE))</f>
        <v/>
      </c>
      <c r="T1411" s="23" t="str">
        <f t="shared" si="65"/>
        <v/>
      </c>
    </row>
    <row r="1412" spans="1:20" x14ac:dyDescent="0.3">
      <c r="A1412" s="20">
        <f>Тех_Движение!$A$1409</f>
        <v>1408</v>
      </c>
      <c r="B1412" s="20" t="str">
        <f>IF(Тех_Движение!$F$1409&gt;0,Тех_Движение!$I$1409,"")</f>
        <v/>
      </c>
      <c r="C1412" s="20" t="str">
        <f>IF($B1412="","",Тех_Движение!$D$1409)</f>
        <v/>
      </c>
      <c r="D1412" s="9" t="str">
        <f>IF($B1412="","",Тех_Движение!$B$1409)</f>
        <v/>
      </c>
      <c r="E1412" s="21" t="str">
        <f>IF($B1412="","",Тех_Движение!$F$1409)</f>
        <v/>
      </c>
      <c r="F1412" s="21" t="str">
        <f>IF($B1412="","",SUMIFS($E$5:$E1411,$C$5:$C1411,$C1412))</f>
        <v/>
      </c>
      <c r="G1412" s="21" t="str">
        <f>IF($B1412="","",MAX(0,$E1412-MAX(0,SUMIFS(Тех_Движение!$G$2:$G$5111,Тех_Движение!$D$2:$D$5111,$C1412,Тех_Движение!$B$2:$B$5111,"&lt;="&amp;Настройки!$B$5-1)-$F1412)))</f>
        <v/>
      </c>
      <c r="H1412" s="21" t="str">
        <f>IF($B1412="","",IF(AND($D1412&gt;=Настройки!$B$5,$D1412&lt;=Настройки!$B$6),$E1412,0))</f>
        <v/>
      </c>
      <c r="I1412" s="21" t="str">
        <f t="shared" si="63"/>
        <v/>
      </c>
      <c r="J1412" s="21" t="str">
        <f>IF($B1412="","",MAX(0,$E1412-MAX(0,SUMIFS(Тех_Движение!$G$2:$G$5111,Тех_Движение!$D$2:$D$5111,$C1412,Тех_Движение!$B$2:$B$5111,"&lt;="&amp;Настройки!$B$6)-$F1412)))</f>
        <v/>
      </c>
      <c r="K1412" s="21" t="e">
        <f>IF(OR($B1412="",K$3&lt;$D1412+Настройки!$B$7),0,MAX(0,$E1412-MAX(0,SUMIFS(Тех_Движение!$G$2:$G$5111,Тех_Движение!$D$2:$D$5111,$C1412,Тех_Движение!$B$2:$B$5111,"&lt;="&amp;K$3)-$F1412)))</f>
        <v>#VALUE!</v>
      </c>
      <c r="L1412" s="21" t="e">
        <f>IF(OR($B1412="",L$3&lt;$D1412+Настройки!$B$7),0,MAX(0,$E1412-MAX(0,SUMIFS(Тех_Движение!$G$2:$G$5111,Тех_Движение!$D$2:$D$5111,$C1412,Тех_Движение!$B$2:$B$5111,"&lt;="&amp;L$3)-$F1412)))</f>
        <v>#VALUE!</v>
      </c>
      <c r="M1412" s="21" t="e">
        <f>IF(OR($B1412="",M$3&lt;$D1412+Настройки!$B$7),0,MAX(0,$E1412-MAX(0,SUMIFS(Тех_Движение!$G$2:$G$5111,Тех_Движение!$D$2:$D$5111,$C1412,Тех_Движение!$B$2:$B$5111,"&lt;="&amp;M$3)-$F1412)))</f>
        <v>#VALUE!</v>
      </c>
      <c r="N1412" s="21" t="e">
        <f>IF(OR($B1412="",N$3&lt;$D1412+Настройки!$B$7),0,MAX(0,$E1412-MAX(0,SUMIFS(Тех_Движение!$G$2:$G$5111,Тех_Движение!$D$2:$D$5111,$C1412,Тех_Движение!$B$2:$B$5111,"&lt;="&amp;N$3)-$F1412)))</f>
        <v>#VALUE!</v>
      </c>
      <c r="O1412" s="21" t="e">
        <f>IF(OR($B1412="",O$3&lt;$D1412+Настройки!$B$7),0,MAX(0,$E1412-MAX(0,SUMIFS(Тех_Движение!$G$2:$G$5111,Тех_Движение!$D$2:$D$5111,$C1412,Тех_Движение!$B$2:$B$5111,"&lt;="&amp;O$3)-$F1412)))</f>
        <v>#VALUE!</v>
      </c>
      <c r="P1412" s="21" t="e">
        <f>IF(OR($B1412="",P$3&lt;$D1412+Настройки!$B$7),0,MAX(0,$E1412-MAX(0,SUMIFS(Тех_Движение!$G$2:$G$5111,Тех_Движение!$D$2:$D$5111,$C1412,Тех_Движение!$B$2:$B$5111,"&lt;="&amp;P$3)-$F1412)))</f>
        <v>#VALUE!</v>
      </c>
      <c r="Q1412" s="21" t="e">
        <f>IF(OR($B1412="",Q$3&lt;$D1412+Настройки!$B$7),0,MAX(0,$E1412-MAX(0,SUMIFS(Тех_Движение!$G$2:$G$5111,Тех_Движение!$D$2:$D$5111,$C1412,Тех_Движение!$B$2:$B$5111,"&lt;="&amp;Q$3)-$F1412)))</f>
        <v>#VALUE!</v>
      </c>
      <c r="R1412" s="21" t="str">
        <f t="shared" si="64"/>
        <v/>
      </c>
      <c r="S1412" s="23" t="str">
        <f>IF($B1412="","",VLOOKUP($C1412,Настройки!$A$11:$L$17,9,FALSE))</f>
        <v/>
      </c>
      <c r="T1412" s="23" t="str">
        <f t="shared" si="65"/>
        <v/>
      </c>
    </row>
    <row r="1413" spans="1:20" x14ac:dyDescent="0.3">
      <c r="A1413" s="20">
        <f>Тех_Движение!$A$1410</f>
        <v>1409</v>
      </c>
      <c r="B1413" s="20" t="str">
        <f>IF(Тех_Движение!$F$1410&gt;0,Тех_Движение!$I$1410,"")</f>
        <v/>
      </c>
      <c r="C1413" s="20" t="str">
        <f>IF($B1413="","",Тех_Движение!$D$1410)</f>
        <v/>
      </c>
      <c r="D1413" s="9" t="str">
        <f>IF($B1413="","",Тех_Движение!$B$1410)</f>
        <v/>
      </c>
      <c r="E1413" s="21" t="str">
        <f>IF($B1413="","",Тех_Движение!$F$1410)</f>
        <v/>
      </c>
      <c r="F1413" s="21" t="str">
        <f>IF($B1413="","",SUMIFS($E$5:$E1412,$C$5:$C1412,$C1413))</f>
        <v/>
      </c>
      <c r="G1413" s="21" t="str">
        <f>IF($B1413="","",MAX(0,$E1413-MAX(0,SUMIFS(Тех_Движение!$G$2:$G$5111,Тех_Движение!$D$2:$D$5111,$C1413,Тех_Движение!$B$2:$B$5111,"&lt;="&amp;Настройки!$B$5-1)-$F1413)))</f>
        <v/>
      </c>
      <c r="H1413" s="21" t="str">
        <f>IF($B1413="","",IF(AND($D1413&gt;=Настройки!$B$5,$D1413&lt;=Настройки!$B$6),$E1413,0))</f>
        <v/>
      </c>
      <c r="I1413" s="21" t="str">
        <f t="shared" ref="I1413:I1476" si="66">IF($B1413="","",$G1413+$H1413-$J1413)</f>
        <v/>
      </c>
      <c r="J1413" s="21" t="str">
        <f>IF($B1413="","",MAX(0,$E1413-MAX(0,SUMIFS(Тех_Движение!$G$2:$G$5111,Тех_Движение!$D$2:$D$5111,$C1413,Тех_Движение!$B$2:$B$5111,"&lt;="&amp;Настройки!$B$6)-$F1413)))</f>
        <v/>
      </c>
      <c r="K1413" s="21" t="e">
        <f>IF(OR($B1413="",K$3&lt;$D1413+Настройки!$B$7),0,MAX(0,$E1413-MAX(0,SUMIFS(Тех_Движение!$G$2:$G$5111,Тех_Движение!$D$2:$D$5111,$C1413,Тех_Движение!$B$2:$B$5111,"&lt;="&amp;K$3)-$F1413)))</f>
        <v>#VALUE!</v>
      </c>
      <c r="L1413" s="21" t="e">
        <f>IF(OR($B1413="",L$3&lt;$D1413+Настройки!$B$7),0,MAX(0,$E1413-MAX(0,SUMIFS(Тех_Движение!$G$2:$G$5111,Тех_Движение!$D$2:$D$5111,$C1413,Тех_Движение!$B$2:$B$5111,"&lt;="&amp;L$3)-$F1413)))</f>
        <v>#VALUE!</v>
      </c>
      <c r="M1413" s="21" t="e">
        <f>IF(OR($B1413="",M$3&lt;$D1413+Настройки!$B$7),0,MAX(0,$E1413-MAX(0,SUMIFS(Тех_Движение!$G$2:$G$5111,Тех_Движение!$D$2:$D$5111,$C1413,Тех_Движение!$B$2:$B$5111,"&lt;="&amp;M$3)-$F1413)))</f>
        <v>#VALUE!</v>
      </c>
      <c r="N1413" s="21" t="e">
        <f>IF(OR($B1413="",N$3&lt;$D1413+Настройки!$B$7),0,MAX(0,$E1413-MAX(0,SUMIFS(Тех_Движение!$G$2:$G$5111,Тех_Движение!$D$2:$D$5111,$C1413,Тех_Движение!$B$2:$B$5111,"&lt;="&amp;N$3)-$F1413)))</f>
        <v>#VALUE!</v>
      </c>
      <c r="O1413" s="21" t="e">
        <f>IF(OR($B1413="",O$3&lt;$D1413+Настройки!$B$7),0,MAX(0,$E1413-MAX(0,SUMIFS(Тех_Движение!$G$2:$G$5111,Тех_Движение!$D$2:$D$5111,$C1413,Тех_Движение!$B$2:$B$5111,"&lt;="&amp;O$3)-$F1413)))</f>
        <v>#VALUE!</v>
      </c>
      <c r="P1413" s="21" t="e">
        <f>IF(OR($B1413="",P$3&lt;$D1413+Настройки!$B$7),0,MAX(0,$E1413-MAX(0,SUMIFS(Тех_Движение!$G$2:$G$5111,Тех_Движение!$D$2:$D$5111,$C1413,Тех_Движение!$B$2:$B$5111,"&lt;="&amp;P$3)-$F1413)))</f>
        <v>#VALUE!</v>
      </c>
      <c r="Q1413" s="21" t="e">
        <f>IF(OR($B1413="",Q$3&lt;$D1413+Настройки!$B$7),0,MAX(0,$E1413-MAX(0,SUMIFS(Тех_Движение!$G$2:$G$5111,Тех_Движение!$D$2:$D$5111,$C1413,Тех_Движение!$B$2:$B$5111,"&lt;="&amp;Q$3)-$F1413)))</f>
        <v>#VALUE!</v>
      </c>
      <c r="R1413" s="21" t="str">
        <f t="shared" ref="R1413:R1476" si="67">IF($B1413="","",SUM($K1413:$Q1413))</f>
        <v/>
      </c>
      <c r="S1413" s="23" t="str">
        <f>IF($B1413="","",VLOOKUP($C1413,Настройки!$A$11:$L$17,9,FALSE))</f>
        <v/>
      </c>
      <c r="T1413" s="23" t="str">
        <f t="shared" ref="T1413:T1476" si="68">IF($B1413="","",$R1413*$S1413)</f>
        <v/>
      </c>
    </row>
    <row r="1414" spans="1:20" x14ac:dyDescent="0.3">
      <c r="A1414" s="20">
        <f>Тех_Движение!$A$1411</f>
        <v>1410</v>
      </c>
      <c r="B1414" s="20" t="str">
        <f>IF(Тех_Движение!$F$1411&gt;0,Тех_Движение!$I$1411,"")</f>
        <v/>
      </c>
      <c r="C1414" s="20" t="str">
        <f>IF($B1414="","",Тех_Движение!$D$1411)</f>
        <v/>
      </c>
      <c r="D1414" s="9" t="str">
        <f>IF($B1414="","",Тех_Движение!$B$1411)</f>
        <v/>
      </c>
      <c r="E1414" s="21" t="str">
        <f>IF($B1414="","",Тех_Движение!$F$1411)</f>
        <v/>
      </c>
      <c r="F1414" s="21" t="str">
        <f>IF($B1414="","",SUMIFS($E$5:$E1413,$C$5:$C1413,$C1414))</f>
        <v/>
      </c>
      <c r="G1414" s="21" t="str">
        <f>IF($B1414="","",MAX(0,$E1414-MAX(0,SUMIFS(Тех_Движение!$G$2:$G$5111,Тех_Движение!$D$2:$D$5111,$C1414,Тех_Движение!$B$2:$B$5111,"&lt;="&amp;Настройки!$B$5-1)-$F1414)))</f>
        <v/>
      </c>
      <c r="H1414" s="21" t="str">
        <f>IF($B1414="","",IF(AND($D1414&gt;=Настройки!$B$5,$D1414&lt;=Настройки!$B$6),$E1414,0))</f>
        <v/>
      </c>
      <c r="I1414" s="21" t="str">
        <f t="shared" si="66"/>
        <v/>
      </c>
      <c r="J1414" s="21" t="str">
        <f>IF($B1414="","",MAX(0,$E1414-MAX(0,SUMIFS(Тех_Движение!$G$2:$G$5111,Тех_Движение!$D$2:$D$5111,$C1414,Тех_Движение!$B$2:$B$5111,"&lt;="&amp;Настройки!$B$6)-$F1414)))</f>
        <v/>
      </c>
      <c r="K1414" s="21" t="e">
        <f>IF(OR($B1414="",K$3&lt;$D1414+Настройки!$B$7),0,MAX(0,$E1414-MAX(0,SUMIFS(Тех_Движение!$G$2:$G$5111,Тех_Движение!$D$2:$D$5111,$C1414,Тех_Движение!$B$2:$B$5111,"&lt;="&amp;K$3)-$F1414)))</f>
        <v>#VALUE!</v>
      </c>
      <c r="L1414" s="21" t="e">
        <f>IF(OR($B1414="",L$3&lt;$D1414+Настройки!$B$7),0,MAX(0,$E1414-MAX(0,SUMIFS(Тех_Движение!$G$2:$G$5111,Тех_Движение!$D$2:$D$5111,$C1414,Тех_Движение!$B$2:$B$5111,"&lt;="&amp;L$3)-$F1414)))</f>
        <v>#VALUE!</v>
      </c>
      <c r="M1414" s="21" t="e">
        <f>IF(OR($B1414="",M$3&lt;$D1414+Настройки!$B$7),0,MAX(0,$E1414-MAX(0,SUMIFS(Тех_Движение!$G$2:$G$5111,Тех_Движение!$D$2:$D$5111,$C1414,Тех_Движение!$B$2:$B$5111,"&lt;="&amp;M$3)-$F1414)))</f>
        <v>#VALUE!</v>
      </c>
      <c r="N1414" s="21" t="e">
        <f>IF(OR($B1414="",N$3&lt;$D1414+Настройки!$B$7),0,MAX(0,$E1414-MAX(0,SUMIFS(Тех_Движение!$G$2:$G$5111,Тех_Движение!$D$2:$D$5111,$C1414,Тех_Движение!$B$2:$B$5111,"&lt;="&amp;N$3)-$F1414)))</f>
        <v>#VALUE!</v>
      </c>
      <c r="O1414" s="21" t="e">
        <f>IF(OR($B1414="",O$3&lt;$D1414+Настройки!$B$7),0,MAX(0,$E1414-MAX(0,SUMIFS(Тех_Движение!$G$2:$G$5111,Тех_Движение!$D$2:$D$5111,$C1414,Тех_Движение!$B$2:$B$5111,"&lt;="&amp;O$3)-$F1414)))</f>
        <v>#VALUE!</v>
      </c>
      <c r="P1414" s="21" t="e">
        <f>IF(OR($B1414="",P$3&lt;$D1414+Настройки!$B$7),0,MAX(0,$E1414-MAX(0,SUMIFS(Тех_Движение!$G$2:$G$5111,Тех_Движение!$D$2:$D$5111,$C1414,Тех_Движение!$B$2:$B$5111,"&lt;="&amp;P$3)-$F1414)))</f>
        <v>#VALUE!</v>
      </c>
      <c r="Q1414" s="21" t="e">
        <f>IF(OR($B1414="",Q$3&lt;$D1414+Настройки!$B$7),0,MAX(0,$E1414-MAX(0,SUMIFS(Тех_Движение!$G$2:$G$5111,Тех_Движение!$D$2:$D$5111,$C1414,Тех_Движение!$B$2:$B$5111,"&lt;="&amp;Q$3)-$F1414)))</f>
        <v>#VALUE!</v>
      </c>
      <c r="R1414" s="21" t="str">
        <f t="shared" si="67"/>
        <v/>
      </c>
      <c r="S1414" s="23" t="str">
        <f>IF($B1414="","",VLOOKUP($C1414,Настройки!$A$11:$L$17,9,FALSE))</f>
        <v/>
      </c>
      <c r="T1414" s="23" t="str">
        <f t="shared" si="68"/>
        <v/>
      </c>
    </row>
    <row r="1415" spans="1:20" x14ac:dyDescent="0.3">
      <c r="A1415" s="20">
        <f>Тех_Движение!$A$1412</f>
        <v>1411</v>
      </c>
      <c r="B1415" s="20" t="str">
        <f>IF(Тех_Движение!$F$1412&gt;0,Тех_Движение!$I$1412,"")</f>
        <v/>
      </c>
      <c r="C1415" s="20" t="str">
        <f>IF($B1415="","",Тех_Движение!$D$1412)</f>
        <v/>
      </c>
      <c r="D1415" s="9" t="str">
        <f>IF($B1415="","",Тех_Движение!$B$1412)</f>
        <v/>
      </c>
      <c r="E1415" s="21" t="str">
        <f>IF($B1415="","",Тех_Движение!$F$1412)</f>
        <v/>
      </c>
      <c r="F1415" s="21" t="str">
        <f>IF($B1415="","",SUMIFS($E$5:$E1414,$C$5:$C1414,$C1415))</f>
        <v/>
      </c>
      <c r="G1415" s="21" t="str">
        <f>IF($B1415="","",MAX(0,$E1415-MAX(0,SUMIFS(Тех_Движение!$G$2:$G$5111,Тех_Движение!$D$2:$D$5111,$C1415,Тех_Движение!$B$2:$B$5111,"&lt;="&amp;Настройки!$B$5-1)-$F1415)))</f>
        <v/>
      </c>
      <c r="H1415" s="21" t="str">
        <f>IF($B1415="","",IF(AND($D1415&gt;=Настройки!$B$5,$D1415&lt;=Настройки!$B$6),$E1415,0))</f>
        <v/>
      </c>
      <c r="I1415" s="21" t="str">
        <f t="shared" si="66"/>
        <v/>
      </c>
      <c r="J1415" s="21" t="str">
        <f>IF($B1415="","",MAX(0,$E1415-MAX(0,SUMIFS(Тех_Движение!$G$2:$G$5111,Тех_Движение!$D$2:$D$5111,$C1415,Тех_Движение!$B$2:$B$5111,"&lt;="&amp;Настройки!$B$6)-$F1415)))</f>
        <v/>
      </c>
      <c r="K1415" s="21" t="e">
        <f>IF(OR($B1415="",K$3&lt;$D1415+Настройки!$B$7),0,MAX(0,$E1415-MAX(0,SUMIFS(Тех_Движение!$G$2:$G$5111,Тех_Движение!$D$2:$D$5111,$C1415,Тех_Движение!$B$2:$B$5111,"&lt;="&amp;K$3)-$F1415)))</f>
        <v>#VALUE!</v>
      </c>
      <c r="L1415" s="21" t="e">
        <f>IF(OR($B1415="",L$3&lt;$D1415+Настройки!$B$7),0,MAX(0,$E1415-MAX(0,SUMIFS(Тех_Движение!$G$2:$G$5111,Тех_Движение!$D$2:$D$5111,$C1415,Тех_Движение!$B$2:$B$5111,"&lt;="&amp;L$3)-$F1415)))</f>
        <v>#VALUE!</v>
      </c>
      <c r="M1415" s="21" t="e">
        <f>IF(OR($B1415="",M$3&lt;$D1415+Настройки!$B$7),0,MAX(0,$E1415-MAX(0,SUMIFS(Тех_Движение!$G$2:$G$5111,Тех_Движение!$D$2:$D$5111,$C1415,Тех_Движение!$B$2:$B$5111,"&lt;="&amp;M$3)-$F1415)))</f>
        <v>#VALUE!</v>
      </c>
      <c r="N1415" s="21" t="e">
        <f>IF(OR($B1415="",N$3&lt;$D1415+Настройки!$B$7),0,MAX(0,$E1415-MAX(0,SUMIFS(Тех_Движение!$G$2:$G$5111,Тех_Движение!$D$2:$D$5111,$C1415,Тех_Движение!$B$2:$B$5111,"&lt;="&amp;N$3)-$F1415)))</f>
        <v>#VALUE!</v>
      </c>
      <c r="O1415" s="21" t="e">
        <f>IF(OR($B1415="",O$3&lt;$D1415+Настройки!$B$7),0,MAX(0,$E1415-MAX(0,SUMIFS(Тех_Движение!$G$2:$G$5111,Тех_Движение!$D$2:$D$5111,$C1415,Тех_Движение!$B$2:$B$5111,"&lt;="&amp;O$3)-$F1415)))</f>
        <v>#VALUE!</v>
      </c>
      <c r="P1415" s="21" t="e">
        <f>IF(OR($B1415="",P$3&lt;$D1415+Настройки!$B$7),0,MAX(0,$E1415-MAX(0,SUMIFS(Тех_Движение!$G$2:$G$5111,Тех_Движение!$D$2:$D$5111,$C1415,Тех_Движение!$B$2:$B$5111,"&lt;="&amp;P$3)-$F1415)))</f>
        <v>#VALUE!</v>
      </c>
      <c r="Q1415" s="21" t="e">
        <f>IF(OR($B1415="",Q$3&lt;$D1415+Настройки!$B$7),0,MAX(0,$E1415-MAX(0,SUMIFS(Тех_Движение!$G$2:$G$5111,Тех_Движение!$D$2:$D$5111,$C1415,Тех_Движение!$B$2:$B$5111,"&lt;="&amp;Q$3)-$F1415)))</f>
        <v>#VALUE!</v>
      </c>
      <c r="R1415" s="21" t="str">
        <f t="shared" si="67"/>
        <v/>
      </c>
      <c r="S1415" s="23" t="str">
        <f>IF($B1415="","",VLOOKUP($C1415,Настройки!$A$11:$L$17,9,FALSE))</f>
        <v/>
      </c>
      <c r="T1415" s="23" t="str">
        <f t="shared" si="68"/>
        <v/>
      </c>
    </row>
    <row r="1416" spans="1:20" x14ac:dyDescent="0.3">
      <c r="A1416" s="20">
        <f>Тех_Движение!$A$1413</f>
        <v>1412</v>
      </c>
      <c r="B1416" s="20" t="str">
        <f>IF(Тех_Движение!$F$1413&gt;0,Тех_Движение!$I$1413,"")</f>
        <v/>
      </c>
      <c r="C1416" s="20" t="str">
        <f>IF($B1416="","",Тех_Движение!$D$1413)</f>
        <v/>
      </c>
      <c r="D1416" s="9" t="str">
        <f>IF($B1416="","",Тех_Движение!$B$1413)</f>
        <v/>
      </c>
      <c r="E1416" s="21" t="str">
        <f>IF($B1416="","",Тех_Движение!$F$1413)</f>
        <v/>
      </c>
      <c r="F1416" s="21" t="str">
        <f>IF($B1416="","",SUMIFS($E$5:$E1415,$C$5:$C1415,$C1416))</f>
        <v/>
      </c>
      <c r="G1416" s="21" t="str">
        <f>IF($B1416="","",MAX(0,$E1416-MAX(0,SUMIFS(Тех_Движение!$G$2:$G$5111,Тех_Движение!$D$2:$D$5111,$C1416,Тех_Движение!$B$2:$B$5111,"&lt;="&amp;Настройки!$B$5-1)-$F1416)))</f>
        <v/>
      </c>
      <c r="H1416" s="21" t="str">
        <f>IF($B1416="","",IF(AND($D1416&gt;=Настройки!$B$5,$D1416&lt;=Настройки!$B$6),$E1416,0))</f>
        <v/>
      </c>
      <c r="I1416" s="21" t="str">
        <f t="shared" si="66"/>
        <v/>
      </c>
      <c r="J1416" s="21" t="str">
        <f>IF($B1416="","",MAX(0,$E1416-MAX(0,SUMIFS(Тех_Движение!$G$2:$G$5111,Тех_Движение!$D$2:$D$5111,$C1416,Тех_Движение!$B$2:$B$5111,"&lt;="&amp;Настройки!$B$6)-$F1416)))</f>
        <v/>
      </c>
      <c r="K1416" s="21" t="e">
        <f>IF(OR($B1416="",K$3&lt;$D1416+Настройки!$B$7),0,MAX(0,$E1416-MAX(0,SUMIFS(Тех_Движение!$G$2:$G$5111,Тех_Движение!$D$2:$D$5111,$C1416,Тех_Движение!$B$2:$B$5111,"&lt;="&amp;K$3)-$F1416)))</f>
        <v>#VALUE!</v>
      </c>
      <c r="L1416" s="21" t="e">
        <f>IF(OR($B1416="",L$3&lt;$D1416+Настройки!$B$7),0,MAX(0,$E1416-MAX(0,SUMIFS(Тех_Движение!$G$2:$G$5111,Тех_Движение!$D$2:$D$5111,$C1416,Тех_Движение!$B$2:$B$5111,"&lt;="&amp;L$3)-$F1416)))</f>
        <v>#VALUE!</v>
      </c>
      <c r="M1416" s="21" t="e">
        <f>IF(OR($B1416="",M$3&lt;$D1416+Настройки!$B$7),0,MAX(0,$E1416-MAX(0,SUMIFS(Тех_Движение!$G$2:$G$5111,Тех_Движение!$D$2:$D$5111,$C1416,Тех_Движение!$B$2:$B$5111,"&lt;="&amp;M$3)-$F1416)))</f>
        <v>#VALUE!</v>
      </c>
      <c r="N1416" s="21" t="e">
        <f>IF(OR($B1416="",N$3&lt;$D1416+Настройки!$B$7),0,MAX(0,$E1416-MAX(0,SUMIFS(Тех_Движение!$G$2:$G$5111,Тех_Движение!$D$2:$D$5111,$C1416,Тех_Движение!$B$2:$B$5111,"&lt;="&amp;N$3)-$F1416)))</f>
        <v>#VALUE!</v>
      </c>
      <c r="O1416" s="21" t="e">
        <f>IF(OR($B1416="",O$3&lt;$D1416+Настройки!$B$7),0,MAX(0,$E1416-MAX(0,SUMIFS(Тех_Движение!$G$2:$G$5111,Тех_Движение!$D$2:$D$5111,$C1416,Тех_Движение!$B$2:$B$5111,"&lt;="&amp;O$3)-$F1416)))</f>
        <v>#VALUE!</v>
      </c>
      <c r="P1416" s="21" t="e">
        <f>IF(OR($B1416="",P$3&lt;$D1416+Настройки!$B$7),0,MAX(0,$E1416-MAX(0,SUMIFS(Тех_Движение!$G$2:$G$5111,Тех_Движение!$D$2:$D$5111,$C1416,Тех_Движение!$B$2:$B$5111,"&lt;="&amp;P$3)-$F1416)))</f>
        <v>#VALUE!</v>
      </c>
      <c r="Q1416" s="21" t="e">
        <f>IF(OR($B1416="",Q$3&lt;$D1416+Настройки!$B$7),0,MAX(0,$E1416-MAX(0,SUMIFS(Тех_Движение!$G$2:$G$5111,Тех_Движение!$D$2:$D$5111,$C1416,Тех_Движение!$B$2:$B$5111,"&lt;="&amp;Q$3)-$F1416)))</f>
        <v>#VALUE!</v>
      </c>
      <c r="R1416" s="21" t="str">
        <f t="shared" si="67"/>
        <v/>
      </c>
      <c r="S1416" s="23" t="str">
        <f>IF($B1416="","",VLOOKUP($C1416,Настройки!$A$11:$L$17,9,FALSE))</f>
        <v/>
      </c>
      <c r="T1416" s="23" t="str">
        <f t="shared" si="68"/>
        <v/>
      </c>
    </row>
    <row r="1417" spans="1:20" x14ac:dyDescent="0.3">
      <c r="A1417" s="20">
        <f>Тех_Движение!$A$1414</f>
        <v>1413</v>
      </c>
      <c r="B1417" s="20" t="str">
        <f>IF(Тех_Движение!$F$1414&gt;0,Тех_Движение!$I$1414,"")</f>
        <v/>
      </c>
      <c r="C1417" s="20" t="str">
        <f>IF($B1417="","",Тех_Движение!$D$1414)</f>
        <v/>
      </c>
      <c r="D1417" s="9" t="str">
        <f>IF($B1417="","",Тех_Движение!$B$1414)</f>
        <v/>
      </c>
      <c r="E1417" s="21" t="str">
        <f>IF($B1417="","",Тех_Движение!$F$1414)</f>
        <v/>
      </c>
      <c r="F1417" s="21" t="str">
        <f>IF($B1417="","",SUMIFS($E$5:$E1416,$C$5:$C1416,$C1417))</f>
        <v/>
      </c>
      <c r="G1417" s="21" t="str">
        <f>IF($B1417="","",MAX(0,$E1417-MAX(0,SUMIFS(Тех_Движение!$G$2:$G$5111,Тех_Движение!$D$2:$D$5111,$C1417,Тех_Движение!$B$2:$B$5111,"&lt;="&amp;Настройки!$B$5-1)-$F1417)))</f>
        <v/>
      </c>
      <c r="H1417" s="21" t="str">
        <f>IF($B1417="","",IF(AND($D1417&gt;=Настройки!$B$5,$D1417&lt;=Настройки!$B$6),$E1417,0))</f>
        <v/>
      </c>
      <c r="I1417" s="21" t="str">
        <f t="shared" si="66"/>
        <v/>
      </c>
      <c r="J1417" s="21" t="str">
        <f>IF($B1417="","",MAX(0,$E1417-MAX(0,SUMIFS(Тех_Движение!$G$2:$G$5111,Тех_Движение!$D$2:$D$5111,$C1417,Тех_Движение!$B$2:$B$5111,"&lt;="&amp;Настройки!$B$6)-$F1417)))</f>
        <v/>
      </c>
      <c r="K1417" s="21" t="e">
        <f>IF(OR($B1417="",K$3&lt;$D1417+Настройки!$B$7),0,MAX(0,$E1417-MAX(0,SUMIFS(Тех_Движение!$G$2:$G$5111,Тех_Движение!$D$2:$D$5111,$C1417,Тех_Движение!$B$2:$B$5111,"&lt;="&amp;K$3)-$F1417)))</f>
        <v>#VALUE!</v>
      </c>
      <c r="L1417" s="21" t="e">
        <f>IF(OR($B1417="",L$3&lt;$D1417+Настройки!$B$7),0,MAX(0,$E1417-MAX(0,SUMIFS(Тех_Движение!$G$2:$G$5111,Тех_Движение!$D$2:$D$5111,$C1417,Тех_Движение!$B$2:$B$5111,"&lt;="&amp;L$3)-$F1417)))</f>
        <v>#VALUE!</v>
      </c>
      <c r="M1417" s="21" t="e">
        <f>IF(OR($B1417="",M$3&lt;$D1417+Настройки!$B$7),0,MAX(0,$E1417-MAX(0,SUMIFS(Тех_Движение!$G$2:$G$5111,Тех_Движение!$D$2:$D$5111,$C1417,Тех_Движение!$B$2:$B$5111,"&lt;="&amp;M$3)-$F1417)))</f>
        <v>#VALUE!</v>
      </c>
      <c r="N1417" s="21" t="e">
        <f>IF(OR($B1417="",N$3&lt;$D1417+Настройки!$B$7),0,MAX(0,$E1417-MAX(0,SUMIFS(Тех_Движение!$G$2:$G$5111,Тех_Движение!$D$2:$D$5111,$C1417,Тех_Движение!$B$2:$B$5111,"&lt;="&amp;N$3)-$F1417)))</f>
        <v>#VALUE!</v>
      </c>
      <c r="O1417" s="21" t="e">
        <f>IF(OR($B1417="",O$3&lt;$D1417+Настройки!$B$7),0,MAX(0,$E1417-MAX(0,SUMIFS(Тех_Движение!$G$2:$G$5111,Тех_Движение!$D$2:$D$5111,$C1417,Тех_Движение!$B$2:$B$5111,"&lt;="&amp;O$3)-$F1417)))</f>
        <v>#VALUE!</v>
      </c>
      <c r="P1417" s="21" t="e">
        <f>IF(OR($B1417="",P$3&lt;$D1417+Настройки!$B$7),0,MAX(0,$E1417-MAX(0,SUMIFS(Тех_Движение!$G$2:$G$5111,Тех_Движение!$D$2:$D$5111,$C1417,Тех_Движение!$B$2:$B$5111,"&lt;="&amp;P$3)-$F1417)))</f>
        <v>#VALUE!</v>
      </c>
      <c r="Q1417" s="21" t="e">
        <f>IF(OR($B1417="",Q$3&lt;$D1417+Настройки!$B$7),0,MAX(0,$E1417-MAX(0,SUMIFS(Тех_Движение!$G$2:$G$5111,Тех_Движение!$D$2:$D$5111,$C1417,Тех_Движение!$B$2:$B$5111,"&lt;="&amp;Q$3)-$F1417)))</f>
        <v>#VALUE!</v>
      </c>
      <c r="R1417" s="21" t="str">
        <f t="shared" si="67"/>
        <v/>
      </c>
      <c r="S1417" s="23" t="str">
        <f>IF($B1417="","",VLOOKUP($C1417,Настройки!$A$11:$L$17,9,FALSE))</f>
        <v/>
      </c>
      <c r="T1417" s="23" t="str">
        <f t="shared" si="68"/>
        <v/>
      </c>
    </row>
    <row r="1418" spans="1:20" x14ac:dyDescent="0.3">
      <c r="A1418" s="20">
        <f>Тех_Движение!$A$1415</f>
        <v>1414</v>
      </c>
      <c r="B1418" s="20" t="str">
        <f>IF(Тех_Движение!$F$1415&gt;0,Тех_Движение!$I$1415,"")</f>
        <v/>
      </c>
      <c r="C1418" s="20" t="str">
        <f>IF($B1418="","",Тех_Движение!$D$1415)</f>
        <v/>
      </c>
      <c r="D1418" s="9" t="str">
        <f>IF($B1418="","",Тех_Движение!$B$1415)</f>
        <v/>
      </c>
      <c r="E1418" s="21" t="str">
        <f>IF($B1418="","",Тех_Движение!$F$1415)</f>
        <v/>
      </c>
      <c r="F1418" s="21" t="str">
        <f>IF($B1418="","",SUMIFS($E$5:$E1417,$C$5:$C1417,$C1418))</f>
        <v/>
      </c>
      <c r="G1418" s="21" t="str">
        <f>IF($B1418="","",MAX(0,$E1418-MAX(0,SUMIFS(Тех_Движение!$G$2:$G$5111,Тех_Движение!$D$2:$D$5111,$C1418,Тех_Движение!$B$2:$B$5111,"&lt;="&amp;Настройки!$B$5-1)-$F1418)))</f>
        <v/>
      </c>
      <c r="H1418" s="21" t="str">
        <f>IF($B1418="","",IF(AND($D1418&gt;=Настройки!$B$5,$D1418&lt;=Настройки!$B$6),$E1418,0))</f>
        <v/>
      </c>
      <c r="I1418" s="21" t="str">
        <f t="shared" si="66"/>
        <v/>
      </c>
      <c r="J1418" s="21" t="str">
        <f>IF($B1418="","",MAX(0,$E1418-MAX(0,SUMIFS(Тех_Движение!$G$2:$G$5111,Тех_Движение!$D$2:$D$5111,$C1418,Тех_Движение!$B$2:$B$5111,"&lt;="&amp;Настройки!$B$6)-$F1418)))</f>
        <v/>
      </c>
      <c r="K1418" s="21" t="e">
        <f>IF(OR($B1418="",K$3&lt;$D1418+Настройки!$B$7),0,MAX(0,$E1418-MAX(0,SUMIFS(Тех_Движение!$G$2:$G$5111,Тех_Движение!$D$2:$D$5111,$C1418,Тех_Движение!$B$2:$B$5111,"&lt;="&amp;K$3)-$F1418)))</f>
        <v>#VALUE!</v>
      </c>
      <c r="L1418" s="21" t="e">
        <f>IF(OR($B1418="",L$3&lt;$D1418+Настройки!$B$7),0,MAX(0,$E1418-MAX(0,SUMIFS(Тех_Движение!$G$2:$G$5111,Тех_Движение!$D$2:$D$5111,$C1418,Тех_Движение!$B$2:$B$5111,"&lt;="&amp;L$3)-$F1418)))</f>
        <v>#VALUE!</v>
      </c>
      <c r="M1418" s="21" t="e">
        <f>IF(OR($B1418="",M$3&lt;$D1418+Настройки!$B$7),0,MAX(0,$E1418-MAX(0,SUMIFS(Тех_Движение!$G$2:$G$5111,Тех_Движение!$D$2:$D$5111,$C1418,Тех_Движение!$B$2:$B$5111,"&lt;="&amp;M$3)-$F1418)))</f>
        <v>#VALUE!</v>
      </c>
      <c r="N1418" s="21" t="e">
        <f>IF(OR($B1418="",N$3&lt;$D1418+Настройки!$B$7),0,MAX(0,$E1418-MAX(0,SUMIFS(Тех_Движение!$G$2:$G$5111,Тех_Движение!$D$2:$D$5111,$C1418,Тех_Движение!$B$2:$B$5111,"&lt;="&amp;N$3)-$F1418)))</f>
        <v>#VALUE!</v>
      </c>
      <c r="O1418" s="21" t="e">
        <f>IF(OR($B1418="",O$3&lt;$D1418+Настройки!$B$7),0,MAX(0,$E1418-MAX(0,SUMIFS(Тех_Движение!$G$2:$G$5111,Тех_Движение!$D$2:$D$5111,$C1418,Тех_Движение!$B$2:$B$5111,"&lt;="&amp;O$3)-$F1418)))</f>
        <v>#VALUE!</v>
      </c>
      <c r="P1418" s="21" t="e">
        <f>IF(OR($B1418="",P$3&lt;$D1418+Настройки!$B$7),0,MAX(0,$E1418-MAX(0,SUMIFS(Тех_Движение!$G$2:$G$5111,Тех_Движение!$D$2:$D$5111,$C1418,Тех_Движение!$B$2:$B$5111,"&lt;="&amp;P$3)-$F1418)))</f>
        <v>#VALUE!</v>
      </c>
      <c r="Q1418" s="21" t="e">
        <f>IF(OR($B1418="",Q$3&lt;$D1418+Настройки!$B$7),0,MAX(0,$E1418-MAX(0,SUMIFS(Тех_Движение!$G$2:$G$5111,Тех_Движение!$D$2:$D$5111,$C1418,Тех_Движение!$B$2:$B$5111,"&lt;="&amp;Q$3)-$F1418)))</f>
        <v>#VALUE!</v>
      </c>
      <c r="R1418" s="21" t="str">
        <f t="shared" si="67"/>
        <v/>
      </c>
      <c r="S1418" s="23" t="str">
        <f>IF($B1418="","",VLOOKUP($C1418,Настройки!$A$11:$L$17,9,FALSE))</f>
        <v/>
      </c>
      <c r="T1418" s="23" t="str">
        <f t="shared" si="68"/>
        <v/>
      </c>
    </row>
    <row r="1419" spans="1:20" x14ac:dyDescent="0.3">
      <c r="A1419" s="20">
        <f>Тех_Движение!$A$1416</f>
        <v>1415</v>
      </c>
      <c r="B1419" s="20" t="str">
        <f>IF(Тех_Движение!$F$1416&gt;0,Тех_Движение!$I$1416,"")</f>
        <v/>
      </c>
      <c r="C1419" s="20" t="str">
        <f>IF($B1419="","",Тех_Движение!$D$1416)</f>
        <v/>
      </c>
      <c r="D1419" s="9" t="str">
        <f>IF($B1419="","",Тех_Движение!$B$1416)</f>
        <v/>
      </c>
      <c r="E1419" s="21" t="str">
        <f>IF($B1419="","",Тех_Движение!$F$1416)</f>
        <v/>
      </c>
      <c r="F1419" s="21" t="str">
        <f>IF($B1419="","",SUMIFS($E$5:$E1418,$C$5:$C1418,$C1419))</f>
        <v/>
      </c>
      <c r="G1419" s="21" t="str">
        <f>IF($B1419="","",MAX(0,$E1419-MAX(0,SUMIFS(Тех_Движение!$G$2:$G$5111,Тех_Движение!$D$2:$D$5111,$C1419,Тех_Движение!$B$2:$B$5111,"&lt;="&amp;Настройки!$B$5-1)-$F1419)))</f>
        <v/>
      </c>
      <c r="H1419" s="21" t="str">
        <f>IF($B1419="","",IF(AND($D1419&gt;=Настройки!$B$5,$D1419&lt;=Настройки!$B$6),$E1419,0))</f>
        <v/>
      </c>
      <c r="I1419" s="21" t="str">
        <f t="shared" si="66"/>
        <v/>
      </c>
      <c r="J1419" s="21" t="str">
        <f>IF($B1419="","",MAX(0,$E1419-MAX(0,SUMIFS(Тех_Движение!$G$2:$G$5111,Тех_Движение!$D$2:$D$5111,$C1419,Тех_Движение!$B$2:$B$5111,"&lt;="&amp;Настройки!$B$6)-$F1419)))</f>
        <v/>
      </c>
      <c r="K1419" s="21" t="e">
        <f>IF(OR($B1419="",K$3&lt;$D1419+Настройки!$B$7),0,MAX(0,$E1419-MAX(0,SUMIFS(Тех_Движение!$G$2:$G$5111,Тех_Движение!$D$2:$D$5111,$C1419,Тех_Движение!$B$2:$B$5111,"&lt;="&amp;K$3)-$F1419)))</f>
        <v>#VALUE!</v>
      </c>
      <c r="L1419" s="21" t="e">
        <f>IF(OR($B1419="",L$3&lt;$D1419+Настройки!$B$7),0,MAX(0,$E1419-MAX(0,SUMIFS(Тех_Движение!$G$2:$G$5111,Тех_Движение!$D$2:$D$5111,$C1419,Тех_Движение!$B$2:$B$5111,"&lt;="&amp;L$3)-$F1419)))</f>
        <v>#VALUE!</v>
      </c>
      <c r="M1419" s="21" t="e">
        <f>IF(OR($B1419="",M$3&lt;$D1419+Настройки!$B$7),0,MAX(0,$E1419-MAX(0,SUMIFS(Тех_Движение!$G$2:$G$5111,Тех_Движение!$D$2:$D$5111,$C1419,Тех_Движение!$B$2:$B$5111,"&lt;="&amp;M$3)-$F1419)))</f>
        <v>#VALUE!</v>
      </c>
      <c r="N1419" s="21" t="e">
        <f>IF(OR($B1419="",N$3&lt;$D1419+Настройки!$B$7),0,MAX(0,$E1419-MAX(0,SUMIFS(Тех_Движение!$G$2:$G$5111,Тех_Движение!$D$2:$D$5111,$C1419,Тех_Движение!$B$2:$B$5111,"&lt;="&amp;N$3)-$F1419)))</f>
        <v>#VALUE!</v>
      </c>
      <c r="O1419" s="21" t="e">
        <f>IF(OR($B1419="",O$3&lt;$D1419+Настройки!$B$7),0,MAX(0,$E1419-MAX(0,SUMIFS(Тех_Движение!$G$2:$G$5111,Тех_Движение!$D$2:$D$5111,$C1419,Тех_Движение!$B$2:$B$5111,"&lt;="&amp;O$3)-$F1419)))</f>
        <v>#VALUE!</v>
      </c>
      <c r="P1419" s="21" t="e">
        <f>IF(OR($B1419="",P$3&lt;$D1419+Настройки!$B$7),0,MAX(0,$E1419-MAX(0,SUMIFS(Тех_Движение!$G$2:$G$5111,Тех_Движение!$D$2:$D$5111,$C1419,Тех_Движение!$B$2:$B$5111,"&lt;="&amp;P$3)-$F1419)))</f>
        <v>#VALUE!</v>
      </c>
      <c r="Q1419" s="21" t="e">
        <f>IF(OR($B1419="",Q$3&lt;$D1419+Настройки!$B$7),0,MAX(0,$E1419-MAX(0,SUMIFS(Тех_Движение!$G$2:$G$5111,Тех_Движение!$D$2:$D$5111,$C1419,Тех_Движение!$B$2:$B$5111,"&lt;="&amp;Q$3)-$F1419)))</f>
        <v>#VALUE!</v>
      </c>
      <c r="R1419" s="21" t="str">
        <f t="shared" si="67"/>
        <v/>
      </c>
      <c r="S1419" s="23" t="str">
        <f>IF($B1419="","",VLOOKUP($C1419,Настройки!$A$11:$L$17,9,FALSE))</f>
        <v/>
      </c>
      <c r="T1419" s="23" t="str">
        <f t="shared" si="68"/>
        <v/>
      </c>
    </row>
    <row r="1420" spans="1:20" x14ac:dyDescent="0.3">
      <c r="A1420" s="20">
        <f>Тех_Движение!$A$1417</f>
        <v>1416</v>
      </c>
      <c r="B1420" s="20" t="str">
        <f>IF(Тех_Движение!$F$1417&gt;0,Тех_Движение!$I$1417,"")</f>
        <v/>
      </c>
      <c r="C1420" s="20" t="str">
        <f>IF($B1420="","",Тех_Движение!$D$1417)</f>
        <v/>
      </c>
      <c r="D1420" s="9" t="str">
        <f>IF($B1420="","",Тех_Движение!$B$1417)</f>
        <v/>
      </c>
      <c r="E1420" s="21" t="str">
        <f>IF($B1420="","",Тех_Движение!$F$1417)</f>
        <v/>
      </c>
      <c r="F1420" s="21" t="str">
        <f>IF($B1420="","",SUMIFS($E$5:$E1419,$C$5:$C1419,$C1420))</f>
        <v/>
      </c>
      <c r="G1420" s="21" t="str">
        <f>IF($B1420="","",MAX(0,$E1420-MAX(0,SUMIFS(Тех_Движение!$G$2:$G$5111,Тех_Движение!$D$2:$D$5111,$C1420,Тех_Движение!$B$2:$B$5111,"&lt;="&amp;Настройки!$B$5-1)-$F1420)))</f>
        <v/>
      </c>
      <c r="H1420" s="21" t="str">
        <f>IF($B1420="","",IF(AND($D1420&gt;=Настройки!$B$5,$D1420&lt;=Настройки!$B$6),$E1420,0))</f>
        <v/>
      </c>
      <c r="I1420" s="21" t="str">
        <f t="shared" si="66"/>
        <v/>
      </c>
      <c r="J1420" s="21" t="str">
        <f>IF($B1420="","",MAX(0,$E1420-MAX(0,SUMIFS(Тех_Движение!$G$2:$G$5111,Тех_Движение!$D$2:$D$5111,$C1420,Тех_Движение!$B$2:$B$5111,"&lt;="&amp;Настройки!$B$6)-$F1420)))</f>
        <v/>
      </c>
      <c r="K1420" s="21" t="e">
        <f>IF(OR($B1420="",K$3&lt;$D1420+Настройки!$B$7),0,MAX(0,$E1420-MAX(0,SUMIFS(Тех_Движение!$G$2:$G$5111,Тех_Движение!$D$2:$D$5111,$C1420,Тех_Движение!$B$2:$B$5111,"&lt;="&amp;K$3)-$F1420)))</f>
        <v>#VALUE!</v>
      </c>
      <c r="L1420" s="21" t="e">
        <f>IF(OR($B1420="",L$3&lt;$D1420+Настройки!$B$7),0,MAX(0,$E1420-MAX(0,SUMIFS(Тех_Движение!$G$2:$G$5111,Тех_Движение!$D$2:$D$5111,$C1420,Тех_Движение!$B$2:$B$5111,"&lt;="&amp;L$3)-$F1420)))</f>
        <v>#VALUE!</v>
      </c>
      <c r="M1420" s="21" t="e">
        <f>IF(OR($B1420="",M$3&lt;$D1420+Настройки!$B$7),0,MAX(0,$E1420-MAX(0,SUMIFS(Тех_Движение!$G$2:$G$5111,Тех_Движение!$D$2:$D$5111,$C1420,Тех_Движение!$B$2:$B$5111,"&lt;="&amp;M$3)-$F1420)))</f>
        <v>#VALUE!</v>
      </c>
      <c r="N1420" s="21" t="e">
        <f>IF(OR($B1420="",N$3&lt;$D1420+Настройки!$B$7),0,MAX(0,$E1420-MAX(0,SUMIFS(Тех_Движение!$G$2:$G$5111,Тех_Движение!$D$2:$D$5111,$C1420,Тех_Движение!$B$2:$B$5111,"&lt;="&amp;N$3)-$F1420)))</f>
        <v>#VALUE!</v>
      </c>
      <c r="O1420" s="21" t="e">
        <f>IF(OR($B1420="",O$3&lt;$D1420+Настройки!$B$7),0,MAX(0,$E1420-MAX(0,SUMIFS(Тех_Движение!$G$2:$G$5111,Тех_Движение!$D$2:$D$5111,$C1420,Тех_Движение!$B$2:$B$5111,"&lt;="&amp;O$3)-$F1420)))</f>
        <v>#VALUE!</v>
      </c>
      <c r="P1420" s="21" t="e">
        <f>IF(OR($B1420="",P$3&lt;$D1420+Настройки!$B$7),0,MAX(0,$E1420-MAX(0,SUMIFS(Тех_Движение!$G$2:$G$5111,Тех_Движение!$D$2:$D$5111,$C1420,Тех_Движение!$B$2:$B$5111,"&lt;="&amp;P$3)-$F1420)))</f>
        <v>#VALUE!</v>
      </c>
      <c r="Q1420" s="21" t="e">
        <f>IF(OR($B1420="",Q$3&lt;$D1420+Настройки!$B$7),0,MAX(0,$E1420-MAX(0,SUMIFS(Тех_Движение!$G$2:$G$5111,Тех_Движение!$D$2:$D$5111,$C1420,Тех_Движение!$B$2:$B$5111,"&lt;="&amp;Q$3)-$F1420)))</f>
        <v>#VALUE!</v>
      </c>
      <c r="R1420" s="21" t="str">
        <f t="shared" si="67"/>
        <v/>
      </c>
      <c r="S1420" s="23" t="str">
        <f>IF($B1420="","",VLOOKUP($C1420,Настройки!$A$11:$L$17,9,FALSE))</f>
        <v/>
      </c>
      <c r="T1420" s="23" t="str">
        <f t="shared" si="68"/>
        <v/>
      </c>
    </row>
    <row r="1421" spans="1:20" x14ac:dyDescent="0.3">
      <c r="A1421" s="20">
        <f>Тех_Движение!$A$1418</f>
        <v>1417</v>
      </c>
      <c r="B1421" s="20" t="str">
        <f>IF(Тех_Движение!$F$1418&gt;0,Тех_Движение!$I$1418,"")</f>
        <v/>
      </c>
      <c r="C1421" s="20" t="str">
        <f>IF($B1421="","",Тех_Движение!$D$1418)</f>
        <v/>
      </c>
      <c r="D1421" s="9" t="str">
        <f>IF($B1421="","",Тех_Движение!$B$1418)</f>
        <v/>
      </c>
      <c r="E1421" s="21" t="str">
        <f>IF($B1421="","",Тех_Движение!$F$1418)</f>
        <v/>
      </c>
      <c r="F1421" s="21" t="str">
        <f>IF($B1421="","",SUMIFS($E$5:$E1420,$C$5:$C1420,$C1421))</f>
        <v/>
      </c>
      <c r="G1421" s="21" t="str">
        <f>IF($B1421="","",MAX(0,$E1421-MAX(0,SUMIFS(Тех_Движение!$G$2:$G$5111,Тех_Движение!$D$2:$D$5111,$C1421,Тех_Движение!$B$2:$B$5111,"&lt;="&amp;Настройки!$B$5-1)-$F1421)))</f>
        <v/>
      </c>
      <c r="H1421" s="21" t="str">
        <f>IF($B1421="","",IF(AND($D1421&gt;=Настройки!$B$5,$D1421&lt;=Настройки!$B$6),$E1421,0))</f>
        <v/>
      </c>
      <c r="I1421" s="21" t="str">
        <f t="shared" si="66"/>
        <v/>
      </c>
      <c r="J1421" s="21" t="str">
        <f>IF($B1421="","",MAX(0,$E1421-MAX(0,SUMIFS(Тех_Движение!$G$2:$G$5111,Тех_Движение!$D$2:$D$5111,$C1421,Тех_Движение!$B$2:$B$5111,"&lt;="&amp;Настройки!$B$6)-$F1421)))</f>
        <v/>
      </c>
      <c r="K1421" s="21" t="e">
        <f>IF(OR($B1421="",K$3&lt;$D1421+Настройки!$B$7),0,MAX(0,$E1421-MAX(0,SUMIFS(Тех_Движение!$G$2:$G$5111,Тех_Движение!$D$2:$D$5111,$C1421,Тех_Движение!$B$2:$B$5111,"&lt;="&amp;K$3)-$F1421)))</f>
        <v>#VALUE!</v>
      </c>
      <c r="L1421" s="21" t="e">
        <f>IF(OR($B1421="",L$3&lt;$D1421+Настройки!$B$7),0,MAX(0,$E1421-MAX(0,SUMIFS(Тех_Движение!$G$2:$G$5111,Тех_Движение!$D$2:$D$5111,$C1421,Тех_Движение!$B$2:$B$5111,"&lt;="&amp;L$3)-$F1421)))</f>
        <v>#VALUE!</v>
      </c>
      <c r="M1421" s="21" t="e">
        <f>IF(OR($B1421="",M$3&lt;$D1421+Настройки!$B$7),0,MAX(0,$E1421-MAX(0,SUMIFS(Тех_Движение!$G$2:$G$5111,Тех_Движение!$D$2:$D$5111,$C1421,Тех_Движение!$B$2:$B$5111,"&lt;="&amp;M$3)-$F1421)))</f>
        <v>#VALUE!</v>
      </c>
      <c r="N1421" s="21" t="e">
        <f>IF(OR($B1421="",N$3&lt;$D1421+Настройки!$B$7),0,MAX(0,$E1421-MAX(0,SUMIFS(Тех_Движение!$G$2:$G$5111,Тех_Движение!$D$2:$D$5111,$C1421,Тех_Движение!$B$2:$B$5111,"&lt;="&amp;N$3)-$F1421)))</f>
        <v>#VALUE!</v>
      </c>
      <c r="O1421" s="21" t="e">
        <f>IF(OR($B1421="",O$3&lt;$D1421+Настройки!$B$7),0,MAX(0,$E1421-MAX(0,SUMIFS(Тех_Движение!$G$2:$G$5111,Тех_Движение!$D$2:$D$5111,$C1421,Тех_Движение!$B$2:$B$5111,"&lt;="&amp;O$3)-$F1421)))</f>
        <v>#VALUE!</v>
      </c>
      <c r="P1421" s="21" t="e">
        <f>IF(OR($B1421="",P$3&lt;$D1421+Настройки!$B$7),0,MAX(0,$E1421-MAX(0,SUMIFS(Тех_Движение!$G$2:$G$5111,Тех_Движение!$D$2:$D$5111,$C1421,Тех_Движение!$B$2:$B$5111,"&lt;="&amp;P$3)-$F1421)))</f>
        <v>#VALUE!</v>
      </c>
      <c r="Q1421" s="21" t="e">
        <f>IF(OR($B1421="",Q$3&lt;$D1421+Настройки!$B$7),0,MAX(0,$E1421-MAX(0,SUMIFS(Тех_Движение!$G$2:$G$5111,Тех_Движение!$D$2:$D$5111,$C1421,Тех_Движение!$B$2:$B$5111,"&lt;="&amp;Q$3)-$F1421)))</f>
        <v>#VALUE!</v>
      </c>
      <c r="R1421" s="21" t="str">
        <f t="shared" si="67"/>
        <v/>
      </c>
      <c r="S1421" s="23" t="str">
        <f>IF($B1421="","",VLOOKUP($C1421,Настройки!$A$11:$L$17,9,FALSE))</f>
        <v/>
      </c>
      <c r="T1421" s="23" t="str">
        <f t="shared" si="68"/>
        <v/>
      </c>
    </row>
    <row r="1422" spans="1:20" x14ac:dyDescent="0.3">
      <c r="A1422" s="20">
        <f>Тех_Движение!$A$1419</f>
        <v>1418</v>
      </c>
      <c r="B1422" s="20" t="str">
        <f>IF(Тех_Движение!$F$1419&gt;0,Тех_Движение!$I$1419,"")</f>
        <v/>
      </c>
      <c r="C1422" s="20" t="str">
        <f>IF($B1422="","",Тех_Движение!$D$1419)</f>
        <v/>
      </c>
      <c r="D1422" s="9" t="str">
        <f>IF($B1422="","",Тех_Движение!$B$1419)</f>
        <v/>
      </c>
      <c r="E1422" s="21" t="str">
        <f>IF($B1422="","",Тех_Движение!$F$1419)</f>
        <v/>
      </c>
      <c r="F1422" s="21" t="str">
        <f>IF($B1422="","",SUMIFS($E$5:$E1421,$C$5:$C1421,$C1422))</f>
        <v/>
      </c>
      <c r="G1422" s="21" t="str">
        <f>IF($B1422="","",MAX(0,$E1422-MAX(0,SUMIFS(Тех_Движение!$G$2:$G$5111,Тех_Движение!$D$2:$D$5111,$C1422,Тех_Движение!$B$2:$B$5111,"&lt;="&amp;Настройки!$B$5-1)-$F1422)))</f>
        <v/>
      </c>
      <c r="H1422" s="21" t="str">
        <f>IF($B1422="","",IF(AND($D1422&gt;=Настройки!$B$5,$D1422&lt;=Настройки!$B$6),$E1422,0))</f>
        <v/>
      </c>
      <c r="I1422" s="21" t="str">
        <f t="shared" si="66"/>
        <v/>
      </c>
      <c r="J1422" s="21" t="str">
        <f>IF($B1422="","",MAX(0,$E1422-MAX(0,SUMIFS(Тех_Движение!$G$2:$G$5111,Тех_Движение!$D$2:$D$5111,$C1422,Тех_Движение!$B$2:$B$5111,"&lt;="&amp;Настройки!$B$6)-$F1422)))</f>
        <v/>
      </c>
      <c r="K1422" s="21" t="e">
        <f>IF(OR($B1422="",K$3&lt;$D1422+Настройки!$B$7),0,MAX(0,$E1422-MAX(0,SUMIFS(Тех_Движение!$G$2:$G$5111,Тех_Движение!$D$2:$D$5111,$C1422,Тех_Движение!$B$2:$B$5111,"&lt;="&amp;K$3)-$F1422)))</f>
        <v>#VALUE!</v>
      </c>
      <c r="L1422" s="21" t="e">
        <f>IF(OR($B1422="",L$3&lt;$D1422+Настройки!$B$7),0,MAX(0,$E1422-MAX(0,SUMIFS(Тех_Движение!$G$2:$G$5111,Тех_Движение!$D$2:$D$5111,$C1422,Тех_Движение!$B$2:$B$5111,"&lt;="&amp;L$3)-$F1422)))</f>
        <v>#VALUE!</v>
      </c>
      <c r="M1422" s="21" t="e">
        <f>IF(OR($B1422="",M$3&lt;$D1422+Настройки!$B$7),0,MAX(0,$E1422-MAX(0,SUMIFS(Тех_Движение!$G$2:$G$5111,Тех_Движение!$D$2:$D$5111,$C1422,Тех_Движение!$B$2:$B$5111,"&lt;="&amp;M$3)-$F1422)))</f>
        <v>#VALUE!</v>
      </c>
      <c r="N1422" s="21" t="e">
        <f>IF(OR($B1422="",N$3&lt;$D1422+Настройки!$B$7),0,MAX(0,$E1422-MAX(0,SUMIFS(Тех_Движение!$G$2:$G$5111,Тех_Движение!$D$2:$D$5111,$C1422,Тех_Движение!$B$2:$B$5111,"&lt;="&amp;N$3)-$F1422)))</f>
        <v>#VALUE!</v>
      </c>
      <c r="O1422" s="21" t="e">
        <f>IF(OR($B1422="",O$3&lt;$D1422+Настройки!$B$7),0,MAX(0,$E1422-MAX(0,SUMIFS(Тех_Движение!$G$2:$G$5111,Тех_Движение!$D$2:$D$5111,$C1422,Тех_Движение!$B$2:$B$5111,"&lt;="&amp;O$3)-$F1422)))</f>
        <v>#VALUE!</v>
      </c>
      <c r="P1422" s="21" t="e">
        <f>IF(OR($B1422="",P$3&lt;$D1422+Настройки!$B$7),0,MAX(0,$E1422-MAX(0,SUMIFS(Тех_Движение!$G$2:$G$5111,Тех_Движение!$D$2:$D$5111,$C1422,Тех_Движение!$B$2:$B$5111,"&lt;="&amp;P$3)-$F1422)))</f>
        <v>#VALUE!</v>
      </c>
      <c r="Q1422" s="21" t="e">
        <f>IF(OR($B1422="",Q$3&lt;$D1422+Настройки!$B$7),0,MAX(0,$E1422-MAX(0,SUMIFS(Тех_Движение!$G$2:$G$5111,Тех_Движение!$D$2:$D$5111,$C1422,Тех_Движение!$B$2:$B$5111,"&lt;="&amp;Q$3)-$F1422)))</f>
        <v>#VALUE!</v>
      </c>
      <c r="R1422" s="21" t="str">
        <f t="shared" si="67"/>
        <v/>
      </c>
      <c r="S1422" s="23" t="str">
        <f>IF($B1422="","",VLOOKUP($C1422,Настройки!$A$11:$L$17,9,FALSE))</f>
        <v/>
      </c>
      <c r="T1422" s="23" t="str">
        <f t="shared" si="68"/>
        <v/>
      </c>
    </row>
    <row r="1423" spans="1:20" x14ac:dyDescent="0.3">
      <c r="A1423" s="20">
        <f>Тех_Движение!$A$1420</f>
        <v>1419</v>
      </c>
      <c r="B1423" s="20" t="str">
        <f>IF(Тех_Движение!$F$1420&gt;0,Тех_Движение!$I$1420,"")</f>
        <v/>
      </c>
      <c r="C1423" s="20" t="str">
        <f>IF($B1423="","",Тех_Движение!$D$1420)</f>
        <v/>
      </c>
      <c r="D1423" s="9" t="str">
        <f>IF($B1423="","",Тех_Движение!$B$1420)</f>
        <v/>
      </c>
      <c r="E1423" s="21" t="str">
        <f>IF($B1423="","",Тех_Движение!$F$1420)</f>
        <v/>
      </c>
      <c r="F1423" s="21" t="str">
        <f>IF($B1423="","",SUMIFS($E$5:$E1422,$C$5:$C1422,$C1423))</f>
        <v/>
      </c>
      <c r="G1423" s="21" t="str">
        <f>IF($B1423="","",MAX(0,$E1423-MAX(0,SUMIFS(Тех_Движение!$G$2:$G$5111,Тех_Движение!$D$2:$D$5111,$C1423,Тех_Движение!$B$2:$B$5111,"&lt;="&amp;Настройки!$B$5-1)-$F1423)))</f>
        <v/>
      </c>
      <c r="H1423" s="21" t="str">
        <f>IF($B1423="","",IF(AND($D1423&gt;=Настройки!$B$5,$D1423&lt;=Настройки!$B$6),$E1423,0))</f>
        <v/>
      </c>
      <c r="I1423" s="21" t="str">
        <f t="shared" si="66"/>
        <v/>
      </c>
      <c r="J1423" s="21" t="str">
        <f>IF($B1423="","",MAX(0,$E1423-MAX(0,SUMIFS(Тех_Движение!$G$2:$G$5111,Тех_Движение!$D$2:$D$5111,$C1423,Тех_Движение!$B$2:$B$5111,"&lt;="&amp;Настройки!$B$6)-$F1423)))</f>
        <v/>
      </c>
      <c r="K1423" s="21" t="e">
        <f>IF(OR($B1423="",K$3&lt;$D1423+Настройки!$B$7),0,MAX(0,$E1423-MAX(0,SUMIFS(Тех_Движение!$G$2:$G$5111,Тех_Движение!$D$2:$D$5111,$C1423,Тех_Движение!$B$2:$B$5111,"&lt;="&amp;K$3)-$F1423)))</f>
        <v>#VALUE!</v>
      </c>
      <c r="L1423" s="21" t="e">
        <f>IF(OR($B1423="",L$3&lt;$D1423+Настройки!$B$7),0,MAX(0,$E1423-MAX(0,SUMIFS(Тех_Движение!$G$2:$G$5111,Тех_Движение!$D$2:$D$5111,$C1423,Тех_Движение!$B$2:$B$5111,"&lt;="&amp;L$3)-$F1423)))</f>
        <v>#VALUE!</v>
      </c>
      <c r="M1423" s="21" t="e">
        <f>IF(OR($B1423="",M$3&lt;$D1423+Настройки!$B$7),0,MAX(0,$E1423-MAX(0,SUMIFS(Тех_Движение!$G$2:$G$5111,Тех_Движение!$D$2:$D$5111,$C1423,Тех_Движение!$B$2:$B$5111,"&lt;="&amp;M$3)-$F1423)))</f>
        <v>#VALUE!</v>
      </c>
      <c r="N1423" s="21" t="e">
        <f>IF(OR($B1423="",N$3&lt;$D1423+Настройки!$B$7),0,MAX(0,$E1423-MAX(0,SUMIFS(Тех_Движение!$G$2:$G$5111,Тех_Движение!$D$2:$D$5111,$C1423,Тех_Движение!$B$2:$B$5111,"&lt;="&amp;N$3)-$F1423)))</f>
        <v>#VALUE!</v>
      </c>
      <c r="O1423" s="21" t="e">
        <f>IF(OR($B1423="",O$3&lt;$D1423+Настройки!$B$7),0,MAX(0,$E1423-MAX(0,SUMIFS(Тех_Движение!$G$2:$G$5111,Тех_Движение!$D$2:$D$5111,$C1423,Тех_Движение!$B$2:$B$5111,"&lt;="&amp;O$3)-$F1423)))</f>
        <v>#VALUE!</v>
      </c>
      <c r="P1423" s="21" t="e">
        <f>IF(OR($B1423="",P$3&lt;$D1423+Настройки!$B$7),0,MAX(0,$E1423-MAX(0,SUMIFS(Тех_Движение!$G$2:$G$5111,Тех_Движение!$D$2:$D$5111,$C1423,Тех_Движение!$B$2:$B$5111,"&lt;="&amp;P$3)-$F1423)))</f>
        <v>#VALUE!</v>
      </c>
      <c r="Q1423" s="21" t="e">
        <f>IF(OR($B1423="",Q$3&lt;$D1423+Настройки!$B$7),0,MAX(0,$E1423-MAX(0,SUMIFS(Тех_Движение!$G$2:$G$5111,Тех_Движение!$D$2:$D$5111,$C1423,Тех_Движение!$B$2:$B$5111,"&lt;="&amp;Q$3)-$F1423)))</f>
        <v>#VALUE!</v>
      </c>
      <c r="R1423" s="21" t="str">
        <f t="shared" si="67"/>
        <v/>
      </c>
      <c r="S1423" s="23" t="str">
        <f>IF($B1423="","",VLOOKUP($C1423,Настройки!$A$11:$L$17,9,FALSE))</f>
        <v/>
      </c>
      <c r="T1423" s="23" t="str">
        <f t="shared" si="68"/>
        <v/>
      </c>
    </row>
    <row r="1424" spans="1:20" x14ac:dyDescent="0.3">
      <c r="A1424" s="20">
        <f>Тех_Движение!$A$1421</f>
        <v>1420</v>
      </c>
      <c r="B1424" s="20" t="str">
        <f>IF(Тех_Движение!$F$1421&gt;0,Тех_Движение!$I$1421,"")</f>
        <v/>
      </c>
      <c r="C1424" s="20" t="str">
        <f>IF($B1424="","",Тех_Движение!$D$1421)</f>
        <v/>
      </c>
      <c r="D1424" s="9" t="str">
        <f>IF($B1424="","",Тех_Движение!$B$1421)</f>
        <v/>
      </c>
      <c r="E1424" s="21" t="str">
        <f>IF($B1424="","",Тех_Движение!$F$1421)</f>
        <v/>
      </c>
      <c r="F1424" s="21" t="str">
        <f>IF($B1424="","",SUMIFS($E$5:$E1423,$C$5:$C1423,$C1424))</f>
        <v/>
      </c>
      <c r="G1424" s="21" t="str">
        <f>IF($B1424="","",MAX(0,$E1424-MAX(0,SUMIFS(Тех_Движение!$G$2:$G$5111,Тех_Движение!$D$2:$D$5111,$C1424,Тех_Движение!$B$2:$B$5111,"&lt;="&amp;Настройки!$B$5-1)-$F1424)))</f>
        <v/>
      </c>
      <c r="H1424" s="21" t="str">
        <f>IF($B1424="","",IF(AND($D1424&gt;=Настройки!$B$5,$D1424&lt;=Настройки!$B$6),$E1424,0))</f>
        <v/>
      </c>
      <c r="I1424" s="21" t="str">
        <f t="shared" si="66"/>
        <v/>
      </c>
      <c r="J1424" s="21" t="str">
        <f>IF($B1424="","",MAX(0,$E1424-MAX(0,SUMIFS(Тех_Движение!$G$2:$G$5111,Тех_Движение!$D$2:$D$5111,$C1424,Тех_Движение!$B$2:$B$5111,"&lt;="&amp;Настройки!$B$6)-$F1424)))</f>
        <v/>
      </c>
      <c r="K1424" s="21" t="e">
        <f>IF(OR($B1424="",K$3&lt;$D1424+Настройки!$B$7),0,MAX(0,$E1424-MAX(0,SUMIFS(Тех_Движение!$G$2:$G$5111,Тех_Движение!$D$2:$D$5111,$C1424,Тех_Движение!$B$2:$B$5111,"&lt;="&amp;K$3)-$F1424)))</f>
        <v>#VALUE!</v>
      </c>
      <c r="L1424" s="21" t="e">
        <f>IF(OR($B1424="",L$3&lt;$D1424+Настройки!$B$7),0,MAX(0,$E1424-MAX(0,SUMIFS(Тех_Движение!$G$2:$G$5111,Тех_Движение!$D$2:$D$5111,$C1424,Тех_Движение!$B$2:$B$5111,"&lt;="&amp;L$3)-$F1424)))</f>
        <v>#VALUE!</v>
      </c>
      <c r="M1424" s="21" t="e">
        <f>IF(OR($B1424="",M$3&lt;$D1424+Настройки!$B$7),0,MAX(0,$E1424-MAX(0,SUMIFS(Тех_Движение!$G$2:$G$5111,Тех_Движение!$D$2:$D$5111,$C1424,Тех_Движение!$B$2:$B$5111,"&lt;="&amp;M$3)-$F1424)))</f>
        <v>#VALUE!</v>
      </c>
      <c r="N1424" s="21" t="e">
        <f>IF(OR($B1424="",N$3&lt;$D1424+Настройки!$B$7),0,MAX(0,$E1424-MAX(0,SUMIFS(Тех_Движение!$G$2:$G$5111,Тех_Движение!$D$2:$D$5111,$C1424,Тех_Движение!$B$2:$B$5111,"&lt;="&amp;N$3)-$F1424)))</f>
        <v>#VALUE!</v>
      </c>
      <c r="O1424" s="21" t="e">
        <f>IF(OR($B1424="",O$3&lt;$D1424+Настройки!$B$7),0,MAX(0,$E1424-MAX(0,SUMIFS(Тех_Движение!$G$2:$G$5111,Тех_Движение!$D$2:$D$5111,$C1424,Тех_Движение!$B$2:$B$5111,"&lt;="&amp;O$3)-$F1424)))</f>
        <v>#VALUE!</v>
      </c>
      <c r="P1424" s="21" t="e">
        <f>IF(OR($B1424="",P$3&lt;$D1424+Настройки!$B$7),0,MAX(0,$E1424-MAX(0,SUMIFS(Тех_Движение!$G$2:$G$5111,Тех_Движение!$D$2:$D$5111,$C1424,Тех_Движение!$B$2:$B$5111,"&lt;="&amp;P$3)-$F1424)))</f>
        <v>#VALUE!</v>
      </c>
      <c r="Q1424" s="21" t="e">
        <f>IF(OR($B1424="",Q$3&lt;$D1424+Настройки!$B$7),0,MAX(0,$E1424-MAX(0,SUMIFS(Тех_Движение!$G$2:$G$5111,Тех_Движение!$D$2:$D$5111,$C1424,Тех_Движение!$B$2:$B$5111,"&lt;="&amp;Q$3)-$F1424)))</f>
        <v>#VALUE!</v>
      </c>
      <c r="R1424" s="21" t="str">
        <f t="shared" si="67"/>
        <v/>
      </c>
      <c r="S1424" s="23" t="str">
        <f>IF($B1424="","",VLOOKUP($C1424,Настройки!$A$11:$L$17,9,FALSE))</f>
        <v/>
      </c>
      <c r="T1424" s="23" t="str">
        <f t="shared" si="68"/>
        <v/>
      </c>
    </row>
    <row r="1425" spans="1:20" x14ac:dyDescent="0.3">
      <c r="A1425" s="20">
        <f>Тех_Движение!$A$1422</f>
        <v>1421</v>
      </c>
      <c r="B1425" s="20" t="str">
        <f>IF(Тех_Движение!$F$1422&gt;0,Тех_Движение!$I$1422,"")</f>
        <v/>
      </c>
      <c r="C1425" s="20" t="str">
        <f>IF($B1425="","",Тех_Движение!$D$1422)</f>
        <v/>
      </c>
      <c r="D1425" s="9" t="str">
        <f>IF($B1425="","",Тех_Движение!$B$1422)</f>
        <v/>
      </c>
      <c r="E1425" s="21" t="str">
        <f>IF($B1425="","",Тех_Движение!$F$1422)</f>
        <v/>
      </c>
      <c r="F1425" s="21" t="str">
        <f>IF($B1425="","",SUMIFS($E$5:$E1424,$C$5:$C1424,$C1425))</f>
        <v/>
      </c>
      <c r="G1425" s="21" t="str">
        <f>IF($B1425="","",MAX(0,$E1425-MAX(0,SUMIFS(Тех_Движение!$G$2:$G$5111,Тех_Движение!$D$2:$D$5111,$C1425,Тех_Движение!$B$2:$B$5111,"&lt;="&amp;Настройки!$B$5-1)-$F1425)))</f>
        <v/>
      </c>
      <c r="H1425" s="21" t="str">
        <f>IF($B1425="","",IF(AND($D1425&gt;=Настройки!$B$5,$D1425&lt;=Настройки!$B$6),$E1425,0))</f>
        <v/>
      </c>
      <c r="I1425" s="21" t="str">
        <f t="shared" si="66"/>
        <v/>
      </c>
      <c r="J1425" s="21" t="str">
        <f>IF($B1425="","",MAX(0,$E1425-MAX(0,SUMIFS(Тех_Движение!$G$2:$G$5111,Тех_Движение!$D$2:$D$5111,$C1425,Тех_Движение!$B$2:$B$5111,"&lt;="&amp;Настройки!$B$6)-$F1425)))</f>
        <v/>
      </c>
      <c r="K1425" s="21" t="e">
        <f>IF(OR($B1425="",K$3&lt;$D1425+Настройки!$B$7),0,MAX(0,$E1425-MAX(0,SUMIFS(Тех_Движение!$G$2:$G$5111,Тех_Движение!$D$2:$D$5111,$C1425,Тех_Движение!$B$2:$B$5111,"&lt;="&amp;K$3)-$F1425)))</f>
        <v>#VALUE!</v>
      </c>
      <c r="L1425" s="21" t="e">
        <f>IF(OR($B1425="",L$3&lt;$D1425+Настройки!$B$7),0,MAX(0,$E1425-MAX(0,SUMIFS(Тех_Движение!$G$2:$G$5111,Тех_Движение!$D$2:$D$5111,$C1425,Тех_Движение!$B$2:$B$5111,"&lt;="&amp;L$3)-$F1425)))</f>
        <v>#VALUE!</v>
      </c>
      <c r="M1425" s="21" t="e">
        <f>IF(OR($B1425="",M$3&lt;$D1425+Настройки!$B$7),0,MAX(0,$E1425-MAX(0,SUMIFS(Тех_Движение!$G$2:$G$5111,Тех_Движение!$D$2:$D$5111,$C1425,Тех_Движение!$B$2:$B$5111,"&lt;="&amp;M$3)-$F1425)))</f>
        <v>#VALUE!</v>
      </c>
      <c r="N1425" s="21" t="e">
        <f>IF(OR($B1425="",N$3&lt;$D1425+Настройки!$B$7),0,MAX(0,$E1425-MAX(0,SUMIFS(Тех_Движение!$G$2:$G$5111,Тех_Движение!$D$2:$D$5111,$C1425,Тех_Движение!$B$2:$B$5111,"&lt;="&amp;N$3)-$F1425)))</f>
        <v>#VALUE!</v>
      </c>
      <c r="O1425" s="21" t="e">
        <f>IF(OR($B1425="",O$3&lt;$D1425+Настройки!$B$7),0,MAX(0,$E1425-MAX(0,SUMIFS(Тех_Движение!$G$2:$G$5111,Тех_Движение!$D$2:$D$5111,$C1425,Тех_Движение!$B$2:$B$5111,"&lt;="&amp;O$3)-$F1425)))</f>
        <v>#VALUE!</v>
      </c>
      <c r="P1425" s="21" t="e">
        <f>IF(OR($B1425="",P$3&lt;$D1425+Настройки!$B$7),0,MAX(0,$E1425-MAX(0,SUMIFS(Тех_Движение!$G$2:$G$5111,Тех_Движение!$D$2:$D$5111,$C1425,Тех_Движение!$B$2:$B$5111,"&lt;="&amp;P$3)-$F1425)))</f>
        <v>#VALUE!</v>
      </c>
      <c r="Q1425" s="21" t="e">
        <f>IF(OR($B1425="",Q$3&lt;$D1425+Настройки!$B$7),0,MAX(0,$E1425-MAX(0,SUMIFS(Тех_Движение!$G$2:$G$5111,Тех_Движение!$D$2:$D$5111,$C1425,Тех_Движение!$B$2:$B$5111,"&lt;="&amp;Q$3)-$F1425)))</f>
        <v>#VALUE!</v>
      </c>
      <c r="R1425" s="21" t="str">
        <f t="shared" si="67"/>
        <v/>
      </c>
      <c r="S1425" s="23" t="str">
        <f>IF($B1425="","",VLOOKUP($C1425,Настройки!$A$11:$L$17,9,FALSE))</f>
        <v/>
      </c>
      <c r="T1425" s="23" t="str">
        <f t="shared" si="68"/>
        <v/>
      </c>
    </row>
    <row r="1426" spans="1:20" x14ac:dyDescent="0.3">
      <c r="A1426" s="20">
        <f>Тех_Движение!$A$1423</f>
        <v>1422</v>
      </c>
      <c r="B1426" s="20" t="str">
        <f>IF(Тех_Движение!$F$1423&gt;0,Тех_Движение!$I$1423,"")</f>
        <v/>
      </c>
      <c r="C1426" s="20" t="str">
        <f>IF($B1426="","",Тех_Движение!$D$1423)</f>
        <v/>
      </c>
      <c r="D1426" s="9" t="str">
        <f>IF($B1426="","",Тех_Движение!$B$1423)</f>
        <v/>
      </c>
      <c r="E1426" s="21" t="str">
        <f>IF($B1426="","",Тех_Движение!$F$1423)</f>
        <v/>
      </c>
      <c r="F1426" s="21" t="str">
        <f>IF($B1426="","",SUMIFS($E$5:$E1425,$C$5:$C1425,$C1426))</f>
        <v/>
      </c>
      <c r="G1426" s="21" t="str">
        <f>IF($B1426="","",MAX(0,$E1426-MAX(0,SUMIFS(Тех_Движение!$G$2:$G$5111,Тех_Движение!$D$2:$D$5111,$C1426,Тех_Движение!$B$2:$B$5111,"&lt;="&amp;Настройки!$B$5-1)-$F1426)))</f>
        <v/>
      </c>
      <c r="H1426" s="21" t="str">
        <f>IF($B1426="","",IF(AND($D1426&gt;=Настройки!$B$5,$D1426&lt;=Настройки!$B$6),$E1426,0))</f>
        <v/>
      </c>
      <c r="I1426" s="21" t="str">
        <f t="shared" si="66"/>
        <v/>
      </c>
      <c r="J1426" s="21" t="str">
        <f>IF($B1426="","",MAX(0,$E1426-MAX(0,SUMIFS(Тех_Движение!$G$2:$G$5111,Тех_Движение!$D$2:$D$5111,$C1426,Тех_Движение!$B$2:$B$5111,"&lt;="&amp;Настройки!$B$6)-$F1426)))</f>
        <v/>
      </c>
      <c r="K1426" s="21" t="e">
        <f>IF(OR($B1426="",K$3&lt;$D1426+Настройки!$B$7),0,MAX(0,$E1426-MAX(0,SUMIFS(Тех_Движение!$G$2:$G$5111,Тех_Движение!$D$2:$D$5111,$C1426,Тех_Движение!$B$2:$B$5111,"&lt;="&amp;K$3)-$F1426)))</f>
        <v>#VALUE!</v>
      </c>
      <c r="L1426" s="21" t="e">
        <f>IF(OR($B1426="",L$3&lt;$D1426+Настройки!$B$7),0,MAX(0,$E1426-MAX(0,SUMIFS(Тех_Движение!$G$2:$G$5111,Тех_Движение!$D$2:$D$5111,$C1426,Тех_Движение!$B$2:$B$5111,"&lt;="&amp;L$3)-$F1426)))</f>
        <v>#VALUE!</v>
      </c>
      <c r="M1426" s="21" t="e">
        <f>IF(OR($B1426="",M$3&lt;$D1426+Настройки!$B$7),0,MAX(0,$E1426-MAX(0,SUMIFS(Тех_Движение!$G$2:$G$5111,Тех_Движение!$D$2:$D$5111,$C1426,Тех_Движение!$B$2:$B$5111,"&lt;="&amp;M$3)-$F1426)))</f>
        <v>#VALUE!</v>
      </c>
      <c r="N1426" s="21" t="e">
        <f>IF(OR($B1426="",N$3&lt;$D1426+Настройки!$B$7),0,MAX(0,$E1426-MAX(0,SUMIFS(Тех_Движение!$G$2:$G$5111,Тех_Движение!$D$2:$D$5111,$C1426,Тех_Движение!$B$2:$B$5111,"&lt;="&amp;N$3)-$F1426)))</f>
        <v>#VALUE!</v>
      </c>
      <c r="O1426" s="21" t="e">
        <f>IF(OR($B1426="",O$3&lt;$D1426+Настройки!$B$7),0,MAX(0,$E1426-MAX(0,SUMIFS(Тех_Движение!$G$2:$G$5111,Тех_Движение!$D$2:$D$5111,$C1426,Тех_Движение!$B$2:$B$5111,"&lt;="&amp;O$3)-$F1426)))</f>
        <v>#VALUE!</v>
      </c>
      <c r="P1426" s="21" t="e">
        <f>IF(OR($B1426="",P$3&lt;$D1426+Настройки!$B$7),0,MAX(0,$E1426-MAX(0,SUMIFS(Тех_Движение!$G$2:$G$5111,Тех_Движение!$D$2:$D$5111,$C1426,Тех_Движение!$B$2:$B$5111,"&lt;="&amp;P$3)-$F1426)))</f>
        <v>#VALUE!</v>
      </c>
      <c r="Q1426" s="21" t="e">
        <f>IF(OR($B1426="",Q$3&lt;$D1426+Настройки!$B$7),0,MAX(0,$E1426-MAX(0,SUMIFS(Тех_Движение!$G$2:$G$5111,Тех_Движение!$D$2:$D$5111,$C1426,Тех_Движение!$B$2:$B$5111,"&lt;="&amp;Q$3)-$F1426)))</f>
        <v>#VALUE!</v>
      </c>
      <c r="R1426" s="21" t="str">
        <f t="shared" si="67"/>
        <v/>
      </c>
      <c r="S1426" s="23" t="str">
        <f>IF($B1426="","",VLOOKUP($C1426,Настройки!$A$11:$L$17,9,FALSE))</f>
        <v/>
      </c>
      <c r="T1426" s="23" t="str">
        <f t="shared" si="68"/>
        <v/>
      </c>
    </row>
    <row r="1427" spans="1:20" x14ac:dyDescent="0.3">
      <c r="A1427" s="20">
        <f>Тех_Движение!$A$1424</f>
        <v>1423</v>
      </c>
      <c r="B1427" s="20" t="str">
        <f>IF(Тех_Движение!$F$1424&gt;0,Тех_Движение!$I$1424,"")</f>
        <v/>
      </c>
      <c r="C1427" s="20" t="str">
        <f>IF($B1427="","",Тех_Движение!$D$1424)</f>
        <v/>
      </c>
      <c r="D1427" s="9" t="str">
        <f>IF($B1427="","",Тех_Движение!$B$1424)</f>
        <v/>
      </c>
      <c r="E1427" s="21" t="str">
        <f>IF($B1427="","",Тех_Движение!$F$1424)</f>
        <v/>
      </c>
      <c r="F1427" s="21" t="str">
        <f>IF($B1427="","",SUMIFS($E$5:$E1426,$C$5:$C1426,$C1427))</f>
        <v/>
      </c>
      <c r="G1427" s="21" t="str">
        <f>IF($B1427="","",MAX(0,$E1427-MAX(0,SUMIFS(Тех_Движение!$G$2:$G$5111,Тех_Движение!$D$2:$D$5111,$C1427,Тех_Движение!$B$2:$B$5111,"&lt;="&amp;Настройки!$B$5-1)-$F1427)))</f>
        <v/>
      </c>
      <c r="H1427" s="21" t="str">
        <f>IF($B1427="","",IF(AND($D1427&gt;=Настройки!$B$5,$D1427&lt;=Настройки!$B$6),$E1427,0))</f>
        <v/>
      </c>
      <c r="I1427" s="21" t="str">
        <f t="shared" si="66"/>
        <v/>
      </c>
      <c r="J1427" s="21" t="str">
        <f>IF($B1427="","",MAX(0,$E1427-MAX(0,SUMIFS(Тех_Движение!$G$2:$G$5111,Тех_Движение!$D$2:$D$5111,$C1427,Тех_Движение!$B$2:$B$5111,"&lt;="&amp;Настройки!$B$6)-$F1427)))</f>
        <v/>
      </c>
      <c r="K1427" s="21" t="e">
        <f>IF(OR($B1427="",K$3&lt;$D1427+Настройки!$B$7),0,MAX(0,$E1427-MAX(0,SUMIFS(Тех_Движение!$G$2:$G$5111,Тех_Движение!$D$2:$D$5111,$C1427,Тех_Движение!$B$2:$B$5111,"&lt;="&amp;K$3)-$F1427)))</f>
        <v>#VALUE!</v>
      </c>
      <c r="L1427" s="21" t="e">
        <f>IF(OR($B1427="",L$3&lt;$D1427+Настройки!$B$7),0,MAX(0,$E1427-MAX(0,SUMIFS(Тех_Движение!$G$2:$G$5111,Тех_Движение!$D$2:$D$5111,$C1427,Тех_Движение!$B$2:$B$5111,"&lt;="&amp;L$3)-$F1427)))</f>
        <v>#VALUE!</v>
      </c>
      <c r="M1427" s="21" t="e">
        <f>IF(OR($B1427="",M$3&lt;$D1427+Настройки!$B$7),0,MAX(0,$E1427-MAX(0,SUMIFS(Тех_Движение!$G$2:$G$5111,Тех_Движение!$D$2:$D$5111,$C1427,Тех_Движение!$B$2:$B$5111,"&lt;="&amp;M$3)-$F1427)))</f>
        <v>#VALUE!</v>
      </c>
      <c r="N1427" s="21" t="e">
        <f>IF(OR($B1427="",N$3&lt;$D1427+Настройки!$B$7),0,MAX(0,$E1427-MAX(0,SUMIFS(Тех_Движение!$G$2:$G$5111,Тех_Движение!$D$2:$D$5111,$C1427,Тех_Движение!$B$2:$B$5111,"&lt;="&amp;N$3)-$F1427)))</f>
        <v>#VALUE!</v>
      </c>
      <c r="O1427" s="21" t="e">
        <f>IF(OR($B1427="",O$3&lt;$D1427+Настройки!$B$7),0,MAX(0,$E1427-MAX(0,SUMIFS(Тех_Движение!$G$2:$G$5111,Тех_Движение!$D$2:$D$5111,$C1427,Тех_Движение!$B$2:$B$5111,"&lt;="&amp;O$3)-$F1427)))</f>
        <v>#VALUE!</v>
      </c>
      <c r="P1427" s="21" t="e">
        <f>IF(OR($B1427="",P$3&lt;$D1427+Настройки!$B$7),0,MAX(0,$E1427-MAX(0,SUMIFS(Тех_Движение!$G$2:$G$5111,Тех_Движение!$D$2:$D$5111,$C1427,Тех_Движение!$B$2:$B$5111,"&lt;="&amp;P$3)-$F1427)))</f>
        <v>#VALUE!</v>
      </c>
      <c r="Q1427" s="21" t="e">
        <f>IF(OR($B1427="",Q$3&lt;$D1427+Настройки!$B$7),0,MAX(0,$E1427-MAX(0,SUMIFS(Тех_Движение!$G$2:$G$5111,Тех_Движение!$D$2:$D$5111,$C1427,Тех_Движение!$B$2:$B$5111,"&lt;="&amp;Q$3)-$F1427)))</f>
        <v>#VALUE!</v>
      </c>
      <c r="R1427" s="21" t="str">
        <f t="shared" si="67"/>
        <v/>
      </c>
      <c r="S1427" s="23" t="str">
        <f>IF($B1427="","",VLOOKUP($C1427,Настройки!$A$11:$L$17,9,FALSE))</f>
        <v/>
      </c>
      <c r="T1427" s="23" t="str">
        <f t="shared" si="68"/>
        <v/>
      </c>
    </row>
    <row r="1428" spans="1:20" x14ac:dyDescent="0.3">
      <c r="A1428" s="20">
        <f>Тех_Движение!$A$1425</f>
        <v>1424</v>
      </c>
      <c r="B1428" s="20" t="str">
        <f>IF(Тех_Движение!$F$1425&gt;0,Тех_Движение!$I$1425,"")</f>
        <v/>
      </c>
      <c r="C1428" s="20" t="str">
        <f>IF($B1428="","",Тех_Движение!$D$1425)</f>
        <v/>
      </c>
      <c r="D1428" s="9" t="str">
        <f>IF($B1428="","",Тех_Движение!$B$1425)</f>
        <v/>
      </c>
      <c r="E1428" s="21" t="str">
        <f>IF($B1428="","",Тех_Движение!$F$1425)</f>
        <v/>
      </c>
      <c r="F1428" s="21" t="str">
        <f>IF($B1428="","",SUMIFS($E$5:$E1427,$C$5:$C1427,$C1428))</f>
        <v/>
      </c>
      <c r="G1428" s="21" t="str">
        <f>IF($B1428="","",MAX(0,$E1428-MAX(0,SUMIFS(Тех_Движение!$G$2:$G$5111,Тех_Движение!$D$2:$D$5111,$C1428,Тех_Движение!$B$2:$B$5111,"&lt;="&amp;Настройки!$B$5-1)-$F1428)))</f>
        <v/>
      </c>
      <c r="H1428" s="21" t="str">
        <f>IF($B1428="","",IF(AND($D1428&gt;=Настройки!$B$5,$D1428&lt;=Настройки!$B$6),$E1428,0))</f>
        <v/>
      </c>
      <c r="I1428" s="21" t="str">
        <f t="shared" si="66"/>
        <v/>
      </c>
      <c r="J1428" s="21" t="str">
        <f>IF($B1428="","",MAX(0,$E1428-MAX(0,SUMIFS(Тех_Движение!$G$2:$G$5111,Тех_Движение!$D$2:$D$5111,$C1428,Тех_Движение!$B$2:$B$5111,"&lt;="&amp;Настройки!$B$6)-$F1428)))</f>
        <v/>
      </c>
      <c r="K1428" s="21" t="e">
        <f>IF(OR($B1428="",K$3&lt;$D1428+Настройки!$B$7),0,MAX(0,$E1428-MAX(0,SUMIFS(Тех_Движение!$G$2:$G$5111,Тех_Движение!$D$2:$D$5111,$C1428,Тех_Движение!$B$2:$B$5111,"&lt;="&amp;K$3)-$F1428)))</f>
        <v>#VALUE!</v>
      </c>
      <c r="L1428" s="21" t="e">
        <f>IF(OR($B1428="",L$3&lt;$D1428+Настройки!$B$7),0,MAX(0,$E1428-MAX(0,SUMIFS(Тех_Движение!$G$2:$G$5111,Тех_Движение!$D$2:$D$5111,$C1428,Тех_Движение!$B$2:$B$5111,"&lt;="&amp;L$3)-$F1428)))</f>
        <v>#VALUE!</v>
      </c>
      <c r="M1428" s="21" t="e">
        <f>IF(OR($B1428="",M$3&lt;$D1428+Настройки!$B$7),0,MAX(0,$E1428-MAX(0,SUMIFS(Тех_Движение!$G$2:$G$5111,Тех_Движение!$D$2:$D$5111,$C1428,Тех_Движение!$B$2:$B$5111,"&lt;="&amp;M$3)-$F1428)))</f>
        <v>#VALUE!</v>
      </c>
      <c r="N1428" s="21" t="e">
        <f>IF(OR($B1428="",N$3&lt;$D1428+Настройки!$B$7),0,MAX(0,$E1428-MAX(0,SUMIFS(Тех_Движение!$G$2:$G$5111,Тех_Движение!$D$2:$D$5111,$C1428,Тех_Движение!$B$2:$B$5111,"&lt;="&amp;N$3)-$F1428)))</f>
        <v>#VALUE!</v>
      </c>
      <c r="O1428" s="21" t="e">
        <f>IF(OR($B1428="",O$3&lt;$D1428+Настройки!$B$7),0,MAX(0,$E1428-MAX(0,SUMIFS(Тех_Движение!$G$2:$G$5111,Тех_Движение!$D$2:$D$5111,$C1428,Тех_Движение!$B$2:$B$5111,"&lt;="&amp;O$3)-$F1428)))</f>
        <v>#VALUE!</v>
      </c>
      <c r="P1428" s="21" t="e">
        <f>IF(OR($B1428="",P$3&lt;$D1428+Настройки!$B$7),0,MAX(0,$E1428-MAX(0,SUMIFS(Тех_Движение!$G$2:$G$5111,Тех_Движение!$D$2:$D$5111,$C1428,Тех_Движение!$B$2:$B$5111,"&lt;="&amp;P$3)-$F1428)))</f>
        <v>#VALUE!</v>
      </c>
      <c r="Q1428" s="21" t="e">
        <f>IF(OR($B1428="",Q$3&lt;$D1428+Настройки!$B$7),0,MAX(0,$E1428-MAX(0,SUMIFS(Тех_Движение!$G$2:$G$5111,Тех_Движение!$D$2:$D$5111,$C1428,Тех_Движение!$B$2:$B$5111,"&lt;="&amp;Q$3)-$F1428)))</f>
        <v>#VALUE!</v>
      </c>
      <c r="R1428" s="21" t="str">
        <f t="shared" si="67"/>
        <v/>
      </c>
      <c r="S1428" s="23" t="str">
        <f>IF($B1428="","",VLOOKUP($C1428,Настройки!$A$11:$L$17,9,FALSE))</f>
        <v/>
      </c>
      <c r="T1428" s="23" t="str">
        <f t="shared" si="68"/>
        <v/>
      </c>
    </row>
    <row r="1429" spans="1:20" x14ac:dyDescent="0.3">
      <c r="A1429" s="20">
        <f>Тех_Движение!$A$1426</f>
        <v>1425</v>
      </c>
      <c r="B1429" s="20" t="str">
        <f>IF(Тех_Движение!$F$1426&gt;0,Тех_Движение!$I$1426,"")</f>
        <v/>
      </c>
      <c r="C1429" s="20" t="str">
        <f>IF($B1429="","",Тех_Движение!$D$1426)</f>
        <v/>
      </c>
      <c r="D1429" s="9" t="str">
        <f>IF($B1429="","",Тех_Движение!$B$1426)</f>
        <v/>
      </c>
      <c r="E1429" s="21" t="str">
        <f>IF($B1429="","",Тех_Движение!$F$1426)</f>
        <v/>
      </c>
      <c r="F1429" s="21" t="str">
        <f>IF($B1429="","",SUMIFS($E$5:$E1428,$C$5:$C1428,$C1429))</f>
        <v/>
      </c>
      <c r="G1429" s="21" t="str">
        <f>IF($B1429="","",MAX(0,$E1429-MAX(0,SUMIFS(Тех_Движение!$G$2:$G$5111,Тех_Движение!$D$2:$D$5111,$C1429,Тех_Движение!$B$2:$B$5111,"&lt;="&amp;Настройки!$B$5-1)-$F1429)))</f>
        <v/>
      </c>
      <c r="H1429" s="21" t="str">
        <f>IF($B1429="","",IF(AND($D1429&gt;=Настройки!$B$5,$D1429&lt;=Настройки!$B$6),$E1429,0))</f>
        <v/>
      </c>
      <c r="I1429" s="21" t="str">
        <f t="shared" si="66"/>
        <v/>
      </c>
      <c r="J1429" s="21" t="str">
        <f>IF($B1429="","",MAX(0,$E1429-MAX(0,SUMIFS(Тех_Движение!$G$2:$G$5111,Тех_Движение!$D$2:$D$5111,$C1429,Тех_Движение!$B$2:$B$5111,"&lt;="&amp;Настройки!$B$6)-$F1429)))</f>
        <v/>
      </c>
      <c r="K1429" s="21" t="e">
        <f>IF(OR($B1429="",K$3&lt;$D1429+Настройки!$B$7),0,MAX(0,$E1429-MAX(0,SUMIFS(Тех_Движение!$G$2:$G$5111,Тех_Движение!$D$2:$D$5111,$C1429,Тех_Движение!$B$2:$B$5111,"&lt;="&amp;K$3)-$F1429)))</f>
        <v>#VALUE!</v>
      </c>
      <c r="L1429" s="21" t="e">
        <f>IF(OR($B1429="",L$3&lt;$D1429+Настройки!$B$7),0,MAX(0,$E1429-MAX(0,SUMIFS(Тех_Движение!$G$2:$G$5111,Тех_Движение!$D$2:$D$5111,$C1429,Тех_Движение!$B$2:$B$5111,"&lt;="&amp;L$3)-$F1429)))</f>
        <v>#VALUE!</v>
      </c>
      <c r="M1429" s="21" t="e">
        <f>IF(OR($B1429="",M$3&lt;$D1429+Настройки!$B$7),0,MAX(0,$E1429-MAX(0,SUMIFS(Тех_Движение!$G$2:$G$5111,Тех_Движение!$D$2:$D$5111,$C1429,Тех_Движение!$B$2:$B$5111,"&lt;="&amp;M$3)-$F1429)))</f>
        <v>#VALUE!</v>
      </c>
      <c r="N1429" s="21" t="e">
        <f>IF(OR($B1429="",N$3&lt;$D1429+Настройки!$B$7),0,MAX(0,$E1429-MAX(0,SUMIFS(Тех_Движение!$G$2:$G$5111,Тех_Движение!$D$2:$D$5111,$C1429,Тех_Движение!$B$2:$B$5111,"&lt;="&amp;N$3)-$F1429)))</f>
        <v>#VALUE!</v>
      </c>
      <c r="O1429" s="21" t="e">
        <f>IF(OR($B1429="",O$3&lt;$D1429+Настройки!$B$7),0,MAX(0,$E1429-MAX(0,SUMIFS(Тех_Движение!$G$2:$G$5111,Тех_Движение!$D$2:$D$5111,$C1429,Тех_Движение!$B$2:$B$5111,"&lt;="&amp;O$3)-$F1429)))</f>
        <v>#VALUE!</v>
      </c>
      <c r="P1429" s="21" t="e">
        <f>IF(OR($B1429="",P$3&lt;$D1429+Настройки!$B$7),0,MAX(0,$E1429-MAX(0,SUMIFS(Тех_Движение!$G$2:$G$5111,Тех_Движение!$D$2:$D$5111,$C1429,Тех_Движение!$B$2:$B$5111,"&lt;="&amp;P$3)-$F1429)))</f>
        <v>#VALUE!</v>
      </c>
      <c r="Q1429" s="21" t="e">
        <f>IF(OR($B1429="",Q$3&lt;$D1429+Настройки!$B$7),0,MAX(0,$E1429-MAX(0,SUMIFS(Тех_Движение!$G$2:$G$5111,Тех_Движение!$D$2:$D$5111,$C1429,Тех_Движение!$B$2:$B$5111,"&lt;="&amp;Q$3)-$F1429)))</f>
        <v>#VALUE!</v>
      </c>
      <c r="R1429" s="21" t="str">
        <f t="shared" si="67"/>
        <v/>
      </c>
      <c r="S1429" s="23" t="str">
        <f>IF($B1429="","",VLOOKUP($C1429,Настройки!$A$11:$L$17,9,FALSE))</f>
        <v/>
      </c>
      <c r="T1429" s="23" t="str">
        <f t="shared" si="68"/>
        <v/>
      </c>
    </row>
    <row r="1430" spans="1:20" x14ac:dyDescent="0.3">
      <c r="A1430" s="20">
        <f>Тех_Движение!$A$1427</f>
        <v>1426</v>
      </c>
      <c r="B1430" s="20" t="str">
        <f>IF(Тех_Движение!$F$1427&gt;0,Тех_Движение!$I$1427,"")</f>
        <v/>
      </c>
      <c r="C1430" s="20" t="str">
        <f>IF($B1430="","",Тех_Движение!$D$1427)</f>
        <v/>
      </c>
      <c r="D1430" s="9" t="str">
        <f>IF($B1430="","",Тех_Движение!$B$1427)</f>
        <v/>
      </c>
      <c r="E1430" s="21" t="str">
        <f>IF($B1430="","",Тех_Движение!$F$1427)</f>
        <v/>
      </c>
      <c r="F1430" s="21" t="str">
        <f>IF($B1430="","",SUMIFS($E$5:$E1429,$C$5:$C1429,$C1430))</f>
        <v/>
      </c>
      <c r="G1430" s="21" t="str">
        <f>IF($B1430="","",MAX(0,$E1430-MAX(0,SUMIFS(Тех_Движение!$G$2:$G$5111,Тех_Движение!$D$2:$D$5111,$C1430,Тех_Движение!$B$2:$B$5111,"&lt;="&amp;Настройки!$B$5-1)-$F1430)))</f>
        <v/>
      </c>
      <c r="H1430" s="21" t="str">
        <f>IF($B1430="","",IF(AND($D1430&gt;=Настройки!$B$5,$D1430&lt;=Настройки!$B$6),$E1430,0))</f>
        <v/>
      </c>
      <c r="I1430" s="21" t="str">
        <f t="shared" si="66"/>
        <v/>
      </c>
      <c r="J1430" s="21" t="str">
        <f>IF($B1430="","",MAX(0,$E1430-MAX(0,SUMIFS(Тех_Движение!$G$2:$G$5111,Тех_Движение!$D$2:$D$5111,$C1430,Тех_Движение!$B$2:$B$5111,"&lt;="&amp;Настройки!$B$6)-$F1430)))</f>
        <v/>
      </c>
      <c r="K1430" s="21" t="e">
        <f>IF(OR($B1430="",K$3&lt;$D1430+Настройки!$B$7),0,MAX(0,$E1430-MAX(0,SUMIFS(Тех_Движение!$G$2:$G$5111,Тех_Движение!$D$2:$D$5111,$C1430,Тех_Движение!$B$2:$B$5111,"&lt;="&amp;K$3)-$F1430)))</f>
        <v>#VALUE!</v>
      </c>
      <c r="L1430" s="21" t="e">
        <f>IF(OR($B1430="",L$3&lt;$D1430+Настройки!$B$7),0,MAX(0,$E1430-MAX(0,SUMIFS(Тех_Движение!$G$2:$G$5111,Тех_Движение!$D$2:$D$5111,$C1430,Тех_Движение!$B$2:$B$5111,"&lt;="&amp;L$3)-$F1430)))</f>
        <v>#VALUE!</v>
      </c>
      <c r="M1430" s="21" t="e">
        <f>IF(OR($B1430="",M$3&lt;$D1430+Настройки!$B$7),0,MAX(0,$E1430-MAX(0,SUMIFS(Тех_Движение!$G$2:$G$5111,Тех_Движение!$D$2:$D$5111,$C1430,Тех_Движение!$B$2:$B$5111,"&lt;="&amp;M$3)-$F1430)))</f>
        <v>#VALUE!</v>
      </c>
      <c r="N1430" s="21" t="e">
        <f>IF(OR($B1430="",N$3&lt;$D1430+Настройки!$B$7),0,MAX(0,$E1430-MAX(0,SUMIFS(Тех_Движение!$G$2:$G$5111,Тех_Движение!$D$2:$D$5111,$C1430,Тех_Движение!$B$2:$B$5111,"&lt;="&amp;N$3)-$F1430)))</f>
        <v>#VALUE!</v>
      </c>
      <c r="O1430" s="21" t="e">
        <f>IF(OR($B1430="",O$3&lt;$D1430+Настройки!$B$7),0,MAX(0,$E1430-MAX(0,SUMIFS(Тех_Движение!$G$2:$G$5111,Тех_Движение!$D$2:$D$5111,$C1430,Тех_Движение!$B$2:$B$5111,"&lt;="&amp;O$3)-$F1430)))</f>
        <v>#VALUE!</v>
      </c>
      <c r="P1430" s="21" t="e">
        <f>IF(OR($B1430="",P$3&lt;$D1430+Настройки!$B$7),0,MAX(0,$E1430-MAX(0,SUMIFS(Тех_Движение!$G$2:$G$5111,Тех_Движение!$D$2:$D$5111,$C1430,Тех_Движение!$B$2:$B$5111,"&lt;="&amp;P$3)-$F1430)))</f>
        <v>#VALUE!</v>
      </c>
      <c r="Q1430" s="21" t="e">
        <f>IF(OR($B1430="",Q$3&lt;$D1430+Настройки!$B$7),0,MAX(0,$E1430-MAX(0,SUMIFS(Тех_Движение!$G$2:$G$5111,Тех_Движение!$D$2:$D$5111,$C1430,Тех_Движение!$B$2:$B$5111,"&lt;="&amp;Q$3)-$F1430)))</f>
        <v>#VALUE!</v>
      </c>
      <c r="R1430" s="21" t="str">
        <f t="shared" si="67"/>
        <v/>
      </c>
      <c r="S1430" s="23" t="str">
        <f>IF($B1430="","",VLOOKUP($C1430,Настройки!$A$11:$L$17,9,FALSE))</f>
        <v/>
      </c>
      <c r="T1430" s="23" t="str">
        <f t="shared" si="68"/>
        <v/>
      </c>
    </row>
    <row r="1431" spans="1:20" x14ac:dyDescent="0.3">
      <c r="A1431" s="20">
        <f>Тех_Движение!$A$1428</f>
        <v>1427</v>
      </c>
      <c r="B1431" s="20" t="str">
        <f>IF(Тех_Движение!$F$1428&gt;0,Тех_Движение!$I$1428,"")</f>
        <v/>
      </c>
      <c r="C1431" s="20" t="str">
        <f>IF($B1431="","",Тех_Движение!$D$1428)</f>
        <v/>
      </c>
      <c r="D1431" s="9" t="str">
        <f>IF($B1431="","",Тех_Движение!$B$1428)</f>
        <v/>
      </c>
      <c r="E1431" s="21" t="str">
        <f>IF($B1431="","",Тех_Движение!$F$1428)</f>
        <v/>
      </c>
      <c r="F1431" s="21" t="str">
        <f>IF($B1431="","",SUMIFS($E$5:$E1430,$C$5:$C1430,$C1431))</f>
        <v/>
      </c>
      <c r="G1431" s="21" t="str">
        <f>IF($B1431="","",MAX(0,$E1431-MAX(0,SUMIFS(Тех_Движение!$G$2:$G$5111,Тех_Движение!$D$2:$D$5111,$C1431,Тех_Движение!$B$2:$B$5111,"&lt;="&amp;Настройки!$B$5-1)-$F1431)))</f>
        <v/>
      </c>
      <c r="H1431" s="21" t="str">
        <f>IF($B1431="","",IF(AND($D1431&gt;=Настройки!$B$5,$D1431&lt;=Настройки!$B$6),$E1431,0))</f>
        <v/>
      </c>
      <c r="I1431" s="21" t="str">
        <f t="shared" si="66"/>
        <v/>
      </c>
      <c r="J1431" s="21" t="str">
        <f>IF($B1431="","",MAX(0,$E1431-MAX(0,SUMIFS(Тех_Движение!$G$2:$G$5111,Тех_Движение!$D$2:$D$5111,$C1431,Тех_Движение!$B$2:$B$5111,"&lt;="&amp;Настройки!$B$6)-$F1431)))</f>
        <v/>
      </c>
      <c r="K1431" s="21" t="e">
        <f>IF(OR($B1431="",K$3&lt;$D1431+Настройки!$B$7),0,MAX(0,$E1431-MAX(0,SUMIFS(Тех_Движение!$G$2:$G$5111,Тех_Движение!$D$2:$D$5111,$C1431,Тех_Движение!$B$2:$B$5111,"&lt;="&amp;K$3)-$F1431)))</f>
        <v>#VALUE!</v>
      </c>
      <c r="L1431" s="21" t="e">
        <f>IF(OR($B1431="",L$3&lt;$D1431+Настройки!$B$7),0,MAX(0,$E1431-MAX(0,SUMIFS(Тех_Движение!$G$2:$G$5111,Тех_Движение!$D$2:$D$5111,$C1431,Тех_Движение!$B$2:$B$5111,"&lt;="&amp;L$3)-$F1431)))</f>
        <v>#VALUE!</v>
      </c>
      <c r="M1431" s="21" t="e">
        <f>IF(OR($B1431="",M$3&lt;$D1431+Настройки!$B$7),0,MAX(0,$E1431-MAX(0,SUMIFS(Тех_Движение!$G$2:$G$5111,Тех_Движение!$D$2:$D$5111,$C1431,Тех_Движение!$B$2:$B$5111,"&lt;="&amp;M$3)-$F1431)))</f>
        <v>#VALUE!</v>
      </c>
      <c r="N1431" s="21" t="e">
        <f>IF(OR($B1431="",N$3&lt;$D1431+Настройки!$B$7),0,MAX(0,$E1431-MAX(0,SUMIFS(Тех_Движение!$G$2:$G$5111,Тех_Движение!$D$2:$D$5111,$C1431,Тех_Движение!$B$2:$B$5111,"&lt;="&amp;N$3)-$F1431)))</f>
        <v>#VALUE!</v>
      </c>
      <c r="O1431" s="21" t="e">
        <f>IF(OR($B1431="",O$3&lt;$D1431+Настройки!$B$7),0,MAX(0,$E1431-MAX(0,SUMIFS(Тех_Движение!$G$2:$G$5111,Тех_Движение!$D$2:$D$5111,$C1431,Тех_Движение!$B$2:$B$5111,"&lt;="&amp;O$3)-$F1431)))</f>
        <v>#VALUE!</v>
      </c>
      <c r="P1431" s="21" t="e">
        <f>IF(OR($B1431="",P$3&lt;$D1431+Настройки!$B$7),0,MAX(0,$E1431-MAX(0,SUMIFS(Тех_Движение!$G$2:$G$5111,Тех_Движение!$D$2:$D$5111,$C1431,Тех_Движение!$B$2:$B$5111,"&lt;="&amp;P$3)-$F1431)))</f>
        <v>#VALUE!</v>
      </c>
      <c r="Q1431" s="21" t="e">
        <f>IF(OR($B1431="",Q$3&lt;$D1431+Настройки!$B$7),0,MAX(0,$E1431-MAX(0,SUMIFS(Тех_Движение!$G$2:$G$5111,Тех_Движение!$D$2:$D$5111,$C1431,Тех_Движение!$B$2:$B$5111,"&lt;="&amp;Q$3)-$F1431)))</f>
        <v>#VALUE!</v>
      </c>
      <c r="R1431" s="21" t="str">
        <f t="shared" si="67"/>
        <v/>
      </c>
      <c r="S1431" s="23" t="str">
        <f>IF($B1431="","",VLOOKUP($C1431,Настройки!$A$11:$L$17,9,FALSE))</f>
        <v/>
      </c>
      <c r="T1431" s="23" t="str">
        <f t="shared" si="68"/>
        <v/>
      </c>
    </row>
    <row r="1432" spans="1:20" x14ac:dyDescent="0.3">
      <c r="A1432" s="20">
        <f>Тех_Движение!$A$1429</f>
        <v>1428</v>
      </c>
      <c r="B1432" s="20" t="str">
        <f>IF(Тех_Движение!$F$1429&gt;0,Тех_Движение!$I$1429,"")</f>
        <v/>
      </c>
      <c r="C1432" s="20" t="str">
        <f>IF($B1432="","",Тех_Движение!$D$1429)</f>
        <v/>
      </c>
      <c r="D1432" s="9" t="str">
        <f>IF($B1432="","",Тех_Движение!$B$1429)</f>
        <v/>
      </c>
      <c r="E1432" s="21" t="str">
        <f>IF($B1432="","",Тех_Движение!$F$1429)</f>
        <v/>
      </c>
      <c r="F1432" s="21" t="str">
        <f>IF($B1432="","",SUMIFS($E$5:$E1431,$C$5:$C1431,$C1432))</f>
        <v/>
      </c>
      <c r="G1432" s="21" t="str">
        <f>IF($B1432="","",MAX(0,$E1432-MAX(0,SUMIFS(Тех_Движение!$G$2:$G$5111,Тех_Движение!$D$2:$D$5111,$C1432,Тех_Движение!$B$2:$B$5111,"&lt;="&amp;Настройки!$B$5-1)-$F1432)))</f>
        <v/>
      </c>
      <c r="H1432" s="21" t="str">
        <f>IF($B1432="","",IF(AND($D1432&gt;=Настройки!$B$5,$D1432&lt;=Настройки!$B$6),$E1432,0))</f>
        <v/>
      </c>
      <c r="I1432" s="21" t="str">
        <f t="shared" si="66"/>
        <v/>
      </c>
      <c r="J1432" s="21" t="str">
        <f>IF($B1432="","",MAX(0,$E1432-MAX(0,SUMIFS(Тех_Движение!$G$2:$G$5111,Тех_Движение!$D$2:$D$5111,$C1432,Тех_Движение!$B$2:$B$5111,"&lt;="&amp;Настройки!$B$6)-$F1432)))</f>
        <v/>
      </c>
      <c r="K1432" s="21" t="e">
        <f>IF(OR($B1432="",K$3&lt;$D1432+Настройки!$B$7),0,MAX(0,$E1432-MAX(0,SUMIFS(Тех_Движение!$G$2:$G$5111,Тех_Движение!$D$2:$D$5111,$C1432,Тех_Движение!$B$2:$B$5111,"&lt;="&amp;K$3)-$F1432)))</f>
        <v>#VALUE!</v>
      </c>
      <c r="L1432" s="21" t="e">
        <f>IF(OR($B1432="",L$3&lt;$D1432+Настройки!$B$7),0,MAX(0,$E1432-MAX(0,SUMIFS(Тех_Движение!$G$2:$G$5111,Тех_Движение!$D$2:$D$5111,$C1432,Тех_Движение!$B$2:$B$5111,"&lt;="&amp;L$3)-$F1432)))</f>
        <v>#VALUE!</v>
      </c>
      <c r="M1432" s="21" t="e">
        <f>IF(OR($B1432="",M$3&lt;$D1432+Настройки!$B$7),0,MAX(0,$E1432-MAX(0,SUMIFS(Тех_Движение!$G$2:$G$5111,Тех_Движение!$D$2:$D$5111,$C1432,Тех_Движение!$B$2:$B$5111,"&lt;="&amp;M$3)-$F1432)))</f>
        <v>#VALUE!</v>
      </c>
      <c r="N1432" s="21" t="e">
        <f>IF(OR($B1432="",N$3&lt;$D1432+Настройки!$B$7),0,MAX(0,$E1432-MAX(0,SUMIFS(Тех_Движение!$G$2:$G$5111,Тех_Движение!$D$2:$D$5111,$C1432,Тех_Движение!$B$2:$B$5111,"&lt;="&amp;N$3)-$F1432)))</f>
        <v>#VALUE!</v>
      </c>
      <c r="O1432" s="21" t="e">
        <f>IF(OR($B1432="",O$3&lt;$D1432+Настройки!$B$7),0,MAX(0,$E1432-MAX(0,SUMIFS(Тех_Движение!$G$2:$G$5111,Тех_Движение!$D$2:$D$5111,$C1432,Тех_Движение!$B$2:$B$5111,"&lt;="&amp;O$3)-$F1432)))</f>
        <v>#VALUE!</v>
      </c>
      <c r="P1432" s="21" t="e">
        <f>IF(OR($B1432="",P$3&lt;$D1432+Настройки!$B$7),0,MAX(0,$E1432-MAX(0,SUMIFS(Тех_Движение!$G$2:$G$5111,Тех_Движение!$D$2:$D$5111,$C1432,Тех_Движение!$B$2:$B$5111,"&lt;="&amp;P$3)-$F1432)))</f>
        <v>#VALUE!</v>
      </c>
      <c r="Q1432" s="21" t="e">
        <f>IF(OR($B1432="",Q$3&lt;$D1432+Настройки!$B$7),0,MAX(0,$E1432-MAX(0,SUMIFS(Тех_Движение!$G$2:$G$5111,Тех_Движение!$D$2:$D$5111,$C1432,Тех_Движение!$B$2:$B$5111,"&lt;="&amp;Q$3)-$F1432)))</f>
        <v>#VALUE!</v>
      </c>
      <c r="R1432" s="21" t="str">
        <f t="shared" si="67"/>
        <v/>
      </c>
      <c r="S1432" s="23" t="str">
        <f>IF($B1432="","",VLOOKUP($C1432,Настройки!$A$11:$L$17,9,FALSE))</f>
        <v/>
      </c>
      <c r="T1432" s="23" t="str">
        <f t="shared" si="68"/>
        <v/>
      </c>
    </row>
    <row r="1433" spans="1:20" x14ac:dyDescent="0.3">
      <c r="A1433" s="20">
        <f>Тех_Движение!$A$1430</f>
        <v>1429</v>
      </c>
      <c r="B1433" s="20" t="str">
        <f>IF(Тех_Движение!$F$1430&gt;0,Тех_Движение!$I$1430,"")</f>
        <v/>
      </c>
      <c r="C1433" s="20" t="str">
        <f>IF($B1433="","",Тех_Движение!$D$1430)</f>
        <v/>
      </c>
      <c r="D1433" s="9" t="str">
        <f>IF($B1433="","",Тех_Движение!$B$1430)</f>
        <v/>
      </c>
      <c r="E1433" s="21" t="str">
        <f>IF($B1433="","",Тех_Движение!$F$1430)</f>
        <v/>
      </c>
      <c r="F1433" s="21" t="str">
        <f>IF($B1433="","",SUMIFS($E$5:$E1432,$C$5:$C1432,$C1433))</f>
        <v/>
      </c>
      <c r="G1433" s="21" t="str">
        <f>IF($B1433="","",MAX(0,$E1433-MAX(0,SUMIFS(Тех_Движение!$G$2:$G$5111,Тех_Движение!$D$2:$D$5111,$C1433,Тех_Движение!$B$2:$B$5111,"&lt;="&amp;Настройки!$B$5-1)-$F1433)))</f>
        <v/>
      </c>
      <c r="H1433" s="21" t="str">
        <f>IF($B1433="","",IF(AND($D1433&gt;=Настройки!$B$5,$D1433&lt;=Настройки!$B$6),$E1433,0))</f>
        <v/>
      </c>
      <c r="I1433" s="21" t="str">
        <f t="shared" si="66"/>
        <v/>
      </c>
      <c r="J1433" s="21" t="str">
        <f>IF($B1433="","",MAX(0,$E1433-MAX(0,SUMIFS(Тех_Движение!$G$2:$G$5111,Тех_Движение!$D$2:$D$5111,$C1433,Тех_Движение!$B$2:$B$5111,"&lt;="&amp;Настройки!$B$6)-$F1433)))</f>
        <v/>
      </c>
      <c r="K1433" s="21" t="e">
        <f>IF(OR($B1433="",K$3&lt;$D1433+Настройки!$B$7),0,MAX(0,$E1433-MAX(0,SUMIFS(Тех_Движение!$G$2:$G$5111,Тех_Движение!$D$2:$D$5111,$C1433,Тех_Движение!$B$2:$B$5111,"&lt;="&amp;K$3)-$F1433)))</f>
        <v>#VALUE!</v>
      </c>
      <c r="L1433" s="21" t="e">
        <f>IF(OR($B1433="",L$3&lt;$D1433+Настройки!$B$7),0,MAX(0,$E1433-MAX(0,SUMIFS(Тех_Движение!$G$2:$G$5111,Тех_Движение!$D$2:$D$5111,$C1433,Тех_Движение!$B$2:$B$5111,"&lt;="&amp;L$3)-$F1433)))</f>
        <v>#VALUE!</v>
      </c>
      <c r="M1433" s="21" t="e">
        <f>IF(OR($B1433="",M$3&lt;$D1433+Настройки!$B$7),0,MAX(0,$E1433-MAX(0,SUMIFS(Тех_Движение!$G$2:$G$5111,Тех_Движение!$D$2:$D$5111,$C1433,Тех_Движение!$B$2:$B$5111,"&lt;="&amp;M$3)-$F1433)))</f>
        <v>#VALUE!</v>
      </c>
      <c r="N1433" s="21" t="e">
        <f>IF(OR($B1433="",N$3&lt;$D1433+Настройки!$B$7),0,MAX(0,$E1433-MAX(0,SUMIFS(Тех_Движение!$G$2:$G$5111,Тех_Движение!$D$2:$D$5111,$C1433,Тех_Движение!$B$2:$B$5111,"&lt;="&amp;N$3)-$F1433)))</f>
        <v>#VALUE!</v>
      </c>
      <c r="O1433" s="21" t="e">
        <f>IF(OR($B1433="",O$3&lt;$D1433+Настройки!$B$7),0,MAX(0,$E1433-MAX(0,SUMIFS(Тех_Движение!$G$2:$G$5111,Тех_Движение!$D$2:$D$5111,$C1433,Тех_Движение!$B$2:$B$5111,"&lt;="&amp;O$3)-$F1433)))</f>
        <v>#VALUE!</v>
      </c>
      <c r="P1433" s="21" t="e">
        <f>IF(OR($B1433="",P$3&lt;$D1433+Настройки!$B$7),0,MAX(0,$E1433-MAX(0,SUMIFS(Тех_Движение!$G$2:$G$5111,Тех_Движение!$D$2:$D$5111,$C1433,Тех_Движение!$B$2:$B$5111,"&lt;="&amp;P$3)-$F1433)))</f>
        <v>#VALUE!</v>
      </c>
      <c r="Q1433" s="21" t="e">
        <f>IF(OR($B1433="",Q$3&lt;$D1433+Настройки!$B$7),0,MAX(0,$E1433-MAX(0,SUMIFS(Тех_Движение!$G$2:$G$5111,Тех_Движение!$D$2:$D$5111,$C1433,Тех_Движение!$B$2:$B$5111,"&lt;="&amp;Q$3)-$F1433)))</f>
        <v>#VALUE!</v>
      </c>
      <c r="R1433" s="21" t="str">
        <f t="shared" si="67"/>
        <v/>
      </c>
      <c r="S1433" s="23" t="str">
        <f>IF($B1433="","",VLOOKUP($C1433,Настройки!$A$11:$L$17,9,FALSE))</f>
        <v/>
      </c>
      <c r="T1433" s="23" t="str">
        <f t="shared" si="68"/>
        <v/>
      </c>
    </row>
    <row r="1434" spans="1:20" x14ac:dyDescent="0.3">
      <c r="A1434" s="20">
        <f>Тех_Движение!$A$1431</f>
        <v>1430</v>
      </c>
      <c r="B1434" s="20" t="str">
        <f>IF(Тех_Движение!$F$1431&gt;0,Тех_Движение!$I$1431,"")</f>
        <v/>
      </c>
      <c r="C1434" s="20" t="str">
        <f>IF($B1434="","",Тех_Движение!$D$1431)</f>
        <v/>
      </c>
      <c r="D1434" s="9" t="str">
        <f>IF($B1434="","",Тех_Движение!$B$1431)</f>
        <v/>
      </c>
      <c r="E1434" s="21" t="str">
        <f>IF($B1434="","",Тех_Движение!$F$1431)</f>
        <v/>
      </c>
      <c r="F1434" s="21" t="str">
        <f>IF($B1434="","",SUMIFS($E$5:$E1433,$C$5:$C1433,$C1434))</f>
        <v/>
      </c>
      <c r="G1434" s="21" t="str">
        <f>IF($B1434="","",MAX(0,$E1434-MAX(0,SUMIFS(Тех_Движение!$G$2:$G$5111,Тех_Движение!$D$2:$D$5111,$C1434,Тех_Движение!$B$2:$B$5111,"&lt;="&amp;Настройки!$B$5-1)-$F1434)))</f>
        <v/>
      </c>
      <c r="H1434" s="21" t="str">
        <f>IF($B1434="","",IF(AND($D1434&gt;=Настройки!$B$5,$D1434&lt;=Настройки!$B$6),$E1434,0))</f>
        <v/>
      </c>
      <c r="I1434" s="21" t="str">
        <f t="shared" si="66"/>
        <v/>
      </c>
      <c r="J1434" s="21" t="str">
        <f>IF($B1434="","",MAX(0,$E1434-MAX(0,SUMIFS(Тех_Движение!$G$2:$G$5111,Тех_Движение!$D$2:$D$5111,$C1434,Тех_Движение!$B$2:$B$5111,"&lt;="&amp;Настройки!$B$6)-$F1434)))</f>
        <v/>
      </c>
      <c r="K1434" s="21" t="e">
        <f>IF(OR($B1434="",K$3&lt;$D1434+Настройки!$B$7),0,MAX(0,$E1434-MAX(0,SUMIFS(Тех_Движение!$G$2:$G$5111,Тех_Движение!$D$2:$D$5111,$C1434,Тех_Движение!$B$2:$B$5111,"&lt;="&amp;K$3)-$F1434)))</f>
        <v>#VALUE!</v>
      </c>
      <c r="L1434" s="21" t="e">
        <f>IF(OR($B1434="",L$3&lt;$D1434+Настройки!$B$7),0,MAX(0,$E1434-MAX(0,SUMIFS(Тех_Движение!$G$2:$G$5111,Тех_Движение!$D$2:$D$5111,$C1434,Тех_Движение!$B$2:$B$5111,"&lt;="&amp;L$3)-$F1434)))</f>
        <v>#VALUE!</v>
      </c>
      <c r="M1434" s="21" t="e">
        <f>IF(OR($B1434="",M$3&lt;$D1434+Настройки!$B$7),0,MAX(0,$E1434-MAX(0,SUMIFS(Тех_Движение!$G$2:$G$5111,Тех_Движение!$D$2:$D$5111,$C1434,Тех_Движение!$B$2:$B$5111,"&lt;="&amp;M$3)-$F1434)))</f>
        <v>#VALUE!</v>
      </c>
      <c r="N1434" s="21" t="e">
        <f>IF(OR($B1434="",N$3&lt;$D1434+Настройки!$B$7),0,MAX(0,$E1434-MAX(0,SUMIFS(Тех_Движение!$G$2:$G$5111,Тех_Движение!$D$2:$D$5111,$C1434,Тех_Движение!$B$2:$B$5111,"&lt;="&amp;N$3)-$F1434)))</f>
        <v>#VALUE!</v>
      </c>
      <c r="O1434" s="21" t="e">
        <f>IF(OR($B1434="",O$3&lt;$D1434+Настройки!$B$7),0,MAX(0,$E1434-MAX(0,SUMIFS(Тех_Движение!$G$2:$G$5111,Тех_Движение!$D$2:$D$5111,$C1434,Тех_Движение!$B$2:$B$5111,"&lt;="&amp;O$3)-$F1434)))</f>
        <v>#VALUE!</v>
      </c>
      <c r="P1434" s="21" t="e">
        <f>IF(OR($B1434="",P$3&lt;$D1434+Настройки!$B$7),0,MAX(0,$E1434-MAX(0,SUMIFS(Тех_Движение!$G$2:$G$5111,Тех_Движение!$D$2:$D$5111,$C1434,Тех_Движение!$B$2:$B$5111,"&lt;="&amp;P$3)-$F1434)))</f>
        <v>#VALUE!</v>
      </c>
      <c r="Q1434" s="21" t="e">
        <f>IF(OR($B1434="",Q$3&lt;$D1434+Настройки!$B$7),0,MAX(0,$E1434-MAX(0,SUMIFS(Тех_Движение!$G$2:$G$5111,Тех_Движение!$D$2:$D$5111,$C1434,Тех_Движение!$B$2:$B$5111,"&lt;="&amp;Q$3)-$F1434)))</f>
        <v>#VALUE!</v>
      </c>
      <c r="R1434" s="21" t="str">
        <f t="shared" si="67"/>
        <v/>
      </c>
      <c r="S1434" s="23" t="str">
        <f>IF($B1434="","",VLOOKUP($C1434,Настройки!$A$11:$L$17,9,FALSE))</f>
        <v/>
      </c>
      <c r="T1434" s="23" t="str">
        <f t="shared" si="68"/>
        <v/>
      </c>
    </row>
    <row r="1435" spans="1:20" x14ac:dyDescent="0.3">
      <c r="A1435" s="20">
        <f>Тех_Движение!$A$1432</f>
        <v>1431</v>
      </c>
      <c r="B1435" s="20" t="str">
        <f>IF(Тех_Движение!$F$1432&gt;0,Тех_Движение!$I$1432,"")</f>
        <v/>
      </c>
      <c r="C1435" s="20" t="str">
        <f>IF($B1435="","",Тех_Движение!$D$1432)</f>
        <v/>
      </c>
      <c r="D1435" s="9" t="str">
        <f>IF($B1435="","",Тех_Движение!$B$1432)</f>
        <v/>
      </c>
      <c r="E1435" s="21" t="str">
        <f>IF($B1435="","",Тех_Движение!$F$1432)</f>
        <v/>
      </c>
      <c r="F1435" s="21" t="str">
        <f>IF($B1435="","",SUMIFS($E$5:$E1434,$C$5:$C1434,$C1435))</f>
        <v/>
      </c>
      <c r="G1435" s="21" t="str">
        <f>IF($B1435="","",MAX(0,$E1435-MAX(0,SUMIFS(Тех_Движение!$G$2:$G$5111,Тех_Движение!$D$2:$D$5111,$C1435,Тех_Движение!$B$2:$B$5111,"&lt;="&amp;Настройки!$B$5-1)-$F1435)))</f>
        <v/>
      </c>
      <c r="H1435" s="21" t="str">
        <f>IF($B1435="","",IF(AND($D1435&gt;=Настройки!$B$5,$D1435&lt;=Настройки!$B$6),$E1435,0))</f>
        <v/>
      </c>
      <c r="I1435" s="21" t="str">
        <f t="shared" si="66"/>
        <v/>
      </c>
      <c r="J1435" s="21" t="str">
        <f>IF($B1435="","",MAX(0,$E1435-MAX(0,SUMIFS(Тех_Движение!$G$2:$G$5111,Тех_Движение!$D$2:$D$5111,$C1435,Тех_Движение!$B$2:$B$5111,"&lt;="&amp;Настройки!$B$6)-$F1435)))</f>
        <v/>
      </c>
      <c r="K1435" s="21" t="e">
        <f>IF(OR($B1435="",K$3&lt;$D1435+Настройки!$B$7),0,MAX(0,$E1435-MAX(0,SUMIFS(Тех_Движение!$G$2:$G$5111,Тех_Движение!$D$2:$D$5111,$C1435,Тех_Движение!$B$2:$B$5111,"&lt;="&amp;K$3)-$F1435)))</f>
        <v>#VALUE!</v>
      </c>
      <c r="L1435" s="21" t="e">
        <f>IF(OR($B1435="",L$3&lt;$D1435+Настройки!$B$7),0,MAX(0,$E1435-MAX(0,SUMIFS(Тех_Движение!$G$2:$G$5111,Тех_Движение!$D$2:$D$5111,$C1435,Тех_Движение!$B$2:$B$5111,"&lt;="&amp;L$3)-$F1435)))</f>
        <v>#VALUE!</v>
      </c>
      <c r="M1435" s="21" t="e">
        <f>IF(OR($B1435="",M$3&lt;$D1435+Настройки!$B$7),0,MAX(0,$E1435-MAX(0,SUMIFS(Тех_Движение!$G$2:$G$5111,Тех_Движение!$D$2:$D$5111,$C1435,Тех_Движение!$B$2:$B$5111,"&lt;="&amp;M$3)-$F1435)))</f>
        <v>#VALUE!</v>
      </c>
      <c r="N1435" s="21" t="e">
        <f>IF(OR($B1435="",N$3&lt;$D1435+Настройки!$B$7),0,MAX(0,$E1435-MAX(0,SUMIFS(Тех_Движение!$G$2:$G$5111,Тех_Движение!$D$2:$D$5111,$C1435,Тех_Движение!$B$2:$B$5111,"&lt;="&amp;N$3)-$F1435)))</f>
        <v>#VALUE!</v>
      </c>
      <c r="O1435" s="21" t="e">
        <f>IF(OR($B1435="",O$3&lt;$D1435+Настройки!$B$7),0,MAX(0,$E1435-MAX(0,SUMIFS(Тех_Движение!$G$2:$G$5111,Тех_Движение!$D$2:$D$5111,$C1435,Тех_Движение!$B$2:$B$5111,"&lt;="&amp;O$3)-$F1435)))</f>
        <v>#VALUE!</v>
      </c>
      <c r="P1435" s="21" t="e">
        <f>IF(OR($B1435="",P$3&lt;$D1435+Настройки!$B$7),0,MAX(0,$E1435-MAX(0,SUMIFS(Тех_Движение!$G$2:$G$5111,Тех_Движение!$D$2:$D$5111,$C1435,Тех_Движение!$B$2:$B$5111,"&lt;="&amp;P$3)-$F1435)))</f>
        <v>#VALUE!</v>
      </c>
      <c r="Q1435" s="21" t="e">
        <f>IF(OR($B1435="",Q$3&lt;$D1435+Настройки!$B$7),0,MAX(0,$E1435-MAX(0,SUMIFS(Тех_Движение!$G$2:$G$5111,Тех_Движение!$D$2:$D$5111,$C1435,Тех_Движение!$B$2:$B$5111,"&lt;="&amp;Q$3)-$F1435)))</f>
        <v>#VALUE!</v>
      </c>
      <c r="R1435" s="21" t="str">
        <f t="shared" si="67"/>
        <v/>
      </c>
      <c r="S1435" s="23" t="str">
        <f>IF($B1435="","",VLOOKUP($C1435,Настройки!$A$11:$L$17,9,FALSE))</f>
        <v/>
      </c>
      <c r="T1435" s="23" t="str">
        <f t="shared" si="68"/>
        <v/>
      </c>
    </row>
    <row r="1436" spans="1:20" x14ac:dyDescent="0.3">
      <c r="A1436" s="20">
        <f>Тех_Движение!$A$1433</f>
        <v>1432</v>
      </c>
      <c r="B1436" s="20" t="str">
        <f>IF(Тех_Движение!$F$1433&gt;0,Тех_Движение!$I$1433,"")</f>
        <v/>
      </c>
      <c r="C1436" s="20" t="str">
        <f>IF($B1436="","",Тех_Движение!$D$1433)</f>
        <v/>
      </c>
      <c r="D1436" s="9" t="str">
        <f>IF($B1436="","",Тех_Движение!$B$1433)</f>
        <v/>
      </c>
      <c r="E1436" s="21" t="str">
        <f>IF($B1436="","",Тех_Движение!$F$1433)</f>
        <v/>
      </c>
      <c r="F1436" s="21" t="str">
        <f>IF($B1436="","",SUMIFS($E$5:$E1435,$C$5:$C1435,$C1436))</f>
        <v/>
      </c>
      <c r="G1436" s="21" t="str">
        <f>IF($B1436="","",MAX(0,$E1436-MAX(0,SUMIFS(Тех_Движение!$G$2:$G$5111,Тех_Движение!$D$2:$D$5111,$C1436,Тех_Движение!$B$2:$B$5111,"&lt;="&amp;Настройки!$B$5-1)-$F1436)))</f>
        <v/>
      </c>
      <c r="H1436" s="21" t="str">
        <f>IF($B1436="","",IF(AND($D1436&gt;=Настройки!$B$5,$D1436&lt;=Настройки!$B$6),$E1436,0))</f>
        <v/>
      </c>
      <c r="I1436" s="21" t="str">
        <f t="shared" si="66"/>
        <v/>
      </c>
      <c r="J1436" s="21" t="str">
        <f>IF($B1436="","",MAX(0,$E1436-MAX(0,SUMIFS(Тех_Движение!$G$2:$G$5111,Тех_Движение!$D$2:$D$5111,$C1436,Тех_Движение!$B$2:$B$5111,"&lt;="&amp;Настройки!$B$6)-$F1436)))</f>
        <v/>
      </c>
      <c r="K1436" s="21" t="e">
        <f>IF(OR($B1436="",K$3&lt;$D1436+Настройки!$B$7),0,MAX(0,$E1436-MAX(0,SUMIFS(Тех_Движение!$G$2:$G$5111,Тех_Движение!$D$2:$D$5111,$C1436,Тех_Движение!$B$2:$B$5111,"&lt;="&amp;K$3)-$F1436)))</f>
        <v>#VALUE!</v>
      </c>
      <c r="L1436" s="21" t="e">
        <f>IF(OR($B1436="",L$3&lt;$D1436+Настройки!$B$7),0,MAX(0,$E1436-MAX(0,SUMIFS(Тех_Движение!$G$2:$G$5111,Тех_Движение!$D$2:$D$5111,$C1436,Тех_Движение!$B$2:$B$5111,"&lt;="&amp;L$3)-$F1436)))</f>
        <v>#VALUE!</v>
      </c>
      <c r="M1436" s="21" t="e">
        <f>IF(OR($B1436="",M$3&lt;$D1436+Настройки!$B$7),0,MAX(0,$E1436-MAX(0,SUMIFS(Тех_Движение!$G$2:$G$5111,Тех_Движение!$D$2:$D$5111,$C1436,Тех_Движение!$B$2:$B$5111,"&lt;="&amp;M$3)-$F1436)))</f>
        <v>#VALUE!</v>
      </c>
      <c r="N1436" s="21" t="e">
        <f>IF(OR($B1436="",N$3&lt;$D1436+Настройки!$B$7),0,MAX(0,$E1436-MAX(0,SUMIFS(Тех_Движение!$G$2:$G$5111,Тех_Движение!$D$2:$D$5111,$C1436,Тех_Движение!$B$2:$B$5111,"&lt;="&amp;N$3)-$F1436)))</f>
        <v>#VALUE!</v>
      </c>
      <c r="O1436" s="21" t="e">
        <f>IF(OR($B1436="",O$3&lt;$D1436+Настройки!$B$7),0,MAX(0,$E1436-MAX(0,SUMIFS(Тех_Движение!$G$2:$G$5111,Тех_Движение!$D$2:$D$5111,$C1436,Тех_Движение!$B$2:$B$5111,"&lt;="&amp;O$3)-$F1436)))</f>
        <v>#VALUE!</v>
      </c>
      <c r="P1436" s="21" t="e">
        <f>IF(OR($B1436="",P$3&lt;$D1436+Настройки!$B$7),0,MAX(0,$E1436-MAX(0,SUMIFS(Тех_Движение!$G$2:$G$5111,Тех_Движение!$D$2:$D$5111,$C1436,Тех_Движение!$B$2:$B$5111,"&lt;="&amp;P$3)-$F1436)))</f>
        <v>#VALUE!</v>
      </c>
      <c r="Q1436" s="21" t="e">
        <f>IF(OR($B1436="",Q$3&lt;$D1436+Настройки!$B$7),0,MAX(0,$E1436-MAX(0,SUMIFS(Тех_Движение!$G$2:$G$5111,Тех_Движение!$D$2:$D$5111,$C1436,Тех_Движение!$B$2:$B$5111,"&lt;="&amp;Q$3)-$F1436)))</f>
        <v>#VALUE!</v>
      </c>
      <c r="R1436" s="21" t="str">
        <f t="shared" si="67"/>
        <v/>
      </c>
      <c r="S1436" s="23" t="str">
        <f>IF($B1436="","",VLOOKUP($C1436,Настройки!$A$11:$L$17,9,FALSE))</f>
        <v/>
      </c>
      <c r="T1436" s="23" t="str">
        <f t="shared" si="68"/>
        <v/>
      </c>
    </row>
    <row r="1437" spans="1:20" x14ac:dyDescent="0.3">
      <c r="A1437" s="20">
        <f>Тех_Движение!$A$1434</f>
        <v>1433</v>
      </c>
      <c r="B1437" s="20" t="str">
        <f>IF(Тех_Движение!$F$1434&gt;0,Тех_Движение!$I$1434,"")</f>
        <v/>
      </c>
      <c r="C1437" s="20" t="str">
        <f>IF($B1437="","",Тех_Движение!$D$1434)</f>
        <v/>
      </c>
      <c r="D1437" s="9" t="str">
        <f>IF($B1437="","",Тех_Движение!$B$1434)</f>
        <v/>
      </c>
      <c r="E1437" s="21" t="str">
        <f>IF($B1437="","",Тех_Движение!$F$1434)</f>
        <v/>
      </c>
      <c r="F1437" s="21" t="str">
        <f>IF($B1437="","",SUMIFS($E$5:$E1436,$C$5:$C1436,$C1437))</f>
        <v/>
      </c>
      <c r="G1437" s="21" t="str">
        <f>IF($B1437="","",MAX(0,$E1437-MAX(0,SUMIFS(Тех_Движение!$G$2:$G$5111,Тех_Движение!$D$2:$D$5111,$C1437,Тех_Движение!$B$2:$B$5111,"&lt;="&amp;Настройки!$B$5-1)-$F1437)))</f>
        <v/>
      </c>
      <c r="H1437" s="21" t="str">
        <f>IF($B1437="","",IF(AND($D1437&gt;=Настройки!$B$5,$D1437&lt;=Настройки!$B$6),$E1437,0))</f>
        <v/>
      </c>
      <c r="I1437" s="21" t="str">
        <f t="shared" si="66"/>
        <v/>
      </c>
      <c r="J1437" s="21" t="str">
        <f>IF($B1437="","",MAX(0,$E1437-MAX(0,SUMIFS(Тех_Движение!$G$2:$G$5111,Тех_Движение!$D$2:$D$5111,$C1437,Тех_Движение!$B$2:$B$5111,"&lt;="&amp;Настройки!$B$6)-$F1437)))</f>
        <v/>
      </c>
      <c r="K1437" s="21" t="e">
        <f>IF(OR($B1437="",K$3&lt;$D1437+Настройки!$B$7),0,MAX(0,$E1437-MAX(0,SUMIFS(Тех_Движение!$G$2:$G$5111,Тех_Движение!$D$2:$D$5111,$C1437,Тех_Движение!$B$2:$B$5111,"&lt;="&amp;K$3)-$F1437)))</f>
        <v>#VALUE!</v>
      </c>
      <c r="L1437" s="21" t="e">
        <f>IF(OR($B1437="",L$3&lt;$D1437+Настройки!$B$7),0,MAX(0,$E1437-MAX(0,SUMIFS(Тех_Движение!$G$2:$G$5111,Тех_Движение!$D$2:$D$5111,$C1437,Тех_Движение!$B$2:$B$5111,"&lt;="&amp;L$3)-$F1437)))</f>
        <v>#VALUE!</v>
      </c>
      <c r="M1437" s="21" t="e">
        <f>IF(OR($B1437="",M$3&lt;$D1437+Настройки!$B$7),0,MAX(0,$E1437-MAX(0,SUMIFS(Тех_Движение!$G$2:$G$5111,Тех_Движение!$D$2:$D$5111,$C1437,Тех_Движение!$B$2:$B$5111,"&lt;="&amp;M$3)-$F1437)))</f>
        <v>#VALUE!</v>
      </c>
      <c r="N1437" s="21" t="e">
        <f>IF(OR($B1437="",N$3&lt;$D1437+Настройки!$B$7),0,MAX(0,$E1437-MAX(0,SUMIFS(Тех_Движение!$G$2:$G$5111,Тех_Движение!$D$2:$D$5111,$C1437,Тех_Движение!$B$2:$B$5111,"&lt;="&amp;N$3)-$F1437)))</f>
        <v>#VALUE!</v>
      </c>
      <c r="O1437" s="21" t="e">
        <f>IF(OR($B1437="",O$3&lt;$D1437+Настройки!$B$7),0,MAX(0,$E1437-MAX(0,SUMIFS(Тех_Движение!$G$2:$G$5111,Тех_Движение!$D$2:$D$5111,$C1437,Тех_Движение!$B$2:$B$5111,"&lt;="&amp;O$3)-$F1437)))</f>
        <v>#VALUE!</v>
      </c>
      <c r="P1437" s="21" t="e">
        <f>IF(OR($B1437="",P$3&lt;$D1437+Настройки!$B$7),0,MAX(0,$E1437-MAX(0,SUMIFS(Тех_Движение!$G$2:$G$5111,Тех_Движение!$D$2:$D$5111,$C1437,Тех_Движение!$B$2:$B$5111,"&lt;="&amp;P$3)-$F1437)))</f>
        <v>#VALUE!</v>
      </c>
      <c r="Q1437" s="21" t="e">
        <f>IF(OR($B1437="",Q$3&lt;$D1437+Настройки!$B$7),0,MAX(0,$E1437-MAX(0,SUMIFS(Тех_Движение!$G$2:$G$5111,Тех_Движение!$D$2:$D$5111,$C1437,Тех_Движение!$B$2:$B$5111,"&lt;="&amp;Q$3)-$F1437)))</f>
        <v>#VALUE!</v>
      </c>
      <c r="R1437" s="21" t="str">
        <f t="shared" si="67"/>
        <v/>
      </c>
      <c r="S1437" s="23" t="str">
        <f>IF($B1437="","",VLOOKUP($C1437,Настройки!$A$11:$L$17,9,FALSE))</f>
        <v/>
      </c>
      <c r="T1437" s="23" t="str">
        <f t="shared" si="68"/>
        <v/>
      </c>
    </row>
    <row r="1438" spans="1:20" x14ac:dyDescent="0.3">
      <c r="A1438" s="20">
        <f>Тех_Движение!$A$1435</f>
        <v>1434</v>
      </c>
      <c r="B1438" s="20" t="str">
        <f>IF(Тех_Движение!$F$1435&gt;0,Тех_Движение!$I$1435,"")</f>
        <v/>
      </c>
      <c r="C1438" s="20" t="str">
        <f>IF($B1438="","",Тех_Движение!$D$1435)</f>
        <v/>
      </c>
      <c r="D1438" s="9" t="str">
        <f>IF($B1438="","",Тех_Движение!$B$1435)</f>
        <v/>
      </c>
      <c r="E1438" s="21" t="str">
        <f>IF($B1438="","",Тех_Движение!$F$1435)</f>
        <v/>
      </c>
      <c r="F1438" s="21" t="str">
        <f>IF($B1438="","",SUMIFS($E$5:$E1437,$C$5:$C1437,$C1438))</f>
        <v/>
      </c>
      <c r="G1438" s="21" t="str">
        <f>IF($B1438="","",MAX(0,$E1438-MAX(0,SUMIFS(Тех_Движение!$G$2:$G$5111,Тех_Движение!$D$2:$D$5111,$C1438,Тех_Движение!$B$2:$B$5111,"&lt;="&amp;Настройки!$B$5-1)-$F1438)))</f>
        <v/>
      </c>
      <c r="H1438" s="21" t="str">
        <f>IF($B1438="","",IF(AND($D1438&gt;=Настройки!$B$5,$D1438&lt;=Настройки!$B$6),$E1438,0))</f>
        <v/>
      </c>
      <c r="I1438" s="21" t="str">
        <f t="shared" si="66"/>
        <v/>
      </c>
      <c r="J1438" s="21" t="str">
        <f>IF($B1438="","",MAX(0,$E1438-MAX(0,SUMIFS(Тех_Движение!$G$2:$G$5111,Тех_Движение!$D$2:$D$5111,$C1438,Тех_Движение!$B$2:$B$5111,"&lt;="&amp;Настройки!$B$6)-$F1438)))</f>
        <v/>
      </c>
      <c r="K1438" s="21" t="e">
        <f>IF(OR($B1438="",K$3&lt;$D1438+Настройки!$B$7),0,MAX(0,$E1438-MAX(0,SUMIFS(Тех_Движение!$G$2:$G$5111,Тех_Движение!$D$2:$D$5111,$C1438,Тех_Движение!$B$2:$B$5111,"&lt;="&amp;K$3)-$F1438)))</f>
        <v>#VALUE!</v>
      </c>
      <c r="L1438" s="21" t="e">
        <f>IF(OR($B1438="",L$3&lt;$D1438+Настройки!$B$7),0,MAX(0,$E1438-MAX(0,SUMIFS(Тех_Движение!$G$2:$G$5111,Тех_Движение!$D$2:$D$5111,$C1438,Тех_Движение!$B$2:$B$5111,"&lt;="&amp;L$3)-$F1438)))</f>
        <v>#VALUE!</v>
      </c>
      <c r="M1438" s="21" t="e">
        <f>IF(OR($B1438="",M$3&lt;$D1438+Настройки!$B$7),0,MAX(0,$E1438-MAX(0,SUMIFS(Тех_Движение!$G$2:$G$5111,Тех_Движение!$D$2:$D$5111,$C1438,Тех_Движение!$B$2:$B$5111,"&lt;="&amp;M$3)-$F1438)))</f>
        <v>#VALUE!</v>
      </c>
      <c r="N1438" s="21" t="e">
        <f>IF(OR($B1438="",N$3&lt;$D1438+Настройки!$B$7),0,MAX(0,$E1438-MAX(0,SUMIFS(Тех_Движение!$G$2:$G$5111,Тех_Движение!$D$2:$D$5111,$C1438,Тех_Движение!$B$2:$B$5111,"&lt;="&amp;N$3)-$F1438)))</f>
        <v>#VALUE!</v>
      </c>
      <c r="O1438" s="21" t="e">
        <f>IF(OR($B1438="",O$3&lt;$D1438+Настройки!$B$7),0,MAX(0,$E1438-MAX(0,SUMIFS(Тех_Движение!$G$2:$G$5111,Тех_Движение!$D$2:$D$5111,$C1438,Тех_Движение!$B$2:$B$5111,"&lt;="&amp;O$3)-$F1438)))</f>
        <v>#VALUE!</v>
      </c>
      <c r="P1438" s="21" t="e">
        <f>IF(OR($B1438="",P$3&lt;$D1438+Настройки!$B$7),0,MAX(0,$E1438-MAX(0,SUMIFS(Тех_Движение!$G$2:$G$5111,Тех_Движение!$D$2:$D$5111,$C1438,Тех_Движение!$B$2:$B$5111,"&lt;="&amp;P$3)-$F1438)))</f>
        <v>#VALUE!</v>
      </c>
      <c r="Q1438" s="21" t="e">
        <f>IF(OR($B1438="",Q$3&lt;$D1438+Настройки!$B$7),0,MAX(0,$E1438-MAX(0,SUMIFS(Тех_Движение!$G$2:$G$5111,Тех_Движение!$D$2:$D$5111,$C1438,Тех_Движение!$B$2:$B$5111,"&lt;="&amp;Q$3)-$F1438)))</f>
        <v>#VALUE!</v>
      </c>
      <c r="R1438" s="21" t="str">
        <f t="shared" si="67"/>
        <v/>
      </c>
      <c r="S1438" s="23" t="str">
        <f>IF($B1438="","",VLOOKUP($C1438,Настройки!$A$11:$L$17,9,FALSE))</f>
        <v/>
      </c>
      <c r="T1438" s="23" t="str">
        <f t="shared" si="68"/>
        <v/>
      </c>
    </row>
    <row r="1439" spans="1:20" x14ac:dyDescent="0.3">
      <c r="A1439" s="20">
        <f>Тех_Движение!$A$1436</f>
        <v>1435</v>
      </c>
      <c r="B1439" s="20" t="str">
        <f>IF(Тех_Движение!$F$1436&gt;0,Тех_Движение!$I$1436,"")</f>
        <v/>
      </c>
      <c r="C1439" s="20" t="str">
        <f>IF($B1439="","",Тех_Движение!$D$1436)</f>
        <v/>
      </c>
      <c r="D1439" s="9" t="str">
        <f>IF($B1439="","",Тех_Движение!$B$1436)</f>
        <v/>
      </c>
      <c r="E1439" s="21" t="str">
        <f>IF($B1439="","",Тех_Движение!$F$1436)</f>
        <v/>
      </c>
      <c r="F1439" s="21" t="str">
        <f>IF($B1439="","",SUMIFS($E$5:$E1438,$C$5:$C1438,$C1439))</f>
        <v/>
      </c>
      <c r="G1439" s="21" t="str">
        <f>IF($B1439="","",MAX(0,$E1439-MAX(0,SUMIFS(Тех_Движение!$G$2:$G$5111,Тех_Движение!$D$2:$D$5111,$C1439,Тех_Движение!$B$2:$B$5111,"&lt;="&amp;Настройки!$B$5-1)-$F1439)))</f>
        <v/>
      </c>
      <c r="H1439" s="21" t="str">
        <f>IF($B1439="","",IF(AND($D1439&gt;=Настройки!$B$5,$D1439&lt;=Настройки!$B$6),$E1439,0))</f>
        <v/>
      </c>
      <c r="I1439" s="21" t="str">
        <f t="shared" si="66"/>
        <v/>
      </c>
      <c r="J1439" s="21" t="str">
        <f>IF($B1439="","",MAX(0,$E1439-MAX(0,SUMIFS(Тех_Движение!$G$2:$G$5111,Тех_Движение!$D$2:$D$5111,$C1439,Тех_Движение!$B$2:$B$5111,"&lt;="&amp;Настройки!$B$6)-$F1439)))</f>
        <v/>
      </c>
      <c r="K1439" s="21" t="e">
        <f>IF(OR($B1439="",K$3&lt;$D1439+Настройки!$B$7),0,MAX(0,$E1439-MAX(0,SUMIFS(Тех_Движение!$G$2:$G$5111,Тех_Движение!$D$2:$D$5111,$C1439,Тех_Движение!$B$2:$B$5111,"&lt;="&amp;K$3)-$F1439)))</f>
        <v>#VALUE!</v>
      </c>
      <c r="L1439" s="21" t="e">
        <f>IF(OR($B1439="",L$3&lt;$D1439+Настройки!$B$7),0,MAX(0,$E1439-MAX(0,SUMIFS(Тех_Движение!$G$2:$G$5111,Тех_Движение!$D$2:$D$5111,$C1439,Тех_Движение!$B$2:$B$5111,"&lt;="&amp;L$3)-$F1439)))</f>
        <v>#VALUE!</v>
      </c>
      <c r="M1439" s="21" t="e">
        <f>IF(OR($B1439="",M$3&lt;$D1439+Настройки!$B$7),0,MAX(0,$E1439-MAX(0,SUMIFS(Тех_Движение!$G$2:$G$5111,Тех_Движение!$D$2:$D$5111,$C1439,Тех_Движение!$B$2:$B$5111,"&lt;="&amp;M$3)-$F1439)))</f>
        <v>#VALUE!</v>
      </c>
      <c r="N1439" s="21" t="e">
        <f>IF(OR($B1439="",N$3&lt;$D1439+Настройки!$B$7),0,MAX(0,$E1439-MAX(0,SUMIFS(Тех_Движение!$G$2:$G$5111,Тех_Движение!$D$2:$D$5111,$C1439,Тех_Движение!$B$2:$B$5111,"&lt;="&amp;N$3)-$F1439)))</f>
        <v>#VALUE!</v>
      </c>
      <c r="O1439" s="21" t="e">
        <f>IF(OR($B1439="",O$3&lt;$D1439+Настройки!$B$7),0,MAX(0,$E1439-MAX(0,SUMIFS(Тех_Движение!$G$2:$G$5111,Тех_Движение!$D$2:$D$5111,$C1439,Тех_Движение!$B$2:$B$5111,"&lt;="&amp;O$3)-$F1439)))</f>
        <v>#VALUE!</v>
      </c>
      <c r="P1439" s="21" t="e">
        <f>IF(OR($B1439="",P$3&lt;$D1439+Настройки!$B$7),0,MAX(0,$E1439-MAX(0,SUMIFS(Тех_Движение!$G$2:$G$5111,Тех_Движение!$D$2:$D$5111,$C1439,Тех_Движение!$B$2:$B$5111,"&lt;="&amp;P$3)-$F1439)))</f>
        <v>#VALUE!</v>
      </c>
      <c r="Q1439" s="21" t="e">
        <f>IF(OR($B1439="",Q$3&lt;$D1439+Настройки!$B$7),0,MAX(0,$E1439-MAX(0,SUMIFS(Тех_Движение!$G$2:$G$5111,Тех_Движение!$D$2:$D$5111,$C1439,Тех_Движение!$B$2:$B$5111,"&lt;="&amp;Q$3)-$F1439)))</f>
        <v>#VALUE!</v>
      </c>
      <c r="R1439" s="21" t="str">
        <f t="shared" si="67"/>
        <v/>
      </c>
      <c r="S1439" s="23" t="str">
        <f>IF($B1439="","",VLOOKUP($C1439,Настройки!$A$11:$L$17,9,FALSE))</f>
        <v/>
      </c>
      <c r="T1439" s="23" t="str">
        <f t="shared" si="68"/>
        <v/>
      </c>
    </row>
    <row r="1440" spans="1:20" x14ac:dyDescent="0.3">
      <c r="A1440" s="20">
        <f>Тех_Движение!$A$1437</f>
        <v>1436</v>
      </c>
      <c r="B1440" s="20" t="str">
        <f>IF(Тех_Движение!$F$1437&gt;0,Тех_Движение!$I$1437,"")</f>
        <v/>
      </c>
      <c r="C1440" s="20" t="str">
        <f>IF($B1440="","",Тех_Движение!$D$1437)</f>
        <v/>
      </c>
      <c r="D1440" s="9" t="str">
        <f>IF($B1440="","",Тех_Движение!$B$1437)</f>
        <v/>
      </c>
      <c r="E1440" s="21" t="str">
        <f>IF($B1440="","",Тех_Движение!$F$1437)</f>
        <v/>
      </c>
      <c r="F1440" s="21" t="str">
        <f>IF($B1440="","",SUMIFS($E$5:$E1439,$C$5:$C1439,$C1440))</f>
        <v/>
      </c>
      <c r="G1440" s="21" t="str">
        <f>IF($B1440="","",MAX(0,$E1440-MAX(0,SUMIFS(Тех_Движение!$G$2:$G$5111,Тех_Движение!$D$2:$D$5111,$C1440,Тех_Движение!$B$2:$B$5111,"&lt;="&amp;Настройки!$B$5-1)-$F1440)))</f>
        <v/>
      </c>
      <c r="H1440" s="21" t="str">
        <f>IF($B1440="","",IF(AND($D1440&gt;=Настройки!$B$5,$D1440&lt;=Настройки!$B$6),$E1440,0))</f>
        <v/>
      </c>
      <c r="I1440" s="21" t="str">
        <f t="shared" si="66"/>
        <v/>
      </c>
      <c r="J1440" s="21" t="str">
        <f>IF($B1440="","",MAX(0,$E1440-MAX(0,SUMIFS(Тех_Движение!$G$2:$G$5111,Тех_Движение!$D$2:$D$5111,$C1440,Тех_Движение!$B$2:$B$5111,"&lt;="&amp;Настройки!$B$6)-$F1440)))</f>
        <v/>
      </c>
      <c r="K1440" s="21" t="e">
        <f>IF(OR($B1440="",K$3&lt;$D1440+Настройки!$B$7),0,MAX(0,$E1440-MAX(0,SUMIFS(Тех_Движение!$G$2:$G$5111,Тех_Движение!$D$2:$D$5111,$C1440,Тех_Движение!$B$2:$B$5111,"&lt;="&amp;K$3)-$F1440)))</f>
        <v>#VALUE!</v>
      </c>
      <c r="L1440" s="21" t="e">
        <f>IF(OR($B1440="",L$3&lt;$D1440+Настройки!$B$7),0,MAX(0,$E1440-MAX(0,SUMIFS(Тех_Движение!$G$2:$G$5111,Тех_Движение!$D$2:$D$5111,$C1440,Тех_Движение!$B$2:$B$5111,"&lt;="&amp;L$3)-$F1440)))</f>
        <v>#VALUE!</v>
      </c>
      <c r="M1440" s="21" t="e">
        <f>IF(OR($B1440="",M$3&lt;$D1440+Настройки!$B$7),0,MAX(0,$E1440-MAX(0,SUMIFS(Тех_Движение!$G$2:$G$5111,Тех_Движение!$D$2:$D$5111,$C1440,Тех_Движение!$B$2:$B$5111,"&lt;="&amp;M$3)-$F1440)))</f>
        <v>#VALUE!</v>
      </c>
      <c r="N1440" s="21" t="e">
        <f>IF(OR($B1440="",N$3&lt;$D1440+Настройки!$B$7),0,MAX(0,$E1440-MAX(0,SUMIFS(Тех_Движение!$G$2:$G$5111,Тех_Движение!$D$2:$D$5111,$C1440,Тех_Движение!$B$2:$B$5111,"&lt;="&amp;N$3)-$F1440)))</f>
        <v>#VALUE!</v>
      </c>
      <c r="O1440" s="21" t="e">
        <f>IF(OR($B1440="",O$3&lt;$D1440+Настройки!$B$7),0,MAX(0,$E1440-MAX(0,SUMIFS(Тех_Движение!$G$2:$G$5111,Тех_Движение!$D$2:$D$5111,$C1440,Тех_Движение!$B$2:$B$5111,"&lt;="&amp;O$3)-$F1440)))</f>
        <v>#VALUE!</v>
      </c>
      <c r="P1440" s="21" t="e">
        <f>IF(OR($B1440="",P$3&lt;$D1440+Настройки!$B$7),0,MAX(0,$E1440-MAX(0,SUMIFS(Тех_Движение!$G$2:$G$5111,Тех_Движение!$D$2:$D$5111,$C1440,Тех_Движение!$B$2:$B$5111,"&lt;="&amp;P$3)-$F1440)))</f>
        <v>#VALUE!</v>
      </c>
      <c r="Q1440" s="21" t="e">
        <f>IF(OR($B1440="",Q$3&lt;$D1440+Настройки!$B$7),0,MAX(0,$E1440-MAX(0,SUMIFS(Тех_Движение!$G$2:$G$5111,Тех_Движение!$D$2:$D$5111,$C1440,Тех_Движение!$B$2:$B$5111,"&lt;="&amp;Q$3)-$F1440)))</f>
        <v>#VALUE!</v>
      </c>
      <c r="R1440" s="21" t="str">
        <f t="shared" si="67"/>
        <v/>
      </c>
      <c r="S1440" s="23" t="str">
        <f>IF($B1440="","",VLOOKUP($C1440,Настройки!$A$11:$L$17,9,FALSE))</f>
        <v/>
      </c>
      <c r="T1440" s="23" t="str">
        <f t="shared" si="68"/>
        <v/>
      </c>
    </row>
    <row r="1441" spans="1:20" x14ac:dyDescent="0.3">
      <c r="A1441" s="20">
        <f>Тех_Движение!$A$1438</f>
        <v>1437</v>
      </c>
      <c r="B1441" s="20" t="str">
        <f>IF(Тех_Движение!$F$1438&gt;0,Тех_Движение!$I$1438,"")</f>
        <v/>
      </c>
      <c r="C1441" s="20" t="str">
        <f>IF($B1441="","",Тех_Движение!$D$1438)</f>
        <v/>
      </c>
      <c r="D1441" s="9" t="str">
        <f>IF($B1441="","",Тех_Движение!$B$1438)</f>
        <v/>
      </c>
      <c r="E1441" s="21" t="str">
        <f>IF($B1441="","",Тех_Движение!$F$1438)</f>
        <v/>
      </c>
      <c r="F1441" s="21" t="str">
        <f>IF($B1441="","",SUMIFS($E$5:$E1440,$C$5:$C1440,$C1441))</f>
        <v/>
      </c>
      <c r="G1441" s="21" t="str">
        <f>IF($B1441="","",MAX(0,$E1441-MAX(0,SUMIFS(Тех_Движение!$G$2:$G$5111,Тех_Движение!$D$2:$D$5111,$C1441,Тех_Движение!$B$2:$B$5111,"&lt;="&amp;Настройки!$B$5-1)-$F1441)))</f>
        <v/>
      </c>
      <c r="H1441" s="21" t="str">
        <f>IF($B1441="","",IF(AND($D1441&gt;=Настройки!$B$5,$D1441&lt;=Настройки!$B$6),$E1441,0))</f>
        <v/>
      </c>
      <c r="I1441" s="21" t="str">
        <f t="shared" si="66"/>
        <v/>
      </c>
      <c r="J1441" s="21" t="str">
        <f>IF($B1441="","",MAX(0,$E1441-MAX(0,SUMIFS(Тех_Движение!$G$2:$G$5111,Тех_Движение!$D$2:$D$5111,$C1441,Тех_Движение!$B$2:$B$5111,"&lt;="&amp;Настройки!$B$6)-$F1441)))</f>
        <v/>
      </c>
      <c r="K1441" s="21" t="e">
        <f>IF(OR($B1441="",K$3&lt;$D1441+Настройки!$B$7),0,MAX(0,$E1441-MAX(0,SUMIFS(Тех_Движение!$G$2:$G$5111,Тех_Движение!$D$2:$D$5111,$C1441,Тех_Движение!$B$2:$B$5111,"&lt;="&amp;K$3)-$F1441)))</f>
        <v>#VALUE!</v>
      </c>
      <c r="L1441" s="21" t="e">
        <f>IF(OR($B1441="",L$3&lt;$D1441+Настройки!$B$7),0,MAX(0,$E1441-MAX(0,SUMIFS(Тех_Движение!$G$2:$G$5111,Тех_Движение!$D$2:$D$5111,$C1441,Тех_Движение!$B$2:$B$5111,"&lt;="&amp;L$3)-$F1441)))</f>
        <v>#VALUE!</v>
      </c>
      <c r="M1441" s="21" t="e">
        <f>IF(OR($B1441="",M$3&lt;$D1441+Настройки!$B$7),0,MAX(0,$E1441-MAX(0,SUMIFS(Тех_Движение!$G$2:$G$5111,Тех_Движение!$D$2:$D$5111,$C1441,Тех_Движение!$B$2:$B$5111,"&lt;="&amp;M$3)-$F1441)))</f>
        <v>#VALUE!</v>
      </c>
      <c r="N1441" s="21" t="e">
        <f>IF(OR($B1441="",N$3&lt;$D1441+Настройки!$B$7),0,MAX(0,$E1441-MAX(0,SUMIFS(Тех_Движение!$G$2:$G$5111,Тех_Движение!$D$2:$D$5111,$C1441,Тех_Движение!$B$2:$B$5111,"&lt;="&amp;N$3)-$F1441)))</f>
        <v>#VALUE!</v>
      </c>
      <c r="O1441" s="21" t="e">
        <f>IF(OR($B1441="",O$3&lt;$D1441+Настройки!$B$7),0,MAX(0,$E1441-MAX(0,SUMIFS(Тех_Движение!$G$2:$G$5111,Тех_Движение!$D$2:$D$5111,$C1441,Тех_Движение!$B$2:$B$5111,"&lt;="&amp;O$3)-$F1441)))</f>
        <v>#VALUE!</v>
      </c>
      <c r="P1441" s="21" t="e">
        <f>IF(OR($B1441="",P$3&lt;$D1441+Настройки!$B$7),0,MAX(0,$E1441-MAX(0,SUMIFS(Тех_Движение!$G$2:$G$5111,Тех_Движение!$D$2:$D$5111,$C1441,Тех_Движение!$B$2:$B$5111,"&lt;="&amp;P$3)-$F1441)))</f>
        <v>#VALUE!</v>
      </c>
      <c r="Q1441" s="21" t="e">
        <f>IF(OR($B1441="",Q$3&lt;$D1441+Настройки!$B$7),0,MAX(0,$E1441-MAX(0,SUMIFS(Тех_Движение!$G$2:$G$5111,Тех_Движение!$D$2:$D$5111,$C1441,Тех_Движение!$B$2:$B$5111,"&lt;="&amp;Q$3)-$F1441)))</f>
        <v>#VALUE!</v>
      </c>
      <c r="R1441" s="21" t="str">
        <f t="shared" si="67"/>
        <v/>
      </c>
      <c r="S1441" s="23" t="str">
        <f>IF($B1441="","",VLOOKUP($C1441,Настройки!$A$11:$L$17,9,FALSE))</f>
        <v/>
      </c>
      <c r="T1441" s="23" t="str">
        <f t="shared" si="68"/>
        <v/>
      </c>
    </row>
    <row r="1442" spans="1:20" x14ac:dyDescent="0.3">
      <c r="A1442" s="20">
        <f>Тех_Движение!$A$1439</f>
        <v>1438</v>
      </c>
      <c r="B1442" s="20" t="str">
        <f>IF(Тех_Движение!$F$1439&gt;0,Тех_Движение!$I$1439,"")</f>
        <v/>
      </c>
      <c r="C1442" s="20" t="str">
        <f>IF($B1442="","",Тех_Движение!$D$1439)</f>
        <v/>
      </c>
      <c r="D1442" s="9" t="str">
        <f>IF($B1442="","",Тех_Движение!$B$1439)</f>
        <v/>
      </c>
      <c r="E1442" s="21" t="str">
        <f>IF($B1442="","",Тех_Движение!$F$1439)</f>
        <v/>
      </c>
      <c r="F1442" s="21" t="str">
        <f>IF($B1442="","",SUMIFS($E$5:$E1441,$C$5:$C1441,$C1442))</f>
        <v/>
      </c>
      <c r="G1442" s="21" t="str">
        <f>IF($B1442="","",MAX(0,$E1442-MAX(0,SUMIFS(Тех_Движение!$G$2:$G$5111,Тех_Движение!$D$2:$D$5111,$C1442,Тех_Движение!$B$2:$B$5111,"&lt;="&amp;Настройки!$B$5-1)-$F1442)))</f>
        <v/>
      </c>
      <c r="H1442" s="21" t="str">
        <f>IF($B1442="","",IF(AND($D1442&gt;=Настройки!$B$5,$D1442&lt;=Настройки!$B$6),$E1442,0))</f>
        <v/>
      </c>
      <c r="I1442" s="21" t="str">
        <f t="shared" si="66"/>
        <v/>
      </c>
      <c r="J1442" s="21" t="str">
        <f>IF($B1442="","",MAX(0,$E1442-MAX(0,SUMIFS(Тех_Движение!$G$2:$G$5111,Тех_Движение!$D$2:$D$5111,$C1442,Тех_Движение!$B$2:$B$5111,"&lt;="&amp;Настройки!$B$6)-$F1442)))</f>
        <v/>
      </c>
      <c r="K1442" s="21" t="e">
        <f>IF(OR($B1442="",K$3&lt;$D1442+Настройки!$B$7),0,MAX(0,$E1442-MAX(0,SUMIFS(Тех_Движение!$G$2:$G$5111,Тех_Движение!$D$2:$D$5111,$C1442,Тех_Движение!$B$2:$B$5111,"&lt;="&amp;K$3)-$F1442)))</f>
        <v>#VALUE!</v>
      </c>
      <c r="L1442" s="21" t="e">
        <f>IF(OR($B1442="",L$3&lt;$D1442+Настройки!$B$7),0,MAX(0,$E1442-MAX(0,SUMIFS(Тех_Движение!$G$2:$G$5111,Тех_Движение!$D$2:$D$5111,$C1442,Тех_Движение!$B$2:$B$5111,"&lt;="&amp;L$3)-$F1442)))</f>
        <v>#VALUE!</v>
      </c>
      <c r="M1442" s="21" t="e">
        <f>IF(OR($B1442="",M$3&lt;$D1442+Настройки!$B$7),0,MAX(0,$E1442-MAX(0,SUMIFS(Тех_Движение!$G$2:$G$5111,Тех_Движение!$D$2:$D$5111,$C1442,Тех_Движение!$B$2:$B$5111,"&lt;="&amp;M$3)-$F1442)))</f>
        <v>#VALUE!</v>
      </c>
      <c r="N1442" s="21" t="e">
        <f>IF(OR($B1442="",N$3&lt;$D1442+Настройки!$B$7),0,MAX(0,$E1442-MAX(0,SUMIFS(Тех_Движение!$G$2:$G$5111,Тех_Движение!$D$2:$D$5111,$C1442,Тех_Движение!$B$2:$B$5111,"&lt;="&amp;N$3)-$F1442)))</f>
        <v>#VALUE!</v>
      </c>
      <c r="O1442" s="21" t="e">
        <f>IF(OR($B1442="",O$3&lt;$D1442+Настройки!$B$7),0,MAX(0,$E1442-MAX(0,SUMIFS(Тех_Движение!$G$2:$G$5111,Тех_Движение!$D$2:$D$5111,$C1442,Тех_Движение!$B$2:$B$5111,"&lt;="&amp;O$3)-$F1442)))</f>
        <v>#VALUE!</v>
      </c>
      <c r="P1442" s="21" t="e">
        <f>IF(OR($B1442="",P$3&lt;$D1442+Настройки!$B$7),0,MAX(0,$E1442-MAX(0,SUMIFS(Тех_Движение!$G$2:$G$5111,Тех_Движение!$D$2:$D$5111,$C1442,Тех_Движение!$B$2:$B$5111,"&lt;="&amp;P$3)-$F1442)))</f>
        <v>#VALUE!</v>
      </c>
      <c r="Q1442" s="21" t="e">
        <f>IF(OR($B1442="",Q$3&lt;$D1442+Настройки!$B$7),0,MAX(0,$E1442-MAX(0,SUMIFS(Тех_Движение!$G$2:$G$5111,Тех_Движение!$D$2:$D$5111,$C1442,Тех_Движение!$B$2:$B$5111,"&lt;="&amp;Q$3)-$F1442)))</f>
        <v>#VALUE!</v>
      </c>
      <c r="R1442" s="21" t="str">
        <f t="shared" si="67"/>
        <v/>
      </c>
      <c r="S1442" s="23" t="str">
        <f>IF($B1442="","",VLOOKUP($C1442,Настройки!$A$11:$L$17,9,FALSE))</f>
        <v/>
      </c>
      <c r="T1442" s="23" t="str">
        <f t="shared" si="68"/>
        <v/>
      </c>
    </row>
    <row r="1443" spans="1:20" x14ac:dyDescent="0.3">
      <c r="A1443" s="20">
        <f>Тех_Движение!$A$1440</f>
        <v>1439</v>
      </c>
      <c r="B1443" s="20" t="str">
        <f>IF(Тех_Движение!$F$1440&gt;0,Тех_Движение!$I$1440,"")</f>
        <v/>
      </c>
      <c r="C1443" s="20" t="str">
        <f>IF($B1443="","",Тех_Движение!$D$1440)</f>
        <v/>
      </c>
      <c r="D1443" s="9" t="str">
        <f>IF($B1443="","",Тех_Движение!$B$1440)</f>
        <v/>
      </c>
      <c r="E1443" s="21" t="str">
        <f>IF($B1443="","",Тех_Движение!$F$1440)</f>
        <v/>
      </c>
      <c r="F1443" s="21" t="str">
        <f>IF($B1443="","",SUMIFS($E$5:$E1442,$C$5:$C1442,$C1443))</f>
        <v/>
      </c>
      <c r="G1443" s="21" t="str">
        <f>IF($B1443="","",MAX(0,$E1443-MAX(0,SUMIFS(Тех_Движение!$G$2:$G$5111,Тех_Движение!$D$2:$D$5111,$C1443,Тех_Движение!$B$2:$B$5111,"&lt;="&amp;Настройки!$B$5-1)-$F1443)))</f>
        <v/>
      </c>
      <c r="H1443" s="21" t="str">
        <f>IF($B1443="","",IF(AND($D1443&gt;=Настройки!$B$5,$D1443&lt;=Настройки!$B$6),$E1443,0))</f>
        <v/>
      </c>
      <c r="I1443" s="21" t="str">
        <f t="shared" si="66"/>
        <v/>
      </c>
      <c r="J1443" s="21" t="str">
        <f>IF($B1443="","",MAX(0,$E1443-MAX(0,SUMIFS(Тех_Движение!$G$2:$G$5111,Тех_Движение!$D$2:$D$5111,$C1443,Тех_Движение!$B$2:$B$5111,"&lt;="&amp;Настройки!$B$6)-$F1443)))</f>
        <v/>
      </c>
      <c r="K1443" s="21" t="e">
        <f>IF(OR($B1443="",K$3&lt;$D1443+Настройки!$B$7),0,MAX(0,$E1443-MAX(0,SUMIFS(Тех_Движение!$G$2:$G$5111,Тех_Движение!$D$2:$D$5111,$C1443,Тех_Движение!$B$2:$B$5111,"&lt;="&amp;K$3)-$F1443)))</f>
        <v>#VALUE!</v>
      </c>
      <c r="L1443" s="21" t="e">
        <f>IF(OR($B1443="",L$3&lt;$D1443+Настройки!$B$7),0,MAX(0,$E1443-MAX(0,SUMIFS(Тех_Движение!$G$2:$G$5111,Тех_Движение!$D$2:$D$5111,$C1443,Тех_Движение!$B$2:$B$5111,"&lt;="&amp;L$3)-$F1443)))</f>
        <v>#VALUE!</v>
      </c>
      <c r="M1443" s="21" t="e">
        <f>IF(OR($B1443="",M$3&lt;$D1443+Настройки!$B$7),0,MAX(0,$E1443-MAX(0,SUMIFS(Тех_Движение!$G$2:$G$5111,Тех_Движение!$D$2:$D$5111,$C1443,Тех_Движение!$B$2:$B$5111,"&lt;="&amp;M$3)-$F1443)))</f>
        <v>#VALUE!</v>
      </c>
      <c r="N1443" s="21" t="e">
        <f>IF(OR($B1443="",N$3&lt;$D1443+Настройки!$B$7),0,MAX(0,$E1443-MAX(0,SUMIFS(Тех_Движение!$G$2:$G$5111,Тех_Движение!$D$2:$D$5111,$C1443,Тех_Движение!$B$2:$B$5111,"&lt;="&amp;N$3)-$F1443)))</f>
        <v>#VALUE!</v>
      </c>
      <c r="O1443" s="21" t="e">
        <f>IF(OR($B1443="",O$3&lt;$D1443+Настройки!$B$7),0,MAX(0,$E1443-MAX(0,SUMIFS(Тех_Движение!$G$2:$G$5111,Тех_Движение!$D$2:$D$5111,$C1443,Тех_Движение!$B$2:$B$5111,"&lt;="&amp;O$3)-$F1443)))</f>
        <v>#VALUE!</v>
      </c>
      <c r="P1443" s="21" t="e">
        <f>IF(OR($B1443="",P$3&lt;$D1443+Настройки!$B$7),0,MAX(0,$E1443-MAX(0,SUMIFS(Тех_Движение!$G$2:$G$5111,Тех_Движение!$D$2:$D$5111,$C1443,Тех_Движение!$B$2:$B$5111,"&lt;="&amp;P$3)-$F1443)))</f>
        <v>#VALUE!</v>
      </c>
      <c r="Q1443" s="21" t="e">
        <f>IF(OR($B1443="",Q$3&lt;$D1443+Настройки!$B$7),0,MAX(0,$E1443-MAX(0,SUMIFS(Тех_Движение!$G$2:$G$5111,Тех_Движение!$D$2:$D$5111,$C1443,Тех_Движение!$B$2:$B$5111,"&lt;="&amp;Q$3)-$F1443)))</f>
        <v>#VALUE!</v>
      </c>
      <c r="R1443" s="21" t="str">
        <f t="shared" si="67"/>
        <v/>
      </c>
      <c r="S1443" s="23" t="str">
        <f>IF($B1443="","",VLOOKUP($C1443,Настройки!$A$11:$L$17,9,FALSE))</f>
        <v/>
      </c>
      <c r="T1443" s="23" t="str">
        <f t="shared" si="68"/>
        <v/>
      </c>
    </row>
    <row r="1444" spans="1:20" x14ac:dyDescent="0.3">
      <c r="A1444" s="20">
        <f>Тех_Движение!$A$1441</f>
        <v>1440</v>
      </c>
      <c r="B1444" s="20" t="str">
        <f>IF(Тех_Движение!$F$1441&gt;0,Тех_Движение!$I$1441,"")</f>
        <v/>
      </c>
      <c r="C1444" s="20" t="str">
        <f>IF($B1444="","",Тех_Движение!$D$1441)</f>
        <v/>
      </c>
      <c r="D1444" s="9" t="str">
        <f>IF($B1444="","",Тех_Движение!$B$1441)</f>
        <v/>
      </c>
      <c r="E1444" s="21" t="str">
        <f>IF($B1444="","",Тех_Движение!$F$1441)</f>
        <v/>
      </c>
      <c r="F1444" s="21" t="str">
        <f>IF($B1444="","",SUMIFS($E$5:$E1443,$C$5:$C1443,$C1444))</f>
        <v/>
      </c>
      <c r="G1444" s="21" t="str">
        <f>IF($B1444="","",MAX(0,$E1444-MAX(0,SUMIFS(Тех_Движение!$G$2:$G$5111,Тех_Движение!$D$2:$D$5111,$C1444,Тех_Движение!$B$2:$B$5111,"&lt;="&amp;Настройки!$B$5-1)-$F1444)))</f>
        <v/>
      </c>
      <c r="H1444" s="21" t="str">
        <f>IF($B1444="","",IF(AND($D1444&gt;=Настройки!$B$5,$D1444&lt;=Настройки!$B$6),$E1444,0))</f>
        <v/>
      </c>
      <c r="I1444" s="21" t="str">
        <f t="shared" si="66"/>
        <v/>
      </c>
      <c r="J1444" s="21" t="str">
        <f>IF($B1444="","",MAX(0,$E1444-MAX(0,SUMIFS(Тех_Движение!$G$2:$G$5111,Тех_Движение!$D$2:$D$5111,$C1444,Тех_Движение!$B$2:$B$5111,"&lt;="&amp;Настройки!$B$6)-$F1444)))</f>
        <v/>
      </c>
      <c r="K1444" s="21" t="e">
        <f>IF(OR($B1444="",K$3&lt;$D1444+Настройки!$B$7),0,MAX(0,$E1444-MAX(0,SUMIFS(Тех_Движение!$G$2:$G$5111,Тех_Движение!$D$2:$D$5111,$C1444,Тех_Движение!$B$2:$B$5111,"&lt;="&amp;K$3)-$F1444)))</f>
        <v>#VALUE!</v>
      </c>
      <c r="L1444" s="21" t="e">
        <f>IF(OR($B1444="",L$3&lt;$D1444+Настройки!$B$7),0,MAX(0,$E1444-MAX(0,SUMIFS(Тех_Движение!$G$2:$G$5111,Тех_Движение!$D$2:$D$5111,$C1444,Тех_Движение!$B$2:$B$5111,"&lt;="&amp;L$3)-$F1444)))</f>
        <v>#VALUE!</v>
      </c>
      <c r="M1444" s="21" t="e">
        <f>IF(OR($B1444="",M$3&lt;$D1444+Настройки!$B$7),0,MAX(0,$E1444-MAX(0,SUMIFS(Тех_Движение!$G$2:$G$5111,Тех_Движение!$D$2:$D$5111,$C1444,Тех_Движение!$B$2:$B$5111,"&lt;="&amp;M$3)-$F1444)))</f>
        <v>#VALUE!</v>
      </c>
      <c r="N1444" s="21" t="e">
        <f>IF(OR($B1444="",N$3&lt;$D1444+Настройки!$B$7),0,MAX(0,$E1444-MAX(0,SUMIFS(Тех_Движение!$G$2:$G$5111,Тех_Движение!$D$2:$D$5111,$C1444,Тех_Движение!$B$2:$B$5111,"&lt;="&amp;N$3)-$F1444)))</f>
        <v>#VALUE!</v>
      </c>
      <c r="O1444" s="21" t="e">
        <f>IF(OR($B1444="",O$3&lt;$D1444+Настройки!$B$7),0,MAX(0,$E1444-MAX(0,SUMIFS(Тех_Движение!$G$2:$G$5111,Тех_Движение!$D$2:$D$5111,$C1444,Тех_Движение!$B$2:$B$5111,"&lt;="&amp;O$3)-$F1444)))</f>
        <v>#VALUE!</v>
      </c>
      <c r="P1444" s="21" t="e">
        <f>IF(OR($B1444="",P$3&lt;$D1444+Настройки!$B$7),0,MAX(0,$E1444-MAX(0,SUMIFS(Тех_Движение!$G$2:$G$5111,Тех_Движение!$D$2:$D$5111,$C1444,Тех_Движение!$B$2:$B$5111,"&lt;="&amp;P$3)-$F1444)))</f>
        <v>#VALUE!</v>
      </c>
      <c r="Q1444" s="21" t="e">
        <f>IF(OR($B1444="",Q$3&lt;$D1444+Настройки!$B$7),0,MAX(0,$E1444-MAX(0,SUMIFS(Тех_Движение!$G$2:$G$5111,Тех_Движение!$D$2:$D$5111,$C1444,Тех_Движение!$B$2:$B$5111,"&lt;="&amp;Q$3)-$F1444)))</f>
        <v>#VALUE!</v>
      </c>
      <c r="R1444" s="21" t="str">
        <f t="shared" si="67"/>
        <v/>
      </c>
      <c r="S1444" s="23" t="str">
        <f>IF($B1444="","",VLOOKUP($C1444,Настройки!$A$11:$L$17,9,FALSE))</f>
        <v/>
      </c>
      <c r="T1444" s="23" t="str">
        <f t="shared" si="68"/>
        <v/>
      </c>
    </row>
    <row r="1445" spans="1:20" x14ac:dyDescent="0.3">
      <c r="A1445" s="20">
        <f>Тех_Движение!$A$1442</f>
        <v>1441</v>
      </c>
      <c r="B1445" s="20" t="str">
        <f>IF(Тех_Движение!$F$1442&gt;0,Тех_Движение!$I$1442,"")</f>
        <v/>
      </c>
      <c r="C1445" s="20" t="str">
        <f>IF($B1445="","",Тех_Движение!$D$1442)</f>
        <v/>
      </c>
      <c r="D1445" s="9" t="str">
        <f>IF($B1445="","",Тех_Движение!$B$1442)</f>
        <v/>
      </c>
      <c r="E1445" s="21" t="str">
        <f>IF($B1445="","",Тех_Движение!$F$1442)</f>
        <v/>
      </c>
      <c r="F1445" s="21" t="str">
        <f>IF($B1445="","",SUMIFS($E$5:$E1444,$C$5:$C1444,$C1445))</f>
        <v/>
      </c>
      <c r="G1445" s="21" t="str">
        <f>IF($B1445="","",MAX(0,$E1445-MAX(0,SUMIFS(Тех_Движение!$G$2:$G$5111,Тех_Движение!$D$2:$D$5111,$C1445,Тех_Движение!$B$2:$B$5111,"&lt;="&amp;Настройки!$B$5-1)-$F1445)))</f>
        <v/>
      </c>
      <c r="H1445" s="21" t="str">
        <f>IF($B1445="","",IF(AND($D1445&gt;=Настройки!$B$5,$D1445&lt;=Настройки!$B$6),$E1445,0))</f>
        <v/>
      </c>
      <c r="I1445" s="21" t="str">
        <f t="shared" si="66"/>
        <v/>
      </c>
      <c r="J1445" s="21" t="str">
        <f>IF($B1445="","",MAX(0,$E1445-MAX(0,SUMIFS(Тех_Движение!$G$2:$G$5111,Тех_Движение!$D$2:$D$5111,$C1445,Тех_Движение!$B$2:$B$5111,"&lt;="&amp;Настройки!$B$6)-$F1445)))</f>
        <v/>
      </c>
      <c r="K1445" s="21" t="e">
        <f>IF(OR($B1445="",K$3&lt;$D1445+Настройки!$B$7),0,MAX(0,$E1445-MAX(0,SUMIFS(Тех_Движение!$G$2:$G$5111,Тех_Движение!$D$2:$D$5111,$C1445,Тех_Движение!$B$2:$B$5111,"&lt;="&amp;K$3)-$F1445)))</f>
        <v>#VALUE!</v>
      </c>
      <c r="L1445" s="21" t="e">
        <f>IF(OR($B1445="",L$3&lt;$D1445+Настройки!$B$7),0,MAX(0,$E1445-MAX(0,SUMIFS(Тех_Движение!$G$2:$G$5111,Тех_Движение!$D$2:$D$5111,$C1445,Тех_Движение!$B$2:$B$5111,"&lt;="&amp;L$3)-$F1445)))</f>
        <v>#VALUE!</v>
      </c>
      <c r="M1445" s="21" t="e">
        <f>IF(OR($B1445="",M$3&lt;$D1445+Настройки!$B$7),0,MAX(0,$E1445-MAX(0,SUMIFS(Тех_Движение!$G$2:$G$5111,Тех_Движение!$D$2:$D$5111,$C1445,Тех_Движение!$B$2:$B$5111,"&lt;="&amp;M$3)-$F1445)))</f>
        <v>#VALUE!</v>
      </c>
      <c r="N1445" s="21" t="e">
        <f>IF(OR($B1445="",N$3&lt;$D1445+Настройки!$B$7),0,MAX(0,$E1445-MAX(0,SUMIFS(Тех_Движение!$G$2:$G$5111,Тех_Движение!$D$2:$D$5111,$C1445,Тех_Движение!$B$2:$B$5111,"&lt;="&amp;N$3)-$F1445)))</f>
        <v>#VALUE!</v>
      </c>
      <c r="O1445" s="21" t="e">
        <f>IF(OR($B1445="",O$3&lt;$D1445+Настройки!$B$7),0,MAX(0,$E1445-MAX(0,SUMIFS(Тех_Движение!$G$2:$G$5111,Тех_Движение!$D$2:$D$5111,$C1445,Тех_Движение!$B$2:$B$5111,"&lt;="&amp;O$3)-$F1445)))</f>
        <v>#VALUE!</v>
      </c>
      <c r="P1445" s="21" t="e">
        <f>IF(OR($B1445="",P$3&lt;$D1445+Настройки!$B$7),0,MAX(0,$E1445-MAX(0,SUMIFS(Тех_Движение!$G$2:$G$5111,Тех_Движение!$D$2:$D$5111,$C1445,Тех_Движение!$B$2:$B$5111,"&lt;="&amp;P$3)-$F1445)))</f>
        <v>#VALUE!</v>
      </c>
      <c r="Q1445" s="21" t="e">
        <f>IF(OR($B1445="",Q$3&lt;$D1445+Настройки!$B$7),0,MAX(0,$E1445-MAX(0,SUMIFS(Тех_Движение!$G$2:$G$5111,Тех_Движение!$D$2:$D$5111,$C1445,Тех_Движение!$B$2:$B$5111,"&lt;="&amp;Q$3)-$F1445)))</f>
        <v>#VALUE!</v>
      </c>
      <c r="R1445" s="21" t="str">
        <f t="shared" si="67"/>
        <v/>
      </c>
      <c r="S1445" s="23" t="str">
        <f>IF($B1445="","",VLOOKUP($C1445,Настройки!$A$11:$L$17,9,FALSE))</f>
        <v/>
      </c>
      <c r="T1445" s="23" t="str">
        <f t="shared" si="68"/>
        <v/>
      </c>
    </row>
    <row r="1446" spans="1:20" x14ac:dyDescent="0.3">
      <c r="A1446" s="20">
        <f>Тех_Движение!$A$1443</f>
        <v>1442</v>
      </c>
      <c r="B1446" s="20" t="str">
        <f>IF(Тех_Движение!$F$1443&gt;0,Тех_Движение!$I$1443,"")</f>
        <v/>
      </c>
      <c r="C1446" s="20" t="str">
        <f>IF($B1446="","",Тех_Движение!$D$1443)</f>
        <v/>
      </c>
      <c r="D1446" s="9" t="str">
        <f>IF($B1446="","",Тех_Движение!$B$1443)</f>
        <v/>
      </c>
      <c r="E1446" s="21" t="str">
        <f>IF($B1446="","",Тех_Движение!$F$1443)</f>
        <v/>
      </c>
      <c r="F1446" s="21" t="str">
        <f>IF($B1446="","",SUMIFS($E$5:$E1445,$C$5:$C1445,$C1446))</f>
        <v/>
      </c>
      <c r="G1446" s="21" t="str">
        <f>IF($B1446="","",MAX(0,$E1446-MAX(0,SUMIFS(Тех_Движение!$G$2:$G$5111,Тех_Движение!$D$2:$D$5111,$C1446,Тех_Движение!$B$2:$B$5111,"&lt;="&amp;Настройки!$B$5-1)-$F1446)))</f>
        <v/>
      </c>
      <c r="H1446" s="21" t="str">
        <f>IF($B1446="","",IF(AND($D1446&gt;=Настройки!$B$5,$D1446&lt;=Настройки!$B$6),$E1446,0))</f>
        <v/>
      </c>
      <c r="I1446" s="21" t="str">
        <f t="shared" si="66"/>
        <v/>
      </c>
      <c r="J1446" s="21" t="str">
        <f>IF($B1446="","",MAX(0,$E1446-MAX(0,SUMIFS(Тех_Движение!$G$2:$G$5111,Тех_Движение!$D$2:$D$5111,$C1446,Тех_Движение!$B$2:$B$5111,"&lt;="&amp;Настройки!$B$6)-$F1446)))</f>
        <v/>
      </c>
      <c r="K1446" s="21" t="e">
        <f>IF(OR($B1446="",K$3&lt;$D1446+Настройки!$B$7),0,MAX(0,$E1446-MAX(0,SUMIFS(Тех_Движение!$G$2:$G$5111,Тех_Движение!$D$2:$D$5111,$C1446,Тех_Движение!$B$2:$B$5111,"&lt;="&amp;K$3)-$F1446)))</f>
        <v>#VALUE!</v>
      </c>
      <c r="L1446" s="21" t="e">
        <f>IF(OR($B1446="",L$3&lt;$D1446+Настройки!$B$7),0,MAX(0,$E1446-MAX(0,SUMIFS(Тех_Движение!$G$2:$G$5111,Тех_Движение!$D$2:$D$5111,$C1446,Тех_Движение!$B$2:$B$5111,"&lt;="&amp;L$3)-$F1446)))</f>
        <v>#VALUE!</v>
      </c>
      <c r="M1446" s="21" t="e">
        <f>IF(OR($B1446="",M$3&lt;$D1446+Настройки!$B$7),0,MAX(0,$E1446-MAX(0,SUMIFS(Тех_Движение!$G$2:$G$5111,Тех_Движение!$D$2:$D$5111,$C1446,Тех_Движение!$B$2:$B$5111,"&lt;="&amp;M$3)-$F1446)))</f>
        <v>#VALUE!</v>
      </c>
      <c r="N1446" s="21" t="e">
        <f>IF(OR($B1446="",N$3&lt;$D1446+Настройки!$B$7),0,MAX(0,$E1446-MAX(0,SUMIFS(Тех_Движение!$G$2:$G$5111,Тех_Движение!$D$2:$D$5111,$C1446,Тех_Движение!$B$2:$B$5111,"&lt;="&amp;N$3)-$F1446)))</f>
        <v>#VALUE!</v>
      </c>
      <c r="O1446" s="21" t="e">
        <f>IF(OR($B1446="",O$3&lt;$D1446+Настройки!$B$7),0,MAX(0,$E1446-MAX(0,SUMIFS(Тех_Движение!$G$2:$G$5111,Тех_Движение!$D$2:$D$5111,$C1446,Тех_Движение!$B$2:$B$5111,"&lt;="&amp;O$3)-$F1446)))</f>
        <v>#VALUE!</v>
      </c>
      <c r="P1446" s="21" t="e">
        <f>IF(OR($B1446="",P$3&lt;$D1446+Настройки!$B$7),0,MAX(0,$E1446-MAX(0,SUMIFS(Тех_Движение!$G$2:$G$5111,Тех_Движение!$D$2:$D$5111,$C1446,Тех_Движение!$B$2:$B$5111,"&lt;="&amp;P$3)-$F1446)))</f>
        <v>#VALUE!</v>
      </c>
      <c r="Q1446" s="21" t="e">
        <f>IF(OR($B1446="",Q$3&lt;$D1446+Настройки!$B$7),0,MAX(0,$E1446-MAX(0,SUMIFS(Тех_Движение!$G$2:$G$5111,Тех_Движение!$D$2:$D$5111,$C1446,Тех_Движение!$B$2:$B$5111,"&lt;="&amp;Q$3)-$F1446)))</f>
        <v>#VALUE!</v>
      </c>
      <c r="R1446" s="21" t="str">
        <f t="shared" si="67"/>
        <v/>
      </c>
      <c r="S1446" s="23" t="str">
        <f>IF($B1446="","",VLOOKUP($C1446,Настройки!$A$11:$L$17,9,FALSE))</f>
        <v/>
      </c>
      <c r="T1446" s="23" t="str">
        <f t="shared" si="68"/>
        <v/>
      </c>
    </row>
    <row r="1447" spans="1:20" x14ac:dyDescent="0.3">
      <c r="A1447" s="20">
        <f>Тех_Движение!$A$1444</f>
        <v>1443</v>
      </c>
      <c r="B1447" s="20" t="str">
        <f>IF(Тех_Движение!$F$1444&gt;0,Тех_Движение!$I$1444,"")</f>
        <v/>
      </c>
      <c r="C1447" s="20" t="str">
        <f>IF($B1447="","",Тех_Движение!$D$1444)</f>
        <v/>
      </c>
      <c r="D1447" s="9" t="str">
        <f>IF($B1447="","",Тех_Движение!$B$1444)</f>
        <v/>
      </c>
      <c r="E1447" s="21" t="str">
        <f>IF($B1447="","",Тех_Движение!$F$1444)</f>
        <v/>
      </c>
      <c r="F1447" s="21" t="str">
        <f>IF($B1447="","",SUMIFS($E$5:$E1446,$C$5:$C1446,$C1447))</f>
        <v/>
      </c>
      <c r="G1447" s="21" t="str">
        <f>IF($B1447="","",MAX(0,$E1447-MAX(0,SUMIFS(Тех_Движение!$G$2:$G$5111,Тех_Движение!$D$2:$D$5111,$C1447,Тех_Движение!$B$2:$B$5111,"&lt;="&amp;Настройки!$B$5-1)-$F1447)))</f>
        <v/>
      </c>
      <c r="H1447" s="21" t="str">
        <f>IF($B1447="","",IF(AND($D1447&gt;=Настройки!$B$5,$D1447&lt;=Настройки!$B$6),$E1447,0))</f>
        <v/>
      </c>
      <c r="I1447" s="21" t="str">
        <f t="shared" si="66"/>
        <v/>
      </c>
      <c r="J1447" s="21" t="str">
        <f>IF($B1447="","",MAX(0,$E1447-MAX(0,SUMIFS(Тех_Движение!$G$2:$G$5111,Тех_Движение!$D$2:$D$5111,$C1447,Тех_Движение!$B$2:$B$5111,"&lt;="&amp;Настройки!$B$6)-$F1447)))</f>
        <v/>
      </c>
      <c r="K1447" s="21" t="e">
        <f>IF(OR($B1447="",K$3&lt;$D1447+Настройки!$B$7),0,MAX(0,$E1447-MAX(0,SUMIFS(Тех_Движение!$G$2:$G$5111,Тех_Движение!$D$2:$D$5111,$C1447,Тех_Движение!$B$2:$B$5111,"&lt;="&amp;K$3)-$F1447)))</f>
        <v>#VALUE!</v>
      </c>
      <c r="L1447" s="21" t="e">
        <f>IF(OR($B1447="",L$3&lt;$D1447+Настройки!$B$7),0,MAX(0,$E1447-MAX(0,SUMIFS(Тех_Движение!$G$2:$G$5111,Тех_Движение!$D$2:$D$5111,$C1447,Тех_Движение!$B$2:$B$5111,"&lt;="&amp;L$3)-$F1447)))</f>
        <v>#VALUE!</v>
      </c>
      <c r="M1447" s="21" t="e">
        <f>IF(OR($B1447="",M$3&lt;$D1447+Настройки!$B$7),0,MAX(0,$E1447-MAX(0,SUMIFS(Тех_Движение!$G$2:$G$5111,Тех_Движение!$D$2:$D$5111,$C1447,Тех_Движение!$B$2:$B$5111,"&lt;="&amp;M$3)-$F1447)))</f>
        <v>#VALUE!</v>
      </c>
      <c r="N1447" s="21" t="e">
        <f>IF(OR($B1447="",N$3&lt;$D1447+Настройки!$B$7),0,MAX(0,$E1447-MAX(0,SUMIFS(Тех_Движение!$G$2:$G$5111,Тех_Движение!$D$2:$D$5111,$C1447,Тех_Движение!$B$2:$B$5111,"&lt;="&amp;N$3)-$F1447)))</f>
        <v>#VALUE!</v>
      </c>
      <c r="O1447" s="21" t="e">
        <f>IF(OR($B1447="",O$3&lt;$D1447+Настройки!$B$7),0,MAX(0,$E1447-MAX(0,SUMIFS(Тех_Движение!$G$2:$G$5111,Тех_Движение!$D$2:$D$5111,$C1447,Тех_Движение!$B$2:$B$5111,"&lt;="&amp;O$3)-$F1447)))</f>
        <v>#VALUE!</v>
      </c>
      <c r="P1447" s="21" t="e">
        <f>IF(OR($B1447="",P$3&lt;$D1447+Настройки!$B$7),0,MAX(0,$E1447-MAX(0,SUMIFS(Тех_Движение!$G$2:$G$5111,Тех_Движение!$D$2:$D$5111,$C1447,Тех_Движение!$B$2:$B$5111,"&lt;="&amp;P$3)-$F1447)))</f>
        <v>#VALUE!</v>
      </c>
      <c r="Q1447" s="21" t="e">
        <f>IF(OR($B1447="",Q$3&lt;$D1447+Настройки!$B$7),0,MAX(0,$E1447-MAX(0,SUMIFS(Тех_Движение!$G$2:$G$5111,Тех_Движение!$D$2:$D$5111,$C1447,Тех_Движение!$B$2:$B$5111,"&lt;="&amp;Q$3)-$F1447)))</f>
        <v>#VALUE!</v>
      </c>
      <c r="R1447" s="21" t="str">
        <f t="shared" si="67"/>
        <v/>
      </c>
      <c r="S1447" s="23" t="str">
        <f>IF($B1447="","",VLOOKUP($C1447,Настройки!$A$11:$L$17,9,FALSE))</f>
        <v/>
      </c>
      <c r="T1447" s="23" t="str">
        <f t="shared" si="68"/>
        <v/>
      </c>
    </row>
    <row r="1448" spans="1:20" x14ac:dyDescent="0.3">
      <c r="A1448" s="20">
        <f>Тех_Движение!$A$1445</f>
        <v>1444</v>
      </c>
      <c r="B1448" s="20" t="str">
        <f>IF(Тех_Движение!$F$1445&gt;0,Тех_Движение!$I$1445,"")</f>
        <v/>
      </c>
      <c r="C1448" s="20" t="str">
        <f>IF($B1448="","",Тех_Движение!$D$1445)</f>
        <v/>
      </c>
      <c r="D1448" s="9" t="str">
        <f>IF($B1448="","",Тех_Движение!$B$1445)</f>
        <v/>
      </c>
      <c r="E1448" s="21" t="str">
        <f>IF($B1448="","",Тех_Движение!$F$1445)</f>
        <v/>
      </c>
      <c r="F1448" s="21" t="str">
        <f>IF($B1448="","",SUMIFS($E$5:$E1447,$C$5:$C1447,$C1448))</f>
        <v/>
      </c>
      <c r="G1448" s="21" t="str">
        <f>IF($B1448="","",MAX(0,$E1448-MAX(0,SUMIFS(Тех_Движение!$G$2:$G$5111,Тех_Движение!$D$2:$D$5111,$C1448,Тех_Движение!$B$2:$B$5111,"&lt;="&amp;Настройки!$B$5-1)-$F1448)))</f>
        <v/>
      </c>
      <c r="H1448" s="21" t="str">
        <f>IF($B1448="","",IF(AND($D1448&gt;=Настройки!$B$5,$D1448&lt;=Настройки!$B$6),$E1448,0))</f>
        <v/>
      </c>
      <c r="I1448" s="21" t="str">
        <f t="shared" si="66"/>
        <v/>
      </c>
      <c r="J1448" s="21" t="str">
        <f>IF($B1448="","",MAX(0,$E1448-MAX(0,SUMIFS(Тех_Движение!$G$2:$G$5111,Тех_Движение!$D$2:$D$5111,$C1448,Тех_Движение!$B$2:$B$5111,"&lt;="&amp;Настройки!$B$6)-$F1448)))</f>
        <v/>
      </c>
      <c r="K1448" s="21" t="e">
        <f>IF(OR($B1448="",K$3&lt;$D1448+Настройки!$B$7),0,MAX(0,$E1448-MAX(0,SUMIFS(Тех_Движение!$G$2:$G$5111,Тех_Движение!$D$2:$D$5111,$C1448,Тех_Движение!$B$2:$B$5111,"&lt;="&amp;K$3)-$F1448)))</f>
        <v>#VALUE!</v>
      </c>
      <c r="L1448" s="21" t="e">
        <f>IF(OR($B1448="",L$3&lt;$D1448+Настройки!$B$7),0,MAX(0,$E1448-MAX(0,SUMIFS(Тех_Движение!$G$2:$G$5111,Тех_Движение!$D$2:$D$5111,$C1448,Тех_Движение!$B$2:$B$5111,"&lt;="&amp;L$3)-$F1448)))</f>
        <v>#VALUE!</v>
      </c>
      <c r="M1448" s="21" t="e">
        <f>IF(OR($B1448="",M$3&lt;$D1448+Настройки!$B$7),0,MAX(0,$E1448-MAX(0,SUMIFS(Тех_Движение!$G$2:$G$5111,Тех_Движение!$D$2:$D$5111,$C1448,Тех_Движение!$B$2:$B$5111,"&lt;="&amp;M$3)-$F1448)))</f>
        <v>#VALUE!</v>
      </c>
      <c r="N1448" s="21" t="e">
        <f>IF(OR($B1448="",N$3&lt;$D1448+Настройки!$B$7),0,MAX(0,$E1448-MAX(0,SUMIFS(Тех_Движение!$G$2:$G$5111,Тех_Движение!$D$2:$D$5111,$C1448,Тех_Движение!$B$2:$B$5111,"&lt;="&amp;N$3)-$F1448)))</f>
        <v>#VALUE!</v>
      </c>
      <c r="O1448" s="21" t="e">
        <f>IF(OR($B1448="",O$3&lt;$D1448+Настройки!$B$7),0,MAX(0,$E1448-MAX(0,SUMIFS(Тех_Движение!$G$2:$G$5111,Тех_Движение!$D$2:$D$5111,$C1448,Тех_Движение!$B$2:$B$5111,"&lt;="&amp;O$3)-$F1448)))</f>
        <v>#VALUE!</v>
      </c>
      <c r="P1448" s="21" t="e">
        <f>IF(OR($B1448="",P$3&lt;$D1448+Настройки!$B$7),0,MAX(0,$E1448-MAX(0,SUMIFS(Тех_Движение!$G$2:$G$5111,Тех_Движение!$D$2:$D$5111,$C1448,Тех_Движение!$B$2:$B$5111,"&lt;="&amp;P$3)-$F1448)))</f>
        <v>#VALUE!</v>
      </c>
      <c r="Q1448" s="21" t="e">
        <f>IF(OR($B1448="",Q$3&lt;$D1448+Настройки!$B$7),0,MAX(0,$E1448-MAX(0,SUMIFS(Тех_Движение!$G$2:$G$5111,Тех_Движение!$D$2:$D$5111,$C1448,Тех_Движение!$B$2:$B$5111,"&lt;="&amp;Q$3)-$F1448)))</f>
        <v>#VALUE!</v>
      </c>
      <c r="R1448" s="21" t="str">
        <f t="shared" si="67"/>
        <v/>
      </c>
      <c r="S1448" s="23" t="str">
        <f>IF($B1448="","",VLOOKUP($C1448,Настройки!$A$11:$L$17,9,FALSE))</f>
        <v/>
      </c>
      <c r="T1448" s="23" t="str">
        <f t="shared" si="68"/>
        <v/>
      </c>
    </row>
    <row r="1449" spans="1:20" x14ac:dyDescent="0.3">
      <c r="A1449" s="20">
        <f>Тех_Движение!$A$1446</f>
        <v>1445</v>
      </c>
      <c r="B1449" s="20" t="str">
        <f>IF(Тех_Движение!$F$1446&gt;0,Тех_Движение!$I$1446,"")</f>
        <v/>
      </c>
      <c r="C1449" s="20" t="str">
        <f>IF($B1449="","",Тех_Движение!$D$1446)</f>
        <v/>
      </c>
      <c r="D1449" s="9" t="str">
        <f>IF($B1449="","",Тех_Движение!$B$1446)</f>
        <v/>
      </c>
      <c r="E1449" s="21" t="str">
        <f>IF($B1449="","",Тех_Движение!$F$1446)</f>
        <v/>
      </c>
      <c r="F1449" s="21" t="str">
        <f>IF($B1449="","",SUMIFS($E$5:$E1448,$C$5:$C1448,$C1449))</f>
        <v/>
      </c>
      <c r="G1449" s="21" t="str">
        <f>IF($B1449="","",MAX(0,$E1449-MAX(0,SUMIFS(Тех_Движение!$G$2:$G$5111,Тех_Движение!$D$2:$D$5111,$C1449,Тех_Движение!$B$2:$B$5111,"&lt;="&amp;Настройки!$B$5-1)-$F1449)))</f>
        <v/>
      </c>
      <c r="H1449" s="21" t="str">
        <f>IF($B1449="","",IF(AND($D1449&gt;=Настройки!$B$5,$D1449&lt;=Настройки!$B$6),$E1449,0))</f>
        <v/>
      </c>
      <c r="I1449" s="21" t="str">
        <f t="shared" si="66"/>
        <v/>
      </c>
      <c r="J1449" s="21" t="str">
        <f>IF($B1449="","",MAX(0,$E1449-MAX(0,SUMIFS(Тех_Движение!$G$2:$G$5111,Тех_Движение!$D$2:$D$5111,$C1449,Тех_Движение!$B$2:$B$5111,"&lt;="&amp;Настройки!$B$6)-$F1449)))</f>
        <v/>
      </c>
      <c r="K1449" s="21" t="e">
        <f>IF(OR($B1449="",K$3&lt;$D1449+Настройки!$B$7),0,MAX(0,$E1449-MAX(0,SUMIFS(Тех_Движение!$G$2:$G$5111,Тех_Движение!$D$2:$D$5111,$C1449,Тех_Движение!$B$2:$B$5111,"&lt;="&amp;K$3)-$F1449)))</f>
        <v>#VALUE!</v>
      </c>
      <c r="L1449" s="21" t="e">
        <f>IF(OR($B1449="",L$3&lt;$D1449+Настройки!$B$7),0,MAX(0,$E1449-MAX(0,SUMIFS(Тех_Движение!$G$2:$G$5111,Тех_Движение!$D$2:$D$5111,$C1449,Тех_Движение!$B$2:$B$5111,"&lt;="&amp;L$3)-$F1449)))</f>
        <v>#VALUE!</v>
      </c>
      <c r="M1449" s="21" t="e">
        <f>IF(OR($B1449="",M$3&lt;$D1449+Настройки!$B$7),0,MAX(0,$E1449-MAX(0,SUMIFS(Тех_Движение!$G$2:$G$5111,Тех_Движение!$D$2:$D$5111,$C1449,Тех_Движение!$B$2:$B$5111,"&lt;="&amp;M$3)-$F1449)))</f>
        <v>#VALUE!</v>
      </c>
      <c r="N1449" s="21" t="e">
        <f>IF(OR($B1449="",N$3&lt;$D1449+Настройки!$B$7),0,MAX(0,$E1449-MAX(0,SUMIFS(Тех_Движение!$G$2:$G$5111,Тех_Движение!$D$2:$D$5111,$C1449,Тех_Движение!$B$2:$B$5111,"&lt;="&amp;N$3)-$F1449)))</f>
        <v>#VALUE!</v>
      </c>
      <c r="O1449" s="21" t="e">
        <f>IF(OR($B1449="",O$3&lt;$D1449+Настройки!$B$7),0,MAX(0,$E1449-MAX(0,SUMIFS(Тех_Движение!$G$2:$G$5111,Тех_Движение!$D$2:$D$5111,$C1449,Тех_Движение!$B$2:$B$5111,"&lt;="&amp;O$3)-$F1449)))</f>
        <v>#VALUE!</v>
      </c>
      <c r="P1449" s="21" t="e">
        <f>IF(OR($B1449="",P$3&lt;$D1449+Настройки!$B$7),0,MAX(0,$E1449-MAX(0,SUMIFS(Тех_Движение!$G$2:$G$5111,Тех_Движение!$D$2:$D$5111,$C1449,Тех_Движение!$B$2:$B$5111,"&lt;="&amp;P$3)-$F1449)))</f>
        <v>#VALUE!</v>
      </c>
      <c r="Q1449" s="21" t="e">
        <f>IF(OR($B1449="",Q$3&lt;$D1449+Настройки!$B$7),0,MAX(0,$E1449-MAX(0,SUMIFS(Тех_Движение!$G$2:$G$5111,Тех_Движение!$D$2:$D$5111,$C1449,Тех_Движение!$B$2:$B$5111,"&lt;="&amp;Q$3)-$F1449)))</f>
        <v>#VALUE!</v>
      </c>
      <c r="R1449" s="21" t="str">
        <f t="shared" si="67"/>
        <v/>
      </c>
      <c r="S1449" s="23" t="str">
        <f>IF($B1449="","",VLOOKUP($C1449,Настройки!$A$11:$L$17,9,FALSE))</f>
        <v/>
      </c>
      <c r="T1449" s="23" t="str">
        <f t="shared" si="68"/>
        <v/>
      </c>
    </row>
    <row r="1450" spans="1:20" x14ac:dyDescent="0.3">
      <c r="A1450" s="20">
        <f>Тех_Движение!$A$1447</f>
        <v>1446</v>
      </c>
      <c r="B1450" s="20" t="str">
        <f>IF(Тех_Движение!$F$1447&gt;0,Тех_Движение!$I$1447,"")</f>
        <v/>
      </c>
      <c r="C1450" s="20" t="str">
        <f>IF($B1450="","",Тех_Движение!$D$1447)</f>
        <v/>
      </c>
      <c r="D1450" s="9" t="str">
        <f>IF($B1450="","",Тех_Движение!$B$1447)</f>
        <v/>
      </c>
      <c r="E1450" s="21" t="str">
        <f>IF($B1450="","",Тех_Движение!$F$1447)</f>
        <v/>
      </c>
      <c r="F1450" s="21" t="str">
        <f>IF($B1450="","",SUMIFS($E$5:$E1449,$C$5:$C1449,$C1450))</f>
        <v/>
      </c>
      <c r="G1450" s="21" t="str">
        <f>IF($B1450="","",MAX(0,$E1450-MAX(0,SUMIFS(Тех_Движение!$G$2:$G$5111,Тех_Движение!$D$2:$D$5111,$C1450,Тех_Движение!$B$2:$B$5111,"&lt;="&amp;Настройки!$B$5-1)-$F1450)))</f>
        <v/>
      </c>
      <c r="H1450" s="21" t="str">
        <f>IF($B1450="","",IF(AND($D1450&gt;=Настройки!$B$5,$D1450&lt;=Настройки!$B$6),$E1450,0))</f>
        <v/>
      </c>
      <c r="I1450" s="21" t="str">
        <f t="shared" si="66"/>
        <v/>
      </c>
      <c r="J1450" s="21" t="str">
        <f>IF($B1450="","",MAX(0,$E1450-MAX(0,SUMIFS(Тех_Движение!$G$2:$G$5111,Тех_Движение!$D$2:$D$5111,$C1450,Тех_Движение!$B$2:$B$5111,"&lt;="&amp;Настройки!$B$6)-$F1450)))</f>
        <v/>
      </c>
      <c r="K1450" s="21" t="e">
        <f>IF(OR($B1450="",K$3&lt;$D1450+Настройки!$B$7),0,MAX(0,$E1450-MAX(0,SUMIFS(Тех_Движение!$G$2:$G$5111,Тех_Движение!$D$2:$D$5111,$C1450,Тех_Движение!$B$2:$B$5111,"&lt;="&amp;K$3)-$F1450)))</f>
        <v>#VALUE!</v>
      </c>
      <c r="L1450" s="21" t="e">
        <f>IF(OR($B1450="",L$3&lt;$D1450+Настройки!$B$7),0,MAX(0,$E1450-MAX(0,SUMIFS(Тех_Движение!$G$2:$G$5111,Тех_Движение!$D$2:$D$5111,$C1450,Тех_Движение!$B$2:$B$5111,"&lt;="&amp;L$3)-$F1450)))</f>
        <v>#VALUE!</v>
      </c>
      <c r="M1450" s="21" t="e">
        <f>IF(OR($B1450="",M$3&lt;$D1450+Настройки!$B$7),0,MAX(0,$E1450-MAX(0,SUMIFS(Тех_Движение!$G$2:$G$5111,Тех_Движение!$D$2:$D$5111,$C1450,Тех_Движение!$B$2:$B$5111,"&lt;="&amp;M$3)-$F1450)))</f>
        <v>#VALUE!</v>
      </c>
      <c r="N1450" s="21" t="e">
        <f>IF(OR($B1450="",N$3&lt;$D1450+Настройки!$B$7),0,MAX(0,$E1450-MAX(0,SUMIFS(Тех_Движение!$G$2:$G$5111,Тех_Движение!$D$2:$D$5111,$C1450,Тех_Движение!$B$2:$B$5111,"&lt;="&amp;N$3)-$F1450)))</f>
        <v>#VALUE!</v>
      </c>
      <c r="O1450" s="21" t="e">
        <f>IF(OR($B1450="",O$3&lt;$D1450+Настройки!$B$7),0,MAX(0,$E1450-MAX(0,SUMIFS(Тех_Движение!$G$2:$G$5111,Тех_Движение!$D$2:$D$5111,$C1450,Тех_Движение!$B$2:$B$5111,"&lt;="&amp;O$3)-$F1450)))</f>
        <v>#VALUE!</v>
      </c>
      <c r="P1450" s="21" t="e">
        <f>IF(OR($B1450="",P$3&lt;$D1450+Настройки!$B$7),0,MAX(0,$E1450-MAX(0,SUMIFS(Тех_Движение!$G$2:$G$5111,Тех_Движение!$D$2:$D$5111,$C1450,Тех_Движение!$B$2:$B$5111,"&lt;="&amp;P$3)-$F1450)))</f>
        <v>#VALUE!</v>
      </c>
      <c r="Q1450" s="21" t="e">
        <f>IF(OR($B1450="",Q$3&lt;$D1450+Настройки!$B$7),0,MAX(0,$E1450-MAX(0,SUMIFS(Тех_Движение!$G$2:$G$5111,Тех_Движение!$D$2:$D$5111,$C1450,Тех_Движение!$B$2:$B$5111,"&lt;="&amp;Q$3)-$F1450)))</f>
        <v>#VALUE!</v>
      </c>
      <c r="R1450" s="21" t="str">
        <f t="shared" si="67"/>
        <v/>
      </c>
      <c r="S1450" s="23" t="str">
        <f>IF($B1450="","",VLOOKUP($C1450,Настройки!$A$11:$L$17,9,FALSE))</f>
        <v/>
      </c>
      <c r="T1450" s="23" t="str">
        <f t="shared" si="68"/>
        <v/>
      </c>
    </row>
    <row r="1451" spans="1:20" x14ac:dyDescent="0.3">
      <c r="A1451" s="20">
        <f>Тех_Движение!$A$1448</f>
        <v>1447</v>
      </c>
      <c r="B1451" s="20" t="str">
        <f>IF(Тех_Движение!$F$1448&gt;0,Тех_Движение!$I$1448,"")</f>
        <v/>
      </c>
      <c r="C1451" s="20" t="str">
        <f>IF($B1451="","",Тех_Движение!$D$1448)</f>
        <v/>
      </c>
      <c r="D1451" s="9" t="str">
        <f>IF($B1451="","",Тех_Движение!$B$1448)</f>
        <v/>
      </c>
      <c r="E1451" s="21" t="str">
        <f>IF($B1451="","",Тех_Движение!$F$1448)</f>
        <v/>
      </c>
      <c r="F1451" s="21" t="str">
        <f>IF($B1451="","",SUMIFS($E$5:$E1450,$C$5:$C1450,$C1451))</f>
        <v/>
      </c>
      <c r="G1451" s="21" t="str">
        <f>IF($B1451="","",MAX(0,$E1451-MAX(0,SUMIFS(Тех_Движение!$G$2:$G$5111,Тех_Движение!$D$2:$D$5111,$C1451,Тех_Движение!$B$2:$B$5111,"&lt;="&amp;Настройки!$B$5-1)-$F1451)))</f>
        <v/>
      </c>
      <c r="H1451" s="21" t="str">
        <f>IF($B1451="","",IF(AND($D1451&gt;=Настройки!$B$5,$D1451&lt;=Настройки!$B$6),$E1451,0))</f>
        <v/>
      </c>
      <c r="I1451" s="21" t="str">
        <f t="shared" si="66"/>
        <v/>
      </c>
      <c r="J1451" s="21" t="str">
        <f>IF($B1451="","",MAX(0,$E1451-MAX(0,SUMIFS(Тех_Движение!$G$2:$G$5111,Тех_Движение!$D$2:$D$5111,$C1451,Тех_Движение!$B$2:$B$5111,"&lt;="&amp;Настройки!$B$6)-$F1451)))</f>
        <v/>
      </c>
      <c r="K1451" s="21" t="e">
        <f>IF(OR($B1451="",K$3&lt;$D1451+Настройки!$B$7),0,MAX(0,$E1451-MAX(0,SUMIFS(Тех_Движение!$G$2:$G$5111,Тех_Движение!$D$2:$D$5111,$C1451,Тех_Движение!$B$2:$B$5111,"&lt;="&amp;K$3)-$F1451)))</f>
        <v>#VALUE!</v>
      </c>
      <c r="L1451" s="21" t="e">
        <f>IF(OR($B1451="",L$3&lt;$D1451+Настройки!$B$7),0,MAX(0,$E1451-MAX(0,SUMIFS(Тех_Движение!$G$2:$G$5111,Тех_Движение!$D$2:$D$5111,$C1451,Тех_Движение!$B$2:$B$5111,"&lt;="&amp;L$3)-$F1451)))</f>
        <v>#VALUE!</v>
      </c>
      <c r="M1451" s="21" t="e">
        <f>IF(OR($B1451="",M$3&lt;$D1451+Настройки!$B$7),0,MAX(0,$E1451-MAX(0,SUMIFS(Тех_Движение!$G$2:$G$5111,Тех_Движение!$D$2:$D$5111,$C1451,Тех_Движение!$B$2:$B$5111,"&lt;="&amp;M$3)-$F1451)))</f>
        <v>#VALUE!</v>
      </c>
      <c r="N1451" s="21" t="e">
        <f>IF(OR($B1451="",N$3&lt;$D1451+Настройки!$B$7),0,MAX(0,$E1451-MAX(0,SUMIFS(Тех_Движение!$G$2:$G$5111,Тех_Движение!$D$2:$D$5111,$C1451,Тех_Движение!$B$2:$B$5111,"&lt;="&amp;N$3)-$F1451)))</f>
        <v>#VALUE!</v>
      </c>
      <c r="O1451" s="21" t="e">
        <f>IF(OR($B1451="",O$3&lt;$D1451+Настройки!$B$7),0,MAX(0,$E1451-MAX(0,SUMIFS(Тех_Движение!$G$2:$G$5111,Тех_Движение!$D$2:$D$5111,$C1451,Тех_Движение!$B$2:$B$5111,"&lt;="&amp;O$3)-$F1451)))</f>
        <v>#VALUE!</v>
      </c>
      <c r="P1451" s="21" t="e">
        <f>IF(OR($B1451="",P$3&lt;$D1451+Настройки!$B$7),0,MAX(0,$E1451-MAX(0,SUMIFS(Тех_Движение!$G$2:$G$5111,Тех_Движение!$D$2:$D$5111,$C1451,Тех_Движение!$B$2:$B$5111,"&lt;="&amp;P$3)-$F1451)))</f>
        <v>#VALUE!</v>
      </c>
      <c r="Q1451" s="21" t="e">
        <f>IF(OR($B1451="",Q$3&lt;$D1451+Настройки!$B$7),0,MAX(0,$E1451-MAX(0,SUMIFS(Тех_Движение!$G$2:$G$5111,Тех_Движение!$D$2:$D$5111,$C1451,Тех_Движение!$B$2:$B$5111,"&lt;="&amp;Q$3)-$F1451)))</f>
        <v>#VALUE!</v>
      </c>
      <c r="R1451" s="21" t="str">
        <f t="shared" si="67"/>
        <v/>
      </c>
      <c r="S1451" s="23" t="str">
        <f>IF($B1451="","",VLOOKUP($C1451,Настройки!$A$11:$L$17,9,FALSE))</f>
        <v/>
      </c>
      <c r="T1451" s="23" t="str">
        <f t="shared" si="68"/>
        <v/>
      </c>
    </row>
    <row r="1452" spans="1:20" x14ac:dyDescent="0.3">
      <c r="A1452" s="20">
        <f>Тех_Движение!$A$1449</f>
        <v>1448</v>
      </c>
      <c r="B1452" s="20" t="str">
        <f>IF(Тех_Движение!$F$1449&gt;0,Тех_Движение!$I$1449,"")</f>
        <v/>
      </c>
      <c r="C1452" s="20" t="str">
        <f>IF($B1452="","",Тех_Движение!$D$1449)</f>
        <v/>
      </c>
      <c r="D1452" s="9" t="str">
        <f>IF($B1452="","",Тех_Движение!$B$1449)</f>
        <v/>
      </c>
      <c r="E1452" s="21" t="str">
        <f>IF($B1452="","",Тех_Движение!$F$1449)</f>
        <v/>
      </c>
      <c r="F1452" s="21" t="str">
        <f>IF($B1452="","",SUMIFS($E$5:$E1451,$C$5:$C1451,$C1452))</f>
        <v/>
      </c>
      <c r="G1452" s="21" t="str">
        <f>IF($B1452="","",MAX(0,$E1452-MAX(0,SUMIFS(Тех_Движение!$G$2:$G$5111,Тех_Движение!$D$2:$D$5111,$C1452,Тех_Движение!$B$2:$B$5111,"&lt;="&amp;Настройки!$B$5-1)-$F1452)))</f>
        <v/>
      </c>
      <c r="H1452" s="21" t="str">
        <f>IF($B1452="","",IF(AND($D1452&gt;=Настройки!$B$5,$D1452&lt;=Настройки!$B$6),$E1452,0))</f>
        <v/>
      </c>
      <c r="I1452" s="21" t="str">
        <f t="shared" si="66"/>
        <v/>
      </c>
      <c r="J1452" s="21" t="str">
        <f>IF($B1452="","",MAX(0,$E1452-MAX(0,SUMIFS(Тех_Движение!$G$2:$G$5111,Тех_Движение!$D$2:$D$5111,$C1452,Тех_Движение!$B$2:$B$5111,"&lt;="&amp;Настройки!$B$6)-$F1452)))</f>
        <v/>
      </c>
      <c r="K1452" s="21" t="e">
        <f>IF(OR($B1452="",K$3&lt;$D1452+Настройки!$B$7),0,MAX(0,$E1452-MAX(0,SUMIFS(Тех_Движение!$G$2:$G$5111,Тех_Движение!$D$2:$D$5111,$C1452,Тех_Движение!$B$2:$B$5111,"&lt;="&amp;K$3)-$F1452)))</f>
        <v>#VALUE!</v>
      </c>
      <c r="L1452" s="21" t="e">
        <f>IF(OR($B1452="",L$3&lt;$D1452+Настройки!$B$7),0,MAX(0,$E1452-MAX(0,SUMIFS(Тех_Движение!$G$2:$G$5111,Тех_Движение!$D$2:$D$5111,$C1452,Тех_Движение!$B$2:$B$5111,"&lt;="&amp;L$3)-$F1452)))</f>
        <v>#VALUE!</v>
      </c>
      <c r="M1452" s="21" t="e">
        <f>IF(OR($B1452="",M$3&lt;$D1452+Настройки!$B$7),0,MAX(0,$E1452-MAX(0,SUMIFS(Тех_Движение!$G$2:$G$5111,Тех_Движение!$D$2:$D$5111,$C1452,Тех_Движение!$B$2:$B$5111,"&lt;="&amp;M$3)-$F1452)))</f>
        <v>#VALUE!</v>
      </c>
      <c r="N1452" s="21" t="e">
        <f>IF(OR($B1452="",N$3&lt;$D1452+Настройки!$B$7),0,MAX(0,$E1452-MAX(0,SUMIFS(Тех_Движение!$G$2:$G$5111,Тех_Движение!$D$2:$D$5111,$C1452,Тех_Движение!$B$2:$B$5111,"&lt;="&amp;N$3)-$F1452)))</f>
        <v>#VALUE!</v>
      </c>
      <c r="O1452" s="21" t="e">
        <f>IF(OR($B1452="",O$3&lt;$D1452+Настройки!$B$7),0,MAX(0,$E1452-MAX(0,SUMIFS(Тех_Движение!$G$2:$G$5111,Тех_Движение!$D$2:$D$5111,$C1452,Тех_Движение!$B$2:$B$5111,"&lt;="&amp;O$3)-$F1452)))</f>
        <v>#VALUE!</v>
      </c>
      <c r="P1452" s="21" t="e">
        <f>IF(OR($B1452="",P$3&lt;$D1452+Настройки!$B$7),0,MAX(0,$E1452-MAX(0,SUMIFS(Тех_Движение!$G$2:$G$5111,Тех_Движение!$D$2:$D$5111,$C1452,Тех_Движение!$B$2:$B$5111,"&lt;="&amp;P$3)-$F1452)))</f>
        <v>#VALUE!</v>
      </c>
      <c r="Q1452" s="21" t="e">
        <f>IF(OR($B1452="",Q$3&lt;$D1452+Настройки!$B$7),0,MAX(0,$E1452-MAX(0,SUMIFS(Тех_Движение!$G$2:$G$5111,Тех_Движение!$D$2:$D$5111,$C1452,Тех_Движение!$B$2:$B$5111,"&lt;="&amp;Q$3)-$F1452)))</f>
        <v>#VALUE!</v>
      </c>
      <c r="R1452" s="21" t="str">
        <f t="shared" si="67"/>
        <v/>
      </c>
      <c r="S1452" s="23" t="str">
        <f>IF($B1452="","",VLOOKUP($C1452,Настройки!$A$11:$L$17,9,FALSE))</f>
        <v/>
      </c>
      <c r="T1452" s="23" t="str">
        <f t="shared" si="68"/>
        <v/>
      </c>
    </row>
    <row r="1453" spans="1:20" x14ac:dyDescent="0.3">
      <c r="A1453" s="20">
        <f>Тех_Движение!$A$1450</f>
        <v>1449</v>
      </c>
      <c r="B1453" s="20" t="str">
        <f>IF(Тех_Движение!$F$1450&gt;0,Тех_Движение!$I$1450,"")</f>
        <v/>
      </c>
      <c r="C1453" s="20" t="str">
        <f>IF($B1453="","",Тех_Движение!$D$1450)</f>
        <v/>
      </c>
      <c r="D1453" s="9" t="str">
        <f>IF($B1453="","",Тех_Движение!$B$1450)</f>
        <v/>
      </c>
      <c r="E1453" s="21" t="str">
        <f>IF($B1453="","",Тех_Движение!$F$1450)</f>
        <v/>
      </c>
      <c r="F1453" s="21" t="str">
        <f>IF($B1453="","",SUMIFS($E$5:$E1452,$C$5:$C1452,$C1453))</f>
        <v/>
      </c>
      <c r="G1453" s="21" t="str">
        <f>IF($B1453="","",MAX(0,$E1453-MAX(0,SUMIFS(Тех_Движение!$G$2:$G$5111,Тех_Движение!$D$2:$D$5111,$C1453,Тех_Движение!$B$2:$B$5111,"&lt;="&amp;Настройки!$B$5-1)-$F1453)))</f>
        <v/>
      </c>
      <c r="H1453" s="21" t="str">
        <f>IF($B1453="","",IF(AND($D1453&gt;=Настройки!$B$5,$D1453&lt;=Настройки!$B$6),$E1453,0))</f>
        <v/>
      </c>
      <c r="I1453" s="21" t="str">
        <f t="shared" si="66"/>
        <v/>
      </c>
      <c r="J1453" s="21" t="str">
        <f>IF($B1453="","",MAX(0,$E1453-MAX(0,SUMIFS(Тех_Движение!$G$2:$G$5111,Тех_Движение!$D$2:$D$5111,$C1453,Тех_Движение!$B$2:$B$5111,"&lt;="&amp;Настройки!$B$6)-$F1453)))</f>
        <v/>
      </c>
      <c r="K1453" s="21" t="e">
        <f>IF(OR($B1453="",K$3&lt;$D1453+Настройки!$B$7),0,MAX(0,$E1453-MAX(0,SUMIFS(Тех_Движение!$G$2:$G$5111,Тех_Движение!$D$2:$D$5111,$C1453,Тех_Движение!$B$2:$B$5111,"&lt;="&amp;K$3)-$F1453)))</f>
        <v>#VALUE!</v>
      </c>
      <c r="L1453" s="21" t="e">
        <f>IF(OR($B1453="",L$3&lt;$D1453+Настройки!$B$7),0,MAX(0,$E1453-MAX(0,SUMIFS(Тех_Движение!$G$2:$G$5111,Тех_Движение!$D$2:$D$5111,$C1453,Тех_Движение!$B$2:$B$5111,"&lt;="&amp;L$3)-$F1453)))</f>
        <v>#VALUE!</v>
      </c>
      <c r="M1453" s="21" t="e">
        <f>IF(OR($B1453="",M$3&lt;$D1453+Настройки!$B$7),0,MAX(0,$E1453-MAX(0,SUMIFS(Тех_Движение!$G$2:$G$5111,Тех_Движение!$D$2:$D$5111,$C1453,Тех_Движение!$B$2:$B$5111,"&lt;="&amp;M$3)-$F1453)))</f>
        <v>#VALUE!</v>
      </c>
      <c r="N1453" s="21" t="e">
        <f>IF(OR($B1453="",N$3&lt;$D1453+Настройки!$B$7),0,MAX(0,$E1453-MAX(0,SUMIFS(Тех_Движение!$G$2:$G$5111,Тех_Движение!$D$2:$D$5111,$C1453,Тех_Движение!$B$2:$B$5111,"&lt;="&amp;N$3)-$F1453)))</f>
        <v>#VALUE!</v>
      </c>
      <c r="O1453" s="21" t="e">
        <f>IF(OR($B1453="",O$3&lt;$D1453+Настройки!$B$7),0,MAX(0,$E1453-MAX(0,SUMIFS(Тех_Движение!$G$2:$G$5111,Тех_Движение!$D$2:$D$5111,$C1453,Тех_Движение!$B$2:$B$5111,"&lt;="&amp;O$3)-$F1453)))</f>
        <v>#VALUE!</v>
      </c>
      <c r="P1453" s="21" t="e">
        <f>IF(OR($B1453="",P$3&lt;$D1453+Настройки!$B$7),0,MAX(0,$E1453-MAX(0,SUMIFS(Тех_Движение!$G$2:$G$5111,Тех_Движение!$D$2:$D$5111,$C1453,Тех_Движение!$B$2:$B$5111,"&lt;="&amp;P$3)-$F1453)))</f>
        <v>#VALUE!</v>
      </c>
      <c r="Q1453" s="21" t="e">
        <f>IF(OR($B1453="",Q$3&lt;$D1453+Настройки!$B$7),0,MAX(0,$E1453-MAX(0,SUMIFS(Тех_Движение!$G$2:$G$5111,Тех_Движение!$D$2:$D$5111,$C1453,Тех_Движение!$B$2:$B$5111,"&lt;="&amp;Q$3)-$F1453)))</f>
        <v>#VALUE!</v>
      </c>
      <c r="R1453" s="21" t="str">
        <f t="shared" si="67"/>
        <v/>
      </c>
      <c r="S1453" s="23" t="str">
        <f>IF($B1453="","",VLOOKUP($C1453,Настройки!$A$11:$L$17,9,FALSE))</f>
        <v/>
      </c>
      <c r="T1453" s="23" t="str">
        <f t="shared" si="68"/>
        <v/>
      </c>
    </row>
    <row r="1454" spans="1:20" x14ac:dyDescent="0.3">
      <c r="A1454" s="20">
        <f>Тех_Движение!$A$1451</f>
        <v>1450</v>
      </c>
      <c r="B1454" s="20" t="str">
        <f>IF(Тех_Движение!$F$1451&gt;0,Тех_Движение!$I$1451,"")</f>
        <v/>
      </c>
      <c r="C1454" s="20" t="str">
        <f>IF($B1454="","",Тех_Движение!$D$1451)</f>
        <v/>
      </c>
      <c r="D1454" s="9" t="str">
        <f>IF($B1454="","",Тех_Движение!$B$1451)</f>
        <v/>
      </c>
      <c r="E1454" s="21" t="str">
        <f>IF($B1454="","",Тех_Движение!$F$1451)</f>
        <v/>
      </c>
      <c r="F1454" s="21" t="str">
        <f>IF($B1454="","",SUMIFS($E$5:$E1453,$C$5:$C1453,$C1454))</f>
        <v/>
      </c>
      <c r="G1454" s="21" t="str">
        <f>IF($B1454="","",MAX(0,$E1454-MAX(0,SUMIFS(Тех_Движение!$G$2:$G$5111,Тех_Движение!$D$2:$D$5111,$C1454,Тех_Движение!$B$2:$B$5111,"&lt;="&amp;Настройки!$B$5-1)-$F1454)))</f>
        <v/>
      </c>
      <c r="H1454" s="21" t="str">
        <f>IF($B1454="","",IF(AND($D1454&gt;=Настройки!$B$5,$D1454&lt;=Настройки!$B$6),$E1454,0))</f>
        <v/>
      </c>
      <c r="I1454" s="21" t="str">
        <f t="shared" si="66"/>
        <v/>
      </c>
      <c r="J1454" s="21" t="str">
        <f>IF($B1454="","",MAX(0,$E1454-MAX(0,SUMIFS(Тех_Движение!$G$2:$G$5111,Тех_Движение!$D$2:$D$5111,$C1454,Тех_Движение!$B$2:$B$5111,"&lt;="&amp;Настройки!$B$6)-$F1454)))</f>
        <v/>
      </c>
      <c r="K1454" s="21" t="e">
        <f>IF(OR($B1454="",K$3&lt;$D1454+Настройки!$B$7),0,MAX(0,$E1454-MAX(0,SUMIFS(Тех_Движение!$G$2:$G$5111,Тех_Движение!$D$2:$D$5111,$C1454,Тех_Движение!$B$2:$B$5111,"&lt;="&amp;K$3)-$F1454)))</f>
        <v>#VALUE!</v>
      </c>
      <c r="L1454" s="21" t="e">
        <f>IF(OR($B1454="",L$3&lt;$D1454+Настройки!$B$7),0,MAX(0,$E1454-MAX(0,SUMIFS(Тех_Движение!$G$2:$G$5111,Тех_Движение!$D$2:$D$5111,$C1454,Тех_Движение!$B$2:$B$5111,"&lt;="&amp;L$3)-$F1454)))</f>
        <v>#VALUE!</v>
      </c>
      <c r="M1454" s="21" t="e">
        <f>IF(OR($B1454="",M$3&lt;$D1454+Настройки!$B$7),0,MAX(0,$E1454-MAX(0,SUMIFS(Тех_Движение!$G$2:$G$5111,Тех_Движение!$D$2:$D$5111,$C1454,Тех_Движение!$B$2:$B$5111,"&lt;="&amp;M$3)-$F1454)))</f>
        <v>#VALUE!</v>
      </c>
      <c r="N1454" s="21" t="e">
        <f>IF(OR($B1454="",N$3&lt;$D1454+Настройки!$B$7),0,MAX(0,$E1454-MAX(0,SUMIFS(Тех_Движение!$G$2:$G$5111,Тех_Движение!$D$2:$D$5111,$C1454,Тех_Движение!$B$2:$B$5111,"&lt;="&amp;N$3)-$F1454)))</f>
        <v>#VALUE!</v>
      </c>
      <c r="O1454" s="21" t="e">
        <f>IF(OR($B1454="",O$3&lt;$D1454+Настройки!$B$7),0,MAX(0,$E1454-MAX(0,SUMIFS(Тех_Движение!$G$2:$G$5111,Тех_Движение!$D$2:$D$5111,$C1454,Тех_Движение!$B$2:$B$5111,"&lt;="&amp;O$3)-$F1454)))</f>
        <v>#VALUE!</v>
      </c>
      <c r="P1454" s="21" t="e">
        <f>IF(OR($B1454="",P$3&lt;$D1454+Настройки!$B$7),0,MAX(0,$E1454-MAX(0,SUMIFS(Тех_Движение!$G$2:$G$5111,Тех_Движение!$D$2:$D$5111,$C1454,Тех_Движение!$B$2:$B$5111,"&lt;="&amp;P$3)-$F1454)))</f>
        <v>#VALUE!</v>
      </c>
      <c r="Q1454" s="21" t="e">
        <f>IF(OR($B1454="",Q$3&lt;$D1454+Настройки!$B$7),0,MAX(0,$E1454-MAX(0,SUMIFS(Тех_Движение!$G$2:$G$5111,Тех_Движение!$D$2:$D$5111,$C1454,Тех_Движение!$B$2:$B$5111,"&lt;="&amp;Q$3)-$F1454)))</f>
        <v>#VALUE!</v>
      </c>
      <c r="R1454" s="21" t="str">
        <f t="shared" si="67"/>
        <v/>
      </c>
      <c r="S1454" s="23" t="str">
        <f>IF($B1454="","",VLOOKUP($C1454,Настройки!$A$11:$L$17,9,FALSE))</f>
        <v/>
      </c>
      <c r="T1454" s="23" t="str">
        <f t="shared" si="68"/>
        <v/>
      </c>
    </row>
    <row r="1455" spans="1:20" x14ac:dyDescent="0.3">
      <c r="A1455" s="20">
        <f>Тех_Движение!$A$1452</f>
        <v>1451</v>
      </c>
      <c r="B1455" s="20" t="str">
        <f>IF(Тех_Движение!$F$1452&gt;0,Тех_Движение!$I$1452,"")</f>
        <v/>
      </c>
      <c r="C1455" s="20" t="str">
        <f>IF($B1455="","",Тех_Движение!$D$1452)</f>
        <v/>
      </c>
      <c r="D1455" s="9" t="str">
        <f>IF($B1455="","",Тех_Движение!$B$1452)</f>
        <v/>
      </c>
      <c r="E1455" s="21" t="str">
        <f>IF($B1455="","",Тех_Движение!$F$1452)</f>
        <v/>
      </c>
      <c r="F1455" s="21" t="str">
        <f>IF($B1455="","",SUMIFS($E$5:$E1454,$C$5:$C1454,$C1455))</f>
        <v/>
      </c>
      <c r="G1455" s="21" t="str">
        <f>IF($B1455="","",MAX(0,$E1455-MAX(0,SUMIFS(Тех_Движение!$G$2:$G$5111,Тех_Движение!$D$2:$D$5111,$C1455,Тех_Движение!$B$2:$B$5111,"&lt;="&amp;Настройки!$B$5-1)-$F1455)))</f>
        <v/>
      </c>
      <c r="H1455" s="21" t="str">
        <f>IF($B1455="","",IF(AND($D1455&gt;=Настройки!$B$5,$D1455&lt;=Настройки!$B$6),$E1455,0))</f>
        <v/>
      </c>
      <c r="I1455" s="21" t="str">
        <f t="shared" si="66"/>
        <v/>
      </c>
      <c r="J1455" s="21" t="str">
        <f>IF($B1455="","",MAX(0,$E1455-MAX(0,SUMIFS(Тех_Движение!$G$2:$G$5111,Тех_Движение!$D$2:$D$5111,$C1455,Тех_Движение!$B$2:$B$5111,"&lt;="&amp;Настройки!$B$6)-$F1455)))</f>
        <v/>
      </c>
      <c r="K1455" s="21" t="e">
        <f>IF(OR($B1455="",K$3&lt;$D1455+Настройки!$B$7),0,MAX(0,$E1455-MAX(0,SUMIFS(Тех_Движение!$G$2:$G$5111,Тех_Движение!$D$2:$D$5111,$C1455,Тех_Движение!$B$2:$B$5111,"&lt;="&amp;K$3)-$F1455)))</f>
        <v>#VALUE!</v>
      </c>
      <c r="L1455" s="21" t="e">
        <f>IF(OR($B1455="",L$3&lt;$D1455+Настройки!$B$7),0,MAX(0,$E1455-MAX(0,SUMIFS(Тех_Движение!$G$2:$G$5111,Тех_Движение!$D$2:$D$5111,$C1455,Тех_Движение!$B$2:$B$5111,"&lt;="&amp;L$3)-$F1455)))</f>
        <v>#VALUE!</v>
      </c>
      <c r="M1455" s="21" t="e">
        <f>IF(OR($B1455="",M$3&lt;$D1455+Настройки!$B$7),0,MAX(0,$E1455-MAX(0,SUMIFS(Тех_Движение!$G$2:$G$5111,Тех_Движение!$D$2:$D$5111,$C1455,Тех_Движение!$B$2:$B$5111,"&lt;="&amp;M$3)-$F1455)))</f>
        <v>#VALUE!</v>
      </c>
      <c r="N1455" s="21" t="e">
        <f>IF(OR($B1455="",N$3&lt;$D1455+Настройки!$B$7),0,MAX(0,$E1455-MAX(0,SUMIFS(Тех_Движение!$G$2:$G$5111,Тех_Движение!$D$2:$D$5111,$C1455,Тех_Движение!$B$2:$B$5111,"&lt;="&amp;N$3)-$F1455)))</f>
        <v>#VALUE!</v>
      </c>
      <c r="O1455" s="21" t="e">
        <f>IF(OR($B1455="",O$3&lt;$D1455+Настройки!$B$7),0,MAX(0,$E1455-MAX(0,SUMIFS(Тех_Движение!$G$2:$G$5111,Тех_Движение!$D$2:$D$5111,$C1455,Тех_Движение!$B$2:$B$5111,"&lt;="&amp;O$3)-$F1455)))</f>
        <v>#VALUE!</v>
      </c>
      <c r="P1455" s="21" t="e">
        <f>IF(OR($B1455="",P$3&lt;$D1455+Настройки!$B$7),0,MAX(0,$E1455-MAX(0,SUMIFS(Тех_Движение!$G$2:$G$5111,Тех_Движение!$D$2:$D$5111,$C1455,Тех_Движение!$B$2:$B$5111,"&lt;="&amp;P$3)-$F1455)))</f>
        <v>#VALUE!</v>
      </c>
      <c r="Q1455" s="21" t="e">
        <f>IF(OR($B1455="",Q$3&lt;$D1455+Настройки!$B$7),0,MAX(0,$E1455-MAX(0,SUMIFS(Тех_Движение!$G$2:$G$5111,Тех_Движение!$D$2:$D$5111,$C1455,Тех_Движение!$B$2:$B$5111,"&lt;="&amp;Q$3)-$F1455)))</f>
        <v>#VALUE!</v>
      </c>
      <c r="R1455" s="21" t="str">
        <f t="shared" si="67"/>
        <v/>
      </c>
      <c r="S1455" s="23" t="str">
        <f>IF($B1455="","",VLOOKUP($C1455,Настройки!$A$11:$L$17,9,FALSE))</f>
        <v/>
      </c>
      <c r="T1455" s="23" t="str">
        <f t="shared" si="68"/>
        <v/>
      </c>
    </row>
    <row r="1456" spans="1:20" x14ac:dyDescent="0.3">
      <c r="A1456" s="20">
        <f>Тех_Движение!$A$1453</f>
        <v>1452</v>
      </c>
      <c r="B1456" s="20" t="str">
        <f>IF(Тех_Движение!$F$1453&gt;0,Тех_Движение!$I$1453,"")</f>
        <v/>
      </c>
      <c r="C1456" s="20" t="str">
        <f>IF($B1456="","",Тех_Движение!$D$1453)</f>
        <v/>
      </c>
      <c r="D1456" s="9" t="str">
        <f>IF($B1456="","",Тех_Движение!$B$1453)</f>
        <v/>
      </c>
      <c r="E1456" s="21" t="str">
        <f>IF($B1456="","",Тех_Движение!$F$1453)</f>
        <v/>
      </c>
      <c r="F1456" s="21" t="str">
        <f>IF($B1456="","",SUMIFS($E$5:$E1455,$C$5:$C1455,$C1456))</f>
        <v/>
      </c>
      <c r="G1456" s="21" t="str">
        <f>IF($B1456="","",MAX(0,$E1456-MAX(0,SUMIFS(Тех_Движение!$G$2:$G$5111,Тех_Движение!$D$2:$D$5111,$C1456,Тех_Движение!$B$2:$B$5111,"&lt;="&amp;Настройки!$B$5-1)-$F1456)))</f>
        <v/>
      </c>
      <c r="H1456" s="21" t="str">
        <f>IF($B1456="","",IF(AND($D1456&gt;=Настройки!$B$5,$D1456&lt;=Настройки!$B$6),$E1456,0))</f>
        <v/>
      </c>
      <c r="I1456" s="21" t="str">
        <f t="shared" si="66"/>
        <v/>
      </c>
      <c r="J1456" s="21" t="str">
        <f>IF($B1456="","",MAX(0,$E1456-MAX(0,SUMIFS(Тех_Движение!$G$2:$G$5111,Тех_Движение!$D$2:$D$5111,$C1456,Тех_Движение!$B$2:$B$5111,"&lt;="&amp;Настройки!$B$6)-$F1456)))</f>
        <v/>
      </c>
      <c r="K1456" s="21" t="e">
        <f>IF(OR($B1456="",K$3&lt;$D1456+Настройки!$B$7),0,MAX(0,$E1456-MAX(0,SUMIFS(Тех_Движение!$G$2:$G$5111,Тех_Движение!$D$2:$D$5111,$C1456,Тех_Движение!$B$2:$B$5111,"&lt;="&amp;K$3)-$F1456)))</f>
        <v>#VALUE!</v>
      </c>
      <c r="L1456" s="21" t="e">
        <f>IF(OR($B1456="",L$3&lt;$D1456+Настройки!$B$7),0,MAX(0,$E1456-MAX(0,SUMIFS(Тех_Движение!$G$2:$G$5111,Тех_Движение!$D$2:$D$5111,$C1456,Тех_Движение!$B$2:$B$5111,"&lt;="&amp;L$3)-$F1456)))</f>
        <v>#VALUE!</v>
      </c>
      <c r="M1456" s="21" t="e">
        <f>IF(OR($B1456="",M$3&lt;$D1456+Настройки!$B$7),0,MAX(0,$E1456-MAX(0,SUMIFS(Тех_Движение!$G$2:$G$5111,Тех_Движение!$D$2:$D$5111,$C1456,Тех_Движение!$B$2:$B$5111,"&lt;="&amp;M$3)-$F1456)))</f>
        <v>#VALUE!</v>
      </c>
      <c r="N1456" s="21" t="e">
        <f>IF(OR($B1456="",N$3&lt;$D1456+Настройки!$B$7),0,MAX(0,$E1456-MAX(0,SUMIFS(Тех_Движение!$G$2:$G$5111,Тех_Движение!$D$2:$D$5111,$C1456,Тех_Движение!$B$2:$B$5111,"&lt;="&amp;N$3)-$F1456)))</f>
        <v>#VALUE!</v>
      </c>
      <c r="O1456" s="21" t="e">
        <f>IF(OR($B1456="",O$3&lt;$D1456+Настройки!$B$7),0,MAX(0,$E1456-MAX(0,SUMIFS(Тех_Движение!$G$2:$G$5111,Тех_Движение!$D$2:$D$5111,$C1456,Тех_Движение!$B$2:$B$5111,"&lt;="&amp;O$3)-$F1456)))</f>
        <v>#VALUE!</v>
      </c>
      <c r="P1456" s="21" t="e">
        <f>IF(OR($B1456="",P$3&lt;$D1456+Настройки!$B$7),0,MAX(0,$E1456-MAX(0,SUMIFS(Тех_Движение!$G$2:$G$5111,Тех_Движение!$D$2:$D$5111,$C1456,Тех_Движение!$B$2:$B$5111,"&lt;="&amp;P$3)-$F1456)))</f>
        <v>#VALUE!</v>
      </c>
      <c r="Q1456" s="21" t="e">
        <f>IF(OR($B1456="",Q$3&lt;$D1456+Настройки!$B$7),0,MAX(0,$E1456-MAX(0,SUMIFS(Тех_Движение!$G$2:$G$5111,Тех_Движение!$D$2:$D$5111,$C1456,Тех_Движение!$B$2:$B$5111,"&lt;="&amp;Q$3)-$F1456)))</f>
        <v>#VALUE!</v>
      </c>
      <c r="R1456" s="21" t="str">
        <f t="shared" si="67"/>
        <v/>
      </c>
      <c r="S1456" s="23" t="str">
        <f>IF($B1456="","",VLOOKUP($C1456,Настройки!$A$11:$L$17,9,FALSE))</f>
        <v/>
      </c>
      <c r="T1456" s="23" t="str">
        <f t="shared" si="68"/>
        <v/>
      </c>
    </row>
    <row r="1457" spans="1:20" x14ac:dyDescent="0.3">
      <c r="A1457" s="20">
        <f>Тех_Движение!$A$1454</f>
        <v>1453</v>
      </c>
      <c r="B1457" s="20" t="str">
        <f>IF(Тех_Движение!$F$1454&gt;0,Тех_Движение!$I$1454,"")</f>
        <v/>
      </c>
      <c r="C1457" s="20" t="str">
        <f>IF($B1457="","",Тех_Движение!$D$1454)</f>
        <v/>
      </c>
      <c r="D1457" s="9" t="str">
        <f>IF($B1457="","",Тех_Движение!$B$1454)</f>
        <v/>
      </c>
      <c r="E1457" s="21" t="str">
        <f>IF($B1457="","",Тех_Движение!$F$1454)</f>
        <v/>
      </c>
      <c r="F1457" s="21" t="str">
        <f>IF($B1457="","",SUMIFS($E$5:$E1456,$C$5:$C1456,$C1457))</f>
        <v/>
      </c>
      <c r="G1457" s="21" t="str">
        <f>IF($B1457="","",MAX(0,$E1457-MAX(0,SUMIFS(Тех_Движение!$G$2:$G$5111,Тех_Движение!$D$2:$D$5111,$C1457,Тех_Движение!$B$2:$B$5111,"&lt;="&amp;Настройки!$B$5-1)-$F1457)))</f>
        <v/>
      </c>
      <c r="H1457" s="21" t="str">
        <f>IF($B1457="","",IF(AND($D1457&gt;=Настройки!$B$5,$D1457&lt;=Настройки!$B$6),$E1457,0))</f>
        <v/>
      </c>
      <c r="I1457" s="21" t="str">
        <f t="shared" si="66"/>
        <v/>
      </c>
      <c r="J1457" s="21" t="str">
        <f>IF($B1457="","",MAX(0,$E1457-MAX(0,SUMIFS(Тех_Движение!$G$2:$G$5111,Тех_Движение!$D$2:$D$5111,$C1457,Тех_Движение!$B$2:$B$5111,"&lt;="&amp;Настройки!$B$6)-$F1457)))</f>
        <v/>
      </c>
      <c r="K1457" s="21" t="e">
        <f>IF(OR($B1457="",K$3&lt;$D1457+Настройки!$B$7),0,MAX(0,$E1457-MAX(0,SUMIFS(Тех_Движение!$G$2:$G$5111,Тех_Движение!$D$2:$D$5111,$C1457,Тех_Движение!$B$2:$B$5111,"&lt;="&amp;K$3)-$F1457)))</f>
        <v>#VALUE!</v>
      </c>
      <c r="L1457" s="21" t="e">
        <f>IF(OR($B1457="",L$3&lt;$D1457+Настройки!$B$7),0,MAX(0,$E1457-MAX(0,SUMIFS(Тех_Движение!$G$2:$G$5111,Тех_Движение!$D$2:$D$5111,$C1457,Тех_Движение!$B$2:$B$5111,"&lt;="&amp;L$3)-$F1457)))</f>
        <v>#VALUE!</v>
      </c>
      <c r="M1457" s="21" t="e">
        <f>IF(OR($B1457="",M$3&lt;$D1457+Настройки!$B$7),0,MAX(0,$E1457-MAX(0,SUMIFS(Тех_Движение!$G$2:$G$5111,Тех_Движение!$D$2:$D$5111,$C1457,Тех_Движение!$B$2:$B$5111,"&lt;="&amp;M$3)-$F1457)))</f>
        <v>#VALUE!</v>
      </c>
      <c r="N1457" s="21" t="e">
        <f>IF(OR($B1457="",N$3&lt;$D1457+Настройки!$B$7),0,MAX(0,$E1457-MAX(0,SUMIFS(Тех_Движение!$G$2:$G$5111,Тех_Движение!$D$2:$D$5111,$C1457,Тех_Движение!$B$2:$B$5111,"&lt;="&amp;N$3)-$F1457)))</f>
        <v>#VALUE!</v>
      </c>
      <c r="O1457" s="21" t="e">
        <f>IF(OR($B1457="",O$3&lt;$D1457+Настройки!$B$7),0,MAX(0,$E1457-MAX(0,SUMIFS(Тех_Движение!$G$2:$G$5111,Тех_Движение!$D$2:$D$5111,$C1457,Тех_Движение!$B$2:$B$5111,"&lt;="&amp;O$3)-$F1457)))</f>
        <v>#VALUE!</v>
      </c>
      <c r="P1457" s="21" t="e">
        <f>IF(OR($B1457="",P$3&lt;$D1457+Настройки!$B$7),0,MAX(0,$E1457-MAX(0,SUMIFS(Тех_Движение!$G$2:$G$5111,Тех_Движение!$D$2:$D$5111,$C1457,Тех_Движение!$B$2:$B$5111,"&lt;="&amp;P$3)-$F1457)))</f>
        <v>#VALUE!</v>
      </c>
      <c r="Q1457" s="21" t="e">
        <f>IF(OR($B1457="",Q$3&lt;$D1457+Настройки!$B$7),0,MAX(0,$E1457-MAX(0,SUMIFS(Тех_Движение!$G$2:$G$5111,Тех_Движение!$D$2:$D$5111,$C1457,Тех_Движение!$B$2:$B$5111,"&lt;="&amp;Q$3)-$F1457)))</f>
        <v>#VALUE!</v>
      </c>
      <c r="R1457" s="21" t="str">
        <f t="shared" si="67"/>
        <v/>
      </c>
      <c r="S1457" s="23" t="str">
        <f>IF($B1457="","",VLOOKUP($C1457,Настройки!$A$11:$L$17,9,FALSE))</f>
        <v/>
      </c>
      <c r="T1457" s="23" t="str">
        <f t="shared" si="68"/>
        <v/>
      </c>
    </row>
    <row r="1458" spans="1:20" x14ac:dyDescent="0.3">
      <c r="A1458" s="20">
        <f>Тех_Движение!$A$1455</f>
        <v>1454</v>
      </c>
      <c r="B1458" s="20" t="str">
        <f>IF(Тех_Движение!$F$1455&gt;0,Тех_Движение!$I$1455,"")</f>
        <v/>
      </c>
      <c r="C1458" s="20" t="str">
        <f>IF($B1458="","",Тех_Движение!$D$1455)</f>
        <v/>
      </c>
      <c r="D1458" s="9" t="str">
        <f>IF($B1458="","",Тех_Движение!$B$1455)</f>
        <v/>
      </c>
      <c r="E1458" s="21" t="str">
        <f>IF($B1458="","",Тех_Движение!$F$1455)</f>
        <v/>
      </c>
      <c r="F1458" s="21" t="str">
        <f>IF($B1458="","",SUMIFS($E$5:$E1457,$C$5:$C1457,$C1458))</f>
        <v/>
      </c>
      <c r="G1458" s="21" t="str">
        <f>IF($B1458="","",MAX(0,$E1458-MAX(0,SUMIFS(Тех_Движение!$G$2:$G$5111,Тех_Движение!$D$2:$D$5111,$C1458,Тех_Движение!$B$2:$B$5111,"&lt;="&amp;Настройки!$B$5-1)-$F1458)))</f>
        <v/>
      </c>
      <c r="H1458" s="21" t="str">
        <f>IF($B1458="","",IF(AND($D1458&gt;=Настройки!$B$5,$D1458&lt;=Настройки!$B$6),$E1458,0))</f>
        <v/>
      </c>
      <c r="I1458" s="21" t="str">
        <f t="shared" si="66"/>
        <v/>
      </c>
      <c r="J1458" s="21" t="str">
        <f>IF($B1458="","",MAX(0,$E1458-MAX(0,SUMIFS(Тех_Движение!$G$2:$G$5111,Тех_Движение!$D$2:$D$5111,$C1458,Тех_Движение!$B$2:$B$5111,"&lt;="&amp;Настройки!$B$6)-$F1458)))</f>
        <v/>
      </c>
      <c r="K1458" s="21" t="e">
        <f>IF(OR($B1458="",K$3&lt;$D1458+Настройки!$B$7),0,MAX(0,$E1458-MAX(0,SUMIFS(Тех_Движение!$G$2:$G$5111,Тех_Движение!$D$2:$D$5111,$C1458,Тех_Движение!$B$2:$B$5111,"&lt;="&amp;K$3)-$F1458)))</f>
        <v>#VALUE!</v>
      </c>
      <c r="L1458" s="21" t="e">
        <f>IF(OR($B1458="",L$3&lt;$D1458+Настройки!$B$7),0,MAX(0,$E1458-MAX(0,SUMIFS(Тех_Движение!$G$2:$G$5111,Тех_Движение!$D$2:$D$5111,$C1458,Тех_Движение!$B$2:$B$5111,"&lt;="&amp;L$3)-$F1458)))</f>
        <v>#VALUE!</v>
      </c>
      <c r="M1458" s="21" t="e">
        <f>IF(OR($B1458="",M$3&lt;$D1458+Настройки!$B$7),0,MAX(0,$E1458-MAX(0,SUMIFS(Тех_Движение!$G$2:$G$5111,Тех_Движение!$D$2:$D$5111,$C1458,Тех_Движение!$B$2:$B$5111,"&lt;="&amp;M$3)-$F1458)))</f>
        <v>#VALUE!</v>
      </c>
      <c r="N1458" s="21" t="e">
        <f>IF(OR($B1458="",N$3&lt;$D1458+Настройки!$B$7),0,MAX(0,$E1458-MAX(0,SUMIFS(Тех_Движение!$G$2:$G$5111,Тех_Движение!$D$2:$D$5111,$C1458,Тех_Движение!$B$2:$B$5111,"&lt;="&amp;N$3)-$F1458)))</f>
        <v>#VALUE!</v>
      </c>
      <c r="O1458" s="21" t="e">
        <f>IF(OR($B1458="",O$3&lt;$D1458+Настройки!$B$7),0,MAX(0,$E1458-MAX(0,SUMIFS(Тех_Движение!$G$2:$G$5111,Тех_Движение!$D$2:$D$5111,$C1458,Тех_Движение!$B$2:$B$5111,"&lt;="&amp;O$3)-$F1458)))</f>
        <v>#VALUE!</v>
      </c>
      <c r="P1458" s="21" t="e">
        <f>IF(OR($B1458="",P$3&lt;$D1458+Настройки!$B$7),0,MAX(0,$E1458-MAX(0,SUMIFS(Тех_Движение!$G$2:$G$5111,Тех_Движение!$D$2:$D$5111,$C1458,Тех_Движение!$B$2:$B$5111,"&lt;="&amp;P$3)-$F1458)))</f>
        <v>#VALUE!</v>
      </c>
      <c r="Q1458" s="21" t="e">
        <f>IF(OR($B1458="",Q$3&lt;$D1458+Настройки!$B$7),0,MAX(0,$E1458-MAX(0,SUMIFS(Тех_Движение!$G$2:$G$5111,Тех_Движение!$D$2:$D$5111,$C1458,Тех_Движение!$B$2:$B$5111,"&lt;="&amp;Q$3)-$F1458)))</f>
        <v>#VALUE!</v>
      </c>
      <c r="R1458" s="21" t="str">
        <f t="shared" si="67"/>
        <v/>
      </c>
      <c r="S1458" s="23" t="str">
        <f>IF($B1458="","",VLOOKUP($C1458,Настройки!$A$11:$L$17,9,FALSE))</f>
        <v/>
      </c>
      <c r="T1458" s="23" t="str">
        <f t="shared" si="68"/>
        <v/>
      </c>
    </row>
    <row r="1459" spans="1:20" x14ac:dyDescent="0.3">
      <c r="A1459" s="20">
        <f>Тех_Движение!$A$1456</f>
        <v>1455</v>
      </c>
      <c r="B1459" s="20" t="str">
        <f>IF(Тех_Движение!$F$1456&gt;0,Тех_Движение!$I$1456,"")</f>
        <v/>
      </c>
      <c r="C1459" s="20" t="str">
        <f>IF($B1459="","",Тех_Движение!$D$1456)</f>
        <v/>
      </c>
      <c r="D1459" s="9" t="str">
        <f>IF($B1459="","",Тех_Движение!$B$1456)</f>
        <v/>
      </c>
      <c r="E1459" s="21" t="str">
        <f>IF($B1459="","",Тех_Движение!$F$1456)</f>
        <v/>
      </c>
      <c r="F1459" s="21" t="str">
        <f>IF($B1459="","",SUMIFS($E$5:$E1458,$C$5:$C1458,$C1459))</f>
        <v/>
      </c>
      <c r="G1459" s="21" t="str">
        <f>IF($B1459="","",MAX(0,$E1459-MAX(0,SUMIFS(Тех_Движение!$G$2:$G$5111,Тех_Движение!$D$2:$D$5111,$C1459,Тех_Движение!$B$2:$B$5111,"&lt;="&amp;Настройки!$B$5-1)-$F1459)))</f>
        <v/>
      </c>
      <c r="H1459" s="21" t="str">
        <f>IF($B1459="","",IF(AND($D1459&gt;=Настройки!$B$5,$D1459&lt;=Настройки!$B$6),$E1459,0))</f>
        <v/>
      </c>
      <c r="I1459" s="21" t="str">
        <f t="shared" si="66"/>
        <v/>
      </c>
      <c r="J1459" s="21" t="str">
        <f>IF($B1459="","",MAX(0,$E1459-MAX(0,SUMIFS(Тех_Движение!$G$2:$G$5111,Тех_Движение!$D$2:$D$5111,$C1459,Тех_Движение!$B$2:$B$5111,"&lt;="&amp;Настройки!$B$6)-$F1459)))</f>
        <v/>
      </c>
      <c r="K1459" s="21" t="e">
        <f>IF(OR($B1459="",K$3&lt;$D1459+Настройки!$B$7),0,MAX(0,$E1459-MAX(0,SUMIFS(Тех_Движение!$G$2:$G$5111,Тех_Движение!$D$2:$D$5111,$C1459,Тех_Движение!$B$2:$B$5111,"&lt;="&amp;K$3)-$F1459)))</f>
        <v>#VALUE!</v>
      </c>
      <c r="L1459" s="21" t="e">
        <f>IF(OR($B1459="",L$3&lt;$D1459+Настройки!$B$7),0,MAX(0,$E1459-MAX(0,SUMIFS(Тех_Движение!$G$2:$G$5111,Тех_Движение!$D$2:$D$5111,$C1459,Тех_Движение!$B$2:$B$5111,"&lt;="&amp;L$3)-$F1459)))</f>
        <v>#VALUE!</v>
      </c>
      <c r="M1459" s="21" t="e">
        <f>IF(OR($B1459="",M$3&lt;$D1459+Настройки!$B$7),0,MAX(0,$E1459-MAX(0,SUMIFS(Тех_Движение!$G$2:$G$5111,Тех_Движение!$D$2:$D$5111,$C1459,Тех_Движение!$B$2:$B$5111,"&lt;="&amp;M$3)-$F1459)))</f>
        <v>#VALUE!</v>
      </c>
      <c r="N1459" s="21" t="e">
        <f>IF(OR($B1459="",N$3&lt;$D1459+Настройки!$B$7),0,MAX(0,$E1459-MAX(0,SUMIFS(Тех_Движение!$G$2:$G$5111,Тех_Движение!$D$2:$D$5111,$C1459,Тех_Движение!$B$2:$B$5111,"&lt;="&amp;N$3)-$F1459)))</f>
        <v>#VALUE!</v>
      </c>
      <c r="O1459" s="21" t="e">
        <f>IF(OR($B1459="",O$3&lt;$D1459+Настройки!$B$7),0,MAX(0,$E1459-MAX(0,SUMIFS(Тех_Движение!$G$2:$G$5111,Тех_Движение!$D$2:$D$5111,$C1459,Тех_Движение!$B$2:$B$5111,"&lt;="&amp;O$3)-$F1459)))</f>
        <v>#VALUE!</v>
      </c>
      <c r="P1459" s="21" t="e">
        <f>IF(OR($B1459="",P$3&lt;$D1459+Настройки!$B$7),0,MAX(0,$E1459-MAX(0,SUMIFS(Тех_Движение!$G$2:$G$5111,Тех_Движение!$D$2:$D$5111,$C1459,Тех_Движение!$B$2:$B$5111,"&lt;="&amp;P$3)-$F1459)))</f>
        <v>#VALUE!</v>
      </c>
      <c r="Q1459" s="21" t="e">
        <f>IF(OR($B1459="",Q$3&lt;$D1459+Настройки!$B$7),0,MAX(0,$E1459-MAX(0,SUMIFS(Тех_Движение!$G$2:$G$5111,Тех_Движение!$D$2:$D$5111,$C1459,Тех_Движение!$B$2:$B$5111,"&lt;="&amp;Q$3)-$F1459)))</f>
        <v>#VALUE!</v>
      </c>
      <c r="R1459" s="21" t="str">
        <f t="shared" si="67"/>
        <v/>
      </c>
      <c r="S1459" s="23" t="str">
        <f>IF($B1459="","",VLOOKUP($C1459,Настройки!$A$11:$L$17,9,FALSE))</f>
        <v/>
      </c>
      <c r="T1459" s="23" t="str">
        <f t="shared" si="68"/>
        <v/>
      </c>
    </row>
    <row r="1460" spans="1:20" x14ac:dyDescent="0.3">
      <c r="A1460" s="20">
        <f>Тех_Движение!$A$1457</f>
        <v>1456</v>
      </c>
      <c r="B1460" s="20" t="str">
        <f>IF(Тех_Движение!$F$1457&gt;0,Тех_Движение!$I$1457,"")</f>
        <v/>
      </c>
      <c r="C1460" s="20" t="str">
        <f>IF($B1460="","",Тех_Движение!$D$1457)</f>
        <v/>
      </c>
      <c r="D1460" s="9" t="str">
        <f>IF($B1460="","",Тех_Движение!$B$1457)</f>
        <v/>
      </c>
      <c r="E1460" s="21" t="str">
        <f>IF($B1460="","",Тех_Движение!$F$1457)</f>
        <v/>
      </c>
      <c r="F1460" s="21" t="str">
        <f>IF($B1460="","",SUMIFS($E$5:$E1459,$C$5:$C1459,$C1460))</f>
        <v/>
      </c>
      <c r="G1460" s="21" t="str">
        <f>IF($B1460="","",MAX(0,$E1460-MAX(0,SUMIFS(Тех_Движение!$G$2:$G$5111,Тех_Движение!$D$2:$D$5111,$C1460,Тех_Движение!$B$2:$B$5111,"&lt;="&amp;Настройки!$B$5-1)-$F1460)))</f>
        <v/>
      </c>
      <c r="H1460" s="21" t="str">
        <f>IF($B1460="","",IF(AND($D1460&gt;=Настройки!$B$5,$D1460&lt;=Настройки!$B$6),$E1460,0))</f>
        <v/>
      </c>
      <c r="I1460" s="21" t="str">
        <f t="shared" si="66"/>
        <v/>
      </c>
      <c r="J1460" s="21" t="str">
        <f>IF($B1460="","",MAX(0,$E1460-MAX(0,SUMIFS(Тех_Движение!$G$2:$G$5111,Тех_Движение!$D$2:$D$5111,$C1460,Тех_Движение!$B$2:$B$5111,"&lt;="&amp;Настройки!$B$6)-$F1460)))</f>
        <v/>
      </c>
      <c r="K1460" s="21" t="e">
        <f>IF(OR($B1460="",K$3&lt;$D1460+Настройки!$B$7),0,MAX(0,$E1460-MAX(0,SUMIFS(Тех_Движение!$G$2:$G$5111,Тех_Движение!$D$2:$D$5111,$C1460,Тех_Движение!$B$2:$B$5111,"&lt;="&amp;K$3)-$F1460)))</f>
        <v>#VALUE!</v>
      </c>
      <c r="L1460" s="21" t="e">
        <f>IF(OR($B1460="",L$3&lt;$D1460+Настройки!$B$7),0,MAX(0,$E1460-MAX(0,SUMIFS(Тех_Движение!$G$2:$G$5111,Тех_Движение!$D$2:$D$5111,$C1460,Тех_Движение!$B$2:$B$5111,"&lt;="&amp;L$3)-$F1460)))</f>
        <v>#VALUE!</v>
      </c>
      <c r="M1460" s="21" t="e">
        <f>IF(OR($B1460="",M$3&lt;$D1460+Настройки!$B$7),0,MAX(0,$E1460-MAX(0,SUMIFS(Тех_Движение!$G$2:$G$5111,Тех_Движение!$D$2:$D$5111,$C1460,Тех_Движение!$B$2:$B$5111,"&lt;="&amp;M$3)-$F1460)))</f>
        <v>#VALUE!</v>
      </c>
      <c r="N1460" s="21" t="e">
        <f>IF(OR($B1460="",N$3&lt;$D1460+Настройки!$B$7),0,MAX(0,$E1460-MAX(0,SUMIFS(Тех_Движение!$G$2:$G$5111,Тех_Движение!$D$2:$D$5111,$C1460,Тех_Движение!$B$2:$B$5111,"&lt;="&amp;N$3)-$F1460)))</f>
        <v>#VALUE!</v>
      </c>
      <c r="O1460" s="21" t="e">
        <f>IF(OR($B1460="",O$3&lt;$D1460+Настройки!$B$7),0,MAX(0,$E1460-MAX(0,SUMIFS(Тех_Движение!$G$2:$G$5111,Тех_Движение!$D$2:$D$5111,$C1460,Тех_Движение!$B$2:$B$5111,"&lt;="&amp;O$3)-$F1460)))</f>
        <v>#VALUE!</v>
      </c>
      <c r="P1460" s="21" t="e">
        <f>IF(OR($B1460="",P$3&lt;$D1460+Настройки!$B$7),0,MAX(0,$E1460-MAX(0,SUMIFS(Тех_Движение!$G$2:$G$5111,Тех_Движение!$D$2:$D$5111,$C1460,Тех_Движение!$B$2:$B$5111,"&lt;="&amp;P$3)-$F1460)))</f>
        <v>#VALUE!</v>
      </c>
      <c r="Q1460" s="21" t="e">
        <f>IF(OR($B1460="",Q$3&lt;$D1460+Настройки!$B$7),0,MAX(0,$E1460-MAX(0,SUMIFS(Тех_Движение!$G$2:$G$5111,Тех_Движение!$D$2:$D$5111,$C1460,Тех_Движение!$B$2:$B$5111,"&lt;="&amp;Q$3)-$F1460)))</f>
        <v>#VALUE!</v>
      </c>
      <c r="R1460" s="21" t="str">
        <f t="shared" si="67"/>
        <v/>
      </c>
      <c r="S1460" s="23" t="str">
        <f>IF($B1460="","",VLOOKUP($C1460,Настройки!$A$11:$L$17,9,FALSE))</f>
        <v/>
      </c>
      <c r="T1460" s="23" t="str">
        <f t="shared" si="68"/>
        <v/>
      </c>
    </row>
    <row r="1461" spans="1:20" x14ac:dyDescent="0.3">
      <c r="A1461" s="20">
        <f>Тех_Движение!$A$1458</f>
        <v>1457</v>
      </c>
      <c r="B1461" s="20" t="str">
        <f>IF(Тех_Движение!$F$1458&gt;0,Тех_Движение!$I$1458,"")</f>
        <v/>
      </c>
      <c r="C1461" s="20" t="str">
        <f>IF($B1461="","",Тех_Движение!$D$1458)</f>
        <v/>
      </c>
      <c r="D1461" s="9" t="str">
        <f>IF($B1461="","",Тех_Движение!$B$1458)</f>
        <v/>
      </c>
      <c r="E1461" s="21" t="str">
        <f>IF($B1461="","",Тех_Движение!$F$1458)</f>
        <v/>
      </c>
      <c r="F1461" s="21" t="str">
        <f>IF($B1461="","",SUMIFS($E$5:$E1460,$C$5:$C1460,$C1461))</f>
        <v/>
      </c>
      <c r="G1461" s="21" t="str">
        <f>IF($B1461="","",MAX(0,$E1461-MAX(0,SUMIFS(Тех_Движение!$G$2:$G$5111,Тех_Движение!$D$2:$D$5111,$C1461,Тех_Движение!$B$2:$B$5111,"&lt;="&amp;Настройки!$B$5-1)-$F1461)))</f>
        <v/>
      </c>
      <c r="H1461" s="21" t="str">
        <f>IF($B1461="","",IF(AND($D1461&gt;=Настройки!$B$5,$D1461&lt;=Настройки!$B$6),$E1461,0))</f>
        <v/>
      </c>
      <c r="I1461" s="21" t="str">
        <f t="shared" si="66"/>
        <v/>
      </c>
      <c r="J1461" s="21" t="str">
        <f>IF($B1461="","",MAX(0,$E1461-MAX(0,SUMIFS(Тех_Движение!$G$2:$G$5111,Тех_Движение!$D$2:$D$5111,$C1461,Тех_Движение!$B$2:$B$5111,"&lt;="&amp;Настройки!$B$6)-$F1461)))</f>
        <v/>
      </c>
      <c r="K1461" s="21" t="e">
        <f>IF(OR($B1461="",K$3&lt;$D1461+Настройки!$B$7),0,MAX(0,$E1461-MAX(0,SUMIFS(Тех_Движение!$G$2:$G$5111,Тех_Движение!$D$2:$D$5111,$C1461,Тех_Движение!$B$2:$B$5111,"&lt;="&amp;K$3)-$F1461)))</f>
        <v>#VALUE!</v>
      </c>
      <c r="L1461" s="21" t="e">
        <f>IF(OR($B1461="",L$3&lt;$D1461+Настройки!$B$7),0,MAX(0,$E1461-MAX(0,SUMIFS(Тех_Движение!$G$2:$G$5111,Тех_Движение!$D$2:$D$5111,$C1461,Тех_Движение!$B$2:$B$5111,"&lt;="&amp;L$3)-$F1461)))</f>
        <v>#VALUE!</v>
      </c>
      <c r="M1461" s="21" t="e">
        <f>IF(OR($B1461="",M$3&lt;$D1461+Настройки!$B$7),0,MAX(0,$E1461-MAX(0,SUMIFS(Тех_Движение!$G$2:$G$5111,Тех_Движение!$D$2:$D$5111,$C1461,Тех_Движение!$B$2:$B$5111,"&lt;="&amp;M$3)-$F1461)))</f>
        <v>#VALUE!</v>
      </c>
      <c r="N1461" s="21" t="e">
        <f>IF(OR($B1461="",N$3&lt;$D1461+Настройки!$B$7),0,MAX(0,$E1461-MAX(0,SUMIFS(Тех_Движение!$G$2:$G$5111,Тех_Движение!$D$2:$D$5111,$C1461,Тех_Движение!$B$2:$B$5111,"&lt;="&amp;N$3)-$F1461)))</f>
        <v>#VALUE!</v>
      </c>
      <c r="O1461" s="21" t="e">
        <f>IF(OR($B1461="",O$3&lt;$D1461+Настройки!$B$7),0,MAX(0,$E1461-MAX(0,SUMIFS(Тех_Движение!$G$2:$G$5111,Тех_Движение!$D$2:$D$5111,$C1461,Тех_Движение!$B$2:$B$5111,"&lt;="&amp;O$3)-$F1461)))</f>
        <v>#VALUE!</v>
      </c>
      <c r="P1461" s="21" t="e">
        <f>IF(OR($B1461="",P$3&lt;$D1461+Настройки!$B$7),0,MAX(0,$E1461-MAX(0,SUMIFS(Тех_Движение!$G$2:$G$5111,Тех_Движение!$D$2:$D$5111,$C1461,Тех_Движение!$B$2:$B$5111,"&lt;="&amp;P$3)-$F1461)))</f>
        <v>#VALUE!</v>
      </c>
      <c r="Q1461" s="21" t="e">
        <f>IF(OR($B1461="",Q$3&lt;$D1461+Настройки!$B$7),0,MAX(0,$E1461-MAX(0,SUMIFS(Тех_Движение!$G$2:$G$5111,Тех_Движение!$D$2:$D$5111,$C1461,Тех_Движение!$B$2:$B$5111,"&lt;="&amp;Q$3)-$F1461)))</f>
        <v>#VALUE!</v>
      </c>
      <c r="R1461" s="21" t="str">
        <f t="shared" si="67"/>
        <v/>
      </c>
      <c r="S1461" s="23" t="str">
        <f>IF($B1461="","",VLOOKUP($C1461,Настройки!$A$11:$L$17,9,FALSE))</f>
        <v/>
      </c>
      <c r="T1461" s="23" t="str">
        <f t="shared" si="68"/>
        <v/>
      </c>
    </row>
    <row r="1462" spans="1:20" x14ac:dyDescent="0.3">
      <c r="A1462" s="20">
        <f>Тех_Движение!$A$1459</f>
        <v>1458</v>
      </c>
      <c r="B1462" s="20" t="str">
        <f>IF(Тех_Движение!$F$1459&gt;0,Тех_Движение!$I$1459,"")</f>
        <v/>
      </c>
      <c r="C1462" s="20" t="str">
        <f>IF($B1462="","",Тех_Движение!$D$1459)</f>
        <v/>
      </c>
      <c r="D1462" s="9" t="str">
        <f>IF($B1462="","",Тех_Движение!$B$1459)</f>
        <v/>
      </c>
      <c r="E1462" s="21" t="str">
        <f>IF($B1462="","",Тех_Движение!$F$1459)</f>
        <v/>
      </c>
      <c r="F1462" s="21" t="str">
        <f>IF($B1462="","",SUMIFS($E$5:$E1461,$C$5:$C1461,$C1462))</f>
        <v/>
      </c>
      <c r="G1462" s="21" t="str">
        <f>IF($B1462="","",MAX(0,$E1462-MAX(0,SUMIFS(Тех_Движение!$G$2:$G$5111,Тех_Движение!$D$2:$D$5111,$C1462,Тех_Движение!$B$2:$B$5111,"&lt;="&amp;Настройки!$B$5-1)-$F1462)))</f>
        <v/>
      </c>
      <c r="H1462" s="21" t="str">
        <f>IF($B1462="","",IF(AND($D1462&gt;=Настройки!$B$5,$D1462&lt;=Настройки!$B$6),$E1462,0))</f>
        <v/>
      </c>
      <c r="I1462" s="21" t="str">
        <f t="shared" si="66"/>
        <v/>
      </c>
      <c r="J1462" s="21" t="str">
        <f>IF($B1462="","",MAX(0,$E1462-MAX(0,SUMIFS(Тех_Движение!$G$2:$G$5111,Тех_Движение!$D$2:$D$5111,$C1462,Тех_Движение!$B$2:$B$5111,"&lt;="&amp;Настройки!$B$6)-$F1462)))</f>
        <v/>
      </c>
      <c r="K1462" s="21" t="e">
        <f>IF(OR($B1462="",K$3&lt;$D1462+Настройки!$B$7),0,MAX(0,$E1462-MAX(0,SUMIFS(Тех_Движение!$G$2:$G$5111,Тех_Движение!$D$2:$D$5111,$C1462,Тех_Движение!$B$2:$B$5111,"&lt;="&amp;K$3)-$F1462)))</f>
        <v>#VALUE!</v>
      </c>
      <c r="L1462" s="21" t="e">
        <f>IF(OR($B1462="",L$3&lt;$D1462+Настройки!$B$7),0,MAX(0,$E1462-MAX(0,SUMIFS(Тех_Движение!$G$2:$G$5111,Тех_Движение!$D$2:$D$5111,$C1462,Тех_Движение!$B$2:$B$5111,"&lt;="&amp;L$3)-$F1462)))</f>
        <v>#VALUE!</v>
      </c>
      <c r="M1462" s="21" t="e">
        <f>IF(OR($B1462="",M$3&lt;$D1462+Настройки!$B$7),0,MAX(0,$E1462-MAX(0,SUMIFS(Тех_Движение!$G$2:$G$5111,Тех_Движение!$D$2:$D$5111,$C1462,Тех_Движение!$B$2:$B$5111,"&lt;="&amp;M$3)-$F1462)))</f>
        <v>#VALUE!</v>
      </c>
      <c r="N1462" s="21" t="e">
        <f>IF(OR($B1462="",N$3&lt;$D1462+Настройки!$B$7),0,MAX(0,$E1462-MAX(0,SUMIFS(Тех_Движение!$G$2:$G$5111,Тех_Движение!$D$2:$D$5111,$C1462,Тех_Движение!$B$2:$B$5111,"&lt;="&amp;N$3)-$F1462)))</f>
        <v>#VALUE!</v>
      </c>
      <c r="O1462" s="21" t="e">
        <f>IF(OR($B1462="",O$3&lt;$D1462+Настройки!$B$7),0,MAX(0,$E1462-MAX(0,SUMIFS(Тех_Движение!$G$2:$G$5111,Тех_Движение!$D$2:$D$5111,$C1462,Тех_Движение!$B$2:$B$5111,"&lt;="&amp;O$3)-$F1462)))</f>
        <v>#VALUE!</v>
      </c>
      <c r="P1462" s="21" t="e">
        <f>IF(OR($B1462="",P$3&lt;$D1462+Настройки!$B$7),0,MAX(0,$E1462-MAX(0,SUMIFS(Тех_Движение!$G$2:$G$5111,Тех_Движение!$D$2:$D$5111,$C1462,Тех_Движение!$B$2:$B$5111,"&lt;="&amp;P$3)-$F1462)))</f>
        <v>#VALUE!</v>
      </c>
      <c r="Q1462" s="21" t="e">
        <f>IF(OR($B1462="",Q$3&lt;$D1462+Настройки!$B$7),0,MAX(0,$E1462-MAX(0,SUMIFS(Тех_Движение!$G$2:$G$5111,Тех_Движение!$D$2:$D$5111,$C1462,Тех_Движение!$B$2:$B$5111,"&lt;="&amp;Q$3)-$F1462)))</f>
        <v>#VALUE!</v>
      </c>
      <c r="R1462" s="21" t="str">
        <f t="shared" si="67"/>
        <v/>
      </c>
      <c r="S1462" s="23" t="str">
        <f>IF($B1462="","",VLOOKUP($C1462,Настройки!$A$11:$L$17,9,FALSE))</f>
        <v/>
      </c>
      <c r="T1462" s="23" t="str">
        <f t="shared" si="68"/>
        <v/>
      </c>
    </row>
    <row r="1463" spans="1:20" x14ac:dyDescent="0.3">
      <c r="A1463" s="20">
        <f>Тех_Движение!$A$1460</f>
        <v>1459</v>
      </c>
      <c r="B1463" s="20" t="str">
        <f>IF(Тех_Движение!$F$1460&gt;0,Тех_Движение!$I$1460,"")</f>
        <v/>
      </c>
      <c r="C1463" s="20" t="str">
        <f>IF($B1463="","",Тех_Движение!$D$1460)</f>
        <v/>
      </c>
      <c r="D1463" s="9" t="str">
        <f>IF($B1463="","",Тех_Движение!$B$1460)</f>
        <v/>
      </c>
      <c r="E1463" s="21" t="str">
        <f>IF($B1463="","",Тех_Движение!$F$1460)</f>
        <v/>
      </c>
      <c r="F1463" s="21" t="str">
        <f>IF($B1463="","",SUMIFS($E$5:$E1462,$C$5:$C1462,$C1463))</f>
        <v/>
      </c>
      <c r="G1463" s="21" t="str">
        <f>IF($B1463="","",MAX(0,$E1463-MAX(0,SUMIFS(Тех_Движение!$G$2:$G$5111,Тех_Движение!$D$2:$D$5111,$C1463,Тех_Движение!$B$2:$B$5111,"&lt;="&amp;Настройки!$B$5-1)-$F1463)))</f>
        <v/>
      </c>
      <c r="H1463" s="21" t="str">
        <f>IF($B1463="","",IF(AND($D1463&gt;=Настройки!$B$5,$D1463&lt;=Настройки!$B$6),$E1463,0))</f>
        <v/>
      </c>
      <c r="I1463" s="21" t="str">
        <f t="shared" si="66"/>
        <v/>
      </c>
      <c r="J1463" s="21" t="str">
        <f>IF($B1463="","",MAX(0,$E1463-MAX(0,SUMIFS(Тех_Движение!$G$2:$G$5111,Тех_Движение!$D$2:$D$5111,$C1463,Тех_Движение!$B$2:$B$5111,"&lt;="&amp;Настройки!$B$6)-$F1463)))</f>
        <v/>
      </c>
      <c r="K1463" s="21" t="e">
        <f>IF(OR($B1463="",K$3&lt;$D1463+Настройки!$B$7),0,MAX(0,$E1463-MAX(0,SUMIFS(Тех_Движение!$G$2:$G$5111,Тех_Движение!$D$2:$D$5111,$C1463,Тех_Движение!$B$2:$B$5111,"&lt;="&amp;K$3)-$F1463)))</f>
        <v>#VALUE!</v>
      </c>
      <c r="L1463" s="21" t="e">
        <f>IF(OR($B1463="",L$3&lt;$D1463+Настройки!$B$7),0,MAX(0,$E1463-MAX(0,SUMIFS(Тех_Движение!$G$2:$G$5111,Тех_Движение!$D$2:$D$5111,$C1463,Тех_Движение!$B$2:$B$5111,"&lt;="&amp;L$3)-$F1463)))</f>
        <v>#VALUE!</v>
      </c>
      <c r="M1463" s="21" t="e">
        <f>IF(OR($B1463="",M$3&lt;$D1463+Настройки!$B$7),0,MAX(0,$E1463-MAX(0,SUMIFS(Тех_Движение!$G$2:$G$5111,Тех_Движение!$D$2:$D$5111,$C1463,Тех_Движение!$B$2:$B$5111,"&lt;="&amp;M$3)-$F1463)))</f>
        <v>#VALUE!</v>
      </c>
      <c r="N1463" s="21" t="e">
        <f>IF(OR($B1463="",N$3&lt;$D1463+Настройки!$B$7),0,MAX(0,$E1463-MAX(0,SUMIFS(Тех_Движение!$G$2:$G$5111,Тех_Движение!$D$2:$D$5111,$C1463,Тех_Движение!$B$2:$B$5111,"&lt;="&amp;N$3)-$F1463)))</f>
        <v>#VALUE!</v>
      </c>
      <c r="O1463" s="21" t="e">
        <f>IF(OR($B1463="",O$3&lt;$D1463+Настройки!$B$7),0,MAX(0,$E1463-MAX(0,SUMIFS(Тех_Движение!$G$2:$G$5111,Тех_Движение!$D$2:$D$5111,$C1463,Тех_Движение!$B$2:$B$5111,"&lt;="&amp;O$3)-$F1463)))</f>
        <v>#VALUE!</v>
      </c>
      <c r="P1463" s="21" t="e">
        <f>IF(OR($B1463="",P$3&lt;$D1463+Настройки!$B$7),0,MAX(0,$E1463-MAX(0,SUMIFS(Тех_Движение!$G$2:$G$5111,Тех_Движение!$D$2:$D$5111,$C1463,Тех_Движение!$B$2:$B$5111,"&lt;="&amp;P$3)-$F1463)))</f>
        <v>#VALUE!</v>
      </c>
      <c r="Q1463" s="21" t="e">
        <f>IF(OR($B1463="",Q$3&lt;$D1463+Настройки!$B$7),0,MAX(0,$E1463-MAX(0,SUMIFS(Тех_Движение!$G$2:$G$5111,Тех_Движение!$D$2:$D$5111,$C1463,Тех_Движение!$B$2:$B$5111,"&lt;="&amp;Q$3)-$F1463)))</f>
        <v>#VALUE!</v>
      </c>
      <c r="R1463" s="21" t="str">
        <f t="shared" si="67"/>
        <v/>
      </c>
      <c r="S1463" s="23" t="str">
        <f>IF($B1463="","",VLOOKUP($C1463,Настройки!$A$11:$L$17,9,FALSE))</f>
        <v/>
      </c>
      <c r="T1463" s="23" t="str">
        <f t="shared" si="68"/>
        <v/>
      </c>
    </row>
    <row r="1464" spans="1:20" x14ac:dyDescent="0.3">
      <c r="A1464" s="20">
        <f>Тех_Движение!$A$1461</f>
        <v>1460</v>
      </c>
      <c r="B1464" s="20" t="str">
        <f>IF(Тех_Движение!$F$1461&gt;0,Тех_Движение!$I$1461,"")</f>
        <v/>
      </c>
      <c r="C1464" s="20" t="str">
        <f>IF($B1464="","",Тех_Движение!$D$1461)</f>
        <v/>
      </c>
      <c r="D1464" s="9" t="str">
        <f>IF($B1464="","",Тех_Движение!$B$1461)</f>
        <v/>
      </c>
      <c r="E1464" s="21" t="str">
        <f>IF($B1464="","",Тех_Движение!$F$1461)</f>
        <v/>
      </c>
      <c r="F1464" s="21" t="str">
        <f>IF($B1464="","",SUMIFS($E$5:$E1463,$C$5:$C1463,$C1464))</f>
        <v/>
      </c>
      <c r="G1464" s="21" t="str">
        <f>IF($B1464="","",MAX(0,$E1464-MAX(0,SUMIFS(Тех_Движение!$G$2:$G$5111,Тех_Движение!$D$2:$D$5111,$C1464,Тех_Движение!$B$2:$B$5111,"&lt;="&amp;Настройки!$B$5-1)-$F1464)))</f>
        <v/>
      </c>
      <c r="H1464" s="21" t="str">
        <f>IF($B1464="","",IF(AND($D1464&gt;=Настройки!$B$5,$D1464&lt;=Настройки!$B$6),$E1464,0))</f>
        <v/>
      </c>
      <c r="I1464" s="21" t="str">
        <f t="shared" si="66"/>
        <v/>
      </c>
      <c r="J1464" s="21" t="str">
        <f>IF($B1464="","",MAX(0,$E1464-MAX(0,SUMIFS(Тех_Движение!$G$2:$G$5111,Тех_Движение!$D$2:$D$5111,$C1464,Тех_Движение!$B$2:$B$5111,"&lt;="&amp;Настройки!$B$6)-$F1464)))</f>
        <v/>
      </c>
      <c r="K1464" s="21" t="e">
        <f>IF(OR($B1464="",K$3&lt;$D1464+Настройки!$B$7),0,MAX(0,$E1464-MAX(0,SUMIFS(Тех_Движение!$G$2:$G$5111,Тех_Движение!$D$2:$D$5111,$C1464,Тех_Движение!$B$2:$B$5111,"&lt;="&amp;K$3)-$F1464)))</f>
        <v>#VALUE!</v>
      </c>
      <c r="L1464" s="21" t="e">
        <f>IF(OR($B1464="",L$3&lt;$D1464+Настройки!$B$7),0,MAX(0,$E1464-MAX(0,SUMIFS(Тех_Движение!$G$2:$G$5111,Тех_Движение!$D$2:$D$5111,$C1464,Тех_Движение!$B$2:$B$5111,"&lt;="&amp;L$3)-$F1464)))</f>
        <v>#VALUE!</v>
      </c>
      <c r="M1464" s="21" t="e">
        <f>IF(OR($B1464="",M$3&lt;$D1464+Настройки!$B$7),0,MAX(0,$E1464-MAX(0,SUMIFS(Тех_Движение!$G$2:$G$5111,Тех_Движение!$D$2:$D$5111,$C1464,Тех_Движение!$B$2:$B$5111,"&lt;="&amp;M$3)-$F1464)))</f>
        <v>#VALUE!</v>
      </c>
      <c r="N1464" s="21" t="e">
        <f>IF(OR($B1464="",N$3&lt;$D1464+Настройки!$B$7),0,MAX(0,$E1464-MAX(0,SUMIFS(Тех_Движение!$G$2:$G$5111,Тех_Движение!$D$2:$D$5111,$C1464,Тех_Движение!$B$2:$B$5111,"&lt;="&amp;N$3)-$F1464)))</f>
        <v>#VALUE!</v>
      </c>
      <c r="O1464" s="21" t="e">
        <f>IF(OR($B1464="",O$3&lt;$D1464+Настройки!$B$7),0,MAX(0,$E1464-MAX(0,SUMIFS(Тех_Движение!$G$2:$G$5111,Тех_Движение!$D$2:$D$5111,$C1464,Тех_Движение!$B$2:$B$5111,"&lt;="&amp;O$3)-$F1464)))</f>
        <v>#VALUE!</v>
      </c>
      <c r="P1464" s="21" t="e">
        <f>IF(OR($B1464="",P$3&lt;$D1464+Настройки!$B$7),0,MAX(0,$E1464-MAX(0,SUMIFS(Тех_Движение!$G$2:$G$5111,Тех_Движение!$D$2:$D$5111,$C1464,Тех_Движение!$B$2:$B$5111,"&lt;="&amp;P$3)-$F1464)))</f>
        <v>#VALUE!</v>
      </c>
      <c r="Q1464" s="21" t="e">
        <f>IF(OR($B1464="",Q$3&lt;$D1464+Настройки!$B$7),0,MAX(0,$E1464-MAX(0,SUMIFS(Тех_Движение!$G$2:$G$5111,Тех_Движение!$D$2:$D$5111,$C1464,Тех_Движение!$B$2:$B$5111,"&lt;="&amp;Q$3)-$F1464)))</f>
        <v>#VALUE!</v>
      </c>
      <c r="R1464" s="21" t="str">
        <f t="shared" si="67"/>
        <v/>
      </c>
      <c r="S1464" s="23" t="str">
        <f>IF($B1464="","",VLOOKUP($C1464,Настройки!$A$11:$L$17,9,FALSE))</f>
        <v/>
      </c>
      <c r="T1464" s="23" t="str">
        <f t="shared" si="68"/>
        <v/>
      </c>
    </row>
    <row r="1465" spans="1:20" x14ac:dyDescent="0.3">
      <c r="A1465" s="20">
        <f>Тех_Движение!$A$1462</f>
        <v>1461</v>
      </c>
      <c r="B1465" s="20" t="str">
        <f>IF(Тех_Движение!$F$1462&gt;0,Тех_Движение!$I$1462,"")</f>
        <v/>
      </c>
      <c r="C1465" s="20" t="str">
        <f>IF($B1465="","",Тех_Движение!$D$1462)</f>
        <v/>
      </c>
      <c r="D1465" s="9" t="str">
        <f>IF($B1465="","",Тех_Движение!$B$1462)</f>
        <v/>
      </c>
      <c r="E1465" s="21" t="str">
        <f>IF($B1465="","",Тех_Движение!$F$1462)</f>
        <v/>
      </c>
      <c r="F1465" s="21" t="str">
        <f>IF($B1465="","",SUMIFS($E$5:$E1464,$C$5:$C1464,$C1465))</f>
        <v/>
      </c>
      <c r="G1465" s="21" t="str">
        <f>IF($B1465="","",MAX(0,$E1465-MAX(0,SUMIFS(Тех_Движение!$G$2:$G$5111,Тех_Движение!$D$2:$D$5111,$C1465,Тех_Движение!$B$2:$B$5111,"&lt;="&amp;Настройки!$B$5-1)-$F1465)))</f>
        <v/>
      </c>
      <c r="H1465" s="21" t="str">
        <f>IF($B1465="","",IF(AND($D1465&gt;=Настройки!$B$5,$D1465&lt;=Настройки!$B$6),$E1465,0))</f>
        <v/>
      </c>
      <c r="I1465" s="21" t="str">
        <f t="shared" si="66"/>
        <v/>
      </c>
      <c r="J1465" s="21" t="str">
        <f>IF($B1465="","",MAX(0,$E1465-MAX(0,SUMIFS(Тех_Движение!$G$2:$G$5111,Тех_Движение!$D$2:$D$5111,$C1465,Тех_Движение!$B$2:$B$5111,"&lt;="&amp;Настройки!$B$6)-$F1465)))</f>
        <v/>
      </c>
      <c r="K1465" s="21" t="e">
        <f>IF(OR($B1465="",K$3&lt;$D1465+Настройки!$B$7),0,MAX(0,$E1465-MAX(0,SUMIFS(Тех_Движение!$G$2:$G$5111,Тех_Движение!$D$2:$D$5111,$C1465,Тех_Движение!$B$2:$B$5111,"&lt;="&amp;K$3)-$F1465)))</f>
        <v>#VALUE!</v>
      </c>
      <c r="L1465" s="21" t="e">
        <f>IF(OR($B1465="",L$3&lt;$D1465+Настройки!$B$7),0,MAX(0,$E1465-MAX(0,SUMIFS(Тех_Движение!$G$2:$G$5111,Тех_Движение!$D$2:$D$5111,$C1465,Тех_Движение!$B$2:$B$5111,"&lt;="&amp;L$3)-$F1465)))</f>
        <v>#VALUE!</v>
      </c>
      <c r="M1465" s="21" t="e">
        <f>IF(OR($B1465="",M$3&lt;$D1465+Настройки!$B$7),0,MAX(0,$E1465-MAX(0,SUMIFS(Тех_Движение!$G$2:$G$5111,Тех_Движение!$D$2:$D$5111,$C1465,Тех_Движение!$B$2:$B$5111,"&lt;="&amp;M$3)-$F1465)))</f>
        <v>#VALUE!</v>
      </c>
      <c r="N1465" s="21" t="e">
        <f>IF(OR($B1465="",N$3&lt;$D1465+Настройки!$B$7),0,MAX(0,$E1465-MAX(0,SUMIFS(Тех_Движение!$G$2:$G$5111,Тех_Движение!$D$2:$D$5111,$C1465,Тех_Движение!$B$2:$B$5111,"&lt;="&amp;N$3)-$F1465)))</f>
        <v>#VALUE!</v>
      </c>
      <c r="O1465" s="21" t="e">
        <f>IF(OR($B1465="",O$3&lt;$D1465+Настройки!$B$7),0,MAX(0,$E1465-MAX(0,SUMIFS(Тех_Движение!$G$2:$G$5111,Тех_Движение!$D$2:$D$5111,$C1465,Тех_Движение!$B$2:$B$5111,"&lt;="&amp;O$3)-$F1465)))</f>
        <v>#VALUE!</v>
      </c>
      <c r="P1465" s="21" t="e">
        <f>IF(OR($B1465="",P$3&lt;$D1465+Настройки!$B$7),0,MAX(0,$E1465-MAX(0,SUMIFS(Тех_Движение!$G$2:$G$5111,Тех_Движение!$D$2:$D$5111,$C1465,Тех_Движение!$B$2:$B$5111,"&lt;="&amp;P$3)-$F1465)))</f>
        <v>#VALUE!</v>
      </c>
      <c r="Q1465" s="21" t="e">
        <f>IF(OR($B1465="",Q$3&lt;$D1465+Настройки!$B$7),0,MAX(0,$E1465-MAX(0,SUMIFS(Тех_Движение!$G$2:$G$5111,Тех_Движение!$D$2:$D$5111,$C1465,Тех_Движение!$B$2:$B$5111,"&lt;="&amp;Q$3)-$F1465)))</f>
        <v>#VALUE!</v>
      </c>
      <c r="R1465" s="21" t="str">
        <f t="shared" si="67"/>
        <v/>
      </c>
      <c r="S1465" s="23" t="str">
        <f>IF($B1465="","",VLOOKUP($C1465,Настройки!$A$11:$L$17,9,FALSE))</f>
        <v/>
      </c>
      <c r="T1465" s="23" t="str">
        <f t="shared" si="68"/>
        <v/>
      </c>
    </row>
    <row r="1466" spans="1:20" x14ac:dyDescent="0.3">
      <c r="A1466" s="20">
        <f>Тех_Движение!$A$1463</f>
        <v>1462</v>
      </c>
      <c r="B1466" s="20" t="str">
        <f>IF(Тех_Движение!$F$1463&gt;0,Тех_Движение!$I$1463,"")</f>
        <v/>
      </c>
      <c r="C1466" s="20" t="str">
        <f>IF($B1466="","",Тех_Движение!$D$1463)</f>
        <v/>
      </c>
      <c r="D1466" s="9" t="str">
        <f>IF($B1466="","",Тех_Движение!$B$1463)</f>
        <v/>
      </c>
      <c r="E1466" s="21" t="str">
        <f>IF($B1466="","",Тех_Движение!$F$1463)</f>
        <v/>
      </c>
      <c r="F1466" s="21" t="str">
        <f>IF($B1466="","",SUMIFS($E$5:$E1465,$C$5:$C1465,$C1466))</f>
        <v/>
      </c>
      <c r="G1466" s="21" t="str">
        <f>IF($B1466="","",MAX(0,$E1466-MAX(0,SUMIFS(Тех_Движение!$G$2:$G$5111,Тех_Движение!$D$2:$D$5111,$C1466,Тех_Движение!$B$2:$B$5111,"&lt;="&amp;Настройки!$B$5-1)-$F1466)))</f>
        <v/>
      </c>
      <c r="H1466" s="21" t="str">
        <f>IF($B1466="","",IF(AND($D1466&gt;=Настройки!$B$5,$D1466&lt;=Настройки!$B$6),$E1466,0))</f>
        <v/>
      </c>
      <c r="I1466" s="21" t="str">
        <f t="shared" si="66"/>
        <v/>
      </c>
      <c r="J1466" s="21" t="str">
        <f>IF($B1466="","",MAX(0,$E1466-MAX(0,SUMIFS(Тех_Движение!$G$2:$G$5111,Тех_Движение!$D$2:$D$5111,$C1466,Тех_Движение!$B$2:$B$5111,"&lt;="&amp;Настройки!$B$6)-$F1466)))</f>
        <v/>
      </c>
      <c r="K1466" s="21" t="e">
        <f>IF(OR($B1466="",K$3&lt;$D1466+Настройки!$B$7),0,MAX(0,$E1466-MAX(0,SUMIFS(Тех_Движение!$G$2:$G$5111,Тех_Движение!$D$2:$D$5111,$C1466,Тех_Движение!$B$2:$B$5111,"&lt;="&amp;K$3)-$F1466)))</f>
        <v>#VALUE!</v>
      </c>
      <c r="L1466" s="21" t="e">
        <f>IF(OR($B1466="",L$3&lt;$D1466+Настройки!$B$7),0,MAX(0,$E1466-MAX(0,SUMIFS(Тех_Движение!$G$2:$G$5111,Тех_Движение!$D$2:$D$5111,$C1466,Тех_Движение!$B$2:$B$5111,"&lt;="&amp;L$3)-$F1466)))</f>
        <v>#VALUE!</v>
      </c>
      <c r="M1466" s="21" t="e">
        <f>IF(OR($B1466="",M$3&lt;$D1466+Настройки!$B$7),0,MAX(0,$E1466-MAX(0,SUMIFS(Тех_Движение!$G$2:$G$5111,Тех_Движение!$D$2:$D$5111,$C1466,Тех_Движение!$B$2:$B$5111,"&lt;="&amp;M$3)-$F1466)))</f>
        <v>#VALUE!</v>
      </c>
      <c r="N1466" s="21" t="e">
        <f>IF(OR($B1466="",N$3&lt;$D1466+Настройки!$B$7),0,MAX(0,$E1466-MAX(0,SUMIFS(Тех_Движение!$G$2:$G$5111,Тех_Движение!$D$2:$D$5111,$C1466,Тех_Движение!$B$2:$B$5111,"&lt;="&amp;N$3)-$F1466)))</f>
        <v>#VALUE!</v>
      </c>
      <c r="O1466" s="21" t="e">
        <f>IF(OR($B1466="",O$3&lt;$D1466+Настройки!$B$7),0,MAX(0,$E1466-MAX(0,SUMIFS(Тех_Движение!$G$2:$G$5111,Тех_Движение!$D$2:$D$5111,$C1466,Тех_Движение!$B$2:$B$5111,"&lt;="&amp;O$3)-$F1466)))</f>
        <v>#VALUE!</v>
      </c>
      <c r="P1466" s="21" t="e">
        <f>IF(OR($B1466="",P$3&lt;$D1466+Настройки!$B$7),0,MAX(0,$E1466-MAX(0,SUMIFS(Тех_Движение!$G$2:$G$5111,Тех_Движение!$D$2:$D$5111,$C1466,Тех_Движение!$B$2:$B$5111,"&lt;="&amp;P$3)-$F1466)))</f>
        <v>#VALUE!</v>
      </c>
      <c r="Q1466" s="21" t="e">
        <f>IF(OR($B1466="",Q$3&lt;$D1466+Настройки!$B$7),0,MAX(0,$E1466-MAX(0,SUMIFS(Тех_Движение!$G$2:$G$5111,Тех_Движение!$D$2:$D$5111,$C1466,Тех_Движение!$B$2:$B$5111,"&lt;="&amp;Q$3)-$F1466)))</f>
        <v>#VALUE!</v>
      </c>
      <c r="R1466" s="21" t="str">
        <f t="shared" si="67"/>
        <v/>
      </c>
      <c r="S1466" s="23" t="str">
        <f>IF($B1466="","",VLOOKUP($C1466,Настройки!$A$11:$L$17,9,FALSE))</f>
        <v/>
      </c>
      <c r="T1466" s="23" t="str">
        <f t="shared" si="68"/>
        <v/>
      </c>
    </row>
    <row r="1467" spans="1:20" x14ac:dyDescent="0.3">
      <c r="A1467" s="20">
        <f>Тех_Движение!$A$1464</f>
        <v>1463</v>
      </c>
      <c r="B1467" s="20" t="str">
        <f>IF(Тех_Движение!$F$1464&gt;0,Тех_Движение!$I$1464,"")</f>
        <v/>
      </c>
      <c r="C1467" s="20" t="str">
        <f>IF($B1467="","",Тех_Движение!$D$1464)</f>
        <v/>
      </c>
      <c r="D1467" s="9" t="str">
        <f>IF($B1467="","",Тех_Движение!$B$1464)</f>
        <v/>
      </c>
      <c r="E1467" s="21" t="str">
        <f>IF($B1467="","",Тех_Движение!$F$1464)</f>
        <v/>
      </c>
      <c r="F1467" s="21" t="str">
        <f>IF($B1467="","",SUMIFS($E$5:$E1466,$C$5:$C1466,$C1467))</f>
        <v/>
      </c>
      <c r="G1467" s="21" t="str">
        <f>IF($B1467="","",MAX(0,$E1467-MAX(0,SUMIFS(Тех_Движение!$G$2:$G$5111,Тех_Движение!$D$2:$D$5111,$C1467,Тех_Движение!$B$2:$B$5111,"&lt;="&amp;Настройки!$B$5-1)-$F1467)))</f>
        <v/>
      </c>
      <c r="H1467" s="21" t="str">
        <f>IF($B1467="","",IF(AND($D1467&gt;=Настройки!$B$5,$D1467&lt;=Настройки!$B$6),$E1467,0))</f>
        <v/>
      </c>
      <c r="I1467" s="21" t="str">
        <f t="shared" si="66"/>
        <v/>
      </c>
      <c r="J1467" s="21" t="str">
        <f>IF($B1467="","",MAX(0,$E1467-MAX(0,SUMIFS(Тех_Движение!$G$2:$G$5111,Тех_Движение!$D$2:$D$5111,$C1467,Тех_Движение!$B$2:$B$5111,"&lt;="&amp;Настройки!$B$6)-$F1467)))</f>
        <v/>
      </c>
      <c r="K1467" s="21" t="e">
        <f>IF(OR($B1467="",K$3&lt;$D1467+Настройки!$B$7),0,MAX(0,$E1467-MAX(0,SUMIFS(Тех_Движение!$G$2:$G$5111,Тех_Движение!$D$2:$D$5111,$C1467,Тех_Движение!$B$2:$B$5111,"&lt;="&amp;K$3)-$F1467)))</f>
        <v>#VALUE!</v>
      </c>
      <c r="L1467" s="21" t="e">
        <f>IF(OR($B1467="",L$3&lt;$D1467+Настройки!$B$7),0,MAX(0,$E1467-MAX(0,SUMIFS(Тех_Движение!$G$2:$G$5111,Тех_Движение!$D$2:$D$5111,$C1467,Тех_Движение!$B$2:$B$5111,"&lt;="&amp;L$3)-$F1467)))</f>
        <v>#VALUE!</v>
      </c>
      <c r="M1467" s="21" t="e">
        <f>IF(OR($B1467="",M$3&lt;$D1467+Настройки!$B$7),0,MAX(0,$E1467-MAX(0,SUMIFS(Тех_Движение!$G$2:$G$5111,Тех_Движение!$D$2:$D$5111,$C1467,Тех_Движение!$B$2:$B$5111,"&lt;="&amp;M$3)-$F1467)))</f>
        <v>#VALUE!</v>
      </c>
      <c r="N1467" s="21" t="e">
        <f>IF(OR($B1467="",N$3&lt;$D1467+Настройки!$B$7),0,MAX(0,$E1467-MAX(0,SUMIFS(Тех_Движение!$G$2:$G$5111,Тех_Движение!$D$2:$D$5111,$C1467,Тех_Движение!$B$2:$B$5111,"&lt;="&amp;N$3)-$F1467)))</f>
        <v>#VALUE!</v>
      </c>
      <c r="O1467" s="21" t="e">
        <f>IF(OR($B1467="",O$3&lt;$D1467+Настройки!$B$7),0,MAX(0,$E1467-MAX(0,SUMIFS(Тех_Движение!$G$2:$G$5111,Тех_Движение!$D$2:$D$5111,$C1467,Тех_Движение!$B$2:$B$5111,"&lt;="&amp;O$3)-$F1467)))</f>
        <v>#VALUE!</v>
      </c>
      <c r="P1467" s="21" t="e">
        <f>IF(OR($B1467="",P$3&lt;$D1467+Настройки!$B$7),0,MAX(0,$E1467-MAX(0,SUMIFS(Тех_Движение!$G$2:$G$5111,Тех_Движение!$D$2:$D$5111,$C1467,Тех_Движение!$B$2:$B$5111,"&lt;="&amp;P$3)-$F1467)))</f>
        <v>#VALUE!</v>
      </c>
      <c r="Q1467" s="21" t="e">
        <f>IF(OR($B1467="",Q$3&lt;$D1467+Настройки!$B$7),0,MAX(0,$E1467-MAX(0,SUMIFS(Тех_Движение!$G$2:$G$5111,Тех_Движение!$D$2:$D$5111,$C1467,Тех_Движение!$B$2:$B$5111,"&lt;="&amp;Q$3)-$F1467)))</f>
        <v>#VALUE!</v>
      </c>
      <c r="R1467" s="21" t="str">
        <f t="shared" si="67"/>
        <v/>
      </c>
      <c r="S1467" s="23" t="str">
        <f>IF($B1467="","",VLOOKUP($C1467,Настройки!$A$11:$L$17,9,FALSE))</f>
        <v/>
      </c>
      <c r="T1467" s="23" t="str">
        <f t="shared" si="68"/>
        <v/>
      </c>
    </row>
    <row r="1468" spans="1:20" x14ac:dyDescent="0.3">
      <c r="A1468" s="20">
        <f>Тех_Движение!$A$1465</f>
        <v>1464</v>
      </c>
      <c r="B1468" s="20" t="str">
        <f>IF(Тех_Движение!$F$1465&gt;0,Тех_Движение!$I$1465,"")</f>
        <v/>
      </c>
      <c r="C1468" s="20" t="str">
        <f>IF($B1468="","",Тех_Движение!$D$1465)</f>
        <v/>
      </c>
      <c r="D1468" s="9" t="str">
        <f>IF($B1468="","",Тех_Движение!$B$1465)</f>
        <v/>
      </c>
      <c r="E1468" s="21" t="str">
        <f>IF($B1468="","",Тех_Движение!$F$1465)</f>
        <v/>
      </c>
      <c r="F1468" s="21" t="str">
        <f>IF($B1468="","",SUMIFS($E$5:$E1467,$C$5:$C1467,$C1468))</f>
        <v/>
      </c>
      <c r="G1468" s="21" t="str">
        <f>IF($B1468="","",MAX(0,$E1468-MAX(0,SUMIFS(Тех_Движение!$G$2:$G$5111,Тех_Движение!$D$2:$D$5111,$C1468,Тех_Движение!$B$2:$B$5111,"&lt;="&amp;Настройки!$B$5-1)-$F1468)))</f>
        <v/>
      </c>
      <c r="H1468" s="21" t="str">
        <f>IF($B1468="","",IF(AND($D1468&gt;=Настройки!$B$5,$D1468&lt;=Настройки!$B$6),$E1468,0))</f>
        <v/>
      </c>
      <c r="I1468" s="21" t="str">
        <f t="shared" si="66"/>
        <v/>
      </c>
      <c r="J1468" s="21" t="str">
        <f>IF($B1468="","",MAX(0,$E1468-MAX(0,SUMIFS(Тех_Движение!$G$2:$G$5111,Тех_Движение!$D$2:$D$5111,$C1468,Тех_Движение!$B$2:$B$5111,"&lt;="&amp;Настройки!$B$6)-$F1468)))</f>
        <v/>
      </c>
      <c r="K1468" s="21" t="e">
        <f>IF(OR($B1468="",K$3&lt;$D1468+Настройки!$B$7),0,MAX(0,$E1468-MAX(0,SUMIFS(Тех_Движение!$G$2:$G$5111,Тех_Движение!$D$2:$D$5111,$C1468,Тех_Движение!$B$2:$B$5111,"&lt;="&amp;K$3)-$F1468)))</f>
        <v>#VALUE!</v>
      </c>
      <c r="L1468" s="21" t="e">
        <f>IF(OR($B1468="",L$3&lt;$D1468+Настройки!$B$7),0,MAX(0,$E1468-MAX(0,SUMIFS(Тех_Движение!$G$2:$G$5111,Тех_Движение!$D$2:$D$5111,$C1468,Тех_Движение!$B$2:$B$5111,"&lt;="&amp;L$3)-$F1468)))</f>
        <v>#VALUE!</v>
      </c>
      <c r="M1468" s="21" t="e">
        <f>IF(OR($B1468="",M$3&lt;$D1468+Настройки!$B$7),0,MAX(0,$E1468-MAX(0,SUMIFS(Тех_Движение!$G$2:$G$5111,Тех_Движение!$D$2:$D$5111,$C1468,Тех_Движение!$B$2:$B$5111,"&lt;="&amp;M$3)-$F1468)))</f>
        <v>#VALUE!</v>
      </c>
      <c r="N1468" s="21" t="e">
        <f>IF(OR($B1468="",N$3&lt;$D1468+Настройки!$B$7),0,MAX(0,$E1468-MAX(0,SUMIFS(Тех_Движение!$G$2:$G$5111,Тех_Движение!$D$2:$D$5111,$C1468,Тех_Движение!$B$2:$B$5111,"&lt;="&amp;N$3)-$F1468)))</f>
        <v>#VALUE!</v>
      </c>
      <c r="O1468" s="21" t="e">
        <f>IF(OR($B1468="",O$3&lt;$D1468+Настройки!$B$7),0,MAX(0,$E1468-MAX(0,SUMIFS(Тех_Движение!$G$2:$G$5111,Тех_Движение!$D$2:$D$5111,$C1468,Тех_Движение!$B$2:$B$5111,"&lt;="&amp;O$3)-$F1468)))</f>
        <v>#VALUE!</v>
      </c>
      <c r="P1468" s="21" t="e">
        <f>IF(OR($B1468="",P$3&lt;$D1468+Настройки!$B$7),0,MAX(0,$E1468-MAX(0,SUMIFS(Тех_Движение!$G$2:$G$5111,Тех_Движение!$D$2:$D$5111,$C1468,Тех_Движение!$B$2:$B$5111,"&lt;="&amp;P$3)-$F1468)))</f>
        <v>#VALUE!</v>
      </c>
      <c r="Q1468" s="21" t="e">
        <f>IF(OR($B1468="",Q$3&lt;$D1468+Настройки!$B$7),0,MAX(0,$E1468-MAX(0,SUMIFS(Тех_Движение!$G$2:$G$5111,Тех_Движение!$D$2:$D$5111,$C1468,Тех_Движение!$B$2:$B$5111,"&lt;="&amp;Q$3)-$F1468)))</f>
        <v>#VALUE!</v>
      </c>
      <c r="R1468" s="21" t="str">
        <f t="shared" si="67"/>
        <v/>
      </c>
      <c r="S1468" s="23" t="str">
        <f>IF($B1468="","",VLOOKUP($C1468,Настройки!$A$11:$L$17,9,FALSE))</f>
        <v/>
      </c>
      <c r="T1468" s="23" t="str">
        <f t="shared" si="68"/>
        <v/>
      </c>
    </row>
    <row r="1469" spans="1:20" x14ac:dyDescent="0.3">
      <c r="A1469" s="20">
        <f>Тех_Движение!$A$1466</f>
        <v>1465</v>
      </c>
      <c r="B1469" s="20" t="str">
        <f>IF(Тех_Движение!$F$1466&gt;0,Тех_Движение!$I$1466,"")</f>
        <v/>
      </c>
      <c r="C1469" s="20" t="str">
        <f>IF($B1469="","",Тех_Движение!$D$1466)</f>
        <v/>
      </c>
      <c r="D1469" s="9" t="str">
        <f>IF($B1469="","",Тех_Движение!$B$1466)</f>
        <v/>
      </c>
      <c r="E1469" s="21" t="str">
        <f>IF($B1469="","",Тех_Движение!$F$1466)</f>
        <v/>
      </c>
      <c r="F1469" s="21" t="str">
        <f>IF($B1469="","",SUMIFS($E$5:$E1468,$C$5:$C1468,$C1469))</f>
        <v/>
      </c>
      <c r="G1469" s="21" t="str">
        <f>IF($B1469="","",MAX(0,$E1469-MAX(0,SUMIFS(Тех_Движение!$G$2:$G$5111,Тех_Движение!$D$2:$D$5111,$C1469,Тех_Движение!$B$2:$B$5111,"&lt;="&amp;Настройки!$B$5-1)-$F1469)))</f>
        <v/>
      </c>
      <c r="H1469" s="21" t="str">
        <f>IF($B1469="","",IF(AND($D1469&gt;=Настройки!$B$5,$D1469&lt;=Настройки!$B$6),$E1469,0))</f>
        <v/>
      </c>
      <c r="I1469" s="21" t="str">
        <f t="shared" si="66"/>
        <v/>
      </c>
      <c r="J1469" s="21" t="str">
        <f>IF($B1469="","",MAX(0,$E1469-MAX(0,SUMIFS(Тех_Движение!$G$2:$G$5111,Тех_Движение!$D$2:$D$5111,$C1469,Тех_Движение!$B$2:$B$5111,"&lt;="&amp;Настройки!$B$6)-$F1469)))</f>
        <v/>
      </c>
      <c r="K1469" s="21" t="e">
        <f>IF(OR($B1469="",K$3&lt;$D1469+Настройки!$B$7),0,MAX(0,$E1469-MAX(0,SUMIFS(Тех_Движение!$G$2:$G$5111,Тех_Движение!$D$2:$D$5111,$C1469,Тех_Движение!$B$2:$B$5111,"&lt;="&amp;K$3)-$F1469)))</f>
        <v>#VALUE!</v>
      </c>
      <c r="L1469" s="21" t="e">
        <f>IF(OR($B1469="",L$3&lt;$D1469+Настройки!$B$7),0,MAX(0,$E1469-MAX(0,SUMIFS(Тех_Движение!$G$2:$G$5111,Тех_Движение!$D$2:$D$5111,$C1469,Тех_Движение!$B$2:$B$5111,"&lt;="&amp;L$3)-$F1469)))</f>
        <v>#VALUE!</v>
      </c>
      <c r="M1469" s="21" t="e">
        <f>IF(OR($B1469="",M$3&lt;$D1469+Настройки!$B$7),0,MAX(0,$E1469-MAX(0,SUMIFS(Тех_Движение!$G$2:$G$5111,Тех_Движение!$D$2:$D$5111,$C1469,Тех_Движение!$B$2:$B$5111,"&lt;="&amp;M$3)-$F1469)))</f>
        <v>#VALUE!</v>
      </c>
      <c r="N1469" s="21" t="e">
        <f>IF(OR($B1469="",N$3&lt;$D1469+Настройки!$B$7),0,MAX(0,$E1469-MAX(0,SUMIFS(Тех_Движение!$G$2:$G$5111,Тех_Движение!$D$2:$D$5111,$C1469,Тех_Движение!$B$2:$B$5111,"&lt;="&amp;N$3)-$F1469)))</f>
        <v>#VALUE!</v>
      </c>
      <c r="O1469" s="21" t="e">
        <f>IF(OR($B1469="",O$3&lt;$D1469+Настройки!$B$7),0,MAX(0,$E1469-MAX(0,SUMIFS(Тех_Движение!$G$2:$G$5111,Тех_Движение!$D$2:$D$5111,$C1469,Тех_Движение!$B$2:$B$5111,"&lt;="&amp;O$3)-$F1469)))</f>
        <v>#VALUE!</v>
      </c>
      <c r="P1469" s="21" t="e">
        <f>IF(OR($B1469="",P$3&lt;$D1469+Настройки!$B$7),0,MAX(0,$E1469-MAX(0,SUMIFS(Тех_Движение!$G$2:$G$5111,Тех_Движение!$D$2:$D$5111,$C1469,Тех_Движение!$B$2:$B$5111,"&lt;="&amp;P$3)-$F1469)))</f>
        <v>#VALUE!</v>
      </c>
      <c r="Q1469" s="21" t="e">
        <f>IF(OR($B1469="",Q$3&lt;$D1469+Настройки!$B$7),0,MAX(0,$E1469-MAX(0,SUMIFS(Тех_Движение!$G$2:$G$5111,Тех_Движение!$D$2:$D$5111,$C1469,Тех_Движение!$B$2:$B$5111,"&lt;="&amp;Q$3)-$F1469)))</f>
        <v>#VALUE!</v>
      </c>
      <c r="R1469" s="21" t="str">
        <f t="shared" si="67"/>
        <v/>
      </c>
      <c r="S1469" s="23" t="str">
        <f>IF($B1469="","",VLOOKUP($C1469,Настройки!$A$11:$L$17,9,FALSE))</f>
        <v/>
      </c>
      <c r="T1469" s="23" t="str">
        <f t="shared" si="68"/>
        <v/>
      </c>
    </row>
    <row r="1470" spans="1:20" x14ac:dyDescent="0.3">
      <c r="A1470" s="20">
        <f>Тех_Движение!$A$1467</f>
        <v>1466</v>
      </c>
      <c r="B1470" s="20" t="str">
        <f>IF(Тех_Движение!$F$1467&gt;0,Тех_Движение!$I$1467,"")</f>
        <v/>
      </c>
      <c r="C1470" s="20" t="str">
        <f>IF($B1470="","",Тех_Движение!$D$1467)</f>
        <v/>
      </c>
      <c r="D1470" s="9" t="str">
        <f>IF($B1470="","",Тех_Движение!$B$1467)</f>
        <v/>
      </c>
      <c r="E1470" s="21" t="str">
        <f>IF($B1470="","",Тех_Движение!$F$1467)</f>
        <v/>
      </c>
      <c r="F1470" s="21" t="str">
        <f>IF($B1470="","",SUMIFS($E$5:$E1469,$C$5:$C1469,$C1470))</f>
        <v/>
      </c>
      <c r="G1470" s="21" t="str">
        <f>IF($B1470="","",MAX(0,$E1470-MAX(0,SUMIFS(Тех_Движение!$G$2:$G$5111,Тех_Движение!$D$2:$D$5111,$C1470,Тех_Движение!$B$2:$B$5111,"&lt;="&amp;Настройки!$B$5-1)-$F1470)))</f>
        <v/>
      </c>
      <c r="H1470" s="21" t="str">
        <f>IF($B1470="","",IF(AND($D1470&gt;=Настройки!$B$5,$D1470&lt;=Настройки!$B$6),$E1470,0))</f>
        <v/>
      </c>
      <c r="I1470" s="21" t="str">
        <f t="shared" si="66"/>
        <v/>
      </c>
      <c r="J1470" s="21" t="str">
        <f>IF($B1470="","",MAX(0,$E1470-MAX(0,SUMIFS(Тех_Движение!$G$2:$G$5111,Тех_Движение!$D$2:$D$5111,$C1470,Тех_Движение!$B$2:$B$5111,"&lt;="&amp;Настройки!$B$6)-$F1470)))</f>
        <v/>
      </c>
      <c r="K1470" s="21" t="e">
        <f>IF(OR($B1470="",K$3&lt;$D1470+Настройки!$B$7),0,MAX(0,$E1470-MAX(0,SUMIFS(Тех_Движение!$G$2:$G$5111,Тех_Движение!$D$2:$D$5111,$C1470,Тех_Движение!$B$2:$B$5111,"&lt;="&amp;K$3)-$F1470)))</f>
        <v>#VALUE!</v>
      </c>
      <c r="L1470" s="21" t="e">
        <f>IF(OR($B1470="",L$3&lt;$D1470+Настройки!$B$7),0,MAX(0,$E1470-MAX(0,SUMIFS(Тех_Движение!$G$2:$G$5111,Тех_Движение!$D$2:$D$5111,$C1470,Тех_Движение!$B$2:$B$5111,"&lt;="&amp;L$3)-$F1470)))</f>
        <v>#VALUE!</v>
      </c>
      <c r="M1470" s="21" t="e">
        <f>IF(OR($B1470="",M$3&lt;$D1470+Настройки!$B$7),0,MAX(0,$E1470-MAX(0,SUMIFS(Тех_Движение!$G$2:$G$5111,Тех_Движение!$D$2:$D$5111,$C1470,Тех_Движение!$B$2:$B$5111,"&lt;="&amp;M$3)-$F1470)))</f>
        <v>#VALUE!</v>
      </c>
      <c r="N1470" s="21" t="e">
        <f>IF(OR($B1470="",N$3&lt;$D1470+Настройки!$B$7),0,MAX(0,$E1470-MAX(0,SUMIFS(Тех_Движение!$G$2:$G$5111,Тех_Движение!$D$2:$D$5111,$C1470,Тех_Движение!$B$2:$B$5111,"&lt;="&amp;N$3)-$F1470)))</f>
        <v>#VALUE!</v>
      </c>
      <c r="O1470" s="21" t="e">
        <f>IF(OR($B1470="",O$3&lt;$D1470+Настройки!$B$7),0,MAX(0,$E1470-MAX(0,SUMIFS(Тех_Движение!$G$2:$G$5111,Тех_Движение!$D$2:$D$5111,$C1470,Тех_Движение!$B$2:$B$5111,"&lt;="&amp;O$3)-$F1470)))</f>
        <v>#VALUE!</v>
      </c>
      <c r="P1470" s="21" t="e">
        <f>IF(OR($B1470="",P$3&lt;$D1470+Настройки!$B$7),0,MAX(0,$E1470-MAX(0,SUMIFS(Тех_Движение!$G$2:$G$5111,Тех_Движение!$D$2:$D$5111,$C1470,Тех_Движение!$B$2:$B$5111,"&lt;="&amp;P$3)-$F1470)))</f>
        <v>#VALUE!</v>
      </c>
      <c r="Q1470" s="21" t="e">
        <f>IF(OR($B1470="",Q$3&lt;$D1470+Настройки!$B$7),0,MAX(0,$E1470-MAX(0,SUMIFS(Тех_Движение!$G$2:$G$5111,Тех_Движение!$D$2:$D$5111,$C1470,Тех_Движение!$B$2:$B$5111,"&lt;="&amp;Q$3)-$F1470)))</f>
        <v>#VALUE!</v>
      </c>
      <c r="R1470" s="21" t="str">
        <f t="shared" si="67"/>
        <v/>
      </c>
      <c r="S1470" s="23" t="str">
        <f>IF($B1470="","",VLOOKUP($C1470,Настройки!$A$11:$L$17,9,FALSE))</f>
        <v/>
      </c>
      <c r="T1470" s="23" t="str">
        <f t="shared" si="68"/>
        <v/>
      </c>
    </row>
    <row r="1471" spans="1:20" x14ac:dyDescent="0.3">
      <c r="A1471" s="20">
        <f>Тех_Движение!$A$1468</f>
        <v>1467</v>
      </c>
      <c r="B1471" s="20" t="str">
        <f>IF(Тех_Движение!$F$1468&gt;0,Тех_Движение!$I$1468,"")</f>
        <v/>
      </c>
      <c r="C1471" s="20" t="str">
        <f>IF($B1471="","",Тех_Движение!$D$1468)</f>
        <v/>
      </c>
      <c r="D1471" s="9" t="str">
        <f>IF($B1471="","",Тех_Движение!$B$1468)</f>
        <v/>
      </c>
      <c r="E1471" s="21" t="str">
        <f>IF($B1471="","",Тех_Движение!$F$1468)</f>
        <v/>
      </c>
      <c r="F1471" s="21" t="str">
        <f>IF($B1471="","",SUMIFS($E$5:$E1470,$C$5:$C1470,$C1471))</f>
        <v/>
      </c>
      <c r="G1471" s="21" t="str">
        <f>IF($B1471="","",MAX(0,$E1471-MAX(0,SUMIFS(Тех_Движение!$G$2:$G$5111,Тех_Движение!$D$2:$D$5111,$C1471,Тех_Движение!$B$2:$B$5111,"&lt;="&amp;Настройки!$B$5-1)-$F1471)))</f>
        <v/>
      </c>
      <c r="H1471" s="21" t="str">
        <f>IF($B1471="","",IF(AND($D1471&gt;=Настройки!$B$5,$D1471&lt;=Настройки!$B$6),$E1471,0))</f>
        <v/>
      </c>
      <c r="I1471" s="21" t="str">
        <f t="shared" si="66"/>
        <v/>
      </c>
      <c r="J1471" s="21" t="str">
        <f>IF($B1471="","",MAX(0,$E1471-MAX(0,SUMIFS(Тех_Движение!$G$2:$G$5111,Тех_Движение!$D$2:$D$5111,$C1471,Тех_Движение!$B$2:$B$5111,"&lt;="&amp;Настройки!$B$6)-$F1471)))</f>
        <v/>
      </c>
      <c r="K1471" s="21" t="e">
        <f>IF(OR($B1471="",K$3&lt;$D1471+Настройки!$B$7),0,MAX(0,$E1471-MAX(0,SUMIFS(Тех_Движение!$G$2:$G$5111,Тех_Движение!$D$2:$D$5111,$C1471,Тех_Движение!$B$2:$B$5111,"&lt;="&amp;K$3)-$F1471)))</f>
        <v>#VALUE!</v>
      </c>
      <c r="L1471" s="21" t="e">
        <f>IF(OR($B1471="",L$3&lt;$D1471+Настройки!$B$7),0,MAX(0,$E1471-MAX(0,SUMIFS(Тех_Движение!$G$2:$G$5111,Тех_Движение!$D$2:$D$5111,$C1471,Тех_Движение!$B$2:$B$5111,"&lt;="&amp;L$3)-$F1471)))</f>
        <v>#VALUE!</v>
      </c>
      <c r="M1471" s="21" t="e">
        <f>IF(OR($B1471="",M$3&lt;$D1471+Настройки!$B$7),0,MAX(0,$E1471-MAX(0,SUMIFS(Тех_Движение!$G$2:$G$5111,Тех_Движение!$D$2:$D$5111,$C1471,Тех_Движение!$B$2:$B$5111,"&lt;="&amp;M$3)-$F1471)))</f>
        <v>#VALUE!</v>
      </c>
      <c r="N1471" s="21" t="e">
        <f>IF(OR($B1471="",N$3&lt;$D1471+Настройки!$B$7),0,MAX(0,$E1471-MAX(0,SUMIFS(Тех_Движение!$G$2:$G$5111,Тех_Движение!$D$2:$D$5111,$C1471,Тех_Движение!$B$2:$B$5111,"&lt;="&amp;N$3)-$F1471)))</f>
        <v>#VALUE!</v>
      </c>
      <c r="O1471" s="21" t="e">
        <f>IF(OR($B1471="",O$3&lt;$D1471+Настройки!$B$7),0,MAX(0,$E1471-MAX(0,SUMIFS(Тех_Движение!$G$2:$G$5111,Тех_Движение!$D$2:$D$5111,$C1471,Тех_Движение!$B$2:$B$5111,"&lt;="&amp;O$3)-$F1471)))</f>
        <v>#VALUE!</v>
      </c>
      <c r="P1471" s="21" t="e">
        <f>IF(OR($B1471="",P$3&lt;$D1471+Настройки!$B$7),0,MAX(0,$E1471-MAX(0,SUMIFS(Тех_Движение!$G$2:$G$5111,Тех_Движение!$D$2:$D$5111,$C1471,Тех_Движение!$B$2:$B$5111,"&lt;="&amp;P$3)-$F1471)))</f>
        <v>#VALUE!</v>
      </c>
      <c r="Q1471" s="21" t="e">
        <f>IF(OR($B1471="",Q$3&lt;$D1471+Настройки!$B$7),0,MAX(0,$E1471-MAX(0,SUMIFS(Тех_Движение!$G$2:$G$5111,Тех_Движение!$D$2:$D$5111,$C1471,Тех_Движение!$B$2:$B$5111,"&lt;="&amp;Q$3)-$F1471)))</f>
        <v>#VALUE!</v>
      </c>
      <c r="R1471" s="21" t="str">
        <f t="shared" si="67"/>
        <v/>
      </c>
      <c r="S1471" s="23" t="str">
        <f>IF($B1471="","",VLOOKUP($C1471,Настройки!$A$11:$L$17,9,FALSE))</f>
        <v/>
      </c>
      <c r="T1471" s="23" t="str">
        <f t="shared" si="68"/>
        <v/>
      </c>
    </row>
    <row r="1472" spans="1:20" x14ac:dyDescent="0.3">
      <c r="A1472" s="20">
        <f>Тех_Движение!$A$1469</f>
        <v>1468</v>
      </c>
      <c r="B1472" s="20" t="str">
        <f>IF(Тех_Движение!$F$1469&gt;0,Тех_Движение!$I$1469,"")</f>
        <v/>
      </c>
      <c r="C1472" s="20" t="str">
        <f>IF($B1472="","",Тех_Движение!$D$1469)</f>
        <v/>
      </c>
      <c r="D1472" s="9" t="str">
        <f>IF($B1472="","",Тех_Движение!$B$1469)</f>
        <v/>
      </c>
      <c r="E1472" s="21" t="str">
        <f>IF($B1472="","",Тех_Движение!$F$1469)</f>
        <v/>
      </c>
      <c r="F1472" s="21" t="str">
        <f>IF($B1472="","",SUMIFS($E$5:$E1471,$C$5:$C1471,$C1472))</f>
        <v/>
      </c>
      <c r="G1472" s="21" t="str">
        <f>IF($B1472="","",MAX(0,$E1472-MAX(0,SUMIFS(Тех_Движение!$G$2:$G$5111,Тех_Движение!$D$2:$D$5111,$C1472,Тех_Движение!$B$2:$B$5111,"&lt;="&amp;Настройки!$B$5-1)-$F1472)))</f>
        <v/>
      </c>
      <c r="H1472" s="21" t="str">
        <f>IF($B1472="","",IF(AND($D1472&gt;=Настройки!$B$5,$D1472&lt;=Настройки!$B$6),$E1472,0))</f>
        <v/>
      </c>
      <c r="I1472" s="21" t="str">
        <f t="shared" si="66"/>
        <v/>
      </c>
      <c r="J1472" s="21" t="str">
        <f>IF($B1472="","",MAX(0,$E1472-MAX(0,SUMIFS(Тех_Движение!$G$2:$G$5111,Тех_Движение!$D$2:$D$5111,$C1472,Тех_Движение!$B$2:$B$5111,"&lt;="&amp;Настройки!$B$6)-$F1472)))</f>
        <v/>
      </c>
      <c r="K1472" s="21" t="e">
        <f>IF(OR($B1472="",K$3&lt;$D1472+Настройки!$B$7),0,MAX(0,$E1472-MAX(0,SUMIFS(Тех_Движение!$G$2:$G$5111,Тех_Движение!$D$2:$D$5111,$C1472,Тех_Движение!$B$2:$B$5111,"&lt;="&amp;K$3)-$F1472)))</f>
        <v>#VALUE!</v>
      </c>
      <c r="L1472" s="21" t="e">
        <f>IF(OR($B1472="",L$3&lt;$D1472+Настройки!$B$7),0,MAX(0,$E1472-MAX(0,SUMIFS(Тех_Движение!$G$2:$G$5111,Тех_Движение!$D$2:$D$5111,$C1472,Тех_Движение!$B$2:$B$5111,"&lt;="&amp;L$3)-$F1472)))</f>
        <v>#VALUE!</v>
      </c>
      <c r="M1472" s="21" t="e">
        <f>IF(OR($B1472="",M$3&lt;$D1472+Настройки!$B$7),0,MAX(0,$E1472-MAX(0,SUMIFS(Тех_Движение!$G$2:$G$5111,Тех_Движение!$D$2:$D$5111,$C1472,Тех_Движение!$B$2:$B$5111,"&lt;="&amp;M$3)-$F1472)))</f>
        <v>#VALUE!</v>
      </c>
      <c r="N1472" s="21" t="e">
        <f>IF(OR($B1472="",N$3&lt;$D1472+Настройки!$B$7),0,MAX(0,$E1472-MAX(0,SUMIFS(Тех_Движение!$G$2:$G$5111,Тех_Движение!$D$2:$D$5111,$C1472,Тех_Движение!$B$2:$B$5111,"&lt;="&amp;N$3)-$F1472)))</f>
        <v>#VALUE!</v>
      </c>
      <c r="O1472" s="21" t="e">
        <f>IF(OR($B1472="",O$3&lt;$D1472+Настройки!$B$7),0,MAX(0,$E1472-MAX(0,SUMIFS(Тех_Движение!$G$2:$G$5111,Тех_Движение!$D$2:$D$5111,$C1472,Тех_Движение!$B$2:$B$5111,"&lt;="&amp;O$3)-$F1472)))</f>
        <v>#VALUE!</v>
      </c>
      <c r="P1472" s="21" t="e">
        <f>IF(OR($B1472="",P$3&lt;$D1472+Настройки!$B$7),0,MAX(0,$E1472-MAX(0,SUMIFS(Тех_Движение!$G$2:$G$5111,Тех_Движение!$D$2:$D$5111,$C1472,Тех_Движение!$B$2:$B$5111,"&lt;="&amp;P$3)-$F1472)))</f>
        <v>#VALUE!</v>
      </c>
      <c r="Q1472" s="21" t="e">
        <f>IF(OR($B1472="",Q$3&lt;$D1472+Настройки!$B$7),0,MAX(0,$E1472-MAX(0,SUMIFS(Тех_Движение!$G$2:$G$5111,Тех_Движение!$D$2:$D$5111,$C1472,Тех_Движение!$B$2:$B$5111,"&lt;="&amp;Q$3)-$F1472)))</f>
        <v>#VALUE!</v>
      </c>
      <c r="R1472" s="21" t="str">
        <f t="shared" si="67"/>
        <v/>
      </c>
      <c r="S1472" s="23" t="str">
        <f>IF($B1472="","",VLOOKUP($C1472,Настройки!$A$11:$L$17,9,FALSE))</f>
        <v/>
      </c>
      <c r="T1472" s="23" t="str">
        <f t="shared" si="68"/>
        <v/>
      </c>
    </row>
    <row r="1473" spans="1:20" x14ac:dyDescent="0.3">
      <c r="A1473" s="20">
        <f>Тех_Движение!$A$1470</f>
        <v>1469</v>
      </c>
      <c r="B1473" s="20" t="str">
        <f>IF(Тех_Движение!$F$1470&gt;0,Тех_Движение!$I$1470,"")</f>
        <v/>
      </c>
      <c r="C1473" s="20" t="str">
        <f>IF($B1473="","",Тех_Движение!$D$1470)</f>
        <v/>
      </c>
      <c r="D1473" s="9" t="str">
        <f>IF($B1473="","",Тех_Движение!$B$1470)</f>
        <v/>
      </c>
      <c r="E1473" s="21" t="str">
        <f>IF($B1473="","",Тех_Движение!$F$1470)</f>
        <v/>
      </c>
      <c r="F1473" s="21" t="str">
        <f>IF($B1473="","",SUMIFS($E$5:$E1472,$C$5:$C1472,$C1473))</f>
        <v/>
      </c>
      <c r="G1473" s="21" t="str">
        <f>IF($B1473="","",MAX(0,$E1473-MAX(0,SUMIFS(Тех_Движение!$G$2:$G$5111,Тех_Движение!$D$2:$D$5111,$C1473,Тех_Движение!$B$2:$B$5111,"&lt;="&amp;Настройки!$B$5-1)-$F1473)))</f>
        <v/>
      </c>
      <c r="H1473" s="21" t="str">
        <f>IF($B1473="","",IF(AND($D1473&gt;=Настройки!$B$5,$D1473&lt;=Настройки!$B$6),$E1473,0))</f>
        <v/>
      </c>
      <c r="I1473" s="21" t="str">
        <f t="shared" si="66"/>
        <v/>
      </c>
      <c r="J1473" s="21" t="str">
        <f>IF($B1473="","",MAX(0,$E1473-MAX(0,SUMIFS(Тех_Движение!$G$2:$G$5111,Тех_Движение!$D$2:$D$5111,$C1473,Тех_Движение!$B$2:$B$5111,"&lt;="&amp;Настройки!$B$6)-$F1473)))</f>
        <v/>
      </c>
      <c r="K1473" s="21" t="e">
        <f>IF(OR($B1473="",K$3&lt;$D1473+Настройки!$B$7),0,MAX(0,$E1473-MAX(0,SUMIFS(Тех_Движение!$G$2:$G$5111,Тех_Движение!$D$2:$D$5111,$C1473,Тех_Движение!$B$2:$B$5111,"&lt;="&amp;K$3)-$F1473)))</f>
        <v>#VALUE!</v>
      </c>
      <c r="L1473" s="21" t="e">
        <f>IF(OR($B1473="",L$3&lt;$D1473+Настройки!$B$7),0,MAX(0,$E1473-MAX(0,SUMIFS(Тех_Движение!$G$2:$G$5111,Тех_Движение!$D$2:$D$5111,$C1473,Тех_Движение!$B$2:$B$5111,"&lt;="&amp;L$3)-$F1473)))</f>
        <v>#VALUE!</v>
      </c>
      <c r="M1473" s="21" t="e">
        <f>IF(OR($B1473="",M$3&lt;$D1473+Настройки!$B$7),0,MAX(0,$E1473-MAX(0,SUMIFS(Тех_Движение!$G$2:$G$5111,Тех_Движение!$D$2:$D$5111,$C1473,Тех_Движение!$B$2:$B$5111,"&lt;="&amp;M$3)-$F1473)))</f>
        <v>#VALUE!</v>
      </c>
      <c r="N1473" s="21" t="e">
        <f>IF(OR($B1473="",N$3&lt;$D1473+Настройки!$B$7),0,MAX(0,$E1473-MAX(0,SUMIFS(Тех_Движение!$G$2:$G$5111,Тех_Движение!$D$2:$D$5111,$C1473,Тех_Движение!$B$2:$B$5111,"&lt;="&amp;N$3)-$F1473)))</f>
        <v>#VALUE!</v>
      </c>
      <c r="O1473" s="21" t="e">
        <f>IF(OR($B1473="",O$3&lt;$D1473+Настройки!$B$7),0,MAX(0,$E1473-MAX(0,SUMIFS(Тех_Движение!$G$2:$G$5111,Тех_Движение!$D$2:$D$5111,$C1473,Тех_Движение!$B$2:$B$5111,"&lt;="&amp;O$3)-$F1473)))</f>
        <v>#VALUE!</v>
      </c>
      <c r="P1473" s="21" t="e">
        <f>IF(OR($B1473="",P$3&lt;$D1473+Настройки!$B$7),0,MAX(0,$E1473-MAX(0,SUMIFS(Тех_Движение!$G$2:$G$5111,Тех_Движение!$D$2:$D$5111,$C1473,Тех_Движение!$B$2:$B$5111,"&lt;="&amp;P$3)-$F1473)))</f>
        <v>#VALUE!</v>
      </c>
      <c r="Q1473" s="21" t="e">
        <f>IF(OR($B1473="",Q$3&lt;$D1473+Настройки!$B$7),0,MAX(0,$E1473-MAX(0,SUMIFS(Тех_Движение!$G$2:$G$5111,Тех_Движение!$D$2:$D$5111,$C1473,Тех_Движение!$B$2:$B$5111,"&lt;="&amp;Q$3)-$F1473)))</f>
        <v>#VALUE!</v>
      </c>
      <c r="R1473" s="21" t="str">
        <f t="shared" si="67"/>
        <v/>
      </c>
      <c r="S1473" s="23" t="str">
        <f>IF($B1473="","",VLOOKUP($C1473,Настройки!$A$11:$L$17,9,FALSE))</f>
        <v/>
      </c>
      <c r="T1473" s="23" t="str">
        <f t="shared" si="68"/>
        <v/>
      </c>
    </row>
    <row r="1474" spans="1:20" x14ac:dyDescent="0.3">
      <c r="A1474" s="20">
        <f>Тех_Движение!$A$1471</f>
        <v>1470</v>
      </c>
      <c r="B1474" s="20" t="str">
        <f>IF(Тех_Движение!$F$1471&gt;0,Тех_Движение!$I$1471,"")</f>
        <v/>
      </c>
      <c r="C1474" s="20" t="str">
        <f>IF($B1474="","",Тех_Движение!$D$1471)</f>
        <v/>
      </c>
      <c r="D1474" s="9" t="str">
        <f>IF($B1474="","",Тех_Движение!$B$1471)</f>
        <v/>
      </c>
      <c r="E1474" s="21" t="str">
        <f>IF($B1474="","",Тех_Движение!$F$1471)</f>
        <v/>
      </c>
      <c r="F1474" s="21" t="str">
        <f>IF($B1474="","",SUMIFS($E$5:$E1473,$C$5:$C1473,$C1474))</f>
        <v/>
      </c>
      <c r="G1474" s="21" t="str">
        <f>IF($B1474="","",MAX(0,$E1474-MAX(0,SUMIFS(Тех_Движение!$G$2:$G$5111,Тех_Движение!$D$2:$D$5111,$C1474,Тех_Движение!$B$2:$B$5111,"&lt;="&amp;Настройки!$B$5-1)-$F1474)))</f>
        <v/>
      </c>
      <c r="H1474" s="21" t="str">
        <f>IF($B1474="","",IF(AND($D1474&gt;=Настройки!$B$5,$D1474&lt;=Настройки!$B$6),$E1474,0))</f>
        <v/>
      </c>
      <c r="I1474" s="21" t="str">
        <f t="shared" si="66"/>
        <v/>
      </c>
      <c r="J1474" s="21" t="str">
        <f>IF($B1474="","",MAX(0,$E1474-MAX(0,SUMIFS(Тех_Движение!$G$2:$G$5111,Тех_Движение!$D$2:$D$5111,$C1474,Тех_Движение!$B$2:$B$5111,"&lt;="&amp;Настройки!$B$6)-$F1474)))</f>
        <v/>
      </c>
      <c r="K1474" s="21" t="e">
        <f>IF(OR($B1474="",K$3&lt;$D1474+Настройки!$B$7),0,MAX(0,$E1474-MAX(0,SUMIFS(Тех_Движение!$G$2:$G$5111,Тех_Движение!$D$2:$D$5111,$C1474,Тех_Движение!$B$2:$B$5111,"&lt;="&amp;K$3)-$F1474)))</f>
        <v>#VALUE!</v>
      </c>
      <c r="L1474" s="21" t="e">
        <f>IF(OR($B1474="",L$3&lt;$D1474+Настройки!$B$7),0,MAX(0,$E1474-MAX(0,SUMIFS(Тех_Движение!$G$2:$G$5111,Тех_Движение!$D$2:$D$5111,$C1474,Тех_Движение!$B$2:$B$5111,"&lt;="&amp;L$3)-$F1474)))</f>
        <v>#VALUE!</v>
      </c>
      <c r="M1474" s="21" t="e">
        <f>IF(OR($B1474="",M$3&lt;$D1474+Настройки!$B$7),0,MAX(0,$E1474-MAX(0,SUMIFS(Тех_Движение!$G$2:$G$5111,Тех_Движение!$D$2:$D$5111,$C1474,Тех_Движение!$B$2:$B$5111,"&lt;="&amp;M$3)-$F1474)))</f>
        <v>#VALUE!</v>
      </c>
      <c r="N1474" s="21" t="e">
        <f>IF(OR($B1474="",N$3&lt;$D1474+Настройки!$B$7),0,MAX(0,$E1474-MAX(0,SUMIFS(Тех_Движение!$G$2:$G$5111,Тех_Движение!$D$2:$D$5111,$C1474,Тех_Движение!$B$2:$B$5111,"&lt;="&amp;N$3)-$F1474)))</f>
        <v>#VALUE!</v>
      </c>
      <c r="O1474" s="21" t="e">
        <f>IF(OR($B1474="",O$3&lt;$D1474+Настройки!$B$7),0,MAX(0,$E1474-MAX(0,SUMIFS(Тех_Движение!$G$2:$G$5111,Тех_Движение!$D$2:$D$5111,$C1474,Тех_Движение!$B$2:$B$5111,"&lt;="&amp;O$3)-$F1474)))</f>
        <v>#VALUE!</v>
      </c>
      <c r="P1474" s="21" t="e">
        <f>IF(OR($B1474="",P$3&lt;$D1474+Настройки!$B$7),0,MAX(0,$E1474-MAX(0,SUMIFS(Тех_Движение!$G$2:$G$5111,Тех_Движение!$D$2:$D$5111,$C1474,Тех_Движение!$B$2:$B$5111,"&lt;="&amp;P$3)-$F1474)))</f>
        <v>#VALUE!</v>
      </c>
      <c r="Q1474" s="21" t="e">
        <f>IF(OR($B1474="",Q$3&lt;$D1474+Настройки!$B$7),0,MAX(0,$E1474-MAX(0,SUMIFS(Тех_Движение!$G$2:$G$5111,Тех_Движение!$D$2:$D$5111,$C1474,Тех_Движение!$B$2:$B$5111,"&lt;="&amp;Q$3)-$F1474)))</f>
        <v>#VALUE!</v>
      </c>
      <c r="R1474" s="21" t="str">
        <f t="shared" si="67"/>
        <v/>
      </c>
      <c r="S1474" s="23" t="str">
        <f>IF($B1474="","",VLOOKUP($C1474,Настройки!$A$11:$L$17,9,FALSE))</f>
        <v/>
      </c>
      <c r="T1474" s="23" t="str">
        <f t="shared" si="68"/>
        <v/>
      </c>
    </row>
    <row r="1475" spans="1:20" x14ac:dyDescent="0.3">
      <c r="A1475" s="20">
        <f>Тех_Движение!$A$1472</f>
        <v>1471</v>
      </c>
      <c r="B1475" s="20" t="str">
        <f>IF(Тех_Движение!$F$1472&gt;0,Тех_Движение!$I$1472,"")</f>
        <v/>
      </c>
      <c r="C1475" s="20" t="str">
        <f>IF($B1475="","",Тех_Движение!$D$1472)</f>
        <v/>
      </c>
      <c r="D1475" s="9" t="str">
        <f>IF($B1475="","",Тех_Движение!$B$1472)</f>
        <v/>
      </c>
      <c r="E1475" s="21" t="str">
        <f>IF($B1475="","",Тех_Движение!$F$1472)</f>
        <v/>
      </c>
      <c r="F1475" s="21" t="str">
        <f>IF($B1475="","",SUMIFS($E$5:$E1474,$C$5:$C1474,$C1475))</f>
        <v/>
      </c>
      <c r="G1475" s="21" t="str">
        <f>IF($B1475="","",MAX(0,$E1475-MAX(0,SUMIFS(Тех_Движение!$G$2:$G$5111,Тех_Движение!$D$2:$D$5111,$C1475,Тех_Движение!$B$2:$B$5111,"&lt;="&amp;Настройки!$B$5-1)-$F1475)))</f>
        <v/>
      </c>
      <c r="H1475" s="21" t="str">
        <f>IF($B1475="","",IF(AND($D1475&gt;=Настройки!$B$5,$D1475&lt;=Настройки!$B$6),$E1475,0))</f>
        <v/>
      </c>
      <c r="I1475" s="21" t="str">
        <f t="shared" si="66"/>
        <v/>
      </c>
      <c r="J1475" s="21" t="str">
        <f>IF($B1475="","",MAX(0,$E1475-MAX(0,SUMIFS(Тех_Движение!$G$2:$G$5111,Тех_Движение!$D$2:$D$5111,$C1475,Тех_Движение!$B$2:$B$5111,"&lt;="&amp;Настройки!$B$6)-$F1475)))</f>
        <v/>
      </c>
      <c r="K1475" s="21" t="e">
        <f>IF(OR($B1475="",K$3&lt;$D1475+Настройки!$B$7),0,MAX(0,$E1475-MAX(0,SUMIFS(Тех_Движение!$G$2:$G$5111,Тех_Движение!$D$2:$D$5111,$C1475,Тех_Движение!$B$2:$B$5111,"&lt;="&amp;K$3)-$F1475)))</f>
        <v>#VALUE!</v>
      </c>
      <c r="L1475" s="21" t="e">
        <f>IF(OR($B1475="",L$3&lt;$D1475+Настройки!$B$7),0,MAX(0,$E1475-MAX(0,SUMIFS(Тех_Движение!$G$2:$G$5111,Тех_Движение!$D$2:$D$5111,$C1475,Тех_Движение!$B$2:$B$5111,"&lt;="&amp;L$3)-$F1475)))</f>
        <v>#VALUE!</v>
      </c>
      <c r="M1475" s="21" t="e">
        <f>IF(OR($B1475="",M$3&lt;$D1475+Настройки!$B$7),0,MAX(0,$E1475-MAX(0,SUMIFS(Тех_Движение!$G$2:$G$5111,Тех_Движение!$D$2:$D$5111,$C1475,Тех_Движение!$B$2:$B$5111,"&lt;="&amp;M$3)-$F1475)))</f>
        <v>#VALUE!</v>
      </c>
      <c r="N1475" s="21" t="e">
        <f>IF(OR($B1475="",N$3&lt;$D1475+Настройки!$B$7),0,MAX(0,$E1475-MAX(0,SUMIFS(Тех_Движение!$G$2:$G$5111,Тех_Движение!$D$2:$D$5111,$C1475,Тех_Движение!$B$2:$B$5111,"&lt;="&amp;N$3)-$F1475)))</f>
        <v>#VALUE!</v>
      </c>
      <c r="O1475" s="21" t="e">
        <f>IF(OR($B1475="",O$3&lt;$D1475+Настройки!$B$7),0,MAX(0,$E1475-MAX(0,SUMIFS(Тех_Движение!$G$2:$G$5111,Тех_Движение!$D$2:$D$5111,$C1475,Тех_Движение!$B$2:$B$5111,"&lt;="&amp;O$3)-$F1475)))</f>
        <v>#VALUE!</v>
      </c>
      <c r="P1475" s="21" t="e">
        <f>IF(OR($B1475="",P$3&lt;$D1475+Настройки!$B$7),0,MAX(0,$E1475-MAX(0,SUMIFS(Тех_Движение!$G$2:$G$5111,Тех_Движение!$D$2:$D$5111,$C1475,Тех_Движение!$B$2:$B$5111,"&lt;="&amp;P$3)-$F1475)))</f>
        <v>#VALUE!</v>
      </c>
      <c r="Q1475" s="21" t="e">
        <f>IF(OR($B1475="",Q$3&lt;$D1475+Настройки!$B$7),0,MAX(0,$E1475-MAX(0,SUMIFS(Тех_Движение!$G$2:$G$5111,Тех_Движение!$D$2:$D$5111,$C1475,Тех_Движение!$B$2:$B$5111,"&lt;="&amp;Q$3)-$F1475)))</f>
        <v>#VALUE!</v>
      </c>
      <c r="R1475" s="21" t="str">
        <f t="shared" si="67"/>
        <v/>
      </c>
      <c r="S1475" s="23" t="str">
        <f>IF($B1475="","",VLOOKUP($C1475,Настройки!$A$11:$L$17,9,FALSE))</f>
        <v/>
      </c>
      <c r="T1475" s="23" t="str">
        <f t="shared" si="68"/>
        <v/>
      </c>
    </row>
    <row r="1476" spans="1:20" x14ac:dyDescent="0.3">
      <c r="A1476" s="20">
        <f>Тех_Движение!$A$1473</f>
        <v>1472</v>
      </c>
      <c r="B1476" s="20" t="str">
        <f>IF(Тех_Движение!$F$1473&gt;0,Тех_Движение!$I$1473,"")</f>
        <v/>
      </c>
      <c r="C1476" s="20" t="str">
        <f>IF($B1476="","",Тех_Движение!$D$1473)</f>
        <v/>
      </c>
      <c r="D1476" s="9" t="str">
        <f>IF($B1476="","",Тех_Движение!$B$1473)</f>
        <v/>
      </c>
      <c r="E1476" s="21" t="str">
        <f>IF($B1476="","",Тех_Движение!$F$1473)</f>
        <v/>
      </c>
      <c r="F1476" s="21" t="str">
        <f>IF($B1476="","",SUMIFS($E$5:$E1475,$C$5:$C1475,$C1476))</f>
        <v/>
      </c>
      <c r="G1476" s="21" t="str">
        <f>IF($B1476="","",MAX(0,$E1476-MAX(0,SUMIFS(Тех_Движение!$G$2:$G$5111,Тех_Движение!$D$2:$D$5111,$C1476,Тех_Движение!$B$2:$B$5111,"&lt;="&amp;Настройки!$B$5-1)-$F1476)))</f>
        <v/>
      </c>
      <c r="H1476" s="21" t="str">
        <f>IF($B1476="","",IF(AND($D1476&gt;=Настройки!$B$5,$D1476&lt;=Настройки!$B$6),$E1476,0))</f>
        <v/>
      </c>
      <c r="I1476" s="21" t="str">
        <f t="shared" si="66"/>
        <v/>
      </c>
      <c r="J1476" s="21" t="str">
        <f>IF($B1476="","",MAX(0,$E1476-MAX(0,SUMIFS(Тех_Движение!$G$2:$G$5111,Тех_Движение!$D$2:$D$5111,$C1476,Тех_Движение!$B$2:$B$5111,"&lt;="&amp;Настройки!$B$6)-$F1476)))</f>
        <v/>
      </c>
      <c r="K1476" s="21" t="e">
        <f>IF(OR($B1476="",K$3&lt;$D1476+Настройки!$B$7),0,MAX(0,$E1476-MAX(0,SUMIFS(Тех_Движение!$G$2:$G$5111,Тех_Движение!$D$2:$D$5111,$C1476,Тех_Движение!$B$2:$B$5111,"&lt;="&amp;K$3)-$F1476)))</f>
        <v>#VALUE!</v>
      </c>
      <c r="L1476" s="21" t="e">
        <f>IF(OR($B1476="",L$3&lt;$D1476+Настройки!$B$7),0,MAX(0,$E1476-MAX(0,SUMIFS(Тех_Движение!$G$2:$G$5111,Тех_Движение!$D$2:$D$5111,$C1476,Тех_Движение!$B$2:$B$5111,"&lt;="&amp;L$3)-$F1476)))</f>
        <v>#VALUE!</v>
      </c>
      <c r="M1476" s="21" t="e">
        <f>IF(OR($B1476="",M$3&lt;$D1476+Настройки!$B$7),0,MAX(0,$E1476-MAX(0,SUMIFS(Тех_Движение!$G$2:$G$5111,Тех_Движение!$D$2:$D$5111,$C1476,Тех_Движение!$B$2:$B$5111,"&lt;="&amp;M$3)-$F1476)))</f>
        <v>#VALUE!</v>
      </c>
      <c r="N1476" s="21" t="e">
        <f>IF(OR($B1476="",N$3&lt;$D1476+Настройки!$B$7),0,MAX(0,$E1476-MAX(0,SUMIFS(Тех_Движение!$G$2:$G$5111,Тех_Движение!$D$2:$D$5111,$C1476,Тех_Движение!$B$2:$B$5111,"&lt;="&amp;N$3)-$F1476)))</f>
        <v>#VALUE!</v>
      </c>
      <c r="O1476" s="21" t="e">
        <f>IF(OR($B1476="",O$3&lt;$D1476+Настройки!$B$7),0,MAX(0,$E1476-MAX(0,SUMIFS(Тех_Движение!$G$2:$G$5111,Тех_Движение!$D$2:$D$5111,$C1476,Тех_Движение!$B$2:$B$5111,"&lt;="&amp;O$3)-$F1476)))</f>
        <v>#VALUE!</v>
      </c>
      <c r="P1476" s="21" t="e">
        <f>IF(OR($B1476="",P$3&lt;$D1476+Настройки!$B$7),0,MAX(0,$E1476-MAX(0,SUMIFS(Тех_Движение!$G$2:$G$5111,Тех_Движение!$D$2:$D$5111,$C1476,Тех_Движение!$B$2:$B$5111,"&lt;="&amp;P$3)-$F1476)))</f>
        <v>#VALUE!</v>
      </c>
      <c r="Q1476" s="21" t="e">
        <f>IF(OR($B1476="",Q$3&lt;$D1476+Настройки!$B$7),0,MAX(0,$E1476-MAX(0,SUMIFS(Тех_Движение!$G$2:$G$5111,Тех_Движение!$D$2:$D$5111,$C1476,Тех_Движение!$B$2:$B$5111,"&lt;="&amp;Q$3)-$F1476)))</f>
        <v>#VALUE!</v>
      </c>
      <c r="R1476" s="21" t="str">
        <f t="shared" si="67"/>
        <v/>
      </c>
      <c r="S1476" s="23" t="str">
        <f>IF($B1476="","",VLOOKUP($C1476,Настройки!$A$11:$L$17,9,FALSE))</f>
        <v/>
      </c>
      <c r="T1476" s="23" t="str">
        <f t="shared" si="68"/>
        <v/>
      </c>
    </row>
    <row r="1477" spans="1:20" x14ac:dyDescent="0.3">
      <c r="A1477" s="20">
        <f>Тех_Движение!$A$1474</f>
        <v>1473</v>
      </c>
      <c r="B1477" s="20" t="str">
        <f>IF(Тех_Движение!$F$1474&gt;0,Тех_Движение!$I$1474,"")</f>
        <v/>
      </c>
      <c r="C1477" s="20" t="str">
        <f>IF($B1477="","",Тех_Движение!$D$1474)</f>
        <v/>
      </c>
      <c r="D1477" s="9" t="str">
        <f>IF($B1477="","",Тех_Движение!$B$1474)</f>
        <v/>
      </c>
      <c r="E1477" s="21" t="str">
        <f>IF($B1477="","",Тех_Движение!$F$1474)</f>
        <v/>
      </c>
      <c r="F1477" s="21" t="str">
        <f>IF($B1477="","",SUMIFS($E$5:$E1476,$C$5:$C1476,$C1477))</f>
        <v/>
      </c>
      <c r="G1477" s="21" t="str">
        <f>IF($B1477="","",MAX(0,$E1477-MAX(0,SUMIFS(Тех_Движение!$G$2:$G$5111,Тех_Движение!$D$2:$D$5111,$C1477,Тех_Движение!$B$2:$B$5111,"&lt;="&amp;Настройки!$B$5-1)-$F1477)))</f>
        <v/>
      </c>
      <c r="H1477" s="21" t="str">
        <f>IF($B1477="","",IF(AND($D1477&gt;=Настройки!$B$5,$D1477&lt;=Настройки!$B$6),$E1477,0))</f>
        <v/>
      </c>
      <c r="I1477" s="21" t="str">
        <f t="shared" ref="I1477:I1540" si="69">IF($B1477="","",$G1477+$H1477-$J1477)</f>
        <v/>
      </c>
      <c r="J1477" s="21" t="str">
        <f>IF($B1477="","",MAX(0,$E1477-MAX(0,SUMIFS(Тех_Движение!$G$2:$G$5111,Тех_Движение!$D$2:$D$5111,$C1477,Тех_Движение!$B$2:$B$5111,"&lt;="&amp;Настройки!$B$6)-$F1477)))</f>
        <v/>
      </c>
      <c r="K1477" s="21" t="e">
        <f>IF(OR($B1477="",K$3&lt;$D1477+Настройки!$B$7),0,MAX(0,$E1477-MAX(0,SUMIFS(Тех_Движение!$G$2:$G$5111,Тех_Движение!$D$2:$D$5111,$C1477,Тех_Движение!$B$2:$B$5111,"&lt;="&amp;K$3)-$F1477)))</f>
        <v>#VALUE!</v>
      </c>
      <c r="L1477" s="21" t="e">
        <f>IF(OR($B1477="",L$3&lt;$D1477+Настройки!$B$7),0,MAX(0,$E1477-MAX(0,SUMIFS(Тех_Движение!$G$2:$G$5111,Тех_Движение!$D$2:$D$5111,$C1477,Тех_Движение!$B$2:$B$5111,"&lt;="&amp;L$3)-$F1477)))</f>
        <v>#VALUE!</v>
      </c>
      <c r="M1477" s="21" t="e">
        <f>IF(OR($B1477="",M$3&lt;$D1477+Настройки!$B$7),0,MAX(0,$E1477-MAX(0,SUMIFS(Тех_Движение!$G$2:$G$5111,Тех_Движение!$D$2:$D$5111,$C1477,Тех_Движение!$B$2:$B$5111,"&lt;="&amp;M$3)-$F1477)))</f>
        <v>#VALUE!</v>
      </c>
      <c r="N1477" s="21" t="e">
        <f>IF(OR($B1477="",N$3&lt;$D1477+Настройки!$B$7),0,MAX(0,$E1477-MAX(0,SUMIFS(Тех_Движение!$G$2:$G$5111,Тех_Движение!$D$2:$D$5111,$C1477,Тех_Движение!$B$2:$B$5111,"&lt;="&amp;N$3)-$F1477)))</f>
        <v>#VALUE!</v>
      </c>
      <c r="O1477" s="21" t="e">
        <f>IF(OR($B1477="",O$3&lt;$D1477+Настройки!$B$7),0,MAX(0,$E1477-MAX(0,SUMIFS(Тех_Движение!$G$2:$G$5111,Тех_Движение!$D$2:$D$5111,$C1477,Тех_Движение!$B$2:$B$5111,"&lt;="&amp;O$3)-$F1477)))</f>
        <v>#VALUE!</v>
      </c>
      <c r="P1477" s="21" t="e">
        <f>IF(OR($B1477="",P$3&lt;$D1477+Настройки!$B$7),0,MAX(0,$E1477-MAX(0,SUMIFS(Тех_Движение!$G$2:$G$5111,Тех_Движение!$D$2:$D$5111,$C1477,Тех_Движение!$B$2:$B$5111,"&lt;="&amp;P$3)-$F1477)))</f>
        <v>#VALUE!</v>
      </c>
      <c r="Q1477" s="21" t="e">
        <f>IF(OR($B1477="",Q$3&lt;$D1477+Настройки!$B$7),0,MAX(0,$E1477-MAX(0,SUMIFS(Тех_Движение!$G$2:$G$5111,Тех_Движение!$D$2:$D$5111,$C1477,Тех_Движение!$B$2:$B$5111,"&lt;="&amp;Q$3)-$F1477)))</f>
        <v>#VALUE!</v>
      </c>
      <c r="R1477" s="21" t="str">
        <f t="shared" ref="R1477:R1540" si="70">IF($B1477="","",SUM($K1477:$Q1477))</f>
        <v/>
      </c>
      <c r="S1477" s="23" t="str">
        <f>IF($B1477="","",VLOOKUP($C1477,Настройки!$A$11:$L$17,9,FALSE))</f>
        <v/>
      </c>
      <c r="T1477" s="23" t="str">
        <f t="shared" ref="T1477:T1540" si="71">IF($B1477="","",$R1477*$S1477)</f>
        <v/>
      </c>
    </row>
    <row r="1478" spans="1:20" x14ac:dyDescent="0.3">
      <c r="A1478" s="20">
        <f>Тех_Движение!$A$1475</f>
        <v>1474</v>
      </c>
      <c r="B1478" s="20" t="str">
        <f>IF(Тех_Движение!$F$1475&gt;0,Тех_Движение!$I$1475,"")</f>
        <v/>
      </c>
      <c r="C1478" s="20" t="str">
        <f>IF($B1478="","",Тех_Движение!$D$1475)</f>
        <v/>
      </c>
      <c r="D1478" s="9" t="str">
        <f>IF($B1478="","",Тех_Движение!$B$1475)</f>
        <v/>
      </c>
      <c r="E1478" s="21" t="str">
        <f>IF($B1478="","",Тех_Движение!$F$1475)</f>
        <v/>
      </c>
      <c r="F1478" s="21" t="str">
        <f>IF($B1478="","",SUMIFS($E$5:$E1477,$C$5:$C1477,$C1478))</f>
        <v/>
      </c>
      <c r="G1478" s="21" t="str">
        <f>IF($B1478="","",MAX(0,$E1478-MAX(0,SUMIFS(Тех_Движение!$G$2:$G$5111,Тех_Движение!$D$2:$D$5111,$C1478,Тех_Движение!$B$2:$B$5111,"&lt;="&amp;Настройки!$B$5-1)-$F1478)))</f>
        <v/>
      </c>
      <c r="H1478" s="21" t="str">
        <f>IF($B1478="","",IF(AND($D1478&gt;=Настройки!$B$5,$D1478&lt;=Настройки!$B$6),$E1478,0))</f>
        <v/>
      </c>
      <c r="I1478" s="21" t="str">
        <f t="shared" si="69"/>
        <v/>
      </c>
      <c r="J1478" s="21" t="str">
        <f>IF($B1478="","",MAX(0,$E1478-MAX(0,SUMIFS(Тех_Движение!$G$2:$G$5111,Тех_Движение!$D$2:$D$5111,$C1478,Тех_Движение!$B$2:$B$5111,"&lt;="&amp;Настройки!$B$6)-$F1478)))</f>
        <v/>
      </c>
      <c r="K1478" s="21" t="e">
        <f>IF(OR($B1478="",K$3&lt;$D1478+Настройки!$B$7),0,MAX(0,$E1478-MAX(0,SUMIFS(Тех_Движение!$G$2:$G$5111,Тех_Движение!$D$2:$D$5111,$C1478,Тех_Движение!$B$2:$B$5111,"&lt;="&amp;K$3)-$F1478)))</f>
        <v>#VALUE!</v>
      </c>
      <c r="L1478" s="21" t="e">
        <f>IF(OR($B1478="",L$3&lt;$D1478+Настройки!$B$7),0,MAX(0,$E1478-MAX(0,SUMIFS(Тех_Движение!$G$2:$G$5111,Тех_Движение!$D$2:$D$5111,$C1478,Тех_Движение!$B$2:$B$5111,"&lt;="&amp;L$3)-$F1478)))</f>
        <v>#VALUE!</v>
      </c>
      <c r="M1478" s="21" t="e">
        <f>IF(OR($B1478="",M$3&lt;$D1478+Настройки!$B$7),0,MAX(0,$E1478-MAX(0,SUMIFS(Тех_Движение!$G$2:$G$5111,Тех_Движение!$D$2:$D$5111,$C1478,Тех_Движение!$B$2:$B$5111,"&lt;="&amp;M$3)-$F1478)))</f>
        <v>#VALUE!</v>
      </c>
      <c r="N1478" s="21" t="e">
        <f>IF(OR($B1478="",N$3&lt;$D1478+Настройки!$B$7),0,MAX(0,$E1478-MAX(0,SUMIFS(Тех_Движение!$G$2:$G$5111,Тех_Движение!$D$2:$D$5111,$C1478,Тех_Движение!$B$2:$B$5111,"&lt;="&amp;N$3)-$F1478)))</f>
        <v>#VALUE!</v>
      </c>
      <c r="O1478" s="21" t="e">
        <f>IF(OR($B1478="",O$3&lt;$D1478+Настройки!$B$7),0,MAX(0,$E1478-MAX(0,SUMIFS(Тех_Движение!$G$2:$G$5111,Тех_Движение!$D$2:$D$5111,$C1478,Тех_Движение!$B$2:$B$5111,"&lt;="&amp;O$3)-$F1478)))</f>
        <v>#VALUE!</v>
      </c>
      <c r="P1478" s="21" t="e">
        <f>IF(OR($B1478="",P$3&lt;$D1478+Настройки!$B$7),0,MAX(0,$E1478-MAX(0,SUMIFS(Тех_Движение!$G$2:$G$5111,Тех_Движение!$D$2:$D$5111,$C1478,Тех_Движение!$B$2:$B$5111,"&lt;="&amp;P$3)-$F1478)))</f>
        <v>#VALUE!</v>
      </c>
      <c r="Q1478" s="21" t="e">
        <f>IF(OR($B1478="",Q$3&lt;$D1478+Настройки!$B$7),0,MAX(0,$E1478-MAX(0,SUMIFS(Тех_Движение!$G$2:$G$5111,Тех_Движение!$D$2:$D$5111,$C1478,Тех_Движение!$B$2:$B$5111,"&lt;="&amp;Q$3)-$F1478)))</f>
        <v>#VALUE!</v>
      </c>
      <c r="R1478" s="21" t="str">
        <f t="shared" si="70"/>
        <v/>
      </c>
      <c r="S1478" s="23" t="str">
        <f>IF($B1478="","",VLOOKUP($C1478,Настройки!$A$11:$L$17,9,FALSE))</f>
        <v/>
      </c>
      <c r="T1478" s="23" t="str">
        <f t="shared" si="71"/>
        <v/>
      </c>
    </row>
    <row r="1479" spans="1:20" x14ac:dyDescent="0.3">
      <c r="A1479" s="20">
        <f>Тех_Движение!$A$1476</f>
        <v>1475</v>
      </c>
      <c r="B1479" s="20" t="str">
        <f>IF(Тех_Движение!$F$1476&gt;0,Тех_Движение!$I$1476,"")</f>
        <v/>
      </c>
      <c r="C1479" s="20" t="str">
        <f>IF($B1479="","",Тех_Движение!$D$1476)</f>
        <v/>
      </c>
      <c r="D1479" s="9" t="str">
        <f>IF($B1479="","",Тех_Движение!$B$1476)</f>
        <v/>
      </c>
      <c r="E1479" s="21" t="str">
        <f>IF($B1479="","",Тех_Движение!$F$1476)</f>
        <v/>
      </c>
      <c r="F1479" s="21" t="str">
        <f>IF($B1479="","",SUMIFS($E$5:$E1478,$C$5:$C1478,$C1479))</f>
        <v/>
      </c>
      <c r="G1479" s="21" t="str">
        <f>IF($B1479="","",MAX(0,$E1479-MAX(0,SUMIFS(Тех_Движение!$G$2:$G$5111,Тех_Движение!$D$2:$D$5111,$C1479,Тех_Движение!$B$2:$B$5111,"&lt;="&amp;Настройки!$B$5-1)-$F1479)))</f>
        <v/>
      </c>
      <c r="H1479" s="21" t="str">
        <f>IF($B1479="","",IF(AND($D1479&gt;=Настройки!$B$5,$D1479&lt;=Настройки!$B$6),$E1479,0))</f>
        <v/>
      </c>
      <c r="I1479" s="21" t="str">
        <f t="shared" si="69"/>
        <v/>
      </c>
      <c r="J1479" s="21" t="str">
        <f>IF($B1479="","",MAX(0,$E1479-MAX(0,SUMIFS(Тех_Движение!$G$2:$G$5111,Тех_Движение!$D$2:$D$5111,$C1479,Тех_Движение!$B$2:$B$5111,"&lt;="&amp;Настройки!$B$6)-$F1479)))</f>
        <v/>
      </c>
      <c r="K1479" s="21" t="e">
        <f>IF(OR($B1479="",K$3&lt;$D1479+Настройки!$B$7),0,MAX(0,$E1479-MAX(0,SUMIFS(Тех_Движение!$G$2:$G$5111,Тех_Движение!$D$2:$D$5111,$C1479,Тех_Движение!$B$2:$B$5111,"&lt;="&amp;K$3)-$F1479)))</f>
        <v>#VALUE!</v>
      </c>
      <c r="L1479" s="21" t="e">
        <f>IF(OR($B1479="",L$3&lt;$D1479+Настройки!$B$7),0,MAX(0,$E1479-MAX(0,SUMIFS(Тех_Движение!$G$2:$G$5111,Тех_Движение!$D$2:$D$5111,$C1479,Тех_Движение!$B$2:$B$5111,"&lt;="&amp;L$3)-$F1479)))</f>
        <v>#VALUE!</v>
      </c>
      <c r="M1479" s="21" t="e">
        <f>IF(OR($B1479="",M$3&lt;$D1479+Настройки!$B$7),0,MAX(0,$E1479-MAX(0,SUMIFS(Тех_Движение!$G$2:$G$5111,Тех_Движение!$D$2:$D$5111,$C1479,Тех_Движение!$B$2:$B$5111,"&lt;="&amp;M$3)-$F1479)))</f>
        <v>#VALUE!</v>
      </c>
      <c r="N1479" s="21" t="e">
        <f>IF(OR($B1479="",N$3&lt;$D1479+Настройки!$B$7),0,MAX(0,$E1479-MAX(0,SUMIFS(Тех_Движение!$G$2:$G$5111,Тех_Движение!$D$2:$D$5111,$C1479,Тех_Движение!$B$2:$B$5111,"&lt;="&amp;N$3)-$F1479)))</f>
        <v>#VALUE!</v>
      </c>
      <c r="O1479" s="21" t="e">
        <f>IF(OR($B1479="",O$3&lt;$D1479+Настройки!$B$7),0,MAX(0,$E1479-MAX(0,SUMIFS(Тех_Движение!$G$2:$G$5111,Тех_Движение!$D$2:$D$5111,$C1479,Тех_Движение!$B$2:$B$5111,"&lt;="&amp;O$3)-$F1479)))</f>
        <v>#VALUE!</v>
      </c>
      <c r="P1479" s="21" t="e">
        <f>IF(OR($B1479="",P$3&lt;$D1479+Настройки!$B$7),0,MAX(0,$E1479-MAX(0,SUMIFS(Тех_Движение!$G$2:$G$5111,Тех_Движение!$D$2:$D$5111,$C1479,Тех_Движение!$B$2:$B$5111,"&lt;="&amp;P$3)-$F1479)))</f>
        <v>#VALUE!</v>
      </c>
      <c r="Q1479" s="21" t="e">
        <f>IF(OR($B1479="",Q$3&lt;$D1479+Настройки!$B$7),0,MAX(0,$E1479-MAX(0,SUMIFS(Тех_Движение!$G$2:$G$5111,Тех_Движение!$D$2:$D$5111,$C1479,Тех_Движение!$B$2:$B$5111,"&lt;="&amp;Q$3)-$F1479)))</f>
        <v>#VALUE!</v>
      </c>
      <c r="R1479" s="21" t="str">
        <f t="shared" si="70"/>
        <v/>
      </c>
      <c r="S1479" s="23" t="str">
        <f>IF($B1479="","",VLOOKUP($C1479,Настройки!$A$11:$L$17,9,FALSE))</f>
        <v/>
      </c>
      <c r="T1479" s="23" t="str">
        <f t="shared" si="71"/>
        <v/>
      </c>
    </row>
    <row r="1480" spans="1:20" x14ac:dyDescent="0.3">
      <c r="A1480" s="20">
        <f>Тех_Движение!$A$1477</f>
        <v>1476</v>
      </c>
      <c r="B1480" s="20" t="str">
        <f>IF(Тех_Движение!$F$1477&gt;0,Тех_Движение!$I$1477,"")</f>
        <v/>
      </c>
      <c r="C1480" s="20" t="str">
        <f>IF($B1480="","",Тех_Движение!$D$1477)</f>
        <v/>
      </c>
      <c r="D1480" s="9" t="str">
        <f>IF($B1480="","",Тех_Движение!$B$1477)</f>
        <v/>
      </c>
      <c r="E1480" s="21" t="str">
        <f>IF($B1480="","",Тех_Движение!$F$1477)</f>
        <v/>
      </c>
      <c r="F1480" s="21" t="str">
        <f>IF($B1480="","",SUMIFS($E$5:$E1479,$C$5:$C1479,$C1480))</f>
        <v/>
      </c>
      <c r="G1480" s="21" t="str">
        <f>IF($B1480="","",MAX(0,$E1480-MAX(0,SUMIFS(Тех_Движение!$G$2:$G$5111,Тех_Движение!$D$2:$D$5111,$C1480,Тех_Движение!$B$2:$B$5111,"&lt;="&amp;Настройки!$B$5-1)-$F1480)))</f>
        <v/>
      </c>
      <c r="H1480" s="21" t="str">
        <f>IF($B1480="","",IF(AND($D1480&gt;=Настройки!$B$5,$D1480&lt;=Настройки!$B$6),$E1480,0))</f>
        <v/>
      </c>
      <c r="I1480" s="21" t="str">
        <f t="shared" si="69"/>
        <v/>
      </c>
      <c r="J1480" s="21" t="str">
        <f>IF($B1480="","",MAX(0,$E1480-MAX(0,SUMIFS(Тех_Движение!$G$2:$G$5111,Тех_Движение!$D$2:$D$5111,$C1480,Тех_Движение!$B$2:$B$5111,"&lt;="&amp;Настройки!$B$6)-$F1480)))</f>
        <v/>
      </c>
      <c r="K1480" s="21" t="e">
        <f>IF(OR($B1480="",K$3&lt;$D1480+Настройки!$B$7),0,MAX(0,$E1480-MAX(0,SUMIFS(Тех_Движение!$G$2:$G$5111,Тех_Движение!$D$2:$D$5111,$C1480,Тех_Движение!$B$2:$B$5111,"&lt;="&amp;K$3)-$F1480)))</f>
        <v>#VALUE!</v>
      </c>
      <c r="L1480" s="21" t="e">
        <f>IF(OR($B1480="",L$3&lt;$D1480+Настройки!$B$7),0,MAX(0,$E1480-MAX(0,SUMIFS(Тех_Движение!$G$2:$G$5111,Тех_Движение!$D$2:$D$5111,$C1480,Тех_Движение!$B$2:$B$5111,"&lt;="&amp;L$3)-$F1480)))</f>
        <v>#VALUE!</v>
      </c>
      <c r="M1480" s="21" t="e">
        <f>IF(OR($B1480="",M$3&lt;$D1480+Настройки!$B$7),0,MAX(0,$E1480-MAX(0,SUMIFS(Тех_Движение!$G$2:$G$5111,Тех_Движение!$D$2:$D$5111,$C1480,Тех_Движение!$B$2:$B$5111,"&lt;="&amp;M$3)-$F1480)))</f>
        <v>#VALUE!</v>
      </c>
      <c r="N1480" s="21" t="e">
        <f>IF(OR($B1480="",N$3&lt;$D1480+Настройки!$B$7),0,MAX(0,$E1480-MAX(0,SUMIFS(Тех_Движение!$G$2:$G$5111,Тех_Движение!$D$2:$D$5111,$C1480,Тех_Движение!$B$2:$B$5111,"&lt;="&amp;N$3)-$F1480)))</f>
        <v>#VALUE!</v>
      </c>
      <c r="O1480" s="21" t="e">
        <f>IF(OR($B1480="",O$3&lt;$D1480+Настройки!$B$7),0,MAX(0,$E1480-MAX(0,SUMIFS(Тех_Движение!$G$2:$G$5111,Тех_Движение!$D$2:$D$5111,$C1480,Тех_Движение!$B$2:$B$5111,"&lt;="&amp;O$3)-$F1480)))</f>
        <v>#VALUE!</v>
      </c>
      <c r="P1480" s="21" t="e">
        <f>IF(OR($B1480="",P$3&lt;$D1480+Настройки!$B$7),0,MAX(0,$E1480-MAX(0,SUMIFS(Тех_Движение!$G$2:$G$5111,Тех_Движение!$D$2:$D$5111,$C1480,Тех_Движение!$B$2:$B$5111,"&lt;="&amp;P$3)-$F1480)))</f>
        <v>#VALUE!</v>
      </c>
      <c r="Q1480" s="21" t="e">
        <f>IF(OR($B1480="",Q$3&lt;$D1480+Настройки!$B$7),0,MAX(0,$E1480-MAX(0,SUMIFS(Тех_Движение!$G$2:$G$5111,Тех_Движение!$D$2:$D$5111,$C1480,Тех_Движение!$B$2:$B$5111,"&lt;="&amp;Q$3)-$F1480)))</f>
        <v>#VALUE!</v>
      </c>
      <c r="R1480" s="21" t="str">
        <f t="shared" si="70"/>
        <v/>
      </c>
      <c r="S1480" s="23" t="str">
        <f>IF($B1480="","",VLOOKUP($C1480,Настройки!$A$11:$L$17,9,FALSE))</f>
        <v/>
      </c>
      <c r="T1480" s="23" t="str">
        <f t="shared" si="71"/>
        <v/>
      </c>
    </row>
    <row r="1481" spans="1:20" x14ac:dyDescent="0.3">
      <c r="A1481" s="20">
        <f>Тех_Движение!$A$1478</f>
        <v>1477</v>
      </c>
      <c r="B1481" s="20" t="str">
        <f>IF(Тех_Движение!$F$1478&gt;0,Тех_Движение!$I$1478,"")</f>
        <v/>
      </c>
      <c r="C1481" s="20" t="str">
        <f>IF($B1481="","",Тех_Движение!$D$1478)</f>
        <v/>
      </c>
      <c r="D1481" s="9" t="str">
        <f>IF($B1481="","",Тех_Движение!$B$1478)</f>
        <v/>
      </c>
      <c r="E1481" s="21" t="str">
        <f>IF($B1481="","",Тех_Движение!$F$1478)</f>
        <v/>
      </c>
      <c r="F1481" s="21" t="str">
        <f>IF($B1481="","",SUMIFS($E$5:$E1480,$C$5:$C1480,$C1481))</f>
        <v/>
      </c>
      <c r="G1481" s="21" t="str">
        <f>IF($B1481="","",MAX(0,$E1481-MAX(0,SUMIFS(Тех_Движение!$G$2:$G$5111,Тех_Движение!$D$2:$D$5111,$C1481,Тех_Движение!$B$2:$B$5111,"&lt;="&amp;Настройки!$B$5-1)-$F1481)))</f>
        <v/>
      </c>
      <c r="H1481" s="21" t="str">
        <f>IF($B1481="","",IF(AND($D1481&gt;=Настройки!$B$5,$D1481&lt;=Настройки!$B$6),$E1481,0))</f>
        <v/>
      </c>
      <c r="I1481" s="21" t="str">
        <f t="shared" si="69"/>
        <v/>
      </c>
      <c r="J1481" s="21" t="str">
        <f>IF($B1481="","",MAX(0,$E1481-MAX(0,SUMIFS(Тех_Движение!$G$2:$G$5111,Тех_Движение!$D$2:$D$5111,$C1481,Тех_Движение!$B$2:$B$5111,"&lt;="&amp;Настройки!$B$6)-$F1481)))</f>
        <v/>
      </c>
      <c r="K1481" s="21" t="e">
        <f>IF(OR($B1481="",K$3&lt;$D1481+Настройки!$B$7),0,MAX(0,$E1481-MAX(0,SUMIFS(Тех_Движение!$G$2:$G$5111,Тех_Движение!$D$2:$D$5111,$C1481,Тех_Движение!$B$2:$B$5111,"&lt;="&amp;K$3)-$F1481)))</f>
        <v>#VALUE!</v>
      </c>
      <c r="L1481" s="21" t="e">
        <f>IF(OR($B1481="",L$3&lt;$D1481+Настройки!$B$7),0,MAX(0,$E1481-MAX(0,SUMIFS(Тех_Движение!$G$2:$G$5111,Тех_Движение!$D$2:$D$5111,$C1481,Тех_Движение!$B$2:$B$5111,"&lt;="&amp;L$3)-$F1481)))</f>
        <v>#VALUE!</v>
      </c>
      <c r="M1481" s="21" t="e">
        <f>IF(OR($B1481="",M$3&lt;$D1481+Настройки!$B$7),0,MAX(0,$E1481-MAX(0,SUMIFS(Тех_Движение!$G$2:$G$5111,Тех_Движение!$D$2:$D$5111,$C1481,Тех_Движение!$B$2:$B$5111,"&lt;="&amp;M$3)-$F1481)))</f>
        <v>#VALUE!</v>
      </c>
      <c r="N1481" s="21" t="e">
        <f>IF(OR($B1481="",N$3&lt;$D1481+Настройки!$B$7),0,MAX(0,$E1481-MAX(0,SUMIFS(Тех_Движение!$G$2:$G$5111,Тех_Движение!$D$2:$D$5111,$C1481,Тех_Движение!$B$2:$B$5111,"&lt;="&amp;N$3)-$F1481)))</f>
        <v>#VALUE!</v>
      </c>
      <c r="O1481" s="21" t="e">
        <f>IF(OR($B1481="",O$3&lt;$D1481+Настройки!$B$7),0,MAX(0,$E1481-MAX(0,SUMIFS(Тех_Движение!$G$2:$G$5111,Тех_Движение!$D$2:$D$5111,$C1481,Тех_Движение!$B$2:$B$5111,"&lt;="&amp;O$3)-$F1481)))</f>
        <v>#VALUE!</v>
      </c>
      <c r="P1481" s="21" t="e">
        <f>IF(OR($B1481="",P$3&lt;$D1481+Настройки!$B$7),0,MAX(0,$E1481-MAX(0,SUMIFS(Тех_Движение!$G$2:$G$5111,Тех_Движение!$D$2:$D$5111,$C1481,Тех_Движение!$B$2:$B$5111,"&lt;="&amp;P$3)-$F1481)))</f>
        <v>#VALUE!</v>
      </c>
      <c r="Q1481" s="21" t="e">
        <f>IF(OR($B1481="",Q$3&lt;$D1481+Настройки!$B$7),0,MAX(0,$E1481-MAX(0,SUMIFS(Тех_Движение!$G$2:$G$5111,Тех_Движение!$D$2:$D$5111,$C1481,Тех_Движение!$B$2:$B$5111,"&lt;="&amp;Q$3)-$F1481)))</f>
        <v>#VALUE!</v>
      </c>
      <c r="R1481" s="21" t="str">
        <f t="shared" si="70"/>
        <v/>
      </c>
      <c r="S1481" s="23" t="str">
        <f>IF($B1481="","",VLOOKUP($C1481,Настройки!$A$11:$L$17,9,FALSE))</f>
        <v/>
      </c>
      <c r="T1481" s="23" t="str">
        <f t="shared" si="71"/>
        <v/>
      </c>
    </row>
    <row r="1482" spans="1:20" x14ac:dyDescent="0.3">
      <c r="A1482" s="20">
        <f>Тех_Движение!$A$1479</f>
        <v>1478</v>
      </c>
      <c r="B1482" s="20" t="str">
        <f>IF(Тех_Движение!$F$1479&gt;0,Тех_Движение!$I$1479,"")</f>
        <v/>
      </c>
      <c r="C1482" s="20" t="str">
        <f>IF($B1482="","",Тех_Движение!$D$1479)</f>
        <v/>
      </c>
      <c r="D1482" s="9" t="str">
        <f>IF($B1482="","",Тех_Движение!$B$1479)</f>
        <v/>
      </c>
      <c r="E1482" s="21" t="str">
        <f>IF($B1482="","",Тех_Движение!$F$1479)</f>
        <v/>
      </c>
      <c r="F1482" s="21" t="str">
        <f>IF($B1482="","",SUMIFS($E$5:$E1481,$C$5:$C1481,$C1482))</f>
        <v/>
      </c>
      <c r="G1482" s="21" t="str">
        <f>IF($B1482="","",MAX(0,$E1482-MAX(0,SUMIFS(Тех_Движение!$G$2:$G$5111,Тех_Движение!$D$2:$D$5111,$C1482,Тех_Движение!$B$2:$B$5111,"&lt;="&amp;Настройки!$B$5-1)-$F1482)))</f>
        <v/>
      </c>
      <c r="H1482" s="21" t="str">
        <f>IF($B1482="","",IF(AND($D1482&gt;=Настройки!$B$5,$D1482&lt;=Настройки!$B$6),$E1482,0))</f>
        <v/>
      </c>
      <c r="I1482" s="21" t="str">
        <f t="shared" si="69"/>
        <v/>
      </c>
      <c r="J1482" s="21" t="str">
        <f>IF($B1482="","",MAX(0,$E1482-MAX(0,SUMIFS(Тех_Движение!$G$2:$G$5111,Тех_Движение!$D$2:$D$5111,$C1482,Тех_Движение!$B$2:$B$5111,"&lt;="&amp;Настройки!$B$6)-$F1482)))</f>
        <v/>
      </c>
      <c r="K1482" s="21" t="e">
        <f>IF(OR($B1482="",K$3&lt;$D1482+Настройки!$B$7),0,MAX(0,$E1482-MAX(0,SUMIFS(Тех_Движение!$G$2:$G$5111,Тех_Движение!$D$2:$D$5111,$C1482,Тех_Движение!$B$2:$B$5111,"&lt;="&amp;K$3)-$F1482)))</f>
        <v>#VALUE!</v>
      </c>
      <c r="L1482" s="21" t="e">
        <f>IF(OR($B1482="",L$3&lt;$D1482+Настройки!$B$7),0,MAX(0,$E1482-MAX(0,SUMIFS(Тех_Движение!$G$2:$G$5111,Тех_Движение!$D$2:$D$5111,$C1482,Тех_Движение!$B$2:$B$5111,"&lt;="&amp;L$3)-$F1482)))</f>
        <v>#VALUE!</v>
      </c>
      <c r="M1482" s="21" t="e">
        <f>IF(OR($B1482="",M$3&lt;$D1482+Настройки!$B$7),0,MAX(0,$E1482-MAX(0,SUMIFS(Тех_Движение!$G$2:$G$5111,Тех_Движение!$D$2:$D$5111,$C1482,Тех_Движение!$B$2:$B$5111,"&lt;="&amp;M$3)-$F1482)))</f>
        <v>#VALUE!</v>
      </c>
      <c r="N1482" s="21" t="e">
        <f>IF(OR($B1482="",N$3&lt;$D1482+Настройки!$B$7),0,MAX(0,$E1482-MAX(0,SUMIFS(Тех_Движение!$G$2:$G$5111,Тех_Движение!$D$2:$D$5111,$C1482,Тех_Движение!$B$2:$B$5111,"&lt;="&amp;N$3)-$F1482)))</f>
        <v>#VALUE!</v>
      </c>
      <c r="O1482" s="21" t="e">
        <f>IF(OR($B1482="",O$3&lt;$D1482+Настройки!$B$7),0,MAX(0,$E1482-MAX(0,SUMIFS(Тех_Движение!$G$2:$G$5111,Тех_Движение!$D$2:$D$5111,$C1482,Тех_Движение!$B$2:$B$5111,"&lt;="&amp;O$3)-$F1482)))</f>
        <v>#VALUE!</v>
      </c>
      <c r="P1482" s="21" t="e">
        <f>IF(OR($B1482="",P$3&lt;$D1482+Настройки!$B$7),0,MAX(0,$E1482-MAX(0,SUMIFS(Тех_Движение!$G$2:$G$5111,Тех_Движение!$D$2:$D$5111,$C1482,Тех_Движение!$B$2:$B$5111,"&lt;="&amp;P$3)-$F1482)))</f>
        <v>#VALUE!</v>
      </c>
      <c r="Q1482" s="21" t="e">
        <f>IF(OR($B1482="",Q$3&lt;$D1482+Настройки!$B$7),0,MAX(0,$E1482-MAX(0,SUMIFS(Тех_Движение!$G$2:$G$5111,Тех_Движение!$D$2:$D$5111,$C1482,Тех_Движение!$B$2:$B$5111,"&lt;="&amp;Q$3)-$F1482)))</f>
        <v>#VALUE!</v>
      </c>
      <c r="R1482" s="21" t="str">
        <f t="shared" si="70"/>
        <v/>
      </c>
      <c r="S1482" s="23" t="str">
        <f>IF($B1482="","",VLOOKUP($C1482,Настройки!$A$11:$L$17,9,FALSE))</f>
        <v/>
      </c>
      <c r="T1482" s="23" t="str">
        <f t="shared" si="71"/>
        <v/>
      </c>
    </row>
    <row r="1483" spans="1:20" x14ac:dyDescent="0.3">
      <c r="A1483" s="20">
        <f>Тех_Движение!$A$1480</f>
        <v>1479</v>
      </c>
      <c r="B1483" s="20" t="str">
        <f>IF(Тех_Движение!$F$1480&gt;0,Тех_Движение!$I$1480,"")</f>
        <v/>
      </c>
      <c r="C1483" s="20" t="str">
        <f>IF($B1483="","",Тех_Движение!$D$1480)</f>
        <v/>
      </c>
      <c r="D1483" s="9" t="str">
        <f>IF($B1483="","",Тех_Движение!$B$1480)</f>
        <v/>
      </c>
      <c r="E1483" s="21" t="str">
        <f>IF($B1483="","",Тех_Движение!$F$1480)</f>
        <v/>
      </c>
      <c r="F1483" s="21" t="str">
        <f>IF($B1483="","",SUMIFS($E$5:$E1482,$C$5:$C1482,$C1483))</f>
        <v/>
      </c>
      <c r="G1483" s="21" t="str">
        <f>IF($B1483="","",MAX(0,$E1483-MAX(0,SUMIFS(Тех_Движение!$G$2:$G$5111,Тех_Движение!$D$2:$D$5111,$C1483,Тех_Движение!$B$2:$B$5111,"&lt;="&amp;Настройки!$B$5-1)-$F1483)))</f>
        <v/>
      </c>
      <c r="H1483" s="21" t="str">
        <f>IF($B1483="","",IF(AND($D1483&gt;=Настройки!$B$5,$D1483&lt;=Настройки!$B$6),$E1483,0))</f>
        <v/>
      </c>
      <c r="I1483" s="21" t="str">
        <f t="shared" si="69"/>
        <v/>
      </c>
      <c r="J1483" s="21" t="str">
        <f>IF($B1483="","",MAX(0,$E1483-MAX(0,SUMIFS(Тех_Движение!$G$2:$G$5111,Тех_Движение!$D$2:$D$5111,$C1483,Тех_Движение!$B$2:$B$5111,"&lt;="&amp;Настройки!$B$6)-$F1483)))</f>
        <v/>
      </c>
      <c r="K1483" s="21" t="e">
        <f>IF(OR($B1483="",K$3&lt;$D1483+Настройки!$B$7),0,MAX(0,$E1483-MAX(0,SUMIFS(Тех_Движение!$G$2:$G$5111,Тех_Движение!$D$2:$D$5111,$C1483,Тех_Движение!$B$2:$B$5111,"&lt;="&amp;K$3)-$F1483)))</f>
        <v>#VALUE!</v>
      </c>
      <c r="L1483" s="21" t="e">
        <f>IF(OR($B1483="",L$3&lt;$D1483+Настройки!$B$7),0,MAX(0,$E1483-MAX(0,SUMIFS(Тех_Движение!$G$2:$G$5111,Тех_Движение!$D$2:$D$5111,$C1483,Тех_Движение!$B$2:$B$5111,"&lt;="&amp;L$3)-$F1483)))</f>
        <v>#VALUE!</v>
      </c>
      <c r="M1483" s="21" t="e">
        <f>IF(OR($B1483="",M$3&lt;$D1483+Настройки!$B$7),0,MAX(0,$E1483-MAX(0,SUMIFS(Тех_Движение!$G$2:$G$5111,Тех_Движение!$D$2:$D$5111,$C1483,Тех_Движение!$B$2:$B$5111,"&lt;="&amp;M$3)-$F1483)))</f>
        <v>#VALUE!</v>
      </c>
      <c r="N1483" s="21" t="e">
        <f>IF(OR($B1483="",N$3&lt;$D1483+Настройки!$B$7),0,MAX(0,$E1483-MAX(0,SUMIFS(Тех_Движение!$G$2:$G$5111,Тех_Движение!$D$2:$D$5111,$C1483,Тех_Движение!$B$2:$B$5111,"&lt;="&amp;N$3)-$F1483)))</f>
        <v>#VALUE!</v>
      </c>
      <c r="O1483" s="21" t="e">
        <f>IF(OR($B1483="",O$3&lt;$D1483+Настройки!$B$7),0,MAX(0,$E1483-MAX(0,SUMIFS(Тех_Движение!$G$2:$G$5111,Тех_Движение!$D$2:$D$5111,$C1483,Тех_Движение!$B$2:$B$5111,"&lt;="&amp;O$3)-$F1483)))</f>
        <v>#VALUE!</v>
      </c>
      <c r="P1483" s="21" t="e">
        <f>IF(OR($B1483="",P$3&lt;$D1483+Настройки!$B$7),0,MAX(0,$E1483-MAX(0,SUMIFS(Тех_Движение!$G$2:$G$5111,Тех_Движение!$D$2:$D$5111,$C1483,Тех_Движение!$B$2:$B$5111,"&lt;="&amp;P$3)-$F1483)))</f>
        <v>#VALUE!</v>
      </c>
      <c r="Q1483" s="21" t="e">
        <f>IF(OR($B1483="",Q$3&lt;$D1483+Настройки!$B$7),0,MAX(0,$E1483-MAX(0,SUMIFS(Тех_Движение!$G$2:$G$5111,Тех_Движение!$D$2:$D$5111,$C1483,Тех_Движение!$B$2:$B$5111,"&lt;="&amp;Q$3)-$F1483)))</f>
        <v>#VALUE!</v>
      </c>
      <c r="R1483" s="21" t="str">
        <f t="shared" si="70"/>
        <v/>
      </c>
      <c r="S1483" s="23" t="str">
        <f>IF($B1483="","",VLOOKUP($C1483,Настройки!$A$11:$L$17,9,FALSE))</f>
        <v/>
      </c>
      <c r="T1483" s="23" t="str">
        <f t="shared" si="71"/>
        <v/>
      </c>
    </row>
    <row r="1484" spans="1:20" x14ac:dyDescent="0.3">
      <c r="A1484" s="20">
        <f>Тех_Движение!$A$1481</f>
        <v>1480</v>
      </c>
      <c r="B1484" s="20" t="str">
        <f>IF(Тех_Движение!$F$1481&gt;0,Тех_Движение!$I$1481,"")</f>
        <v/>
      </c>
      <c r="C1484" s="20" t="str">
        <f>IF($B1484="","",Тех_Движение!$D$1481)</f>
        <v/>
      </c>
      <c r="D1484" s="9" t="str">
        <f>IF($B1484="","",Тех_Движение!$B$1481)</f>
        <v/>
      </c>
      <c r="E1484" s="21" t="str">
        <f>IF($B1484="","",Тех_Движение!$F$1481)</f>
        <v/>
      </c>
      <c r="F1484" s="21" t="str">
        <f>IF($B1484="","",SUMIFS($E$5:$E1483,$C$5:$C1483,$C1484))</f>
        <v/>
      </c>
      <c r="G1484" s="21" t="str">
        <f>IF($B1484="","",MAX(0,$E1484-MAX(0,SUMIFS(Тех_Движение!$G$2:$G$5111,Тех_Движение!$D$2:$D$5111,$C1484,Тех_Движение!$B$2:$B$5111,"&lt;="&amp;Настройки!$B$5-1)-$F1484)))</f>
        <v/>
      </c>
      <c r="H1484" s="21" t="str">
        <f>IF($B1484="","",IF(AND($D1484&gt;=Настройки!$B$5,$D1484&lt;=Настройки!$B$6),$E1484,0))</f>
        <v/>
      </c>
      <c r="I1484" s="21" t="str">
        <f t="shared" si="69"/>
        <v/>
      </c>
      <c r="J1484" s="21" t="str">
        <f>IF($B1484="","",MAX(0,$E1484-MAX(0,SUMIFS(Тех_Движение!$G$2:$G$5111,Тех_Движение!$D$2:$D$5111,$C1484,Тех_Движение!$B$2:$B$5111,"&lt;="&amp;Настройки!$B$6)-$F1484)))</f>
        <v/>
      </c>
      <c r="K1484" s="21" t="e">
        <f>IF(OR($B1484="",K$3&lt;$D1484+Настройки!$B$7),0,MAX(0,$E1484-MAX(0,SUMIFS(Тех_Движение!$G$2:$G$5111,Тех_Движение!$D$2:$D$5111,$C1484,Тех_Движение!$B$2:$B$5111,"&lt;="&amp;K$3)-$F1484)))</f>
        <v>#VALUE!</v>
      </c>
      <c r="L1484" s="21" t="e">
        <f>IF(OR($B1484="",L$3&lt;$D1484+Настройки!$B$7),0,MAX(0,$E1484-MAX(0,SUMIFS(Тех_Движение!$G$2:$G$5111,Тех_Движение!$D$2:$D$5111,$C1484,Тех_Движение!$B$2:$B$5111,"&lt;="&amp;L$3)-$F1484)))</f>
        <v>#VALUE!</v>
      </c>
      <c r="M1484" s="21" t="e">
        <f>IF(OR($B1484="",M$3&lt;$D1484+Настройки!$B$7),0,MAX(0,$E1484-MAX(0,SUMIFS(Тех_Движение!$G$2:$G$5111,Тех_Движение!$D$2:$D$5111,$C1484,Тех_Движение!$B$2:$B$5111,"&lt;="&amp;M$3)-$F1484)))</f>
        <v>#VALUE!</v>
      </c>
      <c r="N1484" s="21" t="e">
        <f>IF(OR($B1484="",N$3&lt;$D1484+Настройки!$B$7),0,MAX(0,$E1484-MAX(0,SUMIFS(Тех_Движение!$G$2:$G$5111,Тех_Движение!$D$2:$D$5111,$C1484,Тех_Движение!$B$2:$B$5111,"&lt;="&amp;N$3)-$F1484)))</f>
        <v>#VALUE!</v>
      </c>
      <c r="O1484" s="21" t="e">
        <f>IF(OR($B1484="",O$3&lt;$D1484+Настройки!$B$7),0,MAX(0,$E1484-MAX(0,SUMIFS(Тех_Движение!$G$2:$G$5111,Тех_Движение!$D$2:$D$5111,$C1484,Тех_Движение!$B$2:$B$5111,"&lt;="&amp;O$3)-$F1484)))</f>
        <v>#VALUE!</v>
      </c>
      <c r="P1484" s="21" t="e">
        <f>IF(OR($B1484="",P$3&lt;$D1484+Настройки!$B$7),0,MAX(0,$E1484-MAX(0,SUMIFS(Тех_Движение!$G$2:$G$5111,Тех_Движение!$D$2:$D$5111,$C1484,Тех_Движение!$B$2:$B$5111,"&lt;="&amp;P$3)-$F1484)))</f>
        <v>#VALUE!</v>
      </c>
      <c r="Q1484" s="21" t="e">
        <f>IF(OR($B1484="",Q$3&lt;$D1484+Настройки!$B$7),0,MAX(0,$E1484-MAX(0,SUMIFS(Тех_Движение!$G$2:$G$5111,Тех_Движение!$D$2:$D$5111,$C1484,Тех_Движение!$B$2:$B$5111,"&lt;="&amp;Q$3)-$F1484)))</f>
        <v>#VALUE!</v>
      </c>
      <c r="R1484" s="21" t="str">
        <f t="shared" si="70"/>
        <v/>
      </c>
      <c r="S1484" s="23" t="str">
        <f>IF($B1484="","",VLOOKUP($C1484,Настройки!$A$11:$L$17,9,FALSE))</f>
        <v/>
      </c>
      <c r="T1484" s="23" t="str">
        <f t="shared" si="71"/>
        <v/>
      </c>
    </row>
    <row r="1485" spans="1:20" x14ac:dyDescent="0.3">
      <c r="A1485" s="20">
        <f>Тех_Движение!$A$1482</f>
        <v>1481</v>
      </c>
      <c r="B1485" s="20" t="str">
        <f>IF(Тех_Движение!$F$1482&gt;0,Тех_Движение!$I$1482,"")</f>
        <v/>
      </c>
      <c r="C1485" s="20" t="str">
        <f>IF($B1485="","",Тех_Движение!$D$1482)</f>
        <v/>
      </c>
      <c r="D1485" s="9" t="str">
        <f>IF($B1485="","",Тех_Движение!$B$1482)</f>
        <v/>
      </c>
      <c r="E1485" s="21" t="str">
        <f>IF($B1485="","",Тех_Движение!$F$1482)</f>
        <v/>
      </c>
      <c r="F1485" s="21" t="str">
        <f>IF($B1485="","",SUMIFS($E$5:$E1484,$C$5:$C1484,$C1485))</f>
        <v/>
      </c>
      <c r="G1485" s="21" t="str">
        <f>IF($B1485="","",MAX(0,$E1485-MAX(0,SUMIFS(Тех_Движение!$G$2:$G$5111,Тех_Движение!$D$2:$D$5111,$C1485,Тех_Движение!$B$2:$B$5111,"&lt;="&amp;Настройки!$B$5-1)-$F1485)))</f>
        <v/>
      </c>
      <c r="H1485" s="21" t="str">
        <f>IF($B1485="","",IF(AND($D1485&gt;=Настройки!$B$5,$D1485&lt;=Настройки!$B$6),$E1485,0))</f>
        <v/>
      </c>
      <c r="I1485" s="21" t="str">
        <f t="shared" si="69"/>
        <v/>
      </c>
      <c r="J1485" s="21" t="str">
        <f>IF($B1485="","",MAX(0,$E1485-MAX(0,SUMIFS(Тех_Движение!$G$2:$G$5111,Тех_Движение!$D$2:$D$5111,$C1485,Тех_Движение!$B$2:$B$5111,"&lt;="&amp;Настройки!$B$6)-$F1485)))</f>
        <v/>
      </c>
      <c r="K1485" s="21" t="e">
        <f>IF(OR($B1485="",K$3&lt;$D1485+Настройки!$B$7),0,MAX(0,$E1485-MAX(0,SUMIFS(Тех_Движение!$G$2:$G$5111,Тех_Движение!$D$2:$D$5111,$C1485,Тех_Движение!$B$2:$B$5111,"&lt;="&amp;K$3)-$F1485)))</f>
        <v>#VALUE!</v>
      </c>
      <c r="L1485" s="21" t="e">
        <f>IF(OR($B1485="",L$3&lt;$D1485+Настройки!$B$7),0,MAX(0,$E1485-MAX(0,SUMIFS(Тех_Движение!$G$2:$G$5111,Тех_Движение!$D$2:$D$5111,$C1485,Тех_Движение!$B$2:$B$5111,"&lt;="&amp;L$3)-$F1485)))</f>
        <v>#VALUE!</v>
      </c>
      <c r="M1485" s="21" t="e">
        <f>IF(OR($B1485="",M$3&lt;$D1485+Настройки!$B$7),0,MAX(0,$E1485-MAX(0,SUMIFS(Тех_Движение!$G$2:$G$5111,Тех_Движение!$D$2:$D$5111,$C1485,Тех_Движение!$B$2:$B$5111,"&lt;="&amp;M$3)-$F1485)))</f>
        <v>#VALUE!</v>
      </c>
      <c r="N1485" s="21" t="e">
        <f>IF(OR($B1485="",N$3&lt;$D1485+Настройки!$B$7),0,MAX(0,$E1485-MAX(0,SUMIFS(Тех_Движение!$G$2:$G$5111,Тех_Движение!$D$2:$D$5111,$C1485,Тех_Движение!$B$2:$B$5111,"&lt;="&amp;N$3)-$F1485)))</f>
        <v>#VALUE!</v>
      </c>
      <c r="O1485" s="21" t="e">
        <f>IF(OR($B1485="",O$3&lt;$D1485+Настройки!$B$7),0,MAX(0,$E1485-MAX(0,SUMIFS(Тех_Движение!$G$2:$G$5111,Тех_Движение!$D$2:$D$5111,$C1485,Тех_Движение!$B$2:$B$5111,"&lt;="&amp;O$3)-$F1485)))</f>
        <v>#VALUE!</v>
      </c>
      <c r="P1485" s="21" t="e">
        <f>IF(OR($B1485="",P$3&lt;$D1485+Настройки!$B$7),0,MAX(0,$E1485-MAX(0,SUMIFS(Тех_Движение!$G$2:$G$5111,Тех_Движение!$D$2:$D$5111,$C1485,Тех_Движение!$B$2:$B$5111,"&lt;="&amp;P$3)-$F1485)))</f>
        <v>#VALUE!</v>
      </c>
      <c r="Q1485" s="21" t="e">
        <f>IF(OR($B1485="",Q$3&lt;$D1485+Настройки!$B$7),0,MAX(0,$E1485-MAX(0,SUMIFS(Тех_Движение!$G$2:$G$5111,Тех_Движение!$D$2:$D$5111,$C1485,Тех_Движение!$B$2:$B$5111,"&lt;="&amp;Q$3)-$F1485)))</f>
        <v>#VALUE!</v>
      </c>
      <c r="R1485" s="21" t="str">
        <f t="shared" si="70"/>
        <v/>
      </c>
      <c r="S1485" s="23" t="str">
        <f>IF($B1485="","",VLOOKUP($C1485,Настройки!$A$11:$L$17,9,FALSE))</f>
        <v/>
      </c>
      <c r="T1485" s="23" t="str">
        <f t="shared" si="71"/>
        <v/>
      </c>
    </row>
    <row r="1486" spans="1:20" x14ac:dyDescent="0.3">
      <c r="A1486" s="20">
        <f>Тех_Движение!$A$1483</f>
        <v>1482</v>
      </c>
      <c r="B1486" s="20" t="str">
        <f>IF(Тех_Движение!$F$1483&gt;0,Тех_Движение!$I$1483,"")</f>
        <v/>
      </c>
      <c r="C1486" s="20" t="str">
        <f>IF($B1486="","",Тех_Движение!$D$1483)</f>
        <v/>
      </c>
      <c r="D1486" s="9" t="str">
        <f>IF($B1486="","",Тех_Движение!$B$1483)</f>
        <v/>
      </c>
      <c r="E1486" s="21" t="str">
        <f>IF($B1486="","",Тех_Движение!$F$1483)</f>
        <v/>
      </c>
      <c r="F1486" s="21" t="str">
        <f>IF($B1486="","",SUMIFS($E$5:$E1485,$C$5:$C1485,$C1486))</f>
        <v/>
      </c>
      <c r="G1486" s="21" t="str">
        <f>IF($B1486="","",MAX(0,$E1486-MAX(0,SUMIFS(Тех_Движение!$G$2:$G$5111,Тех_Движение!$D$2:$D$5111,$C1486,Тех_Движение!$B$2:$B$5111,"&lt;="&amp;Настройки!$B$5-1)-$F1486)))</f>
        <v/>
      </c>
      <c r="H1486" s="21" t="str">
        <f>IF($B1486="","",IF(AND($D1486&gt;=Настройки!$B$5,$D1486&lt;=Настройки!$B$6),$E1486,0))</f>
        <v/>
      </c>
      <c r="I1486" s="21" t="str">
        <f t="shared" si="69"/>
        <v/>
      </c>
      <c r="J1486" s="21" t="str">
        <f>IF($B1486="","",MAX(0,$E1486-MAX(0,SUMIFS(Тех_Движение!$G$2:$G$5111,Тех_Движение!$D$2:$D$5111,$C1486,Тех_Движение!$B$2:$B$5111,"&lt;="&amp;Настройки!$B$6)-$F1486)))</f>
        <v/>
      </c>
      <c r="K1486" s="21" t="e">
        <f>IF(OR($B1486="",K$3&lt;$D1486+Настройки!$B$7),0,MAX(0,$E1486-MAX(0,SUMIFS(Тех_Движение!$G$2:$G$5111,Тех_Движение!$D$2:$D$5111,$C1486,Тех_Движение!$B$2:$B$5111,"&lt;="&amp;K$3)-$F1486)))</f>
        <v>#VALUE!</v>
      </c>
      <c r="L1486" s="21" t="e">
        <f>IF(OR($B1486="",L$3&lt;$D1486+Настройки!$B$7),0,MAX(0,$E1486-MAX(0,SUMIFS(Тех_Движение!$G$2:$G$5111,Тех_Движение!$D$2:$D$5111,$C1486,Тех_Движение!$B$2:$B$5111,"&lt;="&amp;L$3)-$F1486)))</f>
        <v>#VALUE!</v>
      </c>
      <c r="M1486" s="21" t="e">
        <f>IF(OR($B1486="",M$3&lt;$D1486+Настройки!$B$7),0,MAX(0,$E1486-MAX(0,SUMIFS(Тех_Движение!$G$2:$G$5111,Тех_Движение!$D$2:$D$5111,$C1486,Тех_Движение!$B$2:$B$5111,"&lt;="&amp;M$3)-$F1486)))</f>
        <v>#VALUE!</v>
      </c>
      <c r="N1486" s="21" t="e">
        <f>IF(OR($B1486="",N$3&lt;$D1486+Настройки!$B$7),0,MAX(0,$E1486-MAX(0,SUMIFS(Тех_Движение!$G$2:$G$5111,Тех_Движение!$D$2:$D$5111,$C1486,Тех_Движение!$B$2:$B$5111,"&lt;="&amp;N$3)-$F1486)))</f>
        <v>#VALUE!</v>
      </c>
      <c r="O1486" s="21" t="e">
        <f>IF(OR($B1486="",O$3&lt;$D1486+Настройки!$B$7),0,MAX(0,$E1486-MAX(0,SUMIFS(Тех_Движение!$G$2:$G$5111,Тех_Движение!$D$2:$D$5111,$C1486,Тех_Движение!$B$2:$B$5111,"&lt;="&amp;O$3)-$F1486)))</f>
        <v>#VALUE!</v>
      </c>
      <c r="P1486" s="21" t="e">
        <f>IF(OR($B1486="",P$3&lt;$D1486+Настройки!$B$7),0,MAX(0,$E1486-MAX(0,SUMIFS(Тех_Движение!$G$2:$G$5111,Тех_Движение!$D$2:$D$5111,$C1486,Тех_Движение!$B$2:$B$5111,"&lt;="&amp;P$3)-$F1486)))</f>
        <v>#VALUE!</v>
      </c>
      <c r="Q1486" s="21" t="e">
        <f>IF(OR($B1486="",Q$3&lt;$D1486+Настройки!$B$7),0,MAX(0,$E1486-MAX(0,SUMIFS(Тех_Движение!$G$2:$G$5111,Тех_Движение!$D$2:$D$5111,$C1486,Тех_Движение!$B$2:$B$5111,"&lt;="&amp;Q$3)-$F1486)))</f>
        <v>#VALUE!</v>
      </c>
      <c r="R1486" s="21" t="str">
        <f t="shared" si="70"/>
        <v/>
      </c>
      <c r="S1486" s="23" t="str">
        <f>IF($B1486="","",VLOOKUP($C1486,Настройки!$A$11:$L$17,9,FALSE))</f>
        <v/>
      </c>
      <c r="T1486" s="23" t="str">
        <f t="shared" si="71"/>
        <v/>
      </c>
    </row>
    <row r="1487" spans="1:20" x14ac:dyDescent="0.3">
      <c r="A1487" s="20">
        <f>Тех_Движение!$A$1484</f>
        <v>1483</v>
      </c>
      <c r="B1487" s="20" t="str">
        <f>IF(Тех_Движение!$F$1484&gt;0,Тех_Движение!$I$1484,"")</f>
        <v/>
      </c>
      <c r="C1487" s="20" t="str">
        <f>IF($B1487="","",Тех_Движение!$D$1484)</f>
        <v/>
      </c>
      <c r="D1487" s="9" t="str">
        <f>IF($B1487="","",Тех_Движение!$B$1484)</f>
        <v/>
      </c>
      <c r="E1487" s="21" t="str">
        <f>IF($B1487="","",Тех_Движение!$F$1484)</f>
        <v/>
      </c>
      <c r="F1487" s="21" t="str">
        <f>IF($B1487="","",SUMIFS($E$5:$E1486,$C$5:$C1486,$C1487))</f>
        <v/>
      </c>
      <c r="G1487" s="21" t="str">
        <f>IF($B1487="","",MAX(0,$E1487-MAX(0,SUMIFS(Тех_Движение!$G$2:$G$5111,Тех_Движение!$D$2:$D$5111,$C1487,Тех_Движение!$B$2:$B$5111,"&lt;="&amp;Настройки!$B$5-1)-$F1487)))</f>
        <v/>
      </c>
      <c r="H1487" s="21" t="str">
        <f>IF($B1487="","",IF(AND($D1487&gt;=Настройки!$B$5,$D1487&lt;=Настройки!$B$6),$E1487,0))</f>
        <v/>
      </c>
      <c r="I1487" s="21" t="str">
        <f t="shared" si="69"/>
        <v/>
      </c>
      <c r="J1487" s="21" t="str">
        <f>IF($B1487="","",MAX(0,$E1487-MAX(0,SUMIFS(Тех_Движение!$G$2:$G$5111,Тех_Движение!$D$2:$D$5111,$C1487,Тех_Движение!$B$2:$B$5111,"&lt;="&amp;Настройки!$B$6)-$F1487)))</f>
        <v/>
      </c>
      <c r="K1487" s="21" t="e">
        <f>IF(OR($B1487="",K$3&lt;$D1487+Настройки!$B$7),0,MAX(0,$E1487-MAX(0,SUMIFS(Тех_Движение!$G$2:$G$5111,Тех_Движение!$D$2:$D$5111,$C1487,Тех_Движение!$B$2:$B$5111,"&lt;="&amp;K$3)-$F1487)))</f>
        <v>#VALUE!</v>
      </c>
      <c r="L1487" s="21" t="e">
        <f>IF(OR($B1487="",L$3&lt;$D1487+Настройки!$B$7),0,MAX(0,$E1487-MAX(0,SUMIFS(Тех_Движение!$G$2:$G$5111,Тех_Движение!$D$2:$D$5111,$C1487,Тех_Движение!$B$2:$B$5111,"&lt;="&amp;L$3)-$F1487)))</f>
        <v>#VALUE!</v>
      </c>
      <c r="M1487" s="21" t="e">
        <f>IF(OR($B1487="",M$3&lt;$D1487+Настройки!$B$7),0,MAX(0,$E1487-MAX(0,SUMIFS(Тех_Движение!$G$2:$G$5111,Тех_Движение!$D$2:$D$5111,$C1487,Тех_Движение!$B$2:$B$5111,"&lt;="&amp;M$3)-$F1487)))</f>
        <v>#VALUE!</v>
      </c>
      <c r="N1487" s="21" t="e">
        <f>IF(OR($B1487="",N$3&lt;$D1487+Настройки!$B$7),0,MAX(0,$E1487-MAX(0,SUMIFS(Тех_Движение!$G$2:$G$5111,Тех_Движение!$D$2:$D$5111,$C1487,Тех_Движение!$B$2:$B$5111,"&lt;="&amp;N$3)-$F1487)))</f>
        <v>#VALUE!</v>
      </c>
      <c r="O1487" s="21" t="e">
        <f>IF(OR($B1487="",O$3&lt;$D1487+Настройки!$B$7),0,MAX(0,$E1487-MAX(0,SUMIFS(Тех_Движение!$G$2:$G$5111,Тех_Движение!$D$2:$D$5111,$C1487,Тех_Движение!$B$2:$B$5111,"&lt;="&amp;O$3)-$F1487)))</f>
        <v>#VALUE!</v>
      </c>
      <c r="P1487" s="21" t="e">
        <f>IF(OR($B1487="",P$3&lt;$D1487+Настройки!$B$7),0,MAX(0,$E1487-MAX(0,SUMIFS(Тех_Движение!$G$2:$G$5111,Тех_Движение!$D$2:$D$5111,$C1487,Тех_Движение!$B$2:$B$5111,"&lt;="&amp;P$3)-$F1487)))</f>
        <v>#VALUE!</v>
      </c>
      <c r="Q1487" s="21" t="e">
        <f>IF(OR($B1487="",Q$3&lt;$D1487+Настройки!$B$7),0,MAX(0,$E1487-MAX(0,SUMIFS(Тех_Движение!$G$2:$G$5111,Тех_Движение!$D$2:$D$5111,$C1487,Тех_Движение!$B$2:$B$5111,"&lt;="&amp;Q$3)-$F1487)))</f>
        <v>#VALUE!</v>
      </c>
      <c r="R1487" s="21" t="str">
        <f t="shared" si="70"/>
        <v/>
      </c>
      <c r="S1487" s="23" t="str">
        <f>IF($B1487="","",VLOOKUP($C1487,Настройки!$A$11:$L$17,9,FALSE))</f>
        <v/>
      </c>
      <c r="T1487" s="23" t="str">
        <f t="shared" si="71"/>
        <v/>
      </c>
    </row>
    <row r="1488" spans="1:20" x14ac:dyDescent="0.3">
      <c r="A1488" s="20">
        <f>Тех_Движение!$A$1485</f>
        <v>1484</v>
      </c>
      <c r="B1488" s="20" t="str">
        <f>IF(Тех_Движение!$F$1485&gt;0,Тех_Движение!$I$1485,"")</f>
        <v/>
      </c>
      <c r="C1488" s="20" t="str">
        <f>IF($B1488="","",Тех_Движение!$D$1485)</f>
        <v/>
      </c>
      <c r="D1488" s="9" t="str">
        <f>IF($B1488="","",Тех_Движение!$B$1485)</f>
        <v/>
      </c>
      <c r="E1488" s="21" t="str">
        <f>IF($B1488="","",Тех_Движение!$F$1485)</f>
        <v/>
      </c>
      <c r="F1488" s="21" t="str">
        <f>IF($B1488="","",SUMIFS($E$5:$E1487,$C$5:$C1487,$C1488))</f>
        <v/>
      </c>
      <c r="G1488" s="21" t="str">
        <f>IF($B1488="","",MAX(0,$E1488-MAX(0,SUMIFS(Тех_Движение!$G$2:$G$5111,Тех_Движение!$D$2:$D$5111,$C1488,Тех_Движение!$B$2:$B$5111,"&lt;="&amp;Настройки!$B$5-1)-$F1488)))</f>
        <v/>
      </c>
      <c r="H1488" s="21" t="str">
        <f>IF($B1488="","",IF(AND($D1488&gt;=Настройки!$B$5,$D1488&lt;=Настройки!$B$6),$E1488,0))</f>
        <v/>
      </c>
      <c r="I1488" s="21" t="str">
        <f t="shared" si="69"/>
        <v/>
      </c>
      <c r="J1488" s="21" t="str">
        <f>IF($B1488="","",MAX(0,$E1488-MAX(0,SUMIFS(Тех_Движение!$G$2:$G$5111,Тех_Движение!$D$2:$D$5111,$C1488,Тех_Движение!$B$2:$B$5111,"&lt;="&amp;Настройки!$B$6)-$F1488)))</f>
        <v/>
      </c>
      <c r="K1488" s="21" t="e">
        <f>IF(OR($B1488="",K$3&lt;$D1488+Настройки!$B$7),0,MAX(0,$E1488-MAX(0,SUMIFS(Тех_Движение!$G$2:$G$5111,Тех_Движение!$D$2:$D$5111,$C1488,Тех_Движение!$B$2:$B$5111,"&lt;="&amp;K$3)-$F1488)))</f>
        <v>#VALUE!</v>
      </c>
      <c r="L1488" s="21" t="e">
        <f>IF(OR($B1488="",L$3&lt;$D1488+Настройки!$B$7),0,MAX(0,$E1488-MAX(0,SUMIFS(Тех_Движение!$G$2:$G$5111,Тех_Движение!$D$2:$D$5111,$C1488,Тех_Движение!$B$2:$B$5111,"&lt;="&amp;L$3)-$F1488)))</f>
        <v>#VALUE!</v>
      </c>
      <c r="M1488" s="21" t="e">
        <f>IF(OR($B1488="",M$3&lt;$D1488+Настройки!$B$7),0,MAX(0,$E1488-MAX(0,SUMIFS(Тех_Движение!$G$2:$G$5111,Тех_Движение!$D$2:$D$5111,$C1488,Тех_Движение!$B$2:$B$5111,"&lt;="&amp;M$3)-$F1488)))</f>
        <v>#VALUE!</v>
      </c>
      <c r="N1488" s="21" t="e">
        <f>IF(OR($B1488="",N$3&lt;$D1488+Настройки!$B$7),0,MAX(0,$E1488-MAX(0,SUMIFS(Тех_Движение!$G$2:$G$5111,Тех_Движение!$D$2:$D$5111,$C1488,Тех_Движение!$B$2:$B$5111,"&lt;="&amp;N$3)-$F1488)))</f>
        <v>#VALUE!</v>
      </c>
      <c r="O1488" s="21" t="e">
        <f>IF(OR($B1488="",O$3&lt;$D1488+Настройки!$B$7),0,MAX(0,$E1488-MAX(0,SUMIFS(Тех_Движение!$G$2:$G$5111,Тех_Движение!$D$2:$D$5111,$C1488,Тех_Движение!$B$2:$B$5111,"&lt;="&amp;O$3)-$F1488)))</f>
        <v>#VALUE!</v>
      </c>
      <c r="P1488" s="21" t="e">
        <f>IF(OR($B1488="",P$3&lt;$D1488+Настройки!$B$7),0,MAX(0,$E1488-MAX(0,SUMIFS(Тех_Движение!$G$2:$G$5111,Тех_Движение!$D$2:$D$5111,$C1488,Тех_Движение!$B$2:$B$5111,"&lt;="&amp;P$3)-$F1488)))</f>
        <v>#VALUE!</v>
      </c>
      <c r="Q1488" s="21" t="e">
        <f>IF(OR($B1488="",Q$3&lt;$D1488+Настройки!$B$7),0,MAX(0,$E1488-MAX(0,SUMIFS(Тех_Движение!$G$2:$G$5111,Тех_Движение!$D$2:$D$5111,$C1488,Тех_Движение!$B$2:$B$5111,"&lt;="&amp;Q$3)-$F1488)))</f>
        <v>#VALUE!</v>
      </c>
      <c r="R1488" s="21" t="str">
        <f t="shared" si="70"/>
        <v/>
      </c>
      <c r="S1488" s="23" t="str">
        <f>IF($B1488="","",VLOOKUP($C1488,Настройки!$A$11:$L$17,9,FALSE))</f>
        <v/>
      </c>
      <c r="T1488" s="23" t="str">
        <f t="shared" si="71"/>
        <v/>
      </c>
    </row>
    <row r="1489" spans="1:20" x14ac:dyDescent="0.3">
      <c r="A1489" s="20">
        <f>Тех_Движение!$A$1486</f>
        <v>1485</v>
      </c>
      <c r="B1489" s="20" t="str">
        <f>IF(Тех_Движение!$F$1486&gt;0,Тех_Движение!$I$1486,"")</f>
        <v/>
      </c>
      <c r="C1489" s="20" t="str">
        <f>IF($B1489="","",Тех_Движение!$D$1486)</f>
        <v/>
      </c>
      <c r="D1489" s="9" t="str">
        <f>IF($B1489="","",Тех_Движение!$B$1486)</f>
        <v/>
      </c>
      <c r="E1489" s="21" t="str">
        <f>IF($B1489="","",Тех_Движение!$F$1486)</f>
        <v/>
      </c>
      <c r="F1489" s="21" t="str">
        <f>IF($B1489="","",SUMIFS($E$5:$E1488,$C$5:$C1488,$C1489))</f>
        <v/>
      </c>
      <c r="G1489" s="21" t="str">
        <f>IF($B1489="","",MAX(0,$E1489-MAX(0,SUMIFS(Тех_Движение!$G$2:$G$5111,Тех_Движение!$D$2:$D$5111,$C1489,Тех_Движение!$B$2:$B$5111,"&lt;="&amp;Настройки!$B$5-1)-$F1489)))</f>
        <v/>
      </c>
      <c r="H1489" s="21" t="str">
        <f>IF($B1489="","",IF(AND($D1489&gt;=Настройки!$B$5,$D1489&lt;=Настройки!$B$6),$E1489,0))</f>
        <v/>
      </c>
      <c r="I1489" s="21" t="str">
        <f t="shared" si="69"/>
        <v/>
      </c>
      <c r="J1489" s="21" t="str">
        <f>IF($B1489="","",MAX(0,$E1489-MAX(0,SUMIFS(Тех_Движение!$G$2:$G$5111,Тех_Движение!$D$2:$D$5111,$C1489,Тех_Движение!$B$2:$B$5111,"&lt;="&amp;Настройки!$B$6)-$F1489)))</f>
        <v/>
      </c>
      <c r="K1489" s="21" t="e">
        <f>IF(OR($B1489="",K$3&lt;$D1489+Настройки!$B$7),0,MAX(0,$E1489-MAX(0,SUMIFS(Тех_Движение!$G$2:$G$5111,Тех_Движение!$D$2:$D$5111,$C1489,Тех_Движение!$B$2:$B$5111,"&lt;="&amp;K$3)-$F1489)))</f>
        <v>#VALUE!</v>
      </c>
      <c r="L1489" s="21" t="e">
        <f>IF(OR($B1489="",L$3&lt;$D1489+Настройки!$B$7),0,MAX(0,$E1489-MAX(0,SUMIFS(Тех_Движение!$G$2:$G$5111,Тех_Движение!$D$2:$D$5111,$C1489,Тех_Движение!$B$2:$B$5111,"&lt;="&amp;L$3)-$F1489)))</f>
        <v>#VALUE!</v>
      </c>
      <c r="M1489" s="21" t="e">
        <f>IF(OR($B1489="",M$3&lt;$D1489+Настройки!$B$7),0,MAX(0,$E1489-MAX(0,SUMIFS(Тех_Движение!$G$2:$G$5111,Тех_Движение!$D$2:$D$5111,$C1489,Тех_Движение!$B$2:$B$5111,"&lt;="&amp;M$3)-$F1489)))</f>
        <v>#VALUE!</v>
      </c>
      <c r="N1489" s="21" t="e">
        <f>IF(OR($B1489="",N$3&lt;$D1489+Настройки!$B$7),0,MAX(0,$E1489-MAX(0,SUMIFS(Тех_Движение!$G$2:$G$5111,Тех_Движение!$D$2:$D$5111,$C1489,Тех_Движение!$B$2:$B$5111,"&lt;="&amp;N$3)-$F1489)))</f>
        <v>#VALUE!</v>
      </c>
      <c r="O1489" s="21" t="e">
        <f>IF(OR($B1489="",O$3&lt;$D1489+Настройки!$B$7),0,MAX(0,$E1489-MAX(0,SUMIFS(Тех_Движение!$G$2:$G$5111,Тех_Движение!$D$2:$D$5111,$C1489,Тех_Движение!$B$2:$B$5111,"&lt;="&amp;O$3)-$F1489)))</f>
        <v>#VALUE!</v>
      </c>
      <c r="P1489" s="21" t="e">
        <f>IF(OR($B1489="",P$3&lt;$D1489+Настройки!$B$7),0,MAX(0,$E1489-MAX(0,SUMIFS(Тех_Движение!$G$2:$G$5111,Тех_Движение!$D$2:$D$5111,$C1489,Тех_Движение!$B$2:$B$5111,"&lt;="&amp;P$3)-$F1489)))</f>
        <v>#VALUE!</v>
      </c>
      <c r="Q1489" s="21" t="e">
        <f>IF(OR($B1489="",Q$3&lt;$D1489+Настройки!$B$7),0,MAX(0,$E1489-MAX(0,SUMIFS(Тех_Движение!$G$2:$G$5111,Тех_Движение!$D$2:$D$5111,$C1489,Тех_Движение!$B$2:$B$5111,"&lt;="&amp;Q$3)-$F1489)))</f>
        <v>#VALUE!</v>
      </c>
      <c r="R1489" s="21" t="str">
        <f t="shared" si="70"/>
        <v/>
      </c>
      <c r="S1489" s="23" t="str">
        <f>IF($B1489="","",VLOOKUP($C1489,Настройки!$A$11:$L$17,9,FALSE))</f>
        <v/>
      </c>
      <c r="T1489" s="23" t="str">
        <f t="shared" si="71"/>
        <v/>
      </c>
    </row>
    <row r="1490" spans="1:20" x14ac:dyDescent="0.3">
      <c r="A1490" s="20">
        <f>Тех_Движение!$A$1487</f>
        <v>1486</v>
      </c>
      <c r="B1490" s="20" t="str">
        <f>IF(Тех_Движение!$F$1487&gt;0,Тех_Движение!$I$1487,"")</f>
        <v/>
      </c>
      <c r="C1490" s="20" t="str">
        <f>IF($B1490="","",Тех_Движение!$D$1487)</f>
        <v/>
      </c>
      <c r="D1490" s="9" t="str">
        <f>IF($B1490="","",Тех_Движение!$B$1487)</f>
        <v/>
      </c>
      <c r="E1490" s="21" t="str">
        <f>IF($B1490="","",Тех_Движение!$F$1487)</f>
        <v/>
      </c>
      <c r="F1490" s="21" t="str">
        <f>IF($B1490="","",SUMIFS($E$5:$E1489,$C$5:$C1489,$C1490))</f>
        <v/>
      </c>
      <c r="G1490" s="21" t="str">
        <f>IF($B1490="","",MAX(0,$E1490-MAX(0,SUMIFS(Тех_Движение!$G$2:$G$5111,Тех_Движение!$D$2:$D$5111,$C1490,Тех_Движение!$B$2:$B$5111,"&lt;="&amp;Настройки!$B$5-1)-$F1490)))</f>
        <v/>
      </c>
      <c r="H1490" s="21" t="str">
        <f>IF($B1490="","",IF(AND($D1490&gt;=Настройки!$B$5,$D1490&lt;=Настройки!$B$6),$E1490,0))</f>
        <v/>
      </c>
      <c r="I1490" s="21" t="str">
        <f t="shared" si="69"/>
        <v/>
      </c>
      <c r="J1490" s="21" t="str">
        <f>IF($B1490="","",MAX(0,$E1490-MAX(0,SUMIFS(Тех_Движение!$G$2:$G$5111,Тех_Движение!$D$2:$D$5111,$C1490,Тех_Движение!$B$2:$B$5111,"&lt;="&amp;Настройки!$B$6)-$F1490)))</f>
        <v/>
      </c>
      <c r="K1490" s="21" t="e">
        <f>IF(OR($B1490="",K$3&lt;$D1490+Настройки!$B$7),0,MAX(0,$E1490-MAX(0,SUMIFS(Тех_Движение!$G$2:$G$5111,Тех_Движение!$D$2:$D$5111,$C1490,Тех_Движение!$B$2:$B$5111,"&lt;="&amp;K$3)-$F1490)))</f>
        <v>#VALUE!</v>
      </c>
      <c r="L1490" s="21" t="e">
        <f>IF(OR($B1490="",L$3&lt;$D1490+Настройки!$B$7),0,MAX(0,$E1490-MAX(0,SUMIFS(Тех_Движение!$G$2:$G$5111,Тех_Движение!$D$2:$D$5111,$C1490,Тех_Движение!$B$2:$B$5111,"&lt;="&amp;L$3)-$F1490)))</f>
        <v>#VALUE!</v>
      </c>
      <c r="M1490" s="21" t="e">
        <f>IF(OR($B1490="",M$3&lt;$D1490+Настройки!$B$7),0,MAX(0,$E1490-MAX(0,SUMIFS(Тех_Движение!$G$2:$G$5111,Тех_Движение!$D$2:$D$5111,$C1490,Тех_Движение!$B$2:$B$5111,"&lt;="&amp;M$3)-$F1490)))</f>
        <v>#VALUE!</v>
      </c>
      <c r="N1490" s="21" t="e">
        <f>IF(OR($B1490="",N$3&lt;$D1490+Настройки!$B$7),0,MAX(0,$E1490-MAX(0,SUMIFS(Тех_Движение!$G$2:$G$5111,Тех_Движение!$D$2:$D$5111,$C1490,Тех_Движение!$B$2:$B$5111,"&lt;="&amp;N$3)-$F1490)))</f>
        <v>#VALUE!</v>
      </c>
      <c r="O1490" s="21" t="e">
        <f>IF(OR($B1490="",O$3&lt;$D1490+Настройки!$B$7),0,MAX(0,$E1490-MAX(0,SUMIFS(Тех_Движение!$G$2:$G$5111,Тех_Движение!$D$2:$D$5111,$C1490,Тех_Движение!$B$2:$B$5111,"&lt;="&amp;O$3)-$F1490)))</f>
        <v>#VALUE!</v>
      </c>
      <c r="P1490" s="21" t="e">
        <f>IF(OR($B1490="",P$3&lt;$D1490+Настройки!$B$7),0,MAX(0,$E1490-MAX(0,SUMIFS(Тех_Движение!$G$2:$G$5111,Тех_Движение!$D$2:$D$5111,$C1490,Тех_Движение!$B$2:$B$5111,"&lt;="&amp;P$3)-$F1490)))</f>
        <v>#VALUE!</v>
      </c>
      <c r="Q1490" s="21" t="e">
        <f>IF(OR($B1490="",Q$3&lt;$D1490+Настройки!$B$7),0,MAX(0,$E1490-MAX(0,SUMIFS(Тех_Движение!$G$2:$G$5111,Тех_Движение!$D$2:$D$5111,$C1490,Тех_Движение!$B$2:$B$5111,"&lt;="&amp;Q$3)-$F1490)))</f>
        <v>#VALUE!</v>
      </c>
      <c r="R1490" s="21" t="str">
        <f t="shared" si="70"/>
        <v/>
      </c>
      <c r="S1490" s="23" t="str">
        <f>IF($B1490="","",VLOOKUP($C1490,Настройки!$A$11:$L$17,9,FALSE))</f>
        <v/>
      </c>
      <c r="T1490" s="23" t="str">
        <f t="shared" si="71"/>
        <v/>
      </c>
    </row>
    <row r="1491" spans="1:20" x14ac:dyDescent="0.3">
      <c r="A1491" s="20">
        <f>Тех_Движение!$A$1488</f>
        <v>1487</v>
      </c>
      <c r="B1491" s="20" t="str">
        <f>IF(Тех_Движение!$F$1488&gt;0,Тех_Движение!$I$1488,"")</f>
        <v/>
      </c>
      <c r="C1491" s="20" t="str">
        <f>IF($B1491="","",Тех_Движение!$D$1488)</f>
        <v/>
      </c>
      <c r="D1491" s="9" t="str">
        <f>IF($B1491="","",Тех_Движение!$B$1488)</f>
        <v/>
      </c>
      <c r="E1491" s="21" t="str">
        <f>IF($B1491="","",Тех_Движение!$F$1488)</f>
        <v/>
      </c>
      <c r="F1491" s="21" t="str">
        <f>IF($B1491="","",SUMIFS($E$5:$E1490,$C$5:$C1490,$C1491))</f>
        <v/>
      </c>
      <c r="G1491" s="21" t="str">
        <f>IF($B1491="","",MAX(0,$E1491-MAX(0,SUMIFS(Тех_Движение!$G$2:$G$5111,Тех_Движение!$D$2:$D$5111,$C1491,Тех_Движение!$B$2:$B$5111,"&lt;="&amp;Настройки!$B$5-1)-$F1491)))</f>
        <v/>
      </c>
      <c r="H1491" s="21" t="str">
        <f>IF($B1491="","",IF(AND($D1491&gt;=Настройки!$B$5,$D1491&lt;=Настройки!$B$6),$E1491,0))</f>
        <v/>
      </c>
      <c r="I1491" s="21" t="str">
        <f t="shared" si="69"/>
        <v/>
      </c>
      <c r="J1491" s="21" t="str">
        <f>IF($B1491="","",MAX(0,$E1491-MAX(0,SUMIFS(Тех_Движение!$G$2:$G$5111,Тех_Движение!$D$2:$D$5111,$C1491,Тех_Движение!$B$2:$B$5111,"&lt;="&amp;Настройки!$B$6)-$F1491)))</f>
        <v/>
      </c>
      <c r="K1491" s="21" t="e">
        <f>IF(OR($B1491="",K$3&lt;$D1491+Настройки!$B$7),0,MAX(0,$E1491-MAX(0,SUMIFS(Тех_Движение!$G$2:$G$5111,Тех_Движение!$D$2:$D$5111,$C1491,Тех_Движение!$B$2:$B$5111,"&lt;="&amp;K$3)-$F1491)))</f>
        <v>#VALUE!</v>
      </c>
      <c r="L1491" s="21" t="e">
        <f>IF(OR($B1491="",L$3&lt;$D1491+Настройки!$B$7),0,MAX(0,$E1491-MAX(0,SUMIFS(Тех_Движение!$G$2:$G$5111,Тех_Движение!$D$2:$D$5111,$C1491,Тех_Движение!$B$2:$B$5111,"&lt;="&amp;L$3)-$F1491)))</f>
        <v>#VALUE!</v>
      </c>
      <c r="M1491" s="21" t="e">
        <f>IF(OR($B1491="",M$3&lt;$D1491+Настройки!$B$7),0,MAX(0,$E1491-MAX(0,SUMIFS(Тех_Движение!$G$2:$G$5111,Тех_Движение!$D$2:$D$5111,$C1491,Тех_Движение!$B$2:$B$5111,"&lt;="&amp;M$3)-$F1491)))</f>
        <v>#VALUE!</v>
      </c>
      <c r="N1491" s="21" t="e">
        <f>IF(OR($B1491="",N$3&lt;$D1491+Настройки!$B$7),0,MAX(0,$E1491-MAX(0,SUMIFS(Тех_Движение!$G$2:$G$5111,Тех_Движение!$D$2:$D$5111,$C1491,Тех_Движение!$B$2:$B$5111,"&lt;="&amp;N$3)-$F1491)))</f>
        <v>#VALUE!</v>
      </c>
      <c r="O1491" s="21" t="e">
        <f>IF(OR($B1491="",O$3&lt;$D1491+Настройки!$B$7),0,MAX(0,$E1491-MAX(0,SUMIFS(Тех_Движение!$G$2:$G$5111,Тех_Движение!$D$2:$D$5111,$C1491,Тех_Движение!$B$2:$B$5111,"&lt;="&amp;O$3)-$F1491)))</f>
        <v>#VALUE!</v>
      </c>
      <c r="P1491" s="21" t="e">
        <f>IF(OR($B1491="",P$3&lt;$D1491+Настройки!$B$7),0,MAX(0,$E1491-MAX(0,SUMIFS(Тех_Движение!$G$2:$G$5111,Тех_Движение!$D$2:$D$5111,$C1491,Тех_Движение!$B$2:$B$5111,"&lt;="&amp;P$3)-$F1491)))</f>
        <v>#VALUE!</v>
      </c>
      <c r="Q1491" s="21" t="e">
        <f>IF(OR($B1491="",Q$3&lt;$D1491+Настройки!$B$7),0,MAX(0,$E1491-MAX(0,SUMIFS(Тех_Движение!$G$2:$G$5111,Тех_Движение!$D$2:$D$5111,$C1491,Тех_Движение!$B$2:$B$5111,"&lt;="&amp;Q$3)-$F1491)))</f>
        <v>#VALUE!</v>
      </c>
      <c r="R1491" s="21" t="str">
        <f t="shared" si="70"/>
        <v/>
      </c>
      <c r="S1491" s="23" t="str">
        <f>IF($B1491="","",VLOOKUP($C1491,Настройки!$A$11:$L$17,9,FALSE))</f>
        <v/>
      </c>
      <c r="T1491" s="23" t="str">
        <f t="shared" si="71"/>
        <v/>
      </c>
    </row>
    <row r="1492" spans="1:20" x14ac:dyDescent="0.3">
      <c r="A1492" s="20">
        <f>Тех_Движение!$A$1489</f>
        <v>1488</v>
      </c>
      <c r="B1492" s="20" t="str">
        <f>IF(Тех_Движение!$F$1489&gt;0,Тех_Движение!$I$1489,"")</f>
        <v/>
      </c>
      <c r="C1492" s="20" t="str">
        <f>IF($B1492="","",Тех_Движение!$D$1489)</f>
        <v/>
      </c>
      <c r="D1492" s="9" t="str">
        <f>IF($B1492="","",Тех_Движение!$B$1489)</f>
        <v/>
      </c>
      <c r="E1492" s="21" t="str">
        <f>IF($B1492="","",Тех_Движение!$F$1489)</f>
        <v/>
      </c>
      <c r="F1492" s="21" t="str">
        <f>IF($B1492="","",SUMIFS($E$5:$E1491,$C$5:$C1491,$C1492))</f>
        <v/>
      </c>
      <c r="G1492" s="21" t="str">
        <f>IF($B1492="","",MAX(0,$E1492-MAX(0,SUMIFS(Тех_Движение!$G$2:$G$5111,Тех_Движение!$D$2:$D$5111,$C1492,Тех_Движение!$B$2:$B$5111,"&lt;="&amp;Настройки!$B$5-1)-$F1492)))</f>
        <v/>
      </c>
      <c r="H1492" s="21" t="str">
        <f>IF($B1492="","",IF(AND($D1492&gt;=Настройки!$B$5,$D1492&lt;=Настройки!$B$6),$E1492,0))</f>
        <v/>
      </c>
      <c r="I1492" s="21" t="str">
        <f t="shared" si="69"/>
        <v/>
      </c>
      <c r="J1492" s="21" t="str">
        <f>IF($B1492="","",MAX(0,$E1492-MAX(0,SUMIFS(Тех_Движение!$G$2:$G$5111,Тех_Движение!$D$2:$D$5111,$C1492,Тех_Движение!$B$2:$B$5111,"&lt;="&amp;Настройки!$B$6)-$F1492)))</f>
        <v/>
      </c>
      <c r="K1492" s="21" t="e">
        <f>IF(OR($B1492="",K$3&lt;$D1492+Настройки!$B$7),0,MAX(0,$E1492-MAX(0,SUMIFS(Тех_Движение!$G$2:$G$5111,Тех_Движение!$D$2:$D$5111,$C1492,Тех_Движение!$B$2:$B$5111,"&lt;="&amp;K$3)-$F1492)))</f>
        <v>#VALUE!</v>
      </c>
      <c r="L1492" s="21" t="e">
        <f>IF(OR($B1492="",L$3&lt;$D1492+Настройки!$B$7),0,MAX(0,$E1492-MAX(0,SUMIFS(Тех_Движение!$G$2:$G$5111,Тех_Движение!$D$2:$D$5111,$C1492,Тех_Движение!$B$2:$B$5111,"&lt;="&amp;L$3)-$F1492)))</f>
        <v>#VALUE!</v>
      </c>
      <c r="M1492" s="21" t="e">
        <f>IF(OR($B1492="",M$3&lt;$D1492+Настройки!$B$7),0,MAX(0,$E1492-MAX(0,SUMIFS(Тех_Движение!$G$2:$G$5111,Тех_Движение!$D$2:$D$5111,$C1492,Тех_Движение!$B$2:$B$5111,"&lt;="&amp;M$3)-$F1492)))</f>
        <v>#VALUE!</v>
      </c>
      <c r="N1492" s="21" t="e">
        <f>IF(OR($B1492="",N$3&lt;$D1492+Настройки!$B$7),0,MAX(0,$E1492-MAX(0,SUMIFS(Тех_Движение!$G$2:$G$5111,Тех_Движение!$D$2:$D$5111,$C1492,Тех_Движение!$B$2:$B$5111,"&lt;="&amp;N$3)-$F1492)))</f>
        <v>#VALUE!</v>
      </c>
      <c r="O1492" s="21" t="e">
        <f>IF(OR($B1492="",O$3&lt;$D1492+Настройки!$B$7),0,MAX(0,$E1492-MAX(0,SUMIFS(Тех_Движение!$G$2:$G$5111,Тех_Движение!$D$2:$D$5111,$C1492,Тех_Движение!$B$2:$B$5111,"&lt;="&amp;O$3)-$F1492)))</f>
        <v>#VALUE!</v>
      </c>
      <c r="P1492" s="21" t="e">
        <f>IF(OR($B1492="",P$3&lt;$D1492+Настройки!$B$7),0,MAX(0,$E1492-MAX(0,SUMIFS(Тех_Движение!$G$2:$G$5111,Тех_Движение!$D$2:$D$5111,$C1492,Тех_Движение!$B$2:$B$5111,"&lt;="&amp;P$3)-$F1492)))</f>
        <v>#VALUE!</v>
      </c>
      <c r="Q1492" s="21" t="e">
        <f>IF(OR($B1492="",Q$3&lt;$D1492+Настройки!$B$7),0,MAX(0,$E1492-MAX(0,SUMIFS(Тех_Движение!$G$2:$G$5111,Тех_Движение!$D$2:$D$5111,$C1492,Тех_Движение!$B$2:$B$5111,"&lt;="&amp;Q$3)-$F1492)))</f>
        <v>#VALUE!</v>
      </c>
      <c r="R1492" s="21" t="str">
        <f t="shared" si="70"/>
        <v/>
      </c>
      <c r="S1492" s="23" t="str">
        <f>IF($B1492="","",VLOOKUP($C1492,Настройки!$A$11:$L$17,9,FALSE))</f>
        <v/>
      </c>
      <c r="T1492" s="23" t="str">
        <f t="shared" si="71"/>
        <v/>
      </c>
    </row>
    <row r="1493" spans="1:20" x14ac:dyDescent="0.3">
      <c r="A1493" s="20">
        <f>Тех_Движение!$A$1490</f>
        <v>1489</v>
      </c>
      <c r="B1493" s="20" t="str">
        <f>IF(Тех_Движение!$F$1490&gt;0,Тех_Движение!$I$1490,"")</f>
        <v/>
      </c>
      <c r="C1493" s="20" t="str">
        <f>IF($B1493="","",Тех_Движение!$D$1490)</f>
        <v/>
      </c>
      <c r="D1493" s="9" t="str">
        <f>IF($B1493="","",Тех_Движение!$B$1490)</f>
        <v/>
      </c>
      <c r="E1493" s="21" t="str">
        <f>IF($B1493="","",Тех_Движение!$F$1490)</f>
        <v/>
      </c>
      <c r="F1493" s="21" t="str">
        <f>IF($B1493="","",SUMIFS($E$5:$E1492,$C$5:$C1492,$C1493))</f>
        <v/>
      </c>
      <c r="G1493" s="21" t="str">
        <f>IF($B1493="","",MAX(0,$E1493-MAX(0,SUMIFS(Тех_Движение!$G$2:$G$5111,Тех_Движение!$D$2:$D$5111,$C1493,Тех_Движение!$B$2:$B$5111,"&lt;="&amp;Настройки!$B$5-1)-$F1493)))</f>
        <v/>
      </c>
      <c r="H1493" s="21" t="str">
        <f>IF($B1493="","",IF(AND($D1493&gt;=Настройки!$B$5,$D1493&lt;=Настройки!$B$6),$E1493,0))</f>
        <v/>
      </c>
      <c r="I1493" s="21" t="str">
        <f t="shared" si="69"/>
        <v/>
      </c>
      <c r="J1493" s="21" t="str">
        <f>IF($B1493="","",MAX(0,$E1493-MAX(0,SUMIFS(Тех_Движение!$G$2:$G$5111,Тех_Движение!$D$2:$D$5111,$C1493,Тех_Движение!$B$2:$B$5111,"&lt;="&amp;Настройки!$B$6)-$F1493)))</f>
        <v/>
      </c>
      <c r="K1493" s="21" t="e">
        <f>IF(OR($B1493="",K$3&lt;$D1493+Настройки!$B$7),0,MAX(0,$E1493-MAX(0,SUMIFS(Тех_Движение!$G$2:$G$5111,Тех_Движение!$D$2:$D$5111,$C1493,Тех_Движение!$B$2:$B$5111,"&lt;="&amp;K$3)-$F1493)))</f>
        <v>#VALUE!</v>
      </c>
      <c r="L1493" s="21" t="e">
        <f>IF(OR($B1493="",L$3&lt;$D1493+Настройки!$B$7),0,MAX(0,$E1493-MAX(0,SUMIFS(Тех_Движение!$G$2:$G$5111,Тех_Движение!$D$2:$D$5111,$C1493,Тех_Движение!$B$2:$B$5111,"&lt;="&amp;L$3)-$F1493)))</f>
        <v>#VALUE!</v>
      </c>
      <c r="M1493" s="21" t="e">
        <f>IF(OR($B1493="",M$3&lt;$D1493+Настройки!$B$7),0,MAX(0,$E1493-MAX(0,SUMIFS(Тех_Движение!$G$2:$G$5111,Тех_Движение!$D$2:$D$5111,$C1493,Тех_Движение!$B$2:$B$5111,"&lt;="&amp;M$3)-$F1493)))</f>
        <v>#VALUE!</v>
      </c>
      <c r="N1493" s="21" t="e">
        <f>IF(OR($B1493="",N$3&lt;$D1493+Настройки!$B$7),0,MAX(0,$E1493-MAX(0,SUMIFS(Тех_Движение!$G$2:$G$5111,Тех_Движение!$D$2:$D$5111,$C1493,Тех_Движение!$B$2:$B$5111,"&lt;="&amp;N$3)-$F1493)))</f>
        <v>#VALUE!</v>
      </c>
      <c r="O1493" s="21" t="e">
        <f>IF(OR($B1493="",O$3&lt;$D1493+Настройки!$B$7),0,MAX(0,$E1493-MAX(0,SUMIFS(Тех_Движение!$G$2:$G$5111,Тех_Движение!$D$2:$D$5111,$C1493,Тех_Движение!$B$2:$B$5111,"&lt;="&amp;O$3)-$F1493)))</f>
        <v>#VALUE!</v>
      </c>
      <c r="P1493" s="21" t="e">
        <f>IF(OR($B1493="",P$3&lt;$D1493+Настройки!$B$7),0,MAX(0,$E1493-MAX(0,SUMIFS(Тех_Движение!$G$2:$G$5111,Тех_Движение!$D$2:$D$5111,$C1493,Тех_Движение!$B$2:$B$5111,"&lt;="&amp;P$3)-$F1493)))</f>
        <v>#VALUE!</v>
      </c>
      <c r="Q1493" s="21" t="e">
        <f>IF(OR($B1493="",Q$3&lt;$D1493+Настройки!$B$7),0,MAX(0,$E1493-MAX(0,SUMIFS(Тех_Движение!$G$2:$G$5111,Тех_Движение!$D$2:$D$5111,$C1493,Тех_Движение!$B$2:$B$5111,"&lt;="&amp;Q$3)-$F1493)))</f>
        <v>#VALUE!</v>
      </c>
      <c r="R1493" s="21" t="str">
        <f t="shared" si="70"/>
        <v/>
      </c>
      <c r="S1493" s="23" t="str">
        <f>IF($B1493="","",VLOOKUP($C1493,Настройки!$A$11:$L$17,9,FALSE))</f>
        <v/>
      </c>
      <c r="T1493" s="23" t="str">
        <f t="shared" si="71"/>
        <v/>
      </c>
    </row>
    <row r="1494" spans="1:20" x14ac:dyDescent="0.3">
      <c r="A1494" s="20">
        <f>Тех_Движение!$A$1491</f>
        <v>1490</v>
      </c>
      <c r="B1494" s="20" t="str">
        <f>IF(Тех_Движение!$F$1491&gt;0,Тех_Движение!$I$1491,"")</f>
        <v/>
      </c>
      <c r="C1494" s="20" t="str">
        <f>IF($B1494="","",Тех_Движение!$D$1491)</f>
        <v/>
      </c>
      <c r="D1494" s="9" t="str">
        <f>IF($B1494="","",Тех_Движение!$B$1491)</f>
        <v/>
      </c>
      <c r="E1494" s="21" t="str">
        <f>IF($B1494="","",Тех_Движение!$F$1491)</f>
        <v/>
      </c>
      <c r="F1494" s="21" t="str">
        <f>IF($B1494="","",SUMIFS($E$5:$E1493,$C$5:$C1493,$C1494))</f>
        <v/>
      </c>
      <c r="G1494" s="21" t="str">
        <f>IF($B1494="","",MAX(0,$E1494-MAX(0,SUMIFS(Тех_Движение!$G$2:$G$5111,Тех_Движение!$D$2:$D$5111,$C1494,Тех_Движение!$B$2:$B$5111,"&lt;="&amp;Настройки!$B$5-1)-$F1494)))</f>
        <v/>
      </c>
      <c r="H1494" s="21" t="str">
        <f>IF($B1494="","",IF(AND($D1494&gt;=Настройки!$B$5,$D1494&lt;=Настройки!$B$6),$E1494,0))</f>
        <v/>
      </c>
      <c r="I1494" s="21" t="str">
        <f t="shared" si="69"/>
        <v/>
      </c>
      <c r="J1494" s="21" t="str">
        <f>IF($B1494="","",MAX(0,$E1494-MAX(0,SUMIFS(Тех_Движение!$G$2:$G$5111,Тех_Движение!$D$2:$D$5111,$C1494,Тех_Движение!$B$2:$B$5111,"&lt;="&amp;Настройки!$B$6)-$F1494)))</f>
        <v/>
      </c>
      <c r="K1494" s="21" t="e">
        <f>IF(OR($B1494="",K$3&lt;$D1494+Настройки!$B$7),0,MAX(0,$E1494-MAX(0,SUMIFS(Тех_Движение!$G$2:$G$5111,Тех_Движение!$D$2:$D$5111,$C1494,Тех_Движение!$B$2:$B$5111,"&lt;="&amp;K$3)-$F1494)))</f>
        <v>#VALUE!</v>
      </c>
      <c r="L1494" s="21" t="e">
        <f>IF(OR($B1494="",L$3&lt;$D1494+Настройки!$B$7),0,MAX(0,$E1494-MAX(0,SUMIFS(Тех_Движение!$G$2:$G$5111,Тех_Движение!$D$2:$D$5111,$C1494,Тех_Движение!$B$2:$B$5111,"&lt;="&amp;L$3)-$F1494)))</f>
        <v>#VALUE!</v>
      </c>
      <c r="M1494" s="21" t="e">
        <f>IF(OR($B1494="",M$3&lt;$D1494+Настройки!$B$7),0,MAX(0,$E1494-MAX(0,SUMIFS(Тех_Движение!$G$2:$G$5111,Тех_Движение!$D$2:$D$5111,$C1494,Тех_Движение!$B$2:$B$5111,"&lt;="&amp;M$3)-$F1494)))</f>
        <v>#VALUE!</v>
      </c>
      <c r="N1494" s="21" t="e">
        <f>IF(OR($B1494="",N$3&lt;$D1494+Настройки!$B$7),0,MAX(0,$E1494-MAX(0,SUMIFS(Тех_Движение!$G$2:$G$5111,Тех_Движение!$D$2:$D$5111,$C1494,Тех_Движение!$B$2:$B$5111,"&lt;="&amp;N$3)-$F1494)))</f>
        <v>#VALUE!</v>
      </c>
      <c r="O1494" s="21" t="e">
        <f>IF(OR($B1494="",O$3&lt;$D1494+Настройки!$B$7),0,MAX(0,$E1494-MAX(0,SUMIFS(Тех_Движение!$G$2:$G$5111,Тех_Движение!$D$2:$D$5111,$C1494,Тех_Движение!$B$2:$B$5111,"&lt;="&amp;O$3)-$F1494)))</f>
        <v>#VALUE!</v>
      </c>
      <c r="P1494" s="21" t="e">
        <f>IF(OR($B1494="",P$3&lt;$D1494+Настройки!$B$7),0,MAX(0,$E1494-MAX(0,SUMIFS(Тех_Движение!$G$2:$G$5111,Тех_Движение!$D$2:$D$5111,$C1494,Тех_Движение!$B$2:$B$5111,"&lt;="&amp;P$3)-$F1494)))</f>
        <v>#VALUE!</v>
      </c>
      <c r="Q1494" s="21" t="e">
        <f>IF(OR($B1494="",Q$3&lt;$D1494+Настройки!$B$7),0,MAX(0,$E1494-MAX(0,SUMIFS(Тех_Движение!$G$2:$G$5111,Тех_Движение!$D$2:$D$5111,$C1494,Тех_Движение!$B$2:$B$5111,"&lt;="&amp;Q$3)-$F1494)))</f>
        <v>#VALUE!</v>
      </c>
      <c r="R1494" s="21" t="str">
        <f t="shared" si="70"/>
        <v/>
      </c>
      <c r="S1494" s="23" t="str">
        <f>IF($B1494="","",VLOOKUP($C1494,Настройки!$A$11:$L$17,9,FALSE))</f>
        <v/>
      </c>
      <c r="T1494" s="23" t="str">
        <f t="shared" si="71"/>
        <v/>
      </c>
    </row>
    <row r="1495" spans="1:20" x14ac:dyDescent="0.3">
      <c r="A1495" s="20">
        <f>Тех_Движение!$A$1492</f>
        <v>1491</v>
      </c>
      <c r="B1495" s="20" t="str">
        <f>IF(Тех_Движение!$F$1492&gt;0,Тех_Движение!$I$1492,"")</f>
        <v/>
      </c>
      <c r="C1495" s="20" t="str">
        <f>IF($B1495="","",Тех_Движение!$D$1492)</f>
        <v/>
      </c>
      <c r="D1495" s="9" t="str">
        <f>IF($B1495="","",Тех_Движение!$B$1492)</f>
        <v/>
      </c>
      <c r="E1495" s="21" t="str">
        <f>IF($B1495="","",Тех_Движение!$F$1492)</f>
        <v/>
      </c>
      <c r="F1495" s="21" t="str">
        <f>IF($B1495="","",SUMIFS($E$5:$E1494,$C$5:$C1494,$C1495))</f>
        <v/>
      </c>
      <c r="G1495" s="21" t="str">
        <f>IF($B1495="","",MAX(0,$E1495-MAX(0,SUMIFS(Тех_Движение!$G$2:$G$5111,Тех_Движение!$D$2:$D$5111,$C1495,Тех_Движение!$B$2:$B$5111,"&lt;="&amp;Настройки!$B$5-1)-$F1495)))</f>
        <v/>
      </c>
      <c r="H1495" s="21" t="str">
        <f>IF($B1495="","",IF(AND($D1495&gt;=Настройки!$B$5,$D1495&lt;=Настройки!$B$6),$E1495,0))</f>
        <v/>
      </c>
      <c r="I1495" s="21" t="str">
        <f t="shared" si="69"/>
        <v/>
      </c>
      <c r="J1495" s="21" t="str">
        <f>IF($B1495="","",MAX(0,$E1495-MAX(0,SUMIFS(Тех_Движение!$G$2:$G$5111,Тех_Движение!$D$2:$D$5111,$C1495,Тех_Движение!$B$2:$B$5111,"&lt;="&amp;Настройки!$B$6)-$F1495)))</f>
        <v/>
      </c>
      <c r="K1495" s="21" t="e">
        <f>IF(OR($B1495="",K$3&lt;$D1495+Настройки!$B$7),0,MAX(0,$E1495-MAX(0,SUMIFS(Тех_Движение!$G$2:$G$5111,Тех_Движение!$D$2:$D$5111,$C1495,Тех_Движение!$B$2:$B$5111,"&lt;="&amp;K$3)-$F1495)))</f>
        <v>#VALUE!</v>
      </c>
      <c r="L1495" s="21" t="e">
        <f>IF(OR($B1495="",L$3&lt;$D1495+Настройки!$B$7),0,MAX(0,$E1495-MAX(0,SUMIFS(Тех_Движение!$G$2:$G$5111,Тех_Движение!$D$2:$D$5111,$C1495,Тех_Движение!$B$2:$B$5111,"&lt;="&amp;L$3)-$F1495)))</f>
        <v>#VALUE!</v>
      </c>
      <c r="M1495" s="21" t="e">
        <f>IF(OR($B1495="",M$3&lt;$D1495+Настройки!$B$7),0,MAX(0,$E1495-MAX(0,SUMIFS(Тех_Движение!$G$2:$G$5111,Тех_Движение!$D$2:$D$5111,$C1495,Тех_Движение!$B$2:$B$5111,"&lt;="&amp;M$3)-$F1495)))</f>
        <v>#VALUE!</v>
      </c>
      <c r="N1495" s="21" t="e">
        <f>IF(OR($B1495="",N$3&lt;$D1495+Настройки!$B$7),0,MAX(0,$E1495-MAX(0,SUMIFS(Тех_Движение!$G$2:$G$5111,Тех_Движение!$D$2:$D$5111,$C1495,Тех_Движение!$B$2:$B$5111,"&lt;="&amp;N$3)-$F1495)))</f>
        <v>#VALUE!</v>
      </c>
      <c r="O1495" s="21" t="e">
        <f>IF(OR($B1495="",O$3&lt;$D1495+Настройки!$B$7),0,MAX(0,$E1495-MAX(0,SUMIFS(Тех_Движение!$G$2:$G$5111,Тех_Движение!$D$2:$D$5111,$C1495,Тех_Движение!$B$2:$B$5111,"&lt;="&amp;O$3)-$F1495)))</f>
        <v>#VALUE!</v>
      </c>
      <c r="P1495" s="21" t="e">
        <f>IF(OR($B1495="",P$3&lt;$D1495+Настройки!$B$7),0,MAX(0,$E1495-MAX(0,SUMIFS(Тех_Движение!$G$2:$G$5111,Тех_Движение!$D$2:$D$5111,$C1495,Тех_Движение!$B$2:$B$5111,"&lt;="&amp;P$3)-$F1495)))</f>
        <v>#VALUE!</v>
      </c>
      <c r="Q1495" s="21" t="e">
        <f>IF(OR($B1495="",Q$3&lt;$D1495+Настройки!$B$7),0,MAX(0,$E1495-MAX(0,SUMIFS(Тех_Движение!$G$2:$G$5111,Тех_Движение!$D$2:$D$5111,$C1495,Тех_Движение!$B$2:$B$5111,"&lt;="&amp;Q$3)-$F1495)))</f>
        <v>#VALUE!</v>
      </c>
      <c r="R1495" s="21" t="str">
        <f t="shared" si="70"/>
        <v/>
      </c>
      <c r="S1495" s="23" t="str">
        <f>IF($B1495="","",VLOOKUP($C1495,Настройки!$A$11:$L$17,9,FALSE))</f>
        <v/>
      </c>
      <c r="T1495" s="23" t="str">
        <f t="shared" si="71"/>
        <v/>
      </c>
    </row>
    <row r="1496" spans="1:20" x14ac:dyDescent="0.3">
      <c r="A1496" s="20">
        <f>Тех_Движение!$A$1493</f>
        <v>1492</v>
      </c>
      <c r="B1496" s="20" t="str">
        <f>IF(Тех_Движение!$F$1493&gt;0,Тех_Движение!$I$1493,"")</f>
        <v/>
      </c>
      <c r="C1496" s="20" t="str">
        <f>IF($B1496="","",Тех_Движение!$D$1493)</f>
        <v/>
      </c>
      <c r="D1496" s="9" t="str">
        <f>IF($B1496="","",Тех_Движение!$B$1493)</f>
        <v/>
      </c>
      <c r="E1496" s="21" t="str">
        <f>IF($B1496="","",Тех_Движение!$F$1493)</f>
        <v/>
      </c>
      <c r="F1496" s="21" t="str">
        <f>IF($B1496="","",SUMIFS($E$5:$E1495,$C$5:$C1495,$C1496))</f>
        <v/>
      </c>
      <c r="G1496" s="21" t="str">
        <f>IF($B1496="","",MAX(0,$E1496-MAX(0,SUMIFS(Тех_Движение!$G$2:$G$5111,Тех_Движение!$D$2:$D$5111,$C1496,Тех_Движение!$B$2:$B$5111,"&lt;="&amp;Настройки!$B$5-1)-$F1496)))</f>
        <v/>
      </c>
      <c r="H1496" s="21" t="str">
        <f>IF($B1496="","",IF(AND($D1496&gt;=Настройки!$B$5,$D1496&lt;=Настройки!$B$6),$E1496,0))</f>
        <v/>
      </c>
      <c r="I1496" s="21" t="str">
        <f t="shared" si="69"/>
        <v/>
      </c>
      <c r="J1496" s="21" t="str">
        <f>IF($B1496="","",MAX(0,$E1496-MAX(0,SUMIFS(Тех_Движение!$G$2:$G$5111,Тех_Движение!$D$2:$D$5111,$C1496,Тех_Движение!$B$2:$B$5111,"&lt;="&amp;Настройки!$B$6)-$F1496)))</f>
        <v/>
      </c>
      <c r="K1496" s="21" t="e">
        <f>IF(OR($B1496="",K$3&lt;$D1496+Настройки!$B$7),0,MAX(0,$E1496-MAX(0,SUMIFS(Тех_Движение!$G$2:$G$5111,Тех_Движение!$D$2:$D$5111,$C1496,Тех_Движение!$B$2:$B$5111,"&lt;="&amp;K$3)-$F1496)))</f>
        <v>#VALUE!</v>
      </c>
      <c r="L1496" s="21" t="e">
        <f>IF(OR($B1496="",L$3&lt;$D1496+Настройки!$B$7),0,MAX(0,$E1496-MAX(0,SUMIFS(Тех_Движение!$G$2:$G$5111,Тех_Движение!$D$2:$D$5111,$C1496,Тех_Движение!$B$2:$B$5111,"&lt;="&amp;L$3)-$F1496)))</f>
        <v>#VALUE!</v>
      </c>
      <c r="M1496" s="21" t="e">
        <f>IF(OR($B1496="",M$3&lt;$D1496+Настройки!$B$7),0,MAX(0,$E1496-MAX(0,SUMIFS(Тех_Движение!$G$2:$G$5111,Тех_Движение!$D$2:$D$5111,$C1496,Тех_Движение!$B$2:$B$5111,"&lt;="&amp;M$3)-$F1496)))</f>
        <v>#VALUE!</v>
      </c>
      <c r="N1496" s="21" t="e">
        <f>IF(OR($B1496="",N$3&lt;$D1496+Настройки!$B$7),0,MAX(0,$E1496-MAX(0,SUMIFS(Тех_Движение!$G$2:$G$5111,Тех_Движение!$D$2:$D$5111,$C1496,Тех_Движение!$B$2:$B$5111,"&lt;="&amp;N$3)-$F1496)))</f>
        <v>#VALUE!</v>
      </c>
      <c r="O1496" s="21" t="e">
        <f>IF(OR($B1496="",O$3&lt;$D1496+Настройки!$B$7),0,MAX(0,$E1496-MAX(0,SUMIFS(Тех_Движение!$G$2:$G$5111,Тех_Движение!$D$2:$D$5111,$C1496,Тех_Движение!$B$2:$B$5111,"&lt;="&amp;O$3)-$F1496)))</f>
        <v>#VALUE!</v>
      </c>
      <c r="P1496" s="21" t="e">
        <f>IF(OR($B1496="",P$3&lt;$D1496+Настройки!$B$7),0,MAX(0,$E1496-MAX(0,SUMIFS(Тех_Движение!$G$2:$G$5111,Тех_Движение!$D$2:$D$5111,$C1496,Тех_Движение!$B$2:$B$5111,"&lt;="&amp;P$3)-$F1496)))</f>
        <v>#VALUE!</v>
      </c>
      <c r="Q1496" s="21" t="e">
        <f>IF(OR($B1496="",Q$3&lt;$D1496+Настройки!$B$7),0,MAX(0,$E1496-MAX(0,SUMIFS(Тех_Движение!$G$2:$G$5111,Тех_Движение!$D$2:$D$5111,$C1496,Тех_Движение!$B$2:$B$5111,"&lt;="&amp;Q$3)-$F1496)))</f>
        <v>#VALUE!</v>
      </c>
      <c r="R1496" s="21" t="str">
        <f t="shared" si="70"/>
        <v/>
      </c>
      <c r="S1496" s="23" t="str">
        <f>IF($B1496="","",VLOOKUP($C1496,Настройки!$A$11:$L$17,9,FALSE))</f>
        <v/>
      </c>
      <c r="T1496" s="23" t="str">
        <f t="shared" si="71"/>
        <v/>
      </c>
    </row>
    <row r="1497" spans="1:20" x14ac:dyDescent="0.3">
      <c r="A1497" s="20">
        <f>Тех_Движение!$A$1494</f>
        <v>1493</v>
      </c>
      <c r="B1497" s="20" t="str">
        <f>IF(Тех_Движение!$F$1494&gt;0,Тех_Движение!$I$1494,"")</f>
        <v/>
      </c>
      <c r="C1497" s="20" t="str">
        <f>IF($B1497="","",Тех_Движение!$D$1494)</f>
        <v/>
      </c>
      <c r="D1497" s="9" t="str">
        <f>IF($B1497="","",Тех_Движение!$B$1494)</f>
        <v/>
      </c>
      <c r="E1497" s="21" t="str">
        <f>IF($B1497="","",Тех_Движение!$F$1494)</f>
        <v/>
      </c>
      <c r="F1497" s="21" t="str">
        <f>IF($B1497="","",SUMIFS($E$5:$E1496,$C$5:$C1496,$C1497))</f>
        <v/>
      </c>
      <c r="G1497" s="21" t="str">
        <f>IF($B1497="","",MAX(0,$E1497-MAX(0,SUMIFS(Тех_Движение!$G$2:$G$5111,Тех_Движение!$D$2:$D$5111,$C1497,Тех_Движение!$B$2:$B$5111,"&lt;="&amp;Настройки!$B$5-1)-$F1497)))</f>
        <v/>
      </c>
      <c r="H1497" s="21" t="str">
        <f>IF($B1497="","",IF(AND($D1497&gt;=Настройки!$B$5,$D1497&lt;=Настройки!$B$6),$E1497,0))</f>
        <v/>
      </c>
      <c r="I1497" s="21" t="str">
        <f t="shared" si="69"/>
        <v/>
      </c>
      <c r="J1497" s="21" t="str">
        <f>IF($B1497="","",MAX(0,$E1497-MAX(0,SUMIFS(Тех_Движение!$G$2:$G$5111,Тех_Движение!$D$2:$D$5111,$C1497,Тех_Движение!$B$2:$B$5111,"&lt;="&amp;Настройки!$B$6)-$F1497)))</f>
        <v/>
      </c>
      <c r="K1497" s="21" t="e">
        <f>IF(OR($B1497="",K$3&lt;$D1497+Настройки!$B$7),0,MAX(0,$E1497-MAX(0,SUMIFS(Тех_Движение!$G$2:$G$5111,Тех_Движение!$D$2:$D$5111,$C1497,Тех_Движение!$B$2:$B$5111,"&lt;="&amp;K$3)-$F1497)))</f>
        <v>#VALUE!</v>
      </c>
      <c r="L1497" s="21" t="e">
        <f>IF(OR($B1497="",L$3&lt;$D1497+Настройки!$B$7),0,MAX(0,$E1497-MAX(0,SUMIFS(Тех_Движение!$G$2:$G$5111,Тех_Движение!$D$2:$D$5111,$C1497,Тех_Движение!$B$2:$B$5111,"&lt;="&amp;L$3)-$F1497)))</f>
        <v>#VALUE!</v>
      </c>
      <c r="M1497" s="21" t="e">
        <f>IF(OR($B1497="",M$3&lt;$D1497+Настройки!$B$7),0,MAX(0,$E1497-MAX(0,SUMIFS(Тех_Движение!$G$2:$G$5111,Тех_Движение!$D$2:$D$5111,$C1497,Тех_Движение!$B$2:$B$5111,"&lt;="&amp;M$3)-$F1497)))</f>
        <v>#VALUE!</v>
      </c>
      <c r="N1497" s="21" t="e">
        <f>IF(OR($B1497="",N$3&lt;$D1497+Настройки!$B$7),0,MAX(0,$E1497-MAX(0,SUMIFS(Тех_Движение!$G$2:$G$5111,Тех_Движение!$D$2:$D$5111,$C1497,Тех_Движение!$B$2:$B$5111,"&lt;="&amp;N$3)-$F1497)))</f>
        <v>#VALUE!</v>
      </c>
      <c r="O1497" s="21" t="e">
        <f>IF(OR($B1497="",O$3&lt;$D1497+Настройки!$B$7),0,MAX(0,$E1497-MAX(0,SUMIFS(Тех_Движение!$G$2:$G$5111,Тех_Движение!$D$2:$D$5111,$C1497,Тех_Движение!$B$2:$B$5111,"&lt;="&amp;O$3)-$F1497)))</f>
        <v>#VALUE!</v>
      </c>
      <c r="P1497" s="21" t="e">
        <f>IF(OR($B1497="",P$3&lt;$D1497+Настройки!$B$7),0,MAX(0,$E1497-MAX(0,SUMIFS(Тех_Движение!$G$2:$G$5111,Тех_Движение!$D$2:$D$5111,$C1497,Тех_Движение!$B$2:$B$5111,"&lt;="&amp;P$3)-$F1497)))</f>
        <v>#VALUE!</v>
      </c>
      <c r="Q1497" s="21" t="e">
        <f>IF(OR($B1497="",Q$3&lt;$D1497+Настройки!$B$7),0,MAX(0,$E1497-MAX(0,SUMIFS(Тех_Движение!$G$2:$G$5111,Тех_Движение!$D$2:$D$5111,$C1497,Тех_Движение!$B$2:$B$5111,"&lt;="&amp;Q$3)-$F1497)))</f>
        <v>#VALUE!</v>
      </c>
      <c r="R1497" s="21" t="str">
        <f t="shared" si="70"/>
        <v/>
      </c>
      <c r="S1497" s="23" t="str">
        <f>IF($B1497="","",VLOOKUP($C1497,Настройки!$A$11:$L$17,9,FALSE))</f>
        <v/>
      </c>
      <c r="T1497" s="23" t="str">
        <f t="shared" si="71"/>
        <v/>
      </c>
    </row>
    <row r="1498" spans="1:20" x14ac:dyDescent="0.3">
      <c r="A1498" s="20">
        <f>Тех_Движение!$A$1495</f>
        <v>1494</v>
      </c>
      <c r="B1498" s="20" t="str">
        <f>IF(Тех_Движение!$F$1495&gt;0,Тех_Движение!$I$1495,"")</f>
        <v/>
      </c>
      <c r="C1498" s="20" t="str">
        <f>IF($B1498="","",Тех_Движение!$D$1495)</f>
        <v/>
      </c>
      <c r="D1498" s="9" t="str">
        <f>IF($B1498="","",Тех_Движение!$B$1495)</f>
        <v/>
      </c>
      <c r="E1498" s="21" t="str">
        <f>IF($B1498="","",Тех_Движение!$F$1495)</f>
        <v/>
      </c>
      <c r="F1498" s="21" t="str">
        <f>IF($B1498="","",SUMIFS($E$5:$E1497,$C$5:$C1497,$C1498))</f>
        <v/>
      </c>
      <c r="G1498" s="21" t="str">
        <f>IF($B1498="","",MAX(0,$E1498-MAX(0,SUMIFS(Тех_Движение!$G$2:$G$5111,Тех_Движение!$D$2:$D$5111,$C1498,Тех_Движение!$B$2:$B$5111,"&lt;="&amp;Настройки!$B$5-1)-$F1498)))</f>
        <v/>
      </c>
      <c r="H1498" s="21" t="str">
        <f>IF($B1498="","",IF(AND($D1498&gt;=Настройки!$B$5,$D1498&lt;=Настройки!$B$6),$E1498,0))</f>
        <v/>
      </c>
      <c r="I1498" s="21" t="str">
        <f t="shared" si="69"/>
        <v/>
      </c>
      <c r="J1498" s="21" t="str">
        <f>IF($B1498="","",MAX(0,$E1498-MAX(0,SUMIFS(Тех_Движение!$G$2:$G$5111,Тех_Движение!$D$2:$D$5111,$C1498,Тех_Движение!$B$2:$B$5111,"&lt;="&amp;Настройки!$B$6)-$F1498)))</f>
        <v/>
      </c>
      <c r="K1498" s="21" t="e">
        <f>IF(OR($B1498="",K$3&lt;$D1498+Настройки!$B$7),0,MAX(0,$E1498-MAX(0,SUMIFS(Тех_Движение!$G$2:$G$5111,Тех_Движение!$D$2:$D$5111,$C1498,Тех_Движение!$B$2:$B$5111,"&lt;="&amp;K$3)-$F1498)))</f>
        <v>#VALUE!</v>
      </c>
      <c r="L1498" s="21" t="e">
        <f>IF(OR($B1498="",L$3&lt;$D1498+Настройки!$B$7),0,MAX(0,$E1498-MAX(0,SUMIFS(Тех_Движение!$G$2:$G$5111,Тех_Движение!$D$2:$D$5111,$C1498,Тех_Движение!$B$2:$B$5111,"&lt;="&amp;L$3)-$F1498)))</f>
        <v>#VALUE!</v>
      </c>
      <c r="M1498" s="21" t="e">
        <f>IF(OR($B1498="",M$3&lt;$D1498+Настройки!$B$7),0,MAX(0,$E1498-MAX(0,SUMIFS(Тех_Движение!$G$2:$G$5111,Тех_Движение!$D$2:$D$5111,$C1498,Тех_Движение!$B$2:$B$5111,"&lt;="&amp;M$3)-$F1498)))</f>
        <v>#VALUE!</v>
      </c>
      <c r="N1498" s="21" t="e">
        <f>IF(OR($B1498="",N$3&lt;$D1498+Настройки!$B$7),0,MAX(0,$E1498-MAX(0,SUMIFS(Тех_Движение!$G$2:$G$5111,Тех_Движение!$D$2:$D$5111,$C1498,Тех_Движение!$B$2:$B$5111,"&lt;="&amp;N$3)-$F1498)))</f>
        <v>#VALUE!</v>
      </c>
      <c r="O1498" s="21" t="e">
        <f>IF(OR($B1498="",O$3&lt;$D1498+Настройки!$B$7),0,MAX(0,$E1498-MAX(0,SUMIFS(Тех_Движение!$G$2:$G$5111,Тех_Движение!$D$2:$D$5111,$C1498,Тех_Движение!$B$2:$B$5111,"&lt;="&amp;O$3)-$F1498)))</f>
        <v>#VALUE!</v>
      </c>
      <c r="P1498" s="21" t="e">
        <f>IF(OR($B1498="",P$3&lt;$D1498+Настройки!$B$7),0,MAX(0,$E1498-MAX(0,SUMIFS(Тех_Движение!$G$2:$G$5111,Тех_Движение!$D$2:$D$5111,$C1498,Тех_Движение!$B$2:$B$5111,"&lt;="&amp;P$3)-$F1498)))</f>
        <v>#VALUE!</v>
      </c>
      <c r="Q1498" s="21" t="e">
        <f>IF(OR($B1498="",Q$3&lt;$D1498+Настройки!$B$7),0,MAX(0,$E1498-MAX(0,SUMIFS(Тех_Движение!$G$2:$G$5111,Тех_Движение!$D$2:$D$5111,$C1498,Тех_Движение!$B$2:$B$5111,"&lt;="&amp;Q$3)-$F1498)))</f>
        <v>#VALUE!</v>
      </c>
      <c r="R1498" s="21" t="str">
        <f t="shared" si="70"/>
        <v/>
      </c>
      <c r="S1498" s="23" t="str">
        <f>IF($B1498="","",VLOOKUP($C1498,Настройки!$A$11:$L$17,9,FALSE))</f>
        <v/>
      </c>
      <c r="T1498" s="23" t="str">
        <f t="shared" si="71"/>
        <v/>
      </c>
    </row>
    <row r="1499" spans="1:20" x14ac:dyDescent="0.3">
      <c r="A1499" s="20">
        <f>Тех_Движение!$A$1496</f>
        <v>1495</v>
      </c>
      <c r="B1499" s="20" t="str">
        <f>IF(Тех_Движение!$F$1496&gt;0,Тех_Движение!$I$1496,"")</f>
        <v/>
      </c>
      <c r="C1499" s="20" t="str">
        <f>IF($B1499="","",Тех_Движение!$D$1496)</f>
        <v/>
      </c>
      <c r="D1499" s="9" t="str">
        <f>IF($B1499="","",Тех_Движение!$B$1496)</f>
        <v/>
      </c>
      <c r="E1499" s="21" t="str">
        <f>IF($B1499="","",Тех_Движение!$F$1496)</f>
        <v/>
      </c>
      <c r="F1499" s="21" t="str">
        <f>IF($B1499="","",SUMIFS($E$5:$E1498,$C$5:$C1498,$C1499))</f>
        <v/>
      </c>
      <c r="G1499" s="21" t="str">
        <f>IF($B1499="","",MAX(0,$E1499-MAX(0,SUMIFS(Тех_Движение!$G$2:$G$5111,Тех_Движение!$D$2:$D$5111,$C1499,Тех_Движение!$B$2:$B$5111,"&lt;="&amp;Настройки!$B$5-1)-$F1499)))</f>
        <v/>
      </c>
      <c r="H1499" s="21" t="str">
        <f>IF($B1499="","",IF(AND($D1499&gt;=Настройки!$B$5,$D1499&lt;=Настройки!$B$6),$E1499,0))</f>
        <v/>
      </c>
      <c r="I1499" s="21" t="str">
        <f t="shared" si="69"/>
        <v/>
      </c>
      <c r="J1499" s="21" t="str">
        <f>IF($B1499="","",MAX(0,$E1499-MAX(0,SUMIFS(Тех_Движение!$G$2:$G$5111,Тех_Движение!$D$2:$D$5111,$C1499,Тех_Движение!$B$2:$B$5111,"&lt;="&amp;Настройки!$B$6)-$F1499)))</f>
        <v/>
      </c>
      <c r="K1499" s="21" t="e">
        <f>IF(OR($B1499="",K$3&lt;$D1499+Настройки!$B$7),0,MAX(0,$E1499-MAX(0,SUMIFS(Тех_Движение!$G$2:$G$5111,Тех_Движение!$D$2:$D$5111,$C1499,Тех_Движение!$B$2:$B$5111,"&lt;="&amp;K$3)-$F1499)))</f>
        <v>#VALUE!</v>
      </c>
      <c r="L1499" s="21" t="e">
        <f>IF(OR($B1499="",L$3&lt;$D1499+Настройки!$B$7),0,MAX(0,$E1499-MAX(0,SUMIFS(Тех_Движение!$G$2:$G$5111,Тех_Движение!$D$2:$D$5111,$C1499,Тех_Движение!$B$2:$B$5111,"&lt;="&amp;L$3)-$F1499)))</f>
        <v>#VALUE!</v>
      </c>
      <c r="M1499" s="21" t="e">
        <f>IF(OR($B1499="",M$3&lt;$D1499+Настройки!$B$7),0,MAX(0,$E1499-MAX(0,SUMIFS(Тех_Движение!$G$2:$G$5111,Тех_Движение!$D$2:$D$5111,$C1499,Тех_Движение!$B$2:$B$5111,"&lt;="&amp;M$3)-$F1499)))</f>
        <v>#VALUE!</v>
      </c>
      <c r="N1499" s="21" t="e">
        <f>IF(OR($B1499="",N$3&lt;$D1499+Настройки!$B$7),0,MAX(0,$E1499-MAX(0,SUMIFS(Тех_Движение!$G$2:$G$5111,Тех_Движение!$D$2:$D$5111,$C1499,Тех_Движение!$B$2:$B$5111,"&lt;="&amp;N$3)-$F1499)))</f>
        <v>#VALUE!</v>
      </c>
      <c r="O1499" s="21" t="e">
        <f>IF(OR($B1499="",O$3&lt;$D1499+Настройки!$B$7),0,MAX(0,$E1499-MAX(0,SUMIFS(Тех_Движение!$G$2:$G$5111,Тех_Движение!$D$2:$D$5111,$C1499,Тех_Движение!$B$2:$B$5111,"&lt;="&amp;O$3)-$F1499)))</f>
        <v>#VALUE!</v>
      </c>
      <c r="P1499" s="21" t="e">
        <f>IF(OR($B1499="",P$3&lt;$D1499+Настройки!$B$7),0,MAX(0,$E1499-MAX(0,SUMIFS(Тех_Движение!$G$2:$G$5111,Тех_Движение!$D$2:$D$5111,$C1499,Тех_Движение!$B$2:$B$5111,"&lt;="&amp;P$3)-$F1499)))</f>
        <v>#VALUE!</v>
      </c>
      <c r="Q1499" s="21" t="e">
        <f>IF(OR($B1499="",Q$3&lt;$D1499+Настройки!$B$7),0,MAX(0,$E1499-MAX(0,SUMIFS(Тех_Движение!$G$2:$G$5111,Тех_Движение!$D$2:$D$5111,$C1499,Тех_Движение!$B$2:$B$5111,"&lt;="&amp;Q$3)-$F1499)))</f>
        <v>#VALUE!</v>
      </c>
      <c r="R1499" s="21" t="str">
        <f t="shared" si="70"/>
        <v/>
      </c>
      <c r="S1499" s="23" t="str">
        <f>IF($B1499="","",VLOOKUP($C1499,Настройки!$A$11:$L$17,9,FALSE))</f>
        <v/>
      </c>
      <c r="T1499" s="23" t="str">
        <f t="shared" si="71"/>
        <v/>
      </c>
    </row>
    <row r="1500" spans="1:20" x14ac:dyDescent="0.3">
      <c r="A1500" s="20">
        <f>Тех_Движение!$A$1497</f>
        <v>1496</v>
      </c>
      <c r="B1500" s="20" t="str">
        <f>IF(Тех_Движение!$F$1497&gt;0,Тех_Движение!$I$1497,"")</f>
        <v/>
      </c>
      <c r="C1500" s="20" t="str">
        <f>IF($B1500="","",Тех_Движение!$D$1497)</f>
        <v/>
      </c>
      <c r="D1500" s="9" t="str">
        <f>IF($B1500="","",Тех_Движение!$B$1497)</f>
        <v/>
      </c>
      <c r="E1500" s="21" t="str">
        <f>IF($B1500="","",Тех_Движение!$F$1497)</f>
        <v/>
      </c>
      <c r="F1500" s="21" t="str">
        <f>IF($B1500="","",SUMIFS($E$5:$E1499,$C$5:$C1499,$C1500))</f>
        <v/>
      </c>
      <c r="G1500" s="21" t="str">
        <f>IF($B1500="","",MAX(0,$E1500-MAX(0,SUMIFS(Тех_Движение!$G$2:$G$5111,Тех_Движение!$D$2:$D$5111,$C1500,Тех_Движение!$B$2:$B$5111,"&lt;="&amp;Настройки!$B$5-1)-$F1500)))</f>
        <v/>
      </c>
      <c r="H1500" s="21" t="str">
        <f>IF($B1500="","",IF(AND($D1500&gt;=Настройки!$B$5,$D1500&lt;=Настройки!$B$6),$E1500,0))</f>
        <v/>
      </c>
      <c r="I1500" s="21" t="str">
        <f t="shared" si="69"/>
        <v/>
      </c>
      <c r="J1500" s="21" t="str">
        <f>IF($B1500="","",MAX(0,$E1500-MAX(0,SUMIFS(Тех_Движение!$G$2:$G$5111,Тех_Движение!$D$2:$D$5111,$C1500,Тех_Движение!$B$2:$B$5111,"&lt;="&amp;Настройки!$B$6)-$F1500)))</f>
        <v/>
      </c>
      <c r="K1500" s="21" t="e">
        <f>IF(OR($B1500="",K$3&lt;$D1500+Настройки!$B$7),0,MAX(0,$E1500-MAX(0,SUMIFS(Тех_Движение!$G$2:$G$5111,Тех_Движение!$D$2:$D$5111,$C1500,Тех_Движение!$B$2:$B$5111,"&lt;="&amp;K$3)-$F1500)))</f>
        <v>#VALUE!</v>
      </c>
      <c r="L1500" s="21" t="e">
        <f>IF(OR($B1500="",L$3&lt;$D1500+Настройки!$B$7),0,MAX(0,$E1500-MAX(0,SUMIFS(Тех_Движение!$G$2:$G$5111,Тех_Движение!$D$2:$D$5111,$C1500,Тех_Движение!$B$2:$B$5111,"&lt;="&amp;L$3)-$F1500)))</f>
        <v>#VALUE!</v>
      </c>
      <c r="M1500" s="21" t="e">
        <f>IF(OR($B1500="",M$3&lt;$D1500+Настройки!$B$7),0,MAX(0,$E1500-MAX(0,SUMIFS(Тех_Движение!$G$2:$G$5111,Тех_Движение!$D$2:$D$5111,$C1500,Тех_Движение!$B$2:$B$5111,"&lt;="&amp;M$3)-$F1500)))</f>
        <v>#VALUE!</v>
      </c>
      <c r="N1500" s="21" t="e">
        <f>IF(OR($B1500="",N$3&lt;$D1500+Настройки!$B$7),0,MAX(0,$E1500-MAX(0,SUMIFS(Тех_Движение!$G$2:$G$5111,Тех_Движение!$D$2:$D$5111,$C1500,Тех_Движение!$B$2:$B$5111,"&lt;="&amp;N$3)-$F1500)))</f>
        <v>#VALUE!</v>
      </c>
      <c r="O1500" s="21" t="e">
        <f>IF(OR($B1500="",O$3&lt;$D1500+Настройки!$B$7),0,MAX(0,$E1500-MAX(0,SUMIFS(Тех_Движение!$G$2:$G$5111,Тех_Движение!$D$2:$D$5111,$C1500,Тех_Движение!$B$2:$B$5111,"&lt;="&amp;O$3)-$F1500)))</f>
        <v>#VALUE!</v>
      </c>
      <c r="P1500" s="21" t="e">
        <f>IF(OR($B1500="",P$3&lt;$D1500+Настройки!$B$7),0,MAX(0,$E1500-MAX(0,SUMIFS(Тех_Движение!$G$2:$G$5111,Тех_Движение!$D$2:$D$5111,$C1500,Тех_Движение!$B$2:$B$5111,"&lt;="&amp;P$3)-$F1500)))</f>
        <v>#VALUE!</v>
      </c>
      <c r="Q1500" s="21" t="e">
        <f>IF(OR($B1500="",Q$3&lt;$D1500+Настройки!$B$7),0,MAX(0,$E1500-MAX(0,SUMIFS(Тех_Движение!$G$2:$G$5111,Тех_Движение!$D$2:$D$5111,$C1500,Тех_Движение!$B$2:$B$5111,"&lt;="&amp;Q$3)-$F1500)))</f>
        <v>#VALUE!</v>
      </c>
      <c r="R1500" s="21" t="str">
        <f t="shared" si="70"/>
        <v/>
      </c>
      <c r="S1500" s="23" t="str">
        <f>IF($B1500="","",VLOOKUP($C1500,Настройки!$A$11:$L$17,9,FALSE))</f>
        <v/>
      </c>
      <c r="T1500" s="23" t="str">
        <f t="shared" si="71"/>
        <v/>
      </c>
    </row>
    <row r="1501" spans="1:20" x14ac:dyDescent="0.3">
      <c r="A1501" s="20">
        <f>Тех_Движение!$A$1498</f>
        <v>1497</v>
      </c>
      <c r="B1501" s="20" t="str">
        <f>IF(Тех_Движение!$F$1498&gt;0,Тех_Движение!$I$1498,"")</f>
        <v/>
      </c>
      <c r="C1501" s="20" t="str">
        <f>IF($B1501="","",Тех_Движение!$D$1498)</f>
        <v/>
      </c>
      <c r="D1501" s="9" t="str">
        <f>IF($B1501="","",Тех_Движение!$B$1498)</f>
        <v/>
      </c>
      <c r="E1501" s="21" t="str">
        <f>IF($B1501="","",Тех_Движение!$F$1498)</f>
        <v/>
      </c>
      <c r="F1501" s="21" t="str">
        <f>IF($B1501="","",SUMIFS($E$5:$E1500,$C$5:$C1500,$C1501))</f>
        <v/>
      </c>
      <c r="G1501" s="21" t="str">
        <f>IF($B1501="","",MAX(0,$E1501-MAX(0,SUMIFS(Тех_Движение!$G$2:$G$5111,Тех_Движение!$D$2:$D$5111,$C1501,Тех_Движение!$B$2:$B$5111,"&lt;="&amp;Настройки!$B$5-1)-$F1501)))</f>
        <v/>
      </c>
      <c r="H1501" s="21" t="str">
        <f>IF($B1501="","",IF(AND($D1501&gt;=Настройки!$B$5,$D1501&lt;=Настройки!$B$6),$E1501,0))</f>
        <v/>
      </c>
      <c r="I1501" s="21" t="str">
        <f t="shared" si="69"/>
        <v/>
      </c>
      <c r="J1501" s="21" t="str">
        <f>IF($B1501="","",MAX(0,$E1501-MAX(0,SUMIFS(Тех_Движение!$G$2:$G$5111,Тех_Движение!$D$2:$D$5111,$C1501,Тех_Движение!$B$2:$B$5111,"&lt;="&amp;Настройки!$B$6)-$F1501)))</f>
        <v/>
      </c>
      <c r="K1501" s="21" t="e">
        <f>IF(OR($B1501="",K$3&lt;$D1501+Настройки!$B$7),0,MAX(0,$E1501-MAX(0,SUMIFS(Тех_Движение!$G$2:$G$5111,Тех_Движение!$D$2:$D$5111,$C1501,Тех_Движение!$B$2:$B$5111,"&lt;="&amp;K$3)-$F1501)))</f>
        <v>#VALUE!</v>
      </c>
      <c r="L1501" s="21" t="e">
        <f>IF(OR($B1501="",L$3&lt;$D1501+Настройки!$B$7),0,MAX(0,$E1501-MAX(0,SUMIFS(Тех_Движение!$G$2:$G$5111,Тех_Движение!$D$2:$D$5111,$C1501,Тех_Движение!$B$2:$B$5111,"&lt;="&amp;L$3)-$F1501)))</f>
        <v>#VALUE!</v>
      </c>
      <c r="M1501" s="21" t="e">
        <f>IF(OR($B1501="",M$3&lt;$D1501+Настройки!$B$7),0,MAX(0,$E1501-MAX(0,SUMIFS(Тех_Движение!$G$2:$G$5111,Тех_Движение!$D$2:$D$5111,$C1501,Тех_Движение!$B$2:$B$5111,"&lt;="&amp;M$3)-$F1501)))</f>
        <v>#VALUE!</v>
      </c>
      <c r="N1501" s="21" t="e">
        <f>IF(OR($B1501="",N$3&lt;$D1501+Настройки!$B$7),0,MAX(0,$E1501-MAX(0,SUMIFS(Тех_Движение!$G$2:$G$5111,Тех_Движение!$D$2:$D$5111,$C1501,Тех_Движение!$B$2:$B$5111,"&lt;="&amp;N$3)-$F1501)))</f>
        <v>#VALUE!</v>
      </c>
      <c r="O1501" s="21" t="e">
        <f>IF(OR($B1501="",O$3&lt;$D1501+Настройки!$B$7),0,MAX(0,$E1501-MAX(0,SUMIFS(Тех_Движение!$G$2:$G$5111,Тех_Движение!$D$2:$D$5111,$C1501,Тех_Движение!$B$2:$B$5111,"&lt;="&amp;O$3)-$F1501)))</f>
        <v>#VALUE!</v>
      </c>
      <c r="P1501" s="21" t="e">
        <f>IF(OR($B1501="",P$3&lt;$D1501+Настройки!$B$7),0,MAX(0,$E1501-MAX(0,SUMIFS(Тех_Движение!$G$2:$G$5111,Тех_Движение!$D$2:$D$5111,$C1501,Тех_Движение!$B$2:$B$5111,"&lt;="&amp;P$3)-$F1501)))</f>
        <v>#VALUE!</v>
      </c>
      <c r="Q1501" s="21" t="e">
        <f>IF(OR($B1501="",Q$3&lt;$D1501+Настройки!$B$7),0,MAX(0,$E1501-MAX(0,SUMIFS(Тех_Движение!$G$2:$G$5111,Тех_Движение!$D$2:$D$5111,$C1501,Тех_Движение!$B$2:$B$5111,"&lt;="&amp;Q$3)-$F1501)))</f>
        <v>#VALUE!</v>
      </c>
      <c r="R1501" s="21" t="str">
        <f t="shared" si="70"/>
        <v/>
      </c>
      <c r="S1501" s="23" t="str">
        <f>IF($B1501="","",VLOOKUP($C1501,Настройки!$A$11:$L$17,9,FALSE))</f>
        <v/>
      </c>
      <c r="T1501" s="23" t="str">
        <f t="shared" si="71"/>
        <v/>
      </c>
    </row>
    <row r="1502" spans="1:20" x14ac:dyDescent="0.3">
      <c r="A1502" s="20">
        <f>Тех_Движение!$A$1499</f>
        <v>1498</v>
      </c>
      <c r="B1502" s="20" t="str">
        <f>IF(Тех_Движение!$F$1499&gt;0,Тех_Движение!$I$1499,"")</f>
        <v/>
      </c>
      <c r="C1502" s="20" t="str">
        <f>IF($B1502="","",Тех_Движение!$D$1499)</f>
        <v/>
      </c>
      <c r="D1502" s="9" t="str">
        <f>IF($B1502="","",Тех_Движение!$B$1499)</f>
        <v/>
      </c>
      <c r="E1502" s="21" t="str">
        <f>IF($B1502="","",Тех_Движение!$F$1499)</f>
        <v/>
      </c>
      <c r="F1502" s="21" t="str">
        <f>IF($B1502="","",SUMIFS($E$5:$E1501,$C$5:$C1501,$C1502))</f>
        <v/>
      </c>
      <c r="G1502" s="21" t="str">
        <f>IF($B1502="","",MAX(0,$E1502-MAX(0,SUMIFS(Тех_Движение!$G$2:$G$5111,Тех_Движение!$D$2:$D$5111,$C1502,Тех_Движение!$B$2:$B$5111,"&lt;="&amp;Настройки!$B$5-1)-$F1502)))</f>
        <v/>
      </c>
      <c r="H1502" s="21" t="str">
        <f>IF($B1502="","",IF(AND($D1502&gt;=Настройки!$B$5,$D1502&lt;=Настройки!$B$6),$E1502,0))</f>
        <v/>
      </c>
      <c r="I1502" s="21" t="str">
        <f t="shared" si="69"/>
        <v/>
      </c>
      <c r="J1502" s="21" t="str">
        <f>IF($B1502="","",MAX(0,$E1502-MAX(0,SUMIFS(Тех_Движение!$G$2:$G$5111,Тех_Движение!$D$2:$D$5111,$C1502,Тех_Движение!$B$2:$B$5111,"&lt;="&amp;Настройки!$B$6)-$F1502)))</f>
        <v/>
      </c>
      <c r="K1502" s="21" t="e">
        <f>IF(OR($B1502="",K$3&lt;$D1502+Настройки!$B$7),0,MAX(0,$E1502-MAX(0,SUMIFS(Тех_Движение!$G$2:$G$5111,Тех_Движение!$D$2:$D$5111,$C1502,Тех_Движение!$B$2:$B$5111,"&lt;="&amp;K$3)-$F1502)))</f>
        <v>#VALUE!</v>
      </c>
      <c r="L1502" s="21" t="e">
        <f>IF(OR($B1502="",L$3&lt;$D1502+Настройки!$B$7),0,MAX(0,$E1502-MAX(0,SUMIFS(Тех_Движение!$G$2:$G$5111,Тех_Движение!$D$2:$D$5111,$C1502,Тех_Движение!$B$2:$B$5111,"&lt;="&amp;L$3)-$F1502)))</f>
        <v>#VALUE!</v>
      </c>
      <c r="M1502" s="21" t="e">
        <f>IF(OR($B1502="",M$3&lt;$D1502+Настройки!$B$7),0,MAX(0,$E1502-MAX(0,SUMIFS(Тех_Движение!$G$2:$G$5111,Тех_Движение!$D$2:$D$5111,$C1502,Тех_Движение!$B$2:$B$5111,"&lt;="&amp;M$3)-$F1502)))</f>
        <v>#VALUE!</v>
      </c>
      <c r="N1502" s="21" t="e">
        <f>IF(OR($B1502="",N$3&lt;$D1502+Настройки!$B$7),0,MAX(0,$E1502-MAX(0,SUMIFS(Тех_Движение!$G$2:$G$5111,Тех_Движение!$D$2:$D$5111,$C1502,Тех_Движение!$B$2:$B$5111,"&lt;="&amp;N$3)-$F1502)))</f>
        <v>#VALUE!</v>
      </c>
      <c r="O1502" s="21" t="e">
        <f>IF(OR($B1502="",O$3&lt;$D1502+Настройки!$B$7),0,MAX(0,$E1502-MAX(0,SUMIFS(Тех_Движение!$G$2:$G$5111,Тех_Движение!$D$2:$D$5111,$C1502,Тех_Движение!$B$2:$B$5111,"&lt;="&amp;O$3)-$F1502)))</f>
        <v>#VALUE!</v>
      </c>
      <c r="P1502" s="21" t="e">
        <f>IF(OR($B1502="",P$3&lt;$D1502+Настройки!$B$7),0,MAX(0,$E1502-MAX(0,SUMIFS(Тех_Движение!$G$2:$G$5111,Тех_Движение!$D$2:$D$5111,$C1502,Тех_Движение!$B$2:$B$5111,"&lt;="&amp;P$3)-$F1502)))</f>
        <v>#VALUE!</v>
      </c>
      <c r="Q1502" s="21" t="e">
        <f>IF(OR($B1502="",Q$3&lt;$D1502+Настройки!$B$7),0,MAX(0,$E1502-MAX(0,SUMIFS(Тех_Движение!$G$2:$G$5111,Тех_Движение!$D$2:$D$5111,$C1502,Тех_Движение!$B$2:$B$5111,"&lt;="&amp;Q$3)-$F1502)))</f>
        <v>#VALUE!</v>
      </c>
      <c r="R1502" s="21" t="str">
        <f t="shared" si="70"/>
        <v/>
      </c>
      <c r="S1502" s="23" t="str">
        <f>IF($B1502="","",VLOOKUP($C1502,Настройки!$A$11:$L$17,9,FALSE))</f>
        <v/>
      </c>
      <c r="T1502" s="23" t="str">
        <f t="shared" si="71"/>
        <v/>
      </c>
    </row>
    <row r="1503" spans="1:20" x14ac:dyDescent="0.3">
      <c r="A1503" s="20">
        <f>Тех_Движение!$A$1500</f>
        <v>1499</v>
      </c>
      <c r="B1503" s="20" t="str">
        <f>IF(Тех_Движение!$F$1500&gt;0,Тех_Движение!$I$1500,"")</f>
        <v/>
      </c>
      <c r="C1503" s="20" t="str">
        <f>IF($B1503="","",Тех_Движение!$D$1500)</f>
        <v/>
      </c>
      <c r="D1503" s="9" t="str">
        <f>IF($B1503="","",Тех_Движение!$B$1500)</f>
        <v/>
      </c>
      <c r="E1503" s="21" t="str">
        <f>IF($B1503="","",Тех_Движение!$F$1500)</f>
        <v/>
      </c>
      <c r="F1503" s="21" t="str">
        <f>IF($B1503="","",SUMIFS($E$5:$E1502,$C$5:$C1502,$C1503))</f>
        <v/>
      </c>
      <c r="G1503" s="21" t="str">
        <f>IF($B1503="","",MAX(0,$E1503-MAX(0,SUMIFS(Тех_Движение!$G$2:$G$5111,Тех_Движение!$D$2:$D$5111,$C1503,Тех_Движение!$B$2:$B$5111,"&lt;="&amp;Настройки!$B$5-1)-$F1503)))</f>
        <v/>
      </c>
      <c r="H1503" s="21" t="str">
        <f>IF($B1503="","",IF(AND($D1503&gt;=Настройки!$B$5,$D1503&lt;=Настройки!$B$6),$E1503,0))</f>
        <v/>
      </c>
      <c r="I1503" s="21" t="str">
        <f t="shared" si="69"/>
        <v/>
      </c>
      <c r="J1503" s="21" t="str">
        <f>IF($B1503="","",MAX(0,$E1503-MAX(0,SUMIFS(Тех_Движение!$G$2:$G$5111,Тех_Движение!$D$2:$D$5111,$C1503,Тех_Движение!$B$2:$B$5111,"&lt;="&amp;Настройки!$B$6)-$F1503)))</f>
        <v/>
      </c>
      <c r="K1503" s="21" t="e">
        <f>IF(OR($B1503="",K$3&lt;$D1503+Настройки!$B$7),0,MAX(0,$E1503-MAX(0,SUMIFS(Тех_Движение!$G$2:$G$5111,Тех_Движение!$D$2:$D$5111,$C1503,Тех_Движение!$B$2:$B$5111,"&lt;="&amp;K$3)-$F1503)))</f>
        <v>#VALUE!</v>
      </c>
      <c r="L1503" s="21" t="e">
        <f>IF(OR($B1503="",L$3&lt;$D1503+Настройки!$B$7),0,MAX(0,$E1503-MAX(0,SUMIFS(Тех_Движение!$G$2:$G$5111,Тех_Движение!$D$2:$D$5111,$C1503,Тех_Движение!$B$2:$B$5111,"&lt;="&amp;L$3)-$F1503)))</f>
        <v>#VALUE!</v>
      </c>
      <c r="M1503" s="21" t="e">
        <f>IF(OR($B1503="",M$3&lt;$D1503+Настройки!$B$7),0,MAX(0,$E1503-MAX(0,SUMIFS(Тех_Движение!$G$2:$G$5111,Тех_Движение!$D$2:$D$5111,$C1503,Тех_Движение!$B$2:$B$5111,"&lt;="&amp;M$3)-$F1503)))</f>
        <v>#VALUE!</v>
      </c>
      <c r="N1503" s="21" t="e">
        <f>IF(OR($B1503="",N$3&lt;$D1503+Настройки!$B$7),0,MAX(0,$E1503-MAX(0,SUMIFS(Тех_Движение!$G$2:$G$5111,Тех_Движение!$D$2:$D$5111,$C1503,Тех_Движение!$B$2:$B$5111,"&lt;="&amp;N$3)-$F1503)))</f>
        <v>#VALUE!</v>
      </c>
      <c r="O1503" s="21" t="e">
        <f>IF(OR($B1503="",O$3&lt;$D1503+Настройки!$B$7),0,MAX(0,$E1503-MAX(0,SUMIFS(Тех_Движение!$G$2:$G$5111,Тех_Движение!$D$2:$D$5111,$C1503,Тех_Движение!$B$2:$B$5111,"&lt;="&amp;O$3)-$F1503)))</f>
        <v>#VALUE!</v>
      </c>
      <c r="P1503" s="21" t="e">
        <f>IF(OR($B1503="",P$3&lt;$D1503+Настройки!$B$7),0,MAX(0,$E1503-MAX(0,SUMIFS(Тех_Движение!$G$2:$G$5111,Тех_Движение!$D$2:$D$5111,$C1503,Тех_Движение!$B$2:$B$5111,"&lt;="&amp;P$3)-$F1503)))</f>
        <v>#VALUE!</v>
      </c>
      <c r="Q1503" s="21" t="e">
        <f>IF(OR($B1503="",Q$3&lt;$D1503+Настройки!$B$7),0,MAX(0,$E1503-MAX(0,SUMIFS(Тех_Движение!$G$2:$G$5111,Тех_Движение!$D$2:$D$5111,$C1503,Тех_Движение!$B$2:$B$5111,"&lt;="&amp;Q$3)-$F1503)))</f>
        <v>#VALUE!</v>
      </c>
      <c r="R1503" s="21" t="str">
        <f t="shared" si="70"/>
        <v/>
      </c>
      <c r="S1503" s="23" t="str">
        <f>IF($B1503="","",VLOOKUP($C1503,Настройки!$A$11:$L$17,9,FALSE))</f>
        <v/>
      </c>
      <c r="T1503" s="23" t="str">
        <f t="shared" si="71"/>
        <v/>
      </c>
    </row>
    <row r="1504" spans="1:20" x14ac:dyDescent="0.3">
      <c r="A1504" s="20">
        <f>Тех_Движение!$A$1501</f>
        <v>1500</v>
      </c>
      <c r="B1504" s="20" t="str">
        <f>IF(Тех_Движение!$F$1501&gt;0,Тех_Движение!$I$1501,"")</f>
        <v/>
      </c>
      <c r="C1504" s="20" t="str">
        <f>IF($B1504="","",Тех_Движение!$D$1501)</f>
        <v/>
      </c>
      <c r="D1504" s="9" t="str">
        <f>IF($B1504="","",Тех_Движение!$B$1501)</f>
        <v/>
      </c>
      <c r="E1504" s="21" t="str">
        <f>IF($B1504="","",Тех_Движение!$F$1501)</f>
        <v/>
      </c>
      <c r="F1504" s="21" t="str">
        <f>IF($B1504="","",SUMIFS($E$5:$E1503,$C$5:$C1503,$C1504))</f>
        <v/>
      </c>
      <c r="G1504" s="21" t="str">
        <f>IF($B1504="","",MAX(0,$E1504-MAX(0,SUMIFS(Тех_Движение!$G$2:$G$5111,Тех_Движение!$D$2:$D$5111,$C1504,Тех_Движение!$B$2:$B$5111,"&lt;="&amp;Настройки!$B$5-1)-$F1504)))</f>
        <v/>
      </c>
      <c r="H1504" s="21" t="str">
        <f>IF($B1504="","",IF(AND($D1504&gt;=Настройки!$B$5,$D1504&lt;=Настройки!$B$6),$E1504,0))</f>
        <v/>
      </c>
      <c r="I1504" s="21" t="str">
        <f t="shared" si="69"/>
        <v/>
      </c>
      <c r="J1504" s="21" t="str">
        <f>IF($B1504="","",MAX(0,$E1504-MAX(0,SUMIFS(Тех_Движение!$G$2:$G$5111,Тех_Движение!$D$2:$D$5111,$C1504,Тех_Движение!$B$2:$B$5111,"&lt;="&amp;Настройки!$B$6)-$F1504)))</f>
        <v/>
      </c>
      <c r="K1504" s="21" t="e">
        <f>IF(OR($B1504="",K$3&lt;$D1504+Настройки!$B$7),0,MAX(0,$E1504-MAX(0,SUMIFS(Тех_Движение!$G$2:$G$5111,Тех_Движение!$D$2:$D$5111,$C1504,Тех_Движение!$B$2:$B$5111,"&lt;="&amp;K$3)-$F1504)))</f>
        <v>#VALUE!</v>
      </c>
      <c r="L1504" s="21" t="e">
        <f>IF(OR($B1504="",L$3&lt;$D1504+Настройки!$B$7),0,MAX(0,$E1504-MAX(0,SUMIFS(Тех_Движение!$G$2:$G$5111,Тех_Движение!$D$2:$D$5111,$C1504,Тех_Движение!$B$2:$B$5111,"&lt;="&amp;L$3)-$F1504)))</f>
        <v>#VALUE!</v>
      </c>
      <c r="M1504" s="21" t="e">
        <f>IF(OR($B1504="",M$3&lt;$D1504+Настройки!$B$7),0,MAX(0,$E1504-MAX(0,SUMIFS(Тех_Движение!$G$2:$G$5111,Тех_Движение!$D$2:$D$5111,$C1504,Тех_Движение!$B$2:$B$5111,"&lt;="&amp;M$3)-$F1504)))</f>
        <v>#VALUE!</v>
      </c>
      <c r="N1504" s="21" t="e">
        <f>IF(OR($B1504="",N$3&lt;$D1504+Настройки!$B$7),0,MAX(0,$E1504-MAX(0,SUMIFS(Тех_Движение!$G$2:$G$5111,Тех_Движение!$D$2:$D$5111,$C1504,Тех_Движение!$B$2:$B$5111,"&lt;="&amp;N$3)-$F1504)))</f>
        <v>#VALUE!</v>
      </c>
      <c r="O1504" s="21" t="e">
        <f>IF(OR($B1504="",O$3&lt;$D1504+Настройки!$B$7),0,MAX(0,$E1504-MAX(0,SUMIFS(Тех_Движение!$G$2:$G$5111,Тех_Движение!$D$2:$D$5111,$C1504,Тех_Движение!$B$2:$B$5111,"&lt;="&amp;O$3)-$F1504)))</f>
        <v>#VALUE!</v>
      </c>
      <c r="P1504" s="21" t="e">
        <f>IF(OR($B1504="",P$3&lt;$D1504+Настройки!$B$7),0,MAX(0,$E1504-MAX(0,SUMIFS(Тех_Движение!$G$2:$G$5111,Тех_Движение!$D$2:$D$5111,$C1504,Тех_Движение!$B$2:$B$5111,"&lt;="&amp;P$3)-$F1504)))</f>
        <v>#VALUE!</v>
      </c>
      <c r="Q1504" s="21" t="e">
        <f>IF(OR($B1504="",Q$3&lt;$D1504+Настройки!$B$7),0,MAX(0,$E1504-MAX(0,SUMIFS(Тех_Движение!$G$2:$G$5111,Тех_Движение!$D$2:$D$5111,$C1504,Тех_Движение!$B$2:$B$5111,"&lt;="&amp;Q$3)-$F1504)))</f>
        <v>#VALUE!</v>
      </c>
      <c r="R1504" s="21" t="str">
        <f t="shared" si="70"/>
        <v/>
      </c>
      <c r="S1504" s="23" t="str">
        <f>IF($B1504="","",VLOOKUP($C1504,Настройки!$A$11:$L$17,9,FALSE))</f>
        <v/>
      </c>
      <c r="T1504" s="23" t="str">
        <f t="shared" si="71"/>
        <v/>
      </c>
    </row>
    <row r="1505" spans="1:20" x14ac:dyDescent="0.3">
      <c r="A1505" s="20">
        <f>Тех_Движение!$A$1502</f>
        <v>1501</v>
      </c>
      <c r="B1505" s="20" t="str">
        <f>IF(Тех_Движение!$F$1502&gt;0,Тех_Движение!$I$1502,"")</f>
        <v/>
      </c>
      <c r="C1505" s="20" t="str">
        <f>IF($B1505="","",Тех_Движение!$D$1502)</f>
        <v/>
      </c>
      <c r="D1505" s="9" t="str">
        <f>IF($B1505="","",Тех_Движение!$B$1502)</f>
        <v/>
      </c>
      <c r="E1505" s="21" t="str">
        <f>IF($B1505="","",Тех_Движение!$F$1502)</f>
        <v/>
      </c>
      <c r="F1505" s="21" t="str">
        <f>IF($B1505="","",SUMIFS($E$5:$E1504,$C$5:$C1504,$C1505))</f>
        <v/>
      </c>
      <c r="G1505" s="21" t="str">
        <f>IF($B1505="","",MAX(0,$E1505-MAX(0,SUMIFS(Тех_Движение!$G$2:$G$5111,Тех_Движение!$D$2:$D$5111,$C1505,Тех_Движение!$B$2:$B$5111,"&lt;="&amp;Настройки!$B$5-1)-$F1505)))</f>
        <v/>
      </c>
      <c r="H1505" s="21" t="str">
        <f>IF($B1505="","",IF(AND($D1505&gt;=Настройки!$B$5,$D1505&lt;=Настройки!$B$6),$E1505,0))</f>
        <v/>
      </c>
      <c r="I1505" s="21" t="str">
        <f t="shared" si="69"/>
        <v/>
      </c>
      <c r="J1505" s="21" t="str">
        <f>IF($B1505="","",MAX(0,$E1505-MAX(0,SUMIFS(Тех_Движение!$G$2:$G$5111,Тех_Движение!$D$2:$D$5111,$C1505,Тех_Движение!$B$2:$B$5111,"&lt;="&amp;Настройки!$B$6)-$F1505)))</f>
        <v/>
      </c>
      <c r="K1505" s="21" t="e">
        <f>IF(OR($B1505="",K$3&lt;$D1505+Настройки!$B$7),0,MAX(0,$E1505-MAX(0,SUMIFS(Тех_Движение!$G$2:$G$5111,Тех_Движение!$D$2:$D$5111,$C1505,Тех_Движение!$B$2:$B$5111,"&lt;="&amp;K$3)-$F1505)))</f>
        <v>#VALUE!</v>
      </c>
      <c r="L1505" s="21" t="e">
        <f>IF(OR($B1505="",L$3&lt;$D1505+Настройки!$B$7),0,MAX(0,$E1505-MAX(0,SUMIFS(Тех_Движение!$G$2:$G$5111,Тех_Движение!$D$2:$D$5111,$C1505,Тех_Движение!$B$2:$B$5111,"&lt;="&amp;L$3)-$F1505)))</f>
        <v>#VALUE!</v>
      </c>
      <c r="M1505" s="21" t="e">
        <f>IF(OR($B1505="",M$3&lt;$D1505+Настройки!$B$7),0,MAX(0,$E1505-MAX(0,SUMIFS(Тех_Движение!$G$2:$G$5111,Тех_Движение!$D$2:$D$5111,$C1505,Тех_Движение!$B$2:$B$5111,"&lt;="&amp;M$3)-$F1505)))</f>
        <v>#VALUE!</v>
      </c>
      <c r="N1505" s="21" t="e">
        <f>IF(OR($B1505="",N$3&lt;$D1505+Настройки!$B$7),0,MAX(0,$E1505-MAX(0,SUMIFS(Тех_Движение!$G$2:$G$5111,Тех_Движение!$D$2:$D$5111,$C1505,Тех_Движение!$B$2:$B$5111,"&lt;="&amp;N$3)-$F1505)))</f>
        <v>#VALUE!</v>
      </c>
      <c r="O1505" s="21" t="e">
        <f>IF(OR($B1505="",O$3&lt;$D1505+Настройки!$B$7),0,MAX(0,$E1505-MAX(0,SUMIFS(Тех_Движение!$G$2:$G$5111,Тех_Движение!$D$2:$D$5111,$C1505,Тех_Движение!$B$2:$B$5111,"&lt;="&amp;O$3)-$F1505)))</f>
        <v>#VALUE!</v>
      </c>
      <c r="P1505" s="21" t="e">
        <f>IF(OR($B1505="",P$3&lt;$D1505+Настройки!$B$7),0,MAX(0,$E1505-MAX(0,SUMIFS(Тех_Движение!$G$2:$G$5111,Тех_Движение!$D$2:$D$5111,$C1505,Тех_Движение!$B$2:$B$5111,"&lt;="&amp;P$3)-$F1505)))</f>
        <v>#VALUE!</v>
      </c>
      <c r="Q1505" s="21" t="e">
        <f>IF(OR($B1505="",Q$3&lt;$D1505+Настройки!$B$7),0,MAX(0,$E1505-MAX(0,SUMIFS(Тех_Движение!$G$2:$G$5111,Тех_Движение!$D$2:$D$5111,$C1505,Тех_Движение!$B$2:$B$5111,"&lt;="&amp;Q$3)-$F1505)))</f>
        <v>#VALUE!</v>
      </c>
      <c r="R1505" s="21" t="str">
        <f t="shared" si="70"/>
        <v/>
      </c>
      <c r="S1505" s="23" t="str">
        <f>IF($B1505="","",VLOOKUP($C1505,Настройки!$A$11:$L$17,9,FALSE))</f>
        <v/>
      </c>
      <c r="T1505" s="23" t="str">
        <f t="shared" si="71"/>
        <v/>
      </c>
    </row>
    <row r="1506" spans="1:20" x14ac:dyDescent="0.3">
      <c r="A1506" s="20">
        <f>Тех_Движение!$A$1503</f>
        <v>1502</v>
      </c>
      <c r="B1506" s="20" t="str">
        <f>IF(Тех_Движение!$F$1503&gt;0,Тех_Движение!$I$1503,"")</f>
        <v/>
      </c>
      <c r="C1506" s="20" t="str">
        <f>IF($B1506="","",Тех_Движение!$D$1503)</f>
        <v/>
      </c>
      <c r="D1506" s="9" t="str">
        <f>IF($B1506="","",Тех_Движение!$B$1503)</f>
        <v/>
      </c>
      <c r="E1506" s="21" t="str">
        <f>IF($B1506="","",Тех_Движение!$F$1503)</f>
        <v/>
      </c>
      <c r="F1506" s="21" t="str">
        <f>IF($B1506="","",SUMIFS($E$5:$E1505,$C$5:$C1505,$C1506))</f>
        <v/>
      </c>
      <c r="G1506" s="21" t="str">
        <f>IF($B1506="","",MAX(0,$E1506-MAX(0,SUMIFS(Тех_Движение!$G$2:$G$5111,Тех_Движение!$D$2:$D$5111,$C1506,Тех_Движение!$B$2:$B$5111,"&lt;="&amp;Настройки!$B$5-1)-$F1506)))</f>
        <v/>
      </c>
      <c r="H1506" s="21" t="str">
        <f>IF($B1506="","",IF(AND($D1506&gt;=Настройки!$B$5,$D1506&lt;=Настройки!$B$6),$E1506,0))</f>
        <v/>
      </c>
      <c r="I1506" s="21" t="str">
        <f t="shared" si="69"/>
        <v/>
      </c>
      <c r="J1506" s="21" t="str">
        <f>IF($B1506="","",MAX(0,$E1506-MAX(0,SUMIFS(Тех_Движение!$G$2:$G$5111,Тех_Движение!$D$2:$D$5111,$C1506,Тех_Движение!$B$2:$B$5111,"&lt;="&amp;Настройки!$B$6)-$F1506)))</f>
        <v/>
      </c>
      <c r="K1506" s="21" t="e">
        <f>IF(OR($B1506="",K$3&lt;$D1506+Настройки!$B$7),0,MAX(0,$E1506-MAX(0,SUMIFS(Тех_Движение!$G$2:$G$5111,Тех_Движение!$D$2:$D$5111,$C1506,Тех_Движение!$B$2:$B$5111,"&lt;="&amp;K$3)-$F1506)))</f>
        <v>#VALUE!</v>
      </c>
      <c r="L1506" s="21" t="e">
        <f>IF(OR($B1506="",L$3&lt;$D1506+Настройки!$B$7),0,MAX(0,$E1506-MAX(0,SUMIFS(Тех_Движение!$G$2:$G$5111,Тех_Движение!$D$2:$D$5111,$C1506,Тех_Движение!$B$2:$B$5111,"&lt;="&amp;L$3)-$F1506)))</f>
        <v>#VALUE!</v>
      </c>
      <c r="M1506" s="21" t="e">
        <f>IF(OR($B1506="",M$3&lt;$D1506+Настройки!$B$7),0,MAX(0,$E1506-MAX(0,SUMIFS(Тех_Движение!$G$2:$G$5111,Тех_Движение!$D$2:$D$5111,$C1506,Тех_Движение!$B$2:$B$5111,"&lt;="&amp;M$3)-$F1506)))</f>
        <v>#VALUE!</v>
      </c>
      <c r="N1506" s="21" t="e">
        <f>IF(OR($B1506="",N$3&lt;$D1506+Настройки!$B$7),0,MAX(0,$E1506-MAX(0,SUMIFS(Тех_Движение!$G$2:$G$5111,Тех_Движение!$D$2:$D$5111,$C1506,Тех_Движение!$B$2:$B$5111,"&lt;="&amp;N$3)-$F1506)))</f>
        <v>#VALUE!</v>
      </c>
      <c r="O1506" s="21" t="e">
        <f>IF(OR($B1506="",O$3&lt;$D1506+Настройки!$B$7),0,MAX(0,$E1506-MAX(0,SUMIFS(Тех_Движение!$G$2:$G$5111,Тех_Движение!$D$2:$D$5111,$C1506,Тех_Движение!$B$2:$B$5111,"&lt;="&amp;O$3)-$F1506)))</f>
        <v>#VALUE!</v>
      </c>
      <c r="P1506" s="21" t="e">
        <f>IF(OR($B1506="",P$3&lt;$D1506+Настройки!$B$7),0,MAX(0,$E1506-MAX(0,SUMIFS(Тех_Движение!$G$2:$G$5111,Тех_Движение!$D$2:$D$5111,$C1506,Тех_Движение!$B$2:$B$5111,"&lt;="&amp;P$3)-$F1506)))</f>
        <v>#VALUE!</v>
      </c>
      <c r="Q1506" s="21" t="e">
        <f>IF(OR($B1506="",Q$3&lt;$D1506+Настройки!$B$7),0,MAX(0,$E1506-MAX(0,SUMIFS(Тех_Движение!$G$2:$G$5111,Тех_Движение!$D$2:$D$5111,$C1506,Тех_Движение!$B$2:$B$5111,"&lt;="&amp;Q$3)-$F1506)))</f>
        <v>#VALUE!</v>
      </c>
      <c r="R1506" s="21" t="str">
        <f t="shared" si="70"/>
        <v/>
      </c>
      <c r="S1506" s="23" t="str">
        <f>IF($B1506="","",VLOOKUP($C1506,Настройки!$A$11:$L$17,9,FALSE))</f>
        <v/>
      </c>
      <c r="T1506" s="23" t="str">
        <f t="shared" si="71"/>
        <v/>
      </c>
    </row>
    <row r="1507" spans="1:20" x14ac:dyDescent="0.3">
      <c r="A1507" s="20">
        <f>Тех_Движение!$A$1504</f>
        <v>1503</v>
      </c>
      <c r="B1507" s="20" t="str">
        <f>IF(Тех_Движение!$F$1504&gt;0,Тех_Движение!$I$1504,"")</f>
        <v/>
      </c>
      <c r="C1507" s="20" t="str">
        <f>IF($B1507="","",Тех_Движение!$D$1504)</f>
        <v/>
      </c>
      <c r="D1507" s="9" t="str">
        <f>IF($B1507="","",Тех_Движение!$B$1504)</f>
        <v/>
      </c>
      <c r="E1507" s="21" t="str">
        <f>IF($B1507="","",Тех_Движение!$F$1504)</f>
        <v/>
      </c>
      <c r="F1507" s="21" t="str">
        <f>IF($B1507="","",SUMIFS($E$5:$E1506,$C$5:$C1506,$C1507))</f>
        <v/>
      </c>
      <c r="G1507" s="21" t="str">
        <f>IF($B1507="","",MAX(0,$E1507-MAX(0,SUMIFS(Тех_Движение!$G$2:$G$5111,Тех_Движение!$D$2:$D$5111,$C1507,Тех_Движение!$B$2:$B$5111,"&lt;="&amp;Настройки!$B$5-1)-$F1507)))</f>
        <v/>
      </c>
      <c r="H1507" s="21" t="str">
        <f>IF($B1507="","",IF(AND($D1507&gt;=Настройки!$B$5,$D1507&lt;=Настройки!$B$6),$E1507,0))</f>
        <v/>
      </c>
      <c r="I1507" s="21" t="str">
        <f t="shared" si="69"/>
        <v/>
      </c>
      <c r="J1507" s="21" t="str">
        <f>IF($B1507="","",MAX(0,$E1507-MAX(0,SUMIFS(Тех_Движение!$G$2:$G$5111,Тех_Движение!$D$2:$D$5111,$C1507,Тех_Движение!$B$2:$B$5111,"&lt;="&amp;Настройки!$B$6)-$F1507)))</f>
        <v/>
      </c>
      <c r="K1507" s="21" t="e">
        <f>IF(OR($B1507="",K$3&lt;$D1507+Настройки!$B$7),0,MAX(0,$E1507-MAX(0,SUMIFS(Тех_Движение!$G$2:$G$5111,Тех_Движение!$D$2:$D$5111,$C1507,Тех_Движение!$B$2:$B$5111,"&lt;="&amp;K$3)-$F1507)))</f>
        <v>#VALUE!</v>
      </c>
      <c r="L1507" s="21" t="e">
        <f>IF(OR($B1507="",L$3&lt;$D1507+Настройки!$B$7),0,MAX(0,$E1507-MAX(0,SUMIFS(Тех_Движение!$G$2:$G$5111,Тех_Движение!$D$2:$D$5111,$C1507,Тех_Движение!$B$2:$B$5111,"&lt;="&amp;L$3)-$F1507)))</f>
        <v>#VALUE!</v>
      </c>
      <c r="M1507" s="21" t="e">
        <f>IF(OR($B1507="",M$3&lt;$D1507+Настройки!$B$7),0,MAX(0,$E1507-MAX(0,SUMIFS(Тех_Движение!$G$2:$G$5111,Тех_Движение!$D$2:$D$5111,$C1507,Тех_Движение!$B$2:$B$5111,"&lt;="&amp;M$3)-$F1507)))</f>
        <v>#VALUE!</v>
      </c>
      <c r="N1507" s="21" t="e">
        <f>IF(OR($B1507="",N$3&lt;$D1507+Настройки!$B$7),0,MAX(0,$E1507-MAX(0,SUMIFS(Тех_Движение!$G$2:$G$5111,Тех_Движение!$D$2:$D$5111,$C1507,Тех_Движение!$B$2:$B$5111,"&lt;="&amp;N$3)-$F1507)))</f>
        <v>#VALUE!</v>
      </c>
      <c r="O1507" s="21" t="e">
        <f>IF(OR($B1507="",O$3&lt;$D1507+Настройки!$B$7),0,MAX(0,$E1507-MAX(0,SUMIFS(Тех_Движение!$G$2:$G$5111,Тех_Движение!$D$2:$D$5111,$C1507,Тех_Движение!$B$2:$B$5111,"&lt;="&amp;O$3)-$F1507)))</f>
        <v>#VALUE!</v>
      </c>
      <c r="P1507" s="21" t="e">
        <f>IF(OR($B1507="",P$3&lt;$D1507+Настройки!$B$7),0,MAX(0,$E1507-MAX(0,SUMIFS(Тех_Движение!$G$2:$G$5111,Тех_Движение!$D$2:$D$5111,$C1507,Тех_Движение!$B$2:$B$5111,"&lt;="&amp;P$3)-$F1507)))</f>
        <v>#VALUE!</v>
      </c>
      <c r="Q1507" s="21" t="e">
        <f>IF(OR($B1507="",Q$3&lt;$D1507+Настройки!$B$7),0,MAX(0,$E1507-MAX(0,SUMIFS(Тех_Движение!$G$2:$G$5111,Тех_Движение!$D$2:$D$5111,$C1507,Тех_Движение!$B$2:$B$5111,"&lt;="&amp;Q$3)-$F1507)))</f>
        <v>#VALUE!</v>
      </c>
      <c r="R1507" s="21" t="str">
        <f t="shared" si="70"/>
        <v/>
      </c>
      <c r="S1507" s="23" t="str">
        <f>IF($B1507="","",VLOOKUP($C1507,Настройки!$A$11:$L$17,9,FALSE))</f>
        <v/>
      </c>
      <c r="T1507" s="23" t="str">
        <f t="shared" si="71"/>
        <v/>
      </c>
    </row>
    <row r="1508" spans="1:20" x14ac:dyDescent="0.3">
      <c r="A1508" s="20">
        <f>Тех_Движение!$A$1505</f>
        <v>1504</v>
      </c>
      <c r="B1508" s="20" t="str">
        <f>IF(Тех_Движение!$F$1505&gt;0,Тех_Движение!$I$1505,"")</f>
        <v/>
      </c>
      <c r="C1508" s="20" t="str">
        <f>IF($B1508="","",Тех_Движение!$D$1505)</f>
        <v/>
      </c>
      <c r="D1508" s="9" t="str">
        <f>IF($B1508="","",Тех_Движение!$B$1505)</f>
        <v/>
      </c>
      <c r="E1508" s="21" t="str">
        <f>IF($B1508="","",Тех_Движение!$F$1505)</f>
        <v/>
      </c>
      <c r="F1508" s="21" t="str">
        <f>IF($B1508="","",SUMIFS($E$5:$E1507,$C$5:$C1507,$C1508))</f>
        <v/>
      </c>
      <c r="G1508" s="21" t="str">
        <f>IF($B1508="","",MAX(0,$E1508-MAX(0,SUMIFS(Тех_Движение!$G$2:$G$5111,Тех_Движение!$D$2:$D$5111,$C1508,Тех_Движение!$B$2:$B$5111,"&lt;="&amp;Настройки!$B$5-1)-$F1508)))</f>
        <v/>
      </c>
      <c r="H1508" s="21" t="str">
        <f>IF($B1508="","",IF(AND($D1508&gt;=Настройки!$B$5,$D1508&lt;=Настройки!$B$6),$E1508,0))</f>
        <v/>
      </c>
      <c r="I1508" s="21" t="str">
        <f t="shared" si="69"/>
        <v/>
      </c>
      <c r="J1508" s="21" t="str">
        <f>IF($B1508="","",MAX(0,$E1508-MAX(0,SUMIFS(Тех_Движение!$G$2:$G$5111,Тех_Движение!$D$2:$D$5111,$C1508,Тех_Движение!$B$2:$B$5111,"&lt;="&amp;Настройки!$B$6)-$F1508)))</f>
        <v/>
      </c>
      <c r="K1508" s="21" t="e">
        <f>IF(OR($B1508="",K$3&lt;$D1508+Настройки!$B$7),0,MAX(0,$E1508-MAX(0,SUMIFS(Тех_Движение!$G$2:$G$5111,Тех_Движение!$D$2:$D$5111,$C1508,Тех_Движение!$B$2:$B$5111,"&lt;="&amp;K$3)-$F1508)))</f>
        <v>#VALUE!</v>
      </c>
      <c r="L1508" s="21" t="e">
        <f>IF(OR($B1508="",L$3&lt;$D1508+Настройки!$B$7),0,MAX(0,$E1508-MAX(0,SUMIFS(Тех_Движение!$G$2:$G$5111,Тех_Движение!$D$2:$D$5111,$C1508,Тех_Движение!$B$2:$B$5111,"&lt;="&amp;L$3)-$F1508)))</f>
        <v>#VALUE!</v>
      </c>
      <c r="M1508" s="21" t="e">
        <f>IF(OR($B1508="",M$3&lt;$D1508+Настройки!$B$7),0,MAX(0,$E1508-MAX(0,SUMIFS(Тех_Движение!$G$2:$G$5111,Тех_Движение!$D$2:$D$5111,$C1508,Тех_Движение!$B$2:$B$5111,"&lt;="&amp;M$3)-$F1508)))</f>
        <v>#VALUE!</v>
      </c>
      <c r="N1508" s="21" t="e">
        <f>IF(OR($B1508="",N$3&lt;$D1508+Настройки!$B$7),0,MAX(0,$E1508-MAX(0,SUMIFS(Тех_Движение!$G$2:$G$5111,Тех_Движение!$D$2:$D$5111,$C1508,Тех_Движение!$B$2:$B$5111,"&lt;="&amp;N$3)-$F1508)))</f>
        <v>#VALUE!</v>
      </c>
      <c r="O1508" s="21" t="e">
        <f>IF(OR($B1508="",O$3&lt;$D1508+Настройки!$B$7),0,MAX(0,$E1508-MAX(0,SUMIFS(Тех_Движение!$G$2:$G$5111,Тех_Движение!$D$2:$D$5111,$C1508,Тех_Движение!$B$2:$B$5111,"&lt;="&amp;O$3)-$F1508)))</f>
        <v>#VALUE!</v>
      </c>
      <c r="P1508" s="21" t="e">
        <f>IF(OR($B1508="",P$3&lt;$D1508+Настройки!$B$7),0,MAX(0,$E1508-MAX(0,SUMIFS(Тех_Движение!$G$2:$G$5111,Тех_Движение!$D$2:$D$5111,$C1508,Тех_Движение!$B$2:$B$5111,"&lt;="&amp;P$3)-$F1508)))</f>
        <v>#VALUE!</v>
      </c>
      <c r="Q1508" s="21" t="e">
        <f>IF(OR($B1508="",Q$3&lt;$D1508+Настройки!$B$7),0,MAX(0,$E1508-MAX(0,SUMIFS(Тех_Движение!$G$2:$G$5111,Тех_Движение!$D$2:$D$5111,$C1508,Тех_Движение!$B$2:$B$5111,"&lt;="&amp;Q$3)-$F1508)))</f>
        <v>#VALUE!</v>
      </c>
      <c r="R1508" s="21" t="str">
        <f t="shared" si="70"/>
        <v/>
      </c>
      <c r="S1508" s="23" t="str">
        <f>IF($B1508="","",VLOOKUP($C1508,Настройки!$A$11:$L$17,9,FALSE))</f>
        <v/>
      </c>
      <c r="T1508" s="23" t="str">
        <f t="shared" si="71"/>
        <v/>
      </c>
    </row>
    <row r="1509" spans="1:20" x14ac:dyDescent="0.3">
      <c r="A1509" s="20">
        <f>Тех_Движение!$A$1506</f>
        <v>1505</v>
      </c>
      <c r="B1509" s="20" t="str">
        <f>IF(Тех_Движение!$F$1506&gt;0,Тех_Движение!$I$1506,"")</f>
        <v/>
      </c>
      <c r="C1509" s="20" t="str">
        <f>IF($B1509="","",Тех_Движение!$D$1506)</f>
        <v/>
      </c>
      <c r="D1509" s="9" t="str">
        <f>IF($B1509="","",Тех_Движение!$B$1506)</f>
        <v/>
      </c>
      <c r="E1509" s="21" t="str">
        <f>IF($B1509="","",Тех_Движение!$F$1506)</f>
        <v/>
      </c>
      <c r="F1509" s="21" t="str">
        <f>IF($B1509="","",SUMIFS($E$5:$E1508,$C$5:$C1508,$C1509))</f>
        <v/>
      </c>
      <c r="G1509" s="21" t="str">
        <f>IF($B1509="","",MAX(0,$E1509-MAX(0,SUMIFS(Тех_Движение!$G$2:$G$5111,Тех_Движение!$D$2:$D$5111,$C1509,Тех_Движение!$B$2:$B$5111,"&lt;="&amp;Настройки!$B$5-1)-$F1509)))</f>
        <v/>
      </c>
      <c r="H1509" s="21" t="str">
        <f>IF($B1509="","",IF(AND($D1509&gt;=Настройки!$B$5,$D1509&lt;=Настройки!$B$6),$E1509,0))</f>
        <v/>
      </c>
      <c r="I1509" s="21" t="str">
        <f t="shared" si="69"/>
        <v/>
      </c>
      <c r="J1509" s="21" t="str">
        <f>IF($B1509="","",MAX(0,$E1509-MAX(0,SUMIFS(Тех_Движение!$G$2:$G$5111,Тех_Движение!$D$2:$D$5111,$C1509,Тех_Движение!$B$2:$B$5111,"&lt;="&amp;Настройки!$B$6)-$F1509)))</f>
        <v/>
      </c>
      <c r="K1509" s="21" t="e">
        <f>IF(OR($B1509="",K$3&lt;$D1509+Настройки!$B$7),0,MAX(0,$E1509-MAX(0,SUMIFS(Тех_Движение!$G$2:$G$5111,Тех_Движение!$D$2:$D$5111,$C1509,Тех_Движение!$B$2:$B$5111,"&lt;="&amp;K$3)-$F1509)))</f>
        <v>#VALUE!</v>
      </c>
      <c r="L1509" s="21" t="e">
        <f>IF(OR($B1509="",L$3&lt;$D1509+Настройки!$B$7),0,MAX(0,$E1509-MAX(0,SUMIFS(Тех_Движение!$G$2:$G$5111,Тех_Движение!$D$2:$D$5111,$C1509,Тех_Движение!$B$2:$B$5111,"&lt;="&amp;L$3)-$F1509)))</f>
        <v>#VALUE!</v>
      </c>
      <c r="M1509" s="21" t="e">
        <f>IF(OR($B1509="",M$3&lt;$D1509+Настройки!$B$7),0,MAX(0,$E1509-MAX(0,SUMIFS(Тех_Движение!$G$2:$G$5111,Тех_Движение!$D$2:$D$5111,$C1509,Тех_Движение!$B$2:$B$5111,"&lt;="&amp;M$3)-$F1509)))</f>
        <v>#VALUE!</v>
      </c>
      <c r="N1509" s="21" t="e">
        <f>IF(OR($B1509="",N$3&lt;$D1509+Настройки!$B$7),0,MAX(0,$E1509-MAX(0,SUMIFS(Тех_Движение!$G$2:$G$5111,Тех_Движение!$D$2:$D$5111,$C1509,Тех_Движение!$B$2:$B$5111,"&lt;="&amp;N$3)-$F1509)))</f>
        <v>#VALUE!</v>
      </c>
      <c r="O1509" s="21" t="e">
        <f>IF(OR($B1509="",O$3&lt;$D1509+Настройки!$B$7),0,MAX(0,$E1509-MAX(0,SUMIFS(Тех_Движение!$G$2:$G$5111,Тех_Движение!$D$2:$D$5111,$C1509,Тех_Движение!$B$2:$B$5111,"&lt;="&amp;O$3)-$F1509)))</f>
        <v>#VALUE!</v>
      </c>
      <c r="P1509" s="21" t="e">
        <f>IF(OR($B1509="",P$3&lt;$D1509+Настройки!$B$7),0,MAX(0,$E1509-MAX(0,SUMIFS(Тех_Движение!$G$2:$G$5111,Тех_Движение!$D$2:$D$5111,$C1509,Тех_Движение!$B$2:$B$5111,"&lt;="&amp;P$3)-$F1509)))</f>
        <v>#VALUE!</v>
      </c>
      <c r="Q1509" s="21" t="e">
        <f>IF(OR($B1509="",Q$3&lt;$D1509+Настройки!$B$7),0,MAX(0,$E1509-MAX(0,SUMIFS(Тех_Движение!$G$2:$G$5111,Тех_Движение!$D$2:$D$5111,$C1509,Тех_Движение!$B$2:$B$5111,"&lt;="&amp;Q$3)-$F1509)))</f>
        <v>#VALUE!</v>
      </c>
      <c r="R1509" s="21" t="str">
        <f t="shared" si="70"/>
        <v/>
      </c>
      <c r="S1509" s="23" t="str">
        <f>IF($B1509="","",VLOOKUP($C1509,Настройки!$A$11:$L$17,9,FALSE))</f>
        <v/>
      </c>
      <c r="T1509" s="23" t="str">
        <f t="shared" si="71"/>
        <v/>
      </c>
    </row>
    <row r="1510" spans="1:20" x14ac:dyDescent="0.3">
      <c r="A1510" s="20">
        <f>Тех_Движение!$A$1507</f>
        <v>1506</v>
      </c>
      <c r="B1510" s="20" t="str">
        <f>IF(Тех_Движение!$F$1507&gt;0,Тех_Движение!$I$1507,"")</f>
        <v/>
      </c>
      <c r="C1510" s="20" t="str">
        <f>IF($B1510="","",Тех_Движение!$D$1507)</f>
        <v/>
      </c>
      <c r="D1510" s="9" t="str">
        <f>IF($B1510="","",Тех_Движение!$B$1507)</f>
        <v/>
      </c>
      <c r="E1510" s="21" t="str">
        <f>IF($B1510="","",Тех_Движение!$F$1507)</f>
        <v/>
      </c>
      <c r="F1510" s="21" t="str">
        <f>IF($B1510="","",SUMIFS($E$5:$E1509,$C$5:$C1509,$C1510))</f>
        <v/>
      </c>
      <c r="G1510" s="21" t="str">
        <f>IF($B1510="","",MAX(0,$E1510-MAX(0,SUMIFS(Тех_Движение!$G$2:$G$5111,Тех_Движение!$D$2:$D$5111,$C1510,Тех_Движение!$B$2:$B$5111,"&lt;="&amp;Настройки!$B$5-1)-$F1510)))</f>
        <v/>
      </c>
      <c r="H1510" s="21" t="str">
        <f>IF($B1510="","",IF(AND($D1510&gt;=Настройки!$B$5,$D1510&lt;=Настройки!$B$6),$E1510,0))</f>
        <v/>
      </c>
      <c r="I1510" s="21" t="str">
        <f t="shared" si="69"/>
        <v/>
      </c>
      <c r="J1510" s="21" t="str">
        <f>IF($B1510="","",MAX(0,$E1510-MAX(0,SUMIFS(Тех_Движение!$G$2:$G$5111,Тех_Движение!$D$2:$D$5111,$C1510,Тех_Движение!$B$2:$B$5111,"&lt;="&amp;Настройки!$B$6)-$F1510)))</f>
        <v/>
      </c>
      <c r="K1510" s="21" t="e">
        <f>IF(OR($B1510="",K$3&lt;$D1510+Настройки!$B$7),0,MAX(0,$E1510-MAX(0,SUMIFS(Тех_Движение!$G$2:$G$5111,Тех_Движение!$D$2:$D$5111,$C1510,Тех_Движение!$B$2:$B$5111,"&lt;="&amp;K$3)-$F1510)))</f>
        <v>#VALUE!</v>
      </c>
      <c r="L1510" s="21" t="e">
        <f>IF(OR($B1510="",L$3&lt;$D1510+Настройки!$B$7),0,MAX(0,$E1510-MAX(0,SUMIFS(Тех_Движение!$G$2:$G$5111,Тех_Движение!$D$2:$D$5111,$C1510,Тех_Движение!$B$2:$B$5111,"&lt;="&amp;L$3)-$F1510)))</f>
        <v>#VALUE!</v>
      </c>
      <c r="M1510" s="21" t="e">
        <f>IF(OR($B1510="",M$3&lt;$D1510+Настройки!$B$7),0,MAX(0,$E1510-MAX(0,SUMIFS(Тех_Движение!$G$2:$G$5111,Тех_Движение!$D$2:$D$5111,$C1510,Тех_Движение!$B$2:$B$5111,"&lt;="&amp;M$3)-$F1510)))</f>
        <v>#VALUE!</v>
      </c>
      <c r="N1510" s="21" t="e">
        <f>IF(OR($B1510="",N$3&lt;$D1510+Настройки!$B$7),0,MAX(0,$E1510-MAX(0,SUMIFS(Тех_Движение!$G$2:$G$5111,Тех_Движение!$D$2:$D$5111,$C1510,Тех_Движение!$B$2:$B$5111,"&lt;="&amp;N$3)-$F1510)))</f>
        <v>#VALUE!</v>
      </c>
      <c r="O1510" s="21" t="e">
        <f>IF(OR($B1510="",O$3&lt;$D1510+Настройки!$B$7),0,MAX(0,$E1510-MAX(0,SUMIFS(Тех_Движение!$G$2:$G$5111,Тех_Движение!$D$2:$D$5111,$C1510,Тех_Движение!$B$2:$B$5111,"&lt;="&amp;O$3)-$F1510)))</f>
        <v>#VALUE!</v>
      </c>
      <c r="P1510" s="21" t="e">
        <f>IF(OR($B1510="",P$3&lt;$D1510+Настройки!$B$7),0,MAX(0,$E1510-MAX(0,SUMIFS(Тех_Движение!$G$2:$G$5111,Тех_Движение!$D$2:$D$5111,$C1510,Тех_Движение!$B$2:$B$5111,"&lt;="&amp;P$3)-$F1510)))</f>
        <v>#VALUE!</v>
      </c>
      <c r="Q1510" s="21" t="e">
        <f>IF(OR($B1510="",Q$3&lt;$D1510+Настройки!$B$7),0,MAX(0,$E1510-MAX(0,SUMIFS(Тех_Движение!$G$2:$G$5111,Тех_Движение!$D$2:$D$5111,$C1510,Тех_Движение!$B$2:$B$5111,"&lt;="&amp;Q$3)-$F1510)))</f>
        <v>#VALUE!</v>
      </c>
      <c r="R1510" s="21" t="str">
        <f t="shared" si="70"/>
        <v/>
      </c>
      <c r="S1510" s="23" t="str">
        <f>IF($B1510="","",VLOOKUP($C1510,Настройки!$A$11:$L$17,9,FALSE))</f>
        <v/>
      </c>
      <c r="T1510" s="23" t="str">
        <f t="shared" si="71"/>
        <v/>
      </c>
    </row>
    <row r="1511" spans="1:20" x14ac:dyDescent="0.3">
      <c r="A1511" s="20">
        <f>Тех_Движение!$A$1508</f>
        <v>1507</v>
      </c>
      <c r="B1511" s="20" t="str">
        <f>IF(Тех_Движение!$F$1508&gt;0,Тех_Движение!$I$1508,"")</f>
        <v/>
      </c>
      <c r="C1511" s="20" t="str">
        <f>IF($B1511="","",Тех_Движение!$D$1508)</f>
        <v/>
      </c>
      <c r="D1511" s="9" t="str">
        <f>IF($B1511="","",Тех_Движение!$B$1508)</f>
        <v/>
      </c>
      <c r="E1511" s="21" t="str">
        <f>IF($B1511="","",Тех_Движение!$F$1508)</f>
        <v/>
      </c>
      <c r="F1511" s="21" t="str">
        <f>IF($B1511="","",SUMIFS($E$5:$E1510,$C$5:$C1510,$C1511))</f>
        <v/>
      </c>
      <c r="G1511" s="21" t="str">
        <f>IF($B1511="","",MAX(0,$E1511-MAX(0,SUMIFS(Тех_Движение!$G$2:$G$5111,Тех_Движение!$D$2:$D$5111,$C1511,Тех_Движение!$B$2:$B$5111,"&lt;="&amp;Настройки!$B$5-1)-$F1511)))</f>
        <v/>
      </c>
      <c r="H1511" s="21" t="str">
        <f>IF($B1511="","",IF(AND($D1511&gt;=Настройки!$B$5,$D1511&lt;=Настройки!$B$6),$E1511,0))</f>
        <v/>
      </c>
      <c r="I1511" s="21" t="str">
        <f t="shared" si="69"/>
        <v/>
      </c>
      <c r="J1511" s="21" t="str">
        <f>IF($B1511="","",MAX(0,$E1511-MAX(0,SUMIFS(Тех_Движение!$G$2:$G$5111,Тех_Движение!$D$2:$D$5111,$C1511,Тех_Движение!$B$2:$B$5111,"&lt;="&amp;Настройки!$B$6)-$F1511)))</f>
        <v/>
      </c>
      <c r="K1511" s="21" t="e">
        <f>IF(OR($B1511="",K$3&lt;$D1511+Настройки!$B$7),0,MAX(0,$E1511-MAX(0,SUMIFS(Тех_Движение!$G$2:$G$5111,Тех_Движение!$D$2:$D$5111,$C1511,Тех_Движение!$B$2:$B$5111,"&lt;="&amp;K$3)-$F1511)))</f>
        <v>#VALUE!</v>
      </c>
      <c r="L1511" s="21" t="e">
        <f>IF(OR($B1511="",L$3&lt;$D1511+Настройки!$B$7),0,MAX(0,$E1511-MAX(0,SUMIFS(Тех_Движение!$G$2:$G$5111,Тех_Движение!$D$2:$D$5111,$C1511,Тех_Движение!$B$2:$B$5111,"&lt;="&amp;L$3)-$F1511)))</f>
        <v>#VALUE!</v>
      </c>
      <c r="M1511" s="21" t="e">
        <f>IF(OR($B1511="",M$3&lt;$D1511+Настройки!$B$7),0,MAX(0,$E1511-MAX(0,SUMIFS(Тех_Движение!$G$2:$G$5111,Тех_Движение!$D$2:$D$5111,$C1511,Тех_Движение!$B$2:$B$5111,"&lt;="&amp;M$3)-$F1511)))</f>
        <v>#VALUE!</v>
      </c>
      <c r="N1511" s="21" t="e">
        <f>IF(OR($B1511="",N$3&lt;$D1511+Настройки!$B$7),0,MAX(0,$E1511-MAX(0,SUMIFS(Тех_Движение!$G$2:$G$5111,Тех_Движение!$D$2:$D$5111,$C1511,Тех_Движение!$B$2:$B$5111,"&lt;="&amp;N$3)-$F1511)))</f>
        <v>#VALUE!</v>
      </c>
      <c r="O1511" s="21" t="e">
        <f>IF(OR($B1511="",O$3&lt;$D1511+Настройки!$B$7),0,MAX(0,$E1511-MAX(0,SUMIFS(Тех_Движение!$G$2:$G$5111,Тех_Движение!$D$2:$D$5111,$C1511,Тех_Движение!$B$2:$B$5111,"&lt;="&amp;O$3)-$F1511)))</f>
        <v>#VALUE!</v>
      </c>
      <c r="P1511" s="21" t="e">
        <f>IF(OR($B1511="",P$3&lt;$D1511+Настройки!$B$7),0,MAX(0,$E1511-MAX(0,SUMIFS(Тех_Движение!$G$2:$G$5111,Тех_Движение!$D$2:$D$5111,$C1511,Тех_Движение!$B$2:$B$5111,"&lt;="&amp;P$3)-$F1511)))</f>
        <v>#VALUE!</v>
      </c>
      <c r="Q1511" s="21" t="e">
        <f>IF(OR($B1511="",Q$3&lt;$D1511+Настройки!$B$7),0,MAX(0,$E1511-MAX(0,SUMIFS(Тех_Движение!$G$2:$G$5111,Тех_Движение!$D$2:$D$5111,$C1511,Тех_Движение!$B$2:$B$5111,"&lt;="&amp;Q$3)-$F1511)))</f>
        <v>#VALUE!</v>
      </c>
      <c r="R1511" s="21" t="str">
        <f t="shared" si="70"/>
        <v/>
      </c>
      <c r="S1511" s="23" t="str">
        <f>IF($B1511="","",VLOOKUP($C1511,Настройки!$A$11:$L$17,9,FALSE))</f>
        <v/>
      </c>
      <c r="T1511" s="23" t="str">
        <f t="shared" si="71"/>
        <v/>
      </c>
    </row>
    <row r="1512" spans="1:20" x14ac:dyDescent="0.3">
      <c r="A1512" s="20">
        <f>Тех_Движение!$A$1509</f>
        <v>1508</v>
      </c>
      <c r="B1512" s="20" t="str">
        <f>IF(Тех_Движение!$F$1509&gt;0,Тех_Движение!$I$1509,"")</f>
        <v/>
      </c>
      <c r="C1512" s="20" t="str">
        <f>IF($B1512="","",Тех_Движение!$D$1509)</f>
        <v/>
      </c>
      <c r="D1512" s="9" t="str">
        <f>IF($B1512="","",Тех_Движение!$B$1509)</f>
        <v/>
      </c>
      <c r="E1512" s="21" t="str">
        <f>IF($B1512="","",Тех_Движение!$F$1509)</f>
        <v/>
      </c>
      <c r="F1512" s="21" t="str">
        <f>IF($B1512="","",SUMIFS($E$5:$E1511,$C$5:$C1511,$C1512))</f>
        <v/>
      </c>
      <c r="G1512" s="21" t="str">
        <f>IF($B1512="","",MAX(0,$E1512-MAX(0,SUMIFS(Тех_Движение!$G$2:$G$5111,Тех_Движение!$D$2:$D$5111,$C1512,Тех_Движение!$B$2:$B$5111,"&lt;="&amp;Настройки!$B$5-1)-$F1512)))</f>
        <v/>
      </c>
      <c r="H1512" s="21" t="str">
        <f>IF($B1512="","",IF(AND($D1512&gt;=Настройки!$B$5,$D1512&lt;=Настройки!$B$6),$E1512,0))</f>
        <v/>
      </c>
      <c r="I1512" s="21" t="str">
        <f t="shared" si="69"/>
        <v/>
      </c>
      <c r="J1512" s="21" t="str">
        <f>IF($B1512="","",MAX(0,$E1512-MAX(0,SUMIFS(Тех_Движение!$G$2:$G$5111,Тех_Движение!$D$2:$D$5111,$C1512,Тех_Движение!$B$2:$B$5111,"&lt;="&amp;Настройки!$B$6)-$F1512)))</f>
        <v/>
      </c>
      <c r="K1512" s="21" t="e">
        <f>IF(OR($B1512="",K$3&lt;$D1512+Настройки!$B$7),0,MAX(0,$E1512-MAX(0,SUMIFS(Тех_Движение!$G$2:$G$5111,Тех_Движение!$D$2:$D$5111,$C1512,Тех_Движение!$B$2:$B$5111,"&lt;="&amp;K$3)-$F1512)))</f>
        <v>#VALUE!</v>
      </c>
      <c r="L1512" s="21" t="e">
        <f>IF(OR($B1512="",L$3&lt;$D1512+Настройки!$B$7),0,MAX(0,$E1512-MAX(0,SUMIFS(Тех_Движение!$G$2:$G$5111,Тех_Движение!$D$2:$D$5111,$C1512,Тех_Движение!$B$2:$B$5111,"&lt;="&amp;L$3)-$F1512)))</f>
        <v>#VALUE!</v>
      </c>
      <c r="M1512" s="21" t="e">
        <f>IF(OR($B1512="",M$3&lt;$D1512+Настройки!$B$7),0,MAX(0,$E1512-MAX(0,SUMIFS(Тех_Движение!$G$2:$G$5111,Тех_Движение!$D$2:$D$5111,$C1512,Тех_Движение!$B$2:$B$5111,"&lt;="&amp;M$3)-$F1512)))</f>
        <v>#VALUE!</v>
      </c>
      <c r="N1512" s="21" t="e">
        <f>IF(OR($B1512="",N$3&lt;$D1512+Настройки!$B$7),0,MAX(0,$E1512-MAX(0,SUMIFS(Тех_Движение!$G$2:$G$5111,Тех_Движение!$D$2:$D$5111,$C1512,Тех_Движение!$B$2:$B$5111,"&lt;="&amp;N$3)-$F1512)))</f>
        <v>#VALUE!</v>
      </c>
      <c r="O1512" s="21" t="e">
        <f>IF(OR($B1512="",O$3&lt;$D1512+Настройки!$B$7),0,MAX(0,$E1512-MAX(0,SUMIFS(Тех_Движение!$G$2:$G$5111,Тех_Движение!$D$2:$D$5111,$C1512,Тех_Движение!$B$2:$B$5111,"&lt;="&amp;O$3)-$F1512)))</f>
        <v>#VALUE!</v>
      </c>
      <c r="P1512" s="21" t="e">
        <f>IF(OR($B1512="",P$3&lt;$D1512+Настройки!$B$7),0,MAX(0,$E1512-MAX(0,SUMIFS(Тех_Движение!$G$2:$G$5111,Тех_Движение!$D$2:$D$5111,$C1512,Тех_Движение!$B$2:$B$5111,"&lt;="&amp;P$3)-$F1512)))</f>
        <v>#VALUE!</v>
      </c>
      <c r="Q1512" s="21" t="e">
        <f>IF(OR($B1512="",Q$3&lt;$D1512+Настройки!$B$7),0,MAX(0,$E1512-MAX(0,SUMIFS(Тех_Движение!$G$2:$G$5111,Тех_Движение!$D$2:$D$5111,$C1512,Тех_Движение!$B$2:$B$5111,"&lt;="&amp;Q$3)-$F1512)))</f>
        <v>#VALUE!</v>
      </c>
      <c r="R1512" s="21" t="str">
        <f t="shared" si="70"/>
        <v/>
      </c>
      <c r="S1512" s="23" t="str">
        <f>IF($B1512="","",VLOOKUP($C1512,Настройки!$A$11:$L$17,9,FALSE))</f>
        <v/>
      </c>
      <c r="T1512" s="23" t="str">
        <f t="shared" si="71"/>
        <v/>
      </c>
    </row>
    <row r="1513" spans="1:20" x14ac:dyDescent="0.3">
      <c r="A1513" s="20">
        <f>Тех_Движение!$A$1510</f>
        <v>1509</v>
      </c>
      <c r="B1513" s="20" t="str">
        <f>IF(Тех_Движение!$F$1510&gt;0,Тех_Движение!$I$1510,"")</f>
        <v/>
      </c>
      <c r="C1513" s="20" t="str">
        <f>IF($B1513="","",Тех_Движение!$D$1510)</f>
        <v/>
      </c>
      <c r="D1513" s="9" t="str">
        <f>IF($B1513="","",Тех_Движение!$B$1510)</f>
        <v/>
      </c>
      <c r="E1513" s="21" t="str">
        <f>IF($B1513="","",Тех_Движение!$F$1510)</f>
        <v/>
      </c>
      <c r="F1513" s="21" t="str">
        <f>IF($B1513="","",SUMIFS($E$5:$E1512,$C$5:$C1512,$C1513))</f>
        <v/>
      </c>
      <c r="G1513" s="21" t="str">
        <f>IF($B1513="","",MAX(0,$E1513-MAX(0,SUMIFS(Тех_Движение!$G$2:$G$5111,Тех_Движение!$D$2:$D$5111,$C1513,Тех_Движение!$B$2:$B$5111,"&lt;="&amp;Настройки!$B$5-1)-$F1513)))</f>
        <v/>
      </c>
      <c r="H1513" s="21" t="str">
        <f>IF($B1513="","",IF(AND($D1513&gt;=Настройки!$B$5,$D1513&lt;=Настройки!$B$6),$E1513,0))</f>
        <v/>
      </c>
      <c r="I1513" s="21" t="str">
        <f t="shared" si="69"/>
        <v/>
      </c>
      <c r="J1513" s="21" t="str">
        <f>IF($B1513="","",MAX(0,$E1513-MAX(0,SUMIFS(Тех_Движение!$G$2:$G$5111,Тех_Движение!$D$2:$D$5111,$C1513,Тех_Движение!$B$2:$B$5111,"&lt;="&amp;Настройки!$B$6)-$F1513)))</f>
        <v/>
      </c>
      <c r="K1513" s="21" t="e">
        <f>IF(OR($B1513="",K$3&lt;$D1513+Настройки!$B$7),0,MAX(0,$E1513-MAX(0,SUMIFS(Тех_Движение!$G$2:$G$5111,Тех_Движение!$D$2:$D$5111,$C1513,Тех_Движение!$B$2:$B$5111,"&lt;="&amp;K$3)-$F1513)))</f>
        <v>#VALUE!</v>
      </c>
      <c r="L1513" s="21" t="e">
        <f>IF(OR($B1513="",L$3&lt;$D1513+Настройки!$B$7),0,MAX(0,$E1513-MAX(0,SUMIFS(Тех_Движение!$G$2:$G$5111,Тех_Движение!$D$2:$D$5111,$C1513,Тех_Движение!$B$2:$B$5111,"&lt;="&amp;L$3)-$F1513)))</f>
        <v>#VALUE!</v>
      </c>
      <c r="M1513" s="21" t="e">
        <f>IF(OR($B1513="",M$3&lt;$D1513+Настройки!$B$7),0,MAX(0,$E1513-MAX(0,SUMIFS(Тех_Движение!$G$2:$G$5111,Тех_Движение!$D$2:$D$5111,$C1513,Тех_Движение!$B$2:$B$5111,"&lt;="&amp;M$3)-$F1513)))</f>
        <v>#VALUE!</v>
      </c>
      <c r="N1513" s="21" t="e">
        <f>IF(OR($B1513="",N$3&lt;$D1513+Настройки!$B$7),0,MAX(0,$E1513-MAX(0,SUMIFS(Тех_Движение!$G$2:$G$5111,Тех_Движение!$D$2:$D$5111,$C1513,Тех_Движение!$B$2:$B$5111,"&lt;="&amp;N$3)-$F1513)))</f>
        <v>#VALUE!</v>
      </c>
      <c r="O1513" s="21" t="e">
        <f>IF(OR($B1513="",O$3&lt;$D1513+Настройки!$B$7),0,MAX(0,$E1513-MAX(0,SUMIFS(Тех_Движение!$G$2:$G$5111,Тех_Движение!$D$2:$D$5111,$C1513,Тех_Движение!$B$2:$B$5111,"&lt;="&amp;O$3)-$F1513)))</f>
        <v>#VALUE!</v>
      </c>
      <c r="P1513" s="21" t="e">
        <f>IF(OR($B1513="",P$3&lt;$D1513+Настройки!$B$7),0,MAX(0,$E1513-MAX(0,SUMIFS(Тех_Движение!$G$2:$G$5111,Тех_Движение!$D$2:$D$5111,$C1513,Тех_Движение!$B$2:$B$5111,"&lt;="&amp;P$3)-$F1513)))</f>
        <v>#VALUE!</v>
      </c>
      <c r="Q1513" s="21" t="e">
        <f>IF(OR($B1513="",Q$3&lt;$D1513+Настройки!$B$7),0,MAX(0,$E1513-MAX(0,SUMIFS(Тех_Движение!$G$2:$G$5111,Тех_Движение!$D$2:$D$5111,$C1513,Тех_Движение!$B$2:$B$5111,"&lt;="&amp;Q$3)-$F1513)))</f>
        <v>#VALUE!</v>
      </c>
      <c r="R1513" s="21" t="str">
        <f t="shared" si="70"/>
        <v/>
      </c>
      <c r="S1513" s="23" t="str">
        <f>IF($B1513="","",VLOOKUP($C1513,Настройки!$A$11:$L$17,9,FALSE))</f>
        <v/>
      </c>
      <c r="T1513" s="23" t="str">
        <f t="shared" si="71"/>
        <v/>
      </c>
    </row>
    <row r="1514" spans="1:20" x14ac:dyDescent="0.3">
      <c r="A1514" s="20">
        <f>Тех_Движение!$A$1511</f>
        <v>1510</v>
      </c>
      <c r="B1514" s="20" t="str">
        <f>IF(Тех_Движение!$F$1511&gt;0,Тех_Движение!$I$1511,"")</f>
        <v/>
      </c>
      <c r="C1514" s="20" t="str">
        <f>IF($B1514="","",Тех_Движение!$D$1511)</f>
        <v/>
      </c>
      <c r="D1514" s="9" t="str">
        <f>IF($B1514="","",Тех_Движение!$B$1511)</f>
        <v/>
      </c>
      <c r="E1514" s="21" t="str">
        <f>IF($B1514="","",Тех_Движение!$F$1511)</f>
        <v/>
      </c>
      <c r="F1514" s="21" t="str">
        <f>IF($B1514="","",SUMIFS($E$5:$E1513,$C$5:$C1513,$C1514))</f>
        <v/>
      </c>
      <c r="G1514" s="21" t="str">
        <f>IF($B1514="","",MAX(0,$E1514-MAX(0,SUMIFS(Тех_Движение!$G$2:$G$5111,Тех_Движение!$D$2:$D$5111,$C1514,Тех_Движение!$B$2:$B$5111,"&lt;="&amp;Настройки!$B$5-1)-$F1514)))</f>
        <v/>
      </c>
      <c r="H1514" s="21" t="str">
        <f>IF($B1514="","",IF(AND($D1514&gt;=Настройки!$B$5,$D1514&lt;=Настройки!$B$6),$E1514,0))</f>
        <v/>
      </c>
      <c r="I1514" s="21" t="str">
        <f t="shared" si="69"/>
        <v/>
      </c>
      <c r="J1514" s="21" t="str">
        <f>IF($B1514="","",MAX(0,$E1514-MAX(0,SUMIFS(Тех_Движение!$G$2:$G$5111,Тех_Движение!$D$2:$D$5111,$C1514,Тех_Движение!$B$2:$B$5111,"&lt;="&amp;Настройки!$B$6)-$F1514)))</f>
        <v/>
      </c>
      <c r="K1514" s="21" t="e">
        <f>IF(OR($B1514="",K$3&lt;$D1514+Настройки!$B$7),0,MAX(0,$E1514-MAX(0,SUMIFS(Тех_Движение!$G$2:$G$5111,Тех_Движение!$D$2:$D$5111,$C1514,Тех_Движение!$B$2:$B$5111,"&lt;="&amp;K$3)-$F1514)))</f>
        <v>#VALUE!</v>
      </c>
      <c r="L1514" s="21" t="e">
        <f>IF(OR($B1514="",L$3&lt;$D1514+Настройки!$B$7),0,MAX(0,$E1514-MAX(0,SUMIFS(Тех_Движение!$G$2:$G$5111,Тех_Движение!$D$2:$D$5111,$C1514,Тех_Движение!$B$2:$B$5111,"&lt;="&amp;L$3)-$F1514)))</f>
        <v>#VALUE!</v>
      </c>
      <c r="M1514" s="21" t="e">
        <f>IF(OR($B1514="",M$3&lt;$D1514+Настройки!$B$7),0,MAX(0,$E1514-MAX(0,SUMIFS(Тех_Движение!$G$2:$G$5111,Тех_Движение!$D$2:$D$5111,$C1514,Тех_Движение!$B$2:$B$5111,"&lt;="&amp;M$3)-$F1514)))</f>
        <v>#VALUE!</v>
      </c>
      <c r="N1514" s="21" t="e">
        <f>IF(OR($B1514="",N$3&lt;$D1514+Настройки!$B$7),0,MAX(0,$E1514-MAX(0,SUMIFS(Тех_Движение!$G$2:$G$5111,Тех_Движение!$D$2:$D$5111,$C1514,Тех_Движение!$B$2:$B$5111,"&lt;="&amp;N$3)-$F1514)))</f>
        <v>#VALUE!</v>
      </c>
      <c r="O1514" s="21" t="e">
        <f>IF(OR($B1514="",O$3&lt;$D1514+Настройки!$B$7),0,MAX(0,$E1514-MAX(0,SUMIFS(Тех_Движение!$G$2:$G$5111,Тех_Движение!$D$2:$D$5111,$C1514,Тех_Движение!$B$2:$B$5111,"&lt;="&amp;O$3)-$F1514)))</f>
        <v>#VALUE!</v>
      </c>
      <c r="P1514" s="21" t="e">
        <f>IF(OR($B1514="",P$3&lt;$D1514+Настройки!$B$7),0,MAX(0,$E1514-MAX(0,SUMIFS(Тех_Движение!$G$2:$G$5111,Тех_Движение!$D$2:$D$5111,$C1514,Тех_Движение!$B$2:$B$5111,"&lt;="&amp;P$3)-$F1514)))</f>
        <v>#VALUE!</v>
      </c>
      <c r="Q1514" s="21" t="e">
        <f>IF(OR($B1514="",Q$3&lt;$D1514+Настройки!$B$7),0,MAX(0,$E1514-MAX(0,SUMIFS(Тех_Движение!$G$2:$G$5111,Тех_Движение!$D$2:$D$5111,$C1514,Тех_Движение!$B$2:$B$5111,"&lt;="&amp;Q$3)-$F1514)))</f>
        <v>#VALUE!</v>
      </c>
      <c r="R1514" s="21" t="str">
        <f t="shared" si="70"/>
        <v/>
      </c>
      <c r="S1514" s="23" t="str">
        <f>IF($B1514="","",VLOOKUP($C1514,Настройки!$A$11:$L$17,9,FALSE))</f>
        <v/>
      </c>
      <c r="T1514" s="23" t="str">
        <f t="shared" si="71"/>
        <v/>
      </c>
    </row>
    <row r="1515" spans="1:20" x14ac:dyDescent="0.3">
      <c r="A1515" s="20">
        <f>Тех_Движение!$A$1512</f>
        <v>1511</v>
      </c>
      <c r="B1515" s="20" t="str">
        <f>IF(Тех_Движение!$F$1512&gt;0,Тех_Движение!$I$1512,"")</f>
        <v/>
      </c>
      <c r="C1515" s="20" t="str">
        <f>IF($B1515="","",Тех_Движение!$D$1512)</f>
        <v/>
      </c>
      <c r="D1515" s="9" t="str">
        <f>IF($B1515="","",Тех_Движение!$B$1512)</f>
        <v/>
      </c>
      <c r="E1515" s="21" t="str">
        <f>IF($B1515="","",Тех_Движение!$F$1512)</f>
        <v/>
      </c>
      <c r="F1515" s="21" t="str">
        <f>IF($B1515="","",SUMIFS($E$5:$E1514,$C$5:$C1514,$C1515))</f>
        <v/>
      </c>
      <c r="G1515" s="21" t="str">
        <f>IF($B1515="","",MAX(0,$E1515-MAX(0,SUMIFS(Тех_Движение!$G$2:$G$5111,Тех_Движение!$D$2:$D$5111,$C1515,Тех_Движение!$B$2:$B$5111,"&lt;="&amp;Настройки!$B$5-1)-$F1515)))</f>
        <v/>
      </c>
      <c r="H1515" s="21" t="str">
        <f>IF($B1515="","",IF(AND($D1515&gt;=Настройки!$B$5,$D1515&lt;=Настройки!$B$6),$E1515,0))</f>
        <v/>
      </c>
      <c r="I1515" s="21" t="str">
        <f t="shared" si="69"/>
        <v/>
      </c>
      <c r="J1515" s="21" t="str">
        <f>IF($B1515="","",MAX(0,$E1515-MAX(0,SUMIFS(Тех_Движение!$G$2:$G$5111,Тех_Движение!$D$2:$D$5111,$C1515,Тех_Движение!$B$2:$B$5111,"&lt;="&amp;Настройки!$B$6)-$F1515)))</f>
        <v/>
      </c>
      <c r="K1515" s="21" t="e">
        <f>IF(OR($B1515="",K$3&lt;$D1515+Настройки!$B$7),0,MAX(0,$E1515-MAX(0,SUMIFS(Тех_Движение!$G$2:$G$5111,Тех_Движение!$D$2:$D$5111,$C1515,Тех_Движение!$B$2:$B$5111,"&lt;="&amp;K$3)-$F1515)))</f>
        <v>#VALUE!</v>
      </c>
      <c r="L1515" s="21" t="e">
        <f>IF(OR($B1515="",L$3&lt;$D1515+Настройки!$B$7),0,MAX(0,$E1515-MAX(0,SUMIFS(Тех_Движение!$G$2:$G$5111,Тех_Движение!$D$2:$D$5111,$C1515,Тех_Движение!$B$2:$B$5111,"&lt;="&amp;L$3)-$F1515)))</f>
        <v>#VALUE!</v>
      </c>
      <c r="M1515" s="21" t="e">
        <f>IF(OR($B1515="",M$3&lt;$D1515+Настройки!$B$7),0,MAX(0,$E1515-MAX(0,SUMIFS(Тех_Движение!$G$2:$G$5111,Тех_Движение!$D$2:$D$5111,$C1515,Тех_Движение!$B$2:$B$5111,"&lt;="&amp;M$3)-$F1515)))</f>
        <v>#VALUE!</v>
      </c>
      <c r="N1515" s="21" t="e">
        <f>IF(OR($B1515="",N$3&lt;$D1515+Настройки!$B$7),0,MAX(0,$E1515-MAX(0,SUMIFS(Тех_Движение!$G$2:$G$5111,Тех_Движение!$D$2:$D$5111,$C1515,Тех_Движение!$B$2:$B$5111,"&lt;="&amp;N$3)-$F1515)))</f>
        <v>#VALUE!</v>
      </c>
      <c r="O1515" s="21" t="e">
        <f>IF(OR($B1515="",O$3&lt;$D1515+Настройки!$B$7),0,MAX(0,$E1515-MAX(0,SUMIFS(Тех_Движение!$G$2:$G$5111,Тех_Движение!$D$2:$D$5111,$C1515,Тех_Движение!$B$2:$B$5111,"&lt;="&amp;O$3)-$F1515)))</f>
        <v>#VALUE!</v>
      </c>
      <c r="P1515" s="21" t="e">
        <f>IF(OR($B1515="",P$3&lt;$D1515+Настройки!$B$7),0,MAX(0,$E1515-MAX(0,SUMIFS(Тех_Движение!$G$2:$G$5111,Тех_Движение!$D$2:$D$5111,$C1515,Тех_Движение!$B$2:$B$5111,"&lt;="&amp;P$3)-$F1515)))</f>
        <v>#VALUE!</v>
      </c>
      <c r="Q1515" s="21" t="e">
        <f>IF(OR($B1515="",Q$3&lt;$D1515+Настройки!$B$7),0,MAX(0,$E1515-MAX(0,SUMIFS(Тех_Движение!$G$2:$G$5111,Тех_Движение!$D$2:$D$5111,$C1515,Тех_Движение!$B$2:$B$5111,"&lt;="&amp;Q$3)-$F1515)))</f>
        <v>#VALUE!</v>
      </c>
      <c r="R1515" s="21" t="str">
        <f t="shared" si="70"/>
        <v/>
      </c>
      <c r="S1515" s="23" t="str">
        <f>IF($B1515="","",VLOOKUP($C1515,Настройки!$A$11:$L$17,9,FALSE))</f>
        <v/>
      </c>
      <c r="T1515" s="23" t="str">
        <f t="shared" si="71"/>
        <v/>
      </c>
    </row>
    <row r="1516" spans="1:20" x14ac:dyDescent="0.3">
      <c r="A1516" s="20">
        <f>Тех_Движение!$A$1513</f>
        <v>1512</v>
      </c>
      <c r="B1516" s="20" t="str">
        <f>IF(Тех_Движение!$F$1513&gt;0,Тех_Движение!$I$1513,"")</f>
        <v/>
      </c>
      <c r="C1516" s="20" t="str">
        <f>IF($B1516="","",Тех_Движение!$D$1513)</f>
        <v/>
      </c>
      <c r="D1516" s="9" t="str">
        <f>IF($B1516="","",Тех_Движение!$B$1513)</f>
        <v/>
      </c>
      <c r="E1516" s="21" t="str">
        <f>IF($B1516="","",Тех_Движение!$F$1513)</f>
        <v/>
      </c>
      <c r="F1516" s="21" t="str">
        <f>IF($B1516="","",SUMIFS($E$5:$E1515,$C$5:$C1515,$C1516))</f>
        <v/>
      </c>
      <c r="G1516" s="21" t="str">
        <f>IF($B1516="","",MAX(0,$E1516-MAX(0,SUMIFS(Тех_Движение!$G$2:$G$5111,Тех_Движение!$D$2:$D$5111,$C1516,Тех_Движение!$B$2:$B$5111,"&lt;="&amp;Настройки!$B$5-1)-$F1516)))</f>
        <v/>
      </c>
      <c r="H1516" s="21" t="str">
        <f>IF($B1516="","",IF(AND($D1516&gt;=Настройки!$B$5,$D1516&lt;=Настройки!$B$6),$E1516,0))</f>
        <v/>
      </c>
      <c r="I1516" s="21" t="str">
        <f t="shared" si="69"/>
        <v/>
      </c>
      <c r="J1516" s="21" t="str">
        <f>IF($B1516="","",MAX(0,$E1516-MAX(0,SUMIFS(Тех_Движение!$G$2:$G$5111,Тех_Движение!$D$2:$D$5111,$C1516,Тех_Движение!$B$2:$B$5111,"&lt;="&amp;Настройки!$B$6)-$F1516)))</f>
        <v/>
      </c>
      <c r="K1516" s="21" t="e">
        <f>IF(OR($B1516="",K$3&lt;$D1516+Настройки!$B$7),0,MAX(0,$E1516-MAX(0,SUMIFS(Тех_Движение!$G$2:$G$5111,Тех_Движение!$D$2:$D$5111,$C1516,Тех_Движение!$B$2:$B$5111,"&lt;="&amp;K$3)-$F1516)))</f>
        <v>#VALUE!</v>
      </c>
      <c r="L1516" s="21" t="e">
        <f>IF(OR($B1516="",L$3&lt;$D1516+Настройки!$B$7),0,MAX(0,$E1516-MAX(0,SUMIFS(Тех_Движение!$G$2:$G$5111,Тех_Движение!$D$2:$D$5111,$C1516,Тех_Движение!$B$2:$B$5111,"&lt;="&amp;L$3)-$F1516)))</f>
        <v>#VALUE!</v>
      </c>
      <c r="M1516" s="21" t="e">
        <f>IF(OR($B1516="",M$3&lt;$D1516+Настройки!$B$7),0,MAX(0,$E1516-MAX(0,SUMIFS(Тех_Движение!$G$2:$G$5111,Тех_Движение!$D$2:$D$5111,$C1516,Тех_Движение!$B$2:$B$5111,"&lt;="&amp;M$3)-$F1516)))</f>
        <v>#VALUE!</v>
      </c>
      <c r="N1516" s="21" t="e">
        <f>IF(OR($B1516="",N$3&lt;$D1516+Настройки!$B$7),0,MAX(0,$E1516-MAX(0,SUMIFS(Тех_Движение!$G$2:$G$5111,Тех_Движение!$D$2:$D$5111,$C1516,Тех_Движение!$B$2:$B$5111,"&lt;="&amp;N$3)-$F1516)))</f>
        <v>#VALUE!</v>
      </c>
      <c r="O1516" s="21" t="e">
        <f>IF(OR($B1516="",O$3&lt;$D1516+Настройки!$B$7),0,MAX(0,$E1516-MAX(0,SUMIFS(Тех_Движение!$G$2:$G$5111,Тех_Движение!$D$2:$D$5111,$C1516,Тех_Движение!$B$2:$B$5111,"&lt;="&amp;O$3)-$F1516)))</f>
        <v>#VALUE!</v>
      </c>
      <c r="P1516" s="21" t="e">
        <f>IF(OR($B1516="",P$3&lt;$D1516+Настройки!$B$7),0,MAX(0,$E1516-MAX(0,SUMIFS(Тех_Движение!$G$2:$G$5111,Тех_Движение!$D$2:$D$5111,$C1516,Тех_Движение!$B$2:$B$5111,"&lt;="&amp;P$3)-$F1516)))</f>
        <v>#VALUE!</v>
      </c>
      <c r="Q1516" s="21" t="e">
        <f>IF(OR($B1516="",Q$3&lt;$D1516+Настройки!$B$7),0,MAX(0,$E1516-MAX(0,SUMIFS(Тех_Движение!$G$2:$G$5111,Тех_Движение!$D$2:$D$5111,$C1516,Тех_Движение!$B$2:$B$5111,"&lt;="&amp;Q$3)-$F1516)))</f>
        <v>#VALUE!</v>
      </c>
      <c r="R1516" s="21" t="str">
        <f t="shared" si="70"/>
        <v/>
      </c>
      <c r="S1516" s="23" t="str">
        <f>IF($B1516="","",VLOOKUP($C1516,Настройки!$A$11:$L$17,9,FALSE))</f>
        <v/>
      </c>
      <c r="T1516" s="23" t="str">
        <f t="shared" si="71"/>
        <v/>
      </c>
    </row>
    <row r="1517" spans="1:20" x14ac:dyDescent="0.3">
      <c r="A1517" s="20">
        <f>Тех_Движение!$A$1514</f>
        <v>1513</v>
      </c>
      <c r="B1517" s="20" t="str">
        <f>IF(Тех_Движение!$F$1514&gt;0,Тех_Движение!$I$1514,"")</f>
        <v/>
      </c>
      <c r="C1517" s="20" t="str">
        <f>IF($B1517="","",Тех_Движение!$D$1514)</f>
        <v/>
      </c>
      <c r="D1517" s="9" t="str">
        <f>IF($B1517="","",Тех_Движение!$B$1514)</f>
        <v/>
      </c>
      <c r="E1517" s="21" t="str">
        <f>IF($B1517="","",Тех_Движение!$F$1514)</f>
        <v/>
      </c>
      <c r="F1517" s="21" t="str">
        <f>IF($B1517="","",SUMIFS($E$5:$E1516,$C$5:$C1516,$C1517))</f>
        <v/>
      </c>
      <c r="G1517" s="21" t="str">
        <f>IF($B1517="","",MAX(0,$E1517-MAX(0,SUMIFS(Тех_Движение!$G$2:$G$5111,Тех_Движение!$D$2:$D$5111,$C1517,Тех_Движение!$B$2:$B$5111,"&lt;="&amp;Настройки!$B$5-1)-$F1517)))</f>
        <v/>
      </c>
      <c r="H1517" s="21" t="str">
        <f>IF($B1517="","",IF(AND($D1517&gt;=Настройки!$B$5,$D1517&lt;=Настройки!$B$6),$E1517,0))</f>
        <v/>
      </c>
      <c r="I1517" s="21" t="str">
        <f t="shared" si="69"/>
        <v/>
      </c>
      <c r="J1517" s="21" t="str">
        <f>IF($B1517="","",MAX(0,$E1517-MAX(0,SUMIFS(Тех_Движение!$G$2:$G$5111,Тех_Движение!$D$2:$D$5111,$C1517,Тех_Движение!$B$2:$B$5111,"&lt;="&amp;Настройки!$B$6)-$F1517)))</f>
        <v/>
      </c>
      <c r="K1517" s="21" t="e">
        <f>IF(OR($B1517="",K$3&lt;$D1517+Настройки!$B$7),0,MAX(0,$E1517-MAX(0,SUMIFS(Тех_Движение!$G$2:$G$5111,Тех_Движение!$D$2:$D$5111,$C1517,Тех_Движение!$B$2:$B$5111,"&lt;="&amp;K$3)-$F1517)))</f>
        <v>#VALUE!</v>
      </c>
      <c r="L1517" s="21" t="e">
        <f>IF(OR($B1517="",L$3&lt;$D1517+Настройки!$B$7),0,MAX(0,$E1517-MAX(0,SUMIFS(Тех_Движение!$G$2:$G$5111,Тех_Движение!$D$2:$D$5111,$C1517,Тех_Движение!$B$2:$B$5111,"&lt;="&amp;L$3)-$F1517)))</f>
        <v>#VALUE!</v>
      </c>
      <c r="M1517" s="21" t="e">
        <f>IF(OR($B1517="",M$3&lt;$D1517+Настройки!$B$7),0,MAX(0,$E1517-MAX(0,SUMIFS(Тех_Движение!$G$2:$G$5111,Тех_Движение!$D$2:$D$5111,$C1517,Тех_Движение!$B$2:$B$5111,"&lt;="&amp;M$3)-$F1517)))</f>
        <v>#VALUE!</v>
      </c>
      <c r="N1517" s="21" t="e">
        <f>IF(OR($B1517="",N$3&lt;$D1517+Настройки!$B$7),0,MAX(0,$E1517-MAX(0,SUMIFS(Тех_Движение!$G$2:$G$5111,Тех_Движение!$D$2:$D$5111,$C1517,Тех_Движение!$B$2:$B$5111,"&lt;="&amp;N$3)-$F1517)))</f>
        <v>#VALUE!</v>
      </c>
      <c r="O1517" s="21" t="e">
        <f>IF(OR($B1517="",O$3&lt;$D1517+Настройки!$B$7),0,MAX(0,$E1517-MAX(0,SUMIFS(Тех_Движение!$G$2:$G$5111,Тех_Движение!$D$2:$D$5111,$C1517,Тех_Движение!$B$2:$B$5111,"&lt;="&amp;O$3)-$F1517)))</f>
        <v>#VALUE!</v>
      </c>
      <c r="P1517" s="21" t="e">
        <f>IF(OR($B1517="",P$3&lt;$D1517+Настройки!$B$7),0,MAX(0,$E1517-MAX(0,SUMIFS(Тех_Движение!$G$2:$G$5111,Тех_Движение!$D$2:$D$5111,$C1517,Тех_Движение!$B$2:$B$5111,"&lt;="&amp;P$3)-$F1517)))</f>
        <v>#VALUE!</v>
      </c>
      <c r="Q1517" s="21" t="e">
        <f>IF(OR($B1517="",Q$3&lt;$D1517+Настройки!$B$7),0,MAX(0,$E1517-MAX(0,SUMIFS(Тех_Движение!$G$2:$G$5111,Тех_Движение!$D$2:$D$5111,$C1517,Тех_Движение!$B$2:$B$5111,"&lt;="&amp;Q$3)-$F1517)))</f>
        <v>#VALUE!</v>
      </c>
      <c r="R1517" s="21" t="str">
        <f t="shared" si="70"/>
        <v/>
      </c>
      <c r="S1517" s="23" t="str">
        <f>IF($B1517="","",VLOOKUP($C1517,Настройки!$A$11:$L$17,9,FALSE))</f>
        <v/>
      </c>
      <c r="T1517" s="23" t="str">
        <f t="shared" si="71"/>
        <v/>
      </c>
    </row>
    <row r="1518" spans="1:20" x14ac:dyDescent="0.3">
      <c r="A1518" s="20">
        <f>Тех_Движение!$A$1515</f>
        <v>1514</v>
      </c>
      <c r="B1518" s="20" t="str">
        <f>IF(Тех_Движение!$F$1515&gt;0,Тех_Движение!$I$1515,"")</f>
        <v/>
      </c>
      <c r="C1518" s="20" t="str">
        <f>IF($B1518="","",Тех_Движение!$D$1515)</f>
        <v/>
      </c>
      <c r="D1518" s="9" t="str">
        <f>IF($B1518="","",Тех_Движение!$B$1515)</f>
        <v/>
      </c>
      <c r="E1518" s="21" t="str">
        <f>IF($B1518="","",Тех_Движение!$F$1515)</f>
        <v/>
      </c>
      <c r="F1518" s="21" t="str">
        <f>IF($B1518="","",SUMIFS($E$5:$E1517,$C$5:$C1517,$C1518))</f>
        <v/>
      </c>
      <c r="G1518" s="21" t="str">
        <f>IF($B1518="","",MAX(0,$E1518-MAX(0,SUMIFS(Тех_Движение!$G$2:$G$5111,Тех_Движение!$D$2:$D$5111,$C1518,Тех_Движение!$B$2:$B$5111,"&lt;="&amp;Настройки!$B$5-1)-$F1518)))</f>
        <v/>
      </c>
      <c r="H1518" s="21" t="str">
        <f>IF($B1518="","",IF(AND($D1518&gt;=Настройки!$B$5,$D1518&lt;=Настройки!$B$6),$E1518,0))</f>
        <v/>
      </c>
      <c r="I1518" s="21" t="str">
        <f t="shared" si="69"/>
        <v/>
      </c>
      <c r="J1518" s="21" t="str">
        <f>IF($B1518="","",MAX(0,$E1518-MAX(0,SUMIFS(Тех_Движение!$G$2:$G$5111,Тех_Движение!$D$2:$D$5111,$C1518,Тех_Движение!$B$2:$B$5111,"&lt;="&amp;Настройки!$B$6)-$F1518)))</f>
        <v/>
      </c>
      <c r="K1518" s="21" t="e">
        <f>IF(OR($B1518="",K$3&lt;$D1518+Настройки!$B$7),0,MAX(0,$E1518-MAX(0,SUMIFS(Тех_Движение!$G$2:$G$5111,Тех_Движение!$D$2:$D$5111,$C1518,Тех_Движение!$B$2:$B$5111,"&lt;="&amp;K$3)-$F1518)))</f>
        <v>#VALUE!</v>
      </c>
      <c r="L1518" s="21" t="e">
        <f>IF(OR($B1518="",L$3&lt;$D1518+Настройки!$B$7),0,MAX(0,$E1518-MAX(0,SUMIFS(Тех_Движение!$G$2:$G$5111,Тех_Движение!$D$2:$D$5111,$C1518,Тех_Движение!$B$2:$B$5111,"&lt;="&amp;L$3)-$F1518)))</f>
        <v>#VALUE!</v>
      </c>
      <c r="M1518" s="21" t="e">
        <f>IF(OR($B1518="",M$3&lt;$D1518+Настройки!$B$7),0,MAX(0,$E1518-MAX(0,SUMIFS(Тех_Движение!$G$2:$G$5111,Тех_Движение!$D$2:$D$5111,$C1518,Тех_Движение!$B$2:$B$5111,"&lt;="&amp;M$3)-$F1518)))</f>
        <v>#VALUE!</v>
      </c>
      <c r="N1518" s="21" t="e">
        <f>IF(OR($B1518="",N$3&lt;$D1518+Настройки!$B$7),0,MAX(0,$E1518-MAX(0,SUMIFS(Тех_Движение!$G$2:$G$5111,Тех_Движение!$D$2:$D$5111,$C1518,Тех_Движение!$B$2:$B$5111,"&lt;="&amp;N$3)-$F1518)))</f>
        <v>#VALUE!</v>
      </c>
      <c r="O1518" s="21" t="e">
        <f>IF(OR($B1518="",O$3&lt;$D1518+Настройки!$B$7),0,MAX(0,$E1518-MAX(0,SUMIFS(Тех_Движение!$G$2:$G$5111,Тех_Движение!$D$2:$D$5111,$C1518,Тех_Движение!$B$2:$B$5111,"&lt;="&amp;O$3)-$F1518)))</f>
        <v>#VALUE!</v>
      </c>
      <c r="P1518" s="21" t="e">
        <f>IF(OR($B1518="",P$3&lt;$D1518+Настройки!$B$7),0,MAX(0,$E1518-MAX(0,SUMIFS(Тех_Движение!$G$2:$G$5111,Тех_Движение!$D$2:$D$5111,$C1518,Тех_Движение!$B$2:$B$5111,"&lt;="&amp;P$3)-$F1518)))</f>
        <v>#VALUE!</v>
      </c>
      <c r="Q1518" s="21" t="e">
        <f>IF(OR($B1518="",Q$3&lt;$D1518+Настройки!$B$7),0,MAX(0,$E1518-MAX(0,SUMIFS(Тех_Движение!$G$2:$G$5111,Тех_Движение!$D$2:$D$5111,$C1518,Тех_Движение!$B$2:$B$5111,"&lt;="&amp;Q$3)-$F1518)))</f>
        <v>#VALUE!</v>
      </c>
      <c r="R1518" s="21" t="str">
        <f t="shared" si="70"/>
        <v/>
      </c>
      <c r="S1518" s="23" t="str">
        <f>IF($B1518="","",VLOOKUP($C1518,Настройки!$A$11:$L$17,9,FALSE))</f>
        <v/>
      </c>
      <c r="T1518" s="23" t="str">
        <f t="shared" si="71"/>
        <v/>
      </c>
    </row>
    <row r="1519" spans="1:20" x14ac:dyDescent="0.3">
      <c r="A1519" s="20">
        <f>Тех_Движение!$A$1516</f>
        <v>1515</v>
      </c>
      <c r="B1519" s="20" t="str">
        <f>IF(Тех_Движение!$F$1516&gt;0,Тех_Движение!$I$1516,"")</f>
        <v/>
      </c>
      <c r="C1519" s="20" t="str">
        <f>IF($B1519="","",Тех_Движение!$D$1516)</f>
        <v/>
      </c>
      <c r="D1519" s="9" t="str">
        <f>IF($B1519="","",Тех_Движение!$B$1516)</f>
        <v/>
      </c>
      <c r="E1519" s="21" t="str">
        <f>IF($B1519="","",Тех_Движение!$F$1516)</f>
        <v/>
      </c>
      <c r="F1519" s="21" t="str">
        <f>IF($B1519="","",SUMIFS($E$5:$E1518,$C$5:$C1518,$C1519))</f>
        <v/>
      </c>
      <c r="G1519" s="21" t="str">
        <f>IF($B1519="","",MAX(0,$E1519-MAX(0,SUMIFS(Тех_Движение!$G$2:$G$5111,Тех_Движение!$D$2:$D$5111,$C1519,Тех_Движение!$B$2:$B$5111,"&lt;="&amp;Настройки!$B$5-1)-$F1519)))</f>
        <v/>
      </c>
      <c r="H1519" s="21" t="str">
        <f>IF($B1519="","",IF(AND($D1519&gt;=Настройки!$B$5,$D1519&lt;=Настройки!$B$6),$E1519,0))</f>
        <v/>
      </c>
      <c r="I1519" s="21" t="str">
        <f t="shared" si="69"/>
        <v/>
      </c>
      <c r="J1519" s="21" t="str">
        <f>IF($B1519="","",MAX(0,$E1519-MAX(0,SUMIFS(Тех_Движение!$G$2:$G$5111,Тех_Движение!$D$2:$D$5111,$C1519,Тех_Движение!$B$2:$B$5111,"&lt;="&amp;Настройки!$B$6)-$F1519)))</f>
        <v/>
      </c>
      <c r="K1519" s="21" t="e">
        <f>IF(OR($B1519="",K$3&lt;$D1519+Настройки!$B$7),0,MAX(0,$E1519-MAX(0,SUMIFS(Тех_Движение!$G$2:$G$5111,Тех_Движение!$D$2:$D$5111,$C1519,Тех_Движение!$B$2:$B$5111,"&lt;="&amp;K$3)-$F1519)))</f>
        <v>#VALUE!</v>
      </c>
      <c r="L1519" s="21" t="e">
        <f>IF(OR($B1519="",L$3&lt;$D1519+Настройки!$B$7),0,MAX(0,$E1519-MAX(0,SUMIFS(Тех_Движение!$G$2:$G$5111,Тех_Движение!$D$2:$D$5111,$C1519,Тех_Движение!$B$2:$B$5111,"&lt;="&amp;L$3)-$F1519)))</f>
        <v>#VALUE!</v>
      </c>
      <c r="M1519" s="21" t="e">
        <f>IF(OR($B1519="",M$3&lt;$D1519+Настройки!$B$7),0,MAX(0,$E1519-MAX(0,SUMIFS(Тех_Движение!$G$2:$G$5111,Тех_Движение!$D$2:$D$5111,$C1519,Тех_Движение!$B$2:$B$5111,"&lt;="&amp;M$3)-$F1519)))</f>
        <v>#VALUE!</v>
      </c>
      <c r="N1519" s="21" t="e">
        <f>IF(OR($B1519="",N$3&lt;$D1519+Настройки!$B$7),0,MAX(0,$E1519-MAX(0,SUMIFS(Тех_Движение!$G$2:$G$5111,Тех_Движение!$D$2:$D$5111,$C1519,Тех_Движение!$B$2:$B$5111,"&lt;="&amp;N$3)-$F1519)))</f>
        <v>#VALUE!</v>
      </c>
      <c r="O1519" s="21" t="e">
        <f>IF(OR($B1519="",O$3&lt;$D1519+Настройки!$B$7),0,MAX(0,$E1519-MAX(0,SUMIFS(Тех_Движение!$G$2:$G$5111,Тех_Движение!$D$2:$D$5111,$C1519,Тех_Движение!$B$2:$B$5111,"&lt;="&amp;O$3)-$F1519)))</f>
        <v>#VALUE!</v>
      </c>
      <c r="P1519" s="21" t="e">
        <f>IF(OR($B1519="",P$3&lt;$D1519+Настройки!$B$7),0,MAX(0,$E1519-MAX(0,SUMIFS(Тех_Движение!$G$2:$G$5111,Тех_Движение!$D$2:$D$5111,$C1519,Тех_Движение!$B$2:$B$5111,"&lt;="&amp;P$3)-$F1519)))</f>
        <v>#VALUE!</v>
      </c>
      <c r="Q1519" s="21" t="e">
        <f>IF(OR($B1519="",Q$3&lt;$D1519+Настройки!$B$7),0,MAX(0,$E1519-MAX(0,SUMIFS(Тех_Движение!$G$2:$G$5111,Тех_Движение!$D$2:$D$5111,$C1519,Тех_Движение!$B$2:$B$5111,"&lt;="&amp;Q$3)-$F1519)))</f>
        <v>#VALUE!</v>
      </c>
      <c r="R1519" s="21" t="str">
        <f t="shared" si="70"/>
        <v/>
      </c>
      <c r="S1519" s="23" t="str">
        <f>IF($B1519="","",VLOOKUP($C1519,Настройки!$A$11:$L$17,9,FALSE))</f>
        <v/>
      </c>
      <c r="T1519" s="23" t="str">
        <f t="shared" si="71"/>
        <v/>
      </c>
    </row>
    <row r="1520" spans="1:20" x14ac:dyDescent="0.3">
      <c r="A1520" s="20">
        <f>Тех_Движение!$A$1517</f>
        <v>1516</v>
      </c>
      <c r="B1520" s="20" t="str">
        <f>IF(Тех_Движение!$F$1517&gt;0,Тех_Движение!$I$1517,"")</f>
        <v/>
      </c>
      <c r="C1520" s="20" t="str">
        <f>IF($B1520="","",Тех_Движение!$D$1517)</f>
        <v/>
      </c>
      <c r="D1520" s="9" t="str">
        <f>IF($B1520="","",Тех_Движение!$B$1517)</f>
        <v/>
      </c>
      <c r="E1520" s="21" t="str">
        <f>IF($B1520="","",Тех_Движение!$F$1517)</f>
        <v/>
      </c>
      <c r="F1520" s="21" t="str">
        <f>IF($B1520="","",SUMIFS($E$5:$E1519,$C$5:$C1519,$C1520))</f>
        <v/>
      </c>
      <c r="G1520" s="21" t="str">
        <f>IF($B1520="","",MAX(0,$E1520-MAX(0,SUMIFS(Тех_Движение!$G$2:$G$5111,Тех_Движение!$D$2:$D$5111,$C1520,Тех_Движение!$B$2:$B$5111,"&lt;="&amp;Настройки!$B$5-1)-$F1520)))</f>
        <v/>
      </c>
      <c r="H1520" s="21" t="str">
        <f>IF($B1520="","",IF(AND($D1520&gt;=Настройки!$B$5,$D1520&lt;=Настройки!$B$6),$E1520,0))</f>
        <v/>
      </c>
      <c r="I1520" s="21" t="str">
        <f t="shared" si="69"/>
        <v/>
      </c>
      <c r="J1520" s="21" t="str">
        <f>IF($B1520="","",MAX(0,$E1520-MAX(0,SUMIFS(Тех_Движение!$G$2:$G$5111,Тех_Движение!$D$2:$D$5111,$C1520,Тех_Движение!$B$2:$B$5111,"&lt;="&amp;Настройки!$B$6)-$F1520)))</f>
        <v/>
      </c>
      <c r="K1520" s="21" t="e">
        <f>IF(OR($B1520="",K$3&lt;$D1520+Настройки!$B$7),0,MAX(0,$E1520-MAX(0,SUMIFS(Тех_Движение!$G$2:$G$5111,Тех_Движение!$D$2:$D$5111,$C1520,Тех_Движение!$B$2:$B$5111,"&lt;="&amp;K$3)-$F1520)))</f>
        <v>#VALUE!</v>
      </c>
      <c r="L1520" s="21" t="e">
        <f>IF(OR($B1520="",L$3&lt;$D1520+Настройки!$B$7),0,MAX(0,$E1520-MAX(0,SUMIFS(Тех_Движение!$G$2:$G$5111,Тех_Движение!$D$2:$D$5111,$C1520,Тех_Движение!$B$2:$B$5111,"&lt;="&amp;L$3)-$F1520)))</f>
        <v>#VALUE!</v>
      </c>
      <c r="M1520" s="21" t="e">
        <f>IF(OR($B1520="",M$3&lt;$D1520+Настройки!$B$7),0,MAX(0,$E1520-MAX(0,SUMIFS(Тех_Движение!$G$2:$G$5111,Тех_Движение!$D$2:$D$5111,$C1520,Тех_Движение!$B$2:$B$5111,"&lt;="&amp;M$3)-$F1520)))</f>
        <v>#VALUE!</v>
      </c>
      <c r="N1520" s="21" t="e">
        <f>IF(OR($B1520="",N$3&lt;$D1520+Настройки!$B$7),0,MAX(0,$E1520-MAX(0,SUMIFS(Тех_Движение!$G$2:$G$5111,Тех_Движение!$D$2:$D$5111,$C1520,Тех_Движение!$B$2:$B$5111,"&lt;="&amp;N$3)-$F1520)))</f>
        <v>#VALUE!</v>
      </c>
      <c r="O1520" s="21" t="e">
        <f>IF(OR($B1520="",O$3&lt;$D1520+Настройки!$B$7),0,MAX(0,$E1520-MAX(0,SUMIFS(Тех_Движение!$G$2:$G$5111,Тех_Движение!$D$2:$D$5111,$C1520,Тех_Движение!$B$2:$B$5111,"&lt;="&amp;O$3)-$F1520)))</f>
        <v>#VALUE!</v>
      </c>
      <c r="P1520" s="21" t="e">
        <f>IF(OR($B1520="",P$3&lt;$D1520+Настройки!$B$7),0,MAX(0,$E1520-MAX(0,SUMIFS(Тех_Движение!$G$2:$G$5111,Тех_Движение!$D$2:$D$5111,$C1520,Тех_Движение!$B$2:$B$5111,"&lt;="&amp;P$3)-$F1520)))</f>
        <v>#VALUE!</v>
      </c>
      <c r="Q1520" s="21" t="e">
        <f>IF(OR($B1520="",Q$3&lt;$D1520+Настройки!$B$7),0,MAX(0,$E1520-MAX(0,SUMIFS(Тех_Движение!$G$2:$G$5111,Тех_Движение!$D$2:$D$5111,$C1520,Тех_Движение!$B$2:$B$5111,"&lt;="&amp;Q$3)-$F1520)))</f>
        <v>#VALUE!</v>
      </c>
      <c r="R1520" s="21" t="str">
        <f t="shared" si="70"/>
        <v/>
      </c>
      <c r="S1520" s="23" t="str">
        <f>IF($B1520="","",VLOOKUP($C1520,Настройки!$A$11:$L$17,9,FALSE))</f>
        <v/>
      </c>
      <c r="T1520" s="23" t="str">
        <f t="shared" si="71"/>
        <v/>
      </c>
    </row>
    <row r="1521" spans="1:20" x14ac:dyDescent="0.3">
      <c r="A1521" s="20">
        <f>Тех_Движение!$A$1518</f>
        <v>1517</v>
      </c>
      <c r="B1521" s="20" t="str">
        <f>IF(Тех_Движение!$F$1518&gt;0,Тех_Движение!$I$1518,"")</f>
        <v/>
      </c>
      <c r="C1521" s="20" t="str">
        <f>IF($B1521="","",Тех_Движение!$D$1518)</f>
        <v/>
      </c>
      <c r="D1521" s="9" t="str">
        <f>IF($B1521="","",Тех_Движение!$B$1518)</f>
        <v/>
      </c>
      <c r="E1521" s="21" t="str">
        <f>IF($B1521="","",Тех_Движение!$F$1518)</f>
        <v/>
      </c>
      <c r="F1521" s="21" t="str">
        <f>IF($B1521="","",SUMIFS($E$5:$E1520,$C$5:$C1520,$C1521))</f>
        <v/>
      </c>
      <c r="G1521" s="21" t="str">
        <f>IF($B1521="","",MAX(0,$E1521-MAX(0,SUMIFS(Тех_Движение!$G$2:$G$5111,Тех_Движение!$D$2:$D$5111,$C1521,Тех_Движение!$B$2:$B$5111,"&lt;="&amp;Настройки!$B$5-1)-$F1521)))</f>
        <v/>
      </c>
      <c r="H1521" s="21" t="str">
        <f>IF($B1521="","",IF(AND($D1521&gt;=Настройки!$B$5,$D1521&lt;=Настройки!$B$6),$E1521,0))</f>
        <v/>
      </c>
      <c r="I1521" s="21" t="str">
        <f t="shared" si="69"/>
        <v/>
      </c>
      <c r="J1521" s="21" t="str">
        <f>IF($B1521="","",MAX(0,$E1521-MAX(0,SUMIFS(Тех_Движение!$G$2:$G$5111,Тех_Движение!$D$2:$D$5111,$C1521,Тех_Движение!$B$2:$B$5111,"&lt;="&amp;Настройки!$B$6)-$F1521)))</f>
        <v/>
      </c>
      <c r="K1521" s="21" t="e">
        <f>IF(OR($B1521="",K$3&lt;$D1521+Настройки!$B$7),0,MAX(0,$E1521-MAX(0,SUMIFS(Тех_Движение!$G$2:$G$5111,Тех_Движение!$D$2:$D$5111,$C1521,Тех_Движение!$B$2:$B$5111,"&lt;="&amp;K$3)-$F1521)))</f>
        <v>#VALUE!</v>
      </c>
      <c r="L1521" s="21" t="e">
        <f>IF(OR($B1521="",L$3&lt;$D1521+Настройки!$B$7),0,MAX(0,$E1521-MAX(0,SUMIFS(Тех_Движение!$G$2:$G$5111,Тех_Движение!$D$2:$D$5111,$C1521,Тех_Движение!$B$2:$B$5111,"&lt;="&amp;L$3)-$F1521)))</f>
        <v>#VALUE!</v>
      </c>
      <c r="M1521" s="21" t="e">
        <f>IF(OR($B1521="",M$3&lt;$D1521+Настройки!$B$7),0,MAX(0,$E1521-MAX(0,SUMIFS(Тех_Движение!$G$2:$G$5111,Тех_Движение!$D$2:$D$5111,$C1521,Тех_Движение!$B$2:$B$5111,"&lt;="&amp;M$3)-$F1521)))</f>
        <v>#VALUE!</v>
      </c>
      <c r="N1521" s="21" t="e">
        <f>IF(OR($B1521="",N$3&lt;$D1521+Настройки!$B$7),0,MAX(0,$E1521-MAX(0,SUMIFS(Тех_Движение!$G$2:$G$5111,Тех_Движение!$D$2:$D$5111,$C1521,Тех_Движение!$B$2:$B$5111,"&lt;="&amp;N$3)-$F1521)))</f>
        <v>#VALUE!</v>
      </c>
      <c r="O1521" s="21" t="e">
        <f>IF(OR($B1521="",O$3&lt;$D1521+Настройки!$B$7),0,MAX(0,$E1521-MAX(0,SUMIFS(Тех_Движение!$G$2:$G$5111,Тех_Движение!$D$2:$D$5111,$C1521,Тех_Движение!$B$2:$B$5111,"&lt;="&amp;O$3)-$F1521)))</f>
        <v>#VALUE!</v>
      </c>
      <c r="P1521" s="21" t="e">
        <f>IF(OR($B1521="",P$3&lt;$D1521+Настройки!$B$7),0,MAX(0,$E1521-MAX(0,SUMIFS(Тех_Движение!$G$2:$G$5111,Тех_Движение!$D$2:$D$5111,$C1521,Тех_Движение!$B$2:$B$5111,"&lt;="&amp;P$3)-$F1521)))</f>
        <v>#VALUE!</v>
      </c>
      <c r="Q1521" s="21" t="e">
        <f>IF(OR($B1521="",Q$3&lt;$D1521+Настройки!$B$7),0,MAX(0,$E1521-MAX(0,SUMIFS(Тех_Движение!$G$2:$G$5111,Тех_Движение!$D$2:$D$5111,$C1521,Тех_Движение!$B$2:$B$5111,"&lt;="&amp;Q$3)-$F1521)))</f>
        <v>#VALUE!</v>
      </c>
      <c r="R1521" s="21" t="str">
        <f t="shared" si="70"/>
        <v/>
      </c>
      <c r="S1521" s="23" t="str">
        <f>IF($B1521="","",VLOOKUP($C1521,Настройки!$A$11:$L$17,9,FALSE))</f>
        <v/>
      </c>
      <c r="T1521" s="23" t="str">
        <f t="shared" si="71"/>
        <v/>
      </c>
    </row>
    <row r="1522" spans="1:20" x14ac:dyDescent="0.3">
      <c r="A1522" s="20">
        <f>Тех_Движение!$A$1519</f>
        <v>1518</v>
      </c>
      <c r="B1522" s="20" t="str">
        <f>IF(Тех_Движение!$F$1519&gt;0,Тех_Движение!$I$1519,"")</f>
        <v/>
      </c>
      <c r="C1522" s="20" t="str">
        <f>IF($B1522="","",Тех_Движение!$D$1519)</f>
        <v/>
      </c>
      <c r="D1522" s="9" t="str">
        <f>IF($B1522="","",Тех_Движение!$B$1519)</f>
        <v/>
      </c>
      <c r="E1522" s="21" t="str">
        <f>IF($B1522="","",Тех_Движение!$F$1519)</f>
        <v/>
      </c>
      <c r="F1522" s="21" t="str">
        <f>IF($B1522="","",SUMIFS($E$5:$E1521,$C$5:$C1521,$C1522))</f>
        <v/>
      </c>
      <c r="G1522" s="21" t="str">
        <f>IF($B1522="","",MAX(0,$E1522-MAX(0,SUMIFS(Тех_Движение!$G$2:$G$5111,Тех_Движение!$D$2:$D$5111,$C1522,Тех_Движение!$B$2:$B$5111,"&lt;="&amp;Настройки!$B$5-1)-$F1522)))</f>
        <v/>
      </c>
      <c r="H1522" s="21" t="str">
        <f>IF($B1522="","",IF(AND($D1522&gt;=Настройки!$B$5,$D1522&lt;=Настройки!$B$6),$E1522,0))</f>
        <v/>
      </c>
      <c r="I1522" s="21" t="str">
        <f t="shared" si="69"/>
        <v/>
      </c>
      <c r="J1522" s="21" t="str">
        <f>IF($B1522="","",MAX(0,$E1522-MAX(0,SUMIFS(Тех_Движение!$G$2:$G$5111,Тех_Движение!$D$2:$D$5111,$C1522,Тех_Движение!$B$2:$B$5111,"&lt;="&amp;Настройки!$B$6)-$F1522)))</f>
        <v/>
      </c>
      <c r="K1522" s="21" t="e">
        <f>IF(OR($B1522="",K$3&lt;$D1522+Настройки!$B$7),0,MAX(0,$E1522-MAX(0,SUMIFS(Тех_Движение!$G$2:$G$5111,Тех_Движение!$D$2:$D$5111,$C1522,Тех_Движение!$B$2:$B$5111,"&lt;="&amp;K$3)-$F1522)))</f>
        <v>#VALUE!</v>
      </c>
      <c r="L1522" s="21" t="e">
        <f>IF(OR($B1522="",L$3&lt;$D1522+Настройки!$B$7),0,MAX(0,$E1522-MAX(0,SUMIFS(Тех_Движение!$G$2:$G$5111,Тех_Движение!$D$2:$D$5111,$C1522,Тех_Движение!$B$2:$B$5111,"&lt;="&amp;L$3)-$F1522)))</f>
        <v>#VALUE!</v>
      </c>
      <c r="M1522" s="21" t="e">
        <f>IF(OR($B1522="",M$3&lt;$D1522+Настройки!$B$7),0,MAX(0,$E1522-MAX(0,SUMIFS(Тех_Движение!$G$2:$G$5111,Тех_Движение!$D$2:$D$5111,$C1522,Тех_Движение!$B$2:$B$5111,"&lt;="&amp;M$3)-$F1522)))</f>
        <v>#VALUE!</v>
      </c>
      <c r="N1522" s="21" t="e">
        <f>IF(OR($B1522="",N$3&lt;$D1522+Настройки!$B$7),0,MAX(0,$E1522-MAX(0,SUMIFS(Тех_Движение!$G$2:$G$5111,Тех_Движение!$D$2:$D$5111,$C1522,Тех_Движение!$B$2:$B$5111,"&lt;="&amp;N$3)-$F1522)))</f>
        <v>#VALUE!</v>
      </c>
      <c r="O1522" s="21" t="e">
        <f>IF(OR($B1522="",O$3&lt;$D1522+Настройки!$B$7),0,MAX(0,$E1522-MAX(0,SUMIFS(Тех_Движение!$G$2:$G$5111,Тех_Движение!$D$2:$D$5111,$C1522,Тех_Движение!$B$2:$B$5111,"&lt;="&amp;O$3)-$F1522)))</f>
        <v>#VALUE!</v>
      </c>
      <c r="P1522" s="21" t="e">
        <f>IF(OR($B1522="",P$3&lt;$D1522+Настройки!$B$7),0,MAX(0,$E1522-MAX(0,SUMIFS(Тех_Движение!$G$2:$G$5111,Тех_Движение!$D$2:$D$5111,$C1522,Тех_Движение!$B$2:$B$5111,"&lt;="&amp;P$3)-$F1522)))</f>
        <v>#VALUE!</v>
      </c>
      <c r="Q1522" s="21" t="e">
        <f>IF(OR($B1522="",Q$3&lt;$D1522+Настройки!$B$7),0,MAX(0,$E1522-MAX(0,SUMIFS(Тех_Движение!$G$2:$G$5111,Тех_Движение!$D$2:$D$5111,$C1522,Тех_Движение!$B$2:$B$5111,"&lt;="&amp;Q$3)-$F1522)))</f>
        <v>#VALUE!</v>
      </c>
      <c r="R1522" s="21" t="str">
        <f t="shared" si="70"/>
        <v/>
      </c>
      <c r="S1522" s="23" t="str">
        <f>IF($B1522="","",VLOOKUP($C1522,Настройки!$A$11:$L$17,9,FALSE))</f>
        <v/>
      </c>
      <c r="T1522" s="23" t="str">
        <f t="shared" si="71"/>
        <v/>
      </c>
    </row>
    <row r="1523" spans="1:20" x14ac:dyDescent="0.3">
      <c r="A1523" s="20">
        <f>Тех_Движение!$A$1520</f>
        <v>1519</v>
      </c>
      <c r="B1523" s="20" t="str">
        <f>IF(Тех_Движение!$F$1520&gt;0,Тех_Движение!$I$1520,"")</f>
        <v/>
      </c>
      <c r="C1523" s="20" t="str">
        <f>IF($B1523="","",Тех_Движение!$D$1520)</f>
        <v/>
      </c>
      <c r="D1523" s="9" t="str">
        <f>IF($B1523="","",Тех_Движение!$B$1520)</f>
        <v/>
      </c>
      <c r="E1523" s="21" t="str">
        <f>IF($B1523="","",Тех_Движение!$F$1520)</f>
        <v/>
      </c>
      <c r="F1523" s="21" t="str">
        <f>IF($B1523="","",SUMIFS($E$5:$E1522,$C$5:$C1522,$C1523))</f>
        <v/>
      </c>
      <c r="G1523" s="21" t="str">
        <f>IF($B1523="","",MAX(0,$E1523-MAX(0,SUMIFS(Тех_Движение!$G$2:$G$5111,Тех_Движение!$D$2:$D$5111,$C1523,Тех_Движение!$B$2:$B$5111,"&lt;="&amp;Настройки!$B$5-1)-$F1523)))</f>
        <v/>
      </c>
      <c r="H1523" s="21" t="str">
        <f>IF($B1523="","",IF(AND($D1523&gt;=Настройки!$B$5,$D1523&lt;=Настройки!$B$6),$E1523,0))</f>
        <v/>
      </c>
      <c r="I1523" s="21" t="str">
        <f t="shared" si="69"/>
        <v/>
      </c>
      <c r="J1523" s="21" t="str">
        <f>IF($B1523="","",MAX(0,$E1523-MAX(0,SUMIFS(Тех_Движение!$G$2:$G$5111,Тех_Движение!$D$2:$D$5111,$C1523,Тех_Движение!$B$2:$B$5111,"&lt;="&amp;Настройки!$B$6)-$F1523)))</f>
        <v/>
      </c>
      <c r="K1523" s="21" t="e">
        <f>IF(OR($B1523="",K$3&lt;$D1523+Настройки!$B$7),0,MAX(0,$E1523-MAX(0,SUMIFS(Тех_Движение!$G$2:$G$5111,Тех_Движение!$D$2:$D$5111,$C1523,Тех_Движение!$B$2:$B$5111,"&lt;="&amp;K$3)-$F1523)))</f>
        <v>#VALUE!</v>
      </c>
      <c r="L1523" s="21" t="e">
        <f>IF(OR($B1523="",L$3&lt;$D1523+Настройки!$B$7),0,MAX(0,$E1523-MAX(0,SUMIFS(Тех_Движение!$G$2:$G$5111,Тех_Движение!$D$2:$D$5111,$C1523,Тех_Движение!$B$2:$B$5111,"&lt;="&amp;L$3)-$F1523)))</f>
        <v>#VALUE!</v>
      </c>
      <c r="M1523" s="21" t="e">
        <f>IF(OR($B1523="",M$3&lt;$D1523+Настройки!$B$7),0,MAX(0,$E1523-MAX(0,SUMIFS(Тех_Движение!$G$2:$G$5111,Тех_Движение!$D$2:$D$5111,$C1523,Тех_Движение!$B$2:$B$5111,"&lt;="&amp;M$3)-$F1523)))</f>
        <v>#VALUE!</v>
      </c>
      <c r="N1523" s="21" t="e">
        <f>IF(OR($B1523="",N$3&lt;$D1523+Настройки!$B$7),0,MAX(0,$E1523-MAX(0,SUMIFS(Тех_Движение!$G$2:$G$5111,Тех_Движение!$D$2:$D$5111,$C1523,Тех_Движение!$B$2:$B$5111,"&lt;="&amp;N$3)-$F1523)))</f>
        <v>#VALUE!</v>
      </c>
      <c r="O1523" s="21" t="e">
        <f>IF(OR($B1523="",O$3&lt;$D1523+Настройки!$B$7),0,MAX(0,$E1523-MAX(0,SUMIFS(Тех_Движение!$G$2:$G$5111,Тех_Движение!$D$2:$D$5111,$C1523,Тех_Движение!$B$2:$B$5111,"&lt;="&amp;O$3)-$F1523)))</f>
        <v>#VALUE!</v>
      </c>
      <c r="P1523" s="21" t="e">
        <f>IF(OR($B1523="",P$3&lt;$D1523+Настройки!$B$7),0,MAX(0,$E1523-MAX(0,SUMIFS(Тех_Движение!$G$2:$G$5111,Тех_Движение!$D$2:$D$5111,$C1523,Тех_Движение!$B$2:$B$5111,"&lt;="&amp;P$3)-$F1523)))</f>
        <v>#VALUE!</v>
      </c>
      <c r="Q1523" s="21" t="e">
        <f>IF(OR($B1523="",Q$3&lt;$D1523+Настройки!$B$7),0,MAX(0,$E1523-MAX(0,SUMIFS(Тех_Движение!$G$2:$G$5111,Тех_Движение!$D$2:$D$5111,$C1523,Тех_Движение!$B$2:$B$5111,"&lt;="&amp;Q$3)-$F1523)))</f>
        <v>#VALUE!</v>
      </c>
      <c r="R1523" s="21" t="str">
        <f t="shared" si="70"/>
        <v/>
      </c>
      <c r="S1523" s="23" t="str">
        <f>IF($B1523="","",VLOOKUP($C1523,Настройки!$A$11:$L$17,9,FALSE))</f>
        <v/>
      </c>
      <c r="T1523" s="23" t="str">
        <f t="shared" si="71"/>
        <v/>
      </c>
    </row>
    <row r="1524" spans="1:20" x14ac:dyDescent="0.3">
      <c r="A1524" s="20">
        <f>Тех_Движение!$A$1521</f>
        <v>1520</v>
      </c>
      <c r="B1524" s="20" t="str">
        <f>IF(Тех_Движение!$F$1521&gt;0,Тех_Движение!$I$1521,"")</f>
        <v/>
      </c>
      <c r="C1524" s="20" t="str">
        <f>IF($B1524="","",Тех_Движение!$D$1521)</f>
        <v/>
      </c>
      <c r="D1524" s="9" t="str">
        <f>IF($B1524="","",Тех_Движение!$B$1521)</f>
        <v/>
      </c>
      <c r="E1524" s="21" t="str">
        <f>IF($B1524="","",Тех_Движение!$F$1521)</f>
        <v/>
      </c>
      <c r="F1524" s="21" t="str">
        <f>IF($B1524="","",SUMIFS($E$5:$E1523,$C$5:$C1523,$C1524))</f>
        <v/>
      </c>
      <c r="G1524" s="21" t="str">
        <f>IF($B1524="","",MAX(0,$E1524-MAX(0,SUMIFS(Тех_Движение!$G$2:$G$5111,Тех_Движение!$D$2:$D$5111,$C1524,Тех_Движение!$B$2:$B$5111,"&lt;="&amp;Настройки!$B$5-1)-$F1524)))</f>
        <v/>
      </c>
      <c r="H1524" s="21" t="str">
        <f>IF($B1524="","",IF(AND($D1524&gt;=Настройки!$B$5,$D1524&lt;=Настройки!$B$6),$E1524,0))</f>
        <v/>
      </c>
      <c r="I1524" s="21" t="str">
        <f t="shared" si="69"/>
        <v/>
      </c>
      <c r="J1524" s="21" t="str">
        <f>IF($B1524="","",MAX(0,$E1524-MAX(0,SUMIFS(Тех_Движение!$G$2:$G$5111,Тех_Движение!$D$2:$D$5111,$C1524,Тех_Движение!$B$2:$B$5111,"&lt;="&amp;Настройки!$B$6)-$F1524)))</f>
        <v/>
      </c>
      <c r="K1524" s="21" t="e">
        <f>IF(OR($B1524="",K$3&lt;$D1524+Настройки!$B$7),0,MAX(0,$E1524-MAX(0,SUMIFS(Тех_Движение!$G$2:$G$5111,Тех_Движение!$D$2:$D$5111,$C1524,Тех_Движение!$B$2:$B$5111,"&lt;="&amp;K$3)-$F1524)))</f>
        <v>#VALUE!</v>
      </c>
      <c r="L1524" s="21" t="e">
        <f>IF(OR($B1524="",L$3&lt;$D1524+Настройки!$B$7),0,MAX(0,$E1524-MAX(0,SUMIFS(Тех_Движение!$G$2:$G$5111,Тех_Движение!$D$2:$D$5111,$C1524,Тех_Движение!$B$2:$B$5111,"&lt;="&amp;L$3)-$F1524)))</f>
        <v>#VALUE!</v>
      </c>
      <c r="M1524" s="21" t="e">
        <f>IF(OR($B1524="",M$3&lt;$D1524+Настройки!$B$7),0,MAX(0,$E1524-MAX(0,SUMIFS(Тех_Движение!$G$2:$G$5111,Тех_Движение!$D$2:$D$5111,$C1524,Тех_Движение!$B$2:$B$5111,"&lt;="&amp;M$3)-$F1524)))</f>
        <v>#VALUE!</v>
      </c>
      <c r="N1524" s="21" t="e">
        <f>IF(OR($B1524="",N$3&lt;$D1524+Настройки!$B$7),0,MAX(0,$E1524-MAX(0,SUMIFS(Тех_Движение!$G$2:$G$5111,Тех_Движение!$D$2:$D$5111,$C1524,Тех_Движение!$B$2:$B$5111,"&lt;="&amp;N$3)-$F1524)))</f>
        <v>#VALUE!</v>
      </c>
      <c r="O1524" s="21" t="e">
        <f>IF(OR($B1524="",O$3&lt;$D1524+Настройки!$B$7),0,MAX(0,$E1524-MAX(0,SUMIFS(Тех_Движение!$G$2:$G$5111,Тех_Движение!$D$2:$D$5111,$C1524,Тех_Движение!$B$2:$B$5111,"&lt;="&amp;O$3)-$F1524)))</f>
        <v>#VALUE!</v>
      </c>
      <c r="P1524" s="21" t="e">
        <f>IF(OR($B1524="",P$3&lt;$D1524+Настройки!$B$7),0,MAX(0,$E1524-MAX(0,SUMIFS(Тех_Движение!$G$2:$G$5111,Тех_Движение!$D$2:$D$5111,$C1524,Тех_Движение!$B$2:$B$5111,"&lt;="&amp;P$3)-$F1524)))</f>
        <v>#VALUE!</v>
      </c>
      <c r="Q1524" s="21" t="e">
        <f>IF(OR($B1524="",Q$3&lt;$D1524+Настройки!$B$7),0,MAX(0,$E1524-MAX(0,SUMIFS(Тех_Движение!$G$2:$G$5111,Тех_Движение!$D$2:$D$5111,$C1524,Тех_Движение!$B$2:$B$5111,"&lt;="&amp;Q$3)-$F1524)))</f>
        <v>#VALUE!</v>
      </c>
      <c r="R1524" s="21" t="str">
        <f t="shared" si="70"/>
        <v/>
      </c>
      <c r="S1524" s="23" t="str">
        <f>IF($B1524="","",VLOOKUP($C1524,Настройки!$A$11:$L$17,9,FALSE))</f>
        <v/>
      </c>
      <c r="T1524" s="23" t="str">
        <f t="shared" si="71"/>
        <v/>
      </c>
    </row>
    <row r="1525" spans="1:20" x14ac:dyDescent="0.3">
      <c r="A1525" s="20">
        <f>Тех_Движение!$A$1522</f>
        <v>1521</v>
      </c>
      <c r="B1525" s="20" t="str">
        <f>IF(Тех_Движение!$F$1522&gt;0,Тех_Движение!$I$1522,"")</f>
        <v/>
      </c>
      <c r="C1525" s="20" t="str">
        <f>IF($B1525="","",Тех_Движение!$D$1522)</f>
        <v/>
      </c>
      <c r="D1525" s="9" t="str">
        <f>IF($B1525="","",Тех_Движение!$B$1522)</f>
        <v/>
      </c>
      <c r="E1525" s="21" t="str">
        <f>IF($B1525="","",Тех_Движение!$F$1522)</f>
        <v/>
      </c>
      <c r="F1525" s="21" t="str">
        <f>IF($B1525="","",SUMIFS($E$5:$E1524,$C$5:$C1524,$C1525))</f>
        <v/>
      </c>
      <c r="G1525" s="21" t="str">
        <f>IF($B1525="","",MAX(0,$E1525-MAX(0,SUMIFS(Тех_Движение!$G$2:$G$5111,Тех_Движение!$D$2:$D$5111,$C1525,Тех_Движение!$B$2:$B$5111,"&lt;="&amp;Настройки!$B$5-1)-$F1525)))</f>
        <v/>
      </c>
      <c r="H1525" s="21" t="str">
        <f>IF($B1525="","",IF(AND($D1525&gt;=Настройки!$B$5,$D1525&lt;=Настройки!$B$6),$E1525,0))</f>
        <v/>
      </c>
      <c r="I1525" s="21" t="str">
        <f t="shared" si="69"/>
        <v/>
      </c>
      <c r="J1525" s="21" t="str">
        <f>IF($B1525="","",MAX(0,$E1525-MAX(0,SUMIFS(Тех_Движение!$G$2:$G$5111,Тех_Движение!$D$2:$D$5111,$C1525,Тех_Движение!$B$2:$B$5111,"&lt;="&amp;Настройки!$B$6)-$F1525)))</f>
        <v/>
      </c>
      <c r="K1525" s="21" t="e">
        <f>IF(OR($B1525="",K$3&lt;$D1525+Настройки!$B$7),0,MAX(0,$E1525-MAX(0,SUMIFS(Тех_Движение!$G$2:$G$5111,Тех_Движение!$D$2:$D$5111,$C1525,Тех_Движение!$B$2:$B$5111,"&lt;="&amp;K$3)-$F1525)))</f>
        <v>#VALUE!</v>
      </c>
      <c r="L1525" s="21" t="e">
        <f>IF(OR($B1525="",L$3&lt;$D1525+Настройки!$B$7),0,MAX(0,$E1525-MAX(0,SUMIFS(Тех_Движение!$G$2:$G$5111,Тех_Движение!$D$2:$D$5111,$C1525,Тех_Движение!$B$2:$B$5111,"&lt;="&amp;L$3)-$F1525)))</f>
        <v>#VALUE!</v>
      </c>
      <c r="M1525" s="21" t="e">
        <f>IF(OR($B1525="",M$3&lt;$D1525+Настройки!$B$7),0,MAX(0,$E1525-MAX(0,SUMIFS(Тех_Движение!$G$2:$G$5111,Тех_Движение!$D$2:$D$5111,$C1525,Тех_Движение!$B$2:$B$5111,"&lt;="&amp;M$3)-$F1525)))</f>
        <v>#VALUE!</v>
      </c>
      <c r="N1525" s="21" t="e">
        <f>IF(OR($B1525="",N$3&lt;$D1525+Настройки!$B$7),0,MAX(0,$E1525-MAX(0,SUMIFS(Тех_Движение!$G$2:$G$5111,Тех_Движение!$D$2:$D$5111,$C1525,Тех_Движение!$B$2:$B$5111,"&lt;="&amp;N$3)-$F1525)))</f>
        <v>#VALUE!</v>
      </c>
      <c r="O1525" s="21" t="e">
        <f>IF(OR($B1525="",O$3&lt;$D1525+Настройки!$B$7),0,MAX(0,$E1525-MAX(0,SUMIFS(Тех_Движение!$G$2:$G$5111,Тех_Движение!$D$2:$D$5111,$C1525,Тех_Движение!$B$2:$B$5111,"&lt;="&amp;O$3)-$F1525)))</f>
        <v>#VALUE!</v>
      </c>
      <c r="P1525" s="21" t="e">
        <f>IF(OR($B1525="",P$3&lt;$D1525+Настройки!$B$7),0,MAX(0,$E1525-MAX(0,SUMIFS(Тех_Движение!$G$2:$G$5111,Тех_Движение!$D$2:$D$5111,$C1525,Тех_Движение!$B$2:$B$5111,"&lt;="&amp;P$3)-$F1525)))</f>
        <v>#VALUE!</v>
      </c>
      <c r="Q1525" s="21" t="e">
        <f>IF(OR($B1525="",Q$3&lt;$D1525+Настройки!$B$7),0,MAX(0,$E1525-MAX(0,SUMIFS(Тех_Движение!$G$2:$G$5111,Тех_Движение!$D$2:$D$5111,$C1525,Тех_Движение!$B$2:$B$5111,"&lt;="&amp;Q$3)-$F1525)))</f>
        <v>#VALUE!</v>
      </c>
      <c r="R1525" s="21" t="str">
        <f t="shared" si="70"/>
        <v/>
      </c>
      <c r="S1525" s="23" t="str">
        <f>IF($B1525="","",VLOOKUP($C1525,Настройки!$A$11:$L$17,9,FALSE))</f>
        <v/>
      </c>
      <c r="T1525" s="23" t="str">
        <f t="shared" si="71"/>
        <v/>
      </c>
    </row>
    <row r="1526" spans="1:20" x14ac:dyDescent="0.3">
      <c r="A1526" s="20">
        <f>Тех_Движение!$A$1523</f>
        <v>1522</v>
      </c>
      <c r="B1526" s="20" t="str">
        <f>IF(Тех_Движение!$F$1523&gt;0,Тех_Движение!$I$1523,"")</f>
        <v/>
      </c>
      <c r="C1526" s="20" t="str">
        <f>IF($B1526="","",Тех_Движение!$D$1523)</f>
        <v/>
      </c>
      <c r="D1526" s="9" t="str">
        <f>IF($B1526="","",Тех_Движение!$B$1523)</f>
        <v/>
      </c>
      <c r="E1526" s="21" t="str">
        <f>IF($B1526="","",Тех_Движение!$F$1523)</f>
        <v/>
      </c>
      <c r="F1526" s="21" t="str">
        <f>IF($B1526="","",SUMIFS($E$5:$E1525,$C$5:$C1525,$C1526))</f>
        <v/>
      </c>
      <c r="G1526" s="21" t="str">
        <f>IF($B1526="","",MAX(0,$E1526-MAX(0,SUMIFS(Тех_Движение!$G$2:$G$5111,Тех_Движение!$D$2:$D$5111,$C1526,Тех_Движение!$B$2:$B$5111,"&lt;="&amp;Настройки!$B$5-1)-$F1526)))</f>
        <v/>
      </c>
      <c r="H1526" s="21" t="str">
        <f>IF($B1526="","",IF(AND($D1526&gt;=Настройки!$B$5,$D1526&lt;=Настройки!$B$6),$E1526,0))</f>
        <v/>
      </c>
      <c r="I1526" s="21" t="str">
        <f t="shared" si="69"/>
        <v/>
      </c>
      <c r="J1526" s="21" t="str">
        <f>IF($B1526="","",MAX(0,$E1526-MAX(0,SUMIFS(Тех_Движение!$G$2:$G$5111,Тех_Движение!$D$2:$D$5111,$C1526,Тех_Движение!$B$2:$B$5111,"&lt;="&amp;Настройки!$B$6)-$F1526)))</f>
        <v/>
      </c>
      <c r="K1526" s="21" t="e">
        <f>IF(OR($B1526="",K$3&lt;$D1526+Настройки!$B$7),0,MAX(0,$E1526-MAX(0,SUMIFS(Тех_Движение!$G$2:$G$5111,Тех_Движение!$D$2:$D$5111,$C1526,Тех_Движение!$B$2:$B$5111,"&lt;="&amp;K$3)-$F1526)))</f>
        <v>#VALUE!</v>
      </c>
      <c r="L1526" s="21" t="e">
        <f>IF(OR($B1526="",L$3&lt;$D1526+Настройки!$B$7),0,MAX(0,$E1526-MAX(0,SUMIFS(Тех_Движение!$G$2:$G$5111,Тех_Движение!$D$2:$D$5111,$C1526,Тех_Движение!$B$2:$B$5111,"&lt;="&amp;L$3)-$F1526)))</f>
        <v>#VALUE!</v>
      </c>
      <c r="M1526" s="21" t="e">
        <f>IF(OR($B1526="",M$3&lt;$D1526+Настройки!$B$7),0,MAX(0,$E1526-MAX(0,SUMIFS(Тех_Движение!$G$2:$G$5111,Тех_Движение!$D$2:$D$5111,$C1526,Тех_Движение!$B$2:$B$5111,"&lt;="&amp;M$3)-$F1526)))</f>
        <v>#VALUE!</v>
      </c>
      <c r="N1526" s="21" t="e">
        <f>IF(OR($B1526="",N$3&lt;$D1526+Настройки!$B$7),0,MAX(0,$E1526-MAX(0,SUMIFS(Тех_Движение!$G$2:$G$5111,Тех_Движение!$D$2:$D$5111,$C1526,Тех_Движение!$B$2:$B$5111,"&lt;="&amp;N$3)-$F1526)))</f>
        <v>#VALUE!</v>
      </c>
      <c r="O1526" s="21" t="e">
        <f>IF(OR($B1526="",O$3&lt;$D1526+Настройки!$B$7),0,MAX(0,$E1526-MAX(0,SUMIFS(Тех_Движение!$G$2:$G$5111,Тех_Движение!$D$2:$D$5111,$C1526,Тех_Движение!$B$2:$B$5111,"&lt;="&amp;O$3)-$F1526)))</f>
        <v>#VALUE!</v>
      </c>
      <c r="P1526" s="21" t="e">
        <f>IF(OR($B1526="",P$3&lt;$D1526+Настройки!$B$7),0,MAX(0,$E1526-MAX(0,SUMIFS(Тех_Движение!$G$2:$G$5111,Тех_Движение!$D$2:$D$5111,$C1526,Тех_Движение!$B$2:$B$5111,"&lt;="&amp;P$3)-$F1526)))</f>
        <v>#VALUE!</v>
      </c>
      <c r="Q1526" s="21" t="e">
        <f>IF(OR($B1526="",Q$3&lt;$D1526+Настройки!$B$7),0,MAX(0,$E1526-MAX(0,SUMIFS(Тех_Движение!$G$2:$G$5111,Тех_Движение!$D$2:$D$5111,$C1526,Тех_Движение!$B$2:$B$5111,"&lt;="&amp;Q$3)-$F1526)))</f>
        <v>#VALUE!</v>
      </c>
      <c r="R1526" s="21" t="str">
        <f t="shared" si="70"/>
        <v/>
      </c>
      <c r="S1526" s="23" t="str">
        <f>IF($B1526="","",VLOOKUP($C1526,Настройки!$A$11:$L$17,9,FALSE))</f>
        <v/>
      </c>
      <c r="T1526" s="23" t="str">
        <f t="shared" si="71"/>
        <v/>
      </c>
    </row>
    <row r="1527" spans="1:20" x14ac:dyDescent="0.3">
      <c r="A1527" s="20">
        <f>Тех_Движение!$A$1524</f>
        <v>1523</v>
      </c>
      <c r="B1527" s="20" t="str">
        <f>IF(Тех_Движение!$F$1524&gt;0,Тех_Движение!$I$1524,"")</f>
        <v/>
      </c>
      <c r="C1527" s="20" t="str">
        <f>IF($B1527="","",Тех_Движение!$D$1524)</f>
        <v/>
      </c>
      <c r="D1527" s="9" t="str">
        <f>IF($B1527="","",Тех_Движение!$B$1524)</f>
        <v/>
      </c>
      <c r="E1527" s="21" t="str">
        <f>IF($B1527="","",Тех_Движение!$F$1524)</f>
        <v/>
      </c>
      <c r="F1527" s="21" t="str">
        <f>IF($B1527="","",SUMIFS($E$5:$E1526,$C$5:$C1526,$C1527))</f>
        <v/>
      </c>
      <c r="G1527" s="21" t="str">
        <f>IF($B1527="","",MAX(0,$E1527-MAX(0,SUMIFS(Тех_Движение!$G$2:$G$5111,Тех_Движение!$D$2:$D$5111,$C1527,Тех_Движение!$B$2:$B$5111,"&lt;="&amp;Настройки!$B$5-1)-$F1527)))</f>
        <v/>
      </c>
      <c r="H1527" s="21" t="str">
        <f>IF($B1527="","",IF(AND($D1527&gt;=Настройки!$B$5,$D1527&lt;=Настройки!$B$6),$E1527,0))</f>
        <v/>
      </c>
      <c r="I1527" s="21" t="str">
        <f t="shared" si="69"/>
        <v/>
      </c>
      <c r="J1527" s="21" t="str">
        <f>IF($B1527="","",MAX(0,$E1527-MAX(0,SUMIFS(Тех_Движение!$G$2:$G$5111,Тех_Движение!$D$2:$D$5111,$C1527,Тех_Движение!$B$2:$B$5111,"&lt;="&amp;Настройки!$B$6)-$F1527)))</f>
        <v/>
      </c>
      <c r="K1527" s="21" t="e">
        <f>IF(OR($B1527="",K$3&lt;$D1527+Настройки!$B$7),0,MAX(0,$E1527-MAX(0,SUMIFS(Тех_Движение!$G$2:$G$5111,Тех_Движение!$D$2:$D$5111,$C1527,Тех_Движение!$B$2:$B$5111,"&lt;="&amp;K$3)-$F1527)))</f>
        <v>#VALUE!</v>
      </c>
      <c r="L1527" s="21" t="e">
        <f>IF(OR($B1527="",L$3&lt;$D1527+Настройки!$B$7),0,MAX(0,$E1527-MAX(0,SUMIFS(Тех_Движение!$G$2:$G$5111,Тех_Движение!$D$2:$D$5111,$C1527,Тех_Движение!$B$2:$B$5111,"&lt;="&amp;L$3)-$F1527)))</f>
        <v>#VALUE!</v>
      </c>
      <c r="M1527" s="21" t="e">
        <f>IF(OR($B1527="",M$3&lt;$D1527+Настройки!$B$7),0,MAX(0,$E1527-MAX(0,SUMIFS(Тех_Движение!$G$2:$G$5111,Тех_Движение!$D$2:$D$5111,$C1527,Тех_Движение!$B$2:$B$5111,"&lt;="&amp;M$3)-$F1527)))</f>
        <v>#VALUE!</v>
      </c>
      <c r="N1527" s="21" t="e">
        <f>IF(OR($B1527="",N$3&lt;$D1527+Настройки!$B$7),0,MAX(0,$E1527-MAX(0,SUMIFS(Тех_Движение!$G$2:$G$5111,Тех_Движение!$D$2:$D$5111,$C1527,Тех_Движение!$B$2:$B$5111,"&lt;="&amp;N$3)-$F1527)))</f>
        <v>#VALUE!</v>
      </c>
      <c r="O1527" s="21" t="e">
        <f>IF(OR($B1527="",O$3&lt;$D1527+Настройки!$B$7),0,MAX(0,$E1527-MAX(0,SUMIFS(Тех_Движение!$G$2:$G$5111,Тех_Движение!$D$2:$D$5111,$C1527,Тех_Движение!$B$2:$B$5111,"&lt;="&amp;O$3)-$F1527)))</f>
        <v>#VALUE!</v>
      </c>
      <c r="P1527" s="21" t="e">
        <f>IF(OR($B1527="",P$3&lt;$D1527+Настройки!$B$7),0,MAX(0,$E1527-MAX(0,SUMIFS(Тех_Движение!$G$2:$G$5111,Тех_Движение!$D$2:$D$5111,$C1527,Тех_Движение!$B$2:$B$5111,"&lt;="&amp;P$3)-$F1527)))</f>
        <v>#VALUE!</v>
      </c>
      <c r="Q1527" s="21" t="e">
        <f>IF(OR($B1527="",Q$3&lt;$D1527+Настройки!$B$7),0,MAX(0,$E1527-MAX(0,SUMIFS(Тех_Движение!$G$2:$G$5111,Тех_Движение!$D$2:$D$5111,$C1527,Тех_Движение!$B$2:$B$5111,"&lt;="&amp;Q$3)-$F1527)))</f>
        <v>#VALUE!</v>
      </c>
      <c r="R1527" s="21" t="str">
        <f t="shared" si="70"/>
        <v/>
      </c>
      <c r="S1527" s="23" t="str">
        <f>IF($B1527="","",VLOOKUP($C1527,Настройки!$A$11:$L$17,9,FALSE))</f>
        <v/>
      </c>
      <c r="T1527" s="23" t="str">
        <f t="shared" si="71"/>
        <v/>
      </c>
    </row>
    <row r="1528" spans="1:20" x14ac:dyDescent="0.3">
      <c r="A1528" s="20">
        <f>Тех_Движение!$A$1525</f>
        <v>1524</v>
      </c>
      <c r="B1528" s="20" t="str">
        <f>IF(Тех_Движение!$F$1525&gt;0,Тех_Движение!$I$1525,"")</f>
        <v/>
      </c>
      <c r="C1528" s="20" t="str">
        <f>IF($B1528="","",Тех_Движение!$D$1525)</f>
        <v/>
      </c>
      <c r="D1528" s="9" t="str">
        <f>IF($B1528="","",Тех_Движение!$B$1525)</f>
        <v/>
      </c>
      <c r="E1528" s="21" t="str">
        <f>IF($B1528="","",Тех_Движение!$F$1525)</f>
        <v/>
      </c>
      <c r="F1528" s="21" t="str">
        <f>IF($B1528="","",SUMIFS($E$5:$E1527,$C$5:$C1527,$C1528))</f>
        <v/>
      </c>
      <c r="G1528" s="21" t="str">
        <f>IF($B1528="","",MAX(0,$E1528-MAX(0,SUMIFS(Тех_Движение!$G$2:$G$5111,Тех_Движение!$D$2:$D$5111,$C1528,Тех_Движение!$B$2:$B$5111,"&lt;="&amp;Настройки!$B$5-1)-$F1528)))</f>
        <v/>
      </c>
      <c r="H1528" s="21" t="str">
        <f>IF($B1528="","",IF(AND($D1528&gt;=Настройки!$B$5,$D1528&lt;=Настройки!$B$6),$E1528,0))</f>
        <v/>
      </c>
      <c r="I1528" s="21" t="str">
        <f t="shared" si="69"/>
        <v/>
      </c>
      <c r="J1528" s="21" t="str">
        <f>IF($B1528="","",MAX(0,$E1528-MAX(0,SUMIFS(Тех_Движение!$G$2:$G$5111,Тех_Движение!$D$2:$D$5111,$C1528,Тех_Движение!$B$2:$B$5111,"&lt;="&amp;Настройки!$B$6)-$F1528)))</f>
        <v/>
      </c>
      <c r="K1528" s="21" t="e">
        <f>IF(OR($B1528="",K$3&lt;$D1528+Настройки!$B$7),0,MAX(0,$E1528-MAX(0,SUMIFS(Тех_Движение!$G$2:$G$5111,Тех_Движение!$D$2:$D$5111,$C1528,Тех_Движение!$B$2:$B$5111,"&lt;="&amp;K$3)-$F1528)))</f>
        <v>#VALUE!</v>
      </c>
      <c r="L1528" s="21" t="e">
        <f>IF(OR($B1528="",L$3&lt;$D1528+Настройки!$B$7),0,MAX(0,$E1528-MAX(0,SUMIFS(Тех_Движение!$G$2:$G$5111,Тех_Движение!$D$2:$D$5111,$C1528,Тех_Движение!$B$2:$B$5111,"&lt;="&amp;L$3)-$F1528)))</f>
        <v>#VALUE!</v>
      </c>
      <c r="M1528" s="21" t="e">
        <f>IF(OR($B1528="",M$3&lt;$D1528+Настройки!$B$7),0,MAX(0,$E1528-MAX(0,SUMIFS(Тех_Движение!$G$2:$G$5111,Тех_Движение!$D$2:$D$5111,$C1528,Тех_Движение!$B$2:$B$5111,"&lt;="&amp;M$3)-$F1528)))</f>
        <v>#VALUE!</v>
      </c>
      <c r="N1528" s="21" t="e">
        <f>IF(OR($B1528="",N$3&lt;$D1528+Настройки!$B$7),0,MAX(0,$E1528-MAX(0,SUMIFS(Тех_Движение!$G$2:$G$5111,Тех_Движение!$D$2:$D$5111,$C1528,Тех_Движение!$B$2:$B$5111,"&lt;="&amp;N$3)-$F1528)))</f>
        <v>#VALUE!</v>
      </c>
      <c r="O1528" s="21" t="e">
        <f>IF(OR($B1528="",O$3&lt;$D1528+Настройки!$B$7),0,MAX(0,$E1528-MAX(0,SUMIFS(Тех_Движение!$G$2:$G$5111,Тех_Движение!$D$2:$D$5111,$C1528,Тех_Движение!$B$2:$B$5111,"&lt;="&amp;O$3)-$F1528)))</f>
        <v>#VALUE!</v>
      </c>
      <c r="P1528" s="21" t="e">
        <f>IF(OR($B1528="",P$3&lt;$D1528+Настройки!$B$7),0,MAX(0,$E1528-MAX(0,SUMIFS(Тех_Движение!$G$2:$G$5111,Тех_Движение!$D$2:$D$5111,$C1528,Тех_Движение!$B$2:$B$5111,"&lt;="&amp;P$3)-$F1528)))</f>
        <v>#VALUE!</v>
      </c>
      <c r="Q1528" s="21" t="e">
        <f>IF(OR($B1528="",Q$3&lt;$D1528+Настройки!$B$7),0,MAX(0,$E1528-MAX(0,SUMIFS(Тех_Движение!$G$2:$G$5111,Тех_Движение!$D$2:$D$5111,$C1528,Тех_Движение!$B$2:$B$5111,"&lt;="&amp;Q$3)-$F1528)))</f>
        <v>#VALUE!</v>
      </c>
      <c r="R1528" s="21" t="str">
        <f t="shared" si="70"/>
        <v/>
      </c>
      <c r="S1528" s="23" t="str">
        <f>IF($B1528="","",VLOOKUP($C1528,Настройки!$A$11:$L$17,9,FALSE))</f>
        <v/>
      </c>
      <c r="T1528" s="23" t="str">
        <f t="shared" si="71"/>
        <v/>
      </c>
    </row>
    <row r="1529" spans="1:20" x14ac:dyDescent="0.3">
      <c r="A1529" s="20">
        <f>Тех_Движение!$A$1526</f>
        <v>1525</v>
      </c>
      <c r="B1529" s="20" t="str">
        <f>IF(Тех_Движение!$F$1526&gt;0,Тех_Движение!$I$1526,"")</f>
        <v/>
      </c>
      <c r="C1529" s="20" t="str">
        <f>IF($B1529="","",Тех_Движение!$D$1526)</f>
        <v/>
      </c>
      <c r="D1529" s="9" t="str">
        <f>IF($B1529="","",Тех_Движение!$B$1526)</f>
        <v/>
      </c>
      <c r="E1529" s="21" t="str">
        <f>IF($B1529="","",Тех_Движение!$F$1526)</f>
        <v/>
      </c>
      <c r="F1529" s="21" t="str">
        <f>IF($B1529="","",SUMIFS($E$5:$E1528,$C$5:$C1528,$C1529))</f>
        <v/>
      </c>
      <c r="G1529" s="21" t="str">
        <f>IF($B1529="","",MAX(0,$E1529-MAX(0,SUMIFS(Тех_Движение!$G$2:$G$5111,Тех_Движение!$D$2:$D$5111,$C1529,Тех_Движение!$B$2:$B$5111,"&lt;="&amp;Настройки!$B$5-1)-$F1529)))</f>
        <v/>
      </c>
      <c r="H1529" s="21" t="str">
        <f>IF($B1529="","",IF(AND($D1529&gt;=Настройки!$B$5,$D1529&lt;=Настройки!$B$6),$E1529,0))</f>
        <v/>
      </c>
      <c r="I1529" s="21" t="str">
        <f t="shared" si="69"/>
        <v/>
      </c>
      <c r="J1529" s="21" t="str">
        <f>IF($B1529="","",MAX(0,$E1529-MAX(0,SUMIFS(Тех_Движение!$G$2:$G$5111,Тех_Движение!$D$2:$D$5111,$C1529,Тех_Движение!$B$2:$B$5111,"&lt;="&amp;Настройки!$B$6)-$F1529)))</f>
        <v/>
      </c>
      <c r="K1529" s="21" t="e">
        <f>IF(OR($B1529="",K$3&lt;$D1529+Настройки!$B$7),0,MAX(0,$E1529-MAX(0,SUMIFS(Тех_Движение!$G$2:$G$5111,Тех_Движение!$D$2:$D$5111,$C1529,Тех_Движение!$B$2:$B$5111,"&lt;="&amp;K$3)-$F1529)))</f>
        <v>#VALUE!</v>
      </c>
      <c r="L1529" s="21" t="e">
        <f>IF(OR($B1529="",L$3&lt;$D1529+Настройки!$B$7),0,MAX(0,$E1529-MAX(0,SUMIFS(Тех_Движение!$G$2:$G$5111,Тех_Движение!$D$2:$D$5111,$C1529,Тех_Движение!$B$2:$B$5111,"&lt;="&amp;L$3)-$F1529)))</f>
        <v>#VALUE!</v>
      </c>
      <c r="M1529" s="21" t="e">
        <f>IF(OR($B1529="",M$3&lt;$D1529+Настройки!$B$7),0,MAX(0,$E1529-MAX(0,SUMIFS(Тех_Движение!$G$2:$G$5111,Тех_Движение!$D$2:$D$5111,$C1529,Тех_Движение!$B$2:$B$5111,"&lt;="&amp;M$3)-$F1529)))</f>
        <v>#VALUE!</v>
      </c>
      <c r="N1529" s="21" t="e">
        <f>IF(OR($B1529="",N$3&lt;$D1529+Настройки!$B$7),0,MAX(0,$E1529-MAX(0,SUMIFS(Тех_Движение!$G$2:$G$5111,Тех_Движение!$D$2:$D$5111,$C1529,Тех_Движение!$B$2:$B$5111,"&lt;="&amp;N$3)-$F1529)))</f>
        <v>#VALUE!</v>
      </c>
      <c r="O1529" s="21" t="e">
        <f>IF(OR($B1529="",O$3&lt;$D1529+Настройки!$B$7),0,MAX(0,$E1529-MAX(0,SUMIFS(Тех_Движение!$G$2:$G$5111,Тех_Движение!$D$2:$D$5111,$C1529,Тех_Движение!$B$2:$B$5111,"&lt;="&amp;O$3)-$F1529)))</f>
        <v>#VALUE!</v>
      </c>
      <c r="P1529" s="21" t="e">
        <f>IF(OR($B1529="",P$3&lt;$D1529+Настройки!$B$7),0,MAX(0,$E1529-MAX(0,SUMIFS(Тех_Движение!$G$2:$G$5111,Тех_Движение!$D$2:$D$5111,$C1529,Тех_Движение!$B$2:$B$5111,"&lt;="&amp;P$3)-$F1529)))</f>
        <v>#VALUE!</v>
      </c>
      <c r="Q1529" s="21" t="e">
        <f>IF(OR($B1529="",Q$3&lt;$D1529+Настройки!$B$7),0,MAX(0,$E1529-MAX(0,SUMIFS(Тех_Движение!$G$2:$G$5111,Тех_Движение!$D$2:$D$5111,$C1529,Тех_Движение!$B$2:$B$5111,"&lt;="&amp;Q$3)-$F1529)))</f>
        <v>#VALUE!</v>
      </c>
      <c r="R1529" s="21" t="str">
        <f t="shared" si="70"/>
        <v/>
      </c>
      <c r="S1529" s="23" t="str">
        <f>IF($B1529="","",VLOOKUP($C1529,Настройки!$A$11:$L$17,9,FALSE))</f>
        <v/>
      </c>
      <c r="T1529" s="23" t="str">
        <f t="shared" si="71"/>
        <v/>
      </c>
    </row>
    <row r="1530" spans="1:20" x14ac:dyDescent="0.3">
      <c r="A1530" s="20">
        <f>Тех_Движение!$A$1527</f>
        <v>1526</v>
      </c>
      <c r="B1530" s="20" t="str">
        <f>IF(Тех_Движение!$F$1527&gt;0,Тех_Движение!$I$1527,"")</f>
        <v/>
      </c>
      <c r="C1530" s="20" t="str">
        <f>IF($B1530="","",Тех_Движение!$D$1527)</f>
        <v/>
      </c>
      <c r="D1530" s="9" t="str">
        <f>IF($B1530="","",Тех_Движение!$B$1527)</f>
        <v/>
      </c>
      <c r="E1530" s="21" t="str">
        <f>IF($B1530="","",Тех_Движение!$F$1527)</f>
        <v/>
      </c>
      <c r="F1530" s="21" t="str">
        <f>IF($B1530="","",SUMIFS($E$5:$E1529,$C$5:$C1529,$C1530))</f>
        <v/>
      </c>
      <c r="G1530" s="21" t="str">
        <f>IF($B1530="","",MAX(0,$E1530-MAX(0,SUMIFS(Тех_Движение!$G$2:$G$5111,Тех_Движение!$D$2:$D$5111,$C1530,Тех_Движение!$B$2:$B$5111,"&lt;="&amp;Настройки!$B$5-1)-$F1530)))</f>
        <v/>
      </c>
      <c r="H1530" s="21" t="str">
        <f>IF($B1530="","",IF(AND($D1530&gt;=Настройки!$B$5,$D1530&lt;=Настройки!$B$6),$E1530,0))</f>
        <v/>
      </c>
      <c r="I1530" s="21" t="str">
        <f t="shared" si="69"/>
        <v/>
      </c>
      <c r="J1530" s="21" t="str">
        <f>IF($B1530="","",MAX(0,$E1530-MAX(0,SUMIFS(Тех_Движение!$G$2:$G$5111,Тех_Движение!$D$2:$D$5111,$C1530,Тех_Движение!$B$2:$B$5111,"&lt;="&amp;Настройки!$B$6)-$F1530)))</f>
        <v/>
      </c>
      <c r="K1530" s="21" t="e">
        <f>IF(OR($B1530="",K$3&lt;$D1530+Настройки!$B$7),0,MAX(0,$E1530-MAX(0,SUMIFS(Тех_Движение!$G$2:$G$5111,Тех_Движение!$D$2:$D$5111,$C1530,Тех_Движение!$B$2:$B$5111,"&lt;="&amp;K$3)-$F1530)))</f>
        <v>#VALUE!</v>
      </c>
      <c r="L1530" s="21" t="e">
        <f>IF(OR($B1530="",L$3&lt;$D1530+Настройки!$B$7),0,MAX(0,$E1530-MAX(0,SUMIFS(Тех_Движение!$G$2:$G$5111,Тех_Движение!$D$2:$D$5111,$C1530,Тех_Движение!$B$2:$B$5111,"&lt;="&amp;L$3)-$F1530)))</f>
        <v>#VALUE!</v>
      </c>
      <c r="M1530" s="21" t="e">
        <f>IF(OR($B1530="",M$3&lt;$D1530+Настройки!$B$7),0,MAX(0,$E1530-MAX(0,SUMIFS(Тех_Движение!$G$2:$G$5111,Тех_Движение!$D$2:$D$5111,$C1530,Тех_Движение!$B$2:$B$5111,"&lt;="&amp;M$3)-$F1530)))</f>
        <v>#VALUE!</v>
      </c>
      <c r="N1530" s="21" t="e">
        <f>IF(OR($B1530="",N$3&lt;$D1530+Настройки!$B$7),0,MAX(0,$E1530-MAX(0,SUMIFS(Тех_Движение!$G$2:$G$5111,Тех_Движение!$D$2:$D$5111,$C1530,Тех_Движение!$B$2:$B$5111,"&lt;="&amp;N$3)-$F1530)))</f>
        <v>#VALUE!</v>
      </c>
      <c r="O1530" s="21" t="e">
        <f>IF(OR($B1530="",O$3&lt;$D1530+Настройки!$B$7),0,MAX(0,$E1530-MAX(0,SUMIFS(Тех_Движение!$G$2:$G$5111,Тех_Движение!$D$2:$D$5111,$C1530,Тех_Движение!$B$2:$B$5111,"&lt;="&amp;O$3)-$F1530)))</f>
        <v>#VALUE!</v>
      </c>
      <c r="P1530" s="21" t="e">
        <f>IF(OR($B1530="",P$3&lt;$D1530+Настройки!$B$7),0,MAX(0,$E1530-MAX(0,SUMIFS(Тех_Движение!$G$2:$G$5111,Тех_Движение!$D$2:$D$5111,$C1530,Тех_Движение!$B$2:$B$5111,"&lt;="&amp;P$3)-$F1530)))</f>
        <v>#VALUE!</v>
      </c>
      <c r="Q1530" s="21" t="e">
        <f>IF(OR($B1530="",Q$3&lt;$D1530+Настройки!$B$7),0,MAX(0,$E1530-MAX(0,SUMIFS(Тех_Движение!$G$2:$G$5111,Тех_Движение!$D$2:$D$5111,$C1530,Тех_Движение!$B$2:$B$5111,"&lt;="&amp;Q$3)-$F1530)))</f>
        <v>#VALUE!</v>
      </c>
      <c r="R1530" s="21" t="str">
        <f t="shared" si="70"/>
        <v/>
      </c>
      <c r="S1530" s="23" t="str">
        <f>IF($B1530="","",VLOOKUP($C1530,Настройки!$A$11:$L$17,9,FALSE))</f>
        <v/>
      </c>
      <c r="T1530" s="23" t="str">
        <f t="shared" si="71"/>
        <v/>
      </c>
    </row>
    <row r="1531" spans="1:20" x14ac:dyDescent="0.3">
      <c r="A1531" s="20">
        <f>Тех_Движение!$A$1528</f>
        <v>1527</v>
      </c>
      <c r="B1531" s="20" t="str">
        <f>IF(Тех_Движение!$F$1528&gt;0,Тех_Движение!$I$1528,"")</f>
        <v/>
      </c>
      <c r="C1531" s="20" t="str">
        <f>IF($B1531="","",Тех_Движение!$D$1528)</f>
        <v/>
      </c>
      <c r="D1531" s="9" t="str">
        <f>IF($B1531="","",Тех_Движение!$B$1528)</f>
        <v/>
      </c>
      <c r="E1531" s="21" t="str">
        <f>IF($B1531="","",Тех_Движение!$F$1528)</f>
        <v/>
      </c>
      <c r="F1531" s="21" t="str">
        <f>IF($B1531="","",SUMIFS($E$5:$E1530,$C$5:$C1530,$C1531))</f>
        <v/>
      </c>
      <c r="G1531" s="21" t="str">
        <f>IF($B1531="","",MAX(0,$E1531-MAX(0,SUMIFS(Тех_Движение!$G$2:$G$5111,Тех_Движение!$D$2:$D$5111,$C1531,Тех_Движение!$B$2:$B$5111,"&lt;="&amp;Настройки!$B$5-1)-$F1531)))</f>
        <v/>
      </c>
      <c r="H1531" s="21" t="str">
        <f>IF($B1531="","",IF(AND($D1531&gt;=Настройки!$B$5,$D1531&lt;=Настройки!$B$6),$E1531,0))</f>
        <v/>
      </c>
      <c r="I1531" s="21" t="str">
        <f t="shared" si="69"/>
        <v/>
      </c>
      <c r="J1531" s="21" t="str">
        <f>IF($B1531="","",MAX(0,$E1531-MAX(0,SUMIFS(Тех_Движение!$G$2:$G$5111,Тех_Движение!$D$2:$D$5111,$C1531,Тех_Движение!$B$2:$B$5111,"&lt;="&amp;Настройки!$B$6)-$F1531)))</f>
        <v/>
      </c>
      <c r="K1531" s="21" t="e">
        <f>IF(OR($B1531="",K$3&lt;$D1531+Настройки!$B$7),0,MAX(0,$E1531-MAX(0,SUMIFS(Тех_Движение!$G$2:$G$5111,Тех_Движение!$D$2:$D$5111,$C1531,Тех_Движение!$B$2:$B$5111,"&lt;="&amp;K$3)-$F1531)))</f>
        <v>#VALUE!</v>
      </c>
      <c r="L1531" s="21" t="e">
        <f>IF(OR($B1531="",L$3&lt;$D1531+Настройки!$B$7),0,MAX(0,$E1531-MAX(0,SUMIFS(Тех_Движение!$G$2:$G$5111,Тех_Движение!$D$2:$D$5111,$C1531,Тех_Движение!$B$2:$B$5111,"&lt;="&amp;L$3)-$F1531)))</f>
        <v>#VALUE!</v>
      </c>
      <c r="M1531" s="21" t="e">
        <f>IF(OR($B1531="",M$3&lt;$D1531+Настройки!$B$7),0,MAX(0,$E1531-MAX(0,SUMIFS(Тех_Движение!$G$2:$G$5111,Тех_Движение!$D$2:$D$5111,$C1531,Тех_Движение!$B$2:$B$5111,"&lt;="&amp;M$3)-$F1531)))</f>
        <v>#VALUE!</v>
      </c>
      <c r="N1531" s="21" t="e">
        <f>IF(OR($B1531="",N$3&lt;$D1531+Настройки!$B$7),0,MAX(0,$E1531-MAX(0,SUMIFS(Тех_Движение!$G$2:$G$5111,Тех_Движение!$D$2:$D$5111,$C1531,Тех_Движение!$B$2:$B$5111,"&lt;="&amp;N$3)-$F1531)))</f>
        <v>#VALUE!</v>
      </c>
      <c r="O1531" s="21" t="e">
        <f>IF(OR($B1531="",O$3&lt;$D1531+Настройки!$B$7),0,MAX(0,$E1531-MAX(0,SUMIFS(Тех_Движение!$G$2:$G$5111,Тех_Движение!$D$2:$D$5111,$C1531,Тех_Движение!$B$2:$B$5111,"&lt;="&amp;O$3)-$F1531)))</f>
        <v>#VALUE!</v>
      </c>
      <c r="P1531" s="21" t="e">
        <f>IF(OR($B1531="",P$3&lt;$D1531+Настройки!$B$7),0,MAX(0,$E1531-MAX(0,SUMIFS(Тех_Движение!$G$2:$G$5111,Тех_Движение!$D$2:$D$5111,$C1531,Тех_Движение!$B$2:$B$5111,"&lt;="&amp;P$3)-$F1531)))</f>
        <v>#VALUE!</v>
      </c>
      <c r="Q1531" s="21" t="e">
        <f>IF(OR($B1531="",Q$3&lt;$D1531+Настройки!$B$7),0,MAX(0,$E1531-MAX(0,SUMIFS(Тех_Движение!$G$2:$G$5111,Тех_Движение!$D$2:$D$5111,$C1531,Тех_Движение!$B$2:$B$5111,"&lt;="&amp;Q$3)-$F1531)))</f>
        <v>#VALUE!</v>
      </c>
      <c r="R1531" s="21" t="str">
        <f t="shared" si="70"/>
        <v/>
      </c>
      <c r="S1531" s="23" t="str">
        <f>IF($B1531="","",VLOOKUP($C1531,Настройки!$A$11:$L$17,9,FALSE))</f>
        <v/>
      </c>
      <c r="T1531" s="23" t="str">
        <f t="shared" si="71"/>
        <v/>
      </c>
    </row>
    <row r="1532" spans="1:20" x14ac:dyDescent="0.3">
      <c r="A1532" s="20">
        <f>Тех_Движение!$A$1529</f>
        <v>1528</v>
      </c>
      <c r="B1532" s="20" t="str">
        <f>IF(Тех_Движение!$F$1529&gt;0,Тех_Движение!$I$1529,"")</f>
        <v/>
      </c>
      <c r="C1532" s="20" t="str">
        <f>IF($B1532="","",Тех_Движение!$D$1529)</f>
        <v/>
      </c>
      <c r="D1532" s="9" t="str">
        <f>IF($B1532="","",Тех_Движение!$B$1529)</f>
        <v/>
      </c>
      <c r="E1532" s="21" t="str">
        <f>IF($B1532="","",Тех_Движение!$F$1529)</f>
        <v/>
      </c>
      <c r="F1532" s="21" t="str">
        <f>IF($B1532="","",SUMIFS($E$5:$E1531,$C$5:$C1531,$C1532))</f>
        <v/>
      </c>
      <c r="G1532" s="21" t="str">
        <f>IF($B1532="","",MAX(0,$E1532-MAX(0,SUMIFS(Тех_Движение!$G$2:$G$5111,Тех_Движение!$D$2:$D$5111,$C1532,Тех_Движение!$B$2:$B$5111,"&lt;="&amp;Настройки!$B$5-1)-$F1532)))</f>
        <v/>
      </c>
      <c r="H1532" s="21" t="str">
        <f>IF($B1532="","",IF(AND($D1532&gt;=Настройки!$B$5,$D1532&lt;=Настройки!$B$6),$E1532,0))</f>
        <v/>
      </c>
      <c r="I1532" s="21" t="str">
        <f t="shared" si="69"/>
        <v/>
      </c>
      <c r="J1532" s="21" t="str">
        <f>IF($B1532="","",MAX(0,$E1532-MAX(0,SUMIFS(Тех_Движение!$G$2:$G$5111,Тех_Движение!$D$2:$D$5111,$C1532,Тех_Движение!$B$2:$B$5111,"&lt;="&amp;Настройки!$B$6)-$F1532)))</f>
        <v/>
      </c>
      <c r="K1532" s="21" t="e">
        <f>IF(OR($B1532="",K$3&lt;$D1532+Настройки!$B$7),0,MAX(0,$E1532-MAX(0,SUMIFS(Тех_Движение!$G$2:$G$5111,Тех_Движение!$D$2:$D$5111,$C1532,Тех_Движение!$B$2:$B$5111,"&lt;="&amp;K$3)-$F1532)))</f>
        <v>#VALUE!</v>
      </c>
      <c r="L1532" s="21" t="e">
        <f>IF(OR($B1532="",L$3&lt;$D1532+Настройки!$B$7),0,MAX(0,$E1532-MAX(0,SUMIFS(Тех_Движение!$G$2:$G$5111,Тех_Движение!$D$2:$D$5111,$C1532,Тех_Движение!$B$2:$B$5111,"&lt;="&amp;L$3)-$F1532)))</f>
        <v>#VALUE!</v>
      </c>
      <c r="M1532" s="21" t="e">
        <f>IF(OR($B1532="",M$3&lt;$D1532+Настройки!$B$7),0,MAX(0,$E1532-MAX(0,SUMIFS(Тех_Движение!$G$2:$G$5111,Тех_Движение!$D$2:$D$5111,$C1532,Тех_Движение!$B$2:$B$5111,"&lt;="&amp;M$3)-$F1532)))</f>
        <v>#VALUE!</v>
      </c>
      <c r="N1532" s="21" t="e">
        <f>IF(OR($B1532="",N$3&lt;$D1532+Настройки!$B$7),0,MAX(0,$E1532-MAX(0,SUMIFS(Тех_Движение!$G$2:$G$5111,Тех_Движение!$D$2:$D$5111,$C1532,Тех_Движение!$B$2:$B$5111,"&lt;="&amp;N$3)-$F1532)))</f>
        <v>#VALUE!</v>
      </c>
      <c r="O1532" s="21" t="e">
        <f>IF(OR($B1532="",O$3&lt;$D1532+Настройки!$B$7),0,MAX(0,$E1532-MAX(0,SUMIFS(Тех_Движение!$G$2:$G$5111,Тех_Движение!$D$2:$D$5111,$C1532,Тех_Движение!$B$2:$B$5111,"&lt;="&amp;O$3)-$F1532)))</f>
        <v>#VALUE!</v>
      </c>
      <c r="P1532" s="21" t="e">
        <f>IF(OR($B1532="",P$3&lt;$D1532+Настройки!$B$7),0,MAX(0,$E1532-MAX(0,SUMIFS(Тех_Движение!$G$2:$G$5111,Тех_Движение!$D$2:$D$5111,$C1532,Тех_Движение!$B$2:$B$5111,"&lt;="&amp;P$3)-$F1532)))</f>
        <v>#VALUE!</v>
      </c>
      <c r="Q1532" s="21" t="e">
        <f>IF(OR($B1532="",Q$3&lt;$D1532+Настройки!$B$7),0,MAX(0,$E1532-MAX(0,SUMIFS(Тех_Движение!$G$2:$G$5111,Тех_Движение!$D$2:$D$5111,$C1532,Тех_Движение!$B$2:$B$5111,"&lt;="&amp;Q$3)-$F1532)))</f>
        <v>#VALUE!</v>
      </c>
      <c r="R1532" s="21" t="str">
        <f t="shared" si="70"/>
        <v/>
      </c>
      <c r="S1532" s="23" t="str">
        <f>IF($B1532="","",VLOOKUP($C1532,Настройки!$A$11:$L$17,9,FALSE))</f>
        <v/>
      </c>
      <c r="T1532" s="23" t="str">
        <f t="shared" si="71"/>
        <v/>
      </c>
    </row>
    <row r="1533" spans="1:20" x14ac:dyDescent="0.3">
      <c r="A1533" s="20">
        <f>Тех_Движение!$A$1530</f>
        <v>1529</v>
      </c>
      <c r="B1533" s="20" t="str">
        <f>IF(Тех_Движение!$F$1530&gt;0,Тех_Движение!$I$1530,"")</f>
        <v/>
      </c>
      <c r="C1533" s="20" t="str">
        <f>IF($B1533="","",Тех_Движение!$D$1530)</f>
        <v/>
      </c>
      <c r="D1533" s="9" t="str">
        <f>IF($B1533="","",Тех_Движение!$B$1530)</f>
        <v/>
      </c>
      <c r="E1533" s="21" t="str">
        <f>IF($B1533="","",Тех_Движение!$F$1530)</f>
        <v/>
      </c>
      <c r="F1533" s="21" t="str">
        <f>IF($B1533="","",SUMIFS($E$5:$E1532,$C$5:$C1532,$C1533))</f>
        <v/>
      </c>
      <c r="G1533" s="21" t="str">
        <f>IF($B1533="","",MAX(0,$E1533-MAX(0,SUMIFS(Тех_Движение!$G$2:$G$5111,Тех_Движение!$D$2:$D$5111,$C1533,Тех_Движение!$B$2:$B$5111,"&lt;="&amp;Настройки!$B$5-1)-$F1533)))</f>
        <v/>
      </c>
      <c r="H1533" s="21" t="str">
        <f>IF($B1533="","",IF(AND($D1533&gt;=Настройки!$B$5,$D1533&lt;=Настройки!$B$6),$E1533,0))</f>
        <v/>
      </c>
      <c r="I1533" s="21" t="str">
        <f t="shared" si="69"/>
        <v/>
      </c>
      <c r="J1533" s="21" t="str">
        <f>IF($B1533="","",MAX(0,$E1533-MAX(0,SUMIFS(Тех_Движение!$G$2:$G$5111,Тех_Движение!$D$2:$D$5111,$C1533,Тех_Движение!$B$2:$B$5111,"&lt;="&amp;Настройки!$B$6)-$F1533)))</f>
        <v/>
      </c>
      <c r="K1533" s="21" t="e">
        <f>IF(OR($B1533="",K$3&lt;$D1533+Настройки!$B$7),0,MAX(0,$E1533-MAX(0,SUMIFS(Тех_Движение!$G$2:$G$5111,Тех_Движение!$D$2:$D$5111,$C1533,Тех_Движение!$B$2:$B$5111,"&lt;="&amp;K$3)-$F1533)))</f>
        <v>#VALUE!</v>
      </c>
      <c r="L1533" s="21" t="e">
        <f>IF(OR($B1533="",L$3&lt;$D1533+Настройки!$B$7),0,MAX(0,$E1533-MAX(0,SUMIFS(Тех_Движение!$G$2:$G$5111,Тех_Движение!$D$2:$D$5111,$C1533,Тех_Движение!$B$2:$B$5111,"&lt;="&amp;L$3)-$F1533)))</f>
        <v>#VALUE!</v>
      </c>
      <c r="M1533" s="21" t="e">
        <f>IF(OR($B1533="",M$3&lt;$D1533+Настройки!$B$7),0,MAX(0,$E1533-MAX(0,SUMIFS(Тех_Движение!$G$2:$G$5111,Тех_Движение!$D$2:$D$5111,$C1533,Тех_Движение!$B$2:$B$5111,"&lt;="&amp;M$3)-$F1533)))</f>
        <v>#VALUE!</v>
      </c>
      <c r="N1533" s="21" t="e">
        <f>IF(OR($B1533="",N$3&lt;$D1533+Настройки!$B$7),0,MAX(0,$E1533-MAX(0,SUMIFS(Тех_Движение!$G$2:$G$5111,Тех_Движение!$D$2:$D$5111,$C1533,Тех_Движение!$B$2:$B$5111,"&lt;="&amp;N$3)-$F1533)))</f>
        <v>#VALUE!</v>
      </c>
      <c r="O1533" s="21" t="e">
        <f>IF(OR($B1533="",O$3&lt;$D1533+Настройки!$B$7),0,MAX(0,$E1533-MAX(0,SUMIFS(Тех_Движение!$G$2:$G$5111,Тех_Движение!$D$2:$D$5111,$C1533,Тех_Движение!$B$2:$B$5111,"&lt;="&amp;O$3)-$F1533)))</f>
        <v>#VALUE!</v>
      </c>
      <c r="P1533" s="21" t="e">
        <f>IF(OR($B1533="",P$3&lt;$D1533+Настройки!$B$7),0,MAX(0,$E1533-MAX(0,SUMIFS(Тех_Движение!$G$2:$G$5111,Тех_Движение!$D$2:$D$5111,$C1533,Тех_Движение!$B$2:$B$5111,"&lt;="&amp;P$3)-$F1533)))</f>
        <v>#VALUE!</v>
      </c>
      <c r="Q1533" s="21" t="e">
        <f>IF(OR($B1533="",Q$3&lt;$D1533+Настройки!$B$7),0,MAX(0,$E1533-MAX(0,SUMIFS(Тех_Движение!$G$2:$G$5111,Тех_Движение!$D$2:$D$5111,$C1533,Тех_Движение!$B$2:$B$5111,"&lt;="&amp;Q$3)-$F1533)))</f>
        <v>#VALUE!</v>
      </c>
      <c r="R1533" s="21" t="str">
        <f t="shared" si="70"/>
        <v/>
      </c>
      <c r="S1533" s="23" t="str">
        <f>IF($B1533="","",VLOOKUP($C1533,Настройки!$A$11:$L$17,9,FALSE))</f>
        <v/>
      </c>
      <c r="T1533" s="23" t="str">
        <f t="shared" si="71"/>
        <v/>
      </c>
    </row>
    <row r="1534" spans="1:20" x14ac:dyDescent="0.3">
      <c r="A1534" s="20">
        <f>Тех_Движение!$A$1531</f>
        <v>1530</v>
      </c>
      <c r="B1534" s="20" t="str">
        <f>IF(Тех_Движение!$F$1531&gt;0,Тех_Движение!$I$1531,"")</f>
        <v/>
      </c>
      <c r="C1534" s="20" t="str">
        <f>IF($B1534="","",Тех_Движение!$D$1531)</f>
        <v/>
      </c>
      <c r="D1534" s="9" t="str">
        <f>IF($B1534="","",Тех_Движение!$B$1531)</f>
        <v/>
      </c>
      <c r="E1534" s="21" t="str">
        <f>IF($B1534="","",Тех_Движение!$F$1531)</f>
        <v/>
      </c>
      <c r="F1534" s="21" t="str">
        <f>IF($B1534="","",SUMIFS($E$5:$E1533,$C$5:$C1533,$C1534))</f>
        <v/>
      </c>
      <c r="G1534" s="21" t="str">
        <f>IF($B1534="","",MAX(0,$E1534-MAX(0,SUMIFS(Тех_Движение!$G$2:$G$5111,Тех_Движение!$D$2:$D$5111,$C1534,Тех_Движение!$B$2:$B$5111,"&lt;="&amp;Настройки!$B$5-1)-$F1534)))</f>
        <v/>
      </c>
      <c r="H1534" s="21" t="str">
        <f>IF($B1534="","",IF(AND($D1534&gt;=Настройки!$B$5,$D1534&lt;=Настройки!$B$6),$E1534,0))</f>
        <v/>
      </c>
      <c r="I1534" s="21" t="str">
        <f t="shared" si="69"/>
        <v/>
      </c>
      <c r="J1534" s="21" t="str">
        <f>IF($B1534="","",MAX(0,$E1534-MAX(0,SUMIFS(Тех_Движение!$G$2:$G$5111,Тех_Движение!$D$2:$D$5111,$C1534,Тех_Движение!$B$2:$B$5111,"&lt;="&amp;Настройки!$B$6)-$F1534)))</f>
        <v/>
      </c>
      <c r="K1534" s="21" t="e">
        <f>IF(OR($B1534="",K$3&lt;$D1534+Настройки!$B$7),0,MAX(0,$E1534-MAX(0,SUMIFS(Тех_Движение!$G$2:$G$5111,Тех_Движение!$D$2:$D$5111,$C1534,Тех_Движение!$B$2:$B$5111,"&lt;="&amp;K$3)-$F1534)))</f>
        <v>#VALUE!</v>
      </c>
      <c r="L1534" s="21" t="e">
        <f>IF(OR($B1534="",L$3&lt;$D1534+Настройки!$B$7),0,MAX(0,$E1534-MAX(0,SUMIFS(Тех_Движение!$G$2:$G$5111,Тех_Движение!$D$2:$D$5111,$C1534,Тех_Движение!$B$2:$B$5111,"&lt;="&amp;L$3)-$F1534)))</f>
        <v>#VALUE!</v>
      </c>
      <c r="M1534" s="21" t="e">
        <f>IF(OR($B1534="",M$3&lt;$D1534+Настройки!$B$7),0,MAX(0,$E1534-MAX(0,SUMIFS(Тех_Движение!$G$2:$G$5111,Тех_Движение!$D$2:$D$5111,$C1534,Тех_Движение!$B$2:$B$5111,"&lt;="&amp;M$3)-$F1534)))</f>
        <v>#VALUE!</v>
      </c>
      <c r="N1534" s="21" t="e">
        <f>IF(OR($B1534="",N$3&lt;$D1534+Настройки!$B$7),0,MAX(0,$E1534-MAX(0,SUMIFS(Тех_Движение!$G$2:$G$5111,Тех_Движение!$D$2:$D$5111,$C1534,Тех_Движение!$B$2:$B$5111,"&lt;="&amp;N$3)-$F1534)))</f>
        <v>#VALUE!</v>
      </c>
      <c r="O1534" s="21" t="e">
        <f>IF(OR($B1534="",O$3&lt;$D1534+Настройки!$B$7),0,MAX(0,$E1534-MAX(0,SUMIFS(Тех_Движение!$G$2:$G$5111,Тех_Движение!$D$2:$D$5111,$C1534,Тех_Движение!$B$2:$B$5111,"&lt;="&amp;O$3)-$F1534)))</f>
        <v>#VALUE!</v>
      </c>
      <c r="P1534" s="21" t="e">
        <f>IF(OR($B1534="",P$3&lt;$D1534+Настройки!$B$7),0,MAX(0,$E1534-MAX(0,SUMIFS(Тех_Движение!$G$2:$G$5111,Тех_Движение!$D$2:$D$5111,$C1534,Тех_Движение!$B$2:$B$5111,"&lt;="&amp;P$3)-$F1534)))</f>
        <v>#VALUE!</v>
      </c>
      <c r="Q1534" s="21" t="e">
        <f>IF(OR($B1534="",Q$3&lt;$D1534+Настройки!$B$7),0,MAX(0,$E1534-MAX(0,SUMIFS(Тех_Движение!$G$2:$G$5111,Тех_Движение!$D$2:$D$5111,$C1534,Тех_Движение!$B$2:$B$5111,"&lt;="&amp;Q$3)-$F1534)))</f>
        <v>#VALUE!</v>
      </c>
      <c r="R1534" s="21" t="str">
        <f t="shared" si="70"/>
        <v/>
      </c>
      <c r="S1534" s="23" t="str">
        <f>IF($B1534="","",VLOOKUP($C1534,Настройки!$A$11:$L$17,9,FALSE))</f>
        <v/>
      </c>
      <c r="T1534" s="23" t="str">
        <f t="shared" si="71"/>
        <v/>
      </c>
    </row>
    <row r="1535" spans="1:20" x14ac:dyDescent="0.3">
      <c r="A1535" s="20">
        <f>Тех_Движение!$A$1532</f>
        <v>1531</v>
      </c>
      <c r="B1535" s="20" t="str">
        <f>IF(Тех_Движение!$F$1532&gt;0,Тех_Движение!$I$1532,"")</f>
        <v/>
      </c>
      <c r="C1535" s="20" t="str">
        <f>IF($B1535="","",Тех_Движение!$D$1532)</f>
        <v/>
      </c>
      <c r="D1535" s="9" t="str">
        <f>IF($B1535="","",Тех_Движение!$B$1532)</f>
        <v/>
      </c>
      <c r="E1535" s="21" t="str">
        <f>IF($B1535="","",Тех_Движение!$F$1532)</f>
        <v/>
      </c>
      <c r="F1535" s="21" t="str">
        <f>IF($B1535="","",SUMIFS($E$5:$E1534,$C$5:$C1534,$C1535))</f>
        <v/>
      </c>
      <c r="G1535" s="21" t="str">
        <f>IF($B1535="","",MAX(0,$E1535-MAX(0,SUMIFS(Тех_Движение!$G$2:$G$5111,Тех_Движение!$D$2:$D$5111,$C1535,Тех_Движение!$B$2:$B$5111,"&lt;="&amp;Настройки!$B$5-1)-$F1535)))</f>
        <v/>
      </c>
      <c r="H1535" s="21" t="str">
        <f>IF($B1535="","",IF(AND($D1535&gt;=Настройки!$B$5,$D1535&lt;=Настройки!$B$6),$E1535,0))</f>
        <v/>
      </c>
      <c r="I1535" s="21" t="str">
        <f t="shared" si="69"/>
        <v/>
      </c>
      <c r="J1535" s="21" t="str">
        <f>IF($B1535="","",MAX(0,$E1535-MAX(0,SUMIFS(Тех_Движение!$G$2:$G$5111,Тех_Движение!$D$2:$D$5111,$C1535,Тех_Движение!$B$2:$B$5111,"&lt;="&amp;Настройки!$B$6)-$F1535)))</f>
        <v/>
      </c>
      <c r="K1535" s="21" t="e">
        <f>IF(OR($B1535="",K$3&lt;$D1535+Настройки!$B$7),0,MAX(0,$E1535-MAX(0,SUMIFS(Тех_Движение!$G$2:$G$5111,Тех_Движение!$D$2:$D$5111,$C1535,Тех_Движение!$B$2:$B$5111,"&lt;="&amp;K$3)-$F1535)))</f>
        <v>#VALUE!</v>
      </c>
      <c r="L1535" s="21" t="e">
        <f>IF(OR($B1535="",L$3&lt;$D1535+Настройки!$B$7),0,MAX(0,$E1535-MAX(0,SUMIFS(Тех_Движение!$G$2:$G$5111,Тех_Движение!$D$2:$D$5111,$C1535,Тех_Движение!$B$2:$B$5111,"&lt;="&amp;L$3)-$F1535)))</f>
        <v>#VALUE!</v>
      </c>
      <c r="M1535" s="21" t="e">
        <f>IF(OR($B1535="",M$3&lt;$D1535+Настройки!$B$7),0,MAX(0,$E1535-MAX(0,SUMIFS(Тех_Движение!$G$2:$G$5111,Тех_Движение!$D$2:$D$5111,$C1535,Тех_Движение!$B$2:$B$5111,"&lt;="&amp;M$3)-$F1535)))</f>
        <v>#VALUE!</v>
      </c>
      <c r="N1535" s="21" t="e">
        <f>IF(OR($B1535="",N$3&lt;$D1535+Настройки!$B$7),0,MAX(0,$E1535-MAX(0,SUMIFS(Тех_Движение!$G$2:$G$5111,Тех_Движение!$D$2:$D$5111,$C1535,Тех_Движение!$B$2:$B$5111,"&lt;="&amp;N$3)-$F1535)))</f>
        <v>#VALUE!</v>
      </c>
      <c r="O1535" s="21" t="e">
        <f>IF(OR($B1535="",O$3&lt;$D1535+Настройки!$B$7),0,MAX(0,$E1535-MAX(0,SUMIFS(Тех_Движение!$G$2:$G$5111,Тех_Движение!$D$2:$D$5111,$C1535,Тех_Движение!$B$2:$B$5111,"&lt;="&amp;O$3)-$F1535)))</f>
        <v>#VALUE!</v>
      </c>
      <c r="P1535" s="21" t="e">
        <f>IF(OR($B1535="",P$3&lt;$D1535+Настройки!$B$7),0,MAX(0,$E1535-MAX(0,SUMIFS(Тех_Движение!$G$2:$G$5111,Тех_Движение!$D$2:$D$5111,$C1535,Тех_Движение!$B$2:$B$5111,"&lt;="&amp;P$3)-$F1535)))</f>
        <v>#VALUE!</v>
      </c>
      <c r="Q1535" s="21" t="e">
        <f>IF(OR($B1535="",Q$3&lt;$D1535+Настройки!$B$7),0,MAX(0,$E1535-MAX(0,SUMIFS(Тех_Движение!$G$2:$G$5111,Тех_Движение!$D$2:$D$5111,$C1535,Тех_Движение!$B$2:$B$5111,"&lt;="&amp;Q$3)-$F1535)))</f>
        <v>#VALUE!</v>
      </c>
      <c r="R1535" s="21" t="str">
        <f t="shared" si="70"/>
        <v/>
      </c>
      <c r="S1535" s="23" t="str">
        <f>IF($B1535="","",VLOOKUP($C1535,Настройки!$A$11:$L$17,9,FALSE))</f>
        <v/>
      </c>
      <c r="T1535" s="23" t="str">
        <f t="shared" si="71"/>
        <v/>
      </c>
    </row>
    <row r="1536" spans="1:20" x14ac:dyDescent="0.3">
      <c r="A1536" s="20">
        <f>Тех_Движение!$A$1533</f>
        <v>1532</v>
      </c>
      <c r="B1536" s="20" t="str">
        <f>IF(Тех_Движение!$F$1533&gt;0,Тех_Движение!$I$1533,"")</f>
        <v/>
      </c>
      <c r="C1536" s="20" t="str">
        <f>IF($B1536="","",Тех_Движение!$D$1533)</f>
        <v/>
      </c>
      <c r="D1536" s="9" t="str">
        <f>IF($B1536="","",Тех_Движение!$B$1533)</f>
        <v/>
      </c>
      <c r="E1536" s="21" t="str">
        <f>IF($B1536="","",Тех_Движение!$F$1533)</f>
        <v/>
      </c>
      <c r="F1536" s="21" t="str">
        <f>IF($B1536="","",SUMIFS($E$5:$E1535,$C$5:$C1535,$C1536))</f>
        <v/>
      </c>
      <c r="G1536" s="21" t="str">
        <f>IF($B1536="","",MAX(0,$E1536-MAX(0,SUMIFS(Тех_Движение!$G$2:$G$5111,Тех_Движение!$D$2:$D$5111,$C1536,Тех_Движение!$B$2:$B$5111,"&lt;="&amp;Настройки!$B$5-1)-$F1536)))</f>
        <v/>
      </c>
      <c r="H1536" s="21" t="str">
        <f>IF($B1536="","",IF(AND($D1536&gt;=Настройки!$B$5,$D1536&lt;=Настройки!$B$6),$E1536,0))</f>
        <v/>
      </c>
      <c r="I1536" s="21" t="str">
        <f t="shared" si="69"/>
        <v/>
      </c>
      <c r="J1536" s="21" t="str">
        <f>IF($B1536="","",MAX(0,$E1536-MAX(0,SUMIFS(Тех_Движение!$G$2:$G$5111,Тех_Движение!$D$2:$D$5111,$C1536,Тех_Движение!$B$2:$B$5111,"&lt;="&amp;Настройки!$B$6)-$F1536)))</f>
        <v/>
      </c>
      <c r="K1536" s="21" t="e">
        <f>IF(OR($B1536="",K$3&lt;$D1536+Настройки!$B$7),0,MAX(0,$E1536-MAX(0,SUMIFS(Тех_Движение!$G$2:$G$5111,Тех_Движение!$D$2:$D$5111,$C1536,Тех_Движение!$B$2:$B$5111,"&lt;="&amp;K$3)-$F1536)))</f>
        <v>#VALUE!</v>
      </c>
      <c r="L1536" s="21" t="e">
        <f>IF(OR($B1536="",L$3&lt;$D1536+Настройки!$B$7),0,MAX(0,$E1536-MAX(0,SUMIFS(Тех_Движение!$G$2:$G$5111,Тех_Движение!$D$2:$D$5111,$C1536,Тех_Движение!$B$2:$B$5111,"&lt;="&amp;L$3)-$F1536)))</f>
        <v>#VALUE!</v>
      </c>
      <c r="M1536" s="21" t="e">
        <f>IF(OR($B1536="",M$3&lt;$D1536+Настройки!$B$7),0,MAX(0,$E1536-MAX(0,SUMIFS(Тех_Движение!$G$2:$G$5111,Тех_Движение!$D$2:$D$5111,$C1536,Тех_Движение!$B$2:$B$5111,"&lt;="&amp;M$3)-$F1536)))</f>
        <v>#VALUE!</v>
      </c>
      <c r="N1536" s="21" t="e">
        <f>IF(OR($B1536="",N$3&lt;$D1536+Настройки!$B$7),0,MAX(0,$E1536-MAX(0,SUMIFS(Тех_Движение!$G$2:$G$5111,Тех_Движение!$D$2:$D$5111,$C1536,Тех_Движение!$B$2:$B$5111,"&lt;="&amp;N$3)-$F1536)))</f>
        <v>#VALUE!</v>
      </c>
      <c r="O1536" s="21" t="e">
        <f>IF(OR($B1536="",O$3&lt;$D1536+Настройки!$B$7),0,MAX(0,$E1536-MAX(0,SUMIFS(Тех_Движение!$G$2:$G$5111,Тех_Движение!$D$2:$D$5111,$C1536,Тех_Движение!$B$2:$B$5111,"&lt;="&amp;O$3)-$F1536)))</f>
        <v>#VALUE!</v>
      </c>
      <c r="P1536" s="21" t="e">
        <f>IF(OR($B1536="",P$3&lt;$D1536+Настройки!$B$7),0,MAX(0,$E1536-MAX(0,SUMIFS(Тех_Движение!$G$2:$G$5111,Тех_Движение!$D$2:$D$5111,$C1536,Тех_Движение!$B$2:$B$5111,"&lt;="&amp;P$3)-$F1536)))</f>
        <v>#VALUE!</v>
      </c>
      <c r="Q1536" s="21" t="e">
        <f>IF(OR($B1536="",Q$3&lt;$D1536+Настройки!$B$7),0,MAX(0,$E1536-MAX(0,SUMIFS(Тех_Движение!$G$2:$G$5111,Тех_Движение!$D$2:$D$5111,$C1536,Тех_Движение!$B$2:$B$5111,"&lt;="&amp;Q$3)-$F1536)))</f>
        <v>#VALUE!</v>
      </c>
      <c r="R1536" s="21" t="str">
        <f t="shared" si="70"/>
        <v/>
      </c>
      <c r="S1536" s="23" t="str">
        <f>IF($B1536="","",VLOOKUP($C1536,Настройки!$A$11:$L$17,9,FALSE))</f>
        <v/>
      </c>
      <c r="T1536" s="23" t="str">
        <f t="shared" si="71"/>
        <v/>
      </c>
    </row>
    <row r="1537" spans="1:20" x14ac:dyDescent="0.3">
      <c r="A1537" s="20">
        <f>Тех_Движение!$A$1534</f>
        <v>1533</v>
      </c>
      <c r="B1537" s="20" t="str">
        <f>IF(Тех_Движение!$F$1534&gt;0,Тех_Движение!$I$1534,"")</f>
        <v/>
      </c>
      <c r="C1537" s="20" t="str">
        <f>IF($B1537="","",Тех_Движение!$D$1534)</f>
        <v/>
      </c>
      <c r="D1537" s="9" t="str">
        <f>IF($B1537="","",Тех_Движение!$B$1534)</f>
        <v/>
      </c>
      <c r="E1537" s="21" t="str">
        <f>IF($B1537="","",Тех_Движение!$F$1534)</f>
        <v/>
      </c>
      <c r="F1537" s="21" t="str">
        <f>IF($B1537="","",SUMIFS($E$5:$E1536,$C$5:$C1536,$C1537))</f>
        <v/>
      </c>
      <c r="G1537" s="21" t="str">
        <f>IF($B1537="","",MAX(0,$E1537-MAX(0,SUMIFS(Тех_Движение!$G$2:$G$5111,Тех_Движение!$D$2:$D$5111,$C1537,Тех_Движение!$B$2:$B$5111,"&lt;="&amp;Настройки!$B$5-1)-$F1537)))</f>
        <v/>
      </c>
      <c r="H1537" s="21" t="str">
        <f>IF($B1537="","",IF(AND($D1537&gt;=Настройки!$B$5,$D1537&lt;=Настройки!$B$6),$E1537,0))</f>
        <v/>
      </c>
      <c r="I1537" s="21" t="str">
        <f t="shared" si="69"/>
        <v/>
      </c>
      <c r="J1537" s="21" t="str">
        <f>IF($B1537="","",MAX(0,$E1537-MAX(0,SUMIFS(Тех_Движение!$G$2:$G$5111,Тех_Движение!$D$2:$D$5111,$C1537,Тех_Движение!$B$2:$B$5111,"&lt;="&amp;Настройки!$B$6)-$F1537)))</f>
        <v/>
      </c>
      <c r="K1537" s="21" t="e">
        <f>IF(OR($B1537="",K$3&lt;$D1537+Настройки!$B$7),0,MAX(0,$E1537-MAX(0,SUMIFS(Тех_Движение!$G$2:$G$5111,Тех_Движение!$D$2:$D$5111,$C1537,Тех_Движение!$B$2:$B$5111,"&lt;="&amp;K$3)-$F1537)))</f>
        <v>#VALUE!</v>
      </c>
      <c r="L1537" s="21" t="e">
        <f>IF(OR($B1537="",L$3&lt;$D1537+Настройки!$B$7),0,MAX(0,$E1537-MAX(0,SUMIFS(Тех_Движение!$G$2:$G$5111,Тех_Движение!$D$2:$D$5111,$C1537,Тех_Движение!$B$2:$B$5111,"&lt;="&amp;L$3)-$F1537)))</f>
        <v>#VALUE!</v>
      </c>
      <c r="M1537" s="21" t="e">
        <f>IF(OR($B1537="",M$3&lt;$D1537+Настройки!$B$7),0,MAX(0,$E1537-MAX(0,SUMIFS(Тех_Движение!$G$2:$G$5111,Тех_Движение!$D$2:$D$5111,$C1537,Тех_Движение!$B$2:$B$5111,"&lt;="&amp;M$3)-$F1537)))</f>
        <v>#VALUE!</v>
      </c>
      <c r="N1537" s="21" t="e">
        <f>IF(OR($B1537="",N$3&lt;$D1537+Настройки!$B$7),0,MAX(0,$E1537-MAX(0,SUMIFS(Тех_Движение!$G$2:$G$5111,Тех_Движение!$D$2:$D$5111,$C1537,Тех_Движение!$B$2:$B$5111,"&lt;="&amp;N$3)-$F1537)))</f>
        <v>#VALUE!</v>
      </c>
      <c r="O1537" s="21" t="e">
        <f>IF(OR($B1537="",O$3&lt;$D1537+Настройки!$B$7),0,MAX(0,$E1537-MAX(0,SUMIFS(Тех_Движение!$G$2:$G$5111,Тех_Движение!$D$2:$D$5111,$C1537,Тех_Движение!$B$2:$B$5111,"&lt;="&amp;O$3)-$F1537)))</f>
        <v>#VALUE!</v>
      </c>
      <c r="P1537" s="21" t="e">
        <f>IF(OR($B1537="",P$3&lt;$D1537+Настройки!$B$7),0,MAX(0,$E1537-MAX(0,SUMIFS(Тех_Движение!$G$2:$G$5111,Тех_Движение!$D$2:$D$5111,$C1537,Тех_Движение!$B$2:$B$5111,"&lt;="&amp;P$3)-$F1537)))</f>
        <v>#VALUE!</v>
      </c>
      <c r="Q1537" s="21" t="e">
        <f>IF(OR($B1537="",Q$3&lt;$D1537+Настройки!$B$7),0,MAX(0,$E1537-MAX(0,SUMIFS(Тех_Движение!$G$2:$G$5111,Тех_Движение!$D$2:$D$5111,$C1537,Тех_Движение!$B$2:$B$5111,"&lt;="&amp;Q$3)-$F1537)))</f>
        <v>#VALUE!</v>
      </c>
      <c r="R1537" s="21" t="str">
        <f t="shared" si="70"/>
        <v/>
      </c>
      <c r="S1537" s="23" t="str">
        <f>IF($B1537="","",VLOOKUP($C1537,Настройки!$A$11:$L$17,9,FALSE))</f>
        <v/>
      </c>
      <c r="T1537" s="23" t="str">
        <f t="shared" si="71"/>
        <v/>
      </c>
    </row>
    <row r="1538" spans="1:20" x14ac:dyDescent="0.3">
      <c r="A1538" s="20">
        <f>Тех_Движение!$A$1535</f>
        <v>1534</v>
      </c>
      <c r="B1538" s="20" t="str">
        <f>IF(Тех_Движение!$F$1535&gt;0,Тех_Движение!$I$1535,"")</f>
        <v/>
      </c>
      <c r="C1538" s="20" t="str">
        <f>IF($B1538="","",Тех_Движение!$D$1535)</f>
        <v/>
      </c>
      <c r="D1538" s="9" t="str">
        <f>IF($B1538="","",Тех_Движение!$B$1535)</f>
        <v/>
      </c>
      <c r="E1538" s="21" t="str">
        <f>IF($B1538="","",Тех_Движение!$F$1535)</f>
        <v/>
      </c>
      <c r="F1538" s="21" t="str">
        <f>IF($B1538="","",SUMIFS($E$5:$E1537,$C$5:$C1537,$C1538))</f>
        <v/>
      </c>
      <c r="G1538" s="21" t="str">
        <f>IF($B1538="","",MAX(0,$E1538-MAX(0,SUMIFS(Тех_Движение!$G$2:$G$5111,Тех_Движение!$D$2:$D$5111,$C1538,Тех_Движение!$B$2:$B$5111,"&lt;="&amp;Настройки!$B$5-1)-$F1538)))</f>
        <v/>
      </c>
      <c r="H1538" s="21" t="str">
        <f>IF($B1538="","",IF(AND($D1538&gt;=Настройки!$B$5,$D1538&lt;=Настройки!$B$6),$E1538,0))</f>
        <v/>
      </c>
      <c r="I1538" s="21" t="str">
        <f t="shared" si="69"/>
        <v/>
      </c>
      <c r="J1538" s="21" t="str">
        <f>IF($B1538="","",MAX(0,$E1538-MAX(0,SUMIFS(Тех_Движение!$G$2:$G$5111,Тех_Движение!$D$2:$D$5111,$C1538,Тех_Движение!$B$2:$B$5111,"&lt;="&amp;Настройки!$B$6)-$F1538)))</f>
        <v/>
      </c>
      <c r="K1538" s="21" t="e">
        <f>IF(OR($B1538="",K$3&lt;$D1538+Настройки!$B$7),0,MAX(0,$E1538-MAX(0,SUMIFS(Тех_Движение!$G$2:$G$5111,Тех_Движение!$D$2:$D$5111,$C1538,Тех_Движение!$B$2:$B$5111,"&lt;="&amp;K$3)-$F1538)))</f>
        <v>#VALUE!</v>
      </c>
      <c r="L1538" s="21" t="e">
        <f>IF(OR($B1538="",L$3&lt;$D1538+Настройки!$B$7),0,MAX(0,$E1538-MAX(0,SUMIFS(Тех_Движение!$G$2:$G$5111,Тех_Движение!$D$2:$D$5111,$C1538,Тех_Движение!$B$2:$B$5111,"&lt;="&amp;L$3)-$F1538)))</f>
        <v>#VALUE!</v>
      </c>
      <c r="M1538" s="21" t="e">
        <f>IF(OR($B1538="",M$3&lt;$D1538+Настройки!$B$7),0,MAX(0,$E1538-MAX(0,SUMIFS(Тех_Движение!$G$2:$G$5111,Тех_Движение!$D$2:$D$5111,$C1538,Тех_Движение!$B$2:$B$5111,"&lt;="&amp;M$3)-$F1538)))</f>
        <v>#VALUE!</v>
      </c>
      <c r="N1538" s="21" t="e">
        <f>IF(OR($B1538="",N$3&lt;$D1538+Настройки!$B$7),0,MAX(0,$E1538-MAX(0,SUMIFS(Тех_Движение!$G$2:$G$5111,Тех_Движение!$D$2:$D$5111,$C1538,Тех_Движение!$B$2:$B$5111,"&lt;="&amp;N$3)-$F1538)))</f>
        <v>#VALUE!</v>
      </c>
      <c r="O1538" s="21" t="e">
        <f>IF(OR($B1538="",O$3&lt;$D1538+Настройки!$B$7),0,MAX(0,$E1538-MAX(0,SUMIFS(Тех_Движение!$G$2:$G$5111,Тех_Движение!$D$2:$D$5111,$C1538,Тех_Движение!$B$2:$B$5111,"&lt;="&amp;O$3)-$F1538)))</f>
        <v>#VALUE!</v>
      </c>
      <c r="P1538" s="21" t="e">
        <f>IF(OR($B1538="",P$3&lt;$D1538+Настройки!$B$7),0,MAX(0,$E1538-MAX(0,SUMIFS(Тех_Движение!$G$2:$G$5111,Тех_Движение!$D$2:$D$5111,$C1538,Тех_Движение!$B$2:$B$5111,"&lt;="&amp;P$3)-$F1538)))</f>
        <v>#VALUE!</v>
      </c>
      <c r="Q1538" s="21" t="e">
        <f>IF(OR($B1538="",Q$3&lt;$D1538+Настройки!$B$7),0,MAX(0,$E1538-MAX(0,SUMIFS(Тех_Движение!$G$2:$G$5111,Тех_Движение!$D$2:$D$5111,$C1538,Тех_Движение!$B$2:$B$5111,"&lt;="&amp;Q$3)-$F1538)))</f>
        <v>#VALUE!</v>
      </c>
      <c r="R1538" s="21" t="str">
        <f t="shared" si="70"/>
        <v/>
      </c>
      <c r="S1538" s="23" t="str">
        <f>IF($B1538="","",VLOOKUP($C1538,Настройки!$A$11:$L$17,9,FALSE))</f>
        <v/>
      </c>
      <c r="T1538" s="23" t="str">
        <f t="shared" si="71"/>
        <v/>
      </c>
    </row>
    <row r="1539" spans="1:20" x14ac:dyDescent="0.3">
      <c r="A1539" s="20">
        <f>Тех_Движение!$A$1536</f>
        <v>1535</v>
      </c>
      <c r="B1539" s="20" t="str">
        <f>IF(Тех_Движение!$F$1536&gt;0,Тех_Движение!$I$1536,"")</f>
        <v/>
      </c>
      <c r="C1539" s="20" t="str">
        <f>IF($B1539="","",Тех_Движение!$D$1536)</f>
        <v/>
      </c>
      <c r="D1539" s="9" t="str">
        <f>IF($B1539="","",Тех_Движение!$B$1536)</f>
        <v/>
      </c>
      <c r="E1539" s="21" t="str">
        <f>IF($B1539="","",Тех_Движение!$F$1536)</f>
        <v/>
      </c>
      <c r="F1539" s="21" t="str">
        <f>IF($B1539="","",SUMIFS($E$5:$E1538,$C$5:$C1538,$C1539))</f>
        <v/>
      </c>
      <c r="G1539" s="21" t="str">
        <f>IF($B1539="","",MAX(0,$E1539-MAX(0,SUMIFS(Тех_Движение!$G$2:$G$5111,Тех_Движение!$D$2:$D$5111,$C1539,Тех_Движение!$B$2:$B$5111,"&lt;="&amp;Настройки!$B$5-1)-$F1539)))</f>
        <v/>
      </c>
      <c r="H1539" s="21" t="str">
        <f>IF($B1539="","",IF(AND($D1539&gt;=Настройки!$B$5,$D1539&lt;=Настройки!$B$6),$E1539,0))</f>
        <v/>
      </c>
      <c r="I1539" s="21" t="str">
        <f t="shared" si="69"/>
        <v/>
      </c>
      <c r="J1539" s="21" t="str">
        <f>IF($B1539="","",MAX(0,$E1539-MAX(0,SUMIFS(Тех_Движение!$G$2:$G$5111,Тех_Движение!$D$2:$D$5111,$C1539,Тех_Движение!$B$2:$B$5111,"&lt;="&amp;Настройки!$B$6)-$F1539)))</f>
        <v/>
      </c>
      <c r="K1539" s="21" t="e">
        <f>IF(OR($B1539="",K$3&lt;$D1539+Настройки!$B$7),0,MAX(0,$E1539-MAX(0,SUMIFS(Тех_Движение!$G$2:$G$5111,Тех_Движение!$D$2:$D$5111,$C1539,Тех_Движение!$B$2:$B$5111,"&lt;="&amp;K$3)-$F1539)))</f>
        <v>#VALUE!</v>
      </c>
      <c r="L1539" s="21" t="e">
        <f>IF(OR($B1539="",L$3&lt;$D1539+Настройки!$B$7),0,MAX(0,$E1539-MAX(0,SUMIFS(Тех_Движение!$G$2:$G$5111,Тех_Движение!$D$2:$D$5111,$C1539,Тех_Движение!$B$2:$B$5111,"&lt;="&amp;L$3)-$F1539)))</f>
        <v>#VALUE!</v>
      </c>
      <c r="M1539" s="21" t="e">
        <f>IF(OR($B1539="",M$3&lt;$D1539+Настройки!$B$7),0,MAX(0,$E1539-MAX(0,SUMIFS(Тех_Движение!$G$2:$G$5111,Тех_Движение!$D$2:$D$5111,$C1539,Тех_Движение!$B$2:$B$5111,"&lt;="&amp;M$3)-$F1539)))</f>
        <v>#VALUE!</v>
      </c>
      <c r="N1539" s="21" t="e">
        <f>IF(OR($B1539="",N$3&lt;$D1539+Настройки!$B$7),0,MAX(0,$E1539-MAX(0,SUMIFS(Тех_Движение!$G$2:$G$5111,Тех_Движение!$D$2:$D$5111,$C1539,Тех_Движение!$B$2:$B$5111,"&lt;="&amp;N$3)-$F1539)))</f>
        <v>#VALUE!</v>
      </c>
      <c r="O1539" s="21" t="e">
        <f>IF(OR($B1539="",O$3&lt;$D1539+Настройки!$B$7),0,MAX(0,$E1539-MAX(0,SUMIFS(Тех_Движение!$G$2:$G$5111,Тех_Движение!$D$2:$D$5111,$C1539,Тех_Движение!$B$2:$B$5111,"&lt;="&amp;O$3)-$F1539)))</f>
        <v>#VALUE!</v>
      </c>
      <c r="P1539" s="21" t="e">
        <f>IF(OR($B1539="",P$3&lt;$D1539+Настройки!$B$7),0,MAX(0,$E1539-MAX(0,SUMIFS(Тех_Движение!$G$2:$G$5111,Тех_Движение!$D$2:$D$5111,$C1539,Тех_Движение!$B$2:$B$5111,"&lt;="&amp;P$3)-$F1539)))</f>
        <v>#VALUE!</v>
      </c>
      <c r="Q1539" s="21" t="e">
        <f>IF(OR($B1539="",Q$3&lt;$D1539+Настройки!$B$7),0,MAX(0,$E1539-MAX(0,SUMIFS(Тех_Движение!$G$2:$G$5111,Тех_Движение!$D$2:$D$5111,$C1539,Тех_Движение!$B$2:$B$5111,"&lt;="&amp;Q$3)-$F1539)))</f>
        <v>#VALUE!</v>
      </c>
      <c r="R1539" s="21" t="str">
        <f t="shared" si="70"/>
        <v/>
      </c>
      <c r="S1539" s="23" t="str">
        <f>IF($B1539="","",VLOOKUP($C1539,Настройки!$A$11:$L$17,9,FALSE))</f>
        <v/>
      </c>
      <c r="T1539" s="23" t="str">
        <f t="shared" si="71"/>
        <v/>
      </c>
    </row>
    <row r="1540" spans="1:20" x14ac:dyDescent="0.3">
      <c r="A1540" s="20">
        <f>Тех_Движение!$A$1537</f>
        <v>1536</v>
      </c>
      <c r="B1540" s="20" t="str">
        <f>IF(Тех_Движение!$F$1537&gt;0,Тех_Движение!$I$1537,"")</f>
        <v/>
      </c>
      <c r="C1540" s="20" t="str">
        <f>IF($B1540="","",Тех_Движение!$D$1537)</f>
        <v/>
      </c>
      <c r="D1540" s="9" t="str">
        <f>IF($B1540="","",Тех_Движение!$B$1537)</f>
        <v/>
      </c>
      <c r="E1540" s="21" t="str">
        <f>IF($B1540="","",Тех_Движение!$F$1537)</f>
        <v/>
      </c>
      <c r="F1540" s="21" t="str">
        <f>IF($B1540="","",SUMIFS($E$5:$E1539,$C$5:$C1539,$C1540))</f>
        <v/>
      </c>
      <c r="G1540" s="21" t="str">
        <f>IF($B1540="","",MAX(0,$E1540-MAX(0,SUMIFS(Тех_Движение!$G$2:$G$5111,Тех_Движение!$D$2:$D$5111,$C1540,Тех_Движение!$B$2:$B$5111,"&lt;="&amp;Настройки!$B$5-1)-$F1540)))</f>
        <v/>
      </c>
      <c r="H1540" s="21" t="str">
        <f>IF($B1540="","",IF(AND($D1540&gt;=Настройки!$B$5,$D1540&lt;=Настройки!$B$6),$E1540,0))</f>
        <v/>
      </c>
      <c r="I1540" s="21" t="str">
        <f t="shared" si="69"/>
        <v/>
      </c>
      <c r="J1540" s="21" t="str">
        <f>IF($B1540="","",MAX(0,$E1540-MAX(0,SUMIFS(Тех_Движение!$G$2:$G$5111,Тех_Движение!$D$2:$D$5111,$C1540,Тех_Движение!$B$2:$B$5111,"&lt;="&amp;Настройки!$B$6)-$F1540)))</f>
        <v/>
      </c>
      <c r="K1540" s="21" t="e">
        <f>IF(OR($B1540="",K$3&lt;$D1540+Настройки!$B$7),0,MAX(0,$E1540-MAX(0,SUMIFS(Тех_Движение!$G$2:$G$5111,Тех_Движение!$D$2:$D$5111,$C1540,Тех_Движение!$B$2:$B$5111,"&lt;="&amp;K$3)-$F1540)))</f>
        <v>#VALUE!</v>
      </c>
      <c r="L1540" s="21" t="e">
        <f>IF(OR($B1540="",L$3&lt;$D1540+Настройки!$B$7),0,MAX(0,$E1540-MAX(0,SUMIFS(Тех_Движение!$G$2:$G$5111,Тех_Движение!$D$2:$D$5111,$C1540,Тех_Движение!$B$2:$B$5111,"&lt;="&amp;L$3)-$F1540)))</f>
        <v>#VALUE!</v>
      </c>
      <c r="M1540" s="21" t="e">
        <f>IF(OR($B1540="",M$3&lt;$D1540+Настройки!$B$7),0,MAX(0,$E1540-MAX(0,SUMIFS(Тех_Движение!$G$2:$G$5111,Тех_Движение!$D$2:$D$5111,$C1540,Тех_Движение!$B$2:$B$5111,"&lt;="&amp;M$3)-$F1540)))</f>
        <v>#VALUE!</v>
      </c>
      <c r="N1540" s="21" t="e">
        <f>IF(OR($B1540="",N$3&lt;$D1540+Настройки!$B$7),0,MAX(0,$E1540-MAX(0,SUMIFS(Тех_Движение!$G$2:$G$5111,Тех_Движение!$D$2:$D$5111,$C1540,Тех_Движение!$B$2:$B$5111,"&lt;="&amp;N$3)-$F1540)))</f>
        <v>#VALUE!</v>
      </c>
      <c r="O1540" s="21" t="e">
        <f>IF(OR($B1540="",O$3&lt;$D1540+Настройки!$B$7),0,MAX(0,$E1540-MAX(0,SUMIFS(Тех_Движение!$G$2:$G$5111,Тех_Движение!$D$2:$D$5111,$C1540,Тех_Движение!$B$2:$B$5111,"&lt;="&amp;O$3)-$F1540)))</f>
        <v>#VALUE!</v>
      </c>
      <c r="P1540" s="21" t="e">
        <f>IF(OR($B1540="",P$3&lt;$D1540+Настройки!$B$7),0,MAX(0,$E1540-MAX(0,SUMIFS(Тех_Движение!$G$2:$G$5111,Тех_Движение!$D$2:$D$5111,$C1540,Тех_Движение!$B$2:$B$5111,"&lt;="&amp;P$3)-$F1540)))</f>
        <v>#VALUE!</v>
      </c>
      <c r="Q1540" s="21" t="e">
        <f>IF(OR($B1540="",Q$3&lt;$D1540+Настройки!$B$7),0,MAX(0,$E1540-MAX(0,SUMIFS(Тех_Движение!$G$2:$G$5111,Тех_Движение!$D$2:$D$5111,$C1540,Тех_Движение!$B$2:$B$5111,"&lt;="&amp;Q$3)-$F1540)))</f>
        <v>#VALUE!</v>
      </c>
      <c r="R1540" s="21" t="str">
        <f t="shared" si="70"/>
        <v/>
      </c>
      <c r="S1540" s="23" t="str">
        <f>IF($B1540="","",VLOOKUP($C1540,Настройки!$A$11:$L$17,9,FALSE))</f>
        <v/>
      </c>
      <c r="T1540" s="23" t="str">
        <f t="shared" si="71"/>
        <v/>
      </c>
    </row>
    <row r="1541" spans="1:20" x14ac:dyDescent="0.3">
      <c r="A1541" s="20">
        <f>Тех_Движение!$A$1538</f>
        <v>1537</v>
      </c>
      <c r="B1541" s="20" t="str">
        <f>IF(Тех_Движение!$F$1538&gt;0,Тех_Движение!$I$1538,"")</f>
        <v/>
      </c>
      <c r="C1541" s="20" t="str">
        <f>IF($B1541="","",Тех_Движение!$D$1538)</f>
        <v/>
      </c>
      <c r="D1541" s="9" t="str">
        <f>IF($B1541="","",Тех_Движение!$B$1538)</f>
        <v/>
      </c>
      <c r="E1541" s="21" t="str">
        <f>IF($B1541="","",Тех_Движение!$F$1538)</f>
        <v/>
      </c>
      <c r="F1541" s="21" t="str">
        <f>IF($B1541="","",SUMIFS($E$5:$E1540,$C$5:$C1540,$C1541))</f>
        <v/>
      </c>
      <c r="G1541" s="21" t="str">
        <f>IF($B1541="","",MAX(0,$E1541-MAX(0,SUMIFS(Тех_Движение!$G$2:$G$5111,Тех_Движение!$D$2:$D$5111,$C1541,Тех_Движение!$B$2:$B$5111,"&lt;="&amp;Настройки!$B$5-1)-$F1541)))</f>
        <v/>
      </c>
      <c r="H1541" s="21" t="str">
        <f>IF($B1541="","",IF(AND($D1541&gt;=Настройки!$B$5,$D1541&lt;=Настройки!$B$6),$E1541,0))</f>
        <v/>
      </c>
      <c r="I1541" s="21" t="str">
        <f t="shared" ref="I1541:I1604" si="72">IF($B1541="","",$G1541+$H1541-$J1541)</f>
        <v/>
      </c>
      <c r="J1541" s="21" t="str">
        <f>IF($B1541="","",MAX(0,$E1541-MAX(0,SUMIFS(Тех_Движение!$G$2:$G$5111,Тех_Движение!$D$2:$D$5111,$C1541,Тех_Движение!$B$2:$B$5111,"&lt;="&amp;Настройки!$B$6)-$F1541)))</f>
        <v/>
      </c>
      <c r="K1541" s="21" t="e">
        <f>IF(OR($B1541="",K$3&lt;$D1541+Настройки!$B$7),0,MAX(0,$E1541-MAX(0,SUMIFS(Тех_Движение!$G$2:$G$5111,Тех_Движение!$D$2:$D$5111,$C1541,Тех_Движение!$B$2:$B$5111,"&lt;="&amp;K$3)-$F1541)))</f>
        <v>#VALUE!</v>
      </c>
      <c r="L1541" s="21" t="e">
        <f>IF(OR($B1541="",L$3&lt;$D1541+Настройки!$B$7),0,MAX(0,$E1541-MAX(0,SUMIFS(Тех_Движение!$G$2:$G$5111,Тех_Движение!$D$2:$D$5111,$C1541,Тех_Движение!$B$2:$B$5111,"&lt;="&amp;L$3)-$F1541)))</f>
        <v>#VALUE!</v>
      </c>
      <c r="M1541" s="21" t="e">
        <f>IF(OR($B1541="",M$3&lt;$D1541+Настройки!$B$7),0,MAX(0,$E1541-MAX(0,SUMIFS(Тех_Движение!$G$2:$G$5111,Тех_Движение!$D$2:$D$5111,$C1541,Тех_Движение!$B$2:$B$5111,"&lt;="&amp;M$3)-$F1541)))</f>
        <v>#VALUE!</v>
      </c>
      <c r="N1541" s="21" t="e">
        <f>IF(OR($B1541="",N$3&lt;$D1541+Настройки!$B$7),0,MAX(0,$E1541-MAX(0,SUMIFS(Тех_Движение!$G$2:$G$5111,Тех_Движение!$D$2:$D$5111,$C1541,Тех_Движение!$B$2:$B$5111,"&lt;="&amp;N$3)-$F1541)))</f>
        <v>#VALUE!</v>
      </c>
      <c r="O1541" s="21" t="e">
        <f>IF(OR($B1541="",O$3&lt;$D1541+Настройки!$B$7),0,MAX(0,$E1541-MAX(0,SUMIFS(Тех_Движение!$G$2:$G$5111,Тех_Движение!$D$2:$D$5111,$C1541,Тех_Движение!$B$2:$B$5111,"&lt;="&amp;O$3)-$F1541)))</f>
        <v>#VALUE!</v>
      </c>
      <c r="P1541" s="21" t="e">
        <f>IF(OR($B1541="",P$3&lt;$D1541+Настройки!$B$7),0,MAX(0,$E1541-MAX(0,SUMIFS(Тех_Движение!$G$2:$G$5111,Тех_Движение!$D$2:$D$5111,$C1541,Тех_Движение!$B$2:$B$5111,"&lt;="&amp;P$3)-$F1541)))</f>
        <v>#VALUE!</v>
      </c>
      <c r="Q1541" s="21" t="e">
        <f>IF(OR($B1541="",Q$3&lt;$D1541+Настройки!$B$7),0,MAX(0,$E1541-MAX(0,SUMIFS(Тех_Движение!$G$2:$G$5111,Тех_Движение!$D$2:$D$5111,$C1541,Тех_Движение!$B$2:$B$5111,"&lt;="&amp;Q$3)-$F1541)))</f>
        <v>#VALUE!</v>
      </c>
      <c r="R1541" s="21" t="str">
        <f t="shared" ref="R1541:R1604" si="73">IF($B1541="","",SUM($K1541:$Q1541))</f>
        <v/>
      </c>
      <c r="S1541" s="23" t="str">
        <f>IF($B1541="","",VLOOKUP($C1541,Настройки!$A$11:$L$17,9,FALSE))</f>
        <v/>
      </c>
      <c r="T1541" s="23" t="str">
        <f t="shared" ref="T1541:T1604" si="74">IF($B1541="","",$R1541*$S1541)</f>
        <v/>
      </c>
    </row>
    <row r="1542" spans="1:20" x14ac:dyDescent="0.3">
      <c r="A1542" s="20">
        <f>Тех_Движение!$A$1539</f>
        <v>1538</v>
      </c>
      <c r="B1542" s="20" t="str">
        <f>IF(Тех_Движение!$F$1539&gt;0,Тех_Движение!$I$1539,"")</f>
        <v/>
      </c>
      <c r="C1542" s="20" t="str">
        <f>IF($B1542="","",Тех_Движение!$D$1539)</f>
        <v/>
      </c>
      <c r="D1542" s="9" t="str">
        <f>IF($B1542="","",Тех_Движение!$B$1539)</f>
        <v/>
      </c>
      <c r="E1542" s="21" t="str">
        <f>IF($B1542="","",Тех_Движение!$F$1539)</f>
        <v/>
      </c>
      <c r="F1542" s="21" t="str">
        <f>IF($B1542="","",SUMIFS($E$5:$E1541,$C$5:$C1541,$C1542))</f>
        <v/>
      </c>
      <c r="G1542" s="21" t="str">
        <f>IF($B1542="","",MAX(0,$E1542-MAX(0,SUMIFS(Тех_Движение!$G$2:$G$5111,Тех_Движение!$D$2:$D$5111,$C1542,Тех_Движение!$B$2:$B$5111,"&lt;="&amp;Настройки!$B$5-1)-$F1542)))</f>
        <v/>
      </c>
      <c r="H1542" s="21" t="str">
        <f>IF($B1542="","",IF(AND($D1542&gt;=Настройки!$B$5,$D1542&lt;=Настройки!$B$6),$E1542,0))</f>
        <v/>
      </c>
      <c r="I1542" s="21" t="str">
        <f t="shared" si="72"/>
        <v/>
      </c>
      <c r="J1542" s="21" t="str">
        <f>IF($B1542="","",MAX(0,$E1542-MAX(0,SUMIFS(Тех_Движение!$G$2:$G$5111,Тех_Движение!$D$2:$D$5111,$C1542,Тех_Движение!$B$2:$B$5111,"&lt;="&amp;Настройки!$B$6)-$F1542)))</f>
        <v/>
      </c>
      <c r="K1542" s="21" t="e">
        <f>IF(OR($B1542="",K$3&lt;$D1542+Настройки!$B$7),0,MAX(0,$E1542-MAX(0,SUMIFS(Тех_Движение!$G$2:$G$5111,Тех_Движение!$D$2:$D$5111,$C1542,Тех_Движение!$B$2:$B$5111,"&lt;="&amp;K$3)-$F1542)))</f>
        <v>#VALUE!</v>
      </c>
      <c r="L1542" s="21" t="e">
        <f>IF(OR($B1542="",L$3&lt;$D1542+Настройки!$B$7),0,MAX(0,$E1542-MAX(0,SUMIFS(Тех_Движение!$G$2:$G$5111,Тех_Движение!$D$2:$D$5111,$C1542,Тех_Движение!$B$2:$B$5111,"&lt;="&amp;L$3)-$F1542)))</f>
        <v>#VALUE!</v>
      </c>
      <c r="M1542" s="21" t="e">
        <f>IF(OR($B1542="",M$3&lt;$D1542+Настройки!$B$7),0,MAX(0,$E1542-MAX(0,SUMIFS(Тех_Движение!$G$2:$G$5111,Тех_Движение!$D$2:$D$5111,$C1542,Тех_Движение!$B$2:$B$5111,"&lt;="&amp;M$3)-$F1542)))</f>
        <v>#VALUE!</v>
      </c>
      <c r="N1542" s="21" t="e">
        <f>IF(OR($B1542="",N$3&lt;$D1542+Настройки!$B$7),0,MAX(0,$E1542-MAX(0,SUMIFS(Тех_Движение!$G$2:$G$5111,Тех_Движение!$D$2:$D$5111,$C1542,Тех_Движение!$B$2:$B$5111,"&lt;="&amp;N$3)-$F1542)))</f>
        <v>#VALUE!</v>
      </c>
      <c r="O1542" s="21" t="e">
        <f>IF(OR($B1542="",O$3&lt;$D1542+Настройки!$B$7),0,MAX(0,$E1542-MAX(0,SUMIFS(Тех_Движение!$G$2:$G$5111,Тех_Движение!$D$2:$D$5111,$C1542,Тех_Движение!$B$2:$B$5111,"&lt;="&amp;O$3)-$F1542)))</f>
        <v>#VALUE!</v>
      </c>
      <c r="P1542" s="21" t="e">
        <f>IF(OR($B1542="",P$3&lt;$D1542+Настройки!$B$7),0,MAX(0,$E1542-MAX(0,SUMIFS(Тех_Движение!$G$2:$G$5111,Тех_Движение!$D$2:$D$5111,$C1542,Тех_Движение!$B$2:$B$5111,"&lt;="&amp;P$3)-$F1542)))</f>
        <v>#VALUE!</v>
      </c>
      <c r="Q1542" s="21" t="e">
        <f>IF(OR($B1542="",Q$3&lt;$D1542+Настройки!$B$7),0,MAX(0,$E1542-MAX(0,SUMIFS(Тех_Движение!$G$2:$G$5111,Тех_Движение!$D$2:$D$5111,$C1542,Тех_Движение!$B$2:$B$5111,"&lt;="&amp;Q$3)-$F1542)))</f>
        <v>#VALUE!</v>
      </c>
      <c r="R1542" s="21" t="str">
        <f t="shared" si="73"/>
        <v/>
      </c>
      <c r="S1542" s="23" t="str">
        <f>IF($B1542="","",VLOOKUP($C1542,Настройки!$A$11:$L$17,9,FALSE))</f>
        <v/>
      </c>
      <c r="T1542" s="23" t="str">
        <f t="shared" si="74"/>
        <v/>
      </c>
    </row>
    <row r="1543" spans="1:20" x14ac:dyDescent="0.3">
      <c r="A1543" s="20">
        <f>Тех_Движение!$A$1540</f>
        <v>1539</v>
      </c>
      <c r="B1543" s="20" t="str">
        <f>IF(Тех_Движение!$F$1540&gt;0,Тех_Движение!$I$1540,"")</f>
        <v/>
      </c>
      <c r="C1543" s="20" t="str">
        <f>IF($B1543="","",Тех_Движение!$D$1540)</f>
        <v/>
      </c>
      <c r="D1543" s="9" t="str">
        <f>IF($B1543="","",Тех_Движение!$B$1540)</f>
        <v/>
      </c>
      <c r="E1543" s="21" t="str">
        <f>IF($B1543="","",Тех_Движение!$F$1540)</f>
        <v/>
      </c>
      <c r="F1543" s="21" t="str">
        <f>IF($B1543="","",SUMIFS($E$5:$E1542,$C$5:$C1542,$C1543))</f>
        <v/>
      </c>
      <c r="G1543" s="21" t="str">
        <f>IF($B1543="","",MAX(0,$E1543-MAX(0,SUMIFS(Тех_Движение!$G$2:$G$5111,Тех_Движение!$D$2:$D$5111,$C1543,Тех_Движение!$B$2:$B$5111,"&lt;="&amp;Настройки!$B$5-1)-$F1543)))</f>
        <v/>
      </c>
      <c r="H1543" s="21" t="str">
        <f>IF($B1543="","",IF(AND($D1543&gt;=Настройки!$B$5,$D1543&lt;=Настройки!$B$6),$E1543,0))</f>
        <v/>
      </c>
      <c r="I1543" s="21" t="str">
        <f t="shared" si="72"/>
        <v/>
      </c>
      <c r="J1543" s="21" t="str">
        <f>IF($B1543="","",MAX(0,$E1543-MAX(0,SUMIFS(Тех_Движение!$G$2:$G$5111,Тех_Движение!$D$2:$D$5111,$C1543,Тех_Движение!$B$2:$B$5111,"&lt;="&amp;Настройки!$B$6)-$F1543)))</f>
        <v/>
      </c>
      <c r="K1543" s="21" t="e">
        <f>IF(OR($B1543="",K$3&lt;$D1543+Настройки!$B$7),0,MAX(0,$E1543-MAX(0,SUMIFS(Тех_Движение!$G$2:$G$5111,Тех_Движение!$D$2:$D$5111,$C1543,Тех_Движение!$B$2:$B$5111,"&lt;="&amp;K$3)-$F1543)))</f>
        <v>#VALUE!</v>
      </c>
      <c r="L1543" s="21" t="e">
        <f>IF(OR($B1543="",L$3&lt;$D1543+Настройки!$B$7),0,MAX(0,$E1543-MAX(0,SUMIFS(Тех_Движение!$G$2:$G$5111,Тех_Движение!$D$2:$D$5111,$C1543,Тех_Движение!$B$2:$B$5111,"&lt;="&amp;L$3)-$F1543)))</f>
        <v>#VALUE!</v>
      </c>
      <c r="M1543" s="21" t="e">
        <f>IF(OR($B1543="",M$3&lt;$D1543+Настройки!$B$7),0,MAX(0,$E1543-MAX(0,SUMIFS(Тех_Движение!$G$2:$G$5111,Тех_Движение!$D$2:$D$5111,$C1543,Тех_Движение!$B$2:$B$5111,"&lt;="&amp;M$3)-$F1543)))</f>
        <v>#VALUE!</v>
      </c>
      <c r="N1543" s="21" t="e">
        <f>IF(OR($B1543="",N$3&lt;$D1543+Настройки!$B$7),0,MAX(0,$E1543-MAX(0,SUMIFS(Тех_Движение!$G$2:$G$5111,Тех_Движение!$D$2:$D$5111,$C1543,Тех_Движение!$B$2:$B$5111,"&lt;="&amp;N$3)-$F1543)))</f>
        <v>#VALUE!</v>
      </c>
      <c r="O1543" s="21" t="e">
        <f>IF(OR($B1543="",O$3&lt;$D1543+Настройки!$B$7),0,MAX(0,$E1543-MAX(0,SUMIFS(Тех_Движение!$G$2:$G$5111,Тех_Движение!$D$2:$D$5111,$C1543,Тех_Движение!$B$2:$B$5111,"&lt;="&amp;O$3)-$F1543)))</f>
        <v>#VALUE!</v>
      </c>
      <c r="P1543" s="21" t="e">
        <f>IF(OR($B1543="",P$3&lt;$D1543+Настройки!$B$7),0,MAX(0,$E1543-MAX(0,SUMIFS(Тех_Движение!$G$2:$G$5111,Тех_Движение!$D$2:$D$5111,$C1543,Тех_Движение!$B$2:$B$5111,"&lt;="&amp;P$3)-$F1543)))</f>
        <v>#VALUE!</v>
      </c>
      <c r="Q1543" s="21" t="e">
        <f>IF(OR($B1543="",Q$3&lt;$D1543+Настройки!$B$7),0,MAX(0,$E1543-MAX(0,SUMIFS(Тех_Движение!$G$2:$G$5111,Тех_Движение!$D$2:$D$5111,$C1543,Тех_Движение!$B$2:$B$5111,"&lt;="&amp;Q$3)-$F1543)))</f>
        <v>#VALUE!</v>
      </c>
      <c r="R1543" s="21" t="str">
        <f t="shared" si="73"/>
        <v/>
      </c>
      <c r="S1543" s="23" t="str">
        <f>IF($B1543="","",VLOOKUP($C1543,Настройки!$A$11:$L$17,9,FALSE))</f>
        <v/>
      </c>
      <c r="T1543" s="23" t="str">
        <f t="shared" si="74"/>
        <v/>
      </c>
    </row>
    <row r="1544" spans="1:20" x14ac:dyDescent="0.3">
      <c r="A1544" s="20">
        <f>Тех_Движение!$A$1541</f>
        <v>1540</v>
      </c>
      <c r="B1544" s="20" t="str">
        <f>IF(Тех_Движение!$F$1541&gt;0,Тех_Движение!$I$1541,"")</f>
        <v/>
      </c>
      <c r="C1544" s="20" t="str">
        <f>IF($B1544="","",Тех_Движение!$D$1541)</f>
        <v/>
      </c>
      <c r="D1544" s="9" t="str">
        <f>IF($B1544="","",Тех_Движение!$B$1541)</f>
        <v/>
      </c>
      <c r="E1544" s="21" t="str">
        <f>IF($B1544="","",Тех_Движение!$F$1541)</f>
        <v/>
      </c>
      <c r="F1544" s="21" t="str">
        <f>IF($B1544="","",SUMIFS($E$5:$E1543,$C$5:$C1543,$C1544))</f>
        <v/>
      </c>
      <c r="G1544" s="21" t="str">
        <f>IF($B1544="","",MAX(0,$E1544-MAX(0,SUMIFS(Тех_Движение!$G$2:$G$5111,Тех_Движение!$D$2:$D$5111,$C1544,Тех_Движение!$B$2:$B$5111,"&lt;="&amp;Настройки!$B$5-1)-$F1544)))</f>
        <v/>
      </c>
      <c r="H1544" s="21" t="str">
        <f>IF($B1544="","",IF(AND($D1544&gt;=Настройки!$B$5,$D1544&lt;=Настройки!$B$6),$E1544,0))</f>
        <v/>
      </c>
      <c r="I1544" s="21" t="str">
        <f t="shared" si="72"/>
        <v/>
      </c>
      <c r="J1544" s="21" t="str">
        <f>IF($B1544="","",MAX(0,$E1544-MAX(0,SUMIFS(Тех_Движение!$G$2:$G$5111,Тех_Движение!$D$2:$D$5111,$C1544,Тех_Движение!$B$2:$B$5111,"&lt;="&amp;Настройки!$B$6)-$F1544)))</f>
        <v/>
      </c>
      <c r="K1544" s="21" t="e">
        <f>IF(OR($B1544="",K$3&lt;$D1544+Настройки!$B$7),0,MAX(0,$E1544-MAX(0,SUMIFS(Тех_Движение!$G$2:$G$5111,Тех_Движение!$D$2:$D$5111,$C1544,Тех_Движение!$B$2:$B$5111,"&lt;="&amp;K$3)-$F1544)))</f>
        <v>#VALUE!</v>
      </c>
      <c r="L1544" s="21" t="e">
        <f>IF(OR($B1544="",L$3&lt;$D1544+Настройки!$B$7),0,MAX(0,$E1544-MAX(0,SUMIFS(Тех_Движение!$G$2:$G$5111,Тех_Движение!$D$2:$D$5111,$C1544,Тех_Движение!$B$2:$B$5111,"&lt;="&amp;L$3)-$F1544)))</f>
        <v>#VALUE!</v>
      </c>
      <c r="M1544" s="21" t="e">
        <f>IF(OR($B1544="",M$3&lt;$D1544+Настройки!$B$7),0,MAX(0,$E1544-MAX(0,SUMIFS(Тех_Движение!$G$2:$G$5111,Тех_Движение!$D$2:$D$5111,$C1544,Тех_Движение!$B$2:$B$5111,"&lt;="&amp;M$3)-$F1544)))</f>
        <v>#VALUE!</v>
      </c>
      <c r="N1544" s="21" t="e">
        <f>IF(OR($B1544="",N$3&lt;$D1544+Настройки!$B$7),0,MAX(0,$E1544-MAX(0,SUMIFS(Тех_Движение!$G$2:$G$5111,Тех_Движение!$D$2:$D$5111,$C1544,Тех_Движение!$B$2:$B$5111,"&lt;="&amp;N$3)-$F1544)))</f>
        <v>#VALUE!</v>
      </c>
      <c r="O1544" s="21" t="e">
        <f>IF(OR($B1544="",O$3&lt;$D1544+Настройки!$B$7),0,MAX(0,$E1544-MAX(0,SUMIFS(Тех_Движение!$G$2:$G$5111,Тех_Движение!$D$2:$D$5111,$C1544,Тех_Движение!$B$2:$B$5111,"&lt;="&amp;O$3)-$F1544)))</f>
        <v>#VALUE!</v>
      </c>
      <c r="P1544" s="21" t="e">
        <f>IF(OR($B1544="",P$3&lt;$D1544+Настройки!$B$7),0,MAX(0,$E1544-MAX(0,SUMIFS(Тех_Движение!$G$2:$G$5111,Тех_Движение!$D$2:$D$5111,$C1544,Тех_Движение!$B$2:$B$5111,"&lt;="&amp;P$3)-$F1544)))</f>
        <v>#VALUE!</v>
      </c>
      <c r="Q1544" s="21" t="e">
        <f>IF(OR($B1544="",Q$3&lt;$D1544+Настройки!$B$7),0,MAX(0,$E1544-MAX(0,SUMIFS(Тех_Движение!$G$2:$G$5111,Тех_Движение!$D$2:$D$5111,$C1544,Тех_Движение!$B$2:$B$5111,"&lt;="&amp;Q$3)-$F1544)))</f>
        <v>#VALUE!</v>
      </c>
      <c r="R1544" s="21" t="str">
        <f t="shared" si="73"/>
        <v/>
      </c>
      <c r="S1544" s="23" t="str">
        <f>IF($B1544="","",VLOOKUP($C1544,Настройки!$A$11:$L$17,9,FALSE))</f>
        <v/>
      </c>
      <c r="T1544" s="23" t="str">
        <f t="shared" si="74"/>
        <v/>
      </c>
    </row>
    <row r="1545" spans="1:20" x14ac:dyDescent="0.3">
      <c r="A1545" s="20">
        <f>Тех_Движение!$A$1542</f>
        <v>1541</v>
      </c>
      <c r="B1545" s="20" t="str">
        <f>IF(Тех_Движение!$F$1542&gt;0,Тех_Движение!$I$1542,"")</f>
        <v/>
      </c>
      <c r="C1545" s="20" t="str">
        <f>IF($B1545="","",Тех_Движение!$D$1542)</f>
        <v/>
      </c>
      <c r="D1545" s="9" t="str">
        <f>IF($B1545="","",Тех_Движение!$B$1542)</f>
        <v/>
      </c>
      <c r="E1545" s="21" t="str">
        <f>IF($B1545="","",Тех_Движение!$F$1542)</f>
        <v/>
      </c>
      <c r="F1545" s="21" t="str">
        <f>IF($B1545="","",SUMIFS($E$5:$E1544,$C$5:$C1544,$C1545))</f>
        <v/>
      </c>
      <c r="G1545" s="21" t="str">
        <f>IF($B1545="","",MAX(0,$E1545-MAX(0,SUMIFS(Тех_Движение!$G$2:$G$5111,Тех_Движение!$D$2:$D$5111,$C1545,Тех_Движение!$B$2:$B$5111,"&lt;="&amp;Настройки!$B$5-1)-$F1545)))</f>
        <v/>
      </c>
      <c r="H1545" s="21" t="str">
        <f>IF($B1545="","",IF(AND($D1545&gt;=Настройки!$B$5,$D1545&lt;=Настройки!$B$6),$E1545,0))</f>
        <v/>
      </c>
      <c r="I1545" s="21" t="str">
        <f t="shared" si="72"/>
        <v/>
      </c>
      <c r="J1545" s="21" t="str">
        <f>IF($B1545="","",MAX(0,$E1545-MAX(0,SUMIFS(Тех_Движение!$G$2:$G$5111,Тех_Движение!$D$2:$D$5111,$C1545,Тех_Движение!$B$2:$B$5111,"&lt;="&amp;Настройки!$B$6)-$F1545)))</f>
        <v/>
      </c>
      <c r="K1545" s="21" t="e">
        <f>IF(OR($B1545="",K$3&lt;$D1545+Настройки!$B$7),0,MAX(0,$E1545-MAX(0,SUMIFS(Тех_Движение!$G$2:$G$5111,Тех_Движение!$D$2:$D$5111,$C1545,Тех_Движение!$B$2:$B$5111,"&lt;="&amp;K$3)-$F1545)))</f>
        <v>#VALUE!</v>
      </c>
      <c r="L1545" s="21" t="e">
        <f>IF(OR($B1545="",L$3&lt;$D1545+Настройки!$B$7),0,MAX(0,$E1545-MAX(0,SUMIFS(Тех_Движение!$G$2:$G$5111,Тех_Движение!$D$2:$D$5111,$C1545,Тех_Движение!$B$2:$B$5111,"&lt;="&amp;L$3)-$F1545)))</f>
        <v>#VALUE!</v>
      </c>
      <c r="M1545" s="21" t="e">
        <f>IF(OR($B1545="",M$3&lt;$D1545+Настройки!$B$7),0,MAX(0,$E1545-MAX(0,SUMIFS(Тех_Движение!$G$2:$G$5111,Тех_Движение!$D$2:$D$5111,$C1545,Тех_Движение!$B$2:$B$5111,"&lt;="&amp;M$3)-$F1545)))</f>
        <v>#VALUE!</v>
      </c>
      <c r="N1545" s="21" t="e">
        <f>IF(OR($B1545="",N$3&lt;$D1545+Настройки!$B$7),0,MAX(0,$E1545-MAX(0,SUMIFS(Тех_Движение!$G$2:$G$5111,Тех_Движение!$D$2:$D$5111,$C1545,Тех_Движение!$B$2:$B$5111,"&lt;="&amp;N$3)-$F1545)))</f>
        <v>#VALUE!</v>
      </c>
      <c r="O1545" s="21" t="e">
        <f>IF(OR($B1545="",O$3&lt;$D1545+Настройки!$B$7),0,MAX(0,$E1545-MAX(0,SUMIFS(Тех_Движение!$G$2:$G$5111,Тех_Движение!$D$2:$D$5111,$C1545,Тех_Движение!$B$2:$B$5111,"&lt;="&amp;O$3)-$F1545)))</f>
        <v>#VALUE!</v>
      </c>
      <c r="P1545" s="21" t="e">
        <f>IF(OR($B1545="",P$3&lt;$D1545+Настройки!$B$7),0,MAX(0,$E1545-MAX(0,SUMIFS(Тех_Движение!$G$2:$G$5111,Тех_Движение!$D$2:$D$5111,$C1545,Тех_Движение!$B$2:$B$5111,"&lt;="&amp;P$3)-$F1545)))</f>
        <v>#VALUE!</v>
      </c>
      <c r="Q1545" s="21" t="e">
        <f>IF(OR($B1545="",Q$3&lt;$D1545+Настройки!$B$7),0,MAX(0,$E1545-MAX(0,SUMIFS(Тех_Движение!$G$2:$G$5111,Тех_Движение!$D$2:$D$5111,$C1545,Тех_Движение!$B$2:$B$5111,"&lt;="&amp;Q$3)-$F1545)))</f>
        <v>#VALUE!</v>
      </c>
      <c r="R1545" s="21" t="str">
        <f t="shared" si="73"/>
        <v/>
      </c>
      <c r="S1545" s="23" t="str">
        <f>IF($B1545="","",VLOOKUP($C1545,Настройки!$A$11:$L$17,9,FALSE))</f>
        <v/>
      </c>
      <c r="T1545" s="23" t="str">
        <f t="shared" si="74"/>
        <v/>
      </c>
    </row>
    <row r="1546" spans="1:20" x14ac:dyDescent="0.3">
      <c r="A1546" s="20">
        <f>Тех_Движение!$A$1543</f>
        <v>1542</v>
      </c>
      <c r="B1546" s="20" t="str">
        <f>IF(Тех_Движение!$F$1543&gt;0,Тех_Движение!$I$1543,"")</f>
        <v/>
      </c>
      <c r="C1546" s="20" t="str">
        <f>IF($B1546="","",Тех_Движение!$D$1543)</f>
        <v/>
      </c>
      <c r="D1546" s="9" t="str">
        <f>IF($B1546="","",Тех_Движение!$B$1543)</f>
        <v/>
      </c>
      <c r="E1546" s="21" t="str">
        <f>IF($B1546="","",Тех_Движение!$F$1543)</f>
        <v/>
      </c>
      <c r="F1546" s="21" t="str">
        <f>IF($B1546="","",SUMIFS($E$5:$E1545,$C$5:$C1545,$C1546))</f>
        <v/>
      </c>
      <c r="G1546" s="21" t="str">
        <f>IF($B1546="","",MAX(0,$E1546-MAX(0,SUMIFS(Тех_Движение!$G$2:$G$5111,Тех_Движение!$D$2:$D$5111,$C1546,Тех_Движение!$B$2:$B$5111,"&lt;="&amp;Настройки!$B$5-1)-$F1546)))</f>
        <v/>
      </c>
      <c r="H1546" s="21" t="str">
        <f>IF($B1546="","",IF(AND($D1546&gt;=Настройки!$B$5,$D1546&lt;=Настройки!$B$6),$E1546,0))</f>
        <v/>
      </c>
      <c r="I1546" s="21" t="str">
        <f t="shared" si="72"/>
        <v/>
      </c>
      <c r="J1546" s="21" t="str">
        <f>IF($B1546="","",MAX(0,$E1546-MAX(0,SUMIFS(Тех_Движение!$G$2:$G$5111,Тех_Движение!$D$2:$D$5111,$C1546,Тех_Движение!$B$2:$B$5111,"&lt;="&amp;Настройки!$B$6)-$F1546)))</f>
        <v/>
      </c>
      <c r="K1546" s="21" t="e">
        <f>IF(OR($B1546="",K$3&lt;$D1546+Настройки!$B$7),0,MAX(0,$E1546-MAX(0,SUMIFS(Тех_Движение!$G$2:$G$5111,Тех_Движение!$D$2:$D$5111,$C1546,Тех_Движение!$B$2:$B$5111,"&lt;="&amp;K$3)-$F1546)))</f>
        <v>#VALUE!</v>
      </c>
      <c r="L1546" s="21" t="e">
        <f>IF(OR($B1546="",L$3&lt;$D1546+Настройки!$B$7),0,MAX(0,$E1546-MAX(0,SUMIFS(Тех_Движение!$G$2:$G$5111,Тех_Движение!$D$2:$D$5111,$C1546,Тех_Движение!$B$2:$B$5111,"&lt;="&amp;L$3)-$F1546)))</f>
        <v>#VALUE!</v>
      </c>
      <c r="M1546" s="21" t="e">
        <f>IF(OR($B1546="",M$3&lt;$D1546+Настройки!$B$7),0,MAX(0,$E1546-MAX(0,SUMIFS(Тех_Движение!$G$2:$G$5111,Тех_Движение!$D$2:$D$5111,$C1546,Тех_Движение!$B$2:$B$5111,"&lt;="&amp;M$3)-$F1546)))</f>
        <v>#VALUE!</v>
      </c>
      <c r="N1546" s="21" t="e">
        <f>IF(OR($B1546="",N$3&lt;$D1546+Настройки!$B$7),0,MAX(0,$E1546-MAX(0,SUMIFS(Тех_Движение!$G$2:$G$5111,Тех_Движение!$D$2:$D$5111,$C1546,Тех_Движение!$B$2:$B$5111,"&lt;="&amp;N$3)-$F1546)))</f>
        <v>#VALUE!</v>
      </c>
      <c r="O1546" s="21" t="e">
        <f>IF(OR($B1546="",O$3&lt;$D1546+Настройки!$B$7),0,MAX(0,$E1546-MAX(0,SUMIFS(Тех_Движение!$G$2:$G$5111,Тех_Движение!$D$2:$D$5111,$C1546,Тех_Движение!$B$2:$B$5111,"&lt;="&amp;O$3)-$F1546)))</f>
        <v>#VALUE!</v>
      </c>
      <c r="P1546" s="21" t="e">
        <f>IF(OR($B1546="",P$3&lt;$D1546+Настройки!$B$7),0,MAX(0,$E1546-MAX(0,SUMIFS(Тех_Движение!$G$2:$G$5111,Тех_Движение!$D$2:$D$5111,$C1546,Тех_Движение!$B$2:$B$5111,"&lt;="&amp;P$3)-$F1546)))</f>
        <v>#VALUE!</v>
      </c>
      <c r="Q1546" s="21" t="e">
        <f>IF(OR($B1546="",Q$3&lt;$D1546+Настройки!$B$7),0,MAX(0,$E1546-MAX(0,SUMIFS(Тех_Движение!$G$2:$G$5111,Тех_Движение!$D$2:$D$5111,$C1546,Тех_Движение!$B$2:$B$5111,"&lt;="&amp;Q$3)-$F1546)))</f>
        <v>#VALUE!</v>
      </c>
      <c r="R1546" s="21" t="str">
        <f t="shared" si="73"/>
        <v/>
      </c>
      <c r="S1546" s="23" t="str">
        <f>IF($B1546="","",VLOOKUP($C1546,Настройки!$A$11:$L$17,9,FALSE))</f>
        <v/>
      </c>
      <c r="T1546" s="23" t="str">
        <f t="shared" si="74"/>
        <v/>
      </c>
    </row>
    <row r="1547" spans="1:20" x14ac:dyDescent="0.3">
      <c r="A1547" s="20">
        <f>Тех_Движение!$A$1544</f>
        <v>1543</v>
      </c>
      <c r="B1547" s="20" t="str">
        <f>IF(Тех_Движение!$F$1544&gt;0,Тех_Движение!$I$1544,"")</f>
        <v/>
      </c>
      <c r="C1547" s="20" t="str">
        <f>IF($B1547="","",Тех_Движение!$D$1544)</f>
        <v/>
      </c>
      <c r="D1547" s="9" t="str">
        <f>IF($B1547="","",Тех_Движение!$B$1544)</f>
        <v/>
      </c>
      <c r="E1547" s="21" t="str">
        <f>IF($B1547="","",Тех_Движение!$F$1544)</f>
        <v/>
      </c>
      <c r="F1547" s="21" t="str">
        <f>IF($B1547="","",SUMIFS($E$5:$E1546,$C$5:$C1546,$C1547))</f>
        <v/>
      </c>
      <c r="G1547" s="21" t="str">
        <f>IF($B1547="","",MAX(0,$E1547-MAX(0,SUMIFS(Тех_Движение!$G$2:$G$5111,Тех_Движение!$D$2:$D$5111,$C1547,Тех_Движение!$B$2:$B$5111,"&lt;="&amp;Настройки!$B$5-1)-$F1547)))</f>
        <v/>
      </c>
      <c r="H1547" s="21" t="str">
        <f>IF($B1547="","",IF(AND($D1547&gt;=Настройки!$B$5,$D1547&lt;=Настройки!$B$6),$E1547,0))</f>
        <v/>
      </c>
      <c r="I1547" s="21" t="str">
        <f t="shared" si="72"/>
        <v/>
      </c>
      <c r="J1547" s="21" t="str">
        <f>IF($B1547="","",MAX(0,$E1547-MAX(0,SUMIFS(Тех_Движение!$G$2:$G$5111,Тех_Движение!$D$2:$D$5111,$C1547,Тех_Движение!$B$2:$B$5111,"&lt;="&amp;Настройки!$B$6)-$F1547)))</f>
        <v/>
      </c>
      <c r="K1547" s="21" t="e">
        <f>IF(OR($B1547="",K$3&lt;$D1547+Настройки!$B$7),0,MAX(0,$E1547-MAX(0,SUMIFS(Тех_Движение!$G$2:$G$5111,Тех_Движение!$D$2:$D$5111,$C1547,Тех_Движение!$B$2:$B$5111,"&lt;="&amp;K$3)-$F1547)))</f>
        <v>#VALUE!</v>
      </c>
      <c r="L1547" s="21" t="e">
        <f>IF(OR($B1547="",L$3&lt;$D1547+Настройки!$B$7),0,MAX(0,$E1547-MAX(0,SUMIFS(Тех_Движение!$G$2:$G$5111,Тех_Движение!$D$2:$D$5111,$C1547,Тех_Движение!$B$2:$B$5111,"&lt;="&amp;L$3)-$F1547)))</f>
        <v>#VALUE!</v>
      </c>
      <c r="M1547" s="21" t="e">
        <f>IF(OR($B1547="",M$3&lt;$D1547+Настройки!$B$7),0,MAX(0,$E1547-MAX(0,SUMIFS(Тех_Движение!$G$2:$G$5111,Тех_Движение!$D$2:$D$5111,$C1547,Тех_Движение!$B$2:$B$5111,"&lt;="&amp;M$3)-$F1547)))</f>
        <v>#VALUE!</v>
      </c>
      <c r="N1547" s="21" t="e">
        <f>IF(OR($B1547="",N$3&lt;$D1547+Настройки!$B$7),0,MAX(0,$E1547-MAX(0,SUMIFS(Тех_Движение!$G$2:$G$5111,Тех_Движение!$D$2:$D$5111,$C1547,Тех_Движение!$B$2:$B$5111,"&lt;="&amp;N$3)-$F1547)))</f>
        <v>#VALUE!</v>
      </c>
      <c r="O1547" s="21" t="e">
        <f>IF(OR($B1547="",O$3&lt;$D1547+Настройки!$B$7),0,MAX(0,$E1547-MAX(0,SUMIFS(Тех_Движение!$G$2:$G$5111,Тех_Движение!$D$2:$D$5111,$C1547,Тех_Движение!$B$2:$B$5111,"&lt;="&amp;O$3)-$F1547)))</f>
        <v>#VALUE!</v>
      </c>
      <c r="P1547" s="21" t="e">
        <f>IF(OR($B1547="",P$3&lt;$D1547+Настройки!$B$7),0,MAX(0,$E1547-MAX(0,SUMIFS(Тех_Движение!$G$2:$G$5111,Тех_Движение!$D$2:$D$5111,$C1547,Тех_Движение!$B$2:$B$5111,"&lt;="&amp;P$3)-$F1547)))</f>
        <v>#VALUE!</v>
      </c>
      <c r="Q1547" s="21" t="e">
        <f>IF(OR($B1547="",Q$3&lt;$D1547+Настройки!$B$7),0,MAX(0,$E1547-MAX(0,SUMIFS(Тех_Движение!$G$2:$G$5111,Тех_Движение!$D$2:$D$5111,$C1547,Тех_Движение!$B$2:$B$5111,"&lt;="&amp;Q$3)-$F1547)))</f>
        <v>#VALUE!</v>
      </c>
      <c r="R1547" s="21" t="str">
        <f t="shared" si="73"/>
        <v/>
      </c>
      <c r="S1547" s="23" t="str">
        <f>IF($B1547="","",VLOOKUP($C1547,Настройки!$A$11:$L$17,9,FALSE))</f>
        <v/>
      </c>
      <c r="T1547" s="23" t="str">
        <f t="shared" si="74"/>
        <v/>
      </c>
    </row>
    <row r="1548" spans="1:20" x14ac:dyDescent="0.3">
      <c r="A1548" s="20">
        <f>Тех_Движение!$A$1545</f>
        <v>1544</v>
      </c>
      <c r="B1548" s="20" t="str">
        <f>IF(Тех_Движение!$F$1545&gt;0,Тех_Движение!$I$1545,"")</f>
        <v/>
      </c>
      <c r="C1548" s="20" t="str">
        <f>IF($B1548="","",Тех_Движение!$D$1545)</f>
        <v/>
      </c>
      <c r="D1548" s="9" t="str">
        <f>IF($B1548="","",Тех_Движение!$B$1545)</f>
        <v/>
      </c>
      <c r="E1548" s="21" t="str">
        <f>IF($B1548="","",Тех_Движение!$F$1545)</f>
        <v/>
      </c>
      <c r="F1548" s="21" t="str">
        <f>IF($B1548="","",SUMIFS($E$5:$E1547,$C$5:$C1547,$C1548))</f>
        <v/>
      </c>
      <c r="G1548" s="21" t="str">
        <f>IF($B1548="","",MAX(0,$E1548-MAX(0,SUMIFS(Тех_Движение!$G$2:$G$5111,Тех_Движение!$D$2:$D$5111,$C1548,Тех_Движение!$B$2:$B$5111,"&lt;="&amp;Настройки!$B$5-1)-$F1548)))</f>
        <v/>
      </c>
      <c r="H1548" s="21" t="str">
        <f>IF($B1548="","",IF(AND($D1548&gt;=Настройки!$B$5,$D1548&lt;=Настройки!$B$6),$E1548,0))</f>
        <v/>
      </c>
      <c r="I1548" s="21" t="str">
        <f t="shared" si="72"/>
        <v/>
      </c>
      <c r="J1548" s="21" t="str">
        <f>IF($B1548="","",MAX(0,$E1548-MAX(0,SUMIFS(Тех_Движение!$G$2:$G$5111,Тех_Движение!$D$2:$D$5111,$C1548,Тех_Движение!$B$2:$B$5111,"&lt;="&amp;Настройки!$B$6)-$F1548)))</f>
        <v/>
      </c>
      <c r="K1548" s="21" t="e">
        <f>IF(OR($B1548="",K$3&lt;$D1548+Настройки!$B$7),0,MAX(0,$E1548-MAX(0,SUMIFS(Тех_Движение!$G$2:$G$5111,Тех_Движение!$D$2:$D$5111,$C1548,Тех_Движение!$B$2:$B$5111,"&lt;="&amp;K$3)-$F1548)))</f>
        <v>#VALUE!</v>
      </c>
      <c r="L1548" s="21" t="e">
        <f>IF(OR($B1548="",L$3&lt;$D1548+Настройки!$B$7),0,MAX(0,$E1548-MAX(0,SUMIFS(Тех_Движение!$G$2:$G$5111,Тех_Движение!$D$2:$D$5111,$C1548,Тех_Движение!$B$2:$B$5111,"&lt;="&amp;L$3)-$F1548)))</f>
        <v>#VALUE!</v>
      </c>
      <c r="M1548" s="21" t="e">
        <f>IF(OR($B1548="",M$3&lt;$D1548+Настройки!$B$7),0,MAX(0,$E1548-MAX(0,SUMIFS(Тех_Движение!$G$2:$G$5111,Тех_Движение!$D$2:$D$5111,$C1548,Тех_Движение!$B$2:$B$5111,"&lt;="&amp;M$3)-$F1548)))</f>
        <v>#VALUE!</v>
      </c>
      <c r="N1548" s="21" t="e">
        <f>IF(OR($B1548="",N$3&lt;$D1548+Настройки!$B$7),0,MAX(0,$E1548-MAX(0,SUMIFS(Тех_Движение!$G$2:$G$5111,Тех_Движение!$D$2:$D$5111,$C1548,Тех_Движение!$B$2:$B$5111,"&lt;="&amp;N$3)-$F1548)))</f>
        <v>#VALUE!</v>
      </c>
      <c r="O1548" s="21" t="e">
        <f>IF(OR($B1548="",O$3&lt;$D1548+Настройки!$B$7),0,MAX(0,$E1548-MAX(0,SUMIFS(Тех_Движение!$G$2:$G$5111,Тех_Движение!$D$2:$D$5111,$C1548,Тех_Движение!$B$2:$B$5111,"&lt;="&amp;O$3)-$F1548)))</f>
        <v>#VALUE!</v>
      </c>
      <c r="P1548" s="21" t="e">
        <f>IF(OR($B1548="",P$3&lt;$D1548+Настройки!$B$7),0,MAX(0,$E1548-MAX(0,SUMIFS(Тех_Движение!$G$2:$G$5111,Тех_Движение!$D$2:$D$5111,$C1548,Тех_Движение!$B$2:$B$5111,"&lt;="&amp;P$3)-$F1548)))</f>
        <v>#VALUE!</v>
      </c>
      <c r="Q1548" s="21" t="e">
        <f>IF(OR($B1548="",Q$3&lt;$D1548+Настройки!$B$7),0,MAX(0,$E1548-MAX(0,SUMIFS(Тех_Движение!$G$2:$G$5111,Тех_Движение!$D$2:$D$5111,$C1548,Тех_Движение!$B$2:$B$5111,"&lt;="&amp;Q$3)-$F1548)))</f>
        <v>#VALUE!</v>
      </c>
      <c r="R1548" s="21" t="str">
        <f t="shared" si="73"/>
        <v/>
      </c>
      <c r="S1548" s="23" t="str">
        <f>IF($B1548="","",VLOOKUP($C1548,Настройки!$A$11:$L$17,9,FALSE))</f>
        <v/>
      </c>
      <c r="T1548" s="23" t="str">
        <f t="shared" si="74"/>
        <v/>
      </c>
    </row>
    <row r="1549" spans="1:20" x14ac:dyDescent="0.3">
      <c r="A1549" s="20">
        <f>Тех_Движение!$A$1546</f>
        <v>1545</v>
      </c>
      <c r="B1549" s="20" t="str">
        <f>IF(Тех_Движение!$F$1546&gt;0,Тех_Движение!$I$1546,"")</f>
        <v/>
      </c>
      <c r="C1549" s="20" t="str">
        <f>IF($B1549="","",Тех_Движение!$D$1546)</f>
        <v/>
      </c>
      <c r="D1549" s="9" t="str">
        <f>IF($B1549="","",Тех_Движение!$B$1546)</f>
        <v/>
      </c>
      <c r="E1549" s="21" t="str">
        <f>IF($B1549="","",Тех_Движение!$F$1546)</f>
        <v/>
      </c>
      <c r="F1549" s="21" t="str">
        <f>IF($B1549="","",SUMIFS($E$5:$E1548,$C$5:$C1548,$C1549))</f>
        <v/>
      </c>
      <c r="G1549" s="21" t="str">
        <f>IF($B1549="","",MAX(0,$E1549-MAX(0,SUMIFS(Тех_Движение!$G$2:$G$5111,Тех_Движение!$D$2:$D$5111,$C1549,Тех_Движение!$B$2:$B$5111,"&lt;="&amp;Настройки!$B$5-1)-$F1549)))</f>
        <v/>
      </c>
      <c r="H1549" s="21" t="str">
        <f>IF($B1549="","",IF(AND($D1549&gt;=Настройки!$B$5,$D1549&lt;=Настройки!$B$6),$E1549,0))</f>
        <v/>
      </c>
      <c r="I1549" s="21" t="str">
        <f t="shared" si="72"/>
        <v/>
      </c>
      <c r="J1549" s="21" t="str">
        <f>IF($B1549="","",MAX(0,$E1549-MAX(0,SUMIFS(Тех_Движение!$G$2:$G$5111,Тех_Движение!$D$2:$D$5111,$C1549,Тех_Движение!$B$2:$B$5111,"&lt;="&amp;Настройки!$B$6)-$F1549)))</f>
        <v/>
      </c>
      <c r="K1549" s="21" t="e">
        <f>IF(OR($B1549="",K$3&lt;$D1549+Настройки!$B$7),0,MAX(0,$E1549-MAX(0,SUMIFS(Тех_Движение!$G$2:$G$5111,Тех_Движение!$D$2:$D$5111,$C1549,Тех_Движение!$B$2:$B$5111,"&lt;="&amp;K$3)-$F1549)))</f>
        <v>#VALUE!</v>
      </c>
      <c r="L1549" s="21" t="e">
        <f>IF(OR($B1549="",L$3&lt;$D1549+Настройки!$B$7),0,MAX(0,$E1549-MAX(0,SUMIFS(Тех_Движение!$G$2:$G$5111,Тех_Движение!$D$2:$D$5111,$C1549,Тех_Движение!$B$2:$B$5111,"&lt;="&amp;L$3)-$F1549)))</f>
        <v>#VALUE!</v>
      </c>
      <c r="M1549" s="21" t="e">
        <f>IF(OR($B1549="",M$3&lt;$D1549+Настройки!$B$7),0,MAX(0,$E1549-MAX(0,SUMIFS(Тех_Движение!$G$2:$G$5111,Тех_Движение!$D$2:$D$5111,$C1549,Тех_Движение!$B$2:$B$5111,"&lt;="&amp;M$3)-$F1549)))</f>
        <v>#VALUE!</v>
      </c>
      <c r="N1549" s="21" t="e">
        <f>IF(OR($B1549="",N$3&lt;$D1549+Настройки!$B$7),0,MAX(0,$E1549-MAX(0,SUMIFS(Тех_Движение!$G$2:$G$5111,Тех_Движение!$D$2:$D$5111,$C1549,Тех_Движение!$B$2:$B$5111,"&lt;="&amp;N$3)-$F1549)))</f>
        <v>#VALUE!</v>
      </c>
      <c r="O1549" s="21" t="e">
        <f>IF(OR($B1549="",O$3&lt;$D1549+Настройки!$B$7),0,MAX(0,$E1549-MAX(0,SUMIFS(Тех_Движение!$G$2:$G$5111,Тех_Движение!$D$2:$D$5111,$C1549,Тех_Движение!$B$2:$B$5111,"&lt;="&amp;O$3)-$F1549)))</f>
        <v>#VALUE!</v>
      </c>
      <c r="P1549" s="21" t="e">
        <f>IF(OR($B1549="",P$3&lt;$D1549+Настройки!$B$7),0,MAX(0,$E1549-MAX(0,SUMIFS(Тех_Движение!$G$2:$G$5111,Тех_Движение!$D$2:$D$5111,$C1549,Тех_Движение!$B$2:$B$5111,"&lt;="&amp;P$3)-$F1549)))</f>
        <v>#VALUE!</v>
      </c>
      <c r="Q1549" s="21" t="e">
        <f>IF(OR($B1549="",Q$3&lt;$D1549+Настройки!$B$7),0,MAX(0,$E1549-MAX(0,SUMIFS(Тех_Движение!$G$2:$G$5111,Тех_Движение!$D$2:$D$5111,$C1549,Тех_Движение!$B$2:$B$5111,"&lt;="&amp;Q$3)-$F1549)))</f>
        <v>#VALUE!</v>
      </c>
      <c r="R1549" s="21" t="str">
        <f t="shared" si="73"/>
        <v/>
      </c>
      <c r="S1549" s="23" t="str">
        <f>IF($B1549="","",VLOOKUP($C1549,Настройки!$A$11:$L$17,9,FALSE))</f>
        <v/>
      </c>
      <c r="T1549" s="23" t="str">
        <f t="shared" si="74"/>
        <v/>
      </c>
    </row>
    <row r="1550" spans="1:20" x14ac:dyDescent="0.3">
      <c r="A1550" s="20">
        <f>Тех_Движение!$A$1547</f>
        <v>1546</v>
      </c>
      <c r="B1550" s="20" t="str">
        <f>IF(Тех_Движение!$F$1547&gt;0,Тех_Движение!$I$1547,"")</f>
        <v/>
      </c>
      <c r="C1550" s="20" t="str">
        <f>IF($B1550="","",Тех_Движение!$D$1547)</f>
        <v/>
      </c>
      <c r="D1550" s="9" t="str">
        <f>IF($B1550="","",Тех_Движение!$B$1547)</f>
        <v/>
      </c>
      <c r="E1550" s="21" t="str">
        <f>IF($B1550="","",Тех_Движение!$F$1547)</f>
        <v/>
      </c>
      <c r="F1550" s="21" t="str">
        <f>IF($B1550="","",SUMIFS($E$5:$E1549,$C$5:$C1549,$C1550))</f>
        <v/>
      </c>
      <c r="G1550" s="21" t="str">
        <f>IF($B1550="","",MAX(0,$E1550-MAX(0,SUMIFS(Тех_Движение!$G$2:$G$5111,Тех_Движение!$D$2:$D$5111,$C1550,Тех_Движение!$B$2:$B$5111,"&lt;="&amp;Настройки!$B$5-1)-$F1550)))</f>
        <v/>
      </c>
      <c r="H1550" s="21" t="str">
        <f>IF($B1550="","",IF(AND($D1550&gt;=Настройки!$B$5,$D1550&lt;=Настройки!$B$6),$E1550,0))</f>
        <v/>
      </c>
      <c r="I1550" s="21" t="str">
        <f t="shared" si="72"/>
        <v/>
      </c>
      <c r="J1550" s="21" t="str">
        <f>IF($B1550="","",MAX(0,$E1550-MAX(0,SUMIFS(Тех_Движение!$G$2:$G$5111,Тех_Движение!$D$2:$D$5111,$C1550,Тех_Движение!$B$2:$B$5111,"&lt;="&amp;Настройки!$B$6)-$F1550)))</f>
        <v/>
      </c>
      <c r="K1550" s="21" t="e">
        <f>IF(OR($B1550="",K$3&lt;$D1550+Настройки!$B$7),0,MAX(0,$E1550-MAX(0,SUMIFS(Тех_Движение!$G$2:$G$5111,Тех_Движение!$D$2:$D$5111,$C1550,Тех_Движение!$B$2:$B$5111,"&lt;="&amp;K$3)-$F1550)))</f>
        <v>#VALUE!</v>
      </c>
      <c r="L1550" s="21" t="e">
        <f>IF(OR($B1550="",L$3&lt;$D1550+Настройки!$B$7),0,MAX(0,$E1550-MAX(0,SUMIFS(Тех_Движение!$G$2:$G$5111,Тех_Движение!$D$2:$D$5111,$C1550,Тех_Движение!$B$2:$B$5111,"&lt;="&amp;L$3)-$F1550)))</f>
        <v>#VALUE!</v>
      </c>
      <c r="M1550" s="21" t="e">
        <f>IF(OR($B1550="",M$3&lt;$D1550+Настройки!$B$7),0,MAX(0,$E1550-MAX(0,SUMIFS(Тех_Движение!$G$2:$G$5111,Тех_Движение!$D$2:$D$5111,$C1550,Тех_Движение!$B$2:$B$5111,"&lt;="&amp;M$3)-$F1550)))</f>
        <v>#VALUE!</v>
      </c>
      <c r="N1550" s="21" t="e">
        <f>IF(OR($B1550="",N$3&lt;$D1550+Настройки!$B$7),0,MAX(0,$E1550-MAX(0,SUMIFS(Тех_Движение!$G$2:$G$5111,Тех_Движение!$D$2:$D$5111,$C1550,Тех_Движение!$B$2:$B$5111,"&lt;="&amp;N$3)-$F1550)))</f>
        <v>#VALUE!</v>
      </c>
      <c r="O1550" s="21" t="e">
        <f>IF(OR($B1550="",O$3&lt;$D1550+Настройки!$B$7),0,MAX(0,$E1550-MAX(0,SUMIFS(Тех_Движение!$G$2:$G$5111,Тех_Движение!$D$2:$D$5111,$C1550,Тех_Движение!$B$2:$B$5111,"&lt;="&amp;O$3)-$F1550)))</f>
        <v>#VALUE!</v>
      </c>
      <c r="P1550" s="21" t="e">
        <f>IF(OR($B1550="",P$3&lt;$D1550+Настройки!$B$7),0,MAX(0,$E1550-MAX(0,SUMIFS(Тех_Движение!$G$2:$G$5111,Тех_Движение!$D$2:$D$5111,$C1550,Тех_Движение!$B$2:$B$5111,"&lt;="&amp;P$3)-$F1550)))</f>
        <v>#VALUE!</v>
      </c>
      <c r="Q1550" s="21" t="e">
        <f>IF(OR($B1550="",Q$3&lt;$D1550+Настройки!$B$7),0,MAX(0,$E1550-MAX(0,SUMIFS(Тех_Движение!$G$2:$G$5111,Тех_Движение!$D$2:$D$5111,$C1550,Тех_Движение!$B$2:$B$5111,"&lt;="&amp;Q$3)-$F1550)))</f>
        <v>#VALUE!</v>
      </c>
      <c r="R1550" s="21" t="str">
        <f t="shared" si="73"/>
        <v/>
      </c>
      <c r="S1550" s="23" t="str">
        <f>IF($B1550="","",VLOOKUP($C1550,Настройки!$A$11:$L$17,9,FALSE))</f>
        <v/>
      </c>
      <c r="T1550" s="23" t="str">
        <f t="shared" si="74"/>
        <v/>
      </c>
    </row>
    <row r="1551" spans="1:20" x14ac:dyDescent="0.3">
      <c r="A1551" s="20">
        <f>Тех_Движение!$A$1548</f>
        <v>1547</v>
      </c>
      <c r="B1551" s="20" t="str">
        <f>IF(Тех_Движение!$F$1548&gt;0,Тех_Движение!$I$1548,"")</f>
        <v/>
      </c>
      <c r="C1551" s="20" t="str">
        <f>IF($B1551="","",Тех_Движение!$D$1548)</f>
        <v/>
      </c>
      <c r="D1551" s="9" t="str">
        <f>IF($B1551="","",Тех_Движение!$B$1548)</f>
        <v/>
      </c>
      <c r="E1551" s="21" t="str">
        <f>IF($B1551="","",Тех_Движение!$F$1548)</f>
        <v/>
      </c>
      <c r="F1551" s="21" t="str">
        <f>IF($B1551="","",SUMIFS($E$5:$E1550,$C$5:$C1550,$C1551))</f>
        <v/>
      </c>
      <c r="G1551" s="21" t="str">
        <f>IF($B1551="","",MAX(0,$E1551-MAX(0,SUMIFS(Тех_Движение!$G$2:$G$5111,Тех_Движение!$D$2:$D$5111,$C1551,Тех_Движение!$B$2:$B$5111,"&lt;="&amp;Настройки!$B$5-1)-$F1551)))</f>
        <v/>
      </c>
      <c r="H1551" s="21" t="str">
        <f>IF($B1551="","",IF(AND($D1551&gt;=Настройки!$B$5,$D1551&lt;=Настройки!$B$6),$E1551,0))</f>
        <v/>
      </c>
      <c r="I1551" s="21" t="str">
        <f t="shared" si="72"/>
        <v/>
      </c>
      <c r="J1551" s="21" t="str">
        <f>IF($B1551="","",MAX(0,$E1551-MAX(0,SUMIFS(Тех_Движение!$G$2:$G$5111,Тех_Движение!$D$2:$D$5111,$C1551,Тех_Движение!$B$2:$B$5111,"&lt;="&amp;Настройки!$B$6)-$F1551)))</f>
        <v/>
      </c>
      <c r="K1551" s="21" t="e">
        <f>IF(OR($B1551="",K$3&lt;$D1551+Настройки!$B$7),0,MAX(0,$E1551-MAX(0,SUMIFS(Тех_Движение!$G$2:$G$5111,Тех_Движение!$D$2:$D$5111,$C1551,Тех_Движение!$B$2:$B$5111,"&lt;="&amp;K$3)-$F1551)))</f>
        <v>#VALUE!</v>
      </c>
      <c r="L1551" s="21" t="e">
        <f>IF(OR($B1551="",L$3&lt;$D1551+Настройки!$B$7),0,MAX(0,$E1551-MAX(0,SUMIFS(Тех_Движение!$G$2:$G$5111,Тех_Движение!$D$2:$D$5111,$C1551,Тех_Движение!$B$2:$B$5111,"&lt;="&amp;L$3)-$F1551)))</f>
        <v>#VALUE!</v>
      </c>
      <c r="M1551" s="21" t="e">
        <f>IF(OR($B1551="",M$3&lt;$D1551+Настройки!$B$7),0,MAX(0,$E1551-MAX(0,SUMIFS(Тех_Движение!$G$2:$G$5111,Тех_Движение!$D$2:$D$5111,$C1551,Тех_Движение!$B$2:$B$5111,"&lt;="&amp;M$3)-$F1551)))</f>
        <v>#VALUE!</v>
      </c>
      <c r="N1551" s="21" t="e">
        <f>IF(OR($B1551="",N$3&lt;$D1551+Настройки!$B$7),0,MAX(0,$E1551-MAX(0,SUMIFS(Тех_Движение!$G$2:$G$5111,Тех_Движение!$D$2:$D$5111,$C1551,Тех_Движение!$B$2:$B$5111,"&lt;="&amp;N$3)-$F1551)))</f>
        <v>#VALUE!</v>
      </c>
      <c r="O1551" s="21" t="e">
        <f>IF(OR($B1551="",O$3&lt;$D1551+Настройки!$B$7),0,MAX(0,$E1551-MAX(0,SUMIFS(Тех_Движение!$G$2:$G$5111,Тех_Движение!$D$2:$D$5111,$C1551,Тех_Движение!$B$2:$B$5111,"&lt;="&amp;O$3)-$F1551)))</f>
        <v>#VALUE!</v>
      </c>
      <c r="P1551" s="21" t="e">
        <f>IF(OR($B1551="",P$3&lt;$D1551+Настройки!$B$7),0,MAX(0,$E1551-MAX(0,SUMIFS(Тех_Движение!$G$2:$G$5111,Тех_Движение!$D$2:$D$5111,$C1551,Тех_Движение!$B$2:$B$5111,"&lt;="&amp;P$3)-$F1551)))</f>
        <v>#VALUE!</v>
      </c>
      <c r="Q1551" s="21" t="e">
        <f>IF(OR($B1551="",Q$3&lt;$D1551+Настройки!$B$7),0,MAX(0,$E1551-MAX(0,SUMIFS(Тех_Движение!$G$2:$G$5111,Тех_Движение!$D$2:$D$5111,$C1551,Тех_Движение!$B$2:$B$5111,"&lt;="&amp;Q$3)-$F1551)))</f>
        <v>#VALUE!</v>
      </c>
      <c r="R1551" s="21" t="str">
        <f t="shared" si="73"/>
        <v/>
      </c>
      <c r="S1551" s="23" t="str">
        <f>IF($B1551="","",VLOOKUP($C1551,Настройки!$A$11:$L$17,9,FALSE))</f>
        <v/>
      </c>
      <c r="T1551" s="23" t="str">
        <f t="shared" si="74"/>
        <v/>
      </c>
    </row>
    <row r="1552" spans="1:20" x14ac:dyDescent="0.3">
      <c r="A1552" s="20">
        <f>Тех_Движение!$A$1549</f>
        <v>1548</v>
      </c>
      <c r="B1552" s="20" t="str">
        <f>IF(Тех_Движение!$F$1549&gt;0,Тех_Движение!$I$1549,"")</f>
        <v/>
      </c>
      <c r="C1552" s="20" t="str">
        <f>IF($B1552="","",Тех_Движение!$D$1549)</f>
        <v/>
      </c>
      <c r="D1552" s="9" t="str">
        <f>IF($B1552="","",Тех_Движение!$B$1549)</f>
        <v/>
      </c>
      <c r="E1552" s="21" t="str">
        <f>IF($B1552="","",Тех_Движение!$F$1549)</f>
        <v/>
      </c>
      <c r="F1552" s="21" t="str">
        <f>IF($B1552="","",SUMIFS($E$5:$E1551,$C$5:$C1551,$C1552))</f>
        <v/>
      </c>
      <c r="G1552" s="21" t="str">
        <f>IF($B1552="","",MAX(0,$E1552-MAX(0,SUMIFS(Тех_Движение!$G$2:$G$5111,Тех_Движение!$D$2:$D$5111,$C1552,Тех_Движение!$B$2:$B$5111,"&lt;="&amp;Настройки!$B$5-1)-$F1552)))</f>
        <v/>
      </c>
      <c r="H1552" s="21" t="str">
        <f>IF($B1552="","",IF(AND($D1552&gt;=Настройки!$B$5,$D1552&lt;=Настройки!$B$6),$E1552,0))</f>
        <v/>
      </c>
      <c r="I1552" s="21" t="str">
        <f t="shared" si="72"/>
        <v/>
      </c>
      <c r="J1552" s="21" t="str">
        <f>IF($B1552="","",MAX(0,$E1552-MAX(0,SUMIFS(Тех_Движение!$G$2:$G$5111,Тех_Движение!$D$2:$D$5111,$C1552,Тех_Движение!$B$2:$B$5111,"&lt;="&amp;Настройки!$B$6)-$F1552)))</f>
        <v/>
      </c>
      <c r="K1552" s="21" t="e">
        <f>IF(OR($B1552="",K$3&lt;$D1552+Настройки!$B$7),0,MAX(0,$E1552-MAX(0,SUMIFS(Тех_Движение!$G$2:$G$5111,Тех_Движение!$D$2:$D$5111,$C1552,Тех_Движение!$B$2:$B$5111,"&lt;="&amp;K$3)-$F1552)))</f>
        <v>#VALUE!</v>
      </c>
      <c r="L1552" s="21" t="e">
        <f>IF(OR($B1552="",L$3&lt;$D1552+Настройки!$B$7),0,MAX(0,$E1552-MAX(0,SUMIFS(Тех_Движение!$G$2:$G$5111,Тех_Движение!$D$2:$D$5111,$C1552,Тех_Движение!$B$2:$B$5111,"&lt;="&amp;L$3)-$F1552)))</f>
        <v>#VALUE!</v>
      </c>
      <c r="M1552" s="21" t="e">
        <f>IF(OR($B1552="",M$3&lt;$D1552+Настройки!$B$7),0,MAX(0,$E1552-MAX(0,SUMIFS(Тех_Движение!$G$2:$G$5111,Тех_Движение!$D$2:$D$5111,$C1552,Тех_Движение!$B$2:$B$5111,"&lt;="&amp;M$3)-$F1552)))</f>
        <v>#VALUE!</v>
      </c>
      <c r="N1552" s="21" t="e">
        <f>IF(OR($B1552="",N$3&lt;$D1552+Настройки!$B$7),0,MAX(0,$E1552-MAX(0,SUMIFS(Тех_Движение!$G$2:$G$5111,Тех_Движение!$D$2:$D$5111,$C1552,Тех_Движение!$B$2:$B$5111,"&lt;="&amp;N$3)-$F1552)))</f>
        <v>#VALUE!</v>
      </c>
      <c r="O1552" s="21" t="e">
        <f>IF(OR($B1552="",O$3&lt;$D1552+Настройки!$B$7),0,MAX(0,$E1552-MAX(0,SUMIFS(Тех_Движение!$G$2:$G$5111,Тех_Движение!$D$2:$D$5111,$C1552,Тех_Движение!$B$2:$B$5111,"&lt;="&amp;O$3)-$F1552)))</f>
        <v>#VALUE!</v>
      </c>
      <c r="P1552" s="21" t="e">
        <f>IF(OR($B1552="",P$3&lt;$D1552+Настройки!$B$7),0,MAX(0,$E1552-MAX(0,SUMIFS(Тех_Движение!$G$2:$G$5111,Тех_Движение!$D$2:$D$5111,$C1552,Тех_Движение!$B$2:$B$5111,"&lt;="&amp;P$3)-$F1552)))</f>
        <v>#VALUE!</v>
      </c>
      <c r="Q1552" s="21" t="e">
        <f>IF(OR($B1552="",Q$3&lt;$D1552+Настройки!$B$7),0,MAX(0,$E1552-MAX(0,SUMIFS(Тех_Движение!$G$2:$G$5111,Тех_Движение!$D$2:$D$5111,$C1552,Тех_Движение!$B$2:$B$5111,"&lt;="&amp;Q$3)-$F1552)))</f>
        <v>#VALUE!</v>
      </c>
      <c r="R1552" s="21" t="str">
        <f t="shared" si="73"/>
        <v/>
      </c>
      <c r="S1552" s="23" t="str">
        <f>IF($B1552="","",VLOOKUP($C1552,Настройки!$A$11:$L$17,9,FALSE))</f>
        <v/>
      </c>
      <c r="T1552" s="23" t="str">
        <f t="shared" si="74"/>
        <v/>
      </c>
    </row>
    <row r="1553" spans="1:20" x14ac:dyDescent="0.3">
      <c r="A1553" s="20">
        <f>Тех_Движение!$A$1550</f>
        <v>1549</v>
      </c>
      <c r="B1553" s="20" t="str">
        <f>IF(Тех_Движение!$F$1550&gt;0,Тех_Движение!$I$1550,"")</f>
        <v/>
      </c>
      <c r="C1553" s="20" t="str">
        <f>IF($B1553="","",Тех_Движение!$D$1550)</f>
        <v/>
      </c>
      <c r="D1553" s="9" t="str">
        <f>IF($B1553="","",Тех_Движение!$B$1550)</f>
        <v/>
      </c>
      <c r="E1553" s="21" t="str">
        <f>IF($B1553="","",Тех_Движение!$F$1550)</f>
        <v/>
      </c>
      <c r="F1553" s="21" t="str">
        <f>IF($B1553="","",SUMIFS($E$5:$E1552,$C$5:$C1552,$C1553))</f>
        <v/>
      </c>
      <c r="G1553" s="21" t="str">
        <f>IF($B1553="","",MAX(0,$E1553-MAX(0,SUMIFS(Тех_Движение!$G$2:$G$5111,Тех_Движение!$D$2:$D$5111,$C1553,Тех_Движение!$B$2:$B$5111,"&lt;="&amp;Настройки!$B$5-1)-$F1553)))</f>
        <v/>
      </c>
      <c r="H1553" s="21" t="str">
        <f>IF($B1553="","",IF(AND($D1553&gt;=Настройки!$B$5,$D1553&lt;=Настройки!$B$6),$E1553,0))</f>
        <v/>
      </c>
      <c r="I1553" s="21" t="str">
        <f t="shared" si="72"/>
        <v/>
      </c>
      <c r="J1553" s="21" t="str">
        <f>IF($B1553="","",MAX(0,$E1553-MAX(0,SUMIFS(Тех_Движение!$G$2:$G$5111,Тех_Движение!$D$2:$D$5111,$C1553,Тех_Движение!$B$2:$B$5111,"&lt;="&amp;Настройки!$B$6)-$F1553)))</f>
        <v/>
      </c>
      <c r="K1553" s="21" t="e">
        <f>IF(OR($B1553="",K$3&lt;$D1553+Настройки!$B$7),0,MAX(0,$E1553-MAX(0,SUMIFS(Тех_Движение!$G$2:$G$5111,Тех_Движение!$D$2:$D$5111,$C1553,Тех_Движение!$B$2:$B$5111,"&lt;="&amp;K$3)-$F1553)))</f>
        <v>#VALUE!</v>
      </c>
      <c r="L1553" s="21" t="e">
        <f>IF(OR($B1553="",L$3&lt;$D1553+Настройки!$B$7),0,MAX(0,$E1553-MAX(0,SUMIFS(Тех_Движение!$G$2:$G$5111,Тех_Движение!$D$2:$D$5111,$C1553,Тех_Движение!$B$2:$B$5111,"&lt;="&amp;L$3)-$F1553)))</f>
        <v>#VALUE!</v>
      </c>
      <c r="M1553" s="21" t="e">
        <f>IF(OR($B1553="",M$3&lt;$D1553+Настройки!$B$7),0,MAX(0,$E1553-MAX(0,SUMIFS(Тех_Движение!$G$2:$G$5111,Тех_Движение!$D$2:$D$5111,$C1553,Тех_Движение!$B$2:$B$5111,"&lt;="&amp;M$3)-$F1553)))</f>
        <v>#VALUE!</v>
      </c>
      <c r="N1553" s="21" t="e">
        <f>IF(OR($B1553="",N$3&lt;$D1553+Настройки!$B$7),0,MAX(0,$E1553-MAX(0,SUMIFS(Тех_Движение!$G$2:$G$5111,Тех_Движение!$D$2:$D$5111,$C1553,Тех_Движение!$B$2:$B$5111,"&lt;="&amp;N$3)-$F1553)))</f>
        <v>#VALUE!</v>
      </c>
      <c r="O1553" s="21" t="e">
        <f>IF(OR($B1553="",O$3&lt;$D1553+Настройки!$B$7),0,MAX(0,$E1553-MAX(0,SUMIFS(Тех_Движение!$G$2:$G$5111,Тех_Движение!$D$2:$D$5111,$C1553,Тех_Движение!$B$2:$B$5111,"&lt;="&amp;O$3)-$F1553)))</f>
        <v>#VALUE!</v>
      </c>
      <c r="P1553" s="21" t="e">
        <f>IF(OR($B1553="",P$3&lt;$D1553+Настройки!$B$7),0,MAX(0,$E1553-MAX(0,SUMIFS(Тех_Движение!$G$2:$G$5111,Тех_Движение!$D$2:$D$5111,$C1553,Тех_Движение!$B$2:$B$5111,"&lt;="&amp;P$3)-$F1553)))</f>
        <v>#VALUE!</v>
      </c>
      <c r="Q1553" s="21" t="e">
        <f>IF(OR($B1553="",Q$3&lt;$D1553+Настройки!$B$7),0,MAX(0,$E1553-MAX(0,SUMIFS(Тех_Движение!$G$2:$G$5111,Тех_Движение!$D$2:$D$5111,$C1553,Тех_Движение!$B$2:$B$5111,"&lt;="&amp;Q$3)-$F1553)))</f>
        <v>#VALUE!</v>
      </c>
      <c r="R1553" s="21" t="str">
        <f t="shared" si="73"/>
        <v/>
      </c>
      <c r="S1553" s="23" t="str">
        <f>IF($B1553="","",VLOOKUP($C1553,Настройки!$A$11:$L$17,9,FALSE))</f>
        <v/>
      </c>
      <c r="T1553" s="23" t="str">
        <f t="shared" si="74"/>
        <v/>
      </c>
    </row>
    <row r="1554" spans="1:20" x14ac:dyDescent="0.3">
      <c r="A1554" s="20">
        <f>Тех_Движение!$A$1551</f>
        <v>1550</v>
      </c>
      <c r="B1554" s="20" t="str">
        <f>IF(Тех_Движение!$F$1551&gt;0,Тех_Движение!$I$1551,"")</f>
        <v/>
      </c>
      <c r="C1554" s="20" t="str">
        <f>IF($B1554="","",Тех_Движение!$D$1551)</f>
        <v/>
      </c>
      <c r="D1554" s="9" t="str">
        <f>IF($B1554="","",Тех_Движение!$B$1551)</f>
        <v/>
      </c>
      <c r="E1554" s="21" t="str">
        <f>IF($B1554="","",Тех_Движение!$F$1551)</f>
        <v/>
      </c>
      <c r="F1554" s="21" t="str">
        <f>IF($B1554="","",SUMIFS($E$5:$E1553,$C$5:$C1553,$C1554))</f>
        <v/>
      </c>
      <c r="G1554" s="21" t="str">
        <f>IF($B1554="","",MAX(0,$E1554-MAX(0,SUMIFS(Тех_Движение!$G$2:$G$5111,Тех_Движение!$D$2:$D$5111,$C1554,Тех_Движение!$B$2:$B$5111,"&lt;="&amp;Настройки!$B$5-1)-$F1554)))</f>
        <v/>
      </c>
      <c r="H1554" s="21" t="str">
        <f>IF($B1554="","",IF(AND($D1554&gt;=Настройки!$B$5,$D1554&lt;=Настройки!$B$6),$E1554,0))</f>
        <v/>
      </c>
      <c r="I1554" s="21" t="str">
        <f t="shared" si="72"/>
        <v/>
      </c>
      <c r="J1554" s="21" t="str">
        <f>IF($B1554="","",MAX(0,$E1554-MAX(0,SUMIFS(Тех_Движение!$G$2:$G$5111,Тех_Движение!$D$2:$D$5111,$C1554,Тех_Движение!$B$2:$B$5111,"&lt;="&amp;Настройки!$B$6)-$F1554)))</f>
        <v/>
      </c>
      <c r="K1554" s="21" t="e">
        <f>IF(OR($B1554="",K$3&lt;$D1554+Настройки!$B$7),0,MAX(0,$E1554-MAX(0,SUMIFS(Тех_Движение!$G$2:$G$5111,Тех_Движение!$D$2:$D$5111,$C1554,Тех_Движение!$B$2:$B$5111,"&lt;="&amp;K$3)-$F1554)))</f>
        <v>#VALUE!</v>
      </c>
      <c r="L1554" s="21" t="e">
        <f>IF(OR($B1554="",L$3&lt;$D1554+Настройки!$B$7),0,MAX(0,$E1554-MAX(0,SUMIFS(Тех_Движение!$G$2:$G$5111,Тех_Движение!$D$2:$D$5111,$C1554,Тех_Движение!$B$2:$B$5111,"&lt;="&amp;L$3)-$F1554)))</f>
        <v>#VALUE!</v>
      </c>
      <c r="M1554" s="21" t="e">
        <f>IF(OR($B1554="",M$3&lt;$D1554+Настройки!$B$7),0,MAX(0,$E1554-MAX(0,SUMIFS(Тех_Движение!$G$2:$G$5111,Тех_Движение!$D$2:$D$5111,$C1554,Тех_Движение!$B$2:$B$5111,"&lt;="&amp;M$3)-$F1554)))</f>
        <v>#VALUE!</v>
      </c>
      <c r="N1554" s="21" t="e">
        <f>IF(OR($B1554="",N$3&lt;$D1554+Настройки!$B$7),0,MAX(0,$E1554-MAX(0,SUMIFS(Тех_Движение!$G$2:$G$5111,Тех_Движение!$D$2:$D$5111,$C1554,Тех_Движение!$B$2:$B$5111,"&lt;="&amp;N$3)-$F1554)))</f>
        <v>#VALUE!</v>
      </c>
      <c r="O1554" s="21" t="e">
        <f>IF(OR($B1554="",O$3&lt;$D1554+Настройки!$B$7),0,MAX(0,$E1554-MAX(0,SUMIFS(Тех_Движение!$G$2:$G$5111,Тех_Движение!$D$2:$D$5111,$C1554,Тех_Движение!$B$2:$B$5111,"&lt;="&amp;O$3)-$F1554)))</f>
        <v>#VALUE!</v>
      </c>
      <c r="P1554" s="21" t="e">
        <f>IF(OR($B1554="",P$3&lt;$D1554+Настройки!$B$7),0,MAX(0,$E1554-MAX(0,SUMIFS(Тех_Движение!$G$2:$G$5111,Тех_Движение!$D$2:$D$5111,$C1554,Тех_Движение!$B$2:$B$5111,"&lt;="&amp;P$3)-$F1554)))</f>
        <v>#VALUE!</v>
      </c>
      <c r="Q1554" s="21" t="e">
        <f>IF(OR($B1554="",Q$3&lt;$D1554+Настройки!$B$7),0,MAX(0,$E1554-MAX(0,SUMIFS(Тех_Движение!$G$2:$G$5111,Тех_Движение!$D$2:$D$5111,$C1554,Тех_Движение!$B$2:$B$5111,"&lt;="&amp;Q$3)-$F1554)))</f>
        <v>#VALUE!</v>
      </c>
      <c r="R1554" s="21" t="str">
        <f t="shared" si="73"/>
        <v/>
      </c>
      <c r="S1554" s="23" t="str">
        <f>IF($B1554="","",VLOOKUP($C1554,Настройки!$A$11:$L$17,9,FALSE))</f>
        <v/>
      </c>
      <c r="T1554" s="23" t="str">
        <f t="shared" si="74"/>
        <v/>
      </c>
    </row>
    <row r="1555" spans="1:20" x14ac:dyDescent="0.3">
      <c r="A1555" s="20">
        <f>Тех_Движение!$A$1552</f>
        <v>1551</v>
      </c>
      <c r="B1555" s="20" t="str">
        <f>IF(Тех_Движение!$F$1552&gt;0,Тех_Движение!$I$1552,"")</f>
        <v/>
      </c>
      <c r="C1555" s="20" t="str">
        <f>IF($B1555="","",Тех_Движение!$D$1552)</f>
        <v/>
      </c>
      <c r="D1555" s="9" t="str">
        <f>IF($B1555="","",Тех_Движение!$B$1552)</f>
        <v/>
      </c>
      <c r="E1555" s="21" t="str">
        <f>IF($B1555="","",Тех_Движение!$F$1552)</f>
        <v/>
      </c>
      <c r="F1555" s="21" t="str">
        <f>IF($B1555="","",SUMIFS($E$5:$E1554,$C$5:$C1554,$C1555))</f>
        <v/>
      </c>
      <c r="G1555" s="21" t="str">
        <f>IF($B1555="","",MAX(0,$E1555-MAX(0,SUMIFS(Тех_Движение!$G$2:$G$5111,Тех_Движение!$D$2:$D$5111,$C1555,Тех_Движение!$B$2:$B$5111,"&lt;="&amp;Настройки!$B$5-1)-$F1555)))</f>
        <v/>
      </c>
      <c r="H1555" s="21" t="str">
        <f>IF($B1555="","",IF(AND($D1555&gt;=Настройки!$B$5,$D1555&lt;=Настройки!$B$6),$E1555,0))</f>
        <v/>
      </c>
      <c r="I1555" s="21" t="str">
        <f t="shared" si="72"/>
        <v/>
      </c>
      <c r="J1555" s="21" t="str">
        <f>IF($B1555="","",MAX(0,$E1555-MAX(0,SUMIFS(Тех_Движение!$G$2:$G$5111,Тех_Движение!$D$2:$D$5111,$C1555,Тех_Движение!$B$2:$B$5111,"&lt;="&amp;Настройки!$B$6)-$F1555)))</f>
        <v/>
      </c>
      <c r="K1555" s="21" t="e">
        <f>IF(OR($B1555="",K$3&lt;$D1555+Настройки!$B$7),0,MAX(0,$E1555-MAX(0,SUMIFS(Тех_Движение!$G$2:$G$5111,Тех_Движение!$D$2:$D$5111,$C1555,Тех_Движение!$B$2:$B$5111,"&lt;="&amp;K$3)-$F1555)))</f>
        <v>#VALUE!</v>
      </c>
      <c r="L1555" s="21" t="e">
        <f>IF(OR($B1555="",L$3&lt;$D1555+Настройки!$B$7),0,MAX(0,$E1555-MAX(0,SUMIFS(Тех_Движение!$G$2:$G$5111,Тех_Движение!$D$2:$D$5111,$C1555,Тех_Движение!$B$2:$B$5111,"&lt;="&amp;L$3)-$F1555)))</f>
        <v>#VALUE!</v>
      </c>
      <c r="M1555" s="21" t="e">
        <f>IF(OR($B1555="",M$3&lt;$D1555+Настройки!$B$7),0,MAX(0,$E1555-MAX(0,SUMIFS(Тех_Движение!$G$2:$G$5111,Тех_Движение!$D$2:$D$5111,$C1555,Тех_Движение!$B$2:$B$5111,"&lt;="&amp;M$3)-$F1555)))</f>
        <v>#VALUE!</v>
      </c>
      <c r="N1555" s="21" t="e">
        <f>IF(OR($B1555="",N$3&lt;$D1555+Настройки!$B$7),0,MAX(0,$E1555-MAX(0,SUMIFS(Тех_Движение!$G$2:$G$5111,Тех_Движение!$D$2:$D$5111,$C1555,Тех_Движение!$B$2:$B$5111,"&lt;="&amp;N$3)-$F1555)))</f>
        <v>#VALUE!</v>
      </c>
      <c r="O1555" s="21" t="e">
        <f>IF(OR($B1555="",O$3&lt;$D1555+Настройки!$B$7),0,MAX(0,$E1555-MAX(0,SUMIFS(Тех_Движение!$G$2:$G$5111,Тех_Движение!$D$2:$D$5111,$C1555,Тех_Движение!$B$2:$B$5111,"&lt;="&amp;O$3)-$F1555)))</f>
        <v>#VALUE!</v>
      </c>
      <c r="P1555" s="21" t="e">
        <f>IF(OR($B1555="",P$3&lt;$D1555+Настройки!$B$7),0,MAX(0,$E1555-MAX(0,SUMIFS(Тех_Движение!$G$2:$G$5111,Тех_Движение!$D$2:$D$5111,$C1555,Тех_Движение!$B$2:$B$5111,"&lt;="&amp;P$3)-$F1555)))</f>
        <v>#VALUE!</v>
      </c>
      <c r="Q1555" s="21" t="e">
        <f>IF(OR($B1555="",Q$3&lt;$D1555+Настройки!$B$7),0,MAX(0,$E1555-MAX(0,SUMIFS(Тех_Движение!$G$2:$G$5111,Тех_Движение!$D$2:$D$5111,$C1555,Тех_Движение!$B$2:$B$5111,"&lt;="&amp;Q$3)-$F1555)))</f>
        <v>#VALUE!</v>
      </c>
      <c r="R1555" s="21" t="str">
        <f t="shared" si="73"/>
        <v/>
      </c>
      <c r="S1555" s="23" t="str">
        <f>IF($B1555="","",VLOOKUP($C1555,Настройки!$A$11:$L$17,9,FALSE))</f>
        <v/>
      </c>
      <c r="T1555" s="23" t="str">
        <f t="shared" si="74"/>
        <v/>
      </c>
    </row>
    <row r="1556" spans="1:20" x14ac:dyDescent="0.3">
      <c r="A1556" s="20">
        <f>Тех_Движение!$A$1553</f>
        <v>1552</v>
      </c>
      <c r="B1556" s="20" t="str">
        <f>IF(Тех_Движение!$F$1553&gt;0,Тех_Движение!$I$1553,"")</f>
        <v/>
      </c>
      <c r="C1556" s="20" t="str">
        <f>IF($B1556="","",Тех_Движение!$D$1553)</f>
        <v/>
      </c>
      <c r="D1556" s="9" t="str">
        <f>IF($B1556="","",Тех_Движение!$B$1553)</f>
        <v/>
      </c>
      <c r="E1556" s="21" t="str">
        <f>IF($B1556="","",Тех_Движение!$F$1553)</f>
        <v/>
      </c>
      <c r="F1556" s="21" t="str">
        <f>IF($B1556="","",SUMIFS($E$5:$E1555,$C$5:$C1555,$C1556))</f>
        <v/>
      </c>
      <c r="G1556" s="21" t="str">
        <f>IF($B1556="","",MAX(0,$E1556-MAX(0,SUMIFS(Тех_Движение!$G$2:$G$5111,Тех_Движение!$D$2:$D$5111,$C1556,Тех_Движение!$B$2:$B$5111,"&lt;="&amp;Настройки!$B$5-1)-$F1556)))</f>
        <v/>
      </c>
      <c r="H1556" s="21" t="str">
        <f>IF($B1556="","",IF(AND($D1556&gt;=Настройки!$B$5,$D1556&lt;=Настройки!$B$6),$E1556,0))</f>
        <v/>
      </c>
      <c r="I1556" s="21" t="str">
        <f t="shared" si="72"/>
        <v/>
      </c>
      <c r="J1556" s="21" t="str">
        <f>IF($B1556="","",MAX(0,$E1556-MAX(0,SUMIFS(Тех_Движение!$G$2:$G$5111,Тех_Движение!$D$2:$D$5111,$C1556,Тех_Движение!$B$2:$B$5111,"&lt;="&amp;Настройки!$B$6)-$F1556)))</f>
        <v/>
      </c>
      <c r="K1556" s="21" t="e">
        <f>IF(OR($B1556="",K$3&lt;$D1556+Настройки!$B$7),0,MAX(0,$E1556-MAX(0,SUMIFS(Тех_Движение!$G$2:$G$5111,Тех_Движение!$D$2:$D$5111,$C1556,Тех_Движение!$B$2:$B$5111,"&lt;="&amp;K$3)-$F1556)))</f>
        <v>#VALUE!</v>
      </c>
      <c r="L1556" s="21" t="e">
        <f>IF(OR($B1556="",L$3&lt;$D1556+Настройки!$B$7),0,MAX(0,$E1556-MAX(0,SUMIFS(Тех_Движение!$G$2:$G$5111,Тех_Движение!$D$2:$D$5111,$C1556,Тех_Движение!$B$2:$B$5111,"&lt;="&amp;L$3)-$F1556)))</f>
        <v>#VALUE!</v>
      </c>
      <c r="M1556" s="21" t="e">
        <f>IF(OR($B1556="",M$3&lt;$D1556+Настройки!$B$7),0,MAX(0,$E1556-MAX(0,SUMIFS(Тех_Движение!$G$2:$G$5111,Тех_Движение!$D$2:$D$5111,$C1556,Тех_Движение!$B$2:$B$5111,"&lt;="&amp;M$3)-$F1556)))</f>
        <v>#VALUE!</v>
      </c>
      <c r="N1556" s="21" t="e">
        <f>IF(OR($B1556="",N$3&lt;$D1556+Настройки!$B$7),0,MAX(0,$E1556-MAX(0,SUMIFS(Тех_Движение!$G$2:$G$5111,Тех_Движение!$D$2:$D$5111,$C1556,Тех_Движение!$B$2:$B$5111,"&lt;="&amp;N$3)-$F1556)))</f>
        <v>#VALUE!</v>
      </c>
      <c r="O1556" s="21" t="e">
        <f>IF(OR($B1556="",O$3&lt;$D1556+Настройки!$B$7),0,MAX(0,$E1556-MAX(0,SUMIFS(Тех_Движение!$G$2:$G$5111,Тех_Движение!$D$2:$D$5111,$C1556,Тех_Движение!$B$2:$B$5111,"&lt;="&amp;O$3)-$F1556)))</f>
        <v>#VALUE!</v>
      </c>
      <c r="P1556" s="21" t="e">
        <f>IF(OR($B1556="",P$3&lt;$D1556+Настройки!$B$7),0,MAX(0,$E1556-MAX(0,SUMIFS(Тех_Движение!$G$2:$G$5111,Тех_Движение!$D$2:$D$5111,$C1556,Тех_Движение!$B$2:$B$5111,"&lt;="&amp;P$3)-$F1556)))</f>
        <v>#VALUE!</v>
      </c>
      <c r="Q1556" s="21" t="e">
        <f>IF(OR($B1556="",Q$3&lt;$D1556+Настройки!$B$7),0,MAX(0,$E1556-MAX(0,SUMIFS(Тех_Движение!$G$2:$G$5111,Тех_Движение!$D$2:$D$5111,$C1556,Тех_Движение!$B$2:$B$5111,"&lt;="&amp;Q$3)-$F1556)))</f>
        <v>#VALUE!</v>
      </c>
      <c r="R1556" s="21" t="str">
        <f t="shared" si="73"/>
        <v/>
      </c>
      <c r="S1556" s="23" t="str">
        <f>IF($B1556="","",VLOOKUP($C1556,Настройки!$A$11:$L$17,9,FALSE))</f>
        <v/>
      </c>
      <c r="T1556" s="23" t="str">
        <f t="shared" si="74"/>
        <v/>
      </c>
    </row>
    <row r="1557" spans="1:20" x14ac:dyDescent="0.3">
      <c r="A1557" s="20">
        <f>Тех_Движение!$A$1554</f>
        <v>1553</v>
      </c>
      <c r="B1557" s="20" t="str">
        <f>IF(Тех_Движение!$F$1554&gt;0,Тех_Движение!$I$1554,"")</f>
        <v/>
      </c>
      <c r="C1557" s="20" t="str">
        <f>IF($B1557="","",Тех_Движение!$D$1554)</f>
        <v/>
      </c>
      <c r="D1557" s="9" t="str">
        <f>IF($B1557="","",Тех_Движение!$B$1554)</f>
        <v/>
      </c>
      <c r="E1557" s="21" t="str">
        <f>IF($B1557="","",Тех_Движение!$F$1554)</f>
        <v/>
      </c>
      <c r="F1557" s="21" t="str">
        <f>IF($B1557="","",SUMIFS($E$5:$E1556,$C$5:$C1556,$C1557))</f>
        <v/>
      </c>
      <c r="G1557" s="21" t="str">
        <f>IF($B1557="","",MAX(0,$E1557-MAX(0,SUMIFS(Тех_Движение!$G$2:$G$5111,Тех_Движение!$D$2:$D$5111,$C1557,Тех_Движение!$B$2:$B$5111,"&lt;="&amp;Настройки!$B$5-1)-$F1557)))</f>
        <v/>
      </c>
      <c r="H1557" s="21" t="str">
        <f>IF($B1557="","",IF(AND($D1557&gt;=Настройки!$B$5,$D1557&lt;=Настройки!$B$6),$E1557,0))</f>
        <v/>
      </c>
      <c r="I1557" s="21" t="str">
        <f t="shared" si="72"/>
        <v/>
      </c>
      <c r="J1557" s="21" t="str">
        <f>IF($B1557="","",MAX(0,$E1557-MAX(0,SUMIFS(Тех_Движение!$G$2:$G$5111,Тех_Движение!$D$2:$D$5111,$C1557,Тех_Движение!$B$2:$B$5111,"&lt;="&amp;Настройки!$B$6)-$F1557)))</f>
        <v/>
      </c>
      <c r="K1557" s="21" t="e">
        <f>IF(OR($B1557="",K$3&lt;$D1557+Настройки!$B$7),0,MAX(0,$E1557-MAX(0,SUMIFS(Тех_Движение!$G$2:$G$5111,Тех_Движение!$D$2:$D$5111,$C1557,Тех_Движение!$B$2:$B$5111,"&lt;="&amp;K$3)-$F1557)))</f>
        <v>#VALUE!</v>
      </c>
      <c r="L1557" s="21" t="e">
        <f>IF(OR($B1557="",L$3&lt;$D1557+Настройки!$B$7),0,MAX(0,$E1557-MAX(0,SUMIFS(Тех_Движение!$G$2:$G$5111,Тех_Движение!$D$2:$D$5111,$C1557,Тех_Движение!$B$2:$B$5111,"&lt;="&amp;L$3)-$F1557)))</f>
        <v>#VALUE!</v>
      </c>
      <c r="M1557" s="21" t="e">
        <f>IF(OR($B1557="",M$3&lt;$D1557+Настройки!$B$7),0,MAX(0,$E1557-MAX(0,SUMIFS(Тех_Движение!$G$2:$G$5111,Тех_Движение!$D$2:$D$5111,$C1557,Тех_Движение!$B$2:$B$5111,"&lt;="&amp;M$3)-$F1557)))</f>
        <v>#VALUE!</v>
      </c>
      <c r="N1557" s="21" t="e">
        <f>IF(OR($B1557="",N$3&lt;$D1557+Настройки!$B$7),0,MAX(0,$E1557-MAX(0,SUMIFS(Тех_Движение!$G$2:$G$5111,Тех_Движение!$D$2:$D$5111,$C1557,Тех_Движение!$B$2:$B$5111,"&lt;="&amp;N$3)-$F1557)))</f>
        <v>#VALUE!</v>
      </c>
      <c r="O1557" s="21" t="e">
        <f>IF(OR($B1557="",O$3&lt;$D1557+Настройки!$B$7),0,MAX(0,$E1557-MAX(0,SUMIFS(Тех_Движение!$G$2:$G$5111,Тех_Движение!$D$2:$D$5111,$C1557,Тех_Движение!$B$2:$B$5111,"&lt;="&amp;O$3)-$F1557)))</f>
        <v>#VALUE!</v>
      </c>
      <c r="P1557" s="21" t="e">
        <f>IF(OR($B1557="",P$3&lt;$D1557+Настройки!$B$7),0,MAX(0,$E1557-MAX(0,SUMIFS(Тех_Движение!$G$2:$G$5111,Тех_Движение!$D$2:$D$5111,$C1557,Тех_Движение!$B$2:$B$5111,"&lt;="&amp;P$3)-$F1557)))</f>
        <v>#VALUE!</v>
      </c>
      <c r="Q1557" s="21" t="e">
        <f>IF(OR($B1557="",Q$3&lt;$D1557+Настройки!$B$7),0,MAX(0,$E1557-MAX(0,SUMIFS(Тех_Движение!$G$2:$G$5111,Тех_Движение!$D$2:$D$5111,$C1557,Тех_Движение!$B$2:$B$5111,"&lt;="&amp;Q$3)-$F1557)))</f>
        <v>#VALUE!</v>
      </c>
      <c r="R1557" s="21" t="str">
        <f t="shared" si="73"/>
        <v/>
      </c>
      <c r="S1557" s="23" t="str">
        <f>IF($B1557="","",VLOOKUP($C1557,Настройки!$A$11:$L$17,9,FALSE))</f>
        <v/>
      </c>
      <c r="T1557" s="23" t="str">
        <f t="shared" si="74"/>
        <v/>
      </c>
    </row>
    <row r="1558" spans="1:20" x14ac:dyDescent="0.3">
      <c r="A1558" s="20">
        <f>Тех_Движение!$A$1555</f>
        <v>1554</v>
      </c>
      <c r="B1558" s="20" t="str">
        <f>IF(Тех_Движение!$F$1555&gt;0,Тех_Движение!$I$1555,"")</f>
        <v/>
      </c>
      <c r="C1558" s="20" t="str">
        <f>IF($B1558="","",Тех_Движение!$D$1555)</f>
        <v/>
      </c>
      <c r="D1558" s="9" t="str">
        <f>IF($B1558="","",Тех_Движение!$B$1555)</f>
        <v/>
      </c>
      <c r="E1558" s="21" t="str">
        <f>IF($B1558="","",Тех_Движение!$F$1555)</f>
        <v/>
      </c>
      <c r="F1558" s="21" t="str">
        <f>IF($B1558="","",SUMIFS($E$5:$E1557,$C$5:$C1557,$C1558))</f>
        <v/>
      </c>
      <c r="G1558" s="21" t="str">
        <f>IF($B1558="","",MAX(0,$E1558-MAX(0,SUMIFS(Тех_Движение!$G$2:$G$5111,Тех_Движение!$D$2:$D$5111,$C1558,Тех_Движение!$B$2:$B$5111,"&lt;="&amp;Настройки!$B$5-1)-$F1558)))</f>
        <v/>
      </c>
      <c r="H1558" s="21" t="str">
        <f>IF($B1558="","",IF(AND($D1558&gt;=Настройки!$B$5,$D1558&lt;=Настройки!$B$6),$E1558,0))</f>
        <v/>
      </c>
      <c r="I1558" s="21" t="str">
        <f t="shared" si="72"/>
        <v/>
      </c>
      <c r="J1558" s="21" t="str">
        <f>IF($B1558="","",MAX(0,$E1558-MAX(0,SUMIFS(Тех_Движение!$G$2:$G$5111,Тех_Движение!$D$2:$D$5111,$C1558,Тех_Движение!$B$2:$B$5111,"&lt;="&amp;Настройки!$B$6)-$F1558)))</f>
        <v/>
      </c>
      <c r="K1558" s="21" t="e">
        <f>IF(OR($B1558="",K$3&lt;$D1558+Настройки!$B$7),0,MAX(0,$E1558-MAX(0,SUMIFS(Тех_Движение!$G$2:$G$5111,Тех_Движение!$D$2:$D$5111,$C1558,Тех_Движение!$B$2:$B$5111,"&lt;="&amp;K$3)-$F1558)))</f>
        <v>#VALUE!</v>
      </c>
      <c r="L1558" s="21" t="e">
        <f>IF(OR($B1558="",L$3&lt;$D1558+Настройки!$B$7),0,MAX(0,$E1558-MAX(0,SUMIFS(Тех_Движение!$G$2:$G$5111,Тех_Движение!$D$2:$D$5111,$C1558,Тех_Движение!$B$2:$B$5111,"&lt;="&amp;L$3)-$F1558)))</f>
        <v>#VALUE!</v>
      </c>
      <c r="M1558" s="21" t="e">
        <f>IF(OR($B1558="",M$3&lt;$D1558+Настройки!$B$7),0,MAX(0,$E1558-MAX(0,SUMIFS(Тех_Движение!$G$2:$G$5111,Тех_Движение!$D$2:$D$5111,$C1558,Тех_Движение!$B$2:$B$5111,"&lt;="&amp;M$3)-$F1558)))</f>
        <v>#VALUE!</v>
      </c>
      <c r="N1558" s="21" t="e">
        <f>IF(OR($B1558="",N$3&lt;$D1558+Настройки!$B$7),0,MAX(0,$E1558-MAX(0,SUMIFS(Тех_Движение!$G$2:$G$5111,Тех_Движение!$D$2:$D$5111,$C1558,Тех_Движение!$B$2:$B$5111,"&lt;="&amp;N$3)-$F1558)))</f>
        <v>#VALUE!</v>
      </c>
      <c r="O1558" s="21" t="e">
        <f>IF(OR($B1558="",O$3&lt;$D1558+Настройки!$B$7),0,MAX(0,$E1558-MAX(0,SUMIFS(Тех_Движение!$G$2:$G$5111,Тех_Движение!$D$2:$D$5111,$C1558,Тех_Движение!$B$2:$B$5111,"&lt;="&amp;O$3)-$F1558)))</f>
        <v>#VALUE!</v>
      </c>
      <c r="P1558" s="21" t="e">
        <f>IF(OR($B1558="",P$3&lt;$D1558+Настройки!$B$7),0,MAX(0,$E1558-MAX(0,SUMIFS(Тех_Движение!$G$2:$G$5111,Тех_Движение!$D$2:$D$5111,$C1558,Тех_Движение!$B$2:$B$5111,"&lt;="&amp;P$3)-$F1558)))</f>
        <v>#VALUE!</v>
      </c>
      <c r="Q1558" s="21" t="e">
        <f>IF(OR($B1558="",Q$3&lt;$D1558+Настройки!$B$7),0,MAX(0,$E1558-MAX(0,SUMIFS(Тех_Движение!$G$2:$G$5111,Тех_Движение!$D$2:$D$5111,$C1558,Тех_Движение!$B$2:$B$5111,"&lt;="&amp;Q$3)-$F1558)))</f>
        <v>#VALUE!</v>
      </c>
      <c r="R1558" s="21" t="str">
        <f t="shared" si="73"/>
        <v/>
      </c>
      <c r="S1558" s="23" t="str">
        <f>IF($B1558="","",VLOOKUP($C1558,Настройки!$A$11:$L$17,9,FALSE))</f>
        <v/>
      </c>
      <c r="T1558" s="23" t="str">
        <f t="shared" si="74"/>
        <v/>
      </c>
    </row>
    <row r="1559" spans="1:20" x14ac:dyDescent="0.3">
      <c r="A1559" s="20">
        <f>Тех_Движение!$A$1556</f>
        <v>1555</v>
      </c>
      <c r="B1559" s="20" t="str">
        <f>IF(Тех_Движение!$F$1556&gt;0,Тех_Движение!$I$1556,"")</f>
        <v/>
      </c>
      <c r="C1559" s="20" t="str">
        <f>IF($B1559="","",Тех_Движение!$D$1556)</f>
        <v/>
      </c>
      <c r="D1559" s="9" t="str">
        <f>IF($B1559="","",Тех_Движение!$B$1556)</f>
        <v/>
      </c>
      <c r="E1559" s="21" t="str">
        <f>IF($B1559="","",Тех_Движение!$F$1556)</f>
        <v/>
      </c>
      <c r="F1559" s="21" t="str">
        <f>IF($B1559="","",SUMIFS($E$5:$E1558,$C$5:$C1558,$C1559))</f>
        <v/>
      </c>
      <c r="G1559" s="21" t="str">
        <f>IF($B1559="","",MAX(0,$E1559-MAX(0,SUMIFS(Тех_Движение!$G$2:$G$5111,Тех_Движение!$D$2:$D$5111,$C1559,Тех_Движение!$B$2:$B$5111,"&lt;="&amp;Настройки!$B$5-1)-$F1559)))</f>
        <v/>
      </c>
      <c r="H1559" s="21" t="str">
        <f>IF($B1559="","",IF(AND($D1559&gt;=Настройки!$B$5,$D1559&lt;=Настройки!$B$6),$E1559,0))</f>
        <v/>
      </c>
      <c r="I1559" s="21" t="str">
        <f t="shared" si="72"/>
        <v/>
      </c>
      <c r="J1559" s="21" t="str">
        <f>IF($B1559="","",MAX(0,$E1559-MAX(0,SUMIFS(Тех_Движение!$G$2:$G$5111,Тех_Движение!$D$2:$D$5111,$C1559,Тех_Движение!$B$2:$B$5111,"&lt;="&amp;Настройки!$B$6)-$F1559)))</f>
        <v/>
      </c>
      <c r="K1559" s="21" t="e">
        <f>IF(OR($B1559="",K$3&lt;$D1559+Настройки!$B$7),0,MAX(0,$E1559-MAX(0,SUMIFS(Тех_Движение!$G$2:$G$5111,Тех_Движение!$D$2:$D$5111,$C1559,Тех_Движение!$B$2:$B$5111,"&lt;="&amp;K$3)-$F1559)))</f>
        <v>#VALUE!</v>
      </c>
      <c r="L1559" s="21" t="e">
        <f>IF(OR($B1559="",L$3&lt;$D1559+Настройки!$B$7),0,MAX(0,$E1559-MAX(0,SUMIFS(Тех_Движение!$G$2:$G$5111,Тех_Движение!$D$2:$D$5111,$C1559,Тех_Движение!$B$2:$B$5111,"&lt;="&amp;L$3)-$F1559)))</f>
        <v>#VALUE!</v>
      </c>
      <c r="M1559" s="21" t="e">
        <f>IF(OR($B1559="",M$3&lt;$D1559+Настройки!$B$7),0,MAX(0,$E1559-MAX(0,SUMIFS(Тех_Движение!$G$2:$G$5111,Тех_Движение!$D$2:$D$5111,$C1559,Тех_Движение!$B$2:$B$5111,"&lt;="&amp;M$3)-$F1559)))</f>
        <v>#VALUE!</v>
      </c>
      <c r="N1559" s="21" t="e">
        <f>IF(OR($B1559="",N$3&lt;$D1559+Настройки!$B$7),0,MAX(0,$E1559-MAX(0,SUMIFS(Тех_Движение!$G$2:$G$5111,Тех_Движение!$D$2:$D$5111,$C1559,Тех_Движение!$B$2:$B$5111,"&lt;="&amp;N$3)-$F1559)))</f>
        <v>#VALUE!</v>
      </c>
      <c r="O1559" s="21" t="e">
        <f>IF(OR($B1559="",O$3&lt;$D1559+Настройки!$B$7),0,MAX(0,$E1559-MAX(0,SUMIFS(Тех_Движение!$G$2:$G$5111,Тех_Движение!$D$2:$D$5111,$C1559,Тех_Движение!$B$2:$B$5111,"&lt;="&amp;O$3)-$F1559)))</f>
        <v>#VALUE!</v>
      </c>
      <c r="P1559" s="21" t="e">
        <f>IF(OR($B1559="",P$3&lt;$D1559+Настройки!$B$7),0,MAX(0,$E1559-MAX(0,SUMIFS(Тех_Движение!$G$2:$G$5111,Тех_Движение!$D$2:$D$5111,$C1559,Тех_Движение!$B$2:$B$5111,"&lt;="&amp;P$3)-$F1559)))</f>
        <v>#VALUE!</v>
      </c>
      <c r="Q1559" s="21" t="e">
        <f>IF(OR($B1559="",Q$3&lt;$D1559+Настройки!$B$7),0,MAX(0,$E1559-MAX(0,SUMIFS(Тех_Движение!$G$2:$G$5111,Тех_Движение!$D$2:$D$5111,$C1559,Тех_Движение!$B$2:$B$5111,"&lt;="&amp;Q$3)-$F1559)))</f>
        <v>#VALUE!</v>
      </c>
      <c r="R1559" s="21" t="str">
        <f t="shared" si="73"/>
        <v/>
      </c>
      <c r="S1559" s="23" t="str">
        <f>IF($B1559="","",VLOOKUP($C1559,Настройки!$A$11:$L$17,9,FALSE))</f>
        <v/>
      </c>
      <c r="T1559" s="23" t="str">
        <f t="shared" si="74"/>
        <v/>
      </c>
    </row>
    <row r="1560" spans="1:20" x14ac:dyDescent="0.3">
      <c r="A1560" s="20">
        <f>Тех_Движение!$A$1557</f>
        <v>1556</v>
      </c>
      <c r="B1560" s="20" t="str">
        <f>IF(Тех_Движение!$F$1557&gt;0,Тех_Движение!$I$1557,"")</f>
        <v/>
      </c>
      <c r="C1560" s="20" t="str">
        <f>IF($B1560="","",Тех_Движение!$D$1557)</f>
        <v/>
      </c>
      <c r="D1560" s="9" t="str">
        <f>IF($B1560="","",Тех_Движение!$B$1557)</f>
        <v/>
      </c>
      <c r="E1560" s="21" t="str">
        <f>IF($B1560="","",Тех_Движение!$F$1557)</f>
        <v/>
      </c>
      <c r="F1560" s="21" t="str">
        <f>IF($B1560="","",SUMIFS($E$5:$E1559,$C$5:$C1559,$C1560))</f>
        <v/>
      </c>
      <c r="G1560" s="21" t="str">
        <f>IF($B1560="","",MAX(0,$E1560-MAX(0,SUMIFS(Тех_Движение!$G$2:$G$5111,Тех_Движение!$D$2:$D$5111,$C1560,Тех_Движение!$B$2:$B$5111,"&lt;="&amp;Настройки!$B$5-1)-$F1560)))</f>
        <v/>
      </c>
      <c r="H1560" s="21" t="str">
        <f>IF($B1560="","",IF(AND($D1560&gt;=Настройки!$B$5,$D1560&lt;=Настройки!$B$6),$E1560,0))</f>
        <v/>
      </c>
      <c r="I1560" s="21" t="str">
        <f t="shared" si="72"/>
        <v/>
      </c>
      <c r="J1560" s="21" t="str">
        <f>IF($B1560="","",MAX(0,$E1560-MAX(0,SUMIFS(Тех_Движение!$G$2:$G$5111,Тех_Движение!$D$2:$D$5111,$C1560,Тех_Движение!$B$2:$B$5111,"&lt;="&amp;Настройки!$B$6)-$F1560)))</f>
        <v/>
      </c>
      <c r="K1560" s="21" t="e">
        <f>IF(OR($B1560="",K$3&lt;$D1560+Настройки!$B$7),0,MAX(0,$E1560-MAX(0,SUMIFS(Тех_Движение!$G$2:$G$5111,Тех_Движение!$D$2:$D$5111,$C1560,Тех_Движение!$B$2:$B$5111,"&lt;="&amp;K$3)-$F1560)))</f>
        <v>#VALUE!</v>
      </c>
      <c r="L1560" s="21" t="e">
        <f>IF(OR($B1560="",L$3&lt;$D1560+Настройки!$B$7),0,MAX(0,$E1560-MAX(0,SUMIFS(Тех_Движение!$G$2:$G$5111,Тех_Движение!$D$2:$D$5111,$C1560,Тех_Движение!$B$2:$B$5111,"&lt;="&amp;L$3)-$F1560)))</f>
        <v>#VALUE!</v>
      </c>
      <c r="M1560" s="21" t="e">
        <f>IF(OR($B1560="",M$3&lt;$D1560+Настройки!$B$7),0,MAX(0,$E1560-MAX(0,SUMIFS(Тех_Движение!$G$2:$G$5111,Тех_Движение!$D$2:$D$5111,$C1560,Тех_Движение!$B$2:$B$5111,"&lt;="&amp;M$3)-$F1560)))</f>
        <v>#VALUE!</v>
      </c>
      <c r="N1560" s="21" t="e">
        <f>IF(OR($B1560="",N$3&lt;$D1560+Настройки!$B$7),0,MAX(0,$E1560-MAX(0,SUMIFS(Тех_Движение!$G$2:$G$5111,Тех_Движение!$D$2:$D$5111,$C1560,Тех_Движение!$B$2:$B$5111,"&lt;="&amp;N$3)-$F1560)))</f>
        <v>#VALUE!</v>
      </c>
      <c r="O1560" s="21" t="e">
        <f>IF(OR($B1560="",O$3&lt;$D1560+Настройки!$B$7),0,MAX(0,$E1560-MAX(0,SUMIFS(Тех_Движение!$G$2:$G$5111,Тех_Движение!$D$2:$D$5111,$C1560,Тех_Движение!$B$2:$B$5111,"&lt;="&amp;O$3)-$F1560)))</f>
        <v>#VALUE!</v>
      </c>
      <c r="P1560" s="21" t="e">
        <f>IF(OR($B1560="",P$3&lt;$D1560+Настройки!$B$7),0,MAX(0,$E1560-MAX(0,SUMIFS(Тех_Движение!$G$2:$G$5111,Тех_Движение!$D$2:$D$5111,$C1560,Тех_Движение!$B$2:$B$5111,"&lt;="&amp;P$3)-$F1560)))</f>
        <v>#VALUE!</v>
      </c>
      <c r="Q1560" s="21" t="e">
        <f>IF(OR($B1560="",Q$3&lt;$D1560+Настройки!$B$7),0,MAX(0,$E1560-MAX(0,SUMIFS(Тех_Движение!$G$2:$G$5111,Тех_Движение!$D$2:$D$5111,$C1560,Тех_Движение!$B$2:$B$5111,"&lt;="&amp;Q$3)-$F1560)))</f>
        <v>#VALUE!</v>
      </c>
      <c r="R1560" s="21" t="str">
        <f t="shared" si="73"/>
        <v/>
      </c>
      <c r="S1560" s="23" t="str">
        <f>IF($B1560="","",VLOOKUP($C1560,Настройки!$A$11:$L$17,9,FALSE))</f>
        <v/>
      </c>
      <c r="T1560" s="23" t="str">
        <f t="shared" si="74"/>
        <v/>
      </c>
    </row>
    <row r="1561" spans="1:20" x14ac:dyDescent="0.3">
      <c r="A1561" s="20">
        <f>Тех_Движение!$A$1558</f>
        <v>1557</v>
      </c>
      <c r="B1561" s="20" t="str">
        <f>IF(Тех_Движение!$F$1558&gt;0,Тех_Движение!$I$1558,"")</f>
        <v/>
      </c>
      <c r="C1561" s="20" t="str">
        <f>IF($B1561="","",Тех_Движение!$D$1558)</f>
        <v/>
      </c>
      <c r="D1561" s="9" t="str">
        <f>IF($B1561="","",Тех_Движение!$B$1558)</f>
        <v/>
      </c>
      <c r="E1561" s="21" t="str">
        <f>IF($B1561="","",Тех_Движение!$F$1558)</f>
        <v/>
      </c>
      <c r="F1561" s="21" t="str">
        <f>IF($B1561="","",SUMIFS($E$5:$E1560,$C$5:$C1560,$C1561))</f>
        <v/>
      </c>
      <c r="G1561" s="21" t="str">
        <f>IF($B1561="","",MAX(0,$E1561-MAX(0,SUMIFS(Тех_Движение!$G$2:$G$5111,Тех_Движение!$D$2:$D$5111,$C1561,Тех_Движение!$B$2:$B$5111,"&lt;="&amp;Настройки!$B$5-1)-$F1561)))</f>
        <v/>
      </c>
      <c r="H1561" s="21" t="str">
        <f>IF($B1561="","",IF(AND($D1561&gt;=Настройки!$B$5,$D1561&lt;=Настройки!$B$6),$E1561,0))</f>
        <v/>
      </c>
      <c r="I1561" s="21" t="str">
        <f t="shared" si="72"/>
        <v/>
      </c>
      <c r="J1561" s="21" t="str">
        <f>IF($B1561="","",MAX(0,$E1561-MAX(0,SUMIFS(Тех_Движение!$G$2:$G$5111,Тех_Движение!$D$2:$D$5111,$C1561,Тех_Движение!$B$2:$B$5111,"&lt;="&amp;Настройки!$B$6)-$F1561)))</f>
        <v/>
      </c>
      <c r="K1561" s="21" t="e">
        <f>IF(OR($B1561="",K$3&lt;$D1561+Настройки!$B$7),0,MAX(0,$E1561-MAX(0,SUMIFS(Тех_Движение!$G$2:$G$5111,Тех_Движение!$D$2:$D$5111,$C1561,Тех_Движение!$B$2:$B$5111,"&lt;="&amp;K$3)-$F1561)))</f>
        <v>#VALUE!</v>
      </c>
      <c r="L1561" s="21" t="e">
        <f>IF(OR($B1561="",L$3&lt;$D1561+Настройки!$B$7),0,MAX(0,$E1561-MAX(0,SUMIFS(Тех_Движение!$G$2:$G$5111,Тех_Движение!$D$2:$D$5111,$C1561,Тех_Движение!$B$2:$B$5111,"&lt;="&amp;L$3)-$F1561)))</f>
        <v>#VALUE!</v>
      </c>
      <c r="M1561" s="21" t="e">
        <f>IF(OR($B1561="",M$3&lt;$D1561+Настройки!$B$7),0,MAX(0,$E1561-MAX(0,SUMIFS(Тех_Движение!$G$2:$G$5111,Тех_Движение!$D$2:$D$5111,$C1561,Тех_Движение!$B$2:$B$5111,"&lt;="&amp;M$3)-$F1561)))</f>
        <v>#VALUE!</v>
      </c>
      <c r="N1561" s="21" t="e">
        <f>IF(OR($B1561="",N$3&lt;$D1561+Настройки!$B$7),0,MAX(0,$E1561-MAX(0,SUMIFS(Тех_Движение!$G$2:$G$5111,Тех_Движение!$D$2:$D$5111,$C1561,Тех_Движение!$B$2:$B$5111,"&lt;="&amp;N$3)-$F1561)))</f>
        <v>#VALUE!</v>
      </c>
      <c r="O1561" s="21" t="e">
        <f>IF(OR($B1561="",O$3&lt;$D1561+Настройки!$B$7),0,MAX(0,$E1561-MAX(0,SUMIFS(Тех_Движение!$G$2:$G$5111,Тех_Движение!$D$2:$D$5111,$C1561,Тех_Движение!$B$2:$B$5111,"&lt;="&amp;O$3)-$F1561)))</f>
        <v>#VALUE!</v>
      </c>
      <c r="P1561" s="21" t="e">
        <f>IF(OR($B1561="",P$3&lt;$D1561+Настройки!$B$7),0,MAX(0,$E1561-MAX(0,SUMIFS(Тех_Движение!$G$2:$G$5111,Тех_Движение!$D$2:$D$5111,$C1561,Тех_Движение!$B$2:$B$5111,"&lt;="&amp;P$3)-$F1561)))</f>
        <v>#VALUE!</v>
      </c>
      <c r="Q1561" s="21" t="e">
        <f>IF(OR($B1561="",Q$3&lt;$D1561+Настройки!$B$7),0,MAX(0,$E1561-MAX(0,SUMIFS(Тех_Движение!$G$2:$G$5111,Тех_Движение!$D$2:$D$5111,$C1561,Тех_Движение!$B$2:$B$5111,"&lt;="&amp;Q$3)-$F1561)))</f>
        <v>#VALUE!</v>
      </c>
      <c r="R1561" s="21" t="str">
        <f t="shared" si="73"/>
        <v/>
      </c>
      <c r="S1561" s="23" t="str">
        <f>IF($B1561="","",VLOOKUP($C1561,Настройки!$A$11:$L$17,9,FALSE))</f>
        <v/>
      </c>
      <c r="T1561" s="23" t="str">
        <f t="shared" si="74"/>
        <v/>
      </c>
    </row>
    <row r="1562" spans="1:20" x14ac:dyDescent="0.3">
      <c r="A1562" s="20">
        <f>Тех_Движение!$A$1559</f>
        <v>1558</v>
      </c>
      <c r="B1562" s="20" t="str">
        <f>IF(Тех_Движение!$F$1559&gt;0,Тех_Движение!$I$1559,"")</f>
        <v/>
      </c>
      <c r="C1562" s="20" t="str">
        <f>IF($B1562="","",Тех_Движение!$D$1559)</f>
        <v/>
      </c>
      <c r="D1562" s="9" t="str">
        <f>IF($B1562="","",Тех_Движение!$B$1559)</f>
        <v/>
      </c>
      <c r="E1562" s="21" t="str">
        <f>IF($B1562="","",Тех_Движение!$F$1559)</f>
        <v/>
      </c>
      <c r="F1562" s="21" t="str">
        <f>IF($B1562="","",SUMIFS($E$5:$E1561,$C$5:$C1561,$C1562))</f>
        <v/>
      </c>
      <c r="G1562" s="21" t="str">
        <f>IF($B1562="","",MAX(0,$E1562-MAX(0,SUMIFS(Тех_Движение!$G$2:$G$5111,Тех_Движение!$D$2:$D$5111,$C1562,Тех_Движение!$B$2:$B$5111,"&lt;="&amp;Настройки!$B$5-1)-$F1562)))</f>
        <v/>
      </c>
      <c r="H1562" s="21" t="str">
        <f>IF($B1562="","",IF(AND($D1562&gt;=Настройки!$B$5,$D1562&lt;=Настройки!$B$6),$E1562,0))</f>
        <v/>
      </c>
      <c r="I1562" s="21" t="str">
        <f t="shared" si="72"/>
        <v/>
      </c>
      <c r="J1562" s="21" t="str">
        <f>IF($B1562="","",MAX(0,$E1562-MAX(0,SUMIFS(Тех_Движение!$G$2:$G$5111,Тех_Движение!$D$2:$D$5111,$C1562,Тех_Движение!$B$2:$B$5111,"&lt;="&amp;Настройки!$B$6)-$F1562)))</f>
        <v/>
      </c>
      <c r="K1562" s="21" t="e">
        <f>IF(OR($B1562="",K$3&lt;$D1562+Настройки!$B$7),0,MAX(0,$E1562-MAX(0,SUMIFS(Тех_Движение!$G$2:$G$5111,Тех_Движение!$D$2:$D$5111,$C1562,Тех_Движение!$B$2:$B$5111,"&lt;="&amp;K$3)-$F1562)))</f>
        <v>#VALUE!</v>
      </c>
      <c r="L1562" s="21" t="e">
        <f>IF(OR($B1562="",L$3&lt;$D1562+Настройки!$B$7),0,MAX(0,$E1562-MAX(0,SUMIFS(Тех_Движение!$G$2:$G$5111,Тех_Движение!$D$2:$D$5111,$C1562,Тех_Движение!$B$2:$B$5111,"&lt;="&amp;L$3)-$F1562)))</f>
        <v>#VALUE!</v>
      </c>
      <c r="M1562" s="21" t="e">
        <f>IF(OR($B1562="",M$3&lt;$D1562+Настройки!$B$7),0,MAX(0,$E1562-MAX(0,SUMIFS(Тех_Движение!$G$2:$G$5111,Тех_Движение!$D$2:$D$5111,$C1562,Тех_Движение!$B$2:$B$5111,"&lt;="&amp;M$3)-$F1562)))</f>
        <v>#VALUE!</v>
      </c>
      <c r="N1562" s="21" t="e">
        <f>IF(OR($B1562="",N$3&lt;$D1562+Настройки!$B$7),0,MAX(0,$E1562-MAX(0,SUMIFS(Тех_Движение!$G$2:$G$5111,Тех_Движение!$D$2:$D$5111,$C1562,Тех_Движение!$B$2:$B$5111,"&lt;="&amp;N$3)-$F1562)))</f>
        <v>#VALUE!</v>
      </c>
      <c r="O1562" s="21" t="e">
        <f>IF(OR($B1562="",O$3&lt;$D1562+Настройки!$B$7),0,MAX(0,$E1562-MAX(0,SUMIFS(Тех_Движение!$G$2:$G$5111,Тех_Движение!$D$2:$D$5111,$C1562,Тех_Движение!$B$2:$B$5111,"&lt;="&amp;O$3)-$F1562)))</f>
        <v>#VALUE!</v>
      </c>
      <c r="P1562" s="21" t="e">
        <f>IF(OR($B1562="",P$3&lt;$D1562+Настройки!$B$7),0,MAX(0,$E1562-MAX(0,SUMIFS(Тех_Движение!$G$2:$G$5111,Тех_Движение!$D$2:$D$5111,$C1562,Тех_Движение!$B$2:$B$5111,"&lt;="&amp;P$3)-$F1562)))</f>
        <v>#VALUE!</v>
      </c>
      <c r="Q1562" s="21" t="e">
        <f>IF(OR($B1562="",Q$3&lt;$D1562+Настройки!$B$7),0,MAX(0,$E1562-MAX(0,SUMIFS(Тех_Движение!$G$2:$G$5111,Тех_Движение!$D$2:$D$5111,$C1562,Тех_Движение!$B$2:$B$5111,"&lt;="&amp;Q$3)-$F1562)))</f>
        <v>#VALUE!</v>
      </c>
      <c r="R1562" s="21" t="str">
        <f t="shared" si="73"/>
        <v/>
      </c>
      <c r="S1562" s="23" t="str">
        <f>IF($B1562="","",VLOOKUP($C1562,Настройки!$A$11:$L$17,9,FALSE))</f>
        <v/>
      </c>
      <c r="T1562" s="23" t="str">
        <f t="shared" si="74"/>
        <v/>
      </c>
    </row>
    <row r="1563" spans="1:20" x14ac:dyDescent="0.3">
      <c r="A1563" s="20">
        <f>Тех_Движение!$A$1560</f>
        <v>1559</v>
      </c>
      <c r="B1563" s="20" t="str">
        <f>IF(Тех_Движение!$F$1560&gt;0,Тех_Движение!$I$1560,"")</f>
        <v/>
      </c>
      <c r="C1563" s="20" t="str">
        <f>IF($B1563="","",Тех_Движение!$D$1560)</f>
        <v/>
      </c>
      <c r="D1563" s="9" t="str">
        <f>IF($B1563="","",Тех_Движение!$B$1560)</f>
        <v/>
      </c>
      <c r="E1563" s="21" t="str">
        <f>IF($B1563="","",Тех_Движение!$F$1560)</f>
        <v/>
      </c>
      <c r="F1563" s="21" t="str">
        <f>IF($B1563="","",SUMIFS($E$5:$E1562,$C$5:$C1562,$C1563))</f>
        <v/>
      </c>
      <c r="G1563" s="21" t="str">
        <f>IF($B1563="","",MAX(0,$E1563-MAX(0,SUMIFS(Тех_Движение!$G$2:$G$5111,Тех_Движение!$D$2:$D$5111,$C1563,Тех_Движение!$B$2:$B$5111,"&lt;="&amp;Настройки!$B$5-1)-$F1563)))</f>
        <v/>
      </c>
      <c r="H1563" s="21" t="str">
        <f>IF($B1563="","",IF(AND($D1563&gt;=Настройки!$B$5,$D1563&lt;=Настройки!$B$6),$E1563,0))</f>
        <v/>
      </c>
      <c r="I1563" s="21" t="str">
        <f t="shared" si="72"/>
        <v/>
      </c>
      <c r="J1563" s="21" t="str">
        <f>IF($B1563="","",MAX(0,$E1563-MAX(0,SUMIFS(Тех_Движение!$G$2:$G$5111,Тех_Движение!$D$2:$D$5111,$C1563,Тех_Движение!$B$2:$B$5111,"&lt;="&amp;Настройки!$B$6)-$F1563)))</f>
        <v/>
      </c>
      <c r="K1563" s="21" t="e">
        <f>IF(OR($B1563="",K$3&lt;$D1563+Настройки!$B$7),0,MAX(0,$E1563-MAX(0,SUMIFS(Тех_Движение!$G$2:$G$5111,Тех_Движение!$D$2:$D$5111,$C1563,Тех_Движение!$B$2:$B$5111,"&lt;="&amp;K$3)-$F1563)))</f>
        <v>#VALUE!</v>
      </c>
      <c r="L1563" s="21" t="e">
        <f>IF(OR($B1563="",L$3&lt;$D1563+Настройки!$B$7),0,MAX(0,$E1563-MAX(0,SUMIFS(Тех_Движение!$G$2:$G$5111,Тех_Движение!$D$2:$D$5111,$C1563,Тех_Движение!$B$2:$B$5111,"&lt;="&amp;L$3)-$F1563)))</f>
        <v>#VALUE!</v>
      </c>
      <c r="M1563" s="21" t="e">
        <f>IF(OR($B1563="",M$3&lt;$D1563+Настройки!$B$7),0,MAX(0,$E1563-MAX(0,SUMIFS(Тех_Движение!$G$2:$G$5111,Тех_Движение!$D$2:$D$5111,$C1563,Тех_Движение!$B$2:$B$5111,"&lt;="&amp;M$3)-$F1563)))</f>
        <v>#VALUE!</v>
      </c>
      <c r="N1563" s="21" t="e">
        <f>IF(OR($B1563="",N$3&lt;$D1563+Настройки!$B$7),0,MAX(0,$E1563-MAX(0,SUMIFS(Тех_Движение!$G$2:$G$5111,Тех_Движение!$D$2:$D$5111,$C1563,Тех_Движение!$B$2:$B$5111,"&lt;="&amp;N$3)-$F1563)))</f>
        <v>#VALUE!</v>
      </c>
      <c r="O1563" s="21" t="e">
        <f>IF(OR($B1563="",O$3&lt;$D1563+Настройки!$B$7),0,MAX(0,$E1563-MAX(0,SUMIFS(Тех_Движение!$G$2:$G$5111,Тех_Движение!$D$2:$D$5111,$C1563,Тех_Движение!$B$2:$B$5111,"&lt;="&amp;O$3)-$F1563)))</f>
        <v>#VALUE!</v>
      </c>
      <c r="P1563" s="21" t="e">
        <f>IF(OR($B1563="",P$3&lt;$D1563+Настройки!$B$7),0,MAX(0,$E1563-MAX(0,SUMIFS(Тех_Движение!$G$2:$G$5111,Тех_Движение!$D$2:$D$5111,$C1563,Тех_Движение!$B$2:$B$5111,"&lt;="&amp;P$3)-$F1563)))</f>
        <v>#VALUE!</v>
      </c>
      <c r="Q1563" s="21" t="e">
        <f>IF(OR($B1563="",Q$3&lt;$D1563+Настройки!$B$7),0,MAX(0,$E1563-MAX(0,SUMIFS(Тех_Движение!$G$2:$G$5111,Тех_Движение!$D$2:$D$5111,$C1563,Тех_Движение!$B$2:$B$5111,"&lt;="&amp;Q$3)-$F1563)))</f>
        <v>#VALUE!</v>
      </c>
      <c r="R1563" s="21" t="str">
        <f t="shared" si="73"/>
        <v/>
      </c>
      <c r="S1563" s="23" t="str">
        <f>IF($B1563="","",VLOOKUP($C1563,Настройки!$A$11:$L$17,9,FALSE))</f>
        <v/>
      </c>
      <c r="T1563" s="23" t="str">
        <f t="shared" si="74"/>
        <v/>
      </c>
    </row>
    <row r="1564" spans="1:20" x14ac:dyDescent="0.3">
      <c r="A1564" s="20">
        <f>Тех_Движение!$A$1561</f>
        <v>1560</v>
      </c>
      <c r="B1564" s="20" t="str">
        <f>IF(Тех_Движение!$F$1561&gt;0,Тех_Движение!$I$1561,"")</f>
        <v/>
      </c>
      <c r="C1564" s="20" t="str">
        <f>IF($B1564="","",Тех_Движение!$D$1561)</f>
        <v/>
      </c>
      <c r="D1564" s="9" t="str">
        <f>IF($B1564="","",Тех_Движение!$B$1561)</f>
        <v/>
      </c>
      <c r="E1564" s="21" t="str">
        <f>IF($B1564="","",Тех_Движение!$F$1561)</f>
        <v/>
      </c>
      <c r="F1564" s="21" t="str">
        <f>IF($B1564="","",SUMIFS($E$5:$E1563,$C$5:$C1563,$C1564))</f>
        <v/>
      </c>
      <c r="G1564" s="21" t="str">
        <f>IF($B1564="","",MAX(0,$E1564-MAX(0,SUMIFS(Тех_Движение!$G$2:$G$5111,Тех_Движение!$D$2:$D$5111,$C1564,Тех_Движение!$B$2:$B$5111,"&lt;="&amp;Настройки!$B$5-1)-$F1564)))</f>
        <v/>
      </c>
      <c r="H1564" s="21" t="str">
        <f>IF($B1564="","",IF(AND($D1564&gt;=Настройки!$B$5,$D1564&lt;=Настройки!$B$6),$E1564,0))</f>
        <v/>
      </c>
      <c r="I1564" s="21" t="str">
        <f t="shared" si="72"/>
        <v/>
      </c>
      <c r="J1564" s="21" t="str">
        <f>IF($B1564="","",MAX(0,$E1564-MAX(0,SUMIFS(Тех_Движение!$G$2:$G$5111,Тех_Движение!$D$2:$D$5111,$C1564,Тех_Движение!$B$2:$B$5111,"&lt;="&amp;Настройки!$B$6)-$F1564)))</f>
        <v/>
      </c>
      <c r="K1564" s="21" t="e">
        <f>IF(OR($B1564="",K$3&lt;$D1564+Настройки!$B$7),0,MAX(0,$E1564-MAX(0,SUMIFS(Тех_Движение!$G$2:$G$5111,Тех_Движение!$D$2:$D$5111,$C1564,Тех_Движение!$B$2:$B$5111,"&lt;="&amp;K$3)-$F1564)))</f>
        <v>#VALUE!</v>
      </c>
      <c r="L1564" s="21" t="e">
        <f>IF(OR($B1564="",L$3&lt;$D1564+Настройки!$B$7),0,MAX(0,$E1564-MAX(0,SUMIFS(Тех_Движение!$G$2:$G$5111,Тех_Движение!$D$2:$D$5111,$C1564,Тех_Движение!$B$2:$B$5111,"&lt;="&amp;L$3)-$F1564)))</f>
        <v>#VALUE!</v>
      </c>
      <c r="M1564" s="21" t="e">
        <f>IF(OR($B1564="",M$3&lt;$D1564+Настройки!$B$7),0,MAX(0,$E1564-MAX(0,SUMIFS(Тех_Движение!$G$2:$G$5111,Тех_Движение!$D$2:$D$5111,$C1564,Тех_Движение!$B$2:$B$5111,"&lt;="&amp;M$3)-$F1564)))</f>
        <v>#VALUE!</v>
      </c>
      <c r="N1564" s="21" t="e">
        <f>IF(OR($B1564="",N$3&lt;$D1564+Настройки!$B$7),0,MAX(0,$E1564-MAX(0,SUMIFS(Тех_Движение!$G$2:$G$5111,Тех_Движение!$D$2:$D$5111,$C1564,Тех_Движение!$B$2:$B$5111,"&lt;="&amp;N$3)-$F1564)))</f>
        <v>#VALUE!</v>
      </c>
      <c r="O1564" s="21" t="e">
        <f>IF(OR($B1564="",O$3&lt;$D1564+Настройки!$B$7),0,MAX(0,$E1564-MAX(0,SUMIFS(Тех_Движение!$G$2:$G$5111,Тех_Движение!$D$2:$D$5111,$C1564,Тех_Движение!$B$2:$B$5111,"&lt;="&amp;O$3)-$F1564)))</f>
        <v>#VALUE!</v>
      </c>
      <c r="P1564" s="21" t="e">
        <f>IF(OR($B1564="",P$3&lt;$D1564+Настройки!$B$7),0,MAX(0,$E1564-MAX(0,SUMIFS(Тех_Движение!$G$2:$G$5111,Тех_Движение!$D$2:$D$5111,$C1564,Тех_Движение!$B$2:$B$5111,"&lt;="&amp;P$3)-$F1564)))</f>
        <v>#VALUE!</v>
      </c>
      <c r="Q1564" s="21" t="e">
        <f>IF(OR($B1564="",Q$3&lt;$D1564+Настройки!$B$7),0,MAX(0,$E1564-MAX(0,SUMIFS(Тех_Движение!$G$2:$G$5111,Тех_Движение!$D$2:$D$5111,$C1564,Тех_Движение!$B$2:$B$5111,"&lt;="&amp;Q$3)-$F1564)))</f>
        <v>#VALUE!</v>
      </c>
      <c r="R1564" s="21" t="str">
        <f t="shared" si="73"/>
        <v/>
      </c>
      <c r="S1564" s="23" t="str">
        <f>IF($B1564="","",VLOOKUP($C1564,Настройки!$A$11:$L$17,9,FALSE))</f>
        <v/>
      </c>
      <c r="T1564" s="23" t="str">
        <f t="shared" si="74"/>
        <v/>
      </c>
    </row>
    <row r="1565" spans="1:20" x14ac:dyDescent="0.3">
      <c r="A1565" s="20">
        <f>Тех_Движение!$A$1562</f>
        <v>1561</v>
      </c>
      <c r="B1565" s="20" t="str">
        <f>IF(Тех_Движение!$F$1562&gt;0,Тех_Движение!$I$1562,"")</f>
        <v/>
      </c>
      <c r="C1565" s="20" t="str">
        <f>IF($B1565="","",Тех_Движение!$D$1562)</f>
        <v/>
      </c>
      <c r="D1565" s="9" t="str">
        <f>IF($B1565="","",Тех_Движение!$B$1562)</f>
        <v/>
      </c>
      <c r="E1565" s="21" t="str">
        <f>IF($B1565="","",Тех_Движение!$F$1562)</f>
        <v/>
      </c>
      <c r="F1565" s="21" t="str">
        <f>IF($B1565="","",SUMIFS($E$5:$E1564,$C$5:$C1564,$C1565))</f>
        <v/>
      </c>
      <c r="G1565" s="21" t="str">
        <f>IF($B1565="","",MAX(0,$E1565-MAX(0,SUMIFS(Тех_Движение!$G$2:$G$5111,Тех_Движение!$D$2:$D$5111,$C1565,Тех_Движение!$B$2:$B$5111,"&lt;="&amp;Настройки!$B$5-1)-$F1565)))</f>
        <v/>
      </c>
      <c r="H1565" s="21" t="str">
        <f>IF($B1565="","",IF(AND($D1565&gt;=Настройки!$B$5,$D1565&lt;=Настройки!$B$6),$E1565,0))</f>
        <v/>
      </c>
      <c r="I1565" s="21" t="str">
        <f t="shared" si="72"/>
        <v/>
      </c>
      <c r="J1565" s="21" t="str">
        <f>IF($B1565="","",MAX(0,$E1565-MAX(0,SUMIFS(Тех_Движение!$G$2:$G$5111,Тех_Движение!$D$2:$D$5111,$C1565,Тех_Движение!$B$2:$B$5111,"&lt;="&amp;Настройки!$B$6)-$F1565)))</f>
        <v/>
      </c>
      <c r="K1565" s="21" t="e">
        <f>IF(OR($B1565="",K$3&lt;$D1565+Настройки!$B$7),0,MAX(0,$E1565-MAX(0,SUMIFS(Тех_Движение!$G$2:$G$5111,Тех_Движение!$D$2:$D$5111,$C1565,Тех_Движение!$B$2:$B$5111,"&lt;="&amp;K$3)-$F1565)))</f>
        <v>#VALUE!</v>
      </c>
      <c r="L1565" s="21" t="e">
        <f>IF(OR($B1565="",L$3&lt;$D1565+Настройки!$B$7),0,MAX(0,$E1565-MAX(0,SUMIFS(Тех_Движение!$G$2:$G$5111,Тех_Движение!$D$2:$D$5111,$C1565,Тех_Движение!$B$2:$B$5111,"&lt;="&amp;L$3)-$F1565)))</f>
        <v>#VALUE!</v>
      </c>
      <c r="M1565" s="21" t="e">
        <f>IF(OR($B1565="",M$3&lt;$D1565+Настройки!$B$7),0,MAX(0,$E1565-MAX(0,SUMIFS(Тех_Движение!$G$2:$G$5111,Тех_Движение!$D$2:$D$5111,$C1565,Тех_Движение!$B$2:$B$5111,"&lt;="&amp;M$3)-$F1565)))</f>
        <v>#VALUE!</v>
      </c>
      <c r="N1565" s="21" t="e">
        <f>IF(OR($B1565="",N$3&lt;$D1565+Настройки!$B$7),0,MAX(0,$E1565-MAX(0,SUMIFS(Тех_Движение!$G$2:$G$5111,Тех_Движение!$D$2:$D$5111,$C1565,Тех_Движение!$B$2:$B$5111,"&lt;="&amp;N$3)-$F1565)))</f>
        <v>#VALUE!</v>
      </c>
      <c r="O1565" s="21" t="e">
        <f>IF(OR($B1565="",O$3&lt;$D1565+Настройки!$B$7),0,MAX(0,$E1565-MAX(0,SUMIFS(Тех_Движение!$G$2:$G$5111,Тех_Движение!$D$2:$D$5111,$C1565,Тех_Движение!$B$2:$B$5111,"&lt;="&amp;O$3)-$F1565)))</f>
        <v>#VALUE!</v>
      </c>
      <c r="P1565" s="21" t="e">
        <f>IF(OR($B1565="",P$3&lt;$D1565+Настройки!$B$7),0,MAX(0,$E1565-MAX(0,SUMIFS(Тех_Движение!$G$2:$G$5111,Тех_Движение!$D$2:$D$5111,$C1565,Тех_Движение!$B$2:$B$5111,"&lt;="&amp;P$3)-$F1565)))</f>
        <v>#VALUE!</v>
      </c>
      <c r="Q1565" s="21" t="e">
        <f>IF(OR($B1565="",Q$3&lt;$D1565+Настройки!$B$7),0,MAX(0,$E1565-MAX(0,SUMIFS(Тех_Движение!$G$2:$G$5111,Тех_Движение!$D$2:$D$5111,$C1565,Тех_Движение!$B$2:$B$5111,"&lt;="&amp;Q$3)-$F1565)))</f>
        <v>#VALUE!</v>
      </c>
      <c r="R1565" s="21" t="str">
        <f t="shared" si="73"/>
        <v/>
      </c>
      <c r="S1565" s="23" t="str">
        <f>IF($B1565="","",VLOOKUP($C1565,Настройки!$A$11:$L$17,9,FALSE))</f>
        <v/>
      </c>
      <c r="T1565" s="23" t="str">
        <f t="shared" si="74"/>
        <v/>
      </c>
    </row>
    <row r="1566" spans="1:20" x14ac:dyDescent="0.3">
      <c r="A1566" s="20">
        <f>Тех_Движение!$A$1563</f>
        <v>1562</v>
      </c>
      <c r="B1566" s="20" t="str">
        <f>IF(Тех_Движение!$F$1563&gt;0,Тех_Движение!$I$1563,"")</f>
        <v/>
      </c>
      <c r="C1566" s="20" t="str">
        <f>IF($B1566="","",Тех_Движение!$D$1563)</f>
        <v/>
      </c>
      <c r="D1566" s="9" t="str">
        <f>IF($B1566="","",Тех_Движение!$B$1563)</f>
        <v/>
      </c>
      <c r="E1566" s="21" t="str">
        <f>IF($B1566="","",Тех_Движение!$F$1563)</f>
        <v/>
      </c>
      <c r="F1566" s="21" t="str">
        <f>IF($B1566="","",SUMIFS($E$5:$E1565,$C$5:$C1565,$C1566))</f>
        <v/>
      </c>
      <c r="G1566" s="21" t="str">
        <f>IF($B1566="","",MAX(0,$E1566-MAX(0,SUMIFS(Тех_Движение!$G$2:$G$5111,Тех_Движение!$D$2:$D$5111,$C1566,Тех_Движение!$B$2:$B$5111,"&lt;="&amp;Настройки!$B$5-1)-$F1566)))</f>
        <v/>
      </c>
      <c r="H1566" s="21" t="str">
        <f>IF($B1566="","",IF(AND($D1566&gt;=Настройки!$B$5,$D1566&lt;=Настройки!$B$6),$E1566,0))</f>
        <v/>
      </c>
      <c r="I1566" s="21" t="str">
        <f t="shared" si="72"/>
        <v/>
      </c>
      <c r="J1566" s="21" t="str">
        <f>IF($B1566="","",MAX(0,$E1566-MAX(0,SUMIFS(Тех_Движение!$G$2:$G$5111,Тех_Движение!$D$2:$D$5111,$C1566,Тех_Движение!$B$2:$B$5111,"&lt;="&amp;Настройки!$B$6)-$F1566)))</f>
        <v/>
      </c>
      <c r="K1566" s="21" t="e">
        <f>IF(OR($B1566="",K$3&lt;$D1566+Настройки!$B$7),0,MAX(0,$E1566-MAX(0,SUMIFS(Тех_Движение!$G$2:$G$5111,Тех_Движение!$D$2:$D$5111,$C1566,Тех_Движение!$B$2:$B$5111,"&lt;="&amp;K$3)-$F1566)))</f>
        <v>#VALUE!</v>
      </c>
      <c r="L1566" s="21" t="e">
        <f>IF(OR($B1566="",L$3&lt;$D1566+Настройки!$B$7),0,MAX(0,$E1566-MAX(0,SUMIFS(Тех_Движение!$G$2:$G$5111,Тех_Движение!$D$2:$D$5111,$C1566,Тех_Движение!$B$2:$B$5111,"&lt;="&amp;L$3)-$F1566)))</f>
        <v>#VALUE!</v>
      </c>
      <c r="M1566" s="21" t="e">
        <f>IF(OR($B1566="",M$3&lt;$D1566+Настройки!$B$7),0,MAX(0,$E1566-MAX(0,SUMIFS(Тех_Движение!$G$2:$G$5111,Тех_Движение!$D$2:$D$5111,$C1566,Тех_Движение!$B$2:$B$5111,"&lt;="&amp;M$3)-$F1566)))</f>
        <v>#VALUE!</v>
      </c>
      <c r="N1566" s="21" t="e">
        <f>IF(OR($B1566="",N$3&lt;$D1566+Настройки!$B$7),0,MAX(0,$E1566-MAX(0,SUMIFS(Тех_Движение!$G$2:$G$5111,Тех_Движение!$D$2:$D$5111,$C1566,Тех_Движение!$B$2:$B$5111,"&lt;="&amp;N$3)-$F1566)))</f>
        <v>#VALUE!</v>
      </c>
      <c r="O1566" s="21" t="e">
        <f>IF(OR($B1566="",O$3&lt;$D1566+Настройки!$B$7),0,MAX(0,$E1566-MAX(0,SUMIFS(Тех_Движение!$G$2:$G$5111,Тех_Движение!$D$2:$D$5111,$C1566,Тех_Движение!$B$2:$B$5111,"&lt;="&amp;O$3)-$F1566)))</f>
        <v>#VALUE!</v>
      </c>
      <c r="P1566" s="21" t="e">
        <f>IF(OR($B1566="",P$3&lt;$D1566+Настройки!$B$7),0,MAX(0,$E1566-MAX(0,SUMIFS(Тех_Движение!$G$2:$G$5111,Тех_Движение!$D$2:$D$5111,$C1566,Тех_Движение!$B$2:$B$5111,"&lt;="&amp;P$3)-$F1566)))</f>
        <v>#VALUE!</v>
      </c>
      <c r="Q1566" s="21" t="e">
        <f>IF(OR($B1566="",Q$3&lt;$D1566+Настройки!$B$7),0,MAX(0,$E1566-MAX(0,SUMIFS(Тех_Движение!$G$2:$G$5111,Тех_Движение!$D$2:$D$5111,$C1566,Тех_Движение!$B$2:$B$5111,"&lt;="&amp;Q$3)-$F1566)))</f>
        <v>#VALUE!</v>
      </c>
      <c r="R1566" s="21" t="str">
        <f t="shared" si="73"/>
        <v/>
      </c>
      <c r="S1566" s="23" t="str">
        <f>IF($B1566="","",VLOOKUP($C1566,Настройки!$A$11:$L$17,9,FALSE))</f>
        <v/>
      </c>
      <c r="T1566" s="23" t="str">
        <f t="shared" si="74"/>
        <v/>
      </c>
    </row>
    <row r="1567" spans="1:20" x14ac:dyDescent="0.3">
      <c r="A1567" s="20">
        <f>Тех_Движение!$A$1564</f>
        <v>1563</v>
      </c>
      <c r="B1567" s="20" t="str">
        <f>IF(Тех_Движение!$F$1564&gt;0,Тех_Движение!$I$1564,"")</f>
        <v/>
      </c>
      <c r="C1567" s="20" t="str">
        <f>IF($B1567="","",Тех_Движение!$D$1564)</f>
        <v/>
      </c>
      <c r="D1567" s="9" t="str">
        <f>IF($B1567="","",Тех_Движение!$B$1564)</f>
        <v/>
      </c>
      <c r="E1567" s="21" t="str">
        <f>IF($B1567="","",Тех_Движение!$F$1564)</f>
        <v/>
      </c>
      <c r="F1567" s="21" t="str">
        <f>IF($B1567="","",SUMIFS($E$5:$E1566,$C$5:$C1566,$C1567))</f>
        <v/>
      </c>
      <c r="G1567" s="21" t="str">
        <f>IF($B1567="","",MAX(0,$E1567-MAX(0,SUMIFS(Тех_Движение!$G$2:$G$5111,Тех_Движение!$D$2:$D$5111,$C1567,Тех_Движение!$B$2:$B$5111,"&lt;="&amp;Настройки!$B$5-1)-$F1567)))</f>
        <v/>
      </c>
      <c r="H1567" s="21" t="str">
        <f>IF($B1567="","",IF(AND($D1567&gt;=Настройки!$B$5,$D1567&lt;=Настройки!$B$6),$E1567,0))</f>
        <v/>
      </c>
      <c r="I1567" s="21" t="str">
        <f t="shared" si="72"/>
        <v/>
      </c>
      <c r="J1567" s="21" t="str">
        <f>IF($B1567="","",MAX(0,$E1567-MAX(0,SUMIFS(Тех_Движение!$G$2:$G$5111,Тех_Движение!$D$2:$D$5111,$C1567,Тех_Движение!$B$2:$B$5111,"&lt;="&amp;Настройки!$B$6)-$F1567)))</f>
        <v/>
      </c>
      <c r="K1567" s="21" t="e">
        <f>IF(OR($B1567="",K$3&lt;$D1567+Настройки!$B$7),0,MAX(0,$E1567-MAX(0,SUMIFS(Тех_Движение!$G$2:$G$5111,Тех_Движение!$D$2:$D$5111,$C1567,Тех_Движение!$B$2:$B$5111,"&lt;="&amp;K$3)-$F1567)))</f>
        <v>#VALUE!</v>
      </c>
      <c r="L1567" s="21" t="e">
        <f>IF(OR($B1567="",L$3&lt;$D1567+Настройки!$B$7),0,MAX(0,$E1567-MAX(0,SUMIFS(Тех_Движение!$G$2:$G$5111,Тех_Движение!$D$2:$D$5111,$C1567,Тех_Движение!$B$2:$B$5111,"&lt;="&amp;L$3)-$F1567)))</f>
        <v>#VALUE!</v>
      </c>
      <c r="M1567" s="21" t="e">
        <f>IF(OR($B1567="",M$3&lt;$D1567+Настройки!$B$7),0,MAX(0,$E1567-MAX(0,SUMIFS(Тех_Движение!$G$2:$G$5111,Тех_Движение!$D$2:$D$5111,$C1567,Тех_Движение!$B$2:$B$5111,"&lt;="&amp;M$3)-$F1567)))</f>
        <v>#VALUE!</v>
      </c>
      <c r="N1567" s="21" t="e">
        <f>IF(OR($B1567="",N$3&lt;$D1567+Настройки!$B$7),0,MAX(0,$E1567-MAX(0,SUMIFS(Тех_Движение!$G$2:$G$5111,Тех_Движение!$D$2:$D$5111,$C1567,Тех_Движение!$B$2:$B$5111,"&lt;="&amp;N$3)-$F1567)))</f>
        <v>#VALUE!</v>
      </c>
      <c r="O1567" s="21" t="e">
        <f>IF(OR($B1567="",O$3&lt;$D1567+Настройки!$B$7),0,MAX(0,$E1567-MAX(0,SUMIFS(Тех_Движение!$G$2:$G$5111,Тех_Движение!$D$2:$D$5111,$C1567,Тех_Движение!$B$2:$B$5111,"&lt;="&amp;O$3)-$F1567)))</f>
        <v>#VALUE!</v>
      </c>
      <c r="P1567" s="21" t="e">
        <f>IF(OR($B1567="",P$3&lt;$D1567+Настройки!$B$7),0,MAX(0,$E1567-MAX(0,SUMIFS(Тех_Движение!$G$2:$G$5111,Тех_Движение!$D$2:$D$5111,$C1567,Тех_Движение!$B$2:$B$5111,"&lt;="&amp;P$3)-$F1567)))</f>
        <v>#VALUE!</v>
      </c>
      <c r="Q1567" s="21" t="e">
        <f>IF(OR($B1567="",Q$3&lt;$D1567+Настройки!$B$7),0,MAX(0,$E1567-MAX(0,SUMIFS(Тех_Движение!$G$2:$G$5111,Тех_Движение!$D$2:$D$5111,$C1567,Тех_Движение!$B$2:$B$5111,"&lt;="&amp;Q$3)-$F1567)))</f>
        <v>#VALUE!</v>
      </c>
      <c r="R1567" s="21" t="str">
        <f t="shared" si="73"/>
        <v/>
      </c>
      <c r="S1567" s="23" t="str">
        <f>IF($B1567="","",VLOOKUP($C1567,Настройки!$A$11:$L$17,9,FALSE))</f>
        <v/>
      </c>
      <c r="T1567" s="23" t="str">
        <f t="shared" si="74"/>
        <v/>
      </c>
    </row>
    <row r="1568" spans="1:20" x14ac:dyDescent="0.3">
      <c r="A1568" s="20">
        <f>Тех_Движение!$A$1565</f>
        <v>1564</v>
      </c>
      <c r="B1568" s="20" t="str">
        <f>IF(Тех_Движение!$F$1565&gt;0,Тех_Движение!$I$1565,"")</f>
        <v/>
      </c>
      <c r="C1568" s="20" t="str">
        <f>IF($B1568="","",Тех_Движение!$D$1565)</f>
        <v/>
      </c>
      <c r="D1568" s="9" t="str">
        <f>IF($B1568="","",Тех_Движение!$B$1565)</f>
        <v/>
      </c>
      <c r="E1568" s="21" t="str">
        <f>IF($B1568="","",Тех_Движение!$F$1565)</f>
        <v/>
      </c>
      <c r="F1568" s="21" t="str">
        <f>IF($B1568="","",SUMIFS($E$5:$E1567,$C$5:$C1567,$C1568))</f>
        <v/>
      </c>
      <c r="G1568" s="21" t="str">
        <f>IF($B1568="","",MAX(0,$E1568-MAX(0,SUMIFS(Тех_Движение!$G$2:$G$5111,Тех_Движение!$D$2:$D$5111,$C1568,Тех_Движение!$B$2:$B$5111,"&lt;="&amp;Настройки!$B$5-1)-$F1568)))</f>
        <v/>
      </c>
      <c r="H1568" s="21" t="str">
        <f>IF($B1568="","",IF(AND($D1568&gt;=Настройки!$B$5,$D1568&lt;=Настройки!$B$6),$E1568,0))</f>
        <v/>
      </c>
      <c r="I1568" s="21" t="str">
        <f t="shared" si="72"/>
        <v/>
      </c>
      <c r="J1568" s="21" t="str">
        <f>IF($B1568="","",MAX(0,$E1568-MAX(0,SUMIFS(Тех_Движение!$G$2:$G$5111,Тех_Движение!$D$2:$D$5111,$C1568,Тех_Движение!$B$2:$B$5111,"&lt;="&amp;Настройки!$B$6)-$F1568)))</f>
        <v/>
      </c>
      <c r="K1568" s="21" t="e">
        <f>IF(OR($B1568="",K$3&lt;$D1568+Настройки!$B$7),0,MAX(0,$E1568-MAX(0,SUMIFS(Тех_Движение!$G$2:$G$5111,Тех_Движение!$D$2:$D$5111,$C1568,Тех_Движение!$B$2:$B$5111,"&lt;="&amp;K$3)-$F1568)))</f>
        <v>#VALUE!</v>
      </c>
      <c r="L1568" s="21" t="e">
        <f>IF(OR($B1568="",L$3&lt;$D1568+Настройки!$B$7),0,MAX(0,$E1568-MAX(0,SUMIFS(Тех_Движение!$G$2:$G$5111,Тех_Движение!$D$2:$D$5111,$C1568,Тех_Движение!$B$2:$B$5111,"&lt;="&amp;L$3)-$F1568)))</f>
        <v>#VALUE!</v>
      </c>
      <c r="M1568" s="21" t="e">
        <f>IF(OR($B1568="",M$3&lt;$D1568+Настройки!$B$7),0,MAX(0,$E1568-MAX(0,SUMIFS(Тех_Движение!$G$2:$G$5111,Тех_Движение!$D$2:$D$5111,$C1568,Тех_Движение!$B$2:$B$5111,"&lt;="&amp;M$3)-$F1568)))</f>
        <v>#VALUE!</v>
      </c>
      <c r="N1568" s="21" t="e">
        <f>IF(OR($B1568="",N$3&lt;$D1568+Настройки!$B$7),0,MAX(0,$E1568-MAX(0,SUMIFS(Тех_Движение!$G$2:$G$5111,Тех_Движение!$D$2:$D$5111,$C1568,Тех_Движение!$B$2:$B$5111,"&lt;="&amp;N$3)-$F1568)))</f>
        <v>#VALUE!</v>
      </c>
      <c r="O1568" s="21" t="e">
        <f>IF(OR($B1568="",O$3&lt;$D1568+Настройки!$B$7),0,MAX(0,$E1568-MAX(0,SUMIFS(Тех_Движение!$G$2:$G$5111,Тех_Движение!$D$2:$D$5111,$C1568,Тех_Движение!$B$2:$B$5111,"&lt;="&amp;O$3)-$F1568)))</f>
        <v>#VALUE!</v>
      </c>
      <c r="P1568" s="21" t="e">
        <f>IF(OR($B1568="",P$3&lt;$D1568+Настройки!$B$7),0,MAX(0,$E1568-MAX(0,SUMIFS(Тех_Движение!$G$2:$G$5111,Тех_Движение!$D$2:$D$5111,$C1568,Тех_Движение!$B$2:$B$5111,"&lt;="&amp;P$3)-$F1568)))</f>
        <v>#VALUE!</v>
      </c>
      <c r="Q1568" s="21" t="e">
        <f>IF(OR($B1568="",Q$3&lt;$D1568+Настройки!$B$7),0,MAX(0,$E1568-MAX(0,SUMIFS(Тех_Движение!$G$2:$G$5111,Тех_Движение!$D$2:$D$5111,$C1568,Тех_Движение!$B$2:$B$5111,"&lt;="&amp;Q$3)-$F1568)))</f>
        <v>#VALUE!</v>
      </c>
      <c r="R1568" s="21" t="str">
        <f t="shared" si="73"/>
        <v/>
      </c>
      <c r="S1568" s="23" t="str">
        <f>IF($B1568="","",VLOOKUP($C1568,Настройки!$A$11:$L$17,9,FALSE))</f>
        <v/>
      </c>
      <c r="T1568" s="23" t="str">
        <f t="shared" si="74"/>
        <v/>
      </c>
    </row>
    <row r="1569" spans="1:20" x14ac:dyDescent="0.3">
      <c r="A1569" s="20">
        <f>Тех_Движение!$A$1566</f>
        <v>1565</v>
      </c>
      <c r="B1569" s="20" t="str">
        <f>IF(Тех_Движение!$F$1566&gt;0,Тех_Движение!$I$1566,"")</f>
        <v/>
      </c>
      <c r="C1569" s="20" t="str">
        <f>IF($B1569="","",Тех_Движение!$D$1566)</f>
        <v/>
      </c>
      <c r="D1569" s="9" t="str">
        <f>IF($B1569="","",Тех_Движение!$B$1566)</f>
        <v/>
      </c>
      <c r="E1569" s="21" t="str">
        <f>IF($B1569="","",Тех_Движение!$F$1566)</f>
        <v/>
      </c>
      <c r="F1569" s="21" t="str">
        <f>IF($B1569="","",SUMIFS($E$5:$E1568,$C$5:$C1568,$C1569))</f>
        <v/>
      </c>
      <c r="G1569" s="21" t="str">
        <f>IF($B1569="","",MAX(0,$E1569-MAX(0,SUMIFS(Тех_Движение!$G$2:$G$5111,Тех_Движение!$D$2:$D$5111,$C1569,Тех_Движение!$B$2:$B$5111,"&lt;="&amp;Настройки!$B$5-1)-$F1569)))</f>
        <v/>
      </c>
      <c r="H1569" s="21" t="str">
        <f>IF($B1569="","",IF(AND($D1569&gt;=Настройки!$B$5,$D1569&lt;=Настройки!$B$6),$E1569,0))</f>
        <v/>
      </c>
      <c r="I1569" s="21" t="str">
        <f t="shared" si="72"/>
        <v/>
      </c>
      <c r="J1569" s="21" t="str">
        <f>IF($B1569="","",MAX(0,$E1569-MAX(0,SUMIFS(Тех_Движение!$G$2:$G$5111,Тех_Движение!$D$2:$D$5111,$C1569,Тех_Движение!$B$2:$B$5111,"&lt;="&amp;Настройки!$B$6)-$F1569)))</f>
        <v/>
      </c>
      <c r="K1569" s="21" t="e">
        <f>IF(OR($B1569="",K$3&lt;$D1569+Настройки!$B$7),0,MAX(0,$E1569-MAX(0,SUMIFS(Тех_Движение!$G$2:$G$5111,Тех_Движение!$D$2:$D$5111,$C1569,Тех_Движение!$B$2:$B$5111,"&lt;="&amp;K$3)-$F1569)))</f>
        <v>#VALUE!</v>
      </c>
      <c r="L1569" s="21" t="e">
        <f>IF(OR($B1569="",L$3&lt;$D1569+Настройки!$B$7),0,MAX(0,$E1569-MAX(0,SUMIFS(Тех_Движение!$G$2:$G$5111,Тех_Движение!$D$2:$D$5111,$C1569,Тех_Движение!$B$2:$B$5111,"&lt;="&amp;L$3)-$F1569)))</f>
        <v>#VALUE!</v>
      </c>
      <c r="M1569" s="21" t="e">
        <f>IF(OR($B1569="",M$3&lt;$D1569+Настройки!$B$7),0,MAX(0,$E1569-MAX(0,SUMIFS(Тех_Движение!$G$2:$G$5111,Тех_Движение!$D$2:$D$5111,$C1569,Тех_Движение!$B$2:$B$5111,"&lt;="&amp;M$3)-$F1569)))</f>
        <v>#VALUE!</v>
      </c>
      <c r="N1569" s="21" t="e">
        <f>IF(OR($B1569="",N$3&lt;$D1569+Настройки!$B$7),0,MAX(0,$E1569-MAX(0,SUMIFS(Тех_Движение!$G$2:$G$5111,Тех_Движение!$D$2:$D$5111,$C1569,Тех_Движение!$B$2:$B$5111,"&lt;="&amp;N$3)-$F1569)))</f>
        <v>#VALUE!</v>
      </c>
      <c r="O1569" s="21" t="e">
        <f>IF(OR($B1569="",O$3&lt;$D1569+Настройки!$B$7),0,MAX(0,$E1569-MAX(0,SUMIFS(Тех_Движение!$G$2:$G$5111,Тех_Движение!$D$2:$D$5111,$C1569,Тех_Движение!$B$2:$B$5111,"&lt;="&amp;O$3)-$F1569)))</f>
        <v>#VALUE!</v>
      </c>
      <c r="P1569" s="21" t="e">
        <f>IF(OR($B1569="",P$3&lt;$D1569+Настройки!$B$7),0,MAX(0,$E1569-MAX(0,SUMIFS(Тех_Движение!$G$2:$G$5111,Тех_Движение!$D$2:$D$5111,$C1569,Тех_Движение!$B$2:$B$5111,"&lt;="&amp;P$3)-$F1569)))</f>
        <v>#VALUE!</v>
      </c>
      <c r="Q1569" s="21" t="e">
        <f>IF(OR($B1569="",Q$3&lt;$D1569+Настройки!$B$7),0,MAX(0,$E1569-MAX(0,SUMIFS(Тех_Движение!$G$2:$G$5111,Тех_Движение!$D$2:$D$5111,$C1569,Тех_Движение!$B$2:$B$5111,"&lt;="&amp;Q$3)-$F1569)))</f>
        <v>#VALUE!</v>
      </c>
      <c r="R1569" s="21" t="str">
        <f t="shared" si="73"/>
        <v/>
      </c>
      <c r="S1569" s="23" t="str">
        <f>IF($B1569="","",VLOOKUP($C1569,Настройки!$A$11:$L$17,9,FALSE))</f>
        <v/>
      </c>
      <c r="T1569" s="23" t="str">
        <f t="shared" si="74"/>
        <v/>
      </c>
    </row>
    <row r="1570" spans="1:20" x14ac:dyDescent="0.3">
      <c r="A1570" s="20">
        <f>Тех_Движение!$A$1567</f>
        <v>1566</v>
      </c>
      <c r="B1570" s="20" t="str">
        <f>IF(Тех_Движение!$F$1567&gt;0,Тех_Движение!$I$1567,"")</f>
        <v/>
      </c>
      <c r="C1570" s="20" t="str">
        <f>IF($B1570="","",Тех_Движение!$D$1567)</f>
        <v/>
      </c>
      <c r="D1570" s="9" t="str">
        <f>IF($B1570="","",Тех_Движение!$B$1567)</f>
        <v/>
      </c>
      <c r="E1570" s="21" t="str">
        <f>IF($B1570="","",Тех_Движение!$F$1567)</f>
        <v/>
      </c>
      <c r="F1570" s="21" t="str">
        <f>IF($B1570="","",SUMIFS($E$5:$E1569,$C$5:$C1569,$C1570))</f>
        <v/>
      </c>
      <c r="G1570" s="21" t="str">
        <f>IF($B1570="","",MAX(0,$E1570-MAX(0,SUMIFS(Тех_Движение!$G$2:$G$5111,Тех_Движение!$D$2:$D$5111,$C1570,Тех_Движение!$B$2:$B$5111,"&lt;="&amp;Настройки!$B$5-1)-$F1570)))</f>
        <v/>
      </c>
      <c r="H1570" s="21" t="str">
        <f>IF($B1570="","",IF(AND($D1570&gt;=Настройки!$B$5,$D1570&lt;=Настройки!$B$6),$E1570,0))</f>
        <v/>
      </c>
      <c r="I1570" s="21" t="str">
        <f t="shared" si="72"/>
        <v/>
      </c>
      <c r="J1570" s="21" t="str">
        <f>IF($B1570="","",MAX(0,$E1570-MAX(0,SUMIFS(Тех_Движение!$G$2:$G$5111,Тех_Движение!$D$2:$D$5111,$C1570,Тех_Движение!$B$2:$B$5111,"&lt;="&amp;Настройки!$B$6)-$F1570)))</f>
        <v/>
      </c>
      <c r="K1570" s="21" t="e">
        <f>IF(OR($B1570="",K$3&lt;$D1570+Настройки!$B$7),0,MAX(0,$E1570-MAX(0,SUMIFS(Тех_Движение!$G$2:$G$5111,Тех_Движение!$D$2:$D$5111,$C1570,Тех_Движение!$B$2:$B$5111,"&lt;="&amp;K$3)-$F1570)))</f>
        <v>#VALUE!</v>
      </c>
      <c r="L1570" s="21" t="e">
        <f>IF(OR($B1570="",L$3&lt;$D1570+Настройки!$B$7),0,MAX(0,$E1570-MAX(0,SUMIFS(Тех_Движение!$G$2:$G$5111,Тех_Движение!$D$2:$D$5111,$C1570,Тех_Движение!$B$2:$B$5111,"&lt;="&amp;L$3)-$F1570)))</f>
        <v>#VALUE!</v>
      </c>
      <c r="M1570" s="21" t="e">
        <f>IF(OR($B1570="",M$3&lt;$D1570+Настройки!$B$7),0,MAX(0,$E1570-MAX(0,SUMIFS(Тех_Движение!$G$2:$G$5111,Тех_Движение!$D$2:$D$5111,$C1570,Тех_Движение!$B$2:$B$5111,"&lt;="&amp;M$3)-$F1570)))</f>
        <v>#VALUE!</v>
      </c>
      <c r="N1570" s="21" t="e">
        <f>IF(OR($B1570="",N$3&lt;$D1570+Настройки!$B$7),0,MAX(0,$E1570-MAX(0,SUMIFS(Тех_Движение!$G$2:$G$5111,Тех_Движение!$D$2:$D$5111,$C1570,Тех_Движение!$B$2:$B$5111,"&lt;="&amp;N$3)-$F1570)))</f>
        <v>#VALUE!</v>
      </c>
      <c r="O1570" s="21" t="e">
        <f>IF(OR($B1570="",O$3&lt;$D1570+Настройки!$B$7),0,MAX(0,$E1570-MAX(0,SUMIFS(Тех_Движение!$G$2:$G$5111,Тех_Движение!$D$2:$D$5111,$C1570,Тех_Движение!$B$2:$B$5111,"&lt;="&amp;O$3)-$F1570)))</f>
        <v>#VALUE!</v>
      </c>
      <c r="P1570" s="21" t="e">
        <f>IF(OR($B1570="",P$3&lt;$D1570+Настройки!$B$7),0,MAX(0,$E1570-MAX(0,SUMIFS(Тех_Движение!$G$2:$G$5111,Тех_Движение!$D$2:$D$5111,$C1570,Тех_Движение!$B$2:$B$5111,"&lt;="&amp;P$3)-$F1570)))</f>
        <v>#VALUE!</v>
      </c>
      <c r="Q1570" s="21" t="e">
        <f>IF(OR($B1570="",Q$3&lt;$D1570+Настройки!$B$7),0,MAX(0,$E1570-MAX(0,SUMIFS(Тех_Движение!$G$2:$G$5111,Тех_Движение!$D$2:$D$5111,$C1570,Тех_Движение!$B$2:$B$5111,"&lt;="&amp;Q$3)-$F1570)))</f>
        <v>#VALUE!</v>
      </c>
      <c r="R1570" s="21" t="str">
        <f t="shared" si="73"/>
        <v/>
      </c>
      <c r="S1570" s="23" t="str">
        <f>IF($B1570="","",VLOOKUP($C1570,Настройки!$A$11:$L$17,9,FALSE))</f>
        <v/>
      </c>
      <c r="T1570" s="23" t="str">
        <f t="shared" si="74"/>
        <v/>
      </c>
    </row>
    <row r="1571" spans="1:20" x14ac:dyDescent="0.3">
      <c r="A1571" s="20">
        <f>Тех_Движение!$A$1568</f>
        <v>1567</v>
      </c>
      <c r="B1571" s="20" t="str">
        <f>IF(Тех_Движение!$F$1568&gt;0,Тех_Движение!$I$1568,"")</f>
        <v/>
      </c>
      <c r="C1571" s="20" t="str">
        <f>IF($B1571="","",Тех_Движение!$D$1568)</f>
        <v/>
      </c>
      <c r="D1571" s="9" t="str">
        <f>IF($B1571="","",Тех_Движение!$B$1568)</f>
        <v/>
      </c>
      <c r="E1571" s="21" t="str">
        <f>IF($B1571="","",Тех_Движение!$F$1568)</f>
        <v/>
      </c>
      <c r="F1571" s="21" t="str">
        <f>IF($B1571="","",SUMIFS($E$5:$E1570,$C$5:$C1570,$C1571))</f>
        <v/>
      </c>
      <c r="G1571" s="21" t="str">
        <f>IF($B1571="","",MAX(0,$E1571-MAX(0,SUMIFS(Тех_Движение!$G$2:$G$5111,Тех_Движение!$D$2:$D$5111,$C1571,Тех_Движение!$B$2:$B$5111,"&lt;="&amp;Настройки!$B$5-1)-$F1571)))</f>
        <v/>
      </c>
      <c r="H1571" s="21" t="str">
        <f>IF($B1571="","",IF(AND($D1571&gt;=Настройки!$B$5,$D1571&lt;=Настройки!$B$6),$E1571,0))</f>
        <v/>
      </c>
      <c r="I1571" s="21" t="str">
        <f t="shared" si="72"/>
        <v/>
      </c>
      <c r="J1571" s="21" t="str">
        <f>IF($B1571="","",MAX(0,$E1571-MAX(0,SUMIFS(Тех_Движение!$G$2:$G$5111,Тех_Движение!$D$2:$D$5111,$C1571,Тех_Движение!$B$2:$B$5111,"&lt;="&amp;Настройки!$B$6)-$F1571)))</f>
        <v/>
      </c>
      <c r="K1571" s="21" t="e">
        <f>IF(OR($B1571="",K$3&lt;$D1571+Настройки!$B$7),0,MAX(0,$E1571-MAX(0,SUMIFS(Тех_Движение!$G$2:$G$5111,Тех_Движение!$D$2:$D$5111,$C1571,Тех_Движение!$B$2:$B$5111,"&lt;="&amp;K$3)-$F1571)))</f>
        <v>#VALUE!</v>
      </c>
      <c r="L1571" s="21" t="e">
        <f>IF(OR($B1571="",L$3&lt;$D1571+Настройки!$B$7),0,MAX(0,$E1571-MAX(0,SUMIFS(Тех_Движение!$G$2:$G$5111,Тех_Движение!$D$2:$D$5111,$C1571,Тех_Движение!$B$2:$B$5111,"&lt;="&amp;L$3)-$F1571)))</f>
        <v>#VALUE!</v>
      </c>
      <c r="M1571" s="21" t="e">
        <f>IF(OR($B1571="",M$3&lt;$D1571+Настройки!$B$7),0,MAX(0,$E1571-MAX(0,SUMIFS(Тех_Движение!$G$2:$G$5111,Тех_Движение!$D$2:$D$5111,$C1571,Тех_Движение!$B$2:$B$5111,"&lt;="&amp;M$3)-$F1571)))</f>
        <v>#VALUE!</v>
      </c>
      <c r="N1571" s="21" t="e">
        <f>IF(OR($B1571="",N$3&lt;$D1571+Настройки!$B$7),0,MAX(0,$E1571-MAX(0,SUMIFS(Тех_Движение!$G$2:$G$5111,Тех_Движение!$D$2:$D$5111,$C1571,Тех_Движение!$B$2:$B$5111,"&lt;="&amp;N$3)-$F1571)))</f>
        <v>#VALUE!</v>
      </c>
      <c r="O1571" s="21" t="e">
        <f>IF(OR($B1571="",O$3&lt;$D1571+Настройки!$B$7),0,MAX(0,$E1571-MAX(0,SUMIFS(Тех_Движение!$G$2:$G$5111,Тех_Движение!$D$2:$D$5111,$C1571,Тех_Движение!$B$2:$B$5111,"&lt;="&amp;O$3)-$F1571)))</f>
        <v>#VALUE!</v>
      </c>
      <c r="P1571" s="21" t="e">
        <f>IF(OR($B1571="",P$3&lt;$D1571+Настройки!$B$7),0,MAX(0,$E1571-MAX(0,SUMIFS(Тех_Движение!$G$2:$G$5111,Тех_Движение!$D$2:$D$5111,$C1571,Тех_Движение!$B$2:$B$5111,"&lt;="&amp;P$3)-$F1571)))</f>
        <v>#VALUE!</v>
      </c>
      <c r="Q1571" s="21" t="e">
        <f>IF(OR($B1571="",Q$3&lt;$D1571+Настройки!$B$7),0,MAX(0,$E1571-MAX(0,SUMIFS(Тех_Движение!$G$2:$G$5111,Тех_Движение!$D$2:$D$5111,$C1571,Тех_Движение!$B$2:$B$5111,"&lt;="&amp;Q$3)-$F1571)))</f>
        <v>#VALUE!</v>
      </c>
      <c r="R1571" s="21" t="str">
        <f t="shared" si="73"/>
        <v/>
      </c>
      <c r="S1571" s="23" t="str">
        <f>IF($B1571="","",VLOOKUP($C1571,Настройки!$A$11:$L$17,9,FALSE))</f>
        <v/>
      </c>
      <c r="T1571" s="23" t="str">
        <f t="shared" si="74"/>
        <v/>
      </c>
    </row>
    <row r="1572" spans="1:20" x14ac:dyDescent="0.3">
      <c r="A1572" s="20">
        <f>Тех_Движение!$A$1569</f>
        <v>1568</v>
      </c>
      <c r="B1572" s="20" t="str">
        <f>IF(Тех_Движение!$F$1569&gt;0,Тех_Движение!$I$1569,"")</f>
        <v/>
      </c>
      <c r="C1572" s="20" t="str">
        <f>IF($B1572="","",Тех_Движение!$D$1569)</f>
        <v/>
      </c>
      <c r="D1572" s="9" t="str">
        <f>IF($B1572="","",Тех_Движение!$B$1569)</f>
        <v/>
      </c>
      <c r="E1572" s="21" t="str">
        <f>IF($B1572="","",Тех_Движение!$F$1569)</f>
        <v/>
      </c>
      <c r="F1572" s="21" t="str">
        <f>IF($B1572="","",SUMIFS($E$5:$E1571,$C$5:$C1571,$C1572))</f>
        <v/>
      </c>
      <c r="G1572" s="21" t="str">
        <f>IF($B1572="","",MAX(0,$E1572-MAX(0,SUMIFS(Тех_Движение!$G$2:$G$5111,Тех_Движение!$D$2:$D$5111,$C1572,Тех_Движение!$B$2:$B$5111,"&lt;="&amp;Настройки!$B$5-1)-$F1572)))</f>
        <v/>
      </c>
      <c r="H1572" s="21" t="str">
        <f>IF($B1572="","",IF(AND($D1572&gt;=Настройки!$B$5,$D1572&lt;=Настройки!$B$6),$E1572,0))</f>
        <v/>
      </c>
      <c r="I1572" s="21" t="str">
        <f t="shared" si="72"/>
        <v/>
      </c>
      <c r="J1572" s="21" t="str">
        <f>IF($B1572="","",MAX(0,$E1572-MAX(0,SUMIFS(Тех_Движение!$G$2:$G$5111,Тех_Движение!$D$2:$D$5111,$C1572,Тех_Движение!$B$2:$B$5111,"&lt;="&amp;Настройки!$B$6)-$F1572)))</f>
        <v/>
      </c>
      <c r="K1572" s="21" t="e">
        <f>IF(OR($B1572="",K$3&lt;$D1572+Настройки!$B$7),0,MAX(0,$E1572-MAX(0,SUMIFS(Тех_Движение!$G$2:$G$5111,Тех_Движение!$D$2:$D$5111,$C1572,Тех_Движение!$B$2:$B$5111,"&lt;="&amp;K$3)-$F1572)))</f>
        <v>#VALUE!</v>
      </c>
      <c r="L1572" s="21" t="e">
        <f>IF(OR($B1572="",L$3&lt;$D1572+Настройки!$B$7),0,MAX(0,$E1572-MAX(0,SUMIFS(Тех_Движение!$G$2:$G$5111,Тех_Движение!$D$2:$D$5111,$C1572,Тех_Движение!$B$2:$B$5111,"&lt;="&amp;L$3)-$F1572)))</f>
        <v>#VALUE!</v>
      </c>
      <c r="M1572" s="21" t="e">
        <f>IF(OR($B1572="",M$3&lt;$D1572+Настройки!$B$7),0,MAX(0,$E1572-MAX(0,SUMIFS(Тех_Движение!$G$2:$G$5111,Тех_Движение!$D$2:$D$5111,$C1572,Тех_Движение!$B$2:$B$5111,"&lt;="&amp;M$3)-$F1572)))</f>
        <v>#VALUE!</v>
      </c>
      <c r="N1572" s="21" t="e">
        <f>IF(OR($B1572="",N$3&lt;$D1572+Настройки!$B$7),0,MAX(0,$E1572-MAX(0,SUMIFS(Тех_Движение!$G$2:$G$5111,Тех_Движение!$D$2:$D$5111,$C1572,Тех_Движение!$B$2:$B$5111,"&lt;="&amp;N$3)-$F1572)))</f>
        <v>#VALUE!</v>
      </c>
      <c r="O1572" s="21" t="e">
        <f>IF(OR($B1572="",O$3&lt;$D1572+Настройки!$B$7),0,MAX(0,$E1572-MAX(0,SUMIFS(Тех_Движение!$G$2:$G$5111,Тех_Движение!$D$2:$D$5111,$C1572,Тех_Движение!$B$2:$B$5111,"&lt;="&amp;O$3)-$F1572)))</f>
        <v>#VALUE!</v>
      </c>
      <c r="P1572" s="21" t="e">
        <f>IF(OR($B1572="",P$3&lt;$D1572+Настройки!$B$7),0,MAX(0,$E1572-MAX(0,SUMIFS(Тех_Движение!$G$2:$G$5111,Тех_Движение!$D$2:$D$5111,$C1572,Тех_Движение!$B$2:$B$5111,"&lt;="&amp;P$3)-$F1572)))</f>
        <v>#VALUE!</v>
      </c>
      <c r="Q1572" s="21" t="e">
        <f>IF(OR($B1572="",Q$3&lt;$D1572+Настройки!$B$7),0,MAX(0,$E1572-MAX(0,SUMIFS(Тех_Движение!$G$2:$G$5111,Тех_Движение!$D$2:$D$5111,$C1572,Тех_Движение!$B$2:$B$5111,"&lt;="&amp;Q$3)-$F1572)))</f>
        <v>#VALUE!</v>
      </c>
      <c r="R1572" s="21" t="str">
        <f t="shared" si="73"/>
        <v/>
      </c>
      <c r="S1572" s="23" t="str">
        <f>IF($B1572="","",VLOOKUP($C1572,Настройки!$A$11:$L$17,9,FALSE))</f>
        <v/>
      </c>
      <c r="T1572" s="23" t="str">
        <f t="shared" si="74"/>
        <v/>
      </c>
    </row>
    <row r="1573" spans="1:20" x14ac:dyDescent="0.3">
      <c r="A1573" s="20">
        <f>Тех_Движение!$A$1570</f>
        <v>1569</v>
      </c>
      <c r="B1573" s="20" t="str">
        <f>IF(Тех_Движение!$F$1570&gt;0,Тех_Движение!$I$1570,"")</f>
        <v/>
      </c>
      <c r="C1573" s="20" t="str">
        <f>IF($B1573="","",Тех_Движение!$D$1570)</f>
        <v/>
      </c>
      <c r="D1573" s="9" t="str">
        <f>IF($B1573="","",Тех_Движение!$B$1570)</f>
        <v/>
      </c>
      <c r="E1573" s="21" t="str">
        <f>IF($B1573="","",Тех_Движение!$F$1570)</f>
        <v/>
      </c>
      <c r="F1573" s="21" t="str">
        <f>IF($B1573="","",SUMIFS($E$5:$E1572,$C$5:$C1572,$C1573))</f>
        <v/>
      </c>
      <c r="G1573" s="21" t="str">
        <f>IF($B1573="","",MAX(0,$E1573-MAX(0,SUMIFS(Тех_Движение!$G$2:$G$5111,Тех_Движение!$D$2:$D$5111,$C1573,Тех_Движение!$B$2:$B$5111,"&lt;="&amp;Настройки!$B$5-1)-$F1573)))</f>
        <v/>
      </c>
      <c r="H1573" s="21" t="str">
        <f>IF($B1573="","",IF(AND($D1573&gt;=Настройки!$B$5,$D1573&lt;=Настройки!$B$6),$E1573,0))</f>
        <v/>
      </c>
      <c r="I1573" s="21" t="str">
        <f t="shared" si="72"/>
        <v/>
      </c>
      <c r="J1573" s="21" t="str">
        <f>IF($B1573="","",MAX(0,$E1573-MAX(0,SUMIFS(Тех_Движение!$G$2:$G$5111,Тех_Движение!$D$2:$D$5111,$C1573,Тех_Движение!$B$2:$B$5111,"&lt;="&amp;Настройки!$B$6)-$F1573)))</f>
        <v/>
      </c>
      <c r="K1573" s="21" t="e">
        <f>IF(OR($B1573="",K$3&lt;$D1573+Настройки!$B$7),0,MAX(0,$E1573-MAX(0,SUMIFS(Тех_Движение!$G$2:$G$5111,Тех_Движение!$D$2:$D$5111,$C1573,Тех_Движение!$B$2:$B$5111,"&lt;="&amp;K$3)-$F1573)))</f>
        <v>#VALUE!</v>
      </c>
      <c r="L1573" s="21" t="e">
        <f>IF(OR($B1573="",L$3&lt;$D1573+Настройки!$B$7),0,MAX(0,$E1573-MAX(0,SUMIFS(Тех_Движение!$G$2:$G$5111,Тех_Движение!$D$2:$D$5111,$C1573,Тех_Движение!$B$2:$B$5111,"&lt;="&amp;L$3)-$F1573)))</f>
        <v>#VALUE!</v>
      </c>
      <c r="M1573" s="21" t="e">
        <f>IF(OR($B1573="",M$3&lt;$D1573+Настройки!$B$7),0,MAX(0,$E1573-MAX(0,SUMIFS(Тех_Движение!$G$2:$G$5111,Тех_Движение!$D$2:$D$5111,$C1573,Тех_Движение!$B$2:$B$5111,"&lt;="&amp;M$3)-$F1573)))</f>
        <v>#VALUE!</v>
      </c>
      <c r="N1573" s="21" t="e">
        <f>IF(OR($B1573="",N$3&lt;$D1573+Настройки!$B$7),0,MAX(0,$E1573-MAX(0,SUMIFS(Тех_Движение!$G$2:$G$5111,Тех_Движение!$D$2:$D$5111,$C1573,Тех_Движение!$B$2:$B$5111,"&lt;="&amp;N$3)-$F1573)))</f>
        <v>#VALUE!</v>
      </c>
      <c r="O1573" s="21" t="e">
        <f>IF(OR($B1573="",O$3&lt;$D1573+Настройки!$B$7),0,MAX(0,$E1573-MAX(0,SUMIFS(Тех_Движение!$G$2:$G$5111,Тех_Движение!$D$2:$D$5111,$C1573,Тех_Движение!$B$2:$B$5111,"&lt;="&amp;O$3)-$F1573)))</f>
        <v>#VALUE!</v>
      </c>
      <c r="P1573" s="21" t="e">
        <f>IF(OR($B1573="",P$3&lt;$D1573+Настройки!$B$7),0,MAX(0,$E1573-MAX(0,SUMIFS(Тех_Движение!$G$2:$G$5111,Тех_Движение!$D$2:$D$5111,$C1573,Тех_Движение!$B$2:$B$5111,"&lt;="&amp;P$3)-$F1573)))</f>
        <v>#VALUE!</v>
      </c>
      <c r="Q1573" s="21" t="e">
        <f>IF(OR($B1573="",Q$3&lt;$D1573+Настройки!$B$7),0,MAX(0,$E1573-MAX(0,SUMIFS(Тех_Движение!$G$2:$G$5111,Тех_Движение!$D$2:$D$5111,$C1573,Тех_Движение!$B$2:$B$5111,"&lt;="&amp;Q$3)-$F1573)))</f>
        <v>#VALUE!</v>
      </c>
      <c r="R1573" s="21" t="str">
        <f t="shared" si="73"/>
        <v/>
      </c>
      <c r="S1573" s="23" t="str">
        <f>IF($B1573="","",VLOOKUP($C1573,Настройки!$A$11:$L$17,9,FALSE))</f>
        <v/>
      </c>
      <c r="T1573" s="23" t="str">
        <f t="shared" si="74"/>
        <v/>
      </c>
    </row>
    <row r="1574" spans="1:20" x14ac:dyDescent="0.3">
      <c r="A1574" s="20">
        <f>Тех_Движение!$A$1571</f>
        <v>1570</v>
      </c>
      <c r="B1574" s="20" t="str">
        <f>IF(Тех_Движение!$F$1571&gt;0,Тех_Движение!$I$1571,"")</f>
        <v/>
      </c>
      <c r="C1574" s="20" t="str">
        <f>IF($B1574="","",Тех_Движение!$D$1571)</f>
        <v/>
      </c>
      <c r="D1574" s="9" t="str">
        <f>IF($B1574="","",Тех_Движение!$B$1571)</f>
        <v/>
      </c>
      <c r="E1574" s="21" t="str">
        <f>IF($B1574="","",Тех_Движение!$F$1571)</f>
        <v/>
      </c>
      <c r="F1574" s="21" t="str">
        <f>IF($B1574="","",SUMIFS($E$5:$E1573,$C$5:$C1573,$C1574))</f>
        <v/>
      </c>
      <c r="G1574" s="21" t="str">
        <f>IF($B1574="","",MAX(0,$E1574-MAX(0,SUMIFS(Тех_Движение!$G$2:$G$5111,Тех_Движение!$D$2:$D$5111,$C1574,Тех_Движение!$B$2:$B$5111,"&lt;="&amp;Настройки!$B$5-1)-$F1574)))</f>
        <v/>
      </c>
      <c r="H1574" s="21" t="str">
        <f>IF($B1574="","",IF(AND($D1574&gt;=Настройки!$B$5,$D1574&lt;=Настройки!$B$6),$E1574,0))</f>
        <v/>
      </c>
      <c r="I1574" s="21" t="str">
        <f t="shared" si="72"/>
        <v/>
      </c>
      <c r="J1574" s="21" t="str">
        <f>IF($B1574="","",MAX(0,$E1574-MAX(0,SUMIFS(Тех_Движение!$G$2:$G$5111,Тех_Движение!$D$2:$D$5111,$C1574,Тех_Движение!$B$2:$B$5111,"&lt;="&amp;Настройки!$B$6)-$F1574)))</f>
        <v/>
      </c>
      <c r="K1574" s="21" t="e">
        <f>IF(OR($B1574="",K$3&lt;$D1574+Настройки!$B$7),0,MAX(0,$E1574-MAX(0,SUMIFS(Тех_Движение!$G$2:$G$5111,Тех_Движение!$D$2:$D$5111,$C1574,Тех_Движение!$B$2:$B$5111,"&lt;="&amp;K$3)-$F1574)))</f>
        <v>#VALUE!</v>
      </c>
      <c r="L1574" s="21" t="e">
        <f>IF(OR($B1574="",L$3&lt;$D1574+Настройки!$B$7),0,MAX(0,$E1574-MAX(0,SUMIFS(Тех_Движение!$G$2:$G$5111,Тех_Движение!$D$2:$D$5111,$C1574,Тех_Движение!$B$2:$B$5111,"&lt;="&amp;L$3)-$F1574)))</f>
        <v>#VALUE!</v>
      </c>
      <c r="M1574" s="21" t="e">
        <f>IF(OR($B1574="",M$3&lt;$D1574+Настройки!$B$7),0,MAX(0,$E1574-MAX(0,SUMIFS(Тех_Движение!$G$2:$G$5111,Тех_Движение!$D$2:$D$5111,$C1574,Тех_Движение!$B$2:$B$5111,"&lt;="&amp;M$3)-$F1574)))</f>
        <v>#VALUE!</v>
      </c>
      <c r="N1574" s="21" t="e">
        <f>IF(OR($B1574="",N$3&lt;$D1574+Настройки!$B$7),0,MAX(0,$E1574-MAX(0,SUMIFS(Тех_Движение!$G$2:$G$5111,Тех_Движение!$D$2:$D$5111,$C1574,Тех_Движение!$B$2:$B$5111,"&lt;="&amp;N$3)-$F1574)))</f>
        <v>#VALUE!</v>
      </c>
      <c r="O1574" s="21" t="e">
        <f>IF(OR($B1574="",O$3&lt;$D1574+Настройки!$B$7),0,MAX(0,$E1574-MAX(0,SUMIFS(Тех_Движение!$G$2:$G$5111,Тех_Движение!$D$2:$D$5111,$C1574,Тех_Движение!$B$2:$B$5111,"&lt;="&amp;O$3)-$F1574)))</f>
        <v>#VALUE!</v>
      </c>
      <c r="P1574" s="21" t="e">
        <f>IF(OR($B1574="",P$3&lt;$D1574+Настройки!$B$7),0,MAX(0,$E1574-MAX(0,SUMIFS(Тех_Движение!$G$2:$G$5111,Тех_Движение!$D$2:$D$5111,$C1574,Тех_Движение!$B$2:$B$5111,"&lt;="&amp;P$3)-$F1574)))</f>
        <v>#VALUE!</v>
      </c>
      <c r="Q1574" s="21" t="e">
        <f>IF(OR($B1574="",Q$3&lt;$D1574+Настройки!$B$7),0,MAX(0,$E1574-MAX(0,SUMIFS(Тех_Движение!$G$2:$G$5111,Тех_Движение!$D$2:$D$5111,$C1574,Тех_Движение!$B$2:$B$5111,"&lt;="&amp;Q$3)-$F1574)))</f>
        <v>#VALUE!</v>
      </c>
      <c r="R1574" s="21" t="str">
        <f t="shared" si="73"/>
        <v/>
      </c>
      <c r="S1574" s="23" t="str">
        <f>IF($B1574="","",VLOOKUP($C1574,Настройки!$A$11:$L$17,9,FALSE))</f>
        <v/>
      </c>
      <c r="T1574" s="23" t="str">
        <f t="shared" si="74"/>
        <v/>
      </c>
    </row>
    <row r="1575" spans="1:20" x14ac:dyDescent="0.3">
      <c r="A1575" s="20">
        <f>Тех_Движение!$A$1572</f>
        <v>1571</v>
      </c>
      <c r="B1575" s="20" t="str">
        <f>IF(Тех_Движение!$F$1572&gt;0,Тех_Движение!$I$1572,"")</f>
        <v/>
      </c>
      <c r="C1575" s="20" t="str">
        <f>IF($B1575="","",Тех_Движение!$D$1572)</f>
        <v/>
      </c>
      <c r="D1575" s="9" t="str">
        <f>IF($B1575="","",Тех_Движение!$B$1572)</f>
        <v/>
      </c>
      <c r="E1575" s="21" t="str">
        <f>IF($B1575="","",Тех_Движение!$F$1572)</f>
        <v/>
      </c>
      <c r="F1575" s="21" t="str">
        <f>IF($B1575="","",SUMIFS($E$5:$E1574,$C$5:$C1574,$C1575))</f>
        <v/>
      </c>
      <c r="G1575" s="21" t="str">
        <f>IF($B1575="","",MAX(0,$E1575-MAX(0,SUMIFS(Тех_Движение!$G$2:$G$5111,Тех_Движение!$D$2:$D$5111,$C1575,Тех_Движение!$B$2:$B$5111,"&lt;="&amp;Настройки!$B$5-1)-$F1575)))</f>
        <v/>
      </c>
      <c r="H1575" s="21" t="str">
        <f>IF($B1575="","",IF(AND($D1575&gt;=Настройки!$B$5,$D1575&lt;=Настройки!$B$6),$E1575,0))</f>
        <v/>
      </c>
      <c r="I1575" s="21" t="str">
        <f t="shared" si="72"/>
        <v/>
      </c>
      <c r="J1575" s="21" t="str">
        <f>IF($B1575="","",MAX(0,$E1575-MAX(0,SUMIFS(Тех_Движение!$G$2:$G$5111,Тех_Движение!$D$2:$D$5111,$C1575,Тех_Движение!$B$2:$B$5111,"&lt;="&amp;Настройки!$B$6)-$F1575)))</f>
        <v/>
      </c>
      <c r="K1575" s="21" t="e">
        <f>IF(OR($B1575="",K$3&lt;$D1575+Настройки!$B$7),0,MAX(0,$E1575-MAX(0,SUMIFS(Тех_Движение!$G$2:$G$5111,Тех_Движение!$D$2:$D$5111,$C1575,Тех_Движение!$B$2:$B$5111,"&lt;="&amp;K$3)-$F1575)))</f>
        <v>#VALUE!</v>
      </c>
      <c r="L1575" s="21" t="e">
        <f>IF(OR($B1575="",L$3&lt;$D1575+Настройки!$B$7),0,MAX(0,$E1575-MAX(0,SUMIFS(Тех_Движение!$G$2:$G$5111,Тех_Движение!$D$2:$D$5111,$C1575,Тех_Движение!$B$2:$B$5111,"&lt;="&amp;L$3)-$F1575)))</f>
        <v>#VALUE!</v>
      </c>
      <c r="M1575" s="21" t="e">
        <f>IF(OR($B1575="",M$3&lt;$D1575+Настройки!$B$7),0,MAX(0,$E1575-MAX(0,SUMIFS(Тех_Движение!$G$2:$G$5111,Тех_Движение!$D$2:$D$5111,$C1575,Тех_Движение!$B$2:$B$5111,"&lt;="&amp;M$3)-$F1575)))</f>
        <v>#VALUE!</v>
      </c>
      <c r="N1575" s="21" t="e">
        <f>IF(OR($B1575="",N$3&lt;$D1575+Настройки!$B$7),0,MAX(0,$E1575-MAX(0,SUMIFS(Тех_Движение!$G$2:$G$5111,Тех_Движение!$D$2:$D$5111,$C1575,Тех_Движение!$B$2:$B$5111,"&lt;="&amp;N$3)-$F1575)))</f>
        <v>#VALUE!</v>
      </c>
      <c r="O1575" s="21" t="e">
        <f>IF(OR($B1575="",O$3&lt;$D1575+Настройки!$B$7),0,MAX(0,$E1575-MAX(0,SUMIFS(Тех_Движение!$G$2:$G$5111,Тех_Движение!$D$2:$D$5111,$C1575,Тех_Движение!$B$2:$B$5111,"&lt;="&amp;O$3)-$F1575)))</f>
        <v>#VALUE!</v>
      </c>
      <c r="P1575" s="21" t="e">
        <f>IF(OR($B1575="",P$3&lt;$D1575+Настройки!$B$7),0,MAX(0,$E1575-MAX(0,SUMIFS(Тех_Движение!$G$2:$G$5111,Тех_Движение!$D$2:$D$5111,$C1575,Тех_Движение!$B$2:$B$5111,"&lt;="&amp;P$3)-$F1575)))</f>
        <v>#VALUE!</v>
      </c>
      <c r="Q1575" s="21" t="e">
        <f>IF(OR($B1575="",Q$3&lt;$D1575+Настройки!$B$7),0,MAX(0,$E1575-MAX(0,SUMIFS(Тех_Движение!$G$2:$G$5111,Тех_Движение!$D$2:$D$5111,$C1575,Тех_Движение!$B$2:$B$5111,"&lt;="&amp;Q$3)-$F1575)))</f>
        <v>#VALUE!</v>
      </c>
      <c r="R1575" s="21" t="str">
        <f t="shared" si="73"/>
        <v/>
      </c>
      <c r="S1575" s="23" t="str">
        <f>IF($B1575="","",VLOOKUP($C1575,Настройки!$A$11:$L$17,9,FALSE))</f>
        <v/>
      </c>
      <c r="T1575" s="23" t="str">
        <f t="shared" si="74"/>
        <v/>
      </c>
    </row>
    <row r="1576" spans="1:20" x14ac:dyDescent="0.3">
      <c r="A1576" s="20">
        <f>Тех_Движение!$A$1573</f>
        <v>1572</v>
      </c>
      <c r="B1576" s="20" t="str">
        <f>IF(Тех_Движение!$F$1573&gt;0,Тех_Движение!$I$1573,"")</f>
        <v/>
      </c>
      <c r="C1576" s="20" t="str">
        <f>IF($B1576="","",Тех_Движение!$D$1573)</f>
        <v/>
      </c>
      <c r="D1576" s="9" t="str">
        <f>IF($B1576="","",Тех_Движение!$B$1573)</f>
        <v/>
      </c>
      <c r="E1576" s="21" t="str">
        <f>IF($B1576="","",Тех_Движение!$F$1573)</f>
        <v/>
      </c>
      <c r="F1576" s="21" t="str">
        <f>IF($B1576="","",SUMIFS($E$5:$E1575,$C$5:$C1575,$C1576))</f>
        <v/>
      </c>
      <c r="G1576" s="21" t="str">
        <f>IF($B1576="","",MAX(0,$E1576-MAX(0,SUMIFS(Тех_Движение!$G$2:$G$5111,Тех_Движение!$D$2:$D$5111,$C1576,Тех_Движение!$B$2:$B$5111,"&lt;="&amp;Настройки!$B$5-1)-$F1576)))</f>
        <v/>
      </c>
      <c r="H1576" s="21" t="str">
        <f>IF($B1576="","",IF(AND($D1576&gt;=Настройки!$B$5,$D1576&lt;=Настройки!$B$6),$E1576,0))</f>
        <v/>
      </c>
      <c r="I1576" s="21" t="str">
        <f t="shared" si="72"/>
        <v/>
      </c>
      <c r="J1576" s="21" t="str">
        <f>IF($B1576="","",MAX(0,$E1576-MAX(0,SUMIFS(Тех_Движение!$G$2:$G$5111,Тех_Движение!$D$2:$D$5111,$C1576,Тех_Движение!$B$2:$B$5111,"&lt;="&amp;Настройки!$B$6)-$F1576)))</f>
        <v/>
      </c>
      <c r="K1576" s="21" t="e">
        <f>IF(OR($B1576="",K$3&lt;$D1576+Настройки!$B$7),0,MAX(0,$E1576-MAX(0,SUMIFS(Тех_Движение!$G$2:$G$5111,Тех_Движение!$D$2:$D$5111,$C1576,Тех_Движение!$B$2:$B$5111,"&lt;="&amp;K$3)-$F1576)))</f>
        <v>#VALUE!</v>
      </c>
      <c r="L1576" s="21" t="e">
        <f>IF(OR($B1576="",L$3&lt;$D1576+Настройки!$B$7),0,MAX(0,$E1576-MAX(0,SUMIFS(Тех_Движение!$G$2:$G$5111,Тех_Движение!$D$2:$D$5111,$C1576,Тех_Движение!$B$2:$B$5111,"&lt;="&amp;L$3)-$F1576)))</f>
        <v>#VALUE!</v>
      </c>
      <c r="M1576" s="21" t="e">
        <f>IF(OR($B1576="",M$3&lt;$D1576+Настройки!$B$7),0,MAX(0,$E1576-MAX(0,SUMIFS(Тех_Движение!$G$2:$G$5111,Тех_Движение!$D$2:$D$5111,$C1576,Тех_Движение!$B$2:$B$5111,"&lt;="&amp;M$3)-$F1576)))</f>
        <v>#VALUE!</v>
      </c>
      <c r="N1576" s="21" t="e">
        <f>IF(OR($B1576="",N$3&lt;$D1576+Настройки!$B$7),0,MAX(0,$E1576-MAX(0,SUMIFS(Тех_Движение!$G$2:$G$5111,Тех_Движение!$D$2:$D$5111,$C1576,Тех_Движение!$B$2:$B$5111,"&lt;="&amp;N$3)-$F1576)))</f>
        <v>#VALUE!</v>
      </c>
      <c r="O1576" s="21" t="e">
        <f>IF(OR($B1576="",O$3&lt;$D1576+Настройки!$B$7),0,MAX(0,$E1576-MAX(0,SUMIFS(Тех_Движение!$G$2:$G$5111,Тех_Движение!$D$2:$D$5111,$C1576,Тех_Движение!$B$2:$B$5111,"&lt;="&amp;O$3)-$F1576)))</f>
        <v>#VALUE!</v>
      </c>
      <c r="P1576" s="21" t="e">
        <f>IF(OR($B1576="",P$3&lt;$D1576+Настройки!$B$7),0,MAX(0,$E1576-MAX(0,SUMIFS(Тех_Движение!$G$2:$G$5111,Тех_Движение!$D$2:$D$5111,$C1576,Тех_Движение!$B$2:$B$5111,"&lt;="&amp;P$3)-$F1576)))</f>
        <v>#VALUE!</v>
      </c>
      <c r="Q1576" s="21" t="e">
        <f>IF(OR($B1576="",Q$3&lt;$D1576+Настройки!$B$7),0,MAX(0,$E1576-MAX(0,SUMIFS(Тех_Движение!$G$2:$G$5111,Тех_Движение!$D$2:$D$5111,$C1576,Тех_Движение!$B$2:$B$5111,"&lt;="&amp;Q$3)-$F1576)))</f>
        <v>#VALUE!</v>
      </c>
      <c r="R1576" s="21" t="str">
        <f t="shared" si="73"/>
        <v/>
      </c>
      <c r="S1576" s="23" t="str">
        <f>IF($B1576="","",VLOOKUP($C1576,Настройки!$A$11:$L$17,9,FALSE))</f>
        <v/>
      </c>
      <c r="T1576" s="23" t="str">
        <f t="shared" si="74"/>
        <v/>
      </c>
    </row>
    <row r="1577" spans="1:20" x14ac:dyDescent="0.3">
      <c r="A1577" s="20">
        <f>Тех_Движение!$A$1574</f>
        <v>1573</v>
      </c>
      <c r="B1577" s="20" t="str">
        <f>IF(Тех_Движение!$F$1574&gt;0,Тех_Движение!$I$1574,"")</f>
        <v/>
      </c>
      <c r="C1577" s="20" t="str">
        <f>IF($B1577="","",Тех_Движение!$D$1574)</f>
        <v/>
      </c>
      <c r="D1577" s="9" t="str">
        <f>IF($B1577="","",Тех_Движение!$B$1574)</f>
        <v/>
      </c>
      <c r="E1577" s="21" t="str">
        <f>IF($B1577="","",Тех_Движение!$F$1574)</f>
        <v/>
      </c>
      <c r="F1577" s="21" t="str">
        <f>IF($B1577="","",SUMIFS($E$5:$E1576,$C$5:$C1576,$C1577))</f>
        <v/>
      </c>
      <c r="G1577" s="21" t="str">
        <f>IF($B1577="","",MAX(0,$E1577-MAX(0,SUMIFS(Тех_Движение!$G$2:$G$5111,Тех_Движение!$D$2:$D$5111,$C1577,Тех_Движение!$B$2:$B$5111,"&lt;="&amp;Настройки!$B$5-1)-$F1577)))</f>
        <v/>
      </c>
      <c r="H1577" s="21" t="str">
        <f>IF($B1577="","",IF(AND($D1577&gt;=Настройки!$B$5,$D1577&lt;=Настройки!$B$6),$E1577,0))</f>
        <v/>
      </c>
      <c r="I1577" s="21" t="str">
        <f t="shared" si="72"/>
        <v/>
      </c>
      <c r="J1577" s="21" t="str">
        <f>IF($B1577="","",MAX(0,$E1577-MAX(0,SUMIFS(Тех_Движение!$G$2:$G$5111,Тех_Движение!$D$2:$D$5111,$C1577,Тех_Движение!$B$2:$B$5111,"&lt;="&amp;Настройки!$B$6)-$F1577)))</f>
        <v/>
      </c>
      <c r="K1577" s="21" t="e">
        <f>IF(OR($B1577="",K$3&lt;$D1577+Настройки!$B$7),0,MAX(0,$E1577-MAX(0,SUMIFS(Тех_Движение!$G$2:$G$5111,Тех_Движение!$D$2:$D$5111,$C1577,Тех_Движение!$B$2:$B$5111,"&lt;="&amp;K$3)-$F1577)))</f>
        <v>#VALUE!</v>
      </c>
      <c r="L1577" s="21" t="e">
        <f>IF(OR($B1577="",L$3&lt;$D1577+Настройки!$B$7),0,MAX(0,$E1577-MAX(0,SUMIFS(Тех_Движение!$G$2:$G$5111,Тех_Движение!$D$2:$D$5111,$C1577,Тех_Движение!$B$2:$B$5111,"&lt;="&amp;L$3)-$F1577)))</f>
        <v>#VALUE!</v>
      </c>
      <c r="M1577" s="21" t="e">
        <f>IF(OR($B1577="",M$3&lt;$D1577+Настройки!$B$7),0,MAX(0,$E1577-MAX(0,SUMIFS(Тех_Движение!$G$2:$G$5111,Тех_Движение!$D$2:$D$5111,$C1577,Тех_Движение!$B$2:$B$5111,"&lt;="&amp;M$3)-$F1577)))</f>
        <v>#VALUE!</v>
      </c>
      <c r="N1577" s="21" t="e">
        <f>IF(OR($B1577="",N$3&lt;$D1577+Настройки!$B$7),0,MAX(0,$E1577-MAX(0,SUMIFS(Тех_Движение!$G$2:$G$5111,Тех_Движение!$D$2:$D$5111,$C1577,Тех_Движение!$B$2:$B$5111,"&lt;="&amp;N$3)-$F1577)))</f>
        <v>#VALUE!</v>
      </c>
      <c r="O1577" s="21" t="e">
        <f>IF(OR($B1577="",O$3&lt;$D1577+Настройки!$B$7),0,MAX(0,$E1577-MAX(0,SUMIFS(Тех_Движение!$G$2:$G$5111,Тех_Движение!$D$2:$D$5111,$C1577,Тех_Движение!$B$2:$B$5111,"&lt;="&amp;O$3)-$F1577)))</f>
        <v>#VALUE!</v>
      </c>
      <c r="P1577" s="21" t="e">
        <f>IF(OR($B1577="",P$3&lt;$D1577+Настройки!$B$7),0,MAX(0,$E1577-MAX(0,SUMIFS(Тех_Движение!$G$2:$G$5111,Тех_Движение!$D$2:$D$5111,$C1577,Тех_Движение!$B$2:$B$5111,"&lt;="&amp;P$3)-$F1577)))</f>
        <v>#VALUE!</v>
      </c>
      <c r="Q1577" s="21" t="e">
        <f>IF(OR($B1577="",Q$3&lt;$D1577+Настройки!$B$7),0,MAX(0,$E1577-MAX(0,SUMIFS(Тех_Движение!$G$2:$G$5111,Тех_Движение!$D$2:$D$5111,$C1577,Тех_Движение!$B$2:$B$5111,"&lt;="&amp;Q$3)-$F1577)))</f>
        <v>#VALUE!</v>
      </c>
      <c r="R1577" s="21" t="str">
        <f t="shared" si="73"/>
        <v/>
      </c>
      <c r="S1577" s="23" t="str">
        <f>IF($B1577="","",VLOOKUP($C1577,Настройки!$A$11:$L$17,9,FALSE))</f>
        <v/>
      </c>
      <c r="T1577" s="23" t="str">
        <f t="shared" si="74"/>
        <v/>
      </c>
    </row>
    <row r="1578" spans="1:20" x14ac:dyDescent="0.3">
      <c r="A1578" s="20">
        <f>Тех_Движение!$A$1575</f>
        <v>1574</v>
      </c>
      <c r="B1578" s="20" t="str">
        <f>IF(Тех_Движение!$F$1575&gt;0,Тех_Движение!$I$1575,"")</f>
        <v/>
      </c>
      <c r="C1578" s="20" t="str">
        <f>IF($B1578="","",Тех_Движение!$D$1575)</f>
        <v/>
      </c>
      <c r="D1578" s="9" t="str">
        <f>IF($B1578="","",Тех_Движение!$B$1575)</f>
        <v/>
      </c>
      <c r="E1578" s="21" t="str">
        <f>IF($B1578="","",Тех_Движение!$F$1575)</f>
        <v/>
      </c>
      <c r="F1578" s="21" t="str">
        <f>IF($B1578="","",SUMIFS($E$5:$E1577,$C$5:$C1577,$C1578))</f>
        <v/>
      </c>
      <c r="G1578" s="21" t="str">
        <f>IF($B1578="","",MAX(0,$E1578-MAX(0,SUMIFS(Тех_Движение!$G$2:$G$5111,Тех_Движение!$D$2:$D$5111,$C1578,Тех_Движение!$B$2:$B$5111,"&lt;="&amp;Настройки!$B$5-1)-$F1578)))</f>
        <v/>
      </c>
      <c r="H1578" s="21" t="str">
        <f>IF($B1578="","",IF(AND($D1578&gt;=Настройки!$B$5,$D1578&lt;=Настройки!$B$6),$E1578,0))</f>
        <v/>
      </c>
      <c r="I1578" s="21" t="str">
        <f t="shared" si="72"/>
        <v/>
      </c>
      <c r="J1578" s="21" t="str">
        <f>IF($B1578="","",MAX(0,$E1578-MAX(0,SUMIFS(Тех_Движение!$G$2:$G$5111,Тех_Движение!$D$2:$D$5111,$C1578,Тех_Движение!$B$2:$B$5111,"&lt;="&amp;Настройки!$B$6)-$F1578)))</f>
        <v/>
      </c>
      <c r="K1578" s="21" t="e">
        <f>IF(OR($B1578="",K$3&lt;$D1578+Настройки!$B$7),0,MAX(0,$E1578-MAX(0,SUMIFS(Тех_Движение!$G$2:$G$5111,Тех_Движение!$D$2:$D$5111,$C1578,Тех_Движение!$B$2:$B$5111,"&lt;="&amp;K$3)-$F1578)))</f>
        <v>#VALUE!</v>
      </c>
      <c r="L1578" s="21" t="e">
        <f>IF(OR($B1578="",L$3&lt;$D1578+Настройки!$B$7),0,MAX(0,$E1578-MAX(0,SUMIFS(Тех_Движение!$G$2:$G$5111,Тех_Движение!$D$2:$D$5111,$C1578,Тех_Движение!$B$2:$B$5111,"&lt;="&amp;L$3)-$F1578)))</f>
        <v>#VALUE!</v>
      </c>
      <c r="M1578" s="21" t="e">
        <f>IF(OR($B1578="",M$3&lt;$D1578+Настройки!$B$7),0,MAX(0,$E1578-MAX(0,SUMIFS(Тех_Движение!$G$2:$G$5111,Тех_Движение!$D$2:$D$5111,$C1578,Тех_Движение!$B$2:$B$5111,"&lt;="&amp;M$3)-$F1578)))</f>
        <v>#VALUE!</v>
      </c>
      <c r="N1578" s="21" t="e">
        <f>IF(OR($B1578="",N$3&lt;$D1578+Настройки!$B$7),0,MAX(0,$E1578-MAX(0,SUMIFS(Тех_Движение!$G$2:$G$5111,Тех_Движение!$D$2:$D$5111,$C1578,Тех_Движение!$B$2:$B$5111,"&lt;="&amp;N$3)-$F1578)))</f>
        <v>#VALUE!</v>
      </c>
      <c r="O1578" s="21" t="e">
        <f>IF(OR($B1578="",O$3&lt;$D1578+Настройки!$B$7),0,MAX(0,$E1578-MAX(0,SUMIFS(Тех_Движение!$G$2:$G$5111,Тех_Движение!$D$2:$D$5111,$C1578,Тех_Движение!$B$2:$B$5111,"&lt;="&amp;O$3)-$F1578)))</f>
        <v>#VALUE!</v>
      </c>
      <c r="P1578" s="21" t="e">
        <f>IF(OR($B1578="",P$3&lt;$D1578+Настройки!$B$7),0,MAX(0,$E1578-MAX(0,SUMIFS(Тех_Движение!$G$2:$G$5111,Тех_Движение!$D$2:$D$5111,$C1578,Тех_Движение!$B$2:$B$5111,"&lt;="&amp;P$3)-$F1578)))</f>
        <v>#VALUE!</v>
      </c>
      <c r="Q1578" s="21" t="e">
        <f>IF(OR($B1578="",Q$3&lt;$D1578+Настройки!$B$7),0,MAX(0,$E1578-MAX(0,SUMIFS(Тех_Движение!$G$2:$G$5111,Тех_Движение!$D$2:$D$5111,$C1578,Тех_Движение!$B$2:$B$5111,"&lt;="&amp;Q$3)-$F1578)))</f>
        <v>#VALUE!</v>
      </c>
      <c r="R1578" s="21" t="str">
        <f t="shared" si="73"/>
        <v/>
      </c>
      <c r="S1578" s="23" t="str">
        <f>IF($B1578="","",VLOOKUP($C1578,Настройки!$A$11:$L$17,9,FALSE))</f>
        <v/>
      </c>
      <c r="T1578" s="23" t="str">
        <f t="shared" si="74"/>
        <v/>
      </c>
    </row>
    <row r="1579" spans="1:20" x14ac:dyDescent="0.3">
      <c r="A1579" s="20">
        <f>Тех_Движение!$A$1576</f>
        <v>1575</v>
      </c>
      <c r="B1579" s="20" t="str">
        <f>IF(Тех_Движение!$F$1576&gt;0,Тех_Движение!$I$1576,"")</f>
        <v/>
      </c>
      <c r="C1579" s="20" t="str">
        <f>IF($B1579="","",Тех_Движение!$D$1576)</f>
        <v/>
      </c>
      <c r="D1579" s="9" t="str">
        <f>IF($B1579="","",Тех_Движение!$B$1576)</f>
        <v/>
      </c>
      <c r="E1579" s="21" t="str">
        <f>IF($B1579="","",Тех_Движение!$F$1576)</f>
        <v/>
      </c>
      <c r="F1579" s="21" t="str">
        <f>IF($B1579="","",SUMIFS($E$5:$E1578,$C$5:$C1578,$C1579))</f>
        <v/>
      </c>
      <c r="G1579" s="21" t="str">
        <f>IF($B1579="","",MAX(0,$E1579-MAX(0,SUMIFS(Тех_Движение!$G$2:$G$5111,Тех_Движение!$D$2:$D$5111,$C1579,Тех_Движение!$B$2:$B$5111,"&lt;="&amp;Настройки!$B$5-1)-$F1579)))</f>
        <v/>
      </c>
      <c r="H1579" s="21" t="str">
        <f>IF($B1579="","",IF(AND($D1579&gt;=Настройки!$B$5,$D1579&lt;=Настройки!$B$6),$E1579,0))</f>
        <v/>
      </c>
      <c r="I1579" s="21" t="str">
        <f t="shared" si="72"/>
        <v/>
      </c>
      <c r="J1579" s="21" t="str">
        <f>IF($B1579="","",MAX(0,$E1579-MAX(0,SUMIFS(Тех_Движение!$G$2:$G$5111,Тех_Движение!$D$2:$D$5111,$C1579,Тех_Движение!$B$2:$B$5111,"&lt;="&amp;Настройки!$B$6)-$F1579)))</f>
        <v/>
      </c>
      <c r="K1579" s="21" t="e">
        <f>IF(OR($B1579="",K$3&lt;$D1579+Настройки!$B$7),0,MAX(0,$E1579-MAX(0,SUMIFS(Тех_Движение!$G$2:$G$5111,Тех_Движение!$D$2:$D$5111,$C1579,Тех_Движение!$B$2:$B$5111,"&lt;="&amp;K$3)-$F1579)))</f>
        <v>#VALUE!</v>
      </c>
      <c r="L1579" s="21" t="e">
        <f>IF(OR($B1579="",L$3&lt;$D1579+Настройки!$B$7),0,MAX(0,$E1579-MAX(0,SUMIFS(Тех_Движение!$G$2:$G$5111,Тех_Движение!$D$2:$D$5111,$C1579,Тех_Движение!$B$2:$B$5111,"&lt;="&amp;L$3)-$F1579)))</f>
        <v>#VALUE!</v>
      </c>
      <c r="M1579" s="21" t="e">
        <f>IF(OR($B1579="",M$3&lt;$D1579+Настройки!$B$7),0,MAX(0,$E1579-MAX(0,SUMIFS(Тех_Движение!$G$2:$G$5111,Тех_Движение!$D$2:$D$5111,$C1579,Тех_Движение!$B$2:$B$5111,"&lt;="&amp;M$3)-$F1579)))</f>
        <v>#VALUE!</v>
      </c>
      <c r="N1579" s="21" t="e">
        <f>IF(OR($B1579="",N$3&lt;$D1579+Настройки!$B$7),0,MAX(0,$E1579-MAX(0,SUMIFS(Тех_Движение!$G$2:$G$5111,Тех_Движение!$D$2:$D$5111,$C1579,Тех_Движение!$B$2:$B$5111,"&lt;="&amp;N$3)-$F1579)))</f>
        <v>#VALUE!</v>
      </c>
      <c r="O1579" s="21" t="e">
        <f>IF(OR($B1579="",O$3&lt;$D1579+Настройки!$B$7),0,MAX(0,$E1579-MAX(0,SUMIFS(Тех_Движение!$G$2:$G$5111,Тех_Движение!$D$2:$D$5111,$C1579,Тех_Движение!$B$2:$B$5111,"&lt;="&amp;O$3)-$F1579)))</f>
        <v>#VALUE!</v>
      </c>
      <c r="P1579" s="21" t="e">
        <f>IF(OR($B1579="",P$3&lt;$D1579+Настройки!$B$7),0,MAX(0,$E1579-MAX(0,SUMIFS(Тех_Движение!$G$2:$G$5111,Тех_Движение!$D$2:$D$5111,$C1579,Тех_Движение!$B$2:$B$5111,"&lt;="&amp;P$3)-$F1579)))</f>
        <v>#VALUE!</v>
      </c>
      <c r="Q1579" s="21" t="e">
        <f>IF(OR($B1579="",Q$3&lt;$D1579+Настройки!$B$7),0,MAX(0,$E1579-MAX(0,SUMIFS(Тех_Движение!$G$2:$G$5111,Тех_Движение!$D$2:$D$5111,$C1579,Тех_Движение!$B$2:$B$5111,"&lt;="&amp;Q$3)-$F1579)))</f>
        <v>#VALUE!</v>
      </c>
      <c r="R1579" s="21" t="str">
        <f t="shared" si="73"/>
        <v/>
      </c>
      <c r="S1579" s="23" t="str">
        <f>IF($B1579="","",VLOOKUP($C1579,Настройки!$A$11:$L$17,9,FALSE))</f>
        <v/>
      </c>
      <c r="T1579" s="23" t="str">
        <f t="shared" si="74"/>
        <v/>
      </c>
    </row>
    <row r="1580" spans="1:20" x14ac:dyDescent="0.3">
      <c r="A1580" s="20">
        <f>Тех_Движение!$A$1577</f>
        <v>1576</v>
      </c>
      <c r="B1580" s="20" t="str">
        <f>IF(Тех_Движение!$F$1577&gt;0,Тех_Движение!$I$1577,"")</f>
        <v/>
      </c>
      <c r="C1580" s="20" t="str">
        <f>IF($B1580="","",Тех_Движение!$D$1577)</f>
        <v/>
      </c>
      <c r="D1580" s="9" t="str">
        <f>IF($B1580="","",Тех_Движение!$B$1577)</f>
        <v/>
      </c>
      <c r="E1580" s="21" t="str">
        <f>IF($B1580="","",Тех_Движение!$F$1577)</f>
        <v/>
      </c>
      <c r="F1580" s="21" t="str">
        <f>IF($B1580="","",SUMIFS($E$5:$E1579,$C$5:$C1579,$C1580))</f>
        <v/>
      </c>
      <c r="G1580" s="21" t="str">
        <f>IF($B1580="","",MAX(0,$E1580-MAX(0,SUMIFS(Тех_Движение!$G$2:$G$5111,Тех_Движение!$D$2:$D$5111,$C1580,Тех_Движение!$B$2:$B$5111,"&lt;="&amp;Настройки!$B$5-1)-$F1580)))</f>
        <v/>
      </c>
      <c r="H1580" s="21" t="str">
        <f>IF($B1580="","",IF(AND($D1580&gt;=Настройки!$B$5,$D1580&lt;=Настройки!$B$6),$E1580,0))</f>
        <v/>
      </c>
      <c r="I1580" s="21" t="str">
        <f t="shared" si="72"/>
        <v/>
      </c>
      <c r="J1580" s="21" t="str">
        <f>IF($B1580="","",MAX(0,$E1580-MAX(0,SUMIFS(Тех_Движение!$G$2:$G$5111,Тех_Движение!$D$2:$D$5111,$C1580,Тех_Движение!$B$2:$B$5111,"&lt;="&amp;Настройки!$B$6)-$F1580)))</f>
        <v/>
      </c>
      <c r="K1580" s="21" t="e">
        <f>IF(OR($B1580="",K$3&lt;$D1580+Настройки!$B$7),0,MAX(0,$E1580-MAX(0,SUMIFS(Тех_Движение!$G$2:$G$5111,Тех_Движение!$D$2:$D$5111,$C1580,Тех_Движение!$B$2:$B$5111,"&lt;="&amp;K$3)-$F1580)))</f>
        <v>#VALUE!</v>
      </c>
      <c r="L1580" s="21" t="e">
        <f>IF(OR($B1580="",L$3&lt;$D1580+Настройки!$B$7),0,MAX(0,$E1580-MAX(0,SUMIFS(Тех_Движение!$G$2:$G$5111,Тех_Движение!$D$2:$D$5111,$C1580,Тех_Движение!$B$2:$B$5111,"&lt;="&amp;L$3)-$F1580)))</f>
        <v>#VALUE!</v>
      </c>
      <c r="M1580" s="21" t="e">
        <f>IF(OR($B1580="",M$3&lt;$D1580+Настройки!$B$7),0,MAX(0,$E1580-MAX(0,SUMIFS(Тех_Движение!$G$2:$G$5111,Тех_Движение!$D$2:$D$5111,$C1580,Тех_Движение!$B$2:$B$5111,"&lt;="&amp;M$3)-$F1580)))</f>
        <v>#VALUE!</v>
      </c>
      <c r="N1580" s="21" t="e">
        <f>IF(OR($B1580="",N$3&lt;$D1580+Настройки!$B$7),0,MAX(0,$E1580-MAX(0,SUMIFS(Тех_Движение!$G$2:$G$5111,Тех_Движение!$D$2:$D$5111,$C1580,Тех_Движение!$B$2:$B$5111,"&lt;="&amp;N$3)-$F1580)))</f>
        <v>#VALUE!</v>
      </c>
      <c r="O1580" s="21" t="e">
        <f>IF(OR($B1580="",O$3&lt;$D1580+Настройки!$B$7),0,MAX(0,$E1580-MAX(0,SUMIFS(Тех_Движение!$G$2:$G$5111,Тех_Движение!$D$2:$D$5111,$C1580,Тех_Движение!$B$2:$B$5111,"&lt;="&amp;O$3)-$F1580)))</f>
        <v>#VALUE!</v>
      </c>
      <c r="P1580" s="21" t="e">
        <f>IF(OR($B1580="",P$3&lt;$D1580+Настройки!$B$7),0,MAX(0,$E1580-MAX(0,SUMIFS(Тех_Движение!$G$2:$G$5111,Тех_Движение!$D$2:$D$5111,$C1580,Тех_Движение!$B$2:$B$5111,"&lt;="&amp;P$3)-$F1580)))</f>
        <v>#VALUE!</v>
      </c>
      <c r="Q1580" s="21" t="e">
        <f>IF(OR($B1580="",Q$3&lt;$D1580+Настройки!$B$7),0,MAX(0,$E1580-MAX(0,SUMIFS(Тех_Движение!$G$2:$G$5111,Тех_Движение!$D$2:$D$5111,$C1580,Тех_Движение!$B$2:$B$5111,"&lt;="&amp;Q$3)-$F1580)))</f>
        <v>#VALUE!</v>
      </c>
      <c r="R1580" s="21" t="str">
        <f t="shared" si="73"/>
        <v/>
      </c>
      <c r="S1580" s="23" t="str">
        <f>IF($B1580="","",VLOOKUP($C1580,Настройки!$A$11:$L$17,9,FALSE))</f>
        <v/>
      </c>
      <c r="T1580" s="23" t="str">
        <f t="shared" si="74"/>
        <v/>
      </c>
    </row>
    <row r="1581" spans="1:20" x14ac:dyDescent="0.3">
      <c r="A1581" s="20">
        <f>Тех_Движение!$A$1578</f>
        <v>1577</v>
      </c>
      <c r="B1581" s="20" t="str">
        <f>IF(Тех_Движение!$F$1578&gt;0,Тех_Движение!$I$1578,"")</f>
        <v/>
      </c>
      <c r="C1581" s="20" t="str">
        <f>IF($B1581="","",Тех_Движение!$D$1578)</f>
        <v/>
      </c>
      <c r="D1581" s="9" t="str">
        <f>IF($B1581="","",Тех_Движение!$B$1578)</f>
        <v/>
      </c>
      <c r="E1581" s="21" t="str">
        <f>IF($B1581="","",Тех_Движение!$F$1578)</f>
        <v/>
      </c>
      <c r="F1581" s="21" t="str">
        <f>IF($B1581="","",SUMIFS($E$5:$E1580,$C$5:$C1580,$C1581))</f>
        <v/>
      </c>
      <c r="G1581" s="21" t="str">
        <f>IF($B1581="","",MAX(0,$E1581-MAX(0,SUMIFS(Тех_Движение!$G$2:$G$5111,Тех_Движение!$D$2:$D$5111,$C1581,Тех_Движение!$B$2:$B$5111,"&lt;="&amp;Настройки!$B$5-1)-$F1581)))</f>
        <v/>
      </c>
      <c r="H1581" s="21" t="str">
        <f>IF($B1581="","",IF(AND($D1581&gt;=Настройки!$B$5,$D1581&lt;=Настройки!$B$6),$E1581,0))</f>
        <v/>
      </c>
      <c r="I1581" s="21" t="str">
        <f t="shared" si="72"/>
        <v/>
      </c>
      <c r="J1581" s="21" t="str">
        <f>IF($B1581="","",MAX(0,$E1581-MAX(0,SUMIFS(Тех_Движение!$G$2:$G$5111,Тех_Движение!$D$2:$D$5111,$C1581,Тех_Движение!$B$2:$B$5111,"&lt;="&amp;Настройки!$B$6)-$F1581)))</f>
        <v/>
      </c>
      <c r="K1581" s="21" t="e">
        <f>IF(OR($B1581="",K$3&lt;$D1581+Настройки!$B$7),0,MAX(0,$E1581-MAX(0,SUMIFS(Тех_Движение!$G$2:$G$5111,Тех_Движение!$D$2:$D$5111,$C1581,Тех_Движение!$B$2:$B$5111,"&lt;="&amp;K$3)-$F1581)))</f>
        <v>#VALUE!</v>
      </c>
      <c r="L1581" s="21" t="e">
        <f>IF(OR($B1581="",L$3&lt;$D1581+Настройки!$B$7),0,MAX(0,$E1581-MAX(0,SUMIFS(Тех_Движение!$G$2:$G$5111,Тех_Движение!$D$2:$D$5111,$C1581,Тех_Движение!$B$2:$B$5111,"&lt;="&amp;L$3)-$F1581)))</f>
        <v>#VALUE!</v>
      </c>
      <c r="M1581" s="21" t="e">
        <f>IF(OR($B1581="",M$3&lt;$D1581+Настройки!$B$7),0,MAX(0,$E1581-MAX(0,SUMIFS(Тех_Движение!$G$2:$G$5111,Тех_Движение!$D$2:$D$5111,$C1581,Тех_Движение!$B$2:$B$5111,"&lt;="&amp;M$3)-$F1581)))</f>
        <v>#VALUE!</v>
      </c>
      <c r="N1581" s="21" t="e">
        <f>IF(OR($B1581="",N$3&lt;$D1581+Настройки!$B$7),0,MAX(0,$E1581-MAX(0,SUMIFS(Тех_Движение!$G$2:$G$5111,Тех_Движение!$D$2:$D$5111,$C1581,Тех_Движение!$B$2:$B$5111,"&lt;="&amp;N$3)-$F1581)))</f>
        <v>#VALUE!</v>
      </c>
      <c r="O1581" s="21" t="e">
        <f>IF(OR($B1581="",O$3&lt;$D1581+Настройки!$B$7),0,MAX(0,$E1581-MAX(0,SUMIFS(Тех_Движение!$G$2:$G$5111,Тех_Движение!$D$2:$D$5111,$C1581,Тех_Движение!$B$2:$B$5111,"&lt;="&amp;O$3)-$F1581)))</f>
        <v>#VALUE!</v>
      </c>
      <c r="P1581" s="21" t="e">
        <f>IF(OR($B1581="",P$3&lt;$D1581+Настройки!$B$7),0,MAX(0,$E1581-MAX(0,SUMIFS(Тех_Движение!$G$2:$G$5111,Тех_Движение!$D$2:$D$5111,$C1581,Тех_Движение!$B$2:$B$5111,"&lt;="&amp;P$3)-$F1581)))</f>
        <v>#VALUE!</v>
      </c>
      <c r="Q1581" s="21" t="e">
        <f>IF(OR($B1581="",Q$3&lt;$D1581+Настройки!$B$7),0,MAX(0,$E1581-MAX(0,SUMIFS(Тех_Движение!$G$2:$G$5111,Тех_Движение!$D$2:$D$5111,$C1581,Тех_Движение!$B$2:$B$5111,"&lt;="&amp;Q$3)-$F1581)))</f>
        <v>#VALUE!</v>
      </c>
      <c r="R1581" s="21" t="str">
        <f t="shared" si="73"/>
        <v/>
      </c>
      <c r="S1581" s="23" t="str">
        <f>IF($B1581="","",VLOOKUP($C1581,Настройки!$A$11:$L$17,9,FALSE))</f>
        <v/>
      </c>
      <c r="T1581" s="23" t="str">
        <f t="shared" si="74"/>
        <v/>
      </c>
    </row>
    <row r="1582" spans="1:20" x14ac:dyDescent="0.3">
      <c r="A1582" s="20">
        <f>Тех_Движение!$A$1579</f>
        <v>1578</v>
      </c>
      <c r="B1582" s="20" t="str">
        <f>IF(Тех_Движение!$F$1579&gt;0,Тех_Движение!$I$1579,"")</f>
        <v/>
      </c>
      <c r="C1582" s="20" t="str">
        <f>IF($B1582="","",Тех_Движение!$D$1579)</f>
        <v/>
      </c>
      <c r="D1582" s="9" t="str">
        <f>IF($B1582="","",Тех_Движение!$B$1579)</f>
        <v/>
      </c>
      <c r="E1582" s="21" t="str">
        <f>IF($B1582="","",Тех_Движение!$F$1579)</f>
        <v/>
      </c>
      <c r="F1582" s="21" t="str">
        <f>IF($B1582="","",SUMIFS($E$5:$E1581,$C$5:$C1581,$C1582))</f>
        <v/>
      </c>
      <c r="G1582" s="21" t="str">
        <f>IF($B1582="","",MAX(0,$E1582-MAX(0,SUMIFS(Тех_Движение!$G$2:$G$5111,Тех_Движение!$D$2:$D$5111,$C1582,Тех_Движение!$B$2:$B$5111,"&lt;="&amp;Настройки!$B$5-1)-$F1582)))</f>
        <v/>
      </c>
      <c r="H1582" s="21" t="str">
        <f>IF($B1582="","",IF(AND($D1582&gt;=Настройки!$B$5,$D1582&lt;=Настройки!$B$6),$E1582,0))</f>
        <v/>
      </c>
      <c r="I1582" s="21" t="str">
        <f t="shared" si="72"/>
        <v/>
      </c>
      <c r="J1582" s="21" t="str">
        <f>IF($B1582="","",MAX(0,$E1582-MAX(0,SUMIFS(Тех_Движение!$G$2:$G$5111,Тех_Движение!$D$2:$D$5111,$C1582,Тех_Движение!$B$2:$B$5111,"&lt;="&amp;Настройки!$B$6)-$F1582)))</f>
        <v/>
      </c>
      <c r="K1582" s="21" t="e">
        <f>IF(OR($B1582="",K$3&lt;$D1582+Настройки!$B$7),0,MAX(0,$E1582-MAX(0,SUMIFS(Тех_Движение!$G$2:$G$5111,Тех_Движение!$D$2:$D$5111,$C1582,Тех_Движение!$B$2:$B$5111,"&lt;="&amp;K$3)-$F1582)))</f>
        <v>#VALUE!</v>
      </c>
      <c r="L1582" s="21" t="e">
        <f>IF(OR($B1582="",L$3&lt;$D1582+Настройки!$B$7),0,MAX(0,$E1582-MAX(0,SUMIFS(Тех_Движение!$G$2:$G$5111,Тех_Движение!$D$2:$D$5111,$C1582,Тех_Движение!$B$2:$B$5111,"&lt;="&amp;L$3)-$F1582)))</f>
        <v>#VALUE!</v>
      </c>
      <c r="M1582" s="21" t="e">
        <f>IF(OR($B1582="",M$3&lt;$D1582+Настройки!$B$7),0,MAX(0,$E1582-MAX(0,SUMIFS(Тех_Движение!$G$2:$G$5111,Тех_Движение!$D$2:$D$5111,$C1582,Тех_Движение!$B$2:$B$5111,"&lt;="&amp;M$3)-$F1582)))</f>
        <v>#VALUE!</v>
      </c>
      <c r="N1582" s="21" t="e">
        <f>IF(OR($B1582="",N$3&lt;$D1582+Настройки!$B$7),0,MAX(0,$E1582-MAX(0,SUMIFS(Тех_Движение!$G$2:$G$5111,Тех_Движение!$D$2:$D$5111,$C1582,Тех_Движение!$B$2:$B$5111,"&lt;="&amp;N$3)-$F1582)))</f>
        <v>#VALUE!</v>
      </c>
      <c r="O1582" s="21" t="e">
        <f>IF(OR($B1582="",O$3&lt;$D1582+Настройки!$B$7),0,MAX(0,$E1582-MAX(0,SUMIFS(Тех_Движение!$G$2:$G$5111,Тех_Движение!$D$2:$D$5111,$C1582,Тех_Движение!$B$2:$B$5111,"&lt;="&amp;O$3)-$F1582)))</f>
        <v>#VALUE!</v>
      </c>
      <c r="P1582" s="21" t="e">
        <f>IF(OR($B1582="",P$3&lt;$D1582+Настройки!$B$7),0,MAX(0,$E1582-MAX(0,SUMIFS(Тех_Движение!$G$2:$G$5111,Тех_Движение!$D$2:$D$5111,$C1582,Тех_Движение!$B$2:$B$5111,"&lt;="&amp;P$3)-$F1582)))</f>
        <v>#VALUE!</v>
      </c>
      <c r="Q1582" s="21" t="e">
        <f>IF(OR($B1582="",Q$3&lt;$D1582+Настройки!$B$7),0,MAX(0,$E1582-MAX(0,SUMIFS(Тех_Движение!$G$2:$G$5111,Тех_Движение!$D$2:$D$5111,$C1582,Тех_Движение!$B$2:$B$5111,"&lt;="&amp;Q$3)-$F1582)))</f>
        <v>#VALUE!</v>
      </c>
      <c r="R1582" s="21" t="str">
        <f t="shared" si="73"/>
        <v/>
      </c>
      <c r="S1582" s="23" t="str">
        <f>IF($B1582="","",VLOOKUP($C1582,Настройки!$A$11:$L$17,9,FALSE))</f>
        <v/>
      </c>
      <c r="T1582" s="23" t="str">
        <f t="shared" si="74"/>
        <v/>
      </c>
    </row>
    <row r="1583" spans="1:20" x14ac:dyDescent="0.3">
      <c r="A1583" s="20">
        <f>Тех_Движение!$A$1580</f>
        <v>1579</v>
      </c>
      <c r="B1583" s="20" t="str">
        <f>IF(Тех_Движение!$F$1580&gt;0,Тех_Движение!$I$1580,"")</f>
        <v/>
      </c>
      <c r="C1583" s="20" t="str">
        <f>IF($B1583="","",Тех_Движение!$D$1580)</f>
        <v/>
      </c>
      <c r="D1583" s="9" t="str">
        <f>IF($B1583="","",Тех_Движение!$B$1580)</f>
        <v/>
      </c>
      <c r="E1583" s="21" t="str">
        <f>IF($B1583="","",Тех_Движение!$F$1580)</f>
        <v/>
      </c>
      <c r="F1583" s="21" t="str">
        <f>IF($B1583="","",SUMIFS($E$5:$E1582,$C$5:$C1582,$C1583))</f>
        <v/>
      </c>
      <c r="G1583" s="21" t="str">
        <f>IF($B1583="","",MAX(0,$E1583-MAX(0,SUMIFS(Тех_Движение!$G$2:$G$5111,Тех_Движение!$D$2:$D$5111,$C1583,Тех_Движение!$B$2:$B$5111,"&lt;="&amp;Настройки!$B$5-1)-$F1583)))</f>
        <v/>
      </c>
      <c r="H1583" s="21" t="str">
        <f>IF($B1583="","",IF(AND($D1583&gt;=Настройки!$B$5,$D1583&lt;=Настройки!$B$6),$E1583,0))</f>
        <v/>
      </c>
      <c r="I1583" s="21" t="str">
        <f t="shared" si="72"/>
        <v/>
      </c>
      <c r="J1583" s="21" t="str">
        <f>IF($B1583="","",MAX(0,$E1583-MAX(0,SUMIFS(Тех_Движение!$G$2:$G$5111,Тех_Движение!$D$2:$D$5111,$C1583,Тех_Движение!$B$2:$B$5111,"&lt;="&amp;Настройки!$B$6)-$F1583)))</f>
        <v/>
      </c>
      <c r="K1583" s="21" t="e">
        <f>IF(OR($B1583="",K$3&lt;$D1583+Настройки!$B$7),0,MAX(0,$E1583-MAX(0,SUMIFS(Тех_Движение!$G$2:$G$5111,Тех_Движение!$D$2:$D$5111,$C1583,Тех_Движение!$B$2:$B$5111,"&lt;="&amp;K$3)-$F1583)))</f>
        <v>#VALUE!</v>
      </c>
      <c r="L1583" s="21" t="e">
        <f>IF(OR($B1583="",L$3&lt;$D1583+Настройки!$B$7),0,MAX(0,$E1583-MAX(0,SUMIFS(Тех_Движение!$G$2:$G$5111,Тех_Движение!$D$2:$D$5111,$C1583,Тех_Движение!$B$2:$B$5111,"&lt;="&amp;L$3)-$F1583)))</f>
        <v>#VALUE!</v>
      </c>
      <c r="M1583" s="21" t="e">
        <f>IF(OR($B1583="",M$3&lt;$D1583+Настройки!$B$7),0,MAX(0,$E1583-MAX(0,SUMIFS(Тех_Движение!$G$2:$G$5111,Тех_Движение!$D$2:$D$5111,$C1583,Тех_Движение!$B$2:$B$5111,"&lt;="&amp;M$3)-$F1583)))</f>
        <v>#VALUE!</v>
      </c>
      <c r="N1583" s="21" t="e">
        <f>IF(OR($B1583="",N$3&lt;$D1583+Настройки!$B$7),0,MAX(0,$E1583-MAX(0,SUMIFS(Тех_Движение!$G$2:$G$5111,Тех_Движение!$D$2:$D$5111,$C1583,Тех_Движение!$B$2:$B$5111,"&lt;="&amp;N$3)-$F1583)))</f>
        <v>#VALUE!</v>
      </c>
      <c r="O1583" s="21" t="e">
        <f>IF(OR($B1583="",O$3&lt;$D1583+Настройки!$B$7),0,MAX(0,$E1583-MAX(0,SUMIFS(Тех_Движение!$G$2:$G$5111,Тех_Движение!$D$2:$D$5111,$C1583,Тех_Движение!$B$2:$B$5111,"&lt;="&amp;O$3)-$F1583)))</f>
        <v>#VALUE!</v>
      </c>
      <c r="P1583" s="21" t="e">
        <f>IF(OR($B1583="",P$3&lt;$D1583+Настройки!$B$7),0,MAX(0,$E1583-MAX(0,SUMIFS(Тех_Движение!$G$2:$G$5111,Тех_Движение!$D$2:$D$5111,$C1583,Тех_Движение!$B$2:$B$5111,"&lt;="&amp;P$3)-$F1583)))</f>
        <v>#VALUE!</v>
      </c>
      <c r="Q1583" s="21" t="e">
        <f>IF(OR($B1583="",Q$3&lt;$D1583+Настройки!$B$7),0,MAX(0,$E1583-MAX(0,SUMIFS(Тех_Движение!$G$2:$G$5111,Тех_Движение!$D$2:$D$5111,$C1583,Тех_Движение!$B$2:$B$5111,"&lt;="&amp;Q$3)-$F1583)))</f>
        <v>#VALUE!</v>
      </c>
      <c r="R1583" s="21" t="str">
        <f t="shared" si="73"/>
        <v/>
      </c>
      <c r="S1583" s="23" t="str">
        <f>IF($B1583="","",VLOOKUP($C1583,Настройки!$A$11:$L$17,9,FALSE))</f>
        <v/>
      </c>
      <c r="T1583" s="23" t="str">
        <f t="shared" si="74"/>
        <v/>
      </c>
    </row>
    <row r="1584" spans="1:20" x14ac:dyDescent="0.3">
      <c r="A1584" s="20">
        <f>Тех_Движение!$A$1581</f>
        <v>1580</v>
      </c>
      <c r="B1584" s="20" t="str">
        <f>IF(Тех_Движение!$F$1581&gt;0,Тех_Движение!$I$1581,"")</f>
        <v/>
      </c>
      <c r="C1584" s="20" t="str">
        <f>IF($B1584="","",Тех_Движение!$D$1581)</f>
        <v/>
      </c>
      <c r="D1584" s="9" t="str">
        <f>IF($B1584="","",Тех_Движение!$B$1581)</f>
        <v/>
      </c>
      <c r="E1584" s="21" t="str">
        <f>IF($B1584="","",Тех_Движение!$F$1581)</f>
        <v/>
      </c>
      <c r="F1584" s="21" t="str">
        <f>IF($B1584="","",SUMIFS($E$5:$E1583,$C$5:$C1583,$C1584))</f>
        <v/>
      </c>
      <c r="G1584" s="21" t="str">
        <f>IF($B1584="","",MAX(0,$E1584-MAX(0,SUMIFS(Тех_Движение!$G$2:$G$5111,Тех_Движение!$D$2:$D$5111,$C1584,Тех_Движение!$B$2:$B$5111,"&lt;="&amp;Настройки!$B$5-1)-$F1584)))</f>
        <v/>
      </c>
      <c r="H1584" s="21" t="str">
        <f>IF($B1584="","",IF(AND($D1584&gt;=Настройки!$B$5,$D1584&lt;=Настройки!$B$6),$E1584,0))</f>
        <v/>
      </c>
      <c r="I1584" s="21" t="str">
        <f t="shared" si="72"/>
        <v/>
      </c>
      <c r="J1584" s="21" t="str">
        <f>IF($B1584="","",MAX(0,$E1584-MAX(0,SUMIFS(Тех_Движение!$G$2:$G$5111,Тех_Движение!$D$2:$D$5111,$C1584,Тех_Движение!$B$2:$B$5111,"&lt;="&amp;Настройки!$B$6)-$F1584)))</f>
        <v/>
      </c>
      <c r="K1584" s="21" t="e">
        <f>IF(OR($B1584="",K$3&lt;$D1584+Настройки!$B$7),0,MAX(0,$E1584-MAX(0,SUMIFS(Тех_Движение!$G$2:$G$5111,Тех_Движение!$D$2:$D$5111,$C1584,Тех_Движение!$B$2:$B$5111,"&lt;="&amp;K$3)-$F1584)))</f>
        <v>#VALUE!</v>
      </c>
      <c r="L1584" s="21" t="e">
        <f>IF(OR($B1584="",L$3&lt;$D1584+Настройки!$B$7),0,MAX(0,$E1584-MAX(0,SUMIFS(Тех_Движение!$G$2:$G$5111,Тех_Движение!$D$2:$D$5111,$C1584,Тех_Движение!$B$2:$B$5111,"&lt;="&amp;L$3)-$F1584)))</f>
        <v>#VALUE!</v>
      </c>
      <c r="M1584" s="21" t="e">
        <f>IF(OR($B1584="",M$3&lt;$D1584+Настройки!$B$7),0,MAX(0,$E1584-MAX(0,SUMIFS(Тех_Движение!$G$2:$G$5111,Тех_Движение!$D$2:$D$5111,$C1584,Тех_Движение!$B$2:$B$5111,"&lt;="&amp;M$3)-$F1584)))</f>
        <v>#VALUE!</v>
      </c>
      <c r="N1584" s="21" t="e">
        <f>IF(OR($B1584="",N$3&lt;$D1584+Настройки!$B$7),0,MAX(0,$E1584-MAX(0,SUMIFS(Тех_Движение!$G$2:$G$5111,Тех_Движение!$D$2:$D$5111,$C1584,Тех_Движение!$B$2:$B$5111,"&lt;="&amp;N$3)-$F1584)))</f>
        <v>#VALUE!</v>
      </c>
      <c r="O1584" s="21" t="e">
        <f>IF(OR($B1584="",O$3&lt;$D1584+Настройки!$B$7),0,MAX(0,$E1584-MAX(0,SUMIFS(Тех_Движение!$G$2:$G$5111,Тех_Движение!$D$2:$D$5111,$C1584,Тех_Движение!$B$2:$B$5111,"&lt;="&amp;O$3)-$F1584)))</f>
        <v>#VALUE!</v>
      </c>
      <c r="P1584" s="21" t="e">
        <f>IF(OR($B1584="",P$3&lt;$D1584+Настройки!$B$7),0,MAX(0,$E1584-MAX(0,SUMIFS(Тех_Движение!$G$2:$G$5111,Тех_Движение!$D$2:$D$5111,$C1584,Тех_Движение!$B$2:$B$5111,"&lt;="&amp;P$3)-$F1584)))</f>
        <v>#VALUE!</v>
      </c>
      <c r="Q1584" s="21" t="e">
        <f>IF(OR($B1584="",Q$3&lt;$D1584+Настройки!$B$7),0,MAX(0,$E1584-MAX(0,SUMIFS(Тех_Движение!$G$2:$G$5111,Тех_Движение!$D$2:$D$5111,$C1584,Тех_Движение!$B$2:$B$5111,"&lt;="&amp;Q$3)-$F1584)))</f>
        <v>#VALUE!</v>
      </c>
      <c r="R1584" s="21" t="str">
        <f t="shared" si="73"/>
        <v/>
      </c>
      <c r="S1584" s="23" t="str">
        <f>IF($B1584="","",VLOOKUP($C1584,Настройки!$A$11:$L$17,9,FALSE))</f>
        <v/>
      </c>
      <c r="T1584" s="23" t="str">
        <f t="shared" si="74"/>
        <v/>
      </c>
    </row>
    <row r="1585" spans="1:20" x14ac:dyDescent="0.3">
      <c r="A1585" s="20">
        <f>Тех_Движение!$A$1582</f>
        <v>1581</v>
      </c>
      <c r="B1585" s="20" t="str">
        <f>IF(Тех_Движение!$F$1582&gt;0,Тех_Движение!$I$1582,"")</f>
        <v/>
      </c>
      <c r="C1585" s="20" t="str">
        <f>IF($B1585="","",Тех_Движение!$D$1582)</f>
        <v/>
      </c>
      <c r="D1585" s="9" t="str">
        <f>IF($B1585="","",Тех_Движение!$B$1582)</f>
        <v/>
      </c>
      <c r="E1585" s="21" t="str">
        <f>IF($B1585="","",Тех_Движение!$F$1582)</f>
        <v/>
      </c>
      <c r="F1585" s="21" t="str">
        <f>IF($B1585="","",SUMIFS($E$5:$E1584,$C$5:$C1584,$C1585))</f>
        <v/>
      </c>
      <c r="G1585" s="21" t="str">
        <f>IF($B1585="","",MAX(0,$E1585-MAX(0,SUMIFS(Тех_Движение!$G$2:$G$5111,Тех_Движение!$D$2:$D$5111,$C1585,Тех_Движение!$B$2:$B$5111,"&lt;="&amp;Настройки!$B$5-1)-$F1585)))</f>
        <v/>
      </c>
      <c r="H1585" s="21" t="str">
        <f>IF($B1585="","",IF(AND($D1585&gt;=Настройки!$B$5,$D1585&lt;=Настройки!$B$6),$E1585,0))</f>
        <v/>
      </c>
      <c r="I1585" s="21" t="str">
        <f t="shared" si="72"/>
        <v/>
      </c>
      <c r="J1585" s="21" t="str">
        <f>IF($B1585="","",MAX(0,$E1585-MAX(0,SUMIFS(Тех_Движение!$G$2:$G$5111,Тех_Движение!$D$2:$D$5111,$C1585,Тех_Движение!$B$2:$B$5111,"&lt;="&amp;Настройки!$B$6)-$F1585)))</f>
        <v/>
      </c>
      <c r="K1585" s="21" t="e">
        <f>IF(OR($B1585="",K$3&lt;$D1585+Настройки!$B$7),0,MAX(0,$E1585-MAX(0,SUMIFS(Тех_Движение!$G$2:$G$5111,Тех_Движение!$D$2:$D$5111,$C1585,Тех_Движение!$B$2:$B$5111,"&lt;="&amp;K$3)-$F1585)))</f>
        <v>#VALUE!</v>
      </c>
      <c r="L1585" s="21" t="e">
        <f>IF(OR($B1585="",L$3&lt;$D1585+Настройки!$B$7),0,MAX(0,$E1585-MAX(0,SUMIFS(Тех_Движение!$G$2:$G$5111,Тех_Движение!$D$2:$D$5111,$C1585,Тех_Движение!$B$2:$B$5111,"&lt;="&amp;L$3)-$F1585)))</f>
        <v>#VALUE!</v>
      </c>
      <c r="M1585" s="21" t="e">
        <f>IF(OR($B1585="",M$3&lt;$D1585+Настройки!$B$7),0,MAX(0,$E1585-MAX(0,SUMIFS(Тех_Движение!$G$2:$G$5111,Тех_Движение!$D$2:$D$5111,$C1585,Тех_Движение!$B$2:$B$5111,"&lt;="&amp;M$3)-$F1585)))</f>
        <v>#VALUE!</v>
      </c>
      <c r="N1585" s="21" t="e">
        <f>IF(OR($B1585="",N$3&lt;$D1585+Настройки!$B$7),0,MAX(0,$E1585-MAX(0,SUMIFS(Тех_Движение!$G$2:$G$5111,Тех_Движение!$D$2:$D$5111,$C1585,Тех_Движение!$B$2:$B$5111,"&lt;="&amp;N$3)-$F1585)))</f>
        <v>#VALUE!</v>
      </c>
      <c r="O1585" s="21" t="e">
        <f>IF(OR($B1585="",O$3&lt;$D1585+Настройки!$B$7),0,MAX(0,$E1585-MAX(0,SUMIFS(Тех_Движение!$G$2:$G$5111,Тех_Движение!$D$2:$D$5111,$C1585,Тех_Движение!$B$2:$B$5111,"&lt;="&amp;O$3)-$F1585)))</f>
        <v>#VALUE!</v>
      </c>
      <c r="P1585" s="21" t="e">
        <f>IF(OR($B1585="",P$3&lt;$D1585+Настройки!$B$7),0,MAX(0,$E1585-MAX(0,SUMIFS(Тех_Движение!$G$2:$G$5111,Тех_Движение!$D$2:$D$5111,$C1585,Тех_Движение!$B$2:$B$5111,"&lt;="&amp;P$3)-$F1585)))</f>
        <v>#VALUE!</v>
      </c>
      <c r="Q1585" s="21" t="e">
        <f>IF(OR($B1585="",Q$3&lt;$D1585+Настройки!$B$7),0,MAX(0,$E1585-MAX(0,SUMIFS(Тех_Движение!$G$2:$G$5111,Тех_Движение!$D$2:$D$5111,$C1585,Тех_Движение!$B$2:$B$5111,"&lt;="&amp;Q$3)-$F1585)))</f>
        <v>#VALUE!</v>
      </c>
      <c r="R1585" s="21" t="str">
        <f t="shared" si="73"/>
        <v/>
      </c>
      <c r="S1585" s="23" t="str">
        <f>IF($B1585="","",VLOOKUP($C1585,Настройки!$A$11:$L$17,9,FALSE))</f>
        <v/>
      </c>
      <c r="T1585" s="23" t="str">
        <f t="shared" si="74"/>
        <v/>
      </c>
    </row>
    <row r="1586" spans="1:20" x14ac:dyDescent="0.3">
      <c r="A1586" s="20">
        <f>Тех_Движение!$A$1583</f>
        <v>1582</v>
      </c>
      <c r="B1586" s="20" t="str">
        <f>IF(Тех_Движение!$F$1583&gt;0,Тех_Движение!$I$1583,"")</f>
        <v/>
      </c>
      <c r="C1586" s="20" t="str">
        <f>IF($B1586="","",Тех_Движение!$D$1583)</f>
        <v/>
      </c>
      <c r="D1586" s="9" t="str">
        <f>IF($B1586="","",Тех_Движение!$B$1583)</f>
        <v/>
      </c>
      <c r="E1586" s="21" t="str">
        <f>IF($B1586="","",Тех_Движение!$F$1583)</f>
        <v/>
      </c>
      <c r="F1586" s="21" t="str">
        <f>IF($B1586="","",SUMIFS($E$5:$E1585,$C$5:$C1585,$C1586))</f>
        <v/>
      </c>
      <c r="G1586" s="21" t="str">
        <f>IF($B1586="","",MAX(0,$E1586-MAX(0,SUMIFS(Тех_Движение!$G$2:$G$5111,Тех_Движение!$D$2:$D$5111,$C1586,Тех_Движение!$B$2:$B$5111,"&lt;="&amp;Настройки!$B$5-1)-$F1586)))</f>
        <v/>
      </c>
      <c r="H1586" s="21" t="str">
        <f>IF($B1586="","",IF(AND($D1586&gt;=Настройки!$B$5,$D1586&lt;=Настройки!$B$6),$E1586,0))</f>
        <v/>
      </c>
      <c r="I1586" s="21" t="str">
        <f t="shared" si="72"/>
        <v/>
      </c>
      <c r="J1586" s="21" t="str">
        <f>IF($B1586="","",MAX(0,$E1586-MAX(0,SUMIFS(Тех_Движение!$G$2:$G$5111,Тех_Движение!$D$2:$D$5111,$C1586,Тех_Движение!$B$2:$B$5111,"&lt;="&amp;Настройки!$B$6)-$F1586)))</f>
        <v/>
      </c>
      <c r="K1586" s="21" t="e">
        <f>IF(OR($B1586="",K$3&lt;$D1586+Настройки!$B$7),0,MAX(0,$E1586-MAX(0,SUMIFS(Тех_Движение!$G$2:$G$5111,Тех_Движение!$D$2:$D$5111,$C1586,Тех_Движение!$B$2:$B$5111,"&lt;="&amp;K$3)-$F1586)))</f>
        <v>#VALUE!</v>
      </c>
      <c r="L1586" s="21" t="e">
        <f>IF(OR($B1586="",L$3&lt;$D1586+Настройки!$B$7),0,MAX(0,$E1586-MAX(0,SUMIFS(Тех_Движение!$G$2:$G$5111,Тех_Движение!$D$2:$D$5111,$C1586,Тех_Движение!$B$2:$B$5111,"&lt;="&amp;L$3)-$F1586)))</f>
        <v>#VALUE!</v>
      </c>
      <c r="M1586" s="21" t="e">
        <f>IF(OR($B1586="",M$3&lt;$D1586+Настройки!$B$7),0,MAX(0,$E1586-MAX(0,SUMIFS(Тех_Движение!$G$2:$G$5111,Тех_Движение!$D$2:$D$5111,$C1586,Тех_Движение!$B$2:$B$5111,"&lt;="&amp;M$3)-$F1586)))</f>
        <v>#VALUE!</v>
      </c>
      <c r="N1586" s="21" t="e">
        <f>IF(OR($B1586="",N$3&lt;$D1586+Настройки!$B$7),0,MAX(0,$E1586-MAX(0,SUMIFS(Тех_Движение!$G$2:$G$5111,Тех_Движение!$D$2:$D$5111,$C1586,Тех_Движение!$B$2:$B$5111,"&lt;="&amp;N$3)-$F1586)))</f>
        <v>#VALUE!</v>
      </c>
      <c r="O1586" s="21" t="e">
        <f>IF(OR($B1586="",O$3&lt;$D1586+Настройки!$B$7),0,MAX(0,$E1586-MAX(0,SUMIFS(Тех_Движение!$G$2:$G$5111,Тех_Движение!$D$2:$D$5111,$C1586,Тех_Движение!$B$2:$B$5111,"&lt;="&amp;O$3)-$F1586)))</f>
        <v>#VALUE!</v>
      </c>
      <c r="P1586" s="21" t="e">
        <f>IF(OR($B1586="",P$3&lt;$D1586+Настройки!$B$7),0,MAX(0,$E1586-MAX(0,SUMIFS(Тех_Движение!$G$2:$G$5111,Тех_Движение!$D$2:$D$5111,$C1586,Тех_Движение!$B$2:$B$5111,"&lt;="&amp;P$3)-$F1586)))</f>
        <v>#VALUE!</v>
      </c>
      <c r="Q1586" s="21" t="e">
        <f>IF(OR($B1586="",Q$3&lt;$D1586+Настройки!$B$7),0,MAX(0,$E1586-MAX(0,SUMIFS(Тех_Движение!$G$2:$G$5111,Тех_Движение!$D$2:$D$5111,$C1586,Тех_Движение!$B$2:$B$5111,"&lt;="&amp;Q$3)-$F1586)))</f>
        <v>#VALUE!</v>
      </c>
      <c r="R1586" s="21" t="str">
        <f t="shared" si="73"/>
        <v/>
      </c>
      <c r="S1586" s="23" t="str">
        <f>IF($B1586="","",VLOOKUP($C1586,Настройки!$A$11:$L$17,9,FALSE))</f>
        <v/>
      </c>
      <c r="T1586" s="23" t="str">
        <f t="shared" si="74"/>
        <v/>
      </c>
    </row>
    <row r="1587" spans="1:20" x14ac:dyDescent="0.3">
      <c r="A1587" s="20">
        <f>Тех_Движение!$A$1584</f>
        <v>1583</v>
      </c>
      <c r="B1587" s="20" t="str">
        <f>IF(Тех_Движение!$F$1584&gt;0,Тех_Движение!$I$1584,"")</f>
        <v/>
      </c>
      <c r="C1587" s="20" t="str">
        <f>IF($B1587="","",Тех_Движение!$D$1584)</f>
        <v/>
      </c>
      <c r="D1587" s="9" t="str">
        <f>IF($B1587="","",Тех_Движение!$B$1584)</f>
        <v/>
      </c>
      <c r="E1587" s="21" t="str">
        <f>IF($B1587="","",Тех_Движение!$F$1584)</f>
        <v/>
      </c>
      <c r="F1587" s="21" t="str">
        <f>IF($B1587="","",SUMIFS($E$5:$E1586,$C$5:$C1586,$C1587))</f>
        <v/>
      </c>
      <c r="G1587" s="21" t="str">
        <f>IF($B1587="","",MAX(0,$E1587-MAX(0,SUMIFS(Тех_Движение!$G$2:$G$5111,Тех_Движение!$D$2:$D$5111,$C1587,Тех_Движение!$B$2:$B$5111,"&lt;="&amp;Настройки!$B$5-1)-$F1587)))</f>
        <v/>
      </c>
      <c r="H1587" s="21" t="str">
        <f>IF($B1587="","",IF(AND($D1587&gt;=Настройки!$B$5,$D1587&lt;=Настройки!$B$6),$E1587,0))</f>
        <v/>
      </c>
      <c r="I1587" s="21" t="str">
        <f t="shared" si="72"/>
        <v/>
      </c>
      <c r="J1587" s="21" t="str">
        <f>IF($B1587="","",MAX(0,$E1587-MAX(0,SUMIFS(Тех_Движение!$G$2:$G$5111,Тех_Движение!$D$2:$D$5111,$C1587,Тех_Движение!$B$2:$B$5111,"&lt;="&amp;Настройки!$B$6)-$F1587)))</f>
        <v/>
      </c>
      <c r="K1587" s="21" t="e">
        <f>IF(OR($B1587="",K$3&lt;$D1587+Настройки!$B$7),0,MAX(0,$E1587-MAX(0,SUMIFS(Тех_Движение!$G$2:$G$5111,Тех_Движение!$D$2:$D$5111,$C1587,Тех_Движение!$B$2:$B$5111,"&lt;="&amp;K$3)-$F1587)))</f>
        <v>#VALUE!</v>
      </c>
      <c r="L1587" s="21" t="e">
        <f>IF(OR($B1587="",L$3&lt;$D1587+Настройки!$B$7),0,MAX(0,$E1587-MAX(0,SUMIFS(Тех_Движение!$G$2:$G$5111,Тех_Движение!$D$2:$D$5111,$C1587,Тех_Движение!$B$2:$B$5111,"&lt;="&amp;L$3)-$F1587)))</f>
        <v>#VALUE!</v>
      </c>
      <c r="M1587" s="21" t="e">
        <f>IF(OR($B1587="",M$3&lt;$D1587+Настройки!$B$7),0,MAX(0,$E1587-MAX(0,SUMIFS(Тех_Движение!$G$2:$G$5111,Тех_Движение!$D$2:$D$5111,$C1587,Тех_Движение!$B$2:$B$5111,"&lt;="&amp;M$3)-$F1587)))</f>
        <v>#VALUE!</v>
      </c>
      <c r="N1587" s="21" t="e">
        <f>IF(OR($B1587="",N$3&lt;$D1587+Настройки!$B$7),0,MAX(0,$E1587-MAX(0,SUMIFS(Тех_Движение!$G$2:$G$5111,Тех_Движение!$D$2:$D$5111,$C1587,Тех_Движение!$B$2:$B$5111,"&lt;="&amp;N$3)-$F1587)))</f>
        <v>#VALUE!</v>
      </c>
      <c r="O1587" s="21" t="e">
        <f>IF(OR($B1587="",O$3&lt;$D1587+Настройки!$B$7),0,MAX(0,$E1587-MAX(0,SUMIFS(Тех_Движение!$G$2:$G$5111,Тех_Движение!$D$2:$D$5111,$C1587,Тех_Движение!$B$2:$B$5111,"&lt;="&amp;O$3)-$F1587)))</f>
        <v>#VALUE!</v>
      </c>
      <c r="P1587" s="21" t="e">
        <f>IF(OR($B1587="",P$3&lt;$D1587+Настройки!$B$7),0,MAX(0,$E1587-MAX(0,SUMIFS(Тех_Движение!$G$2:$G$5111,Тех_Движение!$D$2:$D$5111,$C1587,Тех_Движение!$B$2:$B$5111,"&lt;="&amp;P$3)-$F1587)))</f>
        <v>#VALUE!</v>
      </c>
      <c r="Q1587" s="21" t="e">
        <f>IF(OR($B1587="",Q$3&lt;$D1587+Настройки!$B$7),0,MAX(0,$E1587-MAX(0,SUMIFS(Тех_Движение!$G$2:$G$5111,Тех_Движение!$D$2:$D$5111,$C1587,Тех_Движение!$B$2:$B$5111,"&lt;="&amp;Q$3)-$F1587)))</f>
        <v>#VALUE!</v>
      </c>
      <c r="R1587" s="21" t="str">
        <f t="shared" si="73"/>
        <v/>
      </c>
      <c r="S1587" s="23" t="str">
        <f>IF($B1587="","",VLOOKUP($C1587,Настройки!$A$11:$L$17,9,FALSE))</f>
        <v/>
      </c>
      <c r="T1587" s="23" t="str">
        <f t="shared" si="74"/>
        <v/>
      </c>
    </row>
    <row r="1588" spans="1:20" x14ac:dyDescent="0.3">
      <c r="A1588" s="20">
        <f>Тех_Движение!$A$1585</f>
        <v>1584</v>
      </c>
      <c r="B1588" s="20" t="str">
        <f>IF(Тех_Движение!$F$1585&gt;0,Тех_Движение!$I$1585,"")</f>
        <v/>
      </c>
      <c r="C1588" s="20" t="str">
        <f>IF($B1588="","",Тех_Движение!$D$1585)</f>
        <v/>
      </c>
      <c r="D1588" s="9" t="str">
        <f>IF($B1588="","",Тех_Движение!$B$1585)</f>
        <v/>
      </c>
      <c r="E1588" s="21" t="str">
        <f>IF($B1588="","",Тех_Движение!$F$1585)</f>
        <v/>
      </c>
      <c r="F1588" s="21" t="str">
        <f>IF($B1588="","",SUMIFS($E$5:$E1587,$C$5:$C1587,$C1588))</f>
        <v/>
      </c>
      <c r="G1588" s="21" t="str">
        <f>IF($B1588="","",MAX(0,$E1588-MAX(0,SUMIFS(Тех_Движение!$G$2:$G$5111,Тех_Движение!$D$2:$D$5111,$C1588,Тех_Движение!$B$2:$B$5111,"&lt;="&amp;Настройки!$B$5-1)-$F1588)))</f>
        <v/>
      </c>
      <c r="H1588" s="21" t="str">
        <f>IF($B1588="","",IF(AND($D1588&gt;=Настройки!$B$5,$D1588&lt;=Настройки!$B$6),$E1588,0))</f>
        <v/>
      </c>
      <c r="I1588" s="21" t="str">
        <f t="shared" si="72"/>
        <v/>
      </c>
      <c r="J1588" s="21" t="str">
        <f>IF($B1588="","",MAX(0,$E1588-MAX(0,SUMIFS(Тех_Движение!$G$2:$G$5111,Тех_Движение!$D$2:$D$5111,$C1588,Тех_Движение!$B$2:$B$5111,"&lt;="&amp;Настройки!$B$6)-$F1588)))</f>
        <v/>
      </c>
      <c r="K1588" s="21" t="e">
        <f>IF(OR($B1588="",K$3&lt;$D1588+Настройки!$B$7),0,MAX(0,$E1588-MAX(0,SUMIFS(Тех_Движение!$G$2:$G$5111,Тех_Движение!$D$2:$D$5111,$C1588,Тех_Движение!$B$2:$B$5111,"&lt;="&amp;K$3)-$F1588)))</f>
        <v>#VALUE!</v>
      </c>
      <c r="L1588" s="21" t="e">
        <f>IF(OR($B1588="",L$3&lt;$D1588+Настройки!$B$7),0,MAX(0,$E1588-MAX(0,SUMIFS(Тех_Движение!$G$2:$G$5111,Тех_Движение!$D$2:$D$5111,$C1588,Тех_Движение!$B$2:$B$5111,"&lt;="&amp;L$3)-$F1588)))</f>
        <v>#VALUE!</v>
      </c>
      <c r="M1588" s="21" t="e">
        <f>IF(OR($B1588="",M$3&lt;$D1588+Настройки!$B$7),0,MAX(0,$E1588-MAX(0,SUMIFS(Тех_Движение!$G$2:$G$5111,Тех_Движение!$D$2:$D$5111,$C1588,Тех_Движение!$B$2:$B$5111,"&lt;="&amp;M$3)-$F1588)))</f>
        <v>#VALUE!</v>
      </c>
      <c r="N1588" s="21" t="e">
        <f>IF(OR($B1588="",N$3&lt;$D1588+Настройки!$B$7),0,MAX(0,$E1588-MAX(0,SUMIFS(Тех_Движение!$G$2:$G$5111,Тех_Движение!$D$2:$D$5111,$C1588,Тех_Движение!$B$2:$B$5111,"&lt;="&amp;N$3)-$F1588)))</f>
        <v>#VALUE!</v>
      </c>
      <c r="O1588" s="21" t="e">
        <f>IF(OR($B1588="",O$3&lt;$D1588+Настройки!$B$7),0,MAX(0,$E1588-MAX(0,SUMIFS(Тех_Движение!$G$2:$G$5111,Тех_Движение!$D$2:$D$5111,$C1588,Тех_Движение!$B$2:$B$5111,"&lt;="&amp;O$3)-$F1588)))</f>
        <v>#VALUE!</v>
      </c>
      <c r="P1588" s="21" t="e">
        <f>IF(OR($B1588="",P$3&lt;$D1588+Настройки!$B$7),0,MAX(0,$E1588-MAX(0,SUMIFS(Тех_Движение!$G$2:$G$5111,Тех_Движение!$D$2:$D$5111,$C1588,Тех_Движение!$B$2:$B$5111,"&lt;="&amp;P$3)-$F1588)))</f>
        <v>#VALUE!</v>
      </c>
      <c r="Q1588" s="21" t="e">
        <f>IF(OR($B1588="",Q$3&lt;$D1588+Настройки!$B$7),0,MAX(0,$E1588-MAX(0,SUMIFS(Тех_Движение!$G$2:$G$5111,Тех_Движение!$D$2:$D$5111,$C1588,Тех_Движение!$B$2:$B$5111,"&lt;="&amp;Q$3)-$F1588)))</f>
        <v>#VALUE!</v>
      </c>
      <c r="R1588" s="21" t="str">
        <f t="shared" si="73"/>
        <v/>
      </c>
      <c r="S1588" s="23" t="str">
        <f>IF($B1588="","",VLOOKUP($C1588,Настройки!$A$11:$L$17,9,FALSE))</f>
        <v/>
      </c>
      <c r="T1588" s="23" t="str">
        <f t="shared" si="74"/>
        <v/>
      </c>
    </row>
    <row r="1589" spans="1:20" x14ac:dyDescent="0.3">
      <c r="A1589" s="20">
        <f>Тех_Движение!$A$1586</f>
        <v>1585</v>
      </c>
      <c r="B1589" s="20" t="str">
        <f>IF(Тех_Движение!$F$1586&gt;0,Тех_Движение!$I$1586,"")</f>
        <v/>
      </c>
      <c r="C1589" s="20" t="str">
        <f>IF($B1589="","",Тех_Движение!$D$1586)</f>
        <v/>
      </c>
      <c r="D1589" s="9" t="str">
        <f>IF($B1589="","",Тех_Движение!$B$1586)</f>
        <v/>
      </c>
      <c r="E1589" s="21" t="str">
        <f>IF($B1589="","",Тех_Движение!$F$1586)</f>
        <v/>
      </c>
      <c r="F1589" s="21" t="str">
        <f>IF($B1589="","",SUMIFS($E$5:$E1588,$C$5:$C1588,$C1589))</f>
        <v/>
      </c>
      <c r="G1589" s="21" t="str">
        <f>IF($B1589="","",MAX(0,$E1589-MAX(0,SUMIFS(Тех_Движение!$G$2:$G$5111,Тех_Движение!$D$2:$D$5111,$C1589,Тех_Движение!$B$2:$B$5111,"&lt;="&amp;Настройки!$B$5-1)-$F1589)))</f>
        <v/>
      </c>
      <c r="H1589" s="21" t="str">
        <f>IF($B1589="","",IF(AND($D1589&gt;=Настройки!$B$5,$D1589&lt;=Настройки!$B$6),$E1589,0))</f>
        <v/>
      </c>
      <c r="I1589" s="21" t="str">
        <f t="shared" si="72"/>
        <v/>
      </c>
      <c r="J1589" s="21" t="str">
        <f>IF($B1589="","",MAX(0,$E1589-MAX(0,SUMIFS(Тех_Движение!$G$2:$G$5111,Тех_Движение!$D$2:$D$5111,$C1589,Тех_Движение!$B$2:$B$5111,"&lt;="&amp;Настройки!$B$6)-$F1589)))</f>
        <v/>
      </c>
      <c r="K1589" s="21" t="e">
        <f>IF(OR($B1589="",K$3&lt;$D1589+Настройки!$B$7),0,MAX(0,$E1589-MAX(0,SUMIFS(Тех_Движение!$G$2:$G$5111,Тех_Движение!$D$2:$D$5111,$C1589,Тех_Движение!$B$2:$B$5111,"&lt;="&amp;K$3)-$F1589)))</f>
        <v>#VALUE!</v>
      </c>
      <c r="L1589" s="21" t="e">
        <f>IF(OR($B1589="",L$3&lt;$D1589+Настройки!$B$7),0,MAX(0,$E1589-MAX(0,SUMIFS(Тех_Движение!$G$2:$G$5111,Тех_Движение!$D$2:$D$5111,$C1589,Тех_Движение!$B$2:$B$5111,"&lt;="&amp;L$3)-$F1589)))</f>
        <v>#VALUE!</v>
      </c>
      <c r="M1589" s="21" t="e">
        <f>IF(OR($B1589="",M$3&lt;$D1589+Настройки!$B$7),0,MAX(0,$E1589-MAX(0,SUMIFS(Тех_Движение!$G$2:$G$5111,Тех_Движение!$D$2:$D$5111,$C1589,Тех_Движение!$B$2:$B$5111,"&lt;="&amp;M$3)-$F1589)))</f>
        <v>#VALUE!</v>
      </c>
      <c r="N1589" s="21" t="e">
        <f>IF(OR($B1589="",N$3&lt;$D1589+Настройки!$B$7),0,MAX(0,$E1589-MAX(0,SUMIFS(Тех_Движение!$G$2:$G$5111,Тех_Движение!$D$2:$D$5111,$C1589,Тех_Движение!$B$2:$B$5111,"&lt;="&amp;N$3)-$F1589)))</f>
        <v>#VALUE!</v>
      </c>
      <c r="O1589" s="21" t="e">
        <f>IF(OR($B1589="",O$3&lt;$D1589+Настройки!$B$7),0,MAX(0,$E1589-MAX(0,SUMIFS(Тех_Движение!$G$2:$G$5111,Тех_Движение!$D$2:$D$5111,$C1589,Тех_Движение!$B$2:$B$5111,"&lt;="&amp;O$3)-$F1589)))</f>
        <v>#VALUE!</v>
      </c>
      <c r="P1589" s="21" t="e">
        <f>IF(OR($B1589="",P$3&lt;$D1589+Настройки!$B$7),0,MAX(0,$E1589-MAX(0,SUMIFS(Тех_Движение!$G$2:$G$5111,Тех_Движение!$D$2:$D$5111,$C1589,Тех_Движение!$B$2:$B$5111,"&lt;="&amp;P$3)-$F1589)))</f>
        <v>#VALUE!</v>
      </c>
      <c r="Q1589" s="21" t="e">
        <f>IF(OR($B1589="",Q$3&lt;$D1589+Настройки!$B$7),0,MAX(0,$E1589-MAX(0,SUMIFS(Тех_Движение!$G$2:$G$5111,Тех_Движение!$D$2:$D$5111,$C1589,Тех_Движение!$B$2:$B$5111,"&lt;="&amp;Q$3)-$F1589)))</f>
        <v>#VALUE!</v>
      </c>
      <c r="R1589" s="21" t="str">
        <f t="shared" si="73"/>
        <v/>
      </c>
      <c r="S1589" s="23" t="str">
        <f>IF($B1589="","",VLOOKUP($C1589,Настройки!$A$11:$L$17,9,FALSE))</f>
        <v/>
      </c>
      <c r="T1589" s="23" t="str">
        <f t="shared" si="74"/>
        <v/>
      </c>
    </row>
    <row r="1590" spans="1:20" x14ac:dyDescent="0.3">
      <c r="A1590" s="20">
        <f>Тех_Движение!$A$1587</f>
        <v>1586</v>
      </c>
      <c r="B1590" s="20" t="str">
        <f>IF(Тех_Движение!$F$1587&gt;0,Тех_Движение!$I$1587,"")</f>
        <v/>
      </c>
      <c r="C1590" s="20" t="str">
        <f>IF($B1590="","",Тех_Движение!$D$1587)</f>
        <v/>
      </c>
      <c r="D1590" s="9" t="str">
        <f>IF($B1590="","",Тех_Движение!$B$1587)</f>
        <v/>
      </c>
      <c r="E1590" s="21" t="str">
        <f>IF($B1590="","",Тех_Движение!$F$1587)</f>
        <v/>
      </c>
      <c r="F1590" s="21" t="str">
        <f>IF($B1590="","",SUMIFS($E$5:$E1589,$C$5:$C1589,$C1590))</f>
        <v/>
      </c>
      <c r="G1590" s="21" t="str">
        <f>IF($B1590="","",MAX(0,$E1590-MAX(0,SUMIFS(Тех_Движение!$G$2:$G$5111,Тех_Движение!$D$2:$D$5111,$C1590,Тех_Движение!$B$2:$B$5111,"&lt;="&amp;Настройки!$B$5-1)-$F1590)))</f>
        <v/>
      </c>
      <c r="H1590" s="21" t="str">
        <f>IF($B1590="","",IF(AND($D1590&gt;=Настройки!$B$5,$D1590&lt;=Настройки!$B$6),$E1590,0))</f>
        <v/>
      </c>
      <c r="I1590" s="21" t="str">
        <f t="shared" si="72"/>
        <v/>
      </c>
      <c r="J1590" s="21" t="str">
        <f>IF($B1590="","",MAX(0,$E1590-MAX(0,SUMIFS(Тех_Движение!$G$2:$G$5111,Тех_Движение!$D$2:$D$5111,$C1590,Тех_Движение!$B$2:$B$5111,"&lt;="&amp;Настройки!$B$6)-$F1590)))</f>
        <v/>
      </c>
      <c r="K1590" s="21" t="e">
        <f>IF(OR($B1590="",K$3&lt;$D1590+Настройки!$B$7),0,MAX(0,$E1590-MAX(0,SUMIFS(Тех_Движение!$G$2:$G$5111,Тех_Движение!$D$2:$D$5111,$C1590,Тех_Движение!$B$2:$B$5111,"&lt;="&amp;K$3)-$F1590)))</f>
        <v>#VALUE!</v>
      </c>
      <c r="L1590" s="21" t="e">
        <f>IF(OR($B1590="",L$3&lt;$D1590+Настройки!$B$7),0,MAX(0,$E1590-MAX(0,SUMIFS(Тех_Движение!$G$2:$G$5111,Тех_Движение!$D$2:$D$5111,$C1590,Тех_Движение!$B$2:$B$5111,"&lt;="&amp;L$3)-$F1590)))</f>
        <v>#VALUE!</v>
      </c>
      <c r="M1590" s="21" t="e">
        <f>IF(OR($B1590="",M$3&lt;$D1590+Настройки!$B$7),0,MAX(0,$E1590-MAX(0,SUMIFS(Тех_Движение!$G$2:$G$5111,Тех_Движение!$D$2:$D$5111,$C1590,Тех_Движение!$B$2:$B$5111,"&lt;="&amp;M$3)-$F1590)))</f>
        <v>#VALUE!</v>
      </c>
      <c r="N1590" s="21" t="e">
        <f>IF(OR($B1590="",N$3&lt;$D1590+Настройки!$B$7),0,MAX(0,$E1590-MAX(0,SUMIFS(Тех_Движение!$G$2:$G$5111,Тех_Движение!$D$2:$D$5111,$C1590,Тех_Движение!$B$2:$B$5111,"&lt;="&amp;N$3)-$F1590)))</f>
        <v>#VALUE!</v>
      </c>
      <c r="O1590" s="21" t="e">
        <f>IF(OR($B1590="",O$3&lt;$D1590+Настройки!$B$7),0,MAX(0,$E1590-MAX(0,SUMIFS(Тех_Движение!$G$2:$G$5111,Тех_Движение!$D$2:$D$5111,$C1590,Тех_Движение!$B$2:$B$5111,"&lt;="&amp;O$3)-$F1590)))</f>
        <v>#VALUE!</v>
      </c>
      <c r="P1590" s="21" t="e">
        <f>IF(OR($B1590="",P$3&lt;$D1590+Настройки!$B$7),0,MAX(0,$E1590-MAX(0,SUMIFS(Тех_Движение!$G$2:$G$5111,Тех_Движение!$D$2:$D$5111,$C1590,Тех_Движение!$B$2:$B$5111,"&lt;="&amp;P$3)-$F1590)))</f>
        <v>#VALUE!</v>
      </c>
      <c r="Q1590" s="21" t="e">
        <f>IF(OR($B1590="",Q$3&lt;$D1590+Настройки!$B$7),0,MAX(0,$E1590-MAX(0,SUMIFS(Тех_Движение!$G$2:$G$5111,Тех_Движение!$D$2:$D$5111,$C1590,Тех_Движение!$B$2:$B$5111,"&lt;="&amp;Q$3)-$F1590)))</f>
        <v>#VALUE!</v>
      </c>
      <c r="R1590" s="21" t="str">
        <f t="shared" si="73"/>
        <v/>
      </c>
      <c r="S1590" s="23" t="str">
        <f>IF($B1590="","",VLOOKUP($C1590,Настройки!$A$11:$L$17,9,FALSE))</f>
        <v/>
      </c>
      <c r="T1590" s="23" t="str">
        <f t="shared" si="74"/>
        <v/>
      </c>
    </row>
    <row r="1591" spans="1:20" x14ac:dyDescent="0.3">
      <c r="A1591" s="20">
        <f>Тех_Движение!$A$1588</f>
        <v>1587</v>
      </c>
      <c r="B1591" s="20" t="str">
        <f>IF(Тех_Движение!$F$1588&gt;0,Тех_Движение!$I$1588,"")</f>
        <v/>
      </c>
      <c r="C1591" s="20" t="str">
        <f>IF($B1591="","",Тех_Движение!$D$1588)</f>
        <v/>
      </c>
      <c r="D1591" s="9" t="str">
        <f>IF($B1591="","",Тех_Движение!$B$1588)</f>
        <v/>
      </c>
      <c r="E1591" s="21" t="str">
        <f>IF($B1591="","",Тех_Движение!$F$1588)</f>
        <v/>
      </c>
      <c r="F1591" s="21" t="str">
        <f>IF($B1591="","",SUMIFS($E$5:$E1590,$C$5:$C1590,$C1591))</f>
        <v/>
      </c>
      <c r="G1591" s="21" t="str">
        <f>IF($B1591="","",MAX(0,$E1591-MAX(0,SUMIFS(Тех_Движение!$G$2:$G$5111,Тех_Движение!$D$2:$D$5111,$C1591,Тех_Движение!$B$2:$B$5111,"&lt;="&amp;Настройки!$B$5-1)-$F1591)))</f>
        <v/>
      </c>
      <c r="H1591" s="21" t="str">
        <f>IF($B1591="","",IF(AND($D1591&gt;=Настройки!$B$5,$D1591&lt;=Настройки!$B$6),$E1591,0))</f>
        <v/>
      </c>
      <c r="I1591" s="21" t="str">
        <f t="shared" si="72"/>
        <v/>
      </c>
      <c r="J1591" s="21" t="str">
        <f>IF($B1591="","",MAX(0,$E1591-MAX(0,SUMIFS(Тех_Движение!$G$2:$G$5111,Тех_Движение!$D$2:$D$5111,$C1591,Тех_Движение!$B$2:$B$5111,"&lt;="&amp;Настройки!$B$6)-$F1591)))</f>
        <v/>
      </c>
      <c r="K1591" s="21" t="e">
        <f>IF(OR($B1591="",K$3&lt;$D1591+Настройки!$B$7),0,MAX(0,$E1591-MAX(0,SUMIFS(Тех_Движение!$G$2:$G$5111,Тех_Движение!$D$2:$D$5111,$C1591,Тех_Движение!$B$2:$B$5111,"&lt;="&amp;K$3)-$F1591)))</f>
        <v>#VALUE!</v>
      </c>
      <c r="L1591" s="21" t="e">
        <f>IF(OR($B1591="",L$3&lt;$D1591+Настройки!$B$7),0,MAX(0,$E1591-MAX(0,SUMIFS(Тех_Движение!$G$2:$G$5111,Тех_Движение!$D$2:$D$5111,$C1591,Тех_Движение!$B$2:$B$5111,"&lt;="&amp;L$3)-$F1591)))</f>
        <v>#VALUE!</v>
      </c>
      <c r="M1591" s="21" t="e">
        <f>IF(OR($B1591="",M$3&lt;$D1591+Настройки!$B$7),0,MAX(0,$E1591-MAX(0,SUMIFS(Тех_Движение!$G$2:$G$5111,Тех_Движение!$D$2:$D$5111,$C1591,Тех_Движение!$B$2:$B$5111,"&lt;="&amp;M$3)-$F1591)))</f>
        <v>#VALUE!</v>
      </c>
      <c r="N1591" s="21" t="e">
        <f>IF(OR($B1591="",N$3&lt;$D1591+Настройки!$B$7),0,MAX(0,$E1591-MAX(0,SUMIFS(Тех_Движение!$G$2:$G$5111,Тех_Движение!$D$2:$D$5111,$C1591,Тех_Движение!$B$2:$B$5111,"&lt;="&amp;N$3)-$F1591)))</f>
        <v>#VALUE!</v>
      </c>
      <c r="O1591" s="21" t="e">
        <f>IF(OR($B1591="",O$3&lt;$D1591+Настройки!$B$7),0,MAX(0,$E1591-MAX(0,SUMIFS(Тех_Движение!$G$2:$G$5111,Тех_Движение!$D$2:$D$5111,$C1591,Тех_Движение!$B$2:$B$5111,"&lt;="&amp;O$3)-$F1591)))</f>
        <v>#VALUE!</v>
      </c>
      <c r="P1591" s="21" t="e">
        <f>IF(OR($B1591="",P$3&lt;$D1591+Настройки!$B$7),0,MAX(0,$E1591-MAX(0,SUMIFS(Тех_Движение!$G$2:$G$5111,Тех_Движение!$D$2:$D$5111,$C1591,Тех_Движение!$B$2:$B$5111,"&lt;="&amp;P$3)-$F1591)))</f>
        <v>#VALUE!</v>
      </c>
      <c r="Q1591" s="21" t="e">
        <f>IF(OR($B1591="",Q$3&lt;$D1591+Настройки!$B$7),0,MAX(0,$E1591-MAX(0,SUMIFS(Тех_Движение!$G$2:$G$5111,Тех_Движение!$D$2:$D$5111,$C1591,Тех_Движение!$B$2:$B$5111,"&lt;="&amp;Q$3)-$F1591)))</f>
        <v>#VALUE!</v>
      </c>
      <c r="R1591" s="21" t="str">
        <f t="shared" si="73"/>
        <v/>
      </c>
      <c r="S1591" s="23" t="str">
        <f>IF($B1591="","",VLOOKUP($C1591,Настройки!$A$11:$L$17,9,FALSE))</f>
        <v/>
      </c>
      <c r="T1591" s="23" t="str">
        <f t="shared" si="74"/>
        <v/>
      </c>
    </row>
    <row r="1592" spans="1:20" x14ac:dyDescent="0.3">
      <c r="A1592" s="20">
        <f>Тех_Движение!$A$1589</f>
        <v>1588</v>
      </c>
      <c r="B1592" s="20" t="str">
        <f>IF(Тех_Движение!$F$1589&gt;0,Тех_Движение!$I$1589,"")</f>
        <v/>
      </c>
      <c r="C1592" s="20" t="str">
        <f>IF($B1592="","",Тех_Движение!$D$1589)</f>
        <v/>
      </c>
      <c r="D1592" s="9" t="str">
        <f>IF($B1592="","",Тех_Движение!$B$1589)</f>
        <v/>
      </c>
      <c r="E1592" s="21" t="str">
        <f>IF($B1592="","",Тех_Движение!$F$1589)</f>
        <v/>
      </c>
      <c r="F1592" s="21" t="str">
        <f>IF($B1592="","",SUMIFS($E$5:$E1591,$C$5:$C1591,$C1592))</f>
        <v/>
      </c>
      <c r="G1592" s="21" t="str">
        <f>IF($B1592="","",MAX(0,$E1592-MAX(0,SUMIFS(Тех_Движение!$G$2:$G$5111,Тех_Движение!$D$2:$D$5111,$C1592,Тех_Движение!$B$2:$B$5111,"&lt;="&amp;Настройки!$B$5-1)-$F1592)))</f>
        <v/>
      </c>
      <c r="H1592" s="21" t="str">
        <f>IF($B1592="","",IF(AND($D1592&gt;=Настройки!$B$5,$D1592&lt;=Настройки!$B$6),$E1592,0))</f>
        <v/>
      </c>
      <c r="I1592" s="21" t="str">
        <f t="shared" si="72"/>
        <v/>
      </c>
      <c r="J1592" s="21" t="str">
        <f>IF($B1592="","",MAX(0,$E1592-MAX(0,SUMIFS(Тех_Движение!$G$2:$G$5111,Тех_Движение!$D$2:$D$5111,$C1592,Тех_Движение!$B$2:$B$5111,"&lt;="&amp;Настройки!$B$6)-$F1592)))</f>
        <v/>
      </c>
      <c r="K1592" s="21" t="e">
        <f>IF(OR($B1592="",K$3&lt;$D1592+Настройки!$B$7),0,MAX(0,$E1592-MAX(0,SUMIFS(Тех_Движение!$G$2:$G$5111,Тех_Движение!$D$2:$D$5111,$C1592,Тех_Движение!$B$2:$B$5111,"&lt;="&amp;K$3)-$F1592)))</f>
        <v>#VALUE!</v>
      </c>
      <c r="L1592" s="21" t="e">
        <f>IF(OR($B1592="",L$3&lt;$D1592+Настройки!$B$7),0,MAX(0,$E1592-MAX(0,SUMIFS(Тех_Движение!$G$2:$G$5111,Тех_Движение!$D$2:$D$5111,$C1592,Тех_Движение!$B$2:$B$5111,"&lt;="&amp;L$3)-$F1592)))</f>
        <v>#VALUE!</v>
      </c>
      <c r="M1592" s="21" t="e">
        <f>IF(OR($B1592="",M$3&lt;$D1592+Настройки!$B$7),0,MAX(0,$E1592-MAX(0,SUMIFS(Тех_Движение!$G$2:$G$5111,Тех_Движение!$D$2:$D$5111,$C1592,Тех_Движение!$B$2:$B$5111,"&lt;="&amp;M$3)-$F1592)))</f>
        <v>#VALUE!</v>
      </c>
      <c r="N1592" s="21" t="e">
        <f>IF(OR($B1592="",N$3&lt;$D1592+Настройки!$B$7),0,MAX(0,$E1592-MAX(0,SUMIFS(Тех_Движение!$G$2:$G$5111,Тех_Движение!$D$2:$D$5111,$C1592,Тех_Движение!$B$2:$B$5111,"&lt;="&amp;N$3)-$F1592)))</f>
        <v>#VALUE!</v>
      </c>
      <c r="O1592" s="21" t="e">
        <f>IF(OR($B1592="",O$3&lt;$D1592+Настройки!$B$7),0,MAX(0,$E1592-MAX(0,SUMIFS(Тех_Движение!$G$2:$G$5111,Тех_Движение!$D$2:$D$5111,$C1592,Тех_Движение!$B$2:$B$5111,"&lt;="&amp;O$3)-$F1592)))</f>
        <v>#VALUE!</v>
      </c>
      <c r="P1592" s="21" t="e">
        <f>IF(OR($B1592="",P$3&lt;$D1592+Настройки!$B$7),0,MAX(0,$E1592-MAX(0,SUMIFS(Тех_Движение!$G$2:$G$5111,Тех_Движение!$D$2:$D$5111,$C1592,Тех_Движение!$B$2:$B$5111,"&lt;="&amp;P$3)-$F1592)))</f>
        <v>#VALUE!</v>
      </c>
      <c r="Q1592" s="21" t="e">
        <f>IF(OR($B1592="",Q$3&lt;$D1592+Настройки!$B$7),0,MAX(0,$E1592-MAX(0,SUMIFS(Тех_Движение!$G$2:$G$5111,Тех_Движение!$D$2:$D$5111,$C1592,Тех_Движение!$B$2:$B$5111,"&lt;="&amp;Q$3)-$F1592)))</f>
        <v>#VALUE!</v>
      </c>
      <c r="R1592" s="21" t="str">
        <f t="shared" si="73"/>
        <v/>
      </c>
      <c r="S1592" s="23" t="str">
        <f>IF($B1592="","",VLOOKUP($C1592,Настройки!$A$11:$L$17,9,FALSE))</f>
        <v/>
      </c>
      <c r="T1592" s="23" t="str">
        <f t="shared" si="74"/>
        <v/>
      </c>
    </row>
    <row r="1593" spans="1:20" x14ac:dyDescent="0.3">
      <c r="A1593" s="20">
        <f>Тех_Движение!$A$1590</f>
        <v>1589</v>
      </c>
      <c r="B1593" s="20" t="str">
        <f>IF(Тех_Движение!$F$1590&gt;0,Тех_Движение!$I$1590,"")</f>
        <v/>
      </c>
      <c r="C1593" s="20" t="str">
        <f>IF($B1593="","",Тех_Движение!$D$1590)</f>
        <v/>
      </c>
      <c r="D1593" s="9" t="str">
        <f>IF($B1593="","",Тех_Движение!$B$1590)</f>
        <v/>
      </c>
      <c r="E1593" s="21" t="str">
        <f>IF($B1593="","",Тех_Движение!$F$1590)</f>
        <v/>
      </c>
      <c r="F1593" s="21" t="str">
        <f>IF($B1593="","",SUMIFS($E$5:$E1592,$C$5:$C1592,$C1593))</f>
        <v/>
      </c>
      <c r="G1593" s="21" t="str">
        <f>IF($B1593="","",MAX(0,$E1593-MAX(0,SUMIFS(Тех_Движение!$G$2:$G$5111,Тех_Движение!$D$2:$D$5111,$C1593,Тех_Движение!$B$2:$B$5111,"&lt;="&amp;Настройки!$B$5-1)-$F1593)))</f>
        <v/>
      </c>
      <c r="H1593" s="21" t="str">
        <f>IF($B1593="","",IF(AND($D1593&gt;=Настройки!$B$5,$D1593&lt;=Настройки!$B$6),$E1593,0))</f>
        <v/>
      </c>
      <c r="I1593" s="21" t="str">
        <f t="shared" si="72"/>
        <v/>
      </c>
      <c r="J1593" s="21" t="str">
        <f>IF($B1593="","",MAX(0,$E1593-MAX(0,SUMIFS(Тех_Движение!$G$2:$G$5111,Тех_Движение!$D$2:$D$5111,$C1593,Тех_Движение!$B$2:$B$5111,"&lt;="&amp;Настройки!$B$6)-$F1593)))</f>
        <v/>
      </c>
      <c r="K1593" s="21" t="e">
        <f>IF(OR($B1593="",K$3&lt;$D1593+Настройки!$B$7),0,MAX(0,$E1593-MAX(0,SUMIFS(Тех_Движение!$G$2:$G$5111,Тех_Движение!$D$2:$D$5111,$C1593,Тех_Движение!$B$2:$B$5111,"&lt;="&amp;K$3)-$F1593)))</f>
        <v>#VALUE!</v>
      </c>
      <c r="L1593" s="21" t="e">
        <f>IF(OR($B1593="",L$3&lt;$D1593+Настройки!$B$7),0,MAX(0,$E1593-MAX(0,SUMIFS(Тех_Движение!$G$2:$G$5111,Тех_Движение!$D$2:$D$5111,$C1593,Тех_Движение!$B$2:$B$5111,"&lt;="&amp;L$3)-$F1593)))</f>
        <v>#VALUE!</v>
      </c>
      <c r="M1593" s="21" t="e">
        <f>IF(OR($B1593="",M$3&lt;$D1593+Настройки!$B$7),0,MAX(0,$E1593-MAX(0,SUMIFS(Тех_Движение!$G$2:$G$5111,Тех_Движение!$D$2:$D$5111,$C1593,Тех_Движение!$B$2:$B$5111,"&lt;="&amp;M$3)-$F1593)))</f>
        <v>#VALUE!</v>
      </c>
      <c r="N1593" s="21" t="e">
        <f>IF(OR($B1593="",N$3&lt;$D1593+Настройки!$B$7),0,MAX(0,$E1593-MAX(0,SUMIFS(Тех_Движение!$G$2:$G$5111,Тех_Движение!$D$2:$D$5111,$C1593,Тех_Движение!$B$2:$B$5111,"&lt;="&amp;N$3)-$F1593)))</f>
        <v>#VALUE!</v>
      </c>
      <c r="O1593" s="21" t="e">
        <f>IF(OR($B1593="",O$3&lt;$D1593+Настройки!$B$7),0,MAX(0,$E1593-MAX(0,SUMIFS(Тех_Движение!$G$2:$G$5111,Тех_Движение!$D$2:$D$5111,$C1593,Тех_Движение!$B$2:$B$5111,"&lt;="&amp;O$3)-$F1593)))</f>
        <v>#VALUE!</v>
      </c>
      <c r="P1593" s="21" t="e">
        <f>IF(OR($B1593="",P$3&lt;$D1593+Настройки!$B$7),0,MAX(0,$E1593-MAX(0,SUMIFS(Тех_Движение!$G$2:$G$5111,Тех_Движение!$D$2:$D$5111,$C1593,Тех_Движение!$B$2:$B$5111,"&lt;="&amp;P$3)-$F1593)))</f>
        <v>#VALUE!</v>
      </c>
      <c r="Q1593" s="21" t="e">
        <f>IF(OR($B1593="",Q$3&lt;$D1593+Настройки!$B$7),0,MAX(0,$E1593-MAX(0,SUMIFS(Тех_Движение!$G$2:$G$5111,Тех_Движение!$D$2:$D$5111,$C1593,Тех_Движение!$B$2:$B$5111,"&lt;="&amp;Q$3)-$F1593)))</f>
        <v>#VALUE!</v>
      </c>
      <c r="R1593" s="21" t="str">
        <f t="shared" si="73"/>
        <v/>
      </c>
      <c r="S1593" s="23" t="str">
        <f>IF($B1593="","",VLOOKUP($C1593,Настройки!$A$11:$L$17,9,FALSE))</f>
        <v/>
      </c>
      <c r="T1593" s="23" t="str">
        <f t="shared" si="74"/>
        <v/>
      </c>
    </row>
    <row r="1594" spans="1:20" x14ac:dyDescent="0.3">
      <c r="A1594" s="20">
        <f>Тех_Движение!$A$1591</f>
        <v>1590</v>
      </c>
      <c r="B1594" s="20" t="str">
        <f>IF(Тех_Движение!$F$1591&gt;0,Тех_Движение!$I$1591,"")</f>
        <v/>
      </c>
      <c r="C1594" s="20" t="str">
        <f>IF($B1594="","",Тех_Движение!$D$1591)</f>
        <v/>
      </c>
      <c r="D1594" s="9" t="str">
        <f>IF($B1594="","",Тех_Движение!$B$1591)</f>
        <v/>
      </c>
      <c r="E1594" s="21" t="str">
        <f>IF($B1594="","",Тех_Движение!$F$1591)</f>
        <v/>
      </c>
      <c r="F1594" s="21" t="str">
        <f>IF($B1594="","",SUMIFS($E$5:$E1593,$C$5:$C1593,$C1594))</f>
        <v/>
      </c>
      <c r="G1594" s="21" t="str">
        <f>IF($B1594="","",MAX(0,$E1594-MAX(0,SUMIFS(Тех_Движение!$G$2:$G$5111,Тех_Движение!$D$2:$D$5111,$C1594,Тех_Движение!$B$2:$B$5111,"&lt;="&amp;Настройки!$B$5-1)-$F1594)))</f>
        <v/>
      </c>
      <c r="H1594" s="21" t="str">
        <f>IF($B1594="","",IF(AND($D1594&gt;=Настройки!$B$5,$D1594&lt;=Настройки!$B$6),$E1594,0))</f>
        <v/>
      </c>
      <c r="I1594" s="21" t="str">
        <f t="shared" si="72"/>
        <v/>
      </c>
      <c r="J1594" s="21" t="str">
        <f>IF($B1594="","",MAX(0,$E1594-MAX(0,SUMIFS(Тех_Движение!$G$2:$G$5111,Тех_Движение!$D$2:$D$5111,$C1594,Тех_Движение!$B$2:$B$5111,"&lt;="&amp;Настройки!$B$6)-$F1594)))</f>
        <v/>
      </c>
      <c r="K1594" s="21" t="e">
        <f>IF(OR($B1594="",K$3&lt;$D1594+Настройки!$B$7),0,MAX(0,$E1594-MAX(0,SUMIFS(Тех_Движение!$G$2:$G$5111,Тех_Движение!$D$2:$D$5111,$C1594,Тех_Движение!$B$2:$B$5111,"&lt;="&amp;K$3)-$F1594)))</f>
        <v>#VALUE!</v>
      </c>
      <c r="L1594" s="21" t="e">
        <f>IF(OR($B1594="",L$3&lt;$D1594+Настройки!$B$7),0,MAX(0,$E1594-MAX(0,SUMIFS(Тех_Движение!$G$2:$G$5111,Тех_Движение!$D$2:$D$5111,$C1594,Тех_Движение!$B$2:$B$5111,"&lt;="&amp;L$3)-$F1594)))</f>
        <v>#VALUE!</v>
      </c>
      <c r="M1594" s="21" t="e">
        <f>IF(OR($B1594="",M$3&lt;$D1594+Настройки!$B$7),0,MAX(0,$E1594-MAX(0,SUMIFS(Тех_Движение!$G$2:$G$5111,Тех_Движение!$D$2:$D$5111,$C1594,Тех_Движение!$B$2:$B$5111,"&lt;="&amp;M$3)-$F1594)))</f>
        <v>#VALUE!</v>
      </c>
      <c r="N1594" s="21" t="e">
        <f>IF(OR($B1594="",N$3&lt;$D1594+Настройки!$B$7),0,MAX(0,$E1594-MAX(0,SUMIFS(Тех_Движение!$G$2:$G$5111,Тех_Движение!$D$2:$D$5111,$C1594,Тех_Движение!$B$2:$B$5111,"&lt;="&amp;N$3)-$F1594)))</f>
        <v>#VALUE!</v>
      </c>
      <c r="O1594" s="21" t="e">
        <f>IF(OR($B1594="",O$3&lt;$D1594+Настройки!$B$7),0,MAX(0,$E1594-MAX(0,SUMIFS(Тех_Движение!$G$2:$G$5111,Тех_Движение!$D$2:$D$5111,$C1594,Тех_Движение!$B$2:$B$5111,"&lt;="&amp;O$3)-$F1594)))</f>
        <v>#VALUE!</v>
      </c>
      <c r="P1594" s="21" t="e">
        <f>IF(OR($B1594="",P$3&lt;$D1594+Настройки!$B$7),0,MAX(0,$E1594-MAX(0,SUMIFS(Тех_Движение!$G$2:$G$5111,Тех_Движение!$D$2:$D$5111,$C1594,Тех_Движение!$B$2:$B$5111,"&lt;="&amp;P$3)-$F1594)))</f>
        <v>#VALUE!</v>
      </c>
      <c r="Q1594" s="21" t="e">
        <f>IF(OR($B1594="",Q$3&lt;$D1594+Настройки!$B$7),0,MAX(0,$E1594-MAX(0,SUMIFS(Тех_Движение!$G$2:$G$5111,Тех_Движение!$D$2:$D$5111,$C1594,Тех_Движение!$B$2:$B$5111,"&lt;="&amp;Q$3)-$F1594)))</f>
        <v>#VALUE!</v>
      </c>
      <c r="R1594" s="21" t="str">
        <f t="shared" si="73"/>
        <v/>
      </c>
      <c r="S1594" s="23" t="str">
        <f>IF($B1594="","",VLOOKUP($C1594,Настройки!$A$11:$L$17,9,FALSE))</f>
        <v/>
      </c>
      <c r="T1594" s="23" t="str">
        <f t="shared" si="74"/>
        <v/>
      </c>
    </row>
    <row r="1595" spans="1:20" x14ac:dyDescent="0.3">
      <c r="A1595" s="20">
        <f>Тех_Движение!$A$1592</f>
        <v>1591</v>
      </c>
      <c r="B1595" s="20" t="str">
        <f>IF(Тех_Движение!$F$1592&gt;0,Тех_Движение!$I$1592,"")</f>
        <v/>
      </c>
      <c r="C1595" s="20" t="str">
        <f>IF($B1595="","",Тех_Движение!$D$1592)</f>
        <v/>
      </c>
      <c r="D1595" s="9" t="str">
        <f>IF($B1595="","",Тех_Движение!$B$1592)</f>
        <v/>
      </c>
      <c r="E1595" s="21" t="str">
        <f>IF($B1595="","",Тех_Движение!$F$1592)</f>
        <v/>
      </c>
      <c r="F1595" s="21" t="str">
        <f>IF($B1595="","",SUMIFS($E$5:$E1594,$C$5:$C1594,$C1595))</f>
        <v/>
      </c>
      <c r="G1595" s="21" t="str">
        <f>IF($B1595="","",MAX(0,$E1595-MAX(0,SUMIFS(Тех_Движение!$G$2:$G$5111,Тех_Движение!$D$2:$D$5111,$C1595,Тех_Движение!$B$2:$B$5111,"&lt;="&amp;Настройки!$B$5-1)-$F1595)))</f>
        <v/>
      </c>
      <c r="H1595" s="21" t="str">
        <f>IF($B1595="","",IF(AND($D1595&gt;=Настройки!$B$5,$D1595&lt;=Настройки!$B$6),$E1595,0))</f>
        <v/>
      </c>
      <c r="I1595" s="21" t="str">
        <f t="shared" si="72"/>
        <v/>
      </c>
      <c r="J1595" s="21" t="str">
        <f>IF($B1595="","",MAX(0,$E1595-MAX(0,SUMIFS(Тех_Движение!$G$2:$G$5111,Тех_Движение!$D$2:$D$5111,$C1595,Тех_Движение!$B$2:$B$5111,"&lt;="&amp;Настройки!$B$6)-$F1595)))</f>
        <v/>
      </c>
      <c r="K1595" s="21" t="e">
        <f>IF(OR($B1595="",K$3&lt;$D1595+Настройки!$B$7),0,MAX(0,$E1595-MAX(0,SUMIFS(Тех_Движение!$G$2:$G$5111,Тех_Движение!$D$2:$D$5111,$C1595,Тех_Движение!$B$2:$B$5111,"&lt;="&amp;K$3)-$F1595)))</f>
        <v>#VALUE!</v>
      </c>
      <c r="L1595" s="21" t="e">
        <f>IF(OR($B1595="",L$3&lt;$D1595+Настройки!$B$7),0,MAX(0,$E1595-MAX(0,SUMIFS(Тех_Движение!$G$2:$G$5111,Тех_Движение!$D$2:$D$5111,$C1595,Тех_Движение!$B$2:$B$5111,"&lt;="&amp;L$3)-$F1595)))</f>
        <v>#VALUE!</v>
      </c>
      <c r="M1595" s="21" t="e">
        <f>IF(OR($B1595="",M$3&lt;$D1595+Настройки!$B$7),0,MAX(0,$E1595-MAX(0,SUMIFS(Тех_Движение!$G$2:$G$5111,Тех_Движение!$D$2:$D$5111,$C1595,Тех_Движение!$B$2:$B$5111,"&lt;="&amp;M$3)-$F1595)))</f>
        <v>#VALUE!</v>
      </c>
      <c r="N1595" s="21" t="e">
        <f>IF(OR($B1595="",N$3&lt;$D1595+Настройки!$B$7),0,MAX(0,$E1595-MAX(0,SUMIFS(Тех_Движение!$G$2:$G$5111,Тех_Движение!$D$2:$D$5111,$C1595,Тех_Движение!$B$2:$B$5111,"&lt;="&amp;N$3)-$F1595)))</f>
        <v>#VALUE!</v>
      </c>
      <c r="O1595" s="21" t="e">
        <f>IF(OR($B1595="",O$3&lt;$D1595+Настройки!$B$7),0,MAX(0,$E1595-MAX(0,SUMIFS(Тех_Движение!$G$2:$G$5111,Тех_Движение!$D$2:$D$5111,$C1595,Тех_Движение!$B$2:$B$5111,"&lt;="&amp;O$3)-$F1595)))</f>
        <v>#VALUE!</v>
      </c>
      <c r="P1595" s="21" t="e">
        <f>IF(OR($B1595="",P$3&lt;$D1595+Настройки!$B$7),0,MAX(0,$E1595-MAX(0,SUMIFS(Тех_Движение!$G$2:$G$5111,Тех_Движение!$D$2:$D$5111,$C1595,Тех_Движение!$B$2:$B$5111,"&lt;="&amp;P$3)-$F1595)))</f>
        <v>#VALUE!</v>
      </c>
      <c r="Q1595" s="21" t="e">
        <f>IF(OR($B1595="",Q$3&lt;$D1595+Настройки!$B$7),0,MAX(0,$E1595-MAX(0,SUMIFS(Тех_Движение!$G$2:$G$5111,Тех_Движение!$D$2:$D$5111,$C1595,Тех_Движение!$B$2:$B$5111,"&lt;="&amp;Q$3)-$F1595)))</f>
        <v>#VALUE!</v>
      </c>
      <c r="R1595" s="21" t="str">
        <f t="shared" si="73"/>
        <v/>
      </c>
      <c r="S1595" s="23" t="str">
        <f>IF($B1595="","",VLOOKUP($C1595,Настройки!$A$11:$L$17,9,FALSE))</f>
        <v/>
      </c>
      <c r="T1595" s="23" t="str">
        <f t="shared" si="74"/>
        <v/>
      </c>
    </row>
    <row r="1596" spans="1:20" x14ac:dyDescent="0.3">
      <c r="A1596" s="20">
        <f>Тех_Движение!$A$1593</f>
        <v>1592</v>
      </c>
      <c r="B1596" s="20" t="str">
        <f>IF(Тех_Движение!$F$1593&gt;0,Тех_Движение!$I$1593,"")</f>
        <v/>
      </c>
      <c r="C1596" s="20" t="str">
        <f>IF($B1596="","",Тех_Движение!$D$1593)</f>
        <v/>
      </c>
      <c r="D1596" s="9" t="str">
        <f>IF($B1596="","",Тех_Движение!$B$1593)</f>
        <v/>
      </c>
      <c r="E1596" s="21" t="str">
        <f>IF($B1596="","",Тех_Движение!$F$1593)</f>
        <v/>
      </c>
      <c r="F1596" s="21" t="str">
        <f>IF($B1596="","",SUMIFS($E$5:$E1595,$C$5:$C1595,$C1596))</f>
        <v/>
      </c>
      <c r="G1596" s="21" t="str">
        <f>IF($B1596="","",MAX(0,$E1596-MAX(0,SUMIFS(Тех_Движение!$G$2:$G$5111,Тех_Движение!$D$2:$D$5111,$C1596,Тех_Движение!$B$2:$B$5111,"&lt;="&amp;Настройки!$B$5-1)-$F1596)))</f>
        <v/>
      </c>
      <c r="H1596" s="21" t="str">
        <f>IF($B1596="","",IF(AND($D1596&gt;=Настройки!$B$5,$D1596&lt;=Настройки!$B$6),$E1596,0))</f>
        <v/>
      </c>
      <c r="I1596" s="21" t="str">
        <f t="shared" si="72"/>
        <v/>
      </c>
      <c r="J1596" s="21" t="str">
        <f>IF($B1596="","",MAX(0,$E1596-MAX(0,SUMIFS(Тех_Движение!$G$2:$G$5111,Тех_Движение!$D$2:$D$5111,$C1596,Тех_Движение!$B$2:$B$5111,"&lt;="&amp;Настройки!$B$6)-$F1596)))</f>
        <v/>
      </c>
      <c r="K1596" s="21" t="e">
        <f>IF(OR($B1596="",K$3&lt;$D1596+Настройки!$B$7),0,MAX(0,$E1596-MAX(0,SUMIFS(Тех_Движение!$G$2:$G$5111,Тех_Движение!$D$2:$D$5111,$C1596,Тех_Движение!$B$2:$B$5111,"&lt;="&amp;K$3)-$F1596)))</f>
        <v>#VALUE!</v>
      </c>
      <c r="L1596" s="21" t="e">
        <f>IF(OR($B1596="",L$3&lt;$D1596+Настройки!$B$7),0,MAX(0,$E1596-MAX(0,SUMIFS(Тех_Движение!$G$2:$G$5111,Тех_Движение!$D$2:$D$5111,$C1596,Тех_Движение!$B$2:$B$5111,"&lt;="&amp;L$3)-$F1596)))</f>
        <v>#VALUE!</v>
      </c>
      <c r="M1596" s="21" t="e">
        <f>IF(OR($B1596="",M$3&lt;$D1596+Настройки!$B$7),0,MAX(0,$E1596-MAX(0,SUMIFS(Тех_Движение!$G$2:$G$5111,Тех_Движение!$D$2:$D$5111,$C1596,Тех_Движение!$B$2:$B$5111,"&lt;="&amp;M$3)-$F1596)))</f>
        <v>#VALUE!</v>
      </c>
      <c r="N1596" s="21" t="e">
        <f>IF(OR($B1596="",N$3&lt;$D1596+Настройки!$B$7),0,MAX(0,$E1596-MAX(0,SUMIFS(Тех_Движение!$G$2:$G$5111,Тех_Движение!$D$2:$D$5111,$C1596,Тех_Движение!$B$2:$B$5111,"&lt;="&amp;N$3)-$F1596)))</f>
        <v>#VALUE!</v>
      </c>
      <c r="O1596" s="21" t="e">
        <f>IF(OR($B1596="",O$3&lt;$D1596+Настройки!$B$7),0,MAX(0,$E1596-MAX(0,SUMIFS(Тех_Движение!$G$2:$G$5111,Тех_Движение!$D$2:$D$5111,$C1596,Тех_Движение!$B$2:$B$5111,"&lt;="&amp;O$3)-$F1596)))</f>
        <v>#VALUE!</v>
      </c>
      <c r="P1596" s="21" t="e">
        <f>IF(OR($B1596="",P$3&lt;$D1596+Настройки!$B$7),0,MAX(0,$E1596-MAX(0,SUMIFS(Тех_Движение!$G$2:$G$5111,Тех_Движение!$D$2:$D$5111,$C1596,Тех_Движение!$B$2:$B$5111,"&lt;="&amp;P$3)-$F1596)))</f>
        <v>#VALUE!</v>
      </c>
      <c r="Q1596" s="21" t="e">
        <f>IF(OR($B1596="",Q$3&lt;$D1596+Настройки!$B$7),0,MAX(0,$E1596-MAX(0,SUMIFS(Тех_Движение!$G$2:$G$5111,Тех_Движение!$D$2:$D$5111,$C1596,Тех_Движение!$B$2:$B$5111,"&lt;="&amp;Q$3)-$F1596)))</f>
        <v>#VALUE!</v>
      </c>
      <c r="R1596" s="21" t="str">
        <f t="shared" si="73"/>
        <v/>
      </c>
      <c r="S1596" s="23" t="str">
        <f>IF($B1596="","",VLOOKUP($C1596,Настройки!$A$11:$L$17,9,FALSE))</f>
        <v/>
      </c>
      <c r="T1596" s="23" t="str">
        <f t="shared" si="74"/>
        <v/>
      </c>
    </row>
    <row r="1597" spans="1:20" x14ac:dyDescent="0.3">
      <c r="A1597" s="20">
        <f>Тех_Движение!$A$1594</f>
        <v>1593</v>
      </c>
      <c r="B1597" s="20" t="str">
        <f>IF(Тех_Движение!$F$1594&gt;0,Тех_Движение!$I$1594,"")</f>
        <v/>
      </c>
      <c r="C1597" s="20" t="str">
        <f>IF($B1597="","",Тех_Движение!$D$1594)</f>
        <v/>
      </c>
      <c r="D1597" s="9" t="str">
        <f>IF($B1597="","",Тех_Движение!$B$1594)</f>
        <v/>
      </c>
      <c r="E1597" s="21" t="str">
        <f>IF($B1597="","",Тех_Движение!$F$1594)</f>
        <v/>
      </c>
      <c r="F1597" s="21" t="str">
        <f>IF($B1597="","",SUMIFS($E$5:$E1596,$C$5:$C1596,$C1597))</f>
        <v/>
      </c>
      <c r="G1597" s="21" t="str">
        <f>IF($B1597="","",MAX(0,$E1597-MAX(0,SUMIFS(Тех_Движение!$G$2:$G$5111,Тех_Движение!$D$2:$D$5111,$C1597,Тех_Движение!$B$2:$B$5111,"&lt;="&amp;Настройки!$B$5-1)-$F1597)))</f>
        <v/>
      </c>
      <c r="H1597" s="21" t="str">
        <f>IF($B1597="","",IF(AND($D1597&gt;=Настройки!$B$5,$D1597&lt;=Настройки!$B$6),$E1597,0))</f>
        <v/>
      </c>
      <c r="I1597" s="21" t="str">
        <f t="shared" si="72"/>
        <v/>
      </c>
      <c r="J1597" s="21" t="str">
        <f>IF($B1597="","",MAX(0,$E1597-MAX(0,SUMIFS(Тех_Движение!$G$2:$G$5111,Тех_Движение!$D$2:$D$5111,$C1597,Тех_Движение!$B$2:$B$5111,"&lt;="&amp;Настройки!$B$6)-$F1597)))</f>
        <v/>
      </c>
      <c r="K1597" s="21" t="e">
        <f>IF(OR($B1597="",K$3&lt;$D1597+Настройки!$B$7),0,MAX(0,$E1597-MAX(0,SUMIFS(Тех_Движение!$G$2:$G$5111,Тех_Движение!$D$2:$D$5111,$C1597,Тех_Движение!$B$2:$B$5111,"&lt;="&amp;K$3)-$F1597)))</f>
        <v>#VALUE!</v>
      </c>
      <c r="L1597" s="21" t="e">
        <f>IF(OR($B1597="",L$3&lt;$D1597+Настройки!$B$7),0,MAX(0,$E1597-MAX(0,SUMIFS(Тех_Движение!$G$2:$G$5111,Тех_Движение!$D$2:$D$5111,$C1597,Тех_Движение!$B$2:$B$5111,"&lt;="&amp;L$3)-$F1597)))</f>
        <v>#VALUE!</v>
      </c>
      <c r="M1597" s="21" t="e">
        <f>IF(OR($B1597="",M$3&lt;$D1597+Настройки!$B$7),0,MAX(0,$E1597-MAX(0,SUMIFS(Тех_Движение!$G$2:$G$5111,Тех_Движение!$D$2:$D$5111,$C1597,Тех_Движение!$B$2:$B$5111,"&lt;="&amp;M$3)-$F1597)))</f>
        <v>#VALUE!</v>
      </c>
      <c r="N1597" s="21" t="e">
        <f>IF(OR($B1597="",N$3&lt;$D1597+Настройки!$B$7),0,MAX(0,$E1597-MAX(0,SUMIFS(Тех_Движение!$G$2:$G$5111,Тех_Движение!$D$2:$D$5111,$C1597,Тех_Движение!$B$2:$B$5111,"&lt;="&amp;N$3)-$F1597)))</f>
        <v>#VALUE!</v>
      </c>
      <c r="O1597" s="21" t="e">
        <f>IF(OR($B1597="",O$3&lt;$D1597+Настройки!$B$7),0,MAX(0,$E1597-MAX(0,SUMIFS(Тех_Движение!$G$2:$G$5111,Тех_Движение!$D$2:$D$5111,$C1597,Тех_Движение!$B$2:$B$5111,"&lt;="&amp;O$3)-$F1597)))</f>
        <v>#VALUE!</v>
      </c>
      <c r="P1597" s="21" t="e">
        <f>IF(OR($B1597="",P$3&lt;$D1597+Настройки!$B$7),0,MAX(0,$E1597-MAX(0,SUMIFS(Тех_Движение!$G$2:$G$5111,Тех_Движение!$D$2:$D$5111,$C1597,Тех_Движение!$B$2:$B$5111,"&lt;="&amp;P$3)-$F1597)))</f>
        <v>#VALUE!</v>
      </c>
      <c r="Q1597" s="21" t="e">
        <f>IF(OR($B1597="",Q$3&lt;$D1597+Настройки!$B$7),0,MAX(0,$E1597-MAX(0,SUMIFS(Тех_Движение!$G$2:$G$5111,Тех_Движение!$D$2:$D$5111,$C1597,Тех_Движение!$B$2:$B$5111,"&lt;="&amp;Q$3)-$F1597)))</f>
        <v>#VALUE!</v>
      </c>
      <c r="R1597" s="21" t="str">
        <f t="shared" si="73"/>
        <v/>
      </c>
      <c r="S1597" s="23" t="str">
        <f>IF($B1597="","",VLOOKUP($C1597,Настройки!$A$11:$L$17,9,FALSE))</f>
        <v/>
      </c>
      <c r="T1597" s="23" t="str">
        <f t="shared" si="74"/>
        <v/>
      </c>
    </row>
    <row r="1598" spans="1:20" x14ac:dyDescent="0.3">
      <c r="A1598" s="20">
        <f>Тех_Движение!$A$1595</f>
        <v>1594</v>
      </c>
      <c r="B1598" s="20" t="str">
        <f>IF(Тех_Движение!$F$1595&gt;0,Тех_Движение!$I$1595,"")</f>
        <v/>
      </c>
      <c r="C1598" s="20" t="str">
        <f>IF($B1598="","",Тех_Движение!$D$1595)</f>
        <v/>
      </c>
      <c r="D1598" s="9" t="str">
        <f>IF($B1598="","",Тех_Движение!$B$1595)</f>
        <v/>
      </c>
      <c r="E1598" s="21" t="str">
        <f>IF($B1598="","",Тех_Движение!$F$1595)</f>
        <v/>
      </c>
      <c r="F1598" s="21" t="str">
        <f>IF($B1598="","",SUMIFS($E$5:$E1597,$C$5:$C1597,$C1598))</f>
        <v/>
      </c>
      <c r="G1598" s="21" t="str">
        <f>IF($B1598="","",MAX(0,$E1598-MAX(0,SUMIFS(Тех_Движение!$G$2:$G$5111,Тех_Движение!$D$2:$D$5111,$C1598,Тех_Движение!$B$2:$B$5111,"&lt;="&amp;Настройки!$B$5-1)-$F1598)))</f>
        <v/>
      </c>
      <c r="H1598" s="21" t="str">
        <f>IF($B1598="","",IF(AND($D1598&gt;=Настройки!$B$5,$D1598&lt;=Настройки!$B$6),$E1598,0))</f>
        <v/>
      </c>
      <c r="I1598" s="21" t="str">
        <f t="shared" si="72"/>
        <v/>
      </c>
      <c r="J1598" s="21" t="str">
        <f>IF($B1598="","",MAX(0,$E1598-MAX(0,SUMIFS(Тех_Движение!$G$2:$G$5111,Тех_Движение!$D$2:$D$5111,$C1598,Тех_Движение!$B$2:$B$5111,"&lt;="&amp;Настройки!$B$6)-$F1598)))</f>
        <v/>
      </c>
      <c r="K1598" s="21" t="e">
        <f>IF(OR($B1598="",K$3&lt;$D1598+Настройки!$B$7),0,MAX(0,$E1598-MAX(0,SUMIFS(Тех_Движение!$G$2:$G$5111,Тех_Движение!$D$2:$D$5111,$C1598,Тех_Движение!$B$2:$B$5111,"&lt;="&amp;K$3)-$F1598)))</f>
        <v>#VALUE!</v>
      </c>
      <c r="L1598" s="21" t="e">
        <f>IF(OR($B1598="",L$3&lt;$D1598+Настройки!$B$7),0,MAX(0,$E1598-MAX(0,SUMIFS(Тех_Движение!$G$2:$G$5111,Тех_Движение!$D$2:$D$5111,$C1598,Тех_Движение!$B$2:$B$5111,"&lt;="&amp;L$3)-$F1598)))</f>
        <v>#VALUE!</v>
      </c>
      <c r="M1598" s="21" t="e">
        <f>IF(OR($B1598="",M$3&lt;$D1598+Настройки!$B$7),0,MAX(0,$E1598-MAX(0,SUMIFS(Тех_Движение!$G$2:$G$5111,Тех_Движение!$D$2:$D$5111,$C1598,Тех_Движение!$B$2:$B$5111,"&lt;="&amp;M$3)-$F1598)))</f>
        <v>#VALUE!</v>
      </c>
      <c r="N1598" s="21" t="e">
        <f>IF(OR($B1598="",N$3&lt;$D1598+Настройки!$B$7),0,MAX(0,$E1598-MAX(0,SUMIFS(Тех_Движение!$G$2:$G$5111,Тех_Движение!$D$2:$D$5111,$C1598,Тех_Движение!$B$2:$B$5111,"&lt;="&amp;N$3)-$F1598)))</f>
        <v>#VALUE!</v>
      </c>
      <c r="O1598" s="21" t="e">
        <f>IF(OR($B1598="",O$3&lt;$D1598+Настройки!$B$7),0,MAX(0,$E1598-MAX(0,SUMIFS(Тех_Движение!$G$2:$G$5111,Тех_Движение!$D$2:$D$5111,$C1598,Тех_Движение!$B$2:$B$5111,"&lt;="&amp;O$3)-$F1598)))</f>
        <v>#VALUE!</v>
      </c>
      <c r="P1598" s="21" t="e">
        <f>IF(OR($B1598="",P$3&lt;$D1598+Настройки!$B$7),0,MAX(0,$E1598-MAX(0,SUMIFS(Тех_Движение!$G$2:$G$5111,Тех_Движение!$D$2:$D$5111,$C1598,Тех_Движение!$B$2:$B$5111,"&lt;="&amp;P$3)-$F1598)))</f>
        <v>#VALUE!</v>
      </c>
      <c r="Q1598" s="21" t="e">
        <f>IF(OR($B1598="",Q$3&lt;$D1598+Настройки!$B$7),0,MAX(0,$E1598-MAX(0,SUMIFS(Тех_Движение!$G$2:$G$5111,Тех_Движение!$D$2:$D$5111,$C1598,Тех_Движение!$B$2:$B$5111,"&lt;="&amp;Q$3)-$F1598)))</f>
        <v>#VALUE!</v>
      </c>
      <c r="R1598" s="21" t="str">
        <f t="shared" si="73"/>
        <v/>
      </c>
      <c r="S1598" s="23" t="str">
        <f>IF($B1598="","",VLOOKUP($C1598,Настройки!$A$11:$L$17,9,FALSE))</f>
        <v/>
      </c>
      <c r="T1598" s="23" t="str">
        <f t="shared" si="74"/>
        <v/>
      </c>
    </row>
    <row r="1599" spans="1:20" x14ac:dyDescent="0.3">
      <c r="A1599" s="20">
        <f>Тех_Движение!$A$1596</f>
        <v>1595</v>
      </c>
      <c r="B1599" s="20" t="str">
        <f>IF(Тех_Движение!$F$1596&gt;0,Тех_Движение!$I$1596,"")</f>
        <v/>
      </c>
      <c r="C1599" s="20" t="str">
        <f>IF($B1599="","",Тех_Движение!$D$1596)</f>
        <v/>
      </c>
      <c r="D1599" s="9" t="str">
        <f>IF($B1599="","",Тех_Движение!$B$1596)</f>
        <v/>
      </c>
      <c r="E1599" s="21" t="str">
        <f>IF($B1599="","",Тех_Движение!$F$1596)</f>
        <v/>
      </c>
      <c r="F1599" s="21" t="str">
        <f>IF($B1599="","",SUMIFS($E$5:$E1598,$C$5:$C1598,$C1599))</f>
        <v/>
      </c>
      <c r="G1599" s="21" t="str">
        <f>IF($B1599="","",MAX(0,$E1599-MAX(0,SUMIFS(Тех_Движение!$G$2:$G$5111,Тех_Движение!$D$2:$D$5111,$C1599,Тех_Движение!$B$2:$B$5111,"&lt;="&amp;Настройки!$B$5-1)-$F1599)))</f>
        <v/>
      </c>
      <c r="H1599" s="21" t="str">
        <f>IF($B1599="","",IF(AND($D1599&gt;=Настройки!$B$5,$D1599&lt;=Настройки!$B$6),$E1599,0))</f>
        <v/>
      </c>
      <c r="I1599" s="21" t="str">
        <f t="shared" si="72"/>
        <v/>
      </c>
      <c r="J1599" s="21" t="str">
        <f>IF($B1599="","",MAX(0,$E1599-MAX(0,SUMIFS(Тех_Движение!$G$2:$G$5111,Тех_Движение!$D$2:$D$5111,$C1599,Тех_Движение!$B$2:$B$5111,"&lt;="&amp;Настройки!$B$6)-$F1599)))</f>
        <v/>
      </c>
      <c r="K1599" s="21" t="e">
        <f>IF(OR($B1599="",K$3&lt;$D1599+Настройки!$B$7),0,MAX(0,$E1599-MAX(0,SUMIFS(Тех_Движение!$G$2:$G$5111,Тех_Движение!$D$2:$D$5111,$C1599,Тех_Движение!$B$2:$B$5111,"&lt;="&amp;K$3)-$F1599)))</f>
        <v>#VALUE!</v>
      </c>
      <c r="L1599" s="21" t="e">
        <f>IF(OR($B1599="",L$3&lt;$D1599+Настройки!$B$7),0,MAX(0,$E1599-MAX(0,SUMIFS(Тех_Движение!$G$2:$G$5111,Тех_Движение!$D$2:$D$5111,$C1599,Тех_Движение!$B$2:$B$5111,"&lt;="&amp;L$3)-$F1599)))</f>
        <v>#VALUE!</v>
      </c>
      <c r="M1599" s="21" t="e">
        <f>IF(OR($B1599="",M$3&lt;$D1599+Настройки!$B$7),0,MAX(0,$E1599-MAX(0,SUMIFS(Тех_Движение!$G$2:$G$5111,Тех_Движение!$D$2:$D$5111,$C1599,Тех_Движение!$B$2:$B$5111,"&lt;="&amp;M$3)-$F1599)))</f>
        <v>#VALUE!</v>
      </c>
      <c r="N1599" s="21" t="e">
        <f>IF(OR($B1599="",N$3&lt;$D1599+Настройки!$B$7),0,MAX(0,$E1599-MAX(0,SUMIFS(Тех_Движение!$G$2:$G$5111,Тех_Движение!$D$2:$D$5111,$C1599,Тех_Движение!$B$2:$B$5111,"&lt;="&amp;N$3)-$F1599)))</f>
        <v>#VALUE!</v>
      </c>
      <c r="O1599" s="21" t="e">
        <f>IF(OR($B1599="",O$3&lt;$D1599+Настройки!$B$7),0,MAX(0,$E1599-MAX(0,SUMIFS(Тех_Движение!$G$2:$G$5111,Тех_Движение!$D$2:$D$5111,$C1599,Тех_Движение!$B$2:$B$5111,"&lt;="&amp;O$3)-$F1599)))</f>
        <v>#VALUE!</v>
      </c>
      <c r="P1599" s="21" t="e">
        <f>IF(OR($B1599="",P$3&lt;$D1599+Настройки!$B$7),0,MAX(0,$E1599-MAX(0,SUMIFS(Тех_Движение!$G$2:$G$5111,Тех_Движение!$D$2:$D$5111,$C1599,Тех_Движение!$B$2:$B$5111,"&lt;="&amp;P$3)-$F1599)))</f>
        <v>#VALUE!</v>
      </c>
      <c r="Q1599" s="21" t="e">
        <f>IF(OR($B1599="",Q$3&lt;$D1599+Настройки!$B$7),0,MAX(0,$E1599-MAX(0,SUMIFS(Тех_Движение!$G$2:$G$5111,Тех_Движение!$D$2:$D$5111,$C1599,Тех_Движение!$B$2:$B$5111,"&lt;="&amp;Q$3)-$F1599)))</f>
        <v>#VALUE!</v>
      </c>
      <c r="R1599" s="21" t="str">
        <f t="shared" si="73"/>
        <v/>
      </c>
      <c r="S1599" s="23" t="str">
        <f>IF($B1599="","",VLOOKUP($C1599,Настройки!$A$11:$L$17,9,FALSE))</f>
        <v/>
      </c>
      <c r="T1599" s="23" t="str">
        <f t="shared" si="74"/>
        <v/>
      </c>
    </row>
    <row r="1600" spans="1:20" x14ac:dyDescent="0.3">
      <c r="A1600" s="20">
        <f>Тех_Движение!$A$1597</f>
        <v>1596</v>
      </c>
      <c r="B1600" s="20" t="str">
        <f>IF(Тех_Движение!$F$1597&gt;0,Тех_Движение!$I$1597,"")</f>
        <v/>
      </c>
      <c r="C1600" s="20" t="str">
        <f>IF($B1600="","",Тех_Движение!$D$1597)</f>
        <v/>
      </c>
      <c r="D1600" s="9" t="str">
        <f>IF($B1600="","",Тех_Движение!$B$1597)</f>
        <v/>
      </c>
      <c r="E1600" s="21" t="str">
        <f>IF($B1600="","",Тех_Движение!$F$1597)</f>
        <v/>
      </c>
      <c r="F1600" s="21" t="str">
        <f>IF($B1600="","",SUMIFS($E$5:$E1599,$C$5:$C1599,$C1600))</f>
        <v/>
      </c>
      <c r="G1600" s="21" t="str">
        <f>IF($B1600="","",MAX(0,$E1600-MAX(0,SUMIFS(Тех_Движение!$G$2:$G$5111,Тех_Движение!$D$2:$D$5111,$C1600,Тех_Движение!$B$2:$B$5111,"&lt;="&amp;Настройки!$B$5-1)-$F1600)))</f>
        <v/>
      </c>
      <c r="H1600" s="21" t="str">
        <f>IF($B1600="","",IF(AND($D1600&gt;=Настройки!$B$5,$D1600&lt;=Настройки!$B$6),$E1600,0))</f>
        <v/>
      </c>
      <c r="I1600" s="21" t="str">
        <f t="shared" si="72"/>
        <v/>
      </c>
      <c r="J1600" s="21" t="str">
        <f>IF($B1600="","",MAX(0,$E1600-MAX(0,SUMIFS(Тех_Движение!$G$2:$G$5111,Тех_Движение!$D$2:$D$5111,$C1600,Тех_Движение!$B$2:$B$5111,"&lt;="&amp;Настройки!$B$6)-$F1600)))</f>
        <v/>
      </c>
      <c r="K1600" s="21" t="e">
        <f>IF(OR($B1600="",K$3&lt;$D1600+Настройки!$B$7),0,MAX(0,$E1600-MAX(0,SUMIFS(Тех_Движение!$G$2:$G$5111,Тех_Движение!$D$2:$D$5111,$C1600,Тех_Движение!$B$2:$B$5111,"&lt;="&amp;K$3)-$F1600)))</f>
        <v>#VALUE!</v>
      </c>
      <c r="L1600" s="21" t="e">
        <f>IF(OR($B1600="",L$3&lt;$D1600+Настройки!$B$7),0,MAX(0,$E1600-MAX(0,SUMIFS(Тех_Движение!$G$2:$G$5111,Тех_Движение!$D$2:$D$5111,$C1600,Тех_Движение!$B$2:$B$5111,"&lt;="&amp;L$3)-$F1600)))</f>
        <v>#VALUE!</v>
      </c>
      <c r="M1600" s="21" t="e">
        <f>IF(OR($B1600="",M$3&lt;$D1600+Настройки!$B$7),0,MAX(0,$E1600-MAX(0,SUMIFS(Тех_Движение!$G$2:$G$5111,Тех_Движение!$D$2:$D$5111,$C1600,Тех_Движение!$B$2:$B$5111,"&lt;="&amp;M$3)-$F1600)))</f>
        <v>#VALUE!</v>
      </c>
      <c r="N1600" s="21" t="e">
        <f>IF(OR($B1600="",N$3&lt;$D1600+Настройки!$B$7),0,MAX(0,$E1600-MAX(0,SUMIFS(Тех_Движение!$G$2:$G$5111,Тех_Движение!$D$2:$D$5111,$C1600,Тех_Движение!$B$2:$B$5111,"&lt;="&amp;N$3)-$F1600)))</f>
        <v>#VALUE!</v>
      </c>
      <c r="O1600" s="21" t="e">
        <f>IF(OR($B1600="",O$3&lt;$D1600+Настройки!$B$7),0,MAX(0,$E1600-MAX(0,SUMIFS(Тех_Движение!$G$2:$G$5111,Тех_Движение!$D$2:$D$5111,$C1600,Тех_Движение!$B$2:$B$5111,"&lt;="&amp;O$3)-$F1600)))</f>
        <v>#VALUE!</v>
      </c>
      <c r="P1600" s="21" t="e">
        <f>IF(OR($B1600="",P$3&lt;$D1600+Настройки!$B$7),0,MAX(0,$E1600-MAX(0,SUMIFS(Тех_Движение!$G$2:$G$5111,Тех_Движение!$D$2:$D$5111,$C1600,Тех_Движение!$B$2:$B$5111,"&lt;="&amp;P$3)-$F1600)))</f>
        <v>#VALUE!</v>
      </c>
      <c r="Q1600" s="21" t="e">
        <f>IF(OR($B1600="",Q$3&lt;$D1600+Настройки!$B$7),0,MAX(0,$E1600-MAX(0,SUMIFS(Тех_Движение!$G$2:$G$5111,Тех_Движение!$D$2:$D$5111,$C1600,Тех_Движение!$B$2:$B$5111,"&lt;="&amp;Q$3)-$F1600)))</f>
        <v>#VALUE!</v>
      </c>
      <c r="R1600" s="21" t="str">
        <f t="shared" si="73"/>
        <v/>
      </c>
      <c r="S1600" s="23" t="str">
        <f>IF($B1600="","",VLOOKUP($C1600,Настройки!$A$11:$L$17,9,FALSE))</f>
        <v/>
      </c>
      <c r="T1600" s="23" t="str">
        <f t="shared" si="74"/>
        <v/>
      </c>
    </row>
    <row r="1601" spans="1:20" x14ac:dyDescent="0.3">
      <c r="A1601" s="20">
        <f>Тех_Движение!$A$1598</f>
        <v>1597</v>
      </c>
      <c r="B1601" s="20" t="str">
        <f>IF(Тех_Движение!$F$1598&gt;0,Тех_Движение!$I$1598,"")</f>
        <v/>
      </c>
      <c r="C1601" s="20" t="str">
        <f>IF($B1601="","",Тех_Движение!$D$1598)</f>
        <v/>
      </c>
      <c r="D1601" s="9" t="str">
        <f>IF($B1601="","",Тех_Движение!$B$1598)</f>
        <v/>
      </c>
      <c r="E1601" s="21" t="str">
        <f>IF($B1601="","",Тех_Движение!$F$1598)</f>
        <v/>
      </c>
      <c r="F1601" s="21" t="str">
        <f>IF($B1601="","",SUMIFS($E$5:$E1600,$C$5:$C1600,$C1601))</f>
        <v/>
      </c>
      <c r="G1601" s="21" t="str">
        <f>IF($B1601="","",MAX(0,$E1601-MAX(0,SUMIFS(Тех_Движение!$G$2:$G$5111,Тех_Движение!$D$2:$D$5111,$C1601,Тех_Движение!$B$2:$B$5111,"&lt;="&amp;Настройки!$B$5-1)-$F1601)))</f>
        <v/>
      </c>
      <c r="H1601" s="21" t="str">
        <f>IF($B1601="","",IF(AND($D1601&gt;=Настройки!$B$5,$D1601&lt;=Настройки!$B$6),$E1601,0))</f>
        <v/>
      </c>
      <c r="I1601" s="21" t="str">
        <f t="shared" si="72"/>
        <v/>
      </c>
      <c r="J1601" s="21" t="str">
        <f>IF($B1601="","",MAX(0,$E1601-MAX(0,SUMIFS(Тех_Движение!$G$2:$G$5111,Тех_Движение!$D$2:$D$5111,$C1601,Тех_Движение!$B$2:$B$5111,"&lt;="&amp;Настройки!$B$6)-$F1601)))</f>
        <v/>
      </c>
      <c r="K1601" s="21" t="e">
        <f>IF(OR($B1601="",K$3&lt;$D1601+Настройки!$B$7),0,MAX(0,$E1601-MAX(0,SUMIFS(Тех_Движение!$G$2:$G$5111,Тех_Движение!$D$2:$D$5111,$C1601,Тех_Движение!$B$2:$B$5111,"&lt;="&amp;K$3)-$F1601)))</f>
        <v>#VALUE!</v>
      </c>
      <c r="L1601" s="21" t="e">
        <f>IF(OR($B1601="",L$3&lt;$D1601+Настройки!$B$7),0,MAX(0,$E1601-MAX(0,SUMIFS(Тех_Движение!$G$2:$G$5111,Тех_Движение!$D$2:$D$5111,$C1601,Тех_Движение!$B$2:$B$5111,"&lt;="&amp;L$3)-$F1601)))</f>
        <v>#VALUE!</v>
      </c>
      <c r="M1601" s="21" t="e">
        <f>IF(OR($B1601="",M$3&lt;$D1601+Настройки!$B$7),0,MAX(0,$E1601-MAX(0,SUMIFS(Тех_Движение!$G$2:$G$5111,Тех_Движение!$D$2:$D$5111,$C1601,Тех_Движение!$B$2:$B$5111,"&lt;="&amp;M$3)-$F1601)))</f>
        <v>#VALUE!</v>
      </c>
      <c r="N1601" s="21" t="e">
        <f>IF(OR($B1601="",N$3&lt;$D1601+Настройки!$B$7),0,MAX(0,$E1601-MAX(0,SUMIFS(Тех_Движение!$G$2:$G$5111,Тех_Движение!$D$2:$D$5111,$C1601,Тех_Движение!$B$2:$B$5111,"&lt;="&amp;N$3)-$F1601)))</f>
        <v>#VALUE!</v>
      </c>
      <c r="O1601" s="21" t="e">
        <f>IF(OR($B1601="",O$3&lt;$D1601+Настройки!$B$7),0,MAX(0,$E1601-MAX(0,SUMIFS(Тех_Движение!$G$2:$G$5111,Тех_Движение!$D$2:$D$5111,$C1601,Тех_Движение!$B$2:$B$5111,"&lt;="&amp;O$3)-$F1601)))</f>
        <v>#VALUE!</v>
      </c>
      <c r="P1601" s="21" t="e">
        <f>IF(OR($B1601="",P$3&lt;$D1601+Настройки!$B$7),0,MAX(0,$E1601-MAX(0,SUMIFS(Тех_Движение!$G$2:$G$5111,Тех_Движение!$D$2:$D$5111,$C1601,Тех_Движение!$B$2:$B$5111,"&lt;="&amp;P$3)-$F1601)))</f>
        <v>#VALUE!</v>
      </c>
      <c r="Q1601" s="21" t="e">
        <f>IF(OR($B1601="",Q$3&lt;$D1601+Настройки!$B$7),0,MAX(0,$E1601-MAX(0,SUMIFS(Тех_Движение!$G$2:$G$5111,Тех_Движение!$D$2:$D$5111,$C1601,Тех_Движение!$B$2:$B$5111,"&lt;="&amp;Q$3)-$F1601)))</f>
        <v>#VALUE!</v>
      </c>
      <c r="R1601" s="21" t="str">
        <f t="shared" si="73"/>
        <v/>
      </c>
      <c r="S1601" s="23" t="str">
        <f>IF($B1601="","",VLOOKUP($C1601,Настройки!$A$11:$L$17,9,FALSE))</f>
        <v/>
      </c>
      <c r="T1601" s="23" t="str">
        <f t="shared" si="74"/>
        <v/>
      </c>
    </row>
    <row r="1602" spans="1:20" x14ac:dyDescent="0.3">
      <c r="A1602" s="20">
        <f>Тех_Движение!$A$1599</f>
        <v>1598</v>
      </c>
      <c r="B1602" s="20" t="str">
        <f>IF(Тех_Движение!$F$1599&gt;0,Тех_Движение!$I$1599,"")</f>
        <v/>
      </c>
      <c r="C1602" s="20" t="str">
        <f>IF($B1602="","",Тех_Движение!$D$1599)</f>
        <v/>
      </c>
      <c r="D1602" s="9" t="str">
        <f>IF($B1602="","",Тех_Движение!$B$1599)</f>
        <v/>
      </c>
      <c r="E1602" s="21" t="str">
        <f>IF($B1602="","",Тех_Движение!$F$1599)</f>
        <v/>
      </c>
      <c r="F1602" s="21" t="str">
        <f>IF($B1602="","",SUMIFS($E$5:$E1601,$C$5:$C1601,$C1602))</f>
        <v/>
      </c>
      <c r="G1602" s="21" t="str">
        <f>IF($B1602="","",MAX(0,$E1602-MAX(0,SUMIFS(Тех_Движение!$G$2:$G$5111,Тех_Движение!$D$2:$D$5111,$C1602,Тех_Движение!$B$2:$B$5111,"&lt;="&amp;Настройки!$B$5-1)-$F1602)))</f>
        <v/>
      </c>
      <c r="H1602" s="21" t="str">
        <f>IF($B1602="","",IF(AND($D1602&gt;=Настройки!$B$5,$D1602&lt;=Настройки!$B$6),$E1602,0))</f>
        <v/>
      </c>
      <c r="I1602" s="21" t="str">
        <f t="shared" si="72"/>
        <v/>
      </c>
      <c r="J1602" s="21" t="str">
        <f>IF($B1602="","",MAX(0,$E1602-MAX(0,SUMIFS(Тех_Движение!$G$2:$G$5111,Тех_Движение!$D$2:$D$5111,$C1602,Тех_Движение!$B$2:$B$5111,"&lt;="&amp;Настройки!$B$6)-$F1602)))</f>
        <v/>
      </c>
      <c r="K1602" s="21" t="e">
        <f>IF(OR($B1602="",K$3&lt;$D1602+Настройки!$B$7),0,MAX(0,$E1602-MAX(0,SUMIFS(Тех_Движение!$G$2:$G$5111,Тех_Движение!$D$2:$D$5111,$C1602,Тех_Движение!$B$2:$B$5111,"&lt;="&amp;K$3)-$F1602)))</f>
        <v>#VALUE!</v>
      </c>
      <c r="L1602" s="21" t="e">
        <f>IF(OR($B1602="",L$3&lt;$D1602+Настройки!$B$7),0,MAX(0,$E1602-MAX(0,SUMIFS(Тех_Движение!$G$2:$G$5111,Тех_Движение!$D$2:$D$5111,$C1602,Тех_Движение!$B$2:$B$5111,"&lt;="&amp;L$3)-$F1602)))</f>
        <v>#VALUE!</v>
      </c>
      <c r="M1602" s="21" t="e">
        <f>IF(OR($B1602="",M$3&lt;$D1602+Настройки!$B$7),0,MAX(0,$E1602-MAX(0,SUMIFS(Тех_Движение!$G$2:$G$5111,Тех_Движение!$D$2:$D$5111,$C1602,Тех_Движение!$B$2:$B$5111,"&lt;="&amp;M$3)-$F1602)))</f>
        <v>#VALUE!</v>
      </c>
      <c r="N1602" s="21" t="e">
        <f>IF(OR($B1602="",N$3&lt;$D1602+Настройки!$B$7),0,MAX(0,$E1602-MAX(0,SUMIFS(Тех_Движение!$G$2:$G$5111,Тех_Движение!$D$2:$D$5111,$C1602,Тех_Движение!$B$2:$B$5111,"&lt;="&amp;N$3)-$F1602)))</f>
        <v>#VALUE!</v>
      </c>
      <c r="O1602" s="21" t="e">
        <f>IF(OR($B1602="",O$3&lt;$D1602+Настройки!$B$7),0,MAX(0,$E1602-MAX(0,SUMIFS(Тех_Движение!$G$2:$G$5111,Тех_Движение!$D$2:$D$5111,$C1602,Тех_Движение!$B$2:$B$5111,"&lt;="&amp;O$3)-$F1602)))</f>
        <v>#VALUE!</v>
      </c>
      <c r="P1602" s="21" t="e">
        <f>IF(OR($B1602="",P$3&lt;$D1602+Настройки!$B$7),0,MAX(0,$E1602-MAX(0,SUMIFS(Тех_Движение!$G$2:$G$5111,Тех_Движение!$D$2:$D$5111,$C1602,Тех_Движение!$B$2:$B$5111,"&lt;="&amp;P$3)-$F1602)))</f>
        <v>#VALUE!</v>
      </c>
      <c r="Q1602" s="21" t="e">
        <f>IF(OR($B1602="",Q$3&lt;$D1602+Настройки!$B$7),0,MAX(0,$E1602-MAX(0,SUMIFS(Тех_Движение!$G$2:$G$5111,Тех_Движение!$D$2:$D$5111,$C1602,Тех_Движение!$B$2:$B$5111,"&lt;="&amp;Q$3)-$F1602)))</f>
        <v>#VALUE!</v>
      </c>
      <c r="R1602" s="21" t="str">
        <f t="shared" si="73"/>
        <v/>
      </c>
      <c r="S1602" s="23" t="str">
        <f>IF($B1602="","",VLOOKUP($C1602,Настройки!$A$11:$L$17,9,FALSE))</f>
        <v/>
      </c>
      <c r="T1602" s="23" t="str">
        <f t="shared" si="74"/>
        <v/>
      </c>
    </row>
    <row r="1603" spans="1:20" x14ac:dyDescent="0.3">
      <c r="A1603" s="20">
        <f>Тех_Движение!$A$1600</f>
        <v>1599</v>
      </c>
      <c r="B1603" s="20" t="str">
        <f>IF(Тех_Движение!$F$1600&gt;0,Тех_Движение!$I$1600,"")</f>
        <v/>
      </c>
      <c r="C1603" s="20" t="str">
        <f>IF($B1603="","",Тех_Движение!$D$1600)</f>
        <v/>
      </c>
      <c r="D1603" s="9" t="str">
        <f>IF($B1603="","",Тех_Движение!$B$1600)</f>
        <v/>
      </c>
      <c r="E1603" s="21" t="str">
        <f>IF($B1603="","",Тех_Движение!$F$1600)</f>
        <v/>
      </c>
      <c r="F1603" s="21" t="str">
        <f>IF($B1603="","",SUMIFS($E$5:$E1602,$C$5:$C1602,$C1603))</f>
        <v/>
      </c>
      <c r="G1603" s="21" t="str">
        <f>IF($B1603="","",MAX(0,$E1603-MAX(0,SUMIFS(Тех_Движение!$G$2:$G$5111,Тех_Движение!$D$2:$D$5111,$C1603,Тех_Движение!$B$2:$B$5111,"&lt;="&amp;Настройки!$B$5-1)-$F1603)))</f>
        <v/>
      </c>
      <c r="H1603" s="21" t="str">
        <f>IF($B1603="","",IF(AND($D1603&gt;=Настройки!$B$5,$D1603&lt;=Настройки!$B$6),$E1603,0))</f>
        <v/>
      </c>
      <c r="I1603" s="21" t="str">
        <f t="shared" si="72"/>
        <v/>
      </c>
      <c r="J1603" s="21" t="str">
        <f>IF($B1603="","",MAX(0,$E1603-MAX(0,SUMIFS(Тех_Движение!$G$2:$G$5111,Тех_Движение!$D$2:$D$5111,$C1603,Тех_Движение!$B$2:$B$5111,"&lt;="&amp;Настройки!$B$6)-$F1603)))</f>
        <v/>
      </c>
      <c r="K1603" s="21" t="e">
        <f>IF(OR($B1603="",K$3&lt;$D1603+Настройки!$B$7),0,MAX(0,$E1603-MAX(0,SUMIFS(Тех_Движение!$G$2:$G$5111,Тех_Движение!$D$2:$D$5111,$C1603,Тех_Движение!$B$2:$B$5111,"&lt;="&amp;K$3)-$F1603)))</f>
        <v>#VALUE!</v>
      </c>
      <c r="L1603" s="21" t="e">
        <f>IF(OR($B1603="",L$3&lt;$D1603+Настройки!$B$7),0,MAX(0,$E1603-MAX(0,SUMIFS(Тех_Движение!$G$2:$G$5111,Тех_Движение!$D$2:$D$5111,$C1603,Тех_Движение!$B$2:$B$5111,"&lt;="&amp;L$3)-$F1603)))</f>
        <v>#VALUE!</v>
      </c>
      <c r="M1603" s="21" t="e">
        <f>IF(OR($B1603="",M$3&lt;$D1603+Настройки!$B$7),0,MAX(0,$E1603-MAX(0,SUMIFS(Тех_Движение!$G$2:$G$5111,Тех_Движение!$D$2:$D$5111,$C1603,Тех_Движение!$B$2:$B$5111,"&lt;="&amp;M$3)-$F1603)))</f>
        <v>#VALUE!</v>
      </c>
      <c r="N1603" s="21" t="e">
        <f>IF(OR($B1603="",N$3&lt;$D1603+Настройки!$B$7),0,MAX(0,$E1603-MAX(0,SUMIFS(Тех_Движение!$G$2:$G$5111,Тех_Движение!$D$2:$D$5111,$C1603,Тех_Движение!$B$2:$B$5111,"&lt;="&amp;N$3)-$F1603)))</f>
        <v>#VALUE!</v>
      </c>
      <c r="O1603" s="21" t="e">
        <f>IF(OR($B1603="",O$3&lt;$D1603+Настройки!$B$7),0,MAX(0,$E1603-MAX(0,SUMIFS(Тех_Движение!$G$2:$G$5111,Тех_Движение!$D$2:$D$5111,$C1603,Тех_Движение!$B$2:$B$5111,"&lt;="&amp;O$3)-$F1603)))</f>
        <v>#VALUE!</v>
      </c>
      <c r="P1603" s="21" t="e">
        <f>IF(OR($B1603="",P$3&lt;$D1603+Настройки!$B$7),0,MAX(0,$E1603-MAX(0,SUMIFS(Тех_Движение!$G$2:$G$5111,Тех_Движение!$D$2:$D$5111,$C1603,Тех_Движение!$B$2:$B$5111,"&lt;="&amp;P$3)-$F1603)))</f>
        <v>#VALUE!</v>
      </c>
      <c r="Q1603" s="21" t="e">
        <f>IF(OR($B1603="",Q$3&lt;$D1603+Настройки!$B$7),0,MAX(0,$E1603-MAX(0,SUMIFS(Тех_Движение!$G$2:$G$5111,Тех_Движение!$D$2:$D$5111,$C1603,Тех_Движение!$B$2:$B$5111,"&lt;="&amp;Q$3)-$F1603)))</f>
        <v>#VALUE!</v>
      </c>
      <c r="R1603" s="21" t="str">
        <f t="shared" si="73"/>
        <v/>
      </c>
      <c r="S1603" s="23" t="str">
        <f>IF($B1603="","",VLOOKUP($C1603,Настройки!$A$11:$L$17,9,FALSE))</f>
        <v/>
      </c>
      <c r="T1603" s="23" t="str">
        <f t="shared" si="74"/>
        <v/>
      </c>
    </row>
    <row r="1604" spans="1:20" x14ac:dyDescent="0.3">
      <c r="A1604" s="20">
        <f>Тех_Движение!$A$1601</f>
        <v>1600</v>
      </c>
      <c r="B1604" s="20" t="str">
        <f>IF(Тех_Движение!$F$1601&gt;0,Тех_Движение!$I$1601,"")</f>
        <v/>
      </c>
      <c r="C1604" s="20" t="str">
        <f>IF($B1604="","",Тех_Движение!$D$1601)</f>
        <v/>
      </c>
      <c r="D1604" s="9" t="str">
        <f>IF($B1604="","",Тех_Движение!$B$1601)</f>
        <v/>
      </c>
      <c r="E1604" s="21" t="str">
        <f>IF($B1604="","",Тех_Движение!$F$1601)</f>
        <v/>
      </c>
      <c r="F1604" s="21" t="str">
        <f>IF($B1604="","",SUMIFS($E$5:$E1603,$C$5:$C1603,$C1604))</f>
        <v/>
      </c>
      <c r="G1604" s="21" t="str">
        <f>IF($B1604="","",MAX(0,$E1604-MAX(0,SUMIFS(Тех_Движение!$G$2:$G$5111,Тех_Движение!$D$2:$D$5111,$C1604,Тех_Движение!$B$2:$B$5111,"&lt;="&amp;Настройки!$B$5-1)-$F1604)))</f>
        <v/>
      </c>
      <c r="H1604" s="21" t="str">
        <f>IF($B1604="","",IF(AND($D1604&gt;=Настройки!$B$5,$D1604&lt;=Настройки!$B$6),$E1604,0))</f>
        <v/>
      </c>
      <c r="I1604" s="21" t="str">
        <f t="shared" si="72"/>
        <v/>
      </c>
      <c r="J1604" s="21" t="str">
        <f>IF($B1604="","",MAX(0,$E1604-MAX(0,SUMIFS(Тех_Движение!$G$2:$G$5111,Тех_Движение!$D$2:$D$5111,$C1604,Тех_Движение!$B$2:$B$5111,"&lt;="&amp;Настройки!$B$6)-$F1604)))</f>
        <v/>
      </c>
      <c r="K1604" s="21" t="e">
        <f>IF(OR($B1604="",K$3&lt;$D1604+Настройки!$B$7),0,MAX(0,$E1604-MAX(0,SUMIFS(Тех_Движение!$G$2:$G$5111,Тех_Движение!$D$2:$D$5111,$C1604,Тех_Движение!$B$2:$B$5111,"&lt;="&amp;K$3)-$F1604)))</f>
        <v>#VALUE!</v>
      </c>
      <c r="L1604" s="21" t="e">
        <f>IF(OR($B1604="",L$3&lt;$D1604+Настройки!$B$7),0,MAX(0,$E1604-MAX(0,SUMIFS(Тех_Движение!$G$2:$G$5111,Тех_Движение!$D$2:$D$5111,$C1604,Тех_Движение!$B$2:$B$5111,"&lt;="&amp;L$3)-$F1604)))</f>
        <v>#VALUE!</v>
      </c>
      <c r="M1604" s="21" t="e">
        <f>IF(OR($B1604="",M$3&lt;$D1604+Настройки!$B$7),0,MAX(0,$E1604-MAX(0,SUMIFS(Тех_Движение!$G$2:$G$5111,Тех_Движение!$D$2:$D$5111,$C1604,Тех_Движение!$B$2:$B$5111,"&lt;="&amp;M$3)-$F1604)))</f>
        <v>#VALUE!</v>
      </c>
      <c r="N1604" s="21" t="e">
        <f>IF(OR($B1604="",N$3&lt;$D1604+Настройки!$B$7),0,MAX(0,$E1604-MAX(0,SUMIFS(Тех_Движение!$G$2:$G$5111,Тех_Движение!$D$2:$D$5111,$C1604,Тех_Движение!$B$2:$B$5111,"&lt;="&amp;N$3)-$F1604)))</f>
        <v>#VALUE!</v>
      </c>
      <c r="O1604" s="21" t="e">
        <f>IF(OR($B1604="",O$3&lt;$D1604+Настройки!$B$7),0,MAX(0,$E1604-MAX(0,SUMIFS(Тех_Движение!$G$2:$G$5111,Тех_Движение!$D$2:$D$5111,$C1604,Тех_Движение!$B$2:$B$5111,"&lt;="&amp;O$3)-$F1604)))</f>
        <v>#VALUE!</v>
      </c>
      <c r="P1604" s="21" t="e">
        <f>IF(OR($B1604="",P$3&lt;$D1604+Настройки!$B$7),0,MAX(0,$E1604-MAX(0,SUMIFS(Тех_Движение!$G$2:$G$5111,Тех_Движение!$D$2:$D$5111,$C1604,Тех_Движение!$B$2:$B$5111,"&lt;="&amp;P$3)-$F1604)))</f>
        <v>#VALUE!</v>
      </c>
      <c r="Q1604" s="21" t="e">
        <f>IF(OR($B1604="",Q$3&lt;$D1604+Настройки!$B$7),0,MAX(0,$E1604-MAX(0,SUMIFS(Тех_Движение!$G$2:$G$5111,Тех_Движение!$D$2:$D$5111,$C1604,Тех_Движение!$B$2:$B$5111,"&lt;="&amp;Q$3)-$F1604)))</f>
        <v>#VALUE!</v>
      </c>
      <c r="R1604" s="21" t="str">
        <f t="shared" si="73"/>
        <v/>
      </c>
      <c r="S1604" s="23" t="str">
        <f>IF($B1604="","",VLOOKUP($C1604,Настройки!$A$11:$L$17,9,FALSE))</f>
        <v/>
      </c>
      <c r="T1604" s="23" t="str">
        <f t="shared" si="74"/>
        <v/>
      </c>
    </row>
    <row r="1605" spans="1:20" x14ac:dyDescent="0.3">
      <c r="A1605" s="20">
        <f>Тех_Движение!$A$1602</f>
        <v>1601</v>
      </c>
      <c r="B1605" s="20" t="str">
        <f>IF(Тех_Движение!$F$1602&gt;0,Тех_Движение!$I$1602,"")</f>
        <v/>
      </c>
      <c r="C1605" s="20" t="str">
        <f>IF($B1605="","",Тех_Движение!$D$1602)</f>
        <v/>
      </c>
      <c r="D1605" s="9" t="str">
        <f>IF($B1605="","",Тех_Движение!$B$1602)</f>
        <v/>
      </c>
      <c r="E1605" s="21" t="str">
        <f>IF($B1605="","",Тех_Движение!$F$1602)</f>
        <v/>
      </c>
      <c r="F1605" s="21" t="str">
        <f>IF($B1605="","",SUMIFS($E$5:$E1604,$C$5:$C1604,$C1605))</f>
        <v/>
      </c>
      <c r="G1605" s="21" t="str">
        <f>IF($B1605="","",MAX(0,$E1605-MAX(0,SUMIFS(Тех_Движение!$G$2:$G$5111,Тех_Движение!$D$2:$D$5111,$C1605,Тех_Движение!$B$2:$B$5111,"&lt;="&amp;Настройки!$B$5-1)-$F1605)))</f>
        <v/>
      </c>
      <c r="H1605" s="21" t="str">
        <f>IF($B1605="","",IF(AND($D1605&gt;=Настройки!$B$5,$D1605&lt;=Настройки!$B$6),$E1605,0))</f>
        <v/>
      </c>
      <c r="I1605" s="21" t="str">
        <f t="shared" ref="I1605:I1668" si="75">IF($B1605="","",$G1605+$H1605-$J1605)</f>
        <v/>
      </c>
      <c r="J1605" s="21" t="str">
        <f>IF($B1605="","",MAX(0,$E1605-MAX(0,SUMIFS(Тех_Движение!$G$2:$G$5111,Тех_Движение!$D$2:$D$5111,$C1605,Тех_Движение!$B$2:$B$5111,"&lt;="&amp;Настройки!$B$6)-$F1605)))</f>
        <v/>
      </c>
      <c r="K1605" s="21" t="e">
        <f>IF(OR($B1605="",K$3&lt;$D1605+Настройки!$B$7),0,MAX(0,$E1605-MAX(0,SUMIFS(Тех_Движение!$G$2:$G$5111,Тех_Движение!$D$2:$D$5111,$C1605,Тех_Движение!$B$2:$B$5111,"&lt;="&amp;K$3)-$F1605)))</f>
        <v>#VALUE!</v>
      </c>
      <c r="L1605" s="21" t="e">
        <f>IF(OR($B1605="",L$3&lt;$D1605+Настройки!$B$7),0,MAX(0,$E1605-MAX(0,SUMIFS(Тех_Движение!$G$2:$G$5111,Тех_Движение!$D$2:$D$5111,$C1605,Тех_Движение!$B$2:$B$5111,"&lt;="&amp;L$3)-$F1605)))</f>
        <v>#VALUE!</v>
      </c>
      <c r="M1605" s="21" t="e">
        <f>IF(OR($B1605="",M$3&lt;$D1605+Настройки!$B$7),0,MAX(0,$E1605-MAX(0,SUMIFS(Тех_Движение!$G$2:$G$5111,Тех_Движение!$D$2:$D$5111,$C1605,Тех_Движение!$B$2:$B$5111,"&lt;="&amp;M$3)-$F1605)))</f>
        <v>#VALUE!</v>
      </c>
      <c r="N1605" s="21" t="e">
        <f>IF(OR($B1605="",N$3&lt;$D1605+Настройки!$B$7),0,MAX(0,$E1605-MAX(0,SUMIFS(Тех_Движение!$G$2:$G$5111,Тех_Движение!$D$2:$D$5111,$C1605,Тех_Движение!$B$2:$B$5111,"&lt;="&amp;N$3)-$F1605)))</f>
        <v>#VALUE!</v>
      </c>
      <c r="O1605" s="21" t="e">
        <f>IF(OR($B1605="",O$3&lt;$D1605+Настройки!$B$7),0,MAX(0,$E1605-MAX(0,SUMIFS(Тех_Движение!$G$2:$G$5111,Тех_Движение!$D$2:$D$5111,$C1605,Тех_Движение!$B$2:$B$5111,"&lt;="&amp;O$3)-$F1605)))</f>
        <v>#VALUE!</v>
      </c>
      <c r="P1605" s="21" t="e">
        <f>IF(OR($B1605="",P$3&lt;$D1605+Настройки!$B$7),0,MAX(0,$E1605-MAX(0,SUMIFS(Тех_Движение!$G$2:$G$5111,Тех_Движение!$D$2:$D$5111,$C1605,Тех_Движение!$B$2:$B$5111,"&lt;="&amp;P$3)-$F1605)))</f>
        <v>#VALUE!</v>
      </c>
      <c r="Q1605" s="21" t="e">
        <f>IF(OR($B1605="",Q$3&lt;$D1605+Настройки!$B$7),0,MAX(0,$E1605-MAX(0,SUMIFS(Тех_Движение!$G$2:$G$5111,Тех_Движение!$D$2:$D$5111,$C1605,Тех_Движение!$B$2:$B$5111,"&lt;="&amp;Q$3)-$F1605)))</f>
        <v>#VALUE!</v>
      </c>
      <c r="R1605" s="21" t="str">
        <f t="shared" ref="R1605:R1668" si="76">IF($B1605="","",SUM($K1605:$Q1605))</f>
        <v/>
      </c>
      <c r="S1605" s="23" t="str">
        <f>IF($B1605="","",VLOOKUP($C1605,Настройки!$A$11:$L$17,9,FALSE))</f>
        <v/>
      </c>
      <c r="T1605" s="23" t="str">
        <f t="shared" ref="T1605:T1668" si="77">IF($B1605="","",$R1605*$S1605)</f>
        <v/>
      </c>
    </row>
    <row r="1606" spans="1:20" x14ac:dyDescent="0.3">
      <c r="A1606" s="20">
        <f>Тех_Движение!$A$1603</f>
        <v>1602</v>
      </c>
      <c r="B1606" s="20" t="str">
        <f>IF(Тех_Движение!$F$1603&gt;0,Тех_Движение!$I$1603,"")</f>
        <v/>
      </c>
      <c r="C1606" s="20" t="str">
        <f>IF($B1606="","",Тех_Движение!$D$1603)</f>
        <v/>
      </c>
      <c r="D1606" s="9" t="str">
        <f>IF($B1606="","",Тех_Движение!$B$1603)</f>
        <v/>
      </c>
      <c r="E1606" s="21" t="str">
        <f>IF($B1606="","",Тех_Движение!$F$1603)</f>
        <v/>
      </c>
      <c r="F1606" s="21" t="str">
        <f>IF($B1606="","",SUMIFS($E$5:$E1605,$C$5:$C1605,$C1606))</f>
        <v/>
      </c>
      <c r="G1606" s="21" t="str">
        <f>IF($B1606="","",MAX(0,$E1606-MAX(0,SUMIFS(Тех_Движение!$G$2:$G$5111,Тех_Движение!$D$2:$D$5111,$C1606,Тех_Движение!$B$2:$B$5111,"&lt;="&amp;Настройки!$B$5-1)-$F1606)))</f>
        <v/>
      </c>
      <c r="H1606" s="21" t="str">
        <f>IF($B1606="","",IF(AND($D1606&gt;=Настройки!$B$5,$D1606&lt;=Настройки!$B$6),$E1606,0))</f>
        <v/>
      </c>
      <c r="I1606" s="21" t="str">
        <f t="shared" si="75"/>
        <v/>
      </c>
      <c r="J1606" s="21" t="str">
        <f>IF($B1606="","",MAX(0,$E1606-MAX(0,SUMIFS(Тех_Движение!$G$2:$G$5111,Тех_Движение!$D$2:$D$5111,$C1606,Тех_Движение!$B$2:$B$5111,"&lt;="&amp;Настройки!$B$6)-$F1606)))</f>
        <v/>
      </c>
      <c r="K1606" s="21" t="e">
        <f>IF(OR($B1606="",K$3&lt;$D1606+Настройки!$B$7),0,MAX(0,$E1606-MAX(0,SUMIFS(Тех_Движение!$G$2:$G$5111,Тех_Движение!$D$2:$D$5111,$C1606,Тех_Движение!$B$2:$B$5111,"&lt;="&amp;K$3)-$F1606)))</f>
        <v>#VALUE!</v>
      </c>
      <c r="L1606" s="21" t="e">
        <f>IF(OR($B1606="",L$3&lt;$D1606+Настройки!$B$7),0,MAX(0,$E1606-MAX(0,SUMIFS(Тех_Движение!$G$2:$G$5111,Тех_Движение!$D$2:$D$5111,$C1606,Тех_Движение!$B$2:$B$5111,"&lt;="&amp;L$3)-$F1606)))</f>
        <v>#VALUE!</v>
      </c>
      <c r="M1606" s="21" t="e">
        <f>IF(OR($B1606="",M$3&lt;$D1606+Настройки!$B$7),0,MAX(0,$E1606-MAX(0,SUMIFS(Тех_Движение!$G$2:$G$5111,Тех_Движение!$D$2:$D$5111,$C1606,Тех_Движение!$B$2:$B$5111,"&lt;="&amp;M$3)-$F1606)))</f>
        <v>#VALUE!</v>
      </c>
      <c r="N1606" s="21" t="e">
        <f>IF(OR($B1606="",N$3&lt;$D1606+Настройки!$B$7),0,MAX(0,$E1606-MAX(0,SUMIFS(Тех_Движение!$G$2:$G$5111,Тех_Движение!$D$2:$D$5111,$C1606,Тех_Движение!$B$2:$B$5111,"&lt;="&amp;N$3)-$F1606)))</f>
        <v>#VALUE!</v>
      </c>
      <c r="O1606" s="21" t="e">
        <f>IF(OR($B1606="",O$3&lt;$D1606+Настройки!$B$7),0,MAX(0,$E1606-MAX(0,SUMIFS(Тех_Движение!$G$2:$G$5111,Тех_Движение!$D$2:$D$5111,$C1606,Тех_Движение!$B$2:$B$5111,"&lt;="&amp;O$3)-$F1606)))</f>
        <v>#VALUE!</v>
      </c>
      <c r="P1606" s="21" t="e">
        <f>IF(OR($B1606="",P$3&lt;$D1606+Настройки!$B$7),0,MAX(0,$E1606-MAX(0,SUMIFS(Тех_Движение!$G$2:$G$5111,Тех_Движение!$D$2:$D$5111,$C1606,Тех_Движение!$B$2:$B$5111,"&lt;="&amp;P$3)-$F1606)))</f>
        <v>#VALUE!</v>
      </c>
      <c r="Q1606" s="21" t="e">
        <f>IF(OR($B1606="",Q$3&lt;$D1606+Настройки!$B$7),0,MAX(0,$E1606-MAX(0,SUMIFS(Тех_Движение!$G$2:$G$5111,Тех_Движение!$D$2:$D$5111,$C1606,Тех_Движение!$B$2:$B$5111,"&lt;="&amp;Q$3)-$F1606)))</f>
        <v>#VALUE!</v>
      </c>
      <c r="R1606" s="21" t="str">
        <f t="shared" si="76"/>
        <v/>
      </c>
      <c r="S1606" s="23" t="str">
        <f>IF($B1606="","",VLOOKUP($C1606,Настройки!$A$11:$L$17,9,FALSE))</f>
        <v/>
      </c>
      <c r="T1606" s="23" t="str">
        <f t="shared" si="77"/>
        <v/>
      </c>
    </row>
    <row r="1607" spans="1:20" x14ac:dyDescent="0.3">
      <c r="A1607" s="20">
        <f>Тех_Движение!$A$1604</f>
        <v>1603</v>
      </c>
      <c r="B1607" s="20" t="str">
        <f>IF(Тех_Движение!$F$1604&gt;0,Тех_Движение!$I$1604,"")</f>
        <v/>
      </c>
      <c r="C1607" s="20" t="str">
        <f>IF($B1607="","",Тех_Движение!$D$1604)</f>
        <v/>
      </c>
      <c r="D1607" s="9" t="str">
        <f>IF($B1607="","",Тех_Движение!$B$1604)</f>
        <v/>
      </c>
      <c r="E1607" s="21" t="str">
        <f>IF($B1607="","",Тех_Движение!$F$1604)</f>
        <v/>
      </c>
      <c r="F1607" s="21" t="str">
        <f>IF($B1607="","",SUMIFS($E$5:$E1606,$C$5:$C1606,$C1607))</f>
        <v/>
      </c>
      <c r="G1607" s="21" t="str">
        <f>IF($B1607="","",MAX(0,$E1607-MAX(0,SUMIFS(Тех_Движение!$G$2:$G$5111,Тех_Движение!$D$2:$D$5111,$C1607,Тех_Движение!$B$2:$B$5111,"&lt;="&amp;Настройки!$B$5-1)-$F1607)))</f>
        <v/>
      </c>
      <c r="H1607" s="21" t="str">
        <f>IF($B1607="","",IF(AND($D1607&gt;=Настройки!$B$5,$D1607&lt;=Настройки!$B$6),$E1607,0))</f>
        <v/>
      </c>
      <c r="I1607" s="21" t="str">
        <f t="shared" si="75"/>
        <v/>
      </c>
      <c r="J1607" s="21" t="str">
        <f>IF($B1607="","",MAX(0,$E1607-MAX(0,SUMIFS(Тех_Движение!$G$2:$G$5111,Тех_Движение!$D$2:$D$5111,$C1607,Тех_Движение!$B$2:$B$5111,"&lt;="&amp;Настройки!$B$6)-$F1607)))</f>
        <v/>
      </c>
      <c r="K1607" s="21" t="e">
        <f>IF(OR($B1607="",K$3&lt;$D1607+Настройки!$B$7),0,MAX(0,$E1607-MAX(0,SUMIFS(Тех_Движение!$G$2:$G$5111,Тех_Движение!$D$2:$D$5111,$C1607,Тех_Движение!$B$2:$B$5111,"&lt;="&amp;K$3)-$F1607)))</f>
        <v>#VALUE!</v>
      </c>
      <c r="L1607" s="21" t="e">
        <f>IF(OR($B1607="",L$3&lt;$D1607+Настройки!$B$7),0,MAX(0,$E1607-MAX(0,SUMIFS(Тех_Движение!$G$2:$G$5111,Тех_Движение!$D$2:$D$5111,$C1607,Тех_Движение!$B$2:$B$5111,"&lt;="&amp;L$3)-$F1607)))</f>
        <v>#VALUE!</v>
      </c>
      <c r="M1607" s="21" t="e">
        <f>IF(OR($B1607="",M$3&lt;$D1607+Настройки!$B$7),0,MAX(0,$E1607-MAX(0,SUMIFS(Тех_Движение!$G$2:$G$5111,Тех_Движение!$D$2:$D$5111,$C1607,Тех_Движение!$B$2:$B$5111,"&lt;="&amp;M$3)-$F1607)))</f>
        <v>#VALUE!</v>
      </c>
      <c r="N1607" s="21" t="e">
        <f>IF(OR($B1607="",N$3&lt;$D1607+Настройки!$B$7),0,MAX(0,$E1607-MAX(0,SUMIFS(Тех_Движение!$G$2:$G$5111,Тех_Движение!$D$2:$D$5111,$C1607,Тех_Движение!$B$2:$B$5111,"&lt;="&amp;N$3)-$F1607)))</f>
        <v>#VALUE!</v>
      </c>
      <c r="O1607" s="21" t="e">
        <f>IF(OR($B1607="",O$3&lt;$D1607+Настройки!$B$7),0,MAX(0,$E1607-MAX(0,SUMIFS(Тех_Движение!$G$2:$G$5111,Тех_Движение!$D$2:$D$5111,$C1607,Тех_Движение!$B$2:$B$5111,"&lt;="&amp;O$3)-$F1607)))</f>
        <v>#VALUE!</v>
      </c>
      <c r="P1607" s="21" t="e">
        <f>IF(OR($B1607="",P$3&lt;$D1607+Настройки!$B$7),0,MAX(0,$E1607-MAX(0,SUMIFS(Тех_Движение!$G$2:$G$5111,Тех_Движение!$D$2:$D$5111,$C1607,Тех_Движение!$B$2:$B$5111,"&lt;="&amp;P$3)-$F1607)))</f>
        <v>#VALUE!</v>
      </c>
      <c r="Q1607" s="21" t="e">
        <f>IF(OR($B1607="",Q$3&lt;$D1607+Настройки!$B$7),0,MAX(0,$E1607-MAX(0,SUMIFS(Тех_Движение!$G$2:$G$5111,Тех_Движение!$D$2:$D$5111,$C1607,Тех_Движение!$B$2:$B$5111,"&lt;="&amp;Q$3)-$F1607)))</f>
        <v>#VALUE!</v>
      </c>
      <c r="R1607" s="21" t="str">
        <f t="shared" si="76"/>
        <v/>
      </c>
      <c r="S1607" s="23" t="str">
        <f>IF($B1607="","",VLOOKUP($C1607,Настройки!$A$11:$L$17,9,FALSE))</f>
        <v/>
      </c>
      <c r="T1607" s="23" t="str">
        <f t="shared" si="77"/>
        <v/>
      </c>
    </row>
    <row r="1608" spans="1:20" x14ac:dyDescent="0.3">
      <c r="A1608" s="20">
        <f>Тех_Движение!$A$1605</f>
        <v>1604</v>
      </c>
      <c r="B1608" s="20" t="str">
        <f>IF(Тех_Движение!$F$1605&gt;0,Тех_Движение!$I$1605,"")</f>
        <v/>
      </c>
      <c r="C1608" s="20" t="str">
        <f>IF($B1608="","",Тех_Движение!$D$1605)</f>
        <v/>
      </c>
      <c r="D1608" s="9" t="str">
        <f>IF($B1608="","",Тех_Движение!$B$1605)</f>
        <v/>
      </c>
      <c r="E1608" s="21" t="str">
        <f>IF($B1608="","",Тех_Движение!$F$1605)</f>
        <v/>
      </c>
      <c r="F1608" s="21" t="str">
        <f>IF($B1608="","",SUMIFS($E$5:$E1607,$C$5:$C1607,$C1608))</f>
        <v/>
      </c>
      <c r="G1608" s="21" t="str">
        <f>IF($B1608="","",MAX(0,$E1608-MAX(0,SUMIFS(Тех_Движение!$G$2:$G$5111,Тех_Движение!$D$2:$D$5111,$C1608,Тех_Движение!$B$2:$B$5111,"&lt;="&amp;Настройки!$B$5-1)-$F1608)))</f>
        <v/>
      </c>
      <c r="H1608" s="21" t="str">
        <f>IF($B1608="","",IF(AND($D1608&gt;=Настройки!$B$5,$D1608&lt;=Настройки!$B$6),$E1608,0))</f>
        <v/>
      </c>
      <c r="I1608" s="21" t="str">
        <f t="shared" si="75"/>
        <v/>
      </c>
      <c r="J1608" s="21" t="str">
        <f>IF($B1608="","",MAX(0,$E1608-MAX(0,SUMIFS(Тех_Движение!$G$2:$G$5111,Тех_Движение!$D$2:$D$5111,$C1608,Тех_Движение!$B$2:$B$5111,"&lt;="&amp;Настройки!$B$6)-$F1608)))</f>
        <v/>
      </c>
      <c r="K1608" s="21" t="e">
        <f>IF(OR($B1608="",K$3&lt;$D1608+Настройки!$B$7),0,MAX(0,$E1608-MAX(0,SUMIFS(Тех_Движение!$G$2:$G$5111,Тех_Движение!$D$2:$D$5111,$C1608,Тех_Движение!$B$2:$B$5111,"&lt;="&amp;K$3)-$F1608)))</f>
        <v>#VALUE!</v>
      </c>
      <c r="L1608" s="21" t="e">
        <f>IF(OR($B1608="",L$3&lt;$D1608+Настройки!$B$7),0,MAX(0,$E1608-MAX(0,SUMIFS(Тех_Движение!$G$2:$G$5111,Тех_Движение!$D$2:$D$5111,$C1608,Тех_Движение!$B$2:$B$5111,"&lt;="&amp;L$3)-$F1608)))</f>
        <v>#VALUE!</v>
      </c>
      <c r="M1608" s="21" t="e">
        <f>IF(OR($B1608="",M$3&lt;$D1608+Настройки!$B$7),0,MAX(0,$E1608-MAX(0,SUMIFS(Тех_Движение!$G$2:$G$5111,Тех_Движение!$D$2:$D$5111,$C1608,Тех_Движение!$B$2:$B$5111,"&lt;="&amp;M$3)-$F1608)))</f>
        <v>#VALUE!</v>
      </c>
      <c r="N1608" s="21" t="e">
        <f>IF(OR($B1608="",N$3&lt;$D1608+Настройки!$B$7),0,MAX(0,$E1608-MAX(0,SUMIFS(Тех_Движение!$G$2:$G$5111,Тех_Движение!$D$2:$D$5111,$C1608,Тех_Движение!$B$2:$B$5111,"&lt;="&amp;N$3)-$F1608)))</f>
        <v>#VALUE!</v>
      </c>
      <c r="O1608" s="21" t="e">
        <f>IF(OR($B1608="",O$3&lt;$D1608+Настройки!$B$7),0,MAX(0,$E1608-MAX(0,SUMIFS(Тех_Движение!$G$2:$G$5111,Тех_Движение!$D$2:$D$5111,$C1608,Тех_Движение!$B$2:$B$5111,"&lt;="&amp;O$3)-$F1608)))</f>
        <v>#VALUE!</v>
      </c>
      <c r="P1608" s="21" t="e">
        <f>IF(OR($B1608="",P$3&lt;$D1608+Настройки!$B$7),0,MAX(0,$E1608-MAX(0,SUMIFS(Тех_Движение!$G$2:$G$5111,Тех_Движение!$D$2:$D$5111,$C1608,Тех_Движение!$B$2:$B$5111,"&lt;="&amp;P$3)-$F1608)))</f>
        <v>#VALUE!</v>
      </c>
      <c r="Q1608" s="21" t="e">
        <f>IF(OR($B1608="",Q$3&lt;$D1608+Настройки!$B$7),0,MAX(0,$E1608-MAX(0,SUMIFS(Тех_Движение!$G$2:$G$5111,Тех_Движение!$D$2:$D$5111,$C1608,Тех_Движение!$B$2:$B$5111,"&lt;="&amp;Q$3)-$F1608)))</f>
        <v>#VALUE!</v>
      </c>
      <c r="R1608" s="21" t="str">
        <f t="shared" si="76"/>
        <v/>
      </c>
      <c r="S1608" s="23" t="str">
        <f>IF($B1608="","",VLOOKUP($C1608,Настройки!$A$11:$L$17,9,FALSE))</f>
        <v/>
      </c>
      <c r="T1608" s="23" t="str">
        <f t="shared" si="77"/>
        <v/>
      </c>
    </row>
    <row r="1609" spans="1:20" x14ac:dyDescent="0.3">
      <c r="A1609" s="20">
        <f>Тех_Движение!$A$1606</f>
        <v>1605</v>
      </c>
      <c r="B1609" s="20" t="str">
        <f>IF(Тех_Движение!$F$1606&gt;0,Тех_Движение!$I$1606,"")</f>
        <v/>
      </c>
      <c r="C1609" s="20" t="str">
        <f>IF($B1609="","",Тех_Движение!$D$1606)</f>
        <v/>
      </c>
      <c r="D1609" s="9" t="str">
        <f>IF($B1609="","",Тех_Движение!$B$1606)</f>
        <v/>
      </c>
      <c r="E1609" s="21" t="str">
        <f>IF($B1609="","",Тех_Движение!$F$1606)</f>
        <v/>
      </c>
      <c r="F1609" s="21" t="str">
        <f>IF($B1609="","",SUMIFS($E$5:$E1608,$C$5:$C1608,$C1609))</f>
        <v/>
      </c>
      <c r="G1609" s="21" t="str">
        <f>IF($B1609="","",MAX(0,$E1609-MAX(0,SUMIFS(Тех_Движение!$G$2:$G$5111,Тех_Движение!$D$2:$D$5111,$C1609,Тех_Движение!$B$2:$B$5111,"&lt;="&amp;Настройки!$B$5-1)-$F1609)))</f>
        <v/>
      </c>
      <c r="H1609" s="21" t="str">
        <f>IF($B1609="","",IF(AND($D1609&gt;=Настройки!$B$5,$D1609&lt;=Настройки!$B$6),$E1609,0))</f>
        <v/>
      </c>
      <c r="I1609" s="21" t="str">
        <f t="shared" si="75"/>
        <v/>
      </c>
      <c r="J1609" s="21" t="str">
        <f>IF($B1609="","",MAX(0,$E1609-MAX(0,SUMIFS(Тех_Движение!$G$2:$G$5111,Тех_Движение!$D$2:$D$5111,$C1609,Тех_Движение!$B$2:$B$5111,"&lt;="&amp;Настройки!$B$6)-$F1609)))</f>
        <v/>
      </c>
      <c r="K1609" s="21" t="e">
        <f>IF(OR($B1609="",K$3&lt;$D1609+Настройки!$B$7),0,MAX(0,$E1609-MAX(0,SUMIFS(Тех_Движение!$G$2:$G$5111,Тех_Движение!$D$2:$D$5111,$C1609,Тех_Движение!$B$2:$B$5111,"&lt;="&amp;K$3)-$F1609)))</f>
        <v>#VALUE!</v>
      </c>
      <c r="L1609" s="21" t="e">
        <f>IF(OR($B1609="",L$3&lt;$D1609+Настройки!$B$7),0,MAX(0,$E1609-MAX(0,SUMIFS(Тех_Движение!$G$2:$G$5111,Тех_Движение!$D$2:$D$5111,$C1609,Тех_Движение!$B$2:$B$5111,"&lt;="&amp;L$3)-$F1609)))</f>
        <v>#VALUE!</v>
      </c>
      <c r="M1609" s="21" t="e">
        <f>IF(OR($B1609="",M$3&lt;$D1609+Настройки!$B$7),0,MAX(0,$E1609-MAX(0,SUMIFS(Тех_Движение!$G$2:$G$5111,Тех_Движение!$D$2:$D$5111,$C1609,Тех_Движение!$B$2:$B$5111,"&lt;="&amp;M$3)-$F1609)))</f>
        <v>#VALUE!</v>
      </c>
      <c r="N1609" s="21" t="e">
        <f>IF(OR($B1609="",N$3&lt;$D1609+Настройки!$B$7),0,MAX(0,$E1609-MAX(0,SUMIFS(Тех_Движение!$G$2:$G$5111,Тех_Движение!$D$2:$D$5111,$C1609,Тех_Движение!$B$2:$B$5111,"&lt;="&amp;N$3)-$F1609)))</f>
        <v>#VALUE!</v>
      </c>
      <c r="O1609" s="21" t="e">
        <f>IF(OR($B1609="",O$3&lt;$D1609+Настройки!$B$7),0,MAX(0,$E1609-MAX(0,SUMIFS(Тех_Движение!$G$2:$G$5111,Тех_Движение!$D$2:$D$5111,$C1609,Тех_Движение!$B$2:$B$5111,"&lt;="&amp;O$3)-$F1609)))</f>
        <v>#VALUE!</v>
      </c>
      <c r="P1609" s="21" t="e">
        <f>IF(OR($B1609="",P$3&lt;$D1609+Настройки!$B$7),0,MAX(0,$E1609-MAX(0,SUMIFS(Тех_Движение!$G$2:$G$5111,Тех_Движение!$D$2:$D$5111,$C1609,Тех_Движение!$B$2:$B$5111,"&lt;="&amp;P$3)-$F1609)))</f>
        <v>#VALUE!</v>
      </c>
      <c r="Q1609" s="21" t="e">
        <f>IF(OR($B1609="",Q$3&lt;$D1609+Настройки!$B$7),0,MAX(0,$E1609-MAX(0,SUMIFS(Тех_Движение!$G$2:$G$5111,Тех_Движение!$D$2:$D$5111,$C1609,Тех_Движение!$B$2:$B$5111,"&lt;="&amp;Q$3)-$F1609)))</f>
        <v>#VALUE!</v>
      </c>
      <c r="R1609" s="21" t="str">
        <f t="shared" si="76"/>
        <v/>
      </c>
      <c r="S1609" s="23" t="str">
        <f>IF($B1609="","",VLOOKUP($C1609,Настройки!$A$11:$L$17,9,FALSE))</f>
        <v/>
      </c>
      <c r="T1609" s="23" t="str">
        <f t="shared" si="77"/>
        <v/>
      </c>
    </row>
    <row r="1610" spans="1:20" x14ac:dyDescent="0.3">
      <c r="A1610" s="20">
        <f>Тех_Движение!$A$1607</f>
        <v>1606</v>
      </c>
      <c r="B1610" s="20" t="str">
        <f>IF(Тех_Движение!$F$1607&gt;0,Тех_Движение!$I$1607,"")</f>
        <v/>
      </c>
      <c r="C1610" s="20" t="str">
        <f>IF($B1610="","",Тех_Движение!$D$1607)</f>
        <v/>
      </c>
      <c r="D1610" s="9" t="str">
        <f>IF($B1610="","",Тех_Движение!$B$1607)</f>
        <v/>
      </c>
      <c r="E1610" s="21" t="str">
        <f>IF($B1610="","",Тех_Движение!$F$1607)</f>
        <v/>
      </c>
      <c r="F1610" s="21" t="str">
        <f>IF($B1610="","",SUMIFS($E$5:$E1609,$C$5:$C1609,$C1610))</f>
        <v/>
      </c>
      <c r="G1610" s="21" t="str">
        <f>IF($B1610="","",MAX(0,$E1610-MAX(0,SUMIFS(Тех_Движение!$G$2:$G$5111,Тех_Движение!$D$2:$D$5111,$C1610,Тех_Движение!$B$2:$B$5111,"&lt;="&amp;Настройки!$B$5-1)-$F1610)))</f>
        <v/>
      </c>
      <c r="H1610" s="21" t="str">
        <f>IF($B1610="","",IF(AND($D1610&gt;=Настройки!$B$5,$D1610&lt;=Настройки!$B$6),$E1610,0))</f>
        <v/>
      </c>
      <c r="I1610" s="21" t="str">
        <f t="shared" si="75"/>
        <v/>
      </c>
      <c r="J1610" s="21" t="str">
        <f>IF($B1610="","",MAX(0,$E1610-MAX(0,SUMIFS(Тех_Движение!$G$2:$G$5111,Тех_Движение!$D$2:$D$5111,$C1610,Тех_Движение!$B$2:$B$5111,"&lt;="&amp;Настройки!$B$6)-$F1610)))</f>
        <v/>
      </c>
      <c r="K1610" s="21" t="e">
        <f>IF(OR($B1610="",K$3&lt;$D1610+Настройки!$B$7),0,MAX(0,$E1610-MAX(0,SUMIFS(Тех_Движение!$G$2:$G$5111,Тех_Движение!$D$2:$D$5111,$C1610,Тех_Движение!$B$2:$B$5111,"&lt;="&amp;K$3)-$F1610)))</f>
        <v>#VALUE!</v>
      </c>
      <c r="L1610" s="21" t="e">
        <f>IF(OR($B1610="",L$3&lt;$D1610+Настройки!$B$7),0,MAX(0,$E1610-MAX(0,SUMIFS(Тех_Движение!$G$2:$G$5111,Тех_Движение!$D$2:$D$5111,$C1610,Тех_Движение!$B$2:$B$5111,"&lt;="&amp;L$3)-$F1610)))</f>
        <v>#VALUE!</v>
      </c>
      <c r="M1610" s="21" t="e">
        <f>IF(OR($B1610="",M$3&lt;$D1610+Настройки!$B$7),0,MAX(0,$E1610-MAX(0,SUMIFS(Тех_Движение!$G$2:$G$5111,Тех_Движение!$D$2:$D$5111,$C1610,Тех_Движение!$B$2:$B$5111,"&lt;="&amp;M$3)-$F1610)))</f>
        <v>#VALUE!</v>
      </c>
      <c r="N1610" s="21" t="e">
        <f>IF(OR($B1610="",N$3&lt;$D1610+Настройки!$B$7),0,MAX(0,$E1610-MAX(0,SUMIFS(Тех_Движение!$G$2:$G$5111,Тех_Движение!$D$2:$D$5111,$C1610,Тех_Движение!$B$2:$B$5111,"&lt;="&amp;N$3)-$F1610)))</f>
        <v>#VALUE!</v>
      </c>
      <c r="O1610" s="21" t="e">
        <f>IF(OR($B1610="",O$3&lt;$D1610+Настройки!$B$7),0,MAX(0,$E1610-MAX(0,SUMIFS(Тех_Движение!$G$2:$G$5111,Тех_Движение!$D$2:$D$5111,$C1610,Тех_Движение!$B$2:$B$5111,"&lt;="&amp;O$3)-$F1610)))</f>
        <v>#VALUE!</v>
      </c>
      <c r="P1610" s="21" t="e">
        <f>IF(OR($B1610="",P$3&lt;$D1610+Настройки!$B$7),0,MAX(0,$E1610-MAX(0,SUMIFS(Тех_Движение!$G$2:$G$5111,Тех_Движение!$D$2:$D$5111,$C1610,Тех_Движение!$B$2:$B$5111,"&lt;="&amp;P$3)-$F1610)))</f>
        <v>#VALUE!</v>
      </c>
      <c r="Q1610" s="21" t="e">
        <f>IF(OR($B1610="",Q$3&lt;$D1610+Настройки!$B$7),0,MAX(0,$E1610-MAX(0,SUMIFS(Тех_Движение!$G$2:$G$5111,Тех_Движение!$D$2:$D$5111,$C1610,Тех_Движение!$B$2:$B$5111,"&lt;="&amp;Q$3)-$F1610)))</f>
        <v>#VALUE!</v>
      </c>
      <c r="R1610" s="21" t="str">
        <f t="shared" si="76"/>
        <v/>
      </c>
      <c r="S1610" s="23" t="str">
        <f>IF($B1610="","",VLOOKUP($C1610,Настройки!$A$11:$L$17,9,FALSE))</f>
        <v/>
      </c>
      <c r="T1610" s="23" t="str">
        <f t="shared" si="77"/>
        <v/>
      </c>
    </row>
    <row r="1611" spans="1:20" x14ac:dyDescent="0.3">
      <c r="A1611" s="20">
        <f>Тех_Движение!$A$1608</f>
        <v>1607</v>
      </c>
      <c r="B1611" s="20" t="str">
        <f>IF(Тех_Движение!$F$1608&gt;0,Тех_Движение!$I$1608,"")</f>
        <v/>
      </c>
      <c r="C1611" s="20" t="str">
        <f>IF($B1611="","",Тех_Движение!$D$1608)</f>
        <v/>
      </c>
      <c r="D1611" s="9" t="str">
        <f>IF($B1611="","",Тех_Движение!$B$1608)</f>
        <v/>
      </c>
      <c r="E1611" s="21" t="str">
        <f>IF($B1611="","",Тех_Движение!$F$1608)</f>
        <v/>
      </c>
      <c r="F1611" s="21" t="str">
        <f>IF($B1611="","",SUMIFS($E$5:$E1610,$C$5:$C1610,$C1611))</f>
        <v/>
      </c>
      <c r="G1611" s="21" t="str">
        <f>IF($B1611="","",MAX(0,$E1611-MAX(0,SUMIFS(Тех_Движение!$G$2:$G$5111,Тех_Движение!$D$2:$D$5111,$C1611,Тех_Движение!$B$2:$B$5111,"&lt;="&amp;Настройки!$B$5-1)-$F1611)))</f>
        <v/>
      </c>
      <c r="H1611" s="21" t="str">
        <f>IF($B1611="","",IF(AND($D1611&gt;=Настройки!$B$5,$D1611&lt;=Настройки!$B$6),$E1611,0))</f>
        <v/>
      </c>
      <c r="I1611" s="21" t="str">
        <f t="shared" si="75"/>
        <v/>
      </c>
      <c r="J1611" s="21" t="str">
        <f>IF($B1611="","",MAX(0,$E1611-MAX(0,SUMIFS(Тех_Движение!$G$2:$G$5111,Тех_Движение!$D$2:$D$5111,$C1611,Тех_Движение!$B$2:$B$5111,"&lt;="&amp;Настройки!$B$6)-$F1611)))</f>
        <v/>
      </c>
      <c r="K1611" s="21" t="e">
        <f>IF(OR($B1611="",K$3&lt;$D1611+Настройки!$B$7),0,MAX(0,$E1611-MAX(0,SUMIFS(Тех_Движение!$G$2:$G$5111,Тех_Движение!$D$2:$D$5111,$C1611,Тех_Движение!$B$2:$B$5111,"&lt;="&amp;K$3)-$F1611)))</f>
        <v>#VALUE!</v>
      </c>
      <c r="L1611" s="21" t="e">
        <f>IF(OR($B1611="",L$3&lt;$D1611+Настройки!$B$7),0,MAX(0,$E1611-MAX(0,SUMIFS(Тех_Движение!$G$2:$G$5111,Тех_Движение!$D$2:$D$5111,$C1611,Тех_Движение!$B$2:$B$5111,"&lt;="&amp;L$3)-$F1611)))</f>
        <v>#VALUE!</v>
      </c>
      <c r="M1611" s="21" t="e">
        <f>IF(OR($B1611="",M$3&lt;$D1611+Настройки!$B$7),0,MAX(0,$E1611-MAX(0,SUMIFS(Тех_Движение!$G$2:$G$5111,Тех_Движение!$D$2:$D$5111,$C1611,Тех_Движение!$B$2:$B$5111,"&lt;="&amp;M$3)-$F1611)))</f>
        <v>#VALUE!</v>
      </c>
      <c r="N1611" s="21" t="e">
        <f>IF(OR($B1611="",N$3&lt;$D1611+Настройки!$B$7),0,MAX(0,$E1611-MAX(0,SUMIFS(Тех_Движение!$G$2:$G$5111,Тех_Движение!$D$2:$D$5111,$C1611,Тех_Движение!$B$2:$B$5111,"&lt;="&amp;N$3)-$F1611)))</f>
        <v>#VALUE!</v>
      </c>
      <c r="O1611" s="21" t="e">
        <f>IF(OR($B1611="",O$3&lt;$D1611+Настройки!$B$7),0,MAX(0,$E1611-MAX(0,SUMIFS(Тех_Движение!$G$2:$G$5111,Тех_Движение!$D$2:$D$5111,$C1611,Тех_Движение!$B$2:$B$5111,"&lt;="&amp;O$3)-$F1611)))</f>
        <v>#VALUE!</v>
      </c>
      <c r="P1611" s="21" t="e">
        <f>IF(OR($B1611="",P$3&lt;$D1611+Настройки!$B$7),0,MAX(0,$E1611-MAX(0,SUMIFS(Тех_Движение!$G$2:$G$5111,Тех_Движение!$D$2:$D$5111,$C1611,Тех_Движение!$B$2:$B$5111,"&lt;="&amp;P$3)-$F1611)))</f>
        <v>#VALUE!</v>
      </c>
      <c r="Q1611" s="21" t="e">
        <f>IF(OR($B1611="",Q$3&lt;$D1611+Настройки!$B$7),0,MAX(0,$E1611-MAX(0,SUMIFS(Тех_Движение!$G$2:$G$5111,Тех_Движение!$D$2:$D$5111,$C1611,Тех_Движение!$B$2:$B$5111,"&lt;="&amp;Q$3)-$F1611)))</f>
        <v>#VALUE!</v>
      </c>
      <c r="R1611" s="21" t="str">
        <f t="shared" si="76"/>
        <v/>
      </c>
      <c r="S1611" s="23" t="str">
        <f>IF($B1611="","",VLOOKUP($C1611,Настройки!$A$11:$L$17,9,FALSE))</f>
        <v/>
      </c>
      <c r="T1611" s="23" t="str">
        <f t="shared" si="77"/>
        <v/>
      </c>
    </row>
    <row r="1612" spans="1:20" x14ac:dyDescent="0.3">
      <c r="A1612" s="20">
        <f>Тех_Движение!$A$1609</f>
        <v>1608</v>
      </c>
      <c r="B1612" s="20" t="str">
        <f>IF(Тех_Движение!$F$1609&gt;0,Тех_Движение!$I$1609,"")</f>
        <v/>
      </c>
      <c r="C1612" s="20" t="str">
        <f>IF($B1612="","",Тех_Движение!$D$1609)</f>
        <v/>
      </c>
      <c r="D1612" s="9" t="str">
        <f>IF($B1612="","",Тех_Движение!$B$1609)</f>
        <v/>
      </c>
      <c r="E1612" s="21" t="str">
        <f>IF($B1612="","",Тех_Движение!$F$1609)</f>
        <v/>
      </c>
      <c r="F1612" s="21" t="str">
        <f>IF($B1612="","",SUMIFS($E$5:$E1611,$C$5:$C1611,$C1612))</f>
        <v/>
      </c>
      <c r="G1612" s="21" t="str">
        <f>IF($B1612="","",MAX(0,$E1612-MAX(0,SUMIFS(Тех_Движение!$G$2:$G$5111,Тех_Движение!$D$2:$D$5111,$C1612,Тех_Движение!$B$2:$B$5111,"&lt;="&amp;Настройки!$B$5-1)-$F1612)))</f>
        <v/>
      </c>
      <c r="H1612" s="21" t="str">
        <f>IF($B1612="","",IF(AND($D1612&gt;=Настройки!$B$5,$D1612&lt;=Настройки!$B$6),$E1612,0))</f>
        <v/>
      </c>
      <c r="I1612" s="21" t="str">
        <f t="shared" si="75"/>
        <v/>
      </c>
      <c r="J1612" s="21" t="str">
        <f>IF($B1612="","",MAX(0,$E1612-MAX(0,SUMIFS(Тех_Движение!$G$2:$G$5111,Тех_Движение!$D$2:$D$5111,$C1612,Тех_Движение!$B$2:$B$5111,"&lt;="&amp;Настройки!$B$6)-$F1612)))</f>
        <v/>
      </c>
      <c r="K1612" s="21" t="e">
        <f>IF(OR($B1612="",K$3&lt;$D1612+Настройки!$B$7),0,MAX(0,$E1612-MAX(0,SUMIFS(Тех_Движение!$G$2:$G$5111,Тех_Движение!$D$2:$D$5111,$C1612,Тех_Движение!$B$2:$B$5111,"&lt;="&amp;K$3)-$F1612)))</f>
        <v>#VALUE!</v>
      </c>
      <c r="L1612" s="21" t="e">
        <f>IF(OR($B1612="",L$3&lt;$D1612+Настройки!$B$7),0,MAX(0,$E1612-MAX(0,SUMIFS(Тех_Движение!$G$2:$G$5111,Тех_Движение!$D$2:$D$5111,$C1612,Тех_Движение!$B$2:$B$5111,"&lt;="&amp;L$3)-$F1612)))</f>
        <v>#VALUE!</v>
      </c>
      <c r="M1612" s="21" t="e">
        <f>IF(OR($B1612="",M$3&lt;$D1612+Настройки!$B$7),0,MAX(0,$E1612-MAX(0,SUMIFS(Тех_Движение!$G$2:$G$5111,Тех_Движение!$D$2:$D$5111,$C1612,Тех_Движение!$B$2:$B$5111,"&lt;="&amp;M$3)-$F1612)))</f>
        <v>#VALUE!</v>
      </c>
      <c r="N1612" s="21" t="e">
        <f>IF(OR($B1612="",N$3&lt;$D1612+Настройки!$B$7),0,MAX(0,$E1612-MAX(0,SUMIFS(Тех_Движение!$G$2:$G$5111,Тех_Движение!$D$2:$D$5111,$C1612,Тех_Движение!$B$2:$B$5111,"&lt;="&amp;N$3)-$F1612)))</f>
        <v>#VALUE!</v>
      </c>
      <c r="O1612" s="21" t="e">
        <f>IF(OR($B1612="",O$3&lt;$D1612+Настройки!$B$7),0,MAX(0,$E1612-MAX(0,SUMIFS(Тех_Движение!$G$2:$G$5111,Тех_Движение!$D$2:$D$5111,$C1612,Тех_Движение!$B$2:$B$5111,"&lt;="&amp;O$3)-$F1612)))</f>
        <v>#VALUE!</v>
      </c>
      <c r="P1612" s="21" t="e">
        <f>IF(OR($B1612="",P$3&lt;$D1612+Настройки!$B$7),0,MAX(0,$E1612-MAX(0,SUMIFS(Тех_Движение!$G$2:$G$5111,Тех_Движение!$D$2:$D$5111,$C1612,Тех_Движение!$B$2:$B$5111,"&lt;="&amp;P$3)-$F1612)))</f>
        <v>#VALUE!</v>
      </c>
      <c r="Q1612" s="21" t="e">
        <f>IF(OR($B1612="",Q$3&lt;$D1612+Настройки!$B$7),0,MAX(0,$E1612-MAX(0,SUMIFS(Тех_Движение!$G$2:$G$5111,Тех_Движение!$D$2:$D$5111,$C1612,Тех_Движение!$B$2:$B$5111,"&lt;="&amp;Q$3)-$F1612)))</f>
        <v>#VALUE!</v>
      </c>
      <c r="R1612" s="21" t="str">
        <f t="shared" si="76"/>
        <v/>
      </c>
      <c r="S1612" s="23" t="str">
        <f>IF($B1612="","",VLOOKUP($C1612,Настройки!$A$11:$L$17,9,FALSE))</f>
        <v/>
      </c>
      <c r="T1612" s="23" t="str">
        <f t="shared" si="77"/>
        <v/>
      </c>
    </row>
    <row r="1613" spans="1:20" x14ac:dyDescent="0.3">
      <c r="A1613" s="20">
        <f>Тех_Движение!$A$1610</f>
        <v>1609</v>
      </c>
      <c r="B1613" s="20" t="str">
        <f>IF(Тех_Движение!$F$1610&gt;0,Тех_Движение!$I$1610,"")</f>
        <v/>
      </c>
      <c r="C1613" s="20" t="str">
        <f>IF($B1613="","",Тех_Движение!$D$1610)</f>
        <v/>
      </c>
      <c r="D1613" s="9" t="str">
        <f>IF($B1613="","",Тех_Движение!$B$1610)</f>
        <v/>
      </c>
      <c r="E1613" s="21" t="str">
        <f>IF($B1613="","",Тех_Движение!$F$1610)</f>
        <v/>
      </c>
      <c r="F1613" s="21" t="str">
        <f>IF($B1613="","",SUMIFS($E$5:$E1612,$C$5:$C1612,$C1613))</f>
        <v/>
      </c>
      <c r="G1613" s="21" t="str">
        <f>IF($B1613="","",MAX(0,$E1613-MAX(0,SUMIFS(Тех_Движение!$G$2:$G$5111,Тех_Движение!$D$2:$D$5111,$C1613,Тех_Движение!$B$2:$B$5111,"&lt;="&amp;Настройки!$B$5-1)-$F1613)))</f>
        <v/>
      </c>
      <c r="H1613" s="21" t="str">
        <f>IF($B1613="","",IF(AND($D1613&gt;=Настройки!$B$5,$D1613&lt;=Настройки!$B$6),$E1613,0))</f>
        <v/>
      </c>
      <c r="I1613" s="21" t="str">
        <f t="shared" si="75"/>
        <v/>
      </c>
      <c r="J1613" s="21" t="str">
        <f>IF($B1613="","",MAX(0,$E1613-MAX(0,SUMIFS(Тех_Движение!$G$2:$G$5111,Тех_Движение!$D$2:$D$5111,$C1613,Тех_Движение!$B$2:$B$5111,"&lt;="&amp;Настройки!$B$6)-$F1613)))</f>
        <v/>
      </c>
      <c r="K1613" s="21" t="e">
        <f>IF(OR($B1613="",K$3&lt;$D1613+Настройки!$B$7),0,MAX(0,$E1613-MAX(0,SUMIFS(Тех_Движение!$G$2:$G$5111,Тех_Движение!$D$2:$D$5111,$C1613,Тех_Движение!$B$2:$B$5111,"&lt;="&amp;K$3)-$F1613)))</f>
        <v>#VALUE!</v>
      </c>
      <c r="L1613" s="21" t="e">
        <f>IF(OR($B1613="",L$3&lt;$D1613+Настройки!$B$7),0,MAX(0,$E1613-MAX(0,SUMIFS(Тех_Движение!$G$2:$G$5111,Тех_Движение!$D$2:$D$5111,$C1613,Тех_Движение!$B$2:$B$5111,"&lt;="&amp;L$3)-$F1613)))</f>
        <v>#VALUE!</v>
      </c>
      <c r="M1613" s="21" t="e">
        <f>IF(OR($B1613="",M$3&lt;$D1613+Настройки!$B$7),0,MAX(0,$E1613-MAX(0,SUMIFS(Тех_Движение!$G$2:$G$5111,Тех_Движение!$D$2:$D$5111,$C1613,Тех_Движение!$B$2:$B$5111,"&lt;="&amp;M$3)-$F1613)))</f>
        <v>#VALUE!</v>
      </c>
      <c r="N1613" s="21" t="e">
        <f>IF(OR($B1613="",N$3&lt;$D1613+Настройки!$B$7),0,MAX(0,$E1613-MAX(0,SUMIFS(Тех_Движение!$G$2:$G$5111,Тех_Движение!$D$2:$D$5111,$C1613,Тех_Движение!$B$2:$B$5111,"&lt;="&amp;N$3)-$F1613)))</f>
        <v>#VALUE!</v>
      </c>
      <c r="O1613" s="21" t="e">
        <f>IF(OR($B1613="",O$3&lt;$D1613+Настройки!$B$7),0,MAX(0,$E1613-MAX(0,SUMIFS(Тех_Движение!$G$2:$G$5111,Тех_Движение!$D$2:$D$5111,$C1613,Тех_Движение!$B$2:$B$5111,"&lt;="&amp;O$3)-$F1613)))</f>
        <v>#VALUE!</v>
      </c>
      <c r="P1613" s="21" t="e">
        <f>IF(OR($B1613="",P$3&lt;$D1613+Настройки!$B$7),0,MAX(0,$E1613-MAX(0,SUMIFS(Тех_Движение!$G$2:$G$5111,Тех_Движение!$D$2:$D$5111,$C1613,Тех_Движение!$B$2:$B$5111,"&lt;="&amp;P$3)-$F1613)))</f>
        <v>#VALUE!</v>
      </c>
      <c r="Q1613" s="21" t="e">
        <f>IF(OR($B1613="",Q$3&lt;$D1613+Настройки!$B$7),0,MAX(0,$E1613-MAX(0,SUMIFS(Тех_Движение!$G$2:$G$5111,Тех_Движение!$D$2:$D$5111,$C1613,Тех_Движение!$B$2:$B$5111,"&lt;="&amp;Q$3)-$F1613)))</f>
        <v>#VALUE!</v>
      </c>
      <c r="R1613" s="21" t="str">
        <f t="shared" si="76"/>
        <v/>
      </c>
      <c r="S1613" s="23" t="str">
        <f>IF($B1613="","",VLOOKUP($C1613,Настройки!$A$11:$L$17,9,FALSE))</f>
        <v/>
      </c>
      <c r="T1613" s="23" t="str">
        <f t="shared" si="77"/>
        <v/>
      </c>
    </row>
    <row r="1614" spans="1:20" x14ac:dyDescent="0.3">
      <c r="A1614" s="20">
        <f>Тех_Движение!$A$1611</f>
        <v>1610</v>
      </c>
      <c r="B1614" s="20" t="str">
        <f>IF(Тех_Движение!$F$1611&gt;0,Тех_Движение!$I$1611,"")</f>
        <v/>
      </c>
      <c r="C1614" s="20" t="str">
        <f>IF($B1614="","",Тех_Движение!$D$1611)</f>
        <v/>
      </c>
      <c r="D1614" s="9" t="str">
        <f>IF($B1614="","",Тех_Движение!$B$1611)</f>
        <v/>
      </c>
      <c r="E1614" s="21" t="str">
        <f>IF($B1614="","",Тех_Движение!$F$1611)</f>
        <v/>
      </c>
      <c r="F1614" s="21" t="str">
        <f>IF($B1614="","",SUMIFS($E$5:$E1613,$C$5:$C1613,$C1614))</f>
        <v/>
      </c>
      <c r="G1614" s="21" t="str">
        <f>IF($B1614="","",MAX(0,$E1614-MAX(0,SUMIFS(Тех_Движение!$G$2:$G$5111,Тех_Движение!$D$2:$D$5111,$C1614,Тех_Движение!$B$2:$B$5111,"&lt;="&amp;Настройки!$B$5-1)-$F1614)))</f>
        <v/>
      </c>
      <c r="H1614" s="21" t="str">
        <f>IF($B1614="","",IF(AND($D1614&gt;=Настройки!$B$5,$D1614&lt;=Настройки!$B$6),$E1614,0))</f>
        <v/>
      </c>
      <c r="I1614" s="21" t="str">
        <f t="shared" si="75"/>
        <v/>
      </c>
      <c r="J1614" s="21" t="str">
        <f>IF($B1614="","",MAX(0,$E1614-MAX(0,SUMIFS(Тех_Движение!$G$2:$G$5111,Тех_Движение!$D$2:$D$5111,$C1614,Тех_Движение!$B$2:$B$5111,"&lt;="&amp;Настройки!$B$6)-$F1614)))</f>
        <v/>
      </c>
      <c r="K1614" s="21" t="e">
        <f>IF(OR($B1614="",K$3&lt;$D1614+Настройки!$B$7),0,MAX(0,$E1614-MAX(0,SUMIFS(Тех_Движение!$G$2:$G$5111,Тех_Движение!$D$2:$D$5111,$C1614,Тех_Движение!$B$2:$B$5111,"&lt;="&amp;K$3)-$F1614)))</f>
        <v>#VALUE!</v>
      </c>
      <c r="L1614" s="21" t="e">
        <f>IF(OR($B1614="",L$3&lt;$D1614+Настройки!$B$7),0,MAX(0,$E1614-MAX(0,SUMIFS(Тех_Движение!$G$2:$G$5111,Тех_Движение!$D$2:$D$5111,$C1614,Тех_Движение!$B$2:$B$5111,"&lt;="&amp;L$3)-$F1614)))</f>
        <v>#VALUE!</v>
      </c>
      <c r="M1614" s="21" t="e">
        <f>IF(OR($B1614="",M$3&lt;$D1614+Настройки!$B$7),0,MAX(0,$E1614-MAX(0,SUMIFS(Тех_Движение!$G$2:$G$5111,Тех_Движение!$D$2:$D$5111,$C1614,Тех_Движение!$B$2:$B$5111,"&lt;="&amp;M$3)-$F1614)))</f>
        <v>#VALUE!</v>
      </c>
      <c r="N1614" s="21" t="e">
        <f>IF(OR($B1614="",N$3&lt;$D1614+Настройки!$B$7),0,MAX(0,$E1614-MAX(0,SUMIFS(Тех_Движение!$G$2:$G$5111,Тех_Движение!$D$2:$D$5111,$C1614,Тех_Движение!$B$2:$B$5111,"&lt;="&amp;N$3)-$F1614)))</f>
        <v>#VALUE!</v>
      </c>
      <c r="O1614" s="21" t="e">
        <f>IF(OR($B1614="",O$3&lt;$D1614+Настройки!$B$7),0,MAX(0,$E1614-MAX(0,SUMIFS(Тех_Движение!$G$2:$G$5111,Тех_Движение!$D$2:$D$5111,$C1614,Тех_Движение!$B$2:$B$5111,"&lt;="&amp;O$3)-$F1614)))</f>
        <v>#VALUE!</v>
      </c>
      <c r="P1614" s="21" t="e">
        <f>IF(OR($B1614="",P$3&lt;$D1614+Настройки!$B$7),0,MAX(0,$E1614-MAX(0,SUMIFS(Тех_Движение!$G$2:$G$5111,Тех_Движение!$D$2:$D$5111,$C1614,Тех_Движение!$B$2:$B$5111,"&lt;="&amp;P$3)-$F1614)))</f>
        <v>#VALUE!</v>
      </c>
      <c r="Q1614" s="21" t="e">
        <f>IF(OR($B1614="",Q$3&lt;$D1614+Настройки!$B$7),0,MAX(0,$E1614-MAX(0,SUMIFS(Тех_Движение!$G$2:$G$5111,Тех_Движение!$D$2:$D$5111,$C1614,Тех_Движение!$B$2:$B$5111,"&lt;="&amp;Q$3)-$F1614)))</f>
        <v>#VALUE!</v>
      </c>
      <c r="R1614" s="21" t="str">
        <f t="shared" si="76"/>
        <v/>
      </c>
      <c r="S1614" s="23" t="str">
        <f>IF($B1614="","",VLOOKUP($C1614,Настройки!$A$11:$L$17,9,FALSE))</f>
        <v/>
      </c>
      <c r="T1614" s="23" t="str">
        <f t="shared" si="77"/>
        <v/>
      </c>
    </row>
    <row r="1615" spans="1:20" x14ac:dyDescent="0.3">
      <c r="A1615" s="20">
        <f>Тех_Движение!$A$1612</f>
        <v>1611</v>
      </c>
      <c r="B1615" s="20" t="str">
        <f>IF(Тех_Движение!$F$1612&gt;0,Тех_Движение!$I$1612,"")</f>
        <v/>
      </c>
      <c r="C1615" s="20" t="str">
        <f>IF($B1615="","",Тех_Движение!$D$1612)</f>
        <v/>
      </c>
      <c r="D1615" s="9" t="str">
        <f>IF($B1615="","",Тех_Движение!$B$1612)</f>
        <v/>
      </c>
      <c r="E1615" s="21" t="str">
        <f>IF($B1615="","",Тех_Движение!$F$1612)</f>
        <v/>
      </c>
      <c r="F1615" s="21" t="str">
        <f>IF($B1615="","",SUMIFS($E$5:$E1614,$C$5:$C1614,$C1615))</f>
        <v/>
      </c>
      <c r="G1615" s="21" t="str">
        <f>IF($B1615="","",MAX(0,$E1615-MAX(0,SUMIFS(Тех_Движение!$G$2:$G$5111,Тех_Движение!$D$2:$D$5111,$C1615,Тех_Движение!$B$2:$B$5111,"&lt;="&amp;Настройки!$B$5-1)-$F1615)))</f>
        <v/>
      </c>
      <c r="H1615" s="21" t="str">
        <f>IF($B1615="","",IF(AND($D1615&gt;=Настройки!$B$5,$D1615&lt;=Настройки!$B$6),$E1615,0))</f>
        <v/>
      </c>
      <c r="I1615" s="21" t="str">
        <f t="shared" si="75"/>
        <v/>
      </c>
      <c r="J1615" s="21" t="str">
        <f>IF($B1615="","",MAX(0,$E1615-MAX(0,SUMIFS(Тех_Движение!$G$2:$G$5111,Тех_Движение!$D$2:$D$5111,$C1615,Тех_Движение!$B$2:$B$5111,"&lt;="&amp;Настройки!$B$6)-$F1615)))</f>
        <v/>
      </c>
      <c r="K1615" s="21" t="e">
        <f>IF(OR($B1615="",K$3&lt;$D1615+Настройки!$B$7),0,MAX(0,$E1615-MAX(0,SUMIFS(Тех_Движение!$G$2:$G$5111,Тех_Движение!$D$2:$D$5111,$C1615,Тех_Движение!$B$2:$B$5111,"&lt;="&amp;K$3)-$F1615)))</f>
        <v>#VALUE!</v>
      </c>
      <c r="L1615" s="21" t="e">
        <f>IF(OR($B1615="",L$3&lt;$D1615+Настройки!$B$7),0,MAX(0,$E1615-MAX(0,SUMIFS(Тех_Движение!$G$2:$G$5111,Тех_Движение!$D$2:$D$5111,$C1615,Тех_Движение!$B$2:$B$5111,"&lt;="&amp;L$3)-$F1615)))</f>
        <v>#VALUE!</v>
      </c>
      <c r="M1615" s="21" t="e">
        <f>IF(OR($B1615="",M$3&lt;$D1615+Настройки!$B$7),0,MAX(0,$E1615-MAX(0,SUMIFS(Тех_Движение!$G$2:$G$5111,Тех_Движение!$D$2:$D$5111,$C1615,Тех_Движение!$B$2:$B$5111,"&lt;="&amp;M$3)-$F1615)))</f>
        <v>#VALUE!</v>
      </c>
      <c r="N1615" s="21" t="e">
        <f>IF(OR($B1615="",N$3&lt;$D1615+Настройки!$B$7),0,MAX(0,$E1615-MAX(0,SUMIFS(Тех_Движение!$G$2:$G$5111,Тех_Движение!$D$2:$D$5111,$C1615,Тех_Движение!$B$2:$B$5111,"&lt;="&amp;N$3)-$F1615)))</f>
        <v>#VALUE!</v>
      </c>
      <c r="O1615" s="21" t="e">
        <f>IF(OR($B1615="",O$3&lt;$D1615+Настройки!$B$7),0,MAX(0,$E1615-MAX(0,SUMIFS(Тех_Движение!$G$2:$G$5111,Тех_Движение!$D$2:$D$5111,$C1615,Тех_Движение!$B$2:$B$5111,"&lt;="&amp;O$3)-$F1615)))</f>
        <v>#VALUE!</v>
      </c>
      <c r="P1615" s="21" t="e">
        <f>IF(OR($B1615="",P$3&lt;$D1615+Настройки!$B$7),0,MAX(0,$E1615-MAX(0,SUMIFS(Тех_Движение!$G$2:$G$5111,Тех_Движение!$D$2:$D$5111,$C1615,Тех_Движение!$B$2:$B$5111,"&lt;="&amp;P$3)-$F1615)))</f>
        <v>#VALUE!</v>
      </c>
      <c r="Q1615" s="21" t="e">
        <f>IF(OR($B1615="",Q$3&lt;$D1615+Настройки!$B$7),0,MAX(0,$E1615-MAX(0,SUMIFS(Тех_Движение!$G$2:$G$5111,Тех_Движение!$D$2:$D$5111,$C1615,Тех_Движение!$B$2:$B$5111,"&lt;="&amp;Q$3)-$F1615)))</f>
        <v>#VALUE!</v>
      </c>
      <c r="R1615" s="21" t="str">
        <f t="shared" si="76"/>
        <v/>
      </c>
      <c r="S1615" s="23" t="str">
        <f>IF($B1615="","",VLOOKUP($C1615,Настройки!$A$11:$L$17,9,FALSE))</f>
        <v/>
      </c>
      <c r="T1615" s="23" t="str">
        <f t="shared" si="77"/>
        <v/>
      </c>
    </row>
    <row r="1616" spans="1:20" x14ac:dyDescent="0.3">
      <c r="A1616" s="20">
        <f>Тех_Движение!$A$1613</f>
        <v>1612</v>
      </c>
      <c r="B1616" s="20" t="str">
        <f>IF(Тех_Движение!$F$1613&gt;0,Тех_Движение!$I$1613,"")</f>
        <v/>
      </c>
      <c r="C1616" s="20" t="str">
        <f>IF($B1616="","",Тех_Движение!$D$1613)</f>
        <v/>
      </c>
      <c r="D1616" s="9" t="str">
        <f>IF($B1616="","",Тех_Движение!$B$1613)</f>
        <v/>
      </c>
      <c r="E1616" s="21" t="str">
        <f>IF($B1616="","",Тех_Движение!$F$1613)</f>
        <v/>
      </c>
      <c r="F1616" s="21" t="str">
        <f>IF($B1616="","",SUMIFS($E$5:$E1615,$C$5:$C1615,$C1616))</f>
        <v/>
      </c>
      <c r="G1616" s="21" t="str">
        <f>IF($B1616="","",MAX(0,$E1616-MAX(0,SUMIFS(Тех_Движение!$G$2:$G$5111,Тех_Движение!$D$2:$D$5111,$C1616,Тех_Движение!$B$2:$B$5111,"&lt;="&amp;Настройки!$B$5-1)-$F1616)))</f>
        <v/>
      </c>
      <c r="H1616" s="21" t="str">
        <f>IF($B1616="","",IF(AND($D1616&gt;=Настройки!$B$5,$D1616&lt;=Настройки!$B$6),$E1616,0))</f>
        <v/>
      </c>
      <c r="I1616" s="21" t="str">
        <f t="shared" si="75"/>
        <v/>
      </c>
      <c r="J1616" s="21" t="str">
        <f>IF($B1616="","",MAX(0,$E1616-MAX(0,SUMIFS(Тех_Движение!$G$2:$G$5111,Тех_Движение!$D$2:$D$5111,$C1616,Тех_Движение!$B$2:$B$5111,"&lt;="&amp;Настройки!$B$6)-$F1616)))</f>
        <v/>
      </c>
      <c r="K1616" s="21" t="e">
        <f>IF(OR($B1616="",K$3&lt;$D1616+Настройки!$B$7),0,MAX(0,$E1616-MAX(0,SUMIFS(Тех_Движение!$G$2:$G$5111,Тех_Движение!$D$2:$D$5111,$C1616,Тех_Движение!$B$2:$B$5111,"&lt;="&amp;K$3)-$F1616)))</f>
        <v>#VALUE!</v>
      </c>
      <c r="L1616" s="21" t="e">
        <f>IF(OR($B1616="",L$3&lt;$D1616+Настройки!$B$7),0,MAX(0,$E1616-MAX(0,SUMIFS(Тех_Движение!$G$2:$G$5111,Тех_Движение!$D$2:$D$5111,$C1616,Тех_Движение!$B$2:$B$5111,"&lt;="&amp;L$3)-$F1616)))</f>
        <v>#VALUE!</v>
      </c>
      <c r="M1616" s="21" t="e">
        <f>IF(OR($B1616="",M$3&lt;$D1616+Настройки!$B$7),0,MAX(0,$E1616-MAX(0,SUMIFS(Тех_Движение!$G$2:$G$5111,Тех_Движение!$D$2:$D$5111,$C1616,Тех_Движение!$B$2:$B$5111,"&lt;="&amp;M$3)-$F1616)))</f>
        <v>#VALUE!</v>
      </c>
      <c r="N1616" s="21" t="e">
        <f>IF(OR($B1616="",N$3&lt;$D1616+Настройки!$B$7),0,MAX(0,$E1616-MAX(0,SUMIFS(Тех_Движение!$G$2:$G$5111,Тех_Движение!$D$2:$D$5111,$C1616,Тех_Движение!$B$2:$B$5111,"&lt;="&amp;N$3)-$F1616)))</f>
        <v>#VALUE!</v>
      </c>
      <c r="O1616" s="21" t="e">
        <f>IF(OR($B1616="",O$3&lt;$D1616+Настройки!$B$7),0,MAX(0,$E1616-MAX(0,SUMIFS(Тех_Движение!$G$2:$G$5111,Тех_Движение!$D$2:$D$5111,$C1616,Тех_Движение!$B$2:$B$5111,"&lt;="&amp;O$3)-$F1616)))</f>
        <v>#VALUE!</v>
      </c>
      <c r="P1616" s="21" t="e">
        <f>IF(OR($B1616="",P$3&lt;$D1616+Настройки!$B$7),0,MAX(0,$E1616-MAX(0,SUMIFS(Тех_Движение!$G$2:$G$5111,Тех_Движение!$D$2:$D$5111,$C1616,Тех_Движение!$B$2:$B$5111,"&lt;="&amp;P$3)-$F1616)))</f>
        <v>#VALUE!</v>
      </c>
      <c r="Q1616" s="21" t="e">
        <f>IF(OR($B1616="",Q$3&lt;$D1616+Настройки!$B$7),0,MAX(0,$E1616-MAX(0,SUMIFS(Тех_Движение!$G$2:$G$5111,Тех_Движение!$D$2:$D$5111,$C1616,Тех_Движение!$B$2:$B$5111,"&lt;="&amp;Q$3)-$F1616)))</f>
        <v>#VALUE!</v>
      </c>
      <c r="R1616" s="21" t="str">
        <f t="shared" si="76"/>
        <v/>
      </c>
      <c r="S1616" s="23" t="str">
        <f>IF($B1616="","",VLOOKUP($C1616,Настройки!$A$11:$L$17,9,FALSE))</f>
        <v/>
      </c>
      <c r="T1616" s="23" t="str">
        <f t="shared" si="77"/>
        <v/>
      </c>
    </row>
    <row r="1617" spans="1:20" x14ac:dyDescent="0.3">
      <c r="A1617" s="20">
        <f>Тех_Движение!$A$1614</f>
        <v>1613</v>
      </c>
      <c r="B1617" s="20" t="str">
        <f>IF(Тех_Движение!$F$1614&gt;0,Тех_Движение!$I$1614,"")</f>
        <v/>
      </c>
      <c r="C1617" s="20" t="str">
        <f>IF($B1617="","",Тех_Движение!$D$1614)</f>
        <v/>
      </c>
      <c r="D1617" s="9" t="str">
        <f>IF($B1617="","",Тех_Движение!$B$1614)</f>
        <v/>
      </c>
      <c r="E1617" s="21" t="str">
        <f>IF($B1617="","",Тех_Движение!$F$1614)</f>
        <v/>
      </c>
      <c r="F1617" s="21" t="str">
        <f>IF($B1617="","",SUMIFS($E$5:$E1616,$C$5:$C1616,$C1617))</f>
        <v/>
      </c>
      <c r="G1617" s="21" t="str">
        <f>IF($B1617="","",MAX(0,$E1617-MAX(0,SUMIFS(Тех_Движение!$G$2:$G$5111,Тех_Движение!$D$2:$D$5111,$C1617,Тех_Движение!$B$2:$B$5111,"&lt;="&amp;Настройки!$B$5-1)-$F1617)))</f>
        <v/>
      </c>
      <c r="H1617" s="21" t="str">
        <f>IF($B1617="","",IF(AND($D1617&gt;=Настройки!$B$5,$D1617&lt;=Настройки!$B$6),$E1617,0))</f>
        <v/>
      </c>
      <c r="I1617" s="21" t="str">
        <f t="shared" si="75"/>
        <v/>
      </c>
      <c r="J1617" s="21" t="str">
        <f>IF($B1617="","",MAX(0,$E1617-MAX(0,SUMIFS(Тех_Движение!$G$2:$G$5111,Тех_Движение!$D$2:$D$5111,$C1617,Тех_Движение!$B$2:$B$5111,"&lt;="&amp;Настройки!$B$6)-$F1617)))</f>
        <v/>
      </c>
      <c r="K1617" s="21" t="e">
        <f>IF(OR($B1617="",K$3&lt;$D1617+Настройки!$B$7),0,MAX(0,$E1617-MAX(0,SUMIFS(Тех_Движение!$G$2:$G$5111,Тех_Движение!$D$2:$D$5111,$C1617,Тех_Движение!$B$2:$B$5111,"&lt;="&amp;K$3)-$F1617)))</f>
        <v>#VALUE!</v>
      </c>
      <c r="L1617" s="21" t="e">
        <f>IF(OR($B1617="",L$3&lt;$D1617+Настройки!$B$7),0,MAX(0,$E1617-MAX(0,SUMIFS(Тех_Движение!$G$2:$G$5111,Тех_Движение!$D$2:$D$5111,$C1617,Тех_Движение!$B$2:$B$5111,"&lt;="&amp;L$3)-$F1617)))</f>
        <v>#VALUE!</v>
      </c>
      <c r="M1617" s="21" t="e">
        <f>IF(OR($B1617="",M$3&lt;$D1617+Настройки!$B$7),0,MAX(0,$E1617-MAX(0,SUMIFS(Тех_Движение!$G$2:$G$5111,Тех_Движение!$D$2:$D$5111,$C1617,Тех_Движение!$B$2:$B$5111,"&lt;="&amp;M$3)-$F1617)))</f>
        <v>#VALUE!</v>
      </c>
      <c r="N1617" s="21" t="e">
        <f>IF(OR($B1617="",N$3&lt;$D1617+Настройки!$B$7),0,MAX(0,$E1617-MAX(0,SUMIFS(Тех_Движение!$G$2:$G$5111,Тех_Движение!$D$2:$D$5111,$C1617,Тех_Движение!$B$2:$B$5111,"&lt;="&amp;N$3)-$F1617)))</f>
        <v>#VALUE!</v>
      </c>
      <c r="O1617" s="21" t="e">
        <f>IF(OR($B1617="",O$3&lt;$D1617+Настройки!$B$7),0,MAX(0,$E1617-MAX(0,SUMIFS(Тех_Движение!$G$2:$G$5111,Тех_Движение!$D$2:$D$5111,$C1617,Тех_Движение!$B$2:$B$5111,"&lt;="&amp;O$3)-$F1617)))</f>
        <v>#VALUE!</v>
      </c>
      <c r="P1617" s="21" t="e">
        <f>IF(OR($B1617="",P$3&lt;$D1617+Настройки!$B$7),0,MAX(0,$E1617-MAX(0,SUMIFS(Тех_Движение!$G$2:$G$5111,Тех_Движение!$D$2:$D$5111,$C1617,Тех_Движение!$B$2:$B$5111,"&lt;="&amp;P$3)-$F1617)))</f>
        <v>#VALUE!</v>
      </c>
      <c r="Q1617" s="21" t="e">
        <f>IF(OR($B1617="",Q$3&lt;$D1617+Настройки!$B$7),0,MAX(0,$E1617-MAX(0,SUMIFS(Тех_Движение!$G$2:$G$5111,Тех_Движение!$D$2:$D$5111,$C1617,Тех_Движение!$B$2:$B$5111,"&lt;="&amp;Q$3)-$F1617)))</f>
        <v>#VALUE!</v>
      </c>
      <c r="R1617" s="21" t="str">
        <f t="shared" si="76"/>
        <v/>
      </c>
      <c r="S1617" s="23" t="str">
        <f>IF($B1617="","",VLOOKUP($C1617,Настройки!$A$11:$L$17,9,FALSE))</f>
        <v/>
      </c>
      <c r="T1617" s="23" t="str">
        <f t="shared" si="77"/>
        <v/>
      </c>
    </row>
    <row r="1618" spans="1:20" x14ac:dyDescent="0.3">
      <c r="A1618" s="20">
        <f>Тех_Движение!$A$1615</f>
        <v>1614</v>
      </c>
      <c r="B1618" s="20" t="str">
        <f>IF(Тех_Движение!$F$1615&gt;0,Тех_Движение!$I$1615,"")</f>
        <v/>
      </c>
      <c r="C1618" s="20" t="str">
        <f>IF($B1618="","",Тех_Движение!$D$1615)</f>
        <v/>
      </c>
      <c r="D1618" s="9" t="str">
        <f>IF($B1618="","",Тех_Движение!$B$1615)</f>
        <v/>
      </c>
      <c r="E1618" s="21" t="str">
        <f>IF($B1618="","",Тех_Движение!$F$1615)</f>
        <v/>
      </c>
      <c r="F1618" s="21" t="str">
        <f>IF($B1618="","",SUMIFS($E$5:$E1617,$C$5:$C1617,$C1618))</f>
        <v/>
      </c>
      <c r="G1618" s="21" t="str">
        <f>IF($B1618="","",MAX(0,$E1618-MAX(0,SUMIFS(Тех_Движение!$G$2:$G$5111,Тех_Движение!$D$2:$D$5111,$C1618,Тех_Движение!$B$2:$B$5111,"&lt;="&amp;Настройки!$B$5-1)-$F1618)))</f>
        <v/>
      </c>
      <c r="H1618" s="21" t="str">
        <f>IF($B1618="","",IF(AND($D1618&gt;=Настройки!$B$5,$D1618&lt;=Настройки!$B$6),$E1618,0))</f>
        <v/>
      </c>
      <c r="I1618" s="21" t="str">
        <f t="shared" si="75"/>
        <v/>
      </c>
      <c r="J1618" s="21" t="str">
        <f>IF($B1618="","",MAX(0,$E1618-MAX(0,SUMIFS(Тех_Движение!$G$2:$G$5111,Тех_Движение!$D$2:$D$5111,$C1618,Тех_Движение!$B$2:$B$5111,"&lt;="&amp;Настройки!$B$6)-$F1618)))</f>
        <v/>
      </c>
      <c r="K1618" s="21" t="e">
        <f>IF(OR($B1618="",K$3&lt;$D1618+Настройки!$B$7),0,MAX(0,$E1618-MAX(0,SUMIFS(Тех_Движение!$G$2:$G$5111,Тех_Движение!$D$2:$D$5111,$C1618,Тех_Движение!$B$2:$B$5111,"&lt;="&amp;K$3)-$F1618)))</f>
        <v>#VALUE!</v>
      </c>
      <c r="L1618" s="21" t="e">
        <f>IF(OR($B1618="",L$3&lt;$D1618+Настройки!$B$7),0,MAX(0,$E1618-MAX(0,SUMIFS(Тех_Движение!$G$2:$G$5111,Тех_Движение!$D$2:$D$5111,$C1618,Тех_Движение!$B$2:$B$5111,"&lt;="&amp;L$3)-$F1618)))</f>
        <v>#VALUE!</v>
      </c>
      <c r="M1618" s="21" t="e">
        <f>IF(OR($B1618="",M$3&lt;$D1618+Настройки!$B$7),0,MAX(0,$E1618-MAX(0,SUMIFS(Тех_Движение!$G$2:$G$5111,Тех_Движение!$D$2:$D$5111,$C1618,Тех_Движение!$B$2:$B$5111,"&lt;="&amp;M$3)-$F1618)))</f>
        <v>#VALUE!</v>
      </c>
      <c r="N1618" s="21" t="e">
        <f>IF(OR($B1618="",N$3&lt;$D1618+Настройки!$B$7),0,MAX(0,$E1618-MAX(0,SUMIFS(Тех_Движение!$G$2:$G$5111,Тех_Движение!$D$2:$D$5111,$C1618,Тех_Движение!$B$2:$B$5111,"&lt;="&amp;N$3)-$F1618)))</f>
        <v>#VALUE!</v>
      </c>
      <c r="O1618" s="21" t="e">
        <f>IF(OR($B1618="",O$3&lt;$D1618+Настройки!$B$7),0,MAX(0,$E1618-MAX(0,SUMIFS(Тех_Движение!$G$2:$G$5111,Тех_Движение!$D$2:$D$5111,$C1618,Тех_Движение!$B$2:$B$5111,"&lt;="&amp;O$3)-$F1618)))</f>
        <v>#VALUE!</v>
      </c>
      <c r="P1618" s="21" t="e">
        <f>IF(OR($B1618="",P$3&lt;$D1618+Настройки!$B$7),0,MAX(0,$E1618-MAX(0,SUMIFS(Тех_Движение!$G$2:$G$5111,Тех_Движение!$D$2:$D$5111,$C1618,Тех_Движение!$B$2:$B$5111,"&lt;="&amp;P$3)-$F1618)))</f>
        <v>#VALUE!</v>
      </c>
      <c r="Q1618" s="21" t="e">
        <f>IF(OR($B1618="",Q$3&lt;$D1618+Настройки!$B$7),0,MAX(0,$E1618-MAX(0,SUMIFS(Тех_Движение!$G$2:$G$5111,Тех_Движение!$D$2:$D$5111,$C1618,Тех_Движение!$B$2:$B$5111,"&lt;="&amp;Q$3)-$F1618)))</f>
        <v>#VALUE!</v>
      </c>
      <c r="R1618" s="21" t="str">
        <f t="shared" si="76"/>
        <v/>
      </c>
      <c r="S1618" s="23" t="str">
        <f>IF($B1618="","",VLOOKUP($C1618,Настройки!$A$11:$L$17,9,FALSE))</f>
        <v/>
      </c>
      <c r="T1618" s="23" t="str">
        <f t="shared" si="77"/>
        <v/>
      </c>
    </row>
    <row r="1619" spans="1:20" x14ac:dyDescent="0.3">
      <c r="A1619" s="20">
        <f>Тех_Движение!$A$1616</f>
        <v>1615</v>
      </c>
      <c r="B1619" s="20" t="str">
        <f>IF(Тех_Движение!$F$1616&gt;0,Тех_Движение!$I$1616,"")</f>
        <v/>
      </c>
      <c r="C1619" s="20" t="str">
        <f>IF($B1619="","",Тех_Движение!$D$1616)</f>
        <v/>
      </c>
      <c r="D1619" s="9" t="str">
        <f>IF($B1619="","",Тех_Движение!$B$1616)</f>
        <v/>
      </c>
      <c r="E1619" s="21" t="str">
        <f>IF($B1619="","",Тех_Движение!$F$1616)</f>
        <v/>
      </c>
      <c r="F1619" s="21" t="str">
        <f>IF($B1619="","",SUMIFS($E$5:$E1618,$C$5:$C1618,$C1619))</f>
        <v/>
      </c>
      <c r="G1619" s="21" t="str">
        <f>IF($B1619="","",MAX(0,$E1619-MAX(0,SUMIFS(Тех_Движение!$G$2:$G$5111,Тех_Движение!$D$2:$D$5111,$C1619,Тех_Движение!$B$2:$B$5111,"&lt;="&amp;Настройки!$B$5-1)-$F1619)))</f>
        <v/>
      </c>
      <c r="H1619" s="21" t="str">
        <f>IF($B1619="","",IF(AND($D1619&gt;=Настройки!$B$5,$D1619&lt;=Настройки!$B$6),$E1619,0))</f>
        <v/>
      </c>
      <c r="I1619" s="21" t="str">
        <f t="shared" si="75"/>
        <v/>
      </c>
      <c r="J1619" s="21" t="str">
        <f>IF($B1619="","",MAX(0,$E1619-MAX(0,SUMIFS(Тех_Движение!$G$2:$G$5111,Тех_Движение!$D$2:$D$5111,$C1619,Тех_Движение!$B$2:$B$5111,"&lt;="&amp;Настройки!$B$6)-$F1619)))</f>
        <v/>
      </c>
      <c r="K1619" s="21" t="e">
        <f>IF(OR($B1619="",K$3&lt;$D1619+Настройки!$B$7),0,MAX(0,$E1619-MAX(0,SUMIFS(Тех_Движение!$G$2:$G$5111,Тех_Движение!$D$2:$D$5111,$C1619,Тех_Движение!$B$2:$B$5111,"&lt;="&amp;K$3)-$F1619)))</f>
        <v>#VALUE!</v>
      </c>
      <c r="L1619" s="21" t="e">
        <f>IF(OR($B1619="",L$3&lt;$D1619+Настройки!$B$7),0,MAX(0,$E1619-MAX(0,SUMIFS(Тех_Движение!$G$2:$G$5111,Тех_Движение!$D$2:$D$5111,$C1619,Тех_Движение!$B$2:$B$5111,"&lt;="&amp;L$3)-$F1619)))</f>
        <v>#VALUE!</v>
      </c>
      <c r="M1619" s="21" t="e">
        <f>IF(OR($B1619="",M$3&lt;$D1619+Настройки!$B$7),0,MAX(0,$E1619-MAX(0,SUMIFS(Тех_Движение!$G$2:$G$5111,Тех_Движение!$D$2:$D$5111,$C1619,Тех_Движение!$B$2:$B$5111,"&lt;="&amp;M$3)-$F1619)))</f>
        <v>#VALUE!</v>
      </c>
      <c r="N1619" s="21" t="e">
        <f>IF(OR($B1619="",N$3&lt;$D1619+Настройки!$B$7),0,MAX(0,$E1619-MAX(0,SUMIFS(Тех_Движение!$G$2:$G$5111,Тех_Движение!$D$2:$D$5111,$C1619,Тех_Движение!$B$2:$B$5111,"&lt;="&amp;N$3)-$F1619)))</f>
        <v>#VALUE!</v>
      </c>
      <c r="O1619" s="21" t="e">
        <f>IF(OR($B1619="",O$3&lt;$D1619+Настройки!$B$7),0,MAX(0,$E1619-MAX(0,SUMIFS(Тех_Движение!$G$2:$G$5111,Тех_Движение!$D$2:$D$5111,$C1619,Тех_Движение!$B$2:$B$5111,"&lt;="&amp;O$3)-$F1619)))</f>
        <v>#VALUE!</v>
      </c>
      <c r="P1619" s="21" t="e">
        <f>IF(OR($B1619="",P$3&lt;$D1619+Настройки!$B$7),0,MAX(0,$E1619-MAX(0,SUMIFS(Тех_Движение!$G$2:$G$5111,Тех_Движение!$D$2:$D$5111,$C1619,Тех_Движение!$B$2:$B$5111,"&lt;="&amp;P$3)-$F1619)))</f>
        <v>#VALUE!</v>
      </c>
      <c r="Q1619" s="21" t="e">
        <f>IF(OR($B1619="",Q$3&lt;$D1619+Настройки!$B$7),0,MAX(0,$E1619-MAX(0,SUMIFS(Тех_Движение!$G$2:$G$5111,Тех_Движение!$D$2:$D$5111,$C1619,Тех_Движение!$B$2:$B$5111,"&lt;="&amp;Q$3)-$F1619)))</f>
        <v>#VALUE!</v>
      </c>
      <c r="R1619" s="21" t="str">
        <f t="shared" si="76"/>
        <v/>
      </c>
      <c r="S1619" s="23" t="str">
        <f>IF($B1619="","",VLOOKUP($C1619,Настройки!$A$11:$L$17,9,FALSE))</f>
        <v/>
      </c>
      <c r="T1619" s="23" t="str">
        <f t="shared" si="77"/>
        <v/>
      </c>
    </row>
    <row r="1620" spans="1:20" x14ac:dyDescent="0.3">
      <c r="A1620" s="20">
        <f>Тех_Движение!$A$1617</f>
        <v>1616</v>
      </c>
      <c r="B1620" s="20" t="str">
        <f>IF(Тех_Движение!$F$1617&gt;0,Тех_Движение!$I$1617,"")</f>
        <v/>
      </c>
      <c r="C1620" s="20" t="str">
        <f>IF($B1620="","",Тех_Движение!$D$1617)</f>
        <v/>
      </c>
      <c r="D1620" s="9" t="str">
        <f>IF($B1620="","",Тех_Движение!$B$1617)</f>
        <v/>
      </c>
      <c r="E1620" s="21" t="str">
        <f>IF($B1620="","",Тех_Движение!$F$1617)</f>
        <v/>
      </c>
      <c r="F1620" s="21" t="str">
        <f>IF($B1620="","",SUMIFS($E$5:$E1619,$C$5:$C1619,$C1620))</f>
        <v/>
      </c>
      <c r="G1620" s="21" t="str">
        <f>IF($B1620="","",MAX(0,$E1620-MAX(0,SUMIFS(Тех_Движение!$G$2:$G$5111,Тех_Движение!$D$2:$D$5111,$C1620,Тех_Движение!$B$2:$B$5111,"&lt;="&amp;Настройки!$B$5-1)-$F1620)))</f>
        <v/>
      </c>
      <c r="H1620" s="21" t="str">
        <f>IF($B1620="","",IF(AND($D1620&gt;=Настройки!$B$5,$D1620&lt;=Настройки!$B$6),$E1620,0))</f>
        <v/>
      </c>
      <c r="I1620" s="21" t="str">
        <f t="shared" si="75"/>
        <v/>
      </c>
      <c r="J1620" s="21" t="str">
        <f>IF($B1620="","",MAX(0,$E1620-MAX(0,SUMIFS(Тех_Движение!$G$2:$G$5111,Тех_Движение!$D$2:$D$5111,$C1620,Тех_Движение!$B$2:$B$5111,"&lt;="&amp;Настройки!$B$6)-$F1620)))</f>
        <v/>
      </c>
      <c r="K1620" s="21" t="e">
        <f>IF(OR($B1620="",K$3&lt;$D1620+Настройки!$B$7),0,MAX(0,$E1620-MAX(0,SUMIFS(Тех_Движение!$G$2:$G$5111,Тех_Движение!$D$2:$D$5111,$C1620,Тех_Движение!$B$2:$B$5111,"&lt;="&amp;K$3)-$F1620)))</f>
        <v>#VALUE!</v>
      </c>
      <c r="L1620" s="21" t="e">
        <f>IF(OR($B1620="",L$3&lt;$D1620+Настройки!$B$7),0,MAX(0,$E1620-MAX(0,SUMIFS(Тех_Движение!$G$2:$G$5111,Тех_Движение!$D$2:$D$5111,$C1620,Тех_Движение!$B$2:$B$5111,"&lt;="&amp;L$3)-$F1620)))</f>
        <v>#VALUE!</v>
      </c>
      <c r="M1620" s="21" t="e">
        <f>IF(OR($B1620="",M$3&lt;$D1620+Настройки!$B$7),0,MAX(0,$E1620-MAX(0,SUMIFS(Тех_Движение!$G$2:$G$5111,Тех_Движение!$D$2:$D$5111,$C1620,Тех_Движение!$B$2:$B$5111,"&lt;="&amp;M$3)-$F1620)))</f>
        <v>#VALUE!</v>
      </c>
      <c r="N1620" s="21" t="e">
        <f>IF(OR($B1620="",N$3&lt;$D1620+Настройки!$B$7),0,MAX(0,$E1620-MAX(0,SUMIFS(Тех_Движение!$G$2:$G$5111,Тех_Движение!$D$2:$D$5111,$C1620,Тех_Движение!$B$2:$B$5111,"&lt;="&amp;N$3)-$F1620)))</f>
        <v>#VALUE!</v>
      </c>
      <c r="O1620" s="21" t="e">
        <f>IF(OR($B1620="",O$3&lt;$D1620+Настройки!$B$7),0,MAX(0,$E1620-MAX(0,SUMIFS(Тех_Движение!$G$2:$G$5111,Тех_Движение!$D$2:$D$5111,$C1620,Тех_Движение!$B$2:$B$5111,"&lt;="&amp;O$3)-$F1620)))</f>
        <v>#VALUE!</v>
      </c>
      <c r="P1620" s="21" t="e">
        <f>IF(OR($B1620="",P$3&lt;$D1620+Настройки!$B$7),0,MAX(0,$E1620-MAX(0,SUMIFS(Тех_Движение!$G$2:$G$5111,Тех_Движение!$D$2:$D$5111,$C1620,Тех_Движение!$B$2:$B$5111,"&lt;="&amp;P$3)-$F1620)))</f>
        <v>#VALUE!</v>
      </c>
      <c r="Q1620" s="21" t="e">
        <f>IF(OR($B1620="",Q$3&lt;$D1620+Настройки!$B$7),0,MAX(0,$E1620-MAX(0,SUMIFS(Тех_Движение!$G$2:$G$5111,Тех_Движение!$D$2:$D$5111,$C1620,Тех_Движение!$B$2:$B$5111,"&lt;="&amp;Q$3)-$F1620)))</f>
        <v>#VALUE!</v>
      </c>
      <c r="R1620" s="21" t="str">
        <f t="shared" si="76"/>
        <v/>
      </c>
      <c r="S1620" s="23" t="str">
        <f>IF($B1620="","",VLOOKUP($C1620,Настройки!$A$11:$L$17,9,FALSE))</f>
        <v/>
      </c>
      <c r="T1620" s="23" t="str">
        <f t="shared" si="77"/>
        <v/>
      </c>
    </row>
    <row r="1621" spans="1:20" x14ac:dyDescent="0.3">
      <c r="A1621" s="20">
        <f>Тех_Движение!$A$1618</f>
        <v>1617</v>
      </c>
      <c r="B1621" s="20" t="str">
        <f>IF(Тех_Движение!$F$1618&gt;0,Тех_Движение!$I$1618,"")</f>
        <v/>
      </c>
      <c r="C1621" s="20" t="str">
        <f>IF($B1621="","",Тех_Движение!$D$1618)</f>
        <v/>
      </c>
      <c r="D1621" s="9" t="str">
        <f>IF($B1621="","",Тех_Движение!$B$1618)</f>
        <v/>
      </c>
      <c r="E1621" s="21" t="str">
        <f>IF($B1621="","",Тех_Движение!$F$1618)</f>
        <v/>
      </c>
      <c r="F1621" s="21" t="str">
        <f>IF($B1621="","",SUMIFS($E$5:$E1620,$C$5:$C1620,$C1621))</f>
        <v/>
      </c>
      <c r="G1621" s="21" t="str">
        <f>IF($B1621="","",MAX(0,$E1621-MAX(0,SUMIFS(Тех_Движение!$G$2:$G$5111,Тех_Движение!$D$2:$D$5111,$C1621,Тех_Движение!$B$2:$B$5111,"&lt;="&amp;Настройки!$B$5-1)-$F1621)))</f>
        <v/>
      </c>
      <c r="H1621" s="21" t="str">
        <f>IF($B1621="","",IF(AND($D1621&gt;=Настройки!$B$5,$D1621&lt;=Настройки!$B$6),$E1621,0))</f>
        <v/>
      </c>
      <c r="I1621" s="21" t="str">
        <f t="shared" si="75"/>
        <v/>
      </c>
      <c r="J1621" s="21" t="str">
        <f>IF($B1621="","",MAX(0,$E1621-MAX(0,SUMIFS(Тех_Движение!$G$2:$G$5111,Тех_Движение!$D$2:$D$5111,$C1621,Тех_Движение!$B$2:$B$5111,"&lt;="&amp;Настройки!$B$6)-$F1621)))</f>
        <v/>
      </c>
      <c r="K1621" s="21" t="e">
        <f>IF(OR($B1621="",K$3&lt;$D1621+Настройки!$B$7),0,MAX(0,$E1621-MAX(0,SUMIFS(Тех_Движение!$G$2:$G$5111,Тех_Движение!$D$2:$D$5111,$C1621,Тех_Движение!$B$2:$B$5111,"&lt;="&amp;K$3)-$F1621)))</f>
        <v>#VALUE!</v>
      </c>
      <c r="L1621" s="21" t="e">
        <f>IF(OR($B1621="",L$3&lt;$D1621+Настройки!$B$7),0,MAX(0,$E1621-MAX(0,SUMIFS(Тех_Движение!$G$2:$G$5111,Тех_Движение!$D$2:$D$5111,$C1621,Тех_Движение!$B$2:$B$5111,"&lt;="&amp;L$3)-$F1621)))</f>
        <v>#VALUE!</v>
      </c>
      <c r="M1621" s="21" t="e">
        <f>IF(OR($B1621="",M$3&lt;$D1621+Настройки!$B$7),0,MAX(0,$E1621-MAX(0,SUMIFS(Тех_Движение!$G$2:$G$5111,Тех_Движение!$D$2:$D$5111,$C1621,Тех_Движение!$B$2:$B$5111,"&lt;="&amp;M$3)-$F1621)))</f>
        <v>#VALUE!</v>
      </c>
      <c r="N1621" s="21" t="e">
        <f>IF(OR($B1621="",N$3&lt;$D1621+Настройки!$B$7),0,MAX(0,$E1621-MAX(0,SUMIFS(Тех_Движение!$G$2:$G$5111,Тех_Движение!$D$2:$D$5111,$C1621,Тех_Движение!$B$2:$B$5111,"&lt;="&amp;N$3)-$F1621)))</f>
        <v>#VALUE!</v>
      </c>
      <c r="O1621" s="21" t="e">
        <f>IF(OR($B1621="",O$3&lt;$D1621+Настройки!$B$7),0,MAX(0,$E1621-MAX(0,SUMIFS(Тех_Движение!$G$2:$G$5111,Тех_Движение!$D$2:$D$5111,$C1621,Тех_Движение!$B$2:$B$5111,"&lt;="&amp;O$3)-$F1621)))</f>
        <v>#VALUE!</v>
      </c>
      <c r="P1621" s="21" t="e">
        <f>IF(OR($B1621="",P$3&lt;$D1621+Настройки!$B$7),0,MAX(0,$E1621-MAX(0,SUMIFS(Тех_Движение!$G$2:$G$5111,Тех_Движение!$D$2:$D$5111,$C1621,Тех_Движение!$B$2:$B$5111,"&lt;="&amp;P$3)-$F1621)))</f>
        <v>#VALUE!</v>
      </c>
      <c r="Q1621" s="21" t="e">
        <f>IF(OR($B1621="",Q$3&lt;$D1621+Настройки!$B$7),0,MAX(0,$E1621-MAX(0,SUMIFS(Тех_Движение!$G$2:$G$5111,Тех_Движение!$D$2:$D$5111,$C1621,Тех_Движение!$B$2:$B$5111,"&lt;="&amp;Q$3)-$F1621)))</f>
        <v>#VALUE!</v>
      </c>
      <c r="R1621" s="21" t="str">
        <f t="shared" si="76"/>
        <v/>
      </c>
      <c r="S1621" s="23" t="str">
        <f>IF($B1621="","",VLOOKUP($C1621,Настройки!$A$11:$L$17,9,FALSE))</f>
        <v/>
      </c>
      <c r="T1621" s="23" t="str">
        <f t="shared" si="77"/>
        <v/>
      </c>
    </row>
    <row r="1622" spans="1:20" x14ac:dyDescent="0.3">
      <c r="A1622" s="20">
        <f>Тех_Движение!$A$1619</f>
        <v>1618</v>
      </c>
      <c r="B1622" s="20" t="str">
        <f>IF(Тех_Движение!$F$1619&gt;0,Тех_Движение!$I$1619,"")</f>
        <v/>
      </c>
      <c r="C1622" s="20" t="str">
        <f>IF($B1622="","",Тех_Движение!$D$1619)</f>
        <v/>
      </c>
      <c r="D1622" s="9" t="str">
        <f>IF($B1622="","",Тех_Движение!$B$1619)</f>
        <v/>
      </c>
      <c r="E1622" s="21" t="str">
        <f>IF($B1622="","",Тех_Движение!$F$1619)</f>
        <v/>
      </c>
      <c r="F1622" s="21" t="str">
        <f>IF($B1622="","",SUMIFS($E$5:$E1621,$C$5:$C1621,$C1622))</f>
        <v/>
      </c>
      <c r="G1622" s="21" t="str">
        <f>IF($B1622="","",MAX(0,$E1622-MAX(0,SUMIFS(Тех_Движение!$G$2:$G$5111,Тех_Движение!$D$2:$D$5111,$C1622,Тех_Движение!$B$2:$B$5111,"&lt;="&amp;Настройки!$B$5-1)-$F1622)))</f>
        <v/>
      </c>
      <c r="H1622" s="21" t="str">
        <f>IF($B1622="","",IF(AND($D1622&gt;=Настройки!$B$5,$D1622&lt;=Настройки!$B$6),$E1622,0))</f>
        <v/>
      </c>
      <c r="I1622" s="21" t="str">
        <f t="shared" si="75"/>
        <v/>
      </c>
      <c r="J1622" s="21" t="str">
        <f>IF($B1622="","",MAX(0,$E1622-MAX(0,SUMIFS(Тех_Движение!$G$2:$G$5111,Тех_Движение!$D$2:$D$5111,$C1622,Тех_Движение!$B$2:$B$5111,"&lt;="&amp;Настройки!$B$6)-$F1622)))</f>
        <v/>
      </c>
      <c r="K1622" s="21" t="e">
        <f>IF(OR($B1622="",K$3&lt;$D1622+Настройки!$B$7),0,MAX(0,$E1622-MAX(0,SUMIFS(Тех_Движение!$G$2:$G$5111,Тех_Движение!$D$2:$D$5111,$C1622,Тех_Движение!$B$2:$B$5111,"&lt;="&amp;K$3)-$F1622)))</f>
        <v>#VALUE!</v>
      </c>
      <c r="L1622" s="21" t="e">
        <f>IF(OR($B1622="",L$3&lt;$D1622+Настройки!$B$7),0,MAX(0,$E1622-MAX(0,SUMIFS(Тех_Движение!$G$2:$G$5111,Тех_Движение!$D$2:$D$5111,$C1622,Тех_Движение!$B$2:$B$5111,"&lt;="&amp;L$3)-$F1622)))</f>
        <v>#VALUE!</v>
      </c>
      <c r="M1622" s="21" t="e">
        <f>IF(OR($B1622="",M$3&lt;$D1622+Настройки!$B$7),0,MAX(0,$E1622-MAX(0,SUMIFS(Тех_Движение!$G$2:$G$5111,Тех_Движение!$D$2:$D$5111,$C1622,Тех_Движение!$B$2:$B$5111,"&lt;="&amp;M$3)-$F1622)))</f>
        <v>#VALUE!</v>
      </c>
      <c r="N1622" s="21" t="e">
        <f>IF(OR($B1622="",N$3&lt;$D1622+Настройки!$B$7),0,MAX(0,$E1622-MAX(0,SUMIFS(Тех_Движение!$G$2:$G$5111,Тех_Движение!$D$2:$D$5111,$C1622,Тех_Движение!$B$2:$B$5111,"&lt;="&amp;N$3)-$F1622)))</f>
        <v>#VALUE!</v>
      </c>
      <c r="O1622" s="21" t="e">
        <f>IF(OR($B1622="",O$3&lt;$D1622+Настройки!$B$7),0,MAX(0,$E1622-MAX(0,SUMIFS(Тех_Движение!$G$2:$G$5111,Тех_Движение!$D$2:$D$5111,$C1622,Тех_Движение!$B$2:$B$5111,"&lt;="&amp;O$3)-$F1622)))</f>
        <v>#VALUE!</v>
      </c>
      <c r="P1622" s="21" t="e">
        <f>IF(OR($B1622="",P$3&lt;$D1622+Настройки!$B$7),0,MAX(0,$E1622-MAX(0,SUMIFS(Тех_Движение!$G$2:$G$5111,Тех_Движение!$D$2:$D$5111,$C1622,Тех_Движение!$B$2:$B$5111,"&lt;="&amp;P$3)-$F1622)))</f>
        <v>#VALUE!</v>
      </c>
      <c r="Q1622" s="21" t="e">
        <f>IF(OR($B1622="",Q$3&lt;$D1622+Настройки!$B$7),0,MAX(0,$E1622-MAX(0,SUMIFS(Тех_Движение!$G$2:$G$5111,Тех_Движение!$D$2:$D$5111,$C1622,Тех_Движение!$B$2:$B$5111,"&lt;="&amp;Q$3)-$F1622)))</f>
        <v>#VALUE!</v>
      </c>
      <c r="R1622" s="21" t="str">
        <f t="shared" si="76"/>
        <v/>
      </c>
      <c r="S1622" s="23" t="str">
        <f>IF($B1622="","",VLOOKUP($C1622,Настройки!$A$11:$L$17,9,FALSE))</f>
        <v/>
      </c>
      <c r="T1622" s="23" t="str">
        <f t="shared" si="77"/>
        <v/>
      </c>
    </row>
    <row r="1623" spans="1:20" x14ac:dyDescent="0.3">
      <c r="A1623" s="20">
        <f>Тех_Движение!$A$1620</f>
        <v>1619</v>
      </c>
      <c r="B1623" s="20" t="str">
        <f>IF(Тех_Движение!$F$1620&gt;0,Тех_Движение!$I$1620,"")</f>
        <v/>
      </c>
      <c r="C1623" s="20" t="str">
        <f>IF($B1623="","",Тех_Движение!$D$1620)</f>
        <v/>
      </c>
      <c r="D1623" s="9" t="str">
        <f>IF($B1623="","",Тех_Движение!$B$1620)</f>
        <v/>
      </c>
      <c r="E1623" s="21" t="str">
        <f>IF($B1623="","",Тех_Движение!$F$1620)</f>
        <v/>
      </c>
      <c r="F1623" s="21" t="str">
        <f>IF($B1623="","",SUMIFS($E$5:$E1622,$C$5:$C1622,$C1623))</f>
        <v/>
      </c>
      <c r="G1623" s="21" t="str">
        <f>IF($B1623="","",MAX(0,$E1623-MAX(0,SUMIFS(Тех_Движение!$G$2:$G$5111,Тех_Движение!$D$2:$D$5111,$C1623,Тех_Движение!$B$2:$B$5111,"&lt;="&amp;Настройки!$B$5-1)-$F1623)))</f>
        <v/>
      </c>
      <c r="H1623" s="21" t="str">
        <f>IF($B1623="","",IF(AND($D1623&gt;=Настройки!$B$5,$D1623&lt;=Настройки!$B$6),$E1623,0))</f>
        <v/>
      </c>
      <c r="I1623" s="21" t="str">
        <f t="shared" si="75"/>
        <v/>
      </c>
      <c r="J1623" s="21" t="str">
        <f>IF($B1623="","",MAX(0,$E1623-MAX(0,SUMIFS(Тех_Движение!$G$2:$G$5111,Тех_Движение!$D$2:$D$5111,$C1623,Тех_Движение!$B$2:$B$5111,"&lt;="&amp;Настройки!$B$6)-$F1623)))</f>
        <v/>
      </c>
      <c r="K1623" s="21" t="e">
        <f>IF(OR($B1623="",K$3&lt;$D1623+Настройки!$B$7),0,MAX(0,$E1623-MAX(0,SUMIFS(Тех_Движение!$G$2:$G$5111,Тех_Движение!$D$2:$D$5111,$C1623,Тех_Движение!$B$2:$B$5111,"&lt;="&amp;K$3)-$F1623)))</f>
        <v>#VALUE!</v>
      </c>
      <c r="L1623" s="21" t="e">
        <f>IF(OR($B1623="",L$3&lt;$D1623+Настройки!$B$7),0,MAX(0,$E1623-MAX(0,SUMIFS(Тех_Движение!$G$2:$G$5111,Тех_Движение!$D$2:$D$5111,$C1623,Тех_Движение!$B$2:$B$5111,"&lt;="&amp;L$3)-$F1623)))</f>
        <v>#VALUE!</v>
      </c>
      <c r="M1623" s="21" t="e">
        <f>IF(OR($B1623="",M$3&lt;$D1623+Настройки!$B$7),0,MAX(0,$E1623-MAX(0,SUMIFS(Тех_Движение!$G$2:$G$5111,Тех_Движение!$D$2:$D$5111,$C1623,Тех_Движение!$B$2:$B$5111,"&lt;="&amp;M$3)-$F1623)))</f>
        <v>#VALUE!</v>
      </c>
      <c r="N1623" s="21" t="e">
        <f>IF(OR($B1623="",N$3&lt;$D1623+Настройки!$B$7),0,MAX(0,$E1623-MAX(0,SUMIFS(Тех_Движение!$G$2:$G$5111,Тех_Движение!$D$2:$D$5111,$C1623,Тех_Движение!$B$2:$B$5111,"&lt;="&amp;N$3)-$F1623)))</f>
        <v>#VALUE!</v>
      </c>
      <c r="O1623" s="21" t="e">
        <f>IF(OR($B1623="",O$3&lt;$D1623+Настройки!$B$7),0,MAX(0,$E1623-MAX(0,SUMIFS(Тех_Движение!$G$2:$G$5111,Тех_Движение!$D$2:$D$5111,$C1623,Тех_Движение!$B$2:$B$5111,"&lt;="&amp;O$3)-$F1623)))</f>
        <v>#VALUE!</v>
      </c>
      <c r="P1623" s="21" t="e">
        <f>IF(OR($B1623="",P$3&lt;$D1623+Настройки!$B$7),0,MAX(0,$E1623-MAX(0,SUMIFS(Тех_Движение!$G$2:$G$5111,Тех_Движение!$D$2:$D$5111,$C1623,Тех_Движение!$B$2:$B$5111,"&lt;="&amp;P$3)-$F1623)))</f>
        <v>#VALUE!</v>
      </c>
      <c r="Q1623" s="21" t="e">
        <f>IF(OR($B1623="",Q$3&lt;$D1623+Настройки!$B$7),0,MAX(0,$E1623-MAX(0,SUMIFS(Тех_Движение!$G$2:$G$5111,Тех_Движение!$D$2:$D$5111,$C1623,Тех_Движение!$B$2:$B$5111,"&lt;="&amp;Q$3)-$F1623)))</f>
        <v>#VALUE!</v>
      </c>
      <c r="R1623" s="21" t="str">
        <f t="shared" si="76"/>
        <v/>
      </c>
      <c r="S1623" s="23" t="str">
        <f>IF($B1623="","",VLOOKUP($C1623,Настройки!$A$11:$L$17,9,FALSE))</f>
        <v/>
      </c>
      <c r="T1623" s="23" t="str">
        <f t="shared" si="77"/>
        <v/>
      </c>
    </row>
    <row r="1624" spans="1:20" x14ac:dyDescent="0.3">
      <c r="A1624" s="20">
        <f>Тех_Движение!$A$1621</f>
        <v>1620</v>
      </c>
      <c r="B1624" s="20" t="str">
        <f>IF(Тех_Движение!$F$1621&gt;0,Тех_Движение!$I$1621,"")</f>
        <v/>
      </c>
      <c r="C1624" s="20" t="str">
        <f>IF($B1624="","",Тех_Движение!$D$1621)</f>
        <v/>
      </c>
      <c r="D1624" s="9" t="str">
        <f>IF($B1624="","",Тех_Движение!$B$1621)</f>
        <v/>
      </c>
      <c r="E1624" s="21" t="str">
        <f>IF($B1624="","",Тех_Движение!$F$1621)</f>
        <v/>
      </c>
      <c r="F1624" s="21" t="str">
        <f>IF($B1624="","",SUMIFS($E$5:$E1623,$C$5:$C1623,$C1624))</f>
        <v/>
      </c>
      <c r="G1624" s="21" t="str">
        <f>IF($B1624="","",MAX(0,$E1624-MAX(0,SUMIFS(Тех_Движение!$G$2:$G$5111,Тех_Движение!$D$2:$D$5111,$C1624,Тех_Движение!$B$2:$B$5111,"&lt;="&amp;Настройки!$B$5-1)-$F1624)))</f>
        <v/>
      </c>
      <c r="H1624" s="21" t="str">
        <f>IF($B1624="","",IF(AND($D1624&gt;=Настройки!$B$5,$D1624&lt;=Настройки!$B$6),$E1624,0))</f>
        <v/>
      </c>
      <c r="I1624" s="21" t="str">
        <f t="shared" si="75"/>
        <v/>
      </c>
      <c r="J1624" s="21" t="str">
        <f>IF($B1624="","",MAX(0,$E1624-MAX(0,SUMIFS(Тех_Движение!$G$2:$G$5111,Тех_Движение!$D$2:$D$5111,$C1624,Тех_Движение!$B$2:$B$5111,"&lt;="&amp;Настройки!$B$6)-$F1624)))</f>
        <v/>
      </c>
      <c r="K1624" s="21" t="e">
        <f>IF(OR($B1624="",K$3&lt;$D1624+Настройки!$B$7),0,MAX(0,$E1624-MAX(0,SUMIFS(Тех_Движение!$G$2:$G$5111,Тех_Движение!$D$2:$D$5111,$C1624,Тех_Движение!$B$2:$B$5111,"&lt;="&amp;K$3)-$F1624)))</f>
        <v>#VALUE!</v>
      </c>
      <c r="L1624" s="21" t="e">
        <f>IF(OR($B1624="",L$3&lt;$D1624+Настройки!$B$7),0,MAX(0,$E1624-MAX(0,SUMIFS(Тех_Движение!$G$2:$G$5111,Тех_Движение!$D$2:$D$5111,$C1624,Тех_Движение!$B$2:$B$5111,"&lt;="&amp;L$3)-$F1624)))</f>
        <v>#VALUE!</v>
      </c>
      <c r="M1624" s="21" t="e">
        <f>IF(OR($B1624="",M$3&lt;$D1624+Настройки!$B$7),0,MAX(0,$E1624-MAX(0,SUMIFS(Тех_Движение!$G$2:$G$5111,Тех_Движение!$D$2:$D$5111,$C1624,Тех_Движение!$B$2:$B$5111,"&lt;="&amp;M$3)-$F1624)))</f>
        <v>#VALUE!</v>
      </c>
      <c r="N1624" s="21" t="e">
        <f>IF(OR($B1624="",N$3&lt;$D1624+Настройки!$B$7),0,MAX(0,$E1624-MAX(0,SUMIFS(Тех_Движение!$G$2:$G$5111,Тех_Движение!$D$2:$D$5111,$C1624,Тех_Движение!$B$2:$B$5111,"&lt;="&amp;N$3)-$F1624)))</f>
        <v>#VALUE!</v>
      </c>
      <c r="O1624" s="21" t="e">
        <f>IF(OR($B1624="",O$3&lt;$D1624+Настройки!$B$7),0,MAX(0,$E1624-MAX(0,SUMIFS(Тех_Движение!$G$2:$G$5111,Тех_Движение!$D$2:$D$5111,$C1624,Тех_Движение!$B$2:$B$5111,"&lt;="&amp;O$3)-$F1624)))</f>
        <v>#VALUE!</v>
      </c>
      <c r="P1624" s="21" t="e">
        <f>IF(OR($B1624="",P$3&lt;$D1624+Настройки!$B$7),0,MAX(0,$E1624-MAX(0,SUMIFS(Тех_Движение!$G$2:$G$5111,Тех_Движение!$D$2:$D$5111,$C1624,Тех_Движение!$B$2:$B$5111,"&lt;="&amp;P$3)-$F1624)))</f>
        <v>#VALUE!</v>
      </c>
      <c r="Q1624" s="21" t="e">
        <f>IF(OR($B1624="",Q$3&lt;$D1624+Настройки!$B$7),0,MAX(0,$E1624-MAX(0,SUMIFS(Тех_Движение!$G$2:$G$5111,Тех_Движение!$D$2:$D$5111,$C1624,Тех_Движение!$B$2:$B$5111,"&lt;="&amp;Q$3)-$F1624)))</f>
        <v>#VALUE!</v>
      </c>
      <c r="R1624" s="21" t="str">
        <f t="shared" si="76"/>
        <v/>
      </c>
      <c r="S1624" s="23" t="str">
        <f>IF($B1624="","",VLOOKUP($C1624,Настройки!$A$11:$L$17,9,FALSE))</f>
        <v/>
      </c>
      <c r="T1624" s="23" t="str">
        <f t="shared" si="77"/>
        <v/>
      </c>
    </row>
    <row r="1625" spans="1:20" x14ac:dyDescent="0.3">
      <c r="A1625" s="20">
        <f>Тех_Движение!$A$1622</f>
        <v>1621</v>
      </c>
      <c r="B1625" s="20" t="str">
        <f>IF(Тех_Движение!$F$1622&gt;0,Тех_Движение!$I$1622,"")</f>
        <v/>
      </c>
      <c r="C1625" s="20" t="str">
        <f>IF($B1625="","",Тех_Движение!$D$1622)</f>
        <v/>
      </c>
      <c r="D1625" s="9" t="str">
        <f>IF($B1625="","",Тех_Движение!$B$1622)</f>
        <v/>
      </c>
      <c r="E1625" s="21" t="str">
        <f>IF($B1625="","",Тех_Движение!$F$1622)</f>
        <v/>
      </c>
      <c r="F1625" s="21" t="str">
        <f>IF($B1625="","",SUMIFS($E$5:$E1624,$C$5:$C1624,$C1625))</f>
        <v/>
      </c>
      <c r="G1625" s="21" t="str">
        <f>IF($B1625="","",MAX(0,$E1625-MAX(0,SUMIFS(Тех_Движение!$G$2:$G$5111,Тех_Движение!$D$2:$D$5111,$C1625,Тех_Движение!$B$2:$B$5111,"&lt;="&amp;Настройки!$B$5-1)-$F1625)))</f>
        <v/>
      </c>
      <c r="H1625" s="21" t="str">
        <f>IF($B1625="","",IF(AND($D1625&gt;=Настройки!$B$5,$D1625&lt;=Настройки!$B$6),$E1625,0))</f>
        <v/>
      </c>
      <c r="I1625" s="21" t="str">
        <f t="shared" si="75"/>
        <v/>
      </c>
      <c r="J1625" s="21" t="str">
        <f>IF($B1625="","",MAX(0,$E1625-MAX(0,SUMIFS(Тех_Движение!$G$2:$G$5111,Тех_Движение!$D$2:$D$5111,$C1625,Тех_Движение!$B$2:$B$5111,"&lt;="&amp;Настройки!$B$6)-$F1625)))</f>
        <v/>
      </c>
      <c r="K1625" s="21" t="e">
        <f>IF(OR($B1625="",K$3&lt;$D1625+Настройки!$B$7),0,MAX(0,$E1625-MAX(0,SUMIFS(Тех_Движение!$G$2:$G$5111,Тех_Движение!$D$2:$D$5111,$C1625,Тех_Движение!$B$2:$B$5111,"&lt;="&amp;K$3)-$F1625)))</f>
        <v>#VALUE!</v>
      </c>
      <c r="L1625" s="21" t="e">
        <f>IF(OR($B1625="",L$3&lt;$D1625+Настройки!$B$7),0,MAX(0,$E1625-MAX(0,SUMIFS(Тех_Движение!$G$2:$G$5111,Тех_Движение!$D$2:$D$5111,$C1625,Тех_Движение!$B$2:$B$5111,"&lt;="&amp;L$3)-$F1625)))</f>
        <v>#VALUE!</v>
      </c>
      <c r="M1625" s="21" t="e">
        <f>IF(OR($B1625="",M$3&lt;$D1625+Настройки!$B$7),0,MAX(0,$E1625-MAX(0,SUMIFS(Тех_Движение!$G$2:$G$5111,Тех_Движение!$D$2:$D$5111,$C1625,Тех_Движение!$B$2:$B$5111,"&lt;="&amp;M$3)-$F1625)))</f>
        <v>#VALUE!</v>
      </c>
      <c r="N1625" s="21" t="e">
        <f>IF(OR($B1625="",N$3&lt;$D1625+Настройки!$B$7),0,MAX(0,$E1625-MAX(0,SUMIFS(Тех_Движение!$G$2:$G$5111,Тех_Движение!$D$2:$D$5111,$C1625,Тех_Движение!$B$2:$B$5111,"&lt;="&amp;N$3)-$F1625)))</f>
        <v>#VALUE!</v>
      </c>
      <c r="O1625" s="21" t="e">
        <f>IF(OR($B1625="",O$3&lt;$D1625+Настройки!$B$7),0,MAX(0,$E1625-MAX(0,SUMIFS(Тех_Движение!$G$2:$G$5111,Тех_Движение!$D$2:$D$5111,$C1625,Тех_Движение!$B$2:$B$5111,"&lt;="&amp;O$3)-$F1625)))</f>
        <v>#VALUE!</v>
      </c>
      <c r="P1625" s="21" t="e">
        <f>IF(OR($B1625="",P$3&lt;$D1625+Настройки!$B$7),0,MAX(0,$E1625-MAX(0,SUMIFS(Тех_Движение!$G$2:$G$5111,Тех_Движение!$D$2:$D$5111,$C1625,Тех_Движение!$B$2:$B$5111,"&lt;="&amp;P$3)-$F1625)))</f>
        <v>#VALUE!</v>
      </c>
      <c r="Q1625" s="21" t="e">
        <f>IF(OR($B1625="",Q$3&lt;$D1625+Настройки!$B$7),0,MAX(0,$E1625-MAX(0,SUMIFS(Тех_Движение!$G$2:$G$5111,Тех_Движение!$D$2:$D$5111,$C1625,Тех_Движение!$B$2:$B$5111,"&lt;="&amp;Q$3)-$F1625)))</f>
        <v>#VALUE!</v>
      </c>
      <c r="R1625" s="21" t="str">
        <f t="shared" si="76"/>
        <v/>
      </c>
      <c r="S1625" s="23" t="str">
        <f>IF($B1625="","",VLOOKUP($C1625,Настройки!$A$11:$L$17,9,FALSE))</f>
        <v/>
      </c>
      <c r="T1625" s="23" t="str">
        <f t="shared" si="77"/>
        <v/>
      </c>
    </row>
    <row r="1626" spans="1:20" x14ac:dyDescent="0.3">
      <c r="A1626" s="20">
        <f>Тех_Движение!$A$1623</f>
        <v>1622</v>
      </c>
      <c r="B1626" s="20" t="str">
        <f>IF(Тех_Движение!$F$1623&gt;0,Тех_Движение!$I$1623,"")</f>
        <v/>
      </c>
      <c r="C1626" s="20" t="str">
        <f>IF($B1626="","",Тех_Движение!$D$1623)</f>
        <v/>
      </c>
      <c r="D1626" s="9" t="str">
        <f>IF($B1626="","",Тех_Движение!$B$1623)</f>
        <v/>
      </c>
      <c r="E1626" s="21" t="str">
        <f>IF($B1626="","",Тех_Движение!$F$1623)</f>
        <v/>
      </c>
      <c r="F1626" s="21" t="str">
        <f>IF($B1626="","",SUMIFS($E$5:$E1625,$C$5:$C1625,$C1626))</f>
        <v/>
      </c>
      <c r="G1626" s="21" t="str">
        <f>IF($B1626="","",MAX(0,$E1626-MAX(0,SUMIFS(Тех_Движение!$G$2:$G$5111,Тех_Движение!$D$2:$D$5111,$C1626,Тех_Движение!$B$2:$B$5111,"&lt;="&amp;Настройки!$B$5-1)-$F1626)))</f>
        <v/>
      </c>
      <c r="H1626" s="21" t="str">
        <f>IF($B1626="","",IF(AND($D1626&gt;=Настройки!$B$5,$D1626&lt;=Настройки!$B$6),$E1626,0))</f>
        <v/>
      </c>
      <c r="I1626" s="21" t="str">
        <f t="shared" si="75"/>
        <v/>
      </c>
      <c r="J1626" s="21" t="str">
        <f>IF($B1626="","",MAX(0,$E1626-MAX(0,SUMIFS(Тех_Движение!$G$2:$G$5111,Тех_Движение!$D$2:$D$5111,$C1626,Тех_Движение!$B$2:$B$5111,"&lt;="&amp;Настройки!$B$6)-$F1626)))</f>
        <v/>
      </c>
      <c r="K1626" s="21" t="e">
        <f>IF(OR($B1626="",K$3&lt;$D1626+Настройки!$B$7),0,MAX(0,$E1626-MAX(0,SUMIFS(Тех_Движение!$G$2:$G$5111,Тех_Движение!$D$2:$D$5111,$C1626,Тех_Движение!$B$2:$B$5111,"&lt;="&amp;K$3)-$F1626)))</f>
        <v>#VALUE!</v>
      </c>
      <c r="L1626" s="21" t="e">
        <f>IF(OR($B1626="",L$3&lt;$D1626+Настройки!$B$7),0,MAX(0,$E1626-MAX(0,SUMIFS(Тех_Движение!$G$2:$G$5111,Тех_Движение!$D$2:$D$5111,$C1626,Тех_Движение!$B$2:$B$5111,"&lt;="&amp;L$3)-$F1626)))</f>
        <v>#VALUE!</v>
      </c>
      <c r="M1626" s="21" t="e">
        <f>IF(OR($B1626="",M$3&lt;$D1626+Настройки!$B$7),0,MAX(0,$E1626-MAX(0,SUMIFS(Тех_Движение!$G$2:$G$5111,Тех_Движение!$D$2:$D$5111,$C1626,Тех_Движение!$B$2:$B$5111,"&lt;="&amp;M$3)-$F1626)))</f>
        <v>#VALUE!</v>
      </c>
      <c r="N1626" s="21" t="e">
        <f>IF(OR($B1626="",N$3&lt;$D1626+Настройки!$B$7),0,MAX(0,$E1626-MAX(0,SUMIFS(Тех_Движение!$G$2:$G$5111,Тех_Движение!$D$2:$D$5111,$C1626,Тех_Движение!$B$2:$B$5111,"&lt;="&amp;N$3)-$F1626)))</f>
        <v>#VALUE!</v>
      </c>
      <c r="O1626" s="21" t="e">
        <f>IF(OR($B1626="",O$3&lt;$D1626+Настройки!$B$7),0,MAX(0,$E1626-MAX(0,SUMIFS(Тех_Движение!$G$2:$G$5111,Тех_Движение!$D$2:$D$5111,$C1626,Тех_Движение!$B$2:$B$5111,"&lt;="&amp;O$3)-$F1626)))</f>
        <v>#VALUE!</v>
      </c>
      <c r="P1626" s="21" t="e">
        <f>IF(OR($B1626="",P$3&lt;$D1626+Настройки!$B$7),0,MAX(0,$E1626-MAX(0,SUMIFS(Тех_Движение!$G$2:$G$5111,Тех_Движение!$D$2:$D$5111,$C1626,Тех_Движение!$B$2:$B$5111,"&lt;="&amp;P$3)-$F1626)))</f>
        <v>#VALUE!</v>
      </c>
      <c r="Q1626" s="21" t="e">
        <f>IF(OR($B1626="",Q$3&lt;$D1626+Настройки!$B$7),0,MAX(0,$E1626-MAX(0,SUMIFS(Тех_Движение!$G$2:$G$5111,Тех_Движение!$D$2:$D$5111,$C1626,Тех_Движение!$B$2:$B$5111,"&lt;="&amp;Q$3)-$F1626)))</f>
        <v>#VALUE!</v>
      </c>
      <c r="R1626" s="21" t="str">
        <f t="shared" si="76"/>
        <v/>
      </c>
      <c r="S1626" s="23" t="str">
        <f>IF($B1626="","",VLOOKUP($C1626,Настройки!$A$11:$L$17,9,FALSE))</f>
        <v/>
      </c>
      <c r="T1626" s="23" t="str">
        <f t="shared" si="77"/>
        <v/>
      </c>
    </row>
    <row r="1627" spans="1:20" x14ac:dyDescent="0.3">
      <c r="A1627" s="20">
        <f>Тех_Движение!$A$1624</f>
        <v>1623</v>
      </c>
      <c r="B1627" s="20" t="str">
        <f>IF(Тех_Движение!$F$1624&gt;0,Тех_Движение!$I$1624,"")</f>
        <v/>
      </c>
      <c r="C1627" s="20" t="str">
        <f>IF($B1627="","",Тех_Движение!$D$1624)</f>
        <v/>
      </c>
      <c r="D1627" s="9" t="str">
        <f>IF($B1627="","",Тех_Движение!$B$1624)</f>
        <v/>
      </c>
      <c r="E1627" s="21" t="str">
        <f>IF($B1627="","",Тех_Движение!$F$1624)</f>
        <v/>
      </c>
      <c r="F1627" s="21" t="str">
        <f>IF($B1627="","",SUMIFS($E$5:$E1626,$C$5:$C1626,$C1627))</f>
        <v/>
      </c>
      <c r="G1627" s="21" t="str">
        <f>IF($B1627="","",MAX(0,$E1627-MAX(0,SUMIFS(Тех_Движение!$G$2:$G$5111,Тех_Движение!$D$2:$D$5111,$C1627,Тех_Движение!$B$2:$B$5111,"&lt;="&amp;Настройки!$B$5-1)-$F1627)))</f>
        <v/>
      </c>
      <c r="H1627" s="21" t="str">
        <f>IF($B1627="","",IF(AND($D1627&gt;=Настройки!$B$5,$D1627&lt;=Настройки!$B$6),$E1627,0))</f>
        <v/>
      </c>
      <c r="I1627" s="21" t="str">
        <f t="shared" si="75"/>
        <v/>
      </c>
      <c r="J1627" s="21" t="str">
        <f>IF($B1627="","",MAX(0,$E1627-MAX(0,SUMIFS(Тех_Движение!$G$2:$G$5111,Тех_Движение!$D$2:$D$5111,$C1627,Тех_Движение!$B$2:$B$5111,"&lt;="&amp;Настройки!$B$6)-$F1627)))</f>
        <v/>
      </c>
      <c r="K1627" s="21" t="e">
        <f>IF(OR($B1627="",K$3&lt;$D1627+Настройки!$B$7),0,MAX(0,$E1627-MAX(0,SUMIFS(Тех_Движение!$G$2:$G$5111,Тех_Движение!$D$2:$D$5111,$C1627,Тех_Движение!$B$2:$B$5111,"&lt;="&amp;K$3)-$F1627)))</f>
        <v>#VALUE!</v>
      </c>
      <c r="L1627" s="21" t="e">
        <f>IF(OR($B1627="",L$3&lt;$D1627+Настройки!$B$7),0,MAX(0,$E1627-MAX(0,SUMIFS(Тех_Движение!$G$2:$G$5111,Тех_Движение!$D$2:$D$5111,$C1627,Тех_Движение!$B$2:$B$5111,"&lt;="&amp;L$3)-$F1627)))</f>
        <v>#VALUE!</v>
      </c>
      <c r="M1627" s="21" t="e">
        <f>IF(OR($B1627="",M$3&lt;$D1627+Настройки!$B$7),0,MAX(0,$E1627-MAX(0,SUMIFS(Тех_Движение!$G$2:$G$5111,Тех_Движение!$D$2:$D$5111,$C1627,Тех_Движение!$B$2:$B$5111,"&lt;="&amp;M$3)-$F1627)))</f>
        <v>#VALUE!</v>
      </c>
      <c r="N1627" s="21" t="e">
        <f>IF(OR($B1627="",N$3&lt;$D1627+Настройки!$B$7),0,MAX(0,$E1627-MAX(0,SUMIFS(Тех_Движение!$G$2:$G$5111,Тех_Движение!$D$2:$D$5111,$C1627,Тех_Движение!$B$2:$B$5111,"&lt;="&amp;N$3)-$F1627)))</f>
        <v>#VALUE!</v>
      </c>
      <c r="O1627" s="21" t="e">
        <f>IF(OR($B1627="",O$3&lt;$D1627+Настройки!$B$7),0,MAX(0,$E1627-MAX(0,SUMIFS(Тех_Движение!$G$2:$G$5111,Тех_Движение!$D$2:$D$5111,$C1627,Тех_Движение!$B$2:$B$5111,"&lt;="&amp;O$3)-$F1627)))</f>
        <v>#VALUE!</v>
      </c>
      <c r="P1627" s="21" t="e">
        <f>IF(OR($B1627="",P$3&lt;$D1627+Настройки!$B$7),0,MAX(0,$E1627-MAX(0,SUMIFS(Тех_Движение!$G$2:$G$5111,Тех_Движение!$D$2:$D$5111,$C1627,Тех_Движение!$B$2:$B$5111,"&lt;="&amp;P$3)-$F1627)))</f>
        <v>#VALUE!</v>
      </c>
      <c r="Q1627" s="21" t="e">
        <f>IF(OR($B1627="",Q$3&lt;$D1627+Настройки!$B$7),0,MAX(0,$E1627-MAX(0,SUMIFS(Тех_Движение!$G$2:$G$5111,Тех_Движение!$D$2:$D$5111,$C1627,Тех_Движение!$B$2:$B$5111,"&lt;="&amp;Q$3)-$F1627)))</f>
        <v>#VALUE!</v>
      </c>
      <c r="R1627" s="21" t="str">
        <f t="shared" si="76"/>
        <v/>
      </c>
      <c r="S1627" s="23" t="str">
        <f>IF($B1627="","",VLOOKUP($C1627,Настройки!$A$11:$L$17,9,FALSE))</f>
        <v/>
      </c>
      <c r="T1627" s="23" t="str">
        <f t="shared" si="77"/>
        <v/>
      </c>
    </row>
    <row r="1628" spans="1:20" x14ac:dyDescent="0.3">
      <c r="A1628" s="20">
        <f>Тех_Движение!$A$1625</f>
        <v>1624</v>
      </c>
      <c r="B1628" s="20" t="str">
        <f>IF(Тех_Движение!$F$1625&gt;0,Тех_Движение!$I$1625,"")</f>
        <v/>
      </c>
      <c r="C1628" s="20" t="str">
        <f>IF($B1628="","",Тех_Движение!$D$1625)</f>
        <v/>
      </c>
      <c r="D1628" s="9" t="str">
        <f>IF($B1628="","",Тех_Движение!$B$1625)</f>
        <v/>
      </c>
      <c r="E1628" s="21" t="str">
        <f>IF($B1628="","",Тех_Движение!$F$1625)</f>
        <v/>
      </c>
      <c r="F1628" s="21" t="str">
        <f>IF($B1628="","",SUMIFS($E$5:$E1627,$C$5:$C1627,$C1628))</f>
        <v/>
      </c>
      <c r="G1628" s="21" t="str">
        <f>IF($B1628="","",MAX(0,$E1628-MAX(0,SUMIFS(Тех_Движение!$G$2:$G$5111,Тех_Движение!$D$2:$D$5111,$C1628,Тех_Движение!$B$2:$B$5111,"&lt;="&amp;Настройки!$B$5-1)-$F1628)))</f>
        <v/>
      </c>
      <c r="H1628" s="21" t="str">
        <f>IF($B1628="","",IF(AND($D1628&gt;=Настройки!$B$5,$D1628&lt;=Настройки!$B$6),$E1628,0))</f>
        <v/>
      </c>
      <c r="I1628" s="21" t="str">
        <f t="shared" si="75"/>
        <v/>
      </c>
      <c r="J1628" s="21" t="str">
        <f>IF($B1628="","",MAX(0,$E1628-MAX(0,SUMIFS(Тех_Движение!$G$2:$G$5111,Тех_Движение!$D$2:$D$5111,$C1628,Тех_Движение!$B$2:$B$5111,"&lt;="&amp;Настройки!$B$6)-$F1628)))</f>
        <v/>
      </c>
      <c r="K1628" s="21" t="e">
        <f>IF(OR($B1628="",K$3&lt;$D1628+Настройки!$B$7),0,MAX(0,$E1628-MAX(0,SUMIFS(Тех_Движение!$G$2:$G$5111,Тех_Движение!$D$2:$D$5111,$C1628,Тех_Движение!$B$2:$B$5111,"&lt;="&amp;K$3)-$F1628)))</f>
        <v>#VALUE!</v>
      </c>
      <c r="L1628" s="21" t="e">
        <f>IF(OR($B1628="",L$3&lt;$D1628+Настройки!$B$7),0,MAX(0,$E1628-MAX(0,SUMIFS(Тех_Движение!$G$2:$G$5111,Тех_Движение!$D$2:$D$5111,$C1628,Тех_Движение!$B$2:$B$5111,"&lt;="&amp;L$3)-$F1628)))</f>
        <v>#VALUE!</v>
      </c>
      <c r="M1628" s="21" t="e">
        <f>IF(OR($B1628="",M$3&lt;$D1628+Настройки!$B$7),0,MAX(0,$E1628-MAX(0,SUMIFS(Тех_Движение!$G$2:$G$5111,Тех_Движение!$D$2:$D$5111,$C1628,Тех_Движение!$B$2:$B$5111,"&lt;="&amp;M$3)-$F1628)))</f>
        <v>#VALUE!</v>
      </c>
      <c r="N1628" s="21" t="e">
        <f>IF(OR($B1628="",N$3&lt;$D1628+Настройки!$B$7),0,MAX(0,$E1628-MAX(0,SUMIFS(Тех_Движение!$G$2:$G$5111,Тех_Движение!$D$2:$D$5111,$C1628,Тех_Движение!$B$2:$B$5111,"&lt;="&amp;N$3)-$F1628)))</f>
        <v>#VALUE!</v>
      </c>
      <c r="O1628" s="21" t="e">
        <f>IF(OR($B1628="",O$3&lt;$D1628+Настройки!$B$7),0,MAX(0,$E1628-MAX(0,SUMIFS(Тех_Движение!$G$2:$G$5111,Тех_Движение!$D$2:$D$5111,$C1628,Тех_Движение!$B$2:$B$5111,"&lt;="&amp;O$3)-$F1628)))</f>
        <v>#VALUE!</v>
      </c>
      <c r="P1628" s="21" t="e">
        <f>IF(OR($B1628="",P$3&lt;$D1628+Настройки!$B$7),0,MAX(0,$E1628-MAX(0,SUMIFS(Тех_Движение!$G$2:$G$5111,Тех_Движение!$D$2:$D$5111,$C1628,Тех_Движение!$B$2:$B$5111,"&lt;="&amp;P$3)-$F1628)))</f>
        <v>#VALUE!</v>
      </c>
      <c r="Q1628" s="21" t="e">
        <f>IF(OR($B1628="",Q$3&lt;$D1628+Настройки!$B$7),0,MAX(0,$E1628-MAX(0,SUMIFS(Тех_Движение!$G$2:$G$5111,Тех_Движение!$D$2:$D$5111,$C1628,Тех_Движение!$B$2:$B$5111,"&lt;="&amp;Q$3)-$F1628)))</f>
        <v>#VALUE!</v>
      </c>
      <c r="R1628" s="21" t="str">
        <f t="shared" si="76"/>
        <v/>
      </c>
      <c r="S1628" s="23" t="str">
        <f>IF($B1628="","",VLOOKUP($C1628,Настройки!$A$11:$L$17,9,FALSE))</f>
        <v/>
      </c>
      <c r="T1628" s="23" t="str">
        <f t="shared" si="77"/>
        <v/>
      </c>
    </row>
    <row r="1629" spans="1:20" x14ac:dyDescent="0.3">
      <c r="A1629" s="20">
        <f>Тех_Движение!$A$1626</f>
        <v>1625</v>
      </c>
      <c r="B1629" s="20" t="str">
        <f>IF(Тех_Движение!$F$1626&gt;0,Тех_Движение!$I$1626,"")</f>
        <v/>
      </c>
      <c r="C1629" s="20" t="str">
        <f>IF($B1629="","",Тех_Движение!$D$1626)</f>
        <v/>
      </c>
      <c r="D1629" s="9" t="str">
        <f>IF($B1629="","",Тех_Движение!$B$1626)</f>
        <v/>
      </c>
      <c r="E1629" s="21" t="str">
        <f>IF($B1629="","",Тех_Движение!$F$1626)</f>
        <v/>
      </c>
      <c r="F1629" s="21" t="str">
        <f>IF($B1629="","",SUMIFS($E$5:$E1628,$C$5:$C1628,$C1629))</f>
        <v/>
      </c>
      <c r="G1629" s="21" t="str">
        <f>IF($B1629="","",MAX(0,$E1629-MAX(0,SUMIFS(Тех_Движение!$G$2:$G$5111,Тех_Движение!$D$2:$D$5111,$C1629,Тех_Движение!$B$2:$B$5111,"&lt;="&amp;Настройки!$B$5-1)-$F1629)))</f>
        <v/>
      </c>
      <c r="H1629" s="21" t="str">
        <f>IF($B1629="","",IF(AND($D1629&gt;=Настройки!$B$5,$D1629&lt;=Настройки!$B$6),$E1629,0))</f>
        <v/>
      </c>
      <c r="I1629" s="21" t="str">
        <f t="shared" si="75"/>
        <v/>
      </c>
      <c r="J1629" s="21" t="str">
        <f>IF($B1629="","",MAX(0,$E1629-MAX(0,SUMIFS(Тех_Движение!$G$2:$G$5111,Тех_Движение!$D$2:$D$5111,$C1629,Тех_Движение!$B$2:$B$5111,"&lt;="&amp;Настройки!$B$6)-$F1629)))</f>
        <v/>
      </c>
      <c r="K1629" s="21" t="e">
        <f>IF(OR($B1629="",K$3&lt;$D1629+Настройки!$B$7),0,MAX(0,$E1629-MAX(0,SUMIFS(Тех_Движение!$G$2:$G$5111,Тех_Движение!$D$2:$D$5111,$C1629,Тех_Движение!$B$2:$B$5111,"&lt;="&amp;K$3)-$F1629)))</f>
        <v>#VALUE!</v>
      </c>
      <c r="L1629" s="21" t="e">
        <f>IF(OR($B1629="",L$3&lt;$D1629+Настройки!$B$7),0,MAX(0,$E1629-MAX(0,SUMIFS(Тех_Движение!$G$2:$G$5111,Тех_Движение!$D$2:$D$5111,$C1629,Тех_Движение!$B$2:$B$5111,"&lt;="&amp;L$3)-$F1629)))</f>
        <v>#VALUE!</v>
      </c>
      <c r="M1629" s="21" t="e">
        <f>IF(OR($B1629="",M$3&lt;$D1629+Настройки!$B$7),0,MAX(0,$E1629-MAX(0,SUMIFS(Тех_Движение!$G$2:$G$5111,Тех_Движение!$D$2:$D$5111,$C1629,Тех_Движение!$B$2:$B$5111,"&lt;="&amp;M$3)-$F1629)))</f>
        <v>#VALUE!</v>
      </c>
      <c r="N1629" s="21" t="e">
        <f>IF(OR($B1629="",N$3&lt;$D1629+Настройки!$B$7),0,MAX(0,$E1629-MAX(0,SUMIFS(Тех_Движение!$G$2:$G$5111,Тех_Движение!$D$2:$D$5111,$C1629,Тех_Движение!$B$2:$B$5111,"&lt;="&amp;N$3)-$F1629)))</f>
        <v>#VALUE!</v>
      </c>
      <c r="O1629" s="21" t="e">
        <f>IF(OR($B1629="",O$3&lt;$D1629+Настройки!$B$7),0,MAX(0,$E1629-MAX(0,SUMIFS(Тех_Движение!$G$2:$G$5111,Тех_Движение!$D$2:$D$5111,$C1629,Тех_Движение!$B$2:$B$5111,"&lt;="&amp;O$3)-$F1629)))</f>
        <v>#VALUE!</v>
      </c>
      <c r="P1629" s="21" t="e">
        <f>IF(OR($B1629="",P$3&lt;$D1629+Настройки!$B$7),0,MAX(0,$E1629-MAX(0,SUMIFS(Тех_Движение!$G$2:$G$5111,Тех_Движение!$D$2:$D$5111,$C1629,Тех_Движение!$B$2:$B$5111,"&lt;="&amp;P$3)-$F1629)))</f>
        <v>#VALUE!</v>
      </c>
      <c r="Q1629" s="21" t="e">
        <f>IF(OR($B1629="",Q$3&lt;$D1629+Настройки!$B$7),0,MAX(0,$E1629-MAX(0,SUMIFS(Тех_Движение!$G$2:$G$5111,Тех_Движение!$D$2:$D$5111,$C1629,Тех_Движение!$B$2:$B$5111,"&lt;="&amp;Q$3)-$F1629)))</f>
        <v>#VALUE!</v>
      </c>
      <c r="R1629" s="21" t="str">
        <f t="shared" si="76"/>
        <v/>
      </c>
      <c r="S1629" s="23" t="str">
        <f>IF($B1629="","",VLOOKUP($C1629,Настройки!$A$11:$L$17,9,FALSE))</f>
        <v/>
      </c>
      <c r="T1629" s="23" t="str">
        <f t="shared" si="77"/>
        <v/>
      </c>
    </row>
    <row r="1630" spans="1:20" x14ac:dyDescent="0.3">
      <c r="A1630" s="20">
        <f>Тех_Движение!$A$1627</f>
        <v>1626</v>
      </c>
      <c r="B1630" s="20" t="str">
        <f>IF(Тех_Движение!$F$1627&gt;0,Тех_Движение!$I$1627,"")</f>
        <v/>
      </c>
      <c r="C1630" s="20" t="str">
        <f>IF($B1630="","",Тех_Движение!$D$1627)</f>
        <v/>
      </c>
      <c r="D1630" s="9" t="str">
        <f>IF($B1630="","",Тех_Движение!$B$1627)</f>
        <v/>
      </c>
      <c r="E1630" s="21" t="str">
        <f>IF($B1630="","",Тех_Движение!$F$1627)</f>
        <v/>
      </c>
      <c r="F1630" s="21" t="str">
        <f>IF($B1630="","",SUMIFS($E$5:$E1629,$C$5:$C1629,$C1630))</f>
        <v/>
      </c>
      <c r="G1630" s="21" t="str">
        <f>IF($B1630="","",MAX(0,$E1630-MAX(0,SUMIFS(Тех_Движение!$G$2:$G$5111,Тех_Движение!$D$2:$D$5111,$C1630,Тех_Движение!$B$2:$B$5111,"&lt;="&amp;Настройки!$B$5-1)-$F1630)))</f>
        <v/>
      </c>
      <c r="H1630" s="21" t="str">
        <f>IF($B1630="","",IF(AND($D1630&gt;=Настройки!$B$5,$D1630&lt;=Настройки!$B$6),$E1630,0))</f>
        <v/>
      </c>
      <c r="I1630" s="21" t="str">
        <f t="shared" si="75"/>
        <v/>
      </c>
      <c r="J1630" s="21" t="str">
        <f>IF($B1630="","",MAX(0,$E1630-MAX(0,SUMIFS(Тех_Движение!$G$2:$G$5111,Тех_Движение!$D$2:$D$5111,$C1630,Тех_Движение!$B$2:$B$5111,"&lt;="&amp;Настройки!$B$6)-$F1630)))</f>
        <v/>
      </c>
      <c r="K1630" s="21" t="e">
        <f>IF(OR($B1630="",K$3&lt;$D1630+Настройки!$B$7),0,MAX(0,$E1630-MAX(0,SUMIFS(Тех_Движение!$G$2:$G$5111,Тех_Движение!$D$2:$D$5111,$C1630,Тех_Движение!$B$2:$B$5111,"&lt;="&amp;K$3)-$F1630)))</f>
        <v>#VALUE!</v>
      </c>
      <c r="L1630" s="21" t="e">
        <f>IF(OR($B1630="",L$3&lt;$D1630+Настройки!$B$7),0,MAX(0,$E1630-MAX(0,SUMIFS(Тех_Движение!$G$2:$G$5111,Тех_Движение!$D$2:$D$5111,$C1630,Тех_Движение!$B$2:$B$5111,"&lt;="&amp;L$3)-$F1630)))</f>
        <v>#VALUE!</v>
      </c>
      <c r="M1630" s="21" t="e">
        <f>IF(OR($B1630="",M$3&lt;$D1630+Настройки!$B$7),0,MAX(0,$E1630-MAX(0,SUMIFS(Тех_Движение!$G$2:$G$5111,Тех_Движение!$D$2:$D$5111,$C1630,Тех_Движение!$B$2:$B$5111,"&lt;="&amp;M$3)-$F1630)))</f>
        <v>#VALUE!</v>
      </c>
      <c r="N1630" s="21" t="e">
        <f>IF(OR($B1630="",N$3&lt;$D1630+Настройки!$B$7),0,MAX(0,$E1630-MAX(0,SUMIFS(Тех_Движение!$G$2:$G$5111,Тех_Движение!$D$2:$D$5111,$C1630,Тех_Движение!$B$2:$B$5111,"&lt;="&amp;N$3)-$F1630)))</f>
        <v>#VALUE!</v>
      </c>
      <c r="O1630" s="21" t="e">
        <f>IF(OR($B1630="",O$3&lt;$D1630+Настройки!$B$7),0,MAX(0,$E1630-MAX(0,SUMIFS(Тех_Движение!$G$2:$G$5111,Тех_Движение!$D$2:$D$5111,$C1630,Тех_Движение!$B$2:$B$5111,"&lt;="&amp;O$3)-$F1630)))</f>
        <v>#VALUE!</v>
      </c>
      <c r="P1630" s="21" t="e">
        <f>IF(OR($B1630="",P$3&lt;$D1630+Настройки!$B$7),0,MAX(0,$E1630-MAX(0,SUMIFS(Тех_Движение!$G$2:$G$5111,Тех_Движение!$D$2:$D$5111,$C1630,Тех_Движение!$B$2:$B$5111,"&lt;="&amp;P$3)-$F1630)))</f>
        <v>#VALUE!</v>
      </c>
      <c r="Q1630" s="21" t="e">
        <f>IF(OR($B1630="",Q$3&lt;$D1630+Настройки!$B$7),0,MAX(0,$E1630-MAX(0,SUMIFS(Тех_Движение!$G$2:$G$5111,Тех_Движение!$D$2:$D$5111,$C1630,Тех_Движение!$B$2:$B$5111,"&lt;="&amp;Q$3)-$F1630)))</f>
        <v>#VALUE!</v>
      </c>
      <c r="R1630" s="21" t="str">
        <f t="shared" si="76"/>
        <v/>
      </c>
      <c r="S1630" s="23" t="str">
        <f>IF($B1630="","",VLOOKUP($C1630,Настройки!$A$11:$L$17,9,FALSE))</f>
        <v/>
      </c>
      <c r="T1630" s="23" t="str">
        <f t="shared" si="77"/>
        <v/>
      </c>
    </row>
    <row r="1631" spans="1:20" x14ac:dyDescent="0.3">
      <c r="A1631" s="20">
        <f>Тех_Движение!$A$1628</f>
        <v>1627</v>
      </c>
      <c r="B1631" s="20" t="str">
        <f>IF(Тех_Движение!$F$1628&gt;0,Тех_Движение!$I$1628,"")</f>
        <v/>
      </c>
      <c r="C1631" s="20" t="str">
        <f>IF($B1631="","",Тех_Движение!$D$1628)</f>
        <v/>
      </c>
      <c r="D1631" s="9" t="str">
        <f>IF($B1631="","",Тех_Движение!$B$1628)</f>
        <v/>
      </c>
      <c r="E1631" s="21" t="str">
        <f>IF($B1631="","",Тех_Движение!$F$1628)</f>
        <v/>
      </c>
      <c r="F1631" s="21" t="str">
        <f>IF($B1631="","",SUMIFS($E$5:$E1630,$C$5:$C1630,$C1631))</f>
        <v/>
      </c>
      <c r="G1631" s="21" t="str">
        <f>IF($B1631="","",MAX(0,$E1631-MAX(0,SUMIFS(Тех_Движение!$G$2:$G$5111,Тех_Движение!$D$2:$D$5111,$C1631,Тех_Движение!$B$2:$B$5111,"&lt;="&amp;Настройки!$B$5-1)-$F1631)))</f>
        <v/>
      </c>
      <c r="H1631" s="21" t="str">
        <f>IF($B1631="","",IF(AND($D1631&gt;=Настройки!$B$5,$D1631&lt;=Настройки!$B$6),$E1631,0))</f>
        <v/>
      </c>
      <c r="I1631" s="21" t="str">
        <f t="shared" si="75"/>
        <v/>
      </c>
      <c r="J1631" s="21" t="str">
        <f>IF($B1631="","",MAX(0,$E1631-MAX(0,SUMIFS(Тех_Движение!$G$2:$G$5111,Тех_Движение!$D$2:$D$5111,$C1631,Тех_Движение!$B$2:$B$5111,"&lt;="&amp;Настройки!$B$6)-$F1631)))</f>
        <v/>
      </c>
      <c r="K1631" s="21" t="e">
        <f>IF(OR($B1631="",K$3&lt;$D1631+Настройки!$B$7),0,MAX(0,$E1631-MAX(0,SUMIFS(Тех_Движение!$G$2:$G$5111,Тех_Движение!$D$2:$D$5111,$C1631,Тех_Движение!$B$2:$B$5111,"&lt;="&amp;K$3)-$F1631)))</f>
        <v>#VALUE!</v>
      </c>
      <c r="L1631" s="21" t="e">
        <f>IF(OR($B1631="",L$3&lt;$D1631+Настройки!$B$7),0,MAX(0,$E1631-MAX(0,SUMIFS(Тех_Движение!$G$2:$G$5111,Тех_Движение!$D$2:$D$5111,$C1631,Тех_Движение!$B$2:$B$5111,"&lt;="&amp;L$3)-$F1631)))</f>
        <v>#VALUE!</v>
      </c>
      <c r="M1631" s="21" t="e">
        <f>IF(OR($B1631="",M$3&lt;$D1631+Настройки!$B$7),0,MAX(0,$E1631-MAX(0,SUMIFS(Тех_Движение!$G$2:$G$5111,Тех_Движение!$D$2:$D$5111,$C1631,Тех_Движение!$B$2:$B$5111,"&lt;="&amp;M$3)-$F1631)))</f>
        <v>#VALUE!</v>
      </c>
      <c r="N1631" s="21" t="e">
        <f>IF(OR($B1631="",N$3&lt;$D1631+Настройки!$B$7),0,MAX(0,$E1631-MAX(0,SUMIFS(Тех_Движение!$G$2:$G$5111,Тех_Движение!$D$2:$D$5111,$C1631,Тех_Движение!$B$2:$B$5111,"&lt;="&amp;N$3)-$F1631)))</f>
        <v>#VALUE!</v>
      </c>
      <c r="O1631" s="21" t="e">
        <f>IF(OR($B1631="",O$3&lt;$D1631+Настройки!$B$7),0,MAX(0,$E1631-MAX(0,SUMIFS(Тех_Движение!$G$2:$G$5111,Тех_Движение!$D$2:$D$5111,$C1631,Тех_Движение!$B$2:$B$5111,"&lt;="&amp;O$3)-$F1631)))</f>
        <v>#VALUE!</v>
      </c>
      <c r="P1631" s="21" t="e">
        <f>IF(OR($B1631="",P$3&lt;$D1631+Настройки!$B$7),0,MAX(0,$E1631-MAX(0,SUMIFS(Тех_Движение!$G$2:$G$5111,Тех_Движение!$D$2:$D$5111,$C1631,Тех_Движение!$B$2:$B$5111,"&lt;="&amp;P$3)-$F1631)))</f>
        <v>#VALUE!</v>
      </c>
      <c r="Q1631" s="21" t="e">
        <f>IF(OR($B1631="",Q$3&lt;$D1631+Настройки!$B$7),0,MAX(0,$E1631-MAX(0,SUMIFS(Тех_Движение!$G$2:$G$5111,Тех_Движение!$D$2:$D$5111,$C1631,Тех_Движение!$B$2:$B$5111,"&lt;="&amp;Q$3)-$F1631)))</f>
        <v>#VALUE!</v>
      </c>
      <c r="R1631" s="21" t="str">
        <f t="shared" si="76"/>
        <v/>
      </c>
      <c r="S1631" s="23" t="str">
        <f>IF($B1631="","",VLOOKUP($C1631,Настройки!$A$11:$L$17,9,FALSE))</f>
        <v/>
      </c>
      <c r="T1631" s="23" t="str">
        <f t="shared" si="77"/>
        <v/>
      </c>
    </row>
    <row r="1632" spans="1:20" x14ac:dyDescent="0.3">
      <c r="A1632" s="20">
        <f>Тех_Движение!$A$1629</f>
        <v>1628</v>
      </c>
      <c r="B1632" s="20" t="str">
        <f>IF(Тех_Движение!$F$1629&gt;0,Тех_Движение!$I$1629,"")</f>
        <v/>
      </c>
      <c r="C1632" s="20" t="str">
        <f>IF($B1632="","",Тех_Движение!$D$1629)</f>
        <v/>
      </c>
      <c r="D1632" s="9" t="str">
        <f>IF($B1632="","",Тех_Движение!$B$1629)</f>
        <v/>
      </c>
      <c r="E1632" s="21" t="str">
        <f>IF($B1632="","",Тех_Движение!$F$1629)</f>
        <v/>
      </c>
      <c r="F1632" s="21" t="str">
        <f>IF($B1632="","",SUMIFS($E$5:$E1631,$C$5:$C1631,$C1632))</f>
        <v/>
      </c>
      <c r="G1632" s="21" t="str">
        <f>IF($B1632="","",MAX(0,$E1632-MAX(0,SUMIFS(Тех_Движение!$G$2:$G$5111,Тех_Движение!$D$2:$D$5111,$C1632,Тех_Движение!$B$2:$B$5111,"&lt;="&amp;Настройки!$B$5-1)-$F1632)))</f>
        <v/>
      </c>
      <c r="H1632" s="21" t="str">
        <f>IF($B1632="","",IF(AND($D1632&gt;=Настройки!$B$5,$D1632&lt;=Настройки!$B$6),$E1632,0))</f>
        <v/>
      </c>
      <c r="I1632" s="21" t="str">
        <f t="shared" si="75"/>
        <v/>
      </c>
      <c r="J1632" s="21" t="str">
        <f>IF($B1632="","",MAX(0,$E1632-MAX(0,SUMIFS(Тех_Движение!$G$2:$G$5111,Тех_Движение!$D$2:$D$5111,$C1632,Тех_Движение!$B$2:$B$5111,"&lt;="&amp;Настройки!$B$6)-$F1632)))</f>
        <v/>
      </c>
      <c r="K1632" s="21" t="e">
        <f>IF(OR($B1632="",K$3&lt;$D1632+Настройки!$B$7),0,MAX(0,$E1632-MAX(0,SUMIFS(Тех_Движение!$G$2:$G$5111,Тех_Движение!$D$2:$D$5111,$C1632,Тех_Движение!$B$2:$B$5111,"&lt;="&amp;K$3)-$F1632)))</f>
        <v>#VALUE!</v>
      </c>
      <c r="L1632" s="21" t="e">
        <f>IF(OR($B1632="",L$3&lt;$D1632+Настройки!$B$7),0,MAX(0,$E1632-MAX(0,SUMIFS(Тех_Движение!$G$2:$G$5111,Тех_Движение!$D$2:$D$5111,$C1632,Тех_Движение!$B$2:$B$5111,"&lt;="&amp;L$3)-$F1632)))</f>
        <v>#VALUE!</v>
      </c>
      <c r="M1632" s="21" t="e">
        <f>IF(OR($B1632="",M$3&lt;$D1632+Настройки!$B$7),0,MAX(0,$E1632-MAX(0,SUMIFS(Тех_Движение!$G$2:$G$5111,Тех_Движение!$D$2:$D$5111,$C1632,Тех_Движение!$B$2:$B$5111,"&lt;="&amp;M$3)-$F1632)))</f>
        <v>#VALUE!</v>
      </c>
      <c r="N1632" s="21" t="e">
        <f>IF(OR($B1632="",N$3&lt;$D1632+Настройки!$B$7),0,MAX(0,$E1632-MAX(0,SUMIFS(Тех_Движение!$G$2:$G$5111,Тех_Движение!$D$2:$D$5111,$C1632,Тех_Движение!$B$2:$B$5111,"&lt;="&amp;N$3)-$F1632)))</f>
        <v>#VALUE!</v>
      </c>
      <c r="O1632" s="21" t="e">
        <f>IF(OR($B1632="",O$3&lt;$D1632+Настройки!$B$7),0,MAX(0,$E1632-MAX(0,SUMIFS(Тех_Движение!$G$2:$G$5111,Тех_Движение!$D$2:$D$5111,$C1632,Тех_Движение!$B$2:$B$5111,"&lt;="&amp;O$3)-$F1632)))</f>
        <v>#VALUE!</v>
      </c>
      <c r="P1632" s="21" t="e">
        <f>IF(OR($B1632="",P$3&lt;$D1632+Настройки!$B$7),0,MAX(0,$E1632-MAX(0,SUMIFS(Тех_Движение!$G$2:$G$5111,Тех_Движение!$D$2:$D$5111,$C1632,Тех_Движение!$B$2:$B$5111,"&lt;="&amp;P$3)-$F1632)))</f>
        <v>#VALUE!</v>
      </c>
      <c r="Q1632" s="21" t="e">
        <f>IF(OR($B1632="",Q$3&lt;$D1632+Настройки!$B$7),0,MAX(0,$E1632-MAX(0,SUMIFS(Тех_Движение!$G$2:$G$5111,Тех_Движение!$D$2:$D$5111,$C1632,Тех_Движение!$B$2:$B$5111,"&lt;="&amp;Q$3)-$F1632)))</f>
        <v>#VALUE!</v>
      </c>
      <c r="R1632" s="21" t="str">
        <f t="shared" si="76"/>
        <v/>
      </c>
      <c r="S1632" s="23" t="str">
        <f>IF($B1632="","",VLOOKUP($C1632,Настройки!$A$11:$L$17,9,FALSE))</f>
        <v/>
      </c>
      <c r="T1632" s="23" t="str">
        <f t="shared" si="77"/>
        <v/>
      </c>
    </row>
    <row r="1633" spans="1:20" x14ac:dyDescent="0.3">
      <c r="A1633" s="20">
        <f>Тех_Движение!$A$1630</f>
        <v>1629</v>
      </c>
      <c r="B1633" s="20" t="str">
        <f>IF(Тех_Движение!$F$1630&gt;0,Тех_Движение!$I$1630,"")</f>
        <v/>
      </c>
      <c r="C1633" s="20" t="str">
        <f>IF($B1633="","",Тех_Движение!$D$1630)</f>
        <v/>
      </c>
      <c r="D1633" s="9" t="str">
        <f>IF($B1633="","",Тех_Движение!$B$1630)</f>
        <v/>
      </c>
      <c r="E1633" s="21" t="str">
        <f>IF($B1633="","",Тех_Движение!$F$1630)</f>
        <v/>
      </c>
      <c r="F1633" s="21" t="str">
        <f>IF($B1633="","",SUMIFS($E$5:$E1632,$C$5:$C1632,$C1633))</f>
        <v/>
      </c>
      <c r="G1633" s="21" t="str">
        <f>IF($B1633="","",MAX(0,$E1633-MAX(0,SUMIFS(Тех_Движение!$G$2:$G$5111,Тех_Движение!$D$2:$D$5111,$C1633,Тех_Движение!$B$2:$B$5111,"&lt;="&amp;Настройки!$B$5-1)-$F1633)))</f>
        <v/>
      </c>
      <c r="H1633" s="21" t="str">
        <f>IF($B1633="","",IF(AND($D1633&gt;=Настройки!$B$5,$D1633&lt;=Настройки!$B$6),$E1633,0))</f>
        <v/>
      </c>
      <c r="I1633" s="21" t="str">
        <f t="shared" si="75"/>
        <v/>
      </c>
      <c r="J1633" s="21" t="str">
        <f>IF($B1633="","",MAX(0,$E1633-MAX(0,SUMIFS(Тех_Движение!$G$2:$G$5111,Тех_Движение!$D$2:$D$5111,$C1633,Тех_Движение!$B$2:$B$5111,"&lt;="&amp;Настройки!$B$6)-$F1633)))</f>
        <v/>
      </c>
      <c r="K1633" s="21" t="e">
        <f>IF(OR($B1633="",K$3&lt;$D1633+Настройки!$B$7),0,MAX(0,$E1633-MAX(0,SUMIFS(Тех_Движение!$G$2:$G$5111,Тех_Движение!$D$2:$D$5111,$C1633,Тех_Движение!$B$2:$B$5111,"&lt;="&amp;K$3)-$F1633)))</f>
        <v>#VALUE!</v>
      </c>
      <c r="L1633" s="21" t="e">
        <f>IF(OR($B1633="",L$3&lt;$D1633+Настройки!$B$7),0,MAX(0,$E1633-MAX(0,SUMIFS(Тех_Движение!$G$2:$G$5111,Тех_Движение!$D$2:$D$5111,$C1633,Тех_Движение!$B$2:$B$5111,"&lt;="&amp;L$3)-$F1633)))</f>
        <v>#VALUE!</v>
      </c>
      <c r="M1633" s="21" t="e">
        <f>IF(OR($B1633="",M$3&lt;$D1633+Настройки!$B$7),0,MAX(0,$E1633-MAX(0,SUMIFS(Тех_Движение!$G$2:$G$5111,Тех_Движение!$D$2:$D$5111,$C1633,Тех_Движение!$B$2:$B$5111,"&lt;="&amp;M$3)-$F1633)))</f>
        <v>#VALUE!</v>
      </c>
      <c r="N1633" s="21" t="e">
        <f>IF(OR($B1633="",N$3&lt;$D1633+Настройки!$B$7),0,MAX(0,$E1633-MAX(0,SUMIFS(Тех_Движение!$G$2:$G$5111,Тех_Движение!$D$2:$D$5111,$C1633,Тех_Движение!$B$2:$B$5111,"&lt;="&amp;N$3)-$F1633)))</f>
        <v>#VALUE!</v>
      </c>
      <c r="O1633" s="21" t="e">
        <f>IF(OR($B1633="",O$3&lt;$D1633+Настройки!$B$7),0,MAX(0,$E1633-MAX(0,SUMIFS(Тех_Движение!$G$2:$G$5111,Тех_Движение!$D$2:$D$5111,$C1633,Тех_Движение!$B$2:$B$5111,"&lt;="&amp;O$3)-$F1633)))</f>
        <v>#VALUE!</v>
      </c>
      <c r="P1633" s="21" t="e">
        <f>IF(OR($B1633="",P$3&lt;$D1633+Настройки!$B$7),0,MAX(0,$E1633-MAX(0,SUMIFS(Тех_Движение!$G$2:$G$5111,Тех_Движение!$D$2:$D$5111,$C1633,Тех_Движение!$B$2:$B$5111,"&lt;="&amp;P$3)-$F1633)))</f>
        <v>#VALUE!</v>
      </c>
      <c r="Q1633" s="21" t="e">
        <f>IF(OR($B1633="",Q$3&lt;$D1633+Настройки!$B$7),0,MAX(0,$E1633-MAX(0,SUMIFS(Тех_Движение!$G$2:$G$5111,Тех_Движение!$D$2:$D$5111,$C1633,Тех_Движение!$B$2:$B$5111,"&lt;="&amp;Q$3)-$F1633)))</f>
        <v>#VALUE!</v>
      </c>
      <c r="R1633" s="21" t="str">
        <f t="shared" si="76"/>
        <v/>
      </c>
      <c r="S1633" s="23" t="str">
        <f>IF($B1633="","",VLOOKUP($C1633,Настройки!$A$11:$L$17,9,FALSE))</f>
        <v/>
      </c>
      <c r="T1633" s="23" t="str">
        <f t="shared" si="77"/>
        <v/>
      </c>
    </row>
    <row r="1634" spans="1:20" x14ac:dyDescent="0.3">
      <c r="A1634" s="20">
        <f>Тех_Движение!$A$1631</f>
        <v>1630</v>
      </c>
      <c r="B1634" s="20" t="str">
        <f>IF(Тех_Движение!$F$1631&gt;0,Тех_Движение!$I$1631,"")</f>
        <v/>
      </c>
      <c r="C1634" s="20" t="str">
        <f>IF($B1634="","",Тех_Движение!$D$1631)</f>
        <v/>
      </c>
      <c r="D1634" s="9" t="str">
        <f>IF($B1634="","",Тех_Движение!$B$1631)</f>
        <v/>
      </c>
      <c r="E1634" s="21" t="str">
        <f>IF($B1634="","",Тех_Движение!$F$1631)</f>
        <v/>
      </c>
      <c r="F1634" s="21" t="str">
        <f>IF($B1634="","",SUMIFS($E$5:$E1633,$C$5:$C1633,$C1634))</f>
        <v/>
      </c>
      <c r="G1634" s="21" t="str">
        <f>IF($B1634="","",MAX(0,$E1634-MAX(0,SUMIFS(Тех_Движение!$G$2:$G$5111,Тех_Движение!$D$2:$D$5111,$C1634,Тех_Движение!$B$2:$B$5111,"&lt;="&amp;Настройки!$B$5-1)-$F1634)))</f>
        <v/>
      </c>
      <c r="H1634" s="21" t="str">
        <f>IF($B1634="","",IF(AND($D1634&gt;=Настройки!$B$5,$D1634&lt;=Настройки!$B$6),$E1634,0))</f>
        <v/>
      </c>
      <c r="I1634" s="21" t="str">
        <f t="shared" si="75"/>
        <v/>
      </c>
      <c r="J1634" s="21" t="str">
        <f>IF($B1634="","",MAX(0,$E1634-MAX(0,SUMIFS(Тех_Движение!$G$2:$G$5111,Тех_Движение!$D$2:$D$5111,$C1634,Тех_Движение!$B$2:$B$5111,"&lt;="&amp;Настройки!$B$6)-$F1634)))</f>
        <v/>
      </c>
      <c r="K1634" s="21" t="e">
        <f>IF(OR($B1634="",K$3&lt;$D1634+Настройки!$B$7),0,MAX(0,$E1634-MAX(0,SUMIFS(Тех_Движение!$G$2:$G$5111,Тех_Движение!$D$2:$D$5111,$C1634,Тех_Движение!$B$2:$B$5111,"&lt;="&amp;K$3)-$F1634)))</f>
        <v>#VALUE!</v>
      </c>
      <c r="L1634" s="21" t="e">
        <f>IF(OR($B1634="",L$3&lt;$D1634+Настройки!$B$7),0,MAX(0,$E1634-MAX(0,SUMIFS(Тех_Движение!$G$2:$G$5111,Тех_Движение!$D$2:$D$5111,$C1634,Тех_Движение!$B$2:$B$5111,"&lt;="&amp;L$3)-$F1634)))</f>
        <v>#VALUE!</v>
      </c>
      <c r="M1634" s="21" t="e">
        <f>IF(OR($B1634="",M$3&lt;$D1634+Настройки!$B$7),0,MAX(0,$E1634-MAX(0,SUMIFS(Тех_Движение!$G$2:$G$5111,Тех_Движение!$D$2:$D$5111,$C1634,Тех_Движение!$B$2:$B$5111,"&lt;="&amp;M$3)-$F1634)))</f>
        <v>#VALUE!</v>
      </c>
      <c r="N1634" s="21" t="e">
        <f>IF(OR($B1634="",N$3&lt;$D1634+Настройки!$B$7),0,MAX(0,$E1634-MAX(0,SUMIFS(Тех_Движение!$G$2:$G$5111,Тех_Движение!$D$2:$D$5111,$C1634,Тех_Движение!$B$2:$B$5111,"&lt;="&amp;N$3)-$F1634)))</f>
        <v>#VALUE!</v>
      </c>
      <c r="O1634" s="21" t="e">
        <f>IF(OR($B1634="",O$3&lt;$D1634+Настройки!$B$7),0,MAX(0,$E1634-MAX(0,SUMIFS(Тех_Движение!$G$2:$G$5111,Тех_Движение!$D$2:$D$5111,$C1634,Тех_Движение!$B$2:$B$5111,"&lt;="&amp;O$3)-$F1634)))</f>
        <v>#VALUE!</v>
      </c>
      <c r="P1634" s="21" t="e">
        <f>IF(OR($B1634="",P$3&lt;$D1634+Настройки!$B$7),0,MAX(0,$E1634-MAX(0,SUMIFS(Тех_Движение!$G$2:$G$5111,Тех_Движение!$D$2:$D$5111,$C1634,Тех_Движение!$B$2:$B$5111,"&lt;="&amp;P$3)-$F1634)))</f>
        <v>#VALUE!</v>
      </c>
      <c r="Q1634" s="21" t="e">
        <f>IF(OR($B1634="",Q$3&lt;$D1634+Настройки!$B$7),0,MAX(0,$E1634-MAX(0,SUMIFS(Тех_Движение!$G$2:$G$5111,Тех_Движение!$D$2:$D$5111,$C1634,Тех_Движение!$B$2:$B$5111,"&lt;="&amp;Q$3)-$F1634)))</f>
        <v>#VALUE!</v>
      </c>
      <c r="R1634" s="21" t="str">
        <f t="shared" si="76"/>
        <v/>
      </c>
      <c r="S1634" s="23" t="str">
        <f>IF($B1634="","",VLOOKUP($C1634,Настройки!$A$11:$L$17,9,FALSE))</f>
        <v/>
      </c>
      <c r="T1634" s="23" t="str">
        <f t="shared" si="77"/>
        <v/>
      </c>
    </row>
    <row r="1635" spans="1:20" x14ac:dyDescent="0.3">
      <c r="A1635" s="20">
        <f>Тех_Движение!$A$1632</f>
        <v>1631</v>
      </c>
      <c r="B1635" s="20" t="str">
        <f>IF(Тех_Движение!$F$1632&gt;0,Тех_Движение!$I$1632,"")</f>
        <v/>
      </c>
      <c r="C1635" s="20" t="str">
        <f>IF($B1635="","",Тех_Движение!$D$1632)</f>
        <v/>
      </c>
      <c r="D1635" s="9" t="str">
        <f>IF($B1635="","",Тех_Движение!$B$1632)</f>
        <v/>
      </c>
      <c r="E1635" s="21" t="str">
        <f>IF($B1635="","",Тех_Движение!$F$1632)</f>
        <v/>
      </c>
      <c r="F1635" s="21" t="str">
        <f>IF($B1635="","",SUMIFS($E$5:$E1634,$C$5:$C1634,$C1635))</f>
        <v/>
      </c>
      <c r="G1635" s="21" t="str">
        <f>IF($B1635="","",MAX(0,$E1635-MAX(0,SUMIFS(Тех_Движение!$G$2:$G$5111,Тех_Движение!$D$2:$D$5111,$C1635,Тех_Движение!$B$2:$B$5111,"&lt;="&amp;Настройки!$B$5-1)-$F1635)))</f>
        <v/>
      </c>
      <c r="H1635" s="21" t="str">
        <f>IF($B1635="","",IF(AND($D1635&gt;=Настройки!$B$5,$D1635&lt;=Настройки!$B$6),$E1635,0))</f>
        <v/>
      </c>
      <c r="I1635" s="21" t="str">
        <f t="shared" si="75"/>
        <v/>
      </c>
      <c r="J1635" s="21" t="str">
        <f>IF($B1635="","",MAX(0,$E1635-MAX(0,SUMIFS(Тех_Движение!$G$2:$G$5111,Тех_Движение!$D$2:$D$5111,$C1635,Тех_Движение!$B$2:$B$5111,"&lt;="&amp;Настройки!$B$6)-$F1635)))</f>
        <v/>
      </c>
      <c r="K1635" s="21" t="e">
        <f>IF(OR($B1635="",K$3&lt;$D1635+Настройки!$B$7),0,MAX(0,$E1635-MAX(0,SUMIFS(Тех_Движение!$G$2:$G$5111,Тех_Движение!$D$2:$D$5111,$C1635,Тех_Движение!$B$2:$B$5111,"&lt;="&amp;K$3)-$F1635)))</f>
        <v>#VALUE!</v>
      </c>
      <c r="L1635" s="21" t="e">
        <f>IF(OR($B1635="",L$3&lt;$D1635+Настройки!$B$7),0,MAX(0,$E1635-MAX(0,SUMIFS(Тех_Движение!$G$2:$G$5111,Тех_Движение!$D$2:$D$5111,$C1635,Тех_Движение!$B$2:$B$5111,"&lt;="&amp;L$3)-$F1635)))</f>
        <v>#VALUE!</v>
      </c>
      <c r="M1635" s="21" t="e">
        <f>IF(OR($B1635="",M$3&lt;$D1635+Настройки!$B$7),0,MAX(0,$E1635-MAX(0,SUMIFS(Тех_Движение!$G$2:$G$5111,Тех_Движение!$D$2:$D$5111,$C1635,Тех_Движение!$B$2:$B$5111,"&lt;="&amp;M$3)-$F1635)))</f>
        <v>#VALUE!</v>
      </c>
      <c r="N1635" s="21" t="e">
        <f>IF(OR($B1635="",N$3&lt;$D1635+Настройки!$B$7),0,MAX(0,$E1635-MAX(0,SUMIFS(Тех_Движение!$G$2:$G$5111,Тех_Движение!$D$2:$D$5111,$C1635,Тех_Движение!$B$2:$B$5111,"&lt;="&amp;N$3)-$F1635)))</f>
        <v>#VALUE!</v>
      </c>
      <c r="O1635" s="21" t="e">
        <f>IF(OR($B1635="",O$3&lt;$D1635+Настройки!$B$7),0,MAX(0,$E1635-MAX(0,SUMIFS(Тех_Движение!$G$2:$G$5111,Тех_Движение!$D$2:$D$5111,$C1635,Тех_Движение!$B$2:$B$5111,"&lt;="&amp;O$3)-$F1635)))</f>
        <v>#VALUE!</v>
      </c>
      <c r="P1635" s="21" t="e">
        <f>IF(OR($B1635="",P$3&lt;$D1635+Настройки!$B$7),0,MAX(0,$E1635-MAX(0,SUMIFS(Тех_Движение!$G$2:$G$5111,Тех_Движение!$D$2:$D$5111,$C1635,Тех_Движение!$B$2:$B$5111,"&lt;="&amp;P$3)-$F1635)))</f>
        <v>#VALUE!</v>
      </c>
      <c r="Q1635" s="21" t="e">
        <f>IF(OR($B1635="",Q$3&lt;$D1635+Настройки!$B$7),0,MAX(0,$E1635-MAX(0,SUMIFS(Тех_Движение!$G$2:$G$5111,Тех_Движение!$D$2:$D$5111,$C1635,Тех_Движение!$B$2:$B$5111,"&lt;="&amp;Q$3)-$F1635)))</f>
        <v>#VALUE!</v>
      </c>
      <c r="R1635" s="21" t="str">
        <f t="shared" si="76"/>
        <v/>
      </c>
      <c r="S1635" s="23" t="str">
        <f>IF($B1635="","",VLOOKUP($C1635,Настройки!$A$11:$L$17,9,FALSE))</f>
        <v/>
      </c>
      <c r="T1635" s="23" t="str">
        <f t="shared" si="77"/>
        <v/>
      </c>
    </row>
    <row r="1636" spans="1:20" x14ac:dyDescent="0.3">
      <c r="A1636" s="20">
        <f>Тех_Движение!$A$1633</f>
        <v>1632</v>
      </c>
      <c r="B1636" s="20" t="str">
        <f>IF(Тех_Движение!$F$1633&gt;0,Тех_Движение!$I$1633,"")</f>
        <v/>
      </c>
      <c r="C1636" s="20" t="str">
        <f>IF($B1636="","",Тех_Движение!$D$1633)</f>
        <v/>
      </c>
      <c r="D1636" s="9" t="str">
        <f>IF($B1636="","",Тех_Движение!$B$1633)</f>
        <v/>
      </c>
      <c r="E1636" s="21" t="str">
        <f>IF($B1636="","",Тех_Движение!$F$1633)</f>
        <v/>
      </c>
      <c r="F1636" s="21" t="str">
        <f>IF($B1636="","",SUMIFS($E$5:$E1635,$C$5:$C1635,$C1636))</f>
        <v/>
      </c>
      <c r="G1636" s="21" t="str">
        <f>IF($B1636="","",MAX(0,$E1636-MAX(0,SUMIFS(Тех_Движение!$G$2:$G$5111,Тех_Движение!$D$2:$D$5111,$C1636,Тех_Движение!$B$2:$B$5111,"&lt;="&amp;Настройки!$B$5-1)-$F1636)))</f>
        <v/>
      </c>
      <c r="H1636" s="21" t="str">
        <f>IF($B1636="","",IF(AND($D1636&gt;=Настройки!$B$5,$D1636&lt;=Настройки!$B$6),$E1636,0))</f>
        <v/>
      </c>
      <c r="I1636" s="21" t="str">
        <f t="shared" si="75"/>
        <v/>
      </c>
      <c r="J1636" s="21" t="str">
        <f>IF($B1636="","",MAX(0,$E1636-MAX(0,SUMIFS(Тех_Движение!$G$2:$G$5111,Тех_Движение!$D$2:$D$5111,$C1636,Тех_Движение!$B$2:$B$5111,"&lt;="&amp;Настройки!$B$6)-$F1636)))</f>
        <v/>
      </c>
      <c r="K1636" s="21" t="e">
        <f>IF(OR($B1636="",K$3&lt;$D1636+Настройки!$B$7),0,MAX(0,$E1636-MAX(0,SUMIFS(Тех_Движение!$G$2:$G$5111,Тех_Движение!$D$2:$D$5111,$C1636,Тех_Движение!$B$2:$B$5111,"&lt;="&amp;K$3)-$F1636)))</f>
        <v>#VALUE!</v>
      </c>
      <c r="L1636" s="21" t="e">
        <f>IF(OR($B1636="",L$3&lt;$D1636+Настройки!$B$7),0,MAX(0,$E1636-MAX(0,SUMIFS(Тех_Движение!$G$2:$G$5111,Тех_Движение!$D$2:$D$5111,$C1636,Тех_Движение!$B$2:$B$5111,"&lt;="&amp;L$3)-$F1636)))</f>
        <v>#VALUE!</v>
      </c>
      <c r="M1636" s="21" t="e">
        <f>IF(OR($B1636="",M$3&lt;$D1636+Настройки!$B$7),0,MAX(0,$E1636-MAX(0,SUMIFS(Тех_Движение!$G$2:$G$5111,Тех_Движение!$D$2:$D$5111,$C1636,Тех_Движение!$B$2:$B$5111,"&lt;="&amp;M$3)-$F1636)))</f>
        <v>#VALUE!</v>
      </c>
      <c r="N1636" s="21" t="e">
        <f>IF(OR($B1636="",N$3&lt;$D1636+Настройки!$B$7),0,MAX(0,$E1636-MAX(0,SUMIFS(Тех_Движение!$G$2:$G$5111,Тех_Движение!$D$2:$D$5111,$C1636,Тех_Движение!$B$2:$B$5111,"&lt;="&amp;N$3)-$F1636)))</f>
        <v>#VALUE!</v>
      </c>
      <c r="O1636" s="21" t="e">
        <f>IF(OR($B1636="",O$3&lt;$D1636+Настройки!$B$7),0,MAX(0,$E1636-MAX(0,SUMIFS(Тех_Движение!$G$2:$G$5111,Тех_Движение!$D$2:$D$5111,$C1636,Тех_Движение!$B$2:$B$5111,"&lt;="&amp;O$3)-$F1636)))</f>
        <v>#VALUE!</v>
      </c>
      <c r="P1636" s="21" t="e">
        <f>IF(OR($B1636="",P$3&lt;$D1636+Настройки!$B$7),0,MAX(0,$E1636-MAX(0,SUMIFS(Тех_Движение!$G$2:$G$5111,Тех_Движение!$D$2:$D$5111,$C1636,Тех_Движение!$B$2:$B$5111,"&lt;="&amp;P$3)-$F1636)))</f>
        <v>#VALUE!</v>
      </c>
      <c r="Q1636" s="21" t="e">
        <f>IF(OR($B1636="",Q$3&lt;$D1636+Настройки!$B$7),0,MAX(0,$E1636-MAX(0,SUMIFS(Тех_Движение!$G$2:$G$5111,Тех_Движение!$D$2:$D$5111,$C1636,Тех_Движение!$B$2:$B$5111,"&lt;="&amp;Q$3)-$F1636)))</f>
        <v>#VALUE!</v>
      </c>
      <c r="R1636" s="21" t="str">
        <f t="shared" si="76"/>
        <v/>
      </c>
      <c r="S1636" s="23" t="str">
        <f>IF($B1636="","",VLOOKUP($C1636,Настройки!$A$11:$L$17,9,FALSE))</f>
        <v/>
      </c>
      <c r="T1636" s="23" t="str">
        <f t="shared" si="77"/>
        <v/>
      </c>
    </row>
    <row r="1637" spans="1:20" x14ac:dyDescent="0.3">
      <c r="A1637" s="20">
        <f>Тех_Движение!$A$1634</f>
        <v>1633</v>
      </c>
      <c r="B1637" s="20" t="str">
        <f>IF(Тех_Движение!$F$1634&gt;0,Тех_Движение!$I$1634,"")</f>
        <v/>
      </c>
      <c r="C1637" s="20" t="str">
        <f>IF($B1637="","",Тех_Движение!$D$1634)</f>
        <v/>
      </c>
      <c r="D1637" s="9" t="str">
        <f>IF($B1637="","",Тех_Движение!$B$1634)</f>
        <v/>
      </c>
      <c r="E1637" s="21" t="str">
        <f>IF($B1637="","",Тех_Движение!$F$1634)</f>
        <v/>
      </c>
      <c r="F1637" s="21" t="str">
        <f>IF($B1637="","",SUMIFS($E$5:$E1636,$C$5:$C1636,$C1637))</f>
        <v/>
      </c>
      <c r="G1637" s="21" t="str">
        <f>IF($B1637="","",MAX(0,$E1637-MAX(0,SUMIFS(Тех_Движение!$G$2:$G$5111,Тех_Движение!$D$2:$D$5111,$C1637,Тех_Движение!$B$2:$B$5111,"&lt;="&amp;Настройки!$B$5-1)-$F1637)))</f>
        <v/>
      </c>
      <c r="H1637" s="21" t="str">
        <f>IF($B1637="","",IF(AND($D1637&gt;=Настройки!$B$5,$D1637&lt;=Настройки!$B$6),$E1637,0))</f>
        <v/>
      </c>
      <c r="I1637" s="21" t="str">
        <f t="shared" si="75"/>
        <v/>
      </c>
      <c r="J1637" s="21" t="str">
        <f>IF($B1637="","",MAX(0,$E1637-MAX(0,SUMIFS(Тех_Движение!$G$2:$G$5111,Тех_Движение!$D$2:$D$5111,$C1637,Тех_Движение!$B$2:$B$5111,"&lt;="&amp;Настройки!$B$6)-$F1637)))</f>
        <v/>
      </c>
      <c r="K1637" s="21" t="e">
        <f>IF(OR($B1637="",K$3&lt;$D1637+Настройки!$B$7),0,MAX(0,$E1637-MAX(0,SUMIFS(Тех_Движение!$G$2:$G$5111,Тех_Движение!$D$2:$D$5111,$C1637,Тех_Движение!$B$2:$B$5111,"&lt;="&amp;K$3)-$F1637)))</f>
        <v>#VALUE!</v>
      </c>
      <c r="L1637" s="21" t="e">
        <f>IF(OR($B1637="",L$3&lt;$D1637+Настройки!$B$7),0,MAX(0,$E1637-MAX(0,SUMIFS(Тех_Движение!$G$2:$G$5111,Тех_Движение!$D$2:$D$5111,$C1637,Тех_Движение!$B$2:$B$5111,"&lt;="&amp;L$3)-$F1637)))</f>
        <v>#VALUE!</v>
      </c>
      <c r="M1637" s="21" t="e">
        <f>IF(OR($B1637="",M$3&lt;$D1637+Настройки!$B$7),0,MAX(0,$E1637-MAX(0,SUMIFS(Тех_Движение!$G$2:$G$5111,Тех_Движение!$D$2:$D$5111,$C1637,Тех_Движение!$B$2:$B$5111,"&lt;="&amp;M$3)-$F1637)))</f>
        <v>#VALUE!</v>
      </c>
      <c r="N1637" s="21" t="e">
        <f>IF(OR($B1637="",N$3&lt;$D1637+Настройки!$B$7),0,MAX(0,$E1637-MAX(0,SUMIFS(Тех_Движение!$G$2:$G$5111,Тех_Движение!$D$2:$D$5111,$C1637,Тех_Движение!$B$2:$B$5111,"&lt;="&amp;N$3)-$F1637)))</f>
        <v>#VALUE!</v>
      </c>
      <c r="O1637" s="21" t="e">
        <f>IF(OR($B1637="",O$3&lt;$D1637+Настройки!$B$7),0,MAX(0,$E1637-MAX(0,SUMIFS(Тех_Движение!$G$2:$G$5111,Тех_Движение!$D$2:$D$5111,$C1637,Тех_Движение!$B$2:$B$5111,"&lt;="&amp;O$3)-$F1637)))</f>
        <v>#VALUE!</v>
      </c>
      <c r="P1637" s="21" t="e">
        <f>IF(OR($B1637="",P$3&lt;$D1637+Настройки!$B$7),0,MAX(0,$E1637-MAX(0,SUMIFS(Тех_Движение!$G$2:$G$5111,Тех_Движение!$D$2:$D$5111,$C1637,Тех_Движение!$B$2:$B$5111,"&lt;="&amp;P$3)-$F1637)))</f>
        <v>#VALUE!</v>
      </c>
      <c r="Q1637" s="21" t="e">
        <f>IF(OR($B1637="",Q$3&lt;$D1637+Настройки!$B$7),0,MAX(0,$E1637-MAX(0,SUMIFS(Тех_Движение!$G$2:$G$5111,Тех_Движение!$D$2:$D$5111,$C1637,Тех_Движение!$B$2:$B$5111,"&lt;="&amp;Q$3)-$F1637)))</f>
        <v>#VALUE!</v>
      </c>
      <c r="R1637" s="21" t="str">
        <f t="shared" si="76"/>
        <v/>
      </c>
      <c r="S1637" s="23" t="str">
        <f>IF($B1637="","",VLOOKUP($C1637,Настройки!$A$11:$L$17,9,FALSE))</f>
        <v/>
      </c>
      <c r="T1637" s="23" t="str">
        <f t="shared" si="77"/>
        <v/>
      </c>
    </row>
    <row r="1638" spans="1:20" x14ac:dyDescent="0.3">
      <c r="A1638" s="20">
        <f>Тех_Движение!$A$1635</f>
        <v>1634</v>
      </c>
      <c r="B1638" s="20" t="str">
        <f>IF(Тех_Движение!$F$1635&gt;0,Тех_Движение!$I$1635,"")</f>
        <v/>
      </c>
      <c r="C1638" s="20" t="str">
        <f>IF($B1638="","",Тех_Движение!$D$1635)</f>
        <v/>
      </c>
      <c r="D1638" s="9" t="str">
        <f>IF($B1638="","",Тех_Движение!$B$1635)</f>
        <v/>
      </c>
      <c r="E1638" s="21" t="str">
        <f>IF($B1638="","",Тех_Движение!$F$1635)</f>
        <v/>
      </c>
      <c r="F1638" s="21" t="str">
        <f>IF($B1638="","",SUMIFS($E$5:$E1637,$C$5:$C1637,$C1638))</f>
        <v/>
      </c>
      <c r="G1638" s="21" t="str">
        <f>IF($B1638="","",MAX(0,$E1638-MAX(0,SUMIFS(Тех_Движение!$G$2:$G$5111,Тех_Движение!$D$2:$D$5111,$C1638,Тех_Движение!$B$2:$B$5111,"&lt;="&amp;Настройки!$B$5-1)-$F1638)))</f>
        <v/>
      </c>
      <c r="H1638" s="21" t="str">
        <f>IF($B1638="","",IF(AND($D1638&gt;=Настройки!$B$5,$D1638&lt;=Настройки!$B$6),$E1638,0))</f>
        <v/>
      </c>
      <c r="I1638" s="21" t="str">
        <f t="shared" si="75"/>
        <v/>
      </c>
      <c r="J1638" s="21" t="str">
        <f>IF($B1638="","",MAX(0,$E1638-MAX(0,SUMIFS(Тех_Движение!$G$2:$G$5111,Тех_Движение!$D$2:$D$5111,$C1638,Тех_Движение!$B$2:$B$5111,"&lt;="&amp;Настройки!$B$6)-$F1638)))</f>
        <v/>
      </c>
      <c r="K1638" s="21" t="e">
        <f>IF(OR($B1638="",K$3&lt;$D1638+Настройки!$B$7),0,MAX(0,$E1638-MAX(0,SUMIFS(Тех_Движение!$G$2:$G$5111,Тех_Движение!$D$2:$D$5111,$C1638,Тех_Движение!$B$2:$B$5111,"&lt;="&amp;K$3)-$F1638)))</f>
        <v>#VALUE!</v>
      </c>
      <c r="L1638" s="21" t="e">
        <f>IF(OR($B1638="",L$3&lt;$D1638+Настройки!$B$7),0,MAX(0,$E1638-MAX(0,SUMIFS(Тех_Движение!$G$2:$G$5111,Тех_Движение!$D$2:$D$5111,$C1638,Тех_Движение!$B$2:$B$5111,"&lt;="&amp;L$3)-$F1638)))</f>
        <v>#VALUE!</v>
      </c>
      <c r="M1638" s="21" t="e">
        <f>IF(OR($B1638="",M$3&lt;$D1638+Настройки!$B$7),0,MAX(0,$E1638-MAX(0,SUMIFS(Тех_Движение!$G$2:$G$5111,Тех_Движение!$D$2:$D$5111,$C1638,Тех_Движение!$B$2:$B$5111,"&lt;="&amp;M$3)-$F1638)))</f>
        <v>#VALUE!</v>
      </c>
      <c r="N1638" s="21" t="e">
        <f>IF(OR($B1638="",N$3&lt;$D1638+Настройки!$B$7),0,MAX(0,$E1638-MAX(0,SUMIFS(Тех_Движение!$G$2:$G$5111,Тех_Движение!$D$2:$D$5111,$C1638,Тех_Движение!$B$2:$B$5111,"&lt;="&amp;N$3)-$F1638)))</f>
        <v>#VALUE!</v>
      </c>
      <c r="O1638" s="21" t="e">
        <f>IF(OR($B1638="",O$3&lt;$D1638+Настройки!$B$7),0,MAX(0,$E1638-MAX(0,SUMIFS(Тех_Движение!$G$2:$G$5111,Тех_Движение!$D$2:$D$5111,$C1638,Тех_Движение!$B$2:$B$5111,"&lt;="&amp;O$3)-$F1638)))</f>
        <v>#VALUE!</v>
      </c>
      <c r="P1638" s="21" t="e">
        <f>IF(OR($B1638="",P$3&lt;$D1638+Настройки!$B$7),0,MAX(0,$E1638-MAX(0,SUMIFS(Тех_Движение!$G$2:$G$5111,Тех_Движение!$D$2:$D$5111,$C1638,Тех_Движение!$B$2:$B$5111,"&lt;="&amp;P$3)-$F1638)))</f>
        <v>#VALUE!</v>
      </c>
      <c r="Q1638" s="21" t="e">
        <f>IF(OR($B1638="",Q$3&lt;$D1638+Настройки!$B$7),0,MAX(0,$E1638-MAX(0,SUMIFS(Тех_Движение!$G$2:$G$5111,Тех_Движение!$D$2:$D$5111,$C1638,Тех_Движение!$B$2:$B$5111,"&lt;="&amp;Q$3)-$F1638)))</f>
        <v>#VALUE!</v>
      </c>
      <c r="R1638" s="21" t="str">
        <f t="shared" si="76"/>
        <v/>
      </c>
      <c r="S1638" s="23" t="str">
        <f>IF($B1638="","",VLOOKUP($C1638,Настройки!$A$11:$L$17,9,FALSE))</f>
        <v/>
      </c>
      <c r="T1638" s="23" t="str">
        <f t="shared" si="77"/>
        <v/>
      </c>
    </row>
    <row r="1639" spans="1:20" x14ac:dyDescent="0.3">
      <c r="A1639" s="20">
        <f>Тех_Движение!$A$1636</f>
        <v>1635</v>
      </c>
      <c r="B1639" s="20" t="str">
        <f>IF(Тех_Движение!$F$1636&gt;0,Тех_Движение!$I$1636,"")</f>
        <v/>
      </c>
      <c r="C1639" s="20" t="str">
        <f>IF($B1639="","",Тех_Движение!$D$1636)</f>
        <v/>
      </c>
      <c r="D1639" s="9" t="str">
        <f>IF($B1639="","",Тех_Движение!$B$1636)</f>
        <v/>
      </c>
      <c r="E1639" s="21" t="str">
        <f>IF($B1639="","",Тех_Движение!$F$1636)</f>
        <v/>
      </c>
      <c r="F1639" s="21" t="str">
        <f>IF($B1639="","",SUMIFS($E$5:$E1638,$C$5:$C1638,$C1639))</f>
        <v/>
      </c>
      <c r="G1639" s="21" t="str">
        <f>IF($B1639="","",MAX(0,$E1639-MAX(0,SUMIFS(Тех_Движение!$G$2:$G$5111,Тех_Движение!$D$2:$D$5111,$C1639,Тех_Движение!$B$2:$B$5111,"&lt;="&amp;Настройки!$B$5-1)-$F1639)))</f>
        <v/>
      </c>
      <c r="H1639" s="21" t="str">
        <f>IF($B1639="","",IF(AND($D1639&gt;=Настройки!$B$5,$D1639&lt;=Настройки!$B$6),$E1639,0))</f>
        <v/>
      </c>
      <c r="I1639" s="21" t="str">
        <f t="shared" si="75"/>
        <v/>
      </c>
      <c r="J1639" s="21" t="str">
        <f>IF($B1639="","",MAX(0,$E1639-MAX(0,SUMIFS(Тех_Движение!$G$2:$G$5111,Тех_Движение!$D$2:$D$5111,$C1639,Тех_Движение!$B$2:$B$5111,"&lt;="&amp;Настройки!$B$6)-$F1639)))</f>
        <v/>
      </c>
      <c r="K1639" s="21" t="e">
        <f>IF(OR($B1639="",K$3&lt;$D1639+Настройки!$B$7),0,MAX(0,$E1639-MAX(0,SUMIFS(Тех_Движение!$G$2:$G$5111,Тех_Движение!$D$2:$D$5111,$C1639,Тех_Движение!$B$2:$B$5111,"&lt;="&amp;K$3)-$F1639)))</f>
        <v>#VALUE!</v>
      </c>
      <c r="L1639" s="21" t="e">
        <f>IF(OR($B1639="",L$3&lt;$D1639+Настройки!$B$7),0,MAX(0,$E1639-MAX(0,SUMIFS(Тех_Движение!$G$2:$G$5111,Тех_Движение!$D$2:$D$5111,$C1639,Тех_Движение!$B$2:$B$5111,"&lt;="&amp;L$3)-$F1639)))</f>
        <v>#VALUE!</v>
      </c>
      <c r="M1639" s="21" t="e">
        <f>IF(OR($B1639="",M$3&lt;$D1639+Настройки!$B$7),0,MAX(0,$E1639-MAX(0,SUMIFS(Тех_Движение!$G$2:$G$5111,Тех_Движение!$D$2:$D$5111,$C1639,Тех_Движение!$B$2:$B$5111,"&lt;="&amp;M$3)-$F1639)))</f>
        <v>#VALUE!</v>
      </c>
      <c r="N1639" s="21" t="e">
        <f>IF(OR($B1639="",N$3&lt;$D1639+Настройки!$B$7),0,MAX(0,$E1639-MAX(0,SUMIFS(Тех_Движение!$G$2:$G$5111,Тех_Движение!$D$2:$D$5111,$C1639,Тех_Движение!$B$2:$B$5111,"&lt;="&amp;N$3)-$F1639)))</f>
        <v>#VALUE!</v>
      </c>
      <c r="O1639" s="21" t="e">
        <f>IF(OR($B1639="",O$3&lt;$D1639+Настройки!$B$7),0,MAX(0,$E1639-MAX(0,SUMIFS(Тех_Движение!$G$2:$G$5111,Тех_Движение!$D$2:$D$5111,$C1639,Тех_Движение!$B$2:$B$5111,"&lt;="&amp;O$3)-$F1639)))</f>
        <v>#VALUE!</v>
      </c>
      <c r="P1639" s="21" t="e">
        <f>IF(OR($B1639="",P$3&lt;$D1639+Настройки!$B$7),0,MAX(0,$E1639-MAX(0,SUMIFS(Тех_Движение!$G$2:$G$5111,Тех_Движение!$D$2:$D$5111,$C1639,Тех_Движение!$B$2:$B$5111,"&lt;="&amp;P$3)-$F1639)))</f>
        <v>#VALUE!</v>
      </c>
      <c r="Q1639" s="21" t="e">
        <f>IF(OR($B1639="",Q$3&lt;$D1639+Настройки!$B$7),0,MAX(0,$E1639-MAX(0,SUMIFS(Тех_Движение!$G$2:$G$5111,Тех_Движение!$D$2:$D$5111,$C1639,Тех_Движение!$B$2:$B$5111,"&lt;="&amp;Q$3)-$F1639)))</f>
        <v>#VALUE!</v>
      </c>
      <c r="R1639" s="21" t="str">
        <f t="shared" si="76"/>
        <v/>
      </c>
      <c r="S1639" s="23" t="str">
        <f>IF($B1639="","",VLOOKUP($C1639,Настройки!$A$11:$L$17,9,FALSE))</f>
        <v/>
      </c>
      <c r="T1639" s="23" t="str">
        <f t="shared" si="77"/>
        <v/>
      </c>
    </row>
    <row r="1640" spans="1:20" x14ac:dyDescent="0.3">
      <c r="A1640" s="20">
        <f>Тех_Движение!$A$1637</f>
        <v>1636</v>
      </c>
      <c r="B1640" s="20" t="str">
        <f>IF(Тех_Движение!$F$1637&gt;0,Тех_Движение!$I$1637,"")</f>
        <v/>
      </c>
      <c r="C1640" s="20" t="str">
        <f>IF($B1640="","",Тех_Движение!$D$1637)</f>
        <v/>
      </c>
      <c r="D1640" s="9" t="str">
        <f>IF($B1640="","",Тех_Движение!$B$1637)</f>
        <v/>
      </c>
      <c r="E1640" s="21" t="str">
        <f>IF($B1640="","",Тех_Движение!$F$1637)</f>
        <v/>
      </c>
      <c r="F1640" s="21" t="str">
        <f>IF($B1640="","",SUMIFS($E$5:$E1639,$C$5:$C1639,$C1640))</f>
        <v/>
      </c>
      <c r="G1640" s="21" t="str">
        <f>IF($B1640="","",MAX(0,$E1640-MAX(0,SUMIFS(Тех_Движение!$G$2:$G$5111,Тех_Движение!$D$2:$D$5111,$C1640,Тех_Движение!$B$2:$B$5111,"&lt;="&amp;Настройки!$B$5-1)-$F1640)))</f>
        <v/>
      </c>
      <c r="H1640" s="21" t="str">
        <f>IF($B1640="","",IF(AND($D1640&gt;=Настройки!$B$5,$D1640&lt;=Настройки!$B$6),$E1640,0))</f>
        <v/>
      </c>
      <c r="I1640" s="21" t="str">
        <f t="shared" si="75"/>
        <v/>
      </c>
      <c r="J1640" s="21" t="str">
        <f>IF($B1640="","",MAX(0,$E1640-MAX(0,SUMIFS(Тех_Движение!$G$2:$G$5111,Тех_Движение!$D$2:$D$5111,$C1640,Тех_Движение!$B$2:$B$5111,"&lt;="&amp;Настройки!$B$6)-$F1640)))</f>
        <v/>
      </c>
      <c r="K1640" s="21" t="e">
        <f>IF(OR($B1640="",K$3&lt;$D1640+Настройки!$B$7),0,MAX(0,$E1640-MAX(0,SUMIFS(Тех_Движение!$G$2:$G$5111,Тех_Движение!$D$2:$D$5111,$C1640,Тех_Движение!$B$2:$B$5111,"&lt;="&amp;K$3)-$F1640)))</f>
        <v>#VALUE!</v>
      </c>
      <c r="L1640" s="21" t="e">
        <f>IF(OR($B1640="",L$3&lt;$D1640+Настройки!$B$7),0,MAX(0,$E1640-MAX(0,SUMIFS(Тех_Движение!$G$2:$G$5111,Тех_Движение!$D$2:$D$5111,$C1640,Тех_Движение!$B$2:$B$5111,"&lt;="&amp;L$3)-$F1640)))</f>
        <v>#VALUE!</v>
      </c>
      <c r="M1640" s="21" t="e">
        <f>IF(OR($B1640="",M$3&lt;$D1640+Настройки!$B$7),0,MAX(0,$E1640-MAX(0,SUMIFS(Тех_Движение!$G$2:$G$5111,Тех_Движение!$D$2:$D$5111,$C1640,Тех_Движение!$B$2:$B$5111,"&lt;="&amp;M$3)-$F1640)))</f>
        <v>#VALUE!</v>
      </c>
      <c r="N1640" s="21" t="e">
        <f>IF(OR($B1640="",N$3&lt;$D1640+Настройки!$B$7),0,MAX(0,$E1640-MAX(0,SUMIFS(Тех_Движение!$G$2:$G$5111,Тех_Движение!$D$2:$D$5111,$C1640,Тех_Движение!$B$2:$B$5111,"&lt;="&amp;N$3)-$F1640)))</f>
        <v>#VALUE!</v>
      </c>
      <c r="O1640" s="21" t="e">
        <f>IF(OR($B1640="",O$3&lt;$D1640+Настройки!$B$7),0,MAX(0,$E1640-MAX(0,SUMIFS(Тех_Движение!$G$2:$G$5111,Тех_Движение!$D$2:$D$5111,$C1640,Тех_Движение!$B$2:$B$5111,"&lt;="&amp;O$3)-$F1640)))</f>
        <v>#VALUE!</v>
      </c>
      <c r="P1640" s="21" t="e">
        <f>IF(OR($B1640="",P$3&lt;$D1640+Настройки!$B$7),0,MAX(0,$E1640-MAX(0,SUMIFS(Тех_Движение!$G$2:$G$5111,Тех_Движение!$D$2:$D$5111,$C1640,Тех_Движение!$B$2:$B$5111,"&lt;="&amp;P$3)-$F1640)))</f>
        <v>#VALUE!</v>
      </c>
      <c r="Q1640" s="21" t="e">
        <f>IF(OR($B1640="",Q$3&lt;$D1640+Настройки!$B$7),0,MAX(0,$E1640-MAX(0,SUMIFS(Тех_Движение!$G$2:$G$5111,Тех_Движение!$D$2:$D$5111,$C1640,Тех_Движение!$B$2:$B$5111,"&lt;="&amp;Q$3)-$F1640)))</f>
        <v>#VALUE!</v>
      </c>
      <c r="R1640" s="21" t="str">
        <f t="shared" si="76"/>
        <v/>
      </c>
      <c r="S1640" s="23" t="str">
        <f>IF($B1640="","",VLOOKUP($C1640,Настройки!$A$11:$L$17,9,FALSE))</f>
        <v/>
      </c>
      <c r="T1640" s="23" t="str">
        <f t="shared" si="77"/>
        <v/>
      </c>
    </row>
    <row r="1641" spans="1:20" x14ac:dyDescent="0.3">
      <c r="A1641" s="20">
        <f>Тех_Движение!$A$1638</f>
        <v>1637</v>
      </c>
      <c r="B1641" s="20" t="str">
        <f>IF(Тех_Движение!$F$1638&gt;0,Тех_Движение!$I$1638,"")</f>
        <v/>
      </c>
      <c r="C1641" s="20" t="str">
        <f>IF($B1641="","",Тех_Движение!$D$1638)</f>
        <v/>
      </c>
      <c r="D1641" s="9" t="str">
        <f>IF($B1641="","",Тех_Движение!$B$1638)</f>
        <v/>
      </c>
      <c r="E1641" s="21" t="str">
        <f>IF($B1641="","",Тех_Движение!$F$1638)</f>
        <v/>
      </c>
      <c r="F1641" s="21" t="str">
        <f>IF($B1641="","",SUMIFS($E$5:$E1640,$C$5:$C1640,$C1641))</f>
        <v/>
      </c>
      <c r="G1641" s="21" t="str">
        <f>IF($B1641="","",MAX(0,$E1641-MAX(0,SUMIFS(Тех_Движение!$G$2:$G$5111,Тех_Движение!$D$2:$D$5111,$C1641,Тех_Движение!$B$2:$B$5111,"&lt;="&amp;Настройки!$B$5-1)-$F1641)))</f>
        <v/>
      </c>
      <c r="H1641" s="21" t="str">
        <f>IF($B1641="","",IF(AND($D1641&gt;=Настройки!$B$5,$D1641&lt;=Настройки!$B$6),$E1641,0))</f>
        <v/>
      </c>
      <c r="I1641" s="21" t="str">
        <f t="shared" si="75"/>
        <v/>
      </c>
      <c r="J1641" s="21" t="str">
        <f>IF($B1641="","",MAX(0,$E1641-MAX(0,SUMIFS(Тех_Движение!$G$2:$G$5111,Тех_Движение!$D$2:$D$5111,$C1641,Тех_Движение!$B$2:$B$5111,"&lt;="&amp;Настройки!$B$6)-$F1641)))</f>
        <v/>
      </c>
      <c r="K1641" s="21" t="e">
        <f>IF(OR($B1641="",K$3&lt;$D1641+Настройки!$B$7),0,MAX(0,$E1641-MAX(0,SUMIFS(Тех_Движение!$G$2:$G$5111,Тех_Движение!$D$2:$D$5111,$C1641,Тех_Движение!$B$2:$B$5111,"&lt;="&amp;K$3)-$F1641)))</f>
        <v>#VALUE!</v>
      </c>
      <c r="L1641" s="21" t="e">
        <f>IF(OR($B1641="",L$3&lt;$D1641+Настройки!$B$7),0,MAX(0,$E1641-MAX(0,SUMIFS(Тех_Движение!$G$2:$G$5111,Тех_Движение!$D$2:$D$5111,$C1641,Тех_Движение!$B$2:$B$5111,"&lt;="&amp;L$3)-$F1641)))</f>
        <v>#VALUE!</v>
      </c>
      <c r="M1641" s="21" t="e">
        <f>IF(OR($B1641="",M$3&lt;$D1641+Настройки!$B$7),0,MAX(0,$E1641-MAX(0,SUMIFS(Тех_Движение!$G$2:$G$5111,Тех_Движение!$D$2:$D$5111,$C1641,Тех_Движение!$B$2:$B$5111,"&lt;="&amp;M$3)-$F1641)))</f>
        <v>#VALUE!</v>
      </c>
      <c r="N1641" s="21" t="e">
        <f>IF(OR($B1641="",N$3&lt;$D1641+Настройки!$B$7),0,MAX(0,$E1641-MAX(0,SUMIFS(Тех_Движение!$G$2:$G$5111,Тех_Движение!$D$2:$D$5111,$C1641,Тех_Движение!$B$2:$B$5111,"&lt;="&amp;N$3)-$F1641)))</f>
        <v>#VALUE!</v>
      </c>
      <c r="O1641" s="21" t="e">
        <f>IF(OR($B1641="",O$3&lt;$D1641+Настройки!$B$7),0,MAX(0,$E1641-MAX(0,SUMIFS(Тех_Движение!$G$2:$G$5111,Тех_Движение!$D$2:$D$5111,$C1641,Тех_Движение!$B$2:$B$5111,"&lt;="&amp;O$3)-$F1641)))</f>
        <v>#VALUE!</v>
      </c>
      <c r="P1641" s="21" t="e">
        <f>IF(OR($B1641="",P$3&lt;$D1641+Настройки!$B$7),0,MAX(0,$E1641-MAX(0,SUMIFS(Тех_Движение!$G$2:$G$5111,Тех_Движение!$D$2:$D$5111,$C1641,Тех_Движение!$B$2:$B$5111,"&lt;="&amp;P$3)-$F1641)))</f>
        <v>#VALUE!</v>
      </c>
      <c r="Q1641" s="21" t="e">
        <f>IF(OR($B1641="",Q$3&lt;$D1641+Настройки!$B$7),0,MAX(0,$E1641-MAX(0,SUMIFS(Тех_Движение!$G$2:$G$5111,Тех_Движение!$D$2:$D$5111,$C1641,Тех_Движение!$B$2:$B$5111,"&lt;="&amp;Q$3)-$F1641)))</f>
        <v>#VALUE!</v>
      </c>
      <c r="R1641" s="21" t="str">
        <f t="shared" si="76"/>
        <v/>
      </c>
      <c r="S1641" s="23" t="str">
        <f>IF($B1641="","",VLOOKUP($C1641,Настройки!$A$11:$L$17,9,FALSE))</f>
        <v/>
      </c>
      <c r="T1641" s="23" t="str">
        <f t="shared" si="77"/>
        <v/>
      </c>
    </row>
    <row r="1642" spans="1:20" x14ac:dyDescent="0.3">
      <c r="A1642" s="20">
        <f>Тех_Движение!$A$1639</f>
        <v>1638</v>
      </c>
      <c r="B1642" s="20" t="str">
        <f>IF(Тех_Движение!$F$1639&gt;0,Тех_Движение!$I$1639,"")</f>
        <v/>
      </c>
      <c r="C1642" s="20" t="str">
        <f>IF($B1642="","",Тех_Движение!$D$1639)</f>
        <v/>
      </c>
      <c r="D1642" s="9" t="str">
        <f>IF($B1642="","",Тех_Движение!$B$1639)</f>
        <v/>
      </c>
      <c r="E1642" s="21" t="str">
        <f>IF($B1642="","",Тех_Движение!$F$1639)</f>
        <v/>
      </c>
      <c r="F1642" s="21" t="str">
        <f>IF($B1642="","",SUMIFS($E$5:$E1641,$C$5:$C1641,$C1642))</f>
        <v/>
      </c>
      <c r="G1642" s="21" t="str">
        <f>IF($B1642="","",MAX(0,$E1642-MAX(0,SUMIFS(Тех_Движение!$G$2:$G$5111,Тех_Движение!$D$2:$D$5111,$C1642,Тех_Движение!$B$2:$B$5111,"&lt;="&amp;Настройки!$B$5-1)-$F1642)))</f>
        <v/>
      </c>
      <c r="H1642" s="21" t="str">
        <f>IF($B1642="","",IF(AND($D1642&gt;=Настройки!$B$5,$D1642&lt;=Настройки!$B$6),$E1642,0))</f>
        <v/>
      </c>
      <c r="I1642" s="21" t="str">
        <f t="shared" si="75"/>
        <v/>
      </c>
      <c r="J1642" s="21" t="str">
        <f>IF($B1642="","",MAX(0,$E1642-MAX(0,SUMIFS(Тех_Движение!$G$2:$G$5111,Тех_Движение!$D$2:$D$5111,$C1642,Тех_Движение!$B$2:$B$5111,"&lt;="&amp;Настройки!$B$6)-$F1642)))</f>
        <v/>
      </c>
      <c r="K1642" s="21" t="e">
        <f>IF(OR($B1642="",K$3&lt;$D1642+Настройки!$B$7),0,MAX(0,$E1642-MAX(0,SUMIFS(Тех_Движение!$G$2:$G$5111,Тех_Движение!$D$2:$D$5111,$C1642,Тех_Движение!$B$2:$B$5111,"&lt;="&amp;K$3)-$F1642)))</f>
        <v>#VALUE!</v>
      </c>
      <c r="L1642" s="21" t="e">
        <f>IF(OR($B1642="",L$3&lt;$D1642+Настройки!$B$7),0,MAX(0,$E1642-MAX(0,SUMIFS(Тех_Движение!$G$2:$G$5111,Тех_Движение!$D$2:$D$5111,$C1642,Тех_Движение!$B$2:$B$5111,"&lt;="&amp;L$3)-$F1642)))</f>
        <v>#VALUE!</v>
      </c>
      <c r="M1642" s="21" t="e">
        <f>IF(OR($B1642="",M$3&lt;$D1642+Настройки!$B$7),0,MAX(0,$E1642-MAX(0,SUMIFS(Тех_Движение!$G$2:$G$5111,Тех_Движение!$D$2:$D$5111,$C1642,Тех_Движение!$B$2:$B$5111,"&lt;="&amp;M$3)-$F1642)))</f>
        <v>#VALUE!</v>
      </c>
      <c r="N1642" s="21" t="e">
        <f>IF(OR($B1642="",N$3&lt;$D1642+Настройки!$B$7),0,MAX(0,$E1642-MAX(0,SUMIFS(Тех_Движение!$G$2:$G$5111,Тех_Движение!$D$2:$D$5111,$C1642,Тех_Движение!$B$2:$B$5111,"&lt;="&amp;N$3)-$F1642)))</f>
        <v>#VALUE!</v>
      </c>
      <c r="O1642" s="21" t="e">
        <f>IF(OR($B1642="",O$3&lt;$D1642+Настройки!$B$7),0,MAX(0,$E1642-MAX(0,SUMIFS(Тех_Движение!$G$2:$G$5111,Тех_Движение!$D$2:$D$5111,$C1642,Тех_Движение!$B$2:$B$5111,"&lt;="&amp;O$3)-$F1642)))</f>
        <v>#VALUE!</v>
      </c>
      <c r="P1642" s="21" t="e">
        <f>IF(OR($B1642="",P$3&lt;$D1642+Настройки!$B$7),0,MAX(0,$E1642-MAX(0,SUMIFS(Тех_Движение!$G$2:$G$5111,Тех_Движение!$D$2:$D$5111,$C1642,Тех_Движение!$B$2:$B$5111,"&lt;="&amp;P$3)-$F1642)))</f>
        <v>#VALUE!</v>
      </c>
      <c r="Q1642" s="21" t="e">
        <f>IF(OR($B1642="",Q$3&lt;$D1642+Настройки!$B$7),0,MAX(0,$E1642-MAX(0,SUMIFS(Тех_Движение!$G$2:$G$5111,Тех_Движение!$D$2:$D$5111,$C1642,Тех_Движение!$B$2:$B$5111,"&lt;="&amp;Q$3)-$F1642)))</f>
        <v>#VALUE!</v>
      </c>
      <c r="R1642" s="21" t="str">
        <f t="shared" si="76"/>
        <v/>
      </c>
      <c r="S1642" s="23" t="str">
        <f>IF($B1642="","",VLOOKUP($C1642,Настройки!$A$11:$L$17,9,FALSE))</f>
        <v/>
      </c>
      <c r="T1642" s="23" t="str">
        <f t="shared" si="77"/>
        <v/>
      </c>
    </row>
    <row r="1643" spans="1:20" x14ac:dyDescent="0.3">
      <c r="A1643" s="20">
        <f>Тех_Движение!$A$1640</f>
        <v>1639</v>
      </c>
      <c r="B1643" s="20" t="str">
        <f>IF(Тех_Движение!$F$1640&gt;0,Тех_Движение!$I$1640,"")</f>
        <v/>
      </c>
      <c r="C1643" s="20" t="str">
        <f>IF($B1643="","",Тех_Движение!$D$1640)</f>
        <v/>
      </c>
      <c r="D1643" s="9" t="str">
        <f>IF($B1643="","",Тех_Движение!$B$1640)</f>
        <v/>
      </c>
      <c r="E1643" s="21" t="str">
        <f>IF($B1643="","",Тех_Движение!$F$1640)</f>
        <v/>
      </c>
      <c r="F1643" s="21" t="str">
        <f>IF($B1643="","",SUMIFS($E$5:$E1642,$C$5:$C1642,$C1643))</f>
        <v/>
      </c>
      <c r="G1643" s="21" t="str">
        <f>IF($B1643="","",MAX(0,$E1643-MAX(0,SUMIFS(Тех_Движение!$G$2:$G$5111,Тех_Движение!$D$2:$D$5111,$C1643,Тех_Движение!$B$2:$B$5111,"&lt;="&amp;Настройки!$B$5-1)-$F1643)))</f>
        <v/>
      </c>
      <c r="H1643" s="21" t="str">
        <f>IF($B1643="","",IF(AND($D1643&gt;=Настройки!$B$5,$D1643&lt;=Настройки!$B$6),$E1643,0))</f>
        <v/>
      </c>
      <c r="I1643" s="21" t="str">
        <f t="shared" si="75"/>
        <v/>
      </c>
      <c r="J1643" s="21" t="str">
        <f>IF($B1643="","",MAX(0,$E1643-MAX(0,SUMIFS(Тех_Движение!$G$2:$G$5111,Тех_Движение!$D$2:$D$5111,$C1643,Тех_Движение!$B$2:$B$5111,"&lt;="&amp;Настройки!$B$6)-$F1643)))</f>
        <v/>
      </c>
      <c r="K1643" s="21" t="e">
        <f>IF(OR($B1643="",K$3&lt;$D1643+Настройки!$B$7),0,MAX(0,$E1643-MAX(0,SUMIFS(Тех_Движение!$G$2:$G$5111,Тех_Движение!$D$2:$D$5111,$C1643,Тех_Движение!$B$2:$B$5111,"&lt;="&amp;K$3)-$F1643)))</f>
        <v>#VALUE!</v>
      </c>
      <c r="L1643" s="21" t="e">
        <f>IF(OR($B1643="",L$3&lt;$D1643+Настройки!$B$7),0,MAX(0,$E1643-MAX(0,SUMIFS(Тех_Движение!$G$2:$G$5111,Тех_Движение!$D$2:$D$5111,$C1643,Тех_Движение!$B$2:$B$5111,"&lt;="&amp;L$3)-$F1643)))</f>
        <v>#VALUE!</v>
      </c>
      <c r="M1643" s="21" t="e">
        <f>IF(OR($B1643="",M$3&lt;$D1643+Настройки!$B$7),0,MAX(0,$E1643-MAX(0,SUMIFS(Тех_Движение!$G$2:$G$5111,Тех_Движение!$D$2:$D$5111,$C1643,Тех_Движение!$B$2:$B$5111,"&lt;="&amp;M$3)-$F1643)))</f>
        <v>#VALUE!</v>
      </c>
      <c r="N1643" s="21" t="e">
        <f>IF(OR($B1643="",N$3&lt;$D1643+Настройки!$B$7),0,MAX(0,$E1643-MAX(0,SUMIFS(Тех_Движение!$G$2:$G$5111,Тех_Движение!$D$2:$D$5111,$C1643,Тех_Движение!$B$2:$B$5111,"&lt;="&amp;N$3)-$F1643)))</f>
        <v>#VALUE!</v>
      </c>
      <c r="O1643" s="21" t="e">
        <f>IF(OR($B1643="",O$3&lt;$D1643+Настройки!$B$7),0,MAX(0,$E1643-MAX(0,SUMIFS(Тех_Движение!$G$2:$G$5111,Тех_Движение!$D$2:$D$5111,$C1643,Тех_Движение!$B$2:$B$5111,"&lt;="&amp;O$3)-$F1643)))</f>
        <v>#VALUE!</v>
      </c>
      <c r="P1643" s="21" t="e">
        <f>IF(OR($B1643="",P$3&lt;$D1643+Настройки!$B$7),0,MAX(0,$E1643-MAX(0,SUMIFS(Тех_Движение!$G$2:$G$5111,Тех_Движение!$D$2:$D$5111,$C1643,Тех_Движение!$B$2:$B$5111,"&lt;="&amp;P$3)-$F1643)))</f>
        <v>#VALUE!</v>
      </c>
      <c r="Q1643" s="21" t="e">
        <f>IF(OR($B1643="",Q$3&lt;$D1643+Настройки!$B$7),0,MAX(0,$E1643-MAX(0,SUMIFS(Тех_Движение!$G$2:$G$5111,Тех_Движение!$D$2:$D$5111,$C1643,Тех_Движение!$B$2:$B$5111,"&lt;="&amp;Q$3)-$F1643)))</f>
        <v>#VALUE!</v>
      </c>
      <c r="R1643" s="21" t="str">
        <f t="shared" si="76"/>
        <v/>
      </c>
      <c r="S1643" s="23" t="str">
        <f>IF($B1643="","",VLOOKUP($C1643,Настройки!$A$11:$L$17,9,FALSE))</f>
        <v/>
      </c>
      <c r="T1643" s="23" t="str">
        <f t="shared" si="77"/>
        <v/>
      </c>
    </row>
    <row r="1644" spans="1:20" x14ac:dyDescent="0.3">
      <c r="A1644" s="20">
        <f>Тех_Движение!$A$1641</f>
        <v>1640</v>
      </c>
      <c r="B1644" s="20" t="str">
        <f>IF(Тех_Движение!$F$1641&gt;0,Тех_Движение!$I$1641,"")</f>
        <v/>
      </c>
      <c r="C1644" s="20" t="str">
        <f>IF($B1644="","",Тех_Движение!$D$1641)</f>
        <v/>
      </c>
      <c r="D1644" s="9" t="str">
        <f>IF($B1644="","",Тех_Движение!$B$1641)</f>
        <v/>
      </c>
      <c r="E1644" s="21" t="str">
        <f>IF($B1644="","",Тех_Движение!$F$1641)</f>
        <v/>
      </c>
      <c r="F1644" s="21" t="str">
        <f>IF($B1644="","",SUMIFS($E$5:$E1643,$C$5:$C1643,$C1644))</f>
        <v/>
      </c>
      <c r="G1644" s="21" t="str">
        <f>IF($B1644="","",MAX(0,$E1644-MAX(0,SUMIFS(Тех_Движение!$G$2:$G$5111,Тех_Движение!$D$2:$D$5111,$C1644,Тех_Движение!$B$2:$B$5111,"&lt;="&amp;Настройки!$B$5-1)-$F1644)))</f>
        <v/>
      </c>
      <c r="H1644" s="21" t="str">
        <f>IF($B1644="","",IF(AND($D1644&gt;=Настройки!$B$5,$D1644&lt;=Настройки!$B$6),$E1644,0))</f>
        <v/>
      </c>
      <c r="I1644" s="21" t="str">
        <f t="shared" si="75"/>
        <v/>
      </c>
      <c r="J1644" s="21" t="str">
        <f>IF($B1644="","",MAX(0,$E1644-MAX(0,SUMIFS(Тех_Движение!$G$2:$G$5111,Тех_Движение!$D$2:$D$5111,$C1644,Тех_Движение!$B$2:$B$5111,"&lt;="&amp;Настройки!$B$6)-$F1644)))</f>
        <v/>
      </c>
      <c r="K1644" s="21" t="e">
        <f>IF(OR($B1644="",K$3&lt;$D1644+Настройки!$B$7),0,MAX(0,$E1644-MAX(0,SUMIFS(Тех_Движение!$G$2:$G$5111,Тех_Движение!$D$2:$D$5111,$C1644,Тех_Движение!$B$2:$B$5111,"&lt;="&amp;K$3)-$F1644)))</f>
        <v>#VALUE!</v>
      </c>
      <c r="L1644" s="21" t="e">
        <f>IF(OR($B1644="",L$3&lt;$D1644+Настройки!$B$7),0,MAX(0,$E1644-MAX(0,SUMIFS(Тех_Движение!$G$2:$G$5111,Тех_Движение!$D$2:$D$5111,$C1644,Тех_Движение!$B$2:$B$5111,"&lt;="&amp;L$3)-$F1644)))</f>
        <v>#VALUE!</v>
      </c>
      <c r="M1644" s="21" t="e">
        <f>IF(OR($B1644="",M$3&lt;$D1644+Настройки!$B$7),0,MAX(0,$E1644-MAX(0,SUMIFS(Тех_Движение!$G$2:$G$5111,Тех_Движение!$D$2:$D$5111,$C1644,Тех_Движение!$B$2:$B$5111,"&lt;="&amp;M$3)-$F1644)))</f>
        <v>#VALUE!</v>
      </c>
      <c r="N1644" s="21" t="e">
        <f>IF(OR($B1644="",N$3&lt;$D1644+Настройки!$B$7),0,MAX(0,$E1644-MAX(0,SUMIFS(Тех_Движение!$G$2:$G$5111,Тех_Движение!$D$2:$D$5111,$C1644,Тех_Движение!$B$2:$B$5111,"&lt;="&amp;N$3)-$F1644)))</f>
        <v>#VALUE!</v>
      </c>
      <c r="O1644" s="21" t="e">
        <f>IF(OR($B1644="",O$3&lt;$D1644+Настройки!$B$7),0,MAX(0,$E1644-MAX(0,SUMIFS(Тех_Движение!$G$2:$G$5111,Тех_Движение!$D$2:$D$5111,$C1644,Тех_Движение!$B$2:$B$5111,"&lt;="&amp;O$3)-$F1644)))</f>
        <v>#VALUE!</v>
      </c>
      <c r="P1644" s="21" t="e">
        <f>IF(OR($B1644="",P$3&lt;$D1644+Настройки!$B$7),0,MAX(0,$E1644-MAX(0,SUMIFS(Тех_Движение!$G$2:$G$5111,Тех_Движение!$D$2:$D$5111,$C1644,Тех_Движение!$B$2:$B$5111,"&lt;="&amp;P$3)-$F1644)))</f>
        <v>#VALUE!</v>
      </c>
      <c r="Q1644" s="21" t="e">
        <f>IF(OR($B1644="",Q$3&lt;$D1644+Настройки!$B$7),0,MAX(0,$E1644-MAX(0,SUMIFS(Тех_Движение!$G$2:$G$5111,Тех_Движение!$D$2:$D$5111,$C1644,Тех_Движение!$B$2:$B$5111,"&lt;="&amp;Q$3)-$F1644)))</f>
        <v>#VALUE!</v>
      </c>
      <c r="R1644" s="21" t="str">
        <f t="shared" si="76"/>
        <v/>
      </c>
      <c r="S1644" s="23" t="str">
        <f>IF($B1644="","",VLOOKUP($C1644,Настройки!$A$11:$L$17,9,FALSE))</f>
        <v/>
      </c>
      <c r="T1644" s="23" t="str">
        <f t="shared" si="77"/>
        <v/>
      </c>
    </row>
    <row r="1645" spans="1:20" x14ac:dyDescent="0.3">
      <c r="A1645" s="20">
        <f>Тех_Движение!$A$1642</f>
        <v>1641</v>
      </c>
      <c r="B1645" s="20" t="str">
        <f>IF(Тех_Движение!$F$1642&gt;0,Тех_Движение!$I$1642,"")</f>
        <v/>
      </c>
      <c r="C1645" s="20" t="str">
        <f>IF($B1645="","",Тех_Движение!$D$1642)</f>
        <v/>
      </c>
      <c r="D1645" s="9" t="str">
        <f>IF($B1645="","",Тех_Движение!$B$1642)</f>
        <v/>
      </c>
      <c r="E1645" s="21" t="str">
        <f>IF($B1645="","",Тех_Движение!$F$1642)</f>
        <v/>
      </c>
      <c r="F1645" s="21" t="str">
        <f>IF($B1645="","",SUMIFS($E$5:$E1644,$C$5:$C1644,$C1645))</f>
        <v/>
      </c>
      <c r="G1645" s="21" t="str">
        <f>IF($B1645="","",MAX(0,$E1645-MAX(0,SUMIFS(Тех_Движение!$G$2:$G$5111,Тех_Движение!$D$2:$D$5111,$C1645,Тех_Движение!$B$2:$B$5111,"&lt;="&amp;Настройки!$B$5-1)-$F1645)))</f>
        <v/>
      </c>
      <c r="H1645" s="21" t="str">
        <f>IF($B1645="","",IF(AND($D1645&gt;=Настройки!$B$5,$D1645&lt;=Настройки!$B$6),$E1645,0))</f>
        <v/>
      </c>
      <c r="I1645" s="21" t="str">
        <f t="shared" si="75"/>
        <v/>
      </c>
      <c r="J1645" s="21" t="str">
        <f>IF($B1645="","",MAX(0,$E1645-MAX(0,SUMIFS(Тех_Движение!$G$2:$G$5111,Тех_Движение!$D$2:$D$5111,$C1645,Тех_Движение!$B$2:$B$5111,"&lt;="&amp;Настройки!$B$6)-$F1645)))</f>
        <v/>
      </c>
      <c r="K1645" s="21" t="e">
        <f>IF(OR($B1645="",K$3&lt;$D1645+Настройки!$B$7),0,MAX(0,$E1645-MAX(0,SUMIFS(Тех_Движение!$G$2:$G$5111,Тех_Движение!$D$2:$D$5111,$C1645,Тех_Движение!$B$2:$B$5111,"&lt;="&amp;K$3)-$F1645)))</f>
        <v>#VALUE!</v>
      </c>
      <c r="L1645" s="21" t="e">
        <f>IF(OR($B1645="",L$3&lt;$D1645+Настройки!$B$7),0,MAX(0,$E1645-MAX(0,SUMIFS(Тех_Движение!$G$2:$G$5111,Тех_Движение!$D$2:$D$5111,$C1645,Тех_Движение!$B$2:$B$5111,"&lt;="&amp;L$3)-$F1645)))</f>
        <v>#VALUE!</v>
      </c>
      <c r="M1645" s="21" t="e">
        <f>IF(OR($B1645="",M$3&lt;$D1645+Настройки!$B$7),0,MAX(0,$E1645-MAX(0,SUMIFS(Тех_Движение!$G$2:$G$5111,Тех_Движение!$D$2:$D$5111,$C1645,Тех_Движение!$B$2:$B$5111,"&lt;="&amp;M$3)-$F1645)))</f>
        <v>#VALUE!</v>
      </c>
      <c r="N1645" s="21" t="e">
        <f>IF(OR($B1645="",N$3&lt;$D1645+Настройки!$B$7),0,MAX(0,$E1645-MAX(0,SUMIFS(Тех_Движение!$G$2:$G$5111,Тех_Движение!$D$2:$D$5111,$C1645,Тех_Движение!$B$2:$B$5111,"&lt;="&amp;N$3)-$F1645)))</f>
        <v>#VALUE!</v>
      </c>
      <c r="O1645" s="21" t="e">
        <f>IF(OR($B1645="",O$3&lt;$D1645+Настройки!$B$7),0,MAX(0,$E1645-MAX(0,SUMIFS(Тех_Движение!$G$2:$G$5111,Тех_Движение!$D$2:$D$5111,$C1645,Тех_Движение!$B$2:$B$5111,"&lt;="&amp;O$3)-$F1645)))</f>
        <v>#VALUE!</v>
      </c>
      <c r="P1645" s="21" t="e">
        <f>IF(OR($B1645="",P$3&lt;$D1645+Настройки!$B$7),0,MAX(0,$E1645-MAX(0,SUMIFS(Тех_Движение!$G$2:$G$5111,Тех_Движение!$D$2:$D$5111,$C1645,Тех_Движение!$B$2:$B$5111,"&lt;="&amp;P$3)-$F1645)))</f>
        <v>#VALUE!</v>
      </c>
      <c r="Q1645" s="21" t="e">
        <f>IF(OR($B1645="",Q$3&lt;$D1645+Настройки!$B$7),0,MAX(0,$E1645-MAX(0,SUMIFS(Тех_Движение!$G$2:$G$5111,Тех_Движение!$D$2:$D$5111,$C1645,Тех_Движение!$B$2:$B$5111,"&lt;="&amp;Q$3)-$F1645)))</f>
        <v>#VALUE!</v>
      </c>
      <c r="R1645" s="21" t="str">
        <f t="shared" si="76"/>
        <v/>
      </c>
      <c r="S1645" s="23" t="str">
        <f>IF($B1645="","",VLOOKUP($C1645,Настройки!$A$11:$L$17,9,FALSE))</f>
        <v/>
      </c>
      <c r="T1645" s="23" t="str">
        <f t="shared" si="77"/>
        <v/>
      </c>
    </row>
    <row r="1646" spans="1:20" x14ac:dyDescent="0.3">
      <c r="A1646" s="20">
        <f>Тех_Движение!$A$1643</f>
        <v>1642</v>
      </c>
      <c r="B1646" s="20" t="str">
        <f>IF(Тех_Движение!$F$1643&gt;0,Тех_Движение!$I$1643,"")</f>
        <v/>
      </c>
      <c r="C1646" s="20" t="str">
        <f>IF($B1646="","",Тех_Движение!$D$1643)</f>
        <v/>
      </c>
      <c r="D1646" s="9" t="str">
        <f>IF($B1646="","",Тех_Движение!$B$1643)</f>
        <v/>
      </c>
      <c r="E1646" s="21" t="str">
        <f>IF($B1646="","",Тех_Движение!$F$1643)</f>
        <v/>
      </c>
      <c r="F1646" s="21" t="str">
        <f>IF($B1646="","",SUMIFS($E$5:$E1645,$C$5:$C1645,$C1646))</f>
        <v/>
      </c>
      <c r="G1646" s="21" t="str">
        <f>IF($B1646="","",MAX(0,$E1646-MAX(0,SUMIFS(Тех_Движение!$G$2:$G$5111,Тех_Движение!$D$2:$D$5111,$C1646,Тех_Движение!$B$2:$B$5111,"&lt;="&amp;Настройки!$B$5-1)-$F1646)))</f>
        <v/>
      </c>
      <c r="H1646" s="21" t="str">
        <f>IF($B1646="","",IF(AND($D1646&gt;=Настройки!$B$5,$D1646&lt;=Настройки!$B$6),$E1646,0))</f>
        <v/>
      </c>
      <c r="I1646" s="21" t="str">
        <f t="shared" si="75"/>
        <v/>
      </c>
      <c r="J1646" s="21" t="str">
        <f>IF($B1646="","",MAX(0,$E1646-MAX(0,SUMIFS(Тех_Движение!$G$2:$G$5111,Тех_Движение!$D$2:$D$5111,$C1646,Тех_Движение!$B$2:$B$5111,"&lt;="&amp;Настройки!$B$6)-$F1646)))</f>
        <v/>
      </c>
      <c r="K1646" s="21" t="e">
        <f>IF(OR($B1646="",K$3&lt;$D1646+Настройки!$B$7),0,MAX(0,$E1646-MAX(0,SUMIFS(Тех_Движение!$G$2:$G$5111,Тех_Движение!$D$2:$D$5111,$C1646,Тех_Движение!$B$2:$B$5111,"&lt;="&amp;K$3)-$F1646)))</f>
        <v>#VALUE!</v>
      </c>
      <c r="L1646" s="21" t="e">
        <f>IF(OR($B1646="",L$3&lt;$D1646+Настройки!$B$7),0,MAX(0,$E1646-MAX(0,SUMIFS(Тех_Движение!$G$2:$G$5111,Тех_Движение!$D$2:$D$5111,$C1646,Тех_Движение!$B$2:$B$5111,"&lt;="&amp;L$3)-$F1646)))</f>
        <v>#VALUE!</v>
      </c>
      <c r="M1646" s="21" t="e">
        <f>IF(OR($B1646="",M$3&lt;$D1646+Настройки!$B$7),0,MAX(0,$E1646-MAX(0,SUMIFS(Тех_Движение!$G$2:$G$5111,Тех_Движение!$D$2:$D$5111,$C1646,Тех_Движение!$B$2:$B$5111,"&lt;="&amp;M$3)-$F1646)))</f>
        <v>#VALUE!</v>
      </c>
      <c r="N1646" s="21" t="e">
        <f>IF(OR($B1646="",N$3&lt;$D1646+Настройки!$B$7),0,MAX(0,$E1646-MAX(0,SUMIFS(Тех_Движение!$G$2:$G$5111,Тех_Движение!$D$2:$D$5111,$C1646,Тех_Движение!$B$2:$B$5111,"&lt;="&amp;N$3)-$F1646)))</f>
        <v>#VALUE!</v>
      </c>
      <c r="O1646" s="21" t="e">
        <f>IF(OR($B1646="",O$3&lt;$D1646+Настройки!$B$7),0,MAX(0,$E1646-MAX(0,SUMIFS(Тех_Движение!$G$2:$G$5111,Тех_Движение!$D$2:$D$5111,$C1646,Тех_Движение!$B$2:$B$5111,"&lt;="&amp;O$3)-$F1646)))</f>
        <v>#VALUE!</v>
      </c>
      <c r="P1646" s="21" t="e">
        <f>IF(OR($B1646="",P$3&lt;$D1646+Настройки!$B$7),0,MAX(0,$E1646-MAX(0,SUMIFS(Тех_Движение!$G$2:$G$5111,Тех_Движение!$D$2:$D$5111,$C1646,Тех_Движение!$B$2:$B$5111,"&lt;="&amp;P$3)-$F1646)))</f>
        <v>#VALUE!</v>
      </c>
      <c r="Q1646" s="21" t="e">
        <f>IF(OR($B1646="",Q$3&lt;$D1646+Настройки!$B$7),0,MAX(0,$E1646-MAX(0,SUMIFS(Тех_Движение!$G$2:$G$5111,Тех_Движение!$D$2:$D$5111,$C1646,Тех_Движение!$B$2:$B$5111,"&lt;="&amp;Q$3)-$F1646)))</f>
        <v>#VALUE!</v>
      </c>
      <c r="R1646" s="21" t="str">
        <f t="shared" si="76"/>
        <v/>
      </c>
      <c r="S1646" s="23" t="str">
        <f>IF($B1646="","",VLOOKUP($C1646,Настройки!$A$11:$L$17,9,FALSE))</f>
        <v/>
      </c>
      <c r="T1646" s="23" t="str">
        <f t="shared" si="77"/>
        <v/>
      </c>
    </row>
    <row r="1647" spans="1:20" x14ac:dyDescent="0.3">
      <c r="A1647" s="20">
        <f>Тех_Движение!$A$1644</f>
        <v>1643</v>
      </c>
      <c r="B1647" s="20" t="str">
        <f>IF(Тех_Движение!$F$1644&gt;0,Тех_Движение!$I$1644,"")</f>
        <v/>
      </c>
      <c r="C1647" s="20" t="str">
        <f>IF($B1647="","",Тех_Движение!$D$1644)</f>
        <v/>
      </c>
      <c r="D1647" s="9" t="str">
        <f>IF($B1647="","",Тех_Движение!$B$1644)</f>
        <v/>
      </c>
      <c r="E1647" s="21" t="str">
        <f>IF($B1647="","",Тех_Движение!$F$1644)</f>
        <v/>
      </c>
      <c r="F1647" s="21" t="str">
        <f>IF($B1647="","",SUMIFS($E$5:$E1646,$C$5:$C1646,$C1647))</f>
        <v/>
      </c>
      <c r="G1647" s="21" t="str">
        <f>IF($B1647="","",MAX(0,$E1647-MAX(0,SUMIFS(Тех_Движение!$G$2:$G$5111,Тех_Движение!$D$2:$D$5111,$C1647,Тех_Движение!$B$2:$B$5111,"&lt;="&amp;Настройки!$B$5-1)-$F1647)))</f>
        <v/>
      </c>
      <c r="H1647" s="21" t="str">
        <f>IF($B1647="","",IF(AND($D1647&gt;=Настройки!$B$5,$D1647&lt;=Настройки!$B$6),$E1647,0))</f>
        <v/>
      </c>
      <c r="I1647" s="21" t="str">
        <f t="shared" si="75"/>
        <v/>
      </c>
      <c r="J1647" s="21" t="str">
        <f>IF($B1647="","",MAX(0,$E1647-MAX(0,SUMIFS(Тех_Движение!$G$2:$G$5111,Тех_Движение!$D$2:$D$5111,$C1647,Тех_Движение!$B$2:$B$5111,"&lt;="&amp;Настройки!$B$6)-$F1647)))</f>
        <v/>
      </c>
      <c r="K1647" s="21" t="e">
        <f>IF(OR($B1647="",K$3&lt;$D1647+Настройки!$B$7),0,MAX(0,$E1647-MAX(0,SUMIFS(Тех_Движение!$G$2:$G$5111,Тех_Движение!$D$2:$D$5111,$C1647,Тех_Движение!$B$2:$B$5111,"&lt;="&amp;K$3)-$F1647)))</f>
        <v>#VALUE!</v>
      </c>
      <c r="L1647" s="21" t="e">
        <f>IF(OR($B1647="",L$3&lt;$D1647+Настройки!$B$7),0,MAX(0,$E1647-MAX(0,SUMIFS(Тех_Движение!$G$2:$G$5111,Тех_Движение!$D$2:$D$5111,$C1647,Тех_Движение!$B$2:$B$5111,"&lt;="&amp;L$3)-$F1647)))</f>
        <v>#VALUE!</v>
      </c>
      <c r="M1647" s="21" t="e">
        <f>IF(OR($B1647="",M$3&lt;$D1647+Настройки!$B$7),0,MAX(0,$E1647-MAX(0,SUMIFS(Тех_Движение!$G$2:$G$5111,Тех_Движение!$D$2:$D$5111,$C1647,Тех_Движение!$B$2:$B$5111,"&lt;="&amp;M$3)-$F1647)))</f>
        <v>#VALUE!</v>
      </c>
      <c r="N1647" s="21" t="e">
        <f>IF(OR($B1647="",N$3&lt;$D1647+Настройки!$B$7),0,MAX(0,$E1647-MAX(0,SUMIFS(Тех_Движение!$G$2:$G$5111,Тех_Движение!$D$2:$D$5111,$C1647,Тех_Движение!$B$2:$B$5111,"&lt;="&amp;N$3)-$F1647)))</f>
        <v>#VALUE!</v>
      </c>
      <c r="O1647" s="21" t="e">
        <f>IF(OR($B1647="",O$3&lt;$D1647+Настройки!$B$7),0,MAX(0,$E1647-MAX(0,SUMIFS(Тех_Движение!$G$2:$G$5111,Тех_Движение!$D$2:$D$5111,$C1647,Тех_Движение!$B$2:$B$5111,"&lt;="&amp;O$3)-$F1647)))</f>
        <v>#VALUE!</v>
      </c>
      <c r="P1647" s="21" t="e">
        <f>IF(OR($B1647="",P$3&lt;$D1647+Настройки!$B$7),0,MAX(0,$E1647-MAX(0,SUMIFS(Тех_Движение!$G$2:$G$5111,Тех_Движение!$D$2:$D$5111,$C1647,Тех_Движение!$B$2:$B$5111,"&lt;="&amp;P$3)-$F1647)))</f>
        <v>#VALUE!</v>
      </c>
      <c r="Q1647" s="21" t="e">
        <f>IF(OR($B1647="",Q$3&lt;$D1647+Настройки!$B$7),0,MAX(0,$E1647-MAX(0,SUMIFS(Тех_Движение!$G$2:$G$5111,Тех_Движение!$D$2:$D$5111,$C1647,Тех_Движение!$B$2:$B$5111,"&lt;="&amp;Q$3)-$F1647)))</f>
        <v>#VALUE!</v>
      </c>
      <c r="R1647" s="21" t="str">
        <f t="shared" si="76"/>
        <v/>
      </c>
      <c r="S1647" s="23" t="str">
        <f>IF($B1647="","",VLOOKUP($C1647,Настройки!$A$11:$L$17,9,FALSE))</f>
        <v/>
      </c>
      <c r="T1647" s="23" t="str">
        <f t="shared" si="77"/>
        <v/>
      </c>
    </row>
    <row r="1648" spans="1:20" x14ac:dyDescent="0.3">
      <c r="A1648" s="20">
        <f>Тех_Движение!$A$1645</f>
        <v>1644</v>
      </c>
      <c r="B1648" s="20" t="str">
        <f>IF(Тех_Движение!$F$1645&gt;0,Тех_Движение!$I$1645,"")</f>
        <v/>
      </c>
      <c r="C1648" s="20" t="str">
        <f>IF($B1648="","",Тех_Движение!$D$1645)</f>
        <v/>
      </c>
      <c r="D1648" s="9" t="str">
        <f>IF($B1648="","",Тех_Движение!$B$1645)</f>
        <v/>
      </c>
      <c r="E1648" s="21" t="str">
        <f>IF($B1648="","",Тех_Движение!$F$1645)</f>
        <v/>
      </c>
      <c r="F1648" s="21" t="str">
        <f>IF($B1648="","",SUMIFS($E$5:$E1647,$C$5:$C1647,$C1648))</f>
        <v/>
      </c>
      <c r="G1648" s="21" t="str">
        <f>IF($B1648="","",MAX(0,$E1648-MAX(0,SUMIFS(Тех_Движение!$G$2:$G$5111,Тех_Движение!$D$2:$D$5111,$C1648,Тех_Движение!$B$2:$B$5111,"&lt;="&amp;Настройки!$B$5-1)-$F1648)))</f>
        <v/>
      </c>
      <c r="H1648" s="21" t="str">
        <f>IF($B1648="","",IF(AND($D1648&gt;=Настройки!$B$5,$D1648&lt;=Настройки!$B$6),$E1648,0))</f>
        <v/>
      </c>
      <c r="I1648" s="21" t="str">
        <f t="shared" si="75"/>
        <v/>
      </c>
      <c r="J1648" s="21" t="str">
        <f>IF($B1648="","",MAX(0,$E1648-MAX(0,SUMIFS(Тех_Движение!$G$2:$G$5111,Тех_Движение!$D$2:$D$5111,$C1648,Тех_Движение!$B$2:$B$5111,"&lt;="&amp;Настройки!$B$6)-$F1648)))</f>
        <v/>
      </c>
      <c r="K1648" s="21" t="e">
        <f>IF(OR($B1648="",K$3&lt;$D1648+Настройки!$B$7),0,MAX(0,$E1648-MAX(0,SUMIFS(Тех_Движение!$G$2:$G$5111,Тех_Движение!$D$2:$D$5111,$C1648,Тех_Движение!$B$2:$B$5111,"&lt;="&amp;K$3)-$F1648)))</f>
        <v>#VALUE!</v>
      </c>
      <c r="L1648" s="21" t="e">
        <f>IF(OR($B1648="",L$3&lt;$D1648+Настройки!$B$7),0,MAX(0,$E1648-MAX(0,SUMIFS(Тех_Движение!$G$2:$G$5111,Тех_Движение!$D$2:$D$5111,$C1648,Тех_Движение!$B$2:$B$5111,"&lt;="&amp;L$3)-$F1648)))</f>
        <v>#VALUE!</v>
      </c>
      <c r="M1648" s="21" t="e">
        <f>IF(OR($B1648="",M$3&lt;$D1648+Настройки!$B$7),0,MAX(0,$E1648-MAX(0,SUMIFS(Тех_Движение!$G$2:$G$5111,Тех_Движение!$D$2:$D$5111,$C1648,Тех_Движение!$B$2:$B$5111,"&lt;="&amp;M$3)-$F1648)))</f>
        <v>#VALUE!</v>
      </c>
      <c r="N1648" s="21" t="e">
        <f>IF(OR($B1648="",N$3&lt;$D1648+Настройки!$B$7),0,MAX(0,$E1648-MAX(0,SUMIFS(Тех_Движение!$G$2:$G$5111,Тех_Движение!$D$2:$D$5111,$C1648,Тех_Движение!$B$2:$B$5111,"&lt;="&amp;N$3)-$F1648)))</f>
        <v>#VALUE!</v>
      </c>
      <c r="O1648" s="21" t="e">
        <f>IF(OR($B1648="",O$3&lt;$D1648+Настройки!$B$7),0,MAX(0,$E1648-MAX(0,SUMIFS(Тех_Движение!$G$2:$G$5111,Тех_Движение!$D$2:$D$5111,$C1648,Тех_Движение!$B$2:$B$5111,"&lt;="&amp;O$3)-$F1648)))</f>
        <v>#VALUE!</v>
      </c>
      <c r="P1648" s="21" t="e">
        <f>IF(OR($B1648="",P$3&lt;$D1648+Настройки!$B$7),0,MAX(0,$E1648-MAX(0,SUMIFS(Тех_Движение!$G$2:$G$5111,Тех_Движение!$D$2:$D$5111,$C1648,Тех_Движение!$B$2:$B$5111,"&lt;="&amp;P$3)-$F1648)))</f>
        <v>#VALUE!</v>
      </c>
      <c r="Q1648" s="21" t="e">
        <f>IF(OR($B1648="",Q$3&lt;$D1648+Настройки!$B$7),0,MAX(0,$E1648-MAX(0,SUMIFS(Тех_Движение!$G$2:$G$5111,Тех_Движение!$D$2:$D$5111,$C1648,Тех_Движение!$B$2:$B$5111,"&lt;="&amp;Q$3)-$F1648)))</f>
        <v>#VALUE!</v>
      </c>
      <c r="R1648" s="21" t="str">
        <f t="shared" si="76"/>
        <v/>
      </c>
      <c r="S1648" s="23" t="str">
        <f>IF($B1648="","",VLOOKUP($C1648,Настройки!$A$11:$L$17,9,FALSE))</f>
        <v/>
      </c>
      <c r="T1648" s="23" t="str">
        <f t="shared" si="77"/>
        <v/>
      </c>
    </row>
    <row r="1649" spans="1:20" x14ac:dyDescent="0.3">
      <c r="A1649" s="20">
        <f>Тех_Движение!$A$1646</f>
        <v>1645</v>
      </c>
      <c r="B1649" s="20" t="str">
        <f>IF(Тех_Движение!$F$1646&gt;0,Тех_Движение!$I$1646,"")</f>
        <v/>
      </c>
      <c r="C1649" s="20" t="str">
        <f>IF($B1649="","",Тех_Движение!$D$1646)</f>
        <v/>
      </c>
      <c r="D1649" s="9" t="str">
        <f>IF($B1649="","",Тех_Движение!$B$1646)</f>
        <v/>
      </c>
      <c r="E1649" s="21" t="str">
        <f>IF($B1649="","",Тех_Движение!$F$1646)</f>
        <v/>
      </c>
      <c r="F1649" s="21" t="str">
        <f>IF($B1649="","",SUMIFS($E$5:$E1648,$C$5:$C1648,$C1649))</f>
        <v/>
      </c>
      <c r="G1649" s="21" t="str">
        <f>IF($B1649="","",MAX(0,$E1649-MAX(0,SUMIFS(Тех_Движение!$G$2:$G$5111,Тех_Движение!$D$2:$D$5111,$C1649,Тех_Движение!$B$2:$B$5111,"&lt;="&amp;Настройки!$B$5-1)-$F1649)))</f>
        <v/>
      </c>
      <c r="H1649" s="21" t="str">
        <f>IF($B1649="","",IF(AND($D1649&gt;=Настройки!$B$5,$D1649&lt;=Настройки!$B$6),$E1649,0))</f>
        <v/>
      </c>
      <c r="I1649" s="21" t="str">
        <f t="shared" si="75"/>
        <v/>
      </c>
      <c r="J1649" s="21" t="str">
        <f>IF($B1649="","",MAX(0,$E1649-MAX(0,SUMIFS(Тех_Движение!$G$2:$G$5111,Тех_Движение!$D$2:$D$5111,$C1649,Тех_Движение!$B$2:$B$5111,"&lt;="&amp;Настройки!$B$6)-$F1649)))</f>
        <v/>
      </c>
      <c r="K1649" s="21" t="e">
        <f>IF(OR($B1649="",K$3&lt;$D1649+Настройки!$B$7),0,MAX(0,$E1649-MAX(0,SUMIFS(Тех_Движение!$G$2:$G$5111,Тех_Движение!$D$2:$D$5111,$C1649,Тех_Движение!$B$2:$B$5111,"&lt;="&amp;K$3)-$F1649)))</f>
        <v>#VALUE!</v>
      </c>
      <c r="L1649" s="21" t="e">
        <f>IF(OR($B1649="",L$3&lt;$D1649+Настройки!$B$7),0,MAX(0,$E1649-MAX(0,SUMIFS(Тех_Движение!$G$2:$G$5111,Тех_Движение!$D$2:$D$5111,$C1649,Тех_Движение!$B$2:$B$5111,"&lt;="&amp;L$3)-$F1649)))</f>
        <v>#VALUE!</v>
      </c>
      <c r="M1649" s="21" t="e">
        <f>IF(OR($B1649="",M$3&lt;$D1649+Настройки!$B$7),0,MAX(0,$E1649-MAX(0,SUMIFS(Тех_Движение!$G$2:$G$5111,Тех_Движение!$D$2:$D$5111,$C1649,Тех_Движение!$B$2:$B$5111,"&lt;="&amp;M$3)-$F1649)))</f>
        <v>#VALUE!</v>
      </c>
      <c r="N1649" s="21" t="e">
        <f>IF(OR($B1649="",N$3&lt;$D1649+Настройки!$B$7),0,MAX(0,$E1649-MAX(0,SUMIFS(Тех_Движение!$G$2:$G$5111,Тех_Движение!$D$2:$D$5111,$C1649,Тех_Движение!$B$2:$B$5111,"&lt;="&amp;N$3)-$F1649)))</f>
        <v>#VALUE!</v>
      </c>
      <c r="O1649" s="21" t="e">
        <f>IF(OR($B1649="",O$3&lt;$D1649+Настройки!$B$7),0,MAX(0,$E1649-MAX(0,SUMIFS(Тех_Движение!$G$2:$G$5111,Тех_Движение!$D$2:$D$5111,$C1649,Тех_Движение!$B$2:$B$5111,"&lt;="&amp;O$3)-$F1649)))</f>
        <v>#VALUE!</v>
      </c>
      <c r="P1649" s="21" t="e">
        <f>IF(OR($B1649="",P$3&lt;$D1649+Настройки!$B$7),0,MAX(0,$E1649-MAX(0,SUMIFS(Тех_Движение!$G$2:$G$5111,Тех_Движение!$D$2:$D$5111,$C1649,Тех_Движение!$B$2:$B$5111,"&lt;="&amp;P$3)-$F1649)))</f>
        <v>#VALUE!</v>
      </c>
      <c r="Q1649" s="21" t="e">
        <f>IF(OR($B1649="",Q$3&lt;$D1649+Настройки!$B$7),0,MAX(0,$E1649-MAX(0,SUMIFS(Тех_Движение!$G$2:$G$5111,Тех_Движение!$D$2:$D$5111,$C1649,Тех_Движение!$B$2:$B$5111,"&lt;="&amp;Q$3)-$F1649)))</f>
        <v>#VALUE!</v>
      </c>
      <c r="R1649" s="21" t="str">
        <f t="shared" si="76"/>
        <v/>
      </c>
      <c r="S1649" s="23" t="str">
        <f>IF($B1649="","",VLOOKUP($C1649,Настройки!$A$11:$L$17,9,FALSE))</f>
        <v/>
      </c>
      <c r="T1649" s="23" t="str">
        <f t="shared" si="77"/>
        <v/>
      </c>
    </row>
    <row r="1650" spans="1:20" x14ac:dyDescent="0.3">
      <c r="A1650" s="20">
        <f>Тех_Движение!$A$1647</f>
        <v>1646</v>
      </c>
      <c r="B1650" s="20" t="str">
        <f>IF(Тех_Движение!$F$1647&gt;0,Тех_Движение!$I$1647,"")</f>
        <v/>
      </c>
      <c r="C1650" s="20" t="str">
        <f>IF($B1650="","",Тех_Движение!$D$1647)</f>
        <v/>
      </c>
      <c r="D1650" s="9" t="str">
        <f>IF($B1650="","",Тех_Движение!$B$1647)</f>
        <v/>
      </c>
      <c r="E1650" s="21" t="str">
        <f>IF($B1650="","",Тех_Движение!$F$1647)</f>
        <v/>
      </c>
      <c r="F1650" s="21" t="str">
        <f>IF($B1650="","",SUMIFS($E$5:$E1649,$C$5:$C1649,$C1650))</f>
        <v/>
      </c>
      <c r="G1650" s="21" t="str">
        <f>IF($B1650="","",MAX(0,$E1650-MAX(0,SUMIFS(Тех_Движение!$G$2:$G$5111,Тех_Движение!$D$2:$D$5111,$C1650,Тех_Движение!$B$2:$B$5111,"&lt;="&amp;Настройки!$B$5-1)-$F1650)))</f>
        <v/>
      </c>
      <c r="H1650" s="21" t="str">
        <f>IF($B1650="","",IF(AND($D1650&gt;=Настройки!$B$5,$D1650&lt;=Настройки!$B$6),$E1650,0))</f>
        <v/>
      </c>
      <c r="I1650" s="21" t="str">
        <f t="shared" si="75"/>
        <v/>
      </c>
      <c r="J1650" s="21" t="str">
        <f>IF($B1650="","",MAX(0,$E1650-MAX(0,SUMIFS(Тех_Движение!$G$2:$G$5111,Тех_Движение!$D$2:$D$5111,$C1650,Тех_Движение!$B$2:$B$5111,"&lt;="&amp;Настройки!$B$6)-$F1650)))</f>
        <v/>
      </c>
      <c r="K1650" s="21" t="e">
        <f>IF(OR($B1650="",K$3&lt;$D1650+Настройки!$B$7),0,MAX(0,$E1650-MAX(0,SUMIFS(Тех_Движение!$G$2:$G$5111,Тех_Движение!$D$2:$D$5111,$C1650,Тех_Движение!$B$2:$B$5111,"&lt;="&amp;K$3)-$F1650)))</f>
        <v>#VALUE!</v>
      </c>
      <c r="L1650" s="21" t="e">
        <f>IF(OR($B1650="",L$3&lt;$D1650+Настройки!$B$7),0,MAX(0,$E1650-MAX(0,SUMIFS(Тех_Движение!$G$2:$G$5111,Тех_Движение!$D$2:$D$5111,$C1650,Тех_Движение!$B$2:$B$5111,"&lt;="&amp;L$3)-$F1650)))</f>
        <v>#VALUE!</v>
      </c>
      <c r="M1650" s="21" t="e">
        <f>IF(OR($B1650="",M$3&lt;$D1650+Настройки!$B$7),0,MAX(0,$E1650-MAX(0,SUMIFS(Тех_Движение!$G$2:$G$5111,Тех_Движение!$D$2:$D$5111,$C1650,Тех_Движение!$B$2:$B$5111,"&lt;="&amp;M$3)-$F1650)))</f>
        <v>#VALUE!</v>
      </c>
      <c r="N1650" s="21" t="e">
        <f>IF(OR($B1650="",N$3&lt;$D1650+Настройки!$B$7),0,MAX(0,$E1650-MAX(0,SUMIFS(Тех_Движение!$G$2:$G$5111,Тех_Движение!$D$2:$D$5111,$C1650,Тех_Движение!$B$2:$B$5111,"&lt;="&amp;N$3)-$F1650)))</f>
        <v>#VALUE!</v>
      </c>
      <c r="O1650" s="21" t="e">
        <f>IF(OR($B1650="",O$3&lt;$D1650+Настройки!$B$7),0,MAX(0,$E1650-MAX(0,SUMIFS(Тех_Движение!$G$2:$G$5111,Тех_Движение!$D$2:$D$5111,$C1650,Тех_Движение!$B$2:$B$5111,"&lt;="&amp;O$3)-$F1650)))</f>
        <v>#VALUE!</v>
      </c>
      <c r="P1650" s="21" t="e">
        <f>IF(OR($B1650="",P$3&lt;$D1650+Настройки!$B$7),0,MAX(0,$E1650-MAX(0,SUMIFS(Тех_Движение!$G$2:$G$5111,Тех_Движение!$D$2:$D$5111,$C1650,Тех_Движение!$B$2:$B$5111,"&lt;="&amp;P$3)-$F1650)))</f>
        <v>#VALUE!</v>
      </c>
      <c r="Q1650" s="21" t="e">
        <f>IF(OR($B1650="",Q$3&lt;$D1650+Настройки!$B$7),0,MAX(0,$E1650-MAX(0,SUMIFS(Тех_Движение!$G$2:$G$5111,Тех_Движение!$D$2:$D$5111,$C1650,Тех_Движение!$B$2:$B$5111,"&lt;="&amp;Q$3)-$F1650)))</f>
        <v>#VALUE!</v>
      </c>
      <c r="R1650" s="21" t="str">
        <f t="shared" si="76"/>
        <v/>
      </c>
      <c r="S1650" s="23" t="str">
        <f>IF($B1650="","",VLOOKUP($C1650,Настройки!$A$11:$L$17,9,FALSE))</f>
        <v/>
      </c>
      <c r="T1650" s="23" t="str">
        <f t="shared" si="77"/>
        <v/>
      </c>
    </row>
    <row r="1651" spans="1:20" x14ac:dyDescent="0.3">
      <c r="A1651" s="20">
        <f>Тех_Движение!$A$1648</f>
        <v>1647</v>
      </c>
      <c r="B1651" s="20" t="str">
        <f>IF(Тех_Движение!$F$1648&gt;0,Тех_Движение!$I$1648,"")</f>
        <v/>
      </c>
      <c r="C1651" s="20" t="str">
        <f>IF($B1651="","",Тех_Движение!$D$1648)</f>
        <v/>
      </c>
      <c r="D1651" s="9" t="str">
        <f>IF($B1651="","",Тех_Движение!$B$1648)</f>
        <v/>
      </c>
      <c r="E1651" s="21" t="str">
        <f>IF($B1651="","",Тех_Движение!$F$1648)</f>
        <v/>
      </c>
      <c r="F1651" s="21" t="str">
        <f>IF($B1651="","",SUMIFS($E$5:$E1650,$C$5:$C1650,$C1651))</f>
        <v/>
      </c>
      <c r="G1651" s="21" t="str">
        <f>IF($B1651="","",MAX(0,$E1651-MAX(0,SUMIFS(Тех_Движение!$G$2:$G$5111,Тех_Движение!$D$2:$D$5111,$C1651,Тех_Движение!$B$2:$B$5111,"&lt;="&amp;Настройки!$B$5-1)-$F1651)))</f>
        <v/>
      </c>
      <c r="H1651" s="21" t="str">
        <f>IF($B1651="","",IF(AND($D1651&gt;=Настройки!$B$5,$D1651&lt;=Настройки!$B$6),$E1651,0))</f>
        <v/>
      </c>
      <c r="I1651" s="21" t="str">
        <f t="shared" si="75"/>
        <v/>
      </c>
      <c r="J1651" s="21" t="str">
        <f>IF($B1651="","",MAX(0,$E1651-MAX(0,SUMIFS(Тех_Движение!$G$2:$G$5111,Тех_Движение!$D$2:$D$5111,$C1651,Тех_Движение!$B$2:$B$5111,"&lt;="&amp;Настройки!$B$6)-$F1651)))</f>
        <v/>
      </c>
      <c r="K1651" s="21" t="e">
        <f>IF(OR($B1651="",K$3&lt;$D1651+Настройки!$B$7),0,MAX(0,$E1651-MAX(0,SUMIFS(Тех_Движение!$G$2:$G$5111,Тех_Движение!$D$2:$D$5111,$C1651,Тех_Движение!$B$2:$B$5111,"&lt;="&amp;K$3)-$F1651)))</f>
        <v>#VALUE!</v>
      </c>
      <c r="L1651" s="21" t="e">
        <f>IF(OR($B1651="",L$3&lt;$D1651+Настройки!$B$7),0,MAX(0,$E1651-MAX(0,SUMIFS(Тех_Движение!$G$2:$G$5111,Тех_Движение!$D$2:$D$5111,$C1651,Тех_Движение!$B$2:$B$5111,"&lt;="&amp;L$3)-$F1651)))</f>
        <v>#VALUE!</v>
      </c>
      <c r="M1651" s="21" t="e">
        <f>IF(OR($B1651="",M$3&lt;$D1651+Настройки!$B$7),0,MAX(0,$E1651-MAX(0,SUMIFS(Тех_Движение!$G$2:$G$5111,Тех_Движение!$D$2:$D$5111,$C1651,Тех_Движение!$B$2:$B$5111,"&lt;="&amp;M$3)-$F1651)))</f>
        <v>#VALUE!</v>
      </c>
      <c r="N1651" s="21" t="e">
        <f>IF(OR($B1651="",N$3&lt;$D1651+Настройки!$B$7),0,MAX(0,$E1651-MAX(0,SUMIFS(Тех_Движение!$G$2:$G$5111,Тех_Движение!$D$2:$D$5111,$C1651,Тех_Движение!$B$2:$B$5111,"&lt;="&amp;N$3)-$F1651)))</f>
        <v>#VALUE!</v>
      </c>
      <c r="O1651" s="21" t="e">
        <f>IF(OR($B1651="",O$3&lt;$D1651+Настройки!$B$7),0,MAX(0,$E1651-MAX(0,SUMIFS(Тех_Движение!$G$2:$G$5111,Тех_Движение!$D$2:$D$5111,$C1651,Тех_Движение!$B$2:$B$5111,"&lt;="&amp;O$3)-$F1651)))</f>
        <v>#VALUE!</v>
      </c>
      <c r="P1651" s="21" t="e">
        <f>IF(OR($B1651="",P$3&lt;$D1651+Настройки!$B$7),0,MAX(0,$E1651-MAX(0,SUMIFS(Тех_Движение!$G$2:$G$5111,Тех_Движение!$D$2:$D$5111,$C1651,Тех_Движение!$B$2:$B$5111,"&lt;="&amp;P$3)-$F1651)))</f>
        <v>#VALUE!</v>
      </c>
      <c r="Q1651" s="21" t="e">
        <f>IF(OR($B1651="",Q$3&lt;$D1651+Настройки!$B$7),0,MAX(0,$E1651-MAX(0,SUMIFS(Тех_Движение!$G$2:$G$5111,Тех_Движение!$D$2:$D$5111,$C1651,Тех_Движение!$B$2:$B$5111,"&lt;="&amp;Q$3)-$F1651)))</f>
        <v>#VALUE!</v>
      </c>
      <c r="R1651" s="21" t="str">
        <f t="shared" si="76"/>
        <v/>
      </c>
      <c r="S1651" s="23" t="str">
        <f>IF($B1651="","",VLOOKUP($C1651,Настройки!$A$11:$L$17,9,FALSE))</f>
        <v/>
      </c>
      <c r="T1651" s="23" t="str">
        <f t="shared" si="77"/>
        <v/>
      </c>
    </row>
    <row r="1652" spans="1:20" x14ac:dyDescent="0.3">
      <c r="A1652" s="20">
        <f>Тех_Движение!$A$1649</f>
        <v>1648</v>
      </c>
      <c r="B1652" s="20" t="str">
        <f>IF(Тех_Движение!$F$1649&gt;0,Тех_Движение!$I$1649,"")</f>
        <v/>
      </c>
      <c r="C1652" s="20" t="str">
        <f>IF($B1652="","",Тех_Движение!$D$1649)</f>
        <v/>
      </c>
      <c r="D1652" s="9" t="str">
        <f>IF($B1652="","",Тех_Движение!$B$1649)</f>
        <v/>
      </c>
      <c r="E1652" s="21" t="str">
        <f>IF($B1652="","",Тех_Движение!$F$1649)</f>
        <v/>
      </c>
      <c r="F1652" s="21" t="str">
        <f>IF($B1652="","",SUMIFS($E$5:$E1651,$C$5:$C1651,$C1652))</f>
        <v/>
      </c>
      <c r="G1652" s="21" t="str">
        <f>IF($B1652="","",MAX(0,$E1652-MAX(0,SUMIFS(Тех_Движение!$G$2:$G$5111,Тех_Движение!$D$2:$D$5111,$C1652,Тех_Движение!$B$2:$B$5111,"&lt;="&amp;Настройки!$B$5-1)-$F1652)))</f>
        <v/>
      </c>
      <c r="H1652" s="21" t="str">
        <f>IF($B1652="","",IF(AND($D1652&gt;=Настройки!$B$5,$D1652&lt;=Настройки!$B$6),$E1652,0))</f>
        <v/>
      </c>
      <c r="I1652" s="21" t="str">
        <f t="shared" si="75"/>
        <v/>
      </c>
      <c r="J1652" s="21" t="str">
        <f>IF($B1652="","",MAX(0,$E1652-MAX(0,SUMIFS(Тех_Движение!$G$2:$G$5111,Тех_Движение!$D$2:$D$5111,$C1652,Тех_Движение!$B$2:$B$5111,"&lt;="&amp;Настройки!$B$6)-$F1652)))</f>
        <v/>
      </c>
      <c r="K1652" s="21" t="e">
        <f>IF(OR($B1652="",K$3&lt;$D1652+Настройки!$B$7),0,MAX(0,$E1652-MAX(0,SUMIFS(Тех_Движение!$G$2:$G$5111,Тех_Движение!$D$2:$D$5111,$C1652,Тех_Движение!$B$2:$B$5111,"&lt;="&amp;K$3)-$F1652)))</f>
        <v>#VALUE!</v>
      </c>
      <c r="L1652" s="21" t="e">
        <f>IF(OR($B1652="",L$3&lt;$D1652+Настройки!$B$7),0,MAX(0,$E1652-MAX(0,SUMIFS(Тех_Движение!$G$2:$G$5111,Тех_Движение!$D$2:$D$5111,$C1652,Тех_Движение!$B$2:$B$5111,"&lt;="&amp;L$3)-$F1652)))</f>
        <v>#VALUE!</v>
      </c>
      <c r="M1652" s="21" t="e">
        <f>IF(OR($B1652="",M$3&lt;$D1652+Настройки!$B$7),0,MAX(0,$E1652-MAX(0,SUMIFS(Тех_Движение!$G$2:$G$5111,Тех_Движение!$D$2:$D$5111,$C1652,Тех_Движение!$B$2:$B$5111,"&lt;="&amp;M$3)-$F1652)))</f>
        <v>#VALUE!</v>
      </c>
      <c r="N1652" s="21" t="e">
        <f>IF(OR($B1652="",N$3&lt;$D1652+Настройки!$B$7),0,MAX(0,$E1652-MAX(0,SUMIFS(Тех_Движение!$G$2:$G$5111,Тех_Движение!$D$2:$D$5111,$C1652,Тех_Движение!$B$2:$B$5111,"&lt;="&amp;N$3)-$F1652)))</f>
        <v>#VALUE!</v>
      </c>
      <c r="O1652" s="21" t="e">
        <f>IF(OR($B1652="",O$3&lt;$D1652+Настройки!$B$7),0,MAX(0,$E1652-MAX(0,SUMIFS(Тех_Движение!$G$2:$G$5111,Тех_Движение!$D$2:$D$5111,$C1652,Тех_Движение!$B$2:$B$5111,"&lt;="&amp;O$3)-$F1652)))</f>
        <v>#VALUE!</v>
      </c>
      <c r="P1652" s="21" t="e">
        <f>IF(OR($B1652="",P$3&lt;$D1652+Настройки!$B$7),0,MAX(0,$E1652-MAX(0,SUMIFS(Тех_Движение!$G$2:$G$5111,Тех_Движение!$D$2:$D$5111,$C1652,Тех_Движение!$B$2:$B$5111,"&lt;="&amp;P$3)-$F1652)))</f>
        <v>#VALUE!</v>
      </c>
      <c r="Q1652" s="21" t="e">
        <f>IF(OR($B1652="",Q$3&lt;$D1652+Настройки!$B$7),0,MAX(0,$E1652-MAX(0,SUMIFS(Тех_Движение!$G$2:$G$5111,Тех_Движение!$D$2:$D$5111,$C1652,Тех_Движение!$B$2:$B$5111,"&lt;="&amp;Q$3)-$F1652)))</f>
        <v>#VALUE!</v>
      </c>
      <c r="R1652" s="21" t="str">
        <f t="shared" si="76"/>
        <v/>
      </c>
      <c r="S1652" s="23" t="str">
        <f>IF($B1652="","",VLOOKUP($C1652,Настройки!$A$11:$L$17,9,FALSE))</f>
        <v/>
      </c>
      <c r="T1652" s="23" t="str">
        <f t="shared" si="77"/>
        <v/>
      </c>
    </row>
    <row r="1653" spans="1:20" x14ac:dyDescent="0.3">
      <c r="A1653" s="20">
        <f>Тех_Движение!$A$1650</f>
        <v>1649</v>
      </c>
      <c r="B1653" s="20" t="str">
        <f>IF(Тех_Движение!$F$1650&gt;0,Тех_Движение!$I$1650,"")</f>
        <v/>
      </c>
      <c r="C1653" s="20" t="str">
        <f>IF($B1653="","",Тех_Движение!$D$1650)</f>
        <v/>
      </c>
      <c r="D1653" s="9" t="str">
        <f>IF($B1653="","",Тех_Движение!$B$1650)</f>
        <v/>
      </c>
      <c r="E1653" s="21" t="str">
        <f>IF($B1653="","",Тех_Движение!$F$1650)</f>
        <v/>
      </c>
      <c r="F1653" s="21" t="str">
        <f>IF($B1653="","",SUMIFS($E$5:$E1652,$C$5:$C1652,$C1653))</f>
        <v/>
      </c>
      <c r="G1653" s="21" t="str">
        <f>IF($B1653="","",MAX(0,$E1653-MAX(0,SUMIFS(Тех_Движение!$G$2:$G$5111,Тех_Движение!$D$2:$D$5111,$C1653,Тех_Движение!$B$2:$B$5111,"&lt;="&amp;Настройки!$B$5-1)-$F1653)))</f>
        <v/>
      </c>
      <c r="H1653" s="21" t="str">
        <f>IF($B1653="","",IF(AND($D1653&gt;=Настройки!$B$5,$D1653&lt;=Настройки!$B$6),$E1653,0))</f>
        <v/>
      </c>
      <c r="I1653" s="21" t="str">
        <f t="shared" si="75"/>
        <v/>
      </c>
      <c r="J1653" s="21" t="str">
        <f>IF($B1653="","",MAX(0,$E1653-MAX(0,SUMIFS(Тех_Движение!$G$2:$G$5111,Тех_Движение!$D$2:$D$5111,$C1653,Тех_Движение!$B$2:$B$5111,"&lt;="&amp;Настройки!$B$6)-$F1653)))</f>
        <v/>
      </c>
      <c r="K1653" s="21" t="e">
        <f>IF(OR($B1653="",K$3&lt;$D1653+Настройки!$B$7),0,MAX(0,$E1653-MAX(0,SUMIFS(Тех_Движение!$G$2:$G$5111,Тех_Движение!$D$2:$D$5111,$C1653,Тех_Движение!$B$2:$B$5111,"&lt;="&amp;K$3)-$F1653)))</f>
        <v>#VALUE!</v>
      </c>
      <c r="L1653" s="21" t="e">
        <f>IF(OR($B1653="",L$3&lt;$D1653+Настройки!$B$7),0,MAX(0,$E1653-MAX(0,SUMIFS(Тех_Движение!$G$2:$G$5111,Тех_Движение!$D$2:$D$5111,$C1653,Тех_Движение!$B$2:$B$5111,"&lt;="&amp;L$3)-$F1653)))</f>
        <v>#VALUE!</v>
      </c>
      <c r="M1653" s="21" t="e">
        <f>IF(OR($B1653="",M$3&lt;$D1653+Настройки!$B$7),0,MAX(0,$E1653-MAX(0,SUMIFS(Тех_Движение!$G$2:$G$5111,Тех_Движение!$D$2:$D$5111,$C1653,Тех_Движение!$B$2:$B$5111,"&lt;="&amp;M$3)-$F1653)))</f>
        <v>#VALUE!</v>
      </c>
      <c r="N1653" s="21" t="e">
        <f>IF(OR($B1653="",N$3&lt;$D1653+Настройки!$B$7),0,MAX(0,$E1653-MAX(0,SUMIFS(Тех_Движение!$G$2:$G$5111,Тех_Движение!$D$2:$D$5111,$C1653,Тех_Движение!$B$2:$B$5111,"&lt;="&amp;N$3)-$F1653)))</f>
        <v>#VALUE!</v>
      </c>
      <c r="O1653" s="21" t="e">
        <f>IF(OR($B1653="",O$3&lt;$D1653+Настройки!$B$7),0,MAX(0,$E1653-MAX(0,SUMIFS(Тех_Движение!$G$2:$G$5111,Тех_Движение!$D$2:$D$5111,$C1653,Тех_Движение!$B$2:$B$5111,"&lt;="&amp;O$3)-$F1653)))</f>
        <v>#VALUE!</v>
      </c>
      <c r="P1653" s="21" t="e">
        <f>IF(OR($B1653="",P$3&lt;$D1653+Настройки!$B$7),0,MAX(0,$E1653-MAX(0,SUMIFS(Тех_Движение!$G$2:$G$5111,Тех_Движение!$D$2:$D$5111,$C1653,Тех_Движение!$B$2:$B$5111,"&lt;="&amp;P$3)-$F1653)))</f>
        <v>#VALUE!</v>
      </c>
      <c r="Q1653" s="21" t="e">
        <f>IF(OR($B1653="",Q$3&lt;$D1653+Настройки!$B$7),0,MAX(0,$E1653-MAX(0,SUMIFS(Тех_Движение!$G$2:$G$5111,Тех_Движение!$D$2:$D$5111,$C1653,Тех_Движение!$B$2:$B$5111,"&lt;="&amp;Q$3)-$F1653)))</f>
        <v>#VALUE!</v>
      </c>
      <c r="R1653" s="21" t="str">
        <f t="shared" si="76"/>
        <v/>
      </c>
      <c r="S1653" s="23" t="str">
        <f>IF($B1653="","",VLOOKUP($C1653,Настройки!$A$11:$L$17,9,FALSE))</f>
        <v/>
      </c>
      <c r="T1653" s="23" t="str">
        <f t="shared" si="77"/>
        <v/>
      </c>
    </row>
    <row r="1654" spans="1:20" x14ac:dyDescent="0.3">
      <c r="A1654" s="20">
        <f>Тех_Движение!$A$1651</f>
        <v>1650</v>
      </c>
      <c r="B1654" s="20" t="str">
        <f>IF(Тех_Движение!$F$1651&gt;0,Тех_Движение!$I$1651,"")</f>
        <v/>
      </c>
      <c r="C1654" s="20" t="str">
        <f>IF($B1654="","",Тех_Движение!$D$1651)</f>
        <v/>
      </c>
      <c r="D1654" s="9" t="str">
        <f>IF($B1654="","",Тех_Движение!$B$1651)</f>
        <v/>
      </c>
      <c r="E1654" s="21" t="str">
        <f>IF($B1654="","",Тех_Движение!$F$1651)</f>
        <v/>
      </c>
      <c r="F1654" s="21" t="str">
        <f>IF($B1654="","",SUMIFS($E$5:$E1653,$C$5:$C1653,$C1654))</f>
        <v/>
      </c>
      <c r="G1654" s="21" t="str">
        <f>IF($B1654="","",MAX(0,$E1654-MAX(0,SUMIFS(Тех_Движение!$G$2:$G$5111,Тех_Движение!$D$2:$D$5111,$C1654,Тех_Движение!$B$2:$B$5111,"&lt;="&amp;Настройки!$B$5-1)-$F1654)))</f>
        <v/>
      </c>
      <c r="H1654" s="21" t="str">
        <f>IF($B1654="","",IF(AND($D1654&gt;=Настройки!$B$5,$D1654&lt;=Настройки!$B$6),$E1654,0))</f>
        <v/>
      </c>
      <c r="I1654" s="21" t="str">
        <f t="shared" si="75"/>
        <v/>
      </c>
      <c r="J1654" s="21" t="str">
        <f>IF($B1654="","",MAX(0,$E1654-MAX(0,SUMIFS(Тех_Движение!$G$2:$G$5111,Тех_Движение!$D$2:$D$5111,$C1654,Тех_Движение!$B$2:$B$5111,"&lt;="&amp;Настройки!$B$6)-$F1654)))</f>
        <v/>
      </c>
      <c r="K1654" s="21" t="e">
        <f>IF(OR($B1654="",K$3&lt;$D1654+Настройки!$B$7),0,MAX(0,$E1654-MAX(0,SUMIFS(Тех_Движение!$G$2:$G$5111,Тех_Движение!$D$2:$D$5111,$C1654,Тех_Движение!$B$2:$B$5111,"&lt;="&amp;K$3)-$F1654)))</f>
        <v>#VALUE!</v>
      </c>
      <c r="L1654" s="21" t="e">
        <f>IF(OR($B1654="",L$3&lt;$D1654+Настройки!$B$7),0,MAX(0,$E1654-MAX(0,SUMIFS(Тех_Движение!$G$2:$G$5111,Тех_Движение!$D$2:$D$5111,$C1654,Тех_Движение!$B$2:$B$5111,"&lt;="&amp;L$3)-$F1654)))</f>
        <v>#VALUE!</v>
      </c>
      <c r="M1654" s="21" t="e">
        <f>IF(OR($B1654="",M$3&lt;$D1654+Настройки!$B$7),0,MAX(0,$E1654-MAX(0,SUMIFS(Тех_Движение!$G$2:$G$5111,Тех_Движение!$D$2:$D$5111,$C1654,Тех_Движение!$B$2:$B$5111,"&lt;="&amp;M$3)-$F1654)))</f>
        <v>#VALUE!</v>
      </c>
      <c r="N1654" s="21" t="e">
        <f>IF(OR($B1654="",N$3&lt;$D1654+Настройки!$B$7),0,MAX(0,$E1654-MAX(0,SUMIFS(Тех_Движение!$G$2:$G$5111,Тех_Движение!$D$2:$D$5111,$C1654,Тех_Движение!$B$2:$B$5111,"&lt;="&amp;N$3)-$F1654)))</f>
        <v>#VALUE!</v>
      </c>
      <c r="O1654" s="21" t="e">
        <f>IF(OR($B1654="",O$3&lt;$D1654+Настройки!$B$7),0,MAX(0,$E1654-MAX(0,SUMIFS(Тех_Движение!$G$2:$G$5111,Тех_Движение!$D$2:$D$5111,$C1654,Тех_Движение!$B$2:$B$5111,"&lt;="&amp;O$3)-$F1654)))</f>
        <v>#VALUE!</v>
      </c>
      <c r="P1654" s="21" t="e">
        <f>IF(OR($B1654="",P$3&lt;$D1654+Настройки!$B$7),0,MAX(0,$E1654-MAX(0,SUMIFS(Тех_Движение!$G$2:$G$5111,Тех_Движение!$D$2:$D$5111,$C1654,Тех_Движение!$B$2:$B$5111,"&lt;="&amp;P$3)-$F1654)))</f>
        <v>#VALUE!</v>
      </c>
      <c r="Q1654" s="21" t="e">
        <f>IF(OR($B1654="",Q$3&lt;$D1654+Настройки!$B$7),0,MAX(0,$E1654-MAX(0,SUMIFS(Тех_Движение!$G$2:$G$5111,Тех_Движение!$D$2:$D$5111,$C1654,Тех_Движение!$B$2:$B$5111,"&lt;="&amp;Q$3)-$F1654)))</f>
        <v>#VALUE!</v>
      </c>
      <c r="R1654" s="21" t="str">
        <f t="shared" si="76"/>
        <v/>
      </c>
      <c r="S1654" s="23" t="str">
        <f>IF($B1654="","",VLOOKUP($C1654,Настройки!$A$11:$L$17,9,FALSE))</f>
        <v/>
      </c>
      <c r="T1654" s="23" t="str">
        <f t="shared" si="77"/>
        <v/>
      </c>
    </row>
    <row r="1655" spans="1:20" x14ac:dyDescent="0.3">
      <c r="A1655" s="20">
        <f>Тех_Движение!$A$1652</f>
        <v>1651</v>
      </c>
      <c r="B1655" s="20" t="str">
        <f>IF(Тех_Движение!$F$1652&gt;0,Тех_Движение!$I$1652,"")</f>
        <v/>
      </c>
      <c r="C1655" s="20" t="str">
        <f>IF($B1655="","",Тех_Движение!$D$1652)</f>
        <v/>
      </c>
      <c r="D1655" s="9" t="str">
        <f>IF($B1655="","",Тех_Движение!$B$1652)</f>
        <v/>
      </c>
      <c r="E1655" s="21" t="str">
        <f>IF($B1655="","",Тех_Движение!$F$1652)</f>
        <v/>
      </c>
      <c r="F1655" s="21" t="str">
        <f>IF($B1655="","",SUMIFS($E$5:$E1654,$C$5:$C1654,$C1655))</f>
        <v/>
      </c>
      <c r="G1655" s="21" t="str">
        <f>IF($B1655="","",MAX(0,$E1655-MAX(0,SUMIFS(Тех_Движение!$G$2:$G$5111,Тех_Движение!$D$2:$D$5111,$C1655,Тех_Движение!$B$2:$B$5111,"&lt;="&amp;Настройки!$B$5-1)-$F1655)))</f>
        <v/>
      </c>
      <c r="H1655" s="21" t="str">
        <f>IF($B1655="","",IF(AND($D1655&gt;=Настройки!$B$5,$D1655&lt;=Настройки!$B$6),$E1655,0))</f>
        <v/>
      </c>
      <c r="I1655" s="21" t="str">
        <f t="shared" si="75"/>
        <v/>
      </c>
      <c r="J1655" s="21" t="str">
        <f>IF($B1655="","",MAX(0,$E1655-MAX(0,SUMIFS(Тех_Движение!$G$2:$G$5111,Тех_Движение!$D$2:$D$5111,$C1655,Тех_Движение!$B$2:$B$5111,"&lt;="&amp;Настройки!$B$6)-$F1655)))</f>
        <v/>
      </c>
      <c r="K1655" s="21" t="e">
        <f>IF(OR($B1655="",K$3&lt;$D1655+Настройки!$B$7),0,MAX(0,$E1655-MAX(0,SUMIFS(Тех_Движение!$G$2:$G$5111,Тех_Движение!$D$2:$D$5111,$C1655,Тех_Движение!$B$2:$B$5111,"&lt;="&amp;K$3)-$F1655)))</f>
        <v>#VALUE!</v>
      </c>
      <c r="L1655" s="21" t="e">
        <f>IF(OR($B1655="",L$3&lt;$D1655+Настройки!$B$7),0,MAX(0,$E1655-MAX(0,SUMIFS(Тех_Движение!$G$2:$G$5111,Тех_Движение!$D$2:$D$5111,$C1655,Тех_Движение!$B$2:$B$5111,"&lt;="&amp;L$3)-$F1655)))</f>
        <v>#VALUE!</v>
      </c>
      <c r="M1655" s="21" t="e">
        <f>IF(OR($B1655="",M$3&lt;$D1655+Настройки!$B$7),0,MAX(0,$E1655-MAX(0,SUMIFS(Тех_Движение!$G$2:$G$5111,Тех_Движение!$D$2:$D$5111,$C1655,Тех_Движение!$B$2:$B$5111,"&lt;="&amp;M$3)-$F1655)))</f>
        <v>#VALUE!</v>
      </c>
      <c r="N1655" s="21" t="e">
        <f>IF(OR($B1655="",N$3&lt;$D1655+Настройки!$B$7),0,MAX(0,$E1655-MAX(0,SUMIFS(Тех_Движение!$G$2:$G$5111,Тех_Движение!$D$2:$D$5111,$C1655,Тех_Движение!$B$2:$B$5111,"&lt;="&amp;N$3)-$F1655)))</f>
        <v>#VALUE!</v>
      </c>
      <c r="O1655" s="21" t="e">
        <f>IF(OR($B1655="",O$3&lt;$D1655+Настройки!$B$7),0,MAX(0,$E1655-MAX(0,SUMIFS(Тех_Движение!$G$2:$G$5111,Тех_Движение!$D$2:$D$5111,$C1655,Тех_Движение!$B$2:$B$5111,"&lt;="&amp;O$3)-$F1655)))</f>
        <v>#VALUE!</v>
      </c>
      <c r="P1655" s="21" t="e">
        <f>IF(OR($B1655="",P$3&lt;$D1655+Настройки!$B$7),0,MAX(0,$E1655-MAX(0,SUMIFS(Тех_Движение!$G$2:$G$5111,Тех_Движение!$D$2:$D$5111,$C1655,Тех_Движение!$B$2:$B$5111,"&lt;="&amp;P$3)-$F1655)))</f>
        <v>#VALUE!</v>
      </c>
      <c r="Q1655" s="21" t="e">
        <f>IF(OR($B1655="",Q$3&lt;$D1655+Настройки!$B$7),0,MAX(0,$E1655-MAX(0,SUMIFS(Тех_Движение!$G$2:$G$5111,Тех_Движение!$D$2:$D$5111,$C1655,Тех_Движение!$B$2:$B$5111,"&lt;="&amp;Q$3)-$F1655)))</f>
        <v>#VALUE!</v>
      </c>
      <c r="R1655" s="21" t="str">
        <f t="shared" si="76"/>
        <v/>
      </c>
      <c r="S1655" s="23" t="str">
        <f>IF($B1655="","",VLOOKUP($C1655,Настройки!$A$11:$L$17,9,FALSE))</f>
        <v/>
      </c>
      <c r="T1655" s="23" t="str">
        <f t="shared" si="77"/>
        <v/>
      </c>
    </row>
    <row r="1656" spans="1:20" x14ac:dyDescent="0.3">
      <c r="A1656" s="20">
        <f>Тех_Движение!$A$1653</f>
        <v>1652</v>
      </c>
      <c r="B1656" s="20" t="str">
        <f>IF(Тех_Движение!$F$1653&gt;0,Тех_Движение!$I$1653,"")</f>
        <v/>
      </c>
      <c r="C1656" s="20" t="str">
        <f>IF($B1656="","",Тех_Движение!$D$1653)</f>
        <v/>
      </c>
      <c r="D1656" s="9" t="str">
        <f>IF($B1656="","",Тех_Движение!$B$1653)</f>
        <v/>
      </c>
      <c r="E1656" s="21" t="str">
        <f>IF($B1656="","",Тех_Движение!$F$1653)</f>
        <v/>
      </c>
      <c r="F1656" s="21" t="str">
        <f>IF($B1656="","",SUMIFS($E$5:$E1655,$C$5:$C1655,$C1656))</f>
        <v/>
      </c>
      <c r="G1656" s="21" t="str">
        <f>IF($B1656="","",MAX(0,$E1656-MAX(0,SUMIFS(Тех_Движение!$G$2:$G$5111,Тех_Движение!$D$2:$D$5111,$C1656,Тех_Движение!$B$2:$B$5111,"&lt;="&amp;Настройки!$B$5-1)-$F1656)))</f>
        <v/>
      </c>
      <c r="H1656" s="21" t="str">
        <f>IF($B1656="","",IF(AND($D1656&gt;=Настройки!$B$5,$D1656&lt;=Настройки!$B$6),$E1656,0))</f>
        <v/>
      </c>
      <c r="I1656" s="21" t="str">
        <f t="shared" si="75"/>
        <v/>
      </c>
      <c r="J1656" s="21" t="str">
        <f>IF($B1656="","",MAX(0,$E1656-MAX(0,SUMIFS(Тех_Движение!$G$2:$G$5111,Тех_Движение!$D$2:$D$5111,$C1656,Тех_Движение!$B$2:$B$5111,"&lt;="&amp;Настройки!$B$6)-$F1656)))</f>
        <v/>
      </c>
      <c r="K1656" s="21" t="e">
        <f>IF(OR($B1656="",K$3&lt;$D1656+Настройки!$B$7),0,MAX(0,$E1656-MAX(0,SUMIFS(Тех_Движение!$G$2:$G$5111,Тех_Движение!$D$2:$D$5111,$C1656,Тех_Движение!$B$2:$B$5111,"&lt;="&amp;K$3)-$F1656)))</f>
        <v>#VALUE!</v>
      </c>
      <c r="L1656" s="21" t="e">
        <f>IF(OR($B1656="",L$3&lt;$D1656+Настройки!$B$7),0,MAX(0,$E1656-MAX(0,SUMIFS(Тех_Движение!$G$2:$G$5111,Тех_Движение!$D$2:$D$5111,$C1656,Тех_Движение!$B$2:$B$5111,"&lt;="&amp;L$3)-$F1656)))</f>
        <v>#VALUE!</v>
      </c>
      <c r="M1656" s="21" t="e">
        <f>IF(OR($B1656="",M$3&lt;$D1656+Настройки!$B$7),0,MAX(0,$E1656-MAX(0,SUMIFS(Тех_Движение!$G$2:$G$5111,Тех_Движение!$D$2:$D$5111,$C1656,Тех_Движение!$B$2:$B$5111,"&lt;="&amp;M$3)-$F1656)))</f>
        <v>#VALUE!</v>
      </c>
      <c r="N1656" s="21" t="e">
        <f>IF(OR($B1656="",N$3&lt;$D1656+Настройки!$B$7),0,MAX(0,$E1656-MAX(0,SUMIFS(Тех_Движение!$G$2:$G$5111,Тех_Движение!$D$2:$D$5111,$C1656,Тех_Движение!$B$2:$B$5111,"&lt;="&amp;N$3)-$F1656)))</f>
        <v>#VALUE!</v>
      </c>
      <c r="O1656" s="21" t="e">
        <f>IF(OR($B1656="",O$3&lt;$D1656+Настройки!$B$7),0,MAX(0,$E1656-MAX(0,SUMIFS(Тех_Движение!$G$2:$G$5111,Тех_Движение!$D$2:$D$5111,$C1656,Тех_Движение!$B$2:$B$5111,"&lt;="&amp;O$3)-$F1656)))</f>
        <v>#VALUE!</v>
      </c>
      <c r="P1656" s="21" t="e">
        <f>IF(OR($B1656="",P$3&lt;$D1656+Настройки!$B$7),0,MAX(0,$E1656-MAX(0,SUMIFS(Тех_Движение!$G$2:$G$5111,Тех_Движение!$D$2:$D$5111,$C1656,Тех_Движение!$B$2:$B$5111,"&lt;="&amp;P$3)-$F1656)))</f>
        <v>#VALUE!</v>
      </c>
      <c r="Q1656" s="21" t="e">
        <f>IF(OR($B1656="",Q$3&lt;$D1656+Настройки!$B$7),0,MAX(0,$E1656-MAX(0,SUMIFS(Тех_Движение!$G$2:$G$5111,Тех_Движение!$D$2:$D$5111,$C1656,Тех_Движение!$B$2:$B$5111,"&lt;="&amp;Q$3)-$F1656)))</f>
        <v>#VALUE!</v>
      </c>
      <c r="R1656" s="21" t="str">
        <f t="shared" si="76"/>
        <v/>
      </c>
      <c r="S1656" s="23" t="str">
        <f>IF($B1656="","",VLOOKUP($C1656,Настройки!$A$11:$L$17,9,FALSE))</f>
        <v/>
      </c>
      <c r="T1656" s="23" t="str">
        <f t="shared" si="77"/>
        <v/>
      </c>
    </row>
    <row r="1657" spans="1:20" x14ac:dyDescent="0.3">
      <c r="A1657" s="20">
        <f>Тех_Движение!$A$1654</f>
        <v>1653</v>
      </c>
      <c r="B1657" s="20" t="str">
        <f>IF(Тех_Движение!$F$1654&gt;0,Тех_Движение!$I$1654,"")</f>
        <v/>
      </c>
      <c r="C1657" s="20" t="str">
        <f>IF($B1657="","",Тех_Движение!$D$1654)</f>
        <v/>
      </c>
      <c r="D1657" s="9" t="str">
        <f>IF($B1657="","",Тех_Движение!$B$1654)</f>
        <v/>
      </c>
      <c r="E1657" s="21" t="str">
        <f>IF($B1657="","",Тех_Движение!$F$1654)</f>
        <v/>
      </c>
      <c r="F1657" s="21" t="str">
        <f>IF($B1657="","",SUMIFS($E$5:$E1656,$C$5:$C1656,$C1657))</f>
        <v/>
      </c>
      <c r="G1657" s="21" t="str">
        <f>IF($B1657="","",MAX(0,$E1657-MAX(0,SUMIFS(Тех_Движение!$G$2:$G$5111,Тех_Движение!$D$2:$D$5111,$C1657,Тех_Движение!$B$2:$B$5111,"&lt;="&amp;Настройки!$B$5-1)-$F1657)))</f>
        <v/>
      </c>
      <c r="H1657" s="21" t="str">
        <f>IF($B1657="","",IF(AND($D1657&gt;=Настройки!$B$5,$D1657&lt;=Настройки!$B$6),$E1657,0))</f>
        <v/>
      </c>
      <c r="I1657" s="21" t="str">
        <f t="shared" si="75"/>
        <v/>
      </c>
      <c r="J1657" s="21" t="str">
        <f>IF($B1657="","",MAX(0,$E1657-MAX(0,SUMIFS(Тех_Движение!$G$2:$G$5111,Тех_Движение!$D$2:$D$5111,$C1657,Тех_Движение!$B$2:$B$5111,"&lt;="&amp;Настройки!$B$6)-$F1657)))</f>
        <v/>
      </c>
      <c r="K1657" s="21" t="e">
        <f>IF(OR($B1657="",K$3&lt;$D1657+Настройки!$B$7),0,MAX(0,$E1657-MAX(0,SUMIFS(Тех_Движение!$G$2:$G$5111,Тех_Движение!$D$2:$D$5111,$C1657,Тех_Движение!$B$2:$B$5111,"&lt;="&amp;K$3)-$F1657)))</f>
        <v>#VALUE!</v>
      </c>
      <c r="L1657" s="21" t="e">
        <f>IF(OR($B1657="",L$3&lt;$D1657+Настройки!$B$7),0,MAX(0,$E1657-MAX(0,SUMIFS(Тех_Движение!$G$2:$G$5111,Тех_Движение!$D$2:$D$5111,$C1657,Тех_Движение!$B$2:$B$5111,"&lt;="&amp;L$3)-$F1657)))</f>
        <v>#VALUE!</v>
      </c>
      <c r="M1657" s="21" t="e">
        <f>IF(OR($B1657="",M$3&lt;$D1657+Настройки!$B$7),0,MAX(0,$E1657-MAX(0,SUMIFS(Тех_Движение!$G$2:$G$5111,Тех_Движение!$D$2:$D$5111,$C1657,Тех_Движение!$B$2:$B$5111,"&lt;="&amp;M$3)-$F1657)))</f>
        <v>#VALUE!</v>
      </c>
      <c r="N1657" s="21" t="e">
        <f>IF(OR($B1657="",N$3&lt;$D1657+Настройки!$B$7),0,MAX(0,$E1657-MAX(0,SUMIFS(Тех_Движение!$G$2:$G$5111,Тех_Движение!$D$2:$D$5111,$C1657,Тех_Движение!$B$2:$B$5111,"&lt;="&amp;N$3)-$F1657)))</f>
        <v>#VALUE!</v>
      </c>
      <c r="O1657" s="21" t="e">
        <f>IF(OR($B1657="",O$3&lt;$D1657+Настройки!$B$7),0,MAX(0,$E1657-MAX(0,SUMIFS(Тех_Движение!$G$2:$G$5111,Тех_Движение!$D$2:$D$5111,$C1657,Тех_Движение!$B$2:$B$5111,"&lt;="&amp;O$3)-$F1657)))</f>
        <v>#VALUE!</v>
      </c>
      <c r="P1657" s="21" t="e">
        <f>IF(OR($B1657="",P$3&lt;$D1657+Настройки!$B$7),0,MAX(0,$E1657-MAX(0,SUMIFS(Тех_Движение!$G$2:$G$5111,Тех_Движение!$D$2:$D$5111,$C1657,Тех_Движение!$B$2:$B$5111,"&lt;="&amp;P$3)-$F1657)))</f>
        <v>#VALUE!</v>
      </c>
      <c r="Q1657" s="21" t="e">
        <f>IF(OR($B1657="",Q$3&lt;$D1657+Настройки!$B$7),0,MAX(0,$E1657-MAX(0,SUMIFS(Тех_Движение!$G$2:$G$5111,Тех_Движение!$D$2:$D$5111,$C1657,Тех_Движение!$B$2:$B$5111,"&lt;="&amp;Q$3)-$F1657)))</f>
        <v>#VALUE!</v>
      </c>
      <c r="R1657" s="21" t="str">
        <f t="shared" si="76"/>
        <v/>
      </c>
      <c r="S1657" s="23" t="str">
        <f>IF($B1657="","",VLOOKUP($C1657,Настройки!$A$11:$L$17,9,FALSE))</f>
        <v/>
      </c>
      <c r="T1657" s="23" t="str">
        <f t="shared" si="77"/>
        <v/>
      </c>
    </row>
    <row r="1658" spans="1:20" x14ac:dyDescent="0.3">
      <c r="A1658" s="20">
        <f>Тех_Движение!$A$1655</f>
        <v>1654</v>
      </c>
      <c r="B1658" s="20" t="str">
        <f>IF(Тех_Движение!$F$1655&gt;0,Тех_Движение!$I$1655,"")</f>
        <v/>
      </c>
      <c r="C1658" s="20" t="str">
        <f>IF($B1658="","",Тех_Движение!$D$1655)</f>
        <v/>
      </c>
      <c r="D1658" s="9" t="str">
        <f>IF($B1658="","",Тех_Движение!$B$1655)</f>
        <v/>
      </c>
      <c r="E1658" s="21" t="str">
        <f>IF($B1658="","",Тех_Движение!$F$1655)</f>
        <v/>
      </c>
      <c r="F1658" s="21" t="str">
        <f>IF($B1658="","",SUMIFS($E$5:$E1657,$C$5:$C1657,$C1658))</f>
        <v/>
      </c>
      <c r="G1658" s="21" t="str">
        <f>IF($B1658="","",MAX(0,$E1658-MAX(0,SUMIFS(Тех_Движение!$G$2:$G$5111,Тех_Движение!$D$2:$D$5111,$C1658,Тех_Движение!$B$2:$B$5111,"&lt;="&amp;Настройки!$B$5-1)-$F1658)))</f>
        <v/>
      </c>
      <c r="H1658" s="21" t="str">
        <f>IF($B1658="","",IF(AND($D1658&gt;=Настройки!$B$5,$D1658&lt;=Настройки!$B$6),$E1658,0))</f>
        <v/>
      </c>
      <c r="I1658" s="21" t="str">
        <f t="shared" si="75"/>
        <v/>
      </c>
      <c r="J1658" s="21" t="str">
        <f>IF($B1658="","",MAX(0,$E1658-MAX(0,SUMIFS(Тех_Движение!$G$2:$G$5111,Тех_Движение!$D$2:$D$5111,$C1658,Тех_Движение!$B$2:$B$5111,"&lt;="&amp;Настройки!$B$6)-$F1658)))</f>
        <v/>
      </c>
      <c r="K1658" s="21" t="e">
        <f>IF(OR($B1658="",K$3&lt;$D1658+Настройки!$B$7),0,MAX(0,$E1658-MAX(0,SUMIFS(Тех_Движение!$G$2:$G$5111,Тех_Движение!$D$2:$D$5111,$C1658,Тех_Движение!$B$2:$B$5111,"&lt;="&amp;K$3)-$F1658)))</f>
        <v>#VALUE!</v>
      </c>
      <c r="L1658" s="21" t="e">
        <f>IF(OR($B1658="",L$3&lt;$D1658+Настройки!$B$7),0,MAX(0,$E1658-MAX(0,SUMIFS(Тех_Движение!$G$2:$G$5111,Тех_Движение!$D$2:$D$5111,$C1658,Тех_Движение!$B$2:$B$5111,"&lt;="&amp;L$3)-$F1658)))</f>
        <v>#VALUE!</v>
      </c>
      <c r="M1658" s="21" t="e">
        <f>IF(OR($B1658="",M$3&lt;$D1658+Настройки!$B$7),0,MAX(0,$E1658-MAX(0,SUMIFS(Тех_Движение!$G$2:$G$5111,Тех_Движение!$D$2:$D$5111,$C1658,Тех_Движение!$B$2:$B$5111,"&lt;="&amp;M$3)-$F1658)))</f>
        <v>#VALUE!</v>
      </c>
      <c r="N1658" s="21" t="e">
        <f>IF(OR($B1658="",N$3&lt;$D1658+Настройки!$B$7),0,MAX(0,$E1658-MAX(0,SUMIFS(Тех_Движение!$G$2:$G$5111,Тех_Движение!$D$2:$D$5111,$C1658,Тех_Движение!$B$2:$B$5111,"&lt;="&amp;N$3)-$F1658)))</f>
        <v>#VALUE!</v>
      </c>
      <c r="O1658" s="21" t="e">
        <f>IF(OR($B1658="",O$3&lt;$D1658+Настройки!$B$7),0,MAX(0,$E1658-MAX(0,SUMIFS(Тех_Движение!$G$2:$G$5111,Тех_Движение!$D$2:$D$5111,$C1658,Тех_Движение!$B$2:$B$5111,"&lt;="&amp;O$3)-$F1658)))</f>
        <v>#VALUE!</v>
      </c>
      <c r="P1658" s="21" t="e">
        <f>IF(OR($B1658="",P$3&lt;$D1658+Настройки!$B$7),0,MAX(0,$E1658-MAX(0,SUMIFS(Тех_Движение!$G$2:$G$5111,Тех_Движение!$D$2:$D$5111,$C1658,Тех_Движение!$B$2:$B$5111,"&lt;="&amp;P$3)-$F1658)))</f>
        <v>#VALUE!</v>
      </c>
      <c r="Q1658" s="21" t="e">
        <f>IF(OR($B1658="",Q$3&lt;$D1658+Настройки!$B$7),0,MAX(0,$E1658-MAX(0,SUMIFS(Тех_Движение!$G$2:$G$5111,Тех_Движение!$D$2:$D$5111,$C1658,Тех_Движение!$B$2:$B$5111,"&lt;="&amp;Q$3)-$F1658)))</f>
        <v>#VALUE!</v>
      </c>
      <c r="R1658" s="21" t="str">
        <f t="shared" si="76"/>
        <v/>
      </c>
      <c r="S1658" s="23" t="str">
        <f>IF($B1658="","",VLOOKUP($C1658,Настройки!$A$11:$L$17,9,FALSE))</f>
        <v/>
      </c>
      <c r="T1658" s="23" t="str">
        <f t="shared" si="77"/>
        <v/>
      </c>
    </row>
    <row r="1659" spans="1:20" x14ac:dyDescent="0.3">
      <c r="A1659" s="20">
        <f>Тех_Движение!$A$1656</f>
        <v>1655</v>
      </c>
      <c r="B1659" s="20" t="str">
        <f>IF(Тех_Движение!$F$1656&gt;0,Тех_Движение!$I$1656,"")</f>
        <v/>
      </c>
      <c r="C1659" s="20" t="str">
        <f>IF($B1659="","",Тех_Движение!$D$1656)</f>
        <v/>
      </c>
      <c r="D1659" s="9" t="str">
        <f>IF($B1659="","",Тех_Движение!$B$1656)</f>
        <v/>
      </c>
      <c r="E1659" s="21" t="str">
        <f>IF($B1659="","",Тех_Движение!$F$1656)</f>
        <v/>
      </c>
      <c r="F1659" s="21" t="str">
        <f>IF($B1659="","",SUMIFS($E$5:$E1658,$C$5:$C1658,$C1659))</f>
        <v/>
      </c>
      <c r="G1659" s="21" t="str">
        <f>IF($B1659="","",MAX(0,$E1659-MAX(0,SUMIFS(Тех_Движение!$G$2:$G$5111,Тех_Движение!$D$2:$D$5111,$C1659,Тех_Движение!$B$2:$B$5111,"&lt;="&amp;Настройки!$B$5-1)-$F1659)))</f>
        <v/>
      </c>
      <c r="H1659" s="21" t="str">
        <f>IF($B1659="","",IF(AND($D1659&gt;=Настройки!$B$5,$D1659&lt;=Настройки!$B$6),$E1659,0))</f>
        <v/>
      </c>
      <c r="I1659" s="21" t="str">
        <f t="shared" si="75"/>
        <v/>
      </c>
      <c r="J1659" s="21" t="str">
        <f>IF($B1659="","",MAX(0,$E1659-MAX(0,SUMIFS(Тех_Движение!$G$2:$G$5111,Тех_Движение!$D$2:$D$5111,$C1659,Тех_Движение!$B$2:$B$5111,"&lt;="&amp;Настройки!$B$6)-$F1659)))</f>
        <v/>
      </c>
      <c r="K1659" s="21" t="e">
        <f>IF(OR($B1659="",K$3&lt;$D1659+Настройки!$B$7),0,MAX(0,$E1659-MAX(0,SUMIFS(Тех_Движение!$G$2:$G$5111,Тех_Движение!$D$2:$D$5111,$C1659,Тех_Движение!$B$2:$B$5111,"&lt;="&amp;K$3)-$F1659)))</f>
        <v>#VALUE!</v>
      </c>
      <c r="L1659" s="21" t="e">
        <f>IF(OR($B1659="",L$3&lt;$D1659+Настройки!$B$7),0,MAX(0,$E1659-MAX(0,SUMIFS(Тех_Движение!$G$2:$G$5111,Тех_Движение!$D$2:$D$5111,$C1659,Тех_Движение!$B$2:$B$5111,"&lt;="&amp;L$3)-$F1659)))</f>
        <v>#VALUE!</v>
      </c>
      <c r="M1659" s="21" t="e">
        <f>IF(OR($B1659="",M$3&lt;$D1659+Настройки!$B$7),0,MAX(0,$E1659-MAX(0,SUMIFS(Тех_Движение!$G$2:$G$5111,Тех_Движение!$D$2:$D$5111,$C1659,Тех_Движение!$B$2:$B$5111,"&lt;="&amp;M$3)-$F1659)))</f>
        <v>#VALUE!</v>
      </c>
      <c r="N1659" s="21" t="e">
        <f>IF(OR($B1659="",N$3&lt;$D1659+Настройки!$B$7),0,MAX(0,$E1659-MAX(0,SUMIFS(Тех_Движение!$G$2:$G$5111,Тех_Движение!$D$2:$D$5111,$C1659,Тех_Движение!$B$2:$B$5111,"&lt;="&amp;N$3)-$F1659)))</f>
        <v>#VALUE!</v>
      </c>
      <c r="O1659" s="21" t="e">
        <f>IF(OR($B1659="",O$3&lt;$D1659+Настройки!$B$7),0,MAX(0,$E1659-MAX(0,SUMIFS(Тех_Движение!$G$2:$G$5111,Тех_Движение!$D$2:$D$5111,$C1659,Тех_Движение!$B$2:$B$5111,"&lt;="&amp;O$3)-$F1659)))</f>
        <v>#VALUE!</v>
      </c>
      <c r="P1659" s="21" t="e">
        <f>IF(OR($B1659="",P$3&lt;$D1659+Настройки!$B$7),0,MAX(0,$E1659-MAX(0,SUMIFS(Тех_Движение!$G$2:$G$5111,Тех_Движение!$D$2:$D$5111,$C1659,Тех_Движение!$B$2:$B$5111,"&lt;="&amp;P$3)-$F1659)))</f>
        <v>#VALUE!</v>
      </c>
      <c r="Q1659" s="21" t="e">
        <f>IF(OR($B1659="",Q$3&lt;$D1659+Настройки!$B$7),0,MAX(0,$E1659-MAX(0,SUMIFS(Тех_Движение!$G$2:$G$5111,Тех_Движение!$D$2:$D$5111,$C1659,Тех_Движение!$B$2:$B$5111,"&lt;="&amp;Q$3)-$F1659)))</f>
        <v>#VALUE!</v>
      </c>
      <c r="R1659" s="21" t="str">
        <f t="shared" si="76"/>
        <v/>
      </c>
      <c r="S1659" s="23" t="str">
        <f>IF($B1659="","",VLOOKUP($C1659,Настройки!$A$11:$L$17,9,FALSE))</f>
        <v/>
      </c>
      <c r="T1659" s="23" t="str">
        <f t="shared" si="77"/>
        <v/>
      </c>
    </row>
    <row r="1660" spans="1:20" x14ac:dyDescent="0.3">
      <c r="A1660" s="20">
        <f>Тех_Движение!$A$1657</f>
        <v>1656</v>
      </c>
      <c r="B1660" s="20" t="str">
        <f>IF(Тех_Движение!$F$1657&gt;0,Тех_Движение!$I$1657,"")</f>
        <v/>
      </c>
      <c r="C1660" s="20" t="str">
        <f>IF($B1660="","",Тех_Движение!$D$1657)</f>
        <v/>
      </c>
      <c r="D1660" s="9" t="str">
        <f>IF($B1660="","",Тех_Движение!$B$1657)</f>
        <v/>
      </c>
      <c r="E1660" s="21" t="str">
        <f>IF($B1660="","",Тех_Движение!$F$1657)</f>
        <v/>
      </c>
      <c r="F1660" s="21" t="str">
        <f>IF($B1660="","",SUMIFS($E$5:$E1659,$C$5:$C1659,$C1660))</f>
        <v/>
      </c>
      <c r="G1660" s="21" t="str">
        <f>IF($B1660="","",MAX(0,$E1660-MAX(0,SUMIFS(Тех_Движение!$G$2:$G$5111,Тех_Движение!$D$2:$D$5111,$C1660,Тех_Движение!$B$2:$B$5111,"&lt;="&amp;Настройки!$B$5-1)-$F1660)))</f>
        <v/>
      </c>
      <c r="H1660" s="21" t="str">
        <f>IF($B1660="","",IF(AND($D1660&gt;=Настройки!$B$5,$D1660&lt;=Настройки!$B$6),$E1660,0))</f>
        <v/>
      </c>
      <c r="I1660" s="21" t="str">
        <f t="shared" si="75"/>
        <v/>
      </c>
      <c r="J1660" s="21" t="str">
        <f>IF($B1660="","",MAX(0,$E1660-MAX(0,SUMIFS(Тех_Движение!$G$2:$G$5111,Тех_Движение!$D$2:$D$5111,$C1660,Тех_Движение!$B$2:$B$5111,"&lt;="&amp;Настройки!$B$6)-$F1660)))</f>
        <v/>
      </c>
      <c r="K1660" s="21" t="e">
        <f>IF(OR($B1660="",K$3&lt;$D1660+Настройки!$B$7),0,MAX(0,$E1660-MAX(0,SUMIFS(Тех_Движение!$G$2:$G$5111,Тех_Движение!$D$2:$D$5111,$C1660,Тех_Движение!$B$2:$B$5111,"&lt;="&amp;K$3)-$F1660)))</f>
        <v>#VALUE!</v>
      </c>
      <c r="L1660" s="21" t="e">
        <f>IF(OR($B1660="",L$3&lt;$D1660+Настройки!$B$7),0,MAX(0,$E1660-MAX(0,SUMIFS(Тех_Движение!$G$2:$G$5111,Тех_Движение!$D$2:$D$5111,$C1660,Тех_Движение!$B$2:$B$5111,"&lt;="&amp;L$3)-$F1660)))</f>
        <v>#VALUE!</v>
      </c>
      <c r="M1660" s="21" t="e">
        <f>IF(OR($B1660="",M$3&lt;$D1660+Настройки!$B$7),0,MAX(0,$E1660-MAX(0,SUMIFS(Тех_Движение!$G$2:$G$5111,Тех_Движение!$D$2:$D$5111,$C1660,Тех_Движение!$B$2:$B$5111,"&lt;="&amp;M$3)-$F1660)))</f>
        <v>#VALUE!</v>
      </c>
      <c r="N1660" s="21" t="e">
        <f>IF(OR($B1660="",N$3&lt;$D1660+Настройки!$B$7),0,MAX(0,$E1660-MAX(0,SUMIFS(Тех_Движение!$G$2:$G$5111,Тех_Движение!$D$2:$D$5111,$C1660,Тех_Движение!$B$2:$B$5111,"&lt;="&amp;N$3)-$F1660)))</f>
        <v>#VALUE!</v>
      </c>
      <c r="O1660" s="21" t="e">
        <f>IF(OR($B1660="",O$3&lt;$D1660+Настройки!$B$7),0,MAX(0,$E1660-MAX(0,SUMIFS(Тех_Движение!$G$2:$G$5111,Тех_Движение!$D$2:$D$5111,$C1660,Тех_Движение!$B$2:$B$5111,"&lt;="&amp;O$3)-$F1660)))</f>
        <v>#VALUE!</v>
      </c>
      <c r="P1660" s="21" t="e">
        <f>IF(OR($B1660="",P$3&lt;$D1660+Настройки!$B$7),0,MAX(0,$E1660-MAX(0,SUMIFS(Тех_Движение!$G$2:$G$5111,Тех_Движение!$D$2:$D$5111,$C1660,Тех_Движение!$B$2:$B$5111,"&lt;="&amp;P$3)-$F1660)))</f>
        <v>#VALUE!</v>
      </c>
      <c r="Q1660" s="21" t="e">
        <f>IF(OR($B1660="",Q$3&lt;$D1660+Настройки!$B$7),0,MAX(0,$E1660-MAX(0,SUMIFS(Тех_Движение!$G$2:$G$5111,Тех_Движение!$D$2:$D$5111,$C1660,Тех_Движение!$B$2:$B$5111,"&lt;="&amp;Q$3)-$F1660)))</f>
        <v>#VALUE!</v>
      </c>
      <c r="R1660" s="21" t="str">
        <f t="shared" si="76"/>
        <v/>
      </c>
      <c r="S1660" s="23" t="str">
        <f>IF($B1660="","",VLOOKUP($C1660,Настройки!$A$11:$L$17,9,FALSE))</f>
        <v/>
      </c>
      <c r="T1660" s="23" t="str">
        <f t="shared" si="77"/>
        <v/>
      </c>
    </row>
    <row r="1661" spans="1:20" x14ac:dyDescent="0.3">
      <c r="A1661" s="20">
        <f>Тех_Движение!$A$1658</f>
        <v>1657</v>
      </c>
      <c r="B1661" s="20" t="str">
        <f>IF(Тех_Движение!$F$1658&gt;0,Тех_Движение!$I$1658,"")</f>
        <v/>
      </c>
      <c r="C1661" s="20" t="str">
        <f>IF($B1661="","",Тех_Движение!$D$1658)</f>
        <v/>
      </c>
      <c r="D1661" s="9" t="str">
        <f>IF($B1661="","",Тех_Движение!$B$1658)</f>
        <v/>
      </c>
      <c r="E1661" s="21" t="str">
        <f>IF($B1661="","",Тех_Движение!$F$1658)</f>
        <v/>
      </c>
      <c r="F1661" s="21" t="str">
        <f>IF($B1661="","",SUMIFS($E$5:$E1660,$C$5:$C1660,$C1661))</f>
        <v/>
      </c>
      <c r="G1661" s="21" t="str">
        <f>IF($B1661="","",MAX(0,$E1661-MAX(0,SUMIFS(Тех_Движение!$G$2:$G$5111,Тех_Движение!$D$2:$D$5111,$C1661,Тех_Движение!$B$2:$B$5111,"&lt;="&amp;Настройки!$B$5-1)-$F1661)))</f>
        <v/>
      </c>
      <c r="H1661" s="21" t="str">
        <f>IF($B1661="","",IF(AND($D1661&gt;=Настройки!$B$5,$D1661&lt;=Настройки!$B$6),$E1661,0))</f>
        <v/>
      </c>
      <c r="I1661" s="21" t="str">
        <f t="shared" si="75"/>
        <v/>
      </c>
      <c r="J1661" s="21" t="str">
        <f>IF($B1661="","",MAX(0,$E1661-MAX(0,SUMIFS(Тех_Движение!$G$2:$G$5111,Тех_Движение!$D$2:$D$5111,$C1661,Тех_Движение!$B$2:$B$5111,"&lt;="&amp;Настройки!$B$6)-$F1661)))</f>
        <v/>
      </c>
      <c r="K1661" s="21" t="e">
        <f>IF(OR($B1661="",K$3&lt;$D1661+Настройки!$B$7),0,MAX(0,$E1661-MAX(0,SUMIFS(Тех_Движение!$G$2:$G$5111,Тех_Движение!$D$2:$D$5111,$C1661,Тех_Движение!$B$2:$B$5111,"&lt;="&amp;K$3)-$F1661)))</f>
        <v>#VALUE!</v>
      </c>
      <c r="L1661" s="21" t="e">
        <f>IF(OR($B1661="",L$3&lt;$D1661+Настройки!$B$7),0,MAX(0,$E1661-MAX(0,SUMIFS(Тех_Движение!$G$2:$G$5111,Тех_Движение!$D$2:$D$5111,$C1661,Тех_Движение!$B$2:$B$5111,"&lt;="&amp;L$3)-$F1661)))</f>
        <v>#VALUE!</v>
      </c>
      <c r="M1661" s="21" t="e">
        <f>IF(OR($B1661="",M$3&lt;$D1661+Настройки!$B$7),0,MAX(0,$E1661-MAX(0,SUMIFS(Тех_Движение!$G$2:$G$5111,Тех_Движение!$D$2:$D$5111,$C1661,Тех_Движение!$B$2:$B$5111,"&lt;="&amp;M$3)-$F1661)))</f>
        <v>#VALUE!</v>
      </c>
      <c r="N1661" s="21" t="e">
        <f>IF(OR($B1661="",N$3&lt;$D1661+Настройки!$B$7),0,MAX(0,$E1661-MAX(0,SUMIFS(Тех_Движение!$G$2:$G$5111,Тех_Движение!$D$2:$D$5111,$C1661,Тех_Движение!$B$2:$B$5111,"&lt;="&amp;N$3)-$F1661)))</f>
        <v>#VALUE!</v>
      </c>
      <c r="O1661" s="21" t="e">
        <f>IF(OR($B1661="",O$3&lt;$D1661+Настройки!$B$7),0,MAX(0,$E1661-MAX(0,SUMIFS(Тех_Движение!$G$2:$G$5111,Тех_Движение!$D$2:$D$5111,$C1661,Тех_Движение!$B$2:$B$5111,"&lt;="&amp;O$3)-$F1661)))</f>
        <v>#VALUE!</v>
      </c>
      <c r="P1661" s="21" t="e">
        <f>IF(OR($B1661="",P$3&lt;$D1661+Настройки!$B$7),0,MAX(0,$E1661-MAX(0,SUMIFS(Тех_Движение!$G$2:$G$5111,Тех_Движение!$D$2:$D$5111,$C1661,Тех_Движение!$B$2:$B$5111,"&lt;="&amp;P$3)-$F1661)))</f>
        <v>#VALUE!</v>
      </c>
      <c r="Q1661" s="21" t="e">
        <f>IF(OR($B1661="",Q$3&lt;$D1661+Настройки!$B$7),0,MAX(0,$E1661-MAX(0,SUMIFS(Тех_Движение!$G$2:$G$5111,Тех_Движение!$D$2:$D$5111,$C1661,Тех_Движение!$B$2:$B$5111,"&lt;="&amp;Q$3)-$F1661)))</f>
        <v>#VALUE!</v>
      </c>
      <c r="R1661" s="21" t="str">
        <f t="shared" si="76"/>
        <v/>
      </c>
      <c r="S1661" s="23" t="str">
        <f>IF($B1661="","",VLOOKUP($C1661,Настройки!$A$11:$L$17,9,FALSE))</f>
        <v/>
      </c>
      <c r="T1661" s="23" t="str">
        <f t="shared" si="77"/>
        <v/>
      </c>
    </row>
    <row r="1662" spans="1:20" x14ac:dyDescent="0.3">
      <c r="A1662" s="20">
        <f>Тех_Движение!$A$1659</f>
        <v>1658</v>
      </c>
      <c r="B1662" s="20" t="str">
        <f>IF(Тех_Движение!$F$1659&gt;0,Тех_Движение!$I$1659,"")</f>
        <v/>
      </c>
      <c r="C1662" s="20" t="str">
        <f>IF($B1662="","",Тех_Движение!$D$1659)</f>
        <v/>
      </c>
      <c r="D1662" s="9" t="str">
        <f>IF($B1662="","",Тех_Движение!$B$1659)</f>
        <v/>
      </c>
      <c r="E1662" s="21" t="str">
        <f>IF($B1662="","",Тех_Движение!$F$1659)</f>
        <v/>
      </c>
      <c r="F1662" s="21" t="str">
        <f>IF($B1662="","",SUMIFS($E$5:$E1661,$C$5:$C1661,$C1662))</f>
        <v/>
      </c>
      <c r="G1662" s="21" t="str">
        <f>IF($B1662="","",MAX(0,$E1662-MAX(0,SUMIFS(Тех_Движение!$G$2:$G$5111,Тех_Движение!$D$2:$D$5111,$C1662,Тех_Движение!$B$2:$B$5111,"&lt;="&amp;Настройки!$B$5-1)-$F1662)))</f>
        <v/>
      </c>
      <c r="H1662" s="21" t="str">
        <f>IF($B1662="","",IF(AND($D1662&gt;=Настройки!$B$5,$D1662&lt;=Настройки!$B$6),$E1662,0))</f>
        <v/>
      </c>
      <c r="I1662" s="21" t="str">
        <f t="shared" si="75"/>
        <v/>
      </c>
      <c r="J1662" s="21" t="str">
        <f>IF($B1662="","",MAX(0,$E1662-MAX(0,SUMIFS(Тех_Движение!$G$2:$G$5111,Тех_Движение!$D$2:$D$5111,$C1662,Тех_Движение!$B$2:$B$5111,"&lt;="&amp;Настройки!$B$6)-$F1662)))</f>
        <v/>
      </c>
      <c r="K1662" s="21" t="e">
        <f>IF(OR($B1662="",K$3&lt;$D1662+Настройки!$B$7),0,MAX(0,$E1662-MAX(0,SUMIFS(Тех_Движение!$G$2:$G$5111,Тех_Движение!$D$2:$D$5111,$C1662,Тех_Движение!$B$2:$B$5111,"&lt;="&amp;K$3)-$F1662)))</f>
        <v>#VALUE!</v>
      </c>
      <c r="L1662" s="21" t="e">
        <f>IF(OR($B1662="",L$3&lt;$D1662+Настройки!$B$7),0,MAX(0,$E1662-MAX(0,SUMIFS(Тех_Движение!$G$2:$G$5111,Тех_Движение!$D$2:$D$5111,$C1662,Тех_Движение!$B$2:$B$5111,"&lt;="&amp;L$3)-$F1662)))</f>
        <v>#VALUE!</v>
      </c>
      <c r="M1662" s="21" t="e">
        <f>IF(OR($B1662="",M$3&lt;$D1662+Настройки!$B$7),0,MAX(0,$E1662-MAX(0,SUMIFS(Тех_Движение!$G$2:$G$5111,Тех_Движение!$D$2:$D$5111,$C1662,Тех_Движение!$B$2:$B$5111,"&lt;="&amp;M$3)-$F1662)))</f>
        <v>#VALUE!</v>
      </c>
      <c r="N1662" s="21" t="e">
        <f>IF(OR($B1662="",N$3&lt;$D1662+Настройки!$B$7),0,MAX(0,$E1662-MAX(0,SUMIFS(Тех_Движение!$G$2:$G$5111,Тех_Движение!$D$2:$D$5111,$C1662,Тех_Движение!$B$2:$B$5111,"&lt;="&amp;N$3)-$F1662)))</f>
        <v>#VALUE!</v>
      </c>
      <c r="O1662" s="21" t="e">
        <f>IF(OR($B1662="",O$3&lt;$D1662+Настройки!$B$7),0,MAX(0,$E1662-MAX(0,SUMIFS(Тех_Движение!$G$2:$G$5111,Тех_Движение!$D$2:$D$5111,$C1662,Тех_Движение!$B$2:$B$5111,"&lt;="&amp;O$3)-$F1662)))</f>
        <v>#VALUE!</v>
      </c>
      <c r="P1662" s="21" t="e">
        <f>IF(OR($B1662="",P$3&lt;$D1662+Настройки!$B$7),0,MAX(0,$E1662-MAX(0,SUMIFS(Тех_Движение!$G$2:$G$5111,Тех_Движение!$D$2:$D$5111,$C1662,Тех_Движение!$B$2:$B$5111,"&lt;="&amp;P$3)-$F1662)))</f>
        <v>#VALUE!</v>
      </c>
      <c r="Q1662" s="21" t="e">
        <f>IF(OR($B1662="",Q$3&lt;$D1662+Настройки!$B$7),0,MAX(0,$E1662-MAX(0,SUMIFS(Тех_Движение!$G$2:$G$5111,Тех_Движение!$D$2:$D$5111,$C1662,Тех_Движение!$B$2:$B$5111,"&lt;="&amp;Q$3)-$F1662)))</f>
        <v>#VALUE!</v>
      </c>
      <c r="R1662" s="21" t="str">
        <f t="shared" si="76"/>
        <v/>
      </c>
      <c r="S1662" s="23" t="str">
        <f>IF($B1662="","",VLOOKUP($C1662,Настройки!$A$11:$L$17,9,FALSE))</f>
        <v/>
      </c>
      <c r="T1662" s="23" t="str">
        <f t="shared" si="77"/>
        <v/>
      </c>
    </row>
    <row r="1663" spans="1:20" x14ac:dyDescent="0.3">
      <c r="A1663" s="20">
        <f>Тех_Движение!$A$1660</f>
        <v>1659</v>
      </c>
      <c r="B1663" s="20" t="str">
        <f>IF(Тех_Движение!$F$1660&gt;0,Тех_Движение!$I$1660,"")</f>
        <v/>
      </c>
      <c r="C1663" s="20" t="str">
        <f>IF($B1663="","",Тех_Движение!$D$1660)</f>
        <v/>
      </c>
      <c r="D1663" s="9" t="str">
        <f>IF($B1663="","",Тех_Движение!$B$1660)</f>
        <v/>
      </c>
      <c r="E1663" s="21" t="str">
        <f>IF($B1663="","",Тех_Движение!$F$1660)</f>
        <v/>
      </c>
      <c r="F1663" s="21" t="str">
        <f>IF($B1663="","",SUMIFS($E$5:$E1662,$C$5:$C1662,$C1663))</f>
        <v/>
      </c>
      <c r="G1663" s="21" t="str">
        <f>IF($B1663="","",MAX(0,$E1663-MAX(0,SUMIFS(Тех_Движение!$G$2:$G$5111,Тех_Движение!$D$2:$D$5111,$C1663,Тех_Движение!$B$2:$B$5111,"&lt;="&amp;Настройки!$B$5-1)-$F1663)))</f>
        <v/>
      </c>
      <c r="H1663" s="21" t="str">
        <f>IF($B1663="","",IF(AND($D1663&gt;=Настройки!$B$5,$D1663&lt;=Настройки!$B$6),$E1663,0))</f>
        <v/>
      </c>
      <c r="I1663" s="21" t="str">
        <f t="shared" si="75"/>
        <v/>
      </c>
      <c r="J1663" s="21" t="str">
        <f>IF($B1663="","",MAX(0,$E1663-MAX(0,SUMIFS(Тех_Движение!$G$2:$G$5111,Тех_Движение!$D$2:$D$5111,$C1663,Тех_Движение!$B$2:$B$5111,"&lt;="&amp;Настройки!$B$6)-$F1663)))</f>
        <v/>
      </c>
      <c r="K1663" s="21" t="e">
        <f>IF(OR($B1663="",K$3&lt;$D1663+Настройки!$B$7),0,MAX(0,$E1663-MAX(0,SUMIFS(Тех_Движение!$G$2:$G$5111,Тех_Движение!$D$2:$D$5111,$C1663,Тех_Движение!$B$2:$B$5111,"&lt;="&amp;K$3)-$F1663)))</f>
        <v>#VALUE!</v>
      </c>
      <c r="L1663" s="21" t="e">
        <f>IF(OR($B1663="",L$3&lt;$D1663+Настройки!$B$7),0,MAX(0,$E1663-MAX(0,SUMIFS(Тех_Движение!$G$2:$G$5111,Тех_Движение!$D$2:$D$5111,$C1663,Тех_Движение!$B$2:$B$5111,"&lt;="&amp;L$3)-$F1663)))</f>
        <v>#VALUE!</v>
      </c>
      <c r="M1663" s="21" t="e">
        <f>IF(OR($B1663="",M$3&lt;$D1663+Настройки!$B$7),0,MAX(0,$E1663-MAX(0,SUMIFS(Тех_Движение!$G$2:$G$5111,Тех_Движение!$D$2:$D$5111,$C1663,Тех_Движение!$B$2:$B$5111,"&lt;="&amp;M$3)-$F1663)))</f>
        <v>#VALUE!</v>
      </c>
      <c r="N1663" s="21" t="e">
        <f>IF(OR($B1663="",N$3&lt;$D1663+Настройки!$B$7),0,MAX(0,$E1663-MAX(0,SUMIFS(Тех_Движение!$G$2:$G$5111,Тех_Движение!$D$2:$D$5111,$C1663,Тех_Движение!$B$2:$B$5111,"&lt;="&amp;N$3)-$F1663)))</f>
        <v>#VALUE!</v>
      </c>
      <c r="O1663" s="21" t="e">
        <f>IF(OR($B1663="",O$3&lt;$D1663+Настройки!$B$7),0,MAX(0,$E1663-MAX(0,SUMIFS(Тех_Движение!$G$2:$G$5111,Тех_Движение!$D$2:$D$5111,$C1663,Тех_Движение!$B$2:$B$5111,"&lt;="&amp;O$3)-$F1663)))</f>
        <v>#VALUE!</v>
      </c>
      <c r="P1663" s="21" t="e">
        <f>IF(OR($B1663="",P$3&lt;$D1663+Настройки!$B$7),0,MAX(0,$E1663-MAX(0,SUMIFS(Тех_Движение!$G$2:$G$5111,Тех_Движение!$D$2:$D$5111,$C1663,Тех_Движение!$B$2:$B$5111,"&lt;="&amp;P$3)-$F1663)))</f>
        <v>#VALUE!</v>
      </c>
      <c r="Q1663" s="21" t="e">
        <f>IF(OR($B1663="",Q$3&lt;$D1663+Настройки!$B$7),0,MAX(0,$E1663-MAX(0,SUMIFS(Тех_Движение!$G$2:$G$5111,Тех_Движение!$D$2:$D$5111,$C1663,Тех_Движение!$B$2:$B$5111,"&lt;="&amp;Q$3)-$F1663)))</f>
        <v>#VALUE!</v>
      </c>
      <c r="R1663" s="21" t="str">
        <f t="shared" si="76"/>
        <v/>
      </c>
      <c r="S1663" s="23" t="str">
        <f>IF($B1663="","",VLOOKUP($C1663,Настройки!$A$11:$L$17,9,FALSE))</f>
        <v/>
      </c>
      <c r="T1663" s="23" t="str">
        <f t="shared" si="77"/>
        <v/>
      </c>
    </row>
    <row r="1664" spans="1:20" x14ac:dyDescent="0.3">
      <c r="A1664" s="20">
        <f>Тех_Движение!$A$1661</f>
        <v>1660</v>
      </c>
      <c r="B1664" s="20" t="str">
        <f>IF(Тех_Движение!$F$1661&gt;0,Тех_Движение!$I$1661,"")</f>
        <v/>
      </c>
      <c r="C1664" s="20" t="str">
        <f>IF($B1664="","",Тех_Движение!$D$1661)</f>
        <v/>
      </c>
      <c r="D1664" s="9" t="str">
        <f>IF($B1664="","",Тех_Движение!$B$1661)</f>
        <v/>
      </c>
      <c r="E1664" s="21" t="str">
        <f>IF($B1664="","",Тех_Движение!$F$1661)</f>
        <v/>
      </c>
      <c r="F1664" s="21" t="str">
        <f>IF($B1664="","",SUMIFS($E$5:$E1663,$C$5:$C1663,$C1664))</f>
        <v/>
      </c>
      <c r="G1664" s="21" t="str">
        <f>IF($B1664="","",MAX(0,$E1664-MAX(0,SUMIFS(Тех_Движение!$G$2:$G$5111,Тех_Движение!$D$2:$D$5111,$C1664,Тех_Движение!$B$2:$B$5111,"&lt;="&amp;Настройки!$B$5-1)-$F1664)))</f>
        <v/>
      </c>
      <c r="H1664" s="21" t="str">
        <f>IF($B1664="","",IF(AND($D1664&gt;=Настройки!$B$5,$D1664&lt;=Настройки!$B$6),$E1664,0))</f>
        <v/>
      </c>
      <c r="I1664" s="21" t="str">
        <f t="shared" si="75"/>
        <v/>
      </c>
      <c r="J1664" s="21" t="str">
        <f>IF($B1664="","",MAX(0,$E1664-MAX(0,SUMIFS(Тех_Движение!$G$2:$G$5111,Тех_Движение!$D$2:$D$5111,$C1664,Тех_Движение!$B$2:$B$5111,"&lt;="&amp;Настройки!$B$6)-$F1664)))</f>
        <v/>
      </c>
      <c r="K1664" s="21" t="e">
        <f>IF(OR($B1664="",K$3&lt;$D1664+Настройки!$B$7),0,MAX(0,$E1664-MAX(0,SUMIFS(Тех_Движение!$G$2:$G$5111,Тех_Движение!$D$2:$D$5111,$C1664,Тех_Движение!$B$2:$B$5111,"&lt;="&amp;K$3)-$F1664)))</f>
        <v>#VALUE!</v>
      </c>
      <c r="L1664" s="21" t="e">
        <f>IF(OR($B1664="",L$3&lt;$D1664+Настройки!$B$7),0,MAX(0,$E1664-MAX(0,SUMIFS(Тех_Движение!$G$2:$G$5111,Тех_Движение!$D$2:$D$5111,$C1664,Тех_Движение!$B$2:$B$5111,"&lt;="&amp;L$3)-$F1664)))</f>
        <v>#VALUE!</v>
      </c>
      <c r="M1664" s="21" t="e">
        <f>IF(OR($B1664="",M$3&lt;$D1664+Настройки!$B$7),0,MAX(0,$E1664-MAX(0,SUMIFS(Тех_Движение!$G$2:$G$5111,Тех_Движение!$D$2:$D$5111,$C1664,Тех_Движение!$B$2:$B$5111,"&lt;="&amp;M$3)-$F1664)))</f>
        <v>#VALUE!</v>
      </c>
      <c r="N1664" s="21" t="e">
        <f>IF(OR($B1664="",N$3&lt;$D1664+Настройки!$B$7),0,MAX(0,$E1664-MAX(0,SUMIFS(Тех_Движение!$G$2:$G$5111,Тех_Движение!$D$2:$D$5111,$C1664,Тех_Движение!$B$2:$B$5111,"&lt;="&amp;N$3)-$F1664)))</f>
        <v>#VALUE!</v>
      </c>
      <c r="O1664" s="21" t="e">
        <f>IF(OR($B1664="",O$3&lt;$D1664+Настройки!$B$7),0,MAX(0,$E1664-MAX(0,SUMIFS(Тех_Движение!$G$2:$G$5111,Тех_Движение!$D$2:$D$5111,$C1664,Тех_Движение!$B$2:$B$5111,"&lt;="&amp;O$3)-$F1664)))</f>
        <v>#VALUE!</v>
      </c>
      <c r="P1664" s="21" t="e">
        <f>IF(OR($B1664="",P$3&lt;$D1664+Настройки!$B$7),0,MAX(0,$E1664-MAX(0,SUMIFS(Тех_Движение!$G$2:$G$5111,Тех_Движение!$D$2:$D$5111,$C1664,Тех_Движение!$B$2:$B$5111,"&lt;="&amp;P$3)-$F1664)))</f>
        <v>#VALUE!</v>
      </c>
      <c r="Q1664" s="21" t="e">
        <f>IF(OR($B1664="",Q$3&lt;$D1664+Настройки!$B$7),0,MAX(0,$E1664-MAX(0,SUMIFS(Тех_Движение!$G$2:$G$5111,Тех_Движение!$D$2:$D$5111,$C1664,Тех_Движение!$B$2:$B$5111,"&lt;="&amp;Q$3)-$F1664)))</f>
        <v>#VALUE!</v>
      </c>
      <c r="R1664" s="21" t="str">
        <f t="shared" si="76"/>
        <v/>
      </c>
      <c r="S1664" s="23" t="str">
        <f>IF($B1664="","",VLOOKUP($C1664,Настройки!$A$11:$L$17,9,FALSE))</f>
        <v/>
      </c>
      <c r="T1664" s="23" t="str">
        <f t="shared" si="77"/>
        <v/>
      </c>
    </row>
    <row r="1665" spans="1:20" x14ac:dyDescent="0.3">
      <c r="A1665" s="20">
        <f>Тех_Движение!$A$1662</f>
        <v>1661</v>
      </c>
      <c r="B1665" s="20" t="str">
        <f>IF(Тех_Движение!$F$1662&gt;0,Тех_Движение!$I$1662,"")</f>
        <v/>
      </c>
      <c r="C1665" s="20" t="str">
        <f>IF($B1665="","",Тех_Движение!$D$1662)</f>
        <v/>
      </c>
      <c r="D1665" s="9" t="str">
        <f>IF($B1665="","",Тех_Движение!$B$1662)</f>
        <v/>
      </c>
      <c r="E1665" s="21" t="str">
        <f>IF($B1665="","",Тех_Движение!$F$1662)</f>
        <v/>
      </c>
      <c r="F1665" s="21" t="str">
        <f>IF($B1665="","",SUMIFS($E$5:$E1664,$C$5:$C1664,$C1665))</f>
        <v/>
      </c>
      <c r="G1665" s="21" t="str">
        <f>IF($B1665="","",MAX(0,$E1665-MAX(0,SUMIFS(Тех_Движение!$G$2:$G$5111,Тех_Движение!$D$2:$D$5111,$C1665,Тех_Движение!$B$2:$B$5111,"&lt;="&amp;Настройки!$B$5-1)-$F1665)))</f>
        <v/>
      </c>
      <c r="H1665" s="21" t="str">
        <f>IF($B1665="","",IF(AND($D1665&gt;=Настройки!$B$5,$D1665&lt;=Настройки!$B$6),$E1665,0))</f>
        <v/>
      </c>
      <c r="I1665" s="21" t="str">
        <f t="shared" si="75"/>
        <v/>
      </c>
      <c r="J1665" s="21" t="str">
        <f>IF($B1665="","",MAX(0,$E1665-MAX(0,SUMIFS(Тех_Движение!$G$2:$G$5111,Тех_Движение!$D$2:$D$5111,$C1665,Тех_Движение!$B$2:$B$5111,"&lt;="&amp;Настройки!$B$6)-$F1665)))</f>
        <v/>
      </c>
      <c r="K1665" s="21" t="e">
        <f>IF(OR($B1665="",K$3&lt;$D1665+Настройки!$B$7),0,MAX(0,$E1665-MAX(0,SUMIFS(Тех_Движение!$G$2:$G$5111,Тех_Движение!$D$2:$D$5111,$C1665,Тех_Движение!$B$2:$B$5111,"&lt;="&amp;K$3)-$F1665)))</f>
        <v>#VALUE!</v>
      </c>
      <c r="L1665" s="21" t="e">
        <f>IF(OR($B1665="",L$3&lt;$D1665+Настройки!$B$7),0,MAX(0,$E1665-MAX(0,SUMIFS(Тех_Движение!$G$2:$G$5111,Тех_Движение!$D$2:$D$5111,$C1665,Тех_Движение!$B$2:$B$5111,"&lt;="&amp;L$3)-$F1665)))</f>
        <v>#VALUE!</v>
      </c>
      <c r="M1665" s="21" t="e">
        <f>IF(OR($B1665="",M$3&lt;$D1665+Настройки!$B$7),0,MAX(0,$E1665-MAX(0,SUMIFS(Тех_Движение!$G$2:$G$5111,Тех_Движение!$D$2:$D$5111,$C1665,Тех_Движение!$B$2:$B$5111,"&lt;="&amp;M$3)-$F1665)))</f>
        <v>#VALUE!</v>
      </c>
      <c r="N1665" s="21" t="e">
        <f>IF(OR($B1665="",N$3&lt;$D1665+Настройки!$B$7),0,MAX(0,$E1665-MAX(0,SUMIFS(Тех_Движение!$G$2:$G$5111,Тех_Движение!$D$2:$D$5111,$C1665,Тех_Движение!$B$2:$B$5111,"&lt;="&amp;N$3)-$F1665)))</f>
        <v>#VALUE!</v>
      </c>
      <c r="O1665" s="21" t="e">
        <f>IF(OR($B1665="",O$3&lt;$D1665+Настройки!$B$7),0,MAX(0,$E1665-MAX(0,SUMIFS(Тех_Движение!$G$2:$G$5111,Тех_Движение!$D$2:$D$5111,$C1665,Тех_Движение!$B$2:$B$5111,"&lt;="&amp;O$3)-$F1665)))</f>
        <v>#VALUE!</v>
      </c>
      <c r="P1665" s="21" t="e">
        <f>IF(OR($B1665="",P$3&lt;$D1665+Настройки!$B$7),0,MAX(0,$E1665-MAX(0,SUMIFS(Тех_Движение!$G$2:$G$5111,Тех_Движение!$D$2:$D$5111,$C1665,Тех_Движение!$B$2:$B$5111,"&lt;="&amp;P$3)-$F1665)))</f>
        <v>#VALUE!</v>
      </c>
      <c r="Q1665" s="21" t="e">
        <f>IF(OR($B1665="",Q$3&lt;$D1665+Настройки!$B$7),0,MAX(0,$E1665-MAX(0,SUMIFS(Тех_Движение!$G$2:$G$5111,Тех_Движение!$D$2:$D$5111,$C1665,Тех_Движение!$B$2:$B$5111,"&lt;="&amp;Q$3)-$F1665)))</f>
        <v>#VALUE!</v>
      </c>
      <c r="R1665" s="21" t="str">
        <f t="shared" si="76"/>
        <v/>
      </c>
      <c r="S1665" s="23" t="str">
        <f>IF($B1665="","",VLOOKUP($C1665,Настройки!$A$11:$L$17,9,FALSE))</f>
        <v/>
      </c>
      <c r="T1665" s="23" t="str">
        <f t="shared" si="77"/>
        <v/>
      </c>
    </row>
    <row r="1666" spans="1:20" x14ac:dyDescent="0.3">
      <c r="A1666" s="20">
        <f>Тех_Движение!$A$1663</f>
        <v>1662</v>
      </c>
      <c r="B1666" s="20" t="str">
        <f>IF(Тех_Движение!$F$1663&gt;0,Тех_Движение!$I$1663,"")</f>
        <v/>
      </c>
      <c r="C1666" s="20" t="str">
        <f>IF($B1666="","",Тех_Движение!$D$1663)</f>
        <v/>
      </c>
      <c r="D1666" s="9" t="str">
        <f>IF($B1666="","",Тех_Движение!$B$1663)</f>
        <v/>
      </c>
      <c r="E1666" s="21" t="str">
        <f>IF($B1666="","",Тех_Движение!$F$1663)</f>
        <v/>
      </c>
      <c r="F1666" s="21" t="str">
        <f>IF($B1666="","",SUMIFS($E$5:$E1665,$C$5:$C1665,$C1666))</f>
        <v/>
      </c>
      <c r="G1666" s="21" t="str">
        <f>IF($B1666="","",MAX(0,$E1666-MAX(0,SUMIFS(Тех_Движение!$G$2:$G$5111,Тех_Движение!$D$2:$D$5111,$C1666,Тех_Движение!$B$2:$B$5111,"&lt;="&amp;Настройки!$B$5-1)-$F1666)))</f>
        <v/>
      </c>
      <c r="H1666" s="21" t="str">
        <f>IF($B1666="","",IF(AND($D1666&gt;=Настройки!$B$5,$D1666&lt;=Настройки!$B$6),$E1666,0))</f>
        <v/>
      </c>
      <c r="I1666" s="21" t="str">
        <f t="shared" si="75"/>
        <v/>
      </c>
      <c r="J1666" s="21" t="str">
        <f>IF($B1666="","",MAX(0,$E1666-MAX(0,SUMIFS(Тех_Движение!$G$2:$G$5111,Тех_Движение!$D$2:$D$5111,$C1666,Тех_Движение!$B$2:$B$5111,"&lt;="&amp;Настройки!$B$6)-$F1666)))</f>
        <v/>
      </c>
      <c r="K1666" s="21" t="e">
        <f>IF(OR($B1666="",K$3&lt;$D1666+Настройки!$B$7),0,MAX(0,$E1666-MAX(0,SUMIFS(Тех_Движение!$G$2:$G$5111,Тех_Движение!$D$2:$D$5111,$C1666,Тех_Движение!$B$2:$B$5111,"&lt;="&amp;K$3)-$F1666)))</f>
        <v>#VALUE!</v>
      </c>
      <c r="L1666" s="21" t="e">
        <f>IF(OR($B1666="",L$3&lt;$D1666+Настройки!$B$7),0,MAX(0,$E1666-MAX(0,SUMIFS(Тех_Движение!$G$2:$G$5111,Тех_Движение!$D$2:$D$5111,$C1666,Тех_Движение!$B$2:$B$5111,"&lt;="&amp;L$3)-$F1666)))</f>
        <v>#VALUE!</v>
      </c>
      <c r="M1666" s="21" t="e">
        <f>IF(OR($B1666="",M$3&lt;$D1666+Настройки!$B$7),0,MAX(0,$E1666-MAX(0,SUMIFS(Тех_Движение!$G$2:$G$5111,Тех_Движение!$D$2:$D$5111,$C1666,Тех_Движение!$B$2:$B$5111,"&lt;="&amp;M$3)-$F1666)))</f>
        <v>#VALUE!</v>
      </c>
      <c r="N1666" s="21" t="e">
        <f>IF(OR($B1666="",N$3&lt;$D1666+Настройки!$B$7),0,MAX(0,$E1666-MAX(0,SUMIFS(Тех_Движение!$G$2:$G$5111,Тех_Движение!$D$2:$D$5111,$C1666,Тех_Движение!$B$2:$B$5111,"&lt;="&amp;N$3)-$F1666)))</f>
        <v>#VALUE!</v>
      </c>
      <c r="O1666" s="21" t="e">
        <f>IF(OR($B1666="",O$3&lt;$D1666+Настройки!$B$7),0,MAX(0,$E1666-MAX(0,SUMIFS(Тех_Движение!$G$2:$G$5111,Тех_Движение!$D$2:$D$5111,$C1666,Тех_Движение!$B$2:$B$5111,"&lt;="&amp;O$3)-$F1666)))</f>
        <v>#VALUE!</v>
      </c>
      <c r="P1666" s="21" t="e">
        <f>IF(OR($B1666="",P$3&lt;$D1666+Настройки!$B$7),0,MAX(0,$E1666-MAX(0,SUMIFS(Тех_Движение!$G$2:$G$5111,Тех_Движение!$D$2:$D$5111,$C1666,Тех_Движение!$B$2:$B$5111,"&lt;="&amp;P$3)-$F1666)))</f>
        <v>#VALUE!</v>
      </c>
      <c r="Q1666" s="21" t="e">
        <f>IF(OR($B1666="",Q$3&lt;$D1666+Настройки!$B$7),0,MAX(0,$E1666-MAX(0,SUMIFS(Тех_Движение!$G$2:$G$5111,Тех_Движение!$D$2:$D$5111,$C1666,Тех_Движение!$B$2:$B$5111,"&lt;="&amp;Q$3)-$F1666)))</f>
        <v>#VALUE!</v>
      </c>
      <c r="R1666" s="21" t="str">
        <f t="shared" si="76"/>
        <v/>
      </c>
      <c r="S1666" s="23" t="str">
        <f>IF($B1666="","",VLOOKUP($C1666,Настройки!$A$11:$L$17,9,FALSE))</f>
        <v/>
      </c>
      <c r="T1666" s="23" t="str">
        <f t="shared" si="77"/>
        <v/>
      </c>
    </row>
    <row r="1667" spans="1:20" x14ac:dyDescent="0.3">
      <c r="A1667" s="20">
        <f>Тех_Движение!$A$1664</f>
        <v>1663</v>
      </c>
      <c r="B1667" s="20" t="str">
        <f>IF(Тех_Движение!$F$1664&gt;0,Тех_Движение!$I$1664,"")</f>
        <v/>
      </c>
      <c r="C1667" s="20" t="str">
        <f>IF($B1667="","",Тех_Движение!$D$1664)</f>
        <v/>
      </c>
      <c r="D1667" s="9" t="str">
        <f>IF($B1667="","",Тех_Движение!$B$1664)</f>
        <v/>
      </c>
      <c r="E1667" s="21" t="str">
        <f>IF($B1667="","",Тех_Движение!$F$1664)</f>
        <v/>
      </c>
      <c r="F1667" s="21" t="str">
        <f>IF($B1667="","",SUMIFS($E$5:$E1666,$C$5:$C1666,$C1667))</f>
        <v/>
      </c>
      <c r="G1667" s="21" t="str">
        <f>IF($B1667="","",MAX(0,$E1667-MAX(0,SUMIFS(Тех_Движение!$G$2:$G$5111,Тех_Движение!$D$2:$D$5111,$C1667,Тех_Движение!$B$2:$B$5111,"&lt;="&amp;Настройки!$B$5-1)-$F1667)))</f>
        <v/>
      </c>
      <c r="H1667" s="21" t="str">
        <f>IF($B1667="","",IF(AND($D1667&gt;=Настройки!$B$5,$D1667&lt;=Настройки!$B$6),$E1667,0))</f>
        <v/>
      </c>
      <c r="I1667" s="21" t="str">
        <f t="shared" si="75"/>
        <v/>
      </c>
      <c r="J1667" s="21" t="str">
        <f>IF($B1667="","",MAX(0,$E1667-MAX(0,SUMIFS(Тех_Движение!$G$2:$G$5111,Тех_Движение!$D$2:$D$5111,$C1667,Тех_Движение!$B$2:$B$5111,"&lt;="&amp;Настройки!$B$6)-$F1667)))</f>
        <v/>
      </c>
      <c r="K1667" s="21" t="e">
        <f>IF(OR($B1667="",K$3&lt;$D1667+Настройки!$B$7),0,MAX(0,$E1667-MAX(0,SUMIFS(Тех_Движение!$G$2:$G$5111,Тех_Движение!$D$2:$D$5111,$C1667,Тех_Движение!$B$2:$B$5111,"&lt;="&amp;K$3)-$F1667)))</f>
        <v>#VALUE!</v>
      </c>
      <c r="L1667" s="21" t="e">
        <f>IF(OR($B1667="",L$3&lt;$D1667+Настройки!$B$7),0,MAX(0,$E1667-MAX(0,SUMIFS(Тех_Движение!$G$2:$G$5111,Тех_Движение!$D$2:$D$5111,$C1667,Тех_Движение!$B$2:$B$5111,"&lt;="&amp;L$3)-$F1667)))</f>
        <v>#VALUE!</v>
      </c>
      <c r="M1667" s="21" t="e">
        <f>IF(OR($B1667="",M$3&lt;$D1667+Настройки!$B$7),0,MAX(0,$E1667-MAX(0,SUMIFS(Тех_Движение!$G$2:$G$5111,Тех_Движение!$D$2:$D$5111,$C1667,Тех_Движение!$B$2:$B$5111,"&lt;="&amp;M$3)-$F1667)))</f>
        <v>#VALUE!</v>
      </c>
      <c r="N1667" s="21" t="e">
        <f>IF(OR($B1667="",N$3&lt;$D1667+Настройки!$B$7),0,MAX(0,$E1667-MAX(0,SUMIFS(Тех_Движение!$G$2:$G$5111,Тех_Движение!$D$2:$D$5111,$C1667,Тех_Движение!$B$2:$B$5111,"&lt;="&amp;N$3)-$F1667)))</f>
        <v>#VALUE!</v>
      </c>
      <c r="O1667" s="21" t="e">
        <f>IF(OR($B1667="",O$3&lt;$D1667+Настройки!$B$7),0,MAX(0,$E1667-MAX(0,SUMIFS(Тех_Движение!$G$2:$G$5111,Тех_Движение!$D$2:$D$5111,$C1667,Тех_Движение!$B$2:$B$5111,"&lt;="&amp;O$3)-$F1667)))</f>
        <v>#VALUE!</v>
      </c>
      <c r="P1667" s="21" t="e">
        <f>IF(OR($B1667="",P$3&lt;$D1667+Настройки!$B$7),0,MAX(0,$E1667-MAX(0,SUMIFS(Тех_Движение!$G$2:$G$5111,Тех_Движение!$D$2:$D$5111,$C1667,Тех_Движение!$B$2:$B$5111,"&lt;="&amp;P$3)-$F1667)))</f>
        <v>#VALUE!</v>
      </c>
      <c r="Q1667" s="21" t="e">
        <f>IF(OR($B1667="",Q$3&lt;$D1667+Настройки!$B$7),0,MAX(0,$E1667-MAX(0,SUMIFS(Тех_Движение!$G$2:$G$5111,Тех_Движение!$D$2:$D$5111,$C1667,Тех_Движение!$B$2:$B$5111,"&lt;="&amp;Q$3)-$F1667)))</f>
        <v>#VALUE!</v>
      </c>
      <c r="R1667" s="21" t="str">
        <f t="shared" si="76"/>
        <v/>
      </c>
      <c r="S1667" s="23" t="str">
        <f>IF($B1667="","",VLOOKUP($C1667,Настройки!$A$11:$L$17,9,FALSE))</f>
        <v/>
      </c>
      <c r="T1667" s="23" t="str">
        <f t="shared" si="77"/>
        <v/>
      </c>
    </row>
    <row r="1668" spans="1:20" x14ac:dyDescent="0.3">
      <c r="A1668" s="20">
        <f>Тех_Движение!$A$1665</f>
        <v>1664</v>
      </c>
      <c r="B1668" s="20" t="str">
        <f>IF(Тех_Движение!$F$1665&gt;0,Тех_Движение!$I$1665,"")</f>
        <v/>
      </c>
      <c r="C1668" s="20" t="str">
        <f>IF($B1668="","",Тех_Движение!$D$1665)</f>
        <v/>
      </c>
      <c r="D1668" s="9" t="str">
        <f>IF($B1668="","",Тех_Движение!$B$1665)</f>
        <v/>
      </c>
      <c r="E1668" s="21" t="str">
        <f>IF($B1668="","",Тех_Движение!$F$1665)</f>
        <v/>
      </c>
      <c r="F1668" s="21" t="str">
        <f>IF($B1668="","",SUMIFS($E$5:$E1667,$C$5:$C1667,$C1668))</f>
        <v/>
      </c>
      <c r="G1668" s="21" t="str">
        <f>IF($B1668="","",MAX(0,$E1668-MAX(0,SUMIFS(Тех_Движение!$G$2:$G$5111,Тех_Движение!$D$2:$D$5111,$C1668,Тех_Движение!$B$2:$B$5111,"&lt;="&amp;Настройки!$B$5-1)-$F1668)))</f>
        <v/>
      </c>
      <c r="H1668" s="21" t="str">
        <f>IF($B1668="","",IF(AND($D1668&gt;=Настройки!$B$5,$D1668&lt;=Настройки!$B$6),$E1668,0))</f>
        <v/>
      </c>
      <c r="I1668" s="21" t="str">
        <f t="shared" si="75"/>
        <v/>
      </c>
      <c r="J1668" s="21" t="str">
        <f>IF($B1668="","",MAX(0,$E1668-MAX(0,SUMIFS(Тех_Движение!$G$2:$G$5111,Тех_Движение!$D$2:$D$5111,$C1668,Тех_Движение!$B$2:$B$5111,"&lt;="&amp;Настройки!$B$6)-$F1668)))</f>
        <v/>
      </c>
      <c r="K1668" s="21" t="e">
        <f>IF(OR($B1668="",K$3&lt;$D1668+Настройки!$B$7),0,MAX(0,$E1668-MAX(0,SUMIFS(Тех_Движение!$G$2:$G$5111,Тех_Движение!$D$2:$D$5111,$C1668,Тех_Движение!$B$2:$B$5111,"&lt;="&amp;K$3)-$F1668)))</f>
        <v>#VALUE!</v>
      </c>
      <c r="L1668" s="21" t="e">
        <f>IF(OR($B1668="",L$3&lt;$D1668+Настройки!$B$7),0,MAX(0,$E1668-MAX(0,SUMIFS(Тех_Движение!$G$2:$G$5111,Тех_Движение!$D$2:$D$5111,$C1668,Тех_Движение!$B$2:$B$5111,"&lt;="&amp;L$3)-$F1668)))</f>
        <v>#VALUE!</v>
      </c>
      <c r="M1668" s="21" t="e">
        <f>IF(OR($B1668="",M$3&lt;$D1668+Настройки!$B$7),0,MAX(0,$E1668-MAX(0,SUMIFS(Тех_Движение!$G$2:$G$5111,Тех_Движение!$D$2:$D$5111,$C1668,Тех_Движение!$B$2:$B$5111,"&lt;="&amp;M$3)-$F1668)))</f>
        <v>#VALUE!</v>
      </c>
      <c r="N1668" s="21" t="e">
        <f>IF(OR($B1668="",N$3&lt;$D1668+Настройки!$B$7),0,MAX(0,$E1668-MAX(0,SUMIFS(Тех_Движение!$G$2:$G$5111,Тех_Движение!$D$2:$D$5111,$C1668,Тех_Движение!$B$2:$B$5111,"&lt;="&amp;N$3)-$F1668)))</f>
        <v>#VALUE!</v>
      </c>
      <c r="O1668" s="21" t="e">
        <f>IF(OR($B1668="",O$3&lt;$D1668+Настройки!$B$7),0,MAX(0,$E1668-MAX(0,SUMIFS(Тех_Движение!$G$2:$G$5111,Тех_Движение!$D$2:$D$5111,$C1668,Тех_Движение!$B$2:$B$5111,"&lt;="&amp;O$3)-$F1668)))</f>
        <v>#VALUE!</v>
      </c>
      <c r="P1668" s="21" t="e">
        <f>IF(OR($B1668="",P$3&lt;$D1668+Настройки!$B$7),0,MAX(0,$E1668-MAX(0,SUMIFS(Тех_Движение!$G$2:$G$5111,Тех_Движение!$D$2:$D$5111,$C1668,Тех_Движение!$B$2:$B$5111,"&lt;="&amp;P$3)-$F1668)))</f>
        <v>#VALUE!</v>
      </c>
      <c r="Q1668" s="21" t="e">
        <f>IF(OR($B1668="",Q$3&lt;$D1668+Настройки!$B$7),0,MAX(0,$E1668-MAX(0,SUMIFS(Тех_Движение!$G$2:$G$5111,Тех_Движение!$D$2:$D$5111,$C1668,Тех_Движение!$B$2:$B$5111,"&lt;="&amp;Q$3)-$F1668)))</f>
        <v>#VALUE!</v>
      </c>
      <c r="R1668" s="21" t="str">
        <f t="shared" si="76"/>
        <v/>
      </c>
      <c r="S1668" s="23" t="str">
        <f>IF($B1668="","",VLOOKUP($C1668,Настройки!$A$11:$L$17,9,FALSE))</f>
        <v/>
      </c>
      <c r="T1668" s="23" t="str">
        <f t="shared" si="77"/>
        <v/>
      </c>
    </row>
    <row r="1669" spans="1:20" x14ac:dyDescent="0.3">
      <c r="A1669" s="20">
        <f>Тех_Движение!$A$1666</f>
        <v>1665</v>
      </c>
      <c r="B1669" s="20" t="str">
        <f>IF(Тех_Движение!$F$1666&gt;0,Тех_Движение!$I$1666,"")</f>
        <v/>
      </c>
      <c r="C1669" s="20" t="str">
        <f>IF($B1669="","",Тех_Движение!$D$1666)</f>
        <v/>
      </c>
      <c r="D1669" s="9" t="str">
        <f>IF($B1669="","",Тех_Движение!$B$1666)</f>
        <v/>
      </c>
      <c r="E1669" s="21" t="str">
        <f>IF($B1669="","",Тех_Движение!$F$1666)</f>
        <v/>
      </c>
      <c r="F1669" s="21" t="str">
        <f>IF($B1669="","",SUMIFS($E$5:$E1668,$C$5:$C1668,$C1669))</f>
        <v/>
      </c>
      <c r="G1669" s="21" t="str">
        <f>IF($B1669="","",MAX(0,$E1669-MAX(0,SUMIFS(Тех_Движение!$G$2:$G$5111,Тех_Движение!$D$2:$D$5111,$C1669,Тех_Движение!$B$2:$B$5111,"&lt;="&amp;Настройки!$B$5-1)-$F1669)))</f>
        <v/>
      </c>
      <c r="H1669" s="21" t="str">
        <f>IF($B1669="","",IF(AND($D1669&gt;=Настройки!$B$5,$D1669&lt;=Настройки!$B$6),$E1669,0))</f>
        <v/>
      </c>
      <c r="I1669" s="21" t="str">
        <f t="shared" ref="I1669:I1732" si="78">IF($B1669="","",$G1669+$H1669-$J1669)</f>
        <v/>
      </c>
      <c r="J1669" s="21" t="str">
        <f>IF($B1669="","",MAX(0,$E1669-MAX(0,SUMIFS(Тех_Движение!$G$2:$G$5111,Тех_Движение!$D$2:$D$5111,$C1669,Тех_Движение!$B$2:$B$5111,"&lt;="&amp;Настройки!$B$6)-$F1669)))</f>
        <v/>
      </c>
      <c r="K1669" s="21" t="e">
        <f>IF(OR($B1669="",K$3&lt;$D1669+Настройки!$B$7),0,MAX(0,$E1669-MAX(0,SUMIFS(Тех_Движение!$G$2:$G$5111,Тех_Движение!$D$2:$D$5111,$C1669,Тех_Движение!$B$2:$B$5111,"&lt;="&amp;K$3)-$F1669)))</f>
        <v>#VALUE!</v>
      </c>
      <c r="L1669" s="21" t="e">
        <f>IF(OR($B1669="",L$3&lt;$D1669+Настройки!$B$7),0,MAX(0,$E1669-MAX(0,SUMIFS(Тех_Движение!$G$2:$G$5111,Тех_Движение!$D$2:$D$5111,$C1669,Тех_Движение!$B$2:$B$5111,"&lt;="&amp;L$3)-$F1669)))</f>
        <v>#VALUE!</v>
      </c>
      <c r="M1669" s="21" t="e">
        <f>IF(OR($B1669="",M$3&lt;$D1669+Настройки!$B$7),0,MAX(0,$E1669-MAX(0,SUMIFS(Тех_Движение!$G$2:$G$5111,Тех_Движение!$D$2:$D$5111,$C1669,Тех_Движение!$B$2:$B$5111,"&lt;="&amp;M$3)-$F1669)))</f>
        <v>#VALUE!</v>
      </c>
      <c r="N1669" s="21" t="e">
        <f>IF(OR($B1669="",N$3&lt;$D1669+Настройки!$B$7),0,MAX(0,$E1669-MAX(0,SUMIFS(Тех_Движение!$G$2:$G$5111,Тех_Движение!$D$2:$D$5111,$C1669,Тех_Движение!$B$2:$B$5111,"&lt;="&amp;N$3)-$F1669)))</f>
        <v>#VALUE!</v>
      </c>
      <c r="O1669" s="21" t="e">
        <f>IF(OR($B1669="",O$3&lt;$D1669+Настройки!$B$7),0,MAX(0,$E1669-MAX(0,SUMIFS(Тех_Движение!$G$2:$G$5111,Тех_Движение!$D$2:$D$5111,$C1669,Тех_Движение!$B$2:$B$5111,"&lt;="&amp;O$3)-$F1669)))</f>
        <v>#VALUE!</v>
      </c>
      <c r="P1669" s="21" t="e">
        <f>IF(OR($B1669="",P$3&lt;$D1669+Настройки!$B$7),0,MAX(0,$E1669-MAX(0,SUMIFS(Тех_Движение!$G$2:$G$5111,Тех_Движение!$D$2:$D$5111,$C1669,Тех_Движение!$B$2:$B$5111,"&lt;="&amp;P$3)-$F1669)))</f>
        <v>#VALUE!</v>
      </c>
      <c r="Q1669" s="21" t="e">
        <f>IF(OR($B1669="",Q$3&lt;$D1669+Настройки!$B$7),0,MAX(0,$E1669-MAX(0,SUMIFS(Тех_Движение!$G$2:$G$5111,Тех_Движение!$D$2:$D$5111,$C1669,Тех_Движение!$B$2:$B$5111,"&lt;="&amp;Q$3)-$F1669)))</f>
        <v>#VALUE!</v>
      </c>
      <c r="R1669" s="21" t="str">
        <f t="shared" ref="R1669:R1732" si="79">IF($B1669="","",SUM($K1669:$Q1669))</f>
        <v/>
      </c>
      <c r="S1669" s="23" t="str">
        <f>IF($B1669="","",VLOOKUP($C1669,Настройки!$A$11:$L$17,9,FALSE))</f>
        <v/>
      </c>
      <c r="T1669" s="23" t="str">
        <f t="shared" ref="T1669:T1732" si="80">IF($B1669="","",$R1669*$S1669)</f>
        <v/>
      </c>
    </row>
    <row r="1670" spans="1:20" x14ac:dyDescent="0.3">
      <c r="A1670" s="20">
        <f>Тех_Движение!$A$1667</f>
        <v>1666</v>
      </c>
      <c r="B1670" s="20" t="str">
        <f>IF(Тех_Движение!$F$1667&gt;0,Тех_Движение!$I$1667,"")</f>
        <v/>
      </c>
      <c r="C1670" s="20" t="str">
        <f>IF($B1670="","",Тех_Движение!$D$1667)</f>
        <v/>
      </c>
      <c r="D1670" s="9" t="str">
        <f>IF($B1670="","",Тех_Движение!$B$1667)</f>
        <v/>
      </c>
      <c r="E1670" s="21" t="str">
        <f>IF($B1670="","",Тех_Движение!$F$1667)</f>
        <v/>
      </c>
      <c r="F1670" s="21" t="str">
        <f>IF($B1670="","",SUMIFS($E$5:$E1669,$C$5:$C1669,$C1670))</f>
        <v/>
      </c>
      <c r="G1670" s="21" t="str">
        <f>IF($B1670="","",MAX(0,$E1670-MAX(0,SUMIFS(Тех_Движение!$G$2:$G$5111,Тех_Движение!$D$2:$D$5111,$C1670,Тех_Движение!$B$2:$B$5111,"&lt;="&amp;Настройки!$B$5-1)-$F1670)))</f>
        <v/>
      </c>
      <c r="H1670" s="21" t="str">
        <f>IF($B1670="","",IF(AND($D1670&gt;=Настройки!$B$5,$D1670&lt;=Настройки!$B$6),$E1670,0))</f>
        <v/>
      </c>
      <c r="I1670" s="21" t="str">
        <f t="shared" si="78"/>
        <v/>
      </c>
      <c r="J1670" s="21" t="str">
        <f>IF($B1670="","",MAX(0,$E1670-MAX(0,SUMIFS(Тех_Движение!$G$2:$G$5111,Тех_Движение!$D$2:$D$5111,$C1670,Тех_Движение!$B$2:$B$5111,"&lt;="&amp;Настройки!$B$6)-$F1670)))</f>
        <v/>
      </c>
      <c r="K1670" s="21" t="e">
        <f>IF(OR($B1670="",K$3&lt;$D1670+Настройки!$B$7),0,MAX(0,$E1670-MAX(0,SUMIFS(Тех_Движение!$G$2:$G$5111,Тех_Движение!$D$2:$D$5111,$C1670,Тех_Движение!$B$2:$B$5111,"&lt;="&amp;K$3)-$F1670)))</f>
        <v>#VALUE!</v>
      </c>
      <c r="L1670" s="21" t="e">
        <f>IF(OR($B1670="",L$3&lt;$D1670+Настройки!$B$7),0,MAX(0,$E1670-MAX(0,SUMIFS(Тех_Движение!$G$2:$G$5111,Тех_Движение!$D$2:$D$5111,$C1670,Тех_Движение!$B$2:$B$5111,"&lt;="&amp;L$3)-$F1670)))</f>
        <v>#VALUE!</v>
      </c>
      <c r="M1670" s="21" t="e">
        <f>IF(OR($B1670="",M$3&lt;$D1670+Настройки!$B$7),0,MAX(0,$E1670-MAX(0,SUMIFS(Тех_Движение!$G$2:$G$5111,Тех_Движение!$D$2:$D$5111,$C1670,Тех_Движение!$B$2:$B$5111,"&lt;="&amp;M$3)-$F1670)))</f>
        <v>#VALUE!</v>
      </c>
      <c r="N1670" s="21" t="e">
        <f>IF(OR($B1670="",N$3&lt;$D1670+Настройки!$B$7),0,MAX(0,$E1670-MAX(0,SUMIFS(Тех_Движение!$G$2:$G$5111,Тех_Движение!$D$2:$D$5111,$C1670,Тех_Движение!$B$2:$B$5111,"&lt;="&amp;N$3)-$F1670)))</f>
        <v>#VALUE!</v>
      </c>
      <c r="O1670" s="21" t="e">
        <f>IF(OR($B1670="",O$3&lt;$D1670+Настройки!$B$7),0,MAX(0,$E1670-MAX(0,SUMIFS(Тех_Движение!$G$2:$G$5111,Тех_Движение!$D$2:$D$5111,$C1670,Тех_Движение!$B$2:$B$5111,"&lt;="&amp;O$3)-$F1670)))</f>
        <v>#VALUE!</v>
      </c>
      <c r="P1670" s="21" t="e">
        <f>IF(OR($B1670="",P$3&lt;$D1670+Настройки!$B$7),0,MAX(0,$E1670-MAX(0,SUMIFS(Тех_Движение!$G$2:$G$5111,Тех_Движение!$D$2:$D$5111,$C1670,Тех_Движение!$B$2:$B$5111,"&lt;="&amp;P$3)-$F1670)))</f>
        <v>#VALUE!</v>
      </c>
      <c r="Q1670" s="21" t="e">
        <f>IF(OR($B1670="",Q$3&lt;$D1670+Настройки!$B$7),0,MAX(0,$E1670-MAX(0,SUMIFS(Тех_Движение!$G$2:$G$5111,Тех_Движение!$D$2:$D$5111,$C1670,Тех_Движение!$B$2:$B$5111,"&lt;="&amp;Q$3)-$F1670)))</f>
        <v>#VALUE!</v>
      </c>
      <c r="R1670" s="21" t="str">
        <f t="shared" si="79"/>
        <v/>
      </c>
      <c r="S1670" s="23" t="str">
        <f>IF($B1670="","",VLOOKUP($C1670,Настройки!$A$11:$L$17,9,FALSE))</f>
        <v/>
      </c>
      <c r="T1670" s="23" t="str">
        <f t="shared" si="80"/>
        <v/>
      </c>
    </row>
    <row r="1671" spans="1:20" x14ac:dyDescent="0.3">
      <c r="A1671" s="20">
        <f>Тех_Движение!$A$1668</f>
        <v>1667</v>
      </c>
      <c r="B1671" s="20" t="str">
        <f>IF(Тех_Движение!$F$1668&gt;0,Тех_Движение!$I$1668,"")</f>
        <v/>
      </c>
      <c r="C1671" s="20" t="str">
        <f>IF($B1671="","",Тех_Движение!$D$1668)</f>
        <v/>
      </c>
      <c r="D1671" s="9" t="str">
        <f>IF($B1671="","",Тех_Движение!$B$1668)</f>
        <v/>
      </c>
      <c r="E1671" s="21" t="str">
        <f>IF($B1671="","",Тех_Движение!$F$1668)</f>
        <v/>
      </c>
      <c r="F1671" s="21" t="str">
        <f>IF($B1671="","",SUMIFS($E$5:$E1670,$C$5:$C1670,$C1671))</f>
        <v/>
      </c>
      <c r="G1671" s="21" t="str">
        <f>IF($B1671="","",MAX(0,$E1671-MAX(0,SUMIFS(Тех_Движение!$G$2:$G$5111,Тех_Движение!$D$2:$D$5111,$C1671,Тех_Движение!$B$2:$B$5111,"&lt;="&amp;Настройки!$B$5-1)-$F1671)))</f>
        <v/>
      </c>
      <c r="H1671" s="21" t="str">
        <f>IF($B1671="","",IF(AND($D1671&gt;=Настройки!$B$5,$D1671&lt;=Настройки!$B$6),$E1671,0))</f>
        <v/>
      </c>
      <c r="I1671" s="21" t="str">
        <f t="shared" si="78"/>
        <v/>
      </c>
      <c r="J1671" s="21" t="str">
        <f>IF($B1671="","",MAX(0,$E1671-MAX(0,SUMIFS(Тех_Движение!$G$2:$G$5111,Тех_Движение!$D$2:$D$5111,$C1671,Тех_Движение!$B$2:$B$5111,"&lt;="&amp;Настройки!$B$6)-$F1671)))</f>
        <v/>
      </c>
      <c r="K1671" s="21" t="e">
        <f>IF(OR($B1671="",K$3&lt;$D1671+Настройки!$B$7),0,MAX(0,$E1671-MAX(0,SUMIFS(Тех_Движение!$G$2:$G$5111,Тех_Движение!$D$2:$D$5111,$C1671,Тех_Движение!$B$2:$B$5111,"&lt;="&amp;K$3)-$F1671)))</f>
        <v>#VALUE!</v>
      </c>
      <c r="L1671" s="21" t="e">
        <f>IF(OR($B1671="",L$3&lt;$D1671+Настройки!$B$7),0,MAX(0,$E1671-MAX(0,SUMIFS(Тех_Движение!$G$2:$G$5111,Тех_Движение!$D$2:$D$5111,$C1671,Тех_Движение!$B$2:$B$5111,"&lt;="&amp;L$3)-$F1671)))</f>
        <v>#VALUE!</v>
      </c>
      <c r="M1671" s="21" t="e">
        <f>IF(OR($B1671="",M$3&lt;$D1671+Настройки!$B$7),0,MAX(0,$E1671-MAX(0,SUMIFS(Тех_Движение!$G$2:$G$5111,Тех_Движение!$D$2:$D$5111,$C1671,Тех_Движение!$B$2:$B$5111,"&lt;="&amp;M$3)-$F1671)))</f>
        <v>#VALUE!</v>
      </c>
      <c r="N1671" s="21" t="e">
        <f>IF(OR($B1671="",N$3&lt;$D1671+Настройки!$B$7),0,MAX(0,$E1671-MAX(0,SUMIFS(Тех_Движение!$G$2:$G$5111,Тех_Движение!$D$2:$D$5111,$C1671,Тех_Движение!$B$2:$B$5111,"&lt;="&amp;N$3)-$F1671)))</f>
        <v>#VALUE!</v>
      </c>
      <c r="O1671" s="21" t="e">
        <f>IF(OR($B1671="",O$3&lt;$D1671+Настройки!$B$7),0,MAX(0,$E1671-MAX(0,SUMIFS(Тех_Движение!$G$2:$G$5111,Тех_Движение!$D$2:$D$5111,$C1671,Тех_Движение!$B$2:$B$5111,"&lt;="&amp;O$3)-$F1671)))</f>
        <v>#VALUE!</v>
      </c>
      <c r="P1671" s="21" t="e">
        <f>IF(OR($B1671="",P$3&lt;$D1671+Настройки!$B$7),0,MAX(0,$E1671-MAX(0,SUMIFS(Тех_Движение!$G$2:$G$5111,Тех_Движение!$D$2:$D$5111,$C1671,Тех_Движение!$B$2:$B$5111,"&lt;="&amp;P$3)-$F1671)))</f>
        <v>#VALUE!</v>
      </c>
      <c r="Q1671" s="21" t="e">
        <f>IF(OR($B1671="",Q$3&lt;$D1671+Настройки!$B$7),0,MAX(0,$E1671-MAX(0,SUMIFS(Тех_Движение!$G$2:$G$5111,Тех_Движение!$D$2:$D$5111,$C1671,Тех_Движение!$B$2:$B$5111,"&lt;="&amp;Q$3)-$F1671)))</f>
        <v>#VALUE!</v>
      </c>
      <c r="R1671" s="21" t="str">
        <f t="shared" si="79"/>
        <v/>
      </c>
      <c r="S1671" s="23" t="str">
        <f>IF($B1671="","",VLOOKUP($C1671,Настройки!$A$11:$L$17,9,FALSE))</f>
        <v/>
      </c>
      <c r="T1671" s="23" t="str">
        <f t="shared" si="80"/>
        <v/>
      </c>
    </row>
    <row r="1672" spans="1:20" x14ac:dyDescent="0.3">
      <c r="A1672" s="20">
        <f>Тех_Движение!$A$1669</f>
        <v>1668</v>
      </c>
      <c r="B1672" s="20" t="str">
        <f>IF(Тех_Движение!$F$1669&gt;0,Тех_Движение!$I$1669,"")</f>
        <v/>
      </c>
      <c r="C1672" s="20" t="str">
        <f>IF($B1672="","",Тех_Движение!$D$1669)</f>
        <v/>
      </c>
      <c r="D1672" s="9" t="str">
        <f>IF($B1672="","",Тех_Движение!$B$1669)</f>
        <v/>
      </c>
      <c r="E1672" s="21" t="str">
        <f>IF($B1672="","",Тех_Движение!$F$1669)</f>
        <v/>
      </c>
      <c r="F1672" s="21" t="str">
        <f>IF($B1672="","",SUMIFS($E$5:$E1671,$C$5:$C1671,$C1672))</f>
        <v/>
      </c>
      <c r="G1672" s="21" t="str">
        <f>IF($B1672="","",MAX(0,$E1672-MAX(0,SUMIFS(Тех_Движение!$G$2:$G$5111,Тех_Движение!$D$2:$D$5111,$C1672,Тех_Движение!$B$2:$B$5111,"&lt;="&amp;Настройки!$B$5-1)-$F1672)))</f>
        <v/>
      </c>
      <c r="H1672" s="21" t="str">
        <f>IF($B1672="","",IF(AND($D1672&gt;=Настройки!$B$5,$D1672&lt;=Настройки!$B$6),$E1672,0))</f>
        <v/>
      </c>
      <c r="I1672" s="21" t="str">
        <f t="shared" si="78"/>
        <v/>
      </c>
      <c r="J1672" s="21" t="str">
        <f>IF($B1672="","",MAX(0,$E1672-MAX(0,SUMIFS(Тех_Движение!$G$2:$G$5111,Тех_Движение!$D$2:$D$5111,$C1672,Тех_Движение!$B$2:$B$5111,"&lt;="&amp;Настройки!$B$6)-$F1672)))</f>
        <v/>
      </c>
      <c r="K1672" s="21" t="e">
        <f>IF(OR($B1672="",K$3&lt;$D1672+Настройки!$B$7),0,MAX(0,$E1672-MAX(0,SUMIFS(Тех_Движение!$G$2:$G$5111,Тех_Движение!$D$2:$D$5111,$C1672,Тех_Движение!$B$2:$B$5111,"&lt;="&amp;K$3)-$F1672)))</f>
        <v>#VALUE!</v>
      </c>
      <c r="L1672" s="21" t="e">
        <f>IF(OR($B1672="",L$3&lt;$D1672+Настройки!$B$7),0,MAX(0,$E1672-MAX(0,SUMIFS(Тех_Движение!$G$2:$G$5111,Тех_Движение!$D$2:$D$5111,$C1672,Тех_Движение!$B$2:$B$5111,"&lt;="&amp;L$3)-$F1672)))</f>
        <v>#VALUE!</v>
      </c>
      <c r="M1672" s="21" t="e">
        <f>IF(OR($B1672="",M$3&lt;$D1672+Настройки!$B$7),0,MAX(0,$E1672-MAX(0,SUMIFS(Тех_Движение!$G$2:$G$5111,Тех_Движение!$D$2:$D$5111,$C1672,Тех_Движение!$B$2:$B$5111,"&lt;="&amp;M$3)-$F1672)))</f>
        <v>#VALUE!</v>
      </c>
      <c r="N1672" s="21" t="e">
        <f>IF(OR($B1672="",N$3&lt;$D1672+Настройки!$B$7),0,MAX(0,$E1672-MAX(0,SUMIFS(Тех_Движение!$G$2:$G$5111,Тех_Движение!$D$2:$D$5111,$C1672,Тех_Движение!$B$2:$B$5111,"&lt;="&amp;N$3)-$F1672)))</f>
        <v>#VALUE!</v>
      </c>
      <c r="O1672" s="21" t="e">
        <f>IF(OR($B1672="",O$3&lt;$D1672+Настройки!$B$7),0,MAX(0,$E1672-MAX(0,SUMIFS(Тех_Движение!$G$2:$G$5111,Тех_Движение!$D$2:$D$5111,$C1672,Тех_Движение!$B$2:$B$5111,"&lt;="&amp;O$3)-$F1672)))</f>
        <v>#VALUE!</v>
      </c>
      <c r="P1672" s="21" t="e">
        <f>IF(OR($B1672="",P$3&lt;$D1672+Настройки!$B$7),0,MAX(0,$E1672-MAX(0,SUMIFS(Тех_Движение!$G$2:$G$5111,Тех_Движение!$D$2:$D$5111,$C1672,Тех_Движение!$B$2:$B$5111,"&lt;="&amp;P$3)-$F1672)))</f>
        <v>#VALUE!</v>
      </c>
      <c r="Q1672" s="21" t="e">
        <f>IF(OR($B1672="",Q$3&lt;$D1672+Настройки!$B$7),0,MAX(0,$E1672-MAX(0,SUMIFS(Тех_Движение!$G$2:$G$5111,Тех_Движение!$D$2:$D$5111,$C1672,Тех_Движение!$B$2:$B$5111,"&lt;="&amp;Q$3)-$F1672)))</f>
        <v>#VALUE!</v>
      </c>
      <c r="R1672" s="21" t="str">
        <f t="shared" si="79"/>
        <v/>
      </c>
      <c r="S1672" s="23" t="str">
        <f>IF($B1672="","",VLOOKUP($C1672,Настройки!$A$11:$L$17,9,FALSE))</f>
        <v/>
      </c>
      <c r="T1672" s="23" t="str">
        <f t="shared" si="80"/>
        <v/>
      </c>
    </row>
    <row r="1673" spans="1:20" x14ac:dyDescent="0.3">
      <c r="A1673" s="20">
        <f>Тех_Движение!$A$1670</f>
        <v>1669</v>
      </c>
      <c r="B1673" s="20" t="str">
        <f>IF(Тех_Движение!$F$1670&gt;0,Тех_Движение!$I$1670,"")</f>
        <v/>
      </c>
      <c r="C1673" s="20" t="str">
        <f>IF($B1673="","",Тех_Движение!$D$1670)</f>
        <v/>
      </c>
      <c r="D1673" s="9" t="str">
        <f>IF($B1673="","",Тех_Движение!$B$1670)</f>
        <v/>
      </c>
      <c r="E1673" s="21" t="str">
        <f>IF($B1673="","",Тех_Движение!$F$1670)</f>
        <v/>
      </c>
      <c r="F1673" s="21" t="str">
        <f>IF($B1673="","",SUMIFS($E$5:$E1672,$C$5:$C1672,$C1673))</f>
        <v/>
      </c>
      <c r="G1673" s="21" t="str">
        <f>IF($B1673="","",MAX(0,$E1673-MAX(0,SUMIFS(Тех_Движение!$G$2:$G$5111,Тех_Движение!$D$2:$D$5111,$C1673,Тех_Движение!$B$2:$B$5111,"&lt;="&amp;Настройки!$B$5-1)-$F1673)))</f>
        <v/>
      </c>
      <c r="H1673" s="21" t="str">
        <f>IF($B1673="","",IF(AND($D1673&gt;=Настройки!$B$5,$D1673&lt;=Настройки!$B$6),$E1673,0))</f>
        <v/>
      </c>
      <c r="I1673" s="21" t="str">
        <f t="shared" si="78"/>
        <v/>
      </c>
      <c r="J1673" s="21" t="str">
        <f>IF($B1673="","",MAX(0,$E1673-MAX(0,SUMIFS(Тех_Движение!$G$2:$G$5111,Тех_Движение!$D$2:$D$5111,$C1673,Тех_Движение!$B$2:$B$5111,"&lt;="&amp;Настройки!$B$6)-$F1673)))</f>
        <v/>
      </c>
      <c r="K1673" s="21" t="e">
        <f>IF(OR($B1673="",K$3&lt;$D1673+Настройки!$B$7),0,MAX(0,$E1673-MAX(0,SUMIFS(Тех_Движение!$G$2:$G$5111,Тех_Движение!$D$2:$D$5111,$C1673,Тех_Движение!$B$2:$B$5111,"&lt;="&amp;K$3)-$F1673)))</f>
        <v>#VALUE!</v>
      </c>
      <c r="L1673" s="21" t="e">
        <f>IF(OR($B1673="",L$3&lt;$D1673+Настройки!$B$7),0,MAX(0,$E1673-MAX(0,SUMIFS(Тех_Движение!$G$2:$G$5111,Тех_Движение!$D$2:$D$5111,$C1673,Тех_Движение!$B$2:$B$5111,"&lt;="&amp;L$3)-$F1673)))</f>
        <v>#VALUE!</v>
      </c>
      <c r="M1673" s="21" t="e">
        <f>IF(OR($B1673="",M$3&lt;$D1673+Настройки!$B$7),0,MAX(0,$E1673-MAX(0,SUMIFS(Тех_Движение!$G$2:$G$5111,Тех_Движение!$D$2:$D$5111,$C1673,Тех_Движение!$B$2:$B$5111,"&lt;="&amp;M$3)-$F1673)))</f>
        <v>#VALUE!</v>
      </c>
      <c r="N1673" s="21" t="e">
        <f>IF(OR($B1673="",N$3&lt;$D1673+Настройки!$B$7),0,MAX(0,$E1673-MAX(0,SUMIFS(Тех_Движение!$G$2:$G$5111,Тех_Движение!$D$2:$D$5111,$C1673,Тех_Движение!$B$2:$B$5111,"&lt;="&amp;N$3)-$F1673)))</f>
        <v>#VALUE!</v>
      </c>
      <c r="O1673" s="21" t="e">
        <f>IF(OR($B1673="",O$3&lt;$D1673+Настройки!$B$7),0,MAX(0,$E1673-MAX(0,SUMIFS(Тех_Движение!$G$2:$G$5111,Тех_Движение!$D$2:$D$5111,$C1673,Тех_Движение!$B$2:$B$5111,"&lt;="&amp;O$3)-$F1673)))</f>
        <v>#VALUE!</v>
      </c>
      <c r="P1673" s="21" t="e">
        <f>IF(OR($B1673="",P$3&lt;$D1673+Настройки!$B$7),0,MAX(0,$E1673-MAX(0,SUMIFS(Тех_Движение!$G$2:$G$5111,Тех_Движение!$D$2:$D$5111,$C1673,Тех_Движение!$B$2:$B$5111,"&lt;="&amp;P$3)-$F1673)))</f>
        <v>#VALUE!</v>
      </c>
      <c r="Q1673" s="21" t="e">
        <f>IF(OR($B1673="",Q$3&lt;$D1673+Настройки!$B$7),0,MAX(0,$E1673-MAX(0,SUMIFS(Тех_Движение!$G$2:$G$5111,Тех_Движение!$D$2:$D$5111,$C1673,Тех_Движение!$B$2:$B$5111,"&lt;="&amp;Q$3)-$F1673)))</f>
        <v>#VALUE!</v>
      </c>
      <c r="R1673" s="21" t="str">
        <f t="shared" si="79"/>
        <v/>
      </c>
      <c r="S1673" s="23" t="str">
        <f>IF($B1673="","",VLOOKUP($C1673,Настройки!$A$11:$L$17,9,FALSE))</f>
        <v/>
      </c>
      <c r="T1673" s="23" t="str">
        <f t="shared" si="80"/>
        <v/>
      </c>
    </row>
    <row r="1674" spans="1:20" x14ac:dyDescent="0.3">
      <c r="A1674" s="20">
        <f>Тех_Движение!$A$1671</f>
        <v>1670</v>
      </c>
      <c r="B1674" s="20" t="str">
        <f>IF(Тех_Движение!$F$1671&gt;0,Тех_Движение!$I$1671,"")</f>
        <v/>
      </c>
      <c r="C1674" s="20" t="str">
        <f>IF($B1674="","",Тех_Движение!$D$1671)</f>
        <v/>
      </c>
      <c r="D1674" s="9" t="str">
        <f>IF($B1674="","",Тех_Движение!$B$1671)</f>
        <v/>
      </c>
      <c r="E1674" s="21" t="str">
        <f>IF($B1674="","",Тех_Движение!$F$1671)</f>
        <v/>
      </c>
      <c r="F1674" s="21" t="str">
        <f>IF($B1674="","",SUMIFS($E$5:$E1673,$C$5:$C1673,$C1674))</f>
        <v/>
      </c>
      <c r="G1674" s="21" t="str">
        <f>IF($B1674="","",MAX(0,$E1674-MAX(0,SUMIFS(Тех_Движение!$G$2:$G$5111,Тех_Движение!$D$2:$D$5111,$C1674,Тех_Движение!$B$2:$B$5111,"&lt;="&amp;Настройки!$B$5-1)-$F1674)))</f>
        <v/>
      </c>
      <c r="H1674" s="21" t="str">
        <f>IF($B1674="","",IF(AND($D1674&gt;=Настройки!$B$5,$D1674&lt;=Настройки!$B$6),$E1674,0))</f>
        <v/>
      </c>
      <c r="I1674" s="21" t="str">
        <f t="shared" si="78"/>
        <v/>
      </c>
      <c r="J1674" s="21" t="str">
        <f>IF($B1674="","",MAX(0,$E1674-MAX(0,SUMIFS(Тех_Движение!$G$2:$G$5111,Тех_Движение!$D$2:$D$5111,$C1674,Тех_Движение!$B$2:$B$5111,"&lt;="&amp;Настройки!$B$6)-$F1674)))</f>
        <v/>
      </c>
      <c r="K1674" s="21" t="e">
        <f>IF(OR($B1674="",K$3&lt;$D1674+Настройки!$B$7),0,MAX(0,$E1674-MAX(0,SUMIFS(Тех_Движение!$G$2:$G$5111,Тех_Движение!$D$2:$D$5111,$C1674,Тех_Движение!$B$2:$B$5111,"&lt;="&amp;K$3)-$F1674)))</f>
        <v>#VALUE!</v>
      </c>
      <c r="L1674" s="21" t="e">
        <f>IF(OR($B1674="",L$3&lt;$D1674+Настройки!$B$7),0,MAX(0,$E1674-MAX(0,SUMIFS(Тех_Движение!$G$2:$G$5111,Тех_Движение!$D$2:$D$5111,$C1674,Тех_Движение!$B$2:$B$5111,"&lt;="&amp;L$3)-$F1674)))</f>
        <v>#VALUE!</v>
      </c>
      <c r="M1674" s="21" t="e">
        <f>IF(OR($B1674="",M$3&lt;$D1674+Настройки!$B$7),0,MAX(0,$E1674-MAX(0,SUMIFS(Тех_Движение!$G$2:$G$5111,Тех_Движение!$D$2:$D$5111,$C1674,Тех_Движение!$B$2:$B$5111,"&lt;="&amp;M$3)-$F1674)))</f>
        <v>#VALUE!</v>
      </c>
      <c r="N1674" s="21" t="e">
        <f>IF(OR($B1674="",N$3&lt;$D1674+Настройки!$B$7),0,MAX(0,$E1674-MAX(0,SUMIFS(Тех_Движение!$G$2:$G$5111,Тех_Движение!$D$2:$D$5111,$C1674,Тех_Движение!$B$2:$B$5111,"&lt;="&amp;N$3)-$F1674)))</f>
        <v>#VALUE!</v>
      </c>
      <c r="O1674" s="21" t="e">
        <f>IF(OR($B1674="",O$3&lt;$D1674+Настройки!$B$7),0,MAX(0,$E1674-MAX(0,SUMIFS(Тех_Движение!$G$2:$G$5111,Тех_Движение!$D$2:$D$5111,$C1674,Тех_Движение!$B$2:$B$5111,"&lt;="&amp;O$3)-$F1674)))</f>
        <v>#VALUE!</v>
      </c>
      <c r="P1674" s="21" t="e">
        <f>IF(OR($B1674="",P$3&lt;$D1674+Настройки!$B$7),0,MAX(0,$E1674-MAX(0,SUMIFS(Тех_Движение!$G$2:$G$5111,Тех_Движение!$D$2:$D$5111,$C1674,Тех_Движение!$B$2:$B$5111,"&lt;="&amp;P$3)-$F1674)))</f>
        <v>#VALUE!</v>
      </c>
      <c r="Q1674" s="21" t="e">
        <f>IF(OR($B1674="",Q$3&lt;$D1674+Настройки!$B$7),0,MAX(0,$E1674-MAX(0,SUMIFS(Тех_Движение!$G$2:$G$5111,Тех_Движение!$D$2:$D$5111,$C1674,Тех_Движение!$B$2:$B$5111,"&lt;="&amp;Q$3)-$F1674)))</f>
        <v>#VALUE!</v>
      </c>
      <c r="R1674" s="21" t="str">
        <f t="shared" si="79"/>
        <v/>
      </c>
      <c r="S1674" s="23" t="str">
        <f>IF($B1674="","",VLOOKUP($C1674,Настройки!$A$11:$L$17,9,FALSE))</f>
        <v/>
      </c>
      <c r="T1674" s="23" t="str">
        <f t="shared" si="80"/>
        <v/>
      </c>
    </row>
    <row r="1675" spans="1:20" x14ac:dyDescent="0.3">
      <c r="A1675" s="20">
        <f>Тех_Движение!$A$1672</f>
        <v>1671</v>
      </c>
      <c r="B1675" s="20" t="str">
        <f>IF(Тех_Движение!$F$1672&gt;0,Тех_Движение!$I$1672,"")</f>
        <v/>
      </c>
      <c r="C1675" s="20" t="str">
        <f>IF($B1675="","",Тех_Движение!$D$1672)</f>
        <v/>
      </c>
      <c r="D1675" s="9" t="str">
        <f>IF($B1675="","",Тех_Движение!$B$1672)</f>
        <v/>
      </c>
      <c r="E1675" s="21" t="str">
        <f>IF($B1675="","",Тех_Движение!$F$1672)</f>
        <v/>
      </c>
      <c r="F1675" s="21" t="str">
        <f>IF($B1675="","",SUMIFS($E$5:$E1674,$C$5:$C1674,$C1675))</f>
        <v/>
      </c>
      <c r="G1675" s="21" t="str">
        <f>IF($B1675="","",MAX(0,$E1675-MAX(0,SUMIFS(Тех_Движение!$G$2:$G$5111,Тех_Движение!$D$2:$D$5111,$C1675,Тех_Движение!$B$2:$B$5111,"&lt;="&amp;Настройки!$B$5-1)-$F1675)))</f>
        <v/>
      </c>
      <c r="H1675" s="21" t="str">
        <f>IF($B1675="","",IF(AND($D1675&gt;=Настройки!$B$5,$D1675&lt;=Настройки!$B$6),$E1675,0))</f>
        <v/>
      </c>
      <c r="I1675" s="21" t="str">
        <f t="shared" si="78"/>
        <v/>
      </c>
      <c r="J1675" s="21" t="str">
        <f>IF($B1675="","",MAX(0,$E1675-MAX(0,SUMIFS(Тех_Движение!$G$2:$G$5111,Тех_Движение!$D$2:$D$5111,$C1675,Тех_Движение!$B$2:$B$5111,"&lt;="&amp;Настройки!$B$6)-$F1675)))</f>
        <v/>
      </c>
      <c r="K1675" s="21" t="e">
        <f>IF(OR($B1675="",K$3&lt;$D1675+Настройки!$B$7),0,MAX(0,$E1675-MAX(0,SUMIFS(Тех_Движение!$G$2:$G$5111,Тех_Движение!$D$2:$D$5111,$C1675,Тех_Движение!$B$2:$B$5111,"&lt;="&amp;K$3)-$F1675)))</f>
        <v>#VALUE!</v>
      </c>
      <c r="L1675" s="21" t="e">
        <f>IF(OR($B1675="",L$3&lt;$D1675+Настройки!$B$7),0,MAX(0,$E1675-MAX(0,SUMIFS(Тех_Движение!$G$2:$G$5111,Тех_Движение!$D$2:$D$5111,$C1675,Тех_Движение!$B$2:$B$5111,"&lt;="&amp;L$3)-$F1675)))</f>
        <v>#VALUE!</v>
      </c>
      <c r="M1675" s="21" t="e">
        <f>IF(OR($B1675="",M$3&lt;$D1675+Настройки!$B$7),0,MAX(0,$E1675-MAX(0,SUMIFS(Тех_Движение!$G$2:$G$5111,Тех_Движение!$D$2:$D$5111,$C1675,Тех_Движение!$B$2:$B$5111,"&lt;="&amp;M$3)-$F1675)))</f>
        <v>#VALUE!</v>
      </c>
      <c r="N1675" s="21" t="e">
        <f>IF(OR($B1675="",N$3&lt;$D1675+Настройки!$B$7),0,MAX(0,$E1675-MAX(0,SUMIFS(Тех_Движение!$G$2:$G$5111,Тех_Движение!$D$2:$D$5111,$C1675,Тех_Движение!$B$2:$B$5111,"&lt;="&amp;N$3)-$F1675)))</f>
        <v>#VALUE!</v>
      </c>
      <c r="O1675" s="21" t="e">
        <f>IF(OR($B1675="",O$3&lt;$D1675+Настройки!$B$7),0,MAX(0,$E1675-MAX(0,SUMIFS(Тех_Движение!$G$2:$G$5111,Тех_Движение!$D$2:$D$5111,$C1675,Тех_Движение!$B$2:$B$5111,"&lt;="&amp;O$3)-$F1675)))</f>
        <v>#VALUE!</v>
      </c>
      <c r="P1675" s="21" t="e">
        <f>IF(OR($B1675="",P$3&lt;$D1675+Настройки!$B$7),0,MAX(0,$E1675-MAX(0,SUMIFS(Тех_Движение!$G$2:$G$5111,Тех_Движение!$D$2:$D$5111,$C1675,Тех_Движение!$B$2:$B$5111,"&lt;="&amp;P$3)-$F1675)))</f>
        <v>#VALUE!</v>
      </c>
      <c r="Q1675" s="21" t="e">
        <f>IF(OR($B1675="",Q$3&lt;$D1675+Настройки!$B$7),0,MAX(0,$E1675-MAX(0,SUMIFS(Тех_Движение!$G$2:$G$5111,Тех_Движение!$D$2:$D$5111,$C1675,Тех_Движение!$B$2:$B$5111,"&lt;="&amp;Q$3)-$F1675)))</f>
        <v>#VALUE!</v>
      </c>
      <c r="R1675" s="21" t="str">
        <f t="shared" si="79"/>
        <v/>
      </c>
      <c r="S1675" s="23" t="str">
        <f>IF($B1675="","",VLOOKUP($C1675,Настройки!$A$11:$L$17,9,FALSE))</f>
        <v/>
      </c>
      <c r="T1675" s="23" t="str">
        <f t="shared" si="80"/>
        <v/>
      </c>
    </row>
    <row r="1676" spans="1:20" x14ac:dyDescent="0.3">
      <c r="A1676" s="20">
        <f>Тех_Движение!$A$1673</f>
        <v>1672</v>
      </c>
      <c r="B1676" s="20" t="str">
        <f>IF(Тех_Движение!$F$1673&gt;0,Тех_Движение!$I$1673,"")</f>
        <v/>
      </c>
      <c r="C1676" s="20" t="str">
        <f>IF($B1676="","",Тех_Движение!$D$1673)</f>
        <v/>
      </c>
      <c r="D1676" s="9" t="str">
        <f>IF($B1676="","",Тех_Движение!$B$1673)</f>
        <v/>
      </c>
      <c r="E1676" s="21" t="str">
        <f>IF($B1676="","",Тех_Движение!$F$1673)</f>
        <v/>
      </c>
      <c r="F1676" s="21" t="str">
        <f>IF($B1676="","",SUMIFS($E$5:$E1675,$C$5:$C1675,$C1676))</f>
        <v/>
      </c>
      <c r="G1676" s="21" t="str">
        <f>IF($B1676="","",MAX(0,$E1676-MAX(0,SUMIFS(Тех_Движение!$G$2:$G$5111,Тех_Движение!$D$2:$D$5111,$C1676,Тех_Движение!$B$2:$B$5111,"&lt;="&amp;Настройки!$B$5-1)-$F1676)))</f>
        <v/>
      </c>
      <c r="H1676" s="21" t="str">
        <f>IF($B1676="","",IF(AND($D1676&gt;=Настройки!$B$5,$D1676&lt;=Настройки!$B$6),$E1676,0))</f>
        <v/>
      </c>
      <c r="I1676" s="21" t="str">
        <f t="shared" si="78"/>
        <v/>
      </c>
      <c r="J1676" s="21" t="str">
        <f>IF($B1676="","",MAX(0,$E1676-MAX(0,SUMIFS(Тех_Движение!$G$2:$G$5111,Тех_Движение!$D$2:$D$5111,$C1676,Тех_Движение!$B$2:$B$5111,"&lt;="&amp;Настройки!$B$6)-$F1676)))</f>
        <v/>
      </c>
      <c r="K1676" s="21" t="e">
        <f>IF(OR($B1676="",K$3&lt;$D1676+Настройки!$B$7),0,MAX(0,$E1676-MAX(0,SUMIFS(Тех_Движение!$G$2:$G$5111,Тех_Движение!$D$2:$D$5111,$C1676,Тех_Движение!$B$2:$B$5111,"&lt;="&amp;K$3)-$F1676)))</f>
        <v>#VALUE!</v>
      </c>
      <c r="L1676" s="21" t="e">
        <f>IF(OR($B1676="",L$3&lt;$D1676+Настройки!$B$7),0,MAX(0,$E1676-MAX(0,SUMIFS(Тех_Движение!$G$2:$G$5111,Тех_Движение!$D$2:$D$5111,$C1676,Тех_Движение!$B$2:$B$5111,"&lt;="&amp;L$3)-$F1676)))</f>
        <v>#VALUE!</v>
      </c>
      <c r="M1676" s="21" t="e">
        <f>IF(OR($B1676="",M$3&lt;$D1676+Настройки!$B$7),0,MAX(0,$E1676-MAX(0,SUMIFS(Тех_Движение!$G$2:$G$5111,Тех_Движение!$D$2:$D$5111,$C1676,Тех_Движение!$B$2:$B$5111,"&lt;="&amp;M$3)-$F1676)))</f>
        <v>#VALUE!</v>
      </c>
      <c r="N1676" s="21" t="e">
        <f>IF(OR($B1676="",N$3&lt;$D1676+Настройки!$B$7),0,MAX(0,$E1676-MAX(0,SUMIFS(Тех_Движение!$G$2:$G$5111,Тех_Движение!$D$2:$D$5111,$C1676,Тех_Движение!$B$2:$B$5111,"&lt;="&amp;N$3)-$F1676)))</f>
        <v>#VALUE!</v>
      </c>
      <c r="O1676" s="21" t="e">
        <f>IF(OR($B1676="",O$3&lt;$D1676+Настройки!$B$7),0,MAX(0,$E1676-MAX(0,SUMIFS(Тех_Движение!$G$2:$G$5111,Тех_Движение!$D$2:$D$5111,$C1676,Тех_Движение!$B$2:$B$5111,"&lt;="&amp;O$3)-$F1676)))</f>
        <v>#VALUE!</v>
      </c>
      <c r="P1676" s="21" t="e">
        <f>IF(OR($B1676="",P$3&lt;$D1676+Настройки!$B$7),0,MAX(0,$E1676-MAX(0,SUMIFS(Тех_Движение!$G$2:$G$5111,Тех_Движение!$D$2:$D$5111,$C1676,Тех_Движение!$B$2:$B$5111,"&lt;="&amp;P$3)-$F1676)))</f>
        <v>#VALUE!</v>
      </c>
      <c r="Q1676" s="21" t="e">
        <f>IF(OR($B1676="",Q$3&lt;$D1676+Настройки!$B$7),0,MAX(0,$E1676-MAX(0,SUMIFS(Тех_Движение!$G$2:$G$5111,Тех_Движение!$D$2:$D$5111,$C1676,Тех_Движение!$B$2:$B$5111,"&lt;="&amp;Q$3)-$F1676)))</f>
        <v>#VALUE!</v>
      </c>
      <c r="R1676" s="21" t="str">
        <f t="shared" si="79"/>
        <v/>
      </c>
      <c r="S1676" s="23" t="str">
        <f>IF($B1676="","",VLOOKUP($C1676,Настройки!$A$11:$L$17,9,FALSE))</f>
        <v/>
      </c>
      <c r="T1676" s="23" t="str">
        <f t="shared" si="80"/>
        <v/>
      </c>
    </row>
    <row r="1677" spans="1:20" x14ac:dyDescent="0.3">
      <c r="A1677" s="20">
        <f>Тех_Движение!$A$1674</f>
        <v>1673</v>
      </c>
      <c r="B1677" s="20" t="str">
        <f>IF(Тех_Движение!$F$1674&gt;0,Тех_Движение!$I$1674,"")</f>
        <v/>
      </c>
      <c r="C1677" s="20" t="str">
        <f>IF($B1677="","",Тех_Движение!$D$1674)</f>
        <v/>
      </c>
      <c r="D1677" s="9" t="str">
        <f>IF($B1677="","",Тех_Движение!$B$1674)</f>
        <v/>
      </c>
      <c r="E1677" s="21" t="str">
        <f>IF($B1677="","",Тех_Движение!$F$1674)</f>
        <v/>
      </c>
      <c r="F1677" s="21" t="str">
        <f>IF($B1677="","",SUMIFS($E$5:$E1676,$C$5:$C1676,$C1677))</f>
        <v/>
      </c>
      <c r="G1677" s="21" t="str">
        <f>IF($B1677="","",MAX(0,$E1677-MAX(0,SUMIFS(Тех_Движение!$G$2:$G$5111,Тех_Движение!$D$2:$D$5111,$C1677,Тех_Движение!$B$2:$B$5111,"&lt;="&amp;Настройки!$B$5-1)-$F1677)))</f>
        <v/>
      </c>
      <c r="H1677" s="21" t="str">
        <f>IF($B1677="","",IF(AND($D1677&gt;=Настройки!$B$5,$D1677&lt;=Настройки!$B$6),$E1677,0))</f>
        <v/>
      </c>
      <c r="I1677" s="21" t="str">
        <f t="shared" si="78"/>
        <v/>
      </c>
      <c r="J1677" s="21" t="str">
        <f>IF($B1677="","",MAX(0,$E1677-MAX(0,SUMIFS(Тех_Движение!$G$2:$G$5111,Тех_Движение!$D$2:$D$5111,$C1677,Тех_Движение!$B$2:$B$5111,"&lt;="&amp;Настройки!$B$6)-$F1677)))</f>
        <v/>
      </c>
      <c r="K1677" s="21" t="e">
        <f>IF(OR($B1677="",K$3&lt;$D1677+Настройки!$B$7),0,MAX(0,$E1677-MAX(0,SUMIFS(Тех_Движение!$G$2:$G$5111,Тех_Движение!$D$2:$D$5111,$C1677,Тех_Движение!$B$2:$B$5111,"&lt;="&amp;K$3)-$F1677)))</f>
        <v>#VALUE!</v>
      </c>
      <c r="L1677" s="21" t="e">
        <f>IF(OR($B1677="",L$3&lt;$D1677+Настройки!$B$7),0,MAX(0,$E1677-MAX(0,SUMIFS(Тех_Движение!$G$2:$G$5111,Тех_Движение!$D$2:$D$5111,$C1677,Тех_Движение!$B$2:$B$5111,"&lt;="&amp;L$3)-$F1677)))</f>
        <v>#VALUE!</v>
      </c>
      <c r="M1677" s="21" t="e">
        <f>IF(OR($B1677="",M$3&lt;$D1677+Настройки!$B$7),0,MAX(0,$E1677-MAX(0,SUMIFS(Тех_Движение!$G$2:$G$5111,Тех_Движение!$D$2:$D$5111,$C1677,Тех_Движение!$B$2:$B$5111,"&lt;="&amp;M$3)-$F1677)))</f>
        <v>#VALUE!</v>
      </c>
      <c r="N1677" s="21" t="e">
        <f>IF(OR($B1677="",N$3&lt;$D1677+Настройки!$B$7),0,MAX(0,$E1677-MAX(0,SUMIFS(Тех_Движение!$G$2:$G$5111,Тех_Движение!$D$2:$D$5111,$C1677,Тех_Движение!$B$2:$B$5111,"&lt;="&amp;N$3)-$F1677)))</f>
        <v>#VALUE!</v>
      </c>
      <c r="O1677" s="21" t="e">
        <f>IF(OR($B1677="",O$3&lt;$D1677+Настройки!$B$7),0,MAX(0,$E1677-MAX(0,SUMIFS(Тех_Движение!$G$2:$G$5111,Тех_Движение!$D$2:$D$5111,$C1677,Тех_Движение!$B$2:$B$5111,"&lt;="&amp;O$3)-$F1677)))</f>
        <v>#VALUE!</v>
      </c>
      <c r="P1677" s="21" t="e">
        <f>IF(OR($B1677="",P$3&lt;$D1677+Настройки!$B$7),0,MAX(0,$E1677-MAX(0,SUMIFS(Тех_Движение!$G$2:$G$5111,Тех_Движение!$D$2:$D$5111,$C1677,Тех_Движение!$B$2:$B$5111,"&lt;="&amp;P$3)-$F1677)))</f>
        <v>#VALUE!</v>
      </c>
      <c r="Q1677" s="21" t="e">
        <f>IF(OR($B1677="",Q$3&lt;$D1677+Настройки!$B$7),0,MAX(0,$E1677-MAX(0,SUMIFS(Тех_Движение!$G$2:$G$5111,Тех_Движение!$D$2:$D$5111,$C1677,Тех_Движение!$B$2:$B$5111,"&lt;="&amp;Q$3)-$F1677)))</f>
        <v>#VALUE!</v>
      </c>
      <c r="R1677" s="21" t="str">
        <f t="shared" si="79"/>
        <v/>
      </c>
      <c r="S1677" s="23" t="str">
        <f>IF($B1677="","",VLOOKUP($C1677,Настройки!$A$11:$L$17,9,FALSE))</f>
        <v/>
      </c>
      <c r="T1677" s="23" t="str">
        <f t="shared" si="80"/>
        <v/>
      </c>
    </row>
    <row r="1678" spans="1:20" x14ac:dyDescent="0.3">
      <c r="A1678" s="20">
        <f>Тех_Движение!$A$1675</f>
        <v>1674</v>
      </c>
      <c r="B1678" s="20" t="str">
        <f>IF(Тех_Движение!$F$1675&gt;0,Тех_Движение!$I$1675,"")</f>
        <v/>
      </c>
      <c r="C1678" s="20" t="str">
        <f>IF($B1678="","",Тех_Движение!$D$1675)</f>
        <v/>
      </c>
      <c r="D1678" s="9" t="str">
        <f>IF($B1678="","",Тех_Движение!$B$1675)</f>
        <v/>
      </c>
      <c r="E1678" s="21" t="str">
        <f>IF($B1678="","",Тех_Движение!$F$1675)</f>
        <v/>
      </c>
      <c r="F1678" s="21" t="str">
        <f>IF($B1678="","",SUMIFS($E$5:$E1677,$C$5:$C1677,$C1678))</f>
        <v/>
      </c>
      <c r="G1678" s="21" t="str">
        <f>IF($B1678="","",MAX(0,$E1678-MAX(0,SUMIFS(Тех_Движение!$G$2:$G$5111,Тех_Движение!$D$2:$D$5111,$C1678,Тех_Движение!$B$2:$B$5111,"&lt;="&amp;Настройки!$B$5-1)-$F1678)))</f>
        <v/>
      </c>
      <c r="H1678" s="21" t="str">
        <f>IF($B1678="","",IF(AND($D1678&gt;=Настройки!$B$5,$D1678&lt;=Настройки!$B$6),$E1678,0))</f>
        <v/>
      </c>
      <c r="I1678" s="21" t="str">
        <f t="shared" si="78"/>
        <v/>
      </c>
      <c r="J1678" s="21" t="str">
        <f>IF($B1678="","",MAX(0,$E1678-MAX(0,SUMIFS(Тех_Движение!$G$2:$G$5111,Тех_Движение!$D$2:$D$5111,$C1678,Тех_Движение!$B$2:$B$5111,"&lt;="&amp;Настройки!$B$6)-$F1678)))</f>
        <v/>
      </c>
      <c r="K1678" s="21" t="e">
        <f>IF(OR($B1678="",K$3&lt;$D1678+Настройки!$B$7),0,MAX(0,$E1678-MAX(0,SUMIFS(Тех_Движение!$G$2:$G$5111,Тех_Движение!$D$2:$D$5111,$C1678,Тех_Движение!$B$2:$B$5111,"&lt;="&amp;K$3)-$F1678)))</f>
        <v>#VALUE!</v>
      </c>
      <c r="L1678" s="21" t="e">
        <f>IF(OR($B1678="",L$3&lt;$D1678+Настройки!$B$7),0,MAX(0,$E1678-MAX(0,SUMIFS(Тех_Движение!$G$2:$G$5111,Тех_Движение!$D$2:$D$5111,$C1678,Тех_Движение!$B$2:$B$5111,"&lt;="&amp;L$3)-$F1678)))</f>
        <v>#VALUE!</v>
      </c>
      <c r="M1678" s="21" t="e">
        <f>IF(OR($B1678="",M$3&lt;$D1678+Настройки!$B$7),0,MAX(0,$E1678-MAX(0,SUMIFS(Тех_Движение!$G$2:$G$5111,Тех_Движение!$D$2:$D$5111,$C1678,Тех_Движение!$B$2:$B$5111,"&lt;="&amp;M$3)-$F1678)))</f>
        <v>#VALUE!</v>
      </c>
      <c r="N1678" s="21" t="e">
        <f>IF(OR($B1678="",N$3&lt;$D1678+Настройки!$B$7),0,MAX(0,$E1678-MAX(0,SUMIFS(Тех_Движение!$G$2:$G$5111,Тех_Движение!$D$2:$D$5111,$C1678,Тех_Движение!$B$2:$B$5111,"&lt;="&amp;N$3)-$F1678)))</f>
        <v>#VALUE!</v>
      </c>
      <c r="O1678" s="21" t="e">
        <f>IF(OR($B1678="",O$3&lt;$D1678+Настройки!$B$7),0,MAX(0,$E1678-MAX(0,SUMIFS(Тех_Движение!$G$2:$G$5111,Тех_Движение!$D$2:$D$5111,$C1678,Тех_Движение!$B$2:$B$5111,"&lt;="&amp;O$3)-$F1678)))</f>
        <v>#VALUE!</v>
      </c>
      <c r="P1678" s="21" t="e">
        <f>IF(OR($B1678="",P$3&lt;$D1678+Настройки!$B$7),0,MAX(0,$E1678-MAX(0,SUMIFS(Тех_Движение!$G$2:$G$5111,Тех_Движение!$D$2:$D$5111,$C1678,Тех_Движение!$B$2:$B$5111,"&lt;="&amp;P$3)-$F1678)))</f>
        <v>#VALUE!</v>
      </c>
      <c r="Q1678" s="21" t="e">
        <f>IF(OR($B1678="",Q$3&lt;$D1678+Настройки!$B$7),0,MAX(0,$E1678-MAX(0,SUMIFS(Тех_Движение!$G$2:$G$5111,Тех_Движение!$D$2:$D$5111,$C1678,Тех_Движение!$B$2:$B$5111,"&lt;="&amp;Q$3)-$F1678)))</f>
        <v>#VALUE!</v>
      </c>
      <c r="R1678" s="21" t="str">
        <f t="shared" si="79"/>
        <v/>
      </c>
      <c r="S1678" s="23" t="str">
        <f>IF($B1678="","",VLOOKUP($C1678,Настройки!$A$11:$L$17,9,FALSE))</f>
        <v/>
      </c>
      <c r="T1678" s="23" t="str">
        <f t="shared" si="80"/>
        <v/>
      </c>
    </row>
    <row r="1679" spans="1:20" x14ac:dyDescent="0.3">
      <c r="A1679" s="20">
        <f>Тех_Движение!$A$1676</f>
        <v>1675</v>
      </c>
      <c r="B1679" s="20" t="str">
        <f>IF(Тех_Движение!$F$1676&gt;0,Тех_Движение!$I$1676,"")</f>
        <v/>
      </c>
      <c r="C1679" s="20" t="str">
        <f>IF($B1679="","",Тех_Движение!$D$1676)</f>
        <v/>
      </c>
      <c r="D1679" s="9" t="str">
        <f>IF($B1679="","",Тех_Движение!$B$1676)</f>
        <v/>
      </c>
      <c r="E1679" s="21" t="str">
        <f>IF($B1679="","",Тех_Движение!$F$1676)</f>
        <v/>
      </c>
      <c r="F1679" s="21" t="str">
        <f>IF($B1679="","",SUMIFS($E$5:$E1678,$C$5:$C1678,$C1679))</f>
        <v/>
      </c>
      <c r="G1679" s="21" t="str">
        <f>IF($B1679="","",MAX(0,$E1679-MAX(0,SUMIFS(Тех_Движение!$G$2:$G$5111,Тех_Движение!$D$2:$D$5111,$C1679,Тех_Движение!$B$2:$B$5111,"&lt;="&amp;Настройки!$B$5-1)-$F1679)))</f>
        <v/>
      </c>
      <c r="H1679" s="21" t="str">
        <f>IF($B1679="","",IF(AND($D1679&gt;=Настройки!$B$5,$D1679&lt;=Настройки!$B$6),$E1679,0))</f>
        <v/>
      </c>
      <c r="I1679" s="21" t="str">
        <f t="shared" si="78"/>
        <v/>
      </c>
      <c r="J1679" s="21" t="str">
        <f>IF($B1679="","",MAX(0,$E1679-MAX(0,SUMIFS(Тех_Движение!$G$2:$G$5111,Тех_Движение!$D$2:$D$5111,$C1679,Тех_Движение!$B$2:$B$5111,"&lt;="&amp;Настройки!$B$6)-$F1679)))</f>
        <v/>
      </c>
      <c r="K1679" s="21" t="e">
        <f>IF(OR($B1679="",K$3&lt;$D1679+Настройки!$B$7),0,MAX(0,$E1679-MAX(0,SUMIFS(Тех_Движение!$G$2:$G$5111,Тех_Движение!$D$2:$D$5111,$C1679,Тех_Движение!$B$2:$B$5111,"&lt;="&amp;K$3)-$F1679)))</f>
        <v>#VALUE!</v>
      </c>
      <c r="L1679" s="21" t="e">
        <f>IF(OR($B1679="",L$3&lt;$D1679+Настройки!$B$7),0,MAX(0,$E1679-MAX(0,SUMIFS(Тех_Движение!$G$2:$G$5111,Тех_Движение!$D$2:$D$5111,$C1679,Тех_Движение!$B$2:$B$5111,"&lt;="&amp;L$3)-$F1679)))</f>
        <v>#VALUE!</v>
      </c>
      <c r="M1679" s="21" t="e">
        <f>IF(OR($B1679="",M$3&lt;$D1679+Настройки!$B$7),0,MAX(0,$E1679-MAX(0,SUMIFS(Тех_Движение!$G$2:$G$5111,Тех_Движение!$D$2:$D$5111,$C1679,Тех_Движение!$B$2:$B$5111,"&lt;="&amp;M$3)-$F1679)))</f>
        <v>#VALUE!</v>
      </c>
      <c r="N1679" s="21" t="e">
        <f>IF(OR($B1679="",N$3&lt;$D1679+Настройки!$B$7),0,MAX(0,$E1679-MAX(0,SUMIFS(Тех_Движение!$G$2:$G$5111,Тех_Движение!$D$2:$D$5111,$C1679,Тех_Движение!$B$2:$B$5111,"&lt;="&amp;N$3)-$F1679)))</f>
        <v>#VALUE!</v>
      </c>
      <c r="O1679" s="21" t="e">
        <f>IF(OR($B1679="",O$3&lt;$D1679+Настройки!$B$7),0,MAX(0,$E1679-MAX(0,SUMIFS(Тех_Движение!$G$2:$G$5111,Тех_Движение!$D$2:$D$5111,$C1679,Тех_Движение!$B$2:$B$5111,"&lt;="&amp;O$3)-$F1679)))</f>
        <v>#VALUE!</v>
      </c>
      <c r="P1679" s="21" t="e">
        <f>IF(OR($B1679="",P$3&lt;$D1679+Настройки!$B$7),0,MAX(0,$E1679-MAX(0,SUMIFS(Тех_Движение!$G$2:$G$5111,Тех_Движение!$D$2:$D$5111,$C1679,Тех_Движение!$B$2:$B$5111,"&lt;="&amp;P$3)-$F1679)))</f>
        <v>#VALUE!</v>
      </c>
      <c r="Q1679" s="21" t="e">
        <f>IF(OR($B1679="",Q$3&lt;$D1679+Настройки!$B$7),0,MAX(0,$E1679-MAX(0,SUMIFS(Тех_Движение!$G$2:$G$5111,Тех_Движение!$D$2:$D$5111,$C1679,Тех_Движение!$B$2:$B$5111,"&lt;="&amp;Q$3)-$F1679)))</f>
        <v>#VALUE!</v>
      </c>
      <c r="R1679" s="21" t="str">
        <f t="shared" si="79"/>
        <v/>
      </c>
      <c r="S1679" s="23" t="str">
        <f>IF($B1679="","",VLOOKUP($C1679,Настройки!$A$11:$L$17,9,FALSE))</f>
        <v/>
      </c>
      <c r="T1679" s="23" t="str">
        <f t="shared" si="80"/>
        <v/>
      </c>
    </row>
    <row r="1680" spans="1:20" x14ac:dyDescent="0.3">
      <c r="A1680" s="20">
        <f>Тех_Движение!$A$1677</f>
        <v>1676</v>
      </c>
      <c r="B1680" s="20" t="str">
        <f>IF(Тех_Движение!$F$1677&gt;0,Тех_Движение!$I$1677,"")</f>
        <v/>
      </c>
      <c r="C1680" s="20" t="str">
        <f>IF($B1680="","",Тех_Движение!$D$1677)</f>
        <v/>
      </c>
      <c r="D1680" s="9" t="str">
        <f>IF($B1680="","",Тех_Движение!$B$1677)</f>
        <v/>
      </c>
      <c r="E1680" s="21" t="str">
        <f>IF($B1680="","",Тех_Движение!$F$1677)</f>
        <v/>
      </c>
      <c r="F1680" s="21" t="str">
        <f>IF($B1680="","",SUMIFS($E$5:$E1679,$C$5:$C1679,$C1680))</f>
        <v/>
      </c>
      <c r="G1680" s="21" t="str">
        <f>IF($B1680="","",MAX(0,$E1680-MAX(0,SUMIFS(Тех_Движение!$G$2:$G$5111,Тех_Движение!$D$2:$D$5111,$C1680,Тех_Движение!$B$2:$B$5111,"&lt;="&amp;Настройки!$B$5-1)-$F1680)))</f>
        <v/>
      </c>
      <c r="H1680" s="21" t="str">
        <f>IF($B1680="","",IF(AND($D1680&gt;=Настройки!$B$5,$D1680&lt;=Настройки!$B$6),$E1680,0))</f>
        <v/>
      </c>
      <c r="I1680" s="21" t="str">
        <f t="shared" si="78"/>
        <v/>
      </c>
      <c r="J1680" s="21" t="str">
        <f>IF($B1680="","",MAX(0,$E1680-MAX(0,SUMIFS(Тех_Движение!$G$2:$G$5111,Тех_Движение!$D$2:$D$5111,$C1680,Тех_Движение!$B$2:$B$5111,"&lt;="&amp;Настройки!$B$6)-$F1680)))</f>
        <v/>
      </c>
      <c r="K1680" s="21" t="e">
        <f>IF(OR($B1680="",K$3&lt;$D1680+Настройки!$B$7),0,MAX(0,$E1680-MAX(0,SUMIFS(Тех_Движение!$G$2:$G$5111,Тех_Движение!$D$2:$D$5111,$C1680,Тех_Движение!$B$2:$B$5111,"&lt;="&amp;K$3)-$F1680)))</f>
        <v>#VALUE!</v>
      </c>
      <c r="L1680" s="21" t="e">
        <f>IF(OR($B1680="",L$3&lt;$D1680+Настройки!$B$7),0,MAX(0,$E1680-MAX(0,SUMIFS(Тех_Движение!$G$2:$G$5111,Тех_Движение!$D$2:$D$5111,$C1680,Тех_Движение!$B$2:$B$5111,"&lt;="&amp;L$3)-$F1680)))</f>
        <v>#VALUE!</v>
      </c>
      <c r="M1680" s="21" t="e">
        <f>IF(OR($B1680="",M$3&lt;$D1680+Настройки!$B$7),0,MAX(0,$E1680-MAX(0,SUMIFS(Тех_Движение!$G$2:$G$5111,Тех_Движение!$D$2:$D$5111,$C1680,Тех_Движение!$B$2:$B$5111,"&lt;="&amp;M$3)-$F1680)))</f>
        <v>#VALUE!</v>
      </c>
      <c r="N1680" s="21" t="e">
        <f>IF(OR($B1680="",N$3&lt;$D1680+Настройки!$B$7),0,MAX(0,$E1680-MAX(0,SUMIFS(Тех_Движение!$G$2:$G$5111,Тех_Движение!$D$2:$D$5111,$C1680,Тех_Движение!$B$2:$B$5111,"&lt;="&amp;N$3)-$F1680)))</f>
        <v>#VALUE!</v>
      </c>
      <c r="O1680" s="21" t="e">
        <f>IF(OR($B1680="",O$3&lt;$D1680+Настройки!$B$7),0,MAX(0,$E1680-MAX(0,SUMIFS(Тех_Движение!$G$2:$G$5111,Тех_Движение!$D$2:$D$5111,$C1680,Тех_Движение!$B$2:$B$5111,"&lt;="&amp;O$3)-$F1680)))</f>
        <v>#VALUE!</v>
      </c>
      <c r="P1680" s="21" t="e">
        <f>IF(OR($B1680="",P$3&lt;$D1680+Настройки!$B$7),0,MAX(0,$E1680-MAX(0,SUMIFS(Тех_Движение!$G$2:$G$5111,Тех_Движение!$D$2:$D$5111,$C1680,Тех_Движение!$B$2:$B$5111,"&lt;="&amp;P$3)-$F1680)))</f>
        <v>#VALUE!</v>
      </c>
      <c r="Q1680" s="21" t="e">
        <f>IF(OR($B1680="",Q$3&lt;$D1680+Настройки!$B$7),0,MAX(0,$E1680-MAX(0,SUMIFS(Тех_Движение!$G$2:$G$5111,Тех_Движение!$D$2:$D$5111,$C1680,Тех_Движение!$B$2:$B$5111,"&lt;="&amp;Q$3)-$F1680)))</f>
        <v>#VALUE!</v>
      </c>
      <c r="R1680" s="21" t="str">
        <f t="shared" si="79"/>
        <v/>
      </c>
      <c r="S1680" s="23" t="str">
        <f>IF($B1680="","",VLOOKUP($C1680,Настройки!$A$11:$L$17,9,FALSE))</f>
        <v/>
      </c>
      <c r="T1680" s="23" t="str">
        <f t="shared" si="80"/>
        <v/>
      </c>
    </row>
    <row r="1681" spans="1:20" x14ac:dyDescent="0.3">
      <c r="A1681" s="20">
        <f>Тех_Движение!$A$1678</f>
        <v>1677</v>
      </c>
      <c r="B1681" s="20" t="str">
        <f>IF(Тех_Движение!$F$1678&gt;0,Тех_Движение!$I$1678,"")</f>
        <v/>
      </c>
      <c r="C1681" s="20" t="str">
        <f>IF($B1681="","",Тех_Движение!$D$1678)</f>
        <v/>
      </c>
      <c r="D1681" s="9" t="str">
        <f>IF($B1681="","",Тех_Движение!$B$1678)</f>
        <v/>
      </c>
      <c r="E1681" s="21" t="str">
        <f>IF($B1681="","",Тех_Движение!$F$1678)</f>
        <v/>
      </c>
      <c r="F1681" s="21" t="str">
        <f>IF($B1681="","",SUMIFS($E$5:$E1680,$C$5:$C1680,$C1681))</f>
        <v/>
      </c>
      <c r="G1681" s="21" t="str">
        <f>IF($B1681="","",MAX(0,$E1681-MAX(0,SUMIFS(Тех_Движение!$G$2:$G$5111,Тех_Движение!$D$2:$D$5111,$C1681,Тех_Движение!$B$2:$B$5111,"&lt;="&amp;Настройки!$B$5-1)-$F1681)))</f>
        <v/>
      </c>
      <c r="H1681" s="21" t="str">
        <f>IF($B1681="","",IF(AND($D1681&gt;=Настройки!$B$5,$D1681&lt;=Настройки!$B$6),$E1681,0))</f>
        <v/>
      </c>
      <c r="I1681" s="21" t="str">
        <f t="shared" si="78"/>
        <v/>
      </c>
      <c r="J1681" s="21" t="str">
        <f>IF($B1681="","",MAX(0,$E1681-MAX(0,SUMIFS(Тех_Движение!$G$2:$G$5111,Тех_Движение!$D$2:$D$5111,$C1681,Тех_Движение!$B$2:$B$5111,"&lt;="&amp;Настройки!$B$6)-$F1681)))</f>
        <v/>
      </c>
      <c r="K1681" s="21" t="e">
        <f>IF(OR($B1681="",K$3&lt;$D1681+Настройки!$B$7),0,MAX(0,$E1681-MAX(0,SUMIFS(Тех_Движение!$G$2:$G$5111,Тех_Движение!$D$2:$D$5111,$C1681,Тех_Движение!$B$2:$B$5111,"&lt;="&amp;K$3)-$F1681)))</f>
        <v>#VALUE!</v>
      </c>
      <c r="L1681" s="21" t="e">
        <f>IF(OR($B1681="",L$3&lt;$D1681+Настройки!$B$7),0,MAX(0,$E1681-MAX(0,SUMIFS(Тех_Движение!$G$2:$G$5111,Тех_Движение!$D$2:$D$5111,$C1681,Тех_Движение!$B$2:$B$5111,"&lt;="&amp;L$3)-$F1681)))</f>
        <v>#VALUE!</v>
      </c>
      <c r="M1681" s="21" t="e">
        <f>IF(OR($B1681="",M$3&lt;$D1681+Настройки!$B$7),0,MAX(0,$E1681-MAX(0,SUMIFS(Тех_Движение!$G$2:$G$5111,Тех_Движение!$D$2:$D$5111,$C1681,Тех_Движение!$B$2:$B$5111,"&lt;="&amp;M$3)-$F1681)))</f>
        <v>#VALUE!</v>
      </c>
      <c r="N1681" s="21" t="e">
        <f>IF(OR($B1681="",N$3&lt;$D1681+Настройки!$B$7),0,MAX(0,$E1681-MAX(0,SUMIFS(Тех_Движение!$G$2:$G$5111,Тех_Движение!$D$2:$D$5111,$C1681,Тех_Движение!$B$2:$B$5111,"&lt;="&amp;N$3)-$F1681)))</f>
        <v>#VALUE!</v>
      </c>
      <c r="O1681" s="21" t="e">
        <f>IF(OR($B1681="",O$3&lt;$D1681+Настройки!$B$7),0,MAX(0,$E1681-MAX(0,SUMIFS(Тех_Движение!$G$2:$G$5111,Тех_Движение!$D$2:$D$5111,$C1681,Тех_Движение!$B$2:$B$5111,"&lt;="&amp;O$3)-$F1681)))</f>
        <v>#VALUE!</v>
      </c>
      <c r="P1681" s="21" t="e">
        <f>IF(OR($B1681="",P$3&lt;$D1681+Настройки!$B$7),0,MAX(0,$E1681-MAX(0,SUMIFS(Тех_Движение!$G$2:$G$5111,Тех_Движение!$D$2:$D$5111,$C1681,Тех_Движение!$B$2:$B$5111,"&lt;="&amp;P$3)-$F1681)))</f>
        <v>#VALUE!</v>
      </c>
      <c r="Q1681" s="21" t="e">
        <f>IF(OR($B1681="",Q$3&lt;$D1681+Настройки!$B$7),0,MAX(0,$E1681-MAX(0,SUMIFS(Тех_Движение!$G$2:$G$5111,Тех_Движение!$D$2:$D$5111,$C1681,Тех_Движение!$B$2:$B$5111,"&lt;="&amp;Q$3)-$F1681)))</f>
        <v>#VALUE!</v>
      </c>
      <c r="R1681" s="21" t="str">
        <f t="shared" si="79"/>
        <v/>
      </c>
      <c r="S1681" s="23" t="str">
        <f>IF($B1681="","",VLOOKUP($C1681,Настройки!$A$11:$L$17,9,FALSE))</f>
        <v/>
      </c>
      <c r="T1681" s="23" t="str">
        <f t="shared" si="80"/>
        <v/>
      </c>
    </row>
    <row r="1682" spans="1:20" x14ac:dyDescent="0.3">
      <c r="A1682" s="20">
        <f>Тех_Движение!$A$1679</f>
        <v>1678</v>
      </c>
      <c r="B1682" s="20" t="str">
        <f>IF(Тех_Движение!$F$1679&gt;0,Тех_Движение!$I$1679,"")</f>
        <v/>
      </c>
      <c r="C1682" s="20" t="str">
        <f>IF($B1682="","",Тех_Движение!$D$1679)</f>
        <v/>
      </c>
      <c r="D1682" s="9" t="str">
        <f>IF($B1682="","",Тех_Движение!$B$1679)</f>
        <v/>
      </c>
      <c r="E1682" s="21" t="str">
        <f>IF($B1682="","",Тех_Движение!$F$1679)</f>
        <v/>
      </c>
      <c r="F1682" s="21" t="str">
        <f>IF($B1682="","",SUMIFS($E$5:$E1681,$C$5:$C1681,$C1682))</f>
        <v/>
      </c>
      <c r="G1682" s="21" t="str">
        <f>IF($B1682="","",MAX(0,$E1682-MAX(0,SUMIFS(Тех_Движение!$G$2:$G$5111,Тех_Движение!$D$2:$D$5111,$C1682,Тех_Движение!$B$2:$B$5111,"&lt;="&amp;Настройки!$B$5-1)-$F1682)))</f>
        <v/>
      </c>
      <c r="H1682" s="21" t="str">
        <f>IF($B1682="","",IF(AND($D1682&gt;=Настройки!$B$5,$D1682&lt;=Настройки!$B$6),$E1682,0))</f>
        <v/>
      </c>
      <c r="I1682" s="21" t="str">
        <f t="shared" si="78"/>
        <v/>
      </c>
      <c r="J1682" s="21" t="str">
        <f>IF($B1682="","",MAX(0,$E1682-MAX(0,SUMIFS(Тех_Движение!$G$2:$G$5111,Тех_Движение!$D$2:$D$5111,$C1682,Тех_Движение!$B$2:$B$5111,"&lt;="&amp;Настройки!$B$6)-$F1682)))</f>
        <v/>
      </c>
      <c r="K1682" s="21" t="e">
        <f>IF(OR($B1682="",K$3&lt;$D1682+Настройки!$B$7),0,MAX(0,$E1682-MAX(0,SUMIFS(Тех_Движение!$G$2:$G$5111,Тех_Движение!$D$2:$D$5111,$C1682,Тех_Движение!$B$2:$B$5111,"&lt;="&amp;K$3)-$F1682)))</f>
        <v>#VALUE!</v>
      </c>
      <c r="L1682" s="21" t="e">
        <f>IF(OR($B1682="",L$3&lt;$D1682+Настройки!$B$7),0,MAX(0,$E1682-MAX(0,SUMIFS(Тех_Движение!$G$2:$G$5111,Тех_Движение!$D$2:$D$5111,$C1682,Тех_Движение!$B$2:$B$5111,"&lt;="&amp;L$3)-$F1682)))</f>
        <v>#VALUE!</v>
      </c>
      <c r="M1682" s="21" t="e">
        <f>IF(OR($B1682="",M$3&lt;$D1682+Настройки!$B$7),0,MAX(0,$E1682-MAX(0,SUMIFS(Тех_Движение!$G$2:$G$5111,Тех_Движение!$D$2:$D$5111,$C1682,Тех_Движение!$B$2:$B$5111,"&lt;="&amp;M$3)-$F1682)))</f>
        <v>#VALUE!</v>
      </c>
      <c r="N1682" s="21" t="e">
        <f>IF(OR($B1682="",N$3&lt;$D1682+Настройки!$B$7),0,MAX(0,$E1682-MAX(0,SUMIFS(Тех_Движение!$G$2:$G$5111,Тех_Движение!$D$2:$D$5111,$C1682,Тех_Движение!$B$2:$B$5111,"&lt;="&amp;N$3)-$F1682)))</f>
        <v>#VALUE!</v>
      </c>
      <c r="O1682" s="21" t="e">
        <f>IF(OR($B1682="",O$3&lt;$D1682+Настройки!$B$7),0,MAX(0,$E1682-MAX(0,SUMIFS(Тех_Движение!$G$2:$G$5111,Тех_Движение!$D$2:$D$5111,$C1682,Тех_Движение!$B$2:$B$5111,"&lt;="&amp;O$3)-$F1682)))</f>
        <v>#VALUE!</v>
      </c>
      <c r="P1682" s="21" t="e">
        <f>IF(OR($B1682="",P$3&lt;$D1682+Настройки!$B$7),0,MAX(0,$E1682-MAX(0,SUMIFS(Тех_Движение!$G$2:$G$5111,Тех_Движение!$D$2:$D$5111,$C1682,Тех_Движение!$B$2:$B$5111,"&lt;="&amp;P$3)-$F1682)))</f>
        <v>#VALUE!</v>
      </c>
      <c r="Q1682" s="21" t="e">
        <f>IF(OR($B1682="",Q$3&lt;$D1682+Настройки!$B$7),0,MAX(0,$E1682-MAX(0,SUMIFS(Тех_Движение!$G$2:$G$5111,Тех_Движение!$D$2:$D$5111,$C1682,Тех_Движение!$B$2:$B$5111,"&lt;="&amp;Q$3)-$F1682)))</f>
        <v>#VALUE!</v>
      </c>
      <c r="R1682" s="21" t="str">
        <f t="shared" si="79"/>
        <v/>
      </c>
      <c r="S1682" s="23" t="str">
        <f>IF($B1682="","",VLOOKUP($C1682,Настройки!$A$11:$L$17,9,FALSE))</f>
        <v/>
      </c>
      <c r="T1682" s="23" t="str">
        <f t="shared" si="80"/>
        <v/>
      </c>
    </row>
    <row r="1683" spans="1:20" x14ac:dyDescent="0.3">
      <c r="A1683" s="20">
        <f>Тех_Движение!$A$1680</f>
        <v>1679</v>
      </c>
      <c r="B1683" s="20" t="str">
        <f>IF(Тех_Движение!$F$1680&gt;0,Тех_Движение!$I$1680,"")</f>
        <v/>
      </c>
      <c r="C1683" s="20" t="str">
        <f>IF($B1683="","",Тех_Движение!$D$1680)</f>
        <v/>
      </c>
      <c r="D1683" s="9" t="str">
        <f>IF($B1683="","",Тех_Движение!$B$1680)</f>
        <v/>
      </c>
      <c r="E1683" s="21" t="str">
        <f>IF($B1683="","",Тех_Движение!$F$1680)</f>
        <v/>
      </c>
      <c r="F1683" s="21" t="str">
        <f>IF($B1683="","",SUMIFS($E$5:$E1682,$C$5:$C1682,$C1683))</f>
        <v/>
      </c>
      <c r="G1683" s="21" t="str">
        <f>IF($B1683="","",MAX(0,$E1683-MAX(0,SUMIFS(Тех_Движение!$G$2:$G$5111,Тех_Движение!$D$2:$D$5111,$C1683,Тех_Движение!$B$2:$B$5111,"&lt;="&amp;Настройки!$B$5-1)-$F1683)))</f>
        <v/>
      </c>
      <c r="H1683" s="21" t="str">
        <f>IF($B1683="","",IF(AND($D1683&gt;=Настройки!$B$5,$D1683&lt;=Настройки!$B$6),$E1683,0))</f>
        <v/>
      </c>
      <c r="I1683" s="21" t="str">
        <f t="shared" si="78"/>
        <v/>
      </c>
      <c r="J1683" s="21" t="str">
        <f>IF($B1683="","",MAX(0,$E1683-MAX(0,SUMIFS(Тех_Движение!$G$2:$G$5111,Тех_Движение!$D$2:$D$5111,$C1683,Тех_Движение!$B$2:$B$5111,"&lt;="&amp;Настройки!$B$6)-$F1683)))</f>
        <v/>
      </c>
      <c r="K1683" s="21" t="e">
        <f>IF(OR($B1683="",K$3&lt;$D1683+Настройки!$B$7),0,MAX(0,$E1683-MAX(0,SUMIFS(Тех_Движение!$G$2:$G$5111,Тех_Движение!$D$2:$D$5111,$C1683,Тех_Движение!$B$2:$B$5111,"&lt;="&amp;K$3)-$F1683)))</f>
        <v>#VALUE!</v>
      </c>
      <c r="L1683" s="21" t="e">
        <f>IF(OR($B1683="",L$3&lt;$D1683+Настройки!$B$7),0,MAX(0,$E1683-MAX(0,SUMIFS(Тех_Движение!$G$2:$G$5111,Тех_Движение!$D$2:$D$5111,$C1683,Тех_Движение!$B$2:$B$5111,"&lt;="&amp;L$3)-$F1683)))</f>
        <v>#VALUE!</v>
      </c>
      <c r="M1683" s="21" t="e">
        <f>IF(OR($B1683="",M$3&lt;$D1683+Настройки!$B$7),0,MAX(0,$E1683-MAX(0,SUMIFS(Тех_Движение!$G$2:$G$5111,Тех_Движение!$D$2:$D$5111,$C1683,Тех_Движение!$B$2:$B$5111,"&lt;="&amp;M$3)-$F1683)))</f>
        <v>#VALUE!</v>
      </c>
      <c r="N1683" s="21" t="e">
        <f>IF(OR($B1683="",N$3&lt;$D1683+Настройки!$B$7),0,MAX(0,$E1683-MAX(0,SUMIFS(Тех_Движение!$G$2:$G$5111,Тех_Движение!$D$2:$D$5111,$C1683,Тех_Движение!$B$2:$B$5111,"&lt;="&amp;N$3)-$F1683)))</f>
        <v>#VALUE!</v>
      </c>
      <c r="O1683" s="21" t="e">
        <f>IF(OR($B1683="",O$3&lt;$D1683+Настройки!$B$7),0,MAX(0,$E1683-MAX(0,SUMIFS(Тех_Движение!$G$2:$G$5111,Тех_Движение!$D$2:$D$5111,$C1683,Тех_Движение!$B$2:$B$5111,"&lt;="&amp;O$3)-$F1683)))</f>
        <v>#VALUE!</v>
      </c>
      <c r="P1683" s="21" t="e">
        <f>IF(OR($B1683="",P$3&lt;$D1683+Настройки!$B$7),0,MAX(0,$E1683-MAX(0,SUMIFS(Тех_Движение!$G$2:$G$5111,Тех_Движение!$D$2:$D$5111,$C1683,Тех_Движение!$B$2:$B$5111,"&lt;="&amp;P$3)-$F1683)))</f>
        <v>#VALUE!</v>
      </c>
      <c r="Q1683" s="21" t="e">
        <f>IF(OR($B1683="",Q$3&lt;$D1683+Настройки!$B$7),0,MAX(0,$E1683-MAX(0,SUMIFS(Тех_Движение!$G$2:$G$5111,Тех_Движение!$D$2:$D$5111,$C1683,Тех_Движение!$B$2:$B$5111,"&lt;="&amp;Q$3)-$F1683)))</f>
        <v>#VALUE!</v>
      </c>
      <c r="R1683" s="21" t="str">
        <f t="shared" si="79"/>
        <v/>
      </c>
      <c r="S1683" s="23" t="str">
        <f>IF($B1683="","",VLOOKUP($C1683,Настройки!$A$11:$L$17,9,FALSE))</f>
        <v/>
      </c>
      <c r="T1683" s="23" t="str">
        <f t="shared" si="80"/>
        <v/>
      </c>
    </row>
    <row r="1684" spans="1:20" x14ac:dyDescent="0.3">
      <c r="A1684" s="20">
        <f>Тех_Движение!$A$1681</f>
        <v>1680</v>
      </c>
      <c r="B1684" s="20" t="str">
        <f>IF(Тех_Движение!$F$1681&gt;0,Тех_Движение!$I$1681,"")</f>
        <v/>
      </c>
      <c r="C1684" s="20" t="str">
        <f>IF($B1684="","",Тех_Движение!$D$1681)</f>
        <v/>
      </c>
      <c r="D1684" s="9" t="str">
        <f>IF($B1684="","",Тех_Движение!$B$1681)</f>
        <v/>
      </c>
      <c r="E1684" s="21" t="str">
        <f>IF($B1684="","",Тех_Движение!$F$1681)</f>
        <v/>
      </c>
      <c r="F1684" s="21" t="str">
        <f>IF($B1684="","",SUMIFS($E$5:$E1683,$C$5:$C1683,$C1684))</f>
        <v/>
      </c>
      <c r="G1684" s="21" t="str">
        <f>IF($B1684="","",MAX(0,$E1684-MAX(0,SUMIFS(Тех_Движение!$G$2:$G$5111,Тех_Движение!$D$2:$D$5111,$C1684,Тех_Движение!$B$2:$B$5111,"&lt;="&amp;Настройки!$B$5-1)-$F1684)))</f>
        <v/>
      </c>
      <c r="H1684" s="21" t="str">
        <f>IF($B1684="","",IF(AND($D1684&gt;=Настройки!$B$5,$D1684&lt;=Настройки!$B$6),$E1684,0))</f>
        <v/>
      </c>
      <c r="I1684" s="21" t="str">
        <f t="shared" si="78"/>
        <v/>
      </c>
      <c r="J1684" s="21" t="str">
        <f>IF($B1684="","",MAX(0,$E1684-MAX(0,SUMIFS(Тех_Движение!$G$2:$G$5111,Тех_Движение!$D$2:$D$5111,$C1684,Тех_Движение!$B$2:$B$5111,"&lt;="&amp;Настройки!$B$6)-$F1684)))</f>
        <v/>
      </c>
      <c r="K1684" s="21" t="e">
        <f>IF(OR($B1684="",K$3&lt;$D1684+Настройки!$B$7),0,MAX(0,$E1684-MAX(0,SUMIFS(Тех_Движение!$G$2:$G$5111,Тех_Движение!$D$2:$D$5111,$C1684,Тех_Движение!$B$2:$B$5111,"&lt;="&amp;K$3)-$F1684)))</f>
        <v>#VALUE!</v>
      </c>
      <c r="L1684" s="21" t="e">
        <f>IF(OR($B1684="",L$3&lt;$D1684+Настройки!$B$7),0,MAX(0,$E1684-MAX(0,SUMIFS(Тех_Движение!$G$2:$G$5111,Тех_Движение!$D$2:$D$5111,$C1684,Тех_Движение!$B$2:$B$5111,"&lt;="&amp;L$3)-$F1684)))</f>
        <v>#VALUE!</v>
      </c>
      <c r="M1684" s="21" t="e">
        <f>IF(OR($B1684="",M$3&lt;$D1684+Настройки!$B$7),0,MAX(0,$E1684-MAX(0,SUMIFS(Тех_Движение!$G$2:$G$5111,Тех_Движение!$D$2:$D$5111,$C1684,Тех_Движение!$B$2:$B$5111,"&lt;="&amp;M$3)-$F1684)))</f>
        <v>#VALUE!</v>
      </c>
      <c r="N1684" s="21" t="e">
        <f>IF(OR($B1684="",N$3&lt;$D1684+Настройки!$B$7),0,MAX(0,$E1684-MAX(0,SUMIFS(Тех_Движение!$G$2:$G$5111,Тех_Движение!$D$2:$D$5111,$C1684,Тех_Движение!$B$2:$B$5111,"&lt;="&amp;N$3)-$F1684)))</f>
        <v>#VALUE!</v>
      </c>
      <c r="O1684" s="21" t="e">
        <f>IF(OR($B1684="",O$3&lt;$D1684+Настройки!$B$7),0,MAX(0,$E1684-MAX(0,SUMIFS(Тех_Движение!$G$2:$G$5111,Тех_Движение!$D$2:$D$5111,$C1684,Тех_Движение!$B$2:$B$5111,"&lt;="&amp;O$3)-$F1684)))</f>
        <v>#VALUE!</v>
      </c>
      <c r="P1684" s="21" t="e">
        <f>IF(OR($B1684="",P$3&lt;$D1684+Настройки!$B$7),0,MAX(0,$E1684-MAX(0,SUMIFS(Тех_Движение!$G$2:$G$5111,Тех_Движение!$D$2:$D$5111,$C1684,Тех_Движение!$B$2:$B$5111,"&lt;="&amp;P$3)-$F1684)))</f>
        <v>#VALUE!</v>
      </c>
      <c r="Q1684" s="21" t="e">
        <f>IF(OR($B1684="",Q$3&lt;$D1684+Настройки!$B$7),0,MAX(0,$E1684-MAX(0,SUMIFS(Тех_Движение!$G$2:$G$5111,Тех_Движение!$D$2:$D$5111,$C1684,Тех_Движение!$B$2:$B$5111,"&lt;="&amp;Q$3)-$F1684)))</f>
        <v>#VALUE!</v>
      </c>
      <c r="R1684" s="21" t="str">
        <f t="shared" si="79"/>
        <v/>
      </c>
      <c r="S1684" s="23" t="str">
        <f>IF($B1684="","",VLOOKUP($C1684,Настройки!$A$11:$L$17,9,FALSE))</f>
        <v/>
      </c>
      <c r="T1684" s="23" t="str">
        <f t="shared" si="80"/>
        <v/>
      </c>
    </row>
    <row r="1685" spans="1:20" x14ac:dyDescent="0.3">
      <c r="A1685" s="20">
        <f>Тех_Движение!$A$1682</f>
        <v>1681</v>
      </c>
      <c r="B1685" s="20" t="str">
        <f>IF(Тех_Движение!$F$1682&gt;0,Тех_Движение!$I$1682,"")</f>
        <v/>
      </c>
      <c r="C1685" s="20" t="str">
        <f>IF($B1685="","",Тех_Движение!$D$1682)</f>
        <v/>
      </c>
      <c r="D1685" s="9" t="str">
        <f>IF($B1685="","",Тех_Движение!$B$1682)</f>
        <v/>
      </c>
      <c r="E1685" s="21" t="str">
        <f>IF($B1685="","",Тех_Движение!$F$1682)</f>
        <v/>
      </c>
      <c r="F1685" s="21" t="str">
        <f>IF($B1685="","",SUMIFS($E$5:$E1684,$C$5:$C1684,$C1685))</f>
        <v/>
      </c>
      <c r="G1685" s="21" t="str">
        <f>IF($B1685="","",MAX(0,$E1685-MAX(0,SUMIFS(Тех_Движение!$G$2:$G$5111,Тех_Движение!$D$2:$D$5111,$C1685,Тех_Движение!$B$2:$B$5111,"&lt;="&amp;Настройки!$B$5-1)-$F1685)))</f>
        <v/>
      </c>
      <c r="H1685" s="21" t="str">
        <f>IF($B1685="","",IF(AND($D1685&gt;=Настройки!$B$5,$D1685&lt;=Настройки!$B$6),$E1685,0))</f>
        <v/>
      </c>
      <c r="I1685" s="21" t="str">
        <f t="shared" si="78"/>
        <v/>
      </c>
      <c r="J1685" s="21" t="str">
        <f>IF($B1685="","",MAX(0,$E1685-MAX(0,SUMIFS(Тех_Движение!$G$2:$G$5111,Тех_Движение!$D$2:$D$5111,$C1685,Тех_Движение!$B$2:$B$5111,"&lt;="&amp;Настройки!$B$6)-$F1685)))</f>
        <v/>
      </c>
      <c r="K1685" s="21" t="e">
        <f>IF(OR($B1685="",K$3&lt;$D1685+Настройки!$B$7),0,MAX(0,$E1685-MAX(0,SUMIFS(Тех_Движение!$G$2:$G$5111,Тех_Движение!$D$2:$D$5111,$C1685,Тех_Движение!$B$2:$B$5111,"&lt;="&amp;K$3)-$F1685)))</f>
        <v>#VALUE!</v>
      </c>
      <c r="L1685" s="21" t="e">
        <f>IF(OR($B1685="",L$3&lt;$D1685+Настройки!$B$7),0,MAX(0,$E1685-MAX(0,SUMIFS(Тех_Движение!$G$2:$G$5111,Тех_Движение!$D$2:$D$5111,$C1685,Тех_Движение!$B$2:$B$5111,"&lt;="&amp;L$3)-$F1685)))</f>
        <v>#VALUE!</v>
      </c>
      <c r="M1685" s="21" t="e">
        <f>IF(OR($B1685="",M$3&lt;$D1685+Настройки!$B$7),0,MAX(0,$E1685-MAX(0,SUMIFS(Тех_Движение!$G$2:$G$5111,Тех_Движение!$D$2:$D$5111,$C1685,Тех_Движение!$B$2:$B$5111,"&lt;="&amp;M$3)-$F1685)))</f>
        <v>#VALUE!</v>
      </c>
      <c r="N1685" s="21" t="e">
        <f>IF(OR($B1685="",N$3&lt;$D1685+Настройки!$B$7),0,MAX(0,$E1685-MAX(0,SUMIFS(Тех_Движение!$G$2:$G$5111,Тех_Движение!$D$2:$D$5111,$C1685,Тех_Движение!$B$2:$B$5111,"&lt;="&amp;N$3)-$F1685)))</f>
        <v>#VALUE!</v>
      </c>
      <c r="O1685" s="21" t="e">
        <f>IF(OR($B1685="",O$3&lt;$D1685+Настройки!$B$7),0,MAX(0,$E1685-MAX(0,SUMIFS(Тех_Движение!$G$2:$G$5111,Тех_Движение!$D$2:$D$5111,$C1685,Тех_Движение!$B$2:$B$5111,"&lt;="&amp;O$3)-$F1685)))</f>
        <v>#VALUE!</v>
      </c>
      <c r="P1685" s="21" t="e">
        <f>IF(OR($B1685="",P$3&lt;$D1685+Настройки!$B$7),0,MAX(0,$E1685-MAX(0,SUMIFS(Тех_Движение!$G$2:$G$5111,Тех_Движение!$D$2:$D$5111,$C1685,Тех_Движение!$B$2:$B$5111,"&lt;="&amp;P$3)-$F1685)))</f>
        <v>#VALUE!</v>
      </c>
      <c r="Q1685" s="21" t="e">
        <f>IF(OR($B1685="",Q$3&lt;$D1685+Настройки!$B$7),0,MAX(0,$E1685-MAX(0,SUMIFS(Тех_Движение!$G$2:$G$5111,Тех_Движение!$D$2:$D$5111,$C1685,Тех_Движение!$B$2:$B$5111,"&lt;="&amp;Q$3)-$F1685)))</f>
        <v>#VALUE!</v>
      </c>
      <c r="R1685" s="21" t="str">
        <f t="shared" si="79"/>
        <v/>
      </c>
      <c r="S1685" s="23" t="str">
        <f>IF($B1685="","",VLOOKUP($C1685,Настройки!$A$11:$L$17,9,FALSE))</f>
        <v/>
      </c>
      <c r="T1685" s="23" t="str">
        <f t="shared" si="80"/>
        <v/>
      </c>
    </row>
    <row r="1686" spans="1:20" x14ac:dyDescent="0.3">
      <c r="A1686" s="20">
        <f>Тех_Движение!$A$1683</f>
        <v>1682</v>
      </c>
      <c r="B1686" s="20" t="str">
        <f>IF(Тех_Движение!$F$1683&gt;0,Тех_Движение!$I$1683,"")</f>
        <v/>
      </c>
      <c r="C1686" s="20" t="str">
        <f>IF($B1686="","",Тех_Движение!$D$1683)</f>
        <v/>
      </c>
      <c r="D1686" s="9" t="str">
        <f>IF($B1686="","",Тех_Движение!$B$1683)</f>
        <v/>
      </c>
      <c r="E1686" s="21" t="str">
        <f>IF($B1686="","",Тех_Движение!$F$1683)</f>
        <v/>
      </c>
      <c r="F1686" s="21" t="str">
        <f>IF($B1686="","",SUMIFS($E$5:$E1685,$C$5:$C1685,$C1686))</f>
        <v/>
      </c>
      <c r="G1686" s="21" t="str">
        <f>IF($B1686="","",MAX(0,$E1686-MAX(0,SUMIFS(Тех_Движение!$G$2:$G$5111,Тех_Движение!$D$2:$D$5111,$C1686,Тех_Движение!$B$2:$B$5111,"&lt;="&amp;Настройки!$B$5-1)-$F1686)))</f>
        <v/>
      </c>
      <c r="H1686" s="21" t="str">
        <f>IF($B1686="","",IF(AND($D1686&gt;=Настройки!$B$5,$D1686&lt;=Настройки!$B$6),$E1686,0))</f>
        <v/>
      </c>
      <c r="I1686" s="21" t="str">
        <f t="shared" si="78"/>
        <v/>
      </c>
      <c r="J1686" s="21" t="str">
        <f>IF($B1686="","",MAX(0,$E1686-MAX(0,SUMIFS(Тех_Движение!$G$2:$G$5111,Тех_Движение!$D$2:$D$5111,$C1686,Тех_Движение!$B$2:$B$5111,"&lt;="&amp;Настройки!$B$6)-$F1686)))</f>
        <v/>
      </c>
      <c r="K1686" s="21" t="e">
        <f>IF(OR($B1686="",K$3&lt;$D1686+Настройки!$B$7),0,MAX(0,$E1686-MAX(0,SUMIFS(Тех_Движение!$G$2:$G$5111,Тех_Движение!$D$2:$D$5111,$C1686,Тех_Движение!$B$2:$B$5111,"&lt;="&amp;K$3)-$F1686)))</f>
        <v>#VALUE!</v>
      </c>
      <c r="L1686" s="21" t="e">
        <f>IF(OR($B1686="",L$3&lt;$D1686+Настройки!$B$7),0,MAX(0,$E1686-MAX(0,SUMIFS(Тех_Движение!$G$2:$G$5111,Тех_Движение!$D$2:$D$5111,$C1686,Тех_Движение!$B$2:$B$5111,"&lt;="&amp;L$3)-$F1686)))</f>
        <v>#VALUE!</v>
      </c>
      <c r="M1686" s="21" t="e">
        <f>IF(OR($B1686="",M$3&lt;$D1686+Настройки!$B$7),0,MAX(0,$E1686-MAX(0,SUMIFS(Тех_Движение!$G$2:$G$5111,Тех_Движение!$D$2:$D$5111,$C1686,Тех_Движение!$B$2:$B$5111,"&lt;="&amp;M$3)-$F1686)))</f>
        <v>#VALUE!</v>
      </c>
      <c r="N1686" s="21" t="e">
        <f>IF(OR($B1686="",N$3&lt;$D1686+Настройки!$B$7),0,MAX(0,$E1686-MAX(0,SUMIFS(Тех_Движение!$G$2:$G$5111,Тех_Движение!$D$2:$D$5111,$C1686,Тех_Движение!$B$2:$B$5111,"&lt;="&amp;N$3)-$F1686)))</f>
        <v>#VALUE!</v>
      </c>
      <c r="O1686" s="21" t="e">
        <f>IF(OR($B1686="",O$3&lt;$D1686+Настройки!$B$7),0,MAX(0,$E1686-MAX(0,SUMIFS(Тех_Движение!$G$2:$G$5111,Тех_Движение!$D$2:$D$5111,$C1686,Тех_Движение!$B$2:$B$5111,"&lt;="&amp;O$3)-$F1686)))</f>
        <v>#VALUE!</v>
      </c>
      <c r="P1686" s="21" t="e">
        <f>IF(OR($B1686="",P$3&lt;$D1686+Настройки!$B$7),0,MAX(0,$E1686-MAX(0,SUMIFS(Тех_Движение!$G$2:$G$5111,Тех_Движение!$D$2:$D$5111,$C1686,Тех_Движение!$B$2:$B$5111,"&lt;="&amp;P$3)-$F1686)))</f>
        <v>#VALUE!</v>
      </c>
      <c r="Q1686" s="21" t="e">
        <f>IF(OR($B1686="",Q$3&lt;$D1686+Настройки!$B$7),0,MAX(0,$E1686-MAX(0,SUMIFS(Тех_Движение!$G$2:$G$5111,Тех_Движение!$D$2:$D$5111,$C1686,Тех_Движение!$B$2:$B$5111,"&lt;="&amp;Q$3)-$F1686)))</f>
        <v>#VALUE!</v>
      </c>
      <c r="R1686" s="21" t="str">
        <f t="shared" si="79"/>
        <v/>
      </c>
      <c r="S1686" s="23" t="str">
        <f>IF($B1686="","",VLOOKUP($C1686,Настройки!$A$11:$L$17,9,FALSE))</f>
        <v/>
      </c>
      <c r="T1686" s="23" t="str">
        <f t="shared" si="80"/>
        <v/>
      </c>
    </row>
    <row r="1687" spans="1:20" x14ac:dyDescent="0.3">
      <c r="A1687" s="20">
        <f>Тех_Движение!$A$1684</f>
        <v>1683</v>
      </c>
      <c r="B1687" s="20" t="str">
        <f>IF(Тех_Движение!$F$1684&gt;0,Тех_Движение!$I$1684,"")</f>
        <v/>
      </c>
      <c r="C1687" s="20" t="str">
        <f>IF($B1687="","",Тех_Движение!$D$1684)</f>
        <v/>
      </c>
      <c r="D1687" s="9" t="str">
        <f>IF($B1687="","",Тех_Движение!$B$1684)</f>
        <v/>
      </c>
      <c r="E1687" s="21" t="str">
        <f>IF($B1687="","",Тех_Движение!$F$1684)</f>
        <v/>
      </c>
      <c r="F1687" s="21" t="str">
        <f>IF($B1687="","",SUMIFS($E$5:$E1686,$C$5:$C1686,$C1687))</f>
        <v/>
      </c>
      <c r="G1687" s="21" t="str">
        <f>IF($B1687="","",MAX(0,$E1687-MAX(0,SUMIFS(Тех_Движение!$G$2:$G$5111,Тех_Движение!$D$2:$D$5111,$C1687,Тех_Движение!$B$2:$B$5111,"&lt;="&amp;Настройки!$B$5-1)-$F1687)))</f>
        <v/>
      </c>
      <c r="H1687" s="21" t="str">
        <f>IF($B1687="","",IF(AND($D1687&gt;=Настройки!$B$5,$D1687&lt;=Настройки!$B$6),$E1687,0))</f>
        <v/>
      </c>
      <c r="I1687" s="21" t="str">
        <f t="shared" si="78"/>
        <v/>
      </c>
      <c r="J1687" s="21" t="str">
        <f>IF($B1687="","",MAX(0,$E1687-MAX(0,SUMIFS(Тех_Движение!$G$2:$G$5111,Тех_Движение!$D$2:$D$5111,$C1687,Тех_Движение!$B$2:$B$5111,"&lt;="&amp;Настройки!$B$6)-$F1687)))</f>
        <v/>
      </c>
      <c r="K1687" s="21" t="e">
        <f>IF(OR($B1687="",K$3&lt;$D1687+Настройки!$B$7),0,MAX(0,$E1687-MAX(0,SUMIFS(Тех_Движение!$G$2:$G$5111,Тех_Движение!$D$2:$D$5111,$C1687,Тех_Движение!$B$2:$B$5111,"&lt;="&amp;K$3)-$F1687)))</f>
        <v>#VALUE!</v>
      </c>
      <c r="L1687" s="21" t="e">
        <f>IF(OR($B1687="",L$3&lt;$D1687+Настройки!$B$7),0,MAX(0,$E1687-MAX(0,SUMIFS(Тех_Движение!$G$2:$G$5111,Тех_Движение!$D$2:$D$5111,$C1687,Тех_Движение!$B$2:$B$5111,"&lt;="&amp;L$3)-$F1687)))</f>
        <v>#VALUE!</v>
      </c>
      <c r="M1687" s="21" t="e">
        <f>IF(OR($B1687="",M$3&lt;$D1687+Настройки!$B$7),0,MAX(0,$E1687-MAX(0,SUMIFS(Тех_Движение!$G$2:$G$5111,Тех_Движение!$D$2:$D$5111,$C1687,Тех_Движение!$B$2:$B$5111,"&lt;="&amp;M$3)-$F1687)))</f>
        <v>#VALUE!</v>
      </c>
      <c r="N1687" s="21" t="e">
        <f>IF(OR($B1687="",N$3&lt;$D1687+Настройки!$B$7),0,MAX(0,$E1687-MAX(0,SUMIFS(Тех_Движение!$G$2:$G$5111,Тех_Движение!$D$2:$D$5111,$C1687,Тех_Движение!$B$2:$B$5111,"&lt;="&amp;N$3)-$F1687)))</f>
        <v>#VALUE!</v>
      </c>
      <c r="O1687" s="21" t="e">
        <f>IF(OR($B1687="",O$3&lt;$D1687+Настройки!$B$7),0,MAX(0,$E1687-MAX(0,SUMIFS(Тех_Движение!$G$2:$G$5111,Тех_Движение!$D$2:$D$5111,$C1687,Тех_Движение!$B$2:$B$5111,"&lt;="&amp;O$3)-$F1687)))</f>
        <v>#VALUE!</v>
      </c>
      <c r="P1687" s="21" t="e">
        <f>IF(OR($B1687="",P$3&lt;$D1687+Настройки!$B$7),0,MAX(0,$E1687-MAX(0,SUMIFS(Тех_Движение!$G$2:$G$5111,Тех_Движение!$D$2:$D$5111,$C1687,Тех_Движение!$B$2:$B$5111,"&lt;="&amp;P$3)-$F1687)))</f>
        <v>#VALUE!</v>
      </c>
      <c r="Q1687" s="21" t="e">
        <f>IF(OR($B1687="",Q$3&lt;$D1687+Настройки!$B$7),0,MAX(0,$E1687-MAX(0,SUMIFS(Тех_Движение!$G$2:$G$5111,Тех_Движение!$D$2:$D$5111,$C1687,Тех_Движение!$B$2:$B$5111,"&lt;="&amp;Q$3)-$F1687)))</f>
        <v>#VALUE!</v>
      </c>
      <c r="R1687" s="21" t="str">
        <f t="shared" si="79"/>
        <v/>
      </c>
      <c r="S1687" s="23" t="str">
        <f>IF($B1687="","",VLOOKUP($C1687,Настройки!$A$11:$L$17,9,FALSE))</f>
        <v/>
      </c>
      <c r="T1687" s="23" t="str">
        <f t="shared" si="80"/>
        <v/>
      </c>
    </row>
    <row r="1688" spans="1:20" x14ac:dyDescent="0.3">
      <c r="A1688" s="20">
        <f>Тех_Движение!$A$1685</f>
        <v>1684</v>
      </c>
      <c r="B1688" s="20" t="str">
        <f>IF(Тех_Движение!$F$1685&gt;0,Тех_Движение!$I$1685,"")</f>
        <v/>
      </c>
      <c r="C1688" s="20" t="str">
        <f>IF($B1688="","",Тех_Движение!$D$1685)</f>
        <v/>
      </c>
      <c r="D1688" s="9" t="str">
        <f>IF($B1688="","",Тех_Движение!$B$1685)</f>
        <v/>
      </c>
      <c r="E1688" s="21" t="str">
        <f>IF($B1688="","",Тех_Движение!$F$1685)</f>
        <v/>
      </c>
      <c r="F1688" s="21" t="str">
        <f>IF($B1688="","",SUMIFS($E$5:$E1687,$C$5:$C1687,$C1688))</f>
        <v/>
      </c>
      <c r="G1688" s="21" t="str">
        <f>IF($B1688="","",MAX(0,$E1688-MAX(0,SUMIFS(Тех_Движение!$G$2:$G$5111,Тех_Движение!$D$2:$D$5111,$C1688,Тех_Движение!$B$2:$B$5111,"&lt;="&amp;Настройки!$B$5-1)-$F1688)))</f>
        <v/>
      </c>
      <c r="H1688" s="21" t="str">
        <f>IF($B1688="","",IF(AND($D1688&gt;=Настройки!$B$5,$D1688&lt;=Настройки!$B$6),$E1688,0))</f>
        <v/>
      </c>
      <c r="I1688" s="21" t="str">
        <f t="shared" si="78"/>
        <v/>
      </c>
      <c r="J1688" s="21" t="str">
        <f>IF($B1688="","",MAX(0,$E1688-MAX(0,SUMIFS(Тех_Движение!$G$2:$G$5111,Тех_Движение!$D$2:$D$5111,$C1688,Тех_Движение!$B$2:$B$5111,"&lt;="&amp;Настройки!$B$6)-$F1688)))</f>
        <v/>
      </c>
      <c r="K1688" s="21" t="e">
        <f>IF(OR($B1688="",K$3&lt;$D1688+Настройки!$B$7),0,MAX(0,$E1688-MAX(0,SUMIFS(Тех_Движение!$G$2:$G$5111,Тех_Движение!$D$2:$D$5111,$C1688,Тех_Движение!$B$2:$B$5111,"&lt;="&amp;K$3)-$F1688)))</f>
        <v>#VALUE!</v>
      </c>
      <c r="L1688" s="21" t="e">
        <f>IF(OR($B1688="",L$3&lt;$D1688+Настройки!$B$7),0,MAX(0,$E1688-MAX(0,SUMIFS(Тех_Движение!$G$2:$G$5111,Тех_Движение!$D$2:$D$5111,$C1688,Тех_Движение!$B$2:$B$5111,"&lt;="&amp;L$3)-$F1688)))</f>
        <v>#VALUE!</v>
      </c>
      <c r="M1688" s="21" t="e">
        <f>IF(OR($B1688="",M$3&lt;$D1688+Настройки!$B$7),0,MAX(0,$E1688-MAX(0,SUMIFS(Тех_Движение!$G$2:$G$5111,Тех_Движение!$D$2:$D$5111,$C1688,Тех_Движение!$B$2:$B$5111,"&lt;="&amp;M$3)-$F1688)))</f>
        <v>#VALUE!</v>
      </c>
      <c r="N1688" s="21" t="e">
        <f>IF(OR($B1688="",N$3&lt;$D1688+Настройки!$B$7),0,MAX(0,$E1688-MAX(0,SUMIFS(Тех_Движение!$G$2:$G$5111,Тех_Движение!$D$2:$D$5111,$C1688,Тех_Движение!$B$2:$B$5111,"&lt;="&amp;N$3)-$F1688)))</f>
        <v>#VALUE!</v>
      </c>
      <c r="O1688" s="21" t="e">
        <f>IF(OR($B1688="",O$3&lt;$D1688+Настройки!$B$7),0,MAX(0,$E1688-MAX(0,SUMIFS(Тех_Движение!$G$2:$G$5111,Тех_Движение!$D$2:$D$5111,$C1688,Тех_Движение!$B$2:$B$5111,"&lt;="&amp;O$3)-$F1688)))</f>
        <v>#VALUE!</v>
      </c>
      <c r="P1688" s="21" t="e">
        <f>IF(OR($B1688="",P$3&lt;$D1688+Настройки!$B$7),0,MAX(0,$E1688-MAX(0,SUMIFS(Тех_Движение!$G$2:$G$5111,Тех_Движение!$D$2:$D$5111,$C1688,Тех_Движение!$B$2:$B$5111,"&lt;="&amp;P$3)-$F1688)))</f>
        <v>#VALUE!</v>
      </c>
      <c r="Q1688" s="21" t="e">
        <f>IF(OR($B1688="",Q$3&lt;$D1688+Настройки!$B$7),0,MAX(0,$E1688-MAX(0,SUMIFS(Тех_Движение!$G$2:$G$5111,Тех_Движение!$D$2:$D$5111,$C1688,Тех_Движение!$B$2:$B$5111,"&lt;="&amp;Q$3)-$F1688)))</f>
        <v>#VALUE!</v>
      </c>
      <c r="R1688" s="21" t="str">
        <f t="shared" si="79"/>
        <v/>
      </c>
      <c r="S1688" s="23" t="str">
        <f>IF($B1688="","",VLOOKUP($C1688,Настройки!$A$11:$L$17,9,FALSE))</f>
        <v/>
      </c>
      <c r="T1688" s="23" t="str">
        <f t="shared" si="80"/>
        <v/>
      </c>
    </row>
    <row r="1689" spans="1:20" x14ac:dyDescent="0.3">
      <c r="A1689" s="20">
        <f>Тех_Движение!$A$1686</f>
        <v>1685</v>
      </c>
      <c r="B1689" s="20" t="str">
        <f>IF(Тех_Движение!$F$1686&gt;0,Тех_Движение!$I$1686,"")</f>
        <v/>
      </c>
      <c r="C1689" s="20" t="str">
        <f>IF($B1689="","",Тех_Движение!$D$1686)</f>
        <v/>
      </c>
      <c r="D1689" s="9" t="str">
        <f>IF($B1689="","",Тех_Движение!$B$1686)</f>
        <v/>
      </c>
      <c r="E1689" s="21" t="str">
        <f>IF($B1689="","",Тех_Движение!$F$1686)</f>
        <v/>
      </c>
      <c r="F1689" s="21" t="str">
        <f>IF($B1689="","",SUMIFS($E$5:$E1688,$C$5:$C1688,$C1689))</f>
        <v/>
      </c>
      <c r="G1689" s="21" t="str">
        <f>IF($B1689="","",MAX(0,$E1689-MAX(0,SUMIFS(Тех_Движение!$G$2:$G$5111,Тех_Движение!$D$2:$D$5111,$C1689,Тех_Движение!$B$2:$B$5111,"&lt;="&amp;Настройки!$B$5-1)-$F1689)))</f>
        <v/>
      </c>
      <c r="H1689" s="21" t="str">
        <f>IF($B1689="","",IF(AND($D1689&gt;=Настройки!$B$5,$D1689&lt;=Настройки!$B$6),$E1689,0))</f>
        <v/>
      </c>
      <c r="I1689" s="21" t="str">
        <f t="shared" si="78"/>
        <v/>
      </c>
      <c r="J1689" s="21" t="str">
        <f>IF($B1689="","",MAX(0,$E1689-MAX(0,SUMIFS(Тех_Движение!$G$2:$G$5111,Тех_Движение!$D$2:$D$5111,$C1689,Тех_Движение!$B$2:$B$5111,"&lt;="&amp;Настройки!$B$6)-$F1689)))</f>
        <v/>
      </c>
      <c r="K1689" s="21" t="e">
        <f>IF(OR($B1689="",K$3&lt;$D1689+Настройки!$B$7),0,MAX(0,$E1689-MAX(0,SUMIFS(Тех_Движение!$G$2:$G$5111,Тех_Движение!$D$2:$D$5111,$C1689,Тех_Движение!$B$2:$B$5111,"&lt;="&amp;K$3)-$F1689)))</f>
        <v>#VALUE!</v>
      </c>
      <c r="L1689" s="21" t="e">
        <f>IF(OR($B1689="",L$3&lt;$D1689+Настройки!$B$7),0,MAX(0,$E1689-MAX(0,SUMIFS(Тех_Движение!$G$2:$G$5111,Тех_Движение!$D$2:$D$5111,$C1689,Тех_Движение!$B$2:$B$5111,"&lt;="&amp;L$3)-$F1689)))</f>
        <v>#VALUE!</v>
      </c>
      <c r="M1689" s="21" t="e">
        <f>IF(OR($B1689="",M$3&lt;$D1689+Настройки!$B$7),0,MAX(0,$E1689-MAX(0,SUMIFS(Тех_Движение!$G$2:$G$5111,Тех_Движение!$D$2:$D$5111,$C1689,Тех_Движение!$B$2:$B$5111,"&lt;="&amp;M$3)-$F1689)))</f>
        <v>#VALUE!</v>
      </c>
      <c r="N1689" s="21" t="e">
        <f>IF(OR($B1689="",N$3&lt;$D1689+Настройки!$B$7),0,MAX(0,$E1689-MAX(0,SUMIFS(Тех_Движение!$G$2:$G$5111,Тех_Движение!$D$2:$D$5111,$C1689,Тех_Движение!$B$2:$B$5111,"&lt;="&amp;N$3)-$F1689)))</f>
        <v>#VALUE!</v>
      </c>
      <c r="O1689" s="21" t="e">
        <f>IF(OR($B1689="",O$3&lt;$D1689+Настройки!$B$7),0,MAX(0,$E1689-MAX(0,SUMIFS(Тех_Движение!$G$2:$G$5111,Тех_Движение!$D$2:$D$5111,$C1689,Тех_Движение!$B$2:$B$5111,"&lt;="&amp;O$3)-$F1689)))</f>
        <v>#VALUE!</v>
      </c>
      <c r="P1689" s="21" t="e">
        <f>IF(OR($B1689="",P$3&lt;$D1689+Настройки!$B$7),0,MAX(0,$E1689-MAX(0,SUMIFS(Тех_Движение!$G$2:$G$5111,Тех_Движение!$D$2:$D$5111,$C1689,Тех_Движение!$B$2:$B$5111,"&lt;="&amp;P$3)-$F1689)))</f>
        <v>#VALUE!</v>
      </c>
      <c r="Q1689" s="21" t="e">
        <f>IF(OR($B1689="",Q$3&lt;$D1689+Настройки!$B$7),0,MAX(0,$E1689-MAX(0,SUMIFS(Тех_Движение!$G$2:$G$5111,Тех_Движение!$D$2:$D$5111,$C1689,Тех_Движение!$B$2:$B$5111,"&lt;="&amp;Q$3)-$F1689)))</f>
        <v>#VALUE!</v>
      </c>
      <c r="R1689" s="21" t="str">
        <f t="shared" si="79"/>
        <v/>
      </c>
      <c r="S1689" s="23" t="str">
        <f>IF($B1689="","",VLOOKUP($C1689,Настройки!$A$11:$L$17,9,FALSE))</f>
        <v/>
      </c>
      <c r="T1689" s="23" t="str">
        <f t="shared" si="80"/>
        <v/>
      </c>
    </row>
    <row r="1690" spans="1:20" x14ac:dyDescent="0.3">
      <c r="A1690" s="20">
        <f>Тех_Движение!$A$1687</f>
        <v>1686</v>
      </c>
      <c r="B1690" s="20" t="str">
        <f>IF(Тех_Движение!$F$1687&gt;0,Тех_Движение!$I$1687,"")</f>
        <v/>
      </c>
      <c r="C1690" s="20" t="str">
        <f>IF($B1690="","",Тех_Движение!$D$1687)</f>
        <v/>
      </c>
      <c r="D1690" s="9" t="str">
        <f>IF($B1690="","",Тех_Движение!$B$1687)</f>
        <v/>
      </c>
      <c r="E1690" s="21" t="str">
        <f>IF($B1690="","",Тех_Движение!$F$1687)</f>
        <v/>
      </c>
      <c r="F1690" s="21" t="str">
        <f>IF($B1690="","",SUMIFS($E$5:$E1689,$C$5:$C1689,$C1690))</f>
        <v/>
      </c>
      <c r="G1690" s="21" t="str">
        <f>IF($B1690="","",MAX(0,$E1690-MAX(0,SUMIFS(Тех_Движение!$G$2:$G$5111,Тех_Движение!$D$2:$D$5111,$C1690,Тех_Движение!$B$2:$B$5111,"&lt;="&amp;Настройки!$B$5-1)-$F1690)))</f>
        <v/>
      </c>
      <c r="H1690" s="21" t="str">
        <f>IF($B1690="","",IF(AND($D1690&gt;=Настройки!$B$5,$D1690&lt;=Настройки!$B$6),$E1690,0))</f>
        <v/>
      </c>
      <c r="I1690" s="21" t="str">
        <f t="shared" si="78"/>
        <v/>
      </c>
      <c r="J1690" s="21" t="str">
        <f>IF($B1690="","",MAX(0,$E1690-MAX(0,SUMIFS(Тех_Движение!$G$2:$G$5111,Тех_Движение!$D$2:$D$5111,$C1690,Тех_Движение!$B$2:$B$5111,"&lt;="&amp;Настройки!$B$6)-$F1690)))</f>
        <v/>
      </c>
      <c r="K1690" s="21" t="e">
        <f>IF(OR($B1690="",K$3&lt;$D1690+Настройки!$B$7),0,MAX(0,$E1690-MAX(0,SUMIFS(Тех_Движение!$G$2:$G$5111,Тех_Движение!$D$2:$D$5111,$C1690,Тех_Движение!$B$2:$B$5111,"&lt;="&amp;K$3)-$F1690)))</f>
        <v>#VALUE!</v>
      </c>
      <c r="L1690" s="21" t="e">
        <f>IF(OR($B1690="",L$3&lt;$D1690+Настройки!$B$7),0,MAX(0,$E1690-MAX(0,SUMIFS(Тех_Движение!$G$2:$G$5111,Тех_Движение!$D$2:$D$5111,$C1690,Тех_Движение!$B$2:$B$5111,"&lt;="&amp;L$3)-$F1690)))</f>
        <v>#VALUE!</v>
      </c>
      <c r="M1690" s="21" t="e">
        <f>IF(OR($B1690="",M$3&lt;$D1690+Настройки!$B$7),0,MAX(0,$E1690-MAX(0,SUMIFS(Тех_Движение!$G$2:$G$5111,Тех_Движение!$D$2:$D$5111,$C1690,Тех_Движение!$B$2:$B$5111,"&lt;="&amp;M$3)-$F1690)))</f>
        <v>#VALUE!</v>
      </c>
      <c r="N1690" s="21" t="e">
        <f>IF(OR($B1690="",N$3&lt;$D1690+Настройки!$B$7),0,MAX(0,$E1690-MAX(0,SUMIFS(Тех_Движение!$G$2:$G$5111,Тех_Движение!$D$2:$D$5111,$C1690,Тех_Движение!$B$2:$B$5111,"&lt;="&amp;N$3)-$F1690)))</f>
        <v>#VALUE!</v>
      </c>
      <c r="O1690" s="21" t="e">
        <f>IF(OR($B1690="",O$3&lt;$D1690+Настройки!$B$7),0,MAX(0,$E1690-MAX(0,SUMIFS(Тех_Движение!$G$2:$G$5111,Тех_Движение!$D$2:$D$5111,$C1690,Тех_Движение!$B$2:$B$5111,"&lt;="&amp;O$3)-$F1690)))</f>
        <v>#VALUE!</v>
      </c>
      <c r="P1690" s="21" t="e">
        <f>IF(OR($B1690="",P$3&lt;$D1690+Настройки!$B$7),0,MAX(0,$E1690-MAX(0,SUMIFS(Тех_Движение!$G$2:$G$5111,Тех_Движение!$D$2:$D$5111,$C1690,Тех_Движение!$B$2:$B$5111,"&lt;="&amp;P$3)-$F1690)))</f>
        <v>#VALUE!</v>
      </c>
      <c r="Q1690" s="21" t="e">
        <f>IF(OR($B1690="",Q$3&lt;$D1690+Настройки!$B$7),0,MAX(0,$E1690-MAX(0,SUMIFS(Тех_Движение!$G$2:$G$5111,Тех_Движение!$D$2:$D$5111,$C1690,Тех_Движение!$B$2:$B$5111,"&lt;="&amp;Q$3)-$F1690)))</f>
        <v>#VALUE!</v>
      </c>
      <c r="R1690" s="21" t="str">
        <f t="shared" si="79"/>
        <v/>
      </c>
      <c r="S1690" s="23" t="str">
        <f>IF($B1690="","",VLOOKUP($C1690,Настройки!$A$11:$L$17,9,FALSE))</f>
        <v/>
      </c>
      <c r="T1690" s="23" t="str">
        <f t="shared" si="80"/>
        <v/>
      </c>
    </row>
    <row r="1691" spans="1:20" x14ac:dyDescent="0.3">
      <c r="A1691" s="20">
        <f>Тех_Движение!$A$1688</f>
        <v>1687</v>
      </c>
      <c r="B1691" s="20" t="str">
        <f>IF(Тех_Движение!$F$1688&gt;0,Тех_Движение!$I$1688,"")</f>
        <v/>
      </c>
      <c r="C1691" s="20" t="str">
        <f>IF($B1691="","",Тех_Движение!$D$1688)</f>
        <v/>
      </c>
      <c r="D1691" s="9" t="str">
        <f>IF($B1691="","",Тех_Движение!$B$1688)</f>
        <v/>
      </c>
      <c r="E1691" s="21" t="str">
        <f>IF($B1691="","",Тех_Движение!$F$1688)</f>
        <v/>
      </c>
      <c r="F1691" s="21" t="str">
        <f>IF($B1691="","",SUMIFS($E$5:$E1690,$C$5:$C1690,$C1691))</f>
        <v/>
      </c>
      <c r="G1691" s="21" t="str">
        <f>IF($B1691="","",MAX(0,$E1691-MAX(0,SUMIFS(Тех_Движение!$G$2:$G$5111,Тех_Движение!$D$2:$D$5111,$C1691,Тех_Движение!$B$2:$B$5111,"&lt;="&amp;Настройки!$B$5-1)-$F1691)))</f>
        <v/>
      </c>
      <c r="H1691" s="21" t="str">
        <f>IF($B1691="","",IF(AND($D1691&gt;=Настройки!$B$5,$D1691&lt;=Настройки!$B$6),$E1691,0))</f>
        <v/>
      </c>
      <c r="I1691" s="21" t="str">
        <f t="shared" si="78"/>
        <v/>
      </c>
      <c r="J1691" s="21" t="str">
        <f>IF($B1691="","",MAX(0,$E1691-MAX(0,SUMIFS(Тех_Движение!$G$2:$G$5111,Тех_Движение!$D$2:$D$5111,$C1691,Тех_Движение!$B$2:$B$5111,"&lt;="&amp;Настройки!$B$6)-$F1691)))</f>
        <v/>
      </c>
      <c r="K1691" s="21" t="e">
        <f>IF(OR($B1691="",K$3&lt;$D1691+Настройки!$B$7),0,MAX(0,$E1691-MAX(0,SUMIFS(Тех_Движение!$G$2:$G$5111,Тех_Движение!$D$2:$D$5111,$C1691,Тех_Движение!$B$2:$B$5111,"&lt;="&amp;K$3)-$F1691)))</f>
        <v>#VALUE!</v>
      </c>
      <c r="L1691" s="21" t="e">
        <f>IF(OR($B1691="",L$3&lt;$D1691+Настройки!$B$7),0,MAX(0,$E1691-MAX(0,SUMIFS(Тех_Движение!$G$2:$G$5111,Тех_Движение!$D$2:$D$5111,$C1691,Тех_Движение!$B$2:$B$5111,"&lt;="&amp;L$3)-$F1691)))</f>
        <v>#VALUE!</v>
      </c>
      <c r="M1691" s="21" t="e">
        <f>IF(OR($B1691="",M$3&lt;$D1691+Настройки!$B$7),0,MAX(0,$E1691-MAX(0,SUMIFS(Тех_Движение!$G$2:$G$5111,Тех_Движение!$D$2:$D$5111,$C1691,Тех_Движение!$B$2:$B$5111,"&lt;="&amp;M$3)-$F1691)))</f>
        <v>#VALUE!</v>
      </c>
      <c r="N1691" s="21" t="e">
        <f>IF(OR($B1691="",N$3&lt;$D1691+Настройки!$B$7),0,MAX(0,$E1691-MAX(0,SUMIFS(Тех_Движение!$G$2:$G$5111,Тех_Движение!$D$2:$D$5111,$C1691,Тех_Движение!$B$2:$B$5111,"&lt;="&amp;N$3)-$F1691)))</f>
        <v>#VALUE!</v>
      </c>
      <c r="O1691" s="21" t="e">
        <f>IF(OR($B1691="",O$3&lt;$D1691+Настройки!$B$7),0,MAX(0,$E1691-MAX(0,SUMIFS(Тех_Движение!$G$2:$G$5111,Тех_Движение!$D$2:$D$5111,$C1691,Тех_Движение!$B$2:$B$5111,"&lt;="&amp;O$3)-$F1691)))</f>
        <v>#VALUE!</v>
      </c>
      <c r="P1691" s="21" t="e">
        <f>IF(OR($B1691="",P$3&lt;$D1691+Настройки!$B$7),0,MAX(0,$E1691-MAX(0,SUMIFS(Тех_Движение!$G$2:$G$5111,Тех_Движение!$D$2:$D$5111,$C1691,Тех_Движение!$B$2:$B$5111,"&lt;="&amp;P$3)-$F1691)))</f>
        <v>#VALUE!</v>
      </c>
      <c r="Q1691" s="21" t="e">
        <f>IF(OR($B1691="",Q$3&lt;$D1691+Настройки!$B$7),0,MAX(0,$E1691-MAX(0,SUMIFS(Тех_Движение!$G$2:$G$5111,Тех_Движение!$D$2:$D$5111,$C1691,Тех_Движение!$B$2:$B$5111,"&lt;="&amp;Q$3)-$F1691)))</f>
        <v>#VALUE!</v>
      </c>
      <c r="R1691" s="21" t="str">
        <f t="shared" si="79"/>
        <v/>
      </c>
      <c r="S1691" s="23" t="str">
        <f>IF($B1691="","",VLOOKUP($C1691,Настройки!$A$11:$L$17,9,FALSE))</f>
        <v/>
      </c>
      <c r="T1691" s="23" t="str">
        <f t="shared" si="80"/>
        <v/>
      </c>
    </row>
    <row r="1692" spans="1:20" x14ac:dyDescent="0.3">
      <c r="A1692" s="20">
        <f>Тех_Движение!$A$1689</f>
        <v>1688</v>
      </c>
      <c r="B1692" s="20" t="str">
        <f>IF(Тех_Движение!$F$1689&gt;0,Тех_Движение!$I$1689,"")</f>
        <v/>
      </c>
      <c r="C1692" s="20" t="str">
        <f>IF($B1692="","",Тех_Движение!$D$1689)</f>
        <v/>
      </c>
      <c r="D1692" s="9" t="str">
        <f>IF($B1692="","",Тех_Движение!$B$1689)</f>
        <v/>
      </c>
      <c r="E1692" s="21" t="str">
        <f>IF($B1692="","",Тех_Движение!$F$1689)</f>
        <v/>
      </c>
      <c r="F1692" s="21" t="str">
        <f>IF($B1692="","",SUMIFS($E$5:$E1691,$C$5:$C1691,$C1692))</f>
        <v/>
      </c>
      <c r="G1692" s="21" t="str">
        <f>IF($B1692="","",MAX(0,$E1692-MAX(0,SUMIFS(Тех_Движение!$G$2:$G$5111,Тех_Движение!$D$2:$D$5111,$C1692,Тех_Движение!$B$2:$B$5111,"&lt;="&amp;Настройки!$B$5-1)-$F1692)))</f>
        <v/>
      </c>
      <c r="H1692" s="21" t="str">
        <f>IF($B1692="","",IF(AND($D1692&gt;=Настройки!$B$5,$D1692&lt;=Настройки!$B$6),$E1692,0))</f>
        <v/>
      </c>
      <c r="I1692" s="21" t="str">
        <f t="shared" si="78"/>
        <v/>
      </c>
      <c r="J1692" s="21" t="str">
        <f>IF($B1692="","",MAX(0,$E1692-MAX(0,SUMIFS(Тех_Движение!$G$2:$G$5111,Тех_Движение!$D$2:$D$5111,$C1692,Тех_Движение!$B$2:$B$5111,"&lt;="&amp;Настройки!$B$6)-$F1692)))</f>
        <v/>
      </c>
      <c r="K1692" s="21" t="e">
        <f>IF(OR($B1692="",K$3&lt;$D1692+Настройки!$B$7),0,MAX(0,$E1692-MAX(0,SUMIFS(Тех_Движение!$G$2:$G$5111,Тех_Движение!$D$2:$D$5111,$C1692,Тех_Движение!$B$2:$B$5111,"&lt;="&amp;K$3)-$F1692)))</f>
        <v>#VALUE!</v>
      </c>
      <c r="L1692" s="21" t="e">
        <f>IF(OR($B1692="",L$3&lt;$D1692+Настройки!$B$7),0,MAX(0,$E1692-MAX(0,SUMIFS(Тех_Движение!$G$2:$G$5111,Тех_Движение!$D$2:$D$5111,$C1692,Тех_Движение!$B$2:$B$5111,"&lt;="&amp;L$3)-$F1692)))</f>
        <v>#VALUE!</v>
      </c>
      <c r="M1692" s="21" t="e">
        <f>IF(OR($B1692="",M$3&lt;$D1692+Настройки!$B$7),0,MAX(0,$E1692-MAX(0,SUMIFS(Тех_Движение!$G$2:$G$5111,Тех_Движение!$D$2:$D$5111,$C1692,Тех_Движение!$B$2:$B$5111,"&lt;="&amp;M$3)-$F1692)))</f>
        <v>#VALUE!</v>
      </c>
      <c r="N1692" s="21" t="e">
        <f>IF(OR($B1692="",N$3&lt;$D1692+Настройки!$B$7),0,MAX(0,$E1692-MAX(0,SUMIFS(Тех_Движение!$G$2:$G$5111,Тех_Движение!$D$2:$D$5111,$C1692,Тех_Движение!$B$2:$B$5111,"&lt;="&amp;N$3)-$F1692)))</f>
        <v>#VALUE!</v>
      </c>
      <c r="O1692" s="21" t="e">
        <f>IF(OR($B1692="",O$3&lt;$D1692+Настройки!$B$7),0,MAX(0,$E1692-MAX(0,SUMIFS(Тех_Движение!$G$2:$G$5111,Тех_Движение!$D$2:$D$5111,$C1692,Тех_Движение!$B$2:$B$5111,"&lt;="&amp;O$3)-$F1692)))</f>
        <v>#VALUE!</v>
      </c>
      <c r="P1692" s="21" t="e">
        <f>IF(OR($B1692="",P$3&lt;$D1692+Настройки!$B$7),0,MAX(0,$E1692-MAX(0,SUMIFS(Тех_Движение!$G$2:$G$5111,Тех_Движение!$D$2:$D$5111,$C1692,Тех_Движение!$B$2:$B$5111,"&lt;="&amp;P$3)-$F1692)))</f>
        <v>#VALUE!</v>
      </c>
      <c r="Q1692" s="21" t="e">
        <f>IF(OR($B1692="",Q$3&lt;$D1692+Настройки!$B$7),0,MAX(0,$E1692-MAX(0,SUMIFS(Тех_Движение!$G$2:$G$5111,Тех_Движение!$D$2:$D$5111,$C1692,Тех_Движение!$B$2:$B$5111,"&lt;="&amp;Q$3)-$F1692)))</f>
        <v>#VALUE!</v>
      </c>
      <c r="R1692" s="21" t="str">
        <f t="shared" si="79"/>
        <v/>
      </c>
      <c r="S1692" s="23" t="str">
        <f>IF($B1692="","",VLOOKUP($C1692,Настройки!$A$11:$L$17,9,FALSE))</f>
        <v/>
      </c>
      <c r="T1692" s="23" t="str">
        <f t="shared" si="80"/>
        <v/>
      </c>
    </row>
    <row r="1693" spans="1:20" x14ac:dyDescent="0.3">
      <c r="A1693" s="20">
        <f>Тех_Движение!$A$1690</f>
        <v>1689</v>
      </c>
      <c r="B1693" s="20" t="str">
        <f>IF(Тех_Движение!$F$1690&gt;0,Тех_Движение!$I$1690,"")</f>
        <v/>
      </c>
      <c r="C1693" s="20" t="str">
        <f>IF($B1693="","",Тех_Движение!$D$1690)</f>
        <v/>
      </c>
      <c r="D1693" s="9" t="str">
        <f>IF($B1693="","",Тех_Движение!$B$1690)</f>
        <v/>
      </c>
      <c r="E1693" s="21" t="str">
        <f>IF($B1693="","",Тех_Движение!$F$1690)</f>
        <v/>
      </c>
      <c r="F1693" s="21" t="str">
        <f>IF($B1693="","",SUMIFS($E$5:$E1692,$C$5:$C1692,$C1693))</f>
        <v/>
      </c>
      <c r="G1693" s="21" t="str">
        <f>IF($B1693="","",MAX(0,$E1693-MAX(0,SUMIFS(Тех_Движение!$G$2:$G$5111,Тех_Движение!$D$2:$D$5111,$C1693,Тех_Движение!$B$2:$B$5111,"&lt;="&amp;Настройки!$B$5-1)-$F1693)))</f>
        <v/>
      </c>
      <c r="H1693" s="21" t="str">
        <f>IF($B1693="","",IF(AND($D1693&gt;=Настройки!$B$5,$D1693&lt;=Настройки!$B$6),$E1693,0))</f>
        <v/>
      </c>
      <c r="I1693" s="21" t="str">
        <f t="shared" si="78"/>
        <v/>
      </c>
      <c r="J1693" s="21" t="str">
        <f>IF($B1693="","",MAX(0,$E1693-MAX(0,SUMIFS(Тех_Движение!$G$2:$G$5111,Тех_Движение!$D$2:$D$5111,$C1693,Тех_Движение!$B$2:$B$5111,"&lt;="&amp;Настройки!$B$6)-$F1693)))</f>
        <v/>
      </c>
      <c r="K1693" s="21" t="e">
        <f>IF(OR($B1693="",K$3&lt;$D1693+Настройки!$B$7),0,MAX(0,$E1693-MAX(0,SUMIFS(Тех_Движение!$G$2:$G$5111,Тех_Движение!$D$2:$D$5111,$C1693,Тех_Движение!$B$2:$B$5111,"&lt;="&amp;K$3)-$F1693)))</f>
        <v>#VALUE!</v>
      </c>
      <c r="L1693" s="21" t="e">
        <f>IF(OR($B1693="",L$3&lt;$D1693+Настройки!$B$7),0,MAX(0,$E1693-MAX(0,SUMIFS(Тех_Движение!$G$2:$G$5111,Тех_Движение!$D$2:$D$5111,$C1693,Тех_Движение!$B$2:$B$5111,"&lt;="&amp;L$3)-$F1693)))</f>
        <v>#VALUE!</v>
      </c>
      <c r="M1693" s="21" t="e">
        <f>IF(OR($B1693="",M$3&lt;$D1693+Настройки!$B$7),0,MAX(0,$E1693-MAX(0,SUMIFS(Тех_Движение!$G$2:$G$5111,Тех_Движение!$D$2:$D$5111,$C1693,Тех_Движение!$B$2:$B$5111,"&lt;="&amp;M$3)-$F1693)))</f>
        <v>#VALUE!</v>
      </c>
      <c r="N1693" s="21" t="e">
        <f>IF(OR($B1693="",N$3&lt;$D1693+Настройки!$B$7),0,MAX(0,$E1693-MAX(0,SUMIFS(Тех_Движение!$G$2:$G$5111,Тех_Движение!$D$2:$D$5111,$C1693,Тех_Движение!$B$2:$B$5111,"&lt;="&amp;N$3)-$F1693)))</f>
        <v>#VALUE!</v>
      </c>
      <c r="O1693" s="21" t="e">
        <f>IF(OR($B1693="",O$3&lt;$D1693+Настройки!$B$7),0,MAX(0,$E1693-MAX(0,SUMIFS(Тех_Движение!$G$2:$G$5111,Тех_Движение!$D$2:$D$5111,$C1693,Тех_Движение!$B$2:$B$5111,"&lt;="&amp;O$3)-$F1693)))</f>
        <v>#VALUE!</v>
      </c>
      <c r="P1693" s="21" t="e">
        <f>IF(OR($B1693="",P$3&lt;$D1693+Настройки!$B$7),0,MAX(0,$E1693-MAX(0,SUMIFS(Тех_Движение!$G$2:$G$5111,Тех_Движение!$D$2:$D$5111,$C1693,Тех_Движение!$B$2:$B$5111,"&lt;="&amp;P$3)-$F1693)))</f>
        <v>#VALUE!</v>
      </c>
      <c r="Q1693" s="21" t="e">
        <f>IF(OR($B1693="",Q$3&lt;$D1693+Настройки!$B$7),0,MAX(0,$E1693-MAX(0,SUMIFS(Тех_Движение!$G$2:$G$5111,Тех_Движение!$D$2:$D$5111,$C1693,Тех_Движение!$B$2:$B$5111,"&lt;="&amp;Q$3)-$F1693)))</f>
        <v>#VALUE!</v>
      </c>
      <c r="R1693" s="21" t="str">
        <f t="shared" si="79"/>
        <v/>
      </c>
      <c r="S1693" s="23" t="str">
        <f>IF($B1693="","",VLOOKUP($C1693,Настройки!$A$11:$L$17,9,FALSE))</f>
        <v/>
      </c>
      <c r="T1693" s="23" t="str">
        <f t="shared" si="80"/>
        <v/>
      </c>
    </row>
    <row r="1694" spans="1:20" x14ac:dyDescent="0.3">
      <c r="A1694" s="20">
        <f>Тех_Движение!$A$1691</f>
        <v>1690</v>
      </c>
      <c r="B1694" s="20" t="str">
        <f>IF(Тех_Движение!$F$1691&gt;0,Тех_Движение!$I$1691,"")</f>
        <v/>
      </c>
      <c r="C1694" s="20" t="str">
        <f>IF($B1694="","",Тех_Движение!$D$1691)</f>
        <v/>
      </c>
      <c r="D1694" s="9" t="str">
        <f>IF($B1694="","",Тех_Движение!$B$1691)</f>
        <v/>
      </c>
      <c r="E1694" s="21" t="str">
        <f>IF($B1694="","",Тех_Движение!$F$1691)</f>
        <v/>
      </c>
      <c r="F1694" s="21" t="str">
        <f>IF($B1694="","",SUMIFS($E$5:$E1693,$C$5:$C1693,$C1694))</f>
        <v/>
      </c>
      <c r="G1694" s="21" t="str">
        <f>IF($B1694="","",MAX(0,$E1694-MAX(0,SUMIFS(Тех_Движение!$G$2:$G$5111,Тех_Движение!$D$2:$D$5111,$C1694,Тех_Движение!$B$2:$B$5111,"&lt;="&amp;Настройки!$B$5-1)-$F1694)))</f>
        <v/>
      </c>
      <c r="H1694" s="21" t="str">
        <f>IF($B1694="","",IF(AND($D1694&gt;=Настройки!$B$5,$D1694&lt;=Настройки!$B$6),$E1694,0))</f>
        <v/>
      </c>
      <c r="I1694" s="21" t="str">
        <f t="shared" si="78"/>
        <v/>
      </c>
      <c r="J1694" s="21" t="str">
        <f>IF($B1694="","",MAX(0,$E1694-MAX(0,SUMIFS(Тех_Движение!$G$2:$G$5111,Тех_Движение!$D$2:$D$5111,$C1694,Тех_Движение!$B$2:$B$5111,"&lt;="&amp;Настройки!$B$6)-$F1694)))</f>
        <v/>
      </c>
      <c r="K1694" s="21" t="e">
        <f>IF(OR($B1694="",K$3&lt;$D1694+Настройки!$B$7),0,MAX(0,$E1694-MAX(0,SUMIFS(Тех_Движение!$G$2:$G$5111,Тех_Движение!$D$2:$D$5111,$C1694,Тех_Движение!$B$2:$B$5111,"&lt;="&amp;K$3)-$F1694)))</f>
        <v>#VALUE!</v>
      </c>
      <c r="L1694" s="21" t="e">
        <f>IF(OR($B1694="",L$3&lt;$D1694+Настройки!$B$7),0,MAX(0,$E1694-MAX(0,SUMIFS(Тех_Движение!$G$2:$G$5111,Тех_Движение!$D$2:$D$5111,$C1694,Тех_Движение!$B$2:$B$5111,"&lt;="&amp;L$3)-$F1694)))</f>
        <v>#VALUE!</v>
      </c>
      <c r="M1694" s="21" t="e">
        <f>IF(OR($B1694="",M$3&lt;$D1694+Настройки!$B$7),0,MAX(0,$E1694-MAX(0,SUMIFS(Тех_Движение!$G$2:$G$5111,Тех_Движение!$D$2:$D$5111,$C1694,Тех_Движение!$B$2:$B$5111,"&lt;="&amp;M$3)-$F1694)))</f>
        <v>#VALUE!</v>
      </c>
      <c r="N1694" s="21" t="e">
        <f>IF(OR($B1694="",N$3&lt;$D1694+Настройки!$B$7),0,MAX(0,$E1694-MAX(0,SUMIFS(Тех_Движение!$G$2:$G$5111,Тех_Движение!$D$2:$D$5111,$C1694,Тех_Движение!$B$2:$B$5111,"&lt;="&amp;N$3)-$F1694)))</f>
        <v>#VALUE!</v>
      </c>
      <c r="O1694" s="21" t="e">
        <f>IF(OR($B1694="",O$3&lt;$D1694+Настройки!$B$7),0,MAX(0,$E1694-MAX(0,SUMIFS(Тех_Движение!$G$2:$G$5111,Тех_Движение!$D$2:$D$5111,$C1694,Тех_Движение!$B$2:$B$5111,"&lt;="&amp;O$3)-$F1694)))</f>
        <v>#VALUE!</v>
      </c>
      <c r="P1694" s="21" t="e">
        <f>IF(OR($B1694="",P$3&lt;$D1694+Настройки!$B$7),0,MAX(0,$E1694-MAX(0,SUMIFS(Тех_Движение!$G$2:$G$5111,Тех_Движение!$D$2:$D$5111,$C1694,Тех_Движение!$B$2:$B$5111,"&lt;="&amp;P$3)-$F1694)))</f>
        <v>#VALUE!</v>
      </c>
      <c r="Q1694" s="21" t="e">
        <f>IF(OR($B1694="",Q$3&lt;$D1694+Настройки!$B$7),0,MAX(0,$E1694-MAX(0,SUMIFS(Тех_Движение!$G$2:$G$5111,Тех_Движение!$D$2:$D$5111,$C1694,Тех_Движение!$B$2:$B$5111,"&lt;="&amp;Q$3)-$F1694)))</f>
        <v>#VALUE!</v>
      </c>
      <c r="R1694" s="21" t="str">
        <f t="shared" si="79"/>
        <v/>
      </c>
      <c r="S1694" s="23" t="str">
        <f>IF($B1694="","",VLOOKUP($C1694,Настройки!$A$11:$L$17,9,FALSE))</f>
        <v/>
      </c>
      <c r="T1694" s="23" t="str">
        <f t="shared" si="80"/>
        <v/>
      </c>
    </row>
    <row r="1695" spans="1:20" x14ac:dyDescent="0.3">
      <c r="A1695" s="20">
        <f>Тех_Движение!$A$1692</f>
        <v>1691</v>
      </c>
      <c r="B1695" s="20" t="str">
        <f>IF(Тех_Движение!$F$1692&gt;0,Тех_Движение!$I$1692,"")</f>
        <v/>
      </c>
      <c r="C1695" s="20" t="str">
        <f>IF($B1695="","",Тех_Движение!$D$1692)</f>
        <v/>
      </c>
      <c r="D1695" s="9" t="str">
        <f>IF($B1695="","",Тех_Движение!$B$1692)</f>
        <v/>
      </c>
      <c r="E1695" s="21" t="str">
        <f>IF($B1695="","",Тех_Движение!$F$1692)</f>
        <v/>
      </c>
      <c r="F1695" s="21" t="str">
        <f>IF($B1695="","",SUMIFS($E$5:$E1694,$C$5:$C1694,$C1695))</f>
        <v/>
      </c>
      <c r="G1695" s="21" t="str">
        <f>IF($B1695="","",MAX(0,$E1695-MAX(0,SUMIFS(Тех_Движение!$G$2:$G$5111,Тех_Движение!$D$2:$D$5111,$C1695,Тех_Движение!$B$2:$B$5111,"&lt;="&amp;Настройки!$B$5-1)-$F1695)))</f>
        <v/>
      </c>
      <c r="H1695" s="21" t="str">
        <f>IF($B1695="","",IF(AND($D1695&gt;=Настройки!$B$5,$D1695&lt;=Настройки!$B$6),$E1695,0))</f>
        <v/>
      </c>
      <c r="I1695" s="21" t="str">
        <f t="shared" si="78"/>
        <v/>
      </c>
      <c r="J1695" s="21" t="str">
        <f>IF($B1695="","",MAX(0,$E1695-MAX(0,SUMIFS(Тех_Движение!$G$2:$G$5111,Тех_Движение!$D$2:$D$5111,$C1695,Тех_Движение!$B$2:$B$5111,"&lt;="&amp;Настройки!$B$6)-$F1695)))</f>
        <v/>
      </c>
      <c r="K1695" s="21" t="e">
        <f>IF(OR($B1695="",K$3&lt;$D1695+Настройки!$B$7),0,MAX(0,$E1695-MAX(0,SUMIFS(Тех_Движение!$G$2:$G$5111,Тех_Движение!$D$2:$D$5111,$C1695,Тех_Движение!$B$2:$B$5111,"&lt;="&amp;K$3)-$F1695)))</f>
        <v>#VALUE!</v>
      </c>
      <c r="L1695" s="21" t="e">
        <f>IF(OR($B1695="",L$3&lt;$D1695+Настройки!$B$7),0,MAX(0,$E1695-MAX(0,SUMIFS(Тех_Движение!$G$2:$G$5111,Тех_Движение!$D$2:$D$5111,$C1695,Тех_Движение!$B$2:$B$5111,"&lt;="&amp;L$3)-$F1695)))</f>
        <v>#VALUE!</v>
      </c>
      <c r="M1695" s="21" t="e">
        <f>IF(OR($B1695="",M$3&lt;$D1695+Настройки!$B$7),0,MAX(0,$E1695-MAX(0,SUMIFS(Тех_Движение!$G$2:$G$5111,Тех_Движение!$D$2:$D$5111,$C1695,Тех_Движение!$B$2:$B$5111,"&lt;="&amp;M$3)-$F1695)))</f>
        <v>#VALUE!</v>
      </c>
      <c r="N1695" s="21" t="e">
        <f>IF(OR($B1695="",N$3&lt;$D1695+Настройки!$B$7),0,MAX(0,$E1695-MAX(0,SUMIFS(Тех_Движение!$G$2:$G$5111,Тех_Движение!$D$2:$D$5111,$C1695,Тех_Движение!$B$2:$B$5111,"&lt;="&amp;N$3)-$F1695)))</f>
        <v>#VALUE!</v>
      </c>
      <c r="O1695" s="21" t="e">
        <f>IF(OR($B1695="",O$3&lt;$D1695+Настройки!$B$7),0,MAX(0,$E1695-MAX(0,SUMIFS(Тех_Движение!$G$2:$G$5111,Тех_Движение!$D$2:$D$5111,$C1695,Тех_Движение!$B$2:$B$5111,"&lt;="&amp;O$3)-$F1695)))</f>
        <v>#VALUE!</v>
      </c>
      <c r="P1695" s="21" t="e">
        <f>IF(OR($B1695="",P$3&lt;$D1695+Настройки!$B$7),0,MAX(0,$E1695-MAX(0,SUMIFS(Тех_Движение!$G$2:$G$5111,Тех_Движение!$D$2:$D$5111,$C1695,Тех_Движение!$B$2:$B$5111,"&lt;="&amp;P$3)-$F1695)))</f>
        <v>#VALUE!</v>
      </c>
      <c r="Q1695" s="21" t="e">
        <f>IF(OR($B1695="",Q$3&lt;$D1695+Настройки!$B$7),0,MAX(0,$E1695-MAX(0,SUMIFS(Тех_Движение!$G$2:$G$5111,Тех_Движение!$D$2:$D$5111,$C1695,Тех_Движение!$B$2:$B$5111,"&lt;="&amp;Q$3)-$F1695)))</f>
        <v>#VALUE!</v>
      </c>
      <c r="R1695" s="21" t="str">
        <f t="shared" si="79"/>
        <v/>
      </c>
      <c r="S1695" s="23" t="str">
        <f>IF($B1695="","",VLOOKUP($C1695,Настройки!$A$11:$L$17,9,FALSE))</f>
        <v/>
      </c>
      <c r="T1695" s="23" t="str">
        <f t="shared" si="80"/>
        <v/>
      </c>
    </row>
    <row r="1696" spans="1:20" x14ac:dyDescent="0.3">
      <c r="A1696" s="20">
        <f>Тех_Движение!$A$1693</f>
        <v>1692</v>
      </c>
      <c r="B1696" s="20" t="str">
        <f>IF(Тех_Движение!$F$1693&gt;0,Тех_Движение!$I$1693,"")</f>
        <v/>
      </c>
      <c r="C1696" s="20" t="str">
        <f>IF($B1696="","",Тех_Движение!$D$1693)</f>
        <v/>
      </c>
      <c r="D1696" s="9" t="str">
        <f>IF($B1696="","",Тех_Движение!$B$1693)</f>
        <v/>
      </c>
      <c r="E1696" s="21" t="str">
        <f>IF($B1696="","",Тех_Движение!$F$1693)</f>
        <v/>
      </c>
      <c r="F1696" s="21" t="str">
        <f>IF($B1696="","",SUMIFS($E$5:$E1695,$C$5:$C1695,$C1696))</f>
        <v/>
      </c>
      <c r="G1696" s="21" t="str">
        <f>IF($B1696="","",MAX(0,$E1696-MAX(0,SUMIFS(Тех_Движение!$G$2:$G$5111,Тех_Движение!$D$2:$D$5111,$C1696,Тех_Движение!$B$2:$B$5111,"&lt;="&amp;Настройки!$B$5-1)-$F1696)))</f>
        <v/>
      </c>
      <c r="H1696" s="21" t="str">
        <f>IF($B1696="","",IF(AND($D1696&gt;=Настройки!$B$5,$D1696&lt;=Настройки!$B$6),$E1696,0))</f>
        <v/>
      </c>
      <c r="I1696" s="21" t="str">
        <f t="shared" si="78"/>
        <v/>
      </c>
      <c r="J1696" s="21" t="str">
        <f>IF($B1696="","",MAX(0,$E1696-MAX(0,SUMIFS(Тех_Движение!$G$2:$G$5111,Тех_Движение!$D$2:$D$5111,$C1696,Тех_Движение!$B$2:$B$5111,"&lt;="&amp;Настройки!$B$6)-$F1696)))</f>
        <v/>
      </c>
      <c r="K1696" s="21" t="e">
        <f>IF(OR($B1696="",K$3&lt;$D1696+Настройки!$B$7),0,MAX(0,$E1696-MAX(0,SUMIFS(Тех_Движение!$G$2:$G$5111,Тех_Движение!$D$2:$D$5111,$C1696,Тех_Движение!$B$2:$B$5111,"&lt;="&amp;K$3)-$F1696)))</f>
        <v>#VALUE!</v>
      </c>
      <c r="L1696" s="21" t="e">
        <f>IF(OR($B1696="",L$3&lt;$D1696+Настройки!$B$7),0,MAX(0,$E1696-MAX(0,SUMIFS(Тех_Движение!$G$2:$G$5111,Тех_Движение!$D$2:$D$5111,$C1696,Тех_Движение!$B$2:$B$5111,"&lt;="&amp;L$3)-$F1696)))</f>
        <v>#VALUE!</v>
      </c>
      <c r="M1696" s="21" t="e">
        <f>IF(OR($B1696="",M$3&lt;$D1696+Настройки!$B$7),0,MAX(0,$E1696-MAX(0,SUMIFS(Тех_Движение!$G$2:$G$5111,Тех_Движение!$D$2:$D$5111,$C1696,Тех_Движение!$B$2:$B$5111,"&lt;="&amp;M$3)-$F1696)))</f>
        <v>#VALUE!</v>
      </c>
      <c r="N1696" s="21" t="e">
        <f>IF(OR($B1696="",N$3&lt;$D1696+Настройки!$B$7),0,MAX(0,$E1696-MAX(0,SUMIFS(Тех_Движение!$G$2:$G$5111,Тех_Движение!$D$2:$D$5111,$C1696,Тех_Движение!$B$2:$B$5111,"&lt;="&amp;N$3)-$F1696)))</f>
        <v>#VALUE!</v>
      </c>
      <c r="O1696" s="21" t="e">
        <f>IF(OR($B1696="",O$3&lt;$D1696+Настройки!$B$7),0,MAX(0,$E1696-MAX(0,SUMIFS(Тех_Движение!$G$2:$G$5111,Тех_Движение!$D$2:$D$5111,$C1696,Тех_Движение!$B$2:$B$5111,"&lt;="&amp;O$3)-$F1696)))</f>
        <v>#VALUE!</v>
      </c>
      <c r="P1696" s="21" t="e">
        <f>IF(OR($B1696="",P$3&lt;$D1696+Настройки!$B$7),0,MAX(0,$E1696-MAX(0,SUMIFS(Тех_Движение!$G$2:$G$5111,Тех_Движение!$D$2:$D$5111,$C1696,Тех_Движение!$B$2:$B$5111,"&lt;="&amp;P$3)-$F1696)))</f>
        <v>#VALUE!</v>
      </c>
      <c r="Q1696" s="21" t="e">
        <f>IF(OR($B1696="",Q$3&lt;$D1696+Настройки!$B$7),0,MAX(0,$E1696-MAX(0,SUMIFS(Тех_Движение!$G$2:$G$5111,Тех_Движение!$D$2:$D$5111,$C1696,Тех_Движение!$B$2:$B$5111,"&lt;="&amp;Q$3)-$F1696)))</f>
        <v>#VALUE!</v>
      </c>
      <c r="R1696" s="21" t="str">
        <f t="shared" si="79"/>
        <v/>
      </c>
      <c r="S1696" s="23" t="str">
        <f>IF($B1696="","",VLOOKUP($C1696,Настройки!$A$11:$L$17,9,FALSE))</f>
        <v/>
      </c>
      <c r="T1696" s="23" t="str">
        <f t="shared" si="80"/>
        <v/>
      </c>
    </row>
    <row r="1697" spans="1:20" x14ac:dyDescent="0.3">
      <c r="A1697" s="20">
        <f>Тех_Движение!$A$1694</f>
        <v>1693</v>
      </c>
      <c r="B1697" s="20" t="str">
        <f>IF(Тех_Движение!$F$1694&gt;0,Тех_Движение!$I$1694,"")</f>
        <v/>
      </c>
      <c r="C1697" s="20" t="str">
        <f>IF($B1697="","",Тех_Движение!$D$1694)</f>
        <v/>
      </c>
      <c r="D1697" s="9" t="str">
        <f>IF($B1697="","",Тех_Движение!$B$1694)</f>
        <v/>
      </c>
      <c r="E1697" s="21" t="str">
        <f>IF($B1697="","",Тех_Движение!$F$1694)</f>
        <v/>
      </c>
      <c r="F1697" s="21" t="str">
        <f>IF($B1697="","",SUMIFS($E$5:$E1696,$C$5:$C1696,$C1697))</f>
        <v/>
      </c>
      <c r="G1697" s="21" t="str">
        <f>IF($B1697="","",MAX(0,$E1697-MAX(0,SUMIFS(Тех_Движение!$G$2:$G$5111,Тех_Движение!$D$2:$D$5111,$C1697,Тех_Движение!$B$2:$B$5111,"&lt;="&amp;Настройки!$B$5-1)-$F1697)))</f>
        <v/>
      </c>
      <c r="H1697" s="21" t="str">
        <f>IF($B1697="","",IF(AND($D1697&gt;=Настройки!$B$5,$D1697&lt;=Настройки!$B$6),$E1697,0))</f>
        <v/>
      </c>
      <c r="I1697" s="21" t="str">
        <f t="shared" si="78"/>
        <v/>
      </c>
      <c r="J1697" s="21" t="str">
        <f>IF($B1697="","",MAX(0,$E1697-MAX(0,SUMIFS(Тех_Движение!$G$2:$G$5111,Тех_Движение!$D$2:$D$5111,$C1697,Тех_Движение!$B$2:$B$5111,"&lt;="&amp;Настройки!$B$6)-$F1697)))</f>
        <v/>
      </c>
      <c r="K1697" s="21" t="e">
        <f>IF(OR($B1697="",K$3&lt;$D1697+Настройки!$B$7),0,MAX(0,$E1697-MAX(0,SUMIFS(Тех_Движение!$G$2:$G$5111,Тех_Движение!$D$2:$D$5111,$C1697,Тех_Движение!$B$2:$B$5111,"&lt;="&amp;K$3)-$F1697)))</f>
        <v>#VALUE!</v>
      </c>
      <c r="L1697" s="21" t="e">
        <f>IF(OR($B1697="",L$3&lt;$D1697+Настройки!$B$7),0,MAX(0,$E1697-MAX(0,SUMIFS(Тех_Движение!$G$2:$G$5111,Тех_Движение!$D$2:$D$5111,$C1697,Тех_Движение!$B$2:$B$5111,"&lt;="&amp;L$3)-$F1697)))</f>
        <v>#VALUE!</v>
      </c>
      <c r="M1697" s="21" t="e">
        <f>IF(OR($B1697="",M$3&lt;$D1697+Настройки!$B$7),0,MAX(0,$E1697-MAX(0,SUMIFS(Тех_Движение!$G$2:$G$5111,Тех_Движение!$D$2:$D$5111,$C1697,Тех_Движение!$B$2:$B$5111,"&lt;="&amp;M$3)-$F1697)))</f>
        <v>#VALUE!</v>
      </c>
      <c r="N1697" s="21" t="e">
        <f>IF(OR($B1697="",N$3&lt;$D1697+Настройки!$B$7),0,MAX(0,$E1697-MAX(0,SUMIFS(Тех_Движение!$G$2:$G$5111,Тех_Движение!$D$2:$D$5111,$C1697,Тех_Движение!$B$2:$B$5111,"&lt;="&amp;N$3)-$F1697)))</f>
        <v>#VALUE!</v>
      </c>
      <c r="O1697" s="21" t="e">
        <f>IF(OR($B1697="",O$3&lt;$D1697+Настройки!$B$7),0,MAX(0,$E1697-MAX(0,SUMIFS(Тех_Движение!$G$2:$G$5111,Тех_Движение!$D$2:$D$5111,$C1697,Тех_Движение!$B$2:$B$5111,"&lt;="&amp;O$3)-$F1697)))</f>
        <v>#VALUE!</v>
      </c>
      <c r="P1697" s="21" t="e">
        <f>IF(OR($B1697="",P$3&lt;$D1697+Настройки!$B$7),0,MAX(0,$E1697-MAX(0,SUMIFS(Тех_Движение!$G$2:$G$5111,Тех_Движение!$D$2:$D$5111,$C1697,Тех_Движение!$B$2:$B$5111,"&lt;="&amp;P$3)-$F1697)))</f>
        <v>#VALUE!</v>
      </c>
      <c r="Q1697" s="21" t="e">
        <f>IF(OR($B1697="",Q$3&lt;$D1697+Настройки!$B$7),0,MAX(0,$E1697-MAX(0,SUMIFS(Тех_Движение!$G$2:$G$5111,Тех_Движение!$D$2:$D$5111,$C1697,Тех_Движение!$B$2:$B$5111,"&lt;="&amp;Q$3)-$F1697)))</f>
        <v>#VALUE!</v>
      </c>
      <c r="R1697" s="21" t="str">
        <f t="shared" si="79"/>
        <v/>
      </c>
      <c r="S1697" s="23" t="str">
        <f>IF($B1697="","",VLOOKUP($C1697,Настройки!$A$11:$L$17,9,FALSE))</f>
        <v/>
      </c>
      <c r="T1697" s="23" t="str">
        <f t="shared" si="80"/>
        <v/>
      </c>
    </row>
    <row r="1698" spans="1:20" x14ac:dyDescent="0.3">
      <c r="A1698" s="20">
        <f>Тех_Движение!$A$1695</f>
        <v>1694</v>
      </c>
      <c r="B1698" s="20" t="str">
        <f>IF(Тех_Движение!$F$1695&gt;0,Тех_Движение!$I$1695,"")</f>
        <v/>
      </c>
      <c r="C1698" s="20" t="str">
        <f>IF($B1698="","",Тех_Движение!$D$1695)</f>
        <v/>
      </c>
      <c r="D1698" s="9" t="str">
        <f>IF($B1698="","",Тех_Движение!$B$1695)</f>
        <v/>
      </c>
      <c r="E1698" s="21" t="str">
        <f>IF($B1698="","",Тех_Движение!$F$1695)</f>
        <v/>
      </c>
      <c r="F1698" s="21" t="str">
        <f>IF($B1698="","",SUMIFS($E$5:$E1697,$C$5:$C1697,$C1698))</f>
        <v/>
      </c>
      <c r="G1698" s="21" t="str">
        <f>IF($B1698="","",MAX(0,$E1698-MAX(0,SUMIFS(Тех_Движение!$G$2:$G$5111,Тех_Движение!$D$2:$D$5111,$C1698,Тех_Движение!$B$2:$B$5111,"&lt;="&amp;Настройки!$B$5-1)-$F1698)))</f>
        <v/>
      </c>
      <c r="H1698" s="21" t="str">
        <f>IF($B1698="","",IF(AND($D1698&gt;=Настройки!$B$5,$D1698&lt;=Настройки!$B$6),$E1698,0))</f>
        <v/>
      </c>
      <c r="I1698" s="21" t="str">
        <f t="shared" si="78"/>
        <v/>
      </c>
      <c r="J1698" s="21" t="str">
        <f>IF($B1698="","",MAX(0,$E1698-MAX(0,SUMIFS(Тех_Движение!$G$2:$G$5111,Тех_Движение!$D$2:$D$5111,$C1698,Тех_Движение!$B$2:$B$5111,"&lt;="&amp;Настройки!$B$6)-$F1698)))</f>
        <v/>
      </c>
      <c r="K1698" s="21" t="e">
        <f>IF(OR($B1698="",K$3&lt;$D1698+Настройки!$B$7),0,MAX(0,$E1698-MAX(0,SUMIFS(Тех_Движение!$G$2:$G$5111,Тех_Движение!$D$2:$D$5111,$C1698,Тех_Движение!$B$2:$B$5111,"&lt;="&amp;K$3)-$F1698)))</f>
        <v>#VALUE!</v>
      </c>
      <c r="L1698" s="21" t="e">
        <f>IF(OR($B1698="",L$3&lt;$D1698+Настройки!$B$7),0,MAX(0,$E1698-MAX(0,SUMIFS(Тех_Движение!$G$2:$G$5111,Тех_Движение!$D$2:$D$5111,$C1698,Тех_Движение!$B$2:$B$5111,"&lt;="&amp;L$3)-$F1698)))</f>
        <v>#VALUE!</v>
      </c>
      <c r="M1698" s="21" t="e">
        <f>IF(OR($B1698="",M$3&lt;$D1698+Настройки!$B$7),0,MAX(0,$E1698-MAX(0,SUMIFS(Тех_Движение!$G$2:$G$5111,Тех_Движение!$D$2:$D$5111,$C1698,Тех_Движение!$B$2:$B$5111,"&lt;="&amp;M$3)-$F1698)))</f>
        <v>#VALUE!</v>
      </c>
      <c r="N1698" s="21" t="e">
        <f>IF(OR($B1698="",N$3&lt;$D1698+Настройки!$B$7),0,MAX(0,$E1698-MAX(0,SUMIFS(Тех_Движение!$G$2:$G$5111,Тех_Движение!$D$2:$D$5111,$C1698,Тех_Движение!$B$2:$B$5111,"&lt;="&amp;N$3)-$F1698)))</f>
        <v>#VALUE!</v>
      </c>
      <c r="O1698" s="21" t="e">
        <f>IF(OR($B1698="",O$3&lt;$D1698+Настройки!$B$7),0,MAX(0,$E1698-MAX(0,SUMIFS(Тех_Движение!$G$2:$G$5111,Тех_Движение!$D$2:$D$5111,$C1698,Тех_Движение!$B$2:$B$5111,"&lt;="&amp;O$3)-$F1698)))</f>
        <v>#VALUE!</v>
      </c>
      <c r="P1698" s="21" t="e">
        <f>IF(OR($B1698="",P$3&lt;$D1698+Настройки!$B$7),0,MAX(0,$E1698-MAX(0,SUMIFS(Тех_Движение!$G$2:$G$5111,Тех_Движение!$D$2:$D$5111,$C1698,Тех_Движение!$B$2:$B$5111,"&lt;="&amp;P$3)-$F1698)))</f>
        <v>#VALUE!</v>
      </c>
      <c r="Q1698" s="21" t="e">
        <f>IF(OR($B1698="",Q$3&lt;$D1698+Настройки!$B$7),0,MAX(0,$E1698-MAX(0,SUMIFS(Тех_Движение!$G$2:$G$5111,Тех_Движение!$D$2:$D$5111,$C1698,Тех_Движение!$B$2:$B$5111,"&lt;="&amp;Q$3)-$F1698)))</f>
        <v>#VALUE!</v>
      </c>
      <c r="R1698" s="21" t="str">
        <f t="shared" si="79"/>
        <v/>
      </c>
      <c r="S1698" s="23" t="str">
        <f>IF($B1698="","",VLOOKUP($C1698,Настройки!$A$11:$L$17,9,FALSE))</f>
        <v/>
      </c>
      <c r="T1698" s="23" t="str">
        <f t="shared" si="80"/>
        <v/>
      </c>
    </row>
    <row r="1699" spans="1:20" x14ac:dyDescent="0.3">
      <c r="A1699" s="20">
        <f>Тех_Движение!$A$1696</f>
        <v>1695</v>
      </c>
      <c r="B1699" s="20" t="str">
        <f>IF(Тех_Движение!$F$1696&gt;0,Тех_Движение!$I$1696,"")</f>
        <v/>
      </c>
      <c r="C1699" s="20" t="str">
        <f>IF($B1699="","",Тех_Движение!$D$1696)</f>
        <v/>
      </c>
      <c r="D1699" s="9" t="str">
        <f>IF($B1699="","",Тех_Движение!$B$1696)</f>
        <v/>
      </c>
      <c r="E1699" s="21" t="str">
        <f>IF($B1699="","",Тех_Движение!$F$1696)</f>
        <v/>
      </c>
      <c r="F1699" s="21" t="str">
        <f>IF($B1699="","",SUMIFS($E$5:$E1698,$C$5:$C1698,$C1699))</f>
        <v/>
      </c>
      <c r="G1699" s="21" t="str">
        <f>IF($B1699="","",MAX(0,$E1699-MAX(0,SUMIFS(Тех_Движение!$G$2:$G$5111,Тех_Движение!$D$2:$D$5111,$C1699,Тех_Движение!$B$2:$B$5111,"&lt;="&amp;Настройки!$B$5-1)-$F1699)))</f>
        <v/>
      </c>
      <c r="H1699" s="21" t="str">
        <f>IF($B1699="","",IF(AND($D1699&gt;=Настройки!$B$5,$D1699&lt;=Настройки!$B$6),$E1699,0))</f>
        <v/>
      </c>
      <c r="I1699" s="21" t="str">
        <f t="shared" si="78"/>
        <v/>
      </c>
      <c r="J1699" s="21" t="str">
        <f>IF($B1699="","",MAX(0,$E1699-MAX(0,SUMIFS(Тех_Движение!$G$2:$G$5111,Тех_Движение!$D$2:$D$5111,$C1699,Тех_Движение!$B$2:$B$5111,"&lt;="&amp;Настройки!$B$6)-$F1699)))</f>
        <v/>
      </c>
      <c r="K1699" s="21" t="e">
        <f>IF(OR($B1699="",K$3&lt;$D1699+Настройки!$B$7),0,MAX(0,$E1699-MAX(0,SUMIFS(Тех_Движение!$G$2:$G$5111,Тех_Движение!$D$2:$D$5111,$C1699,Тех_Движение!$B$2:$B$5111,"&lt;="&amp;K$3)-$F1699)))</f>
        <v>#VALUE!</v>
      </c>
      <c r="L1699" s="21" t="e">
        <f>IF(OR($B1699="",L$3&lt;$D1699+Настройки!$B$7),0,MAX(0,$E1699-MAX(0,SUMIFS(Тех_Движение!$G$2:$G$5111,Тех_Движение!$D$2:$D$5111,$C1699,Тех_Движение!$B$2:$B$5111,"&lt;="&amp;L$3)-$F1699)))</f>
        <v>#VALUE!</v>
      </c>
      <c r="M1699" s="21" t="e">
        <f>IF(OR($B1699="",M$3&lt;$D1699+Настройки!$B$7),0,MAX(0,$E1699-MAX(0,SUMIFS(Тех_Движение!$G$2:$G$5111,Тех_Движение!$D$2:$D$5111,$C1699,Тех_Движение!$B$2:$B$5111,"&lt;="&amp;M$3)-$F1699)))</f>
        <v>#VALUE!</v>
      </c>
      <c r="N1699" s="21" t="e">
        <f>IF(OR($B1699="",N$3&lt;$D1699+Настройки!$B$7),0,MAX(0,$E1699-MAX(0,SUMIFS(Тех_Движение!$G$2:$G$5111,Тех_Движение!$D$2:$D$5111,$C1699,Тех_Движение!$B$2:$B$5111,"&lt;="&amp;N$3)-$F1699)))</f>
        <v>#VALUE!</v>
      </c>
      <c r="O1699" s="21" t="e">
        <f>IF(OR($B1699="",O$3&lt;$D1699+Настройки!$B$7),0,MAX(0,$E1699-MAX(0,SUMIFS(Тех_Движение!$G$2:$G$5111,Тех_Движение!$D$2:$D$5111,$C1699,Тех_Движение!$B$2:$B$5111,"&lt;="&amp;O$3)-$F1699)))</f>
        <v>#VALUE!</v>
      </c>
      <c r="P1699" s="21" t="e">
        <f>IF(OR($B1699="",P$3&lt;$D1699+Настройки!$B$7),0,MAX(0,$E1699-MAX(0,SUMIFS(Тех_Движение!$G$2:$G$5111,Тех_Движение!$D$2:$D$5111,$C1699,Тех_Движение!$B$2:$B$5111,"&lt;="&amp;P$3)-$F1699)))</f>
        <v>#VALUE!</v>
      </c>
      <c r="Q1699" s="21" t="e">
        <f>IF(OR($B1699="",Q$3&lt;$D1699+Настройки!$B$7),0,MAX(0,$E1699-MAX(0,SUMIFS(Тех_Движение!$G$2:$G$5111,Тех_Движение!$D$2:$D$5111,$C1699,Тех_Движение!$B$2:$B$5111,"&lt;="&amp;Q$3)-$F1699)))</f>
        <v>#VALUE!</v>
      </c>
      <c r="R1699" s="21" t="str">
        <f t="shared" si="79"/>
        <v/>
      </c>
      <c r="S1699" s="23" t="str">
        <f>IF($B1699="","",VLOOKUP($C1699,Настройки!$A$11:$L$17,9,FALSE))</f>
        <v/>
      </c>
      <c r="T1699" s="23" t="str">
        <f t="shared" si="80"/>
        <v/>
      </c>
    </row>
    <row r="1700" spans="1:20" x14ac:dyDescent="0.3">
      <c r="A1700" s="20">
        <f>Тех_Движение!$A$1697</f>
        <v>1696</v>
      </c>
      <c r="B1700" s="20" t="str">
        <f>IF(Тех_Движение!$F$1697&gt;0,Тех_Движение!$I$1697,"")</f>
        <v/>
      </c>
      <c r="C1700" s="20" t="str">
        <f>IF($B1700="","",Тех_Движение!$D$1697)</f>
        <v/>
      </c>
      <c r="D1700" s="9" t="str">
        <f>IF($B1700="","",Тех_Движение!$B$1697)</f>
        <v/>
      </c>
      <c r="E1700" s="21" t="str">
        <f>IF($B1700="","",Тех_Движение!$F$1697)</f>
        <v/>
      </c>
      <c r="F1700" s="21" t="str">
        <f>IF($B1700="","",SUMIFS($E$5:$E1699,$C$5:$C1699,$C1700))</f>
        <v/>
      </c>
      <c r="G1700" s="21" t="str">
        <f>IF($B1700="","",MAX(0,$E1700-MAX(0,SUMIFS(Тех_Движение!$G$2:$G$5111,Тех_Движение!$D$2:$D$5111,$C1700,Тех_Движение!$B$2:$B$5111,"&lt;="&amp;Настройки!$B$5-1)-$F1700)))</f>
        <v/>
      </c>
      <c r="H1700" s="21" t="str">
        <f>IF($B1700="","",IF(AND($D1700&gt;=Настройки!$B$5,$D1700&lt;=Настройки!$B$6),$E1700,0))</f>
        <v/>
      </c>
      <c r="I1700" s="21" t="str">
        <f t="shared" si="78"/>
        <v/>
      </c>
      <c r="J1700" s="21" t="str">
        <f>IF($B1700="","",MAX(0,$E1700-MAX(0,SUMIFS(Тех_Движение!$G$2:$G$5111,Тех_Движение!$D$2:$D$5111,$C1700,Тех_Движение!$B$2:$B$5111,"&lt;="&amp;Настройки!$B$6)-$F1700)))</f>
        <v/>
      </c>
      <c r="K1700" s="21" t="e">
        <f>IF(OR($B1700="",K$3&lt;$D1700+Настройки!$B$7),0,MAX(0,$E1700-MAX(0,SUMIFS(Тех_Движение!$G$2:$G$5111,Тех_Движение!$D$2:$D$5111,$C1700,Тех_Движение!$B$2:$B$5111,"&lt;="&amp;K$3)-$F1700)))</f>
        <v>#VALUE!</v>
      </c>
      <c r="L1700" s="21" t="e">
        <f>IF(OR($B1700="",L$3&lt;$D1700+Настройки!$B$7),0,MAX(0,$E1700-MAX(0,SUMIFS(Тех_Движение!$G$2:$G$5111,Тех_Движение!$D$2:$D$5111,$C1700,Тех_Движение!$B$2:$B$5111,"&lt;="&amp;L$3)-$F1700)))</f>
        <v>#VALUE!</v>
      </c>
      <c r="M1700" s="21" t="e">
        <f>IF(OR($B1700="",M$3&lt;$D1700+Настройки!$B$7),0,MAX(0,$E1700-MAX(0,SUMIFS(Тех_Движение!$G$2:$G$5111,Тех_Движение!$D$2:$D$5111,$C1700,Тех_Движение!$B$2:$B$5111,"&lt;="&amp;M$3)-$F1700)))</f>
        <v>#VALUE!</v>
      </c>
      <c r="N1700" s="21" t="e">
        <f>IF(OR($B1700="",N$3&lt;$D1700+Настройки!$B$7),0,MAX(0,$E1700-MAX(0,SUMIFS(Тех_Движение!$G$2:$G$5111,Тех_Движение!$D$2:$D$5111,$C1700,Тех_Движение!$B$2:$B$5111,"&lt;="&amp;N$3)-$F1700)))</f>
        <v>#VALUE!</v>
      </c>
      <c r="O1700" s="21" t="e">
        <f>IF(OR($B1700="",O$3&lt;$D1700+Настройки!$B$7),0,MAX(0,$E1700-MAX(0,SUMIFS(Тех_Движение!$G$2:$G$5111,Тех_Движение!$D$2:$D$5111,$C1700,Тех_Движение!$B$2:$B$5111,"&lt;="&amp;O$3)-$F1700)))</f>
        <v>#VALUE!</v>
      </c>
      <c r="P1700" s="21" t="e">
        <f>IF(OR($B1700="",P$3&lt;$D1700+Настройки!$B$7),0,MAX(0,$E1700-MAX(0,SUMIFS(Тех_Движение!$G$2:$G$5111,Тех_Движение!$D$2:$D$5111,$C1700,Тех_Движение!$B$2:$B$5111,"&lt;="&amp;P$3)-$F1700)))</f>
        <v>#VALUE!</v>
      </c>
      <c r="Q1700" s="21" t="e">
        <f>IF(OR($B1700="",Q$3&lt;$D1700+Настройки!$B$7),0,MAX(0,$E1700-MAX(0,SUMIFS(Тех_Движение!$G$2:$G$5111,Тех_Движение!$D$2:$D$5111,$C1700,Тех_Движение!$B$2:$B$5111,"&lt;="&amp;Q$3)-$F1700)))</f>
        <v>#VALUE!</v>
      </c>
      <c r="R1700" s="21" t="str">
        <f t="shared" si="79"/>
        <v/>
      </c>
      <c r="S1700" s="23" t="str">
        <f>IF($B1700="","",VLOOKUP($C1700,Настройки!$A$11:$L$17,9,FALSE))</f>
        <v/>
      </c>
      <c r="T1700" s="23" t="str">
        <f t="shared" si="80"/>
        <v/>
      </c>
    </row>
    <row r="1701" spans="1:20" x14ac:dyDescent="0.3">
      <c r="A1701" s="20">
        <f>Тех_Движение!$A$1698</f>
        <v>1697</v>
      </c>
      <c r="B1701" s="20" t="str">
        <f>IF(Тех_Движение!$F$1698&gt;0,Тех_Движение!$I$1698,"")</f>
        <v/>
      </c>
      <c r="C1701" s="20" t="str">
        <f>IF($B1701="","",Тех_Движение!$D$1698)</f>
        <v/>
      </c>
      <c r="D1701" s="9" t="str">
        <f>IF($B1701="","",Тех_Движение!$B$1698)</f>
        <v/>
      </c>
      <c r="E1701" s="21" t="str">
        <f>IF($B1701="","",Тех_Движение!$F$1698)</f>
        <v/>
      </c>
      <c r="F1701" s="21" t="str">
        <f>IF($B1701="","",SUMIFS($E$5:$E1700,$C$5:$C1700,$C1701))</f>
        <v/>
      </c>
      <c r="G1701" s="21" t="str">
        <f>IF($B1701="","",MAX(0,$E1701-MAX(0,SUMIFS(Тех_Движение!$G$2:$G$5111,Тех_Движение!$D$2:$D$5111,$C1701,Тех_Движение!$B$2:$B$5111,"&lt;="&amp;Настройки!$B$5-1)-$F1701)))</f>
        <v/>
      </c>
      <c r="H1701" s="21" t="str">
        <f>IF($B1701="","",IF(AND($D1701&gt;=Настройки!$B$5,$D1701&lt;=Настройки!$B$6),$E1701,0))</f>
        <v/>
      </c>
      <c r="I1701" s="21" t="str">
        <f t="shared" si="78"/>
        <v/>
      </c>
      <c r="J1701" s="21" t="str">
        <f>IF($B1701="","",MAX(0,$E1701-MAX(0,SUMIFS(Тех_Движение!$G$2:$G$5111,Тех_Движение!$D$2:$D$5111,$C1701,Тех_Движение!$B$2:$B$5111,"&lt;="&amp;Настройки!$B$6)-$F1701)))</f>
        <v/>
      </c>
      <c r="K1701" s="21" t="e">
        <f>IF(OR($B1701="",K$3&lt;$D1701+Настройки!$B$7),0,MAX(0,$E1701-MAX(0,SUMIFS(Тех_Движение!$G$2:$G$5111,Тех_Движение!$D$2:$D$5111,$C1701,Тех_Движение!$B$2:$B$5111,"&lt;="&amp;K$3)-$F1701)))</f>
        <v>#VALUE!</v>
      </c>
      <c r="L1701" s="21" t="e">
        <f>IF(OR($B1701="",L$3&lt;$D1701+Настройки!$B$7),0,MAX(0,$E1701-MAX(0,SUMIFS(Тех_Движение!$G$2:$G$5111,Тех_Движение!$D$2:$D$5111,$C1701,Тех_Движение!$B$2:$B$5111,"&lt;="&amp;L$3)-$F1701)))</f>
        <v>#VALUE!</v>
      </c>
      <c r="M1701" s="21" t="e">
        <f>IF(OR($B1701="",M$3&lt;$D1701+Настройки!$B$7),0,MAX(0,$E1701-MAX(0,SUMIFS(Тех_Движение!$G$2:$G$5111,Тех_Движение!$D$2:$D$5111,$C1701,Тех_Движение!$B$2:$B$5111,"&lt;="&amp;M$3)-$F1701)))</f>
        <v>#VALUE!</v>
      </c>
      <c r="N1701" s="21" t="e">
        <f>IF(OR($B1701="",N$3&lt;$D1701+Настройки!$B$7),0,MAX(0,$E1701-MAX(0,SUMIFS(Тех_Движение!$G$2:$G$5111,Тех_Движение!$D$2:$D$5111,$C1701,Тех_Движение!$B$2:$B$5111,"&lt;="&amp;N$3)-$F1701)))</f>
        <v>#VALUE!</v>
      </c>
      <c r="O1701" s="21" t="e">
        <f>IF(OR($B1701="",O$3&lt;$D1701+Настройки!$B$7),0,MAX(0,$E1701-MAX(0,SUMIFS(Тех_Движение!$G$2:$G$5111,Тех_Движение!$D$2:$D$5111,$C1701,Тех_Движение!$B$2:$B$5111,"&lt;="&amp;O$3)-$F1701)))</f>
        <v>#VALUE!</v>
      </c>
      <c r="P1701" s="21" t="e">
        <f>IF(OR($B1701="",P$3&lt;$D1701+Настройки!$B$7),0,MAX(0,$E1701-MAX(0,SUMIFS(Тех_Движение!$G$2:$G$5111,Тех_Движение!$D$2:$D$5111,$C1701,Тех_Движение!$B$2:$B$5111,"&lt;="&amp;P$3)-$F1701)))</f>
        <v>#VALUE!</v>
      </c>
      <c r="Q1701" s="21" t="e">
        <f>IF(OR($B1701="",Q$3&lt;$D1701+Настройки!$B$7),0,MAX(0,$E1701-MAX(0,SUMIFS(Тех_Движение!$G$2:$G$5111,Тех_Движение!$D$2:$D$5111,$C1701,Тех_Движение!$B$2:$B$5111,"&lt;="&amp;Q$3)-$F1701)))</f>
        <v>#VALUE!</v>
      </c>
      <c r="R1701" s="21" t="str">
        <f t="shared" si="79"/>
        <v/>
      </c>
      <c r="S1701" s="23" t="str">
        <f>IF($B1701="","",VLOOKUP($C1701,Настройки!$A$11:$L$17,9,FALSE))</f>
        <v/>
      </c>
      <c r="T1701" s="23" t="str">
        <f t="shared" si="80"/>
        <v/>
      </c>
    </row>
    <row r="1702" spans="1:20" x14ac:dyDescent="0.3">
      <c r="A1702" s="20">
        <f>Тех_Движение!$A$1699</f>
        <v>1698</v>
      </c>
      <c r="B1702" s="20" t="str">
        <f>IF(Тех_Движение!$F$1699&gt;0,Тех_Движение!$I$1699,"")</f>
        <v/>
      </c>
      <c r="C1702" s="20" t="str">
        <f>IF($B1702="","",Тех_Движение!$D$1699)</f>
        <v/>
      </c>
      <c r="D1702" s="9" t="str">
        <f>IF($B1702="","",Тех_Движение!$B$1699)</f>
        <v/>
      </c>
      <c r="E1702" s="21" t="str">
        <f>IF($B1702="","",Тех_Движение!$F$1699)</f>
        <v/>
      </c>
      <c r="F1702" s="21" t="str">
        <f>IF($B1702="","",SUMIFS($E$5:$E1701,$C$5:$C1701,$C1702))</f>
        <v/>
      </c>
      <c r="G1702" s="21" t="str">
        <f>IF($B1702="","",MAX(0,$E1702-MAX(0,SUMIFS(Тех_Движение!$G$2:$G$5111,Тех_Движение!$D$2:$D$5111,$C1702,Тех_Движение!$B$2:$B$5111,"&lt;="&amp;Настройки!$B$5-1)-$F1702)))</f>
        <v/>
      </c>
      <c r="H1702" s="21" t="str">
        <f>IF($B1702="","",IF(AND($D1702&gt;=Настройки!$B$5,$D1702&lt;=Настройки!$B$6),$E1702,0))</f>
        <v/>
      </c>
      <c r="I1702" s="21" t="str">
        <f t="shared" si="78"/>
        <v/>
      </c>
      <c r="J1702" s="21" t="str">
        <f>IF($B1702="","",MAX(0,$E1702-MAX(0,SUMIFS(Тех_Движение!$G$2:$G$5111,Тех_Движение!$D$2:$D$5111,$C1702,Тех_Движение!$B$2:$B$5111,"&lt;="&amp;Настройки!$B$6)-$F1702)))</f>
        <v/>
      </c>
      <c r="K1702" s="21" t="e">
        <f>IF(OR($B1702="",K$3&lt;$D1702+Настройки!$B$7),0,MAX(0,$E1702-MAX(0,SUMIFS(Тех_Движение!$G$2:$G$5111,Тех_Движение!$D$2:$D$5111,$C1702,Тех_Движение!$B$2:$B$5111,"&lt;="&amp;K$3)-$F1702)))</f>
        <v>#VALUE!</v>
      </c>
      <c r="L1702" s="21" t="e">
        <f>IF(OR($B1702="",L$3&lt;$D1702+Настройки!$B$7),0,MAX(0,$E1702-MAX(0,SUMIFS(Тех_Движение!$G$2:$G$5111,Тех_Движение!$D$2:$D$5111,$C1702,Тех_Движение!$B$2:$B$5111,"&lt;="&amp;L$3)-$F1702)))</f>
        <v>#VALUE!</v>
      </c>
      <c r="M1702" s="21" t="e">
        <f>IF(OR($B1702="",M$3&lt;$D1702+Настройки!$B$7),0,MAX(0,$E1702-MAX(0,SUMIFS(Тех_Движение!$G$2:$G$5111,Тех_Движение!$D$2:$D$5111,$C1702,Тех_Движение!$B$2:$B$5111,"&lt;="&amp;M$3)-$F1702)))</f>
        <v>#VALUE!</v>
      </c>
      <c r="N1702" s="21" t="e">
        <f>IF(OR($B1702="",N$3&lt;$D1702+Настройки!$B$7),0,MAX(0,$E1702-MAX(0,SUMIFS(Тех_Движение!$G$2:$G$5111,Тех_Движение!$D$2:$D$5111,$C1702,Тех_Движение!$B$2:$B$5111,"&lt;="&amp;N$3)-$F1702)))</f>
        <v>#VALUE!</v>
      </c>
      <c r="O1702" s="21" t="e">
        <f>IF(OR($B1702="",O$3&lt;$D1702+Настройки!$B$7),0,MAX(0,$E1702-MAX(0,SUMIFS(Тех_Движение!$G$2:$G$5111,Тех_Движение!$D$2:$D$5111,$C1702,Тех_Движение!$B$2:$B$5111,"&lt;="&amp;O$3)-$F1702)))</f>
        <v>#VALUE!</v>
      </c>
      <c r="P1702" s="21" t="e">
        <f>IF(OR($B1702="",P$3&lt;$D1702+Настройки!$B$7),0,MAX(0,$E1702-MAX(0,SUMIFS(Тех_Движение!$G$2:$G$5111,Тех_Движение!$D$2:$D$5111,$C1702,Тех_Движение!$B$2:$B$5111,"&lt;="&amp;P$3)-$F1702)))</f>
        <v>#VALUE!</v>
      </c>
      <c r="Q1702" s="21" t="e">
        <f>IF(OR($B1702="",Q$3&lt;$D1702+Настройки!$B$7),0,MAX(0,$E1702-MAX(0,SUMIFS(Тех_Движение!$G$2:$G$5111,Тех_Движение!$D$2:$D$5111,$C1702,Тех_Движение!$B$2:$B$5111,"&lt;="&amp;Q$3)-$F1702)))</f>
        <v>#VALUE!</v>
      </c>
      <c r="R1702" s="21" t="str">
        <f t="shared" si="79"/>
        <v/>
      </c>
      <c r="S1702" s="23" t="str">
        <f>IF($B1702="","",VLOOKUP($C1702,Настройки!$A$11:$L$17,9,FALSE))</f>
        <v/>
      </c>
      <c r="T1702" s="23" t="str">
        <f t="shared" si="80"/>
        <v/>
      </c>
    </row>
    <row r="1703" spans="1:20" x14ac:dyDescent="0.3">
      <c r="A1703" s="20">
        <f>Тех_Движение!$A$1700</f>
        <v>1699</v>
      </c>
      <c r="B1703" s="20" t="str">
        <f>IF(Тех_Движение!$F$1700&gt;0,Тех_Движение!$I$1700,"")</f>
        <v/>
      </c>
      <c r="C1703" s="20" t="str">
        <f>IF($B1703="","",Тех_Движение!$D$1700)</f>
        <v/>
      </c>
      <c r="D1703" s="9" t="str">
        <f>IF($B1703="","",Тех_Движение!$B$1700)</f>
        <v/>
      </c>
      <c r="E1703" s="21" t="str">
        <f>IF($B1703="","",Тех_Движение!$F$1700)</f>
        <v/>
      </c>
      <c r="F1703" s="21" t="str">
        <f>IF($B1703="","",SUMIFS($E$5:$E1702,$C$5:$C1702,$C1703))</f>
        <v/>
      </c>
      <c r="G1703" s="21" t="str">
        <f>IF($B1703="","",MAX(0,$E1703-MAX(0,SUMIFS(Тех_Движение!$G$2:$G$5111,Тех_Движение!$D$2:$D$5111,$C1703,Тех_Движение!$B$2:$B$5111,"&lt;="&amp;Настройки!$B$5-1)-$F1703)))</f>
        <v/>
      </c>
      <c r="H1703" s="21" t="str">
        <f>IF($B1703="","",IF(AND($D1703&gt;=Настройки!$B$5,$D1703&lt;=Настройки!$B$6),$E1703,0))</f>
        <v/>
      </c>
      <c r="I1703" s="21" t="str">
        <f t="shared" si="78"/>
        <v/>
      </c>
      <c r="J1703" s="21" t="str">
        <f>IF($B1703="","",MAX(0,$E1703-MAX(0,SUMIFS(Тех_Движение!$G$2:$G$5111,Тех_Движение!$D$2:$D$5111,$C1703,Тех_Движение!$B$2:$B$5111,"&lt;="&amp;Настройки!$B$6)-$F1703)))</f>
        <v/>
      </c>
      <c r="K1703" s="21" t="e">
        <f>IF(OR($B1703="",K$3&lt;$D1703+Настройки!$B$7),0,MAX(0,$E1703-MAX(0,SUMIFS(Тех_Движение!$G$2:$G$5111,Тех_Движение!$D$2:$D$5111,$C1703,Тех_Движение!$B$2:$B$5111,"&lt;="&amp;K$3)-$F1703)))</f>
        <v>#VALUE!</v>
      </c>
      <c r="L1703" s="21" t="e">
        <f>IF(OR($B1703="",L$3&lt;$D1703+Настройки!$B$7),0,MAX(0,$E1703-MAX(0,SUMIFS(Тех_Движение!$G$2:$G$5111,Тех_Движение!$D$2:$D$5111,$C1703,Тех_Движение!$B$2:$B$5111,"&lt;="&amp;L$3)-$F1703)))</f>
        <v>#VALUE!</v>
      </c>
      <c r="M1703" s="21" t="e">
        <f>IF(OR($B1703="",M$3&lt;$D1703+Настройки!$B$7),0,MAX(0,$E1703-MAX(0,SUMIFS(Тех_Движение!$G$2:$G$5111,Тех_Движение!$D$2:$D$5111,$C1703,Тех_Движение!$B$2:$B$5111,"&lt;="&amp;M$3)-$F1703)))</f>
        <v>#VALUE!</v>
      </c>
      <c r="N1703" s="21" t="e">
        <f>IF(OR($B1703="",N$3&lt;$D1703+Настройки!$B$7),0,MAX(0,$E1703-MAX(0,SUMIFS(Тех_Движение!$G$2:$G$5111,Тех_Движение!$D$2:$D$5111,$C1703,Тех_Движение!$B$2:$B$5111,"&lt;="&amp;N$3)-$F1703)))</f>
        <v>#VALUE!</v>
      </c>
      <c r="O1703" s="21" t="e">
        <f>IF(OR($B1703="",O$3&lt;$D1703+Настройки!$B$7),0,MAX(0,$E1703-MAX(0,SUMIFS(Тех_Движение!$G$2:$G$5111,Тех_Движение!$D$2:$D$5111,$C1703,Тех_Движение!$B$2:$B$5111,"&lt;="&amp;O$3)-$F1703)))</f>
        <v>#VALUE!</v>
      </c>
      <c r="P1703" s="21" t="e">
        <f>IF(OR($B1703="",P$3&lt;$D1703+Настройки!$B$7),0,MAX(0,$E1703-MAX(0,SUMIFS(Тех_Движение!$G$2:$G$5111,Тех_Движение!$D$2:$D$5111,$C1703,Тех_Движение!$B$2:$B$5111,"&lt;="&amp;P$3)-$F1703)))</f>
        <v>#VALUE!</v>
      </c>
      <c r="Q1703" s="21" t="e">
        <f>IF(OR($B1703="",Q$3&lt;$D1703+Настройки!$B$7),0,MAX(0,$E1703-MAX(0,SUMIFS(Тех_Движение!$G$2:$G$5111,Тех_Движение!$D$2:$D$5111,$C1703,Тех_Движение!$B$2:$B$5111,"&lt;="&amp;Q$3)-$F1703)))</f>
        <v>#VALUE!</v>
      </c>
      <c r="R1703" s="21" t="str">
        <f t="shared" si="79"/>
        <v/>
      </c>
      <c r="S1703" s="23" t="str">
        <f>IF($B1703="","",VLOOKUP($C1703,Настройки!$A$11:$L$17,9,FALSE))</f>
        <v/>
      </c>
      <c r="T1703" s="23" t="str">
        <f t="shared" si="80"/>
        <v/>
      </c>
    </row>
    <row r="1704" spans="1:20" x14ac:dyDescent="0.3">
      <c r="A1704" s="20">
        <f>Тех_Движение!$A$1701</f>
        <v>1700</v>
      </c>
      <c r="B1704" s="20" t="str">
        <f>IF(Тех_Движение!$F$1701&gt;0,Тех_Движение!$I$1701,"")</f>
        <v/>
      </c>
      <c r="C1704" s="20" t="str">
        <f>IF($B1704="","",Тех_Движение!$D$1701)</f>
        <v/>
      </c>
      <c r="D1704" s="9" t="str">
        <f>IF($B1704="","",Тех_Движение!$B$1701)</f>
        <v/>
      </c>
      <c r="E1704" s="21" t="str">
        <f>IF($B1704="","",Тех_Движение!$F$1701)</f>
        <v/>
      </c>
      <c r="F1704" s="21" t="str">
        <f>IF($B1704="","",SUMIFS($E$5:$E1703,$C$5:$C1703,$C1704))</f>
        <v/>
      </c>
      <c r="G1704" s="21" t="str">
        <f>IF($B1704="","",MAX(0,$E1704-MAX(0,SUMIFS(Тех_Движение!$G$2:$G$5111,Тех_Движение!$D$2:$D$5111,$C1704,Тех_Движение!$B$2:$B$5111,"&lt;="&amp;Настройки!$B$5-1)-$F1704)))</f>
        <v/>
      </c>
      <c r="H1704" s="21" t="str">
        <f>IF($B1704="","",IF(AND($D1704&gt;=Настройки!$B$5,$D1704&lt;=Настройки!$B$6),$E1704,0))</f>
        <v/>
      </c>
      <c r="I1704" s="21" t="str">
        <f t="shared" si="78"/>
        <v/>
      </c>
      <c r="J1704" s="21" t="str">
        <f>IF($B1704="","",MAX(0,$E1704-MAX(0,SUMIFS(Тех_Движение!$G$2:$G$5111,Тех_Движение!$D$2:$D$5111,$C1704,Тех_Движение!$B$2:$B$5111,"&lt;="&amp;Настройки!$B$6)-$F1704)))</f>
        <v/>
      </c>
      <c r="K1704" s="21" t="e">
        <f>IF(OR($B1704="",K$3&lt;$D1704+Настройки!$B$7),0,MAX(0,$E1704-MAX(0,SUMIFS(Тех_Движение!$G$2:$G$5111,Тех_Движение!$D$2:$D$5111,$C1704,Тех_Движение!$B$2:$B$5111,"&lt;="&amp;K$3)-$F1704)))</f>
        <v>#VALUE!</v>
      </c>
      <c r="L1704" s="21" t="e">
        <f>IF(OR($B1704="",L$3&lt;$D1704+Настройки!$B$7),0,MAX(0,$E1704-MAX(0,SUMIFS(Тех_Движение!$G$2:$G$5111,Тех_Движение!$D$2:$D$5111,$C1704,Тех_Движение!$B$2:$B$5111,"&lt;="&amp;L$3)-$F1704)))</f>
        <v>#VALUE!</v>
      </c>
      <c r="M1704" s="21" t="e">
        <f>IF(OR($B1704="",M$3&lt;$D1704+Настройки!$B$7),0,MAX(0,$E1704-MAX(0,SUMIFS(Тех_Движение!$G$2:$G$5111,Тех_Движение!$D$2:$D$5111,$C1704,Тех_Движение!$B$2:$B$5111,"&lt;="&amp;M$3)-$F1704)))</f>
        <v>#VALUE!</v>
      </c>
      <c r="N1704" s="21" t="e">
        <f>IF(OR($B1704="",N$3&lt;$D1704+Настройки!$B$7),0,MAX(0,$E1704-MAX(0,SUMIFS(Тех_Движение!$G$2:$G$5111,Тех_Движение!$D$2:$D$5111,$C1704,Тех_Движение!$B$2:$B$5111,"&lt;="&amp;N$3)-$F1704)))</f>
        <v>#VALUE!</v>
      </c>
      <c r="O1704" s="21" t="e">
        <f>IF(OR($B1704="",O$3&lt;$D1704+Настройки!$B$7),0,MAX(0,$E1704-MAX(0,SUMIFS(Тех_Движение!$G$2:$G$5111,Тех_Движение!$D$2:$D$5111,$C1704,Тех_Движение!$B$2:$B$5111,"&lt;="&amp;O$3)-$F1704)))</f>
        <v>#VALUE!</v>
      </c>
      <c r="P1704" s="21" t="e">
        <f>IF(OR($B1704="",P$3&lt;$D1704+Настройки!$B$7),0,MAX(0,$E1704-MAX(0,SUMIFS(Тех_Движение!$G$2:$G$5111,Тех_Движение!$D$2:$D$5111,$C1704,Тех_Движение!$B$2:$B$5111,"&lt;="&amp;P$3)-$F1704)))</f>
        <v>#VALUE!</v>
      </c>
      <c r="Q1704" s="21" t="e">
        <f>IF(OR($B1704="",Q$3&lt;$D1704+Настройки!$B$7),0,MAX(0,$E1704-MAX(0,SUMIFS(Тех_Движение!$G$2:$G$5111,Тех_Движение!$D$2:$D$5111,$C1704,Тех_Движение!$B$2:$B$5111,"&lt;="&amp;Q$3)-$F1704)))</f>
        <v>#VALUE!</v>
      </c>
      <c r="R1704" s="21" t="str">
        <f t="shared" si="79"/>
        <v/>
      </c>
      <c r="S1704" s="23" t="str">
        <f>IF($B1704="","",VLOOKUP($C1704,Настройки!$A$11:$L$17,9,FALSE))</f>
        <v/>
      </c>
      <c r="T1704" s="23" t="str">
        <f t="shared" si="80"/>
        <v/>
      </c>
    </row>
    <row r="1705" spans="1:20" x14ac:dyDescent="0.3">
      <c r="A1705" s="20">
        <f>Тех_Движение!$A$1702</f>
        <v>1701</v>
      </c>
      <c r="B1705" s="20" t="str">
        <f>IF(Тех_Движение!$F$1702&gt;0,Тех_Движение!$I$1702,"")</f>
        <v/>
      </c>
      <c r="C1705" s="20" t="str">
        <f>IF($B1705="","",Тех_Движение!$D$1702)</f>
        <v/>
      </c>
      <c r="D1705" s="9" t="str">
        <f>IF($B1705="","",Тех_Движение!$B$1702)</f>
        <v/>
      </c>
      <c r="E1705" s="21" t="str">
        <f>IF($B1705="","",Тех_Движение!$F$1702)</f>
        <v/>
      </c>
      <c r="F1705" s="21" t="str">
        <f>IF($B1705="","",SUMIFS($E$5:$E1704,$C$5:$C1704,$C1705))</f>
        <v/>
      </c>
      <c r="G1705" s="21" t="str">
        <f>IF($B1705="","",MAX(0,$E1705-MAX(0,SUMIFS(Тех_Движение!$G$2:$G$5111,Тех_Движение!$D$2:$D$5111,$C1705,Тех_Движение!$B$2:$B$5111,"&lt;="&amp;Настройки!$B$5-1)-$F1705)))</f>
        <v/>
      </c>
      <c r="H1705" s="21" t="str">
        <f>IF($B1705="","",IF(AND($D1705&gt;=Настройки!$B$5,$D1705&lt;=Настройки!$B$6),$E1705,0))</f>
        <v/>
      </c>
      <c r="I1705" s="21" t="str">
        <f t="shared" si="78"/>
        <v/>
      </c>
      <c r="J1705" s="21" t="str">
        <f>IF($B1705="","",MAX(0,$E1705-MAX(0,SUMIFS(Тех_Движение!$G$2:$G$5111,Тех_Движение!$D$2:$D$5111,$C1705,Тех_Движение!$B$2:$B$5111,"&lt;="&amp;Настройки!$B$6)-$F1705)))</f>
        <v/>
      </c>
      <c r="K1705" s="21" t="e">
        <f>IF(OR($B1705="",K$3&lt;$D1705+Настройки!$B$7),0,MAX(0,$E1705-MAX(0,SUMIFS(Тех_Движение!$G$2:$G$5111,Тех_Движение!$D$2:$D$5111,$C1705,Тех_Движение!$B$2:$B$5111,"&lt;="&amp;K$3)-$F1705)))</f>
        <v>#VALUE!</v>
      </c>
      <c r="L1705" s="21" t="e">
        <f>IF(OR($B1705="",L$3&lt;$D1705+Настройки!$B$7),0,MAX(0,$E1705-MAX(0,SUMIFS(Тех_Движение!$G$2:$G$5111,Тех_Движение!$D$2:$D$5111,$C1705,Тех_Движение!$B$2:$B$5111,"&lt;="&amp;L$3)-$F1705)))</f>
        <v>#VALUE!</v>
      </c>
      <c r="M1705" s="21" t="e">
        <f>IF(OR($B1705="",M$3&lt;$D1705+Настройки!$B$7),0,MAX(0,$E1705-MAX(0,SUMIFS(Тех_Движение!$G$2:$G$5111,Тех_Движение!$D$2:$D$5111,$C1705,Тех_Движение!$B$2:$B$5111,"&lt;="&amp;M$3)-$F1705)))</f>
        <v>#VALUE!</v>
      </c>
      <c r="N1705" s="21" t="e">
        <f>IF(OR($B1705="",N$3&lt;$D1705+Настройки!$B$7),0,MAX(0,$E1705-MAX(0,SUMIFS(Тех_Движение!$G$2:$G$5111,Тех_Движение!$D$2:$D$5111,$C1705,Тех_Движение!$B$2:$B$5111,"&lt;="&amp;N$3)-$F1705)))</f>
        <v>#VALUE!</v>
      </c>
      <c r="O1705" s="21" t="e">
        <f>IF(OR($B1705="",O$3&lt;$D1705+Настройки!$B$7),0,MAX(0,$E1705-MAX(0,SUMIFS(Тех_Движение!$G$2:$G$5111,Тех_Движение!$D$2:$D$5111,$C1705,Тех_Движение!$B$2:$B$5111,"&lt;="&amp;O$3)-$F1705)))</f>
        <v>#VALUE!</v>
      </c>
      <c r="P1705" s="21" t="e">
        <f>IF(OR($B1705="",P$3&lt;$D1705+Настройки!$B$7),0,MAX(0,$E1705-MAX(0,SUMIFS(Тех_Движение!$G$2:$G$5111,Тех_Движение!$D$2:$D$5111,$C1705,Тех_Движение!$B$2:$B$5111,"&lt;="&amp;P$3)-$F1705)))</f>
        <v>#VALUE!</v>
      </c>
      <c r="Q1705" s="21" t="e">
        <f>IF(OR($B1705="",Q$3&lt;$D1705+Настройки!$B$7),0,MAX(0,$E1705-MAX(0,SUMIFS(Тех_Движение!$G$2:$G$5111,Тех_Движение!$D$2:$D$5111,$C1705,Тех_Движение!$B$2:$B$5111,"&lt;="&amp;Q$3)-$F1705)))</f>
        <v>#VALUE!</v>
      </c>
      <c r="R1705" s="21" t="str">
        <f t="shared" si="79"/>
        <v/>
      </c>
      <c r="S1705" s="23" t="str">
        <f>IF($B1705="","",VLOOKUP($C1705,Настройки!$A$11:$L$17,9,FALSE))</f>
        <v/>
      </c>
      <c r="T1705" s="23" t="str">
        <f t="shared" si="80"/>
        <v/>
      </c>
    </row>
    <row r="1706" spans="1:20" x14ac:dyDescent="0.3">
      <c r="A1706" s="20">
        <f>Тех_Движение!$A$1703</f>
        <v>1702</v>
      </c>
      <c r="B1706" s="20" t="str">
        <f>IF(Тех_Движение!$F$1703&gt;0,Тех_Движение!$I$1703,"")</f>
        <v/>
      </c>
      <c r="C1706" s="20" t="str">
        <f>IF($B1706="","",Тех_Движение!$D$1703)</f>
        <v/>
      </c>
      <c r="D1706" s="9" t="str">
        <f>IF($B1706="","",Тех_Движение!$B$1703)</f>
        <v/>
      </c>
      <c r="E1706" s="21" t="str">
        <f>IF($B1706="","",Тех_Движение!$F$1703)</f>
        <v/>
      </c>
      <c r="F1706" s="21" t="str">
        <f>IF($B1706="","",SUMIFS($E$5:$E1705,$C$5:$C1705,$C1706))</f>
        <v/>
      </c>
      <c r="G1706" s="21" t="str">
        <f>IF($B1706="","",MAX(0,$E1706-MAX(0,SUMIFS(Тех_Движение!$G$2:$G$5111,Тех_Движение!$D$2:$D$5111,$C1706,Тех_Движение!$B$2:$B$5111,"&lt;="&amp;Настройки!$B$5-1)-$F1706)))</f>
        <v/>
      </c>
      <c r="H1706" s="21" t="str">
        <f>IF($B1706="","",IF(AND($D1706&gt;=Настройки!$B$5,$D1706&lt;=Настройки!$B$6),$E1706,0))</f>
        <v/>
      </c>
      <c r="I1706" s="21" t="str">
        <f t="shared" si="78"/>
        <v/>
      </c>
      <c r="J1706" s="21" t="str">
        <f>IF($B1706="","",MAX(0,$E1706-MAX(0,SUMIFS(Тех_Движение!$G$2:$G$5111,Тех_Движение!$D$2:$D$5111,$C1706,Тех_Движение!$B$2:$B$5111,"&lt;="&amp;Настройки!$B$6)-$F1706)))</f>
        <v/>
      </c>
      <c r="K1706" s="21" t="e">
        <f>IF(OR($B1706="",K$3&lt;$D1706+Настройки!$B$7),0,MAX(0,$E1706-MAX(0,SUMIFS(Тех_Движение!$G$2:$G$5111,Тех_Движение!$D$2:$D$5111,$C1706,Тех_Движение!$B$2:$B$5111,"&lt;="&amp;K$3)-$F1706)))</f>
        <v>#VALUE!</v>
      </c>
      <c r="L1706" s="21" t="e">
        <f>IF(OR($B1706="",L$3&lt;$D1706+Настройки!$B$7),0,MAX(0,$E1706-MAX(0,SUMIFS(Тех_Движение!$G$2:$G$5111,Тех_Движение!$D$2:$D$5111,$C1706,Тех_Движение!$B$2:$B$5111,"&lt;="&amp;L$3)-$F1706)))</f>
        <v>#VALUE!</v>
      </c>
      <c r="M1706" s="21" t="e">
        <f>IF(OR($B1706="",M$3&lt;$D1706+Настройки!$B$7),0,MAX(0,$E1706-MAX(0,SUMIFS(Тех_Движение!$G$2:$G$5111,Тех_Движение!$D$2:$D$5111,$C1706,Тех_Движение!$B$2:$B$5111,"&lt;="&amp;M$3)-$F1706)))</f>
        <v>#VALUE!</v>
      </c>
      <c r="N1706" s="21" t="e">
        <f>IF(OR($B1706="",N$3&lt;$D1706+Настройки!$B$7),0,MAX(0,$E1706-MAX(0,SUMIFS(Тех_Движение!$G$2:$G$5111,Тех_Движение!$D$2:$D$5111,$C1706,Тех_Движение!$B$2:$B$5111,"&lt;="&amp;N$3)-$F1706)))</f>
        <v>#VALUE!</v>
      </c>
      <c r="O1706" s="21" t="e">
        <f>IF(OR($B1706="",O$3&lt;$D1706+Настройки!$B$7),0,MAX(0,$E1706-MAX(0,SUMIFS(Тех_Движение!$G$2:$G$5111,Тех_Движение!$D$2:$D$5111,$C1706,Тех_Движение!$B$2:$B$5111,"&lt;="&amp;O$3)-$F1706)))</f>
        <v>#VALUE!</v>
      </c>
      <c r="P1706" s="21" t="e">
        <f>IF(OR($B1706="",P$3&lt;$D1706+Настройки!$B$7),0,MAX(0,$E1706-MAX(0,SUMIFS(Тех_Движение!$G$2:$G$5111,Тех_Движение!$D$2:$D$5111,$C1706,Тех_Движение!$B$2:$B$5111,"&lt;="&amp;P$3)-$F1706)))</f>
        <v>#VALUE!</v>
      </c>
      <c r="Q1706" s="21" t="e">
        <f>IF(OR($B1706="",Q$3&lt;$D1706+Настройки!$B$7),0,MAX(0,$E1706-MAX(0,SUMIFS(Тех_Движение!$G$2:$G$5111,Тех_Движение!$D$2:$D$5111,$C1706,Тех_Движение!$B$2:$B$5111,"&lt;="&amp;Q$3)-$F1706)))</f>
        <v>#VALUE!</v>
      </c>
      <c r="R1706" s="21" t="str">
        <f t="shared" si="79"/>
        <v/>
      </c>
      <c r="S1706" s="23" t="str">
        <f>IF($B1706="","",VLOOKUP($C1706,Настройки!$A$11:$L$17,9,FALSE))</f>
        <v/>
      </c>
      <c r="T1706" s="23" t="str">
        <f t="shared" si="80"/>
        <v/>
      </c>
    </row>
    <row r="1707" spans="1:20" x14ac:dyDescent="0.3">
      <c r="A1707" s="20">
        <f>Тех_Движение!$A$1704</f>
        <v>1703</v>
      </c>
      <c r="B1707" s="20" t="str">
        <f>IF(Тех_Движение!$F$1704&gt;0,Тех_Движение!$I$1704,"")</f>
        <v/>
      </c>
      <c r="C1707" s="20" t="str">
        <f>IF($B1707="","",Тех_Движение!$D$1704)</f>
        <v/>
      </c>
      <c r="D1707" s="9" t="str">
        <f>IF($B1707="","",Тех_Движение!$B$1704)</f>
        <v/>
      </c>
      <c r="E1707" s="21" t="str">
        <f>IF($B1707="","",Тех_Движение!$F$1704)</f>
        <v/>
      </c>
      <c r="F1707" s="21" t="str">
        <f>IF($B1707="","",SUMIFS($E$5:$E1706,$C$5:$C1706,$C1707))</f>
        <v/>
      </c>
      <c r="G1707" s="21" t="str">
        <f>IF($B1707="","",MAX(0,$E1707-MAX(0,SUMIFS(Тех_Движение!$G$2:$G$5111,Тех_Движение!$D$2:$D$5111,$C1707,Тех_Движение!$B$2:$B$5111,"&lt;="&amp;Настройки!$B$5-1)-$F1707)))</f>
        <v/>
      </c>
      <c r="H1707" s="21" t="str">
        <f>IF($B1707="","",IF(AND($D1707&gt;=Настройки!$B$5,$D1707&lt;=Настройки!$B$6),$E1707,0))</f>
        <v/>
      </c>
      <c r="I1707" s="21" t="str">
        <f t="shared" si="78"/>
        <v/>
      </c>
      <c r="J1707" s="21" t="str">
        <f>IF($B1707="","",MAX(0,$E1707-MAX(0,SUMIFS(Тех_Движение!$G$2:$G$5111,Тех_Движение!$D$2:$D$5111,$C1707,Тех_Движение!$B$2:$B$5111,"&lt;="&amp;Настройки!$B$6)-$F1707)))</f>
        <v/>
      </c>
      <c r="K1707" s="21" t="e">
        <f>IF(OR($B1707="",K$3&lt;$D1707+Настройки!$B$7),0,MAX(0,$E1707-MAX(0,SUMIFS(Тех_Движение!$G$2:$G$5111,Тех_Движение!$D$2:$D$5111,$C1707,Тех_Движение!$B$2:$B$5111,"&lt;="&amp;K$3)-$F1707)))</f>
        <v>#VALUE!</v>
      </c>
      <c r="L1707" s="21" t="e">
        <f>IF(OR($B1707="",L$3&lt;$D1707+Настройки!$B$7),0,MAX(0,$E1707-MAX(0,SUMIFS(Тех_Движение!$G$2:$G$5111,Тех_Движение!$D$2:$D$5111,$C1707,Тех_Движение!$B$2:$B$5111,"&lt;="&amp;L$3)-$F1707)))</f>
        <v>#VALUE!</v>
      </c>
      <c r="M1707" s="21" t="e">
        <f>IF(OR($B1707="",M$3&lt;$D1707+Настройки!$B$7),0,MAX(0,$E1707-MAX(0,SUMIFS(Тех_Движение!$G$2:$G$5111,Тех_Движение!$D$2:$D$5111,$C1707,Тех_Движение!$B$2:$B$5111,"&lt;="&amp;M$3)-$F1707)))</f>
        <v>#VALUE!</v>
      </c>
      <c r="N1707" s="21" t="e">
        <f>IF(OR($B1707="",N$3&lt;$D1707+Настройки!$B$7),0,MAX(0,$E1707-MAX(0,SUMIFS(Тех_Движение!$G$2:$G$5111,Тех_Движение!$D$2:$D$5111,$C1707,Тех_Движение!$B$2:$B$5111,"&lt;="&amp;N$3)-$F1707)))</f>
        <v>#VALUE!</v>
      </c>
      <c r="O1707" s="21" t="e">
        <f>IF(OR($B1707="",O$3&lt;$D1707+Настройки!$B$7),0,MAX(0,$E1707-MAX(0,SUMIFS(Тех_Движение!$G$2:$G$5111,Тех_Движение!$D$2:$D$5111,$C1707,Тех_Движение!$B$2:$B$5111,"&lt;="&amp;O$3)-$F1707)))</f>
        <v>#VALUE!</v>
      </c>
      <c r="P1707" s="21" t="e">
        <f>IF(OR($B1707="",P$3&lt;$D1707+Настройки!$B$7),0,MAX(0,$E1707-MAX(0,SUMIFS(Тех_Движение!$G$2:$G$5111,Тех_Движение!$D$2:$D$5111,$C1707,Тех_Движение!$B$2:$B$5111,"&lt;="&amp;P$3)-$F1707)))</f>
        <v>#VALUE!</v>
      </c>
      <c r="Q1707" s="21" t="e">
        <f>IF(OR($B1707="",Q$3&lt;$D1707+Настройки!$B$7),0,MAX(0,$E1707-MAX(0,SUMIFS(Тех_Движение!$G$2:$G$5111,Тех_Движение!$D$2:$D$5111,$C1707,Тех_Движение!$B$2:$B$5111,"&lt;="&amp;Q$3)-$F1707)))</f>
        <v>#VALUE!</v>
      </c>
      <c r="R1707" s="21" t="str">
        <f t="shared" si="79"/>
        <v/>
      </c>
      <c r="S1707" s="23" t="str">
        <f>IF($B1707="","",VLOOKUP($C1707,Настройки!$A$11:$L$17,9,FALSE))</f>
        <v/>
      </c>
      <c r="T1707" s="23" t="str">
        <f t="shared" si="80"/>
        <v/>
      </c>
    </row>
    <row r="1708" spans="1:20" x14ac:dyDescent="0.3">
      <c r="A1708" s="20">
        <f>Тех_Движение!$A$1705</f>
        <v>1704</v>
      </c>
      <c r="B1708" s="20" t="str">
        <f>IF(Тех_Движение!$F$1705&gt;0,Тех_Движение!$I$1705,"")</f>
        <v/>
      </c>
      <c r="C1708" s="20" t="str">
        <f>IF($B1708="","",Тех_Движение!$D$1705)</f>
        <v/>
      </c>
      <c r="D1708" s="9" t="str">
        <f>IF($B1708="","",Тех_Движение!$B$1705)</f>
        <v/>
      </c>
      <c r="E1708" s="21" t="str">
        <f>IF($B1708="","",Тех_Движение!$F$1705)</f>
        <v/>
      </c>
      <c r="F1708" s="21" t="str">
        <f>IF($B1708="","",SUMIFS($E$5:$E1707,$C$5:$C1707,$C1708))</f>
        <v/>
      </c>
      <c r="G1708" s="21" t="str">
        <f>IF($B1708="","",MAX(0,$E1708-MAX(0,SUMIFS(Тех_Движение!$G$2:$G$5111,Тех_Движение!$D$2:$D$5111,$C1708,Тех_Движение!$B$2:$B$5111,"&lt;="&amp;Настройки!$B$5-1)-$F1708)))</f>
        <v/>
      </c>
      <c r="H1708" s="21" t="str">
        <f>IF($B1708="","",IF(AND($D1708&gt;=Настройки!$B$5,$D1708&lt;=Настройки!$B$6),$E1708,0))</f>
        <v/>
      </c>
      <c r="I1708" s="21" t="str">
        <f t="shared" si="78"/>
        <v/>
      </c>
      <c r="J1708" s="21" t="str">
        <f>IF($B1708="","",MAX(0,$E1708-MAX(0,SUMIFS(Тех_Движение!$G$2:$G$5111,Тех_Движение!$D$2:$D$5111,$C1708,Тех_Движение!$B$2:$B$5111,"&lt;="&amp;Настройки!$B$6)-$F1708)))</f>
        <v/>
      </c>
      <c r="K1708" s="21" t="e">
        <f>IF(OR($B1708="",K$3&lt;$D1708+Настройки!$B$7),0,MAX(0,$E1708-MAX(0,SUMIFS(Тех_Движение!$G$2:$G$5111,Тех_Движение!$D$2:$D$5111,$C1708,Тех_Движение!$B$2:$B$5111,"&lt;="&amp;K$3)-$F1708)))</f>
        <v>#VALUE!</v>
      </c>
      <c r="L1708" s="21" t="e">
        <f>IF(OR($B1708="",L$3&lt;$D1708+Настройки!$B$7),0,MAX(0,$E1708-MAX(0,SUMIFS(Тех_Движение!$G$2:$G$5111,Тех_Движение!$D$2:$D$5111,$C1708,Тех_Движение!$B$2:$B$5111,"&lt;="&amp;L$3)-$F1708)))</f>
        <v>#VALUE!</v>
      </c>
      <c r="M1708" s="21" t="e">
        <f>IF(OR($B1708="",M$3&lt;$D1708+Настройки!$B$7),0,MAX(0,$E1708-MAX(0,SUMIFS(Тех_Движение!$G$2:$G$5111,Тех_Движение!$D$2:$D$5111,$C1708,Тех_Движение!$B$2:$B$5111,"&lt;="&amp;M$3)-$F1708)))</f>
        <v>#VALUE!</v>
      </c>
      <c r="N1708" s="21" t="e">
        <f>IF(OR($B1708="",N$3&lt;$D1708+Настройки!$B$7),0,MAX(0,$E1708-MAX(0,SUMIFS(Тех_Движение!$G$2:$G$5111,Тех_Движение!$D$2:$D$5111,$C1708,Тех_Движение!$B$2:$B$5111,"&lt;="&amp;N$3)-$F1708)))</f>
        <v>#VALUE!</v>
      </c>
      <c r="O1708" s="21" t="e">
        <f>IF(OR($B1708="",O$3&lt;$D1708+Настройки!$B$7),0,MAX(0,$E1708-MAX(0,SUMIFS(Тех_Движение!$G$2:$G$5111,Тех_Движение!$D$2:$D$5111,$C1708,Тех_Движение!$B$2:$B$5111,"&lt;="&amp;O$3)-$F1708)))</f>
        <v>#VALUE!</v>
      </c>
      <c r="P1708" s="21" t="e">
        <f>IF(OR($B1708="",P$3&lt;$D1708+Настройки!$B$7),0,MAX(0,$E1708-MAX(0,SUMIFS(Тех_Движение!$G$2:$G$5111,Тех_Движение!$D$2:$D$5111,$C1708,Тех_Движение!$B$2:$B$5111,"&lt;="&amp;P$3)-$F1708)))</f>
        <v>#VALUE!</v>
      </c>
      <c r="Q1708" s="21" t="e">
        <f>IF(OR($B1708="",Q$3&lt;$D1708+Настройки!$B$7),0,MAX(0,$E1708-MAX(0,SUMIFS(Тех_Движение!$G$2:$G$5111,Тех_Движение!$D$2:$D$5111,$C1708,Тех_Движение!$B$2:$B$5111,"&lt;="&amp;Q$3)-$F1708)))</f>
        <v>#VALUE!</v>
      </c>
      <c r="R1708" s="21" t="str">
        <f t="shared" si="79"/>
        <v/>
      </c>
      <c r="S1708" s="23" t="str">
        <f>IF($B1708="","",VLOOKUP($C1708,Настройки!$A$11:$L$17,9,FALSE))</f>
        <v/>
      </c>
      <c r="T1708" s="23" t="str">
        <f t="shared" si="80"/>
        <v/>
      </c>
    </row>
    <row r="1709" spans="1:20" x14ac:dyDescent="0.3">
      <c r="A1709" s="20">
        <f>Тех_Движение!$A$1706</f>
        <v>1705</v>
      </c>
      <c r="B1709" s="20" t="str">
        <f>IF(Тех_Движение!$F$1706&gt;0,Тех_Движение!$I$1706,"")</f>
        <v/>
      </c>
      <c r="C1709" s="20" t="str">
        <f>IF($B1709="","",Тех_Движение!$D$1706)</f>
        <v/>
      </c>
      <c r="D1709" s="9" t="str">
        <f>IF($B1709="","",Тех_Движение!$B$1706)</f>
        <v/>
      </c>
      <c r="E1709" s="21" t="str">
        <f>IF($B1709="","",Тех_Движение!$F$1706)</f>
        <v/>
      </c>
      <c r="F1709" s="21" t="str">
        <f>IF($B1709="","",SUMIFS($E$5:$E1708,$C$5:$C1708,$C1709))</f>
        <v/>
      </c>
      <c r="G1709" s="21" t="str">
        <f>IF($B1709="","",MAX(0,$E1709-MAX(0,SUMIFS(Тех_Движение!$G$2:$G$5111,Тех_Движение!$D$2:$D$5111,$C1709,Тех_Движение!$B$2:$B$5111,"&lt;="&amp;Настройки!$B$5-1)-$F1709)))</f>
        <v/>
      </c>
      <c r="H1709" s="21" t="str">
        <f>IF($B1709="","",IF(AND($D1709&gt;=Настройки!$B$5,$D1709&lt;=Настройки!$B$6),$E1709,0))</f>
        <v/>
      </c>
      <c r="I1709" s="21" t="str">
        <f t="shared" si="78"/>
        <v/>
      </c>
      <c r="J1709" s="21" t="str">
        <f>IF($B1709="","",MAX(0,$E1709-MAX(0,SUMIFS(Тех_Движение!$G$2:$G$5111,Тех_Движение!$D$2:$D$5111,$C1709,Тех_Движение!$B$2:$B$5111,"&lt;="&amp;Настройки!$B$6)-$F1709)))</f>
        <v/>
      </c>
      <c r="K1709" s="21" t="e">
        <f>IF(OR($B1709="",K$3&lt;$D1709+Настройки!$B$7),0,MAX(0,$E1709-MAX(0,SUMIFS(Тех_Движение!$G$2:$G$5111,Тех_Движение!$D$2:$D$5111,$C1709,Тех_Движение!$B$2:$B$5111,"&lt;="&amp;K$3)-$F1709)))</f>
        <v>#VALUE!</v>
      </c>
      <c r="L1709" s="21" t="e">
        <f>IF(OR($B1709="",L$3&lt;$D1709+Настройки!$B$7),0,MAX(0,$E1709-MAX(0,SUMIFS(Тех_Движение!$G$2:$G$5111,Тех_Движение!$D$2:$D$5111,$C1709,Тех_Движение!$B$2:$B$5111,"&lt;="&amp;L$3)-$F1709)))</f>
        <v>#VALUE!</v>
      </c>
      <c r="M1709" s="21" t="e">
        <f>IF(OR($B1709="",M$3&lt;$D1709+Настройки!$B$7),0,MAX(0,$E1709-MAX(0,SUMIFS(Тех_Движение!$G$2:$G$5111,Тех_Движение!$D$2:$D$5111,$C1709,Тех_Движение!$B$2:$B$5111,"&lt;="&amp;M$3)-$F1709)))</f>
        <v>#VALUE!</v>
      </c>
      <c r="N1709" s="21" t="e">
        <f>IF(OR($B1709="",N$3&lt;$D1709+Настройки!$B$7),0,MAX(0,$E1709-MAX(0,SUMIFS(Тех_Движение!$G$2:$G$5111,Тех_Движение!$D$2:$D$5111,$C1709,Тех_Движение!$B$2:$B$5111,"&lt;="&amp;N$3)-$F1709)))</f>
        <v>#VALUE!</v>
      </c>
      <c r="O1709" s="21" t="e">
        <f>IF(OR($B1709="",O$3&lt;$D1709+Настройки!$B$7),0,MAX(0,$E1709-MAX(0,SUMIFS(Тех_Движение!$G$2:$G$5111,Тех_Движение!$D$2:$D$5111,$C1709,Тех_Движение!$B$2:$B$5111,"&lt;="&amp;O$3)-$F1709)))</f>
        <v>#VALUE!</v>
      </c>
      <c r="P1709" s="21" t="e">
        <f>IF(OR($B1709="",P$3&lt;$D1709+Настройки!$B$7),0,MAX(0,$E1709-MAX(0,SUMIFS(Тех_Движение!$G$2:$G$5111,Тех_Движение!$D$2:$D$5111,$C1709,Тех_Движение!$B$2:$B$5111,"&lt;="&amp;P$3)-$F1709)))</f>
        <v>#VALUE!</v>
      </c>
      <c r="Q1709" s="21" t="e">
        <f>IF(OR($B1709="",Q$3&lt;$D1709+Настройки!$B$7),0,MAX(0,$E1709-MAX(0,SUMIFS(Тех_Движение!$G$2:$G$5111,Тех_Движение!$D$2:$D$5111,$C1709,Тех_Движение!$B$2:$B$5111,"&lt;="&amp;Q$3)-$F1709)))</f>
        <v>#VALUE!</v>
      </c>
      <c r="R1709" s="21" t="str">
        <f t="shared" si="79"/>
        <v/>
      </c>
      <c r="S1709" s="23" t="str">
        <f>IF($B1709="","",VLOOKUP($C1709,Настройки!$A$11:$L$17,9,FALSE))</f>
        <v/>
      </c>
      <c r="T1709" s="23" t="str">
        <f t="shared" si="80"/>
        <v/>
      </c>
    </row>
    <row r="1710" spans="1:20" x14ac:dyDescent="0.3">
      <c r="A1710" s="20">
        <f>Тех_Движение!$A$1707</f>
        <v>1706</v>
      </c>
      <c r="B1710" s="20" t="str">
        <f>IF(Тех_Движение!$F$1707&gt;0,Тех_Движение!$I$1707,"")</f>
        <v/>
      </c>
      <c r="C1710" s="20" t="str">
        <f>IF($B1710="","",Тех_Движение!$D$1707)</f>
        <v/>
      </c>
      <c r="D1710" s="9" t="str">
        <f>IF($B1710="","",Тех_Движение!$B$1707)</f>
        <v/>
      </c>
      <c r="E1710" s="21" t="str">
        <f>IF($B1710="","",Тех_Движение!$F$1707)</f>
        <v/>
      </c>
      <c r="F1710" s="21" t="str">
        <f>IF($B1710="","",SUMIFS($E$5:$E1709,$C$5:$C1709,$C1710))</f>
        <v/>
      </c>
      <c r="G1710" s="21" t="str">
        <f>IF($B1710="","",MAX(0,$E1710-MAX(0,SUMIFS(Тех_Движение!$G$2:$G$5111,Тех_Движение!$D$2:$D$5111,$C1710,Тех_Движение!$B$2:$B$5111,"&lt;="&amp;Настройки!$B$5-1)-$F1710)))</f>
        <v/>
      </c>
      <c r="H1710" s="21" t="str">
        <f>IF($B1710="","",IF(AND($D1710&gt;=Настройки!$B$5,$D1710&lt;=Настройки!$B$6),$E1710,0))</f>
        <v/>
      </c>
      <c r="I1710" s="21" t="str">
        <f t="shared" si="78"/>
        <v/>
      </c>
      <c r="J1710" s="21" t="str">
        <f>IF($B1710="","",MAX(0,$E1710-MAX(0,SUMIFS(Тех_Движение!$G$2:$G$5111,Тех_Движение!$D$2:$D$5111,$C1710,Тех_Движение!$B$2:$B$5111,"&lt;="&amp;Настройки!$B$6)-$F1710)))</f>
        <v/>
      </c>
      <c r="K1710" s="21" t="e">
        <f>IF(OR($B1710="",K$3&lt;$D1710+Настройки!$B$7),0,MAX(0,$E1710-MAX(0,SUMIFS(Тех_Движение!$G$2:$G$5111,Тех_Движение!$D$2:$D$5111,$C1710,Тех_Движение!$B$2:$B$5111,"&lt;="&amp;K$3)-$F1710)))</f>
        <v>#VALUE!</v>
      </c>
      <c r="L1710" s="21" t="e">
        <f>IF(OR($B1710="",L$3&lt;$D1710+Настройки!$B$7),0,MAX(0,$E1710-MAX(0,SUMIFS(Тех_Движение!$G$2:$G$5111,Тех_Движение!$D$2:$D$5111,$C1710,Тех_Движение!$B$2:$B$5111,"&lt;="&amp;L$3)-$F1710)))</f>
        <v>#VALUE!</v>
      </c>
      <c r="M1710" s="21" t="e">
        <f>IF(OR($B1710="",M$3&lt;$D1710+Настройки!$B$7),0,MAX(0,$E1710-MAX(0,SUMIFS(Тех_Движение!$G$2:$G$5111,Тех_Движение!$D$2:$D$5111,$C1710,Тех_Движение!$B$2:$B$5111,"&lt;="&amp;M$3)-$F1710)))</f>
        <v>#VALUE!</v>
      </c>
      <c r="N1710" s="21" t="e">
        <f>IF(OR($B1710="",N$3&lt;$D1710+Настройки!$B$7),0,MAX(0,$E1710-MAX(0,SUMIFS(Тех_Движение!$G$2:$G$5111,Тех_Движение!$D$2:$D$5111,$C1710,Тех_Движение!$B$2:$B$5111,"&lt;="&amp;N$3)-$F1710)))</f>
        <v>#VALUE!</v>
      </c>
      <c r="O1710" s="21" t="e">
        <f>IF(OR($B1710="",O$3&lt;$D1710+Настройки!$B$7),0,MAX(0,$E1710-MAX(0,SUMIFS(Тех_Движение!$G$2:$G$5111,Тех_Движение!$D$2:$D$5111,$C1710,Тех_Движение!$B$2:$B$5111,"&lt;="&amp;O$3)-$F1710)))</f>
        <v>#VALUE!</v>
      </c>
      <c r="P1710" s="21" t="e">
        <f>IF(OR($B1710="",P$3&lt;$D1710+Настройки!$B$7),0,MAX(0,$E1710-MAX(0,SUMIFS(Тех_Движение!$G$2:$G$5111,Тех_Движение!$D$2:$D$5111,$C1710,Тех_Движение!$B$2:$B$5111,"&lt;="&amp;P$3)-$F1710)))</f>
        <v>#VALUE!</v>
      </c>
      <c r="Q1710" s="21" t="e">
        <f>IF(OR($B1710="",Q$3&lt;$D1710+Настройки!$B$7),0,MAX(0,$E1710-MAX(0,SUMIFS(Тех_Движение!$G$2:$G$5111,Тех_Движение!$D$2:$D$5111,$C1710,Тех_Движение!$B$2:$B$5111,"&lt;="&amp;Q$3)-$F1710)))</f>
        <v>#VALUE!</v>
      </c>
      <c r="R1710" s="21" t="str">
        <f t="shared" si="79"/>
        <v/>
      </c>
      <c r="S1710" s="23" t="str">
        <f>IF($B1710="","",VLOOKUP($C1710,Настройки!$A$11:$L$17,9,FALSE))</f>
        <v/>
      </c>
      <c r="T1710" s="23" t="str">
        <f t="shared" si="80"/>
        <v/>
      </c>
    </row>
    <row r="1711" spans="1:20" x14ac:dyDescent="0.3">
      <c r="A1711" s="20">
        <f>Тех_Движение!$A$1708</f>
        <v>1707</v>
      </c>
      <c r="B1711" s="20" t="str">
        <f>IF(Тех_Движение!$F$1708&gt;0,Тех_Движение!$I$1708,"")</f>
        <v/>
      </c>
      <c r="C1711" s="20" t="str">
        <f>IF($B1711="","",Тех_Движение!$D$1708)</f>
        <v/>
      </c>
      <c r="D1711" s="9" t="str">
        <f>IF($B1711="","",Тех_Движение!$B$1708)</f>
        <v/>
      </c>
      <c r="E1711" s="21" t="str">
        <f>IF($B1711="","",Тех_Движение!$F$1708)</f>
        <v/>
      </c>
      <c r="F1711" s="21" t="str">
        <f>IF($B1711="","",SUMIFS($E$5:$E1710,$C$5:$C1710,$C1711))</f>
        <v/>
      </c>
      <c r="G1711" s="21" t="str">
        <f>IF($B1711="","",MAX(0,$E1711-MAX(0,SUMIFS(Тех_Движение!$G$2:$G$5111,Тех_Движение!$D$2:$D$5111,$C1711,Тех_Движение!$B$2:$B$5111,"&lt;="&amp;Настройки!$B$5-1)-$F1711)))</f>
        <v/>
      </c>
      <c r="H1711" s="21" t="str">
        <f>IF($B1711="","",IF(AND($D1711&gt;=Настройки!$B$5,$D1711&lt;=Настройки!$B$6),$E1711,0))</f>
        <v/>
      </c>
      <c r="I1711" s="21" t="str">
        <f t="shared" si="78"/>
        <v/>
      </c>
      <c r="J1711" s="21" t="str">
        <f>IF($B1711="","",MAX(0,$E1711-MAX(0,SUMIFS(Тех_Движение!$G$2:$G$5111,Тех_Движение!$D$2:$D$5111,$C1711,Тех_Движение!$B$2:$B$5111,"&lt;="&amp;Настройки!$B$6)-$F1711)))</f>
        <v/>
      </c>
      <c r="K1711" s="21" t="e">
        <f>IF(OR($B1711="",K$3&lt;$D1711+Настройки!$B$7),0,MAX(0,$E1711-MAX(0,SUMIFS(Тех_Движение!$G$2:$G$5111,Тех_Движение!$D$2:$D$5111,$C1711,Тех_Движение!$B$2:$B$5111,"&lt;="&amp;K$3)-$F1711)))</f>
        <v>#VALUE!</v>
      </c>
      <c r="L1711" s="21" t="e">
        <f>IF(OR($B1711="",L$3&lt;$D1711+Настройки!$B$7),0,MAX(0,$E1711-MAX(0,SUMIFS(Тех_Движение!$G$2:$G$5111,Тех_Движение!$D$2:$D$5111,$C1711,Тех_Движение!$B$2:$B$5111,"&lt;="&amp;L$3)-$F1711)))</f>
        <v>#VALUE!</v>
      </c>
      <c r="M1711" s="21" t="e">
        <f>IF(OR($B1711="",M$3&lt;$D1711+Настройки!$B$7),0,MAX(0,$E1711-MAX(0,SUMIFS(Тех_Движение!$G$2:$G$5111,Тех_Движение!$D$2:$D$5111,$C1711,Тех_Движение!$B$2:$B$5111,"&lt;="&amp;M$3)-$F1711)))</f>
        <v>#VALUE!</v>
      </c>
      <c r="N1711" s="21" t="e">
        <f>IF(OR($B1711="",N$3&lt;$D1711+Настройки!$B$7),0,MAX(0,$E1711-MAX(0,SUMIFS(Тех_Движение!$G$2:$G$5111,Тех_Движение!$D$2:$D$5111,$C1711,Тех_Движение!$B$2:$B$5111,"&lt;="&amp;N$3)-$F1711)))</f>
        <v>#VALUE!</v>
      </c>
      <c r="O1711" s="21" t="e">
        <f>IF(OR($B1711="",O$3&lt;$D1711+Настройки!$B$7),0,MAX(0,$E1711-MAX(0,SUMIFS(Тех_Движение!$G$2:$G$5111,Тех_Движение!$D$2:$D$5111,$C1711,Тех_Движение!$B$2:$B$5111,"&lt;="&amp;O$3)-$F1711)))</f>
        <v>#VALUE!</v>
      </c>
      <c r="P1711" s="21" t="e">
        <f>IF(OR($B1711="",P$3&lt;$D1711+Настройки!$B$7),0,MAX(0,$E1711-MAX(0,SUMIFS(Тех_Движение!$G$2:$G$5111,Тех_Движение!$D$2:$D$5111,$C1711,Тех_Движение!$B$2:$B$5111,"&lt;="&amp;P$3)-$F1711)))</f>
        <v>#VALUE!</v>
      </c>
      <c r="Q1711" s="21" t="e">
        <f>IF(OR($B1711="",Q$3&lt;$D1711+Настройки!$B$7),0,MAX(0,$E1711-MAX(0,SUMIFS(Тех_Движение!$G$2:$G$5111,Тех_Движение!$D$2:$D$5111,$C1711,Тех_Движение!$B$2:$B$5111,"&lt;="&amp;Q$3)-$F1711)))</f>
        <v>#VALUE!</v>
      </c>
      <c r="R1711" s="21" t="str">
        <f t="shared" si="79"/>
        <v/>
      </c>
      <c r="S1711" s="23" t="str">
        <f>IF($B1711="","",VLOOKUP($C1711,Настройки!$A$11:$L$17,9,FALSE))</f>
        <v/>
      </c>
      <c r="T1711" s="23" t="str">
        <f t="shared" si="80"/>
        <v/>
      </c>
    </row>
    <row r="1712" spans="1:20" x14ac:dyDescent="0.3">
      <c r="A1712" s="20">
        <f>Тех_Движение!$A$1709</f>
        <v>1708</v>
      </c>
      <c r="B1712" s="20" t="str">
        <f>IF(Тех_Движение!$F$1709&gt;0,Тех_Движение!$I$1709,"")</f>
        <v/>
      </c>
      <c r="C1712" s="20" t="str">
        <f>IF($B1712="","",Тех_Движение!$D$1709)</f>
        <v/>
      </c>
      <c r="D1712" s="9" t="str">
        <f>IF($B1712="","",Тех_Движение!$B$1709)</f>
        <v/>
      </c>
      <c r="E1712" s="21" t="str">
        <f>IF($B1712="","",Тех_Движение!$F$1709)</f>
        <v/>
      </c>
      <c r="F1712" s="21" t="str">
        <f>IF($B1712="","",SUMIFS($E$5:$E1711,$C$5:$C1711,$C1712))</f>
        <v/>
      </c>
      <c r="G1712" s="21" t="str">
        <f>IF($B1712="","",MAX(0,$E1712-MAX(0,SUMIFS(Тех_Движение!$G$2:$G$5111,Тех_Движение!$D$2:$D$5111,$C1712,Тех_Движение!$B$2:$B$5111,"&lt;="&amp;Настройки!$B$5-1)-$F1712)))</f>
        <v/>
      </c>
      <c r="H1712" s="21" t="str">
        <f>IF($B1712="","",IF(AND($D1712&gt;=Настройки!$B$5,$D1712&lt;=Настройки!$B$6),$E1712,0))</f>
        <v/>
      </c>
      <c r="I1712" s="21" t="str">
        <f t="shared" si="78"/>
        <v/>
      </c>
      <c r="J1712" s="21" t="str">
        <f>IF($B1712="","",MAX(0,$E1712-MAX(0,SUMIFS(Тех_Движение!$G$2:$G$5111,Тех_Движение!$D$2:$D$5111,$C1712,Тех_Движение!$B$2:$B$5111,"&lt;="&amp;Настройки!$B$6)-$F1712)))</f>
        <v/>
      </c>
      <c r="K1712" s="21" t="e">
        <f>IF(OR($B1712="",K$3&lt;$D1712+Настройки!$B$7),0,MAX(0,$E1712-MAX(0,SUMIFS(Тех_Движение!$G$2:$G$5111,Тех_Движение!$D$2:$D$5111,$C1712,Тех_Движение!$B$2:$B$5111,"&lt;="&amp;K$3)-$F1712)))</f>
        <v>#VALUE!</v>
      </c>
      <c r="L1712" s="21" t="e">
        <f>IF(OR($B1712="",L$3&lt;$D1712+Настройки!$B$7),0,MAX(0,$E1712-MAX(0,SUMIFS(Тех_Движение!$G$2:$G$5111,Тех_Движение!$D$2:$D$5111,$C1712,Тех_Движение!$B$2:$B$5111,"&lt;="&amp;L$3)-$F1712)))</f>
        <v>#VALUE!</v>
      </c>
      <c r="M1712" s="21" t="e">
        <f>IF(OR($B1712="",M$3&lt;$D1712+Настройки!$B$7),0,MAX(0,$E1712-MAX(0,SUMIFS(Тех_Движение!$G$2:$G$5111,Тех_Движение!$D$2:$D$5111,$C1712,Тех_Движение!$B$2:$B$5111,"&lt;="&amp;M$3)-$F1712)))</f>
        <v>#VALUE!</v>
      </c>
      <c r="N1712" s="21" t="e">
        <f>IF(OR($B1712="",N$3&lt;$D1712+Настройки!$B$7),0,MAX(0,$E1712-MAX(0,SUMIFS(Тех_Движение!$G$2:$G$5111,Тех_Движение!$D$2:$D$5111,$C1712,Тех_Движение!$B$2:$B$5111,"&lt;="&amp;N$3)-$F1712)))</f>
        <v>#VALUE!</v>
      </c>
      <c r="O1712" s="21" t="e">
        <f>IF(OR($B1712="",O$3&lt;$D1712+Настройки!$B$7),0,MAX(0,$E1712-MAX(0,SUMIFS(Тех_Движение!$G$2:$G$5111,Тех_Движение!$D$2:$D$5111,$C1712,Тех_Движение!$B$2:$B$5111,"&lt;="&amp;O$3)-$F1712)))</f>
        <v>#VALUE!</v>
      </c>
      <c r="P1712" s="21" t="e">
        <f>IF(OR($B1712="",P$3&lt;$D1712+Настройки!$B$7),0,MAX(0,$E1712-MAX(0,SUMIFS(Тех_Движение!$G$2:$G$5111,Тех_Движение!$D$2:$D$5111,$C1712,Тех_Движение!$B$2:$B$5111,"&lt;="&amp;P$3)-$F1712)))</f>
        <v>#VALUE!</v>
      </c>
      <c r="Q1712" s="21" t="e">
        <f>IF(OR($B1712="",Q$3&lt;$D1712+Настройки!$B$7),0,MAX(0,$E1712-MAX(0,SUMIFS(Тех_Движение!$G$2:$G$5111,Тех_Движение!$D$2:$D$5111,$C1712,Тех_Движение!$B$2:$B$5111,"&lt;="&amp;Q$3)-$F1712)))</f>
        <v>#VALUE!</v>
      </c>
      <c r="R1712" s="21" t="str">
        <f t="shared" si="79"/>
        <v/>
      </c>
      <c r="S1712" s="23" t="str">
        <f>IF($B1712="","",VLOOKUP($C1712,Настройки!$A$11:$L$17,9,FALSE))</f>
        <v/>
      </c>
      <c r="T1712" s="23" t="str">
        <f t="shared" si="80"/>
        <v/>
      </c>
    </row>
    <row r="1713" spans="1:20" x14ac:dyDescent="0.3">
      <c r="A1713" s="20">
        <f>Тех_Движение!$A$1710</f>
        <v>1709</v>
      </c>
      <c r="B1713" s="20" t="str">
        <f>IF(Тех_Движение!$F$1710&gt;0,Тех_Движение!$I$1710,"")</f>
        <v/>
      </c>
      <c r="C1713" s="20" t="str">
        <f>IF($B1713="","",Тех_Движение!$D$1710)</f>
        <v/>
      </c>
      <c r="D1713" s="9" t="str">
        <f>IF($B1713="","",Тех_Движение!$B$1710)</f>
        <v/>
      </c>
      <c r="E1713" s="21" t="str">
        <f>IF($B1713="","",Тех_Движение!$F$1710)</f>
        <v/>
      </c>
      <c r="F1713" s="21" t="str">
        <f>IF($B1713="","",SUMIFS($E$5:$E1712,$C$5:$C1712,$C1713))</f>
        <v/>
      </c>
      <c r="G1713" s="21" t="str">
        <f>IF($B1713="","",MAX(0,$E1713-MAX(0,SUMIFS(Тех_Движение!$G$2:$G$5111,Тех_Движение!$D$2:$D$5111,$C1713,Тех_Движение!$B$2:$B$5111,"&lt;="&amp;Настройки!$B$5-1)-$F1713)))</f>
        <v/>
      </c>
      <c r="H1713" s="21" t="str">
        <f>IF($B1713="","",IF(AND($D1713&gt;=Настройки!$B$5,$D1713&lt;=Настройки!$B$6),$E1713,0))</f>
        <v/>
      </c>
      <c r="I1713" s="21" t="str">
        <f t="shared" si="78"/>
        <v/>
      </c>
      <c r="J1713" s="21" t="str">
        <f>IF($B1713="","",MAX(0,$E1713-MAX(0,SUMIFS(Тех_Движение!$G$2:$G$5111,Тех_Движение!$D$2:$D$5111,$C1713,Тех_Движение!$B$2:$B$5111,"&lt;="&amp;Настройки!$B$6)-$F1713)))</f>
        <v/>
      </c>
      <c r="K1713" s="21" t="e">
        <f>IF(OR($B1713="",K$3&lt;$D1713+Настройки!$B$7),0,MAX(0,$E1713-MAX(0,SUMIFS(Тех_Движение!$G$2:$G$5111,Тех_Движение!$D$2:$D$5111,$C1713,Тех_Движение!$B$2:$B$5111,"&lt;="&amp;K$3)-$F1713)))</f>
        <v>#VALUE!</v>
      </c>
      <c r="L1713" s="21" t="e">
        <f>IF(OR($B1713="",L$3&lt;$D1713+Настройки!$B$7),0,MAX(0,$E1713-MAX(0,SUMIFS(Тех_Движение!$G$2:$G$5111,Тех_Движение!$D$2:$D$5111,$C1713,Тех_Движение!$B$2:$B$5111,"&lt;="&amp;L$3)-$F1713)))</f>
        <v>#VALUE!</v>
      </c>
      <c r="M1713" s="21" t="e">
        <f>IF(OR($B1713="",M$3&lt;$D1713+Настройки!$B$7),0,MAX(0,$E1713-MAX(0,SUMIFS(Тех_Движение!$G$2:$G$5111,Тех_Движение!$D$2:$D$5111,$C1713,Тех_Движение!$B$2:$B$5111,"&lt;="&amp;M$3)-$F1713)))</f>
        <v>#VALUE!</v>
      </c>
      <c r="N1713" s="21" t="e">
        <f>IF(OR($B1713="",N$3&lt;$D1713+Настройки!$B$7),0,MAX(0,$E1713-MAX(0,SUMIFS(Тех_Движение!$G$2:$G$5111,Тех_Движение!$D$2:$D$5111,$C1713,Тех_Движение!$B$2:$B$5111,"&lt;="&amp;N$3)-$F1713)))</f>
        <v>#VALUE!</v>
      </c>
      <c r="O1713" s="21" t="e">
        <f>IF(OR($B1713="",O$3&lt;$D1713+Настройки!$B$7),0,MAX(0,$E1713-MAX(0,SUMIFS(Тех_Движение!$G$2:$G$5111,Тех_Движение!$D$2:$D$5111,$C1713,Тех_Движение!$B$2:$B$5111,"&lt;="&amp;O$3)-$F1713)))</f>
        <v>#VALUE!</v>
      </c>
      <c r="P1713" s="21" t="e">
        <f>IF(OR($B1713="",P$3&lt;$D1713+Настройки!$B$7),0,MAX(0,$E1713-MAX(0,SUMIFS(Тех_Движение!$G$2:$G$5111,Тех_Движение!$D$2:$D$5111,$C1713,Тех_Движение!$B$2:$B$5111,"&lt;="&amp;P$3)-$F1713)))</f>
        <v>#VALUE!</v>
      </c>
      <c r="Q1713" s="21" t="e">
        <f>IF(OR($B1713="",Q$3&lt;$D1713+Настройки!$B$7),0,MAX(0,$E1713-MAX(0,SUMIFS(Тех_Движение!$G$2:$G$5111,Тех_Движение!$D$2:$D$5111,$C1713,Тех_Движение!$B$2:$B$5111,"&lt;="&amp;Q$3)-$F1713)))</f>
        <v>#VALUE!</v>
      </c>
      <c r="R1713" s="21" t="str">
        <f t="shared" si="79"/>
        <v/>
      </c>
      <c r="S1713" s="23" t="str">
        <f>IF($B1713="","",VLOOKUP($C1713,Настройки!$A$11:$L$17,9,FALSE))</f>
        <v/>
      </c>
      <c r="T1713" s="23" t="str">
        <f t="shared" si="80"/>
        <v/>
      </c>
    </row>
    <row r="1714" spans="1:20" x14ac:dyDescent="0.3">
      <c r="A1714" s="20">
        <f>Тех_Движение!$A$1711</f>
        <v>1710</v>
      </c>
      <c r="B1714" s="20" t="str">
        <f>IF(Тех_Движение!$F$1711&gt;0,Тех_Движение!$I$1711,"")</f>
        <v/>
      </c>
      <c r="C1714" s="20" t="str">
        <f>IF($B1714="","",Тех_Движение!$D$1711)</f>
        <v/>
      </c>
      <c r="D1714" s="9" t="str">
        <f>IF($B1714="","",Тех_Движение!$B$1711)</f>
        <v/>
      </c>
      <c r="E1714" s="21" t="str">
        <f>IF($B1714="","",Тех_Движение!$F$1711)</f>
        <v/>
      </c>
      <c r="F1714" s="21" t="str">
        <f>IF($B1714="","",SUMIFS($E$5:$E1713,$C$5:$C1713,$C1714))</f>
        <v/>
      </c>
      <c r="G1714" s="21" t="str">
        <f>IF($B1714="","",MAX(0,$E1714-MAX(0,SUMIFS(Тех_Движение!$G$2:$G$5111,Тех_Движение!$D$2:$D$5111,$C1714,Тех_Движение!$B$2:$B$5111,"&lt;="&amp;Настройки!$B$5-1)-$F1714)))</f>
        <v/>
      </c>
      <c r="H1714" s="21" t="str">
        <f>IF($B1714="","",IF(AND($D1714&gt;=Настройки!$B$5,$D1714&lt;=Настройки!$B$6),$E1714,0))</f>
        <v/>
      </c>
      <c r="I1714" s="21" t="str">
        <f t="shared" si="78"/>
        <v/>
      </c>
      <c r="J1714" s="21" t="str">
        <f>IF($B1714="","",MAX(0,$E1714-MAX(0,SUMIFS(Тех_Движение!$G$2:$G$5111,Тех_Движение!$D$2:$D$5111,$C1714,Тех_Движение!$B$2:$B$5111,"&lt;="&amp;Настройки!$B$6)-$F1714)))</f>
        <v/>
      </c>
      <c r="K1714" s="21" t="e">
        <f>IF(OR($B1714="",K$3&lt;$D1714+Настройки!$B$7),0,MAX(0,$E1714-MAX(0,SUMIFS(Тех_Движение!$G$2:$G$5111,Тех_Движение!$D$2:$D$5111,$C1714,Тех_Движение!$B$2:$B$5111,"&lt;="&amp;K$3)-$F1714)))</f>
        <v>#VALUE!</v>
      </c>
      <c r="L1714" s="21" t="e">
        <f>IF(OR($B1714="",L$3&lt;$D1714+Настройки!$B$7),0,MAX(0,$E1714-MAX(0,SUMIFS(Тех_Движение!$G$2:$G$5111,Тех_Движение!$D$2:$D$5111,$C1714,Тех_Движение!$B$2:$B$5111,"&lt;="&amp;L$3)-$F1714)))</f>
        <v>#VALUE!</v>
      </c>
      <c r="M1714" s="21" t="e">
        <f>IF(OR($B1714="",M$3&lt;$D1714+Настройки!$B$7),0,MAX(0,$E1714-MAX(0,SUMIFS(Тех_Движение!$G$2:$G$5111,Тех_Движение!$D$2:$D$5111,$C1714,Тех_Движение!$B$2:$B$5111,"&lt;="&amp;M$3)-$F1714)))</f>
        <v>#VALUE!</v>
      </c>
      <c r="N1714" s="21" t="e">
        <f>IF(OR($B1714="",N$3&lt;$D1714+Настройки!$B$7),0,MAX(0,$E1714-MAX(0,SUMIFS(Тех_Движение!$G$2:$G$5111,Тех_Движение!$D$2:$D$5111,$C1714,Тех_Движение!$B$2:$B$5111,"&lt;="&amp;N$3)-$F1714)))</f>
        <v>#VALUE!</v>
      </c>
      <c r="O1714" s="21" t="e">
        <f>IF(OR($B1714="",O$3&lt;$D1714+Настройки!$B$7),0,MAX(0,$E1714-MAX(0,SUMIFS(Тех_Движение!$G$2:$G$5111,Тех_Движение!$D$2:$D$5111,$C1714,Тех_Движение!$B$2:$B$5111,"&lt;="&amp;O$3)-$F1714)))</f>
        <v>#VALUE!</v>
      </c>
      <c r="P1714" s="21" t="e">
        <f>IF(OR($B1714="",P$3&lt;$D1714+Настройки!$B$7),0,MAX(0,$E1714-MAX(0,SUMIFS(Тех_Движение!$G$2:$G$5111,Тех_Движение!$D$2:$D$5111,$C1714,Тех_Движение!$B$2:$B$5111,"&lt;="&amp;P$3)-$F1714)))</f>
        <v>#VALUE!</v>
      </c>
      <c r="Q1714" s="21" t="e">
        <f>IF(OR($B1714="",Q$3&lt;$D1714+Настройки!$B$7),0,MAX(0,$E1714-MAX(0,SUMIFS(Тех_Движение!$G$2:$G$5111,Тех_Движение!$D$2:$D$5111,$C1714,Тех_Движение!$B$2:$B$5111,"&lt;="&amp;Q$3)-$F1714)))</f>
        <v>#VALUE!</v>
      </c>
      <c r="R1714" s="21" t="str">
        <f t="shared" si="79"/>
        <v/>
      </c>
      <c r="S1714" s="23" t="str">
        <f>IF($B1714="","",VLOOKUP($C1714,Настройки!$A$11:$L$17,9,FALSE))</f>
        <v/>
      </c>
      <c r="T1714" s="23" t="str">
        <f t="shared" si="80"/>
        <v/>
      </c>
    </row>
    <row r="1715" spans="1:20" x14ac:dyDescent="0.3">
      <c r="A1715" s="20">
        <f>Тех_Движение!$A$1712</f>
        <v>1711</v>
      </c>
      <c r="B1715" s="20" t="str">
        <f>IF(Тех_Движение!$F$1712&gt;0,Тех_Движение!$I$1712,"")</f>
        <v/>
      </c>
      <c r="C1715" s="20" t="str">
        <f>IF($B1715="","",Тех_Движение!$D$1712)</f>
        <v/>
      </c>
      <c r="D1715" s="9" t="str">
        <f>IF($B1715="","",Тех_Движение!$B$1712)</f>
        <v/>
      </c>
      <c r="E1715" s="21" t="str">
        <f>IF($B1715="","",Тех_Движение!$F$1712)</f>
        <v/>
      </c>
      <c r="F1715" s="21" t="str">
        <f>IF($B1715="","",SUMIFS($E$5:$E1714,$C$5:$C1714,$C1715))</f>
        <v/>
      </c>
      <c r="G1715" s="21" t="str">
        <f>IF($B1715="","",MAX(0,$E1715-MAX(0,SUMIFS(Тех_Движение!$G$2:$G$5111,Тех_Движение!$D$2:$D$5111,$C1715,Тех_Движение!$B$2:$B$5111,"&lt;="&amp;Настройки!$B$5-1)-$F1715)))</f>
        <v/>
      </c>
      <c r="H1715" s="21" t="str">
        <f>IF($B1715="","",IF(AND($D1715&gt;=Настройки!$B$5,$D1715&lt;=Настройки!$B$6),$E1715,0))</f>
        <v/>
      </c>
      <c r="I1715" s="21" t="str">
        <f t="shared" si="78"/>
        <v/>
      </c>
      <c r="J1715" s="21" t="str">
        <f>IF($B1715="","",MAX(0,$E1715-MAX(0,SUMIFS(Тех_Движение!$G$2:$G$5111,Тех_Движение!$D$2:$D$5111,$C1715,Тех_Движение!$B$2:$B$5111,"&lt;="&amp;Настройки!$B$6)-$F1715)))</f>
        <v/>
      </c>
      <c r="K1715" s="21" t="e">
        <f>IF(OR($B1715="",K$3&lt;$D1715+Настройки!$B$7),0,MAX(0,$E1715-MAX(0,SUMIFS(Тех_Движение!$G$2:$G$5111,Тех_Движение!$D$2:$D$5111,$C1715,Тех_Движение!$B$2:$B$5111,"&lt;="&amp;K$3)-$F1715)))</f>
        <v>#VALUE!</v>
      </c>
      <c r="L1715" s="21" t="e">
        <f>IF(OR($B1715="",L$3&lt;$D1715+Настройки!$B$7),0,MAX(0,$E1715-MAX(0,SUMIFS(Тех_Движение!$G$2:$G$5111,Тех_Движение!$D$2:$D$5111,$C1715,Тех_Движение!$B$2:$B$5111,"&lt;="&amp;L$3)-$F1715)))</f>
        <v>#VALUE!</v>
      </c>
      <c r="M1715" s="21" t="e">
        <f>IF(OR($B1715="",M$3&lt;$D1715+Настройки!$B$7),0,MAX(0,$E1715-MAX(0,SUMIFS(Тех_Движение!$G$2:$G$5111,Тех_Движение!$D$2:$D$5111,$C1715,Тех_Движение!$B$2:$B$5111,"&lt;="&amp;M$3)-$F1715)))</f>
        <v>#VALUE!</v>
      </c>
      <c r="N1715" s="21" t="e">
        <f>IF(OR($B1715="",N$3&lt;$D1715+Настройки!$B$7),0,MAX(0,$E1715-MAX(0,SUMIFS(Тех_Движение!$G$2:$G$5111,Тех_Движение!$D$2:$D$5111,$C1715,Тех_Движение!$B$2:$B$5111,"&lt;="&amp;N$3)-$F1715)))</f>
        <v>#VALUE!</v>
      </c>
      <c r="O1715" s="21" t="e">
        <f>IF(OR($B1715="",O$3&lt;$D1715+Настройки!$B$7),0,MAX(0,$E1715-MAX(0,SUMIFS(Тех_Движение!$G$2:$G$5111,Тех_Движение!$D$2:$D$5111,$C1715,Тех_Движение!$B$2:$B$5111,"&lt;="&amp;O$3)-$F1715)))</f>
        <v>#VALUE!</v>
      </c>
      <c r="P1715" s="21" t="e">
        <f>IF(OR($B1715="",P$3&lt;$D1715+Настройки!$B$7),0,MAX(0,$E1715-MAX(0,SUMIFS(Тех_Движение!$G$2:$G$5111,Тех_Движение!$D$2:$D$5111,$C1715,Тех_Движение!$B$2:$B$5111,"&lt;="&amp;P$3)-$F1715)))</f>
        <v>#VALUE!</v>
      </c>
      <c r="Q1715" s="21" t="e">
        <f>IF(OR($B1715="",Q$3&lt;$D1715+Настройки!$B$7),0,MAX(0,$E1715-MAX(0,SUMIFS(Тех_Движение!$G$2:$G$5111,Тех_Движение!$D$2:$D$5111,$C1715,Тех_Движение!$B$2:$B$5111,"&lt;="&amp;Q$3)-$F1715)))</f>
        <v>#VALUE!</v>
      </c>
      <c r="R1715" s="21" t="str">
        <f t="shared" si="79"/>
        <v/>
      </c>
      <c r="S1715" s="23" t="str">
        <f>IF($B1715="","",VLOOKUP($C1715,Настройки!$A$11:$L$17,9,FALSE))</f>
        <v/>
      </c>
      <c r="T1715" s="23" t="str">
        <f t="shared" si="80"/>
        <v/>
      </c>
    </row>
    <row r="1716" spans="1:20" x14ac:dyDescent="0.3">
      <c r="A1716" s="20">
        <f>Тех_Движение!$A$1713</f>
        <v>1712</v>
      </c>
      <c r="B1716" s="20" t="str">
        <f>IF(Тех_Движение!$F$1713&gt;0,Тех_Движение!$I$1713,"")</f>
        <v/>
      </c>
      <c r="C1716" s="20" t="str">
        <f>IF($B1716="","",Тех_Движение!$D$1713)</f>
        <v/>
      </c>
      <c r="D1716" s="9" t="str">
        <f>IF($B1716="","",Тех_Движение!$B$1713)</f>
        <v/>
      </c>
      <c r="E1716" s="21" t="str">
        <f>IF($B1716="","",Тех_Движение!$F$1713)</f>
        <v/>
      </c>
      <c r="F1716" s="21" t="str">
        <f>IF($B1716="","",SUMIFS($E$5:$E1715,$C$5:$C1715,$C1716))</f>
        <v/>
      </c>
      <c r="G1716" s="21" t="str">
        <f>IF($B1716="","",MAX(0,$E1716-MAX(0,SUMIFS(Тех_Движение!$G$2:$G$5111,Тех_Движение!$D$2:$D$5111,$C1716,Тех_Движение!$B$2:$B$5111,"&lt;="&amp;Настройки!$B$5-1)-$F1716)))</f>
        <v/>
      </c>
      <c r="H1716" s="21" t="str">
        <f>IF($B1716="","",IF(AND($D1716&gt;=Настройки!$B$5,$D1716&lt;=Настройки!$B$6),$E1716,0))</f>
        <v/>
      </c>
      <c r="I1716" s="21" t="str">
        <f t="shared" si="78"/>
        <v/>
      </c>
      <c r="J1716" s="21" t="str">
        <f>IF($B1716="","",MAX(0,$E1716-MAX(0,SUMIFS(Тех_Движение!$G$2:$G$5111,Тех_Движение!$D$2:$D$5111,$C1716,Тех_Движение!$B$2:$B$5111,"&lt;="&amp;Настройки!$B$6)-$F1716)))</f>
        <v/>
      </c>
      <c r="K1716" s="21" t="e">
        <f>IF(OR($B1716="",K$3&lt;$D1716+Настройки!$B$7),0,MAX(0,$E1716-MAX(0,SUMIFS(Тех_Движение!$G$2:$G$5111,Тех_Движение!$D$2:$D$5111,$C1716,Тех_Движение!$B$2:$B$5111,"&lt;="&amp;K$3)-$F1716)))</f>
        <v>#VALUE!</v>
      </c>
      <c r="L1716" s="21" t="e">
        <f>IF(OR($B1716="",L$3&lt;$D1716+Настройки!$B$7),0,MAX(0,$E1716-MAX(0,SUMIFS(Тех_Движение!$G$2:$G$5111,Тех_Движение!$D$2:$D$5111,$C1716,Тех_Движение!$B$2:$B$5111,"&lt;="&amp;L$3)-$F1716)))</f>
        <v>#VALUE!</v>
      </c>
      <c r="M1716" s="21" t="e">
        <f>IF(OR($B1716="",M$3&lt;$D1716+Настройки!$B$7),0,MAX(0,$E1716-MAX(0,SUMIFS(Тех_Движение!$G$2:$G$5111,Тех_Движение!$D$2:$D$5111,$C1716,Тех_Движение!$B$2:$B$5111,"&lt;="&amp;M$3)-$F1716)))</f>
        <v>#VALUE!</v>
      </c>
      <c r="N1716" s="21" t="e">
        <f>IF(OR($B1716="",N$3&lt;$D1716+Настройки!$B$7),0,MAX(0,$E1716-MAX(0,SUMIFS(Тех_Движение!$G$2:$G$5111,Тех_Движение!$D$2:$D$5111,$C1716,Тех_Движение!$B$2:$B$5111,"&lt;="&amp;N$3)-$F1716)))</f>
        <v>#VALUE!</v>
      </c>
      <c r="O1716" s="21" t="e">
        <f>IF(OR($B1716="",O$3&lt;$D1716+Настройки!$B$7),0,MAX(0,$E1716-MAX(0,SUMIFS(Тех_Движение!$G$2:$G$5111,Тех_Движение!$D$2:$D$5111,$C1716,Тех_Движение!$B$2:$B$5111,"&lt;="&amp;O$3)-$F1716)))</f>
        <v>#VALUE!</v>
      </c>
      <c r="P1716" s="21" t="e">
        <f>IF(OR($B1716="",P$3&lt;$D1716+Настройки!$B$7),0,MAX(0,$E1716-MAX(0,SUMIFS(Тех_Движение!$G$2:$G$5111,Тех_Движение!$D$2:$D$5111,$C1716,Тех_Движение!$B$2:$B$5111,"&lt;="&amp;P$3)-$F1716)))</f>
        <v>#VALUE!</v>
      </c>
      <c r="Q1716" s="21" t="e">
        <f>IF(OR($B1716="",Q$3&lt;$D1716+Настройки!$B$7),0,MAX(0,$E1716-MAX(0,SUMIFS(Тех_Движение!$G$2:$G$5111,Тех_Движение!$D$2:$D$5111,$C1716,Тех_Движение!$B$2:$B$5111,"&lt;="&amp;Q$3)-$F1716)))</f>
        <v>#VALUE!</v>
      </c>
      <c r="R1716" s="21" t="str">
        <f t="shared" si="79"/>
        <v/>
      </c>
      <c r="S1716" s="23" t="str">
        <f>IF($B1716="","",VLOOKUP($C1716,Настройки!$A$11:$L$17,9,FALSE))</f>
        <v/>
      </c>
      <c r="T1716" s="23" t="str">
        <f t="shared" si="80"/>
        <v/>
      </c>
    </row>
    <row r="1717" spans="1:20" x14ac:dyDescent="0.3">
      <c r="A1717" s="20">
        <f>Тех_Движение!$A$1714</f>
        <v>1713</v>
      </c>
      <c r="B1717" s="20" t="str">
        <f>IF(Тех_Движение!$F$1714&gt;0,Тех_Движение!$I$1714,"")</f>
        <v/>
      </c>
      <c r="C1717" s="20" t="str">
        <f>IF($B1717="","",Тех_Движение!$D$1714)</f>
        <v/>
      </c>
      <c r="D1717" s="9" t="str">
        <f>IF($B1717="","",Тех_Движение!$B$1714)</f>
        <v/>
      </c>
      <c r="E1717" s="21" t="str">
        <f>IF($B1717="","",Тех_Движение!$F$1714)</f>
        <v/>
      </c>
      <c r="F1717" s="21" t="str">
        <f>IF($B1717="","",SUMIFS($E$5:$E1716,$C$5:$C1716,$C1717))</f>
        <v/>
      </c>
      <c r="G1717" s="21" t="str">
        <f>IF($B1717="","",MAX(0,$E1717-MAX(0,SUMIFS(Тех_Движение!$G$2:$G$5111,Тех_Движение!$D$2:$D$5111,$C1717,Тех_Движение!$B$2:$B$5111,"&lt;="&amp;Настройки!$B$5-1)-$F1717)))</f>
        <v/>
      </c>
      <c r="H1717" s="21" t="str">
        <f>IF($B1717="","",IF(AND($D1717&gt;=Настройки!$B$5,$D1717&lt;=Настройки!$B$6),$E1717,0))</f>
        <v/>
      </c>
      <c r="I1717" s="21" t="str">
        <f t="shared" si="78"/>
        <v/>
      </c>
      <c r="J1717" s="21" t="str">
        <f>IF($B1717="","",MAX(0,$E1717-MAX(0,SUMIFS(Тех_Движение!$G$2:$G$5111,Тех_Движение!$D$2:$D$5111,$C1717,Тех_Движение!$B$2:$B$5111,"&lt;="&amp;Настройки!$B$6)-$F1717)))</f>
        <v/>
      </c>
      <c r="K1717" s="21" t="e">
        <f>IF(OR($B1717="",K$3&lt;$D1717+Настройки!$B$7),0,MAX(0,$E1717-MAX(0,SUMIFS(Тех_Движение!$G$2:$G$5111,Тех_Движение!$D$2:$D$5111,$C1717,Тех_Движение!$B$2:$B$5111,"&lt;="&amp;K$3)-$F1717)))</f>
        <v>#VALUE!</v>
      </c>
      <c r="L1717" s="21" t="e">
        <f>IF(OR($B1717="",L$3&lt;$D1717+Настройки!$B$7),0,MAX(0,$E1717-MAX(0,SUMIFS(Тех_Движение!$G$2:$G$5111,Тех_Движение!$D$2:$D$5111,$C1717,Тех_Движение!$B$2:$B$5111,"&lt;="&amp;L$3)-$F1717)))</f>
        <v>#VALUE!</v>
      </c>
      <c r="M1717" s="21" t="e">
        <f>IF(OR($B1717="",M$3&lt;$D1717+Настройки!$B$7),0,MAX(0,$E1717-MAX(0,SUMIFS(Тех_Движение!$G$2:$G$5111,Тех_Движение!$D$2:$D$5111,$C1717,Тех_Движение!$B$2:$B$5111,"&lt;="&amp;M$3)-$F1717)))</f>
        <v>#VALUE!</v>
      </c>
      <c r="N1717" s="21" t="e">
        <f>IF(OR($B1717="",N$3&lt;$D1717+Настройки!$B$7),0,MAX(0,$E1717-MAX(0,SUMIFS(Тех_Движение!$G$2:$G$5111,Тех_Движение!$D$2:$D$5111,$C1717,Тех_Движение!$B$2:$B$5111,"&lt;="&amp;N$3)-$F1717)))</f>
        <v>#VALUE!</v>
      </c>
      <c r="O1717" s="21" t="e">
        <f>IF(OR($B1717="",O$3&lt;$D1717+Настройки!$B$7),0,MAX(0,$E1717-MAX(0,SUMIFS(Тех_Движение!$G$2:$G$5111,Тех_Движение!$D$2:$D$5111,$C1717,Тех_Движение!$B$2:$B$5111,"&lt;="&amp;O$3)-$F1717)))</f>
        <v>#VALUE!</v>
      </c>
      <c r="P1717" s="21" t="e">
        <f>IF(OR($B1717="",P$3&lt;$D1717+Настройки!$B$7),0,MAX(0,$E1717-MAX(0,SUMIFS(Тех_Движение!$G$2:$G$5111,Тех_Движение!$D$2:$D$5111,$C1717,Тех_Движение!$B$2:$B$5111,"&lt;="&amp;P$3)-$F1717)))</f>
        <v>#VALUE!</v>
      </c>
      <c r="Q1717" s="21" t="e">
        <f>IF(OR($B1717="",Q$3&lt;$D1717+Настройки!$B$7),0,MAX(0,$E1717-MAX(0,SUMIFS(Тех_Движение!$G$2:$G$5111,Тех_Движение!$D$2:$D$5111,$C1717,Тех_Движение!$B$2:$B$5111,"&lt;="&amp;Q$3)-$F1717)))</f>
        <v>#VALUE!</v>
      </c>
      <c r="R1717" s="21" t="str">
        <f t="shared" si="79"/>
        <v/>
      </c>
      <c r="S1717" s="23" t="str">
        <f>IF($B1717="","",VLOOKUP($C1717,Настройки!$A$11:$L$17,9,FALSE))</f>
        <v/>
      </c>
      <c r="T1717" s="23" t="str">
        <f t="shared" si="80"/>
        <v/>
      </c>
    </row>
    <row r="1718" spans="1:20" x14ac:dyDescent="0.3">
      <c r="A1718" s="20">
        <f>Тех_Движение!$A$1715</f>
        <v>1714</v>
      </c>
      <c r="B1718" s="20" t="str">
        <f>IF(Тех_Движение!$F$1715&gt;0,Тех_Движение!$I$1715,"")</f>
        <v/>
      </c>
      <c r="C1718" s="20" t="str">
        <f>IF($B1718="","",Тех_Движение!$D$1715)</f>
        <v/>
      </c>
      <c r="D1718" s="9" t="str">
        <f>IF($B1718="","",Тех_Движение!$B$1715)</f>
        <v/>
      </c>
      <c r="E1718" s="21" t="str">
        <f>IF($B1718="","",Тех_Движение!$F$1715)</f>
        <v/>
      </c>
      <c r="F1718" s="21" t="str">
        <f>IF($B1718="","",SUMIFS($E$5:$E1717,$C$5:$C1717,$C1718))</f>
        <v/>
      </c>
      <c r="G1718" s="21" t="str">
        <f>IF($B1718="","",MAX(0,$E1718-MAX(0,SUMIFS(Тех_Движение!$G$2:$G$5111,Тех_Движение!$D$2:$D$5111,$C1718,Тех_Движение!$B$2:$B$5111,"&lt;="&amp;Настройки!$B$5-1)-$F1718)))</f>
        <v/>
      </c>
      <c r="H1718" s="21" t="str">
        <f>IF($B1718="","",IF(AND($D1718&gt;=Настройки!$B$5,$D1718&lt;=Настройки!$B$6),$E1718,0))</f>
        <v/>
      </c>
      <c r="I1718" s="21" t="str">
        <f t="shared" si="78"/>
        <v/>
      </c>
      <c r="J1718" s="21" t="str">
        <f>IF($B1718="","",MAX(0,$E1718-MAX(0,SUMIFS(Тех_Движение!$G$2:$G$5111,Тех_Движение!$D$2:$D$5111,$C1718,Тех_Движение!$B$2:$B$5111,"&lt;="&amp;Настройки!$B$6)-$F1718)))</f>
        <v/>
      </c>
      <c r="K1718" s="21" t="e">
        <f>IF(OR($B1718="",K$3&lt;$D1718+Настройки!$B$7),0,MAX(0,$E1718-MAX(0,SUMIFS(Тех_Движение!$G$2:$G$5111,Тех_Движение!$D$2:$D$5111,$C1718,Тех_Движение!$B$2:$B$5111,"&lt;="&amp;K$3)-$F1718)))</f>
        <v>#VALUE!</v>
      </c>
      <c r="L1718" s="21" t="e">
        <f>IF(OR($B1718="",L$3&lt;$D1718+Настройки!$B$7),0,MAX(0,$E1718-MAX(0,SUMIFS(Тех_Движение!$G$2:$G$5111,Тех_Движение!$D$2:$D$5111,$C1718,Тех_Движение!$B$2:$B$5111,"&lt;="&amp;L$3)-$F1718)))</f>
        <v>#VALUE!</v>
      </c>
      <c r="M1718" s="21" t="e">
        <f>IF(OR($B1718="",M$3&lt;$D1718+Настройки!$B$7),0,MAX(0,$E1718-MAX(0,SUMIFS(Тех_Движение!$G$2:$G$5111,Тех_Движение!$D$2:$D$5111,$C1718,Тех_Движение!$B$2:$B$5111,"&lt;="&amp;M$3)-$F1718)))</f>
        <v>#VALUE!</v>
      </c>
      <c r="N1718" s="21" t="e">
        <f>IF(OR($B1718="",N$3&lt;$D1718+Настройки!$B$7),0,MAX(0,$E1718-MAX(0,SUMIFS(Тех_Движение!$G$2:$G$5111,Тех_Движение!$D$2:$D$5111,$C1718,Тех_Движение!$B$2:$B$5111,"&lt;="&amp;N$3)-$F1718)))</f>
        <v>#VALUE!</v>
      </c>
      <c r="O1718" s="21" t="e">
        <f>IF(OR($B1718="",O$3&lt;$D1718+Настройки!$B$7),0,MAX(0,$E1718-MAX(0,SUMIFS(Тех_Движение!$G$2:$G$5111,Тех_Движение!$D$2:$D$5111,$C1718,Тех_Движение!$B$2:$B$5111,"&lt;="&amp;O$3)-$F1718)))</f>
        <v>#VALUE!</v>
      </c>
      <c r="P1718" s="21" t="e">
        <f>IF(OR($B1718="",P$3&lt;$D1718+Настройки!$B$7),0,MAX(0,$E1718-MAX(0,SUMIFS(Тех_Движение!$G$2:$G$5111,Тех_Движение!$D$2:$D$5111,$C1718,Тех_Движение!$B$2:$B$5111,"&lt;="&amp;P$3)-$F1718)))</f>
        <v>#VALUE!</v>
      </c>
      <c r="Q1718" s="21" t="e">
        <f>IF(OR($B1718="",Q$3&lt;$D1718+Настройки!$B$7),0,MAX(0,$E1718-MAX(0,SUMIFS(Тех_Движение!$G$2:$G$5111,Тех_Движение!$D$2:$D$5111,$C1718,Тех_Движение!$B$2:$B$5111,"&lt;="&amp;Q$3)-$F1718)))</f>
        <v>#VALUE!</v>
      </c>
      <c r="R1718" s="21" t="str">
        <f t="shared" si="79"/>
        <v/>
      </c>
      <c r="S1718" s="23" t="str">
        <f>IF($B1718="","",VLOOKUP($C1718,Настройки!$A$11:$L$17,9,FALSE))</f>
        <v/>
      </c>
      <c r="T1718" s="23" t="str">
        <f t="shared" si="80"/>
        <v/>
      </c>
    </row>
    <row r="1719" spans="1:20" x14ac:dyDescent="0.3">
      <c r="A1719" s="20">
        <f>Тех_Движение!$A$1716</f>
        <v>1715</v>
      </c>
      <c r="B1719" s="20" t="str">
        <f>IF(Тех_Движение!$F$1716&gt;0,Тех_Движение!$I$1716,"")</f>
        <v/>
      </c>
      <c r="C1719" s="20" t="str">
        <f>IF($B1719="","",Тех_Движение!$D$1716)</f>
        <v/>
      </c>
      <c r="D1719" s="9" t="str">
        <f>IF($B1719="","",Тех_Движение!$B$1716)</f>
        <v/>
      </c>
      <c r="E1719" s="21" t="str">
        <f>IF($B1719="","",Тех_Движение!$F$1716)</f>
        <v/>
      </c>
      <c r="F1719" s="21" t="str">
        <f>IF($B1719="","",SUMIFS($E$5:$E1718,$C$5:$C1718,$C1719))</f>
        <v/>
      </c>
      <c r="G1719" s="21" t="str">
        <f>IF($B1719="","",MAX(0,$E1719-MAX(0,SUMIFS(Тех_Движение!$G$2:$G$5111,Тех_Движение!$D$2:$D$5111,$C1719,Тех_Движение!$B$2:$B$5111,"&lt;="&amp;Настройки!$B$5-1)-$F1719)))</f>
        <v/>
      </c>
      <c r="H1719" s="21" t="str">
        <f>IF($B1719="","",IF(AND($D1719&gt;=Настройки!$B$5,$D1719&lt;=Настройки!$B$6),$E1719,0))</f>
        <v/>
      </c>
      <c r="I1719" s="21" t="str">
        <f t="shared" si="78"/>
        <v/>
      </c>
      <c r="J1719" s="21" t="str">
        <f>IF($B1719="","",MAX(0,$E1719-MAX(0,SUMIFS(Тех_Движение!$G$2:$G$5111,Тех_Движение!$D$2:$D$5111,$C1719,Тех_Движение!$B$2:$B$5111,"&lt;="&amp;Настройки!$B$6)-$F1719)))</f>
        <v/>
      </c>
      <c r="K1719" s="21" t="e">
        <f>IF(OR($B1719="",K$3&lt;$D1719+Настройки!$B$7),0,MAX(0,$E1719-MAX(0,SUMIFS(Тех_Движение!$G$2:$G$5111,Тех_Движение!$D$2:$D$5111,$C1719,Тех_Движение!$B$2:$B$5111,"&lt;="&amp;K$3)-$F1719)))</f>
        <v>#VALUE!</v>
      </c>
      <c r="L1719" s="21" t="e">
        <f>IF(OR($B1719="",L$3&lt;$D1719+Настройки!$B$7),0,MAX(0,$E1719-MAX(0,SUMIFS(Тех_Движение!$G$2:$G$5111,Тех_Движение!$D$2:$D$5111,$C1719,Тех_Движение!$B$2:$B$5111,"&lt;="&amp;L$3)-$F1719)))</f>
        <v>#VALUE!</v>
      </c>
      <c r="M1719" s="21" t="e">
        <f>IF(OR($B1719="",M$3&lt;$D1719+Настройки!$B$7),0,MAX(0,$E1719-MAX(0,SUMIFS(Тех_Движение!$G$2:$G$5111,Тех_Движение!$D$2:$D$5111,$C1719,Тех_Движение!$B$2:$B$5111,"&lt;="&amp;M$3)-$F1719)))</f>
        <v>#VALUE!</v>
      </c>
      <c r="N1719" s="21" t="e">
        <f>IF(OR($B1719="",N$3&lt;$D1719+Настройки!$B$7),0,MAX(0,$E1719-MAX(0,SUMIFS(Тех_Движение!$G$2:$G$5111,Тех_Движение!$D$2:$D$5111,$C1719,Тех_Движение!$B$2:$B$5111,"&lt;="&amp;N$3)-$F1719)))</f>
        <v>#VALUE!</v>
      </c>
      <c r="O1719" s="21" t="e">
        <f>IF(OR($B1719="",O$3&lt;$D1719+Настройки!$B$7),0,MAX(0,$E1719-MAX(0,SUMIFS(Тех_Движение!$G$2:$G$5111,Тех_Движение!$D$2:$D$5111,$C1719,Тех_Движение!$B$2:$B$5111,"&lt;="&amp;O$3)-$F1719)))</f>
        <v>#VALUE!</v>
      </c>
      <c r="P1719" s="21" t="e">
        <f>IF(OR($B1719="",P$3&lt;$D1719+Настройки!$B$7),0,MAX(0,$E1719-MAX(0,SUMIFS(Тех_Движение!$G$2:$G$5111,Тех_Движение!$D$2:$D$5111,$C1719,Тех_Движение!$B$2:$B$5111,"&lt;="&amp;P$3)-$F1719)))</f>
        <v>#VALUE!</v>
      </c>
      <c r="Q1719" s="21" t="e">
        <f>IF(OR($B1719="",Q$3&lt;$D1719+Настройки!$B$7),0,MAX(0,$E1719-MAX(0,SUMIFS(Тех_Движение!$G$2:$G$5111,Тех_Движение!$D$2:$D$5111,$C1719,Тех_Движение!$B$2:$B$5111,"&lt;="&amp;Q$3)-$F1719)))</f>
        <v>#VALUE!</v>
      </c>
      <c r="R1719" s="21" t="str">
        <f t="shared" si="79"/>
        <v/>
      </c>
      <c r="S1719" s="23" t="str">
        <f>IF($B1719="","",VLOOKUP($C1719,Настройки!$A$11:$L$17,9,FALSE))</f>
        <v/>
      </c>
      <c r="T1719" s="23" t="str">
        <f t="shared" si="80"/>
        <v/>
      </c>
    </row>
    <row r="1720" spans="1:20" x14ac:dyDescent="0.3">
      <c r="A1720" s="20">
        <f>Тех_Движение!$A$1717</f>
        <v>1716</v>
      </c>
      <c r="B1720" s="20" t="str">
        <f>IF(Тех_Движение!$F$1717&gt;0,Тех_Движение!$I$1717,"")</f>
        <v/>
      </c>
      <c r="C1720" s="20" t="str">
        <f>IF($B1720="","",Тех_Движение!$D$1717)</f>
        <v/>
      </c>
      <c r="D1720" s="9" t="str">
        <f>IF($B1720="","",Тех_Движение!$B$1717)</f>
        <v/>
      </c>
      <c r="E1720" s="21" t="str">
        <f>IF($B1720="","",Тех_Движение!$F$1717)</f>
        <v/>
      </c>
      <c r="F1720" s="21" t="str">
        <f>IF($B1720="","",SUMIFS($E$5:$E1719,$C$5:$C1719,$C1720))</f>
        <v/>
      </c>
      <c r="G1720" s="21" t="str">
        <f>IF($B1720="","",MAX(0,$E1720-MAX(0,SUMIFS(Тех_Движение!$G$2:$G$5111,Тех_Движение!$D$2:$D$5111,$C1720,Тех_Движение!$B$2:$B$5111,"&lt;="&amp;Настройки!$B$5-1)-$F1720)))</f>
        <v/>
      </c>
      <c r="H1720" s="21" t="str">
        <f>IF($B1720="","",IF(AND($D1720&gt;=Настройки!$B$5,$D1720&lt;=Настройки!$B$6),$E1720,0))</f>
        <v/>
      </c>
      <c r="I1720" s="21" t="str">
        <f t="shared" si="78"/>
        <v/>
      </c>
      <c r="J1720" s="21" t="str">
        <f>IF($B1720="","",MAX(0,$E1720-MAX(0,SUMIFS(Тех_Движение!$G$2:$G$5111,Тех_Движение!$D$2:$D$5111,$C1720,Тех_Движение!$B$2:$B$5111,"&lt;="&amp;Настройки!$B$6)-$F1720)))</f>
        <v/>
      </c>
      <c r="K1720" s="21" t="e">
        <f>IF(OR($B1720="",K$3&lt;$D1720+Настройки!$B$7),0,MAX(0,$E1720-MAX(0,SUMIFS(Тех_Движение!$G$2:$G$5111,Тех_Движение!$D$2:$D$5111,$C1720,Тех_Движение!$B$2:$B$5111,"&lt;="&amp;K$3)-$F1720)))</f>
        <v>#VALUE!</v>
      </c>
      <c r="L1720" s="21" t="e">
        <f>IF(OR($B1720="",L$3&lt;$D1720+Настройки!$B$7),0,MAX(0,$E1720-MAX(0,SUMIFS(Тех_Движение!$G$2:$G$5111,Тех_Движение!$D$2:$D$5111,$C1720,Тех_Движение!$B$2:$B$5111,"&lt;="&amp;L$3)-$F1720)))</f>
        <v>#VALUE!</v>
      </c>
      <c r="M1720" s="21" t="e">
        <f>IF(OR($B1720="",M$3&lt;$D1720+Настройки!$B$7),0,MAX(0,$E1720-MAX(0,SUMIFS(Тех_Движение!$G$2:$G$5111,Тех_Движение!$D$2:$D$5111,$C1720,Тех_Движение!$B$2:$B$5111,"&lt;="&amp;M$3)-$F1720)))</f>
        <v>#VALUE!</v>
      </c>
      <c r="N1720" s="21" t="e">
        <f>IF(OR($B1720="",N$3&lt;$D1720+Настройки!$B$7),0,MAX(0,$E1720-MAX(0,SUMIFS(Тех_Движение!$G$2:$G$5111,Тех_Движение!$D$2:$D$5111,$C1720,Тех_Движение!$B$2:$B$5111,"&lt;="&amp;N$3)-$F1720)))</f>
        <v>#VALUE!</v>
      </c>
      <c r="O1720" s="21" t="e">
        <f>IF(OR($B1720="",O$3&lt;$D1720+Настройки!$B$7),0,MAX(0,$E1720-MAX(0,SUMIFS(Тех_Движение!$G$2:$G$5111,Тех_Движение!$D$2:$D$5111,$C1720,Тех_Движение!$B$2:$B$5111,"&lt;="&amp;O$3)-$F1720)))</f>
        <v>#VALUE!</v>
      </c>
      <c r="P1720" s="21" t="e">
        <f>IF(OR($B1720="",P$3&lt;$D1720+Настройки!$B$7),0,MAX(0,$E1720-MAX(0,SUMIFS(Тех_Движение!$G$2:$G$5111,Тех_Движение!$D$2:$D$5111,$C1720,Тех_Движение!$B$2:$B$5111,"&lt;="&amp;P$3)-$F1720)))</f>
        <v>#VALUE!</v>
      </c>
      <c r="Q1720" s="21" t="e">
        <f>IF(OR($B1720="",Q$3&lt;$D1720+Настройки!$B$7),0,MAX(0,$E1720-MAX(0,SUMIFS(Тех_Движение!$G$2:$G$5111,Тех_Движение!$D$2:$D$5111,$C1720,Тех_Движение!$B$2:$B$5111,"&lt;="&amp;Q$3)-$F1720)))</f>
        <v>#VALUE!</v>
      </c>
      <c r="R1720" s="21" t="str">
        <f t="shared" si="79"/>
        <v/>
      </c>
      <c r="S1720" s="23" t="str">
        <f>IF($B1720="","",VLOOKUP($C1720,Настройки!$A$11:$L$17,9,FALSE))</f>
        <v/>
      </c>
      <c r="T1720" s="23" t="str">
        <f t="shared" si="80"/>
        <v/>
      </c>
    </row>
    <row r="1721" spans="1:20" x14ac:dyDescent="0.3">
      <c r="A1721" s="20">
        <f>Тех_Движение!$A$1718</f>
        <v>1717</v>
      </c>
      <c r="B1721" s="20" t="str">
        <f>IF(Тех_Движение!$F$1718&gt;0,Тех_Движение!$I$1718,"")</f>
        <v/>
      </c>
      <c r="C1721" s="20" t="str">
        <f>IF($B1721="","",Тех_Движение!$D$1718)</f>
        <v/>
      </c>
      <c r="D1721" s="9" t="str">
        <f>IF($B1721="","",Тех_Движение!$B$1718)</f>
        <v/>
      </c>
      <c r="E1721" s="21" t="str">
        <f>IF($B1721="","",Тех_Движение!$F$1718)</f>
        <v/>
      </c>
      <c r="F1721" s="21" t="str">
        <f>IF($B1721="","",SUMIFS($E$5:$E1720,$C$5:$C1720,$C1721))</f>
        <v/>
      </c>
      <c r="G1721" s="21" t="str">
        <f>IF($B1721="","",MAX(0,$E1721-MAX(0,SUMIFS(Тех_Движение!$G$2:$G$5111,Тех_Движение!$D$2:$D$5111,$C1721,Тех_Движение!$B$2:$B$5111,"&lt;="&amp;Настройки!$B$5-1)-$F1721)))</f>
        <v/>
      </c>
      <c r="H1721" s="21" t="str">
        <f>IF($B1721="","",IF(AND($D1721&gt;=Настройки!$B$5,$D1721&lt;=Настройки!$B$6),$E1721,0))</f>
        <v/>
      </c>
      <c r="I1721" s="21" t="str">
        <f t="shared" si="78"/>
        <v/>
      </c>
      <c r="J1721" s="21" t="str">
        <f>IF($B1721="","",MAX(0,$E1721-MAX(0,SUMIFS(Тех_Движение!$G$2:$G$5111,Тех_Движение!$D$2:$D$5111,$C1721,Тех_Движение!$B$2:$B$5111,"&lt;="&amp;Настройки!$B$6)-$F1721)))</f>
        <v/>
      </c>
      <c r="K1721" s="21" t="e">
        <f>IF(OR($B1721="",K$3&lt;$D1721+Настройки!$B$7),0,MAX(0,$E1721-MAX(0,SUMIFS(Тех_Движение!$G$2:$G$5111,Тех_Движение!$D$2:$D$5111,$C1721,Тех_Движение!$B$2:$B$5111,"&lt;="&amp;K$3)-$F1721)))</f>
        <v>#VALUE!</v>
      </c>
      <c r="L1721" s="21" t="e">
        <f>IF(OR($B1721="",L$3&lt;$D1721+Настройки!$B$7),0,MAX(0,$E1721-MAX(0,SUMIFS(Тех_Движение!$G$2:$G$5111,Тех_Движение!$D$2:$D$5111,$C1721,Тех_Движение!$B$2:$B$5111,"&lt;="&amp;L$3)-$F1721)))</f>
        <v>#VALUE!</v>
      </c>
      <c r="M1721" s="21" t="e">
        <f>IF(OR($B1721="",M$3&lt;$D1721+Настройки!$B$7),0,MAX(0,$E1721-MAX(0,SUMIFS(Тех_Движение!$G$2:$G$5111,Тех_Движение!$D$2:$D$5111,$C1721,Тех_Движение!$B$2:$B$5111,"&lt;="&amp;M$3)-$F1721)))</f>
        <v>#VALUE!</v>
      </c>
      <c r="N1721" s="21" t="e">
        <f>IF(OR($B1721="",N$3&lt;$D1721+Настройки!$B$7),0,MAX(0,$E1721-MAX(0,SUMIFS(Тех_Движение!$G$2:$G$5111,Тех_Движение!$D$2:$D$5111,$C1721,Тех_Движение!$B$2:$B$5111,"&lt;="&amp;N$3)-$F1721)))</f>
        <v>#VALUE!</v>
      </c>
      <c r="O1721" s="21" t="e">
        <f>IF(OR($B1721="",O$3&lt;$D1721+Настройки!$B$7),0,MAX(0,$E1721-MAX(0,SUMIFS(Тех_Движение!$G$2:$G$5111,Тех_Движение!$D$2:$D$5111,$C1721,Тех_Движение!$B$2:$B$5111,"&lt;="&amp;O$3)-$F1721)))</f>
        <v>#VALUE!</v>
      </c>
      <c r="P1721" s="21" t="e">
        <f>IF(OR($B1721="",P$3&lt;$D1721+Настройки!$B$7),0,MAX(0,$E1721-MAX(0,SUMIFS(Тех_Движение!$G$2:$G$5111,Тех_Движение!$D$2:$D$5111,$C1721,Тех_Движение!$B$2:$B$5111,"&lt;="&amp;P$3)-$F1721)))</f>
        <v>#VALUE!</v>
      </c>
      <c r="Q1721" s="21" t="e">
        <f>IF(OR($B1721="",Q$3&lt;$D1721+Настройки!$B$7),0,MAX(0,$E1721-MAX(0,SUMIFS(Тех_Движение!$G$2:$G$5111,Тех_Движение!$D$2:$D$5111,$C1721,Тех_Движение!$B$2:$B$5111,"&lt;="&amp;Q$3)-$F1721)))</f>
        <v>#VALUE!</v>
      </c>
      <c r="R1721" s="21" t="str">
        <f t="shared" si="79"/>
        <v/>
      </c>
      <c r="S1721" s="23" t="str">
        <f>IF($B1721="","",VLOOKUP($C1721,Настройки!$A$11:$L$17,9,FALSE))</f>
        <v/>
      </c>
      <c r="T1721" s="23" t="str">
        <f t="shared" si="80"/>
        <v/>
      </c>
    </row>
    <row r="1722" spans="1:20" x14ac:dyDescent="0.3">
      <c r="A1722" s="20">
        <f>Тех_Движение!$A$1719</f>
        <v>1718</v>
      </c>
      <c r="B1722" s="20" t="str">
        <f>IF(Тех_Движение!$F$1719&gt;0,Тех_Движение!$I$1719,"")</f>
        <v/>
      </c>
      <c r="C1722" s="20" t="str">
        <f>IF($B1722="","",Тех_Движение!$D$1719)</f>
        <v/>
      </c>
      <c r="D1722" s="9" t="str">
        <f>IF($B1722="","",Тех_Движение!$B$1719)</f>
        <v/>
      </c>
      <c r="E1722" s="21" t="str">
        <f>IF($B1722="","",Тех_Движение!$F$1719)</f>
        <v/>
      </c>
      <c r="F1722" s="21" t="str">
        <f>IF($B1722="","",SUMIFS($E$5:$E1721,$C$5:$C1721,$C1722))</f>
        <v/>
      </c>
      <c r="G1722" s="21" t="str">
        <f>IF($B1722="","",MAX(0,$E1722-MAX(0,SUMIFS(Тех_Движение!$G$2:$G$5111,Тех_Движение!$D$2:$D$5111,$C1722,Тех_Движение!$B$2:$B$5111,"&lt;="&amp;Настройки!$B$5-1)-$F1722)))</f>
        <v/>
      </c>
      <c r="H1722" s="21" t="str">
        <f>IF($B1722="","",IF(AND($D1722&gt;=Настройки!$B$5,$D1722&lt;=Настройки!$B$6),$E1722,0))</f>
        <v/>
      </c>
      <c r="I1722" s="21" t="str">
        <f t="shared" si="78"/>
        <v/>
      </c>
      <c r="J1722" s="21" t="str">
        <f>IF($B1722="","",MAX(0,$E1722-MAX(0,SUMIFS(Тех_Движение!$G$2:$G$5111,Тех_Движение!$D$2:$D$5111,$C1722,Тех_Движение!$B$2:$B$5111,"&lt;="&amp;Настройки!$B$6)-$F1722)))</f>
        <v/>
      </c>
      <c r="K1722" s="21" t="e">
        <f>IF(OR($B1722="",K$3&lt;$D1722+Настройки!$B$7),0,MAX(0,$E1722-MAX(0,SUMIFS(Тех_Движение!$G$2:$G$5111,Тех_Движение!$D$2:$D$5111,$C1722,Тех_Движение!$B$2:$B$5111,"&lt;="&amp;K$3)-$F1722)))</f>
        <v>#VALUE!</v>
      </c>
      <c r="L1722" s="21" t="e">
        <f>IF(OR($B1722="",L$3&lt;$D1722+Настройки!$B$7),0,MAX(0,$E1722-MAX(0,SUMIFS(Тех_Движение!$G$2:$G$5111,Тех_Движение!$D$2:$D$5111,$C1722,Тех_Движение!$B$2:$B$5111,"&lt;="&amp;L$3)-$F1722)))</f>
        <v>#VALUE!</v>
      </c>
      <c r="M1722" s="21" t="e">
        <f>IF(OR($B1722="",M$3&lt;$D1722+Настройки!$B$7),0,MAX(0,$E1722-MAX(0,SUMIFS(Тех_Движение!$G$2:$G$5111,Тех_Движение!$D$2:$D$5111,$C1722,Тех_Движение!$B$2:$B$5111,"&lt;="&amp;M$3)-$F1722)))</f>
        <v>#VALUE!</v>
      </c>
      <c r="N1722" s="21" t="e">
        <f>IF(OR($B1722="",N$3&lt;$D1722+Настройки!$B$7),0,MAX(0,$E1722-MAX(0,SUMIFS(Тех_Движение!$G$2:$G$5111,Тех_Движение!$D$2:$D$5111,$C1722,Тех_Движение!$B$2:$B$5111,"&lt;="&amp;N$3)-$F1722)))</f>
        <v>#VALUE!</v>
      </c>
      <c r="O1722" s="21" t="e">
        <f>IF(OR($B1722="",O$3&lt;$D1722+Настройки!$B$7),0,MAX(0,$E1722-MAX(0,SUMIFS(Тех_Движение!$G$2:$G$5111,Тех_Движение!$D$2:$D$5111,$C1722,Тех_Движение!$B$2:$B$5111,"&lt;="&amp;O$3)-$F1722)))</f>
        <v>#VALUE!</v>
      </c>
      <c r="P1722" s="21" t="e">
        <f>IF(OR($B1722="",P$3&lt;$D1722+Настройки!$B$7),0,MAX(0,$E1722-MAX(0,SUMIFS(Тех_Движение!$G$2:$G$5111,Тех_Движение!$D$2:$D$5111,$C1722,Тех_Движение!$B$2:$B$5111,"&lt;="&amp;P$3)-$F1722)))</f>
        <v>#VALUE!</v>
      </c>
      <c r="Q1722" s="21" t="e">
        <f>IF(OR($B1722="",Q$3&lt;$D1722+Настройки!$B$7),0,MAX(0,$E1722-MAX(0,SUMIFS(Тех_Движение!$G$2:$G$5111,Тех_Движение!$D$2:$D$5111,$C1722,Тех_Движение!$B$2:$B$5111,"&lt;="&amp;Q$3)-$F1722)))</f>
        <v>#VALUE!</v>
      </c>
      <c r="R1722" s="21" t="str">
        <f t="shared" si="79"/>
        <v/>
      </c>
      <c r="S1722" s="23" t="str">
        <f>IF($B1722="","",VLOOKUP($C1722,Настройки!$A$11:$L$17,9,FALSE))</f>
        <v/>
      </c>
      <c r="T1722" s="23" t="str">
        <f t="shared" si="80"/>
        <v/>
      </c>
    </row>
    <row r="1723" spans="1:20" x14ac:dyDescent="0.3">
      <c r="A1723" s="20">
        <f>Тех_Движение!$A$1720</f>
        <v>1719</v>
      </c>
      <c r="B1723" s="20" t="str">
        <f>IF(Тех_Движение!$F$1720&gt;0,Тех_Движение!$I$1720,"")</f>
        <v/>
      </c>
      <c r="C1723" s="20" t="str">
        <f>IF($B1723="","",Тех_Движение!$D$1720)</f>
        <v/>
      </c>
      <c r="D1723" s="9" t="str">
        <f>IF($B1723="","",Тех_Движение!$B$1720)</f>
        <v/>
      </c>
      <c r="E1723" s="21" t="str">
        <f>IF($B1723="","",Тех_Движение!$F$1720)</f>
        <v/>
      </c>
      <c r="F1723" s="21" t="str">
        <f>IF($B1723="","",SUMIFS($E$5:$E1722,$C$5:$C1722,$C1723))</f>
        <v/>
      </c>
      <c r="G1723" s="21" t="str">
        <f>IF($B1723="","",MAX(0,$E1723-MAX(0,SUMIFS(Тех_Движение!$G$2:$G$5111,Тех_Движение!$D$2:$D$5111,$C1723,Тех_Движение!$B$2:$B$5111,"&lt;="&amp;Настройки!$B$5-1)-$F1723)))</f>
        <v/>
      </c>
      <c r="H1723" s="21" t="str">
        <f>IF($B1723="","",IF(AND($D1723&gt;=Настройки!$B$5,$D1723&lt;=Настройки!$B$6),$E1723,0))</f>
        <v/>
      </c>
      <c r="I1723" s="21" t="str">
        <f t="shared" si="78"/>
        <v/>
      </c>
      <c r="J1723" s="21" t="str">
        <f>IF($B1723="","",MAX(0,$E1723-MAX(0,SUMIFS(Тех_Движение!$G$2:$G$5111,Тех_Движение!$D$2:$D$5111,$C1723,Тех_Движение!$B$2:$B$5111,"&lt;="&amp;Настройки!$B$6)-$F1723)))</f>
        <v/>
      </c>
      <c r="K1723" s="21" t="e">
        <f>IF(OR($B1723="",K$3&lt;$D1723+Настройки!$B$7),0,MAX(0,$E1723-MAX(0,SUMIFS(Тех_Движение!$G$2:$G$5111,Тех_Движение!$D$2:$D$5111,$C1723,Тех_Движение!$B$2:$B$5111,"&lt;="&amp;K$3)-$F1723)))</f>
        <v>#VALUE!</v>
      </c>
      <c r="L1723" s="21" t="e">
        <f>IF(OR($B1723="",L$3&lt;$D1723+Настройки!$B$7),0,MAX(0,$E1723-MAX(0,SUMIFS(Тех_Движение!$G$2:$G$5111,Тех_Движение!$D$2:$D$5111,$C1723,Тех_Движение!$B$2:$B$5111,"&lt;="&amp;L$3)-$F1723)))</f>
        <v>#VALUE!</v>
      </c>
      <c r="M1723" s="21" t="e">
        <f>IF(OR($B1723="",M$3&lt;$D1723+Настройки!$B$7),0,MAX(0,$E1723-MAX(0,SUMIFS(Тех_Движение!$G$2:$G$5111,Тех_Движение!$D$2:$D$5111,$C1723,Тех_Движение!$B$2:$B$5111,"&lt;="&amp;M$3)-$F1723)))</f>
        <v>#VALUE!</v>
      </c>
      <c r="N1723" s="21" t="e">
        <f>IF(OR($B1723="",N$3&lt;$D1723+Настройки!$B$7),0,MAX(0,$E1723-MAX(0,SUMIFS(Тех_Движение!$G$2:$G$5111,Тех_Движение!$D$2:$D$5111,$C1723,Тех_Движение!$B$2:$B$5111,"&lt;="&amp;N$3)-$F1723)))</f>
        <v>#VALUE!</v>
      </c>
      <c r="O1723" s="21" t="e">
        <f>IF(OR($B1723="",O$3&lt;$D1723+Настройки!$B$7),0,MAX(0,$E1723-MAX(0,SUMIFS(Тех_Движение!$G$2:$G$5111,Тех_Движение!$D$2:$D$5111,$C1723,Тех_Движение!$B$2:$B$5111,"&lt;="&amp;O$3)-$F1723)))</f>
        <v>#VALUE!</v>
      </c>
      <c r="P1723" s="21" t="e">
        <f>IF(OR($B1723="",P$3&lt;$D1723+Настройки!$B$7),0,MAX(0,$E1723-MAX(0,SUMIFS(Тех_Движение!$G$2:$G$5111,Тех_Движение!$D$2:$D$5111,$C1723,Тех_Движение!$B$2:$B$5111,"&lt;="&amp;P$3)-$F1723)))</f>
        <v>#VALUE!</v>
      </c>
      <c r="Q1723" s="21" t="e">
        <f>IF(OR($B1723="",Q$3&lt;$D1723+Настройки!$B$7),0,MAX(0,$E1723-MAX(0,SUMIFS(Тех_Движение!$G$2:$G$5111,Тех_Движение!$D$2:$D$5111,$C1723,Тех_Движение!$B$2:$B$5111,"&lt;="&amp;Q$3)-$F1723)))</f>
        <v>#VALUE!</v>
      </c>
      <c r="R1723" s="21" t="str">
        <f t="shared" si="79"/>
        <v/>
      </c>
      <c r="S1723" s="23" t="str">
        <f>IF($B1723="","",VLOOKUP($C1723,Настройки!$A$11:$L$17,9,FALSE))</f>
        <v/>
      </c>
      <c r="T1723" s="23" t="str">
        <f t="shared" si="80"/>
        <v/>
      </c>
    </row>
    <row r="1724" spans="1:20" x14ac:dyDescent="0.3">
      <c r="A1724" s="20">
        <f>Тех_Движение!$A$1721</f>
        <v>1720</v>
      </c>
      <c r="B1724" s="20" t="str">
        <f>IF(Тех_Движение!$F$1721&gt;0,Тех_Движение!$I$1721,"")</f>
        <v/>
      </c>
      <c r="C1724" s="20" t="str">
        <f>IF($B1724="","",Тех_Движение!$D$1721)</f>
        <v/>
      </c>
      <c r="D1724" s="9" t="str">
        <f>IF($B1724="","",Тех_Движение!$B$1721)</f>
        <v/>
      </c>
      <c r="E1724" s="21" t="str">
        <f>IF($B1724="","",Тех_Движение!$F$1721)</f>
        <v/>
      </c>
      <c r="F1724" s="21" t="str">
        <f>IF($B1724="","",SUMIFS($E$5:$E1723,$C$5:$C1723,$C1724))</f>
        <v/>
      </c>
      <c r="G1724" s="21" t="str">
        <f>IF($B1724="","",MAX(0,$E1724-MAX(0,SUMIFS(Тех_Движение!$G$2:$G$5111,Тех_Движение!$D$2:$D$5111,$C1724,Тех_Движение!$B$2:$B$5111,"&lt;="&amp;Настройки!$B$5-1)-$F1724)))</f>
        <v/>
      </c>
      <c r="H1724" s="21" t="str">
        <f>IF($B1724="","",IF(AND($D1724&gt;=Настройки!$B$5,$D1724&lt;=Настройки!$B$6),$E1724,0))</f>
        <v/>
      </c>
      <c r="I1724" s="21" t="str">
        <f t="shared" si="78"/>
        <v/>
      </c>
      <c r="J1724" s="21" t="str">
        <f>IF($B1724="","",MAX(0,$E1724-MAX(0,SUMIFS(Тех_Движение!$G$2:$G$5111,Тех_Движение!$D$2:$D$5111,$C1724,Тех_Движение!$B$2:$B$5111,"&lt;="&amp;Настройки!$B$6)-$F1724)))</f>
        <v/>
      </c>
      <c r="K1724" s="21" t="e">
        <f>IF(OR($B1724="",K$3&lt;$D1724+Настройки!$B$7),0,MAX(0,$E1724-MAX(0,SUMIFS(Тех_Движение!$G$2:$G$5111,Тех_Движение!$D$2:$D$5111,$C1724,Тех_Движение!$B$2:$B$5111,"&lt;="&amp;K$3)-$F1724)))</f>
        <v>#VALUE!</v>
      </c>
      <c r="L1724" s="21" t="e">
        <f>IF(OR($B1724="",L$3&lt;$D1724+Настройки!$B$7),0,MAX(0,$E1724-MAX(0,SUMIFS(Тех_Движение!$G$2:$G$5111,Тех_Движение!$D$2:$D$5111,$C1724,Тех_Движение!$B$2:$B$5111,"&lt;="&amp;L$3)-$F1724)))</f>
        <v>#VALUE!</v>
      </c>
      <c r="M1724" s="21" t="e">
        <f>IF(OR($B1724="",M$3&lt;$D1724+Настройки!$B$7),0,MAX(0,$E1724-MAX(0,SUMIFS(Тех_Движение!$G$2:$G$5111,Тех_Движение!$D$2:$D$5111,$C1724,Тех_Движение!$B$2:$B$5111,"&lt;="&amp;M$3)-$F1724)))</f>
        <v>#VALUE!</v>
      </c>
      <c r="N1724" s="21" t="e">
        <f>IF(OR($B1724="",N$3&lt;$D1724+Настройки!$B$7),0,MAX(0,$E1724-MAX(0,SUMIFS(Тех_Движение!$G$2:$G$5111,Тех_Движение!$D$2:$D$5111,$C1724,Тех_Движение!$B$2:$B$5111,"&lt;="&amp;N$3)-$F1724)))</f>
        <v>#VALUE!</v>
      </c>
      <c r="O1724" s="21" t="e">
        <f>IF(OR($B1724="",O$3&lt;$D1724+Настройки!$B$7),0,MAX(0,$E1724-MAX(0,SUMIFS(Тех_Движение!$G$2:$G$5111,Тех_Движение!$D$2:$D$5111,$C1724,Тех_Движение!$B$2:$B$5111,"&lt;="&amp;O$3)-$F1724)))</f>
        <v>#VALUE!</v>
      </c>
      <c r="P1724" s="21" t="e">
        <f>IF(OR($B1724="",P$3&lt;$D1724+Настройки!$B$7),0,MAX(0,$E1724-MAX(0,SUMIFS(Тех_Движение!$G$2:$G$5111,Тех_Движение!$D$2:$D$5111,$C1724,Тех_Движение!$B$2:$B$5111,"&lt;="&amp;P$3)-$F1724)))</f>
        <v>#VALUE!</v>
      </c>
      <c r="Q1724" s="21" t="e">
        <f>IF(OR($B1724="",Q$3&lt;$D1724+Настройки!$B$7),0,MAX(0,$E1724-MAX(0,SUMIFS(Тех_Движение!$G$2:$G$5111,Тех_Движение!$D$2:$D$5111,$C1724,Тех_Движение!$B$2:$B$5111,"&lt;="&amp;Q$3)-$F1724)))</f>
        <v>#VALUE!</v>
      </c>
      <c r="R1724" s="21" t="str">
        <f t="shared" si="79"/>
        <v/>
      </c>
      <c r="S1724" s="23" t="str">
        <f>IF($B1724="","",VLOOKUP($C1724,Настройки!$A$11:$L$17,9,FALSE))</f>
        <v/>
      </c>
      <c r="T1724" s="23" t="str">
        <f t="shared" si="80"/>
        <v/>
      </c>
    </row>
    <row r="1725" spans="1:20" x14ac:dyDescent="0.3">
      <c r="A1725" s="20">
        <f>Тех_Движение!$A$1722</f>
        <v>1721</v>
      </c>
      <c r="B1725" s="20" t="str">
        <f>IF(Тех_Движение!$F$1722&gt;0,Тех_Движение!$I$1722,"")</f>
        <v/>
      </c>
      <c r="C1725" s="20" t="str">
        <f>IF($B1725="","",Тех_Движение!$D$1722)</f>
        <v/>
      </c>
      <c r="D1725" s="9" t="str">
        <f>IF($B1725="","",Тех_Движение!$B$1722)</f>
        <v/>
      </c>
      <c r="E1725" s="21" t="str">
        <f>IF($B1725="","",Тех_Движение!$F$1722)</f>
        <v/>
      </c>
      <c r="F1725" s="21" t="str">
        <f>IF($B1725="","",SUMIFS($E$5:$E1724,$C$5:$C1724,$C1725))</f>
        <v/>
      </c>
      <c r="G1725" s="21" t="str">
        <f>IF($B1725="","",MAX(0,$E1725-MAX(0,SUMIFS(Тех_Движение!$G$2:$G$5111,Тех_Движение!$D$2:$D$5111,$C1725,Тех_Движение!$B$2:$B$5111,"&lt;="&amp;Настройки!$B$5-1)-$F1725)))</f>
        <v/>
      </c>
      <c r="H1725" s="21" t="str">
        <f>IF($B1725="","",IF(AND($D1725&gt;=Настройки!$B$5,$D1725&lt;=Настройки!$B$6),$E1725,0))</f>
        <v/>
      </c>
      <c r="I1725" s="21" t="str">
        <f t="shared" si="78"/>
        <v/>
      </c>
      <c r="J1725" s="21" t="str">
        <f>IF($B1725="","",MAX(0,$E1725-MAX(0,SUMIFS(Тех_Движение!$G$2:$G$5111,Тех_Движение!$D$2:$D$5111,$C1725,Тех_Движение!$B$2:$B$5111,"&lt;="&amp;Настройки!$B$6)-$F1725)))</f>
        <v/>
      </c>
      <c r="K1725" s="21" t="e">
        <f>IF(OR($B1725="",K$3&lt;$D1725+Настройки!$B$7),0,MAX(0,$E1725-MAX(0,SUMIFS(Тех_Движение!$G$2:$G$5111,Тех_Движение!$D$2:$D$5111,$C1725,Тех_Движение!$B$2:$B$5111,"&lt;="&amp;K$3)-$F1725)))</f>
        <v>#VALUE!</v>
      </c>
      <c r="L1725" s="21" t="e">
        <f>IF(OR($B1725="",L$3&lt;$D1725+Настройки!$B$7),0,MAX(0,$E1725-MAX(0,SUMIFS(Тех_Движение!$G$2:$G$5111,Тех_Движение!$D$2:$D$5111,$C1725,Тех_Движение!$B$2:$B$5111,"&lt;="&amp;L$3)-$F1725)))</f>
        <v>#VALUE!</v>
      </c>
      <c r="M1725" s="21" t="e">
        <f>IF(OR($B1725="",M$3&lt;$D1725+Настройки!$B$7),0,MAX(0,$E1725-MAX(0,SUMIFS(Тех_Движение!$G$2:$G$5111,Тех_Движение!$D$2:$D$5111,$C1725,Тех_Движение!$B$2:$B$5111,"&lt;="&amp;M$3)-$F1725)))</f>
        <v>#VALUE!</v>
      </c>
      <c r="N1725" s="21" t="e">
        <f>IF(OR($B1725="",N$3&lt;$D1725+Настройки!$B$7),0,MAX(0,$E1725-MAX(0,SUMIFS(Тех_Движение!$G$2:$G$5111,Тех_Движение!$D$2:$D$5111,$C1725,Тех_Движение!$B$2:$B$5111,"&lt;="&amp;N$3)-$F1725)))</f>
        <v>#VALUE!</v>
      </c>
      <c r="O1725" s="21" t="e">
        <f>IF(OR($B1725="",O$3&lt;$D1725+Настройки!$B$7),0,MAX(0,$E1725-MAX(0,SUMIFS(Тех_Движение!$G$2:$G$5111,Тех_Движение!$D$2:$D$5111,$C1725,Тех_Движение!$B$2:$B$5111,"&lt;="&amp;O$3)-$F1725)))</f>
        <v>#VALUE!</v>
      </c>
      <c r="P1725" s="21" t="e">
        <f>IF(OR($B1725="",P$3&lt;$D1725+Настройки!$B$7),0,MAX(0,$E1725-MAX(0,SUMIFS(Тех_Движение!$G$2:$G$5111,Тех_Движение!$D$2:$D$5111,$C1725,Тех_Движение!$B$2:$B$5111,"&lt;="&amp;P$3)-$F1725)))</f>
        <v>#VALUE!</v>
      </c>
      <c r="Q1725" s="21" t="e">
        <f>IF(OR($B1725="",Q$3&lt;$D1725+Настройки!$B$7),0,MAX(0,$E1725-MAX(0,SUMIFS(Тех_Движение!$G$2:$G$5111,Тех_Движение!$D$2:$D$5111,$C1725,Тех_Движение!$B$2:$B$5111,"&lt;="&amp;Q$3)-$F1725)))</f>
        <v>#VALUE!</v>
      </c>
      <c r="R1725" s="21" t="str">
        <f t="shared" si="79"/>
        <v/>
      </c>
      <c r="S1725" s="23" t="str">
        <f>IF($B1725="","",VLOOKUP($C1725,Настройки!$A$11:$L$17,9,FALSE))</f>
        <v/>
      </c>
      <c r="T1725" s="23" t="str">
        <f t="shared" si="80"/>
        <v/>
      </c>
    </row>
    <row r="1726" spans="1:20" x14ac:dyDescent="0.3">
      <c r="A1726" s="20">
        <f>Тех_Движение!$A$1723</f>
        <v>1722</v>
      </c>
      <c r="B1726" s="20" t="str">
        <f>IF(Тех_Движение!$F$1723&gt;0,Тех_Движение!$I$1723,"")</f>
        <v/>
      </c>
      <c r="C1726" s="20" t="str">
        <f>IF($B1726="","",Тех_Движение!$D$1723)</f>
        <v/>
      </c>
      <c r="D1726" s="9" t="str">
        <f>IF($B1726="","",Тех_Движение!$B$1723)</f>
        <v/>
      </c>
      <c r="E1726" s="21" t="str">
        <f>IF($B1726="","",Тех_Движение!$F$1723)</f>
        <v/>
      </c>
      <c r="F1726" s="21" t="str">
        <f>IF($B1726="","",SUMIFS($E$5:$E1725,$C$5:$C1725,$C1726))</f>
        <v/>
      </c>
      <c r="G1726" s="21" t="str">
        <f>IF($B1726="","",MAX(0,$E1726-MAX(0,SUMIFS(Тех_Движение!$G$2:$G$5111,Тех_Движение!$D$2:$D$5111,$C1726,Тех_Движение!$B$2:$B$5111,"&lt;="&amp;Настройки!$B$5-1)-$F1726)))</f>
        <v/>
      </c>
      <c r="H1726" s="21" t="str">
        <f>IF($B1726="","",IF(AND($D1726&gt;=Настройки!$B$5,$D1726&lt;=Настройки!$B$6),$E1726,0))</f>
        <v/>
      </c>
      <c r="I1726" s="21" t="str">
        <f t="shared" si="78"/>
        <v/>
      </c>
      <c r="J1726" s="21" t="str">
        <f>IF($B1726="","",MAX(0,$E1726-MAX(0,SUMIFS(Тех_Движение!$G$2:$G$5111,Тех_Движение!$D$2:$D$5111,$C1726,Тех_Движение!$B$2:$B$5111,"&lt;="&amp;Настройки!$B$6)-$F1726)))</f>
        <v/>
      </c>
      <c r="K1726" s="21" t="e">
        <f>IF(OR($B1726="",K$3&lt;$D1726+Настройки!$B$7),0,MAX(0,$E1726-MAX(0,SUMIFS(Тех_Движение!$G$2:$G$5111,Тех_Движение!$D$2:$D$5111,$C1726,Тех_Движение!$B$2:$B$5111,"&lt;="&amp;K$3)-$F1726)))</f>
        <v>#VALUE!</v>
      </c>
      <c r="L1726" s="21" t="e">
        <f>IF(OR($B1726="",L$3&lt;$D1726+Настройки!$B$7),0,MAX(0,$E1726-MAX(0,SUMIFS(Тех_Движение!$G$2:$G$5111,Тех_Движение!$D$2:$D$5111,$C1726,Тех_Движение!$B$2:$B$5111,"&lt;="&amp;L$3)-$F1726)))</f>
        <v>#VALUE!</v>
      </c>
      <c r="M1726" s="21" t="e">
        <f>IF(OR($B1726="",M$3&lt;$D1726+Настройки!$B$7),0,MAX(0,$E1726-MAX(0,SUMIFS(Тех_Движение!$G$2:$G$5111,Тех_Движение!$D$2:$D$5111,$C1726,Тех_Движение!$B$2:$B$5111,"&lt;="&amp;M$3)-$F1726)))</f>
        <v>#VALUE!</v>
      </c>
      <c r="N1726" s="21" t="e">
        <f>IF(OR($B1726="",N$3&lt;$D1726+Настройки!$B$7),0,MAX(0,$E1726-MAX(0,SUMIFS(Тех_Движение!$G$2:$G$5111,Тех_Движение!$D$2:$D$5111,$C1726,Тех_Движение!$B$2:$B$5111,"&lt;="&amp;N$3)-$F1726)))</f>
        <v>#VALUE!</v>
      </c>
      <c r="O1726" s="21" t="e">
        <f>IF(OR($B1726="",O$3&lt;$D1726+Настройки!$B$7),0,MAX(0,$E1726-MAX(0,SUMIFS(Тех_Движение!$G$2:$G$5111,Тех_Движение!$D$2:$D$5111,$C1726,Тех_Движение!$B$2:$B$5111,"&lt;="&amp;O$3)-$F1726)))</f>
        <v>#VALUE!</v>
      </c>
      <c r="P1726" s="21" t="e">
        <f>IF(OR($B1726="",P$3&lt;$D1726+Настройки!$B$7),0,MAX(0,$E1726-MAX(0,SUMIFS(Тех_Движение!$G$2:$G$5111,Тех_Движение!$D$2:$D$5111,$C1726,Тех_Движение!$B$2:$B$5111,"&lt;="&amp;P$3)-$F1726)))</f>
        <v>#VALUE!</v>
      </c>
      <c r="Q1726" s="21" t="e">
        <f>IF(OR($B1726="",Q$3&lt;$D1726+Настройки!$B$7),0,MAX(0,$E1726-MAX(0,SUMIFS(Тех_Движение!$G$2:$G$5111,Тех_Движение!$D$2:$D$5111,$C1726,Тех_Движение!$B$2:$B$5111,"&lt;="&amp;Q$3)-$F1726)))</f>
        <v>#VALUE!</v>
      </c>
      <c r="R1726" s="21" t="str">
        <f t="shared" si="79"/>
        <v/>
      </c>
      <c r="S1726" s="23" t="str">
        <f>IF($B1726="","",VLOOKUP($C1726,Настройки!$A$11:$L$17,9,FALSE))</f>
        <v/>
      </c>
      <c r="T1726" s="23" t="str">
        <f t="shared" si="80"/>
        <v/>
      </c>
    </row>
    <row r="1727" spans="1:20" x14ac:dyDescent="0.3">
      <c r="A1727" s="20">
        <f>Тех_Движение!$A$1724</f>
        <v>1723</v>
      </c>
      <c r="B1727" s="20" t="str">
        <f>IF(Тех_Движение!$F$1724&gt;0,Тех_Движение!$I$1724,"")</f>
        <v/>
      </c>
      <c r="C1727" s="20" t="str">
        <f>IF($B1727="","",Тех_Движение!$D$1724)</f>
        <v/>
      </c>
      <c r="D1727" s="9" t="str">
        <f>IF($B1727="","",Тех_Движение!$B$1724)</f>
        <v/>
      </c>
      <c r="E1727" s="21" t="str">
        <f>IF($B1727="","",Тех_Движение!$F$1724)</f>
        <v/>
      </c>
      <c r="F1727" s="21" t="str">
        <f>IF($B1727="","",SUMIFS($E$5:$E1726,$C$5:$C1726,$C1727))</f>
        <v/>
      </c>
      <c r="G1727" s="21" t="str">
        <f>IF($B1727="","",MAX(0,$E1727-MAX(0,SUMIFS(Тех_Движение!$G$2:$G$5111,Тех_Движение!$D$2:$D$5111,$C1727,Тех_Движение!$B$2:$B$5111,"&lt;="&amp;Настройки!$B$5-1)-$F1727)))</f>
        <v/>
      </c>
      <c r="H1727" s="21" t="str">
        <f>IF($B1727="","",IF(AND($D1727&gt;=Настройки!$B$5,$D1727&lt;=Настройки!$B$6),$E1727,0))</f>
        <v/>
      </c>
      <c r="I1727" s="21" t="str">
        <f t="shared" si="78"/>
        <v/>
      </c>
      <c r="J1727" s="21" t="str">
        <f>IF($B1727="","",MAX(0,$E1727-MAX(0,SUMIFS(Тех_Движение!$G$2:$G$5111,Тех_Движение!$D$2:$D$5111,$C1727,Тех_Движение!$B$2:$B$5111,"&lt;="&amp;Настройки!$B$6)-$F1727)))</f>
        <v/>
      </c>
      <c r="K1727" s="21" t="e">
        <f>IF(OR($B1727="",K$3&lt;$D1727+Настройки!$B$7),0,MAX(0,$E1727-MAX(0,SUMIFS(Тех_Движение!$G$2:$G$5111,Тех_Движение!$D$2:$D$5111,$C1727,Тех_Движение!$B$2:$B$5111,"&lt;="&amp;K$3)-$F1727)))</f>
        <v>#VALUE!</v>
      </c>
      <c r="L1727" s="21" t="e">
        <f>IF(OR($B1727="",L$3&lt;$D1727+Настройки!$B$7),0,MAX(0,$E1727-MAX(0,SUMIFS(Тех_Движение!$G$2:$G$5111,Тех_Движение!$D$2:$D$5111,$C1727,Тех_Движение!$B$2:$B$5111,"&lt;="&amp;L$3)-$F1727)))</f>
        <v>#VALUE!</v>
      </c>
      <c r="M1727" s="21" t="e">
        <f>IF(OR($B1727="",M$3&lt;$D1727+Настройки!$B$7),0,MAX(0,$E1727-MAX(0,SUMIFS(Тех_Движение!$G$2:$G$5111,Тех_Движение!$D$2:$D$5111,$C1727,Тех_Движение!$B$2:$B$5111,"&lt;="&amp;M$3)-$F1727)))</f>
        <v>#VALUE!</v>
      </c>
      <c r="N1727" s="21" t="e">
        <f>IF(OR($B1727="",N$3&lt;$D1727+Настройки!$B$7),0,MAX(0,$E1727-MAX(0,SUMIFS(Тех_Движение!$G$2:$G$5111,Тех_Движение!$D$2:$D$5111,$C1727,Тех_Движение!$B$2:$B$5111,"&lt;="&amp;N$3)-$F1727)))</f>
        <v>#VALUE!</v>
      </c>
      <c r="O1727" s="21" t="e">
        <f>IF(OR($B1727="",O$3&lt;$D1727+Настройки!$B$7),0,MAX(0,$E1727-MAX(0,SUMIFS(Тех_Движение!$G$2:$G$5111,Тех_Движение!$D$2:$D$5111,$C1727,Тех_Движение!$B$2:$B$5111,"&lt;="&amp;O$3)-$F1727)))</f>
        <v>#VALUE!</v>
      </c>
      <c r="P1727" s="21" t="e">
        <f>IF(OR($B1727="",P$3&lt;$D1727+Настройки!$B$7),0,MAX(0,$E1727-MAX(0,SUMIFS(Тех_Движение!$G$2:$G$5111,Тех_Движение!$D$2:$D$5111,$C1727,Тех_Движение!$B$2:$B$5111,"&lt;="&amp;P$3)-$F1727)))</f>
        <v>#VALUE!</v>
      </c>
      <c r="Q1727" s="21" t="e">
        <f>IF(OR($B1727="",Q$3&lt;$D1727+Настройки!$B$7),0,MAX(0,$E1727-MAX(0,SUMIFS(Тех_Движение!$G$2:$G$5111,Тех_Движение!$D$2:$D$5111,$C1727,Тех_Движение!$B$2:$B$5111,"&lt;="&amp;Q$3)-$F1727)))</f>
        <v>#VALUE!</v>
      </c>
      <c r="R1727" s="21" t="str">
        <f t="shared" si="79"/>
        <v/>
      </c>
      <c r="S1727" s="23" t="str">
        <f>IF($B1727="","",VLOOKUP($C1727,Настройки!$A$11:$L$17,9,FALSE))</f>
        <v/>
      </c>
      <c r="T1727" s="23" t="str">
        <f t="shared" si="80"/>
        <v/>
      </c>
    </row>
    <row r="1728" spans="1:20" x14ac:dyDescent="0.3">
      <c r="A1728" s="20">
        <f>Тех_Движение!$A$1725</f>
        <v>1724</v>
      </c>
      <c r="B1728" s="20" t="str">
        <f>IF(Тех_Движение!$F$1725&gt;0,Тех_Движение!$I$1725,"")</f>
        <v/>
      </c>
      <c r="C1728" s="20" t="str">
        <f>IF($B1728="","",Тех_Движение!$D$1725)</f>
        <v/>
      </c>
      <c r="D1728" s="9" t="str">
        <f>IF($B1728="","",Тех_Движение!$B$1725)</f>
        <v/>
      </c>
      <c r="E1728" s="21" t="str">
        <f>IF($B1728="","",Тех_Движение!$F$1725)</f>
        <v/>
      </c>
      <c r="F1728" s="21" t="str">
        <f>IF($B1728="","",SUMIFS($E$5:$E1727,$C$5:$C1727,$C1728))</f>
        <v/>
      </c>
      <c r="G1728" s="21" t="str">
        <f>IF($B1728="","",MAX(0,$E1728-MAX(0,SUMIFS(Тех_Движение!$G$2:$G$5111,Тех_Движение!$D$2:$D$5111,$C1728,Тех_Движение!$B$2:$B$5111,"&lt;="&amp;Настройки!$B$5-1)-$F1728)))</f>
        <v/>
      </c>
      <c r="H1728" s="21" t="str">
        <f>IF($B1728="","",IF(AND($D1728&gt;=Настройки!$B$5,$D1728&lt;=Настройки!$B$6),$E1728,0))</f>
        <v/>
      </c>
      <c r="I1728" s="21" t="str">
        <f t="shared" si="78"/>
        <v/>
      </c>
      <c r="J1728" s="21" t="str">
        <f>IF($B1728="","",MAX(0,$E1728-MAX(0,SUMIFS(Тех_Движение!$G$2:$G$5111,Тех_Движение!$D$2:$D$5111,$C1728,Тех_Движение!$B$2:$B$5111,"&lt;="&amp;Настройки!$B$6)-$F1728)))</f>
        <v/>
      </c>
      <c r="K1728" s="21" t="e">
        <f>IF(OR($B1728="",K$3&lt;$D1728+Настройки!$B$7),0,MAX(0,$E1728-MAX(0,SUMIFS(Тех_Движение!$G$2:$G$5111,Тех_Движение!$D$2:$D$5111,$C1728,Тех_Движение!$B$2:$B$5111,"&lt;="&amp;K$3)-$F1728)))</f>
        <v>#VALUE!</v>
      </c>
      <c r="L1728" s="21" t="e">
        <f>IF(OR($B1728="",L$3&lt;$D1728+Настройки!$B$7),0,MAX(0,$E1728-MAX(0,SUMIFS(Тех_Движение!$G$2:$G$5111,Тех_Движение!$D$2:$D$5111,$C1728,Тех_Движение!$B$2:$B$5111,"&lt;="&amp;L$3)-$F1728)))</f>
        <v>#VALUE!</v>
      </c>
      <c r="M1728" s="21" t="e">
        <f>IF(OR($B1728="",M$3&lt;$D1728+Настройки!$B$7),0,MAX(0,$E1728-MAX(0,SUMIFS(Тех_Движение!$G$2:$G$5111,Тех_Движение!$D$2:$D$5111,$C1728,Тех_Движение!$B$2:$B$5111,"&lt;="&amp;M$3)-$F1728)))</f>
        <v>#VALUE!</v>
      </c>
      <c r="N1728" s="21" t="e">
        <f>IF(OR($B1728="",N$3&lt;$D1728+Настройки!$B$7),0,MAX(0,$E1728-MAX(0,SUMIFS(Тех_Движение!$G$2:$G$5111,Тех_Движение!$D$2:$D$5111,$C1728,Тех_Движение!$B$2:$B$5111,"&lt;="&amp;N$3)-$F1728)))</f>
        <v>#VALUE!</v>
      </c>
      <c r="O1728" s="21" t="e">
        <f>IF(OR($B1728="",O$3&lt;$D1728+Настройки!$B$7),0,MAX(0,$E1728-MAX(0,SUMIFS(Тех_Движение!$G$2:$G$5111,Тех_Движение!$D$2:$D$5111,$C1728,Тех_Движение!$B$2:$B$5111,"&lt;="&amp;O$3)-$F1728)))</f>
        <v>#VALUE!</v>
      </c>
      <c r="P1728" s="21" t="e">
        <f>IF(OR($B1728="",P$3&lt;$D1728+Настройки!$B$7),0,MAX(0,$E1728-MAX(0,SUMIFS(Тех_Движение!$G$2:$G$5111,Тех_Движение!$D$2:$D$5111,$C1728,Тех_Движение!$B$2:$B$5111,"&lt;="&amp;P$3)-$F1728)))</f>
        <v>#VALUE!</v>
      </c>
      <c r="Q1728" s="21" t="e">
        <f>IF(OR($B1728="",Q$3&lt;$D1728+Настройки!$B$7),0,MAX(0,$E1728-MAX(0,SUMIFS(Тех_Движение!$G$2:$G$5111,Тех_Движение!$D$2:$D$5111,$C1728,Тех_Движение!$B$2:$B$5111,"&lt;="&amp;Q$3)-$F1728)))</f>
        <v>#VALUE!</v>
      </c>
      <c r="R1728" s="21" t="str">
        <f t="shared" si="79"/>
        <v/>
      </c>
      <c r="S1728" s="23" t="str">
        <f>IF($B1728="","",VLOOKUP($C1728,Настройки!$A$11:$L$17,9,FALSE))</f>
        <v/>
      </c>
      <c r="T1728" s="23" t="str">
        <f t="shared" si="80"/>
        <v/>
      </c>
    </row>
    <row r="1729" spans="1:20" x14ac:dyDescent="0.3">
      <c r="A1729" s="20">
        <f>Тех_Движение!$A$1726</f>
        <v>1725</v>
      </c>
      <c r="B1729" s="20" t="str">
        <f>IF(Тех_Движение!$F$1726&gt;0,Тех_Движение!$I$1726,"")</f>
        <v/>
      </c>
      <c r="C1729" s="20" t="str">
        <f>IF($B1729="","",Тех_Движение!$D$1726)</f>
        <v/>
      </c>
      <c r="D1729" s="9" t="str">
        <f>IF($B1729="","",Тех_Движение!$B$1726)</f>
        <v/>
      </c>
      <c r="E1729" s="21" t="str">
        <f>IF($B1729="","",Тех_Движение!$F$1726)</f>
        <v/>
      </c>
      <c r="F1729" s="21" t="str">
        <f>IF($B1729="","",SUMIFS($E$5:$E1728,$C$5:$C1728,$C1729))</f>
        <v/>
      </c>
      <c r="G1729" s="21" t="str">
        <f>IF($B1729="","",MAX(0,$E1729-MAX(0,SUMIFS(Тех_Движение!$G$2:$G$5111,Тех_Движение!$D$2:$D$5111,$C1729,Тех_Движение!$B$2:$B$5111,"&lt;="&amp;Настройки!$B$5-1)-$F1729)))</f>
        <v/>
      </c>
      <c r="H1729" s="21" t="str">
        <f>IF($B1729="","",IF(AND($D1729&gt;=Настройки!$B$5,$D1729&lt;=Настройки!$B$6),$E1729,0))</f>
        <v/>
      </c>
      <c r="I1729" s="21" t="str">
        <f t="shared" si="78"/>
        <v/>
      </c>
      <c r="J1729" s="21" t="str">
        <f>IF($B1729="","",MAX(0,$E1729-MAX(0,SUMIFS(Тех_Движение!$G$2:$G$5111,Тех_Движение!$D$2:$D$5111,$C1729,Тех_Движение!$B$2:$B$5111,"&lt;="&amp;Настройки!$B$6)-$F1729)))</f>
        <v/>
      </c>
      <c r="K1729" s="21" t="e">
        <f>IF(OR($B1729="",K$3&lt;$D1729+Настройки!$B$7),0,MAX(0,$E1729-MAX(0,SUMIFS(Тех_Движение!$G$2:$G$5111,Тех_Движение!$D$2:$D$5111,$C1729,Тех_Движение!$B$2:$B$5111,"&lt;="&amp;K$3)-$F1729)))</f>
        <v>#VALUE!</v>
      </c>
      <c r="L1729" s="21" t="e">
        <f>IF(OR($B1729="",L$3&lt;$D1729+Настройки!$B$7),0,MAX(0,$E1729-MAX(0,SUMIFS(Тех_Движение!$G$2:$G$5111,Тех_Движение!$D$2:$D$5111,$C1729,Тех_Движение!$B$2:$B$5111,"&lt;="&amp;L$3)-$F1729)))</f>
        <v>#VALUE!</v>
      </c>
      <c r="M1729" s="21" t="e">
        <f>IF(OR($B1729="",M$3&lt;$D1729+Настройки!$B$7),0,MAX(0,$E1729-MAX(0,SUMIFS(Тех_Движение!$G$2:$G$5111,Тех_Движение!$D$2:$D$5111,$C1729,Тех_Движение!$B$2:$B$5111,"&lt;="&amp;M$3)-$F1729)))</f>
        <v>#VALUE!</v>
      </c>
      <c r="N1729" s="21" t="e">
        <f>IF(OR($B1729="",N$3&lt;$D1729+Настройки!$B$7),0,MAX(0,$E1729-MAX(0,SUMIFS(Тех_Движение!$G$2:$G$5111,Тех_Движение!$D$2:$D$5111,$C1729,Тех_Движение!$B$2:$B$5111,"&lt;="&amp;N$3)-$F1729)))</f>
        <v>#VALUE!</v>
      </c>
      <c r="O1729" s="21" t="e">
        <f>IF(OR($B1729="",O$3&lt;$D1729+Настройки!$B$7),0,MAX(0,$E1729-MAX(0,SUMIFS(Тех_Движение!$G$2:$G$5111,Тех_Движение!$D$2:$D$5111,$C1729,Тех_Движение!$B$2:$B$5111,"&lt;="&amp;O$3)-$F1729)))</f>
        <v>#VALUE!</v>
      </c>
      <c r="P1729" s="21" t="e">
        <f>IF(OR($B1729="",P$3&lt;$D1729+Настройки!$B$7),0,MAX(0,$E1729-MAX(0,SUMIFS(Тех_Движение!$G$2:$G$5111,Тех_Движение!$D$2:$D$5111,$C1729,Тех_Движение!$B$2:$B$5111,"&lt;="&amp;P$3)-$F1729)))</f>
        <v>#VALUE!</v>
      </c>
      <c r="Q1729" s="21" t="e">
        <f>IF(OR($B1729="",Q$3&lt;$D1729+Настройки!$B$7),0,MAX(0,$E1729-MAX(0,SUMIFS(Тех_Движение!$G$2:$G$5111,Тех_Движение!$D$2:$D$5111,$C1729,Тех_Движение!$B$2:$B$5111,"&lt;="&amp;Q$3)-$F1729)))</f>
        <v>#VALUE!</v>
      </c>
      <c r="R1729" s="21" t="str">
        <f t="shared" si="79"/>
        <v/>
      </c>
      <c r="S1729" s="23" t="str">
        <f>IF($B1729="","",VLOOKUP($C1729,Настройки!$A$11:$L$17,9,FALSE))</f>
        <v/>
      </c>
      <c r="T1729" s="23" t="str">
        <f t="shared" si="80"/>
        <v/>
      </c>
    </row>
    <row r="1730" spans="1:20" x14ac:dyDescent="0.3">
      <c r="A1730" s="20">
        <f>Тех_Движение!$A$1727</f>
        <v>1726</v>
      </c>
      <c r="B1730" s="20" t="str">
        <f>IF(Тех_Движение!$F$1727&gt;0,Тех_Движение!$I$1727,"")</f>
        <v/>
      </c>
      <c r="C1730" s="20" t="str">
        <f>IF($B1730="","",Тех_Движение!$D$1727)</f>
        <v/>
      </c>
      <c r="D1730" s="9" t="str">
        <f>IF($B1730="","",Тех_Движение!$B$1727)</f>
        <v/>
      </c>
      <c r="E1730" s="21" t="str">
        <f>IF($B1730="","",Тех_Движение!$F$1727)</f>
        <v/>
      </c>
      <c r="F1730" s="21" t="str">
        <f>IF($B1730="","",SUMIFS($E$5:$E1729,$C$5:$C1729,$C1730))</f>
        <v/>
      </c>
      <c r="G1730" s="21" t="str">
        <f>IF($B1730="","",MAX(0,$E1730-MAX(0,SUMIFS(Тех_Движение!$G$2:$G$5111,Тех_Движение!$D$2:$D$5111,$C1730,Тех_Движение!$B$2:$B$5111,"&lt;="&amp;Настройки!$B$5-1)-$F1730)))</f>
        <v/>
      </c>
      <c r="H1730" s="21" t="str">
        <f>IF($B1730="","",IF(AND($D1730&gt;=Настройки!$B$5,$D1730&lt;=Настройки!$B$6),$E1730,0))</f>
        <v/>
      </c>
      <c r="I1730" s="21" t="str">
        <f t="shared" si="78"/>
        <v/>
      </c>
      <c r="J1730" s="21" t="str">
        <f>IF($B1730="","",MAX(0,$E1730-MAX(0,SUMIFS(Тех_Движение!$G$2:$G$5111,Тех_Движение!$D$2:$D$5111,$C1730,Тех_Движение!$B$2:$B$5111,"&lt;="&amp;Настройки!$B$6)-$F1730)))</f>
        <v/>
      </c>
      <c r="K1730" s="21" t="e">
        <f>IF(OR($B1730="",K$3&lt;$D1730+Настройки!$B$7),0,MAX(0,$E1730-MAX(0,SUMIFS(Тех_Движение!$G$2:$G$5111,Тех_Движение!$D$2:$D$5111,$C1730,Тех_Движение!$B$2:$B$5111,"&lt;="&amp;K$3)-$F1730)))</f>
        <v>#VALUE!</v>
      </c>
      <c r="L1730" s="21" t="e">
        <f>IF(OR($B1730="",L$3&lt;$D1730+Настройки!$B$7),0,MAX(0,$E1730-MAX(0,SUMIFS(Тех_Движение!$G$2:$G$5111,Тех_Движение!$D$2:$D$5111,$C1730,Тех_Движение!$B$2:$B$5111,"&lt;="&amp;L$3)-$F1730)))</f>
        <v>#VALUE!</v>
      </c>
      <c r="M1730" s="21" t="e">
        <f>IF(OR($B1730="",M$3&lt;$D1730+Настройки!$B$7),0,MAX(0,$E1730-MAX(0,SUMIFS(Тех_Движение!$G$2:$G$5111,Тех_Движение!$D$2:$D$5111,$C1730,Тех_Движение!$B$2:$B$5111,"&lt;="&amp;M$3)-$F1730)))</f>
        <v>#VALUE!</v>
      </c>
      <c r="N1730" s="21" t="e">
        <f>IF(OR($B1730="",N$3&lt;$D1730+Настройки!$B$7),0,MAX(0,$E1730-MAX(0,SUMIFS(Тех_Движение!$G$2:$G$5111,Тех_Движение!$D$2:$D$5111,$C1730,Тех_Движение!$B$2:$B$5111,"&lt;="&amp;N$3)-$F1730)))</f>
        <v>#VALUE!</v>
      </c>
      <c r="O1730" s="21" t="e">
        <f>IF(OR($B1730="",O$3&lt;$D1730+Настройки!$B$7),0,MAX(0,$E1730-MAX(0,SUMIFS(Тех_Движение!$G$2:$G$5111,Тех_Движение!$D$2:$D$5111,$C1730,Тех_Движение!$B$2:$B$5111,"&lt;="&amp;O$3)-$F1730)))</f>
        <v>#VALUE!</v>
      </c>
      <c r="P1730" s="21" t="e">
        <f>IF(OR($B1730="",P$3&lt;$D1730+Настройки!$B$7),0,MAX(0,$E1730-MAX(0,SUMIFS(Тех_Движение!$G$2:$G$5111,Тех_Движение!$D$2:$D$5111,$C1730,Тех_Движение!$B$2:$B$5111,"&lt;="&amp;P$3)-$F1730)))</f>
        <v>#VALUE!</v>
      </c>
      <c r="Q1730" s="21" t="e">
        <f>IF(OR($B1730="",Q$3&lt;$D1730+Настройки!$B$7),0,MAX(0,$E1730-MAX(0,SUMIFS(Тех_Движение!$G$2:$G$5111,Тех_Движение!$D$2:$D$5111,$C1730,Тех_Движение!$B$2:$B$5111,"&lt;="&amp;Q$3)-$F1730)))</f>
        <v>#VALUE!</v>
      </c>
      <c r="R1730" s="21" t="str">
        <f t="shared" si="79"/>
        <v/>
      </c>
      <c r="S1730" s="23" t="str">
        <f>IF($B1730="","",VLOOKUP($C1730,Настройки!$A$11:$L$17,9,FALSE))</f>
        <v/>
      </c>
      <c r="T1730" s="23" t="str">
        <f t="shared" si="80"/>
        <v/>
      </c>
    </row>
    <row r="1731" spans="1:20" x14ac:dyDescent="0.3">
      <c r="A1731" s="20">
        <f>Тех_Движение!$A$1728</f>
        <v>1727</v>
      </c>
      <c r="B1731" s="20" t="str">
        <f>IF(Тех_Движение!$F$1728&gt;0,Тех_Движение!$I$1728,"")</f>
        <v/>
      </c>
      <c r="C1731" s="20" t="str">
        <f>IF($B1731="","",Тех_Движение!$D$1728)</f>
        <v/>
      </c>
      <c r="D1731" s="9" t="str">
        <f>IF($B1731="","",Тех_Движение!$B$1728)</f>
        <v/>
      </c>
      <c r="E1731" s="21" t="str">
        <f>IF($B1731="","",Тех_Движение!$F$1728)</f>
        <v/>
      </c>
      <c r="F1731" s="21" t="str">
        <f>IF($B1731="","",SUMIFS($E$5:$E1730,$C$5:$C1730,$C1731))</f>
        <v/>
      </c>
      <c r="G1731" s="21" t="str">
        <f>IF($B1731="","",MAX(0,$E1731-MAX(0,SUMIFS(Тех_Движение!$G$2:$G$5111,Тех_Движение!$D$2:$D$5111,$C1731,Тех_Движение!$B$2:$B$5111,"&lt;="&amp;Настройки!$B$5-1)-$F1731)))</f>
        <v/>
      </c>
      <c r="H1731" s="21" t="str">
        <f>IF($B1731="","",IF(AND($D1731&gt;=Настройки!$B$5,$D1731&lt;=Настройки!$B$6),$E1731,0))</f>
        <v/>
      </c>
      <c r="I1731" s="21" t="str">
        <f t="shared" si="78"/>
        <v/>
      </c>
      <c r="J1731" s="21" t="str">
        <f>IF($B1731="","",MAX(0,$E1731-MAX(0,SUMIFS(Тех_Движение!$G$2:$G$5111,Тех_Движение!$D$2:$D$5111,$C1731,Тех_Движение!$B$2:$B$5111,"&lt;="&amp;Настройки!$B$6)-$F1731)))</f>
        <v/>
      </c>
      <c r="K1731" s="21" t="e">
        <f>IF(OR($B1731="",K$3&lt;$D1731+Настройки!$B$7),0,MAX(0,$E1731-MAX(0,SUMIFS(Тех_Движение!$G$2:$G$5111,Тех_Движение!$D$2:$D$5111,$C1731,Тех_Движение!$B$2:$B$5111,"&lt;="&amp;K$3)-$F1731)))</f>
        <v>#VALUE!</v>
      </c>
      <c r="L1731" s="21" t="e">
        <f>IF(OR($B1731="",L$3&lt;$D1731+Настройки!$B$7),0,MAX(0,$E1731-MAX(0,SUMIFS(Тех_Движение!$G$2:$G$5111,Тех_Движение!$D$2:$D$5111,$C1731,Тех_Движение!$B$2:$B$5111,"&lt;="&amp;L$3)-$F1731)))</f>
        <v>#VALUE!</v>
      </c>
      <c r="M1731" s="21" t="e">
        <f>IF(OR($B1731="",M$3&lt;$D1731+Настройки!$B$7),0,MAX(0,$E1731-MAX(0,SUMIFS(Тех_Движение!$G$2:$G$5111,Тех_Движение!$D$2:$D$5111,$C1731,Тех_Движение!$B$2:$B$5111,"&lt;="&amp;M$3)-$F1731)))</f>
        <v>#VALUE!</v>
      </c>
      <c r="N1731" s="21" t="e">
        <f>IF(OR($B1731="",N$3&lt;$D1731+Настройки!$B$7),0,MAX(0,$E1731-MAX(0,SUMIFS(Тех_Движение!$G$2:$G$5111,Тех_Движение!$D$2:$D$5111,$C1731,Тех_Движение!$B$2:$B$5111,"&lt;="&amp;N$3)-$F1731)))</f>
        <v>#VALUE!</v>
      </c>
      <c r="O1731" s="21" t="e">
        <f>IF(OR($B1731="",O$3&lt;$D1731+Настройки!$B$7),0,MAX(0,$E1731-MAX(0,SUMIFS(Тех_Движение!$G$2:$G$5111,Тех_Движение!$D$2:$D$5111,$C1731,Тех_Движение!$B$2:$B$5111,"&lt;="&amp;O$3)-$F1731)))</f>
        <v>#VALUE!</v>
      </c>
      <c r="P1731" s="21" t="e">
        <f>IF(OR($B1731="",P$3&lt;$D1731+Настройки!$B$7),0,MAX(0,$E1731-MAX(0,SUMIFS(Тех_Движение!$G$2:$G$5111,Тех_Движение!$D$2:$D$5111,$C1731,Тех_Движение!$B$2:$B$5111,"&lt;="&amp;P$3)-$F1731)))</f>
        <v>#VALUE!</v>
      </c>
      <c r="Q1731" s="21" t="e">
        <f>IF(OR($B1731="",Q$3&lt;$D1731+Настройки!$B$7),0,MAX(0,$E1731-MAX(0,SUMIFS(Тех_Движение!$G$2:$G$5111,Тех_Движение!$D$2:$D$5111,$C1731,Тех_Движение!$B$2:$B$5111,"&lt;="&amp;Q$3)-$F1731)))</f>
        <v>#VALUE!</v>
      </c>
      <c r="R1731" s="21" t="str">
        <f t="shared" si="79"/>
        <v/>
      </c>
      <c r="S1731" s="23" t="str">
        <f>IF($B1731="","",VLOOKUP($C1731,Настройки!$A$11:$L$17,9,FALSE))</f>
        <v/>
      </c>
      <c r="T1731" s="23" t="str">
        <f t="shared" si="80"/>
        <v/>
      </c>
    </row>
    <row r="1732" spans="1:20" x14ac:dyDescent="0.3">
      <c r="A1732" s="20">
        <f>Тех_Движение!$A$1729</f>
        <v>1728</v>
      </c>
      <c r="B1732" s="20" t="str">
        <f>IF(Тех_Движение!$F$1729&gt;0,Тех_Движение!$I$1729,"")</f>
        <v/>
      </c>
      <c r="C1732" s="20" t="str">
        <f>IF($B1732="","",Тех_Движение!$D$1729)</f>
        <v/>
      </c>
      <c r="D1732" s="9" t="str">
        <f>IF($B1732="","",Тех_Движение!$B$1729)</f>
        <v/>
      </c>
      <c r="E1732" s="21" t="str">
        <f>IF($B1732="","",Тех_Движение!$F$1729)</f>
        <v/>
      </c>
      <c r="F1732" s="21" t="str">
        <f>IF($B1732="","",SUMIFS($E$5:$E1731,$C$5:$C1731,$C1732))</f>
        <v/>
      </c>
      <c r="G1732" s="21" t="str">
        <f>IF($B1732="","",MAX(0,$E1732-MAX(0,SUMIFS(Тех_Движение!$G$2:$G$5111,Тех_Движение!$D$2:$D$5111,$C1732,Тех_Движение!$B$2:$B$5111,"&lt;="&amp;Настройки!$B$5-1)-$F1732)))</f>
        <v/>
      </c>
      <c r="H1732" s="21" t="str">
        <f>IF($B1732="","",IF(AND($D1732&gt;=Настройки!$B$5,$D1732&lt;=Настройки!$B$6),$E1732,0))</f>
        <v/>
      </c>
      <c r="I1732" s="21" t="str">
        <f t="shared" si="78"/>
        <v/>
      </c>
      <c r="J1732" s="21" t="str">
        <f>IF($B1732="","",MAX(0,$E1732-MAX(0,SUMIFS(Тех_Движение!$G$2:$G$5111,Тех_Движение!$D$2:$D$5111,$C1732,Тех_Движение!$B$2:$B$5111,"&lt;="&amp;Настройки!$B$6)-$F1732)))</f>
        <v/>
      </c>
      <c r="K1732" s="21" t="e">
        <f>IF(OR($B1732="",K$3&lt;$D1732+Настройки!$B$7),0,MAX(0,$E1732-MAX(0,SUMIFS(Тех_Движение!$G$2:$G$5111,Тех_Движение!$D$2:$D$5111,$C1732,Тех_Движение!$B$2:$B$5111,"&lt;="&amp;K$3)-$F1732)))</f>
        <v>#VALUE!</v>
      </c>
      <c r="L1732" s="21" t="e">
        <f>IF(OR($B1732="",L$3&lt;$D1732+Настройки!$B$7),0,MAX(0,$E1732-MAX(0,SUMIFS(Тех_Движение!$G$2:$G$5111,Тех_Движение!$D$2:$D$5111,$C1732,Тех_Движение!$B$2:$B$5111,"&lt;="&amp;L$3)-$F1732)))</f>
        <v>#VALUE!</v>
      </c>
      <c r="M1732" s="21" t="e">
        <f>IF(OR($B1732="",M$3&lt;$D1732+Настройки!$B$7),0,MAX(0,$E1732-MAX(0,SUMIFS(Тех_Движение!$G$2:$G$5111,Тех_Движение!$D$2:$D$5111,$C1732,Тех_Движение!$B$2:$B$5111,"&lt;="&amp;M$3)-$F1732)))</f>
        <v>#VALUE!</v>
      </c>
      <c r="N1732" s="21" t="e">
        <f>IF(OR($B1732="",N$3&lt;$D1732+Настройки!$B$7),0,MAX(0,$E1732-MAX(0,SUMIFS(Тех_Движение!$G$2:$G$5111,Тех_Движение!$D$2:$D$5111,$C1732,Тех_Движение!$B$2:$B$5111,"&lt;="&amp;N$3)-$F1732)))</f>
        <v>#VALUE!</v>
      </c>
      <c r="O1732" s="21" t="e">
        <f>IF(OR($B1732="",O$3&lt;$D1732+Настройки!$B$7),0,MAX(0,$E1732-MAX(0,SUMIFS(Тех_Движение!$G$2:$G$5111,Тех_Движение!$D$2:$D$5111,$C1732,Тех_Движение!$B$2:$B$5111,"&lt;="&amp;O$3)-$F1732)))</f>
        <v>#VALUE!</v>
      </c>
      <c r="P1732" s="21" t="e">
        <f>IF(OR($B1732="",P$3&lt;$D1732+Настройки!$B$7),0,MAX(0,$E1732-MAX(0,SUMIFS(Тех_Движение!$G$2:$G$5111,Тех_Движение!$D$2:$D$5111,$C1732,Тех_Движение!$B$2:$B$5111,"&lt;="&amp;P$3)-$F1732)))</f>
        <v>#VALUE!</v>
      </c>
      <c r="Q1732" s="21" t="e">
        <f>IF(OR($B1732="",Q$3&lt;$D1732+Настройки!$B$7),0,MAX(0,$E1732-MAX(0,SUMIFS(Тех_Движение!$G$2:$G$5111,Тех_Движение!$D$2:$D$5111,$C1732,Тех_Движение!$B$2:$B$5111,"&lt;="&amp;Q$3)-$F1732)))</f>
        <v>#VALUE!</v>
      </c>
      <c r="R1732" s="21" t="str">
        <f t="shared" si="79"/>
        <v/>
      </c>
      <c r="S1732" s="23" t="str">
        <f>IF($B1732="","",VLOOKUP($C1732,Настройки!$A$11:$L$17,9,FALSE))</f>
        <v/>
      </c>
      <c r="T1732" s="23" t="str">
        <f t="shared" si="80"/>
        <v/>
      </c>
    </row>
    <row r="1733" spans="1:20" x14ac:dyDescent="0.3">
      <c r="A1733" s="20">
        <f>Тех_Движение!$A$1730</f>
        <v>1729</v>
      </c>
      <c r="B1733" s="20" t="str">
        <f>IF(Тех_Движение!$F$1730&gt;0,Тех_Движение!$I$1730,"")</f>
        <v/>
      </c>
      <c r="C1733" s="20" t="str">
        <f>IF($B1733="","",Тех_Движение!$D$1730)</f>
        <v/>
      </c>
      <c r="D1733" s="9" t="str">
        <f>IF($B1733="","",Тех_Движение!$B$1730)</f>
        <v/>
      </c>
      <c r="E1733" s="21" t="str">
        <f>IF($B1733="","",Тех_Движение!$F$1730)</f>
        <v/>
      </c>
      <c r="F1733" s="21" t="str">
        <f>IF($B1733="","",SUMIFS($E$5:$E1732,$C$5:$C1732,$C1733))</f>
        <v/>
      </c>
      <c r="G1733" s="21" t="str">
        <f>IF($B1733="","",MAX(0,$E1733-MAX(0,SUMIFS(Тех_Движение!$G$2:$G$5111,Тех_Движение!$D$2:$D$5111,$C1733,Тех_Движение!$B$2:$B$5111,"&lt;="&amp;Настройки!$B$5-1)-$F1733)))</f>
        <v/>
      </c>
      <c r="H1733" s="21" t="str">
        <f>IF($B1733="","",IF(AND($D1733&gt;=Настройки!$B$5,$D1733&lt;=Настройки!$B$6),$E1733,0))</f>
        <v/>
      </c>
      <c r="I1733" s="21" t="str">
        <f t="shared" ref="I1733:I1796" si="81">IF($B1733="","",$G1733+$H1733-$J1733)</f>
        <v/>
      </c>
      <c r="J1733" s="21" t="str">
        <f>IF($B1733="","",MAX(0,$E1733-MAX(0,SUMIFS(Тех_Движение!$G$2:$G$5111,Тех_Движение!$D$2:$D$5111,$C1733,Тех_Движение!$B$2:$B$5111,"&lt;="&amp;Настройки!$B$6)-$F1733)))</f>
        <v/>
      </c>
      <c r="K1733" s="21" t="e">
        <f>IF(OR($B1733="",K$3&lt;$D1733+Настройки!$B$7),0,MAX(0,$E1733-MAX(0,SUMIFS(Тех_Движение!$G$2:$G$5111,Тех_Движение!$D$2:$D$5111,$C1733,Тех_Движение!$B$2:$B$5111,"&lt;="&amp;K$3)-$F1733)))</f>
        <v>#VALUE!</v>
      </c>
      <c r="L1733" s="21" t="e">
        <f>IF(OR($B1733="",L$3&lt;$D1733+Настройки!$B$7),0,MAX(0,$E1733-MAX(0,SUMIFS(Тех_Движение!$G$2:$G$5111,Тех_Движение!$D$2:$D$5111,$C1733,Тех_Движение!$B$2:$B$5111,"&lt;="&amp;L$3)-$F1733)))</f>
        <v>#VALUE!</v>
      </c>
      <c r="M1733" s="21" t="e">
        <f>IF(OR($B1733="",M$3&lt;$D1733+Настройки!$B$7),0,MAX(0,$E1733-MAX(0,SUMIFS(Тех_Движение!$G$2:$G$5111,Тех_Движение!$D$2:$D$5111,$C1733,Тех_Движение!$B$2:$B$5111,"&lt;="&amp;M$3)-$F1733)))</f>
        <v>#VALUE!</v>
      </c>
      <c r="N1733" s="21" t="e">
        <f>IF(OR($B1733="",N$3&lt;$D1733+Настройки!$B$7),0,MAX(0,$E1733-MAX(0,SUMIFS(Тех_Движение!$G$2:$G$5111,Тех_Движение!$D$2:$D$5111,$C1733,Тех_Движение!$B$2:$B$5111,"&lt;="&amp;N$3)-$F1733)))</f>
        <v>#VALUE!</v>
      </c>
      <c r="O1733" s="21" t="e">
        <f>IF(OR($B1733="",O$3&lt;$D1733+Настройки!$B$7),0,MAX(0,$E1733-MAX(0,SUMIFS(Тех_Движение!$G$2:$G$5111,Тех_Движение!$D$2:$D$5111,$C1733,Тех_Движение!$B$2:$B$5111,"&lt;="&amp;O$3)-$F1733)))</f>
        <v>#VALUE!</v>
      </c>
      <c r="P1733" s="21" t="e">
        <f>IF(OR($B1733="",P$3&lt;$D1733+Настройки!$B$7),0,MAX(0,$E1733-MAX(0,SUMIFS(Тех_Движение!$G$2:$G$5111,Тех_Движение!$D$2:$D$5111,$C1733,Тех_Движение!$B$2:$B$5111,"&lt;="&amp;P$3)-$F1733)))</f>
        <v>#VALUE!</v>
      </c>
      <c r="Q1733" s="21" t="e">
        <f>IF(OR($B1733="",Q$3&lt;$D1733+Настройки!$B$7),0,MAX(0,$E1733-MAX(0,SUMIFS(Тех_Движение!$G$2:$G$5111,Тех_Движение!$D$2:$D$5111,$C1733,Тех_Движение!$B$2:$B$5111,"&lt;="&amp;Q$3)-$F1733)))</f>
        <v>#VALUE!</v>
      </c>
      <c r="R1733" s="21" t="str">
        <f t="shared" ref="R1733:R1796" si="82">IF($B1733="","",SUM($K1733:$Q1733))</f>
        <v/>
      </c>
      <c r="S1733" s="23" t="str">
        <f>IF($B1733="","",VLOOKUP($C1733,Настройки!$A$11:$L$17,9,FALSE))</f>
        <v/>
      </c>
      <c r="T1733" s="23" t="str">
        <f t="shared" ref="T1733:T1796" si="83">IF($B1733="","",$R1733*$S1733)</f>
        <v/>
      </c>
    </row>
    <row r="1734" spans="1:20" x14ac:dyDescent="0.3">
      <c r="A1734" s="20">
        <f>Тех_Движение!$A$1731</f>
        <v>1730</v>
      </c>
      <c r="B1734" s="20" t="str">
        <f>IF(Тех_Движение!$F$1731&gt;0,Тех_Движение!$I$1731,"")</f>
        <v/>
      </c>
      <c r="C1734" s="20" t="str">
        <f>IF($B1734="","",Тех_Движение!$D$1731)</f>
        <v/>
      </c>
      <c r="D1734" s="9" t="str">
        <f>IF($B1734="","",Тех_Движение!$B$1731)</f>
        <v/>
      </c>
      <c r="E1734" s="21" t="str">
        <f>IF($B1734="","",Тех_Движение!$F$1731)</f>
        <v/>
      </c>
      <c r="F1734" s="21" t="str">
        <f>IF($B1734="","",SUMIFS($E$5:$E1733,$C$5:$C1733,$C1734))</f>
        <v/>
      </c>
      <c r="G1734" s="21" t="str">
        <f>IF($B1734="","",MAX(0,$E1734-MAX(0,SUMIFS(Тех_Движение!$G$2:$G$5111,Тех_Движение!$D$2:$D$5111,$C1734,Тех_Движение!$B$2:$B$5111,"&lt;="&amp;Настройки!$B$5-1)-$F1734)))</f>
        <v/>
      </c>
      <c r="H1734" s="21" t="str">
        <f>IF($B1734="","",IF(AND($D1734&gt;=Настройки!$B$5,$D1734&lt;=Настройки!$B$6),$E1734,0))</f>
        <v/>
      </c>
      <c r="I1734" s="21" t="str">
        <f t="shared" si="81"/>
        <v/>
      </c>
      <c r="J1734" s="21" t="str">
        <f>IF($B1734="","",MAX(0,$E1734-MAX(0,SUMIFS(Тех_Движение!$G$2:$G$5111,Тех_Движение!$D$2:$D$5111,$C1734,Тех_Движение!$B$2:$B$5111,"&lt;="&amp;Настройки!$B$6)-$F1734)))</f>
        <v/>
      </c>
      <c r="K1734" s="21" t="e">
        <f>IF(OR($B1734="",K$3&lt;$D1734+Настройки!$B$7),0,MAX(0,$E1734-MAX(0,SUMIFS(Тех_Движение!$G$2:$G$5111,Тех_Движение!$D$2:$D$5111,$C1734,Тех_Движение!$B$2:$B$5111,"&lt;="&amp;K$3)-$F1734)))</f>
        <v>#VALUE!</v>
      </c>
      <c r="L1734" s="21" t="e">
        <f>IF(OR($B1734="",L$3&lt;$D1734+Настройки!$B$7),0,MAX(0,$E1734-MAX(0,SUMIFS(Тех_Движение!$G$2:$G$5111,Тех_Движение!$D$2:$D$5111,$C1734,Тех_Движение!$B$2:$B$5111,"&lt;="&amp;L$3)-$F1734)))</f>
        <v>#VALUE!</v>
      </c>
      <c r="M1734" s="21" t="e">
        <f>IF(OR($B1734="",M$3&lt;$D1734+Настройки!$B$7),0,MAX(0,$E1734-MAX(0,SUMIFS(Тех_Движение!$G$2:$G$5111,Тех_Движение!$D$2:$D$5111,$C1734,Тех_Движение!$B$2:$B$5111,"&lt;="&amp;M$3)-$F1734)))</f>
        <v>#VALUE!</v>
      </c>
      <c r="N1734" s="21" t="e">
        <f>IF(OR($B1734="",N$3&lt;$D1734+Настройки!$B$7),0,MAX(0,$E1734-MAX(0,SUMIFS(Тех_Движение!$G$2:$G$5111,Тех_Движение!$D$2:$D$5111,$C1734,Тех_Движение!$B$2:$B$5111,"&lt;="&amp;N$3)-$F1734)))</f>
        <v>#VALUE!</v>
      </c>
      <c r="O1734" s="21" t="e">
        <f>IF(OR($B1734="",O$3&lt;$D1734+Настройки!$B$7),0,MAX(0,$E1734-MAX(0,SUMIFS(Тех_Движение!$G$2:$G$5111,Тех_Движение!$D$2:$D$5111,$C1734,Тех_Движение!$B$2:$B$5111,"&lt;="&amp;O$3)-$F1734)))</f>
        <v>#VALUE!</v>
      </c>
      <c r="P1734" s="21" t="e">
        <f>IF(OR($B1734="",P$3&lt;$D1734+Настройки!$B$7),0,MAX(0,$E1734-MAX(0,SUMIFS(Тех_Движение!$G$2:$G$5111,Тех_Движение!$D$2:$D$5111,$C1734,Тех_Движение!$B$2:$B$5111,"&lt;="&amp;P$3)-$F1734)))</f>
        <v>#VALUE!</v>
      </c>
      <c r="Q1734" s="21" t="e">
        <f>IF(OR($B1734="",Q$3&lt;$D1734+Настройки!$B$7),0,MAX(0,$E1734-MAX(0,SUMIFS(Тех_Движение!$G$2:$G$5111,Тех_Движение!$D$2:$D$5111,$C1734,Тех_Движение!$B$2:$B$5111,"&lt;="&amp;Q$3)-$F1734)))</f>
        <v>#VALUE!</v>
      </c>
      <c r="R1734" s="21" t="str">
        <f t="shared" si="82"/>
        <v/>
      </c>
      <c r="S1734" s="23" t="str">
        <f>IF($B1734="","",VLOOKUP($C1734,Настройки!$A$11:$L$17,9,FALSE))</f>
        <v/>
      </c>
      <c r="T1734" s="23" t="str">
        <f t="shared" si="83"/>
        <v/>
      </c>
    </row>
    <row r="1735" spans="1:20" x14ac:dyDescent="0.3">
      <c r="A1735" s="20">
        <f>Тех_Движение!$A$1732</f>
        <v>1731</v>
      </c>
      <c r="B1735" s="20" t="str">
        <f>IF(Тех_Движение!$F$1732&gt;0,Тех_Движение!$I$1732,"")</f>
        <v/>
      </c>
      <c r="C1735" s="20" t="str">
        <f>IF($B1735="","",Тех_Движение!$D$1732)</f>
        <v/>
      </c>
      <c r="D1735" s="9" t="str">
        <f>IF($B1735="","",Тех_Движение!$B$1732)</f>
        <v/>
      </c>
      <c r="E1735" s="21" t="str">
        <f>IF($B1735="","",Тех_Движение!$F$1732)</f>
        <v/>
      </c>
      <c r="F1735" s="21" t="str">
        <f>IF($B1735="","",SUMIFS($E$5:$E1734,$C$5:$C1734,$C1735))</f>
        <v/>
      </c>
      <c r="G1735" s="21" t="str">
        <f>IF($B1735="","",MAX(0,$E1735-MAX(0,SUMIFS(Тех_Движение!$G$2:$G$5111,Тех_Движение!$D$2:$D$5111,$C1735,Тех_Движение!$B$2:$B$5111,"&lt;="&amp;Настройки!$B$5-1)-$F1735)))</f>
        <v/>
      </c>
      <c r="H1735" s="21" t="str">
        <f>IF($B1735="","",IF(AND($D1735&gt;=Настройки!$B$5,$D1735&lt;=Настройки!$B$6),$E1735,0))</f>
        <v/>
      </c>
      <c r="I1735" s="21" t="str">
        <f t="shared" si="81"/>
        <v/>
      </c>
      <c r="J1735" s="21" t="str">
        <f>IF($B1735="","",MAX(0,$E1735-MAX(0,SUMIFS(Тех_Движение!$G$2:$G$5111,Тех_Движение!$D$2:$D$5111,$C1735,Тех_Движение!$B$2:$B$5111,"&lt;="&amp;Настройки!$B$6)-$F1735)))</f>
        <v/>
      </c>
      <c r="K1735" s="21" t="e">
        <f>IF(OR($B1735="",K$3&lt;$D1735+Настройки!$B$7),0,MAX(0,$E1735-MAX(0,SUMIFS(Тех_Движение!$G$2:$G$5111,Тех_Движение!$D$2:$D$5111,$C1735,Тех_Движение!$B$2:$B$5111,"&lt;="&amp;K$3)-$F1735)))</f>
        <v>#VALUE!</v>
      </c>
      <c r="L1735" s="21" t="e">
        <f>IF(OR($B1735="",L$3&lt;$D1735+Настройки!$B$7),0,MAX(0,$E1735-MAX(0,SUMIFS(Тех_Движение!$G$2:$G$5111,Тех_Движение!$D$2:$D$5111,$C1735,Тех_Движение!$B$2:$B$5111,"&lt;="&amp;L$3)-$F1735)))</f>
        <v>#VALUE!</v>
      </c>
      <c r="M1735" s="21" t="e">
        <f>IF(OR($B1735="",M$3&lt;$D1735+Настройки!$B$7),0,MAX(0,$E1735-MAX(0,SUMIFS(Тех_Движение!$G$2:$G$5111,Тех_Движение!$D$2:$D$5111,$C1735,Тех_Движение!$B$2:$B$5111,"&lt;="&amp;M$3)-$F1735)))</f>
        <v>#VALUE!</v>
      </c>
      <c r="N1735" s="21" t="e">
        <f>IF(OR($B1735="",N$3&lt;$D1735+Настройки!$B$7),0,MAX(0,$E1735-MAX(0,SUMIFS(Тех_Движение!$G$2:$G$5111,Тех_Движение!$D$2:$D$5111,$C1735,Тех_Движение!$B$2:$B$5111,"&lt;="&amp;N$3)-$F1735)))</f>
        <v>#VALUE!</v>
      </c>
      <c r="O1735" s="21" t="e">
        <f>IF(OR($B1735="",O$3&lt;$D1735+Настройки!$B$7),0,MAX(0,$E1735-MAX(0,SUMIFS(Тех_Движение!$G$2:$G$5111,Тех_Движение!$D$2:$D$5111,$C1735,Тех_Движение!$B$2:$B$5111,"&lt;="&amp;O$3)-$F1735)))</f>
        <v>#VALUE!</v>
      </c>
      <c r="P1735" s="21" t="e">
        <f>IF(OR($B1735="",P$3&lt;$D1735+Настройки!$B$7),0,MAX(0,$E1735-MAX(0,SUMIFS(Тех_Движение!$G$2:$G$5111,Тех_Движение!$D$2:$D$5111,$C1735,Тех_Движение!$B$2:$B$5111,"&lt;="&amp;P$3)-$F1735)))</f>
        <v>#VALUE!</v>
      </c>
      <c r="Q1735" s="21" t="e">
        <f>IF(OR($B1735="",Q$3&lt;$D1735+Настройки!$B$7),0,MAX(0,$E1735-MAX(0,SUMIFS(Тех_Движение!$G$2:$G$5111,Тех_Движение!$D$2:$D$5111,$C1735,Тех_Движение!$B$2:$B$5111,"&lt;="&amp;Q$3)-$F1735)))</f>
        <v>#VALUE!</v>
      </c>
      <c r="R1735" s="21" t="str">
        <f t="shared" si="82"/>
        <v/>
      </c>
      <c r="S1735" s="23" t="str">
        <f>IF($B1735="","",VLOOKUP($C1735,Настройки!$A$11:$L$17,9,FALSE))</f>
        <v/>
      </c>
      <c r="T1735" s="23" t="str">
        <f t="shared" si="83"/>
        <v/>
      </c>
    </row>
    <row r="1736" spans="1:20" x14ac:dyDescent="0.3">
      <c r="A1736" s="20">
        <f>Тех_Движение!$A$1733</f>
        <v>1732</v>
      </c>
      <c r="B1736" s="20" t="str">
        <f>IF(Тех_Движение!$F$1733&gt;0,Тех_Движение!$I$1733,"")</f>
        <v/>
      </c>
      <c r="C1736" s="20" t="str">
        <f>IF($B1736="","",Тех_Движение!$D$1733)</f>
        <v/>
      </c>
      <c r="D1736" s="9" t="str">
        <f>IF($B1736="","",Тех_Движение!$B$1733)</f>
        <v/>
      </c>
      <c r="E1736" s="21" t="str">
        <f>IF($B1736="","",Тех_Движение!$F$1733)</f>
        <v/>
      </c>
      <c r="F1736" s="21" t="str">
        <f>IF($B1736="","",SUMIFS($E$5:$E1735,$C$5:$C1735,$C1736))</f>
        <v/>
      </c>
      <c r="G1736" s="21" t="str">
        <f>IF($B1736="","",MAX(0,$E1736-MAX(0,SUMIFS(Тех_Движение!$G$2:$G$5111,Тех_Движение!$D$2:$D$5111,$C1736,Тех_Движение!$B$2:$B$5111,"&lt;="&amp;Настройки!$B$5-1)-$F1736)))</f>
        <v/>
      </c>
      <c r="H1736" s="21" t="str">
        <f>IF($B1736="","",IF(AND($D1736&gt;=Настройки!$B$5,$D1736&lt;=Настройки!$B$6),$E1736,0))</f>
        <v/>
      </c>
      <c r="I1736" s="21" t="str">
        <f t="shared" si="81"/>
        <v/>
      </c>
      <c r="J1736" s="21" t="str">
        <f>IF($B1736="","",MAX(0,$E1736-MAX(0,SUMIFS(Тех_Движение!$G$2:$G$5111,Тех_Движение!$D$2:$D$5111,$C1736,Тех_Движение!$B$2:$B$5111,"&lt;="&amp;Настройки!$B$6)-$F1736)))</f>
        <v/>
      </c>
      <c r="K1736" s="21" t="e">
        <f>IF(OR($B1736="",K$3&lt;$D1736+Настройки!$B$7),0,MAX(0,$E1736-MAX(0,SUMIFS(Тех_Движение!$G$2:$G$5111,Тех_Движение!$D$2:$D$5111,$C1736,Тех_Движение!$B$2:$B$5111,"&lt;="&amp;K$3)-$F1736)))</f>
        <v>#VALUE!</v>
      </c>
      <c r="L1736" s="21" t="e">
        <f>IF(OR($B1736="",L$3&lt;$D1736+Настройки!$B$7),0,MAX(0,$E1736-MAX(0,SUMIFS(Тех_Движение!$G$2:$G$5111,Тех_Движение!$D$2:$D$5111,$C1736,Тех_Движение!$B$2:$B$5111,"&lt;="&amp;L$3)-$F1736)))</f>
        <v>#VALUE!</v>
      </c>
      <c r="M1736" s="21" t="e">
        <f>IF(OR($B1736="",M$3&lt;$D1736+Настройки!$B$7),0,MAX(0,$E1736-MAX(0,SUMIFS(Тех_Движение!$G$2:$G$5111,Тех_Движение!$D$2:$D$5111,$C1736,Тех_Движение!$B$2:$B$5111,"&lt;="&amp;M$3)-$F1736)))</f>
        <v>#VALUE!</v>
      </c>
      <c r="N1736" s="21" t="e">
        <f>IF(OR($B1736="",N$3&lt;$D1736+Настройки!$B$7),0,MAX(0,$E1736-MAX(0,SUMIFS(Тех_Движение!$G$2:$G$5111,Тех_Движение!$D$2:$D$5111,$C1736,Тех_Движение!$B$2:$B$5111,"&lt;="&amp;N$3)-$F1736)))</f>
        <v>#VALUE!</v>
      </c>
      <c r="O1736" s="21" t="e">
        <f>IF(OR($B1736="",O$3&lt;$D1736+Настройки!$B$7),0,MAX(0,$E1736-MAX(0,SUMIFS(Тех_Движение!$G$2:$G$5111,Тех_Движение!$D$2:$D$5111,$C1736,Тех_Движение!$B$2:$B$5111,"&lt;="&amp;O$3)-$F1736)))</f>
        <v>#VALUE!</v>
      </c>
      <c r="P1736" s="21" t="e">
        <f>IF(OR($B1736="",P$3&lt;$D1736+Настройки!$B$7),0,MAX(0,$E1736-MAX(0,SUMIFS(Тех_Движение!$G$2:$G$5111,Тех_Движение!$D$2:$D$5111,$C1736,Тех_Движение!$B$2:$B$5111,"&lt;="&amp;P$3)-$F1736)))</f>
        <v>#VALUE!</v>
      </c>
      <c r="Q1736" s="21" t="e">
        <f>IF(OR($B1736="",Q$3&lt;$D1736+Настройки!$B$7),0,MAX(0,$E1736-MAX(0,SUMIFS(Тех_Движение!$G$2:$G$5111,Тех_Движение!$D$2:$D$5111,$C1736,Тех_Движение!$B$2:$B$5111,"&lt;="&amp;Q$3)-$F1736)))</f>
        <v>#VALUE!</v>
      </c>
      <c r="R1736" s="21" t="str">
        <f t="shared" si="82"/>
        <v/>
      </c>
      <c r="S1736" s="23" t="str">
        <f>IF($B1736="","",VLOOKUP($C1736,Настройки!$A$11:$L$17,9,FALSE))</f>
        <v/>
      </c>
      <c r="T1736" s="23" t="str">
        <f t="shared" si="83"/>
        <v/>
      </c>
    </row>
    <row r="1737" spans="1:20" x14ac:dyDescent="0.3">
      <c r="A1737" s="20">
        <f>Тех_Движение!$A$1734</f>
        <v>1733</v>
      </c>
      <c r="B1737" s="20" t="str">
        <f>IF(Тех_Движение!$F$1734&gt;0,Тех_Движение!$I$1734,"")</f>
        <v/>
      </c>
      <c r="C1737" s="20" t="str">
        <f>IF($B1737="","",Тех_Движение!$D$1734)</f>
        <v/>
      </c>
      <c r="D1737" s="9" t="str">
        <f>IF($B1737="","",Тех_Движение!$B$1734)</f>
        <v/>
      </c>
      <c r="E1737" s="21" t="str">
        <f>IF($B1737="","",Тех_Движение!$F$1734)</f>
        <v/>
      </c>
      <c r="F1737" s="21" t="str">
        <f>IF($B1737="","",SUMIFS($E$5:$E1736,$C$5:$C1736,$C1737))</f>
        <v/>
      </c>
      <c r="G1737" s="21" t="str">
        <f>IF($B1737="","",MAX(0,$E1737-MAX(0,SUMIFS(Тех_Движение!$G$2:$G$5111,Тех_Движение!$D$2:$D$5111,$C1737,Тех_Движение!$B$2:$B$5111,"&lt;="&amp;Настройки!$B$5-1)-$F1737)))</f>
        <v/>
      </c>
      <c r="H1737" s="21" t="str">
        <f>IF($B1737="","",IF(AND($D1737&gt;=Настройки!$B$5,$D1737&lt;=Настройки!$B$6),$E1737,0))</f>
        <v/>
      </c>
      <c r="I1737" s="21" t="str">
        <f t="shared" si="81"/>
        <v/>
      </c>
      <c r="J1737" s="21" t="str">
        <f>IF($B1737="","",MAX(0,$E1737-MAX(0,SUMIFS(Тех_Движение!$G$2:$G$5111,Тех_Движение!$D$2:$D$5111,$C1737,Тех_Движение!$B$2:$B$5111,"&lt;="&amp;Настройки!$B$6)-$F1737)))</f>
        <v/>
      </c>
      <c r="K1737" s="21" t="e">
        <f>IF(OR($B1737="",K$3&lt;$D1737+Настройки!$B$7),0,MAX(0,$E1737-MAX(0,SUMIFS(Тех_Движение!$G$2:$G$5111,Тех_Движение!$D$2:$D$5111,$C1737,Тех_Движение!$B$2:$B$5111,"&lt;="&amp;K$3)-$F1737)))</f>
        <v>#VALUE!</v>
      </c>
      <c r="L1737" s="21" t="e">
        <f>IF(OR($B1737="",L$3&lt;$D1737+Настройки!$B$7),0,MAX(0,$E1737-MAX(0,SUMIFS(Тех_Движение!$G$2:$G$5111,Тех_Движение!$D$2:$D$5111,$C1737,Тех_Движение!$B$2:$B$5111,"&lt;="&amp;L$3)-$F1737)))</f>
        <v>#VALUE!</v>
      </c>
      <c r="M1737" s="21" t="e">
        <f>IF(OR($B1737="",M$3&lt;$D1737+Настройки!$B$7),0,MAX(0,$E1737-MAX(0,SUMIFS(Тех_Движение!$G$2:$G$5111,Тех_Движение!$D$2:$D$5111,$C1737,Тех_Движение!$B$2:$B$5111,"&lt;="&amp;M$3)-$F1737)))</f>
        <v>#VALUE!</v>
      </c>
      <c r="N1737" s="21" t="e">
        <f>IF(OR($B1737="",N$3&lt;$D1737+Настройки!$B$7),0,MAX(0,$E1737-MAX(0,SUMIFS(Тех_Движение!$G$2:$G$5111,Тех_Движение!$D$2:$D$5111,$C1737,Тех_Движение!$B$2:$B$5111,"&lt;="&amp;N$3)-$F1737)))</f>
        <v>#VALUE!</v>
      </c>
      <c r="O1737" s="21" t="e">
        <f>IF(OR($B1737="",O$3&lt;$D1737+Настройки!$B$7),0,MAX(0,$E1737-MAX(0,SUMIFS(Тех_Движение!$G$2:$G$5111,Тех_Движение!$D$2:$D$5111,$C1737,Тех_Движение!$B$2:$B$5111,"&lt;="&amp;O$3)-$F1737)))</f>
        <v>#VALUE!</v>
      </c>
      <c r="P1737" s="21" t="e">
        <f>IF(OR($B1737="",P$3&lt;$D1737+Настройки!$B$7),0,MAX(0,$E1737-MAX(0,SUMIFS(Тех_Движение!$G$2:$G$5111,Тех_Движение!$D$2:$D$5111,$C1737,Тех_Движение!$B$2:$B$5111,"&lt;="&amp;P$3)-$F1737)))</f>
        <v>#VALUE!</v>
      </c>
      <c r="Q1737" s="21" t="e">
        <f>IF(OR($B1737="",Q$3&lt;$D1737+Настройки!$B$7),0,MAX(0,$E1737-MAX(0,SUMIFS(Тех_Движение!$G$2:$G$5111,Тех_Движение!$D$2:$D$5111,$C1737,Тех_Движение!$B$2:$B$5111,"&lt;="&amp;Q$3)-$F1737)))</f>
        <v>#VALUE!</v>
      </c>
      <c r="R1737" s="21" t="str">
        <f t="shared" si="82"/>
        <v/>
      </c>
      <c r="S1737" s="23" t="str">
        <f>IF($B1737="","",VLOOKUP($C1737,Настройки!$A$11:$L$17,9,FALSE))</f>
        <v/>
      </c>
      <c r="T1737" s="23" t="str">
        <f t="shared" si="83"/>
        <v/>
      </c>
    </row>
    <row r="1738" spans="1:20" x14ac:dyDescent="0.3">
      <c r="A1738" s="20">
        <f>Тех_Движение!$A$1735</f>
        <v>1734</v>
      </c>
      <c r="B1738" s="20" t="str">
        <f>IF(Тех_Движение!$F$1735&gt;0,Тех_Движение!$I$1735,"")</f>
        <v/>
      </c>
      <c r="C1738" s="20" t="str">
        <f>IF($B1738="","",Тех_Движение!$D$1735)</f>
        <v/>
      </c>
      <c r="D1738" s="9" t="str">
        <f>IF($B1738="","",Тех_Движение!$B$1735)</f>
        <v/>
      </c>
      <c r="E1738" s="21" t="str">
        <f>IF($B1738="","",Тех_Движение!$F$1735)</f>
        <v/>
      </c>
      <c r="F1738" s="21" t="str">
        <f>IF($B1738="","",SUMIFS($E$5:$E1737,$C$5:$C1737,$C1738))</f>
        <v/>
      </c>
      <c r="G1738" s="21" t="str">
        <f>IF($B1738="","",MAX(0,$E1738-MAX(0,SUMIFS(Тех_Движение!$G$2:$G$5111,Тех_Движение!$D$2:$D$5111,$C1738,Тех_Движение!$B$2:$B$5111,"&lt;="&amp;Настройки!$B$5-1)-$F1738)))</f>
        <v/>
      </c>
      <c r="H1738" s="21" t="str">
        <f>IF($B1738="","",IF(AND($D1738&gt;=Настройки!$B$5,$D1738&lt;=Настройки!$B$6),$E1738,0))</f>
        <v/>
      </c>
      <c r="I1738" s="21" t="str">
        <f t="shared" si="81"/>
        <v/>
      </c>
      <c r="J1738" s="21" t="str">
        <f>IF($B1738="","",MAX(0,$E1738-MAX(0,SUMIFS(Тех_Движение!$G$2:$G$5111,Тех_Движение!$D$2:$D$5111,$C1738,Тех_Движение!$B$2:$B$5111,"&lt;="&amp;Настройки!$B$6)-$F1738)))</f>
        <v/>
      </c>
      <c r="K1738" s="21" t="e">
        <f>IF(OR($B1738="",K$3&lt;$D1738+Настройки!$B$7),0,MAX(0,$E1738-MAX(0,SUMIFS(Тех_Движение!$G$2:$G$5111,Тех_Движение!$D$2:$D$5111,$C1738,Тех_Движение!$B$2:$B$5111,"&lt;="&amp;K$3)-$F1738)))</f>
        <v>#VALUE!</v>
      </c>
      <c r="L1738" s="21" t="e">
        <f>IF(OR($B1738="",L$3&lt;$D1738+Настройки!$B$7),0,MAX(0,$E1738-MAX(0,SUMIFS(Тех_Движение!$G$2:$G$5111,Тех_Движение!$D$2:$D$5111,$C1738,Тех_Движение!$B$2:$B$5111,"&lt;="&amp;L$3)-$F1738)))</f>
        <v>#VALUE!</v>
      </c>
      <c r="M1738" s="21" t="e">
        <f>IF(OR($B1738="",M$3&lt;$D1738+Настройки!$B$7),0,MAX(0,$E1738-MAX(0,SUMIFS(Тех_Движение!$G$2:$G$5111,Тех_Движение!$D$2:$D$5111,$C1738,Тех_Движение!$B$2:$B$5111,"&lt;="&amp;M$3)-$F1738)))</f>
        <v>#VALUE!</v>
      </c>
      <c r="N1738" s="21" t="e">
        <f>IF(OR($B1738="",N$3&lt;$D1738+Настройки!$B$7),0,MAX(0,$E1738-MAX(0,SUMIFS(Тех_Движение!$G$2:$G$5111,Тех_Движение!$D$2:$D$5111,$C1738,Тех_Движение!$B$2:$B$5111,"&lt;="&amp;N$3)-$F1738)))</f>
        <v>#VALUE!</v>
      </c>
      <c r="O1738" s="21" t="e">
        <f>IF(OR($B1738="",O$3&lt;$D1738+Настройки!$B$7),0,MAX(0,$E1738-MAX(0,SUMIFS(Тех_Движение!$G$2:$G$5111,Тех_Движение!$D$2:$D$5111,$C1738,Тех_Движение!$B$2:$B$5111,"&lt;="&amp;O$3)-$F1738)))</f>
        <v>#VALUE!</v>
      </c>
      <c r="P1738" s="21" t="e">
        <f>IF(OR($B1738="",P$3&lt;$D1738+Настройки!$B$7),0,MAX(0,$E1738-MAX(0,SUMIFS(Тех_Движение!$G$2:$G$5111,Тех_Движение!$D$2:$D$5111,$C1738,Тех_Движение!$B$2:$B$5111,"&lt;="&amp;P$3)-$F1738)))</f>
        <v>#VALUE!</v>
      </c>
      <c r="Q1738" s="21" t="e">
        <f>IF(OR($B1738="",Q$3&lt;$D1738+Настройки!$B$7),0,MAX(0,$E1738-MAX(0,SUMIFS(Тех_Движение!$G$2:$G$5111,Тех_Движение!$D$2:$D$5111,$C1738,Тех_Движение!$B$2:$B$5111,"&lt;="&amp;Q$3)-$F1738)))</f>
        <v>#VALUE!</v>
      </c>
      <c r="R1738" s="21" t="str">
        <f t="shared" si="82"/>
        <v/>
      </c>
      <c r="S1738" s="23" t="str">
        <f>IF($B1738="","",VLOOKUP($C1738,Настройки!$A$11:$L$17,9,FALSE))</f>
        <v/>
      </c>
      <c r="T1738" s="23" t="str">
        <f t="shared" si="83"/>
        <v/>
      </c>
    </row>
    <row r="1739" spans="1:20" x14ac:dyDescent="0.3">
      <c r="A1739" s="20">
        <f>Тех_Движение!$A$1736</f>
        <v>1735</v>
      </c>
      <c r="B1739" s="20" t="str">
        <f>IF(Тех_Движение!$F$1736&gt;0,Тех_Движение!$I$1736,"")</f>
        <v/>
      </c>
      <c r="C1739" s="20" t="str">
        <f>IF($B1739="","",Тех_Движение!$D$1736)</f>
        <v/>
      </c>
      <c r="D1739" s="9" t="str">
        <f>IF($B1739="","",Тех_Движение!$B$1736)</f>
        <v/>
      </c>
      <c r="E1739" s="21" t="str">
        <f>IF($B1739="","",Тех_Движение!$F$1736)</f>
        <v/>
      </c>
      <c r="F1739" s="21" t="str">
        <f>IF($B1739="","",SUMIFS($E$5:$E1738,$C$5:$C1738,$C1739))</f>
        <v/>
      </c>
      <c r="G1739" s="21" t="str">
        <f>IF($B1739="","",MAX(0,$E1739-MAX(0,SUMIFS(Тех_Движение!$G$2:$G$5111,Тех_Движение!$D$2:$D$5111,$C1739,Тех_Движение!$B$2:$B$5111,"&lt;="&amp;Настройки!$B$5-1)-$F1739)))</f>
        <v/>
      </c>
      <c r="H1739" s="21" t="str">
        <f>IF($B1739="","",IF(AND($D1739&gt;=Настройки!$B$5,$D1739&lt;=Настройки!$B$6),$E1739,0))</f>
        <v/>
      </c>
      <c r="I1739" s="21" t="str">
        <f t="shared" si="81"/>
        <v/>
      </c>
      <c r="J1739" s="21" t="str">
        <f>IF($B1739="","",MAX(0,$E1739-MAX(0,SUMIFS(Тех_Движение!$G$2:$G$5111,Тех_Движение!$D$2:$D$5111,$C1739,Тех_Движение!$B$2:$B$5111,"&lt;="&amp;Настройки!$B$6)-$F1739)))</f>
        <v/>
      </c>
      <c r="K1739" s="21" t="e">
        <f>IF(OR($B1739="",K$3&lt;$D1739+Настройки!$B$7),0,MAX(0,$E1739-MAX(0,SUMIFS(Тех_Движение!$G$2:$G$5111,Тех_Движение!$D$2:$D$5111,$C1739,Тех_Движение!$B$2:$B$5111,"&lt;="&amp;K$3)-$F1739)))</f>
        <v>#VALUE!</v>
      </c>
      <c r="L1739" s="21" t="e">
        <f>IF(OR($B1739="",L$3&lt;$D1739+Настройки!$B$7),0,MAX(0,$E1739-MAX(0,SUMIFS(Тех_Движение!$G$2:$G$5111,Тех_Движение!$D$2:$D$5111,$C1739,Тех_Движение!$B$2:$B$5111,"&lt;="&amp;L$3)-$F1739)))</f>
        <v>#VALUE!</v>
      </c>
      <c r="M1739" s="21" t="e">
        <f>IF(OR($B1739="",M$3&lt;$D1739+Настройки!$B$7),0,MAX(0,$E1739-MAX(0,SUMIFS(Тех_Движение!$G$2:$G$5111,Тех_Движение!$D$2:$D$5111,$C1739,Тех_Движение!$B$2:$B$5111,"&lt;="&amp;M$3)-$F1739)))</f>
        <v>#VALUE!</v>
      </c>
      <c r="N1739" s="21" t="e">
        <f>IF(OR($B1739="",N$3&lt;$D1739+Настройки!$B$7),0,MAX(0,$E1739-MAX(0,SUMIFS(Тех_Движение!$G$2:$G$5111,Тех_Движение!$D$2:$D$5111,$C1739,Тех_Движение!$B$2:$B$5111,"&lt;="&amp;N$3)-$F1739)))</f>
        <v>#VALUE!</v>
      </c>
      <c r="O1739" s="21" t="e">
        <f>IF(OR($B1739="",O$3&lt;$D1739+Настройки!$B$7),0,MAX(0,$E1739-MAX(0,SUMIFS(Тех_Движение!$G$2:$G$5111,Тех_Движение!$D$2:$D$5111,$C1739,Тех_Движение!$B$2:$B$5111,"&lt;="&amp;O$3)-$F1739)))</f>
        <v>#VALUE!</v>
      </c>
      <c r="P1739" s="21" t="e">
        <f>IF(OR($B1739="",P$3&lt;$D1739+Настройки!$B$7),0,MAX(0,$E1739-MAX(0,SUMIFS(Тех_Движение!$G$2:$G$5111,Тех_Движение!$D$2:$D$5111,$C1739,Тех_Движение!$B$2:$B$5111,"&lt;="&amp;P$3)-$F1739)))</f>
        <v>#VALUE!</v>
      </c>
      <c r="Q1739" s="21" t="e">
        <f>IF(OR($B1739="",Q$3&lt;$D1739+Настройки!$B$7),0,MAX(0,$E1739-MAX(0,SUMIFS(Тех_Движение!$G$2:$G$5111,Тех_Движение!$D$2:$D$5111,$C1739,Тех_Движение!$B$2:$B$5111,"&lt;="&amp;Q$3)-$F1739)))</f>
        <v>#VALUE!</v>
      </c>
      <c r="R1739" s="21" t="str">
        <f t="shared" si="82"/>
        <v/>
      </c>
      <c r="S1739" s="23" t="str">
        <f>IF($B1739="","",VLOOKUP($C1739,Настройки!$A$11:$L$17,9,FALSE))</f>
        <v/>
      </c>
      <c r="T1739" s="23" t="str">
        <f t="shared" si="83"/>
        <v/>
      </c>
    </row>
    <row r="1740" spans="1:20" x14ac:dyDescent="0.3">
      <c r="A1740" s="20">
        <f>Тех_Движение!$A$1737</f>
        <v>1736</v>
      </c>
      <c r="B1740" s="20" t="str">
        <f>IF(Тех_Движение!$F$1737&gt;0,Тех_Движение!$I$1737,"")</f>
        <v/>
      </c>
      <c r="C1740" s="20" t="str">
        <f>IF($B1740="","",Тех_Движение!$D$1737)</f>
        <v/>
      </c>
      <c r="D1740" s="9" t="str">
        <f>IF($B1740="","",Тех_Движение!$B$1737)</f>
        <v/>
      </c>
      <c r="E1740" s="21" t="str">
        <f>IF($B1740="","",Тех_Движение!$F$1737)</f>
        <v/>
      </c>
      <c r="F1740" s="21" t="str">
        <f>IF($B1740="","",SUMIFS($E$5:$E1739,$C$5:$C1739,$C1740))</f>
        <v/>
      </c>
      <c r="G1740" s="21" t="str">
        <f>IF($B1740="","",MAX(0,$E1740-MAX(0,SUMIFS(Тех_Движение!$G$2:$G$5111,Тех_Движение!$D$2:$D$5111,$C1740,Тех_Движение!$B$2:$B$5111,"&lt;="&amp;Настройки!$B$5-1)-$F1740)))</f>
        <v/>
      </c>
      <c r="H1740" s="21" t="str">
        <f>IF($B1740="","",IF(AND($D1740&gt;=Настройки!$B$5,$D1740&lt;=Настройки!$B$6),$E1740,0))</f>
        <v/>
      </c>
      <c r="I1740" s="21" t="str">
        <f t="shared" si="81"/>
        <v/>
      </c>
      <c r="J1740" s="21" t="str">
        <f>IF($B1740="","",MAX(0,$E1740-MAX(0,SUMIFS(Тех_Движение!$G$2:$G$5111,Тех_Движение!$D$2:$D$5111,$C1740,Тех_Движение!$B$2:$B$5111,"&lt;="&amp;Настройки!$B$6)-$F1740)))</f>
        <v/>
      </c>
      <c r="K1740" s="21" t="e">
        <f>IF(OR($B1740="",K$3&lt;$D1740+Настройки!$B$7),0,MAX(0,$E1740-MAX(0,SUMIFS(Тех_Движение!$G$2:$G$5111,Тех_Движение!$D$2:$D$5111,$C1740,Тех_Движение!$B$2:$B$5111,"&lt;="&amp;K$3)-$F1740)))</f>
        <v>#VALUE!</v>
      </c>
      <c r="L1740" s="21" t="e">
        <f>IF(OR($B1740="",L$3&lt;$D1740+Настройки!$B$7),0,MAX(0,$E1740-MAX(0,SUMIFS(Тех_Движение!$G$2:$G$5111,Тех_Движение!$D$2:$D$5111,$C1740,Тех_Движение!$B$2:$B$5111,"&lt;="&amp;L$3)-$F1740)))</f>
        <v>#VALUE!</v>
      </c>
      <c r="M1740" s="21" t="e">
        <f>IF(OR($B1740="",M$3&lt;$D1740+Настройки!$B$7),0,MAX(0,$E1740-MAX(0,SUMIFS(Тех_Движение!$G$2:$G$5111,Тех_Движение!$D$2:$D$5111,$C1740,Тех_Движение!$B$2:$B$5111,"&lt;="&amp;M$3)-$F1740)))</f>
        <v>#VALUE!</v>
      </c>
      <c r="N1740" s="21" t="e">
        <f>IF(OR($B1740="",N$3&lt;$D1740+Настройки!$B$7),0,MAX(0,$E1740-MAX(0,SUMIFS(Тех_Движение!$G$2:$G$5111,Тех_Движение!$D$2:$D$5111,$C1740,Тех_Движение!$B$2:$B$5111,"&lt;="&amp;N$3)-$F1740)))</f>
        <v>#VALUE!</v>
      </c>
      <c r="O1740" s="21" t="e">
        <f>IF(OR($B1740="",O$3&lt;$D1740+Настройки!$B$7),0,MAX(0,$E1740-MAX(0,SUMIFS(Тех_Движение!$G$2:$G$5111,Тех_Движение!$D$2:$D$5111,$C1740,Тех_Движение!$B$2:$B$5111,"&lt;="&amp;O$3)-$F1740)))</f>
        <v>#VALUE!</v>
      </c>
      <c r="P1740" s="21" t="e">
        <f>IF(OR($B1740="",P$3&lt;$D1740+Настройки!$B$7),0,MAX(0,$E1740-MAX(0,SUMIFS(Тех_Движение!$G$2:$G$5111,Тех_Движение!$D$2:$D$5111,$C1740,Тех_Движение!$B$2:$B$5111,"&lt;="&amp;P$3)-$F1740)))</f>
        <v>#VALUE!</v>
      </c>
      <c r="Q1740" s="21" t="e">
        <f>IF(OR($B1740="",Q$3&lt;$D1740+Настройки!$B$7),0,MAX(0,$E1740-MAX(0,SUMIFS(Тех_Движение!$G$2:$G$5111,Тех_Движение!$D$2:$D$5111,$C1740,Тех_Движение!$B$2:$B$5111,"&lt;="&amp;Q$3)-$F1740)))</f>
        <v>#VALUE!</v>
      </c>
      <c r="R1740" s="21" t="str">
        <f t="shared" si="82"/>
        <v/>
      </c>
      <c r="S1740" s="23" t="str">
        <f>IF($B1740="","",VLOOKUP($C1740,Настройки!$A$11:$L$17,9,FALSE))</f>
        <v/>
      </c>
      <c r="T1740" s="23" t="str">
        <f t="shared" si="83"/>
        <v/>
      </c>
    </row>
    <row r="1741" spans="1:20" x14ac:dyDescent="0.3">
      <c r="A1741" s="20">
        <f>Тех_Движение!$A$1738</f>
        <v>1737</v>
      </c>
      <c r="B1741" s="20" t="str">
        <f>IF(Тех_Движение!$F$1738&gt;0,Тех_Движение!$I$1738,"")</f>
        <v/>
      </c>
      <c r="C1741" s="20" t="str">
        <f>IF($B1741="","",Тех_Движение!$D$1738)</f>
        <v/>
      </c>
      <c r="D1741" s="9" t="str">
        <f>IF($B1741="","",Тех_Движение!$B$1738)</f>
        <v/>
      </c>
      <c r="E1741" s="21" t="str">
        <f>IF($B1741="","",Тех_Движение!$F$1738)</f>
        <v/>
      </c>
      <c r="F1741" s="21" t="str">
        <f>IF($B1741="","",SUMIFS($E$5:$E1740,$C$5:$C1740,$C1741))</f>
        <v/>
      </c>
      <c r="G1741" s="21" t="str">
        <f>IF($B1741="","",MAX(0,$E1741-MAX(0,SUMIFS(Тех_Движение!$G$2:$G$5111,Тех_Движение!$D$2:$D$5111,$C1741,Тех_Движение!$B$2:$B$5111,"&lt;="&amp;Настройки!$B$5-1)-$F1741)))</f>
        <v/>
      </c>
      <c r="H1741" s="21" t="str">
        <f>IF($B1741="","",IF(AND($D1741&gt;=Настройки!$B$5,$D1741&lt;=Настройки!$B$6),$E1741,0))</f>
        <v/>
      </c>
      <c r="I1741" s="21" t="str">
        <f t="shared" si="81"/>
        <v/>
      </c>
      <c r="J1741" s="21" t="str">
        <f>IF($B1741="","",MAX(0,$E1741-MAX(0,SUMIFS(Тех_Движение!$G$2:$G$5111,Тех_Движение!$D$2:$D$5111,$C1741,Тех_Движение!$B$2:$B$5111,"&lt;="&amp;Настройки!$B$6)-$F1741)))</f>
        <v/>
      </c>
      <c r="K1741" s="21" t="e">
        <f>IF(OR($B1741="",K$3&lt;$D1741+Настройки!$B$7),0,MAX(0,$E1741-MAX(0,SUMIFS(Тех_Движение!$G$2:$G$5111,Тех_Движение!$D$2:$D$5111,$C1741,Тех_Движение!$B$2:$B$5111,"&lt;="&amp;K$3)-$F1741)))</f>
        <v>#VALUE!</v>
      </c>
      <c r="L1741" s="21" t="e">
        <f>IF(OR($B1741="",L$3&lt;$D1741+Настройки!$B$7),0,MAX(0,$E1741-MAX(0,SUMIFS(Тех_Движение!$G$2:$G$5111,Тех_Движение!$D$2:$D$5111,$C1741,Тех_Движение!$B$2:$B$5111,"&lt;="&amp;L$3)-$F1741)))</f>
        <v>#VALUE!</v>
      </c>
      <c r="M1741" s="21" t="e">
        <f>IF(OR($B1741="",M$3&lt;$D1741+Настройки!$B$7),0,MAX(0,$E1741-MAX(0,SUMIFS(Тех_Движение!$G$2:$G$5111,Тех_Движение!$D$2:$D$5111,$C1741,Тех_Движение!$B$2:$B$5111,"&lt;="&amp;M$3)-$F1741)))</f>
        <v>#VALUE!</v>
      </c>
      <c r="N1741" s="21" t="e">
        <f>IF(OR($B1741="",N$3&lt;$D1741+Настройки!$B$7),0,MAX(0,$E1741-MAX(0,SUMIFS(Тех_Движение!$G$2:$G$5111,Тех_Движение!$D$2:$D$5111,$C1741,Тех_Движение!$B$2:$B$5111,"&lt;="&amp;N$3)-$F1741)))</f>
        <v>#VALUE!</v>
      </c>
      <c r="O1741" s="21" t="e">
        <f>IF(OR($B1741="",O$3&lt;$D1741+Настройки!$B$7),0,MAX(0,$E1741-MAX(0,SUMIFS(Тех_Движение!$G$2:$G$5111,Тех_Движение!$D$2:$D$5111,$C1741,Тех_Движение!$B$2:$B$5111,"&lt;="&amp;O$3)-$F1741)))</f>
        <v>#VALUE!</v>
      </c>
      <c r="P1741" s="21" t="e">
        <f>IF(OR($B1741="",P$3&lt;$D1741+Настройки!$B$7),0,MAX(0,$E1741-MAX(0,SUMIFS(Тех_Движение!$G$2:$G$5111,Тех_Движение!$D$2:$D$5111,$C1741,Тех_Движение!$B$2:$B$5111,"&lt;="&amp;P$3)-$F1741)))</f>
        <v>#VALUE!</v>
      </c>
      <c r="Q1741" s="21" t="e">
        <f>IF(OR($B1741="",Q$3&lt;$D1741+Настройки!$B$7),0,MAX(0,$E1741-MAX(0,SUMIFS(Тех_Движение!$G$2:$G$5111,Тех_Движение!$D$2:$D$5111,$C1741,Тех_Движение!$B$2:$B$5111,"&lt;="&amp;Q$3)-$F1741)))</f>
        <v>#VALUE!</v>
      </c>
      <c r="R1741" s="21" t="str">
        <f t="shared" si="82"/>
        <v/>
      </c>
      <c r="S1741" s="23" t="str">
        <f>IF($B1741="","",VLOOKUP($C1741,Настройки!$A$11:$L$17,9,FALSE))</f>
        <v/>
      </c>
      <c r="T1741" s="23" t="str">
        <f t="shared" si="83"/>
        <v/>
      </c>
    </row>
    <row r="1742" spans="1:20" x14ac:dyDescent="0.3">
      <c r="A1742" s="20">
        <f>Тех_Движение!$A$1739</f>
        <v>1738</v>
      </c>
      <c r="B1742" s="20" t="str">
        <f>IF(Тех_Движение!$F$1739&gt;0,Тех_Движение!$I$1739,"")</f>
        <v/>
      </c>
      <c r="C1742" s="20" t="str">
        <f>IF($B1742="","",Тех_Движение!$D$1739)</f>
        <v/>
      </c>
      <c r="D1742" s="9" t="str">
        <f>IF($B1742="","",Тех_Движение!$B$1739)</f>
        <v/>
      </c>
      <c r="E1742" s="21" t="str">
        <f>IF($B1742="","",Тех_Движение!$F$1739)</f>
        <v/>
      </c>
      <c r="F1742" s="21" t="str">
        <f>IF($B1742="","",SUMIFS($E$5:$E1741,$C$5:$C1741,$C1742))</f>
        <v/>
      </c>
      <c r="G1742" s="21" t="str">
        <f>IF($B1742="","",MAX(0,$E1742-MAX(0,SUMIFS(Тех_Движение!$G$2:$G$5111,Тех_Движение!$D$2:$D$5111,$C1742,Тех_Движение!$B$2:$B$5111,"&lt;="&amp;Настройки!$B$5-1)-$F1742)))</f>
        <v/>
      </c>
      <c r="H1742" s="21" t="str">
        <f>IF($B1742="","",IF(AND($D1742&gt;=Настройки!$B$5,$D1742&lt;=Настройки!$B$6),$E1742,0))</f>
        <v/>
      </c>
      <c r="I1742" s="21" t="str">
        <f t="shared" si="81"/>
        <v/>
      </c>
      <c r="J1742" s="21" t="str">
        <f>IF($B1742="","",MAX(0,$E1742-MAX(0,SUMIFS(Тех_Движение!$G$2:$G$5111,Тех_Движение!$D$2:$D$5111,$C1742,Тех_Движение!$B$2:$B$5111,"&lt;="&amp;Настройки!$B$6)-$F1742)))</f>
        <v/>
      </c>
      <c r="K1742" s="21" t="e">
        <f>IF(OR($B1742="",K$3&lt;$D1742+Настройки!$B$7),0,MAX(0,$E1742-MAX(0,SUMIFS(Тех_Движение!$G$2:$G$5111,Тех_Движение!$D$2:$D$5111,$C1742,Тех_Движение!$B$2:$B$5111,"&lt;="&amp;K$3)-$F1742)))</f>
        <v>#VALUE!</v>
      </c>
      <c r="L1742" s="21" t="e">
        <f>IF(OR($B1742="",L$3&lt;$D1742+Настройки!$B$7),0,MAX(0,$E1742-MAX(0,SUMIFS(Тех_Движение!$G$2:$G$5111,Тех_Движение!$D$2:$D$5111,$C1742,Тех_Движение!$B$2:$B$5111,"&lt;="&amp;L$3)-$F1742)))</f>
        <v>#VALUE!</v>
      </c>
      <c r="M1742" s="21" t="e">
        <f>IF(OR($B1742="",M$3&lt;$D1742+Настройки!$B$7),0,MAX(0,$E1742-MAX(0,SUMIFS(Тех_Движение!$G$2:$G$5111,Тех_Движение!$D$2:$D$5111,$C1742,Тех_Движение!$B$2:$B$5111,"&lt;="&amp;M$3)-$F1742)))</f>
        <v>#VALUE!</v>
      </c>
      <c r="N1742" s="21" t="e">
        <f>IF(OR($B1742="",N$3&lt;$D1742+Настройки!$B$7),0,MAX(0,$E1742-MAX(0,SUMIFS(Тех_Движение!$G$2:$G$5111,Тех_Движение!$D$2:$D$5111,$C1742,Тех_Движение!$B$2:$B$5111,"&lt;="&amp;N$3)-$F1742)))</f>
        <v>#VALUE!</v>
      </c>
      <c r="O1742" s="21" t="e">
        <f>IF(OR($B1742="",O$3&lt;$D1742+Настройки!$B$7),0,MAX(0,$E1742-MAX(0,SUMIFS(Тех_Движение!$G$2:$G$5111,Тех_Движение!$D$2:$D$5111,$C1742,Тех_Движение!$B$2:$B$5111,"&lt;="&amp;O$3)-$F1742)))</f>
        <v>#VALUE!</v>
      </c>
      <c r="P1742" s="21" t="e">
        <f>IF(OR($B1742="",P$3&lt;$D1742+Настройки!$B$7),0,MAX(0,$E1742-MAX(0,SUMIFS(Тех_Движение!$G$2:$G$5111,Тех_Движение!$D$2:$D$5111,$C1742,Тех_Движение!$B$2:$B$5111,"&lt;="&amp;P$3)-$F1742)))</f>
        <v>#VALUE!</v>
      </c>
      <c r="Q1742" s="21" t="e">
        <f>IF(OR($B1742="",Q$3&lt;$D1742+Настройки!$B$7),0,MAX(0,$E1742-MAX(0,SUMIFS(Тех_Движение!$G$2:$G$5111,Тех_Движение!$D$2:$D$5111,$C1742,Тех_Движение!$B$2:$B$5111,"&lt;="&amp;Q$3)-$F1742)))</f>
        <v>#VALUE!</v>
      </c>
      <c r="R1742" s="21" t="str">
        <f t="shared" si="82"/>
        <v/>
      </c>
      <c r="S1742" s="23" t="str">
        <f>IF($B1742="","",VLOOKUP($C1742,Настройки!$A$11:$L$17,9,FALSE))</f>
        <v/>
      </c>
      <c r="T1742" s="23" t="str">
        <f t="shared" si="83"/>
        <v/>
      </c>
    </row>
    <row r="1743" spans="1:20" x14ac:dyDescent="0.3">
      <c r="A1743" s="20">
        <f>Тех_Движение!$A$1740</f>
        <v>1739</v>
      </c>
      <c r="B1743" s="20" t="str">
        <f>IF(Тех_Движение!$F$1740&gt;0,Тех_Движение!$I$1740,"")</f>
        <v/>
      </c>
      <c r="C1743" s="20" t="str">
        <f>IF($B1743="","",Тех_Движение!$D$1740)</f>
        <v/>
      </c>
      <c r="D1743" s="9" t="str">
        <f>IF($B1743="","",Тех_Движение!$B$1740)</f>
        <v/>
      </c>
      <c r="E1743" s="21" t="str">
        <f>IF($B1743="","",Тех_Движение!$F$1740)</f>
        <v/>
      </c>
      <c r="F1743" s="21" t="str">
        <f>IF($B1743="","",SUMIFS($E$5:$E1742,$C$5:$C1742,$C1743))</f>
        <v/>
      </c>
      <c r="G1743" s="21" t="str">
        <f>IF($B1743="","",MAX(0,$E1743-MAX(0,SUMIFS(Тех_Движение!$G$2:$G$5111,Тех_Движение!$D$2:$D$5111,$C1743,Тех_Движение!$B$2:$B$5111,"&lt;="&amp;Настройки!$B$5-1)-$F1743)))</f>
        <v/>
      </c>
      <c r="H1743" s="21" t="str">
        <f>IF($B1743="","",IF(AND($D1743&gt;=Настройки!$B$5,$D1743&lt;=Настройки!$B$6),$E1743,0))</f>
        <v/>
      </c>
      <c r="I1743" s="21" t="str">
        <f t="shared" si="81"/>
        <v/>
      </c>
      <c r="J1743" s="21" t="str">
        <f>IF($B1743="","",MAX(0,$E1743-MAX(0,SUMIFS(Тех_Движение!$G$2:$G$5111,Тех_Движение!$D$2:$D$5111,$C1743,Тех_Движение!$B$2:$B$5111,"&lt;="&amp;Настройки!$B$6)-$F1743)))</f>
        <v/>
      </c>
      <c r="K1743" s="21" t="e">
        <f>IF(OR($B1743="",K$3&lt;$D1743+Настройки!$B$7),0,MAX(0,$E1743-MAX(0,SUMIFS(Тех_Движение!$G$2:$G$5111,Тех_Движение!$D$2:$D$5111,$C1743,Тех_Движение!$B$2:$B$5111,"&lt;="&amp;K$3)-$F1743)))</f>
        <v>#VALUE!</v>
      </c>
      <c r="L1743" s="21" t="e">
        <f>IF(OR($B1743="",L$3&lt;$D1743+Настройки!$B$7),0,MAX(0,$E1743-MAX(0,SUMIFS(Тех_Движение!$G$2:$G$5111,Тех_Движение!$D$2:$D$5111,$C1743,Тех_Движение!$B$2:$B$5111,"&lt;="&amp;L$3)-$F1743)))</f>
        <v>#VALUE!</v>
      </c>
      <c r="M1743" s="21" t="e">
        <f>IF(OR($B1743="",M$3&lt;$D1743+Настройки!$B$7),0,MAX(0,$E1743-MAX(0,SUMIFS(Тех_Движение!$G$2:$G$5111,Тех_Движение!$D$2:$D$5111,$C1743,Тех_Движение!$B$2:$B$5111,"&lt;="&amp;M$3)-$F1743)))</f>
        <v>#VALUE!</v>
      </c>
      <c r="N1743" s="21" t="e">
        <f>IF(OR($B1743="",N$3&lt;$D1743+Настройки!$B$7),0,MAX(0,$E1743-MAX(0,SUMIFS(Тех_Движение!$G$2:$G$5111,Тех_Движение!$D$2:$D$5111,$C1743,Тех_Движение!$B$2:$B$5111,"&lt;="&amp;N$3)-$F1743)))</f>
        <v>#VALUE!</v>
      </c>
      <c r="O1743" s="21" t="e">
        <f>IF(OR($B1743="",O$3&lt;$D1743+Настройки!$B$7),0,MAX(0,$E1743-MAX(0,SUMIFS(Тех_Движение!$G$2:$G$5111,Тех_Движение!$D$2:$D$5111,$C1743,Тех_Движение!$B$2:$B$5111,"&lt;="&amp;O$3)-$F1743)))</f>
        <v>#VALUE!</v>
      </c>
      <c r="P1743" s="21" t="e">
        <f>IF(OR($B1743="",P$3&lt;$D1743+Настройки!$B$7),0,MAX(0,$E1743-MAX(0,SUMIFS(Тех_Движение!$G$2:$G$5111,Тех_Движение!$D$2:$D$5111,$C1743,Тех_Движение!$B$2:$B$5111,"&lt;="&amp;P$3)-$F1743)))</f>
        <v>#VALUE!</v>
      </c>
      <c r="Q1743" s="21" t="e">
        <f>IF(OR($B1743="",Q$3&lt;$D1743+Настройки!$B$7),0,MAX(0,$E1743-MAX(0,SUMIFS(Тех_Движение!$G$2:$G$5111,Тех_Движение!$D$2:$D$5111,$C1743,Тех_Движение!$B$2:$B$5111,"&lt;="&amp;Q$3)-$F1743)))</f>
        <v>#VALUE!</v>
      </c>
      <c r="R1743" s="21" t="str">
        <f t="shared" si="82"/>
        <v/>
      </c>
      <c r="S1743" s="23" t="str">
        <f>IF($B1743="","",VLOOKUP($C1743,Настройки!$A$11:$L$17,9,FALSE))</f>
        <v/>
      </c>
      <c r="T1743" s="23" t="str">
        <f t="shared" si="83"/>
        <v/>
      </c>
    </row>
    <row r="1744" spans="1:20" x14ac:dyDescent="0.3">
      <c r="A1744" s="20">
        <f>Тех_Движение!$A$1741</f>
        <v>1740</v>
      </c>
      <c r="B1744" s="20" t="str">
        <f>IF(Тех_Движение!$F$1741&gt;0,Тех_Движение!$I$1741,"")</f>
        <v/>
      </c>
      <c r="C1744" s="20" t="str">
        <f>IF($B1744="","",Тех_Движение!$D$1741)</f>
        <v/>
      </c>
      <c r="D1744" s="9" t="str">
        <f>IF($B1744="","",Тех_Движение!$B$1741)</f>
        <v/>
      </c>
      <c r="E1744" s="21" t="str">
        <f>IF($B1744="","",Тех_Движение!$F$1741)</f>
        <v/>
      </c>
      <c r="F1744" s="21" t="str">
        <f>IF($B1744="","",SUMIFS($E$5:$E1743,$C$5:$C1743,$C1744))</f>
        <v/>
      </c>
      <c r="G1744" s="21" t="str">
        <f>IF($B1744="","",MAX(0,$E1744-MAX(0,SUMIFS(Тех_Движение!$G$2:$G$5111,Тех_Движение!$D$2:$D$5111,$C1744,Тех_Движение!$B$2:$B$5111,"&lt;="&amp;Настройки!$B$5-1)-$F1744)))</f>
        <v/>
      </c>
      <c r="H1744" s="21" t="str">
        <f>IF($B1744="","",IF(AND($D1744&gt;=Настройки!$B$5,$D1744&lt;=Настройки!$B$6),$E1744,0))</f>
        <v/>
      </c>
      <c r="I1744" s="21" t="str">
        <f t="shared" si="81"/>
        <v/>
      </c>
      <c r="J1744" s="21" t="str">
        <f>IF($B1744="","",MAX(0,$E1744-MAX(0,SUMIFS(Тех_Движение!$G$2:$G$5111,Тех_Движение!$D$2:$D$5111,$C1744,Тех_Движение!$B$2:$B$5111,"&lt;="&amp;Настройки!$B$6)-$F1744)))</f>
        <v/>
      </c>
      <c r="K1744" s="21" t="e">
        <f>IF(OR($B1744="",K$3&lt;$D1744+Настройки!$B$7),0,MAX(0,$E1744-MAX(0,SUMIFS(Тех_Движение!$G$2:$G$5111,Тех_Движение!$D$2:$D$5111,$C1744,Тех_Движение!$B$2:$B$5111,"&lt;="&amp;K$3)-$F1744)))</f>
        <v>#VALUE!</v>
      </c>
      <c r="L1744" s="21" t="e">
        <f>IF(OR($B1744="",L$3&lt;$D1744+Настройки!$B$7),0,MAX(0,$E1744-MAX(0,SUMIFS(Тех_Движение!$G$2:$G$5111,Тех_Движение!$D$2:$D$5111,$C1744,Тех_Движение!$B$2:$B$5111,"&lt;="&amp;L$3)-$F1744)))</f>
        <v>#VALUE!</v>
      </c>
      <c r="M1744" s="21" t="e">
        <f>IF(OR($B1744="",M$3&lt;$D1744+Настройки!$B$7),0,MAX(0,$E1744-MAX(0,SUMIFS(Тех_Движение!$G$2:$G$5111,Тех_Движение!$D$2:$D$5111,$C1744,Тех_Движение!$B$2:$B$5111,"&lt;="&amp;M$3)-$F1744)))</f>
        <v>#VALUE!</v>
      </c>
      <c r="N1744" s="21" t="e">
        <f>IF(OR($B1744="",N$3&lt;$D1744+Настройки!$B$7),0,MAX(0,$E1744-MAX(0,SUMIFS(Тех_Движение!$G$2:$G$5111,Тех_Движение!$D$2:$D$5111,$C1744,Тех_Движение!$B$2:$B$5111,"&lt;="&amp;N$3)-$F1744)))</f>
        <v>#VALUE!</v>
      </c>
      <c r="O1744" s="21" t="e">
        <f>IF(OR($B1744="",O$3&lt;$D1744+Настройки!$B$7),0,MAX(0,$E1744-MAX(0,SUMIFS(Тех_Движение!$G$2:$G$5111,Тех_Движение!$D$2:$D$5111,$C1744,Тех_Движение!$B$2:$B$5111,"&lt;="&amp;O$3)-$F1744)))</f>
        <v>#VALUE!</v>
      </c>
      <c r="P1744" s="21" t="e">
        <f>IF(OR($B1744="",P$3&lt;$D1744+Настройки!$B$7),0,MAX(0,$E1744-MAX(0,SUMIFS(Тех_Движение!$G$2:$G$5111,Тех_Движение!$D$2:$D$5111,$C1744,Тех_Движение!$B$2:$B$5111,"&lt;="&amp;P$3)-$F1744)))</f>
        <v>#VALUE!</v>
      </c>
      <c r="Q1744" s="21" t="e">
        <f>IF(OR($B1744="",Q$3&lt;$D1744+Настройки!$B$7),0,MAX(0,$E1744-MAX(0,SUMIFS(Тех_Движение!$G$2:$G$5111,Тех_Движение!$D$2:$D$5111,$C1744,Тех_Движение!$B$2:$B$5111,"&lt;="&amp;Q$3)-$F1744)))</f>
        <v>#VALUE!</v>
      </c>
      <c r="R1744" s="21" t="str">
        <f t="shared" si="82"/>
        <v/>
      </c>
      <c r="S1744" s="23" t="str">
        <f>IF($B1744="","",VLOOKUP($C1744,Настройки!$A$11:$L$17,9,FALSE))</f>
        <v/>
      </c>
      <c r="T1744" s="23" t="str">
        <f t="shared" si="83"/>
        <v/>
      </c>
    </row>
    <row r="1745" spans="1:20" x14ac:dyDescent="0.3">
      <c r="A1745" s="20">
        <f>Тех_Движение!$A$1742</f>
        <v>1741</v>
      </c>
      <c r="B1745" s="20" t="str">
        <f>IF(Тех_Движение!$F$1742&gt;0,Тех_Движение!$I$1742,"")</f>
        <v/>
      </c>
      <c r="C1745" s="20" t="str">
        <f>IF($B1745="","",Тех_Движение!$D$1742)</f>
        <v/>
      </c>
      <c r="D1745" s="9" t="str">
        <f>IF($B1745="","",Тех_Движение!$B$1742)</f>
        <v/>
      </c>
      <c r="E1745" s="21" t="str">
        <f>IF($B1745="","",Тех_Движение!$F$1742)</f>
        <v/>
      </c>
      <c r="F1745" s="21" t="str">
        <f>IF($B1745="","",SUMIFS($E$5:$E1744,$C$5:$C1744,$C1745))</f>
        <v/>
      </c>
      <c r="G1745" s="21" t="str">
        <f>IF($B1745="","",MAX(0,$E1745-MAX(0,SUMIFS(Тех_Движение!$G$2:$G$5111,Тех_Движение!$D$2:$D$5111,$C1745,Тех_Движение!$B$2:$B$5111,"&lt;="&amp;Настройки!$B$5-1)-$F1745)))</f>
        <v/>
      </c>
      <c r="H1745" s="21" t="str">
        <f>IF($B1745="","",IF(AND($D1745&gt;=Настройки!$B$5,$D1745&lt;=Настройки!$B$6),$E1745,0))</f>
        <v/>
      </c>
      <c r="I1745" s="21" t="str">
        <f t="shared" si="81"/>
        <v/>
      </c>
      <c r="J1745" s="21" t="str">
        <f>IF($B1745="","",MAX(0,$E1745-MAX(0,SUMIFS(Тех_Движение!$G$2:$G$5111,Тех_Движение!$D$2:$D$5111,$C1745,Тех_Движение!$B$2:$B$5111,"&lt;="&amp;Настройки!$B$6)-$F1745)))</f>
        <v/>
      </c>
      <c r="K1745" s="21" t="e">
        <f>IF(OR($B1745="",K$3&lt;$D1745+Настройки!$B$7),0,MAX(0,$E1745-MAX(0,SUMIFS(Тех_Движение!$G$2:$G$5111,Тех_Движение!$D$2:$D$5111,$C1745,Тех_Движение!$B$2:$B$5111,"&lt;="&amp;K$3)-$F1745)))</f>
        <v>#VALUE!</v>
      </c>
      <c r="L1745" s="21" t="e">
        <f>IF(OR($B1745="",L$3&lt;$D1745+Настройки!$B$7),0,MAX(0,$E1745-MAX(0,SUMIFS(Тех_Движение!$G$2:$G$5111,Тех_Движение!$D$2:$D$5111,$C1745,Тех_Движение!$B$2:$B$5111,"&lt;="&amp;L$3)-$F1745)))</f>
        <v>#VALUE!</v>
      </c>
      <c r="M1745" s="21" t="e">
        <f>IF(OR($B1745="",M$3&lt;$D1745+Настройки!$B$7),0,MAX(0,$E1745-MAX(0,SUMIFS(Тех_Движение!$G$2:$G$5111,Тех_Движение!$D$2:$D$5111,$C1745,Тех_Движение!$B$2:$B$5111,"&lt;="&amp;M$3)-$F1745)))</f>
        <v>#VALUE!</v>
      </c>
      <c r="N1745" s="21" t="e">
        <f>IF(OR($B1745="",N$3&lt;$D1745+Настройки!$B$7),0,MAX(0,$E1745-MAX(0,SUMIFS(Тех_Движение!$G$2:$G$5111,Тех_Движение!$D$2:$D$5111,$C1745,Тех_Движение!$B$2:$B$5111,"&lt;="&amp;N$3)-$F1745)))</f>
        <v>#VALUE!</v>
      </c>
      <c r="O1745" s="21" t="e">
        <f>IF(OR($B1745="",O$3&lt;$D1745+Настройки!$B$7),0,MAX(0,$E1745-MAX(0,SUMIFS(Тех_Движение!$G$2:$G$5111,Тех_Движение!$D$2:$D$5111,$C1745,Тех_Движение!$B$2:$B$5111,"&lt;="&amp;O$3)-$F1745)))</f>
        <v>#VALUE!</v>
      </c>
      <c r="P1745" s="21" t="e">
        <f>IF(OR($B1745="",P$3&lt;$D1745+Настройки!$B$7),0,MAX(0,$E1745-MAX(0,SUMIFS(Тех_Движение!$G$2:$G$5111,Тех_Движение!$D$2:$D$5111,$C1745,Тех_Движение!$B$2:$B$5111,"&lt;="&amp;P$3)-$F1745)))</f>
        <v>#VALUE!</v>
      </c>
      <c r="Q1745" s="21" t="e">
        <f>IF(OR($B1745="",Q$3&lt;$D1745+Настройки!$B$7),0,MAX(0,$E1745-MAX(0,SUMIFS(Тех_Движение!$G$2:$G$5111,Тех_Движение!$D$2:$D$5111,$C1745,Тех_Движение!$B$2:$B$5111,"&lt;="&amp;Q$3)-$F1745)))</f>
        <v>#VALUE!</v>
      </c>
      <c r="R1745" s="21" t="str">
        <f t="shared" si="82"/>
        <v/>
      </c>
      <c r="S1745" s="23" t="str">
        <f>IF($B1745="","",VLOOKUP($C1745,Настройки!$A$11:$L$17,9,FALSE))</f>
        <v/>
      </c>
      <c r="T1745" s="23" t="str">
        <f t="shared" si="83"/>
        <v/>
      </c>
    </row>
    <row r="1746" spans="1:20" x14ac:dyDescent="0.3">
      <c r="A1746" s="20">
        <f>Тех_Движение!$A$1743</f>
        <v>1742</v>
      </c>
      <c r="B1746" s="20" t="str">
        <f>IF(Тех_Движение!$F$1743&gt;0,Тех_Движение!$I$1743,"")</f>
        <v/>
      </c>
      <c r="C1746" s="20" t="str">
        <f>IF($B1746="","",Тех_Движение!$D$1743)</f>
        <v/>
      </c>
      <c r="D1746" s="9" t="str">
        <f>IF($B1746="","",Тех_Движение!$B$1743)</f>
        <v/>
      </c>
      <c r="E1746" s="21" t="str">
        <f>IF($B1746="","",Тех_Движение!$F$1743)</f>
        <v/>
      </c>
      <c r="F1746" s="21" t="str">
        <f>IF($B1746="","",SUMIFS($E$5:$E1745,$C$5:$C1745,$C1746))</f>
        <v/>
      </c>
      <c r="G1746" s="21" t="str">
        <f>IF($B1746="","",MAX(0,$E1746-MAX(0,SUMIFS(Тех_Движение!$G$2:$G$5111,Тех_Движение!$D$2:$D$5111,$C1746,Тех_Движение!$B$2:$B$5111,"&lt;="&amp;Настройки!$B$5-1)-$F1746)))</f>
        <v/>
      </c>
      <c r="H1746" s="21" t="str">
        <f>IF($B1746="","",IF(AND($D1746&gt;=Настройки!$B$5,$D1746&lt;=Настройки!$B$6),$E1746,0))</f>
        <v/>
      </c>
      <c r="I1746" s="21" t="str">
        <f t="shared" si="81"/>
        <v/>
      </c>
      <c r="J1746" s="21" t="str">
        <f>IF($B1746="","",MAX(0,$E1746-MAX(0,SUMIFS(Тех_Движение!$G$2:$G$5111,Тех_Движение!$D$2:$D$5111,$C1746,Тех_Движение!$B$2:$B$5111,"&lt;="&amp;Настройки!$B$6)-$F1746)))</f>
        <v/>
      </c>
      <c r="K1746" s="21" t="e">
        <f>IF(OR($B1746="",K$3&lt;$D1746+Настройки!$B$7),0,MAX(0,$E1746-MAX(0,SUMIFS(Тех_Движение!$G$2:$G$5111,Тех_Движение!$D$2:$D$5111,$C1746,Тех_Движение!$B$2:$B$5111,"&lt;="&amp;K$3)-$F1746)))</f>
        <v>#VALUE!</v>
      </c>
      <c r="L1746" s="21" t="e">
        <f>IF(OR($B1746="",L$3&lt;$D1746+Настройки!$B$7),0,MAX(0,$E1746-MAX(0,SUMIFS(Тех_Движение!$G$2:$G$5111,Тех_Движение!$D$2:$D$5111,$C1746,Тех_Движение!$B$2:$B$5111,"&lt;="&amp;L$3)-$F1746)))</f>
        <v>#VALUE!</v>
      </c>
      <c r="M1746" s="21" t="e">
        <f>IF(OR($B1746="",M$3&lt;$D1746+Настройки!$B$7),0,MAX(0,$E1746-MAX(0,SUMIFS(Тех_Движение!$G$2:$G$5111,Тех_Движение!$D$2:$D$5111,$C1746,Тех_Движение!$B$2:$B$5111,"&lt;="&amp;M$3)-$F1746)))</f>
        <v>#VALUE!</v>
      </c>
      <c r="N1746" s="21" t="e">
        <f>IF(OR($B1746="",N$3&lt;$D1746+Настройки!$B$7),0,MAX(0,$E1746-MAX(0,SUMIFS(Тех_Движение!$G$2:$G$5111,Тех_Движение!$D$2:$D$5111,$C1746,Тех_Движение!$B$2:$B$5111,"&lt;="&amp;N$3)-$F1746)))</f>
        <v>#VALUE!</v>
      </c>
      <c r="O1746" s="21" t="e">
        <f>IF(OR($B1746="",O$3&lt;$D1746+Настройки!$B$7),0,MAX(0,$E1746-MAX(0,SUMIFS(Тех_Движение!$G$2:$G$5111,Тех_Движение!$D$2:$D$5111,$C1746,Тех_Движение!$B$2:$B$5111,"&lt;="&amp;O$3)-$F1746)))</f>
        <v>#VALUE!</v>
      </c>
      <c r="P1746" s="21" t="e">
        <f>IF(OR($B1746="",P$3&lt;$D1746+Настройки!$B$7),0,MAX(0,$E1746-MAX(0,SUMIFS(Тех_Движение!$G$2:$G$5111,Тех_Движение!$D$2:$D$5111,$C1746,Тех_Движение!$B$2:$B$5111,"&lt;="&amp;P$3)-$F1746)))</f>
        <v>#VALUE!</v>
      </c>
      <c r="Q1746" s="21" t="e">
        <f>IF(OR($B1746="",Q$3&lt;$D1746+Настройки!$B$7),0,MAX(0,$E1746-MAX(0,SUMIFS(Тех_Движение!$G$2:$G$5111,Тех_Движение!$D$2:$D$5111,$C1746,Тех_Движение!$B$2:$B$5111,"&lt;="&amp;Q$3)-$F1746)))</f>
        <v>#VALUE!</v>
      </c>
      <c r="R1746" s="21" t="str">
        <f t="shared" si="82"/>
        <v/>
      </c>
      <c r="S1746" s="23" t="str">
        <f>IF($B1746="","",VLOOKUP($C1746,Настройки!$A$11:$L$17,9,FALSE))</f>
        <v/>
      </c>
      <c r="T1746" s="23" t="str">
        <f t="shared" si="83"/>
        <v/>
      </c>
    </row>
    <row r="1747" spans="1:20" x14ac:dyDescent="0.3">
      <c r="A1747" s="20">
        <f>Тех_Движение!$A$1744</f>
        <v>1743</v>
      </c>
      <c r="B1747" s="20" t="str">
        <f>IF(Тех_Движение!$F$1744&gt;0,Тех_Движение!$I$1744,"")</f>
        <v/>
      </c>
      <c r="C1747" s="20" t="str">
        <f>IF($B1747="","",Тех_Движение!$D$1744)</f>
        <v/>
      </c>
      <c r="D1747" s="9" t="str">
        <f>IF($B1747="","",Тех_Движение!$B$1744)</f>
        <v/>
      </c>
      <c r="E1747" s="21" t="str">
        <f>IF($B1747="","",Тех_Движение!$F$1744)</f>
        <v/>
      </c>
      <c r="F1747" s="21" t="str">
        <f>IF($B1747="","",SUMIFS($E$5:$E1746,$C$5:$C1746,$C1747))</f>
        <v/>
      </c>
      <c r="G1747" s="21" t="str">
        <f>IF($B1747="","",MAX(0,$E1747-MAX(0,SUMIFS(Тех_Движение!$G$2:$G$5111,Тех_Движение!$D$2:$D$5111,$C1747,Тех_Движение!$B$2:$B$5111,"&lt;="&amp;Настройки!$B$5-1)-$F1747)))</f>
        <v/>
      </c>
      <c r="H1747" s="21" t="str">
        <f>IF($B1747="","",IF(AND($D1747&gt;=Настройки!$B$5,$D1747&lt;=Настройки!$B$6),$E1747,0))</f>
        <v/>
      </c>
      <c r="I1747" s="21" t="str">
        <f t="shared" si="81"/>
        <v/>
      </c>
      <c r="J1747" s="21" t="str">
        <f>IF($B1747="","",MAX(0,$E1747-MAX(0,SUMIFS(Тех_Движение!$G$2:$G$5111,Тех_Движение!$D$2:$D$5111,$C1747,Тех_Движение!$B$2:$B$5111,"&lt;="&amp;Настройки!$B$6)-$F1747)))</f>
        <v/>
      </c>
      <c r="K1747" s="21" t="e">
        <f>IF(OR($B1747="",K$3&lt;$D1747+Настройки!$B$7),0,MAX(0,$E1747-MAX(0,SUMIFS(Тех_Движение!$G$2:$G$5111,Тех_Движение!$D$2:$D$5111,$C1747,Тех_Движение!$B$2:$B$5111,"&lt;="&amp;K$3)-$F1747)))</f>
        <v>#VALUE!</v>
      </c>
      <c r="L1747" s="21" t="e">
        <f>IF(OR($B1747="",L$3&lt;$D1747+Настройки!$B$7),0,MAX(0,$E1747-MAX(0,SUMIFS(Тех_Движение!$G$2:$G$5111,Тех_Движение!$D$2:$D$5111,$C1747,Тех_Движение!$B$2:$B$5111,"&lt;="&amp;L$3)-$F1747)))</f>
        <v>#VALUE!</v>
      </c>
      <c r="M1747" s="21" t="e">
        <f>IF(OR($B1747="",M$3&lt;$D1747+Настройки!$B$7),0,MAX(0,$E1747-MAX(0,SUMIFS(Тех_Движение!$G$2:$G$5111,Тех_Движение!$D$2:$D$5111,$C1747,Тех_Движение!$B$2:$B$5111,"&lt;="&amp;M$3)-$F1747)))</f>
        <v>#VALUE!</v>
      </c>
      <c r="N1747" s="21" t="e">
        <f>IF(OR($B1747="",N$3&lt;$D1747+Настройки!$B$7),0,MAX(0,$E1747-MAX(0,SUMIFS(Тех_Движение!$G$2:$G$5111,Тех_Движение!$D$2:$D$5111,$C1747,Тех_Движение!$B$2:$B$5111,"&lt;="&amp;N$3)-$F1747)))</f>
        <v>#VALUE!</v>
      </c>
      <c r="O1747" s="21" t="e">
        <f>IF(OR($B1747="",O$3&lt;$D1747+Настройки!$B$7),0,MAX(0,$E1747-MAX(0,SUMIFS(Тех_Движение!$G$2:$G$5111,Тех_Движение!$D$2:$D$5111,$C1747,Тех_Движение!$B$2:$B$5111,"&lt;="&amp;O$3)-$F1747)))</f>
        <v>#VALUE!</v>
      </c>
      <c r="P1747" s="21" t="e">
        <f>IF(OR($B1747="",P$3&lt;$D1747+Настройки!$B$7),0,MAX(0,$E1747-MAX(0,SUMIFS(Тех_Движение!$G$2:$G$5111,Тех_Движение!$D$2:$D$5111,$C1747,Тех_Движение!$B$2:$B$5111,"&lt;="&amp;P$3)-$F1747)))</f>
        <v>#VALUE!</v>
      </c>
      <c r="Q1747" s="21" t="e">
        <f>IF(OR($B1747="",Q$3&lt;$D1747+Настройки!$B$7),0,MAX(0,$E1747-MAX(0,SUMIFS(Тех_Движение!$G$2:$G$5111,Тех_Движение!$D$2:$D$5111,$C1747,Тех_Движение!$B$2:$B$5111,"&lt;="&amp;Q$3)-$F1747)))</f>
        <v>#VALUE!</v>
      </c>
      <c r="R1747" s="21" t="str">
        <f t="shared" si="82"/>
        <v/>
      </c>
      <c r="S1747" s="23" t="str">
        <f>IF($B1747="","",VLOOKUP($C1747,Настройки!$A$11:$L$17,9,FALSE))</f>
        <v/>
      </c>
      <c r="T1747" s="23" t="str">
        <f t="shared" si="83"/>
        <v/>
      </c>
    </row>
    <row r="1748" spans="1:20" x14ac:dyDescent="0.3">
      <c r="A1748" s="20">
        <f>Тех_Движение!$A$1745</f>
        <v>1744</v>
      </c>
      <c r="B1748" s="20" t="str">
        <f>IF(Тех_Движение!$F$1745&gt;0,Тех_Движение!$I$1745,"")</f>
        <v/>
      </c>
      <c r="C1748" s="20" t="str">
        <f>IF($B1748="","",Тех_Движение!$D$1745)</f>
        <v/>
      </c>
      <c r="D1748" s="9" t="str">
        <f>IF($B1748="","",Тех_Движение!$B$1745)</f>
        <v/>
      </c>
      <c r="E1748" s="21" t="str">
        <f>IF($B1748="","",Тех_Движение!$F$1745)</f>
        <v/>
      </c>
      <c r="F1748" s="21" t="str">
        <f>IF($B1748="","",SUMIFS($E$5:$E1747,$C$5:$C1747,$C1748))</f>
        <v/>
      </c>
      <c r="G1748" s="21" t="str">
        <f>IF($B1748="","",MAX(0,$E1748-MAX(0,SUMIFS(Тех_Движение!$G$2:$G$5111,Тех_Движение!$D$2:$D$5111,$C1748,Тех_Движение!$B$2:$B$5111,"&lt;="&amp;Настройки!$B$5-1)-$F1748)))</f>
        <v/>
      </c>
      <c r="H1748" s="21" t="str">
        <f>IF($B1748="","",IF(AND($D1748&gt;=Настройки!$B$5,$D1748&lt;=Настройки!$B$6),$E1748,0))</f>
        <v/>
      </c>
      <c r="I1748" s="21" t="str">
        <f t="shared" si="81"/>
        <v/>
      </c>
      <c r="J1748" s="21" t="str">
        <f>IF($B1748="","",MAX(0,$E1748-MAX(0,SUMIFS(Тех_Движение!$G$2:$G$5111,Тех_Движение!$D$2:$D$5111,$C1748,Тех_Движение!$B$2:$B$5111,"&lt;="&amp;Настройки!$B$6)-$F1748)))</f>
        <v/>
      </c>
      <c r="K1748" s="21" t="e">
        <f>IF(OR($B1748="",K$3&lt;$D1748+Настройки!$B$7),0,MAX(0,$E1748-MAX(0,SUMIFS(Тех_Движение!$G$2:$G$5111,Тех_Движение!$D$2:$D$5111,$C1748,Тех_Движение!$B$2:$B$5111,"&lt;="&amp;K$3)-$F1748)))</f>
        <v>#VALUE!</v>
      </c>
      <c r="L1748" s="21" t="e">
        <f>IF(OR($B1748="",L$3&lt;$D1748+Настройки!$B$7),0,MAX(0,$E1748-MAX(0,SUMIFS(Тех_Движение!$G$2:$G$5111,Тех_Движение!$D$2:$D$5111,$C1748,Тех_Движение!$B$2:$B$5111,"&lt;="&amp;L$3)-$F1748)))</f>
        <v>#VALUE!</v>
      </c>
      <c r="M1748" s="21" t="e">
        <f>IF(OR($B1748="",M$3&lt;$D1748+Настройки!$B$7),0,MAX(0,$E1748-MAX(0,SUMIFS(Тех_Движение!$G$2:$G$5111,Тех_Движение!$D$2:$D$5111,$C1748,Тех_Движение!$B$2:$B$5111,"&lt;="&amp;M$3)-$F1748)))</f>
        <v>#VALUE!</v>
      </c>
      <c r="N1748" s="21" t="e">
        <f>IF(OR($B1748="",N$3&lt;$D1748+Настройки!$B$7),0,MAX(0,$E1748-MAX(0,SUMIFS(Тех_Движение!$G$2:$G$5111,Тех_Движение!$D$2:$D$5111,$C1748,Тех_Движение!$B$2:$B$5111,"&lt;="&amp;N$3)-$F1748)))</f>
        <v>#VALUE!</v>
      </c>
      <c r="O1748" s="21" t="e">
        <f>IF(OR($B1748="",O$3&lt;$D1748+Настройки!$B$7),0,MAX(0,$E1748-MAX(0,SUMIFS(Тех_Движение!$G$2:$G$5111,Тех_Движение!$D$2:$D$5111,$C1748,Тех_Движение!$B$2:$B$5111,"&lt;="&amp;O$3)-$F1748)))</f>
        <v>#VALUE!</v>
      </c>
      <c r="P1748" s="21" t="e">
        <f>IF(OR($B1748="",P$3&lt;$D1748+Настройки!$B$7),0,MAX(0,$E1748-MAX(0,SUMIFS(Тех_Движение!$G$2:$G$5111,Тех_Движение!$D$2:$D$5111,$C1748,Тех_Движение!$B$2:$B$5111,"&lt;="&amp;P$3)-$F1748)))</f>
        <v>#VALUE!</v>
      </c>
      <c r="Q1748" s="21" t="e">
        <f>IF(OR($B1748="",Q$3&lt;$D1748+Настройки!$B$7),0,MAX(0,$E1748-MAX(0,SUMIFS(Тех_Движение!$G$2:$G$5111,Тех_Движение!$D$2:$D$5111,$C1748,Тех_Движение!$B$2:$B$5111,"&lt;="&amp;Q$3)-$F1748)))</f>
        <v>#VALUE!</v>
      </c>
      <c r="R1748" s="21" t="str">
        <f t="shared" si="82"/>
        <v/>
      </c>
      <c r="S1748" s="23" t="str">
        <f>IF($B1748="","",VLOOKUP($C1748,Настройки!$A$11:$L$17,9,FALSE))</f>
        <v/>
      </c>
      <c r="T1748" s="23" t="str">
        <f t="shared" si="83"/>
        <v/>
      </c>
    </row>
    <row r="1749" spans="1:20" x14ac:dyDescent="0.3">
      <c r="A1749" s="20">
        <f>Тех_Движение!$A$1746</f>
        <v>1745</v>
      </c>
      <c r="B1749" s="20" t="str">
        <f>IF(Тех_Движение!$F$1746&gt;0,Тех_Движение!$I$1746,"")</f>
        <v/>
      </c>
      <c r="C1749" s="20" t="str">
        <f>IF($B1749="","",Тех_Движение!$D$1746)</f>
        <v/>
      </c>
      <c r="D1749" s="9" t="str">
        <f>IF($B1749="","",Тех_Движение!$B$1746)</f>
        <v/>
      </c>
      <c r="E1749" s="21" t="str">
        <f>IF($B1749="","",Тех_Движение!$F$1746)</f>
        <v/>
      </c>
      <c r="F1749" s="21" t="str">
        <f>IF($B1749="","",SUMIFS($E$5:$E1748,$C$5:$C1748,$C1749))</f>
        <v/>
      </c>
      <c r="G1749" s="21" t="str">
        <f>IF($B1749="","",MAX(0,$E1749-MAX(0,SUMIFS(Тех_Движение!$G$2:$G$5111,Тех_Движение!$D$2:$D$5111,$C1749,Тех_Движение!$B$2:$B$5111,"&lt;="&amp;Настройки!$B$5-1)-$F1749)))</f>
        <v/>
      </c>
      <c r="H1749" s="21" t="str">
        <f>IF($B1749="","",IF(AND($D1749&gt;=Настройки!$B$5,$D1749&lt;=Настройки!$B$6),$E1749,0))</f>
        <v/>
      </c>
      <c r="I1749" s="21" t="str">
        <f t="shared" si="81"/>
        <v/>
      </c>
      <c r="J1749" s="21" t="str">
        <f>IF($B1749="","",MAX(0,$E1749-MAX(0,SUMIFS(Тех_Движение!$G$2:$G$5111,Тех_Движение!$D$2:$D$5111,$C1749,Тех_Движение!$B$2:$B$5111,"&lt;="&amp;Настройки!$B$6)-$F1749)))</f>
        <v/>
      </c>
      <c r="K1749" s="21" t="e">
        <f>IF(OR($B1749="",K$3&lt;$D1749+Настройки!$B$7),0,MAX(0,$E1749-MAX(0,SUMIFS(Тех_Движение!$G$2:$G$5111,Тех_Движение!$D$2:$D$5111,$C1749,Тех_Движение!$B$2:$B$5111,"&lt;="&amp;K$3)-$F1749)))</f>
        <v>#VALUE!</v>
      </c>
      <c r="L1749" s="21" t="e">
        <f>IF(OR($B1749="",L$3&lt;$D1749+Настройки!$B$7),0,MAX(0,$E1749-MAX(0,SUMIFS(Тех_Движение!$G$2:$G$5111,Тех_Движение!$D$2:$D$5111,$C1749,Тех_Движение!$B$2:$B$5111,"&lt;="&amp;L$3)-$F1749)))</f>
        <v>#VALUE!</v>
      </c>
      <c r="M1749" s="21" t="e">
        <f>IF(OR($B1749="",M$3&lt;$D1749+Настройки!$B$7),0,MAX(0,$E1749-MAX(0,SUMIFS(Тех_Движение!$G$2:$G$5111,Тех_Движение!$D$2:$D$5111,$C1749,Тех_Движение!$B$2:$B$5111,"&lt;="&amp;M$3)-$F1749)))</f>
        <v>#VALUE!</v>
      </c>
      <c r="N1749" s="21" t="e">
        <f>IF(OR($B1749="",N$3&lt;$D1749+Настройки!$B$7),0,MAX(0,$E1749-MAX(0,SUMIFS(Тех_Движение!$G$2:$G$5111,Тех_Движение!$D$2:$D$5111,$C1749,Тех_Движение!$B$2:$B$5111,"&lt;="&amp;N$3)-$F1749)))</f>
        <v>#VALUE!</v>
      </c>
      <c r="O1749" s="21" t="e">
        <f>IF(OR($B1749="",O$3&lt;$D1749+Настройки!$B$7),0,MAX(0,$E1749-MAX(0,SUMIFS(Тех_Движение!$G$2:$G$5111,Тех_Движение!$D$2:$D$5111,$C1749,Тех_Движение!$B$2:$B$5111,"&lt;="&amp;O$3)-$F1749)))</f>
        <v>#VALUE!</v>
      </c>
      <c r="P1749" s="21" t="e">
        <f>IF(OR($B1749="",P$3&lt;$D1749+Настройки!$B$7),0,MAX(0,$E1749-MAX(0,SUMIFS(Тех_Движение!$G$2:$G$5111,Тех_Движение!$D$2:$D$5111,$C1749,Тех_Движение!$B$2:$B$5111,"&lt;="&amp;P$3)-$F1749)))</f>
        <v>#VALUE!</v>
      </c>
      <c r="Q1749" s="21" t="e">
        <f>IF(OR($B1749="",Q$3&lt;$D1749+Настройки!$B$7),0,MAX(0,$E1749-MAX(0,SUMIFS(Тех_Движение!$G$2:$G$5111,Тех_Движение!$D$2:$D$5111,$C1749,Тех_Движение!$B$2:$B$5111,"&lt;="&amp;Q$3)-$F1749)))</f>
        <v>#VALUE!</v>
      </c>
      <c r="R1749" s="21" t="str">
        <f t="shared" si="82"/>
        <v/>
      </c>
      <c r="S1749" s="23" t="str">
        <f>IF($B1749="","",VLOOKUP($C1749,Настройки!$A$11:$L$17,9,FALSE))</f>
        <v/>
      </c>
      <c r="T1749" s="23" t="str">
        <f t="shared" si="83"/>
        <v/>
      </c>
    </row>
    <row r="1750" spans="1:20" x14ac:dyDescent="0.3">
      <c r="A1750" s="20">
        <f>Тех_Движение!$A$1747</f>
        <v>1746</v>
      </c>
      <c r="B1750" s="20" t="str">
        <f>IF(Тех_Движение!$F$1747&gt;0,Тех_Движение!$I$1747,"")</f>
        <v/>
      </c>
      <c r="C1750" s="20" t="str">
        <f>IF($B1750="","",Тех_Движение!$D$1747)</f>
        <v/>
      </c>
      <c r="D1750" s="9" t="str">
        <f>IF($B1750="","",Тех_Движение!$B$1747)</f>
        <v/>
      </c>
      <c r="E1750" s="21" t="str">
        <f>IF($B1750="","",Тех_Движение!$F$1747)</f>
        <v/>
      </c>
      <c r="F1750" s="21" t="str">
        <f>IF($B1750="","",SUMIFS($E$5:$E1749,$C$5:$C1749,$C1750))</f>
        <v/>
      </c>
      <c r="G1750" s="21" t="str">
        <f>IF($B1750="","",MAX(0,$E1750-MAX(0,SUMIFS(Тех_Движение!$G$2:$G$5111,Тех_Движение!$D$2:$D$5111,$C1750,Тех_Движение!$B$2:$B$5111,"&lt;="&amp;Настройки!$B$5-1)-$F1750)))</f>
        <v/>
      </c>
      <c r="H1750" s="21" t="str">
        <f>IF($B1750="","",IF(AND($D1750&gt;=Настройки!$B$5,$D1750&lt;=Настройки!$B$6),$E1750,0))</f>
        <v/>
      </c>
      <c r="I1750" s="21" t="str">
        <f t="shared" si="81"/>
        <v/>
      </c>
      <c r="J1750" s="21" t="str">
        <f>IF($B1750="","",MAX(0,$E1750-MAX(0,SUMIFS(Тех_Движение!$G$2:$G$5111,Тех_Движение!$D$2:$D$5111,$C1750,Тех_Движение!$B$2:$B$5111,"&lt;="&amp;Настройки!$B$6)-$F1750)))</f>
        <v/>
      </c>
      <c r="K1750" s="21" t="e">
        <f>IF(OR($B1750="",K$3&lt;$D1750+Настройки!$B$7),0,MAX(0,$E1750-MAX(0,SUMIFS(Тех_Движение!$G$2:$G$5111,Тех_Движение!$D$2:$D$5111,$C1750,Тех_Движение!$B$2:$B$5111,"&lt;="&amp;K$3)-$F1750)))</f>
        <v>#VALUE!</v>
      </c>
      <c r="L1750" s="21" t="e">
        <f>IF(OR($B1750="",L$3&lt;$D1750+Настройки!$B$7),0,MAX(0,$E1750-MAX(0,SUMIFS(Тех_Движение!$G$2:$G$5111,Тех_Движение!$D$2:$D$5111,$C1750,Тех_Движение!$B$2:$B$5111,"&lt;="&amp;L$3)-$F1750)))</f>
        <v>#VALUE!</v>
      </c>
      <c r="M1750" s="21" t="e">
        <f>IF(OR($B1750="",M$3&lt;$D1750+Настройки!$B$7),0,MAX(0,$E1750-MAX(0,SUMIFS(Тех_Движение!$G$2:$G$5111,Тех_Движение!$D$2:$D$5111,$C1750,Тех_Движение!$B$2:$B$5111,"&lt;="&amp;M$3)-$F1750)))</f>
        <v>#VALUE!</v>
      </c>
      <c r="N1750" s="21" t="e">
        <f>IF(OR($B1750="",N$3&lt;$D1750+Настройки!$B$7),0,MAX(0,$E1750-MAX(0,SUMIFS(Тех_Движение!$G$2:$G$5111,Тех_Движение!$D$2:$D$5111,$C1750,Тех_Движение!$B$2:$B$5111,"&lt;="&amp;N$3)-$F1750)))</f>
        <v>#VALUE!</v>
      </c>
      <c r="O1750" s="21" t="e">
        <f>IF(OR($B1750="",O$3&lt;$D1750+Настройки!$B$7),0,MAX(0,$E1750-MAX(0,SUMIFS(Тех_Движение!$G$2:$G$5111,Тех_Движение!$D$2:$D$5111,$C1750,Тех_Движение!$B$2:$B$5111,"&lt;="&amp;O$3)-$F1750)))</f>
        <v>#VALUE!</v>
      </c>
      <c r="P1750" s="21" t="e">
        <f>IF(OR($B1750="",P$3&lt;$D1750+Настройки!$B$7),0,MAX(0,$E1750-MAX(0,SUMIFS(Тех_Движение!$G$2:$G$5111,Тех_Движение!$D$2:$D$5111,$C1750,Тех_Движение!$B$2:$B$5111,"&lt;="&amp;P$3)-$F1750)))</f>
        <v>#VALUE!</v>
      </c>
      <c r="Q1750" s="21" t="e">
        <f>IF(OR($B1750="",Q$3&lt;$D1750+Настройки!$B$7),0,MAX(0,$E1750-MAX(0,SUMIFS(Тех_Движение!$G$2:$G$5111,Тех_Движение!$D$2:$D$5111,$C1750,Тех_Движение!$B$2:$B$5111,"&lt;="&amp;Q$3)-$F1750)))</f>
        <v>#VALUE!</v>
      </c>
      <c r="R1750" s="21" t="str">
        <f t="shared" si="82"/>
        <v/>
      </c>
      <c r="S1750" s="23" t="str">
        <f>IF($B1750="","",VLOOKUP($C1750,Настройки!$A$11:$L$17,9,FALSE))</f>
        <v/>
      </c>
      <c r="T1750" s="23" t="str">
        <f t="shared" si="83"/>
        <v/>
      </c>
    </row>
    <row r="1751" spans="1:20" x14ac:dyDescent="0.3">
      <c r="A1751" s="20">
        <f>Тех_Движение!$A$1748</f>
        <v>1747</v>
      </c>
      <c r="B1751" s="20" t="str">
        <f>IF(Тех_Движение!$F$1748&gt;0,Тех_Движение!$I$1748,"")</f>
        <v/>
      </c>
      <c r="C1751" s="20" t="str">
        <f>IF($B1751="","",Тех_Движение!$D$1748)</f>
        <v/>
      </c>
      <c r="D1751" s="9" t="str">
        <f>IF($B1751="","",Тех_Движение!$B$1748)</f>
        <v/>
      </c>
      <c r="E1751" s="21" t="str">
        <f>IF($B1751="","",Тех_Движение!$F$1748)</f>
        <v/>
      </c>
      <c r="F1751" s="21" t="str">
        <f>IF($B1751="","",SUMIFS($E$5:$E1750,$C$5:$C1750,$C1751))</f>
        <v/>
      </c>
      <c r="G1751" s="21" t="str">
        <f>IF($B1751="","",MAX(0,$E1751-MAX(0,SUMIFS(Тех_Движение!$G$2:$G$5111,Тех_Движение!$D$2:$D$5111,$C1751,Тех_Движение!$B$2:$B$5111,"&lt;="&amp;Настройки!$B$5-1)-$F1751)))</f>
        <v/>
      </c>
      <c r="H1751" s="21" t="str">
        <f>IF($B1751="","",IF(AND($D1751&gt;=Настройки!$B$5,$D1751&lt;=Настройки!$B$6),$E1751,0))</f>
        <v/>
      </c>
      <c r="I1751" s="21" t="str">
        <f t="shared" si="81"/>
        <v/>
      </c>
      <c r="J1751" s="21" t="str">
        <f>IF($B1751="","",MAX(0,$E1751-MAX(0,SUMIFS(Тех_Движение!$G$2:$G$5111,Тех_Движение!$D$2:$D$5111,$C1751,Тех_Движение!$B$2:$B$5111,"&lt;="&amp;Настройки!$B$6)-$F1751)))</f>
        <v/>
      </c>
      <c r="K1751" s="21" t="e">
        <f>IF(OR($B1751="",K$3&lt;$D1751+Настройки!$B$7),0,MAX(0,$E1751-MAX(0,SUMIFS(Тех_Движение!$G$2:$G$5111,Тех_Движение!$D$2:$D$5111,$C1751,Тех_Движение!$B$2:$B$5111,"&lt;="&amp;K$3)-$F1751)))</f>
        <v>#VALUE!</v>
      </c>
      <c r="L1751" s="21" t="e">
        <f>IF(OR($B1751="",L$3&lt;$D1751+Настройки!$B$7),0,MAX(0,$E1751-MAX(0,SUMIFS(Тех_Движение!$G$2:$G$5111,Тех_Движение!$D$2:$D$5111,$C1751,Тех_Движение!$B$2:$B$5111,"&lt;="&amp;L$3)-$F1751)))</f>
        <v>#VALUE!</v>
      </c>
      <c r="M1751" s="21" t="e">
        <f>IF(OR($B1751="",M$3&lt;$D1751+Настройки!$B$7),0,MAX(0,$E1751-MAX(0,SUMIFS(Тех_Движение!$G$2:$G$5111,Тех_Движение!$D$2:$D$5111,$C1751,Тех_Движение!$B$2:$B$5111,"&lt;="&amp;M$3)-$F1751)))</f>
        <v>#VALUE!</v>
      </c>
      <c r="N1751" s="21" t="e">
        <f>IF(OR($B1751="",N$3&lt;$D1751+Настройки!$B$7),0,MAX(0,$E1751-MAX(0,SUMIFS(Тех_Движение!$G$2:$G$5111,Тех_Движение!$D$2:$D$5111,$C1751,Тех_Движение!$B$2:$B$5111,"&lt;="&amp;N$3)-$F1751)))</f>
        <v>#VALUE!</v>
      </c>
      <c r="O1751" s="21" t="e">
        <f>IF(OR($B1751="",O$3&lt;$D1751+Настройки!$B$7),0,MAX(0,$E1751-MAX(0,SUMIFS(Тех_Движение!$G$2:$G$5111,Тех_Движение!$D$2:$D$5111,$C1751,Тех_Движение!$B$2:$B$5111,"&lt;="&amp;O$3)-$F1751)))</f>
        <v>#VALUE!</v>
      </c>
      <c r="P1751" s="21" t="e">
        <f>IF(OR($B1751="",P$3&lt;$D1751+Настройки!$B$7),0,MAX(0,$E1751-MAX(0,SUMIFS(Тех_Движение!$G$2:$G$5111,Тех_Движение!$D$2:$D$5111,$C1751,Тех_Движение!$B$2:$B$5111,"&lt;="&amp;P$3)-$F1751)))</f>
        <v>#VALUE!</v>
      </c>
      <c r="Q1751" s="21" t="e">
        <f>IF(OR($B1751="",Q$3&lt;$D1751+Настройки!$B$7),0,MAX(0,$E1751-MAX(0,SUMIFS(Тех_Движение!$G$2:$G$5111,Тех_Движение!$D$2:$D$5111,$C1751,Тех_Движение!$B$2:$B$5111,"&lt;="&amp;Q$3)-$F1751)))</f>
        <v>#VALUE!</v>
      </c>
      <c r="R1751" s="21" t="str">
        <f t="shared" si="82"/>
        <v/>
      </c>
      <c r="S1751" s="23" t="str">
        <f>IF($B1751="","",VLOOKUP($C1751,Настройки!$A$11:$L$17,9,FALSE))</f>
        <v/>
      </c>
      <c r="T1751" s="23" t="str">
        <f t="shared" si="83"/>
        <v/>
      </c>
    </row>
    <row r="1752" spans="1:20" x14ac:dyDescent="0.3">
      <c r="A1752" s="20">
        <f>Тех_Движение!$A$1749</f>
        <v>1748</v>
      </c>
      <c r="B1752" s="20" t="str">
        <f>IF(Тех_Движение!$F$1749&gt;0,Тех_Движение!$I$1749,"")</f>
        <v/>
      </c>
      <c r="C1752" s="20" t="str">
        <f>IF($B1752="","",Тех_Движение!$D$1749)</f>
        <v/>
      </c>
      <c r="D1752" s="9" t="str">
        <f>IF($B1752="","",Тех_Движение!$B$1749)</f>
        <v/>
      </c>
      <c r="E1752" s="21" t="str">
        <f>IF($B1752="","",Тех_Движение!$F$1749)</f>
        <v/>
      </c>
      <c r="F1752" s="21" t="str">
        <f>IF($B1752="","",SUMIFS($E$5:$E1751,$C$5:$C1751,$C1752))</f>
        <v/>
      </c>
      <c r="G1752" s="21" t="str">
        <f>IF($B1752="","",MAX(0,$E1752-MAX(0,SUMIFS(Тех_Движение!$G$2:$G$5111,Тех_Движение!$D$2:$D$5111,$C1752,Тех_Движение!$B$2:$B$5111,"&lt;="&amp;Настройки!$B$5-1)-$F1752)))</f>
        <v/>
      </c>
      <c r="H1752" s="21" t="str">
        <f>IF($B1752="","",IF(AND($D1752&gt;=Настройки!$B$5,$D1752&lt;=Настройки!$B$6),$E1752,0))</f>
        <v/>
      </c>
      <c r="I1752" s="21" t="str">
        <f t="shared" si="81"/>
        <v/>
      </c>
      <c r="J1752" s="21" t="str">
        <f>IF($B1752="","",MAX(0,$E1752-MAX(0,SUMIFS(Тех_Движение!$G$2:$G$5111,Тех_Движение!$D$2:$D$5111,$C1752,Тех_Движение!$B$2:$B$5111,"&lt;="&amp;Настройки!$B$6)-$F1752)))</f>
        <v/>
      </c>
      <c r="K1752" s="21" t="e">
        <f>IF(OR($B1752="",K$3&lt;$D1752+Настройки!$B$7),0,MAX(0,$E1752-MAX(0,SUMIFS(Тех_Движение!$G$2:$G$5111,Тех_Движение!$D$2:$D$5111,$C1752,Тех_Движение!$B$2:$B$5111,"&lt;="&amp;K$3)-$F1752)))</f>
        <v>#VALUE!</v>
      </c>
      <c r="L1752" s="21" t="e">
        <f>IF(OR($B1752="",L$3&lt;$D1752+Настройки!$B$7),0,MAX(0,$E1752-MAX(0,SUMIFS(Тех_Движение!$G$2:$G$5111,Тех_Движение!$D$2:$D$5111,$C1752,Тех_Движение!$B$2:$B$5111,"&lt;="&amp;L$3)-$F1752)))</f>
        <v>#VALUE!</v>
      </c>
      <c r="M1752" s="21" t="e">
        <f>IF(OR($B1752="",M$3&lt;$D1752+Настройки!$B$7),0,MAX(0,$E1752-MAX(0,SUMIFS(Тех_Движение!$G$2:$G$5111,Тех_Движение!$D$2:$D$5111,$C1752,Тех_Движение!$B$2:$B$5111,"&lt;="&amp;M$3)-$F1752)))</f>
        <v>#VALUE!</v>
      </c>
      <c r="N1752" s="21" t="e">
        <f>IF(OR($B1752="",N$3&lt;$D1752+Настройки!$B$7),0,MAX(0,$E1752-MAX(0,SUMIFS(Тех_Движение!$G$2:$G$5111,Тех_Движение!$D$2:$D$5111,$C1752,Тех_Движение!$B$2:$B$5111,"&lt;="&amp;N$3)-$F1752)))</f>
        <v>#VALUE!</v>
      </c>
      <c r="O1752" s="21" t="e">
        <f>IF(OR($B1752="",O$3&lt;$D1752+Настройки!$B$7),0,MAX(0,$E1752-MAX(0,SUMIFS(Тех_Движение!$G$2:$G$5111,Тех_Движение!$D$2:$D$5111,$C1752,Тех_Движение!$B$2:$B$5111,"&lt;="&amp;O$3)-$F1752)))</f>
        <v>#VALUE!</v>
      </c>
      <c r="P1752" s="21" t="e">
        <f>IF(OR($B1752="",P$3&lt;$D1752+Настройки!$B$7),0,MAX(0,$E1752-MAX(0,SUMIFS(Тех_Движение!$G$2:$G$5111,Тех_Движение!$D$2:$D$5111,$C1752,Тех_Движение!$B$2:$B$5111,"&lt;="&amp;P$3)-$F1752)))</f>
        <v>#VALUE!</v>
      </c>
      <c r="Q1752" s="21" t="e">
        <f>IF(OR($B1752="",Q$3&lt;$D1752+Настройки!$B$7),0,MAX(0,$E1752-MAX(0,SUMIFS(Тех_Движение!$G$2:$G$5111,Тех_Движение!$D$2:$D$5111,$C1752,Тех_Движение!$B$2:$B$5111,"&lt;="&amp;Q$3)-$F1752)))</f>
        <v>#VALUE!</v>
      </c>
      <c r="R1752" s="21" t="str">
        <f t="shared" si="82"/>
        <v/>
      </c>
      <c r="S1752" s="23" t="str">
        <f>IF($B1752="","",VLOOKUP($C1752,Настройки!$A$11:$L$17,9,FALSE))</f>
        <v/>
      </c>
      <c r="T1752" s="23" t="str">
        <f t="shared" si="83"/>
        <v/>
      </c>
    </row>
    <row r="1753" spans="1:20" x14ac:dyDescent="0.3">
      <c r="A1753" s="20">
        <f>Тех_Движение!$A$1750</f>
        <v>1749</v>
      </c>
      <c r="B1753" s="20" t="str">
        <f>IF(Тех_Движение!$F$1750&gt;0,Тех_Движение!$I$1750,"")</f>
        <v/>
      </c>
      <c r="C1753" s="20" t="str">
        <f>IF($B1753="","",Тех_Движение!$D$1750)</f>
        <v/>
      </c>
      <c r="D1753" s="9" t="str">
        <f>IF($B1753="","",Тех_Движение!$B$1750)</f>
        <v/>
      </c>
      <c r="E1753" s="21" t="str">
        <f>IF($B1753="","",Тех_Движение!$F$1750)</f>
        <v/>
      </c>
      <c r="F1753" s="21" t="str">
        <f>IF($B1753="","",SUMIFS($E$5:$E1752,$C$5:$C1752,$C1753))</f>
        <v/>
      </c>
      <c r="G1753" s="21" t="str">
        <f>IF($B1753="","",MAX(0,$E1753-MAX(0,SUMIFS(Тех_Движение!$G$2:$G$5111,Тех_Движение!$D$2:$D$5111,$C1753,Тех_Движение!$B$2:$B$5111,"&lt;="&amp;Настройки!$B$5-1)-$F1753)))</f>
        <v/>
      </c>
      <c r="H1753" s="21" t="str">
        <f>IF($B1753="","",IF(AND($D1753&gt;=Настройки!$B$5,$D1753&lt;=Настройки!$B$6),$E1753,0))</f>
        <v/>
      </c>
      <c r="I1753" s="21" t="str">
        <f t="shared" si="81"/>
        <v/>
      </c>
      <c r="J1753" s="21" t="str">
        <f>IF($B1753="","",MAX(0,$E1753-MAX(0,SUMIFS(Тех_Движение!$G$2:$G$5111,Тех_Движение!$D$2:$D$5111,$C1753,Тех_Движение!$B$2:$B$5111,"&lt;="&amp;Настройки!$B$6)-$F1753)))</f>
        <v/>
      </c>
      <c r="K1753" s="21" t="e">
        <f>IF(OR($B1753="",K$3&lt;$D1753+Настройки!$B$7),0,MAX(0,$E1753-MAX(0,SUMIFS(Тех_Движение!$G$2:$G$5111,Тех_Движение!$D$2:$D$5111,$C1753,Тех_Движение!$B$2:$B$5111,"&lt;="&amp;K$3)-$F1753)))</f>
        <v>#VALUE!</v>
      </c>
      <c r="L1753" s="21" t="e">
        <f>IF(OR($B1753="",L$3&lt;$D1753+Настройки!$B$7),0,MAX(0,$E1753-MAX(0,SUMIFS(Тех_Движение!$G$2:$G$5111,Тех_Движение!$D$2:$D$5111,$C1753,Тех_Движение!$B$2:$B$5111,"&lt;="&amp;L$3)-$F1753)))</f>
        <v>#VALUE!</v>
      </c>
      <c r="M1753" s="21" t="e">
        <f>IF(OR($B1753="",M$3&lt;$D1753+Настройки!$B$7),0,MAX(0,$E1753-MAX(0,SUMIFS(Тех_Движение!$G$2:$G$5111,Тех_Движение!$D$2:$D$5111,$C1753,Тех_Движение!$B$2:$B$5111,"&lt;="&amp;M$3)-$F1753)))</f>
        <v>#VALUE!</v>
      </c>
      <c r="N1753" s="21" t="e">
        <f>IF(OR($B1753="",N$3&lt;$D1753+Настройки!$B$7),0,MAX(0,$E1753-MAX(0,SUMIFS(Тех_Движение!$G$2:$G$5111,Тех_Движение!$D$2:$D$5111,$C1753,Тех_Движение!$B$2:$B$5111,"&lt;="&amp;N$3)-$F1753)))</f>
        <v>#VALUE!</v>
      </c>
      <c r="O1753" s="21" t="e">
        <f>IF(OR($B1753="",O$3&lt;$D1753+Настройки!$B$7),0,MAX(0,$E1753-MAX(0,SUMIFS(Тех_Движение!$G$2:$G$5111,Тех_Движение!$D$2:$D$5111,$C1753,Тех_Движение!$B$2:$B$5111,"&lt;="&amp;O$3)-$F1753)))</f>
        <v>#VALUE!</v>
      </c>
      <c r="P1753" s="21" t="e">
        <f>IF(OR($B1753="",P$3&lt;$D1753+Настройки!$B$7),0,MAX(0,$E1753-MAX(0,SUMIFS(Тех_Движение!$G$2:$G$5111,Тех_Движение!$D$2:$D$5111,$C1753,Тех_Движение!$B$2:$B$5111,"&lt;="&amp;P$3)-$F1753)))</f>
        <v>#VALUE!</v>
      </c>
      <c r="Q1753" s="21" t="e">
        <f>IF(OR($B1753="",Q$3&lt;$D1753+Настройки!$B$7),0,MAX(0,$E1753-MAX(0,SUMIFS(Тех_Движение!$G$2:$G$5111,Тех_Движение!$D$2:$D$5111,$C1753,Тех_Движение!$B$2:$B$5111,"&lt;="&amp;Q$3)-$F1753)))</f>
        <v>#VALUE!</v>
      </c>
      <c r="R1753" s="21" t="str">
        <f t="shared" si="82"/>
        <v/>
      </c>
      <c r="S1753" s="23" t="str">
        <f>IF($B1753="","",VLOOKUP($C1753,Настройки!$A$11:$L$17,9,FALSE))</f>
        <v/>
      </c>
      <c r="T1753" s="23" t="str">
        <f t="shared" si="83"/>
        <v/>
      </c>
    </row>
    <row r="1754" spans="1:20" x14ac:dyDescent="0.3">
      <c r="A1754" s="20">
        <f>Тех_Движение!$A$1751</f>
        <v>1750</v>
      </c>
      <c r="B1754" s="20" t="str">
        <f>IF(Тех_Движение!$F$1751&gt;0,Тех_Движение!$I$1751,"")</f>
        <v/>
      </c>
      <c r="C1754" s="20" t="str">
        <f>IF($B1754="","",Тех_Движение!$D$1751)</f>
        <v/>
      </c>
      <c r="D1754" s="9" t="str">
        <f>IF($B1754="","",Тех_Движение!$B$1751)</f>
        <v/>
      </c>
      <c r="E1754" s="21" t="str">
        <f>IF($B1754="","",Тех_Движение!$F$1751)</f>
        <v/>
      </c>
      <c r="F1754" s="21" t="str">
        <f>IF($B1754="","",SUMIFS($E$5:$E1753,$C$5:$C1753,$C1754))</f>
        <v/>
      </c>
      <c r="G1754" s="21" t="str">
        <f>IF($B1754="","",MAX(0,$E1754-MAX(0,SUMIFS(Тех_Движение!$G$2:$G$5111,Тех_Движение!$D$2:$D$5111,$C1754,Тех_Движение!$B$2:$B$5111,"&lt;="&amp;Настройки!$B$5-1)-$F1754)))</f>
        <v/>
      </c>
      <c r="H1754" s="21" t="str">
        <f>IF($B1754="","",IF(AND($D1754&gt;=Настройки!$B$5,$D1754&lt;=Настройки!$B$6),$E1754,0))</f>
        <v/>
      </c>
      <c r="I1754" s="21" t="str">
        <f t="shared" si="81"/>
        <v/>
      </c>
      <c r="J1754" s="21" t="str">
        <f>IF($B1754="","",MAX(0,$E1754-MAX(0,SUMIFS(Тех_Движение!$G$2:$G$5111,Тех_Движение!$D$2:$D$5111,$C1754,Тех_Движение!$B$2:$B$5111,"&lt;="&amp;Настройки!$B$6)-$F1754)))</f>
        <v/>
      </c>
      <c r="K1754" s="21" t="e">
        <f>IF(OR($B1754="",K$3&lt;$D1754+Настройки!$B$7),0,MAX(0,$E1754-MAX(0,SUMIFS(Тех_Движение!$G$2:$G$5111,Тех_Движение!$D$2:$D$5111,$C1754,Тех_Движение!$B$2:$B$5111,"&lt;="&amp;K$3)-$F1754)))</f>
        <v>#VALUE!</v>
      </c>
      <c r="L1754" s="21" t="e">
        <f>IF(OR($B1754="",L$3&lt;$D1754+Настройки!$B$7),0,MAX(0,$E1754-MAX(0,SUMIFS(Тех_Движение!$G$2:$G$5111,Тех_Движение!$D$2:$D$5111,$C1754,Тех_Движение!$B$2:$B$5111,"&lt;="&amp;L$3)-$F1754)))</f>
        <v>#VALUE!</v>
      </c>
      <c r="M1754" s="21" t="e">
        <f>IF(OR($B1754="",M$3&lt;$D1754+Настройки!$B$7),0,MAX(0,$E1754-MAX(0,SUMIFS(Тех_Движение!$G$2:$G$5111,Тех_Движение!$D$2:$D$5111,$C1754,Тех_Движение!$B$2:$B$5111,"&lt;="&amp;M$3)-$F1754)))</f>
        <v>#VALUE!</v>
      </c>
      <c r="N1754" s="21" t="e">
        <f>IF(OR($B1754="",N$3&lt;$D1754+Настройки!$B$7),0,MAX(0,$E1754-MAX(0,SUMIFS(Тех_Движение!$G$2:$G$5111,Тех_Движение!$D$2:$D$5111,$C1754,Тех_Движение!$B$2:$B$5111,"&lt;="&amp;N$3)-$F1754)))</f>
        <v>#VALUE!</v>
      </c>
      <c r="O1754" s="21" t="e">
        <f>IF(OR($B1754="",O$3&lt;$D1754+Настройки!$B$7),0,MAX(0,$E1754-MAX(0,SUMIFS(Тех_Движение!$G$2:$G$5111,Тех_Движение!$D$2:$D$5111,$C1754,Тех_Движение!$B$2:$B$5111,"&lt;="&amp;O$3)-$F1754)))</f>
        <v>#VALUE!</v>
      </c>
      <c r="P1754" s="21" t="e">
        <f>IF(OR($B1754="",P$3&lt;$D1754+Настройки!$B$7),0,MAX(0,$E1754-MAX(0,SUMIFS(Тех_Движение!$G$2:$G$5111,Тех_Движение!$D$2:$D$5111,$C1754,Тех_Движение!$B$2:$B$5111,"&lt;="&amp;P$3)-$F1754)))</f>
        <v>#VALUE!</v>
      </c>
      <c r="Q1754" s="21" t="e">
        <f>IF(OR($B1754="",Q$3&lt;$D1754+Настройки!$B$7),0,MAX(0,$E1754-MAX(0,SUMIFS(Тех_Движение!$G$2:$G$5111,Тех_Движение!$D$2:$D$5111,$C1754,Тех_Движение!$B$2:$B$5111,"&lt;="&amp;Q$3)-$F1754)))</f>
        <v>#VALUE!</v>
      </c>
      <c r="R1754" s="21" t="str">
        <f t="shared" si="82"/>
        <v/>
      </c>
      <c r="S1754" s="23" t="str">
        <f>IF($B1754="","",VLOOKUP($C1754,Настройки!$A$11:$L$17,9,FALSE))</f>
        <v/>
      </c>
      <c r="T1754" s="23" t="str">
        <f t="shared" si="83"/>
        <v/>
      </c>
    </row>
    <row r="1755" spans="1:20" x14ac:dyDescent="0.3">
      <c r="A1755" s="20">
        <f>Тех_Движение!$A$1752</f>
        <v>1751</v>
      </c>
      <c r="B1755" s="20" t="str">
        <f>IF(Тех_Движение!$F$1752&gt;0,Тех_Движение!$I$1752,"")</f>
        <v/>
      </c>
      <c r="C1755" s="20" t="str">
        <f>IF($B1755="","",Тех_Движение!$D$1752)</f>
        <v/>
      </c>
      <c r="D1755" s="9" t="str">
        <f>IF($B1755="","",Тех_Движение!$B$1752)</f>
        <v/>
      </c>
      <c r="E1755" s="21" t="str">
        <f>IF($B1755="","",Тех_Движение!$F$1752)</f>
        <v/>
      </c>
      <c r="F1755" s="21" t="str">
        <f>IF($B1755="","",SUMIFS($E$5:$E1754,$C$5:$C1754,$C1755))</f>
        <v/>
      </c>
      <c r="G1755" s="21" t="str">
        <f>IF($B1755="","",MAX(0,$E1755-MAX(0,SUMIFS(Тех_Движение!$G$2:$G$5111,Тех_Движение!$D$2:$D$5111,$C1755,Тех_Движение!$B$2:$B$5111,"&lt;="&amp;Настройки!$B$5-1)-$F1755)))</f>
        <v/>
      </c>
      <c r="H1755" s="21" t="str">
        <f>IF($B1755="","",IF(AND($D1755&gt;=Настройки!$B$5,$D1755&lt;=Настройки!$B$6),$E1755,0))</f>
        <v/>
      </c>
      <c r="I1755" s="21" t="str">
        <f t="shared" si="81"/>
        <v/>
      </c>
      <c r="J1755" s="21" t="str">
        <f>IF($B1755="","",MAX(0,$E1755-MAX(0,SUMIFS(Тех_Движение!$G$2:$G$5111,Тех_Движение!$D$2:$D$5111,$C1755,Тех_Движение!$B$2:$B$5111,"&lt;="&amp;Настройки!$B$6)-$F1755)))</f>
        <v/>
      </c>
      <c r="K1755" s="21" t="e">
        <f>IF(OR($B1755="",K$3&lt;$D1755+Настройки!$B$7),0,MAX(0,$E1755-MAX(0,SUMIFS(Тех_Движение!$G$2:$G$5111,Тех_Движение!$D$2:$D$5111,$C1755,Тех_Движение!$B$2:$B$5111,"&lt;="&amp;K$3)-$F1755)))</f>
        <v>#VALUE!</v>
      </c>
      <c r="L1755" s="21" t="e">
        <f>IF(OR($B1755="",L$3&lt;$D1755+Настройки!$B$7),0,MAX(0,$E1755-MAX(0,SUMIFS(Тех_Движение!$G$2:$G$5111,Тех_Движение!$D$2:$D$5111,$C1755,Тех_Движение!$B$2:$B$5111,"&lt;="&amp;L$3)-$F1755)))</f>
        <v>#VALUE!</v>
      </c>
      <c r="M1755" s="21" t="e">
        <f>IF(OR($B1755="",M$3&lt;$D1755+Настройки!$B$7),0,MAX(0,$E1755-MAX(0,SUMIFS(Тех_Движение!$G$2:$G$5111,Тех_Движение!$D$2:$D$5111,$C1755,Тех_Движение!$B$2:$B$5111,"&lt;="&amp;M$3)-$F1755)))</f>
        <v>#VALUE!</v>
      </c>
      <c r="N1755" s="21" t="e">
        <f>IF(OR($B1755="",N$3&lt;$D1755+Настройки!$B$7),0,MAX(0,$E1755-MAX(0,SUMIFS(Тех_Движение!$G$2:$G$5111,Тех_Движение!$D$2:$D$5111,$C1755,Тех_Движение!$B$2:$B$5111,"&lt;="&amp;N$3)-$F1755)))</f>
        <v>#VALUE!</v>
      </c>
      <c r="O1755" s="21" t="e">
        <f>IF(OR($B1755="",O$3&lt;$D1755+Настройки!$B$7),0,MAX(0,$E1755-MAX(0,SUMIFS(Тех_Движение!$G$2:$G$5111,Тех_Движение!$D$2:$D$5111,$C1755,Тех_Движение!$B$2:$B$5111,"&lt;="&amp;O$3)-$F1755)))</f>
        <v>#VALUE!</v>
      </c>
      <c r="P1755" s="21" t="e">
        <f>IF(OR($B1755="",P$3&lt;$D1755+Настройки!$B$7),0,MAX(0,$E1755-MAX(0,SUMIFS(Тех_Движение!$G$2:$G$5111,Тех_Движение!$D$2:$D$5111,$C1755,Тех_Движение!$B$2:$B$5111,"&lt;="&amp;P$3)-$F1755)))</f>
        <v>#VALUE!</v>
      </c>
      <c r="Q1755" s="21" t="e">
        <f>IF(OR($B1755="",Q$3&lt;$D1755+Настройки!$B$7),0,MAX(0,$E1755-MAX(0,SUMIFS(Тех_Движение!$G$2:$G$5111,Тех_Движение!$D$2:$D$5111,$C1755,Тех_Движение!$B$2:$B$5111,"&lt;="&amp;Q$3)-$F1755)))</f>
        <v>#VALUE!</v>
      </c>
      <c r="R1755" s="21" t="str">
        <f t="shared" si="82"/>
        <v/>
      </c>
      <c r="S1755" s="23" t="str">
        <f>IF($B1755="","",VLOOKUP($C1755,Настройки!$A$11:$L$17,9,FALSE))</f>
        <v/>
      </c>
      <c r="T1755" s="23" t="str">
        <f t="shared" si="83"/>
        <v/>
      </c>
    </row>
    <row r="1756" spans="1:20" x14ac:dyDescent="0.3">
      <c r="A1756" s="20">
        <f>Тех_Движение!$A$1753</f>
        <v>1752</v>
      </c>
      <c r="B1756" s="20" t="str">
        <f>IF(Тех_Движение!$F$1753&gt;0,Тех_Движение!$I$1753,"")</f>
        <v/>
      </c>
      <c r="C1756" s="20" t="str">
        <f>IF($B1756="","",Тех_Движение!$D$1753)</f>
        <v/>
      </c>
      <c r="D1756" s="9" t="str">
        <f>IF($B1756="","",Тех_Движение!$B$1753)</f>
        <v/>
      </c>
      <c r="E1756" s="21" t="str">
        <f>IF($B1756="","",Тех_Движение!$F$1753)</f>
        <v/>
      </c>
      <c r="F1756" s="21" t="str">
        <f>IF($B1756="","",SUMIFS($E$5:$E1755,$C$5:$C1755,$C1756))</f>
        <v/>
      </c>
      <c r="G1756" s="21" t="str">
        <f>IF($B1756="","",MAX(0,$E1756-MAX(0,SUMIFS(Тех_Движение!$G$2:$G$5111,Тех_Движение!$D$2:$D$5111,$C1756,Тех_Движение!$B$2:$B$5111,"&lt;="&amp;Настройки!$B$5-1)-$F1756)))</f>
        <v/>
      </c>
      <c r="H1756" s="21" t="str">
        <f>IF($B1756="","",IF(AND($D1756&gt;=Настройки!$B$5,$D1756&lt;=Настройки!$B$6),$E1756,0))</f>
        <v/>
      </c>
      <c r="I1756" s="21" t="str">
        <f t="shared" si="81"/>
        <v/>
      </c>
      <c r="J1756" s="21" t="str">
        <f>IF($B1756="","",MAX(0,$E1756-MAX(0,SUMIFS(Тех_Движение!$G$2:$G$5111,Тех_Движение!$D$2:$D$5111,$C1756,Тех_Движение!$B$2:$B$5111,"&lt;="&amp;Настройки!$B$6)-$F1756)))</f>
        <v/>
      </c>
      <c r="K1756" s="21" t="e">
        <f>IF(OR($B1756="",K$3&lt;$D1756+Настройки!$B$7),0,MAX(0,$E1756-MAX(0,SUMIFS(Тех_Движение!$G$2:$G$5111,Тех_Движение!$D$2:$D$5111,$C1756,Тех_Движение!$B$2:$B$5111,"&lt;="&amp;K$3)-$F1756)))</f>
        <v>#VALUE!</v>
      </c>
      <c r="L1756" s="21" t="e">
        <f>IF(OR($B1756="",L$3&lt;$D1756+Настройки!$B$7),0,MAX(0,$E1756-MAX(0,SUMIFS(Тех_Движение!$G$2:$G$5111,Тех_Движение!$D$2:$D$5111,$C1756,Тех_Движение!$B$2:$B$5111,"&lt;="&amp;L$3)-$F1756)))</f>
        <v>#VALUE!</v>
      </c>
      <c r="M1756" s="21" t="e">
        <f>IF(OR($B1756="",M$3&lt;$D1756+Настройки!$B$7),0,MAX(0,$E1756-MAX(0,SUMIFS(Тех_Движение!$G$2:$G$5111,Тех_Движение!$D$2:$D$5111,$C1756,Тех_Движение!$B$2:$B$5111,"&lt;="&amp;M$3)-$F1756)))</f>
        <v>#VALUE!</v>
      </c>
      <c r="N1756" s="21" t="e">
        <f>IF(OR($B1756="",N$3&lt;$D1756+Настройки!$B$7),0,MAX(0,$E1756-MAX(0,SUMIFS(Тех_Движение!$G$2:$G$5111,Тех_Движение!$D$2:$D$5111,$C1756,Тех_Движение!$B$2:$B$5111,"&lt;="&amp;N$3)-$F1756)))</f>
        <v>#VALUE!</v>
      </c>
      <c r="O1756" s="21" t="e">
        <f>IF(OR($B1756="",O$3&lt;$D1756+Настройки!$B$7),0,MAX(0,$E1756-MAX(0,SUMIFS(Тех_Движение!$G$2:$G$5111,Тех_Движение!$D$2:$D$5111,$C1756,Тех_Движение!$B$2:$B$5111,"&lt;="&amp;O$3)-$F1756)))</f>
        <v>#VALUE!</v>
      </c>
      <c r="P1756" s="21" t="e">
        <f>IF(OR($B1756="",P$3&lt;$D1756+Настройки!$B$7),0,MAX(0,$E1756-MAX(0,SUMIFS(Тех_Движение!$G$2:$G$5111,Тех_Движение!$D$2:$D$5111,$C1756,Тех_Движение!$B$2:$B$5111,"&lt;="&amp;P$3)-$F1756)))</f>
        <v>#VALUE!</v>
      </c>
      <c r="Q1756" s="21" t="e">
        <f>IF(OR($B1756="",Q$3&lt;$D1756+Настройки!$B$7),0,MAX(0,$E1756-MAX(0,SUMIFS(Тех_Движение!$G$2:$G$5111,Тех_Движение!$D$2:$D$5111,$C1756,Тех_Движение!$B$2:$B$5111,"&lt;="&amp;Q$3)-$F1756)))</f>
        <v>#VALUE!</v>
      </c>
      <c r="R1756" s="21" t="str">
        <f t="shared" si="82"/>
        <v/>
      </c>
      <c r="S1756" s="23" t="str">
        <f>IF($B1756="","",VLOOKUP($C1756,Настройки!$A$11:$L$17,9,FALSE))</f>
        <v/>
      </c>
      <c r="T1756" s="23" t="str">
        <f t="shared" si="83"/>
        <v/>
      </c>
    </row>
    <row r="1757" spans="1:20" x14ac:dyDescent="0.3">
      <c r="A1757" s="20">
        <f>Тех_Движение!$A$1754</f>
        <v>1753</v>
      </c>
      <c r="B1757" s="20" t="str">
        <f>IF(Тех_Движение!$F$1754&gt;0,Тех_Движение!$I$1754,"")</f>
        <v/>
      </c>
      <c r="C1757" s="20" t="str">
        <f>IF($B1757="","",Тех_Движение!$D$1754)</f>
        <v/>
      </c>
      <c r="D1757" s="9" t="str">
        <f>IF($B1757="","",Тех_Движение!$B$1754)</f>
        <v/>
      </c>
      <c r="E1757" s="21" t="str">
        <f>IF($B1757="","",Тех_Движение!$F$1754)</f>
        <v/>
      </c>
      <c r="F1757" s="21" t="str">
        <f>IF($B1757="","",SUMIFS($E$5:$E1756,$C$5:$C1756,$C1757))</f>
        <v/>
      </c>
      <c r="G1757" s="21" t="str">
        <f>IF($B1757="","",MAX(0,$E1757-MAX(0,SUMIFS(Тех_Движение!$G$2:$G$5111,Тех_Движение!$D$2:$D$5111,$C1757,Тех_Движение!$B$2:$B$5111,"&lt;="&amp;Настройки!$B$5-1)-$F1757)))</f>
        <v/>
      </c>
      <c r="H1757" s="21" t="str">
        <f>IF($B1757="","",IF(AND($D1757&gt;=Настройки!$B$5,$D1757&lt;=Настройки!$B$6),$E1757,0))</f>
        <v/>
      </c>
      <c r="I1757" s="21" t="str">
        <f t="shared" si="81"/>
        <v/>
      </c>
      <c r="J1757" s="21" t="str">
        <f>IF($B1757="","",MAX(0,$E1757-MAX(0,SUMIFS(Тех_Движение!$G$2:$G$5111,Тех_Движение!$D$2:$D$5111,$C1757,Тех_Движение!$B$2:$B$5111,"&lt;="&amp;Настройки!$B$6)-$F1757)))</f>
        <v/>
      </c>
      <c r="K1757" s="21" t="e">
        <f>IF(OR($B1757="",K$3&lt;$D1757+Настройки!$B$7),0,MAX(0,$E1757-MAX(0,SUMIFS(Тех_Движение!$G$2:$G$5111,Тех_Движение!$D$2:$D$5111,$C1757,Тех_Движение!$B$2:$B$5111,"&lt;="&amp;K$3)-$F1757)))</f>
        <v>#VALUE!</v>
      </c>
      <c r="L1757" s="21" t="e">
        <f>IF(OR($B1757="",L$3&lt;$D1757+Настройки!$B$7),0,MAX(0,$E1757-MAX(0,SUMIFS(Тех_Движение!$G$2:$G$5111,Тех_Движение!$D$2:$D$5111,$C1757,Тех_Движение!$B$2:$B$5111,"&lt;="&amp;L$3)-$F1757)))</f>
        <v>#VALUE!</v>
      </c>
      <c r="M1757" s="21" t="e">
        <f>IF(OR($B1757="",M$3&lt;$D1757+Настройки!$B$7),0,MAX(0,$E1757-MAX(0,SUMIFS(Тех_Движение!$G$2:$G$5111,Тех_Движение!$D$2:$D$5111,$C1757,Тех_Движение!$B$2:$B$5111,"&lt;="&amp;M$3)-$F1757)))</f>
        <v>#VALUE!</v>
      </c>
      <c r="N1757" s="21" t="e">
        <f>IF(OR($B1757="",N$3&lt;$D1757+Настройки!$B$7),0,MAX(0,$E1757-MAX(0,SUMIFS(Тех_Движение!$G$2:$G$5111,Тех_Движение!$D$2:$D$5111,$C1757,Тех_Движение!$B$2:$B$5111,"&lt;="&amp;N$3)-$F1757)))</f>
        <v>#VALUE!</v>
      </c>
      <c r="O1757" s="21" t="e">
        <f>IF(OR($B1757="",O$3&lt;$D1757+Настройки!$B$7),0,MAX(0,$E1757-MAX(0,SUMIFS(Тех_Движение!$G$2:$G$5111,Тех_Движение!$D$2:$D$5111,$C1757,Тех_Движение!$B$2:$B$5111,"&lt;="&amp;O$3)-$F1757)))</f>
        <v>#VALUE!</v>
      </c>
      <c r="P1757" s="21" t="e">
        <f>IF(OR($B1757="",P$3&lt;$D1757+Настройки!$B$7),0,MAX(0,$E1757-MAX(0,SUMIFS(Тех_Движение!$G$2:$G$5111,Тех_Движение!$D$2:$D$5111,$C1757,Тех_Движение!$B$2:$B$5111,"&lt;="&amp;P$3)-$F1757)))</f>
        <v>#VALUE!</v>
      </c>
      <c r="Q1757" s="21" t="e">
        <f>IF(OR($B1757="",Q$3&lt;$D1757+Настройки!$B$7),0,MAX(0,$E1757-MAX(0,SUMIFS(Тех_Движение!$G$2:$G$5111,Тех_Движение!$D$2:$D$5111,$C1757,Тех_Движение!$B$2:$B$5111,"&lt;="&amp;Q$3)-$F1757)))</f>
        <v>#VALUE!</v>
      </c>
      <c r="R1757" s="21" t="str">
        <f t="shared" si="82"/>
        <v/>
      </c>
      <c r="S1757" s="23" t="str">
        <f>IF($B1757="","",VLOOKUP($C1757,Настройки!$A$11:$L$17,9,FALSE))</f>
        <v/>
      </c>
      <c r="T1757" s="23" t="str">
        <f t="shared" si="83"/>
        <v/>
      </c>
    </row>
    <row r="1758" spans="1:20" x14ac:dyDescent="0.3">
      <c r="A1758" s="20">
        <f>Тех_Движение!$A$1755</f>
        <v>1754</v>
      </c>
      <c r="B1758" s="20" t="str">
        <f>IF(Тех_Движение!$F$1755&gt;0,Тех_Движение!$I$1755,"")</f>
        <v/>
      </c>
      <c r="C1758" s="20" t="str">
        <f>IF($B1758="","",Тех_Движение!$D$1755)</f>
        <v/>
      </c>
      <c r="D1758" s="9" t="str">
        <f>IF($B1758="","",Тех_Движение!$B$1755)</f>
        <v/>
      </c>
      <c r="E1758" s="21" t="str">
        <f>IF($B1758="","",Тех_Движение!$F$1755)</f>
        <v/>
      </c>
      <c r="F1758" s="21" t="str">
        <f>IF($B1758="","",SUMIFS($E$5:$E1757,$C$5:$C1757,$C1758))</f>
        <v/>
      </c>
      <c r="G1758" s="21" t="str">
        <f>IF($B1758="","",MAX(0,$E1758-MAX(0,SUMIFS(Тех_Движение!$G$2:$G$5111,Тех_Движение!$D$2:$D$5111,$C1758,Тех_Движение!$B$2:$B$5111,"&lt;="&amp;Настройки!$B$5-1)-$F1758)))</f>
        <v/>
      </c>
      <c r="H1758" s="21" t="str">
        <f>IF($B1758="","",IF(AND($D1758&gt;=Настройки!$B$5,$D1758&lt;=Настройки!$B$6),$E1758,0))</f>
        <v/>
      </c>
      <c r="I1758" s="21" t="str">
        <f t="shared" si="81"/>
        <v/>
      </c>
      <c r="J1758" s="21" t="str">
        <f>IF($B1758="","",MAX(0,$E1758-MAX(0,SUMIFS(Тех_Движение!$G$2:$G$5111,Тех_Движение!$D$2:$D$5111,$C1758,Тех_Движение!$B$2:$B$5111,"&lt;="&amp;Настройки!$B$6)-$F1758)))</f>
        <v/>
      </c>
      <c r="K1758" s="21" t="e">
        <f>IF(OR($B1758="",K$3&lt;$D1758+Настройки!$B$7),0,MAX(0,$E1758-MAX(0,SUMIFS(Тех_Движение!$G$2:$G$5111,Тех_Движение!$D$2:$D$5111,$C1758,Тех_Движение!$B$2:$B$5111,"&lt;="&amp;K$3)-$F1758)))</f>
        <v>#VALUE!</v>
      </c>
      <c r="L1758" s="21" t="e">
        <f>IF(OR($B1758="",L$3&lt;$D1758+Настройки!$B$7),0,MAX(0,$E1758-MAX(0,SUMIFS(Тех_Движение!$G$2:$G$5111,Тех_Движение!$D$2:$D$5111,$C1758,Тех_Движение!$B$2:$B$5111,"&lt;="&amp;L$3)-$F1758)))</f>
        <v>#VALUE!</v>
      </c>
      <c r="M1758" s="21" t="e">
        <f>IF(OR($B1758="",M$3&lt;$D1758+Настройки!$B$7),0,MAX(0,$E1758-MAX(0,SUMIFS(Тех_Движение!$G$2:$G$5111,Тех_Движение!$D$2:$D$5111,$C1758,Тех_Движение!$B$2:$B$5111,"&lt;="&amp;M$3)-$F1758)))</f>
        <v>#VALUE!</v>
      </c>
      <c r="N1758" s="21" t="e">
        <f>IF(OR($B1758="",N$3&lt;$D1758+Настройки!$B$7),0,MAX(0,$E1758-MAX(0,SUMIFS(Тех_Движение!$G$2:$G$5111,Тех_Движение!$D$2:$D$5111,$C1758,Тех_Движение!$B$2:$B$5111,"&lt;="&amp;N$3)-$F1758)))</f>
        <v>#VALUE!</v>
      </c>
      <c r="O1758" s="21" t="e">
        <f>IF(OR($B1758="",O$3&lt;$D1758+Настройки!$B$7),0,MAX(0,$E1758-MAX(0,SUMIFS(Тех_Движение!$G$2:$G$5111,Тех_Движение!$D$2:$D$5111,$C1758,Тех_Движение!$B$2:$B$5111,"&lt;="&amp;O$3)-$F1758)))</f>
        <v>#VALUE!</v>
      </c>
      <c r="P1758" s="21" t="e">
        <f>IF(OR($B1758="",P$3&lt;$D1758+Настройки!$B$7),0,MAX(0,$E1758-MAX(0,SUMIFS(Тех_Движение!$G$2:$G$5111,Тех_Движение!$D$2:$D$5111,$C1758,Тех_Движение!$B$2:$B$5111,"&lt;="&amp;P$3)-$F1758)))</f>
        <v>#VALUE!</v>
      </c>
      <c r="Q1758" s="21" t="e">
        <f>IF(OR($B1758="",Q$3&lt;$D1758+Настройки!$B$7),0,MAX(0,$E1758-MAX(0,SUMIFS(Тех_Движение!$G$2:$G$5111,Тех_Движение!$D$2:$D$5111,$C1758,Тех_Движение!$B$2:$B$5111,"&lt;="&amp;Q$3)-$F1758)))</f>
        <v>#VALUE!</v>
      </c>
      <c r="R1758" s="21" t="str">
        <f t="shared" si="82"/>
        <v/>
      </c>
      <c r="S1758" s="23" t="str">
        <f>IF($B1758="","",VLOOKUP($C1758,Настройки!$A$11:$L$17,9,FALSE))</f>
        <v/>
      </c>
      <c r="T1758" s="23" t="str">
        <f t="shared" si="83"/>
        <v/>
      </c>
    </row>
    <row r="1759" spans="1:20" x14ac:dyDescent="0.3">
      <c r="A1759" s="20">
        <f>Тех_Движение!$A$1756</f>
        <v>1755</v>
      </c>
      <c r="B1759" s="20" t="str">
        <f>IF(Тех_Движение!$F$1756&gt;0,Тех_Движение!$I$1756,"")</f>
        <v/>
      </c>
      <c r="C1759" s="20" t="str">
        <f>IF($B1759="","",Тех_Движение!$D$1756)</f>
        <v/>
      </c>
      <c r="D1759" s="9" t="str">
        <f>IF($B1759="","",Тех_Движение!$B$1756)</f>
        <v/>
      </c>
      <c r="E1759" s="21" t="str">
        <f>IF($B1759="","",Тех_Движение!$F$1756)</f>
        <v/>
      </c>
      <c r="F1759" s="21" t="str">
        <f>IF($B1759="","",SUMIFS($E$5:$E1758,$C$5:$C1758,$C1759))</f>
        <v/>
      </c>
      <c r="G1759" s="21" t="str">
        <f>IF($B1759="","",MAX(0,$E1759-MAX(0,SUMIFS(Тех_Движение!$G$2:$G$5111,Тех_Движение!$D$2:$D$5111,$C1759,Тех_Движение!$B$2:$B$5111,"&lt;="&amp;Настройки!$B$5-1)-$F1759)))</f>
        <v/>
      </c>
      <c r="H1759" s="21" t="str">
        <f>IF($B1759="","",IF(AND($D1759&gt;=Настройки!$B$5,$D1759&lt;=Настройки!$B$6),$E1759,0))</f>
        <v/>
      </c>
      <c r="I1759" s="21" t="str">
        <f t="shared" si="81"/>
        <v/>
      </c>
      <c r="J1759" s="21" t="str">
        <f>IF($B1759="","",MAX(0,$E1759-MAX(0,SUMIFS(Тех_Движение!$G$2:$G$5111,Тех_Движение!$D$2:$D$5111,$C1759,Тех_Движение!$B$2:$B$5111,"&lt;="&amp;Настройки!$B$6)-$F1759)))</f>
        <v/>
      </c>
      <c r="K1759" s="21" t="e">
        <f>IF(OR($B1759="",K$3&lt;$D1759+Настройки!$B$7),0,MAX(0,$E1759-MAX(0,SUMIFS(Тех_Движение!$G$2:$G$5111,Тех_Движение!$D$2:$D$5111,$C1759,Тех_Движение!$B$2:$B$5111,"&lt;="&amp;K$3)-$F1759)))</f>
        <v>#VALUE!</v>
      </c>
      <c r="L1759" s="21" t="e">
        <f>IF(OR($B1759="",L$3&lt;$D1759+Настройки!$B$7),0,MAX(0,$E1759-MAX(0,SUMIFS(Тех_Движение!$G$2:$G$5111,Тех_Движение!$D$2:$D$5111,$C1759,Тех_Движение!$B$2:$B$5111,"&lt;="&amp;L$3)-$F1759)))</f>
        <v>#VALUE!</v>
      </c>
      <c r="M1759" s="21" t="e">
        <f>IF(OR($B1759="",M$3&lt;$D1759+Настройки!$B$7),0,MAX(0,$E1759-MAX(0,SUMIFS(Тех_Движение!$G$2:$G$5111,Тех_Движение!$D$2:$D$5111,$C1759,Тех_Движение!$B$2:$B$5111,"&lt;="&amp;M$3)-$F1759)))</f>
        <v>#VALUE!</v>
      </c>
      <c r="N1759" s="21" t="e">
        <f>IF(OR($B1759="",N$3&lt;$D1759+Настройки!$B$7),0,MAX(0,$E1759-MAX(0,SUMIFS(Тех_Движение!$G$2:$G$5111,Тех_Движение!$D$2:$D$5111,$C1759,Тех_Движение!$B$2:$B$5111,"&lt;="&amp;N$3)-$F1759)))</f>
        <v>#VALUE!</v>
      </c>
      <c r="O1759" s="21" t="e">
        <f>IF(OR($B1759="",O$3&lt;$D1759+Настройки!$B$7),0,MAX(0,$E1759-MAX(0,SUMIFS(Тех_Движение!$G$2:$G$5111,Тех_Движение!$D$2:$D$5111,$C1759,Тех_Движение!$B$2:$B$5111,"&lt;="&amp;O$3)-$F1759)))</f>
        <v>#VALUE!</v>
      </c>
      <c r="P1759" s="21" t="e">
        <f>IF(OR($B1759="",P$3&lt;$D1759+Настройки!$B$7),0,MAX(0,$E1759-MAX(0,SUMIFS(Тех_Движение!$G$2:$G$5111,Тех_Движение!$D$2:$D$5111,$C1759,Тех_Движение!$B$2:$B$5111,"&lt;="&amp;P$3)-$F1759)))</f>
        <v>#VALUE!</v>
      </c>
      <c r="Q1759" s="21" t="e">
        <f>IF(OR($B1759="",Q$3&lt;$D1759+Настройки!$B$7),0,MAX(0,$E1759-MAX(0,SUMIFS(Тех_Движение!$G$2:$G$5111,Тех_Движение!$D$2:$D$5111,$C1759,Тех_Движение!$B$2:$B$5111,"&lt;="&amp;Q$3)-$F1759)))</f>
        <v>#VALUE!</v>
      </c>
      <c r="R1759" s="21" t="str">
        <f t="shared" si="82"/>
        <v/>
      </c>
      <c r="S1759" s="23" t="str">
        <f>IF($B1759="","",VLOOKUP($C1759,Настройки!$A$11:$L$17,9,FALSE))</f>
        <v/>
      </c>
      <c r="T1759" s="23" t="str">
        <f t="shared" si="83"/>
        <v/>
      </c>
    </row>
    <row r="1760" spans="1:20" x14ac:dyDescent="0.3">
      <c r="A1760" s="20">
        <f>Тех_Движение!$A$1757</f>
        <v>1756</v>
      </c>
      <c r="B1760" s="20" t="str">
        <f>IF(Тех_Движение!$F$1757&gt;0,Тех_Движение!$I$1757,"")</f>
        <v/>
      </c>
      <c r="C1760" s="20" t="str">
        <f>IF($B1760="","",Тех_Движение!$D$1757)</f>
        <v/>
      </c>
      <c r="D1760" s="9" t="str">
        <f>IF($B1760="","",Тех_Движение!$B$1757)</f>
        <v/>
      </c>
      <c r="E1760" s="21" t="str">
        <f>IF($B1760="","",Тех_Движение!$F$1757)</f>
        <v/>
      </c>
      <c r="F1760" s="21" t="str">
        <f>IF($B1760="","",SUMIFS($E$5:$E1759,$C$5:$C1759,$C1760))</f>
        <v/>
      </c>
      <c r="G1760" s="21" t="str">
        <f>IF($B1760="","",MAX(0,$E1760-MAX(0,SUMIFS(Тех_Движение!$G$2:$G$5111,Тех_Движение!$D$2:$D$5111,$C1760,Тех_Движение!$B$2:$B$5111,"&lt;="&amp;Настройки!$B$5-1)-$F1760)))</f>
        <v/>
      </c>
      <c r="H1760" s="21" t="str">
        <f>IF($B1760="","",IF(AND($D1760&gt;=Настройки!$B$5,$D1760&lt;=Настройки!$B$6),$E1760,0))</f>
        <v/>
      </c>
      <c r="I1760" s="21" t="str">
        <f t="shared" si="81"/>
        <v/>
      </c>
      <c r="J1760" s="21" t="str">
        <f>IF($B1760="","",MAX(0,$E1760-MAX(0,SUMIFS(Тех_Движение!$G$2:$G$5111,Тех_Движение!$D$2:$D$5111,$C1760,Тех_Движение!$B$2:$B$5111,"&lt;="&amp;Настройки!$B$6)-$F1760)))</f>
        <v/>
      </c>
      <c r="K1760" s="21" t="e">
        <f>IF(OR($B1760="",K$3&lt;$D1760+Настройки!$B$7),0,MAX(0,$E1760-MAX(0,SUMIFS(Тех_Движение!$G$2:$G$5111,Тех_Движение!$D$2:$D$5111,$C1760,Тех_Движение!$B$2:$B$5111,"&lt;="&amp;K$3)-$F1760)))</f>
        <v>#VALUE!</v>
      </c>
      <c r="L1760" s="21" t="e">
        <f>IF(OR($B1760="",L$3&lt;$D1760+Настройки!$B$7),0,MAX(0,$E1760-MAX(0,SUMIFS(Тех_Движение!$G$2:$G$5111,Тех_Движение!$D$2:$D$5111,$C1760,Тех_Движение!$B$2:$B$5111,"&lt;="&amp;L$3)-$F1760)))</f>
        <v>#VALUE!</v>
      </c>
      <c r="M1760" s="21" t="e">
        <f>IF(OR($B1760="",M$3&lt;$D1760+Настройки!$B$7),0,MAX(0,$E1760-MAX(0,SUMIFS(Тех_Движение!$G$2:$G$5111,Тех_Движение!$D$2:$D$5111,$C1760,Тех_Движение!$B$2:$B$5111,"&lt;="&amp;M$3)-$F1760)))</f>
        <v>#VALUE!</v>
      </c>
      <c r="N1760" s="21" t="e">
        <f>IF(OR($B1760="",N$3&lt;$D1760+Настройки!$B$7),0,MAX(0,$E1760-MAX(0,SUMIFS(Тех_Движение!$G$2:$G$5111,Тех_Движение!$D$2:$D$5111,$C1760,Тех_Движение!$B$2:$B$5111,"&lt;="&amp;N$3)-$F1760)))</f>
        <v>#VALUE!</v>
      </c>
      <c r="O1760" s="21" t="e">
        <f>IF(OR($B1760="",O$3&lt;$D1760+Настройки!$B$7),0,MAX(0,$E1760-MAX(0,SUMIFS(Тех_Движение!$G$2:$G$5111,Тех_Движение!$D$2:$D$5111,$C1760,Тех_Движение!$B$2:$B$5111,"&lt;="&amp;O$3)-$F1760)))</f>
        <v>#VALUE!</v>
      </c>
      <c r="P1760" s="21" t="e">
        <f>IF(OR($B1760="",P$3&lt;$D1760+Настройки!$B$7),0,MAX(0,$E1760-MAX(0,SUMIFS(Тех_Движение!$G$2:$G$5111,Тех_Движение!$D$2:$D$5111,$C1760,Тех_Движение!$B$2:$B$5111,"&lt;="&amp;P$3)-$F1760)))</f>
        <v>#VALUE!</v>
      </c>
      <c r="Q1760" s="21" t="e">
        <f>IF(OR($B1760="",Q$3&lt;$D1760+Настройки!$B$7),0,MAX(0,$E1760-MAX(0,SUMIFS(Тех_Движение!$G$2:$G$5111,Тех_Движение!$D$2:$D$5111,$C1760,Тех_Движение!$B$2:$B$5111,"&lt;="&amp;Q$3)-$F1760)))</f>
        <v>#VALUE!</v>
      </c>
      <c r="R1760" s="21" t="str">
        <f t="shared" si="82"/>
        <v/>
      </c>
      <c r="S1760" s="23" t="str">
        <f>IF($B1760="","",VLOOKUP($C1760,Настройки!$A$11:$L$17,9,FALSE))</f>
        <v/>
      </c>
      <c r="T1760" s="23" t="str">
        <f t="shared" si="83"/>
        <v/>
      </c>
    </row>
    <row r="1761" spans="1:20" x14ac:dyDescent="0.3">
      <c r="A1761" s="20">
        <f>Тех_Движение!$A$1758</f>
        <v>1757</v>
      </c>
      <c r="B1761" s="20" t="str">
        <f>IF(Тех_Движение!$F$1758&gt;0,Тех_Движение!$I$1758,"")</f>
        <v/>
      </c>
      <c r="C1761" s="20" t="str">
        <f>IF($B1761="","",Тех_Движение!$D$1758)</f>
        <v/>
      </c>
      <c r="D1761" s="9" t="str">
        <f>IF($B1761="","",Тех_Движение!$B$1758)</f>
        <v/>
      </c>
      <c r="E1761" s="21" t="str">
        <f>IF($B1761="","",Тех_Движение!$F$1758)</f>
        <v/>
      </c>
      <c r="F1761" s="21" t="str">
        <f>IF($B1761="","",SUMIFS($E$5:$E1760,$C$5:$C1760,$C1761))</f>
        <v/>
      </c>
      <c r="G1761" s="21" t="str">
        <f>IF($B1761="","",MAX(0,$E1761-MAX(0,SUMIFS(Тех_Движение!$G$2:$G$5111,Тех_Движение!$D$2:$D$5111,$C1761,Тех_Движение!$B$2:$B$5111,"&lt;="&amp;Настройки!$B$5-1)-$F1761)))</f>
        <v/>
      </c>
      <c r="H1761" s="21" t="str">
        <f>IF($B1761="","",IF(AND($D1761&gt;=Настройки!$B$5,$D1761&lt;=Настройки!$B$6),$E1761,0))</f>
        <v/>
      </c>
      <c r="I1761" s="21" t="str">
        <f t="shared" si="81"/>
        <v/>
      </c>
      <c r="J1761" s="21" t="str">
        <f>IF($B1761="","",MAX(0,$E1761-MAX(0,SUMIFS(Тех_Движение!$G$2:$G$5111,Тех_Движение!$D$2:$D$5111,$C1761,Тех_Движение!$B$2:$B$5111,"&lt;="&amp;Настройки!$B$6)-$F1761)))</f>
        <v/>
      </c>
      <c r="K1761" s="21" t="e">
        <f>IF(OR($B1761="",K$3&lt;$D1761+Настройки!$B$7),0,MAX(0,$E1761-MAX(0,SUMIFS(Тех_Движение!$G$2:$G$5111,Тех_Движение!$D$2:$D$5111,$C1761,Тех_Движение!$B$2:$B$5111,"&lt;="&amp;K$3)-$F1761)))</f>
        <v>#VALUE!</v>
      </c>
      <c r="L1761" s="21" t="e">
        <f>IF(OR($B1761="",L$3&lt;$D1761+Настройки!$B$7),0,MAX(0,$E1761-MAX(0,SUMIFS(Тех_Движение!$G$2:$G$5111,Тех_Движение!$D$2:$D$5111,$C1761,Тех_Движение!$B$2:$B$5111,"&lt;="&amp;L$3)-$F1761)))</f>
        <v>#VALUE!</v>
      </c>
      <c r="M1761" s="21" t="e">
        <f>IF(OR($B1761="",M$3&lt;$D1761+Настройки!$B$7),0,MAX(0,$E1761-MAX(0,SUMIFS(Тех_Движение!$G$2:$G$5111,Тех_Движение!$D$2:$D$5111,$C1761,Тех_Движение!$B$2:$B$5111,"&lt;="&amp;M$3)-$F1761)))</f>
        <v>#VALUE!</v>
      </c>
      <c r="N1761" s="21" t="e">
        <f>IF(OR($B1761="",N$3&lt;$D1761+Настройки!$B$7),0,MAX(0,$E1761-MAX(0,SUMIFS(Тех_Движение!$G$2:$G$5111,Тех_Движение!$D$2:$D$5111,$C1761,Тех_Движение!$B$2:$B$5111,"&lt;="&amp;N$3)-$F1761)))</f>
        <v>#VALUE!</v>
      </c>
      <c r="O1761" s="21" t="e">
        <f>IF(OR($B1761="",O$3&lt;$D1761+Настройки!$B$7),0,MAX(0,$E1761-MAX(0,SUMIFS(Тех_Движение!$G$2:$G$5111,Тех_Движение!$D$2:$D$5111,$C1761,Тех_Движение!$B$2:$B$5111,"&lt;="&amp;O$3)-$F1761)))</f>
        <v>#VALUE!</v>
      </c>
      <c r="P1761" s="21" t="e">
        <f>IF(OR($B1761="",P$3&lt;$D1761+Настройки!$B$7),0,MAX(0,$E1761-MAX(0,SUMIFS(Тех_Движение!$G$2:$G$5111,Тех_Движение!$D$2:$D$5111,$C1761,Тех_Движение!$B$2:$B$5111,"&lt;="&amp;P$3)-$F1761)))</f>
        <v>#VALUE!</v>
      </c>
      <c r="Q1761" s="21" t="e">
        <f>IF(OR($B1761="",Q$3&lt;$D1761+Настройки!$B$7),0,MAX(0,$E1761-MAX(0,SUMIFS(Тех_Движение!$G$2:$G$5111,Тех_Движение!$D$2:$D$5111,$C1761,Тех_Движение!$B$2:$B$5111,"&lt;="&amp;Q$3)-$F1761)))</f>
        <v>#VALUE!</v>
      </c>
      <c r="R1761" s="21" t="str">
        <f t="shared" si="82"/>
        <v/>
      </c>
      <c r="S1761" s="23" t="str">
        <f>IF($B1761="","",VLOOKUP($C1761,Настройки!$A$11:$L$17,9,FALSE))</f>
        <v/>
      </c>
      <c r="T1761" s="23" t="str">
        <f t="shared" si="83"/>
        <v/>
      </c>
    </row>
    <row r="1762" spans="1:20" x14ac:dyDescent="0.3">
      <c r="A1762" s="20">
        <f>Тех_Движение!$A$1759</f>
        <v>1758</v>
      </c>
      <c r="B1762" s="20" t="str">
        <f>IF(Тех_Движение!$F$1759&gt;0,Тех_Движение!$I$1759,"")</f>
        <v/>
      </c>
      <c r="C1762" s="20" t="str">
        <f>IF($B1762="","",Тех_Движение!$D$1759)</f>
        <v/>
      </c>
      <c r="D1762" s="9" t="str">
        <f>IF($B1762="","",Тех_Движение!$B$1759)</f>
        <v/>
      </c>
      <c r="E1762" s="21" t="str">
        <f>IF($B1762="","",Тех_Движение!$F$1759)</f>
        <v/>
      </c>
      <c r="F1762" s="21" t="str">
        <f>IF($B1762="","",SUMIFS($E$5:$E1761,$C$5:$C1761,$C1762))</f>
        <v/>
      </c>
      <c r="G1762" s="21" t="str">
        <f>IF($B1762="","",MAX(0,$E1762-MAX(0,SUMIFS(Тех_Движение!$G$2:$G$5111,Тех_Движение!$D$2:$D$5111,$C1762,Тех_Движение!$B$2:$B$5111,"&lt;="&amp;Настройки!$B$5-1)-$F1762)))</f>
        <v/>
      </c>
      <c r="H1762" s="21" t="str">
        <f>IF($B1762="","",IF(AND($D1762&gt;=Настройки!$B$5,$D1762&lt;=Настройки!$B$6),$E1762,0))</f>
        <v/>
      </c>
      <c r="I1762" s="21" t="str">
        <f t="shared" si="81"/>
        <v/>
      </c>
      <c r="J1762" s="21" t="str">
        <f>IF($B1762="","",MAX(0,$E1762-MAX(0,SUMIFS(Тех_Движение!$G$2:$G$5111,Тех_Движение!$D$2:$D$5111,$C1762,Тех_Движение!$B$2:$B$5111,"&lt;="&amp;Настройки!$B$6)-$F1762)))</f>
        <v/>
      </c>
      <c r="K1762" s="21" t="e">
        <f>IF(OR($B1762="",K$3&lt;$D1762+Настройки!$B$7),0,MAX(0,$E1762-MAX(0,SUMIFS(Тех_Движение!$G$2:$G$5111,Тех_Движение!$D$2:$D$5111,$C1762,Тех_Движение!$B$2:$B$5111,"&lt;="&amp;K$3)-$F1762)))</f>
        <v>#VALUE!</v>
      </c>
      <c r="L1762" s="21" t="e">
        <f>IF(OR($B1762="",L$3&lt;$D1762+Настройки!$B$7),0,MAX(0,$E1762-MAX(0,SUMIFS(Тех_Движение!$G$2:$G$5111,Тех_Движение!$D$2:$D$5111,$C1762,Тех_Движение!$B$2:$B$5111,"&lt;="&amp;L$3)-$F1762)))</f>
        <v>#VALUE!</v>
      </c>
      <c r="M1762" s="21" t="e">
        <f>IF(OR($B1762="",M$3&lt;$D1762+Настройки!$B$7),0,MAX(0,$E1762-MAX(0,SUMIFS(Тех_Движение!$G$2:$G$5111,Тех_Движение!$D$2:$D$5111,$C1762,Тех_Движение!$B$2:$B$5111,"&lt;="&amp;M$3)-$F1762)))</f>
        <v>#VALUE!</v>
      </c>
      <c r="N1762" s="21" t="e">
        <f>IF(OR($B1762="",N$3&lt;$D1762+Настройки!$B$7),0,MAX(0,$E1762-MAX(0,SUMIFS(Тех_Движение!$G$2:$G$5111,Тех_Движение!$D$2:$D$5111,$C1762,Тех_Движение!$B$2:$B$5111,"&lt;="&amp;N$3)-$F1762)))</f>
        <v>#VALUE!</v>
      </c>
      <c r="O1762" s="21" t="e">
        <f>IF(OR($B1762="",O$3&lt;$D1762+Настройки!$B$7),0,MAX(0,$E1762-MAX(0,SUMIFS(Тех_Движение!$G$2:$G$5111,Тех_Движение!$D$2:$D$5111,$C1762,Тех_Движение!$B$2:$B$5111,"&lt;="&amp;O$3)-$F1762)))</f>
        <v>#VALUE!</v>
      </c>
      <c r="P1762" s="21" t="e">
        <f>IF(OR($B1762="",P$3&lt;$D1762+Настройки!$B$7),0,MAX(0,$E1762-MAX(0,SUMIFS(Тех_Движение!$G$2:$G$5111,Тех_Движение!$D$2:$D$5111,$C1762,Тех_Движение!$B$2:$B$5111,"&lt;="&amp;P$3)-$F1762)))</f>
        <v>#VALUE!</v>
      </c>
      <c r="Q1762" s="21" t="e">
        <f>IF(OR($B1762="",Q$3&lt;$D1762+Настройки!$B$7),0,MAX(0,$E1762-MAX(0,SUMIFS(Тех_Движение!$G$2:$G$5111,Тех_Движение!$D$2:$D$5111,$C1762,Тех_Движение!$B$2:$B$5111,"&lt;="&amp;Q$3)-$F1762)))</f>
        <v>#VALUE!</v>
      </c>
      <c r="R1762" s="21" t="str">
        <f t="shared" si="82"/>
        <v/>
      </c>
      <c r="S1762" s="23" t="str">
        <f>IF($B1762="","",VLOOKUP($C1762,Настройки!$A$11:$L$17,9,FALSE))</f>
        <v/>
      </c>
      <c r="T1762" s="23" t="str">
        <f t="shared" si="83"/>
        <v/>
      </c>
    </row>
    <row r="1763" spans="1:20" x14ac:dyDescent="0.3">
      <c r="A1763" s="20">
        <f>Тех_Движение!$A$1760</f>
        <v>1759</v>
      </c>
      <c r="B1763" s="20" t="str">
        <f>IF(Тех_Движение!$F$1760&gt;0,Тех_Движение!$I$1760,"")</f>
        <v/>
      </c>
      <c r="C1763" s="20" t="str">
        <f>IF($B1763="","",Тех_Движение!$D$1760)</f>
        <v/>
      </c>
      <c r="D1763" s="9" t="str">
        <f>IF($B1763="","",Тех_Движение!$B$1760)</f>
        <v/>
      </c>
      <c r="E1763" s="21" t="str">
        <f>IF($B1763="","",Тех_Движение!$F$1760)</f>
        <v/>
      </c>
      <c r="F1763" s="21" t="str">
        <f>IF($B1763="","",SUMIFS($E$5:$E1762,$C$5:$C1762,$C1763))</f>
        <v/>
      </c>
      <c r="G1763" s="21" t="str">
        <f>IF($B1763="","",MAX(0,$E1763-MAX(0,SUMIFS(Тех_Движение!$G$2:$G$5111,Тех_Движение!$D$2:$D$5111,$C1763,Тех_Движение!$B$2:$B$5111,"&lt;="&amp;Настройки!$B$5-1)-$F1763)))</f>
        <v/>
      </c>
      <c r="H1763" s="21" t="str">
        <f>IF($B1763="","",IF(AND($D1763&gt;=Настройки!$B$5,$D1763&lt;=Настройки!$B$6),$E1763,0))</f>
        <v/>
      </c>
      <c r="I1763" s="21" t="str">
        <f t="shared" si="81"/>
        <v/>
      </c>
      <c r="J1763" s="21" t="str">
        <f>IF($B1763="","",MAX(0,$E1763-MAX(0,SUMIFS(Тех_Движение!$G$2:$G$5111,Тех_Движение!$D$2:$D$5111,$C1763,Тех_Движение!$B$2:$B$5111,"&lt;="&amp;Настройки!$B$6)-$F1763)))</f>
        <v/>
      </c>
      <c r="K1763" s="21" t="e">
        <f>IF(OR($B1763="",K$3&lt;$D1763+Настройки!$B$7),0,MAX(0,$E1763-MAX(0,SUMIFS(Тех_Движение!$G$2:$G$5111,Тех_Движение!$D$2:$D$5111,$C1763,Тех_Движение!$B$2:$B$5111,"&lt;="&amp;K$3)-$F1763)))</f>
        <v>#VALUE!</v>
      </c>
      <c r="L1763" s="21" t="e">
        <f>IF(OR($B1763="",L$3&lt;$D1763+Настройки!$B$7),0,MAX(0,$E1763-MAX(0,SUMIFS(Тех_Движение!$G$2:$G$5111,Тех_Движение!$D$2:$D$5111,$C1763,Тех_Движение!$B$2:$B$5111,"&lt;="&amp;L$3)-$F1763)))</f>
        <v>#VALUE!</v>
      </c>
      <c r="M1763" s="21" t="e">
        <f>IF(OR($B1763="",M$3&lt;$D1763+Настройки!$B$7),0,MAX(0,$E1763-MAX(0,SUMIFS(Тех_Движение!$G$2:$G$5111,Тех_Движение!$D$2:$D$5111,$C1763,Тех_Движение!$B$2:$B$5111,"&lt;="&amp;M$3)-$F1763)))</f>
        <v>#VALUE!</v>
      </c>
      <c r="N1763" s="21" t="e">
        <f>IF(OR($B1763="",N$3&lt;$D1763+Настройки!$B$7),0,MAX(0,$E1763-MAX(0,SUMIFS(Тех_Движение!$G$2:$G$5111,Тех_Движение!$D$2:$D$5111,$C1763,Тех_Движение!$B$2:$B$5111,"&lt;="&amp;N$3)-$F1763)))</f>
        <v>#VALUE!</v>
      </c>
      <c r="O1763" s="21" t="e">
        <f>IF(OR($B1763="",O$3&lt;$D1763+Настройки!$B$7),0,MAX(0,$E1763-MAX(0,SUMIFS(Тех_Движение!$G$2:$G$5111,Тех_Движение!$D$2:$D$5111,$C1763,Тех_Движение!$B$2:$B$5111,"&lt;="&amp;O$3)-$F1763)))</f>
        <v>#VALUE!</v>
      </c>
      <c r="P1763" s="21" t="e">
        <f>IF(OR($B1763="",P$3&lt;$D1763+Настройки!$B$7),0,MAX(0,$E1763-MAX(0,SUMIFS(Тех_Движение!$G$2:$G$5111,Тех_Движение!$D$2:$D$5111,$C1763,Тех_Движение!$B$2:$B$5111,"&lt;="&amp;P$3)-$F1763)))</f>
        <v>#VALUE!</v>
      </c>
      <c r="Q1763" s="21" t="e">
        <f>IF(OR($B1763="",Q$3&lt;$D1763+Настройки!$B$7),0,MAX(0,$E1763-MAX(0,SUMIFS(Тех_Движение!$G$2:$G$5111,Тех_Движение!$D$2:$D$5111,$C1763,Тех_Движение!$B$2:$B$5111,"&lt;="&amp;Q$3)-$F1763)))</f>
        <v>#VALUE!</v>
      </c>
      <c r="R1763" s="21" t="str">
        <f t="shared" si="82"/>
        <v/>
      </c>
      <c r="S1763" s="23" t="str">
        <f>IF($B1763="","",VLOOKUP($C1763,Настройки!$A$11:$L$17,9,FALSE))</f>
        <v/>
      </c>
      <c r="T1763" s="23" t="str">
        <f t="shared" si="83"/>
        <v/>
      </c>
    </row>
    <row r="1764" spans="1:20" x14ac:dyDescent="0.3">
      <c r="A1764" s="20">
        <f>Тех_Движение!$A$1761</f>
        <v>1760</v>
      </c>
      <c r="B1764" s="20" t="str">
        <f>IF(Тех_Движение!$F$1761&gt;0,Тех_Движение!$I$1761,"")</f>
        <v/>
      </c>
      <c r="C1764" s="20" t="str">
        <f>IF($B1764="","",Тех_Движение!$D$1761)</f>
        <v/>
      </c>
      <c r="D1764" s="9" t="str">
        <f>IF($B1764="","",Тех_Движение!$B$1761)</f>
        <v/>
      </c>
      <c r="E1764" s="21" t="str">
        <f>IF($B1764="","",Тех_Движение!$F$1761)</f>
        <v/>
      </c>
      <c r="F1764" s="21" t="str">
        <f>IF($B1764="","",SUMIFS($E$5:$E1763,$C$5:$C1763,$C1764))</f>
        <v/>
      </c>
      <c r="G1764" s="21" t="str">
        <f>IF($B1764="","",MAX(0,$E1764-MAX(0,SUMIFS(Тех_Движение!$G$2:$G$5111,Тех_Движение!$D$2:$D$5111,$C1764,Тех_Движение!$B$2:$B$5111,"&lt;="&amp;Настройки!$B$5-1)-$F1764)))</f>
        <v/>
      </c>
      <c r="H1764" s="21" t="str">
        <f>IF($B1764="","",IF(AND($D1764&gt;=Настройки!$B$5,$D1764&lt;=Настройки!$B$6),$E1764,0))</f>
        <v/>
      </c>
      <c r="I1764" s="21" t="str">
        <f t="shared" si="81"/>
        <v/>
      </c>
      <c r="J1764" s="21" t="str">
        <f>IF($B1764="","",MAX(0,$E1764-MAX(0,SUMIFS(Тех_Движение!$G$2:$G$5111,Тех_Движение!$D$2:$D$5111,$C1764,Тех_Движение!$B$2:$B$5111,"&lt;="&amp;Настройки!$B$6)-$F1764)))</f>
        <v/>
      </c>
      <c r="K1764" s="21" t="e">
        <f>IF(OR($B1764="",K$3&lt;$D1764+Настройки!$B$7),0,MAX(0,$E1764-MAX(0,SUMIFS(Тех_Движение!$G$2:$G$5111,Тех_Движение!$D$2:$D$5111,$C1764,Тех_Движение!$B$2:$B$5111,"&lt;="&amp;K$3)-$F1764)))</f>
        <v>#VALUE!</v>
      </c>
      <c r="L1764" s="21" t="e">
        <f>IF(OR($B1764="",L$3&lt;$D1764+Настройки!$B$7),0,MAX(0,$E1764-MAX(0,SUMIFS(Тех_Движение!$G$2:$G$5111,Тех_Движение!$D$2:$D$5111,$C1764,Тех_Движение!$B$2:$B$5111,"&lt;="&amp;L$3)-$F1764)))</f>
        <v>#VALUE!</v>
      </c>
      <c r="M1764" s="21" t="e">
        <f>IF(OR($B1764="",M$3&lt;$D1764+Настройки!$B$7),0,MAX(0,$E1764-MAX(0,SUMIFS(Тех_Движение!$G$2:$G$5111,Тех_Движение!$D$2:$D$5111,$C1764,Тех_Движение!$B$2:$B$5111,"&lt;="&amp;M$3)-$F1764)))</f>
        <v>#VALUE!</v>
      </c>
      <c r="N1764" s="21" t="e">
        <f>IF(OR($B1764="",N$3&lt;$D1764+Настройки!$B$7),0,MAX(0,$E1764-MAX(0,SUMIFS(Тех_Движение!$G$2:$G$5111,Тех_Движение!$D$2:$D$5111,$C1764,Тех_Движение!$B$2:$B$5111,"&lt;="&amp;N$3)-$F1764)))</f>
        <v>#VALUE!</v>
      </c>
      <c r="O1764" s="21" t="e">
        <f>IF(OR($B1764="",O$3&lt;$D1764+Настройки!$B$7),0,MAX(0,$E1764-MAX(0,SUMIFS(Тех_Движение!$G$2:$G$5111,Тех_Движение!$D$2:$D$5111,$C1764,Тех_Движение!$B$2:$B$5111,"&lt;="&amp;O$3)-$F1764)))</f>
        <v>#VALUE!</v>
      </c>
      <c r="P1764" s="21" t="e">
        <f>IF(OR($B1764="",P$3&lt;$D1764+Настройки!$B$7),0,MAX(0,$E1764-MAX(0,SUMIFS(Тех_Движение!$G$2:$G$5111,Тех_Движение!$D$2:$D$5111,$C1764,Тех_Движение!$B$2:$B$5111,"&lt;="&amp;P$3)-$F1764)))</f>
        <v>#VALUE!</v>
      </c>
      <c r="Q1764" s="21" t="e">
        <f>IF(OR($B1764="",Q$3&lt;$D1764+Настройки!$B$7),0,MAX(0,$E1764-MAX(0,SUMIFS(Тех_Движение!$G$2:$G$5111,Тех_Движение!$D$2:$D$5111,$C1764,Тех_Движение!$B$2:$B$5111,"&lt;="&amp;Q$3)-$F1764)))</f>
        <v>#VALUE!</v>
      </c>
      <c r="R1764" s="21" t="str">
        <f t="shared" si="82"/>
        <v/>
      </c>
      <c r="S1764" s="23" t="str">
        <f>IF($B1764="","",VLOOKUP($C1764,Настройки!$A$11:$L$17,9,FALSE))</f>
        <v/>
      </c>
      <c r="T1764" s="23" t="str">
        <f t="shared" si="83"/>
        <v/>
      </c>
    </row>
    <row r="1765" spans="1:20" x14ac:dyDescent="0.3">
      <c r="A1765" s="20">
        <f>Тех_Движение!$A$1762</f>
        <v>1761</v>
      </c>
      <c r="B1765" s="20" t="str">
        <f>IF(Тех_Движение!$F$1762&gt;0,Тех_Движение!$I$1762,"")</f>
        <v/>
      </c>
      <c r="C1765" s="20" t="str">
        <f>IF($B1765="","",Тех_Движение!$D$1762)</f>
        <v/>
      </c>
      <c r="D1765" s="9" t="str">
        <f>IF($B1765="","",Тех_Движение!$B$1762)</f>
        <v/>
      </c>
      <c r="E1765" s="21" t="str">
        <f>IF($B1765="","",Тех_Движение!$F$1762)</f>
        <v/>
      </c>
      <c r="F1765" s="21" t="str">
        <f>IF($B1765="","",SUMIFS($E$5:$E1764,$C$5:$C1764,$C1765))</f>
        <v/>
      </c>
      <c r="G1765" s="21" t="str">
        <f>IF($B1765="","",MAX(0,$E1765-MAX(0,SUMIFS(Тех_Движение!$G$2:$G$5111,Тех_Движение!$D$2:$D$5111,$C1765,Тех_Движение!$B$2:$B$5111,"&lt;="&amp;Настройки!$B$5-1)-$F1765)))</f>
        <v/>
      </c>
      <c r="H1765" s="21" t="str">
        <f>IF($B1765="","",IF(AND($D1765&gt;=Настройки!$B$5,$D1765&lt;=Настройки!$B$6),$E1765,0))</f>
        <v/>
      </c>
      <c r="I1765" s="21" t="str">
        <f t="shared" si="81"/>
        <v/>
      </c>
      <c r="J1765" s="21" t="str">
        <f>IF($B1765="","",MAX(0,$E1765-MAX(0,SUMIFS(Тех_Движение!$G$2:$G$5111,Тех_Движение!$D$2:$D$5111,$C1765,Тех_Движение!$B$2:$B$5111,"&lt;="&amp;Настройки!$B$6)-$F1765)))</f>
        <v/>
      </c>
      <c r="K1765" s="21" t="e">
        <f>IF(OR($B1765="",K$3&lt;$D1765+Настройки!$B$7),0,MAX(0,$E1765-MAX(0,SUMIFS(Тех_Движение!$G$2:$G$5111,Тех_Движение!$D$2:$D$5111,$C1765,Тех_Движение!$B$2:$B$5111,"&lt;="&amp;K$3)-$F1765)))</f>
        <v>#VALUE!</v>
      </c>
      <c r="L1765" s="21" t="e">
        <f>IF(OR($B1765="",L$3&lt;$D1765+Настройки!$B$7),0,MAX(0,$E1765-MAX(0,SUMIFS(Тех_Движение!$G$2:$G$5111,Тех_Движение!$D$2:$D$5111,$C1765,Тех_Движение!$B$2:$B$5111,"&lt;="&amp;L$3)-$F1765)))</f>
        <v>#VALUE!</v>
      </c>
      <c r="M1765" s="21" t="e">
        <f>IF(OR($B1765="",M$3&lt;$D1765+Настройки!$B$7),0,MAX(0,$E1765-MAX(0,SUMIFS(Тех_Движение!$G$2:$G$5111,Тех_Движение!$D$2:$D$5111,$C1765,Тех_Движение!$B$2:$B$5111,"&lt;="&amp;M$3)-$F1765)))</f>
        <v>#VALUE!</v>
      </c>
      <c r="N1765" s="21" t="e">
        <f>IF(OR($B1765="",N$3&lt;$D1765+Настройки!$B$7),0,MAX(0,$E1765-MAX(0,SUMIFS(Тех_Движение!$G$2:$G$5111,Тех_Движение!$D$2:$D$5111,$C1765,Тех_Движение!$B$2:$B$5111,"&lt;="&amp;N$3)-$F1765)))</f>
        <v>#VALUE!</v>
      </c>
      <c r="O1765" s="21" t="e">
        <f>IF(OR($B1765="",O$3&lt;$D1765+Настройки!$B$7),0,MAX(0,$E1765-MAX(0,SUMIFS(Тех_Движение!$G$2:$G$5111,Тех_Движение!$D$2:$D$5111,$C1765,Тех_Движение!$B$2:$B$5111,"&lt;="&amp;O$3)-$F1765)))</f>
        <v>#VALUE!</v>
      </c>
      <c r="P1765" s="21" t="e">
        <f>IF(OR($B1765="",P$3&lt;$D1765+Настройки!$B$7),0,MAX(0,$E1765-MAX(0,SUMIFS(Тех_Движение!$G$2:$G$5111,Тех_Движение!$D$2:$D$5111,$C1765,Тех_Движение!$B$2:$B$5111,"&lt;="&amp;P$3)-$F1765)))</f>
        <v>#VALUE!</v>
      </c>
      <c r="Q1765" s="21" t="e">
        <f>IF(OR($B1765="",Q$3&lt;$D1765+Настройки!$B$7),0,MAX(0,$E1765-MAX(0,SUMIFS(Тех_Движение!$G$2:$G$5111,Тех_Движение!$D$2:$D$5111,$C1765,Тех_Движение!$B$2:$B$5111,"&lt;="&amp;Q$3)-$F1765)))</f>
        <v>#VALUE!</v>
      </c>
      <c r="R1765" s="21" t="str">
        <f t="shared" si="82"/>
        <v/>
      </c>
      <c r="S1765" s="23" t="str">
        <f>IF($B1765="","",VLOOKUP($C1765,Настройки!$A$11:$L$17,9,FALSE))</f>
        <v/>
      </c>
      <c r="T1765" s="23" t="str">
        <f t="shared" si="83"/>
        <v/>
      </c>
    </row>
    <row r="1766" spans="1:20" x14ac:dyDescent="0.3">
      <c r="A1766" s="20">
        <f>Тех_Движение!$A$1763</f>
        <v>1762</v>
      </c>
      <c r="B1766" s="20" t="str">
        <f>IF(Тех_Движение!$F$1763&gt;0,Тех_Движение!$I$1763,"")</f>
        <v/>
      </c>
      <c r="C1766" s="20" t="str">
        <f>IF($B1766="","",Тех_Движение!$D$1763)</f>
        <v/>
      </c>
      <c r="D1766" s="9" t="str">
        <f>IF($B1766="","",Тех_Движение!$B$1763)</f>
        <v/>
      </c>
      <c r="E1766" s="21" t="str">
        <f>IF($B1766="","",Тех_Движение!$F$1763)</f>
        <v/>
      </c>
      <c r="F1766" s="21" t="str">
        <f>IF($B1766="","",SUMIFS($E$5:$E1765,$C$5:$C1765,$C1766))</f>
        <v/>
      </c>
      <c r="G1766" s="21" t="str">
        <f>IF($B1766="","",MAX(0,$E1766-MAX(0,SUMIFS(Тех_Движение!$G$2:$G$5111,Тех_Движение!$D$2:$D$5111,$C1766,Тех_Движение!$B$2:$B$5111,"&lt;="&amp;Настройки!$B$5-1)-$F1766)))</f>
        <v/>
      </c>
      <c r="H1766" s="21" t="str">
        <f>IF($B1766="","",IF(AND($D1766&gt;=Настройки!$B$5,$D1766&lt;=Настройки!$B$6),$E1766,0))</f>
        <v/>
      </c>
      <c r="I1766" s="21" t="str">
        <f t="shared" si="81"/>
        <v/>
      </c>
      <c r="J1766" s="21" t="str">
        <f>IF($B1766="","",MAX(0,$E1766-MAX(0,SUMIFS(Тех_Движение!$G$2:$G$5111,Тех_Движение!$D$2:$D$5111,$C1766,Тех_Движение!$B$2:$B$5111,"&lt;="&amp;Настройки!$B$6)-$F1766)))</f>
        <v/>
      </c>
      <c r="K1766" s="21" t="e">
        <f>IF(OR($B1766="",K$3&lt;$D1766+Настройки!$B$7),0,MAX(0,$E1766-MAX(0,SUMIFS(Тех_Движение!$G$2:$G$5111,Тех_Движение!$D$2:$D$5111,$C1766,Тех_Движение!$B$2:$B$5111,"&lt;="&amp;K$3)-$F1766)))</f>
        <v>#VALUE!</v>
      </c>
      <c r="L1766" s="21" t="e">
        <f>IF(OR($B1766="",L$3&lt;$D1766+Настройки!$B$7),0,MAX(0,$E1766-MAX(0,SUMIFS(Тех_Движение!$G$2:$G$5111,Тех_Движение!$D$2:$D$5111,$C1766,Тех_Движение!$B$2:$B$5111,"&lt;="&amp;L$3)-$F1766)))</f>
        <v>#VALUE!</v>
      </c>
      <c r="M1766" s="21" t="e">
        <f>IF(OR($B1766="",M$3&lt;$D1766+Настройки!$B$7),0,MAX(0,$E1766-MAX(0,SUMIFS(Тех_Движение!$G$2:$G$5111,Тех_Движение!$D$2:$D$5111,$C1766,Тех_Движение!$B$2:$B$5111,"&lt;="&amp;M$3)-$F1766)))</f>
        <v>#VALUE!</v>
      </c>
      <c r="N1766" s="21" t="e">
        <f>IF(OR($B1766="",N$3&lt;$D1766+Настройки!$B$7),0,MAX(0,$E1766-MAX(0,SUMIFS(Тех_Движение!$G$2:$G$5111,Тех_Движение!$D$2:$D$5111,$C1766,Тех_Движение!$B$2:$B$5111,"&lt;="&amp;N$3)-$F1766)))</f>
        <v>#VALUE!</v>
      </c>
      <c r="O1766" s="21" t="e">
        <f>IF(OR($B1766="",O$3&lt;$D1766+Настройки!$B$7),0,MAX(0,$E1766-MAX(0,SUMIFS(Тех_Движение!$G$2:$G$5111,Тех_Движение!$D$2:$D$5111,$C1766,Тех_Движение!$B$2:$B$5111,"&lt;="&amp;O$3)-$F1766)))</f>
        <v>#VALUE!</v>
      </c>
      <c r="P1766" s="21" t="e">
        <f>IF(OR($B1766="",P$3&lt;$D1766+Настройки!$B$7),0,MAX(0,$E1766-MAX(0,SUMIFS(Тех_Движение!$G$2:$G$5111,Тех_Движение!$D$2:$D$5111,$C1766,Тех_Движение!$B$2:$B$5111,"&lt;="&amp;P$3)-$F1766)))</f>
        <v>#VALUE!</v>
      </c>
      <c r="Q1766" s="21" t="e">
        <f>IF(OR($B1766="",Q$3&lt;$D1766+Настройки!$B$7),0,MAX(0,$E1766-MAX(0,SUMIFS(Тех_Движение!$G$2:$G$5111,Тех_Движение!$D$2:$D$5111,$C1766,Тех_Движение!$B$2:$B$5111,"&lt;="&amp;Q$3)-$F1766)))</f>
        <v>#VALUE!</v>
      </c>
      <c r="R1766" s="21" t="str">
        <f t="shared" si="82"/>
        <v/>
      </c>
      <c r="S1766" s="23" t="str">
        <f>IF($B1766="","",VLOOKUP($C1766,Настройки!$A$11:$L$17,9,FALSE))</f>
        <v/>
      </c>
      <c r="T1766" s="23" t="str">
        <f t="shared" si="83"/>
        <v/>
      </c>
    </row>
    <row r="1767" spans="1:20" x14ac:dyDescent="0.3">
      <c r="A1767" s="20">
        <f>Тех_Движение!$A$1764</f>
        <v>1763</v>
      </c>
      <c r="B1767" s="20" t="str">
        <f>IF(Тех_Движение!$F$1764&gt;0,Тех_Движение!$I$1764,"")</f>
        <v/>
      </c>
      <c r="C1767" s="20" t="str">
        <f>IF($B1767="","",Тех_Движение!$D$1764)</f>
        <v/>
      </c>
      <c r="D1767" s="9" t="str">
        <f>IF($B1767="","",Тех_Движение!$B$1764)</f>
        <v/>
      </c>
      <c r="E1767" s="21" t="str">
        <f>IF($B1767="","",Тех_Движение!$F$1764)</f>
        <v/>
      </c>
      <c r="F1767" s="21" t="str">
        <f>IF($B1767="","",SUMIFS($E$5:$E1766,$C$5:$C1766,$C1767))</f>
        <v/>
      </c>
      <c r="G1767" s="21" t="str">
        <f>IF($B1767="","",MAX(0,$E1767-MAX(0,SUMIFS(Тех_Движение!$G$2:$G$5111,Тех_Движение!$D$2:$D$5111,$C1767,Тех_Движение!$B$2:$B$5111,"&lt;="&amp;Настройки!$B$5-1)-$F1767)))</f>
        <v/>
      </c>
      <c r="H1767" s="21" t="str">
        <f>IF($B1767="","",IF(AND($D1767&gt;=Настройки!$B$5,$D1767&lt;=Настройки!$B$6),$E1767,0))</f>
        <v/>
      </c>
      <c r="I1767" s="21" t="str">
        <f t="shared" si="81"/>
        <v/>
      </c>
      <c r="J1767" s="21" t="str">
        <f>IF($B1767="","",MAX(0,$E1767-MAX(0,SUMIFS(Тех_Движение!$G$2:$G$5111,Тех_Движение!$D$2:$D$5111,$C1767,Тех_Движение!$B$2:$B$5111,"&lt;="&amp;Настройки!$B$6)-$F1767)))</f>
        <v/>
      </c>
      <c r="K1767" s="21" t="e">
        <f>IF(OR($B1767="",K$3&lt;$D1767+Настройки!$B$7),0,MAX(0,$E1767-MAX(0,SUMIFS(Тех_Движение!$G$2:$G$5111,Тех_Движение!$D$2:$D$5111,$C1767,Тех_Движение!$B$2:$B$5111,"&lt;="&amp;K$3)-$F1767)))</f>
        <v>#VALUE!</v>
      </c>
      <c r="L1767" s="21" t="e">
        <f>IF(OR($B1767="",L$3&lt;$D1767+Настройки!$B$7),0,MAX(0,$E1767-MAX(0,SUMIFS(Тех_Движение!$G$2:$G$5111,Тех_Движение!$D$2:$D$5111,$C1767,Тех_Движение!$B$2:$B$5111,"&lt;="&amp;L$3)-$F1767)))</f>
        <v>#VALUE!</v>
      </c>
      <c r="M1767" s="21" t="e">
        <f>IF(OR($B1767="",M$3&lt;$D1767+Настройки!$B$7),0,MAX(0,$E1767-MAX(0,SUMIFS(Тех_Движение!$G$2:$G$5111,Тех_Движение!$D$2:$D$5111,$C1767,Тех_Движение!$B$2:$B$5111,"&lt;="&amp;M$3)-$F1767)))</f>
        <v>#VALUE!</v>
      </c>
      <c r="N1767" s="21" t="e">
        <f>IF(OR($B1767="",N$3&lt;$D1767+Настройки!$B$7),0,MAX(0,$E1767-MAX(0,SUMIFS(Тех_Движение!$G$2:$G$5111,Тех_Движение!$D$2:$D$5111,$C1767,Тех_Движение!$B$2:$B$5111,"&lt;="&amp;N$3)-$F1767)))</f>
        <v>#VALUE!</v>
      </c>
      <c r="O1767" s="21" t="e">
        <f>IF(OR($B1767="",O$3&lt;$D1767+Настройки!$B$7),0,MAX(0,$E1767-MAX(0,SUMIFS(Тех_Движение!$G$2:$G$5111,Тех_Движение!$D$2:$D$5111,$C1767,Тех_Движение!$B$2:$B$5111,"&lt;="&amp;O$3)-$F1767)))</f>
        <v>#VALUE!</v>
      </c>
      <c r="P1767" s="21" t="e">
        <f>IF(OR($B1767="",P$3&lt;$D1767+Настройки!$B$7),0,MAX(0,$E1767-MAX(0,SUMIFS(Тех_Движение!$G$2:$G$5111,Тех_Движение!$D$2:$D$5111,$C1767,Тех_Движение!$B$2:$B$5111,"&lt;="&amp;P$3)-$F1767)))</f>
        <v>#VALUE!</v>
      </c>
      <c r="Q1767" s="21" t="e">
        <f>IF(OR($B1767="",Q$3&lt;$D1767+Настройки!$B$7),0,MAX(0,$E1767-MAX(0,SUMIFS(Тех_Движение!$G$2:$G$5111,Тех_Движение!$D$2:$D$5111,$C1767,Тех_Движение!$B$2:$B$5111,"&lt;="&amp;Q$3)-$F1767)))</f>
        <v>#VALUE!</v>
      </c>
      <c r="R1767" s="21" t="str">
        <f t="shared" si="82"/>
        <v/>
      </c>
      <c r="S1767" s="23" t="str">
        <f>IF($B1767="","",VLOOKUP($C1767,Настройки!$A$11:$L$17,9,FALSE))</f>
        <v/>
      </c>
      <c r="T1767" s="23" t="str">
        <f t="shared" si="83"/>
        <v/>
      </c>
    </row>
    <row r="1768" spans="1:20" x14ac:dyDescent="0.3">
      <c r="A1768" s="20">
        <f>Тех_Движение!$A$1765</f>
        <v>1764</v>
      </c>
      <c r="B1768" s="20" t="str">
        <f>IF(Тех_Движение!$F$1765&gt;0,Тех_Движение!$I$1765,"")</f>
        <v/>
      </c>
      <c r="C1768" s="20" t="str">
        <f>IF($B1768="","",Тех_Движение!$D$1765)</f>
        <v/>
      </c>
      <c r="D1768" s="9" t="str">
        <f>IF($B1768="","",Тех_Движение!$B$1765)</f>
        <v/>
      </c>
      <c r="E1768" s="21" t="str">
        <f>IF($B1768="","",Тех_Движение!$F$1765)</f>
        <v/>
      </c>
      <c r="F1768" s="21" t="str">
        <f>IF($B1768="","",SUMIFS($E$5:$E1767,$C$5:$C1767,$C1768))</f>
        <v/>
      </c>
      <c r="G1768" s="21" t="str">
        <f>IF($B1768="","",MAX(0,$E1768-MAX(0,SUMIFS(Тех_Движение!$G$2:$G$5111,Тех_Движение!$D$2:$D$5111,$C1768,Тех_Движение!$B$2:$B$5111,"&lt;="&amp;Настройки!$B$5-1)-$F1768)))</f>
        <v/>
      </c>
      <c r="H1768" s="21" t="str">
        <f>IF($B1768="","",IF(AND($D1768&gt;=Настройки!$B$5,$D1768&lt;=Настройки!$B$6),$E1768,0))</f>
        <v/>
      </c>
      <c r="I1768" s="21" t="str">
        <f t="shared" si="81"/>
        <v/>
      </c>
      <c r="J1768" s="21" t="str">
        <f>IF($B1768="","",MAX(0,$E1768-MAX(0,SUMIFS(Тех_Движение!$G$2:$G$5111,Тех_Движение!$D$2:$D$5111,$C1768,Тех_Движение!$B$2:$B$5111,"&lt;="&amp;Настройки!$B$6)-$F1768)))</f>
        <v/>
      </c>
      <c r="K1768" s="21" t="e">
        <f>IF(OR($B1768="",K$3&lt;$D1768+Настройки!$B$7),0,MAX(0,$E1768-MAX(0,SUMIFS(Тех_Движение!$G$2:$G$5111,Тех_Движение!$D$2:$D$5111,$C1768,Тех_Движение!$B$2:$B$5111,"&lt;="&amp;K$3)-$F1768)))</f>
        <v>#VALUE!</v>
      </c>
      <c r="L1768" s="21" t="e">
        <f>IF(OR($B1768="",L$3&lt;$D1768+Настройки!$B$7),0,MAX(0,$E1768-MAX(0,SUMIFS(Тех_Движение!$G$2:$G$5111,Тех_Движение!$D$2:$D$5111,$C1768,Тех_Движение!$B$2:$B$5111,"&lt;="&amp;L$3)-$F1768)))</f>
        <v>#VALUE!</v>
      </c>
      <c r="M1768" s="21" t="e">
        <f>IF(OR($B1768="",M$3&lt;$D1768+Настройки!$B$7),0,MAX(0,$E1768-MAX(0,SUMIFS(Тех_Движение!$G$2:$G$5111,Тех_Движение!$D$2:$D$5111,$C1768,Тех_Движение!$B$2:$B$5111,"&lt;="&amp;M$3)-$F1768)))</f>
        <v>#VALUE!</v>
      </c>
      <c r="N1768" s="21" t="e">
        <f>IF(OR($B1768="",N$3&lt;$D1768+Настройки!$B$7),0,MAX(0,$E1768-MAX(0,SUMIFS(Тех_Движение!$G$2:$G$5111,Тех_Движение!$D$2:$D$5111,$C1768,Тех_Движение!$B$2:$B$5111,"&lt;="&amp;N$3)-$F1768)))</f>
        <v>#VALUE!</v>
      </c>
      <c r="O1768" s="21" t="e">
        <f>IF(OR($B1768="",O$3&lt;$D1768+Настройки!$B$7),0,MAX(0,$E1768-MAX(0,SUMIFS(Тех_Движение!$G$2:$G$5111,Тех_Движение!$D$2:$D$5111,$C1768,Тех_Движение!$B$2:$B$5111,"&lt;="&amp;O$3)-$F1768)))</f>
        <v>#VALUE!</v>
      </c>
      <c r="P1768" s="21" t="e">
        <f>IF(OR($B1768="",P$3&lt;$D1768+Настройки!$B$7),0,MAX(0,$E1768-MAX(0,SUMIFS(Тех_Движение!$G$2:$G$5111,Тех_Движение!$D$2:$D$5111,$C1768,Тех_Движение!$B$2:$B$5111,"&lt;="&amp;P$3)-$F1768)))</f>
        <v>#VALUE!</v>
      </c>
      <c r="Q1768" s="21" t="e">
        <f>IF(OR($B1768="",Q$3&lt;$D1768+Настройки!$B$7),0,MAX(0,$E1768-MAX(0,SUMIFS(Тех_Движение!$G$2:$G$5111,Тех_Движение!$D$2:$D$5111,$C1768,Тех_Движение!$B$2:$B$5111,"&lt;="&amp;Q$3)-$F1768)))</f>
        <v>#VALUE!</v>
      </c>
      <c r="R1768" s="21" t="str">
        <f t="shared" si="82"/>
        <v/>
      </c>
      <c r="S1768" s="23" t="str">
        <f>IF($B1768="","",VLOOKUP($C1768,Настройки!$A$11:$L$17,9,FALSE))</f>
        <v/>
      </c>
      <c r="T1768" s="23" t="str">
        <f t="shared" si="83"/>
        <v/>
      </c>
    </row>
    <row r="1769" spans="1:20" x14ac:dyDescent="0.3">
      <c r="A1769" s="20">
        <f>Тех_Движение!$A$1766</f>
        <v>1765</v>
      </c>
      <c r="B1769" s="20" t="str">
        <f>IF(Тех_Движение!$F$1766&gt;0,Тех_Движение!$I$1766,"")</f>
        <v/>
      </c>
      <c r="C1769" s="20" t="str">
        <f>IF($B1769="","",Тех_Движение!$D$1766)</f>
        <v/>
      </c>
      <c r="D1769" s="9" t="str">
        <f>IF($B1769="","",Тех_Движение!$B$1766)</f>
        <v/>
      </c>
      <c r="E1769" s="21" t="str">
        <f>IF($B1769="","",Тех_Движение!$F$1766)</f>
        <v/>
      </c>
      <c r="F1769" s="21" t="str">
        <f>IF($B1769="","",SUMIFS($E$5:$E1768,$C$5:$C1768,$C1769))</f>
        <v/>
      </c>
      <c r="G1769" s="21" t="str">
        <f>IF($B1769="","",MAX(0,$E1769-MAX(0,SUMIFS(Тех_Движение!$G$2:$G$5111,Тех_Движение!$D$2:$D$5111,$C1769,Тех_Движение!$B$2:$B$5111,"&lt;="&amp;Настройки!$B$5-1)-$F1769)))</f>
        <v/>
      </c>
      <c r="H1769" s="21" t="str">
        <f>IF($B1769="","",IF(AND($D1769&gt;=Настройки!$B$5,$D1769&lt;=Настройки!$B$6),$E1769,0))</f>
        <v/>
      </c>
      <c r="I1769" s="21" t="str">
        <f t="shared" si="81"/>
        <v/>
      </c>
      <c r="J1769" s="21" t="str">
        <f>IF($B1769="","",MAX(0,$E1769-MAX(0,SUMIFS(Тех_Движение!$G$2:$G$5111,Тех_Движение!$D$2:$D$5111,$C1769,Тех_Движение!$B$2:$B$5111,"&lt;="&amp;Настройки!$B$6)-$F1769)))</f>
        <v/>
      </c>
      <c r="K1769" s="21" t="e">
        <f>IF(OR($B1769="",K$3&lt;$D1769+Настройки!$B$7),0,MAX(0,$E1769-MAX(0,SUMIFS(Тех_Движение!$G$2:$G$5111,Тех_Движение!$D$2:$D$5111,$C1769,Тех_Движение!$B$2:$B$5111,"&lt;="&amp;K$3)-$F1769)))</f>
        <v>#VALUE!</v>
      </c>
      <c r="L1769" s="21" t="e">
        <f>IF(OR($B1769="",L$3&lt;$D1769+Настройки!$B$7),0,MAX(0,$E1769-MAX(0,SUMIFS(Тех_Движение!$G$2:$G$5111,Тех_Движение!$D$2:$D$5111,$C1769,Тех_Движение!$B$2:$B$5111,"&lt;="&amp;L$3)-$F1769)))</f>
        <v>#VALUE!</v>
      </c>
      <c r="M1769" s="21" t="e">
        <f>IF(OR($B1769="",M$3&lt;$D1769+Настройки!$B$7),0,MAX(0,$E1769-MAX(0,SUMIFS(Тех_Движение!$G$2:$G$5111,Тех_Движение!$D$2:$D$5111,$C1769,Тех_Движение!$B$2:$B$5111,"&lt;="&amp;M$3)-$F1769)))</f>
        <v>#VALUE!</v>
      </c>
      <c r="N1769" s="21" t="e">
        <f>IF(OR($B1769="",N$3&lt;$D1769+Настройки!$B$7),0,MAX(0,$E1769-MAX(0,SUMIFS(Тех_Движение!$G$2:$G$5111,Тех_Движение!$D$2:$D$5111,$C1769,Тех_Движение!$B$2:$B$5111,"&lt;="&amp;N$3)-$F1769)))</f>
        <v>#VALUE!</v>
      </c>
      <c r="O1769" s="21" t="e">
        <f>IF(OR($B1769="",O$3&lt;$D1769+Настройки!$B$7),0,MAX(0,$E1769-MAX(0,SUMIFS(Тех_Движение!$G$2:$G$5111,Тех_Движение!$D$2:$D$5111,$C1769,Тех_Движение!$B$2:$B$5111,"&lt;="&amp;O$3)-$F1769)))</f>
        <v>#VALUE!</v>
      </c>
      <c r="P1769" s="21" t="e">
        <f>IF(OR($B1769="",P$3&lt;$D1769+Настройки!$B$7),0,MAX(0,$E1769-MAX(0,SUMIFS(Тех_Движение!$G$2:$G$5111,Тех_Движение!$D$2:$D$5111,$C1769,Тех_Движение!$B$2:$B$5111,"&lt;="&amp;P$3)-$F1769)))</f>
        <v>#VALUE!</v>
      </c>
      <c r="Q1769" s="21" t="e">
        <f>IF(OR($B1769="",Q$3&lt;$D1769+Настройки!$B$7),0,MAX(0,$E1769-MAX(0,SUMIFS(Тех_Движение!$G$2:$G$5111,Тех_Движение!$D$2:$D$5111,$C1769,Тех_Движение!$B$2:$B$5111,"&lt;="&amp;Q$3)-$F1769)))</f>
        <v>#VALUE!</v>
      </c>
      <c r="R1769" s="21" t="str">
        <f t="shared" si="82"/>
        <v/>
      </c>
      <c r="S1769" s="23" t="str">
        <f>IF($B1769="","",VLOOKUP($C1769,Настройки!$A$11:$L$17,9,FALSE))</f>
        <v/>
      </c>
      <c r="T1769" s="23" t="str">
        <f t="shared" si="83"/>
        <v/>
      </c>
    </row>
    <row r="1770" spans="1:20" x14ac:dyDescent="0.3">
      <c r="A1770" s="20">
        <f>Тех_Движение!$A$1767</f>
        <v>1766</v>
      </c>
      <c r="B1770" s="20" t="str">
        <f>IF(Тех_Движение!$F$1767&gt;0,Тех_Движение!$I$1767,"")</f>
        <v/>
      </c>
      <c r="C1770" s="20" t="str">
        <f>IF($B1770="","",Тех_Движение!$D$1767)</f>
        <v/>
      </c>
      <c r="D1770" s="9" t="str">
        <f>IF($B1770="","",Тех_Движение!$B$1767)</f>
        <v/>
      </c>
      <c r="E1770" s="21" t="str">
        <f>IF($B1770="","",Тех_Движение!$F$1767)</f>
        <v/>
      </c>
      <c r="F1770" s="21" t="str">
        <f>IF($B1770="","",SUMIFS($E$5:$E1769,$C$5:$C1769,$C1770))</f>
        <v/>
      </c>
      <c r="G1770" s="21" t="str">
        <f>IF($B1770="","",MAX(0,$E1770-MAX(0,SUMIFS(Тех_Движение!$G$2:$G$5111,Тех_Движение!$D$2:$D$5111,$C1770,Тех_Движение!$B$2:$B$5111,"&lt;="&amp;Настройки!$B$5-1)-$F1770)))</f>
        <v/>
      </c>
      <c r="H1770" s="21" t="str">
        <f>IF($B1770="","",IF(AND($D1770&gt;=Настройки!$B$5,$D1770&lt;=Настройки!$B$6),$E1770,0))</f>
        <v/>
      </c>
      <c r="I1770" s="21" t="str">
        <f t="shared" si="81"/>
        <v/>
      </c>
      <c r="J1770" s="21" t="str">
        <f>IF($B1770="","",MAX(0,$E1770-MAX(0,SUMIFS(Тех_Движение!$G$2:$G$5111,Тех_Движение!$D$2:$D$5111,$C1770,Тех_Движение!$B$2:$B$5111,"&lt;="&amp;Настройки!$B$6)-$F1770)))</f>
        <v/>
      </c>
      <c r="K1770" s="21" t="e">
        <f>IF(OR($B1770="",K$3&lt;$D1770+Настройки!$B$7),0,MAX(0,$E1770-MAX(0,SUMIFS(Тех_Движение!$G$2:$G$5111,Тех_Движение!$D$2:$D$5111,$C1770,Тех_Движение!$B$2:$B$5111,"&lt;="&amp;K$3)-$F1770)))</f>
        <v>#VALUE!</v>
      </c>
      <c r="L1770" s="21" t="e">
        <f>IF(OR($B1770="",L$3&lt;$D1770+Настройки!$B$7),0,MAX(0,$E1770-MAX(0,SUMIFS(Тех_Движение!$G$2:$G$5111,Тех_Движение!$D$2:$D$5111,$C1770,Тех_Движение!$B$2:$B$5111,"&lt;="&amp;L$3)-$F1770)))</f>
        <v>#VALUE!</v>
      </c>
      <c r="M1770" s="21" t="e">
        <f>IF(OR($B1770="",M$3&lt;$D1770+Настройки!$B$7),0,MAX(0,$E1770-MAX(0,SUMIFS(Тех_Движение!$G$2:$G$5111,Тех_Движение!$D$2:$D$5111,$C1770,Тех_Движение!$B$2:$B$5111,"&lt;="&amp;M$3)-$F1770)))</f>
        <v>#VALUE!</v>
      </c>
      <c r="N1770" s="21" t="e">
        <f>IF(OR($B1770="",N$3&lt;$D1770+Настройки!$B$7),0,MAX(0,$E1770-MAX(0,SUMIFS(Тех_Движение!$G$2:$G$5111,Тех_Движение!$D$2:$D$5111,$C1770,Тех_Движение!$B$2:$B$5111,"&lt;="&amp;N$3)-$F1770)))</f>
        <v>#VALUE!</v>
      </c>
      <c r="O1770" s="21" t="e">
        <f>IF(OR($B1770="",O$3&lt;$D1770+Настройки!$B$7),0,MAX(0,$E1770-MAX(0,SUMIFS(Тех_Движение!$G$2:$G$5111,Тех_Движение!$D$2:$D$5111,$C1770,Тех_Движение!$B$2:$B$5111,"&lt;="&amp;O$3)-$F1770)))</f>
        <v>#VALUE!</v>
      </c>
      <c r="P1770" s="21" t="e">
        <f>IF(OR($B1770="",P$3&lt;$D1770+Настройки!$B$7),0,MAX(0,$E1770-MAX(0,SUMIFS(Тех_Движение!$G$2:$G$5111,Тех_Движение!$D$2:$D$5111,$C1770,Тех_Движение!$B$2:$B$5111,"&lt;="&amp;P$3)-$F1770)))</f>
        <v>#VALUE!</v>
      </c>
      <c r="Q1770" s="21" t="e">
        <f>IF(OR($B1770="",Q$3&lt;$D1770+Настройки!$B$7),0,MAX(0,$E1770-MAX(0,SUMIFS(Тех_Движение!$G$2:$G$5111,Тех_Движение!$D$2:$D$5111,$C1770,Тех_Движение!$B$2:$B$5111,"&lt;="&amp;Q$3)-$F1770)))</f>
        <v>#VALUE!</v>
      </c>
      <c r="R1770" s="21" t="str">
        <f t="shared" si="82"/>
        <v/>
      </c>
      <c r="S1770" s="23" t="str">
        <f>IF($B1770="","",VLOOKUP($C1770,Настройки!$A$11:$L$17,9,FALSE))</f>
        <v/>
      </c>
      <c r="T1770" s="23" t="str">
        <f t="shared" si="83"/>
        <v/>
      </c>
    </row>
    <row r="1771" spans="1:20" x14ac:dyDescent="0.3">
      <c r="A1771" s="20">
        <f>Тех_Движение!$A$1768</f>
        <v>1767</v>
      </c>
      <c r="B1771" s="20" t="str">
        <f>IF(Тех_Движение!$F$1768&gt;0,Тех_Движение!$I$1768,"")</f>
        <v/>
      </c>
      <c r="C1771" s="20" t="str">
        <f>IF($B1771="","",Тех_Движение!$D$1768)</f>
        <v/>
      </c>
      <c r="D1771" s="9" t="str">
        <f>IF($B1771="","",Тех_Движение!$B$1768)</f>
        <v/>
      </c>
      <c r="E1771" s="21" t="str">
        <f>IF($B1771="","",Тех_Движение!$F$1768)</f>
        <v/>
      </c>
      <c r="F1771" s="21" t="str">
        <f>IF($B1771="","",SUMIFS($E$5:$E1770,$C$5:$C1770,$C1771))</f>
        <v/>
      </c>
      <c r="G1771" s="21" t="str">
        <f>IF($B1771="","",MAX(0,$E1771-MAX(0,SUMIFS(Тех_Движение!$G$2:$G$5111,Тех_Движение!$D$2:$D$5111,$C1771,Тех_Движение!$B$2:$B$5111,"&lt;="&amp;Настройки!$B$5-1)-$F1771)))</f>
        <v/>
      </c>
      <c r="H1771" s="21" t="str">
        <f>IF($B1771="","",IF(AND($D1771&gt;=Настройки!$B$5,$D1771&lt;=Настройки!$B$6),$E1771,0))</f>
        <v/>
      </c>
      <c r="I1771" s="21" t="str">
        <f t="shared" si="81"/>
        <v/>
      </c>
      <c r="J1771" s="21" t="str">
        <f>IF($B1771="","",MAX(0,$E1771-MAX(0,SUMIFS(Тех_Движение!$G$2:$G$5111,Тех_Движение!$D$2:$D$5111,$C1771,Тех_Движение!$B$2:$B$5111,"&lt;="&amp;Настройки!$B$6)-$F1771)))</f>
        <v/>
      </c>
      <c r="K1771" s="21" t="e">
        <f>IF(OR($B1771="",K$3&lt;$D1771+Настройки!$B$7),0,MAX(0,$E1771-MAX(0,SUMIFS(Тех_Движение!$G$2:$G$5111,Тех_Движение!$D$2:$D$5111,$C1771,Тех_Движение!$B$2:$B$5111,"&lt;="&amp;K$3)-$F1771)))</f>
        <v>#VALUE!</v>
      </c>
      <c r="L1771" s="21" t="e">
        <f>IF(OR($B1771="",L$3&lt;$D1771+Настройки!$B$7),0,MAX(0,$E1771-MAX(0,SUMIFS(Тех_Движение!$G$2:$G$5111,Тех_Движение!$D$2:$D$5111,$C1771,Тех_Движение!$B$2:$B$5111,"&lt;="&amp;L$3)-$F1771)))</f>
        <v>#VALUE!</v>
      </c>
      <c r="M1771" s="21" t="e">
        <f>IF(OR($B1771="",M$3&lt;$D1771+Настройки!$B$7),0,MAX(0,$E1771-MAX(0,SUMIFS(Тех_Движение!$G$2:$G$5111,Тех_Движение!$D$2:$D$5111,$C1771,Тех_Движение!$B$2:$B$5111,"&lt;="&amp;M$3)-$F1771)))</f>
        <v>#VALUE!</v>
      </c>
      <c r="N1771" s="21" t="e">
        <f>IF(OR($B1771="",N$3&lt;$D1771+Настройки!$B$7),0,MAX(0,$E1771-MAX(0,SUMIFS(Тех_Движение!$G$2:$G$5111,Тех_Движение!$D$2:$D$5111,$C1771,Тех_Движение!$B$2:$B$5111,"&lt;="&amp;N$3)-$F1771)))</f>
        <v>#VALUE!</v>
      </c>
      <c r="O1771" s="21" t="e">
        <f>IF(OR($B1771="",O$3&lt;$D1771+Настройки!$B$7),0,MAX(0,$E1771-MAX(0,SUMIFS(Тех_Движение!$G$2:$G$5111,Тех_Движение!$D$2:$D$5111,$C1771,Тех_Движение!$B$2:$B$5111,"&lt;="&amp;O$3)-$F1771)))</f>
        <v>#VALUE!</v>
      </c>
      <c r="P1771" s="21" t="e">
        <f>IF(OR($B1771="",P$3&lt;$D1771+Настройки!$B$7),0,MAX(0,$E1771-MAX(0,SUMIFS(Тех_Движение!$G$2:$G$5111,Тех_Движение!$D$2:$D$5111,$C1771,Тех_Движение!$B$2:$B$5111,"&lt;="&amp;P$3)-$F1771)))</f>
        <v>#VALUE!</v>
      </c>
      <c r="Q1771" s="21" t="e">
        <f>IF(OR($B1771="",Q$3&lt;$D1771+Настройки!$B$7),0,MAX(0,$E1771-MAX(0,SUMIFS(Тех_Движение!$G$2:$G$5111,Тех_Движение!$D$2:$D$5111,$C1771,Тех_Движение!$B$2:$B$5111,"&lt;="&amp;Q$3)-$F1771)))</f>
        <v>#VALUE!</v>
      </c>
      <c r="R1771" s="21" t="str">
        <f t="shared" si="82"/>
        <v/>
      </c>
      <c r="S1771" s="23" t="str">
        <f>IF($B1771="","",VLOOKUP($C1771,Настройки!$A$11:$L$17,9,FALSE))</f>
        <v/>
      </c>
      <c r="T1771" s="23" t="str">
        <f t="shared" si="83"/>
        <v/>
      </c>
    </row>
    <row r="1772" spans="1:20" x14ac:dyDescent="0.3">
      <c r="A1772" s="20">
        <f>Тех_Движение!$A$1769</f>
        <v>1768</v>
      </c>
      <c r="B1772" s="20" t="str">
        <f>IF(Тех_Движение!$F$1769&gt;0,Тех_Движение!$I$1769,"")</f>
        <v/>
      </c>
      <c r="C1772" s="20" t="str">
        <f>IF($B1772="","",Тех_Движение!$D$1769)</f>
        <v/>
      </c>
      <c r="D1772" s="9" t="str">
        <f>IF($B1772="","",Тех_Движение!$B$1769)</f>
        <v/>
      </c>
      <c r="E1772" s="21" t="str">
        <f>IF($B1772="","",Тех_Движение!$F$1769)</f>
        <v/>
      </c>
      <c r="F1772" s="21" t="str">
        <f>IF($B1772="","",SUMIFS($E$5:$E1771,$C$5:$C1771,$C1772))</f>
        <v/>
      </c>
      <c r="G1772" s="21" t="str">
        <f>IF($B1772="","",MAX(0,$E1772-MAX(0,SUMIFS(Тех_Движение!$G$2:$G$5111,Тех_Движение!$D$2:$D$5111,$C1772,Тех_Движение!$B$2:$B$5111,"&lt;="&amp;Настройки!$B$5-1)-$F1772)))</f>
        <v/>
      </c>
      <c r="H1772" s="21" t="str">
        <f>IF($B1772="","",IF(AND($D1772&gt;=Настройки!$B$5,$D1772&lt;=Настройки!$B$6),$E1772,0))</f>
        <v/>
      </c>
      <c r="I1772" s="21" t="str">
        <f t="shared" si="81"/>
        <v/>
      </c>
      <c r="J1772" s="21" t="str">
        <f>IF($B1772="","",MAX(0,$E1772-MAX(0,SUMIFS(Тех_Движение!$G$2:$G$5111,Тех_Движение!$D$2:$D$5111,$C1772,Тех_Движение!$B$2:$B$5111,"&lt;="&amp;Настройки!$B$6)-$F1772)))</f>
        <v/>
      </c>
      <c r="K1772" s="21" t="e">
        <f>IF(OR($B1772="",K$3&lt;$D1772+Настройки!$B$7),0,MAX(0,$E1772-MAX(0,SUMIFS(Тех_Движение!$G$2:$G$5111,Тех_Движение!$D$2:$D$5111,$C1772,Тех_Движение!$B$2:$B$5111,"&lt;="&amp;K$3)-$F1772)))</f>
        <v>#VALUE!</v>
      </c>
      <c r="L1772" s="21" t="e">
        <f>IF(OR($B1772="",L$3&lt;$D1772+Настройки!$B$7),0,MAX(0,$E1772-MAX(0,SUMIFS(Тех_Движение!$G$2:$G$5111,Тех_Движение!$D$2:$D$5111,$C1772,Тех_Движение!$B$2:$B$5111,"&lt;="&amp;L$3)-$F1772)))</f>
        <v>#VALUE!</v>
      </c>
      <c r="M1772" s="21" t="e">
        <f>IF(OR($B1772="",M$3&lt;$D1772+Настройки!$B$7),0,MAX(0,$E1772-MAX(0,SUMIFS(Тех_Движение!$G$2:$G$5111,Тех_Движение!$D$2:$D$5111,$C1772,Тех_Движение!$B$2:$B$5111,"&lt;="&amp;M$3)-$F1772)))</f>
        <v>#VALUE!</v>
      </c>
      <c r="N1772" s="21" t="e">
        <f>IF(OR($B1772="",N$3&lt;$D1772+Настройки!$B$7),0,MAX(0,$E1772-MAX(0,SUMIFS(Тех_Движение!$G$2:$G$5111,Тех_Движение!$D$2:$D$5111,$C1772,Тех_Движение!$B$2:$B$5111,"&lt;="&amp;N$3)-$F1772)))</f>
        <v>#VALUE!</v>
      </c>
      <c r="O1772" s="21" t="e">
        <f>IF(OR($B1772="",O$3&lt;$D1772+Настройки!$B$7),0,MAX(0,$E1772-MAX(0,SUMIFS(Тех_Движение!$G$2:$G$5111,Тех_Движение!$D$2:$D$5111,$C1772,Тех_Движение!$B$2:$B$5111,"&lt;="&amp;O$3)-$F1772)))</f>
        <v>#VALUE!</v>
      </c>
      <c r="P1772" s="21" t="e">
        <f>IF(OR($B1772="",P$3&lt;$D1772+Настройки!$B$7),0,MAX(0,$E1772-MAX(0,SUMIFS(Тех_Движение!$G$2:$G$5111,Тех_Движение!$D$2:$D$5111,$C1772,Тех_Движение!$B$2:$B$5111,"&lt;="&amp;P$3)-$F1772)))</f>
        <v>#VALUE!</v>
      </c>
      <c r="Q1772" s="21" t="e">
        <f>IF(OR($B1772="",Q$3&lt;$D1772+Настройки!$B$7),0,MAX(0,$E1772-MAX(0,SUMIFS(Тех_Движение!$G$2:$G$5111,Тех_Движение!$D$2:$D$5111,$C1772,Тех_Движение!$B$2:$B$5111,"&lt;="&amp;Q$3)-$F1772)))</f>
        <v>#VALUE!</v>
      </c>
      <c r="R1772" s="21" t="str">
        <f t="shared" si="82"/>
        <v/>
      </c>
      <c r="S1772" s="23" t="str">
        <f>IF($B1772="","",VLOOKUP($C1772,Настройки!$A$11:$L$17,9,FALSE))</f>
        <v/>
      </c>
      <c r="T1772" s="23" t="str">
        <f t="shared" si="83"/>
        <v/>
      </c>
    </row>
    <row r="1773" spans="1:20" x14ac:dyDescent="0.3">
      <c r="A1773" s="20">
        <f>Тех_Движение!$A$1770</f>
        <v>1769</v>
      </c>
      <c r="B1773" s="20" t="str">
        <f>IF(Тех_Движение!$F$1770&gt;0,Тех_Движение!$I$1770,"")</f>
        <v/>
      </c>
      <c r="C1773" s="20" t="str">
        <f>IF($B1773="","",Тех_Движение!$D$1770)</f>
        <v/>
      </c>
      <c r="D1773" s="9" t="str">
        <f>IF($B1773="","",Тех_Движение!$B$1770)</f>
        <v/>
      </c>
      <c r="E1773" s="21" t="str">
        <f>IF($B1773="","",Тех_Движение!$F$1770)</f>
        <v/>
      </c>
      <c r="F1773" s="21" t="str">
        <f>IF($B1773="","",SUMIFS($E$5:$E1772,$C$5:$C1772,$C1773))</f>
        <v/>
      </c>
      <c r="G1773" s="21" t="str">
        <f>IF($B1773="","",MAX(0,$E1773-MAX(0,SUMIFS(Тех_Движение!$G$2:$G$5111,Тех_Движение!$D$2:$D$5111,$C1773,Тех_Движение!$B$2:$B$5111,"&lt;="&amp;Настройки!$B$5-1)-$F1773)))</f>
        <v/>
      </c>
      <c r="H1773" s="21" t="str">
        <f>IF($B1773="","",IF(AND($D1773&gt;=Настройки!$B$5,$D1773&lt;=Настройки!$B$6),$E1773,0))</f>
        <v/>
      </c>
      <c r="I1773" s="21" t="str">
        <f t="shared" si="81"/>
        <v/>
      </c>
      <c r="J1773" s="21" t="str">
        <f>IF($B1773="","",MAX(0,$E1773-MAX(0,SUMIFS(Тех_Движение!$G$2:$G$5111,Тех_Движение!$D$2:$D$5111,$C1773,Тех_Движение!$B$2:$B$5111,"&lt;="&amp;Настройки!$B$6)-$F1773)))</f>
        <v/>
      </c>
      <c r="K1773" s="21" t="e">
        <f>IF(OR($B1773="",K$3&lt;$D1773+Настройки!$B$7),0,MAX(0,$E1773-MAX(0,SUMIFS(Тех_Движение!$G$2:$G$5111,Тех_Движение!$D$2:$D$5111,$C1773,Тех_Движение!$B$2:$B$5111,"&lt;="&amp;K$3)-$F1773)))</f>
        <v>#VALUE!</v>
      </c>
      <c r="L1773" s="21" t="e">
        <f>IF(OR($B1773="",L$3&lt;$D1773+Настройки!$B$7),0,MAX(0,$E1773-MAX(0,SUMIFS(Тех_Движение!$G$2:$G$5111,Тех_Движение!$D$2:$D$5111,$C1773,Тех_Движение!$B$2:$B$5111,"&lt;="&amp;L$3)-$F1773)))</f>
        <v>#VALUE!</v>
      </c>
      <c r="M1773" s="21" t="e">
        <f>IF(OR($B1773="",M$3&lt;$D1773+Настройки!$B$7),0,MAX(0,$E1773-MAX(0,SUMIFS(Тех_Движение!$G$2:$G$5111,Тех_Движение!$D$2:$D$5111,$C1773,Тех_Движение!$B$2:$B$5111,"&lt;="&amp;M$3)-$F1773)))</f>
        <v>#VALUE!</v>
      </c>
      <c r="N1773" s="21" t="e">
        <f>IF(OR($B1773="",N$3&lt;$D1773+Настройки!$B$7),0,MAX(0,$E1773-MAX(0,SUMIFS(Тех_Движение!$G$2:$G$5111,Тех_Движение!$D$2:$D$5111,$C1773,Тех_Движение!$B$2:$B$5111,"&lt;="&amp;N$3)-$F1773)))</f>
        <v>#VALUE!</v>
      </c>
      <c r="O1773" s="21" t="e">
        <f>IF(OR($B1773="",O$3&lt;$D1773+Настройки!$B$7),0,MAX(0,$E1773-MAX(0,SUMIFS(Тех_Движение!$G$2:$G$5111,Тех_Движение!$D$2:$D$5111,$C1773,Тех_Движение!$B$2:$B$5111,"&lt;="&amp;O$3)-$F1773)))</f>
        <v>#VALUE!</v>
      </c>
      <c r="P1773" s="21" t="e">
        <f>IF(OR($B1773="",P$3&lt;$D1773+Настройки!$B$7),0,MAX(0,$E1773-MAX(0,SUMIFS(Тех_Движение!$G$2:$G$5111,Тех_Движение!$D$2:$D$5111,$C1773,Тех_Движение!$B$2:$B$5111,"&lt;="&amp;P$3)-$F1773)))</f>
        <v>#VALUE!</v>
      </c>
      <c r="Q1773" s="21" t="e">
        <f>IF(OR($B1773="",Q$3&lt;$D1773+Настройки!$B$7),0,MAX(0,$E1773-MAX(0,SUMIFS(Тех_Движение!$G$2:$G$5111,Тех_Движение!$D$2:$D$5111,$C1773,Тех_Движение!$B$2:$B$5111,"&lt;="&amp;Q$3)-$F1773)))</f>
        <v>#VALUE!</v>
      </c>
      <c r="R1773" s="21" t="str">
        <f t="shared" si="82"/>
        <v/>
      </c>
      <c r="S1773" s="23" t="str">
        <f>IF($B1773="","",VLOOKUP($C1773,Настройки!$A$11:$L$17,9,FALSE))</f>
        <v/>
      </c>
      <c r="T1773" s="23" t="str">
        <f t="shared" si="83"/>
        <v/>
      </c>
    </row>
    <row r="1774" spans="1:20" x14ac:dyDescent="0.3">
      <c r="A1774" s="20">
        <f>Тех_Движение!$A$1771</f>
        <v>1770</v>
      </c>
      <c r="B1774" s="20" t="str">
        <f>IF(Тех_Движение!$F$1771&gt;0,Тех_Движение!$I$1771,"")</f>
        <v/>
      </c>
      <c r="C1774" s="20" t="str">
        <f>IF($B1774="","",Тех_Движение!$D$1771)</f>
        <v/>
      </c>
      <c r="D1774" s="9" t="str">
        <f>IF($B1774="","",Тех_Движение!$B$1771)</f>
        <v/>
      </c>
      <c r="E1774" s="21" t="str">
        <f>IF($B1774="","",Тех_Движение!$F$1771)</f>
        <v/>
      </c>
      <c r="F1774" s="21" t="str">
        <f>IF($B1774="","",SUMIFS($E$5:$E1773,$C$5:$C1773,$C1774))</f>
        <v/>
      </c>
      <c r="G1774" s="21" t="str">
        <f>IF($B1774="","",MAX(0,$E1774-MAX(0,SUMIFS(Тех_Движение!$G$2:$G$5111,Тех_Движение!$D$2:$D$5111,$C1774,Тех_Движение!$B$2:$B$5111,"&lt;="&amp;Настройки!$B$5-1)-$F1774)))</f>
        <v/>
      </c>
      <c r="H1774" s="21" t="str">
        <f>IF($B1774="","",IF(AND($D1774&gt;=Настройки!$B$5,$D1774&lt;=Настройки!$B$6),$E1774,0))</f>
        <v/>
      </c>
      <c r="I1774" s="21" t="str">
        <f t="shared" si="81"/>
        <v/>
      </c>
      <c r="J1774" s="21" t="str">
        <f>IF($B1774="","",MAX(0,$E1774-MAX(0,SUMIFS(Тех_Движение!$G$2:$G$5111,Тех_Движение!$D$2:$D$5111,$C1774,Тех_Движение!$B$2:$B$5111,"&lt;="&amp;Настройки!$B$6)-$F1774)))</f>
        <v/>
      </c>
      <c r="K1774" s="21" t="e">
        <f>IF(OR($B1774="",K$3&lt;$D1774+Настройки!$B$7),0,MAX(0,$E1774-MAX(0,SUMIFS(Тех_Движение!$G$2:$G$5111,Тех_Движение!$D$2:$D$5111,$C1774,Тех_Движение!$B$2:$B$5111,"&lt;="&amp;K$3)-$F1774)))</f>
        <v>#VALUE!</v>
      </c>
      <c r="L1774" s="21" t="e">
        <f>IF(OR($B1774="",L$3&lt;$D1774+Настройки!$B$7),0,MAX(0,$E1774-MAX(0,SUMIFS(Тех_Движение!$G$2:$G$5111,Тех_Движение!$D$2:$D$5111,$C1774,Тех_Движение!$B$2:$B$5111,"&lt;="&amp;L$3)-$F1774)))</f>
        <v>#VALUE!</v>
      </c>
      <c r="M1774" s="21" t="e">
        <f>IF(OR($B1774="",M$3&lt;$D1774+Настройки!$B$7),0,MAX(0,$E1774-MAX(0,SUMIFS(Тех_Движение!$G$2:$G$5111,Тех_Движение!$D$2:$D$5111,$C1774,Тех_Движение!$B$2:$B$5111,"&lt;="&amp;M$3)-$F1774)))</f>
        <v>#VALUE!</v>
      </c>
      <c r="N1774" s="21" t="e">
        <f>IF(OR($B1774="",N$3&lt;$D1774+Настройки!$B$7),0,MAX(0,$E1774-MAX(0,SUMIFS(Тех_Движение!$G$2:$G$5111,Тех_Движение!$D$2:$D$5111,$C1774,Тех_Движение!$B$2:$B$5111,"&lt;="&amp;N$3)-$F1774)))</f>
        <v>#VALUE!</v>
      </c>
      <c r="O1774" s="21" t="e">
        <f>IF(OR($B1774="",O$3&lt;$D1774+Настройки!$B$7),0,MAX(0,$E1774-MAX(0,SUMIFS(Тех_Движение!$G$2:$G$5111,Тех_Движение!$D$2:$D$5111,$C1774,Тех_Движение!$B$2:$B$5111,"&lt;="&amp;O$3)-$F1774)))</f>
        <v>#VALUE!</v>
      </c>
      <c r="P1774" s="21" t="e">
        <f>IF(OR($B1774="",P$3&lt;$D1774+Настройки!$B$7),0,MAX(0,$E1774-MAX(0,SUMIFS(Тех_Движение!$G$2:$G$5111,Тех_Движение!$D$2:$D$5111,$C1774,Тех_Движение!$B$2:$B$5111,"&lt;="&amp;P$3)-$F1774)))</f>
        <v>#VALUE!</v>
      </c>
      <c r="Q1774" s="21" t="e">
        <f>IF(OR($B1774="",Q$3&lt;$D1774+Настройки!$B$7),0,MAX(0,$E1774-MAX(0,SUMIFS(Тех_Движение!$G$2:$G$5111,Тех_Движение!$D$2:$D$5111,$C1774,Тех_Движение!$B$2:$B$5111,"&lt;="&amp;Q$3)-$F1774)))</f>
        <v>#VALUE!</v>
      </c>
      <c r="R1774" s="21" t="str">
        <f t="shared" si="82"/>
        <v/>
      </c>
      <c r="S1774" s="23" t="str">
        <f>IF($B1774="","",VLOOKUP($C1774,Настройки!$A$11:$L$17,9,FALSE))</f>
        <v/>
      </c>
      <c r="T1774" s="23" t="str">
        <f t="shared" si="83"/>
        <v/>
      </c>
    </row>
    <row r="1775" spans="1:20" x14ac:dyDescent="0.3">
      <c r="A1775" s="20">
        <f>Тех_Движение!$A$1772</f>
        <v>1771</v>
      </c>
      <c r="B1775" s="20" t="str">
        <f>IF(Тех_Движение!$F$1772&gt;0,Тех_Движение!$I$1772,"")</f>
        <v/>
      </c>
      <c r="C1775" s="20" t="str">
        <f>IF($B1775="","",Тех_Движение!$D$1772)</f>
        <v/>
      </c>
      <c r="D1775" s="9" t="str">
        <f>IF($B1775="","",Тех_Движение!$B$1772)</f>
        <v/>
      </c>
      <c r="E1775" s="21" t="str">
        <f>IF($B1775="","",Тех_Движение!$F$1772)</f>
        <v/>
      </c>
      <c r="F1775" s="21" t="str">
        <f>IF($B1775="","",SUMIFS($E$5:$E1774,$C$5:$C1774,$C1775))</f>
        <v/>
      </c>
      <c r="G1775" s="21" t="str">
        <f>IF($B1775="","",MAX(0,$E1775-MAX(0,SUMIFS(Тех_Движение!$G$2:$G$5111,Тех_Движение!$D$2:$D$5111,$C1775,Тех_Движение!$B$2:$B$5111,"&lt;="&amp;Настройки!$B$5-1)-$F1775)))</f>
        <v/>
      </c>
      <c r="H1775" s="21" t="str">
        <f>IF($B1775="","",IF(AND($D1775&gt;=Настройки!$B$5,$D1775&lt;=Настройки!$B$6),$E1775,0))</f>
        <v/>
      </c>
      <c r="I1775" s="21" t="str">
        <f t="shared" si="81"/>
        <v/>
      </c>
      <c r="J1775" s="21" t="str">
        <f>IF($B1775="","",MAX(0,$E1775-MAX(0,SUMIFS(Тех_Движение!$G$2:$G$5111,Тех_Движение!$D$2:$D$5111,$C1775,Тех_Движение!$B$2:$B$5111,"&lt;="&amp;Настройки!$B$6)-$F1775)))</f>
        <v/>
      </c>
      <c r="K1775" s="21" t="e">
        <f>IF(OR($B1775="",K$3&lt;$D1775+Настройки!$B$7),0,MAX(0,$E1775-MAX(0,SUMIFS(Тех_Движение!$G$2:$G$5111,Тех_Движение!$D$2:$D$5111,$C1775,Тех_Движение!$B$2:$B$5111,"&lt;="&amp;K$3)-$F1775)))</f>
        <v>#VALUE!</v>
      </c>
      <c r="L1775" s="21" t="e">
        <f>IF(OR($B1775="",L$3&lt;$D1775+Настройки!$B$7),0,MAX(0,$E1775-MAX(0,SUMIFS(Тех_Движение!$G$2:$G$5111,Тех_Движение!$D$2:$D$5111,$C1775,Тех_Движение!$B$2:$B$5111,"&lt;="&amp;L$3)-$F1775)))</f>
        <v>#VALUE!</v>
      </c>
      <c r="M1775" s="21" t="e">
        <f>IF(OR($B1775="",M$3&lt;$D1775+Настройки!$B$7),0,MAX(0,$E1775-MAX(0,SUMIFS(Тех_Движение!$G$2:$G$5111,Тех_Движение!$D$2:$D$5111,$C1775,Тех_Движение!$B$2:$B$5111,"&lt;="&amp;M$3)-$F1775)))</f>
        <v>#VALUE!</v>
      </c>
      <c r="N1775" s="21" t="e">
        <f>IF(OR($B1775="",N$3&lt;$D1775+Настройки!$B$7),0,MAX(0,$E1775-MAX(0,SUMIFS(Тех_Движение!$G$2:$G$5111,Тех_Движение!$D$2:$D$5111,$C1775,Тех_Движение!$B$2:$B$5111,"&lt;="&amp;N$3)-$F1775)))</f>
        <v>#VALUE!</v>
      </c>
      <c r="O1775" s="21" t="e">
        <f>IF(OR($B1775="",O$3&lt;$D1775+Настройки!$B$7),0,MAX(0,$E1775-MAX(0,SUMIFS(Тех_Движение!$G$2:$G$5111,Тех_Движение!$D$2:$D$5111,$C1775,Тех_Движение!$B$2:$B$5111,"&lt;="&amp;O$3)-$F1775)))</f>
        <v>#VALUE!</v>
      </c>
      <c r="P1775" s="21" t="e">
        <f>IF(OR($B1775="",P$3&lt;$D1775+Настройки!$B$7),0,MAX(0,$E1775-MAX(0,SUMIFS(Тех_Движение!$G$2:$G$5111,Тех_Движение!$D$2:$D$5111,$C1775,Тех_Движение!$B$2:$B$5111,"&lt;="&amp;P$3)-$F1775)))</f>
        <v>#VALUE!</v>
      </c>
      <c r="Q1775" s="21" t="e">
        <f>IF(OR($B1775="",Q$3&lt;$D1775+Настройки!$B$7),0,MAX(0,$E1775-MAX(0,SUMIFS(Тех_Движение!$G$2:$G$5111,Тех_Движение!$D$2:$D$5111,$C1775,Тех_Движение!$B$2:$B$5111,"&lt;="&amp;Q$3)-$F1775)))</f>
        <v>#VALUE!</v>
      </c>
      <c r="R1775" s="21" t="str">
        <f t="shared" si="82"/>
        <v/>
      </c>
      <c r="S1775" s="23" t="str">
        <f>IF($B1775="","",VLOOKUP($C1775,Настройки!$A$11:$L$17,9,FALSE))</f>
        <v/>
      </c>
      <c r="T1775" s="23" t="str">
        <f t="shared" si="83"/>
        <v/>
      </c>
    </row>
    <row r="1776" spans="1:20" x14ac:dyDescent="0.3">
      <c r="A1776" s="20">
        <f>Тех_Движение!$A$1773</f>
        <v>1772</v>
      </c>
      <c r="B1776" s="20" t="str">
        <f>IF(Тех_Движение!$F$1773&gt;0,Тех_Движение!$I$1773,"")</f>
        <v/>
      </c>
      <c r="C1776" s="20" t="str">
        <f>IF($B1776="","",Тех_Движение!$D$1773)</f>
        <v/>
      </c>
      <c r="D1776" s="9" t="str">
        <f>IF($B1776="","",Тех_Движение!$B$1773)</f>
        <v/>
      </c>
      <c r="E1776" s="21" t="str">
        <f>IF($B1776="","",Тех_Движение!$F$1773)</f>
        <v/>
      </c>
      <c r="F1776" s="21" t="str">
        <f>IF($B1776="","",SUMIFS($E$5:$E1775,$C$5:$C1775,$C1776))</f>
        <v/>
      </c>
      <c r="G1776" s="21" t="str">
        <f>IF($B1776="","",MAX(0,$E1776-MAX(0,SUMIFS(Тех_Движение!$G$2:$G$5111,Тех_Движение!$D$2:$D$5111,$C1776,Тех_Движение!$B$2:$B$5111,"&lt;="&amp;Настройки!$B$5-1)-$F1776)))</f>
        <v/>
      </c>
      <c r="H1776" s="21" t="str">
        <f>IF($B1776="","",IF(AND($D1776&gt;=Настройки!$B$5,$D1776&lt;=Настройки!$B$6),$E1776,0))</f>
        <v/>
      </c>
      <c r="I1776" s="21" t="str">
        <f t="shared" si="81"/>
        <v/>
      </c>
      <c r="J1776" s="21" t="str">
        <f>IF($B1776="","",MAX(0,$E1776-MAX(0,SUMIFS(Тех_Движение!$G$2:$G$5111,Тех_Движение!$D$2:$D$5111,$C1776,Тех_Движение!$B$2:$B$5111,"&lt;="&amp;Настройки!$B$6)-$F1776)))</f>
        <v/>
      </c>
      <c r="K1776" s="21" t="e">
        <f>IF(OR($B1776="",K$3&lt;$D1776+Настройки!$B$7),0,MAX(0,$E1776-MAX(0,SUMIFS(Тех_Движение!$G$2:$G$5111,Тех_Движение!$D$2:$D$5111,$C1776,Тех_Движение!$B$2:$B$5111,"&lt;="&amp;K$3)-$F1776)))</f>
        <v>#VALUE!</v>
      </c>
      <c r="L1776" s="21" t="e">
        <f>IF(OR($B1776="",L$3&lt;$D1776+Настройки!$B$7),0,MAX(0,$E1776-MAX(0,SUMIFS(Тех_Движение!$G$2:$G$5111,Тех_Движение!$D$2:$D$5111,$C1776,Тех_Движение!$B$2:$B$5111,"&lt;="&amp;L$3)-$F1776)))</f>
        <v>#VALUE!</v>
      </c>
      <c r="M1776" s="21" t="e">
        <f>IF(OR($B1776="",M$3&lt;$D1776+Настройки!$B$7),0,MAX(0,$E1776-MAX(0,SUMIFS(Тех_Движение!$G$2:$G$5111,Тех_Движение!$D$2:$D$5111,$C1776,Тех_Движение!$B$2:$B$5111,"&lt;="&amp;M$3)-$F1776)))</f>
        <v>#VALUE!</v>
      </c>
      <c r="N1776" s="21" t="e">
        <f>IF(OR($B1776="",N$3&lt;$D1776+Настройки!$B$7),0,MAX(0,$E1776-MAX(0,SUMIFS(Тех_Движение!$G$2:$G$5111,Тех_Движение!$D$2:$D$5111,$C1776,Тех_Движение!$B$2:$B$5111,"&lt;="&amp;N$3)-$F1776)))</f>
        <v>#VALUE!</v>
      </c>
      <c r="O1776" s="21" t="e">
        <f>IF(OR($B1776="",O$3&lt;$D1776+Настройки!$B$7),0,MAX(0,$E1776-MAX(0,SUMIFS(Тех_Движение!$G$2:$G$5111,Тех_Движение!$D$2:$D$5111,$C1776,Тех_Движение!$B$2:$B$5111,"&lt;="&amp;O$3)-$F1776)))</f>
        <v>#VALUE!</v>
      </c>
      <c r="P1776" s="21" t="e">
        <f>IF(OR($B1776="",P$3&lt;$D1776+Настройки!$B$7),0,MAX(0,$E1776-MAX(0,SUMIFS(Тех_Движение!$G$2:$G$5111,Тех_Движение!$D$2:$D$5111,$C1776,Тех_Движение!$B$2:$B$5111,"&lt;="&amp;P$3)-$F1776)))</f>
        <v>#VALUE!</v>
      </c>
      <c r="Q1776" s="21" t="e">
        <f>IF(OR($B1776="",Q$3&lt;$D1776+Настройки!$B$7),0,MAX(0,$E1776-MAX(0,SUMIFS(Тех_Движение!$G$2:$G$5111,Тех_Движение!$D$2:$D$5111,$C1776,Тех_Движение!$B$2:$B$5111,"&lt;="&amp;Q$3)-$F1776)))</f>
        <v>#VALUE!</v>
      </c>
      <c r="R1776" s="21" t="str">
        <f t="shared" si="82"/>
        <v/>
      </c>
      <c r="S1776" s="23" t="str">
        <f>IF($B1776="","",VLOOKUP($C1776,Настройки!$A$11:$L$17,9,FALSE))</f>
        <v/>
      </c>
      <c r="T1776" s="23" t="str">
        <f t="shared" si="83"/>
        <v/>
      </c>
    </row>
    <row r="1777" spans="1:20" x14ac:dyDescent="0.3">
      <c r="A1777" s="20">
        <f>Тех_Движение!$A$1774</f>
        <v>1773</v>
      </c>
      <c r="B1777" s="20" t="str">
        <f>IF(Тех_Движение!$F$1774&gt;0,Тех_Движение!$I$1774,"")</f>
        <v/>
      </c>
      <c r="C1777" s="20" t="str">
        <f>IF($B1777="","",Тех_Движение!$D$1774)</f>
        <v/>
      </c>
      <c r="D1777" s="9" t="str">
        <f>IF($B1777="","",Тех_Движение!$B$1774)</f>
        <v/>
      </c>
      <c r="E1777" s="21" t="str">
        <f>IF($B1777="","",Тех_Движение!$F$1774)</f>
        <v/>
      </c>
      <c r="F1777" s="21" t="str">
        <f>IF($B1777="","",SUMIFS($E$5:$E1776,$C$5:$C1776,$C1777))</f>
        <v/>
      </c>
      <c r="G1777" s="21" t="str">
        <f>IF($B1777="","",MAX(0,$E1777-MAX(0,SUMIFS(Тех_Движение!$G$2:$G$5111,Тех_Движение!$D$2:$D$5111,$C1777,Тех_Движение!$B$2:$B$5111,"&lt;="&amp;Настройки!$B$5-1)-$F1777)))</f>
        <v/>
      </c>
      <c r="H1777" s="21" t="str">
        <f>IF($B1777="","",IF(AND($D1777&gt;=Настройки!$B$5,$D1777&lt;=Настройки!$B$6),$E1777,0))</f>
        <v/>
      </c>
      <c r="I1777" s="21" t="str">
        <f t="shared" si="81"/>
        <v/>
      </c>
      <c r="J1777" s="21" t="str">
        <f>IF($B1777="","",MAX(0,$E1777-MAX(0,SUMIFS(Тех_Движение!$G$2:$G$5111,Тех_Движение!$D$2:$D$5111,$C1777,Тех_Движение!$B$2:$B$5111,"&lt;="&amp;Настройки!$B$6)-$F1777)))</f>
        <v/>
      </c>
      <c r="K1777" s="21" t="e">
        <f>IF(OR($B1777="",K$3&lt;$D1777+Настройки!$B$7),0,MAX(0,$E1777-MAX(0,SUMIFS(Тех_Движение!$G$2:$G$5111,Тех_Движение!$D$2:$D$5111,$C1777,Тех_Движение!$B$2:$B$5111,"&lt;="&amp;K$3)-$F1777)))</f>
        <v>#VALUE!</v>
      </c>
      <c r="L1777" s="21" t="e">
        <f>IF(OR($B1777="",L$3&lt;$D1777+Настройки!$B$7),0,MAX(0,$E1777-MAX(0,SUMIFS(Тех_Движение!$G$2:$G$5111,Тех_Движение!$D$2:$D$5111,$C1777,Тех_Движение!$B$2:$B$5111,"&lt;="&amp;L$3)-$F1777)))</f>
        <v>#VALUE!</v>
      </c>
      <c r="M1777" s="21" t="e">
        <f>IF(OR($B1777="",M$3&lt;$D1777+Настройки!$B$7),0,MAX(0,$E1777-MAX(0,SUMIFS(Тех_Движение!$G$2:$G$5111,Тех_Движение!$D$2:$D$5111,$C1777,Тех_Движение!$B$2:$B$5111,"&lt;="&amp;M$3)-$F1777)))</f>
        <v>#VALUE!</v>
      </c>
      <c r="N1777" s="21" t="e">
        <f>IF(OR($B1777="",N$3&lt;$D1777+Настройки!$B$7),0,MAX(0,$E1777-MAX(0,SUMIFS(Тех_Движение!$G$2:$G$5111,Тех_Движение!$D$2:$D$5111,$C1777,Тех_Движение!$B$2:$B$5111,"&lt;="&amp;N$3)-$F1777)))</f>
        <v>#VALUE!</v>
      </c>
      <c r="O1777" s="21" t="e">
        <f>IF(OR($B1777="",O$3&lt;$D1777+Настройки!$B$7),0,MAX(0,$E1777-MAX(0,SUMIFS(Тех_Движение!$G$2:$G$5111,Тех_Движение!$D$2:$D$5111,$C1777,Тех_Движение!$B$2:$B$5111,"&lt;="&amp;O$3)-$F1777)))</f>
        <v>#VALUE!</v>
      </c>
      <c r="P1777" s="21" t="e">
        <f>IF(OR($B1777="",P$3&lt;$D1777+Настройки!$B$7),0,MAX(0,$E1777-MAX(0,SUMIFS(Тех_Движение!$G$2:$G$5111,Тех_Движение!$D$2:$D$5111,$C1777,Тех_Движение!$B$2:$B$5111,"&lt;="&amp;P$3)-$F1777)))</f>
        <v>#VALUE!</v>
      </c>
      <c r="Q1777" s="21" t="e">
        <f>IF(OR($B1777="",Q$3&lt;$D1777+Настройки!$B$7),0,MAX(0,$E1777-MAX(0,SUMIFS(Тех_Движение!$G$2:$G$5111,Тех_Движение!$D$2:$D$5111,$C1777,Тех_Движение!$B$2:$B$5111,"&lt;="&amp;Q$3)-$F1777)))</f>
        <v>#VALUE!</v>
      </c>
      <c r="R1777" s="21" t="str">
        <f t="shared" si="82"/>
        <v/>
      </c>
      <c r="S1777" s="23" t="str">
        <f>IF($B1777="","",VLOOKUP($C1777,Настройки!$A$11:$L$17,9,FALSE))</f>
        <v/>
      </c>
      <c r="T1777" s="23" t="str">
        <f t="shared" si="83"/>
        <v/>
      </c>
    </row>
    <row r="1778" spans="1:20" x14ac:dyDescent="0.3">
      <c r="A1778" s="20">
        <f>Тех_Движение!$A$1775</f>
        <v>1774</v>
      </c>
      <c r="B1778" s="20" t="str">
        <f>IF(Тех_Движение!$F$1775&gt;0,Тех_Движение!$I$1775,"")</f>
        <v/>
      </c>
      <c r="C1778" s="20" t="str">
        <f>IF($B1778="","",Тех_Движение!$D$1775)</f>
        <v/>
      </c>
      <c r="D1778" s="9" t="str">
        <f>IF($B1778="","",Тех_Движение!$B$1775)</f>
        <v/>
      </c>
      <c r="E1778" s="21" t="str">
        <f>IF($B1778="","",Тех_Движение!$F$1775)</f>
        <v/>
      </c>
      <c r="F1778" s="21" t="str">
        <f>IF($B1778="","",SUMIFS($E$5:$E1777,$C$5:$C1777,$C1778))</f>
        <v/>
      </c>
      <c r="G1778" s="21" t="str">
        <f>IF($B1778="","",MAX(0,$E1778-MAX(0,SUMIFS(Тех_Движение!$G$2:$G$5111,Тех_Движение!$D$2:$D$5111,$C1778,Тех_Движение!$B$2:$B$5111,"&lt;="&amp;Настройки!$B$5-1)-$F1778)))</f>
        <v/>
      </c>
      <c r="H1778" s="21" t="str">
        <f>IF($B1778="","",IF(AND($D1778&gt;=Настройки!$B$5,$D1778&lt;=Настройки!$B$6),$E1778,0))</f>
        <v/>
      </c>
      <c r="I1778" s="21" t="str">
        <f t="shared" si="81"/>
        <v/>
      </c>
      <c r="J1778" s="21" t="str">
        <f>IF($B1778="","",MAX(0,$E1778-MAX(0,SUMIFS(Тех_Движение!$G$2:$G$5111,Тех_Движение!$D$2:$D$5111,$C1778,Тех_Движение!$B$2:$B$5111,"&lt;="&amp;Настройки!$B$6)-$F1778)))</f>
        <v/>
      </c>
      <c r="K1778" s="21" t="e">
        <f>IF(OR($B1778="",K$3&lt;$D1778+Настройки!$B$7),0,MAX(0,$E1778-MAX(0,SUMIFS(Тех_Движение!$G$2:$G$5111,Тех_Движение!$D$2:$D$5111,$C1778,Тех_Движение!$B$2:$B$5111,"&lt;="&amp;K$3)-$F1778)))</f>
        <v>#VALUE!</v>
      </c>
      <c r="L1778" s="21" t="e">
        <f>IF(OR($B1778="",L$3&lt;$D1778+Настройки!$B$7),0,MAX(0,$E1778-MAX(0,SUMIFS(Тех_Движение!$G$2:$G$5111,Тех_Движение!$D$2:$D$5111,$C1778,Тех_Движение!$B$2:$B$5111,"&lt;="&amp;L$3)-$F1778)))</f>
        <v>#VALUE!</v>
      </c>
      <c r="M1778" s="21" t="e">
        <f>IF(OR($B1778="",M$3&lt;$D1778+Настройки!$B$7),0,MAX(0,$E1778-MAX(0,SUMIFS(Тех_Движение!$G$2:$G$5111,Тех_Движение!$D$2:$D$5111,$C1778,Тех_Движение!$B$2:$B$5111,"&lt;="&amp;M$3)-$F1778)))</f>
        <v>#VALUE!</v>
      </c>
      <c r="N1778" s="21" t="e">
        <f>IF(OR($B1778="",N$3&lt;$D1778+Настройки!$B$7),0,MAX(0,$E1778-MAX(0,SUMIFS(Тех_Движение!$G$2:$G$5111,Тех_Движение!$D$2:$D$5111,$C1778,Тех_Движение!$B$2:$B$5111,"&lt;="&amp;N$3)-$F1778)))</f>
        <v>#VALUE!</v>
      </c>
      <c r="O1778" s="21" t="e">
        <f>IF(OR($B1778="",O$3&lt;$D1778+Настройки!$B$7),0,MAX(0,$E1778-MAX(0,SUMIFS(Тех_Движение!$G$2:$G$5111,Тех_Движение!$D$2:$D$5111,$C1778,Тех_Движение!$B$2:$B$5111,"&lt;="&amp;O$3)-$F1778)))</f>
        <v>#VALUE!</v>
      </c>
      <c r="P1778" s="21" t="e">
        <f>IF(OR($B1778="",P$3&lt;$D1778+Настройки!$B$7),0,MAX(0,$E1778-MAX(0,SUMIFS(Тех_Движение!$G$2:$G$5111,Тех_Движение!$D$2:$D$5111,$C1778,Тех_Движение!$B$2:$B$5111,"&lt;="&amp;P$3)-$F1778)))</f>
        <v>#VALUE!</v>
      </c>
      <c r="Q1778" s="21" t="e">
        <f>IF(OR($B1778="",Q$3&lt;$D1778+Настройки!$B$7),0,MAX(0,$E1778-MAX(0,SUMIFS(Тех_Движение!$G$2:$G$5111,Тех_Движение!$D$2:$D$5111,$C1778,Тех_Движение!$B$2:$B$5111,"&lt;="&amp;Q$3)-$F1778)))</f>
        <v>#VALUE!</v>
      </c>
      <c r="R1778" s="21" t="str">
        <f t="shared" si="82"/>
        <v/>
      </c>
      <c r="S1778" s="23" t="str">
        <f>IF($B1778="","",VLOOKUP($C1778,Настройки!$A$11:$L$17,9,FALSE))</f>
        <v/>
      </c>
      <c r="T1778" s="23" t="str">
        <f t="shared" si="83"/>
        <v/>
      </c>
    </row>
    <row r="1779" spans="1:20" x14ac:dyDescent="0.3">
      <c r="A1779" s="20">
        <f>Тех_Движение!$A$1776</f>
        <v>1775</v>
      </c>
      <c r="B1779" s="20" t="str">
        <f>IF(Тех_Движение!$F$1776&gt;0,Тех_Движение!$I$1776,"")</f>
        <v/>
      </c>
      <c r="C1779" s="20" t="str">
        <f>IF($B1779="","",Тех_Движение!$D$1776)</f>
        <v/>
      </c>
      <c r="D1779" s="9" t="str">
        <f>IF($B1779="","",Тех_Движение!$B$1776)</f>
        <v/>
      </c>
      <c r="E1779" s="21" t="str">
        <f>IF($B1779="","",Тех_Движение!$F$1776)</f>
        <v/>
      </c>
      <c r="F1779" s="21" t="str">
        <f>IF($B1779="","",SUMIFS($E$5:$E1778,$C$5:$C1778,$C1779))</f>
        <v/>
      </c>
      <c r="G1779" s="21" t="str">
        <f>IF($B1779="","",MAX(0,$E1779-MAX(0,SUMIFS(Тех_Движение!$G$2:$G$5111,Тех_Движение!$D$2:$D$5111,$C1779,Тех_Движение!$B$2:$B$5111,"&lt;="&amp;Настройки!$B$5-1)-$F1779)))</f>
        <v/>
      </c>
      <c r="H1779" s="21" t="str">
        <f>IF($B1779="","",IF(AND($D1779&gt;=Настройки!$B$5,$D1779&lt;=Настройки!$B$6),$E1779,0))</f>
        <v/>
      </c>
      <c r="I1779" s="21" t="str">
        <f t="shared" si="81"/>
        <v/>
      </c>
      <c r="J1779" s="21" t="str">
        <f>IF($B1779="","",MAX(0,$E1779-MAX(0,SUMIFS(Тех_Движение!$G$2:$G$5111,Тех_Движение!$D$2:$D$5111,$C1779,Тех_Движение!$B$2:$B$5111,"&lt;="&amp;Настройки!$B$6)-$F1779)))</f>
        <v/>
      </c>
      <c r="K1779" s="21" t="e">
        <f>IF(OR($B1779="",K$3&lt;$D1779+Настройки!$B$7),0,MAX(0,$E1779-MAX(0,SUMIFS(Тех_Движение!$G$2:$G$5111,Тех_Движение!$D$2:$D$5111,$C1779,Тех_Движение!$B$2:$B$5111,"&lt;="&amp;K$3)-$F1779)))</f>
        <v>#VALUE!</v>
      </c>
      <c r="L1779" s="21" t="e">
        <f>IF(OR($B1779="",L$3&lt;$D1779+Настройки!$B$7),0,MAX(0,$E1779-MAX(0,SUMIFS(Тех_Движение!$G$2:$G$5111,Тех_Движение!$D$2:$D$5111,$C1779,Тех_Движение!$B$2:$B$5111,"&lt;="&amp;L$3)-$F1779)))</f>
        <v>#VALUE!</v>
      </c>
      <c r="M1779" s="21" t="e">
        <f>IF(OR($B1779="",M$3&lt;$D1779+Настройки!$B$7),0,MAX(0,$E1779-MAX(0,SUMIFS(Тех_Движение!$G$2:$G$5111,Тех_Движение!$D$2:$D$5111,$C1779,Тех_Движение!$B$2:$B$5111,"&lt;="&amp;M$3)-$F1779)))</f>
        <v>#VALUE!</v>
      </c>
      <c r="N1779" s="21" t="e">
        <f>IF(OR($B1779="",N$3&lt;$D1779+Настройки!$B$7),0,MAX(0,$E1779-MAX(0,SUMIFS(Тех_Движение!$G$2:$G$5111,Тех_Движение!$D$2:$D$5111,$C1779,Тех_Движение!$B$2:$B$5111,"&lt;="&amp;N$3)-$F1779)))</f>
        <v>#VALUE!</v>
      </c>
      <c r="O1779" s="21" t="e">
        <f>IF(OR($B1779="",O$3&lt;$D1779+Настройки!$B$7),0,MAX(0,$E1779-MAX(0,SUMIFS(Тех_Движение!$G$2:$G$5111,Тех_Движение!$D$2:$D$5111,$C1779,Тех_Движение!$B$2:$B$5111,"&lt;="&amp;O$3)-$F1779)))</f>
        <v>#VALUE!</v>
      </c>
      <c r="P1779" s="21" t="e">
        <f>IF(OR($B1779="",P$3&lt;$D1779+Настройки!$B$7),0,MAX(0,$E1779-MAX(0,SUMIFS(Тех_Движение!$G$2:$G$5111,Тех_Движение!$D$2:$D$5111,$C1779,Тех_Движение!$B$2:$B$5111,"&lt;="&amp;P$3)-$F1779)))</f>
        <v>#VALUE!</v>
      </c>
      <c r="Q1779" s="21" t="e">
        <f>IF(OR($B1779="",Q$3&lt;$D1779+Настройки!$B$7),0,MAX(0,$E1779-MAX(0,SUMIFS(Тех_Движение!$G$2:$G$5111,Тех_Движение!$D$2:$D$5111,$C1779,Тех_Движение!$B$2:$B$5111,"&lt;="&amp;Q$3)-$F1779)))</f>
        <v>#VALUE!</v>
      </c>
      <c r="R1779" s="21" t="str">
        <f t="shared" si="82"/>
        <v/>
      </c>
      <c r="S1779" s="23" t="str">
        <f>IF($B1779="","",VLOOKUP($C1779,Настройки!$A$11:$L$17,9,FALSE))</f>
        <v/>
      </c>
      <c r="T1779" s="23" t="str">
        <f t="shared" si="83"/>
        <v/>
      </c>
    </row>
    <row r="1780" spans="1:20" x14ac:dyDescent="0.3">
      <c r="A1780" s="20">
        <f>Тех_Движение!$A$1777</f>
        <v>1776</v>
      </c>
      <c r="B1780" s="20" t="str">
        <f>IF(Тех_Движение!$F$1777&gt;0,Тех_Движение!$I$1777,"")</f>
        <v/>
      </c>
      <c r="C1780" s="20" t="str">
        <f>IF($B1780="","",Тех_Движение!$D$1777)</f>
        <v/>
      </c>
      <c r="D1780" s="9" t="str">
        <f>IF($B1780="","",Тех_Движение!$B$1777)</f>
        <v/>
      </c>
      <c r="E1780" s="21" t="str">
        <f>IF($B1780="","",Тех_Движение!$F$1777)</f>
        <v/>
      </c>
      <c r="F1780" s="21" t="str">
        <f>IF($B1780="","",SUMIFS($E$5:$E1779,$C$5:$C1779,$C1780))</f>
        <v/>
      </c>
      <c r="G1780" s="21" t="str">
        <f>IF($B1780="","",MAX(0,$E1780-MAX(0,SUMIFS(Тех_Движение!$G$2:$G$5111,Тех_Движение!$D$2:$D$5111,$C1780,Тех_Движение!$B$2:$B$5111,"&lt;="&amp;Настройки!$B$5-1)-$F1780)))</f>
        <v/>
      </c>
      <c r="H1780" s="21" t="str">
        <f>IF($B1780="","",IF(AND($D1780&gt;=Настройки!$B$5,$D1780&lt;=Настройки!$B$6),$E1780,0))</f>
        <v/>
      </c>
      <c r="I1780" s="21" t="str">
        <f t="shared" si="81"/>
        <v/>
      </c>
      <c r="J1780" s="21" t="str">
        <f>IF($B1780="","",MAX(0,$E1780-MAX(0,SUMIFS(Тех_Движение!$G$2:$G$5111,Тех_Движение!$D$2:$D$5111,$C1780,Тех_Движение!$B$2:$B$5111,"&lt;="&amp;Настройки!$B$6)-$F1780)))</f>
        <v/>
      </c>
      <c r="K1780" s="21" t="e">
        <f>IF(OR($B1780="",K$3&lt;$D1780+Настройки!$B$7),0,MAX(0,$E1780-MAX(0,SUMIFS(Тех_Движение!$G$2:$G$5111,Тех_Движение!$D$2:$D$5111,$C1780,Тех_Движение!$B$2:$B$5111,"&lt;="&amp;K$3)-$F1780)))</f>
        <v>#VALUE!</v>
      </c>
      <c r="L1780" s="21" t="e">
        <f>IF(OR($B1780="",L$3&lt;$D1780+Настройки!$B$7),0,MAX(0,$E1780-MAX(0,SUMIFS(Тех_Движение!$G$2:$G$5111,Тех_Движение!$D$2:$D$5111,$C1780,Тех_Движение!$B$2:$B$5111,"&lt;="&amp;L$3)-$F1780)))</f>
        <v>#VALUE!</v>
      </c>
      <c r="M1780" s="21" t="e">
        <f>IF(OR($B1780="",M$3&lt;$D1780+Настройки!$B$7),0,MAX(0,$E1780-MAX(0,SUMIFS(Тех_Движение!$G$2:$G$5111,Тех_Движение!$D$2:$D$5111,$C1780,Тех_Движение!$B$2:$B$5111,"&lt;="&amp;M$3)-$F1780)))</f>
        <v>#VALUE!</v>
      </c>
      <c r="N1780" s="21" t="e">
        <f>IF(OR($B1780="",N$3&lt;$D1780+Настройки!$B$7),0,MAX(0,$E1780-MAX(0,SUMIFS(Тех_Движение!$G$2:$G$5111,Тех_Движение!$D$2:$D$5111,$C1780,Тех_Движение!$B$2:$B$5111,"&lt;="&amp;N$3)-$F1780)))</f>
        <v>#VALUE!</v>
      </c>
      <c r="O1780" s="21" t="e">
        <f>IF(OR($B1780="",O$3&lt;$D1780+Настройки!$B$7),0,MAX(0,$E1780-MAX(0,SUMIFS(Тех_Движение!$G$2:$G$5111,Тех_Движение!$D$2:$D$5111,$C1780,Тех_Движение!$B$2:$B$5111,"&lt;="&amp;O$3)-$F1780)))</f>
        <v>#VALUE!</v>
      </c>
      <c r="P1780" s="21" t="e">
        <f>IF(OR($B1780="",P$3&lt;$D1780+Настройки!$B$7),0,MAX(0,$E1780-MAX(0,SUMIFS(Тех_Движение!$G$2:$G$5111,Тех_Движение!$D$2:$D$5111,$C1780,Тех_Движение!$B$2:$B$5111,"&lt;="&amp;P$3)-$F1780)))</f>
        <v>#VALUE!</v>
      </c>
      <c r="Q1780" s="21" t="e">
        <f>IF(OR($B1780="",Q$3&lt;$D1780+Настройки!$B$7),0,MAX(0,$E1780-MAX(0,SUMIFS(Тех_Движение!$G$2:$G$5111,Тех_Движение!$D$2:$D$5111,$C1780,Тех_Движение!$B$2:$B$5111,"&lt;="&amp;Q$3)-$F1780)))</f>
        <v>#VALUE!</v>
      </c>
      <c r="R1780" s="21" t="str">
        <f t="shared" si="82"/>
        <v/>
      </c>
      <c r="S1780" s="23" t="str">
        <f>IF($B1780="","",VLOOKUP($C1780,Настройки!$A$11:$L$17,9,FALSE))</f>
        <v/>
      </c>
      <c r="T1780" s="23" t="str">
        <f t="shared" si="83"/>
        <v/>
      </c>
    </row>
    <row r="1781" spans="1:20" x14ac:dyDescent="0.3">
      <c r="A1781" s="20">
        <f>Тех_Движение!$A$1778</f>
        <v>1777</v>
      </c>
      <c r="B1781" s="20" t="str">
        <f>IF(Тех_Движение!$F$1778&gt;0,Тех_Движение!$I$1778,"")</f>
        <v/>
      </c>
      <c r="C1781" s="20" t="str">
        <f>IF($B1781="","",Тех_Движение!$D$1778)</f>
        <v/>
      </c>
      <c r="D1781" s="9" t="str">
        <f>IF($B1781="","",Тех_Движение!$B$1778)</f>
        <v/>
      </c>
      <c r="E1781" s="21" t="str">
        <f>IF($B1781="","",Тех_Движение!$F$1778)</f>
        <v/>
      </c>
      <c r="F1781" s="21" t="str">
        <f>IF($B1781="","",SUMIFS($E$5:$E1780,$C$5:$C1780,$C1781))</f>
        <v/>
      </c>
      <c r="G1781" s="21" t="str">
        <f>IF($B1781="","",MAX(0,$E1781-MAX(0,SUMIFS(Тех_Движение!$G$2:$G$5111,Тех_Движение!$D$2:$D$5111,$C1781,Тех_Движение!$B$2:$B$5111,"&lt;="&amp;Настройки!$B$5-1)-$F1781)))</f>
        <v/>
      </c>
      <c r="H1781" s="21" t="str">
        <f>IF($B1781="","",IF(AND($D1781&gt;=Настройки!$B$5,$D1781&lt;=Настройки!$B$6),$E1781,0))</f>
        <v/>
      </c>
      <c r="I1781" s="21" t="str">
        <f t="shared" si="81"/>
        <v/>
      </c>
      <c r="J1781" s="21" t="str">
        <f>IF($B1781="","",MAX(0,$E1781-MAX(0,SUMIFS(Тех_Движение!$G$2:$G$5111,Тех_Движение!$D$2:$D$5111,$C1781,Тех_Движение!$B$2:$B$5111,"&lt;="&amp;Настройки!$B$6)-$F1781)))</f>
        <v/>
      </c>
      <c r="K1781" s="21" t="e">
        <f>IF(OR($B1781="",K$3&lt;$D1781+Настройки!$B$7),0,MAX(0,$E1781-MAX(0,SUMIFS(Тех_Движение!$G$2:$G$5111,Тех_Движение!$D$2:$D$5111,$C1781,Тех_Движение!$B$2:$B$5111,"&lt;="&amp;K$3)-$F1781)))</f>
        <v>#VALUE!</v>
      </c>
      <c r="L1781" s="21" t="e">
        <f>IF(OR($B1781="",L$3&lt;$D1781+Настройки!$B$7),0,MAX(0,$E1781-MAX(0,SUMIFS(Тех_Движение!$G$2:$G$5111,Тех_Движение!$D$2:$D$5111,$C1781,Тех_Движение!$B$2:$B$5111,"&lt;="&amp;L$3)-$F1781)))</f>
        <v>#VALUE!</v>
      </c>
      <c r="M1781" s="21" t="e">
        <f>IF(OR($B1781="",M$3&lt;$D1781+Настройки!$B$7),0,MAX(0,$E1781-MAX(0,SUMIFS(Тех_Движение!$G$2:$G$5111,Тех_Движение!$D$2:$D$5111,$C1781,Тех_Движение!$B$2:$B$5111,"&lt;="&amp;M$3)-$F1781)))</f>
        <v>#VALUE!</v>
      </c>
      <c r="N1781" s="21" t="e">
        <f>IF(OR($B1781="",N$3&lt;$D1781+Настройки!$B$7),0,MAX(0,$E1781-MAX(0,SUMIFS(Тех_Движение!$G$2:$G$5111,Тех_Движение!$D$2:$D$5111,$C1781,Тех_Движение!$B$2:$B$5111,"&lt;="&amp;N$3)-$F1781)))</f>
        <v>#VALUE!</v>
      </c>
      <c r="O1781" s="21" t="e">
        <f>IF(OR($B1781="",O$3&lt;$D1781+Настройки!$B$7),0,MAX(0,$E1781-MAX(0,SUMIFS(Тех_Движение!$G$2:$G$5111,Тех_Движение!$D$2:$D$5111,$C1781,Тех_Движение!$B$2:$B$5111,"&lt;="&amp;O$3)-$F1781)))</f>
        <v>#VALUE!</v>
      </c>
      <c r="P1781" s="21" t="e">
        <f>IF(OR($B1781="",P$3&lt;$D1781+Настройки!$B$7),0,MAX(0,$E1781-MAX(0,SUMIFS(Тех_Движение!$G$2:$G$5111,Тех_Движение!$D$2:$D$5111,$C1781,Тех_Движение!$B$2:$B$5111,"&lt;="&amp;P$3)-$F1781)))</f>
        <v>#VALUE!</v>
      </c>
      <c r="Q1781" s="21" t="e">
        <f>IF(OR($B1781="",Q$3&lt;$D1781+Настройки!$B$7),0,MAX(0,$E1781-MAX(0,SUMIFS(Тех_Движение!$G$2:$G$5111,Тех_Движение!$D$2:$D$5111,$C1781,Тех_Движение!$B$2:$B$5111,"&lt;="&amp;Q$3)-$F1781)))</f>
        <v>#VALUE!</v>
      </c>
      <c r="R1781" s="21" t="str">
        <f t="shared" si="82"/>
        <v/>
      </c>
      <c r="S1781" s="23" t="str">
        <f>IF($B1781="","",VLOOKUP($C1781,Настройки!$A$11:$L$17,9,FALSE))</f>
        <v/>
      </c>
      <c r="T1781" s="23" t="str">
        <f t="shared" si="83"/>
        <v/>
      </c>
    </row>
    <row r="1782" spans="1:20" x14ac:dyDescent="0.3">
      <c r="A1782" s="20">
        <f>Тех_Движение!$A$1779</f>
        <v>1778</v>
      </c>
      <c r="B1782" s="20" t="str">
        <f>IF(Тех_Движение!$F$1779&gt;0,Тех_Движение!$I$1779,"")</f>
        <v/>
      </c>
      <c r="C1782" s="20" t="str">
        <f>IF($B1782="","",Тех_Движение!$D$1779)</f>
        <v/>
      </c>
      <c r="D1782" s="9" t="str">
        <f>IF($B1782="","",Тех_Движение!$B$1779)</f>
        <v/>
      </c>
      <c r="E1782" s="21" t="str">
        <f>IF($B1782="","",Тех_Движение!$F$1779)</f>
        <v/>
      </c>
      <c r="F1782" s="21" t="str">
        <f>IF($B1782="","",SUMIFS($E$5:$E1781,$C$5:$C1781,$C1782))</f>
        <v/>
      </c>
      <c r="G1782" s="21" t="str">
        <f>IF($B1782="","",MAX(0,$E1782-MAX(0,SUMIFS(Тех_Движение!$G$2:$G$5111,Тех_Движение!$D$2:$D$5111,$C1782,Тех_Движение!$B$2:$B$5111,"&lt;="&amp;Настройки!$B$5-1)-$F1782)))</f>
        <v/>
      </c>
      <c r="H1782" s="21" t="str">
        <f>IF($B1782="","",IF(AND($D1782&gt;=Настройки!$B$5,$D1782&lt;=Настройки!$B$6),$E1782,0))</f>
        <v/>
      </c>
      <c r="I1782" s="21" t="str">
        <f t="shared" si="81"/>
        <v/>
      </c>
      <c r="J1782" s="21" t="str">
        <f>IF($B1782="","",MAX(0,$E1782-MAX(0,SUMIFS(Тех_Движение!$G$2:$G$5111,Тех_Движение!$D$2:$D$5111,$C1782,Тех_Движение!$B$2:$B$5111,"&lt;="&amp;Настройки!$B$6)-$F1782)))</f>
        <v/>
      </c>
      <c r="K1782" s="21" t="e">
        <f>IF(OR($B1782="",K$3&lt;$D1782+Настройки!$B$7),0,MAX(0,$E1782-MAX(0,SUMIFS(Тех_Движение!$G$2:$G$5111,Тех_Движение!$D$2:$D$5111,$C1782,Тех_Движение!$B$2:$B$5111,"&lt;="&amp;K$3)-$F1782)))</f>
        <v>#VALUE!</v>
      </c>
      <c r="L1782" s="21" t="e">
        <f>IF(OR($B1782="",L$3&lt;$D1782+Настройки!$B$7),0,MAX(0,$E1782-MAX(0,SUMIFS(Тех_Движение!$G$2:$G$5111,Тех_Движение!$D$2:$D$5111,$C1782,Тех_Движение!$B$2:$B$5111,"&lt;="&amp;L$3)-$F1782)))</f>
        <v>#VALUE!</v>
      </c>
      <c r="M1782" s="21" t="e">
        <f>IF(OR($B1782="",M$3&lt;$D1782+Настройки!$B$7),0,MAX(0,$E1782-MAX(0,SUMIFS(Тех_Движение!$G$2:$G$5111,Тех_Движение!$D$2:$D$5111,$C1782,Тех_Движение!$B$2:$B$5111,"&lt;="&amp;M$3)-$F1782)))</f>
        <v>#VALUE!</v>
      </c>
      <c r="N1782" s="21" t="e">
        <f>IF(OR($B1782="",N$3&lt;$D1782+Настройки!$B$7),0,MAX(0,$E1782-MAX(0,SUMIFS(Тех_Движение!$G$2:$G$5111,Тех_Движение!$D$2:$D$5111,$C1782,Тех_Движение!$B$2:$B$5111,"&lt;="&amp;N$3)-$F1782)))</f>
        <v>#VALUE!</v>
      </c>
      <c r="O1782" s="21" t="e">
        <f>IF(OR($B1782="",O$3&lt;$D1782+Настройки!$B$7),0,MAX(0,$E1782-MAX(0,SUMIFS(Тех_Движение!$G$2:$G$5111,Тех_Движение!$D$2:$D$5111,$C1782,Тех_Движение!$B$2:$B$5111,"&lt;="&amp;O$3)-$F1782)))</f>
        <v>#VALUE!</v>
      </c>
      <c r="P1782" s="21" t="e">
        <f>IF(OR($B1782="",P$3&lt;$D1782+Настройки!$B$7),0,MAX(0,$E1782-MAX(0,SUMIFS(Тех_Движение!$G$2:$G$5111,Тех_Движение!$D$2:$D$5111,$C1782,Тех_Движение!$B$2:$B$5111,"&lt;="&amp;P$3)-$F1782)))</f>
        <v>#VALUE!</v>
      </c>
      <c r="Q1782" s="21" t="e">
        <f>IF(OR($B1782="",Q$3&lt;$D1782+Настройки!$B$7),0,MAX(0,$E1782-MAX(0,SUMIFS(Тех_Движение!$G$2:$G$5111,Тех_Движение!$D$2:$D$5111,$C1782,Тех_Движение!$B$2:$B$5111,"&lt;="&amp;Q$3)-$F1782)))</f>
        <v>#VALUE!</v>
      </c>
      <c r="R1782" s="21" t="str">
        <f t="shared" si="82"/>
        <v/>
      </c>
      <c r="S1782" s="23" t="str">
        <f>IF($B1782="","",VLOOKUP($C1782,Настройки!$A$11:$L$17,9,FALSE))</f>
        <v/>
      </c>
      <c r="T1782" s="23" t="str">
        <f t="shared" si="83"/>
        <v/>
      </c>
    </row>
    <row r="1783" spans="1:20" x14ac:dyDescent="0.3">
      <c r="A1783" s="20">
        <f>Тех_Движение!$A$1780</f>
        <v>1779</v>
      </c>
      <c r="B1783" s="20" t="str">
        <f>IF(Тех_Движение!$F$1780&gt;0,Тех_Движение!$I$1780,"")</f>
        <v/>
      </c>
      <c r="C1783" s="20" t="str">
        <f>IF($B1783="","",Тех_Движение!$D$1780)</f>
        <v/>
      </c>
      <c r="D1783" s="9" t="str">
        <f>IF($B1783="","",Тех_Движение!$B$1780)</f>
        <v/>
      </c>
      <c r="E1783" s="21" t="str">
        <f>IF($B1783="","",Тех_Движение!$F$1780)</f>
        <v/>
      </c>
      <c r="F1783" s="21" t="str">
        <f>IF($B1783="","",SUMIFS($E$5:$E1782,$C$5:$C1782,$C1783))</f>
        <v/>
      </c>
      <c r="G1783" s="21" t="str">
        <f>IF($B1783="","",MAX(0,$E1783-MAX(0,SUMIFS(Тех_Движение!$G$2:$G$5111,Тех_Движение!$D$2:$D$5111,$C1783,Тех_Движение!$B$2:$B$5111,"&lt;="&amp;Настройки!$B$5-1)-$F1783)))</f>
        <v/>
      </c>
      <c r="H1783" s="21" t="str">
        <f>IF($B1783="","",IF(AND($D1783&gt;=Настройки!$B$5,$D1783&lt;=Настройки!$B$6),$E1783,0))</f>
        <v/>
      </c>
      <c r="I1783" s="21" t="str">
        <f t="shared" si="81"/>
        <v/>
      </c>
      <c r="J1783" s="21" t="str">
        <f>IF($B1783="","",MAX(0,$E1783-MAX(0,SUMIFS(Тех_Движение!$G$2:$G$5111,Тех_Движение!$D$2:$D$5111,$C1783,Тех_Движение!$B$2:$B$5111,"&lt;="&amp;Настройки!$B$6)-$F1783)))</f>
        <v/>
      </c>
      <c r="K1783" s="21" t="e">
        <f>IF(OR($B1783="",K$3&lt;$D1783+Настройки!$B$7),0,MAX(0,$E1783-MAX(0,SUMIFS(Тех_Движение!$G$2:$G$5111,Тех_Движение!$D$2:$D$5111,$C1783,Тех_Движение!$B$2:$B$5111,"&lt;="&amp;K$3)-$F1783)))</f>
        <v>#VALUE!</v>
      </c>
      <c r="L1783" s="21" t="e">
        <f>IF(OR($B1783="",L$3&lt;$D1783+Настройки!$B$7),0,MAX(0,$E1783-MAX(0,SUMIFS(Тех_Движение!$G$2:$G$5111,Тех_Движение!$D$2:$D$5111,$C1783,Тех_Движение!$B$2:$B$5111,"&lt;="&amp;L$3)-$F1783)))</f>
        <v>#VALUE!</v>
      </c>
      <c r="M1783" s="21" t="e">
        <f>IF(OR($B1783="",M$3&lt;$D1783+Настройки!$B$7),0,MAX(0,$E1783-MAX(0,SUMIFS(Тех_Движение!$G$2:$G$5111,Тех_Движение!$D$2:$D$5111,$C1783,Тех_Движение!$B$2:$B$5111,"&lt;="&amp;M$3)-$F1783)))</f>
        <v>#VALUE!</v>
      </c>
      <c r="N1783" s="21" t="e">
        <f>IF(OR($B1783="",N$3&lt;$D1783+Настройки!$B$7),0,MAX(0,$E1783-MAX(0,SUMIFS(Тех_Движение!$G$2:$G$5111,Тех_Движение!$D$2:$D$5111,$C1783,Тех_Движение!$B$2:$B$5111,"&lt;="&amp;N$3)-$F1783)))</f>
        <v>#VALUE!</v>
      </c>
      <c r="O1783" s="21" t="e">
        <f>IF(OR($B1783="",O$3&lt;$D1783+Настройки!$B$7),0,MAX(0,$E1783-MAX(0,SUMIFS(Тех_Движение!$G$2:$G$5111,Тех_Движение!$D$2:$D$5111,$C1783,Тех_Движение!$B$2:$B$5111,"&lt;="&amp;O$3)-$F1783)))</f>
        <v>#VALUE!</v>
      </c>
      <c r="P1783" s="21" t="e">
        <f>IF(OR($B1783="",P$3&lt;$D1783+Настройки!$B$7),0,MAX(0,$E1783-MAX(0,SUMIFS(Тех_Движение!$G$2:$G$5111,Тех_Движение!$D$2:$D$5111,$C1783,Тех_Движение!$B$2:$B$5111,"&lt;="&amp;P$3)-$F1783)))</f>
        <v>#VALUE!</v>
      </c>
      <c r="Q1783" s="21" t="e">
        <f>IF(OR($B1783="",Q$3&lt;$D1783+Настройки!$B$7),0,MAX(0,$E1783-MAX(0,SUMIFS(Тех_Движение!$G$2:$G$5111,Тех_Движение!$D$2:$D$5111,$C1783,Тех_Движение!$B$2:$B$5111,"&lt;="&amp;Q$3)-$F1783)))</f>
        <v>#VALUE!</v>
      </c>
      <c r="R1783" s="21" t="str">
        <f t="shared" si="82"/>
        <v/>
      </c>
      <c r="S1783" s="23" t="str">
        <f>IF($B1783="","",VLOOKUP($C1783,Настройки!$A$11:$L$17,9,FALSE))</f>
        <v/>
      </c>
      <c r="T1783" s="23" t="str">
        <f t="shared" si="83"/>
        <v/>
      </c>
    </row>
    <row r="1784" spans="1:20" x14ac:dyDescent="0.3">
      <c r="A1784" s="20">
        <f>Тех_Движение!$A$1781</f>
        <v>1780</v>
      </c>
      <c r="B1784" s="20" t="str">
        <f>IF(Тех_Движение!$F$1781&gt;0,Тех_Движение!$I$1781,"")</f>
        <v/>
      </c>
      <c r="C1784" s="20" t="str">
        <f>IF($B1784="","",Тех_Движение!$D$1781)</f>
        <v/>
      </c>
      <c r="D1784" s="9" t="str">
        <f>IF($B1784="","",Тех_Движение!$B$1781)</f>
        <v/>
      </c>
      <c r="E1784" s="21" t="str">
        <f>IF($B1784="","",Тех_Движение!$F$1781)</f>
        <v/>
      </c>
      <c r="F1784" s="21" t="str">
        <f>IF($B1784="","",SUMIFS($E$5:$E1783,$C$5:$C1783,$C1784))</f>
        <v/>
      </c>
      <c r="G1784" s="21" t="str">
        <f>IF($B1784="","",MAX(0,$E1784-MAX(0,SUMIFS(Тех_Движение!$G$2:$G$5111,Тех_Движение!$D$2:$D$5111,$C1784,Тех_Движение!$B$2:$B$5111,"&lt;="&amp;Настройки!$B$5-1)-$F1784)))</f>
        <v/>
      </c>
      <c r="H1784" s="21" t="str">
        <f>IF($B1784="","",IF(AND($D1784&gt;=Настройки!$B$5,$D1784&lt;=Настройки!$B$6),$E1784,0))</f>
        <v/>
      </c>
      <c r="I1784" s="21" t="str">
        <f t="shared" si="81"/>
        <v/>
      </c>
      <c r="J1784" s="21" t="str">
        <f>IF($B1784="","",MAX(0,$E1784-MAX(0,SUMIFS(Тех_Движение!$G$2:$G$5111,Тех_Движение!$D$2:$D$5111,$C1784,Тех_Движение!$B$2:$B$5111,"&lt;="&amp;Настройки!$B$6)-$F1784)))</f>
        <v/>
      </c>
      <c r="K1784" s="21" t="e">
        <f>IF(OR($B1784="",K$3&lt;$D1784+Настройки!$B$7),0,MAX(0,$E1784-MAX(0,SUMIFS(Тех_Движение!$G$2:$G$5111,Тех_Движение!$D$2:$D$5111,$C1784,Тех_Движение!$B$2:$B$5111,"&lt;="&amp;K$3)-$F1784)))</f>
        <v>#VALUE!</v>
      </c>
      <c r="L1784" s="21" t="e">
        <f>IF(OR($B1784="",L$3&lt;$D1784+Настройки!$B$7),0,MAX(0,$E1784-MAX(0,SUMIFS(Тех_Движение!$G$2:$G$5111,Тех_Движение!$D$2:$D$5111,$C1784,Тех_Движение!$B$2:$B$5111,"&lt;="&amp;L$3)-$F1784)))</f>
        <v>#VALUE!</v>
      </c>
      <c r="M1784" s="21" t="e">
        <f>IF(OR($B1784="",M$3&lt;$D1784+Настройки!$B$7),0,MAX(0,$E1784-MAX(0,SUMIFS(Тех_Движение!$G$2:$G$5111,Тех_Движение!$D$2:$D$5111,$C1784,Тех_Движение!$B$2:$B$5111,"&lt;="&amp;M$3)-$F1784)))</f>
        <v>#VALUE!</v>
      </c>
      <c r="N1784" s="21" t="e">
        <f>IF(OR($B1784="",N$3&lt;$D1784+Настройки!$B$7),0,MAX(0,$E1784-MAX(0,SUMIFS(Тех_Движение!$G$2:$G$5111,Тех_Движение!$D$2:$D$5111,$C1784,Тех_Движение!$B$2:$B$5111,"&lt;="&amp;N$3)-$F1784)))</f>
        <v>#VALUE!</v>
      </c>
      <c r="O1784" s="21" t="e">
        <f>IF(OR($B1784="",O$3&lt;$D1784+Настройки!$B$7),0,MAX(0,$E1784-MAX(0,SUMIFS(Тех_Движение!$G$2:$G$5111,Тех_Движение!$D$2:$D$5111,$C1784,Тех_Движение!$B$2:$B$5111,"&lt;="&amp;O$3)-$F1784)))</f>
        <v>#VALUE!</v>
      </c>
      <c r="P1784" s="21" t="e">
        <f>IF(OR($B1784="",P$3&lt;$D1784+Настройки!$B$7),0,MAX(0,$E1784-MAX(0,SUMIFS(Тех_Движение!$G$2:$G$5111,Тех_Движение!$D$2:$D$5111,$C1784,Тех_Движение!$B$2:$B$5111,"&lt;="&amp;P$3)-$F1784)))</f>
        <v>#VALUE!</v>
      </c>
      <c r="Q1784" s="21" t="e">
        <f>IF(OR($B1784="",Q$3&lt;$D1784+Настройки!$B$7),0,MAX(0,$E1784-MAX(0,SUMIFS(Тех_Движение!$G$2:$G$5111,Тех_Движение!$D$2:$D$5111,$C1784,Тех_Движение!$B$2:$B$5111,"&lt;="&amp;Q$3)-$F1784)))</f>
        <v>#VALUE!</v>
      </c>
      <c r="R1784" s="21" t="str">
        <f t="shared" si="82"/>
        <v/>
      </c>
      <c r="S1784" s="23" t="str">
        <f>IF($B1784="","",VLOOKUP($C1784,Настройки!$A$11:$L$17,9,FALSE))</f>
        <v/>
      </c>
      <c r="T1784" s="23" t="str">
        <f t="shared" si="83"/>
        <v/>
      </c>
    </row>
    <row r="1785" spans="1:20" x14ac:dyDescent="0.3">
      <c r="A1785" s="20">
        <f>Тех_Движение!$A$1782</f>
        <v>1781</v>
      </c>
      <c r="B1785" s="20" t="str">
        <f>IF(Тех_Движение!$F$1782&gt;0,Тех_Движение!$I$1782,"")</f>
        <v/>
      </c>
      <c r="C1785" s="20" t="str">
        <f>IF($B1785="","",Тех_Движение!$D$1782)</f>
        <v/>
      </c>
      <c r="D1785" s="9" t="str">
        <f>IF($B1785="","",Тех_Движение!$B$1782)</f>
        <v/>
      </c>
      <c r="E1785" s="21" t="str">
        <f>IF($B1785="","",Тех_Движение!$F$1782)</f>
        <v/>
      </c>
      <c r="F1785" s="21" t="str">
        <f>IF($B1785="","",SUMIFS($E$5:$E1784,$C$5:$C1784,$C1785))</f>
        <v/>
      </c>
      <c r="G1785" s="21" t="str">
        <f>IF($B1785="","",MAX(0,$E1785-MAX(0,SUMIFS(Тех_Движение!$G$2:$G$5111,Тех_Движение!$D$2:$D$5111,$C1785,Тех_Движение!$B$2:$B$5111,"&lt;="&amp;Настройки!$B$5-1)-$F1785)))</f>
        <v/>
      </c>
      <c r="H1785" s="21" t="str">
        <f>IF($B1785="","",IF(AND($D1785&gt;=Настройки!$B$5,$D1785&lt;=Настройки!$B$6),$E1785,0))</f>
        <v/>
      </c>
      <c r="I1785" s="21" t="str">
        <f t="shared" si="81"/>
        <v/>
      </c>
      <c r="J1785" s="21" t="str">
        <f>IF($B1785="","",MAX(0,$E1785-MAX(0,SUMIFS(Тех_Движение!$G$2:$G$5111,Тех_Движение!$D$2:$D$5111,$C1785,Тех_Движение!$B$2:$B$5111,"&lt;="&amp;Настройки!$B$6)-$F1785)))</f>
        <v/>
      </c>
      <c r="K1785" s="21" t="e">
        <f>IF(OR($B1785="",K$3&lt;$D1785+Настройки!$B$7),0,MAX(0,$E1785-MAX(0,SUMIFS(Тех_Движение!$G$2:$G$5111,Тех_Движение!$D$2:$D$5111,$C1785,Тех_Движение!$B$2:$B$5111,"&lt;="&amp;K$3)-$F1785)))</f>
        <v>#VALUE!</v>
      </c>
      <c r="L1785" s="21" t="e">
        <f>IF(OR($B1785="",L$3&lt;$D1785+Настройки!$B$7),0,MAX(0,$E1785-MAX(0,SUMIFS(Тех_Движение!$G$2:$G$5111,Тех_Движение!$D$2:$D$5111,$C1785,Тех_Движение!$B$2:$B$5111,"&lt;="&amp;L$3)-$F1785)))</f>
        <v>#VALUE!</v>
      </c>
      <c r="M1785" s="21" t="e">
        <f>IF(OR($B1785="",M$3&lt;$D1785+Настройки!$B$7),0,MAX(0,$E1785-MAX(0,SUMIFS(Тех_Движение!$G$2:$G$5111,Тех_Движение!$D$2:$D$5111,$C1785,Тех_Движение!$B$2:$B$5111,"&lt;="&amp;M$3)-$F1785)))</f>
        <v>#VALUE!</v>
      </c>
      <c r="N1785" s="21" t="e">
        <f>IF(OR($B1785="",N$3&lt;$D1785+Настройки!$B$7),0,MAX(0,$E1785-MAX(0,SUMIFS(Тех_Движение!$G$2:$G$5111,Тех_Движение!$D$2:$D$5111,$C1785,Тех_Движение!$B$2:$B$5111,"&lt;="&amp;N$3)-$F1785)))</f>
        <v>#VALUE!</v>
      </c>
      <c r="O1785" s="21" t="e">
        <f>IF(OR($B1785="",O$3&lt;$D1785+Настройки!$B$7),0,MAX(0,$E1785-MAX(0,SUMIFS(Тех_Движение!$G$2:$G$5111,Тех_Движение!$D$2:$D$5111,$C1785,Тех_Движение!$B$2:$B$5111,"&lt;="&amp;O$3)-$F1785)))</f>
        <v>#VALUE!</v>
      </c>
      <c r="P1785" s="21" t="e">
        <f>IF(OR($B1785="",P$3&lt;$D1785+Настройки!$B$7),0,MAX(0,$E1785-MAX(0,SUMIFS(Тех_Движение!$G$2:$G$5111,Тех_Движение!$D$2:$D$5111,$C1785,Тех_Движение!$B$2:$B$5111,"&lt;="&amp;P$3)-$F1785)))</f>
        <v>#VALUE!</v>
      </c>
      <c r="Q1785" s="21" t="e">
        <f>IF(OR($B1785="",Q$3&lt;$D1785+Настройки!$B$7),0,MAX(0,$E1785-MAX(0,SUMIFS(Тех_Движение!$G$2:$G$5111,Тех_Движение!$D$2:$D$5111,$C1785,Тех_Движение!$B$2:$B$5111,"&lt;="&amp;Q$3)-$F1785)))</f>
        <v>#VALUE!</v>
      </c>
      <c r="R1785" s="21" t="str">
        <f t="shared" si="82"/>
        <v/>
      </c>
      <c r="S1785" s="23" t="str">
        <f>IF($B1785="","",VLOOKUP($C1785,Настройки!$A$11:$L$17,9,FALSE))</f>
        <v/>
      </c>
      <c r="T1785" s="23" t="str">
        <f t="shared" si="83"/>
        <v/>
      </c>
    </row>
    <row r="1786" spans="1:20" x14ac:dyDescent="0.3">
      <c r="A1786" s="20">
        <f>Тех_Движение!$A$1783</f>
        <v>1782</v>
      </c>
      <c r="B1786" s="20" t="str">
        <f>IF(Тех_Движение!$F$1783&gt;0,Тех_Движение!$I$1783,"")</f>
        <v/>
      </c>
      <c r="C1786" s="20" t="str">
        <f>IF($B1786="","",Тех_Движение!$D$1783)</f>
        <v/>
      </c>
      <c r="D1786" s="9" t="str">
        <f>IF($B1786="","",Тех_Движение!$B$1783)</f>
        <v/>
      </c>
      <c r="E1786" s="21" t="str">
        <f>IF($B1786="","",Тех_Движение!$F$1783)</f>
        <v/>
      </c>
      <c r="F1786" s="21" t="str">
        <f>IF($B1786="","",SUMIFS($E$5:$E1785,$C$5:$C1785,$C1786))</f>
        <v/>
      </c>
      <c r="G1786" s="21" t="str">
        <f>IF($B1786="","",MAX(0,$E1786-MAX(0,SUMIFS(Тех_Движение!$G$2:$G$5111,Тех_Движение!$D$2:$D$5111,$C1786,Тех_Движение!$B$2:$B$5111,"&lt;="&amp;Настройки!$B$5-1)-$F1786)))</f>
        <v/>
      </c>
      <c r="H1786" s="21" t="str">
        <f>IF($B1786="","",IF(AND($D1786&gt;=Настройки!$B$5,$D1786&lt;=Настройки!$B$6),$E1786,0))</f>
        <v/>
      </c>
      <c r="I1786" s="21" t="str">
        <f t="shared" si="81"/>
        <v/>
      </c>
      <c r="J1786" s="21" t="str">
        <f>IF($B1786="","",MAX(0,$E1786-MAX(0,SUMIFS(Тех_Движение!$G$2:$G$5111,Тех_Движение!$D$2:$D$5111,$C1786,Тех_Движение!$B$2:$B$5111,"&lt;="&amp;Настройки!$B$6)-$F1786)))</f>
        <v/>
      </c>
      <c r="K1786" s="21" t="e">
        <f>IF(OR($B1786="",K$3&lt;$D1786+Настройки!$B$7),0,MAX(0,$E1786-MAX(0,SUMIFS(Тех_Движение!$G$2:$G$5111,Тех_Движение!$D$2:$D$5111,$C1786,Тех_Движение!$B$2:$B$5111,"&lt;="&amp;K$3)-$F1786)))</f>
        <v>#VALUE!</v>
      </c>
      <c r="L1786" s="21" t="e">
        <f>IF(OR($B1786="",L$3&lt;$D1786+Настройки!$B$7),0,MAX(0,$E1786-MAX(0,SUMIFS(Тех_Движение!$G$2:$G$5111,Тех_Движение!$D$2:$D$5111,$C1786,Тех_Движение!$B$2:$B$5111,"&lt;="&amp;L$3)-$F1786)))</f>
        <v>#VALUE!</v>
      </c>
      <c r="M1786" s="21" t="e">
        <f>IF(OR($B1786="",M$3&lt;$D1786+Настройки!$B$7),0,MAX(0,$E1786-MAX(0,SUMIFS(Тех_Движение!$G$2:$G$5111,Тех_Движение!$D$2:$D$5111,$C1786,Тех_Движение!$B$2:$B$5111,"&lt;="&amp;M$3)-$F1786)))</f>
        <v>#VALUE!</v>
      </c>
      <c r="N1786" s="21" t="e">
        <f>IF(OR($B1786="",N$3&lt;$D1786+Настройки!$B$7),0,MAX(0,$E1786-MAX(0,SUMIFS(Тех_Движение!$G$2:$G$5111,Тех_Движение!$D$2:$D$5111,$C1786,Тех_Движение!$B$2:$B$5111,"&lt;="&amp;N$3)-$F1786)))</f>
        <v>#VALUE!</v>
      </c>
      <c r="O1786" s="21" t="e">
        <f>IF(OR($B1786="",O$3&lt;$D1786+Настройки!$B$7),0,MAX(0,$E1786-MAX(0,SUMIFS(Тех_Движение!$G$2:$G$5111,Тех_Движение!$D$2:$D$5111,$C1786,Тех_Движение!$B$2:$B$5111,"&lt;="&amp;O$3)-$F1786)))</f>
        <v>#VALUE!</v>
      </c>
      <c r="P1786" s="21" t="e">
        <f>IF(OR($B1786="",P$3&lt;$D1786+Настройки!$B$7),0,MAX(0,$E1786-MAX(0,SUMIFS(Тех_Движение!$G$2:$G$5111,Тех_Движение!$D$2:$D$5111,$C1786,Тех_Движение!$B$2:$B$5111,"&lt;="&amp;P$3)-$F1786)))</f>
        <v>#VALUE!</v>
      </c>
      <c r="Q1786" s="21" t="e">
        <f>IF(OR($B1786="",Q$3&lt;$D1786+Настройки!$B$7),0,MAX(0,$E1786-MAX(0,SUMIFS(Тех_Движение!$G$2:$G$5111,Тех_Движение!$D$2:$D$5111,$C1786,Тех_Движение!$B$2:$B$5111,"&lt;="&amp;Q$3)-$F1786)))</f>
        <v>#VALUE!</v>
      </c>
      <c r="R1786" s="21" t="str">
        <f t="shared" si="82"/>
        <v/>
      </c>
      <c r="S1786" s="23" t="str">
        <f>IF($B1786="","",VLOOKUP($C1786,Настройки!$A$11:$L$17,9,FALSE))</f>
        <v/>
      </c>
      <c r="T1786" s="23" t="str">
        <f t="shared" si="83"/>
        <v/>
      </c>
    </row>
    <row r="1787" spans="1:20" x14ac:dyDescent="0.3">
      <c r="A1787" s="20">
        <f>Тех_Движение!$A$1784</f>
        <v>1783</v>
      </c>
      <c r="B1787" s="20" t="str">
        <f>IF(Тех_Движение!$F$1784&gt;0,Тех_Движение!$I$1784,"")</f>
        <v/>
      </c>
      <c r="C1787" s="20" t="str">
        <f>IF($B1787="","",Тех_Движение!$D$1784)</f>
        <v/>
      </c>
      <c r="D1787" s="9" t="str">
        <f>IF($B1787="","",Тех_Движение!$B$1784)</f>
        <v/>
      </c>
      <c r="E1787" s="21" t="str">
        <f>IF($B1787="","",Тех_Движение!$F$1784)</f>
        <v/>
      </c>
      <c r="F1787" s="21" t="str">
        <f>IF($B1787="","",SUMIFS($E$5:$E1786,$C$5:$C1786,$C1787))</f>
        <v/>
      </c>
      <c r="G1787" s="21" t="str">
        <f>IF($B1787="","",MAX(0,$E1787-MAX(0,SUMIFS(Тех_Движение!$G$2:$G$5111,Тех_Движение!$D$2:$D$5111,$C1787,Тех_Движение!$B$2:$B$5111,"&lt;="&amp;Настройки!$B$5-1)-$F1787)))</f>
        <v/>
      </c>
      <c r="H1787" s="21" t="str">
        <f>IF($B1787="","",IF(AND($D1787&gt;=Настройки!$B$5,$D1787&lt;=Настройки!$B$6),$E1787,0))</f>
        <v/>
      </c>
      <c r="I1787" s="21" t="str">
        <f t="shared" si="81"/>
        <v/>
      </c>
      <c r="J1787" s="21" t="str">
        <f>IF($B1787="","",MAX(0,$E1787-MAX(0,SUMIFS(Тех_Движение!$G$2:$G$5111,Тех_Движение!$D$2:$D$5111,$C1787,Тех_Движение!$B$2:$B$5111,"&lt;="&amp;Настройки!$B$6)-$F1787)))</f>
        <v/>
      </c>
      <c r="K1787" s="21" t="e">
        <f>IF(OR($B1787="",K$3&lt;$D1787+Настройки!$B$7),0,MAX(0,$E1787-MAX(0,SUMIFS(Тех_Движение!$G$2:$G$5111,Тех_Движение!$D$2:$D$5111,$C1787,Тех_Движение!$B$2:$B$5111,"&lt;="&amp;K$3)-$F1787)))</f>
        <v>#VALUE!</v>
      </c>
      <c r="L1787" s="21" t="e">
        <f>IF(OR($B1787="",L$3&lt;$D1787+Настройки!$B$7),0,MAX(0,$E1787-MAX(0,SUMIFS(Тех_Движение!$G$2:$G$5111,Тех_Движение!$D$2:$D$5111,$C1787,Тех_Движение!$B$2:$B$5111,"&lt;="&amp;L$3)-$F1787)))</f>
        <v>#VALUE!</v>
      </c>
      <c r="M1787" s="21" t="e">
        <f>IF(OR($B1787="",M$3&lt;$D1787+Настройки!$B$7),0,MAX(0,$E1787-MAX(0,SUMIFS(Тех_Движение!$G$2:$G$5111,Тех_Движение!$D$2:$D$5111,$C1787,Тех_Движение!$B$2:$B$5111,"&lt;="&amp;M$3)-$F1787)))</f>
        <v>#VALUE!</v>
      </c>
      <c r="N1787" s="21" t="e">
        <f>IF(OR($B1787="",N$3&lt;$D1787+Настройки!$B$7),0,MAX(0,$E1787-MAX(0,SUMIFS(Тех_Движение!$G$2:$G$5111,Тех_Движение!$D$2:$D$5111,$C1787,Тех_Движение!$B$2:$B$5111,"&lt;="&amp;N$3)-$F1787)))</f>
        <v>#VALUE!</v>
      </c>
      <c r="O1787" s="21" t="e">
        <f>IF(OR($B1787="",O$3&lt;$D1787+Настройки!$B$7),0,MAX(0,$E1787-MAX(0,SUMIFS(Тех_Движение!$G$2:$G$5111,Тех_Движение!$D$2:$D$5111,$C1787,Тех_Движение!$B$2:$B$5111,"&lt;="&amp;O$3)-$F1787)))</f>
        <v>#VALUE!</v>
      </c>
      <c r="P1787" s="21" t="e">
        <f>IF(OR($B1787="",P$3&lt;$D1787+Настройки!$B$7),0,MAX(0,$E1787-MAX(0,SUMIFS(Тех_Движение!$G$2:$G$5111,Тех_Движение!$D$2:$D$5111,$C1787,Тех_Движение!$B$2:$B$5111,"&lt;="&amp;P$3)-$F1787)))</f>
        <v>#VALUE!</v>
      </c>
      <c r="Q1787" s="21" t="e">
        <f>IF(OR($B1787="",Q$3&lt;$D1787+Настройки!$B$7),0,MAX(0,$E1787-MAX(0,SUMIFS(Тех_Движение!$G$2:$G$5111,Тех_Движение!$D$2:$D$5111,$C1787,Тех_Движение!$B$2:$B$5111,"&lt;="&amp;Q$3)-$F1787)))</f>
        <v>#VALUE!</v>
      </c>
      <c r="R1787" s="21" t="str">
        <f t="shared" si="82"/>
        <v/>
      </c>
      <c r="S1787" s="23" t="str">
        <f>IF($B1787="","",VLOOKUP($C1787,Настройки!$A$11:$L$17,9,FALSE))</f>
        <v/>
      </c>
      <c r="T1787" s="23" t="str">
        <f t="shared" si="83"/>
        <v/>
      </c>
    </row>
    <row r="1788" spans="1:20" x14ac:dyDescent="0.3">
      <c r="A1788" s="20">
        <f>Тех_Движение!$A$1785</f>
        <v>1784</v>
      </c>
      <c r="B1788" s="20" t="str">
        <f>IF(Тех_Движение!$F$1785&gt;0,Тех_Движение!$I$1785,"")</f>
        <v/>
      </c>
      <c r="C1788" s="20" t="str">
        <f>IF($B1788="","",Тех_Движение!$D$1785)</f>
        <v/>
      </c>
      <c r="D1788" s="9" t="str">
        <f>IF($B1788="","",Тех_Движение!$B$1785)</f>
        <v/>
      </c>
      <c r="E1788" s="21" t="str">
        <f>IF($B1788="","",Тех_Движение!$F$1785)</f>
        <v/>
      </c>
      <c r="F1788" s="21" t="str">
        <f>IF($B1788="","",SUMIFS($E$5:$E1787,$C$5:$C1787,$C1788))</f>
        <v/>
      </c>
      <c r="G1788" s="21" t="str">
        <f>IF($B1788="","",MAX(0,$E1788-MAX(0,SUMIFS(Тех_Движение!$G$2:$G$5111,Тех_Движение!$D$2:$D$5111,$C1788,Тех_Движение!$B$2:$B$5111,"&lt;="&amp;Настройки!$B$5-1)-$F1788)))</f>
        <v/>
      </c>
      <c r="H1788" s="21" t="str">
        <f>IF($B1788="","",IF(AND($D1788&gt;=Настройки!$B$5,$D1788&lt;=Настройки!$B$6),$E1788,0))</f>
        <v/>
      </c>
      <c r="I1788" s="21" t="str">
        <f t="shared" si="81"/>
        <v/>
      </c>
      <c r="J1788" s="21" t="str">
        <f>IF($B1788="","",MAX(0,$E1788-MAX(0,SUMIFS(Тех_Движение!$G$2:$G$5111,Тех_Движение!$D$2:$D$5111,$C1788,Тех_Движение!$B$2:$B$5111,"&lt;="&amp;Настройки!$B$6)-$F1788)))</f>
        <v/>
      </c>
      <c r="K1788" s="21" t="e">
        <f>IF(OR($B1788="",K$3&lt;$D1788+Настройки!$B$7),0,MAX(0,$E1788-MAX(0,SUMIFS(Тех_Движение!$G$2:$G$5111,Тех_Движение!$D$2:$D$5111,$C1788,Тех_Движение!$B$2:$B$5111,"&lt;="&amp;K$3)-$F1788)))</f>
        <v>#VALUE!</v>
      </c>
      <c r="L1788" s="21" t="e">
        <f>IF(OR($B1788="",L$3&lt;$D1788+Настройки!$B$7),0,MAX(0,$E1788-MAX(0,SUMIFS(Тех_Движение!$G$2:$G$5111,Тех_Движение!$D$2:$D$5111,$C1788,Тех_Движение!$B$2:$B$5111,"&lt;="&amp;L$3)-$F1788)))</f>
        <v>#VALUE!</v>
      </c>
      <c r="M1788" s="21" t="e">
        <f>IF(OR($B1788="",M$3&lt;$D1788+Настройки!$B$7),0,MAX(0,$E1788-MAX(0,SUMIFS(Тех_Движение!$G$2:$G$5111,Тех_Движение!$D$2:$D$5111,$C1788,Тех_Движение!$B$2:$B$5111,"&lt;="&amp;M$3)-$F1788)))</f>
        <v>#VALUE!</v>
      </c>
      <c r="N1788" s="21" t="e">
        <f>IF(OR($B1788="",N$3&lt;$D1788+Настройки!$B$7),0,MAX(0,$E1788-MAX(0,SUMIFS(Тех_Движение!$G$2:$G$5111,Тех_Движение!$D$2:$D$5111,$C1788,Тех_Движение!$B$2:$B$5111,"&lt;="&amp;N$3)-$F1788)))</f>
        <v>#VALUE!</v>
      </c>
      <c r="O1788" s="21" t="e">
        <f>IF(OR($B1788="",O$3&lt;$D1788+Настройки!$B$7),0,MAX(0,$E1788-MAX(0,SUMIFS(Тех_Движение!$G$2:$G$5111,Тех_Движение!$D$2:$D$5111,$C1788,Тех_Движение!$B$2:$B$5111,"&lt;="&amp;O$3)-$F1788)))</f>
        <v>#VALUE!</v>
      </c>
      <c r="P1788" s="21" t="e">
        <f>IF(OR($B1788="",P$3&lt;$D1788+Настройки!$B$7),0,MAX(0,$E1788-MAX(0,SUMIFS(Тех_Движение!$G$2:$G$5111,Тех_Движение!$D$2:$D$5111,$C1788,Тех_Движение!$B$2:$B$5111,"&lt;="&amp;P$3)-$F1788)))</f>
        <v>#VALUE!</v>
      </c>
      <c r="Q1788" s="21" t="e">
        <f>IF(OR($B1788="",Q$3&lt;$D1788+Настройки!$B$7),0,MAX(0,$E1788-MAX(0,SUMIFS(Тех_Движение!$G$2:$G$5111,Тех_Движение!$D$2:$D$5111,$C1788,Тех_Движение!$B$2:$B$5111,"&lt;="&amp;Q$3)-$F1788)))</f>
        <v>#VALUE!</v>
      </c>
      <c r="R1788" s="21" t="str">
        <f t="shared" si="82"/>
        <v/>
      </c>
      <c r="S1788" s="23" t="str">
        <f>IF($B1788="","",VLOOKUP($C1788,Настройки!$A$11:$L$17,9,FALSE))</f>
        <v/>
      </c>
      <c r="T1788" s="23" t="str">
        <f t="shared" si="83"/>
        <v/>
      </c>
    </row>
    <row r="1789" spans="1:20" x14ac:dyDescent="0.3">
      <c r="A1789" s="20">
        <f>Тех_Движение!$A$1786</f>
        <v>1785</v>
      </c>
      <c r="B1789" s="20" t="str">
        <f>IF(Тех_Движение!$F$1786&gt;0,Тех_Движение!$I$1786,"")</f>
        <v/>
      </c>
      <c r="C1789" s="20" t="str">
        <f>IF($B1789="","",Тех_Движение!$D$1786)</f>
        <v/>
      </c>
      <c r="D1789" s="9" t="str">
        <f>IF($B1789="","",Тех_Движение!$B$1786)</f>
        <v/>
      </c>
      <c r="E1789" s="21" t="str">
        <f>IF($B1789="","",Тех_Движение!$F$1786)</f>
        <v/>
      </c>
      <c r="F1789" s="21" t="str">
        <f>IF($B1789="","",SUMIFS($E$5:$E1788,$C$5:$C1788,$C1789))</f>
        <v/>
      </c>
      <c r="G1789" s="21" t="str">
        <f>IF($B1789="","",MAX(0,$E1789-MAX(0,SUMIFS(Тех_Движение!$G$2:$G$5111,Тех_Движение!$D$2:$D$5111,$C1789,Тех_Движение!$B$2:$B$5111,"&lt;="&amp;Настройки!$B$5-1)-$F1789)))</f>
        <v/>
      </c>
      <c r="H1789" s="21" t="str">
        <f>IF($B1789="","",IF(AND($D1789&gt;=Настройки!$B$5,$D1789&lt;=Настройки!$B$6),$E1789,0))</f>
        <v/>
      </c>
      <c r="I1789" s="21" t="str">
        <f t="shared" si="81"/>
        <v/>
      </c>
      <c r="J1789" s="21" t="str">
        <f>IF($B1789="","",MAX(0,$E1789-MAX(0,SUMIFS(Тех_Движение!$G$2:$G$5111,Тех_Движение!$D$2:$D$5111,$C1789,Тех_Движение!$B$2:$B$5111,"&lt;="&amp;Настройки!$B$6)-$F1789)))</f>
        <v/>
      </c>
      <c r="K1789" s="21" t="e">
        <f>IF(OR($B1789="",K$3&lt;$D1789+Настройки!$B$7),0,MAX(0,$E1789-MAX(0,SUMIFS(Тех_Движение!$G$2:$G$5111,Тех_Движение!$D$2:$D$5111,$C1789,Тех_Движение!$B$2:$B$5111,"&lt;="&amp;K$3)-$F1789)))</f>
        <v>#VALUE!</v>
      </c>
      <c r="L1789" s="21" t="e">
        <f>IF(OR($B1789="",L$3&lt;$D1789+Настройки!$B$7),0,MAX(0,$E1789-MAX(0,SUMIFS(Тех_Движение!$G$2:$G$5111,Тех_Движение!$D$2:$D$5111,$C1789,Тех_Движение!$B$2:$B$5111,"&lt;="&amp;L$3)-$F1789)))</f>
        <v>#VALUE!</v>
      </c>
      <c r="M1789" s="21" t="e">
        <f>IF(OR($B1789="",M$3&lt;$D1789+Настройки!$B$7),0,MAX(0,$E1789-MAX(0,SUMIFS(Тех_Движение!$G$2:$G$5111,Тех_Движение!$D$2:$D$5111,$C1789,Тех_Движение!$B$2:$B$5111,"&lt;="&amp;M$3)-$F1789)))</f>
        <v>#VALUE!</v>
      </c>
      <c r="N1789" s="21" t="e">
        <f>IF(OR($B1789="",N$3&lt;$D1789+Настройки!$B$7),0,MAX(0,$E1789-MAX(0,SUMIFS(Тех_Движение!$G$2:$G$5111,Тех_Движение!$D$2:$D$5111,$C1789,Тех_Движение!$B$2:$B$5111,"&lt;="&amp;N$3)-$F1789)))</f>
        <v>#VALUE!</v>
      </c>
      <c r="O1789" s="21" t="e">
        <f>IF(OR($B1789="",O$3&lt;$D1789+Настройки!$B$7),0,MAX(0,$E1789-MAX(0,SUMIFS(Тех_Движение!$G$2:$G$5111,Тех_Движение!$D$2:$D$5111,$C1789,Тех_Движение!$B$2:$B$5111,"&lt;="&amp;O$3)-$F1789)))</f>
        <v>#VALUE!</v>
      </c>
      <c r="P1789" s="21" t="e">
        <f>IF(OR($B1789="",P$3&lt;$D1789+Настройки!$B$7),0,MAX(0,$E1789-MAX(0,SUMIFS(Тех_Движение!$G$2:$G$5111,Тех_Движение!$D$2:$D$5111,$C1789,Тех_Движение!$B$2:$B$5111,"&lt;="&amp;P$3)-$F1789)))</f>
        <v>#VALUE!</v>
      </c>
      <c r="Q1789" s="21" t="e">
        <f>IF(OR($B1789="",Q$3&lt;$D1789+Настройки!$B$7),0,MAX(0,$E1789-MAX(0,SUMIFS(Тех_Движение!$G$2:$G$5111,Тех_Движение!$D$2:$D$5111,$C1789,Тех_Движение!$B$2:$B$5111,"&lt;="&amp;Q$3)-$F1789)))</f>
        <v>#VALUE!</v>
      </c>
      <c r="R1789" s="21" t="str">
        <f t="shared" si="82"/>
        <v/>
      </c>
      <c r="S1789" s="23" t="str">
        <f>IF($B1789="","",VLOOKUP($C1789,Настройки!$A$11:$L$17,9,FALSE))</f>
        <v/>
      </c>
      <c r="T1789" s="23" t="str">
        <f t="shared" si="83"/>
        <v/>
      </c>
    </row>
    <row r="1790" spans="1:20" x14ac:dyDescent="0.3">
      <c r="A1790" s="20">
        <f>Тех_Движение!$A$1787</f>
        <v>1786</v>
      </c>
      <c r="B1790" s="20" t="str">
        <f>IF(Тех_Движение!$F$1787&gt;0,Тех_Движение!$I$1787,"")</f>
        <v/>
      </c>
      <c r="C1790" s="20" t="str">
        <f>IF($B1790="","",Тех_Движение!$D$1787)</f>
        <v/>
      </c>
      <c r="D1790" s="9" t="str">
        <f>IF($B1790="","",Тех_Движение!$B$1787)</f>
        <v/>
      </c>
      <c r="E1790" s="21" t="str">
        <f>IF($B1790="","",Тех_Движение!$F$1787)</f>
        <v/>
      </c>
      <c r="F1790" s="21" t="str">
        <f>IF($B1790="","",SUMIFS($E$5:$E1789,$C$5:$C1789,$C1790))</f>
        <v/>
      </c>
      <c r="G1790" s="21" t="str">
        <f>IF($B1790="","",MAX(0,$E1790-MAX(0,SUMIFS(Тех_Движение!$G$2:$G$5111,Тех_Движение!$D$2:$D$5111,$C1790,Тех_Движение!$B$2:$B$5111,"&lt;="&amp;Настройки!$B$5-1)-$F1790)))</f>
        <v/>
      </c>
      <c r="H1790" s="21" t="str">
        <f>IF($B1790="","",IF(AND($D1790&gt;=Настройки!$B$5,$D1790&lt;=Настройки!$B$6),$E1790,0))</f>
        <v/>
      </c>
      <c r="I1790" s="21" t="str">
        <f t="shared" si="81"/>
        <v/>
      </c>
      <c r="J1790" s="21" t="str">
        <f>IF($B1790="","",MAX(0,$E1790-MAX(0,SUMIFS(Тех_Движение!$G$2:$G$5111,Тех_Движение!$D$2:$D$5111,$C1790,Тех_Движение!$B$2:$B$5111,"&lt;="&amp;Настройки!$B$6)-$F1790)))</f>
        <v/>
      </c>
      <c r="K1790" s="21" t="e">
        <f>IF(OR($B1790="",K$3&lt;$D1790+Настройки!$B$7),0,MAX(0,$E1790-MAX(0,SUMIFS(Тех_Движение!$G$2:$G$5111,Тех_Движение!$D$2:$D$5111,$C1790,Тех_Движение!$B$2:$B$5111,"&lt;="&amp;K$3)-$F1790)))</f>
        <v>#VALUE!</v>
      </c>
      <c r="L1790" s="21" t="e">
        <f>IF(OR($B1790="",L$3&lt;$D1790+Настройки!$B$7),0,MAX(0,$E1790-MAX(0,SUMIFS(Тех_Движение!$G$2:$G$5111,Тех_Движение!$D$2:$D$5111,$C1790,Тех_Движение!$B$2:$B$5111,"&lt;="&amp;L$3)-$F1790)))</f>
        <v>#VALUE!</v>
      </c>
      <c r="M1790" s="21" t="e">
        <f>IF(OR($B1790="",M$3&lt;$D1790+Настройки!$B$7),0,MAX(0,$E1790-MAX(0,SUMIFS(Тех_Движение!$G$2:$G$5111,Тех_Движение!$D$2:$D$5111,$C1790,Тех_Движение!$B$2:$B$5111,"&lt;="&amp;M$3)-$F1790)))</f>
        <v>#VALUE!</v>
      </c>
      <c r="N1790" s="21" t="e">
        <f>IF(OR($B1790="",N$3&lt;$D1790+Настройки!$B$7),0,MAX(0,$E1790-MAX(0,SUMIFS(Тех_Движение!$G$2:$G$5111,Тех_Движение!$D$2:$D$5111,$C1790,Тех_Движение!$B$2:$B$5111,"&lt;="&amp;N$3)-$F1790)))</f>
        <v>#VALUE!</v>
      </c>
      <c r="O1790" s="21" t="e">
        <f>IF(OR($B1790="",O$3&lt;$D1790+Настройки!$B$7),0,MAX(0,$E1790-MAX(0,SUMIFS(Тех_Движение!$G$2:$G$5111,Тех_Движение!$D$2:$D$5111,$C1790,Тех_Движение!$B$2:$B$5111,"&lt;="&amp;O$3)-$F1790)))</f>
        <v>#VALUE!</v>
      </c>
      <c r="P1790" s="21" t="e">
        <f>IF(OR($B1790="",P$3&lt;$D1790+Настройки!$B$7),0,MAX(0,$E1790-MAX(0,SUMIFS(Тех_Движение!$G$2:$G$5111,Тех_Движение!$D$2:$D$5111,$C1790,Тех_Движение!$B$2:$B$5111,"&lt;="&amp;P$3)-$F1790)))</f>
        <v>#VALUE!</v>
      </c>
      <c r="Q1790" s="21" t="e">
        <f>IF(OR($B1790="",Q$3&lt;$D1790+Настройки!$B$7),0,MAX(0,$E1790-MAX(0,SUMIFS(Тех_Движение!$G$2:$G$5111,Тех_Движение!$D$2:$D$5111,$C1790,Тех_Движение!$B$2:$B$5111,"&lt;="&amp;Q$3)-$F1790)))</f>
        <v>#VALUE!</v>
      </c>
      <c r="R1790" s="21" t="str">
        <f t="shared" si="82"/>
        <v/>
      </c>
      <c r="S1790" s="23" t="str">
        <f>IF($B1790="","",VLOOKUP($C1790,Настройки!$A$11:$L$17,9,FALSE))</f>
        <v/>
      </c>
      <c r="T1790" s="23" t="str">
        <f t="shared" si="83"/>
        <v/>
      </c>
    </row>
    <row r="1791" spans="1:20" x14ac:dyDescent="0.3">
      <c r="A1791" s="20">
        <f>Тех_Движение!$A$1788</f>
        <v>1787</v>
      </c>
      <c r="B1791" s="20" t="str">
        <f>IF(Тех_Движение!$F$1788&gt;0,Тех_Движение!$I$1788,"")</f>
        <v/>
      </c>
      <c r="C1791" s="20" t="str">
        <f>IF($B1791="","",Тех_Движение!$D$1788)</f>
        <v/>
      </c>
      <c r="D1791" s="9" t="str">
        <f>IF($B1791="","",Тех_Движение!$B$1788)</f>
        <v/>
      </c>
      <c r="E1791" s="21" t="str">
        <f>IF($B1791="","",Тех_Движение!$F$1788)</f>
        <v/>
      </c>
      <c r="F1791" s="21" t="str">
        <f>IF($B1791="","",SUMIFS($E$5:$E1790,$C$5:$C1790,$C1791))</f>
        <v/>
      </c>
      <c r="G1791" s="21" t="str">
        <f>IF($B1791="","",MAX(0,$E1791-MAX(0,SUMIFS(Тех_Движение!$G$2:$G$5111,Тех_Движение!$D$2:$D$5111,$C1791,Тех_Движение!$B$2:$B$5111,"&lt;="&amp;Настройки!$B$5-1)-$F1791)))</f>
        <v/>
      </c>
      <c r="H1791" s="21" t="str">
        <f>IF($B1791="","",IF(AND($D1791&gt;=Настройки!$B$5,$D1791&lt;=Настройки!$B$6),$E1791,0))</f>
        <v/>
      </c>
      <c r="I1791" s="21" t="str">
        <f t="shared" si="81"/>
        <v/>
      </c>
      <c r="J1791" s="21" t="str">
        <f>IF($B1791="","",MAX(0,$E1791-MAX(0,SUMIFS(Тех_Движение!$G$2:$G$5111,Тех_Движение!$D$2:$D$5111,$C1791,Тех_Движение!$B$2:$B$5111,"&lt;="&amp;Настройки!$B$6)-$F1791)))</f>
        <v/>
      </c>
      <c r="K1791" s="21" t="e">
        <f>IF(OR($B1791="",K$3&lt;$D1791+Настройки!$B$7),0,MAX(0,$E1791-MAX(0,SUMIFS(Тех_Движение!$G$2:$G$5111,Тех_Движение!$D$2:$D$5111,$C1791,Тех_Движение!$B$2:$B$5111,"&lt;="&amp;K$3)-$F1791)))</f>
        <v>#VALUE!</v>
      </c>
      <c r="L1791" s="21" t="e">
        <f>IF(OR($B1791="",L$3&lt;$D1791+Настройки!$B$7),0,MAX(0,$E1791-MAX(0,SUMIFS(Тех_Движение!$G$2:$G$5111,Тех_Движение!$D$2:$D$5111,$C1791,Тех_Движение!$B$2:$B$5111,"&lt;="&amp;L$3)-$F1791)))</f>
        <v>#VALUE!</v>
      </c>
      <c r="M1791" s="21" t="e">
        <f>IF(OR($B1791="",M$3&lt;$D1791+Настройки!$B$7),0,MAX(0,$E1791-MAX(0,SUMIFS(Тех_Движение!$G$2:$G$5111,Тех_Движение!$D$2:$D$5111,$C1791,Тех_Движение!$B$2:$B$5111,"&lt;="&amp;M$3)-$F1791)))</f>
        <v>#VALUE!</v>
      </c>
      <c r="N1791" s="21" t="e">
        <f>IF(OR($B1791="",N$3&lt;$D1791+Настройки!$B$7),0,MAX(0,$E1791-MAX(0,SUMIFS(Тех_Движение!$G$2:$G$5111,Тех_Движение!$D$2:$D$5111,$C1791,Тех_Движение!$B$2:$B$5111,"&lt;="&amp;N$3)-$F1791)))</f>
        <v>#VALUE!</v>
      </c>
      <c r="O1791" s="21" t="e">
        <f>IF(OR($B1791="",O$3&lt;$D1791+Настройки!$B$7),0,MAX(0,$E1791-MAX(0,SUMIFS(Тех_Движение!$G$2:$G$5111,Тех_Движение!$D$2:$D$5111,$C1791,Тех_Движение!$B$2:$B$5111,"&lt;="&amp;O$3)-$F1791)))</f>
        <v>#VALUE!</v>
      </c>
      <c r="P1791" s="21" t="e">
        <f>IF(OR($B1791="",P$3&lt;$D1791+Настройки!$B$7),0,MAX(0,$E1791-MAX(0,SUMIFS(Тех_Движение!$G$2:$G$5111,Тех_Движение!$D$2:$D$5111,$C1791,Тех_Движение!$B$2:$B$5111,"&lt;="&amp;P$3)-$F1791)))</f>
        <v>#VALUE!</v>
      </c>
      <c r="Q1791" s="21" t="e">
        <f>IF(OR($B1791="",Q$3&lt;$D1791+Настройки!$B$7),0,MAX(0,$E1791-MAX(0,SUMIFS(Тех_Движение!$G$2:$G$5111,Тех_Движение!$D$2:$D$5111,$C1791,Тех_Движение!$B$2:$B$5111,"&lt;="&amp;Q$3)-$F1791)))</f>
        <v>#VALUE!</v>
      </c>
      <c r="R1791" s="21" t="str">
        <f t="shared" si="82"/>
        <v/>
      </c>
      <c r="S1791" s="23" t="str">
        <f>IF($B1791="","",VLOOKUP($C1791,Настройки!$A$11:$L$17,9,FALSE))</f>
        <v/>
      </c>
      <c r="T1791" s="23" t="str">
        <f t="shared" si="83"/>
        <v/>
      </c>
    </row>
    <row r="1792" spans="1:20" x14ac:dyDescent="0.3">
      <c r="A1792" s="20">
        <f>Тех_Движение!$A$1789</f>
        <v>1788</v>
      </c>
      <c r="B1792" s="20" t="str">
        <f>IF(Тех_Движение!$F$1789&gt;0,Тех_Движение!$I$1789,"")</f>
        <v/>
      </c>
      <c r="C1792" s="20" t="str">
        <f>IF($B1792="","",Тех_Движение!$D$1789)</f>
        <v/>
      </c>
      <c r="D1792" s="9" t="str">
        <f>IF($B1792="","",Тех_Движение!$B$1789)</f>
        <v/>
      </c>
      <c r="E1792" s="21" t="str">
        <f>IF($B1792="","",Тех_Движение!$F$1789)</f>
        <v/>
      </c>
      <c r="F1792" s="21" t="str">
        <f>IF($B1792="","",SUMIFS($E$5:$E1791,$C$5:$C1791,$C1792))</f>
        <v/>
      </c>
      <c r="G1792" s="21" t="str">
        <f>IF($B1792="","",MAX(0,$E1792-MAX(0,SUMIFS(Тех_Движение!$G$2:$G$5111,Тех_Движение!$D$2:$D$5111,$C1792,Тех_Движение!$B$2:$B$5111,"&lt;="&amp;Настройки!$B$5-1)-$F1792)))</f>
        <v/>
      </c>
      <c r="H1792" s="21" t="str">
        <f>IF($B1792="","",IF(AND($D1792&gt;=Настройки!$B$5,$D1792&lt;=Настройки!$B$6),$E1792,0))</f>
        <v/>
      </c>
      <c r="I1792" s="21" t="str">
        <f t="shared" si="81"/>
        <v/>
      </c>
      <c r="J1792" s="21" t="str">
        <f>IF($B1792="","",MAX(0,$E1792-MAX(0,SUMIFS(Тех_Движение!$G$2:$G$5111,Тех_Движение!$D$2:$D$5111,$C1792,Тех_Движение!$B$2:$B$5111,"&lt;="&amp;Настройки!$B$6)-$F1792)))</f>
        <v/>
      </c>
      <c r="K1792" s="21" t="e">
        <f>IF(OR($B1792="",K$3&lt;$D1792+Настройки!$B$7),0,MAX(0,$E1792-MAX(0,SUMIFS(Тех_Движение!$G$2:$G$5111,Тех_Движение!$D$2:$D$5111,$C1792,Тех_Движение!$B$2:$B$5111,"&lt;="&amp;K$3)-$F1792)))</f>
        <v>#VALUE!</v>
      </c>
      <c r="L1792" s="21" t="e">
        <f>IF(OR($B1792="",L$3&lt;$D1792+Настройки!$B$7),0,MAX(0,$E1792-MAX(0,SUMIFS(Тех_Движение!$G$2:$G$5111,Тех_Движение!$D$2:$D$5111,$C1792,Тех_Движение!$B$2:$B$5111,"&lt;="&amp;L$3)-$F1792)))</f>
        <v>#VALUE!</v>
      </c>
      <c r="M1792" s="21" t="e">
        <f>IF(OR($B1792="",M$3&lt;$D1792+Настройки!$B$7),0,MAX(0,$E1792-MAX(0,SUMIFS(Тех_Движение!$G$2:$G$5111,Тех_Движение!$D$2:$D$5111,$C1792,Тех_Движение!$B$2:$B$5111,"&lt;="&amp;M$3)-$F1792)))</f>
        <v>#VALUE!</v>
      </c>
      <c r="N1792" s="21" t="e">
        <f>IF(OR($B1792="",N$3&lt;$D1792+Настройки!$B$7),0,MAX(0,$E1792-MAX(0,SUMIFS(Тех_Движение!$G$2:$G$5111,Тех_Движение!$D$2:$D$5111,$C1792,Тех_Движение!$B$2:$B$5111,"&lt;="&amp;N$3)-$F1792)))</f>
        <v>#VALUE!</v>
      </c>
      <c r="O1792" s="21" t="e">
        <f>IF(OR($B1792="",O$3&lt;$D1792+Настройки!$B$7),0,MAX(0,$E1792-MAX(0,SUMIFS(Тех_Движение!$G$2:$G$5111,Тех_Движение!$D$2:$D$5111,$C1792,Тех_Движение!$B$2:$B$5111,"&lt;="&amp;O$3)-$F1792)))</f>
        <v>#VALUE!</v>
      </c>
      <c r="P1792" s="21" t="e">
        <f>IF(OR($B1792="",P$3&lt;$D1792+Настройки!$B$7),0,MAX(0,$E1792-MAX(0,SUMIFS(Тех_Движение!$G$2:$G$5111,Тех_Движение!$D$2:$D$5111,$C1792,Тех_Движение!$B$2:$B$5111,"&lt;="&amp;P$3)-$F1792)))</f>
        <v>#VALUE!</v>
      </c>
      <c r="Q1792" s="21" t="e">
        <f>IF(OR($B1792="",Q$3&lt;$D1792+Настройки!$B$7),0,MAX(0,$E1792-MAX(0,SUMIFS(Тех_Движение!$G$2:$G$5111,Тех_Движение!$D$2:$D$5111,$C1792,Тех_Движение!$B$2:$B$5111,"&lt;="&amp;Q$3)-$F1792)))</f>
        <v>#VALUE!</v>
      </c>
      <c r="R1792" s="21" t="str">
        <f t="shared" si="82"/>
        <v/>
      </c>
      <c r="S1792" s="23" t="str">
        <f>IF($B1792="","",VLOOKUP($C1792,Настройки!$A$11:$L$17,9,FALSE))</f>
        <v/>
      </c>
      <c r="T1792" s="23" t="str">
        <f t="shared" si="83"/>
        <v/>
      </c>
    </row>
    <row r="1793" spans="1:20" x14ac:dyDescent="0.3">
      <c r="A1793" s="20">
        <f>Тех_Движение!$A$1790</f>
        <v>1789</v>
      </c>
      <c r="B1793" s="20" t="str">
        <f>IF(Тех_Движение!$F$1790&gt;0,Тех_Движение!$I$1790,"")</f>
        <v/>
      </c>
      <c r="C1793" s="20" t="str">
        <f>IF($B1793="","",Тех_Движение!$D$1790)</f>
        <v/>
      </c>
      <c r="D1793" s="9" t="str">
        <f>IF($B1793="","",Тех_Движение!$B$1790)</f>
        <v/>
      </c>
      <c r="E1793" s="21" t="str">
        <f>IF($B1793="","",Тех_Движение!$F$1790)</f>
        <v/>
      </c>
      <c r="F1793" s="21" t="str">
        <f>IF($B1793="","",SUMIFS($E$5:$E1792,$C$5:$C1792,$C1793))</f>
        <v/>
      </c>
      <c r="G1793" s="21" t="str">
        <f>IF($B1793="","",MAX(0,$E1793-MAX(0,SUMIFS(Тех_Движение!$G$2:$G$5111,Тех_Движение!$D$2:$D$5111,$C1793,Тех_Движение!$B$2:$B$5111,"&lt;="&amp;Настройки!$B$5-1)-$F1793)))</f>
        <v/>
      </c>
      <c r="H1793" s="21" t="str">
        <f>IF($B1793="","",IF(AND($D1793&gt;=Настройки!$B$5,$D1793&lt;=Настройки!$B$6),$E1793,0))</f>
        <v/>
      </c>
      <c r="I1793" s="21" t="str">
        <f t="shared" si="81"/>
        <v/>
      </c>
      <c r="J1793" s="21" t="str">
        <f>IF($B1793="","",MAX(0,$E1793-MAX(0,SUMIFS(Тех_Движение!$G$2:$G$5111,Тех_Движение!$D$2:$D$5111,$C1793,Тех_Движение!$B$2:$B$5111,"&lt;="&amp;Настройки!$B$6)-$F1793)))</f>
        <v/>
      </c>
      <c r="K1793" s="21" t="e">
        <f>IF(OR($B1793="",K$3&lt;$D1793+Настройки!$B$7),0,MAX(0,$E1793-MAX(0,SUMIFS(Тех_Движение!$G$2:$G$5111,Тех_Движение!$D$2:$D$5111,$C1793,Тех_Движение!$B$2:$B$5111,"&lt;="&amp;K$3)-$F1793)))</f>
        <v>#VALUE!</v>
      </c>
      <c r="L1793" s="21" t="e">
        <f>IF(OR($B1793="",L$3&lt;$D1793+Настройки!$B$7),0,MAX(0,$E1793-MAX(0,SUMIFS(Тех_Движение!$G$2:$G$5111,Тех_Движение!$D$2:$D$5111,$C1793,Тех_Движение!$B$2:$B$5111,"&lt;="&amp;L$3)-$F1793)))</f>
        <v>#VALUE!</v>
      </c>
      <c r="M1793" s="21" t="e">
        <f>IF(OR($B1793="",M$3&lt;$D1793+Настройки!$B$7),0,MAX(0,$E1793-MAX(0,SUMIFS(Тех_Движение!$G$2:$G$5111,Тех_Движение!$D$2:$D$5111,$C1793,Тех_Движение!$B$2:$B$5111,"&lt;="&amp;M$3)-$F1793)))</f>
        <v>#VALUE!</v>
      </c>
      <c r="N1793" s="21" t="e">
        <f>IF(OR($B1793="",N$3&lt;$D1793+Настройки!$B$7),0,MAX(0,$E1793-MAX(0,SUMIFS(Тех_Движение!$G$2:$G$5111,Тех_Движение!$D$2:$D$5111,$C1793,Тех_Движение!$B$2:$B$5111,"&lt;="&amp;N$3)-$F1793)))</f>
        <v>#VALUE!</v>
      </c>
      <c r="O1793" s="21" t="e">
        <f>IF(OR($B1793="",O$3&lt;$D1793+Настройки!$B$7),0,MAX(0,$E1793-MAX(0,SUMIFS(Тех_Движение!$G$2:$G$5111,Тех_Движение!$D$2:$D$5111,$C1793,Тех_Движение!$B$2:$B$5111,"&lt;="&amp;O$3)-$F1793)))</f>
        <v>#VALUE!</v>
      </c>
      <c r="P1793" s="21" t="e">
        <f>IF(OR($B1793="",P$3&lt;$D1793+Настройки!$B$7),0,MAX(0,$E1793-MAX(0,SUMIFS(Тех_Движение!$G$2:$G$5111,Тех_Движение!$D$2:$D$5111,$C1793,Тех_Движение!$B$2:$B$5111,"&lt;="&amp;P$3)-$F1793)))</f>
        <v>#VALUE!</v>
      </c>
      <c r="Q1793" s="21" t="e">
        <f>IF(OR($B1793="",Q$3&lt;$D1793+Настройки!$B$7),0,MAX(0,$E1793-MAX(0,SUMIFS(Тех_Движение!$G$2:$G$5111,Тех_Движение!$D$2:$D$5111,$C1793,Тех_Движение!$B$2:$B$5111,"&lt;="&amp;Q$3)-$F1793)))</f>
        <v>#VALUE!</v>
      </c>
      <c r="R1793" s="21" t="str">
        <f t="shared" si="82"/>
        <v/>
      </c>
      <c r="S1793" s="23" t="str">
        <f>IF($B1793="","",VLOOKUP($C1793,Настройки!$A$11:$L$17,9,FALSE))</f>
        <v/>
      </c>
      <c r="T1793" s="23" t="str">
        <f t="shared" si="83"/>
        <v/>
      </c>
    </row>
    <row r="1794" spans="1:20" x14ac:dyDescent="0.3">
      <c r="A1794" s="20">
        <f>Тех_Движение!$A$1791</f>
        <v>1790</v>
      </c>
      <c r="B1794" s="20" t="str">
        <f>IF(Тех_Движение!$F$1791&gt;0,Тех_Движение!$I$1791,"")</f>
        <v/>
      </c>
      <c r="C1794" s="20" t="str">
        <f>IF($B1794="","",Тех_Движение!$D$1791)</f>
        <v/>
      </c>
      <c r="D1794" s="9" t="str">
        <f>IF($B1794="","",Тех_Движение!$B$1791)</f>
        <v/>
      </c>
      <c r="E1794" s="21" t="str">
        <f>IF($B1794="","",Тех_Движение!$F$1791)</f>
        <v/>
      </c>
      <c r="F1794" s="21" t="str">
        <f>IF($B1794="","",SUMIFS($E$5:$E1793,$C$5:$C1793,$C1794))</f>
        <v/>
      </c>
      <c r="G1794" s="21" t="str">
        <f>IF($B1794="","",MAX(0,$E1794-MAX(0,SUMIFS(Тех_Движение!$G$2:$G$5111,Тех_Движение!$D$2:$D$5111,$C1794,Тех_Движение!$B$2:$B$5111,"&lt;="&amp;Настройки!$B$5-1)-$F1794)))</f>
        <v/>
      </c>
      <c r="H1794" s="21" t="str">
        <f>IF($B1794="","",IF(AND($D1794&gt;=Настройки!$B$5,$D1794&lt;=Настройки!$B$6),$E1794,0))</f>
        <v/>
      </c>
      <c r="I1794" s="21" t="str">
        <f t="shared" si="81"/>
        <v/>
      </c>
      <c r="J1794" s="21" t="str">
        <f>IF($B1794="","",MAX(0,$E1794-MAX(0,SUMIFS(Тех_Движение!$G$2:$G$5111,Тех_Движение!$D$2:$D$5111,$C1794,Тех_Движение!$B$2:$B$5111,"&lt;="&amp;Настройки!$B$6)-$F1794)))</f>
        <v/>
      </c>
      <c r="K1794" s="21" t="e">
        <f>IF(OR($B1794="",K$3&lt;$D1794+Настройки!$B$7),0,MAX(0,$E1794-MAX(0,SUMIFS(Тех_Движение!$G$2:$G$5111,Тех_Движение!$D$2:$D$5111,$C1794,Тех_Движение!$B$2:$B$5111,"&lt;="&amp;K$3)-$F1794)))</f>
        <v>#VALUE!</v>
      </c>
      <c r="L1794" s="21" t="e">
        <f>IF(OR($B1794="",L$3&lt;$D1794+Настройки!$B$7),0,MAX(0,$E1794-MAX(0,SUMIFS(Тех_Движение!$G$2:$G$5111,Тех_Движение!$D$2:$D$5111,$C1794,Тех_Движение!$B$2:$B$5111,"&lt;="&amp;L$3)-$F1794)))</f>
        <v>#VALUE!</v>
      </c>
      <c r="M1794" s="21" t="e">
        <f>IF(OR($B1794="",M$3&lt;$D1794+Настройки!$B$7),0,MAX(0,$E1794-MAX(0,SUMIFS(Тех_Движение!$G$2:$G$5111,Тех_Движение!$D$2:$D$5111,$C1794,Тех_Движение!$B$2:$B$5111,"&lt;="&amp;M$3)-$F1794)))</f>
        <v>#VALUE!</v>
      </c>
      <c r="N1794" s="21" t="e">
        <f>IF(OR($B1794="",N$3&lt;$D1794+Настройки!$B$7),0,MAX(0,$E1794-MAX(0,SUMIFS(Тех_Движение!$G$2:$G$5111,Тех_Движение!$D$2:$D$5111,$C1794,Тех_Движение!$B$2:$B$5111,"&lt;="&amp;N$3)-$F1794)))</f>
        <v>#VALUE!</v>
      </c>
      <c r="O1794" s="21" t="e">
        <f>IF(OR($B1794="",O$3&lt;$D1794+Настройки!$B$7),0,MAX(0,$E1794-MAX(0,SUMIFS(Тех_Движение!$G$2:$G$5111,Тех_Движение!$D$2:$D$5111,$C1794,Тех_Движение!$B$2:$B$5111,"&lt;="&amp;O$3)-$F1794)))</f>
        <v>#VALUE!</v>
      </c>
      <c r="P1794" s="21" t="e">
        <f>IF(OR($B1794="",P$3&lt;$D1794+Настройки!$B$7),0,MAX(0,$E1794-MAX(0,SUMIFS(Тех_Движение!$G$2:$G$5111,Тех_Движение!$D$2:$D$5111,$C1794,Тех_Движение!$B$2:$B$5111,"&lt;="&amp;P$3)-$F1794)))</f>
        <v>#VALUE!</v>
      </c>
      <c r="Q1794" s="21" t="e">
        <f>IF(OR($B1794="",Q$3&lt;$D1794+Настройки!$B$7),0,MAX(0,$E1794-MAX(0,SUMIFS(Тех_Движение!$G$2:$G$5111,Тех_Движение!$D$2:$D$5111,$C1794,Тех_Движение!$B$2:$B$5111,"&lt;="&amp;Q$3)-$F1794)))</f>
        <v>#VALUE!</v>
      </c>
      <c r="R1794" s="21" t="str">
        <f t="shared" si="82"/>
        <v/>
      </c>
      <c r="S1794" s="23" t="str">
        <f>IF($B1794="","",VLOOKUP($C1794,Настройки!$A$11:$L$17,9,FALSE))</f>
        <v/>
      </c>
      <c r="T1794" s="23" t="str">
        <f t="shared" si="83"/>
        <v/>
      </c>
    </row>
    <row r="1795" spans="1:20" x14ac:dyDescent="0.3">
      <c r="A1795" s="20">
        <f>Тех_Движение!$A$1792</f>
        <v>1791</v>
      </c>
      <c r="B1795" s="20" t="str">
        <f>IF(Тех_Движение!$F$1792&gt;0,Тех_Движение!$I$1792,"")</f>
        <v/>
      </c>
      <c r="C1795" s="20" t="str">
        <f>IF($B1795="","",Тех_Движение!$D$1792)</f>
        <v/>
      </c>
      <c r="D1795" s="9" t="str">
        <f>IF($B1795="","",Тех_Движение!$B$1792)</f>
        <v/>
      </c>
      <c r="E1795" s="21" t="str">
        <f>IF($B1795="","",Тех_Движение!$F$1792)</f>
        <v/>
      </c>
      <c r="F1795" s="21" t="str">
        <f>IF($B1795="","",SUMIFS($E$5:$E1794,$C$5:$C1794,$C1795))</f>
        <v/>
      </c>
      <c r="G1795" s="21" t="str">
        <f>IF($B1795="","",MAX(0,$E1795-MAX(0,SUMIFS(Тех_Движение!$G$2:$G$5111,Тех_Движение!$D$2:$D$5111,$C1795,Тех_Движение!$B$2:$B$5111,"&lt;="&amp;Настройки!$B$5-1)-$F1795)))</f>
        <v/>
      </c>
      <c r="H1795" s="21" t="str">
        <f>IF($B1795="","",IF(AND($D1795&gt;=Настройки!$B$5,$D1795&lt;=Настройки!$B$6),$E1795,0))</f>
        <v/>
      </c>
      <c r="I1795" s="21" t="str">
        <f t="shared" si="81"/>
        <v/>
      </c>
      <c r="J1795" s="21" t="str">
        <f>IF($B1795="","",MAX(0,$E1795-MAX(0,SUMIFS(Тех_Движение!$G$2:$G$5111,Тех_Движение!$D$2:$D$5111,$C1795,Тех_Движение!$B$2:$B$5111,"&lt;="&amp;Настройки!$B$6)-$F1795)))</f>
        <v/>
      </c>
      <c r="K1795" s="21" t="e">
        <f>IF(OR($B1795="",K$3&lt;$D1795+Настройки!$B$7),0,MAX(0,$E1795-MAX(0,SUMIFS(Тех_Движение!$G$2:$G$5111,Тех_Движение!$D$2:$D$5111,$C1795,Тех_Движение!$B$2:$B$5111,"&lt;="&amp;K$3)-$F1795)))</f>
        <v>#VALUE!</v>
      </c>
      <c r="L1795" s="21" t="e">
        <f>IF(OR($B1795="",L$3&lt;$D1795+Настройки!$B$7),0,MAX(0,$E1795-MAX(0,SUMIFS(Тех_Движение!$G$2:$G$5111,Тех_Движение!$D$2:$D$5111,$C1795,Тех_Движение!$B$2:$B$5111,"&lt;="&amp;L$3)-$F1795)))</f>
        <v>#VALUE!</v>
      </c>
      <c r="M1795" s="21" t="e">
        <f>IF(OR($B1795="",M$3&lt;$D1795+Настройки!$B$7),0,MAX(0,$E1795-MAX(0,SUMIFS(Тех_Движение!$G$2:$G$5111,Тех_Движение!$D$2:$D$5111,$C1795,Тех_Движение!$B$2:$B$5111,"&lt;="&amp;M$3)-$F1795)))</f>
        <v>#VALUE!</v>
      </c>
      <c r="N1795" s="21" t="e">
        <f>IF(OR($B1795="",N$3&lt;$D1795+Настройки!$B$7),0,MAX(0,$E1795-MAX(0,SUMIFS(Тех_Движение!$G$2:$G$5111,Тех_Движение!$D$2:$D$5111,$C1795,Тех_Движение!$B$2:$B$5111,"&lt;="&amp;N$3)-$F1795)))</f>
        <v>#VALUE!</v>
      </c>
      <c r="O1795" s="21" t="e">
        <f>IF(OR($B1795="",O$3&lt;$D1795+Настройки!$B$7),0,MAX(0,$E1795-MAX(0,SUMIFS(Тех_Движение!$G$2:$G$5111,Тех_Движение!$D$2:$D$5111,$C1795,Тех_Движение!$B$2:$B$5111,"&lt;="&amp;O$3)-$F1795)))</f>
        <v>#VALUE!</v>
      </c>
      <c r="P1795" s="21" t="e">
        <f>IF(OR($B1795="",P$3&lt;$D1795+Настройки!$B$7),0,MAX(0,$E1795-MAX(0,SUMIFS(Тех_Движение!$G$2:$G$5111,Тех_Движение!$D$2:$D$5111,$C1795,Тех_Движение!$B$2:$B$5111,"&lt;="&amp;P$3)-$F1795)))</f>
        <v>#VALUE!</v>
      </c>
      <c r="Q1795" s="21" t="e">
        <f>IF(OR($B1795="",Q$3&lt;$D1795+Настройки!$B$7),0,MAX(0,$E1795-MAX(0,SUMIFS(Тех_Движение!$G$2:$G$5111,Тех_Движение!$D$2:$D$5111,$C1795,Тех_Движение!$B$2:$B$5111,"&lt;="&amp;Q$3)-$F1795)))</f>
        <v>#VALUE!</v>
      </c>
      <c r="R1795" s="21" t="str">
        <f t="shared" si="82"/>
        <v/>
      </c>
      <c r="S1795" s="23" t="str">
        <f>IF($B1795="","",VLOOKUP($C1795,Настройки!$A$11:$L$17,9,FALSE))</f>
        <v/>
      </c>
      <c r="T1795" s="23" t="str">
        <f t="shared" si="83"/>
        <v/>
      </c>
    </row>
    <row r="1796" spans="1:20" x14ac:dyDescent="0.3">
      <c r="A1796" s="20">
        <f>Тех_Движение!$A$1793</f>
        <v>1792</v>
      </c>
      <c r="B1796" s="20" t="str">
        <f>IF(Тех_Движение!$F$1793&gt;0,Тех_Движение!$I$1793,"")</f>
        <v/>
      </c>
      <c r="C1796" s="20" t="str">
        <f>IF($B1796="","",Тех_Движение!$D$1793)</f>
        <v/>
      </c>
      <c r="D1796" s="9" t="str">
        <f>IF($B1796="","",Тех_Движение!$B$1793)</f>
        <v/>
      </c>
      <c r="E1796" s="21" t="str">
        <f>IF($B1796="","",Тех_Движение!$F$1793)</f>
        <v/>
      </c>
      <c r="F1796" s="21" t="str">
        <f>IF($B1796="","",SUMIFS($E$5:$E1795,$C$5:$C1795,$C1796))</f>
        <v/>
      </c>
      <c r="G1796" s="21" t="str">
        <f>IF($B1796="","",MAX(0,$E1796-MAX(0,SUMIFS(Тех_Движение!$G$2:$G$5111,Тех_Движение!$D$2:$D$5111,$C1796,Тех_Движение!$B$2:$B$5111,"&lt;="&amp;Настройки!$B$5-1)-$F1796)))</f>
        <v/>
      </c>
      <c r="H1796" s="21" t="str">
        <f>IF($B1796="","",IF(AND($D1796&gt;=Настройки!$B$5,$D1796&lt;=Настройки!$B$6),$E1796,0))</f>
        <v/>
      </c>
      <c r="I1796" s="21" t="str">
        <f t="shared" si="81"/>
        <v/>
      </c>
      <c r="J1796" s="21" t="str">
        <f>IF($B1796="","",MAX(0,$E1796-MAX(0,SUMIFS(Тех_Движение!$G$2:$G$5111,Тех_Движение!$D$2:$D$5111,$C1796,Тех_Движение!$B$2:$B$5111,"&lt;="&amp;Настройки!$B$6)-$F1796)))</f>
        <v/>
      </c>
      <c r="K1796" s="21" t="e">
        <f>IF(OR($B1796="",K$3&lt;$D1796+Настройки!$B$7),0,MAX(0,$E1796-MAX(0,SUMIFS(Тех_Движение!$G$2:$G$5111,Тех_Движение!$D$2:$D$5111,$C1796,Тех_Движение!$B$2:$B$5111,"&lt;="&amp;K$3)-$F1796)))</f>
        <v>#VALUE!</v>
      </c>
      <c r="L1796" s="21" t="e">
        <f>IF(OR($B1796="",L$3&lt;$D1796+Настройки!$B$7),0,MAX(0,$E1796-MAX(0,SUMIFS(Тех_Движение!$G$2:$G$5111,Тех_Движение!$D$2:$D$5111,$C1796,Тех_Движение!$B$2:$B$5111,"&lt;="&amp;L$3)-$F1796)))</f>
        <v>#VALUE!</v>
      </c>
      <c r="M1796" s="21" t="e">
        <f>IF(OR($B1796="",M$3&lt;$D1796+Настройки!$B$7),0,MAX(0,$E1796-MAX(0,SUMIFS(Тех_Движение!$G$2:$G$5111,Тех_Движение!$D$2:$D$5111,$C1796,Тех_Движение!$B$2:$B$5111,"&lt;="&amp;M$3)-$F1796)))</f>
        <v>#VALUE!</v>
      </c>
      <c r="N1796" s="21" t="e">
        <f>IF(OR($B1796="",N$3&lt;$D1796+Настройки!$B$7),0,MAX(0,$E1796-MAX(0,SUMIFS(Тех_Движение!$G$2:$G$5111,Тех_Движение!$D$2:$D$5111,$C1796,Тех_Движение!$B$2:$B$5111,"&lt;="&amp;N$3)-$F1796)))</f>
        <v>#VALUE!</v>
      </c>
      <c r="O1796" s="21" t="e">
        <f>IF(OR($B1796="",O$3&lt;$D1796+Настройки!$B$7),0,MAX(0,$E1796-MAX(0,SUMIFS(Тех_Движение!$G$2:$G$5111,Тех_Движение!$D$2:$D$5111,$C1796,Тех_Движение!$B$2:$B$5111,"&lt;="&amp;O$3)-$F1796)))</f>
        <v>#VALUE!</v>
      </c>
      <c r="P1796" s="21" t="e">
        <f>IF(OR($B1796="",P$3&lt;$D1796+Настройки!$B$7),0,MAX(0,$E1796-MAX(0,SUMIFS(Тех_Движение!$G$2:$G$5111,Тех_Движение!$D$2:$D$5111,$C1796,Тех_Движение!$B$2:$B$5111,"&lt;="&amp;P$3)-$F1796)))</f>
        <v>#VALUE!</v>
      </c>
      <c r="Q1796" s="21" t="e">
        <f>IF(OR($B1796="",Q$3&lt;$D1796+Настройки!$B$7),0,MAX(0,$E1796-MAX(0,SUMIFS(Тех_Движение!$G$2:$G$5111,Тех_Движение!$D$2:$D$5111,$C1796,Тех_Движение!$B$2:$B$5111,"&lt;="&amp;Q$3)-$F1796)))</f>
        <v>#VALUE!</v>
      </c>
      <c r="R1796" s="21" t="str">
        <f t="shared" si="82"/>
        <v/>
      </c>
      <c r="S1796" s="23" t="str">
        <f>IF($B1796="","",VLOOKUP($C1796,Настройки!$A$11:$L$17,9,FALSE))</f>
        <v/>
      </c>
      <c r="T1796" s="23" t="str">
        <f t="shared" si="83"/>
        <v/>
      </c>
    </row>
    <row r="1797" spans="1:20" x14ac:dyDescent="0.3">
      <c r="A1797" s="20">
        <f>Тех_Движение!$A$1794</f>
        <v>1793</v>
      </c>
      <c r="B1797" s="20" t="str">
        <f>IF(Тех_Движение!$F$1794&gt;0,Тех_Движение!$I$1794,"")</f>
        <v/>
      </c>
      <c r="C1797" s="20" t="str">
        <f>IF($B1797="","",Тех_Движение!$D$1794)</f>
        <v/>
      </c>
      <c r="D1797" s="9" t="str">
        <f>IF($B1797="","",Тех_Движение!$B$1794)</f>
        <v/>
      </c>
      <c r="E1797" s="21" t="str">
        <f>IF($B1797="","",Тех_Движение!$F$1794)</f>
        <v/>
      </c>
      <c r="F1797" s="21" t="str">
        <f>IF($B1797="","",SUMIFS($E$5:$E1796,$C$5:$C1796,$C1797))</f>
        <v/>
      </c>
      <c r="G1797" s="21" t="str">
        <f>IF($B1797="","",MAX(0,$E1797-MAX(0,SUMIFS(Тех_Движение!$G$2:$G$5111,Тех_Движение!$D$2:$D$5111,$C1797,Тех_Движение!$B$2:$B$5111,"&lt;="&amp;Настройки!$B$5-1)-$F1797)))</f>
        <v/>
      </c>
      <c r="H1797" s="21" t="str">
        <f>IF($B1797="","",IF(AND($D1797&gt;=Настройки!$B$5,$D1797&lt;=Настройки!$B$6),$E1797,0))</f>
        <v/>
      </c>
      <c r="I1797" s="21" t="str">
        <f t="shared" ref="I1797:I1860" si="84">IF($B1797="","",$G1797+$H1797-$J1797)</f>
        <v/>
      </c>
      <c r="J1797" s="21" t="str">
        <f>IF($B1797="","",MAX(0,$E1797-MAX(0,SUMIFS(Тех_Движение!$G$2:$G$5111,Тех_Движение!$D$2:$D$5111,$C1797,Тех_Движение!$B$2:$B$5111,"&lt;="&amp;Настройки!$B$6)-$F1797)))</f>
        <v/>
      </c>
      <c r="K1797" s="21" t="e">
        <f>IF(OR($B1797="",K$3&lt;$D1797+Настройки!$B$7),0,MAX(0,$E1797-MAX(0,SUMIFS(Тех_Движение!$G$2:$G$5111,Тех_Движение!$D$2:$D$5111,$C1797,Тех_Движение!$B$2:$B$5111,"&lt;="&amp;K$3)-$F1797)))</f>
        <v>#VALUE!</v>
      </c>
      <c r="L1797" s="21" t="e">
        <f>IF(OR($B1797="",L$3&lt;$D1797+Настройки!$B$7),0,MAX(0,$E1797-MAX(0,SUMIFS(Тех_Движение!$G$2:$G$5111,Тех_Движение!$D$2:$D$5111,$C1797,Тех_Движение!$B$2:$B$5111,"&lt;="&amp;L$3)-$F1797)))</f>
        <v>#VALUE!</v>
      </c>
      <c r="M1797" s="21" t="e">
        <f>IF(OR($B1797="",M$3&lt;$D1797+Настройки!$B$7),0,MAX(0,$E1797-MAX(0,SUMIFS(Тех_Движение!$G$2:$G$5111,Тех_Движение!$D$2:$D$5111,$C1797,Тех_Движение!$B$2:$B$5111,"&lt;="&amp;M$3)-$F1797)))</f>
        <v>#VALUE!</v>
      </c>
      <c r="N1797" s="21" t="e">
        <f>IF(OR($B1797="",N$3&lt;$D1797+Настройки!$B$7),0,MAX(0,$E1797-MAX(0,SUMIFS(Тех_Движение!$G$2:$G$5111,Тех_Движение!$D$2:$D$5111,$C1797,Тех_Движение!$B$2:$B$5111,"&lt;="&amp;N$3)-$F1797)))</f>
        <v>#VALUE!</v>
      </c>
      <c r="O1797" s="21" t="e">
        <f>IF(OR($B1797="",O$3&lt;$D1797+Настройки!$B$7),0,MAX(0,$E1797-MAX(0,SUMIFS(Тех_Движение!$G$2:$G$5111,Тех_Движение!$D$2:$D$5111,$C1797,Тех_Движение!$B$2:$B$5111,"&lt;="&amp;O$3)-$F1797)))</f>
        <v>#VALUE!</v>
      </c>
      <c r="P1797" s="21" t="e">
        <f>IF(OR($B1797="",P$3&lt;$D1797+Настройки!$B$7),0,MAX(0,$E1797-MAX(0,SUMIFS(Тех_Движение!$G$2:$G$5111,Тех_Движение!$D$2:$D$5111,$C1797,Тех_Движение!$B$2:$B$5111,"&lt;="&amp;P$3)-$F1797)))</f>
        <v>#VALUE!</v>
      </c>
      <c r="Q1797" s="21" t="e">
        <f>IF(OR($B1797="",Q$3&lt;$D1797+Настройки!$B$7),0,MAX(0,$E1797-MAX(0,SUMIFS(Тех_Движение!$G$2:$G$5111,Тех_Движение!$D$2:$D$5111,$C1797,Тех_Движение!$B$2:$B$5111,"&lt;="&amp;Q$3)-$F1797)))</f>
        <v>#VALUE!</v>
      </c>
      <c r="R1797" s="21" t="str">
        <f t="shared" ref="R1797:R1860" si="85">IF($B1797="","",SUM($K1797:$Q1797))</f>
        <v/>
      </c>
      <c r="S1797" s="23" t="str">
        <f>IF($B1797="","",VLOOKUP($C1797,Настройки!$A$11:$L$17,9,FALSE))</f>
        <v/>
      </c>
      <c r="T1797" s="23" t="str">
        <f t="shared" ref="T1797:T1860" si="86">IF($B1797="","",$R1797*$S1797)</f>
        <v/>
      </c>
    </row>
    <row r="1798" spans="1:20" x14ac:dyDescent="0.3">
      <c r="A1798" s="20">
        <f>Тех_Движение!$A$1795</f>
        <v>1794</v>
      </c>
      <c r="B1798" s="20" t="str">
        <f>IF(Тех_Движение!$F$1795&gt;0,Тех_Движение!$I$1795,"")</f>
        <v/>
      </c>
      <c r="C1798" s="20" t="str">
        <f>IF($B1798="","",Тех_Движение!$D$1795)</f>
        <v/>
      </c>
      <c r="D1798" s="9" t="str">
        <f>IF($B1798="","",Тех_Движение!$B$1795)</f>
        <v/>
      </c>
      <c r="E1798" s="21" t="str">
        <f>IF($B1798="","",Тех_Движение!$F$1795)</f>
        <v/>
      </c>
      <c r="F1798" s="21" t="str">
        <f>IF($B1798="","",SUMIFS($E$5:$E1797,$C$5:$C1797,$C1798))</f>
        <v/>
      </c>
      <c r="G1798" s="21" t="str">
        <f>IF($B1798="","",MAX(0,$E1798-MAX(0,SUMIFS(Тех_Движение!$G$2:$G$5111,Тех_Движение!$D$2:$D$5111,$C1798,Тех_Движение!$B$2:$B$5111,"&lt;="&amp;Настройки!$B$5-1)-$F1798)))</f>
        <v/>
      </c>
      <c r="H1798" s="21" t="str">
        <f>IF($B1798="","",IF(AND($D1798&gt;=Настройки!$B$5,$D1798&lt;=Настройки!$B$6),$E1798,0))</f>
        <v/>
      </c>
      <c r="I1798" s="21" t="str">
        <f t="shared" si="84"/>
        <v/>
      </c>
      <c r="J1798" s="21" t="str">
        <f>IF($B1798="","",MAX(0,$E1798-MAX(0,SUMIFS(Тех_Движение!$G$2:$G$5111,Тех_Движение!$D$2:$D$5111,$C1798,Тех_Движение!$B$2:$B$5111,"&lt;="&amp;Настройки!$B$6)-$F1798)))</f>
        <v/>
      </c>
      <c r="K1798" s="21" t="e">
        <f>IF(OR($B1798="",K$3&lt;$D1798+Настройки!$B$7),0,MAX(0,$E1798-MAX(0,SUMIFS(Тех_Движение!$G$2:$G$5111,Тех_Движение!$D$2:$D$5111,$C1798,Тех_Движение!$B$2:$B$5111,"&lt;="&amp;K$3)-$F1798)))</f>
        <v>#VALUE!</v>
      </c>
      <c r="L1798" s="21" t="e">
        <f>IF(OR($B1798="",L$3&lt;$D1798+Настройки!$B$7),0,MAX(0,$E1798-MAX(0,SUMIFS(Тех_Движение!$G$2:$G$5111,Тех_Движение!$D$2:$D$5111,$C1798,Тех_Движение!$B$2:$B$5111,"&lt;="&amp;L$3)-$F1798)))</f>
        <v>#VALUE!</v>
      </c>
      <c r="M1798" s="21" t="e">
        <f>IF(OR($B1798="",M$3&lt;$D1798+Настройки!$B$7),0,MAX(0,$E1798-MAX(0,SUMIFS(Тех_Движение!$G$2:$G$5111,Тех_Движение!$D$2:$D$5111,$C1798,Тех_Движение!$B$2:$B$5111,"&lt;="&amp;M$3)-$F1798)))</f>
        <v>#VALUE!</v>
      </c>
      <c r="N1798" s="21" t="e">
        <f>IF(OR($B1798="",N$3&lt;$D1798+Настройки!$B$7),0,MAX(0,$E1798-MAX(0,SUMIFS(Тех_Движение!$G$2:$G$5111,Тех_Движение!$D$2:$D$5111,$C1798,Тех_Движение!$B$2:$B$5111,"&lt;="&amp;N$3)-$F1798)))</f>
        <v>#VALUE!</v>
      </c>
      <c r="O1798" s="21" t="e">
        <f>IF(OR($B1798="",O$3&lt;$D1798+Настройки!$B$7),0,MAX(0,$E1798-MAX(0,SUMIFS(Тех_Движение!$G$2:$G$5111,Тех_Движение!$D$2:$D$5111,$C1798,Тех_Движение!$B$2:$B$5111,"&lt;="&amp;O$3)-$F1798)))</f>
        <v>#VALUE!</v>
      </c>
      <c r="P1798" s="21" t="e">
        <f>IF(OR($B1798="",P$3&lt;$D1798+Настройки!$B$7),0,MAX(0,$E1798-MAX(0,SUMIFS(Тех_Движение!$G$2:$G$5111,Тех_Движение!$D$2:$D$5111,$C1798,Тех_Движение!$B$2:$B$5111,"&lt;="&amp;P$3)-$F1798)))</f>
        <v>#VALUE!</v>
      </c>
      <c r="Q1798" s="21" t="e">
        <f>IF(OR($B1798="",Q$3&lt;$D1798+Настройки!$B$7),0,MAX(0,$E1798-MAX(0,SUMIFS(Тех_Движение!$G$2:$G$5111,Тех_Движение!$D$2:$D$5111,$C1798,Тех_Движение!$B$2:$B$5111,"&lt;="&amp;Q$3)-$F1798)))</f>
        <v>#VALUE!</v>
      </c>
      <c r="R1798" s="21" t="str">
        <f t="shared" si="85"/>
        <v/>
      </c>
      <c r="S1798" s="23" t="str">
        <f>IF($B1798="","",VLOOKUP($C1798,Настройки!$A$11:$L$17,9,FALSE))</f>
        <v/>
      </c>
      <c r="T1798" s="23" t="str">
        <f t="shared" si="86"/>
        <v/>
      </c>
    </row>
    <row r="1799" spans="1:20" x14ac:dyDescent="0.3">
      <c r="A1799" s="20">
        <f>Тех_Движение!$A$1796</f>
        <v>1795</v>
      </c>
      <c r="B1799" s="20" t="str">
        <f>IF(Тех_Движение!$F$1796&gt;0,Тех_Движение!$I$1796,"")</f>
        <v/>
      </c>
      <c r="C1799" s="20" t="str">
        <f>IF($B1799="","",Тех_Движение!$D$1796)</f>
        <v/>
      </c>
      <c r="D1799" s="9" t="str">
        <f>IF($B1799="","",Тех_Движение!$B$1796)</f>
        <v/>
      </c>
      <c r="E1799" s="21" t="str">
        <f>IF($B1799="","",Тех_Движение!$F$1796)</f>
        <v/>
      </c>
      <c r="F1799" s="21" t="str">
        <f>IF($B1799="","",SUMIFS($E$5:$E1798,$C$5:$C1798,$C1799))</f>
        <v/>
      </c>
      <c r="G1799" s="21" t="str">
        <f>IF($B1799="","",MAX(0,$E1799-MAX(0,SUMIFS(Тех_Движение!$G$2:$G$5111,Тех_Движение!$D$2:$D$5111,$C1799,Тех_Движение!$B$2:$B$5111,"&lt;="&amp;Настройки!$B$5-1)-$F1799)))</f>
        <v/>
      </c>
      <c r="H1799" s="21" t="str">
        <f>IF($B1799="","",IF(AND($D1799&gt;=Настройки!$B$5,$D1799&lt;=Настройки!$B$6),$E1799,0))</f>
        <v/>
      </c>
      <c r="I1799" s="21" t="str">
        <f t="shared" si="84"/>
        <v/>
      </c>
      <c r="J1799" s="21" t="str">
        <f>IF($B1799="","",MAX(0,$E1799-MAX(0,SUMIFS(Тех_Движение!$G$2:$G$5111,Тех_Движение!$D$2:$D$5111,$C1799,Тех_Движение!$B$2:$B$5111,"&lt;="&amp;Настройки!$B$6)-$F1799)))</f>
        <v/>
      </c>
      <c r="K1799" s="21" t="e">
        <f>IF(OR($B1799="",K$3&lt;$D1799+Настройки!$B$7),0,MAX(0,$E1799-MAX(0,SUMIFS(Тех_Движение!$G$2:$G$5111,Тех_Движение!$D$2:$D$5111,$C1799,Тех_Движение!$B$2:$B$5111,"&lt;="&amp;K$3)-$F1799)))</f>
        <v>#VALUE!</v>
      </c>
      <c r="L1799" s="21" t="e">
        <f>IF(OR($B1799="",L$3&lt;$D1799+Настройки!$B$7),0,MAX(0,$E1799-MAX(0,SUMIFS(Тех_Движение!$G$2:$G$5111,Тех_Движение!$D$2:$D$5111,$C1799,Тех_Движение!$B$2:$B$5111,"&lt;="&amp;L$3)-$F1799)))</f>
        <v>#VALUE!</v>
      </c>
      <c r="M1799" s="21" t="e">
        <f>IF(OR($B1799="",M$3&lt;$D1799+Настройки!$B$7),0,MAX(0,$E1799-MAX(0,SUMIFS(Тех_Движение!$G$2:$G$5111,Тех_Движение!$D$2:$D$5111,$C1799,Тех_Движение!$B$2:$B$5111,"&lt;="&amp;M$3)-$F1799)))</f>
        <v>#VALUE!</v>
      </c>
      <c r="N1799" s="21" t="e">
        <f>IF(OR($B1799="",N$3&lt;$D1799+Настройки!$B$7),0,MAX(0,$E1799-MAX(0,SUMIFS(Тех_Движение!$G$2:$G$5111,Тех_Движение!$D$2:$D$5111,$C1799,Тех_Движение!$B$2:$B$5111,"&lt;="&amp;N$3)-$F1799)))</f>
        <v>#VALUE!</v>
      </c>
      <c r="O1799" s="21" t="e">
        <f>IF(OR($B1799="",O$3&lt;$D1799+Настройки!$B$7),0,MAX(0,$E1799-MAX(0,SUMIFS(Тех_Движение!$G$2:$G$5111,Тех_Движение!$D$2:$D$5111,$C1799,Тех_Движение!$B$2:$B$5111,"&lt;="&amp;O$3)-$F1799)))</f>
        <v>#VALUE!</v>
      </c>
      <c r="P1799" s="21" t="e">
        <f>IF(OR($B1799="",P$3&lt;$D1799+Настройки!$B$7),0,MAX(0,$E1799-MAX(0,SUMIFS(Тех_Движение!$G$2:$G$5111,Тех_Движение!$D$2:$D$5111,$C1799,Тех_Движение!$B$2:$B$5111,"&lt;="&amp;P$3)-$F1799)))</f>
        <v>#VALUE!</v>
      </c>
      <c r="Q1799" s="21" t="e">
        <f>IF(OR($B1799="",Q$3&lt;$D1799+Настройки!$B$7),0,MAX(0,$E1799-MAX(0,SUMIFS(Тех_Движение!$G$2:$G$5111,Тех_Движение!$D$2:$D$5111,$C1799,Тех_Движение!$B$2:$B$5111,"&lt;="&amp;Q$3)-$F1799)))</f>
        <v>#VALUE!</v>
      </c>
      <c r="R1799" s="21" t="str">
        <f t="shared" si="85"/>
        <v/>
      </c>
      <c r="S1799" s="23" t="str">
        <f>IF($B1799="","",VLOOKUP($C1799,Настройки!$A$11:$L$17,9,FALSE))</f>
        <v/>
      </c>
      <c r="T1799" s="23" t="str">
        <f t="shared" si="86"/>
        <v/>
      </c>
    </row>
    <row r="1800" spans="1:20" x14ac:dyDescent="0.3">
      <c r="A1800" s="20">
        <f>Тех_Движение!$A$1797</f>
        <v>1796</v>
      </c>
      <c r="B1800" s="20" t="str">
        <f>IF(Тех_Движение!$F$1797&gt;0,Тех_Движение!$I$1797,"")</f>
        <v/>
      </c>
      <c r="C1800" s="20" t="str">
        <f>IF($B1800="","",Тех_Движение!$D$1797)</f>
        <v/>
      </c>
      <c r="D1800" s="9" t="str">
        <f>IF($B1800="","",Тех_Движение!$B$1797)</f>
        <v/>
      </c>
      <c r="E1800" s="21" t="str">
        <f>IF($B1800="","",Тех_Движение!$F$1797)</f>
        <v/>
      </c>
      <c r="F1800" s="21" t="str">
        <f>IF($B1800="","",SUMIFS($E$5:$E1799,$C$5:$C1799,$C1800))</f>
        <v/>
      </c>
      <c r="G1800" s="21" t="str">
        <f>IF($B1800="","",MAX(0,$E1800-MAX(0,SUMIFS(Тех_Движение!$G$2:$G$5111,Тех_Движение!$D$2:$D$5111,$C1800,Тех_Движение!$B$2:$B$5111,"&lt;="&amp;Настройки!$B$5-1)-$F1800)))</f>
        <v/>
      </c>
      <c r="H1800" s="21" t="str">
        <f>IF($B1800="","",IF(AND($D1800&gt;=Настройки!$B$5,$D1800&lt;=Настройки!$B$6),$E1800,0))</f>
        <v/>
      </c>
      <c r="I1800" s="21" t="str">
        <f t="shared" si="84"/>
        <v/>
      </c>
      <c r="J1800" s="21" t="str">
        <f>IF($B1800="","",MAX(0,$E1800-MAX(0,SUMIFS(Тех_Движение!$G$2:$G$5111,Тех_Движение!$D$2:$D$5111,$C1800,Тех_Движение!$B$2:$B$5111,"&lt;="&amp;Настройки!$B$6)-$F1800)))</f>
        <v/>
      </c>
      <c r="K1800" s="21" t="e">
        <f>IF(OR($B1800="",K$3&lt;$D1800+Настройки!$B$7),0,MAX(0,$E1800-MAX(0,SUMIFS(Тех_Движение!$G$2:$G$5111,Тех_Движение!$D$2:$D$5111,$C1800,Тех_Движение!$B$2:$B$5111,"&lt;="&amp;K$3)-$F1800)))</f>
        <v>#VALUE!</v>
      </c>
      <c r="L1800" s="21" t="e">
        <f>IF(OR($B1800="",L$3&lt;$D1800+Настройки!$B$7),0,MAX(0,$E1800-MAX(0,SUMIFS(Тех_Движение!$G$2:$G$5111,Тех_Движение!$D$2:$D$5111,$C1800,Тех_Движение!$B$2:$B$5111,"&lt;="&amp;L$3)-$F1800)))</f>
        <v>#VALUE!</v>
      </c>
      <c r="M1800" s="21" t="e">
        <f>IF(OR($B1800="",M$3&lt;$D1800+Настройки!$B$7),0,MAX(0,$E1800-MAX(0,SUMIFS(Тех_Движение!$G$2:$G$5111,Тех_Движение!$D$2:$D$5111,$C1800,Тех_Движение!$B$2:$B$5111,"&lt;="&amp;M$3)-$F1800)))</f>
        <v>#VALUE!</v>
      </c>
      <c r="N1800" s="21" t="e">
        <f>IF(OR($B1800="",N$3&lt;$D1800+Настройки!$B$7),0,MAX(0,$E1800-MAX(0,SUMIFS(Тех_Движение!$G$2:$G$5111,Тех_Движение!$D$2:$D$5111,$C1800,Тех_Движение!$B$2:$B$5111,"&lt;="&amp;N$3)-$F1800)))</f>
        <v>#VALUE!</v>
      </c>
      <c r="O1800" s="21" t="e">
        <f>IF(OR($B1800="",O$3&lt;$D1800+Настройки!$B$7),0,MAX(0,$E1800-MAX(0,SUMIFS(Тех_Движение!$G$2:$G$5111,Тех_Движение!$D$2:$D$5111,$C1800,Тех_Движение!$B$2:$B$5111,"&lt;="&amp;O$3)-$F1800)))</f>
        <v>#VALUE!</v>
      </c>
      <c r="P1800" s="21" t="e">
        <f>IF(OR($B1800="",P$3&lt;$D1800+Настройки!$B$7),0,MAX(0,$E1800-MAX(0,SUMIFS(Тех_Движение!$G$2:$G$5111,Тех_Движение!$D$2:$D$5111,$C1800,Тех_Движение!$B$2:$B$5111,"&lt;="&amp;P$3)-$F1800)))</f>
        <v>#VALUE!</v>
      </c>
      <c r="Q1800" s="21" t="e">
        <f>IF(OR($B1800="",Q$3&lt;$D1800+Настройки!$B$7),0,MAX(0,$E1800-MAX(0,SUMIFS(Тех_Движение!$G$2:$G$5111,Тех_Движение!$D$2:$D$5111,$C1800,Тех_Движение!$B$2:$B$5111,"&lt;="&amp;Q$3)-$F1800)))</f>
        <v>#VALUE!</v>
      </c>
      <c r="R1800" s="21" t="str">
        <f t="shared" si="85"/>
        <v/>
      </c>
      <c r="S1800" s="23" t="str">
        <f>IF($B1800="","",VLOOKUP($C1800,Настройки!$A$11:$L$17,9,FALSE))</f>
        <v/>
      </c>
      <c r="T1800" s="23" t="str">
        <f t="shared" si="86"/>
        <v/>
      </c>
    </row>
    <row r="1801" spans="1:20" x14ac:dyDescent="0.3">
      <c r="A1801" s="20">
        <f>Тех_Движение!$A$1798</f>
        <v>1797</v>
      </c>
      <c r="B1801" s="20" t="str">
        <f>IF(Тех_Движение!$F$1798&gt;0,Тех_Движение!$I$1798,"")</f>
        <v/>
      </c>
      <c r="C1801" s="20" t="str">
        <f>IF($B1801="","",Тех_Движение!$D$1798)</f>
        <v/>
      </c>
      <c r="D1801" s="9" t="str">
        <f>IF($B1801="","",Тех_Движение!$B$1798)</f>
        <v/>
      </c>
      <c r="E1801" s="21" t="str">
        <f>IF($B1801="","",Тех_Движение!$F$1798)</f>
        <v/>
      </c>
      <c r="F1801" s="21" t="str">
        <f>IF($B1801="","",SUMIFS($E$5:$E1800,$C$5:$C1800,$C1801))</f>
        <v/>
      </c>
      <c r="G1801" s="21" t="str">
        <f>IF($B1801="","",MAX(0,$E1801-MAX(0,SUMIFS(Тех_Движение!$G$2:$G$5111,Тех_Движение!$D$2:$D$5111,$C1801,Тех_Движение!$B$2:$B$5111,"&lt;="&amp;Настройки!$B$5-1)-$F1801)))</f>
        <v/>
      </c>
      <c r="H1801" s="21" t="str">
        <f>IF($B1801="","",IF(AND($D1801&gt;=Настройки!$B$5,$D1801&lt;=Настройки!$B$6),$E1801,0))</f>
        <v/>
      </c>
      <c r="I1801" s="21" t="str">
        <f t="shared" si="84"/>
        <v/>
      </c>
      <c r="J1801" s="21" t="str">
        <f>IF($B1801="","",MAX(0,$E1801-MAX(0,SUMIFS(Тех_Движение!$G$2:$G$5111,Тех_Движение!$D$2:$D$5111,$C1801,Тех_Движение!$B$2:$B$5111,"&lt;="&amp;Настройки!$B$6)-$F1801)))</f>
        <v/>
      </c>
      <c r="K1801" s="21" t="e">
        <f>IF(OR($B1801="",K$3&lt;$D1801+Настройки!$B$7),0,MAX(0,$E1801-MAX(0,SUMIFS(Тех_Движение!$G$2:$G$5111,Тех_Движение!$D$2:$D$5111,$C1801,Тех_Движение!$B$2:$B$5111,"&lt;="&amp;K$3)-$F1801)))</f>
        <v>#VALUE!</v>
      </c>
      <c r="L1801" s="21" t="e">
        <f>IF(OR($B1801="",L$3&lt;$D1801+Настройки!$B$7),0,MAX(0,$E1801-MAX(0,SUMIFS(Тех_Движение!$G$2:$G$5111,Тех_Движение!$D$2:$D$5111,$C1801,Тех_Движение!$B$2:$B$5111,"&lt;="&amp;L$3)-$F1801)))</f>
        <v>#VALUE!</v>
      </c>
      <c r="M1801" s="21" t="e">
        <f>IF(OR($B1801="",M$3&lt;$D1801+Настройки!$B$7),0,MAX(0,$E1801-MAX(0,SUMIFS(Тех_Движение!$G$2:$G$5111,Тех_Движение!$D$2:$D$5111,$C1801,Тех_Движение!$B$2:$B$5111,"&lt;="&amp;M$3)-$F1801)))</f>
        <v>#VALUE!</v>
      </c>
      <c r="N1801" s="21" t="e">
        <f>IF(OR($B1801="",N$3&lt;$D1801+Настройки!$B$7),0,MAX(0,$E1801-MAX(0,SUMIFS(Тех_Движение!$G$2:$G$5111,Тех_Движение!$D$2:$D$5111,$C1801,Тех_Движение!$B$2:$B$5111,"&lt;="&amp;N$3)-$F1801)))</f>
        <v>#VALUE!</v>
      </c>
      <c r="O1801" s="21" t="e">
        <f>IF(OR($B1801="",O$3&lt;$D1801+Настройки!$B$7),0,MAX(0,$E1801-MAX(0,SUMIFS(Тех_Движение!$G$2:$G$5111,Тех_Движение!$D$2:$D$5111,$C1801,Тех_Движение!$B$2:$B$5111,"&lt;="&amp;O$3)-$F1801)))</f>
        <v>#VALUE!</v>
      </c>
      <c r="P1801" s="21" t="e">
        <f>IF(OR($B1801="",P$3&lt;$D1801+Настройки!$B$7),0,MAX(0,$E1801-MAX(0,SUMIFS(Тех_Движение!$G$2:$G$5111,Тех_Движение!$D$2:$D$5111,$C1801,Тех_Движение!$B$2:$B$5111,"&lt;="&amp;P$3)-$F1801)))</f>
        <v>#VALUE!</v>
      </c>
      <c r="Q1801" s="21" t="e">
        <f>IF(OR($B1801="",Q$3&lt;$D1801+Настройки!$B$7),0,MAX(0,$E1801-MAX(0,SUMIFS(Тех_Движение!$G$2:$G$5111,Тех_Движение!$D$2:$D$5111,$C1801,Тех_Движение!$B$2:$B$5111,"&lt;="&amp;Q$3)-$F1801)))</f>
        <v>#VALUE!</v>
      </c>
      <c r="R1801" s="21" t="str">
        <f t="shared" si="85"/>
        <v/>
      </c>
      <c r="S1801" s="23" t="str">
        <f>IF($B1801="","",VLOOKUP($C1801,Настройки!$A$11:$L$17,9,FALSE))</f>
        <v/>
      </c>
      <c r="T1801" s="23" t="str">
        <f t="shared" si="86"/>
        <v/>
      </c>
    </row>
    <row r="1802" spans="1:20" x14ac:dyDescent="0.3">
      <c r="A1802" s="20">
        <f>Тех_Движение!$A$1799</f>
        <v>1798</v>
      </c>
      <c r="B1802" s="20" t="str">
        <f>IF(Тех_Движение!$F$1799&gt;0,Тех_Движение!$I$1799,"")</f>
        <v/>
      </c>
      <c r="C1802" s="20" t="str">
        <f>IF($B1802="","",Тех_Движение!$D$1799)</f>
        <v/>
      </c>
      <c r="D1802" s="9" t="str">
        <f>IF($B1802="","",Тех_Движение!$B$1799)</f>
        <v/>
      </c>
      <c r="E1802" s="21" t="str">
        <f>IF($B1802="","",Тех_Движение!$F$1799)</f>
        <v/>
      </c>
      <c r="F1802" s="21" t="str">
        <f>IF($B1802="","",SUMIFS($E$5:$E1801,$C$5:$C1801,$C1802))</f>
        <v/>
      </c>
      <c r="G1802" s="21" t="str">
        <f>IF($B1802="","",MAX(0,$E1802-MAX(0,SUMIFS(Тех_Движение!$G$2:$G$5111,Тех_Движение!$D$2:$D$5111,$C1802,Тех_Движение!$B$2:$B$5111,"&lt;="&amp;Настройки!$B$5-1)-$F1802)))</f>
        <v/>
      </c>
      <c r="H1802" s="21" t="str">
        <f>IF($B1802="","",IF(AND($D1802&gt;=Настройки!$B$5,$D1802&lt;=Настройки!$B$6),$E1802,0))</f>
        <v/>
      </c>
      <c r="I1802" s="21" t="str">
        <f t="shared" si="84"/>
        <v/>
      </c>
      <c r="J1802" s="21" t="str">
        <f>IF($B1802="","",MAX(0,$E1802-MAX(0,SUMIFS(Тех_Движение!$G$2:$G$5111,Тех_Движение!$D$2:$D$5111,$C1802,Тех_Движение!$B$2:$B$5111,"&lt;="&amp;Настройки!$B$6)-$F1802)))</f>
        <v/>
      </c>
      <c r="K1802" s="21" t="e">
        <f>IF(OR($B1802="",K$3&lt;$D1802+Настройки!$B$7),0,MAX(0,$E1802-MAX(0,SUMIFS(Тех_Движение!$G$2:$G$5111,Тех_Движение!$D$2:$D$5111,$C1802,Тех_Движение!$B$2:$B$5111,"&lt;="&amp;K$3)-$F1802)))</f>
        <v>#VALUE!</v>
      </c>
      <c r="L1802" s="21" t="e">
        <f>IF(OR($B1802="",L$3&lt;$D1802+Настройки!$B$7),0,MAX(0,$E1802-MAX(0,SUMIFS(Тех_Движение!$G$2:$G$5111,Тех_Движение!$D$2:$D$5111,$C1802,Тех_Движение!$B$2:$B$5111,"&lt;="&amp;L$3)-$F1802)))</f>
        <v>#VALUE!</v>
      </c>
      <c r="M1802" s="21" t="e">
        <f>IF(OR($B1802="",M$3&lt;$D1802+Настройки!$B$7),0,MAX(0,$E1802-MAX(0,SUMIFS(Тех_Движение!$G$2:$G$5111,Тех_Движение!$D$2:$D$5111,$C1802,Тех_Движение!$B$2:$B$5111,"&lt;="&amp;M$3)-$F1802)))</f>
        <v>#VALUE!</v>
      </c>
      <c r="N1802" s="21" t="e">
        <f>IF(OR($B1802="",N$3&lt;$D1802+Настройки!$B$7),0,MAX(0,$E1802-MAX(0,SUMIFS(Тех_Движение!$G$2:$G$5111,Тех_Движение!$D$2:$D$5111,$C1802,Тех_Движение!$B$2:$B$5111,"&lt;="&amp;N$3)-$F1802)))</f>
        <v>#VALUE!</v>
      </c>
      <c r="O1802" s="21" t="e">
        <f>IF(OR($B1802="",O$3&lt;$D1802+Настройки!$B$7),0,MAX(0,$E1802-MAX(0,SUMIFS(Тех_Движение!$G$2:$G$5111,Тех_Движение!$D$2:$D$5111,$C1802,Тех_Движение!$B$2:$B$5111,"&lt;="&amp;O$3)-$F1802)))</f>
        <v>#VALUE!</v>
      </c>
      <c r="P1802" s="21" t="e">
        <f>IF(OR($B1802="",P$3&lt;$D1802+Настройки!$B$7),0,MAX(0,$E1802-MAX(0,SUMIFS(Тех_Движение!$G$2:$G$5111,Тех_Движение!$D$2:$D$5111,$C1802,Тех_Движение!$B$2:$B$5111,"&lt;="&amp;P$3)-$F1802)))</f>
        <v>#VALUE!</v>
      </c>
      <c r="Q1802" s="21" t="e">
        <f>IF(OR($B1802="",Q$3&lt;$D1802+Настройки!$B$7),0,MAX(0,$E1802-MAX(0,SUMIFS(Тех_Движение!$G$2:$G$5111,Тех_Движение!$D$2:$D$5111,$C1802,Тех_Движение!$B$2:$B$5111,"&lt;="&amp;Q$3)-$F1802)))</f>
        <v>#VALUE!</v>
      </c>
      <c r="R1802" s="21" t="str">
        <f t="shared" si="85"/>
        <v/>
      </c>
      <c r="S1802" s="23" t="str">
        <f>IF($B1802="","",VLOOKUP($C1802,Настройки!$A$11:$L$17,9,FALSE))</f>
        <v/>
      </c>
      <c r="T1802" s="23" t="str">
        <f t="shared" si="86"/>
        <v/>
      </c>
    </row>
    <row r="1803" spans="1:20" x14ac:dyDescent="0.3">
      <c r="A1803" s="20">
        <f>Тех_Движение!$A$1800</f>
        <v>1799</v>
      </c>
      <c r="B1803" s="20" t="str">
        <f>IF(Тех_Движение!$F$1800&gt;0,Тех_Движение!$I$1800,"")</f>
        <v/>
      </c>
      <c r="C1803" s="20" t="str">
        <f>IF($B1803="","",Тех_Движение!$D$1800)</f>
        <v/>
      </c>
      <c r="D1803" s="9" t="str">
        <f>IF($B1803="","",Тех_Движение!$B$1800)</f>
        <v/>
      </c>
      <c r="E1803" s="21" t="str">
        <f>IF($B1803="","",Тех_Движение!$F$1800)</f>
        <v/>
      </c>
      <c r="F1803" s="21" t="str">
        <f>IF($B1803="","",SUMIFS($E$5:$E1802,$C$5:$C1802,$C1803))</f>
        <v/>
      </c>
      <c r="G1803" s="21" t="str">
        <f>IF($B1803="","",MAX(0,$E1803-MAX(0,SUMIFS(Тех_Движение!$G$2:$G$5111,Тех_Движение!$D$2:$D$5111,$C1803,Тех_Движение!$B$2:$B$5111,"&lt;="&amp;Настройки!$B$5-1)-$F1803)))</f>
        <v/>
      </c>
      <c r="H1803" s="21" t="str">
        <f>IF($B1803="","",IF(AND($D1803&gt;=Настройки!$B$5,$D1803&lt;=Настройки!$B$6),$E1803,0))</f>
        <v/>
      </c>
      <c r="I1803" s="21" t="str">
        <f t="shared" si="84"/>
        <v/>
      </c>
      <c r="J1803" s="21" t="str">
        <f>IF($B1803="","",MAX(0,$E1803-MAX(0,SUMIFS(Тех_Движение!$G$2:$G$5111,Тех_Движение!$D$2:$D$5111,$C1803,Тех_Движение!$B$2:$B$5111,"&lt;="&amp;Настройки!$B$6)-$F1803)))</f>
        <v/>
      </c>
      <c r="K1803" s="21" t="e">
        <f>IF(OR($B1803="",K$3&lt;$D1803+Настройки!$B$7),0,MAX(0,$E1803-MAX(0,SUMIFS(Тех_Движение!$G$2:$G$5111,Тех_Движение!$D$2:$D$5111,$C1803,Тех_Движение!$B$2:$B$5111,"&lt;="&amp;K$3)-$F1803)))</f>
        <v>#VALUE!</v>
      </c>
      <c r="L1803" s="21" t="e">
        <f>IF(OR($B1803="",L$3&lt;$D1803+Настройки!$B$7),0,MAX(0,$E1803-MAX(0,SUMIFS(Тех_Движение!$G$2:$G$5111,Тех_Движение!$D$2:$D$5111,$C1803,Тех_Движение!$B$2:$B$5111,"&lt;="&amp;L$3)-$F1803)))</f>
        <v>#VALUE!</v>
      </c>
      <c r="M1803" s="21" t="e">
        <f>IF(OR($B1803="",M$3&lt;$D1803+Настройки!$B$7),0,MAX(0,$E1803-MAX(0,SUMIFS(Тех_Движение!$G$2:$G$5111,Тех_Движение!$D$2:$D$5111,$C1803,Тех_Движение!$B$2:$B$5111,"&lt;="&amp;M$3)-$F1803)))</f>
        <v>#VALUE!</v>
      </c>
      <c r="N1803" s="21" t="e">
        <f>IF(OR($B1803="",N$3&lt;$D1803+Настройки!$B$7),0,MAX(0,$E1803-MAX(0,SUMIFS(Тех_Движение!$G$2:$G$5111,Тех_Движение!$D$2:$D$5111,$C1803,Тех_Движение!$B$2:$B$5111,"&lt;="&amp;N$3)-$F1803)))</f>
        <v>#VALUE!</v>
      </c>
      <c r="O1803" s="21" t="e">
        <f>IF(OR($B1803="",O$3&lt;$D1803+Настройки!$B$7),0,MAX(0,$E1803-MAX(0,SUMIFS(Тех_Движение!$G$2:$G$5111,Тех_Движение!$D$2:$D$5111,$C1803,Тех_Движение!$B$2:$B$5111,"&lt;="&amp;O$3)-$F1803)))</f>
        <v>#VALUE!</v>
      </c>
      <c r="P1803" s="21" t="e">
        <f>IF(OR($B1803="",P$3&lt;$D1803+Настройки!$B$7),0,MAX(0,$E1803-MAX(0,SUMIFS(Тех_Движение!$G$2:$G$5111,Тех_Движение!$D$2:$D$5111,$C1803,Тех_Движение!$B$2:$B$5111,"&lt;="&amp;P$3)-$F1803)))</f>
        <v>#VALUE!</v>
      </c>
      <c r="Q1803" s="21" t="e">
        <f>IF(OR($B1803="",Q$3&lt;$D1803+Настройки!$B$7),0,MAX(0,$E1803-MAX(0,SUMIFS(Тех_Движение!$G$2:$G$5111,Тех_Движение!$D$2:$D$5111,$C1803,Тех_Движение!$B$2:$B$5111,"&lt;="&amp;Q$3)-$F1803)))</f>
        <v>#VALUE!</v>
      </c>
      <c r="R1803" s="21" t="str">
        <f t="shared" si="85"/>
        <v/>
      </c>
      <c r="S1803" s="23" t="str">
        <f>IF($B1803="","",VLOOKUP($C1803,Настройки!$A$11:$L$17,9,FALSE))</f>
        <v/>
      </c>
      <c r="T1803" s="23" t="str">
        <f t="shared" si="86"/>
        <v/>
      </c>
    </row>
    <row r="1804" spans="1:20" x14ac:dyDescent="0.3">
      <c r="A1804" s="20">
        <f>Тех_Движение!$A$1801</f>
        <v>1800</v>
      </c>
      <c r="B1804" s="20" t="str">
        <f>IF(Тех_Движение!$F$1801&gt;0,Тех_Движение!$I$1801,"")</f>
        <v/>
      </c>
      <c r="C1804" s="20" t="str">
        <f>IF($B1804="","",Тех_Движение!$D$1801)</f>
        <v/>
      </c>
      <c r="D1804" s="9" t="str">
        <f>IF($B1804="","",Тех_Движение!$B$1801)</f>
        <v/>
      </c>
      <c r="E1804" s="21" t="str">
        <f>IF($B1804="","",Тех_Движение!$F$1801)</f>
        <v/>
      </c>
      <c r="F1804" s="21" t="str">
        <f>IF($B1804="","",SUMIFS($E$5:$E1803,$C$5:$C1803,$C1804))</f>
        <v/>
      </c>
      <c r="G1804" s="21" t="str">
        <f>IF($B1804="","",MAX(0,$E1804-MAX(0,SUMIFS(Тех_Движение!$G$2:$G$5111,Тех_Движение!$D$2:$D$5111,$C1804,Тех_Движение!$B$2:$B$5111,"&lt;="&amp;Настройки!$B$5-1)-$F1804)))</f>
        <v/>
      </c>
      <c r="H1804" s="21" t="str">
        <f>IF($B1804="","",IF(AND($D1804&gt;=Настройки!$B$5,$D1804&lt;=Настройки!$B$6),$E1804,0))</f>
        <v/>
      </c>
      <c r="I1804" s="21" t="str">
        <f t="shared" si="84"/>
        <v/>
      </c>
      <c r="J1804" s="21" t="str">
        <f>IF($B1804="","",MAX(0,$E1804-MAX(0,SUMIFS(Тех_Движение!$G$2:$G$5111,Тех_Движение!$D$2:$D$5111,$C1804,Тех_Движение!$B$2:$B$5111,"&lt;="&amp;Настройки!$B$6)-$F1804)))</f>
        <v/>
      </c>
      <c r="K1804" s="21" t="e">
        <f>IF(OR($B1804="",K$3&lt;$D1804+Настройки!$B$7),0,MAX(0,$E1804-MAX(0,SUMIFS(Тех_Движение!$G$2:$G$5111,Тех_Движение!$D$2:$D$5111,$C1804,Тех_Движение!$B$2:$B$5111,"&lt;="&amp;K$3)-$F1804)))</f>
        <v>#VALUE!</v>
      </c>
      <c r="L1804" s="21" t="e">
        <f>IF(OR($B1804="",L$3&lt;$D1804+Настройки!$B$7),0,MAX(0,$E1804-MAX(0,SUMIFS(Тех_Движение!$G$2:$G$5111,Тех_Движение!$D$2:$D$5111,$C1804,Тех_Движение!$B$2:$B$5111,"&lt;="&amp;L$3)-$F1804)))</f>
        <v>#VALUE!</v>
      </c>
      <c r="M1804" s="21" t="e">
        <f>IF(OR($B1804="",M$3&lt;$D1804+Настройки!$B$7),0,MAX(0,$E1804-MAX(0,SUMIFS(Тех_Движение!$G$2:$G$5111,Тех_Движение!$D$2:$D$5111,$C1804,Тех_Движение!$B$2:$B$5111,"&lt;="&amp;M$3)-$F1804)))</f>
        <v>#VALUE!</v>
      </c>
      <c r="N1804" s="21" t="e">
        <f>IF(OR($B1804="",N$3&lt;$D1804+Настройки!$B$7),0,MAX(0,$E1804-MAX(0,SUMIFS(Тех_Движение!$G$2:$G$5111,Тех_Движение!$D$2:$D$5111,$C1804,Тех_Движение!$B$2:$B$5111,"&lt;="&amp;N$3)-$F1804)))</f>
        <v>#VALUE!</v>
      </c>
      <c r="O1804" s="21" t="e">
        <f>IF(OR($B1804="",O$3&lt;$D1804+Настройки!$B$7),0,MAX(0,$E1804-MAX(0,SUMIFS(Тех_Движение!$G$2:$G$5111,Тех_Движение!$D$2:$D$5111,$C1804,Тех_Движение!$B$2:$B$5111,"&lt;="&amp;O$3)-$F1804)))</f>
        <v>#VALUE!</v>
      </c>
      <c r="P1804" s="21" t="e">
        <f>IF(OR($B1804="",P$3&lt;$D1804+Настройки!$B$7),0,MAX(0,$E1804-MAX(0,SUMIFS(Тех_Движение!$G$2:$G$5111,Тех_Движение!$D$2:$D$5111,$C1804,Тех_Движение!$B$2:$B$5111,"&lt;="&amp;P$3)-$F1804)))</f>
        <v>#VALUE!</v>
      </c>
      <c r="Q1804" s="21" t="e">
        <f>IF(OR($B1804="",Q$3&lt;$D1804+Настройки!$B$7),0,MAX(0,$E1804-MAX(0,SUMIFS(Тех_Движение!$G$2:$G$5111,Тех_Движение!$D$2:$D$5111,$C1804,Тех_Движение!$B$2:$B$5111,"&lt;="&amp;Q$3)-$F1804)))</f>
        <v>#VALUE!</v>
      </c>
      <c r="R1804" s="21" t="str">
        <f t="shared" si="85"/>
        <v/>
      </c>
      <c r="S1804" s="23" t="str">
        <f>IF($B1804="","",VLOOKUP($C1804,Настройки!$A$11:$L$17,9,FALSE))</f>
        <v/>
      </c>
      <c r="T1804" s="23" t="str">
        <f t="shared" si="86"/>
        <v/>
      </c>
    </row>
    <row r="1805" spans="1:20" x14ac:dyDescent="0.3">
      <c r="A1805" s="20">
        <f>Тех_Движение!$A$1802</f>
        <v>1801</v>
      </c>
      <c r="B1805" s="20" t="str">
        <f>IF(Тех_Движение!$F$1802&gt;0,Тех_Движение!$I$1802,"")</f>
        <v/>
      </c>
      <c r="C1805" s="20" t="str">
        <f>IF($B1805="","",Тех_Движение!$D$1802)</f>
        <v/>
      </c>
      <c r="D1805" s="9" t="str">
        <f>IF($B1805="","",Тех_Движение!$B$1802)</f>
        <v/>
      </c>
      <c r="E1805" s="21" t="str">
        <f>IF($B1805="","",Тех_Движение!$F$1802)</f>
        <v/>
      </c>
      <c r="F1805" s="21" t="str">
        <f>IF($B1805="","",SUMIFS($E$5:$E1804,$C$5:$C1804,$C1805))</f>
        <v/>
      </c>
      <c r="G1805" s="21" t="str">
        <f>IF($B1805="","",MAX(0,$E1805-MAX(0,SUMIFS(Тех_Движение!$G$2:$G$5111,Тех_Движение!$D$2:$D$5111,$C1805,Тех_Движение!$B$2:$B$5111,"&lt;="&amp;Настройки!$B$5-1)-$F1805)))</f>
        <v/>
      </c>
      <c r="H1805" s="21" t="str">
        <f>IF($B1805="","",IF(AND($D1805&gt;=Настройки!$B$5,$D1805&lt;=Настройки!$B$6),$E1805,0))</f>
        <v/>
      </c>
      <c r="I1805" s="21" t="str">
        <f t="shared" si="84"/>
        <v/>
      </c>
      <c r="J1805" s="21" t="str">
        <f>IF($B1805="","",MAX(0,$E1805-MAX(0,SUMIFS(Тех_Движение!$G$2:$G$5111,Тех_Движение!$D$2:$D$5111,$C1805,Тех_Движение!$B$2:$B$5111,"&lt;="&amp;Настройки!$B$6)-$F1805)))</f>
        <v/>
      </c>
      <c r="K1805" s="21" t="e">
        <f>IF(OR($B1805="",K$3&lt;$D1805+Настройки!$B$7),0,MAX(0,$E1805-MAX(0,SUMIFS(Тех_Движение!$G$2:$G$5111,Тех_Движение!$D$2:$D$5111,$C1805,Тех_Движение!$B$2:$B$5111,"&lt;="&amp;K$3)-$F1805)))</f>
        <v>#VALUE!</v>
      </c>
      <c r="L1805" s="21" t="e">
        <f>IF(OR($B1805="",L$3&lt;$D1805+Настройки!$B$7),0,MAX(0,$E1805-MAX(0,SUMIFS(Тех_Движение!$G$2:$G$5111,Тех_Движение!$D$2:$D$5111,$C1805,Тех_Движение!$B$2:$B$5111,"&lt;="&amp;L$3)-$F1805)))</f>
        <v>#VALUE!</v>
      </c>
      <c r="M1805" s="21" t="e">
        <f>IF(OR($B1805="",M$3&lt;$D1805+Настройки!$B$7),0,MAX(0,$E1805-MAX(0,SUMIFS(Тех_Движение!$G$2:$G$5111,Тех_Движение!$D$2:$D$5111,$C1805,Тех_Движение!$B$2:$B$5111,"&lt;="&amp;M$3)-$F1805)))</f>
        <v>#VALUE!</v>
      </c>
      <c r="N1805" s="21" t="e">
        <f>IF(OR($B1805="",N$3&lt;$D1805+Настройки!$B$7),0,MAX(0,$E1805-MAX(0,SUMIFS(Тех_Движение!$G$2:$G$5111,Тех_Движение!$D$2:$D$5111,$C1805,Тех_Движение!$B$2:$B$5111,"&lt;="&amp;N$3)-$F1805)))</f>
        <v>#VALUE!</v>
      </c>
      <c r="O1805" s="21" t="e">
        <f>IF(OR($B1805="",O$3&lt;$D1805+Настройки!$B$7),0,MAX(0,$E1805-MAX(0,SUMIFS(Тех_Движение!$G$2:$G$5111,Тех_Движение!$D$2:$D$5111,$C1805,Тех_Движение!$B$2:$B$5111,"&lt;="&amp;O$3)-$F1805)))</f>
        <v>#VALUE!</v>
      </c>
      <c r="P1805" s="21" t="e">
        <f>IF(OR($B1805="",P$3&lt;$D1805+Настройки!$B$7),0,MAX(0,$E1805-MAX(0,SUMIFS(Тех_Движение!$G$2:$G$5111,Тех_Движение!$D$2:$D$5111,$C1805,Тех_Движение!$B$2:$B$5111,"&lt;="&amp;P$3)-$F1805)))</f>
        <v>#VALUE!</v>
      </c>
      <c r="Q1805" s="21" t="e">
        <f>IF(OR($B1805="",Q$3&lt;$D1805+Настройки!$B$7),0,MAX(0,$E1805-MAX(0,SUMIFS(Тех_Движение!$G$2:$G$5111,Тех_Движение!$D$2:$D$5111,$C1805,Тех_Движение!$B$2:$B$5111,"&lt;="&amp;Q$3)-$F1805)))</f>
        <v>#VALUE!</v>
      </c>
      <c r="R1805" s="21" t="str">
        <f t="shared" si="85"/>
        <v/>
      </c>
      <c r="S1805" s="23" t="str">
        <f>IF($B1805="","",VLOOKUP($C1805,Настройки!$A$11:$L$17,9,FALSE))</f>
        <v/>
      </c>
      <c r="T1805" s="23" t="str">
        <f t="shared" si="86"/>
        <v/>
      </c>
    </row>
    <row r="1806" spans="1:20" x14ac:dyDescent="0.3">
      <c r="A1806" s="20">
        <f>Тех_Движение!$A$1803</f>
        <v>1802</v>
      </c>
      <c r="B1806" s="20" t="str">
        <f>IF(Тех_Движение!$F$1803&gt;0,Тех_Движение!$I$1803,"")</f>
        <v/>
      </c>
      <c r="C1806" s="20" t="str">
        <f>IF($B1806="","",Тех_Движение!$D$1803)</f>
        <v/>
      </c>
      <c r="D1806" s="9" t="str">
        <f>IF($B1806="","",Тех_Движение!$B$1803)</f>
        <v/>
      </c>
      <c r="E1806" s="21" t="str">
        <f>IF($B1806="","",Тех_Движение!$F$1803)</f>
        <v/>
      </c>
      <c r="F1806" s="21" t="str">
        <f>IF($B1806="","",SUMIFS($E$5:$E1805,$C$5:$C1805,$C1806))</f>
        <v/>
      </c>
      <c r="G1806" s="21" t="str">
        <f>IF($B1806="","",MAX(0,$E1806-MAX(0,SUMIFS(Тех_Движение!$G$2:$G$5111,Тех_Движение!$D$2:$D$5111,$C1806,Тех_Движение!$B$2:$B$5111,"&lt;="&amp;Настройки!$B$5-1)-$F1806)))</f>
        <v/>
      </c>
      <c r="H1806" s="21" t="str">
        <f>IF($B1806="","",IF(AND($D1806&gt;=Настройки!$B$5,$D1806&lt;=Настройки!$B$6),$E1806,0))</f>
        <v/>
      </c>
      <c r="I1806" s="21" t="str">
        <f t="shared" si="84"/>
        <v/>
      </c>
      <c r="J1806" s="21" t="str">
        <f>IF($B1806="","",MAX(0,$E1806-MAX(0,SUMIFS(Тех_Движение!$G$2:$G$5111,Тех_Движение!$D$2:$D$5111,$C1806,Тех_Движение!$B$2:$B$5111,"&lt;="&amp;Настройки!$B$6)-$F1806)))</f>
        <v/>
      </c>
      <c r="K1806" s="21" t="e">
        <f>IF(OR($B1806="",K$3&lt;$D1806+Настройки!$B$7),0,MAX(0,$E1806-MAX(0,SUMIFS(Тех_Движение!$G$2:$G$5111,Тех_Движение!$D$2:$D$5111,$C1806,Тех_Движение!$B$2:$B$5111,"&lt;="&amp;K$3)-$F1806)))</f>
        <v>#VALUE!</v>
      </c>
      <c r="L1806" s="21" t="e">
        <f>IF(OR($B1806="",L$3&lt;$D1806+Настройки!$B$7),0,MAX(0,$E1806-MAX(0,SUMIFS(Тех_Движение!$G$2:$G$5111,Тех_Движение!$D$2:$D$5111,$C1806,Тех_Движение!$B$2:$B$5111,"&lt;="&amp;L$3)-$F1806)))</f>
        <v>#VALUE!</v>
      </c>
      <c r="M1806" s="21" t="e">
        <f>IF(OR($B1806="",M$3&lt;$D1806+Настройки!$B$7),0,MAX(0,$E1806-MAX(0,SUMIFS(Тех_Движение!$G$2:$G$5111,Тех_Движение!$D$2:$D$5111,$C1806,Тех_Движение!$B$2:$B$5111,"&lt;="&amp;M$3)-$F1806)))</f>
        <v>#VALUE!</v>
      </c>
      <c r="N1806" s="21" t="e">
        <f>IF(OR($B1806="",N$3&lt;$D1806+Настройки!$B$7),0,MAX(0,$E1806-MAX(0,SUMIFS(Тех_Движение!$G$2:$G$5111,Тех_Движение!$D$2:$D$5111,$C1806,Тех_Движение!$B$2:$B$5111,"&lt;="&amp;N$3)-$F1806)))</f>
        <v>#VALUE!</v>
      </c>
      <c r="O1806" s="21" t="e">
        <f>IF(OR($B1806="",O$3&lt;$D1806+Настройки!$B$7),0,MAX(0,$E1806-MAX(0,SUMIFS(Тех_Движение!$G$2:$G$5111,Тех_Движение!$D$2:$D$5111,$C1806,Тех_Движение!$B$2:$B$5111,"&lt;="&amp;O$3)-$F1806)))</f>
        <v>#VALUE!</v>
      </c>
      <c r="P1806" s="21" t="e">
        <f>IF(OR($B1806="",P$3&lt;$D1806+Настройки!$B$7),0,MAX(0,$E1806-MAX(0,SUMIFS(Тех_Движение!$G$2:$G$5111,Тех_Движение!$D$2:$D$5111,$C1806,Тех_Движение!$B$2:$B$5111,"&lt;="&amp;P$3)-$F1806)))</f>
        <v>#VALUE!</v>
      </c>
      <c r="Q1806" s="21" t="e">
        <f>IF(OR($B1806="",Q$3&lt;$D1806+Настройки!$B$7),0,MAX(0,$E1806-MAX(0,SUMIFS(Тех_Движение!$G$2:$G$5111,Тех_Движение!$D$2:$D$5111,$C1806,Тех_Движение!$B$2:$B$5111,"&lt;="&amp;Q$3)-$F1806)))</f>
        <v>#VALUE!</v>
      </c>
      <c r="R1806" s="21" t="str">
        <f t="shared" si="85"/>
        <v/>
      </c>
      <c r="S1806" s="23" t="str">
        <f>IF($B1806="","",VLOOKUP($C1806,Настройки!$A$11:$L$17,9,FALSE))</f>
        <v/>
      </c>
      <c r="T1806" s="23" t="str">
        <f t="shared" si="86"/>
        <v/>
      </c>
    </row>
    <row r="1807" spans="1:20" x14ac:dyDescent="0.3">
      <c r="A1807" s="20">
        <f>Тех_Движение!$A$1804</f>
        <v>1803</v>
      </c>
      <c r="B1807" s="20" t="str">
        <f>IF(Тех_Движение!$F$1804&gt;0,Тех_Движение!$I$1804,"")</f>
        <v/>
      </c>
      <c r="C1807" s="20" t="str">
        <f>IF($B1807="","",Тех_Движение!$D$1804)</f>
        <v/>
      </c>
      <c r="D1807" s="9" t="str">
        <f>IF($B1807="","",Тех_Движение!$B$1804)</f>
        <v/>
      </c>
      <c r="E1807" s="21" t="str">
        <f>IF($B1807="","",Тех_Движение!$F$1804)</f>
        <v/>
      </c>
      <c r="F1807" s="21" t="str">
        <f>IF($B1807="","",SUMIFS($E$5:$E1806,$C$5:$C1806,$C1807))</f>
        <v/>
      </c>
      <c r="G1807" s="21" t="str">
        <f>IF($B1807="","",MAX(0,$E1807-MAX(0,SUMIFS(Тех_Движение!$G$2:$G$5111,Тех_Движение!$D$2:$D$5111,$C1807,Тех_Движение!$B$2:$B$5111,"&lt;="&amp;Настройки!$B$5-1)-$F1807)))</f>
        <v/>
      </c>
      <c r="H1807" s="21" t="str">
        <f>IF($B1807="","",IF(AND($D1807&gt;=Настройки!$B$5,$D1807&lt;=Настройки!$B$6),$E1807,0))</f>
        <v/>
      </c>
      <c r="I1807" s="21" t="str">
        <f t="shared" si="84"/>
        <v/>
      </c>
      <c r="J1807" s="21" t="str">
        <f>IF($B1807="","",MAX(0,$E1807-MAX(0,SUMIFS(Тех_Движение!$G$2:$G$5111,Тех_Движение!$D$2:$D$5111,$C1807,Тех_Движение!$B$2:$B$5111,"&lt;="&amp;Настройки!$B$6)-$F1807)))</f>
        <v/>
      </c>
      <c r="K1807" s="21" t="e">
        <f>IF(OR($B1807="",K$3&lt;$D1807+Настройки!$B$7),0,MAX(0,$E1807-MAX(0,SUMIFS(Тех_Движение!$G$2:$G$5111,Тех_Движение!$D$2:$D$5111,$C1807,Тех_Движение!$B$2:$B$5111,"&lt;="&amp;K$3)-$F1807)))</f>
        <v>#VALUE!</v>
      </c>
      <c r="L1807" s="21" t="e">
        <f>IF(OR($B1807="",L$3&lt;$D1807+Настройки!$B$7),0,MAX(0,$E1807-MAX(0,SUMIFS(Тех_Движение!$G$2:$G$5111,Тех_Движение!$D$2:$D$5111,$C1807,Тех_Движение!$B$2:$B$5111,"&lt;="&amp;L$3)-$F1807)))</f>
        <v>#VALUE!</v>
      </c>
      <c r="M1807" s="21" t="e">
        <f>IF(OR($B1807="",M$3&lt;$D1807+Настройки!$B$7),0,MAX(0,$E1807-MAX(0,SUMIFS(Тех_Движение!$G$2:$G$5111,Тех_Движение!$D$2:$D$5111,$C1807,Тех_Движение!$B$2:$B$5111,"&lt;="&amp;M$3)-$F1807)))</f>
        <v>#VALUE!</v>
      </c>
      <c r="N1807" s="21" t="e">
        <f>IF(OR($B1807="",N$3&lt;$D1807+Настройки!$B$7),0,MAX(0,$E1807-MAX(0,SUMIFS(Тех_Движение!$G$2:$G$5111,Тех_Движение!$D$2:$D$5111,$C1807,Тех_Движение!$B$2:$B$5111,"&lt;="&amp;N$3)-$F1807)))</f>
        <v>#VALUE!</v>
      </c>
      <c r="O1807" s="21" t="e">
        <f>IF(OR($B1807="",O$3&lt;$D1807+Настройки!$B$7),0,MAX(0,$E1807-MAX(0,SUMIFS(Тех_Движение!$G$2:$G$5111,Тех_Движение!$D$2:$D$5111,$C1807,Тех_Движение!$B$2:$B$5111,"&lt;="&amp;O$3)-$F1807)))</f>
        <v>#VALUE!</v>
      </c>
      <c r="P1807" s="21" t="e">
        <f>IF(OR($B1807="",P$3&lt;$D1807+Настройки!$B$7),0,MAX(0,$E1807-MAX(0,SUMIFS(Тех_Движение!$G$2:$G$5111,Тех_Движение!$D$2:$D$5111,$C1807,Тех_Движение!$B$2:$B$5111,"&lt;="&amp;P$3)-$F1807)))</f>
        <v>#VALUE!</v>
      </c>
      <c r="Q1807" s="21" t="e">
        <f>IF(OR($B1807="",Q$3&lt;$D1807+Настройки!$B$7),0,MAX(0,$E1807-MAX(0,SUMIFS(Тех_Движение!$G$2:$G$5111,Тех_Движение!$D$2:$D$5111,$C1807,Тех_Движение!$B$2:$B$5111,"&lt;="&amp;Q$3)-$F1807)))</f>
        <v>#VALUE!</v>
      </c>
      <c r="R1807" s="21" t="str">
        <f t="shared" si="85"/>
        <v/>
      </c>
      <c r="S1807" s="23" t="str">
        <f>IF($B1807="","",VLOOKUP($C1807,Настройки!$A$11:$L$17,9,FALSE))</f>
        <v/>
      </c>
      <c r="T1807" s="23" t="str">
        <f t="shared" si="86"/>
        <v/>
      </c>
    </row>
    <row r="1808" spans="1:20" x14ac:dyDescent="0.3">
      <c r="A1808" s="20">
        <f>Тех_Движение!$A$1805</f>
        <v>1804</v>
      </c>
      <c r="B1808" s="20" t="str">
        <f>IF(Тех_Движение!$F$1805&gt;0,Тех_Движение!$I$1805,"")</f>
        <v/>
      </c>
      <c r="C1808" s="20" t="str">
        <f>IF($B1808="","",Тех_Движение!$D$1805)</f>
        <v/>
      </c>
      <c r="D1808" s="9" t="str">
        <f>IF($B1808="","",Тех_Движение!$B$1805)</f>
        <v/>
      </c>
      <c r="E1808" s="21" t="str">
        <f>IF($B1808="","",Тех_Движение!$F$1805)</f>
        <v/>
      </c>
      <c r="F1808" s="21" t="str">
        <f>IF($B1808="","",SUMIFS($E$5:$E1807,$C$5:$C1807,$C1808))</f>
        <v/>
      </c>
      <c r="G1808" s="21" t="str">
        <f>IF($B1808="","",MAX(0,$E1808-MAX(0,SUMIFS(Тех_Движение!$G$2:$G$5111,Тех_Движение!$D$2:$D$5111,$C1808,Тех_Движение!$B$2:$B$5111,"&lt;="&amp;Настройки!$B$5-1)-$F1808)))</f>
        <v/>
      </c>
      <c r="H1808" s="21" t="str">
        <f>IF($B1808="","",IF(AND($D1808&gt;=Настройки!$B$5,$D1808&lt;=Настройки!$B$6),$E1808,0))</f>
        <v/>
      </c>
      <c r="I1808" s="21" t="str">
        <f t="shared" si="84"/>
        <v/>
      </c>
      <c r="J1808" s="21" t="str">
        <f>IF($B1808="","",MAX(0,$E1808-MAX(0,SUMIFS(Тех_Движение!$G$2:$G$5111,Тех_Движение!$D$2:$D$5111,$C1808,Тех_Движение!$B$2:$B$5111,"&lt;="&amp;Настройки!$B$6)-$F1808)))</f>
        <v/>
      </c>
      <c r="K1808" s="21" t="e">
        <f>IF(OR($B1808="",K$3&lt;$D1808+Настройки!$B$7),0,MAX(0,$E1808-MAX(0,SUMIFS(Тех_Движение!$G$2:$G$5111,Тех_Движение!$D$2:$D$5111,$C1808,Тех_Движение!$B$2:$B$5111,"&lt;="&amp;K$3)-$F1808)))</f>
        <v>#VALUE!</v>
      </c>
      <c r="L1808" s="21" t="e">
        <f>IF(OR($B1808="",L$3&lt;$D1808+Настройки!$B$7),0,MAX(0,$E1808-MAX(0,SUMIFS(Тех_Движение!$G$2:$G$5111,Тех_Движение!$D$2:$D$5111,$C1808,Тех_Движение!$B$2:$B$5111,"&lt;="&amp;L$3)-$F1808)))</f>
        <v>#VALUE!</v>
      </c>
      <c r="M1808" s="21" t="e">
        <f>IF(OR($B1808="",M$3&lt;$D1808+Настройки!$B$7),0,MAX(0,$E1808-MAX(0,SUMIFS(Тех_Движение!$G$2:$G$5111,Тех_Движение!$D$2:$D$5111,$C1808,Тех_Движение!$B$2:$B$5111,"&lt;="&amp;M$3)-$F1808)))</f>
        <v>#VALUE!</v>
      </c>
      <c r="N1808" s="21" t="e">
        <f>IF(OR($B1808="",N$3&lt;$D1808+Настройки!$B$7),0,MAX(0,$E1808-MAX(0,SUMIFS(Тех_Движение!$G$2:$G$5111,Тех_Движение!$D$2:$D$5111,$C1808,Тех_Движение!$B$2:$B$5111,"&lt;="&amp;N$3)-$F1808)))</f>
        <v>#VALUE!</v>
      </c>
      <c r="O1808" s="21" t="e">
        <f>IF(OR($B1808="",O$3&lt;$D1808+Настройки!$B$7),0,MAX(0,$E1808-MAX(0,SUMIFS(Тех_Движение!$G$2:$G$5111,Тех_Движение!$D$2:$D$5111,$C1808,Тех_Движение!$B$2:$B$5111,"&lt;="&amp;O$3)-$F1808)))</f>
        <v>#VALUE!</v>
      </c>
      <c r="P1808" s="21" t="e">
        <f>IF(OR($B1808="",P$3&lt;$D1808+Настройки!$B$7),0,MAX(0,$E1808-MAX(0,SUMIFS(Тех_Движение!$G$2:$G$5111,Тех_Движение!$D$2:$D$5111,$C1808,Тех_Движение!$B$2:$B$5111,"&lt;="&amp;P$3)-$F1808)))</f>
        <v>#VALUE!</v>
      </c>
      <c r="Q1808" s="21" t="e">
        <f>IF(OR($B1808="",Q$3&lt;$D1808+Настройки!$B$7),0,MAX(0,$E1808-MAX(0,SUMIFS(Тех_Движение!$G$2:$G$5111,Тех_Движение!$D$2:$D$5111,$C1808,Тех_Движение!$B$2:$B$5111,"&lt;="&amp;Q$3)-$F1808)))</f>
        <v>#VALUE!</v>
      </c>
      <c r="R1808" s="21" t="str">
        <f t="shared" si="85"/>
        <v/>
      </c>
      <c r="S1808" s="23" t="str">
        <f>IF($B1808="","",VLOOKUP($C1808,Настройки!$A$11:$L$17,9,FALSE))</f>
        <v/>
      </c>
      <c r="T1808" s="23" t="str">
        <f t="shared" si="86"/>
        <v/>
      </c>
    </row>
    <row r="1809" spans="1:20" x14ac:dyDescent="0.3">
      <c r="A1809" s="20">
        <f>Тех_Движение!$A$1806</f>
        <v>1805</v>
      </c>
      <c r="B1809" s="20" t="str">
        <f>IF(Тех_Движение!$F$1806&gt;0,Тех_Движение!$I$1806,"")</f>
        <v/>
      </c>
      <c r="C1809" s="20" t="str">
        <f>IF($B1809="","",Тех_Движение!$D$1806)</f>
        <v/>
      </c>
      <c r="D1809" s="9" t="str">
        <f>IF($B1809="","",Тех_Движение!$B$1806)</f>
        <v/>
      </c>
      <c r="E1809" s="21" t="str">
        <f>IF($B1809="","",Тех_Движение!$F$1806)</f>
        <v/>
      </c>
      <c r="F1809" s="21" t="str">
        <f>IF($B1809="","",SUMIFS($E$5:$E1808,$C$5:$C1808,$C1809))</f>
        <v/>
      </c>
      <c r="G1809" s="21" t="str">
        <f>IF($B1809="","",MAX(0,$E1809-MAX(0,SUMIFS(Тех_Движение!$G$2:$G$5111,Тех_Движение!$D$2:$D$5111,$C1809,Тех_Движение!$B$2:$B$5111,"&lt;="&amp;Настройки!$B$5-1)-$F1809)))</f>
        <v/>
      </c>
      <c r="H1809" s="21" t="str">
        <f>IF($B1809="","",IF(AND($D1809&gt;=Настройки!$B$5,$D1809&lt;=Настройки!$B$6),$E1809,0))</f>
        <v/>
      </c>
      <c r="I1809" s="21" t="str">
        <f t="shared" si="84"/>
        <v/>
      </c>
      <c r="J1809" s="21" t="str">
        <f>IF($B1809="","",MAX(0,$E1809-MAX(0,SUMIFS(Тех_Движение!$G$2:$G$5111,Тех_Движение!$D$2:$D$5111,$C1809,Тех_Движение!$B$2:$B$5111,"&lt;="&amp;Настройки!$B$6)-$F1809)))</f>
        <v/>
      </c>
      <c r="K1809" s="21" t="e">
        <f>IF(OR($B1809="",K$3&lt;$D1809+Настройки!$B$7),0,MAX(0,$E1809-MAX(0,SUMIFS(Тех_Движение!$G$2:$G$5111,Тех_Движение!$D$2:$D$5111,$C1809,Тех_Движение!$B$2:$B$5111,"&lt;="&amp;K$3)-$F1809)))</f>
        <v>#VALUE!</v>
      </c>
      <c r="L1809" s="21" t="e">
        <f>IF(OR($B1809="",L$3&lt;$D1809+Настройки!$B$7),0,MAX(0,$E1809-MAX(0,SUMIFS(Тех_Движение!$G$2:$G$5111,Тех_Движение!$D$2:$D$5111,$C1809,Тех_Движение!$B$2:$B$5111,"&lt;="&amp;L$3)-$F1809)))</f>
        <v>#VALUE!</v>
      </c>
      <c r="M1809" s="21" t="e">
        <f>IF(OR($B1809="",M$3&lt;$D1809+Настройки!$B$7),0,MAX(0,$E1809-MAX(0,SUMIFS(Тех_Движение!$G$2:$G$5111,Тех_Движение!$D$2:$D$5111,$C1809,Тех_Движение!$B$2:$B$5111,"&lt;="&amp;M$3)-$F1809)))</f>
        <v>#VALUE!</v>
      </c>
      <c r="N1809" s="21" t="e">
        <f>IF(OR($B1809="",N$3&lt;$D1809+Настройки!$B$7),0,MAX(0,$E1809-MAX(0,SUMIFS(Тех_Движение!$G$2:$G$5111,Тех_Движение!$D$2:$D$5111,$C1809,Тех_Движение!$B$2:$B$5111,"&lt;="&amp;N$3)-$F1809)))</f>
        <v>#VALUE!</v>
      </c>
      <c r="O1809" s="21" t="e">
        <f>IF(OR($B1809="",O$3&lt;$D1809+Настройки!$B$7),0,MAX(0,$E1809-MAX(0,SUMIFS(Тех_Движение!$G$2:$G$5111,Тех_Движение!$D$2:$D$5111,$C1809,Тех_Движение!$B$2:$B$5111,"&lt;="&amp;O$3)-$F1809)))</f>
        <v>#VALUE!</v>
      </c>
      <c r="P1809" s="21" t="e">
        <f>IF(OR($B1809="",P$3&lt;$D1809+Настройки!$B$7),0,MAX(0,$E1809-MAX(0,SUMIFS(Тех_Движение!$G$2:$G$5111,Тех_Движение!$D$2:$D$5111,$C1809,Тех_Движение!$B$2:$B$5111,"&lt;="&amp;P$3)-$F1809)))</f>
        <v>#VALUE!</v>
      </c>
      <c r="Q1809" s="21" t="e">
        <f>IF(OR($B1809="",Q$3&lt;$D1809+Настройки!$B$7),0,MAX(0,$E1809-MAX(0,SUMIFS(Тех_Движение!$G$2:$G$5111,Тех_Движение!$D$2:$D$5111,$C1809,Тех_Движение!$B$2:$B$5111,"&lt;="&amp;Q$3)-$F1809)))</f>
        <v>#VALUE!</v>
      </c>
      <c r="R1809" s="21" t="str">
        <f t="shared" si="85"/>
        <v/>
      </c>
      <c r="S1809" s="23" t="str">
        <f>IF($B1809="","",VLOOKUP($C1809,Настройки!$A$11:$L$17,9,FALSE))</f>
        <v/>
      </c>
      <c r="T1809" s="23" t="str">
        <f t="shared" si="86"/>
        <v/>
      </c>
    </row>
    <row r="1810" spans="1:20" x14ac:dyDescent="0.3">
      <c r="A1810" s="20">
        <f>Тех_Движение!$A$1807</f>
        <v>1806</v>
      </c>
      <c r="B1810" s="20" t="str">
        <f>IF(Тех_Движение!$F$1807&gt;0,Тех_Движение!$I$1807,"")</f>
        <v/>
      </c>
      <c r="C1810" s="20" t="str">
        <f>IF($B1810="","",Тех_Движение!$D$1807)</f>
        <v/>
      </c>
      <c r="D1810" s="9" t="str">
        <f>IF($B1810="","",Тех_Движение!$B$1807)</f>
        <v/>
      </c>
      <c r="E1810" s="21" t="str">
        <f>IF($B1810="","",Тех_Движение!$F$1807)</f>
        <v/>
      </c>
      <c r="F1810" s="21" t="str">
        <f>IF($B1810="","",SUMIFS($E$5:$E1809,$C$5:$C1809,$C1810))</f>
        <v/>
      </c>
      <c r="G1810" s="21" t="str">
        <f>IF($B1810="","",MAX(0,$E1810-MAX(0,SUMIFS(Тех_Движение!$G$2:$G$5111,Тех_Движение!$D$2:$D$5111,$C1810,Тех_Движение!$B$2:$B$5111,"&lt;="&amp;Настройки!$B$5-1)-$F1810)))</f>
        <v/>
      </c>
      <c r="H1810" s="21" t="str">
        <f>IF($B1810="","",IF(AND($D1810&gt;=Настройки!$B$5,$D1810&lt;=Настройки!$B$6),$E1810,0))</f>
        <v/>
      </c>
      <c r="I1810" s="21" t="str">
        <f t="shared" si="84"/>
        <v/>
      </c>
      <c r="J1810" s="21" t="str">
        <f>IF($B1810="","",MAX(0,$E1810-MAX(0,SUMIFS(Тех_Движение!$G$2:$G$5111,Тех_Движение!$D$2:$D$5111,$C1810,Тех_Движение!$B$2:$B$5111,"&lt;="&amp;Настройки!$B$6)-$F1810)))</f>
        <v/>
      </c>
      <c r="K1810" s="21" t="e">
        <f>IF(OR($B1810="",K$3&lt;$D1810+Настройки!$B$7),0,MAX(0,$E1810-MAX(0,SUMIFS(Тех_Движение!$G$2:$G$5111,Тех_Движение!$D$2:$D$5111,$C1810,Тех_Движение!$B$2:$B$5111,"&lt;="&amp;K$3)-$F1810)))</f>
        <v>#VALUE!</v>
      </c>
      <c r="L1810" s="21" t="e">
        <f>IF(OR($B1810="",L$3&lt;$D1810+Настройки!$B$7),0,MAX(0,$E1810-MAX(0,SUMIFS(Тех_Движение!$G$2:$G$5111,Тех_Движение!$D$2:$D$5111,$C1810,Тех_Движение!$B$2:$B$5111,"&lt;="&amp;L$3)-$F1810)))</f>
        <v>#VALUE!</v>
      </c>
      <c r="M1810" s="21" t="e">
        <f>IF(OR($B1810="",M$3&lt;$D1810+Настройки!$B$7),0,MAX(0,$E1810-MAX(0,SUMIFS(Тех_Движение!$G$2:$G$5111,Тех_Движение!$D$2:$D$5111,$C1810,Тех_Движение!$B$2:$B$5111,"&lt;="&amp;M$3)-$F1810)))</f>
        <v>#VALUE!</v>
      </c>
      <c r="N1810" s="21" t="e">
        <f>IF(OR($B1810="",N$3&lt;$D1810+Настройки!$B$7),0,MAX(0,$E1810-MAX(0,SUMIFS(Тех_Движение!$G$2:$G$5111,Тех_Движение!$D$2:$D$5111,$C1810,Тех_Движение!$B$2:$B$5111,"&lt;="&amp;N$3)-$F1810)))</f>
        <v>#VALUE!</v>
      </c>
      <c r="O1810" s="21" t="e">
        <f>IF(OR($B1810="",O$3&lt;$D1810+Настройки!$B$7),0,MAX(0,$E1810-MAX(0,SUMIFS(Тех_Движение!$G$2:$G$5111,Тех_Движение!$D$2:$D$5111,$C1810,Тех_Движение!$B$2:$B$5111,"&lt;="&amp;O$3)-$F1810)))</f>
        <v>#VALUE!</v>
      </c>
      <c r="P1810" s="21" t="e">
        <f>IF(OR($B1810="",P$3&lt;$D1810+Настройки!$B$7),0,MAX(0,$E1810-MAX(0,SUMIFS(Тех_Движение!$G$2:$G$5111,Тех_Движение!$D$2:$D$5111,$C1810,Тех_Движение!$B$2:$B$5111,"&lt;="&amp;P$3)-$F1810)))</f>
        <v>#VALUE!</v>
      </c>
      <c r="Q1810" s="21" t="e">
        <f>IF(OR($B1810="",Q$3&lt;$D1810+Настройки!$B$7),0,MAX(0,$E1810-MAX(0,SUMIFS(Тех_Движение!$G$2:$G$5111,Тех_Движение!$D$2:$D$5111,$C1810,Тех_Движение!$B$2:$B$5111,"&lt;="&amp;Q$3)-$F1810)))</f>
        <v>#VALUE!</v>
      </c>
      <c r="R1810" s="21" t="str">
        <f t="shared" si="85"/>
        <v/>
      </c>
      <c r="S1810" s="23" t="str">
        <f>IF($B1810="","",VLOOKUP($C1810,Настройки!$A$11:$L$17,9,FALSE))</f>
        <v/>
      </c>
      <c r="T1810" s="23" t="str">
        <f t="shared" si="86"/>
        <v/>
      </c>
    </row>
    <row r="1811" spans="1:20" x14ac:dyDescent="0.3">
      <c r="A1811" s="20">
        <f>Тех_Движение!$A$1808</f>
        <v>1807</v>
      </c>
      <c r="B1811" s="20" t="str">
        <f>IF(Тех_Движение!$F$1808&gt;0,Тех_Движение!$I$1808,"")</f>
        <v/>
      </c>
      <c r="C1811" s="20" t="str">
        <f>IF($B1811="","",Тех_Движение!$D$1808)</f>
        <v/>
      </c>
      <c r="D1811" s="9" t="str">
        <f>IF($B1811="","",Тех_Движение!$B$1808)</f>
        <v/>
      </c>
      <c r="E1811" s="21" t="str">
        <f>IF($B1811="","",Тех_Движение!$F$1808)</f>
        <v/>
      </c>
      <c r="F1811" s="21" t="str">
        <f>IF($B1811="","",SUMIFS($E$5:$E1810,$C$5:$C1810,$C1811))</f>
        <v/>
      </c>
      <c r="G1811" s="21" t="str">
        <f>IF($B1811="","",MAX(0,$E1811-MAX(0,SUMIFS(Тех_Движение!$G$2:$G$5111,Тех_Движение!$D$2:$D$5111,$C1811,Тех_Движение!$B$2:$B$5111,"&lt;="&amp;Настройки!$B$5-1)-$F1811)))</f>
        <v/>
      </c>
      <c r="H1811" s="21" t="str">
        <f>IF($B1811="","",IF(AND($D1811&gt;=Настройки!$B$5,$D1811&lt;=Настройки!$B$6),$E1811,0))</f>
        <v/>
      </c>
      <c r="I1811" s="21" t="str">
        <f t="shared" si="84"/>
        <v/>
      </c>
      <c r="J1811" s="21" t="str">
        <f>IF($B1811="","",MAX(0,$E1811-MAX(0,SUMIFS(Тех_Движение!$G$2:$G$5111,Тех_Движение!$D$2:$D$5111,$C1811,Тех_Движение!$B$2:$B$5111,"&lt;="&amp;Настройки!$B$6)-$F1811)))</f>
        <v/>
      </c>
      <c r="K1811" s="21" t="e">
        <f>IF(OR($B1811="",K$3&lt;$D1811+Настройки!$B$7),0,MAX(0,$E1811-MAX(0,SUMIFS(Тех_Движение!$G$2:$G$5111,Тех_Движение!$D$2:$D$5111,$C1811,Тех_Движение!$B$2:$B$5111,"&lt;="&amp;K$3)-$F1811)))</f>
        <v>#VALUE!</v>
      </c>
      <c r="L1811" s="21" t="e">
        <f>IF(OR($B1811="",L$3&lt;$D1811+Настройки!$B$7),0,MAX(0,$E1811-MAX(0,SUMIFS(Тех_Движение!$G$2:$G$5111,Тех_Движение!$D$2:$D$5111,$C1811,Тех_Движение!$B$2:$B$5111,"&lt;="&amp;L$3)-$F1811)))</f>
        <v>#VALUE!</v>
      </c>
      <c r="M1811" s="21" t="e">
        <f>IF(OR($B1811="",M$3&lt;$D1811+Настройки!$B$7),0,MAX(0,$E1811-MAX(0,SUMIFS(Тех_Движение!$G$2:$G$5111,Тех_Движение!$D$2:$D$5111,$C1811,Тех_Движение!$B$2:$B$5111,"&lt;="&amp;M$3)-$F1811)))</f>
        <v>#VALUE!</v>
      </c>
      <c r="N1811" s="21" t="e">
        <f>IF(OR($B1811="",N$3&lt;$D1811+Настройки!$B$7),0,MAX(0,$E1811-MAX(0,SUMIFS(Тех_Движение!$G$2:$G$5111,Тех_Движение!$D$2:$D$5111,$C1811,Тех_Движение!$B$2:$B$5111,"&lt;="&amp;N$3)-$F1811)))</f>
        <v>#VALUE!</v>
      </c>
      <c r="O1811" s="21" t="e">
        <f>IF(OR($B1811="",O$3&lt;$D1811+Настройки!$B$7),0,MAX(0,$E1811-MAX(0,SUMIFS(Тех_Движение!$G$2:$G$5111,Тех_Движение!$D$2:$D$5111,$C1811,Тех_Движение!$B$2:$B$5111,"&lt;="&amp;O$3)-$F1811)))</f>
        <v>#VALUE!</v>
      </c>
      <c r="P1811" s="21" t="e">
        <f>IF(OR($B1811="",P$3&lt;$D1811+Настройки!$B$7),0,MAX(0,$E1811-MAX(0,SUMIFS(Тех_Движение!$G$2:$G$5111,Тех_Движение!$D$2:$D$5111,$C1811,Тех_Движение!$B$2:$B$5111,"&lt;="&amp;P$3)-$F1811)))</f>
        <v>#VALUE!</v>
      </c>
      <c r="Q1811" s="21" t="e">
        <f>IF(OR($B1811="",Q$3&lt;$D1811+Настройки!$B$7),0,MAX(0,$E1811-MAX(0,SUMIFS(Тех_Движение!$G$2:$G$5111,Тех_Движение!$D$2:$D$5111,$C1811,Тех_Движение!$B$2:$B$5111,"&lt;="&amp;Q$3)-$F1811)))</f>
        <v>#VALUE!</v>
      </c>
      <c r="R1811" s="21" t="str">
        <f t="shared" si="85"/>
        <v/>
      </c>
      <c r="S1811" s="23" t="str">
        <f>IF($B1811="","",VLOOKUP($C1811,Настройки!$A$11:$L$17,9,FALSE))</f>
        <v/>
      </c>
      <c r="T1811" s="23" t="str">
        <f t="shared" si="86"/>
        <v/>
      </c>
    </row>
    <row r="1812" spans="1:20" x14ac:dyDescent="0.3">
      <c r="A1812" s="20">
        <f>Тех_Движение!$A$1809</f>
        <v>1808</v>
      </c>
      <c r="B1812" s="20" t="str">
        <f>IF(Тех_Движение!$F$1809&gt;0,Тех_Движение!$I$1809,"")</f>
        <v/>
      </c>
      <c r="C1812" s="20" t="str">
        <f>IF($B1812="","",Тех_Движение!$D$1809)</f>
        <v/>
      </c>
      <c r="D1812" s="9" t="str">
        <f>IF($B1812="","",Тех_Движение!$B$1809)</f>
        <v/>
      </c>
      <c r="E1812" s="21" t="str">
        <f>IF($B1812="","",Тех_Движение!$F$1809)</f>
        <v/>
      </c>
      <c r="F1812" s="21" t="str">
        <f>IF($B1812="","",SUMIFS($E$5:$E1811,$C$5:$C1811,$C1812))</f>
        <v/>
      </c>
      <c r="G1812" s="21" t="str">
        <f>IF($B1812="","",MAX(0,$E1812-MAX(0,SUMIFS(Тех_Движение!$G$2:$G$5111,Тех_Движение!$D$2:$D$5111,$C1812,Тех_Движение!$B$2:$B$5111,"&lt;="&amp;Настройки!$B$5-1)-$F1812)))</f>
        <v/>
      </c>
      <c r="H1812" s="21" t="str">
        <f>IF($B1812="","",IF(AND($D1812&gt;=Настройки!$B$5,$D1812&lt;=Настройки!$B$6),$E1812,0))</f>
        <v/>
      </c>
      <c r="I1812" s="21" t="str">
        <f t="shared" si="84"/>
        <v/>
      </c>
      <c r="J1812" s="21" t="str">
        <f>IF($B1812="","",MAX(0,$E1812-MAX(0,SUMIFS(Тех_Движение!$G$2:$G$5111,Тех_Движение!$D$2:$D$5111,$C1812,Тех_Движение!$B$2:$B$5111,"&lt;="&amp;Настройки!$B$6)-$F1812)))</f>
        <v/>
      </c>
      <c r="K1812" s="21" t="e">
        <f>IF(OR($B1812="",K$3&lt;$D1812+Настройки!$B$7),0,MAX(0,$E1812-MAX(0,SUMIFS(Тех_Движение!$G$2:$G$5111,Тех_Движение!$D$2:$D$5111,$C1812,Тех_Движение!$B$2:$B$5111,"&lt;="&amp;K$3)-$F1812)))</f>
        <v>#VALUE!</v>
      </c>
      <c r="L1812" s="21" t="e">
        <f>IF(OR($B1812="",L$3&lt;$D1812+Настройки!$B$7),0,MAX(0,$E1812-MAX(0,SUMIFS(Тех_Движение!$G$2:$G$5111,Тех_Движение!$D$2:$D$5111,$C1812,Тех_Движение!$B$2:$B$5111,"&lt;="&amp;L$3)-$F1812)))</f>
        <v>#VALUE!</v>
      </c>
      <c r="M1812" s="21" t="e">
        <f>IF(OR($B1812="",M$3&lt;$D1812+Настройки!$B$7),0,MAX(0,$E1812-MAX(0,SUMIFS(Тех_Движение!$G$2:$G$5111,Тех_Движение!$D$2:$D$5111,$C1812,Тех_Движение!$B$2:$B$5111,"&lt;="&amp;M$3)-$F1812)))</f>
        <v>#VALUE!</v>
      </c>
      <c r="N1812" s="21" t="e">
        <f>IF(OR($B1812="",N$3&lt;$D1812+Настройки!$B$7),0,MAX(0,$E1812-MAX(0,SUMIFS(Тех_Движение!$G$2:$G$5111,Тех_Движение!$D$2:$D$5111,$C1812,Тех_Движение!$B$2:$B$5111,"&lt;="&amp;N$3)-$F1812)))</f>
        <v>#VALUE!</v>
      </c>
      <c r="O1812" s="21" t="e">
        <f>IF(OR($B1812="",O$3&lt;$D1812+Настройки!$B$7),0,MAX(0,$E1812-MAX(0,SUMIFS(Тех_Движение!$G$2:$G$5111,Тех_Движение!$D$2:$D$5111,$C1812,Тех_Движение!$B$2:$B$5111,"&lt;="&amp;O$3)-$F1812)))</f>
        <v>#VALUE!</v>
      </c>
      <c r="P1812" s="21" t="e">
        <f>IF(OR($B1812="",P$3&lt;$D1812+Настройки!$B$7),0,MAX(0,$E1812-MAX(0,SUMIFS(Тех_Движение!$G$2:$G$5111,Тех_Движение!$D$2:$D$5111,$C1812,Тех_Движение!$B$2:$B$5111,"&lt;="&amp;P$3)-$F1812)))</f>
        <v>#VALUE!</v>
      </c>
      <c r="Q1812" s="21" t="e">
        <f>IF(OR($B1812="",Q$3&lt;$D1812+Настройки!$B$7),0,MAX(0,$E1812-MAX(0,SUMIFS(Тех_Движение!$G$2:$G$5111,Тех_Движение!$D$2:$D$5111,$C1812,Тех_Движение!$B$2:$B$5111,"&lt;="&amp;Q$3)-$F1812)))</f>
        <v>#VALUE!</v>
      </c>
      <c r="R1812" s="21" t="str">
        <f t="shared" si="85"/>
        <v/>
      </c>
      <c r="S1812" s="23" t="str">
        <f>IF($B1812="","",VLOOKUP($C1812,Настройки!$A$11:$L$17,9,FALSE))</f>
        <v/>
      </c>
      <c r="T1812" s="23" t="str">
        <f t="shared" si="86"/>
        <v/>
      </c>
    </row>
    <row r="1813" spans="1:20" x14ac:dyDescent="0.3">
      <c r="A1813" s="20">
        <f>Тех_Движение!$A$1810</f>
        <v>1809</v>
      </c>
      <c r="B1813" s="20" t="str">
        <f>IF(Тех_Движение!$F$1810&gt;0,Тех_Движение!$I$1810,"")</f>
        <v/>
      </c>
      <c r="C1813" s="20" t="str">
        <f>IF($B1813="","",Тех_Движение!$D$1810)</f>
        <v/>
      </c>
      <c r="D1813" s="9" t="str">
        <f>IF($B1813="","",Тех_Движение!$B$1810)</f>
        <v/>
      </c>
      <c r="E1813" s="21" t="str">
        <f>IF($B1813="","",Тех_Движение!$F$1810)</f>
        <v/>
      </c>
      <c r="F1813" s="21" t="str">
        <f>IF($B1813="","",SUMIFS($E$5:$E1812,$C$5:$C1812,$C1813))</f>
        <v/>
      </c>
      <c r="G1813" s="21" t="str">
        <f>IF($B1813="","",MAX(0,$E1813-MAX(0,SUMIFS(Тех_Движение!$G$2:$G$5111,Тех_Движение!$D$2:$D$5111,$C1813,Тех_Движение!$B$2:$B$5111,"&lt;="&amp;Настройки!$B$5-1)-$F1813)))</f>
        <v/>
      </c>
      <c r="H1813" s="21" t="str">
        <f>IF($B1813="","",IF(AND($D1813&gt;=Настройки!$B$5,$D1813&lt;=Настройки!$B$6),$E1813,0))</f>
        <v/>
      </c>
      <c r="I1813" s="21" t="str">
        <f t="shared" si="84"/>
        <v/>
      </c>
      <c r="J1813" s="21" t="str">
        <f>IF($B1813="","",MAX(0,$E1813-MAX(0,SUMIFS(Тех_Движение!$G$2:$G$5111,Тех_Движение!$D$2:$D$5111,$C1813,Тех_Движение!$B$2:$B$5111,"&lt;="&amp;Настройки!$B$6)-$F1813)))</f>
        <v/>
      </c>
      <c r="K1813" s="21" t="e">
        <f>IF(OR($B1813="",K$3&lt;$D1813+Настройки!$B$7),0,MAX(0,$E1813-MAX(0,SUMIFS(Тех_Движение!$G$2:$G$5111,Тех_Движение!$D$2:$D$5111,$C1813,Тех_Движение!$B$2:$B$5111,"&lt;="&amp;K$3)-$F1813)))</f>
        <v>#VALUE!</v>
      </c>
      <c r="L1813" s="21" t="e">
        <f>IF(OR($B1813="",L$3&lt;$D1813+Настройки!$B$7),0,MAX(0,$E1813-MAX(0,SUMIFS(Тех_Движение!$G$2:$G$5111,Тех_Движение!$D$2:$D$5111,$C1813,Тех_Движение!$B$2:$B$5111,"&lt;="&amp;L$3)-$F1813)))</f>
        <v>#VALUE!</v>
      </c>
      <c r="M1813" s="21" t="e">
        <f>IF(OR($B1813="",M$3&lt;$D1813+Настройки!$B$7),0,MAX(0,$E1813-MAX(0,SUMIFS(Тех_Движение!$G$2:$G$5111,Тех_Движение!$D$2:$D$5111,$C1813,Тех_Движение!$B$2:$B$5111,"&lt;="&amp;M$3)-$F1813)))</f>
        <v>#VALUE!</v>
      </c>
      <c r="N1813" s="21" t="e">
        <f>IF(OR($B1813="",N$3&lt;$D1813+Настройки!$B$7),0,MAX(0,$E1813-MAX(0,SUMIFS(Тех_Движение!$G$2:$G$5111,Тех_Движение!$D$2:$D$5111,$C1813,Тех_Движение!$B$2:$B$5111,"&lt;="&amp;N$3)-$F1813)))</f>
        <v>#VALUE!</v>
      </c>
      <c r="O1813" s="21" t="e">
        <f>IF(OR($B1813="",O$3&lt;$D1813+Настройки!$B$7),0,MAX(0,$E1813-MAX(0,SUMIFS(Тех_Движение!$G$2:$G$5111,Тех_Движение!$D$2:$D$5111,$C1813,Тех_Движение!$B$2:$B$5111,"&lt;="&amp;O$3)-$F1813)))</f>
        <v>#VALUE!</v>
      </c>
      <c r="P1813" s="21" t="e">
        <f>IF(OR($B1813="",P$3&lt;$D1813+Настройки!$B$7),0,MAX(0,$E1813-MAX(0,SUMIFS(Тех_Движение!$G$2:$G$5111,Тех_Движение!$D$2:$D$5111,$C1813,Тех_Движение!$B$2:$B$5111,"&lt;="&amp;P$3)-$F1813)))</f>
        <v>#VALUE!</v>
      </c>
      <c r="Q1813" s="21" t="e">
        <f>IF(OR($B1813="",Q$3&lt;$D1813+Настройки!$B$7),0,MAX(0,$E1813-MAX(0,SUMIFS(Тех_Движение!$G$2:$G$5111,Тех_Движение!$D$2:$D$5111,$C1813,Тех_Движение!$B$2:$B$5111,"&lt;="&amp;Q$3)-$F1813)))</f>
        <v>#VALUE!</v>
      </c>
      <c r="R1813" s="21" t="str">
        <f t="shared" si="85"/>
        <v/>
      </c>
      <c r="S1813" s="23" t="str">
        <f>IF($B1813="","",VLOOKUP($C1813,Настройки!$A$11:$L$17,9,FALSE))</f>
        <v/>
      </c>
      <c r="T1813" s="23" t="str">
        <f t="shared" si="86"/>
        <v/>
      </c>
    </row>
    <row r="1814" spans="1:20" x14ac:dyDescent="0.3">
      <c r="A1814" s="20">
        <f>Тех_Движение!$A$1811</f>
        <v>1810</v>
      </c>
      <c r="B1814" s="20" t="str">
        <f>IF(Тех_Движение!$F$1811&gt;0,Тех_Движение!$I$1811,"")</f>
        <v/>
      </c>
      <c r="C1814" s="20" t="str">
        <f>IF($B1814="","",Тех_Движение!$D$1811)</f>
        <v/>
      </c>
      <c r="D1814" s="9" t="str">
        <f>IF($B1814="","",Тех_Движение!$B$1811)</f>
        <v/>
      </c>
      <c r="E1814" s="21" t="str">
        <f>IF($B1814="","",Тех_Движение!$F$1811)</f>
        <v/>
      </c>
      <c r="F1814" s="21" t="str">
        <f>IF($B1814="","",SUMIFS($E$5:$E1813,$C$5:$C1813,$C1814))</f>
        <v/>
      </c>
      <c r="G1814" s="21" t="str">
        <f>IF($B1814="","",MAX(0,$E1814-MAX(0,SUMIFS(Тех_Движение!$G$2:$G$5111,Тех_Движение!$D$2:$D$5111,$C1814,Тех_Движение!$B$2:$B$5111,"&lt;="&amp;Настройки!$B$5-1)-$F1814)))</f>
        <v/>
      </c>
      <c r="H1814" s="21" t="str">
        <f>IF($B1814="","",IF(AND($D1814&gt;=Настройки!$B$5,$D1814&lt;=Настройки!$B$6),$E1814,0))</f>
        <v/>
      </c>
      <c r="I1814" s="21" t="str">
        <f t="shared" si="84"/>
        <v/>
      </c>
      <c r="J1814" s="21" t="str">
        <f>IF($B1814="","",MAX(0,$E1814-MAX(0,SUMIFS(Тех_Движение!$G$2:$G$5111,Тех_Движение!$D$2:$D$5111,$C1814,Тех_Движение!$B$2:$B$5111,"&lt;="&amp;Настройки!$B$6)-$F1814)))</f>
        <v/>
      </c>
      <c r="K1814" s="21" t="e">
        <f>IF(OR($B1814="",K$3&lt;$D1814+Настройки!$B$7),0,MAX(0,$E1814-MAX(0,SUMIFS(Тех_Движение!$G$2:$G$5111,Тех_Движение!$D$2:$D$5111,$C1814,Тех_Движение!$B$2:$B$5111,"&lt;="&amp;K$3)-$F1814)))</f>
        <v>#VALUE!</v>
      </c>
      <c r="L1814" s="21" t="e">
        <f>IF(OR($B1814="",L$3&lt;$D1814+Настройки!$B$7),0,MAX(0,$E1814-MAX(0,SUMIFS(Тех_Движение!$G$2:$G$5111,Тех_Движение!$D$2:$D$5111,$C1814,Тех_Движение!$B$2:$B$5111,"&lt;="&amp;L$3)-$F1814)))</f>
        <v>#VALUE!</v>
      </c>
      <c r="M1814" s="21" t="e">
        <f>IF(OR($B1814="",M$3&lt;$D1814+Настройки!$B$7),0,MAX(0,$E1814-MAX(0,SUMIFS(Тех_Движение!$G$2:$G$5111,Тех_Движение!$D$2:$D$5111,$C1814,Тех_Движение!$B$2:$B$5111,"&lt;="&amp;M$3)-$F1814)))</f>
        <v>#VALUE!</v>
      </c>
      <c r="N1814" s="21" t="e">
        <f>IF(OR($B1814="",N$3&lt;$D1814+Настройки!$B$7),0,MAX(0,$E1814-MAX(0,SUMIFS(Тех_Движение!$G$2:$G$5111,Тех_Движение!$D$2:$D$5111,$C1814,Тех_Движение!$B$2:$B$5111,"&lt;="&amp;N$3)-$F1814)))</f>
        <v>#VALUE!</v>
      </c>
      <c r="O1814" s="21" t="e">
        <f>IF(OR($B1814="",O$3&lt;$D1814+Настройки!$B$7),0,MAX(0,$E1814-MAX(0,SUMIFS(Тех_Движение!$G$2:$G$5111,Тех_Движение!$D$2:$D$5111,$C1814,Тех_Движение!$B$2:$B$5111,"&lt;="&amp;O$3)-$F1814)))</f>
        <v>#VALUE!</v>
      </c>
      <c r="P1814" s="21" t="e">
        <f>IF(OR($B1814="",P$3&lt;$D1814+Настройки!$B$7),0,MAX(0,$E1814-MAX(0,SUMIFS(Тех_Движение!$G$2:$G$5111,Тех_Движение!$D$2:$D$5111,$C1814,Тех_Движение!$B$2:$B$5111,"&lt;="&amp;P$3)-$F1814)))</f>
        <v>#VALUE!</v>
      </c>
      <c r="Q1814" s="21" t="e">
        <f>IF(OR($B1814="",Q$3&lt;$D1814+Настройки!$B$7),0,MAX(0,$E1814-MAX(0,SUMIFS(Тех_Движение!$G$2:$G$5111,Тех_Движение!$D$2:$D$5111,$C1814,Тех_Движение!$B$2:$B$5111,"&lt;="&amp;Q$3)-$F1814)))</f>
        <v>#VALUE!</v>
      </c>
      <c r="R1814" s="21" t="str">
        <f t="shared" si="85"/>
        <v/>
      </c>
      <c r="S1814" s="23" t="str">
        <f>IF($B1814="","",VLOOKUP($C1814,Настройки!$A$11:$L$17,9,FALSE))</f>
        <v/>
      </c>
      <c r="T1814" s="23" t="str">
        <f t="shared" si="86"/>
        <v/>
      </c>
    </row>
    <row r="1815" spans="1:20" x14ac:dyDescent="0.3">
      <c r="A1815" s="20">
        <f>Тех_Движение!$A$1812</f>
        <v>1811</v>
      </c>
      <c r="B1815" s="20" t="str">
        <f>IF(Тех_Движение!$F$1812&gt;0,Тех_Движение!$I$1812,"")</f>
        <v/>
      </c>
      <c r="C1815" s="20" t="str">
        <f>IF($B1815="","",Тех_Движение!$D$1812)</f>
        <v/>
      </c>
      <c r="D1815" s="9" t="str">
        <f>IF($B1815="","",Тех_Движение!$B$1812)</f>
        <v/>
      </c>
      <c r="E1815" s="21" t="str">
        <f>IF($B1815="","",Тех_Движение!$F$1812)</f>
        <v/>
      </c>
      <c r="F1815" s="21" t="str">
        <f>IF($B1815="","",SUMIFS($E$5:$E1814,$C$5:$C1814,$C1815))</f>
        <v/>
      </c>
      <c r="G1815" s="21" t="str">
        <f>IF($B1815="","",MAX(0,$E1815-MAX(0,SUMIFS(Тех_Движение!$G$2:$G$5111,Тех_Движение!$D$2:$D$5111,$C1815,Тех_Движение!$B$2:$B$5111,"&lt;="&amp;Настройки!$B$5-1)-$F1815)))</f>
        <v/>
      </c>
      <c r="H1815" s="21" t="str">
        <f>IF($B1815="","",IF(AND($D1815&gt;=Настройки!$B$5,$D1815&lt;=Настройки!$B$6),$E1815,0))</f>
        <v/>
      </c>
      <c r="I1815" s="21" t="str">
        <f t="shared" si="84"/>
        <v/>
      </c>
      <c r="J1815" s="21" t="str">
        <f>IF($B1815="","",MAX(0,$E1815-MAX(0,SUMIFS(Тех_Движение!$G$2:$G$5111,Тех_Движение!$D$2:$D$5111,$C1815,Тех_Движение!$B$2:$B$5111,"&lt;="&amp;Настройки!$B$6)-$F1815)))</f>
        <v/>
      </c>
      <c r="K1815" s="21" t="e">
        <f>IF(OR($B1815="",K$3&lt;$D1815+Настройки!$B$7),0,MAX(0,$E1815-MAX(0,SUMIFS(Тех_Движение!$G$2:$G$5111,Тех_Движение!$D$2:$D$5111,$C1815,Тех_Движение!$B$2:$B$5111,"&lt;="&amp;K$3)-$F1815)))</f>
        <v>#VALUE!</v>
      </c>
      <c r="L1815" s="21" t="e">
        <f>IF(OR($B1815="",L$3&lt;$D1815+Настройки!$B$7),0,MAX(0,$E1815-MAX(0,SUMIFS(Тех_Движение!$G$2:$G$5111,Тех_Движение!$D$2:$D$5111,$C1815,Тех_Движение!$B$2:$B$5111,"&lt;="&amp;L$3)-$F1815)))</f>
        <v>#VALUE!</v>
      </c>
      <c r="M1815" s="21" t="e">
        <f>IF(OR($B1815="",M$3&lt;$D1815+Настройки!$B$7),0,MAX(0,$E1815-MAX(0,SUMIFS(Тех_Движение!$G$2:$G$5111,Тех_Движение!$D$2:$D$5111,$C1815,Тех_Движение!$B$2:$B$5111,"&lt;="&amp;M$3)-$F1815)))</f>
        <v>#VALUE!</v>
      </c>
      <c r="N1815" s="21" t="e">
        <f>IF(OR($B1815="",N$3&lt;$D1815+Настройки!$B$7),0,MAX(0,$E1815-MAX(0,SUMIFS(Тех_Движение!$G$2:$G$5111,Тех_Движение!$D$2:$D$5111,$C1815,Тех_Движение!$B$2:$B$5111,"&lt;="&amp;N$3)-$F1815)))</f>
        <v>#VALUE!</v>
      </c>
      <c r="O1815" s="21" t="e">
        <f>IF(OR($B1815="",O$3&lt;$D1815+Настройки!$B$7),0,MAX(0,$E1815-MAX(0,SUMIFS(Тех_Движение!$G$2:$G$5111,Тех_Движение!$D$2:$D$5111,$C1815,Тех_Движение!$B$2:$B$5111,"&lt;="&amp;O$3)-$F1815)))</f>
        <v>#VALUE!</v>
      </c>
      <c r="P1815" s="21" t="e">
        <f>IF(OR($B1815="",P$3&lt;$D1815+Настройки!$B$7),0,MAX(0,$E1815-MAX(0,SUMIFS(Тех_Движение!$G$2:$G$5111,Тех_Движение!$D$2:$D$5111,$C1815,Тех_Движение!$B$2:$B$5111,"&lt;="&amp;P$3)-$F1815)))</f>
        <v>#VALUE!</v>
      </c>
      <c r="Q1815" s="21" t="e">
        <f>IF(OR($B1815="",Q$3&lt;$D1815+Настройки!$B$7),0,MAX(0,$E1815-MAX(0,SUMIFS(Тех_Движение!$G$2:$G$5111,Тех_Движение!$D$2:$D$5111,$C1815,Тех_Движение!$B$2:$B$5111,"&lt;="&amp;Q$3)-$F1815)))</f>
        <v>#VALUE!</v>
      </c>
      <c r="R1815" s="21" t="str">
        <f t="shared" si="85"/>
        <v/>
      </c>
      <c r="S1815" s="23" t="str">
        <f>IF($B1815="","",VLOOKUP($C1815,Настройки!$A$11:$L$17,9,FALSE))</f>
        <v/>
      </c>
      <c r="T1815" s="23" t="str">
        <f t="shared" si="86"/>
        <v/>
      </c>
    </row>
    <row r="1816" spans="1:20" x14ac:dyDescent="0.3">
      <c r="A1816" s="20">
        <f>Тех_Движение!$A$1813</f>
        <v>1812</v>
      </c>
      <c r="B1816" s="20" t="str">
        <f>IF(Тех_Движение!$F$1813&gt;0,Тех_Движение!$I$1813,"")</f>
        <v/>
      </c>
      <c r="C1816" s="20" t="str">
        <f>IF($B1816="","",Тех_Движение!$D$1813)</f>
        <v/>
      </c>
      <c r="D1816" s="9" t="str">
        <f>IF($B1816="","",Тех_Движение!$B$1813)</f>
        <v/>
      </c>
      <c r="E1816" s="21" t="str">
        <f>IF($B1816="","",Тех_Движение!$F$1813)</f>
        <v/>
      </c>
      <c r="F1816" s="21" t="str">
        <f>IF($B1816="","",SUMIFS($E$5:$E1815,$C$5:$C1815,$C1816))</f>
        <v/>
      </c>
      <c r="G1816" s="21" t="str">
        <f>IF($B1816="","",MAX(0,$E1816-MAX(0,SUMIFS(Тех_Движение!$G$2:$G$5111,Тех_Движение!$D$2:$D$5111,$C1816,Тех_Движение!$B$2:$B$5111,"&lt;="&amp;Настройки!$B$5-1)-$F1816)))</f>
        <v/>
      </c>
      <c r="H1816" s="21" t="str">
        <f>IF($B1816="","",IF(AND($D1816&gt;=Настройки!$B$5,$D1816&lt;=Настройки!$B$6),$E1816,0))</f>
        <v/>
      </c>
      <c r="I1816" s="21" t="str">
        <f t="shared" si="84"/>
        <v/>
      </c>
      <c r="J1816" s="21" t="str">
        <f>IF($B1816="","",MAX(0,$E1816-MAX(0,SUMIFS(Тех_Движение!$G$2:$G$5111,Тех_Движение!$D$2:$D$5111,$C1816,Тех_Движение!$B$2:$B$5111,"&lt;="&amp;Настройки!$B$6)-$F1816)))</f>
        <v/>
      </c>
      <c r="K1816" s="21" t="e">
        <f>IF(OR($B1816="",K$3&lt;$D1816+Настройки!$B$7),0,MAX(0,$E1816-MAX(0,SUMIFS(Тех_Движение!$G$2:$G$5111,Тех_Движение!$D$2:$D$5111,$C1816,Тех_Движение!$B$2:$B$5111,"&lt;="&amp;K$3)-$F1816)))</f>
        <v>#VALUE!</v>
      </c>
      <c r="L1816" s="21" t="e">
        <f>IF(OR($B1816="",L$3&lt;$D1816+Настройки!$B$7),0,MAX(0,$E1816-MAX(0,SUMIFS(Тех_Движение!$G$2:$G$5111,Тех_Движение!$D$2:$D$5111,$C1816,Тех_Движение!$B$2:$B$5111,"&lt;="&amp;L$3)-$F1816)))</f>
        <v>#VALUE!</v>
      </c>
      <c r="M1816" s="21" t="e">
        <f>IF(OR($B1816="",M$3&lt;$D1816+Настройки!$B$7),0,MAX(0,$E1816-MAX(0,SUMIFS(Тех_Движение!$G$2:$G$5111,Тех_Движение!$D$2:$D$5111,$C1816,Тех_Движение!$B$2:$B$5111,"&lt;="&amp;M$3)-$F1816)))</f>
        <v>#VALUE!</v>
      </c>
      <c r="N1816" s="21" t="e">
        <f>IF(OR($B1816="",N$3&lt;$D1816+Настройки!$B$7),0,MAX(0,$E1816-MAX(0,SUMIFS(Тех_Движение!$G$2:$G$5111,Тех_Движение!$D$2:$D$5111,$C1816,Тех_Движение!$B$2:$B$5111,"&lt;="&amp;N$3)-$F1816)))</f>
        <v>#VALUE!</v>
      </c>
      <c r="O1816" s="21" t="e">
        <f>IF(OR($B1816="",O$3&lt;$D1816+Настройки!$B$7),0,MAX(0,$E1816-MAX(0,SUMIFS(Тех_Движение!$G$2:$G$5111,Тех_Движение!$D$2:$D$5111,$C1816,Тех_Движение!$B$2:$B$5111,"&lt;="&amp;O$3)-$F1816)))</f>
        <v>#VALUE!</v>
      </c>
      <c r="P1816" s="21" t="e">
        <f>IF(OR($B1816="",P$3&lt;$D1816+Настройки!$B$7),0,MAX(0,$E1816-MAX(0,SUMIFS(Тех_Движение!$G$2:$G$5111,Тех_Движение!$D$2:$D$5111,$C1816,Тех_Движение!$B$2:$B$5111,"&lt;="&amp;P$3)-$F1816)))</f>
        <v>#VALUE!</v>
      </c>
      <c r="Q1816" s="21" t="e">
        <f>IF(OR($B1816="",Q$3&lt;$D1816+Настройки!$B$7),0,MAX(0,$E1816-MAX(0,SUMIFS(Тех_Движение!$G$2:$G$5111,Тех_Движение!$D$2:$D$5111,$C1816,Тех_Движение!$B$2:$B$5111,"&lt;="&amp;Q$3)-$F1816)))</f>
        <v>#VALUE!</v>
      </c>
      <c r="R1816" s="21" t="str">
        <f t="shared" si="85"/>
        <v/>
      </c>
      <c r="S1816" s="23" t="str">
        <f>IF($B1816="","",VLOOKUP($C1816,Настройки!$A$11:$L$17,9,FALSE))</f>
        <v/>
      </c>
      <c r="T1816" s="23" t="str">
        <f t="shared" si="86"/>
        <v/>
      </c>
    </row>
    <row r="1817" spans="1:20" x14ac:dyDescent="0.3">
      <c r="A1817" s="20">
        <f>Тех_Движение!$A$1814</f>
        <v>1813</v>
      </c>
      <c r="B1817" s="20" t="str">
        <f>IF(Тех_Движение!$F$1814&gt;0,Тех_Движение!$I$1814,"")</f>
        <v/>
      </c>
      <c r="C1817" s="20" t="str">
        <f>IF($B1817="","",Тех_Движение!$D$1814)</f>
        <v/>
      </c>
      <c r="D1817" s="9" t="str">
        <f>IF($B1817="","",Тех_Движение!$B$1814)</f>
        <v/>
      </c>
      <c r="E1817" s="21" t="str">
        <f>IF($B1817="","",Тех_Движение!$F$1814)</f>
        <v/>
      </c>
      <c r="F1817" s="21" t="str">
        <f>IF($B1817="","",SUMIFS($E$5:$E1816,$C$5:$C1816,$C1817))</f>
        <v/>
      </c>
      <c r="G1817" s="21" t="str">
        <f>IF($B1817="","",MAX(0,$E1817-MAX(0,SUMIFS(Тех_Движение!$G$2:$G$5111,Тех_Движение!$D$2:$D$5111,$C1817,Тех_Движение!$B$2:$B$5111,"&lt;="&amp;Настройки!$B$5-1)-$F1817)))</f>
        <v/>
      </c>
      <c r="H1817" s="21" t="str">
        <f>IF($B1817="","",IF(AND($D1817&gt;=Настройки!$B$5,$D1817&lt;=Настройки!$B$6),$E1817,0))</f>
        <v/>
      </c>
      <c r="I1817" s="21" t="str">
        <f t="shared" si="84"/>
        <v/>
      </c>
      <c r="J1817" s="21" t="str">
        <f>IF($B1817="","",MAX(0,$E1817-MAX(0,SUMIFS(Тех_Движение!$G$2:$G$5111,Тех_Движение!$D$2:$D$5111,$C1817,Тех_Движение!$B$2:$B$5111,"&lt;="&amp;Настройки!$B$6)-$F1817)))</f>
        <v/>
      </c>
      <c r="K1817" s="21" t="e">
        <f>IF(OR($B1817="",K$3&lt;$D1817+Настройки!$B$7),0,MAX(0,$E1817-MAX(0,SUMIFS(Тех_Движение!$G$2:$G$5111,Тех_Движение!$D$2:$D$5111,$C1817,Тех_Движение!$B$2:$B$5111,"&lt;="&amp;K$3)-$F1817)))</f>
        <v>#VALUE!</v>
      </c>
      <c r="L1817" s="21" t="e">
        <f>IF(OR($B1817="",L$3&lt;$D1817+Настройки!$B$7),0,MAX(0,$E1817-MAX(0,SUMIFS(Тех_Движение!$G$2:$G$5111,Тех_Движение!$D$2:$D$5111,$C1817,Тех_Движение!$B$2:$B$5111,"&lt;="&amp;L$3)-$F1817)))</f>
        <v>#VALUE!</v>
      </c>
      <c r="M1817" s="21" t="e">
        <f>IF(OR($B1817="",M$3&lt;$D1817+Настройки!$B$7),0,MAX(0,$E1817-MAX(0,SUMIFS(Тех_Движение!$G$2:$G$5111,Тех_Движение!$D$2:$D$5111,$C1817,Тех_Движение!$B$2:$B$5111,"&lt;="&amp;M$3)-$F1817)))</f>
        <v>#VALUE!</v>
      </c>
      <c r="N1817" s="21" t="e">
        <f>IF(OR($B1817="",N$3&lt;$D1817+Настройки!$B$7),0,MAX(0,$E1817-MAX(0,SUMIFS(Тех_Движение!$G$2:$G$5111,Тех_Движение!$D$2:$D$5111,$C1817,Тех_Движение!$B$2:$B$5111,"&lt;="&amp;N$3)-$F1817)))</f>
        <v>#VALUE!</v>
      </c>
      <c r="O1817" s="21" t="e">
        <f>IF(OR($B1817="",O$3&lt;$D1817+Настройки!$B$7),0,MAX(0,$E1817-MAX(0,SUMIFS(Тех_Движение!$G$2:$G$5111,Тех_Движение!$D$2:$D$5111,$C1817,Тех_Движение!$B$2:$B$5111,"&lt;="&amp;O$3)-$F1817)))</f>
        <v>#VALUE!</v>
      </c>
      <c r="P1817" s="21" t="e">
        <f>IF(OR($B1817="",P$3&lt;$D1817+Настройки!$B$7),0,MAX(0,$E1817-MAX(0,SUMIFS(Тех_Движение!$G$2:$G$5111,Тех_Движение!$D$2:$D$5111,$C1817,Тех_Движение!$B$2:$B$5111,"&lt;="&amp;P$3)-$F1817)))</f>
        <v>#VALUE!</v>
      </c>
      <c r="Q1817" s="21" t="e">
        <f>IF(OR($B1817="",Q$3&lt;$D1817+Настройки!$B$7),0,MAX(0,$E1817-MAX(0,SUMIFS(Тех_Движение!$G$2:$G$5111,Тех_Движение!$D$2:$D$5111,$C1817,Тех_Движение!$B$2:$B$5111,"&lt;="&amp;Q$3)-$F1817)))</f>
        <v>#VALUE!</v>
      </c>
      <c r="R1817" s="21" t="str">
        <f t="shared" si="85"/>
        <v/>
      </c>
      <c r="S1817" s="23" t="str">
        <f>IF($B1817="","",VLOOKUP($C1817,Настройки!$A$11:$L$17,9,FALSE))</f>
        <v/>
      </c>
      <c r="T1817" s="23" t="str">
        <f t="shared" si="86"/>
        <v/>
      </c>
    </row>
    <row r="1818" spans="1:20" x14ac:dyDescent="0.3">
      <c r="A1818" s="20">
        <f>Тех_Движение!$A$1815</f>
        <v>1814</v>
      </c>
      <c r="B1818" s="20" t="str">
        <f>IF(Тех_Движение!$F$1815&gt;0,Тех_Движение!$I$1815,"")</f>
        <v/>
      </c>
      <c r="C1818" s="20" t="str">
        <f>IF($B1818="","",Тех_Движение!$D$1815)</f>
        <v/>
      </c>
      <c r="D1818" s="9" t="str">
        <f>IF($B1818="","",Тех_Движение!$B$1815)</f>
        <v/>
      </c>
      <c r="E1818" s="21" t="str">
        <f>IF($B1818="","",Тех_Движение!$F$1815)</f>
        <v/>
      </c>
      <c r="F1818" s="21" t="str">
        <f>IF($B1818="","",SUMIFS($E$5:$E1817,$C$5:$C1817,$C1818))</f>
        <v/>
      </c>
      <c r="G1818" s="21" t="str">
        <f>IF($B1818="","",MAX(0,$E1818-MAX(0,SUMIFS(Тех_Движение!$G$2:$G$5111,Тех_Движение!$D$2:$D$5111,$C1818,Тех_Движение!$B$2:$B$5111,"&lt;="&amp;Настройки!$B$5-1)-$F1818)))</f>
        <v/>
      </c>
      <c r="H1818" s="21" t="str">
        <f>IF($B1818="","",IF(AND($D1818&gt;=Настройки!$B$5,$D1818&lt;=Настройки!$B$6),$E1818,0))</f>
        <v/>
      </c>
      <c r="I1818" s="21" t="str">
        <f t="shared" si="84"/>
        <v/>
      </c>
      <c r="J1818" s="21" t="str">
        <f>IF($B1818="","",MAX(0,$E1818-MAX(0,SUMIFS(Тех_Движение!$G$2:$G$5111,Тех_Движение!$D$2:$D$5111,$C1818,Тех_Движение!$B$2:$B$5111,"&lt;="&amp;Настройки!$B$6)-$F1818)))</f>
        <v/>
      </c>
      <c r="K1818" s="21" t="e">
        <f>IF(OR($B1818="",K$3&lt;$D1818+Настройки!$B$7),0,MAX(0,$E1818-MAX(0,SUMIFS(Тех_Движение!$G$2:$G$5111,Тех_Движение!$D$2:$D$5111,$C1818,Тех_Движение!$B$2:$B$5111,"&lt;="&amp;K$3)-$F1818)))</f>
        <v>#VALUE!</v>
      </c>
      <c r="L1818" s="21" t="e">
        <f>IF(OR($B1818="",L$3&lt;$D1818+Настройки!$B$7),0,MAX(0,$E1818-MAX(0,SUMIFS(Тех_Движение!$G$2:$G$5111,Тех_Движение!$D$2:$D$5111,$C1818,Тех_Движение!$B$2:$B$5111,"&lt;="&amp;L$3)-$F1818)))</f>
        <v>#VALUE!</v>
      </c>
      <c r="M1818" s="21" t="e">
        <f>IF(OR($B1818="",M$3&lt;$D1818+Настройки!$B$7),0,MAX(0,$E1818-MAX(0,SUMIFS(Тех_Движение!$G$2:$G$5111,Тех_Движение!$D$2:$D$5111,$C1818,Тех_Движение!$B$2:$B$5111,"&lt;="&amp;M$3)-$F1818)))</f>
        <v>#VALUE!</v>
      </c>
      <c r="N1818" s="21" t="e">
        <f>IF(OR($B1818="",N$3&lt;$D1818+Настройки!$B$7),0,MAX(0,$E1818-MAX(0,SUMIFS(Тех_Движение!$G$2:$G$5111,Тех_Движение!$D$2:$D$5111,$C1818,Тех_Движение!$B$2:$B$5111,"&lt;="&amp;N$3)-$F1818)))</f>
        <v>#VALUE!</v>
      </c>
      <c r="O1818" s="21" t="e">
        <f>IF(OR($B1818="",O$3&lt;$D1818+Настройки!$B$7),0,MAX(0,$E1818-MAX(0,SUMIFS(Тех_Движение!$G$2:$G$5111,Тех_Движение!$D$2:$D$5111,$C1818,Тех_Движение!$B$2:$B$5111,"&lt;="&amp;O$3)-$F1818)))</f>
        <v>#VALUE!</v>
      </c>
      <c r="P1818" s="21" t="e">
        <f>IF(OR($B1818="",P$3&lt;$D1818+Настройки!$B$7),0,MAX(0,$E1818-MAX(0,SUMIFS(Тех_Движение!$G$2:$G$5111,Тех_Движение!$D$2:$D$5111,$C1818,Тех_Движение!$B$2:$B$5111,"&lt;="&amp;P$3)-$F1818)))</f>
        <v>#VALUE!</v>
      </c>
      <c r="Q1818" s="21" t="e">
        <f>IF(OR($B1818="",Q$3&lt;$D1818+Настройки!$B$7),0,MAX(0,$E1818-MAX(0,SUMIFS(Тех_Движение!$G$2:$G$5111,Тех_Движение!$D$2:$D$5111,$C1818,Тех_Движение!$B$2:$B$5111,"&lt;="&amp;Q$3)-$F1818)))</f>
        <v>#VALUE!</v>
      </c>
      <c r="R1818" s="21" t="str">
        <f t="shared" si="85"/>
        <v/>
      </c>
      <c r="S1818" s="23" t="str">
        <f>IF($B1818="","",VLOOKUP($C1818,Настройки!$A$11:$L$17,9,FALSE))</f>
        <v/>
      </c>
      <c r="T1818" s="23" t="str">
        <f t="shared" si="86"/>
        <v/>
      </c>
    </row>
    <row r="1819" spans="1:20" x14ac:dyDescent="0.3">
      <c r="A1819" s="20">
        <f>Тех_Движение!$A$1816</f>
        <v>1815</v>
      </c>
      <c r="B1819" s="20" t="str">
        <f>IF(Тех_Движение!$F$1816&gt;0,Тех_Движение!$I$1816,"")</f>
        <v/>
      </c>
      <c r="C1819" s="20" t="str">
        <f>IF($B1819="","",Тех_Движение!$D$1816)</f>
        <v/>
      </c>
      <c r="D1819" s="9" t="str">
        <f>IF($B1819="","",Тех_Движение!$B$1816)</f>
        <v/>
      </c>
      <c r="E1819" s="21" t="str">
        <f>IF($B1819="","",Тех_Движение!$F$1816)</f>
        <v/>
      </c>
      <c r="F1819" s="21" t="str">
        <f>IF($B1819="","",SUMIFS($E$5:$E1818,$C$5:$C1818,$C1819))</f>
        <v/>
      </c>
      <c r="G1819" s="21" t="str">
        <f>IF($B1819="","",MAX(0,$E1819-MAX(0,SUMIFS(Тех_Движение!$G$2:$G$5111,Тех_Движение!$D$2:$D$5111,$C1819,Тех_Движение!$B$2:$B$5111,"&lt;="&amp;Настройки!$B$5-1)-$F1819)))</f>
        <v/>
      </c>
      <c r="H1819" s="21" t="str">
        <f>IF($B1819="","",IF(AND($D1819&gt;=Настройки!$B$5,$D1819&lt;=Настройки!$B$6),$E1819,0))</f>
        <v/>
      </c>
      <c r="I1819" s="21" t="str">
        <f t="shared" si="84"/>
        <v/>
      </c>
      <c r="J1819" s="21" t="str">
        <f>IF($B1819="","",MAX(0,$E1819-MAX(0,SUMIFS(Тех_Движение!$G$2:$G$5111,Тех_Движение!$D$2:$D$5111,$C1819,Тех_Движение!$B$2:$B$5111,"&lt;="&amp;Настройки!$B$6)-$F1819)))</f>
        <v/>
      </c>
      <c r="K1819" s="21" t="e">
        <f>IF(OR($B1819="",K$3&lt;$D1819+Настройки!$B$7),0,MAX(0,$E1819-MAX(0,SUMIFS(Тех_Движение!$G$2:$G$5111,Тех_Движение!$D$2:$D$5111,$C1819,Тех_Движение!$B$2:$B$5111,"&lt;="&amp;K$3)-$F1819)))</f>
        <v>#VALUE!</v>
      </c>
      <c r="L1819" s="21" t="e">
        <f>IF(OR($B1819="",L$3&lt;$D1819+Настройки!$B$7),0,MAX(0,$E1819-MAX(0,SUMIFS(Тех_Движение!$G$2:$G$5111,Тех_Движение!$D$2:$D$5111,$C1819,Тех_Движение!$B$2:$B$5111,"&lt;="&amp;L$3)-$F1819)))</f>
        <v>#VALUE!</v>
      </c>
      <c r="M1819" s="21" t="e">
        <f>IF(OR($B1819="",M$3&lt;$D1819+Настройки!$B$7),0,MAX(0,$E1819-MAX(0,SUMIFS(Тех_Движение!$G$2:$G$5111,Тех_Движение!$D$2:$D$5111,$C1819,Тех_Движение!$B$2:$B$5111,"&lt;="&amp;M$3)-$F1819)))</f>
        <v>#VALUE!</v>
      </c>
      <c r="N1819" s="21" t="e">
        <f>IF(OR($B1819="",N$3&lt;$D1819+Настройки!$B$7),0,MAX(0,$E1819-MAX(0,SUMIFS(Тех_Движение!$G$2:$G$5111,Тех_Движение!$D$2:$D$5111,$C1819,Тех_Движение!$B$2:$B$5111,"&lt;="&amp;N$3)-$F1819)))</f>
        <v>#VALUE!</v>
      </c>
      <c r="O1819" s="21" t="e">
        <f>IF(OR($B1819="",O$3&lt;$D1819+Настройки!$B$7),0,MAX(0,$E1819-MAX(0,SUMIFS(Тех_Движение!$G$2:$G$5111,Тех_Движение!$D$2:$D$5111,$C1819,Тех_Движение!$B$2:$B$5111,"&lt;="&amp;O$3)-$F1819)))</f>
        <v>#VALUE!</v>
      </c>
      <c r="P1819" s="21" t="e">
        <f>IF(OR($B1819="",P$3&lt;$D1819+Настройки!$B$7),0,MAX(0,$E1819-MAX(0,SUMIFS(Тех_Движение!$G$2:$G$5111,Тех_Движение!$D$2:$D$5111,$C1819,Тех_Движение!$B$2:$B$5111,"&lt;="&amp;P$3)-$F1819)))</f>
        <v>#VALUE!</v>
      </c>
      <c r="Q1819" s="21" t="e">
        <f>IF(OR($B1819="",Q$3&lt;$D1819+Настройки!$B$7),0,MAX(0,$E1819-MAX(0,SUMIFS(Тех_Движение!$G$2:$G$5111,Тех_Движение!$D$2:$D$5111,$C1819,Тех_Движение!$B$2:$B$5111,"&lt;="&amp;Q$3)-$F1819)))</f>
        <v>#VALUE!</v>
      </c>
      <c r="R1819" s="21" t="str">
        <f t="shared" si="85"/>
        <v/>
      </c>
      <c r="S1819" s="23" t="str">
        <f>IF($B1819="","",VLOOKUP($C1819,Настройки!$A$11:$L$17,9,FALSE))</f>
        <v/>
      </c>
      <c r="T1819" s="23" t="str">
        <f t="shared" si="86"/>
        <v/>
      </c>
    </row>
    <row r="1820" spans="1:20" x14ac:dyDescent="0.3">
      <c r="A1820" s="20">
        <f>Тех_Движение!$A$1817</f>
        <v>1816</v>
      </c>
      <c r="B1820" s="20" t="str">
        <f>IF(Тех_Движение!$F$1817&gt;0,Тех_Движение!$I$1817,"")</f>
        <v/>
      </c>
      <c r="C1820" s="20" t="str">
        <f>IF($B1820="","",Тех_Движение!$D$1817)</f>
        <v/>
      </c>
      <c r="D1820" s="9" t="str">
        <f>IF($B1820="","",Тех_Движение!$B$1817)</f>
        <v/>
      </c>
      <c r="E1820" s="21" t="str">
        <f>IF($B1820="","",Тех_Движение!$F$1817)</f>
        <v/>
      </c>
      <c r="F1820" s="21" t="str">
        <f>IF($B1820="","",SUMIFS($E$5:$E1819,$C$5:$C1819,$C1820))</f>
        <v/>
      </c>
      <c r="G1820" s="21" t="str">
        <f>IF($B1820="","",MAX(0,$E1820-MAX(0,SUMIFS(Тех_Движение!$G$2:$G$5111,Тех_Движение!$D$2:$D$5111,$C1820,Тех_Движение!$B$2:$B$5111,"&lt;="&amp;Настройки!$B$5-1)-$F1820)))</f>
        <v/>
      </c>
      <c r="H1820" s="21" t="str">
        <f>IF($B1820="","",IF(AND($D1820&gt;=Настройки!$B$5,$D1820&lt;=Настройки!$B$6),$E1820,0))</f>
        <v/>
      </c>
      <c r="I1820" s="21" t="str">
        <f t="shared" si="84"/>
        <v/>
      </c>
      <c r="J1820" s="21" t="str">
        <f>IF($B1820="","",MAX(0,$E1820-MAX(0,SUMIFS(Тех_Движение!$G$2:$G$5111,Тех_Движение!$D$2:$D$5111,$C1820,Тех_Движение!$B$2:$B$5111,"&lt;="&amp;Настройки!$B$6)-$F1820)))</f>
        <v/>
      </c>
      <c r="K1820" s="21" t="e">
        <f>IF(OR($B1820="",K$3&lt;$D1820+Настройки!$B$7),0,MAX(0,$E1820-MAX(0,SUMIFS(Тех_Движение!$G$2:$G$5111,Тех_Движение!$D$2:$D$5111,$C1820,Тех_Движение!$B$2:$B$5111,"&lt;="&amp;K$3)-$F1820)))</f>
        <v>#VALUE!</v>
      </c>
      <c r="L1820" s="21" t="e">
        <f>IF(OR($B1820="",L$3&lt;$D1820+Настройки!$B$7),0,MAX(0,$E1820-MAX(0,SUMIFS(Тех_Движение!$G$2:$G$5111,Тех_Движение!$D$2:$D$5111,$C1820,Тех_Движение!$B$2:$B$5111,"&lt;="&amp;L$3)-$F1820)))</f>
        <v>#VALUE!</v>
      </c>
      <c r="M1820" s="21" t="e">
        <f>IF(OR($B1820="",M$3&lt;$D1820+Настройки!$B$7),0,MAX(0,$E1820-MAX(0,SUMIFS(Тех_Движение!$G$2:$G$5111,Тех_Движение!$D$2:$D$5111,$C1820,Тех_Движение!$B$2:$B$5111,"&lt;="&amp;M$3)-$F1820)))</f>
        <v>#VALUE!</v>
      </c>
      <c r="N1820" s="21" t="e">
        <f>IF(OR($B1820="",N$3&lt;$D1820+Настройки!$B$7),0,MAX(0,$E1820-MAX(0,SUMIFS(Тех_Движение!$G$2:$G$5111,Тех_Движение!$D$2:$D$5111,$C1820,Тех_Движение!$B$2:$B$5111,"&lt;="&amp;N$3)-$F1820)))</f>
        <v>#VALUE!</v>
      </c>
      <c r="O1820" s="21" t="e">
        <f>IF(OR($B1820="",O$3&lt;$D1820+Настройки!$B$7),0,MAX(0,$E1820-MAX(0,SUMIFS(Тех_Движение!$G$2:$G$5111,Тех_Движение!$D$2:$D$5111,$C1820,Тех_Движение!$B$2:$B$5111,"&lt;="&amp;O$3)-$F1820)))</f>
        <v>#VALUE!</v>
      </c>
      <c r="P1820" s="21" t="e">
        <f>IF(OR($B1820="",P$3&lt;$D1820+Настройки!$B$7),0,MAX(0,$E1820-MAX(0,SUMIFS(Тех_Движение!$G$2:$G$5111,Тех_Движение!$D$2:$D$5111,$C1820,Тех_Движение!$B$2:$B$5111,"&lt;="&amp;P$3)-$F1820)))</f>
        <v>#VALUE!</v>
      </c>
      <c r="Q1820" s="21" t="e">
        <f>IF(OR($B1820="",Q$3&lt;$D1820+Настройки!$B$7),0,MAX(0,$E1820-MAX(0,SUMIFS(Тех_Движение!$G$2:$G$5111,Тех_Движение!$D$2:$D$5111,$C1820,Тех_Движение!$B$2:$B$5111,"&lt;="&amp;Q$3)-$F1820)))</f>
        <v>#VALUE!</v>
      </c>
      <c r="R1820" s="21" t="str">
        <f t="shared" si="85"/>
        <v/>
      </c>
      <c r="S1820" s="23" t="str">
        <f>IF($B1820="","",VLOOKUP($C1820,Настройки!$A$11:$L$17,9,FALSE))</f>
        <v/>
      </c>
      <c r="T1820" s="23" t="str">
        <f t="shared" si="86"/>
        <v/>
      </c>
    </row>
    <row r="1821" spans="1:20" x14ac:dyDescent="0.3">
      <c r="A1821" s="20">
        <f>Тех_Движение!$A$1818</f>
        <v>1817</v>
      </c>
      <c r="B1821" s="20" t="str">
        <f>IF(Тех_Движение!$F$1818&gt;0,Тех_Движение!$I$1818,"")</f>
        <v/>
      </c>
      <c r="C1821" s="20" t="str">
        <f>IF($B1821="","",Тех_Движение!$D$1818)</f>
        <v/>
      </c>
      <c r="D1821" s="9" t="str">
        <f>IF($B1821="","",Тех_Движение!$B$1818)</f>
        <v/>
      </c>
      <c r="E1821" s="21" t="str">
        <f>IF($B1821="","",Тех_Движение!$F$1818)</f>
        <v/>
      </c>
      <c r="F1821" s="21" t="str">
        <f>IF($B1821="","",SUMIFS($E$5:$E1820,$C$5:$C1820,$C1821))</f>
        <v/>
      </c>
      <c r="G1821" s="21" t="str">
        <f>IF($B1821="","",MAX(0,$E1821-MAX(0,SUMIFS(Тех_Движение!$G$2:$G$5111,Тех_Движение!$D$2:$D$5111,$C1821,Тех_Движение!$B$2:$B$5111,"&lt;="&amp;Настройки!$B$5-1)-$F1821)))</f>
        <v/>
      </c>
      <c r="H1821" s="21" t="str">
        <f>IF($B1821="","",IF(AND($D1821&gt;=Настройки!$B$5,$D1821&lt;=Настройки!$B$6),$E1821,0))</f>
        <v/>
      </c>
      <c r="I1821" s="21" t="str">
        <f t="shared" si="84"/>
        <v/>
      </c>
      <c r="J1821" s="21" t="str">
        <f>IF($B1821="","",MAX(0,$E1821-MAX(0,SUMIFS(Тех_Движение!$G$2:$G$5111,Тех_Движение!$D$2:$D$5111,$C1821,Тех_Движение!$B$2:$B$5111,"&lt;="&amp;Настройки!$B$6)-$F1821)))</f>
        <v/>
      </c>
      <c r="K1821" s="21" t="e">
        <f>IF(OR($B1821="",K$3&lt;$D1821+Настройки!$B$7),0,MAX(0,$E1821-MAX(0,SUMIFS(Тех_Движение!$G$2:$G$5111,Тех_Движение!$D$2:$D$5111,$C1821,Тех_Движение!$B$2:$B$5111,"&lt;="&amp;K$3)-$F1821)))</f>
        <v>#VALUE!</v>
      </c>
      <c r="L1821" s="21" t="e">
        <f>IF(OR($B1821="",L$3&lt;$D1821+Настройки!$B$7),0,MAX(0,$E1821-MAX(0,SUMIFS(Тех_Движение!$G$2:$G$5111,Тех_Движение!$D$2:$D$5111,$C1821,Тех_Движение!$B$2:$B$5111,"&lt;="&amp;L$3)-$F1821)))</f>
        <v>#VALUE!</v>
      </c>
      <c r="M1821" s="21" t="e">
        <f>IF(OR($B1821="",M$3&lt;$D1821+Настройки!$B$7),0,MAX(0,$E1821-MAX(0,SUMIFS(Тех_Движение!$G$2:$G$5111,Тех_Движение!$D$2:$D$5111,$C1821,Тех_Движение!$B$2:$B$5111,"&lt;="&amp;M$3)-$F1821)))</f>
        <v>#VALUE!</v>
      </c>
      <c r="N1821" s="21" t="e">
        <f>IF(OR($B1821="",N$3&lt;$D1821+Настройки!$B$7),0,MAX(0,$E1821-MAX(0,SUMIFS(Тех_Движение!$G$2:$G$5111,Тех_Движение!$D$2:$D$5111,$C1821,Тех_Движение!$B$2:$B$5111,"&lt;="&amp;N$3)-$F1821)))</f>
        <v>#VALUE!</v>
      </c>
      <c r="O1821" s="21" t="e">
        <f>IF(OR($B1821="",O$3&lt;$D1821+Настройки!$B$7),0,MAX(0,$E1821-MAX(0,SUMIFS(Тех_Движение!$G$2:$G$5111,Тех_Движение!$D$2:$D$5111,$C1821,Тех_Движение!$B$2:$B$5111,"&lt;="&amp;O$3)-$F1821)))</f>
        <v>#VALUE!</v>
      </c>
      <c r="P1821" s="21" t="e">
        <f>IF(OR($B1821="",P$3&lt;$D1821+Настройки!$B$7),0,MAX(0,$E1821-MAX(0,SUMIFS(Тех_Движение!$G$2:$G$5111,Тех_Движение!$D$2:$D$5111,$C1821,Тех_Движение!$B$2:$B$5111,"&lt;="&amp;P$3)-$F1821)))</f>
        <v>#VALUE!</v>
      </c>
      <c r="Q1821" s="21" t="e">
        <f>IF(OR($B1821="",Q$3&lt;$D1821+Настройки!$B$7),0,MAX(0,$E1821-MAX(0,SUMIFS(Тех_Движение!$G$2:$G$5111,Тех_Движение!$D$2:$D$5111,$C1821,Тех_Движение!$B$2:$B$5111,"&lt;="&amp;Q$3)-$F1821)))</f>
        <v>#VALUE!</v>
      </c>
      <c r="R1821" s="21" t="str">
        <f t="shared" si="85"/>
        <v/>
      </c>
      <c r="S1821" s="23" t="str">
        <f>IF($B1821="","",VLOOKUP($C1821,Настройки!$A$11:$L$17,9,FALSE))</f>
        <v/>
      </c>
      <c r="T1821" s="23" t="str">
        <f t="shared" si="86"/>
        <v/>
      </c>
    </row>
    <row r="1822" spans="1:20" x14ac:dyDescent="0.3">
      <c r="A1822" s="20">
        <f>Тех_Движение!$A$1819</f>
        <v>1818</v>
      </c>
      <c r="B1822" s="20" t="str">
        <f>IF(Тех_Движение!$F$1819&gt;0,Тех_Движение!$I$1819,"")</f>
        <v/>
      </c>
      <c r="C1822" s="20" t="str">
        <f>IF($B1822="","",Тех_Движение!$D$1819)</f>
        <v/>
      </c>
      <c r="D1822" s="9" t="str">
        <f>IF($B1822="","",Тех_Движение!$B$1819)</f>
        <v/>
      </c>
      <c r="E1822" s="21" t="str">
        <f>IF($B1822="","",Тех_Движение!$F$1819)</f>
        <v/>
      </c>
      <c r="F1822" s="21" t="str">
        <f>IF($B1822="","",SUMIFS($E$5:$E1821,$C$5:$C1821,$C1822))</f>
        <v/>
      </c>
      <c r="G1822" s="21" t="str">
        <f>IF($B1822="","",MAX(0,$E1822-MAX(0,SUMIFS(Тех_Движение!$G$2:$G$5111,Тех_Движение!$D$2:$D$5111,$C1822,Тех_Движение!$B$2:$B$5111,"&lt;="&amp;Настройки!$B$5-1)-$F1822)))</f>
        <v/>
      </c>
      <c r="H1822" s="21" t="str">
        <f>IF($B1822="","",IF(AND($D1822&gt;=Настройки!$B$5,$D1822&lt;=Настройки!$B$6),$E1822,0))</f>
        <v/>
      </c>
      <c r="I1822" s="21" t="str">
        <f t="shared" si="84"/>
        <v/>
      </c>
      <c r="J1822" s="21" t="str">
        <f>IF($B1822="","",MAX(0,$E1822-MAX(0,SUMIFS(Тех_Движение!$G$2:$G$5111,Тех_Движение!$D$2:$D$5111,$C1822,Тех_Движение!$B$2:$B$5111,"&lt;="&amp;Настройки!$B$6)-$F1822)))</f>
        <v/>
      </c>
      <c r="K1822" s="21" t="e">
        <f>IF(OR($B1822="",K$3&lt;$D1822+Настройки!$B$7),0,MAX(0,$E1822-MAX(0,SUMIFS(Тех_Движение!$G$2:$G$5111,Тех_Движение!$D$2:$D$5111,$C1822,Тех_Движение!$B$2:$B$5111,"&lt;="&amp;K$3)-$F1822)))</f>
        <v>#VALUE!</v>
      </c>
      <c r="L1822" s="21" t="e">
        <f>IF(OR($B1822="",L$3&lt;$D1822+Настройки!$B$7),0,MAX(0,$E1822-MAX(0,SUMIFS(Тех_Движение!$G$2:$G$5111,Тех_Движение!$D$2:$D$5111,$C1822,Тех_Движение!$B$2:$B$5111,"&lt;="&amp;L$3)-$F1822)))</f>
        <v>#VALUE!</v>
      </c>
      <c r="M1822" s="21" t="e">
        <f>IF(OR($B1822="",M$3&lt;$D1822+Настройки!$B$7),0,MAX(0,$E1822-MAX(0,SUMIFS(Тех_Движение!$G$2:$G$5111,Тех_Движение!$D$2:$D$5111,$C1822,Тех_Движение!$B$2:$B$5111,"&lt;="&amp;M$3)-$F1822)))</f>
        <v>#VALUE!</v>
      </c>
      <c r="N1822" s="21" t="e">
        <f>IF(OR($B1822="",N$3&lt;$D1822+Настройки!$B$7),0,MAX(0,$E1822-MAX(0,SUMIFS(Тех_Движение!$G$2:$G$5111,Тех_Движение!$D$2:$D$5111,$C1822,Тех_Движение!$B$2:$B$5111,"&lt;="&amp;N$3)-$F1822)))</f>
        <v>#VALUE!</v>
      </c>
      <c r="O1822" s="21" t="e">
        <f>IF(OR($B1822="",O$3&lt;$D1822+Настройки!$B$7),0,MAX(0,$E1822-MAX(0,SUMIFS(Тех_Движение!$G$2:$G$5111,Тех_Движение!$D$2:$D$5111,$C1822,Тех_Движение!$B$2:$B$5111,"&lt;="&amp;O$3)-$F1822)))</f>
        <v>#VALUE!</v>
      </c>
      <c r="P1822" s="21" t="e">
        <f>IF(OR($B1822="",P$3&lt;$D1822+Настройки!$B$7),0,MAX(0,$E1822-MAX(0,SUMIFS(Тех_Движение!$G$2:$G$5111,Тех_Движение!$D$2:$D$5111,$C1822,Тех_Движение!$B$2:$B$5111,"&lt;="&amp;P$3)-$F1822)))</f>
        <v>#VALUE!</v>
      </c>
      <c r="Q1822" s="21" t="e">
        <f>IF(OR($B1822="",Q$3&lt;$D1822+Настройки!$B$7),0,MAX(0,$E1822-MAX(0,SUMIFS(Тех_Движение!$G$2:$G$5111,Тех_Движение!$D$2:$D$5111,$C1822,Тех_Движение!$B$2:$B$5111,"&lt;="&amp;Q$3)-$F1822)))</f>
        <v>#VALUE!</v>
      </c>
      <c r="R1822" s="21" t="str">
        <f t="shared" si="85"/>
        <v/>
      </c>
      <c r="S1822" s="23" t="str">
        <f>IF($B1822="","",VLOOKUP($C1822,Настройки!$A$11:$L$17,9,FALSE))</f>
        <v/>
      </c>
      <c r="T1822" s="23" t="str">
        <f t="shared" si="86"/>
        <v/>
      </c>
    </row>
    <row r="1823" spans="1:20" x14ac:dyDescent="0.3">
      <c r="A1823" s="20">
        <f>Тех_Движение!$A$1820</f>
        <v>1819</v>
      </c>
      <c r="B1823" s="20" t="str">
        <f>IF(Тех_Движение!$F$1820&gt;0,Тех_Движение!$I$1820,"")</f>
        <v/>
      </c>
      <c r="C1823" s="20" t="str">
        <f>IF($B1823="","",Тех_Движение!$D$1820)</f>
        <v/>
      </c>
      <c r="D1823" s="9" t="str">
        <f>IF($B1823="","",Тех_Движение!$B$1820)</f>
        <v/>
      </c>
      <c r="E1823" s="21" t="str">
        <f>IF($B1823="","",Тех_Движение!$F$1820)</f>
        <v/>
      </c>
      <c r="F1823" s="21" t="str">
        <f>IF($B1823="","",SUMIFS($E$5:$E1822,$C$5:$C1822,$C1823))</f>
        <v/>
      </c>
      <c r="G1823" s="21" t="str">
        <f>IF($B1823="","",MAX(0,$E1823-MAX(0,SUMIFS(Тех_Движение!$G$2:$G$5111,Тех_Движение!$D$2:$D$5111,$C1823,Тех_Движение!$B$2:$B$5111,"&lt;="&amp;Настройки!$B$5-1)-$F1823)))</f>
        <v/>
      </c>
      <c r="H1823" s="21" t="str">
        <f>IF($B1823="","",IF(AND($D1823&gt;=Настройки!$B$5,$D1823&lt;=Настройки!$B$6),$E1823,0))</f>
        <v/>
      </c>
      <c r="I1823" s="21" t="str">
        <f t="shared" si="84"/>
        <v/>
      </c>
      <c r="J1823" s="21" t="str">
        <f>IF($B1823="","",MAX(0,$E1823-MAX(0,SUMIFS(Тех_Движение!$G$2:$G$5111,Тех_Движение!$D$2:$D$5111,$C1823,Тех_Движение!$B$2:$B$5111,"&lt;="&amp;Настройки!$B$6)-$F1823)))</f>
        <v/>
      </c>
      <c r="K1823" s="21" t="e">
        <f>IF(OR($B1823="",K$3&lt;$D1823+Настройки!$B$7),0,MAX(0,$E1823-MAX(0,SUMIFS(Тех_Движение!$G$2:$G$5111,Тех_Движение!$D$2:$D$5111,$C1823,Тех_Движение!$B$2:$B$5111,"&lt;="&amp;K$3)-$F1823)))</f>
        <v>#VALUE!</v>
      </c>
      <c r="L1823" s="21" t="e">
        <f>IF(OR($B1823="",L$3&lt;$D1823+Настройки!$B$7),0,MAX(0,$E1823-MAX(0,SUMIFS(Тех_Движение!$G$2:$G$5111,Тех_Движение!$D$2:$D$5111,$C1823,Тех_Движение!$B$2:$B$5111,"&lt;="&amp;L$3)-$F1823)))</f>
        <v>#VALUE!</v>
      </c>
      <c r="M1823" s="21" t="e">
        <f>IF(OR($B1823="",M$3&lt;$D1823+Настройки!$B$7),0,MAX(0,$E1823-MAX(0,SUMIFS(Тех_Движение!$G$2:$G$5111,Тех_Движение!$D$2:$D$5111,$C1823,Тех_Движение!$B$2:$B$5111,"&lt;="&amp;M$3)-$F1823)))</f>
        <v>#VALUE!</v>
      </c>
      <c r="N1823" s="21" t="e">
        <f>IF(OR($B1823="",N$3&lt;$D1823+Настройки!$B$7),0,MAX(0,$E1823-MAX(0,SUMIFS(Тех_Движение!$G$2:$G$5111,Тех_Движение!$D$2:$D$5111,$C1823,Тех_Движение!$B$2:$B$5111,"&lt;="&amp;N$3)-$F1823)))</f>
        <v>#VALUE!</v>
      </c>
      <c r="O1823" s="21" t="e">
        <f>IF(OR($B1823="",O$3&lt;$D1823+Настройки!$B$7),0,MAX(0,$E1823-MAX(0,SUMIFS(Тех_Движение!$G$2:$G$5111,Тех_Движение!$D$2:$D$5111,$C1823,Тех_Движение!$B$2:$B$5111,"&lt;="&amp;O$3)-$F1823)))</f>
        <v>#VALUE!</v>
      </c>
      <c r="P1823" s="21" t="e">
        <f>IF(OR($B1823="",P$3&lt;$D1823+Настройки!$B$7),0,MAX(0,$E1823-MAX(0,SUMIFS(Тех_Движение!$G$2:$G$5111,Тех_Движение!$D$2:$D$5111,$C1823,Тех_Движение!$B$2:$B$5111,"&lt;="&amp;P$3)-$F1823)))</f>
        <v>#VALUE!</v>
      </c>
      <c r="Q1823" s="21" t="e">
        <f>IF(OR($B1823="",Q$3&lt;$D1823+Настройки!$B$7),0,MAX(0,$E1823-MAX(0,SUMIFS(Тех_Движение!$G$2:$G$5111,Тех_Движение!$D$2:$D$5111,$C1823,Тех_Движение!$B$2:$B$5111,"&lt;="&amp;Q$3)-$F1823)))</f>
        <v>#VALUE!</v>
      </c>
      <c r="R1823" s="21" t="str">
        <f t="shared" si="85"/>
        <v/>
      </c>
      <c r="S1823" s="23" t="str">
        <f>IF($B1823="","",VLOOKUP($C1823,Настройки!$A$11:$L$17,9,FALSE))</f>
        <v/>
      </c>
      <c r="T1823" s="23" t="str">
        <f t="shared" si="86"/>
        <v/>
      </c>
    </row>
    <row r="1824" spans="1:20" x14ac:dyDescent="0.3">
      <c r="A1824" s="20">
        <f>Тех_Движение!$A$1821</f>
        <v>1820</v>
      </c>
      <c r="B1824" s="20" t="str">
        <f>IF(Тех_Движение!$F$1821&gt;0,Тех_Движение!$I$1821,"")</f>
        <v/>
      </c>
      <c r="C1824" s="20" t="str">
        <f>IF($B1824="","",Тех_Движение!$D$1821)</f>
        <v/>
      </c>
      <c r="D1824" s="9" t="str">
        <f>IF($B1824="","",Тех_Движение!$B$1821)</f>
        <v/>
      </c>
      <c r="E1824" s="21" t="str">
        <f>IF($B1824="","",Тех_Движение!$F$1821)</f>
        <v/>
      </c>
      <c r="F1824" s="21" t="str">
        <f>IF($B1824="","",SUMIFS($E$5:$E1823,$C$5:$C1823,$C1824))</f>
        <v/>
      </c>
      <c r="G1824" s="21" t="str">
        <f>IF($B1824="","",MAX(0,$E1824-MAX(0,SUMIFS(Тех_Движение!$G$2:$G$5111,Тех_Движение!$D$2:$D$5111,$C1824,Тех_Движение!$B$2:$B$5111,"&lt;="&amp;Настройки!$B$5-1)-$F1824)))</f>
        <v/>
      </c>
      <c r="H1824" s="21" t="str">
        <f>IF($B1824="","",IF(AND($D1824&gt;=Настройки!$B$5,$D1824&lt;=Настройки!$B$6),$E1824,0))</f>
        <v/>
      </c>
      <c r="I1824" s="21" t="str">
        <f t="shared" si="84"/>
        <v/>
      </c>
      <c r="J1824" s="21" t="str">
        <f>IF($B1824="","",MAX(0,$E1824-MAX(0,SUMIFS(Тех_Движение!$G$2:$G$5111,Тех_Движение!$D$2:$D$5111,$C1824,Тех_Движение!$B$2:$B$5111,"&lt;="&amp;Настройки!$B$6)-$F1824)))</f>
        <v/>
      </c>
      <c r="K1824" s="21" t="e">
        <f>IF(OR($B1824="",K$3&lt;$D1824+Настройки!$B$7),0,MAX(0,$E1824-MAX(0,SUMIFS(Тех_Движение!$G$2:$G$5111,Тех_Движение!$D$2:$D$5111,$C1824,Тех_Движение!$B$2:$B$5111,"&lt;="&amp;K$3)-$F1824)))</f>
        <v>#VALUE!</v>
      </c>
      <c r="L1824" s="21" t="e">
        <f>IF(OR($B1824="",L$3&lt;$D1824+Настройки!$B$7),0,MAX(0,$E1824-MAX(0,SUMIFS(Тех_Движение!$G$2:$G$5111,Тех_Движение!$D$2:$D$5111,$C1824,Тех_Движение!$B$2:$B$5111,"&lt;="&amp;L$3)-$F1824)))</f>
        <v>#VALUE!</v>
      </c>
      <c r="M1824" s="21" t="e">
        <f>IF(OR($B1824="",M$3&lt;$D1824+Настройки!$B$7),0,MAX(0,$E1824-MAX(0,SUMIFS(Тех_Движение!$G$2:$G$5111,Тех_Движение!$D$2:$D$5111,$C1824,Тех_Движение!$B$2:$B$5111,"&lt;="&amp;M$3)-$F1824)))</f>
        <v>#VALUE!</v>
      </c>
      <c r="N1824" s="21" t="e">
        <f>IF(OR($B1824="",N$3&lt;$D1824+Настройки!$B$7),0,MAX(0,$E1824-MAX(0,SUMIFS(Тех_Движение!$G$2:$G$5111,Тех_Движение!$D$2:$D$5111,$C1824,Тех_Движение!$B$2:$B$5111,"&lt;="&amp;N$3)-$F1824)))</f>
        <v>#VALUE!</v>
      </c>
      <c r="O1824" s="21" t="e">
        <f>IF(OR($B1824="",O$3&lt;$D1824+Настройки!$B$7),0,MAX(0,$E1824-MAX(0,SUMIFS(Тех_Движение!$G$2:$G$5111,Тех_Движение!$D$2:$D$5111,$C1824,Тех_Движение!$B$2:$B$5111,"&lt;="&amp;O$3)-$F1824)))</f>
        <v>#VALUE!</v>
      </c>
      <c r="P1824" s="21" t="e">
        <f>IF(OR($B1824="",P$3&lt;$D1824+Настройки!$B$7),0,MAX(0,$E1824-MAX(0,SUMIFS(Тех_Движение!$G$2:$G$5111,Тех_Движение!$D$2:$D$5111,$C1824,Тех_Движение!$B$2:$B$5111,"&lt;="&amp;P$3)-$F1824)))</f>
        <v>#VALUE!</v>
      </c>
      <c r="Q1824" s="21" t="e">
        <f>IF(OR($B1824="",Q$3&lt;$D1824+Настройки!$B$7),0,MAX(0,$E1824-MAX(0,SUMIFS(Тех_Движение!$G$2:$G$5111,Тех_Движение!$D$2:$D$5111,$C1824,Тех_Движение!$B$2:$B$5111,"&lt;="&amp;Q$3)-$F1824)))</f>
        <v>#VALUE!</v>
      </c>
      <c r="R1824" s="21" t="str">
        <f t="shared" si="85"/>
        <v/>
      </c>
      <c r="S1824" s="23" t="str">
        <f>IF($B1824="","",VLOOKUP($C1824,Настройки!$A$11:$L$17,9,FALSE))</f>
        <v/>
      </c>
      <c r="T1824" s="23" t="str">
        <f t="shared" si="86"/>
        <v/>
      </c>
    </row>
    <row r="1825" spans="1:20" x14ac:dyDescent="0.3">
      <c r="A1825" s="20">
        <f>Тех_Движение!$A$1822</f>
        <v>1821</v>
      </c>
      <c r="B1825" s="20" t="str">
        <f>IF(Тех_Движение!$F$1822&gt;0,Тех_Движение!$I$1822,"")</f>
        <v/>
      </c>
      <c r="C1825" s="20" t="str">
        <f>IF($B1825="","",Тех_Движение!$D$1822)</f>
        <v/>
      </c>
      <c r="D1825" s="9" t="str">
        <f>IF($B1825="","",Тех_Движение!$B$1822)</f>
        <v/>
      </c>
      <c r="E1825" s="21" t="str">
        <f>IF($B1825="","",Тех_Движение!$F$1822)</f>
        <v/>
      </c>
      <c r="F1825" s="21" t="str">
        <f>IF($B1825="","",SUMIFS($E$5:$E1824,$C$5:$C1824,$C1825))</f>
        <v/>
      </c>
      <c r="G1825" s="21" t="str">
        <f>IF($B1825="","",MAX(0,$E1825-MAX(0,SUMIFS(Тех_Движение!$G$2:$G$5111,Тех_Движение!$D$2:$D$5111,$C1825,Тех_Движение!$B$2:$B$5111,"&lt;="&amp;Настройки!$B$5-1)-$F1825)))</f>
        <v/>
      </c>
      <c r="H1825" s="21" t="str">
        <f>IF($B1825="","",IF(AND($D1825&gt;=Настройки!$B$5,$D1825&lt;=Настройки!$B$6),$E1825,0))</f>
        <v/>
      </c>
      <c r="I1825" s="21" t="str">
        <f t="shared" si="84"/>
        <v/>
      </c>
      <c r="J1825" s="21" t="str">
        <f>IF($B1825="","",MAX(0,$E1825-MAX(0,SUMIFS(Тех_Движение!$G$2:$G$5111,Тех_Движение!$D$2:$D$5111,$C1825,Тех_Движение!$B$2:$B$5111,"&lt;="&amp;Настройки!$B$6)-$F1825)))</f>
        <v/>
      </c>
      <c r="K1825" s="21" t="e">
        <f>IF(OR($B1825="",K$3&lt;$D1825+Настройки!$B$7),0,MAX(0,$E1825-MAX(0,SUMIFS(Тех_Движение!$G$2:$G$5111,Тех_Движение!$D$2:$D$5111,$C1825,Тех_Движение!$B$2:$B$5111,"&lt;="&amp;K$3)-$F1825)))</f>
        <v>#VALUE!</v>
      </c>
      <c r="L1825" s="21" t="e">
        <f>IF(OR($B1825="",L$3&lt;$D1825+Настройки!$B$7),0,MAX(0,$E1825-MAX(0,SUMIFS(Тех_Движение!$G$2:$G$5111,Тех_Движение!$D$2:$D$5111,$C1825,Тех_Движение!$B$2:$B$5111,"&lt;="&amp;L$3)-$F1825)))</f>
        <v>#VALUE!</v>
      </c>
      <c r="M1825" s="21" t="e">
        <f>IF(OR($B1825="",M$3&lt;$D1825+Настройки!$B$7),0,MAX(0,$E1825-MAX(0,SUMIFS(Тех_Движение!$G$2:$G$5111,Тех_Движение!$D$2:$D$5111,$C1825,Тех_Движение!$B$2:$B$5111,"&lt;="&amp;M$3)-$F1825)))</f>
        <v>#VALUE!</v>
      </c>
      <c r="N1825" s="21" t="e">
        <f>IF(OR($B1825="",N$3&lt;$D1825+Настройки!$B$7),0,MAX(0,$E1825-MAX(0,SUMIFS(Тех_Движение!$G$2:$G$5111,Тех_Движение!$D$2:$D$5111,$C1825,Тех_Движение!$B$2:$B$5111,"&lt;="&amp;N$3)-$F1825)))</f>
        <v>#VALUE!</v>
      </c>
      <c r="O1825" s="21" t="e">
        <f>IF(OR($B1825="",O$3&lt;$D1825+Настройки!$B$7),0,MAX(0,$E1825-MAX(0,SUMIFS(Тех_Движение!$G$2:$G$5111,Тех_Движение!$D$2:$D$5111,$C1825,Тех_Движение!$B$2:$B$5111,"&lt;="&amp;O$3)-$F1825)))</f>
        <v>#VALUE!</v>
      </c>
      <c r="P1825" s="21" t="e">
        <f>IF(OR($B1825="",P$3&lt;$D1825+Настройки!$B$7),0,MAX(0,$E1825-MAX(0,SUMIFS(Тех_Движение!$G$2:$G$5111,Тех_Движение!$D$2:$D$5111,$C1825,Тех_Движение!$B$2:$B$5111,"&lt;="&amp;P$3)-$F1825)))</f>
        <v>#VALUE!</v>
      </c>
      <c r="Q1825" s="21" t="e">
        <f>IF(OR($B1825="",Q$3&lt;$D1825+Настройки!$B$7),0,MAX(0,$E1825-MAX(0,SUMIFS(Тех_Движение!$G$2:$G$5111,Тех_Движение!$D$2:$D$5111,$C1825,Тех_Движение!$B$2:$B$5111,"&lt;="&amp;Q$3)-$F1825)))</f>
        <v>#VALUE!</v>
      </c>
      <c r="R1825" s="21" t="str">
        <f t="shared" si="85"/>
        <v/>
      </c>
      <c r="S1825" s="23" t="str">
        <f>IF($B1825="","",VLOOKUP($C1825,Настройки!$A$11:$L$17,9,FALSE))</f>
        <v/>
      </c>
      <c r="T1825" s="23" t="str">
        <f t="shared" si="86"/>
        <v/>
      </c>
    </row>
    <row r="1826" spans="1:20" x14ac:dyDescent="0.3">
      <c r="A1826" s="20">
        <f>Тех_Движение!$A$1823</f>
        <v>1822</v>
      </c>
      <c r="B1826" s="20" t="str">
        <f>IF(Тех_Движение!$F$1823&gt;0,Тех_Движение!$I$1823,"")</f>
        <v/>
      </c>
      <c r="C1826" s="20" t="str">
        <f>IF($B1826="","",Тех_Движение!$D$1823)</f>
        <v/>
      </c>
      <c r="D1826" s="9" t="str">
        <f>IF($B1826="","",Тех_Движение!$B$1823)</f>
        <v/>
      </c>
      <c r="E1826" s="21" t="str">
        <f>IF($B1826="","",Тех_Движение!$F$1823)</f>
        <v/>
      </c>
      <c r="F1826" s="21" t="str">
        <f>IF($B1826="","",SUMIFS($E$5:$E1825,$C$5:$C1825,$C1826))</f>
        <v/>
      </c>
      <c r="G1826" s="21" t="str">
        <f>IF($B1826="","",MAX(0,$E1826-MAX(0,SUMIFS(Тех_Движение!$G$2:$G$5111,Тех_Движение!$D$2:$D$5111,$C1826,Тех_Движение!$B$2:$B$5111,"&lt;="&amp;Настройки!$B$5-1)-$F1826)))</f>
        <v/>
      </c>
      <c r="H1826" s="21" t="str">
        <f>IF($B1826="","",IF(AND($D1826&gt;=Настройки!$B$5,$D1826&lt;=Настройки!$B$6),$E1826,0))</f>
        <v/>
      </c>
      <c r="I1826" s="21" t="str">
        <f t="shared" si="84"/>
        <v/>
      </c>
      <c r="J1826" s="21" t="str">
        <f>IF($B1826="","",MAX(0,$E1826-MAX(0,SUMIFS(Тех_Движение!$G$2:$G$5111,Тех_Движение!$D$2:$D$5111,$C1826,Тех_Движение!$B$2:$B$5111,"&lt;="&amp;Настройки!$B$6)-$F1826)))</f>
        <v/>
      </c>
      <c r="K1826" s="21" t="e">
        <f>IF(OR($B1826="",K$3&lt;$D1826+Настройки!$B$7),0,MAX(0,$E1826-MAX(0,SUMIFS(Тех_Движение!$G$2:$G$5111,Тех_Движение!$D$2:$D$5111,$C1826,Тех_Движение!$B$2:$B$5111,"&lt;="&amp;K$3)-$F1826)))</f>
        <v>#VALUE!</v>
      </c>
      <c r="L1826" s="21" t="e">
        <f>IF(OR($B1826="",L$3&lt;$D1826+Настройки!$B$7),0,MAX(0,$E1826-MAX(0,SUMIFS(Тех_Движение!$G$2:$G$5111,Тех_Движение!$D$2:$D$5111,$C1826,Тех_Движение!$B$2:$B$5111,"&lt;="&amp;L$3)-$F1826)))</f>
        <v>#VALUE!</v>
      </c>
      <c r="M1826" s="21" t="e">
        <f>IF(OR($B1826="",M$3&lt;$D1826+Настройки!$B$7),0,MAX(0,$E1826-MAX(0,SUMIFS(Тех_Движение!$G$2:$G$5111,Тех_Движение!$D$2:$D$5111,$C1826,Тех_Движение!$B$2:$B$5111,"&lt;="&amp;M$3)-$F1826)))</f>
        <v>#VALUE!</v>
      </c>
      <c r="N1826" s="21" t="e">
        <f>IF(OR($B1826="",N$3&lt;$D1826+Настройки!$B$7),0,MAX(0,$E1826-MAX(0,SUMIFS(Тех_Движение!$G$2:$G$5111,Тех_Движение!$D$2:$D$5111,$C1826,Тех_Движение!$B$2:$B$5111,"&lt;="&amp;N$3)-$F1826)))</f>
        <v>#VALUE!</v>
      </c>
      <c r="O1826" s="21" t="e">
        <f>IF(OR($B1826="",O$3&lt;$D1826+Настройки!$B$7),0,MAX(0,$E1826-MAX(0,SUMIFS(Тех_Движение!$G$2:$G$5111,Тех_Движение!$D$2:$D$5111,$C1826,Тех_Движение!$B$2:$B$5111,"&lt;="&amp;O$3)-$F1826)))</f>
        <v>#VALUE!</v>
      </c>
      <c r="P1826" s="21" t="e">
        <f>IF(OR($B1826="",P$3&lt;$D1826+Настройки!$B$7),0,MAX(0,$E1826-MAX(0,SUMIFS(Тех_Движение!$G$2:$G$5111,Тех_Движение!$D$2:$D$5111,$C1826,Тех_Движение!$B$2:$B$5111,"&lt;="&amp;P$3)-$F1826)))</f>
        <v>#VALUE!</v>
      </c>
      <c r="Q1826" s="21" t="e">
        <f>IF(OR($B1826="",Q$3&lt;$D1826+Настройки!$B$7),0,MAX(0,$E1826-MAX(0,SUMIFS(Тех_Движение!$G$2:$G$5111,Тех_Движение!$D$2:$D$5111,$C1826,Тех_Движение!$B$2:$B$5111,"&lt;="&amp;Q$3)-$F1826)))</f>
        <v>#VALUE!</v>
      </c>
      <c r="R1826" s="21" t="str">
        <f t="shared" si="85"/>
        <v/>
      </c>
      <c r="S1826" s="23" t="str">
        <f>IF($B1826="","",VLOOKUP($C1826,Настройки!$A$11:$L$17,9,FALSE))</f>
        <v/>
      </c>
      <c r="T1826" s="23" t="str">
        <f t="shared" si="86"/>
        <v/>
      </c>
    </row>
    <row r="1827" spans="1:20" x14ac:dyDescent="0.3">
      <c r="A1827" s="20">
        <f>Тех_Движение!$A$1824</f>
        <v>1823</v>
      </c>
      <c r="B1827" s="20" t="str">
        <f>IF(Тех_Движение!$F$1824&gt;0,Тех_Движение!$I$1824,"")</f>
        <v/>
      </c>
      <c r="C1827" s="20" t="str">
        <f>IF($B1827="","",Тех_Движение!$D$1824)</f>
        <v/>
      </c>
      <c r="D1827" s="9" t="str">
        <f>IF($B1827="","",Тех_Движение!$B$1824)</f>
        <v/>
      </c>
      <c r="E1827" s="21" t="str">
        <f>IF($B1827="","",Тех_Движение!$F$1824)</f>
        <v/>
      </c>
      <c r="F1827" s="21" t="str">
        <f>IF($B1827="","",SUMIFS($E$5:$E1826,$C$5:$C1826,$C1827))</f>
        <v/>
      </c>
      <c r="G1827" s="21" t="str">
        <f>IF($B1827="","",MAX(0,$E1827-MAX(0,SUMIFS(Тех_Движение!$G$2:$G$5111,Тех_Движение!$D$2:$D$5111,$C1827,Тех_Движение!$B$2:$B$5111,"&lt;="&amp;Настройки!$B$5-1)-$F1827)))</f>
        <v/>
      </c>
      <c r="H1827" s="21" t="str">
        <f>IF($B1827="","",IF(AND($D1827&gt;=Настройки!$B$5,$D1827&lt;=Настройки!$B$6),$E1827,0))</f>
        <v/>
      </c>
      <c r="I1827" s="21" t="str">
        <f t="shared" si="84"/>
        <v/>
      </c>
      <c r="J1827" s="21" t="str">
        <f>IF($B1827="","",MAX(0,$E1827-MAX(0,SUMIFS(Тех_Движение!$G$2:$G$5111,Тех_Движение!$D$2:$D$5111,$C1827,Тех_Движение!$B$2:$B$5111,"&lt;="&amp;Настройки!$B$6)-$F1827)))</f>
        <v/>
      </c>
      <c r="K1827" s="21" t="e">
        <f>IF(OR($B1827="",K$3&lt;$D1827+Настройки!$B$7),0,MAX(0,$E1827-MAX(0,SUMIFS(Тех_Движение!$G$2:$G$5111,Тех_Движение!$D$2:$D$5111,$C1827,Тех_Движение!$B$2:$B$5111,"&lt;="&amp;K$3)-$F1827)))</f>
        <v>#VALUE!</v>
      </c>
      <c r="L1827" s="21" t="e">
        <f>IF(OR($B1827="",L$3&lt;$D1827+Настройки!$B$7),0,MAX(0,$E1827-MAX(0,SUMIFS(Тех_Движение!$G$2:$G$5111,Тех_Движение!$D$2:$D$5111,$C1827,Тех_Движение!$B$2:$B$5111,"&lt;="&amp;L$3)-$F1827)))</f>
        <v>#VALUE!</v>
      </c>
      <c r="M1827" s="21" t="e">
        <f>IF(OR($B1827="",M$3&lt;$D1827+Настройки!$B$7),0,MAX(0,$E1827-MAX(0,SUMIFS(Тех_Движение!$G$2:$G$5111,Тех_Движение!$D$2:$D$5111,$C1827,Тех_Движение!$B$2:$B$5111,"&lt;="&amp;M$3)-$F1827)))</f>
        <v>#VALUE!</v>
      </c>
      <c r="N1827" s="21" t="e">
        <f>IF(OR($B1827="",N$3&lt;$D1827+Настройки!$B$7),0,MAX(0,$E1827-MAX(0,SUMIFS(Тех_Движение!$G$2:$G$5111,Тех_Движение!$D$2:$D$5111,$C1827,Тех_Движение!$B$2:$B$5111,"&lt;="&amp;N$3)-$F1827)))</f>
        <v>#VALUE!</v>
      </c>
      <c r="O1827" s="21" t="e">
        <f>IF(OR($B1827="",O$3&lt;$D1827+Настройки!$B$7),0,MAX(0,$E1827-MAX(0,SUMIFS(Тех_Движение!$G$2:$G$5111,Тех_Движение!$D$2:$D$5111,$C1827,Тех_Движение!$B$2:$B$5111,"&lt;="&amp;O$3)-$F1827)))</f>
        <v>#VALUE!</v>
      </c>
      <c r="P1827" s="21" t="e">
        <f>IF(OR($B1827="",P$3&lt;$D1827+Настройки!$B$7),0,MAX(0,$E1827-MAX(0,SUMIFS(Тех_Движение!$G$2:$G$5111,Тех_Движение!$D$2:$D$5111,$C1827,Тех_Движение!$B$2:$B$5111,"&lt;="&amp;P$3)-$F1827)))</f>
        <v>#VALUE!</v>
      </c>
      <c r="Q1827" s="21" t="e">
        <f>IF(OR($B1827="",Q$3&lt;$D1827+Настройки!$B$7),0,MAX(0,$E1827-MAX(0,SUMIFS(Тех_Движение!$G$2:$G$5111,Тех_Движение!$D$2:$D$5111,$C1827,Тех_Движение!$B$2:$B$5111,"&lt;="&amp;Q$3)-$F1827)))</f>
        <v>#VALUE!</v>
      </c>
      <c r="R1827" s="21" t="str">
        <f t="shared" si="85"/>
        <v/>
      </c>
      <c r="S1827" s="23" t="str">
        <f>IF($B1827="","",VLOOKUP($C1827,Настройки!$A$11:$L$17,9,FALSE))</f>
        <v/>
      </c>
      <c r="T1827" s="23" t="str">
        <f t="shared" si="86"/>
        <v/>
      </c>
    </row>
    <row r="1828" spans="1:20" x14ac:dyDescent="0.3">
      <c r="A1828" s="20">
        <f>Тех_Движение!$A$1825</f>
        <v>1824</v>
      </c>
      <c r="B1828" s="20" t="str">
        <f>IF(Тех_Движение!$F$1825&gt;0,Тех_Движение!$I$1825,"")</f>
        <v/>
      </c>
      <c r="C1828" s="20" t="str">
        <f>IF($B1828="","",Тех_Движение!$D$1825)</f>
        <v/>
      </c>
      <c r="D1828" s="9" t="str">
        <f>IF($B1828="","",Тех_Движение!$B$1825)</f>
        <v/>
      </c>
      <c r="E1828" s="21" t="str">
        <f>IF($B1828="","",Тех_Движение!$F$1825)</f>
        <v/>
      </c>
      <c r="F1828" s="21" t="str">
        <f>IF($B1828="","",SUMIFS($E$5:$E1827,$C$5:$C1827,$C1828))</f>
        <v/>
      </c>
      <c r="G1828" s="21" t="str">
        <f>IF($B1828="","",MAX(0,$E1828-MAX(0,SUMIFS(Тех_Движение!$G$2:$G$5111,Тех_Движение!$D$2:$D$5111,$C1828,Тех_Движение!$B$2:$B$5111,"&lt;="&amp;Настройки!$B$5-1)-$F1828)))</f>
        <v/>
      </c>
      <c r="H1828" s="21" t="str">
        <f>IF($B1828="","",IF(AND($D1828&gt;=Настройки!$B$5,$D1828&lt;=Настройки!$B$6),$E1828,0))</f>
        <v/>
      </c>
      <c r="I1828" s="21" t="str">
        <f t="shared" si="84"/>
        <v/>
      </c>
      <c r="J1828" s="21" t="str">
        <f>IF($B1828="","",MAX(0,$E1828-MAX(0,SUMIFS(Тех_Движение!$G$2:$G$5111,Тех_Движение!$D$2:$D$5111,$C1828,Тех_Движение!$B$2:$B$5111,"&lt;="&amp;Настройки!$B$6)-$F1828)))</f>
        <v/>
      </c>
      <c r="K1828" s="21" t="e">
        <f>IF(OR($B1828="",K$3&lt;$D1828+Настройки!$B$7),0,MAX(0,$E1828-MAX(0,SUMIFS(Тех_Движение!$G$2:$G$5111,Тех_Движение!$D$2:$D$5111,$C1828,Тех_Движение!$B$2:$B$5111,"&lt;="&amp;K$3)-$F1828)))</f>
        <v>#VALUE!</v>
      </c>
      <c r="L1828" s="21" t="e">
        <f>IF(OR($B1828="",L$3&lt;$D1828+Настройки!$B$7),0,MAX(0,$E1828-MAX(0,SUMIFS(Тех_Движение!$G$2:$G$5111,Тех_Движение!$D$2:$D$5111,$C1828,Тех_Движение!$B$2:$B$5111,"&lt;="&amp;L$3)-$F1828)))</f>
        <v>#VALUE!</v>
      </c>
      <c r="M1828" s="21" t="e">
        <f>IF(OR($B1828="",M$3&lt;$D1828+Настройки!$B$7),0,MAX(0,$E1828-MAX(0,SUMIFS(Тех_Движение!$G$2:$G$5111,Тех_Движение!$D$2:$D$5111,$C1828,Тех_Движение!$B$2:$B$5111,"&lt;="&amp;M$3)-$F1828)))</f>
        <v>#VALUE!</v>
      </c>
      <c r="N1828" s="21" t="e">
        <f>IF(OR($B1828="",N$3&lt;$D1828+Настройки!$B$7),0,MAX(0,$E1828-MAX(0,SUMIFS(Тех_Движение!$G$2:$G$5111,Тех_Движение!$D$2:$D$5111,$C1828,Тех_Движение!$B$2:$B$5111,"&lt;="&amp;N$3)-$F1828)))</f>
        <v>#VALUE!</v>
      </c>
      <c r="O1828" s="21" t="e">
        <f>IF(OR($B1828="",O$3&lt;$D1828+Настройки!$B$7),0,MAX(0,$E1828-MAX(0,SUMIFS(Тех_Движение!$G$2:$G$5111,Тех_Движение!$D$2:$D$5111,$C1828,Тех_Движение!$B$2:$B$5111,"&lt;="&amp;O$3)-$F1828)))</f>
        <v>#VALUE!</v>
      </c>
      <c r="P1828" s="21" t="e">
        <f>IF(OR($B1828="",P$3&lt;$D1828+Настройки!$B$7),0,MAX(0,$E1828-MAX(0,SUMIFS(Тех_Движение!$G$2:$G$5111,Тех_Движение!$D$2:$D$5111,$C1828,Тех_Движение!$B$2:$B$5111,"&lt;="&amp;P$3)-$F1828)))</f>
        <v>#VALUE!</v>
      </c>
      <c r="Q1828" s="21" t="e">
        <f>IF(OR($B1828="",Q$3&lt;$D1828+Настройки!$B$7),0,MAX(0,$E1828-MAX(0,SUMIFS(Тех_Движение!$G$2:$G$5111,Тех_Движение!$D$2:$D$5111,$C1828,Тех_Движение!$B$2:$B$5111,"&lt;="&amp;Q$3)-$F1828)))</f>
        <v>#VALUE!</v>
      </c>
      <c r="R1828" s="21" t="str">
        <f t="shared" si="85"/>
        <v/>
      </c>
      <c r="S1828" s="23" t="str">
        <f>IF($B1828="","",VLOOKUP($C1828,Настройки!$A$11:$L$17,9,FALSE))</f>
        <v/>
      </c>
      <c r="T1828" s="23" t="str">
        <f t="shared" si="86"/>
        <v/>
      </c>
    </row>
    <row r="1829" spans="1:20" x14ac:dyDescent="0.3">
      <c r="A1829" s="20">
        <f>Тех_Движение!$A$1826</f>
        <v>1825</v>
      </c>
      <c r="B1829" s="20" t="str">
        <f>IF(Тех_Движение!$F$1826&gt;0,Тех_Движение!$I$1826,"")</f>
        <v/>
      </c>
      <c r="C1829" s="20" t="str">
        <f>IF($B1829="","",Тех_Движение!$D$1826)</f>
        <v/>
      </c>
      <c r="D1829" s="9" t="str">
        <f>IF($B1829="","",Тех_Движение!$B$1826)</f>
        <v/>
      </c>
      <c r="E1829" s="21" t="str">
        <f>IF($B1829="","",Тех_Движение!$F$1826)</f>
        <v/>
      </c>
      <c r="F1829" s="21" t="str">
        <f>IF($B1829="","",SUMIFS($E$5:$E1828,$C$5:$C1828,$C1829))</f>
        <v/>
      </c>
      <c r="G1829" s="21" t="str">
        <f>IF($B1829="","",MAX(0,$E1829-MAX(0,SUMIFS(Тех_Движение!$G$2:$G$5111,Тех_Движение!$D$2:$D$5111,$C1829,Тех_Движение!$B$2:$B$5111,"&lt;="&amp;Настройки!$B$5-1)-$F1829)))</f>
        <v/>
      </c>
      <c r="H1829" s="21" t="str">
        <f>IF($B1829="","",IF(AND($D1829&gt;=Настройки!$B$5,$D1829&lt;=Настройки!$B$6),$E1829,0))</f>
        <v/>
      </c>
      <c r="I1829" s="21" t="str">
        <f t="shared" si="84"/>
        <v/>
      </c>
      <c r="J1829" s="21" t="str">
        <f>IF($B1829="","",MAX(0,$E1829-MAX(0,SUMIFS(Тех_Движение!$G$2:$G$5111,Тех_Движение!$D$2:$D$5111,$C1829,Тех_Движение!$B$2:$B$5111,"&lt;="&amp;Настройки!$B$6)-$F1829)))</f>
        <v/>
      </c>
      <c r="K1829" s="21" t="e">
        <f>IF(OR($B1829="",K$3&lt;$D1829+Настройки!$B$7),0,MAX(0,$E1829-MAX(0,SUMIFS(Тех_Движение!$G$2:$G$5111,Тех_Движение!$D$2:$D$5111,$C1829,Тех_Движение!$B$2:$B$5111,"&lt;="&amp;K$3)-$F1829)))</f>
        <v>#VALUE!</v>
      </c>
      <c r="L1829" s="21" t="e">
        <f>IF(OR($B1829="",L$3&lt;$D1829+Настройки!$B$7),0,MAX(0,$E1829-MAX(0,SUMIFS(Тех_Движение!$G$2:$G$5111,Тех_Движение!$D$2:$D$5111,$C1829,Тех_Движение!$B$2:$B$5111,"&lt;="&amp;L$3)-$F1829)))</f>
        <v>#VALUE!</v>
      </c>
      <c r="M1829" s="21" t="e">
        <f>IF(OR($B1829="",M$3&lt;$D1829+Настройки!$B$7),0,MAX(0,$E1829-MAX(0,SUMIFS(Тех_Движение!$G$2:$G$5111,Тех_Движение!$D$2:$D$5111,$C1829,Тех_Движение!$B$2:$B$5111,"&lt;="&amp;M$3)-$F1829)))</f>
        <v>#VALUE!</v>
      </c>
      <c r="N1829" s="21" t="e">
        <f>IF(OR($B1829="",N$3&lt;$D1829+Настройки!$B$7),0,MAX(0,$E1829-MAX(0,SUMIFS(Тех_Движение!$G$2:$G$5111,Тех_Движение!$D$2:$D$5111,$C1829,Тех_Движение!$B$2:$B$5111,"&lt;="&amp;N$3)-$F1829)))</f>
        <v>#VALUE!</v>
      </c>
      <c r="O1829" s="21" t="e">
        <f>IF(OR($B1829="",O$3&lt;$D1829+Настройки!$B$7),0,MAX(0,$E1829-MAX(0,SUMIFS(Тех_Движение!$G$2:$G$5111,Тех_Движение!$D$2:$D$5111,$C1829,Тех_Движение!$B$2:$B$5111,"&lt;="&amp;O$3)-$F1829)))</f>
        <v>#VALUE!</v>
      </c>
      <c r="P1829" s="21" t="e">
        <f>IF(OR($B1829="",P$3&lt;$D1829+Настройки!$B$7),0,MAX(0,$E1829-MAX(0,SUMIFS(Тех_Движение!$G$2:$G$5111,Тех_Движение!$D$2:$D$5111,$C1829,Тех_Движение!$B$2:$B$5111,"&lt;="&amp;P$3)-$F1829)))</f>
        <v>#VALUE!</v>
      </c>
      <c r="Q1829" s="21" t="e">
        <f>IF(OR($B1829="",Q$3&lt;$D1829+Настройки!$B$7),0,MAX(0,$E1829-MAX(0,SUMIFS(Тех_Движение!$G$2:$G$5111,Тех_Движение!$D$2:$D$5111,$C1829,Тех_Движение!$B$2:$B$5111,"&lt;="&amp;Q$3)-$F1829)))</f>
        <v>#VALUE!</v>
      </c>
      <c r="R1829" s="21" t="str">
        <f t="shared" si="85"/>
        <v/>
      </c>
      <c r="S1829" s="23" t="str">
        <f>IF($B1829="","",VLOOKUP($C1829,Настройки!$A$11:$L$17,9,FALSE))</f>
        <v/>
      </c>
      <c r="T1829" s="23" t="str">
        <f t="shared" si="86"/>
        <v/>
      </c>
    </row>
    <row r="1830" spans="1:20" x14ac:dyDescent="0.3">
      <c r="A1830" s="20">
        <f>Тех_Движение!$A$1827</f>
        <v>1826</v>
      </c>
      <c r="B1830" s="20" t="str">
        <f>IF(Тех_Движение!$F$1827&gt;0,Тех_Движение!$I$1827,"")</f>
        <v/>
      </c>
      <c r="C1830" s="20" t="str">
        <f>IF($B1830="","",Тех_Движение!$D$1827)</f>
        <v/>
      </c>
      <c r="D1830" s="9" t="str">
        <f>IF($B1830="","",Тех_Движение!$B$1827)</f>
        <v/>
      </c>
      <c r="E1830" s="21" t="str">
        <f>IF($B1830="","",Тех_Движение!$F$1827)</f>
        <v/>
      </c>
      <c r="F1830" s="21" t="str">
        <f>IF($B1830="","",SUMIFS($E$5:$E1829,$C$5:$C1829,$C1830))</f>
        <v/>
      </c>
      <c r="G1830" s="21" t="str">
        <f>IF($B1830="","",MAX(0,$E1830-MAX(0,SUMIFS(Тех_Движение!$G$2:$G$5111,Тех_Движение!$D$2:$D$5111,$C1830,Тех_Движение!$B$2:$B$5111,"&lt;="&amp;Настройки!$B$5-1)-$F1830)))</f>
        <v/>
      </c>
      <c r="H1830" s="21" t="str">
        <f>IF($B1830="","",IF(AND($D1830&gt;=Настройки!$B$5,$D1830&lt;=Настройки!$B$6),$E1830,0))</f>
        <v/>
      </c>
      <c r="I1830" s="21" t="str">
        <f t="shared" si="84"/>
        <v/>
      </c>
      <c r="J1830" s="21" t="str">
        <f>IF($B1830="","",MAX(0,$E1830-MAX(0,SUMIFS(Тех_Движение!$G$2:$G$5111,Тех_Движение!$D$2:$D$5111,$C1830,Тех_Движение!$B$2:$B$5111,"&lt;="&amp;Настройки!$B$6)-$F1830)))</f>
        <v/>
      </c>
      <c r="K1830" s="21" t="e">
        <f>IF(OR($B1830="",K$3&lt;$D1830+Настройки!$B$7),0,MAX(0,$E1830-MAX(0,SUMIFS(Тех_Движение!$G$2:$G$5111,Тех_Движение!$D$2:$D$5111,$C1830,Тех_Движение!$B$2:$B$5111,"&lt;="&amp;K$3)-$F1830)))</f>
        <v>#VALUE!</v>
      </c>
      <c r="L1830" s="21" t="e">
        <f>IF(OR($B1830="",L$3&lt;$D1830+Настройки!$B$7),0,MAX(0,$E1830-MAX(0,SUMIFS(Тех_Движение!$G$2:$G$5111,Тех_Движение!$D$2:$D$5111,$C1830,Тех_Движение!$B$2:$B$5111,"&lt;="&amp;L$3)-$F1830)))</f>
        <v>#VALUE!</v>
      </c>
      <c r="M1830" s="21" t="e">
        <f>IF(OR($B1830="",M$3&lt;$D1830+Настройки!$B$7),0,MAX(0,$E1830-MAX(0,SUMIFS(Тех_Движение!$G$2:$G$5111,Тех_Движение!$D$2:$D$5111,$C1830,Тех_Движение!$B$2:$B$5111,"&lt;="&amp;M$3)-$F1830)))</f>
        <v>#VALUE!</v>
      </c>
      <c r="N1830" s="21" t="e">
        <f>IF(OR($B1830="",N$3&lt;$D1830+Настройки!$B$7),0,MAX(0,$E1830-MAX(0,SUMIFS(Тех_Движение!$G$2:$G$5111,Тех_Движение!$D$2:$D$5111,$C1830,Тех_Движение!$B$2:$B$5111,"&lt;="&amp;N$3)-$F1830)))</f>
        <v>#VALUE!</v>
      </c>
      <c r="O1830" s="21" t="e">
        <f>IF(OR($B1830="",O$3&lt;$D1830+Настройки!$B$7),0,MAX(0,$E1830-MAX(0,SUMIFS(Тех_Движение!$G$2:$G$5111,Тех_Движение!$D$2:$D$5111,$C1830,Тех_Движение!$B$2:$B$5111,"&lt;="&amp;O$3)-$F1830)))</f>
        <v>#VALUE!</v>
      </c>
      <c r="P1830" s="21" t="e">
        <f>IF(OR($B1830="",P$3&lt;$D1830+Настройки!$B$7),0,MAX(0,$E1830-MAX(0,SUMIFS(Тех_Движение!$G$2:$G$5111,Тех_Движение!$D$2:$D$5111,$C1830,Тех_Движение!$B$2:$B$5111,"&lt;="&amp;P$3)-$F1830)))</f>
        <v>#VALUE!</v>
      </c>
      <c r="Q1830" s="21" t="e">
        <f>IF(OR($B1830="",Q$3&lt;$D1830+Настройки!$B$7),0,MAX(0,$E1830-MAX(0,SUMIFS(Тех_Движение!$G$2:$G$5111,Тех_Движение!$D$2:$D$5111,$C1830,Тех_Движение!$B$2:$B$5111,"&lt;="&amp;Q$3)-$F1830)))</f>
        <v>#VALUE!</v>
      </c>
      <c r="R1830" s="21" t="str">
        <f t="shared" si="85"/>
        <v/>
      </c>
      <c r="S1830" s="23" t="str">
        <f>IF($B1830="","",VLOOKUP($C1830,Настройки!$A$11:$L$17,9,FALSE))</f>
        <v/>
      </c>
      <c r="T1830" s="23" t="str">
        <f t="shared" si="86"/>
        <v/>
      </c>
    </row>
    <row r="1831" spans="1:20" x14ac:dyDescent="0.3">
      <c r="A1831" s="20">
        <f>Тех_Движение!$A$1828</f>
        <v>1827</v>
      </c>
      <c r="B1831" s="20" t="str">
        <f>IF(Тех_Движение!$F$1828&gt;0,Тех_Движение!$I$1828,"")</f>
        <v/>
      </c>
      <c r="C1831" s="20" t="str">
        <f>IF($B1831="","",Тех_Движение!$D$1828)</f>
        <v/>
      </c>
      <c r="D1831" s="9" t="str">
        <f>IF($B1831="","",Тех_Движение!$B$1828)</f>
        <v/>
      </c>
      <c r="E1831" s="21" t="str">
        <f>IF($B1831="","",Тех_Движение!$F$1828)</f>
        <v/>
      </c>
      <c r="F1831" s="21" t="str">
        <f>IF($B1831="","",SUMIFS($E$5:$E1830,$C$5:$C1830,$C1831))</f>
        <v/>
      </c>
      <c r="G1831" s="21" t="str">
        <f>IF($B1831="","",MAX(0,$E1831-MAX(0,SUMIFS(Тех_Движение!$G$2:$G$5111,Тех_Движение!$D$2:$D$5111,$C1831,Тех_Движение!$B$2:$B$5111,"&lt;="&amp;Настройки!$B$5-1)-$F1831)))</f>
        <v/>
      </c>
      <c r="H1831" s="21" t="str">
        <f>IF($B1831="","",IF(AND($D1831&gt;=Настройки!$B$5,$D1831&lt;=Настройки!$B$6),$E1831,0))</f>
        <v/>
      </c>
      <c r="I1831" s="21" t="str">
        <f t="shared" si="84"/>
        <v/>
      </c>
      <c r="J1831" s="21" t="str">
        <f>IF($B1831="","",MAX(0,$E1831-MAX(0,SUMIFS(Тех_Движение!$G$2:$G$5111,Тех_Движение!$D$2:$D$5111,$C1831,Тех_Движение!$B$2:$B$5111,"&lt;="&amp;Настройки!$B$6)-$F1831)))</f>
        <v/>
      </c>
      <c r="K1831" s="21" t="e">
        <f>IF(OR($B1831="",K$3&lt;$D1831+Настройки!$B$7),0,MAX(0,$E1831-MAX(0,SUMIFS(Тех_Движение!$G$2:$G$5111,Тех_Движение!$D$2:$D$5111,$C1831,Тех_Движение!$B$2:$B$5111,"&lt;="&amp;K$3)-$F1831)))</f>
        <v>#VALUE!</v>
      </c>
      <c r="L1831" s="21" t="e">
        <f>IF(OR($B1831="",L$3&lt;$D1831+Настройки!$B$7),0,MAX(0,$E1831-MAX(0,SUMIFS(Тех_Движение!$G$2:$G$5111,Тех_Движение!$D$2:$D$5111,$C1831,Тех_Движение!$B$2:$B$5111,"&lt;="&amp;L$3)-$F1831)))</f>
        <v>#VALUE!</v>
      </c>
      <c r="M1831" s="21" t="e">
        <f>IF(OR($B1831="",M$3&lt;$D1831+Настройки!$B$7),0,MAX(0,$E1831-MAX(0,SUMIFS(Тех_Движение!$G$2:$G$5111,Тех_Движение!$D$2:$D$5111,$C1831,Тех_Движение!$B$2:$B$5111,"&lt;="&amp;M$3)-$F1831)))</f>
        <v>#VALUE!</v>
      </c>
      <c r="N1831" s="21" t="e">
        <f>IF(OR($B1831="",N$3&lt;$D1831+Настройки!$B$7),0,MAX(0,$E1831-MAX(0,SUMIFS(Тех_Движение!$G$2:$G$5111,Тех_Движение!$D$2:$D$5111,$C1831,Тех_Движение!$B$2:$B$5111,"&lt;="&amp;N$3)-$F1831)))</f>
        <v>#VALUE!</v>
      </c>
      <c r="O1831" s="21" t="e">
        <f>IF(OR($B1831="",O$3&lt;$D1831+Настройки!$B$7),0,MAX(0,$E1831-MAX(0,SUMIFS(Тех_Движение!$G$2:$G$5111,Тех_Движение!$D$2:$D$5111,$C1831,Тех_Движение!$B$2:$B$5111,"&lt;="&amp;O$3)-$F1831)))</f>
        <v>#VALUE!</v>
      </c>
      <c r="P1831" s="21" t="e">
        <f>IF(OR($B1831="",P$3&lt;$D1831+Настройки!$B$7),0,MAX(0,$E1831-MAX(0,SUMIFS(Тех_Движение!$G$2:$G$5111,Тех_Движение!$D$2:$D$5111,$C1831,Тех_Движение!$B$2:$B$5111,"&lt;="&amp;P$3)-$F1831)))</f>
        <v>#VALUE!</v>
      </c>
      <c r="Q1831" s="21" t="e">
        <f>IF(OR($B1831="",Q$3&lt;$D1831+Настройки!$B$7),0,MAX(0,$E1831-MAX(0,SUMIFS(Тех_Движение!$G$2:$G$5111,Тех_Движение!$D$2:$D$5111,$C1831,Тех_Движение!$B$2:$B$5111,"&lt;="&amp;Q$3)-$F1831)))</f>
        <v>#VALUE!</v>
      </c>
      <c r="R1831" s="21" t="str">
        <f t="shared" si="85"/>
        <v/>
      </c>
      <c r="S1831" s="23" t="str">
        <f>IF($B1831="","",VLOOKUP($C1831,Настройки!$A$11:$L$17,9,FALSE))</f>
        <v/>
      </c>
      <c r="T1831" s="23" t="str">
        <f t="shared" si="86"/>
        <v/>
      </c>
    </row>
    <row r="1832" spans="1:20" x14ac:dyDescent="0.3">
      <c r="A1832" s="20">
        <f>Тех_Движение!$A$1829</f>
        <v>1828</v>
      </c>
      <c r="B1832" s="20" t="str">
        <f>IF(Тех_Движение!$F$1829&gt;0,Тех_Движение!$I$1829,"")</f>
        <v/>
      </c>
      <c r="C1832" s="20" t="str">
        <f>IF($B1832="","",Тех_Движение!$D$1829)</f>
        <v/>
      </c>
      <c r="D1832" s="9" t="str">
        <f>IF($B1832="","",Тех_Движение!$B$1829)</f>
        <v/>
      </c>
      <c r="E1832" s="21" t="str">
        <f>IF($B1832="","",Тех_Движение!$F$1829)</f>
        <v/>
      </c>
      <c r="F1832" s="21" t="str">
        <f>IF($B1832="","",SUMIFS($E$5:$E1831,$C$5:$C1831,$C1832))</f>
        <v/>
      </c>
      <c r="G1832" s="21" t="str">
        <f>IF($B1832="","",MAX(0,$E1832-MAX(0,SUMIFS(Тех_Движение!$G$2:$G$5111,Тех_Движение!$D$2:$D$5111,$C1832,Тех_Движение!$B$2:$B$5111,"&lt;="&amp;Настройки!$B$5-1)-$F1832)))</f>
        <v/>
      </c>
      <c r="H1832" s="21" t="str">
        <f>IF($B1832="","",IF(AND($D1832&gt;=Настройки!$B$5,$D1832&lt;=Настройки!$B$6),$E1832,0))</f>
        <v/>
      </c>
      <c r="I1832" s="21" t="str">
        <f t="shared" si="84"/>
        <v/>
      </c>
      <c r="J1832" s="21" t="str">
        <f>IF($B1832="","",MAX(0,$E1832-MAX(0,SUMIFS(Тех_Движение!$G$2:$G$5111,Тех_Движение!$D$2:$D$5111,$C1832,Тех_Движение!$B$2:$B$5111,"&lt;="&amp;Настройки!$B$6)-$F1832)))</f>
        <v/>
      </c>
      <c r="K1832" s="21" t="e">
        <f>IF(OR($B1832="",K$3&lt;$D1832+Настройки!$B$7),0,MAX(0,$E1832-MAX(0,SUMIFS(Тех_Движение!$G$2:$G$5111,Тех_Движение!$D$2:$D$5111,$C1832,Тех_Движение!$B$2:$B$5111,"&lt;="&amp;K$3)-$F1832)))</f>
        <v>#VALUE!</v>
      </c>
      <c r="L1832" s="21" t="e">
        <f>IF(OR($B1832="",L$3&lt;$D1832+Настройки!$B$7),0,MAX(0,$E1832-MAX(0,SUMIFS(Тех_Движение!$G$2:$G$5111,Тех_Движение!$D$2:$D$5111,$C1832,Тех_Движение!$B$2:$B$5111,"&lt;="&amp;L$3)-$F1832)))</f>
        <v>#VALUE!</v>
      </c>
      <c r="M1832" s="21" t="e">
        <f>IF(OR($B1832="",M$3&lt;$D1832+Настройки!$B$7),0,MAX(0,$E1832-MAX(0,SUMIFS(Тех_Движение!$G$2:$G$5111,Тех_Движение!$D$2:$D$5111,$C1832,Тех_Движение!$B$2:$B$5111,"&lt;="&amp;M$3)-$F1832)))</f>
        <v>#VALUE!</v>
      </c>
      <c r="N1832" s="21" t="e">
        <f>IF(OR($B1832="",N$3&lt;$D1832+Настройки!$B$7),0,MAX(0,$E1832-MAX(0,SUMIFS(Тех_Движение!$G$2:$G$5111,Тех_Движение!$D$2:$D$5111,$C1832,Тех_Движение!$B$2:$B$5111,"&lt;="&amp;N$3)-$F1832)))</f>
        <v>#VALUE!</v>
      </c>
      <c r="O1832" s="21" t="e">
        <f>IF(OR($B1832="",O$3&lt;$D1832+Настройки!$B$7),0,MAX(0,$E1832-MAX(0,SUMIFS(Тех_Движение!$G$2:$G$5111,Тех_Движение!$D$2:$D$5111,$C1832,Тех_Движение!$B$2:$B$5111,"&lt;="&amp;O$3)-$F1832)))</f>
        <v>#VALUE!</v>
      </c>
      <c r="P1832" s="21" t="e">
        <f>IF(OR($B1832="",P$3&lt;$D1832+Настройки!$B$7),0,MAX(0,$E1832-MAX(0,SUMIFS(Тех_Движение!$G$2:$G$5111,Тех_Движение!$D$2:$D$5111,$C1832,Тех_Движение!$B$2:$B$5111,"&lt;="&amp;P$3)-$F1832)))</f>
        <v>#VALUE!</v>
      </c>
      <c r="Q1832" s="21" t="e">
        <f>IF(OR($B1832="",Q$3&lt;$D1832+Настройки!$B$7),0,MAX(0,$E1832-MAX(0,SUMIFS(Тех_Движение!$G$2:$G$5111,Тех_Движение!$D$2:$D$5111,$C1832,Тех_Движение!$B$2:$B$5111,"&lt;="&amp;Q$3)-$F1832)))</f>
        <v>#VALUE!</v>
      </c>
      <c r="R1832" s="21" t="str">
        <f t="shared" si="85"/>
        <v/>
      </c>
      <c r="S1832" s="23" t="str">
        <f>IF($B1832="","",VLOOKUP($C1832,Настройки!$A$11:$L$17,9,FALSE))</f>
        <v/>
      </c>
      <c r="T1832" s="23" t="str">
        <f t="shared" si="86"/>
        <v/>
      </c>
    </row>
    <row r="1833" spans="1:20" x14ac:dyDescent="0.3">
      <c r="A1833" s="20">
        <f>Тех_Движение!$A$1830</f>
        <v>1829</v>
      </c>
      <c r="B1833" s="20" t="str">
        <f>IF(Тех_Движение!$F$1830&gt;0,Тех_Движение!$I$1830,"")</f>
        <v/>
      </c>
      <c r="C1833" s="20" t="str">
        <f>IF($B1833="","",Тех_Движение!$D$1830)</f>
        <v/>
      </c>
      <c r="D1833" s="9" t="str">
        <f>IF($B1833="","",Тех_Движение!$B$1830)</f>
        <v/>
      </c>
      <c r="E1833" s="21" t="str">
        <f>IF($B1833="","",Тех_Движение!$F$1830)</f>
        <v/>
      </c>
      <c r="F1833" s="21" t="str">
        <f>IF($B1833="","",SUMIFS($E$5:$E1832,$C$5:$C1832,$C1833))</f>
        <v/>
      </c>
      <c r="G1833" s="21" t="str">
        <f>IF($B1833="","",MAX(0,$E1833-MAX(0,SUMIFS(Тех_Движение!$G$2:$G$5111,Тех_Движение!$D$2:$D$5111,$C1833,Тех_Движение!$B$2:$B$5111,"&lt;="&amp;Настройки!$B$5-1)-$F1833)))</f>
        <v/>
      </c>
      <c r="H1833" s="21" t="str">
        <f>IF($B1833="","",IF(AND($D1833&gt;=Настройки!$B$5,$D1833&lt;=Настройки!$B$6),$E1833,0))</f>
        <v/>
      </c>
      <c r="I1833" s="21" t="str">
        <f t="shared" si="84"/>
        <v/>
      </c>
      <c r="J1833" s="21" t="str">
        <f>IF($B1833="","",MAX(0,$E1833-MAX(0,SUMIFS(Тех_Движение!$G$2:$G$5111,Тех_Движение!$D$2:$D$5111,$C1833,Тех_Движение!$B$2:$B$5111,"&lt;="&amp;Настройки!$B$6)-$F1833)))</f>
        <v/>
      </c>
      <c r="K1833" s="21" t="e">
        <f>IF(OR($B1833="",K$3&lt;$D1833+Настройки!$B$7),0,MAX(0,$E1833-MAX(0,SUMIFS(Тех_Движение!$G$2:$G$5111,Тех_Движение!$D$2:$D$5111,$C1833,Тех_Движение!$B$2:$B$5111,"&lt;="&amp;K$3)-$F1833)))</f>
        <v>#VALUE!</v>
      </c>
      <c r="L1833" s="21" t="e">
        <f>IF(OR($B1833="",L$3&lt;$D1833+Настройки!$B$7),0,MAX(0,$E1833-MAX(0,SUMIFS(Тех_Движение!$G$2:$G$5111,Тех_Движение!$D$2:$D$5111,$C1833,Тех_Движение!$B$2:$B$5111,"&lt;="&amp;L$3)-$F1833)))</f>
        <v>#VALUE!</v>
      </c>
      <c r="M1833" s="21" t="e">
        <f>IF(OR($B1833="",M$3&lt;$D1833+Настройки!$B$7),0,MAX(0,$E1833-MAX(0,SUMIFS(Тех_Движение!$G$2:$G$5111,Тех_Движение!$D$2:$D$5111,$C1833,Тех_Движение!$B$2:$B$5111,"&lt;="&amp;M$3)-$F1833)))</f>
        <v>#VALUE!</v>
      </c>
      <c r="N1833" s="21" t="e">
        <f>IF(OR($B1833="",N$3&lt;$D1833+Настройки!$B$7),0,MAX(0,$E1833-MAX(0,SUMIFS(Тех_Движение!$G$2:$G$5111,Тех_Движение!$D$2:$D$5111,$C1833,Тех_Движение!$B$2:$B$5111,"&lt;="&amp;N$3)-$F1833)))</f>
        <v>#VALUE!</v>
      </c>
      <c r="O1833" s="21" t="e">
        <f>IF(OR($B1833="",O$3&lt;$D1833+Настройки!$B$7),0,MAX(0,$E1833-MAX(0,SUMIFS(Тех_Движение!$G$2:$G$5111,Тех_Движение!$D$2:$D$5111,$C1833,Тех_Движение!$B$2:$B$5111,"&lt;="&amp;O$3)-$F1833)))</f>
        <v>#VALUE!</v>
      </c>
      <c r="P1833" s="21" t="e">
        <f>IF(OR($B1833="",P$3&lt;$D1833+Настройки!$B$7),0,MAX(0,$E1833-MAX(0,SUMIFS(Тех_Движение!$G$2:$G$5111,Тех_Движение!$D$2:$D$5111,$C1833,Тех_Движение!$B$2:$B$5111,"&lt;="&amp;P$3)-$F1833)))</f>
        <v>#VALUE!</v>
      </c>
      <c r="Q1833" s="21" t="e">
        <f>IF(OR($B1833="",Q$3&lt;$D1833+Настройки!$B$7),0,MAX(0,$E1833-MAX(0,SUMIFS(Тех_Движение!$G$2:$G$5111,Тех_Движение!$D$2:$D$5111,$C1833,Тех_Движение!$B$2:$B$5111,"&lt;="&amp;Q$3)-$F1833)))</f>
        <v>#VALUE!</v>
      </c>
      <c r="R1833" s="21" t="str">
        <f t="shared" si="85"/>
        <v/>
      </c>
      <c r="S1833" s="23" t="str">
        <f>IF($B1833="","",VLOOKUP($C1833,Настройки!$A$11:$L$17,9,FALSE))</f>
        <v/>
      </c>
      <c r="T1833" s="23" t="str">
        <f t="shared" si="86"/>
        <v/>
      </c>
    </row>
    <row r="1834" spans="1:20" x14ac:dyDescent="0.3">
      <c r="A1834" s="20">
        <f>Тех_Движение!$A$1831</f>
        <v>1830</v>
      </c>
      <c r="B1834" s="20" t="str">
        <f>IF(Тех_Движение!$F$1831&gt;0,Тех_Движение!$I$1831,"")</f>
        <v/>
      </c>
      <c r="C1834" s="20" t="str">
        <f>IF($B1834="","",Тех_Движение!$D$1831)</f>
        <v/>
      </c>
      <c r="D1834" s="9" t="str">
        <f>IF($B1834="","",Тех_Движение!$B$1831)</f>
        <v/>
      </c>
      <c r="E1834" s="21" t="str">
        <f>IF($B1834="","",Тех_Движение!$F$1831)</f>
        <v/>
      </c>
      <c r="F1834" s="21" t="str">
        <f>IF($B1834="","",SUMIFS($E$5:$E1833,$C$5:$C1833,$C1834))</f>
        <v/>
      </c>
      <c r="G1834" s="21" t="str">
        <f>IF($B1834="","",MAX(0,$E1834-MAX(0,SUMIFS(Тех_Движение!$G$2:$G$5111,Тех_Движение!$D$2:$D$5111,$C1834,Тех_Движение!$B$2:$B$5111,"&lt;="&amp;Настройки!$B$5-1)-$F1834)))</f>
        <v/>
      </c>
      <c r="H1834" s="21" t="str">
        <f>IF($B1834="","",IF(AND($D1834&gt;=Настройки!$B$5,$D1834&lt;=Настройки!$B$6),$E1834,0))</f>
        <v/>
      </c>
      <c r="I1834" s="21" t="str">
        <f t="shared" si="84"/>
        <v/>
      </c>
      <c r="J1834" s="21" t="str">
        <f>IF($B1834="","",MAX(0,$E1834-MAX(0,SUMIFS(Тех_Движение!$G$2:$G$5111,Тех_Движение!$D$2:$D$5111,$C1834,Тех_Движение!$B$2:$B$5111,"&lt;="&amp;Настройки!$B$6)-$F1834)))</f>
        <v/>
      </c>
      <c r="K1834" s="21" t="e">
        <f>IF(OR($B1834="",K$3&lt;$D1834+Настройки!$B$7),0,MAX(0,$E1834-MAX(0,SUMIFS(Тех_Движение!$G$2:$G$5111,Тех_Движение!$D$2:$D$5111,$C1834,Тех_Движение!$B$2:$B$5111,"&lt;="&amp;K$3)-$F1834)))</f>
        <v>#VALUE!</v>
      </c>
      <c r="L1834" s="21" t="e">
        <f>IF(OR($B1834="",L$3&lt;$D1834+Настройки!$B$7),0,MAX(0,$E1834-MAX(0,SUMIFS(Тех_Движение!$G$2:$G$5111,Тех_Движение!$D$2:$D$5111,$C1834,Тех_Движение!$B$2:$B$5111,"&lt;="&amp;L$3)-$F1834)))</f>
        <v>#VALUE!</v>
      </c>
      <c r="M1834" s="21" t="e">
        <f>IF(OR($B1834="",M$3&lt;$D1834+Настройки!$B$7),0,MAX(0,$E1834-MAX(0,SUMIFS(Тех_Движение!$G$2:$G$5111,Тех_Движение!$D$2:$D$5111,$C1834,Тех_Движение!$B$2:$B$5111,"&lt;="&amp;M$3)-$F1834)))</f>
        <v>#VALUE!</v>
      </c>
      <c r="N1834" s="21" t="e">
        <f>IF(OR($B1834="",N$3&lt;$D1834+Настройки!$B$7),0,MAX(0,$E1834-MAX(0,SUMIFS(Тех_Движение!$G$2:$G$5111,Тех_Движение!$D$2:$D$5111,$C1834,Тех_Движение!$B$2:$B$5111,"&lt;="&amp;N$3)-$F1834)))</f>
        <v>#VALUE!</v>
      </c>
      <c r="O1834" s="21" t="e">
        <f>IF(OR($B1834="",O$3&lt;$D1834+Настройки!$B$7),0,MAX(0,$E1834-MAX(0,SUMIFS(Тех_Движение!$G$2:$G$5111,Тех_Движение!$D$2:$D$5111,$C1834,Тех_Движение!$B$2:$B$5111,"&lt;="&amp;O$3)-$F1834)))</f>
        <v>#VALUE!</v>
      </c>
      <c r="P1834" s="21" t="e">
        <f>IF(OR($B1834="",P$3&lt;$D1834+Настройки!$B$7),0,MAX(0,$E1834-MAX(0,SUMIFS(Тех_Движение!$G$2:$G$5111,Тех_Движение!$D$2:$D$5111,$C1834,Тех_Движение!$B$2:$B$5111,"&lt;="&amp;P$3)-$F1834)))</f>
        <v>#VALUE!</v>
      </c>
      <c r="Q1834" s="21" t="e">
        <f>IF(OR($B1834="",Q$3&lt;$D1834+Настройки!$B$7),0,MAX(0,$E1834-MAX(0,SUMIFS(Тех_Движение!$G$2:$G$5111,Тех_Движение!$D$2:$D$5111,$C1834,Тех_Движение!$B$2:$B$5111,"&lt;="&amp;Q$3)-$F1834)))</f>
        <v>#VALUE!</v>
      </c>
      <c r="R1834" s="21" t="str">
        <f t="shared" si="85"/>
        <v/>
      </c>
      <c r="S1834" s="23" t="str">
        <f>IF($B1834="","",VLOOKUP($C1834,Настройки!$A$11:$L$17,9,FALSE))</f>
        <v/>
      </c>
      <c r="T1834" s="23" t="str">
        <f t="shared" si="86"/>
        <v/>
      </c>
    </row>
    <row r="1835" spans="1:20" x14ac:dyDescent="0.3">
      <c r="A1835" s="20">
        <f>Тех_Движение!$A$1832</f>
        <v>1831</v>
      </c>
      <c r="B1835" s="20" t="str">
        <f>IF(Тех_Движение!$F$1832&gt;0,Тех_Движение!$I$1832,"")</f>
        <v/>
      </c>
      <c r="C1835" s="20" t="str">
        <f>IF($B1835="","",Тех_Движение!$D$1832)</f>
        <v/>
      </c>
      <c r="D1835" s="9" t="str">
        <f>IF($B1835="","",Тех_Движение!$B$1832)</f>
        <v/>
      </c>
      <c r="E1835" s="21" t="str">
        <f>IF($B1835="","",Тех_Движение!$F$1832)</f>
        <v/>
      </c>
      <c r="F1835" s="21" t="str">
        <f>IF($B1835="","",SUMIFS($E$5:$E1834,$C$5:$C1834,$C1835))</f>
        <v/>
      </c>
      <c r="G1835" s="21" t="str">
        <f>IF($B1835="","",MAX(0,$E1835-MAX(0,SUMIFS(Тех_Движение!$G$2:$G$5111,Тех_Движение!$D$2:$D$5111,$C1835,Тех_Движение!$B$2:$B$5111,"&lt;="&amp;Настройки!$B$5-1)-$F1835)))</f>
        <v/>
      </c>
      <c r="H1835" s="21" t="str">
        <f>IF($B1835="","",IF(AND($D1835&gt;=Настройки!$B$5,$D1835&lt;=Настройки!$B$6),$E1835,0))</f>
        <v/>
      </c>
      <c r="I1835" s="21" t="str">
        <f t="shared" si="84"/>
        <v/>
      </c>
      <c r="J1835" s="21" t="str">
        <f>IF($B1835="","",MAX(0,$E1835-MAX(0,SUMIFS(Тех_Движение!$G$2:$G$5111,Тех_Движение!$D$2:$D$5111,$C1835,Тех_Движение!$B$2:$B$5111,"&lt;="&amp;Настройки!$B$6)-$F1835)))</f>
        <v/>
      </c>
      <c r="K1835" s="21" t="e">
        <f>IF(OR($B1835="",K$3&lt;$D1835+Настройки!$B$7),0,MAX(0,$E1835-MAX(0,SUMIFS(Тех_Движение!$G$2:$G$5111,Тех_Движение!$D$2:$D$5111,$C1835,Тех_Движение!$B$2:$B$5111,"&lt;="&amp;K$3)-$F1835)))</f>
        <v>#VALUE!</v>
      </c>
      <c r="L1835" s="21" t="e">
        <f>IF(OR($B1835="",L$3&lt;$D1835+Настройки!$B$7),0,MAX(0,$E1835-MAX(0,SUMIFS(Тех_Движение!$G$2:$G$5111,Тех_Движение!$D$2:$D$5111,$C1835,Тех_Движение!$B$2:$B$5111,"&lt;="&amp;L$3)-$F1835)))</f>
        <v>#VALUE!</v>
      </c>
      <c r="M1835" s="21" t="e">
        <f>IF(OR($B1835="",M$3&lt;$D1835+Настройки!$B$7),0,MAX(0,$E1835-MAX(0,SUMIFS(Тех_Движение!$G$2:$G$5111,Тех_Движение!$D$2:$D$5111,$C1835,Тех_Движение!$B$2:$B$5111,"&lt;="&amp;M$3)-$F1835)))</f>
        <v>#VALUE!</v>
      </c>
      <c r="N1835" s="21" t="e">
        <f>IF(OR($B1835="",N$3&lt;$D1835+Настройки!$B$7),0,MAX(0,$E1835-MAX(0,SUMIFS(Тех_Движение!$G$2:$G$5111,Тех_Движение!$D$2:$D$5111,$C1835,Тех_Движение!$B$2:$B$5111,"&lt;="&amp;N$3)-$F1835)))</f>
        <v>#VALUE!</v>
      </c>
      <c r="O1835" s="21" t="e">
        <f>IF(OR($B1835="",O$3&lt;$D1835+Настройки!$B$7),0,MAX(0,$E1835-MAX(0,SUMIFS(Тех_Движение!$G$2:$G$5111,Тех_Движение!$D$2:$D$5111,$C1835,Тех_Движение!$B$2:$B$5111,"&lt;="&amp;O$3)-$F1835)))</f>
        <v>#VALUE!</v>
      </c>
      <c r="P1835" s="21" t="e">
        <f>IF(OR($B1835="",P$3&lt;$D1835+Настройки!$B$7),0,MAX(0,$E1835-MAX(0,SUMIFS(Тех_Движение!$G$2:$G$5111,Тех_Движение!$D$2:$D$5111,$C1835,Тех_Движение!$B$2:$B$5111,"&lt;="&amp;P$3)-$F1835)))</f>
        <v>#VALUE!</v>
      </c>
      <c r="Q1835" s="21" t="e">
        <f>IF(OR($B1835="",Q$3&lt;$D1835+Настройки!$B$7),0,MAX(0,$E1835-MAX(0,SUMIFS(Тех_Движение!$G$2:$G$5111,Тех_Движение!$D$2:$D$5111,$C1835,Тех_Движение!$B$2:$B$5111,"&lt;="&amp;Q$3)-$F1835)))</f>
        <v>#VALUE!</v>
      </c>
      <c r="R1835" s="21" t="str">
        <f t="shared" si="85"/>
        <v/>
      </c>
      <c r="S1835" s="23" t="str">
        <f>IF($B1835="","",VLOOKUP($C1835,Настройки!$A$11:$L$17,9,FALSE))</f>
        <v/>
      </c>
      <c r="T1835" s="23" t="str">
        <f t="shared" si="86"/>
        <v/>
      </c>
    </row>
    <row r="1836" spans="1:20" x14ac:dyDescent="0.3">
      <c r="A1836" s="20">
        <f>Тех_Движение!$A$1833</f>
        <v>1832</v>
      </c>
      <c r="B1836" s="20" t="str">
        <f>IF(Тех_Движение!$F$1833&gt;0,Тех_Движение!$I$1833,"")</f>
        <v/>
      </c>
      <c r="C1836" s="20" t="str">
        <f>IF($B1836="","",Тех_Движение!$D$1833)</f>
        <v/>
      </c>
      <c r="D1836" s="9" t="str">
        <f>IF($B1836="","",Тех_Движение!$B$1833)</f>
        <v/>
      </c>
      <c r="E1836" s="21" t="str">
        <f>IF($B1836="","",Тех_Движение!$F$1833)</f>
        <v/>
      </c>
      <c r="F1836" s="21" t="str">
        <f>IF($B1836="","",SUMIFS($E$5:$E1835,$C$5:$C1835,$C1836))</f>
        <v/>
      </c>
      <c r="G1836" s="21" t="str">
        <f>IF($B1836="","",MAX(0,$E1836-MAX(0,SUMIFS(Тех_Движение!$G$2:$G$5111,Тех_Движение!$D$2:$D$5111,$C1836,Тех_Движение!$B$2:$B$5111,"&lt;="&amp;Настройки!$B$5-1)-$F1836)))</f>
        <v/>
      </c>
      <c r="H1836" s="21" t="str">
        <f>IF($B1836="","",IF(AND($D1836&gt;=Настройки!$B$5,$D1836&lt;=Настройки!$B$6),$E1836,0))</f>
        <v/>
      </c>
      <c r="I1836" s="21" t="str">
        <f t="shared" si="84"/>
        <v/>
      </c>
      <c r="J1836" s="21" t="str">
        <f>IF($B1836="","",MAX(0,$E1836-MAX(0,SUMIFS(Тех_Движение!$G$2:$G$5111,Тех_Движение!$D$2:$D$5111,$C1836,Тех_Движение!$B$2:$B$5111,"&lt;="&amp;Настройки!$B$6)-$F1836)))</f>
        <v/>
      </c>
      <c r="K1836" s="21" t="e">
        <f>IF(OR($B1836="",K$3&lt;$D1836+Настройки!$B$7),0,MAX(0,$E1836-MAX(0,SUMIFS(Тех_Движение!$G$2:$G$5111,Тех_Движение!$D$2:$D$5111,$C1836,Тех_Движение!$B$2:$B$5111,"&lt;="&amp;K$3)-$F1836)))</f>
        <v>#VALUE!</v>
      </c>
      <c r="L1836" s="21" t="e">
        <f>IF(OR($B1836="",L$3&lt;$D1836+Настройки!$B$7),0,MAX(0,$E1836-MAX(0,SUMIFS(Тех_Движение!$G$2:$G$5111,Тех_Движение!$D$2:$D$5111,$C1836,Тех_Движение!$B$2:$B$5111,"&lt;="&amp;L$3)-$F1836)))</f>
        <v>#VALUE!</v>
      </c>
      <c r="M1836" s="21" t="e">
        <f>IF(OR($B1836="",M$3&lt;$D1836+Настройки!$B$7),0,MAX(0,$E1836-MAX(0,SUMIFS(Тех_Движение!$G$2:$G$5111,Тех_Движение!$D$2:$D$5111,$C1836,Тех_Движение!$B$2:$B$5111,"&lt;="&amp;M$3)-$F1836)))</f>
        <v>#VALUE!</v>
      </c>
      <c r="N1836" s="21" t="e">
        <f>IF(OR($B1836="",N$3&lt;$D1836+Настройки!$B$7),0,MAX(0,$E1836-MAX(0,SUMIFS(Тех_Движение!$G$2:$G$5111,Тех_Движение!$D$2:$D$5111,$C1836,Тех_Движение!$B$2:$B$5111,"&lt;="&amp;N$3)-$F1836)))</f>
        <v>#VALUE!</v>
      </c>
      <c r="O1836" s="21" t="e">
        <f>IF(OR($B1836="",O$3&lt;$D1836+Настройки!$B$7),0,MAX(0,$E1836-MAX(0,SUMIFS(Тех_Движение!$G$2:$G$5111,Тех_Движение!$D$2:$D$5111,$C1836,Тех_Движение!$B$2:$B$5111,"&lt;="&amp;O$3)-$F1836)))</f>
        <v>#VALUE!</v>
      </c>
      <c r="P1836" s="21" t="e">
        <f>IF(OR($B1836="",P$3&lt;$D1836+Настройки!$B$7),0,MAX(0,$E1836-MAX(0,SUMIFS(Тех_Движение!$G$2:$G$5111,Тех_Движение!$D$2:$D$5111,$C1836,Тех_Движение!$B$2:$B$5111,"&lt;="&amp;P$3)-$F1836)))</f>
        <v>#VALUE!</v>
      </c>
      <c r="Q1836" s="21" t="e">
        <f>IF(OR($B1836="",Q$3&lt;$D1836+Настройки!$B$7),0,MAX(0,$E1836-MAX(0,SUMIFS(Тех_Движение!$G$2:$G$5111,Тех_Движение!$D$2:$D$5111,$C1836,Тех_Движение!$B$2:$B$5111,"&lt;="&amp;Q$3)-$F1836)))</f>
        <v>#VALUE!</v>
      </c>
      <c r="R1836" s="21" t="str">
        <f t="shared" si="85"/>
        <v/>
      </c>
      <c r="S1836" s="23" t="str">
        <f>IF($B1836="","",VLOOKUP($C1836,Настройки!$A$11:$L$17,9,FALSE))</f>
        <v/>
      </c>
      <c r="T1836" s="23" t="str">
        <f t="shared" si="86"/>
        <v/>
      </c>
    </row>
    <row r="1837" spans="1:20" x14ac:dyDescent="0.3">
      <c r="A1837" s="20">
        <f>Тех_Движение!$A$1834</f>
        <v>1833</v>
      </c>
      <c r="B1837" s="20" t="str">
        <f>IF(Тех_Движение!$F$1834&gt;0,Тех_Движение!$I$1834,"")</f>
        <v/>
      </c>
      <c r="C1837" s="20" t="str">
        <f>IF($B1837="","",Тех_Движение!$D$1834)</f>
        <v/>
      </c>
      <c r="D1837" s="9" t="str">
        <f>IF($B1837="","",Тех_Движение!$B$1834)</f>
        <v/>
      </c>
      <c r="E1837" s="21" t="str">
        <f>IF($B1837="","",Тех_Движение!$F$1834)</f>
        <v/>
      </c>
      <c r="F1837" s="21" t="str">
        <f>IF($B1837="","",SUMIFS($E$5:$E1836,$C$5:$C1836,$C1837))</f>
        <v/>
      </c>
      <c r="G1837" s="21" t="str">
        <f>IF($B1837="","",MAX(0,$E1837-MAX(0,SUMIFS(Тех_Движение!$G$2:$G$5111,Тех_Движение!$D$2:$D$5111,$C1837,Тех_Движение!$B$2:$B$5111,"&lt;="&amp;Настройки!$B$5-1)-$F1837)))</f>
        <v/>
      </c>
      <c r="H1837" s="21" t="str">
        <f>IF($B1837="","",IF(AND($D1837&gt;=Настройки!$B$5,$D1837&lt;=Настройки!$B$6),$E1837,0))</f>
        <v/>
      </c>
      <c r="I1837" s="21" t="str">
        <f t="shared" si="84"/>
        <v/>
      </c>
      <c r="J1837" s="21" t="str">
        <f>IF($B1837="","",MAX(0,$E1837-MAX(0,SUMIFS(Тех_Движение!$G$2:$G$5111,Тех_Движение!$D$2:$D$5111,$C1837,Тех_Движение!$B$2:$B$5111,"&lt;="&amp;Настройки!$B$6)-$F1837)))</f>
        <v/>
      </c>
      <c r="K1837" s="21" t="e">
        <f>IF(OR($B1837="",K$3&lt;$D1837+Настройки!$B$7),0,MAX(0,$E1837-MAX(0,SUMIFS(Тех_Движение!$G$2:$G$5111,Тех_Движение!$D$2:$D$5111,$C1837,Тех_Движение!$B$2:$B$5111,"&lt;="&amp;K$3)-$F1837)))</f>
        <v>#VALUE!</v>
      </c>
      <c r="L1837" s="21" t="e">
        <f>IF(OR($B1837="",L$3&lt;$D1837+Настройки!$B$7),0,MAX(0,$E1837-MAX(0,SUMIFS(Тех_Движение!$G$2:$G$5111,Тех_Движение!$D$2:$D$5111,$C1837,Тех_Движение!$B$2:$B$5111,"&lt;="&amp;L$3)-$F1837)))</f>
        <v>#VALUE!</v>
      </c>
      <c r="M1837" s="21" t="e">
        <f>IF(OR($B1837="",M$3&lt;$D1837+Настройки!$B$7),0,MAX(0,$E1837-MAX(0,SUMIFS(Тех_Движение!$G$2:$G$5111,Тех_Движение!$D$2:$D$5111,$C1837,Тех_Движение!$B$2:$B$5111,"&lt;="&amp;M$3)-$F1837)))</f>
        <v>#VALUE!</v>
      </c>
      <c r="N1837" s="21" t="e">
        <f>IF(OR($B1837="",N$3&lt;$D1837+Настройки!$B$7),0,MAX(0,$E1837-MAX(0,SUMIFS(Тех_Движение!$G$2:$G$5111,Тех_Движение!$D$2:$D$5111,$C1837,Тех_Движение!$B$2:$B$5111,"&lt;="&amp;N$3)-$F1837)))</f>
        <v>#VALUE!</v>
      </c>
      <c r="O1837" s="21" t="e">
        <f>IF(OR($B1837="",O$3&lt;$D1837+Настройки!$B$7),0,MAX(0,$E1837-MAX(0,SUMIFS(Тех_Движение!$G$2:$G$5111,Тех_Движение!$D$2:$D$5111,$C1837,Тех_Движение!$B$2:$B$5111,"&lt;="&amp;O$3)-$F1837)))</f>
        <v>#VALUE!</v>
      </c>
      <c r="P1837" s="21" t="e">
        <f>IF(OR($B1837="",P$3&lt;$D1837+Настройки!$B$7),0,MAX(0,$E1837-MAX(0,SUMIFS(Тех_Движение!$G$2:$G$5111,Тех_Движение!$D$2:$D$5111,$C1837,Тех_Движение!$B$2:$B$5111,"&lt;="&amp;P$3)-$F1837)))</f>
        <v>#VALUE!</v>
      </c>
      <c r="Q1837" s="21" t="e">
        <f>IF(OR($B1837="",Q$3&lt;$D1837+Настройки!$B$7),0,MAX(0,$E1837-MAX(0,SUMIFS(Тех_Движение!$G$2:$G$5111,Тех_Движение!$D$2:$D$5111,$C1837,Тех_Движение!$B$2:$B$5111,"&lt;="&amp;Q$3)-$F1837)))</f>
        <v>#VALUE!</v>
      </c>
      <c r="R1837" s="21" t="str">
        <f t="shared" si="85"/>
        <v/>
      </c>
      <c r="S1837" s="23" t="str">
        <f>IF($B1837="","",VLOOKUP($C1837,Настройки!$A$11:$L$17,9,FALSE))</f>
        <v/>
      </c>
      <c r="T1837" s="23" t="str">
        <f t="shared" si="86"/>
        <v/>
      </c>
    </row>
    <row r="1838" spans="1:20" x14ac:dyDescent="0.3">
      <c r="A1838" s="20">
        <f>Тех_Движение!$A$1835</f>
        <v>1834</v>
      </c>
      <c r="B1838" s="20" t="str">
        <f>IF(Тех_Движение!$F$1835&gt;0,Тех_Движение!$I$1835,"")</f>
        <v/>
      </c>
      <c r="C1838" s="20" t="str">
        <f>IF($B1838="","",Тех_Движение!$D$1835)</f>
        <v/>
      </c>
      <c r="D1838" s="9" t="str">
        <f>IF($B1838="","",Тех_Движение!$B$1835)</f>
        <v/>
      </c>
      <c r="E1838" s="21" t="str">
        <f>IF($B1838="","",Тех_Движение!$F$1835)</f>
        <v/>
      </c>
      <c r="F1838" s="21" t="str">
        <f>IF($B1838="","",SUMIFS($E$5:$E1837,$C$5:$C1837,$C1838))</f>
        <v/>
      </c>
      <c r="G1838" s="21" t="str">
        <f>IF($B1838="","",MAX(0,$E1838-MAX(0,SUMIFS(Тех_Движение!$G$2:$G$5111,Тех_Движение!$D$2:$D$5111,$C1838,Тех_Движение!$B$2:$B$5111,"&lt;="&amp;Настройки!$B$5-1)-$F1838)))</f>
        <v/>
      </c>
      <c r="H1838" s="21" t="str">
        <f>IF($B1838="","",IF(AND($D1838&gt;=Настройки!$B$5,$D1838&lt;=Настройки!$B$6),$E1838,0))</f>
        <v/>
      </c>
      <c r="I1838" s="21" t="str">
        <f t="shared" si="84"/>
        <v/>
      </c>
      <c r="J1838" s="21" t="str">
        <f>IF($B1838="","",MAX(0,$E1838-MAX(0,SUMIFS(Тех_Движение!$G$2:$G$5111,Тех_Движение!$D$2:$D$5111,$C1838,Тех_Движение!$B$2:$B$5111,"&lt;="&amp;Настройки!$B$6)-$F1838)))</f>
        <v/>
      </c>
      <c r="K1838" s="21" t="e">
        <f>IF(OR($B1838="",K$3&lt;$D1838+Настройки!$B$7),0,MAX(0,$E1838-MAX(0,SUMIFS(Тех_Движение!$G$2:$G$5111,Тех_Движение!$D$2:$D$5111,$C1838,Тех_Движение!$B$2:$B$5111,"&lt;="&amp;K$3)-$F1838)))</f>
        <v>#VALUE!</v>
      </c>
      <c r="L1838" s="21" t="e">
        <f>IF(OR($B1838="",L$3&lt;$D1838+Настройки!$B$7),0,MAX(0,$E1838-MAX(0,SUMIFS(Тех_Движение!$G$2:$G$5111,Тех_Движение!$D$2:$D$5111,$C1838,Тех_Движение!$B$2:$B$5111,"&lt;="&amp;L$3)-$F1838)))</f>
        <v>#VALUE!</v>
      </c>
      <c r="M1838" s="21" t="e">
        <f>IF(OR($B1838="",M$3&lt;$D1838+Настройки!$B$7),0,MAX(0,$E1838-MAX(0,SUMIFS(Тех_Движение!$G$2:$G$5111,Тех_Движение!$D$2:$D$5111,$C1838,Тех_Движение!$B$2:$B$5111,"&lt;="&amp;M$3)-$F1838)))</f>
        <v>#VALUE!</v>
      </c>
      <c r="N1838" s="21" t="e">
        <f>IF(OR($B1838="",N$3&lt;$D1838+Настройки!$B$7),0,MAX(0,$E1838-MAX(0,SUMIFS(Тех_Движение!$G$2:$G$5111,Тех_Движение!$D$2:$D$5111,$C1838,Тех_Движение!$B$2:$B$5111,"&lt;="&amp;N$3)-$F1838)))</f>
        <v>#VALUE!</v>
      </c>
      <c r="O1838" s="21" t="e">
        <f>IF(OR($B1838="",O$3&lt;$D1838+Настройки!$B$7),0,MAX(0,$E1838-MAX(0,SUMIFS(Тех_Движение!$G$2:$G$5111,Тех_Движение!$D$2:$D$5111,$C1838,Тех_Движение!$B$2:$B$5111,"&lt;="&amp;O$3)-$F1838)))</f>
        <v>#VALUE!</v>
      </c>
      <c r="P1838" s="21" t="e">
        <f>IF(OR($B1838="",P$3&lt;$D1838+Настройки!$B$7),0,MAX(0,$E1838-MAX(0,SUMIFS(Тех_Движение!$G$2:$G$5111,Тех_Движение!$D$2:$D$5111,$C1838,Тех_Движение!$B$2:$B$5111,"&lt;="&amp;P$3)-$F1838)))</f>
        <v>#VALUE!</v>
      </c>
      <c r="Q1838" s="21" t="e">
        <f>IF(OR($B1838="",Q$3&lt;$D1838+Настройки!$B$7),0,MAX(0,$E1838-MAX(0,SUMIFS(Тех_Движение!$G$2:$G$5111,Тех_Движение!$D$2:$D$5111,$C1838,Тех_Движение!$B$2:$B$5111,"&lt;="&amp;Q$3)-$F1838)))</f>
        <v>#VALUE!</v>
      </c>
      <c r="R1838" s="21" t="str">
        <f t="shared" si="85"/>
        <v/>
      </c>
      <c r="S1838" s="23" t="str">
        <f>IF($B1838="","",VLOOKUP($C1838,Настройки!$A$11:$L$17,9,FALSE))</f>
        <v/>
      </c>
      <c r="T1838" s="23" t="str">
        <f t="shared" si="86"/>
        <v/>
      </c>
    </row>
    <row r="1839" spans="1:20" x14ac:dyDescent="0.3">
      <c r="A1839" s="20">
        <f>Тех_Движение!$A$1836</f>
        <v>1835</v>
      </c>
      <c r="B1839" s="20" t="str">
        <f>IF(Тех_Движение!$F$1836&gt;0,Тех_Движение!$I$1836,"")</f>
        <v/>
      </c>
      <c r="C1839" s="20" t="str">
        <f>IF($B1839="","",Тех_Движение!$D$1836)</f>
        <v/>
      </c>
      <c r="D1839" s="9" t="str">
        <f>IF($B1839="","",Тех_Движение!$B$1836)</f>
        <v/>
      </c>
      <c r="E1839" s="21" t="str">
        <f>IF($B1839="","",Тех_Движение!$F$1836)</f>
        <v/>
      </c>
      <c r="F1839" s="21" t="str">
        <f>IF($B1839="","",SUMIFS($E$5:$E1838,$C$5:$C1838,$C1839))</f>
        <v/>
      </c>
      <c r="G1839" s="21" t="str">
        <f>IF($B1839="","",MAX(0,$E1839-MAX(0,SUMIFS(Тех_Движение!$G$2:$G$5111,Тех_Движение!$D$2:$D$5111,$C1839,Тех_Движение!$B$2:$B$5111,"&lt;="&amp;Настройки!$B$5-1)-$F1839)))</f>
        <v/>
      </c>
      <c r="H1839" s="21" t="str">
        <f>IF($B1839="","",IF(AND($D1839&gt;=Настройки!$B$5,$D1839&lt;=Настройки!$B$6),$E1839,0))</f>
        <v/>
      </c>
      <c r="I1839" s="21" t="str">
        <f t="shared" si="84"/>
        <v/>
      </c>
      <c r="J1839" s="21" t="str">
        <f>IF($B1839="","",MAX(0,$E1839-MAX(0,SUMIFS(Тех_Движение!$G$2:$G$5111,Тех_Движение!$D$2:$D$5111,$C1839,Тех_Движение!$B$2:$B$5111,"&lt;="&amp;Настройки!$B$6)-$F1839)))</f>
        <v/>
      </c>
      <c r="K1839" s="21" t="e">
        <f>IF(OR($B1839="",K$3&lt;$D1839+Настройки!$B$7),0,MAX(0,$E1839-MAX(0,SUMIFS(Тех_Движение!$G$2:$G$5111,Тех_Движение!$D$2:$D$5111,$C1839,Тех_Движение!$B$2:$B$5111,"&lt;="&amp;K$3)-$F1839)))</f>
        <v>#VALUE!</v>
      </c>
      <c r="L1839" s="21" t="e">
        <f>IF(OR($B1839="",L$3&lt;$D1839+Настройки!$B$7),0,MAX(0,$E1839-MAX(0,SUMIFS(Тех_Движение!$G$2:$G$5111,Тех_Движение!$D$2:$D$5111,$C1839,Тех_Движение!$B$2:$B$5111,"&lt;="&amp;L$3)-$F1839)))</f>
        <v>#VALUE!</v>
      </c>
      <c r="M1839" s="21" t="e">
        <f>IF(OR($B1839="",M$3&lt;$D1839+Настройки!$B$7),0,MAX(0,$E1839-MAX(0,SUMIFS(Тех_Движение!$G$2:$G$5111,Тех_Движение!$D$2:$D$5111,$C1839,Тех_Движение!$B$2:$B$5111,"&lt;="&amp;M$3)-$F1839)))</f>
        <v>#VALUE!</v>
      </c>
      <c r="N1839" s="21" t="e">
        <f>IF(OR($B1839="",N$3&lt;$D1839+Настройки!$B$7),0,MAX(0,$E1839-MAX(0,SUMIFS(Тех_Движение!$G$2:$G$5111,Тех_Движение!$D$2:$D$5111,$C1839,Тех_Движение!$B$2:$B$5111,"&lt;="&amp;N$3)-$F1839)))</f>
        <v>#VALUE!</v>
      </c>
      <c r="O1839" s="21" t="e">
        <f>IF(OR($B1839="",O$3&lt;$D1839+Настройки!$B$7),0,MAX(0,$E1839-MAX(0,SUMIFS(Тех_Движение!$G$2:$G$5111,Тех_Движение!$D$2:$D$5111,$C1839,Тех_Движение!$B$2:$B$5111,"&lt;="&amp;O$3)-$F1839)))</f>
        <v>#VALUE!</v>
      </c>
      <c r="P1839" s="21" t="e">
        <f>IF(OR($B1839="",P$3&lt;$D1839+Настройки!$B$7),0,MAX(0,$E1839-MAX(0,SUMIFS(Тех_Движение!$G$2:$G$5111,Тех_Движение!$D$2:$D$5111,$C1839,Тех_Движение!$B$2:$B$5111,"&lt;="&amp;P$3)-$F1839)))</f>
        <v>#VALUE!</v>
      </c>
      <c r="Q1839" s="21" t="e">
        <f>IF(OR($B1839="",Q$3&lt;$D1839+Настройки!$B$7),0,MAX(0,$E1839-MAX(0,SUMIFS(Тех_Движение!$G$2:$G$5111,Тех_Движение!$D$2:$D$5111,$C1839,Тех_Движение!$B$2:$B$5111,"&lt;="&amp;Q$3)-$F1839)))</f>
        <v>#VALUE!</v>
      </c>
      <c r="R1839" s="21" t="str">
        <f t="shared" si="85"/>
        <v/>
      </c>
      <c r="S1839" s="23" t="str">
        <f>IF($B1839="","",VLOOKUP($C1839,Настройки!$A$11:$L$17,9,FALSE))</f>
        <v/>
      </c>
      <c r="T1839" s="23" t="str">
        <f t="shared" si="86"/>
        <v/>
      </c>
    </row>
    <row r="1840" spans="1:20" x14ac:dyDescent="0.3">
      <c r="A1840" s="20">
        <f>Тех_Движение!$A$1837</f>
        <v>1836</v>
      </c>
      <c r="B1840" s="20" t="str">
        <f>IF(Тех_Движение!$F$1837&gt;0,Тех_Движение!$I$1837,"")</f>
        <v/>
      </c>
      <c r="C1840" s="20" t="str">
        <f>IF($B1840="","",Тех_Движение!$D$1837)</f>
        <v/>
      </c>
      <c r="D1840" s="9" t="str">
        <f>IF($B1840="","",Тех_Движение!$B$1837)</f>
        <v/>
      </c>
      <c r="E1840" s="21" t="str">
        <f>IF($B1840="","",Тех_Движение!$F$1837)</f>
        <v/>
      </c>
      <c r="F1840" s="21" t="str">
        <f>IF($B1840="","",SUMIFS($E$5:$E1839,$C$5:$C1839,$C1840))</f>
        <v/>
      </c>
      <c r="G1840" s="21" t="str">
        <f>IF($B1840="","",MAX(0,$E1840-MAX(0,SUMIFS(Тех_Движение!$G$2:$G$5111,Тех_Движение!$D$2:$D$5111,$C1840,Тех_Движение!$B$2:$B$5111,"&lt;="&amp;Настройки!$B$5-1)-$F1840)))</f>
        <v/>
      </c>
      <c r="H1840" s="21" t="str">
        <f>IF($B1840="","",IF(AND($D1840&gt;=Настройки!$B$5,$D1840&lt;=Настройки!$B$6),$E1840,0))</f>
        <v/>
      </c>
      <c r="I1840" s="21" t="str">
        <f t="shared" si="84"/>
        <v/>
      </c>
      <c r="J1840" s="21" t="str">
        <f>IF($B1840="","",MAX(0,$E1840-MAX(0,SUMIFS(Тех_Движение!$G$2:$G$5111,Тех_Движение!$D$2:$D$5111,$C1840,Тех_Движение!$B$2:$B$5111,"&lt;="&amp;Настройки!$B$6)-$F1840)))</f>
        <v/>
      </c>
      <c r="K1840" s="21" t="e">
        <f>IF(OR($B1840="",K$3&lt;$D1840+Настройки!$B$7),0,MAX(0,$E1840-MAX(0,SUMIFS(Тех_Движение!$G$2:$G$5111,Тех_Движение!$D$2:$D$5111,$C1840,Тех_Движение!$B$2:$B$5111,"&lt;="&amp;K$3)-$F1840)))</f>
        <v>#VALUE!</v>
      </c>
      <c r="L1840" s="21" t="e">
        <f>IF(OR($B1840="",L$3&lt;$D1840+Настройки!$B$7),0,MAX(0,$E1840-MAX(0,SUMIFS(Тех_Движение!$G$2:$G$5111,Тех_Движение!$D$2:$D$5111,$C1840,Тех_Движение!$B$2:$B$5111,"&lt;="&amp;L$3)-$F1840)))</f>
        <v>#VALUE!</v>
      </c>
      <c r="M1840" s="21" t="e">
        <f>IF(OR($B1840="",M$3&lt;$D1840+Настройки!$B$7),0,MAX(0,$E1840-MAX(0,SUMIFS(Тех_Движение!$G$2:$G$5111,Тех_Движение!$D$2:$D$5111,$C1840,Тех_Движение!$B$2:$B$5111,"&lt;="&amp;M$3)-$F1840)))</f>
        <v>#VALUE!</v>
      </c>
      <c r="N1840" s="21" t="e">
        <f>IF(OR($B1840="",N$3&lt;$D1840+Настройки!$B$7),0,MAX(0,$E1840-MAX(0,SUMIFS(Тех_Движение!$G$2:$G$5111,Тех_Движение!$D$2:$D$5111,$C1840,Тех_Движение!$B$2:$B$5111,"&lt;="&amp;N$3)-$F1840)))</f>
        <v>#VALUE!</v>
      </c>
      <c r="O1840" s="21" t="e">
        <f>IF(OR($B1840="",O$3&lt;$D1840+Настройки!$B$7),0,MAX(0,$E1840-MAX(0,SUMIFS(Тех_Движение!$G$2:$G$5111,Тех_Движение!$D$2:$D$5111,$C1840,Тех_Движение!$B$2:$B$5111,"&lt;="&amp;O$3)-$F1840)))</f>
        <v>#VALUE!</v>
      </c>
      <c r="P1840" s="21" t="e">
        <f>IF(OR($B1840="",P$3&lt;$D1840+Настройки!$B$7),0,MAX(0,$E1840-MAX(0,SUMIFS(Тех_Движение!$G$2:$G$5111,Тех_Движение!$D$2:$D$5111,$C1840,Тех_Движение!$B$2:$B$5111,"&lt;="&amp;P$3)-$F1840)))</f>
        <v>#VALUE!</v>
      </c>
      <c r="Q1840" s="21" t="e">
        <f>IF(OR($B1840="",Q$3&lt;$D1840+Настройки!$B$7),0,MAX(0,$E1840-MAX(0,SUMIFS(Тех_Движение!$G$2:$G$5111,Тех_Движение!$D$2:$D$5111,$C1840,Тех_Движение!$B$2:$B$5111,"&lt;="&amp;Q$3)-$F1840)))</f>
        <v>#VALUE!</v>
      </c>
      <c r="R1840" s="21" t="str">
        <f t="shared" si="85"/>
        <v/>
      </c>
      <c r="S1840" s="23" t="str">
        <f>IF($B1840="","",VLOOKUP($C1840,Настройки!$A$11:$L$17,9,FALSE))</f>
        <v/>
      </c>
      <c r="T1840" s="23" t="str">
        <f t="shared" si="86"/>
        <v/>
      </c>
    </row>
    <row r="1841" spans="1:20" x14ac:dyDescent="0.3">
      <c r="A1841" s="20">
        <f>Тех_Движение!$A$1838</f>
        <v>1837</v>
      </c>
      <c r="B1841" s="20" t="str">
        <f>IF(Тех_Движение!$F$1838&gt;0,Тех_Движение!$I$1838,"")</f>
        <v/>
      </c>
      <c r="C1841" s="20" t="str">
        <f>IF($B1841="","",Тех_Движение!$D$1838)</f>
        <v/>
      </c>
      <c r="D1841" s="9" t="str">
        <f>IF($B1841="","",Тех_Движение!$B$1838)</f>
        <v/>
      </c>
      <c r="E1841" s="21" t="str">
        <f>IF($B1841="","",Тех_Движение!$F$1838)</f>
        <v/>
      </c>
      <c r="F1841" s="21" t="str">
        <f>IF($B1841="","",SUMIFS($E$5:$E1840,$C$5:$C1840,$C1841))</f>
        <v/>
      </c>
      <c r="G1841" s="21" t="str">
        <f>IF($B1841="","",MAX(0,$E1841-MAX(0,SUMIFS(Тех_Движение!$G$2:$G$5111,Тех_Движение!$D$2:$D$5111,$C1841,Тех_Движение!$B$2:$B$5111,"&lt;="&amp;Настройки!$B$5-1)-$F1841)))</f>
        <v/>
      </c>
      <c r="H1841" s="21" t="str">
        <f>IF($B1841="","",IF(AND($D1841&gt;=Настройки!$B$5,$D1841&lt;=Настройки!$B$6),$E1841,0))</f>
        <v/>
      </c>
      <c r="I1841" s="21" t="str">
        <f t="shared" si="84"/>
        <v/>
      </c>
      <c r="J1841" s="21" t="str">
        <f>IF($B1841="","",MAX(0,$E1841-MAX(0,SUMIFS(Тех_Движение!$G$2:$G$5111,Тех_Движение!$D$2:$D$5111,$C1841,Тех_Движение!$B$2:$B$5111,"&lt;="&amp;Настройки!$B$6)-$F1841)))</f>
        <v/>
      </c>
      <c r="K1841" s="21" t="e">
        <f>IF(OR($B1841="",K$3&lt;$D1841+Настройки!$B$7),0,MAX(0,$E1841-MAX(0,SUMIFS(Тех_Движение!$G$2:$G$5111,Тех_Движение!$D$2:$D$5111,$C1841,Тех_Движение!$B$2:$B$5111,"&lt;="&amp;K$3)-$F1841)))</f>
        <v>#VALUE!</v>
      </c>
      <c r="L1841" s="21" t="e">
        <f>IF(OR($B1841="",L$3&lt;$D1841+Настройки!$B$7),0,MAX(0,$E1841-MAX(0,SUMIFS(Тех_Движение!$G$2:$G$5111,Тех_Движение!$D$2:$D$5111,$C1841,Тех_Движение!$B$2:$B$5111,"&lt;="&amp;L$3)-$F1841)))</f>
        <v>#VALUE!</v>
      </c>
      <c r="M1841" s="21" t="e">
        <f>IF(OR($B1841="",M$3&lt;$D1841+Настройки!$B$7),0,MAX(0,$E1841-MAX(0,SUMIFS(Тех_Движение!$G$2:$G$5111,Тех_Движение!$D$2:$D$5111,$C1841,Тех_Движение!$B$2:$B$5111,"&lt;="&amp;M$3)-$F1841)))</f>
        <v>#VALUE!</v>
      </c>
      <c r="N1841" s="21" t="e">
        <f>IF(OR($B1841="",N$3&lt;$D1841+Настройки!$B$7),0,MAX(0,$E1841-MAX(0,SUMIFS(Тех_Движение!$G$2:$G$5111,Тех_Движение!$D$2:$D$5111,$C1841,Тех_Движение!$B$2:$B$5111,"&lt;="&amp;N$3)-$F1841)))</f>
        <v>#VALUE!</v>
      </c>
      <c r="O1841" s="21" t="e">
        <f>IF(OR($B1841="",O$3&lt;$D1841+Настройки!$B$7),0,MAX(0,$E1841-MAX(0,SUMIFS(Тех_Движение!$G$2:$G$5111,Тех_Движение!$D$2:$D$5111,$C1841,Тех_Движение!$B$2:$B$5111,"&lt;="&amp;O$3)-$F1841)))</f>
        <v>#VALUE!</v>
      </c>
      <c r="P1841" s="21" t="e">
        <f>IF(OR($B1841="",P$3&lt;$D1841+Настройки!$B$7),0,MAX(0,$E1841-MAX(0,SUMIFS(Тех_Движение!$G$2:$G$5111,Тех_Движение!$D$2:$D$5111,$C1841,Тех_Движение!$B$2:$B$5111,"&lt;="&amp;P$3)-$F1841)))</f>
        <v>#VALUE!</v>
      </c>
      <c r="Q1841" s="21" t="e">
        <f>IF(OR($B1841="",Q$3&lt;$D1841+Настройки!$B$7),0,MAX(0,$E1841-MAX(0,SUMIFS(Тех_Движение!$G$2:$G$5111,Тех_Движение!$D$2:$D$5111,$C1841,Тех_Движение!$B$2:$B$5111,"&lt;="&amp;Q$3)-$F1841)))</f>
        <v>#VALUE!</v>
      </c>
      <c r="R1841" s="21" t="str">
        <f t="shared" si="85"/>
        <v/>
      </c>
      <c r="S1841" s="23" t="str">
        <f>IF($B1841="","",VLOOKUP($C1841,Настройки!$A$11:$L$17,9,FALSE))</f>
        <v/>
      </c>
      <c r="T1841" s="23" t="str">
        <f t="shared" si="86"/>
        <v/>
      </c>
    </row>
    <row r="1842" spans="1:20" x14ac:dyDescent="0.3">
      <c r="A1842" s="20">
        <f>Тех_Движение!$A$1839</f>
        <v>1838</v>
      </c>
      <c r="B1842" s="20" t="str">
        <f>IF(Тех_Движение!$F$1839&gt;0,Тех_Движение!$I$1839,"")</f>
        <v/>
      </c>
      <c r="C1842" s="20" t="str">
        <f>IF($B1842="","",Тех_Движение!$D$1839)</f>
        <v/>
      </c>
      <c r="D1842" s="9" t="str">
        <f>IF($B1842="","",Тех_Движение!$B$1839)</f>
        <v/>
      </c>
      <c r="E1842" s="21" t="str">
        <f>IF($B1842="","",Тех_Движение!$F$1839)</f>
        <v/>
      </c>
      <c r="F1842" s="21" t="str">
        <f>IF($B1842="","",SUMIFS($E$5:$E1841,$C$5:$C1841,$C1842))</f>
        <v/>
      </c>
      <c r="G1842" s="21" t="str">
        <f>IF($B1842="","",MAX(0,$E1842-MAX(0,SUMIFS(Тех_Движение!$G$2:$G$5111,Тех_Движение!$D$2:$D$5111,$C1842,Тех_Движение!$B$2:$B$5111,"&lt;="&amp;Настройки!$B$5-1)-$F1842)))</f>
        <v/>
      </c>
      <c r="H1842" s="21" t="str">
        <f>IF($B1842="","",IF(AND($D1842&gt;=Настройки!$B$5,$D1842&lt;=Настройки!$B$6),$E1842,0))</f>
        <v/>
      </c>
      <c r="I1842" s="21" t="str">
        <f t="shared" si="84"/>
        <v/>
      </c>
      <c r="J1842" s="21" t="str">
        <f>IF($B1842="","",MAX(0,$E1842-MAX(0,SUMIFS(Тех_Движение!$G$2:$G$5111,Тех_Движение!$D$2:$D$5111,$C1842,Тех_Движение!$B$2:$B$5111,"&lt;="&amp;Настройки!$B$6)-$F1842)))</f>
        <v/>
      </c>
      <c r="K1842" s="21" t="e">
        <f>IF(OR($B1842="",K$3&lt;$D1842+Настройки!$B$7),0,MAX(0,$E1842-MAX(0,SUMIFS(Тех_Движение!$G$2:$G$5111,Тех_Движение!$D$2:$D$5111,$C1842,Тех_Движение!$B$2:$B$5111,"&lt;="&amp;K$3)-$F1842)))</f>
        <v>#VALUE!</v>
      </c>
      <c r="L1842" s="21" t="e">
        <f>IF(OR($B1842="",L$3&lt;$D1842+Настройки!$B$7),0,MAX(0,$E1842-MAX(0,SUMIFS(Тех_Движение!$G$2:$G$5111,Тех_Движение!$D$2:$D$5111,$C1842,Тех_Движение!$B$2:$B$5111,"&lt;="&amp;L$3)-$F1842)))</f>
        <v>#VALUE!</v>
      </c>
      <c r="M1842" s="21" t="e">
        <f>IF(OR($B1842="",M$3&lt;$D1842+Настройки!$B$7),0,MAX(0,$E1842-MAX(0,SUMIFS(Тех_Движение!$G$2:$G$5111,Тех_Движение!$D$2:$D$5111,$C1842,Тех_Движение!$B$2:$B$5111,"&lt;="&amp;M$3)-$F1842)))</f>
        <v>#VALUE!</v>
      </c>
      <c r="N1842" s="21" t="e">
        <f>IF(OR($B1842="",N$3&lt;$D1842+Настройки!$B$7),0,MAX(0,$E1842-MAX(0,SUMIFS(Тех_Движение!$G$2:$G$5111,Тех_Движение!$D$2:$D$5111,$C1842,Тех_Движение!$B$2:$B$5111,"&lt;="&amp;N$3)-$F1842)))</f>
        <v>#VALUE!</v>
      </c>
      <c r="O1842" s="21" t="e">
        <f>IF(OR($B1842="",O$3&lt;$D1842+Настройки!$B$7),0,MAX(0,$E1842-MAX(0,SUMIFS(Тех_Движение!$G$2:$G$5111,Тех_Движение!$D$2:$D$5111,$C1842,Тех_Движение!$B$2:$B$5111,"&lt;="&amp;O$3)-$F1842)))</f>
        <v>#VALUE!</v>
      </c>
      <c r="P1842" s="21" t="e">
        <f>IF(OR($B1842="",P$3&lt;$D1842+Настройки!$B$7),0,MAX(0,$E1842-MAX(0,SUMIFS(Тех_Движение!$G$2:$G$5111,Тех_Движение!$D$2:$D$5111,$C1842,Тех_Движение!$B$2:$B$5111,"&lt;="&amp;P$3)-$F1842)))</f>
        <v>#VALUE!</v>
      </c>
      <c r="Q1842" s="21" t="e">
        <f>IF(OR($B1842="",Q$3&lt;$D1842+Настройки!$B$7),0,MAX(0,$E1842-MAX(0,SUMIFS(Тех_Движение!$G$2:$G$5111,Тех_Движение!$D$2:$D$5111,$C1842,Тех_Движение!$B$2:$B$5111,"&lt;="&amp;Q$3)-$F1842)))</f>
        <v>#VALUE!</v>
      </c>
      <c r="R1842" s="21" t="str">
        <f t="shared" si="85"/>
        <v/>
      </c>
      <c r="S1842" s="23" t="str">
        <f>IF($B1842="","",VLOOKUP($C1842,Настройки!$A$11:$L$17,9,FALSE))</f>
        <v/>
      </c>
      <c r="T1842" s="23" t="str">
        <f t="shared" si="86"/>
        <v/>
      </c>
    </row>
    <row r="1843" spans="1:20" x14ac:dyDescent="0.3">
      <c r="A1843" s="20">
        <f>Тех_Движение!$A$1840</f>
        <v>1839</v>
      </c>
      <c r="B1843" s="20" t="str">
        <f>IF(Тех_Движение!$F$1840&gt;0,Тех_Движение!$I$1840,"")</f>
        <v/>
      </c>
      <c r="C1843" s="20" t="str">
        <f>IF($B1843="","",Тех_Движение!$D$1840)</f>
        <v/>
      </c>
      <c r="D1843" s="9" t="str">
        <f>IF($B1843="","",Тех_Движение!$B$1840)</f>
        <v/>
      </c>
      <c r="E1843" s="21" t="str">
        <f>IF($B1843="","",Тех_Движение!$F$1840)</f>
        <v/>
      </c>
      <c r="F1843" s="21" t="str">
        <f>IF($B1843="","",SUMIFS($E$5:$E1842,$C$5:$C1842,$C1843))</f>
        <v/>
      </c>
      <c r="G1843" s="21" t="str">
        <f>IF($B1843="","",MAX(0,$E1843-MAX(0,SUMIFS(Тех_Движение!$G$2:$G$5111,Тех_Движение!$D$2:$D$5111,$C1843,Тех_Движение!$B$2:$B$5111,"&lt;="&amp;Настройки!$B$5-1)-$F1843)))</f>
        <v/>
      </c>
      <c r="H1843" s="21" t="str">
        <f>IF($B1843="","",IF(AND($D1843&gt;=Настройки!$B$5,$D1843&lt;=Настройки!$B$6),$E1843,0))</f>
        <v/>
      </c>
      <c r="I1843" s="21" t="str">
        <f t="shared" si="84"/>
        <v/>
      </c>
      <c r="J1843" s="21" t="str">
        <f>IF($B1843="","",MAX(0,$E1843-MAX(0,SUMIFS(Тех_Движение!$G$2:$G$5111,Тех_Движение!$D$2:$D$5111,$C1843,Тех_Движение!$B$2:$B$5111,"&lt;="&amp;Настройки!$B$6)-$F1843)))</f>
        <v/>
      </c>
      <c r="K1843" s="21" t="e">
        <f>IF(OR($B1843="",K$3&lt;$D1843+Настройки!$B$7),0,MAX(0,$E1843-MAX(0,SUMIFS(Тех_Движение!$G$2:$G$5111,Тех_Движение!$D$2:$D$5111,$C1843,Тех_Движение!$B$2:$B$5111,"&lt;="&amp;K$3)-$F1843)))</f>
        <v>#VALUE!</v>
      </c>
      <c r="L1843" s="21" t="e">
        <f>IF(OR($B1843="",L$3&lt;$D1843+Настройки!$B$7),0,MAX(0,$E1843-MAX(0,SUMIFS(Тех_Движение!$G$2:$G$5111,Тех_Движение!$D$2:$D$5111,$C1843,Тех_Движение!$B$2:$B$5111,"&lt;="&amp;L$3)-$F1843)))</f>
        <v>#VALUE!</v>
      </c>
      <c r="M1843" s="21" t="e">
        <f>IF(OR($B1843="",M$3&lt;$D1843+Настройки!$B$7),0,MAX(0,$E1843-MAX(0,SUMIFS(Тех_Движение!$G$2:$G$5111,Тех_Движение!$D$2:$D$5111,$C1843,Тех_Движение!$B$2:$B$5111,"&lt;="&amp;M$3)-$F1843)))</f>
        <v>#VALUE!</v>
      </c>
      <c r="N1843" s="21" t="e">
        <f>IF(OR($B1843="",N$3&lt;$D1843+Настройки!$B$7),0,MAX(0,$E1843-MAX(0,SUMIFS(Тех_Движение!$G$2:$G$5111,Тех_Движение!$D$2:$D$5111,$C1843,Тех_Движение!$B$2:$B$5111,"&lt;="&amp;N$3)-$F1843)))</f>
        <v>#VALUE!</v>
      </c>
      <c r="O1843" s="21" t="e">
        <f>IF(OR($B1843="",O$3&lt;$D1843+Настройки!$B$7),0,MAX(0,$E1843-MAX(0,SUMIFS(Тех_Движение!$G$2:$G$5111,Тех_Движение!$D$2:$D$5111,$C1843,Тех_Движение!$B$2:$B$5111,"&lt;="&amp;O$3)-$F1843)))</f>
        <v>#VALUE!</v>
      </c>
      <c r="P1843" s="21" t="e">
        <f>IF(OR($B1843="",P$3&lt;$D1843+Настройки!$B$7),0,MAX(0,$E1843-MAX(0,SUMIFS(Тех_Движение!$G$2:$G$5111,Тех_Движение!$D$2:$D$5111,$C1843,Тех_Движение!$B$2:$B$5111,"&lt;="&amp;P$3)-$F1843)))</f>
        <v>#VALUE!</v>
      </c>
      <c r="Q1843" s="21" t="e">
        <f>IF(OR($B1843="",Q$3&lt;$D1843+Настройки!$B$7),0,MAX(0,$E1843-MAX(0,SUMIFS(Тех_Движение!$G$2:$G$5111,Тех_Движение!$D$2:$D$5111,$C1843,Тех_Движение!$B$2:$B$5111,"&lt;="&amp;Q$3)-$F1843)))</f>
        <v>#VALUE!</v>
      </c>
      <c r="R1843" s="21" t="str">
        <f t="shared" si="85"/>
        <v/>
      </c>
      <c r="S1843" s="23" t="str">
        <f>IF($B1843="","",VLOOKUP($C1843,Настройки!$A$11:$L$17,9,FALSE))</f>
        <v/>
      </c>
      <c r="T1843" s="23" t="str">
        <f t="shared" si="86"/>
        <v/>
      </c>
    </row>
    <row r="1844" spans="1:20" x14ac:dyDescent="0.3">
      <c r="A1844" s="20">
        <f>Тех_Движение!$A$1841</f>
        <v>1840</v>
      </c>
      <c r="B1844" s="20" t="str">
        <f>IF(Тех_Движение!$F$1841&gt;0,Тех_Движение!$I$1841,"")</f>
        <v/>
      </c>
      <c r="C1844" s="20" t="str">
        <f>IF($B1844="","",Тех_Движение!$D$1841)</f>
        <v/>
      </c>
      <c r="D1844" s="9" t="str">
        <f>IF($B1844="","",Тех_Движение!$B$1841)</f>
        <v/>
      </c>
      <c r="E1844" s="21" t="str">
        <f>IF($B1844="","",Тех_Движение!$F$1841)</f>
        <v/>
      </c>
      <c r="F1844" s="21" t="str">
        <f>IF($B1844="","",SUMIFS($E$5:$E1843,$C$5:$C1843,$C1844))</f>
        <v/>
      </c>
      <c r="G1844" s="21" t="str">
        <f>IF($B1844="","",MAX(0,$E1844-MAX(0,SUMIFS(Тех_Движение!$G$2:$G$5111,Тех_Движение!$D$2:$D$5111,$C1844,Тех_Движение!$B$2:$B$5111,"&lt;="&amp;Настройки!$B$5-1)-$F1844)))</f>
        <v/>
      </c>
      <c r="H1844" s="21" t="str">
        <f>IF($B1844="","",IF(AND($D1844&gt;=Настройки!$B$5,$D1844&lt;=Настройки!$B$6),$E1844,0))</f>
        <v/>
      </c>
      <c r="I1844" s="21" t="str">
        <f t="shared" si="84"/>
        <v/>
      </c>
      <c r="J1844" s="21" t="str">
        <f>IF($B1844="","",MAX(0,$E1844-MAX(0,SUMIFS(Тех_Движение!$G$2:$G$5111,Тех_Движение!$D$2:$D$5111,$C1844,Тех_Движение!$B$2:$B$5111,"&lt;="&amp;Настройки!$B$6)-$F1844)))</f>
        <v/>
      </c>
      <c r="K1844" s="21" t="e">
        <f>IF(OR($B1844="",K$3&lt;$D1844+Настройки!$B$7),0,MAX(0,$E1844-MAX(0,SUMIFS(Тех_Движение!$G$2:$G$5111,Тех_Движение!$D$2:$D$5111,$C1844,Тех_Движение!$B$2:$B$5111,"&lt;="&amp;K$3)-$F1844)))</f>
        <v>#VALUE!</v>
      </c>
      <c r="L1844" s="21" t="e">
        <f>IF(OR($B1844="",L$3&lt;$D1844+Настройки!$B$7),0,MAX(0,$E1844-MAX(0,SUMIFS(Тех_Движение!$G$2:$G$5111,Тех_Движение!$D$2:$D$5111,$C1844,Тех_Движение!$B$2:$B$5111,"&lt;="&amp;L$3)-$F1844)))</f>
        <v>#VALUE!</v>
      </c>
      <c r="M1844" s="21" t="e">
        <f>IF(OR($B1844="",M$3&lt;$D1844+Настройки!$B$7),0,MAX(0,$E1844-MAX(0,SUMIFS(Тех_Движение!$G$2:$G$5111,Тех_Движение!$D$2:$D$5111,$C1844,Тех_Движение!$B$2:$B$5111,"&lt;="&amp;M$3)-$F1844)))</f>
        <v>#VALUE!</v>
      </c>
      <c r="N1844" s="21" t="e">
        <f>IF(OR($B1844="",N$3&lt;$D1844+Настройки!$B$7),0,MAX(0,$E1844-MAX(0,SUMIFS(Тех_Движение!$G$2:$G$5111,Тех_Движение!$D$2:$D$5111,$C1844,Тех_Движение!$B$2:$B$5111,"&lt;="&amp;N$3)-$F1844)))</f>
        <v>#VALUE!</v>
      </c>
      <c r="O1844" s="21" t="e">
        <f>IF(OR($B1844="",O$3&lt;$D1844+Настройки!$B$7),0,MAX(0,$E1844-MAX(0,SUMIFS(Тех_Движение!$G$2:$G$5111,Тех_Движение!$D$2:$D$5111,$C1844,Тех_Движение!$B$2:$B$5111,"&lt;="&amp;O$3)-$F1844)))</f>
        <v>#VALUE!</v>
      </c>
      <c r="P1844" s="21" t="e">
        <f>IF(OR($B1844="",P$3&lt;$D1844+Настройки!$B$7),0,MAX(0,$E1844-MAX(0,SUMIFS(Тех_Движение!$G$2:$G$5111,Тех_Движение!$D$2:$D$5111,$C1844,Тех_Движение!$B$2:$B$5111,"&lt;="&amp;P$3)-$F1844)))</f>
        <v>#VALUE!</v>
      </c>
      <c r="Q1844" s="21" t="e">
        <f>IF(OR($B1844="",Q$3&lt;$D1844+Настройки!$B$7),0,MAX(0,$E1844-MAX(0,SUMIFS(Тех_Движение!$G$2:$G$5111,Тех_Движение!$D$2:$D$5111,$C1844,Тех_Движение!$B$2:$B$5111,"&lt;="&amp;Q$3)-$F1844)))</f>
        <v>#VALUE!</v>
      </c>
      <c r="R1844" s="21" t="str">
        <f t="shared" si="85"/>
        <v/>
      </c>
      <c r="S1844" s="23" t="str">
        <f>IF($B1844="","",VLOOKUP($C1844,Настройки!$A$11:$L$17,9,FALSE))</f>
        <v/>
      </c>
      <c r="T1844" s="23" t="str">
        <f t="shared" si="86"/>
        <v/>
      </c>
    </row>
    <row r="1845" spans="1:20" x14ac:dyDescent="0.3">
      <c r="A1845" s="20">
        <f>Тех_Движение!$A$1842</f>
        <v>1841</v>
      </c>
      <c r="B1845" s="20" t="str">
        <f>IF(Тех_Движение!$F$1842&gt;0,Тех_Движение!$I$1842,"")</f>
        <v/>
      </c>
      <c r="C1845" s="20" t="str">
        <f>IF($B1845="","",Тех_Движение!$D$1842)</f>
        <v/>
      </c>
      <c r="D1845" s="9" t="str">
        <f>IF($B1845="","",Тех_Движение!$B$1842)</f>
        <v/>
      </c>
      <c r="E1845" s="21" t="str">
        <f>IF($B1845="","",Тех_Движение!$F$1842)</f>
        <v/>
      </c>
      <c r="F1845" s="21" t="str">
        <f>IF($B1845="","",SUMIFS($E$5:$E1844,$C$5:$C1844,$C1845))</f>
        <v/>
      </c>
      <c r="G1845" s="21" t="str">
        <f>IF($B1845="","",MAX(0,$E1845-MAX(0,SUMIFS(Тех_Движение!$G$2:$G$5111,Тех_Движение!$D$2:$D$5111,$C1845,Тех_Движение!$B$2:$B$5111,"&lt;="&amp;Настройки!$B$5-1)-$F1845)))</f>
        <v/>
      </c>
      <c r="H1845" s="21" t="str">
        <f>IF($B1845="","",IF(AND($D1845&gt;=Настройки!$B$5,$D1845&lt;=Настройки!$B$6),$E1845,0))</f>
        <v/>
      </c>
      <c r="I1845" s="21" t="str">
        <f t="shared" si="84"/>
        <v/>
      </c>
      <c r="J1845" s="21" t="str">
        <f>IF($B1845="","",MAX(0,$E1845-MAX(0,SUMIFS(Тех_Движение!$G$2:$G$5111,Тех_Движение!$D$2:$D$5111,$C1845,Тех_Движение!$B$2:$B$5111,"&lt;="&amp;Настройки!$B$6)-$F1845)))</f>
        <v/>
      </c>
      <c r="K1845" s="21" t="e">
        <f>IF(OR($B1845="",K$3&lt;$D1845+Настройки!$B$7),0,MAX(0,$E1845-MAX(0,SUMIFS(Тех_Движение!$G$2:$G$5111,Тех_Движение!$D$2:$D$5111,$C1845,Тех_Движение!$B$2:$B$5111,"&lt;="&amp;K$3)-$F1845)))</f>
        <v>#VALUE!</v>
      </c>
      <c r="L1845" s="21" t="e">
        <f>IF(OR($B1845="",L$3&lt;$D1845+Настройки!$B$7),0,MAX(0,$E1845-MAX(0,SUMIFS(Тех_Движение!$G$2:$G$5111,Тех_Движение!$D$2:$D$5111,$C1845,Тех_Движение!$B$2:$B$5111,"&lt;="&amp;L$3)-$F1845)))</f>
        <v>#VALUE!</v>
      </c>
      <c r="M1845" s="21" t="e">
        <f>IF(OR($B1845="",M$3&lt;$D1845+Настройки!$B$7),0,MAX(0,$E1845-MAX(0,SUMIFS(Тех_Движение!$G$2:$G$5111,Тех_Движение!$D$2:$D$5111,$C1845,Тех_Движение!$B$2:$B$5111,"&lt;="&amp;M$3)-$F1845)))</f>
        <v>#VALUE!</v>
      </c>
      <c r="N1845" s="21" t="e">
        <f>IF(OR($B1845="",N$3&lt;$D1845+Настройки!$B$7),0,MAX(0,$E1845-MAX(0,SUMIFS(Тех_Движение!$G$2:$G$5111,Тех_Движение!$D$2:$D$5111,$C1845,Тех_Движение!$B$2:$B$5111,"&lt;="&amp;N$3)-$F1845)))</f>
        <v>#VALUE!</v>
      </c>
      <c r="O1845" s="21" t="e">
        <f>IF(OR($B1845="",O$3&lt;$D1845+Настройки!$B$7),0,MAX(0,$E1845-MAX(0,SUMIFS(Тех_Движение!$G$2:$G$5111,Тех_Движение!$D$2:$D$5111,$C1845,Тех_Движение!$B$2:$B$5111,"&lt;="&amp;O$3)-$F1845)))</f>
        <v>#VALUE!</v>
      </c>
      <c r="P1845" s="21" t="e">
        <f>IF(OR($B1845="",P$3&lt;$D1845+Настройки!$B$7),0,MAX(0,$E1845-MAX(0,SUMIFS(Тех_Движение!$G$2:$G$5111,Тех_Движение!$D$2:$D$5111,$C1845,Тех_Движение!$B$2:$B$5111,"&lt;="&amp;P$3)-$F1845)))</f>
        <v>#VALUE!</v>
      </c>
      <c r="Q1845" s="21" t="e">
        <f>IF(OR($B1845="",Q$3&lt;$D1845+Настройки!$B$7),0,MAX(0,$E1845-MAX(0,SUMIFS(Тех_Движение!$G$2:$G$5111,Тех_Движение!$D$2:$D$5111,$C1845,Тех_Движение!$B$2:$B$5111,"&lt;="&amp;Q$3)-$F1845)))</f>
        <v>#VALUE!</v>
      </c>
      <c r="R1845" s="21" t="str">
        <f t="shared" si="85"/>
        <v/>
      </c>
      <c r="S1845" s="23" t="str">
        <f>IF($B1845="","",VLOOKUP($C1845,Настройки!$A$11:$L$17,9,FALSE))</f>
        <v/>
      </c>
      <c r="T1845" s="23" t="str">
        <f t="shared" si="86"/>
        <v/>
      </c>
    </row>
    <row r="1846" spans="1:20" x14ac:dyDescent="0.3">
      <c r="A1846" s="20">
        <f>Тех_Движение!$A$1843</f>
        <v>1842</v>
      </c>
      <c r="B1846" s="20" t="str">
        <f>IF(Тех_Движение!$F$1843&gt;0,Тех_Движение!$I$1843,"")</f>
        <v/>
      </c>
      <c r="C1846" s="20" t="str">
        <f>IF($B1846="","",Тех_Движение!$D$1843)</f>
        <v/>
      </c>
      <c r="D1846" s="9" t="str">
        <f>IF($B1846="","",Тех_Движение!$B$1843)</f>
        <v/>
      </c>
      <c r="E1846" s="21" t="str">
        <f>IF($B1846="","",Тех_Движение!$F$1843)</f>
        <v/>
      </c>
      <c r="F1846" s="21" t="str">
        <f>IF($B1846="","",SUMIFS($E$5:$E1845,$C$5:$C1845,$C1846))</f>
        <v/>
      </c>
      <c r="G1846" s="21" t="str">
        <f>IF($B1846="","",MAX(0,$E1846-MAX(0,SUMIFS(Тех_Движение!$G$2:$G$5111,Тех_Движение!$D$2:$D$5111,$C1846,Тех_Движение!$B$2:$B$5111,"&lt;="&amp;Настройки!$B$5-1)-$F1846)))</f>
        <v/>
      </c>
      <c r="H1846" s="21" t="str">
        <f>IF($B1846="","",IF(AND($D1846&gt;=Настройки!$B$5,$D1846&lt;=Настройки!$B$6),$E1846,0))</f>
        <v/>
      </c>
      <c r="I1846" s="21" t="str">
        <f t="shared" si="84"/>
        <v/>
      </c>
      <c r="J1846" s="21" t="str">
        <f>IF($B1846="","",MAX(0,$E1846-MAX(0,SUMIFS(Тех_Движение!$G$2:$G$5111,Тех_Движение!$D$2:$D$5111,$C1846,Тех_Движение!$B$2:$B$5111,"&lt;="&amp;Настройки!$B$6)-$F1846)))</f>
        <v/>
      </c>
      <c r="K1846" s="21" t="e">
        <f>IF(OR($B1846="",K$3&lt;$D1846+Настройки!$B$7),0,MAX(0,$E1846-MAX(0,SUMIFS(Тех_Движение!$G$2:$G$5111,Тех_Движение!$D$2:$D$5111,$C1846,Тех_Движение!$B$2:$B$5111,"&lt;="&amp;K$3)-$F1846)))</f>
        <v>#VALUE!</v>
      </c>
      <c r="L1846" s="21" t="e">
        <f>IF(OR($B1846="",L$3&lt;$D1846+Настройки!$B$7),0,MAX(0,$E1846-MAX(0,SUMIFS(Тех_Движение!$G$2:$G$5111,Тех_Движение!$D$2:$D$5111,$C1846,Тех_Движение!$B$2:$B$5111,"&lt;="&amp;L$3)-$F1846)))</f>
        <v>#VALUE!</v>
      </c>
      <c r="M1846" s="21" t="e">
        <f>IF(OR($B1846="",M$3&lt;$D1846+Настройки!$B$7),0,MAX(0,$E1846-MAX(0,SUMIFS(Тех_Движение!$G$2:$G$5111,Тех_Движение!$D$2:$D$5111,$C1846,Тех_Движение!$B$2:$B$5111,"&lt;="&amp;M$3)-$F1846)))</f>
        <v>#VALUE!</v>
      </c>
      <c r="N1846" s="21" t="e">
        <f>IF(OR($B1846="",N$3&lt;$D1846+Настройки!$B$7),0,MAX(0,$E1846-MAX(0,SUMIFS(Тех_Движение!$G$2:$G$5111,Тех_Движение!$D$2:$D$5111,$C1846,Тех_Движение!$B$2:$B$5111,"&lt;="&amp;N$3)-$F1846)))</f>
        <v>#VALUE!</v>
      </c>
      <c r="O1846" s="21" t="e">
        <f>IF(OR($B1846="",O$3&lt;$D1846+Настройки!$B$7),0,MAX(0,$E1846-MAX(0,SUMIFS(Тех_Движение!$G$2:$G$5111,Тех_Движение!$D$2:$D$5111,$C1846,Тех_Движение!$B$2:$B$5111,"&lt;="&amp;O$3)-$F1846)))</f>
        <v>#VALUE!</v>
      </c>
      <c r="P1846" s="21" t="e">
        <f>IF(OR($B1846="",P$3&lt;$D1846+Настройки!$B$7),0,MAX(0,$E1846-MAX(0,SUMIFS(Тех_Движение!$G$2:$G$5111,Тех_Движение!$D$2:$D$5111,$C1846,Тех_Движение!$B$2:$B$5111,"&lt;="&amp;P$3)-$F1846)))</f>
        <v>#VALUE!</v>
      </c>
      <c r="Q1846" s="21" t="e">
        <f>IF(OR($B1846="",Q$3&lt;$D1846+Настройки!$B$7),0,MAX(0,$E1846-MAX(0,SUMIFS(Тех_Движение!$G$2:$G$5111,Тех_Движение!$D$2:$D$5111,$C1846,Тех_Движение!$B$2:$B$5111,"&lt;="&amp;Q$3)-$F1846)))</f>
        <v>#VALUE!</v>
      </c>
      <c r="R1846" s="21" t="str">
        <f t="shared" si="85"/>
        <v/>
      </c>
      <c r="S1846" s="23" t="str">
        <f>IF($B1846="","",VLOOKUP($C1846,Настройки!$A$11:$L$17,9,FALSE))</f>
        <v/>
      </c>
      <c r="T1846" s="23" t="str">
        <f t="shared" si="86"/>
        <v/>
      </c>
    </row>
    <row r="1847" spans="1:20" x14ac:dyDescent="0.3">
      <c r="A1847" s="20">
        <f>Тех_Движение!$A$1844</f>
        <v>1843</v>
      </c>
      <c r="B1847" s="20" t="str">
        <f>IF(Тех_Движение!$F$1844&gt;0,Тех_Движение!$I$1844,"")</f>
        <v/>
      </c>
      <c r="C1847" s="20" t="str">
        <f>IF($B1847="","",Тех_Движение!$D$1844)</f>
        <v/>
      </c>
      <c r="D1847" s="9" t="str">
        <f>IF($B1847="","",Тех_Движение!$B$1844)</f>
        <v/>
      </c>
      <c r="E1847" s="21" t="str">
        <f>IF($B1847="","",Тех_Движение!$F$1844)</f>
        <v/>
      </c>
      <c r="F1847" s="21" t="str">
        <f>IF($B1847="","",SUMIFS($E$5:$E1846,$C$5:$C1846,$C1847))</f>
        <v/>
      </c>
      <c r="G1847" s="21" t="str">
        <f>IF($B1847="","",MAX(0,$E1847-MAX(0,SUMIFS(Тех_Движение!$G$2:$G$5111,Тех_Движение!$D$2:$D$5111,$C1847,Тех_Движение!$B$2:$B$5111,"&lt;="&amp;Настройки!$B$5-1)-$F1847)))</f>
        <v/>
      </c>
      <c r="H1847" s="21" t="str">
        <f>IF($B1847="","",IF(AND($D1847&gt;=Настройки!$B$5,$D1847&lt;=Настройки!$B$6),$E1847,0))</f>
        <v/>
      </c>
      <c r="I1847" s="21" t="str">
        <f t="shared" si="84"/>
        <v/>
      </c>
      <c r="J1847" s="21" t="str">
        <f>IF($B1847="","",MAX(0,$E1847-MAX(0,SUMIFS(Тех_Движение!$G$2:$G$5111,Тех_Движение!$D$2:$D$5111,$C1847,Тех_Движение!$B$2:$B$5111,"&lt;="&amp;Настройки!$B$6)-$F1847)))</f>
        <v/>
      </c>
      <c r="K1847" s="21" t="e">
        <f>IF(OR($B1847="",K$3&lt;$D1847+Настройки!$B$7),0,MAX(0,$E1847-MAX(0,SUMIFS(Тех_Движение!$G$2:$G$5111,Тех_Движение!$D$2:$D$5111,$C1847,Тех_Движение!$B$2:$B$5111,"&lt;="&amp;K$3)-$F1847)))</f>
        <v>#VALUE!</v>
      </c>
      <c r="L1847" s="21" t="e">
        <f>IF(OR($B1847="",L$3&lt;$D1847+Настройки!$B$7),0,MAX(0,$E1847-MAX(0,SUMIFS(Тех_Движение!$G$2:$G$5111,Тех_Движение!$D$2:$D$5111,$C1847,Тех_Движение!$B$2:$B$5111,"&lt;="&amp;L$3)-$F1847)))</f>
        <v>#VALUE!</v>
      </c>
      <c r="M1847" s="21" t="e">
        <f>IF(OR($B1847="",M$3&lt;$D1847+Настройки!$B$7),0,MAX(0,$E1847-MAX(0,SUMIFS(Тех_Движение!$G$2:$G$5111,Тех_Движение!$D$2:$D$5111,$C1847,Тех_Движение!$B$2:$B$5111,"&lt;="&amp;M$3)-$F1847)))</f>
        <v>#VALUE!</v>
      </c>
      <c r="N1847" s="21" t="e">
        <f>IF(OR($B1847="",N$3&lt;$D1847+Настройки!$B$7),0,MAX(0,$E1847-MAX(0,SUMIFS(Тех_Движение!$G$2:$G$5111,Тех_Движение!$D$2:$D$5111,$C1847,Тех_Движение!$B$2:$B$5111,"&lt;="&amp;N$3)-$F1847)))</f>
        <v>#VALUE!</v>
      </c>
      <c r="O1847" s="21" t="e">
        <f>IF(OR($B1847="",O$3&lt;$D1847+Настройки!$B$7),0,MAX(0,$E1847-MAX(0,SUMIFS(Тех_Движение!$G$2:$G$5111,Тех_Движение!$D$2:$D$5111,$C1847,Тех_Движение!$B$2:$B$5111,"&lt;="&amp;O$3)-$F1847)))</f>
        <v>#VALUE!</v>
      </c>
      <c r="P1847" s="21" t="e">
        <f>IF(OR($B1847="",P$3&lt;$D1847+Настройки!$B$7),0,MAX(0,$E1847-MAX(0,SUMIFS(Тех_Движение!$G$2:$G$5111,Тех_Движение!$D$2:$D$5111,$C1847,Тех_Движение!$B$2:$B$5111,"&lt;="&amp;P$3)-$F1847)))</f>
        <v>#VALUE!</v>
      </c>
      <c r="Q1847" s="21" t="e">
        <f>IF(OR($B1847="",Q$3&lt;$D1847+Настройки!$B$7),0,MAX(0,$E1847-MAX(0,SUMIFS(Тех_Движение!$G$2:$G$5111,Тех_Движение!$D$2:$D$5111,$C1847,Тех_Движение!$B$2:$B$5111,"&lt;="&amp;Q$3)-$F1847)))</f>
        <v>#VALUE!</v>
      </c>
      <c r="R1847" s="21" t="str">
        <f t="shared" si="85"/>
        <v/>
      </c>
      <c r="S1847" s="23" t="str">
        <f>IF($B1847="","",VLOOKUP($C1847,Настройки!$A$11:$L$17,9,FALSE))</f>
        <v/>
      </c>
      <c r="T1847" s="23" t="str">
        <f t="shared" si="86"/>
        <v/>
      </c>
    </row>
    <row r="1848" spans="1:20" x14ac:dyDescent="0.3">
      <c r="A1848" s="20">
        <f>Тех_Движение!$A$1845</f>
        <v>1844</v>
      </c>
      <c r="B1848" s="20" t="str">
        <f>IF(Тех_Движение!$F$1845&gt;0,Тех_Движение!$I$1845,"")</f>
        <v/>
      </c>
      <c r="C1848" s="20" t="str">
        <f>IF($B1848="","",Тех_Движение!$D$1845)</f>
        <v/>
      </c>
      <c r="D1848" s="9" t="str">
        <f>IF($B1848="","",Тех_Движение!$B$1845)</f>
        <v/>
      </c>
      <c r="E1848" s="21" t="str">
        <f>IF($B1848="","",Тех_Движение!$F$1845)</f>
        <v/>
      </c>
      <c r="F1848" s="21" t="str">
        <f>IF($B1848="","",SUMIFS($E$5:$E1847,$C$5:$C1847,$C1848))</f>
        <v/>
      </c>
      <c r="G1848" s="21" t="str">
        <f>IF($B1848="","",MAX(0,$E1848-MAX(0,SUMIFS(Тех_Движение!$G$2:$G$5111,Тех_Движение!$D$2:$D$5111,$C1848,Тех_Движение!$B$2:$B$5111,"&lt;="&amp;Настройки!$B$5-1)-$F1848)))</f>
        <v/>
      </c>
      <c r="H1848" s="21" t="str">
        <f>IF($B1848="","",IF(AND($D1848&gt;=Настройки!$B$5,$D1848&lt;=Настройки!$B$6),$E1848,0))</f>
        <v/>
      </c>
      <c r="I1848" s="21" t="str">
        <f t="shared" si="84"/>
        <v/>
      </c>
      <c r="J1848" s="21" t="str">
        <f>IF($B1848="","",MAX(0,$E1848-MAX(0,SUMIFS(Тех_Движение!$G$2:$G$5111,Тех_Движение!$D$2:$D$5111,$C1848,Тех_Движение!$B$2:$B$5111,"&lt;="&amp;Настройки!$B$6)-$F1848)))</f>
        <v/>
      </c>
      <c r="K1848" s="21" t="e">
        <f>IF(OR($B1848="",K$3&lt;$D1848+Настройки!$B$7),0,MAX(0,$E1848-MAX(0,SUMIFS(Тех_Движение!$G$2:$G$5111,Тех_Движение!$D$2:$D$5111,$C1848,Тех_Движение!$B$2:$B$5111,"&lt;="&amp;K$3)-$F1848)))</f>
        <v>#VALUE!</v>
      </c>
      <c r="L1848" s="21" t="e">
        <f>IF(OR($B1848="",L$3&lt;$D1848+Настройки!$B$7),0,MAX(0,$E1848-MAX(0,SUMIFS(Тех_Движение!$G$2:$G$5111,Тех_Движение!$D$2:$D$5111,$C1848,Тех_Движение!$B$2:$B$5111,"&lt;="&amp;L$3)-$F1848)))</f>
        <v>#VALUE!</v>
      </c>
      <c r="M1848" s="21" t="e">
        <f>IF(OR($B1848="",M$3&lt;$D1848+Настройки!$B$7),0,MAX(0,$E1848-MAX(0,SUMIFS(Тех_Движение!$G$2:$G$5111,Тех_Движение!$D$2:$D$5111,$C1848,Тех_Движение!$B$2:$B$5111,"&lt;="&amp;M$3)-$F1848)))</f>
        <v>#VALUE!</v>
      </c>
      <c r="N1848" s="21" t="e">
        <f>IF(OR($B1848="",N$3&lt;$D1848+Настройки!$B$7),0,MAX(0,$E1848-MAX(0,SUMIFS(Тех_Движение!$G$2:$G$5111,Тех_Движение!$D$2:$D$5111,$C1848,Тех_Движение!$B$2:$B$5111,"&lt;="&amp;N$3)-$F1848)))</f>
        <v>#VALUE!</v>
      </c>
      <c r="O1848" s="21" t="e">
        <f>IF(OR($B1848="",O$3&lt;$D1848+Настройки!$B$7),0,MAX(0,$E1848-MAX(0,SUMIFS(Тех_Движение!$G$2:$G$5111,Тех_Движение!$D$2:$D$5111,$C1848,Тех_Движение!$B$2:$B$5111,"&lt;="&amp;O$3)-$F1848)))</f>
        <v>#VALUE!</v>
      </c>
      <c r="P1848" s="21" t="e">
        <f>IF(OR($B1848="",P$3&lt;$D1848+Настройки!$B$7),0,MAX(0,$E1848-MAX(0,SUMIFS(Тех_Движение!$G$2:$G$5111,Тех_Движение!$D$2:$D$5111,$C1848,Тех_Движение!$B$2:$B$5111,"&lt;="&amp;P$3)-$F1848)))</f>
        <v>#VALUE!</v>
      </c>
      <c r="Q1848" s="21" t="e">
        <f>IF(OR($B1848="",Q$3&lt;$D1848+Настройки!$B$7),0,MAX(0,$E1848-MAX(0,SUMIFS(Тех_Движение!$G$2:$G$5111,Тех_Движение!$D$2:$D$5111,$C1848,Тех_Движение!$B$2:$B$5111,"&lt;="&amp;Q$3)-$F1848)))</f>
        <v>#VALUE!</v>
      </c>
      <c r="R1848" s="21" t="str">
        <f t="shared" si="85"/>
        <v/>
      </c>
      <c r="S1848" s="23" t="str">
        <f>IF($B1848="","",VLOOKUP($C1848,Настройки!$A$11:$L$17,9,FALSE))</f>
        <v/>
      </c>
      <c r="T1848" s="23" t="str">
        <f t="shared" si="86"/>
        <v/>
      </c>
    </row>
    <row r="1849" spans="1:20" x14ac:dyDescent="0.3">
      <c r="A1849" s="20">
        <f>Тех_Движение!$A$1846</f>
        <v>1845</v>
      </c>
      <c r="B1849" s="20" t="str">
        <f>IF(Тех_Движение!$F$1846&gt;0,Тех_Движение!$I$1846,"")</f>
        <v/>
      </c>
      <c r="C1849" s="20" t="str">
        <f>IF($B1849="","",Тех_Движение!$D$1846)</f>
        <v/>
      </c>
      <c r="D1849" s="9" t="str">
        <f>IF($B1849="","",Тех_Движение!$B$1846)</f>
        <v/>
      </c>
      <c r="E1849" s="21" t="str">
        <f>IF($B1849="","",Тех_Движение!$F$1846)</f>
        <v/>
      </c>
      <c r="F1849" s="21" t="str">
        <f>IF($B1849="","",SUMIFS($E$5:$E1848,$C$5:$C1848,$C1849))</f>
        <v/>
      </c>
      <c r="G1849" s="21" t="str">
        <f>IF($B1849="","",MAX(0,$E1849-MAX(0,SUMIFS(Тех_Движение!$G$2:$G$5111,Тех_Движение!$D$2:$D$5111,$C1849,Тех_Движение!$B$2:$B$5111,"&lt;="&amp;Настройки!$B$5-1)-$F1849)))</f>
        <v/>
      </c>
      <c r="H1849" s="21" t="str">
        <f>IF($B1849="","",IF(AND($D1849&gt;=Настройки!$B$5,$D1849&lt;=Настройки!$B$6),$E1849,0))</f>
        <v/>
      </c>
      <c r="I1849" s="21" t="str">
        <f t="shared" si="84"/>
        <v/>
      </c>
      <c r="J1849" s="21" t="str">
        <f>IF($B1849="","",MAX(0,$E1849-MAX(0,SUMIFS(Тех_Движение!$G$2:$G$5111,Тех_Движение!$D$2:$D$5111,$C1849,Тех_Движение!$B$2:$B$5111,"&lt;="&amp;Настройки!$B$6)-$F1849)))</f>
        <v/>
      </c>
      <c r="K1849" s="21" t="e">
        <f>IF(OR($B1849="",K$3&lt;$D1849+Настройки!$B$7),0,MAX(0,$E1849-MAX(0,SUMIFS(Тех_Движение!$G$2:$G$5111,Тех_Движение!$D$2:$D$5111,$C1849,Тех_Движение!$B$2:$B$5111,"&lt;="&amp;K$3)-$F1849)))</f>
        <v>#VALUE!</v>
      </c>
      <c r="L1849" s="21" t="e">
        <f>IF(OR($B1849="",L$3&lt;$D1849+Настройки!$B$7),0,MAX(0,$E1849-MAX(0,SUMIFS(Тех_Движение!$G$2:$G$5111,Тех_Движение!$D$2:$D$5111,$C1849,Тех_Движение!$B$2:$B$5111,"&lt;="&amp;L$3)-$F1849)))</f>
        <v>#VALUE!</v>
      </c>
      <c r="M1849" s="21" t="e">
        <f>IF(OR($B1849="",M$3&lt;$D1849+Настройки!$B$7),0,MAX(0,$E1849-MAX(0,SUMIFS(Тех_Движение!$G$2:$G$5111,Тех_Движение!$D$2:$D$5111,$C1849,Тех_Движение!$B$2:$B$5111,"&lt;="&amp;M$3)-$F1849)))</f>
        <v>#VALUE!</v>
      </c>
      <c r="N1849" s="21" t="e">
        <f>IF(OR($B1849="",N$3&lt;$D1849+Настройки!$B$7),0,MAX(0,$E1849-MAX(0,SUMIFS(Тех_Движение!$G$2:$G$5111,Тех_Движение!$D$2:$D$5111,$C1849,Тех_Движение!$B$2:$B$5111,"&lt;="&amp;N$3)-$F1849)))</f>
        <v>#VALUE!</v>
      </c>
      <c r="O1849" s="21" t="e">
        <f>IF(OR($B1849="",O$3&lt;$D1849+Настройки!$B$7),0,MAX(0,$E1849-MAX(0,SUMIFS(Тех_Движение!$G$2:$G$5111,Тех_Движение!$D$2:$D$5111,$C1849,Тех_Движение!$B$2:$B$5111,"&lt;="&amp;O$3)-$F1849)))</f>
        <v>#VALUE!</v>
      </c>
      <c r="P1849" s="21" t="e">
        <f>IF(OR($B1849="",P$3&lt;$D1849+Настройки!$B$7),0,MAX(0,$E1849-MAX(0,SUMIFS(Тех_Движение!$G$2:$G$5111,Тех_Движение!$D$2:$D$5111,$C1849,Тех_Движение!$B$2:$B$5111,"&lt;="&amp;P$3)-$F1849)))</f>
        <v>#VALUE!</v>
      </c>
      <c r="Q1849" s="21" t="e">
        <f>IF(OR($B1849="",Q$3&lt;$D1849+Настройки!$B$7),0,MAX(0,$E1849-MAX(0,SUMIFS(Тех_Движение!$G$2:$G$5111,Тех_Движение!$D$2:$D$5111,$C1849,Тех_Движение!$B$2:$B$5111,"&lt;="&amp;Q$3)-$F1849)))</f>
        <v>#VALUE!</v>
      </c>
      <c r="R1849" s="21" t="str">
        <f t="shared" si="85"/>
        <v/>
      </c>
      <c r="S1849" s="23" t="str">
        <f>IF($B1849="","",VLOOKUP($C1849,Настройки!$A$11:$L$17,9,FALSE))</f>
        <v/>
      </c>
      <c r="T1849" s="23" t="str">
        <f t="shared" si="86"/>
        <v/>
      </c>
    </row>
    <row r="1850" spans="1:20" x14ac:dyDescent="0.3">
      <c r="A1850" s="20">
        <f>Тех_Движение!$A$1847</f>
        <v>1846</v>
      </c>
      <c r="B1850" s="20" t="str">
        <f>IF(Тех_Движение!$F$1847&gt;0,Тех_Движение!$I$1847,"")</f>
        <v/>
      </c>
      <c r="C1850" s="20" t="str">
        <f>IF($B1850="","",Тех_Движение!$D$1847)</f>
        <v/>
      </c>
      <c r="D1850" s="9" t="str">
        <f>IF($B1850="","",Тех_Движение!$B$1847)</f>
        <v/>
      </c>
      <c r="E1850" s="21" t="str">
        <f>IF($B1850="","",Тех_Движение!$F$1847)</f>
        <v/>
      </c>
      <c r="F1850" s="21" t="str">
        <f>IF($B1850="","",SUMIFS($E$5:$E1849,$C$5:$C1849,$C1850))</f>
        <v/>
      </c>
      <c r="G1850" s="21" t="str">
        <f>IF($B1850="","",MAX(0,$E1850-MAX(0,SUMIFS(Тех_Движение!$G$2:$G$5111,Тех_Движение!$D$2:$D$5111,$C1850,Тех_Движение!$B$2:$B$5111,"&lt;="&amp;Настройки!$B$5-1)-$F1850)))</f>
        <v/>
      </c>
      <c r="H1850" s="21" t="str">
        <f>IF($B1850="","",IF(AND($D1850&gt;=Настройки!$B$5,$D1850&lt;=Настройки!$B$6),$E1850,0))</f>
        <v/>
      </c>
      <c r="I1850" s="21" t="str">
        <f t="shared" si="84"/>
        <v/>
      </c>
      <c r="J1850" s="21" t="str">
        <f>IF($B1850="","",MAX(0,$E1850-MAX(0,SUMIFS(Тех_Движение!$G$2:$G$5111,Тех_Движение!$D$2:$D$5111,$C1850,Тех_Движение!$B$2:$B$5111,"&lt;="&amp;Настройки!$B$6)-$F1850)))</f>
        <v/>
      </c>
      <c r="K1850" s="21" t="e">
        <f>IF(OR($B1850="",K$3&lt;$D1850+Настройки!$B$7),0,MAX(0,$E1850-MAX(0,SUMIFS(Тех_Движение!$G$2:$G$5111,Тех_Движение!$D$2:$D$5111,$C1850,Тех_Движение!$B$2:$B$5111,"&lt;="&amp;K$3)-$F1850)))</f>
        <v>#VALUE!</v>
      </c>
      <c r="L1850" s="21" t="e">
        <f>IF(OR($B1850="",L$3&lt;$D1850+Настройки!$B$7),0,MAX(0,$E1850-MAX(0,SUMIFS(Тех_Движение!$G$2:$G$5111,Тех_Движение!$D$2:$D$5111,$C1850,Тех_Движение!$B$2:$B$5111,"&lt;="&amp;L$3)-$F1850)))</f>
        <v>#VALUE!</v>
      </c>
      <c r="M1850" s="21" t="e">
        <f>IF(OR($B1850="",M$3&lt;$D1850+Настройки!$B$7),0,MAX(0,$E1850-MAX(0,SUMIFS(Тех_Движение!$G$2:$G$5111,Тех_Движение!$D$2:$D$5111,$C1850,Тех_Движение!$B$2:$B$5111,"&lt;="&amp;M$3)-$F1850)))</f>
        <v>#VALUE!</v>
      </c>
      <c r="N1850" s="21" t="e">
        <f>IF(OR($B1850="",N$3&lt;$D1850+Настройки!$B$7),0,MAX(0,$E1850-MAX(0,SUMIFS(Тех_Движение!$G$2:$G$5111,Тех_Движение!$D$2:$D$5111,$C1850,Тех_Движение!$B$2:$B$5111,"&lt;="&amp;N$3)-$F1850)))</f>
        <v>#VALUE!</v>
      </c>
      <c r="O1850" s="21" t="e">
        <f>IF(OR($B1850="",O$3&lt;$D1850+Настройки!$B$7),0,MAX(0,$E1850-MAX(0,SUMIFS(Тех_Движение!$G$2:$G$5111,Тех_Движение!$D$2:$D$5111,$C1850,Тех_Движение!$B$2:$B$5111,"&lt;="&amp;O$3)-$F1850)))</f>
        <v>#VALUE!</v>
      </c>
      <c r="P1850" s="21" t="e">
        <f>IF(OR($B1850="",P$3&lt;$D1850+Настройки!$B$7),0,MAX(0,$E1850-MAX(0,SUMIFS(Тех_Движение!$G$2:$G$5111,Тех_Движение!$D$2:$D$5111,$C1850,Тех_Движение!$B$2:$B$5111,"&lt;="&amp;P$3)-$F1850)))</f>
        <v>#VALUE!</v>
      </c>
      <c r="Q1850" s="21" t="e">
        <f>IF(OR($B1850="",Q$3&lt;$D1850+Настройки!$B$7),0,MAX(0,$E1850-MAX(0,SUMIFS(Тех_Движение!$G$2:$G$5111,Тех_Движение!$D$2:$D$5111,$C1850,Тех_Движение!$B$2:$B$5111,"&lt;="&amp;Q$3)-$F1850)))</f>
        <v>#VALUE!</v>
      </c>
      <c r="R1850" s="21" t="str">
        <f t="shared" si="85"/>
        <v/>
      </c>
      <c r="S1850" s="23" t="str">
        <f>IF($B1850="","",VLOOKUP($C1850,Настройки!$A$11:$L$17,9,FALSE))</f>
        <v/>
      </c>
      <c r="T1850" s="23" t="str">
        <f t="shared" si="86"/>
        <v/>
      </c>
    </row>
    <row r="1851" spans="1:20" x14ac:dyDescent="0.3">
      <c r="A1851" s="20">
        <f>Тех_Движение!$A$1848</f>
        <v>1847</v>
      </c>
      <c r="B1851" s="20" t="str">
        <f>IF(Тех_Движение!$F$1848&gt;0,Тех_Движение!$I$1848,"")</f>
        <v/>
      </c>
      <c r="C1851" s="20" t="str">
        <f>IF($B1851="","",Тех_Движение!$D$1848)</f>
        <v/>
      </c>
      <c r="D1851" s="9" t="str">
        <f>IF($B1851="","",Тех_Движение!$B$1848)</f>
        <v/>
      </c>
      <c r="E1851" s="21" t="str">
        <f>IF($B1851="","",Тех_Движение!$F$1848)</f>
        <v/>
      </c>
      <c r="F1851" s="21" t="str">
        <f>IF($B1851="","",SUMIFS($E$5:$E1850,$C$5:$C1850,$C1851))</f>
        <v/>
      </c>
      <c r="G1851" s="21" t="str">
        <f>IF($B1851="","",MAX(0,$E1851-MAX(0,SUMIFS(Тех_Движение!$G$2:$G$5111,Тех_Движение!$D$2:$D$5111,$C1851,Тех_Движение!$B$2:$B$5111,"&lt;="&amp;Настройки!$B$5-1)-$F1851)))</f>
        <v/>
      </c>
      <c r="H1851" s="21" t="str">
        <f>IF($B1851="","",IF(AND($D1851&gt;=Настройки!$B$5,$D1851&lt;=Настройки!$B$6),$E1851,0))</f>
        <v/>
      </c>
      <c r="I1851" s="21" t="str">
        <f t="shared" si="84"/>
        <v/>
      </c>
      <c r="J1851" s="21" t="str">
        <f>IF($B1851="","",MAX(0,$E1851-MAX(0,SUMIFS(Тех_Движение!$G$2:$G$5111,Тех_Движение!$D$2:$D$5111,$C1851,Тех_Движение!$B$2:$B$5111,"&lt;="&amp;Настройки!$B$6)-$F1851)))</f>
        <v/>
      </c>
      <c r="K1851" s="21" t="e">
        <f>IF(OR($B1851="",K$3&lt;$D1851+Настройки!$B$7),0,MAX(0,$E1851-MAX(0,SUMIFS(Тех_Движение!$G$2:$G$5111,Тех_Движение!$D$2:$D$5111,$C1851,Тех_Движение!$B$2:$B$5111,"&lt;="&amp;K$3)-$F1851)))</f>
        <v>#VALUE!</v>
      </c>
      <c r="L1851" s="21" t="e">
        <f>IF(OR($B1851="",L$3&lt;$D1851+Настройки!$B$7),0,MAX(0,$E1851-MAX(0,SUMIFS(Тех_Движение!$G$2:$G$5111,Тех_Движение!$D$2:$D$5111,$C1851,Тех_Движение!$B$2:$B$5111,"&lt;="&amp;L$3)-$F1851)))</f>
        <v>#VALUE!</v>
      </c>
      <c r="M1851" s="21" t="e">
        <f>IF(OR($B1851="",M$3&lt;$D1851+Настройки!$B$7),0,MAX(0,$E1851-MAX(0,SUMIFS(Тех_Движение!$G$2:$G$5111,Тех_Движение!$D$2:$D$5111,$C1851,Тех_Движение!$B$2:$B$5111,"&lt;="&amp;M$3)-$F1851)))</f>
        <v>#VALUE!</v>
      </c>
      <c r="N1851" s="21" t="e">
        <f>IF(OR($B1851="",N$3&lt;$D1851+Настройки!$B$7),0,MAX(0,$E1851-MAX(0,SUMIFS(Тех_Движение!$G$2:$G$5111,Тех_Движение!$D$2:$D$5111,$C1851,Тех_Движение!$B$2:$B$5111,"&lt;="&amp;N$3)-$F1851)))</f>
        <v>#VALUE!</v>
      </c>
      <c r="O1851" s="21" t="e">
        <f>IF(OR($B1851="",O$3&lt;$D1851+Настройки!$B$7),0,MAX(0,$E1851-MAX(0,SUMIFS(Тех_Движение!$G$2:$G$5111,Тех_Движение!$D$2:$D$5111,$C1851,Тех_Движение!$B$2:$B$5111,"&lt;="&amp;O$3)-$F1851)))</f>
        <v>#VALUE!</v>
      </c>
      <c r="P1851" s="21" t="e">
        <f>IF(OR($B1851="",P$3&lt;$D1851+Настройки!$B$7),0,MAX(0,$E1851-MAX(0,SUMIFS(Тех_Движение!$G$2:$G$5111,Тех_Движение!$D$2:$D$5111,$C1851,Тех_Движение!$B$2:$B$5111,"&lt;="&amp;P$3)-$F1851)))</f>
        <v>#VALUE!</v>
      </c>
      <c r="Q1851" s="21" t="e">
        <f>IF(OR($B1851="",Q$3&lt;$D1851+Настройки!$B$7),0,MAX(0,$E1851-MAX(0,SUMIFS(Тех_Движение!$G$2:$G$5111,Тех_Движение!$D$2:$D$5111,$C1851,Тех_Движение!$B$2:$B$5111,"&lt;="&amp;Q$3)-$F1851)))</f>
        <v>#VALUE!</v>
      </c>
      <c r="R1851" s="21" t="str">
        <f t="shared" si="85"/>
        <v/>
      </c>
      <c r="S1851" s="23" t="str">
        <f>IF($B1851="","",VLOOKUP($C1851,Настройки!$A$11:$L$17,9,FALSE))</f>
        <v/>
      </c>
      <c r="T1851" s="23" t="str">
        <f t="shared" si="86"/>
        <v/>
      </c>
    </row>
    <row r="1852" spans="1:20" x14ac:dyDescent="0.3">
      <c r="A1852" s="20">
        <f>Тех_Движение!$A$1849</f>
        <v>1848</v>
      </c>
      <c r="B1852" s="20" t="str">
        <f>IF(Тех_Движение!$F$1849&gt;0,Тех_Движение!$I$1849,"")</f>
        <v/>
      </c>
      <c r="C1852" s="20" t="str">
        <f>IF($B1852="","",Тех_Движение!$D$1849)</f>
        <v/>
      </c>
      <c r="D1852" s="9" t="str">
        <f>IF($B1852="","",Тех_Движение!$B$1849)</f>
        <v/>
      </c>
      <c r="E1852" s="21" t="str">
        <f>IF($B1852="","",Тех_Движение!$F$1849)</f>
        <v/>
      </c>
      <c r="F1852" s="21" t="str">
        <f>IF($B1852="","",SUMIFS($E$5:$E1851,$C$5:$C1851,$C1852))</f>
        <v/>
      </c>
      <c r="G1852" s="21" t="str">
        <f>IF($B1852="","",MAX(0,$E1852-MAX(0,SUMIFS(Тех_Движение!$G$2:$G$5111,Тех_Движение!$D$2:$D$5111,$C1852,Тех_Движение!$B$2:$B$5111,"&lt;="&amp;Настройки!$B$5-1)-$F1852)))</f>
        <v/>
      </c>
      <c r="H1852" s="21" t="str">
        <f>IF($B1852="","",IF(AND($D1852&gt;=Настройки!$B$5,$D1852&lt;=Настройки!$B$6),$E1852,0))</f>
        <v/>
      </c>
      <c r="I1852" s="21" t="str">
        <f t="shared" si="84"/>
        <v/>
      </c>
      <c r="J1852" s="21" t="str">
        <f>IF($B1852="","",MAX(0,$E1852-MAX(0,SUMIFS(Тех_Движение!$G$2:$G$5111,Тех_Движение!$D$2:$D$5111,$C1852,Тех_Движение!$B$2:$B$5111,"&lt;="&amp;Настройки!$B$6)-$F1852)))</f>
        <v/>
      </c>
      <c r="K1852" s="21" t="e">
        <f>IF(OR($B1852="",K$3&lt;$D1852+Настройки!$B$7),0,MAX(0,$E1852-MAX(0,SUMIFS(Тех_Движение!$G$2:$G$5111,Тех_Движение!$D$2:$D$5111,$C1852,Тех_Движение!$B$2:$B$5111,"&lt;="&amp;K$3)-$F1852)))</f>
        <v>#VALUE!</v>
      </c>
      <c r="L1852" s="21" t="e">
        <f>IF(OR($B1852="",L$3&lt;$D1852+Настройки!$B$7),0,MAX(0,$E1852-MAX(0,SUMIFS(Тех_Движение!$G$2:$G$5111,Тех_Движение!$D$2:$D$5111,$C1852,Тех_Движение!$B$2:$B$5111,"&lt;="&amp;L$3)-$F1852)))</f>
        <v>#VALUE!</v>
      </c>
      <c r="M1852" s="21" t="e">
        <f>IF(OR($B1852="",M$3&lt;$D1852+Настройки!$B$7),0,MAX(0,$E1852-MAX(0,SUMIFS(Тех_Движение!$G$2:$G$5111,Тех_Движение!$D$2:$D$5111,$C1852,Тех_Движение!$B$2:$B$5111,"&lt;="&amp;M$3)-$F1852)))</f>
        <v>#VALUE!</v>
      </c>
      <c r="N1852" s="21" t="e">
        <f>IF(OR($B1852="",N$3&lt;$D1852+Настройки!$B$7),0,MAX(0,$E1852-MAX(0,SUMIFS(Тех_Движение!$G$2:$G$5111,Тех_Движение!$D$2:$D$5111,$C1852,Тех_Движение!$B$2:$B$5111,"&lt;="&amp;N$3)-$F1852)))</f>
        <v>#VALUE!</v>
      </c>
      <c r="O1852" s="21" t="e">
        <f>IF(OR($B1852="",O$3&lt;$D1852+Настройки!$B$7),0,MAX(0,$E1852-MAX(0,SUMIFS(Тех_Движение!$G$2:$G$5111,Тех_Движение!$D$2:$D$5111,$C1852,Тех_Движение!$B$2:$B$5111,"&lt;="&amp;O$3)-$F1852)))</f>
        <v>#VALUE!</v>
      </c>
      <c r="P1852" s="21" t="e">
        <f>IF(OR($B1852="",P$3&lt;$D1852+Настройки!$B$7),0,MAX(0,$E1852-MAX(0,SUMIFS(Тех_Движение!$G$2:$G$5111,Тех_Движение!$D$2:$D$5111,$C1852,Тех_Движение!$B$2:$B$5111,"&lt;="&amp;P$3)-$F1852)))</f>
        <v>#VALUE!</v>
      </c>
      <c r="Q1852" s="21" t="e">
        <f>IF(OR($B1852="",Q$3&lt;$D1852+Настройки!$B$7),0,MAX(0,$E1852-MAX(0,SUMIFS(Тех_Движение!$G$2:$G$5111,Тех_Движение!$D$2:$D$5111,$C1852,Тех_Движение!$B$2:$B$5111,"&lt;="&amp;Q$3)-$F1852)))</f>
        <v>#VALUE!</v>
      </c>
      <c r="R1852" s="21" t="str">
        <f t="shared" si="85"/>
        <v/>
      </c>
      <c r="S1852" s="23" t="str">
        <f>IF($B1852="","",VLOOKUP($C1852,Настройки!$A$11:$L$17,9,FALSE))</f>
        <v/>
      </c>
      <c r="T1852" s="23" t="str">
        <f t="shared" si="86"/>
        <v/>
      </c>
    </row>
    <row r="1853" spans="1:20" x14ac:dyDescent="0.3">
      <c r="A1853" s="20">
        <f>Тех_Движение!$A$1850</f>
        <v>1849</v>
      </c>
      <c r="B1853" s="20" t="str">
        <f>IF(Тех_Движение!$F$1850&gt;0,Тех_Движение!$I$1850,"")</f>
        <v/>
      </c>
      <c r="C1853" s="20" t="str">
        <f>IF($B1853="","",Тех_Движение!$D$1850)</f>
        <v/>
      </c>
      <c r="D1853" s="9" t="str">
        <f>IF($B1853="","",Тех_Движение!$B$1850)</f>
        <v/>
      </c>
      <c r="E1853" s="21" t="str">
        <f>IF($B1853="","",Тех_Движение!$F$1850)</f>
        <v/>
      </c>
      <c r="F1853" s="21" t="str">
        <f>IF($B1853="","",SUMIFS($E$5:$E1852,$C$5:$C1852,$C1853))</f>
        <v/>
      </c>
      <c r="G1853" s="21" t="str">
        <f>IF($B1853="","",MAX(0,$E1853-MAX(0,SUMIFS(Тех_Движение!$G$2:$G$5111,Тех_Движение!$D$2:$D$5111,$C1853,Тех_Движение!$B$2:$B$5111,"&lt;="&amp;Настройки!$B$5-1)-$F1853)))</f>
        <v/>
      </c>
      <c r="H1853" s="21" t="str">
        <f>IF($B1853="","",IF(AND($D1853&gt;=Настройки!$B$5,$D1853&lt;=Настройки!$B$6),$E1853,0))</f>
        <v/>
      </c>
      <c r="I1853" s="21" t="str">
        <f t="shared" si="84"/>
        <v/>
      </c>
      <c r="J1853" s="21" t="str">
        <f>IF($B1853="","",MAX(0,$E1853-MAX(0,SUMIFS(Тех_Движение!$G$2:$G$5111,Тех_Движение!$D$2:$D$5111,$C1853,Тех_Движение!$B$2:$B$5111,"&lt;="&amp;Настройки!$B$6)-$F1853)))</f>
        <v/>
      </c>
      <c r="K1853" s="21" t="e">
        <f>IF(OR($B1853="",K$3&lt;$D1853+Настройки!$B$7),0,MAX(0,$E1853-MAX(0,SUMIFS(Тех_Движение!$G$2:$G$5111,Тех_Движение!$D$2:$D$5111,$C1853,Тех_Движение!$B$2:$B$5111,"&lt;="&amp;K$3)-$F1853)))</f>
        <v>#VALUE!</v>
      </c>
      <c r="L1853" s="21" t="e">
        <f>IF(OR($B1853="",L$3&lt;$D1853+Настройки!$B$7),0,MAX(0,$E1853-MAX(0,SUMIFS(Тех_Движение!$G$2:$G$5111,Тех_Движение!$D$2:$D$5111,$C1853,Тех_Движение!$B$2:$B$5111,"&lt;="&amp;L$3)-$F1853)))</f>
        <v>#VALUE!</v>
      </c>
      <c r="M1853" s="21" t="e">
        <f>IF(OR($B1853="",M$3&lt;$D1853+Настройки!$B$7),0,MAX(0,$E1853-MAX(0,SUMIFS(Тех_Движение!$G$2:$G$5111,Тех_Движение!$D$2:$D$5111,$C1853,Тех_Движение!$B$2:$B$5111,"&lt;="&amp;M$3)-$F1853)))</f>
        <v>#VALUE!</v>
      </c>
      <c r="N1853" s="21" t="e">
        <f>IF(OR($B1853="",N$3&lt;$D1853+Настройки!$B$7),0,MAX(0,$E1853-MAX(0,SUMIFS(Тех_Движение!$G$2:$G$5111,Тех_Движение!$D$2:$D$5111,$C1853,Тех_Движение!$B$2:$B$5111,"&lt;="&amp;N$3)-$F1853)))</f>
        <v>#VALUE!</v>
      </c>
      <c r="O1853" s="21" t="e">
        <f>IF(OR($B1853="",O$3&lt;$D1853+Настройки!$B$7),0,MAX(0,$E1853-MAX(0,SUMIFS(Тех_Движение!$G$2:$G$5111,Тех_Движение!$D$2:$D$5111,$C1853,Тех_Движение!$B$2:$B$5111,"&lt;="&amp;O$3)-$F1853)))</f>
        <v>#VALUE!</v>
      </c>
      <c r="P1853" s="21" t="e">
        <f>IF(OR($B1853="",P$3&lt;$D1853+Настройки!$B$7),0,MAX(0,$E1853-MAX(0,SUMIFS(Тех_Движение!$G$2:$G$5111,Тех_Движение!$D$2:$D$5111,$C1853,Тех_Движение!$B$2:$B$5111,"&lt;="&amp;P$3)-$F1853)))</f>
        <v>#VALUE!</v>
      </c>
      <c r="Q1853" s="21" t="e">
        <f>IF(OR($B1853="",Q$3&lt;$D1853+Настройки!$B$7),0,MAX(0,$E1853-MAX(0,SUMIFS(Тех_Движение!$G$2:$G$5111,Тех_Движение!$D$2:$D$5111,$C1853,Тех_Движение!$B$2:$B$5111,"&lt;="&amp;Q$3)-$F1853)))</f>
        <v>#VALUE!</v>
      </c>
      <c r="R1853" s="21" t="str">
        <f t="shared" si="85"/>
        <v/>
      </c>
      <c r="S1853" s="23" t="str">
        <f>IF($B1853="","",VLOOKUP($C1853,Настройки!$A$11:$L$17,9,FALSE))</f>
        <v/>
      </c>
      <c r="T1853" s="23" t="str">
        <f t="shared" si="86"/>
        <v/>
      </c>
    </row>
    <row r="1854" spans="1:20" x14ac:dyDescent="0.3">
      <c r="A1854" s="20">
        <f>Тех_Движение!$A$1851</f>
        <v>1850</v>
      </c>
      <c r="B1854" s="20" t="str">
        <f>IF(Тех_Движение!$F$1851&gt;0,Тех_Движение!$I$1851,"")</f>
        <v/>
      </c>
      <c r="C1854" s="20" t="str">
        <f>IF($B1854="","",Тех_Движение!$D$1851)</f>
        <v/>
      </c>
      <c r="D1854" s="9" t="str">
        <f>IF($B1854="","",Тех_Движение!$B$1851)</f>
        <v/>
      </c>
      <c r="E1854" s="21" t="str">
        <f>IF($B1854="","",Тех_Движение!$F$1851)</f>
        <v/>
      </c>
      <c r="F1854" s="21" t="str">
        <f>IF($B1854="","",SUMIFS($E$5:$E1853,$C$5:$C1853,$C1854))</f>
        <v/>
      </c>
      <c r="G1854" s="21" t="str">
        <f>IF($B1854="","",MAX(0,$E1854-MAX(0,SUMIFS(Тех_Движение!$G$2:$G$5111,Тех_Движение!$D$2:$D$5111,$C1854,Тех_Движение!$B$2:$B$5111,"&lt;="&amp;Настройки!$B$5-1)-$F1854)))</f>
        <v/>
      </c>
      <c r="H1854" s="21" t="str">
        <f>IF($B1854="","",IF(AND($D1854&gt;=Настройки!$B$5,$D1854&lt;=Настройки!$B$6),$E1854,0))</f>
        <v/>
      </c>
      <c r="I1854" s="21" t="str">
        <f t="shared" si="84"/>
        <v/>
      </c>
      <c r="J1854" s="21" t="str">
        <f>IF($B1854="","",MAX(0,$E1854-MAX(0,SUMIFS(Тех_Движение!$G$2:$G$5111,Тех_Движение!$D$2:$D$5111,$C1854,Тех_Движение!$B$2:$B$5111,"&lt;="&amp;Настройки!$B$6)-$F1854)))</f>
        <v/>
      </c>
      <c r="K1854" s="21" t="e">
        <f>IF(OR($B1854="",K$3&lt;$D1854+Настройки!$B$7),0,MAX(0,$E1854-MAX(0,SUMIFS(Тех_Движение!$G$2:$G$5111,Тех_Движение!$D$2:$D$5111,$C1854,Тех_Движение!$B$2:$B$5111,"&lt;="&amp;K$3)-$F1854)))</f>
        <v>#VALUE!</v>
      </c>
      <c r="L1854" s="21" t="e">
        <f>IF(OR($B1854="",L$3&lt;$D1854+Настройки!$B$7),0,MAX(0,$E1854-MAX(0,SUMIFS(Тех_Движение!$G$2:$G$5111,Тех_Движение!$D$2:$D$5111,$C1854,Тех_Движение!$B$2:$B$5111,"&lt;="&amp;L$3)-$F1854)))</f>
        <v>#VALUE!</v>
      </c>
      <c r="M1854" s="21" t="e">
        <f>IF(OR($B1854="",M$3&lt;$D1854+Настройки!$B$7),0,MAX(0,$E1854-MAX(0,SUMIFS(Тех_Движение!$G$2:$G$5111,Тех_Движение!$D$2:$D$5111,$C1854,Тех_Движение!$B$2:$B$5111,"&lt;="&amp;M$3)-$F1854)))</f>
        <v>#VALUE!</v>
      </c>
      <c r="N1854" s="21" t="e">
        <f>IF(OR($B1854="",N$3&lt;$D1854+Настройки!$B$7),0,MAX(0,$E1854-MAX(0,SUMIFS(Тех_Движение!$G$2:$G$5111,Тех_Движение!$D$2:$D$5111,$C1854,Тех_Движение!$B$2:$B$5111,"&lt;="&amp;N$3)-$F1854)))</f>
        <v>#VALUE!</v>
      </c>
      <c r="O1854" s="21" t="e">
        <f>IF(OR($B1854="",O$3&lt;$D1854+Настройки!$B$7),0,MAX(0,$E1854-MAX(0,SUMIFS(Тех_Движение!$G$2:$G$5111,Тех_Движение!$D$2:$D$5111,$C1854,Тех_Движение!$B$2:$B$5111,"&lt;="&amp;O$3)-$F1854)))</f>
        <v>#VALUE!</v>
      </c>
      <c r="P1854" s="21" t="e">
        <f>IF(OR($B1854="",P$3&lt;$D1854+Настройки!$B$7),0,MAX(0,$E1854-MAX(0,SUMIFS(Тех_Движение!$G$2:$G$5111,Тех_Движение!$D$2:$D$5111,$C1854,Тех_Движение!$B$2:$B$5111,"&lt;="&amp;P$3)-$F1854)))</f>
        <v>#VALUE!</v>
      </c>
      <c r="Q1854" s="21" t="e">
        <f>IF(OR($B1854="",Q$3&lt;$D1854+Настройки!$B$7),0,MAX(0,$E1854-MAX(0,SUMIFS(Тех_Движение!$G$2:$G$5111,Тех_Движение!$D$2:$D$5111,$C1854,Тех_Движение!$B$2:$B$5111,"&lt;="&amp;Q$3)-$F1854)))</f>
        <v>#VALUE!</v>
      </c>
      <c r="R1854" s="21" t="str">
        <f t="shared" si="85"/>
        <v/>
      </c>
      <c r="S1854" s="23" t="str">
        <f>IF($B1854="","",VLOOKUP($C1854,Настройки!$A$11:$L$17,9,FALSE))</f>
        <v/>
      </c>
      <c r="T1854" s="23" t="str">
        <f t="shared" si="86"/>
        <v/>
      </c>
    </row>
    <row r="1855" spans="1:20" x14ac:dyDescent="0.3">
      <c r="A1855" s="20">
        <f>Тех_Движение!$A$1852</f>
        <v>1851</v>
      </c>
      <c r="B1855" s="20" t="str">
        <f>IF(Тех_Движение!$F$1852&gt;0,Тех_Движение!$I$1852,"")</f>
        <v/>
      </c>
      <c r="C1855" s="20" t="str">
        <f>IF($B1855="","",Тех_Движение!$D$1852)</f>
        <v/>
      </c>
      <c r="D1855" s="9" t="str">
        <f>IF($B1855="","",Тех_Движение!$B$1852)</f>
        <v/>
      </c>
      <c r="E1855" s="21" t="str">
        <f>IF($B1855="","",Тех_Движение!$F$1852)</f>
        <v/>
      </c>
      <c r="F1855" s="21" t="str">
        <f>IF($B1855="","",SUMIFS($E$5:$E1854,$C$5:$C1854,$C1855))</f>
        <v/>
      </c>
      <c r="G1855" s="21" t="str">
        <f>IF($B1855="","",MAX(0,$E1855-MAX(0,SUMIFS(Тех_Движение!$G$2:$G$5111,Тех_Движение!$D$2:$D$5111,$C1855,Тех_Движение!$B$2:$B$5111,"&lt;="&amp;Настройки!$B$5-1)-$F1855)))</f>
        <v/>
      </c>
      <c r="H1855" s="21" t="str">
        <f>IF($B1855="","",IF(AND($D1855&gt;=Настройки!$B$5,$D1855&lt;=Настройки!$B$6),$E1855,0))</f>
        <v/>
      </c>
      <c r="I1855" s="21" t="str">
        <f t="shared" si="84"/>
        <v/>
      </c>
      <c r="J1855" s="21" t="str">
        <f>IF($B1855="","",MAX(0,$E1855-MAX(0,SUMIFS(Тех_Движение!$G$2:$G$5111,Тех_Движение!$D$2:$D$5111,$C1855,Тех_Движение!$B$2:$B$5111,"&lt;="&amp;Настройки!$B$6)-$F1855)))</f>
        <v/>
      </c>
      <c r="K1855" s="21" t="e">
        <f>IF(OR($B1855="",K$3&lt;$D1855+Настройки!$B$7),0,MAX(0,$E1855-MAX(0,SUMIFS(Тех_Движение!$G$2:$G$5111,Тех_Движение!$D$2:$D$5111,$C1855,Тех_Движение!$B$2:$B$5111,"&lt;="&amp;K$3)-$F1855)))</f>
        <v>#VALUE!</v>
      </c>
      <c r="L1855" s="21" t="e">
        <f>IF(OR($B1855="",L$3&lt;$D1855+Настройки!$B$7),0,MAX(0,$E1855-MAX(0,SUMIFS(Тех_Движение!$G$2:$G$5111,Тех_Движение!$D$2:$D$5111,$C1855,Тех_Движение!$B$2:$B$5111,"&lt;="&amp;L$3)-$F1855)))</f>
        <v>#VALUE!</v>
      </c>
      <c r="M1855" s="21" t="e">
        <f>IF(OR($B1855="",M$3&lt;$D1855+Настройки!$B$7),0,MAX(0,$E1855-MAX(0,SUMIFS(Тех_Движение!$G$2:$G$5111,Тех_Движение!$D$2:$D$5111,$C1855,Тех_Движение!$B$2:$B$5111,"&lt;="&amp;M$3)-$F1855)))</f>
        <v>#VALUE!</v>
      </c>
      <c r="N1855" s="21" t="e">
        <f>IF(OR($B1855="",N$3&lt;$D1855+Настройки!$B$7),0,MAX(0,$E1855-MAX(0,SUMIFS(Тех_Движение!$G$2:$G$5111,Тех_Движение!$D$2:$D$5111,$C1855,Тех_Движение!$B$2:$B$5111,"&lt;="&amp;N$3)-$F1855)))</f>
        <v>#VALUE!</v>
      </c>
      <c r="O1855" s="21" t="e">
        <f>IF(OR($B1855="",O$3&lt;$D1855+Настройки!$B$7),0,MAX(0,$E1855-MAX(0,SUMIFS(Тех_Движение!$G$2:$G$5111,Тех_Движение!$D$2:$D$5111,$C1855,Тех_Движение!$B$2:$B$5111,"&lt;="&amp;O$3)-$F1855)))</f>
        <v>#VALUE!</v>
      </c>
      <c r="P1855" s="21" t="e">
        <f>IF(OR($B1855="",P$3&lt;$D1855+Настройки!$B$7),0,MAX(0,$E1855-MAX(0,SUMIFS(Тех_Движение!$G$2:$G$5111,Тех_Движение!$D$2:$D$5111,$C1855,Тех_Движение!$B$2:$B$5111,"&lt;="&amp;P$3)-$F1855)))</f>
        <v>#VALUE!</v>
      </c>
      <c r="Q1855" s="21" t="e">
        <f>IF(OR($B1855="",Q$3&lt;$D1855+Настройки!$B$7),0,MAX(0,$E1855-MAX(0,SUMIFS(Тех_Движение!$G$2:$G$5111,Тех_Движение!$D$2:$D$5111,$C1855,Тех_Движение!$B$2:$B$5111,"&lt;="&amp;Q$3)-$F1855)))</f>
        <v>#VALUE!</v>
      </c>
      <c r="R1855" s="21" t="str">
        <f t="shared" si="85"/>
        <v/>
      </c>
      <c r="S1855" s="23" t="str">
        <f>IF($B1855="","",VLOOKUP($C1855,Настройки!$A$11:$L$17,9,FALSE))</f>
        <v/>
      </c>
      <c r="T1855" s="23" t="str">
        <f t="shared" si="86"/>
        <v/>
      </c>
    </row>
    <row r="1856" spans="1:20" x14ac:dyDescent="0.3">
      <c r="A1856" s="20">
        <f>Тех_Движение!$A$1853</f>
        <v>1852</v>
      </c>
      <c r="B1856" s="20" t="str">
        <f>IF(Тех_Движение!$F$1853&gt;0,Тех_Движение!$I$1853,"")</f>
        <v/>
      </c>
      <c r="C1856" s="20" t="str">
        <f>IF($B1856="","",Тех_Движение!$D$1853)</f>
        <v/>
      </c>
      <c r="D1856" s="9" t="str">
        <f>IF($B1856="","",Тех_Движение!$B$1853)</f>
        <v/>
      </c>
      <c r="E1856" s="21" t="str">
        <f>IF($B1856="","",Тех_Движение!$F$1853)</f>
        <v/>
      </c>
      <c r="F1856" s="21" t="str">
        <f>IF($B1856="","",SUMIFS($E$5:$E1855,$C$5:$C1855,$C1856))</f>
        <v/>
      </c>
      <c r="G1856" s="21" t="str">
        <f>IF($B1856="","",MAX(0,$E1856-MAX(0,SUMIFS(Тех_Движение!$G$2:$G$5111,Тех_Движение!$D$2:$D$5111,$C1856,Тех_Движение!$B$2:$B$5111,"&lt;="&amp;Настройки!$B$5-1)-$F1856)))</f>
        <v/>
      </c>
      <c r="H1856" s="21" t="str">
        <f>IF($B1856="","",IF(AND($D1856&gt;=Настройки!$B$5,$D1856&lt;=Настройки!$B$6),$E1856,0))</f>
        <v/>
      </c>
      <c r="I1856" s="21" t="str">
        <f t="shared" si="84"/>
        <v/>
      </c>
      <c r="J1856" s="21" t="str">
        <f>IF($B1856="","",MAX(0,$E1856-MAX(0,SUMIFS(Тех_Движение!$G$2:$G$5111,Тех_Движение!$D$2:$D$5111,$C1856,Тех_Движение!$B$2:$B$5111,"&lt;="&amp;Настройки!$B$6)-$F1856)))</f>
        <v/>
      </c>
      <c r="K1856" s="21" t="e">
        <f>IF(OR($B1856="",K$3&lt;$D1856+Настройки!$B$7),0,MAX(0,$E1856-MAX(0,SUMIFS(Тех_Движение!$G$2:$G$5111,Тех_Движение!$D$2:$D$5111,$C1856,Тех_Движение!$B$2:$B$5111,"&lt;="&amp;K$3)-$F1856)))</f>
        <v>#VALUE!</v>
      </c>
      <c r="L1856" s="21" t="e">
        <f>IF(OR($B1856="",L$3&lt;$D1856+Настройки!$B$7),0,MAX(0,$E1856-MAX(0,SUMIFS(Тех_Движение!$G$2:$G$5111,Тех_Движение!$D$2:$D$5111,$C1856,Тех_Движение!$B$2:$B$5111,"&lt;="&amp;L$3)-$F1856)))</f>
        <v>#VALUE!</v>
      </c>
      <c r="M1856" s="21" t="e">
        <f>IF(OR($B1856="",M$3&lt;$D1856+Настройки!$B$7),0,MAX(0,$E1856-MAX(0,SUMIFS(Тех_Движение!$G$2:$G$5111,Тех_Движение!$D$2:$D$5111,$C1856,Тех_Движение!$B$2:$B$5111,"&lt;="&amp;M$3)-$F1856)))</f>
        <v>#VALUE!</v>
      </c>
      <c r="N1856" s="21" t="e">
        <f>IF(OR($B1856="",N$3&lt;$D1856+Настройки!$B$7),0,MAX(0,$E1856-MAX(0,SUMIFS(Тех_Движение!$G$2:$G$5111,Тех_Движение!$D$2:$D$5111,$C1856,Тех_Движение!$B$2:$B$5111,"&lt;="&amp;N$3)-$F1856)))</f>
        <v>#VALUE!</v>
      </c>
      <c r="O1856" s="21" t="e">
        <f>IF(OR($B1856="",O$3&lt;$D1856+Настройки!$B$7),0,MAX(0,$E1856-MAX(0,SUMIFS(Тех_Движение!$G$2:$G$5111,Тех_Движение!$D$2:$D$5111,$C1856,Тех_Движение!$B$2:$B$5111,"&lt;="&amp;O$3)-$F1856)))</f>
        <v>#VALUE!</v>
      </c>
      <c r="P1856" s="21" t="e">
        <f>IF(OR($B1856="",P$3&lt;$D1856+Настройки!$B$7),0,MAX(0,$E1856-MAX(0,SUMIFS(Тех_Движение!$G$2:$G$5111,Тех_Движение!$D$2:$D$5111,$C1856,Тех_Движение!$B$2:$B$5111,"&lt;="&amp;P$3)-$F1856)))</f>
        <v>#VALUE!</v>
      </c>
      <c r="Q1856" s="21" t="e">
        <f>IF(OR($B1856="",Q$3&lt;$D1856+Настройки!$B$7),0,MAX(0,$E1856-MAX(0,SUMIFS(Тех_Движение!$G$2:$G$5111,Тех_Движение!$D$2:$D$5111,$C1856,Тех_Движение!$B$2:$B$5111,"&lt;="&amp;Q$3)-$F1856)))</f>
        <v>#VALUE!</v>
      </c>
      <c r="R1856" s="21" t="str">
        <f t="shared" si="85"/>
        <v/>
      </c>
      <c r="S1856" s="23" t="str">
        <f>IF($B1856="","",VLOOKUP($C1856,Настройки!$A$11:$L$17,9,FALSE))</f>
        <v/>
      </c>
      <c r="T1856" s="23" t="str">
        <f t="shared" si="86"/>
        <v/>
      </c>
    </row>
    <row r="1857" spans="1:20" x14ac:dyDescent="0.3">
      <c r="A1857" s="20">
        <f>Тех_Движение!$A$1854</f>
        <v>1853</v>
      </c>
      <c r="B1857" s="20" t="str">
        <f>IF(Тех_Движение!$F$1854&gt;0,Тех_Движение!$I$1854,"")</f>
        <v/>
      </c>
      <c r="C1857" s="20" t="str">
        <f>IF($B1857="","",Тех_Движение!$D$1854)</f>
        <v/>
      </c>
      <c r="D1857" s="9" t="str">
        <f>IF($B1857="","",Тех_Движение!$B$1854)</f>
        <v/>
      </c>
      <c r="E1857" s="21" t="str">
        <f>IF($B1857="","",Тех_Движение!$F$1854)</f>
        <v/>
      </c>
      <c r="F1857" s="21" t="str">
        <f>IF($B1857="","",SUMIFS($E$5:$E1856,$C$5:$C1856,$C1857))</f>
        <v/>
      </c>
      <c r="G1857" s="21" t="str">
        <f>IF($B1857="","",MAX(0,$E1857-MAX(0,SUMIFS(Тех_Движение!$G$2:$G$5111,Тех_Движение!$D$2:$D$5111,$C1857,Тех_Движение!$B$2:$B$5111,"&lt;="&amp;Настройки!$B$5-1)-$F1857)))</f>
        <v/>
      </c>
      <c r="H1857" s="21" t="str">
        <f>IF($B1857="","",IF(AND($D1857&gt;=Настройки!$B$5,$D1857&lt;=Настройки!$B$6),$E1857,0))</f>
        <v/>
      </c>
      <c r="I1857" s="21" t="str">
        <f t="shared" si="84"/>
        <v/>
      </c>
      <c r="J1857" s="21" t="str">
        <f>IF($B1857="","",MAX(0,$E1857-MAX(0,SUMIFS(Тех_Движение!$G$2:$G$5111,Тех_Движение!$D$2:$D$5111,$C1857,Тех_Движение!$B$2:$B$5111,"&lt;="&amp;Настройки!$B$6)-$F1857)))</f>
        <v/>
      </c>
      <c r="K1857" s="21" t="e">
        <f>IF(OR($B1857="",K$3&lt;$D1857+Настройки!$B$7),0,MAX(0,$E1857-MAX(0,SUMIFS(Тех_Движение!$G$2:$G$5111,Тех_Движение!$D$2:$D$5111,$C1857,Тех_Движение!$B$2:$B$5111,"&lt;="&amp;K$3)-$F1857)))</f>
        <v>#VALUE!</v>
      </c>
      <c r="L1857" s="21" t="e">
        <f>IF(OR($B1857="",L$3&lt;$D1857+Настройки!$B$7),0,MAX(0,$E1857-MAX(0,SUMIFS(Тех_Движение!$G$2:$G$5111,Тех_Движение!$D$2:$D$5111,$C1857,Тех_Движение!$B$2:$B$5111,"&lt;="&amp;L$3)-$F1857)))</f>
        <v>#VALUE!</v>
      </c>
      <c r="M1857" s="21" t="e">
        <f>IF(OR($B1857="",M$3&lt;$D1857+Настройки!$B$7),0,MAX(0,$E1857-MAX(0,SUMIFS(Тех_Движение!$G$2:$G$5111,Тех_Движение!$D$2:$D$5111,$C1857,Тех_Движение!$B$2:$B$5111,"&lt;="&amp;M$3)-$F1857)))</f>
        <v>#VALUE!</v>
      </c>
      <c r="N1857" s="21" t="e">
        <f>IF(OR($B1857="",N$3&lt;$D1857+Настройки!$B$7),0,MAX(0,$E1857-MAX(0,SUMIFS(Тех_Движение!$G$2:$G$5111,Тех_Движение!$D$2:$D$5111,$C1857,Тех_Движение!$B$2:$B$5111,"&lt;="&amp;N$3)-$F1857)))</f>
        <v>#VALUE!</v>
      </c>
      <c r="O1857" s="21" t="e">
        <f>IF(OR($B1857="",O$3&lt;$D1857+Настройки!$B$7),0,MAX(0,$E1857-MAX(0,SUMIFS(Тех_Движение!$G$2:$G$5111,Тех_Движение!$D$2:$D$5111,$C1857,Тех_Движение!$B$2:$B$5111,"&lt;="&amp;O$3)-$F1857)))</f>
        <v>#VALUE!</v>
      </c>
      <c r="P1857" s="21" t="e">
        <f>IF(OR($B1857="",P$3&lt;$D1857+Настройки!$B$7),0,MAX(0,$E1857-MAX(0,SUMIFS(Тех_Движение!$G$2:$G$5111,Тех_Движение!$D$2:$D$5111,$C1857,Тех_Движение!$B$2:$B$5111,"&lt;="&amp;P$3)-$F1857)))</f>
        <v>#VALUE!</v>
      </c>
      <c r="Q1857" s="21" t="e">
        <f>IF(OR($B1857="",Q$3&lt;$D1857+Настройки!$B$7),0,MAX(0,$E1857-MAX(0,SUMIFS(Тех_Движение!$G$2:$G$5111,Тех_Движение!$D$2:$D$5111,$C1857,Тех_Движение!$B$2:$B$5111,"&lt;="&amp;Q$3)-$F1857)))</f>
        <v>#VALUE!</v>
      </c>
      <c r="R1857" s="21" t="str">
        <f t="shared" si="85"/>
        <v/>
      </c>
      <c r="S1857" s="23" t="str">
        <f>IF($B1857="","",VLOOKUP($C1857,Настройки!$A$11:$L$17,9,FALSE))</f>
        <v/>
      </c>
      <c r="T1857" s="23" t="str">
        <f t="shared" si="86"/>
        <v/>
      </c>
    </row>
    <row r="1858" spans="1:20" x14ac:dyDescent="0.3">
      <c r="A1858" s="20">
        <f>Тех_Движение!$A$1855</f>
        <v>1854</v>
      </c>
      <c r="B1858" s="20" t="str">
        <f>IF(Тех_Движение!$F$1855&gt;0,Тех_Движение!$I$1855,"")</f>
        <v/>
      </c>
      <c r="C1858" s="20" t="str">
        <f>IF($B1858="","",Тех_Движение!$D$1855)</f>
        <v/>
      </c>
      <c r="D1858" s="9" t="str">
        <f>IF($B1858="","",Тех_Движение!$B$1855)</f>
        <v/>
      </c>
      <c r="E1858" s="21" t="str">
        <f>IF($B1858="","",Тех_Движение!$F$1855)</f>
        <v/>
      </c>
      <c r="F1858" s="21" t="str">
        <f>IF($B1858="","",SUMIFS($E$5:$E1857,$C$5:$C1857,$C1858))</f>
        <v/>
      </c>
      <c r="G1858" s="21" t="str">
        <f>IF($B1858="","",MAX(0,$E1858-MAX(0,SUMIFS(Тех_Движение!$G$2:$G$5111,Тех_Движение!$D$2:$D$5111,$C1858,Тех_Движение!$B$2:$B$5111,"&lt;="&amp;Настройки!$B$5-1)-$F1858)))</f>
        <v/>
      </c>
      <c r="H1858" s="21" t="str">
        <f>IF($B1858="","",IF(AND($D1858&gt;=Настройки!$B$5,$D1858&lt;=Настройки!$B$6),$E1858,0))</f>
        <v/>
      </c>
      <c r="I1858" s="21" t="str">
        <f t="shared" si="84"/>
        <v/>
      </c>
      <c r="J1858" s="21" t="str">
        <f>IF($B1858="","",MAX(0,$E1858-MAX(0,SUMIFS(Тех_Движение!$G$2:$G$5111,Тех_Движение!$D$2:$D$5111,$C1858,Тех_Движение!$B$2:$B$5111,"&lt;="&amp;Настройки!$B$6)-$F1858)))</f>
        <v/>
      </c>
      <c r="K1858" s="21" t="e">
        <f>IF(OR($B1858="",K$3&lt;$D1858+Настройки!$B$7),0,MAX(0,$E1858-MAX(0,SUMIFS(Тех_Движение!$G$2:$G$5111,Тех_Движение!$D$2:$D$5111,$C1858,Тех_Движение!$B$2:$B$5111,"&lt;="&amp;K$3)-$F1858)))</f>
        <v>#VALUE!</v>
      </c>
      <c r="L1858" s="21" t="e">
        <f>IF(OR($B1858="",L$3&lt;$D1858+Настройки!$B$7),0,MAX(0,$E1858-MAX(0,SUMIFS(Тех_Движение!$G$2:$G$5111,Тех_Движение!$D$2:$D$5111,$C1858,Тех_Движение!$B$2:$B$5111,"&lt;="&amp;L$3)-$F1858)))</f>
        <v>#VALUE!</v>
      </c>
      <c r="M1858" s="21" t="e">
        <f>IF(OR($B1858="",M$3&lt;$D1858+Настройки!$B$7),0,MAX(0,$E1858-MAX(0,SUMIFS(Тех_Движение!$G$2:$G$5111,Тех_Движение!$D$2:$D$5111,$C1858,Тех_Движение!$B$2:$B$5111,"&lt;="&amp;M$3)-$F1858)))</f>
        <v>#VALUE!</v>
      </c>
      <c r="N1858" s="21" t="e">
        <f>IF(OR($B1858="",N$3&lt;$D1858+Настройки!$B$7),0,MAX(0,$E1858-MAX(0,SUMIFS(Тех_Движение!$G$2:$G$5111,Тех_Движение!$D$2:$D$5111,$C1858,Тех_Движение!$B$2:$B$5111,"&lt;="&amp;N$3)-$F1858)))</f>
        <v>#VALUE!</v>
      </c>
      <c r="O1858" s="21" t="e">
        <f>IF(OR($B1858="",O$3&lt;$D1858+Настройки!$B$7),0,MAX(0,$E1858-MAX(0,SUMIFS(Тех_Движение!$G$2:$G$5111,Тех_Движение!$D$2:$D$5111,$C1858,Тех_Движение!$B$2:$B$5111,"&lt;="&amp;O$3)-$F1858)))</f>
        <v>#VALUE!</v>
      </c>
      <c r="P1858" s="21" t="e">
        <f>IF(OR($B1858="",P$3&lt;$D1858+Настройки!$B$7),0,MAX(0,$E1858-MAX(0,SUMIFS(Тех_Движение!$G$2:$G$5111,Тех_Движение!$D$2:$D$5111,$C1858,Тех_Движение!$B$2:$B$5111,"&lt;="&amp;P$3)-$F1858)))</f>
        <v>#VALUE!</v>
      </c>
      <c r="Q1858" s="21" t="e">
        <f>IF(OR($B1858="",Q$3&lt;$D1858+Настройки!$B$7),0,MAX(0,$E1858-MAX(0,SUMIFS(Тех_Движение!$G$2:$G$5111,Тех_Движение!$D$2:$D$5111,$C1858,Тех_Движение!$B$2:$B$5111,"&lt;="&amp;Q$3)-$F1858)))</f>
        <v>#VALUE!</v>
      </c>
      <c r="R1858" s="21" t="str">
        <f t="shared" si="85"/>
        <v/>
      </c>
      <c r="S1858" s="23" t="str">
        <f>IF($B1858="","",VLOOKUP($C1858,Настройки!$A$11:$L$17,9,FALSE))</f>
        <v/>
      </c>
      <c r="T1858" s="23" t="str">
        <f t="shared" si="86"/>
        <v/>
      </c>
    </row>
    <row r="1859" spans="1:20" x14ac:dyDescent="0.3">
      <c r="A1859" s="20">
        <f>Тех_Движение!$A$1856</f>
        <v>1855</v>
      </c>
      <c r="B1859" s="20" t="str">
        <f>IF(Тех_Движение!$F$1856&gt;0,Тех_Движение!$I$1856,"")</f>
        <v/>
      </c>
      <c r="C1859" s="20" t="str">
        <f>IF($B1859="","",Тех_Движение!$D$1856)</f>
        <v/>
      </c>
      <c r="D1859" s="9" t="str">
        <f>IF($B1859="","",Тех_Движение!$B$1856)</f>
        <v/>
      </c>
      <c r="E1859" s="21" t="str">
        <f>IF($B1859="","",Тех_Движение!$F$1856)</f>
        <v/>
      </c>
      <c r="F1859" s="21" t="str">
        <f>IF($B1859="","",SUMIFS($E$5:$E1858,$C$5:$C1858,$C1859))</f>
        <v/>
      </c>
      <c r="G1859" s="21" t="str">
        <f>IF($B1859="","",MAX(0,$E1859-MAX(0,SUMIFS(Тех_Движение!$G$2:$G$5111,Тех_Движение!$D$2:$D$5111,$C1859,Тех_Движение!$B$2:$B$5111,"&lt;="&amp;Настройки!$B$5-1)-$F1859)))</f>
        <v/>
      </c>
      <c r="H1859" s="21" t="str">
        <f>IF($B1859="","",IF(AND($D1859&gt;=Настройки!$B$5,$D1859&lt;=Настройки!$B$6),$E1859,0))</f>
        <v/>
      </c>
      <c r="I1859" s="21" t="str">
        <f t="shared" si="84"/>
        <v/>
      </c>
      <c r="J1859" s="21" t="str">
        <f>IF($B1859="","",MAX(0,$E1859-MAX(0,SUMIFS(Тех_Движение!$G$2:$G$5111,Тех_Движение!$D$2:$D$5111,$C1859,Тех_Движение!$B$2:$B$5111,"&lt;="&amp;Настройки!$B$6)-$F1859)))</f>
        <v/>
      </c>
      <c r="K1859" s="21" t="e">
        <f>IF(OR($B1859="",K$3&lt;$D1859+Настройки!$B$7),0,MAX(0,$E1859-MAX(0,SUMIFS(Тех_Движение!$G$2:$G$5111,Тех_Движение!$D$2:$D$5111,$C1859,Тех_Движение!$B$2:$B$5111,"&lt;="&amp;K$3)-$F1859)))</f>
        <v>#VALUE!</v>
      </c>
      <c r="L1859" s="21" t="e">
        <f>IF(OR($B1859="",L$3&lt;$D1859+Настройки!$B$7),0,MAX(0,$E1859-MAX(0,SUMIFS(Тех_Движение!$G$2:$G$5111,Тех_Движение!$D$2:$D$5111,$C1859,Тех_Движение!$B$2:$B$5111,"&lt;="&amp;L$3)-$F1859)))</f>
        <v>#VALUE!</v>
      </c>
      <c r="M1859" s="21" t="e">
        <f>IF(OR($B1859="",M$3&lt;$D1859+Настройки!$B$7),0,MAX(0,$E1859-MAX(0,SUMIFS(Тех_Движение!$G$2:$G$5111,Тех_Движение!$D$2:$D$5111,$C1859,Тех_Движение!$B$2:$B$5111,"&lt;="&amp;M$3)-$F1859)))</f>
        <v>#VALUE!</v>
      </c>
      <c r="N1859" s="21" t="e">
        <f>IF(OR($B1859="",N$3&lt;$D1859+Настройки!$B$7),0,MAX(0,$E1859-MAX(0,SUMIFS(Тех_Движение!$G$2:$G$5111,Тех_Движение!$D$2:$D$5111,$C1859,Тех_Движение!$B$2:$B$5111,"&lt;="&amp;N$3)-$F1859)))</f>
        <v>#VALUE!</v>
      </c>
      <c r="O1859" s="21" t="e">
        <f>IF(OR($B1859="",O$3&lt;$D1859+Настройки!$B$7),0,MAX(0,$E1859-MAX(0,SUMIFS(Тех_Движение!$G$2:$G$5111,Тех_Движение!$D$2:$D$5111,$C1859,Тех_Движение!$B$2:$B$5111,"&lt;="&amp;O$3)-$F1859)))</f>
        <v>#VALUE!</v>
      </c>
      <c r="P1859" s="21" t="e">
        <f>IF(OR($B1859="",P$3&lt;$D1859+Настройки!$B$7),0,MAX(0,$E1859-MAX(0,SUMIFS(Тех_Движение!$G$2:$G$5111,Тех_Движение!$D$2:$D$5111,$C1859,Тех_Движение!$B$2:$B$5111,"&lt;="&amp;P$3)-$F1859)))</f>
        <v>#VALUE!</v>
      </c>
      <c r="Q1859" s="21" t="e">
        <f>IF(OR($B1859="",Q$3&lt;$D1859+Настройки!$B$7),0,MAX(0,$E1859-MAX(0,SUMIFS(Тех_Движение!$G$2:$G$5111,Тех_Движение!$D$2:$D$5111,$C1859,Тех_Движение!$B$2:$B$5111,"&lt;="&amp;Q$3)-$F1859)))</f>
        <v>#VALUE!</v>
      </c>
      <c r="R1859" s="21" t="str">
        <f t="shared" si="85"/>
        <v/>
      </c>
      <c r="S1859" s="23" t="str">
        <f>IF($B1859="","",VLOOKUP($C1859,Настройки!$A$11:$L$17,9,FALSE))</f>
        <v/>
      </c>
      <c r="T1859" s="23" t="str">
        <f t="shared" si="86"/>
        <v/>
      </c>
    </row>
    <row r="1860" spans="1:20" x14ac:dyDescent="0.3">
      <c r="A1860" s="20">
        <f>Тех_Движение!$A$1857</f>
        <v>1856</v>
      </c>
      <c r="B1860" s="20" t="str">
        <f>IF(Тех_Движение!$F$1857&gt;0,Тех_Движение!$I$1857,"")</f>
        <v/>
      </c>
      <c r="C1860" s="20" t="str">
        <f>IF($B1860="","",Тех_Движение!$D$1857)</f>
        <v/>
      </c>
      <c r="D1860" s="9" t="str">
        <f>IF($B1860="","",Тех_Движение!$B$1857)</f>
        <v/>
      </c>
      <c r="E1860" s="21" t="str">
        <f>IF($B1860="","",Тех_Движение!$F$1857)</f>
        <v/>
      </c>
      <c r="F1860" s="21" t="str">
        <f>IF($B1860="","",SUMIFS($E$5:$E1859,$C$5:$C1859,$C1860))</f>
        <v/>
      </c>
      <c r="G1860" s="21" t="str">
        <f>IF($B1860="","",MAX(0,$E1860-MAX(0,SUMIFS(Тех_Движение!$G$2:$G$5111,Тех_Движение!$D$2:$D$5111,$C1860,Тех_Движение!$B$2:$B$5111,"&lt;="&amp;Настройки!$B$5-1)-$F1860)))</f>
        <v/>
      </c>
      <c r="H1860" s="21" t="str">
        <f>IF($B1860="","",IF(AND($D1860&gt;=Настройки!$B$5,$D1860&lt;=Настройки!$B$6),$E1860,0))</f>
        <v/>
      </c>
      <c r="I1860" s="21" t="str">
        <f t="shared" si="84"/>
        <v/>
      </c>
      <c r="J1860" s="21" t="str">
        <f>IF($B1860="","",MAX(0,$E1860-MAX(0,SUMIFS(Тех_Движение!$G$2:$G$5111,Тех_Движение!$D$2:$D$5111,$C1860,Тех_Движение!$B$2:$B$5111,"&lt;="&amp;Настройки!$B$6)-$F1860)))</f>
        <v/>
      </c>
      <c r="K1860" s="21" t="e">
        <f>IF(OR($B1860="",K$3&lt;$D1860+Настройки!$B$7),0,MAX(0,$E1860-MAX(0,SUMIFS(Тех_Движение!$G$2:$G$5111,Тех_Движение!$D$2:$D$5111,$C1860,Тех_Движение!$B$2:$B$5111,"&lt;="&amp;K$3)-$F1860)))</f>
        <v>#VALUE!</v>
      </c>
      <c r="L1860" s="21" t="e">
        <f>IF(OR($B1860="",L$3&lt;$D1860+Настройки!$B$7),0,MAX(0,$E1860-MAX(0,SUMIFS(Тех_Движение!$G$2:$G$5111,Тех_Движение!$D$2:$D$5111,$C1860,Тех_Движение!$B$2:$B$5111,"&lt;="&amp;L$3)-$F1860)))</f>
        <v>#VALUE!</v>
      </c>
      <c r="M1860" s="21" t="e">
        <f>IF(OR($B1860="",M$3&lt;$D1860+Настройки!$B$7),0,MAX(0,$E1860-MAX(0,SUMIFS(Тех_Движение!$G$2:$G$5111,Тех_Движение!$D$2:$D$5111,$C1860,Тех_Движение!$B$2:$B$5111,"&lt;="&amp;M$3)-$F1860)))</f>
        <v>#VALUE!</v>
      </c>
      <c r="N1860" s="21" t="e">
        <f>IF(OR($B1860="",N$3&lt;$D1860+Настройки!$B$7),0,MAX(0,$E1860-MAX(0,SUMIFS(Тех_Движение!$G$2:$G$5111,Тех_Движение!$D$2:$D$5111,$C1860,Тех_Движение!$B$2:$B$5111,"&lt;="&amp;N$3)-$F1860)))</f>
        <v>#VALUE!</v>
      </c>
      <c r="O1860" s="21" t="e">
        <f>IF(OR($B1860="",O$3&lt;$D1860+Настройки!$B$7),0,MAX(0,$E1860-MAX(0,SUMIFS(Тех_Движение!$G$2:$G$5111,Тех_Движение!$D$2:$D$5111,$C1860,Тех_Движение!$B$2:$B$5111,"&lt;="&amp;O$3)-$F1860)))</f>
        <v>#VALUE!</v>
      </c>
      <c r="P1860" s="21" t="e">
        <f>IF(OR($B1860="",P$3&lt;$D1860+Настройки!$B$7),0,MAX(0,$E1860-MAX(0,SUMIFS(Тех_Движение!$G$2:$G$5111,Тех_Движение!$D$2:$D$5111,$C1860,Тех_Движение!$B$2:$B$5111,"&lt;="&amp;P$3)-$F1860)))</f>
        <v>#VALUE!</v>
      </c>
      <c r="Q1860" s="21" t="e">
        <f>IF(OR($B1860="",Q$3&lt;$D1860+Настройки!$B$7),0,MAX(0,$E1860-MAX(0,SUMIFS(Тех_Движение!$G$2:$G$5111,Тех_Движение!$D$2:$D$5111,$C1860,Тех_Движение!$B$2:$B$5111,"&lt;="&amp;Q$3)-$F1860)))</f>
        <v>#VALUE!</v>
      </c>
      <c r="R1860" s="21" t="str">
        <f t="shared" si="85"/>
        <v/>
      </c>
      <c r="S1860" s="23" t="str">
        <f>IF($B1860="","",VLOOKUP($C1860,Настройки!$A$11:$L$17,9,FALSE))</f>
        <v/>
      </c>
      <c r="T1860" s="23" t="str">
        <f t="shared" si="86"/>
        <v/>
      </c>
    </row>
    <row r="1861" spans="1:20" x14ac:dyDescent="0.3">
      <c r="A1861" s="20">
        <f>Тех_Движение!$A$1858</f>
        <v>1857</v>
      </c>
      <c r="B1861" s="20" t="str">
        <f>IF(Тех_Движение!$F$1858&gt;0,Тех_Движение!$I$1858,"")</f>
        <v/>
      </c>
      <c r="C1861" s="20" t="str">
        <f>IF($B1861="","",Тех_Движение!$D$1858)</f>
        <v/>
      </c>
      <c r="D1861" s="9" t="str">
        <f>IF($B1861="","",Тех_Движение!$B$1858)</f>
        <v/>
      </c>
      <c r="E1861" s="21" t="str">
        <f>IF($B1861="","",Тех_Движение!$F$1858)</f>
        <v/>
      </c>
      <c r="F1861" s="21" t="str">
        <f>IF($B1861="","",SUMIFS($E$5:$E1860,$C$5:$C1860,$C1861))</f>
        <v/>
      </c>
      <c r="G1861" s="21" t="str">
        <f>IF($B1861="","",MAX(0,$E1861-MAX(0,SUMIFS(Тех_Движение!$G$2:$G$5111,Тех_Движение!$D$2:$D$5111,$C1861,Тех_Движение!$B$2:$B$5111,"&lt;="&amp;Настройки!$B$5-1)-$F1861)))</f>
        <v/>
      </c>
      <c r="H1861" s="21" t="str">
        <f>IF($B1861="","",IF(AND($D1861&gt;=Настройки!$B$5,$D1861&lt;=Настройки!$B$6),$E1861,0))</f>
        <v/>
      </c>
      <c r="I1861" s="21" t="str">
        <f t="shared" ref="I1861:I1924" si="87">IF($B1861="","",$G1861+$H1861-$J1861)</f>
        <v/>
      </c>
      <c r="J1861" s="21" t="str">
        <f>IF($B1861="","",MAX(0,$E1861-MAX(0,SUMIFS(Тех_Движение!$G$2:$G$5111,Тех_Движение!$D$2:$D$5111,$C1861,Тех_Движение!$B$2:$B$5111,"&lt;="&amp;Настройки!$B$6)-$F1861)))</f>
        <v/>
      </c>
      <c r="K1861" s="21" t="e">
        <f>IF(OR($B1861="",K$3&lt;$D1861+Настройки!$B$7),0,MAX(0,$E1861-MAX(0,SUMIFS(Тех_Движение!$G$2:$G$5111,Тех_Движение!$D$2:$D$5111,$C1861,Тех_Движение!$B$2:$B$5111,"&lt;="&amp;K$3)-$F1861)))</f>
        <v>#VALUE!</v>
      </c>
      <c r="L1861" s="21" t="e">
        <f>IF(OR($B1861="",L$3&lt;$D1861+Настройки!$B$7),0,MAX(0,$E1861-MAX(0,SUMIFS(Тех_Движение!$G$2:$G$5111,Тех_Движение!$D$2:$D$5111,$C1861,Тех_Движение!$B$2:$B$5111,"&lt;="&amp;L$3)-$F1861)))</f>
        <v>#VALUE!</v>
      </c>
      <c r="M1861" s="21" t="e">
        <f>IF(OR($B1861="",M$3&lt;$D1861+Настройки!$B$7),0,MAX(0,$E1861-MAX(0,SUMIFS(Тех_Движение!$G$2:$G$5111,Тех_Движение!$D$2:$D$5111,$C1861,Тех_Движение!$B$2:$B$5111,"&lt;="&amp;M$3)-$F1861)))</f>
        <v>#VALUE!</v>
      </c>
      <c r="N1861" s="21" t="e">
        <f>IF(OR($B1861="",N$3&lt;$D1861+Настройки!$B$7),0,MAX(0,$E1861-MAX(0,SUMIFS(Тех_Движение!$G$2:$G$5111,Тех_Движение!$D$2:$D$5111,$C1861,Тех_Движение!$B$2:$B$5111,"&lt;="&amp;N$3)-$F1861)))</f>
        <v>#VALUE!</v>
      </c>
      <c r="O1861" s="21" t="e">
        <f>IF(OR($B1861="",O$3&lt;$D1861+Настройки!$B$7),0,MAX(0,$E1861-MAX(0,SUMIFS(Тех_Движение!$G$2:$G$5111,Тех_Движение!$D$2:$D$5111,$C1861,Тех_Движение!$B$2:$B$5111,"&lt;="&amp;O$3)-$F1861)))</f>
        <v>#VALUE!</v>
      </c>
      <c r="P1861" s="21" t="e">
        <f>IF(OR($B1861="",P$3&lt;$D1861+Настройки!$B$7),0,MAX(0,$E1861-MAX(0,SUMIFS(Тех_Движение!$G$2:$G$5111,Тех_Движение!$D$2:$D$5111,$C1861,Тех_Движение!$B$2:$B$5111,"&lt;="&amp;P$3)-$F1861)))</f>
        <v>#VALUE!</v>
      </c>
      <c r="Q1861" s="21" t="e">
        <f>IF(OR($B1861="",Q$3&lt;$D1861+Настройки!$B$7),0,MAX(0,$E1861-MAX(0,SUMIFS(Тех_Движение!$G$2:$G$5111,Тех_Движение!$D$2:$D$5111,$C1861,Тех_Движение!$B$2:$B$5111,"&lt;="&amp;Q$3)-$F1861)))</f>
        <v>#VALUE!</v>
      </c>
      <c r="R1861" s="21" t="str">
        <f t="shared" ref="R1861:R1924" si="88">IF($B1861="","",SUM($K1861:$Q1861))</f>
        <v/>
      </c>
      <c r="S1861" s="23" t="str">
        <f>IF($B1861="","",VLOOKUP($C1861,Настройки!$A$11:$L$17,9,FALSE))</f>
        <v/>
      </c>
      <c r="T1861" s="23" t="str">
        <f t="shared" ref="T1861:T1924" si="89">IF($B1861="","",$R1861*$S1861)</f>
        <v/>
      </c>
    </row>
    <row r="1862" spans="1:20" x14ac:dyDescent="0.3">
      <c r="A1862" s="20">
        <f>Тех_Движение!$A$1859</f>
        <v>1858</v>
      </c>
      <c r="B1862" s="20" t="str">
        <f>IF(Тех_Движение!$F$1859&gt;0,Тех_Движение!$I$1859,"")</f>
        <v/>
      </c>
      <c r="C1862" s="20" t="str">
        <f>IF($B1862="","",Тех_Движение!$D$1859)</f>
        <v/>
      </c>
      <c r="D1862" s="9" t="str">
        <f>IF($B1862="","",Тех_Движение!$B$1859)</f>
        <v/>
      </c>
      <c r="E1862" s="21" t="str">
        <f>IF($B1862="","",Тех_Движение!$F$1859)</f>
        <v/>
      </c>
      <c r="F1862" s="21" t="str">
        <f>IF($B1862="","",SUMIFS($E$5:$E1861,$C$5:$C1861,$C1862))</f>
        <v/>
      </c>
      <c r="G1862" s="21" t="str">
        <f>IF($B1862="","",MAX(0,$E1862-MAX(0,SUMIFS(Тех_Движение!$G$2:$G$5111,Тех_Движение!$D$2:$D$5111,$C1862,Тех_Движение!$B$2:$B$5111,"&lt;="&amp;Настройки!$B$5-1)-$F1862)))</f>
        <v/>
      </c>
      <c r="H1862" s="21" t="str">
        <f>IF($B1862="","",IF(AND($D1862&gt;=Настройки!$B$5,$D1862&lt;=Настройки!$B$6),$E1862,0))</f>
        <v/>
      </c>
      <c r="I1862" s="21" t="str">
        <f t="shared" si="87"/>
        <v/>
      </c>
      <c r="J1862" s="21" t="str">
        <f>IF($B1862="","",MAX(0,$E1862-MAX(0,SUMIFS(Тех_Движение!$G$2:$G$5111,Тех_Движение!$D$2:$D$5111,$C1862,Тех_Движение!$B$2:$B$5111,"&lt;="&amp;Настройки!$B$6)-$F1862)))</f>
        <v/>
      </c>
      <c r="K1862" s="21" t="e">
        <f>IF(OR($B1862="",K$3&lt;$D1862+Настройки!$B$7),0,MAX(0,$E1862-MAX(0,SUMIFS(Тех_Движение!$G$2:$G$5111,Тех_Движение!$D$2:$D$5111,$C1862,Тех_Движение!$B$2:$B$5111,"&lt;="&amp;K$3)-$F1862)))</f>
        <v>#VALUE!</v>
      </c>
      <c r="L1862" s="21" t="e">
        <f>IF(OR($B1862="",L$3&lt;$D1862+Настройки!$B$7),0,MAX(0,$E1862-MAX(0,SUMIFS(Тех_Движение!$G$2:$G$5111,Тех_Движение!$D$2:$D$5111,$C1862,Тех_Движение!$B$2:$B$5111,"&lt;="&amp;L$3)-$F1862)))</f>
        <v>#VALUE!</v>
      </c>
      <c r="M1862" s="21" t="e">
        <f>IF(OR($B1862="",M$3&lt;$D1862+Настройки!$B$7),0,MAX(0,$E1862-MAX(0,SUMIFS(Тех_Движение!$G$2:$G$5111,Тех_Движение!$D$2:$D$5111,$C1862,Тех_Движение!$B$2:$B$5111,"&lt;="&amp;M$3)-$F1862)))</f>
        <v>#VALUE!</v>
      </c>
      <c r="N1862" s="21" t="e">
        <f>IF(OR($B1862="",N$3&lt;$D1862+Настройки!$B$7),0,MAX(0,$E1862-MAX(0,SUMIFS(Тех_Движение!$G$2:$G$5111,Тех_Движение!$D$2:$D$5111,$C1862,Тех_Движение!$B$2:$B$5111,"&lt;="&amp;N$3)-$F1862)))</f>
        <v>#VALUE!</v>
      </c>
      <c r="O1862" s="21" t="e">
        <f>IF(OR($B1862="",O$3&lt;$D1862+Настройки!$B$7),0,MAX(0,$E1862-MAX(0,SUMIFS(Тех_Движение!$G$2:$G$5111,Тех_Движение!$D$2:$D$5111,$C1862,Тех_Движение!$B$2:$B$5111,"&lt;="&amp;O$3)-$F1862)))</f>
        <v>#VALUE!</v>
      </c>
      <c r="P1862" s="21" t="e">
        <f>IF(OR($B1862="",P$3&lt;$D1862+Настройки!$B$7),0,MAX(0,$E1862-MAX(0,SUMIFS(Тех_Движение!$G$2:$G$5111,Тех_Движение!$D$2:$D$5111,$C1862,Тех_Движение!$B$2:$B$5111,"&lt;="&amp;P$3)-$F1862)))</f>
        <v>#VALUE!</v>
      </c>
      <c r="Q1862" s="21" t="e">
        <f>IF(OR($B1862="",Q$3&lt;$D1862+Настройки!$B$7),0,MAX(0,$E1862-MAX(0,SUMIFS(Тех_Движение!$G$2:$G$5111,Тех_Движение!$D$2:$D$5111,$C1862,Тех_Движение!$B$2:$B$5111,"&lt;="&amp;Q$3)-$F1862)))</f>
        <v>#VALUE!</v>
      </c>
      <c r="R1862" s="21" t="str">
        <f t="shared" si="88"/>
        <v/>
      </c>
      <c r="S1862" s="23" t="str">
        <f>IF($B1862="","",VLOOKUP($C1862,Настройки!$A$11:$L$17,9,FALSE))</f>
        <v/>
      </c>
      <c r="T1862" s="23" t="str">
        <f t="shared" si="89"/>
        <v/>
      </c>
    </row>
    <row r="1863" spans="1:20" x14ac:dyDescent="0.3">
      <c r="A1863" s="20">
        <f>Тех_Движение!$A$1860</f>
        <v>1859</v>
      </c>
      <c r="B1863" s="20" t="str">
        <f>IF(Тех_Движение!$F$1860&gt;0,Тех_Движение!$I$1860,"")</f>
        <v/>
      </c>
      <c r="C1863" s="20" t="str">
        <f>IF($B1863="","",Тех_Движение!$D$1860)</f>
        <v/>
      </c>
      <c r="D1863" s="9" t="str">
        <f>IF($B1863="","",Тех_Движение!$B$1860)</f>
        <v/>
      </c>
      <c r="E1863" s="21" t="str">
        <f>IF($B1863="","",Тех_Движение!$F$1860)</f>
        <v/>
      </c>
      <c r="F1863" s="21" t="str">
        <f>IF($B1863="","",SUMIFS($E$5:$E1862,$C$5:$C1862,$C1863))</f>
        <v/>
      </c>
      <c r="G1863" s="21" t="str">
        <f>IF($B1863="","",MAX(0,$E1863-MAX(0,SUMIFS(Тех_Движение!$G$2:$G$5111,Тех_Движение!$D$2:$D$5111,$C1863,Тех_Движение!$B$2:$B$5111,"&lt;="&amp;Настройки!$B$5-1)-$F1863)))</f>
        <v/>
      </c>
      <c r="H1863" s="21" t="str">
        <f>IF($B1863="","",IF(AND($D1863&gt;=Настройки!$B$5,$D1863&lt;=Настройки!$B$6),$E1863,0))</f>
        <v/>
      </c>
      <c r="I1863" s="21" t="str">
        <f t="shared" si="87"/>
        <v/>
      </c>
      <c r="J1863" s="21" t="str">
        <f>IF($B1863="","",MAX(0,$E1863-MAX(0,SUMIFS(Тех_Движение!$G$2:$G$5111,Тех_Движение!$D$2:$D$5111,$C1863,Тех_Движение!$B$2:$B$5111,"&lt;="&amp;Настройки!$B$6)-$F1863)))</f>
        <v/>
      </c>
      <c r="K1863" s="21" t="e">
        <f>IF(OR($B1863="",K$3&lt;$D1863+Настройки!$B$7),0,MAX(0,$E1863-MAX(0,SUMIFS(Тех_Движение!$G$2:$G$5111,Тех_Движение!$D$2:$D$5111,$C1863,Тех_Движение!$B$2:$B$5111,"&lt;="&amp;K$3)-$F1863)))</f>
        <v>#VALUE!</v>
      </c>
      <c r="L1863" s="21" t="e">
        <f>IF(OR($B1863="",L$3&lt;$D1863+Настройки!$B$7),0,MAX(0,$E1863-MAX(0,SUMIFS(Тех_Движение!$G$2:$G$5111,Тех_Движение!$D$2:$D$5111,$C1863,Тех_Движение!$B$2:$B$5111,"&lt;="&amp;L$3)-$F1863)))</f>
        <v>#VALUE!</v>
      </c>
      <c r="M1863" s="21" t="e">
        <f>IF(OR($B1863="",M$3&lt;$D1863+Настройки!$B$7),0,MAX(0,$E1863-MAX(0,SUMIFS(Тех_Движение!$G$2:$G$5111,Тех_Движение!$D$2:$D$5111,$C1863,Тех_Движение!$B$2:$B$5111,"&lt;="&amp;M$3)-$F1863)))</f>
        <v>#VALUE!</v>
      </c>
      <c r="N1863" s="21" t="e">
        <f>IF(OR($B1863="",N$3&lt;$D1863+Настройки!$B$7),0,MAX(0,$E1863-MAX(0,SUMIFS(Тех_Движение!$G$2:$G$5111,Тех_Движение!$D$2:$D$5111,$C1863,Тех_Движение!$B$2:$B$5111,"&lt;="&amp;N$3)-$F1863)))</f>
        <v>#VALUE!</v>
      </c>
      <c r="O1863" s="21" t="e">
        <f>IF(OR($B1863="",O$3&lt;$D1863+Настройки!$B$7),0,MAX(0,$E1863-MAX(0,SUMIFS(Тех_Движение!$G$2:$G$5111,Тех_Движение!$D$2:$D$5111,$C1863,Тех_Движение!$B$2:$B$5111,"&lt;="&amp;O$3)-$F1863)))</f>
        <v>#VALUE!</v>
      </c>
      <c r="P1863" s="21" t="e">
        <f>IF(OR($B1863="",P$3&lt;$D1863+Настройки!$B$7),0,MAX(0,$E1863-MAX(0,SUMIFS(Тех_Движение!$G$2:$G$5111,Тех_Движение!$D$2:$D$5111,$C1863,Тех_Движение!$B$2:$B$5111,"&lt;="&amp;P$3)-$F1863)))</f>
        <v>#VALUE!</v>
      </c>
      <c r="Q1863" s="21" t="e">
        <f>IF(OR($B1863="",Q$3&lt;$D1863+Настройки!$B$7),0,MAX(0,$E1863-MAX(0,SUMIFS(Тех_Движение!$G$2:$G$5111,Тех_Движение!$D$2:$D$5111,$C1863,Тех_Движение!$B$2:$B$5111,"&lt;="&amp;Q$3)-$F1863)))</f>
        <v>#VALUE!</v>
      </c>
      <c r="R1863" s="21" t="str">
        <f t="shared" si="88"/>
        <v/>
      </c>
      <c r="S1863" s="23" t="str">
        <f>IF($B1863="","",VLOOKUP($C1863,Настройки!$A$11:$L$17,9,FALSE))</f>
        <v/>
      </c>
      <c r="T1863" s="23" t="str">
        <f t="shared" si="89"/>
        <v/>
      </c>
    </row>
    <row r="1864" spans="1:20" x14ac:dyDescent="0.3">
      <c r="A1864" s="20">
        <f>Тех_Движение!$A$1861</f>
        <v>1860</v>
      </c>
      <c r="B1864" s="20" t="str">
        <f>IF(Тех_Движение!$F$1861&gt;0,Тех_Движение!$I$1861,"")</f>
        <v/>
      </c>
      <c r="C1864" s="20" t="str">
        <f>IF($B1864="","",Тех_Движение!$D$1861)</f>
        <v/>
      </c>
      <c r="D1864" s="9" t="str">
        <f>IF($B1864="","",Тех_Движение!$B$1861)</f>
        <v/>
      </c>
      <c r="E1864" s="21" t="str">
        <f>IF($B1864="","",Тех_Движение!$F$1861)</f>
        <v/>
      </c>
      <c r="F1864" s="21" t="str">
        <f>IF($B1864="","",SUMIFS($E$5:$E1863,$C$5:$C1863,$C1864))</f>
        <v/>
      </c>
      <c r="G1864" s="21" t="str">
        <f>IF($B1864="","",MAX(0,$E1864-MAX(0,SUMIFS(Тех_Движение!$G$2:$G$5111,Тех_Движение!$D$2:$D$5111,$C1864,Тех_Движение!$B$2:$B$5111,"&lt;="&amp;Настройки!$B$5-1)-$F1864)))</f>
        <v/>
      </c>
      <c r="H1864" s="21" t="str">
        <f>IF($B1864="","",IF(AND($D1864&gt;=Настройки!$B$5,$D1864&lt;=Настройки!$B$6),$E1864,0))</f>
        <v/>
      </c>
      <c r="I1864" s="21" t="str">
        <f t="shared" si="87"/>
        <v/>
      </c>
      <c r="J1864" s="21" t="str">
        <f>IF($B1864="","",MAX(0,$E1864-MAX(0,SUMIFS(Тех_Движение!$G$2:$G$5111,Тех_Движение!$D$2:$D$5111,$C1864,Тех_Движение!$B$2:$B$5111,"&lt;="&amp;Настройки!$B$6)-$F1864)))</f>
        <v/>
      </c>
      <c r="K1864" s="21" t="e">
        <f>IF(OR($B1864="",K$3&lt;$D1864+Настройки!$B$7),0,MAX(0,$E1864-MAX(0,SUMIFS(Тех_Движение!$G$2:$G$5111,Тех_Движение!$D$2:$D$5111,$C1864,Тех_Движение!$B$2:$B$5111,"&lt;="&amp;K$3)-$F1864)))</f>
        <v>#VALUE!</v>
      </c>
      <c r="L1864" s="21" t="e">
        <f>IF(OR($B1864="",L$3&lt;$D1864+Настройки!$B$7),0,MAX(0,$E1864-MAX(0,SUMIFS(Тех_Движение!$G$2:$G$5111,Тех_Движение!$D$2:$D$5111,$C1864,Тех_Движение!$B$2:$B$5111,"&lt;="&amp;L$3)-$F1864)))</f>
        <v>#VALUE!</v>
      </c>
      <c r="M1864" s="21" t="e">
        <f>IF(OR($B1864="",M$3&lt;$D1864+Настройки!$B$7),0,MAX(0,$E1864-MAX(0,SUMIFS(Тех_Движение!$G$2:$G$5111,Тех_Движение!$D$2:$D$5111,$C1864,Тех_Движение!$B$2:$B$5111,"&lt;="&amp;M$3)-$F1864)))</f>
        <v>#VALUE!</v>
      </c>
      <c r="N1864" s="21" t="e">
        <f>IF(OR($B1864="",N$3&lt;$D1864+Настройки!$B$7),0,MAX(0,$E1864-MAX(0,SUMIFS(Тех_Движение!$G$2:$G$5111,Тех_Движение!$D$2:$D$5111,$C1864,Тех_Движение!$B$2:$B$5111,"&lt;="&amp;N$3)-$F1864)))</f>
        <v>#VALUE!</v>
      </c>
      <c r="O1864" s="21" t="e">
        <f>IF(OR($B1864="",O$3&lt;$D1864+Настройки!$B$7),0,MAX(0,$E1864-MAX(0,SUMIFS(Тех_Движение!$G$2:$G$5111,Тех_Движение!$D$2:$D$5111,$C1864,Тех_Движение!$B$2:$B$5111,"&lt;="&amp;O$3)-$F1864)))</f>
        <v>#VALUE!</v>
      </c>
      <c r="P1864" s="21" t="e">
        <f>IF(OR($B1864="",P$3&lt;$D1864+Настройки!$B$7),0,MAX(0,$E1864-MAX(0,SUMIFS(Тех_Движение!$G$2:$G$5111,Тех_Движение!$D$2:$D$5111,$C1864,Тех_Движение!$B$2:$B$5111,"&lt;="&amp;P$3)-$F1864)))</f>
        <v>#VALUE!</v>
      </c>
      <c r="Q1864" s="21" t="e">
        <f>IF(OR($B1864="",Q$3&lt;$D1864+Настройки!$B$7),0,MAX(0,$E1864-MAX(0,SUMIFS(Тех_Движение!$G$2:$G$5111,Тех_Движение!$D$2:$D$5111,$C1864,Тех_Движение!$B$2:$B$5111,"&lt;="&amp;Q$3)-$F1864)))</f>
        <v>#VALUE!</v>
      </c>
      <c r="R1864" s="21" t="str">
        <f t="shared" si="88"/>
        <v/>
      </c>
      <c r="S1864" s="23" t="str">
        <f>IF($B1864="","",VLOOKUP($C1864,Настройки!$A$11:$L$17,9,FALSE))</f>
        <v/>
      </c>
      <c r="T1864" s="23" t="str">
        <f t="shared" si="89"/>
        <v/>
      </c>
    </row>
    <row r="1865" spans="1:20" x14ac:dyDescent="0.3">
      <c r="A1865" s="20">
        <f>Тех_Движение!$A$1862</f>
        <v>1861</v>
      </c>
      <c r="B1865" s="20" t="str">
        <f>IF(Тех_Движение!$F$1862&gt;0,Тех_Движение!$I$1862,"")</f>
        <v/>
      </c>
      <c r="C1865" s="20" t="str">
        <f>IF($B1865="","",Тех_Движение!$D$1862)</f>
        <v/>
      </c>
      <c r="D1865" s="9" t="str">
        <f>IF($B1865="","",Тех_Движение!$B$1862)</f>
        <v/>
      </c>
      <c r="E1865" s="21" t="str">
        <f>IF($B1865="","",Тех_Движение!$F$1862)</f>
        <v/>
      </c>
      <c r="F1865" s="21" t="str">
        <f>IF($B1865="","",SUMIFS($E$5:$E1864,$C$5:$C1864,$C1865))</f>
        <v/>
      </c>
      <c r="G1865" s="21" t="str">
        <f>IF($B1865="","",MAX(0,$E1865-MAX(0,SUMIFS(Тех_Движение!$G$2:$G$5111,Тех_Движение!$D$2:$D$5111,$C1865,Тех_Движение!$B$2:$B$5111,"&lt;="&amp;Настройки!$B$5-1)-$F1865)))</f>
        <v/>
      </c>
      <c r="H1865" s="21" t="str">
        <f>IF($B1865="","",IF(AND($D1865&gt;=Настройки!$B$5,$D1865&lt;=Настройки!$B$6),$E1865,0))</f>
        <v/>
      </c>
      <c r="I1865" s="21" t="str">
        <f t="shared" si="87"/>
        <v/>
      </c>
      <c r="J1865" s="21" t="str">
        <f>IF($B1865="","",MAX(0,$E1865-MAX(0,SUMIFS(Тех_Движение!$G$2:$G$5111,Тех_Движение!$D$2:$D$5111,$C1865,Тех_Движение!$B$2:$B$5111,"&lt;="&amp;Настройки!$B$6)-$F1865)))</f>
        <v/>
      </c>
      <c r="K1865" s="21" t="e">
        <f>IF(OR($B1865="",K$3&lt;$D1865+Настройки!$B$7),0,MAX(0,$E1865-MAX(0,SUMIFS(Тех_Движение!$G$2:$G$5111,Тех_Движение!$D$2:$D$5111,$C1865,Тех_Движение!$B$2:$B$5111,"&lt;="&amp;K$3)-$F1865)))</f>
        <v>#VALUE!</v>
      </c>
      <c r="L1865" s="21" t="e">
        <f>IF(OR($B1865="",L$3&lt;$D1865+Настройки!$B$7),0,MAX(0,$E1865-MAX(0,SUMIFS(Тех_Движение!$G$2:$G$5111,Тех_Движение!$D$2:$D$5111,$C1865,Тех_Движение!$B$2:$B$5111,"&lt;="&amp;L$3)-$F1865)))</f>
        <v>#VALUE!</v>
      </c>
      <c r="M1865" s="21" t="e">
        <f>IF(OR($B1865="",M$3&lt;$D1865+Настройки!$B$7),0,MAX(0,$E1865-MAX(0,SUMIFS(Тех_Движение!$G$2:$G$5111,Тех_Движение!$D$2:$D$5111,$C1865,Тех_Движение!$B$2:$B$5111,"&lt;="&amp;M$3)-$F1865)))</f>
        <v>#VALUE!</v>
      </c>
      <c r="N1865" s="21" t="e">
        <f>IF(OR($B1865="",N$3&lt;$D1865+Настройки!$B$7),0,MAX(0,$E1865-MAX(0,SUMIFS(Тех_Движение!$G$2:$G$5111,Тех_Движение!$D$2:$D$5111,$C1865,Тех_Движение!$B$2:$B$5111,"&lt;="&amp;N$3)-$F1865)))</f>
        <v>#VALUE!</v>
      </c>
      <c r="O1865" s="21" t="e">
        <f>IF(OR($B1865="",O$3&lt;$D1865+Настройки!$B$7),0,MAX(0,$E1865-MAX(0,SUMIFS(Тех_Движение!$G$2:$G$5111,Тех_Движение!$D$2:$D$5111,$C1865,Тех_Движение!$B$2:$B$5111,"&lt;="&amp;O$3)-$F1865)))</f>
        <v>#VALUE!</v>
      </c>
      <c r="P1865" s="21" t="e">
        <f>IF(OR($B1865="",P$3&lt;$D1865+Настройки!$B$7),0,MAX(0,$E1865-MAX(0,SUMIFS(Тех_Движение!$G$2:$G$5111,Тех_Движение!$D$2:$D$5111,$C1865,Тех_Движение!$B$2:$B$5111,"&lt;="&amp;P$3)-$F1865)))</f>
        <v>#VALUE!</v>
      </c>
      <c r="Q1865" s="21" t="e">
        <f>IF(OR($B1865="",Q$3&lt;$D1865+Настройки!$B$7),0,MAX(0,$E1865-MAX(0,SUMIFS(Тех_Движение!$G$2:$G$5111,Тех_Движение!$D$2:$D$5111,$C1865,Тех_Движение!$B$2:$B$5111,"&lt;="&amp;Q$3)-$F1865)))</f>
        <v>#VALUE!</v>
      </c>
      <c r="R1865" s="21" t="str">
        <f t="shared" si="88"/>
        <v/>
      </c>
      <c r="S1865" s="23" t="str">
        <f>IF($B1865="","",VLOOKUP($C1865,Настройки!$A$11:$L$17,9,FALSE))</f>
        <v/>
      </c>
      <c r="T1865" s="23" t="str">
        <f t="shared" si="89"/>
        <v/>
      </c>
    </row>
    <row r="1866" spans="1:20" x14ac:dyDescent="0.3">
      <c r="A1866" s="20">
        <f>Тех_Движение!$A$1863</f>
        <v>1862</v>
      </c>
      <c r="B1866" s="20" t="str">
        <f>IF(Тех_Движение!$F$1863&gt;0,Тех_Движение!$I$1863,"")</f>
        <v/>
      </c>
      <c r="C1866" s="20" t="str">
        <f>IF($B1866="","",Тех_Движение!$D$1863)</f>
        <v/>
      </c>
      <c r="D1866" s="9" t="str">
        <f>IF($B1866="","",Тех_Движение!$B$1863)</f>
        <v/>
      </c>
      <c r="E1866" s="21" t="str">
        <f>IF($B1866="","",Тех_Движение!$F$1863)</f>
        <v/>
      </c>
      <c r="F1866" s="21" t="str">
        <f>IF($B1866="","",SUMIFS($E$5:$E1865,$C$5:$C1865,$C1866))</f>
        <v/>
      </c>
      <c r="G1866" s="21" t="str">
        <f>IF($B1866="","",MAX(0,$E1866-MAX(0,SUMIFS(Тех_Движение!$G$2:$G$5111,Тех_Движение!$D$2:$D$5111,$C1866,Тех_Движение!$B$2:$B$5111,"&lt;="&amp;Настройки!$B$5-1)-$F1866)))</f>
        <v/>
      </c>
      <c r="H1866" s="21" t="str">
        <f>IF($B1866="","",IF(AND($D1866&gt;=Настройки!$B$5,$D1866&lt;=Настройки!$B$6),$E1866,0))</f>
        <v/>
      </c>
      <c r="I1866" s="21" t="str">
        <f t="shared" si="87"/>
        <v/>
      </c>
      <c r="J1866" s="21" t="str">
        <f>IF($B1866="","",MAX(0,$E1866-MAX(0,SUMIFS(Тех_Движение!$G$2:$G$5111,Тех_Движение!$D$2:$D$5111,$C1866,Тех_Движение!$B$2:$B$5111,"&lt;="&amp;Настройки!$B$6)-$F1866)))</f>
        <v/>
      </c>
      <c r="K1866" s="21" t="e">
        <f>IF(OR($B1866="",K$3&lt;$D1866+Настройки!$B$7),0,MAX(0,$E1866-MAX(0,SUMIFS(Тех_Движение!$G$2:$G$5111,Тех_Движение!$D$2:$D$5111,$C1866,Тех_Движение!$B$2:$B$5111,"&lt;="&amp;K$3)-$F1866)))</f>
        <v>#VALUE!</v>
      </c>
      <c r="L1866" s="21" t="e">
        <f>IF(OR($B1866="",L$3&lt;$D1866+Настройки!$B$7),0,MAX(0,$E1866-MAX(0,SUMIFS(Тех_Движение!$G$2:$G$5111,Тех_Движение!$D$2:$D$5111,$C1866,Тех_Движение!$B$2:$B$5111,"&lt;="&amp;L$3)-$F1866)))</f>
        <v>#VALUE!</v>
      </c>
      <c r="M1866" s="21" t="e">
        <f>IF(OR($B1866="",M$3&lt;$D1866+Настройки!$B$7),0,MAX(0,$E1866-MAX(0,SUMIFS(Тех_Движение!$G$2:$G$5111,Тех_Движение!$D$2:$D$5111,$C1866,Тех_Движение!$B$2:$B$5111,"&lt;="&amp;M$3)-$F1866)))</f>
        <v>#VALUE!</v>
      </c>
      <c r="N1866" s="21" t="e">
        <f>IF(OR($B1866="",N$3&lt;$D1866+Настройки!$B$7),0,MAX(0,$E1866-MAX(0,SUMIFS(Тех_Движение!$G$2:$G$5111,Тех_Движение!$D$2:$D$5111,$C1866,Тех_Движение!$B$2:$B$5111,"&lt;="&amp;N$3)-$F1866)))</f>
        <v>#VALUE!</v>
      </c>
      <c r="O1866" s="21" t="e">
        <f>IF(OR($B1866="",O$3&lt;$D1866+Настройки!$B$7),0,MAX(0,$E1866-MAX(0,SUMIFS(Тех_Движение!$G$2:$G$5111,Тех_Движение!$D$2:$D$5111,$C1866,Тех_Движение!$B$2:$B$5111,"&lt;="&amp;O$3)-$F1866)))</f>
        <v>#VALUE!</v>
      </c>
      <c r="P1866" s="21" t="e">
        <f>IF(OR($B1866="",P$3&lt;$D1866+Настройки!$B$7),0,MAX(0,$E1866-MAX(0,SUMIFS(Тех_Движение!$G$2:$G$5111,Тех_Движение!$D$2:$D$5111,$C1866,Тех_Движение!$B$2:$B$5111,"&lt;="&amp;P$3)-$F1866)))</f>
        <v>#VALUE!</v>
      </c>
      <c r="Q1866" s="21" t="e">
        <f>IF(OR($B1866="",Q$3&lt;$D1866+Настройки!$B$7),0,MAX(0,$E1866-MAX(0,SUMIFS(Тех_Движение!$G$2:$G$5111,Тех_Движение!$D$2:$D$5111,$C1866,Тех_Движение!$B$2:$B$5111,"&lt;="&amp;Q$3)-$F1866)))</f>
        <v>#VALUE!</v>
      </c>
      <c r="R1866" s="21" t="str">
        <f t="shared" si="88"/>
        <v/>
      </c>
      <c r="S1866" s="23" t="str">
        <f>IF($B1866="","",VLOOKUP($C1866,Настройки!$A$11:$L$17,9,FALSE))</f>
        <v/>
      </c>
      <c r="T1866" s="23" t="str">
        <f t="shared" si="89"/>
        <v/>
      </c>
    </row>
    <row r="1867" spans="1:20" x14ac:dyDescent="0.3">
      <c r="A1867" s="20">
        <f>Тех_Движение!$A$1864</f>
        <v>1863</v>
      </c>
      <c r="B1867" s="20" t="str">
        <f>IF(Тех_Движение!$F$1864&gt;0,Тех_Движение!$I$1864,"")</f>
        <v/>
      </c>
      <c r="C1867" s="20" t="str">
        <f>IF($B1867="","",Тех_Движение!$D$1864)</f>
        <v/>
      </c>
      <c r="D1867" s="9" t="str">
        <f>IF($B1867="","",Тех_Движение!$B$1864)</f>
        <v/>
      </c>
      <c r="E1867" s="21" t="str">
        <f>IF($B1867="","",Тех_Движение!$F$1864)</f>
        <v/>
      </c>
      <c r="F1867" s="21" t="str">
        <f>IF($B1867="","",SUMIFS($E$5:$E1866,$C$5:$C1866,$C1867))</f>
        <v/>
      </c>
      <c r="G1867" s="21" t="str">
        <f>IF($B1867="","",MAX(0,$E1867-MAX(0,SUMIFS(Тех_Движение!$G$2:$G$5111,Тех_Движение!$D$2:$D$5111,$C1867,Тех_Движение!$B$2:$B$5111,"&lt;="&amp;Настройки!$B$5-1)-$F1867)))</f>
        <v/>
      </c>
      <c r="H1867" s="21" t="str">
        <f>IF($B1867="","",IF(AND($D1867&gt;=Настройки!$B$5,$D1867&lt;=Настройки!$B$6),$E1867,0))</f>
        <v/>
      </c>
      <c r="I1867" s="21" t="str">
        <f t="shared" si="87"/>
        <v/>
      </c>
      <c r="J1867" s="21" t="str">
        <f>IF($B1867="","",MAX(0,$E1867-MAX(0,SUMIFS(Тех_Движение!$G$2:$G$5111,Тех_Движение!$D$2:$D$5111,$C1867,Тех_Движение!$B$2:$B$5111,"&lt;="&amp;Настройки!$B$6)-$F1867)))</f>
        <v/>
      </c>
      <c r="K1867" s="21" t="e">
        <f>IF(OR($B1867="",K$3&lt;$D1867+Настройки!$B$7),0,MAX(0,$E1867-MAX(0,SUMIFS(Тех_Движение!$G$2:$G$5111,Тех_Движение!$D$2:$D$5111,$C1867,Тех_Движение!$B$2:$B$5111,"&lt;="&amp;K$3)-$F1867)))</f>
        <v>#VALUE!</v>
      </c>
      <c r="L1867" s="21" t="e">
        <f>IF(OR($B1867="",L$3&lt;$D1867+Настройки!$B$7),0,MAX(0,$E1867-MAX(0,SUMIFS(Тех_Движение!$G$2:$G$5111,Тех_Движение!$D$2:$D$5111,$C1867,Тех_Движение!$B$2:$B$5111,"&lt;="&amp;L$3)-$F1867)))</f>
        <v>#VALUE!</v>
      </c>
      <c r="M1867" s="21" t="e">
        <f>IF(OR($B1867="",M$3&lt;$D1867+Настройки!$B$7),0,MAX(0,$E1867-MAX(0,SUMIFS(Тех_Движение!$G$2:$G$5111,Тех_Движение!$D$2:$D$5111,$C1867,Тех_Движение!$B$2:$B$5111,"&lt;="&amp;M$3)-$F1867)))</f>
        <v>#VALUE!</v>
      </c>
      <c r="N1867" s="21" t="e">
        <f>IF(OR($B1867="",N$3&lt;$D1867+Настройки!$B$7),0,MAX(0,$E1867-MAX(0,SUMIFS(Тех_Движение!$G$2:$G$5111,Тех_Движение!$D$2:$D$5111,$C1867,Тех_Движение!$B$2:$B$5111,"&lt;="&amp;N$3)-$F1867)))</f>
        <v>#VALUE!</v>
      </c>
      <c r="O1867" s="21" t="e">
        <f>IF(OR($B1867="",O$3&lt;$D1867+Настройки!$B$7),0,MAX(0,$E1867-MAX(0,SUMIFS(Тех_Движение!$G$2:$G$5111,Тех_Движение!$D$2:$D$5111,$C1867,Тех_Движение!$B$2:$B$5111,"&lt;="&amp;O$3)-$F1867)))</f>
        <v>#VALUE!</v>
      </c>
      <c r="P1867" s="21" t="e">
        <f>IF(OR($B1867="",P$3&lt;$D1867+Настройки!$B$7),0,MAX(0,$E1867-MAX(0,SUMIFS(Тех_Движение!$G$2:$G$5111,Тех_Движение!$D$2:$D$5111,$C1867,Тех_Движение!$B$2:$B$5111,"&lt;="&amp;P$3)-$F1867)))</f>
        <v>#VALUE!</v>
      </c>
      <c r="Q1867" s="21" t="e">
        <f>IF(OR($B1867="",Q$3&lt;$D1867+Настройки!$B$7),0,MAX(0,$E1867-MAX(0,SUMIFS(Тех_Движение!$G$2:$G$5111,Тех_Движение!$D$2:$D$5111,$C1867,Тех_Движение!$B$2:$B$5111,"&lt;="&amp;Q$3)-$F1867)))</f>
        <v>#VALUE!</v>
      </c>
      <c r="R1867" s="21" t="str">
        <f t="shared" si="88"/>
        <v/>
      </c>
      <c r="S1867" s="23" t="str">
        <f>IF($B1867="","",VLOOKUP($C1867,Настройки!$A$11:$L$17,9,FALSE))</f>
        <v/>
      </c>
      <c r="T1867" s="23" t="str">
        <f t="shared" si="89"/>
        <v/>
      </c>
    </row>
    <row r="1868" spans="1:20" x14ac:dyDescent="0.3">
      <c r="A1868" s="20">
        <f>Тех_Движение!$A$1865</f>
        <v>1864</v>
      </c>
      <c r="B1868" s="20" t="str">
        <f>IF(Тех_Движение!$F$1865&gt;0,Тех_Движение!$I$1865,"")</f>
        <v/>
      </c>
      <c r="C1868" s="20" t="str">
        <f>IF($B1868="","",Тех_Движение!$D$1865)</f>
        <v/>
      </c>
      <c r="D1868" s="9" t="str">
        <f>IF($B1868="","",Тех_Движение!$B$1865)</f>
        <v/>
      </c>
      <c r="E1868" s="21" t="str">
        <f>IF($B1868="","",Тех_Движение!$F$1865)</f>
        <v/>
      </c>
      <c r="F1868" s="21" t="str">
        <f>IF($B1868="","",SUMIFS($E$5:$E1867,$C$5:$C1867,$C1868))</f>
        <v/>
      </c>
      <c r="G1868" s="21" t="str">
        <f>IF($B1868="","",MAX(0,$E1868-MAX(0,SUMIFS(Тех_Движение!$G$2:$G$5111,Тех_Движение!$D$2:$D$5111,$C1868,Тех_Движение!$B$2:$B$5111,"&lt;="&amp;Настройки!$B$5-1)-$F1868)))</f>
        <v/>
      </c>
      <c r="H1868" s="21" t="str">
        <f>IF($B1868="","",IF(AND($D1868&gt;=Настройки!$B$5,$D1868&lt;=Настройки!$B$6),$E1868,0))</f>
        <v/>
      </c>
      <c r="I1868" s="21" t="str">
        <f t="shared" si="87"/>
        <v/>
      </c>
      <c r="J1868" s="21" t="str">
        <f>IF($B1868="","",MAX(0,$E1868-MAX(0,SUMIFS(Тех_Движение!$G$2:$G$5111,Тех_Движение!$D$2:$D$5111,$C1868,Тех_Движение!$B$2:$B$5111,"&lt;="&amp;Настройки!$B$6)-$F1868)))</f>
        <v/>
      </c>
      <c r="K1868" s="21" t="e">
        <f>IF(OR($B1868="",K$3&lt;$D1868+Настройки!$B$7),0,MAX(0,$E1868-MAX(0,SUMIFS(Тех_Движение!$G$2:$G$5111,Тех_Движение!$D$2:$D$5111,$C1868,Тех_Движение!$B$2:$B$5111,"&lt;="&amp;K$3)-$F1868)))</f>
        <v>#VALUE!</v>
      </c>
      <c r="L1868" s="21" t="e">
        <f>IF(OR($B1868="",L$3&lt;$D1868+Настройки!$B$7),0,MAX(0,$E1868-MAX(0,SUMIFS(Тех_Движение!$G$2:$G$5111,Тех_Движение!$D$2:$D$5111,$C1868,Тех_Движение!$B$2:$B$5111,"&lt;="&amp;L$3)-$F1868)))</f>
        <v>#VALUE!</v>
      </c>
      <c r="M1868" s="21" t="e">
        <f>IF(OR($B1868="",M$3&lt;$D1868+Настройки!$B$7),0,MAX(0,$E1868-MAX(0,SUMIFS(Тех_Движение!$G$2:$G$5111,Тех_Движение!$D$2:$D$5111,$C1868,Тех_Движение!$B$2:$B$5111,"&lt;="&amp;M$3)-$F1868)))</f>
        <v>#VALUE!</v>
      </c>
      <c r="N1868" s="21" t="e">
        <f>IF(OR($B1868="",N$3&lt;$D1868+Настройки!$B$7),0,MAX(0,$E1868-MAX(0,SUMIFS(Тех_Движение!$G$2:$G$5111,Тех_Движение!$D$2:$D$5111,$C1868,Тех_Движение!$B$2:$B$5111,"&lt;="&amp;N$3)-$F1868)))</f>
        <v>#VALUE!</v>
      </c>
      <c r="O1868" s="21" t="e">
        <f>IF(OR($B1868="",O$3&lt;$D1868+Настройки!$B$7),0,MAX(0,$E1868-MAX(0,SUMIFS(Тех_Движение!$G$2:$G$5111,Тех_Движение!$D$2:$D$5111,$C1868,Тех_Движение!$B$2:$B$5111,"&lt;="&amp;O$3)-$F1868)))</f>
        <v>#VALUE!</v>
      </c>
      <c r="P1868" s="21" t="e">
        <f>IF(OR($B1868="",P$3&lt;$D1868+Настройки!$B$7),0,MAX(0,$E1868-MAX(0,SUMIFS(Тех_Движение!$G$2:$G$5111,Тех_Движение!$D$2:$D$5111,$C1868,Тех_Движение!$B$2:$B$5111,"&lt;="&amp;P$3)-$F1868)))</f>
        <v>#VALUE!</v>
      </c>
      <c r="Q1868" s="21" t="e">
        <f>IF(OR($B1868="",Q$3&lt;$D1868+Настройки!$B$7),0,MAX(0,$E1868-MAX(0,SUMIFS(Тех_Движение!$G$2:$G$5111,Тех_Движение!$D$2:$D$5111,$C1868,Тех_Движение!$B$2:$B$5111,"&lt;="&amp;Q$3)-$F1868)))</f>
        <v>#VALUE!</v>
      </c>
      <c r="R1868" s="21" t="str">
        <f t="shared" si="88"/>
        <v/>
      </c>
      <c r="S1868" s="23" t="str">
        <f>IF($B1868="","",VLOOKUP($C1868,Настройки!$A$11:$L$17,9,FALSE))</f>
        <v/>
      </c>
      <c r="T1868" s="23" t="str">
        <f t="shared" si="89"/>
        <v/>
      </c>
    </row>
    <row r="1869" spans="1:20" x14ac:dyDescent="0.3">
      <c r="A1869" s="20">
        <f>Тех_Движение!$A$1866</f>
        <v>1865</v>
      </c>
      <c r="B1869" s="20" t="str">
        <f>IF(Тех_Движение!$F$1866&gt;0,Тех_Движение!$I$1866,"")</f>
        <v/>
      </c>
      <c r="C1869" s="20" t="str">
        <f>IF($B1869="","",Тех_Движение!$D$1866)</f>
        <v/>
      </c>
      <c r="D1869" s="9" t="str">
        <f>IF($B1869="","",Тех_Движение!$B$1866)</f>
        <v/>
      </c>
      <c r="E1869" s="21" t="str">
        <f>IF($B1869="","",Тех_Движение!$F$1866)</f>
        <v/>
      </c>
      <c r="F1869" s="21" t="str">
        <f>IF($B1869="","",SUMIFS($E$5:$E1868,$C$5:$C1868,$C1869))</f>
        <v/>
      </c>
      <c r="G1869" s="21" t="str">
        <f>IF($B1869="","",MAX(0,$E1869-MAX(0,SUMIFS(Тех_Движение!$G$2:$G$5111,Тех_Движение!$D$2:$D$5111,$C1869,Тех_Движение!$B$2:$B$5111,"&lt;="&amp;Настройки!$B$5-1)-$F1869)))</f>
        <v/>
      </c>
      <c r="H1869" s="21" t="str">
        <f>IF($B1869="","",IF(AND($D1869&gt;=Настройки!$B$5,$D1869&lt;=Настройки!$B$6),$E1869,0))</f>
        <v/>
      </c>
      <c r="I1869" s="21" t="str">
        <f t="shared" si="87"/>
        <v/>
      </c>
      <c r="J1869" s="21" t="str">
        <f>IF($B1869="","",MAX(0,$E1869-MAX(0,SUMIFS(Тех_Движение!$G$2:$G$5111,Тех_Движение!$D$2:$D$5111,$C1869,Тех_Движение!$B$2:$B$5111,"&lt;="&amp;Настройки!$B$6)-$F1869)))</f>
        <v/>
      </c>
      <c r="K1869" s="21" t="e">
        <f>IF(OR($B1869="",K$3&lt;$D1869+Настройки!$B$7),0,MAX(0,$E1869-MAX(0,SUMIFS(Тех_Движение!$G$2:$G$5111,Тех_Движение!$D$2:$D$5111,$C1869,Тех_Движение!$B$2:$B$5111,"&lt;="&amp;K$3)-$F1869)))</f>
        <v>#VALUE!</v>
      </c>
      <c r="L1869" s="21" t="e">
        <f>IF(OR($B1869="",L$3&lt;$D1869+Настройки!$B$7),0,MAX(0,$E1869-MAX(0,SUMIFS(Тех_Движение!$G$2:$G$5111,Тех_Движение!$D$2:$D$5111,$C1869,Тех_Движение!$B$2:$B$5111,"&lt;="&amp;L$3)-$F1869)))</f>
        <v>#VALUE!</v>
      </c>
      <c r="M1869" s="21" t="e">
        <f>IF(OR($B1869="",M$3&lt;$D1869+Настройки!$B$7),0,MAX(0,$E1869-MAX(0,SUMIFS(Тех_Движение!$G$2:$G$5111,Тех_Движение!$D$2:$D$5111,$C1869,Тех_Движение!$B$2:$B$5111,"&lt;="&amp;M$3)-$F1869)))</f>
        <v>#VALUE!</v>
      </c>
      <c r="N1869" s="21" t="e">
        <f>IF(OR($B1869="",N$3&lt;$D1869+Настройки!$B$7),0,MAX(0,$E1869-MAX(0,SUMIFS(Тех_Движение!$G$2:$G$5111,Тех_Движение!$D$2:$D$5111,$C1869,Тех_Движение!$B$2:$B$5111,"&lt;="&amp;N$3)-$F1869)))</f>
        <v>#VALUE!</v>
      </c>
      <c r="O1869" s="21" t="e">
        <f>IF(OR($B1869="",O$3&lt;$D1869+Настройки!$B$7),0,MAX(0,$E1869-MAX(0,SUMIFS(Тех_Движение!$G$2:$G$5111,Тех_Движение!$D$2:$D$5111,$C1869,Тех_Движение!$B$2:$B$5111,"&lt;="&amp;O$3)-$F1869)))</f>
        <v>#VALUE!</v>
      </c>
      <c r="P1869" s="21" t="e">
        <f>IF(OR($B1869="",P$3&lt;$D1869+Настройки!$B$7),0,MAX(0,$E1869-MAX(0,SUMIFS(Тех_Движение!$G$2:$G$5111,Тех_Движение!$D$2:$D$5111,$C1869,Тех_Движение!$B$2:$B$5111,"&lt;="&amp;P$3)-$F1869)))</f>
        <v>#VALUE!</v>
      </c>
      <c r="Q1869" s="21" t="e">
        <f>IF(OR($B1869="",Q$3&lt;$D1869+Настройки!$B$7),0,MAX(0,$E1869-MAX(0,SUMIFS(Тех_Движение!$G$2:$G$5111,Тех_Движение!$D$2:$D$5111,$C1869,Тех_Движение!$B$2:$B$5111,"&lt;="&amp;Q$3)-$F1869)))</f>
        <v>#VALUE!</v>
      </c>
      <c r="R1869" s="21" t="str">
        <f t="shared" si="88"/>
        <v/>
      </c>
      <c r="S1869" s="23" t="str">
        <f>IF($B1869="","",VLOOKUP($C1869,Настройки!$A$11:$L$17,9,FALSE))</f>
        <v/>
      </c>
      <c r="T1869" s="23" t="str">
        <f t="shared" si="89"/>
        <v/>
      </c>
    </row>
    <row r="1870" spans="1:20" x14ac:dyDescent="0.3">
      <c r="A1870" s="20">
        <f>Тех_Движение!$A$1867</f>
        <v>1866</v>
      </c>
      <c r="B1870" s="20" t="str">
        <f>IF(Тех_Движение!$F$1867&gt;0,Тех_Движение!$I$1867,"")</f>
        <v/>
      </c>
      <c r="C1870" s="20" t="str">
        <f>IF($B1870="","",Тех_Движение!$D$1867)</f>
        <v/>
      </c>
      <c r="D1870" s="9" t="str">
        <f>IF($B1870="","",Тех_Движение!$B$1867)</f>
        <v/>
      </c>
      <c r="E1870" s="21" t="str">
        <f>IF($B1870="","",Тех_Движение!$F$1867)</f>
        <v/>
      </c>
      <c r="F1870" s="21" t="str">
        <f>IF($B1870="","",SUMIFS($E$5:$E1869,$C$5:$C1869,$C1870))</f>
        <v/>
      </c>
      <c r="G1870" s="21" t="str">
        <f>IF($B1870="","",MAX(0,$E1870-MAX(0,SUMIFS(Тех_Движение!$G$2:$G$5111,Тех_Движение!$D$2:$D$5111,$C1870,Тех_Движение!$B$2:$B$5111,"&lt;="&amp;Настройки!$B$5-1)-$F1870)))</f>
        <v/>
      </c>
      <c r="H1870" s="21" t="str">
        <f>IF($B1870="","",IF(AND($D1870&gt;=Настройки!$B$5,$D1870&lt;=Настройки!$B$6),$E1870,0))</f>
        <v/>
      </c>
      <c r="I1870" s="21" t="str">
        <f t="shared" si="87"/>
        <v/>
      </c>
      <c r="J1870" s="21" t="str">
        <f>IF($B1870="","",MAX(0,$E1870-MAX(0,SUMIFS(Тех_Движение!$G$2:$G$5111,Тех_Движение!$D$2:$D$5111,$C1870,Тех_Движение!$B$2:$B$5111,"&lt;="&amp;Настройки!$B$6)-$F1870)))</f>
        <v/>
      </c>
      <c r="K1870" s="21" t="e">
        <f>IF(OR($B1870="",K$3&lt;$D1870+Настройки!$B$7),0,MAX(0,$E1870-MAX(0,SUMIFS(Тех_Движение!$G$2:$G$5111,Тех_Движение!$D$2:$D$5111,$C1870,Тех_Движение!$B$2:$B$5111,"&lt;="&amp;K$3)-$F1870)))</f>
        <v>#VALUE!</v>
      </c>
      <c r="L1870" s="21" t="e">
        <f>IF(OR($B1870="",L$3&lt;$D1870+Настройки!$B$7),0,MAX(0,$E1870-MAX(0,SUMIFS(Тех_Движение!$G$2:$G$5111,Тех_Движение!$D$2:$D$5111,$C1870,Тех_Движение!$B$2:$B$5111,"&lt;="&amp;L$3)-$F1870)))</f>
        <v>#VALUE!</v>
      </c>
      <c r="M1870" s="21" t="e">
        <f>IF(OR($B1870="",M$3&lt;$D1870+Настройки!$B$7),0,MAX(0,$E1870-MAX(0,SUMIFS(Тех_Движение!$G$2:$G$5111,Тех_Движение!$D$2:$D$5111,$C1870,Тех_Движение!$B$2:$B$5111,"&lt;="&amp;M$3)-$F1870)))</f>
        <v>#VALUE!</v>
      </c>
      <c r="N1870" s="21" t="e">
        <f>IF(OR($B1870="",N$3&lt;$D1870+Настройки!$B$7),0,MAX(0,$E1870-MAX(0,SUMIFS(Тех_Движение!$G$2:$G$5111,Тех_Движение!$D$2:$D$5111,$C1870,Тех_Движение!$B$2:$B$5111,"&lt;="&amp;N$3)-$F1870)))</f>
        <v>#VALUE!</v>
      </c>
      <c r="O1870" s="21" t="e">
        <f>IF(OR($B1870="",O$3&lt;$D1870+Настройки!$B$7),0,MAX(0,$E1870-MAX(0,SUMIFS(Тех_Движение!$G$2:$G$5111,Тех_Движение!$D$2:$D$5111,$C1870,Тех_Движение!$B$2:$B$5111,"&lt;="&amp;O$3)-$F1870)))</f>
        <v>#VALUE!</v>
      </c>
      <c r="P1870" s="21" t="e">
        <f>IF(OR($B1870="",P$3&lt;$D1870+Настройки!$B$7),0,MAX(0,$E1870-MAX(0,SUMIFS(Тех_Движение!$G$2:$G$5111,Тех_Движение!$D$2:$D$5111,$C1870,Тех_Движение!$B$2:$B$5111,"&lt;="&amp;P$3)-$F1870)))</f>
        <v>#VALUE!</v>
      </c>
      <c r="Q1870" s="21" t="e">
        <f>IF(OR($B1870="",Q$3&lt;$D1870+Настройки!$B$7),0,MAX(0,$E1870-MAX(0,SUMIFS(Тех_Движение!$G$2:$G$5111,Тех_Движение!$D$2:$D$5111,$C1870,Тех_Движение!$B$2:$B$5111,"&lt;="&amp;Q$3)-$F1870)))</f>
        <v>#VALUE!</v>
      </c>
      <c r="R1870" s="21" t="str">
        <f t="shared" si="88"/>
        <v/>
      </c>
      <c r="S1870" s="23" t="str">
        <f>IF($B1870="","",VLOOKUP($C1870,Настройки!$A$11:$L$17,9,FALSE))</f>
        <v/>
      </c>
      <c r="T1870" s="23" t="str">
        <f t="shared" si="89"/>
        <v/>
      </c>
    </row>
    <row r="1871" spans="1:20" x14ac:dyDescent="0.3">
      <c r="A1871" s="20">
        <f>Тех_Движение!$A$1868</f>
        <v>1867</v>
      </c>
      <c r="B1871" s="20" t="str">
        <f>IF(Тех_Движение!$F$1868&gt;0,Тех_Движение!$I$1868,"")</f>
        <v/>
      </c>
      <c r="C1871" s="20" t="str">
        <f>IF($B1871="","",Тех_Движение!$D$1868)</f>
        <v/>
      </c>
      <c r="D1871" s="9" t="str">
        <f>IF($B1871="","",Тех_Движение!$B$1868)</f>
        <v/>
      </c>
      <c r="E1871" s="21" t="str">
        <f>IF($B1871="","",Тех_Движение!$F$1868)</f>
        <v/>
      </c>
      <c r="F1871" s="21" t="str">
        <f>IF($B1871="","",SUMIFS($E$5:$E1870,$C$5:$C1870,$C1871))</f>
        <v/>
      </c>
      <c r="G1871" s="21" t="str">
        <f>IF($B1871="","",MAX(0,$E1871-MAX(0,SUMIFS(Тех_Движение!$G$2:$G$5111,Тех_Движение!$D$2:$D$5111,$C1871,Тех_Движение!$B$2:$B$5111,"&lt;="&amp;Настройки!$B$5-1)-$F1871)))</f>
        <v/>
      </c>
      <c r="H1871" s="21" t="str">
        <f>IF($B1871="","",IF(AND($D1871&gt;=Настройки!$B$5,$D1871&lt;=Настройки!$B$6),$E1871,0))</f>
        <v/>
      </c>
      <c r="I1871" s="21" t="str">
        <f t="shared" si="87"/>
        <v/>
      </c>
      <c r="J1871" s="21" t="str">
        <f>IF($B1871="","",MAX(0,$E1871-MAX(0,SUMIFS(Тех_Движение!$G$2:$G$5111,Тех_Движение!$D$2:$D$5111,$C1871,Тех_Движение!$B$2:$B$5111,"&lt;="&amp;Настройки!$B$6)-$F1871)))</f>
        <v/>
      </c>
      <c r="K1871" s="21" t="e">
        <f>IF(OR($B1871="",K$3&lt;$D1871+Настройки!$B$7),0,MAX(0,$E1871-MAX(0,SUMIFS(Тех_Движение!$G$2:$G$5111,Тех_Движение!$D$2:$D$5111,$C1871,Тех_Движение!$B$2:$B$5111,"&lt;="&amp;K$3)-$F1871)))</f>
        <v>#VALUE!</v>
      </c>
      <c r="L1871" s="21" t="e">
        <f>IF(OR($B1871="",L$3&lt;$D1871+Настройки!$B$7),0,MAX(0,$E1871-MAX(0,SUMIFS(Тех_Движение!$G$2:$G$5111,Тех_Движение!$D$2:$D$5111,$C1871,Тех_Движение!$B$2:$B$5111,"&lt;="&amp;L$3)-$F1871)))</f>
        <v>#VALUE!</v>
      </c>
      <c r="M1871" s="21" t="e">
        <f>IF(OR($B1871="",M$3&lt;$D1871+Настройки!$B$7),0,MAX(0,$E1871-MAX(0,SUMIFS(Тех_Движение!$G$2:$G$5111,Тех_Движение!$D$2:$D$5111,$C1871,Тех_Движение!$B$2:$B$5111,"&lt;="&amp;M$3)-$F1871)))</f>
        <v>#VALUE!</v>
      </c>
      <c r="N1871" s="21" t="e">
        <f>IF(OR($B1871="",N$3&lt;$D1871+Настройки!$B$7),0,MAX(0,$E1871-MAX(0,SUMIFS(Тех_Движение!$G$2:$G$5111,Тех_Движение!$D$2:$D$5111,$C1871,Тех_Движение!$B$2:$B$5111,"&lt;="&amp;N$3)-$F1871)))</f>
        <v>#VALUE!</v>
      </c>
      <c r="O1871" s="21" t="e">
        <f>IF(OR($B1871="",O$3&lt;$D1871+Настройки!$B$7),0,MAX(0,$E1871-MAX(0,SUMIFS(Тех_Движение!$G$2:$G$5111,Тех_Движение!$D$2:$D$5111,$C1871,Тех_Движение!$B$2:$B$5111,"&lt;="&amp;O$3)-$F1871)))</f>
        <v>#VALUE!</v>
      </c>
      <c r="P1871" s="21" t="e">
        <f>IF(OR($B1871="",P$3&lt;$D1871+Настройки!$B$7),0,MAX(0,$E1871-MAX(0,SUMIFS(Тех_Движение!$G$2:$G$5111,Тех_Движение!$D$2:$D$5111,$C1871,Тех_Движение!$B$2:$B$5111,"&lt;="&amp;P$3)-$F1871)))</f>
        <v>#VALUE!</v>
      </c>
      <c r="Q1871" s="21" t="e">
        <f>IF(OR($B1871="",Q$3&lt;$D1871+Настройки!$B$7),0,MAX(0,$E1871-MAX(0,SUMIFS(Тех_Движение!$G$2:$G$5111,Тех_Движение!$D$2:$D$5111,$C1871,Тех_Движение!$B$2:$B$5111,"&lt;="&amp;Q$3)-$F1871)))</f>
        <v>#VALUE!</v>
      </c>
      <c r="R1871" s="21" t="str">
        <f t="shared" si="88"/>
        <v/>
      </c>
      <c r="S1871" s="23" t="str">
        <f>IF($B1871="","",VLOOKUP($C1871,Настройки!$A$11:$L$17,9,FALSE))</f>
        <v/>
      </c>
      <c r="T1871" s="23" t="str">
        <f t="shared" si="89"/>
        <v/>
      </c>
    </row>
    <row r="1872" spans="1:20" x14ac:dyDescent="0.3">
      <c r="A1872" s="20">
        <f>Тех_Движение!$A$1869</f>
        <v>1868</v>
      </c>
      <c r="B1872" s="20" t="str">
        <f>IF(Тех_Движение!$F$1869&gt;0,Тех_Движение!$I$1869,"")</f>
        <v/>
      </c>
      <c r="C1872" s="20" t="str">
        <f>IF($B1872="","",Тех_Движение!$D$1869)</f>
        <v/>
      </c>
      <c r="D1872" s="9" t="str">
        <f>IF($B1872="","",Тех_Движение!$B$1869)</f>
        <v/>
      </c>
      <c r="E1872" s="21" t="str">
        <f>IF($B1872="","",Тех_Движение!$F$1869)</f>
        <v/>
      </c>
      <c r="F1872" s="21" t="str">
        <f>IF($B1872="","",SUMIFS($E$5:$E1871,$C$5:$C1871,$C1872))</f>
        <v/>
      </c>
      <c r="G1872" s="21" t="str">
        <f>IF($B1872="","",MAX(0,$E1872-MAX(0,SUMIFS(Тех_Движение!$G$2:$G$5111,Тех_Движение!$D$2:$D$5111,$C1872,Тех_Движение!$B$2:$B$5111,"&lt;="&amp;Настройки!$B$5-1)-$F1872)))</f>
        <v/>
      </c>
      <c r="H1872" s="21" t="str">
        <f>IF($B1872="","",IF(AND($D1872&gt;=Настройки!$B$5,$D1872&lt;=Настройки!$B$6),$E1872,0))</f>
        <v/>
      </c>
      <c r="I1872" s="21" t="str">
        <f t="shared" si="87"/>
        <v/>
      </c>
      <c r="J1872" s="21" t="str">
        <f>IF($B1872="","",MAX(0,$E1872-MAX(0,SUMIFS(Тех_Движение!$G$2:$G$5111,Тех_Движение!$D$2:$D$5111,$C1872,Тех_Движение!$B$2:$B$5111,"&lt;="&amp;Настройки!$B$6)-$F1872)))</f>
        <v/>
      </c>
      <c r="K1872" s="21" t="e">
        <f>IF(OR($B1872="",K$3&lt;$D1872+Настройки!$B$7),0,MAX(0,$E1872-MAX(0,SUMIFS(Тех_Движение!$G$2:$G$5111,Тех_Движение!$D$2:$D$5111,$C1872,Тех_Движение!$B$2:$B$5111,"&lt;="&amp;K$3)-$F1872)))</f>
        <v>#VALUE!</v>
      </c>
      <c r="L1872" s="21" t="e">
        <f>IF(OR($B1872="",L$3&lt;$D1872+Настройки!$B$7),0,MAX(0,$E1872-MAX(0,SUMIFS(Тех_Движение!$G$2:$G$5111,Тех_Движение!$D$2:$D$5111,$C1872,Тех_Движение!$B$2:$B$5111,"&lt;="&amp;L$3)-$F1872)))</f>
        <v>#VALUE!</v>
      </c>
      <c r="M1872" s="21" t="e">
        <f>IF(OR($B1872="",M$3&lt;$D1872+Настройки!$B$7),0,MAX(0,$E1872-MAX(0,SUMIFS(Тех_Движение!$G$2:$G$5111,Тех_Движение!$D$2:$D$5111,$C1872,Тех_Движение!$B$2:$B$5111,"&lt;="&amp;M$3)-$F1872)))</f>
        <v>#VALUE!</v>
      </c>
      <c r="N1872" s="21" t="e">
        <f>IF(OR($B1872="",N$3&lt;$D1872+Настройки!$B$7),0,MAX(0,$E1872-MAX(0,SUMIFS(Тех_Движение!$G$2:$G$5111,Тех_Движение!$D$2:$D$5111,$C1872,Тех_Движение!$B$2:$B$5111,"&lt;="&amp;N$3)-$F1872)))</f>
        <v>#VALUE!</v>
      </c>
      <c r="O1872" s="21" t="e">
        <f>IF(OR($B1872="",O$3&lt;$D1872+Настройки!$B$7),0,MAX(0,$E1872-MAX(0,SUMIFS(Тех_Движение!$G$2:$G$5111,Тех_Движение!$D$2:$D$5111,$C1872,Тех_Движение!$B$2:$B$5111,"&lt;="&amp;O$3)-$F1872)))</f>
        <v>#VALUE!</v>
      </c>
      <c r="P1872" s="21" t="e">
        <f>IF(OR($B1872="",P$3&lt;$D1872+Настройки!$B$7),0,MAX(0,$E1872-MAX(0,SUMIFS(Тех_Движение!$G$2:$G$5111,Тех_Движение!$D$2:$D$5111,$C1872,Тех_Движение!$B$2:$B$5111,"&lt;="&amp;P$3)-$F1872)))</f>
        <v>#VALUE!</v>
      </c>
      <c r="Q1872" s="21" t="e">
        <f>IF(OR($B1872="",Q$3&lt;$D1872+Настройки!$B$7),0,MAX(0,$E1872-MAX(0,SUMIFS(Тех_Движение!$G$2:$G$5111,Тех_Движение!$D$2:$D$5111,$C1872,Тех_Движение!$B$2:$B$5111,"&lt;="&amp;Q$3)-$F1872)))</f>
        <v>#VALUE!</v>
      </c>
      <c r="R1872" s="21" t="str">
        <f t="shared" si="88"/>
        <v/>
      </c>
      <c r="S1872" s="23" t="str">
        <f>IF($B1872="","",VLOOKUP($C1872,Настройки!$A$11:$L$17,9,FALSE))</f>
        <v/>
      </c>
      <c r="T1872" s="23" t="str">
        <f t="shared" si="89"/>
        <v/>
      </c>
    </row>
    <row r="1873" spans="1:20" x14ac:dyDescent="0.3">
      <c r="A1873" s="20">
        <f>Тех_Движение!$A$1870</f>
        <v>1869</v>
      </c>
      <c r="B1873" s="20" t="str">
        <f>IF(Тех_Движение!$F$1870&gt;0,Тех_Движение!$I$1870,"")</f>
        <v/>
      </c>
      <c r="C1873" s="20" t="str">
        <f>IF($B1873="","",Тех_Движение!$D$1870)</f>
        <v/>
      </c>
      <c r="D1873" s="9" t="str">
        <f>IF($B1873="","",Тех_Движение!$B$1870)</f>
        <v/>
      </c>
      <c r="E1873" s="21" t="str">
        <f>IF($B1873="","",Тех_Движение!$F$1870)</f>
        <v/>
      </c>
      <c r="F1873" s="21" t="str">
        <f>IF($B1873="","",SUMIFS($E$5:$E1872,$C$5:$C1872,$C1873))</f>
        <v/>
      </c>
      <c r="G1873" s="21" t="str">
        <f>IF($B1873="","",MAX(0,$E1873-MAX(0,SUMIFS(Тех_Движение!$G$2:$G$5111,Тех_Движение!$D$2:$D$5111,$C1873,Тех_Движение!$B$2:$B$5111,"&lt;="&amp;Настройки!$B$5-1)-$F1873)))</f>
        <v/>
      </c>
      <c r="H1873" s="21" t="str">
        <f>IF($B1873="","",IF(AND($D1873&gt;=Настройки!$B$5,$D1873&lt;=Настройки!$B$6),$E1873,0))</f>
        <v/>
      </c>
      <c r="I1873" s="21" t="str">
        <f t="shared" si="87"/>
        <v/>
      </c>
      <c r="J1873" s="21" t="str">
        <f>IF($B1873="","",MAX(0,$E1873-MAX(0,SUMIFS(Тех_Движение!$G$2:$G$5111,Тех_Движение!$D$2:$D$5111,$C1873,Тех_Движение!$B$2:$B$5111,"&lt;="&amp;Настройки!$B$6)-$F1873)))</f>
        <v/>
      </c>
      <c r="K1873" s="21" t="e">
        <f>IF(OR($B1873="",K$3&lt;$D1873+Настройки!$B$7),0,MAX(0,$E1873-MAX(0,SUMIFS(Тех_Движение!$G$2:$G$5111,Тех_Движение!$D$2:$D$5111,$C1873,Тех_Движение!$B$2:$B$5111,"&lt;="&amp;K$3)-$F1873)))</f>
        <v>#VALUE!</v>
      </c>
      <c r="L1873" s="21" t="e">
        <f>IF(OR($B1873="",L$3&lt;$D1873+Настройки!$B$7),0,MAX(0,$E1873-MAX(0,SUMIFS(Тех_Движение!$G$2:$G$5111,Тех_Движение!$D$2:$D$5111,$C1873,Тех_Движение!$B$2:$B$5111,"&lt;="&amp;L$3)-$F1873)))</f>
        <v>#VALUE!</v>
      </c>
      <c r="M1873" s="21" t="e">
        <f>IF(OR($B1873="",M$3&lt;$D1873+Настройки!$B$7),0,MAX(0,$E1873-MAX(0,SUMIFS(Тех_Движение!$G$2:$G$5111,Тех_Движение!$D$2:$D$5111,$C1873,Тех_Движение!$B$2:$B$5111,"&lt;="&amp;M$3)-$F1873)))</f>
        <v>#VALUE!</v>
      </c>
      <c r="N1873" s="21" t="e">
        <f>IF(OR($B1873="",N$3&lt;$D1873+Настройки!$B$7),0,MAX(0,$E1873-MAX(0,SUMIFS(Тех_Движение!$G$2:$G$5111,Тех_Движение!$D$2:$D$5111,$C1873,Тех_Движение!$B$2:$B$5111,"&lt;="&amp;N$3)-$F1873)))</f>
        <v>#VALUE!</v>
      </c>
      <c r="O1873" s="21" t="e">
        <f>IF(OR($B1873="",O$3&lt;$D1873+Настройки!$B$7),0,MAX(0,$E1873-MAX(0,SUMIFS(Тех_Движение!$G$2:$G$5111,Тех_Движение!$D$2:$D$5111,$C1873,Тех_Движение!$B$2:$B$5111,"&lt;="&amp;O$3)-$F1873)))</f>
        <v>#VALUE!</v>
      </c>
      <c r="P1873" s="21" t="e">
        <f>IF(OR($B1873="",P$3&lt;$D1873+Настройки!$B$7),0,MAX(0,$E1873-MAX(0,SUMIFS(Тех_Движение!$G$2:$G$5111,Тех_Движение!$D$2:$D$5111,$C1873,Тех_Движение!$B$2:$B$5111,"&lt;="&amp;P$3)-$F1873)))</f>
        <v>#VALUE!</v>
      </c>
      <c r="Q1873" s="21" t="e">
        <f>IF(OR($B1873="",Q$3&lt;$D1873+Настройки!$B$7),0,MAX(0,$E1873-MAX(0,SUMIFS(Тех_Движение!$G$2:$G$5111,Тех_Движение!$D$2:$D$5111,$C1873,Тех_Движение!$B$2:$B$5111,"&lt;="&amp;Q$3)-$F1873)))</f>
        <v>#VALUE!</v>
      </c>
      <c r="R1873" s="21" t="str">
        <f t="shared" si="88"/>
        <v/>
      </c>
      <c r="S1873" s="23" t="str">
        <f>IF($B1873="","",VLOOKUP($C1873,Настройки!$A$11:$L$17,9,FALSE))</f>
        <v/>
      </c>
      <c r="T1873" s="23" t="str">
        <f t="shared" si="89"/>
        <v/>
      </c>
    </row>
    <row r="1874" spans="1:20" x14ac:dyDescent="0.3">
      <c r="A1874" s="20">
        <f>Тех_Движение!$A$1871</f>
        <v>1870</v>
      </c>
      <c r="B1874" s="20" t="str">
        <f>IF(Тех_Движение!$F$1871&gt;0,Тех_Движение!$I$1871,"")</f>
        <v/>
      </c>
      <c r="C1874" s="20" t="str">
        <f>IF($B1874="","",Тех_Движение!$D$1871)</f>
        <v/>
      </c>
      <c r="D1874" s="9" t="str">
        <f>IF($B1874="","",Тех_Движение!$B$1871)</f>
        <v/>
      </c>
      <c r="E1874" s="21" t="str">
        <f>IF($B1874="","",Тех_Движение!$F$1871)</f>
        <v/>
      </c>
      <c r="F1874" s="21" t="str">
        <f>IF($B1874="","",SUMIFS($E$5:$E1873,$C$5:$C1873,$C1874))</f>
        <v/>
      </c>
      <c r="G1874" s="21" t="str">
        <f>IF($B1874="","",MAX(0,$E1874-MAX(0,SUMIFS(Тех_Движение!$G$2:$G$5111,Тех_Движение!$D$2:$D$5111,$C1874,Тех_Движение!$B$2:$B$5111,"&lt;="&amp;Настройки!$B$5-1)-$F1874)))</f>
        <v/>
      </c>
      <c r="H1874" s="21" t="str">
        <f>IF($B1874="","",IF(AND($D1874&gt;=Настройки!$B$5,$D1874&lt;=Настройки!$B$6),$E1874,0))</f>
        <v/>
      </c>
      <c r="I1874" s="21" t="str">
        <f t="shared" si="87"/>
        <v/>
      </c>
      <c r="J1874" s="21" t="str">
        <f>IF($B1874="","",MAX(0,$E1874-MAX(0,SUMIFS(Тех_Движение!$G$2:$G$5111,Тех_Движение!$D$2:$D$5111,$C1874,Тех_Движение!$B$2:$B$5111,"&lt;="&amp;Настройки!$B$6)-$F1874)))</f>
        <v/>
      </c>
      <c r="K1874" s="21" t="e">
        <f>IF(OR($B1874="",K$3&lt;$D1874+Настройки!$B$7),0,MAX(0,$E1874-MAX(0,SUMIFS(Тех_Движение!$G$2:$G$5111,Тех_Движение!$D$2:$D$5111,$C1874,Тех_Движение!$B$2:$B$5111,"&lt;="&amp;K$3)-$F1874)))</f>
        <v>#VALUE!</v>
      </c>
      <c r="L1874" s="21" t="e">
        <f>IF(OR($B1874="",L$3&lt;$D1874+Настройки!$B$7),0,MAX(0,$E1874-MAX(0,SUMIFS(Тех_Движение!$G$2:$G$5111,Тех_Движение!$D$2:$D$5111,$C1874,Тех_Движение!$B$2:$B$5111,"&lt;="&amp;L$3)-$F1874)))</f>
        <v>#VALUE!</v>
      </c>
      <c r="M1874" s="21" t="e">
        <f>IF(OR($B1874="",M$3&lt;$D1874+Настройки!$B$7),0,MAX(0,$E1874-MAX(0,SUMIFS(Тех_Движение!$G$2:$G$5111,Тех_Движение!$D$2:$D$5111,$C1874,Тех_Движение!$B$2:$B$5111,"&lt;="&amp;M$3)-$F1874)))</f>
        <v>#VALUE!</v>
      </c>
      <c r="N1874" s="21" t="e">
        <f>IF(OR($B1874="",N$3&lt;$D1874+Настройки!$B$7),0,MAX(0,$E1874-MAX(0,SUMIFS(Тех_Движение!$G$2:$G$5111,Тех_Движение!$D$2:$D$5111,$C1874,Тех_Движение!$B$2:$B$5111,"&lt;="&amp;N$3)-$F1874)))</f>
        <v>#VALUE!</v>
      </c>
      <c r="O1874" s="21" t="e">
        <f>IF(OR($B1874="",O$3&lt;$D1874+Настройки!$B$7),0,MAX(0,$E1874-MAX(0,SUMIFS(Тех_Движение!$G$2:$G$5111,Тех_Движение!$D$2:$D$5111,$C1874,Тех_Движение!$B$2:$B$5111,"&lt;="&amp;O$3)-$F1874)))</f>
        <v>#VALUE!</v>
      </c>
      <c r="P1874" s="21" t="e">
        <f>IF(OR($B1874="",P$3&lt;$D1874+Настройки!$B$7),0,MAX(0,$E1874-MAX(0,SUMIFS(Тех_Движение!$G$2:$G$5111,Тех_Движение!$D$2:$D$5111,$C1874,Тех_Движение!$B$2:$B$5111,"&lt;="&amp;P$3)-$F1874)))</f>
        <v>#VALUE!</v>
      </c>
      <c r="Q1874" s="21" t="e">
        <f>IF(OR($B1874="",Q$3&lt;$D1874+Настройки!$B$7),0,MAX(0,$E1874-MAX(0,SUMIFS(Тех_Движение!$G$2:$G$5111,Тех_Движение!$D$2:$D$5111,$C1874,Тех_Движение!$B$2:$B$5111,"&lt;="&amp;Q$3)-$F1874)))</f>
        <v>#VALUE!</v>
      </c>
      <c r="R1874" s="21" t="str">
        <f t="shared" si="88"/>
        <v/>
      </c>
      <c r="S1874" s="23" t="str">
        <f>IF($B1874="","",VLOOKUP($C1874,Настройки!$A$11:$L$17,9,FALSE))</f>
        <v/>
      </c>
      <c r="T1874" s="23" t="str">
        <f t="shared" si="89"/>
        <v/>
      </c>
    </row>
    <row r="1875" spans="1:20" x14ac:dyDescent="0.3">
      <c r="A1875" s="20">
        <f>Тех_Движение!$A$1872</f>
        <v>1871</v>
      </c>
      <c r="B1875" s="20" t="str">
        <f>IF(Тех_Движение!$F$1872&gt;0,Тех_Движение!$I$1872,"")</f>
        <v/>
      </c>
      <c r="C1875" s="20" t="str">
        <f>IF($B1875="","",Тех_Движение!$D$1872)</f>
        <v/>
      </c>
      <c r="D1875" s="9" t="str">
        <f>IF($B1875="","",Тех_Движение!$B$1872)</f>
        <v/>
      </c>
      <c r="E1875" s="21" t="str">
        <f>IF($B1875="","",Тех_Движение!$F$1872)</f>
        <v/>
      </c>
      <c r="F1875" s="21" t="str">
        <f>IF($B1875="","",SUMIFS($E$5:$E1874,$C$5:$C1874,$C1875))</f>
        <v/>
      </c>
      <c r="G1875" s="21" t="str">
        <f>IF($B1875="","",MAX(0,$E1875-MAX(0,SUMIFS(Тех_Движение!$G$2:$G$5111,Тех_Движение!$D$2:$D$5111,$C1875,Тех_Движение!$B$2:$B$5111,"&lt;="&amp;Настройки!$B$5-1)-$F1875)))</f>
        <v/>
      </c>
      <c r="H1875" s="21" t="str">
        <f>IF($B1875="","",IF(AND($D1875&gt;=Настройки!$B$5,$D1875&lt;=Настройки!$B$6),$E1875,0))</f>
        <v/>
      </c>
      <c r="I1875" s="21" t="str">
        <f t="shared" si="87"/>
        <v/>
      </c>
      <c r="J1875" s="21" t="str">
        <f>IF($B1875="","",MAX(0,$E1875-MAX(0,SUMIFS(Тех_Движение!$G$2:$G$5111,Тех_Движение!$D$2:$D$5111,$C1875,Тех_Движение!$B$2:$B$5111,"&lt;="&amp;Настройки!$B$6)-$F1875)))</f>
        <v/>
      </c>
      <c r="K1875" s="21" t="e">
        <f>IF(OR($B1875="",K$3&lt;$D1875+Настройки!$B$7),0,MAX(0,$E1875-MAX(0,SUMIFS(Тех_Движение!$G$2:$G$5111,Тех_Движение!$D$2:$D$5111,$C1875,Тех_Движение!$B$2:$B$5111,"&lt;="&amp;K$3)-$F1875)))</f>
        <v>#VALUE!</v>
      </c>
      <c r="L1875" s="21" t="e">
        <f>IF(OR($B1875="",L$3&lt;$D1875+Настройки!$B$7),0,MAX(0,$E1875-MAX(0,SUMIFS(Тех_Движение!$G$2:$G$5111,Тех_Движение!$D$2:$D$5111,$C1875,Тех_Движение!$B$2:$B$5111,"&lt;="&amp;L$3)-$F1875)))</f>
        <v>#VALUE!</v>
      </c>
      <c r="M1875" s="21" t="e">
        <f>IF(OR($B1875="",M$3&lt;$D1875+Настройки!$B$7),0,MAX(0,$E1875-MAX(0,SUMIFS(Тех_Движение!$G$2:$G$5111,Тех_Движение!$D$2:$D$5111,$C1875,Тех_Движение!$B$2:$B$5111,"&lt;="&amp;M$3)-$F1875)))</f>
        <v>#VALUE!</v>
      </c>
      <c r="N1875" s="21" t="e">
        <f>IF(OR($B1875="",N$3&lt;$D1875+Настройки!$B$7),0,MAX(0,$E1875-MAX(0,SUMIFS(Тех_Движение!$G$2:$G$5111,Тех_Движение!$D$2:$D$5111,$C1875,Тех_Движение!$B$2:$B$5111,"&lt;="&amp;N$3)-$F1875)))</f>
        <v>#VALUE!</v>
      </c>
      <c r="O1875" s="21" t="e">
        <f>IF(OR($B1875="",O$3&lt;$D1875+Настройки!$B$7),0,MAX(0,$E1875-MAX(0,SUMIFS(Тех_Движение!$G$2:$G$5111,Тех_Движение!$D$2:$D$5111,$C1875,Тех_Движение!$B$2:$B$5111,"&lt;="&amp;O$3)-$F1875)))</f>
        <v>#VALUE!</v>
      </c>
      <c r="P1875" s="21" t="e">
        <f>IF(OR($B1875="",P$3&lt;$D1875+Настройки!$B$7),0,MAX(0,$E1875-MAX(0,SUMIFS(Тех_Движение!$G$2:$G$5111,Тех_Движение!$D$2:$D$5111,$C1875,Тех_Движение!$B$2:$B$5111,"&lt;="&amp;P$3)-$F1875)))</f>
        <v>#VALUE!</v>
      </c>
      <c r="Q1875" s="21" t="e">
        <f>IF(OR($B1875="",Q$3&lt;$D1875+Настройки!$B$7),0,MAX(0,$E1875-MAX(0,SUMIFS(Тех_Движение!$G$2:$G$5111,Тех_Движение!$D$2:$D$5111,$C1875,Тех_Движение!$B$2:$B$5111,"&lt;="&amp;Q$3)-$F1875)))</f>
        <v>#VALUE!</v>
      </c>
      <c r="R1875" s="21" t="str">
        <f t="shared" si="88"/>
        <v/>
      </c>
      <c r="S1875" s="23" t="str">
        <f>IF($B1875="","",VLOOKUP($C1875,Настройки!$A$11:$L$17,9,FALSE))</f>
        <v/>
      </c>
      <c r="T1875" s="23" t="str">
        <f t="shared" si="89"/>
        <v/>
      </c>
    </row>
    <row r="1876" spans="1:20" x14ac:dyDescent="0.3">
      <c r="A1876" s="20">
        <f>Тех_Движение!$A$1873</f>
        <v>1872</v>
      </c>
      <c r="B1876" s="20" t="str">
        <f>IF(Тех_Движение!$F$1873&gt;0,Тех_Движение!$I$1873,"")</f>
        <v/>
      </c>
      <c r="C1876" s="20" t="str">
        <f>IF($B1876="","",Тех_Движение!$D$1873)</f>
        <v/>
      </c>
      <c r="D1876" s="9" t="str">
        <f>IF($B1876="","",Тех_Движение!$B$1873)</f>
        <v/>
      </c>
      <c r="E1876" s="21" t="str">
        <f>IF($B1876="","",Тех_Движение!$F$1873)</f>
        <v/>
      </c>
      <c r="F1876" s="21" t="str">
        <f>IF($B1876="","",SUMIFS($E$5:$E1875,$C$5:$C1875,$C1876))</f>
        <v/>
      </c>
      <c r="G1876" s="21" t="str">
        <f>IF($B1876="","",MAX(0,$E1876-MAX(0,SUMIFS(Тех_Движение!$G$2:$G$5111,Тех_Движение!$D$2:$D$5111,$C1876,Тех_Движение!$B$2:$B$5111,"&lt;="&amp;Настройки!$B$5-1)-$F1876)))</f>
        <v/>
      </c>
      <c r="H1876" s="21" t="str">
        <f>IF($B1876="","",IF(AND($D1876&gt;=Настройки!$B$5,$D1876&lt;=Настройки!$B$6),$E1876,0))</f>
        <v/>
      </c>
      <c r="I1876" s="21" t="str">
        <f t="shared" si="87"/>
        <v/>
      </c>
      <c r="J1876" s="21" t="str">
        <f>IF($B1876="","",MAX(0,$E1876-MAX(0,SUMIFS(Тех_Движение!$G$2:$G$5111,Тех_Движение!$D$2:$D$5111,$C1876,Тех_Движение!$B$2:$B$5111,"&lt;="&amp;Настройки!$B$6)-$F1876)))</f>
        <v/>
      </c>
      <c r="K1876" s="21" t="e">
        <f>IF(OR($B1876="",K$3&lt;$D1876+Настройки!$B$7),0,MAX(0,$E1876-MAX(0,SUMIFS(Тех_Движение!$G$2:$G$5111,Тех_Движение!$D$2:$D$5111,$C1876,Тех_Движение!$B$2:$B$5111,"&lt;="&amp;K$3)-$F1876)))</f>
        <v>#VALUE!</v>
      </c>
      <c r="L1876" s="21" t="e">
        <f>IF(OR($B1876="",L$3&lt;$D1876+Настройки!$B$7),0,MAX(0,$E1876-MAX(0,SUMIFS(Тех_Движение!$G$2:$G$5111,Тех_Движение!$D$2:$D$5111,$C1876,Тех_Движение!$B$2:$B$5111,"&lt;="&amp;L$3)-$F1876)))</f>
        <v>#VALUE!</v>
      </c>
      <c r="M1876" s="21" t="e">
        <f>IF(OR($B1876="",M$3&lt;$D1876+Настройки!$B$7),0,MAX(0,$E1876-MAX(0,SUMIFS(Тех_Движение!$G$2:$G$5111,Тех_Движение!$D$2:$D$5111,$C1876,Тех_Движение!$B$2:$B$5111,"&lt;="&amp;M$3)-$F1876)))</f>
        <v>#VALUE!</v>
      </c>
      <c r="N1876" s="21" t="e">
        <f>IF(OR($B1876="",N$3&lt;$D1876+Настройки!$B$7),0,MAX(0,$E1876-MAX(0,SUMIFS(Тех_Движение!$G$2:$G$5111,Тех_Движение!$D$2:$D$5111,$C1876,Тех_Движение!$B$2:$B$5111,"&lt;="&amp;N$3)-$F1876)))</f>
        <v>#VALUE!</v>
      </c>
      <c r="O1876" s="21" t="e">
        <f>IF(OR($B1876="",O$3&lt;$D1876+Настройки!$B$7),0,MAX(0,$E1876-MAX(0,SUMIFS(Тех_Движение!$G$2:$G$5111,Тех_Движение!$D$2:$D$5111,$C1876,Тех_Движение!$B$2:$B$5111,"&lt;="&amp;O$3)-$F1876)))</f>
        <v>#VALUE!</v>
      </c>
      <c r="P1876" s="21" t="e">
        <f>IF(OR($B1876="",P$3&lt;$D1876+Настройки!$B$7),0,MAX(0,$E1876-MAX(0,SUMIFS(Тех_Движение!$G$2:$G$5111,Тех_Движение!$D$2:$D$5111,$C1876,Тех_Движение!$B$2:$B$5111,"&lt;="&amp;P$3)-$F1876)))</f>
        <v>#VALUE!</v>
      </c>
      <c r="Q1876" s="21" t="e">
        <f>IF(OR($B1876="",Q$3&lt;$D1876+Настройки!$B$7),0,MAX(0,$E1876-MAX(0,SUMIFS(Тех_Движение!$G$2:$G$5111,Тех_Движение!$D$2:$D$5111,$C1876,Тех_Движение!$B$2:$B$5111,"&lt;="&amp;Q$3)-$F1876)))</f>
        <v>#VALUE!</v>
      </c>
      <c r="R1876" s="21" t="str">
        <f t="shared" si="88"/>
        <v/>
      </c>
      <c r="S1876" s="23" t="str">
        <f>IF($B1876="","",VLOOKUP($C1876,Настройки!$A$11:$L$17,9,FALSE))</f>
        <v/>
      </c>
      <c r="T1876" s="23" t="str">
        <f t="shared" si="89"/>
        <v/>
      </c>
    </row>
    <row r="1877" spans="1:20" x14ac:dyDescent="0.3">
      <c r="A1877" s="20">
        <f>Тех_Движение!$A$1874</f>
        <v>1873</v>
      </c>
      <c r="B1877" s="20" t="str">
        <f>IF(Тех_Движение!$F$1874&gt;0,Тех_Движение!$I$1874,"")</f>
        <v/>
      </c>
      <c r="C1877" s="20" t="str">
        <f>IF($B1877="","",Тех_Движение!$D$1874)</f>
        <v/>
      </c>
      <c r="D1877" s="9" t="str">
        <f>IF($B1877="","",Тех_Движение!$B$1874)</f>
        <v/>
      </c>
      <c r="E1877" s="21" t="str">
        <f>IF($B1877="","",Тех_Движение!$F$1874)</f>
        <v/>
      </c>
      <c r="F1877" s="21" t="str">
        <f>IF($B1877="","",SUMIFS($E$5:$E1876,$C$5:$C1876,$C1877))</f>
        <v/>
      </c>
      <c r="G1877" s="21" t="str">
        <f>IF($B1877="","",MAX(0,$E1877-MAX(0,SUMIFS(Тех_Движение!$G$2:$G$5111,Тех_Движение!$D$2:$D$5111,$C1877,Тех_Движение!$B$2:$B$5111,"&lt;="&amp;Настройки!$B$5-1)-$F1877)))</f>
        <v/>
      </c>
      <c r="H1877" s="21" t="str">
        <f>IF($B1877="","",IF(AND($D1877&gt;=Настройки!$B$5,$D1877&lt;=Настройки!$B$6),$E1877,0))</f>
        <v/>
      </c>
      <c r="I1877" s="21" t="str">
        <f t="shared" si="87"/>
        <v/>
      </c>
      <c r="J1877" s="21" t="str">
        <f>IF($B1877="","",MAX(0,$E1877-MAX(0,SUMIFS(Тех_Движение!$G$2:$G$5111,Тех_Движение!$D$2:$D$5111,$C1877,Тех_Движение!$B$2:$B$5111,"&lt;="&amp;Настройки!$B$6)-$F1877)))</f>
        <v/>
      </c>
      <c r="K1877" s="21" t="e">
        <f>IF(OR($B1877="",K$3&lt;$D1877+Настройки!$B$7),0,MAX(0,$E1877-MAX(0,SUMIFS(Тех_Движение!$G$2:$G$5111,Тех_Движение!$D$2:$D$5111,$C1877,Тех_Движение!$B$2:$B$5111,"&lt;="&amp;K$3)-$F1877)))</f>
        <v>#VALUE!</v>
      </c>
      <c r="L1877" s="21" t="e">
        <f>IF(OR($B1877="",L$3&lt;$D1877+Настройки!$B$7),0,MAX(0,$E1877-MAX(0,SUMIFS(Тех_Движение!$G$2:$G$5111,Тех_Движение!$D$2:$D$5111,$C1877,Тех_Движение!$B$2:$B$5111,"&lt;="&amp;L$3)-$F1877)))</f>
        <v>#VALUE!</v>
      </c>
      <c r="M1877" s="21" t="e">
        <f>IF(OR($B1877="",M$3&lt;$D1877+Настройки!$B$7),0,MAX(0,$E1877-MAX(0,SUMIFS(Тех_Движение!$G$2:$G$5111,Тех_Движение!$D$2:$D$5111,$C1877,Тех_Движение!$B$2:$B$5111,"&lt;="&amp;M$3)-$F1877)))</f>
        <v>#VALUE!</v>
      </c>
      <c r="N1877" s="21" t="e">
        <f>IF(OR($B1877="",N$3&lt;$D1877+Настройки!$B$7),0,MAX(0,$E1877-MAX(0,SUMIFS(Тех_Движение!$G$2:$G$5111,Тех_Движение!$D$2:$D$5111,$C1877,Тех_Движение!$B$2:$B$5111,"&lt;="&amp;N$3)-$F1877)))</f>
        <v>#VALUE!</v>
      </c>
      <c r="O1877" s="21" t="e">
        <f>IF(OR($B1877="",O$3&lt;$D1877+Настройки!$B$7),0,MAX(0,$E1877-MAX(0,SUMIFS(Тех_Движение!$G$2:$G$5111,Тех_Движение!$D$2:$D$5111,$C1877,Тех_Движение!$B$2:$B$5111,"&lt;="&amp;O$3)-$F1877)))</f>
        <v>#VALUE!</v>
      </c>
      <c r="P1877" s="21" t="e">
        <f>IF(OR($B1877="",P$3&lt;$D1877+Настройки!$B$7),0,MAX(0,$E1877-MAX(0,SUMIFS(Тех_Движение!$G$2:$G$5111,Тех_Движение!$D$2:$D$5111,$C1877,Тех_Движение!$B$2:$B$5111,"&lt;="&amp;P$3)-$F1877)))</f>
        <v>#VALUE!</v>
      </c>
      <c r="Q1877" s="21" t="e">
        <f>IF(OR($B1877="",Q$3&lt;$D1877+Настройки!$B$7),0,MAX(0,$E1877-MAX(0,SUMIFS(Тех_Движение!$G$2:$G$5111,Тех_Движение!$D$2:$D$5111,$C1877,Тех_Движение!$B$2:$B$5111,"&lt;="&amp;Q$3)-$F1877)))</f>
        <v>#VALUE!</v>
      </c>
      <c r="R1877" s="21" t="str">
        <f t="shared" si="88"/>
        <v/>
      </c>
      <c r="S1877" s="23" t="str">
        <f>IF($B1877="","",VLOOKUP($C1877,Настройки!$A$11:$L$17,9,FALSE))</f>
        <v/>
      </c>
      <c r="T1877" s="23" t="str">
        <f t="shared" si="89"/>
        <v/>
      </c>
    </row>
    <row r="1878" spans="1:20" x14ac:dyDescent="0.3">
      <c r="A1878" s="20">
        <f>Тех_Движение!$A$1875</f>
        <v>1874</v>
      </c>
      <c r="B1878" s="20" t="str">
        <f>IF(Тех_Движение!$F$1875&gt;0,Тех_Движение!$I$1875,"")</f>
        <v/>
      </c>
      <c r="C1878" s="20" t="str">
        <f>IF($B1878="","",Тех_Движение!$D$1875)</f>
        <v/>
      </c>
      <c r="D1878" s="9" t="str">
        <f>IF($B1878="","",Тех_Движение!$B$1875)</f>
        <v/>
      </c>
      <c r="E1878" s="21" t="str">
        <f>IF($B1878="","",Тех_Движение!$F$1875)</f>
        <v/>
      </c>
      <c r="F1878" s="21" t="str">
        <f>IF($B1878="","",SUMIFS($E$5:$E1877,$C$5:$C1877,$C1878))</f>
        <v/>
      </c>
      <c r="G1878" s="21" t="str">
        <f>IF($B1878="","",MAX(0,$E1878-MAX(0,SUMIFS(Тех_Движение!$G$2:$G$5111,Тех_Движение!$D$2:$D$5111,$C1878,Тех_Движение!$B$2:$B$5111,"&lt;="&amp;Настройки!$B$5-1)-$F1878)))</f>
        <v/>
      </c>
      <c r="H1878" s="21" t="str">
        <f>IF($B1878="","",IF(AND($D1878&gt;=Настройки!$B$5,$D1878&lt;=Настройки!$B$6),$E1878,0))</f>
        <v/>
      </c>
      <c r="I1878" s="21" t="str">
        <f t="shared" si="87"/>
        <v/>
      </c>
      <c r="J1878" s="21" t="str">
        <f>IF($B1878="","",MAX(0,$E1878-MAX(0,SUMIFS(Тех_Движение!$G$2:$G$5111,Тех_Движение!$D$2:$D$5111,$C1878,Тех_Движение!$B$2:$B$5111,"&lt;="&amp;Настройки!$B$6)-$F1878)))</f>
        <v/>
      </c>
      <c r="K1878" s="21" t="e">
        <f>IF(OR($B1878="",K$3&lt;$D1878+Настройки!$B$7),0,MAX(0,$E1878-MAX(0,SUMIFS(Тех_Движение!$G$2:$G$5111,Тех_Движение!$D$2:$D$5111,$C1878,Тех_Движение!$B$2:$B$5111,"&lt;="&amp;K$3)-$F1878)))</f>
        <v>#VALUE!</v>
      </c>
      <c r="L1878" s="21" t="e">
        <f>IF(OR($B1878="",L$3&lt;$D1878+Настройки!$B$7),0,MAX(0,$E1878-MAX(0,SUMIFS(Тех_Движение!$G$2:$G$5111,Тех_Движение!$D$2:$D$5111,$C1878,Тех_Движение!$B$2:$B$5111,"&lt;="&amp;L$3)-$F1878)))</f>
        <v>#VALUE!</v>
      </c>
      <c r="M1878" s="21" t="e">
        <f>IF(OR($B1878="",M$3&lt;$D1878+Настройки!$B$7),0,MAX(0,$E1878-MAX(0,SUMIFS(Тех_Движение!$G$2:$G$5111,Тех_Движение!$D$2:$D$5111,$C1878,Тех_Движение!$B$2:$B$5111,"&lt;="&amp;M$3)-$F1878)))</f>
        <v>#VALUE!</v>
      </c>
      <c r="N1878" s="21" t="e">
        <f>IF(OR($B1878="",N$3&lt;$D1878+Настройки!$B$7),0,MAX(0,$E1878-MAX(0,SUMIFS(Тех_Движение!$G$2:$G$5111,Тех_Движение!$D$2:$D$5111,$C1878,Тех_Движение!$B$2:$B$5111,"&lt;="&amp;N$3)-$F1878)))</f>
        <v>#VALUE!</v>
      </c>
      <c r="O1878" s="21" t="e">
        <f>IF(OR($B1878="",O$3&lt;$D1878+Настройки!$B$7),0,MAX(0,$E1878-MAX(0,SUMIFS(Тех_Движение!$G$2:$G$5111,Тех_Движение!$D$2:$D$5111,$C1878,Тех_Движение!$B$2:$B$5111,"&lt;="&amp;O$3)-$F1878)))</f>
        <v>#VALUE!</v>
      </c>
      <c r="P1878" s="21" t="e">
        <f>IF(OR($B1878="",P$3&lt;$D1878+Настройки!$B$7),0,MAX(0,$E1878-MAX(0,SUMIFS(Тех_Движение!$G$2:$G$5111,Тех_Движение!$D$2:$D$5111,$C1878,Тех_Движение!$B$2:$B$5111,"&lt;="&amp;P$3)-$F1878)))</f>
        <v>#VALUE!</v>
      </c>
      <c r="Q1878" s="21" t="e">
        <f>IF(OR($B1878="",Q$3&lt;$D1878+Настройки!$B$7),0,MAX(0,$E1878-MAX(0,SUMIFS(Тех_Движение!$G$2:$G$5111,Тех_Движение!$D$2:$D$5111,$C1878,Тех_Движение!$B$2:$B$5111,"&lt;="&amp;Q$3)-$F1878)))</f>
        <v>#VALUE!</v>
      </c>
      <c r="R1878" s="21" t="str">
        <f t="shared" si="88"/>
        <v/>
      </c>
      <c r="S1878" s="23" t="str">
        <f>IF($B1878="","",VLOOKUP($C1878,Настройки!$A$11:$L$17,9,FALSE))</f>
        <v/>
      </c>
      <c r="T1878" s="23" t="str">
        <f t="shared" si="89"/>
        <v/>
      </c>
    </row>
    <row r="1879" spans="1:20" x14ac:dyDescent="0.3">
      <c r="A1879" s="20">
        <f>Тех_Движение!$A$1876</f>
        <v>1875</v>
      </c>
      <c r="B1879" s="20" t="str">
        <f>IF(Тех_Движение!$F$1876&gt;0,Тех_Движение!$I$1876,"")</f>
        <v/>
      </c>
      <c r="C1879" s="20" t="str">
        <f>IF($B1879="","",Тех_Движение!$D$1876)</f>
        <v/>
      </c>
      <c r="D1879" s="9" t="str">
        <f>IF($B1879="","",Тех_Движение!$B$1876)</f>
        <v/>
      </c>
      <c r="E1879" s="21" t="str">
        <f>IF($B1879="","",Тех_Движение!$F$1876)</f>
        <v/>
      </c>
      <c r="F1879" s="21" t="str">
        <f>IF($B1879="","",SUMIFS($E$5:$E1878,$C$5:$C1878,$C1879))</f>
        <v/>
      </c>
      <c r="G1879" s="21" t="str">
        <f>IF($B1879="","",MAX(0,$E1879-MAX(0,SUMIFS(Тех_Движение!$G$2:$G$5111,Тех_Движение!$D$2:$D$5111,$C1879,Тех_Движение!$B$2:$B$5111,"&lt;="&amp;Настройки!$B$5-1)-$F1879)))</f>
        <v/>
      </c>
      <c r="H1879" s="21" t="str">
        <f>IF($B1879="","",IF(AND($D1879&gt;=Настройки!$B$5,$D1879&lt;=Настройки!$B$6),$E1879,0))</f>
        <v/>
      </c>
      <c r="I1879" s="21" t="str">
        <f t="shared" si="87"/>
        <v/>
      </c>
      <c r="J1879" s="21" t="str">
        <f>IF($B1879="","",MAX(0,$E1879-MAX(0,SUMIFS(Тех_Движение!$G$2:$G$5111,Тех_Движение!$D$2:$D$5111,$C1879,Тех_Движение!$B$2:$B$5111,"&lt;="&amp;Настройки!$B$6)-$F1879)))</f>
        <v/>
      </c>
      <c r="K1879" s="21" t="e">
        <f>IF(OR($B1879="",K$3&lt;$D1879+Настройки!$B$7),0,MAX(0,$E1879-MAX(0,SUMIFS(Тех_Движение!$G$2:$G$5111,Тех_Движение!$D$2:$D$5111,$C1879,Тех_Движение!$B$2:$B$5111,"&lt;="&amp;K$3)-$F1879)))</f>
        <v>#VALUE!</v>
      </c>
      <c r="L1879" s="21" t="e">
        <f>IF(OR($B1879="",L$3&lt;$D1879+Настройки!$B$7),0,MAX(0,$E1879-MAX(0,SUMIFS(Тех_Движение!$G$2:$G$5111,Тех_Движение!$D$2:$D$5111,$C1879,Тех_Движение!$B$2:$B$5111,"&lt;="&amp;L$3)-$F1879)))</f>
        <v>#VALUE!</v>
      </c>
      <c r="M1879" s="21" t="e">
        <f>IF(OR($B1879="",M$3&lt;$D1879+Настройки!$B$7),0,MAX(0,$E1879-MAX(0,SUMIFS(Тех_Движение!$G$2:$G$5111,Тех_Движение!$D$2:$D$5111,$C1879,Тех_Движение!$B$2:$B$5111,"&lt;="&amp;M$3)-$F1879)))</f>
        <v>#VALUE!</v>
      </c>
      <c r="N1879" s="21" t="e">
        <f>IF(OR($B1879="",N$3&lt;$D1879+Настройки!$B$7),0,MAX(0,$E1879-MAX(0,SUMIFS(Тех_Движение!$G$2:$G$5111,Тех_Движение!$D$2:$D$5111,$C1879,Тех_Движение!$B$2:$B$5111,"&lt;="&amp;N$3)-$F1879)))</f>
        <v>#VALUE!</v>
      </c>
      <c r="O1879" s="21" t="e">
        <f>IF(OR($B1879="",O$3&lt;$D1879+Настройки!$B$7),0,MAX(0,$E1879-MAX(0,SUMIFS(Тех_Движение!$G$2:$G$5111,Тех_Движение!$D$2:$D$5111,$C1879,Тех_Движение!$B$2:$B$5111,"&lt;="&amp;O$3)-$F1879)))</f>
        <v>#VALUE!</v>
      </c>
      <c r="P1879" s="21" t="e">
        <f>IF(OR($B1879="",P$3&lt;$D1879+Настройки!$B$7),0,MAX(0,$E1879-MAX(0,SUMIFS(Тех_Движение!$G$2:$G$5111,Тех_Движение!$D$2:$D$5111,$C1879,Тех_Движение!$B$2:$B$5111,"&lt;="&amp;P$3)-$F1879)))</f>
        <v>#VALUE!</v>
      </c>
      <c r="Q1879" s="21" t="e">
        <f>IF(OR($B1879="",Q$3&lt;$D1879+Настройки!$B$7),0,MAX(0,$E1879-MAX(0,SUMIFS(Тех_Движение!$G$2:$G$5111,Тех_Движение!$D$2:$D$5111,$C1879,Тех_Движение!$B$2:$B$5111,"&lt;="&amp;Q$3)-$F1879)))</f>
        <v>#VALUE!</v>
      </c>
      <c r="R1879" s="21" t="str">
        <f t="shared" si="88"/>
        <v/>
      </c>
      <c r="S1879" s="23" t="str">
        <f>IF($B1879="","",VLOOKUP($C1879,Настройки!$A$11:$L$17,9,FALSE))</f>
        <v/>
      </c>
      <c r="T1879" s="23" t="str">
        <f t="shared" si="89"/>
        <v/>
      </c>
    </row>
    <row r="1880" spans="1:20" x14ac:dyDescent="0.3">
      <c r="A1880" s="20">
        <f>Тех_Движение!$A$1877</f>
        <v>1876</v>
      </c>
      <c r="B1880" s="20" t="str">
        <f>IF(Тех_Движение!$F$1877&gt;0,Тех_Движение!$I$1877,"")</f>
        <v/>
      </c>
      <c r="C1880" s="20" t="str">
        <f>IF($B1880="","",Тех_Движение!$D$1877)</f>
        <v/>
      </c>
      <c r="D1880" s="9" t="str">
        <f>IF($B1880="","",Тех_Движение!$B$1877)</f>
        <v/>
      </c>
      <c r="E1880" s="21" t="str">
        <f>IF($B1880="","",Тех_Движение!$F$1877)</f>
        <v/>
      </c>
      <c r="F1880" s="21" t="str">
        <f>IF($B1880="","",SUMIFS($E$5:$E1879,$C$5:$C1879,$C1880))</f>
        <v/>
      </c>
      <c r="G1880" s="21" t="str">
        <f>IF($B1880="","",MAX(0,$E1880-MAX(0,SUMIFS(Тех_Движение!$G$2:$G$5111,Тех_Движение!$D$2:$D$5111,$C1880,Тех_Движение!$B$2:$B$5111,"&lt;="&amp;Настройки!$B$5-1)-$F1880)))</f>
        <v/>
      </c>
      <c r="H1880" s="21" t="str">
        <f>IF($B1880="","",IF(AND($D1880&gt;=Настройки!$B$5,$D1880&lt;=Настройки!$B$6),$E1880,0))</f>
        <v/>
      </c>
      <c r="I1880" s="21" t="str">
        <f t="shared" si="87"/>
        <v/>
      </c>
      <c r="J1880" s="21" t="str">
        <f>IF($B1880="","",MAX(0,$E1880-MAX(0,SUMIFS(Тех_Движение!$G$2:$G$5111,Тех_Движение!$D$2:$D$5111,$C1880,Тех_Движение!$B$2:$B$5111,"&lt;="&amp;Настройки!$B$6)-$F1880)))</f>
        <v/>
      </c>
      <c r="K1880" s="21" t="e">
        <f>IF(OR($B1880="",K$3&lt;$D1880+Настройки!$B$7),0,MAX(0,$E1880-MAX(0,SUMIFS(Тех_Движение!$G$2:$G$5111,Тех_Движение!$D$2:$D$5111,$C1880,Тех_Движение!$B$2:$B$5111,"&lt;="&amp;K$3)-$F1880)))</f>
        <v>#VALUE!</v>
      </c>
      <c r="L1880" s="21" t="e">
        <f>IF(OR($B1880="",L$3&lt;$D1880+Настройки!$B$7),0,MAX(0,$E1880-MAX(0,SUMIFS(Тех_Движение!$G$2:$G$5111,Тех_Движение!$D$2:$D$5111,$C1880,Тех_Движение!$B$2:$B$5111,"&lt;="&amp;L$3)-$F1880)))</f>
        <v>#VALUE!</v>
      </c>
      <c r="M1880" s="21" t="e">
        <f>IF(OR($B1880="",M$3&lt;$D1880+Настройки!$B$7),0,MAX(0,$E1880-MAX(0,SUMIFS(Тех_Движение!$G$2:$G$5111,Тех_Движение!$D$2:$D$5111,$C1880,Тех_Движение!$B$2:$B$5111,"&lt;="&amp;M$3)-$F1880)))</f>
        <v>#VALUE!</v>
      </c>
      <c r="N1880" s="21" t="e">
        <f>IF(OR($B1880="",N$3&lt;$D1880+Настройки!$B$7),0,MAX(0,$E1880-MAX(0,SUMIFS(Тех_Движение!$G$2:$G$5111,Тех_Движение!$D$2:$D$5111,$C1880,Тех_Движение!$B$2:$B$5111,"&lt;="&amp;N$3)-$F1880)))</f>
        <v>#VALUE!</v>
      </c>
      <c r="O1880" s="21" t="e">
        <f>IF(OR($B1880="",O$3&lt;$D1880+Настройки!$B$7),0,MAX(0,$E1880-MAX(0,SUMIFS(Тех_Движение!$G$2:$G$5111,Тех_Движение!$D$2:$D$5111,$C1880,Тех_Движение!$B$2:$B$5111,"&lt;="&amp;O$3)-$F1880)))</f>
        <v>#VALUE!</v>
      </c>
      <c r="P1880" s="21" t="e">
        <f>IF(OR($B1880="",P$3&lt;$D1880+Настройки!$B$7),0,MAX(0,$E1880-MAX(0,SUMIFS(Тех_Движение!$G$2:$G$5111,Тех_Движение!$D$2:$D$5111,$C1880,Тех_Движение!$B$2:$B$5111,"&lt;="&amp;P$3)-$F1880)))</f>
        <v>#VALUE!</v>
      </c>
      <c r="Q1880" s="21" t="e">
        <f>IF(OR($B1880="",Q$3&lt;$D1880+Настройки!$B$7),0,MAX(0,$E1880-MAX(0,SUMIFS(Тех_Движение!$G$2:$G$5111,Тех_Движение!$D$2:$D$5111,$C1880,Тех_Движение!$B$2:$B$5111,"&lt;="&amp;Q$3)-$F1880)))</f>
        <v>#VALUE!</v>
      </c>
      <c r="R1880" s="21" t="str">
        <f t="shared" si="88"/>
        <v/>
      </c>
      <c r="S1880" s="23" t="str">
        <f>IF($B1880="","",VLOOKUP($C1880,Настройки!$A$11:$L$17,9,FALSE))</f>
        <v/>
      </c>
      <c r="T1880" s="23" t="str">
        <f t="shared" si="89"/>
        <v/>
      </c>
    </row>
    <row r="1881" spans="1:20" x14ac:dyDescent="0.3">
      <c r="A1881" s="20">
        <f>Тех_Движение!$A$1878</f>
        <v>1877</v>
      </c>
      <c r="B1881" s="20" t="str">
        <f>IF(Тех_Движение!$F$1878&gt;0,Тех_Движение!$I$1878,"")</f>
        <v/>
      </c>
      <c r="C1881" s="20" t="str">
        <f>IF($B1881="","",Тех_Движение!$D$1878)</f>
        <v/>
      </c>
      <c r="D1881" s="9" t="str">
        <f>IF($B1881="","",Тех_Движение!$B$1878)</f>
        <v/>
      </c>
      <c r="E1881" s="21" t="str">
        <f>IF($B1881="","",Тех_Движение!$F$1878)</f>
        <v/>
      </c>
      <c r="F1881" s="21" t="str">
        <f>IF($B1881="","",SUMIFS($E$5:$E1880,$C$5:$C1880,$C1881))</f>
        <v/>
      </c>
      <c r="G1881" s="21" t="str">
        <f>IF($B1881="","",MAX(0,$E1881-MAX(0,SUMIFS(Тех_Движение!$G$2:$G$5111,Тех_Движение!$D$2:$D$5111,$C1881,Тех_Движение!$B$2:$B$5111,"&lt;="&amp;Настройки!$B$5-1)-$F1881)))</f>
        <v/>
      </c>
      <c r="H1881" s="21" t="str">
        <f>IF($B1881="","",IF(AND($D1881&gt;=Настройки!$B$5,$D1881&lt;=Настройки!$B$6),$E1881,0))</f>
        <v/>
      </c>
      <c r="I1881" s="21" t="str">
        <f t="shared" si="87"/>
        <v/>
      </c>
      <c r="J1881" s="21" t="str">
        <f>IF($B1881="","",MAX(0,$E1881-MAX(0,SUMIFS(Тех_Движение!$G$2:$G$5111,Тех_Движение!$D$2:$D$5111,$C1881,Тех_Движение!$B$2:$B$5111,"&lt;="&amp;Настройки!$B$6)-$F1881)))</f>
        <v/>
      </c>
      <c r="K1881" s="21" t="e">
        <f>IF(OR($B1881="",K$3&lt;$D1881+Настройки!$B$7),0,MAX(0,$E1881-MAX(0,SUMIFS(Тех_Движение!$G$2:$G$5111,Тех_Движение!$D$2:$D$5111,$C1881,Тех_Движение!$B$2:$B$5111,"&lt;="&amp;K$3)-$F1881)))</f>
        <v>#VALUE!</v>
      </c>
      <c r="L1881" s="21" t="e">
        <f>IF(OR($B1881="",L$3&lt;$D1881+Настройки!$B$7),0,MAX(0,$E1881-MAX(0,SUMIFS(Тех_Движение!$G$2:$G$5111,Тех_Движение!$D$2:$D$5111,$C1881,Тех_Движение!$B$2:$B$5111,"&lt;="&amp;L$3)-$F1881)))</f>
        <v>#VALUE!</v>
      </c>
      <c r="M1881" s="21" t="e">
        <f>IF(OR($B1881="",M$3&lt;$D1881+Настройки!$B$7),0,MAX(0,$E1881-MAX(0,SUMIFS(Тех_Движение!$G$2:$G$5111,Тех_Движение!$D$2:$D$5111,$C1881,Тех_Движение!$B$2:$B$5111,"&lt;="&amp;M$3)-$F1881)))</f>
        <v>#VALUE!</v>
      </c>
      <c r="N1881" s="21" t="e">
        <f>IF(OR($B1881="",N$3&lt;$D1881+Настройки!$B$7),0,MAX(0,$E1881-MAX(0,SUMIFS(Тех_Движение!$G$2:$G$5111,Тех_Движение!$D$2:$D$5111,$C1881,Тех_Движение!$B$2:$B$5111,"&lt;="&amp;N$3)-$F1881)))</f>
        <v>#VALUE!</v>
      </c>
      <c r="O1881" s="21" t="e">
        <f>IF(OR($B1881="",O$3&lt;$D1881+Настройки!$B$7),0,MAX(0,$E1881-MAX(0,SUMIFS(Тех_Движение!$G$2:$G$5111,Тех_Движение!$D$2:$D$5111,$C1881,Тех_Движение!$B$2:$B$5111,"&lt;="&amp;O$3)-$F1881)))</f>
        <v>#VALUE!</v>
      </c>
      <c r="P1881" s="21" t="e">
        <f>IF(OR($B1881="",P$3&lt;$D1881+Настройки!$B$7),0,MAX(0,$E1881-MAX(0,SUMIFS(Тех_Движение!$G$2:$G$5111,Тех_Движение!$D$2:$D$5111,$C1881,Тех_Движение!$B$2:$B$5111,"&lt;="&amp;P$3)-$F1881)))</f>
        <v>#VALUE!</v>
      </c>
      <c r="Q1881" s="21" t="e">
        <f>IF(OR($B1881="",Q$3&lt;$D1881+Настройки!$B$7),0,MAX(0,$E1881-MAX(0,SUMIFS(Тех_Движение!$G$2:$G$5111,Тех_Движение!$D$2:$D$5111,$C1881,Тех_Движение!$B$2:$B$5111,"&lt;="&amp;Q$3)-$F1881)))</f>
        <v>#VALUE!</v>
      </c>
      <c r="R1881" s="21" t="str">
        <f t="shared" si="88"/>
        <v/>
      </c>
      <c r="S1881" s="23" t="str">
        <f>IF($B1881="","",VLOOKUP($C1881,Настройки!$A$11:$L$17,9,FALSE))</f>
        <v/>
      </c>
      <c r="T1881" s="23" t="str">
        <f t="shared" si="89"/>
        <v/>
      </c>
    </row>
    <row r="1882" spans="1:20" x14ac:dyDescent="0.3">
      <c r="A1882" s="20">
        <f>Тех_Движение!$A$1879</f>
        <v>1878</v>
      </c>
      <c r="B1882" s="20" t="str">
        <f>IF(Тех_Движение!$F$1879&gt;0,Тех_Движение!$I$1879,"")</f>
        <v/>
      </c>
      <c r="C1882" s="20" t="str">
        <f>IF($B1882="","",Тех_Движение!$D$1879)</f>
        <v/>
      </c>
      <c r="D1882" s="9" t="str">
        <f>IF($B1882="","",Тех_Движение!$B$1879)</f>
        <v/>
      </c>
      <c r="E1882" s="21" t="str">
        <f>IF($B1882="","",Тех_Движение!$F$1879)</f>
        <v/>
      </c>
      <c r="F1882" s="21" t="str">
        <f>IF($B1882="","",SUMIFS($E$5:$E1881,$C$5:$C1881,$C1882))</f>
        <v/>
      </c>
      <c r="G1882" s="21" t="str">
        <f>IF($B1882="","",MAX(0,$E1882-MAX(0,SUMIFS(Тех_Движение!$G$2:$G$5111,Тех_Движение!$D$2:$D$5111,$C1882,Тех_Движение!$B$2:$B$5111,"&lt;="&amp;Настройки!$B$5-1)-$F1882)))</f>
        <v/>
      </c>
      <c r="H1882" s="21" t="str">
        <f>IF($B1882="","",IF(AND($D1882&gt;=Настройки!$B$5,$D1882&lt;=Настройки!$B$6),$E1882,0))</f>
        <v/>
      </c>
      <c r="I1882" s="21" t="str">
        <f t="shared" si="87"/>
        <v/>
      </c>
      <c r="J1882" s="21" t="str">
        <f>IF($B1882="","",MAX(0,$E1882-MAX(0,SUMIFS(Тех_Движение!$G$2:$G$5111,Тех_Движение!$D$2:$D$5111,$C1882,Тех_Движение!$B$2:$B$5111,"&lt;="&amp;Настройки!$B$6)-$F1882)))</f>
        <v/>
      </c>
      <c r="K1882" s="21" t="e">
        <f>IF(OR($B1882="",K$3&lt;$D1882+Настройки!$B$7),0,MAX(0,$E1882-MAX(0,SUMIFS(Тех_Движение!$G$2:$G$5111,Тех_Движение!$D$2:$D$5111,$C1882,Тех_Движение!$B$2:$B$5111,"&lt;="&amp;K$3)-$F1882)))</f>
        <v>#VALUE!</v>
      </c>
      <c r="L1882" s="21" t="e">
        <f>IF(OR($B1882="",L$3&lt;$D1882+Настройки!$B$7),0,MAX(0,$E1882-MAX(0,SUMIFS(Тех_Движение!$G$2:$G$5111,Тех_Движение!$D$2:$D$5111,$C1882,Тех_Движение!$B$2:$B$5111,"&lt;="&amp;L$3)-$F1882)))</f>
        <v>#VALUE!</v>
      </c>
      <c r="M1882" s="21" t="e">
        <f>IF(OR($B1882="",M$3&lt;$D1882+Настройки!$B$7),0,MAX(0,$E1882-MAX(0,SUMIFS(Тех_Движение!$G$2:$G$5111,Тех_Движение!$D$2:$D$5111,$C1882,Тех_Движение!$B$2:$B$5111,"&lt;="&amp;M$3)-$F1882)))</f>
        <v>#VALUE!</v>
      </c>
      <c r="N1882" s="21" t="e">
        <f>IF(OR($B1882="",N$3&lt;$D1882+Настройки!$B$7),0,MAX(0,$E1882-MAX(0,SUMIFS(Тех_Движение!$G$2:$G$5111,Тех_Движение!$D$2:$D$5111,$C1882,Тех_Движение!$B$2:$B$5111,"&lt;="&amp;N$3)-$F1882)))</f>
        <v>#VALUE!</v>
      </c>
      <c r="O1882" s="21" t="e">
        <f>IF(OR($B1882="",O$3&lt;$D1882+Настройки!$B$7),0,MAX(0,$E1882-MAX(0,SUMIFS(Тех_Движение!$G$2:$G$5111,Тех_Движение!$D$2:$D$5111,$C1882,Тех_Движение!$B$2:$B$5111,"&lt;="&amp;O$3)-$F1882)))</f>
        <v>#VALUE!</v>
      </c>
      <c r="P1882" s="21" t="e">
        <f>IF(OR($B1882="",P$3&lt;$D1882+Настройки!$B$7),0,MAX(0,$E1882-MAX(0,SUMIFS(Тех_Движение!$G$2:$G$5111,Тех_Движение!$D$2:$D$5111,$C1882,Тех_Движение!$B$2:$B$5111,"&lt;="&amp;P$3)-$F1882)))</f>
        <v>#VALUE!</v>
      </c>
      <c r="Q1882" s="21" t="e">
        <f>IF(OR($B1882="",Q$3&lt;$D1882+Настройки!$B$7),0,MAX(0,$E1882-MAX(0,SUMIFS(Тех_Движение!$G$2:$G$5111,Тех_Движение!$D$2:$D$5111,$C1882,Тех_Движение!$B$2:$B$5111,"&lt;="&amp;Q$3)-$F1882)))</f>
        <v>#VALUE!</v>
      </c>
      <c r="R1882" s="21" t="str">
        <f t="shared" si="88"/>
        <v/>
      </c>
      <c r="S1882" s="23" t="str">
        <f>IF($B1882="","",VLOOKUP($C1882,Настройки!$A$11:$L$17,9,FALSE))</f>
        <v/>
      </c>
      <c r="T1882" s="23" t="str">
        <f t="shared" si="89"/>
        <v/>
      </c>
    </row>
    <row r="1883" spans="1:20" x14ac:dyDescent="0.3">
      <c r="A1883" s="20">
        <f>Тех_Движение!$A$1880</f>
        <v>1879</v>
      </c>
      <c r="B1883" s="20" t="str">
        <f>IF(Тех_Движение!$F$1880&gt;0,Тех_Движение!$I$1880,"")</f>
        <v/>
      </c>
      <c r="C1883" s="20" t="str">
        <f>IF($B1883="","",Тех_Движение!$D$1880)</f>
        <v/>
      </c>
      <c r="D1883" s="9" t="str">
        <f>IF($B1883="","",Тех_Движение!$B$1880)</f>
        <v/>
      </c>
      <c r="E1883" s="21" t="str">
        <f>IF($B1883="","",Тех_Движение!$F$1880)</f>
        <v/>
      </c>
      <c r="F1883" s="21" t="str">
        <f>IF($B1883="","",SUMIFS($E$5:$E1882,$C$5:$C1882,$C1883))</f>
        <v/>
      </c>
      <c r="G1883" s="21" t="str">
        <f>IF($B1883="","",MAX(0,$E1883-MAX(0,SUMIFS(Тех_Движение!$G$2:$G$5111,Тех_Движение!$D$2:$D$5111,$C1883,Тех_Движение!$B$2:$B$5111,"&lt;="&amp;Настройки!$B$5-1)-$F1883)))</f>
        <v/>
      </c>
      <c r="H1883" s="21" t="str">
        <f>IF($B1883="","",IF(AND($D1883&gt;=Настройки!$B$5,$D1883&lt;=Настройки!$B$6),$E1883,0))</f>
        <v/>
      </c>
      <c r="I1883" s="21" t="str">
        <f t="shared" si="87"/>
        <v/>
      </c>
      <c r="J1883" s="21" t="str">
        <f>IF($B1883="","",MAX(0,$E1883-MAX(0,SUMIFS(Тех_Движение!$G$2:$G$5111,Тех_Движение!$D$2:$D$5111,$C1883,Тех_Движение!$B$2:$B$5111,"&lt;="&amp;Настройки!$B$6)-$F1883)))</f>
        <v/>
      </c>
      <c r="K1883" s="21" t="e">
        <f>IF(OR($B1883="",K$3&lt;$D1883+Настройки!$B$7),0,MAX(0,$E1883-MAX(0,SUMIFS(Тех_Движение!$G$2:$G$5111,Тех_Движение!$D$2:$D$5111,$C1883,Тех_Движение!$B$2:$B$5111,"&lt;="&amp;K$3)-$F1883)))</f>
        <v>#VALUE!</v>
      </c>
      <c r="L1883" s="21" t="e">
        <f>IF(OR($B1883="",L$3&lt;$D1883+Настройки!$B$7),0,MAX(0,$E1883-MAX(0,SUMIFS(Тех_Движение!$G$2:$G$5111,Тех_Движение!$D$2:$D$5111,$C1883,Тех_Движение!$B$2:$B$5111,"&lt;="&amp;L$3)-$F1883)))</f>
        <v>#VALUE!</v>
      </c>
      <c r="M1883" s="21" t="e">
        <f>IF(OR($B1883="",M$3&lt;$D1883+Настройки!$B$7),0,MAX(0,$E1883-MAX(0,SUMIFS(Тех_Движение!$G$2:$G$5111,Тех_Движение!$D$2:$D$5111,$C1883,Тех_Движение!$B$2:$B$5111,"&lt;="&amp;M$3)-$F1883)))</f>
        <v>#VALUE!</v>
      </c>
      <c r="N1883" s="21" t="e">
        <f>IF(OR($B1883="",N$3&lt;$D1883+Настройки!$B$7),0,MAX(0,$E1883-MAX(0,SUMIFS(Тех_Движение!$G$2:$G$5111,Тех_Движение!$D$2:$D$5111,$C1883,Тех_Движение!$B$2:$B$5111,"&lt;="&amp;N$3)-$F1883)))</f>
        <v>#VALUE!</v>
      </c>
      <c r="O1883" s="21" t="e">
        <f>IF(OR($B1883="",O$3&lt;$D1883+Настройки!$B$7),0,MAX(0,$E1883-MAX(0,SUMIFS(Тех_Движение!$G$2:$G$5111,Тех_Движение!$D$2:$D$5111,$C1883,Тех_Движение!$B$2:$B$5111,"&lt;="&amp;O$3)-$F1883)))</f>
        <v>#VALUE!</v>
      </c>
      <c r="P1883" s="21" t="e">
        <f>IF(OR($B1883="",P$3&lt;$D1883+Настройки!$B$7),0,MAX(0,$E1883-MAX(0,SUMIFS(Тех_Движение!$G$2:$G$5111,Тех_Движение!$D$2:$D$5111,$C1883,Тех_Движение!$B$2:$B$5111,"&lt;="&amp;P$3)-$F1883)))</f>
        <v>#VALUE!</v>
      </c>
      <c r="Q1883" s="21" t="e">
        <f>IF(OR($B1883="",Q$3&lt;$D1883+Настройки!$B$7),0,MAX(0,$E1883-MAX(0,SUMIFS(Тех_Движение!$G$2:$G$5111,Тех_Движение!$D$2:$D$5111,$C1883,Тех_Движение!$B$2:$B$5111,"&lt;="&amp;Q$3)-$F1883)))</f>
        <v>#VALUE!</v>
      </c>
      <c r="R1883" s="21" t="str">
        <f t="shared" si="88"/>
        <v/>
      </c>
      <c r="S1883" s="23" t="str">
        <f>IF($B1883="","",VLOOKUP($C1883,Настройки!$A$11:$L$17,9,FALSE))</f>
        <v/>
      </c>
      <c r="T1883" s="23" t="str">
        <f t="shared" si="89"/>
        <v/>
      </c>
    </row>
    <row r="1884" spans="1:20" x14ac:dyDescent="0.3">
      <c r="A1884" s="20">
        <f>Тех_Движение!$A$1881</f>
        <v>1880</v>
      </c>
      <c r="B1884" s="20" t="str">
        <f>IF(Тех_Движение!$F$1881&gt;0,Тех_Движение!$I$1881,"")</f>
        <v/>
      </c>
      <c r="C1884" s="20" t="str">
        <f>IF($B1884="","",Тех_Движение!$D$1881)</f>
        <v/>
      </c>
      <c r="D1884" s="9" t="str">
        <f>IF($B1884="","",Тех_Движение!$B$1881)</f>
        <v/>
      </c>
      <c r="E1884" s="21" t="str">
        <f>IF($B1884="","",Тех_Движение!$F$1881)</f>
        <v/>
      </c>
      <c r="F1884" s="21" t="str">
        <f>IF($B1884="","",SUMIFS($E$5:$E1883,$C$5:$C1883,$C1884))</f>
        <v/>
      </c>
      <c r="G1884" s="21" t="str">
        <f>IF($B1884="","",MAX(0,$E1884-MAX(0,SUMIFS(Тех_Движение!$G$2:$G$5111,Тех_Движение!$D$2:$D$5111,$C1884,Тех_Движение!$B$2:$B$5111,"&lt;="&amp;Настройки!$B$5-1)-$F1884)))</f>
        <v/>
      </c>
      <c r="H1884" s="21" t="str">
        <f>IF($B1884="","",IF(AND($D1884&gt;=Настройки!$B$5,$D1884&lt;=Настройки!$B$6),$E1884,0))</f>
        <v/>
      </c>
      <c r="I1884" s="21" t="str">
        <f t="shared" si="87"/>
        <v/>
      </c>
      <c r="J1884" s="21" t="str">
        <f>IF($B1884="","",MAX(0,$E1884-MAX(0,SUMIFS(Тех_Движение!$G$2:$G$5111,Тех_Движение!$D$2:$D$5111,$C1884,Тех_Движение!$B$2:$B$5111,"&lt;="&amp;Настройки!$B$6)-$F1884)))</f>
        <v/>
      </c>
      <c r="K1884" s="21" t="e">
        <f>IF(OR($B1884="",K$3&lt;$D1884+Настройки!$B$7),0,MAX(0,$E1884-MAX(0,SUMIFS(Тех_Движение!$G$2:$G$5111,Тех_Движение!$D$2:$D$5111,$C1884,Тех_Движение!$B$2:$B$5111,"&lt;="&amp;K$3)-$F1884)))</f>
        <v>#VALUE!</v>
      </c>
      <c r="L1884" s="21" t="e">
        <f>IF(OR($B1884="",L$3&lt;$D1884+Настройки!$B$7),0,MAX(0,$E1884-MAX(0,SUMIFS(Тех_Движение!$G$2:$G$5111,Тех_Движение!$D$2:$D$5111,$C1884,Тех_Движение!$B$2:$B$5111,"&lt;="&amp;L$3)-$F1884)))</f>
        <v>#VALUE!</v>
      </c>
      <c r="M1884" s="21" t="e">
        <f>IF(OR($B1884="",M$3&lt;$D1884+Настройки!$B$7),0,MAX(0,$E1884-MAX(0,SUMIFS(Тех_Движение!$G$2:$G$5111,Тех_Движение!$D$2:$D$5111,$C1884,Тех_Движение!$B$2:$B$5111,"&lt;="&amp;M$3)-$F1884)))</f>
        <v>#VALUE!</v>
      </c>
      <c r="N1884" s="21" t="e">
        <f>IF(OR($B1884="",N$3&lt;$D1884+Настройки!$B$7),0,MAX(0,$E1884-MAX(0,SUMIFS(Тех_Движение!$G$2:$G$5111,Тех_Движение!$D$2:$D$5111,$C1884,Тех_Движение!$B$2:$B$5111,"&lt;="&amp;N$3)-$F1884)))</f>
        <v>#VALUE!</v>
      </c>
      <c r="O1884" s="21" t="e">
        <f>IF(OR($B1884="",O$3&lt;$D1884+Настройки!$B$7),0,MAX(0,$E1884-MAX(0,SUMIFS(Тех_Движение!$G$2:$G$5111,Тех_Движение!$D$2:$D$5111,$C1884,Тех_Движение!$B$2:$B$5111,"&lt;="&amp;O$3)-$F1884)))</f>
        <v>#VALUE!</v>
      </c>
      <c r="P1884" s="21" t="e">
        <f>IF(OR($B1884="",P$3&lt;$D1884+Настройки!$B$7),0,MAX(0,$E1884-MAX(0,SUMIFS(Тех_Движение!$G$2:$G$5111,Тех_Движение!$D$2:$D$5111,$C1884,Тех_Движение!$B$2:$B$5111,"&lt;="&amp;P$3)-$F1884)))</f>
        <v>#VALUE!</v>
      </c>
      <c r="Q1884" s="21" t="e">
        <f>IF(OR($B1884="",Q$3&lt;$D1884+Настройки!$B$7),0,MAX(0,$E1884-MAX(0,SUMIFS(Тех_Движение!$G$2:$G$5111,Тех_Движение!$D$2:$D$5111,$C1884,Тех_Движение!$B$2:$B$5111,"&lt;="&amp;Q$3)-$F1884)))</f>
        <v>#VALUE!</v>
      </c>
      <c r="R1884" s="21" t="str">
        <f t="shared" si="88"/>
        <v/>
      </c>
      <c r="S1884" s="23" t="str">
        <f>IF($B1884="","",VLOOKUP($C1884,Настройки!$A$11:$L$17,9,FALSE))</f>
        <v/>
      </c>
      <c r="T1884" s="23" t="str">
        <f t="shared" si="89"/>
        <v/>
      </c>
    </row>
    <row r="1885" spans="1:20" x14ac:dyDescent="0.3">
      <c r="A1885" s="20">
        <f>Тех_Движение!$A$1882</f>
        <v>1881</v>
      </c>
      <c r="B1885" s="20" t="str">
        <f>IF(Тех_Движение!$F$1882&gt;0,Тех_Движение!$I$1882,"")</f>
        <v/>
      </c>
      <c r="C1885" s="20" t="str">
        <f>IF($B1885="","",Тех_Движение!$D$1882)</f>
        <v/>
      </c>
      <c r="D1885" s="9" t="str">
        <f>IF($B1885="","",Тех_Движение!$B$1882)</f>
        <v/>
      </c>
      <c r="E1885" s="21" t="str">
        <f>IF($B1885="","",Тех_Движение!$F$1882)</f>
        <v/>
      </c>
      <c r="F1885" s="21" t="str">
        <f>IF($B1885="","",SUMIFS($E$5:$E1884,$C$5:$C1884,$C1885))</f>
        <v/>
      </c>
      <c r="G1885" s="21" t="str">
        <f>IF($B1885="","",MAX(0,$E1885-MAX(0,SUMIFS(Тех_Движение!$G$2:$G$5111,Тех_Движение!$D$2:$D$5111,$C1885,Тех_Движение!$B$2:$B$5111,"&lt;="&amp;Настройки!$B$5-1)-$F1885)))</f>
        <v/>
      </c>
      <c r="H1885" s="21" t="str">
        <f>IF($B1885="","",IF(AND($D1885&gt;=Настройки!$B$5,$D1885&lt;=Настройки!$B$6),$E1885,0))</f>
        <v/>
      </c>
      <c r="I1885" s="21" t="str">
        <f t="shared" si="87"/>
        <v/>
      </c>
      <c r="J1885" s="21" t="str">
        <f>IF($B1885="","",MAX(0,$E1885-MAX(0,SUMIFS(Тех_Движение!$G$2:$G$5111,Тех_Движение!$D$2:$D$5111,$C1885,Тех_Движение!$B$2:$B$5111,"&lt;="&amp;Настройки!$B$6)-$F1885)))</f>
        <v/>
      </c>
      <c r="K1885" s="21" t="e">
        <f>IF(OR($B1885="",K$3&lt;$D1885+Настройки!$B$7),0,MAX(0,$E1885-MAX(0,SUMIFS(Тех_Движение!$G$2:$G$5111,Тех_Движение!$D$2:$D$5111,$C1885,Тех_Движение!$B$2:$B$5111,"&lt;="&amp;K$3)-$F1885)))</f>
        <v>#VALUE!</v>
      </c>
      <c r="L1885" s="21" t="e">
        <f>IF(OR($B1885="",L$3&lt;$D1885+Настройки!$B$7),0,MAX(0,$E1885-MAX(0,SUMIFS(Тех_Движение!$G$2:$G$5111,Тех_Движение!$D$2:$D$5111,$C1885,Тех_Движение!$B$2:$B$5111,"&lt;="&amp;L$3)-$F1885)))</f>
        <v>#VALUE!</v>
      </c>
      <c r="M1885" s="21" t="e">
        <f>IF(OR($B1885="",M$3&lt;$D1885+Настройки!$B$7),0,MAX(0,$E1885-MAX(0,SUMIFS(Тех_Движение!$G$2:$G$5111,Тех_Движение!$D$2:$D$5111,$C1885,Тех_Движение!$B$2:$B$5111,"&lt;="&amp;M$3)-$F1885)))</f>
        <v>#VALUE!</v>
      </c>
      <c r="N1885" s="21" t="e">
        <f>IF(OR($B1885="",N$3&lt;$D1885+Настройки!$B$7),0,MAX(0,$E1885-MAX(0,SUMIFS(Тех_Движение!$G$2:$G$5111,Тех_Движение!$D$2:$D$5111,$C1885,Тех_Движение!$B$2:$B$5111,"&lt;="&amp;N$3)-$F1885)))</f>
        <v>#VALUE!</v>
      </c>
      <c r="O1885" s="21" t="e">
        <f>IF(OR($B1885="",O$3&lt;$D1885+Настройки!$B$7),0,MAX(0,$E1885-MAX(0,SUMIFS(Тех_Движение!$G$2:$G$5111,Тех_Движение!$D$2:$D$5111,$C1885,Тех_Движение!$B$2:$B$5111,"&lt;="&amp;O$3)-$F1885)))</f>
        <v>#VALUE!</v>
      </c>
      <c r="P1885" s="21" t="e">
        <f>IF(OR($B1885="",P$3&lt;$D1885+Настройки!$B$7),0,MAX(0,$E1885-MAX(0,SUMIFS(Тех_Движение!$G$2:$G$5111,Тех_Движение!$D$2:$D$5111,$C1885,Тех_Движение!$B$2:$B$5111,"&lt;="&amp;P$3)-$F1885)))</f>
        <v>#VALUE!</v>
      </c>
      <c r="Q1885" s="21" t="e">
        <f>IF(OR($B1885="",Q$3&lt;$D1885+Настройки!$B$7),0,MAX(0,$E1885-MAX(0,SUMIFS(Тех_Движение!$G$2:$G$5111,Тех_Движение!$D$2:$D$5111,$C1885,Тех_Движение!$B$2:$B$5111,"&lt;="&amp;Q$3)-$F1885)))</f>
        <v>#VALUE!</v>
      </c>
      <c r="R1885" s="21" t="str">
        <f t="shared" si="88"/>
        <v/>
      </c>
      <c r="S1885" s="23" t="str">
        <f>IF($B1885="","",VLOOKUP($C1885,Настройки!$A$11:$L$17,9,FALSE))</f>
        <v/>
      </c>
      <c r="T1885" s="23" t="str">
        <f t="shared" si="89"/>
        <v/>
      </c>
    </row>
    <row r="1886" spans="1:20" x14ac:dyDescent="0.3">
      <c r="A1886" s="20">
        <f>Тех_Движение!$A$1883</f>
        <v>1882</v>
      </c>
      <c r="B1886" s="20" t="str">
        <f>IF(Тех_Движение!$F$1883&gt;0,Тех_Движение!$I$1883,"")</f>
        <v/>
      </c>
      <c r="C1886" s="20" t="str">
        <f>IF($B1886="","",Тех_Движение!$D$1883)</f>
        <v/>
      </c>
      <c r="D1886" s="9" t="str">
        <f>IF($B1886="","",Тех_Движение!$B$1883)</f>
        <v/>
      </c>
      <c r="E1886" s="21" t="str">
        <f>IF($B1886="","",Тех_Движение!$F$1883)</f>
        <v/>
      </c>
      <c r="F1886" s="21" t="str">
        <f>IF($B1886="","",SUMIFS($E$5:$E1885,$C$5:$C1885,$C1886))</f>
        <v/>
      </c>
      <c r="G1886" s="21" t="str">
        <f>IF($B1886="","",MAX(0,$E1886-MAX(0,SUMIFS(Тех_Движение!$G$2:$G$5111,Тех_Движение!$D$2:$D$5111,$C1886,Тех_Движение!$B$2:$B$5111,"&lt;="&amp;Настройки!$B$5-1)-$F1886)))</f>
        <v/>
      </c>
      <c r="H1886" s="21" t="str">
        <f>IF($B1886="","",IF(AND($D1886&gt;=Настройки!$B$5,$D1886&lt;=Настройки!$B$6),$E1886,0))</f>
        <v/>
      </c>
      <c r="I1886" s="21" t="str">
        <f t="shared" si="87"/>
        <v/>
      </c>
      <c r="J1886" s="21" t="str">
        <f>IF($B1886="","",MAX(0,$E1886-MAX(0,SUMIFS(Тех_Движение!$G$2:$G$5111,Тех_Движение!$D$2:$D$5111,$C1886,Тех_Движение!$B$2:$B$5111,"&lt;="&amp;Настройки!$B$6)-$F1886)))</f>
        <v/>
      </c>
      <c r="K1886" s="21" t="e">
        <f>IF(OR($B1886="",K$3&lt;$D1886+Настройки!$B$7),0,MAX(0,$E1886-MAX(0,SUMIFS(Тех_Движение!$G$2:$G$5111,Тех_Движение!$D$2:$D$5111,$C1886,Тех_Движение!$B$2:$B$5111,"&lt;="&amp;K$3)-$F1886)))</f>
        <v>#VALUE!</v>
      </c>
      <c r="L1886" s="21" t="e">
        <f>IF(OR($B1886="",L$3&lt;$D1886+Настройки!$B$7),0,MAX(0,$E1886-MAX(0,SUMIFS(Тех_Движение!$G$2:$G$5111,Тех_Движение!$D$2:$D$5111,$C1886,Тех_Движение!$B$2:$B$5111,"&lt;="&amp;L$3)-$F1886)))</f>
        <v>#VALUE!</v>
      </c>
      <c r="M1886" s="21" t="e">
        <f>IF(OR($B1886="",M$3&lt;$D1886+Настройки!$B$7),0,MAX(0,$E1886-MAX(0,SUMIFS(Тех_Движение!$G$2:$G$5111,Тех_Движение!$D$2:$D$5111,$C1886,Тех_Движение!$B$2:$B$5111,"&lt;="&amp;M$3)-$F1886)))</f>
        <v>#VALUE!</v>
      </c>
      <c r="N1886" s="21" t="e">
        <f>IF(OR($B1886="",N$3&lt;$D1886+Настройки!$B$7),0,MAX(0,$E1886-MAX(0,SUMIFS(Тех_Движение!$G$2:$G$5111,Тех_Движение!$D$2:$D$5111,$C1886,Тех_Движение!$B$2:$B$5111,"&lt;="&amp;N$3)-$F1886)))</f>
        <v>#VALUE!</v>
      </c>
      <c r="O1886" s="21" t="e">
        <f>IF(OR($B1886="",O$3&lt;$D1886+Настройки!$B$7),0,MAX(0,$E1886-MAX(0,SUMIFS(Тех_Движение!$G$2:$G$5111,Тех_Движение!$D$2:$D$5111,$C1886,Тех_Движение!$B$2:$B$5111,"&lt;="&amp;O$3)-$F1886)))</f>
        <v>#VALUE!</v>
      </c>
      <c r="P1886" s="21" t="e">
        <f>IF(OR($B1886="",P$3&lt;$D1886+Настройки!$B$7),0,MAX(0,$E1886-MAX(0,SUMIFS(Тех_Движение!$G$2:$G$5111,Тех_Движение!$D$2:$D$5111,$C1886,Тех_Движение!$B$2:$B$5111,"&lt;="&amp;P$3)-$F1886)))</f>
        <v>#VALUE!</v>
      </c>
      <c r="Q1886" s="21" t="e">
        <f>IF(OR($B1886="",Q$3&lt;$D1886+Настройки!$B$7),0,MAX(0,$E1886-MAX(0,SUMIFS(Тех_Движение!$G$2:$G$5111,Тех_Движение!$D$2:$D$5111,$C1886,Тех_Движение!$B$2:$B$5111,"&lt;="&amp;Q$3)-$F1886)))</f>
        <v>#VALUE!</v>
      </c>
      <c r="R1886" s="21" t="str">
        <f t="shared" si="88"/>
        <v/>
      </c>
      <c r="S1886" s="23" t="str">
        <f>IF($B1886="","",VLOOKUP($C1886,Настройки!$A$11:$L$17,9,FALSE))</f>
        <v/>
      </c>
      <c r="T1886" s="23" t="str">
        <f t="shared" si="89"/>
        <v/>
      </c>
    </row>
    <row r="1887" spans="1:20" x14ac:dyDescent="0.3">
      <c r="A1887" s="20">
        <f>Тех_Движение!$A$1884</f>
        <v>1883</v>
      </c>
      <c r="B1887" s="20" t="str">
        <f>IF(Тех_Движение!$F$1884&gt;0,Тех_Движение!$I$1884,"")</f>
        <v/>
      </c>
      <c r="C1887" s="20" t="str">
        <f>IF($B1887="","",Тех_Движение!$D$1884)</f>
        <v/>
      </c>
      <c r="D1887" s="9" t="str">
        <f>IF($B1887="","",Тех_Движение!$B$1884)</f>
        <v/>
      </c>
      <c r="E1887" s="21" t="str">
        <f>IF($B1887="","",Тех_Движение!$F$1884)</f>
        <v/>
      </c>
      <c r="F1887" s="21" t="str">
        <f>IF($B1887="","",SUMIFS($E$5:$E1886,$C$5:$C1886,$C1887))</f>
        <v/>
      </c>
      <c r="G1887" s="21" t="str">
        <f>IF($B1887="","",MAX(0,$E1887-MAX(0,SUMIFS(Тех_Движение!$G$2:$G$5111,Тех_Движение!$D$2:$D$5111,$C1887,Тех_Движение!$B$2:$B$5111,"&lt;="&amp;Настройки!$B$5-1)-$F1887)))</f>
        <v/>
      </c>
      <c r="H1887" s="21" t="str">
        <f>IF($B1887="","",IF(AND($D1887&gt;=Настройки!$B$5,$D1887&lt;=Настройки!$B$6),$E1887,0))</f>
        <v/>
      </c>
      <c r="I1887" s="21" t="str">
        <f t="shared" si="87"/>
        <v/>
      </c>
      <c r="J1887" s="21" t="str">
        <f>IF($B1887="","",MAX(0,$E1887-MAX(0,SUMIFS(Тех_Движение!$G$2:$G$5111,Тех_Движение!$D$2:$D$5111,$C1887,Тех_Движение!$B$2:$B$5111,"&lt;="&amp;Настройки!$B$6)-$F1887)))</f>
        <v/>
      </c>
      <c r="K1887" s="21" t="e">
        <f>IF(OR($B1887="",K$3&lt;$D1887+Настройки!$B$7),0,MAX(0,$E1887-MAX(0,SUMIFS(Тех_Движение!$G$2:$G$5111,Тех_Движение!$D$2:$D$5111,$C1887,Тех_Движение!$B$2:$B$5111,"&lt;="&amp;K$3)-$F1887)))</f>
        <v>#VALUE!</v>
      </c>
      <c r="L1887" s="21" t="e">
        <f>IF(OR($B1887="",L$3&lt;$D1887+Настройки!$B$7),0,MAX(0,$E1887-MAX(0,SUMIFS(Тех_Движение!$G$2:$G$5111,Тех_Движение!$D$2:$D$5111,$C1887,Тех_Движение!$B$2:$B$5111,"&lt;="&amp;L$3)-$F1887)))</f>
        <v>#VALUE!</v>
      </c>
      <c r="M1887" s="21" t="e">
        <f>IF(OR($B1887="",M$3&lt;$D1887+Настройки!$B$7),0,MAX(0,$E1887-MAX(0,SUMIFS(Тех_Движение!$G$2:$G$5111,Тех_Движение!$D$2:$D$5111,$C1887,Тех_Движение!$B$2:$B$5111,"&lt;="&amp;M$3)-$F1887)))</f>
        <v>#VALUE!</v>
      </c>
      <c r="N1887" s="21" t="e">
        <f>IF(OR($B1887="",N$3&lt;$D1887+Настройки!$B$7),0,MAX(0,$E1887-MAX(0,SUMIFS(Тех_Движение!$G$2:$G$5111,Тех_Движение!$D$2:$D$5111,$C1887,Тех_Движение!$B$2:$B$5111,"&lt;="&amp;N$3)-$F1887)))</f>
        <v>#VALUE!</v>
      </c>
      <c r="O1887" s="21" t="e">
        <f>IF(OR($B1887="",O$3&lt;$D1887+Настройки!$B$7),0,MAX(0,$E1887-MAX(0,SUMIFS(Тех_Движение!$G$2:$G$5111,Тех_Движение!$D$2:$D$5111,$C1887,Тех_Движение!$B$2:$B$5111,"&lt;="&amp;O$3)-$F1887)))</f>
        <v>#VALUE!</v>
      </c>
      <c r="P1887" s="21" t="e">
        <f>IF(OR($B1887="",P$3&lt;$D1887+Настройки!$B$7),0,MAX(0,$E1887-MAX(0,SUMIFS(Тех_Движение!$G$2:$G$5111,Тех_Движение!$D$2:$D$5111,$C1887,Тех_Движение!$B$2:$B$5111,"&lt;="&amp;P$3)-$F1887)))</f>
        <v>#VALUE!</v>
      </c>
      <c r="Q1887" s="21" t="e">
        <f>IF(OR($B1887="",Q$3&lt;$D1887+Настройки!$B$7),0,MAX(0,$E1887-MAX(0,SUMIFS(Тех_Движение!$G$2:$G$5111,Тех_Движение!$D$2:$D$5111,$C1887,Тех_Движение!$B$2:$B$5111,"&lt;="&amp;Q$3)-$F1887)))</f>
        <v>#VALUE!</v>
      </c>
      <c r="R1887" s="21" t="str">
        <f t="shared" si="88"/>
        <v/>
      </c>
      <c r="S1887" s="23" t="str">
        <f>IF($B1887="","",VLOOKUP($C1887,Настройки!$A$11:$L$17,9,FALSE))</f>
        <v/>
      </c>
      <c r="T1887" s="23" t="str">
        <f t="shared" si="89"/>
        <v/>
      </c>
    </row>
    <row r="1888" spans="1:20" x14ac:dyDescent="0.3">
      <c r="A1888" s="20">
        <f>Тех_Движение!$A$1885</f>
        <v>1884</v>
      </c>
      <c r="B1888" s="20" t="str">
        <f>IF(Тех_Движение!$F$1885&gt;0,Тех_Движение!$I$1885,"")</f>
        <v/>
      </c>
      <c r="C1888" s="20" t="str">
        <f>IF($B1888="","",Тех_Движение!$D$1885)</f>
        <v/>
      </c>
      <c r="D1888" s="9" t="str">
        <f>IF($B1888="","",Тех_Движение!$B$1885)</f>
        <v/>
      </c>
      <c r="E1888" s="21" t="str">
        <f>IF($B1888="","",Тех_Движение!$F$1885)</f>
        <v/>
      </c>
      <c r="F1888" s="21" t="str">
        <f>IF($B1888="","",SUMIFS($E$5:$E1887,$C$5:$C1887,$C1888))</f>
        <v/>
      </c>
      <c r="G1888" s="21" t="str">
        <f>IF($B1888="","",MAX(0,$E1888-MAX(0,SUMIFS(Тех_Движение!$G$2:$G$5111,Тех_Движение!$D$2:$D$5111,$C1888,Тех_Движение!$B$2:$B$5111,"&lt;="&amp;Настройки!$B$5-1)-$F1888)))</f>
        <v/>
      </c>
      <c r="H1888" s="21" t="str">
        <f>IF($B1888="","",IF(AND($D1888&gt;=Настройки!$B$5,$D1888&lt;=Настройки!$B$6),$E1888,0))</f>
        <v/>
      </c>
      <c r="I1888" s="21" t="str">
        <f t="shared" si="87"/>
        <v/>
      </c>
      <c r="J1888" s="21" t="str">
        <f>IF($B1888="","",MAX(0,$E1888-MAX(0,SUMIFS(Тех_Движение!$G$2:$G$5111,Тех_Движение!$D$2:$D$5111,$C1888,Тех_Движение!$B$2:$B$5111,"&lt;="&amp;Настройки!$B$6)-$F1888)))</f>
        <v/>
      </c>
      <c r="K1888" s="21" t="e">
        <f>IF(OR($B1888="",K$3&lt;$D1888+Настройки!$B$7),0,MAX(0,$E1888-MAX(0,SUMIFS(Тех_Движение!$G$2:$G$5111,Тех_Движение!$D$2:$D$5111,$C1888,Тех_Движение!$B$2:$B$5111,"&lt;="&amp;K$3)-$F1888)))</f>
        <v>#VALUE!</v>
      </c>
      <c r="L1888" s="21" t="e">
        <f>IF(OR($B1888="",L$3&lt;$D1888+Настройки!$B$7),0,MAX(0,$E1888-MAX(0,SUMIFS(Тех_Движение!$G$2:$G$5111,Тех_Движение!$D$2:$D$5111,$C1888,Тех_Движение!$B$2:$B$5111,"&lt;="&amp;L$3)-$F1888)))</f>
        <v>#VALUE!</v>
      </c>
      <c r="M1888" s="21" t="e">
        <f>IF(OR($B1888="",M$3&lt;$D1888+Настройки!$B$7),0,MAX(0,$E1888-MAX(0,SUMIFS(Тех_Движение!$G$2:$G$5111,Тех_Движение!$D$2:$D$5111,$C1888,Тех_Движение!$B$2:$B$5111,"&lt;="&amp;M$3)-$F1888)))</f>
        <v>#VALUE!</v>
      </c>
      <c r="N1888" s="21" t="e">
        <f>IF(OR($B1888="",N$3&lt;$D1888+Настройки!$B$7),0,MAX(0,$E1888-MAX(0,SUMIFS(Тех_Движение!$G$2:$G$5111,Тех_Движение!$D$2:$D$5111,$C1888,Тех_Движение!$B$2:$B$5111,"&lt;="&amp;N$3)-$F1888)))</f>
        <v>#VALUE!</v>
      </c>
      <c r="O1888" s="21" t="e">
        <f>IF(OR($B1888="",O$3&lt;$D1888+Настройки!$B$7),0,MAX(0,$E1888-MAX(0,SUMIFS(Тех_Движение!$G$2:$G$5111,Тех_Движение!$D$2:$D$5111,$C1888,Тех_Движение!$B$2:$B$5111,"&lt;="&amp;O$3)-$F1888)))</f>
        <v>#VALUE!</v>
      </c>
      <c r="P1888" s="21" t="e">
        <f>IF(OR($B1888="",P$3&lt;$D1888+Настройки!$B$7),0,MAX(0,$E1888-MAX(0,SUMIFS(Тех_Движение!$G$2:$G$5111,Тех_Движение!$D$2:$D$5111,$C1888,Тех_Движение!$B$2:$B$5111,"&lt;="&amp;P$3)-$F1888)))</f>
        <v>#VALUE!</v>
      </c>
      <c r="Q1888" s="21" t="e">
        <f>IF(OR($B1888="",Q$3&lt;$D1888+Настройки!$B$7),0,MAX(0,$E1888-MAX(0,SUMIFS(Тех_Движение!$G$2:$G$5111,Тех_Движение!$D$2:$D$5111,$C1888,Тех_Движение!$B$2:$B$5111,"&lt;="&amp;Q$3)-$F1888)))</f>
        <v>#VALUE!</v>
      </c>
      <c r="R1888" s="21" t="str">
        <f t="shared" si="88"/>
        <v/>
      </c>
      <c r="S1888" s="23" t="str">
        <f>IF($B1888="","",VLOOKUP($C1888,Настройки!$A$11:$L$17,9,FALSE))</f>
        <v/>
      </c>
      <c r="T1888" s="23" t="str">
        <f t="shared" si="89"/>
        <v/>
      </c>
    </row>
    <row r="1889" spans="1:20" x14ac:dyDescent="0.3">
      <c r="A1889" s="20">
        <f>Тех_Движение!$A$1886</f>
        <v>1885</v>
      </c>
      <c r="B1889" s="20" t="str">
        <f>IF(Тех_Движение!$F$1886&gt;0,Тех_Движение!$I$1886,"")</f>
        <v/>
      </c>
      <c r="C1889" s="20" t="str">
        <f>IF($B1889="","",Тех_Движение!$D$1886)</f>
        <v/>
      </c>
      <c r="D1889" s="9" t="str">
        <f>IF($B1889="","",Тех_Движение!$B$1886)</f>
        <v/>
      </c>
      <c r="E1889" s="21" t="str">
        <f>IF($B1889="","",Тех_Движение!$F$1886)</f>
        <v/>
      </c>
      <c r="F1889" s="21" t="str">
        <f>IF($B1889="","",SUMIFS($E$5:$E1888,$C$5:$C1888,$C1889))</f>
        <v/>
      </c>
      <c r="G1889" s="21" t="str">
        <f>IF($B1889="","",MAX(0,$E1889-MAX(0,SUMIFS(Тех_Движение!$G$2:$G$5111,Тех_Движение!$D$2:$D$5111,$C1889,Тех_Движение!$B$2:$B$5111,"&lt;="&amp;Настройки!$B$5-1)-$F1889)))</f>
        <v/>
      </c>
      <c r="H1889" s="21" t="str">
        <f>IF($B1889="","",IF(AND($D1889&gt;=Настройки!$B$5,$D1889&lt;=Настройки!$B$6),$E1889,0))</f>
        <v/>
      </c>
      <c r="I1889" s="21" t="str">
        <f t="shared" si="87"/>
        <v/>
      </c>
      <c r="J1889" s="21" t="str">
        <f>IF($B1889="","",MAX(0,$E1889-MAX(0,SUMIFS(Тех_Движение!$G$2:$G$5111,Тех_Движение!$D$2:$D$5111,$C1889,Тех_Движение!$B$2:$B$5111,"&lt;="&amp;Настройки!$B$6)-$F1889)))</f>
        <v/>
      </c>
      <c r="K1889" s="21" t="e">
        <f>IF(OR($B1889="",K$3&lt;$D1889+Настройки!$B$7),0,MAX(0,$E1889-MAX(0,SUMIFS(Тех_Движение!$G$2:$G$5111,Тех_Движение!$D$2:$D$5111,$C1889,Тех_Движение!$B$2:$B$5111,"&lt;="&amp;K$3)-$F1889)))</f>
        <v>#VALUE!</v>
      </c>
      <c r="L1889" s="21" t="e">
        <f>IF(OR($B1889="",L$3&lt;$D1889+Настройки!$B$7),0,MAX(0,$E1889-MAX(0,SUMIFS(Тех_Движение!$G$2:$G$5111,Тех_Движение!$D$2:$D$5111,$C1889,Тех_Движение!$B$2:$B$5111,"&lt;="&amp;L$3)-$F1889)))</f>
        <v>#VALUE!</v>
      </c>
      <c r="M1889" s="21" t="e">
        <f>IF(OR($B1889="",M$3&lt;$D1889+Настройки!$B$7),0,MAX(0,$E1889-MAX(0,SUMIFS(Тех_Движение!$G$2:$G$5111,Тех_Движение!$D$2:$D$5111,$C1889,Тех_Движение!$B$2:$B$5111,"&lt;="&amp;M$3)-$F1889)))</f>
        <v>#VALUE!</v>
      </c>
      <c r="N1889" s="21" t="e">
        <f>IF(OR($B1889="",N$3&lt;$D1889+Настройки!$B$7),0,MAX(0,$E1889-MAX(0,SUMIFS(Тех_Движение!$G$2:$G$5111,Тех_Движение!$D$2:$D$5111,$C1889,Тех_Движение!$B$2:$B$5111,"&lt;="&amp;N$3)-$F1889)))</f>
        <v>#VALUE!</v>
      </c>
      <c r="O1889" s="21" t="e">
        <f>IF(OR($B1889="",O$3&lt;$D1889+Настройки!$B$7),0,MAX(0,$E1889-MAX(0,SUMIFS(Тех_Движение!$G$2:$G$5111,Тех_Движение!$D$2:$D$5111,$C1889,Тех_Движение!$B$2:$B$5111,"&lt;="&amp;O$3)-$F1889)))</f>
        <v>#VALUE!</v>
      </c>
      <c r="P1889" s="21" t="e">
        <f>IF(OR($B1889="",P$3&lt;$D1889+Настройки!$B$7),0,MAX(0,$E1889-MAX(0,SUMIFS(Тех_Движение!$G$2:$G$5111,Тех_Движение!$D$2:$D$5111,$C1889,Тех_Движение!$B$2:$B$5111,"&lt;="&amp;P$3)-$F1889)))</f>
        <v>#VALUE!</v>
      </c>
      <c r="Q1889" s="21" t="e">
        <f>IF(OR($B1889="",Q$3&lt;$D1889+Настройки!$B$7),0,MAX(0,$E1889-MAX(0,SUMIFS(Тех_Движение!$G$2:$G$5111,Тех_Движение!$D$2:$D$5111,$C1889,Тех_Движение!$B$2:$B$5111,"&lt;="&amp;Q$3)-$F1889)))</f>
        <v>#VALUE!</v>
      </c>
      <c r="R1889" s="21" t="str">
        <f t="shared" si="88"/>
        <v/>
      </c>
      <c r="S1889" s="23" t="str">
        <f>IF($B1889="","",VLOOKUP($C1889,Настройки!$A$11:$L$17,9,FALSE))</f>
        <v/>
      </c>
      <c r="T1889" s="23" t="str">
        <f t="shared" si="89"/>
        <v/>
      </c>
    </row>
    <row r="1890" spans="1:20" x14ac:dyDescent="0.3">
      <c r="A1890" s="20">
        <f>Тех_Движение!$A$1887</f>
        <v>1886</v>
      </c>
      <c r="B1890" s="20" t="str">
        <f>IF(Тех_Движение!$F$1887&gt;0,Тех_Движение!$I$1887,"")</f>
        <v/>
      </c>
      <c r="C1890" s="20" t="str">
        <f>IF($B1890="","",Тех_Движение!$D$1887)</f>
        <v/>
      </c>
      <c r="D1890" s="9" t="str">
        <f>IF($B1890="","",Тех_Движение!$B$1887)</f>
        <v/>
      </c>
      <c r="E1890" s="21" t="str">
        <f>IF($B1890="","",Тех_Движение!$F$1887)</f>
        <v/>
      </c>
      <c r="F1890" s="21" t="str">
        <f>IF($B1890="","",SUMIFS($E$5:$E1889,$C$5:$C1889,$C1890))</f>
        <v/>
      </c>
      <c r="G1890" s="21" t="str">
        <f>IF($B1890="","",MAX(0,$E1890-MAX(0,SUMIFS(Тех_Движение!$G$2:$G$5111,Тех_Движение!$D$2:$D$5111,$C1890,Тех_Движение!$B$2:$B$5111,"&lt;="&amp;Настройки!$B$5-1)-$F1890)))</f>
        <v/>
      </c>
      <c r="H1890" s="21" t="str">
        <f>IF($B1890="","",IF(AND($D1890&gt;=Настройки!$B$5,$D1890&lt;=Настройки!$B$6),$E1890,0))</f>
        <v/>
      </c>
      <c r="I1890" s="21" t="str">
        <f t="shared" si="87"/>
        <v/>
      </c>
      <c r="J1890" s="21" t="str">
        <f>IF($B1890="","",MAX(0,$E1890-MAX(0,SUMIFS(Тех_Движение!$G$2:$G$5111,Тех_Движение!$D$2:$D$5111,$C1890,Тех_Движение!$B$2:$B$5111,"&lt;="&amp;Настройки!$B$6)-$F1890)))</f>
        <v/>
      </c>
      <c r="K1890" s="21" t="e">
        <f>IF(OR($B1890="",K$3&lt;$D1890+Настройки!$B$7),0,MAX(0,$E1890-MAX(0,SUMIFS(Тех_Движение!$G$2:$G$5111,Тех_Движение!$D$2:$D$5111,$C1890,Тех_Движение!$B$2:$B$5111,"&lt;="&amp;K$3)-$F1890)))</f>
        <v>#VALUE!</v>
      </c>
      <c r="L1890" s="21" t="e">
        <f>IF(OR($B1890="",L$3&lt;$D1890+Настройки!$B$7),0,MAX(0,$E1890-MAX(0,SUMIFS(Тех_Движение!$G$2:$G$5111,Тех_Движение!$D$2:$D$5111,$C1890,Тех_Движение!$B$2:$B$5111,"&lt;="&amp;L$3)-$F1890)))</f>
        <v>#VALUE!</v>
      </c>
      <c r="M1890" s="21" t="e">
        <f>IF(OR($B1890="",M$3&lt;$D1890+Настройки!$B$7),0,MAX(0,$E1890-MAX(0,SUMIFS(Тех_Движение!$G$2:$G$5111,Тех_Движение!$D$2:$D$5111,$C1890,Тех_Движение!$B$2:$B$5111,"&lt;="&amp;M$3)-$F1890)))</f>
        <v>#VALUE!</v>
      </c>
      <c r="N1890" s="21" t="e">
        <f>IF(OR($B1890="",N$3&lt;$D1890+Настройки!$B$7),0,MAX(0,$E1890-MAX(0,SUMIFS(Тех_Движение!$G$2:$G$5111,Тех_Движение!$D$2:$D$5111,$C1890,Тех_Движение!$B$2:$B$5111,"&lt;="&amp;N$3)-$F1890)))</f>
        <v>#VALUE!</v>
      </c>
      <c r="O1890" s="21" t="e">
        <f>IF(OR($B1890="",O$3&lt;$D1890+Настройки!$B$7),0,MAX(0,$E1890-MAX(0,SUMIFS(Тех_Движение!$G$2:$G$5111,Тех_Движение!$D$2:$D$5111,$C1890,Тех_Движение!$B$2:$B$5111,"&lt;="&amp;O$3)-$F1890)))</f>
        <v>#VALUE!</v>
      </c>
      <c r="P1890" s="21" t="e">
        <f>IF(OR($B1890="",P$3&lt;$D1890+Настройки!$B$7),0,MAX(0,$E1890-MAX(0,SUMIFS(Тех_Движение!$G$2:$G$5111,Тех_Движение!$D$2:$D$5111,$C1890,Тех_Движение!$B$2:$B$5111,"&lt;="&amp;P$3)-$F1890)))</f>
        <v>#VALUE!</v>
      </c>
      <c r="Q1890" s="21" t="e">
        <f>IF(OR($B1890="",Q$3&lt;$D1890+Настройки!$B$7),0,MAX(0,$E1890-MAX(0,SUMIFS(Тех_Движение!$G$2:$G$5111,Тех_Движение!$D$2:$D$5111,$C1890,Тех_Движение!$B$2:$B$5111,"&lt;="&amp;Q$3)-$F1890)))</f>
        <v>#VALUE!</v>
      </c>
      <c r="R1890" s="21" t="str">
        <f t="shared" si="88"/>
        <v/>
      </c>
      <c r="S1890" s="23" t="str">
        <f>IF($B1890="","",VLOOKUP($C1890,Настройки!$A$11:$L$17,9,FALSE))</f>
        <v/>
      </c>
      <c r="T1890" s="23" t="str">
        <f t="shared" si="89"/>
        <v/>
      </c>
    </row>
    <row r="1891" spans="1:20" x14ac:dyDescent="0.3">
      <c r="A1891" s="20">
        <f>Тех_Движение!$A$1888</f>
        <v>1887</v>
      </c>
      <c r="B1891" s="20" t="str">
        <f>IF(Тех_Движение!$F$1888&gt;0,Тех_Движение!$I$1888,"")</f>
        <v/>
      </c>
      <c r="C1891" s="20" t="str">
        <f>IF($B1891="","",Тех_Движение!$D$1888)</f>
        <v/>
      </c>
      <c r="D1891" s="9" t="str">
        <f>IF($B1891="","",Тех_Движение!$B$1888)</f>
        <v/>
      </c>
      <c r="E1891" s="21" t="str">
        <f>IF($B1891="","",Тех_Движение!$F$1888)</f>
        <v/>
      </c>
      <c r="F1891" s="21" t="str">
        <f>IF($B1891="","",SUMIFS($E$5:$E1890,$C$5:$C1890,$C1891))</f>
        <v/>
      </c>
      <c r="G1891" s="21" t="str">
        <f>IF($B1891="","",MAX(0,$E1891-MAX(0,SUMIFS(Тех_Движение!$G$2:$G$5111,Тех_Движение!$D$2:$D$5111,$C1891,Тех_Движение!$B$2:$B$5111,"&lt;="&amp;Настройки!$B$5-1)-$F1891)))</f>
        <v/>
      </c>
      <c r="H1891" s="21" t="str">
        <f>IF($B1891="","",IF(AND($D1891&gt;=Настройки!$B$5,$D1891&lt;=Настройки!$B$6),$E1891,0))</f>
        <v/>
      </c>
      <c r="I1891" s="21" t="str">
        <f t="shared" si="87"/>
        <v/>
      </c>
      <c r="J1891" s="21" t="str">
        <f>IF($B1891="","",MAX(0,$E1891-MAX(0,SUMIFS(Тех_Движение!$G$2:$G$5111,Тех_Движение!$D$2:$D$5111,$C1891,Тех_Движение!$B$2:$B$5111,"&lt;="&amp;Настройки!$B$6)-$F1891)))</f>
        <v/>
      </c>
      <c r="K1891" s="21" t="e">
        <f>IF(OR($B1891="",K$3&lt;$D1891+Настройки!$B$7),0,MAX(0,$E1891-MAX(0,SUMIFS(Тех_Движение!$G$2:$G$5111,Тех_Движение!$D$2:$D$5111,$C1891,Тех_Движение!$B$2:$B$5111,"&lt;="&amp;K$3)-$F1891)))</f>
        <v>#VALUE!</v>
      </c>
      <c r="L1891" s="21" t="e">
        <f>IF(OR($B1891="",L$3&lt;$D1891+Настройки!$B$7),0,MAX(0,$E1891-MAX(0,SUMIFS(Тех_Движение!$G$2:$G$5111,Тех_Движение!$D$2:$D$5111,$C1891,Тех_Движение!$B$2:$B$5111,"&lt;="&amp;L$3)-$F1891)))</f>
        <v>#VALUE!</v>
      </c>
      <c r="M1891" s="21" t="e">
        <f>IF(OR($B1891="",M$3&lt;$D1891+Настройки!$B$7),0,MAX(0,$E1891-MAX(0,SUMIFS(Тех_Движение!$G$2:$G$5111,Тех_Движение!$D$2:$D$5111,$C1891,Тех_Движение!$B$2:$B$5111,"&lt;="&amp;M$3)-$F1891)))</f>
        <v>#VALUE!</v>
      </c>
      <c r="N1891" s="21" t="e">
        <f>IF(OR($B1891="",N$3&lt;$D1891+Настройки!$B$7),0,MAX(0,$E1891-MAX(0,SUMIFS(Тех_Движение!$G$2:$G$5111,Тех_Движение!$D$2:$D$5111,$C1891,Тех_Движение!$B$2:$B$5111,"&lt;="&amp;N$3)-$F1891)))</f>
        <v>#VALUE!</v>
      </c>
      <c r="O1891" s="21" t="e">
        <f>IF(OR($B1891="",O$3&lt;$D1891+Настройки!$B$7),0,MAX(0,$E1891-MAX(0,SUMIFS(Тех_Движение!$G$2:$G$5111,Тех_Движение!$D$2:$D$5111,$C1891,Тех_Движение!$B$2:$B$5111,"&lt;="&amp;O$3)-$F1891)))</f>
        <v>#VALUE!</v>
      </c>
      <c r="P1891" s="21" t="e">
        <f>IF(OR($B1891="",P$3&lt;$D1891+Настройки!$B$7),0,MAX(0,$E1891-MAX(0,SUMIFS(Тех_Движение!$G$2:$G$5111,Тех_Движение!$D$2:$D$5111,$C1891,Тех_Движение!$B$2:$B$5111,"&lt;="&amp;P$3)-$F1891)))</f>
        <v>#VALUE!</v>
      </c>
      <c r="Q1891" s="21" t="e">
        <f>IF(OR($B1891="",Q$3&lt;$D1891+Настройки!$B$7),0,MAX(0,$E1891-MAX(0,SUMIFS(Тех_Движение!$G$2:$G$5111,Тех_Движение!$D$2:$D$5111,$C1891,Тех_Движение!$B$2:$B$5111,"&lt;="&amp;Q$3)-$F1891)))</f>
        <v>#VALUE!</v>
      </c>
      <c r="R1891" s="21" t="str">
        <f t="shared" si="88"/>
        <v/>
      </c>
      <c r="S1891" s="23" t="str">
        <f>IF($B1891="","",VLOOKUP($C1891,Настройки!$A$11:$L$17,9,FALSE))</f>
        <v/>
      </c>
      <c r="T1891" s="23" t="str">
        <f t="shared" si="89"/>
        <v/>
      </c>
    </row>
    <row r="1892" spans="1:20" x14ac:dyDescent="0.3">
      <c r="A1892" s="20">
        <f>Тех_Движение!$A$1889</f>
        <v>1888</v>
      </c>
      <c r="B1892" s="20" t="str">
        <f>IF(Тех_Движение!$F$1889&gt;0,Тех_Движение!$I$1889,"")</f>
        <v/>
      </c>
      <c r="C1892" s="20" t="str">
        <f>IF($B1892="","",Тех_Движение!$D$1889)</f>
        <v/>
      </c>
      <c r="D1892" s="9" t="str">
        <f>IF($B1892="","",Тех_Движение!$B$1889)</f>
        <v/>
      </c>
      <c r="E1892" s="21" t="str">
        <f>IF($B1892="","",Тех_Движение!$F$1889)</f>
        <v/>
      </c>
      <c r="F1892" s="21" t="str">
        <f>IF($B1892="","",SUMIFS($E$5:$E1891,$C$5:$C1891,$C1892))</f>
        <v/>
      </c>
      <c r="G1892" s="21" t="str">
        <f>IF($B1892="","",MAX(0,$E1892-MAX(0,SUMIFS(Тех_Движение!$G$2:$G$5111,Тех_Движение!$D$2:$D$5111,$C1892,Тех_Движение!$B$2:$B$5111,"&lt;="&amp;Настройки!$B$5-1)-$F1892)))</f>
        <v/>
      </c>
      <c r="H1892" s="21" t="str">
        <f>IF($B1892="","",IF(AND($D1892&gt;=Настройки!$B$5,$D1892&lt;=Настройки!$B$6),$E1892,0))</f>
        <v/>
      </c>
      <c r="I1892" s="21" t="str">
        <f t="shared" si="87"/>
        <v/>
      </c>
      <c r="J1892" s="21" t="str">
        <f>IF($B1892="","",MAX(0,$E1892-MAX(0,SUMIFS(Тех_Движение!$G$2:$G$5111,Тех_Движение!$D$2:$D$5111,$C1892,Тех_Движение!$B$2:$B$5111,"&lt;="&amp;Настройки!$B$6)-$F1892)))</f>
        <v/>
      </c>
      <c r="K1892" s="21" t="e">
        <f>IF(OR($B1892="",K$3&lt;$D1892+Настройки!$B$7),0,MAX(0,$E1892-MAX(0,SUMIFS(Тех_Движение!$G$2:$G$5111,Тех_Движение!$D$2:$D$5111,$C1892,Тех_Движение!$B$2:$B$5111,"&lt;="&amp;K$3)-$F1892)))</f>
        <v>#VALUE!</v>
      </c>
      <c r="L1892" s="21" t="e">
        <f>IF(OR($B1892="",L$3&lt;$D1892+Настройки!$B$7),0,MAX(0,$E1892-MAX(0,SUMIFS(Тех_Движение!$G$2:$G$5111,Тех_Движение!$D$2:$D$5111,$C1892,Тех_Движение!$B$2:$B$5111,"&lt;="&amp;L$3)-$F1892)))</f>
        <v>#VALUE!</v>
      </c>
      <c r="M1892" s="21" t="e">
        <f>IF(OR($B1892="",M$3&lt;$D1892+Настройки!$B$7),0,MAX(0,$E1892-MAX(0,SUMIFS(Тех_Движение!$G$2:$G$5111,Тех_Движение!$D$2:$D$5111,$C1892,Тех_Движение!$B$2:$B$5111,"&lt;="&amp;M$3)-$F1892)))</f>
        <v>#VALUE!</v>
      </c>
      <c r="N1892" s="21" t="e">
        <f>IF(OR($B1892="",N$3&lt;$D1892+Настройки!$B$7),0,MAX(0,$E1892-MAX(0,SUMIFS(Тех_Движение!$G$2:$G$5111,Тех_Движение!$D$2:$D$5111,$C1892,Тех_Движение!$B$2:$B$5111,"&lt;="&amp;N$3)-$F1892)))</f>
        <v>#VALUE!</v>
      </c>
      <c r="O1892" s="21" t="e">
        <f>IF(OR($B1892="",O$3&lt;$D1892+Настройки!$B$7),0,MAX(0,$E1892-MAX(0,SUMIFS(Тех_Движение!$G$2:$G$5111,Тех_Движение!$D$2:$D$5111,$C1892,Тех_Движение!$B$2:$B$5111,"&lt;="&amp;O$3)-$F1892)))</f>
        <v>#VALUE!</v>
      </c>
      <c r="P1892" s="21" t="e">
        <f>IF(OR($B1892="",P$3&lt;$D1892+Настройки!$B$7),0,MAX(0,$E1892-MAX(0,SUMIFS(Тех_Движение!$G$2:$G$5111,Тех_Движение!$D$2:$D$5111,$C1892,Тех_Движение!$B$2:$B$5111,"&lt;="&amp;P$3)-$F1892)))</f>
        <v>#VALUE!</v>
      </c>
      <c r="Q1892" s="21" t="e">
        <f>IF(OR($B1892="",Q$3&lt;$D1892+Настройки!$B$7),0,MAX(0,$E1892-MAX(0,SUMIFS(Тех_Движение!$G$2:$G$5111,Тех_Движение!$D$2:$D$5111,$C1892,Тех_Движение!$B$2:$B$5111,"&lt;="&amp;Q$3)-$F1892)))</f>
        <v>#VALUE!</v>
      </c>
      <c r="R1892" s="21" t="str">
        <f t="shared" si="88"/>
        <v/>
      </c>
      <c r="S1892" s="23" t="str">
        <f>IF($B1892="","",VLOOKUP($C1892,Настройки!$A$11:$L$17,9,FALSE))</f>
        <v/>
      </c>
      <c r="T1892" s="23" t="str">
        <f t="shared" si="89"/>
        <v/>
      </c>
    </row>
    <row r="1893" spans="1:20" x14ac:dyDescent="0.3">
      <c r="A1893" s="20">
        <f>Тех_Движение!$A$1890</f>
        <v>1889</v>
      </c>
      <c r="B1893" s="20" t="str">
        <f>IF(Тех_Движение!$F$1890&gt;0,Тех_Движение!$I$1890,"")</f>
        <v/>
      </c>
      <c r="C1893" s="20" t="str">
        <f>IF($B1893="","",Тех_Движение!$D$1890)</f>
        <v/>
      </c>
      <c r="D1893" s="9" t="str">
        <f>IF($B1893="","",Тех_Движение!$B$1890)</f>
        <v/>
      </c>
      <c r="E1893" s="21" t="str">
        <f>IF($B1893="","",Тех_Движение!$F$1890)</f>
        <v/>
      </c>
      <c r="F1893" s="21" t="str">
        <f>IF($B1893="","",SUMIFS($E$5:$E1892,$C$5:$C1892,$C1893))</f>
        <v/>
      </c>
      <c r="G1893" s="21" t="str">
        <f>IF($B1893="","",MAX(0,$E1893-MAX(0,SUMIFS(Тех_Движение!$G$2:$G$5111,Тех_Движение!$D$2:$D$5111,$C1893,Тех_Движение!$B$2:$B$5111,"&lt;="&amp;Настройки!$B$5-1)-$F1893)))</f>
        <v/>
      </c>
      <c r="H1893" s="21" t="str">
        <f>IF($B1893="","",IF(AND($D1893&gt;=Настройки!$B$5,$D1893&lt;=Настройки!$B$6),$E1893,0))</f>
        <v/>
      </c>
      <c r="I1893" s="21" t="str">
        <f t="shared" si="87"/>
        <v/>
      </c>
      <c r="J1893" s="21" t="str">
        <f>IF($B1893="","",MAX(0,$E1893-MAX(0,SUMIFS(Тех_Движение!$G$2:$G$5111,Тех_Движение!$D$2:$D$5111,$C1893,Тех_Движение!$B$2:$B$5111,"&lt;="&amp;Настройки!$B$6)-$F1893)))</f>
        <v/>
      </c>
      <c r="K1893" s="21" t="e">
        <f>IF(OR($B1893="",K$3&lt;$D1893+Настройки!$B$7),0,MAX(0,$E1893-MAX(0,SUMIFS(Тех_Движение!$G$2:$G$5111,Тех_Движение!$D$2:$D$5111,$C1893,Тех_Движение!$B$2:$B$5111,"&lt;="&amp;K$3)-$F1893)))</f>
        <v>#VALUE!</v>
      </c>
      <c r="L1893" s="21" t="e">
        <f>IF(OR($B1893="",L$3&lt;$D1893+Настройки!$B$7),0,MAX(0,$E1893-MAX(0,SUMIFS(Тех_Движение!$G$2:$G$5111,Тех_Движение!$D$2:$D$5111,$C1893,Тех_Движение!$B$2:$B$5111,"&lt;="&amp;L$3)-$F1893)))</f>
        <v>#VALUE!</v>
      </c>
      <c r="M1893" s="21" t="e">
        <f>IF(OR($B1893="",M$3&lt;$D1893+Настройки!$B$7),0,MAX(0,$E1893-MAX(0,SUMIFS(Тех_Движение!$G$2:$G$5111,Тех_Движение!$D$2:$D$5111,$C1893,Тех_Движение!$B$2:$B$5111,"&lt;="&amp;M$3)-$F1893)))</f>
        <v>#VALUE!</v>
      </c>
      <c r="N1893" s="21" t="e">
        <f>IF(OR($B1893="",N$3&lt;$D1893+Настройки!$B$7),0,MAX(0,$E1893-MAX(0,SUMIFS(Тех_Движение!$G$2:$G$5111,Тех_Движение!$D$2:$D$5111,$C1893,Тех_Движение!$B$2:$B$5111,"&lt;="&amp;N$3)-$F1893)))</f>
        <v>#VALUE!</v>
      </c>
      <c r="O1893" s="21" t="e">
        <f>IF(OR($B1893="",O$3&lt;$D1893+Настройки!$B$7),0,MAX(0,$E1893-MAX(0,SUMIFS(Тех_Движение!$G$2:$G$5111,Тех_Движение!$D$2:$D$5111,$C1893,Тех_Движение!$B$2:$B$5111,"&lt;="&amp;O$3)-$F1893)))</f>
        <v>#VALUE!</v>
      </c>
      <c r="P1893" s="21" t="e">
        <f>IF(OR($B1893="",P$3&lt;$D1893+Настройки!$B$7),0,MAX(0,$E1893-MAX(0,SUMIFS(Тех_Движение!$G$2:$G$5111,Тех_Движение!$D$2:$D$5111,$C1893,Тех_Движение!$B$2:$B$5111,"&lt;="&amp;P$3)-$F1893)))</f>
        <v>#VALUE!</v>
      </c>
      <c r="Q1893" s="21" t="e">
        <f>IF(OR($B1893="",Q$3&lt;$D1893+Настройки!$B$7),0,MAX(0,$E1893-MAX(0,SUMIFS(Тех_Движение!$G$2:$G$5111,Тех_Движение!$D$2:$D$5111,$C1893,Тех_Движение!$B$2:$B$5111,"&lt;="&amp;Q$3)-$F1893)))</f>
        <v>#VALUE!</v>
      </c>
      <c r="R1893" s="21" t="str">
        <f t="shared" si="88"/>
        <v/>
      </c>
      <c r="S1893" s="23" t="str">
        <f>IF($B1893="","",VLOOKUP($C1893,Настройки!$A$11:$L$17,9,FALSE))</f>
        <v/>
      </c>
      <c r="T1893" s="23" t="str">
        <f t="shared" si="89"/>
        <v/>
      </c>
    </row>
    <row r="1894" spans="1:20" x14ac:dyDescent="0.3">
      <c r="A1894" s="20">
        <f>Тех_Движение!$A$1891</f>
        <v>1890</v>
      </c>
      <c r="B1894" s="20" t="str">
        <f>IF(Тех_Движение!$F$1891&gt;0,Тех_Движение!$I$1891,"")</f>
        <v/>
      </c>
      <c r="C1894" s="20" t="str">
        <f>IF($B1894="","",Тех_Движение!$D$1891)</f>
        <v/>
      </c>
      <c r="D1894" s="9" t="str">
        <f>IF($B1894="","",Тех_Движение!$B$1891)</f>
        <v/>
      </c>
      <c r="E1894" s="21" t="str">
        <f>IF($B1894="","",Тех_Движение!$F$1891)</f>
        <v/>
      </c>
      <c r="F1894" s="21" t="str">
        <f>IF($B1894="","",SUMIFS($E$5:$E1893,$C$5:$C1893,$C1894))</f>
        <v/>
      </c>
      <c r="G1894" s="21" t="str">
        <f>IF($B1894="","",MAX(0,$E1894-MAX(0,SUMIFS(Тех_Движение!$G$2:$G$5111,Тех_Движение!$D$2:$D$5111,$C1894,Тех_Движение!$B$2:$B$5111,"&lt;="&amp;Настройки!$B$5-1)-$F1894)))</f>
        <v/>
      </c>
      <c r="H1894" s="21" t="str">
        <f>IF($B1894="","",IF(AND($D1894&gt;=Настройки!$B$5,$D1894&lt;=Настройки!$B$6),$E1894,0))</f>
        <v/>
      </c>
      <c r="I1894" s="21" t="str">
        <f t="shared" si="87"/>
        <v/>
      </c>
      <c r="J1894" s="21" t="str">
        <f>IF($B1894="","",MAX(0,$E1894-MAX(0,SUMIFS(Тех_Движение!$G$2:$G$5111,Тех_Движение!$D$2:$D$5111,$C1894,Тех_Движение!$B$2:$B$5111,"&lt;="&amp;Настройки!$B$6)-$F1894)))</f>
        <v/>
      </c>
      <c r="K1894" s="21" t="e">
        <f>IF(OR($B1894="",K$3&lt;$D1894+Настройки!$B$7),0,MAX(0,$E1894-MAX(0,SUMIFS(Тех_Движение!$G$2:$G$5111,Тех_Движение!$D$2:$D$5111,$C1894,Тех_Движение!$B$2:$B$5111,"&lt;="&amp;K$3)-$F1894)))</f>
        <v>#VALUE!</v>
      </c>
      <c r="L1894" s="21" t="e">
        <f>IF(OR($B1894="",L$3&lt;$D1894+Настройки!$B$7),0,MAX(0,$E1894-MAX(0,SUMIFS(Тех_Движение!$G$2:$G$5111,Тех_Движение!$D$2:$D$5111,$C1894,Тех_Движение!$B$2:$B$5111,"&lt;="&amp;L$3)-$F1894)))</f>
        <v>#VALUE!</v>
      </c>
      <c r="M1894" s="21" t="e">
        <f>IF(OR($B1894="",M$3&lt;$D1894+Настройки!$B$7),0,MAX(0,$E1894-MAX(0,SUMIFS(Тех_Движение!$G$2:$G$5111,Тех_Движение!$D$2:$D$5111,$C1894,Тех_Движение!$B$2:$B$5111,"&lt;="&amp;M$3)-$F1894)))</f>
        <v>#VALUE!</v>
      </c>
      <c r="N1894" s="21" t="e">
        <f>IF(OR($B1894="",N$3&lt;$D1894+Настройки!$B$7),0,MAX(0,$E1894-MAX(0,SUMIFS(Тех_Движение!$G$2:$G$5111,Тех_Движение!$D$2:$D$5111,$C1894,Тех_Движение!$B$2:$B$5111,"&lt;="&amp;N$3)-$F1894)))</f>
        <v>#VALUE!</v>
      </c>
      <c r="O1894" s="21" t="e">
        <f>IF(OR($B1894="",O$3&lt;$D1894+Настройки!$B$7),0,MAX(0,$E1894-MAX(0,SUMIFS(Тех_Движение!$G$2:$G$5111,Тех_Движение!$D$2:$D$5111,$C1894,Тех_Движение!$B$2:$B$5111,"&lt;="&amp;O$3)-$F1894)))</f>
        <v>#VALUE!</v>
      </c>
      <c r="P1894" s="21" t="e">
        <f>IF(OR($B1894="",P$3&lt;$D1894+Настройки!$B$7),0,MAX(0,$E1894-MAX(0,SUMIFS(Тех_Движение!$G$2:$G$5111,Тех_Движение!$D$2:$D$5111,$C1894,Тех_Движение!$B$2:$B$5111,"&lt;="&amp;P$3)-$F1894)))</f>
        <v>#VALUE!</v>
      </c>
      <c r="Q1894" s="21" t="e">
        <f>IF(OR($B1894="",Q$3&lt;$D1894+Настройки!$B$7),0,MAX(0,$E1894-MAX(0,SUMIFS(Тех_Движение!$G$2:$G$5111,Тех_Движение!$D$2:$D$5111,$C1894,Тех_Движение!$B$2:$B$5111,"&lt;="&amp;Q$3)-$F1894)))</f>
        <v>#VALUE!</v>
      </c>
      <c r="R1894" s="21" t="str">
        <f t="shared" si="88"/>
        <v/>
      </c>
      <c r="S1894" s="23" t="str">
        <f>IF($B1894="","",VLOOKUP($C1894,Настройки!$A$11:$L$17,9,FALSE))</f>
        <v/>
      </c>
      <c r="T1894" s="23" t="str">
        <f t="shared" si="89"/>
        <v/>
      </c>
    </row>
    <row r="1895" spans="1:20" x14ac:dyDescent="0.3">
      <c r="A1895" s="20">
        <f>Тех_Движение!$A$1892</f>
        <v>1891</v>
      </c>
      <c r="B1895" s="20" t="str">
        <f>IF(Тех_Движение!$F$1892&gt;0,Тех_Движение!$I$1892,"")</f>
        <v/>
      </c>
      <c r="C1895" s="20" t="str">
        <f>IF($B1895="","",Тех_Движение!$D$1892)</f>
        <v/>
      </c>
      <c r="D1895" s="9" t="str">
        <f>IF($B1895="","",Тех_Движение!$B$1892)</f>
        <v/>
      </c>
      <c r="E1895" s="21" t="str">
        <f>IF($B1895="","",Тех_Движение!$F$1892)</f>
        <v/>
      </c>
      <c r="F1895" s="21" t="str">
        <f>IF($B1895="","",SUMIFS($E$5:$E1894,$C$5:$C1894,$C1895))</f>
        <v/>
      </c>
      <c r="G1895" s="21" t="str">
        <f>IF($B1895="","",MAX(0,$E1895-MAX(0,SUMIFS(Тех_Движение!$G$2:$G$5111,Тех_Движение!$D$2:$D$5111,$C1895,Тех_Движение!$B$2:$B$5111,"&lt;="&amp;Настройки!$B$5-1)-$F1895)))</f>
        <v/>
      </c>
      <c r="H1895" s="21" t="str">
        <f>IF($B1895="","",IF(AND($D1895&gt;=Настройки!$B$5,$D1895&lt;=Настройки!$B$6),$E1895,0))</f>
        <v/>
      </c>
      <c r="I1895" s="21" t="str">
        <f t="shared" si="87"/>
        <v/>
      </c>
      <c r="J1895" s="21" t="str">
        <f>IF($B1895="","",MAX(0,$E1895-MAX(0,SUMIFS(Тех_Движение!$G$2:$G$5111,Тех_Движение!$D$2:$D$5111,$C1895,Тех_Движение!$B$2:$B$5111,"&lt;="&amp;Настройки!$B$6)-$F1895)))</f>
        <v/>
      </c>
      <c r="K1895" s="21" t="e">
        <f>IF(OR($B1895="",K$3&lt;$D1895+Настройки!$B$7),0,MAX(0,$E1895-MAX(0,SUMIFS(Тех_Движение!$G$2:$G$5111,Тех_Движение!$D$2:$D$5111,$C1895,Тех_Движение!$B$2:$B$5111,"&lt;="&amp;K$3)-$F1895)))</f>
        <v>#VALUE!</v>
      </c>
      <c r="L1895" s="21" t="e">
        <f>IF(OR($B1895="",L$3&lt;$D1895+Настройки!$B$7),0,MAX(0,$E1895-MAX(0,SUMIFS(Тех_Движение!$G$2:$G$5111,Тех_Движение!$D$2:$D$5111,$C1895,Тех_Движение!$B$2:$B$5111,"&lt;="&amp;L$3)-$F1895)))</f>
        <v>#VALUE!</v>
      </c>
      <c r="M1895" s="21" t="e">
        <f>IF(OR($B1895="",M$3&lt;$D1895+Настройки!$B$7),0,MAX(0,$E1895-MAX(0,SUMIFS(Тех_Движение!$G$2:$G$5111,Тех_Движение!$D$2:$D$5111,$C1895,Тех_Движение!$B$2:$B$5111,"&lt;="&amp;M$3)-$F1895)))</f>
        <v>#VALUE!</v>
      </c>
      <c r="N1895" s="21" t="e">
        <f>IF(OR($B1895="",N$3&lt;$D1895+Настройки!$B$7),0,MAX(0,$E1895-MAX(0,SUMIFS(Тех_Движение!$G$2:$G$5111,Тех_Движение!$D$2:$D$5111,$C1895,Тех_Движение!$B$2:$B$5111,"&lt;="&amp;N$3)-$F1895)))</f>
        <v>#VALUE!</v>
      </c>
      <c r="O1895" s="21" t="e">
        <f>IF(OR($B1895="",O$3&lt;$D1895+Настройки!$B$7),0,MAX(0,$E1895-MAX(0,SUMIFS(Тех_Движение!$G$2:$G$5111,Тех_Движение!$D$2:$D$5111,$C1895,Тех_Движение!$B$2:$B$5111,"&lt;="&amp;O$3)-$F1895)))</f>
        <v>#VALUE!</v>
      </c>
      <c r="P1895" s="21" t="e">
        <f>IF(OR($B1895="",P$3&lt;$D1895+Настройки!$B$7),0,MAX(0,$E1895-MAX(0,SUMIFS(Тех_Движение!$G$2:$G$5111,Тех_Движение!$D$2:$D$5111,$C1895,Тех_Движение!$B$2:$B$5111,"&lt;="&amp;P$3)-$F1895)))</f>
        <v>#VALUE!</v>
      </c>
      <c r="Q1895" s="21" t="e">
        <f>IF(OR($B1895="",Q$3&lt;$D1895+Настройки!$B$7),0,MAX(0,$E1895-MAX(0,SUMIFS(Тех_Движение!$G$2:$G$5111,Тех_Движение!$D$2:$D$5111,$C1895,Тех_Движение!$B$2:$B$5111,"&lt;="&amp;Q$3)-$F1895)))</f>
        <v>#VALUE!</v>
      </c>
      <c r="R1895" s="21" t="str">
        <f t="shared" si="88"/>
        <v/>
      </c>
      <c r="S1895" s="23" t="str">
        <f>IF($B1895="","",VLOOKUP($C1895,Настройки!$A$11:$L$17,9,FALSE))</f>
        <v/>
      </c>
      <c r="T1895" s="23" t="str">
        <f t="shared" si="89"/>
        <v/>
      </c>
    </row>
    <row r="1896" spans="1:20" x14ac:dyDescent="0.3">
      <c r="A1896" s="20">
        <f>Тех_Движение!$A$1893</f>
        <v>1892</v>
      </c>
      <c r="B1896" s="20" t="str">
        <f>IF(Тех_Движение!$F$1893&gt;0,Тех_Движение!$I$1893,"")</f>
        <v/>
      </c>
      <c r="C1896" s="20" t="str">
        <f>IF($B1896="","",Тех_Движение!$D$1893)</f>
        <v/>
      </c>
      <c r="D1896" s="9" t="str">
        <f>IF($B1896="","",Тех_Движение!$B$1893)</f>
        <v/>
      </c>
      <c r="E1896" s="21" t="str">
        <f>IF($B1896="","",Тех_Движение!$F$1893)</f>
        <v/>
      </c>
      <c r="F1896" s="21" t="str">
        <f>IF($B1896="","",SUMIFS($E$5:$E1895,$C$5:$C1895,$C1896))</f>
        <v/>
      </c>
      <c r="G1896" s="21" t="str">
        <f>IF($B1896="","",MAX(0,$E1896-MAX(0,SUMIFS(Тех_Движение!$G$2:$G$5111,Тех_Движение!$D$2:$D$5111,$C1896,Тех_Движение!$B$2:$B$5111,"&lt;="&amp;Настройки!$B$5-1)-$F1896)))</f>
        <v/>
      </c>
      <c r="H1896" s="21" t="str">
        <f>IF($B1896="","",IF(AND($D1896&gt;=Настройки!$B$5,$D1896&lt;=Настройки!$B$6),$E1896,0))</f>
        <v/>
      </c>
      <c r="I1896" s="21" t="str">
        <f t="shared" si="87"/>
        <v/>
      </c>
      <c r="J1896" s="21" t="str">
        <f>IF($B1896="","",MAX(0,$E1896-MAX(0,SUMIFS(Тех_Движение!$G$2:$G$5111,Тех_Движение!$D$2:$D$5111,$C1896,Тех_Движение!$B$2:$B$5111,"&lt;="&amp;Настройки!$B$6)-$F1896)))</f>
        <v/>
      </c>
      <c r="K1896" s="21" t="e">
        <f>IF(OR($B1896="",K$3&lt;$D1896+Настройки!$B$7),0,MAX(0,$E1896-MAX(0,SUMIFS(Тех_Движение!$G$2:$G$5111,Тех_Движение!$D$2:$D$5111,$C1896,Тех_Движение!$B$2:$B$5111,"&lt;="&amp;K$3)-$F1896)))</f>
        <v>#VALUE!</v>
      </c>
      <c r="L1896" s="21" t="e">
        <f>IF(OR($B1896="",L$3&lt;$D1896+Настройки!$B$7),0,MAX(0,$E1896-MAX(0,SUMIFS(Тех_Движение!$G$2:$G$5111,Тех_Движение!$D$2:$D$5111,$C1896,Тех_Движение!$B$2:$B$5111,"&lt;="&amp;L$3)-$F1896)))</f>
        <v>#VALUE!</v>
      </c>
      <c r="M1896" s="21" t="e">
        <f>IF(OR($B1896="",M$3&lt;$D1896+Настройки!$B$7),0,MAX(0,$E1896-MAX(0,SUMIFS(Тех_Движение!$G$2:$G$5111,Тех_Движение!$D$2:$D$5111,$C1896,Тех_Движение!$B$2:$B$5111,"&lt;="&amp;M$3)-$F1896)))</f>
        <v>#VALUE!</v>
      </c>
      <c r="N1896" s="21" t="e">
        <f>IF(OR($B1896="",N$3&lt;$D1896+Настройки!$B$7),0,MAX(0,$E1896-MAX(0,SUMIFS(Тех_Движение!$G$2:$G$5111,Тех_Движение!$D$2:$D$5111,$C1896,Тех_Движение!$B$2:$B$5111,"&lt;="&amp;N$3)-$F1896)))</f>
        <v>#VALUE!</v>
      </c>
      <c r="O1896" s="21" t="e">
        <f>IF(OR($B1896="",O$3&lt;$D1896+Настройки!$B$7),0,MAX(0,$E1896-MAX(0,SUMIFS(Тех_Движение!$G$2:$G$5111,Тех_Движение!$D$2:$D$5111,$C1896,Тех_Движение!$B$2:$B$5111,"&lt;="&amp;O$3)-$F1896)))</f>
        <v>#VALUE!</v>
      </c>
      <c r="P1896" s="21" t="e">
        <f>IF(OR($B1896="",P$3&lt;$D1896+Настройки!$B$7),0,MAX(0,$E1896-MAX(0,SUMIFS(Тех_Движение!$G$2:$G$5111,Тех_Движение!$D$2:$D$5111,$C1896,Тех_Движение!$B$2:$B$5111,"&lt;="&amp;P$3)-$F1896)))</f>
        <v>#VALUE!</v>
      </c>
      <c r="Q1896" s="21" t="e">
        <f>IF(OR($B1896="",Q$3&lt;$D1896+Настройки!$B$7),0,MAX(0,$E1896-MAX(0,SUMIFS(Тех_Движение!$G$2:$G$5111,Тех_Движение!$D$2:$D$5111,$C1896,Тех_Движение!$B$2:$B$5111,"&lt;="&amp;Q$3)-$F1896)))</f>
        <v>#VALUE!</v>
      </c>
      <c r="R1896" s="21" t="str">
        <f t="shared" si="88"/>
        <v/>
      </c>
      <c r="S1896" s="23" t="str">
        <f>IF($B1896="","",VLOOKUP($C1896,Настройки!$A$11:$L$17,9,FALSE))</f>
        <v/>
      </c>
      <c r="T1896" s="23" t="str">
        <f t="shared" si="89"/>
        <v/>
      </c>
    </row>
    <row r="1897" spans="1:20" x14ac:dyDescent="0.3">
      <c r="A1897" s="20">
        <f>Тех_Движение!$A$1894</f>
        <v>1893</v>
      </c>
      <c r="B1897" s="20" t="str">
        <f>IF(Тех_Движение!$F$1894&gt;0,Тех_Движение!$I$1894,"")</f>
        <v/>
      </c>
      <c r="C1897" s="20" t="str">
        <f>IF($B1897="","",Тех_Движение!$D$1894)</f>
        <v/>
      </c>
      <c r="D1897" s="9" t="str">
        <f>IF($B1897="","",Тех_Движение!$B$1894)</f>
        <v/>
      </c>
      <c r="E1897" s="21" t="str">
        <f>IF($B1897="","",Тех_Движение!$F$1894)</f>
        <v/>
      </c>
      <c r="F1897" s="21" t="str">
        <f>IF($B1897="","",SUMIFS($E$5:$E1896,$C$5:$C1896,$C1897))</f>
        <v/>
      </c>
      <c r="G1897" s="21" t="str">
        <f>IF($B1897="","",MAX(0,$E1897-MAX(0,SUMIFS(Тех_Движение!$G$2:$G$5111,Тех_Движение!$D$2:$D$5111,$C1897,Тех_Движение!$B$2:$B$5111,"&lt;="&amp;Настройки!$B$5-1)-$F1897)))</f>
        <v/>
      </c>
      <c r="H1897" s="21" t="str">
        <f>IF($B1897="","",IF(AND($D1897&gt;=Настройки!$B$5,$D1897&lt;=Настройки!$B$6),$E1897,0))</f>
        <v/>
      </c>
      <c r="I1897" s="21" t="str">
        <f t="shared" si="87"/>
        <v/>
      </c>
      <c r="J1897" s="21" t="str">
        <f>IF($B1897="","",MAX(0,$E1897-MAX(0,SUMIFS(Тех_Движение!$G$2:$G$5111,Тех_Движение!$D$2:$D$5111,$C1897,Тех_Движение!$B$2:$B$5111,"&lt;="&amp;Настройки!$B$6)-$F1897)))</f>
        <v/>
      </c>
      <c r="K1897" s="21" t="e">
        <f>IF(OR($B1897="",K$3&lt;$D1897+Настройки!$B$7),0,MAX(0,$E1897-MAX(0,SUMIFS(Тех_Движение!$G$2:$G$5111,Тех_Движение!$D$2:$D$5111,$C1897,Тех_Движение!$B$2:$B$5111,"&lt;="&amp;K$3)-$F1897)))</f>
        <v>#VALUE!</v>
      </c>
      <c r="L1897" s="21" t="e">
        <f>IF(OR($B1897="",L$3&lt;$D1897+Настройки!$B$7),0,MAX(0,$E1897-MAX(0,SUMIFS(Тех_Движение!$G$2:$G$5111,Тех_Движение!$D$2:$D$5111,$C1897,Тех_Движение!$B$2:$B$5111,"&lt;="&amp;L$3)-$F1897)))</f>
        <v>#VALUE!</v>
      </c>
      <c r="M1897" s="21" t="e">
        <f>IF(OR($B1897="",M$3&lt;$D1897+Настройки!$B$7),0,MAX(0,$E1897-MAX(0,SUMIFS(Тех_Движение!$G$2:$G$5111,Тех_Движение!$D$2:$D$5111,$C1897,Тех_Движение!$B$2:$B$5111,"&lt;="&amp;M$3)-$F1897)))</f>
        <v>#VALUE!</v>
      </c>
      <c r="N1897" s="21" t="e">
        <f>IF(OR($B1897="",N$3&lt;$D1897+Настройки!$B$7),0,MAX(0,$E1897-MAX(0,SUMIFS(Тех_Движение!$G$2:$G$5111,Тех_Движение!$D$2:$D$5111,$C1897,Тех_Движение!$B$2:$B$5111,"&lt;="&amp;N$3)-$F1897)))</f>
        <v>#VALUE!</v>
      </c>
      <c r="O1897" s="21" t="e">
        <f>IF(OR($B1897="",O$3&lt;$D1897+Настройки!$B$7),0,MAX(0,$E1897-MAX(0,SUMIFS(Тех_Движение!$G$2:$G$5111,Тех_Движение!$D$2:$D$5111,$C1897,Тех_Движение!$B$2:$B$5111,"&lt;="&amp;O$3)-$F1897)))</f>
        <v>#VALUE!</v>
      </c>
      <c r="P1897" s="21" t="e">
        <f>IF(OR($B1897="",P$3&lt;$D1897+Настройки!$B$7),0,MAX(0,$E1897-MAX(0,SUMIFS(Тех_Движение!$G$2:$G$5111,Тех_Движение!$D$2:$D$5111,$C1897,Тех_Движение!$B$2:$B$5111,"&lt;="&amp;P$3)-$F1897)))</f>
        <v>#VALUE!</v>
      </c>
      <c r="Q1897" s="21" t="e">
        <f>IF(OR($B1897="",Q$3&lt;$D1897+Настройки!$B$7),0,MAX(0,$E1897-MAX(0,SUMIFS(Тех_Движение!$G$2:$G$5111,Тех_Движение!$D$2:$D$5111,$C1897,Тех_Движение!$B$2:$B$5111,"&lt;="&amp;Q$3)-$F1897)))</f>
        <v>#VALUE!</v>
      </c>
      <c r="R1897" s="21" t="str">
        <f t="shared" si="88"/>
        <v/>
      </c>
      <c r="S1897" s="23" t="str">
        <f>IF($B1897="","",VLOOKUP($C1897,Настройки!$A$11:$L$17,9,FALSE))</f>
        <v/>
      </c>
      <c r="T1897" s="23" t="str">
        <f t="shared" si="89"/>
        <v/>
      </c>
    </row>
    <row r="1898" spans="1:20" x14ac:dyDescent="0.3">
      <c r="A1898" s="20">
        <f>Тех_Движение!$A$1895</f>
        <v>1894</v>
      </c>
      <c r="B1898" s="20" t="str">
        <f>IF(Тех_Движение!$F$1895&gt;0,Тех_Движение!$I$1895,"")</f>
        <v/>
      </c>
      <c r="C1898" s="20" t="str">
        <f>IF($B1898="","",Тех_Движение!$D$1895)</f>
        <v/>
      </c>
      <c r="D1898" s="9" t="str">
        <f>IF($B1898="","",Тех_Движение!$B$1895)</f>
        <v/>
      </c>
      <c r="E1898" s="21" t="str">
        <f>IF($B1898="","",Тех_Движение!$F$1895)</f>
        <v/>
      </c>
      <c r="F1898" s="21" t="str">
        <f>IF($B1898="","",SUMIFS($E$5:$E1897,$C$5:$C1897,$C1898))</f>
        <v/>
      </c>
      <c r="G1898" s="21" t="str">
        <f>IF($B1898="","",MAX(0,$E1898-MAX(0,SUMIFS(Тех_Движение!$G$2:$G$5111,Тех_Движение!$D$2:$D$5111,$C1898,Тех_Движение!$B$2:$B$5111,"&lt;="&amp;Настройки!$B$5-1)-$F1898)))</f>
        <v/>
      </c>
      <c r="H1898" s="21" t="str">
        <f>IF($B1898="","",IF(AND($D1898&gt;=Настройки!$B$5,$D1898&lt;=Настройки!$B$6),$E1898,0))</f>
        <v/>
      </c>
      <c r="I1898" s="21" t="str">
        <f t="shared" si="87"/>
        <v/>
      </c>
      <c r="J1898" s="21" t="str">
        <f>IF($B1898="","",MAX(0,$E1898-MAX(0,SUMIFS(Тех_Движение!$G$2:$G$5111,Тех_Движение!$D$2:$D$5111,$C1898,Тех_Движение!$B$2:$B$5111,"&lt;="&amp;Настройки!$B$6)-$F1898)))</f>
        <v/>
      </c>
      <c r="K1898" s="21" t="e">
        <f>IF(OR($B1898="",K$3&lt;$D1898+Настройки!$B$7),0,MAX(0,$E1898-MAX(0,SUMIFS(Тех_Движение!$G$2:$G$5111,Тех_Движение!$D$2:$D$5111,$C1898,Тех_Движение!$B$2:$B$5111,"&lt;="&amp;K$3)-$F1898)))</f>
        <v>#VALUE!</v>
      </c>
      <c r="L1898" s="21" t="e">
        <f>IF(OR($B1898="",L$3&lt;$D1898+Настройки!$B$7),0,MAX(0,$E1898-MAX(0,SUMIFS(Тех_Движение!$G$2:$G$5111,Тех_Движение!$D$2:$D$5111,$C1898,Тех_Движение!$B$2:$B$5111,"&lt;="&amp;L$3)-$F1898)))</f>
        <v>#VALUE!</v>
      </c>
      <c r="M1898" s="21" t="e">
        <f>IF(OR($B1898="",M$3&lt;$D1898+Настройки!$B$7),0,MAX(0,$E1898-MAX(0,SUMIFS(Тех_Движение!$G$2:$G$5111,Тех_Движение!$D$2:$D$5111,$C1898,Тех_Движение!$B$2:$B$5111,"&lt;="&amp;M$3)-$F1898)))</f>
        <v>#VALUE!</v>
      </c>
      <c r="N1898" s="21" t="e">
        <f>IF(OR($B1898="",N$3&lt;$D1898+Настройки!$B$7),0,MAX(0,$E1898-MAX(0,SUMIFS(Тех_Движение!$G$2:$G$5111,Тех_Движение!$D$2:$D$5111,$C1898,Тех_Движение!$B$2:$B$5111,"&lt;="&amp;N$3)-$F1898)))</f>
        <v>#VALUE!</v>
      </c>
      <c r="O1898" s="21" t="e">
        <f>IF(OR($B1898="",O$3&lt;$D1898+Настройки!$B$7),0,MAX(0,$E1898-MAX(0,SUMIFS(Тех_Движение!$G$2:$G$5111,Тех_Движение!$D$2:$D$5111,$C1898,Тех_Движение!$B$2:$B$5111,"&lt;="&amp;O$3)-$F1898)))</f>
        <v>#VALUE!</v>
      </c>
      <c r="P1898" s="21" t="e">
        <f>IF(OR($B1898="",P$3&lt;$D1898+Настройки!$B$7),0,MAX(0,$E1898-MAX(0,SUMIFS(Тех_Движение!$G$2:$G$5111,Тех_Движение!$D$2:$D$5111,$C1898,Тех_Движение!$B$2:$B$5111,"&lt;="&amp;P$3)-$F1898)))</f>
        <v>#VALUE!</v>
      </c>
      <c r="Q1898" s="21" t="e">
        <f>IF(OR($B1898="",Q$3&lt;$D1898+Настройки!$B$7),0,MAX(0,$E1898-MAX(0,SUMIFS(Тех_Движение!$G$2:$G$5111,Тех_Движение!$D$2:$D$5111,$C1898,Тех_Движение!$B$2:$B$5111,"&lt;="&amp;Q$3)-$F1898)))</f>
        <v>#VALUE!</v>
      </c>
      <c r="R1898" s="21" t="str">
        <f t="shared" si="88"/>
        <v/>
      </c>
      <c r="S1898" s="23" t="str">
        <f>IF($B1898="","",VLOOKUP($C1898,Настройки!$A$11:$L$17,9,FALSE))</f>
        <v/>
      </c>
      <c r="T1898" s="23" t="str">
        <f t="shared" si="89"/>
        <v/>
      </c>
    </row>
    <row r="1899" spans="1:20" x14ac:dyDescent="0.3">
      <c r="A1899" s="20">
        <f>Тех_Движение!$A$1896</f>
        <v>1895</v>
      </c>
      <c r="B1899" s="20" t="str">
        <f>IF(Тех_Движение!$F$1896&gt;0,Тех_Движение!$I$1896,"")</f>
        <v/>
      </c>
      <c r="C1899" s="20" t="str">
        <f>IF($B1899="","",Тех_Движение!$D$1896)</f>
        <v/>
      </c>
      <c r="D1899" s="9" t="str">
        <f>IF($B1899="","",Тех_Движение!$B$1896)</f>
        <v/>
      </c>
      <c r="E1899" s="21" t="str">
        <f>IF($B1899="","",Тех_Движение!$F$1896)</f>
        <v/>
      </c>
      <c r="F1899" s="21" t="str">
        <f>IF($B1899="","",SUMIFS($E$5:$E1898,$C$5:$C1898,$C1899))</f>
        <v/>
      </c>
      <c r="G1899" s="21" t="str">
        <f>IF($B1899="","",MAX(0,$E1899-MAX(0,SUMIFS(Тех_Движение!$G$2:$G$5111,Тех_Движение!$D$2:$D$5111,$C1899,Тех_Движение!$B$2:$B$5111,"&lt;="&amp;Настройки!$B$5-1)-$F1899)))</f>
        <v/>
      </c>
      <c r="H1899" s="21" t="str">
        <f>IF($B1899="","",IF(AND($D1899&gt;=Настройки!$B$5,$D1899&lt;=Настройки!$B$6),$E1899,0))</f>
        <v/>
      </c>
      <c r="I1899" s="21" t="str">
        <f t="shared" si="87"/>
        <v/>
      </c>
      <c r="J1899" s="21" t="str">
        <f>IF($B1899="","",MAX(0,$E1899-MAX(0,SUMIFS(Тех_Движение!$G$2:$G$5111,Тех_Движение!$D$2:$D$5111,$C1899,Тех_Движение!$B$2:$B$5111,"&lt;="&amp;Настройки!$B$6)-$F1899)))</f>
        <v/>
      </c>
      <c r="K1899" s="21" t="e">
        <f>IF(OR($B1899="",K$3&lt;$D1899+Настройки!$B$7),0,MAX(0,$E1899-MAX(0,SUMIFS(Тех_Движение!$G$2:$G$5111,Тех_Движение!$D$2:$D$5111,$C1899,Тех_Движение!$B$2:$B$5111,"&lt;="&amp;K$3)-$F1899)))</f>
        <v>#VALUE!</v>
      </c>
      <c r="L1899" s="21" t="e">
        <f>IF(OR($B1899="",L$3&lt;$D1899+Настройки!$B$7),0,MAX(0,$E1899-MAX(0,SUMIFS(Тех_Движение!$G$2:$G$5111,Тех_Движение!$D$2:$D$5111,$C1899,Тех_Движение!$B$2:$B$5111,"&lt;="&amp;L$3)-$F1899)))</f>
        <v>#VALUE!</v>
      </c>
      <c r="M1899" s="21" t="e">
        <f>IF(OR($B1899="",M$3&lt;$D1899+Настройки!$B$7),0,MAX(0,$E1899-MAX(0,SUMIFS(Тех_Движение!$G$2:$G$5111,Тех_Движение!$D$2:$D$5111,$C1899,Тех_Движение!$B$2:$B$5111,"&lt;="&amp;M$3)-$F1899)))</f>
        <v>#VALUE!</v>
      </c>
      <c r="N1899" s="21" t="e">
        <f>IF(OR($B1899="",N$3&lt;$D1899+Настройки!$B$7),0,MAX(0,$E1899-MAX(0,SUMIFS(Тех_Движение!$G$2:$G$5111,Тех_Движение!$D$2:$D$5111,$C1899,Тех_Движение!$B$2:$B$5111,"&lt;="&amp;N$3)-$F1899)))</f>
        <v>#VALUE!</v>
      </c>
      <c r="O1899" s="21" t="e">
        <f>IF(OR($B1899="",O$3&lt;$D1899+Настройки!$B$7),0,MAX(0,$E1899-MAX(0,SUMIFS(Тех_Движение!$G$2:$G$5111,Тех_Движение!$D$2:$D$5111,$C1899,Тех_Движение!$B$2:$B$5111,"&lt;="&amp;O$3)-$F1899)))</f>
        <v>#VALUE!</v>
      </c>
      <c r="P1899" s="21" t="e">
        <f>IF(OR($B1899="",P$3&lt;$D1899+Настройки!$B$7),0,MAX(0,$E1899-MAX(0,SUMIFS(Тех_Движение!$G$2:$G$5111,Тех_Движение!$D$2:$D$5111,$C1899,Тех_Движение!$B$2:$B$5111,"&lt;="&amp;P$3)-$F1899)))</f>
        <v>#VALUE!</v>
      </c>
      <c r="Q1899" s="21" t="e">
        <f>IF(OR($B1899="",Q$3&lt;$D1899+Настройки!$B$7),0,MAX(0,$E1899-MAX(0,SUMIFS(Тех_Движение!$G$2:$G$5111,Тех_Движение!$D$2:$D$5111,$C1899,Тех_Движение!$B$2:$B$5111,"&lt;="&amp;Q$3)-$F1899)))</f>
        <v>#VALUE!</v>
      </c>
      <c r="R1899" s="21" t="str">
        <f t="shared" si="88"/>
        <v/>
      </c>
      <c r="S1899" s="23" t="str">
        <f>IF($B1899="","",VLOOKUP($C1899,Настройки!$A$11:$L$17,9,FALSE))</f>
        <v/>
      </c>
      <c r="T1899" s="23" t="str">
        <f t="shared" si="89"/>
        <v/>
      </c>
    </row>
    <row r="1900" spans="1:20" x14ac:dyDescent="0.3">
      <c r="A1900" s="20">
        <f>Тех_Движение!$A$1897</f>
        <v>1896</v>
      </c>
      <c r="B1900" s="20" t="str">
        <f>IF(Тех_Движение!$F$1897&gt;0,Тех_Движение!$I$1897,"")</f>
        <v/>
      </c>
      <c r="C1900" s="20" t="str">
        <f>IF($B1900="","",Тех_Движение!$D$1897)</f>
        <v/>
      </c>
      <c r="D1900" s="9" t="str">
        <f>IF($B1900="","",Тех_Движение!$B$1897)</f>
        <v/>
      </c>
      <c r="E1900" s="21" t="str">
        <f>IF($B1900="","",Тех_Движение!$F$1897)</f>
        <v/>
      </c>
      <c r="F1900" s="21" t="str">
        <f>IF($B1900="","",SUMIFS($E$5:$E1899,$C$5:$C1899,$C1900))</f>
        <v/>
      </c>
      <c r="G1900" s="21" t="str">
        <f>IF($B1900="","",MAX(0,$E1900-MAX(0,SUMIFS(Тех_Движение!$G$2:$G$5111,Тех_Движение!$D$2:$D$5111,$C1900,Тех_Движение!$B$2:$B$5111,"&lt;="&amp;Настройки!$B$5-1)-$F1900)))</f>
        <v/>
      </c>
      <c r="H1900" s="21" t="str">
        <f>IF($B1900="","",IF(AND($D1900&gt;=Настройки!$B$5,$D1900&lt;=Настройки!$B$6),$E1900,0))</f>
        <v/>
      </c>
      <c r="I1900" s="21" t="str">
        <f t="shared" si="87"/>
        <v/>
      </c>
      <c r="J1900" s="21" t="str">
        <f>IF($B1900="","",MAX(0,$E1900-MAX(0,SUMIFS(Тех_Движение!$G$2:$G$5111,Тех_Движение!$D$2:$D$5111,$C1900,Тех_Движение!$B$2:$B$5111,"&lt;="&amp;Настройки!$B$6)-$F1900)))</f>
        <v/>
      </c>
      <c r="K1900" s="21" t="e">
        <f>IF(OR($B1900="",K$3&lt;$D1900+Настройки!$B$7),0,MAX(0,$E1900-MAX(0,SUMIFS(Тех_Движение!$G$2:$G$5111,Тех_Движение!$D$2:$D$5111,$C1900,Тех_Движение!$B$2:$B$5111,"&lt;="&amp;K$3)-$F1900)))</f>
        <v>#VALUE!</v>
      </c>
      <c r="L1900" s="21" t="e">
        <f>IF(OR($B1900="",L$3&lt;$D1900+Настройки!$B$7),0,MAX(0,$E1900-MAX(0,SUMIFS(Тех_Движение!$G$2:$G$5111,Тех_Движение!$D$2:$D$5111,$C1900,Тех_Движение!$B$2:$B$5111,"&lt;="&amp;L$3)-$F1900)))</f>
        <v>#VALUE!</v>
      </c>
      <c r="M1900" s="21" t="e">
        <f>IF(OR($B1900="",M$3&lt;$D1900+Настройки!$B$7),0,MAX(0,$E1900-MAX(0,SUMIFS(Тех_Движение!$G$2:$G$5111,Тех_Движение!$D$2:$D$5111,$C1900,Тех_Движение!$B$2:$B$5111,"&lt;="&amp;M$3)-$F1900)))</f>
        <v>#VALUE!</v>
      </c>
      <c r="N1900" s="21" t="e">
        <f>IF(OR($B1900="",N$3&lt;$D1900+Настройки!$B$7),0,MAX(0,$E1900-MAX(0,SUMIFS(Тех_Движение!$G$2:$G$5111,Тех_Движение!$D$2:$D$5111,$C1900,Тех_Движение!$B$2:$B$5111,"&lt;="&amp;N$3)-$F1900)))</f>
        <v>#VALUE!</v>
      </c>
      <c r="O1900" s="21" t="e">
        <f>IF(OR($B1900="",O$3&lt;$D1900+Настройки!$B$7),0,MAX(0,$E1900-MAX(0,SUMIFS(Тех_Движение!$G$2:$G$5111,Тех_Движение!$D$2:$D$5111,$C1900,Тех_Движение!$B$2:$B$5111,"&lt;="&amp;O$3)-$F1900)))</f>
        <v>#VALUE!</v>
      </c>
      <c r="P1900" s="21" t="e">
        <f>IF(OR($B1900="",P$3&lt;$D1900+Настройки!$B$7),0,MAX(0,$E1900-MAX(0,SUMIFS(Тех_Движение!$G$2:$G$5111,Тех_Движение!$D$2:$D$5111,$C1900,Тех_Движение!$B$2:$B$5111,"&lt;="&amp;P$3)-$F1900)))</f>
        <v>#VALUE!</v>
      </c>
      <c r="Q1900" s="21" t="e">
        <f>IF(OR($B1900="",Q$3&lt;$D1900+Настройки!$B$7),0,MAX(0,$E1900-MAX(0,SUMIFS(Тех_Движение!$G$2:$G$5111,Тех_Движение!$D$2:$D$5111,$C1900,Тех_Движение!$B$2:$B$5111,"&lt;="&amp;Q$3)-$F1900)))</f>
        <v>#VALUE!</v>
      </c>
      <c r="R1900" s="21" t="str">
        <f t="shared" si="88"/>
        <v/>
      </c>
      <c r="S1900" s="23" t="str">
        <f>IF($B1900="","",VLOOKUP($C1900,Настройки!$A$11:$L$17,9,FALSE))</f>
        <v/>
      </c>
      <c r="T1900" s="23" t="str">
        <f t="shared" si="89"/>
        <v/>
      </c>
    </row>
    <row r="1901" spans="1:20" x14ac:dyDescent="0.3">
      <c r="A1901" s="20">
        <f>Тех_Движение!$A$1898</f>
        <v>1897</v>
      </c>
      <c r="B1901" s="20" t="str">
        <f>IF(Тех_Движение!$F$1898&gt;0,Тех_Движение!$I$1898,"")</f>
        <v/>
      </c>
      <c r="C1901" s="20" t="str">
        <f>IF($B1901="","",Тех_Движение!$D$1898)</f>
        <v/>
      </c>
      <c r="D1901" s="9" t="str">
        <f>IF($B1901="","",Тех_Движение!$B$1898)</f>
        <v/>
      </c>
      <c r="E1901" s="21" t="str">
        <f>IF($B1901="","",Тех_Движение!$F$1898)</f>
        <v/>
      </c>
      <c r="F1901" s="21" t="str">
        <f>IF($B1901="","",SUMIFS($E$5:$E1900,$C$5:$C1900,$C1901))</f>
        <v/>
      </c>
      <c r="G1901" s="21" t="str">
        <f>IF($B1901="","",MAX(0,$E1901-MAX(0,SUMIFS(Тех_Движение!$G$2:$G$5111,Тех_Движение!$D$2:$D$5111,$C1901,Тех_Движение!$B$2:$B$5111,"&lt;="&amp;Настройки!$B$5-1)-$F1901)))</f>
        <v/>
      </c>
      <c r="H1901" s="21" t="str">
        <f>IF($B1901="","",IF(AND($D1901&gt;=Настройки!$B$5,$D1901&lt;=Настройки!$B$6),$E1901,0))</f>
        <v/>
      </c>
      <c r="I1901" s="21" t="str">
        <f t="shared" si="87"/>
        <v/>
      </c>
      <c r="J1901" s="21" t="str">
        <f>IF($B1901="","",MAX(0,$E1901-MAX(0,SUMIFS(Тех_Движение!$G$2:$G$5111,Тех_Движение!$D$2:$D$5111,$C1901,Тех_Движение!$B$2:$B$5111,"&lt;="&amp;Настройки!$B$6)-$F1901)))</f>
        <v/>
      </c>
      <c r="K1901" s="21" t="e">
        <f>IF(OR($B1901="",K$3&lt;$D1901+Настройки!$B$7),0,MAX(0,$E1901-MAX(0,SUMIFS(Тех_Движение!$G$2:$G$5111,Тех_Движение!$D$2:$D$5111,$C1901,Тех_Движение!$B$2:$B$5111,"&lt;="&amp;K$3)-$F1901)))</f>
        <v>#VALUE!</v>
      </c>
      <c r="L1901" s="21" t="e">
        <f>IF(OR($B1901="",L$3&lt;$D1901+Настройки!$B$7),0,MAX(0,$E1901-MAX(0,SUMIFS(Тех_Движение!$G$2:$G$5111,Тех_Движение!$D$2:$D$5111,$C1901,Тех_Движение!$B$2:$B$5111,"&lt;="&amp;L$3)-$F1901)))</f>
        <v>#VALUE!</v>
      </c>
      <c r="M1901" s="21" t="e">
        <f>IF(OR($B1901="",M$3&lt;$D1901+Настройки!$B$7),0,MAX(0,$E1901-MAX(0,SUMIFS(Тех_Движение!$G$2:$G$5111,Тех_Движение!$D$2:$D$5111,$C1901,Тех_Движение!$B$2:$B$5111,"&lt;="&amp;M$3)-$F1901)))</f>
        <v>#VALUE!</v>
      </c>
      <c r="N1901" s="21" t="e">
        <f>IF(OR($B1901="",N$3&lt;$D1901+Настройки!$B$7),0,MAX(0,$E1901-MAX(0,SUMIFS(Тех_Движение!$G$2:$G$5111,Тех_Движение!$D$2:$D$5111,$C1901,Тех_Движение!$B$2:$B$5111,"&lt;="&amp;N$3)-$F1901)))</f>
        <v>#VALUE!</v>
      </c>
      <c r="O1901" s="21" t="e">
        <f>IF(OR($B1901="",O$3&lt;$D1901+Настройки!$B$7),0,MAX(0,$E1901-MAX(0,SUMIFS(Тех_Движение!$G$2:$G$5111,Тех_Движение!$D$2:$D$5111,$C1901,Тех_Движение!$B$2:$B$5111,"&lt;="&amp;O$3)-$F1901)))</f>
        <v>#VALUE!</v>
      </c>
      <c r="P1901" s="21" t="e">
        <f>IF(OR($B1901="",P$3&lt;$D1901+Настройки!$B$7),0,MAX(0,$E1901-MAX(0,SUMIFS(Тех_Движение!$G$2:$G$5111,Тех_Движение!$D$2:$D$5111,$C1901,Тех_Движение!$B$2:$B$5111,"&lt;="&amp;P$3)-$F1901)))</f>
        <v>#VALUE!</v>
      </c>
      <c r="Q1901" s="21" t="e">
        <f>IF(OR($B1901="",Q$3&lt;$D1901+Настройки!$B$7),0,MAX(0,$E1901-MAX(0,SUMIFS(Тех_Движение!$G$2:$G$5111,Тех_Движение!$D$2:$D$5111,$C1901,Тех_Движение!$B$2:$B$5111,"&lt;="&amp;Q$3)-$F1901)))</f>
        <v>#VALUE!</v>
      </c>
      <c r="R1901" s="21" t="str">
        <f t="shared" si="88"/>
        <v/>
      </c>
      <c r="S1901" s="23" t="str">
        <f>IF($B1901="","",VLOOKUP($C1901,Настройки!$A$11:$L$17,9,FALSE))</f>
        <v/>
      </c>
      <c r="T1901" s="23" t="str">
        <f t="shared" si="89"/>
        <v/>
      </c>
    </row>
    <row r="1902" spans="1:20" x14ac:dyDescent="0.3">
      <c r="A1902" s="20">
        <f>Тех_Движение!$A$1899</f>
        <v>1898</v>
      </c>
      <c r="B1902" s="20" t="str">
        <f>IF(Тех_Движение!$F$1899&gt;0,Тех_Движение!$I$1899,"")</f>
        <v/>
      </c>
      <c r="C1902" s="20" t="str">
        <f>IF($B1902="","",Тех_Движение!$D$1899)</f>
        <v/>
      </c>
      <c r="D1902" s="9" t="str">
        <f>IF($B1902="","",Тех_Движение!$B$1899)</f>
        <v/>
      </c>
      <c r="E1902" s="21" t="str">
        <f>IF($B1902="","",Тех_Движение!$F$1899)</f>
        <v/>
      </c>
      <c r="F1902" s="21" t="str">
        <f>IF($B1902="","",SUMIFS($E$5:$E1901,$C$5:$C1901,$C1902))</f>
        <v/>
      </c>
      <c r="G1902" s="21" t="str">
        <f>IF($B1902="","",MAX(0,$E1902-MAX(0,SUMIFS(Тех_Движение!$G$2:$G$5111,Тех_Движение!$D$2:$D$5111,$C1902,Тех_Движение!$B$2:$B$5111,"&lt;="&amp;Настройки!$B$5-1)-$F1902)))</f>
        <v/>
      </c>
      <c r="H1902" s="21" t="str">
        <f>IF($B1902="","",IF(AND($D1902&gt;=Настройки!$B$5,$D1902&lt;=Настройки!$B$6),$E1902,0))</f>
        <v/>
      </c>
      <c r="I1902" s="21" t="str">
        <f t="shared" si="87"/>
        <v/>
      </c>
      <c r="J1902" s="21" t="str">
        <f>IF($B1902="","",MAX(0,$E1902-MAX(0,SUMIFS(Тех_Движение!$G$2:$G$5111,Тех_Движение!$D$2:$D$5111,$C1902,Тех_Движение!$B$2:$B$5111,"&lt;="&amp;Настройки!$B$6)-$F1902)))</f>
        <v/>
      </c>
      <c r="K1902" s="21" t="e">
        <f>IF(OR($B1902="",K$3&lt;$D1902+Настройки!$B$7),0,MAX(0,$E1902-MAX(0,SUMIFS(Тех_Движение!$G$2:$G$5111,Тех_Движение!$D$2:$D$5111,$C1902,Тех_Движение!$B$2:$B$5111,"&lt;="&amp;K$3)-$F1902)))</f>
        <v>#VALUE!</v>
      </c>
      <c r="L1902" s="21" t="e">
        <f>IF(OR($B1902="",L$3&lt;$D1902+Настройки!$B$7),0,MAX(0,$E1902-MAX(0,SUMIFS(Тех_Движение!$G$2:$G$5111,Тех_Движение!$D$2:$D$5111,$C1902,Тех_Движение!$B$2:$B$5111,"&lt;="&amp;L$3)-$F1902)))</f>
        <v>#VALUE!</v>
      </c>
      <c r="M1902" s="21" t="e">
        <f>IF(OR($B1902="",M$3&lt;$D1902+Настройки!$B$7),0,MAX(0,$E1902-MAX(0,SUMIFS(Тех_Движение!$G$2:$G$5111,Тех_Движение!$D$2:$D$5111,$C1902,Тех_Движение!$B$2:$B$5111,"&lt;="&amp;M$3)-$F1902)))</f>
        <v>#VALUE!</v>
      </c>
      <c r="N1902" s="21" t="e">
        <f>IF(OR($B1902="",N$3&lt;$D1902+Настройки!$B$7),0,MAX(0,$E1902-MAX(0,SUMIFS(Тех_Движение!$G$2:$G$5111,Тех_Движение!$D$2:$D$5111,$C1902,Тех_Движение!$B$2:$B$5111,"&lt;="&amp;N$3)-$F1902)))</f>
        <v>#VALUE!</v>
      </c>
      <c r="O1902" s="21" t="e">
        <f>IF(OR($B1902="",O$3&lt;$D1902+Настройки!$B$7),0,MAX(0,$E1902-MAX(0,SUMIFS(Тех_Движение!$G$2:$G$5111,Тех_Движение!$D$2:$D$5111,$C1902,Тех_Движение!$B$2:$B$5111,"&lt;="&amp;O$3)-$F1902)))</f>
        <v>#VALUE!</v>
      </c>
      <c r="P1902" s="21" t="e">
        <f>IF(OR($B1902="",P$3&lt;$D1902+Настройки!$B$7),0,MAX(0,$E1902-MAX(0,SUMIFS(Тех_Движение!$G$2:$G$5111,Тех_Движение!$D$2:$D$5111,$C1902,Тех_Движение!$B$2:$B$5111,"&lt;="&amp;P$3)-$F1902)))</f>
        <v>#VALUE!</v>
      </c>
      <c r="Q1902" s="21" t="e">
        <f>IF(OR($B1902="",Q$3&lt;$D1902+Настройки!$B$7),0,MAX(0,$E1902-MAX(0,SUMIFS(Тех_Движение!$G$2:$G$5111,Тех_Движение!$D$2:$D$5111,$C1902,Тех_Движение!$B$2:$B$5111,"&lt;="&amp;Q$3)-$F1902)))</f>
        <v>#VALUE!</v>
      </c>
      <c r="R1902" s="21" t="str">
        <f t="shared" si="88"/>
        <v/>
      </c>
      <c r="S1902" s="23" t="str">
        <f>IF($B1902="","",VLOOKUP($C1902,Настройки!$A$11:$L$17,9,FALSE))</f>
        <v/>
      </c>
      <c r="T1902" s="23" t="str">
        <f t="shared" si="89"/>
        <v/>
      </c>
    </row>
    <row r="1903" spans="1:20" x14ac:dyDescent="0.3">
      <c r="A1903" s="20">
        <f>Тех_Движение!$A$1900</f>
        <v>1899</v>
      </c>
      <c r="B1903" s="20" t="str">
        <f>IF(Тех_Движение!$F$1900&gt;0,Тех_Движение!$I$1900,"")</f>
        <v/>
      </c>
      <c r="C1903" s="20" t="str">
        <f>IF($B1903="","",Тех_Движение!$D$1900)</f>
        <v/>
      </c>
      <c r="D1903" s="9" t="str">
        <f>IF($B1903="","",Тех_Движение!$B$1900)</f>
        <v/>
      </c>
      <c r="E1903" s="21" t="str">
        <f>IF($B1903="","",Тех_Движение!$F$1900)</f>
        <v/>
      </c>
      <c r="F1903" s="21" t="str">
        <f>IF($B1903="","",SUMIFS($E$5:$E1902,$C$5:$C1902,$C1903))</f>
        <v/>
      </c>
      <c r="G1903" s="21" t="str">
        <f>IF($B1903="","",MAX(0,$E1903-MAX(0,SUMIFS(Тех_Движение!$G$2:$G$5111,Тех_Движение!$D$2:$D$5111,$C1903,Тех_Движение!$B$2:$B$5111,"&lt;="&amp;Настройки!$B$5-1)-$F1903)))</f>
        <v/>
      </c>
      <c r="H1903" s="21" t="str">
        <f>IF($B1903="","",IF(AND($D1903&gt;=Настройки!$B$5,$D1903&lt;=Настройки!$B$6),$E1903,0))</f>
        <v/>
      </c>
      <c r="I1903" s="21" t="str">
        <f t="shared" si="87"/>
        <v/>
      </c>
      <c r="J1903" s="21" t="str">
        <f>IF($B1903="","",MAX(0,$E1903-MAX(0,SUMIFS(Тех_Движение!$G$2:$G$5111,Тех_Движение!$D$2:$D$5111,$C1903,Тех_Движение!$B$2:$B$5111,"&lt;="&amp;Настройки!$B$6)-$F1903)))</f>
        <v/>
      </c>
      <c r="K1903" s="21" t="e">
        <f>IF(OR($B1903="",K$3&lt;$D1903+Настройки!$B$7),0,MAX(0,$E1903-MAX(0,SUMIFS(Тех_Движение!$G$2:$G$5111,Тех_Движение!$D$2:$D$5111,$C1903,Тех_Движение!$B$2:$B$5111,"&lt;="&amp;K$3)-$F1903)))</f>
        <v>#VALUE!</v>
      </c>
      <c r="L1903" s="21" t="e">
        <f>IF(OR($B1903="",L$3&lt;$D1903+Настройки!$B$7),0,MAX(0,$E1903-MAX(0,SUMIFS(Тех_Движение!$G$2:$G$5111,Тех_Движение!$D$2:$D$5111,$C1903,Тех_Движение!$B$2:$B$5111,"&lt;="&amp;L$3)-$F1903)))</f>
        <v>#VALUE!</v>
      </c>
      <c r="M1903" s="21" t="e">
        <f>IF(OR($B1903="",M$3&lt;$D1903+Настройки!$B$7),0,MAX(0,$E1903-MAX(0,SUMIFS(Тех_Движение!$G$2:$G$5111,Тех_Движение!$D$2:$D$5111,$C1903,Тех_Движение!$B$2:$B$5111,"&lt;="&amp;M$3)-$F1903)))</f>
        <v>#VALUE!</v>
      </c>
      <c r="N1903" s="21" t="e">
        <f>IF(OR($B1903="",N$3&lt;$D1903+Настройки!$B$7),0,MAX(0,$E1903-MAX(0,SUMIFS(Тех_Движение!$G$2:$G$5111,Тех_Движение!$D$2:$D$5111,$C1903,Тех_Движение!$B$2:$B$5111,"&lt;="&amp;N$3)-$F1903)))</f>
        <v>#VALUE!</v>
      </c>
      <c r="O1903" s="21" t="e">
        <f>IF(OR($B1903="",O$3&lt;$D1903+Настройки!$B$7),0,MAX(0,$E1903-MAX(0,SUMIFS(Тех_Движение!$G$2:$G$5111,Тех_Движение!$D$2:$D$5111,$C1903,Тех_Движение!$B$2:$B$5111,"&lt;="&amp;O$3)-$F1903)))</f>
        <v>#VALUE!</v>
      </c>
      <c r="P1903" s="21" t="e">
        <f>IF(OR($B1903="",P$3&lt;$D1903+Настройки!$B$7),0,MAX(0,$E1903-MAX(0,SUMIFS(Тех_Движение!$G$2:$G$5111,Тех_Движение!$D$2:$D$5111,$C1903,Тех_Движение!$B$2:$B$5111,"&lt;="&amp;P$3)-$F1903)))</f>
        <v>#VALUE!</v>
      </c>
      <c r="Q1903" s="21" t="e">
        <f>IF(OR($B1903="",Q$3&lt;$D1903+Настройки!$B$7),0,MAX(0,$E1903-MAX(0,SUMIFS(Тех_Движение!$G$2:$G$5111,Тех_Движение!$D$2:$D$5111,$C1903,Тех_Движение!$B$2:$B$5111,"&lt;="&amp;Q$3)-$F1903)))</f>
        <v>#VALUE!</v>
      </c>
      <c r="R1903" s="21" t="str">
        <f t="shared" si="88"/>
        <v/>
      </c>
      <c r="S1903" s="23" t="str">
        <f>IF($B1903="","",VLOOKUP($C1903,Настройки!$A$11:$L$17,9,FALSE))</f>
        <v/>
      </c>
      <c r="T1903" s="23" t="str">
        <f t="shared" si="89"/>
        <v/>
      </c>
    </row>
    <row r="1904" spans="1:20" x14ac:dyDescent="0.3">
      <c r="A1904" s="20">
        <f>Тех_Движение!$A$1901</f>
        <v>1900</v>
      </c>
      <c r="B1904" s="20" t="str">
        <f>IF(Тех_Движение!$F$1901&gt;0,Тех_Движение!$I$1901,"")</f>
        <v/>
      </c>
      <c r="C1904" s="20" t="str">
        <f>IF($B1904="","",Тех_Движение!$D$1901)</f>
        <v/>
      </c>
      <c r="D1904" s="9" t="str">
        <f>IF($B1904="","",Тех_Движение!$B$1901)</f>
        <v/>
      </c>
      <c r="E1904" s="21" t="str">
        <f>IF($B1904="","",Тех_Движение!$F$1901)</f>
        <v/>
      </c>
      <c r="F1904" s="21" t="str">
        <f>IF($B1904="","",SUMIFS($E$5:$E1903,$C$5:$C1903,$C1904))</f>
        <v/>
      </c>
      <c r="G1904" s="21" t="str">
        <f>IF($B1904="","",MAX(0,$E1904-MAX(0,SUMIFS(Тех_Движение!$G$2:$G$5111,Тех_Движение!$D$2:$D$5111,$C1904,Тех_Движение!$B$2:$B$5111,"&lt;="&amp;Настройки!$B$5-1)-$F1904)))</f>
        <v/>
      </c>
      <c r="H1904" s="21" t="str">
        <f>IF($B1904="","",IF(AND($D1904&gt;=Настройки!$B$5,$D1904&lt;=Настройки!$B$6),$E1904,0))</f>
        <v/>
      </c>
      <c r="I1904" s="21" t="str">
        <f t="shared" si="87"/>
        <v/>
      </c>
      <c r="J1904" s="21" t="str">
        <f>IF($B1904="","",MAX(0,$E1904-MAX(0,SUMIFS(Тех_Движение!$G$2:$G$5111,Тех_Движение!$D$2:$D$5111,$C1904,Тех_Движение!$B$2:$B$5111,"&lt;="&amp;Настройки!$B$6)-$F1904)))</f>
        <v/>
      </c>
      <c r="K1904" s="21" t="e">
        <f>IF(OR($B1904="",K$3&lt;$D1904+Настройки!$B$7),0,MAX(0,$E1904-MAX(0,SUMIFS(Тех_Движение!$G$2:$G$5111,Тех_Движение!$D$2:$D$5111,$C1904,Тех_Движение!$B$2:$B$5111,"&lt;="&amp;K$3)-$F1904)))</f>
        <v>#VALUE!</v>
      </c>
      <c r="L1904" s="21" t="e">
        <f>IF(OR($B1904="",L$3&lt;$D1904+Настройки!$B$7),0,MAX(0,$E1904-MAX(0,SUMIFS(Тех_Движение!$G$2:$G$5111,Тех_Движение!$D$2:$D$5111,$C1904,Тех_Движение!$B$2:$B$5111,"&lt;="&amp;L$3)-$F1904)))</f>
        <v>#VALUE!</v>
      </c>
      <c r="M1904" s="21" t="e">
        <f>IF(OR($B1904="",M$3&lt;$D1904+Настройки!$B$7),0,MAX(0,$E1904-MAX(0,SUMIFS(Тех_Движение!$G$2:$G$5111,Тех_Движение!$D$2:$D$5111,$C1904,Тех_Движение!$B$2:$B$5111,"&lt;="&amp;M$3)-$F1904)))</f>
        <v>#VALUE!</v>
      </c>
      <c r="N1904" s="21" t="e">
        <f>IF(OR($B1904="",N$3&lt;$D1904+Настройки!$B$7),0,MAX(0,$E1904-MAX(0,SUMIFS(Тех_Движение!$G$2:$G$5111,Тех_Движение!$D$2:$D$5111,$C1904,Тех_Движение!$B$2:$B$5111,"&lt;="&amp;N$3)-$F1904)))</f>
        <v>#VALUE!</v>
      </c>
      <c r="O1904" s="21" t="e">
        <f>IF(OR($B1904="",O$3&lt;$D1904+Настройки!$B$7),0,MAX(0,$E1904-MAX(0,SUMIFS(Тех_Движение!$G$2:$G$5111,Тех_Движение!$D$2:$D$5111,$C1904,Тех_Движение!$B$2:$B$5111,"&lt;="&amp;O$3)-$F1904)))</f>
        <v>#VALUE!</v>
      </c>
      <c r="P1904" s="21" t="e">
        <f>IF(OR($B1904="",P$3&lt;$D1904+Настройки!$B$7),0,MAX(0,$E1904-MAX(0,SUMIFS(Тех_Движение!$G$2:$G$5111,Тех_Движение!$D$2:$D$5111,$C1904,Тех_Движение!$B$2:$B$5111,"&lt;="&amp;P$3)-$F1904)))</f>
        <v>#VALUE!</v>
      </c>
      <c r="Q1904" s="21" t="e">
        <f>IF(OR($B1904="",Q$3&lt;$D1904+Настройки!$B$7),0,MAX(0,$E1904-MAX(0,SUMIFS(Тех_Движение!$G$2:$G$5111,Тех_Движение!$D$2:$D$5111,$C1904,Тех_Движение!$B$2:$B$5111,"&lt;="&amp;Q$3)-$F1904)))</f>
        <v>#VALUE!</v>
      </c>
      <c r="R1904" s="21" t="str">
        <f t="shared" si="88"/>
        <v/>
      </c>
      <c r="S1904" s="23" t="str">
        <f>IF($B1904="","",VLOOKUP($C1904,Настройки!$A$11:$L$17,9,FALSE))</f>
        <v/>
      </c>
      <c r="T1904" s="23" t="str">
        <f t="shared" si="89"/>
        <v/>
      </c>
    </row>
    <row r="1905" spans="1:20" x14ac:dyDescent="0.3">
      <c r="A1905" s="20">
        <f>Тех_Движение!$A$1902</f>
        <v>1901</v>
      </c>
      <c r="B1905" s="20" t="str">
        <f>IF(Тех_Движение!$F$1902&gt;0,Тех_Движение!$I$1902,"")</f>
        <v/>
      </c>
      <c r="C1905" s="20" t="str">
        <f>IF($B1905="","",Тех_Движение!$D$1902)</f>
        <v/>
      </c>
      <c r="D1905" s="9" t="str">
        <f>IF($B1905="","",Тех_Движение!$B$1902)</f>
        <v/>
      </c>
      <c r="E1905" s="21" t="str">
        <f>IF($B1905="","",Тех_Движение!$F$1902)</f>
        <v/>
      </c>
      <c r="F1905" s="21" t="str">
        <f>IF($B1905="","",SUMIFS($E$5:$E1904,$C$5:$C1904,$C1905))</f>
        <v/>
      </c>
      <c r="G1905" s="21" t="str">
        <f>IF($B1905="","",MAX(0,$E1905-MAX(0,SUMIFS(Тех_Движение!$G$2:$G$5111,Тех_Движение!$D$2:$D$5111,$C1905,Тех_Движение!$B$2:$B$5111,"&lt;="&amp;Настройки!$B$5-1)-$F1905)))</f>
        <v/>
      </c>
      <c r="H1905" s="21" t="str">
        <f>IF($B1905="","",IF(AND($D1905&gt;=Настройки!$B$5,$D1905&lt;=Настройки!$B$6),$E1905,0))</f>
        <v/>
      </c>
      <c r="I1905" s="21" t="str">
        <f t="shared" si="87"/>
        <v/>
      </c>
      <c r="J1905" s="21" t="str">
        <f>IF($B1905="","",MAX(0,$E1905-MAX(0,SUMIFS(Тех_Движение!$G$2:$G$5111,Тех_Движение!$D$2:$D$5111,$C1905,Тех_Движение!$B$2:$B$5111,"&lt;="&amp;Настройки!$B$6)-$F1905)))</f>
        <v/>
      </c>
      <c r="K1905" s="21" t="e">
        <f>IF(OR($B1905="",K$3&lt;$D1905+Настройки!$B$7),0,MAX(0,$E1905-MAX(0,SUMIFS(Тех_Движение!$G$2:$G$5111,Тех_Движение!$D$2:$D$5111,$C1905,Тех_Движение!$B$2:$B$5111,"&lt;="&amp;K$3)-$F1905)))</f>
        <v>#VALUE!</v>
      </c>
      <c r="L1905" s="21" t="e">
        <f>IF(OR($B1905="",L$3&lt;$D1905+Настройки!$B$7),0,MAX(0,$E1905-MAX(0,SUMIFS(Тех_Движение!$G$2:$G$5111,Тех_Движение!$D$2:$D$5111,$C1905,Тех_Движение!$B$2:$B$5111,"&lt;="&amp;L$3)-$F1905)))</f>
        <v>#VALUE!</v>
      </c>
      <c r="M1905" s="21" t="e">
        <f>IF(OR($B1905="",M$3&lt;$D1905+Настройки!$B$7),0,MAX(0,$E1905-MAX(0,SUMIFS(Тех_Движение!$G$2:$G$5111,Тех_Движение!$D$2:$D$5111,$C1905,Тех_Движение!$B$2:$B$5111,"&lt;="&amp;M$3)-$F1905)))</f>
        <v>#VALUE!</v>
      </c>
      <c r="N1905" s="21" t="e">
        <f>IF(OR($B1905="",N$3&lt;$D1905+Настройки!$B$7),0,MAX(0,$E1905-MAX(0,SUMIFS(Тех_Движение!$G$2:$G$5111,Тех_Движение!$D$2:$D$5111,$C1905,Тех_Движение!$B$2:$B$5111,"&lt;="&amp;N$3)-$F1905)))</f>
        <v>#VALUE!</v>
      </c>
      <c r="O1905" s="21" t="e">
        <f>IF(OR($B1905="",O$3&lt;$D1905+Настройки!$B$7),0,MAX(0,$E1905-MAX(0,SUMIFS(Тех_Движение!$G$2:$G$5111,Тех_Движение!$D$2:$D$5111,$C1905,Тех_Движение!$B$2:$B$5111,"&lt;="&amp;O$3)-$F1905)))</f>
        <v>#VALUE!</v>
      </c>
      <c r="P1905" s="21" t="e">
        <f>IF(OR($B1905="",P$3&lt;$D1905+Настройки!$B$7),0,MAX(0,$E1905-MAX(0,SUMIFS(Тех_Движение!$G$2:$G$5111,Тех_Движение!$D$2:$D$5111,$C1905,Тех_Движение!$B$2:$B$5111,"&lt;="&amp;P$3)-$F1905)))</f>
        <v>#VALUE!</v>
      </c>
      <c r="Q1905" s="21" t="e">
        <f>IF(OR($B1905="",Q$3&lt;$D1905+Настройки!$B$7),0,MAX(0,$E1905-MAX(0,SUMIFS(Тех_Движение!$G$2:$G$5111,Тех_Движение!$D$2:$D$5111,$C1905,Тех_Движение!$B$2:$B$5111,"&lt;="&amp;Q$3)-$F1905)))</f>
        <v>#VALUE!</v>
      </c>
      <c r="R1905" s="21" t="str">
        <f t="shared" si="88"/>
        <v/>
      </c>
      <c r="S1905" s="23" t="str">
        <f>IF($B1905="","",VLOOKUP($C1905,Настройки!$A$11:$L$17,9,FALSE))</f>
        <v/>
      </c>
      <c r="T1905" s="23" t="str">
        <f t="shared" si="89"/>
        <v/>
      </c>
    </row>
    <row r="1906" spans="1:20" x14ac:dyDescent="0.3">
      <c r="A1906" s="20">
        <f>Тех_Движение!$A$1903</f>
        <v>1902</v>
      </c>
      <c r="B1906" s="20" t="str">
        <f>IF(Тех_Движение!$F$1903&gt;0,Тех_Движение!$I$1903,"")</f>
        <v/>
      </c>
      <c r="C1906" s="20" t="str">
        <f>IF($B1906="","",Тех_Движение!$D$1903)</f>
        <v/>
      </c>
      <c r="D1906" s="9" t="str">
        <f>IF($B1906="","",Тех_Движение!$B$1903)</f>
        <v/>
      </c>
      <c r="E1906" s="21" t="str">
        <f>IF($B1906="","",Тех_Движение!$F$1903)</f>
        <v/>
      </c>
      <c r="F1906" s="21" t="str">
        <f>IF($B1906="","",SUMIFS($E$5:$E1905,$C$5:$C1905,$C1906))</f>
        <v/>
      </c>
      <c r="G1906" s="21" t="str">
        <f>IF($B1906="","",MAX(0,$E1906-MAX(0,SUMIFS(Тех_Движение!$G$2:$G$5111,Тех_Движение!$D$2:$D$5111,$C1906,Тех_Движение!$B$2:$B$5111,"&lt;="&amp;Настройки!$B$5-1)-$F1906)))</f>
        <v/>
      </c>
      <c r="H1906" s="21" t="str">
        <f>IF($B1906="","",IF(AND($D1906&gt;=Настройки!$B$5,$D1906&lt;=Настройки!$B$6),$E1906,0))</f>
        <v/>
      </c>
      <c r="I1906" s="21" t="str">
        <f t="shared" si="87"/>
        <v/>
      </c>
      <c r="J1906" s="21" t="str">
        <f>IF($B1906="","",MAX(0,$E1906-MAX(0,SUMIFS(Тех_Движение!$G$2:$G$5111,Тех_Движение!$D$2:$D$5111,$C1906,Тех_Движение!$B$2:$B$5111,"&lt;="&amp;Настройки!$B$6)-$F1906)))</f>
        <v/>
      </c>
      <c r="K1906" s="21" t="e">
        <f>IF(OR($B1906="",K$3&lt;$D1906+Настройки!$B$7),0,MAX(0,$E1906-MAX(0,SUMIFS(Тех_Движение!$G$2:$G$5111,Тех_Движение!$D$2:$D$5111,$C1906,Тех_Движение!$B$2:$B$5111,"&lt;="&amp;K$3)-$F1906)))</f>
        <v>#VALUE!</v>
      </c>
      <c r="L1906" s="21" t="e">
        <f>IF(OR($B1906="",L$3&lt;$D1906+Настройки!$B$7),0,MAX(0,$E1906-MAX(0,SUMIFS(Тех_Движение!$G$2:$G$5111,Тех_Движение!$D$2:$D$5111,$C1906,Тех_Движение!$B$2:$B$5111,"&lt;="&amp;L$3)-$F1906)))</f>
        <v>#VALUE!</v>
      </c>
      <c r="M1906" s="21" t="e">
        <f>IF(OR($B1906="",M$3&lt;$D1906+Настройки!$B$7),0,MAX(0,$E1906-MAX(0,SUMIFS(Тех_Движение!$G$2:$G$5111,Тех_Движение!$D$2:$D$5111,$C1906,Тех_Движение!$B$2:$B$5111,"&lt;="&amp;M$3)-$F1906)))</f>
        <v>#VALUE!</v>
      </c>
      <c r="N1906" s="21" t="e">
        <f>IF(OR($B1906="",N$3&lt;$D1906+Настройки!$B$7),0,MAX(0,$E1906-MAX(0,SUMIFS(Тех_Движение!$G$2:$G$5111,Тех_Движение!$D$2:$D$5111,$C1906,Тех_Движение!$B$2:$B$5111,"&lt;="&amp;N$3)-$F1906)))</f>
        <v>#VALUE!</v>
      </c>
      <c r="O1906" s="21" t="e">
        <f>IF(OR($B1906="",O$3&lt;$D1906+Настройки!$B$7),0,MAX(0,$E1906-MAX(0,SUMIFS(Тех_Движение!$G$2:$G$5111,Тех_Движение!$D$2:$D$5111,$C1906,Тех_Движение!$B$2:$B$5111,"&lt;="&amp;O$3)-$F1906)))</f>
        <v>#VALUE!</v>
      </c>
      <c r="P1906" s="21" t="e">
        <f>IF(OR($B1906="",P$3&lt;$D1906+Настройки!$B$7),0,MAX(0,$E1906-MAX(0,SUMIFS(Тех_Движение!$G$2:$G$5111,Тех_Движение!$D$2:$D$5111,$C1906,Тех_Движение!$B$2:$B$5111,"&lt;="&amp;P$3)-$F1906)))</f>
        <v>#VALUE!</v>
      </c>
      <c r="Q1906" s="21" t="e">
        <f>IF(OR($B1906="",Q$3&lt;$D1906+Настройки!$B$7),0,MAX(0,$E1906-MAX(0,SUMIFS(Тех_Движение!$G$2:$G$5111,Тех_Движение!$D$2:$D$5111,$C1906,Тех_Движение!$B$2:$B$5111,"&lt;="&amp;Q$3)-$F1906)))</f>
        <v>#VALUE!</v>
      </c>
      <c r="R1906" s="21" t="str">
        <f t="shared" si="88"/>
        <v/>
      </c>
      <c r="S1906" s="23" t="str">
        <f>IF($B1906="","",VLOOKUP($C1906,Настройки!$A$11:$L$17,9,FALSE))</f>
        <v/>
      </c>
      <c r="T1906" s="23" t="str">
        <f t="shared" si="89"/>
        <v/>
      </c>
    </row>
    <row r="1907" spans="1:20" x14ac:dyDescent="0.3">
      <c r="A1907" s="20">
        <f>Тех_Движение!$A$1904</f>
        <v>1903</v>
      </c>
      <c r="B1907" s="20" t="str">
        <f>IF(Тех_Движение!$F$1904&gt;0,Тех_Движение!$I$1904,"")</f>
        <v/>
      </c>
      <c r="C1907" s="20" t="str">
        <f>IF($B1907="","",Тех_Движение!$D$1904)</f>
        <v/>
      </c>
      <c r="D1907" s="9" t="str">
        <f>IF($B1907="","",Тех_Движение!$B$1904)</f>
        <v/>
      </c>
      <c r="E1907" s="21" t="str">
        <f>IF($B1907="","",Тех_Движение!$F$1904)</f>
        <v/>
      </c>
      <c r="F1907" s="21" t="str">
        <f>IF($B1907="","",SUMIFS($E$5:$E1906,$C$5:$C1906,$C1907))</f>
        <v/>
      </c>
      <c r="G1907" s="21" t="str">
        <f>IF($B1907="","",MAX(0,$E1907-MAX(0,SUMIFS(Тех_Движение!$G$2:$G$5111,Тех_Движение!$D$2:$D$5111,$C1907,Тех_Движение!$B$2:$B$5111,"&lt;="&amp;Настройки!$B$5-1)-$F1907)))</f>
        <v/>
      </c>
      <c r="H1907" s="21" t="str">
        <f>IF($B1907="","",IF(AND($D1907&gt;=Настройки!$B$5,$D1907&lt;=Настройки!$B$6),$E1907,0))</f>
        <v/>
      </c>
      <c r="I1907" s="21" t="str">
        <f t="shared" si="87"/>
        <v/>
      </c>
      <c r="J1907" s="21" t="str">
        <f>IF($B1907="","",MAX(0,$E1907-MAX(0,SUMIFS(Тех_Движение!$G$2:$G$5111,Тех_Движение!$D$2:$D$5111,$C1907,Тех_Движение!$B$2:$B$5111,"&lt;="&amp;Настройки!$B$6)-$F1907)))</f>
        <v/>
      </c>
      <c r="K1907" s="21" t="e">
        <f>IF(OR($B1907="",K$3&lt;$D1907+Настройки!$B$7),0,MAX(0,$E1907-MAX(0,SUMIFS(Тех_Движение!$G$2:$G$5111,Тех_Движение!$D$2:$D$5111,$C1907,Тех_Движение!$B$2:$B$5111,"&lt;="&amp;K$3)-$F1907)))</f>
        <v>#VALUE!</v>
      </c>
      <c r="L1907" s="21" t="e">
        <f>IF(OR($B1907="",L$3&lt;$D1907+Настройки!$B$7),0,MAX(0,$E1907-MAX(0,SUMIFS(Тех_Движение!$G$2:$G$5111,Тех_Движение!$D$2:$D$5111,$C1907,Тех_Движение!$B$2:$B$5111,"&lt;="&amp;L$3)-$F1907)))</f>
        <v>#VALUE!</v>
      </c>
      <c r="M1907" s="21" t="e">
        <f>IF(OR($B1907="",M$3&lt;$D1907+Настройки!$B$7),0,MAX(0,$E1907-MAX(0,SUMIFS(Тех_Движение!$G$2:$G$5111,Тех_Движение!$D$2:$D$5111,$C1907,Тех_Движение!$B$2:$B$5111,"&lt;="&amp;M$3)-$F1907)))</f>
        <v>#VALUE!</v>
      </c>
      <c r="N1907" s="21" t="e">
        <f>IF(OR($B1907="",N$3&lt;$D1907+Настройки!$B$7),0,MAX(0,$E1907-MAX(0,SUMIFS(Тех_Движение!$G$2:$G$5111,Тех_Движение!$D$2:$D$5111,$C1907,Тех_Движение!$B$2:$B$5111,"&lt;="&amp;N$3)-$F1907)))</f>
        <v>#VALUE!</v>
      </c>
      <c r="O1907" s="21" t="e">
        <f>IF(OR($B1907="",O$3&lt;$D1907+Настройки!$B$7),0,MAX(0,$E1907-MAX(0,SUMIFS(Тех_Движение!$G$2:$G$5111,Тех_Движение!$D$2:$D$5111,$C1907,Тех_Движение!$B$2:$B$5111,"&lt;="&amp;O$3)-$F1907)))</f>
        <v>#VALUE!</v>
      </c>
      <c r="P1907" s="21" t="e">
        <f>IF(OR($B1907="",P$3&lt;$D1907+Настройки!$B$7),0,MAX(0,$E1907-MAX(0,SUMIFS(Тех_Движение!$G$2:$G$5111,Тех_Движение!$D$2:$D$5111,$C1907,Тех_Движение!$B$2:$B$5111,"&lt;="&amp;P$3)-$F1907)))</f>
        <v>#VALUE!</v>
      </c>
      <c r="Q1907" s="21" t="e">
        <f>IF(OR($B1907="",Q$3&lt;$D1907+Настройки!$B$7),0,MAX(0,$E1907-MAX(0,SUMIFS(Тех_Движение!$G$2:$G$5111,Тех_Движение!$D$2:$D$5111,$C1907,Тех_Движение!$B$2:$B$5111,"&lt;="&amp;Q$3)-$F1907)))</f>
        <v>#VALUE!</v>
      </c>
      <c r="R1907" s="21" t="str">
        <f t="shared" si="88"/>
        <v/>
      </c>
      <c r="S1907" s="23" t="str">
        <f>IF($B1907="","",VLOOKUP($C1907,Настройки!$A$11:$L$17,9,FALSE))</f>
        <v/>
      </c>
      <c r="T1907" s="23" t="str">
        <f t="shared" si="89"/>
        <v/>
      </c>
    </row>
    <row r="1908" spans="1:20" x14ac:dyDescent="0.3">
      <c r="A1908" s="20">
        <f>Тех_Движение!$A$1905</f>
        <v>1904</v>
      </c>
      <c r="B1908" s="20" t="str">
        <f>IF(Тех_Движение!$F$1905&gt;0,Тех_Движение!$I$1905,"")</f>
        <v/>
      </c>
      <c r="C1908" s="20" t="str">
        <f>IF($B1908="","",Тех_Движение!$D$1905)</f>
        <v/>
      </c>
      <c r="D1908" s="9" t="str">
        <f>IF($B1908="","",Тех_Движение!$B$1905)</f>
        <v/>
      </c>
      <c r="E1908" s="21" t="str">
        <f>IF($B1908="","",Тех_Движение!$F$1905)</f>
        <v/>
      </c>
      <c r="F1908" s="21" t="str">
        <f>IF($B1908="","",SUMIFS($E$5:$E1907,$C$5:$C1907,$C1908))</f>
        <v/>
      </c>
      <c r="G1908" s="21" t="str">
        <f>IF($B1908="","",MAX(0,$E1908-MAX(0,SUMIFS(Тех_Движение!$G$2:$G$5111,Тех_Движение!$D$2:$D$5111,$C1908,Тех_Движение!$B$2:$B$5111,"&lt;="&amp;Настройки!$B$5-1)-$F1908)))</f>
        <v/>
      </c>
      <c r="H1908" s="21" t="str">
        <f>IF($B1908="","",IF(AND($D1908&gt;=Настройки!$B$5,$D1908&lt;=Настройки!$B$6),$E1908,0))</f>
        <v/>
      </c>
      <c r="I1908" s="21" t="str">
        <f t="shared" si="87"/>
        <v/>
      </c>
      <c r="J1908" s="21" t="str">
        <f>IF($B1908="","",MAX(0,$E1908-MAX(0,SUMIFS(Тех_Движение!$G$2:$G$5111,Тех_Движение!$D$2:$D$5111,$C1908,Тех_Движение!$B$2:$B$5111,"&lt;="&amp;Настройки!$B$6)-$F1908)))</f>
        <v/>
      </c>
      <c r="K1908" s="21" t="e">
        <f>IF(OR($B1908="",K$3&lt;$D1908+Настройки!$B$7),0,MAX(0,$E1908-MAX(0,SUMIFS(Тех_Движение!$G$2:$G$5111,Тех_Движение!$D$2:$D$5111,$C1908,Тех_Движение!$B$2:$B$5111,"&lt;="&amp;K$3)-$F1908)))</f>
        <v>#VALUE!</v>
      </c>
      <c r="L1908" s="21" t="e">
        <f>IF(OR($B1908="",L$3&lt;$D1908+Настройки!$B$7),0,MAX(0,$E1908-MAX(0,SUMIFS(Тех_Движение!$G$2:$G$5111,Тех_Движение!$D$2:$D$5111,$C1908,Тех_Движение!$B$2:$B$5111,"&lt;="&amp;L$3)-$F1908)))</f>
        <v>#VALUE!</v>
      </c>
      <c r="M1908" s="21" t="e">
        <f>IF(OR($B1908="",M$3&lt;$D1908+Настройки!$B$7),0,MAX(0,$E1908-MAX(0,SUMIFS(Тех_Движение!$G$2:$G$5111,Тех_Движение!$D$2:$D$5111,$C1908,Тех_Движение!$B$2:$B$5111,"&lt;="&amp;M$3)-$F1908)))</f>
        <v>#VALUE!</v>
      </c>
      <c r="N1908" s="21" t="e">
        <f>IF(OR($B1908="",N$3&lt;$D1908+Настройки!$B$7),0,MAX(0,$E1908-MAX(0,SUMIFS(Тех_Движение!$G$2:$G$5111,Тех_Движение!$D$2:$D$5111,$C1908,Тех_Движение!$B$2:$B$5111,"&lt;="&amp;N$3)-$F1908)))</f>
        <v>#VALUE!</v>
      </c>
      <c r="O1908" s="21" t="e">
        <f>IF(OR($B1908="",O$3&lt;$D1908+Настройки!$B$7),0,MAX(0,$E1908-MAX(0,SUMIFS(Тех_Движение!$G$2:$G$5111,Тех_Движение!$D$2:$D$5111,$C1908,Тех_Движение!$B$2:$B$5111,"&lt;="&amp;O$3)-$F1908)))</f>
        <v>#VALUE!</v>
      </c>
      <c r="P1908" s="21" t="e">
        <f>IF(OR($B1908="",P$3&lt;$D1908+Настройки!$B$7),0,MAX(0,$E1908-MAX(0,SUMIFS(Тех_Движение!$G$2:$G$5111,Тех_Движение!$D$2:$D$5111,$C1908,Тех_Движение!$B$2:$B$5111,"&lt;="&amp;P$3)-$F1908)))</f>
        <v>#VALUE!</v>
      </c>
      <c r="Q1908" s="21" t="e">
        <f>IF(OR($B1908="",Q$3&lt;$D1908+Настройки!$B$7),0,MAX(0,$E1908-MAX(0,SUMIFS(Тех_Движение!$G$2:$G$5111,Тех_Движение!$D$2:$D$5111,$C1908,Тех_Движение!$B$2:$B$5111,"&lt;="&amp;Q$3)-$F1908)))</f>
        <v>#VALUE!</v>
      </c>
      <c r="R1908" s="21" t="str">
        <f t="shared" si="88"/>
        <v/>
      </c>
      <c r="S1908" s="23" t="str">
        <f>IF($B1908="","",VLOOKUP($C1908,Настройки!$A$11:$L$17,9,FALSE))</f>
        <v/>
      </c>
      <c r="T1908" s="23" t="str">
        <f t="shared" si="89"/>
        <v/>
      </c>
    </row>
    <row r="1909" spans="1:20" x14ac:dyDescent="0.3">
      <c r="A1909" s="20">
        <f>Тех_Движение!$A$1906</f>
        <v>1905</v>
      </c>
      <c r="B1909" s="20" t="str">
        <f>IF(Тех_Движение!$F$1906&gt;0,Тех_Движение!$I$1906,"")</f>
        <v/>
      </c>
      <c r="C1909" s="20" t="str">
        <f>IF($B1909="","",Тех_Движение!$D$1906)</f>
        <v/>
      </c>
      <c r="D1909" s="9" t="str">
        <f>IF($B1909="","",Тех_Движение!$B$1906)</f>
        <v/>
      </c>
      <c r="E1909" s="21" t="str">
        <f>IF($B1909="","",Тех_Движение!$F$1906)</f>
        <v/>
      </c>
      <c r="F1909" s="21" t="str">
        <f>IF($B1909="","",SUMIFS($E$5:$E1908,$C$5:$C1908,$C1909))</f>
        <v/>
      </c>
      <c r="G1909" s="21" t="str">
        <f>IF($B1909="","",MAX(0,$E1909-MAX(0,SUMIFS(Тех_Движение!$G$2:$G$5111,Тех_Движение!$D$2:$D$5111,$C1909,Тех_Движение!$B$2:$B$5111,"&lt;="&amp;Настройки!$B$5-1)-$F1909)))</f>
        <v/>
      </c>
      <c r="H1909" s="21" t="str">
        <f>IF($B1909="","",IF(AND($D1909&gt;=Настройки!$B$5,$D1909&lt;=Настройки!$B$6),$E1909,0))</f>
        <v/>
      </c>
      <c r="I1909" s="21" t="str">
        <f t="shared" si="87"/>
        <v/>
      </c>
      <c r="J1909" s="21" t="str">
        <f>IF($B1909="","",MAX(0,$E1909-MAX(0,SUMIFS(Тех_Движение!$G$2:$G$5111,Тех_Движение!$D$2:$D$5111,$C1909,Тех_Движение!$B$2:$B$5111,"&lt;="&amp;Настройки!$B$6)-$F1909)))</f>
        <v/>
      </c>
      <c r="K1909" s="21" t="e">
        <f>IF(OR($B1909="",K$3&lt;$D1909+Настройки!$B$7),0,MAX(0,$E1909-MAX(0,SUMIFS(Тех_Движение!$G$2:$G$5111,Тех_Движение!$D$2:$D$5111,$C1909,Тех_Движение!$B$2:$B$5111,"&lt;="&amp;K$3)-$F1909)))</f>
        <v>#VALUE!</v>
      </c>
      <c r="L1909" s="21" t="e">
        <f>IF(OR($B1909="",L$3&lt;$D1909+Настройки!$B$7),0,MAX(0,$E1909-MAX(0,SUMIFS(Тех_Движение!$G$2:$G$5111,Тех_Движение!$D$2:$D$5111,$C1909,Тех_Движение!$B$2:$B$5111,"&lt;="&amp;L$3)-$F1909)))</f>
        <v>#VALUE!</v>
      </c>
      <c r="M1909" s="21" t="e">
        <f>IF(OR($B1909="",M$3&lt;$D1909+Настройки!$B$7),0,MAX(0,$E1909-MAX(0,SUMIFS(Тех_Движение!$G$2:$G$5111,Тех_Движение!$D$2:$D$5111,$C1909,Тех_Движение!$B$2:$B$5111,"&lt;="&amp;M$3)-$F1909)))</f>
        <v>#VALUE!</v>
      </c>
      <c r="N1909" s="21" t="e">
        <f>IF(OR($B1909="",N$3&lt;$D1909+Настройки!$B$7),0,MAX(0,$E1909-MAX(0,SUMIFS(Тех_Движение!$G$2:$G$5111,Тех_Движение!$D$2:$D$5111,$C1909,Тех_Движение!$B$2:$B$5111,"&lt;="&amp;N$3)-$F1909)))</f>
        <v>#VALUE!</v>
      </c>
      <c r="O1909" s="21" t="e">
        <f>IF(OR($B1909="",O$3&lt;$D1909+Настройки!$B$7),0,MAX(0,$E1909-MAX(0,SUMIFS(Тех_Движение!$G$2:$G$5111,Тех_Движение!$D$2:$D$5111,$C1909,Тех_Движение!$B$2:$B$5111,"&lt;="&amp;O$3)-$F1909)))</f>
        <v>#VALUE!</v>
      </c>
      <c r="P1909" s="21" t="e">
        <f>IF(OR($B1909="",P$3&lt;$D1909+Настройки!$B$7),0,MAX(0,$E1909-MAX(0,SUMIFS(Тех_Движение!$G$2:$G$5111,Тех_Движение!$D$2:$D$5111,$C1909,Тех_Движение!$B$2:$B$5111,"&lt;="&amp;P$3)-$F1909)))</f>
        <v>#VALUE!</v>
      </c>
      <c r="Q1909" s="21" t="e">
        <f>IF(OR($B1909="",Q$3&lt;$D1909+Настройки!$B$7),0,MAX(0,$E1909-MAX(0,SUMIFS(Тех_Движение!$G$2:$G$5111,Тех_Движение!$D$2:$D$5111,$C1909,Тех_Движение!$B$2:$B$5111,"&lt;="&amp;Q$3)-$F1909)))</f>
        <v>#VALUE!</v>
      </c>
      <c r="R1909" s="21" t="str">
        <f t="shared" si="88"/>
        <v/>
      </c>
      <c r="S1909" s="23" t="str">
        <f>IF($B1909="","",VLOOKUP($C1909,Настройки!$A$11:$L$17,9,FALSE))</f>
        <v/>
      </c>
      <c r="T1909" s="23" t="str">
        <f t="shared" si="89"/>
        <v/>
      </c>
    </row>
    <row r="1910" spans="1:20" x14ac:dyDescent="0.3">
      <c r="A1910" s="20">
        <f>Тех_Движение!$A$1907</f>
        <v>1906</v>
      </c>
      <c r="B1910" s="20" t="str">
        <f>IF(Тех_Движение!$F$1907&gt;0,Тех_Движение!$I$1907,"")</f>
        <v/>
      </c>
      <c r="C1910" s="20" t="str">
        <f>IF($B1910="","",Тех_Движение!$D$1907)</f>
        <v/>
      </c>
      <c r="D1910" s="9" t="str">
        <f>IF($B1910="","",Тех_Движение!$B$1907)</f>
        <v/>
      </c>
      <c r="E1910" s="21" t="str">
        <f>IF($B1910="","",Тех_Движение!$F$1907)</f>
        <v/>
      </c>
      <c r="F1910" s="21" t="str">
        <f>IF($B1910="","",SUMIFS($E$5:$E1909,$C$5:$C1909,$C1910))</f>
        <v/>
      </c>
      <c r="G1910" s="21" t="str">
        <f>IF($B1910="","",MAX(0,$E1910-MAX(0,SUMIFS(Тех_Движение!$G$2:$G$5111,Тех_Движение!$D$2:$D$5111,$C1910,Тех_Движение!$B$2:$B$5111,"&lt;="&amp;Настройки!$B$5-1)-$F1910)))</f>
        <v/>
      </c>
      <c r="H1910" s="21" t="str">
        <f>IF($B1910="","",IF(AND($D1910&gt;=Настройки!$B$5,$D1910&lt;=Настройки!$B$6),$E1910,0))</f>
        <v/>
      </c>
      <c r="I1910" s="21" t="str">
        <f t="shared" si="87"/>
        <v/>
      </c>
      <c r="J1910" s="21" t="str">
        <f>IF($B1910="","",MAX(0,$E1910-MAX(0,SUMIFS(Тех_Движение!$G$2:$G$5111,Тех_Движение!$D$2:$D$5111,$C1910,Тех_Движение!$B$2:$B$5111,"&lt;="&amp;Настройки!$B$6)-$F1910)))</f>
        <v/>
      </c>
      <c r="K1910" s="21" t="e">
        <f>IF(OR($B1910="",K$3&lt;$D1910+Настройки!$B$7),0,MAX(0,$E1910-MAX(0,SUMIFS(Тех_Движение!$G$2:$G$5111,Тех_Движение!$D$2:$D$5111,$C1910,Тех_Движение!$B$2:$B$5111,"&lt;="&amp;K$3)-$F1910)))</f>
        <v>#VALUE!</v>
      </c>
      <c r="L1910" s="21" t="e">
        <f>IF(OR($B1910="",L$3&lt;$D1910+Настройки!$B$7),0,MAX(0,$E1910-MAX(0,SUMIFS(Тех_Движение!$G$2:$G$5111,Тех_Движение!$D$2:$D$5111,$C1910,Тех_Движение!$B$2:$B$5111,"&lt;="&amp;L$3)-$F1910)))</f>
        <v>#VALUE!</v>
      </c>
      <c r="M1910" s="21" t="e">
        <f>IF(OR($B1910="",M$3&lt;$D1910+Настройки!$B$7),0,MAX(0,$E1910-MAX(0,SUMIFS(Тех_Движение!$G$2:$G$5111,Тех_Движение!$D$2:$D$5111,$C1910,Тех_Движение!$B$2:$B$5111,"&lt;="&amp;M$3)-$F1910)))</f>
        <v>#VALUE!</v>
      </c>
      <c r="N1910" s="21" t="e">
        <f>IF(OR($B1910="",N$3&lt;$D1910+Настройки!$B$7),0,MAX(0,$E1910-MAX(0,SUMIFS(Тех_Движение!$G$2:$G$5111,Тех_Движение!$D$2:$D$5111,$C1910,Тех_Движение!$B$2:$B$5111,"&lt;="&amp;N$3)-$F1910)))</f>
        <v>#VALUE!</v>
      </c>
      <c r="O1910" s="21" t="e">
        <f>IF(OR($B1910="",O$3&lt;$D1910+Настройки!$B$7),0,MAX(0,$E1910-MAX(0,SUMIFS(Тех_Движение!$G$2:$G$5111,Тех_Движение!$D$2:$D$5111,$C1910,Тех_Движение!$B$2:$B$5111,"&lt;="&amp;O$3)-$F1910)))</f>
        <v>#VALUE!</v>
      </c>
      <c r="P1910" s="21" t="e">
        <f>IF(OR($B1910="",P$3&lt;$D1910+Настройки!$B$7),0,MAX(0,$E1910-MAX(0,SUMIFS(Тех_Движение!$G$2:$G$5111,Тех_Движение!$D$2:$D$5111,$C1910,Тех_Движение!$B$2:$B$5111,"&lt;="&amp;P$3)-$F1910)))</f>
        <v>#VALUE!</v>
      </c>
      <c r="Q1910" s="21" t="e">
        <f>IF(OR($B1910="",Q$3&lt;$D1910+Настройки!$B$7),0,MAX(0,$E1910-MAX(0,SUMIFS(Тех_Движение!$G$2:$G$5111,Тех_Движение!$D$2:$D$5111,$C1910,Тех_Движение!$B$2:$B$5111,"&lt;="&amp;Q$3)-$F1910)))</f>
        <v>#VALUE!</v>
      </c>
      <c r="R1910" s="21" t="str">
        <f t="shared" si="88"/>
        <v/>
      </c>
      <c r="S1910" s="23" t="str">
        <f>IF($B1910="","",VLOOKUP($C1910,Настройки!$A$11:$L$17,9,FALSE))</f>
        <v/>
      </c>
      <c r="T1910" s="23" t="str">
        <f t="shared" si="89"/>
        <v/>
      </c>
    </row>
    <row r="1911" spans="1:20" x14ac:dyDescent="0.3">
      <c r="A1911" s="20">
        <f>Тех_Движение!$A$1908</f>
        <v>1907</v>
      </c>
      <c r="B1911" s="20" t="str">
        <f>IF(Тех_Движение!$F$1908&gt;0,Тех_Движение!$I$1908,"")</f>
        <v/>
      </c>
      <c r="C1911" s="20" t="str">
        <f>IF($B1911="","",Тех_Движение!$D$1908)</f>
        <v/>
      </c>
      <c r="D1911" s="9" t="str">
        <f>IF($B1911="","",Тех_Движение!$B$1908)</f>
        <v/>
      </c>
      <c r="E1911" s="21" t="str">
        <f>IF($B1911="","",Тех_Движение!$F$1908)</f>
        <v/>
      </c>
      <c r="F1911" s="21" t="str">
        <f>IF($B1911="","",SUMIFS($E$5:$E1910,$C$5:$C1910,$C1911))</f>
        <v/>
      </c>
      <c r="G1911" s="21" t="str">
        <f>IF($B1911="","",MAX(0,$E1911-MAX(0,SUMIFS(Тех_Движение!$G$2:$G$5111,Тех_Движение!$D$2:$D$5111,$C1911,Тех_Движение!$B$2:$B$5111,"&lt;="&amp;Настройки!$B$5-1)-$F1911)))</f>
        <v/>
      </c>
      <c r="H1911" s="21" t="str">
        <f>IF($B1911="","",IF(AND($D1911&gt;=Настройки!$B$5,$D1911&lt;=Настройки!$B$6),$E1911,0))</f>
        <v/>
      </c>
      <c r="I1911" s="21" t="str">
        <f t="shared" si="87"/>
        <v/>
      </c>
      <c r="J1911" s="21" t="str">
        <f>IF($B1911="","",MAX(0,$E1911-MAX(0,SUMIFS(Тех_Движение!$G$2:$G$5111,Тех_Движение!$D$2:$D$5111,$C1911,Тех_Движение!$B$2:$B$5111,"&lt;="&amp;Настройки!$B$6)-$F1911)))</f>
        <v/>
      </c>
      <c r="K1911" s="21" t="e">
        <f>IF(OR($B1911="",K$3&lt;$D1911+Настройки!$B$7),0,MAX(0,$E1911-MAX(0,SUMIFS(Тех_Движение!$G$2:$G$5111,Тех_Движение!$D$2:$D$5111,$C1911,Тех_Движение!$B$2:$B$5111,"&lt;="&amp;K$3)-$F1911)))</f>
        <v>#VALUE!</v>
      </c>
      <c r="L1911" s="21" t="e">
        <f>IF(OR($B1911="",L$3&lt;$D1911+Настройки!$B$7),0,MAX(0,$E1911-MAX(0,SUMIFS(Тех_Движение!$G$2:$G$5111,Тех_Движение!$D$2:$D$5111,$C1911,Тех_Движение!$B$2:$B$5111,"&lt;="&amp;L$3)-$F1911)))</f>
        <v>#VALUE!</v>
      </c>
      <c r="M1911" s="21" t="e">
        <f>IF(OR($B1911="",M$3&lt;$D1911+Настройки!$B$7),0,MAX(0,$E1911-MAX(0,SUMIFS(Тех_Движение!$G$2:$G$5111,Тех_Движение!$D$2:$D$5111,$C1911,Тех_Движение!$B$2:$B$5111,"&lt;="&amp;M$3)-$F1911)))</f>
        <v>#VALUE!</v>
      </c>
      <c r="N1911" s="21" t="e">
        <f>IF(OR($B1911="",N$3&lt;$D1911+Настройки!$B$7),0,MAX(0,$E1911-MAX(0,SUMIFS(Тех_Движение!$G$2:$G$5111,Тех_Движение!$D$2:$D$5111,$C1911,Тех_Движение!$B$2:$B$5111,"&lt;="&amp;N$3)-$F1911)))</f>
        <v>#VALUE!</v>
      </c>
      <c r="O1911" s="21" t="e">
        <f>IF(OR($B1911="",O$3&lt;$D1911+Настройки!$B$7),0,MAX(0,$E1911-MAX(0,SUMIFS(Тех_Движение!$G$2:$G$5111,Тех_Движение!$D$2:$D$5111,$C1911,Тех_Движение!$B$2:$B$5111,"&lt;="&amp;O$3)-$F1911)))</f>
        <v>#VALUE!</v>
      </c>
      <c r="P1911" s="21" t="e">
        <f>IF(OR($B1911="",P$3&lt;$D1911+Настройки!$B$7),0,MAX(0,$E1911-MAX(0,SUMIFS(Тех_Движение!$G$2:$G$5111,Тех_Движение!$D$2:$D$5111,$C1911,Тех_Движение!$B$2:$B$5111,"&lt;="&amp;P$3)-$F1911)))</f>
        <v>#VALUE!</v>
      </c>
      <c r="Q1911" s="21" t="e">
        <f>IF(OR($B1911="",Q$3&lt;$D1911+Настройки!$B$7),0,MAX(0,$E1911-MAX(0,SUMIFS(Тех_Движение!$G$2:$G$5111,Тех_Движение!$D$2:$D$5111,$C1911,Тех_Движение!$B$2:$B$5111,"&lt;="&amp;Q$3)-$F1911)))</f>
        <v>#VALUE!</v>
      </c>
      <c r="R1911" s="21" t="str">
        <f t="shared" si="88"/>
        <v/>
      </c>
      <c r="S1911" s="23" t="str">
        <f>IF($B1911="","",VLOOKUP($C1911,Настройки!$A$11:$L$17,9,FALSE))</f>
        <v/>
      </c>
      <c r="T1911" s="23" t="str">
        <f t="shared" si="89"/>
        <v/>
      </c>
    </row>
    <row r="1912" spans="1:20" x14ac:dyDescent="0.3">
      <c r="A1912" s="20">
        <f>Тех_Движение!$A$1909</f>
        <v>1908</v>
      </c>
      <c r="B1912" s="20" t="str">
        <f>IF(Тех_Движение!$F$1909&gt;0,Тех_Движение!$I$1909,"")</f>
        <v/>
      </c>
      <c r="C1912" s="20" t="str">
        <f>IF($B1912="","",Тех_Движение!$D$1909)</f>
        <v/>
      </c>
      <c r="D1912" s="9" t="str">
        <f>IF($B1912="","",Тех_Движение!$B$1909)</f>
        <v/>
      </c>
      <c r="E1912" s="21" t="str">
        <f>IF($B1912="","",Тех_Движение!$F$1909)</f>
        <v/>
      </c>
      <c r="F1912" s="21" t="str">
        <f>IF($B1912="","",SUMIFS($E$5:$E1911,$C$5:$C1911,$C1912))</f>
        <v/>
      </c>
      <c r="G1912" s="21" t="str">
        <f>IF($B1912="","",MAX(0,$E1912-MAX(0,SUMIFS(Тех_Движение!$G$2:$G$5111,Тех_Движение!$D$2:$D$5111,$C1912,Тех_Движение!$B$2:$B$5111,"&lt;="&amp;Настройки!$B$5-1)-$F1912)))</f>
        <v/>
      </c>
      <c r="H1912" s="21" t="str">
        <f>IF($B1912="","",IF(AND($D1912&gt;=Настройки!$B$5,$D1912&lt;=Настройки!$B$6),$E1912,0))</f>
        <v/>
      </c>
      <c r="I1912" s="21" t="str">
        <f t="shared" si="87"/>
        <v/>
      </c>
      <c r="J1912" s="21" t="str">
        <f>IF($B1912="","",MAX(0,$E1912-MAX(0,SUMIFS(Тех_Движение!$G$2:$G$5111,Тех_Движение!$D$2:$D$5111,$C1912,Тех_Движение!$B$2:$B$5111,"&lt;="&amp;Настройки!$B$6)-$F1912)))</f>
        <v/>
      </c>
      <c r="K1912" s="21" t="e">
        <f>IF(OR($B1912="",K$3&lt;$D1912+Настройки!$B$7),0,MAX(0,$E1912-MAX(0,SUMIFS(Тех_Движение!$G$2:$G$5111,Тех_Движение!$D$2:$D$5111,$C1912,Тех_Движение!$B$2:$B$5111,"&lt;="&amp;K$3)-$F1912)))</f>
        <v>#VALUE!</v>
      </c>
      <c r="L1912" s="21" t="e">
        <f>IF(OR($B1912="",L$3&lt;$D1912+Настройки!$B$7),0,MAX(0,$E1912-MAX(0,SUMIFS(Тех_Движение!$G$2:$G$5111,Тех_Движение!$D$2:$D$5111,$C1912,Тех_Движение!$B$2:$B$5111,"&lt;="&amp;L$3)-$F1912)))</f>
        <v>#VALUE!</v>
      </c>
      <c r="M1912" s="21" t="e">
        <f>IF(OR($B1912="",M$3&lt;$D1912+Настройки!$B$7),0,MAX(0,$E1912-MAX(0,SUMIFS(Тех_Движение!$G$2:$G$5111,Тех_Движение!$D$2:$D$5111,$C1912,Тех_Движение!$B$2:$B$5111,"&lt;="&amp;M$3)-$F1912)))</f>
        <v>#VALUE!</v>
      </c>
      <c r="N1912" s="21" t="e">
        <f>IF(OR($B1912="",N$3&lt;$D1912+Настройки!$B$7),0,MAX(0,$E1912-MAX(0,SUMIFS(Тех_Движение!$G$2:$G$5111,Тех_Движение!$D$2:$D$5111,$C1912,Тех_Движение!$B$2:$B$5111,"&lt;="&amp;N$3)-$F1912)))</f>
        <v>#VALUE!</v>
      </c>
      <c r="O1912" s="21" t="e">
        <f>IF(OR($B1912="",O$3&lt;$D1912+Настройки!$B$7),0,MAX(0,$E1912-MAX(0,SUMIFS(Тех_Движение!$G$2:$G$5111,Тех_Движение!$D$2:$D$5111,$C1912,Тех_Движение!$B$2:$B$5111,"&lt;="&amp;O$3)-$F1912)))</f>
        <v>#VALUE!</v>
      </c>
      <c r="P1912" s="21" t="e">
        <f>IF(OR($B1912="",P$3&lt;$D1912+Настройки!$B$7),0,MAX(0,$E1912-MAX(0,SUMIFS(Тех_Движение!$G$2:$G$5111,Тех_Движение!$D$2:$D$5111,$C1912,Тех_Движение!$B$2:$B$5111,"&lt;="&amp;P$3)-$F1912)))</f>
        <v>#VALUE!</v>
      </c>
      <c r="Q1912" s="21" t="e">
        <f>IF(OR($B1912="",Q$3&lt;$D1912+Настройки!$B$7),0,MAX(0,$E1912-MAX(0,SUMIFS(Тех_Движение!$G$2:$G$5111,Тех_Движение!$D$2:$D$5111,$C1912,Тех_Движение!$B$2:$B$5111,"&lt;="&amp;Q$3)-$F1912)))</f>
        <v>#VALUE!</v>
      </c>
      <c r="R1912" s="21" t="str">
        <f t="shared" si="88"/>
        <v/>
      </c>
      <c r="S1912" s="23" t="str">
        <f>IF($B1912="","",VLOOKUP($C1912,Настройки!$A$11:$L$17,9,FALSE))</f>
        <v/>
      </c>
      <c r="T1912" s="23" t="str">
        <f t="shared" si="89"/>
        <v/>
      </c>
    </row>
    <row r="1913" spans="1:20" x14ac:dyDescent="0.3">
      <c r="A1913" s="20">
        <f>Тех_Движение!$A$1910</f>
        <v>1909</v>
      </c>
      <c r="B1913" s="20" t="str">
        <f>IF(Тех_Движение!$F$1910&gt;0,Тех_Движение!$I$1910,"")</f>
        <v/>
      </c>
      <c r="C1913" s="20" t="str">
        <f>IF($B1913="","",Тех_Движение!$D$1910)</f>
        <v/>
      </c>
      <c r="D1913" s="9" t="str">
        <f>IF($B1913="","",Тех_Движение!$B$1910)</f>
        <v/>
      </c>
      <c r="E1913" s="21" t="str">
        <f>IF($B1913="","",Тех_Движение!$F$1910)</f>
        <v/>
      </c>
      <c r="F1913" s="21" t="str">
        <f>IF($B1913="","",SUMIFS($E$5:$E1912,$C$5:$C1912,$C1913))</f>
        <v/>
      </c>
      <c r="G1913" s="21" t="str">
        <f>IF($B1913="","",MAX(0,$E1913-MAX(0,SUMIFS(Тех_Движение!$G$2:$G$5111,Тех_Движение!$D$2:$D$5111,$C1913,Тех_Движение!$B$2:$B$5111,"&lt;="&amp;Настройки!$B$5-1)-$F1913)))</f>
        <v/>
      </c>
      <c r="H1913" s="21" t="str">
        <f>IF($B1913="","",IF(AND($D1913&gt;=Настройки!$B$5,$D1913&lt;=Настройки!$B$6),$E1913,0))</f>
        <v/>
      </c>
      <c r="I1913" s="21" t="str">
        <f t="shared" si="87"/>
        <v/>
      </c>
      <c r="J1913" s="21" t="str">
        <f>IF($B1913="","",MAX(0,$E1913-MAX(0,SUMIFS(Тех_Движение!$G$2:$G$5111,Тех_Движение!$D$2:$D$5111,$C1913,Тех_Движение!$B$2:$B$5111,"&lt;="&amp;Настройки!$B$6)-$F1913)))</f>
        <v/>
      </c>
      <c r="K1913" s="21" t="e">
        <f>IF(OR($B1913="",K$3&lt;$D1913+Настройки!$B$7),0,MAX(0,$E1913-MAX(0,SUMIFS(Тех_Движение!$G$2:$G$5111,Тех_Движение!$D$2:$D$5111,$C1913,Тех_Движение!$B$2:$B$5111,"&lt;="&amp;K$3)-$F1913)))</f>
        <v>#VALUE!</v>
      </c>
      <c r="L1913" s="21" t="e">
        <f>IF(OR($B1913="",L$3&lt;$D1913+Настройки!$B$7),0,MAX(0,$E1913-MAX(0,SUMIFS(Тех_Движение!$G$2:$G$5111,Тех_Движение!$D$2:$D$5111,$C1913,Тех_Движение!$B$2:$B$5111,"&lt;="&amp;L$3)-$F1913)))</f>
        <v>#VALUE!</v>
      </c>
      <c r="M1913" s="21" t="e">
        <f>IF(OR($B1913="",M$3&lt;$D1913+Настройки!$B$7),0,MAX(0,$E1913-MAX(0,SUMIFS(Тех_Движение!$G$2:$G$5111,Тех_Движение!$D$2:$D$5111,$C1913,Тех_Движение!$B$2:$B$5111,"&lt;="&amp;M$3)-$F1913)))</f>
        <v>#VALUE!</v>
      </c>
      <c r="N1913" s="21" t="e">
        <f>IF(OR($B1913="",N$3&lt;$D1913+Настройки!$B$7),0,MAX(0,$E1913-MAX(0,SUMIFS(Тех_Движение!$G$2:$G$5111,Тех_Движение!$D$2:$D$5111,$C1913,Тех_Движение!$B$2:$B$5111,"&lt;="&amp;N$3)-$F1913)))</f>
        <v>#VALUE!</v>
      </c>
      <c r="O1913" s="21" t="e">
        <f>IF(OR($B1913="",O$3&lt;$D1913+Настройки!$B$7),0,MAX(0,$E1913-MAX(0,SUMIFS(Тех_Движение!$G$2:$G$5111,Тех_Движение!$D$2:$D$5111,$C1913,Тех_Движение!$B$2:$B$5111,"&lt;="&amp;O$3)-$F1913)))</f>
        <v>#VALUE!</v>
      </c>
      <c r="P1913" s="21" t="e">
        <f>IF(OR($B1913="",P$3&lt;$D1913+Настройки!$B$7),0,MAX(0,$E1913-MAX(0,SUMIFS(Тех_Движение!$G$2:$G$5111,Тех_Движение!$D$2:$D$5111,$C1913,Тех_Движение!$B$2:$B$5111,"&lt;="&amp;P$3)-$F1913)))</f>
        <v>#VALUE!</v>
      </c>
      <c r="Q1913" s="21" t="e">
        <f>IF(OR($B1913="",Q$3&lt;$D1913+Настройки!$B$7),0,MAX(0,$E1913-MAX(0,SUMIFS(Тех_Движение!$G$2:$G$5111,Тех_Движение!$D$2:$D$5111,$C1913,Тех_Движение!$B$2:$B$5111,"&lt;="&amp;Q$3)-$F1913)))</f>
        <v>#VALUE!</v>
      </c>
      <c r="R1913" s="21" t="str">
        <f t="shared" si="88"/>
        <v/>
      </c>
      <c r="S1913" s="23" t="str">
        <f>IF($B1913="","",VLOOKUP($C1913,Настройки!$A$11:$L$17,9,FALSE))</f>
        <v/>
      </c>
      <c r="T1913" s="23" t="str">
        <f t="shared" si="89"/>
        <v/>
      </c>
    </row>
    <row r="1914" spans="1:20" x14ac:dyDescent="0.3">
      <c r="A1914" s="20">
        <f>Тех_Движение!$A$1911</f>
        <v>1910</v>
      </c>
      <c r="B1914" s="20" t="str">
        <f>IF(Тех_Движение!$F$1911&gt;0,Тех_Движение!$I$1911,"")</f>
        <v/>
      </c>
      <c r="C1914" s="20" t="str">
        <f>IF($B1914="","",Тех_Движение!$D$1911)</f>
        <v/>
      </c>
      <c r="D1914" s="9" t="str">
        <f>IF($B1914="","",Тех_Движение!$B$1911)</f>
        <v/>
      </c>
      <c r="E1914" s="21" t="str">
        <f>IF($B1914="","",Тех_Движение!$F$1911)</f>
        <v/>
      </c>
      <c r="F1914" s="21" t="str">
        <f>IF($B1914="","",SUMIFS($E$5:$E1913,$C$5:$C1913,$C1914))</f>
        <v/>
      </c>
      <c r="G1914" s="21" t="str">
        <f>IF($B1914="","",MAX(0,$E1914-MAX(0,SUMIFS(Тех_Движение!$G$2:$G$5111,Тех_Движение!$D$2:$D$5111,$C1914,Тех_Движение!$B$2:$B$5111,"&lt;="&amp;Настройки!$B$5-1)-$F1914)))</f>
        <v/>
      </c>
      <c r="H1914" s="21" t="str">
        <f>IF($B1914="","",IF(AND($D1914&gt;=Настройки!$B$5,$D1914&lt;=Настройки!$B$6),$E1914,0))</f>
        <v/>
      </c>
      <c r="I1914" s="21" t="str">
        <f t="shared" si="87"/>
        <v/>
      </c>
      <c r="J1914" s="21" t="str">
        <f>IF($B1914="","",MAX(0,$E1914-MAX(0,SUMIFS(Тех_Движение!$G$2:$G$5111,Тех_Движение!$D$2:$D$5111,$C1914,Тех_Движение!$B$2:$B$5111,"&lt;="&amp;Настройки!$B$6)-$F1914)))</f>
        <v/>
      </c>
      <c r="K1914" s="21" t="e">
        <f>IF(OR($B1914="",K$3&lt;$D1914+Настройки!$B$7),0,MAX(0,$E1914-MAX(0,SUMIFS(Тех_Движение!$G$2:$G$5111,Тех_Движение!$D$2:$D$5111,$C1914,Тех_Движение!$B$2:$B$5111,"&lt;="&amp;K$3)-$F1914)))</f>
        <v>#VALUE!</v>
      </c>
      <c r="L1914" s="21" t="e">
        <f>IF(OR($B1914="",L$3&lt;$D1914+Настройки!$B$7),0,MAX(0,$E1914-MAX(0,SUMIFS(Тех_Движение!$G$2:$G$5111,Тех_Движение!$D$2:$D$5111,$C1914,Тех_Движение!$B$2:$B$5111,"&lt;="&amp;L$3)-$F1914)))</f>
        <v>#VALUE!</v>
      </c>
      <c r="M1914" s="21" t="e">
        <f>IF(OR($B1914="",M$3&lt;$D1914+Настройки!$B$7),0,MAX(0,$E1914-MAX(0,SUMIFS(Тех_Движение!$G$2:$G$5111,Тех_Движение!$D$2:$D$5111,$C1914,Тех_Движение!$B$2:$B$5111,"&lt;="&amp;M$3)-$F1914)))</f>
        <v>#VALUE!</v>
      </c>
      <c r="N1914" s="21" t="e">
        <f>IF(OR($B1914="",N$3&lt;$D1914+Настройки!$B$7),0,MAX(0,$E1914-MAX(0,SUMIFS(Тех_Движение!$G$2:$G$5111,Тех_Движение!$D$2:$D$5111,$C1914,Тех_Движение!$B$2:$B$5111,"&lt;="&amp;N$3)-$F1914)))</f>
        <v>#VALUE!</v>
      </c>
      <c r="O1914" s="21" t="e">
        <f>IF(OR($B1914="",O$3&lt;$D1914+Настройки!$B$7),0,MAX(0,$E1914-MAX(0,SUMIFS(Тех_Движение!$G$2:$G$5111,Тех_Движение!$D$2:$D$5111,$C1914,Тех_Движение!$B$2:$B$5111,"&lt;="&amp;O$3)-$F1914)))</f>
        <v>#VALUE!</v>
      </c>
      <c r="P1914" s="21" t="e">
        <f>IF(OR($B1914="",P$3&lt;$D1914+Настройки!$B$7),0,MAX(0,$E1914-MAX(0,SUMIFS(Тех_Движение!$G$2:$G$5111,Тех_Движение!$D$2:$D$5111,$C1914,Тех_Движение!$B$2:$B$5111,"&lt;="&amp;P$3)-$F1914)))</f>
        <v>#VALUE!</v>
      </c>
      <c r="Q1914" s="21" t="e">
        <f>IF(OR($B1914="",Q$3&lt;$D1914+Настройки!$B$7),0,MAX(0,$E1914-MAX(0,SUMIFS(Тех_Движение!$G$2:$G$5111,Тех_Движение!$D$2:$D$5111,$C1914,Тех_Движение!$B$2:$B$5111,"&lt;="&amp;Q$3)-$F1914)))</f>
        <v>#VALUE!</v>
      </c>
      <c r="R1914" s="21" t="str">
        <f t="shared" si="88"/>
        <v/>
      </c>
      <c r="S1914" s="23" t="str">
        <f>IF($B1914="","",VLOOKUP($C1914,Настройки!$A$11:$L$17,9,FALSE))</f>
        <v/>
      </c>
      <c r="T1914" s="23" t="str">
        <f t="shared" si="89"/>
        <v/>
      </c>
    </row>
    <row r="1915" spans="1:20" x14ac:dyDescent="0.3">
      <c r="A1915" s="20">
        <f>Тех_Движение!$A$1912</f>
        <v>1911</v>
      </c>
      <c r="B1915" s="20" t="str">
        <f>IF(Тех_Движение!$F$1912&gt;0,Тех_Движение!$I$1912,"")</f>
        <v/>
      </c>
      <c r="C1915" s="20" t="str">
        <f>IF($B1915="","",Тех_Движение!$D$1912)</f>
        <v/>
      </c>
      <c r="D1915" s="9" t="str">
        <f>IF($B1915="","",Тех_Движение!$B$1912)</f>
        <v/>
      </c>
      <c r="E1915" s="21" t="str">
        <f>IF($B1915="","",Тех_Движение!$F$1912)</f>
        <v/>
      </c>
      <c r="F1915" s="21" t="str">
        <f>IF($B1915="","",SUMIFS($E$5:$E1914,$C$5:$C1914,$C1915))</f>
        <v/>
      </c>
      <c r="G1915" s="21" t="str">
        <f>IF($B1915="","",MAX(0,$E1915-MAX(0,SUMIFS(Тех_Движение!$G$2:$G$5111,Тех_Движение!$D$2:$D$5111,$C1915,Тех_Движение!$B$2:$B$5111,"&lt;="&amp;Настройки!$B$5-1)-$F1915)))</f>
        <v/>
      </c>
      <c r="H1915" s="21" t="str">
        <f>IF($B1915="","",IF(AND($D1915&gt;=Настройки!$B$5,$D1915&lt;=Настройки!$B$6),$E1915,0))</f>
        <v/>
      </c>
      <c r="I1915" s="21" t="str">
        <f t="shared" si="87"/>
        <v/>
      </c>
      <c r="J1915" s="21" t="str">
        <f>IF($B1915="","",MAX(0,$E1915-MAX(0,SUMIFS(Тех_Движение!$G$2:$G$5111,Тех_Движение!$D$2:$D$5111,$C1915,Тех_Движение!$B$2:$B$5111,"&lt;="&amp;Настройки!$B$6)-$F1915)))</f>
        <v/>
      </c>
      <c r="K1915" s="21" t="e">
        <f>IF(OR($B1915="",K$3&lt;$D1915+Настройки!$B$7),0,MAX(0,$E1915-MAX(0,SUMIFS(Тех_Движение!$G$2:$G$5111,Тех_Движение!$D$2:$D$5111,$C1915,Тех_Движение!$B$2:$B$5111,"&lt;="&amp;K$3)-$F1915)))</f>
        <v>#VALUE!</v>
      </c>
      <c r="L1915" s="21" t="e">
        <f>IF(OR($B1915="",L$3&lt;$D1915+Настройки!$B$7),0,MAX(0,$E1915-MAX(0,SUMIFS(Тех_Движение!$G$2:$G$5111,Тех_Движение!$D$2:$D$5111,$C1915,Тех_Движение!$B$2:$B$5111,"&lt;="&amp;L$3)-$F1915)))</f>
        <v>#VALUE!</v>
      </c>
      <c r="M1915" s="21" t="e">
        <f>IF(OR($B1915="",M$3&lt;$D1915+Настройки!$B$7),0,MAX(0,$E1915-MAX(0,SUMIFS(Тех_Движение!$G$2:$G$5111,Тех_Движение!$D$2:$D$5111,$C1915,Тех_Движение!$B$2:$B$5111,"&lt;="&amp;M$3)-$F1915)))</f>
        <v>#VALUE!</v>
      </c>
      <c r="N1915" s="21" t="e">
        <f>IF(OR($B1915="",N$3&lt;$D1915+Настройки!$B$7),0,MAX(0,$E1915-MAX(0,SUMIFS(Тех_Движение!$G$2:$G$5111,Тех_Движение!$D$2:$D$5111,$C1915,Тех_Движение!$B$2:$B$5111,"&lt;="&amp;N$3)-$F1915)))</f>
        <v>#VALUE!</v>
      </c>
      <c r="O1915" s="21" t="e">
        <f>IF(OR($B1915="",O$3&lt;$D1915+Настройки!$B$7),0,MAX(0,$E1915-MAX(0,SUMIFS(Тех_Движение!$G$2:$G$5111,Тех_Движение!$D$2:$D$5111,$C1915,Тех_Движение!$B$2:$B$5111,"&lt;="&amp;O$3)-$F1915)))</f>
        <v>#VALUE!</v>
      </c>
      <c r="P1915" s="21" t="e">
        <f>IF(OR($B1915="",P$3&lt;$D1915+Настройки!$B$7),0,MAX(0,$E1915-MAX(0,SUMIFS(Тех_Движение!$G$2:$G$5111,Тех_Движение!$D$2:$D$5111,$C1915,Тех_Движение!$B$2:$B$5111,"&lt;="&amp;P$3)-$F1915)))</f>
        <v>#VALUE!</v>
      </c>
      <c r="Q1915" s="21" t="e">
        <f>IF(OR($B1915="",Q$3&lt;$D1915+Настройки!$B$7),0,MAX(0,$E1915-MAX(0,SUMIFS(Тех_Движение!$G$2:$G$5111,Тех_Движение!$D$2:$D$5111,$C1915,Тех_Движение!$B$2:$B$5111,"&lt;="&amp;Q$3)-$F1915)))</f>
        <v>#VALUE!</v>
      </c>
      <c r="R1915" s="21" t="str">
        <f t="shared" si="88"/>
        <v/>
      </c>
      <c r="S1915" s="23" t="str">
        <f>IF($B1915="","",VLOOKUP($C1915,Настройки!$A$11:$L$17,9,FALSE))</f>
        <v/>
      </c>
      <c r="T1915" s="23" t="str">
        <f t="shared" si="89"/>
        <v/>
      </c>
    </row>
    <row r="1916" spans="1:20" x14ac:dyDescent="0.3">
      <c r="A1916" s="20">
        <f>Тех_Движение!$A$1913</f>
        <v>1912</v>
      </c>
      <c r="B1916" s="20" t="str">
        <f>IF(Тех_Движение!$F$1913&gt;0,Тех_Движение!$I$1913,"")</f>
        <v/>
      </c>
      <c r="C1916" s="20" t="str">
        <f>IF($B1916="","",Тех_Движение!$D$1913)</f>
        <v/>
      </c>
      <c r="D1916" s="9" t="str">
        <f>IF($B1916="","",Тех_Движение!$B$1913)</f>
        <v/>
      </c>
      <c r="E1916" s="21" t="str">
        <f>IF($B1916="","",Тех_Движение!$F$1913)</f>
        <v/>
      </c>
      <c r="F1916" s="21" t="str">
        <f>IF($B1916="","",SUMIFS($E$5:$E1915,$C$5:$C1915,$C1916))</f>
        <v/>
      </c>
      <c r="G1916" s="21" t="str">
        <f>IF($B1916="","",MAX(0,$E1916-MAX(0,SUMIFS(Тех_Движение!$G$2:$G$5111,Тех_Движение!$D$2:$D$5111,$C1916,Тех_Движение!$B$2:$B$5111,"&lt;="&amp;Настройки!$B$5-1)-$F1916)))</f>
        <v/>
      </c>
      <c r="H1916" s="21" t="str">
        <f>IF($B1916="","",IF(AND($D1916&gt;=Настройки!$B$5,$D1916&lt;=Настройки!$B$6),$E1916,0))</f>
        <v/>
      </c>
      <c r="I1916" s="21" t="str">
        <f t="shared" si="87"/>
        <v/>
      </c>
      <c r="J1916" s="21" t="str">
        <f>IF($B1916="","",MAX(0,$E1916-MAX(0,SUMIFS(Тех_Движение!$G$2:$G$5111,Тех_Движение!$D$2:$D$5111,$C1916,Тех_Движение!$B$2:$B$5111,"&lt;="&amp;Настройки!$B$6)-$F1916)))</f>
        <v/>
      </c>
      <c r="K1916" s="21" t="e">
        <f>IF(OR($B1916="",K$3&lt;$D1916+Настройки!$B$7),0,MAX(0,$E1916-MAX(0,SUMIFS(Тех_Движение!$G$2:$G$5111,Тех_Движение!$D$2:$D$5111,$C1916,Тех_Движение!$B$2:$B$5111,"&lt;="&amp;K$3)-$F1916)))</f>
        <v>#VALUE!</v>
      </c>
      <c r="L1916" s="21" t="e">
        <f>IF(OR($B1916="",L$3&lt;$D1916+Настройки!$B$7),0,MAX(0,$E1916-MAX(0,SUMIFS(Тех_Движение!$G$2:$G$5111,Тех_Движение!$D$2:$D$5111,$C1916,Тех_Движение!$B$2:$B$5111,"&lt;="&amp;L$3)-$F1916)))</f>
        <v>#VALUE!</v>
      </c>
      <c r="M1916" s="21" t="e">
        <f>IF(OR($B1916="",M$3&lt;$D1916+Настройки!$B$7),0,MAX(0,$E1916-MAX(0,SUMIFS(Тех_Движение!$G$2:$G$5111,Тех_Движение!$D$2:$D$5111,$C1916,Тех_Движение!$B$2:$B$5111,"&lt;="&amp;M$3)-$F1916)))</f>
        <v>#VALUE!</v>
      </c>
      <c r="N1916" s="21" t="e">
        <f>IF(OR($B1916="",N$3&lt;$D1916+Настройки!$B$7),0,MAX(0,$E1916-MAX(0,SUMIFS(Тех_Движение!$G$2:$G$5111,Тех_Движение!$D$2:$D$5111,$C1916,Тех_Движение!$B$2:$B$5111,"&lt;="&amp;N$3)-$F1916)))</f>
        <v>#VALUE!</v>
      </c>
      <c r="O1916" s="21" t="e">
        <f>IF(OR($B1916="",O$3&lt;$D1916+Настройки!$B$7),0,MAX(0,$E1916-MAX(0,SUMIFS(Тех_Движение!$G$2:$G$5111,Тех_Движение!$D$2:$D$5111,$C1916,Тех_Движение!$B$2:$B$5111,"&lt;="&amp;O$3)-$F1916)))</f>
        <v>#VALUE!</v>
      </c>
      <c r="P1916" s="21" t="e">
        <f>IF(OR($B1916="",P$3&lt;$D1916+Настройки!$B$7),0,MAX(0,$E1916-MAX(0,SUMIFS(Тех_Движение!$G$2:$G$5111,Тех_Движение!$D$2:$D$5111,$C1916,Тех_Движение!$B$2:$B$5111,"&lt;="&amp;P$3)-$F1916)))</f>
        <v>#VALUE!</v>
      </c>
      <c r="Q1916" s="21" t="e">
        <f>IF(OR($B1916="",Q$3&lt;$D1916+Настройки!$B$7),0,MAX(0,$E1916-MAX(0,SUMIFS(Тех_Движение!$G$2:$G$5111,Тех_Движение!$D$2:$D$5111,$C1916,Тех_Движение!$B$2:$B$5111,"&lt;="&amp;Q$3)-$F1916)))</f>
        <v>#VALUE!</v>
      </c>
      <c r="R1916" s="21" t="str">
        <f t="shared" si="88"/>
        <v/>
      </c>
      <c r="S1916" s="23" t="str">
        <f>IF($B1916="","",VLOOKUP($C1916,Настройки!$A$11:$L$17,9,FALSE))</f>
        <v/>
      </c>
      <c r="T1916" s="23" t="str">
        <f t="shared" si="89"/>
        <v/>
      </c>
    </row>
    <row r="1917" spans="1:20" x14ac:dyDescent="0.3">
      <c r="A1917" s="20">
        <f>Тех_Движение!$A$1914</f>
        <v>1913</v>
      </c>
      <c r="B1917" s="20" t="str">
        <f>IF(Тех_Движение!$F$1914&gt;0,Тех_Движение!$I$1914,"")</f>
        <v/>
      </c>
      <c r="C1917" s="20" t="str">
        <f>IF($B1917="","",Тех_Движение!$D$1914)</f>
        <v/>
      </c>
      <c r="D1917" s="9" t="str">
        <f>IF($B1917="","",Тех_Движение!$B$1914)</f>
        <v/>
      </c>
      <c r="E1917" s="21" t="str">
        <f>IF($B1917="","",Тех_Движение!$F$1914)</f>
        <v/>
      </c>
      <c r="F1917" s="21" t="str">
        <f>IF($B1917="","",SUMIFS($E$5:$E1916,$C$5:$C1916,$C1917))</f>
        <v/>
      </c>
      <c r="G1917" s="21" t="str">
        <f>IF($B1917="","",MAX(0,$E1917-MAX(0,SUMIFS(Тех_Движение!$G$2:$G$5111,Тех_Движение!$D$2:$D$5111,$C1917,Тех_Движение!$B$2:$B$5111,"&lt;="&amp;Настройки!$B$5-1)-$F1917)))</f>
        <v/>
      </c>
      <c r="H1917" s="21" t="str">
        <f>IF($B1917="","",IF(AND($D1917&gt;=Настройки!$B$5,$D1917&lt;=Настройки!$B$6),$E1917,0))</f>
        <v/>
      </c>
      <c r="I1917" s="21" t="str">
        <f t="shared" si="87"/>
        <v/>
      </c>
      <c r="J1917" s="21" t="str">
        <f>IF($B1917="","",MAX(0,$E1917-MAX(0,SUMIFS(Тех_Движение!$G$2:$G$5111,Тех_Движение!$D$2:$D$5111,$C1917,Тех_Движение!$B$2:$B$5111,"&lt;="&amp;Настройки!$B$6)-$F1917)))</f>
        <v/>
      </c>
      <c r="K1917" s="21" t="e">
        <f>IF(OR($B1917="",K$3&lt;$D1917+Настройки!$B$7),0,MAX(0,$E1917-MAX(0,SUMIFS(Тех_Движение!$G$2:$G$5111,Тех_Движение!$D$2:$D$5111,$C1917,Тех_Движение!$B$2:$B$5111,"&lt;="&amp;K$3)-$F1917)))</f>
        <v>#VALUE!</v>
      </c>
      <c r="L1917" s="21" t="e">
        <f>IF(OR($B1917="",L$3&lt;$D1917+Настройки!$B$7),0,MAX(0,$E1917-MAX(0,SUMIFS(Тех_Движение!$G$2:$G$5111,Тех_Движение!$D$2:$D$5111,$C1917,Тех_Движение!$B$2:$B$5111,"&lt;="&amp;L$3)-$F1917)))</f>
        <v>#VALUE!</v>
      </c>
      <c r="M1917" s="21" t="e">
        <f>IF(OR($B1917="",M$3&lt;$D1917+Настройки!$B$7),0,MAX(0,$E1917-MAX(0,SUMIFS(Тех_Движение!$G$2:$G$5111,Тех_Движение!$D$2:$D$5111,$C1917,Тех_Движение!$B$2:$B$5111,"&lt;="&amp;M$3)-$F1917)))</f>
        <v>#VALUE!</v>
      </c>
      <c r="N1917" s="21" t="e">
        <f>IF(OR($B1917="",N$3&lt;$D1917+Настройки!$B$7),0,MAX(0,$E1917-MAX(0,SUMIFS(Тех_Движение!$G$2:$G$5111,Тех_Движение!$D$2:$D$5111,$C1917,Тех_Движение!$B$2:$B$5111,"&lt;="&amp;N$3)-$F1917)))</f>
        <v>#VALUE!</v>
      </c>
      <c r="O1917" s="21" t="e">
        <f>IF(OR($B1917="",O$3&lt;$D1917+Настройки!$B$7),0,MAX(0,$E1917-MAX(0,SUMIFS(Тех_Движение!$G$2:$G$5111,Тех_Движение!$D$2:$D$5111,$C1917,Тех_Движение!$B$2:$B$5111,"&lt;="&amp;O$3)-$F1917)))</f>
        <v>#VALUE!</v>
      </c>
      <c r="P1917" s="21" t="e">
        <f>IF(OR($B1917="",P$3&lt;$D1917+Настройки!$B$7),0,MAX(0,$E1917-MAX(0,SUMIFS(Тех_Движение!$G$2:$G$5111,Тех_Движение!$D$2:$D$5111,$C1917,Тех_Движение!$B$2:$B$5111,"&lt;="&amp;P$3)-$F1917)))</f>
        <v>#VALUE!</v>
      </c>
      <c r="Q1917" s="21" t="e">
        <f>IF(OR($B1917="",Q$3&lt;$D1917+Настройки!$B$7),0,MAX(0,$E1917-MAX(0,SUMIFS(Тех_Движение!$G$2:$G$5111,Тех_Движение!$D$2:$D$5111,$C1917,Тех_Движение!$B$2:$B$5111,"&lt;="&amp;Q$3)-$F1917)))</f>
        <v>#VALUE!</v>
      </c>
      <c r="R1917" s="21" t="str">
        <f t="shared" si="88"/>
        <v/>
      </c>
      <c r="S1917" s="23" t="str">
        <f>IF($B1917="","",VLOOKUP($C1917,Настройки!$A$11:$L$17,9,FALSE))</f>
        <v/>
      </c>
      <c r="T1917" s="23" t="str">
        <f t="shared" si="89"/>
        <v/>
      </c>
    </row>
    <row r="1918" spans="1:20" x14ac:dyDescent="0.3">
      <c r="A1918" s="20">
        <f>Тех_Движение!$A$1915</f>
        <v>1914</v>
      </c>
      <c r="B1918" s="20" t="str">
        <f>IF(Тех_Движение!$F$1915&gt;0,Тех_Движение!$I$1915,"")</f>
        <v/>
      </c>
      <c r="C1918" s="20" t="str">
        <f>IF($B1918="","",Тех_Движение!$D$1915)</f>
        <v/>
      </c>
      <c r="D1918" s="9" t="str">
        <f>IF($B1918="","",Тех_Движение!$B$1915)</f>
        <v/>
      </c>
      <c r="E1918" s="21" t="str">
        <f>IF($B1918="","",Тех_Движение!$F$1915)</f>
        <v/>
      </c>
      <c r="F1918" s="21" t="str">
        <f>IF($B1918="","",SUMIFS($E$5:$E1917,$C$5:$C1917,$C1918))</f>
        <v/>
      </c>
      <c r="G1918" s="21" t="str">
        <f>IF($B1918="","",MAX(0,$E1918-MAX(0,SUMIFS(Тех_Движение!$G$2:$G$5111,Тех_Движение!$D$2:$D$5111,$C1918,Тех_Движение!$B$2:$B$5111,"&lt;="&amp;Настройки!$B$5-1)-$F1918)))</f>
        <v/>
      </c>
      <c r="H1918" s="21" t="str">
        <f>IF($B1918="","",IF(AND($D1918&gt;=Настройки!$B$5,$D1918&lt;=Настройки!$B$6),$E1918,0))</f>
        <v/>
      </c>
      <c r="I1918" s="21" t="str">
        <f t="shared" si="87"/>
        <v/>
      </c>
      <c r="J1918" s="21" t="str">
        <f>IF($B1918="","",MAX(0,$E1918-MAX(0,SUMIFS(Тех_Движение!$G$2:$G$5111,Тех_Движение!$D$2:$D$5111,$C1918,Тех_Движение!$B$2:$B$5111,"&lt;="&amp;Настройки!$B$6)-$F1918)))</f>
        <v/>
      </c>
      <c r="K1918" s="21" t="e">
        <f>IF(OR($B1918="",K$3&lt;$D1918+Настройки!$B$7),0,MAX(0,$E1918-MAX(0,SUMIFS(Тех_Движение!$G$2:$G$5111,Тех_Движение!$D$2:$D$5111,$C1918,Тех_Движение!$B$2:$B$5111,"&lt;="&amp;K$3)-$F1918)))</f>
        <v>#VALUE!</v>
      </c>
      <c r="L1918" s="21" t="e">
        <f>IF(OR($B1918="",L$3&lt;$D1918+Настройки!$B$7),0,MAX(0,$E1918-MAX(0,SUMIFS(Тех_Движение!$G$2:$G$5111,Тех_Движение!$D$2:$D$5111,$C1918,Тех_Движение!$B$2:$B$5111,"&lt;="&amp;L$3)-$F1918)))</f>
        <v>#VALUE!</v>
      </c>
      <c r="M1918" s="21" t="e">
        <f>IF(OR($B1918="",M$3&lt;$D1918+Настройки!$B$7),0,MAX(0,$E1918-MAX(0,SUMIFS(Тех_Движение!$G$2:$G$5111,Тех_Движение!$D$2:$D$5111,$C1918,Тех_Движение!$B$2:$B$5111,"&lt;="&amp;M$3)-$F1918)))</f>
        <v>#VALUE!</v>
      </c>
      <c r="N1918" s="21" t="e">
        <f>IF(OR($B1918="",N$3&lt;$D1918+Настройки!$B$7),0,MAX(0,$E1918-MAX(0,SUMIFS(Тех_Движение!$G$2:$G$5111,Тех_Движение!$D$2:$D$5111,$C1918,Тех_Движение!$B$2:$B$5111,"&lt;="&amp;N$3)-$F1918)))</f>
        <v>#VALUE!</v>
      </c>
      <c r="O1918" s="21" t="e">
        <f>IF(OR($B1918="",O$3&lt;$D1918+Настройки!$B$7),0,MAX(0,$E1918-MAX(0,SUMIFS(Тех_Движение!$G$2:$G$5111,Тех_Движение!$D$2:$D$5111,$C1918,Тех_Движение!$B$2:$B$5111,"&lt;="&amp;O$3)-$F1918)))</f>
        <v>#VALUE!</v>
      </c>
      <c r="P1918" s="21" t="e">
        <f>IF(OR($B1918="",P$3&lt;$D1918+Настройки!$B$7),0,MAX(0,$E1918-MAX(0,SUMIFS(Тех_Движение!$G$2:$G$5111,Тех_Движение!$D$2:$D$5111,$C1918,Тех_Движение!$B$2:$B$5111,"&lt;="&amp;P$3)-$F1918)))</f>
        <v>#VALUE!</v>
      </c>
      <c r="Q1918" s="21" t="e">
        <f>IF(OR($B1918="",Q$3&lt;$D1918+Настройки!$B$7),0,MAX(0,$E1918-MAX(0,SUMIFS(Тех_Движение!$G$2:$G$5111,Тех_Движение!$D$2:$D$5111,$C1918,Тех_Движение!$B$2:$B$5111,"&lt;="&amp;Q$3)-$F1918)))</f>
        <v>#VALUE!</v>
      </c>
      <c r="R1918" s="21" t="str">
        <f t="shared" si="88"/>
        <v/>
      </c>
      <c r="S1918" s="23" t="str">
        <f>IF($B1918="","",VLOOKUP($C1918,Настройки!$A$11:$L$17,9,FALSE))</f>
        <v/>
      </c>
      <c r="T1918" s="23" t="str">
        <f t="shared" si="89"/>
        <v/>
      </c>
    </row>
    <row r="1919" spans="1:20" x14ac:dyDescent="0.3">
      <c r="A1919" s="20">
        <f>Тех_Движение!$A$1916</f>
        <v>1915</v>
      </c>
      <c r="B1919" s="20" t="str">
        <f>IF(Тех_Движение!$F$1916&gt;0,Тех_Движение!$I$1916,"")</f>
        <v/>
      </c>
      <c r="C1919" s="20" t="str">
        <f>IF($B1919="","",Тех_Движение!$D$1916)</f>
        <v/>
      </c>
      <c r="D1919" s="9" t="str">
        <f>IF($B1919="","",Тех_Движение!$B$1916)</f>
        <v/>
      </c>
      <c r="E1919" s="21" t="str">
        <f>IF($B1919="","",Тех_Движение!$F$1916)</f>
        <v/>
      </c>
      <c r="F1919" s="21" t="str">
        <f>IF($B1919="","",SUMIFS($E$5:$E1918,$C$5:$C1918,$C1919))</f>
        <v/>
      </c>
      <c r="G1919" s="21" t="str">
        <f>IF($B1919="","",MAX(0,$E1919-MAX(0,SUMIFS(Тех_Движение!$G$2:$G$5111,Тех_Движение!$D$2:$D$5111,$C1919,Тех_Движение!$B$2:$B$5111,"&lt;="&amp;Настройки!$B$5-1)-$F1919)))</f>
        <v/>
      </c>
      <c r="H1919" s="21" t="str">
        <f>IF($B1919="","",IF(AND($D1919&gt;=Настройки!$B$5,$D1919&lt;=Настройки!$B$6),$E1919,0))</f>
        <v/>
      </c>
      <c r="I1919" s="21" t="str">
        <f t="shared" si="87"/>
        <v/>
      </c>
      <c r="J1919" s="21" t="str">
        <f>IF($B1919="","",MAX(0,$E1919-MAX(0,SUMIFS(Тех_Движение!$G$2:$G$5111,Тех_Движение!$D$2:$D$5111,$C1919,Тех_Движение!$B$2:$B$5111,"&lt;="&amp;Настройки!$B$6)-$F1919)))</f>
        <v/>
      </c>
      <c r="K1919" s="21" t="e">
        <f>IF(OR($B1919="",K$3&lt;$D1919+Настройки!$B$7),0,MAX(0,$E1919-MAX(0,SUMIFS(Тех_Движение!$G$2:$G$5111,Тех_Движение!$D$2:$D$5111,$C1919,Тех_Движение!$B$2:$B$5111,"&lt;="&amp;K$3)-$F1919)))</f>
        <v>#VALUE!</v>
      </c>
      <c r="L1919" s="21" t="e">
        <f>IF(OR($B1919="",L$3&lt;$D1919+Настройки!$B$7),0,MAX(0,$E1919-MAX(0,SUMIFS(Тех_Движение!$G$2:$G$5111,Тех_Движение!$D$2:$D$5111,$C1919,Тех_Движение!$B$2:$B$5111,"&lt;="&amp;L$3)-$F1919)))</f>
        <v>#VALUE!</v>
      </c>
      <c r="M1919" s="21" t="e">
        <f>IF(OR($B1919="",M$3&lt;$D1919+Настройки!$B$7),0,MAX(0,$E1919-MAX(0,SUMIFS(Тех_Движение!$G$2:$G$5111,Тех_Движение!$D$2:$D$5111,$C1919,Тех_Движение!$B$2:$B$5111,"&lt;="&amp;M$3)-$F1919)))</f>
        <v>#VALUE!</v>
      </c>
      <c r="N1919" s="21" t="e">
        <f>IF(OR($B1919="",N$3&lt;$D1919+Настройки!$B$7),0,MAX(0,$E1919-MAX(0,SUMIFS(Тех_Движение!$G$2:$G$5111,Тех_Движение!$D$2:$D$5111,$C1919,Тех_Движение!$B$2:$B$5111,"&lt;="&amp;N$3)-$F1919)))</f>
        <v>#VALUE!</v>
      </c>
      <c r="O1919" s="21" t="e">
        <f>IF(OR($B1919="",O$3&lt;$D1919+Настройки!$B$7),0,MAX(0,$E1919-MAX(0,SUMIFS(Тех_Движение!$G$2:$G$5111,Тех_Движение!$D$2:$D$5111,$C1919,Тех_Движение!$B$2:$B$5111,"&lt;="&amp;O$3)-$F1919)))</f>
        <v>#VALUE!</v>
      </c>
      <c r="P1919" s="21" t="e">
        <f>IF(OR($B1919="",P$3&lt;$D1919+Настройки!$B$7),0,MAX(0,$E1919-MAX(0,SUMIFS(Тех_Движение!$G$2:$G$5111,Тех_Движение!$D$2:$D$5111,$C1919,Тех_Движение!$B$2:$B$5111,"&lt;="&amp;P$3)-$F1919)))</f>
        <v>#VALUE!</v>
      </c>
      <c r="Q1919" s="21" t="e">
        <f>IF(OR($B1919="",Q$3&lt;$D1919+Настройки!$B$7),0,MAX(0,$E1919-MAX(0,SUMIFS(Тех_Движение!$G$2:$G$5111,Тех_Движение!$D$2:$D$5111,$C1919,Тех_Движение!$B$2:$B$5111,"&lt;="&amp;Q$3)-$F1919)))</f>
        <v>#VALUE!</v>
      </c>
      <c r="R1919" s="21" t="str">
        <f t="shared" si="88"/>
        <v/>
      </c>
      <c r="S1919" s="23" t="str">
        <f>IF($B1919="","",VLOOKUP($C1919,Настройки!$A$11:$L$17,9,FALSE))</f>
        <v/>
      </c>
      <c r="T1919" s="23" t="str">
        <f t="shared" si="89"/>
        <v/>
      </c>
    </row>
    <row r="1920" spans="1:20" x14ac:dyDescent="0.3">
      <c r="A1920" s="20">
        <f>Тех_Движение!$A$1917</f>
        <v>1916</v>
      </c>
      <c r="B1920" s="20" t="str">
        <f>IF(Тех_Движение!$F$1917&gt;0,Тех_Движение!$I$1917,"")</f>
        <v/>
      </c>
      <c r="C1920" s="20" t="str">
        <f>IF($B1920="","",Тех_Движение!$D$1917)</f>
        <v/>
      </c>
      <c r="D1920" s="9" t="str">
        <f>IF($B1920="","",Тех_Движение!$B$1917)</f>
        <v/>
      </c>
      <c r="E1920" s="21" t="str">
        <f>IF($B1920="","",Тех_Движение!$F$1917)</f>
        <v/>
      </c>
      <c r="F1920" s="21" t="str">
        <f>IF($B1920="","",SUMIFS($E$5:$E1919,$C$5:$C1919,$C1920))</f>
        <v/>
      </c>
      <c r="G1920" s="21" t="str">
        <f>IF($B1920="","",MAX(0,$E1920-MAX(0,SUMIFS(Тех_Движение!$G$2:$G$5111,Тех_Движение!$D$2:$D$5111,$C1920,Тех_Движение!$B$2:$B$5111,"&lt;="&amp;Настройки!$B$5-1)-$F1920)))</f>
        <v/>
      </c>
      <c r="H1920" s="21" t="str">
        <f>IF($B1920="","",IF(AND($D1920&gt;=Настройки!$B$5,$D1920&lt;=Настройки!$B$6),$E1920,0))</f>
        <v/>
      </c>
      <c r="I1920" s="21" t="str">
        <f t="shared" si="87"/>
        <v/>
      </c>
      <c r="J1920" s="21" t="str">
        <f>IF($B1920="","",MAX(0,$E1920-MAX(0,SUMIFS(Тех_Движение!$G$2:$G$5111,Тех_Движение!$D$2:$D$5111,$C1920,Тех_Движение!$B$2:$B$5111,"&lt;="&amp;Настройки!$B$6)-$F1920)))</f>
        <v/>
      </c>
      <c r="K1920" s="21" t="e">
        <f>IF(OR($B1920="",K$3&lt;$D1920+Настройки!$B$7),0,MAX(0,$E1920-MAX(0,SUMIFS(Тех_Движение!$G$2:$G$5111,Тех_Движение!$D$2:$D$5111,$C1920,Тех_Движение!$B$2:$B$5111,"&lt;="&amp;K$3)-$F1920)))</f>
        <v>#VALUE!</v>
      </c>
      <c r="L1920" s="21" t="e">
        <f>IF(OR($B1920="",L$3&lt;$D1920+Настройки!$B$7),0,MAX(0,$E1920-MAX(0,SUMIFS(Тех_Движение!$G$2:$G$5111,Тех_Движение!$D$2:$D$5111,$C1920,Тех_Движение!$B$2:$B$5111,"&lt;="&amp;L$3)-$F1920)))</f>
        <v>#VALUE!</v>
      </c>
      <c r="M1920" s="21" t="e">
        <f>IF(OR($B1920="",M$3&lt;$D1920+Настройки!$B$7),0,MAX(0,$E1920-MAX(0,SUMIFS(Тех_Движение!$G$2:$G$5111,Тех_Движение!$D$2:$D$5111,$C1920,Тех_Движение!$B$2:$B$5111,"&lt;="&amp;M$3)-$F1920)))</f>
        <v>#VALUE!</v>
      </c>
      <c r="N1920" s="21" t="e">
        <f>IF(OR($B1920="",N$3&lt;$D1920+Настройки!$B$7),0,MAX(0,$E1920-MAX(0,SUMIFS(Тех_Движение!$G$2:$G$5111,Тех_Движение!$D$2:$D$5111,$C1920,Тех_Движение!$B$2:$B$5111,"&lt;="&amp;N$3)-$F1920)))</f>
        <v>#VALUE!</v>
      </c>
      <c r="O1920" s="21" t="e">
        <f>IF(OR($B1920="",O$3&lt;$D1920+Настройки!$B$7),0,MAX(0,$E1920-MAX(0,SUMIFS(Тех_Движение!$G$2:$G$5111,Тех_Движение!$D$2:$D$5111,$C1920,Тех_Движение!$B$2:$B$5111,"&lt;="&amp;O$3)-$F1920)))</f>
        <v>#VALUE!</v>
      </c>
      <c r="P1920" s="21" t="e">
        <f>IF(OR($B1920="",P$3&lt;$D1920+Настройки!$B$7),0,MAX(0,$E1920-MAX(0,SUMIFS(Тех_Движение!$G$2:$G$5111,Тех_Движение!$D$2:$D$5111,$C1920,Тех_Движение!$B$2:$B$5111,"&lt;="&amp;P$3)-$F1920)))</f>
        <v>#VALUE!</v>
      </c>
      <c r="Q1920" s="21" t="e">
        <f>IF(OR($B1920="",Q$3&lt;$D1920+Настройки!$B$7),0,MAX(0,$E1920-MAX(0,SUMIFS(Тех_Движение!$G$2:$G$5111,Тех_Движение!$D$2:$D$5111,$C1920,Тех_Движение!$B$2:$B$5111,"&lt;="&amp;Q$3)-$F1920)))</f>
        <v>#VALUE!</v>
      </c>
      <c r="R1920" s="21" t="str">
        <f t="shared" si="88"/>
        <v/>
      </c>
      <c r="S1920" s="23" t="str">
        <f>IF($B1920="","",VLOOKUP($C1920,Настройки!$A$11:$L$17,9,FALSE))</f>
        <v/>
      </c>
      <c r="T1920" s="23" t="str">
        <f t="shared" si="89"/>
        <v/>
      </c>
    </row>
    <row r="1921" spans="1:20" x14ac:dyDescent="0.3">
      <c r="A1921" s="20">
        <f>Тех_Движение!$A$1918</f>
        <v>1917</v>
      </c>
      <c r="B1921" s="20" t="str">
        <f>IF(Тех_Движение!$F$1918&gt;0,Тех_Движение!$I$1918,"")</f>
        <v/>
      </c>
      <c r="C1921" s="20" t="str">
        <f>IF($B1921="","",Тех_Движение!$D$1918)</f>
        <v/>
      </c>
      <c r="D1921" s="9" t="str">
        <f>IF($B1921="","",Тех_Движение!$B$1918)</f>
        <v/>
      </c>
      <c r="E1921" s="21" t="str">
        <f>IF($B1921="","",Тех_Движение!$F$1918)</f>
        <v/>
      </c>
      <c r="F1921" s="21" t="str">
        <f>IF($B1921="","",SUMIFS($E$5:$E1920,$C$5:$C1920,$C1921))</f>
        <v/>
      </c>
      <c r="G1921" s="21" t="str">
        <f>IF($B1921="","",MAX(0,$E1921-MAX(0,SUMIFS(Тех_Движение!$G$2:$G$5111,Тех_Движение!$D$2:$D$5111,$C1921,Тех_Движение!$B$2:$B$5111,"&lt;="&amp;Настройки!$B$5-1)-$F1921)))</f>
        <v/>
      </c>
      <c r="H1921" s="21" t="str">
        <f>IF($B1921="","",IF(AND($D1921&gt;=Настройки!$B$5,$D1921&lt;=Настройки!$B$6),$E1921,0))</f>
        <v/>
      </c>
      <c r="I1921" s="21" t="str">
        <f t="shared" si="87"/>
        <v/>
      </c>
      <c r="J1921" s="21" t="str">
        <f>IF($B1921="","",MAX(0,$E1921-MAX(0,SUMIFS(Тех_Движение!$G$2:$G$5111,Тех_Движение!$D$2:$D$5111,$C1921,Тех_Движение!$B$2:$B$5111,"&lt;="&amp;Настройки!$B$6)-$F1921)))</f>
        <v/>
      </c>
      <c r="K1921" s="21" t="e">
        <f>IF(OR($B1921="",K$3&lt;$D1921+Настройки!$B$7),0,MAX(0,$E1921-MAX(0,SUMIFS(Тех_Движение!$G$2:$G$5111,Тех_Движение!$D$2:$D$5111,$C1921,Тех_Движение!$B$2:$B$5111,"&lt;="&amp;K$3)-$F1921)))</f>
        <v>#VALUE!</v>
      </c>
      <c r="L1921" s="21" t="e">
        <f>IF(OR($B1921="",L$3&lt;$D1921+Настройки!$B$7),0,MAX(0,$E1921-MAX(0,SUMIFS(Тех_Движение!$G$2:$G$5111,Тех_Движение!$D$2:$D$5111,$C1921,Тех_Движение!$B$2:$B$5111,"&lt;="&amp;L$3)-$F1921)))</f>
        <v>#VALUE!</v>
      </c>
      <c r="M1921" s="21" t="e">
        <f>IF(OR($B1921="",M$3&lt;$D1921+Настройки!$B$7),0,MAX(0,$E1921-MAX(0,SUMIFS(Тех_Движение!$G$2:$G$5111,Тех_Движение!$D$2:$D$5111,$C1921,Тех_Движение!$B$2:$B$5111,"&lt;="&amp;M$3)-$F1921)))</f>
        <v>#VALUE!</v>
      </c>
      <c r="N1921" s="21" t="e">
        <f>IF(OR($B1921="",N$3&lt;$D1921+Настройки!$B$7),0,MAX(0,$E1921-MAX(0,SUMIFS(Тех_Движение!$G$2:$G$5111,Тех_Движение!$D$2:$D$5111,$C1921,Тех_Движение!$B$2:$B$5111,"&lt;="&amp;N$3)-$F1921)))</f>
        <v>#VALUE!</v>
      </c>
      <c r="O1921" s="21" t="e">
        <f>IF(OR($B1921="",O$3&lt;$D1921+Настройки!$B$7),0,MAX(0,$E1921-MAX(0,SUMIFS(Тех_Движение!$G$2:$G$5111,Тех_Движение!$D$2:$D$5111,$C1921,Тех_Движение!$B$2:$B$5111,"&lt;="&amp;O$3)-$F1921)))</f>
        <v>#VALUE!</v>
      </c>
      <c r="P1921" s="21" t="e">
        <f>IF(OR($B1921="",P$3&lt;$D1921+Настройки!$B$7),0,MAX(0,$E1921-MAX(0,SUMIFS(Тех_Движение!$G$2:$G$5111,Тех_Движение!$D$2:$D$5111,$C1921,Тех_Движение!$B$2:$B$5111,"&lt;="&amp;P$3)-$F1921)))</f>
        <v>#VALUE!</v>
      </c>
      <c r="Q1921" s="21" t="e">
        <f>IF(OR($B1921="",Q$3&lt;$D1921+Настройки!$B$7),0,MAX(0,$E1921-MAX(0,SUMIFS(Тех_Движение!$G$2:$G$5111,Тех_Движение!$D$2:$D$5111,$C1921,Тех_Движение!$B$2:$B$5111,"&lt;="&amp;Q$3)-$F1921)))</f>
        <v>#VALUE!</v>
      </c>
      <c r="R1921" s="21" t="str">
        <f t="shared" si="88"/>
        <v/>
      </c>
      <c r="S1921" s="23" t="str">
        <f>IF($B1921="","",VLOOKUP($C1921,Настройки!$A$11:$L$17,9,FALSE))</f>
        <v/>
      </c>
      <c r="T1921" s="23" t="str">
        <f t="shared" si="89"/>
        <v/>
      </c>
    </row>
    <row r="1922" spans="1:20" x14ac:dyDescent="0.3">
      <c r="A1922" s="20">
        <f>Тех_Движение!$A$1919</f>
        <v>1918</v>
      </c>
      <c r="B1922" s="20" t="str">
        <f>IF(Тех_Движение!$F$1919&gt;0,Тех_Движение!$I$1919,"")</f>
        <v/>
      </c>
      <c r="C1922" s="20" t="str">
        <f>IF($B1922="","",Тех_Движение!$D$1919)</f>
        <v/>
      </c>
      <c r="D1922" s="9" t="str">
        <f>IF($B1922="","",Тех_Движение!$B$1919)</f>
        <v/>
      </c>
      <c r="E1922" s="21" t="str">
        <f>IF($B1922="","",Тех_Движение!$F$1919)</f>
        <v/>
      </c>
      <c r="F1922" s="21" t="str">
        <f>IF($B1922="","",SUMIFS($E$5:$E1921,$C$5:$C1921,$C1922))</f>
        <v/>
      </c>
      <c r="G1922" s="21" t="str">
        <f>IF($B1922="","",MAX(0,$E1922-MAX(0,SUMIFS(Тех_Движение!$G$2:$G$5111,Тех_Движение!$D$2:$D$5111,$C1922,Тех_Движение!$B$2:$B$5111,"&lt;="&amp;Настройки!$B$5-1)-$F1922)))</f>
        <v/>
      </c>
      <c r="H1922" s="21" t="str">
        <f>IF($B1922="","",IF(AND($D1922&gt;=Настройки!$B$5,$D1922&lt;=Настройки!$B$6),$E1922,0))</f>
        <v/>
      </c>
      <c r="I1922" s="21" t="str">
        <f t="shared" si="87"/>
        <v/>
      </c>
      <c r="J1922" s="21" t="str">
        <f>IF($B1922="","",MAX(0,$E1922-MAX(0,SUMIFS(Тех_Движение!$G$2:$G$5111,Тех_Движение!$D$2:$D$5111,$C1922,Тех_Движение!$B$2:$B$5111,"&lt;="&amp;Настройки!$B$6)-$F1922)))</f>
        <v/>
      </c>
      <c r="K1922" s="21" t="e">
        <f>IF(OR($B1922="",K$3&lt;$D1922+Настройки!$B$7),0,MAX(0,$E1922-MAX(0,SUMIFS(Тех_Движение!$G$2:$G$5111,Тех_Движение!$D$2:$D$5111,$C1922,Тех_Движение!$B$2:$B$5111,"&lt;="&amp;K$3)-$F1922)))</f>
        <v>#VALUE!</v>
      </c>
      <c r="L1922" s="21" t="e">
        <f>IF(OR($B1922="",L$3&lt;$D1922+Настройки!$B$7),0,MAX(0,$E1922-MAX(0,SUMIFS(Тех_Движение!$G$2:$G$5111,Тех_Движение!$D$2:$D$5111,$C1922,Тех_Движение!$B$2:$B$5111,"&lt;="&amp;L$3)-$F1922)))</f>
        <v>#VALUE!</v>
      </c>
      <c r="M1922" s="21" t="e">
        <f>IF(OR($B1922="",M$3&lt;$D1922+Настройки!$B$7),0,MAX(0,$E1922-MAX(0,SUMIFS(Тех_Движение!$G$2:$G$5111,Тех_Движение!$D$2:$D$5111,$C1922,Тех_Движение!$B$2:$B$5111,"&lt;="&amp;M$3)-$F1922)))</f>
        <v>#VALUE!</v>
      </c>
      <c r="N1922" s="21" t="e">
        <f>IF(OR($B1922="",N$3&lt;$D1922+Настройки!$B$7),0,MAX(0,$E1922-MAX(0,SUMIFS(Тех_Движение!$G$2:$G$5111,Тех_Движение!$D$2:$D$5111,$C1922,Тех_Движение!$B$2:$B$5111,"&lt;="&amp;N$3)-$F1922)))</f>
        <v>#VALUE!</v>
      </c>
      <c r="O1922" s="21" t="e">
        <f>IF(OR($B1922="",O$3&lt;$D1922+Настройки!$B$7),0,MAX(0,$E1922-MAX(0,SUMIFS(Тех_Движение!$G$2:$G$5111,Тех_Движение!$D$2:$D$5111,$C1922,Тех_Движение!$B$2:$B$5111,"&lt;="&amp;O$3)-$F1922)))</f>
        <v>#VALUE!</v>
      </c>
      <c r="P1922" s="21" t="e">
        <f>IF(OR($B1922="",P$3&lt;$D1922+Настройки!$B$7),0,MAX(0,$E1922-MAX(0,SUMIFS(Тех_Движение!$G$2:$G$5111,Тех_Движение!$D$2:$D$5111,$C1922,Тех_Движение!$B$2:$B$5111,"&lt;="&amp;P$3)-$F1922)))</f>
        <v>#VALUE!</v>
      </c>
      <c r="Q1922" s="21" t="e">
        <f>IF(OR($B1922="",Q$3&lt;$D1922+Настройки!$B$7),0,MAX(0,$E1922-MAX(0,SUMIFS(Тех_Движение!$G$2:$G$5111,Тех_Движение!$D$2:$D$5111,$C1922,Тех_Движение!$B$2:$B$5111,"&lt;="&amp;Q$3)-$F1922)))</f>
        <v>#VALUE!</v>
      </c>
      <c r="R1922" s="21" t="str">
        <f t="shared" si="88"/>
        <v/>
      </c>
      <c r="S1922" s="23" t="str">
        <f>IF($B1922="","",VLOOKUP($C1922,Настройки!$A$11:$L$17,9,FALSE))</f>
        <v/>
      </c>
      <c r="T1922" s="23" t="str">
        <f t="shared" si="89"/>
        <v/>
      </c>
    </row>
    <row r="1923" spans="1:20" x14ac:dyDescent="0.3">
      <c r="A1923" s="20">
        <f>Тех_Движение!$A$1920</f>
        <v>1919</v>
      </c>
      <c r="B1923" s="20" t="str">
        <f>IF(Тех_Движение!$F$1920&gt;0,Тех_Движение!$I$1920,"")</f>
        <v/>
      </c>
      <c r="C1923" s="20" t="str">
        <f>IF($B1923="","",Тех_Движение!$D$1920)</f>
        <v/>
      </c>
      <c r="D1923" s="9" t="str">
        <f>IF($B1923="","",Тех_Движение!$B$1920)</f>
        <v/>
      </c>
      <c r="E1923" s="21" t="str">
        <f>IF($B1923="","",Тех_Движение!$F$1920)</f>
        <v/>
      </c>
      <c r="F1923" s="21" t="str">
        <f>IF($B1923="","",SUMIFS($E$5:$E1922,$C$5:$C1922,$C1923))</f>
        <v/>
      </c>
      <c r="G1923" s="21" t="str">
        <f>IF($B1923="","",MAX(0,$E1923-MAX(0,SUMIFS(Тех_Движение!$G$2:$G$5111,Тех_Движение!$D$2:$D$5111,$C1923,Тех_Движение!$B$2:$B$5111,"&lt;="&amp;Настройки!$B$5-1)-$F1923)))</f>
        <v/>
      </c>
      <c r="H1923" s="21" t="str">
        <f>IF($B1923="","",IF(AND($D1923&gt;=Настройки!$B$5,$D1923&lt;=Настройки!$B$6),$E1923,0))</f>
        <v/>
      </c>
      <c r="I1923" s="21" t="str">
        <f t="shared" si="87"/>
        <v/>
      </c>
      <c r="J1923" s="21" t="str">
        <f>IF($B1923="","",MAX(0,$E1923-MAX(0,SUMIFS(Тех_Движение!$G$2:$G$5111,Тех_Движение!$D$2:$D$5111,$C1923,Тех_Движение!$B$2:$B$5111,"&lt;="&amp;Настройки!$B$6)-$F1923)))</f>
        <v/>
      </c>
      <c r="K1923" s="21" t="e">
        <f>IF(OR($B1923="",K$3&lt;$D1923+Настройки!$B$7),0,MAX(0,$E1923-MAX(0,SUMIFS(Тех_Движение!$G$2:$G$5111,Тех_Движение!$D$2:$D$5111,$C1923,Тех_Движение!$B$2:$B$5111,"&lt;="&amp;K$3)-$F1923)))</f>
        <v>#VALUE!</v>
      </c>
      <c r="L1923" s="21" t="e">
        <f>IF(OR($B1923="",L$3&lt;$D1923+Настройки!$B$7),0,MAX(0,$E1923-MAX(0,SUMIFS(Тех_Движение!$G$2:$G$5111,Тех_Движение!$D$2:$D$5111,$C1923,Тех_Движение!$B$2:$B$5111,"&lt;="&amp;L$3)-$F1923)))</f>
        <v>#VALUE!</v>
      </c>
      <c r="M1923" s="21" t="e">
        <f>IF(OR($B1923="",M$3&lt;$D1923+Настройки!$B$7),0,MAX(0,$E1923-MAX(0,SUMIFS(Тех_Движение!$G$2:$G$5111,Тех_Движение!$D$2:$D$5111,$C1923,Тех_Движение!$B$2:$B$5111,"&lt;="&amp;M$3)-$F1923)))</f>
        <v>#VALUE!</v>
      </c>
      <c r="N1923" s="21" t="e">
        <f>IF(OR($B1923="",N$3&lt;$D1923+Настройки!$B$7),0,MAX(0,$E1923-MAX(0,SUMIFS(Тех_Движение!$G$2:$G$5111,Тех_Движение!$D$2:$D$5111,$C1923,Тех_Движение!$B$2:$B$5111,"&lt;="&amp;N$3)-$F1923)))</f>
        <v>#VALUE!</v>
      </c>
      <c r="O1923" s="21" t="e">
        <f>IF(OR($B1923="",O$3&lt;$D1923+Настройки!$B$7),0,MAX(0,$E1923-MAX(0,SUMIFS(Тех_Движение!$G$2:$G$5111,Тех_Движение!$D$2:$D$5111,$C1923,Тех_Движение!$B$2:$B$5111,"&lt;="&amp;O$3)-$F1923)))</f>
        <v>#VALUE!</v>
      </c>
      <c r="P1923" s="21" t="e">
        <f>IF(OR($B1923="",P$3&lt;$D1923+Настройки!$B$7),0,MAX(0,$E1923-MAX(0,SUMIFS(Тех_Движение!$G$2:$G$5111,Тех_Движение!$D$2:$D$5111,$C1923,Тех_Движение!$B$2:$B$5111,"&lt;="&amp;P$3)-$F1923)))</f>
        <v>#VALUE!</v>
      </c>
      <c r="Q1923" s="21" t="e">
        <f>IF(OR($B1923="",Q$3&lt;$D1923+Настройки!$B$7),0,MAX(0,$E1923-MAX(0,SUMIFS(Тех_Движение!$G$2:$G$5111,Тех_Движение!$D$2:$D$5111,$C1923,Тех_Движение!$B$2:$B$5111,"&lt;="&amp;Q$3)-$F1923)))</f>
        <v>#VALUE!</v>
      </c>
      <c r="R1923" s="21" t="str">
        <f t="shared" si="88"/>
        <v/>
      </c>
      <c r="S1923" s="23" t="str">
        <f>IF($B1923="","",VLOOKUP($C1923,Настройки!$A$11:$L$17,9,FALSE))</f>
        <v/>
      </c>
      <c r="T1923" s="23" t="str">
        <f t="shared" si="89"/>
        <v/>
      </c>
    </row>
    <row r="1924" spans="1:20" x14ac:dyDescent="0.3">
      <c r="A1924" s="20">
        <f>Тех_Движение!$A$1921</f>
        <v>1920</v>
      </c>
      <c r="B1924" s="20" t="str">
        <f>IF(Тех_Движение!$F$1921&gt;0,Тех_Движение!$I$1921,"")</f>
        <v/>
      </c>
      <c r="C1924" s="20" t="str">
        <f>IF($B1924="","",Тех_Движение!$D$1921)</f>
        <v/>
      </c>
      <c r="D1924" s="9" t="str">
        <f>IF($B1924="","",Тех_Движение!$B$1921)</f>
        <v/>
      </c>
      <c r="E1924" s="21" t="str">
        <f>IF($B1924="","",Тех_Движение!$F$1921)</f>
        <v/>
      </c>
      <c r="F1924" s="21" t="str">
        <f>IF($B1924="","",SUMIFS($E$5:$E1923,$C$5:$C1923,$C1924))</f>
        <v/>
      </c>
      <c r="G1924" s="21" t="str">
        <f>IF($B1924="","",MAX(0,$E1924-MAX(0,SUMIFS(Тех_Движение!$G$2:$G$5111,Тех_Движение!$D$2:$D$5111,$C1924,Тех_Движение!$B$2:$B$5111,"&lt;="&amp;Настройки!$B$5-1)-$F1924)))</f>
        <v/>
      </c>
      <c r="H1924" s="21" t="str">
        <f>IF($B1924="","",IF(AND($D1924&gt;=Настройки!$B$5,$D1924&lt;=Настройки!$B$6),$E1924,0))</f>
        <v/>
      </c>
      <c r="I1924" s="21" t="str">
        <f t="shared" si="87"/>
        <v/>
      </c>
      <c r="J1924" s="21" t="str">
        <f>IF($B1924="","",MAX(0,$E1924-MAX(0,SUMIFS(Тех_Движение!$G$2:$G$5111,Тех_Движение!$D$2:$D$5111,$C1924,Тех_Движение!$B$2:$B$5111,"&lt;="&amp;Настройки!$B$6)-$F1924)))</f>
        <v/>
      </c>
      <c r="K1924" s="21" t="e">
        <f>IF(OR($B1924="",K$3&lt;$D1924+Настройки!$B$7),0,MAX(0,$E1924-MAX(0,SUMIFS(Тех_Движение!$G$2:$G$5111,Тех_Движение!$D$2:$D$5111,$C1924,Тех_Движение!$B$2:$B$5111,"&lt;="&amp;K$3)-$F1924)))</f>
        <v>#VALUE!</v>
      </c>
      <c r="L1924" s="21" t="e">
        <f>IF(OR($B1924="",L$3&lt;$D1924+Настройки!$B$7),0,MAX(0,$E1924-MAX(0,SUMIFS(Тех_Движение!$G$2:$G$5111,Тех_Движение!$D$2:$D$5111,$C1924,Тех_Движение!$B$2:$B$5111,"&lt;="&amp;L$3)-$F1924)))</f>
        <v>#VALUE!</v>
      </c>
      <c r="M1924" s="21" t="e">
        <f>IF(OR($B1924="",M$3&lt;$D1924+Настройки!$B$7),0,MAX(0,$E1924-MAX(0,SUMIFS(Тех_Движение!$G$2:$G$5111,Тех_Движение!$D$2:$D$5111,$C1924,Тех_Движение!$B$2:$B$5111,"&lt;="&amp;M$3)-$F1924)))</f>
        <v>#VALUE!</v>
      </c>
      <c r="N1924" s="21" t="e">
        <f>IF(OR($B1924="",N$3&lt;$D1924+Настройки!$B$7),0,MAX(0,$E1924-MAX(0,SUMIFS(Тех_Движение!$G$2:$G$5111,Тех_Движение!$D$2:$D$5111,$C1924,Тех_Движение!$B$2:$B$5111,"&lt;="&amp;N$3)-$F1924)))</f>
        <v>#VALUE!</v>
      </c>
      <c r="O1924" s="21" t="e">
        <f>IF(OR($B1924="",O$3&lt;$D1924+Настройки!$B$7),0,MAX(0,$E1924-MAX(0,SUMIFS(Тех_Движение!$G$2:$G$5111,Тех_Движение!$D$2:$D$5111,$C1924,Тех_Движение!$B$2:$B$5111,"&lt;="&amp;O$3)-$F1924)))</f>
        <v>#VALUE!</v>
      </c>
      <c r="P1924" s="21" t="e">
        <f>IF(OR($B1924="",P$3&lt;$D1924+Настройки!$B$7),0,MAX(0,$E1924-MAX(0,SUMIFS(Тех_Движение!$G$2:$G$5111,Тех_Движение!$D$2:$D$5111,$C1924,Тех_Движение!$B$2:$B$5111,"&lt;="&amp;P$3)-$F1924)))</f>
        <v>#VALUE!</v>
      </c>
      <c r="Q1924" s="21" t="e">
        <f>IF(OR($B1924="",Q$3&lt;$D1924+Настройки!$B$7),0,MAX(0,$E1924-MAX(0,SUMIFS(Тех_Движение!$G$2:$G$5111,Тех_Движение!$D$2:$D$5111,$C1924,Тех_Движение!$B$2:$B$5111,"&lt;="&amp;Q$3)-$F1924)))</f>
        <v>#VALUE!</v>
      </c>
      <c r="R1924" s="21" t="str">
        <f t="shared" si="88"/>
        <v/>
      </c>
      <c r="S1924" s="23" t="str">
        <f>IF($B1924="","",VLOOKUP($C1924,Настройки!$A$11:$L$17,9,FALSE))</f>
        <v/>
      </c>
      <c r="T1924" s="23" t="str">
        <f t="shared" si="89"/>
        <v/>
      </c>
    </row>
    <row r="1925" spans="1:20" x14ac:dyDescent="0.3">
      <c r="A1925" s="20">
        <f>Тех_Движение!$A$1922</f>
        <v>1921</v>
      </c>
      <c r="B1925" s="20" t="str">
        <f>IF(Тех_Движение!$F$1922&gt;0,Тех_Движение!$I$1922,"")</f>
        <v/>
      </c>
      <c r="C1925" s="20" t="str">
        <f>IF($B1925="","",Тех_Движение!$D$1922)</f>
        <v/>
      </c>
      <c r="D1925" s="9" t="str">
        <f>IF($B1925="","",Тех_Движение!$B$1922)</f>
        <v/>
      </c>
      <c r="E1925" s="21" t="str">
        <f>IF($B1925="","",Тех_Движение!$F$1922)</f>
        <v/>
      </c>
      <c r="F1925" s="21" t="str">
        <f>IF($B1925="","",SUMIFS($E$5:$E1924,$C$5:$C1924,$C1925))</f>
        <v/>
      </c>
      <c r="G1925" s="21" t="str">
        <f>IF($B1925="","",MAX(0,$E1925-MAX(0,SUMIFS(Тех_Движение!$G$2:$G$5111,Тех_Движение!$D$2:$D$5111,$C1925,Тех_Движение!$B$2:$B$5111,"&lt;="&amp;Настройки!$B$5-1)-$F1925)))</f>
        <v/>
      </c>
      <c r="H1925" s="21" t="str">
        <f>IF($B1925="","",IF(AND($D1925&gt;=Настройки!$B$5,$D1925&lt;=Настройки!$B$6),$E1925,0))</f>
        <v/>
      </c>
      <c r="I1925" s="21" t="str">
        <f t="shared" ref="I1925:I1988" si="90">IF($B1925="","",$G1925+$H1925-$J1925)</f>
        <v/>
      </c>
      <c r="J1925" s="21" t="str">
        <f>IF($B1925="","",MAX(0,$E1925-MAX(0,SUMIFS(Тех_Движение!$G$2:$G$5111,Тех_Движение!$D$2:$D$5111,$C1925,Тех_Движение!$B$2:$B$5111,"&lt;="&amp;Настройки!$B$6)-$F1925)))</f>
        <v/>
      </c>
      <c r="K1925" s="21" t="e">
        <f>IF(OR($B1925="",K$3&lt;$D1925+Настройки!$B$7),0,MAX(0,$E1925-MAX(0,SUMIFS(Тех_Движение!$G$2:$G$5111,Тех_Движение!$D$2:$D$5111,$C1925,Тех_Движение!$B$2:$B$5111,"&lt;="&amp;K$3)-$F1925)))</f>
        <v>#VALUE!</v>
      </c>
      <c r="L1925" s="21" t="e">
        <f>IF(OR($B1925="",L$3&lt;$D1925+Настройки!$B$7),0,MAX(0,$E1925-MAX(0,SUMIFS(Тех_Движение!$G$2:$G$5111,Тех_Движение!$D$2:$D$5111,$C1925,Тех_Движение!$B$2:$B$5111,"&lt;="&amp;L$3)-$F1925)))</f>
        <v>#VALUE!</v>
      </c>
      <c r="M1925" s="21" t="e">
        <f>IF(OR($B1925="",M$3&lt;$D1925+Настройки!$B$7),0,MAX(0,$E1925-MAX(0,SUMIFS(Тех_Движение!$G$2:$G$5111,Тех_Движение!$D$2:$D$5111,$C1925,Тех_Движение!$B$2:$B$5111,"&lt;="&amp;M$3)-$F1925)))</f>
        <v>#VALUE!</v>
      </c>
      <c r="N1925" s="21" t="e">
        <f>IF(OR($B1925="",N$3&lt;$D1925+Настройки!$B$7),0,MAX(0,$E1925-MAX(0,SUMIFS(Тех_Движение!$G$2:$G$5111,Тех_Движение!$D$2:$D$5111,$C1925,Тех_Движение!$B$2:$B$5111,"&lt;="&amp;N$3)-$F1925)))</f>
        <v>#VALUE!</v>
      </c>
      <c r="O1925" s="21" t="e">
        <f>IF(OR($B1925="",O$3&lt;$D1925+Настройки!$B$7),0,MAX(0,$E1925-MAX(0,SUMIFS(Тех_Движение!$G$2:$G$5111,Тех_Движение!$D$2:$D$5111,$C1925,Тех_Движение!$B$2:$B$5111,"&lt;="&amp;O$3)-$F1925)))</f>
        <v>#VALUE!</v>
      </c>
      <c r="P1925" s="21" t="e">
        <f>IF(OR($B1925="",P$3&lt;$D1925+Настройки!$B$7),0,MAX(0,$E1925-MAX(0,SUMIFS(Тех_Движение!$G$2:$G$5111,Тех_Движение!$D$2:$D$5111,$C1925,Тех_Движение!$B$2:$B$5111,"&lt;="&amp;P$3)-$F1925)))</f>
        <v>#VALUE!</v>
      </c>
      <c r="Q1925" s="21" t="e">
        <f>IF(OR($B1925="",Q$3&lt;$D1925+Настройки!$B$7),0,MAX(0,$E1925-MAX(0,SUMIFS(Тех_Движение!$G$2:$G$5111,Тех_Движение!$D$2:$D$5111,$C1925,Тех_Движение!$B$2:$B$5111,"&lt;="&amp;Q$3)-$F1925)))</f>
        <v>#VALUE!</v>
      </c>
      <c r="R1925" s="21" t="str">
        <f t="shared" ref="R1925:R1988" si="91">IF($B1925="","",SUM($K1925:$Q1925))</f>
        <v/>
      </c>
      <c r="S1925" s="23" t="str">
        <f>IF($B1925="","",VLOOKUP($C1925,Настройки!$A$11:$L$17,9,FALSE))</f>
        <v/>
      </c>
      <c r="T1925" s="23" t="str">
        <f t="shared" ref="T1925:T1988" si="92">IF($B1925="","",$R1925*$S1925)</f>
        <v/>
      </c>
    </row>
    <row r="1926" spans="1:20" x14ac:dyDescent="0.3">
      <c r="A1926" s="20">
        <f>Тех_Движение!$A$1923</f>
        <v>1922</v>
      </c>
      <c r="B1926" s="20" t="str">
        <f>IF(Тех_Движение!$F$1923&gt;0,Тех_Движение!$I$1923,"")</f>
        <v/>
      </c>
      <c r="C1926" s="20" t="str">
        <f>IF($B1926="","",Тех_Движение!$D$1923)</f>
        <v/>
      </c>
      <c r="D1926" s="9" t="str">
        <f>IF($B1926="","",Тех_Движение!$B$1923)</f>
        <v/>
      </c>
      <c r="E1926" s="21" t="str">
        <f>IF($B1926="","",Тех_Движение!$F$1923)</f>
        <v/>
      </c>
      <c r="F1926" s="21" t="str">
        <f>IF($B1926="","",SUMIFS($E$5:$E1925,$C$5:$C1925,$C1926))</f>
        <v/>
      </c>
      <c r="G1926" s="21" t="str">
        <f>IF($B1926="","",MAX(0,$E1926-MAX(0,SUMIFS(Тех_Движение!$G$2:$G$5111,Тех_Движение!$D$2:$D$5111,$C1926,Тех_Движение!$B$2:$B$5111,"&lt;="&amp;Настройки!$B$5-1)-$F1926)))</f>
        <v/>
      </c>
      <c r="H1926" s="21" t="str">
        <f>IF($B1926="","",IF(AND($D1926&gt;=Настройки!$B$5,$D1926&lt;=Настройки!$B$6),$E1926,0))</f>
        <v/>
      </c>
      <c r="I1926" s="21" t="str">
        <f t="shared" si="90"/>
        <v/>
      </c>
      <c r="J1926" s="21" t="str">
        <f>IF($B1926="","",MAX(0,$E1926-MAX(0,SUMIFS(Тех_Движение!$G$2:$G$5111,Тех_Движение!$D$2:$D$5111,$C1926,Тех_Движение!$B$2:$B$5111,"&lt;="&amp;Настройки!$B$6)-$F1926)))</f>
        <v/>
      </c>
      <c r="K1926" s="21" t="e">
        <f>IF(OR($B1926="",K$3&lt;$D1926+Настройки!$B$7),0,MAX(0,$E1926-MAX(0,SUMIFS(Тех_Движение!$G$2:$G$5111,Тех_Движение!$D$2:$D$5111,$C1926,Тех_Движение!$B$2:$B$5111,"&lt;="&amp;K$3)-$F1926)))</f>
        <v>#VALUE!</v>
      </c>
      <c r="L1926" s="21" t="e">
        <f>IF(OR($B1926="",L$3&lt;$D1926+Настройки!$B$7),0,MAX(0,$E1926-MAX(0,SUMIFS(Тех_Движение!$G$2:$G$5111,Тех_Движение!$D$2:$D$5111,$C1926,Тех_Движение!$B$2:$B$5111,"&lt;="&amp;L$3)-$F1926)))</f>
        <v>#VALUE!</v>
      </c>
      <c r="M1926" s="21" t="e">
        <f>IF(OR($B1926="",M$3&lt;$D1926+Настройки!$B$7),0,MAX(0,$E1926-MAX(0,SUMIFS(Тех_Движение!$G$2:$G$5111,Тех_Движение!$D$2:$D$5111,$C1926,Тех_Движение!$B$2:$B$5111,"&lt;="&amp;M$3)-$F1926)))</f>
        <v>#VALUE!</v>
      </c>
      <c r="N1926" s="21" t="e">
        <f>IF(OR($B1926="",N$3&lt;$D1926+Настройки!$B$7),0,MAX(0,$E1926-MAX(0,SUMIFS(Тех_Движение!$G$2:$G$5111,Тех_Движение!$D$2:$D$5111,$C1926,Тех_Движение!$B$2:$B$5111,"&lt;="&amp;N$3)-$F1926)))</f>
        <v>#VALUE!</v>
      </c>
      <c r="O1926" s="21" t="e">
        <f>IF(OR($B1926="",O$3&lt;$D1926+Настройки!$B$7),0,MAX(0,$E1926-MAX(0,SUMIFS(Тех_Движение!$G$2:$G$5111,Тех_Движение!$D$2:$D$5111,$C1926,Тех_Движение!$B$2:$B$5111,"&lt;="&amp;O$3)-$F1926)))</f>
        <v>#VALUE!</v>
      </c>
      <c r="P1926" s="21" t="e">
        <f>IF(OR($B1926="",P$3&lt;$D1926+Настройки!$B$7),0,MAX(0,$E1926-MAX(0,SUMIFS(Тех_Движение!$G$2:$G$5111,Тех_Движение!$D$2:$D$5111,$C1926,Тех_Движение!$B$2:$B$5111,"&lt;="&amp;P$3)-$F1926)))</f>
        <v>#VALUE!</v>
      </c>
      <c r="Q1926" s="21" t="e">
        <f>IF(OR($B1926="",Q$3&lt;$D1926+Настройки!$B$7),0,MAX(0,$E1926-MAX(0,SUMIFS(Тех_Движение!$G$2:$G$5111,Тех_Движение!$D$2:$D$5111,$C1926,Тех_Движение!$B$2:$B$5111,"&lt;="&amp;Q$3)-$F1926)))</f>
        <v>#VALUE!</v>
      </c>
      <c r="R1926" s="21" t="str">
        <f t="shared" si="91"/>
        <v/>
      </c>
      <c r="S1926" s="23" t="str">
        <f>IF($B1926="","",VLOOKUP($C1926,Настройки!$A$11:$L$17,9,FALSE))</f>
        <v/>
      </c>
      <c r="T1926" s="23" t="str">
        <f t="shared" si="92"/>
        <v/>
      </c>
    </row>
    <row r="1927" spans="1:20" x14ac:dyDescent="0.3">
      <c r="A1927" s="20">
        <f>Тех_Движение!$A$1924</f>
        <v>1923</v>
      </c>
      <c r="B1927" s="20" t="str">
        <f>IF(Тех_Движение!$F$1924&gt;0,Тех_Движение!$I$1924,"")</f>
        <v/>
      </c>
      <c r="C1927" s="20" t="str">
        <f>IF($B1927="","",Тех_Движение!$D$1924)</f>
        <v/>
      </c>
      <c r="D1927" s="9" t="str">
        <f>IF($B1927="","",Тех_Движение!$B$1924)</f>
        <v/>
      </c>
      <c r="E1927" s="21" t="str">
        <f>IF($B1927="","",Тех_Движение!$F$1924)</f>
        <v/>
      </c>
      <c r="F1927" s="21" t="str">
        <f>IF($B1927="","",SUMIFS($E$5:$E1926,$C$5:$C1926,$C1927))</f>
        <v/>
      </c>
      <c r="G1927" s="21" t="str">
        <f>IF($B1927="","",MAX(0,$E1927-MAX(0,SUMIFS(Тех_Движение!$G$2:$G$5111,Тех_Движение!$D$2:$D$5111,$C1927,Тех_Движение!$B$2:$B$5111,"&lt;="&amp;Настройки!$B$5-1)-$F1927)))</f>
        <v/>
      </c>
      <c r="H1927" s="21" t="str">
        <f>IF($B1927="","",IF(AND($D1927&gt;=Настройки!$B$5,$D1927&lt;=Настройки!$B$6),$E1927,0))</f>
        <v/>
      </c>
      <c r="I1927" s="21" t="str">
        <f t="shared" si="90"/>
        <v/>
      </c>
      <c r="J1927" s="21" t="str">
        <f>IF($B1927="","",MAX(0,$E1927-MAX(0,SUMIFS(Тех_Движение!$G$2:$G$5111,Тех_Движение!$D$2:$D$5111,$C1927,Тех_Движение!$B$2:$B$5111,"&lt;="&amp;Настройки!$B$6)-$F1927)))</f>
        <v/>
      </c>
      <c r="K1927" s="21" t="e">
        <f>IF(OR($B1927="",K$3&lt;$D1927+Настройки!$B$7),0,MAX(0,$E1927-MAX(0,SUMIFS(Тех_Движение!$G$2:$G$5111,Тех_Движение!$D$2:$D$5111,$C1927,Тех_Движение!$B$2:$B$5111,"&lt;="&amp;K$3)-$F1927)))</f>
        <v>#VALUE!</v>
      </c>
      <c r="L1927" s="21" t="e">
        <f>IF(OR($B1927="",L$3&lt;$D1927+Настройки!$B$7),0,MAX(0,$E1927-MAX(0,SUMIFS(Тех_Движение!$G$2:$G$5111,Тех_Движение!$D$2:$D$5111,$C1927,Тех_Движение!$B$2:$B$5111,"&lt;="&amp;L$3)-$F1927)))</f>
        <v>#VALUE!</v>
      </c>
      <c r="M1927" s="21" t="e">
        <f>IF(OR($B1927="",M$3&lt;$D1927+Настройки!$B$7),0,MAX(0,$E1927-MAX(0,SUMIFS(Тех_Движение!$G$2:$G$5111,Тех_Движение!$D$2:$D$5111,$C1927,Тех_Движение!$B$2:$B$5111,"&lt;="&amp;M$3)-$F1927)))</f>
        <v>#VALUE!</v>
      </c>
      <c r="N1927" s="21" t="e">
        <f>IF(OR($B1927="",N$3&lt;$D1927+Настройки!$B$7),0,MAX(0,$E1927-MAX(0,SUMIFS(Тех_Движение!$G$2:$G$5111,Тех_Движение!$D$2:$D$5111,$C1927,Тех_Движение!$B$2:$B$5111,"&lt;="&amp;N$3)-$F1927)))</f>
        <v>#VALUE!</v>
      </c>
      <c r="O1927" s="21" t="e">
        <f>IF(OR($B1927="",O$3&lt;$D1927+Настройки!$B$7),0,MAX(0,$E1927-MAX(0,SUMIFS(Тех_Движение!$G$2:$G$5111,Тех_Движение!$D$2:$D$5111,$C1927,Тех_Движение!$B$2:$B$5111,"&lt;="&amp;O$3)-$F1927)))</f>
        <v>#VALUE!</v>
      </c>
      <c r="P1927" s="21" t="e">
        <f>IF(OR($B1927="",P$3&lt;$D1927+Настройки!$B$7),0,MAX(0,$E1927-MAX(0,SUMIFS(Тех_Движение!$G$2:$G$5111,Тех_Движение!$D$2:$D$5111,$C1927,Тех_Движение!$B$2:$B$5111,"&lt;="&amp;P$3)-$F1927)))</f>
        <v>#VALUE!</v>
      </c>
      <c r="Q1927" s="21" t="e">
        <f>IF(OR($B1927="",Q$3&lt;$D1927+Настройки!$B$7),0,MAX(0,$E1927-MAX(0,SUMIFS(Тех_Движение!$G$2:$G$5111,Тех_Движение!$D$2:$D$5111,$C1927,Тех_Движение!$B$2:$B$5111,"&lt;="&amp;Q$3)-$F1927)))</f>
        <v>#VALUE!</v>
      </c>
      <c r="R1927" s="21" t="str">
        <f t="shared" si="91"/>
        <v/>
      </c>
      <c r="S1927" s="23" t="str">
        <f>IF($B1927="","",VLOOKUP($C1927,Настройки!$A$11:$L$17,9,FALSE))</f>
        <v/>
      </c>
      <c r="T1927" s="23" t="str">
        <f t="shared" si="92"/>
        <v/>
      </c>
    </row>
    <row r="1928" spans="1:20" x14ac:dyDescent="0.3">
      <c r="A1928" s="20">
        <f>Тех_Движение!$A$1925</f>
        <v>1924</v>
      </c>
      <c r="B1928" s="20" t="str">
        <f>IF(Тех_Движение!$F$1925&gt;0,Тех_Движение!$I$1925,"")</f>
        <v/>
      </c>
      <c r="C1928" s="20" t="str">
        <f>IF($B1928="","",Тех_Движение!$D$1925)</f>
        <v/>
      </c>
      <c r="D1928" s="9" t="str">
        <f>IF($B1928="","",Тех_Движение!$B$1925)</f>
        <v/>
      </c>
      <c r="E1928" s="21" t="str">
        <f>IF($B1928="","",Тех_Движение!$F$1925)</f>
        <v/>
      </c>
      <c r="F1928" s="21" t="str">
        <f>IF($B1928="","",SUMIFS($E$5:$E1927,$C$5:$C1927,$C1928))</f>
        <v/>
      </c>
      <c r="G1928" s="21" t="str">
        <f>IF($B1928="","",MAX(0,$E1928-MAX(0,SUMIFS(Тех_Движение!$G$2:$G$5111,Тех_Движение!$D$2:$D$5111,$C1928,Тех_Движение!$B$2:$B$5111,"&lt;="&amp;Настройки!$B$5-1)-$F1928)))</f>
        <v/>
      </c>
      <c r="H1928" s="21" t="str">
        <f>IF($B1928="","",IF(AND($D1928&gt;=Настройки!$B$5,$D1928&lt;=Настройки!$B$6),$E1928,0))</f>
        <v/>
      </c>
      <c r="I1928" s="21" t="str">
        <f t="shared" si="90"/>
        <v/>
      </c>
      <c r="J1928" s="21" t="str">
        <f>IF($B1928="","",MAX(0,$E1928-MAX(0,SUMIFS(Тех_Движение!$G$2:$G$5111,Тех_Движение!$D$2:$D$5111,$C1928,Тех_Движение!$B$2:$B$5111,"&lt;="&amp;Настройки!$B$6)-$F1928)))</f>
        <v/>
      </c>
      <c r="K1928" s="21" t="e">
        <f>IF(OR($B1928="",K$3&lt;$D1928+Настройки!$B$7),0,MAX(0,$E1928-MAX(0,SUMIFS(Тех_Движение!$G$2:$G$5111,Тех_Движение!$D$2:$D$5111,$C1928,Тех_Движение!$B$2:$B$5111,"&lt;="&amp;K$3)-$F1928)))</f>
        <v>#VALUE!</v>
      </c>
      <c r="L1928" s="21" t="e">
        <f>IF(OR($B1928="",L$3&lt;$D1928+Настройки!$B$7),0,MAX(0,$E1928-MAX(0,SUMIFS(Тех_Движение!$G$2:$G$5111,Тех_Движение!$D$2:$D$5111,$C1928,Тех_Движение!$B$2:$B$5111,"&lt;="&amp;L$3)-$F1928)))</f>
        <v>#VALUE!</v>
      </c>
      <c r="M1928" s="21" t="e">
        <f>IF(OR($B1928="",M$3&lt;$D1928+Настройки!$B$7),0,MAX(0,$E1928-MAX(0,SUMIFS(Тех_Движение!$G$2:$G$5111,Тех_Движение!$D$2:$D$5111,$C1928,Тех_Движение!$B$2:$B$5111,"&lt;="&amp;M$3)-$F1928)))</f>
        <v>#VALUE!</v>
      </c>
      <c r="N1928" s="21" t="e">
        <f>IF(OR($B1928="",N$3&lt;$D1928+Настройки!$B$7),0,MAX(0,$E1928-MAX(0,SUMIFS(Тех_Движение!$G$2:$G$5111,Тех_Движение!$D$2:$D$5111,$C1928,Тех_Движение!$B$2:$B$5111,"&lt;="&amp;N$3)-$F1928)))</f>
        <v>#VALUE!</v>
      </c>
      <c r="O1928" s="21" t="e">
        <f>IF(OR($B1928="",O$3&lt;$D1928+Настройки!$B$7),0,MAX(0,$E1928-MAX(0,SUMIFS(Тех_Движение!$G$2:$G$5111,Тех_Движение!$D$2:$D$5111,$C1928,Тех_Движение!$B$2:$B$5111,"&lt;="&amp;O$3)-$F1928)))</f>
        <v>#VALUE!</v>
      </c>
      <c r="P1928" s="21" t="e">
        <f>IF(OR($B1928="",P$3&lt;$D1928+Настройки!$B$7),0,MAX(0,$E1928-MAX(0,SUMIFS(Тех_Движение!$G$2:$G$5111,Тех_Движение!$D$2:$D$5111,$C1928,Тех_Движение!$B$2:$B$5111,"&lt;="&amp;P$3)-$F1928)))</f>
        <v>#VALUE!</v>
      </c>
      <c r="Q1928" s="21" t="e">
        <f>IF(OR($B1928="",Q$3&lt;$D1928+Настройки!$B$7),0,MAX(0,$E1928-MAX(0,SUMIFS(Тех_Движение!$G$2:$G$5111,Тех_Движение!$D$2:$D$5111,$C1928,Тех_Движение!$B$2:$B$5111,"&lt;="&amp;Q$3)-$F1928)))</f>
        <v>#VALUE!</v>
      </c>
      <c r="R1928" s="21" t="str">
        <f t="shared" si="91"/>
        <v/>
      </c>
      <c r="S1928" s="23" t="str">
        <f>IF($B1928="","",VLOOKUP($C1928,Настройки!$A$11:$L$17,9,FALSE))</f>
        <v/>
      </c>
      <c r="T1928" s="23" t="str">
        <f t="shared" si="92"/>
        <v/>
      </c>
    </row>
    <row r="1929" spans="1:20" x14ac:dyDescent="0.3">
      <c r="A1929" s="20">
        <f>Тех_Движение!$A$1926</f>
        <v>1925</v>
      </c>
      <c r="B1929" s="20" t="str">
        <f>IF(Тех_Движение!$F$1926&gt;0,Тех_Движение!$I$1926,"")</f>
        <v/>
      </c>
      <c r="C1929" s="20" t="str">
        <f>IF($B1929="","",Тех_Движение!$D$1926)</f>
        <v/>
      </c>
      <c r="D1929" s="9" t="str">
        <f>IF($B1929="","",Тех_Движение!$B$1926)</f>
        <v/>
      </c>
      <c r="E1929" s="21" t="str">
        <f>IF($B1929="","",Тех_Движение!$F$1926)</f>
        <v/>
      </c>
      <c r="F1929" s="21" t="str">
        <f>IF($B1929="","",SUMIFS($E$5:$E1928,$C$5:$C1928,$C1929))</f>
        <v/>
      </c>
      <c r="G1929" s="21" t="str">
        <f>IF($B1929="","",MAX(0,$E1929-MAX(0,SUMIFS(Тех_Движение!$G$2:$G$5111,Тех_Движение!$D$2:$D$5111,$C1929,Тех_Движение!$B$2:$B$5111,"&lt;="&amp;Настройки!$B$5-1)-$F1929)))</f>
        <v/>
      </c>
      <c r="H1929" s="21" t="str">
        <f>IF($B1929="","",IF(AND($D1929&gt;=Настройки!$B$5,$D1929&lt;=Настройки!$B$6),$E1929,0))</f>
        <v/>
      </c>
      <c r="I1929" s="21" t="str">
        <f t="shared" si="90"/>
        <v/>
      </c>
      <c r="J1929" s="21" t="str">
        <f>IF($B1929="","",MAX(0,$E1929-MAX(0,SUMIFS(Тех_Движение!$G$2:$G$5111,Тех_Движение!$D$2:$D$5111,$C1929,Тех_Движение!$B$2:$B$5111,"&lt;="&amp;Настройки!$B$6)-$F1929)))</f>
        <v/>
      </c>
      <c r="K1929" s="21" t="e">
        <f>IF(OR($B1929="",K$3&lt;$D1929+Настройки!$B$7),0,MAX(0,$E1929-MAX(0,SUMIFS(Тех_Движение!$G$2:$G$5111,Тех_Движение!$D$2:$D$5111,$C1929,Тех_Движение!$B$2:$B$5111,"&lt;="&amp;K$3)-$F1929)))</f>
        <v>#VALUE!</v>
      </c>
      <c r="L1929" s="21" t="e">
        <f>IF(OR($B1929="",L$3&lt;$D1929+Настройки!$B$7),0,MAX(0,$E1929-MAX(0,SUMIFS(Тех_Движение!$G$2:$G$5111,Тех_Движение!$D$2:$D$5111,$C1929,Тех_Движение!$B$2:$B$5111,"&lt;="&amp;L$3)-$F1929)))</f>
        <v>#VALUE!</v>
      </c>
      <c r="M1929" s="21" t="e">
        <f>IF(OR($B1929="",M$3&lt;$D1929+Настройки!$B$7),0,MAX(0,$E1929-MAX(0,SUMIFS(Тех_Движение!$G$2:$G$5111,Тех_Движение!$D$2:$D$5111,$C1929,Тех_Движение!$B$2:$B$5111,"&lt;="&amp;M$3)-$F1929)))</f>
        <v>#VALUE!</v>
      </c>
      <c r="N1929" s="21" t="e">
        <f>IF(OR($B1929="",N$3&lt;$D1929+Настройки!$B$7),0,MAX(0,$E1929-MAX(0,SUMIFS(Тех_Движение!$G$2:$G$5111,Тех_Движение!$D$2:$D$5111,$C1929,Тех_Движение!$B$2:$B$5111,"&lt;="&amp;N$3)-$F1929)))</f>
        <v>#VALUE!</v>
      </c>
      <c r="O1929" s="21" t="e">
        <f>IF(OR($B1929="",O$3&lt;$D1929+Настройки!$B$7),0,MAX(0,$E1929-MAX(0,SUMIFS(Тех_Движение!$G$2:$G$5111,Тех_Движение!$D$2:$D$5111,$C1929,Тех_Движение!$B$2:$B$5111,"&lt;="&amp;O$3)-$F1929)))</f>
        <v>#VALUE!</v>
      </c>
      <c r="P1929" s="21" t="e">
        <f>IF(OR($B1929="",P$3&lt;$D1929+Настройки!$B$7),0,MAX(0,$E1929-MAX(0,SUMIFS(Тех_Движение!$G$2:$G$5111,Тех_Движение!$D$2:$D$5111,$C1929,Тех_Движение!$B$2:$B$5111,"&lt;="&amp;P$3)-$F1929)))</f>
        <v>#VALUE!</v>
      </c>
      <c r="Q1929" s="21" t="e">
        <f>IF(OR($B1929="",Q$3&lt;$D1929+Настройки!$B$7),0,MAX(0,$E1929-MAX(0,SUMIFS(Тех_Движение!$G$2:$G$5111,Тех_Движение!$D$2:$D$5111,$C1929,Тех_Движение!$B$2:$B$5111,"&lt;="&amp;Q$3)-$F1929)))</f>
        <v>#VALUE!</v>
      </c>
      <c r="R1929" s="21" t="str">
        <f t="shared" si="91"/>
        <v/>
      </c>
      <c r="S1929" s="23" t="str">
        <f>IF($B1929="","",VLOOKUP($C1929,Настройки!$A$11:$L$17,9,FALSE))</f>
        <v/>
      </c>
      <c r="T1929" s="23" t="str">
        <f t="shared" si="92"/>
        <v/>
      </c>
    </row>
    <row r="1930" spans="1:20" x14ac:dyDescent="0.3">
      <c r="A1930" s="20">
        <f>Тех_Движение!$A$1927</f>
        <v>1926</v>
      </c>
      <c r="B1930" s="20" t="str">
        <f>IF(Тех_Движение!$F$1927&gt;0,Тех_Движение!$I$1927,"")</f>
        <v/>
      </c>
      <c r="C1930" s="20" t="str">
        <f>IF($B1930="","",Тех_Движение!$D$1927)</f>
        <v/>
      </c>
      <c r="D1930" s="9" t="str">
        <f>IF($B1930="","",Тех_Движение!$B$1927)</f>
        <v/>
      </c>
      <c r="E1930" s="21" t="str">
        <f>IF($B1930="","",Тех_Движение!$F$1927)</f>
        <v/>
      </c>
      <c r="F1930" s="21" t="str">
        <f>IF($B1930="","",SUMIFS($E$5:$E1929,$C$5:$C1929,$C1930))</f>
        <v/>
      </c>
      <c r="G1930" s="21" t="str">
        <f>IF($B1930="","",MAX(0,$E1930-MAX(0,SUMIFS(Тех_Движение!$G$2:$G$5111,Тех_Движение!$D$2:$D$5111,$C1930,Тех_Движение!$B$2:$B$5111,"&lt;="&amp;Настройки!$B$5-1)-$F1930)))</f>
        <v/>
      </c>
      <c r="H1930" s="21" t="str">
        <f>IF($B1930="","",IF(AND($D1930&gt;=Настройки!$B$5,$D1930&lt;=Настройки!$B$6),$E1930,0))</f>
        <v/>
      </c>
      <c r="I1930" s="21" t="str">
        <f t="shared" si="90"/>
        <v/>
      </c>
      <c r="J1930" s="21" t="str">
        <f>IF($B1930="","",MAX(0,$E1930-MAX(0,SUMIFS(Тех_Движение!$G$2:$G$5111,Тех_Движение!$D$2:$D$5111,$C1930,Тех_Движение!$B$2:$B$5111,"&lt;="&amp;Настройки!$B$6)-$F1930)))</f>
        <v/>
      </c>
      <c r="K1930" s="21" t="e">
        <f>IF(OR($B1930="",K$3&lt;$D1930+Настройки!$B$7),0,MAX(0,$E1930-MAX(0,SUMIFS(Тех_Движение!$G$2:$G$5111,Тех_Движение!$D$2:$D$5111,$C1930,Тех_Движение!$B$2:$B$5111,"&lt;="&amp;K$3)-$F1930)))</f>
        <v>#VALUE!</v>
      </c>
      <c r="L1930" s="21" t="e">
        <f>IF(OR($B1930="",L$3&lt;$D1930+Настройки!$B$7),0,MAX(0,$E1930-MAX(0,SUMIFS(Тех_Движение!$G$2:$G$5111,Тех_Движение!$D$2:$D$5111,$C1930,Тех_Движение!$B$2:$B$5111,"&lt;="&amp;L$3)-$F1930)))</f>
        <v>#VALUE!</v>
      </c>
      <c r="M1930" s="21" t="e">
        <f>IF(OR($B1930="",M$3&lt;$D1930+Настройки!$B$7),0,MAX(0,$E1930-MAX(0,SUMIFS(Тех_Движение!$G$2:$G$5111,Тех_Движение!$D$2:$D$5111,$C1930,Тех_Движение!$B$2:$B$5111,"&lt;="&amp;M$3)-$F1930)))</f>
        <v>#VALUE!</v>
      </c>
      <c r="N1930" s="21" t="e">
        <f>IF(OR($B1930="",N$3&lt;$D1930+Настройки!$B$7),0,MAX(0,$E1930-MAX(0,SUMIFS(Тех_Движение!$G$2:$G$5111,Тех_Движение!$D$2:$D$5111,$C1930,Тех_Движение!$B$2:$B$5111,"&lt;="&amp;N$3)-$F1930)))</f>
        <v>#VALUE!</v>
      </c>
      <c r="O1930" s="21" t="e">
        <f>IF(OR($B1930="",O$3&lt;$D1930+Настройки!$B$7),0,MAX(0,$E1930-MAX(0,SUMIFS(Тех_Движение!$G$2:$G$5111,Тех_Движение!$D$2:$D$5111,$C1930,Тех_Движение!$B$2:$B$5111,"&lt;="&amp;O$3)-$F1930)))</f>
        <v>#VALUE!</v>
      </c>
      <c r="P1930" s="21" t="e">
        <f>IF(OR($B1930="",P$3&lt;$D1930+Настройки!$B$7),0,MAX(0,$E1930-MAX(0,SUMIFS(Тех_Движение!$G$2:$G$5111,Тех_Движение!$D$2:$D$5111,$C1930,Тех_Движение!$B$2:$B$5111,"&lt;="&amp;P$3)-$F1930)))</f>
        <v>#VALUE!</v>
      </c>
      <c r="Q1930" s="21" t="e">
        <f>IF(OR($B1930="",Q$3&lt;$D1930+Настройки!$B$7),0,MAX(0,$E1930-MAX(0,SUMIFS(Тех_Движение!$G$2:$G$5111,Тех_Движение!$D$2:$D$5111,$C1930,Тех_Движение!$B$2:$B$5111,"&lt;="&amp;Q$3)-$F1930)))</f>
        <v>#VALUE!</v>
      </c>
      <c r="R1930" s="21" t="str">
        <f t="shared" si="91"/>
        <v/>
      </c>
      <c r="S1930" s="23" t="str">
        <f>IF($B1930="","",VLOOKUP($C1930,Настройки!$A$11:$L$17,9,FALSE))</f>
        <v/>
      </c>
      <c r="T1930" s="23" t="str">
        <f t="shared" si="92"/>
        <v/>
      </c>
    </row>
    <row r="1931" spans="1:20" x14ac:dyDescent="0.3">
      <c r="A1931" s="20">
        <f>Тех_Движение!$A$1928</f>
        <v>1927</v>
      </c>
      <c r="B1931" s="20" t="str">
        <f>IF(Тех_Движение!$F$1928&gt;0,Тех_Движение!$I$1928,"")</f>
        <v/>
      </c>
      <c r="C1931" s="20" t="str">
        <f>IF($B1931="","",Тех_Движение!$D$1928)</f>
        <v/>
      </c>
      <c r="D1931" s="9" t="str">
        <f>IF($B1931="","",Тех_Движение!$B$1928)</f>
        <v/>
      </c>
      <c r="E1931" s="21" t="str">
        <f>IF($B1931="","",Тех_Движение!$F$1928)</f>
        <v/>
      </c>
      <c r="F1931" s="21" t="str">
        <f>IF($B1931="","",SUMIFS($E$5:$E1930,$C$5:$C1930,$C1931))</f>
        <v/>
      </c>
      <c r="G1931" s="21" t="str">
        <f>IF($B1931="","",MAX(0,$E1931-MAX(0,SUMIFS(Тех_Движение!$G$2:$G$5111,Тех_Движение!$D$2:$D$5111,$C1931,Тех_Движение!$B$2:$B$5111,"&lt;="&amp;Настройки!$B$5-1)-$F1931)))</f>
        <v/>
      </c>
      <c r="H1931" s="21" t="str">
        <f>IF($B1931="","",IF(AND($D1931&gt;=Настройки!$B$5,$D1931&lt;=Настройки!$B$6),$E1931,0))</f>
        <v/>
      </c>
      <c r="I1931" s="21" t="str">
        <f t="shared" si="90"/>
        <v/>
      </c>
      <c r="J1931" s="21" t="str">
        <f>IF($B1931="","",MAX(0,$E1931-MAX(0,SUMIFS(Тех_Движение!$G$2:$G$5111,Тех_Движение!$D$2:$D$5111,$C1931,Тех_Движение!$B$2:$B$5111,"&lt;="&amp;Настройки!$B$6)-$F1931)))</f>
        <v/>
      </c>
      <c r="K1931" s="21" t="e">
        <f>IF(OR($B1931="",K$3&lt;$D1931+Настройки!$B$7),0,MAX(0,$E1931-MAX(0,SUMIFS(Тех_Движение!$G$2:$G$5111,Тех_Движение!$D$2:$D$5111,$C1931,Тех_Движение!$B$2:$B$5111,"&lt;="&amp;K$3)-$F1931)))</f>
        <v>#VALUE!</v>
      </c>
      <c r="L1931" s="21" t="e">
        <f>IF(OR($B1931="",L$3&lt;$D1931+Настройки!$B$7),0,MAX(0,$E1931-MAX(0,SUMIFS(Тех_Движение!$G$2:$G$5111,Тех_Движение!$D$2:$D$5111,$C1931,Тех_Движение!$B$2:$B$5111,"&lt;="&amp;L$3)-$F1931)))</f>
        <v>#VALUE!</v>
      </c>
      <c r="M1931" s="21" t="e">
        <f>IF(OR($B1931="",M$3&lt;$D1931+Настройки!$B$7),0,MAX(0,$E1931-MAX(0,SUMIFS(Тех_Движение!$G$2:$G$5111,Тех_Движение!$D$2:$D$5111,$C1931,Тех_Движение!$B$2:$B$5111,"&lt;="&amp;M$3)-$F1931)))</f>
        <v>#VALUE!</v>
      </c>
      <c r="N1931" s="21" t="e">
        <f>IF(OR($B1931="",N$3&lt;$D1931+Настройки!$B$7),0,MAX(0,$E1931-MAX(0,SUMIFS(Тех_Движение!$G$2:$G$5111,Тех_Движение!$D$2:$D$5111,$C1931,Тех_Движение!$B$2:$B$5111,"&lt;="&amp;N$3)-$F1931)))</f>
        <v>#VALUE!</v>
      </c>
      <c r="O1931" s="21" t="e">
        <f>IF(OR($B1931="",O$3&lt;$D1931+Настройки!$B$7),0,MAX(0,$E1931-MAX(0,SUMIFS(Тех_Движение!$G$2:$G$5111,Тех_Движение!$D$2:$D$5111,$C1931,Тех_Движение!$B$2:$B$5111,"&lt;="&amp;O$3)-$F1931)))</f>
        <v>#VALUE!</v>
      </c>
      <c r="P1931" s="21" t="e">
        <f>IF(OR($B1931="",P$3&lt;$D1931+Настройки!$B$7),0,MAX(0,$E1931-MAX(0,SUMIFS(Тех_Движение!$G$2:$G$5111,Тех_Движение!$D$2:$D$5111,$C1931,Тех_Движение!$B$2:$B$5111,"&lt;="&amp;P$3)-$F1931)))</f>
        <v>#VALUE!</v>
      </c>
      <c r="Q1931" s="21" t="e">
        <f>IF(OR($B1931="",Q$3&lt;$D1931+Настройки!$B$7),0,MAX(0,$E1931-MAX(0,SUMIFS(Тех_Движение!$G$2:$G$5111,Тех_Движение!$D$2:$D$5111,$C1931,Тех_Движение!$B$2:$B$5111,"&lt;="&amp;Q$3)-$F1931)))</f>
        <v>#VALUE!</v>
      </c>
      <c r="R1931" s="21" t="str">
        <f t="shared" si="91"/>
        <v/>
      </c>
      <c r="S1931" s="23" t="str">
        <f>IF($B1931="","",VLOOKUP($C1931,Настройки!$A$11:$L$17,9,FALSE))</f>
        <v/>
      </c>
      <c r="T1931" s="23" t="str">
        <f t="shared" si="92"/>
        <v/>
      </c>
    </row>
    <row r="1932" spans="1:20" x14ac:dyDescent="0.3">
      <c r="A1932" s="20">
        <f>Тех_Движение!$A$1929</f>
        <v>1928</v>
      </c>
      <c r="B1932" s="20" t="str">
        <f>IF(Тех_Движение!$F$1929&gt;0,Тех_Движение!$I$1929,"")</f>
        <v/>
      </c>
      <c r="C1932" s="20" t="str">
        <f>IF($B1932="","",Тех_Движение!$D$1929)</f>
        <v/>
      </c>
      <c r="D1932" s="9" t="str">
        <f>IF($B1932="","",Тех_Движение!$B$1929)</f>
        <v/>
      </c>
      <c r="E1932" s="21" t="str">
        <f>IF($B1932="","",Тех_Движение!$F$1929)</f>
        <v/>
      </c>
      <c r="F1932" s="21" t="str">
        <f>IF($B1932="","",SUMIFS($E$5:$E1931,$C$5:$C1931,$C1932))</f>
        <v/>
      </c>
      <c r="G1932" s="21" t="str">
        <f>IF($B1932="","",MAX(0,$E1932-MAX(0,SUMIFS(Тех_Движение!$G$2:$G$5111,Тех_Движение!$D$2:$D$5111,$C1932,Тех_Движение!$B$2:$B$5111,"&lt;="&amp;Настройки!$B$5-1)-$F1932)))</f>
        <v/>
      </c>
      <c r="H1932" s="21" t="str">
        <f>IF($B1932="","",IF(AND($D1932&gt;=Настройки!$B$5,$D1932&lt;=Настройки!$B$6),$E1932,0))</f>
        <v/>
      </c>
      <c r="I1932" s="21" t="str">
        <f t="shared" si="90"/>
        <v/>
      </c>
      <c r="J1932" s="21" t="str">
        <f>IF($B1932="","",MAX(0,$E1932-MAX(0,SUMIFS(Тех_Движение!$G$2:$G$5111,Тех_Движение!$D$2:$D$5111,$C1932,Тех_Движение!$B$2:$B$5111,"&lt;="&amp;Настройки!$B$6)-$F1932)))</f>
        <v/>
      </c>
      <c r="K1932" s="21" t="e">
        <f>IF(OR($B1932="",K$3&lt;$D1932+Настройки!$B$7),0,MAX(0,$E1932-MAX(0,SUMIFS(Тех_Движение!$G$2:$G$5111,Тех_Движение!$D$2:$D$5111,$C1932,Тех_Движение!$B$2:$B$5111,"&lt;="&amp;K$3)-$F1932)))</f>
        <v>#VALUE!</v>
      </c>
      <c r="L1932" s="21" t="e">
        <f>IF(OR($B1932="",L$3&lt;$D1932+Настройки!$B$7),0,MAX(0,$E1932-MAX(0,SUMIFS(Тех_Движение!$G$2:$G$5111,Тех_Движение!$D$2:$D$5111,$C1932,Тех_Движение!$B$2:$B$5111,"&lt;="&amp;L$3)-$F1932)))</f>
        <v>#VALUE!</v>
      </c>
      <c r="M1932" s="21" t="e">
        <f>IF(OR($B1932="",M$3&lt;$D1932+Настройки!$B$7),0,MAX(0,$E1932-MAX(0,SUMIFS(Тех_Движение!$G$2:$G$5111,Тех_Движение!$D$2:$D$5111,$C1932,Тех_Движение!$B$2:$B$5111,"&lt;="&amp;M$3)-$F1932)))</f>
        <v>#VALUE!</v>
      </c>
      <c r="N1932" s="21" t="e">
        <f>IF(OR($B1932="",N$3&lt;$D1932+Настройки!$B$7),0,MAX(0,$E1932-MAX(0,SUMIFS(Тех_Движение!$G$2:$G$5111,Тех_Движение!$D$2:$D$5111,$C1932,Тех_Движение!$B$2:$B$5111,"&lt;="&amp;N$3)-$F1932)))</f>
        <v>#VALUE!</v>
      </c>
      <c r="O1932" s="21" t="e">
        <f>IF(OR($B1932="",O$3&lt;$D1932+Настройки!$B$7),0,MAX(0,$E1932-MAX(0,SUMIFS(Тех_Движение!$G$2:$G$5111,Тех_Движение!$D$2:$D$5111,$C1932,Тех_Движение!$B$2:$B$5111,"&lt;="&amp;O$3)-$F1932)))</f>
        <v>#VALUE!</v>
      </c>
      <c r="P1932" s="21" t="e">
        <f>IF(OR($B1932="",P$3&lt;$D1932+Настройки!$B$7),0,MAX(0,$E1932-MAX(0,SUMIFS(Тех_Движение!$G$2:$G$5111,Тех_Движение!$D$2:$D$5111,$C1932,Тех_Движение!$B$2:$B$5111,"&lt;="&amp;P$3)-$F1932)))</f>
        <v>#VALUE!</v>
      </c>
      <c r="Q1932" s="21" t="e">
        <f>IF(OR($B1932="",Q$3&lt;$D1932+Настройки!$B$7),0,MAX(0,$E1932-MAX(0,SUMIFS(Тех_Движение!$G$2:$G$5111,Тех_Движение!$D$2:$D$5111,$C1932,Тех_Движение!$B$2:$B$5111,"&lt;="&amp;Q$3)-$F1932)))</f>
        <v>#VALUE!</v>
      </c>
      <c r="R1932" s="21" t="str">
        <f t="shared" si="91"/>
        <v/>
      </c>
      <c r="S1932" s="23" t="str">
        <f>IF($B1932="","",VLOOKUP($C1932,Настройки!$A$11:$L$17,9,FALSE))</f>
        <v/>
      </c>
      <c r="T1932" s="23" t="str">
        <f t="shared" si="92"/>
        <v/>
      </c>
    </row>
    <row r="1933" spans="1:20" x14ac:dyDescent="0.3">
      <c r="A1933" s="20">
        <f>Тех_Движение!$A$1930</f>
        <v>1929</v>
      </c>
      <c r="B1933" s="20" t="str">
        <f>IF(Тех_Движение!$F$1930&gt;0,Тех_Движение!$I$1930,"")</f>
        <v/>
      </c>
      <c r="C1933" s="20" t="str">
        <f>IF($B1933="","",Тех_Движение!$D$1930)</f>
        <v/>
      </c>
      <c r="D1933" s="9" t="str">
        <f>IF($B1933="","",Тех_Движение!$B$1930)</f>
        <v/>
      </c>
      <c r="E1933" s="21" t="str">
        <f>IF($B1933="","",Тех_Движение!$F$1930)</f>
        <v/>
      </c>
      <c r="F1933" s="21" t="str">
        <f>IF($B1933="","",SUMIFS($E$5:$E1932,$C$5:$C1932,$C1933))</f>
        <v/>
      </c>
      <c r="G1933" s="21" t="str">
        <f>IF($B1933="","",MAX(0,$E1933-MAX(0,SUMIFS(Тех_Движение!$G$2:$G$5111,Тех_Движение!$D$2:$D$5111,$C1933,Тех_Движение!$B$2:$B$5111,"&lt;="&amp;Настройки!$B$5-1)-$F1933)))</f>
        <v/>
      </c>
      <c r="H1933" s="21" t="str">
        <f>IF($B1933="","",IF(AND($D1933&gt;=Настройки!$B$5,$D1933&lt;=Настройки!$B$6),$E1933,0))</f>
        <v/>
      </c>
      <c r="I1933" s="21" t="str">
        <f t="shared" si="90"/>
        <v/>
      </c>
      <c r="J1933" s="21" t="str">
        <f>IF($B1933="","",MAX(0,$E1933-MAX(0,SUMIFS(Тех_Движение!$G$2:$G$5111,Тех_Движение!$D$2:$D$5111,$C1933,Тех_Движение!$B$2:$B$5111,"&lt;="&amp;Настройки!$B$6)-$F1933)))</f>
        <v/>
      </c>
      <c r="K1933" s="21" t="e">
        <f>IF(OR($B1933="",K$3&lt;$D1933+Настройки!$B$7),0,MAX(0,$E1933-MAX(0,SUMIFS(Тех_Движение!$G$2:$G$5111,Тех_Движение!$D$2:$D$5111,$C1933,Тех_Движение!$B$2:$B$5111,"&lt;="&amp;K$3)-$F1933)))</f>
        <v>#VALUE!</v>
      </c>
      <c r="L1933" s="21" t="e">
        <f>IF(OR($B1933="",L$3&lt;$D1933+Настройки!$B$7),0,MAX(0,$E1933-MAX(0,SUMIFS(Тех_Движение!$G$2:$G$5111,Тех_Движение!$D$2:$D$5111,$C1933,Тех_Движение!$B$2:$B$5111,"&lt;="&amp;L$3)-$F1933)))</f>
        <v>#VALUE!</v>
      </c>
      <c r="M1933" s="21" t="e">
        <f>IF(OR($B1933="",M$3&lt;$D1933+Настройки!$B$7),0,MAX(0,$E1933-MAX(0,SUMIFS(Тех_Движение!$G$2:$G$5111,Тех_Движение!$D$2:$D$5111,$C1933,Тех_Движение!$B$2:$B$5111,"&lt;="&amp;M$3)-$F1933)))</f>
        <v>#VALUE!</v>
      </c>
      <c r="N1933" s="21" t="e">
        <f>IF(OR($B1933="",N$3&lt;$D1933+Настройки!$B$7),0,MAX(0,$E1933-MAX(0,SUMIFS(Тех_Движение!$G$2:$G$5111,Тех_Движение!$D$2:$D$5111,$C1933,Тех_Движение!$B$2:$B$5111,"&lt;="&amp;N$3)-$F1933)))</f>
        <v>#VALUE!</v>
      </c>
      <c r="O1933" s="21" t="e">
        <f>IF(OR($B1933="",O$3&lt;$D1933+Настройки!$B$7),0,MAX(0,$E1933-MAX(0,SUMIFS(Тех_Движение!$G$2:$G$5111,Тех_Движение!$D$2:$D$5111,$C1933,Тех_Движение!$B$2:$B$5111,"&lt;="&amp;O$3)-$F1933)))</f>
        <v>#VALUE!</v>
      </c>
      <c r="P1933" s="21" t="e">
        <f>IF(OR($B1933="",P$3&lt;$D1933+Настройки!$B$7),0,MAX(0,$E1933-MAX(0,SUMIFS(Тех_Движение!$G$2:$G$5111,Тех_Движение!$D$2:$D$5111,$C1933,Тех_Движение!$B$2:$B$5111,"&lt;="&amp;P$3)-$F1933)))</f>
        <v>#VALUE!</v>
      </c>
      <c r="Q1933" s="21" t="e">
        <f>IF(OR($B1933="",Q$3&lt;$D1933+Настройки!$B$7),0,MAX(0,$E1933-MAX(0,SUMIFS(Тех_Движение!$G$2:$G$5111,Тех_Движение!$D$2:$D$5111,$C1933,Тех_Движение!$B$2:$B$5111,"&lt;="&amp;Q$3)-$F1933)))</f>
        <v>#VALUE!</v>
      </c>
      <c r="R1933" s="21" t="str">
        <f t="shared" si="91"/>
        <v/>
      </c>
      <c r="S1933" s="23" t="str">
        <f>IF($B1933="","",VLOOKUP($C1933,Настройки!$A$11:$L$17,9,FALSE))</f>
        <v/>
      </c>
      <c r="T1933" s="23" t="str">
        <f t="shared" si="92"/>
        <v/>
      </c>
    </row>
    <row r="1934" spans="1:20" x14ac:dyDescent="0.3">
      <c r="A1934" s="20">
        <f>Тех_Движение!$A$1931</f>
        <v>1930</v>
      </c>
      <c r="B1934" s="20" t="str">
        <f>IF(Тех_Движение!$F$1931&gt;0,Тех_Движение!$I$1931,"")</f>
        <v/>
      </c>
      <c r="C1934" s="20" t="str">
        <f>IF($B1934="","",Тех_Движение!$D$1931)</f>
        <v/>
      </c>
      <c r="D1934" s="9" t="str">
        <f>IF($B1934="","",Тех_Движение!$B$1931)</f>
        <v/>
      </c>
      <c r="E1934" s="21" t="str">
        <f>IF($B1934="","",Тех_Движение!$F$1931)</f>
        <v/>
      </c>
      <c r="F1934" s="21" t="str">
        <f>IF($B1934="","",SUMIFS($E$5:$E1933,$C$5:$C1933,$C1934))</f>
        <v/>
      </c>
      <c r="G1934" s="21" t="str">
        <f>IF($B1934="","",MAX(0,$E1934-MAX(0,SUMIFS(Тех_Движение!$G$2:$G$5111,Тех_Движение!$D$2:$D$5111,$C1934,Тех_Движение!$B$2:$B$5111,"&lt;="&amp;Настройки!$B$5-1)-$F1934)))</f>
        <v/>
      </c>
      <c r="H1934" s="21" t="str">
        <f>IF($B1934="","",IF(AND($D1934&gt;=Настройки!$B$5,$D1934&lt;=Настройки!$B$6),$E1934,0))</f>
        <v/>
      </c>
      <c r="I1934" s="21" t="str">
        <f t="shared" si="90"/>
        <v/>
      </c>
      <c r="J1934" s="21" t="str">
        <f>IF($B1934="","",MAX(0,$E1934-MAX(0,SUMIFS(Тех_Движение!$G$2:$G$5111,Тех_Движение!$D$2:$D$5111,$C1934,Тех_Движение!$B$2:$B$5111,"&lt;="&amp;Настройки!$B$6)-$F1934)))</f>
        <v/>
      </c>
      <c r="K1934" s="21" t="e">
        <f>IF(OR($B1934="",K$3&lt;$D1934+Настройки!$B$7),0,MAX(0,$E1934-MAX(0,SUMIFS(Тех_Движение!$G$2:$G$5111,Тех_Движение!$D$2:$D$5111,$C1934,Тех_Движение!$B$2:$B$5111,"&lt;="&amp;K$3)-$F1934)))</f>
        <v>#VALUE!</v>
      </c>
      <c r="L1934" s="21" t="e">
        <f>IF(OR($B1934="",L$3&lt;$D1934+Настройки!$B$7),0,MAX(0,$E1934-MAX(0,SUMIFS(Тех_Движение!$G$2:$G$5111,Тех_Движение!$D$2:$D$5111,$C1934,Тех_Движение!$B$2:$B$5111,"&lt;="&amp;L$3)-$F1934)))</f>
        <v>#VALUE!</v>
      </c>
      <c r="M1934" s="21" t="e">
        <f>IF(OR($B1934="",M$3&lt;$D1934+Настройки!$B$7),0,MAX(0,$E1934-MAX(0,SUMIFS(Тех_Движение!$G$2:$G$5111,Тех_Движение!$D$2:$D$5111,$C1934,Тех_Движение!$B$2:$B$5111,"&lt;="&amp;M$3)-$F1934)))</f>
        <v>#VALUE!</v>
      </c>
      <c r="N1934" s="21" t="e">
        <f>IF(OR($B1934="",N$3&lt;$D1934+Настройки!$B$7),0,MAX(0,$E1934-MAX(0,SUMIFS(Тех_Движение!$G$2:$G$5111,Тех_Движение!$D$2:$D$5111,$C1934,Тех_Движение!$B$2:$B$5111,"&lt;="&amp;N$3)-$F1934)))</f>
        <v>#VALUE!</v>
      </c>
      <c r="O1934" s="21" t="e">
        <f>IF(OR($B1934="",O$3&lt;$D1934+Настройки!$B$7),0,MAX(0,$E1934-MAX(0,SUMIFS(Тех_Движение!$G$2:$G$5111,Тех_Движение!$D$2:$D$5111,$C1934,Тех_Движение!$B$2:$B$5111,"&lt;="&amp;O$3)-$F1934)))</f>
        <v>#VALUE!</v>
      </c>
      <c r="P1934" s="21" t="e">
        <f>IF(OR($B1934="",P$3&lt;$D1934+Настройки!$B$7),0,MAX(0,$E1934-MAX(0,SUMIFS(Тех_Движение!$G$2:$G$5111,Тех_Движение!$D$2:$D$5111,$C1934,Тех_Движение!$B$2:$B$5111,"&lt;="&amp;P$3)-$F1934)))</f>
        <v>#VALUE!</v>
      </c>
      <c r="Q1934" s="21" t="e">
        <f>IF(OR($B1934="",Q$3&lt;$D1934+Настройки!$B$7),0,MAX(0,$E1934-MAX(0,SUMIFS(Тех_Движение!$G$2:$G$5111,Тех_Движение!$D$2:$D$5111,$C1934,Тех_Движение!$B$2:$B$5111,"&lt;="&amp;Q$3)-$F1934)))</f>
        <v>#VALUE!</v>
      </c>
      <c r="R1934" s="21" t="str">
        <f t="shared" si="91"/>
        <v/>
      </c>
      <c r="S1934" s="23" t="str">
        <f>IF($B1934="","",VLOOKUP($C1934,Настройки!$A$11:$L$17,9,FALSE))</f>
        <v/>
      </c>
      <c r="T1934" s="23" t="str">
        <f t="shared" si="92"/>
        <v/>
      </c>
    </row>
    <row r="1935" spans="1:20" x14ac:dyDescent="0.3">
      <c r="A1935" s="20">
        <f>Тех_Движение!$A$1932</f>
        <v>1931</v>
      </c>
      <c r="B1935" s="20" t="str">
        <f>IF(Тех_Движение!$F$1932&gt;0,Тех_Движение!$I$1932,"")</f>
        <v/>
      </c>
      <c r="C1935" s="20" t="str">
        <f>IF($B1935="","",Тех_Движение!$D$1932)</f>
        <v/>
      </c>
      <c r="D1935" s="9" t="str">
        <f>IF($B1935="","",Тех_Движение!$B$1932)</f>
        <v/>
      </c>
      <c r="E1935" s="21" t="str">
        <f>IF($B1935="","",Тех_Движение!$F$1932)</f>
        <v/>
      </c>
      <c r="F1935" s="21" t="str">
        <f>IF($B1935="","",SUMIFS($E$5:$E1934,$C$5:$C1934,$C1935))</f>
        <v/>
      </c>
      <c r="G1935" s="21" t="str">
        <f>IF($B1935="","",MAX(0,$E1935-MAX(0,SUMIFS(Тех_Движение!$G$2:$G$5111,Тех_Движение!$D$2:$D$5111,$C1935,Тех_Движение!$B$2:$B$5111,"&lt;="&amp;Настройки!$B$5-1)-$F1935)))</f>
        <v/>
      </c>
      <c r="H1935" s="21" t="str">
        <f>IF($B1935="","",IF(AND($D1935&gt;=Настройки!$B$5,$D1935&lt;=Настройки!$B$6),$E1935,0))</f>
        <v/>
      </c>
      <c r="I1935" s="21" t="str">
        <f t="shared" si="90"/>
        <v/>
      </c>
      <c r="J1935" s="21" t="str">
        <f>IF($B1935="","",MAX(0,$E1935-MAX(0,SUMIFS(Тех_Движение!$G$2:$G$5111,Тех_Движение!$D$2:$D$5111,$C1935,Тех_Движение!$B$2:$B$5111,"&lt;="&amp;Настройки!$B$6)-$F1935)))</f>
        <v/>
      </c>
      <c r="K1935" s="21" t="e">
        <f>IF(OR($B1935="",K$3&lt;$D1935+Настройки!$B$7),0,MAX(0,$E1935-MAX(0,SUMIFS(Тех_Движение!$G$2:$G$5111,Тех_Движение!$D$2:$D$5111,$C1935,Тех_Движение!$B$2:$B$5111,"&lt;="&amp;K$3)-$F1935)))</f>
        <v>#VALUE!</v>
      </c>
      <c r="L1935" s="21" t="e">
        <f>IF(OR($B1935="",L$3&lt;$D1935+Настройки!$B$7),0,MAX(0,$E1935-MAX(0,SUMIFS(Тех_Движение!$G$2:$G$5111,Тех_Движение!$D$2:$D$5111,$C1935,Тех_Движение!$B$2:$B$5111,"&lt;="&amp;L$3)-$F1935)))</f>
        <v>#VALUE!</v>
      </c>
      <c r="M1935" s="21" t="e">
        <f>IF(OR($B1935="",M$3&lt;$D1935+Настройки!$B$7),0,MAX(0,$E1935-MAX(0,SUMIFS(Тех_Движение!$G$2:$G$5111,Тех_Движение!$D$2:$D$5111,$C1935,Тех_Движение!$B$2:$B$5111,"&lt;="&amp;M$3)-$F1935)))</f>
        <v>#VALUE!</v>
      </c>
      <c r="N1935" s="21" t="e">
        <f>IF(OR($B1935="",N$3&lt;$D1935+Настройки!$B$7),0,MAX(0,$E1935-MAX(0,SUMIFS(Тех_Движение!$G$2:$G$5111,Тех_Движение!$D$2:$D$5111,$C1935,Тех_Движение!$B$2:$B$5111,"&lt;="&amp;N$3)-$F1935)))</f>
        <v>#VALUE!</v>
      </c>
      <c r="O1935" s="21" t="e">
        <f>IF(OR($B1935="",O$3&lt;$D1935+Настройки!$B$7),0,MAX(0,$E1935-MAX(0,SUMIFS(Тех_Движение!$G$2:$G$5111,Тех_Движение!$D$2:$D$5111,$C1935,Тех_Движение!$B$2:$B$5111,"&lt;="&amp;O$3)-$F1935)))</f>
        <v>#VALUE!</v>
      </c>
      <c r="P1935" s="21" t="e">
        <f>IF(OR($B1935="",P$3&lt;$D1935+Настройки!$B$7),0,MAX(0,$E1935-MAX(0,SUMIFS(Тех_Движение!$G$2:$G$5111,Тех_Движение!$D$2:$D$5111,$C1935,Тех_Движение!$B$2:$B$5111,"&lt;="&amp;P$3)-$F1935)))</f>
        <v>#VALUE!</v>
      </c>
      <c r="Q1935" s="21" t="e">
        <f>IF(OR($B1935="",Q$3&lt;$D1935+Настройки!$B$7),0,MAX(0,$E1935-MAX(0,SUMIFS(Тех_Движение!$G$2:$G$5111,Тех_Движение!$D$2:$D$5111,$C1935,Тех_Движение!$B$2:$B$5111,"&lt;="&amp;Q$3)-$F1935)))</f>
        <v>#VALUE!</v>
      </c>
      <c r="R1935" s="21" t="str">
        <f t="shared" si="91"/>
        <v/>
      </c>
      <c r="S1935" s="23" t="str">
        <f>IF($B1935="","",VLOOKUP($C1935,Настройки!$A$11:$L$17,9,FALSE))</f>
        <v/>
      </c>
      <c r="T1935" s="23" t="str">
        <f t="shared" si="92"/>
        <v/>
      </c>
    </row>
    <row r="1936" spans="1:20" x14ac:dyDescent="0.3">
      <c r="A1936" s="20">
        <f>Тех_Движение!$A$1933</f>
        <v>1932</v>
      </c>
      <c r="B1936" s="20" t="str">
        <f>IF(Тех_Движение!$F$1933&gt;0,Тех_Движение!$I$1933,"")</f>
        <v/>
      </c>
      <c r="C1936" s="20" t="str">
        <f>IF($B1936="","",Тех_Движение!$D$1933)</f>
        <v/>
      </c>
      <c r="D1936" s="9" t="str">
        <f>IF($B1936="","",Тех_Движение!$B$1933)</f>
        <v/>
      </c>
      <c r="E1936" s="21" t="str">
        <f>IF($B1936="","",Тех_Движение!$F$1933)</f>
        <v/>
      </c>
      <c r="F1936" s="21" t="str">
        <f>IF($B1936="","",SUMIFS($E$5:$E1935,$C$5:$C1935,$C1936))</f>
        <v/>
      </c>
      <c r="G1936" s="21" t="str">
        <f>IF($B1936="","",MAX(0,$E1936-MAX(0,SUMIFS(Тех_Движение!$G$2:$G$5111,Тех_Движение!$D$2:$D$5111,$C1936,Тех_Движение!$B$2:$B$5111,"&lt;="&amp;Настройки!$B$5-1)-$F1936)))</f>
        <v/>
      </c>
      <c r="H1936" s="21" t="str">
        <f>IF($B1936="","",IF(AND($D1936&gt;=Настройки!$B$5,$D1936&lt;=Настройки!$B$6),$E1936,0))</f>
        <v/>
      </c>
      <c r="I1936" s="21" t="str">
        <f t="shared" si="90"/>
        <v/>
      </c>
      <c r="J1936" s="21" t="str">
        <f>IF($B1936="","",MAX(0,$E1936-MAX(0,SUMIFS(Тех_Движение!$G$2:$G$5111,Тех_Движение!$D$2:$D$5111,$C1936,Тех_Движение!$B$2:$B$5111,"&lt;="&amp;Настройки!$B$6)-$F1936)))</f>
        <v/>
      </c>
      <c r="K1936" s="21" t="e">
        <f>IF(OR($B1936="",K$3&lt;$D1936+Настройки!$B$7),0,MAX(0,$E1936-MAX(0,SUMIFS(Тех_Движение!$G$2:$G$5111,Тех_Движение!$D$2:$D$5111,$C1936,Тех_Движение!$B$2:$B$5111,"&lt;="&amp;K$3)-$F1936)))</f>
        <v>#VALUE!</v>
      </c>
      <c r="L1936" s="21" t="e">
        <f>IF(OR($B1936="",L$3&lt;$D1936+Настройки!$B$7),0,MAX(0,$E1936-MAX(0,SUMIFS(Тех_Движение!$G$2:$G$5111,Тех_Движение!$D$2:$D$5111,$C1936,Тех_Движение!$B$2:$B$5111,"&lt;="&amp;L$3)-$F1936)))</f>
        <v>#VALUE!</v>
      </c>
      <c r="M1936" s="21" t="e">
        <f>IF(OR($B1936="",M$3&lt;$D1936+Настройки!$B$7),0,MAX(0,$E1936-MAX(0,SUMIFS(Тех_Движение!$G$2:$G$5111,Тех_Движение!$D$2:$D$5111,$C1936,Тех_Движение!$B$2:$B$5111,"&lt;="&amp;M$3)-$F1936)))</f>
        <v>#VALUE!</v>
      </c>
      <c r="N1936" s="21" t="e">
        <f>IF(OR($B1936="",N$3&lt;$D1936+Настройки!$B$7),0,MAX(0,$E1936-MAX(0,SUMIFS(Тех_Движение!$G$2:$G$5111,Тех_Движение!$D$2:$D$5111,$C1936,Тех_Движение!$B$2:$B$5111,"&lt;="&amp;N$3)-$F1936)))</f>
        <v>#VALUE!</v>
      </c>
      <c r="O1936" s="21" t="e">
        <f>IF(OR($B1936="",O$3&lt;$D1936+Настройки!$B$7),0,MAX(0,$E1936-MAX(0,SUMIFS(Тех_Движение!$G$2:$G$5111,Тех_Движение!$D$2:$D$5111,$C1936,Тех_Движение!$B$2:$B$5111,"&lt;="&amp;O$3)-$F1936)))</f>
        <v>#VALUE!</v>
      </c>
      <c r="P1936" s="21" t="e">
        <f>IF(OR($B1936="",P$3&lt;$D1936+Настройки!$B$7),0,MAX(0,$E1936-MAX(0,SUMIFS(Тех_Движение!$G$2:$G$5111,Тех_Движение!$D$2:$D$5111,$C1936,Тех_Движение!$B$2:$B$5111,"&lt;="&amp;P$3)-$F1936)))</f>
        <v>#VALUE!</v>
      </c>
      <c r="Q1936" s="21" t="e">
        <f>IF(OR($B1936="",Q$3&lt;$D1936+Настройки!$B$7),0,MAX(0,$E1936-MAX(0,SUMIFS(Тех_Движение!$G$2:$G$5111,Тех_Движение!$D$2:$D$5111,$C1936,Тех_Движение!$B$2:$B$5111,"&lt;="&amp;Q$3)-$F1936)))</f>
        <v>#VALUE!</v>
      </c>
      <c r="R1936" s="21" t="str">
        <f t="shared" si="91"/>
        <v/>
      </c>
      <c r="S1936" s="23" t="str">
        <f>IF($B1936="","",VLOOKUP($C1936,Настройки!$A$11:$L$17,9,FALSE))</f>
        <v/>
      </c>
      <c r="T1936" s="23" t="str">
        <f t="shared" si="92"/>
        <v/>
      </c>
    </row>
    <row r="1937" spans="1:20" x14ac:dyDescent="0.3">
      <c r="A1937" s="20">
        <f>Тех_Движение!$A$1934</f>
        <v>1933</v>
      </c>
      <c r="B1937" s="20" t="str">
        <f>IF(Тех_Движение!$F$1934&gt;0,Тех_Движение!$I$1934,"")</f>
        <v/>
      </c>
      <c r="C1937" s="20" t="str">
        <f>IF($B1937="","",Тех_Движение!$D$1934)</f>
        <v/>
      </c>
      <c r="D1937" s="9" t="str">
        <f>IF($B1937="","",Тех_Движение!$B$1934)</f>
        <v/>
      </c>
      <c r="E1937" s="21" t="str">
        <f>IF($B1937="","",Тех_Движение!$F$1934)</f>
        <v/>
      </c>
      <c r="F1937" s="21" t="str">
        <f>IF($B1937="","",SUMIFS($E$5:$E1936,$C$5:$C1936,$C1937))</f>
        <v/>
      </c>
      <c r="G1937" s="21" t="str">
        <f>IF($B1937="","",MAX(0,$E1937-MAX(0,SUMIFS(Тех_Движение!$G$2:$G$5111,Тех_Движение!$D$2:$D$5111,$C1937,Тех_Движение!$B$2:$B$5111,"&lt;="&amp;Настройки!$B$5-1)-$F1937)))</f>
        <v/>
      </c>
      <c r="H1937" s="21" t="str">
        <f>IF($B1937="","",IF(AND($D1937&gt;=Настройки!$B$5,$D1937&lt;=Настройки!$B$6),$E1937,0))</f>
        <v/>
      </c>
      <c r="I1937" s="21" t="str">
        <f t="shared" si="90"/>
        <v/>
      </c>
      <c r="J1937" s="21" t="str">
        <f>IF($B1937="","",MAX(0,$E1937-MAX(0,SUMIFS(Тех_Движение!$G$2:$G$5111,Тех_Движение!$D$2:$D$5111,$C1937,Тех_Движение!$B$2:$B$5111,"&lt;="&amp;Настройки!$B$6)-$F1937)))</f>
        <v/>
      </c>
      <c r="K1937" s="21" t="e">
        <f>IF(OR($B1937="",K$3&lt;$D1937+Настройки!$B$7),0,MAX(0,$E1937-MAX(0,SUMIFS(Тех_Движение!$G$2:$G$5111,Тех_Движение!$D$2:$D$5111,$C1937,Тех_Движение!$B$2:$B$5111,"&lt;="&amp;K$3)-$F1937)))</f>
        <v>#VALUE!</v>
      </c>
      <c r="L1937" s="21" t="e">
        <f>IF(OR($B1937="",L$3&lt;$D1937+Настройки!$B$7),0,MAX(0,$E1937-MAX(0,SUMIFS(Тех_Движение!$G$2:$G$5111,Тех_Движение!$D$2:$D$5111,$C1937,Тех_Движение!$B$2:$B$5111,"&lt;="&amp;L$3)-$F1937)))</f>
        <v>#VALUE!</v>
      </c>
      <c r="M1937" s="21" t="e">
        <f>IF(OR($B1937="",M$3&lt;$D1937+Настройки!$B$7),0,MAX(0,$E1937-MAX(0,SUMIFS(Тех_Движение!$G$2:$G$5111,Тех_Движение!$D$2:$D$5111,$C1937,Тех_Движение!$B$2:$B$5111,"&lt;="&amp;M$3)-$F1937)))</f>
        <v>#VALUE!</v>
      </c>
      <c r="N1937" s="21" t="e">
        <f>IF(OR($B1937="",N$3&lt;$D1937+Настройки!$B$7),0,MAX(0,$E1937-MAX(0,SUMIFS(Тех_Движение!$G$2:$G$5111,Тех_Движение!$D$2:$D$5111,$C1937,Тех_Движение!$B$2:$B$5111,"&lt;="&amp;N$3)-$F1937)))</f>
        <v>#VALUE!</v>
      </c>
      <c r="O1937" s="21" t="e">
        <f>IF(OR($B1937="",O$3&lt;$D1937+Настройки!$B$7),0,MAX(0,$E1937-MAX(0,SUMIFS(Тех_Движение!$G$2:$G$5111,Тех_Движение!$D$2:$D$5111,$C1937,Тех_Движение!$B$2:$B$5111,"&lt;="&amp;O$3)-$F1937)))</f>
        <v>#VALUE!</v>
      </c>
      <c r="P1937" s="21" t="e">
        <f>IF(OR($B1937="",P$3&lt;$D1937+Настройки!$B$7),0,MAX(0,$E1937-MAX(0,SUMIFS(Тех_Движение!$G$2:$G$5111,Тех_Движение!$D$2:$D$5111,$C1937,Тех_Движение!$B$2:$B$5111,"&lt;="&amp;P$3)-$F1937)))</f>
        <v>#VALUE!</v>
      </c>
      <c r="Q1937" s="21" t="e">
        <f>IF(OR($B1937="",Q$3&lt;$D1937+Настройки!$B$7),0,MAX(0,$E1937-MAX(0,SUMIFS(Тех_Движение!$G$2:$G$5111,Тех_Движение!$D$2:$D$5111,$C1937,Тех_Движение!$B$2:$B$5111,"&lt;="&amp;Q$3)-$F1937)))</f>
        <v>#VALUE!</v>
      </c>
      <c r="R1937" s="21" t="str">
        <f t="shared" si="91"/>
        <v/>
      </c>
      <c r="S1937" s="23" t="str">
        <f>IF($B1937="","",VLOOKUP($C1937,Настройки!$A$11:$L$17,9,FALSE))</f>
        <v/>
      </c>
      <c r="T1937" s="23" t="str">
        <f t="shared" si="92"/>
        <v/>
      </c>
    </row>
    <row r="1938" spans="1:20" x14ac:dyDescent="0.3">
      <c r="A1938" s="20">
        <f>Тех_Движение!$A$1935</f>
        <v>1934</v>
      </c>
      <c r="B1938" s="20" t="str">
        <f>IF(Тех_Движение!$F$1935&gt;0,Тех_Движение!$I$1935,"")</f>
        <v/>
      </c>
      <c r="C1938" s="20" t="str">
        <f>IF($B1938="","",Тех_Движение!$D$1935)</f>
        <v/>
      </c>
      <c r="D1938" s="9" t="str">
        <f>IF($B1938="","",Тех_Движение!$B$1935)</f>
        <v/>
      </c>
      <c r="E1938" s="21" t="str">
        <f>IF($B1938="","",Тех_Движение!$F$1935)</f>
        <v/>
      </c>
      <c r="F1938" s="21" t="str">
        <f>IF($B1938="","",SUMIFS($E$5:$E1937,$C$5:$C1937,$C1938))</f>
        <v/>
      </c>
      <c r="G1938" s="21" t="str">
        <f>IF($B1938="","",MAX(0,$E1938-MAX(0,SUMIFS(Тех_Движение!$G$2:$G$5111,Тех_Движение!$D$2:$D$5111,$C1938,Тех_Движение!$B$2:$B$5111,"&lt;="&amp;Настройки!$B$5-1)-$F1938)))</f>
        <v/>
      </c>
      <c r="H1938" s="21" t="str">
        <f>IF($B1938="","",IF(AND($D1938&gt;=Настройки!$B$5,$D1938&lt;=Настройки!$B$6),$E1938,0))</f>
        <v/>
      </c>
      <c r="I1938" s="21" t="str">
        <f t="shared" si="90"/>
        <v/>
      </c>
      <c r="J1938" s="21" t="str">
        <f>IF($B1938="","",MAX(0,$E1938-MAX(0,SUMIFS(Тех_Движение!$G$2:$G$5111,Тех_Движение!$D$2:$D$5111,$C1938,Тех_Движение!$B$2:$B$5111,"&lt;="&amp;Настройки!$B$6)-$F1938)))</f>
        <v/>
      </c>
      <c r="K1938" s="21" t="e">
        <f>IF(OR($B1938="",K$3&lt;$D1938+Настройки!$B$7),0,MAX(0,$E1938-MAX(0,SUMIFS(Тех_Движение!$G$2:$G$5111,Тех_Движение!$D$2:$D$5111,$C1938,Тех_Движение!$B$2:$B$5111,"&lt;="&amp;K$3)-$F1938)))</f>
        <v>#VALUE!</v>
      </c>
      <c r="L1938" s="21" t="e">
        <f>IF(OR($B1938="",L$3&lt;$D1938+Настройки!$B$7),0,MAX(0,$E1938-MAX(0,SUMIFS(Тех_Движение!$G$2:$G$5111,Тех_Движение!$D$2:$D$5111,$C1938,Тех_Движение!$B$2:$B$5111,"&lt;="&amp;L$3)-$F1938)))</f>
        <v>#VALUE!</v>
      </c>
      <c r="M1938" s="21" t="e">
        <f>IF(OR($B1938="",M$3&lt;$D1938+Настройки!$B$7),0,MAX(0,$E1938-MAX(0,SUMIFS(Тех_Движение!$G$2:$G$5111,Тех_Движение!$D$2:$D$5111,$C1938,Тех_Движение!$B$2:$B$5111,"&lt;="&amp;M$3)-$F1938)))</f>
        <v>#VALUE!</v>
      </c>
      <c r="N1938" s="21" t="e">
        <f>IF(OR($B1938="",N$3&lt;$D1938+Настройки!$B$7),0,MAX(0,$E1938-MAX(0,SUMIFS(Тех_Движение!$G$2:$G$5111,Тех_Движение!$D$2:$D$5111,$C1938,Тех_Движение!$B$2:$B$5111,"&lt;="&amp;N$3)-$F1938)))</f>
        <v>#VALUE!</v>
      </c>
      <c r="O1938" s="21" t="e">
        <f>IF(OR($B1938="",O$3&lt;$D1938+Настройки!$B$7),0,MAX(0,$E1938-MAX(0,SUMIFS(Тех_Движение!$G$2:$G$5111,Тех_Движение!$D$2:$D$5111,$C1938,Тех_Движение!$B$2:$B$5111,"&lt;="&amp;O$3)-$F1938)))</f>
        <v>#VALUE!</v>
      </c>
      <c r="P1938" s="21" t="e">
        <f>IF(OR($B1938="",P$3&lt;$D1938+Настройки!$B$7),0,MAX(0,$E1938-MAX(0,SUMIFS(Тех_Движение!$G$2:$G$5111,Тех_Движение!$D$2:$D$5111,$C1938,Тех_Движение!$B$2:$B$5111,"&lt;="&amp;P$3)-$F1938)))</f>
        <v>#VALUE!</v>
      </c>
      <c r="Q1938" s="21" t="e">
        <f>IF(OR($B1938="",Q$3&lt;$D1938+Настройки!$B$7),0,MAX(0,$E1938-MAX(0,SUMIFS(Тех_Движение!$G$2:$G$5111,Тех_Движение!$D$2:$D$5111,$C1938,Тех_Движение!$B$2:$B$5111,"&lt;="&amp;Q$3)-$F1938)))</f>
        <v>#VALUE!</v>
      </c>
      <c r="R1938" s="21" t="str">
        <f t="shared" si="91"/>
        <v/>
      </c>
      <c r="S1938" s="23" t="str">
        <f>IF($B1938="","",VLOOKUP($C1938,Настройки!$A$11:$L$17,9,FALSE))</f>
        <v/>
      </c>
      <c r="T1938" s="23" t="str">
        <f t="shared" si="92"/>
        <v/>
      </c>
    </row>
    <row r="1939" spans="1:20" x14ac:dyDescent="0.3">
      <c r="A1939" s="20">
        <f>Тех_Движение!$A$1936</f>
        <v>1935</v>
      </c>
      <c r="B1939" s="20" t="str">
        <f>IF(Тех_Движение!$F$1936&gt;0,Тех_Движение!$I$1936,"")</f>
        <v/>
      </c>
      <c r="C1939" s="20" t="str">
        <f>IF($B1939="","",Тех_Движение!$D$1936)</f>
        <v/>
      </c>
      <c r="D1939" s="9" t="str">
        <f>IF($B1939="","",Тех_Движение!$B$1936)</f>
        <v/>
      </c>
      <c r="E1939" s="21" t="str">
        <f>IF($B1939="","",Тех_Движение!$F$1936)</f>
        <v/>
      </c>
      <c r="F1939" s="21" t="str">
        <f>IF($B1939="","",SUMIFS($E$5:$E1938,$C$5:$C1938,$C1939))</f>
        <v/>
      </c>
      <c r="G1939" s="21" t="str">
        <f>IF($B1939="","",MAX(0,$E1939-MAX(0,SUMIFS(Тех_Движение!$G$2:$G$5111,Тех_Движение!$D$2:$D$5111,$C1939,Тех_Движение!$B$2:$B$5111,"&lt;="&amp;Настройки!$B$5-1)-$F1939)))</f>
        <v/>
      </c>
      <c r="H1939" s="21" t="str">
        <f>IF($B1939="","",IF(AND($D1939&gt;=Настройки!$B$5,$D1939&lt;=Настройки!$B$6),$E1939,0))</f>
        <v/>
      </c>
      <c r="I1939" s="21" t="str">
        <f t="shared" si="90"/>
        <v/>
      </c>
      <c r="J1939" s="21" t="str">
        <f>IF($B1939="","",MAX(0,$E1939-MAX(0,SUMIFS(Тех_Движение!$G$2:$G$5111,Тех_Движение!$D$2:$D$5111,$C1939,Тех_Движение!$B$2:$B$5111,"&lt;="&amp;Настройки!$B$6)-$F1939)))</f>
        <v/>
      </c>
      <c r="K1939" s="21" t="e">
        <f>IF(OR($B1939="",K$3&lt;$D1939+Настройки!$B$7),0,MAX(0,$E1939-MAX(0,SUMIFS(Тех_Движение!$G$2:$G$5111,Тех_Движение!$D$2:$D$5111,$C1939,Тех_Движение!$B$2:$B$5111,"&lt;="&amp;K$3)-$F1939)))</f>
        <v>#VALUE!</v>
      </c>
      <c r="L1939" s="21" t="e">
        <f>IF(OR($B1939="",L$3&lt;$D1939+Настройки!$B$7),0,MAX(0,$E1939-MAX(0,SUMIFS(Тех_Движение!$G$2:$G$5111,Тех_Движение!$D$2:$D$5111,$C1939,Тех_Движение!$B$2:$B$5111,"&lt;="&amp;L$3)-$F1939)))</f>
        <v>#VALUE!</v>
      </c>
      <c r="M1939" s="21" t="e">
        <f>IF(OR($B1939="",M$3&lt;$D1939+Настройки!$B$7),0,MAX(0,$E1939-MAX(0,SUMIFS(Тех_Движение!$G$2:$G$5111,Тех_Движение!$D$2:$D$5111,$C1939,Тех_Движение!$B$2:$B$5111,"&lt;="&amp;M$3)-$F1939)))</f>
        <v>#VALUE!</v>
      </c>
      <c r="N1939" s="21" t="e">
        <f>IF(OR($B1939="",N$3&lt;$D1939+Настройки!$B$7),0,MAX(0,$E1939-MAX(0,SUMIFS(Тех_Движение!$G$2:$G$5111,Тех_Движение!$D$2:$D$5111,$C1939,Тех_Движение!$B$2:$B$5111,"&lt;="&amp;N$3)-$F1939)))</f>
        <v>#VALUE!</v>
      </c>
      <c r="O1939" s="21" t="e">
        <f>IF(OR($B1939="",O$3&lt;$D1939+Настройки!$B$7),0,MAX(0,$E1939-MAX(0,SUMIFS(Тех_Движение!$G$2:$G$5111,Тех_Движение!$D$2:$D$5111,$C1939,Тех_Движение!$B$2:$B$5111,"&lt;="&amp;O$3)-$F1939)))</f>
        <v>#VALUE!</v>
      </c>
      <c r="P1939" s="21" t="e">
        <f>IF(OR($B1939="",P$3&lt;$D1939+Настройки!$B$7),0,MAX(0,$E1939-MAX(0,SUMIFS(Тех_Движение!$G$2:$G$5111,Тех_Движение!$D$2:$D$5111,$C1939,Тех_Движение!$B$2:$B$5111,"&lt;="&amp;P$3)-$F1939)))</f>
        <v>#VALUE!</v>
      </c>
      <c r="Q1939" s="21" t="e">
        <f>IF(OR($B1939="",Q$3&lt;$D1939+Настройки!$B$7),0,MAX(0,$E1939-MAX(0,SUMIFS(Тех_Движение!$G$2:$G$5111,Тех_Движение!$D$2:$D$5111,$C1939,Тех_Движение!$B$2:$B$5111,"&lt;="&amp;Q$3)-$F1939)))</f>
        <v>#VALUE!</v>
      </c>
      <c r="R1939" s="21" t="str">
        <f t="shared" si="91"/>
        <v/>
      </c>
      <c r="S1939" s="23" t="str">
        <f>IF($B1939="","",VLOOKUP($C1939,Настройки!$A$11:$L$17,9,FALSE))</f>
        <v/>
      </c>
      <c r="T1939" s="23" t="str">
        <f t="shared" si="92"/>
        <v/>
      </c>
    </row>
    <row r="1940" spans="1:20" x14ac:dyDescent="0.3">
      <c r="A1940" s="20">
        <f>Тех_Движение!$A$1937</f>
        <v>1936</v>
      </c>
      <c r="B1940" s="20" t="str">
        <f>IF(Тех_Движение!$F$1937&gt;0,Тех_Движение!$I$1937,"")</f>
        <v/>
      </c>
      <c r="C1940" s="20" t="str">
        <f>IF($B1940="","",Тех_Движение!$D$1937)</f>
        <v/>
      </c>
      <c r="D1940" s="9" t="str">
        <f>IF($B1940="","",Тех_Движение!$B$1937)</f>
        <v/>
      </c>
      <c r="E1940" s="21" t="str">
        <f>IF($B1940="","",Тех_Движение!$F$1937)</f>
        <v/>
      </c>
      <c r="F1940" s="21" t="str">
        <f>IF($B1940="","",SUMIFS($E$5:$E1939,$C$5:$C1939,$C1940))</f>
        <v/>
      </c>
      <c r="G1940" s="21" t="str">
        <f>IF($B1940="","",MAX(0,$E1940-MAX(0,SUMIFS(Тех_Движение!$G$2:$G$5111,Тех_Движение!$D$2:$D$5111,$C1940,Тех_Движение!$B$2:$B$5111,"&lt;="&amp;Настройки!$B$5-1)-$F1940)))</f>
        <v/>
      </c>
      <c r="H1940" s="21" t="str">
        <f>IF($B1940="","",IF(AND($D1940&gt;=Настройки!$B$5,$D1940&lt;=Настройки!$B$6),$E1940,0))</f>
        <v/>
      </c>
      <c r="I1940" s="21" t="str">
        <f t="shared" si="90"/>
        <v/>
      </c>
      <c r="J1940" s="21" t="str">
        <f>IF($B1940="","",MAX(0,$E1940-MAX(0,SUMIFS(Тех_Движение!$G$2:$G$5111,Тех_Движение!$D$2:$D$5111,$C1940,Тех_Движение!$B$2:$B$5111,"&lt;="&amp;Настройки!$B$6)-$F1940)))</f>
        <v/>
      </c>
      <c r="K1940" s="21" t="e">
        <f>IF(OR($B1940="",K$3&lt;$D1940+Настройки!$B$7),0,MAX(0,$E1940-MAX(0,SUMIFS(Тех_Движение!$G$2:$G$5111,Тех_Движение!$D$2:$D$5111,$C1940,Тех_Движение!$B$2:$B$5111,"&lt;="&amp;K$3)-$F1940)))</f>
        <v>#VALUE!</v>
      </c>
      <c r="L1940" s="21" t="e">
        <f>IF(OR($B1940="",L$3&lt;$D1940+Настройки!$B$7),0,MAX(0,$E1940-MAX(0,SUMIFS(Тех_Движение!$G$2:$G$5111,Тех_Движение!$D$2:$D$5111,$C1940,Тех_Движение!$B$2:$B$5111,"&lt;="&amp;L$3)-$F1940)))</f>
        <v>#VALUE!</v>
      </c>
      <c r="M1940" s="21" t="e">
        <f>IF(OR($B1940="",M$3&lt;$D1940+Настройки!$B$7),0,MAX(0,$E1940-MAX(0,SUMIFS(Тех_Движение!$G$2:$G$5111,Тех_Движение!$D$2:$D$5111,$C1940,Тех_Движение!$B$2:$B$5111,"&lt;="&amp;M$3)-$F1940)))</f>
        <v>#VALUE!</v>
      </c>
      <c r="N1940" s="21" t="e">
        <f>IF(OR($B1940="",N$3&lt;$D1940+Настройки!$B$7),0,MAX(0,$E1940-MAX(0,SUMIFS(Тех_Движение!$G$2:$G$5111,Тех_Движение!$D$2:$D$5111,$C1940,Тех_Движение!$B$2:$B$5111,"&lt;="&amp;N$3)-$F1940)))</f>
        <v>#VALUE!</v>
      </c>
      <c r="O1940" s="21" t="e">
        <f>IF(OR($B1940="",O$3&lt;$D1940+Настройки!$B$7),0,MAX(0,$E1940-MAX(0,SUMIFS(Тех_Движение!$G$2:$G$5111,Тех_Движение!$D$2:$D$5111,$C1940,Тех_Движение!$B$2:$B$5111,"&lt;="&amp;O$3)-$F1940)))</f>
        <v>#VALUE!</v>
      </c>
      <c r="P1940" s="21" t="e">
        <f>IF(OR($B1940="",P$3&lt;$D1940+Настройки!$B$7),0,MAX(0,$E1940-MAX(0,SUMIFS(Тех_Движение!$G$2:$G$5111,Тех_Движение!$D$2:$D$5111,$C1940,Тех_Движение!$B$2:$B$5111,"&lt;="&amp;P$3)-$F1940)))</f>
        <v>#VALUE!</v>
      </c>
      <c r="Q1940" s="21" t="e">
        <f>IF(OR($B1940="",Q$3&lt;$D1940+Настройки!$B$7),0,MAX(0,$E1940-MAX(0,SUMIFS(Тех_Движение!$G$2:$G$5111,Тех_Движение!$D$2:$D$5111,$C1940,Тех_Движение!$B$2:$B$5111,"&lt;="&amp;Q$3)-$F1940)))</f>
        <v>#VALUE!</v>
      </c>
      <c r="R1940" s="21" t="str">
        <f t="shared" si="91"/>
        <v/>
      </c>
      <c r="S1940" s="23" t="str">
        <f>IF($B1940="","",VLOOKUP($C1940,Настройки!$A$11:$L$17,9,FALSE))</f>
        <v/>
      </c>
      <c r="T1940" s="23" t="str">
        <f t="shared" si="92"/>
        <v/>
      </c>
    </row>
    <row r="1941" spans="1:20" x14ac:dyDescent="0.3">
      <c r="A1941" s="20">
        <f>Тех_Движение!$A$1938</f>
        <v>1937</v>
      </c>
      <c r="B1941" s="20" t="str">
        <f>IF(Тех_Движение!$F$1938&gt;0,Тех_Движение!$I$1938,"")</f>
        <v/>
      </c>
      <c r="C1941" s="20" t="str">
        <f>IF($B1941="","",Тех_Движение!$D$1938)</f>
        <v/>
      </c>
      <c r="D1941" s="9" t="str">
        <f>IF($B1941="","",Тех_Движение!$B$1938)</f>
        <v/>
      </c>
      <c r="E1941" s="21" t="str">
        <f>IF($B1941="","",Тех_Движение!$F$1938)</f>
        <v/>
      </c>
      <c r="F1941" s="21" t="str">
        <f>IF($B1941="","",SUMIFS($E$5:$E1940,$C$5:$C1940,$C1941))</f>
        <v/>
      </c>
      <c r="G1941" s="21" t="str">
        <f>IF($B1941="","",MAX(0,$E1941-MAX(0,SUMIFS(Тех_Движение!$G$2:$G$5111,Тех_Движение!$D$2:$D$5111,$C1941,Тех_Движение!$B$2:$B$5111,"&lt;="&amp;Настройки!$B$5-1)-$F1941)))</f>
        <v/>
      </c>
      <c r="H1941" s="21" t="str">
        <f>IF($B1941="","",IF(AND($D1941&gt;=Настройки!$B$5,$D1941&lt;=Настройки!$B$6),$E1941,0))</f>
        <v/>
      </c>
      <c r="I1941" s="21" t="str">
        <f t="shared" si="90"/>
        <v/>
      </c>
      <c r="J1941" s="21" t="str">
        <f>IF($B1941="","",MAX(0,$E1941-MAX(0,SUMIFS(Тех_Движение!$G$2:$G$5111,Тех_Движение!$D$2:$D$5111,$C1941,Тех_Движение!$B$2:$B$5111,"&lt;="&amp;Настройки!$B$6)-$F1941)))</f>
        <v/>
      </c>
      <c r="K1941" s="21" t="e">
        <f>IF(OR($B1941="",K$3&lt;$D1941+Настройки!$B$7),0,MAX(0,$E1941-MAX(0,SUMIFS(Тех_Движение!$G$2:$G$5111,Тех_Движение!$D$2:$D$5111,$C1941,Тех_Движение!$B$2:$B$5111,"&lt;="&amp;K$3)-$F1941)))</f>
        <v>#VALUE!</v>
      </c>
      <c r="L1941" s="21" t="e">
        <f>IF(OR($B1941="",L$3&lt;$D1941+Настройки!$B$7),0,MAX(0,$E1941-MAX(0,SUMIFS(Тех_Движение!$G$2:$G$5111,Тех_Движение!$D$2:$D$5111,$C1941,Тех_Движение!$B$2:$B$5111,"&lt;="&amp;L$3)-$F1941)))</f>
        <v>#VALUE!</v>
      </c>
      <c r="M1941" s="21" t="e">
        <f>IF(OR($B1941="",M$3&lt;$D1941+Настройки!$B$7),0,MAX(0,$E1941-MAX(0,SUMIFS(Тех_Движение!$G$2:$G$5111,Тех_Движение!$D$2:$D$5111,$C1941,Тех_Движение!$B$2:$B$5111,"&lt;="&amp;M$3)-$F1941)))</f>
        <v>#VALUE!</v>
      </c>
      <c r="N1941" s="21" t="e">
        <f>IF(OR($B1941="",N$3&lt;$D1941+Настройки!$B$7),0,MAX(0,$E1941-MAX(0,SUMIFS(Тех_Движение!$G$2:$G$5111,Тех_Движение!$D$2:$D$5111,$C1941,Тех_Движение!$B$2:$B$5111,"&lt;="&amp;N$3)-$F1941)))</f>
        <v>#VALUE!</v>
      </c>
      <c r="O1941" s="21" t="e">
        <f>IF(OR($B1941="",O$3&lt;$D1941+Настройки!$B$7),0,MAX(0,$E1941-MAX(0,SUMIFS(Тех_Движение!$G$2:$G$5111,Тех_Движение!$D$2:$D$5111,$C1941,Тех_Движение!$B$2:$B$5111,"&lt;="&amp;O$3)-$F1941)))</f>
        <v>#VALUE!</v>
      </c>
      <c r="P1941" s="21" t="e">
        <f>IF(OR($B1941="",P$3&lt;$D1941+Настройки!$B$7),0,MAX(0,$E1941-MAX(0,SUMIFS(Тех_Движение!$G$2:$G$5111,Тех_Движение!$D$2:$D$5111,$C1941,Тех_Движение!$B$2:$B$5111,"&lt;="&amp;P$3)-$F1941)))</f>
        <v>#VALUE!</v>
      </c>
      <c r="Q1941" s="21" t="e">
        <f>IF(OR($B1941="",Q$3&lt;$D1941+Настройки!$B$7),0,MAX(0,$E1941-MAX(0,SUMIFS(Тех_Движение!$G$2:$G$5111,Тех_Движение!$D$2:$D$5111,$C1941,Тех_Движение!$B$2:$B$5111,"&lt;="&amp;Q$3)-$F1941)))</f>
        <v>#VALUE!</v>
      </c>
      <c r="R1941" s="21" t="str">
        <f t="shared" si="91"/>
        <v/>
      </c>
      <c r="S1941" s="23" t="str">
        <f>IF($B1941="","",VLOOKUP($C1941,Настройки!$A$11:$L$17,9,FALSE))</f>
        <v/>
      </c>
      <c r="T1941" s="23" t="str">
        <f t="shared" si="92"/>
        <v/>
      </c>
    </row>
    <row r="1942" spans="1:20" x14ac:dyDescent="0.3">
      <c r="A1942" s="20">
        <f>Тех_Движение!$A$1939</f>
        <v>1938</v>
      </c>
      <c r="B1942" s="20" t="str">
        <f>IF(Тех_Движение!$F$1939&gt;0,Тех_Движение!$I$1939,"")</f>
        <v/>
      </c>
      <c r="C1942" s="20" t="str">
        <f>IF($B1942="","",Тех_Движение!$D$1939)</f>
        <v/>
      </c>
      <c r="D1942" s="9" t="str">
        <f>IF($B1942="","",Тех_Движение!$B$1939)</f>
        <v/>
      </c>
      <c r="E1942" s="21" t="str">
        <f>IF($B1942="","",Тех_Движение!$F$1939)</f>
        <v/>
      </c>
      <c r="F1942" s="21" t="str">
        <f>IF($B1942="","",SUMIFS($E$5:$E1941,$C$5:$C1941,$C1942))</f>
        <v/>
      </c>
      <c r="G1942" s="21" t="str">
        <f>IF($B1942="","",MAX(0,$E1942-MAX(0,SUMIFS(Тех_Движение!$G$2:$G$5111,Тех_Движение!$D$2:$D$5111,$C1942,Тех_Движение!$B$2:$B$5111,"&lt;="&amp;Настройки!$B$5-1)-$F1942)))</f>
        <v/>
      </c>
      <c r="H1942" s="21" t="str">
        <f>IF($B1942="","",IF(AND($D1942&gt;=Настройки!$B$5,$D1942&lt;=Настройки!$B$6),$E1942,0))</f>
        <v/>
      </c>
      <c r="I1942" s="21" t="str">
        <f t="shared" si="90"/>
        <v/>
      </c>
      <c r="J1942" s="21" t="str">
        <f>IF($B1942="","",MAX(0,$E1942-MAX(0,SUMIFS(Тех_Движение!$G$2:$G$5111,Тех_Движение!$D$2:$D$5111,$C1942,Тех_Движение!$B$2:$B$5111,"&lt;="&amp;Настройки!$B$6)-$F1942)))</f>
        <v/>
      </c>
      <c r="K1942" s="21" t="e">
        <f>IF(OR($B1942="",K$3&lt;$D1942+Настройки!$B$7),0,MAX(0,$E1942-MAX(0,SUMIFS(Тех_Движение!$G$2:$G$5111,Тех_Движение!$D$2:$D$5111,$C1942,Тех_Движение!$B$2:$B$5111,"&lt;="&amp;K$3)-$F1942)))</f>
        <v>#VALUE!</v>
      </c>
      <c r="L1942" s="21" t="e">
        <f>IF(OR($B1942="",L$3&lt;$D1942+Настройки!$B$7),0,MAX(0,$E1942-MAX(0,SUMIFS(Тех_Движение!$G$2:$G$5111,Тех_Движение!$D$2:$D$5111,$C1942,Тех_Движение!$B$2:$B$5111,"&lt;="&amp;L$3)-$F1942)))</f>
        <v>#VALUE!</v>
      </c>
      <c r="M1942" s="21" t="e">
        <f>IF(OR($B1942="",M$3&lt;$D1942+Настройки!$B$7),0,MAX(0,$E1942-MAX(0,SUMIFS(Тех_Движение!$G$2:$G$5111,Тех_Движение!$D$2:$D$5111,$C1942,Тех_Движение!$B$2:$B$5111,"&lt;="&amp;M$3)-$F1942)))</f>
        <v>#VALUE!</v>
      </c>
      <c r="N1942" s="21" t="e">
        <f>IF(OR($B1942="",N$3&lt;$D1942+Настройки!$B$7),0,MAX(0,$E1942-MAX(0,SUMIFS(Тех_Движение!$G$2:$G$5111,Тех_Движение!$D$2:$D$5111,$C1942,Тех_Движение!$B$2:$B$5111,"&lt;="&amp;N$3)-$F1942)))</f>
        <v>#VALUE!</v>
      </c>
      <c r="O1942" s="21" t="e">
        <f>IF(OR($B1942="",O$3&lt;$D1942+Настройки!$B$7),0,MAX(0,$E1942-MAX(0,SUMIFS(Тех_Движение!$G$2:$G$5111,Тех_Движение!$D$2:$D$5111,$C1942,Тех_Движение!$B$2:$B$5111,"&lt;="&amp;O$3)-$F1942)))</f>
        <v>#VALUE!</v>
      </c>
      <c r="P1942" s="21" t="e">
        <f>IF(OR($B1942="",P$3&lt;$D1942+Настройки!$B$7),0,MAX(0,$E1942-MAX(0,SUMIFS(Тех_Движение!$G$2:$G$5111,Тех_Движение!$D$2:$D$5111,$C1942,Тех_Движение!$B$2:$B$5111,"&lt;="&amp;P$3)-$F1942)))</f>
        <v>#VALUE!</v>
      </c>
      <c r="Q1942" s="21" t="e">
        <f>IF(OR($B1942="",Q$3&lt;$D1942+Настройки!$B$7),0,MAX(0,$E1942-MAX(0,SUMIFS(Тех_Движение!$G$2:$G$5111,Тех_Движение!$D$2:$D$5111,$C1942,Тех_Движение!$B$2:$B$5111,"&lt;="&amp;Q$3)-$F1942)))</f>
        <v>#VALUE!</v>
      </c>
      <c r="R1942" s="21" t="str">
        <f t="shared" si="91"/>
        <v/>
      </c>
      <c r="S1942" s="23" t="str">
        <f>IF($B1942="","",VLOOKUP($C1942,Настройки!$A$11:$L$17,9,FALSE))</f>
        <v/>
      </c>
      <c r="T1942" s="23" t="str">
        <f t="shared" si="92"/>
        <v/>
      </c>
    </row>
    <row r="1943" spans="1:20" x14ac:dyDescent="0.3">
      <c r="A1943" s="20">
        <f>Тех_Движение!$A$1940</f>
        <v>1939</v>
      </c>
      <c r="B1943" s="20" t="str">
        <f>IF(Тех_Движение!$F$1940&gt;0,Тех_Движение!$I$1940,"")</f>
        <v/>
      </c>
      <c r="C1943" s="20" t="str">
        <f>IF($B1943="","",Тех_Движение!$D$1940)</f>
        <v/>
      </c>
      <c r="D1943" s="9" t="str">
        <f>IF($B1943="","",Тех_Движение!$B$1940)</f>
        <v/>
      </c>
      <c r="E1943" s="21" t="str">
        <f>IF($B1943="","",Тех_Движение!$F$1940)</f>
        <v/>
      </c>
      <c r="F1943" s="21" t="str">
        <f>IF($B1943="","",SUMIFS($E$5:$E1942,$C$5:$C1942,$C1943))</f>
        <v/>
      </c>
      <c r="G1943" s="21" t="str">
        <f>IF($B1943="","",MAX(0,$E1943-MAX(0,SUMIFS(Тех_Движение!$G$2:$G$5111,Тех_Движение!$D$2:$D$5111,$C1943,Тех_Движение!$B$2:$B$5111,"&lt;="&amp;Настройки!$B$5-1)-$F1943)))</f>
        <v/>
      </c>
      <c r="H1943" s="21" t="str">
        <f>IF($B1943="","",IF(AND($D1943&gt;=Настройки!$B$5,$D1943&lt;=Настройки!$B$6),$E1943,0))</f>
        <v/>
      </c>
      <c r="I1943" s="21" t="str">
        <f t="shared" si="90"/>
        <v/>
      </c>
      <c r="J1943" s="21" t="str">
        <f>IF($B1943="","",MAX(0,$E1943-MAX(0,SUMIFS(Тех_Движение!$G$2:$G$5111,Тех_Движение!$D$2:$D$5111,$C1943,Тех_Движение!$B$2:$B$5111,"&lt;="&amp;Настройки!$B$6)-$F1943)))</f>
        <v/>
      </c>
      <c r="K1943" s="21" t="e">
        <f>IF(OR($B1943="",K$3&lt;$D1943+Настройки!$B$7),0,MAX(0,$E1943-MAX(0,SUMIFS(Тех_Движение!$G$2:$G$5111,Тех_Движение!$D$2:$D$5111,$C1943,Тех_Движение!$B$2:$B$5111,"&lt;="&amp;K$3)-$F1943)))</f>
        <v>#VALUE!</v>
      </c>
      <c r="L1943" s="21" t="e">
        <f>IF(OR($B1943="",L$3&lt;$D1943+Настройки!$B$7),0,MAX(0,$E1943-MAX(0,SUMIFS(Тех_Движение!$G$2:$G$5111,Тех_Движение!$D$2:$D$5111,$C1943,Тех_Движение!$B$2:$B$5111,"&lt;="&amp;L$3)-$F1943)))</f>
        <v>#VALUE!</v>
      </c>
      <c r="M1943" s="21" t="e">
        <f>IF(OR($B1943="",M$3&lt;$D1943+Настройки!$B$7),0,MAX(0,$E1943-MAX(0,SUMIFS(Тех_Движение!$G$2:$G$5111,Тех_Движение!$D$2:$D$5111,$C1943,Тех_Движение!$B$2:$B$5111,"&lt;="&amp;M$3)-$F1943)))</f>
        <v>#VALUE!</v>
      </c>
      <c r="N1943" s="21" t="e">
        <f>IF(OR($B1943="",N$3&lt;$D1943+Настройки!$B$7),0,MAX(0,$E1943-MAX(0,SUMIFS(Тех_Движение!$G$2:$G$5111,Тех_Движение!$D$2:$D$5111,$C1943,Тех_Движение!$B$2:$B$5111,"&lt;="&amp;N$3)-$F1943)))</f>
        <v>#VALUE!</v>
      </c>
      <c r="O1943" s="21" t="e">
        <f>IF(OR($B1943="",O$3&lt;$D1943+Настройки!$B$7),0,MAX(0,$E1943-MAX(0,SUMIFS(Тех_Движение!$G$2:$G$5111,Тех_Движение!$D$2:$D$5111,$C1943,Тех_Движение!$B$2:$B$5111,"&lt;="&amp;O$3)-$F1943)))</f>
        <v>#VALUE!</v>
      </c>
      <c r="P1943" s="21" t="e">
        <f>IF(OR($B1943="",P$3&lt;$D1943+Настройки!$B$7),0,MAX(0,$E1943-MAX(0,SUMIFS(Тех_Движение!$G$2:$G$5111,Тех_Движение!$D$2:$D$5111,$C1943,Тех_Движение!$B$2:$B$5111,"&lt;="&amp;P$3)-$F1943)))</f>
        <v>#VALUE!</v>
      </c>
      <c r="Q1943" s="21" t="e">
        <f>IF(OR($B1943="",Q$3&lt;$D1943+Настройки!$B$7),0,MAX(0,$E1943-MAX(0,SUMIFS(Тех_Движение!$G$2:$G$5111,Тех_Движение!$D$2:$D$5111,$C1943,Тех_Движение!$B$2:$B$5111,"&lt;="&amp;Q$3)-$F1943)))</f>
        <v>#VALUE!</v>
      </c>
      <c r="R1943" s="21" t="str">
        <f t="shared" si="91"/>
        <v/>
      </c>
      <c r="S1943" s="23" t="str">
        <f>IF($B1943="","",VLOOKUP($C1943,Настройки!$A$11:$L$17,9,FALSE))</f>
        <v/>
      </c>
      <c r="T1943" s="23" t="str">
        <f t="shared" si="92"/>
        <v/>
      </c>
    </row>
    <row r="1944" spans="1:20" x14ac:dyDescent="0.3">
      <c r="A1944" s="20">
        <f>Тех_Движение!$A$1941</f>
        <v>1940</v>
      </c>
      <c r="B1944" s="20" t="str">
        <f>IF(Тех_Движение!$F$1941&gt;0,Тех_Движение!$I$1941,"")</f>
        <v/>
      </c>
      <c r="C1944" s="20" t="str">
        <f>IF($B1944="","",Тех_Движение!$D$1941)</f>
        <v/>
      </c>
      <c r="D1944" s="9" t="str">
        <f>IF($B1944="","",Тех_Движение!$B$1941)</f>
        <v/>
      </c>
      <c r="E1944" s="21" t="str">
        <f>IF($B1944="","",Тех_Движение!$F$1941)</f>
        <v/>
      </c>
      <c r="F1944" s="21" t="str">
        <f>IF($B1944="","",SUMIFS($E$5:$E1943,$C$5:$C1943,$C1944))</f>
        <v/>
      </c>
      <c r="G1944" s="21" t="str">
        <f>IF($B1944="","",MAX(0,$E1944-MAX(0,SUMIFS(Тех_Движение!$G$2:$G$5111,Тех_Движение!$D$2:$D$5111,$C1944,Тех_Движение!$B$2:$B$5111,"&lt;="&amp;Настройки!$B$5-1)-$F1944)))</f>
        <v/>
      </c>
      <c r="H1944" s="21" t="str">
        <f>IF($B1944="","",IF(AND($D1944&gt;=Настройки!$B$5,$D1944&lt;=Настройки!$B$6),$E1944,0))</f>
        <v/>
      </c>
      <c r="I1944" s="21" t="str">
        <f t="shared" si="90"/>
        <v/>
      </c>
      <c r="J1944" s="21" t="str">
        <f>IF($B1944="","",MAX(0,$E1944-MAX(0,SUMIFS(Тех_Движение!$G$2:$G$5111,Тех_Движение!$D$2:$D$5111,$C1944,Тех_Движение!$B$2:$B$5111,"&lt;="&amp;Настройки!$B$6)-$F1944)))</f>
        <v/>
      </c>
      <c r="K1944" s="21" t="e">
        <f>IF(OR($B1944="",K$3&lt;$D1944+Настройки!$B$7),0,MAX(0,$E1944-MAX(0,SUMIFS(Тех_Движение!$G$2:$G$5111,Тех_Движение!$D$2:$D$5111,$C1944,Тех_Движение!$B$2:$B$5111,"&lt;="&amp;K$3)-$F1944)))</f>
        <v>#VALUE!</v>
      </c>
      <c r="L1944" s="21" t="e">
        <f>IF(OR($B1944="",L$3&lt;$D1944+Настройки!$B$7),0,MAX(0,$E1944-MAX(0,SUMIFS(Тех_Движение!$G$2:$G$5111,Тех_Движение!$D$2:$D$5111,$C1944,Тех_Движение!$B$2:$B$5111,"&lt;="&amp;L$3)-$F1944)))</f>
        <v>#VALUE!</v>
      </c>
      <c r="M1944" s="21" t="e">
        <f>IF(OR($B1944="",M$3&lt;$D1944+Настройки!$B$7),0,MAX(0,$E1944-MAX(0,SUMIFS(Тех_Движение!$G$2:$G$5111,Тех_Движение!$D$2:$D$5111,$C1944,Тех_Движение!$B$2:$B$5111,"&lt;="&amp;M$3)-$F1944)))</f>
        <v>#VALUE!</v>
      </c>
      <c r="N1944" s="21" t="e">
        <f>IF(OR($B1944="",N$3&lt;$D1944+Настройки!$B$7),0,MAX(0,$E1944-MAX(0,SUMIFS(Тех_Движение!$G$2:$G$5111,Тех_Движение!$D$2:$D$5111,$C1944,Тех_Движение!$B$2:$B$5111,"&lt;="&amp;N$3)-$F1944)))</f>
        <v>#VALUE!</v>
      </c>
      <c r="O1944" s="21" t="e">
        <f>IF(OR($B1944="",O$3&lt;$D1944+Настройки!$B$7),0,MAX(0,$E1944-MAX(0,SUMIFS(Тех_Движение!$G$2:$G$5111,Тех_Движение!$D$2:$D$5111,$C1944,Тех_Движение!$B$2:$B$5111,"&lt;="&amp;O$3)-$F1944)))</f>
        <v>#VALUE!</v>
      </c>
      <c r="P1944" s="21" t="e">
        <f>IF(OR($B1944="",P$3&lt;$D1944+Настройки!$B$7),0,MAX(0,$E1944-MAX(0,SUMIFS(Тех_Движение!$G$2:$G$5111,Тех_Движение!$D$2:$D$5111,$C1944,Тех_Движение!$B$2:$B$5111,"&lt;="&amp;P$3)-$F1944)))</f>
        <v>#VALUE!</v>
      </c>
      <c r="Q1944" s="21" t="e">
        <f>IF(OR($B1944="",Q$3&lt;$D1944+Настройки!$B$7),0,MAX(0,$E1944-MAX(0,SUMIFS(Тех_Движение!$G$2:$G$5111,Тех_Движение!$D$2:$D$5111,$C1944,Тех_Движение!$B$2:$B$5111,"&lt;="&amp;Q$3)-$F1944)))</f>
        <v>#VALUE!</v>
      </c>
      <c r="R1944" s="21" t="str">
        <f t="shared" si="91"/>
        <v/>
      </c>
      <c r="S1944" s="23" t="str">
        <f>IF($B1944="","",VLOOKUP($C1944,Настройки!$A$11:$L$17,9,FALSE))</f>
        <v/>
      </c>
      <c r="T1944" s="23" t="str">
        <f t="shared" si="92"/>
        <v/>
      </c>
    </row>
    <row r="1945" spans="1:20" x14ac:dyDescent="0.3">
      <c r="A1945" s="20">
        <f>Тех_Движение!$A$1942</f>
        <v>1941</v>
      </c>
      <c r="B1945" s="20" t="str">
        <f>IF(Тех_Движение!$F$1942&gt;0,Тех_Движение!$I$1942,"")</f>
        <v/>
      </c>
      <c r="C1945" s="20" t="str">
        <f>IF($B1945="","",Тех_Движение!$D$1942)</f>
        <v/>
      </c>
      <c r="D1945" s="9" t="str">
        <f>IF($B1945="","",Тех_Движение!$B$1942)</f>
        <v/>
      </c>
      <c r="E1945" s="21" t="str">
        <f>IF($B1945="","",Тех_Движение!$F$1942)</f>
        <v/>
      </c>
      <c r="F1945" s="21" t="str">
        <f>IF($B1945="","",SUMIFS($E$5:$E1944,$C$5:$C1944,$C1945))</f>
        <v/>
      </c>
      <c r="G1945" s="21" t="str">
        <f>IF($B1945="","",MAX(0,$E1945-MAX(0,SUMIFS(Тех_Движение!$G$2:$G$5111,Тех_Движение!$D$2:$D$5111,$C1945,Тех_Движение!$B$2:$B$5111,"&lt;="&amp;Настройки!$B$5-1)-$F1945)))</f>
        <v/>
      </c>
      <c r="H1945" s="21" t="str">
        <f>IF($B1945="","",IF(AND($D1945&gt;=Настройки!$B$5,$D1945&lt;=Настройки!$B$6),$E1945,0))</f>
        <v/>
      </c>
      <c r="I1945" s="21" t="str">
        <f t="shared" si="90"/>
        <v/>
      </c>
      <c r="J1945" s="21" t="str">
        <f>IF($B1945="","",MAX(0,$E1945-MAX(0,SUMIFS(Тех_Движение!$G$2:$G$5111,Тех_Движение!$D$2:$D$5111,$C1945,Тех_Движение!$B$2:$B$5111,"&lt;="&amp;Настройки!$B$6)-$F1945)))</f>
        <v/>
      </c>
      <c r="K1945" s="21" t="e">
        <f>IF(OR($B1945="",K$3&lt;$D1945+Настройки!$B$7),0,MAX(0,$E1945-MAX(0,SUMIFS(Тех_Движение!$G$2:$G$5111,Тех_Движение!$D$2:$D$5111,$C1945,Тех_Движение!$B$2:$B$5111,"&lt;="&amp;K$3)-$F1945)))</f>
        <v>#VALUE!</v>
      </c>
      <c r="L1945" s="21" t="e">
        <f>IF(OR($B1945="",L$3&lt;$D1945+Настройки!$B$7),0,MAX(0,$E1945-MAX(0,SUMIFS(Тех_Движение!$G$2:$G$5111,Тех_Движение!$D$2:$D$5111,$C1945,Тех_Движение!$B$2:$B$5111,"&lt;="&amp;L$3)-$F1945)))</f>
        <v>#VALUE!</v>
      </c>
      <c r="M1945" s="21" t="e">
        <f>IF(OR($B1945="",M$3&lt;$D1945+Настройки!$B$7),0,MAX(0,$E1945-MAX(0,SUMIFS(Тех_Движение!$G$2:$G$5111,Тех_Движение!$D$2:$D$5111,$C1945,Тех_Движение!$B$2:$B$5111,"&lt;="&amp;M$3)-$F1945)))</f>
        <v>#VALUE!</v>
      </c>
      <c r="N1945" s="21" t="e">
        <f>IF(OR($B1945="",N$3&lt;$D1945+Настройки!$B$7),0,MAX(0,$E1945-MAX(0,SUMIFS(Тех_Движение!$G$2:$G$5111,Тех_Движение!$D$2:$D$5111,$C1945,Тех_Движение!$B$2:$B$5111,"&lt;="&amp;N$3)-$F1945)))</f>
        <v>#VALUE!</v>
      </c>
      <c r="O1945" s="21" t="e">
        <f>IF(OR($B1945="",O$3&lt;$D1945+Настройки!$B$7),0,MAX(0,$E1945-MAX(0,SUMIFS(Тех_Движение!$G$2:$G$5111,Тех_Движение!$D$2:$D$5111,$C1945,Тех_Движение!$B$2:$B$5111,"&lt;="&amp;O$3)-$F1945)))</f>
        <v>#VALUE!</v>
      </c>
      <c r="P1945" s="21" t="e">
        <f>IF(OR($B1945="",P$3&lt;$D1945+Настройки!$B$7),0,MAX(0,$E1945-MAX(0,SUMIFS(Тех_Движение!$G$2:$G$5111,Тех_Движение!$D$2:$D$5111,$C1945,Тех_Движение!$B$2:$B$5111,"&lt;="&amp;P$3)-$F1945)))</f>
        <v>#VALUE!</v>
      </c>
      <c r="Q1945" s="21" t="e">
        <f>IF(OR($B1945="",Q$3&lt;$D1945+Настройки!$B$7),0,MAX(0,$E1945-MAX(0,SUMIFS(Тех_Движение!$G$2:$G$5111,Тех_Движение!$D$2:$D$5111,$C1945,Тех_Движение!$B$2:$B$5111,"&lt;="&amp;Q$3)-$F1945)))</f>
        <v>#VALUE!</v>
      </c>
      <c r="R1945" s="21" t="str">
        <f t="shared" si="91"/>
        <v/>
      </c>
      <c r="S1945" s="23" t="str">
        <f>IF($B1945="","",VLOOKUP($C1945,Настройки!$A$11:$L$17,9,FALSE))</f>
        <v/>
      </c>
      <c r="T1945" s="23" t="str">
        <f t="shared" si="92"/>
        <v/>
      </c>
    </row>
    <row r="1946" spans="1:20" x14ac:dyDescent="0.3">
      <c r="A1946" s="20">
        <f>Тех_Движение!$A$1943</f>
        <v>1942</v>
      </c>
      <c r="B1946" s="20" t="str">
        <f>IF(Тех_Движение!$F$1943&gt;0,Тех_Движение!$I$1943,"")</f>
        <v/>
      </c>
      <c r="C1946" s="20" t="str">
        <f>IF($B1946="","",Тех_Движение!$D$1943)</f>
        <v/>
      </c>
      <c r="D1946" s="9" t="str">
        <f>IF($B1946="","",Тех_Движение!$B$1943)</f>
        <v/>
      </c>
      <c r="E1946" s="21" t="str">
        <f>IF($B1946="","",Тех_Движение!$F$1943)</f>
        <v/>
      </c>
      <c r="F1946" s="21" t="str">
        <f>IF($B1946="","",SUMIFS($E$5:$E1945,$C$5:$C1945,$C1946))</f>
        <v/>
      </c>
      <c r="G1946" s="21" t="str">
        <f>IF($B1946="","",MAX(0,$E1946-MAX(0,SUMIFS(Тех_Движение!$G$2:$G$5111,Тех_Движение!$D$2:$D$5111,$C1946,Тех_Движение!$B$2:$B$5111,"&lt;="&amp;Настройки!$B$5-1)-$F1946)))</f>
        <v/>
      </c>
      <c r="H1946" s="21" t="str">
        <f>IF($B1946="","",IF(AND($D1946&gt;=Настройки!$B$5,$D1946&lt;=Настройки!$B$6),$E1946,0))</f>
        <v/>
      </c>
      <c r="I1946" s="21" t="str">
        <f t="shared" si="90"/>
        <v/>
      </c>
      <c r="J1946" s="21" t="str">
        <f>IF($B1946="","",MAX(0,$E1946-MAX(0,SUMIFS(Тех_Движение!$G$2:$G$5111,Тех_Движение!$D$2:$D$5111,$C1946,Тех_Движение!$B$2:$B$5111,"&lt;="&amp;Настройки!$B$6)-$F1946)))</f>
        <v/>
      </c>
      <c r="K1946" s="21" t="e">
        <f>IF(OR($B1946="",K$3&lt;$D1946+Настройки!$B$7),0,MAX(0,$E1946-MAX(0,SUMIFS(Тех_Движение!$G$2:$G$5111,Тех_Движение!$D$2:$D$5111,$C1946,Тех_Движение!$B$2:$B$5111,"&lt;="&amp;K$3)-$F1946)))</f>
        <v>#VALUE!</v>
      </c>
      <c r="L1946" s="21" t="e">
        <f>IF(OR($B1946="",L$3&lt;$D1946+Настройки!$B$7),0,MAX(0,$E1946-MAX(0,SUMIFS(Тех_Движение!$G$2:$G$5111,Тех_Движение!$D$2:$D$5111,$C1946,Тех_Движение!$B$2:$B$5111,"&lt;="&amp;L$3)-$F1946)))</f>
        <v>#VALUE!</v>
      </c>
      <c r="M1946" s="21" t="e">
        <f>IF(OR($B1946="",M$3&lt;$D1946+Настройки!$B$7),0,MAX(0,$E1946-MAX(0,SUMIFS(Тех_Движение!$G$2:$G$5111,Тех_Движение!$D$2:$D$5111,$C1946,Тех_Движение!$B$2:$B$5111,"&lt;="&amp;M$3)-$F1946)))</f>
        <v>#VALUE!</v>
      </c>
      <c r="N1946" s="21" t="e">
        <f>IF(OR($B1946="",N$3&lt;$D1946+Настройки!$B$7),0,MAX(0,$E1946-MAX(0,SUMIFS(Тех_Движение!$G$2:$G$5111,Тех_Движение!$D$2:$D$5111,$C1946,Тех_Движение!$B$2:$B$5111,"&lt;="&amp;N$3)-$F1946)))</f>
        <v>#VALUE!</v>
      </c>
      <c r="O1946" s="21" t="e">
        <f>IF(OR($B1946="",O$3&lt;$D1946+Настройки!$B$7),0,MAX(0,$E1946-MAX(0,SUMIFS(Тех_Движение!$G$2:$G$5111,Тех_Движение!$D$2:$D$5111,$C1946,Тех_Движение!$B$2:$B$5111,"&lt;="&amp;O$3)-$F1946)))</f>
        <v>#VALUE!</v>
      </c>
      <c r="P1946" s="21" t="e">
        <f>IF(OR($B1946="",P$3&lt;$D1946+Настройки!$B$7),0,MAX(0,$E1946-MAX(0,SUMIFS(Тех_Движение!$G$2:$G$5111,Тех_Движение!$D$2:$D$5111,$C1946,Тех_Движение!$B$2:$B$5111,"&lt;="&amp;P$3)-$F1946)))</f>
        <v>#VALUE!</v>
      </c>
      <c r="Q1946" s="21" t="e">
        <f>IF(OR($B1946="",Q$3&lt;$D1946+Настройки!$B$7),0,MAX(0,$E1946-MAX(0,SUMIFS(Тех_Движение!$G$2:$G$5111,Тех_Движение!$D$2:$D$5111,$C1946,Тех_Движение!$B$2:$B$5111,"&lt;="&amp;Q$3)-$F1946)))</f>
        <v>#VALUE!</v>
      </c>
      <c r="R1946" s="21" t="str">
        <f t="shared" si="91"/>
        <v/>
      </c>
      <c r="S1946" s="23" t="str">
        <f>IF($B1946="","",VLOOKUP($C1946,Настройки!$A$11:$L$17,9,FALSE))</f>
        <v/>
      </c>
      <c r="T1946" s="23" t="str">
        <f t="shared" si="92"/>
        <v/>
      </c>
    </row>
    <row r="1947" spans="1:20" x14ac:dyDescent="0.3">
      <c r="A1947" s="20">
        <f>Тех_Движение!$A$1944</f>
        <v>1943</v>
      </c>
      <c r="B1947" s="20" t="str">
        <f>IF(Тех_Движение!$F$1944&gt;0,Тех_Движение!$I$1944,"")</f>
        <v/>
      </c>
      <c r="C1947" s="20" t="str">
        <f>IF($B1947="","",Тех_Движение!$D$1944)</f>
        <v/>
      </c>
      <c r="D1947" s="9" t="str">
        <f>IF($B1947="","",Тех_Движение!$B$1944)</f>
        <v/>
      </c>
      <c r="E1947" s="21" t="str">
        <f>IF($B1947="","",Тех_Движение!$F$1944)</f>
        <v/>
      </c>
      <c r="F1947" s="21" t="str">
        <f>IF($B1947="","",SUMIFS($E$5:$E1946,$C$5:$C1946,$C1947))</f>
        <v/>
      </c>
      <c r="G1947" s="21" t="str">
        <f>IF($B1947="","",MAX(0,$E1947-MAX(0,SUMIFS(Тех_Движение!$G$2:$G$5111,Тех_Движение!$D$2:$D$5111,$C1947,Тех_Движение!$B$2:$B$5111,"&lt;="&amp;Настройки!$B$5-1)-$F1947)))</f>
        <v/>
      </c>
      <c r="H1947" s="21" t="str">
        <f>IF($B1947="","",IF(AND($D1947&gt;=Настройки!$B$5,$D1947&lt;=Настройки!$B$6),$E1947,0))</f>
        <v/>
      </c>
      <c r="I1947" s="21" t="str">
        <f t="shared" si="90"/>
        <v/>
      </c>
      <c r="J1947" s="21" t="str">
        <f>IF($B1947="","",MAX(0,$E1947-MAX(0,SUMIFS(Тех_Движение!$G$2:$G$5111,Тех_Движение!$D$2:$D$5111,$C1947,Тех_Движение!$B$2:$B$5111,"&lt;="&amp;Настройки!$B$6)-$F1947)))</f>
        <v/>
      </c>
      <c r="K1947" s="21" t="e">
        <f>IF(OR($B1947="",K$3&lt;$D1947+Настройки!$B$7),0,MAX(0,$E1947-MAX(0,SUMIFS(Тех_Движение!$G$2:$G$5111,Тех_Движение!$D$2:$D$5111,$C1947,Тех_Движение!$B$2:$B$5111,"&lt;="&amp;K$3)-$F1947)))</f>
        <v>#VALUE!</v>
      </c>
      <c r="L1947" s="21" t="e">
        <f>IF(OR($B1947="",L$3&lt;$D1947+Настройки!$B$7),0,MAX(0,$E1947-MAX(0,SUMIFS(Тех_Движение!$G$2:$G$5111,Тех_Движение!$D$2:$D$5111,$C1947,Тех_Движение!$B$2:$B$5111,"&lt;="&amp;L$3)-$F1947)))</f>
        <v>#VALUE!</v>
      </c>
      <c r="M1947" s="21" t="e">
        <f>IF(OR($B1947="",M$3&lt;$D1947+Настройки!$B$7),0,MAX(0,$E1947-MAX(0,SUMIFS(Тех_Движение!$G$2:$G$5111,Тех_Движение!$D$2:$D$5111,$C1947,Тех_Движение!$B$2:$B$5111,"&lt;="&amp;M$3)-$F1947)))</f>
        <v>#VALUE!</v>
      </c>
      <c r="N1947" s="21" t="e">
        <f>IF(OR($B1947="",N$3&lt;$D1947+Настройки!$B$7),0,MAX(0,$E1947-MAX(0,SUMIFS(Тех_Движение!$G$2:$G$5111,Тех_Движение!$D$2:$D$5111,$C1947,Тех_Движение!$B$2:$B$5111,"&lt;="&amp;N$3)-$F1947)))</f>
        <v>#VALUE!</v>
      </c>
      <c r="O1947" s="21" t="e">
        <f>IF(OR($B1947="",O$3&lt;$D1947+Настройки!$B$7),0,MAX(0,$E1947-MAX(0,SUMIFS(Тех_Движение!$G$2:$G$5111,Тех_Движение!$D$2:$D$5111,$C1947,Тех_Движение!$B$2:$B$5111,"&lt;="&amp;O$3)-$F1947)))</f>
        <v>#VALUE!</v>
      </c>
      <c r="P1947" s="21" t="e">
        <f>IF(OR($B1947="",P$3&lt;$D1947+Настройки!$B$7),0,MAX(0,$E1947-MAX(0,SUMIFS(Тех_Движение!$G$2:$G$5111,Тех_Движение!$D$2:$D$5111,$C1947,Тех_Движение!$B$2:$B$5111,"&lt;="&amp;P$3)-$F1947)))</f>
        <v>#VALUE!</v>
      </c>
      <c r="Q1947" s="21" t="e">
        <f>IF(OR($B1947="",Q$3&lt;$D1947+Настройки!$B$7),0,MAX(0,$E1947-MAX(0,SUMIFS(Тех_Движение!$G$2:$G$5111,Тех_Движение!$D$2:$D$5111,$C1947,Тех_Движение!$B$2:$B$5111,"&lt;="&amp;Q$3)-$F1947)))</f>
        <v>#VALUE!</v>
      </c>
      <c r="R1947" s="21" t="str">
        <f t="shared" si="91"/>
        <v/>
      </c>
      <c r="S1947" s="23" t="str">
        <f>IF($B1947="","",VLOOKUP($C1947,Настройки!$A$11:$L$17,9,FALSE))</f>
        <v/>
      </c>
      <c r="T1947" s="23" t="str">
        <f t="shared" si="92"/>
        <v/>
      </c>
    </row>
    <row r="1948" spans="1:20" x14ac:dyDescent="0.3">
      <c r="A1948" s="20">
        <f>Тех_Движение!$A$1945</f>
        <v>1944</v>
      </c>
      <c r="B1948" s="20" t="str">
        <f>IF(Тех_Движение!$F$1945&gt;0,Тех_Движение!$I$1945,"")</f>
        <v/>
      </c>
      <c r="C1948" s="20" t="str">
        <f>IF($B1948="","",Тех_Движение!$D$1945)</f>
        <v/>
      </c>
      <c r="D1948" s="9" t="str">
        <f>IF($B1948="","",Тех_Движение!$B$1945)</f>
        <v/>
      </c>
      <c r="E1948" s="21" t="str">
        <f>IF($B1948="","",Тех_Движение!$F$1945)</f>
        <v/>
      </c>
      <c r="F1948" s="21" t="str">
        <f>IF($B1948="","",SUMIFS($E$5:$E1947,$C$5:$C1947,$C1948))</f>
        <v/>
      </c>
      <c r="G1948" s="21" t="str">
        <f>IF($B1948="","",MAX(0,$E1948-MAX(0,SUMIFS(Тех_Движение!$G$2:$G$5111,Тех_Движение!$D$2:$D$5111,$C1948,Тех_Движение!$B$2:$B$5111,"&lt;="&amp;Настройки!$B$5-1)-$F1948)))</f>
        <v/>
      </c>
      <c r="H1948" s="21" t="str">
        <f>IF($B1948="","",IF(AND($D1948&gt;=Настройки!$B$5,$D1948&lt;=Настройки!$B$6),$E1948,0))</f>
        <v/>
      </c>
      <c r="I1948" s="21" t="str">
        <f t="shared" si="90"/>
        <v/>
      </c>
      <c r="J1948" s="21" t="str">
        <f>IF($B1948="","",MAX(0,$E1948-MAX(0,SUMIFS(Тех_Движение!$G$2:$G$5111,Тех_Движение!$D$2:$D$5111,$C1948,Тех_Движение!$B$2:$B$5111,"&lt;="&amp;Настройки!$B$6)-$F1948)))</f>
        <v/>
      </c>
      <c r="K1948" s="21" t="e">
        <f>IF(OR($B1948="",K$3&lt;$D1948+Настройки!$B$7),0,MAX(0,$E1948-MAX(0,SUMIFS(Тех_Движение!$G$2:$G$5111,Тех_Движение!$D$2:$D$5111,$C1948,Тех_Движение!$B$2:$B$5111,"&lt;="&amp;K$3)-$F1948)))</f>
        <v>#VALUE!</v>
      </c>
      <c r="L1948" s="21" t="e">
        <f>IF(OR($B1948="",L$3&lt;$D1948+Настройки!$B$7),0,MAX(0,$E1948-MAX(0,SUMIFS(Тех_Движение!$G$2:$G$5111,Тех_Движение!$D$2:$D$5111,$C1948,Тех_Движение!$B$2:$B$5111,"&lt;="&amp;L$3)-$F1948)))</f>
        <v>#VALUE!</v>
      </c>
      <c r="M1948" s="21" t="e">
        <f>IF(OR($B1948="",M$3&lt;$D1948+Настройки!$B$7),0,MAX(0,$E1948-MAX(0,SUMIFS(Тех_Движение!$G$2:$G$5111,Тех_Движение!$D$2:$D$5111,$C1948,Тех_Движение!$B$2:$B$5111,"&lt;="&amp;M$3)-$F1948)))</f>
        <v>#VALUE!</v>
      </c>
      <c r="N1948" s="21" t="e">
        <f>IF(OR($B1948="",N$3&lt;$D1948+Настройки!$B$7),0,MAX(0,$E1948-MAX(0,SUMIFS(Тех_Движение!$G$2:$G$5111,Тех_Движение!$D$2:$D$5111,$C1948,Тех_Движение!$B$2:$B$5111,"&lt;="&amp;N$3)-$F1948)))</f>
        <v>#VALUE!</v>
      </c>
      <c r="O1948" s="21" t="e">
        <f>IF(OR($B1948="",O$3&lt;$D1948+Настройки!$B$7),0,MAX(0,$E1948-MAX(0,SUMIFS(Тех_Движение!$G$2:$G$5111,Тех_Движение!$D$2:$D$5111,$C1948,Тех_Движение!$B$2:$B$5111,"&lt;="&amp;O$3)-$F1948)))</f>
        <v>#VALUE!</v>
      </c>
      <c r="P1948" s="21" t="e">
        <f>IF(OR($B1948="",P$3&lt;$D1948+Настройки!$B$7),0,MAX(0,$E1948-MAX(0,SUMIFS(Тех_Движение!$G$2:$G$5111,Тех_Движение!$D$2:$D$5111,$C1948,Тех_Движение!$B$2:$B$5111,"&lt;="&amp;P$3)-$F1948)))</f>
        <v>#VALUE!</v>
      </c>
      <c r="Q1948" s="21" t="e">
        <f>IF(OR($B1948="",Q$3&lt;$D1948+Настройки!$B$7),0,MAX(0,$E1948-MAX(0,SUMIFS(Тех_Движение!$G$2:$G$5111,Тех_Движение!$D$2:$D$5111,$C1948,Тех_Движение!$B$2:$B$5111,"&lt;="&amp;Q$3)-$F1948)))</f>
        <v>#VALUE!</v>
      </c>
      <c r="R1948" s="21" t="str">
        <f t="shared" si="91"/>
        <v/>
      </c>
      <c r="S1948" s="23" t="str">
        <f>IF($B1948="","",VLOOKUP($C1948,Настройки!$A$11:$L$17,9,FALSE))</f>
        <v/>
      </c>
      <c r="T1948" s="23" t="str">
        <f t="shared" si="92"/>
        <v/>
      </c>
    </row>
    <row r="1949" spans="1:20" x14ac:dyDescent="0.3">
      <c r="A1949" s="20">
        <f>Тех_Движение!$A$1946</f>
        <v>1945</v>
      </c>
      <c r="B1949" s="20" t="str">
        <f>IF(Тех_Движение!$F$1946&gt;0,Тех_Движение!$I$1946,"")</f>
        <v/>
      </c>
      <c r="C1949" s="20" t="str">
        <f>IF($B1949="","",Тех_Движение!$D$1946)</f>
        <v/>
      </c>
      <c r="D1949" s="9" t="str">
        <f>IF($B1949="","",Тех_Движение!$B$1946)</f>
        <v/>
      </c>
      <c r="E1949" s="21" t="str">
        <f>IF($B1949="","",Тех_Движение!$F$1946)</f>
        <v/>
      </c>
      <c r="F1949" s="21" t="str">
        <f>IF($B1949="","",SUMIFS($E$5:$E1948,$C$5:$C1948,$C1949))</f>
        <v/>
      </c>
      <c r="G1949" s="21" t="str">
        <f>IF($B1949="","",MAX(0,$E1949-MAX(0,SUMIFS(Тех_Движение!$G$2:$G$5111,Тех_Движение!$D$2:$D$5111,$C1949,Тех_Движение!$B$2:$B$5111,"&lt;="&amp;Настройки!$B$5-1)-$F1949)))</f>
        <v/>
      </c>
      <c r="H1949" s="21" t="str">
        <f>IF($B1949="","",IF(AND($D1949&gt;=Настройки!$B$5,$D1949&lt;=Настройки!$B$6),$E1949,0))</f>
        <v/>
      </c>
      <c r="I1949" s="21" t="str">
        <f t="shared" si="90"/>
        <v/>
      </c>
      <c r="J1949" s="21" t="str">
        <f>IF($B1949="","",MAX(0,$E1949-MAX(0,SUMIFS(Тех_Движение!$G$2:$G$5111,Тех_Движение!$D$2:$D$5111,$C1949,Тех_Движение!$B$2:$B$5111,"&lt;="&amp;Настройки!$B$6)-$F1949)))</f>
        <v/>
      </c>
      <c r="K1949" s="21" t="e">
        <f>IF(OR($B1949="",K$3&lt;$D1949+Настройки!$B$7),0,MAX(0,$E1949-MAX(0,SUMIFS(Тех_Движение!$G$2:$G$5111,Тех_Движение!$D$2:$D$5111,$C1949,Тех_Движение!$B$2:$B$5111,"&lt;="&amp;K$3)-$F1949)))</f>
        <v>#VALUE!</v>
      </c>
      <c r="L1949" s="21" t="e">
        <f>IF(OR($B1949="",L$3&lt;$D1949+Настройки!$B$7),0,MAX(0,$E1949-MAX(0,SUMIFS(Тех_Движение!$G$2:$G$5111,Тех_Движение!$D$2:$D$5111,$C1949,Тех_Движение!$B$2:$B$5111,"&lt;="&amp;L$3)-$F1949)))</f>
        <v>#VALUE!</v>
      </c>
      <c r="M1949" s="21" t="e">
        <f>IF(OR($B1949="",M$3&lt;$D1949+Настройки!$B$7),0,MAX(0,$E1949-MAX(0,SUMIFS(Тех_Движение!$G$2:$G$5111,Тех_Движение!$D$2:$D$5111,$C1949,Тех_Движение!$B$2:$B$5111,"&lt;="&amp;M$3)-$F1949)))</f>
        <v>#VALUE!</v>
      </c>
      <c r="N1949" s="21" t="e">
        <f>IF(OR($B1949="",N$3&lt;$D1949+Настройки!$B$7),0,MAX(0,$E1949-MAX(0,SUMIFS(Тех_Движение!$G$2:$G$5111,Тех_Движение!$D$2:$D$5111,$C1949,Тех_Движение!$B$2:$B$5111,"&lt;="&amp;N$3)-$F1949)))</f>
        <v>#VALUE!</v>
      </c>
      <c r="O1949" s="21" t="e">
        <f>IF(OR($B1949="",O$3&lt;$D1949+Настройки!$B$7),0,MAX(0,$E1949-MAX(0,SUMIFS(Тех_Движение!$G$2:$G$5111,Тех_Движение!$D$2:$D$5111,$C1949,Тех_Движение!$B$2:$B$5111,"&lt;="&amp;O$3)-$F1949)))</f>
        <v>#VALUE!</v>
      </c>
      <c r="P1949" s="21" t="e">
        <f>IF(OR($B1949="",P$3&lt;$D1949+Настройки!$B$7),0,MAX(0,$E1949-MAX(0,SUMIFS(Тех_Движение!$G$2:$G$5111,Тех_Движение!$D$2:$D$5111,$C1949,Тех_Движение!$B$2:$B$5111,"&lt;="&amp;P$3)-$F1949)))</f>
        <v>#VALUE!</v>
      </c>
      <c r="Q1949" s="21" t="e">
        <f>IF(OR($B1949="",Q$3&lt;$D1949+Настройки!$B$7),0,MAX(0,$E1949-MAX(0,SUMIFS(Тех_Движение!$G$2:$G$5111,Тех_Движение!$D$2:$D$5111,$C1949,Тех_Движение!$B$2:$B$5111,"&lt;="&amp;Q$3)-$F1949)))</f>
        <v>#VALUE!</v>
      </c>
      <c r="R1949" s="21" t="str">
        <f t="shared" si="91"/>
        <v/>
      </c>
      <c r="S1949" s="23" t="str">
        <f>IF($B1949="","",VLOOKUP($C1949,Настройки!$A$11:$L$17,9,FALSE))</f>
        <v/>
      </c>
      <c r="T1949" s="23" t="str">
        <f t="shared" si="92"/>
        <v/>
      </c>
    </row>
    <row r="1950" spans="1:20" x14ac:dyDescent="0.3">
      <c r="A1950" s="20">
        <f>Тех_Движение!$A$1947</f>
        <v>1946</v>
      </c>
      <c r="B1950" s="20" t="str">
        <f>IF(Тех_Движение!$F$1947&gt;0,Тех_Движение!$I$1947,"")</f>
        <v/>
      </c>
      <c r="C1950" s="20" t="str">
        <f>IF($B1950="","",Тех_Движение!$D$1947)</f>
        <v/>
      </c>
      <c r="D1950" s="9" t="str">
        <f>IF($B1950="","",Тех_Движение!$B$1947)</f>
        <v/>
      </c>
      <c r="E1950" s="21" t="str">
        <f>IF($B1950="","",Тех_Движение!$F$1947)</f>
        <v/>
      </c>
      <c r="F1950" s="21" t="str">
        <f>IF($B1950="","",SUMIFS($E$5:$E1949,$C$5:$C1949,$C1950))</f>
        <v/>
      </c>
      <c r="G1950" s="21" t="str">
        <f>IF($B1950="","",MAX(0,$E1950-MAX(0,SUMIFS(Тех_Движение!$G$2:$G$5111,Тех_Движение!$D$2:$D$5111,$C1950,Тех_Движение!$B$2:$B$5111,"&lt;="&amp;Настройки!$B$5-1)-$F1950)))</f>
        <v/>
      </c>
      <c r="H1950" s="21" t="str">
        <f>IF($B1950="","",IF(AND($D1950&gt;=Настройки!$B$5,$D1950&lt;=Настройки!$B$6),$E1950,0))</f>
        <v/>
      </c>
      <c r="I1950" s="21" t="str">
        <f t="shared" si="90"/>
        <v/>
      </c>
      <c r="J1950" s="21" t="str">
        <f>IF($B1950="","",MAX(0,$E1950-MAX(0,SUMIFS(Тех_Движение!$G$2:$G$5111,Тех_Движение!$D$2:$D$5111,$C1950,Тех_Движение!$B$2:$B$5111,"&lt;="&amp;Настройки!$B$6)-$F1950)))</f>
        <v/>
      </c>
      <c r="K1950" s="21" t="e">
        <f>IF(OR($B1950="",K$3&lt;$D1950+Настройки!$B$7),0,MAX(0,$E1950-MAX(0,SUMIFS(Тех_Движение!$G$2:$G$5111,Тех_Движение!$D$2:$D$5111,$C1950,Тех_Движение!$B$2:$B$5111,"&lt;="&amp;K$3)-$F1950)))</f>
        <v>#VALUE!</v>
      </c>
      <c r="L1950" s="21" t="e">
        <f>IF(OR($B1950="",L$3&lt;$D1950+Настройки!$B$7),0,MAX(0,$E1950-MAX(0,SUMIFS(Тех_Движение!$G$2:$G$5111,Тех_Движение!$D$2:$D$5111,$C1950,Тех_Движение!$B$2:$B$5111,"&lt;="&amp;L$3)-$F1950)))</f>
        <v>#VALUE!</v>
      </c>
      <c r="M1950" s="21" t="e">
        <f>IF(OR($B1950="",M$3&lt;$D1950+Настройки!$B$7),0,MAX(0,$E1950-MAX(0,SUMIFS(Тех_Движение!$G$2:$G$5111,Тех_Движение!$D$2:$D$5111,$C1950,Тех_Движение!$B$2:$B$5111,"&lt;="&amp;M$3)-$F1950)))</f>
        <v>#VALUE!</v>
      </c>
      <c r="N1950" s="21" t="e">
        <f>IF(OR($B1950="",N$3&lt;$D1950+Настройки!$B$7),0,MAX(0,$E1950-MAX(0,SUMIFS(Тех_Движение!$G$2:$G$5111,Тех_Движение!$D$2:$D$5111,$C1950,Тех_Движение!$B$2:$B$5111,"&lt;="&amp;N$3)-$F1950)))</f>
        <v>#VALUE!</v>
      </c>
      <c r="O1950" s="21" t="e">
        <f>IF(OR($B1950="",O$3&lt;$D1950+Настройки!$B$7),0,MAX(0,$E1950-MAX(0,SUMIFS(Тех_Движение!$G$2:$G$5111,Тех_Движение!$D$2:$D$5111,$C1950,Тех_Движение!$B$2:$B$5111,"&lt;="&amp;O$3)-$F1950)))</f>
        <v>#VALUE!</v>
      </c>
      <c r="P1950" s="21" t="e">
        <f>IF(OR($B1950="",P$3&lt;$D1950+Настройки!$B$7),0,MAX(0,$E1950-MAX(0,SUMIFS(Тех_Движение!$G$2:$G$5111,Тех_Движение!$D$2:$D$5111,$C1950,Тех_Движение!$B$2:$B$5111,"&lt;="&amp;P$3)-$F1950)))</f>
        <v>#VALUE!</v>
      </c>
      <c r="Q1950" s="21" t="e">
        <f>IF(OR($B1950="",Q$3&lt;$D1950+Настройки!$B$7),0,MAX(0,$E1950-MAX(0,SUMIFS(Тех_Движение!$G$2:$G$5111,Тех_Движение!$D$2:$D$5111,$C1950,Тех_Движение!$B$2:$B$5111,"&lt;="&amp;Q$3)-$F1950)))</f>
        <v>#VALUE!</v>
      </c>
      <c r="R1950" s="21" t="str">
        <f t="shared" si="91"/>
        <v/>
      </c>
      <c r="S1950" s="23" t="str">
        <f>IF($B1950="","",VLOOKUP($C1950,Настройки!$A$11:$L$17,9,FALSE))</f>
        <v/>
      </c>
      <c r="T1950" s="23" t="str">
        <f t="shared" si="92"/>
        <v/>
      </c>
    </row>
    <row r="1951" spans="1:20" x14ac:dyDescent="0.3">
      <c r="A1951" s="20">
        <f>Тех_Движение!$A$1948</f>
        <v>1947</v>
      </c>
      <c r="B1951" s="20" t="str">
        <f>IF(Тех_Движение!$F$1948&gt;0,Тех_Движение!$I$1948,"")</f>
        <v/>
      </c>
      <c r="C1951" s="20" t="str">
        <f>IF($B1951="","",Тех_Движение!$D$1948)</f>
        <v/>
      </c>
      <c r="D1951" s="9" t="str">
        <f>IF($B1951="","",Тех_Движение!$B$1948)</f>
        <v/>
      </c>
      <c r="E1951" s="21" t="str">
        <f>IF($B1951="","",Тех_Движение!$F$1948)</f>
        <v/>
      </c>
      <c r="F1951" s="21" t="str">
        <f>IF($B1951="","",SUMIFS($E$5:$E1950,$C$5:$C1950,$C1951))</f>
        <v/>
      </c>
      <c r="G1951" s="21" t="str">
        <f>IF($B1951="","",MAX(0,$E1951-MAX(0,SUMIFS(Тех_Движение!$G$2:$G$5111,Тех_Движение!$D$2:$D$5111,$C1951,Тех_Движение!$B$2:$B$5111,"&lt;="&amp;Настройки!$B$5-1)-$F1951)))</f>
        <v/>
      </c>
      <c r="H1951" s="21" t="str">
        <f>IF($B1951="","",IF(AND($D1951&gt;=Настройки!$B$5,$D1951&lt;=Настройки!$B$6),$E1951,0))</f>
        <v/>
      </c>
      <c r="I1951" s="21" t="str">
        <f t="shared" si="90"/>
        <v/>
      </c>
      <c r="J1951" s="21" t="str">
        <f>IF($B1951="","",MAX(0,$E1951-MAX(0,SUMIFS(Тех_Движение!$G$2:$G$5111,Тех_Движение!$D$2:$D$5111,$C1951,Тех_Движение!$B$2:$B$5111,"&lt;="&amp;Настройки!$B$6)-$F1951)))</f>
        <v/>
      </c>
      <c r="K1951" s="21" t="e">
        <f>IF(OR($B1951="",K$3&lt;$D1951+Настройки!$B$7),0,MAX(0,$E1951-MAX(0,SUMIFS(Тех_Движение!$G$2:$G$5111,Тех_Движение!$D$2:$D$5111,$C1951,Тех_Движение!$B$2:$B$5111,"&lt;="&amp;K$3)-$F1951)))</f>
        <v>#VALUE!</v>
      </c>
      <c r="L1951" s="21" t="e">
        <f>IF(OR($B1951="",L$3&lt;$D1951+Настройки!$B$7),0,MAX(0,$E1951-MAX(0,SUMIFS(Тех_Движение!$G$2:$G$5111,Тех_Движение!$D$2:$D$5111,$C1951,Тех_Движение!$B$2:$B$5111,"&lt;="&amp;L$3)-$F1951)))</f>
        <v>#VALUE!</v>
      </c>
      <c r="M1951" s="21" t="e">
        <f>IF(OR($B1951="",M$3&lt;$D1951+Настройки!$B$7),0,MAX(0,$E1951-MAX(0,SUMIFS(Тех_Движение!$G$2:$G$5111,Тех_Движение!$D$2:$D$5111,$C1951,Тех_Движение!$B$2:$B$5111,"&lt;="&amp;M$3)-$F1951)))</f>
        <v>#VALUE!</v>
      </c>
      <c r="N1951" s="21" t="e">
        <f>IF(OR($B1951="",N$3&lt;$D1951+Настройки!$B$7),0,MAX(0,$E1951-MAX(0,SUMIFS(Тех_Движение!$G$2:$G$5111,Тех_Движение!$D$2:$D$5111,$C1951,Тех_Движение!$B$2:$B$5111,"&lt;="&amp;N$3)-$F1951)))</f>
        <v>#VALUE!</v>
      </c>
      <c r="O1951" s="21" t="e">
        <f>IF(OR($B1951="",O$3&lt;$D1951+Настройки!$B$7),0,MAX(0,$E1951-MAX(0,SUMIFS(Тех_Движение!$G$2:$G$5111,Тех_Движение!$D$2:$D$5111,$C1951,Тех_Движение!$B$2:$B$5111,"&lt;="&amp;O$3)-$F1951)))</f>
        <v>#VALUE!</v>
      </c>
      <c r="P1951" s="21" t="e">
        <f>IF(OR($B1951="",P$3&lt;$D1951+Настройки!$B$7),0,MAX(0,$E1951-MAX(0,SUMIFS(Тех_Движение!$G$2:$G$5111,Тех_Движение!$D$2:$D$5111,$C1951,Тех_Движение!$B$2:$B$5111,"&lt;="&amp;P$3)-$F1951)))</f>
        <v>#VALUE!</v>
      </c>
      <c r="Q1951" s="21" t="e">
        <f>IF(OR($B1951="",Q$3&lt;$D1951+Настройки!$B$7),0,MAX(0,$E1951-MAX(0,SUMIFS(Тех_Движение!$G$2:$G$5111,Тех_Движение!$D$2:$D$5111,$C1951,Тех_Движение!$B$2:$B$5111,"&lt;="&amp;Q$3)-$F1951)))</f>
        <v>#VALUE!</v>
      </c>
      <c r="R1951" s="21" t="str">
        <f t="shared" si="91"/>
        <v/>
      </c>
      <c r="S1951" s="23" t="str">
        <f>IF($B1951="","",VLOOKUP($C1951,Настройки!$A$11:$L$17,9,FALSE))</f>
        <v/>
      </c>
      <c r="T1951" s="23" t="str">
        <f t="shared" si="92"/>
        <v/>
      </c>
    </row>
    <row r="1952" spans="1:20" x14ac:dyDescent="0.3">
      <c r="A1952" s="20">
        <f>Тех_Движение!$A$1949</f>
        <v>1948</v>
      </c>
      <c r="B1952" s="20" t="str">
        <f>IF(Тех_Движение!$F$1949&gt;0,Тех_Движение!$I$1949,"")</f>
        <v/>
      </c>
      <c r="C1952" s="20" t="str">
        <f>IF($B1952="","",Тех_Движение!$D$1949)</f>
        <v/>
      </c>
      <c r="D1952" s="9" t="str">
        <f>IF($B1952="","",Тех_Движение!$B$1949)</f>
        <v/>
      </c>
      <c r="E1952" s="21" t="str">
        <f>IF($B1952="","",Тех_Движение!$F$1949)</f>
        <v/>
      </c>
      <c r="F1952" s="21" t="str">
        <f>IF($B1952="","",SUMIFS($E$5:$E1951,$C$5:$C1951,$C1952))</f>
        <v/>
      </c>
      <c r="G1952" s="21" t="str">
        <f>IF($B1952="","",MAX(0,$E1952-MAX(0,SUMIFS(Тех_Движение!$G$2:$G$5111,Тех_Движение!$D$2:$D$5111,$C1952,Тех_Движение!$B$2:$B$5111,"&lt;="&amp;Настройки!$B$5-1)-$F1952)))</f>
        <v/>
      </c>
      <c r="H1952" s="21" t="str">
        <f>IF($B1952="","",IF(AND($D1952&gt;=Настройки!$B$5,$D1952&lt;=Настройки!$B$6),$E1952,0))</f>
        <v/>
      </c>
      <c r="I1952" s="21" t="str">
        <f t="shared" si="90"/>
        <v/>
      </c>
      <c r="J1952" s="21" t="str">
        <f>IF($B1952="","",MAX(0,$E1952-MAX(0,SUMIFS(Тех_Движение!$G$2:$G$5111,Тех_Движение!$D$2:$D$5111,$C1952,Тех_Движение!$B$2:$B$5111,"&lt;="&amp;Настройки!$B$6)-$F1952)))</f>
        <v/>
      </c>
      <c r="K1952" s="21" t="e">
        <f>IF(OR($B1952="",K$3&lt;$D1952+Настройки!$B$7),0,MAX(0,$E1952-MAX(0,SUMIFS(Тех_Движение!$G$2:$G$5111,Тех_Движение!$D$2:$D$5111,$C1952,Тех_Движение!$B$2:$B$5111,"&lt;="&amp;K$3)-$F1952)))</f>
        <v>#VALUE!</v>
      </c>
      <c r="L1952" s="21" t="e">
        <f>IF(OR($B1952="",L$3&lt;$D1952+Настройки!$B$7),0,MAX(0,$E1952-MAX(0,SUMIFS(Тех_Движение!$G$2:$G$5111,Тех_Движение!$D$2:$D$5111,$C1952,Тех_Движение!$B$2:$B$5111,"&lt;="&amp;L$3)-$F1952)))</f>
        <v>#VALUE!</v>
      </c>
      <c r="M1952" s="21" t="e">
        <f>IF(OR($B1952="",M$3&lt;$D1952+Настройки!$B$7),0,MAX(0,$E1952-MAX(0,SUMIFS(Тех_Движение!$G$2:$G$5111,Тех_Движение!$D$2:$D$5111,$C1952,Тех_Движение!$B$2:$B$5111,"&lt;="&amp;M$3)-$F1952)))</f>
        <v>#VALUE!</v>
      </c>
      <c r="N1952" s="21" t="e">
        <f>IF(OR($B1952="",N$3&lt;$D1952+Настройки!$B$7),0,MAX(0,$E1952-MAX(0,SUMIFS(Тех_Движение!$G$2:$G$5111,Тех_Движение!$D$2:$D$5111,$C1952,Тех_Движение!$B$2:$B$5111,"&lt;="&amp;N$3)-$F1952)))</f>
        <v>#VALUE!</v>
      </c>
      <c r="O1952" s="21" t="e">
        <f>IF(OR($B1952="",O$3&lt;$D1952+Настройки!$B$7),0,MAX(0,$E1952-MAX(0,SUMIFS(Тех_Движение!$G$2:$G$5111,Тех_Движение!$D$2:$D$5111,$C1952,Тех_Движение!$B$2:$B$5111,"&lt;="&amp;O$3)-$F1952)))</f>
        <v>#VALUE!</v>
      </c>
      <c r="P1952" s="21" t="e">
        <f>IF(OR($B1952="",P$3&lt;$D1952+Настройки!$B$7),0,MAX(0,$E1952-MAX(0,SUMIFS(Тех_Движение!$G$2:$G$5111,Тех_Движение!$D$2:$D$5111,$C1952,Тех_Движение!$B$2:$B$5111,"&lt;="&amp;P$3)-$F1952)))</f>
        <v>#VALUE!</v>
      </c>
      <c r="Q1952" s="21" t="e">
        <f>IF(OR($B1952="",Q$3&lt;$D1952+Настройки!$B$7),0,MAX(0,$E1952-MAX(0,SUMIFS(Тех_Движение!$G$2:$G$5111,Тех_Движение!$D$2:$D$5111,$C1952,Тех_Движение!$B$2:$B$5111,"&lt;="&amp;Q$3)-$F1952)))</f>
        <v>#VALUE!</v>
      </c>
      <c r="R1952" s="21" t="str">
        <f t="shared" si="91"/>
        <v/>
      </c>
      <c r="S1952" s="23" t="str">
        <f>IF($B1952="","",VLOOKUP($C1952,Настройки!$A$11:$L$17,9,FALSE))</f>
        <v/>
      </c>
      <c r="T1952" s="23" t="str">
        <f t="shared" si="92"/>
        <v/>
      </c>
    </row>
    <row r="1953" spans="1:20" x14ac:dyDescent="0.3">
      <c r="A1953" s="20">
        <f>Тех_Движение!$A$1950</f>
        <v>1949</v>
      </c>
      <c r="B1953" s="20" t="str">
        <f>IF(Тех_Движение!$F$1950&gt;0,Тех_Движение!$I$1950,"")</f>
        <v/>
      </c>
      <c r="C1953" s="20" t="str">
        <f>IF($B1953="","",Тех_Движение!$D$1950)</f>
        <v/>
      </c>
      <c r="D1953" s="9" t="str">
        <f>IF($B1953="","",Тех_Движение!$B$1950)</f>
        <v/>
      </c>
      <c r="E1953" s="21" t="str">
        <f>IF($B1953="","",Тех_Движение!$F$1950)</f>
        <v/>
      </c>
      <c r="F1953" s="21" t="str">
        <f>IF($B1953="","",SUMIFS($E$5:$E1952,$C$5:$C1952,$C1953))</f>
        <v/>
      </c>
      <c r="G1953" s="21" t="str">
        <f>IF($B1953="","",MAX(0,$E1953-MAX(0,SUMIFS(Тех_Движение!$G$2:$G$5111,Тех_Движение!$D$2:$D$5111,$C1953,Тех_Движение!$B$2:$B$5111,"&lt;="&amp;Настройки!$B$5-1)-$F1953)))</f>
        <v/>
      </c>
      <c r="H1953" s="21" t="str">
        <f>IF($B1953="","",IF(AND($D1953&gt;=Настройки!$B$5,$D1953&lt;=Настройки!$B$6),$E1953,0))</f>
        <v/>
      </c>
      <c r="I1953" s="21" t="str">
        <f t="shared" si="90"/>
        <v/>
      </c>
      <c r="J1953" s="21" t="str">
        <f>IF($B1953="","",MAX(0,$E1953-MAX(0,SUMIFS(Тех_Движение!$G$2:$G$5111,Тех_Движение!$D$2:$D$5111,$C1953,Тех_Движение!$B$2:$B$5111,"&lt;="&amp;Настройки!$B$6)-$F1953)))</f>
        <v/>
      </c>
      <c r="K1953" s="21" t="e">
        <f>IF(OR($B1953="",K$3&lt;$D1953+Настройки!$B$7),0,MAX(0,$E1953-MAX(0,SUMIFS(Тех_Движение!$G$2:$G$5111,Тех_Движение!$D$2:$D$5111,$C1953,Тех_Движение!$B$2:$B$5111,"&lt;="&amp;K$3)-$F1953)))</f>
        <v>#VALUE!</v>
      </c>
      <c r="L1953" s="21" t="e">
        <f>IF(OR($B1953="",L$3&lt;$D1953+Настройки!$B$7),0,MAX(0,$E1953-MAX(0,SUMIFS(Тех_Движение!$G$2:$G$5111,Тех_Движение!$D$2:$D$5111,$C1953,Тех_Движение!$B$2:$B$5111,"&lt;="&amp;L$3)-$F1953)))</f>
        <v>#VALUE!</v>
      </c>
      <c r="M1953" s="21" t="e">
        <f>IF(OR($B1953="",M$3&lt;$D1953+Настройки!$B$7),0,MAX(0,$E1953-MAX(0,SUMIFS(Тех_Движение!$G$2:$G$5111,Тех_Движение!$D$2:$D$5111,$C1953,Тех_Движение!$B$2:$B$5111,"&lt;="&amp;M$3)-$F1953)))</f>
        <v>#VALUE!</v>
      </c>
      <c r="N1953" s="21" t="e">
        <f>IF(OR($B1953="",N$3&lt;$D1953+Настройки!$B$7),0,MAX(0,$E1953-MAX(0,SUMIFS(Тех_Движение!$G$2:$G$5111,Тех_Движение!$D$2:$D$5111,$C1953,Тех_Движение!$B$2:$B$5111,"&lt;="&amp;N$3)-$F1953)))</f>
        <v>#VALUE!</v>
      </c>
      <c r="O1953" s="21" t="e">
        <f>IF(OR($B1953="",O$3&lt;$D1953+Настройки!$B$7),0,MAX(0,$E1953-MAX(0,SUMIFS(Тех_Движение!$G$2:$G$5111,Тех_Движение!$D$2:$D$5111,$C1953,Тех_Движение!$B$2:$B$5111,"&lt;="&amp;O$3)-$F1953)))</f>
        <v>#VALUE!</v>
      </c>
      <c r="P1953" s="21" t="e">
        <f>IF(OR($B1953="",P$3&lt;$D1953+Настройки!$B$7),0,MAX(0,$E1953-MAX(0,SUMIFS(Тех_Движение!$G$2:$G$5111,Тех_Движение!$D$2:$D$5111,$C1953,Тех_Движение!$B$2:$B$5111,"&lt;="&amp;P$3)-$F1953)))</f>
        <v>#VALUE!</v>
      </c>
      <c r="Q1953" s="21" t="e">
        <f>IF(OR($B1953="",Q$3&lt;$D1953+Настройки!$B$7),0,MAX(0,$E1953-MAX(0,SUMIFS(Тех_Движение!$G$2:$G$5111,Тех_Движение!$D$2:$D$5111,$C1953,Тех_Движение!$B$2:$B$5111,"&lt;="&amp;Q$3)-$F1953)))</f>
        <v>#VALUE!</v>
      </c>
      <c r="R1953" s="21" t="str">
        <f t="shared" si="91"/>
        <v/>
      </c>
      <c r="S1953" s="23" t="str">
        <f>IF($B1953="","",VLOOKUP($C1953,Настройки!$A$11:$L$17,9,FALSE))</f>
        <v/>
      </c>
      <c r="T1953" s="23" t="str">
        <f t="shared" si="92"/>
        <v/>
      </c>
    </row>
    <row r="1954" spans="1:20" x14ac:dyDescent="0.3">
      <c r="A1954" s="20">
        <f>Тех_Движение!$A$1951</f>
        <v>1950</v>
      </c>
      <c r="B1954" s="20" t="str">
        <f>IF(Тех_Движение!$F$1951&gt;0,Тех_Движение!$I$1951,"")</f>
        <v/>
      </c>
      <c r="C1954" s="20" t="str">
        <f>IF($B1954="","",Тех_Движение!$D$1951)</f>
        <v/>
      </c>
      <c r="D1954" s="9" t="str">
        <f>IF($B1954="","",Тех_Движение!$B$1951)</f>
        <v/>
      </c>
      <c r="E1954" s="21" t="str">
        <f>IF($B1954="","",Тех_Движение!$F$1951)</f>
        <v/>
      </c>
      <c r="F1954" s="21" t="str">
        <f>IF($B1954="","",SUMIFS($E$5:$E1953,$C$5:$C1953,$C1954))</f>
        <v/>
      </c>
      <c r="G1954" s="21" t="str">
        <f>IF($B1954="","",MAX(0,$E1954-MAX(0,SUMIFS(Тех_Движение!$G$2:$G$5111,Тех_Движение!$D$2:$D$5111,$C1954,Тех_Движение!$B$2:$B$5111,"&lt;="&amp;Настройки!$B$5-1)-$F1954)))</f>
        <v/>
      </c>
      <c r="H1954" s="21" t="str">
        <f>IF($B1954="","",IF(AND($D1954&gt;=Настройки!$B$5,$D1954&lt;=Настройки!$B$6),$E1954,0))</f>
        <v/>
      </c>
      <c r="I1954" s="21" t="str">
        <f t="shared" si="90"/>
        <v/>
      </c>
      <c r="J1954" s="21" t="str">
        <f>IF($B1954="","",MAX(0,$E1954-MAX(0,SUMIFS(Тех_Движение!$G$2:$G$5111,Тех_Движение!$D$2:$D$5111,$C1954,Тех_Движение!$B$2:$B$5111,"&lt;="&amp;Настройки!$B$6)-$F1954)))</f>
        <v/>
      </c>
      <c r="K1954" s="21" t="e">
        <f>IF(OR($B1954="",K$3&lt;$D1954+Настройки!$B$7),0,MAX(0,$E1954-MAX(0,SUMIFS(Тех_Движение!$G$2:$G$5111,Тех_Движение!$D$2:$D$5111,$C1954,Тех_Движение!$B$2:$B$5111,"&lt;="&amp;K$3)-$F1954)))</f>
        <v>#VALUE!</v>
      </c>
      <c r="L1954" s="21" t="e">
        <f>IF(OR($B1954="",L$3&lt;$D1954+Настройки!$B$7),0,MAX(0,$E1954-MAX(0,SUMIFS(Тех_Движение!$G$2:$G$5111,Тех_Движение!$D$2:$D$5111,$C1954,Тех_Движение!$B$2:$B$5111,"&lt;="&amp;L$3)-$F1954)))</f>
        <v>#VALUE!</v>
      </c>
      <c r="M1954" s="21" t="e">
        <f>IF(OR($B1954="",M$3&lt;$D1954+Настройки!$B$7),0,MAX(0,$E1954-MAX(0,SUMIFS(Тех_Движение!$G$2:$G$5111,Тех_Движение!$D$2:$D$5111,$C1954,Тех_Движение!$B$2:$B$5111,"&lt;="&amp;M$3)-$F1954)))</f>
        <v>#VALUE!</v>
      </c>
      <c r="N1954" s="21" t="e">
        <f>IF(OR($B1954="",N$3&lt;$D1954+Настройки!$B$7),0,MAX(0,$E1954-MAX(0,SUMIFS(Тех_Движение!$G$2:$G$5111,Тех_Движение!$D$2:$D$5111,$C1954,Тех_Движение!$B$2:$B$5111,"&lt;="&amp;N$3)-$F1954)))</f>
        <v>#VALUE!</v>
      </c>
      <c r="O1954" s="21" t="e">
        <f>IF(OR($B1954="",O$3&lt;$D1954+Настройки!$B$7),0,MAX(0,$E1954-MAX(0,SUMIFS(Тех_Движение!$G$2:$G$5111,Тех_Движение!$D$2:$D$5111,$C1954,Тех_Движение!$B$2:$B$5111,"&lt;="&amp;O$3)-$F1954)))</f>
        <v>#VALUE!</v>
      </c>
      <c r="P1954" s="21" t="e">
        <f>IF(OR($B1954="",P$3&lt;$D1954+Настройки!$B$7),0,MAX(0,$E1954-MAX(0,SUMIFS(Тех_Движение!$G$2:$G$5111,Тех_Движение!$D$2:$D$5111,$C1954,Тех_Движение!$B$2:$B$5111,"&lt;="&amp;P$3)-$F1954)))</f>
        <v>#VALUE!</v>
      </c>
      <c r="Q1954" s="21" t="e">
        <f>IF(OR($B1954="",Q$3&lt;$D1954+Настройки!$B$7),0,MAX(0,$E1954-MAX(0,SUMIFS(Тех_Движение!$G$2:$G$5111,Тех_Движение!$D$2:$D$5111,$C1954,Тех_Движение!$B$2:$B$5111,"&lt;="&amp;Q$3)-$F1954)))</f>
        <v>#VALUE!</v>
      </c>
      <c r="R1954" s="21" t="str">
        <f t="shared" si="91"/>
        <v/>
      </c>
      <c r="S1954" s="23" t="str">
        <f>IF($B1954="","",VLOOKUP($C1954,Настройки!$A$11:$L$17,9,FALSE))</f>
        <v/>
      </c>
      <c r="T1954" s="23" t="str">
        <f t="shared" si="92"/>
        <v/>
      </c>
    </row>
    <row r="1955" spans="1:20" x14ac:dyDescent="0.3">
      <c r="A1955" s="20">
        <f>Тех_Движение!$A$1952</f>
        <v>1951</v>
      </c>
      <c r="B1955" s="20" t="str">
        <f>IF(Тех_Движение!$F$1952&gt;0,Тех_Движение!$I$1952,"")</f>
        <v/>
      </c>
      <c r="C1955" s="20" t="str">
        <f>IF($B1955="","",Тех_Движение!$D$1952)</f>
        <v/>
      </c>
      <c r="D1955" s="9" t="str">
        <f>IF($B1955="","",Тех_Движение!$B$1952)</f>
        <v/>
      </c>
      <c r="E1955" s="21" t="str">
        <f>IF($B1955="","",Тех_Движение!$F$1952)</f>
        <v/>
      </c>
      <c r="F1955" s="21" t="str">
        <f>IF($B1955="","",SUMIFS($E$5:$E1954,$C$5:$C1954,$C1955))</f>
        <v/>
      </c>
      <c r="G1955" s="21" t="str">
        <f>IF($B1955="","",MAX(0,$E1955-MAX(0,SUMIFS(Тех_Движение!$G$2:$G$5111,Тех_Движение!$D$2:$D$5111,$C1955,Тех_Движение!$B$2:$B$5111,"&lt;="&amp;Настройки!$B$5-1)-$F1955)))</f>
        <v/>
      </c>
      <c r="H1955" s="21" t="str">
        <f>IF($B1955="","",IF(AND($D1955&gt;=Настройки!$B$5,$D1955&lt;=Настройки!$B$6),$E1955,0))</f>
        <v/>
      </c>
      <c r="I1955" s="21" t="str">
        <f t="shared" si="90"/>
        <v/>
      </c>
      <c r="J1955" s="21" t="str">
        <f>IF($B1955="","",MAX(0,$E1955-MAX(0,SUMIFS(Тех_Движение!$G$2:$G$5111,Тех_Движение!$D$2:$D$5111,$C1955,Тех_Движение!$B$2:$B$5111,"&lt;="&amp;Настройки!$B$6)-$F1955)))</f>
        <v/>
      </c>
      <c r="K1955" s="21" t="e">
        <f>IF(OR($B1955="",K$3&lt;$D1955+Настройки!$B$7),0,MAX(0,$E1955-MAX(0,SUMIFS(Тех_Движение!$G$2:$G$5111,Тех_Движение!$D$2:$D$5111,$C1955,Тех_Движение!$B$2:$B$5111,"&lt;="&amp;K$3)-$F1955)))</f>
        <v>#VALUE!</v>
      </c>
      <c r="L1955" s="21" t="e">
        <f>IF(OR($B1955="",L$3&lt;$D1955+Настройки!$B$7),0,MAX(0,$E1955-MAX(0,SUMIFS(Тех_Движение!$G$2:$G$5111,Тех_Движение!$D$2:$D$5111,$C1955,Тех_Движение!$B$2:$B$5111,"&lt;="&amp;L$3)-$F1955)))</f>
        <v>#VALUE!</v>
      </c>
      <c r="M1955" s="21" t="e">
        <f>IF(OR($B1955="",M$3&lt;$D1955+Настройки!$B$7),0,MAX(0,$E1955-MAX(0,SUMIFS(Тех_Движение!$G$2:$G$5111,Тех_Движение!$D$2:$D$5111,$C1955,Тех_Движение!$B$2:$B$5111,"&lt;="&amp;M$3)-$F1955)))</f>
        <v>#VALUE!</v>
      </c>
      <c r="N1955" s="21" t="e">
        <f>IF(OR($B1955="",N$3&lt;$D1955+Настройки!$B$7),0,MAX(0,$E1955-MAX(0,SUMIFS(Тех_Движение!$G$2:$G$5111,Тех_Движение!$D$2:$D$5111,$C1955,Тех_Движение!$B$2:$B$5111,"&lt;="&amp;N$3)-$F1955)))</f>
        <v>#VALUE!</v>
      </c>
      <c r="O1955" s="21" t="e">
        <f>IF(OR($B1955="",O$3&lt;$D1955+Настройки!$B$7),0,MAX(0,$E1955-MAX(0,SUMIFS(Тех_Движение!$G$2:$G$5111,Тех_Движение!$D$2:$D$5111,$C1955,Тех_Движение!$B$2:$B$5111,"&lt;="&amp;O$3)-$F1955)))</f>
        <v>#VALUE!</v>
      </c>
      <c r="P1955" s="21" t="e">
        <f>IF(OR($B1955="",P$3&lt;$D1955+Настройки!$B$7),0,MAX(0,$E1955-MAX(0,SUMIFS(Тех_Движение!$G$2:$G$5111,Тех_Движение!$D$2:$D$5111,$C1955,Тех_Движение!$B$2:$B$5111,"&lt;="&amp;P$3)-$F1955)))</f>
        <v>#VALUE!</v>
      </c>
      <c r="Q1955" s="21" t="e">
        <f>IF(OR($B1955="",Q$3&lt;$D1955+Настройки!$B$7),0,MAX(0,$E1955-MAX(0,SUMIFS(Тех_Движение!$G$2:$G$5111,Тех_Движение!$D$2:$D$5111,$C1955,Тех_Движение!$B$2:$B$5111,"&lt;="&amp;Q$3)-$F1955)))</f>
        <v>#VALUE!</v>
      </c>
      <c r="R1955" s="21" t="str">
        <f t="shared" si="91"/>
        <v/>
      </c>
      <c r="S1955" s="23" t="str">
        <f>IF($B1955="","",VLOOKUP($C1955,Настройки!$A$11:$L$17,9,FALSE))</f>
        <v/>
      </c>
      <c r="T1955" s="23" t="str">
        <f t="shared" si="92"/>
        <v/>
      </c>
    </row>
    <row r="1956" spans="1:20" x14ac:dyDescent="0.3">
      <c r="A1956" s="20">
        <f>Тех_Движение!$A$1953</f>
        <v>1952</v>
      </c>
      <c r="B1956" s="20" t="str">
        <f>IF(Тех_Движение!$F$1953&gt;0,Тех_Движение!$I$1953,"")</f>
        <v/>
      </c>
      <c r="C1956" s="20" t="str">
        <f>IF($B1956="","",Тех_Движение!$D$1953)</f>
        <v/>
      </c>
      <c r="D1956" s="9" t="str">
        <f>IF($B1956="","",Тех_Движение!$B$1953)</f>
        <v/>
      </c>
      <c r="E1956" s="21" t="str">
        <f>IF($B1956="","",Тех_Движение!$F$1953)</f>
        <v/>
      </c>
      <c r="F1956" s="21" t="str">
        <f>IF($B1956="","",SUMIFS($E$5:$E1955,$C$5:$C1955,$C1956))</f>
        <v/>
      </c>
      <c r="G1956" s="21" t="str">
        <f>IF($B1956="","",MAX(0,$E1956-MAX(0,SUMIFS(Тех_Движение!$G$2:$G$5111,Тех_Движение!$D$2:$D$5111,$C1956,Тех_Движение!$B$2:$B$5111,"&lt;="&amp;Настройки!$B$5-1)-$F1956)))</f>
        <v/>
      </c>
      <c r="H1956" s="21" t="str">
        <f>IF($B1956="","",IF(AND($D1956&gt;=Настройки!$B$5,$D1956&lt;=Настройки!$B$6),$E1956,0))</f>
        <v/>
      </c>
      <c r="I1956" s="21" t="str">
        <f t="shared" si="90"/>
        <v/>
      </c>
      <c r="J1956" s="21" t="str">
        <f>IF($B1956="","",MAX(0,$E1956-MAX(0,SUMIFS(Тех_Движение!$G$2:$G$5111,Тех_Движение!$D$2:$D$5111,$C1956,Тех_Движение!$B$2:$B$5111,"&lt;="&amp;Настройки!$B$6)-$F1956)))</f>
        <v/>
      </c>
      <c r="K1956" s="21" t="e">
        <f>IF(OR($B1956="",K$3&lt;$D1956+Настройки!$B$7),0,MAX(0,$E1956-MAX(0,SUMIFS(Тех_Движение!$G$2:$G$5111,Тех_Движение!$D$2:$D$5111,$C1956,Тех_Движение!$B$2:$B$5111,"&lt;="&amp;K$3)-$F1956)))</f>
        <v>#VALUE!</v>
      </c>
      <c r="L1956" s="21" t="e">
        <f>IF(OR($B1956="",L$3&lt;$D1956+Настройки!$B$7),0,MAX(0,$E1956-MAX(0,SUMIFS(Тех_Движение!$G$2:$G$5111,Тех_Движение!$D$2:$D$5111,$C1956,Тех_Движение!$B$2:$B$5111,"&lt;="&amp;L$3)-$F1956)))</f>
        <v>#VALUE!</v>
      </c>
      <c r="M1956" s="21" t="e">
        <f>IF(OR($B1956="",M$3&lt;$D1956+Настройки!$B$7),0,MAX(0,$E1956-MAX(0,SUMIFS(Тех_Движение!$G$2:$G$5111,Тех_Движение!$D$2:$D$5111,$C1956,Тех_Движение!$B$2:$B$5111,"&lt;="&amp;M$3)-$F1956)))</f>
        <v>#VALUE!</v>
      </c>
      <c r="N1956" s="21" t="e">
        <f>IF(OR($B1956="",N$3&lt;$D1956+Настройки!$B$7),0,MAX(0,$E1956-MAX(0,SUMIFS(Тех_Движение!$G$2:$G$5111,Тех_Движение!$D$2:$D$5111,$C1956,Тех_Движение!$B$2:$B$5111,"&lt;="&amp;N$3)-$F1956)))</f>
        <v>#VALUE!</v>
      </c>
      <c r="O1956" s="21" t="e">
        <f>IF(OR($B1956="",O$3&lt;$D1956+Настройки!$B$7),0,MAX(0,$E1956-MAX(0,SUMIFS(Тех_Движение!$G$2:$G$5111,Тех_Движение!$D$2:$D$5111,$C1956,Тех_Движение!$B$2:$B$5111,"&lt;="&amp;O$3)-$F1956)))</f>
        <v>#VALUE!</v>
      </c>
      <c r="P1956" s="21" t="e">
        <f>IF(OR($B1956="",P$3&lt;$D1956+Настройки!$B$7),0,MAX(0,$E1956-MAX(0,SUMIFS(Тех_Движение!$G$2:$G$5111,Тех_Движение!$D$2:$D$5111,$C1956,Тех_Движение!$B$2:$B$5111,"&lt;="&amp;P$3)-$F1956)))</f>
        <v>#VALUE!</v>
      </c>
      <c r="Q1956" s="21" t="e">
        <f>IF(OR($B1956="",Q$3&lt;$D1956+Настройки!$B$7),0,MAX(0,$E1956-MAX(0,SUMIFS(Тех_Движение!$G$2:$G$5111,Тех_Движение!$D$2:$D$5111,$C1956,Тех_Движение!$B$2:$B$5111,"&lt;="&amp;Q$3)-$F1956)))</f>
        <v>#VALUE!</v>
      </c>
      <c r="R1956" s="21" t="str">
        <f t="shared" si="91"/>
        <v/>
      </c>
      <c r="S1956" s="23" t="str">
        <f>IF($B1956="","",VLOOKUP($C1956,Настройки!$A$11:$L$17,9,FALSE))</f>
        <v/>
      </c>
      <c r="T1956" s="23" t="str">
        <f t="shared" si="92"/>
        <v/>
      </c>
    </row>
    <row r="1957" spans="1:20" x14ac:dyDescent="0.3">
      <c r="A1957" s="20">
        <f>Тех_Движение!$A$1954</f>
        <v>1953</v>
      </c>
      <c r="B1957" s="20" t="str">
        <f>IF(Тех_Движение!$F$1954&gt;0,Тех_Движение!$I$1954,"")</f>
        <v/>
      </c>
      <c r="C1957" s="20" t="str">
        <f>IF($B1957="","",Тех_Движение!$D$1954)</f>
        <v/>
      </c>
      <c r="D1957" s="9" t="str">
        <f>IF($B1957="","",Тех_Движение!$B$1954)</f>
        <v/>
      </c>
      <c r="E1957" s="21" t="str">
        <f>IF($B1957="","",Тех_Движение!$F$1954)</f>
        <v/>
      </c>
      <c r="F1957" s="21" t="str">
        <f>IF($B1957="","",SUMIFS($E$5:$E1956,$C$5:$C1956,$C1957))</f>
        <v/>
      </c>
      <c r="G1957" s="21" t="str">
        <f>IF($B1957="","",MAX(0,$E1957-MAX(0,SUMIFS(Тех_Движение!$G$2:$G$5111,Тех_Движение!$D$2:$D$5111,$C1957,Тех_Движение!$B$2:$B$5111,"&lt;="&amp;Настройки!$B$5-1)-$F1957)))</f>
        <v/>
      </c>
      <c r="H1957" s="21" t="str">
        <f>IF($B1957="","",IF(AND($D1957&gt;=Настройки!$B$5,$D1957&lt;=Настройки!$B$6),$E1957,0))</f>
        <v/>
      </c>
      <c r="I1957" s="21" t="str">
        <f t="shared" si="90"/>
        <v/>
      </c>
      <c r="J1957" s="21" t="str">
        <f>IF($B1957="","",MAX(0,$E1957-MAX(0,SUMIFS(Тех_Движение!$G$2:$G$5111,Тех_Движение!$D$2:$D$5111,$C1957,Тех_Движение!$B$2:$B$5111,"&lt;="&amp;Настройки!$B$6)-$F1957)))</f>
        <v/>
      </c>
      <c r="K1957" s="21" t="e">
        <f>IF(OR($B1957="",K$3&lt;$D1957+Настройки!$B$7),0,MAX(0,$E1957-MAX(0,SUMIFS(Тех_Движение!$G$2:$G$5111,Тех_Движение!$D$2:$D$5111,$C1957,Тех_Движение!$B$2:$B$5111,"&lt;="&amp;K$3)-$F1957)))</f>
        <v>#VALUE!</v>
      </c>
      <c r="L1957" s="21" t="e">
        <f>IF(OR($B1957="",L$3&lt;$D1957+Настройки!$B$7),0,MAX(0,$E1957-MAX(0,SUMIFS(Тех_Движение!$G$2:$G$5111,Тех_Движение!$D$2:$D$5111,$C1957,Тех_Движение!$B$2:$B$5111,"&lt;="&amp;L$3)-$F1957)))</f>
        <v>#VALUE!</v>
      </c>
      <c r="M1957" s="21" t="e">
        <f>IF(OR($B1957="",M$3&lt;$D1957+Настройки!$B$7),0,MAX(0,$E1957-MAX(0,SUMIFS(Тех_Движение!$G$2:$G$5111,Тех_Движение!$D$2:$D$5111,$C1957,Тех_Движение!$B$2:$B$5111,"&lt;="&amp;M$3)-$F1957)))</f>
        <v>#VALUE!</v>
      </c>
      <c r="N1957" s="21" t="e">
        <f>IF(OR($B1957="",N$3&lt;$D1957+Настройки!$B$7),0,MAX(0,$E1957-MAX(0,SUMIFS(Тех_Движение!$G$2:$G$5111,Тех_Движение!$D$2:$D$5111,$C1957,Тех_Движение!$B$2:$B$5111,"&lt;="&amp;N$3)-$F1957)))</f>
        <v>#VALUE!</v>
      </c>
      <c r="O1957" s="21" t="e">
        <f>IF(OR($B1957="",O$3&lt;$D1957+Настройки!$B$7),0,MAX(0,$E1957-MAX(0,SUMIFS(Тех_Движение!$G$2:$G$5111,Тех_Движение!$D$2:$D$5111,$C1957,Тех_Движение!$B$2:$B$5111,"&lt;="&amp;O$3)-$F1957)))</f>
        <v>#VALUE!</v>
      </c>
      <c r="P1957" s="21" t="e">
        <f>IF(OR($B1957="",P$3&lt;$D1957+Настройки!$B$7),0,MAX(0,$E1957-MAX(0,SUMIFS(Тех_Движение!$G$2:$G$5111,Тех_Движение!$D$2:$D$5111,$C1957,Тех_Движение!$B$2:$B$5111,"&lt;="&amp;P$3)-$F1957)))</f>
        <v>#VALUE!</v>
      </c>
      <c r="Q1957" s="21" t="e">
        <f>IF(OR($B1957="",Q$3&lt;$D1957+Настройки!$B$7),0,MAX(0,$E1957-MAX(0,SUMIFS(Тех_Движение!$G$2:$G$5111,Тех_Движение!$D$2:$D$5111,$C1957,Тех_Движение!$B$2:$B$5111,"&lt;="&amp;Q$3)-$F1957)))</f>
        <v>#VALUE!</v>
      </c>
      <c r="R1957" s="21" t="str">
        <f t="shared" si="91"/>
        <v/>
      </c>
      <c r="S1957" s="23" t="str">
        <f>IF($B1957="","",VLOOKUP($C1957,Настройки!$A$11:$L$17,9,FALSE))</f>
        <v/>
      </c>
      <c r="T1957" s="23" t="str">
        <f t="shared" si="92"/>
        <v/>
      </c>
    </row>
    <row r="1958" spans="1:20" x14ac:dyDescent="0.3">
      <c r="A1958" s="20">
        <f>Тех_Движение!$A$1955</f>
        <v>1954</v>
      </c>
      <c r="B1958" s="20" t="str">
        <f>IF(Тех_Движение!$F$1955&gt;0,Тех_Движение!$I$1955,"")</f>
        <v/>
      </c>
      <c r="C1958" s="20" t="str">
        <f>IF($B1958="","",Тех_Движение!$D$1955)</f>
        <v/>
      </c>
      <c r="D1958" s="9" t="str">
        <f>IF($B1958="","",Тех_Движение!$B$1955)</f>
        <v/>
      </c>
      <c r="E1958" s="21" t="str">
        <f>IF($B1958="","",Тех_Движение!$F$1955)</f>
        <v/>
      </c>
      <c r="F1958" s="21" t="str">
        <f>IF($B1958="","",SUMIFS($E$5:$E1957,$C$5:$C1957,$C1958))</f>
        <v/>
      </c>
      <c r="G1958" s="21" t="str">
        <f>IF($B1958="","",MAX(0,$E1958-MAX(0,SUMIFS(Тех_Движение!$G$2:$G$5111,Тех_Движение!$D$2:$D$5111,$C1958,Тех_Движение!$B$2:$B$5111,"&lt;="&amp;Настройки!$B$5-1)-$F1958)))</f>
        <v/>
      </c>
      <c r="H1958" s="21" t="str">
        <f>IF($B1958="","",IF(AND($D1958&gt;=Настройки!$B$5,$D1958&lt;=Настройки!$B$6),$E1958,0))</f>
        <v/>
      </c>
      <c r="I1958" s="21" t="str">
        <f t="shared" si="90"/>
        <v/>
      </c>
      <c r="J1958" s="21" t="str">
        <f>IF($B1958="","",MAX(0,$E1958-MAX(0,SUMIFS(Тех_Движение!$G$2:$G$5111,Тех_Движение!$D$2:$D$5111,$C1958,Тех_Движение!$B$2:$B$5111,"&lt;="&amp;Настройки!$B$6)-$F1958)))</f>
        <v/>
      </c>
      <c r="K1958" s="21" t="e">
        <f>IF(OR($B1958="",K$3&lt;$D1958+Настройки!$B$7),0,MAX(0,$E1958-MAX(0,SUMIFS(Тех_Движение!$G$2:$G$5111,Тех_Движение!$D$2:$D$5111,$C1958,Тех_Движение!$B$2:$B$5111,"&lt;="&amp;K$3)-$F1958)))</f>
        <v>#VALUE!</v>
      </c>
      <c r="L1958" s="21" t="e">
        <f>IF(OR($B1958="",L$3&lt;$D1958+Настройки!$B$7),0,MAX(0,$E1958-MAX(0,SUMIFS(Тех_Движение!$G$2:$G$5111,Тех_Движение!$D$2:$D$5111,$C1958,Тех_Движение!$B$2:$B$5111,"&lt;="&amp;L$3)-$F1958)))</f>
        <v>#VALUE!</v>
      </c>
      <c r="M1958" s="21" t="e">
        <f>IF(OR($B1958="",M$3&lt;$D1958+Настройки!$B$7),0,MAX(0,$E1958-MAX(0,SUMIFS(Тех_Движение!$G$2:$G$5111,Тех_Движение!$D$2:$D$5111,$C1958,Тех_Движение!$B$2:$B$5111,"&lt;="&amp;M$3)-$F1958)))</f>
        <v>#VALUE!</v>
      </c>
      <c r="N1958" s="21" t="e">
        <f>IF(OR($B1958="",N$3&lt;$D1958+Настройки!$B$7),0,MAX(0,$E1958-MAX(0,SUMIFS(Тех_Движение!$G$2:$G$5111,Тех_Движение!$D$2:$D$5111,$C1958,Тех_Движение!$B$2:$B$5111,"&lt;="&amp;N$3)-$F1958)))</f>
        <v>#VALUE!</v>
      </c>
      <c r="O1958" s="21" t="e">
        <f>IF(OR($B1958="",O$3&lt;$D1958+Настройки!$B$7),0,MAX(0,$E1958-MAX(0,SUMIFS(Тех_Движение!$G$2:$G$5111,Тех_Движение!$D$2:$D$5111,$C1958,Тех_Движение!$B$2:$B$5111,"&lt;="&amp;O$3)-$F1958)))</f>
        <v>#VALUE!</v>
      </c>
      <c r="P1958" s="21" t="e">
        <f>IF(OR($B1958="",P$3&lt;$D1958+Настройки!$B$7),0,MAX(0,$E1958-MAX(0,SUMIFS(Тех_Движение!$G$2:$G$5111,Тех_Движение!$D$2:$D$5111,$C1958,Тех_Движение!$B$2:$B$5111,"&lt;="&amp;P$3)-$F1958)))</f>
        <v>#VALUE!</v>
      </c>
      <c r="Q1958" s="21" t="e">
        <f>IF(OR($B1958="",Q$3&lt;$D1958+Настройки!$B$7),0,MAX(0,$E1958-MAX(0,SUMIFS(Тех_Движение!$G$2:$G$5111,Тех_Движение!$D$2:$D$5111,$C1958,Тех_Движение!$B$2:$B$5111,"&lt;="&amp;Q$3)-$F1958)))</f>
        <v>#VALUE!</v>
      </c>
      <c r="R1958" s="21" t="str">
        <f t="shared" si="91"/>
        <v/>
      </c>
      <c r="S1958" s="23" t="str">
        <f>IF($B1958="","",VLOOKUP($C1958,Настройки!$A$11:$L$17,9,FALSE))</f>
        <v/>
      </c>
      <c r="T1958" s="23" t="str">
        <f t="shared" si="92"/>
        <v/>
      </c>
    </row>
    <row r="1959" spans="1:20" x14ac:dyDescent="0.3">
      <c r="A1959" s="20">
        <f>Тех_Движение!$A$1956</f>
        <v>1955</v>
      </c>
      <c r="B1959" s="20" t="str">
        <f>IF(Тех_Движение!$F$1956&gt;0,Тех_Движение!$I$1956,"")</f>
        <v/>
      </c>
      <c r="C1959" s="20" t="str">
        <f>IF($B1959="","",Тех_Движение!$D$1956)</f>
        <v/>
      </c>
      <c r="D1959" s="9" t="str">
        <f>IF($B1959="","",Тех_Движение!$B$1956)</f>
        <v/>
      </c>
      <c r="E1959" s="21" t="str">
        <f>IF($B1959="","",Тех_Движение!$F$1956)</f>
        <v/>
      </c>
      <c r="F1959" s="21" t="str">
        <f>IF($B1959="","",SUMIFS($E$5:$E1958,$C$5:$C1958,$C1959))</f>
        <v/>
      </c>
      <c r="G1959" s="21" t="str">
        <f>IF($B1959="","",MAX(0,$E1959-MAX(0,SUMIFS(Тех_Движение!$G$2:$G$5111,Тех_Движение!$D$2:$D$5111,$C1959,Тех_Движение!$B$2:$B$5111,"&lt;="&amp;Настройки!$B$5-1)-$F1959)))</f>
        <v/>
      </c>
      <c r="H1959" s="21" t="str">
        <f>IF($B1959="","",IF(AND($D1959&gt;=Настройки!$B$5,$D1959&lt;=Настройки!$B$6),$E1959,0))</f>
        <v/>
      </c>
      <c r="I1959" s="21" t="str">
        <f t="shared" si="90"/>
        <v/>
      </c>
      <c r="J1959" s="21" t="str">
        <f>IF($B1959="","",MAX(0,$E1959-MAX(0,SUMIFS(Тех_Движение!$G$2:$G$5111,Тех_Движение!$D$2:$D$5111,$C1959,Тех_Движение!$B$2:$B$5111,"&lt;="&amp;Настройки!$B$6)-$F1959)))</f>
        <v/>
      </c>
      <c r="K1959" s="21" t="e">
        <f>IF(OR($B1959="",K$3&lt;$D1959+Настройки!$B$7),0,MAX(0,$E1959-MAX(0,SUMIFS(Тех_Движение!$G$2:$G$5111,Тех_Движение!$D$2:$D$5111,$C1959,Тех_Движение!$B$2:$B$5111,"&lt;="&amp;K$3)-$F1959)))</f>
        <v>#VALUE!</v>
      </c>
      <c r="L1959" s="21" t="e">
        <f>IF(OR($B1959="",L$3&lt;$D1959+Настройки!$B$7),0,MAX(0,$E1959-MAX(0,SUMIFS(Тех_Движение!$G$2:$G$5111,Тех_Движение!$D$2:$D$5111,$C1959,Тех_Движение!$B$2:$B$5111,"&lt;="&amp;L$3)-$F1959)))</f>
        <v>#VALUE!</v>
      </c>
      <c r="M1959" s="21" t="e">
        <f>IF(OR($B1959="",M$3&lt;$D1959+Настройки!$B$7),0,MAX(0,$E1959-MAX(0,SUMIFS(Тех_Движение!$G$2:$G$5111,Тех_Движение!$D$2:$D$5111,$C1959,Тех_Движение!$B$2:$B$5111,"&lt;="&amp;M$3)-$F1959)))</f>
        <v>#VALUE!</v>
      </c>
      <c r="N1959" s="21" t="e">
        <f>IF(OR($B1959="",N$3&lt;$D1959+Настройки!$B$7),0,MAX(0,$E1959-MAX(0,SUMIFS(Тех_Движение!$G$2:$G$5111,Тех_Движение!$D$2:$D$5111,$C1959,Тех_Движение!$B$2:$B$5111,"&lt;="&amp;N$3)-$F1959)))</f>
        <v>#VALUE!</v>
      </c>
      <c r="O1959" s="21" t="e">
        <f>IF(OR($B1959="",O$3&lt;$D1959+Настройки!$B$7),0,MAX(0,$E1959-MAX(0,SUMIFS(Тех_Движение!$G$2:$G$5111,Тех_Движение!$D$2:$D$5111,$C1959,Тех_Движение!$B$2:$B$5111,"&lt;="&amp;O$3)-$F1959)))</f>
        <v>#VALUE!</v>
      </c>
      <c r="P1959" s="21" t="e">
        <f>IF(OR($B1959="",P$3&lt;$D1959+Настройки!$B$7),0,MAX(0,$E1959-MAX(0,SUMIFS(Тех_Движение!$G$2:$G$5111,Тех_Движение!$D$2:$D$5111,$C1959,Тех_Движение!$B$2:$B$5111,"&lt;="&amp;P$3)-$F1959)))</f>
        <v>#VALUE!</v>
      </c>
      <c r="Q1959" s="21" t="e">
        <f>IF(OR($B1959="",Q$3&lt;$D1959+Настройки!$B$7),0,MAX(0,$E1959-MAX(0,SUMIFS(Тех_Движение!$G$2:$G$5111,Тех_Движение!$D$2:$D$5111,$C1959,Тех_Движение!$B$2:$B$5111,"&lt;="&amp;Q$3)-$F1959)))</f>
        <v>#VALUE!</v>
      </c>
      <c r="R1959" s="21" t="str">
        <f t="shared" si="91"/>
        <v/>
      </c>
      <c r="S1959" s="23" t="str">
        <f>IF($B1959="","",VLOOKUP($C1959,Настройки!$A$11:$L$17,9,FALSE))</f>
        <v/>
      </c>
      <c r="T1959" s="23" t="str">
        <f t="shared" si="92"/>
        <v/>
      </c>
    </row>
    <row r="1960" spans="1:20" x14ac:dyDescent="0.3">
      <c r="A1960" s="20">
        <f>Тех_Движение!$A$1957</f>
        <v>1956</v>
      </c>
      <c r="B1960" s="20" t="str">
        <f>IF(Тех_Движение!$F$1957&gt;0,Тех_Движение!$I$1957,"")</f>
        <v/>
      </c>
      <c r="C1960" s="20" t="str">
        <f>IF($B1960="","",Тех_Движение!$D$1957)</f>
        <v/>
      </c>
      <c r="D1960" s="9" t="str">
        <f>IF($B1960="","",Тех_Движение!$B$1957)</f>
        <v/>
      </c>
      <c r="E1960" s="21" t="str">
        <f>IF($B1960="","",Тех_Движение!$F$1957)</f>
        <v/>
      </c>
      <c r="F1960" s="21" t="str">
        <f>IF($B1960="","",SUMIFS($E$5:$E1959,$C$5:$C1959,$C1960))</f>
        <v/>
      </c>
      <c r="G1960" s="21" t="str">
        <f>IF($B1960="","",MAX(0,$E1960-MAX(0,SUMIFS(Тех_Движение!$G$2:$G$5111,Тех_Движение!$D$2:$D$5111,$C1960,Тех_Движение!$B$2:$B$5111,"&lt;="&amp;Настройки!$B$5-1)-$F1960)))</f>
        <v/>
      </c>
      <c r="H1960" s="21" t="str">
        <f>IF($B1960="","",IF(AND($D1960&gt;=Настройки!$B$5,$D1960&lt;=Настройки!$B$6),$E1960,0))</f>
        <v/>
      </c>
      <c r="I1960" s="21" t="str">
        <f t="shared" si="90"/>
        <v/>
      </c>
      <c r="J1960" s="21" t="str">
        <f>IF($B1960="","",MAX(0,$E1960-MAX(0,SUMIFS(Тех_Движение!$G$2:$G$5111,Тех_Движение!$D$2:$D$5111,$C1960,Тех_Движение!$B$2:$B$5111,"&lt;="&amp;Настройки!$B$6)-$F1960)))</f>
        <v/>
      </c>
      <c r="K1960" s="21" t="e">
        <f>IF(OR($B1960="",K$3&lt;$D1960+Настройки!$B$7),0,MAX(0,$E1960-MAX(0,SUMIFS(Тех_Движение!$G$2:$G$5111,Тех_Движение!$D$2:$D$5111,$C1960,Тех_Движение!$B$2:$B$5111,"&lt;="&amp;K$3)-$F1960)))</f>
        <v>#VALUE!</v>
      </c>
      <c r="L1960" s="21" t="e">
        <f>IF(OR($B1960="",L$3&lt;$D1960+Настройки!$B$7),0,MAX(0,$E1960-MAX(0,SUMIFS(Тех_Движение!$G$2:$G$5111,Тех_Движение!$D$2:$D$5111,$C1960,Тех_Движение!$B$2:$B$5111,"&lt;="&amp;L$3)-$F1960)))</f>
        <v>#VALUE!</v>
      </c>
      <c r="M1960" s="21" t="e">
        <f>IF(OR($B1960="",M$3&lt;$D1960+Настройки!$B$7),0,MAX(0,$E1960-MAX(0,SUMIFS(Тех_Движение!$G$2:$G$5111,Тех_Движение!$D$2:$D$5111,$C1960,Тех_Движение!$B$2:$B$5111,"&lt;="&amp;M$3)-$F1960)))</f>
        <v>#VALUE!</v>
      </c>
      <c r="N1960" s="21" t="e">
        <f>IF(OR($B1960="",N$3&lt;$D1960+Настройки!$B$7),0,MAX(0,$E1960-MAX(0,SUMIFS(Тех_Движение!$G$2:$G$5111,Тех_Движение!$D$2:$D$5111,$C1960,Тех_Движение!$B$2:$B$5111,"&lt;="&amp;N$3)-$F1960)))</f>
        <v>#VALUE!</v>
      </c>
      <c r="O1960" s="21" t="e">
        <f>IF(OR($B1960="",O$3&lt;$D1960+Настройки!$B$7),0,MAX(0,$E1960-MAX(0,SUMIFS(Тех_Движение!$G$2:$G$5111,Тех_Движение!$D$2:$D$5111,$C1960,Тех_Движение!$B$2:$B$5111,"&lt;="&amp;O$3)-$F1960)))</f>
        <v>#VALUE!</v>
      </c>
      <c r="P1960" s="21" t="e">
        <f>IF(OR($B1960="",P$3&lt;$D1960+Настройки!$B$7),0,MAX(0,$E1960-MAX(0,SUMIFS(Тех_Движение!$G$2:$G$5111,Тех_Движение!$D$2:$D$5111,$C1960,Тех_Движение!$B$2:$B$5111,"&lt;="&amp;P$3)-$F1960)))</f>
        <v>#VALUE!</v>
      </c>
      <c r="Q1960" s="21" t="e">
        <f>IF(OR($B1960="",Q$3&lt;$D1960+Настройки!$B$7),0,MAX(0,$E1960-MAX(0,SUMIFS(Тех_Движение!$G$2:$G$5111,Тех_Движение!$D$2:$D$5111,$C1960,Тех_Движение!$B$2:$B$5111,"&lt;="&amp;Q$3)-$F1960)))</f>
        <v>#VALUE!</v>
      </c>
      <c r="R1960" s="21" t="str">
        <f t="shared" si="91"/>
        <v/>
      </c>
      <c r="S1960" s="23" t="str">
        <f>IF($B1960="","",VLOOKUP($C1960,Настройки!$A$11:$L$17,9,FALSE))</f>
        <v/>
      </c>
      <c r="T1960" s="23" t="str">
        <f t="shared" si="92"/>
        <v/>
      </c>
    </row>
    <row r="1961" spans="1:20" x14ac:dyDescent="0.3">
      <c r="A1961" s="20">
        <f>Тех_Движение!$A$1958</f>
        <v>1957</v>
      </c>
      <c r="B1961" s="20" t="str">
        <f>IF(Тех_Движение!$F$1958&gt;0,Тех_Движение!$I$1958,"")</f>
        <v/>
      </c>
      <c r="C1961" s="20" t="str">
        <f>IF($B1961="","",Тех_Движение!$D$1958)</f>
        <v/>
      </c>
      <c r="D1961" s="9" t="str">
        <f>IF($B1961="","",Тех_Движение!$B$1958)</f>
        <v/>
      </c>
      <c r="E1961" s="21" t="str">
        <f>IF($B1961="","",Тех_Движение!$F$1958)</f>
        <v/>
      </c>
      <c r="F1961" s="21" t="str">
        <f>IF($B1961="","",SUMIFS($E$5:$E1960,$C$5:$C1960,$C1961))</f>
        <v/>
      </c>
      <c r="G1961" s="21" t="str">
        <f>IF($B1961="","",MAX(0,$E1961-MAX(0,SUMIFS(Тех_Движение!$G$2:$G$5111,Тех_Движение!$D$2:$D$5111,$C1961,Тех_Движение!$B$2:$B$5111,"&lt;="&amp;Настройки!$B$5-1)-$F1961)))</f>
        <v/>
      </c>
      <c r="H1961" s="21" t="str">
        <f>IF($B1961="","",IF(AND($D1961&gt;=Настройки!$B$5,$D1961&lt;=Настройки!$B$6),$E1961,0))</f>
        <v/>
      </c>
      <c r="I1961" s="21" t="str">
        <f t="shared" si="90"/>
        <v/>
      </c>
      <c r="J1961" s="21" t="str">
        <f>IF($B1961="","",MAX(0,$E1961-MAX(0,SUMIFS(Тех_Движение!$G$2:$G$5111,Тех_Движение!$D$2:$D$5111,$C1961,Тех_Движение!$B$2:$B$5111,"&lt;="&amp;Настройки!$B$6)-$F1961)))</f>
        <v/>
      </c>
      <c r="K1961" s="21" t="e">
        <f>IF(OR($B1961="",K$3&lt;$D1961+Настройки!$B$7),0,MAX(0,$E1961-MAX(0,SUMIFS(Тех_Движение!$G$2:$G$5111,Тех_Движение!$D$2:$D$5111,$C1961,Тех_Движение!$B$2:$B$5111,"&lt;="&amp;K$3)-$F1961)))</f>
        <v>#VALUE!</v>
      </c>
      <c r="L1961" s="21" t="e">
        <f>IF(OR($B1961="",L$3&lt;$D1961+Настройки!$B$7),0,MAX(0,$E1961-MAX(0,SUMIFS(Тех_Движение!$G$2:$G$5111,Тех_Движение!$D$2:$D$5111,$C1961,Тех_Движение!$B$2:$B$5111,"&lt;="&amp;L$3)-$F1961)))</f>
        <v>#VALUE!</v>
      </c>
      <c r="M1961" s="21" t="e">
        <f>IF(OR($B1961="",M$3&lt;$D1961+Настройки!$B$7),0,MAX(0,$E1961-MAX(0,SUMIFS(Тех_Движение!$G$2:$G$5111,Тех_Движение!$D$2:$D$5111,$C1961,Тех_Движение!$B$2:$B$5111,"&lt;="&amp;M$3)-$F1961)))</f>
        <v>#VALUE!</v>
      </c>
      <c r="N1961" s="21" t="e">
        <f>IF(OR($B1961="",N$3&lt;$D1961+Настройки!$B$7),0,MAX(0,$E1961-MAX(0,SUMIFS(Тех_Движение!$G$2:$G$5111,Тех_Движение!$D$2:$D$5111,$C1961,Тех_Движение!$B$2:$B$5111,"&lt;="&amp;N$3)-$F1961)))</f>
        <v>#VALUE!</v>
      </c>
      <c r="O1961" s="21" t="e">
        <f>IF(OR($B1961="",O$3&lt;$D1961+Настройки!$B$7),0,MAX(0,$E1961-MAX(0,SUMIFS(Тех_Движение!$G$2:$G$5111,Тех_Движение!$D$2:$D$5111,$C1961,Тех_Движение!$B$2:$B$5111,"&lt;="&amp;O$3)-$F1961)))</f>
        <v>#VALUE!</v>
      </c>
      <c r="P1961" s="21" t="e">
        <f>IF(OR($B1961="",P$3&lt;$D1961+Настройки!$B$7),0,MAX(0,$E1961-MAX(0,SUMIFS(Тех_Движение!$G$2:$G$5111,Тех_Движение!$D$2:$D$5111,$C1961,Тех_Движение!$B$2:$B$5111,"&lt;="&amp;P$3)-$F1961)))</f>
        <v>#VALUE!</v>
      </c>
      <c r="Q1961" s="21" t="e">
        <f>IF(OR($B1961="",Q$3&lt;$D1961+Настройки!$B$7),0,MAX(0,$E1961-MAX(0,SUMIFS(Тех_Движение!$G$2:$G$5111,Тех_Движение!$D$2:$D$5111,$C1961,Тех_Движение!$B$2:$B$5111,"&lt;="&amp;Q$3)-$F1961)))</f>
        <v>#VALUE!</v>
      </c>
      <c r="R1961" s="21" t="str">
        <f t="shared" si="91"/>
        <v/>
      </c>
      <c r="S1961" s="23" t="str">
        <f>IF($B1961="","",VLOOKUP($C1961,Настройки!$A$11:$L$17,9,FALSE))</f>
        <v/>
      </c>
      <c r="T1961" s="23" t="str">
        <f t="shared" si="92"/>
        <v/>
      </c>
    </row>
    <row r="1962" spans="1:20" x14ac:dyDescent="0.3">
      <c r="A1962" s="20">
        <f>Тех_Движение!$A$1959</f>
        <v>1958</v>
      </c>
      <c r="B1962" s="20" t="str">
        <f>IF(Тех_Движение!$F$1959&gt;0,Тех_Движение!$I$1959,"")</f>
        <v/>
      </c>
      <c r="C1962" s="20" t="str">
        <f>IF($B1962="","",Тех_Движение!$D$1959)</f>
        <v/>
      </c>
      <c r="D1962" s="9" t="str">
        <f>IF($B1962="","",Тех_Движение!$B$1959)</f>
        <v/>
      </c>
      <c r="E1962" s="21" t="str">
        <f>IF($B1962="","",Тех_Движение!$F$1959)</f>
        <v/>
      </c>
      <c r="F1962" s="21" t="str">
        <f>IF($B1962="","",SUMIFS($E$5:$E1961,$C$5:$C1961,$C1962))</f>
        <v/>
      </c>
      <c r="G1962" s="21" t="str">
        <f>IF($B1962="","",MAX(0,$E1962-MAX(0,SUMIFS(Тех_Движение!$G$2:$G$5111,Тех_Движение!$D$2:$D$5111,$C1962,Тех_Движение!$B$2:$B$5111,"&lt;="&amp;Настройки!$B$5-1)-$F1962)))</f>
        <v/>
      </c>
      <c r="H1962" s="21" t="str">
        <f>IF($B1962="","",IF(AND($D1962&gt;=Настройки!$B$5,$D1962&lt;=Настройки!$B$6),$E1962,0))</f>
        <v/>
      </c>
      <c r="I1962" s="21" t="str">
        <f t="shared" si="90"/>
        <v/>
      </c>
      <c r="J1962" s="21" t="str">
        <f>IF($B1962="","",MAX(0,$E1962-MAX(0,SUMIFS(Тех_Движение!$G$2:$G$5111,Тех_Движение!$D$2:$D$5111,$C1962,Тех_Движение!$B$2:$B$5111,"&lt;="&amp;Настройки!$B$6)-$F1962)))</f>
        <v/>
      </c>
      <c r="K1962" s="21" t="e">
        <f>IF(OR($B1962="",K$3&lt;$D1962+Настройки!$B$7),0,MAX(0,$E1962-MAX(0,SUMIFS(Тех_Движение!$G$2:$G$5111,Тех_Движение!$D$2:$D$5111,$C1962,Тех_Движение!$B$2:$B$5111,"&lt;="&amp;K$3)-$F1962)))</f>
        <v>#VALUE!</v>
      </c>
      <c r="L1962" s="21" t="e">
        <f>IF(OR($B1962="",L$3&lt;$D1962+Настройки!$B$7),0,MAX(0,$E1962-MAX(0,SUMIFS(Тех_Движение!$G$2:$G$5111,Тех_Движение!$D$2:$D$5111,$C1962,Тех_Движение!$B$2:$B$5111,"&lt;="&amp;L$3)-$F1962)))</f>
        <v>#VALUE!</v>
      </c>
      <c r="M1962" s="21" t="e">
        <f>IF(OR($B1962="",M$3&lt;$D1962+Настройки!$B$7),0,MAX(0,$E1962-MAX(0,SUMIFS(Тех_Движение!$G$2:$G$5111,Тех_Движение!$D$2:$D$5111,$C1962,Тех_Движение!$B$2:$B$5111,"&lt;="&amp;M$3)-$F1962)))</f>
        <v>#VALUE!</v>
      </c>
      <c r="N1962" s="21" t="e">
        <f>IF(OR($B1962="",N$3&lt;$D1962+Настройки!$B$7),0,MAX(0,$E1962-MAX(0,SUMIFS(Тех_Движение!$G$2:$G$5111,Тех_Движение!$D$2:$D$5111,$C1962,Тех_Движение!$B$2:$B$5111,"&lt;="&amp;N$3)-$F1962)))</f>
        <v>#VALUE!</v>
      </c>
      <c r="O1962" s="21" t="e">
        <f>IF(OR($B1962="",O$3&lt;$D1962+Настройки!$B$7),0,MAX(0,$E1962-MAX(0,SUMIFS(Тех_Движение!$G$2:$G$5111,Тех_Движение!$D$2:$D$5111,$C1962,Тех_Движение!$B$2:$B$5111,"&lt;="&amp;O$3)-$F1962)))</f>
        <v>#VALUE!</v>
      </c>
      <c r="P1962" s="21" t="e">
        <f>IF(OR($B1962="",P$3&lt;$D1962+Настройки!$B$7),0,MAX(0,$E1962-MAX(0,SUMIFS(Тех_Движение!$G$2:$G$5111,Тех_Движение!$D$2:$D$5111,$C1962,Тех_Движение!$B$2:$B$5111,"&lt;="&amp;P$3)-$F1962)))</f>
        <v>#VALUE!</v>
      </c>
      <c r="Q1962" s="21" t="e">
        <f>IF(OR($B1962="",Q$3&lt;$D1962+Настройки!$B$7),0,MAX(0,$E1962-MAX(0,SUMIFS(Тех_Движение!$G$2:$G$5111,Тех_Движение!$D$2:$D$5111,$C1962,Тех_Движение!$B$2:$B$5111,"&lt;="&amp;Q$3)-$F1962)))</f>
        <v>#VALUE!</v>
      </c>
      <c r="R1962" s="21" t="str">
        <f t="shared" si="91"/>
        <v/>
      </c>
      <c r="S1962" s="23" t="str">
        <f>IF($B1962="","",VLOOKUP($C1962,Настройки!$A$11:$L$17,9,FALSE))</f>
        <v/>
      </c>
      <c r="T1962" s="23" t="str">
        <f t="shared" si="92"/>
        <v/>
      </c>
    </row>
    <row r="1963" spans="1:20" x14ac:dyDescent="0.3">
      <c r="A1963" s="20">
        <f>Тех_Движение!$A$1960</f>
        <v>1959</v>
      </c>
      <c r="B1963" s="20" t="str">
        <f>IF(Тех_Движение!$F$1960&gt;0,Тех_Движение!$I$1960,"")</f>
        <v/>
      </c>
      <c r="C1963" s="20" t="str">
        <f>IF($B1963="","",Тех_Движение!$D$1960)</f>
        <v/>
      </c>
      <c r="D1963" s="9" t="str">
        <f>IF($B1963="","",Тех_Движение!$B$1960)</f>
        <v/>
      </c>
      <c r="E1963" s="21" t="str">
        <f>IF($B1963="","",Тех_Движение!$F$1960)</f>
        <v/>
      </c>
      <c r="F1963" s="21" t="str">
        <f>IF($B1963="","",SUMIFS($E$5:$E1962,$C$5:$C1962,$C1963))</f>
        <v/>
      </c>
      <c r="G1963" s="21" t="str">
        <f>IF($B1963="","",MAX(0,$E1963-MAX(0,SUMIFS(Тех_Движение!$G$2:$G$5111,Тех_Движение!$D$2:$D$5111,$C1963,Тех_Движение!$B$2:$B$5111,"&lt;="&amp;Настройки!$B$5-1)-$F1963)))</f>
        <v/>
      </c>
      <c r="H1963" s="21" t="str">
        <f>IF($B1963="","",IF(AND($D1963&gt;=Настройки!$B$5,$D1963&lt;=Настройки!$B$6),$E1963,0))</f>
        <v/>
      </c>
      <c r="I1963" s="21" t="str">
        <f t="shared" si="90"/>
        <v/>
      </c>
      <c r="J1963" s="21" t="str">
        <f>IF($B1963="","",MAX(0,$E1963-MAX(0,SUMIFS(Тех_Движение!$G$2:$G$5111,Тех_Движение!$D$2:$D$5111,$C1963,Тех_Движение!$B$2:$B$5111,"&lt;="&amp;Настройки!$B$6)-$F1963)))</f>
        <v/>
      </c>
      <c r="K1963" s="21" t="e">
        <f>IF(OR($B1963="",K$3&lt;$D1963+Настройки!$B$7),0,MAX(0,$E1963-MAX(0,SUMIFS(Тех_Движение!$G$2:$G$5111,Тех_Движение!$D$2:$D$5111,$C1963,Тех_Движение!$B$2:$B$5111,"&lt;="&amp;K$3)-$F1963)))</f>
        <v>#VALUE!</v>
      </c>
      <c r="L1963" s="21" t="e">
        <f>IF(OR($B1963="",L$3&lt;$D1963+Настройки!$B$7),0,MAX(0,$E1963-MAX(0,SUMIFS(Тех_Движение!$G$2:$G$5111,Тех_Движение!$D$2:$D$5111,$C1963,Тех_Движение!$B$2:$B$5111,"&lt;="&amp;L$3)-$F1963)))</f>
        <v>#VALUE!</v>
      </c>
      <c r="M1963" s="21" t="e">
        <f>IF(OR($B1963="",M$3&lt;$D1963+Настройки!$B$7),0,MAX(0,$E1963-MAX(0,SUMIFS(Тех_Движение!$G$2:$G$5111,Тех_Движение!$D$2:$D$5111,$C1963,Тех_Движение!$B$2:$B$5111,"&lt;="&amp;M$3)-$F1963)))</f>
        <v>#VALUE!</v>
      </c>
      <c r="N1963" s="21" t="e">
        <f>IF(OR($B1963="",N$3&lt;$D1963+Настройки!$B$7),0,MAX(0,$E1963-MAX(0,SUMIFS(Тех_Движение!$G$2:$G$5111,Тех_Движение!$D$2:$D$5111,$C1963,Тех_Движение!$B$2:$B$5111,"&lt;="&amp;N$3)-$F1963)))</f>
        <v>#VALUE!</v>
      </c>
      <c r="O1963" s="21" t="e">
        <f>IF(OR($B1963="",O$3&lt;$D1963+Настройки!$B$7),0,MAX(0,$E1963-MAX(0,SUMIFS(Тех_Движение!$G$2:$G$5111,Тех_Движение!$D$2:$D$5111,$C1963,Тех_Движение!$B$2:$B$5111,"&lt;="&amp;O$3)-$F1963)))</f>
        <v>#VALUE!</v>
      </c>
      <c r="P1963" s="21" t="e">
        <f>IF(OR($B1963="",P$3&lt;$D1963+Настройки!$B$7),0,MAX(0,$E1963-MAX(0,SUMIFS(Тех_Движение!$G$2:$G$5111,Тех_Движение!$D$2:$D$5111,$C1963,Тех_Движение!$B$2:$B$5111,"&lt;="&amp;P$3)-$F1963)))</f>
        <v>#VALUE!</v>
      </c>
      <c r="Q1963" s="21" t="e">
        <f>IF(OR($B1963="",Q$3&lt;$D1963+Настройки!$B$7),0,MAX(0,$E1963-MAX(0,SUMIFS(Тех_Движение!$G$2:$G$5111,Тех_Движение!$D$2:$D$5111,$C1963,Тех_Движение!$B$2:$B$5111,"&lt;="&amp;Q$3)-$F1963)))</f>
        <v>#VALUE!</v>
      </c>
      <c r="R1963" s="21" t="str">
        <f t="shared" si="91"/>
        <v/>
      </c>
      <c r="S1963" s="23" t="str">
        <f>IF($B1963="","",VLOOKUP($C1963,Настройки!$A$11:$L$17,9,FALSE))</f>
        <v/>
      </c>
      <c r="T1963" s="23" t="str">
        <f t="shared" si="92"/>
        <v/>
      </c>
    </row>
    <row r="1964" spans="1:20" x14ac:dyDescent="0.3">
      <c r="A1964" s="20">
        <f>Тех_Движение!$A$1961</f>
        <v>1960</v>
      </c>
      <c r="B1964" s="20" t="str">
        <f>IF(Тех_Движение!$F$1961&gt;0,Тех_Движение!$I$1961,"")</f>
        <v/>
      </c>
      <c r="C1964" s="20" t="str">
        <f>IF($B1964="","",Тех_Движение!$D$1961)</f>
        <v/>
      </c>
      <c r="D1964" s="9" t="str">
        <f>IF($B1964="","",Тех_Движение!$B$1961)</f>
        <v/>
      </c>
      <c r="E1964" s="21" t="str">
        <f>IF($B1964="","",Тех_Движение!$F$1961)</f>
        <v/>
      </c>
      <c r="F1964" s="21" t="str">
        <f>IF($B1964="","",SUMIFS($E$5:$E1963,$C$5:$C1963,$C1964))</f>
        <v/>
      </c>
      <c r="G1964" s="21" t="str">
        <f>IF($B1964="","",MAX(0,$E1964-MAX(0,SUMIFS(Тех_Движение!$G$2:$G$5111,Тех_Движение!$D$2:$D$5111,$C1964,Тех_Движение!$B$2:$B$5111,"&lt;="&amp;Настройки!$B$5-1)-$F1964)))</f>
        <v/>
      </c>
      <c r="H1964" s="21" t="str">
        <f>IF($B1964="","",IF(AND($D1964&gt;=Настройки!$B$5,$D1964&lt;=Настройки!$B$6),$E1964,0))</f>
        <v/>
      </c>
      <c r="I1964" s="21" t="str">
        <f t="shared" si="90"/>
        <v/>
      </c>
      <c r="J1964" s="21" t="str">
        <f>IF($B1964="","",MAX(0,$E1964-MAX(0,SUMIFS(Тех_Движение!$G$2:$G$5111,Тех_Движение!$D$2:$D$5111,$C1964,Тех_Движение!$B$2:$B$5111,"&lt;="&amp;Настройки!$B$6)-$F1964)))</f>
        <v/>
      </c>
      <c r="K1964" s="21" t="e">
        <f>IF(OR($B1964="",K$3&lt;$D1964+Настройки!$B$7),0,MAX(0,$E1964-MAX(0,SUMIFS(Тех_Движение!$G$2:$G$5111,Тех_Движение!$D$2:$D$5111,$C1964,Тех_Движение!$B$2:$B$5111,"&lt;="&amp;K$3)-$F1964)))</f>
        <v>#VALUE!</v>
      </c>
      <c r="L1964" s="21" t="e">
        <f>IF(OR($B1964="",L$3&lt;$D1964+Настройки!$B$7),0,MAX(0,$E1964-MAX(0,SUMIFS(Тех_Движение!$G$2:$G$5111,Тех_Движение!$D$2:$D$5111,$C1964,Тех_Движение!$B$2:$B$5111,"&lt;="&amp;L$3)-$F1964)))</f>
        <v>#VALUE!</v>
      </c>
      <c r="M1964" s="21" t="e">
        <f>IF(OR($B1964="",M$3&lt;$D1964+Настройки!$B$7),0,MAX(0,$E1964-MAX(0,SUMIFS(Тех_Движение!$G$2:$G$5111,Тех_Движение!$D$2:$D$5111,$C1964,Тех_Движение!$B$2:$B$5111,"&lt;="&amp;M$3)-$F1964)))</f>
        <v>#VALUE!</v>
      </c>
      <c r="N1964" s="21" t="e">
        <f>IF(OR($B1964="",N$3&lt;$D1964+Настройки!$B$7),0,MAX(0,$E1964-MAX(0,SUMIFS(Тех_Движение!$G$2:$G$5111,Тех_Движение!$D$2:$D$5111,$C1964,Тех_Движение!$B$2:$B$5111,"&lt;="&amp;N$3)-$F1964)))</f>
        <v>#VALUE!</v>
      </c>
      <c r="O1964" s="21" t="e">
        <f>IF(OR($B1964="",O$3&lt;$D1964+Настройки!$B$7),0,MAX(0,$E1964-MAX(0,SUMIFS(Тех_Движение!$G$2:$G$5111,Тех_Движение!$D$2:$D$5111,$C1964,Тех_Движение!$B$2:$B$5111,"&lt;="&amp;O$3)-$F1964)))</f>
        <v>#VALUE!</v>
      </c>
      <c r="P1964" s="21" t="e">
        <f>IF(OR($B1964="",P$3&lt;$D1964+Настройки!$B$7),0,MAX(0,$E1964-MAX(0,SUMIFS(Тех_Движение!$G$2:$G$5111,Тех_Движение!$D$2:$D$5111,$C1964,Тех_Движение!$B$2:$B$5111,"&lt;="&amp;P$3)-$F1964)))</f>
        <v>#VALUE!</v>
      </c>
      <c r="Q1964" s="21" t="e">
        <f>IF(OR($B1964="",Q$3&lt;$D1964+Настройки!$B$7),0,MAX(0,$E1964-MAX(0,SUMIFS(Тех_Движение!$G$2:$G$5111,Тех_Движение!$D$2:$D$5111,$C1964,Тех_Движение!$B$2:$B$5111,"&lt;="&amp;Q$3)-$F1964)))</f>
        <v>#VALUE!</v>
      </c>
      <c r="R1964" s="21" t="str">
        <f t="shared" si="91"/>
        <v/>
      </c>
      <c r="S1964" s="23" t="str">
        <f>IF($B1964="","",VLOOKUP($C1964,Настройки!$A$11:$L$17,9,FALSE))</f>
        <v/>
      </c>
      <c r="T1964" s="23" t="str">
        <f t="shared" si="92"/>
        <v/>
      </c>
    </row>
    <row r="1965" spans="1:20" x14ac:dyDescent="0.3">
      <c r="A1965" s="20">
        <f>Тех_Движение!$A$1962</f>
        <v>1961</v>
      </c>
      <c r="B1965" s="20" t="str">
        <f>IF(Тех_Движение!$F$1962&gt;0,Тех_Движение!$I$1962,"")</f>
        <v/>
      </c>
      <c r="C1965" s="20" t="str">
        <f>IF($B1965="","",Тех_Движение!$D$1962)</f>
        <v/>
      </c>
      <c r="D1965" s="9" t="str">
        <f>IF($B1965="","",Тех_Движение!$B$1962)</f>
        <v/>
      </c>
      <c r="E1965" s="21" t="str">
        <f>IF($B1965="","",Тех_Движение!$F$1962)</f>
        <v/>
      </c>
      <c r="F1965" s="21" t="str">
        <f>IF($B1965="","",SUMIFS($E$5:$E1964,$C$5:$C1964,$C1965))</f>
        <v/>
      </c>
      <c r="G1965" s="21" t="str">
        <f>IF($B1965="","",MAX(0,$E1965-MAX(0,SUMIFS(Тех_Движение!$G$2:$G$5111,Тех_Движение!$D$2:$D$5111,$C1965,Тех_Движение!$B$2:$B$5111,"&lt;="&amp;Настройки!$B$5-1)-$F1965)))</f>
        <v/>
      </c>
      <c r="H1965" s="21" t="str">
        <f>IF($B1965="","",IF(AND($D1965&gt;=Настройки!$B$5,$D1965&lt;=Настройки!$B$6),$E1965,0))</f>
        <v/>
      </c>
      <c r="I1965" s="21" t="str">
        <f t="shared" si="90"/>
        <v/>
      </c>
      <c r="J1965" s="21" t="str">
        <f>IF($B1965="","",MAX(0,$E1965-MAX(0,SUMIFS(Тех_Движение!$G$2:$G$5111,Тех_Движение!$D$2:$D$5111,$C1965,Тех_Движение!$B$2:$B$5111,"&lt;="&amp;Настройки!$B$6)-$F1965)))</f>
        <v/>
      </c>
      <c r="K1965" s="21" t="e">
        <f>IF(OR($B1965="",K$3&lt;$D1965+Настройки!$B$7),0,MAX(0,$E1965-MAX(0,SUMIFS(Тех_Движение!$G$2:$G$5111,Тех_Движение!$D$2:$D$5111,$C1965,Тех_Движение!$B$2:$B$5111,"&lt;="&amp;K$3)-$F1965)))</f>
        <v>#VALUE!</v>
      </c>
      <c r="L1965" s="21" t="e">
        <f>IF(OR($B1965="",L$3&lt;$D1965+Настройки!$B$7),0,MAX(0,$E1965-MAX(0,SUMIFS(Тех_Движение!$G$2:$G$5111,Тех_Движение!$D$2:$D$5111,$C1965,Тех_Движение!$B$2:$B$5111,"&lt;="&amp;L$3)-$F1965)))</f>
        <v>#VALUE!</v>
      </c>
      <c r="M1965" s="21" t="e">
        <f>IF(OR($B1965="",M$3&lt;$D1965+Настройки!$B$7),0,MAX(0,$E1965-MAX(0,SUMIFS(Тех_Движение!$G$2:$G$5111,Тех_Движение!$D$2:$D$5111,$C1965,Тех_Движение!$B$2:$B$5111,"&lt;="&amp;M$3)-$F1965)))</f>
        <v>#VALUE!</v>
      </c>
      <c r="N1965" s="21" t="e">
        <f>IF(OR($B1965="",N$3&lt;$D1965+Настройки!$B$7),0,MAX(0,$E1965-MAX(0,SUMIFS(Тех_Движение!$G$2:$G$5111,Тех_Движение!$D$2:$D$5111,$C1965,Тех_Движение!$B$2:$B$5111,"&lt;="&amp;N$3)-$F1965)))</f>
        <v>#VALUE!</v>
      </c>
      <c r="O1965" s="21" t="e">
        <f>IF(OR($B1965="",O$3&lt;$D1965+Настройки!$B$7),0,MAX(0,$E1965-MAX(0,SUMIFS(Тех_Движение!$G$2:$G$5111,Тех_Движение!$D$2:$D$5111,$C1965,Тех_Движение!$B$2:$B$5111,"&lt;="&amp;O$3)-$F1965)))</f>
        <v>#VALUE!</v>
      </c>
      <c r="P1965" s="21" t="e">
        <f>IF(OR($B1965="",P$3&lt;$D1965+Настройки!$B$7),0,MAX(0,$E1965-MAX(0,SUMIFS(Тех_Движение!$G$2:$G$5111,Тех_Движение!$D$2:$D$5111,$C1965,Тех_Движение!$B$2:$B$5111,"&lt;="&amp;P$3)-$F1965)))</f>
        <v>#VALUE!</v>
      </c>
      <c r="Q1965" s="21" t="e">
        <f>IF(OR($B1965="",Q$3&lt;$D1965+Настройки!$B$7),0,MAX(0,$E1965-MAX(0,SUMIFS(Тех_Движение!$G$2:$G$5111,Тех_Движение!$D$2:$D$5111,$C1965,Тех_Движение!$B$2:$B$5111,"&lt;="&amp;Q$3)-$F1965)))</f>
        <v>#VALUE!</v>
      </c>
      <c r="R1965" s="21" t="str">
        <f t="shared" si="91"/>
        <v/>
      </c>
      <c r="S1965" s="23" t="str">
        <f>IF($B1965="","",VLOOKUP($C1965,Настройки!$A$11:$L$17,9,FALSE))</f>
        <v/>
      </c>
      <c r="T1965" s="23" t="str">
        <f t="shared" si="92"/>
        <v/>
      </c>
    </row>
    <row r="1966" spans="1:20" x14ac:dyDescent="0.3">
      <c r="A1966" s="20">
        <f>Тех_Движение!$A$1963</f>
        <v>1962</v>
      </c>
      <c r="B1966" s="20" t="str">
        <f>IF(Тех_Движение!$F$1963&gt;0,Тех_Движение!$I$1963,"")</f>
        <v/>
      </c>
      <c r="C1966" s="20" t="str">
        <f>IF($B1966="","",Тех_Движение!$D$1963)</f>
        <v/>
      </c>
      <c r="D1966" s="9" t="str">
        <f>IF($B1966="","",Тех_Движение!$B$1963)</f>
        <v/>
      </c>
      <c r="E1966" s="21" t="str">
        <f>IF($B1966="","",Тех_Движение!$F$1963)</f>
        <v/>
      </c>
      <c r="F1966" s="21" t="str">
        <f>IF($B1966="","",SUMIFS($E$5:$E1965,$C$5:$C1965,$C1966))</f>
        <v/>
      </c>
      <c r="G1966" s="21" t="str">
        <f>IF($B1966="","",MAX(0,$E1966-MAX(0,SUMIFS(Тех_Движение!$G$2:$G$5111,Тех_Движение!$D$2:$D$5111,$C1966,Тех_Движение!$B$2:$B$5111,"&lt;="&amp;Настройки!$B$5-1)-$F1966)))</f>
        <v/>
      </c>
      <c r="H1966" s="21" t="str">
        <f>IF($B1966="","",IF(AND($D1966&gt;=Настройки!$B$5,$D1966&lt;=Настройки!$B$6),$E1966,0))</f>
        <v/>
      </c>
      <c r="I1966" s="21" t="str">
        <f t="shared" si="90"/>
        <v/>
      </c>
      <c r="J1966" s="21" t="str">
        <f>IF($B1966="","",MAX(0,$E1966-MAX(0,SUMIFS(Тех_Движение!$G$2:$G$5111,Тех_Движение!$D$2:$D$5111,$C1966,Тех_Движение!$B$2:$B$5111,"&lt;="&amp;Настройки!$B$6)-$F1966)))</f>
        <v/>
      </c>
      <c r="K1966" s="21" t="e">
        <f>IF(OR($B1966="",K$3&lt;$D1966+Настройки!$B$7),0,MAX(0,$E1966-MAX(0,SUMIFS(Тех_Движение!$G$2:$G$5111,Тех_Движение!$D$2:$D$5111,$C1966,Тех_Движение!$B$2:$B$5111,"&lt;="&amp;K$3)-$F1966)))</f>
        <v>#VALUE!</v>
      </c>
      <c r="L1966" s="21" t="e">
        <f>IF(OR($B1966="",L$3&lt;$D1966+Настройки!$B$7),0,MAX(0,$E1966-MAX(0,SUMIFS(Тех_Движение!$G$2:$G$5111,Тех_Движение!$D$2:$D$5111,$C1966,Тех_Движение!$B$2:$B$5111,"&lt;="&amp;L$3)-$F1966)))</f>
        <v>#VALUE!</v>
      </c>
      <c r="M1966" s="21" t="e">
        <f>IF(OR($B1966="",M$3&lt;$D1966+Настройки!$B$7),0,MAX(0,$E1966-MAX(0,SUMIFS(Тех_Движение!$G$2:$G$5111,Тех_Движение!$D$2:$D$5111,$C1966,Тех_Движение!$B$2:$B$5111,"&lt;="&amp;M$3)-$F1966)))</f>
        <v>#VALUE!</v>
      </c>
      <c r="N1966" s="21" t="e">
        <f>IF(OR($B1966="",N$3&lt;$D1966+Настройки!$B$7),0,MAX(0,$E1966-MAX(0,SUMIFS(Тех_Движение!$G$2:$G$5111,Тех_Движение!$D$2:$D$5111,$C1966,Тех_Движение!$B$2:$B$5111,"&lt;="&amp;N$3)-$F1966)))</f>
        <v>#VALUE!</v>
      </c>
      <c r="O1966" s="21" t="e">
        <f>IF(OR($B1966="",O$3&lt;$D1966+Настройки!$B$7),0,MAX(0,$E1966-MAX(0,SUMIFS(Тех_Движение!$G$2:$G$5111,Тех_Движение!$D$2:$D$5111,$C1966,Тех_Движение!$B$2:$B$5111,"&lt;="&amp;O$3)-$F1966)))</f>
        <v>#VALUE!</v>
      </c>
      <c r="P1966" s="21" t="e">
        <f>IF(OR($B1966="",P$3&lt;$D1966+Настройки!$B$7),0,MAX(0,$E1966-MAX(0,SUMIFS(Тех_Движение!$G$2:$G$5111,Тех_Движение!$D$2:$D$5111,$C1966,Тех_Движение!$B$2:$B$5111,"&lt;="&amp;P$3)-$F1966)))</f>
        <v>#VALUE!</v>
      </c>
      <c r="Q1966" s="21" t="e">
        <f>IF(OR($B1966="",Q$3&lt;$D1966+Настройки!$B$7),0,MAX(0,$E1966-MAX(0,SUMIFS(Тех_Движение!$G$2:$G$5111,Тех_Движение!$D$2:$D$5111,$C1966,Тех_Движение!$B$2:$B$5111,"&lt;="&amp;Q$3)-$F1966)))</f>
        <v>#VALUE!</v>
      </c>
      <c r="R1966" s="21" t="str">
        <f t="shared" si="91"/>
        <v/>
      </c>
      <c r="S1966" s="23" t="str">
        <f>IF($B1966="","",VLOOKUP($C1966,Настройки!$A$11:$L$17,9,FALSE))</f>
        <v/>
      </c>
      <c r="T1966" s="23" t="str">
        <f t="shared" si="92"/>
        <v/>
      </c>
    </row>
    <row r="1967" spans="1:20" x14ac:dyDescent="0.3">
      <c r="A1967" s="20">
        <f>Тех_Движение!$A$1964</f>
        <v>1963</v>
      </c>
      <c r="B1967" s="20" t="str">
        <f>IF(Тех_Движение!$F$1964&gt;0,Тех_Движение!$I$1964,"")</f>
        <v/>
      </c>
      <c r="C1967" s="20" t="str">
        <f>IF($B1967="","",Тех_Движение!$D$1964)</f>
        <v/>
      </c>
      <c r="D1967" s="9" t="str">
        <f>IF($B1967="","",Тех_Движение!$B$1964)</f>
        <v/>
      </c>
      <c r="E1967" s="21" t="str">
        <f>IF($B1967="","",Тех_Движение!$F$1964)</f>
        <v/>
      </c>
      <c r="F1967" s="21" t="str">
        <f>IF($B1967="","",SUMIFS($E$5:$E1966,$C$5:$C1966,$C1967))</f>
        <v/>
      </c>
      <c r="G1967" s="21" t="str">
        <f>IF($B1967="","",MAX(0,$E1967-MAX(0,SUMIFS(Тех_Движение!$G$2:$G$5111,Тех_Движение!$D$2:$D$5111,$C1967,Тех_Движение!$B$2:$B$5111,"&lt;="&amp;Настройки!$B$5-1)-$F1967)))</f>
        <v/>
      </c>
      <c r="H1967" s="21" t="str">
        <f>IF($B1967="","",IF(AND($D1967&gt;=Настройки!$B$5,$D1967&lt;=Настройки!$B$6),$E1967,0))</f>
        <v/>
      </c>
      <c r="I1967" s="21" t="str">
        <f t="shared" si="90"/>
        <v/>
      </c>
      <c r="J1967" s="21" t="str">
        <f>IF($B1967="","",MAX(0,$E1967-MAX(0,SUMIFS(Тех_Движение!$G$2:$G$5111,Тех_Движение!$D$2:$D$5111,$C1967,Тех_Движение!$B$2:$B$5111,"&lt;="&amp;Настройки!$B$6)-$F1967)))</f>
        <v/>
      </c>
      <c r="K1967" s="21" t="e">
        <f>IF(OR($B1967="",K$3&lt;$D1967+Настройки!$B$7),0,MAX(0,$E1967-MAX(0,SUMIFS(Тех_Движение!$G$2:$G$5111,Тех_Движение!$D$2:$D$5111,$C1967,Тех_Движение!$B$2:$B$5111,"&lt;="&amp;K$3)-$F1967)))</f>
        <v>#VALUE!</v>
      </c>
      <c r="L1967" s="21" t="e">
        <f>IF(OR($B1967="",L$3&lt;$D1967+Настройки!$B$7),0,MAX(0,$E1967-MAX(0,SUMIFS(Тех_Движение!$G$2:$G$5111,Тех_Движение!$D$2:$D$5111,$C1967,Тех_Движение!$B$2:$B$5111,"&lt;="&amp;L$3)-$F1967)))</f>
        <v>#VALUE!</v>
      </c>
      <c r="M1967" s="21" t="e">
        <f>IF(OR($B1967="",M$3&lt;$D1967+Настройки!$B$7),0,MAX(0,$E1967-MAX(0,SUMIFS(Тех_Движение!$G$2:$G$5111,Тех_Движение!$D$2:$D$5111,$C1967,Тех_Движение!$B$2:$B$5111,"&lt;="&amp;M$3)-$F1967)))</f>
        <v>#VALUE!</v>
      </c>
      <c r="N1967" s="21" t="e">
        <f>IF(OR($B1967="",N$3&lt;$D1967+Настройки!$B$7),0,MAX(0,$E1967-MAX(0,SUMIFS(Тех_Движение!$G$2:$G$5111,Тех_Движение!$D$2:$D$5111,$C1967,Тех_Движение!$B$2:$B$5111,"&lt;="&amp;N$3)-$F1967)))</f>
        <v>#VALUE!</v>
      </c>
      <c r="O1967" s="21" t="e">
        <f>IF(OR($B1967="",O$3&lt;$D1967+Настройки!$B$7),0,MAX(0,$E1967-MAX(0,SUMIFS(Тех_Движение!$G$2:$G$5111,Тех_Движение!$D$2:$D$5111,$C1967,Тех_Движение!$B$2:$B$5111,"&lt;="&amp;O$3)-$F1967)))</f>
        <v>#VALUE!</v>
      </c>
      <c r="P1967" s="21" t="e">
        <f>IF(OR($B1967="",P$3&lt;$D1967+Настройки!$B$7),0,MAX(0,$E1967-MAX(0,SUMIFS(Тех_Движение!$G$2:$G$5111,Тех_Движение!$D$2:$D$5111,$C1967,Тех_Движение!$B$2:$B$5111,"&lt;="&amp;P$3)-$F1967)))</f>
        <v>#VALUE!</v>
      </c>
      <c r="Q1967" s="21" t="e">
        <f>IF(OR($B1967="",Q$3&lt;$D1967+Настройки!$B$7),0,MAX(0,$E1967-MAX(0,SUMIFS(Тех_Движение!$G$2:$G$5111,Тех_Движение!$D$2:$D$5111,$C1967,Тех_Движение!$B$2:$B$5111,"&lt;="&amp;Q$3)-$F1967)))</f>
        <v>#VALUE!</v>
      </c>
      <c r="R1967" s="21" t="str">
        <f t="shared" si="91"/>
        <v/>
      </c>
      <c r="S1967" s="23" t="str">
        <f>IF($B1967="","",VLOOKUP($C1967,Настройки!$A$11:$L$17,9,FALSE))</f>
        <v/>
      </c>
      <c r="T1967" s="23" t="str">
        <f t="shared" si="92"/>
        <v/>
      </c>
    </row>
    <row r="1968" spans="1:20" x14ac:dyDescent="0.3">
      <c r="A1968" s="20">
        <f>Тех_Движение!$A$1965</f>
        <v>1964</v>
      </c>
      <c r="B1968" s="20" t="str">
        <f>IF(Тех_Движение!$F$1965&gt;0,Тех_Движение!$I$1965,"")</f>
        <v/>
      </c>
      <c r="C1968" s="20" t="str">
        <f>IF($B1968="","",Тех_Движение!$D$1965)</f>
        <v/>
      </c>
      <c r="D1968" s="9" t="str">
        <f>IF($B1968="","",Тех_Движение!$B$1965)</f>
        <v/>
      </c>
      <c r="E1968" s="21" t="str">
        <f>IF($B1968="","",Тех_Движение!$F$1965)</f>
        <v/>
      </c>
      <c r="F1968" s="21" t="str">
        <f>IF($B1968="","",SUMIFS($E$5:$E1967,$C$5:$C1967,$C1968))</f>
        <v/>
      </c>
      <c r="G1968" s="21" t="str">
        <f>IF($B1968="","",MAX(0,$E1968-MAX(0,SUMIFS(Тех_Движение!$G$2:$G$5111,Тех_Движение!$D$2:$D$5111,$C1968,Тех_Движение!$B$2:$B$5111,"&lt;="&amp;Настройки!$B$5-1)-$F1968)))</f>
        <v/>
      </c>
      <c r="H1968" s="21" t="str">
        <f>IF($B1968="","",IF(AND($D1968&gt;=Настройки!$B$5,$D1968&lt;=Настройки!$B$6),$E1968,0))</f>
        <v/>
      </c>
      <c r="I1968" s="21" t="str">
        <f t="shared" si="90"/>
        <v/>
      </c>
      <c r="J1968" s="21" t="str">
        <f>IF($B1968="","",MAX(0,$E1968-MAX(0,SUMIFS(Тех_Движение!$G$2:$G$5111,Тех_Движение!$D$2:$D$5111,$C1968,Тех_Движение!$B$2:$B$5111,"&lt;="&amp;Настройки!$B$6)-$F1968)))</f>
        <v/>
      </c>
      <c r="K1968" s="21" t="e">
        <f>IF(OR($B1968="",K$3&lt;$D1968+Настройки!$B$7),0,MAX(0,$E1968-MAX(0,SUMIFS(Тех_Движение!$G$2:$G$5111,Тех_Движение!$D$2:$D$5111,$C1968,Тех_Движение!$B$2:$B$5111,"&lt;="&amp;K$3)-$F1968)))</f>
        <v>#VALUE!</v>
      </c>
      <c r="L1968" s="21" t="e">
        <f>IF(OR($B1968="",L$3&lt;$D1968+Настройки!$B$7),0,MAX(0,$E1968-MAX(0,SUMIFS(Тех_Движение!$G$2:$G$5111,Тех_Движение!$D$2:$D$5111,$C1968,Тех_Движение!$B$2:$B$5111,"&lt;="&amp;L$3)-$F1968)))</f>
        <v>#VALUE!</v>
      </c>
      <c r="M1968" s="21" t="e">
        <f>IF(OR($B1968="",M$3&lt;$D1968+Настройки!$B$7),0,MAX(0,$E1968-MAX(0,SUMIFS(Тех_Движение!$G$2:$G$5111,Тех_Движение!$D$2:$D$5111,$C1968,Тех_Движение!$B$2:$B$5111,"&lt;="&amp;M$3)-$F1968)))</f>
        <v>#VALUE!</v>
      </c>
      <c r="N1968" s="21" t="e">
        <f>IF(OR($B1968="",N$3&lt;$D1968+Настройки!$B$7),0,MAX(0,$E1968-MAX(0,SUMIFS(Тех_Движение!$G$2:$G$5111,Тех_Движение!$D$2:$D$5111,$C1968,Тех_Движение!$B$2:$B$5111,"&lt;="&amp;N$3)-$F1968)))</f>
        <v>#VALUE!</v>
      </c>
      <c r="O1968" s="21" t="e">
        <f>IF(OR($B1968="",O$3&lt;$D1968+Настройки!$B$7),0,MAX(0,$E1968-MAX(0,SUMIFS(Тех_Движение!$G$2:$G$5111,Тех_Движение!$D$2:$D$5111,$C1968,Тех_Движение!$B$2:$B$5111,"&lt;="&amp;O$3)-$F1968)))</f>
        <v>#VALUE!</v>
      </c>
      <c r="P1968" s="21" t="e">
        <f>IF(OR($B1968="",P$3&lt;$D1968+Настройки!$B$7),0,MAX(0,$E1968-MAX(0,SUMIFS(Тех_Движение!$G$2:$G$5111,Тех_Движение!$D$2:$D$5111,$C1968,Тех_Движение!$B$2:$B$5111,"&lt;="&amp;P$3)-$F1968)))</f>
        <v>#VALUE!</v>
      </c>
      <c r="Q1968" s="21" t="e">
        <f>IF(OR($B1968="",Q$3&lt;$D1968+Настройки!$B$7),0,MAX(0,$E1968-MAX(0,SUMIFS(Тех_Движение!$G$2:$G$5111,Тех_Движение!$D$2:$D$5111,$C1968,Тех_Движение!$B$2:$B$5111,"&lt;="&amp;Q$3)-$F1968)))</f>
        <v>#VALUE!</v>
      </c>
      <c r="R1968" s="21" t="str">
        <f t="shared" si="91"/>
        <v/>
      </c>
      <c r="S1968" s="23" t="str">
        <f>IF($B1968="","",VLOOKUP($C1968,Настройки!$A$11:$L$17,9,FALSE))</f>
        <v/>
      </c>
      <c r="T1968" s="23" t="str">
        <f t="shared" si="92"/>
        <v/>
      </c>
    </row>
    <row r="1969" spans="1:20" x14ac:dyDescent="0.3">
      <c r="A1969" s="20">
        <f>Тех_Движение!$A$1966</f>
        <v>1965</v>
      </c>
      <c r="B1969" s="20" t="str">
        <f>IF(Тех_Движение!$F$1966&gt;0,Тех_Движение!$I$1966,"")</f>
        <v/>
      </c>
      <c r="C1969" s="20" t="str">
        <f>IF($B1969="","",Тех_Движение!$D$1966)</f>
        <v/>
      </c>
      <c r="D1969" s="9" t="str">
        <f>IF($B1969="","",Тех_Движение!$B$1966)</f>
        <v/>
      </c>
      <c r="E1969" s="21" t="str">
        <f>IF($B1969="","",Тех_Движение!$F$1966)</f>
        <v/>
      </c>
      <c r="F1969" s="21" t="str">
        <f>IF($B1969="","",SUMIFS($E$5:$E1968,$C$5:$C1968,$C1969))</f>
        <v/>
      </c>
      <c r="G1969" s="21" t="str">
        <f>IF($B1969="","",MAX(0,$E1969-MAX(0,SUMIFS(Тех_Движение!$G$2:$G$5111,Тех_Движение!$D$2:$D$5111,$C1969,Тех_Движение!$B$2:$B$5111,"&lt;="&amp;Настройки!$B$5-1)-$F1969)))</f>
        <v/>
      </c>
      <c r="H1969" s="21" t="str">
        <f>IF($B1969="","",IF(AND($D1969&gt;=Настройки!$B$5,$D1969&lt;=Настройки!$B$6),$E1969,0))</f>
        <v/>
      </c>
      <c r="I1969" s="21" t="str">
        <f t="shared" si="90"/>
        <v/>
      </c>
      <c r="J1969" s="21" t="str">
        <f>IF($B1969="","",MAX(0,$E1969-MAX(0,SUMIFS(Тех_Движение!$G$2:$G$5111,Тех_Движение!$D$2:$D$5111,$C1969,Тех_Движение!$B$2:$B$5111,"&lt;="&amp;Настройки!$B$6)-$F1969)))</f>
        <v/>
      </c>
      <c r="K1969" s="21" t="e">
        <f>IF(OR($B1969="",K$3&lt;$D1969+Настройки!$B$7),0,MAX(0,$E1969-MAX(0,SUMIFS(Тех_Движение!$G$2:$G$5111,Тех_Движение!$D$2:$D$5111,$C1969,Тех_Движение!$B$2:$B$5111,"&lt;="&amp;K$3)-$F1969)))</f>
        <v>#VALUE!</v>
      </c>
      <c r="L1969" s="21" t="e">
        <f>IF(OR($B1969="",L$3&lt;$D1969+Настройки!$B$7),0,MAX(0,$E1969-MAX(0,SUMIFS(Тех_Движение!$G$2:$G$5111,Тех_Движение!$D$2:$D$5111,$C1969,Тех_Движение!$B$2:$B$5111,"&lt;="&amp;L$3)-$F1969)))</f>
        <v>#VALUE!</v>
      </c>
      <c r="M1969" s="21" t="e">
        <f>IF(OR($B1969="",M$3&lt;$D1969+Настройки!$B$7),0,MAX(0,$E1969-MAX(0,SUMIFS(Тех_Движение!$G$2:$G$5111,Тех_Движение!$D$2:$D$5111,$C1969,Тех_Движение!$B$2:$B$5111,"&lt;="&amp;M$3)-$F1969)))</f>
        <v>#VALUE!</v>
      </c>
      <c r="N1969" s="21" t="e">
        <f>IF(OR($B1969="",N$3&lt;$D1969+Настройки!$B$7),0,MAX(0,$E1969-MAX(0,SUMIFS(Тех_Движение!$G$2:$G$5111,Тех_Движение!$D$2:$D$5111,$C1969,Тех_Движение!$B$2:$B$5111,"&lt;="&amp;N$3)-$F1969)))</f>
        <v>#VALUE!</v>
      </c>
      <c r="O1969" s="21" t="e">
        <f>IF(OR($B1969="",O$3&lt;$D1969+Настройки!$B$7),0,MAX(0,$E1969-MAX(0,SUMIFS(Тех_Движение!$G$2:$G$5111,Тех_Движение!$D$2:$D$5111,$C1969,Тех_Движение!$B$2:$B$5111,"&lt;="&amp;O$3)-$F1969)))</f>
        <v>#VALUE!</v>
      </c>
      <c r="P1969" s="21" t="e">
        <f>IF(OR($B1969="",P$3&lt;$D1969+Настройки!$B$7),0,MAX(0,$E1969-MAX(0,SUMIFS(Тех_Движение!$G$2:$G$5111,Тех_Движение!$D$2:$D$5111,$C1969,Тех_Движение!$B$2:$B$5111,"&lt;="&amp;P$3)-$F1969)))</f>
        <v>#VALUE!</v>
      </c>
      <c r="Q1969" s="21" t="e">
        <f>IF(OR($B1969="",Q$3&lt;$D1969+Настройки!$B$7),0,MAX(0,$E1969-MAX(0,SUMIFS(Тех_Движение!$G$2:$G$5111,Тех_Движение!$D$2:$D$5111,$C1969,Тех_Движение!$B$2:$B$5111,"&lt;="&amp;Q$3)-$F1969)))</f>
        <v>#VALUE!</v>
      </c>
      <c r="R1969" s="21" t="str">
        <f t="shared" si="91"/>
        <v/>
      </c>
      <c r="S1969" s="23" t="str">
        <f>IF($B1969="","",VLOOKUP($C1969,Настройки!$A$11:$L$17,9,FALSE))</f>
        <v/>
      </c>
      <c r="T1969" s="23" t="str">
        <f t="shared" si="92"/>
        <v/>
      </c>
    </row>
    <row r="1970" spans="1:20" x14ac:dyDescent="0.3">
      <c r="A1970" s="20">
        <f>Тех_Движение!$A$1967</f>
        <v>1966</v>
      </c>
      <c r="B1970" s="20" t="str">
        <f>IF(Тех_Движение!$F$1967&gt;0,Тех_Движение!$I$1967,"")</f>
        <v/>
      </c>
      <c r="C1970" s="20" t="str">
        <f>IF($B1970="","",Тех_Движение!$D$1967)</f>
        <v/>
      </c>
      <c r="D1970" s="9" t="str">
        <f>IF($B1970="","",Тех_Движение!$B$1967)</f>
        <v/>
      </c>
      <c r="E1970" s="21" t="str">
        <f>IF($B1970="","",Тех_Движение!$F$1967)</f>
        <v/>
      </c>
      <c r="F1970" s="21" t="str">
        <f>IF($B1970="","",SUMIFS($E$5:$E1969,$C$5:$C1969,$C1970))</f>
        <v/>
      </c>
      <c r="G1970" s="21" t="str">
        <f>IF($B1970="","",MAX(0,$E1970-MAX(0,SUMIFS(Тех_Движение!$G$2:$G$5111,Тех_Движение!$D$2:$D$5111,$C1970,Тех_Движение!$B$2:$B$5111,"&lt;="&amp;Настройки!$B$5-1)-$F1970)))</f>
        <v/>
      </c>
      <c r="H1970" s="21" t="str">
        <f>IF($B1970="","",IF(AND($D1970&gt;=Настройки!$B$5,$D1970&lt;=Настройки!$B$6),$E1970,0))</f>
        <v/>
      </c>
      <c r="I1970" s="21" t="str">
        <f t="shared" si="90"/>
        <v/>
      </c>
      <c r="J1970" s="21" t="str">
        <f>IF($B1970="","",MAX(0,$E1970-MAX(0,SUMIFS(Тех_Движение!$G$2:$G$5111,Тех_Движение!$D$2:$D$5111,$C1970,Тех_Движение!$B$2:$B$5111,"&lt;="&amp;Настройки!$B$6)-$F1970)))</f>
        <v/>
      </c>
      <c r="K1970" s="21" t="e">
        <f>IF(OR($B1970="",K$3&lt;$D1970+Настройки!$B$7),0,MAX(0,$E1970-MAX(0,SUMIFS(Тех_Движение!$G$2:$G$5111,Тех_Движение!$D$2:$D$5111,$C1970,Тех_Движение!$B$2:$B$5111,"&lt;="&amp;K$3)-$F1970)))</f>
        <v>#VALUE!</v>
      </c>
      <c r="L1970" s="21" t="e">
        <f>IF(OR($B1970="",L$3&lt;$D1970+Настройки!$B$7),0,MAX(0,$E1970-MAX(0,SUMIFS(Тех_Движение!$G$2:$G$5111,Тех_Движение!$D$2:$D$5111,$C1970,Тех_Движение!$B$2:$B$5111,"&lt;="&amp;L$3)-$F1970)))</f>
        <v>#VALUE!</v>
      </c>
      <c r="M1970" s="21" t="e">
        <f>IF(OR($B1970="",M$3&lt;$D1970+Настройки!$B$7),0,MAX(0,$E1970-MAX(0,SUMIFS(Тех_Движение!$G$2:$G$5111,Тех_Движение!$D$2:$D$5111,$C1970,Тех_Движение!$B$2:$B$5111,"&lt;="&amp;M$3)-$F1970)))</f>
        <v>#VALUE!</v>
      </c>
      <c r="N1970" s="21" t="e">
        <f>IF(OR($B1970="",N$3&lt;$D1970+Настройки!$B$7),0,MAX(0,$E1970-MAX(0,SUMIFS(Тех_Движение!$G$2:$G$5111,Тех_Движение!$D$2:$D$5111,$C1970,Тех_Движение!$B$2:$B$5111,"&lt;="&amp;N$3)-$F1970)))</f>
        <v>#VALUE!</v>
      </c>
      <c r="O1970" s="21" t="e">
        <f>IF(OR($B1970="",O$3&lt;$D1970+Настройки!$B$7),0,MAX(0,$E1970-MAX(0,SUMIFS(Тех_Движение!$G$2:$G$5111,Тех_Движение!$D$2:$D$5111,$C1970,Тех_Движение!$B$2:$B$5111,"&lt;="&amp;O$3)-$F1970)))</f>
        <v>#VALUE!</v>
      </c>
      <c r="P1970" s="21" t="e">
        <f>IF(OR($B1970="",P$3&lt;$D1970+Настройки!$B$7),0,MAX(0,$E1970-MAX(0,SUMIFS(Тех_Движение!$G$2:$G$5111,Тех_Движение!$D$2:$D$5111,$C1970,Тех_Движение!$B$2:$B$5111,"&lt;="&amp;P$3)-$F1970)))</f>
        <v>#VALUE!</v>
      </c>
      <c r="Q1970" s="21" t="e">
        <f>IF(OR($B1970="",Q$3&lt;$D1970+Настройки!$B$7),0,MAX(0,$E1970-MAX(0,SUMIFS(Тех_Движение!$G$2:$G$5111,Тех_Движение!$D$2:$D$5111,$C1970,Тех_Движение!$B$2:$B$5111,"&lt;="&amp;Q$3)-$F1970)))</f>
        <v>#VALUE!</v>
      </c>
      <c r="R1970" s="21" t="str">
        <f t="shared" si="91"/>
        <v/>
      </c>
      <c r="S1970" s="23" t="str">
        <f>IF($B1970="","",VLOOKUP($C1970,Настройки!$A$11:$L$17,9,FALSE))</f>
        <v/>
      </c>
      <c r="T1970" s="23" t="str">
        <f t="shared" si="92"/>
        <v/>
      </c>
    </row>
    <row r="1971" spans="1:20" x14ac:dyDescent="0.3">
      <c r="A1971" s="20">
        <f>Тех_Движение!$A$1968</f>
        <v>1967</v>
      </c>
      <c r="B1971" s="20" t="str">
        <f>IF(Тех_Движение!$F$1968&gt;0,Тех_Движение!$I$1968,"")</f>
        <v/>
      </c>
      <c r="C1971" s="20" t="str">
        <f>IF($B1971="","",Тех_Движение!$D$1968)</f>
        <v/>
      </c>
      <c r="D1971" s="9" t="str">
        <f>IF($B1971="","",Тех_Движение!$B$1968)</f>
        <v/>
      </c>
      <c r="E1971" s="21" t="str">
        <f>IF($B1971="","",Тех_Движение!$F$1968)</f>
        <v/>
      </c>
      <c r="F1971" s="21" t="str">
        <f>IF($B1971="","",SUMIFS($E$5:$E1970,$C$5:$C1970,$C1971))</f>
        <v/>
      </c>
      <c r="G1971" s="21" t="str">
        <f>IF($B1971="","",MAX(0,$E1971-MAX(0,SUMIFS(Тех_Движение!$G$2:$G$5111,Тех_Движение!$D$2:$D$5111,$C1971,Тех_Движение!$B$2:$B$5111,"&lt;="&amp;Настройки!$B$5-1)-$F1971)))</f>
        <v/>
      </c>
      <c r="H1971" s="21" t="str">
        <f>IF($B1971="","",IF(AND($D1971&gt;=Настройки!$B$5,$D1971&lt;=Настройки!$B$6),$E1971,0))</f>
        <v/>
      </c>
      <c r="I1971" s="21" t="str">
        <f t="shared" si="90"/>
        <v/>
      </c>
      <c r="J1971" s="21" t="str">
        <f>IF($B1971="","",MAX(0,$E1971-MAX(0,SUMIFS(Тех_Движение!$G$2:$G$5111,Тех_Движение!$D$2:$D$5111,$C1971,Тех_Движение!$B$2:$B$5111,"&lt;="&amp;Настройки!$B$6)-$F1971)))</f>
        <v/>
      </c>
      <c r="K1971" s="21" t="e">
        <f>IF(OR($B1971="",K$3&lt;$D1971+Настройки!$B$7),0,MAX(0,$E1971-MAX(0,SUMIFS(Тех_Движение!$G$2:$G$5111,Тех_Движение!$D$2:$D$5111,$C1971,Тех_Движение!$B$2:$B$5111,"&lt;="&amp;K$3)-$F1971)))</f>
        <v>#VALUE!</v>
      </c>
      <c r="L1971" s="21" t="e">
        <f>IF(OR($B1971="",L$3&lt;$D1971+Настройки!$B$7),0,MAX(0,$E1971-MAX(0,SUMIFS(Тех_Движение!$G$2:$G$5111,Тех_Движение!$D$2:$D$5111,$C1971,Тех_Движение!$B$2:$B$5111,"&lt;="&amp;L$3)-$F1971)))</f>
        <v>#VALUE!</v>
      </c>
      <c r="M1971" s="21" t="e">
        <f>IF(OR($B1971="",M$3&lt;$D1971+Настройки!$B$7),0,MAX(0,$E1971-MAX(0,SUMIFS(Тех_Движение!$G$2:$G$5111,Тех_Движение!$D$2:$D$5111,$C1971,Тех_Движение!$B$2:$B$5111,"&lt;="&amp;M$3)-$F1971)))</f>
        <v>#VALUE!</v>
      </c>
      <c r="N1971" s="21" t="e">
        <f>IF(OR($B1971="",N$3&lt;$D1971+Настройки!$B$7),0,MAX(0,$E1971-MAX(0,SUMIFS(Тех_Движение!$G$2:$G$5111,Тех_Движение!$D$2:$D$5111,$C1971,Тех_Движение!$B$2:$B$5111,"&lt;="&amp;N$3)-$F1971)))</f>
        <v>#VALUE!</v>
      </c>
      <c r="O1971" s="21" t="e">
        <f>IF(OR($B1971="",O$3&lt;$D1971+Настройки!$B$7),0,MAX(0,$E1971-MAX(0,SUMIFS(Тех_Движение!$G$2:$G$5111,Тех_Движение!$D$2:$D$5111,$C1971,Тех_Движение!$B$2:$B$5111,"&lt;="&amp;O$3)-$F1971)))</f>
        <v>#VALUE!</v>
      </c>
      <c r="P1971" s="21" t="e">
        <f>IF(OR($B1971="",P$3&lt;$D1971+Настройки!$B$7),0,MAX(0,$E1971-MAX(0,SUMIFS(Тех_Движение!$G$2:$G$5111,Тех_Движение!$D$2:$D$5111,$C1971,Тех_Движение!$B$2:$B$5111,"&lt;="&amp;P$3)-$F1971)))</f>
        <v>#VALUE!</v>
      </c>
      <c r="Q1971" s="21" t="e">
        <f>IF(OR($B1971="",Q$3&lt;$D1971+Настройки!$B$7),0,MAX(0,$E1971-MAX(0,SUMIFS(Тех_Движение!$G$2:$G$5111,Тех_Движение!$D$2:$D$5111,$C1971,Тех_Движение!$B$2:$B$5111,"&lt;="&amp;Q$3)-$F1971)))</f>
        <v>#VALUE!</v>
      </c>
      <c r="R1971" s="21" t="str">
        <f t="shared" si="91"/>
        <v/>
      </c>
      <c r="S1971" s="23" t="str">
        <f>IF($B1971="","",VLOOKUP($C1971,Настройки!$A$11:$L$17,9,FALSE))</f>
        <v/>
      </c>
      <c r="T1971" s="23" t="str">
        <f t="shared" si="92"/>
        <v/>
      </c>
    </row>
    <row r="1972" spans="1:20" x14ac:dyDescent="0.3">
      <c r="A1972" s="20">
        <f>Тех_Движение!$A$1969</f>
        <v>1968</v>
      </c>
      <c r="B1972" s="20" t="str">
        <f>IF(Тех_Движение!$F$1969&gt;0,Тех_Движение!$I$1969,"")</f>
        <v/>
      </c>
      <c r="C1972" s="20" t="str">
        <f>IF($B1972="","",Тех_Движение!$D$1969)</f>
        <v/>
      </c>
      <c r="D1972" s="9" t="str">
        <f>IF($B1972="","",Тех_Движение!$B$1969)</f>
        <v/>
      </c>
      <c r="E1972" s="21" t="str">
        <f>IF($B1972="","",Тех_Движение!$F$1969)</f>
        <v/>
      </c>
      <c r="F1972" s="21" t="str">
        <f>IF($B1972="","",SUMIFS($E$5:$E1971,$C$5:$C1971,$C1972))</f>
        <v/>
      </c>
      <c r="G1972" s="21" t="str">
        <f>IF($B1972="","",MAX(0,$E1972-MAX(0,SUMIFS(Тех_Движение!$G$2:$G$5111,Тех_Движение!$D$2:$D$5111,$C1972,Тех_Движение!$B$2:$B$5111,"&lt;="&amp;Настройки!$B$5-1)-$F1972)))</f>
        <v/>
      </c>
      <c r="H1972" s="21" t="str">
        <f>IF($B1972="","",IF(AND($D1972&gt;=Настройки!$B$5,$D1972&lt;=Настройки!$B$6),$E1972,0))</f>
        <v/>
      </c>
      <c r="I1972" s="21" t="str">
        <f t="shared" si="90"/>
        <v/>
      </c>
      <c r="J1972" s="21" t="str">
        <f>IF($B1972="","",MAX(0,$E1972-MAX(0,SUMIFS(Тех_Движение!$G$2:$G$5111,Тех_Движение!$D$2:$D$5111,$C1972,Тех_Движение!$B$2:$B$5111,"&lt;="&amp;Настройки!$B$6)-$F1972)))</f>
        <v/>
      </c>
      <c r="K1972" s="21" t="e">
        <f>IF(OR($B1972="",K$3&lt;$D1972+Настройки!$B$7),0,MAX(0,$E1972-MAX(0,SUMIFS(Тех_Движение!$G$2:$G$5111,Тех_Движение!$D$2:$D$5111,$C1972,Тех_Движение!$B$2:$B$5111,"&lt;="&amp;K$3)-$F1972)))</f>
        <v>#VALUE!</v>
      </c>
      <c r="L1972" s="21" t="e">
        <f>IF(OR($B1972="",L$3&lt;$D1972+Настройки!$B$7),0,MAX(0,$E1972-MAX(0,SUMIFS(Тех_Движение!$G$2:$G$5111,Тех_Движение!$D$2:$D$5111,$C1972,Тех_Движение!$B$2:$B$5111,"&lt;="&amp;L$3)-$F1972)))</f>
        <v>#VALUE!</v>
      </c>
      <c r="M1972" s="21" t="e">
        <f>IF(OR($B1972="",M$3&lt;$D1972+Настройки!$B$7),0,MAX(0,$E1972-MAX(0,SUMIFS(Тех_Движение!$G$2:$G$5111,Тех_Движение!$D$2:$D$5111,$C1972,Тех_Движение!$B$2:$B$5111,"&lt;="&amp;M$3)-$F1972)))</f>
        <v>#VALUE!</v>
      </c>
      <c r="N1972" s="21" t="e">
        <f>IF(OR($B1972="",N$3&lt;$D1972+Настройки!$B$7),0,MAX(0,$E1972-MAX(0,SUMIFS(Тех_Движение!$G$2:$G$5111,Тех_Движение!$D$2:$D$5111,$C1972,Тех_Движение!$B$2:$B$5111,"&lt;="&amp;N$3)-$F1972)))</f>
        <v>#VALUE!</v>
      </c>
      <c r="O1972" s="21" t="e">
        <f>IF(OR($B1972="",O$3&lt;$D1972+Настройки!$B$7),0,MAX(0,$E1972-MAX(0,SUMIFS(Тех_Движение!$G$2:$G$5111,Тех_Движение!$D$2:$D$5111,$C1972,Тех_Движение!$B$2:$B$5111,"&lt;="&amp;O$3)-$F1972)))</f>
        <v>#VALUE!</v>
      </c>
      <c r="P1972" s="21" t="e">
        <f>IF(OR($B1972="",P$3&lt;$D1972+Настройки!$B$7),0,MAX(0,$E1972-MAX(0,SUMIFS(Тех_Движение!$G$2:$G$5111,Тех_Движение!$D$2:$D$5111,$C1972,Тех_Движение!$B$2:$B$5111,"&lt;="&amp;P$3)-$F1972)))</f>
        <v>#VALUE!</v>
      </c>
      <c r="Q1972" s="21" t="e">
        <f>IF(OR($B1972="",Q$3&lt;$D1972+Настройки!$B$7),0,MAX(0,$E1972-MAX(0,SUMIFS(Тех_Движение!$G$2:$G$5111,Тех_Движение!$D$2:$D$5111,$C1972,Тех_Движение!$B$2:$B$5111,"&lt;="&amp;Q$3)-$F1972)))</f>
        <v>#VALUE!</v>
      </c>
      <c r="R1972" s="21" t="str">
        <f t="shared" si="91"/>
        <v/>
      </c>
      <c r="S1972" s="23" t="str">
        <f>IF($B1972="","",VLOOKUP($C1972,Настройки!$A$11:$L$17,9,FALSE))</f>
        <v/>
      </c>
      <c r="T1972" s="23" t="str">
        <f t="shared" si="92"/>
        <v/>
      </c>
    </row>
    <row r="1973" spans="1:20" x14ac:dyDescent="0.3">
      <c r="A1973" s="20">
        <f>Тех_Движение!$A$1970</f>
        <v>1969</v>
      </c>
      <c r="B1973" s="20" t="str">
        <f>IF(Тех_Движение!$F$1970&gt;0,Тех_Движение!$I$1970,"")</f>
        <v/>
      </c>
      <c r="C1973" s="20" t="str">
        <f>IF($B1973="","",Тех_Движение!$D$1970)</f>
        <v/>
      </c>
      <c r="D1973" s="9" t="str">
        <f>IF($B1973="","",Тех_Движение!$B$1970)</f>
        <v/>
      </c>
      <c r="E1973" s="21" t="str">
        <f>IF($B1973="","",Тех_Движение!$F$1970)</f>
        <v/>
      </c>
      <c r="F1973" s="21" t="str">
        <f>IF($B1973="","",SUMIFS($E$5:$E1972,$C$5:$C1972,$C1973))</f>
        <v/>
      </c>
      <c r="G1973" s="21" t="str">
        <f>IF($B1973="","",MAX(0,$E1973-MAX(0,SUMIFS(Тех_Движение!$G$2:$G$5111,Тех_Движение!$D$2:$D$5111,$C1973,Тех_Движение!$B$2:$B$5111,"&lt;="&amp;Настройки!$B$5-1)-$F1973)))</f>
        <v/>
      </c>
      <c r="H1973" s="21" t="str">
        <f>IF($B1973="","",IF(AND($D1973&gt;=Настройки!$B$5,$D1973&lt;=Настройки!$B$6),$E1973,0))</f>
        <v/>
      </c>
      <c r="I1973" s="21" t="str">
        <f t="shared" si="90"/>
        <v/>
      </c>
      <c r="J1973" s="21" t="str">
        <f>IF($B1973="","",MAX(0,$E1973-MAX(0,SUMIFS(Тех_Движение!$G$2:$G$5111,Тех_Движение!$D$2:$D$5111,$C1973,Тех_Движение!$B$2:$B$5111,"&lt;="&amp;Настройки!$B$6)-$F1973)))</f>
        <v/>
      </c>
      <c r="K1973" s="21" t="e">
        <f>IF(OR($B1973="",K$3&lt;$D1973+Настройки!$B$7),0,MAX(0,$E1973-MAX(0,SUMIFS(Тех_Движение!$G$2:$G$5111,Тех_Движение!$D$2:$D$5111,$C1973,Тех_Движение!$B$2:$B$5111,"&lt;="&amp;K$3)-$F1973)))</f>
        <v>#VALUE!</v>
      </c>
      <c r="L1973" s="21" t="e">
        <f>IF(OR($B1973="",L$3&lt;$D1973+Настройки!$B$7),0,MAX(0,$E1973-MAX(0,SUMIFS(Тех_Движение!$G$2:$G$5111,Тех_Движение!$D$2:$D$5111,$C1973,Тех_Движение!$B$2:$B$5111,"&lt;="&amp;L$3)-$F1973)))</f>
        <v>#VALUE!</v>
      </c>
      <c r="M1973" s="21" t="e">
        <f>IF(OR($B1973="",M$3&lt;$D1973+Настройки!$B$7),0,MAX(0,$E1973-MAX(0,SUMIFS(Тех_Движение!$G$2:$G$5111,Тех_Движение!$D$2:$D$5111,$C1973,Тех_Движение!$B$2:$B$5111,"&lt;="&amp;M$3)-$F1973)))</f>
        <v>#VALUE!</v>
      </c>
      <c r="N1973" s="21" t="e">
        <f>IF(OR($B1973="",N$3&lt;$D1973+Настройки!$B$7),0,MAX(0,$E1973-MAX(0,SUMIFS(Тех_Движение!$G$2:$G$5111,Тех_Движение!$D$2:$D$5111,$C1973,Тех_Движение!$B$2:$B$5111,"&lt;="&amp;N$3)-$F1973)))</f>
        <v>#VALUE!</v>
      </c>
      <c r="O1973" s="21" t="e">
        <f>IF(OR($B1973="",O$3&lt;$D1973+Настройки!$B$7),0,MAX(0,$E1973-MAX(0,SUMIFS(Тех_Движение!$G$2:$G$5111,Тех_Движение!$D$2:$D$5111,$C1973,Тех_Движение!$B$2:$B$5111,"&lt;="&amp;O$3)-$F1973)))</f>
        <v>#VALUE!</v>
      </c>
      <c r="P1973" s="21" t="e">
        <f>IF(OR($B1973="",P$3&lt;$D1973+Настройки!$B$7),0,MAX(0,$E1973-MAX(0,SUMIFS(Тех_Движение!$G$2:$G$5111,Тех_Движение!$D$2:$D$5111,$C1973,Тех_Движение!$B$2:$B$5111,"&lt;="&amp;P$3)-$F1973)))</f>
        <v>#VALUE!</v>
      </c>
      <c r="Q1973" s="21" t="e">
        <f>IF(OR($B1973="",Q$3&lt;$D1973+Настройки!$B$7),0,MAX(0,$E1973-MAX(0,SUMIFS(Тех_Движение!$G$2:$G$5111,Тех_Движение!$D$2:$D$5111,$C1973,Тех_Движение!$B$2:$B$5111,"&lt;="&amp;Q$3)-$F1973)))</f>
        <v>#VALUE!</v>
      </c>
      <c r="R1973" s="21" t="str">
        <f t="shared" si="91"/>
        <v/>
      </c>
      <c r="S1973" s="23" t="str">
        <f>IF($B1973="","",VLOOKUP($C1973,Настройки!$A$11:$L$17,9,FALSE))</f>
        <v/>
      </c>
      <c r="T1973" s="23" t="str">
        <f t="shared" si="92"/>
        <v/>
      </c>
    </row>
    <row r="1974" spans="1:20" x14ac:dyDescent="0.3">
      <c r="A1974" s="20">
        <f>Тех_Движение!$A$1971</f>
        <v>1970</v>
      </c>
      <c r="B1974" s="20" t="str">
        <f>IF(Тех_Движение!$F$1971&gt;0,Тех_Движение!$I$1971,"")</f>
        <v/>
      </c>
      <c r="C1974" s="20" t="str">
        <f>IF($B1974="","",Тех_Движение!$D$1971)</f>
        <v/>
      </c>
      <c r="D1974" s="9" t="str">
        <f>IF($B1974="","",Тех_Движение!$B$1971)</f>
        <v/>
      </c>
      <c r="E1974" s="21" t="str">
        <f>IF($B1974="","",Тех_Движение!$F$1971)</f>
        <v/>
      </c>
      <c r="F1974" s="21" t="str">
        <f>IF($B1974="","",SUMIFS($E$5:$E1973,$C$5:$C1973,$C1974))</f>
        <v/>
      </c>
      <c r="G1974" s="21" t="str">
        <f>IF($B1974="","",MAX(0,$E1974-MAX(0,SUMIFS(Тех_Движение!$G$2:$G$5111,Тех_Движение!$D$2:$D$5111,$C1974,Тех_Движение!$B$2:$B$5111,"&lt;="&amp;Настройки!$B$5-1)-$F1974)))</f>
        <v/>
      </c>
      <c r="H1974" s="21" t="str">
        <f>IF($B1974="","",IF(AND($D1974&gt;=Настройки!$B$5,$D1974&lt;=Настройки!$B$6),$E1974,0))</f>
        <v/>
      </c>
      <c r="I1974" s="21" t="str">
        <f t="shared" si="90"/>
        <v/>
      </c>
      <c r="J1974" s="21" t="str">
        <f>IF($B1974="","",MAX(0,$E1974-MAX(0,SUMIFS(Тех_Движение!$G$2:$G$5111,Тех_Движение!$D$2:$D$5111,$C1974,Тех_Движение!$B$2:$B$5111,"&lt;="&amp;Настройки!$B$6)-$F1974)))</f>
        <v/>
      </c>
      <c r="K1974" s="21" t="e">
        <f>IF(OR($B1974="",K$3&lt;$D1974+Настройки!$B$7),0,MAX(0,$E1974-MAX(0,SUMIFS(Тех_Движение!$G$2:$G$5111,Тех_Движение!$D$2:$D$5111,$C1974,Тех_Движение!$B$2:$B$5111,"&lt;="&amp;K$3)-$F1974)))</f>
        <v>#VALUE!</v>
      </c>
      <c r="L1974" s="21" t="e">
        <f>IF(OR($B1974="",L$3&lt;$D1974+Настройки!$B$7),0,MAX(0,$E1974-MAX(0,SUMIFS(Тех_Движение!$G$2:$G$5111,Тех_Движение!$D$2:$D$5111,$C1974,Тех_Движение!$B$2:$B$5111,"&lt;="&amp;L$3)-$F1974)))</f>
        <v>#VALUE!</v>
      </c>
      <c r="M1974" s="21" t="e">
        <f>IF(OR($B1974="",M$3&lt;$D1974+Настройки!$B$7),0,MAX(0,$E1974-MAX(0,SUMIFS(Тех_Движение!$G$2:$G$5111,Тех_Движение!$D$2:$D$5111,$C1974,Тех_Движение!$B$2:$B$5111,"&lt;="&amp;M$3)-$F1974)))</f>
        <v>#VALUE!</v>
      </c>
      <c r="N1974" s="21" t="e">
        <f>IF(OR($B1974="",N$3&lt;$D1974+Настройки!$B$7),0,MAX(0,$E1974-MAX(0,SUMIFS(Тех_Движение!$G$2:$G$5111,Тех_Движение!$D$2:$D$5111,$C1974,Тех_Движение!$B$2:$B$5111,"&lt;="&amp;N$3)-$F1974)))</f>
        <v>#VALUE!</v>
      </c>
      <c r="O1974" s="21" t="e">
        <f>IF(OR($B1974="",O$3&lt;$D1974+Настройки!$B$7),0,MAX(0,$E1974-MAX(0,SUMIFS(Тех_Движение!$G$2:$G$5111,Тех_Движение!$D$2:$D$5111,$C1974,Тех_Движение!$B$2:$B$5111,"&lt;="&amp;O$3)-$F1974)))</f>
        <v>#VALUE!</v>
      </c>
      <c r="P1974" s="21" t="e">
        <f>IF(OR($B1974="",P$3&lt;$D1974+Настройки!$B$7),0,MAX(0,$E1974-MAX(0,SUMIFS(Тех_Движение!$G$2:$G$5111,Тех_Движение!$D$2:$D$5111,$C1974,Тех_Движение!$B$2:$B$5111,"&lt;="&amp;P$3)-$F1974)))</f>
        <v>#VALUE!</v>
      </c>
      <c r="Q1974" s="21" t="e">
        <f>IF(OR($B1974="",Q$3&lt;$D1974+Настройки!$B$7),0,MAX(0,$E1974-MAX(0,SUMIFS(Тех_Движение!$G$2:$G$5111,Тех_Движение!$D$2:$D$5111,$C1974,Тех_Движение!$B$2:$B$5111,"&lt;="&amp;Q$3)-$F1974)))</f>
        <v>#VALUE!</v>
      </c>
      <c r="R1974" s="21" t="str">
        <f t="shared" si="91"/>
        <v/>
      </c>
      <c r="S1974" s="23" t="str">
        <f>IF($B1974="","",VLOOKUP($C1974,Настройки!$A$11:$L$17,9,FALSE))</f>
        <v/>
      </c>
      <c r="T1974" s="23" t="str">
        <f t="shared" si="92"/>
        <v/>
      </c>
    </row>
    <row r="1975" spans="1:20" x14ac:dyDescent="0.3">
      <c r="A1975" s="20">
        <f>Тех_Движение!$A$1972</f>
        <v>1971</v>
      </c>
      <c r="B1975" s="20" t="str">
        <f>IF(Тех_Движение!$F$1972&gt;0,Тех_Движение!$I$1972,"")</f>
        <v/>
      </c>
      <c r="C1975" s="20" t="str">
        <f>IF($B1975="","",Тех_Движение!$D$1972)</f>
        <v/>
      </c>
      <c r="D1975" s="9" t="str">
        <f>IF($B1975="","",Тех_Движение!$B$1972)</f>
        <v/>
      </c>
      <c r="E1975" s="21" t="str">
        <f>IF($B1975="","",Тех_Движение!$F$1972)</f>
        <v/>
      </c>
      <c r="F1975" s="21" t="str">
        <f>IF($B1975="","",SUMIFS($E$5:$E1974,$C$5:$C1974,$C1975))</f>
        <v/>
      </c>
      <c r="G1975" s="21" t="str">
        <f>IF($B1975="","",MAX(0,$E1975-MAX(0,SUMIFS(Тех_Движение!$G$2:$G$5111,Тех_Движение!$D$2:$D$5111,$C1975,Тех_Движение!$B$2:$B$5111,"&lt;="&amp;Настройки!$B$5-1)-$F1975)))</f>
        <v/>
      </c>
      <c r="H1975" s="21" t="str">
        <f>IF($B1975="","",IF(AND($D1975&gt;=Настройки!$B$5,$D1975&lt;=Настройки!$B$6),$E1975,0))</f>
        <v/>
      </c>
      <c r="I1975" s="21" t="str">
        <f t="shared" si="90"/>
        <v/>
      </c>
      <c r="J1975" s="21" t="str">
        <f>IF($B1975="","",MAX(0,$E1975-MAX(0,SUMIFS(Тех_Движение!$G$2:$G$5111,Тех_Движение!$D$2:$D$5111,$C1975,Тех_Движение!$B$2:$B$5111,"&lt;="&amp;Настройки!$B$6)-$F1975)))</f>
        <v/>
      </c>
      <c r="K1975" s="21" t="e">
        <f>IF(OR($B1975="",K$3&lt;$D1975+Настройки!$B$7),0,MAX(0,$E1975-MAX(0,SUMIFS(Тех_Движение!$G$2:$G$5111,Тех_Движение!$D$2:$D$5111,$C1975,Тех_Движение!$B$2:$B$5111,"&lt;="&amp;K$3)-$F1975)))</f>
        <v>#VALUE!</v>
      </c>
      <c r="L1975" s="21" t="e">
        <f>IF(OR($B1975="",L$3&lt;$D1975+Настройки!$B$7),0,MAX(0,$E1975-MAX(0,SUMIFS(Тех_Движение!$G$2:$G$5111,Тех_Движение!$D$2:$D$5111,$C1975,Тех_Движение!$B$2:$B$5111,"&lt;="&amp;L$3)-$F1975)))</f>
        <v>#VALUE!</v>
      </c>
      <c r="M1975" s="21" t="e">
        <f>IF(OR($B1975="",M$3&lt;$D1975+Настройки!$B$7),0,MAX(0,$E1975-MAX(0,SUMIFS(Тех_Движение!$G$2:$G$5111,Тех_Движение!$D$2:$D$5111,$C1975,Тех_Движение!$B$2:$B$5111,"&lt;="&amp;M$3)-$F1975)))</f>
        <v>#VALUE!</v>
      </c>
      <c r="N1975" s="21" t="e">
        <f>IF(OR($B1975="",N$3&lt;$D1975+Настройки!$B$7),0,MAX(0,$E1975-MAX(0,SUMIFS(Тех_Движение!$G$2:$G$5111,Тех_Движение!$D$2:$D$5111,$C1975,Тех_Движение!$B$2:$B$5111,"&lt;="&amp;N$3)-$F1975)))</f>
        <v>#VALUE!</v>
      </c>
      <c r="O1975" s="21" t="e">
        <f>IF(OR($B1975="",O$3&lt;$D1975+Настройки!$B$7),0,MAX(0,$E1975-MAX(0,SUMIFS(Тех_Движение!$G$2:$G$5111,Тех_Движение!$D$2:$D$5111,$C1975,Тех_Движение!$B$2:$B$5111,"&lt;="&amp;O$3)-$F1975)))</f>
        <v>#VALUE!</v>
      </c>
      <c r="P1975" s="21" t="e">
        <f>IF(OR($B1975="",P$3&lt;$D1975+Настройки!$B$7),0,MAX(0,$E1975-MAX(0,SUMIFS(Тех_Движение!$G$2:$G$5111,Тех_Движение!$D$2:$D$5111,$C1975,Тех_Движение!$B$2:$B$5111,"&lt;="&amp;P$3)-$F1975)))</f>
        <v>#VALUE!</v>
      </c>
      <c r="Q1975" s="21" t="e">
        <f>IF(OR($B1975="",Q$3&lt;$D1975+Настройки!$B$7),0,MAX(0,$E1975-MAX(0,SUMIFS(Тех_Движение!$G$2:$G$5111,Тех_Движение!$D$2:$D$5111,$C1975,Тех_Движение!$B$2:$B$5111,"&lt;="&amp;Q$3)-$F1975)))</f>
        <v>#VALUE!</v>
      </c>
      <c r="R1975" s="21" t="str">
        <f t="shared" si="91"/>
        <v/>
      </c>
      <c r="S1975" s="23" t="str">
        <f>IF($B1975="","",VLOOKUP($C1975,Настройки!$A$11:$L$17,9,FALSE))</f>
        <v/>
      </c>
      <c r="T1975" s="23" t="str">
        <f t="shared" si="92"/>
        <v/>
      </c>
    </row>
    <row r="1976" spans="1:20" x14ac:dyDescent="0.3">
      <c r="A1976" s="20">
        <f>Тех_Движение!$A$1973</f>
        <v>1972</v>
      </c>
      <c r="B1976" s="20" t="str">
        <f>IF(Тех_Движение!$F$1973&gt;0,Тех_Движение!$I$1973,"")</f>
        <v/>
      </c>
      <c r="C1976" s="20" t="str">
        <f>IF($B1976="","",Тех_Движение!$D$1973)</f>
        <v/>
      </c>
      <c r="D1976" s="9" t="str">
        <f>IF($B1976="","",Тех_Движение!$B$1973)</f>
        <v/>
      </c>
      <c r="E1976" s="21" t="str">
        <f>IF($B1976="","",Тех_Движение!$F$1973)</f>
        <v/>
      </c>
      <c r="F1976" s="21" t="str">
        <f>IF($B1976="","",SUMIFS($E$5:$E1975,$C$5:$C1975,$C1976))</f>
        <v/>
      </c>
      <c r="G1976" s="21" t="str">
        <f>IF($B1976="","",MAX(0,$E1976-MAX(0,SUMIFS(Тех_Движение!$G$2:$G$5111,Тех_Движение!$D$2:$D$5111,$C1976,Тех_Движение!$B$2:$B$5111,"&lt;="&amp;Настройки!$B$5-1)-$F1976)))</f>
        <v/>
      </c>
      <c r="H1976" s="21" t="str">
        <f>IF($B1976="","",IF(AND($D1976&gt;=Настройки!$B$5,$D1976&lt;=Настройки!$B$6),$E1976,0))</f>
        <v/>
      </c>
      <c r="I1976" s="21" t="str">
        <f t="shared" si="90"/>
        <v/>
      </c>
      <c r="J1976" s="21" t="str">
        <f>IF($B1976="","",MAX(0,$E1976-MAX(0,SUMIFS(Тех_Движение!$G$2:$G$5111,Тех_Движение!$D$2:$D$5111,$C1976,Тех_Движение!$B$2:$B$5111,"&lt;="&amp;Настройки!$B$6)-$F1976)))</f>
        <v/>
      </c>
      <c r="K1976" s="21" t="e">
        <f>IF(OR($B1976="",K$3&lt;$D1976+Настройки!$B$7),0,MAX(0,$E1976-MAX(0,SUMIFS(Тех_Движение!$G$2:$G$5111,Тех_Движение!$D$2:$D$5111,$C1976,Тех_Движение!$B$2:$B$5111,"&lt;="&amp;K$3)-$F1976)))</f>
        <v>#VALUE!</v>
      </c>
      <c r="L1976" s="21" t="e">
        <f>IF(OR($B1976="",L$3&lt;$D1976+Настройки!$B$7),0,MAX(0,$E1976-MAX(0,SUMIFS(Тех_Движение!$G$2:$G$5111,Тех_Движение!$D$2:$D$5111,$C1976,Тех_Движение!$B$2:$B$5111,"&lt;="&amp;L$3)-$F1976)))</f>
        <v>#VALUE!</v>
      </c>
      <c r="M1976" s="21" t="e">
        <f>IF(OR($B1976="",M$3&lt;$D1976+Настройки!$B$7),0,MAX(0,$E1976-MAX(0,SUMIFS(Тех_Движение!$G$2:$G$5111,Тех_Движение!$D$2:$D$5111,$C1976,Тех_Движение!$B$2:$B$5111,"&lt;="&amp;M$3)-$F1976)))</f>
        <v>#VALUE!</v>
      </c>
      <c r="N1976" s="21" t="e">
        <f>IF(OR($B1976="",N$3&lt;$D1976+Настройки!$B$7),0,MAX(0,$E1976-MAX(0,SUMIFS(Тех_Движение!$G$2:$G$5111,Тех_Движение!$D$2:$D$5111,$C1976,Тех_Движение!$B$2:$B$5111,"&lt;="&amp;N$3)-$F1976)))</f>
        <v>#VALUE!</v>
      </c>
      <c r="O1976" s="21" t="e">
        <f>IF(OR($B1976="",O$3&lt;$D1976+Настройки!$B$7),0,MAX(0,$E1976-MAX(0,SUMIFS(Тех_Движение!$G$2:$G$5111,Тех_Движение!$D$2:$D$5111,$C1976,Тех_Движение!$B$2:$B$5111,"&lt;="&amp;O$3)-$F1976)))</f>
        <v>#VALUE!</v>
      </c>
      <c r="P1976" s="21" t="e">
        <f>IF(OR($B1976="",P$3&lt;$D1976+Настройки!$B$7),0,MAX(0,$E1976-MAX(0,SUMIFS(Тех_Движение!$G$2:$G$5111,Тех_Движение!$D$2:$D$5111,$C1976,Тех_Движение!$B$2:$B$5111,"&lt;="&amp;P$3)-$F1976)))</f>
        <v>#VALUE!</v>
      </c>
      <c r="Q1976" s="21" t="e">
        <f>IF(OR($B1976="",Q$3&lt;$D1976+Настройки!$B$7),0,MAX(0,$E1976-MAX(0,SUMIFS(Тех_Движение!$G$2:$G$5111,Тех_Движение!$D$2:$D$5111,$C1976,Тех_Движение!$B$2:$B$5111,"&lt;="&amp;Q$3)-$F1976)))</f>
        <v>#VALUE!</v>
      </c>
      <c r="R1976" s="21" t="str">
        <f t="shared" si="91"/>
        <v/>
      </c>
      <c r="S1976" s="23" t="str">
        <f>IF($B1976="","",VLOOKUP($C1976,Настройки!$A$11:$L$17,9,FALSE))</f>
        <v/>
      </c>
      <c r="T1976" s="23" t="str">
        <f t="shared" si="92"/>
        <v/>
      </c>
    </row>
    <row r="1977" spans="1:20" x14ac:dyDescent="0.3">
      <c r="A1977" s="20">
        <f>Тех_Движение!$A$1974</f>
        <v>1973</v>
      </c>
      <c r="B1977" s="20" t="str">
        <f>IF(Тех_Движение!$F$1974&gt;0,Тех_Движение!$I$1974,"")</f>
        <v/>
      </c>
      <c r="C1977" s="20" t="str">
        <f>IF($B1977="","",Тех_Движение!$D$1974)</f>
        <v/>
      </c>
      <c r="D1977" s="9" t="str">
        <f>IF($B1977="","",Тех_Движение!$B$1974)</f>
        <v/>
      </c>
      <c r="E1977" s="21" t="str">
        <f>IF($B1977="","",Тех_Движение!$F$1974)</f>
        <v/>
      </c>
      <c r="F1977" s="21" t="str">
        <f>IF($B1977="","",SUMIFS($E$5:$E1976,$C$5:$C1976,$C1977))</f>
        <v/>
      </c>
      <c r="G1977" s="21" t="str">
        <f>IF($B1977="","",MAX(0,$E1977-MAX(0,SUMIFS(Тех_Движение!$G$2:$G$5111,Тех_Движение!$D$2:$D$5111,$C1977,Тех_Движение!$B$2:$B$5111,"&lt;="&amp;Настройки!$B$5-1)-$F1977)))</f>
        <v/>
      </c>
      <c r="H1977" s="21" t="str">
        <f>IF($B1977="","",IF(AND($D1977&gt;=Настройки!$B$5,$D1977&lt;=Настройки!$B$6),$E1977,0))</f>
        <v/>
      </c>
      <c r="I1977" s="21" t="str">
        <f t="shared" si="90"/>
        <v/>
      </c>
      <c r="J1977" s="21" t="str">
        <f>IF($B1977="","",MAX(0,$E1977-MAX(0,SUMIFS(Тех_Движение!$G$2:$G$5111,Тех_Движение!$D$2:$D$5111,$C1977,Тех_Движение!$B$2:$B$5111,"&lt;="&amp;Настройки!$B$6)-$F1977)))</f>
        <v/>
      </c>
      <c r="K1977" s="21" t="e">
        <f>IF(OR($B1977="",K$3&lt;$D1977+Настройки!$B$7),0,MAX(0,$E1977-MAX(0,SUMIFS(Тех_Движение!$G$2:$G$5111,Тех_Движение!$D$2:$D$5111,$C1977,Тех_Движение!$B$2:$B$5111,"&lt;="&amp;K$3)-$F1977)))</f>
        <v>#VALUE!</v>
      </c>
      <c r="L1977" s="21" t="e">
        <f>IF(OR($B1977="",L$3&lt;$D1977+Настройки!$B$7),0,MAX(0,$E1977-MAX(0,SUMIFS(Тех_Движение!$G$2:$G$5111,Тех_Движение!$D$2:$D$5111,$C1977,Тех_Движение!$B$2:$B$5111,"&lt;="&amp;L$3)-$F1977)))</f>
        <v>#VALUE!</v>
      </c>
      <c r="M1977" s="21" t="e">
        <f>IF(OR($B1977="",M$3&lt;$D1977+Настройки!$B$7),0,MAX(0,$E1977-MAX(0,SUMIFS(Тех_Движение!$G$2:$G$5111,Тех_Движение!$D$2:$D$5111,$C1977,Тех_Движение!$B$2:$B$5111,"&lt;="&amp;M$3)-$F1977)))</f>
        <v>#VALUE!</v>
      </c>
      <c r="N1977" s="21" t="e">
        <f>IF(OR($B1977="",N$3&lt;$D1977+Настройки!$B$7),0,MAX(0,$E1977-MAX(0,SUMIFS(Тех_Движение!$G$2:$G$5111,Тех_Движение!$D$2:$D$5111,$C1977,Тех_Движение!$B$2:$B$5111,"&lt;="&amp;N$3)-$F1977)))</f>
        <v>#VALUE!</v>
      </c>
      <c r="O1977" s="21" t="e">
        <f>IF(OR($B1977="",O$3&lt;$D1977+Настройки!$B$7),0,MAX(0,$E1977-MAX(0,SUMIFS(Тех_Движение!$G$2:$G$5111,Тех_Движение!$D$2:$D$5111,$C1977,Тех_Движение!$B$2:$B$5111,"&lt;="&amp;O$3)-$F1977)))</f>
        <v>#VALUE!</v>
      </c>
      <c r="P1977" s="21" t="e">
        <f>IF(OR($B1977="",P$3&lt;$D1977+Настройки!$B$7),0,MAX(0,$E1977-MAX(0,SUMIFS(Тех_Движение!$G$2:$G$5111,Тех_Движение!$D$2:$D$5111,$C1977,Тех_Движение!$B$2:$B$5111,"&lt;="&amp;P$3)-$F1977)))</f>
        <v>#VALUE!</v>
      </c>
      <c r="Q1977" s="21" t="e">
        <f>IF(OR($B1977="",Q$3&lt;$D1977+Настройки!$B$7),0,MAX(0,$E1977-MAX(0,SUMIFS(Тех_Движение!$G$2:$G$5111,Тех_Движение!$D$2:$D$5111,$C1977,Тех_Движение!$B$2:$B$5111,"&lt;="&amp;Q$3)-$F1977)))</f>
        <v>#VALUE!</v>
      </c>
      <c r="R1977" s="21" t="str">
        <f t="shared" si="91"/>
        <v/>
      </c>
      <c r="S1977" s="23" t="str">
        <f>IF($B1977="","",VLOOKUP($C1977,Настройки!$A$11:$L$17,9,FALSE))</f>
        <v/>
      </c>
      <c r="T1977" s="23" t="str">
        <f t="shared" si="92"/>
        <v/>
      </c>
    </row>
    <row r="1978" spans="1:20" x14ac:dyDescent="0.3">
      <c r="A1978" s="20">
        <f>Тех_Движение!$A$1975</f>
        <v>1974</v>
      </c>
      <c r="B1978" s="20" t="str">
        <f>IF(Тех_Движение!$F$1975&gt;0,Тех_Движение!$I$1975,"")</f>
        <v/>
      </c>
      <c r="C1978" s="20" t="str">
        <f>IF($B1978="","",Тех_Движение!$D$1975)</f>
        <v/>
      </c>
      <c r="D1978" s="9" t="str">
        <f>IF($B1978="","",Тех_Движение!$B$1975)</f>
        <v/>
      </c>
      <c r="E1978" s="21" t="str">
        <f>IF($B1978="","",Тех_Движение!$F$1975)</f>
        <v/>
      </c>
      <c r="F1978" s="21" t="str">
        <f>IF($B1978="","",SUMIFS($E$5:$E1977,$C$5:$C1977,$C1978))</f>
        <v/>
      </c>
      <c r="G1978" s="21" t="str">
        <f>IF($B1978="","",MAX(0,$E1978-MAX(0,SUMIFS(Тех_Движение!$G$2:$G$5111,Тех_Движение!$D$2:$D$5111,$C1978,Тех_Движение!$B$2:$B$5111,"&lt;="&amp;Настройки!$B$5-1)-$F1978)))</f>
        <v/>
      </c>
      <c r="H1978" s="21" t="str">
        <f>IF($B1978="","",IF(AND($D1978&gt;=Настройки!$B$5,$D1978&lt;=Настройки!$B$6),$E1978,0))</f>
        <v/>
      </c>
      <c r="I1978" s="21" t="str">
        <f t="shared" si="90"/>
        <v/>
      </c>
      <c r="J1978" s="21" t="str">
        <f>IF($B1978="","",MAX(0,$E1978-MAX(0,SUMIFS(Тех_Движение!$G$2:$G$5111,Тех_Движение!$D$2:$D$5111,$C1978,Тех_Движение!$B$2:$B$5111,"&lt;="&amp;Настройки!$B$6)-$F1978)))</f>
        <v/>
      </c>
      <c r="K1978" s="21" t="e">
        <f>IF(OR($B1978="",K$3&lt;$D1978+Настройки!$B$7),0,MAX(0,$E1978-MAX(0,SUMIFS(Тех_Движение!$G$2:$G$5111,Тех_Движение!$D$2:$D$5111,$C1978,Тех_Движение!$B$2:$B$5111,"&lt;="&amp;K$3)-$F1978)))</f>
        <v>#VALUE!</v>
      </c>
      <c r="L1978" s="21" t="e">
        <f>IF(OR($B1978="",L$3&lt;$D1978+Настройки!$B$7),0,MAX(0,$E1978-MAX(0,SUMIFS(Тех_Движение!$G$2:$G$5111,Тех_Движение!$D$2:$D$5111,$C1978,Тех_Движение!$B$2:$B$5111,"&lt;="&amp;L$3)-$F1978)))</f>
        <v>#VALUE!</v>
      </c>
      <c r="M1978" s="21" t="e">
        <f>IF(OR($B1978="",M$3&lt;$D1978+Настройки!$B$7),0,MAX(0,$E1978-MAX(0,SUMIFS(Тех_Движение!$G$2:$G$5111,Тех_Движение!$D$2:$D$5111,$C1978,Тех_Движение!$B$2:$B$5111,"&lt;="&amp;M$3)-$F1978)))</f>
        <v>#VALUE!</v>
      </c>
      <c r="N1978" s="21" t="e">
        <f>IF(OR($B1978="",N$3&lt;$D1978+Настройки!$B$7),0,MAX(0,$E1978-MAX(0,SUMIFS(Тех_Движение!$G$2:$G$5111,Тех_Движение!$D$2:$D$5111,$C1978,Тех_Движение!$B$2:$B$5111,"&lt;="&amp;N$3)-$F1978)))</f>
        <v>#VALUE!</v>
      </c>
      <c r="O1978" s="21" t="e">
        <f>IF(OR($B1978="",O$3&lt;$D1978+Настройки!$B$7),0,MAX(0,$E1978-MAX(0,SUMIFS(Тех_Движение!$G$2:$G$5111,Тех_Движение!$D$2:$D$5111,$C1978,Тех_Движение!$B$2:$B$5111,"&lt;="&amp;O$3)-$F1978)))</f>
        <v>#VALUE!</v>
      </c>
      <c r="P1978" s="21" t="e">
        <f>IF(OR($B1978="",P$3&lt;$D1978+Настройки!$B$7),0,MAX(0,$E1978-MAX(0,SUMIFS(Тех_Движение!$G$2:$G$5111,Тех_Движение!$D$2:$D$5111,$C1978,Тех_Движение!$B$2:$B$5111,"&lt;="&amp;P$3)-$F1978)))</f>
        <v>#VALUE!</v>
      </c>
      <c r="Q1978" s="21" t="e">
        <f>IF(OR($B1978="",Q$3&lt;$D1978+Настройки!$B$7),0,MAX(0,$E1978-MAX(0,SUMIFS(Тех_Движение!$G$2:$G$5111,Тех_Движение!$D$2:$D$5111,$C1978,Тех_Движение!$B$2:$B$5111,"&lt;="&amp;Q$3)-$F1978)))</f>
        <v>#VALUE!</v>
      </c>
      <c r="R1978" s="21" t="str">
        <f t="shared" si="91"/>
        <v/>
      </c>
      <c r="S1978" s="23" t="str">
        <f>IF($B1978="","",VLOOKUP($C1978,Настройки!$A$11:$L$17,9,FALSE))</f>
        <v/>
      </c>
      <c r="T1978" s="23" t="str">
        <f t="shared" si="92"/>
        <v/>
      </c>
    </row>
    <row r="1979" spans="1:20" x14ac:dyDescent="0.3">
      <c r="A1979" s="20">
        <f>Тех_Движение!$A$1976</f>
        <v>1975</v>
      </c>
      <c r="B1979" s="20" t="str">
        <f>IF(Тех_Движение!$F$1976&gt;0,Тех_Движение!$I$1976,"")</f>
        <v/>
      </c>
      <c r="C1979" s="20" t="str">
        <f>IF($B1979="","",Тех_Движение!$D$1976)</f>
        <v/>
      </c>
      <c r="D1979" s="9" t="str">
        <f>IF($B1979="","",Тех_Движение!$B$1976)</f>
        <v/>
      </c>
      <c r="E1979" s="21" t="str">
        <f>IF($B1979="","",Тех_Движение!$F$1976)</f>
        <v/>
      </c>
      <c r="F1979" s="21" t="str">
        <f>IF($B1979="","",SUMIFS($E$5:$E1978,$C$5:$C1978,$C1979))</f>
        <v/>
      </c>
      <c r="G1979" s="21" t="str">
        <f>IF($B1979="","",MAX(0,$E1979-MAX(0,SUMIFS(Тех_Движение!$G$2:$G$5111,Тех_Движение!$D$2:$D$5111,$C1979,Тех_Движение!$B$2:$B$5111,"&lt;="&amp;Настройки!$B$5-1)-$F1979)))</f>
        <v/>
      </c>
      <c r="H1979" s="21" t="str">
        <f>IF($B1979="","",IF(AND($D1979&gt;=Настройки!$B$5,$D1979&lt;=Настройки!$B$6),$E1979,0))</f>
        <v/>
      </c>
      <c r="I1979" s="21" t="str">
        <f t="shared" si="90"/>
        <v/>
      </c>
      <c r="J1979" s="21" t="str">
        <f>IF($B1979="","",MAX(0,$E1979-MAX(0,SUMIFS(Тех_Движение!$G$2:$G$5111,Тех_Движение!$D$2:$D$5111,$C1979,Тех_Движение!$B$2:$B$5111,"&lt;="&amp;Настройки!$B$6)-$F1979)))</f>
        <v/>
      </c>
      <c r="K1979" s="21" t="e">
        <f>IF(OR($B1979="",K$3&lt;$D1979+Настройки!$B$7),0,MAX(0,$E1979-MAX(0,SUMIFS(Тех_Движение!$G$2:$G$5111,Тех_Движение!$D$2:$D$5111,$C1979,Тех_Движение!$B$2:$B$5111,"&lt;="&amp;K$3)-$F1979)))</f>
        <v>#VALUE!</v>
      </c>
      <c r="L1979" s="21" t="e">
        <f>IF(OR($B1979="",L$3&lt;$D1979+Настройки!$B$7),0,MAX(0,$E1979-MAX(0,SUMIFS(Тех_Движение!$G$2:$G$5111,Тех_Движение!$D$2:$D$5111,$C1979,Тех_Движение!$B$2:$B$5111,"&lt;="&amp;L$3)-$F1979)))</f>
        <v>#VALUE!</v>
      </c>
      <c r="M1979" s="21" t="e">
        <f>IF(OR($B1979="",M$3&lt;$D1979+Настройки!$B$7),0,MAX(0,$E1979-MAX(0,SUMIFS(Тех_Движение!$G$2:$G$5111,Тех_Движение!$D$2:$D$5111,$C1979,Тех_Движение!$B$2:$B$5111,"&lt;="&amp;M$3)-$F1979)))</f>
        <v>#VALUE!</v>
      </c>
      <c r="N1979" s="21" t="e">
        <f>IF(OR($B1979="",N$3&lt;$D1979+Настройки!$B$7),0,MAX(0,$E1979-MAX(0,SUMIFS(Тех_Движение!$G$2:$G$5111,Тех_Движение!$D$2:$D$5111,$C1979,Тех_Движение!$B$2:$B$5111,"&lt;="&amp;N$3)-$F1979)))</f>
        <v>#VALUE!</v>
      </c>
      <c r="O1979" s="21" t="e">
        <f>IF(OR($B1979="",O$3&lt;$D1979+Настройки!$B$7),0,MAX(0,$E1979-MAX(0,SUMIFS(Тех_Движение!$G$2:$G$5111,Тех_Движение!$D$2:$D$5111,$C1979,Тех_Движение!$B$2:$B$5111,"&lt;="&amp;O$3)-$F1979)))</f>
        <v>#VALUE!</v>
      </c>
      <c r="P1979" s="21" t="e">
        <f>IF(OR($B1979="",P$3&lt;$D1979+Настройки!$B$7),0,MAX(0,$E1979-MAX(0,SUMIFS(Тех_Движение!$G$2:$G$5111,Тех_Движение!$D$2:$D$5111,$C1979,Тех_Движение!$B$2:$B$5111,"&lt;="&amp;P$3)-$F1979)))</f>
        <v>#VALUE!</v>
      </c>
      <c r="Q1979" s="21" t="e">
        <f>IF(OR($B1979="",Q$3&lt;$D1979+Настройки!$B$7),0,MAX(0,$E1979-MAX(0,SUMIFS(Тех_Движение!$G$2:$G$5111,Тех_Движение!$D$2:$D$5111,$C1979,Тех_Движение!$B$2:$B$5111,"&lt;="&amp;Q$3)-$F1979)))</f>
        <v>#VALUE!</v>
      </c>
      <c r="R1979" s="21" t="str">
        <f t="shared" si="91"/>
        <v/>
      </c>
      <c r="S1979" s="23" t="str">
        <f>IF($B1979="","",VLOOKUP($C1979,Настройки!$A$11:$L$17,9,FALSE))</f>
        <v/>
      </c>
      <c r="T1979" s="23" t="str">
        <f t="shared" si="92"/>
        <v/>
      </c>
    </row>
    <row r="1980" spans="1:20" x14ac:dyDescent="0.3">
      <c r="A1980" s="20">
        <f>Тех_Движение!$A$1977</f>
        <v>1976</v>
      </c>
      <c r="B1980" s="20" t="str">
        <f>IF(Тех_Движение!$F$1977&gt;0,Тех_Движение!$I$1977,"")</f>
        <v/>
      </c>
      <c r="C1980" s="20" t="str">
        <f>IF($B1980="","",Тех_Движение!$D$1977)</f>
        <v/>
      </c>
      <c r="D1980" s="9" t="str">
        <f>IF($B1980="","",Тех_Движение!$B$1977)</f>
        <v/>
      </c>
      <c r="E1980" s="21" t="str">
        <f>IF($B1980="","",Тех_Движение!$F$1977)</f>
        <v/>
      </c>
      <c r="F1980" s="21" t="str">
        <f>IF($B1980="","",SUMIFS($E$5:$E1979,$C$5:$C1979,$C1980))</f>
        <v/>
      </c>
      <c r="G1980" s="21" t="str">
        <f>IF($B1980="","",MAX(0,$E1980-MAX(0,SUMIFS(Тех_Движение!$G$2:$G$5111,Тех_Движение!$D$2:$D$5111,$C1980,Тех_Движение!$B$2:$B$5111,"&lt;="&amp;Настройки!$B$5-1)-$F1980)))</f>
        <v/>
      </c>
      <c r="H1980" s="21" t="str">
        <f>IF($B1980="","",IF(AND($D1980&gt;=Настройки!$B$5,$D1980&lt;=Настройки!$B$6),$E1980,0))</f>
        <v/>
      </c>
      <c r="I1980" s="21" t="str">
        <f t="shared" si="90"/>
        <v/>
      </c>
      <c r="J1980" s="21" t="str">
        <f>IF($B1980="","",MAX(0,$E1980-MAX(0,SUMIFS(Тех_Движение!$G$2:$G$5111,Тех_Движение!$D$2:$D$5111,$C1980,Тех_Движение!$B$2:$B$5111,"&lt;="&amp;Настройки!$B$6)-$F1980)))</f>
        <v/>
      </c>
      <c r="K1980" s="21" t="e">
        <f>IF(OR($B1980="",K$3&lt;$D1980+Настройки!$B$7),0,MAX(0,$E1980-MAX(0,SUMIFS(Тех_Движение!$G$2:$G$5111,Тех_Движение!$D$2:$D$5111,$C1980,Тех_Движение!$B$2:$B$5111,"&lt;="&amp;K$3)-$F1980)))</f>
        <v>#VALUE!</v>
      </c>
      <c r="L1980" s="21" t="e">
        <f>IF(OR($B1980="",L$3&lt;$D1980+Настройки!$B$7),0,MAX(0,$E1980-MAX(0,SUMIFS(Тех_Движение!$G$2:$G$5111,Тех_Движение!$D$2:$D$5111,$C1980,Тех_Движение!$B$2:$B$5111,"&lt;="&amp;L$3)-$F1980)))</f>
        <v>#VALUE!</v>
      </c>
      <c r="M1980" s="21" t="e">
        <f>IF(OR($B1980="",M$3&lt;$D1980+Настройки!$B$7),0,MAX(0,$E1980-MAX(0,SUMIFS(Тех_Движение!$G$2:$G$5111,Тех_Движение!$D$2:$D$5111,$C1980,Тех_Движение!$B$2:$B$5111,"&lt;="&amp;M$3)-$F1980)))</f>
        <v>#VALUE!</v>
      </c>
      <c r="N1980" s="21" t="e">
        <f>IF(OR($B1980="",N$3&lt;$D1980+Настройки!$B$7),0,MAX(0,$E1980-MAX(0,SUMIFS(Тех_Движение!$G$2:$G$5111,Тех_Движение!$D$2:$D$5111,$C1980,Тех_Движение!$B$2:$B$5111,"&lt;="&amp;N$3)-$F1980)))</f>
        <v>#VALUE!</v>
      </c>
      <c r="O1980" s="21" t="e">
        <f>IF(OR($B1980="",O$3&lt;$D1980+Настройки!$B$7),0,MAX(0,$E1980-MAX(0,SUMIFS(Тех_Движение!$G$2:$G$5111,Тех_Движение!$D$2:$D$5111,$C1980,Тех_Движение!$B$2:$B$5111,"&lt;="&amp;O$3)-$F1980)))</f>
        <v>#VALUE!</v>
      </c>
      <c r="P1980" s="21" t="e">
        <f>IF(OR($B1980="",P$3&lt;$D1980+Настройки!$B$7),0,MAX(0,$E1980-MAX(0,SUMIFS(Тех_Движение!$G$2:$G$5111,Тех_Движение!$D$2:$D$5111,$C1980,Тех_Движение!$B$2:$B$5111,"&lt;="&amp;P$3)-$F1980)))</f>
        <v>#VALUE!</v>
      </c>
      <c r="Q1980" s="21" t="e">
        <f>IF(OR($B1980="",Q$3&lt;$D1980+Настройки!$B$7),0,MAX(0,$E1980-MAX(0,SUMIFS(Тех_Движение!$G$2:$G$5111,Тех_Движение!$D$2:$D$5111,$C1980,Тех_Движение!$B$2:$B$5111,"&lt;="&amp;Q$3)-$F1980)))</f>
        <v>#VALUE!</v>
      </c>
      <c r="R1980" s="21" t="str">
        <f t="shared" si="91"/>
        <v/>
      </c>
      <c r="S1980" s="23" t="str">
        <f>IF($B1980="","",VLOOKUP($C1980,Настройки!$A$11:$L$17,9,FALSE))</f>
        <v/>
      </c>
      <c r="T1980" s="23" t="str">
        <f t="shared" si="92"/>
        <v/>
      </c>
    </row>
    <row r="1981" spans="1:20" x14ac:dyDescent="0.3">
      <c r="A1981" s="20">
        <f>Тех_Движение!$A$1978</f>
        <v>1977</v>
      </c>
      <c r="B1981" s="20" t="str">
        <f>IF(Тех_Движение!$F$1978&gt;0,Тех_Движение!$I$1978,"")</f>
        <v/>
      </c>
      <c r="C1981" s="20" t="str">
        <f>IF($B1981="","",Тех_Движение!$D$1978)</f>
        <v/>
      </c>
      <c r="D1981" s="9" t="str">
        <f>IF($B1981="","",Тех_Движение!$B$1978)</f>
        <v/>
      </c>
      <c r="E1981" s="21" t="str">
        <f>IF($B1981="","",Тех_Движение!$F$1978)</f>
        <v/>
      </c>
      <c r="F1981" s="21" t="str">
        <f>IF($B1981="","",SUMIFS($E$5:$E1980,$C$5:$C1980,$C1981))</f>
        <v/>
      </c>
      <c r="G1981" s="21" t="str">
        <f>IF($B1981="","",MAX(0,$E1981-MAX(0,SUMIFS(Тех_Движение!$G$2:$G$5111,Тех_Движение!$D$2:$D$5111,$C1981,Тех_Движение!$B$2:$B$5111,"&lt;="&amp;Настройки!$B$5-1)-$F1981)))</f>
        <v/>
      </c>
      <c r="H1981" s="21" t="str">
        <f>IF($B1981="","",IF(AND($D1981&gt;=Настройки!$B$5,$D1981&lt;=Настройки!$B$6),$E1981,0))</f>
        <v/>
      </c>
      <c r="I1981" s="21" t="str">
        <f t="shared" si="90"/>
        <v/>
      </c>
      <c r="J1981" s="21" t="str">
        <f>IF($B1981="","",MAX(0,$E1981-MAX(0,SUMIFS(Тех_Движение!$G$2:$G$5111,Тех_Движение!$D$2:$D$5111,$C1981,Тех_Движение!$B$2:$B$5111,"&lt;="&amp;Настройки!$B$6)-$F1981)))</f>
        <v/>
      </c>
      <c r="K1981" s="21" t="e">
        <f>IF(OR($B1981="",K$3&lt;$D1981+Настройки!$B$7),0,MAX(0,$E1981-MAX(0,SUMIFS(Тех_Движение!$G$2:$G$5111,Тех_Движение!$D$2:$D$5111,$C1981,Тех_Движение!$B$2:$B$5111,"&lt;="&amp;K$3)-$F1981)))</f>
        <v>#VALUE!</v>
      </c>
      <c r="L1981" s="21" t="e">
        <f>IF(OR($B1981="",L$3&lt;$D1981+Настройки!$B$7),0,MAX(0,$E1981-MAX(0,SUMIFS(Тех_Движение!$G$2:$G$5111,Тех_Движение!$D$2:$D$5111,$C1981,Тех_Движение!$B$2:$B$5111,"&lt;="&amp;L$3)-$F1981)))</f>
        <v>#VALUE!</v>
      </c>
      <c r="M1981" s="21" t="e">
        <f>IF(OR($B1981="",M$3&lt;$D1981+Настройки!$B$7),0,MAX(0,$E1981-MAX(0,SUMIFS(Тех_Движение!$G$2:$G$5111,Тех_Движение!$D$2:$D$5111,$C1981,Тех_Движение!$B$2:$B$5111,"&lt;="&amp;M$3)-$F1981)))</f>
        <v>#VALUE!</v>
      </c>
      <c r="N1981" s="21" t="e">
        <f>IF(OR($B1981="",N$3&lt;$D1981+Настройки!$B$7),0,MAX(0,$E1981-MAX(0,SUMIFS(Тех_Движение!$G$2:$G$5111,Тех_Движение!$D$2:$D$5111,$C1981,Тех_Движение!$B$2:$B$5111,"&lt;="&amp;N$3)-$F1981)))</f>
        <v>#VALUE!</v>
      </c>
      <c r="O1981" s="21" t="e">
        <f>IF(OR($B1981="",O$3&lt;$D1981+Настройки!$B$7),0,MAX(0,$E1981-MAX(0,SUMIFS(Тех_Движение!$G$2:$G$5111,Тех_Движение!$D$2:$D$5111,$C1981,Тех_Движение!$B$2:$B$5111,"&lt;="&amp;O$3)-$F1981)))</f>
        <v>#VALUE!</v>
      </c>
      <c r="P1981" s="21" t="e">
        <f>IF(OR($B1981="",P$3&lt;$D1981+Настройки!$B$7),0,MAX(0,$E1981-MAX(0,SUMIFS(Тех_Движение!$G$2:$G$5111,Тех_Движение!$D$2:$D$5111,$C1981,Тех_Движение!$B$2:$B$5111,"&lt;="&amp;P$3)-$F1981)))</f>
        <v>#VALUE!</v>
      </c>
      <c r="Q1981" s="21" t="e">
        <f>IF(OR($B1981="",Q$3&lt;$D1981+Настройки!$B$7),0,MAX(0,$E1981-MAX(0,SUMIFS(Тех_Движение!$G$2:$G$5111,Тех_Движение!$D$2:$D$5111,$C1981,Тех_Движение!$B$2:$B$5111,"&lt;="&amp;Q$3)-$F1981)))</f>
        <v>#VALUE!</v>
      </c>
      <c r="R1981" s="21" t="str">
        <f t="shared" si="91"/>
        <v/>
      </c>
      <c r="S1981" s="23" t="str">
        <f>IF($B1981="","",VLOOKUP($C1981,Настройки!$A$11:$L$17,9,FALSE))</f>
        <v/>
      </c>
      <c r="T1981" s="23" t="str">
        <f t="shared" si="92"/>
        <v/>
      </c>
    </row>
    <row r="1982" spans="1:20" x14ac:dyDescent="0.3">
      <c r="A1982" s="20">
        <f>Тех_Движение!$A$1979</f>
        <v>1978</v>
      </c>
      <c r="B1982" s="20" t="str">
        <f>IF(Тех_Движение!$F$1979&gt;0,Тех_Движение!$I$1979,"")</f>
        <v/>
      </c>
      <c r="C1982" s="20" t="str">
        <f>IF($B1982="","",Тех_Движение!$D$1979)</f>
        <v/>
      </c>
      <c r="D1982" s="9" t="str">
        <f>IF($B1982="","",Тех_Движение!$B$1979)</f>
        <v/>
      </c>
      <c r="E1982" s="21" t="str">
        <f>IF($B1982="","",Тех_Движение!$F$1979)</f>
        <v/>
      </c>
      <c r="F1982" s="21" t="str">
        <f>IF($B1982="","",SUMIFS($E$5:$E1981,$C$5:$C1981,$C1982))</f>
        <v/>
      </c>
      <c r="G1982" s="21" t="str">
        <f>IF($B1982="","",MAX(0,$E1982-MAX(0,SUMIFS(Тех_Движение!$G$2:$G$5111,Тех_Движение!$D$2:$D$5111,$C1982,Тех_Движение!$B$2:$B$5111,"&lt;="&amp;Настройки!$B$5-1)-$F1982)))</f>
        <v/>
      </c>
      <c r="H1982" s="21" t="str">
        <f>IF($B1982="","",IF(AND($D1982&gt;=Настройки!$B$5,$D1982&lt;=Настройки!$B$6),$E1982,0))</f>
        <v/>
      </c>
      <c r="I1982" s="21" t="str">
        <f t="shared" si="90"/>
        <v/>
      </c>
      <c r="J1982" s="21" t="str">
        <f>IF($B1982="","",MAX(0,$E1982-MAX(0,SUMIFS(Тех_Движение!$G$2:$G$5111,Тех_Движение!$D$2:$D$5111,$C1982,Тех_Движение!$B$2:$B$5111,"&lt;="&amp;Настройки!$B$6)-$F1982)))</f>
        <v/>
      </c>
      <c r="K1982" s="21" t="e">
        <f>IF(OR($B1982="",K$3&lt;$D1982+Настройки!$B$7),0,MAX(0,$E1982-MAX(0,SUMIFS(Тех_Движение!$G$2:$G$5111,Тех_Движение!$D$2:$D$5111,$C1982,Тех_Движение!$B$2:$B$5111,"&lt;="&amp;K$3)-$F1982)))</f>
        <v>#VALUE!</v>
      </c>
      <c r="L1982" s="21" t="e">
        <f>IF(OR($B1982="",L$3&lt;$D1982+Настройки!$B$7),0,MAX(0,$E1982-MAX(0,SUMIFS(Тех_Движение!$G$2:$G$5111,Тех_Движение!$D$2:$D$5111,$C1982,Тех_Движение!$B$2:$B$5111,"&lt;="&amp;L$3)-$F1982)))</f>
        <v>#VALUE!</v>
      </c>
      <c r="M1982" s="21" t="e">
        <f>IF(OR($B1982="",M$3&lt;$D1982+Настройки!$B$7),0,MAX(0,$E1982-MAX(0,SUMIFS(Тех_Движение!$G$2:$G$5111,Тех_Движение!$D$2:$D$5111,$C1982,Тех_Движение!$B$2:$B$5111,"&lt;="&amp;M$3)-$F1982)))</f>
        <v>#VALUE!</v>
      </c>
      <c r="N1982" s="21" t="e">
        <f>IF(OR($B1982="",N$3&lt;$D1982+Настройки!$B$7),0,MAX(0,$E1982-MAX(0,SUMIFS(Тех_Движение!$G$2:$G$5111,Тех_Движение!$D$2:$D$5111,$C1982,Тех_Движение!$B$2:$B$5111,"&lt;="&amp;N$3)-$F1982)))</f>
        <v>#VALUE!</v>
      </c>
      <c r="O1982" s="21" t="e">
        <f>IF(OR($B1982="",O$3&lt;$D1982+Настройки!$B$7),0,MAX(0,$E1982-MAX(0,SUMIFS(Тех_Движение!$G$2:$G$5111,Тех_Движение!$D$2:$D$5111,$C1982,Тех_Движение!$B$2:$B$5111,"&lt;="&amp;O$3)-$F1982)))</f>
        <v>#VALUE!</v>
      </c>
      <c r="P1982" s="21" t="e">
        <f>IF(OR($B1982="",P$3&lt;$D1982+Настройки!$B$7),0,MAX(0,$E1982-MAX(0,SUMIFS(Тех_Движение!$G$2:$G$5111,Тех_Движение!$D$2:$D$5111,$C1982,Тех_Движение!$B$2:$B$5111,"&lt;="&amp;P$3)-$F1982)))</f>
        <v>#VALUE!</v>
      </c>
      <c r="Q1982" s="21" t="e">
        <f>IF(OR($B1982="",Q$3&lt;$D1982+Настройки!$B$7),0,MAX(0,$E1982-MAX(0,SUMIFS(Тех_Движение!$G$2:$G$5111,Тех_Движение!$D$2:$D$5111,$C1982,Тех_Движение!$B$2:$B$5111,"&lt;="&amp;Q$3)-$F1982)))</f>
        <v>#VALUE!</v>
      </c>
      <c r="R1982" s="21" t="str">
        <f t="shared" si="91"/>
        <v/>
      </c>
      <c r="S1982" s="23" t="str">
        <f>IF($B1982="","",VLOOKUP($C1982,Настройки!$A$11:$L$17,9,FALSE))</f>
        <v/>
      </c>
      <c r="T1982" s="23" t="str">
        <f t="shared" si="92"/>
        <v/>
      </c>
    </row>
    <row r="1983" spans="1:20" x14ac:dyDescent="0.3">
      <c r="A1983" s="20">
        <f>Тех_Движение!$A$1980</f>
        <v>1979</v>
      </c>
      <c r="B1983" s="20" t="str">
        <f>IF(Тех_Движение!$F$1980&gt;0,Тех_Движение!$I$1980,"")</f>
        <v/>
      </c>
      <c r="C1983" s="20" t="str">
        <f>IF($B1983="","",Тех_Движение!$D$1980)</f>
        <v/>
      </c>
      <c r="D1983" s="9" t="str">
        <f>IF($B1983="","",Тех_Движение!$B$1980)</f>
        <v/>
      </c>
      <c r="E1983" s="21" t="str">
        <f>IF($B1983="","",Тех_Движение!$F$1980)</f>
        <v/>
      </c>
      <c r="F1983" s="21" t="str">
        <f>IF($B1983="","",SUMIFS($E$5:$E1982,$C$5:$C1982,$C1983))</f>
        <v/>
      </c>
      <c r="G1983" s="21" t="str">
        <f>IF($B1983="","",MAX(0,$E1983-MAX(0,SUMIFS(Тех_Движение!$G$2:$G$5111,Тех_Движение!$D$2:$D$5111,$C1983,Тех_Движение!$B$2:$B$5111,"&lt;="&amp;Настройки!$B$5-1)-$F1983)))</f>
        <v/>
      </c>
      <c r="H1983" s="21" t="str">
        <f>IF($B1983="","",IF(AND($D1983&gt;=Настройки!$B$5,$D1983&lt;=Настройки!$B$6),$E1983,0))</f>
        <v/>
      </c>
      <c r="I1983" s="21" t="str">
        <f t="shared" si="90"/>
        <v/>
      </c>
      <c r="J1983" s="21" t="str">
        <f>IF($B1983="","",MAX(0,$E1983-MAX(0,SUMIFS(Тех_Движение!$G$2:$G$5111,Тех_Движение!$D$2:$D$5111,$C1983,Тех_Движение!$B$2:$B$5111,"&lt;="&amp;Настройки!$B$6)-$F1983)))</f>
        <v/>
      </c>
      <c r="K1983" s="21" t="e">
        <f>IF(OR($B1983="",K$3&lt;$D1983+Настройки!$B$7),0,MAX(0,$E1983-MAX(0,SUMIFS(Тех_Движение!$G$2:$G$5111,Тех_Движение!$D$2:$D$5111,$C1983,Тех_Движение!$B$2:$B$5111,"&lt;="&amp;K$3)-$F1983)))</f>
        <v>#VALUE!</v>
      </c>
      <c r="L1983" s="21" t="e">
        <f>IF(OR($B1983="",L$3&lt;$D1983+Настройки!$B$7),0,MAX(0,$E1983-MAX(0,SUMIFS(Тех_Движение!$G$2:$G$5111,Тех_Движение!$D$2:$D$5111,$C1983,Тех_Движение!$B$2:$B$5111,"&lt;="&amp;L$3)-$F1983)))</f>
        <v>#VALUE!</v>
      </c>
      <c r="M1983" s="21" t="e">
        <f>IF(OR($B1983="",M$3&lt;$D1983+Настройки!$B$7),0,MAX(0,$E1983-MAX(0,SUMIFS(Тех_Движение!$G$2:$G$5111,Тех_Движение!$D$2:$D$5111,$C1983,Тех_Движение!$B$2:$B$5111,"&lt;="&amp;M$3)-$F1983)))</f>
        <v>#VALUE!</v>
      </c>
      <c r="N1983" s="21" t="e">
        <f>IF(OR($B1983="",N$3&lt;$D1983+Настройки!$B$7),0,MAX(0,$E1983-MAX(0,SUMIFS(Тех_Движение!$G$2:$G$5111,Тех_Движение!$D$2:$D$5111,$C1983,Тех_Движение!$B$2:$B$5111,"&lt;="&amp;N$3)-$F1983)))</f>
        <v>#VALUE!</v>
      </c>
      <c r="O1983" s="21" t="e">
        <f>IF(OR($B1983="",O$3&lt;$D1983+Настройки!$B$7),0,MAX(0,$E1983-MAX(0,SUMIFS(Тех_Движение!$G$2:$G$5111,Тех_Движение!$D$2:$D$5111,$C1983,Тех_Движение!$B$2:$B$5111,"&lt;="&amp;O$3)-$F1983)))</f>
        <v>#VALUE!</v>
      </c>
      <c r="P1983" s="21" t="e">
        <f>IF(OR($B1983="",P$3&lt;$D1983+Настройки!$B$7),0,MAX(0,$E1983-MAX(0,SUMIFS(Тех_Движение!$G$2:$G$5111,Тех_Движение!$D$2:$D$5111,$C1983,Тех_Движение!$B$2:$B$5111,"&lt;="&amp;P$3)-$F1983)))</f>
        <v>#VALUE!</v>
      </c>
      <c r="Q1983" s="21" t="e">
        <f>IF(OR($B1983="",Q$3&lt;$D1983+Настройки!$B$7),0,MAX(0,$E1983-MAX(0,SUMIFS(Тех_Движение!$G$2:$G$5111,Тех_Движение!$D$2:$D$5111,$C1983,Тех_Движение!$B$2:$B$5111,"&lt;="&amp;Q$3)-$F1983)))</f>
        <v>#VALUE!</v>
      </c>
      <c r="R1983" s="21" t="str">
        <f t="shared" si="91"/>
        <v/>
      </c>
      <c r="S1983" s="23" t="str">
        <f>IF($B1983="","",VLOOKUP($C1983,Настройки!$A$11:$L$17,9,FALSE))</f>
        <v/>
      </c>
      <c r="T1983" s="23" t="str">
        <f t="shared" si="92"/>
        <v/>
      </c>
    </row>
    <row r="1984" spans="1:20" x14ac:dyDescent="0.3">
      <c r="A1984" s="20">
        <f>Тех_Движение!$A$1981</f>
        <v>1980</v>
      </c>
      <c r="B1984" s="20" t="str">
        <f>IF(Тех_Движение!$F$1981&gt;0,Тех_Движение!$I$1981,"")</f>
        <v/>
      </c>
      <c r="C1984" s="20" t="str">
        <f>IF($B1984="","",Тех_Движение!$D$1981)</f>
        <v/>
      </c>
      <c r="D1984" s="9" t="str">
        <f>IF($B1984="","",Тех_Движение!$B$1981)</f>
        <v/>
      </c>
      <c r="E1984" s="21" t="str">
        <f>IF($B1984="","",Тех_Движение!$F$1981)</f>
        <v/>
      </c>
      <c r="F1984" s="21" t="str">
        <f>IF($B1984="","",SUMIFS($E$5:$E1983,$C$5:$C1983,$C1984))</f>
        <v/>
      </c>
      <c r="G1984" s="21" t="str">
        <f>IF($B1984="","",MAX(0,$E1984-MAX(0,SUMIFS(Тех_Движение!$G$2:$G$5111,Тех_Движение!$D$2:$D$5111,$C1984,Тех_Движение!$B$2:$B$5111,"&lt;="&amp;Настройки!$B$5-1)-$F1984)))</f>
        <v/>
      </c>
      <c r="H1984" s="21" t="str">
        <f>IF($B1984="","",IF(AND($D1984&gt;=Настройки!$B$5,$D1984&lt;=Настройки!$B$6),$E1984,0))</f>
        <v/>
      </c>
      <c r="I1984" s="21" t="str">
        <f t="shared" si="90"/>
        <v/>
      </c>
      <c r="J1984" s="21" t="str">
        <f>IF($B1984="","",MAX(0,$E1984-MAX(0,SUMIFS(Тех_Движение!$G$2:$G$5111,Тех_Движение!$D$2:$D$5111,$C1984,Тех_Движение!$B$2:$B$5111,"&lt;="&amp;Настройки!$B$6)-$F1984)))</f>
        <v/>
      </c>
      <c r="K1984" s="21" t="e">
        <f>IF(OR($B1984="",K$3&lt;$D1984+Настройки!$B$7),0,MAX(0,$E1984-MAX(0,SUMIFS(Тех_Движение!$G$2:$G$5111,Тех_Движение!$D$2:$D$5111,$C1984,Тех_Движение!$B$2:$B$5111,"&lt;="&amp;K$3)-$F1984)))</f>
        <v>#VALUE!</v>
      </c>
      <c r="L1984" s="21" t="e">
        <f>IF(OR($B1984="",L$3&lt;$D1984+Настройки!$B$7),0,MAX(0,$E1984-MAX(0,SUMIFS(Тех_Движение!$G$2:$G$5111,Тех_Движение!$D$2:$D$5111,$C1984,Тех_Движение!$B$2:$B$5111,"&lt;="&amp;L$3)-$F1984)))</f>
        <v>#VALUE!</v>
      </c>
      <c r="M1984" s="21" t="e">
        <f>IF(OR($B1984="",M$3&lt;$D1984+Настройки!$B$7),0,MAX(0,$E1984-MAX(0,SUMIFS(Тех_Движение!$G$2:$G$5111,Тех_Движение!$D$2:$D$5111,$C1984,Тех_Движение!$B$2:$B$5111,"&lt;="&amp;M$3)-$F1984)))</f>
        <v>#VALUE!</v>
      </c>
      <c r="N1984" s="21" t="e">
        <f>IF(OR($B1984="",N$3&lt;$D1984+Настройки!$B$7),0,MAX(0,$E1984-MAX(0,SUMIFS(Тех_Движение!$G$2:$G$5111,Тех_Движение!$D$2:$D$5111,$C1984,Тех_Движение!$B$2:$B$5111,"&lt;="&amp;N$3)-$F1984)))</f>
        <v>#VALUE!</v>
      </c>
      <c r="O1984" s="21" t="e">
        <f>IF(OR($B1984="",O$3&lt;$D1984+Настройки!$B$7),0,MAX(0,$E1984-MAX(0,SUMIFS(Тех_Движение!$G$2:$G$5111,Тех_Движение!$D$2:$D$5111,$C1984,Тех_Движение!$B$2:$B$5111,"&lt;="&amp;O$3)-$F1984)))</f>
        <v>#VALUE!</v>
      </c>
      <c r="P1984" s="21" t="e">
        <f>IF(OR($B1984="",P$3&lt;$D1984+Настройки!$B$7),0,MAX(0,$E1984-MAX(0,SUMIFS(Тех_Движение!$G$2:$G$5111,Тех_Движение!$D$2:$D$5111,$C1984,Тех_Движение!$B$2:$B$5111,"&lt;="&amp;P$3)-$F1984)))</f>
        <v>#VALUE!</v>
      </c>
      <c r="Q1984" s="21" t="e">
        <f>IF(OR($B1984="",Q$3&lt;$D1984+Настройки!$B$7),0,MAX(0,$E1984-MAX(0,SUMIFS(Тех_Движение!$G$2:$G$5111,Тех_Движение!$D$2:$D$5111,$C1984,Тех_Движение!$B$2:$B$5111,"&lt;="&amp;Q$3)-$F1984)))</f>
        <v>#VALUE!</v>
      </c>
      <c r="R1984" s="21" t="str">
        <f t="shared" si="91"/>
        <v/>
      </c>
      <c r="S1984" s="23" t="str">
        <f>IF($B1984="","",VLOOKUP($C1984,Настройки!$A$11:$L$17,9,FALSE))</f>
        <v/>
      </c>
      <c r="T1984" s="23" t="str">
        <f t="shared" si="92"/>
        <v/>
      </c>
    </row>
    <row r="1985" spans="1:20" x14ac:dyDescent="0.3">
      <c r="A1985" s="20">
        <f>Тех_Движение!$A$1982</f>
        <v>1981</v>
      </c>
      <c r="B1985" s="20" t="str">
        <f>IF(Тех_Движение!$F$1982&gt;0,Тех_Движение!$I$1982,"")</f>
        <v/>
      </c>
      <c r="C1985" s="20" t="str">
        <f>IF($B1985="","",Тех_Движение!$D$1982)</f>
        <v/>
      </c>
      <c r="D1985" s="9" t="str">
        <f>IF($B1985="","",Тех_Движение!$B$1982)</f>
        <v/>
      </c>
      <c r="E1985" s="21" t="str">
        <f>IF($B1985="","",Тех_Движение!$F$1982)</f>
        <v/>
      </c>
      <c r="F1985" s="21" t="str">
        <f>IF($B1985="","",SUMIFS($E$5:$E1984,$C$5:$C1984,$C1985))</f>
        <v/>
      </c>
      <c r="G1985" s="21" t="str">
        <f>IF($B1985="","",MAX(0,$E1985-MAX(0,SUMIFS(Тех_Движение!$G$2:$G$5111,Тех_Движение!$D$2:$D$5111,$C1985,Тех_Движение!$B$2:$B$5111,"&lt;="&amp;Настройки!$B$5-1)-$F1985)))</f>
        <v/>
      </c>
      <c r="H1985" s="21" t="str">
        <f>IF($B1985="","",IF(AND($D1985&gt;=Настройки!$B$5,$D1985&lt;=Настройки!$B$6),$E1985,0))</f>
        <v/>
      </c>
      <c r="I1985" s="21" t="str">
        <f t="shared" si="90"/>
        <v/>
      </c>
      <c r="J1985" s="21" t="str">
        <f>IF($B1985="","",MAX(0,$E1985-MAX(0,SUMIFS(Тех_Движение!$G$2:$G$5111,Тех_Движение!$D$2:$D$5111,$C1985,Тех_Движение!$B$2:$B$5111,"&lt;="&amp;Настройки!$B$6)-$F1985)))</f>
        <v/>
      </c>
      <c r="K1985" s="21" t="e">
        <f>IF(OR($B1985="",K$3&lt;$D1985+Настройки!$B$7),0,MAX(0,$E1985-MAX(0,SUMIFS(Тех_Движение!$G$2:$G$5111,Тех_Движение!$D$2:$D$5111,$C1985,Тех_Движение!$B$2:$B$5111,"&lt;="&amp;K$3)-$F1985)))</f>
        <v>#VALUE!</v>
      </c>
      <c r="L1985" s="21" t="e">
        <f>IF(OR($B1985="",L$3&lt;$D1985+Настройки!$B$7),0,MAX(0,$E1985-MAX(0,SUMIFS(Тех_Движение!$G$2:$G$5111,Тех_Движение!$D$2:$D$5111,$C1985,Тех_Движение!$B$2:$B$5111,"&lt;="&amp;L$3)-$F1985)))</f>
        <v>#VALUE!</v>
      </c>
      <c r="M1985" s="21" t="e">
        <f>IF(OR($B1985="",M$3&lt;$D1985+Настройки!$B$7),0,MAX(0,$E1985-MAX(0,SUMIFS(Тех_Движение!$G$2:$G$5111,Тех_Движение!$D$2:$D$5111,$C1985,Тех_Движение!$B$2:$B$5111,"&lt;="&amp;M$3)-$F1985)))</f>
        <v>#VALUE!</v>
      </c>
      <c r="N1985" s="21" t="e">
        <f>IF(OR($B1985="",N$3&lt;$D1985+Настройки!$B$7),0,MAX(0,$E1985-MAX(0,SUMIFS(Тех_Движение!$G$2:$G$5111,Тех_Движение!$D$2:$D$5111,$C1985,Тех_Движение!$B$2:$B$5111,"&lt;="&amp;N$3)-$F1985)))</f>
        <v>#VALUE!</v>
      </c>
      <c r="O1985" s="21" t="e">
        <f>IF(OR($B1985="",O$3&lt;$D1985+Настройки!$B$7),0,MAX(0,$E1985-MAX(0,SUMIFS(Тех_Движение!$G$2:$G$5111,Тех_Движение!$D$2:$D$5111,$C1985,Тех_Движение!$B$2:$B$5111,"&lt;="&amp;O$3)-$F1985)))</f>
        <v>#VALUE!</v>
      </c>
      <c r="P1985" s="21" t="e">
        <f>IF(OR($B1985="",P$3&lt;$D1985+Настройки!$B$7),0,MAX(0,$E1985-MAX(0,SUMIFS(Тех_Движение!$G$2:$G$5111,Тех_Движение!$D$2:$D$5111,$C1985,Тех_Движение!$B$2:$B$5111,"&lt;="&amp;P$3)-$F1985)))</f>
        <v>#VALUE!</v>
      </c>
      <c r="Q1985" s="21" t="e">
        <f>IF(OR($B1985="",Q$3&lt;$D1985+Настройки!$B$7),0,MAX(0,$E1985-MAX(0,SUMIFS(Тех_Движение!$G$2:$G$5111,Тех_Движение!$D$2:$D$5111,$C1985,Тех_Движение!$B$2:$B$5111,"&lt;="&amp;Q$3)-$F1985)))</f>
        <v>#VALUE!</v>
      </c>
      <c r="R1985" s="21" t="str">
        <f t="shared" si="91"/>
        <v/>
      </c>
      <c r="S1985" s="23" t="str">
        <f>IF($B1985="","",VLOOKUP($C1985,Настройки!$A$11:$L$17,9,FALSE))</f>
        <v/>
      </c>
      <c r="T1985" s="23" t="str">
        <f t="shared" si="92"/>
        <v/>
      </c>
    </row>
    <row r="1986" spans="1:20" x14ac:dyDescent="0.3">
      <c r="A1986" s="20">
        <f>Тех_Движение!$A$1983</f>
        <v>1982</v>
      </c>
      <c r="B1986" s="20" t="str">
        <f>IF(Тех_Движение!$F$1983&gt;0,Тех_Движение!$I$1983,"")</f>
        <v/>
      </c>
      <c r="C1986" s="20" t="str">
        <f>IF($B1986="","",Тех_Движение!$D$1983)</f>
        <v/>
      </c>
      <c r="D1986" s="9" t="str">
        <f>IF($B1986="","",Тех_Движение!$B$1983)</f>
        <v/>
      </c>
      <c r="E1986" s="21" t="str">
        <f>IF($B1986="","",Тех_Движение!$F$1983)</f>
        <v/>
      </c>
      <c r="F1986" s="21" t="str">
        <f>IF($B1986="","",SUMIFS($E$5:$E1985,$C$5:$C1985,$C1986))</f>
        <v/>
      </c>
      <c r="G1986" s="21" t="str">
        <f>IF($B1986="","",MAX(0,$E1986-MAX(0,SUMIFS(Тех_Движение!$G$2:$G$5111,Тех_Движение!$D$2:$D$5111,$C1986,Тех_Движение!$B$2:$B$5111,"&lt;="&amp;Настройки!$B$5-1)-$F1986)))</f>
        <v/>
      </c>
      <c r="H1986" s="21" t="str">
        <f>IF($B1986="","",IF(AND($D1986&gt;=Настройки!$B$5,$D1986&lt;=Настройки!$B$6),$E1986,0))</f>
        <v/>
      </c>
      <c r="I1986" s="21" t="str">
        <f t="shared" si="90"/>
        <v/>
      </c>
      <c r="J1986" s="21" t="str">
        <f>IF($B1986="","",MAX(0,$E1986-MAX(0,SUMIFS(Тех_Движение!$G$2:$G$5111,Тех_Движение!$D$2:$D$5111,$C1986,Тех_Движение!$B$2:$B$5111,"&lt;="&amp;Настройки!$B$6)-$F1986)))</f>
        <v/>
      </c>
      <c r="K1986" s="21" t="e">
        <f>IF(OR($B1986="",K$3&lt;$D1986+Настройки!$B$7),0,MAX(0,$E1986-MAX(0,SUMIFS(Тех_Движение!$G$2:$G$5111,Тех_Движение!$D$2:$D$5111,$C1986,Тех_Движение!$B$2:$B$5111,"&lt;="&amp;K$3)-$F1986)))</f>
        <v>#VALUE!</v>
      </c>
      <c r="L1986" s="21" t="e">
        <f>IF(OR($B1986="",L$3&lt;$D1986+Настройки!$B$7),0,MAX(0,$E1986-MAX(0,SUMIFS(Тех_Движение!$G$2:$G$5111,Тех_Движение!$D$2:$D$5111,$C1986,Тех_Движение!$B$2:$B$5111,"&lt;="&amp;L$3)-$F1986)))</f>
        <v>#VALUE!</v>
      </c>
      <c r="M1986" s="21" t="e">
        <f>IF(OR($B1986="",M$3&lt;$D1986+Настройки!$B$7),0,MAX(0,$E1986-MAX(0,SUMIFS(Тех_Движение!$G$2:$G$5111,Тех_Движение!$D$2:$D$5111,$C1986,Тех_Движение!$B$2:$B$5111,"&lt;="&amp;M$3)-$F1986)))</f>
        <v>#VALUE!</v>
      </c>
      <c r="N1986" s="21" t="e">
        <f>IF(OR($B1986="",N$3&lt;$D1986+Настройки!$B$7),0,MAX(0,$E1986-MAX(0,SUMIFS(Тех_Движение!$G$2:$G$5111,Тех_Движение!$D$2:$D$5111,$C1986,Тех_Движение!$B$2:$B$5111,"&lt;="&amp;N$3)-$F1986)))</f>
        <v>#VALUE!</v>
      </c>
      <c r="O1986" s="21" t="e">
        <f>IF(OR($B1986="",O$3&lt;$D1986+Настройки!$B$7),0,MAX(0,$E1986-MAX(0,SUMIFS(Тех_Движение!$G$2:$G$5111,Тех_Движение!$D$2:$D$5111,$C1986,Тех_Движение!$B$2:$B$5111,"&lt;="&amp;O$3)-$F1986)))</f>
        <v>#VALUE!</v>
      </c>
      <c r="P1986" s="21" t="e">
        <f>IF(OR($B1986="",P$3&lt;$D1986+Настройки!$B$7),0,MAX(0,$E1986-MAX(0,SUMIFS(Тех_Движение!$G$2:$G$5111,Тех_Движение!$D$2:$D$5111,$C1986,Тех_Движение!$B$2:$B$5111,"&lt;="&amp;P$3)-$F1986)))</f>
        <v>#VALUE!</v>
      </c>
      <c r="Q1986" s="21" t="e">
        <f>IF(OR($B1986="",Q$3&lt;$D1986+Настройки!$B$7),0,MAX(0,$E1986-MAX(0,SUMIFS(Тех_Движение!$G$2:$G$5111,Тех_Движение!$D$2:$D$5111,$C1986,Тех_Движение!$B$2:$B$5111,"&lt;="&amp;Q$3)-$F1986)))</f>
        <v>#VALUE!</v>
      </c>
      <c r="R1986" s="21" t="str">
        <f t="shared" si="91"/>
        <v/>
      </c>
      <c r="S1986" s="23" t="str">
        <f>IF($B1986="","",VLOOKUP($C1986,Настройки!$A$11:$L$17,9,FALSE))</f>
        <v/>
      </c>
      <c r="T1986" s="23" t="str">
        <f t="shared" si="92"/>
        <v/>
      </c>
    </row>
    <row r="1987" spans="1:20" x14ac:dyDescent="0.3">
      <c r="A1987" s="20">
        <f>Тех_Движение!$A$1984</f>
        <v>1983</v>
      </c>
      <c r="B1987" s="20" t="str">
        <f>IF(Тех_Движение!$F$1984&gt;0,Тех_Движение!$I$1984,"")</f>
        <v/>
      </c>
      <c r="C1987" s="20" t="str">
        <f>IF($B1987="","",Тех_Движение!$D$1984)</f>
        <v/>
      </c>
      <c r="D1987" s="9" t="str">
        <f>IF($B1987="","",Тех_Движение!$B$1984)</f>
        <v/>
      </c>
      <c r="E1987" s="21" t="str">
        <f>IF($B1987="","",Тех_Движение!$F$1984)</f>
        <v/>
      </c>
      <c r="F1987" s="21" t="str">
        <f>IF($B1987="","",SUMIFS($E$5:$E1986,$C$5:$C1986,$C1987))</f>
        <v/>
      </c>
      <c r="G1987" s="21" t="str">
        <f>IF($B1987="","",MAX(0,$E1987-MAX(0,SUMIFS(Тех_Движение!$G$2:$G$5111,Тех_Движение!$D$2:$D$5111,$C1987,Тех_Движение!$B$2:$B$5111,"&lt;="&amp;Настройки!$B$5-1)-$F1987)))</f>
        <v/>
      </c>
      <c r="H1987" s="21" t="str">
        <f>IF($B1987="","",IF(AND($D1987&gt;=Настройки!$B$5,$D1987&lt;=Настройки!$B$6),$E1987,0))</f>
        <v/>
      </c>
      <c r="I1987" s="21" t="str">
        <f t="shared" si="90"/>
        <v/>
      </c>
      <c r="J1987" s="21" t="str">
        <f>IF($B1987="","",MAX(0,$E1987-MAX(0,SUMIFS(Тех_Движение!$G$2:$G$5111,Тех_Движение!$D$2:$D$5111,$C1987,Тех_Движение!$B$2:$B$5111,"&lt;="&amp;Настройки!$B$6)-$F1987)))</f>
        <v/>
      </c>
      <c r="K1987" s="21" t="e">
        <f>IF(OR($B1987="",K$3&lt;$D1987+Настройки!$B$7),0,MAX(0,$E1987-MAX(0,SUMIFS(Тех_Движение!$G$2:$G$5111,Тех_Движение!$D$2:$D$5111,$C1987,Тех_Движение!$B$2:$B$5111,"&lt;="&amp;K$3)-$F1987)))</f>
        <v>#VALUE!</v>
      </c>
      <c r="L1987" s="21" t="e">
        <f>IF(OR($B1987="",L$3&lt;$D1987+Настройки!$B$7),0,MAX(0,$E1987-MAX(0,SUMIFS(Тех_Движение!$G$2:$G$5111,Тех_Движение!$D$2:$D$5111,$C1987,Тех_Движение!$B$2:$B$5111,"&lt;="&amp;L$3)-$F1987)))</f>
        <v>#VALUE!</v>
      </c>
      <c r="M1987" s="21" t="e">
        <f>IF(OR($B1987="",M$3&lt;$D1987+Настройки!$B$7),0,MAX(0,$E1987-MAX(0,SUMIFS(Тех_Движение!$G$2:$G$5111,Тех_Движение!$D$2:$D$5111,$C1987,Тех_Движение!$B$2:$B$5111,"&lt;="&amp;M$3)-$F1987)))</f>
        <v>#VALUE!</v>
      </c>
      <c r="N1987" s="21" t="e">
        <f>IF(OR($B1987="",N$3&lt;$D1987+Настройки!$B$7),0,MAX(0,$E1987-MAX(0,SUMIFS(Тех_Движение!$G$2:$G$5111,Тех_Движение!$D$2:$D$5111,$C1987,Тех_Движение!$B$2:$B$5111,"&lt;="&amp;N$3)-$F1987)))</f>
        <v>#VALUE!</v>
      </c>
      <c r="O1987" s="21" t="e">
        <f>IF(OR($B1987="",O$3&lt;$D1987+Настройки!$B$7),0,MAX(0,$E1987-MAX(0,SUMIFS(Тех_Движение!$G$2:$G$5111,Тех_Движение!$D$2:$D$5111,$C1987,Тех_Движение!$B$2:$B$5111,"&lt;="&amp;O$3)-$F1987)))</f>
        <v>#VALUE!</v>
      </c>
      <c r="P1987" s="21" t="e">
        <f>IF(OR($B1987="",P$3&lt;$D1987+Настройки!$B$7),0,MAX(0,$E1987-MAX(0,SUMIFS(Тех_Движение!$G$2:$G$5111,Тех_Движение!$D$2:$D$5111,$C1987,Тех_Движение!$B$2:$B$5111,"&lt;="&amp;P$3)-$F1987)))</f>
        <v>#VALUE!</v>
      </c>
      <c r="Q1987" s="21" t="e">
        <f>IF(OR($B1987="",Q$3&lt;$D1987+Настройки!$B$7),0,MAX(0,$E1987-MAX(0,SUMIFS(Тех_Движение!$G$2:$G$5111,Тех_Движение!$D$2:$D$5111,$C1987,Тех_Движение!$B$2:$B$5111,"&lt;="&amp;Q$3)-$F1987)))</f>
        <v>#VALUE!</v>
      </c>
      <c r="R1987" s="21" t="str">
        <f t="shared" si="91"/>
        <v/>
      </c>
      <c r="S1987" s="23" t="str">
        <f>IF($B1987="","",VLOOKUP($C1987,Настройки!$A$11:$L$17,9,FALSE))</f>
        <v/>
      </c>
      <c r="T1987" s="23" t="str">
        <f t="shared" si="92"/>
        <v/>
      </c>
    </row>
    <row r="1988" spans="1:20" x14ac:dyDescent="0.3">
      <c r="A1988" s="20">
        <f>Тех_Движение!$A$1985</f>
        <v>1984</v>
      </c>
      <c r="B1988" s="20" t="str">
        <f>IF(Тех_Движение!$F$1985&gt;0,Тех_Движение!$I$1985,"")</f>
        <v/>
      </c>
      <c r="C1988" s="20" t="str">
        <f>IF($B1988="","",Тех_Движение!$D$1985)</f>
        <v/>
      </c>
      <c r="D1988" s="9" t="str">
        <f>IF($B1988="","",Тех_Движение!$B$1985)</f>
        <v/>
      </c>
      <c r="E1988" s="21" t="str">
        <f>IF($B1988="","",Тех_Движение!$F$1985)</f>
        <v/>
      </c>
      <c r="F1988" s="21" t="str">
        <f>IF($B1988="","",SUMIFS($E$5:$E1987,$C$5:$C1987,$C1988))</f>
        <v/>
      </c>
      <c r="G1988" s="21" t="str">
        <f>IF($B1988="","",MAX(0,$E1988-MAX(0,SUMIFS(Тех_Движение!$G$2:$G$5111,Тех_Движение!$D$2:$D$5111,$C1988,Тех_Движение!$B$2:$B$5111,"&lt;="&amp;Настройки!$B$5-1)-$F1988)))</f>
        <v/>
      </c>
      <c r="H1988" s="21" t="str">
        <f>IF($B1988="","",IF(AND($D1988&gt;=Настройки!$B$5,$D1988&lt;=Настройки!$B$6),$E1988,0))</f>
        <v/>
      </c>
      <c r="I1988" s="21" t="str">
        <f t="shared" si="90"/>
        <v/>
      </c>
      <c r="J1988" s="21" t="str">
        <f>IF($B1988="","",MAX(0,$E1988-MAX(0,SUMIFS(Тех_Движение!$G$2:$G$5111,Тех_Движение!$D$2:$D$5111,$C1988,Тех_Движение!$B$2:$B$5111,"&lt;="&amp;Настройки!$B$6)-$F1988)))</f>
        <v/>
      </c>
      <c r="K1988" s="21" t="e">
        <f>IF(OR($B1988="",K$3&lt;$D1988+Настройки!$B$7),0,MAX(0,$E1988-MAX(0,SUMIFS(Тех_Движение!$G$2:$G$5111,Тех_Движение!$D$2:$D$5111,$C1988,Тех_Движение!$B$2:$B$5111,"&lt;="&amp;K$3)-$F1988)))</f>
        <v>#VALUE!</v>
      </c>
      <c r="L1988" s="21" t="e">
        <f>IF(OR($B1988="",L$3&lt;$D1988+Настройки!$B$7),0,MAX(0,$E1988-MAX(0,SUMIFS(Тех_Движение!$G$2:$G$5111,Тех_Движение!$D$2:$D$5111,$C1988,Тех_Движение!$B$2:$B$5111,"&lt;="&amp;L$3)-$F1988)))</f>
        <v>#VALUE!</v>
      </c>
      <c r="M1988" s="21" t="e">
        <f>IF(OR($B1988="",M$3&lt;$D1988+Настройки!$B$7),0,MAX(0,$E1988-MAX(0,SUMIFS(Тех_Движение!$G$2:$G$5111,Тех_Движение!$D$2:$D$5111,$C1988,Тех_Движение!$B$2:$B$5111,"&lt;="&amp;M$3)-$F1988)))</f>
        <v>#VALUE!</v>
      </c>
      <c r="N1988" s="21" t="e">
        <f>IF(OR($B1988="",N$3&lt;$D1988+Настройки!$B$7),0,MAX(0,$E1988-MAX(0,SUMIFS(Тех_Движение!$G$2:$G$5111,Тех_Движение!$D$2:$D$5111,$C1988,Тех_Движение!$B$2:$B$5111,"&lt;="&amp;N$3)-$F1988)))</f>
        <v>#VALUE!</v>
      </c>
      <c r="O1988" s="21" t="e">
        <f>IF(OR($B1988="",O$3&lt;$D1988+Настройки!$B$7),0,MAX(0,$E1988-MAX(0,SUMIFS(Тех_Движение!$G$2:$G$5111,Тех_Движение!$D$2:$D$5111,$C1988,Тех_Движение!$B$2:$B$5111,"&lt;="&amp;O$3)-$F1988)))</f>
        <v>#VALUE!</v>
      </c>
      <c r="P1988" s="21" t="e">
        <f>IF(OR($B1988="",P$3&lt;$D1988+Настройки!$B$7),0,MAX(0,$E1988-MAX(0,SUMIFS(Тех_Движение!$G$2:$G$5111,Тех_Движение!$D$2:$D$5111,$C1988,Тех_Движение!$B$2:$B$5111,"&lt;="&amp;P$3)-$F1988)))</f>
        <v>#VALUE!</v>
      </c>
      <c r="Q1988" s="21" t="e">
        <f>IF(OR($B1988="",Q$3&lt;$D1988+Настройки!$B$7),0,MAX(0,$E1988-MAX(0,SUMIFS(Тех_Движение!$G$2:$G$5111,Тех_Движение!$D$2:$D$5111,$C1988,Тех_Движение!$B$2:$B$5111,"&lt;="&amp;Q$3)-$F1988)))</f>
        <v>#VALUE!</v>
      </c>
      <c r="R1988" s="21" t="str">
        <f t="shared" si="91"/>
        <v/>
      </c>
      <c r="S1988" s="23" t="str">
        <f>IF($B1988="","",VLOOKUP($C1988,Настройки!$A$11:$L$17,9,FALSE))</f>
        <v/>
      </c>
      <c r="T1988" s="23" t="str">
        <f t="shared" si="92"/>
        <v/>
      </c>
    </row>
    <row r="1989" spans="1:20" x14ac:dyDescent="0.3">
      <c r="A1989" s="20">
        <f>Тех_Движение!$A$1986</f>
        <v>1985</v>
      </c>
      <c r="B1989" s="20" t="str">
        <f>IF(Тех_Движение!$F$1986&gt;0,Тех_Движение!$I$1986,"")</f>
        <v/>
      </c>
      <c r="C1989" s="20" t="str">
        <f>IF($B1989="","",Тех_Движение!$D$1986)</f>
        <v/>
      </c>
      <c r="D1989" s="9" t="str">
        <f>IF($B1989="","",Тех_Движение!$B$1986)</f>
        <v/>
      </c>
      <c r="E1989" s="21" t="str">
        <f>IF($B1989="","",Тех_Движение!$F$1986)</f>
        <v/>
      </c>
      <c r="F1989" s="21" t="str">
        <f>IF($B1989="","",SUMIFS($E$5:$E1988,$C$5:$C1988,$C1989))</f>
        <v/>
      </c>
      <c r="G1989" s="21" t="str">
        <f>IF($B1989="","",MAX(0,$E1989-MAX(0,SUMIFS(Тех_Движение!$G$2:$G$5111,Тех_Движение!$D$2:$D$5111,$C1989,Тех_Движение!$B$2:$B$5111,"&lt;="&amp;Настройки!$B$5-1)-$F1989)))</f>
        <v/>
      </c>
      <c r="H1989" s="21" t="str">
        <f>IF($B1989="","",IF(AND($D1989&gt;=Настройки!$B$5,$D1989&lt;=Настройки!$B$6),$E1989,0))</f>
        <v/>
      </c>
      <c r="I1989" s="21" t="str">
        <f t="shared" ref="I1989:I2052" si="93">IF($B1989="","",$G1989+$H1989-$J1989)</f>
        <v/>
      </c>
      <c r="J1989" s="21" t="str">
        <f>IF($B1989="","",MAX(0,$E1989-MAX(0,SUMIFS(Тех_Движение!$G$2:$G$5111,Тех_Движение!$D$2:$D$5111,$C1989,Тех_Движение!$B$2:$B$5111,"&lt;="&amp;Настройки!$B$6)-$F1989)))</f>
        <v/>
      </c>
      <c r="K1989" s="21" t="e">
        <f>IF(OR($B1989="",K$3&lt;$D1989+Настройки!$B$7),0,MAX(0,$E1989-MAX(0,SUMIFS(Тех_Движение!$G$2:$G$5111,Тех_Движение!$D$2:$D$5111,$C1989,Тех_Движение!$B$2:$B$5111,"&lt;="&amp;K$3)-$F1989)))</f>
        <v>#VALUE!</v>
      </c>
      <c r="L1989" s="21" t="e">
        <f>IF(OR($B1989="",L$3&lt;$D1989+Настройки!$B$7),0,MAX(0,$E1989-MAX(0,SUMIFS(Тех_Движение!$G$2:$G$5111,Тех_Движение!$D$2:$D$5111,$C1989,Тех_Движение!$B$2:$B$5111,"&lt;="&amp;L$3)-$F1989)))</f>
        <v>#VALUE!</v>
      </c>
      <c r="M1989" s="21" t="e">
        <f>IF(OR($B1989="",M$3&lt;$D1989+Настройки!$B$7),0,MAX(0,$E1989-MAX(0,SUMIFS(Тех_Движение!$G$2:$G$5111,Тех_Движение!$D$2:$D$5111,$C1989,Тех_Движение!$B$2:$B$5111,"&lt;="&amp;M$3)-$F1989)))</f>
        <v>#VALUE!</v>
      </c>
      <c r="N1989" s="21" t="e">
        <f>IF(OR($B1989="",N$3&lt;$D1989+Настройки!$B$7),0,MAX(0,$E1989-MAX(0,SUMIFS(Тех_Движение!$G$2:$G$5111,Тех_Движение!$D$2:$D$5111,$C1989,Тех_Движение!$B$2:$B$5111,"&lt;="&amp;N$3)-$F1989)))</f>
        <v>#VALUE!</v>
      </c>
      <c r="O1989" s="21" t="e">
        <f>IF(OR($B1989="",O$3&lt;$D1989+Настройки!$B$7),0,MAX(0,$E1989-MAX(0,SUMIFS(Тех_Движение!$G$2:$G$5111,Тех_Движение!$D$2:$D$5111,$C1989,Тех_Движение!$B$2:$B$5111,"&lt;="&amp;O$3)-$F1989)))</f>
        <v>#VALUE!</v>
      </c>
      <c r="P1989" s="21" t="e">
        <f>IF(OR($B1989="",P$3&lt;$D1989+Настройки!$B$7),0,MAX(0,$E1989-MAX(0,SUMIFS(Тех_Движение!$G$2:$G$5111,Тех_Движение!$D$2:$D$5111,$C1989,Тех_Движение!$B$2:$B$5111,"&lt;="&amp;P$3)-$F1989)))</f>
        <v>#VALUE!</v>
      </c>
      <c r="Q1989" s="21" t="e">
        <f>IF(OR($B1989="",Q$3&lt;$D1989+Настройки!$B$7),0,MAX(0,$E1989-MAX(0,SUMIFS(Тех_Движение!$G$2:$G$5111,Тех_Движение!$D$2:$D$5111,$C1989,Тех_Движение!$B$2:$B$5111,"&lt;="&amp;Q$3)-$F1989)))</f>
        <v>#VALUE!</v>
      </c>
      <c r="R1989" s="21" t="str">
        <f t="shared" ref="R1989:R2052" si="94">IF($B1989="","",SUM($K1989:$Q1989))</f>
        <v/>
      </c>
      <c r="S1989" s="23" t="str">
        <f>IF($B1989="","",VLOOKUP($C1989,Настройки!$A$11:$L$17,9,FALSE))</f>
        <v/>
      </c>
      <c r="T1989" s="23" t="str">
        <f t="shared" ref="T1989:T2052" si="95">IF($B1989="","",$R1989*$S1989)</f>
        <v/>
      </c>
    </row>
    <row r="1990" spans="1:20" x14ac:dyDescent="0.3">
      <c r="A1990" s="20">
        <f>Тех_Движение!$A$1987</f>
        <v>1986</v>
      </c>
      <c r="B1990" s="20" t="str">
        <f>IF(Тех_Движение!$F$1987&gt;0,Тех_Движение!$I$1987,"")</f>
        <v/>
      </c>
      <c r="C1990" s="20" t="str">
        <f>IF($B1990="","",Тех_Движение!$D$1987)</f>
        <v/>
      </c>
      <c r="D1990" s="9" t="str">
        <f>IF($B1990="","",Тех_Движение!$B$1987)</f>
        <v/>
      </c>
      <c r="E1990" s="21" t="str">
        <f>IF($B1990="","",Тех_Движение!$F$1987)</f>
        <v/>
      </c>
      <c r="F1990" s="21" t="str">
        <f>IF($B1990="","",SUMIFS($E$5:$E1989,$C$5:$C1989,$C1990))</f>
        <v/>
      </c>
      <c r="G1990" s="21" t="str">
        <f>IF($B1990="","",MAX(0,$E1990-MAX(0,SUMIFS(Тех_Движение!$G$2:$G$5111,Тех_Движение!$D$2:$D$5111,$C1990,Тех_Движение!$B$2:$B$5111,"&lt;="&amp;Настройки!$B$5-1)-$F1990)))</f>
        <v/>
      </c>
      <c r="H1990" s="21" t="str">
        <f>IF($B1990="","",IF(AND($D1990&gt;=Настройки!$B$5,$D1990&lt;=Настройки!$B$6),$E1990,0))</f>
        <v/>
      </c>
      <c r="I1990" s="21" t="str">
        <f t="shared" si="93"/>
        <v/>
      </c>
      <c r="J1990" s="21" t="str">
        <f>IF($B1990="","",MAX(0,$E1990-MAX(0,SUMIFS(Тех_Движение!$G$2:$G$5111,Тех_Движение!$D$2:$D$5111,$C1990,Тех_Движение!$B$2:$B$5111,"&lt;="&amp;Настройки!$B$6)-$F1990)))</f>
        <v/>
      </c>
      <c r="K1990" s="21" t="e">
        <f>IF(OR($B1990="",K$3&lt;$D1990+Настройки!$B$7),0,MAX(0,$E1990-MAX(0,SUMIFS(Тех_Движение!$G$2:$G$5111,Тех_Движение!$D$2:$D$5111,$C1990,Тех_Движение!$B$2:$B$5111,"&lt;="&amp;K$3)-$F1990)))</f>
        <v>#VALUE!</v>
      </c>
      <c r="L1990" s="21" t="e">
        <f>IF(OR($B1990="",L$3&lt;$D1990+Настройки!$B$7),0,MAX(0,$E1990-MAX(0,SUMIFS(Тех_Движение!$G$2:$G$5111,Тех_Движение!$D$2:$D$5111,$C1990,Тех_Движение!$B$2:$B$5111,"&lt;="&amp;L$3)-$F1990)))</f>
        <v>#VALUE!</v>
      </c>
      <c r="M1990" s="21" t="e">
        <f>IF(OR($B1990="",M$3&lt;$D1990+Настройки!$B$7),0,MAX(0,$E1990-MAX(0,SUMIFS(Тех_Движение!$G$2:$G$5111,Тех_Движение!$D$2:$D$5111,$C1990,Тех_Движение!$B$2:$B$5111,"&lt;="&amp;M$3)-$F1990)))</f>
        <v>#VALUE!</v>
      </c>
      <c r="N1990" s="21" t="e">
        <f>IF(OR($B1990="",N$3&lt;$D1990+Настройки!$B$7),0,MAX(0,$E1990-MAX(0,SUMIFS(Тех_Движение!$G$2:$G$5111,Тех_Движение!$D$2:$D$5111,$C1990,Тех_Движение!$B$2:$B$5111,"&lt;="&amp;N$3)-$F1990)))</f>
        <v>#VALUE!</v>
      </c>
      <c r="O1990" s="21" t="e">
        <f>IF(OR($B1990="",O$3&lt;$D1990+Настройки!$B$7),0,MAX(0,$E1990-MAX(0,SUMIFS(Тех_Движение!$G$2:$G$5111,Тех_Движение!$D$2:$D$5111,$C1990,Тех_Движение!$B$2:$B$5111,"&lt;="&amp;O$3)-$F1990)))</f>
        <v>#VALUE!</v>
      </c>
      <c r="P1990" s="21" t="e">
        <f>IF(OR($B1990="",P$3&lt;$D1990+Настройки!$B$7),0,MAX(0,$E1990-MAX(0,SUMIFS(Тех_Движение!$G$2:$G$5111,Тех_Движение!$D$2:$D$5111,$C1990,Тех_Движение!$B$2:$B$5111,"&lt;="&amp;P$3)-$F1990)))</f>
        <v>#VALUE!</v>
      </c>
      <c r="Q1990" s="21" t="e">
        <f>IF(OR($B1990="",Q$3&lt;$D1990+Настройки!$B$7),0,MAX(0,$E1990-MAX(0,SUMIFS(Тех_Движение!$G$2:$G$5111,Тех_Движение!$D$2:$D$5111,$C1990,Тех_Движение!$B$2:$B$5111,"&lt;="&amp;Q$3)-$F1990)))</f>
        <v>#VALUE!</v>
      </c>
      <c r="R1990" s="21" t="str">
        <f t="shared" si="94"/>
        <v/>
      </c>
      <c r="S1990" s="23" t="str">
        <f>IF($B1990="","",VLOOKUP($C1990,Настройки!$A$11:$L$17,9,FALSE))</f>
        <v/>
      </c>
      <c r="T1990" s="23" t="str">
        <f t="shared" si="95"/>
        <v/>
      </c>
    </row>
    <row r="1991" spans="1:20" x14ac:dyDescent="0.3">
      <c r="A1991" s="20">
        <f>Тех_Движение!$A$1988</f>
        <v>1987</v>
      </c>
      <c r="B1991" s="20" t="str">
        <f>IF(Тех_Движение!$F$1988&gt;0,Тех_Движение!$I$1988,"")</f>
        <v/>
      </c>
      <c r="C1991" s="20" t="str">
        <f>IF($B1991="","",Тех_Движение!$D$1988)</f>
        <v/>
      </c>
      <c r="D1991" s="9" t="str">
        <f>IF($B1991="","",Тех_Движение!$B$1988)</f>
        <v/>
      </c>
      <c r="E1991" s="21" t="str">
        <f>IF($B1991="","",Тех_Движение!$F$1988)</f>
        <v/>
      </c>
      <c r="F1991" s="21" t="str">
        <f>IF($B1991="","",SUMIFS($E$5:$E1990,$C$5:$C1990,$C1991))</f>
        <v/>
      </c>
      <c r="G1991" s="21" t="str">
        <f>IF($B1991="","",MAX(0,$E1991-MAX(0,SUMIFS(Тех_Движение!$G$2:$G$5111,Тех_Движение!$D$2:$D$5111,$C1991,Тех_Движение!$B$2:$B$5111,"&lt;="&amp;Настройки!$B$5-1)-$F1991)))</f>
        <v/>
      </c>
      <c r="H1991" s="21" t="str">
        <f>IF($B1991="","",IF(AND($D1991&gt;=Настройки!$B$5,$D1991&lt;=Настройки!$B$6),$E1991,0))</f>
        <v/>
      </c>
      <c r="I1991" s="21" t="str">
        <f t="shared" si="93"/>
        <v/>
      </c>
      <c r="J1991" s="21" t="str">
        <f>IF($B1991="","",MAX(0,$E1991-MAX(0,SUMIFS(Тех_Движение!$G$2:$G$5111,Тех_Движение!$D$2:$D$5111,$C1991,Тех_Движение!$B$2:$B$5111,"&lt;="&amp;Настройки!$B$6)-$F1991)))</f>
        <v/>
      </c>
      <c r="K1991" s="21" t="e">
        <f>IF(OR($B1991="",K$3&lt;$D1991+Настройки!$B$7),0,MAX(0,$E1991-MAX(0,SUMIFS(Тех_Движение!$G$2:$G$5111,Тех_Движение!$D$2:$D$5111,$C1991,Тех_Движение!$B$2:$B$5111,"&lt;="&amp;K$3)-$F1991)))</f>
        <v>#VALUE!</v>
      </c>
      <c r="L1991" s="21" t="e">
        <f>IF(OR($B1991="",L$3&lt;$D1991+Настройки!$B$7),0,MAX(0,$E1991-MAX(0,SUMIFS(Тех_Движение!$G$2:$G$5111,Тех_Движение!$D$2:$D$5111,$C1991,Тех_Движение!$B$2:$B$5111,"&lt;="&amp;L$3)-$F1991)))</f>
        <v>#VALUE!</v>
      </c>
      <c r="M1991" s="21" t="e">
        <f>IF(OR($B1991="",M$3&lt;$D1991+Настройки!$B$7),0,MAX(0,$E1991-MAX(0,SUMIFS(Тех_Движение!$G$2:$G$5111,Тех_Движение!$D$2:$D$5111,$C1991,Тех_Движение!$B$2:$B$5111,"&lt;="&amp;M$3)-$F1991)))</f>
        <v>#VALUE!</v>
      </c>
      <c r="N1991" s="21" t="e">
        <f>IF(OR($B1991="",N$3&lt;$D1991+Настройки!$B$7),0,MAX(0,$E1991-MAX(0,SUMIFS(Тех_Движение!$G$2:$G$5111,Тех_Движение!$D$2:$D$5111,$C1991,Тех_Движение!$B$2:$B$5111,"&lt;="&amp;N$3)-$F1991)))</f>
        <v>#VALUE!</v>
      </c>
      <c r="O1991" s="21" t="e">
        <f>IF(OR($B1991="",O$3&lt;$D1991+Настройки!$B$7),0,MAX(0,$E1991-MAX(0,SUMIFS(Тех_Движение!$G$2:$G$5111,Тех_Движение!$D$2:$D$5111,$C1991,Тех_Движение!$B$2:$B$5111,"&lt;="&amp;O$3)-$F1991)))</f>
        <v>#VALUE!</v>
      </c>
      <c r="P1991" s="21" t="e">
        <f>IF(OR($B1991="",P$3&lt;$D1991+Настройки!$B$7),0,MAX(0,$E1991-MAX(0,SUMIFS(Тех_Движение!$G$2:$G$5111,Тех_Движение!$D$2:$D$5111,$C1991,Тех_Движение!$B$2:$B$5111,"&lt;="&amp;P$3)-$F1991)))</f>
        <v>#VALUE!</v>
      </c>
      <c r="Q1991" s="21" t="e">
        <f>IF(OR($B1991="",Q$3&lt;$D1991+Настройки!$B$7),0,MAX(0,$E1991-MAX(0,SUMIFS(Тех_Движение!$G$2:$G$5111,Тех_Движение!$D$2:$D$5111,$C1991,Тех_Движение!$B$2:$B$5111,"&lt;="&amp;Q$3)-$F1991)))</f>
        <v>#VALUE!</v>
      </c>
      <c r="R1991" s="21" t="str">
        <f t="shared" si="94"/>
        <v/>
      </c>
      <c r="S1991" s="23" t="str">
        <f>IF($B1991="","",VLOOKUP($C1991,Настройки!$A$11:$L$17,9,FALSE))</f>
        <v/>
      </c>
      <c r="T1991" s="23" t="str">
        <f t="shared" si="95"/>
        <v/>
      </c>
    </row>
    <row r="1992" spans="1:20" x14ac:dyDescent="0.3">
      <c r="A1992" s="20">
        <f>Тех_Движение!$A$1989</f>
        <v>1988</v>
      </c>
      <c r="B1992" s="20" t="str">
        <f>IF(Тех_Движение!$F$1989&gt;0,Тех_Движение!$I$1989,"")</f>
        <v/>
      </c>
      <c r="C1992" s="20" t="str">
        <f>IF($B1992="","",Тех_Движение!$D$1989)</f>
        <v/>
      </c>
      <c r="D1992" s="9" t="str">
        <f>IF($B1992="","",Тех_Движение!$B$1989)</f>
        <v/>
      </c>
      <c r="E1992" s="21" t="str">
        <f>IF($B1992="","",Тех_Движение!$F$1989)</f>
        <v/>
      </c>
      <c r="F1992" s="21" t="str">
        <f>IF($B1992="","",SUMIFS($E$5:$E1991,$C$5:$C1991,$C1992))</f>
        <v/>
      </c>
      <c r="G1992" s="21" t="str">
        <f>IF($B1992="","",MAX(0,$E1992-MAX(0,SUMIFS(Тех_Движение!$G$2:$G$5111,Тех_Движение!$D$2:$D$5111,$C1992,Тех_Движение!$B$2:$B$5111,"&lt;="&amp;Настройки!$B$5-1)-$F1992)))</f>
        <v/>
      </c>
      <c r="H1992" s="21" t="str">
        <f>IF($B1992="","",IF(AND($D1992&gt;=Настройки!$B$5,$D1992&lt;=Настройки!$B$6),$E1992,0))</f>
        <v/>
      </c>
      <c r="I1992" s="21" t="str">
        <f t="shared" si="93"/>
        <v/>
      </c>
      <c r="J1992" s="21" t="str">
        <f>IF($B1992="","",MAX(0,$E1992-MAX(0,SUMIFS(Тех_Движение!$G$2:$G$5111,Тех_Движение!$D$2:$D$5111,$C1992,Тех_Движение!$B$2:$B$5111,"&lt;="&amp;Настройки!$B$6)-$F1992)))</f>
        <v/>
      </c>
      <c r="K1992" s="21" t="e">
        <f>IF(OR($B1992="",K$3&lt;$D1992+Настройки!$B$7),0,MAX(0,$E1992-MAX(0,SUMIFS(Тех_Движение!$G$2:$G$5111,Тех_Движение!$D$2:$D$5111,$C1992,Тех_Движение!$B$2:$B$5111,"&lt;="&amp;K$3)-$F1992)))</f>
        <v>#VALUE!</v>
      </c>
      <c r="L1992" s="21" t="e">
        <f>IF(OR($B1992="",L$3&lt;$D1992+Настройки!$B$7),0,MAX(0,$E1992-MAX(0,SUMIFS(Тех_Движение!$G$2:$G$5111,Тех_Движение!$D$2:$D$5111,$C1992,Тех_Движение!$B$2:$B$5111,"&lt;="&amp;L$3)-$F1992)))</f>
        <v>#VALUE!</v>
      </c>
      <c r="M1992" s="21" t="e">
        <f>IF(OR($B1992="",M$3&lt;$D1992+Настройки!$B$7),0,MAX(0,$E1992-MAX(0,SUMIFS(Тех_Движение!$G$2:$G$5111,Тех_Движение!$D$2:$D$5111,$C1992,Тех_Движение!$B$2:$B$5111,"&lt;="&amp;M$3)-$F1992)))</f>
        <v>#VALUE!</v>
      </c>
      <c r="N1992" s="21" t="e">
        <f>IF(OR($B1992="",N$3&lt;$D1992+Настройки!$B$7),0,MAX(0,$E1992-MAX(0,SUMIFS(Тех_Движение!$G$2:$G$5111,Тех_Движение!$D$2:$D$5111,$C1992,Тех_Движение!$B$2:$B$5111,"&lt;="&amp;N$3)-$F1992)))</f>
        <v>#VALUE!</v>
      </c>
      <c r="O1992" s="21" t="e">
        <f>IF(OR($B1992="",O$3&lt;$D1992+Настройки!$B$7),0,MAX(0,$E1992-MAX(0,SUMIFS(Тех_Движение!$G$2:$G$5111,Тех_Движение!$D$2:$D$5111,$C1992,Тех_Движение!$B$2:$B$5111,"&lt;="&amp;O$3)-$F1992)))</f>
        <v>#VALUE!</v>
      </c>
      <c r="P1992" s="21" t="e">
        <f>IF(OR($B1992="",P$3&lt;$D1992+Настройки!$B$7),0,MAX(0,$E1992-MAX(0,SUMIFS(Тех_Движение!$G$2:$G$5111,Тех_Движение!$D$2:$D$5111,$C1992,Тех_Движение!$B$2:$B$5111,"&lt;="&amp;P$3)-$F1992)))</f>
        <v>#VALUE!</v>
      </c>
      <c r="Q1992" s="21" t="e">
        <f>IF(OR($B1992="",Q$3&lt;$D1992+Настройки!$B$7),0,MAX(0,$E1992-MAX(0,SUMIFS(Тех_Движение!$G$2:$G$5111,Тех_Движение!$D$2:$D$5111,$C1992,Тех_Движение!$B$2:$B$5111,"&lt;="&amp;Q$3)-$F1992)))</f>
        <v>#VALUE!</v>
      </c>
      <c r="R1992" s="21" t="str">
        <f t="shared" si="94"/>
        <v/>
      </c>
      <c r="S1992" s="23" t="str">
        <f>IF($B1992="","",VLOOKUP($C1992,Настройки!$A$11:$L$17,9,FALSE))</f>
        <v/>
      </c>
      <c r="T1992" s="23" t="str">
        <f t="shared" si="95"/>
        <v/>
      </c>
    </row>
    <row r="1993" spans="1:20" x14ac:dyDescent="0.3">
      <c r="A1993" s="20">
        <f>Тех_Движение!$A$1990</f>
        <v>1989</v>
      </c>
      <c r="B1993" s="20" t="str">
        <f>IF(Тех_Движение!$F$1990&gt;0,Тех_Движение!$I$1990,"")</f>
        <v/>
      </c>
      <c r="C1993" s="20" t="str">
        <f>IF($B1993="","",Тех_Движение!$D$1990)</f>
        <v/>
      </c>
      <c r="D1993" s="9" t="str">
        <f>IF($B1993="","",Тех_Движение!$B$1990)</f>
        <v/>
      </c>
      <c r="E1993" s="21" t="str">
        <f>IF($B1993="","",Тех_Движение!$F$1990)</f>
        <v/>
      </c>
      <c r="F1993" s="21" t="str">
        <f>IF($B1993="","",SUMIFS($E$5:$E1992,$C$5:$C1992,$C1993))</f>
        <v/>
      </c>
      <c r="G1993" s="21" t="str">
        <f>IF($B1993="","",MAX(0,$E1993-MAX(0,SUMIFS(Тех_Движение!$G$2:$G$5111,Тех_Движение!$D$2:$D$5111,$C1993,Тех_Движение!$B$2:$B$5111,"&lt;="&amp;Настройки!$B$5-1)-$F1993)))</f>
        <v/>
      </c>
      <c r="H1993" s="21" t="str">
        <f>IF($B1993="","",IF(AND($D1993&gt;=Настройки!$B$5,$D1993&lt;=Настройки!$B$6),$E1993,0))</f>
        <v/>
      </c>
      <c r="I1993" s="21" t="str">
        <f t="shared" si="93"/>
        <v/>
      </c>
      <c r="J1993" s="21" t="str">
        <f>IF($B1993="","",MAX(0,$E1993-MAX(0,SUMIFS(Тех_Движение!$G$2:$G$5111,Тех_Движение!$D$2:$D$5111,$C1993,Тех_Движение!$B$2:$B$5111,"&lt;="&amp;Настройки!$B$6)-$F1993)))</f>
        <v/>
      </c>
      <c r="K1993" s="21" t="e">
        <f>IF(OR($B1993="",K$3&lt;$D1993+Настройки!$B$7),0,MAX(0,$E1993-MAX(0,SUMIFS(Тех_Движение!$G$2:$G$5111,Тех_Движение!$D$2:$D$5111,$C1993,Тех_Движение!$B$2:$B$5111,"&lt;="&amp;K$3)-$F1993)))</f>
        <v>#VALUE!</v>
      </c>
      <c r="L1993" s="21" t="e">
        <f>IF(OR($B1993="",L$3&lt;$D1993+Настройки!$B$7),0,MAX(0,$E1993-MAX(0,SUMIFS(Тех_Движение!$G$2:$G$5111,Тех_Движение!$D$2:$D$5111,$C1993,Тех_Движение!$B$2:$B$5111,"&lt;="&amp;L$3)-$F1993)))</f>
        <v>#VALUE!</v>
      </c>
      <c r="M1993" s="21" t="e">
        <f>IF(OR($B1993="",M$3&lt;$D1993+Настройки!$B$7),0,MAX(0,$E1993-MAX(0,SUMIFS(Тех_Движение!$G$2:$G$5111,Тех_Движение!$D$2:$D$5111,$C1993,Тех_Движение!$B$2:$B$5111,"&lt;="&amp;M$3)-$F1993)))</f>
        <v>#VALUE!</v>
      </c>
      <c r="N1993" s="21" t="e">
        <f>IF(OR($B1993="",N$3&lt;$D1993+Настройки!$B$7),0,MAX(0,$E1993-MAX(0,SUMIFS(Тех_Движение!$G$2:$G$5111,Тех_Движение!$D$2:$D$5111,$C1993,Тех_Движение!$B$2:$B$5111,"&lt;="&amp;N$3)-$F1993)))</f>
        <v>#VALUE!</v>
      </c>
      <c r="O1993" s="21" t="e">
        <f>IF(OR($B1993="",O$3&lt;$D1993+Настройки!$B$7),0,MAX(0,$E1993-MAX(0,SUMIFS(Тех_Движение!$G$2:$G$5111,Тех_Движение!$D$2:$D$5111,$C1993,Тех_Движение!$B$2:$B$5111,"&lt;="&amp;O$3)-$F1993)))</f>
        <v>#VALUE!</v>
      </c>
      <c r="P1993" s="21" t="e">
        <f>IF(OR($B1993="",P$3&lt;$D1993+Настройки!$B$7),0,MAX(0,$E1993-MAX(0,SUMIFS(Тех_Движение!$G$2:$G$5111,Тех_Движение!$D$2:$D$5111,$C1993,Тех_Движение!$B$2:$B$5111,"&lt;="&amp;P$3)-$F1993)))</f>
        <v>#VALUE!</v>
      </c>
      <c r="Q1993" s="21" t="e">
        <f>IF(OR($B1993="",Q$3&lt;$D1993+Настройки!$B$7),0,MAX(0,$E1993-MAX(0,SUMIFS(Тех_Движение!$G$2:$G$5111,Тех_Движение!$D$2:$D$5111,$C1993,Тех_Движение!$B$2:$B$5111,"&lt;="&amp;Q$3)-$F1993)))</f>
        <v>#VALUE!</v>
      </c>
      <c r="R1993" s="21" t="str">
        <f t="shared" si="94"/>
        <v/>
      </c>
      <c r="S1993" s="23" t="str">
        <f>IF($B1993="","",VLOOKUP($C1993,Настройки!$A$11:$L$17,9,FALSE))</f>
        <v/>
      </c>
      <c r="T1993" s="23" t="str">
        <f t="shared" si="95"/>
        <v/>
      </c>
    </row>
    <row r="1994" spans="1:20" x14ac:dyDescent="0.3">
      <c r="A1994" s="20">
        <f>Тех_Движение!$A$1991</f>
        <v>1990</v>
      </c>
      <c r="B1994" s="20" t="str">
        <f>IF(Тех_Движение!$F$1991&gt;0,Тех_Движение!$I$1991,"")</f>
        <v/>
      </c>
      <c r="C1994" s="20" t="str">
        <f>IF($B1994="","",Тех_Движение!$D$1991)</f>
        <v/>
      </c>
      <c r="D1994" s="9" t="str">
        <f>IF($B1994="","",Тех_Движение!$B$1991)</f>
        <v/>
      </c>
      <c r="E1994" s="21" t="str">
        <f>IF($B1994="","",Тех_Движение!$F$1991)</f>
        <v/>
      </c>
      <c r="F1994" s="21" t="str">
        <f>IF($B1994="","",SUMIFS($E$5:$E1993,$C$5:$C1993,$C1994))</f>
        <v/>
      </c>
      <c r="G1994" s="21" t="str">
        <f>IF($B1994="","",MAX(0,$E1994-MAX(0,SUMIFS(Тех_Движение!$G$2:$G$5111,Тех_Движение!$D$2:$D$5111,$C1994,Тех_Движение!$B$2:$B$5111,"&lt;="&amp;Настройки!$B$5-1)-$F1994)))</f>
        <v/>
      </c>
      <c r="H1994" s="21" t="str">
        <f>IF($B1994="","",IF(AND($D1994&gt;=Настройки!$B$5,$D1994&lt;=Настройки!$B$6),$E1994,0))</f>
        <v/>
      </c>
      <c r="I1994" s="21" t="str">
        <f t="shared" si="93"/>
        <v/>
      </c>
      <c r="J1994" s="21" t="str">
        <f>IF($B1994="","",MAX(0,$E1994-MAX(0,SUMIFS(Тех_Движение!$G$2:$G$5111,Тех_Движение!$D$2:$D$5111,$C1994,Тех_Движение!$B$2:$B$5111,"&lt;="&amp;Настройки!$B$6)-$F1994)))</f>
        <v/>
      </c>
      <c r="K1994" s="21" t="e">
        <f>IF(OR($B1994="",K$3&lt;$D1994+Настройки!$B$7),0,MAX(0,$E1994-MAX(0,SUMIFS(Тех_Движение!$G$2:$G$5111,Тех_Движение!$D$2:$D$5111,$C1994,Тех_Движение!$B$2:$B$5111,"&lt;="&amp;K$3)-$F1994)))</f>
        <v>#VALUE!</v>
      </c>
      <c r="L1994" s="21" t="e">
        <f>IF(OR($B1994="",L$3&lt;$D1994+Настройки!$B$7),0,MAX(0,$E1994-MAX(0,SUMIFS(Тех_Движение!$G$2:$G$5111,Тех_Движение!$D$2:$D$5111,$C1994,Тех_Движение!$B$2:$B$5111,"&lt;="&amp;L$3)-$F1994)))</f>
        <v>#VALUE!</v>
      </c>
      <c r="M1994" s="21" t="e">
        <f>IF(OR($B1994="",M$3&lt;$D1994+Настройки!$B$7),0,MAX(0,$E1994-MAX(0,SUMIFS(Тех_Движение!$G$2:$G$5111,Тех_Движение!$D$2:$D$5111,$C1994,Тех_Движение!$B$2:$B$5111,"&lt;="&amp;M$3)-$F1994)))</f>
        <v>#VALUE!</v>
      </c>
      <c r="N1994" s="21" t="e">
        <f>IF(OR($B1994="",N$3&lt;$D1994+Настройки!$B$7),0,MAX(0,$E1994-MAX(0,SUMIFS(Тех_Движение!$G$2:$G$5111,Тех_Движение!$D$2:$D$5111,$C1994,Тех_Движение!$B$2:$B$5111,"&lt;="&amp;N$3)-$F1994)))</f>
        <v>#VALUE!</v>
      </c>
      <c r="O1994" s="21" t="e">
        <f>IF(OR($B1994="",O$3&lt;$D1994+Настройки!$B$7),0,MAX(0,$E1994-MAX(0,SUMIFS(Тех_Движение!$G$2:$G$5111,Тех_Движение!$D$2:$D$5111,$C1994,Тех_Движение!$B$2:$B$5111,"&lt;="&amp;O$3)-$F1994)))</f>
        <v>#VALUE!</v>
      </c>
      <c r="P1994" s="21" t="e">
        <f>IF(OR($B1994="",P$3&lt;$D1994+Настройки!$B$7),0,MAX(0,$E1994-MAX(0,SUMIFS(Тех_Движение!$G$2:$G$5111,Тех_Движение!$D$2:$D$5111,$C1994,Тех_Движение!$B$2:$B$5111,"&lt;="&amp;P$3)-$F1994)))</f>
        <v>#VALUE!</v>
      </c>
      <c r="Q1994" s="21" t="e">
        <f>IF(OR($B1994="",Q$3&lt;$D1994+Настройки!$B$7),0,MAX(0,$E1994-MAX(0,SUMIFS(Тех_Движение!$G$2:$G$5111,Тех_Движение!$D$2:$D$5111,$C1994,Тех_Движение!$B$2:$B$5111,"&lt;="&amp;Q$3)-$F1994)))</f>
        <v>#VALUE!</v>
      </c>
      <c r="R1994" s="21" t="str">
        <f t="shared" si="94"/>
        <v/>
      </c>
      <c r="S1994" s="23" t="str">
        <f>IF($B1994="","",VLOOKUP($C1994,Настройки!$A$11:$L$17,9,FALSE))</f>
        <v/>
      </c>
      <c r="T1994" s="23" t="str">
        <f t="shared" si="95"/>
        <v/>
      </c>
    </row>
    <row r="1995" spans="1:20" x14ac:dyDescent="0.3">
      <c r="A1995" s="20">
        <f>Тех_Движение!$A$1992</f>
        <v>1991</v>
      </c>
      <c r="B1995" s="20" t="str">
        <f>IF(Тех_Движение!$F$1992&gt;0,Тех_Движение!$I$1992,"")</f>
        <v/>
      </c>
      <c r="C1995" s="20" t="str">
        <f>IF($B1995="","",Тех_Движение!$D$1992)</f>
        <v/>
      </c>
      <c r="D1995" s="9" t="str">
        <f>IF($B1995="","",Тех_Движение!$B$1992)</f>
        <v/>
      </c>
      <c r="E1995" s="21" t="str">
        <f>IF($B1995="","",Тех_Движение!$F$1992)</f>
        <v/>
      </c>
      <c r="F1995" s="21" t="str">
        <f>IF($B1995="","",SUMIFS($E$5:$E1994,$C$5:$C1994,$C1995))</f>
        <v/>
      </c>
      <c r="G1995" s="21" t="str">
        <f>IF($B1995="","",MAX(0,$E1995-MAX(0,SUMIFS(Тех_Движение!$G$2:$G$5111,Тех_Движение!$D$2:$D$5111,$C1995,Тех_Движение!$B$2:$B$5111,"&lt;="&amp;Настройки!$B$5-1)-$F1995)))</f>
        <v/>
      </c>
      <c r="H1995" s="21" t="str">
        <f>IF($B1995="","",IF(AND($D1995&gt;=Настройки!$B$5,$D1995&lt;=Настройки!$B$6),$E1995,0))</f>
        <v/>
      </c>
      <c r="I1995" s="21" t="str">
        <f t="shared" si="93"/>
        <v/>
      </c>
      <c r="J1995" s="21" t="str">
        <f>IF($B1995="","",MAX(0,$E1995-MAX(0,SUMIFS(Тех_Движение!$G$2:$G$5111,Тех_Движение!$D$2:$D$5111,$C1995,Тех_Движение!$B$2:$B$5111,"&lt;="&amp;Настройки!$B$6)-$F1995)))</f>
        <v/>
      </c>
      <c r="K1995" s="21" t="e">
        <f>IF(OR($B1995="",K$3&lt;$D1995+Настройки!$B$7),0,MAX(0,$E1995-MAX(0,SUMIFS(Тех_Движение!$G$2:$G$5111,Тех_Движение!$D$2:$D$5111,$C1995,Тех_Движение!$B$2:$B$5111,"&lt;="&amp;K$3)-$F1995)))</f>
        <v>#VALUE!</v>
      </c>
      <c r="L1995" s="21" t="e">
        <f>IF(OR($B1995="",L$3&lt;$D1995+Настройки!$B$7),0,MAX(0,$E1995-MAX(0,SUMIFS(Тех_Движение!$G$2:$G$5111,Тех_Движение!$D$2:$D$5111,$C1995,Тех_Движение!$B$2:$B$5111,"&lt;="&amp;L$3)-$F1995)))</f>
        <v>#VALUE!</v>
      </c>
      <c r="M1995" s="21" t="e">
        <f>IF(OR($B1995="",M$3&lt;$D1995+Настройки!$B$7),0,MAX(0,$E1995-MAX(0,SUMIFS(Тех_Движение!$G$2:$G$5111,Тех_Движение!$D$2:$D$5111,$C1995,Тех_Движение!$B$2:$B$5111,"&lt;="&amp;M$3)-$F1995)))</f>
        <v>#VALUE!</v>
      </c>
      <c r="N1995" s="21" t="e">
        <f>IF(OR($B1995="",N$3&lt;$D1995+Настройки!$B$7),0,MAX(0,$E1995-MAX(0,SUMIFS(Тех_Движение!$G$2:$G$5111,Тех_Движение!$D$2:$D$5111,$C1995,Тех_Движение!$B$2:$B$5111,"&lt;="&amp;N$3)-$F1995)))</f>
        <v>#VALUE!</v>
      </c>
      <c r="O1995" s="21" t="e">
        <f>IF(OR($B1995="",O$3&lt;$D1995+Настройки!$B$7),0,MAX(0,$E1995-MAX(0,SUMIFS(Тех_Движение!$G$2:$G$5111,Тех_Движение!$D$2:$D$5111,$C1995,Тех_Движение!$B$2:$B$5111,"&lt;="&amp;O$3)-$F1995)))</f>
        <v>#VALUE!</v>
      </c>
      <c r="P1995" s="21" t="e">
        <f>IF(OR($B1995="",P$3&lt;$D1995+Настройки!$B$7),0,MAX(0,$E1995-MAX(0,SUMIFS(Тех_Движение!$G$2:$G$5111,Тех_Движение!$D$2:$D$5111,$C1995,Тех_Движение!$B$2:$B$5111,"&lt;="&amp;P$3)-$F1995)))</f>
        <v>#VALUE!</v>
      </c>
      <c r="Q1995" s="21" t="e">
        <f>IF(OR($B1995="",Q$3&lt;$D1995+Настройки!$B$7),0,MAX(0,$E1995-MAX(0,SUMIFS(Тех_Движение!$G$2:$G$5111,Тех_Движение!$D$2:$D$5111,$C1995,Тех_Движение!$B$2:$B$5111,"&lt;="&amp;Q$3)-$F1995)))</f>
        <v>#VALUE!</v>
      </c>
      <c r="R1995" s="21" t="str">
        <f t="shared" si="94"/>
        <v/>
      </c>
      <c r="S1995" s="23" t="str">
        <f>IF($B1995="","",VLOOKUP($C1995,Настройки!$A$11:$L$17,9,FALSE))</f>
        <v/>
      </c>
      <c r="T1995" s="23" t="str">
        <f t="shared" si="95"/>
        <v/>
      </c>
    </row>
    <row r="1996" spans="1:20" x14ac:dyDescent="0.3">
      <c r="A1996" s="20">
        <f>Тех_Движение!$A$1993</f>
        <v>1992</v>
      </c>
      <c r="B1996" s="20" t="str">
        <f>IF(Тех_Движение!$F$1993&gt;0,Тех_Движение!$I$1993,"")</f>
        <v/>
      </c>
      <c r="C1996" s="20" t="str">
        <f>IF($B1996="","",Тех_Движение!$D$1993)</f>
        <v/>
      </c>
      <c r="D1996" s="9" t="str">
        <f>IF($B1996="","",Тех_Движение!$B$1993)</f>
        <v/>
      </c>
      <c r="E1996" s="21" t="str">
        <f>IF($B1996="","",Тех_Движение!$F$1993)</f>
        <v/>
      </c>
      <c r="F1996" s="21" t="str">
        <f>IF($B1996="","",SUMIFS($E$5:$E1995,$C$5:$C1995,$C1996))</f>
        <v/>
      </c>
      <c r="G1996" s="21" t="str">
        <f>IF($B1996="","",MAX(0,$E1996-MAX(0,SUMIFS(Тех_Движение!$G$2:$G$5111,Тех_Движение!$D$2:$D$5111,$C1996,Тех_Движение!$B$2:$B$5111,"&lt;="&amp;Настройки!$B$5-1)-$F1996)))</f>
        <v/>
      </c>
      <c r="H1996" s="21" t="str">
        <f>IF($B1996="","",IF(AND($D1996&gt;=Настройки!$B$5,$D1996&lt;=Настройки!$B$6),$E1996,0))</f>
        <v/>
      </c>
      <c r="I1996" s="21" t="str">
        <f t="shared" si="93"/>
        <v/>
      </c>
      <c r="J1996" s="21" t="str">
        <f>IF($B1996="","",MAX(0,$E1996-MAX(0,SUMIFS(Тех_Движение!$G$2:$G$5111,Тех_Движение!$D$2:$D$5111,$C1996,Тех_Движение!$B$2:$B$5111,"&lt;="&amp;Настройки!$B$6)-$F1996)))</f>
        <v/>
      </c>
      <c r="K1996" s="21" t="e">
        <f>IF(OR($B1996="",K$3&lt;$D1996+Настройки!$B$7),0,MAX(0,$E1996-MAX(0,SUMIFS(Тех_Движение!$G$2:$G$5111,Тех_Движение!$D$2:$D$5111,$C1996,Тех_Движение!$B$2:$B$5111,"&lt;="&amp;K$3)-$F1996)))</f>
        <v>#VALUE!</v>
      </c>
      <c r="L1996" s="21" t="e">
        <f>IF(OR($B1996="",L$3&lt;$D1996+Настройки!$B$7),0,MAX(0,$E1996-MAX(0,SUMIFS(Тех_Движение!$G$2:$G$5111,Тех_Движение!$D$2:$D$5111,$C1996,Тех_Движение!$B$2:$B$5111,"&lt;="&amp;L$3)-$F1996)))</f>
        <v>#VALUE!</v>
      </c>
      <c r="M1996" s="21" t="e">
        <f>IF(OR($B1996="",M$3&lt;$D1996+Настройки!$B$7),0,MAX(0,$E1996-MAX(0,SUMIFS(Тех_Движение!$G$2:$G$5111,Тех_Движение!$D$2:$D$5111,$C1996,Тех_Движение!$B$2:$B$5111,"&lt;="&amp;M$3)-$F1996)))</f>
        <v>#VALUE!</v>
      </c>
      <c r="N1996" s="21" t="e">
        <f>IF(OR($B1996="",N$3&lt;$D1996+Настройки!$B$7),0,MAX(0,$E1996-MAX(0,SUMIFS(Тех_Движение!$G$2:$G$5111,Тех_Движение!$D$2:$D$5111,$C1996,Тех_Движение!$B$2:$B$5111,"&lt;="&amp;N$3)-$F1996)))</f>
        <v>#VALUE!</v>
      </c>
      <c r="O1996" s="21" t="e">
        <f>IF(OR($B1996="",O$3&lt;$D1996+Настройки!$B$7),0,MAX(0,$E1996-MAX(0,SUMIFS(Тех_Движение!$G$2:$G$5111,Тех_Движение!$D$2:$D$5111,$C1996,Тех_Движение!$B$2:$B$5111,"&lt;="&amp;O$3)-$F1996)))</f>
        <v>#VALUE!</v>
      </c>
      <c r="P1996" s="21" t="e">
        <f>IF(OR($B1996="",P$3&lt;$D1996+Настройки!$B$7),0,MAX(0,$E1996-MAX(0,SUMIFS(Тех_Движение!$G$2:$G$5111,Тех_Движение!$D$2:$D$5111,$C1996,Тех_Движение!$B$2:$B$5111,"&lt;="&amp;P$3)-$F1996)))</f>
        <v>#VALUE!</v>
      </c>
      <c r="Q1996" s="21" t="e">
        <f>IF(OR($B1996="",Q$3&lt;$D1996+Настройки!$B$7),0,MAX(0,$E1996-MAX(0,SUMIFS(Тех_Движение!$G$2:$G$5111,Тех_Движение!$D$2:$D$5111,$C1996,Тех_Движение!$B$2:$B$5111,"&lt;="&amp;Q$3)-$F1996)))</f>
        <v>#VALUE!</v>
      </c>
      <c r="R1996" s="21" t="str">
        <f t="shared" si="94"/>
        <v/>
      </c>
      <c r="S1996" s="23" t="str">
        <f>IF($B1996="","",VLOOKUP($C1996,Настройки!$A$11:$L$17,9,FALSE))</f>
        <v/>
      </c>
      <c r="T1996" s="23" t="str">
        <f t="shared" si="95"/>
        <v/>
      </c>
    </row>
    <row r="1997" spans="1:20" x14ac:dyDescent="0.3">
      <c r="A1997" s="20">
        <f>Тех_Движение!$A$1994</f>
        <v>1993</v>
      </c>
      <c r="B1997" s="20" t="str">
        <f>IF(Тех_Движение!$F$1994&gt;0,Тех_Движение!$I$1994,"")</f>
        <v/>
      </c>
      <c r="C1997" s="20" t="str">
        <f>IF($B1997="","",Тех_Движение!$D$1994)</f>
        <v/>
      </c>
      <c r="D1997" s="9" t="str">
        <f>IF($B1997="","",Тех_Движение!$B$1994)</f>
        <v/>
      </c>
      <c r="E1997" s="21" t="str">
        <f>IF($B1997="","",Тех_Движение!$F$1994)</f>
        <v/>
      </c>
      <c r="F1997" s="21" t="str">
        <f>IF($B1997="","",SUMIFS($E$5:$E1996,$C$5:$C1996,$C1997))</f>
        <v/>
      </c>
      <c r="G1997" s="21" t="str">
        <f>IF($B1997="","",MAX(0,$E1997-MAX(0,SUMIFS(Тех_Движение!$G$2:$G$5111,Тех_Движение!$D$2:$D$5111,$C1997,Тех_Движение!$B$2:$B$5111,"&lt;="&amp;Настройки!$B$5-1)-$F1997)))</f>
        <v/>
      </c>
      <c r="H1997" s="21" t="str">
        <f>IF($B1997="","",IF(AND($D1997&gt;=Настройки!$B$5,$D1997&lt;=Настройки!$B$6),$E1997,0))</f>
        <v/>
      </c>
      <c r="I1997" s="21" t="str">
        <f t="shared" si="93"/>
        <v/>
      </c>
      <c r="J1997" s="21" t="str">
        <f>IF($B1997="","",MAX(0,$E1997-MAX(0,SUMIFS(Тех_Движение!$G$2:$G$5111,Тех_Движение!$D$2:$D$5111,$C1997,Тех_Движение!$B$2:$B$5111,"&lt;="&amp;Настройки!$B$6)-$F1997)))</f>
        <v/>
      </c>
      <c r="K1997" s="21" t="e">
        <f>IF(OR($B1997="",K$3&lt;$D1997+Настройки!$B$7),0,MAX(0,$E1997-MAX(0,SUMIFS(Тех_Движение!$G$2:$G$5111,Тех_Движение!$D$2:$D$5111,$C1997,Тех_Движение!$B$2:$B$5111,"&lt;="&amp;K$3)-$F1997)))</f>
        <v>#VALUE!</v>
      </c>
      <c r="L1997" s="21" t="e">
        <f>IF(OR($B1997="",L$3&lt;$D1997+Настройки!$B$7),0,MAX(0,$E1997-MAX(0,SUMIFS(Тех_Движение!$G$2:$G$5111,Тех_Движение!$D$2:$D$5111,$C1997,Тех_Движение!$B$2:$B$5111,"&lt;="&amp;L$3)-$F1997)))</f>
        <v>#VALUE!</v>
      </c>
      <c r="M1997" s="21" t="e">
        <f>IF(OR($B1997="",M$3&lt;$D1997+Настройки!$B$7),0,MAX(0,$E1997-MAX(0,SUMIFS(Тех_Движение!$G$2:$G$5111,Тех_Движение!$D$2:$D$5111,$C1997,Тех_Движение!$B$2:$B$5111,"&lt;="&amp;M$3)-$F1997)))</f>
        <v>#VALUE!</v>
      </c>
      <c r="N1997" s="21" t="e">
        <f>IF(OR($B1997="",N$3&lt;$D1997+Настройки!$B$7),0,MAX(0,$E1997-MAX(0,SUMIFS(Тех_Движение!$G$2:$G$5111,Тех_Движение!$D$2:$D$5111,$C1997,Тех_Движение!$B$2:$B$5111,"&lt;="&amp;N$3)-$F1997)))</f>
        <v>#VALUE!</v>
      </c>
      <c r="O1997" s="21" t="e">
        <f>IF(OR($B1997="",O$3&lt;$D1997+Настройки!$B$7),0,MAX(0,$E1997-MAX(0,SUMIFS(Тех_Движение!$G$2:$G$5111,Тех_Движение!$D$2:$D$5111,$C1997,Тех_Движение!$B$2:$B$5111,"&lt;="&amp;O$3)-$F1997)))</f>
        <v>#VALUE!</v>
      </c>
      <c r="P1997" s="21" t="e">
        <f>IF(OR($B1997="",P$3&lt;$D1997+Настройки!$B$7),0,MAX(0,$E1997-MAX(0,SUMIFS(Тех_Движение!$G$2:$G$5111,Тех_Движение!$D$2:$D$5111,$C1997,Тех_Движение!$B$2:$B$5111,"&lt;="&amp;P$3)-$F1997)))</f>
        <v>#VALUE!</v>
      </c>
      <c r="Q1997" s="21" t="e">
        <f>IF(OR($B1997="",Q$3&lt;$D1997+Настройки!$B$7),0,MAX(0,$E1997-MAX(0,SUMIFS(Тех_Движение!$G$2:$G$5111,Тех_Движение!$D$2:$D$5111,$C1997,Тех_Движение!$B$2:$B$5111,"&lt;="&amp;Q$3)-$F1997)))</f>
        <v>#VALUE!</v>
      </c>
      <c r="R1997" s="21" t="str">
        <f t="shared" si="94"/>
        <v/>
      </c>
      <c r="S1997" s="23" t="str">
        <f>IF($B1997="","",VLOOKUP($C1997,Настройки!$A$11:$L$17,9,FALSE))</f>
        <v/>
      </c>
      <c r="T1997" s="23" t="str">
        <f t="shared" si="95"/>
        <v/>
      </c>
    </row>
    <row r="1998" spans="1:20" x14ac:dyDescent="0.3">
      <c r="A1998" s="20">
        <f>Тех_Движение!$A$1995</f>
        <v>1994</v>
      </c>
      <c r="B1998" s="20" t="str">
        <f>IF(Тех_Движение!$F$1995&gt;0,Тех_Движение!$I$1995,"")</f>
        <v/>
      </c>
      <c r="C1998" s="20" t="str">
        <f>IF($B1998="","",Тех_Движение!$D$1995)</f>
        <v/>
      </c>
      <c r="D1998" s="9" t="str">
        <f>IF($B1998="","",Тех_Движение!$B$1995)</f>
        <v/>
      </c>
      <c r="E1998" s="21" t="str">
        <f>IF($B1998="","",Тех_Движение!$F$1995)</f>
        <v/>
      </c>
      <c r="F1998" s="21" t="str">
        <f>IF($B1998="","",SUMIFS($E$5:$E1997,$C$5:$C1997,$C1998))</f>
        <v/>
      </c>
      <c r="G1998" s="21" t="str">
        <f>IF($B1998="","",MAX(0,$E1998-MAX(0,SUMIFS(Тех_Движение!$G$2:$G$5111,Тех_Движение!$D$2:$D$5111,$C1998,Тех_Движение!$B$2:$B$5111,"&lt;="&amp;Настройки!$B$5-1)-$F1998)))</f>
        <v/>
      </c>
      <c r="H1998" s="21" t="str">
        <f>IF($B1998="","",IF(AND($D1998&gt;=Настройки!$B$5,$D1998&lt;=Настройки!$B$6),$E1998,0))</f>
        <v/>
      </c>
      <c r="I1998" s="21" t="str">
        <f t="shared" si="93"/>
        <v/>
      </c>
      <c r="J1998" s="21" t="str">
        <f>IF($B1998="","",MAX(0,$E1998-MAX(0,SUMIFS(Тех_Движение!$G$2:$G$5111,Тех_Движение!$D$2:$D$5111,$C1998,Тех_Движение!$B$2:$B$5111,"&lt;="&amp;Настройки!$B$6)-$F1998)))</f>
        <v/>
      </c>
      <c r="K1998" s="21" t="e">
        <f>IF(OR($B1998="",K$3&lt;$D1998+Настройки!$B$7),0,MAX(0,$E1998-MAX(0,SUMIFS(Тех_Движение!$G$2:$G$5111,Тех_Движение!$D$2:$D$5111,$C1998,Тех_Движение!$B$2:$B$5111,"&lt;="&amp;K$3)-$F1998)))</f>
        <v>#VALUE!</v>
      </c>
      <c r="L1998" s="21" t="e">
        <f>IF(OR($B1998="",L$3&lt;$D1998+Настройки!$B$7),0,MAX(0,$E1998-MAX(0,SUMIFS(Тех_Движение!$G$2:$G$5111,Тех_Движение!$D$2:$D$5111,$C1998,Тех_Движение!$B$2:$B$5111,"&lt;="&amp;L$3)-$F1998)))</f>
        <v>#VALUE!</v>
      </c>
      <c r="M1998" s="21" t="e">
        <f>IF(OR($B1998="",M$3&lt;$D1998+Настройки!$B$7),0,MAX(0,$E1998-MAX(0,SUMIFS(Тех_Движение!$G$2:$G$5111,Тех_Движение!$D$2:$D$5111,$C1998,Тех_Движение!$B$2:$B$5111,"&lt;="&amp;M$3)-$F1998)))</f>
        <v>#VALUE!</v>
      </c>
      <c r="N1998" s="21" t="e">
        <f>IF(OR($B1998="",N$3&lt;$D1998+Настройки!$B$7),0,MAX(0,$E1998-MAX(0,SUMIFS(Тех_Движение!$G$2:$G$5111,Тех_Движение!$D$2:$D$5111,$C1998,Тех_Движение!$B$2:$B$5111,"&lt;="&amp;N$3)-$F1998)))</f>
        <v>#VALUE!</v>
      </c>
      <c r="O1998" s="21" t="e">
        <f>IF(OR($B1998="",O$3&lt;$D1998+Настройки!$B$7),0,MAX(0,$E1998-MAX(0,SUMIFS(Тех_Движение!$G$2:$G$5111,Тех_Движение!$D$2:$D$5111,$C1998,Тех_Движение!$B$2:$B$5111,"&lt;="&amp;O$3)-$F1998)))</f>
        <v>#VALUE!</v>
      </c>
      <c r="P1998" s="21" t="e">
        <f>IF(OR($B1998="",P$3&lt;$D1998+Настройки!$B$7),0,MAX(0,$E1998-MAX(0,SUMIFS(Тех_Движение!$G$2:$G$5111,Тех_Движение!$D$2:$D$5111,$C1998,Тех_Движение!$B$2:$B$5111,"&lt;="&amp;P$3)-$F1998)))</f>
        <v>#VALUE!</v>
      </c>
      <c r="Q1998" s="21" t="e">
        <f>IF(OR($B1998="",Q$3&lt;$D1998+Настройки!$B$7),0,MAX(0,$E1998-MAX(0,SUMIFS(Тех_Движение!$G$2:$G$5111,Тех_Движение!$D$2:$D$5111,$C1998,Тех_Движение!$B$2:$B$5111,"&lt;="&amp;Q$3)-$F1998)))</f>
        <v>#VALUE!</v>
      </c>
      <c r="R1998" s="21" t="str">
        <f t="shared" si="94"/>
        <v/>
      </c>
      <c r="S1998" s="23" t="str">
        <f>IF($B1998="","",VLOOKUP($C1998,Настройки!$A$11:$L$17,9,FALSE))</f>
        <v/>
      </c>
      <c r="T1998" s="23" t="str">
        <f t="shared" si="95"/>
        <v/>
      </c>
    </row>
    <row r="1999" spans="1:20" x14ac:dyDescent="0.3">
      <c r="A1999" s="20">
        <f>Тех_Движение!$A$1996</f>
        <v>1995</v>
      </c>
      <c r="B1999" s="20" t="str">
        <f>IF(Тех_Движение!$F$1996&gt;0,Тех_Движение!$I$1996,"")</f>
        <v/>
      </c>
      <c r="C1999" s="20" t="str">
        <f>IF($B1999="","",Тех_Движение!$D$1996)</f>
        <v/>
      </c>
      <c r="D1999" s="9" t="str">
        <f>IF($B1999="","",Тех_Движение!$B$1996)</f>
        <v/>
      </c>
      <c r="E1999" s="21" t="str">
        <f>IF($B1999="","",Тех_Движение!$F$1996)</f>
        <v/>
      </c>
      <c r="F1999" s="21" t="str">
        <f>IF($B1999="","",SUMIFS($E$5:$E1998,$C$5:$C1998,$C1999))</f>
        <v/>
      </c>
      <c r="G1999" s="21" t="str">
        <f>IF($B1999="","",MAX(0,$E1999-MAX(0,SUMIFS(Тех_Движение!$G$2:$G$5111,Тех_Движение!$D$2:$D$5111,$C1999,Тех_Движение!$B$2:$B$5111,"&lt;="&amp;Настройки!$B$5-1)-$F1999)))</f>
        <v/>
      </c>
      <c r="H1999" s="21" t="str">
        <f>IF($B1999="","",IF(AND($D1999&gt;=Настройки!$B$5,$D1999&lt;=Настройки!$B$6),$E1999,0))</f>
        <v/>
      </c>
      <c r="I1999" s="21" t="str">
        <f t="shared" si="93"/>
        <v/>
      </c>
      <c r="J1999" s="21" t="str">
        <f>IF($B1999="","",MAX(0,$E1999-MAX(0,SUMIFS(Тех_Движение!$G$2:$G$5111,Тех_Движение!$D$2:$D$5111,$C1999,Тех_Движение!$B$2:$B$5111,"&lt;="&amp;Настройки!$B$6)-$F1999)))</f>
        <v/>
      </c>
      <c r="K1999" s="21" t="e">
        <f>IF(OR($B1999="",K$3&lt;$D1999+Настройки!$B$7),0,MAX(0,$E1999-MAX(0,SUMIFS(Тех_Движение!$G$2:$G$5111,Тех_Движение!$D$2:$D$5111,$C1999,Тех_Движение!$B$2:$B$5111,"&lt;="&amp;K$3)-$F1999)))</f>
        <v>#VALUE!</v>
      </c>
      <c r="L1999" s="21" t="e">
        <f>IF(OR($B1999="",L$3&lt;$D1999+Настройки!$B$7),0,MAX(0,$E1999-MAX(0,SUMIFS(Тех_Движение!$G$2:$G$5111,Тех_Движение!$D$2:$D$5111,$C1999,Тех_Движение!$B$2:$B$5111,"&lt;="&amp;L$3)-$F1999)))</f>
        <v>#VALUE!</v>
      </c>
      <c r="M1999" s="21" t="e">
        <f>IF(OR($B1999="",M$3&lt;$D1999+Настройки!$B$7),0,MAX(0,$E1999-MAX(0,SUMIFS(Тех_Движение!$G$2:$G$5111,Тех_Движение!$D$2:$D$5111,$C1999,Тех_Движение!$B$2:$B$5111,"&lt;="&amp;M$3)-$F1999)))</f>
        <v>#VALUE!</v>
      </c>
      <c r="N1999" s="21" t="e">
        <f>IF(OR($B1999="",N$3&lt;$D1999+Настройки!$B$7),0,MAX(0,$E1999-MAX(0,SUMIFS(Тех_Движение!$G$2:$G$5111,Тех_Движение!$D$2:$D$5111,$C1999,Тех_Движение!$B$2:$B$5111,"&lt;="&amp;N$3)-$F1999)))</f>
        <v>#VALUE!</v>
      </c>
      <c r="O1999" s="21" t="e">
        <f>IF(OR($B1999="",O$3&lt;$D1999+Настройки!$B$7),0,MAX(0,$E1999-MAX(0,SUMIFS(Тех_Движение!$G$2:$G$5111,Тех_Движение!$D$2:$D$5111,$C1999,Тех_Движение!$B$2:$B$5111,"&lt;="&amp;O$3)-$F1999)))</f>
        <v>#VALUE!</v>
      </c>
      <c r="P1999" s="21" t="e">
        <f>IF(OR($B1999="",P$3&lt;$D1999+Настройки!$B$7),0,MAX(0,$E1999-MAX(0,SUMIFS(Тех_Движение!$G$2:$G$5111,Тех_Движение!$D$2:$D$5111,$C1999,Тех_Движение!$B$2:$B$5111,"&lt;="&amp;P$3)-$F1999)))</f>
        <v>#VALUE!</v>
      </c>
      <c r="Q1999" s="21" t="e">
        <f>IF(OR($B1999="",Q$3&lt;$D1999+Настройки!$B$7),0,MAX(0,$E1999-MAX(0,SUMIFS(Тех_Движение!$G$2:$G$5111,Тех_Движение!$D$2:$D$5111,$C1999,Тех_Движение!$B$2:$B$5111,"&lt;="&amp;Q$3)-$F1999)))</f>
        <v>#VALUE!</v>
      </c>
      <c r="R1999" s="21" t="str">
        <f t="shared" si="94"/>
        <v/>
      </c>
      <c r="S1999" s="23" t="str">
        <f>IF($B1999="","",VLOOKUP($C1999,Настройки!$A$11:$L$17,9,FALSE))</f>
        <v/>
      </c>
      <c r="T1999" s="23" t="str">
        <f t="shared" si="95"/>
        <v/>
      </c>
    </row>
    <row r="2000" spans="1:20" x14ac:dyDescent="0.3">
      <c r="A2000" s="20">
        <f>Тех_Движение!$A$1997</f>
        <v>1996</v>
      </c>
      <c r="B2000" s="20" t="str">
        <f>IF(Тех_Движение!$F$1997&gt;0,Тех_Движение!$I$1997,"")</f>
        <v/>
      </c>
      <c r="C2000" s="20" t="str">
        <f>IF($B2000="","",Тех_Движение!$D$1997)</f>
        <v/>
      </c>
      <c r="D2000" s="9" t="str">
        <f>IF($B2000="","",Тех_Движение!$B$1997)</f>
        <v/>
      </c>
      <c r="E2000" s="21" t="str">
        <f>IF($B2000="","",Тех_Движение!$F$1997)</f>
        <v/>
      </c>
      <c r="F2000" s="21" t="str">
        <f>IF($B2000="","",SUMIFS($E$5:$E1999,$C$5:$C1999,$C2000))</f>
        <v/>
      </c>
      <c r="G2000" s="21" t="str">
        <f>IF($B2000="","",MAX(0,$E2000-MAX(0,SUMIFS(Тех_Движение!$G$2:$G$5111,Тех_Движение!$D$2:$D$5111,$C2000,Тех_Движение!$B$2:$B$5111,"&lt;="&amp;Настройки!$B$5-1)-$F2000)))</f>
        <v/>
      </c>
      <c r="H2000" s="21" t="str">
        <f>IF($B2000="","",IF(AND($D2000&gt;=Настройки!$B$5,$D2000&lt;=Настройки!$B$6),$E2000,0))</f>
        <v/>
      </c>
      <c r="I2000" s="21" t="str">
        <f t="shared" si="93"/>
        <v/>
      </c>
      <c r="J2000" s="21" t="str">
        <f>IF($B2000="","",MAX(0,$E2000-MAX(0,SUMIFS(Тех_Движение!$G$2:$G$5111,Тех_Движение!$D$2:$D$5111,$C2000,Тех_Движение!$B$2:$B$5111,"&lt;="&amp;Настройки!$B$6)-$F2000)))</f>
        <v/>
      </c>
      <c r="K2000" s="21" t="e">
        <f>IF(OR($B2000="",K$3&lt;$D2000+Настройки!$B$7),0,MAX(0,$E2000-MAX(0,SUMIFS(Тех_Движение!$G$2:$G$5111,Тех_Движение!$D$2:$D$5111,$C2000,Тех_Движение!$B$2:$B$5111,"&lt;="&amp;K$3)-$F2000)))</f>
        <v>#VALUE!</v>
      </c>
      <c r="L2000" s="21" t="e">
        <f>IF(OR($B2000="",L$3&lt;$D2000+Настройки!$B$7),0,MAX(0,$E2000-MAX(0,SUMIFS(Тех_Движение!$G$2:$G$5111,Тех_Движение!$D$2:$D$5111,$C2000,Тех_Движение!$B$2:$B$5111,"&lt;="&amp;L$3)-$F2000)))</f>
        <v>#VALUE!</v>
      </c>
      <c r="M2000" s="21" t="e">
        <f>IF(OR($B2000="",M$3&lt;$D2000+Настройки!$B$7),0,MAX(0,$E2000-MAX(0,SUMIFS(Тех_Движение!$G$2:$G$5111,Тех_Движение!$D$2:$D$5111,$C2000,Тех_Движение!$B$2:$B$5111,"&lt;="&amp;M$3)-$F2000)))</f>
        <v>#VALUE!</v>
      </c>
      <c r="N2000" s="21" t="e">
        <f>IF(OR($B2000="",N$3&lt;$D2000+Настройки!$B$7),0,MAX(0,$E2000-MAX(0,SUMIFS(Тех_Движение!$G$2:$G$5111,Тех_Движение!$D$2:$D$5111,$C2000,Тех_Движение!$B$2:$B$5111,"&lt;="&amp;N$3)-$F2000)))</f>
        <v>#VALUE!</v>
      </c>
      <c r="O2000" s="21" t="e">
        <f>IF(OR($B2000="",O$3&lt;$D2000+Настройки!$B$7),0,MAX(0,$E2000-MAX(0,SUMIFS(Тех_Движение!$G$2:$G$5111,Тех_Движение!$D$2:$D$5111,$C2000,Тех_Движение!$B$2:$B$5111,"&lt;="&amp;O$3)-$F2000)))</f>
        <v>#VALUE!</v>
      </c>
      <c r="P2000" s="21" t="e">
        <f>IF(OR($B2000="",P$3&lt;$D2000+Настройки!$B$7),0,MAX(0,$E2000-MAX(0,SUMIFS(Тех_Движение!$G$2:$G$5111,Тех_Движение!$D$2:$D$5111,$C2000,Тех_Движение!$B$2:$B$5111,"&lt;="&amp;P$3)-$F2000)))</f>
        <v>#VALUE!</v>
      </c>
      <c r="Q2000" s="21" t="e">
        <f>IF(OR($B2000="",Q$3&lt;$D2000+Настройки!$B$7),0,MAX(0,$E2000-MAX(0,SUMIFS(Тех_Движение!$G$2:$G$5111,Тех_Движение!$D$2:$D$5111,$C2000,Тех_Движение!$B$2:$B$5111,"&lt;="&amp;Q$3)-$F2000)))</f>
        <v>#VALUE!</v>
      </c>
      <c r="R2000" s="21" t="str">
        <f t="shared" si="94"/>
        <v/>
      </c>
      <c r="S2000" s="23" t="str">
        <f>IF($B2000="","",VLOOKUP($C2000,Настройки!$A$11:$L$17,9,FALSE))</f>
        <v/>
      </c>
      <c r="T2000" s="23" t="str">
        <f t="shared" si="95"/>
        <v/>
      </c>
    </row>
    <row r="2001" spans="1:20" x14ac:dyDescent="0.3">
      <c r="A2001" s="20">
        <f>Тех_Движение!$A$1998</f>
        <v>1997</v>
      </c>
      <c r="B2001" s="20" t="str">
        <f>IF(Тех_Движение!$F$1998&gt;0,Тех_Движение!$I$1998,"")</f>
        <v/>
      </c>
      <c r="C2001" s="20" t="str">
        <f>IF($B2001="","",Тех_Движение!$D$1998)</f>
        <v/>
      </c>
      <c r="D2001" s="9" t="str">
        <f>IF($B2001="","",Тех_Движение!$B$1998)</f>
        <v/>
      </c>
      <c r="E2001" s="21" t="str">
        <f>IF($B2001="","",Тех_Движение!$F$1998)</f>
        <v/>
      </c>
      <c r="F2001" s="21" t="str">
        <f>IF($B2001="","",SUMIFS($E$5:$E2000,$C$5:$C2000,$C2001))</f>
        <v/>
      </c>
      <c r="G2001" s="21" t="str">
        <f>IF($B2001="","",MAX(0,$E2001-MAX(0,SUMIFS(Тех_Движение!$G$2:$G$5111,Тех_Движение!$D$2:$D$5111,$C2001,Тех_Движение!$B$2:$B$5111,"&lt;="&amp;Настройки!$B$5-1)-$F2001)))</f>
        <v/>
      </c>
      <c r="H2001" s="21" t="str">
        <f>IF($B2001="","",IF(AND($D2001&gt;=Настройки!$B$5,$D2001&lt;=Настройки!$B$6),$E2001,0))</f>
        <v/>
      </c>
      <c r="I2001" s="21" t="str">
        <f t="shared" si="93"/>
        <v/>
      </c>
      <c r="J2001" s="21" t="str">
        <f>IF($B2001="","",MAX(0,$E2001-MAX(0,SUMIFS(Тех_Движение!$G$2:$G$5111,Тех_Движение!$D$2:$D$5111,$C2001,Тех_Движение!$B$2:$B$5111,"&lt;="&amp;Настройки!$B$6)-$F2001)))</f>
        <v/>
      </c>
      <c r="K2001" s="21" t="e">
        <f>IF(OR($B2001="",K$3&lt;$D2001+Настройки!$B$7),0,MAX(0,$E2001-MAX(0,SUMIFS(Тех_Движение!$G$2:$G$5111,Тех_Движение!$D$2:$D$5111,$C2001,Тех_Движение!$B$2:$B$5111,"&lt;="&amp;K$3)-$F2001)))</f>
        <v>#VALUE!</v>
      </c>
      <c r="L2001" s="21" t="e">
        <f>IF(OR($B2001="",L$3&lt;$D2001+Настройки!$B$7),0,MAX(0,$E2001-MAX(0,SUMIFS(Тех_Движение!$G$2:$G$5111,Тех_Движение!$D$2:$D$5111,$C2001,Тех_Движение!$B$2:$B$5111,"&lt;="&amp;L$3)-$F2001)))</f>
        <v>#VALUE!</v>
      </c>
      <c r="M2001" s="21" t="e">
        <f>IF(OR($B2001="",M$3&lt;$D2001+Настройки!$B$7),0,MAX(0,$E2001-MAX(0,SUMIFS(Тех_Движение!$G$2:$G$5111,Тех_Движение!$D$2:$D$5111,$C2001,Тех_Движение!$B$2:$B$5111,"&lt;="&amp;M$3)-$F2001)))</f>
        <v>#VALUE!</v>
      </c>
      <c r="N2001" s="21" t="e">
        <f>IF(OR($B2001="",N$3&lt;$D2001+Настройки!$B$7),0,MAX(0,$E2001-MAX(0,SUMIFS(Тех_Движение!$G$2:$G$5111,Тех_Движение!$D$2:$D$5111,$C2001,Тех_Движение!$B$2:$B$5111,"&lt;="&amp;N$3)-$F2001)))</f>
        <v>#VALUE!</v>
      </c>
      <c r="O2001" s="21" t="e">
        <f>IF(OR($B2001="",O$3&lt;$D2001+Настройки!$B$7),0,MAX(0,$E2001-MAX(0,SUMIFS(Тех_Движение!$G$2:$G$5111,Тех_Движение!$D$2:$D$5111,$C2001,Тех_Движение!$B$2:$B$5111,"&lt;="&amp;O$3)-$F2001)))</f>
        <v>#VALUE!</v>
      </c>
      <c r="P2001" s="21" t="e">
        <f>IF(OR($B2001="",P$3&lt;$D2001+Настройки!$B$7),0,MAX(0,$E2001-MAX(0,SUMIFS(Тех_Движение!$G$2:$G$5111,Тех_Движение!$D$2:$D$5111,$C2001,Тех_Движение!$B$2:$B$5111,"&lt;="&amp;P$3)-$F2001)))</f>
        <v>#VALUE!</v>
      </c>
      <c r="Q2001" s="21" t="e">
        <f>IF(OR($B2001="",Q$3&lt;$D2001+Настройки!$B$7),0,MAX(0,$E2001-MAX(0,SUMIFS(Тех_Движение!$G$2:$G$5111,Тех_Движение!$D$2:$D$5111,$C2001,Тех_Движение!$B$2:$B$5111,"&lt;="&amp;Q$3)-$F2001)))</f>
        <v>#VALUE!</v>
      </c>
      <c r="R2001" s="21" t="str">
        <f t="shared" si="94"/>
        <v/>
      </c>
      <c r="S2001" s="23" t="str">
        <f>IF($B2001="","",VLOOKUP($C2001,Настройки!$A$11:$L$17,9,FALSE))</f>
        <v/>
      </c>
      <c r="T2001" s="23" t="str">
        <f t="shared" si="95"/>
        <v/>
      </c>
    </row>
    <row r="2002" spans="1:20" x14ac:dyDescent="0.3">
      <c r="A2002" s="20">
        <f>Тех_Движение!$A$1999</f>
        <v>1998</v>
      </c>
      <c r="B2002" s="20" t="str">
        <f>IF(Тех_Движение!$F$1999&gt;0,Тех_Движение!$I$1999,"")</f>
        <v/>
      </c>
      <c r="C2002" s="20" t="str">
        <f>IF($B2002="","",Тех_Движение!$D$1999)</f>
        <v/>
      </c>
      <c r="D2002" s="9" t="str">
        <f>IF($B2002="","",Тех_Движение!$B$1999)</f>
        <v/>
      </c>
      <c r="E2002" s="21" t="str">
        <f>IF($B2002="","",Тех_Движение!$F$1999)</f>
        <v/>
      </c>
      <c r="F2002" s="21" t="str">
        <f>IF($B2002="","",SUMIFS($E$5:$E2001,$C$5:$C2001,$C2002))</f>
        <v/>
      </c>
      <c r="G2002" s="21" t="str">
        <f>IF($B2002="","",MAX(0,$E2002-MAX(0,SUMIFS(Тех_Движение!$G$2:$G$5111,Тех_Движение!$D$2:$D$5111,$C2002,Тех_Движение!$B$2:$B$5111,"&lt;="&amp;Настройки!$B$5-1)-$F2002)))</f>
        <v/>
      </c>
      <c r="H2002" s="21" t="str">
        <f>IF($B2002="","",IF(AND($D2002&gt;=Настройки!$B$5,$D2002&lt;=Настройки!$B$6),$E2002,0))</f>
        <v/>
      </c>
      <c r="I2002" s="21" t="str">
        <f t="shared" si="93"/>
        <v/>
      </c>
      <c r="J2002" s="21" t="str">
        <f>IF($B2002="","",MAX(0,$E2002-MAX(0,SUMIFS(Тех_Движение!$G$2:$G$5111,Тех_Движение!$D$2:$D$5111,$C2002,Тех_Движение!$B$2:$B$5111,"&lt;="&amp;Настройки!$B$6)-$F2002)))</f>
        <v/>
      </c>
      <c r="K2002" s="21" t="e">
        <f>IF(OR($B2002="",K$3&lt;$D2002+Настройки!$B$7),0,MAX(0,$E2002-MAX(0,SUMIFS(Тех_Движение!$G$2:$G$5111,Тех_Движение!$D$2:$D$5111,$C2002,Тех_Движение!$B$2:$B$5111,"&lt;="&amp;K$3)-$F2002)))</f>
        <v>#VALUE!</v>
      </c>
      <c r="L2002" s="21" t="e">
        <f>IF(OR($B2002="",L$3&lt;$D2002+Настройки!$B$7),0,MAX(0,$E2002-MAX(0,SUMIFS(Тех_Движение!$G$2:$G$5111,Тех_Движение!$D$2:$D$5111,$C2002,Тех_Движение!$B$2:$B$5111,"&lt;="&amp;L$3)-$F2002)))</f>
        <v>#VALUE!</v>
      </c>
      <c r="M2002" s="21" t="e">
        <f>IF(OR($B2002="",M$3&lt;$D2002+Настройки!$B$7),0,MAX(0,$E2002-MAX(0,SUMIFS(Тех_Движение!$G$2:$G$5111,Тех_Движение!$D$2:$D$5111,$C2002,Тех_Движение!$B$2:$B$5111,"&lt;="&amp;M$3)-$F2002)))</f>
        <v>#VALUE!</v>
      </c>
      <c r="N2002" s="21" t="e">
        <f>IF(OR($B2002="",N$3&lt;$D2002+Настройки!$B$7),0,MAX(0,$E2002-MAX(0,SUMIFS(Тех_Движение!$G$2:$G$5111,Тех_Движение!$D$2:$D$5111,$C2002,Тех_Движение!$B$2:$B$5111,"&lt;="&amp;N$3)-$F2002)))</f>
        <v>#VALUE!</v>
      </c>
      <c r="O2002" s="21" t="e">
        <f>IF(OR($B2002="",O$3&lt;$D2002+Настройки!$B$7),0,MAX(0,$E2002-MAX(0,SUMIFS(Тех_Движение!$G$2:$G$5111,Тех_Движение!$D$2:$D$5111,$C2002,Тех_Движение!$B$2:$B$5111,"&lt;="&amp;O$3)-$F2002)))</f>
        <v>#VALUE!</v>
      </c>
      <c r="P2002" s="21" t="e">
        <f>IF(OR($B2002="",P$3&lt;$D2002+Настройки!$B$7),0,MAX(0,$E2002-MAX(0,SUMIFS(Тех_Движение!$G$2:$G$5111,Тех_Движение!$D$2:$D$5111,$C2002,Тех_Движение!$B$2:$B$5111,"&lt;="&amp;P$3)-$F2002)))</f>
        <v>#VALUE!</v>
      </c>
      <c r="Q2002" s="21" t="e">
        <f>IF(OR($B2002="",Q$3&lt;$D2002+Настройки!$B$7),0,MAX(0,$E2002-MAX(0,SUMIFS(Тех_Движение!$G$2:$G$5111,Тех_Движение!$D$2:$D$5111,$C2002,Тех_Движение!$B$2:$B$5111,"&lt;="&amp;Q$3)-$F2002)))</f>
        <v>#VALUE!</v>
      </c>
      <c r="R2002" s="21" t="str">
        <f t="shared" si="94"/>
        <v/>
      </c>
      <c r="S2002" s="23" t="str">
        <f>IF($B2002="","",VLOOKUP($C2002,Настройки!$A$11:$L$17,9,FALSE))</f>
        <v/>
      </c>
      <c r="T2002" s="23" t="str">
        <f t="shared" si="95"/>
        <v/>
      </c>
    </row>
    <row r="2003" spans="1:20" x14ac:dyDescent="0.3">
      <c r="A2003" s="20">
        <f>Тех_Движение!$A$2000</f>
        <v>1999</v>
      </c>
      <c r="B2003" s="20" t="str">
        <f>IF(Тех_Движение!$F$2000&gt;0,Тех_Движение!$I$2000,"")</f>
        <v/>
      </c>
      <c r="C2003" s="20" t="str">
        <f>IF($B2003="","",Тех_Движение!$D$2000)</f>
        <v/>
      </c>
      <c r="D2003" s="9" t="str">
        <f>IF($B2003="","",Тех_Движение!$B$2000)</f>
        <v/>
      </c>
      <c r="E2003" s="21" t="str">
        <f>IF($B2003="","",Тех_Движение!$F$2000)</f>
        <v/>
      </c>
      <c r="F2003" s="21" t="str">
        <f>IF($B2003="","",SUMIFS($E$5:$E2002,$C$5:$C2002,$C2003))</f>
        <v/>
      </c>
      <c r="G2003" s="21" t="str">
        <f>IF($B2003="","",MAX(0,$E2003-MAX(0,SUMIFS(Тех_Движение!$G$2:$G$5111,Тех_Движение!$D$2:$D$5111,$C2003,Тех_Движение!$B$2:$B$5111,"&lt;="&amp;Настройки!$B$5-1)-$F2003)))</f>
        <v/>
      </c>
      <c r="H2003" s="21" t="str">
        <f>IF($B2003="","",IF(AND($D2003&gt;=Настройки!$B$5,$D2003&lt;=Настройки!$B$6),$E2003,0))</f>
        <v/>
      </c>
      <c r="I2003" s="21" t="str">
        <f t="shared" si="93"/>
        <v/>
      </c>
      <c r="J2003" s="21" t="str">
        <f>IF($B2003="","",MAX(0,$E2003-MAX(0,SUMIFS(Тех_Движение!$G$2:$G$5111,Тех_Движение!$D$2:$D$5111,$C2003,Тех_Движение!$B$2:$B$5111,"&lt;="&amp;Настройки!$B$6)-$F2003)))</f>
        <v/>
      </c>
      <c r="K2003" s="21" t="e">
        <f>IF(OR($B2003="",K$3&lt;$D2003+Настройки!$B$7),0,MAX(0,$E2003-MAX(0,SUMIFS(Тех_Движение!$G$2:$G$5111,Тех_Движение!$D$2:$D$5111,$C2003,Тех_Движение!$B$2:$B$5111,"&lt;="&amp;K$3)-$F2003)))</f>
        <v>#VALUE!</v>
      </c>
      <c r="L2003" s="21" t="e">
        <f>IF(OR($B2003="",L$3&lt;$D2003+Настройки!$B$7),0,MAX(0,$E2003-MAX(0,SUMIFS(Тех_Движение!$G$2:$G$5111,Тех_Движение!$D$2:$D$5111,$C2003,Тех_Движение!$B$2:$B$5111,"&lt;="&amp;L$3)-$F2003)))</f>
        <v>#VALUE!</v>
      </c>
      <c r="M2003" s="21" t="e">
        <f>IF(OR($B2003="",M$3&lt;$D2003+Настройки!$B$7),0,MAX(0,$E2003-MAX(0,SUMIFS(Тех_Движение!$G$2:$G$5111,Тех_Движение!$D$2:$D$5111,$C2003,Тех_Движение!$B$2:$B$5111,"&lt;="&amp;M$3)-$F2003)))</f>
        <v>#VALUE!</v>
      </c>
      <c r="N2003" s="21" t="e">
        <f>IF(OR($B2003="",N$3&lt;$D2003+Настройки!$B$7),0,MAX(0,$E2003-MAX(0,SUMIFS(Тех_Движение!$G$2:$G$5111,Тех_Движение!$D$2:$D$5111,$C2003,Тех_Движение!$B$2:$B$5111,"&lt;="&amp;N$3)-$F2003)))</f>
        <v>#VALUE!</v>
      </c>
      <c r="O2003" s="21" t="e">
        <f>IF(OR($B2003="",O$3&lt;$D2003+Настройки!$B$7),0,MAX(0,$E2003-MAX(0,SUMIFS(Тех_Движение!$G$2:$G$5111,Тех_Движение!$D$2:$D$5111,$C2003,Тех_Движение!$B$2:$B$5111,"&lt;="&amp;O$3)-$F2003)))</f>
        <v>#VALUE!</v>
      </c>
      <c r="P2003" s="21" t="e">
        <f>IF(OR($B2003="",P$3&lt;$D2003+Настройки!$B$7),0,MAX(0,$E2003-MAX(0,SUMIFS(Тех_Движение!$G$2:$G$5111,Тех_Движение!$D$2:$D$5111,$C2003,Тех_Движение!$B$2:$B$5111,"&lt;="&amp;P$3)-$F2003)))</f>
        <v>#VALUE!</v>
      </c>
      <c r="Q2003" s="21" t="e">
        <f>IF(OR($B2003="",Q$3&lt;$D2003+Настройки!$B$7),0,MAX(0,$E2003-MAX(0,SUMIFS(Тех_Движение!$G$2:$G$5111,Тех_Движение!$D$2:$D$5111,$C2003,Тех_Движение!$B$2:$B$5111,"&lt;="&amp;Q$3)-$F2003)))</f>
        <v>#VALUE!</v>
      </c>
      <c r="R2003" s="21" t="str">
        <f t="shared" si="94"/>
        <v/>
      </c>
      <c r="S2003" s="23" t="str">
        <f>IF($B2003="","",VLOOKUP($C2003,Настройки!$A$11:$L$17,9,FALSE))</f>
        <v/>
      </c>
      <c r="T2003" s="23" t="str">
        <f t="shared" si="95"/>
        <v/>
      </c>
    </row>
    <row r="2004" spans="1:20" x14ac:dyDescent="0.3">
      <c r="A2004" s="20">
        <f>Тех_Движение!$A$2001</f>
        <v>2000</v>
      </c>
      <c r="B2004" s="20" t="str">
        <f>IF(Тех_Движение!$F$2001&gt;0,Тех_Движение!$I$2001,"")</f>
        <v/>
      </c>
      <c r="C2004" s="20" t="str">
        <f>IF($B2004="","",Тех_Движение!$D$2001)</f>
        <v/>
      </c>
      <c r="D2004" s="9" t="str">
        <f>IF($B2004="","",Тех_Движение!$B$2001)</f>
        <v/>
      </c>
      <c r="E2004" s="21" t="str">
        <f>IF($B2004="","",Тех_Движение!$F$2001)</f>
        <v/>
      </c>
      <c r="F2004" s="21" t="str">
        <f>IF($B2004="","",SUMIFS($E$5:$E2003,$C$5:$C2003,$C2004))</f>
        <v/>
      </c>
      <c r="G2004" s="21" t="str">
        <f>IF($B2004="","",MAX(0,$E2004-MAX(0,SUMIFS(Тех_Движение!$G$2:$G$5111,Тех_Движение!$D$2:$D$5111,$C2004,Тех_Движение!$B$2:$B$5111,"&lt;="&amp;Настройки!$B$5-1)-$F2004)))</f>
        <v/>
      </c>
      <c r="H2004" s="21" t="str">
        <f>IF($B2004="","",IF(AND($D2004&gt;=Настройки!$B$5,$D2004&lt;=Настройки!$B$6),$E2004,0))</f>
        <v/>
      </c>
      <c r="I2004" s="21" t="str">
        <f t="shared" si="93"/>
        <v/>
      </c>
      <c r="J2004" s="21" t="str">
        <f>IF($B2004="","",MAX(0,$E2004-MAX(0,SUMIFS(Тех_Движение!$G$2:$G$5111,Тех_Движение!$D$2:$D$5111,$C2004,Тех_Движение!$B$2:$B$5111,"&lt;="&amp;Настройки!$B$6)-$F2004)))</f>
        <v/>
      </c>
      <c r="K2004" s="21" t="e">
        <f>IF(OR($B2004="",K$3&lt;$D2004+Настройки!$B$7),0,MAX(0,$E2004-MAX(0,SUMIFS(Тех_Движение!$G$2:$G$5111,Тех_Движение!$D$2:$D$5111,$C2004,Тех_Движение!$B$2:$B$5111,"&lt;="&amp;K$3)-$F2004)))</f>
        <v>#VALUE!</v>
      </c>
      <c r="L2004" s="21" t="e">
        <f>IF(OR($B2004="",L$3&lt;$D2004+Настройки!$B$7),0,MAX(0,$E2004-MAX(0,SUMIFS(Тех_Движение!$G$2:$G$5111,Тех_Движение!$D$2:$D$5111,$C2004,Тех_Движение!$B$2:$B$5111,"&lt;="&amp;L$3)-$F2004)))</f>
        <v>#VALUE!</v>
      </c>
      <c r="M2004" s="21" t="e">
        <f>IF(OR($B2004="",M$3&lt;$D2004+Настройки!$B$7),0,MAX(0,$E2004-MAX(0,SUMIFS(Тех_Движение!$G$2:$G$5111,Тех_Движение!$D$2:$D$5111,$C2004,Тех_Движение!$B$2:$B$5111,"&lt;="&amp;M$3)-$F2004)))</f>
        <v>#VALUE!</v>
      </c>
      <c r="N2004" s="21" t="e">
        <f>IF(OR($B2004="",N$3&lt;$D2004+Настройки!$B$7),0,MAX(0,$E2004-MAX(0,SUMIFS(Тех_Движение!$G$2:$G$5111,Тех_Движение!$D$2:$D$5111,$C2004,Тех_Движение!$B$2:$B$5111,"&lt;="&amp;N$3)-$F2004)))</f>
        <v>#VALUE!</v>
      </c>
      <c r="O2004" s="21" t="e">
        <f>IF(OR($B2004="",O$3&lt;$D2004+Настройки!$B$7),0,MAX(0,$E2004-MAX(0,SUMIFS(Тех_Движение!$G$2:$G$5111,Тех_Движение!$D$2:$D$5111,$C2004,Тех_Движение!$B$2:$B$5111,"&lt;="&amp;O$3)-$F2004)))</f>
        <v>#VALUE!</v>
      </c>
      <c r="P2004" s="21" t="e">
        <f>IF(OR($B2004="",P$3&lt;$D2004+Настройки!$B$7),0,MAX(0,$E2004-MAX(0,SUMIFS(Тех_Движение!$G$2:$G$5111,Тех_Движение!$D$2:$D$5111,$C2004,Тех_Движение!$B$2:$B$5111,"&lt;="&amp;P$3)-$F2004)))</f>
        <v>#VALUE!</v>
      </c>
      <c r="Q2004" s="21" t="e">
        <f>IF(OR($B2004="",Q$3&lt;$D2004+Настройки!$B$7),0,MAX(0,$E2004-MAX(0,SUMIFS(Тех_Движение!$G$2:$G$5111,Тех_Движение!$D$2:$D$5111,$C2004,Тех_Движение!$B$2:$B$5111,"&lt;="&amp;Q$3)-$F2004)))</f>
        <v>#VALUE!</v>
      </c>
      <c r="R2004" s="21" t="str">
        <f t="shared" si="94"/>
        <v/>
      </c>
      <c r="S2004" s="23" t="str">
        <f>IF($B2004="","",VLOOKUP($C2004,Настройки!$A$11:$L$17,9,FALSE))</f>
        <v/>
      </c>
      <c r="T2004" s="23" t="str">
        <f t="shared" si="95"/>
        <v/>
      </c>
    </row>
    <row r="2005" spans="1:20" x14ac:dyDescent="0.3">
      <c r="A2005" s="20">
        <f>Тех_Движение!$A$2002</f>
        <v>2001</v>
      </c>
      <c r="B2005" s="20" t="str">
        <f>IF(Тех_Движение!$F$2002&gt;0,Тех_Движение!$I$2002,"")</f>
        <v/>
      </c>
      <c r="C2005" s="20" t="str">
        <f>IF($B2005="","",Тех_Движение!$D$2002)</f>
        <v/>
      </c>
      <c r="D2005" s="9" t="str">
        <f>IF($B2005="","",Тех_Движение!$B$2002)</f>
        <v/>
      </c>
      <c r="E2005" s="21" t="str">
        <f>IF($B2005="","",Тех_Движение!$F$2002)</f>
        <v/>
      </c>
      <c r="F2005" s="21" t="str">
        <f>IF($B2005="","",SUMIFS($E$5:$E2004,$C$5:$C2004,$C2005))</f>
        <v/>
      </c>
      <c r="G2005" s="21" t="str">
        <f>IF($B2005="","",MAX(0,$E2005-MAX(0,SUMIFS(Тех_Движение!$G$2:$G$5111,Тех_Движение!$D$2:$D$5111,$C2005,Тех_Движение!$B$2:$B$5111,"&lt;="&amp;Настройки!$B$5-1)-$F2005)))</f>
        <v/>
      </c>
      <c r="H2005" s="21" t="str">
        <f>IF($B2005="","",IF(AND($D2005&gt;=Настройки!$B$5,$D2005&lt;=Настройки!$B$6),$E2005,0))</f>
        <v/>
      </c>
      <c r="I2005" s="21" t="str">
        <f t="shared" si="93"/>
        <v/>
      </c>
      <c r="J2005" s="21" t="str">
        <f>IF($B2005="","",MAX(0,$E2005-MAX(0,SUMIFS(Тех_Движение!$G$2:$G$5111,Тех_Движение!$D$2:$D$5111,$C2005,Тех_Движение!$B$2:$B$5111,"&lt;="&amp;Настройки!$B$6)-$F2005)))</f>
        <v/>
      </c>
      <c r="K2005" s="21" t="e">
        <f>IF(OR($B2005="",K$3&lt;$D2005+Настройки!$B$7),0,MAX(0,$E2005-MAX(0,SUMIFS(Тех_Движение!$G$2:$G$5111,Тех_Движение!$D$2:$D$5111,$C2005,Тех_Движение!$B$2:$B$5111,"&lt;="&amp;K$3)-$F2005)))</f>
        <v>#VALUE!</v>
      </c>
      <c r="L2005" s="21" t="e">
        <f>IF(OR($B2005="",L$3&lt;$D2005+Настройки!$B$7),0,MAX(0,$E2005-MAX(0,SUMIFS(Тех_Движение!$G$2:$G$5111,Тех_Движение!$D$2:$D$5111,$C2005,Тех_Движение!$B$2:$B$5111,"&lt;="&amp;L$3)-$F2005)))</f>
        <v>#VALUE!</v>
      </c>
      <c r="M2005" s="21" t="e">
        <f>IF(OR($B2005="",M$3&lt;$D2005+Настройки!$B$7),0,MAX(0,$E2005-MAX(0,SUMIFS(Тех_Движение!$G$2:$G$5111,Тех_Движение!$D$2:$D$5111,$C2005,Тех_Движение!$B$2:$B$5111,"&lt;="&amp;M$3)-$F2005)))</f>
        <v>#VALUE!</v>
      </c>
      <c r="N2005" s="21" t="e">
        <f>IF(OR($B2005="",N$3&lt;$D2005+Настройки!$B$7),0,MAX(0,$E2005-MAX(0,SUMIFS(Тех_Движение!$G$2:$G$5111,Тех_Движение!$D$2:$D$5111,$C2005,Тех_Движение!$B$2:$B$5111,"&lt;="&amp;N$3)-$F2005)))</f>
        <v>#VALUE!</v>
      </c>
      <c r="O2005" s="21" t="e">
        <f>IF(OR($B2005="",O$3&lt;$D2005+Настройки!$B$7),0,MAX(0,$E2005-MAX(0,SUMIFS(Тех_Движение!$G$2:$G$5111,Тех_Движение!$D$2:$D$5111,$C2005,Тех_Движение!$B$2:$B$5111,"&lt;="&amp;O$3)-$F2005)))</f>
        <v>#VALUE!</v>
      </c>
      <c r="P2005" s="21" t="e">
        <f>IF(OR($B2005="",P$3&lt;$D2005+Настройки!$B$7),0,MAX(0,$E2005-MAX(0,SUMIFS(Тех_Движение!$G$2:$G$5111,Тех_Движение!$D$2:$D$5111,$C2005,Тех_Движение!$B$2:$B$5111,"&lt;="&amp;P$3)-$F2005)))</f>
        <v>#VALUE!</v>
      </c>
      <c r="Q2005" s="21" t="e">
        <f>IF(OR($B2005="",Q$3&lt;$D2005+Настройки!$B$7),0,MAX(0,$E2005-MAX(0,SUMIFS(Тех_Движение!$G$2:$G$5111,Тех_Движение!$D$2:$D$5111,$C2005,Тех_Движение!$B$2:$B$5111,"&lt;="&amp;Q$3)-$F2005)))</f>
        <v>#VALUE!</v>
      </c>
      <c r="R2005" s="21" t="str">
        <f t="shared" si="94"/>
        <v/>
      </c>
      <c r="S2005" s="23" t="str">
        <f>IF($B2005="","",VLOOKUP($C2005,Настройки!$A$11:$L$17,9,FALSE))</f>
        <v/>
      </c>
      <c r="T2005" s="23" t="str">
        <f t="shared" si="95"/>
        <v/>
      </c>
    </row>
    <row r="2006" spans="1:20" x14ac:dyDescent="0.3">
      <c r="A2006" s="20">
        <f>Тех_Движение!$A$2003</f>
        <v>2002</v>
      </c>
      <c r="B2006" s="20" t="str">
        <f>IF(Тех_Движение!$F$2003&gt;0,Тех_Движение!$I$2003,"")</f>
        <v/>
      </c>
      <c r="C2006" s="20" t="str">
        <f>IF($B2006="","",Тех_Движение!$D$2003)</f>
        <v/>
      </c>
      <c r="D2006" s="9" t="str">
        <f>IF($B2006="","",Тех_Движение!$B$2003)</f>
        <v/>
      </c>
      <c r="E2006" s="21" t="str">
        <f>IF($B2006="","",Тех_Движение!$F$2003)</f>
        <v/>
      </c>
      <c r="F2006" s="21" t="str">
        <f>IF($B2006="","",SUMIFS($E$5:$E2005,$C$5:$C2005,$C2006))</f>
        <v/>
      </c>
      <c r="G2006" s="21" t="str">
        <f>IF($B2006="","",MAX(0,$E2006-MAX(0,SUMIFS(Тех_Движение!$G$2:$G$5111,Тех_Движение!$D$2:$D$5111,$C2006,Тех_Движение!$B$2:$B$5111,"&lt;="&amp;Настройки!$B$5-1)-$F2006)))</f>
        <v/>
      </c>
      <c r="H2006" s="21" t="str">
        <f>IF($B2006="","",IF(AND($D2006&gt;=Настройки!$B$5,$D2006&lt;=Настройки!$B$6),$E2006,0))</f>
        <v/>
      </c>
      <c r="I2006" s="21" t="str">
        <f t="shared" si="93"/>
        <v/>
      </c>
      <c r="J2006" s="21" t="str">
        <f>IF($B2006="","",MAX(0,$E2006-MAX(0,SUMIFS(Тех_Движение!$G$2:$G$5111,Тех_Движение!$D$2:$D$5111,$C2006,Тех_Движение!$B$2:$B$5111,"&lt;="&amp;Настройки!$B$6)-$F2006)))</f>
        <v/>
      </c>
      <c r="K2006" s="21" t="e">
        <f>IF(OR($B2006="",K$3&lt;$D2006+Настройки!$B$7),0,MAX(0,$E2006-MAX(0,SUMIFS(Тех_Движение!$G$2:$G$5111,Тех_Движение!$D$2:$D$5111,$C2006,Тех_Движение!$B$2:$B$5111,"&lt;="&amp;K$3)-$F2006)))</f>
        <v>#VALUE!</v>
      </c>
      <c r="L2006" s="21" t="e">
        <f>IF(OR($B2006="",L$3&lt;$D2006+Настройки!$B$7),0,MAX(0,$E2006-MAX(0,SUMIFS(Тех_Движение!$G$2:$G$5111,Тех_Движение!$D$2:$D$5111,$C2006,Тех_Движение!$B$2:$B$5111,"&lt;="&amp;L$3)-$F2006)))</f>
        <v>#VALUE!</v>
      </c>
      <c r="M2006" s="21" t="e">
        <f>IF(OR($B2006="",M$3&lt;$D2006+Настройки!$B$7),0,MAX(0,$E2006-MAX(0,SUMIFS(Тех_Движение!$G$2:$G$5111,Тех_Движение!$D$2:$D$5111,$C2006,Тех_Движение!$B$2:$B$5111,"&lt;="&amp;M$3)-$F2006)))</f>
        <v>#VALUE!</v>
      </c>
      <c r="N2006" s="21" t="e">
        <f>IF(OR($B2006="",N$3&lt;$D2006+Настройки!$B$7),0,MAX(0,$E2006-MAX(0,SUMIFS(Тех_Движение!$G$2:$G$5111,Тех_Движение!$D$2:$D$5111,$C2006,Тех_Движение!$B$2:$B$5111,"&lt;="&amp;N$3)-$F2006)))</f>
        <v>#VALUE!</v>
      </c>
      <c r="O2006" s="21" t="e">
        <f>IF(OR($B2006="",O$3&lt;$D2006+Настройки!$B$7),0,MAX(0,$E2006-MAX(0,SUMIFS(Тех_Движение!$G$2:$G$5111,Тех_Движение!$D$2:$D$5111,$C2006,Тех_Движение!$B$2:$B$5111,"&lt;="&amp;O$3)-$F2006)))</f>
        <v>#VALUE!</v>
      </c>
      <c r="P2006" s="21" t="e">
        <f>IF(OR($B2006="",P$3&lt;$D2006+Настройки!$B$7),0,MAX(0,$E2006-MAX(0,SUMIFS(Тех_Движение!$G$2:$G$5111,Тех_Движение!$D$2:$D$5111,$C2006,Тех_Движение!$B$2:$B$5111,"&lt;="&amp;P$3)-$F2006)))</f>
        <v>#VALUE!</v>
      </c>
      <c r="Q2006" s="21" t="e">
        <f>IF(OR($B2006="",Q$3&lt;$D2006+Настройки!$B$7),0,MAX(0,$E2006-MAX(0,SUMIFS(Тех_Движение!$G$2:$G$5111,Тех_Движение!$D$2:$D$5111,$C2006,Тех_Движение!$B$2:$B$5111,"&lt;="&amp;Q$3)-$F2006)))</f>
        <v>#VALUE!</v>
      </c>
      <c r="R2006" s="21" t="str">
        <f t="shared" si="94"/>
        <v/>
      </c>
      <c r="S2006" s="23" t="str">
        <f>IF($B2006="","",VLOOKUP($C2006,Настройки!$A$11:$L$17,9,FALSE))</f>
        <v/>
      </c>
      <c r="T2006" s="23" t="str">
        <f t="shared" si="95"/>
        <v/>
      </c>
    </row>
    <row r="2007" spans="1:20" x14ac:dyDescent="0.3">
      <c r="A2007" s="20">
        <f>Тех_Движение!$A$2004</f>
        <v>2003</v>
      </c>
      <c r="B2007" s="20" t="str">
        <f>IF(Тех_Движение!$F$2004&gt;0,Тех_Движение!$I$2004,"")</f>
        <v/>
      </c>
      <c r="C2007" s="20" t="str">
        <f>IF($B2007="","",Тех_Движение!$D$2004)</f>
        <v/>
      </c>
      <c r="D2007" s="9" t="str">
        <f>IF($B2007="","",Тех_Движение!$B$2004)</f>
        <v/>
      </c>
      <c r="E2007" s="21" t="str">
        <f>IF($B2007="","",Тех_Движение!$F$2004)</f>
        <v/>
      </c>
      <c r="F2007" s="21" t="str">
        <f>IF($B2007="","",SUMIFS($E$5:$E2006,$C$5:$C2006,$C2007))</f>
        <v/>
      </c>
      <c r="G2007" s="21" t="str">
        <f>IF($B2007="","",MAX(0,$E2007-MAX(0,SUMIFS(Тех_Движение!$G$2:$G$5111,Тех_Движение!$D$2:$D$5111,$C2007,Тех_Движение!$B$2:$B$5111,"&lt;="&amp;Настройки!$B$5-1)-$F2007)))</f>
        <v/>
      </c>
      <c r="H2007" s="21" t="str">
        <f>IF($B2007="","",IF(AND($D2007&gt;=Настройки!$B$5,$D2007&lt;=Настройки!$B$6),$E2007,0))</f>
        <v/>
      </c>
      <c r="I2007" s="21" t="str">
        <f t="shared" si="93"/>
        <v/>
      </c>
      <c r="J2007" s="21" t="str">
        <f>IF($B2007="","",MAX(0,$E2007-MAX(0,SUMIFS(Тех_Движение!$G$2:$G$5111,Тех_Движение!$D$2:$D$5111,$C2007,Тех_Движение!$B$2:$B$5111,"&lt;="&amp;Настройки!$B$6)-$F2007)))</f>
        <v/>
      </c>
      <c r="K2007" s="21" t="e">
        <f>IF(OR($B2007="",K$3&lt;$D2007+Настройки!$B$7),0,MAX(0,$E2007-MAX(0,SUMIFS(Тех_Движение!$G$2:$G$5111,Тех_Движение!$D$2:$D$5111,$C2007,Тех_Движение!$B$2:$B$5111,"&lt;="&amp;K$3)-$F2007)))</f>
        <v>#VALUE!</v>
      </c>
      <c r="L2007" s="21" t="e">
        <f>IF(OR($B2007="",L$3&lt;$D2007+Настройки!$B$7),0,MAX(0,$E2007-MAX(0,SUMIFS(Тех_Движение!$G$2:$G$5111,Тех_Движение!$D$2:$D$5111,$C2007,Тех_Движение!$B$2:$B$5111,"&lt;="&amp;L$3)-$F2007)))</f>
        <v>#VALUE!</v>
      </c>
      <c r="M2007" s="21" t="e">
        <f>IF(OR($B2007="",M$3&lt;$D2007+Настройки!$B$7),0,MAX(0,$E2007-MAX(0,SUMIFS(Тех_Движение!$G$2:$G$5111,Тех_Движение!$D$2:$D$5111,$C2007,Тех_Движение!$B$2:$B$5111,"&lt;="&amp;M$3)-$F2007)))</f>
        <v>#VALUE!</v>
      </c>
      <c r="N2007" s="21" t="e">
        <f>IF(OR($B2007="",N$3&lt;$D2007+Настройки!$B$7),0,MAX(0,$E2007-MAX(0,SUMIFS(Тех_Движение!$G$2:$G$5111,Тех_Движение!$D$2:$D$5111,$C2007,Тех_Движение!$B$2:$B$5111,"&lt;="&amp;N$3)-$F2007)))</f>
        <v>#VALUE!</v>
      </c>
      <c r="O2007" s="21" t="e">
        <f>IF(OR($B2007="",O$3&lt;$D2007+Настройки!$B$7),0,MAX(0,$E2007-MAX(0,SUMIFS(Тех_Движение!$G$2:$G$5111,Тех_Движение!$D$2:$D$5111,$C2007,Тех_Движение!$B$2:$B$5111,"&lt;="&amp;O$3)-$F2007)))</f>
        <v>#VALUE!</v>
      </c>
      <c r="P2007" s="21" t="e">
        <f>IF(OR($B2007="",P$3&lt;$D2007+Настройки!$B$7),0,MAX(0,$E2007-MAX(0,SUMIFS(Тех_Движение!$G$2:$G$5111,Тех_Движение!$D$2:$D$5111,$C2007,Тех_Движение!$B$2:$B$5111,"&lt;="&amp;P$3)-$F2007)))</f>
        <v>#VALUE!</v>
      </c>
      <c r="Q2007" s="21" t="e">
        <f>IF(OR($B2007="",Q$3&lt;$D2007+Настройки!$B$7),0,MAX(0,$E2007-MAX(0,SUMIFS(Тех_Движение!$G$2:$G$5111,Тех_Движение!$D$2:$D$5111,$C2007,Тех_Движение!$B$2:$B$5111,"&lt;="&amp;Q$3)-$F2007)))</f>
        <v>#VALUE!</v>
      </c>
      <c r="R2007" s="21" t="str">
        <f t="shared" si="94"/>
        <v/>
      </c>
      <c r="S2007" s="23" t="str">
        <f>IF($B2007="","",VLOOKUP($C2007,Настройки!$A$11:$L$17,9,FALSE))</f>
        <v/>
      </c>
      <c r="T2007" s="23" t="str">
        <f t="shared" si="95"/>
        <v/>
      </c>
    </row>
    <row r="2008" spans="1:20" x14ac:dyDescent="0.3">
      <c r="A2008" s="20">
        <f>Тех_Движение!$A$2005</f>
        <v>2004</v>
      </c>
      <c r="B2008" s="20" t="str">
        <f>IF(Тех_Движение!$F$2005&gt;0,Тех_Движение!$I$2005,"")</f>
        <v/>
      </c>
      <c r="C2008" s="20" t="str">
        <f>IF($B2008="","",Тех_Движение!$D$2005)</f>
        <v/>
      </c>
      <c r="D2008" s="9" t="str">
        <f>IF($B2008="","",Тех_Движение!$B$2005)</f>
        <v/>
      </c>
      <c r="E2008" s="21" t="str">
        <f>IF($B2008="","",Тех_Движение!$F$2005)</f>
        <v/>
      </c>
      <c r="F2008" s="21" t="str">
        <f>IF($B2008="","",SUMIFS($E$5:$E2007,$C$5:$C2007,$C2008))</f>
        <v/>
      </c>
      <c r="G2008" s="21" t="str">
        <f>IF($B2008="","",MAX(0,$E2008-MAX(0,SUMIFS(Тех_Движение!$G$2:$G$5111,Тех_Движение!$D$2:$D$5111,$C2008,Тех_Движение!$B$2:$B$5111,"&lt;="&amp;Настройки!$B$5-1)-$F2008)))</f>
        <v/>
      </c>
      <c r="H2008" s="21" t="str">
        <f>IF($B2008="","",IF(AND($D2008&gt;=Настройки!$B$5,$D2008&lt;=Настройки!$B$6),$E2008,0))</f>
        <v/>
      </c>
      <c r="I2008" s="21" t="str">
        <f t="shared" si="93"/>
        <v/>
      </c>
      <c r="J2008" s="21" t="str">
        <f>IF($B2008="","",MAX(0,$E2008-MAX(0,SUMIFS(Тех_Движение!$G$2:$G$5111,Тех_Движение!$D$2:$D$5111,$C2008,Тех_Движение!$B$2:$B$5111,"&lt;="&amp;Настройки!$B$6)-$F2008)))</f>
        <v/>
      </c>
      <c r="K2008" s="21" t="e">
        <f>IF(OR($B2008="",K$3&lt;$D2008+Настройки!$B$7),0,MAX(0,$E2008-MAX(0,SUMIFS(Тех_Движение!$G$2:$G$5111,Тех_Движение!$D$2:$D$5111,$C2008,Тех_Движение!$B$2:$B$5111,"&lt;="&amp;K$3)-$F2008)))</f>
        <v>#VALUE!</v>
      </c>
      <c r="L2008" s="21" t="e">
        <f>IF(OR($B2008="",L$3&lt;$D2008+Настройки!$B$7),0,MAX(0,$E2008-MAX(0,SUMIFS(Тех_Движение!$G$2:$G$5111,Тех_Движение!$D$2:$D$5111,$C2008,Тех_Движение!$B$2:$B$5111,"&lt;="&amp;L$3)-$F2008)))</f>
        <v>#VALUE!</v>
      </c>
      <c r="M2008" s="21" t="e">
        <f>IF(OR($B2008="",M$3&lt;$D2008+Настройки!$B$7),0,MAX(0,$E2008-MAX(0,SUMIFS(Тех_Движение!$G$2:$G$5111,Тех_Движение!$D$2:$D$5111,$C2008,Тех_Движение!$B$2:$B$5111,"&lt;="&amp;M$3)-$F2008)))</f>
        <v>#VALUE!</v>
      </c>
      <c r="N2008" s="21" t="e">
        <f>IF(OR($B2008="",N$3&lt;$D2008+Настройки!$B$7),0,MAX(0,$E2008-MAX(0,SUMIFS(Тех_Движение!$G$2:$G$5111,Тех_Движение!$D$2:$D$5111,$C2008,Тех_Движение!$B$2:$B$5111,"&lt;="&amp;N$3)-$F2008)))</f>
        <v>#VALUE!</v>
      </c>
      <c r="O2008" s="21" t="e">
        <f>IF(OR($B2008="",O$3&lt;$D2008+Настройки!$B$7),0,MAX(0,$E2008-MAX(0,SUMIFS(Тех_Движение!$G$2:$G$5111,Тех_Движение!$D$2:$D$5111,$C2008,Тех_Движение!$B$2:$B$5111,"&lt;="&amp;O$3)-$F2008)))</f>
        <v>#VALUE!</v>
      </c>
      <c r="P2008" s="21" t="e">
        <f>IF(OR($B2008="",P$3&lt;$D2008+Настройки!$B$7),0,MAX(0,$E2008-MAX(0,SUMIFS(Тех_Движение!$G$2:$G$5111,Тех_Движение!$D$2:$D$5111,$C2008,Тех_Движение!$B$2:$B$5111,"&lt;="&amp;P$3)-$F2008)))</f>
        <v>#VALUE!</v>
      </c>
      <c r="Q2008" s="21" t="e">
        <f>IF(OR($B2008="",Q$3&lt;$D2008+Настройки!$B$7),0,MAX(0,$E2008-MAX(0,SUMIFS(Тех_Движение!$G$2:$G$5111,Тех_Движение!$D$2:$D$5111,$C2008,Тех_Движение!$B$2:$B$5111,"&lt;="&amp;Q$3)-$F2008)))</f>
        <v>#VALUE!</v>
      </c>
      <c r="R2008" s="21" t="str">
        <f t="shared" si="94"/>
        <v/>
      </c>
      <c r="S2008" s="23" t="str">
        <f>IF($B2008="","",VLOOKUP($C2008,Настройки!$A$11:$L$17,9,FALSE))</f>
        <v/>
      </c>
      <c r="T2008" s="23" t="str">
        <f t="shared" si="95"/>
        <v/>
      </c>
    </row>
    <row r="2009" spans="1:20" x14ac:dyDescent="0.3">
      <c r="A2009" s="20">
        <f>Тех_Движение!$A$2006</f>
        <v>2005</v>
      </c>
      <c r="B2009" s="20" t="str">
        <f>IF(Тех_Движение!$F$2006&gt;0,Тех_Движение!$I$2006,"")</f>
        <v/>
      </c>
      <c r="C2009" s="20" t="str">
        <f>IF($B2009="","",Тех_Движение!$D$2006)</f>
        <v/>
      </c>
      <c r="D2009" s="9" t="str">
        <f>IF($B2009="","",Тех_Движение!$B$2006)</f>
        <v/>
      </c>
      <c r="E2009" s="21" t="str">
        <f>IF($B2009="","",Тех_Движение!$F$2006)</f>
        <v/>
      </c>
      <c r="F2009" s="21" t="str">
        <f>IF($B2009="","",SUMIFS($E$5:$E2008,$C$5:$C2008,$C2009))</f>
        <v/>
      </c>
      <c r="G2009" s="21" t="str">
        <f>IF($B2009="","",MAX(0,$E2009-MAX(0,SUMIFS(Тех_Движение!$G$2:$G$5111,Тех_Движение!$D$2:$D$5111,$C2009,Тех_Движение!$B$2:$B$5111,"&lt;="&amp;Настройки!$B$5-1)-$F2009)))</f>
        <v/>
      </c>
      <c r="H2009" s="21" t="str">
        <f>IF($B2009="","",IF(AND($D2009&gt;=Настройки!$B$5,$D2009&lt;=Настройки!$B$6),$E2009,0))</f>
        <v/>
      </c>
      <c r="I2009" s="21" t="str">
        <f t="shared" si="93"/>
        <v/>
      </c>
      <c r="J2009" s="21" t="str">
        <f>IF($B2009="","",MAX(0,$E2009-MAX(0,SUMIFS(Тех_Движение!$G$2:$G$5111,Тех_Движение!$D$2:$D$5111,$C2009,Тех_Движение!$B$2:$B$5111,"&lt;="&amp;Настройки!$B$6)-$F2009)))</f>
        <v/>
      </c>
      <c r="K2009" s="21" t="e">
        <f>IF(OR($B2009="",K$3&lt;$D2009+Настройки!$B$7),0,MAX(0,$E2009-MAX(0,SUMIFS(Тех_Движение!$G$2:$G$5111,Тех_Движение!$D$2:$D$5111,$C2009,Тех_Движение!$B$2:$B$5111,"&lt;="&amp;K$3)-$F2009)))</f>
        <v>#VALUE!</v>
      </c>
      <c r="L2009" s="21" t="e">
        <f>IF(OR($B2009="",L$3&lt;$D2009+Настройки!$B$7),0,MAX(0,$E2009-MAX(0,SUMIFS(Тех_Движение!$G$2:$G$5111,Тех_Движение!$D$2:$D$5111,$C2009,Тех_Движение!$B$2:$B$5111,"&lt;="&amp;L$3)-$F2009)))</f>
        <v>#VALUE!</v>
      </c>
      <c r="M2009" s="21" t="e">
        <f>IF(OR($B2009="",M$3&lt;$D2009+Настройки!$B$7),0,MAX(0,$E2009-MAX(0,SUMIFS(Тех_Движение!$G$2:$G$5111,Тех_Движение!$D$2:$D$5111,$C2009,Тех_Движение!$B$2:$B$5111,"&lt;="&amp;M$3)-$F2009)))</f>
        <v>#VALUE!</v>
      </c>
      <c r="N2009" s="21" t="e">
        <f>IF(OR($B2009="",N$3&lt;$D2009+Настройки!$B$7),0,MAX(0,$E2009-MAX(0,SUMIFS(Тех_Движение!$G$2:$G$5111,Тех_Движение!$D$2:$D$5111,$C2009,Тех_Движение!$B$2:$B$5111,"&lt;="&amp;N$3)-$F2009)))</f>
        <v>#VALUE!</v>
      </c>
      <c r="O2009" s="21" t="e">
        <f>IF(OR($B2009="",O$3&lt;$D2009+Настройки!$B$7),0,MAX(0,$E2009-MAX(0,SUMIFS(Тех_Движение!$G$2:$G$5111,Тех_Движение!$D$2:$D$5111,$C2009,Тех_Движение!$B$2:$B$5111,"&lt;="&amp;O$3)-$F2009)))</f>
        <v>#VALUE!</v>
      </c>
      <c r="P2009" s="21" t="e">
        <f>IF(OR($B2009="",P$3&lt;$D2009+Настройки!$B$7),0,MAX(0,$E2009-MAX(0,SUMIFS(Тех_Движение!$G$2:$G$5111,Тех_Движение!$D$2:$D$5111,$C2009,Тех_Движение!$B$2:$B$5111,"&lt;="&amp;P$3)-$F2009)))</f>
        <v>#VALUE!</v>
      </c>
      <c r="Q2009" s="21" t="e">
        <f>IF(OR($B2009="",Q$3&lt;$D2009+Настройки!$B$7),0,MAX(0,$E2009-MAX(0,SUMIFS(Тех_Движение!$G$2:$G$5111,Тех_Движение!$D$2:$D$5111,$C2009,Тех_Движение!$B$2:$B$5111,"&lt;="&amp;Q$3)-$F2009)))</f>
        <v>#VALUE!</v>
      </c>
      <c r="R2009" s="21" t="str">
        <f t="shared" si="94"/>
        <v/>
      </c>
      <c r="S2009" s="23" t="str">
        <f>IF($B2009="","",VLOOKUP($C2009,Настройки!$A$11:$L$17,9,FALSE))</f>
        <v/>
      </c>
      <c r="T2009" s="23" t="str">
        <f t="shared" si="95"/>
        <v/>
      </c>
    </row>
    <row r="2010" spans="1:20" x14ac:dyDescent="0.3">
      <c r="A2010" s="20">
        <f>Тех_Движение!$A$2007</f>
        <v>2006</v>
      </c>
      <c r="B2010" s="20" t="str">
        <f>IF(Тех_Движение!$F$2007&gt;0,Тех_Движение!$I$2007,"")</f>
        <v/>
      </c>
      <c r="C2010" s="20" t="str">
        <f>IF($B2010="","",Тех_Движение!$D$2007)</f>
        <v/>
      </c>
      <c r="D2010" s="9" t="str">
        <f>IF($B2010="","",Тех_Движение!$B$2007)</f>
        <v/>
      </c>
      <c r="E2010" s="21" t="str">
        <f>IF($B2010="","",Тех_Движение!$F$2007)</f>
        <v/>
      </c>
      <c r="F2010" s="21" t="str">
        <f>IF($B2010="","",SUMIFS($E$5:$E2009,$C$5:$C2009,$C2010))</f>
        <v/>
      </c>
      <c r="G2010" s="21" t="str">
        <f>IF($B2010="","",MAX(0,$E2010-MAX(0,SUMIFS(Тех_Движение!$G$2:$G$5111,Тех_Движение!$D$2:$D$5111,$C2010,Тех_Движение!$B$2:$B$5111,"&lt;="&amp;Настройки!$B$5-1)-$F2010)))</f>
        <v/>
      </c>
      <c r="H2010" s="21" t="str">
        <f>IF($B2010="","",IF(AND($D2010&gt;=Настройки!$B$5,$D2010&lt;=Настройки!$B$6),$E2010,0))</f>
        <v/>
      </c>
      <c r="I2010" s="21" t="str">
        <f t="shared" si="93"/>
        <v/>
      </c>
      <c r="J2010" s="21" t="str">
        <f>IF($B2010="","",MAX(0,$E2010-MAX(0,SUMIFS(Тех_Движение!$G$2:$G$5111,Тех_Движение!$D$2:$D$5111,$C2010,Тех_Движение!$B$2:$B$5111,"&lt;="&amp;Настройки!$B$6)-$F2010)))</f>
        <v/>
      </c>
      <c r="K2010" s="21" t="e">
        <f>IF(OR($B2010="",K$3&lt;$D2010+Настройки!$B$7),0,MAX(0,$E2010-MAX(0,SUMIFS(Тех_Движение!$G$2:$G$5111,Тех_Движение!$D$2:$D$5111,$C2010,Тех_Движение!$B$2:$B$5111,"&lt;="&amp;K$3)-$F2010)))</f>
        <v>#VALUE!</v>
      </c>
      <c r="L2010" s="21" t="e">
        <f>IF(OR($B2010="",L$3&lt;$D2010+Настройки!$B$7),0,MAX(0,$E2010-MAX(0,SUMIFS(Тех_Движение!$G$2:$G$5111,Тех_Движение!$D$2:$D$5111,$C2010,Тех_Движение!$B$2:$B$5111,"&lt;="&amp;L$3)-$F2010)))</f>
        <v>#VALUE!</v>
      </c>
      <c r="M2010" s="21" t="e">
        <f>IF(OR($B2010="",M$3&lt;$D2010+Настройки!$B$7),0,MAX(0,$E2010-MAX(0,SUMIFS(Тех_Движение!$G$2:$G$5111,Тех_Движение!$D$2:$D$5111,$C2010,Тех_Движение!$B$2:$B$5111,"&lt;="&amp;M$3)-$F2010)))</f>
        <v>#VALUE!</v>
      </c>
      <c r="N2010" s="21" t="e">
        <f>IF(OR($B2010="",N$3&lt;$D2010+Настройки!$B$7),0,MAX(0,$E2010-MAX(0,SUMIFS(Тех_Движение!$G$2:$G$5111,Тех_Движение!$D$2:$D$5111,$C2010,Тех_Движение!$B$2:$B$5111,"&lt;="&amp;N$3)-$F2010)))</f>
        <v>#VALUE!</v>
      </c>
      <c r="O2010" s="21" t="e">
        <f>IF(OR($B2010="",O$3&lt;$D2010+Настройки!$B$7),0,MAX(0,$E2010-MAX(0,SUMIFS(Тех_Движение!$G$2:$G$5111,Тех_Движение!$D$2:$D$5111,$C2010,Тех_Движение!$B$2:$B$5111,"&lt;="&amp;O$3)-$F2010)))</f>
        <v>#VALUE!</v>
      </c>
      <c r="P2010" s="21" t="e">
        <f>IF(OR($B2010="",P$3&lt;$D2010+Настройки!$B$7),0,MAX(0,$E2010-MAX(0,SUMIFS(Тех_Движение!$G$2:$G$5111,Тех_Движение!$D$2:$D$5111,$C2010,Тех_Движение!$B$2:$B$5111,"&lt;="&amp;P$3)-$F2010)))</f>
        <v>#VALUE!</v>
      </c>
      <c r="Q2010" s="21" t="e">
        <f>IF(OR($B2010="",Q$3&lt;$D2010+Настройки!$B$7),0,MAX(0,$E2010-MAX(0,SUMIFS(Тех_Движение!$G$2:$G$5111,Тех_Движение!$D$2:$D$5111,$C2010,Тех_Движение!$B$2:$B$5111,"&lt;="&amp;Q$3)-$F2010)))</f>
        <v>#VALUE!</v>
      </c>
      <c r="R2010" s="21" t="str">
        <f t="shared" si="94"/>
        <v/>
      </c>
      <c r="S2010" s="23" t="str">
        <f>IF($B2010="","",VLOOKUP($C2010,Настройки!$A$11:$L$17,9,FALSE))</f>
        <v/>
      </c>
      <c r="T2010" s="23" t="str">
        <f t="shared" si="95"/>
        <v/>
      </c>
    </row>
    <row r="2011" spans="1:20" x14ac:dyDescent="0.3">
      <c r="A2011" s="20">
        <f>Тех_Движение!$A$2008</f>
        <v>2007</v>
      </c>
      <c r="B2011" s="20" t="str">
        <f>IF(Тех_Движение!$F$2008&gt;0,Тех_Движение!$I$2008,"")</f>
        <v/>
      </c>
      <c r="C2011" s="20" t="str">
        <f>IF($B2011="","",Тех_Движение!$D$2008)</f>
        <v/>
      </c>
      <c r="D2011" s="9" t="str">
        <f>IF($B2011="","",Тех_Движение!$B$2008)</f>
        <v/>
      </c>
      <c r="E2011" s="21" t="str">
        <f>IF($B2011="","",Тех_Движение!$F$2008)</f>
        <v/>
      </c>
      <c r="F2011" s="21" t="str">
        <f>IF($B2011="","",SUMIFS($E$5:$E2010,$C$5:$C2010,$C2011))</f>
        <v/>
      </c>
      <c r="G2011" s="21" t="str">
        <f>IF($B2011="","",MAX(0,$E2011-MAX(0,SUMIFS(Тех_Движение!$G$2:$G$5111,Тех_Движение!$D$2:$D$5111,$C2011,Тех_Движение!$B$2:$B$5111,"&lt;="&amp;Настройки!$B$5-1)-$F2011)))</f>
        <v/>
      </c>
      <c r="H2011" s="21" t="str">
        <f>IF($B2011="","",IF(AND($D2011&gt;=Настройки!$B$5,$D2011&lt;=Настройки!$B$6),$E2011,0))</f>
        <v/>
      </c>
      <c r="I2011" s="21" t="str">
        <f t="shared" si="93"/>
        <v/>
      </c>
      <c r="J2011" s="21" t="str">
        <f>IF($B2011="","",MAX(0,$E2011-MAX(0,SUMIFS(Тех_Движение!$G$2:$G$5111,Тех_Движение!$D$2:$D$5111,$C2011,Тех_Движение!$B$2:$B$5111,"&lt;="&amp;Настройки!$B$6)-$F2011)))</f>
        <v/>
      </c>
      <c r="K2011" s="21" t="e">
        <f>IF(OR($B2011="",K$3&lt;$D2011+Настройки!$B$7),0,MAX(0,$E2011-MAX(0,SUMIFS(Тех_Движение!$G$2:$G$5111,Тех_Движение!$D$2:$D$5111,$C2011,Тех_Движение!$B$2:$B$5111,"&lt;="&amp;K$3)-$F2011)))</f>
        <v>#VALUE!</v>
      </c>
      <c r="L2011" s="21" t="e">
        <f>IF(OR($B2011="",L$3&lt;$D2011+Настройки!$B$7),0,MAX(0,$E2011-MAX(0,SUMIFS(Тех_Движение!$G$2:$G$5111,Тех_Движение!$D$2:$D$5111,$C2011,Тех_Движение!$B$2:$B$5111,"&lt;="&amp;L$3)-$F2011)))</f>
        <v>#VALUE!</v>
      </c>
      <c r="M2011" s="21" t="e">
        <f>IF(OR($B2011="",M$3&lt;$D2011+Настройки!$B$7),0,MAX(0,$E2011-MAX(0,SUMIFS(Тех_Движение!$G$2:$G$5111,Тех_Движение!$D$2:$D$5111,$C2011,Тех_Движение!$B$2:$B$5111,"&lt;="&amp;M$3)-$F2011)))</f>
        <v>#VALUE!</v>
      </c>
      <c r="N2011" s="21" t="e">
        <f>IF(OR($B2011="",N$3&lt;$D2011+Настройки!$B$7),0,MAX(0,$E2011-MAX(0,SUMIFS(Тех_Движение!$G$2:$G$5111,Тех_Движение!$D$2:$D$5111,$C2011,Тех_Движение!$B$2:$B$5111,"&lt;="&amp;N$3)-$F2011)))</f>
        <v>#VALUE!</v>
      </c>
      <c r="O2011" s="21" t="e">
        <f>IF(OR($B2011="",O$3&lt;$D2011+Настройки!$B$7),0,MAX(0,$E2011-MAX(0,SUMIFS(Тех_Движение!$G$2:$G$5111,Тех_Движение!$D$2:$D$5111,$C2011,Тех_Движение!$B$2:$B$5111,"&lt;="&amp;O$3)-$F2011)))</f>
        <v>#VALUE!</v>
      </c>
      <c r="P2011" s="21" t="e">
        <f>IF(OR($B2011="",P$3&lt;$D2011+Настройки!$B$7),0,MAX(0,$E2011-MAX(0,SUMIFS(Тех_Движение!$G$2:$G$5111,Тех_Движение!$D$2:$D$5111,$C2011,Тех_Движение!$B$2:$B$5111,"&lt;="&amp;P$3)-$F2011)))</f>
        <v>#VALUE!</v>
      </c>
      <c r="Q2011" s="21" t="e">
        <f>IF(OR($B2011="",Q$3&lt;$D2011+Настройки!$B$7),0,MAX(0,$E2011-MAX(0,SUMIFS(Тех_Движение!$G$2:$G$5111,Тех_Движение!$D$2:$D$5111,$C2011,Тех_Движение!$B$2:$B$5111,"&lt;="&amp;Q$3)-$F2011)))</f>
        <v>#VALUE!</v>
      </c>
      <c r="R2011" s="21" t="str">
        <f t="shared" si="94"/>
        <v/>
      </c>
      <c r="S2011" s="23" t="str">
        <f>IF($B2011="","",VLOOKUP($C2011,Настройки!$A$11:$L$17,9,FALSE))</f>
        <v/>
      </c>
      <c r="T2011" s="23" t="str">
        <f t="shared" si="95"/>
        <v/>
      </c>
    </row>
    <row r="2012" spans="1:20" x14ac:dyDescent="0.3">
      <c r="A2012" s="20">
        <f>Тех_Движение!$A$2009</f>
        <v>2008</v>
      </c>
      <c r="B2012" s="20" t="str">
        <f>IF(Тех_Движение!$F$2009&gt;0,Тех_Движение!$I$2009,"")</f>
        <v/>
      </c>
      <c r="C2012" s="20" t="str">
        <f>IF($B2012="","",Тех_Движение!$D$2009)</f>
        <v/>
      </c>
      <c r="D2012" s="9" t="str">
        <f>IF($B2012="","",Тех_Движение!$B$2009)</f>
        <v/>
      </c>
      <c r="E2012" s="21" t="str">
        <f>IF($B2012="","",Тех_Движение!$F$2009)</f>
        <v/>
      </c>
      <c r="F2012" s="21" t="str">
        <f>IF($B2012="","",SUMIFS($E$5:$E2011,$C$5:$C2011,$C2012))</f>
        <v/>
      </c>
      <c r="G2012" s="21" t="str">
        <f>IF($B2012="","",MAX(0,$E2012-MAX(0,SUMIFS(Тех_Движение!$G$2:$G$5111,Тех_Движение!$D$2:$D$5111,$C2012,Тех_Движение!$B$2:$B$5111,"&lt;="&amp;Настройки!$B$5-1)-$F2012)))</f>
        <v/>
      </c>
      <c r="H2012" s="21" t="str">
        <f>IF($B2012="","",IF(AND($D2012&gt;=Настройки!$B$5,$D2012&lt;=Настройки!$B$6),$E2012,0))</f>
        <v/>
      </c>
      <c r="I2012" s="21" t="str">
        <f t="shared" si="93"/>
        <v/>
      </c>
      <c r="J2012" s="21" t="str">
        <f>IF($B2012="","",MAX(0,$E2012-MAX(0,SUMIFS(Тех_Движение!$G$2:$G$5111,Тех_Движение!$D$2:$D$5111,$C2012,Тех_Движение!$B$2:$B$5111,"&lt;="&amp;Настройки!$B$6)-$F2012)))</f>
        <v/>
      </c>
      <c r="K2012" s="21" t="e">
        <f>IF(OR($B2012="",K$3&lt;$D2012+Настройки!$B$7),0,MAX(0,$E2012-MAX(0,SUMIFS(Тех_Движение!$G$2:$G$5111,Тех_Движение!$D$2:$D$5111,$C2012,Тех_Движение!$B$2:$B$5111,"&lt;="&amp;K$3)-$F2012)))</f>
        <v>#VALUE!</v>
      </c>
      <c r="L2012" s="21" t="e">
        <f>IF(OR($B2012="",L$3&lt;$D2012+Настройки!$B$7),0,MAX(0,$E2012-MAX(0,SUMIFS(Тех_Движение!$G$2:$G$5111,Тех_Движение!$D$2:$D$5111,$C2012,Тех_Движение!$B$2:$B$5111,"&lt;="&amp;L$3)-$F2012)))</f>
        <v>#VALUE!</v>
      </c>
      <c r="M2012" s="21" t="e">
        <f>IF(OR($B2012="",M$3&lt;$D2012+Настройки!$B$7),0,MAX(0,$E2012-MAX(0,SUMIFS(Тех_Движение!$G$2:$G$5111,Тех_Движение!$D$2:$D$5111,$C2012,Тех_Движение!$B$2:$B$5111,"&lt;="&amp;M$3)-$F2012)))</f>
        <v>#VALUE!</v>
      </c>
      <c r="N2012" s="21" t="e">
        <f>IF(OR($B2012="",N$3&lt;$D2012+Настройки!$B$7),0,MAX(0,$E2012-MAX(0,SUMIFS(Тех_Движение!$G$2:$G$5111,Тех_Движение!$D$2:$D$5111,$C2012,Тех_Движение!$B$2:$B$5111,"&lt;="&amp;N$3)-$F2012)))</f>
        <v>#VALUE!</v>
      </c>
      <c r="O2012" s="21" t="e">
        <f>IF(OR($B2012="",O$3&lt;$D2012+Настройки!$B$7),0,MAX(0,$E2012-MAX(0,SUMIFS(Тех_Движение!$G$2:$G$5111,Тех_Движение!$D$2:$D$5111,$C2012,Тех_Движение!$B$2:$B$5111,"&lt;="&amp;O$3)-$F2012)))</f>
        <v>#VALUE!</v>
      </c>
      <c r="P2012" s="21" t="e">
        <f>IF(OR($B2012="",P$3&lt;$D2012+Настройки!$B$7),0,MAX(0,$E2012-MAX(0,SUMIFS(Тех_Движение!$G$2:$G$5111,Тех_Движение!$D$2:$D$5111,$C2012,Тех_Движение!$B$2:$B$5111,"&lt;="&amp;P$3)-$F2012)))</f>
        <v>#VALUE!</v>
      </c>
      <c r="Q2012" s="21" t="e">
        <f>IF(OR($B2012="",Q$3&lt;$D2012+Настройки!$B$7),0,MAX(0,$E2012-MAX(0,SUMIFS(Тех_Движение!$G$2:$G$5111,Тех_Движение!$D$2:$D$5111,$C2012,Тех_Движение!$B$2:$B$5111,"&lt;="&amp;Q$3)-$F2012)))</f>
        <v>#VALUE!</v>
      </c>
      <c r="R2012" s="21" t="str">
        <f t="shared" si="94"/>
        <v/>
      </c>
      <c r="S2012" s="23" t="str">
        <f>IF($B2012="","",VLOOKUP($C2012,Настройки!$A$11:$L$17,9,FALSE))</f>
        <v/>
      </c>
      <c r="T2012" s="23" t="str">
        <f t="shared" si="95"/>
        <v/>
      </c>
    </row>
    <row r="2013" spans="1:20" x14ac:dyDescent="0.3">
      <c r="A2013" s="20">
        <f>Тех_Движение!$A$2010</f>
        <v>2009</v>
      </c>
      <c r="B2013" s="20" t="str">
        <f>IF(Тех_Движение!$F$2010&gt;0,Тех_Движение!$I$2010,"")</f>
        <v/>
      </c>
      <c r="C2013" s="20" t="str">
        <f>IF($B2013="","",Тех_Движение!$D$2010)</f>
        <v/>
      </c>
      <c r="D2013" s="9" t="str">
        <f>IF($B2013="","",Тех_Движение!$B$2010)</f>
        <v/>
      </c>
      <c r="E2013" s="21" t="str">
        <f>IF($B2013="","",Тех_Движение!$F$2010)</f>
        <v/>
      </c>
      <c r="F2013" s="21" t="str">
        <f>IF($B2013="","",SUMIFS($E$5:$E2012,$C$5:$C2012,$C2013))</f>
        <v/>
      </c>
      <c r="G2013" s="21" t="str">
        <f>IF($B2013="","",MAX(0,$E2013-MAX(0,SUMIFS(Тех_Движение!$G$2:$G$5111,Тех_Движение!$D$2:$D$5111,$C2013,Тех_Движение!$B$2:$B$5111,"&lt;="&amp;Настройки!$B$5-1)-$F2013)))</f>
        <v/>
      </c>
      <c r="H2013" s="21" t="str">
        <f>IF($B2013="","",IF(AND($D2013&gt;=Настройки!$B$5,$D2013&lt;=Настройки!$B$6),$E2013,0))</f>
        <v/>
      </c>
      <c r="I2013" s="21" t="str">
        <f t="shared" si="93"/>
        <v/>
      </c>
      <c r="J2013" s="21" t="str">
        <f>IF($B2013="","",MAX(0,$E2013-MAX(0,SUMIFS(Тех_Движение!$G$2:$G$5111,Тех_Движение!$D$2:$D$5111,$C2013,Тех_Движение!$B$2:$B$5111,"&lt;="&amp;Настройки!$B$6)-$F2013)))</f>
        <v/>
      </c>
      <c r="K2013" s="21" t="e">
        <f>IF(OR($B2013="",K$3&lt;$D2013+Настройки!$B$7),0,MAX(0,$E2013-MAX(0,SUMIFS(Тех_Движение!$G$2:$G$5111,Тех_Движение!$D$2:$D$5111,$C2013,Тех_Движение!$B$2:$B$5111,"&lt;="&amp;K$3)-$F2013)))</f>
        <v>#VALUE!</v>
      </c>
      <c r="L2013" s="21" t="e">
        <f>IF(OR($B2013="",L$3&lt;$D2013+Настройки!$B$7),0,MAX(0,$E2013-MAX(0,SUMIFS(Тех_Движение!$G$2:$G$5111,Тех_Движение!$D$2:$D$5111,$C2013,Тех_Движение!$B$2:$B$5111,"&lt;="&amp;L$3)-$F2013)))</f>
        <v>#VALUE!</v>
      </c>
      <c r="M2013" s="21" t="e">
        <f>IF(OR($B2013="",M$3&lt;$D2013+Настройки!$B$7),0,MAX(0,$E2013-MAX(0,SUMIFS(Тех_Движение!$G$2:$G$5111,Тех_Движение!$D$2:$D$5111,$C2013,Тех_Движение!$B$2:$B$5111,"&lt;="&amp;M$3)-$F2013)))</f>
        <v>#VALUE!</v>
      </c>
      <c r="N2013" s="21" t="e">
        <f>IF(OR($B2013="",N$3&lt;$D2013+Настройки!$B$7),0,MAX(0,$E2013-MAX(0,SUMIFS(Тех_Движение!$G$2:$G$5111,Тех_Движение!$D$2:$D$5111,$C2013,Тех_Движение!$B$2:$B$5111,"&lt;="&amp;N$3)-$F2013)))</f>
        <v>#VALUE!</v>
      </c>
      <c r="O2013" s="21" t="e">
        <f>IF(OR($B2013="",O$3&lt;$D2013+Настройки!$B$7),0,MAX(0,$E2013-MAX(0,SUMIFS(Тех_Движение!$G$2:$G$5111,Тех_Движение!$D$2:$D$5111,$C2013,Тех_Движение!$B$2:$B$5111,"&lt;="&amp;O$3)-$F2013)))</f>
        <v>#VALUE!</v>
      </c>
      <c r="P2013" s="21" t="e">
        <f>IF(OR($B2013="",P$3&lt;$D2013+Настройки!$B$7),0,MAX(0,$E2013-MAX(0,SUMIFS(Тех_Движение!$G$2:$G$5111,Тех_Движение!$D$2:$D$5111,$C2013,Тех_Движение!$B$2:$B$5111,"&lt;="&amp;P$3)-$F2013)))</f>
        <v>#VALUE!</v>
      </c>
      <c r="Q2013" s="21" t="e">
        <f>IF(OR($B2013="",Q$3&lt;$D2013+Настройки!$B$7),0,MAX(0,$E2013-MAX(0,SUMIFS(Тех_Движение!$G$2:$G$5111,Тех_Движение!$D$2:$D$5111,$C2013,Тех_Движение!$B$2:$B$5111,"&lt;="&amp;Q$3)-$F2013)))</f>
        <v>#VALUE!</v>
      </c>
      <c r="R2013" s="21" t="str">
        <f t="shared" si="94"/>
        <v/>
      </c>
      <c r="S2013" s="23" t="str">
        <f>IF($B2013="","",VLOOKUP($C2013,Настройки!$A$11:$L$17,9,FALSE))</f>
        <v/>
      </c>
      <c r="T2013" s="23" t="str">
        <f t="shared" si="95"/>
        <v/>
      </c>
    </row>
    <row r="2014" spans="1:20" x14ac:dyDescent="0.3">
      <c r="A2014" s="20">
        <f>Тех_Движение!$A$2011</f>
        <v>2010</v>
      </c>
      <c r="B2014" s="20" t="str">
        <f>IF(Тех_Движение!$F$2011&gt;0,Тех_Движение!$I$2011,"")</f>
        <v/>
      </c>
      <c r="C2014" s="20" t="str">
        <f>IF($B2014="","",Тех_Движение!$D$2011)</f>
        <v/>
      </c>
      <c r="D2014" s="9" t="str">
        <f>IF($B2014="","",Тех_Движение!$B$2011)</f>
        <v/>
      </c>
      <c r="E2014" s="21" t="str">
        <f>IF($B2014="","",Тех_Движение!$F$2011)</f>
        <v/>
      </c>
      <c r="F2014" s="21" t="str">
        <f>IF($B2014="","",SUMIFS($E$5:$E2013,$C$5:$C2013,$C2014))</f>
        <v/>
      </c>
      <c r="G2014" s="21" t="str">
        <f>IF($B2014="","",MAX(0,$E2014-MAX(0,SUMIFS(Тех_Движение!$G$2:$G$5111,Тех_Движение!$D$2:$D$5111,$C2014,Тех_Движение!$B$2:$B$5111,"&lt;="&amp;Настройки!$B$5-1)-$F2014)))</f>
        <v/>
      </c>
      <c r="H2014" s="21" t="str">
        <f>IF($B2014="","",IF(AND($D2014&gt;=Настройки!$B$5,$D2014&lt;=Настройки!$B$6),$E2014,0))</f>
        <v/>
      </c>
      <c r="I2014" s="21" t="str">
        <f t="shared" si="93"/>
        <v/>
      </c>
      <c r="J2014" s="21" t="str">
        <f>IF($B2014="","",MAX(0,$E2014-MAX(0,SUMIFS(Тех_Движение!$G$2:$G$5111,Тех_Движение!$D$2:$D$5111,$C2014,Тех_Движение!$B$2:$B$5111,"&lt;="&amp;Настройки!$B$6)-$F2014)))</f>
        <v/>
      </c>
      <c r="K2014" s="21" t="e">
        <f>IF(OR($B2014="",K$3&lt;$D2014+Настройки!$B$7),0,MAX(0,$E2014-MAX(0,SUMIFS(Тех_Движение!$G$2:$G$5111,Тех_Движение!$D$2:$D$5111,$C2014,Тех_Движение!$B$2:$B$5111,"&lt;="&amp;K$3)-$F2014)))</f>
        <v>#VALUE!</v>
      </c>
      <c r="L2014" s="21" t="e">
        <f>IF(OR($B2014="",L$3&lt;$D2014+Настройки!$B$7),0,MAX(0,$E2014-MAX(0,SUMIFS(Тех_Движение!$G$2:$G$5111,Тех_Движение!$D$2:$D$5111,$C2014,Тех_Движение!$B$2:$B$5111,"&lt;="&amp;L$3)-$F2014)))</f>
        <v>#VALUE!</v>
      </c>
      <c r="M2014" s="21" t="e">
        <f>IF(OR($B2014="",M$3&lt;$D2014+Настройки!$B$7),0,MAX(0,$E2014-MAX(0,SUMIFS(Тех_Движение!$G$2:$G$5111,Тех_Движение!$D$2:$D$5111,$C2014,Тех_Движение!$B$2:$B$5111,"&lt;="&amp;M$3)-$F2014)))</f>
        <v>#VALUE!</v>
      </c>
      <c r="N2014" s="21" t="e">
        <f>IF(OR($B2014="",N$3&lt;$D2014+Настройки!$B$7),0,MAX(0,$E2014-MAX(0,SUMIFS(Тех_Движение!$G$2:$G$5111,Тех_Движение!$D$2:$D$5111,$C2014,Тех_Движение!$B$2:$B$5111,"&lt;="&amp;N$3)-$F2014)))</f>
        <v>#VALUE!</v>
      </c>
      <c r="O2014" s="21" t="e">
        <f>IF(OR($B2014="",O$3&lt;$D2014+Настройки!$B$7),0,MAX(0,$E2014-MAX(0,SUMIFS(Тех_Движение!$G$2:$G$5111,Тех_Движение!$D$2:$D$5111,$C2014,Тех_Движение!$B$2:$B$5111,"&lt;="&amp;O$3)-$F2014)))</f>
        <v>#VALUE!</v>
      </c>
      <c r="P2014" s="21" t="e">
        <f>IF(OR($B2014="",P$3&lt;$D2014+Настройки!$B$7),0,MAX(0,$E2014-MAX(0,SUMIFS(Тех_Движение!$G$2:$G$5111,Тех_Движение!$D$2:$D$5111,$C2014,Тех_Движение!$B$2:$B$5111,"&lt;="&amp;P$3)-$F2014)))</f>
        <v>#VALUE!</v>
      </c>
      <c r="Q2014" s="21" t="e">
        <f>IF(OR($B2014="",Q$3&lt;$D2014+Настройки!$B$7),0,MAX(0,$E2014-MAX(0,SUMIFS(Тех_Движение!$G$2:$G$5111,Тех_Движение!$D$2:$D$5111,$C2014,Тех_Движение!$B$2:$B$5111,"&lt;="&amp;Q$3)-$F2014)))</f>
        <v>#VALUE!</v>
      </c>
      <c r="R2014" s="21" t="str">
        <f t="shared" si="94"/>
        <v/>
      </c>
      <c r="S2014" s="23" t="str">
        <f>IF($B2014="","",VLOOKUP($C2014,Настройки!$A$11:$L$17,9,FALSE))</f>
        <v/>
      </c>
      <c r="T2014" s="23" t="str">
        <f t="shared" si="95"/>
        <v/>
      </c>
    </row>
    <row r="2015" spans="1:20" x14ac:dyDescent="0.3">
      <c r="A2015" s="20">
        <f>Тех_Движение!$A$2012</f>
        <v>2011</v>
      </c>
      <c r="B2015" s="20" t="str">
        <f>IF(Тех_Движение!$F$2012&gt;0,Тех_Движение!$I$2012,"")</f>
        <v/>
      </c>
      <c r="C2015" s="20" t="str">
        <f>IF($B2015="","",Тех_Движение!$D$2012)</f>
        <v/>
      </c>
      <c r="D2015" s="9" t="str">
        <f>IF($B2015="","",Тех_Движение!$B$2012)</f>
        <v/>
      </c>
      <c r="E2015" s="21" t="str">
        <f>IF($B2015="","",Тех_Движение!$F$2012)</f>
        <v/>
      </c>
      <c r="F2015" s="21" t="str">
        <f>IF($B2015="","",SUMIFS($E$5:$E2014,$C$5:$C2014,$C2015))</f>
        <v/>
      </c>
      <c r="G2015" s="21" t="str">
        <f>IF($B2015="","",MAX(0,$E2015-MAX(0,SUMIFS(Тех_Движение!$G$2:$G$5111,Тех_Движение!$D$2:$D$5111,$C2015,Тех_Движение!$B$2:$B$5111,"&lt;="&amp;Настройки!$B$5-1)-$F2015)))</f>
        <v/>
      </c>
      <c r="H2015" s="21" t="str">
        <f>IF($B2015="","",IF(AND($D2015&gt;=Настройки!$B$5,$D2015&lt;=Настройки!$B$6),$E2015,0))</f>
        <v/>
      </c>
      <c r="I2015" s="21" t="str">
        <f t="shared" si="93"/>
        <v/>
      </c>
      <c r="J2015" s="21" t="str">
        <f>IF($B2015="","",MAX(0,$E2015-MAX(0,SUMIFS(Тех_Движение!$G$2:$G$5111,Тех_Движение!$D$2:$D$5111,$C2015,Тех_Движение!$B$2:$B$5111,"&lt;="&amp;Настройки!$B$6)-$F2015)))</f>
        <v/>
      </c>
      <c r="K2015" s="21" t="e">
        <f>IF(OR($B2015="",K$3&lt;$D2015+Настройки!$B$7),0,MAX(0,$E2015-MAX(0,SUMIFS(Тех_Движение!$G$2:$G$5111,Тех_Движение!$D$2:$D$5111,$C2015,Тех_Движение!$B$2:$B$5111,"&lt;="&amp;K$3)-$F2015)))</f>
        <v>#VALUE!</v>
      </c>
      <c r="L2015" s="21" t="e">
        <f>IF(OR($B2015="",L$3&lt;$D2015+Настройки!$B$7),0,MAX(0,$E2015-MAX(0,SUMIFS(Тех_Движение!$G$2:$G$5111,Тех_Движение!$D$2:$D$5111,$C2015,Тех_Движение!$B$2:$B$5111,"&lt;="&amp;L$3)-$F2015)))</f>
        <v>#VALUE!</v>
      </c>
      <c r="M2015" s="21" t="e">
        <f>IF(OR($B2015="",M$3&lt;$D2015+Настройки!$B$7),0,MAX(0,$E2015-MAX(0,SUMIFS(Тех_Движение!$G$2:$G$5111,Тех_Движение!$D$2:$D$5111,$C2015,Тех_Движение!$B$2:$B$5111,"&lt;="&amp;M$3)-$F2015)))</f>
        <v>#VALUE!</v>
      </c>
      <c r="N2015" s="21" t="e">
        <f>IF(OR($B2015="",N$3&lt;$D2015+Настройки!$B$7),0,MAX(0,$E2015-MAX(0,SUMIFS(Тех_Движение!$G$2:$G$5111,Тех_Движение!$D$2:$D$5111,$C2015,Тех_Движение!$B$2:$B$5111,"&lt;="&amp;N$3)-$F2015)))</f>
        <v>#VALUE!</v>
      </c>
      <c r="O2015" s="21" t="e">
        <f>IF(OR($B2015="",O$3&lt;$D2015+Настройки!$B$7),0,MAX(0,$E2015-MAX(0,SUMIFS(Тех_Движение!$G$2:$G$5111,Тех_Движение!$D$2:$D$5111,$C2015,Тех_Движение!$B$2:$B$5111,"&lt;="&amp;O$3)-$F2015)))</f>
        <v>#VALUE!</v>
      </c>
      <c r="P2015" s="21" t="e">
        <f>IF(OR($B2015="",P$3&lt;$D2015+Настройки!$B$7),0,MAX(0,$E2015-MAX(0,SUMIFS(Тех_Движение!$G$2:$G$5111,Тех_Движение!$D$2:$D$5111,$C2015,Тех_Движение!$B$2:$B$5111,"&lt;="&amp;P$3)-$F2015)))</f>
        <v>#VALUE!</v>
      </c>
      <c r="Q2015" s="21" t="e">
        <f>IF(OR($B2015="",Q$3&lt;$D2015+Настройки!$B$7),0,MAX(0,$E2015-MAX(0,SUMIFS(Тех_Движение!$G$2:$G$5111,Тех_Движение!$D$2:$D$5111,$C2015,Тех_Движение!$B$2:$B$5111,"&lt;="&amp;Q$3)-$F2015)))</f>
        <v>#VALUE!</v>
      </c>
      <c r="R2015" s="21" t="str">
        <f t="shared" si="94"/>
        <v/>
      </c>
      <c r="S2015" s="23" t="str">
        <f>IF($B2015="","",VLOOKUP($C2015,Настройки!$A$11:$L$17,9,FALSE))</f>
        <v/>
      </c>
      <c r="T2015" s="23" t="str">
        <f t="shared" si="95"/>
        <v/>
      </c>
    </row>
    <row r="2016" spans="1:20" x14ac:dyDescent="0.3">
      <c r="A2016" s="20">
        <f>Тех_Движение!$A$2013</f>
        <v>2012</v>
      </c>
      <c r="B2016" s="20" t="str">
        <f>IF(Тех_Движение!$F$2013&gt;0,Тех_Движение!$I$2013,"")</f>
        <v/>
      </c>
      <c r="C2016" s="20" t="str">
        <f>IF($B2016="","",Тех_Движение!$D$2013)</f>
        <v/>
      </c>
      <c r="D2016" s="9" t="str">
        <f>IF($B2016="","",Тех_Движение!$B$2013)</f>
        <v/>
      </c>
      <c r="E2016" s="21" t="str">
        <f>IF($B2016="","",Тех_Движение!$F$2013)</f>
        <v/>
      </c>
      <c r="F2016" s="21" t="str">
        <f>IF($B2016="","",SUMIFS($E$5:$E2015,$C$5:$C2015,$C2016))</f>
        <v/>
      </c>
      <c r="G2016" s="21" t="str">
        <f>IF($B2016="","",MAX(0,$E2016-MAX(0,SUMIFS(Тех_Движение!$G$2:$G$5111,Тех_Движение!$D$2:$D$5111,$C2016,Тех_Движение!$B$2:$B$5111,"&lt;="&amp;Настройки!$B$5-1)-$F2016)))</f>
        <v/>
      </c>
      <c r="H2016" s="21" t="str">
        <f>IF($B2016="","",IF(AND($D2016&gt;=Настройки!$B$5,$D2016&lt;=Настройки!$B$6),$E2016,0))</f>
        <v/>
      </c>
      <c r="I2016" s="21" t="str">
        <f t="shared" si="93"/>
        <v/>
      </c>
      <c r="J2016" s="21" t="str">
        <f>IF($B2016="","",MAX(0,$E2016-MAX(0,SUMIFS(Тех_Движение!$G$2:$G$5111,Тех_Движение!$D$2:$D$5111,$C2016,Тех_Движение!$B$2:$B$5111,"&lt;="&amp;Настройки!$B$6)-$F2016)))</f>
        <v/>
      </c>
      <c r="K2016" s="21" t="e">
        <f>IF(OR($B2016="",K$3&lt;$D2016+Настройки!$B$7),0,MAX(0,$E2016-MAX(0,SUMIFS(Тех_Движение!$G$2:$G$5111,Тех_Движение!$D$2:$D$5111,$C2016,Тех_Движение!$B$2:$B$5111,"&lt;="&amp;K$3)-$F2016)))</f>
        <v>#VALUE!</v>
      </c>
      <c r="L2016" s="21" t="e">
        <f>IF(OR($B2016="",L$3&lt;$D2016+Настройки!$B$7),0,MAX(0,$E2016-MAX(0,SUMIFS(Тех_Движение!$G$2:$G$5111,Тех_Движение!$D$2:$D$5111,$C2016,Тех_Движение!$B$2:$B$5111,"&lt;="&amp;L$3)-$F2016)))</f>
        <v>#VALUE!</v>
      </c>
      <c r="M2016" s="21" t="e">
        <f>IF(OR($B2016="",M$3&lt;$D2016+Настройки!$B$7),0,MAX(0,$E2016-MAX(0,SUMIFS(Тех_Движение!$G$2:$G$5111,Тех_Движение!$D$2:$D$5111,$C2016,Тех_Движение!$B$2:$B$5111,"&lt;="&amp;M$3)-$F2016)))</f>
        <v>#VALUE!</v>
      </c>
      <c r="N2016" s="21" t="e">
        <f>IF(OR($B2016="",N$3&lt;$D2016+Настройки!$B$7),0,MAX(0,$E2016-MAX(0,SUMIFS(Тех_Движение!$G$2:$G$5111,Тех_Движение!$D$2:$D$5111,$C2016,Тех_Движение!$B$2:$B$5111,"&lt;="&amp;N$3)-$F2016)))</f>
        <v>#VALUE!</v>
      </c>
      <c r="O2016" s="21" t="e">
        <f>IF(OR($B2016="",O$3&lt;$D2016+Настройки!$B$7),0,MAX(0,$E2016-MAX(0,SUMIFS(Тех_Движение!$G$2:$G$5111,Тех_Движение!$D$2:$D$5111,$C2016,Тех_Движение!$B$2:$B$5111,"&lt;="&amp;O$3)-$F2016)))</f>
        <v>#VALUE!</v>
      </c>
      <c r="P2016" s="21" t="e">
        <f>IF(OR($B2016="",P$3&lt;$D2016+Настройки!$B$7),0,MAX(0,$E2016-MAX(0,SUMIFS(Тех_Движение!$G$2:$G$5111,Тех_Движение!$D$2:$D$5111,$C2016,Тех_Движение!$B$2:$B$5111,"&lt;="&amp;P$3)-$F2016)))</f>
        <v>#VALUE!</v>
      </c>
      <c r="Q2016" s="21" t="e">
        <f>IF(OR($B2016="",Q$3&lt;$D2016+Настройки!$B$7),0,MAX(0,$E2016-MAX(0,SUMIFS(Тех_Движение!$G$2:$G$5111,Тех_Движение!$D$2:$D$5111,$C2016,Тех_Движение!$B$2:$B$5111,"&lt;="&amp;Q$3)-$F2016)))</f>
        <v>#VALUE!</v>
      </c>
      <c r="R2016" s="21" t="str">
        <f t="shared" si="94"/>
        <v/>
      </c>
      <c r="S2016" s="23" t="str">
        <f>IF($B2016="","",VLOOKUP($C2016,Настройки!$A$11:$L$17,9,FALSE))</f>
        <v/>
      </c>
      <c r="T2016" s="23" t="str">
        <f t="shared" si="95"/>
        <v/>
      </c>
    </row>
    <row r="2017" spans="1:20" x14ac:dyDescent="0.3">
      <c r="A2017" s="20">
        <f>Тех_Движение!$A$2014</f>
        <v>2013</v>
      </c>
      <c r="B2017" s="20" t="str">
        <f>IF(Тех_Движение!$F$2014&gt;0,Тех_Движение!$I$2014,"")</f>
        <v/>
      </c>
      <c r="C2017" s="20" t="str">
        <f>IF($B2017="","",Тех_Движение!$D$2014)</f>
        <v/>
      </c>
      <c r="D2017" s="9" t="str">
        <f>IF($B2017="","",Тех_Движение!$B$2014)</f>
        <v/>
      </c>
      <c r="E2017" s="21" t="str">
        <f>IF($B2017="","",Тех_Движение!$F$2014)</f>
        <v/>
      </c>
      <c r="F2017" s="21" t="str">
        <f>IF($B2017="","",SUMIFS($E$5:$E2016,$C$5:$C2016,$C2017))</f>
        <v/>
      </c>
      <c r="G2017" s="21" t="str">
        <f>IF($B2017="","",MAX(0,$E2017-MAX(0,SUMIFS(Тех_Движение!$G$2:$G$5111,Тех_Движение!$D$2:$D$5111,$C2017,Тех_Движение!$B$2:$B$5111,"&lt;="&amp;Настройки!$B$5-1)-$F2017)))</f>
        <v/>
      </c>
      <c r="H2017" s="21" t="str">
        <f>IF($B2017="","",IF(AND($D2017&gt;=Настройки!$B$5,$D2017&lt;=Настройки!$B$6),$E2017,0))</f>
        <v/>
      </c>
      <c r="I2017" s="21" t="str">
        <f t="shared" si="93"/>
        <v/>
      </c>
      <c r="J2017" s="21" t="str">
        <f>IF($B2017="","",MAX(0,$E2017-MAX(0,SUMIFS(Тех_Движение!$G$2:$G$5111,Тех_Движение!$D$2:$D$5111,$C2017,Тех_Движение!$B$2:$B$5111,"&lt;="&amp;Настройки!$B$6)-$F2017)))</f>
        <v/>
      </c>
      <c r="K2017" s="21" t="e">
        <f>IF(OR($B2017="",K$3&lt;$D2017+Настройки!$B$7),0,MAX(0,$E2017-MAX(0,SUMIFS(Тех_Движение!$G$2:$G$5111,Тех_Движение!$D$2:$D$5111,$C2017,Тех_Движение!$B$2:$B$5111,"&lt;="&amp;K$3)-$F2017)))</f>
        <v>#VALUE!</v>
      </c>
      <c r="L2017" s="21" t="e">
        <f>IF(OR($B2017="",L$3&lt;$D2017+Настройки!$B$7),0,MAX(0,$E2017-MAX(0,SUMIFS(Тех_Движение!$G$2:$G$5111,Тех_Движение!$D$2:$D$5111,$C2017,Тех_Движение!$B$2:$B$5111,"&lt;="&amp;L$3)-$F2017)))</f>
        <v>#VALUE!</v>
      </c>
      <c r="M2017" s="21" t="e">
        <f>IF(OR($B2017="",M$3&lt;$D2017+Настройки!$B$7),0,MAX(0,$E2017-MAX(0,SUMIFS(Тех_Движение!$G$2:$G$5111,Тех_Движение!$D$2:$D$5111,$C2017,Тех_Движение!$B$2:$B$5111,"&lt;="&amp;M$3)-$F2017)))</f>
        <v>#VALUE!</v>
      </c>
      <c r="N2017" s="21" t="e">
        <f>IF(OR($B2017="",N$3&lt;$D2017+Настройки!$B$7),0,MAX(0,$E2017-MAX(0,SUMIFS(Тех_Движение!$G$2:$G$5111,Тех_Движение!$D$2:$D$5111,$C2017,Тех_Движение!$B$2:$B$5111,"&lt;="&amp;N$3)-$F2017)))</f>
        <v>#VALUE!</v>
      </c>
      <c r="O2017" s="21" t="e">
        <f>IF(OR($B2017="",O$3&lt;$D2017+Настройки!$B$7),0,MAX(0,$E2017-MAX(0,SUMIFS(Тех_Движение!$G$2:$G$5111,Тех_Движение!$D$2:$D$5111,$C2017,Тех_Движение!$B$2:$B$5111,"&lt;="&amp;O$3)-$F2017)))</f>
        <v>#VALUE!</v>
      </c>
      <c r="P2017" s="21" t="e">
        <f>IF(OR($B2017="",P$3&lt;$D2017+Настройки!$B$7),0,MAX(0,$E2017-MAX(0,SUMIFS(Тех_Движение!$G$2:$G$5111,Тех_Движение!$D$2:$D$5111,$C2017,Тех_Движение!$B$2:$B$5111,"&lt;="&amp;P$3)-$F2017)))</f>
        <v>#VALUE!</v>
      </c>
      <c r="Q2017" s="21" t="e">
        <f>IF(OR($B2017="",Q$3&lt;$D2017+Настройки!$B$7),0,MAX(0,$E2017-MAX(0,SUMIFS(Тех_Движение!$G$2:$G$5111,Тех_Движение!$D$2:$D$5111,$C2017,Тех_Движение!$B$2:$B$5111,"&lt;="&amp;Q$3)-$F2017)))</f>
        <v>#VALUE!</v>
      </c>
      <c r="R2017" s="21" t="str">
        <f t="shared" si="94"/>
        <v/>
      </c>
      <c r="S2017" s="23" t="str">
        <f>IF($B2017="","",VLOOKUP($C2017,Настройки!$A$11:$L$17,9,FALSE))</f>
        <v/>
      </c>
      <c r="T2017" s="23" t="str">
        <f t="shared" si="95"/>
        <v/>
      </c>
    </row>
    <row r="2018" spans="1:20" x14ac:dyDescent="0.3">
      <c r="A2018" s="20">
        <f>Тех_Движение!$A$2015</f>
        <v>2014</v>
      </c>
      <c r="B2018" s="20" t="str">
        <f>IF(Тех_Движение!$F$2015&gt;0,Тех_Движение!$I$2015,"")</f>
        <v/>
      </c>
      <c r="C2018" s="20" t="str">
        <f>IF($B2018="","",Тех_Движение!$D$2015)</f>
        <v/>
      </c>
      <c r="D2018" s="9" t="str">
        <f>IF($B2018="","",Тех_Движение!$B$2015)</f>
        <v/>
      </c>
      <c r="E2018" s="21" t="str">
        <f>IF($B2018="","",Тех_Движение!$F$2015)</f>
        <v/>
      </c>
      <c r="F2018" s="21" t="str">
        <f>IF($B2018="","",SUMIFS($E$5:$E2017,$C$5:$C2017,$C2018))</f>
        <v/>
      </c>
      <c r="G2018" s="21" t="str">
        <f>IF($B2018="","",MAX(0,$E2018-MAX(0,SUMIFS(Тех_Движение!$G$2:$G$5111,Тех_Движение!$D$2:$D$5111,$C2018,Тех_Движение!$B$2:$B$5111,"&lt;="&amp;Настройки!$B$5-1)-$F2018)))</f>
        <v/>
      </c>
      <c r="H2018" s="21" t="str">
        <f>IF($B2018="","",IF(AND($D2018&gt;=Настройки!$B$5,$D2018&lt;=Настройки!$B$6),$E2018,0))</f>
        <v/>
      </c>
      <c r="I2018" s="21" t="str">
        <f t="shared" si="93"/>
        <v/>
      </c>
      <c r="J2018" s="21" t="str">
        <f>IF($B2018="","",MAX(0,$E2018-MAX(0,SUMIFS(Тех_Движение!$G$2:$G$5111,Тех_Движение!$D$2:$D$5111,$C2018,Тех_Движение!$B$2:$B$5111,"&lt;="&amp;Настройки!$B$6)-$F2018)))</f>
        <v/>
      </c>
      <c r="K2018" s="21" t="e">
        <f>IF(OR($B2018="",K$3&lt;$D2018+Настройки!$B$7),0,MAX(0,$E2018-MAX(0,SUMIFS(Тех_Движение!$G$2:$G$5111,Тех_Движение!$D$2:$D$5111,$C2018,Тех_Движение!$B$2:$B$5111,"&lt;="&amp;K$3)-$F2018)))</f>
        <v>#VALUE!</v>
      </c>
      <c r="L2018" s="21" t="e">
        <f>IF(OR($B2018="",L$3&lt;$D2018+Настройки!$B$7),0,MAX(0,$E2018-MAX(0,SUMIFS(Тех_Движение!$G$2:$G$5111,Тех_Движение!$D$2:$D$5111,$C2018,Тех_Движение!$B$2:$B$5111,"&lt;="&amp;L$3)-$F2018)))</f>
        <v>#VALUE!</v>
      </c>
      <c r="M2018" s="21" t="e">
        <f>IF(OR($B2018="",M$3&lt;$D2018+Настройки!$B$7),0,MAX(0,$E2018-MAX(0,SUMIFS(Тех_Движение!$G$2:$G$5111,Тех_Движение!$D$2:$D$5111,$C2018,Тех_Движение!$B$2:$B$5111,"&lt;="&amp;M$3)-$F2018)))</f>
        <v>#VALUE!</v>
      </c>
      <c r="N2018" s="21" t="e">
        <f>IF(OR($B2018="",N$3&lt;$D2018+Настройки!$B$7),0,MAX(0,$E2018-MAX(0,SUMIFS(Тех_Движение!$G$2:$G$5111,Тех_Движение!$D$2:$D$5111,$C2018,Тех_Движение!$B$2:$B$5111,"&lt;="&amp;N$3)-$F2018)))</f>
        <v>#VALUE!</v>
      </c>
      <c r="O2018" s="21" t="e">
        <f>IF(OR($B2018="",O$3&lt;$D2018+Настройки!$B$7),0,MAX(0,$E2018-MAX(0,SUMIFS(Тех_Движение!$G$2:$G$5111,Тех_Движение!$D$2:$D$5111,$C2018,Тех_Движение!$B$2:$B$5111,"&lt;="&amp;O$3)-$F2018)))</f>
        <v>#VALUE!</v>
      </c>
      <c r="P2018" s="21" t="e">
        <f>IF(OR($B2018="",P$3&lt;$D2018+Настройки!$B$7),0,MAX(0,$E2018-MAX(0,SUMIFS(Тех_Движение!$G$2:$G$5111,Тех_Движение!$D$2:$D$5111,$C2018,Тех_Движение!$B$2:$B$5111,"&lt;="&amp;P$3)-$F2018)))</f>
        <v>#VALUE!</v>
      </c>
      <c r="Q2018" s="21" t="e">
        <f>IF(OR($B2018="",Q$3&lt;$D2018+Настройки!$B$7),0,MAX(0,$E2018-MAX(0,SUMIFS(Тех_Движение!$G$2:$G$5111,Тех_Движение!$D$2:$D$5111,$C2018,Тех_Движение!$B$2:$B$5111,"&lt;="&amp;Q$3)-$F2018)))</f>
        <v>#VALUE!</v>
      </c>
      <c r="R2018" s="21" t="str">
        <f t="shared" si="94"/>
        <v/>
      </c>
      <c r="S2018" s="23" t="str">
        <f>IF($B2018="","",VLOOKUP($C2018,Настройки!$A$11:$L$17,9,FALSE))</f>
        <v/>
      </c>
      <c r="T2018" s="23" t="str">
        <f t="shared" si="95"/>
        <v/>
      </c>
    </row>
    <row r="2019" spans="1:20" x14ac:dyDescent="0.3">
      <c r="A2019" s="20">
        <f>Тех_Движение!$A$2016</f>
        <v>2015</v>
      </c>
      <c r="B2019" s="20" t="str">
        <f>IF(Тех_Движение!$F$2016&gt;0,Тех_Движение!$I$2016,"")</f>
        <v/>
      </c>
      <c r="C2019" s="20" t="str">
        <f>IF($B2019="","",Тех_Движение!$D$2016)</f>
        <v/>
      </c>
      <c r="D2019" s="9" t="str">
        <f>IF($B2019="","",Тех_Движение!$B$2016)</f>
        <v/>
      </c>
      <c r="E2019" s="21" t="str">
        <f>IF($B2019="","",Тех_Движение!$F$2016)</f>
        <v/>
      </c>
      <c r="F2019" s="21" t="str">
        <f>IF($B2019="","",SUMIFS($E$5:$E2018,$C$5:$C2018,$C2019))</f>
        <v/>
      </c>
      <c r="G2019" s="21" t="str">
        <f>IF($B2019="","",MAX(0,$E2019-MAX(0,SUMIFS(Тех_Движение!$G$2:$G$5111,Тех_Движение!$D$2:$D$5111,$C2019,Тех_Движение!$B$2:$B$5111,"&lt;="&amp;Настройки!$B$5-1)-$F2019)))</f>
        <v/>
      </c>
      <c r="H2019" s="21" t="str">
        <f>IF($B2019="","",IF(AND($D2019&gt;=Настройки!$B$5,$D2019&lt;=Настройки!$B$6),$E2019,0))</f>
        <v/>
      </c>
      <c r="I2019" s="21" t="str">
        <f t="shared" si="93"/>
        <v/>
      </c>
      <c r="J2019" s="21" t="str">
        <f>IF($B2019="","",MAX(0,$E2019-MAX(0,SUMIFS(Тех_Движение!$G$2:$G$5111,Тех_Движение!$D$2:$D$5111,$C2019,Тех_Движение!$B$2:$B$5111,"&lt;="&amp;Настройки!$B$6)-$F2019)))</f>
        <v/>
      </c>
      <c r="K2019" s="21" t="e">
        <f>IF(OR($B2019="",K$3&lt;$D2019+Настройки!$B$7),0,MAX(0,$E2019-MAX(0,SUMIFS(Тех_Движение!$G$2:$G$5111,Тех_Движение!$D$2:$D$5111,$C2019,Тех_Движение!$B$2:$B$5111,"&lt;="&amp;K$3)-$F2019)))</f>
        <v>#VALUE!</v>
      </c>
      <c r="L2019" s="21" t="e">
        <f>IF(OR($B2019="",L$3&lt;$D2019+Настройки!$B$7),0,MAX(0,$E2019-MAX(0,SUMIFS(Тех_Движение!$G$2:$G$5111,Тех_Движение!$D$2:$D$5111,$C2019,Тех_Движение!$B$2:$B$5111,"&lt;="&amp;L$3)-$F2019)))</f>
        <v>#VALUE!</v>
      </c>
      <c r="M2019" s="21" t="e">
        <f>IF(OR($B2019="",M$3&lt;$D2019+Настройки!$B$7),0,MAX(0,$E2019-MAX(0,SUMIFS(Тех_Движение!$G$2:$G$5111,Тех_Движение!$D$2:$D$5111,$C2019,Тех_Движение!$B$2:$B$5111,"&lt;="&amp;M$3)-$F2019)))</f>
        <v>#VALUE!</v>
      </c>
      <c r="N2019" s="21" t="e">
        <f>IF(OR($B2019="",N$3&lt;$D2019+Настройки!$B$7),0,MAX(0,$E2019-MAX(0,SUMIFS(Тех_Движение!$G$2:$G$5111,Тех_Движение!$D$2:$D$5111,$C2019,Тех_Движение!$B$2:$B$5111,"&lt;="&amp;N$3)-$F2019)))</f>
        <v>#VALUE!</v>
      </c>
      <c r="O2019" s="21" t="e">
        <f>IF(OR($B2019="",O$3&lt;$D2019+Настройки!$B$7),0,MAX(0,$E2019-MAX(0,SUMIFS(Тех_Движение!$G$2:$G$5111,Тех_Движение!$D$2:$D$5111,$C2019,Тех_Движение!$B$2:$B$5111,"&lt;="&amp;O$3)-$F2019)))</f>
        <v>#VALUE!</v>
      </c>
      <c r="P2019" s="21" t="e">
        <f>IF(OR($B2019="",P$3&lt;$D2019+Настройки!$B$7),0,MAX(0,$E2019-MAX(0,SUMIFS(Тех_Движение!$G$2:$G$5111,Тех_Движение!$D$2:$D$5111,$C2019,Тех_Движение!$B$2:$B$5111,"&lt;="&amp;P$3)-$F2019)))</f>
        <v>#VALUE!</v>
      </c>
      <c r="Q2019" s="21" t="e">
        <f>IF(OR($B2019="",Q$3&lt;$D2019+Настройки!$B$7),0,MAX(0,$E2019-MAX(0,SUMIFS(Тех_Движение!$G$2:$G$5111,Тех_Движение!$D$2:$D$5111,$C2019,Тех_Движение!$B$2:$B$5111,"&lt;="&amp;Q$3)-$F2019)))</f>
        <v>#VALUE!</v>
      </c>
      <c r="R2019" s="21" t="str">
        <f t="shared" si="94"/>
        <v/>
      </c>
      <c r="S2019" s="23" t="str">
        <f>IF($B2019="","",VLOOKUP($C2019,Настройки!$A$11:$L$17,9,FALSE))</f>
        <v/>
      </c>
      <c r="T2019" s="23" t="str">
        <f t="shared" si="95"/>
        <v/>
      </c>
    </row>
    <row r="2020" spans="1:20" x14ac:dyDescent="0.3">
      <c r="A2020" s="20">
        <f>Тех_Движение!$A$2017</f>
        <v>2016</v>
      </c>
      <c r="B2020" s="20" t="str">
        <f>IF(Тех_Движение!$F$2017&gt;0,Тех_Движение!$I$2017,"")</f>
        <v/>
      </c>
      <c r="C2020" s="20" t="str">
        <f>IF($B2020="","",Тех_Движение!$D$2017)</f>
        <v/>
      </c>
      <c r="D2020" s="9" t="str">
        <f>IF($B2020="","",Тех_Движение!$B$2017)</f>
        <v/>
      </c>
      <c r="E2020" s="21" t="str">
        <f>IF($B2020="","",Тех_Движение!$F$2017)</f>
        <v/>
      </c>
      <c r="F2020" s="21" t="str">
        <f>IF($B2020="","",SUMIFS($E$5:$E2019,$C$5:$C2019,$C2020))</f>
        <v/>
      </c>
      <c r="G2020" s="21" t="str">
        <f>IF($B2020="","",MAX(0,$E2020-MAX(0,SUMIFS(Тех_Движение!$G$2:$G$5111,Тех_Движение!$D$2:$D$5111,$C2020,Тех_Движение!$B$2:$B$5111,"&lt;="&amp;Настройки!$B$5-1)-$F2020)))</f>
        <v/>
      </c>
      <c r="H2020" s="21" t="str">
        <f>IF($B2020="","",IF(AND($D2020&gt;=Настройки!$B$5,$D2020&lt;=Настройки!$B$6),$E2020,0))</f>
        <v/>
      </c>
      <c r="I2020" s="21" t="str">
        <f t="shared" si="93"/>
        <v/>
      </c>
      <c r="J2020" s="21" t="str">
        <f>IF($B2020="","",MAX(0,$E2020-MAX(0,SUMIFS(Тех_Движение!$G$2:$G$5111,Тех_Движение!$D$2:$D$5111,$C2020,Тех_Движение!$B$2:$B$5111,"&lt;="&amp;Настройки!$B$6)-$F2020)))</f>
        <v/>
      </c>
      <c r="K2020" s="21" t="e">
        <f>IF(OR($B2020="",K$3&lt;$D2020+Настройки!$B$7),0,MAX(0,$E2020-MAX(0,SUMIFS(Тех_Движение!$G$2:$G$5111,Тех_Движение!$D$2:$D$5111,$C2020,Тех_Движение!$B$2:$B$5111,"&lt;="&amp;K$3)-$F2020)))</f>
        <v>#VALUE!</v>
      </c>
      <c r="L2020" s="21" t="e">
        <f>IF(OR($B2020="",L$3&lt;$D2020+Настройки!$B$7),0,MAX(0,$E2020-MAX(0,SUMIFS(Тех_Движение!$G$2:$G$5111,Тех_Движение!$D$2:$D$5111,$C2020,Тех_Движение!$B$2:$B$5111,"&lt;="&amp;L$3)-$F2020)))</f>
        <v>#VALUE!</v>
      </c>
      <c r="M2020" s="21" t="e">
        <f>IF(OR($B2020="",M$3&lt;$D2020+Настройки!$B$7),0,MAX(0,$E2020-MAX(0,SUMIFS(Тех_Движение!$G$2:$G$5111,Тех_Движение!$D$2:$D$5111,$C2020,Тех_Движение!$B$2:$B$5111,"&lt;="&amp;M$3)-$F2020)))</f>
        <v>#VALUE!</v>
      </c>
      <c r="N2020" s="21" t="e">
        <f>IF(OR($B2020="",N$3&lt;$D2020+Настройки!$B$7),0,MAX(0,$E2020-MAX(0,SUMIFS(Тех_Движение!$G$2:$G$5111,Тех_Движение!$D$2:$D$5111,$C2020,Тех_Движение!$B$2:$B$5111,"&lt;="&amp;N$3)-$F2020)))</f>
        <v>#VALUE!</v>
      </c>
      <c r="O2020" s="21" t="e">
        <f>IF(OR($B2020="",O$3&lt;$D2020+Настройки!$B$7),0,MAX(0,$E2020-MAX(0,SUMIFS(Тех_Движение!$G$2:$G$5111,Тех_Движение!$D$2:$D$5111,$C2020,Тех_Движение!$B$2:$B$5111,"&lt;="&amp;O$3)-$F2020)))</f>
        <v>#VALUE!</v>
      </c>
      <c r="P2020" s="21" t="e">
        <f>IF(OR($B2020="",P$3&lt;$D2020+Настройки!$B$7),0,MAX(0,$E2020-MAX(0,SUMIFS(Тех_Движение!$G$2:$G$5111,Тех_Движение!$D$2:$D$5111,$C2020,Тех_Движение!$B$2:$B$5111,"&lt;="&amp;P$3)-$F2020)))</f>
        <v>#VALUE!</v>
      </c>
      <c r="Q2020" s="21" t="e">
        <f>IF(OR($B2020="",Q$3&lt;$D2020+Настройки!$B$7),0,MAX(0,$E2020-MAX(0,SUMIFS(Тех_Движение!$G$2:$G$5111,Тех_Движение!$D$2:$D$5111,$C2020,Тех_Движение!$B$2:$B$5111,"&lt;="&amp;Q$3)-$F2020)))</f>
        <v>#VALUE!</v>
      </c>
      <c r="R2020" s="21" t="str">
        <f t="shared" si="94"/>
        <v/>
      </c>
      <c r="S2020" s="23" t="str">
        <f>IF($B2020="","",VLOOKUP($C2020,Настройки!$A$11:$L$17,9,FALSE))</f>
        <v/>
      </c>
      <c r="T2020" s="23" t="str">
        <f t="shared" si="95"/>
        <v/>
      </c>
    </row>
    <row r="2021" spans="1:20" x14ac:dyDescent="0.3">
      <c r="A2021" s="20">
        <f>Тех_Движение!$A$2018</f>
        <v>2017</v>
      </c>
      <c r="B2021" s="20" t="str">
        <f>IF(Тех_Движение!$F$2018&gt;0,Тех_Движение!$I$2018,"")</f>
        <v/>
      </c>
      <c r="C2021" s="20" t="str">
        <f>IF($B2021="","",Тех_Движение!$D$2018)</f>
        <v/>
      </c>
      <c r="D2021" s="9" t="str">
        <f>IF($B2021="","",Тех_Движение!$B$2018)</f>
        <v/>
      </c>
      <c r="E2021" s="21" t="str">
        <f>IF($B2021="","",Тех_Движение!$F$2018)</f>
        <v/>
      </c>
      <c r="F2021" s="21" t="str">
        <f>IF($B2021="","",SUMIFS($E$5:$E2020,$C$5:$C2020,$C2021))</f>
        <v/>
      </c>
      <c r="G2021" s="21" t="str">
        <f>IF($B2021="","",MAX(0,$E2021-MAX(0,SUMIFS(Тех_Движение!$G$2:$G$5111,Тех_Движение!$D$2:$D$5111,$C2021,Тех_Движение!$B$2:$B$5111,"&lt;="&amp;Настройки!$B$5-1)-$F2021)))</f>
        <v/>
      </c>
      <c r="H2021" s="21" t="str">
        <f>IF($B2021="","",IF(AND($D2021&gt;=Настройки!$B$5,$D2021&lt;=Настройки!$B$6),$E2021,0))</f>
        <v/>
      </c>
      <c r="I2021" s="21" t="str">
        <f t="shared" si="93"/>
        <v/>
      </c>
      <c r="J2021" s="21" t="str">
        <f>IF($B2021="","",MAX(0,$E2021-MAX(0,SUMIFS(Тех_Движение!$G$2:$G$5111,Тех_Движение!$D$2:$D$5111,$C2021,Тех_Движение!$B$2:$B$5111,"&lt;="&amp;Настройки!$B$6)-$F2021)))</f>
        <v/>
      </c>
      <c r="K2021" s="21" t="e">
        <f>IF(OR($B2021="",K$3&lt;$D2021+Настройки!$B$7),0,MAX(0,$E2021-MAX(0,SUMIFS(Тех_Движение!$G$2:$G$5111,Тех_Движение!$D$2:$D$5111,$C2021,Тех_Движение!$B$2:$B$5111,"&lt;="&amp;K$3)-$F2021)))</f>
        <v>#VALUE!</v>
      </c>
      <c r="L2021" s="21" t="e">
        <f>IF(OR($B2021="",L$3&lt;$D2021+Настройки!$B$7),0,MAX(0,$E2021-MAX(0,SUMIFS(Тех_Движение!$G$2:$G$5111,Тех_Движение!$D$2:$D$5111,$C2021,Тех_Движение!$B$2:$B$5111,"&lt;="&amp;L$3)-$F2021)))</f>
        <v>#VALUE!</v>
      </c>
      <c r="M2021" s="21" t="e">
        <f>IF(OR($B2021="",M$3&lt;$D2021+Настройки!$B$7),0,MAX(0,$E2021-MAX(0,SUMIFS(Тех_Движение!$G$2:$G$5111,Тех_Движение!$D$2:$D$5111,$C2021,Тех_Движение!$B$2:$B$5111,"&lt;="&amp;M$3)-$F2021)))</f>
        <v>#VALUE!</v>
      </c>
      <c r="N2021" s="21" t="e">
        <f>IF(OR($B2021="",N$3&lt;$D2021+Настройки!$B$7),0,MAX(0,$E2021-MAX(0,SUMIFS(Тех_Движение!$G$2:$G$5111,Тех_Движение!$D$2:$D$5111,$C2021,Тех_Движение!$B$2:$B$5111,"&lt;="&amp;N$3)-$F2021)))</f>
        <v>#VALUE!</v>
      </c>
      <c r="O2021" s="21" t="e">
        <f>IF(OR($B2021="",O$3&lt;$D2021+Настройки!$B$7),0,MAX(0,$E2021-MAX(0,SUMIFS(Тех_Движение!$G$2:$G$5111,Тех_Движение!$D$2:$D$5111,$C2021,Тех_Движение!$B$2:$B$5111,"&lt;="&amp;O$3)-$F2021)))</f>
        <v>#VALUE!</v>
      </c>
      <c r="P2021" s="21" t="e">
        <f>IF(OR($B2021="",P$3&lt;$D2021+Настройки!$B$7),0,MAX(0,$E2021-MAX(0,SUMIFS(Тех_Движение!$G$2:$G$5111,Тех_Движение!$D$2:$D$5111,$C2021,Тех_Движение!$B$2:$B$5111,"&lt;="&amp;P$3)-$F2021)))</f>
        <v>#VALUE!</v>
      </c>
      <c r="Q2021" s="21" t="e">
        <f>IF(OR($B2021="",Q$3&lt;$D2021+Настройки!$B$7),0,MAX(0,$E2021-MAX(0,SUMIFS(Тех_Движение!$G$2:$G$5111,Тех_Движение!$D$2:$D$5111,$C2021,Тех_Движение!$B$2:$B$5111,"&lt;="&amp;Q$3)-$F2021)))</f>
        <v>#VALUE!</v>
      </c>
      <c r="R2021" s="21" t="str">
        <f t="shared" si="94"/>
        <v/>
      </c>
      <c r="S2021" s="23" t="str">
        <f>IF($B2021="","",VLOOKUP($C2021,Настройки!$A$11:$L$17,9,FALSE))</f>
        <v/>
      </c>
      <c r="T2021" s="23" t="str">
        <f t="shared" si="95"/>
        <v/>
      </c>
    </row>
    <row r="2022" spans="1:20" x14ac:dyDescent="0.3">
      <c r="A2022" s="20">
        <f>Тех_Движение!$A$2019</f>
        <v>2018</v>
      </c>
      <c r="B2022" s="20" t="str">
        <f>IF(Тех_Движение!$F$2019&gt;0,Тех_Движение!$I$2019,"")</f>
        <v/>
      </c>
      <c r="C2022" s="20" t="str">
        <f>IF($B2022="","",Тех_Движение!$D$2019)</f>
        <v/>
      </c>
      <c r="D2022" s="9" t="str">
        <f>IF($B2022="","",Тех_Движение!$B$2019)</f>
        <v/>
      </c>
      <c r="E2022" s="21" t="str">
        <f>IF($B2022="","",Тех_Движение!$F$2019)</f>
        <v/>
      </c>
      <c r="F2022" s="21" t="str">
        <f>IF($B2022="","",SUMIFS($E$5:$E2021,$C$5:$C2021,$C2022))</f>
        <v/>
      </c>
      <c r="G2022" s="21" t="str">
        <f>IF($B2022="","",MAX(0,$E2022-MAX(0,SUMIFS(Тех_Движение!$G$2:$G$5111,Тех_Движение!$D$2:$D$5111,$C2022,Тех_Движение!$B$2:$B$5111,"&lt;="&amp;Настройки!$B$5-1)-$F2022)))</f>
        <v/>
      </c>
      <c r="H2022" s="21" t="str">
        <f>IF($B2022="","",IF(AND($D2022&gt;=Настройки!$B$5,$D2022&lt;=Настройки!$B$6),$E2022,0))</f>
        <v/>
      </c>
      <c r="I2022" s="21" t="str">
        <f t="shared" si="93"/>
        <v/>
      </c>
      <c r="J2022" s="21" t="str">
        <f>IF($B2022="","",MAX(0,$E2022-MAX(0,SUMIFS(Тех_Движение!$G$2:$G$5111,Тех_Движение!$D$2:$D$5111,$C2022,Тех_Движение!$B$2:$B$5111,"&lt;="&amp;Настройки!$B$6)-$F2022)))</f>
        <v/>
      </c>
      <c r="K2022" s="21" t="e">
        <f>IF(OR($B2022="",K$3&lt;$D2022+Настройки!$B$7),0,MAX(0,$E2022-MAX(0,SUMIFS(Тех_Движение!$G$2:$G$5111,Тех_Движение!$D$2:$D$5111,$C2022,Тех_Движение!$B$2:$B$5111,"&lt;="&amp;K$3)-$F2022)))</f>
        <v>#VALUE!</v>
      </c>
      <c r="L2022" s="21" t="e">
        <f>IF(OR($B2022="",L$3&lt;$D2022+Настройки!$B$7),0,MAX(0,$E2022-MAX(0,SUMIFS(Тех_Движение!$G$2:$G$5111,Тех_Движение!$D$2:$D$5111,$C2022,Тех_Движение!$B$2:$B$5111,"&lt;="&amp;L$3)-$F2022)))</f>
        <v>#VALUE!</v>
      </c>
      <c r="M2022" s="21" t="e">
        <f>IF(OR($B2022="",M$3&lt;$D2022+Настройки!$B$7),0,MAX(0,$E2022-MAX(0,SUMIFS(Тех_Движение!$G$2:$G$5111,Тех_Движение!$D$2:$D$5111,$C2022,Тех_Движение!$B$2:$B$5111,"&lt;="&amp;M$3)-$F2022)))</f>
        <v>#VALUE!</v>
      </c>
      <c r="N2022" s="21" t="e">
        <f>IF(OR($B2022="",N$3&lt;$D2022+Настройки!$B$7),0,MAX(0,$E2022-MAX(0,SUMIFS(Тех_Движение!$G$2:$G$5111,Тех_Движение!$D$2:$D$5111,$C2022,Тех_Движение!$B$2:$B$5111,"&lt;="&amp;N$3)-$F2022)))</f>
        <v>#VALUE!</v>
      </c>
      <c r="O2022" s="21" t="e">
        <f>IF(OR($B2022="",O$3&lt;$D2022+Настройки!$B$7),0,MAX(0,$E2022-MAX(0,SUMIFS(Тех_Движение!$G$2:$G$5111,Тех_Движение!$D$2:$D$5111,$C2022,Тех_Движение!$B$2:$B$5111,"&lt;="&amp;O$3)-$F2022)))</f>
        <v>#VALUE!</v>
      </c>
      <c r="P2022" s="21" t="e">
        <f>IF(OR($B2022="",P$3&lt;$D2022+Настройки!$B$7),0,MAX(0,$E2022-MAX(0,SUMIFS(Тех_Движение!$G$2:$G$5111,Тех_Движение!$D$2:$D$5111,$C2022,Тех_Движение!$B$2:$B$5111,"&lt;="&amp;P$3)-$F2022)))</f>
        <v>#VALUE!</v>
      </c>
      <c r="Q2022" s="21" t="e">
        <f>IF(OR($B2022="",Q$3&lt;$D2022+Настройки!$B$7),0,MAX(0,$E2022-MAX(0,SUMIFS(Тех_Движение!$G$2:$G$5111,Тех_Движение!$D$2:$D$5111,$C2022,Тех_Движение!$B$2:$B$5111,"&lt;="&amp;Q$3)-$F2022)))</f>
        <v>#VALUE!</v>
      </c>
      <c r="R2022" s="21" t="str">
        <f t="shared" si="94"/>
        <v/>
      </c>
      <c r="S2022" s="23" t="str">
        <f>IF($B2022="","",VLOOKUP($C2022,Настройки!$A$11:$L$17,9,FALSE))</f>
        <v/>
      </c>
      <c r="T2022" s="23" t="str">
        <f t="shared" si="95"/>
        <v/>
      </c>
    </row>
    <row r="2023" spans="1:20" x14ac:dyDescent="0.3">
      <c r="A2023" s="20">
        <f>Тех_Движение!$A$2020</f>
        <v>2019</v>
      </c>
      <c r="B2023" s="20" t="str">
        <f>IF(Тех_Движение!$F$2020&gt;0,Тех_Движение!$I$2020,"")</f>
        <v/>
      </c>
      <c r="C2023" s="20" t="str">
        <f>IF($B2023="","",Тех_Движение!$D$2020)</f>
        <v/>
      </c>
      <c r="D2023" s="9" t="str">
        <f>IF($B2023="","",Тех_Движение!$B$2020)</f>
        <v/>
      </c>
      <c r="E2023" s="21" t="str">
        <f>IF($B2023="","",Тех_Движение!$F$2020)</f>
        <v/>
      </c>
      <c r="F2023" s="21" t="str">
        <f>IF($B2023="","",SUMIFS($E$5:$E2022,$C$5:$C2022,$C2023))</f>
        <v/>
      </c>
      <c r="G2023" s="21" t="str">
        <f>IF($B2023="","",MAX(0,$E2023-MAX(0,SUMIFS(Тех_Движение!$G$2:$G$5111,Тех_Движение!$D$2:$D$5111,$C2023,Тех_Движение!$B$2:$B$5111,"&lt;="&amp;Настройки!$B$5-1)-$F2023)))</f>
        <v/>
      </c>
      <c r="H2023" s="21" t="str">
        <f>IF($B2023="","",IF(AND($D2023&gt;=Настройки!$B$5,$D2023&lt;=Настройки!$B$6),$E2023,0))</f>
        <v/>
      </c>
      <c r="I2023" s="21" t="str">
        <f t="shared" si="93"/>
        <v/>
      </c>
      <c r="J2023" s="21" t="str">
        <f>IF($B2023="","",MAX(0,$E2023-MAX(0,SUMIFS(Тех_Движение!$G$2:$G$5111,Тех_Движение!$D$2:$D$5111,$C2023,Тех_Движение!$B$2:$B$5111,"&lt;="&amp;Настройки!$B$6)-$F2023)))</f>
        <v/>
      </c>
      <c r="K2023" s="21" t="e">
        <f>IF(OR($B2023="",K$3&lt;$D2023+Настройки!$B$7),0,MAX(0,$E2023-MAX(0,SUMIFS(Тех_Движение!$G$2:$G$5111,Тех_Движение!$D$2:$D$5111,$C2023,Тех_Движение!$B$2:$B$5111,"&lt;="&amp;K$3)-$F2023)))</f>
        <v>#VALUE!</v>
      </c>
      <c r="L2023" s="21" t="e">
        <f>IF(OR($B2023="",L$3&lt;$D2023+Настройки!$B$7),0,MAX(0,$E2023-MAX(0,SUMIFS(Тех_Движение!$G$2:$G$5111,Тех_Движение!$D$2:$D$5111,$C2023,Тех_Движение!$B$2:$B$5111,"&lt;="&amp;L$3)-$F2023)))</f>
        <v>#VALUE!</v>
      </c>
      <c r="M2023" s="21" t="e">
        <f>IF(OR($B2023="",M$3&lt;$D2023+Настройки!$B$7),0,MAX(0,$E2023-MAX(0,SUMIFS(Тех_Движение!$G$2:$G$5111,Тех_Движение!$D$2:$D$5111,$C2023,Тех_Движение!$B$2:$B$5111,"&lt;="&amp;M$3)-$F2023)))</f>
        <v>#VALUE!</v>
      </c>
      <c r="N2023" s="21" t="e">
        <f>IF(OR($B2023="",N$3&lt;$D2023+Настройки!$B$7),0,MAX(0,$E2023-MAX(0,SUMIFS(Тех_Движение!$G$2:$G$5111,Тех_Движение!$D$2:$D$5111,$C2023,Тех_Движение!$B$2:$B$5111,"&lt;="&amp;N$3)-$F2023)))</f>
        <v>#VALUE!</v>
      </c>
      <c r="O2023" s="21" t="e">
        <f>IF(OR($B2023="",O$3&lt;$D2023+Настройки!$B$7),0,MAX(0,$E2023-MAX(0,SUMIFS(Тех_Движение!$G$2:$G$5111,Тех_Движение!$D$2:$D$5111,$C2023,Тех_Движение!$B$2:$B$5111,"&lt;="&amp;O$3)-$F2023)))</f>
        <v>#VALUE!</v>
      </c>
      <c r="P2023" s="21" t="e">
        <f>IF(OR($B2023="",P$3&lt;$D2023+Настройки!$B$7),0,MAX(0,$E2023-MAX(0,SUMIFS(Тех_Движение!$G$2:$G$5111,Тех_Движение!$D$2:$D$5111,$C2023,Тех_Движение!$B$2:$B$5111,"&lt;="&amp;P$3)-$F2023)))</f>
        <v>#VALUE!</v>
      </c>
      <c r="Q2023" s="21" t="e">
        <f>IF(OR($B2023="",Q$3&lt;$D2023+Настройки!$B$7),0,MAX(0,$E2023-MAX(0,SUMIFS(Тех_Движение!$G$2:$G$5111,Тех_Движение!$D$2:$D$5111,$C2023,Тех_Движение!$B$2:$B$5111,"&lt;="&amp;Q$3)-$F2023)))</f>
        <v>#VALUE!</v>
      </c>
      <c r="R2023" s="21" t="str">
        <f t="shared" si="94"/>
        <v/>
      </c>
      <c r="S2023" s="23" t="str">
        <f>IF($B2023="","",VLOOKUP($C2023,Настройки!$A$11:$L$17,9,FALSE))</f>
        <v/>
      </c>
      <c r="T2023" s="23" t="str">
        <f t="shared" si="95"/>
        <v/>
      </c>
    </row>
    <row r="2024" spans="1:20" x14ac:dyDescent="0.3">
      <c r="A2024" s="20">
        <f>Тех_Движение!$A$2021</f>
        <v>2020</v>
      </c>
      <c r="B2024" s="20" t="str">
        <f>IF(Тех_Движение!$F$2021&gt;0,Тех_Движение!$I$2021,"")</f>
        <v/>
      </c>
      <c r="C2024" s="20" t="str">
        <f>IF($B2024="","",Тех_Движение!$D$2021)</f>
        <v/>
      </c>
      <c r="D2024" s="9" t="str">
        <f>IF($B2024="","",Тех_Движение!$B$2021)</f>
        <v/>
      </c>
      <c r="E2024" s="21" t="str">
        <f>IF($B2024="","",Тех_Движение!$F$2021)</f>
        <v/>
      </c>
      <c r="F2024" s="21" t="str">
        <f>IF($B2024="","",SUMIFS($E$5:$E2023,$C$5:$C2023,$C2024))</f>
        <v/>
      </c>
      <c r="G2024" s="21" t="str">
        <f>IF($B2024="","",MAX(0,$E2024-MAX(0,SUMIFS(Тех_Движение!$G$2:$G$5111,Тех_Движение!$D$2:$D$5111,$C2024,Тех_Движение!$B$2:$B$5111,"&lt;="&amp;Настройки!$B$5-1)-$F2024)))</f>
        <v/>
      </c>
      <c r="H2024" s="21" t="str">
        <f>IF($B2024="","",IF(AND($D2024&gt;=Настройки!$B$5,$D2024&lt;=Настройки!$B$6),$E2024,0))</f>
        <v/>
      </c>
      <c r="I2024" s="21" t="str">
        <f t="shared" si="93"/>
        <v/>
      </c>
      <c r="J2024" s="21" t="str">
        <f>IF($B2024="","",MAX(0,$E2024-MAX(0,SUMIFS(Тех_Движение!$G$2:$G$5111,Тех_Движение!$D$2:$D$5111,$C2024,Тех_Движение!$B$2:$B$5111,"&lt;="&amp;Настройки!$B$6)-$F2024)))</f>
        <v/>
      </c>
      <c r="K2024" s="21" t="e">
        <f>IF(OR($B2024="",K$3&lt;$D2024+Настройки!$B$7),0,MAX(0,$E2024-MAX(0,SUMIFS(Тех_Движение!$G$2:$G$5111,Тех_Движение!$D$2:$D$5111,$C2024,Тех_Движение!$B$2:$B$5111,"&lt;="&amp;K$3)-$F2024)))</f>
        <v>#VALUE!</v>
      </c>
      <c r="L2024" s="21" t="e">
        <f>IF(OR($B2024="",L$3&lt;$D2024+Настройки!$B$7),0,MAX(0,$E2024-MAX(0,SUMIFS(Тех_Движение!$G$2:$G$5111,Тех_Движение!$D$2:$D$5111,$C2024,Тех_Движение!$B$2:$B$5111,"&lt;="&amp;L$3)-$F2024)))</f>
        <v>#VALUE!</v>
      </c>
      <c r="M2024" s="21" t="e">
        <f>IF(OR($B2024="",M$3&lt;$D2024+Настройки!$B$7),0,MAX(0,$E2024-MAX(0,SUMIFS(Тех_Движение!$G$2:$G$5111,Тех_Движение!$D$2:$D$5111,$C2024,Тех_Движение!$B$2:$B$5111,"&lt;="&amp;M$3)-$F2024)))</f>
        <v>#VALUE!</v>
      </c>
      <c r="N2024" s="21" t="e">
        <f>IF(OR($B2024="",N$3&lt;$D2024+Настройки!$B$7),0,MAX(0,$E2024-MAX(0,SUMIFS(Тех_Движение!$G$2:$G$5111,Тех_Движение!$D$2:$D$5111,$C2024,Тех_Движение!$B$2:$B$5111,"&lt;="&amp;N$3)-$F2024)))</f>
        <v>#VALUE!</v>
      </c>
      <c r="O2024" s="21" t="e">
        <f>IF(OR($B2024="",O$3&lt;$D2024+Настройки!$B$7),0,MAX(0,$E2024-MAX(0,SUMIFS(Тех_Движение!$G$2:$G$5111,Тех_Движение!$D$2:$D$5111,$C2024,Тех_Движение!$B$2:$B$5111,"&lt;="&amp;O$3)-$F2024)))</f>
        <v>#VALUE!</v>
      </c>
      <c r="P2024" s="21" t="e">
        <f>IF(OR($B2024="",P$3&lt;$D2024+Настройки!$B$7),0,MAX(0,$E2024-MAX(0,SUMIFS(Тех_Движение!$G$2:$G$5111,Тех_Движение!$D$2:$D$5111,$C2024,Тех_Движение!$B$2:$B$5111,"&lt;="&amp;P$3)-$F2024)))</f>
        <v>#VALUE!</v>
      </c>
      <c r="Q2024" s="21" t="e">
        <f>IF(OR($B2024="",Q$3&lt;$D2024+Настройки!$B$7),0,MAX(0,$E2024-MAX(0,SUMIFS(Тех_Движение!$G$2:$G$5111,Тех_Движение!$D$2:$D$5111,$C2024,Тех_Движение!$B$2:$B$5111,"&lt;="&amp;Q$3)-$F2024)))</f>
        <v>#VALUE!</v>
      </c>
      <c r="R2024" s="21" t="str">
        <f t="shared" si="94"/>
        <v/>
      </c>
      <c r="S2024" s="23" t="str">
        <f>IF($B2024="","",VLOOKUP($C2024,Настройки!$A$11:$L$17,9,FALSE))</f>
        <v/>
      </c>
      <c r="T2024" s="23" t="str">
        <f t="shared" si="95"/>
        <v/>
      </c>
    </row>
    <row r="2025" spans="1:20" x14ac:dyDescent="0.3">
      <c r="A2025" s="20">
        <f>Тех_Движение!$A$2022</f>
        <v>2021</v>
      </c>
      <c r="B2025" s="20" t="str">
        <f>IF(Тех_Движение!$F$2022&gt;0,Тех_Движение!$I$2022,"")</f>
        <v/>
      </c>
      <c r="C2025" s="20" t="str">
        <f>IF($B2025="","",Тех_Движение!$D$2022)</f>
        <v/>
      </c>
      <c r="D2025" s="9" t="str">
        <f>IF($B2025="","",Тех_Движение!$B$2022)</f>
        <v/>
      </c>
      <c r="E2025" s="21" t="str">
        <f>IF($B2025="","",Тех_Движение!$F$2022)</f>
        <v/>
      </c>
      <c r="F2025" s="21" t="str">
        <f>IF($B2025="","",SUMIFS($E$5:$E2024,$C$5:$C2024,$C2025))</f>
        <v/>
      </c>
      <c r="G2025" s="21" t="str">
        <f>IF($B2025="","",MAX(0,$E2025-MAX(0,SUMIFS(Тех_Движение!$G$2:$G$5111,Тех_Движение!$D$2:$D$5111,$C2025,Тех_Движение!$B$2:$B$5111,"&lt;="&amp;Настройки!$B$5-1)-$F2025)))</f>
        <v/>
      </c>
      <c r="H2025" s="21" t="str">
        <f>IF($B2025="","",IF(AND($D2025&gt;=Настройки!$B$5,$D2025&lt;=Настройки!$B$6),$E2025,0))</f>
        <v/>
      </c>
      <c r="I2025" s="21" t="str">
        <f t="shared" si="93"/>
        <v/>
      </c>
      <c r="J2025" s="21" t="str">
        <f>IF($B2025="","",MAX(0,$E2025-MAX(0,SUMIFS(Тех_Движение!$G$2:$G$5111,Тех_Движение!$D$2:$D$5111,$C2025,Тех_Движение!$B$2:$B$5111,"&lt;="&amp;Настройки!$B$6)-$F2025)))</f>
        <v/>
      </c>
      <c r="K2025" s="21" t="e">
        <f>IF(OR($B2025="",K$3&lt;$D2025+Настройки!$B$7),0,MAX(0,$E2025-MAX(0,SUMIFS(Тех_Движение!$G$2:$G$5111,Тех_Движение!$D$2:$D$5111,$C2025,Тех_Движение!$B$2:$B$5111,"&lt;="&amp;K$3)-$F2025)))</f>
        <v>#VALUE!</v>
      </c>
      <c r="L2025" s="21" t="e">
        <f>IF(OR($B2025="",L$3&lt;$D2025+Настройки!$B$7),0,MAX(0,$E2025-MAX(0,SUMIFS(Тех_Движение!$G$2:$G$5111,Тех_Движение!$D$2:$D$5111,$C2025,Тех_Движение!$B$2:$B$5111,"&lt;="&amp;L$3)-$F2025)))</f>
        <v>#VALUE!</v>
      </c>
      <c r="M2025" s="21" t="e">
        <f>IF(OR($B2025="",M$3&lt;$D2025+Настройки!$B$7),0,MAX(0,$E2025-MAX(0,SUMIFS(Тех_Движение!$G$2:$G$5111,Тех_Движение!$D$2:$D$5111,$C2025,Тех_Движение!$B$2:$B$5111,"&lt;="&amp;M$3)-$F2025)))</f>
        <v>#VALUE!</v>
      </c>
      <c r="N2025" s="21" t="e">
        <f>IF(OR($B2025="",N$3&lt;$D2025+Настройки!$B$7),0,MAX(0,$E2025-MAX(0,SUMIFS(Тех_Движение!$G$2:$G$5111,Тех_Движение!$D$2:$D$5111,$C2025,Тех_Движение!$B$2:$B$5111,"&lt;="&amp;N$3)-$F2025)))</f>
        <v>#VALUE!</v>
      </c>
      <c r="O2025" s="21" t="e">
        <f>IF(OR($B2025="",O$3&lt;$D2025+Настройки!$B$7),0,MAX(0,$E2025-MAX(0,SUMIFS(Тех_Движение!$G$2:$G$5111,Тех_Движение!$D$2:$D$5111,$C2025,Тех_Движение!$B$2:$B$5111,"&lt;="&amp;O$3)-$F2025)))</f>
        <v>#VALUE!</v>
      </c>
      <c r="P2025" s="21" t="e">
        <f>IF(OR($B2025="",P$3&lt;$D2025+Настройки!$B$7),0,MAX(0,$E2025-MAX(0,SUMIFS(Тех_Движение!$G$2:$G$5111,Тех_Движение!$D$2:$D$5111,$C2025,Тех_Движение!$B$2:$B$5111,"&lt;="&amp;P$3)-$F2025)))</f>
        <v>#VALUE!</v>
      </c>
      <c r="Q2025" s="21" t="e">
        <f>IF(OR($B2025="",Q$3&lt;$D2025+Настройки!$B$7),0,MAX(0,$E2025-MAX(0,SUMIFS(Тех_Движение!$G$2:$G$5111,Тех_Движение!$D$2:$D$5111,$C2025,Тех_Движение!$B$2:$B$5111,"&lt;="&amp;Q$3)-$F2025)))</f>
        <v>#VALUE!</v>
      </c>
      <c r="R2025" s="21" t="str">
        <f t="shared" si="94"/>
        <v/>
      </c>
      <c r="S2025" s="23" t="str">
        <f>IF($B2025="","",VLOOKUP($C2025,Настройки!$A$11:$L$17,9,FALSE))</f>
        <v/>
      </c>
      <c r="T2025" s="23" t="str">
        <f t="shared" si="95"/>
        <v/>
      </c>
    </row>
    <row r="2026" spans="1:20" x14ac:dyDescent="0.3">
      <c r="A2026" s="20">
        <f>Тех_Движение!$A$2023</f>
        <v>2022</v>
      </c>
      <c r="B2026" s="20" t="str">
        <f>IF(Тех_Движение!$F$2023&gt;0,Тех_Движение!$I$2023,"")</f>
        <v/>
      </c>
      <c r="C2026" s="20" t="str">
        <f>IF($B2026="","",Тех_Движение!$D$2023)</f>
        <v/>
      </c>
      <c r="D2026" s="9" t="str">
        <f>IF($B2026="","",Тех_Движение!$B$2023)</f>
        <v/>
      </c>
      <c r="E2026" s="21" t="str">
        <f>IF($B2026="","",Тех_Движение!$F$2023)</f>
        <v/>
      </c>
      <c r="F2026" s="21" t="str">
        <f>IF($B2026="","",SUMIFS($E$5:$E2025,$C$5:$C2025,$C2026))</f>
        <v/>
      </c>
      <c r="G2026" s="21" t="str">
        <f>IF($B2026="","",MAX(0,$E2026-MAX(0,SUMIFS(Тех_Движение!$G$2:$G$5111,Тех_Движение!$D$2:$D$5111,$C2026,Тех_Движение!$B$2:$B$5111,"&lt;="&amp;Настройки!$B$5-1)-$F2026)))</f>
        <v/>
      </c>
      <c r="H2026" s="21" t="str">
        <f>IF($B2026="","",IF(AND($D2026&gt;=Настройки!$B$5,$D2026&lt;=Настройки!$B$6),$E2026,0))</f>
        <v/>
      </c>
      <c r="I2026" s="21" t="str">
        <f t="shared" si="93"/>
        <v/>
      </c>
      <c r="J2026" s="21" t="str">
        <f>IF($B2026="","",MAX(0,$E2026-MAX(0,SUMIFS(Тех_Движение!$G$2:$G$5111,Тех_Движение!$D$2:$D$5111,$C2026,Тех_Движение!$B$2:$B$5111,"&lt;="&amp;Настройки!$B$6)-$F2026)))</f>
        <v/>
      </c>
      <c r="K2026" s="21" t="e">
        <f>IF(OR($B2026="",K$3&lt;$D2026+Настройки!$B$7),0,MAX(0,$E2026-MAX(0,SUMIFS(Тех_Движение!$G$2:$G$5111,Тех_Движение!$D$2:$D$5111,$C2026,Тех_Движение!$B$2:$B$5111,"&lt;="&amp;K$3)-$F2026)))</f>
        <v>#VALUE!</v>
      </c>
      <c r="L2026" s="21" t="e">
        <f>IF(OR($B2026="",L$3&lt;$D2026+Настройки!$B$7),0,MAX(0,$E2026-MAX(0,SUMIFS(Тех_Движение!$G$2:$G$5111,Тех_Движение!$D$2:$D$5111,$C2026,Тех_Движение!$B$2:$B$5111,"&lt;="&amp;L$3)-$F2026)))</f>
        <v>#VALUE!</v>
      </c>
      <c r="M2026" s="21" t="e">
        <f>IF(OR($B2026="",M$3&lt;$D2026+Настройки!$B$7),0,MAX(0,$E2026-MAX(0,SUMIFS(Тех_Движение!$G$2:$G$5111,Тех_Движение!$D$2:$D$5111,$C2026,Тех_Движение!$B$2:$B$5111,"&lt;="&amp;M$3)-$F2026)))</f>
        <v>#VALUE!</v>
      </c>
      <c r="N2026" s="21" t="e">
        <f>IF(OR($B2026="",N$3&lt;$D2026+Настройки!$B$7),0,MAX(0,$E2026-MAX(0,SUMIFS(Тех_Движение!$G$2:$G$5111,Тех_Движение!$D$2:$D$5111,$C2026,Тех_Движение!$B$2:$B$5111,"&lt;="&amp;N$3)-$F2026)))</f>
        <v>#VALUE!</v>
      </c>
      <c r="O2026" s="21" t="e">
        <f>IF(OR($B2026="",O$3&lt;$D2026+Настройки!$B$7),0,MAX(0,$E2026-MAX(0,SUMIFS(Тех_Движение!$G$2:$G$5111,Тех_Движение!$D$2:$D$5111,$C2026,Тех_Движение!$B$2:$B$5111,"&lt;="&amp;O$3)-$F2026)))</f>
        <v>#VALUE!</v>
      </c>
      <c r="P2026" s="21" t="e">
        <f>IF(OR($B2026="",P$3&lt;$D2026+Настройки!$B$7),0,MAX(0,$E2026-MAX(0,SUMIFS(Тех_Движение!$G$2:$G$5111,Тех_Движение!$D$2:$D$5111,$C2026,Тех_Движение!$B$2:$B$5111,"&lt;="&amp;P$3)-$F2026)))</f>
        <v>#VALUE!</v>
      </c>
      <c r="Q2026" s="21" t="e">
        <f>IF(OR($B2026="",Q$3&lt;$D2026+Настройки!$B$7),0,MAX(0,$E2026-MAX(0,SUMIFS(Тех_Движение!$G$2:$G$5111,Тех_Движение!$D$2:$D$5111,$C2026,Тех_Движение!$B$2:$B$5111,"&lt;="&amp;Q$3)-$F2026)))</f>
        <v>#VALUE!</v>
      </c>
      <c r="R2026" s="21" t="str">
        <f t="shared" si="94"/>
        <v/>
      </c>
      <c r="S2026" s="23" t="str">
        <f>IF($B2026="","",VLOOKUP($C2026,Настройки!$A$11:$L$17,9,FALSE))</f>
        <v/>
      </c>
      <c r="T2026" s="23" t="str">
        <f t="shared" si="95"/>
        <v/>
      </c>
    </row>
    <row r="2027" spans="1:20" x14ac:dyDescent="0.3">
      <c r="A2027" s="20">
        <f>Тех_Движение!$A$2024</f>
        <v>2023</v>
      </c>
      <c r="B2027" s="20" t="str">
        <f>IF(Тех_Движение!$F$2024&gt;0,Тех_Движение!$I$2024,"")</f>
        <v/>
      </c>
      <c r="C2027" s="20" t="str">
        <f>IF($B2027="","",Тех_Движение!$D$2024)</f>
        <v/>
      </c>
      <c r="D2027" s="9" t="str">
        <f>IF($B2027="","",Тех_Движение!$B$2024)</f>
        <v/>
      </c>
      <c r="E2027" s="21" t="str">
        <f>IF($B2027="","",Тех_Движение!$F$2024)</f>
        <v/>
      </c>
      <c r="F2027" s="21" t="str">
        <f>IF($B2027="","",SUMIFS($E$5:$E2026,$C$5:$C2026,$C2027))</f>
        <v/>
      </c>
      <c r="G2027" s="21" t="str">
        <f>IF($B2027="","",MAX(0,$E2027-MAX(0,SUMIFS(Тех_Движение!$G$2:$G$5111,Тех_Движение!$D$2:$D$5111,$C2027,Тех_Движение!$B$2:$B$5111,"&lt;="&amp;Настройки!$B$5-1)-$F2027)))</f>
        <v/>
      </c>
      <c r="H2027" s="21" t="str">
        <f>IF($B2027="","",IF(AND($D2027&gt;=Настройки!$B$5,$D2027&lt;=Настройки!$B$6),$E2027,0))</f>
        <v/>
      </c>
      <c r="I2027" s="21" t="str">
        <f t="shared" si="93"/>
        <v/>
      </c>
      <c r="J2027" s="21" t="str">
        <f>IF($B2027="","",MAX(0,$E2027-MAX(0,SUMIFS(Тех_Движение!$G$2:$G$5111,Тех_Движение!$D$2:$D$5111,$C2027,Тех_Движение!$B$2:$B$5111,"&lt;="&amp;Настройки!$B$6)-$F2027)))</f>
        <v/>
      </c>
      <c r="K2027" s="21" t="e">
        <f>IF(OR($B2027="",K$3&lt;$D2027+Настройки!$B$7),0,MAX(0,$E2027-MAX(0,SUMIFS(Тех_Движение!$G$2:$G$5111,Тех_Движение!$D$2:$D$5111,$C2027,Тех_Движение!$B$2:$B$5111,"&lt;="&amp;K$3)-$F2027)))</f>
        <v>#VALUE!</v>
      </c>
      <c r="L2027" s="21" t="e">
        <f>IF(OR($B2027="",L$3&lt;$D2027+Настройки!$B$7),0,MAX(0,$E2027-MAX(0,SUMIFS(Тех_Движение!$G$2:$G$5111,Тех_Движение!$D$2:$D$5111,$C2027,Тех_Движение!$B$2:$B$5111,"&lt;="&amp;L$3)-$F2027)))</f>
        <v>#VALUE!</v>
      </c>
      <c r="M2027" s="21" t="e">
        <f>IF(OR($B2027="",M$3&lt;$D2027+Настройки!$B$7),0,MAX(0,$E2027-MAX(0,SUMIFS(Тех_Движение!$G$2:$G$5111,Тех_Движение!$D$2:$D$5111,$C2027,Тех_Движение!$B$2:$B$5111,"&lt;="&amp;M$3)-$F2027)))</f>
        <v>#VALUE!</v>
      </c>
      <c r="N2027" s="21" t="e">
        <f>IF(OR($B2027="",N$3&lt;$D2027+Настройки!$B$7),0,MAX(0,$E2027-MAX(0,SUMIFS(Тех_Движение!$G$2:$G$5111,Тех_Движение!$D$2:$D$5111,$C2027,Тех_Движение!$B$2:$B$5111,"&lt;="&amp;N$3)-$F2027)))</f>
        <v>#VALUE!</v>
      </c>
      <c r="O2027" s="21" t="e">
        <f>IF(OR($B2027="",O$3&lt;$D2027+Настройки!$B$7),0,MAX(0,$E2027-MAX(0,SUMIFS(Тех_Движение!$G$2:$G$5111,Тех_Движение!$D$2:$D$5111,$C2027,Тех_Движение!$B$2:$B$5111,"&lt;="&amp;O$3)-$F2027)))</f>
        <v>#VALUE!</v>
      </c>
      <c r="P2027" s="21" t="e">
        <f>IF(OR($B2027="",P$3&lt;$D2027+Настройки!$B$7),0,MAX(0,$E2027-MAX(0,SUMIFS(Тех_Движение!$G$2:$G$5111,Тех_Движение!$D$2:$D$5111,$C2027,Тех_Движение!$B$2:$B$5111,"&lt;="&amp;P$3)-$F2027)))</f>
        <v>#VALUE!</v>
      </c>
      <c r="Q2027" s="21" t="e">
        <f>IF(OR($B2027="",Q$3&lt;$D2027+Настройки!$B$7),0,MAX(0,$E2027-MAX(0,SUMIFS(Тех_Движение!$G$2:$G$5111,Тех_Движение!$D$2:$D$5111,$C2027,Тех_Движение!$B$2:$B$5111,"&lt;="&amp;Q$3)-$F2027)))</f>
        <v>#VALUE!</v>
      </c>
      <c r="R2027" s="21" t="str">
        <f t="shared" si="94"/>
        <v/>
      </c>
      <c r="S2027" s="23" t="str">
        <f>IF($B2027="","",VLOOKUP($C2027,Настройки!$A$11:$L$17,9,FALSE))</f>
        <v/>
      </c>
      <c r="T2027" s="23" t="str">
        <f t="shared" si="95"/>
        <v/>
      </c>
    </row>
    <row r="2028" spans="1:20" x14ac:dyDescent="0.3">
      <c r="A2028" s="20">
        <f>Тех_Движение!$A$2025</f>
        <v>2024</v>
      </c>
      <c r="B2028" s="20" t="str">
        <f>IF(Тех_Движение!$F$2025&gt;0,Тех_Движение!$I$2025,"")</f>
        <v/>
      </c>
      <c r="C2028" s="20" t="str">
        <f>IF($B2028="","",Тех_Движение!$D$2025)</f>
        <v/>
      </c>
      <c r="D2028" s="9" t="str">
        <f>IF($B2028="","",Тех_Движение!$B$2025)</f>
        <v/>
      </c>
      <c r="E2028" s="21" t="str">
        <f>IF($B2028="","",Тех_Движение!$F$2025)</f>
        <v/>
      </c>
      <c r="F2028" s="21" t="str">
        <f>IF($B2028="","",SUMIFS($E$5:$E2027,$C$5:$C2027,$C2028))</f>
        <v/>
      </c>
      <c r="G2028" s="21" t="str">
        <f>IF($B2028="","",MAX(0,$E2028-MAX(0,SUMIFS(Тех_Движение!$G$2:$G$5111,Тех_Движение!$D$2:$D$5111,$C2028,Тех_Движение!$B$2:$B$5111,"&lt;="&amp;Настройки!$B$5-1)-$F2028)))</f>
        <v/>
      </c>
      <c r="H2028" s="21" t="str">
        <f>IF($B2028="","",IF(AND($D2028&gt;=Настройки!$B$5,$D2028&lt;=Настройки!$B$6),$E2028,0))</f>
        <v/>
      </c>
      <c r="I2028" s="21" t="str">
        <f t="shared" si="93"/>
        <v/>
      </c>
      <c r="J2028" s="21" t="str">
        <f>IF($B2028="","",MAX(0,$E2028-MAX(0,SUMIFS(Тех_Движение!$G$2:$G$5111,Тех_Движение!$D$2:$D$5111,$C2028,Тех_Движение!$B$2:$B$5111,"&lt;="&amp;Настройки!$B$6)-$F2028)))</f>
        <v/>
      </c>
      <c r="K2028" s="21" t="e">
        <f>IF(OR($B2028="",K$3&lt;$D2028+Настройки!$B$7),0,MAX(0,$E2028-MAX(0,SUMIFS(Тех_Движение!$G$2:$G$5111,Тех_Движение!$D$2:$D$5111,$C2028,Тех_Движение!$B$2:$B$5111,"&lt;="&amp;K$3)-$F2028)))</f>
        <v>#VALUE!</v>
      </c>
      <c r="L2028" s="21" t="e">
        <f>IF(OR($B2028="",L$3&lt;$D2028+Настройки!$B$7),0,MAX(0,$E2028-MAX(0,SUMIFS(Тех_Движение!$G$2:$G$5111,Тех_Движение!$D$2:$D$5111,$C2028,Тех_Движение!$B$2:$B$5111,"&lt;="&amp;L$3)-$F2028)))</f>
        <v>#VALUE!</v>
      </c>
      <c r="M2028" s="21" t="e">
        <f>IF(OR($B2028="",M$3&lt;$D2028+Настройки!$B$7),0,MAX(0,$E2028-MAX(0,SUMIFS(Тех_Движение!$G$2:$G$5111,Тех_Движение!$D$2:$D$5111,$C2028,Тех_Движение!$B$2:$B$5111,"&lt;="&amp;M$3)-$F2028)))</f>
        <v>#VALUE!</v>
      </c>
      <c r="N2028" s="21" t="e">
        <f>IF(OR($B2028="",N$3&lt;$D2028+Настройки!$B$7),0,MAX(0,$E2028-MAX(0,SUMIFS(Тех_Движение!$G$2:$G$5111,Тех_Движение!$D$2:$D$5111,$C2028,Тех_Движение!$B$2:$B$5111,"&lt;="&amp;N$3)-$F2028)))</f>
        <v>#VALUE!</v>
      </c>
      <c r="O2028" s="21" t="e">
        <f>IF(OR($B2028="",O$3&lt;$D2028+Настройки!$B$7),0,MAX(0,$E2028-MAX(0,SUMIFS(Тех_Движение!$G$2:$G$5111,Тех_Движение!$D$2:$D$5111,$C2028,Тех_Движение!$B$2:$B$5111,"&lt;="&amp;O$3)-$F2028)))</f>
        <v>#VALUE!</v>
      </c>
      <c r="P2028" s="21" t="e">
        <f>IF(OR($B2028="",P$3&lt;$D2028+Настройки!$B$7),0,MAX(0,$E2028-MAX(0,SUMIFS(Тех_Движение!$G$2:$G$5111,Тех_Движение!$D$2:$D$5111,$C2028,Тех_Движение!$B$2:$B$5111,"&lt;="&amp;P$3)-$F2028)))</f>
        <v>#VALUE!</v>
      </c>
      <c r="Q2028" s="21" t="e">
        <f>IF(OR($B2028="",Q$3&lt;$D2028+Настройки!$B$7),0,MAX(0,$E2028-MAX(0,SUMIFS(Тех_Движение!$G$2:$G$5111,Тех_Движение!$D$2:$D$5111,$C2028,Тех_Движение!$B$2:$B$5111,"&lt;="&amp;Q$3)-$F2028)))</f>
        <v>#VALUE!</v>
      </c>
      <c r="R2028" s="21" t="str">
        <f t="shared" si="94"/>
        <v/>
      </c>
      <c r="S2028" s="23" t="str">
        <f>IF($B2028="","",VLOOKUP($C2028,Настройки!$A$11:$L$17,9,FALSE))</f>
        <v/>
      </c>
      <c r="T2028" s="23" t="str">
        <f t="shared" si="95"/>
        <v/>
      </c>
    </row>
    <row r="2029" spans="1:20" x14ac:dyDescent="0.3">
      <c r="A2029" s="20">
        <f>Тех_Движение!$A$2026</f>
        <v>2025</v>
      </c>
      <c r="B2029" s="20" t="str">
        <f>IF(Тех_Движение!$F$2026&gt;0,Тех_Движение!$I$2026,"")</f>
        <v/>
      </c>
      <c r="C2029" s="20" t="str">
        <f>IF($B2029="","",Тех_Движение!$D$2026)</f>
        <v/>
      </c>
      <c r="D2029" s="9" t="str">
        <f>IF($B2029="","",Тех_Движение!$B$2026)</f>
        <v/>
      </c>
      <c r="E2029" s="21" t="str">
        <f>IF($B2029="","",Тех_Движение!$F$2026)</f>
        <v/>
      </c>
      <c r="F2029" s="21" t="str">
        <f>IF($B2029="","",SUMIFS($E$5:$E2028,$C$5:$C2028,$C2029))</f>
        <v/>
      </c>
      <c r="G2029" s="21" t="str">
        <f>IF($B2029="","",MAX(0,$E2029-MAX(0,SUMIFS(Тех_Движение!$G$2:$G$5111,Тех_Движение!$D$2:$D$5111,$C2029,Тех_Движение!$B$2:$B$5111,"&lt;="&amp;Настройки!$B$5-1)-$F2029)))</f>
        <v/>
      </c>
      <c r="H2029" s="21" t="str">
        <f>IF($B2029="","",IF(AND($D2029&gt;=Настройки!$B$5,$D2029&lt;=Настройки!$B$6),$E2029,0))</f>
        <v/>
      </c>
      <c r="I2029" s="21" t="str">
        <f t="shared" si="93"/>
        <v/>
      </c>
      <c r="J2029" s="21" t="str">
        <f>IF($B2029="","",MAX(0,$E2029-MAX(0,SUMIFS(Тех_Движение!$G$2:$G$5111,Тех_Движение!$D$2:$D$5111,$C2029,Тех_Движение!$B$2:$B$5111,"&lt;="&amp;Настройки!$B$6)-$F2029)))</f>
        <v/>
      </c>
      <c r="K2029" s="21" t="e">
        <f>IF(OR($B2029="",K$3&lt;$D2029+Настройки!$B$7),0,MAX(0,$E2029-MAX(0,SUMIFS(Тех_Движение!$G$2:$G$5111,Тех_Движение!$D$2:$D$5111,$C2029,Тех_Движение!$B$2:$B$5111,"&lt;="&amp;K$3)-$F2029)))</f>
        <v>#VALUE!</v>
      </c>
      <c r="L2029" s="21" t="e">
        <f>IF(OR($B2029="",L$3&lt;$D2029+Настройки!$B$7),0,MAX(0,$E2029-MAX(0,SUMIFS(Тех_Движение!$G$2:$G$5111,Тех_Движение!$D$2:$D$5111,$C2029,Тех_Движение!$B$2:$B$5111,"&lt;="&amp;L$3)-$F2029)))</f>
        <v>#VALUE!</v>
      </c>
      <c r="M2029" s="21" t="e">
        <f>IF(OR($B2029="",M$3&lt;$D2029+Настройки!$B$7),0,MAX(0,$E2029-MAX(0,SUMIFS(Тех_Движение!$G$2:$G$5111,Тех_Движение!$D$2:$D$5111,$C2029,Тех_Движение!$B$2:$B$5111,"&lt;="&amp;M$3)-$F2029)))</f>
        <v>#VALUE!</v>
      </c>
      <c r="N2029" s="21" t="e">
        <f>IF(OR($B2029="",N$3&lt;$D2029+Настройки!$B$7),0,MAX(0,$E2029-MAX(0,SUMIFS(Тех_Движение!$G$2:$G$5111,Тех_Движение!$D$2:$D$5111,$C2029,Тех_Движение!$B$2:$B$5111,"&lt;="&amp;N$3)-$F2029)))</f>
        <v>#VALUE!</v>
      </c>
      <c r="O2029" s="21" t="e">
        <f>IF(OR($B2029="",O$3&lt;$D2029+Настройки!$B$7),0,MAX(0,$E2029-MAX(0,SUMIFS(Тех_Движение!$G$2:$G$5111,Тех_Движение!$D$2:$D$5111,$C2029,Тех_Движение!$B$2:$B$5111,"&lt;="&amp;O$3)-$F2029)))</f>
        <v>#VALUE!</v>
      </c>
      <c r="P2029" s="21" t="e">
        <f>IF(OR($B2029="",P$3&lt;$D2029+Настройки!$B$7),0,MAX(0,$E2029-MAX(0,SUMIFS(Тех_Движение!$G$2:$G$5111,Тех_Движение!$D$2:$D$5111,$C2029,Тех_Движение!$B$2:$B$5111,"&lt;="&amp;P$3)-$F2029)))</f>
        <v>#VALUE!</v>
      </c>
      <c r="Q2029" s="21" t="e">
        <f>IF(OR($B2029="",Q$3&lt;$D2029+Настройки!$B$7),0,MAX(0,$E2029-MAX(0,SUMIFS(Тех_Движение!$G$2:$G$5111,Тех_Движение!$D$2:$D$5111,$C2029,Тех_Движение!$B$2:$B$5111,"&lt;="&amp;Q$3)-$F2029)))</f>
        <v>#VALUE!</v>
      </c>
      <c r="R2029" s="21" t="str">
        <f t="shared" si="94"/>
        <v/>
      </c>
      <c r="S2029" s="23" t="str">
        <f>IF($B2029="","",VLOOKUP($C2029,Настройки!$A$11:$L$17,9,FALSE))</f>
        <v/>
      </c>
      <c r="T2029" s="23" t="str">
        <f t="shared" si="95"/>
        <v/>
      </c>
    </row>
    <row r="2030" spans="1:20" x14ac:dyDescent="0.3">
      <c r="A2030" s="20">
        <f>Тех_Движение!$A$2027</f>
        <v>2026</v>
      </c>
      <c r="B2030" s="20" t="str">
        <f>IF(Тех_Движение!$F$2027&gt;0,Тех_Движение!$I$2027,"")</f>
        <v/>
      </c>
      <c r="C2030" s="20" t="str">
        <f>IF($B2030="","",Тех_Движение!$D$2027)</f>
        <v/>
      </c>
      <c r="D2030" s="9" t="str">
        <f>IF($B2030="","",Тех_Движение!$B$2027)</f>
        <v/>
      </c>
      <c r="E2030" s="21" t="str">
        <f>IF($B2030="","",Тех_Движение!$F$2027)</f>
        <v/>
      </c>
      <c r="F2030" s="21" t="str">
        <f>IF($B2030="","",SUMIFS($E$5:$E2029,$C$5:$C2029,$C2030))</f>
        <v/>
      </c>
      <c r="G2030" s="21" t="str">
        <f>IF($B2030="","",MAX(0,$E2030-MAX(0,SUMIFS(Тех_Движение!$G$2:$G$5111,Тех_Движение!$D$2:$D$5111,$C2030,Тех_Движение!$B$2:$B$5111,"&lt;="&amp;Настройки!$B$5-1)-$F2030)))</f>
        <v/>
      </c>
      <c r="H2030" s="21" t="str">
        <f>IF($B2030="","",IF(AND($D2030&gt;=Настройки!$B$5,$D2030&lt;=Настройки!$B$6),$E2030,0))</f>
        <v/>
      </c>
      <c r="I2030" s="21" t="str">
        <f t="shared" si="93"/>
        <v/>
      </c>
      <c r="J2030" s="21" t="str">
        <f>IF($B2030="","",MAX(0,$E2030-MAX(0,SUMIFS(Тех_Движение!$G$2:$G$5111,Тех_Движение!$D$2:$D$5111,$C2030,Тех_Движение!$B$2:$B$5111,"&lt;="&amp;Настройки!$B$6)-$F2030)))</f>
        <v/>
      </c>
      <c r="K2030" s="21" t="e">
        <f>IF(OR($B2030="",K$3&lt;$D2030+Настройки!$B$7),0,MAX(0,$E2030-MAX(0,SUMIFS(Тех_Движение!$G$2:$G$5111,Тех_Движение!$D$2:$D$5111,$C2030,Тех_Движение!$B$2:$B$5111,"&lt;="&amp;K$3)-$F2030)))</f>
        <v>#VALUE!</v>
      </c>
      <c r="L2030" s="21" t="e">
        <f>IF(OR($B2030="",L$3&lt;$D2030+Настройки!$B$7),0,MAX(0,$E2030-MAX(0,SUMIFS(Тех_Движение!$G$2:$G$5111,Тех_Движение!$D$2:$D$5111,$C2030,Тех_Движение!$B$2:$B$5111,"&lt;="&amp;L$3)-$F2030)))</f>
        <v>#VALUE!</v>
      </c>
      <c r="M2030" s="21" t="e">
        <f>IF(OR($B2030="",M$3&lt;$D2030+Настройки!$B$7),0,MAX(0,$E2030-MAX(0,SUMIFS(Тех_Движение!$G$2:$G$5111,Тех_Движение!$D$2:$D$5111,$C2030,Тех_Движение!$B$2:$B$5111,"&lt;="&amp;M$3)-$F2030)))</f>
        <v>#VALUE!</v>
      </c>
      <c r="N2030" s="21" t="e">
        <f>IF(OR($B2030="",N$3&lt;$D2030+Настройки!$B$7),0,MAX(0,$E2030-MAX(0,SUMIFS(Тех_Движение!$G$2:$G$5111,Тех_Движение!$D$2:$D$5111,$C2030,Тех_Движение!$B$2:$B$5111,"&lt;="&amp;N$3)-$F2030)))</f>
        <v>#VALUE!</v>
      </c>
      <c r="O2030" s="21" t="e">
        <f>IF(OR($B2030="",O$3&lt;$D2030+Настройки!$B$7),0,MAX(0,$E2030-MAX(0,SUMIFS(Тех_Движение!$G$2:$G$5111,Тех_Движение!$D$2:$D$5111,$C2030,Тех_Движение!$B$2:$B$5111,"&lt;="&amp;O$3)-$F2030)))</f>
        <v>#VALUE!</v>
      </c>
      <c r="P2030" s="21" t="e">
        <f>IF(OR($B2030="",P$3&lt;$D2030+Настройки!$B$7),0,MAX(0,$E2030-MAX(0,SUMIFS(Тех_Движение!$G$2:$G$5111,Тех_Движение!$D$2:$D$5111,$C2030,Тех_Движение!$B$2:$B$5111,"&lt;="&amp;P$3)-$F2030)))</f>
        <v>#VALUE!</v>
      </c>
      <c r="Q2030" s="21" t="e">
        <f>IF(OR($B2030="",Q$3&lt;$D2030+Настройки!$B$7),0,MAX(0,$E2030-MAX(0,SUMIFS(Тех_Движение!$G$2:$G$5111,Тех_Движение!$D$2:$D$5111,$C2030,Тех_Движение!$B$2:$B$5111,"&lt;="&amp;Q$3)-$F2030)))</f>
        <v>#VALUE!</v>
      </c>
      <c r="R2030" s="21" t="str">
        <f t="shared" si="94"/>
        <v/>
      </c>
      <c r="S2030" s="23" t="str">
        <f>IF($B2030="","",VLOOKUP($C2030,Настройки!$A$11:$L$17,9,FALSE))</f>
        <v/>
      </c>
      <c r="T2030" s="23" t="str">
        <f t="shared" si="95"/>
        <v/>
      </c>
    </row>
    <row r="2031" spans="1:20" x14ac:dyDescent="0.3">
      <c r="A2031" s="20">
        <f>Тех_Движение!$A$2028</f>
        <v>2027</v>
      </c>
      <c r="B2031" s="20" t="str">
        <f>IF(Тех_Движение!$F$2028&gt;0,Тех_Движение!$I$2028,"")</f>
        <v/>
      </c>
      <c r="C2031" s="20" t="str">
        <f>IF($B2031="","",Тех_Движение!$D$2028)</f>
        <v/>
      </c>
      <c r="D2031" s="9" t="str">
        <f>IF($B2031="","",Тех_Движение!$B$2028)</f>
        <v/>
      </c>
      <c r="E2031" s="21" t="str">
        <f>IF($B2031="","",Тех_Движение!$F$2028)</f>
        <v/>
      </c>
      <c r="F2031" s="21" t="str">
        <f>IF($B2031="","",SUMIFS($E$5:$E2030,$C$5:$C2030,$C2031))</f>
        <v/>
      </c>
      <c r="G2031" s="21" t="str">
        <f>IF($B2031="","",MAX(0,$E2031-MAX(0,SUMIFS(Тех_Движение!$G$2:$G$5111,Тех_Движение!$D$2:$D$5111,$C2031,Тех_Движение!$B$2:$B$5111,"&lt;="&amp;Настройки!$B$5-1)-$F2031)))</f>
        <v/>
      </c>
      <c r="H2031" s="21" t="str">
        <f>IF($B2031="","",IF(AND($D2031&gt;=Настройки!$B$5,$D2031&lt;=Настройки!$B$6),$E2031,0))</f>
        <v/>
      </c>
      <c r="I2031" s="21" t="str">
        <f t="shared" si="93"/>
        <v/>
      </c>
      <c r="J2031" s="21" t="str">
        <f>IF($B2031="","",MAX(0,$E2031-MAX(0,SUMIFS(Тех_Движение!$G$2:$G$5111,Тех_Движение!$D$2:$D$5111,$C2031,Тех_Движение!$B$2:$B$5111,"&lt;="&amp;Настройки!$B$6)-$F2031)))</f>
        <v/>
      </c>
      <c r="K2031" s="21" t="e">
        <f>IF(OR($B2031="",K$3&lt;$D2031+Настройки!$B$7),0,MAX(0,$E2031-MAX(0,SUMIFS(Тех_Движение!$G$2:$G$5111,Тех_Движение!$D$2:$D$5111,$C2031,Тех_Движение!$B$2:$B$5111,"&lt;="&amp;K$3)-$F2031)))</f>
        <v>#VALUE!</v>
      </c>
      <c r="L2031" s="21" t="e">
        <f>IF(OR($B2031="",L$3&lt;$D2031+Настройки!$B$7),0,MAX(0,$E2031-MAX(0,SUMIFS(Тех_Движение!$G$2:$G$5111,Тех_Движение!$D$2:$D$5111,$C2031,Тех_Движение!$B$2:$B$5111,"&lt;="&amp;L$3)-$F2031)))</f>
        <v>#VALUE!</v>
      </c>
      <c r="M2031" s="21" t="e">
        <f>IF(OR($B2031="",M$3&lt;$D2031+Настройки!$B$7),0,MAX(0,$E2031-MAX(0,SUMIFS(Тех_Движение!$G$2:$G$5111,Тех_Движение!$D$2:$D$5111,$C2031,Тех_Движение!$B$2:$B$5111,"&lt;="&amp;M$3)-$F2031)))</f>
        <v>#VALUE!</v>
      </c>
      <c r="N2031" s="21" t="e">
        <f>IF(OR($B2031="",N$3&lt;$D2031+Настройки!$B$7),0,MAX(0,$E2031-MAX(0,SUMIFS(Тех_Движение!$G$2:$G$5111,Тех_Движение!$D$2:$D$5111,$C2031,Тех_Движение!$B$2:$B$5111,"&lt;="&amp;N$3)-$F2031)))</f>
        <v>#VALUE!</v>
      </c>
      <c r="O2031" s="21" t="e">
        <f>IF(OR($B2031="",O$3&lt;$D2031+Настройки!$B$7),0,MAX(0,$E2031-MAX(0,SUMIFS(Тех_Движение!$G$2:$G$5111,Тех_Движение!$D$2:$D$5111,$C2031,Тех_Движение!$B$2:$B$5111,"&lt;="&amp;O$3)-$F2031)))</f>
        <v>#VALUE!</v>
      </c>
      <c r="P2031" s="21" t="e">
        <f>IF(OR($B2031="",P$3&lt;$D2031+Настройки!$B$7),0,MAX(0,$E2031-MAX(0,SUMIFS(Тех_Движение!$G$2:$G$5111,Тех_Движение!$D$2:$D$5111,$C2031,Тех_Движение!$B$2:$B$5111,"&lt;="&amp;P$3)-$F2031)))</f>
        <v>#VALUE!</v>
      </c>
      <c r="Q2031" s="21" t="e">
        <f>IF(OR($B2031="",Q$3&lt;$D2031+Настройки!$B$7),0,MAX(0,$E2031-MAX(0,SUMIFS(Тех_Движение!$G$2:$G$5111,Тех_Движение!$D$2:$D$5111,$C2031,Тех_Движение!$B$2:$B$5111,"&lt;="&amp;Q$3)-$F2031)))</f>
        <v>#VALUE!</v>
      </c>
      <c r="R2031" s="21" t="str">
        <f t="shared" si="94"/>
        <v/>
      </c>
      <c r="S2031" s="23" t="str">
        <f>IF($B2031="","",VLOOKUP($C2031,Настройки!$A$11:$L$17,9,FALSE))</f>
        <v/>
      </c>
      <c r="T2031" s="23" t="str">
        <f t="shared" si="95"/>
        <v/>
      </c>
    </row>
    <row r="2032" spans="1:20" x14ac:dyDescent="0.3">
      <c r="A2032" s="20">
        <f>Тех_Движение!$A$2029</f>
        <v>2028</v>
      </c>
      <c r="B2032" s="20" t="str">
        <f>IF(Тех_Движение!$F$2029&gt;0,Тех_Движение!$I$2029,"")</f>
        <v/>
      </c>
      <c r="C2032" s="20" t="str">
        <f>IF($B2032="","",Тех_Движение!$D$2029)</f>
        <v/>
      </c>
      <c r="D2032" s="9" t="str">
        <f>IF($B2032="","",Тех_Движение!$B$2029)</f>
        <v/>
      </c>
      <c r="E2032" s="21" t="str">
        <f>IF($B2032="","",Тех_Движение!$F$2029)</f>
        <v/>
      </c>
      <c r="F2032" s="21" t="str">
        <f>IF($B2032="","",SUMIFS($E$5:$E2031,$C$5:$C2031,$C2032))</f>
        <v/>
      </c>
      <c r="G2032" s="21" t="str">
        <f>IF($B2032="","",MAX(0,$E2032-MAX(0,SUMIFS(Тех_Движение!$G$2:$G$5111,Тех_Движение!$D$2:$D$5111,$C2032,Тех_Движение!$B$2:$B$5111,"&lt;="&amp;Настройки!$B$5-1)-$F2032)))</f>
        <v/>
      </c>
      <c r="H2032" s="21" t="str">
        <f>IF($B2032="","",IF(AND($D2032&gt;=Настройки!$B$5,$D2032&lt;=Настройки!$B$6),$E2032,0))</f>
        <v/>
      </c>
      <c r="I2032" s="21" t="str">
        <f t="shared" si="93"/>
        <v/>
      </c>
      <c r="J2032" s="21" t="str">
        <f>IF($B2032="","",MAX(0,$E2032-MAX(0,SUMIFS(Тех_Движение!$G$2:$G$5111,Тех_Движение!$D$2:$D$5111,$C2032,Тех_Движение!$B$2:$B$5111,"&lt;="&amp;Настройки!$B$6)-$F2032)))</f>
        <v/>
      </c>
      <c r="K2032" s="21" t="e">
        <f>IF(OR($B2032="",K$3&lt;$D2032+Настройки!$B$7),0,MAX(0,$E2032-MAX(0,SUMIFS(Тех_Движение!$G$2:$G$5111,Тех_Движение!$D$2:$D$5111,$C2032,Тех_Движение!$B$2:$B$5111,"&lt;="&amp;K$3)-$F2032)))</f>
        <v>#VALUE!</v>
      </c>
      <c r="L2032" s="21" t="e">
        <f>IF(OR($B2032="",L$3&lt;$D2032+Настройки!$B$7),0,MAX(0,$E2032-MAX(0,SUMIFS(Тех_Движение!$G$2:$G$5111,Тех_Движение!$D$2:$D$5111,$C2032,Тех_Движение!$B$2:$B$5111,"&lt;="&amp;L$3)-$F2032)))</f>
        <v>#VALUE!</v>
      </c>
      <c r="M2032" s="21" t="e">
        <f>IF(OR($B2032="",M$3&lt;$D2032+Настройки!$B$7),0,MAX(0,$E2032-MAX(0,SUMIFS(Тех_Движение!$G$2:$G$5111,Тех_Движение!$D$2:$D$5111,$C2032,Тех_Движение!$B$2:$B$5111,"&lt;="&amp;M$3)-$F2032)))</f>
        <v>#VALUE!</v>
      </c>
      <c r="N2032" s="21" t="e">
        <f>IF(OR($B2032="",N$3&lt;$D2032+Настройки!$B$7),0,MAX(0,$E2032-MAX(0,SUMIFS(Тех_Движение!$G$2:$G$5111,Тех_Движение!$D$2:$D$5111,$C2032,Тех_Движение!$B$2:$B$5111,"&lt;="&amp;N$3)-$F2032)))</f>
        <v>#VALUE!</v>
      </c>
      <c r="O2032" s="21" t="e">
        <f>IF(OR($B2032="",O$3&lt;$D2032+Настройки!$B$7),0,MAX(0,$E2032-MAX(0,SUMIFS(Тех_Движение!$G$2:$G$5111,Тех_Движение!$D$2:$D$5111,$C2032,Тех_Движение!$B$2:$B$5111,"&lt;="&amp;O$3)-$F2032)))</f>
        <v>#VALUE!</v>
      </c>
      <c r="P2032" s="21" t="e">
        <f>IF(OR($B2032="",P$3&lt;$D2032+Настройки!$B$7),0,MAX(0,$E2032-MAX(0,SUMIFS(Тех_Движение!$G$2:$G$5111,Тех_Движение!$D$2:$D$5111,$C2032,Тех_Движение!$B$2:$B$5111,"&lt;="&amp;P$3)-$F2032)))</f>
        <v>#VALUE!</v>
      </c>
      <c r="Q2032" s="21" t="e">
        <f>IF(OR($B2032="",Q$3&lt;$D2032+Настройки!$B$7),0,MAX(0,$E2032-MAX(0,SUMIFS(Тех_Движение!$G$2:$G$5111,Тех_Движение!$D$2:$D$5111,$C2032,Тех_Движение!$B$2:$B$5111,"&lt;="&amp;Q$3)-$F2032)))</f>
        <v>#VALUE!</v>
      </c>
      <c r="R2032" s="21" t="str">
        <f t="shared" si="94"/>
        <v/>
      </c>
      <c r="S2032" s="23" t="str">
        <f>IF($B2032="","",VLOOKUP($C2032,Настройки!$A$11:$L$17,9,FALSE))</f>
        <v/>
      </c>
      <c r="T2032" s="23" t="str">
        <f t="shared" si="95"/>
        <v/>
      </c>
    </row>
    <row r="2033" spans="1:20" x14ac:dyDescent="0.3">
      <c r="A2033" s="20">
        <f>Тех_Движение!$A$2030</f>
        <v>2029</v>
      </c>
      <c r="B2033" s="20" t="str">
        <f>IF(Тех_Движение!$F$2030&gt;0,Тех_Движение!$I$2030,"")</f>
        <v/>
      </c>
      <c r="C2033" s="20" t="str">
        <f>IF($B2033="","",Тех_Движение!$D$2030)</f>
        <v/>
      </c>
      <c r="D2033" s="9" t="str">
        <f>IF($B2033="","",Тех_Движение!$B$2030)</f>
        <v/>
      </c>
      <c r="E2033" s="21" t="str">
        <f>IF($B2033="","",Тех_Движение!$F$2030)</f>
        <v/>
      </c>
      <c r="F2033" s="21" t="str">
        <f>IF($B2033="","",SUMIFS($E$5:$E2032,$C$5:$C2032,$C2033))</f>
        <v/>
      </c>
      <c r="G2033" s="21" t="str">
        <f>IF($B2033="","",MAX(0,$E2033-MAX(0,SUMIFS(Тех_Движение!$G$2:$G$5111,Тех_Движение!$D$2:$D$5111,$C2033,Тех_Движение!$B$2:$B$5111,"&lt;="&amp;Настройки!$B$5-1)-$F2033)))</f>
        <v/>
      </c>
      <c r="H2033" s="21" t="str">
        <f>IF($B2033="","",IF(AND($D2033&gt;=Настройки!$B$5,$D2033&lt;=Настройки!$B$6),$E2033,0))</f>
        <v/>
      </c>
      <c r="I2033" s="21" t="str">
        <f t="shared" si="93"/>
        <v/>
      </c>
      <c r="J2033" s="21" t="str">
        <f>IF($B2033="","",MAX(0,$E2033-MAX(0,SUMIFS(Тех_Движение!$G$2:$G$5111,Тех_Движение!$D$2:$D$5111,$C2033,Тех_Движение!$B$2:$B$5111,"&lt;="&amp;Настройки!$B$6)-$F2033)))</f>
        <v/>
      </c>
      <c r="K2033" s="21" t="e">
        <f>IF(OR($B2033="",K$3&lt;$D2033+Настройки!$B$7),0,MAX(0,$E2033-MAX(0,SUMIFS(Тех_Движение!$G$2:$G$5111,Тех_Движение!$D$2:$D$5111,$C2033,Тех_Движение!$B$2:$B$5111,"&lt;="&amp;K$3)-$F2033)))</f>
        <v>#VALUE!</v>
      </c>
      <c r="L2033" s="21" t="e">
        <f>IF(OR($B2033="",L$3&lt;$D2033+Настройки!$B$7),0,MAX(0,$E2033-MAX(0,SUMIFS(Тех_Движение!$G$2:$G$5111,Тех_Движение!$D$2:$D$5111,$C2033,Тех_Движение!$B$2:$B$5111,"&lt;="&amp;L$3)-$F2033)))</f>
        <v>#VALUE!</v>
      </c>
      <c r="M2033" s="21" t="e">
        <f>IF(OR($B2033="",M$3&lt;$D2033+Настройки!$B$7),0,MAX(0,$E2033-MAX(0,SUMIFS(Тех_Движение!$G$2:$G$5111,Тех_Движение!$D$2:$D$5111,$C2033,Тех_Движение!$B$2:$B$5111,"&lt;="&amp;M$3)-$F2033)))</f>
        <v>#VALUE!</v>
      </c>
      <c r="N2033" s="21" t="e">
        <f>IF(OR($B2033="",N$3&lt;$D2033+Настройки!$B$7),0,MAX(0,$E2033-MAX(0,SUMIFS(Тех_Движение!$G$2:$G$5111,Тех_Движение!$D$2:$D$5111,$C2033,Тех_Движение!$B$2:$B$5111,"&lt;="&amp;N$3)-$F2033)))</f>
        <v>#VALUE!</v>
      </c>
      <c r="O2033" s="21" t="e">
        <f>IF(OR($B2033="",O$3&lt;$D2033+Настройки!$B$7),0,MAX(0,$E2033-MAX(0,SUMIFS(Тех_Движение!$G$2:$G$5111,Тех_Движение!$D$2:$D$5111,$C2033,Тех_Движение!$B$2:$B$5111,"&lt;="&amp;O$3)-$F2033)))</f>
        <v>#VALUE!</v>
      </c>
      <c r="P2033" s="21" t="e">
        <f>IF(OR($B2033="",P$3&lt;$D2033+Настройки!$B$7),0,MAX(0,$E2033-MAX(0,SUMIFS(Тех_Движение!$G$2:$G$5111,Тех_Движение!$D$2:$D$5111,$C2033,Тех_Движение!$B$2:$B$5111,"&lt;="&amp;P$3)-$F2033)))</f>
        <v>#VALUE!</v>
      </c>
      <c r="Q2033" s="21" t="e">
        <f>IF(OR($B2033="",Q$3&lt;$D2033+Настройки!$B$7),0,MAX(0,$E2033-MAX(0,SUMIFS(Тех_Движение!$G$2:$G$5111,Тех_Движение!$D$2:$D$5111,$C2033,Тех_Движение!$B$2:$B$5111,"&lt;="&amp;Q$3)-$F2033)))</f>
        <v>#VALUE!</v>
      </c>
      <c r="R2033" s="21" t="str">
        <f t="shared" si="94"/>
        <v/>
      </c>
      <c r="S2033" s="23" t="str">
        <f>IF($B2033="","",VLOOKUP($C2033,Настройки!$A$11:$L$17,9,FALSE))</f>
        <v/>
      </c>
      <c r="T2033" s="23" t="str">
        <f t="shared" si="95"/>
        <v/>
      </c>
    </row>
    <row r="2034" spans="1:20" x14ac:dyDescent="0.3">
      <c r="A2034" s="20">
        <f>Тех_Движение!$A$2031</f>
        <v>2030</v>
      </c>
      <c r="B2034" s="20" t="str">
        <f>IF(Тех_Движение!$F$2031&gt;0,Тех_Движение!$I$2031,"")</f>
        <v/>
      </c>
      <c r="C2034" s="20" t="str">
        <f>IF($B2034="","",Тех_Движение!$D$2031)</f>
        <v/>
      </c>
      <c r="D2034" s="9" t="str">
        <f>IF($B2034="","",Тех_Движение!$B$2031)</f>
        <v/>
      </c>
      <c r="E2034" s="21" t="str">
        <f>IF($B2034="","",Тех_Движение!$F$2031)</f>
        <v/>
      </c>
      <c r="F2034" s="21" t="str">
        <f>IF($B2034="","",SUMIFS($E$5:$E2033,$C$5:$C2033,$C2034))</f>
        <v/>
      </c>
      <c r="G2034" s="21" t="str">
        <f>IF($B2034="","",MAX(0,$E2034-MAX(0,SUMIFS(Тех_Движение!$G$2:$G$5111,Тех_Движение!$D$2:$D$5111,$C2034,Тех_Движение!$B$2:$B$5111,"&lt;="&amp;Настройки!$B$5-1)-$F2034)))</f>
        <v/>
      </c>
      <c r="H2034" s="21" t="str">
        <f>IF($B2034="","",IF(AND($D2034&gt;=Настройки!$B$5,$D2034&lt;=Настройки!$B$6),$E2034,0))</f>
        <v/>
      </c>
      <c r="I2034" s="21" t="str">
        <f t="shared" si="93"/>
        <v/>
      </c>
      <c r="J2034" s="21" t="str">
        <f>IF($B2034="","",MAX(0,$E2034-MAX(0,SUMIFS(Тех_Движение!$G$2:$G$5111,Тех_Движение!$D$2:$D$5111,$C2034,Тех_Движение!$B$2:$B$5111,"&lt;="&amp;Настройки!$B$6)-$F2034)))</f>
        <v/>
      </c>
      <c r="K2034" s="21" t="e">
        <f>IF(OR($B2034="",K$3&lt;$D2034+Настройки!$B$7),0,MAX(0,$E2034-MAX(0,SUMIFS(Тех_Движение!$G$2:$G$5111,Тех_Движение!$D$2:$D$5111,$C2034,Тех_Движение!$B$2:$B$5111,"&lt;="&amp;K$3)-$F2034)))</f>
        <v>#VALUE!</v>
      </c>
      <c r="L2034" s="21" t="e">
        <f>IF(OR($B2034="",L$3&lt;$D2034+Настройки!$B$7),0,MAX(0,$E2034-MAX(0,SUMIFS(Тех_Движение!$G$2:$G$5111,Тех_Движение!$D$2:$D$5111,$C2034,Тех_Движение!$B$2:$B$5111,"&lt;="&amp;L$3)-$F2034)))</f>
        <v>#VALUE!</v>
      </c>
      <c r="M2034" s="21" t="e">
        <f>IF(OR($B2034="",M$3&lt;$D2034+Настройки!$B$7),0,MAX(0,$E2034-MAX(0,SUMIFS(Тех_Движение!$G$2:$G$5111,Тех_Движение!$D$2:$D$5111,$C2034,Тех_Движение!$B$2:$B$5111,"&lt;="&amp;M$3)-$F2034)))</f>
        <v>#VALUE!</v>
      </c>
      <c r="N2034" s="21" t="e">
        <f>IF(OR($B2034="",N$3&lt;$D2034+Настройки!$B$7),0,MAX(0,$E2034-MAX(0,SUMIFS(Тех_Движение!$G$2:$G$5111,Тех_Движение!$D$2:$D$5111,$C2034,Тех_Движение!$B$2:$B$5111,"&lt;="&amp;N$3)-$F2034)))</f>
        <v>#VALUE!</v>
      </c>
      <c r="O2034" s="21" t="e">
        <f>IF(OR($B2034="",O$3&lt;$D2034+Настройки!$B$7),0,MAX(0,$E2034-MAX(0,SUMIFS(Тех_Движение!$G$2:$G$5111,Тех_Движение!$D$2:$D$5111,$C2034,Тех_Движение!$B$2:$B$5111,"&lt;="&amp;O$3)-$F2034)))</f>
        <v>#VALUE!</v>
      </c>
      <c r="P2034" s="21" t="e">
        <f>IF(OR($B2034="",P$3&lt;$D2034+Настройки!$B$7),0,MAX(0,$E2034-MAX(0,SUMIFS(Тех_Движение!$G$2:$G$5111,Тех_Движение!$D$2:$D$5111,$C2034,Тех_Движение!$B$2:$B$5111,"&lt;="&amp;P$3)-$F2034)))</f>
        <v>#VALUE!</v>
      </c>
      <c r="Q2034" s="21" t="e">
        <f>IF(OR($B2034="",Q$3&lt;$D2034+Настройки!$B$7),0,MAX(0,$E2034-MAX(0,SUMIFS(Тех_Движение!$G$2:$G$5111,Тех_Движение!$D$2:$D$5111,$C2034,Тех_Движение!$B$2:$B$5111,"&lt;="&amp;Q$3)-$F2034)))</f>
        <v>#VALUE!</v>
      </c>
      <c r="R2034" s="21" t="str">
        <f t="shared" si="94"/>
        <v/>
      </c>
      <c r="S2034" s="23" t="str">
        <f>IF($B2034="","",VLOOKUP($C2034,Настройки!$A$11:$L$17,9,FALSE))</f>
        <v/>
      </c>
      <c r="T2034" s="23" t="str">
        <f t="shared" si="95"/>
        <v/>
      </c>
    </row>
    <row r="2035" spans="1:20" x14ac:dyDescent="0.3">
      <c r="A2035" s="20">
        <f>Тех_Движение!$A$2032</f>
        <v>2031</v>
      </c>
      <c r="B2035" s="20" t="str">
        <f>IF(Тех_Движение!$F$2032&gt;0,Тех_Движение!$I$2032,"")</f>
        <v/>
      </c>
      <c r="C2035" s="20" t="str">
        <f>IF($B2035="","",Тех_Движение!$D$2032)</f>
        <v/>
      </c>
      <c r="D2035" s="9" t="str">
        <f>IF($B2035="","",Тех_Движение!$B$2032)</f>
        <v/>
      </c>
      <c r="E2035" s="21" t="str">
        <f>IF($B2035="","",Тех_Движение!$F$2032)</f>
        <v/>
      </c>
      <c r="F2035" s="21" t="str">
        <f>IF($B2035="","",SUMIFS($E$5:$E2034,$C$5:$C2034,$C2035))</f>
        <v/>
      </c>
      <c r="G2035" s="21" t="str">
        <f>IF($B2035="","",MAX(0,$E2035-MAX(0,SUMIFS(Тех_Движение!$G$2:$G$5111,Тех_Движение!$D$2:$D$5111,$C2035,Тех_Движение!$B$2:$B$5111,"&lt;="&amp;Настройки!$B$5-1)-$F2035)))</f>
        <v/>
      </c>
      <c r="H2035" s="21" t="str">
        <f>IF($B2035="","",IF(AND($D2035&gt;=Настройки!$B$5,$D2035&lt;=Настройки!$B$6),$E2035,0))</f>
        <v/>
      </c>
      <c r="I2035" s="21" t="str">
        <f t="shared" si="93"/>
        <v/>
      </c>
      <c r="J2035" s="21" t="str">
        <f>IF($B2035="","",MAX(0,$E2035-MAX(0,SUMIFS(Тех_Движение!$G$2:$G$5111,Тех_Движение!$D$2:$D$5111,$C2035,Тех_Движение!$B$2:$B$5111,"&lt;="&amp;Настройки!$B$6)-$F2035)))</f>
        <v/>
      </c>
      <c r="K2035" s="21" t="e">
        <f>IF(OR($B2035="",K$3&lt;$D2035+Настройки!$B$7),0,MAX(0,$E2035-MAX(0,SUMIFS(Тех_Движение!$G$2:$G$5111,Тех_Движение!$D$2:$D$5111,$C2035,Тех_Движение!$B$2:$B$5111,"&lt;="&amp;K$3)-$F2035)))</f>
        <v>#VALUE!</v>
      </c>
      <c r="L2035" s="21" t="e">
        <f>IF(OR($B2035="",L$3&lt;$D2035+Настройки!$B$7),0,MAX(0,$E2035-MAX(0,SUMIFS(Тех_Движение!$G$2:$G$5111,Тех_Движение!$D$2:$D$5111,$C2035,Тех_Движение!$B$2:$B$5111,"&lt;="&amp;L$3)-$F2035)))</f>
        <v>#VALUE!</v>
      </c>
      <c r="M2035" s="21" t="e">
        <f>IF(OR($B2035="",M$3&lt;$D2035+Настройки!$B$7),0,MAX(0,$E2035-MAX(0,SUMIFS(Тех_Движение!$G$2:$G$5111,Тех_Движение!$D$2:$D$5111,$C2035,Тех_Движение!$B$2:$B$5111,"&lt;="&amp;M$3)-$F2035)))</f>
        <v>#VALUE!</v>
      </c>
      <c r="N2035" s="21" t="e">
        <f>IF(OR($B2035="",N$3&lt;$D2035+Настройки!$B$7),0,MAX(0,$E2035-MAX(0,SUMIFS(Тех_Движение!$G$2:$G$5111,Тех_Движение!$D$2:$D$5111,$C2035,Тех_Движение!$B$2:$B$5111,"&lt;="&amp;N$3)-$F2035)))</f>
        <v>#VALUE!</v>
      </c>
      <c r="O2035" s="21" t="e">
        <f>IF(OR($B2035="",O$3&lt;$D2035+Настройки!$B$7),0,MAX(0,$E2035-MAX(0,SUMIFS(Тех_Движение!$G$2:$G$5111,Тех_Движение!$D$2:$D$5111,$C2035,Тех_Движение!$B$2:$B$5111,"&lt;="&amp;O$3)-$F2035)))</f>
        <v>#VALUE!</v>
      </c>
      <c r="P2035" s="21" t="e">
        <f>IF(OR($B2035="",P$3&lt;$D2035+Настройки!$B$7),0,MAX(0,$E2035-MAX(0,SUMIFS(Тех_Движение!$G$2:$G$5111,Тех_Движение!$D$2:$D$5111,$C2035,Тех_Движение!$B$2:$B$5111,"&lt;="&amp;P$3)-$F2035)))</f>
        <v>#VALUE!</v>
      </c>
      <c r="Q2035" s="21" t="e">
        <f>IF(OR($B2035="",Q$3&lt;$D2035+Настройки!$B$7),0,MAX(0,$E2035-MAX(0,SUMIFS(Тех_Движение!$G$2:$G$5111,Тех_Движение!$D$2:$D$5111,$C2035,Тех_Движение!$B$2:$B$5111,"&lt;="&amp;Q$3)-$F2035)))</f>
        <v>#VALUE!</v>
      </c>
      <c r="R2035" s="21" t="str">
        <f t="shared" si="94"/>
        <v/>
      </c>
      <c r="S2035" s="23" t="str">
        <f>IF($B2035="","",VLOOKUP($C2035,Настройки!$A$11:$L$17,9,FALSE))</f>
        <v/>
      </c>
      <c r="T2035" s="23" t="str">
        <f t="shared" si="95"/>
        <v/>
      </c>
    </row>
    <row r="2036" spans="1:20" x14ac:dyDescent="0.3">
      <c r="A2036" s="20">
        <f>Тех_Движение!$A$2033</f>
        <v>2032</v>
      </c>
      <c r="B2036" s="20" t="str">
        <f>IF(Тех_Движение!$F$2033&gt;0,Тех_Движение!$I$2033,"")</f>
        <v/>
      </c>
      <c r="C2036" s="20" t="str">
        <f>IF($B2036="","",Тех_Движение!$D$2033)</f>
        <v/>
      </c>
      <c r="D2036" s="9" t="str">
        <f>IF($B2036="","",Тех_Движение!$B$2033)</f>
        <v/>
      </c>
      <c r="E2036" s="21" t="str">
        <f>IF($B2036="","",Тех_Движение!$F$2033)</f>
        <v/>
      </c>
      <c r="F2036" s="21" t="str">
        <f>IF($B2036="","",SUMIFS($E$5:$E2035,$C$5:$C2035,$C2036))</f>
        <v/>
      </c>
      <c r="G2036" s="21" t="str">
        <f>IF($B2036="","",MAX(0,$E2036-MAX(0,SUMIFS(Тех_Движение!$G$2:$G$5111,Тех_Движение!$D$2:$D$5111,$C2036,Тех_Движение!$B$2:$B$5111,"&lt;="&amp;Настройки!$B$5-1)-$F2036)))</f>
        <v/>
      </c>
      <c r="H2036" s="21" t="str">
        <f>IF($B2036="","",IF(AND($D2036&gt;=Настройки!$B$5,$D2036&lt;=Настройки!$B$6),$E2036,0))</f>
        <v/>
      </c>
      <c r="I2036" s="21" t="str">
        <f t="shared" si="93"/>
        <v/>
      </c>
      <c r="J2036" s="21" t="str">
        <f>IF($B2036="","",MAX(0,$E2036-MAX(0,SUMIFS(Тех_Движение!$G$2:$G$5111,Тех_Движение!$D$2:$D$5111,$C2036,Тех_Движение!$B$2:$B$5111,"&lt;="&amp;Настройки!$B$6)-$F2036)))</f>
        <v/>
      </c>
      <c r="K2036" s="21" t="e">
        <f>IF(OR($B2036="",K$3&lt;$D2036+Настройки!$B$7),0,MAX(0,$E2036-MAX(0,SUMIFS(Тех_Движение!$G$2:$G$5111,Тех_Движение!$D$2:$D$5111,$C2036,Тех_Движение!$B$2:$B$5111,"&lt;="&amp;K$3)-$F2036)))</f>
        <v>#VALUE!</v>
      </c>
      <c r="L2036" s="21" t="e">
        <f>IF(OR($B2036="",L$3&lt;$D2036+Настройки!$B$7),0,MAX(0,$E2036-MAX(0,SUMIFS(Тех_Движение!$G$2:$G$5111,Тех_Движение!$D$2:$D$5111,$C2036,Тех_Движение!$B$2:$B$5111,"&lt;="&amp;L$3)-$F2036)))</f>
        <v>#VALUE!</v>
      </c>
      <c r="M2036" s="21" t="e">
        <f>IF(OR($B2036="",M$3&lt;$D2036+Настройки!$B$7),0,MAX(0,$E2036-MAX(0,SUMIFS(Тех_Движение!$G$2:$G$5111,Тех_Движение!$D$2:$D$5111,$C2036,Тех_Движение!$B$2:$B$5111,"&lt;="&amp;M$3)-$F2036)))</f>
        <v>#VALUE!</v>
      </c>
      <c r="N2036" s="21" t="e">
        <f>IF(OR($B2036="",N$3&lt;$D2036+Настройки!$B$7),0,MAX(0,$E2036-MAX(0,SUMIFS(Тех_Движение!$G$2:$G$5111,Тех_Движение!$D$2:$D$5111,$C2036,Тех_Движение!$B$2:$B$5111,"&lt;="&amp;N$3)-$F2036)))</f>
        <v>#VALUE!</v>
      </c>
      <c r="O2036" s="21" t="e">
        <f>IF(OR($B2036="",O$3&lt;$D2036+Настройки!$B$7),0,MAX(0,$E2036-MAX(0,SUMIFS(Тех_Движение!$G$2:$G$5111,Тех_Движение!$D$2:$D$5111,$C2036,Тех_Движение!$B$2:$B$5111,"&lt;="&amp;O$3)-$F2036)))</f>
        <v>#VALUE!</v>
      </c>
      <c r="P2036" s="21" t="e">
        <f>IF(OR($B2036="",P$3&lt;$D2036+Настройки!$B$7),0,MAX(0,$E2036-MAX(0,SUMIFS(Тех_Движение!$G$2:$G$5111,Тех_Движение!$D$2:$D$5111,$C2036,Тех_Движение!$B$2:$B$5111,"&lt;="&amp;P$3)-$F2036)))</f>
        <v>#VALUE!</v>
      </c>
      <c r="Q2036" s="21" t="e">
        <f>IF(OR($B2036="",Q$3&lt;$D2036+Настройки!$B$7),0,MAX(0,$E2036-MAX(0,SUMIFS(Тех_Движение!$G$2:$G$5111,Тех_Движение!$D$2:$D$5111,$C2036,Тех_Движение!$B$2:$B$5111,"&lt;="&amp;Q$3)-$F2036)))</f>
        <v>#VALUE!</v>
      </c>
      <c r="R2036" s="21" t="str">
        <f t="shared" si="94"/>
        <v/>
      </c>
      <c r="S2036" s="23" t="str">
        <f>IF($B2036="","",VLOOKUP($C2036,Настройки!$A$11:$L$17,9,FALSE))</f>
        <v/>
      </c>
      <c r="T2036" s="23" t="str">
        <f t="shared" si="95"/>
        <v/>
      </c>
    </row>
    <row r="2037" spans="1:20" x14ac:dyDescent="0.3">
      <c r="A2037" s="20">
        <f>Тех_Движение!$A$2034</f>
        <v>2033</v>
      </c>
      <c r="B2037" s="20" t="str">
        <f>IF(Тех_Движение!$F$2034&gt;0,Тех_Движение!$I$2034,"")</f>
        <v/>
      </c>
      <c r="C2037" s="20" t="str">
        <f>IF($B2037="","",Тех_Движение!$D$2034)</f>
        <v/>
      </c>
      <c r="D2037" s="9" t="str">
        <f>IF($B2037="","",Тех_Движение!$B$2034)</f>
        <v/>
      </c>
      <c r="E2037" s="21" t="str">
        <f>IF($B2037="","",Тех_Движение!$F$2034)</f>
        <v/>
      </c>
      <c r="F2037" s="21" t="str">
        <f>IF($B2037="","",SUMIFS($E$5:$E2036,$C$5:$C2036,$C2037))</f>
        <v/>
      </c>
      <c r="G2037" s="21" t="str">
        <f>IF($B2037="","",MAX(0,$E2037-MAX(0,SUMIFS(Тех_Движение!$G$2:$G$5111,Тех_Движение!$D$2:$D$5111,$C2037,Тех_Движение!$B$2:$B$5111,"&lt;="&amp;Настройки!$B$5-1)-$F2037)))</f>
        <v/>
      </c>
      <c r="H2037" s="21" t="str">
        <f>IF($B2037="","",IF(AND($D2037&gt;=Настройки!$B$5,$D2037&lt;=Настройки!$B$6),$E2037,0))</f>
        <v/>
      </c>
      <c r="I2037" s="21" t="str">
        <f t="shared" si="93"/>
        <v/>
      </c>
      <c r="J2037" s="21" t="str">
        <f>IF($B2037="","",MAX(0,$E2037-MAX(0,SUMIFS(Тех_Движение!$G$2:$G$5111,Тех_Движение!$D$2:$D$5111,$C2037,Тех_Движение!$B$2:$B$5111,"&lt;="&amp;Настройки!$B$6)-$F2037)))</f>
        <v/>
      </c>
      <c r="K2037" s="21" t="e">
        <f>IF(OR($B2037="",K$3&lt;$D2037+Настройки!$B$7),0,MAX(0,$E2037-MAX(0,SUMIFS(Тех_Движение!$G$2:$G$5111,Тех_Движение!$D$2:$D$5111,$C2037,Тех_Движение!$B$2:$B$5111,"&lt;="&amp;K$3)-$F2037)))</f>
        <v>#VALUE!</v>
      </c>
      <c r="L2037" s="21" t="e">
        <f>IF(OR($B2037="",L$3&lt;$D2037+Настройки!$B$7),0,MAX(0,$E2037-MAX(0,SUMIFS(Тех_Движение!$G$2:$G$5111,Тех_Движение!$D$2:$D$5111,$C2037,Тех_Движение!$B$2:$B$5111,"&lt;="&amp;L$3)-$F2037)))</f>
        <v>#VALUE!</v>
      </c>
      <c r="M2037" s="21" t="e">
        <f>IF(OR($B2037="",M$3&lt;$D2037+Настройки!$B$7),0,MAX(0,$E2037-MAX(0,SUMIFS(Тех_Движение!$G$2:$G$5111,Тех_Движение!$D$2:$D$5111,$C2037,Тех_Движение!$B$2:$B$5111,"&lt;="&amp;M$3)-$F2037)))</f>
        <v>#VALUE!</v>
      </c>
      <c r="N2037" s="21" t="e">
        <f>IF(OR($B2037="",N$3&lt;$D2037+Настройки!$B$7),0,MAX(0,$E2037-MAX(0,SUMIFS(Тех_Движение!$G$2:$G$5111,Тех_Движение!$D$2:$D$5111,$C2037,Тех_Движение!$B$2:$B$5111,"&lt;="&amp;N$3)-$F2037)))</f>
        <v>#VALUE!</v>
      </c>
      <c r="O2037" s="21" t="e">
        <f>IF(OR($B2037="",O$3&lt;$D2037+Настройки!$B$7),0,MAX(0,$E2037-MAX(0,SUMIFS(Тех_Движение!$G$2:$G$5111,Тех_Движение!$D$2:$D$5111,$C2037,Тех_Движение!$B$2:$B$5111,"&lt;="&amp;O$3)-$F2037)))</f>
        <v>#VALUE!</v>
      </c>
      <c r="P2037" s="21" t="e">
        <f>IF(OR($B2037="",P$3&lt;$D2037+Настройки!$B$7),0,MAX(0,$E2037-MAX(0,SUMIFS(Тех_Движение!$G$2:$G$5111,Тех_Движение!$D$2:$D$5111,$C2037,Тех_Движение!$B$2:$B$5111,"&lt;="&amp;P$3)-$F2037)))</f>
        <v>#VALUE!</v>
      </c>
      <c r="Q2037" s="21" t="e">
        <f>IF(OR($B2037="",Q$3&lt;$D2037+Настройки!$B$7),0,MAX(0,$E2037-MAX(0,SUMIFS(Тех_Движение!$G$2:$G$5111,Тех_Движение!$D$2:$D$5111,$C2037,Тех_Движение!$B$2:$B$5111,"&lt;="&amp;Q$3)-$F2037)))</f>
        <v>#VALUE!</v>
      </c>
      <c r="R2037" s="21" t="str">
        <f t="shared" si="94"/>
        <v/>
      </c>
      <c r="S2037" s="23" t="str">
        <f>IF($B2037="","",VLOOKUP($C2037,Настройки!$A$11:$L$17,9,FALSE))</f>
        <v/>
      </c>
      <c r="T2037" s="23" t="str">
        <f t="shared" si="95"/>
        <v/>
      </c>
    </row>
    <row r="2038" spans="1:20" x14ac:dyDescent="0.3">
      <c r="A2038" s="20">
        <f>Тех_Движение!$A$2035</f>
        <v>2034</v>
      </c>
      <c r="B2038" s="20" t="str">
        <f>IF(Тех_Движение!$F$2035&gt;0,Тех_Движение!$I$2035,"")</f>
        <v/>
      </c>
      <c r="C2038" s="20" t="str">
        <f>IF($B2038="","",Тех_Движение!$D$2035)</f>
        <v/>
      </c>
      <c r="D2038" s="9" t="str">
        <f>IF($B2038="","",Тех_Движение!$B$2035)</f>
        <v/>
      </c>
      <c r="E2038" s="21" t="str">
        <f>IF($B2038="","",Тех_Движение!$F$2035)</f>
        <v/>
      </c>
      <c r="F2038" s="21" t="str">
        <f>IF($B2038="","",SUMIFS($E$5:$E2037,$C$5:$C2037,$C2038))</f>
        <v/>
      </c>
      <c r="G2038" s="21" t="str">
        <f>IF($B2038="","",MAX(0,$E2038-MAX(0,SUMIFS(Тех_Движение!$G$2:$G$5111,Тех_Движение!$D$2:$D$5111,$C2038,Тех_Движение!$B$2:$B$5111,"&lt;="&amp;Настройки!$B$5-1)-$F2038)))</f>
        <v/>
      </c>
      <c r="H2038" s="21" t="str">
        <f>IF($B2038="","",IF(AND($D2038&gt;=Настройки!$B$5,$D2038&lt;=Настройки!$B$6),$E2038,0))</f>
        <v/>
      </c>
      <c r="I2038" s="21" t="str">
        <f t="shared" si="93"/>
        <v/>
      </c>
      <c r="J2038" s="21" t="str">
        <f>IF($B2038="","",MAX(0,$E2038-MAX(0,SUMIFS(Тех_Движение!$G$2:$G$5111,Тех_Движение!$D$2:$D$5111,$C2038,Тех_Движение!$B$2:$B$5111,"&lt;="&amp;Настройки!$B$6)-$F2038)))</f>
        <v/>
      </c>
      <c r="K2038" s="21" t="e">
        <f>IF(OR($B2038="",K$3&lt;$D2038+Настройки!$B$7),0,MAX(0,$E2038-MAX(0,SUMIFS(Тех_Движение!$G$2:$G$5111,Тех_Движение!$D$2:$D$5111,$C2038,Тех_Движение!$B$2:$B$5111,"&lt;="&amp;K$3)-$F2038)))</f>
        <v>#VALUE!</v>
      </c>
      <c r="L2038" s="21" t="e">
        <f>IF(OR($B2038="",L$3&lt;$D2038+Настройки!$B$7),0,MAX(0,$E2038-MAX(0,SUMIFS(Тех_Движение!$G$2:$G$5111,Тех_Движение!$D$2:$D$5111,$C2038,Тех_Движение!$B$2:$B$5111,"&lt;="&amp;L$3)-$F2038)))</f>
        <v>#VALUE!</v>
      </c>
      <c r="M2038" s="21" t="e">
        <f>IF(OR($B2038="",M$3&lt;$D2038+Настройки!$B$7),0,MAX(0,$E2038-MAX(0,SUMIFS(Тех_Движение!$G$2:$G$5111,Тех_Движение!$D$2:$D$5111,$C2038,Тех_Движение!$B$2:$B$5111,"&lt;="&amp;M$3)-$F2038)))</f>
        <v>#VALUE!</v>
      </c>
      <c r="N2038" s="21" t="e">
        <f>IF(OR($B2038="",N$3&lt;$D2038+Настройки!$B$7),0,MAX(0,$E2038-MAX(0,SUMIFS(Тех_Движение!$G$2:$G$5111,Тех_Движение!$D$2:$D$5111,$C2038,Тех_Движение!$B$2:$B$5111,"&lt;="&amp;N$3)-$F2038)))</f>
        <v>#VALUE!</v>
      </c>
      <c r="O2038" s="21" t="e">
        <f>IF(OR($B2038="",O$3&lt;$D2038+Настройки!$B$7),0,MAX(0,$E2038-MAX(0,SUMIFS(Тех_Движение!$G$2:$G$5111,Тех_Движение!$D$2:$D$5111,$C2038,Тех_Движение!$B$2:$B$5111,"&lt;="&amp;O$3)-$F2038)))</f>
        <v>#VALUE!</v>
      </c>
      <c r="P2038" s="21" t="e">
        <f>IF(OR($B2038="",P$3&lt;$D2038+Настройки!$B$7),0,MAX(0,$E2038-MAX(0,SUMIFS(Тех_Движение!$G$2:$G$5111,Тех_Движение!$D$2:$D$5111,$C2038,Тех_Движение!$B$2:$B$5111,"&lt;="&amp;P$3)-$F2038)))</f>
        <v>#VALUE!</v>
      </c>
      <c r="Q2038" s="21" t="e">
        <f>IF(OR($B2038="",Q$3&lt;$D2038+Настройки!$B$7),0,MAX(0,$E2038-MAX(0,SUMIFS(Тех_Движение!$G$2:$G$5111,Тех_Движение!$D$2:$D$5111,$C2038,Тех_Движение!$B$2:$B$5111,"&lt;="&amp;Q$3)-$F2038)))</f>
        <v>#VALUE!</v>
      </c>
      <c r="R2038" s="21" t="str">
        <f t="shared" si="94"/>
        <v/>
      </c>
      <c r="S2038" s="23" t="str">
        <f>IF($B2038="","",VLOOKUP($C2038,Настройки!$A$11:$L$17,9,FALSE))</f>
        <v/>
      </c>
      <c r="T2038" s="23" t="str">
        <f t="shared" si="95"/>
        <v/>
      </c>
    </row>
    <row r="2039" spans="1:20" x14ac:dyDescent="0.3">
      <c r="A2039" s="20">
        <f>Тех_Движение!$A$2036</f>
        <v>2035</v>
      </c>
      <c r="B2039" s="20" t="str">
        <f>IF(Тех_Движение!$F$2036&gt;0,Тех_Движение!$I$2036,"")</f>
        <v/>
      </c>
      <c r="C2039" s="20" t="str">
        <f>IF($B2039="","",Тех_Движение!$D$2036)</f>
        <v/>
      </c>
      <c r="D2039" s="9" t="str">
        <f>IF($B2039="","",Тех_Движение!$B$2036)</f>
        <v/>
      </c>
      <c r="E2039" s="21" t="str">
        <f>IF($B2039="","",Тех_Движение!$F$2036)</f>
        <v/>
      </c>
      <c r="F2039" s="21" t="str">
        <f>IF($B2039="","",SUMIFS($E$5:$E2038,$C$5:$C2038,$C2039))</f>
        <v/>
      </c>
      <c r="G2039" s="21" t="str">
        <f>IF($B2039="","",MAX(0,$E2039-MAX(0,SUMIFS(Тех_Движение!$G$2:$G$5111,Тех_Движение!$D$2:$D$5111,$C2039,Тех_Движение!$B$2:$B$5111,"&lt;="&amp;Настройки!$B$5-1)-$F2039)))</f>
        <v/>
      </c>
      <c r="H2039" s="21" t="str">
        <f>IF($B2039="","",IF(AND($D2039&gt;=Настройки!$B$5,$D2039&lt;=Настройки!$B$6),$E2039,0))</f>
        <v/>
      </c>
      <c r="I2039" s="21" t="str">
        <f t="shared" si="93"/>
        <v/>
      </c>
      <c r="J2039" s="21" t="str">
        <f>IF($B2039="","",MAX(0,$E2039-MAX(0,SUMIFS(Тех_Движение!$G$2:$G$5111,Тех_Движение!$D$2:$D$5111,$C2039,Тех_Движение!$B$2:$B$5111,"&lt;="&amp;Настройки!$B$6)-$F2039)))</f>
        <v/>
      </c>
      <c r="K2039" s="21" t="e">
        <f>IF(OR($B2039="",K$3&lt;$D2039+Настройки!$B$7),0,MAX(0,$E2039-MAX(0,SUMIFS(Тех_Движение!$G$2:$G$5111,Тех_Движение!$D$2:$D$5111,$C2039,Тех_Движение!$B$2:$B$5111,"&lt;="&amp;K$3)-$F2039)))</f>
        <v>#VALUE!</v>
      </c>
      <c r="L2039" s="21" t="e">
        <f>IF(OR($B2039="",L$3&lt;$D2039+Настройки!$B$7),0,MAX(0,$E2039-MAX(0,SUMIFS(Тех_Движение!$G$2:$G$5111,Тех_Движение!$D$2:$D$5111,$C2039,Тех_Движение!$B$2:$B$5111,"&lt;="&amp;L$3)-$F2039)))</f>
        <v>#VALUE!</v>
      </c>
      <c r="M2039" s="21" t="e">
        <f>IF(OR($B2039="",M$3&lt;$D2039+Настройки!$B$7),0,MAX(0,$E2039-MAX(0,SUMIFS(Тех_Движение!$G$2:$G$5111,Тех_Движение!$D$2:$D$5111,$C2039,Тех_Движение!$B$2:$B$5111,"&lt;="&amp;M$3)-$F2039)))</f>
        <v>#VALUE!</v>
      </c>
      <c r="N2039" s="21" t="e">
        <f>IF(OR($B2039="",N$3&lt;$D2039+Настройки!$B$7),0,MAX(0,$E2039-MAX(0,SUMIFS(Тех_Движение!$G$2:$G$5111,Тех_Движение!$D$2:$D$5111,$C2039,Тех_Движение!$B$2:$B$5111,"&lt;="&amp;N$3)-$F2039)))</f>
        <v>#VALUE!</v>
      </c>
      <c r="O2039" s="21" t="e">
        <f>IF(OR($B2039="",O$3&lt;$D2039+Настройки!$B$7),0,MAX(0,$E2039-MAX(0,SUMIFS(Тех_Движение!$G$2:$G$5111,Тех_Движение!$D$2:$D$5111,$C2039,Тех_Движение!$B$2:$B$5111,"&lt;="&amp;O$3)-$F2039)))</f>
        <v>#VALUE!</v>
      </c>
      <c r="P2039" s="21" t="e">
        <f>IF(OR($B2039="",P$3&lt;$D2039+Настройки!$B$7),0,MAX(0,$E2039-MAX(0,SUMIFS(Тех_Движение!$G$2:$G$5111,Тех_Движение!$D$2:$D$5111,$C2039,Тех_Движение!$B$2:$B$5111,"&lt;="&amp;P$3)-$F2039)))</f>
        <v>#VALUE!</v>
      </c>
      <c r="Q2039" s="21" t="e">
        <f>IF(OR($B2039="",Q$3&lt;$D2039+Настройки!$B$7),0,MAX(0,$E2039-MAX(0,SUMIFS(Тех_Движение!$G$2:$G$5111,Тех_Движение!$D$2:$D$5111,$C2039,Тех_Движение!$B$2:$B$5111,"&lt;="&amp;Q$3)-$F2039)))</f>
        <v>#VALUE!</v>
      </c>
      <c r="R2039" s="21" t="str">
        <f t="shared" si="94"/>
        <v/>
      </c>
      <c r="S2039" s="23" t="str">
        <f>IF($B2039="","",VLOOKUP($C2039,Настройки!$A$11:$L$17,9,FALSE))</f>
        <v/>
      </c>
      <c r="T2039" s="23" t="str">
        <f t="shared" si="95"/>
        <v/>
      </c>
    </row>
    <row r="2040" spans="1:20" x14ac:dyDescent="0.3">
      <c r="A2040" s="20">
        <f>Тех_Движение!$A$2037</f>
        <v>2036</v>
      </c>
      <c r="B2040" s="20" t="str">
        <f>IF(Тех_Движение!$F$2037&gt;0,Тех_Движение!$I$2037,"")</f>
        <v/>
      </c>
      <c r="C2040" s="20" t="str">
        <f>IF($B2040="","",Тех_Движение!$D$2037)</f>
        <v/>
      </c>
      <c r="D2040" s="9" t="str">
        <f>IF($B2040="","",Тех_Движение!$B$2037)</f>
        <v/>
      </c>
      <c r="E2040" s="21" t="str">
        <f>IF($B2040="","",Тех_Движение!$F$2037)</f>
        <v/>
      </c>
      <c r="F2040" s="21" t="str">
        <f>IF($B2040="","",SUMIFS($E$5:$E2039,$C$5:$C2039,$C2040))</f>
        <v/>
      </c>
      <c r="G2040" s="21" t="str">
        <f>IF($B2040="","",MAX(0,$E2040-MAX(0,SUMIFS(Тех_Движение!$G$2:$G$5111,Тех_Движение!$D$2:$D$5111,$C2040,Тех_Движение!$B$2:$B$5111,"&lt;="&amp;Настройки!$B$5-1)-$F2040)))</f>
        <v/>
      </c>
      <c r="H2040" s="21" t="str">
        <f>IF($B2040="","",IF(AND($D2040&gt;=Настройки!$B$5,$D2040&lt;=Настройки!$B$6),$E2040,0))</f>
        <v/>
      </c>
      <c r="I2040" s="21" t="str">
        <f t="shared" si="93"/>
        <v/>
      </c>
      <c r="J2040" s="21" t="str">
        <f>IF($B2040="","",MAX(0,$E2040-MAX(0,SUMIFS(Тех_Движение!$G$2:$G$5111,Тех_Движение!$D$2:$D$5111,$C2040,Тех_Движение!$B$2:$B$5111,"&lt;="&amp;Настройки!$B$6)-$F2040)))</f>
        <v/>
      </c>
      <c r="K2040" s="21" t="e">
        <f>IF(OR($B2040="",K$3&lt;$D2040+Настройки!$B$7),0,MAX(0,$E2040-MAX(0,SUMIFS(Тех_Движение!$G$2:$G$5111,Тех_Движение!$D$2:$D$5111,$C2040,Тех_Движение!$B$2:$B$5111,"&lt;="&amp;K$3)-$F2040)))</f>
        <v>#VALUE!</v>
      </c>
      <c r="L2040" s="21" t="e">
        <f>IF(OR($B2040="",L$3&lt;$D2040+Настройки!$B$7),0,MAX(0,$E2040-MAX(0,SUMIFS(Тех_Движение!$G$2:$G$5111,Тех_Движение!$D$2:$D$5111,$C2040,Тех_Движение!$B$2:$B$5111,"&lt;="&amp;L$3)-$F2040)))</f>
        <v>#VALUE!</v>
      </c>
      <c r="M2040" s="21" t="e">
        <f>IF(OR($B2040="",M$3&lt;$D2040+Настройки!$B$7),0,MAX(0,$E2040-MAX(0,SUMIFS(Тех_Движение!$G$2:$G$5111,Тех_Движение!$D$2:$D$5111,$C2040,Тех_Движение!$B$2:$B$5111,"&lt;="&amp;M$3)-$F2040)))</f>
        <v>#VALUE!</v>
      </c>
      <c r="N2040" s="21" t="e">
        <f>IF(OR($B2040="",N$3&lt;$D2040+Настройки!$B$7),0,MAX(0,$E2040-MAX(0,SUMIFS(Тех_Движение!$G$2:$G$5111,Тех_Движение!$D$2:$D$5111,$C2040,Тех_Движение!$B$2:$B$5111,"&lt;="&amp;N$3)-$F2040)))</f>
        <v>#VALUE!</v>
      </c>
      <c r="O2040" s="21" t="e">
        <f>IF(OR($B2040="",O$3&lt;$D2040+Настройки!$B$7),0,MAX(0,$E2040-MAX(0,SUMIFS(Тех_Движение!$G$2:$G$5111,Тех_Движение!$D$2:$D$5111,$C2040,Тех_Движение!$B$2:$B$5111,"&lt;="&amp;O$3)-$F2040)))</f>
        <v>#VALUE!</v>
      </c>
      <c r="P2040" s="21" t="e">
        <f>IF(OR($B2040="",P$3&lt;$D2040+Настройки!$B$7),0,MAX(0,$E2040-MAX(0,SUMIFS(Тех_Движение!$G$2:$G$5111,Тех_Движение!$D$2:$D$5111,$C2040,Тех_Движение!$B$2:$B$5111,"&lt;="&amp;P$3)-$F2040)))</f>
        <v>#VALUE!</v>
      </c>
      <c r="Q2040" s="21" t="e">
        <f>IF(OR($B2040="",Q$3&lt;$D2040+Настройки!$B$7),0,MAX(0,$E2040-MAX(0,SUMIFS(Тех_Движение!$G$2:$G$5111,Тех_Движение!$D$2:$D$5111,$C2040,Тех_Движение!$B$2:$B$5111,"&lt;="&amp;Q$3)-$F2040)))</f>
        <v>#VALUE!</v>
      </c>
      <c r="R2040" s="21" t="str">
        <f t="shared" si="94"/>
        <v/>
      </c>
      <c r="S2040" s="23" t="str">
        <f>IF($B2040="","",VLOOKUP($C2040,Настройки!$A$11:$L$17,9,FALSE))</f>
        <v/>
      </c>
      <c r="T2040" s="23" t="str">
        <f t="shared" si="95"/>
        <v/>
      </c>
    </row>
    <row r="2041" spans="1:20" x14ac:dyDescent="0.3">
      <c r="A2041" s="20">
        <f>Тех_Движение!$A$2038</f>
        <v>2037</v>
      </c>
      <c r="B2041" s="20" t="str">
        <f>IF(Тех_Движение!$F$2038&gt;0,Тех_Движение!$I$2038,"")</f>
        <v/>
      </c>
      <c r="C2041" s="20" t="str">
        <f>IF($B2041="","",Тех_Движение!$D$2038)</f>
        <v/>
      </c>
      <c r="D2041" s="9" t="str">
        <f>IF($B2041="","",Тех_Движение!$B$2038)</f>
        <v/>
      </c>
      <c r="E2041" s="21" t="str">
        <f>IF($B2041="","",Тех_Движение!$F$2038)</f>
        <v/>
      </c>
      <c r="F2041" s="21" t="str">
        <f>IF($B2041="","",SUMIFS($E$5:$E2040,$C$5:$C2040,$C2041))</f>
        <v/>
      </c>
      <c r="G2041" s="21" t="str">
        <f>IF($B2041="","",MAX(0,$E2041-MAX(0,SUMIFS(Тех_Движение!$G$2:$G$5111,Тех_Движение!$D$2:$D$5111,$C2041,Тех_Движение!$B$2:$B$5111,"&lt;="&amp;Настройки!$B$5-1)-$F2041)))</f>
        <v/>
      </c>
      <c r="H2041" s="21" t="str">
        <f>IF($B2041="","",IF(AND($D2041&gt;=Настройки!$B$5,$D2041&lt;=Настройки!$B$6),$E2041,0))</f>
        <v/>
      </c>
      <c r="I2041" s="21" t="str">
        <f t="shared" si="93"/>
        <v/>
      </c>
      <c r="J2041" s="21" t="str">
        <f>IF($B2041="","",MAX(0,$E2041-MAX(0,SUMIFS(Тех_Движение!$G$2:$G$5111,Тех_Движение!$D$2:$D$5111,$C2041,Тех_Движение!$B$2:$B$5111,"&lt;="&amp;Настройки!$B$6)-$F2041)))</f>
        <v/>
      </c>
      <c r="K2041" s="21" t="e">
        <f>IF(OR($B2041="",K$3&lt;$D2041+Настройки!$B$7),0,MAX(0,$E2041-MAX(0,SUMIFS(Тех_Движение!$G$2:$G$5111,Тех_Движение!$D$2:$D$5111,$C2041,Тех_Движение!$B$2:$B$5111,"&lt;="&amp;K$3)-$F2041)))</f>
        <v>#VALUE!</v>
      </c>
      <c r="L2041" s="21" t="e">
        <f>IF(OR($B2041="",L$3&lt;$D2041+Настройки!$B$7),0,MAX(0,$E2041-MAX(0,SUMIFS(Тех_Движение!$G$2:$G$5111,Тех_Движение!$D$2:$D$5111,$C2041,Тех_Движение!$B$2:$B$5111,"&lt;="&amp;L$3)-$F2041)))</f>
        <v>#VALUE!</v>
      </c>
      <c r="M2041" s="21" t="e">
        <f>IF(OR($B2041="",M$3&lt;$D2041+Настройки!$B$7),0,MAX(0,$E2041-MAX(0,SUMIFS(Тех_Движение!$G$2:$G$5111,Тех_Движение!$D$2:$D$5111,$C2041,Тех_Движение!$B$2:$B$5111,"&lt;="&amp;M$3)-$F2041)))</f>
        <v>#VALUE!</v>
      </c>
      <c r="N2041" s="21" t="e">
        <f>IF(OR($B2041="",N$3&lt;$D2041+Настройки!$B$7),0,MAX(0,$E2041-MAX(0,SUMIFS(Тех_Движение!$G$2:$G$5111,Тех_Движение!$D$2:$D$5111,$C2041,Тех_Движение!$B$2:$B$5111,"&lt;="&amp;N$3)-$F2041)))</f>
        <v>#VALUE!</v>
      </c>
      <c r="O2041" s="21" t="e">
        <f>IF(OR($B2041="",O$3&lt;$D2041+Настройки!$B$7),0,MAX(0,$E2041-MAX(0,SUMIFS(Тех_Движение!$G$2:$G$5111,Тех_Движение!$D$2:$D$5111,$C2041,Тех_Движение!$B$2:$B$5111,"&lt;="&amp;O$3)-$F2041)))</f>
        <v>#VALUE!</v>
      </c>
      <c r="P2041" s="21" t="e">
        <f>IF(OR($B2041="",P$3&lt;$D2041+Настройки!$B$7),0,MAX(0,$E2041-MAX(0,SUMIFS(Тех_Движение!$G$2:$G$5111,Тех_Движение!$D$2:$D$5111,$C2041,Тех_Движение!$B$2:$B$5111,"&lt;="&amp;P$3)-$F2041)))</f>
        <v>#VALUE!</v>
      </c>
      <c r="Q2041" s="21" t="e">
        <f>IF(OR($B2041="",Q$3&lt;$D2041+Настройки!$B$7),0,MAX(0,$E2041-MAX(0,SUMIFS(Тех_Движение!$G$2:$G$5111,Тех_Движение!$D$2:$D$5111,$C2041,Тех_Движение!$B$2:$B$5111,"&lt;="&amp;Q$3)-$F2041)))</f>
        <v>#VALUE!</v>
      </c>
      <c r="R2041" s="21" t="str">
        <f t="shared" si="94"/>
        <v/>
      </c>
      <c r="S2041" s="23" t="str">
        <f>IF($B2041="","",VLOOKUP($C2041,Настройки!$A$11:$L$17,9,FALSE))</f>
        <v/>
      </c>
      <c r="T2041" s="23" t="str">
        <f t="shared" si="95"/>
        <v/>
      </c>
    </row>
    <row r="2042" spans="1:20" x14ac:dyDescent="0.3">
      <c r="A2042" s="20">
        <f>Тех_Движение!$A$2039</f>
        <v>2038</v>
      </c>
      <c r="B2042" s="20" t="str">
        <f>IF(Тех_Движение!$F$2039&gt;0,Тех_Движение!$I$2039,"")</f>
        <v/>
      </c>
      <c r="C2042" s="20" t="str">
        <f>IF($B2042="","",Тех_Движение!$D$2039)</f>
        <v/>
      </c>
      <c r="D2042" s="9" t="str">
        <f>IF($B2042="","",Тех_Движение!$B$2039)</f>
        <v/>
      </c>
      <c r="E2042" s="21" t="str">
        <f>IF($B2042="","",Тех_Движение!$F$2039)</f>
        <v/>
      </c>
      <c r="F2042" s="21" t="str">
        <f>IF($B2042="","",SUMIFS($E$5:$E2041,$C$5:$C2041,$C2042))</f>
        <v/>
      </c>
      <c r="G2042" s="21" t="str">
        <f>IF($B2042="","",MAX(0,$E2042-MAX(0,SUMIFS(Тех_Движение!$G$2:$G$5111,Тех_Движение!$D$2:$D$5111,$C2042,Тех_Движение!$B$2:$B$5111,"&lt;="&amp;Настройки!$B$5-1)-$F2042)))</f>
        <v/>
      </c>
      <c r="H2042" s="21" t="str">
        <f>IF($B2042="","",IF(AND($D2042&gt;=Настройки!$B$5,$D2042&lt;=Настройки!$B$6),$E2042,0))</f>
        <v/>
      </c>
      <c r="I2042" s="21" t="str">
        <f t="shared" si="93"/>
        <v/>
      </c>
      <c r="J2042" s="21" t="str">
        <f>IF($B2042="","",MAX(0,$E2042-MAX(0,SUMIFS(Тех_Движение!$G$2:$G$5111,Тех_Движение!$D$2:$D$5111,$C2042,Тех_Движение!$B$2:$B$5111,"&lt;="&amp;Настройки!$B$6)-$F2042)))</f>
        <v/>
      </c>
      <c r="K2042" s="21" t="e">
        <f>IF(OR($B2042="",K$3&lt;$D2042+Настройки!$B$7),0,MAX(0,$E2042-MAX(0,SUMIFS(Тех_Движение!$G$2:$G$5111,Тех_Движение!$D$2:$D$5111,$C2042,Тех_Движение!$B$2:$B$5111,"&lt;="&amp;K$3)-$F2042)))</f>
        <v>#VALUE!</v>
      </c>
      <c r="L2042" s="21" t="e">
        <f>IF(OR($B2042="",L$3&lt;$D2042+Настройки!$B$7),0,MAX(0,$E2042-MAX(0,SUMIFS(Тех_Движение!$G$2:$G$5111,Тех_Движение!$D$2:$D$5111,$C2042,Тех_Движение!$B$2:$B$5111,"&lt;="&amp;L$3)-$F2042)))</f>
        <v>#VALUE!</v>
      </c>
      <c r="M2042" s="21" t="e">
        <f>IF(OR($B2042="",M$3&lt;$D2042+Настройки!$B$7),0,MAX(0,$E2042-MAX(0,SUMIFS(Тех_Движение!$G$2:$G$5111,Тех_Движение!$D$2:$D$5111,$C2042,Тех_Движение!$B$2:$B$5111,"&lt;="&amp;M$3)-$F2042)))</f>
        <v>#VALUE!</v>
      </c>
      <c r="N2042" s="21" t="e">
        <f>IF(OR($B2042="",N$3&lt;$D2042+Настройки!$B$7),0,MAX(0,$E2042-MAX(0,SUMIFS(Тех_Движение!$G$2:$G$5111,Тех_Движение!$D$2:$D$5111,$C2042,Тех_Движение!$B$2:$B$5111,"&lt;="&amp;N$3)-$F2042)))</f>
        <v>#VALUE!</v>
      </c>
      <c r="O2042" s="21" t="e">
        <f>IF(OR($B2042="",O$3&lt;$D2042+Настройки!$B$7),0,MAX(0,$E2042-MAX(0,SUMIFS(Тех_Движение!$G$2:$G$5111,Тех_Движение!$D$2:$D$5111,$C2042,Тех_Движение!$B$2:$B$5111,"&lt;="&amp;O$3)-$F2042)))</f>
        <v>#VALUE!</v>
      </c>
      <c r="P2042" s="21" t="e">
        <f>IF(OR($B2042="",P$3&lt;$D2042+Настройки!$B$7),0,MAX(0,$E2042-MAX(0,SUMIFS(Тех_Движение!$G$2:$G$5111,Тех_Движение!$D$2:$D$5111,$C2042,Тех_Движение!$B$2:$B$5111,"&lt;="&amp;P$3)-$F2042)))</f>
        <v>#VALUE!</v>
      </c>
      <c r="Q2042" s="21" t="e">
        <f>IF(OR($B2042="",Q$3&lt;$D2042+Настройки!$B$7),0,MAX(0,$E2042-MAX(0,SUMIFS(Тех_Движение!$G$2:$G$5111,Тех_Движение!$D$2:$D$5111,$C2042,Тех_Движение!$B$2:$B$5111,"&lt;="&amp;Q$3)-$F2042)))</f>
        <v>#VALUE!</v>
      </c>
      <c r="R2042" s="21" t="str">
        <f t="shared" si="94"/>
        <v/>
      </c>
      <c r="S2042" s="23" t="str">
        <f>IF($B2042="","",VLOOKUP($C2042,Настройки!$A$11:$L$17,9,FALSE))</f>
        <v/>
      </c>
      <c r="T2042" s="23" t="str">
        <f t="shared" si="95"/>
        <v/>
      </c>
    </row>
    <row r="2043" spans="1:20" x14ac:dyDescent="0.3">
      <c r="A2043" s="20">
        <f>Тех_Движение!$A$2040</f>
        <v>2039</v>
      </c>
      <c r="B2043" s="20" t="str">
        <f>IF(Тех_Движение!$F$2040&gt;0,Тех_Движение!$I$2040,"")</f>
        <v/>
      </c>
      <c r="C2043" s="20" t="str">
        <f>IF($B2043="","",Тех_Движение!$D$2040)</f>
        <v/>
      </c>
      <c r="D2043" s="9" t="str">
        <f>IF($B2043="","",Тех_Движение!$B$2040)</f>
        <v/>
      </c>
      <c r="E2043" s="21" t="str">
        <f>IF($B2043="","",Тех_Движение!$F$2040)</f>
        <v/>
      </c>
      <c r="F2043" s="21" t="str">
        <f>IF($B2043="","",SUMIFS($E$5:$E2042,$C$5:$C2042,$C2043))</f>
        <v/>
      </c>
      <c r="G2043" s="21" t="str">
        <f>IF($B2043="","",MAX(0,$E2043-MAX(0,SUMIFS(Тех_Движение!$G$2:$G$5111,Тех_Движение!$D$2:$D$5111,$C2043,Тех_Движение!$B$2:$B$5111,"&lt;="&amp;Настройки!$B$5-1)-$F2043)))</f>
        <v/>
      </c>
      <c r="H2043" s="21" t="str">
        <f>IF($B2043="","",IF(AND($D2043&gt;=Настройки!$B$5,$D2043&lt;=Настройки!$B$6),$E2043,0))</f>
        <v/>
      </c>
      <c r="I2043" s="21" t="str">
        <f t="shared" si="93"/>
        <v/>
      </c>
      <c r="J2043" s="21" t="str">
        <f>IF($B2043="","",MAX(0,$E2043-MAX(0,SUMIFS(Тех_Движение!$G$2:$G$5111,Тех_Движение!$D$2:$D$5111,$C2043,Тех_Движение!$B$2:$B$5111,"&lt;="&amp;Настройки!$B$6)-$F2043)))</f>
        <v/>
      </c>
      <c r="K2043" s="21" t="e">
        <f>IF(OR($B2043="",K$3&lt;$D2043+Настройки!$B$7),0,MAX(0,$E2043-MAX(0,SUMIFS(Тех_Движение!$G$2:$G$5111,Тех_Движение!$D$2:$D$5111,$C2043,Тех_Движение!$B$2:$B$5111,"&lt;="&amp;K$3)-$F2043)))</f>
        <v>#VALUE!</v>
      </c>
      <c r="L2043" s="21" t="e">
        <f>IF(OR($B2043="",L$3&lt;$D2043+Настройки!$B$7),0,MAX(0,$E2043-MAX(0,SUMIFS(Тех_Движение!$G$2:$G$5111,Тех_Движение!$D$2:$D$5111,$C2043,Тех_Движение!$B$2:$B$5111,"&lt;="&amp;L$3)-$F2043)))</f>
        <v>#VALUE!</v>
      </c>
      <c r="M2043" s="21" t="e">
        <f>IF(OR($B2043="",M$3&lt;$D2043+Настройки!$B$7),0,MAX(0,$E2043-MAX(0,SUMIFS(Тех_Движение!$G$2:$G$5111,Тех_Движение!$D$2:$D$5111,$C2043,Тех_Движение!$B$2:$B$5111,"&lt;="&amp;M$3)-$F2043)))</f>
        <v>#VALUE!</v>
      </c>
      <c r="N2043" s="21" t="e">
        <f>IF(OR($B2043="",N$3&lt;$D2043+Настройки!$B$7),0,MAX(0,$E2043-MAX(0,SUMIFS(Тех_Движение!$G$2:$G$5111,Тех_Движение!$D$2:$D$5111,$C2043,Тех_Движение!$B$2:$B$5111,"&lt;="&amp;N$3)-$F2043)))</f>
        <v>#VALUE!</v>
      </c>
      <c r="O2043" s="21" t="e">
        <f>IF(OR($B2043="",O$3&lt;$D2043+Настройки!$B$7),0,MAX(0,$E2043-MAX(0,SUMIFS(Тех_Движение!$G$2:$G$5111,Тех_Движение!$D$2:$D$5111,$C2043,Тех_Движение!$B$2:$B$5111,"&lt;="&amp;O$3)-$F2043)))</f>
        <v>#VALUE!</v>
      </c>
      <c r="P2043" s="21" t="e">
        <f>IF(OR($B2043="",P$3&lt;$D2043+Настройки!$B$7),0,MAX(0,$E2043-MAX(0,SUMIFS(Тех_Движение!$G$2:$G$5111,Тех_Движение!$D$2:$D$5111,$C2043,Тех_Движение!$B$2:$B$5111,"&lt;="&amp;P$3)-$F2043)))</f>
        <v>#VALUE!</v>
      </c>
      <c r="Q2043" s="21" t="e">
        <f>IF(OR($B2043="",Q$3&lt;$D2043+Настройки!$B$7),0,MAX(0,$E2043-MAX(0,SUMIFS(Тех_Движение!$G$2:$G$5111,Тех_Движение!$D$2:$D$5111,$C2043,Тех_Движение!$B$2:$B$5111,"&lt;="&amp;Q$3)-$F2043)))</f>
        <v>#VALUE!</v>
      </c>
      <c r="R2043" s="21" t="str">
        <f t="shared" si="94"/>
        <v/>
      </c>
      <c r="S2043" s="23" t="str">
        <f>IF($B2043="","",VLOOKUP($C2043,Настройки!$A$11:$L$17,9,FALSE))</f>
        <v/>
      </c>
      <c r="T2043" s="23" t="str">
        <f t="shared" si="95"/>
        <v/>
      </c>
    </row>
    <row r="2044" spans="1:20" x14ac:dyDescent="0.3">
      <c r="A2044" s="20">
        <f>Тех_Движение!$A$2041</f>
        <v>2040</v>
      </c>
      <c r="B2044" s="20" t="str">
        <f>IF(Тех_Движение!$F$2041&gt;0,Тех_Движение!$I$2041,"")</f>
        <v/>
      </c>
      <c r="C2044" s="20" t="str">
        <f>IF($B2044="","",Тех_Движение!$D$2041)</f>
        <v/>
      </c>
      <c r="D2044" s="9" t="str">
        <f>IF($B2044="","",Тех_Движение!$B$2041)</f>
        <v/>
      </c>
      <c r="E2044" s="21" t="str">
        <f>IF($B2044="","",Тех_Движение!$F$2041)</f>
        <v/>
      </c>
      <c r="F2044" s="21" t="str">
        <f>IF($B2044="","",SUMIFS($E$5:$E2043,$C$5:$C2043,$C2044))</f>
        <v/>
      </c>
      <c r="G2044" s="21" t="str">
        <f>IF($B2044="","",MAX(0,$E2044-MAX(0,SUMIFS(Тех_Движение!$G$2:$G$5111,Тех_Движение!$D$2:$D$5111,$C2044,Тех_Движение!$B$2:$B$5111,"&lt;="&amp;Настройки!$B$5-1)-$F2044)))</f>
        <v/>
      </c>
      <c r="H2044" s="21" t="str">
        <f>IF($B2044="","",IF(AND($D2044&gt;=Настройки!$B$5,$D2044&lt;=Настройки!$B$6),$E2044,0))</f>
        <v/>
      </c>
      <c r="I2044" s="21" t="str">
        <f t="shared" si="93"/>
        <v/>
      </c>
      <c r="J2044" s="21" t="str">
        <f>IF($B2044="","",MAX(0,$E2044-MAX(0,SUMIFS(Тех_Движение!$G$2:$G$5111,Тех_Движение!$D$2:$D$5111,$C2044,Тех_Движение!$B$2:$B$5111,"&lt;="&amp;Настройки!$B$6)-$F2044)))</f>
        <v/>
      </c>
      <c r="K2044" s="21" t="e">
        <f>IF(OR($B2044="",K$3&lt;$D2044+Настройки!$B$7),0,MAX(0,$E2044-MAX(0,SUMIFS(Тех_Движение!$G$2:$G$5111,Тех_Движение!$D$2:$D$5111,$C2044,Тех_Движение!$B$2:$B$5111,"&lt;="&amp;K$3)-$F2044)))</f>
        <v>#VALUE!</v>
      </c>
      <c r="L2044" s="21" t="e">
        <f>IF(OR($B2044="",L$3&lt;$D2044+Настройки!$B$7),0,MAX(0,$E2044-MAX(0,SUMIFS(Тех_Движение!$G$2:$G$5111,Тех_Движение!$D$2:$D$5111,$C2044,Тех_Движение!$B$2:$B$5111,"&lt;="&amp;L$3)-$F2044)))</f>
        <v>#VALUE!</v>
      </c>
      <c r="M2044" s="21" t="e">
        <f>IF(OR($B2044="",M$3&lt;$D2044+Настройки!$B$7),0,MAX(0,$E2044-MAX(0,SUMIFS(Тех_Движение!$G$2:$G$5111,Тех_Движение!$D$2:$D$5111,$C2044,Тех_Движение!$B$2:$B$5111,"&lt;="&amp;M$3)-$F2044)))</f>
        <v>#VALUE!</v>
      </c>
      <c r="N2044" s="21" t="e">
        <f>IF(OR($B2044="",N$3&lt;$D2044+Настройки!$B$7),0,MAX(0,$E2044-MAX(0,SUMIFS(Тех_Движение!$G$2:$G$5111,Тех_Движение!$D$2:$D$5111,$C2044,Тех_Движение!$B$2:$B$5111,"&lt;="&amp;N$3)-$F2044)))</f>
        <v>#VALUE!</v>
      </c>
      <c r="O2044" s="21" t="e">
        <f>IF(OR($B2044="",O$3&lt;$D2044+Настройки!$B$7),0,MAX(0,$E2044-MAX(0,SUMIFS(Тех_Движение!$G$2:$G$5111,Тех_Движение!$D$2:$D$5111,$C2044,Тех_Движение!$B$2:$B$5111,"&lt;="&amp;O$3)-$F2044)))</f>
        <v>#VALUE!</v>
      </c>
      <c r="P2044" s="21" t="e">
        <f>IF(OR($B2044="",P$3&lt;$D2044+Настройки!$B$7),0,MAX(0,$E2044-MAX(0,SUMIFS(Тех_Движение!$G$2:$G$5111,Тех_Движение!$D$2:$D$5111,$C2044,Тех_Движение!$B$2:$B$5111,"&lt;="&amp;P$3)-$F2044)))</f>
        <v>#VALUE!</v>
      </c>
      <c r="Q2044" s="21" t="e">
        <f>IF(OR($B2044="",Q$3&lt;$D2044+Настройки!$B$7),0,MAX(0,$E2044-MAX(0,SUMIFS(Тех_Движение!$G$2:$G$5111,Тех_Движение!$D$2:$D$5111,$C2044,Тех_Движение!$B$2:$B$5111,"&lt;="&amp;Q$3)-$F2044)))</f>
        <v>#VALUE!</v>
      </c>
      <c r="R2044" s="21" t="str">
        <f t="shared" si="94"/>
        <v/>
      </c>
      <c r="S2044" s="23" t="str">
        <f>IF($B2044="","",VLOOKUP($C2044,Настройки!$A$11:$L$17,9,FALSE))</f>
        <v/>
      </c>
      <c r="T2044" s="23" t="str">
        <f t="shared" si="95"/>
        <v/>
      </c>
    </row>
    <row r="2045" spans="1:20" x14ac:dyDescent="0.3">
      <c r="A2045" s="20">
        <f>Тех_Движение!$A$2042</f>
        <v>2041</v>
      </c>
      <c r="B2045" s="20" t="str">
        <f>IF(Тех_Движение!$F$2042&gt;0,Тех_Движение!$I$2042,"")</f>
        <v/>
      </c>
      <c r="C2045" s="20" t="str">
        <f>IF($B2045="","",Тех_Движение!$D$2042)</f>
        <v/>
      </c>
      <c r="D2045" s="9" t="str">
        <f>IF($B2045="","",Тех_Движение!$B$2042)</f>
        <v/>
      </c>
      <c r="E2045" s="21" t="str">
        <f>IF($B2045="","",Тех_Движение!$F$2042)</f>
        <v/>
      </c>
      <c r="F2045" s="21" t="str">
        <f>IF($B2045="","",SUMIFS($E$5:$E2044,$C$5:$C2044,$C2045))</f>
        <v/>
      </c>
      <c r="G2045" s="21" t="str">
        <f>IF($B2045="","",MAX(0,$E2045-MAX(0,SUMIFS(Тех_Движение!$G$2:$G$5111,Тех_Движение!$D$2:$D$5111,$C2045,Тех_Движение!$B$2:$B$5111,"&lt;="&amp;Настройки!$B$5-1)-$F2045)))</f>
        <v/>
      </c>
      <c r="H2045" s="21" t="str">
        <f>IF($B2045="","",IF(AND($D2045&gt;=Настройки!$B$5,$D2045&lt;=Настройки!$B$6),$E2045,0))</f>
        <v/>
      </c>
      <c r="I2045" s="21" t="str">
        <f t="shared" si="93"/>
        <v/>
      </c>
      <c r="J2045" s="21" t="str">
        <f>IF($B2045="","",MAX(0,$E2045-MAX(0,SUMIFS(Тех_Движение!$G$2:$G$5111,Тех_Движение!$D$2:$D$5111,$C2045,Тех_Движение!$B$2:$B$5111,"&lt;="&amp;Настройки!$B$6)-$F2045)))</f>
        <v/>
      </c>
      <c r="K2045" s="21" t="e">
        <f>IF(OR($B2045="",K$3&lt;$D2045+Настройки!$B$7),0,MAX(0,$E2045-MAX(0,SUMIFS(Тех_Движение!$G$2:$G$5111,Тех_Движение!$D$2:$D$5111,$C2045,Тех_Движение!$B$2:$B$5111,"&lt;="&amp;K$3)-$F2045)))</f>
        <v>#VALUE!</v>
      </c>
      <c r="L2045" s="21" t="e">
        <f>IF(OR($B2045="",L$3&lt;$D2045+Настройки!$B$7),0,MAX(0,$E2045-MAX(0,SUMIFS(Тех_Движение!$G$2:$G$5111,Тех_Движение!$D$2:$D$5111,$C2045,Тех_Движение!$B$2:$B$5111,"&lt;="&amp;L$3)-$F2045)))</f>
        <v>#VALUE!</v>
      </c>
      <c r="M2045" s="21" t="e">
        <f>IF(OR($B2045="",M$3&lt;$D2045+Настройки!$B$7),0,MAX(0,$E2045-MAX(0,SUMIFS(Тех_Движение!$G$2:$G$5111,Тех_Движение!$D$2:$D$5111,$C2045,Тех_Движение!$B$2:$B$5111,"&lt;="&amp;M$3)-$F2045)))</f>
        <v>#VALUE!</v>
      </c>
      <c r="N2045" s="21" t="e">
        <f>IF(OR($B2045="",N$3&lt;$D2045+Настройки!$B$7),0,MAX(0,$E2045-MAX(0,SUMIFS(Тех_Движение!$G$2:$G$5111,Тех_Движение!$D$2:$D$5111,$C2045,Тех_Движение!$B$2:$B$5111,"&lt;="&amp;N$3)-$F2045)))</f>
        <v>#VALUE!</v>
      </c>
      <c r="O2045" s="21" t="e">
        <f>IF(OR($B2045="",O$3&lt;$D2045+Настройки!$B$7),0,MAX(0,$E2045-MAX(0,SUMIFS(Тех_Движение!$G$2:$G$5111,Тех_Движение!$D$2:$D$5111,$C2045,Тех_Движение!$B$2:$B$5111,"&lt;="&amp;O$3)-$F2045)))</f>
        <v>#VALUE!</v>
      </c>
      <c r="P2045" s="21" t="e">
        <f>IF(OR($B2045="",P$3&lt;$D2045+Настройки!$B$7),0,MAX(0,$E2045-MAX(0,SUMIFS(Тех_Движение!$G$2:$G$5111,Тех_Движение!$D$2:$D$5111,$C2045,Тех_Движение!$B$2:$B$5111,"&lt;="&amp;P$3)-$F2045)))</f>
        <v>#VALUE!</v>
      </c>
      <c r="Q2045" s="21" t="e">
        <f>IF(OR($B2045="",Q$3&lt;$D2045+Настройки!$B$7),0,MAX(0,$E2045-MAX(0,SUMIFS(Тех_Движение!$G$2:$G$5111,Тех_Движение!$D$2:$D$5111,$C2045,Тех_Движение!$B$2:$B$5111,"&lt;="&amp;Q$3)-$F2045)))</f>
        <v>#VALUE!</v>
      </c>
      <c r="R2045" s="21" t="str">
        <f t="shared" si="94"/>
        <v/>
      </c>
      <c r="S2045" s="23" t="str">
        <f>IF($B2045="","",VLOOKUP($C2045,Настройки!$A$11:$L$17,9,FALSE))</f>
        <v/>
      </c>
      <c r="T2045" s="23" t="str">
        <f t="shared" si="95"/>
        <v/>
      </c>
    </row>
    <row r="2046" spans="1:20" x14ac:dyDescent="0.3">
      <c r="A2046" s="20">
        <f>Тех_Движение!$A$2043</f>
        <v>2042</v>
      </c>
      <c r="B2046" s="20" t="str">
        <f>IF(Тех_Движение!$F$2043&gt;0,Тех_Движение!$I$2043,"")</f>
        <v/>
      </c>
      <c r="C2046" s="20" t="str">
        <f>IF($B2046="","",Тех_Движение!$D$2043)</f>
        <v/>
      </c>
      <c r="D2046" s="9" t="str">
        <f>IF($B2046="","",Тех_Движение!$B$2043)</f>
        <v/>
      </c>
      <c r="E2046" s="21" t="str">
        <f>IF($B2046="","",Тех_Движение!$F$2043)</f>
        <v/>
      </c>
      <c r="F2046" s="21" t="str">
        <f>IF($B2046="","",SUMIFS($E$5:$E2045,$C$5:$C2045,$C2046))</f>
        <v/>
      </c>
      <c r="G2046" s="21" t="str">
        <f>IF($B2046="","",MAX(0,$E2046-MAX(0,SUMIFS(Тех_Движение!$G$2:$G$5111,Тех_Движение!$D$2:$D$5111,$C2046,Тех_Движение!$B$2:$B$5111,"&lt;="&amp;Настройки!$B$5-1)-$F2046)))</f>
        <v/>
      </c>
      <c r="H2046" s="21" t="str">
        <f>IF($B2046="","",IF(AND($D2046&gt;=Настройки!$B$5,$D2046&lt;=Настройки!$B$6),$E2046,0))</f>
        <v/>
      </c>
      <c r="I2046" s="21" t="str">
        <f t="shared" si="93"/>
        <v/>
      </c>
      <c r="J2046" s="21" t="str">
        <f>IF($B2046="","",MAX(0,$E2046-MAX(0,SUMIFS(Тех_Движение!$G$2:$G$5111,Тех_Движение!$D$2:$D$5111,$C2046,Тех_Движение!$B$2:$B$5111,"&lt;="&amp;Настройки!$B$6)-$F2046)))</f>
        <v/>
      </c>
      <c r="K2046" s="21" t="e">
        <f>IF(OR($B2046="",K$3&lt;$D2046+Настройки!$B$7),0,MAX(0,$E2046-MAX(0,SUMIFS(Тех_Движение!$G$2:$G$5111,Тех_Движение!$D$2:$D$5111,$C2046,Тех_Движение!$B$2:$B$5111,"&lt;="&amp;K$3)-$F2046)))</f>
        <v>#VALUE!</v>
      </c>
      <c r="L2046" s="21" t="e">
        <f>IF(OR($B2046="",L$3&lt;$D2046+Настройки!$B$7),0,MAX(0,$E2046-MAX(0,SUMIFS(Тех_Движение!$G$2:$G$5111,Тех_Движение!$D$2:$D$5111,$C2046,Тех_Движение!$B$2:$B$5111,"&lt;="&amp;L$3)-$F2046)))</f>
        <v>#VALUE!</v>
      </c>
      <c r="M2046" s="21" t="e">
        <f>IF(OR($B2046="",M$3&lt;$D2046+Настройки!$B$7),0,MAX(0,$E2046-MAX(0,SUMIFS(Тех_Движение!$G$2:$G$5111,Тех_Движение!$D$2:$D$5111,$C2046,Тех_Движение!$B$2:$B$5111,"&lt;="&amp;M$3)-$F2046)))</f>
        <v>#VALUE!</v>
      </c>
      <c r="N2046" s="21" t="e">
        <f>IF(OR($B2046="",N$3&lt;$D2046+Настройки!$B$7),0,MAX(0,$E2046-MAX(0,SUMIFS(Тех_Движение!$G$2:$G$5111,Тех_Движение!$D$2:$D$5111,$C2046,Тех_Движение!$B$2:$B$5111,"&lt;="&amp;N$3)-$F2046)))</f>
        <v>#VALUE!</v>
      </c>
      <c r="O2046" s="21" t="e">
        <f>IF(OR($B2046="",O$3&lt;$D2046+Настройки!$B$7),0,MAX(0,$E2046-MAX(0,SUMIFS(Тех_Движение!$G$2:$G$5111,Тех_Движение!$D$2:$D$5111,$C2046,Тех_Движение!$B$2:$B$5111,"&lt;="&amp;O$3)-$F2046)))</f>
        <v>#VALUE!</v>
      </c>
      <c r="P2046" s="21" t="e">
        <f>IF(OR($B2046="",P$3&lt;$D2046+Настройки!$B$7),0,MAX(0,$E2046-MAX(0,SUMIFS(Тех_Движение!$G$2:$G$5111,Тех_Движение!$D$2:$D$5111,$C2046,Тех_Движение!$B$2:$B$5111,"&lt;="&amp;P$3)-$F2046)))</f>
        <v>#VALUE!</v>
      </c>
      <c r="Q2046" s="21" t="e">
        <f>IF(OR($B2046="",Q$3&lt;$D2046+Настройки!$B$7),0,MAX(0,$E2046-MAX(0,SUMIFS(Тех_Движение!$G$2:$G$5111,Тех_Движение!$D$2:$D$5111,$C2046,Тех_Движение!$B$2:$B$5111,"&lt;="&amp;Q$3)-$F2046)))</f>
        <v>#VALUE!</v>
      </c>
      <c r="R2046" s="21" t="str">
        <f t="shared" si="94"/>
        <v/>
      </c>
      <c r="S2046" s="23" t="str">
        <f>IF($B2046="","",VLOOKUP($C2046,Настройки!$A$11:$L$17,9,FALSE))</f>
        <v/>
      </c>
      <c r="T2046" s="23" t="str">
        <f t="shared" si="95"/>
        <v/>
      </c>
    </row>
    <row r="2047" spans="1:20" x14ac:dyDescent="0.3">
      <c r="A2047" s="20">
        <f>Тех_Движение!$A$2044</f>
        <v>2043</v>
      </c>
      <c r="B2047" s="20" t="str">
        <f>IF(Тех_Движение!$F$2044&gt;0,Тех_Движение!$I$2044,"")</f>
        <v/>
      </c>
      <c r="C2047" s="20" t="str">
        <f>IF($B2047="","",Тех_Движение!$D$2044)</f>
        <v/>
      </c>
      <c r="D2047" s="9" t="str">
        <f>IF($B2047="","",Тех_Движение!$B$2044)</f>
        <v/>
      </c>
      <c r="E2047" s="21" t="str">
        <f>IF($B2047="","",Тех_Движение!$F$2044)</f>
        <v/>
      </c>
      <c r="F2047" s="21" t="str">
        <f>IF($B2047="","",SUMIFS($E$5:$E2046,$C$5:$C2046,$C2047))</f>
        <v/>
      </c>
      <c r="G2047" s="21" t="str">
        <f>IF($B2047="","",MAX(0,$E2047-MAX(0,SUMIFS(Тех_Движение!$G$2:$G$5111,Тех_Движение!$D$2:$D$5111,$C2047,Тех_Движение!$B$2:$B$5111,"&lt;="&amp;Настройки!$B$5-1)-$F2047)))</f>
        <v/>
      </c>
      <c r="H2047" s="21" t="str">
        <f>IF($B2047="","",IF(AND($D2047&gt;=Настройки!$B$5,$D2047&lt;=Настройки!$B$6),$E2047,0))</f>
        <v/>
      </c>
      <c r="I2047" s="21" t="str">
        <f t="shared" si="93"/>
        <v/>
      </c>
      <c r="J2047" s="21" t="str">
        <f>IF($B2047="","",MAX(0,$E2047-MAX(0,SUMIFS(Тех_Движение!$G$2:$G$5111,Тех_Движение!$D$2:$D$5111,$C2047,Тех_Движение!$B$2:$B$5111,"&lt;="&amp;Настройки!$B$6)-$F2047)))</f>
        <v/>
      </c>
      <c r="K2047" s="21" t="e">
        <f>IF(OR($B2047="",K$3&lt;$D2047+Настройки!$B$7),0,MAX(0,$E2047-MAX(0,SUMIFS(Тех_Движение!$G$2:$G$5111,Тех_Движение!$D$2:$D$5111,$C2047,Тех_Движение!$B$2:$B$5111,"&lt;="&amp;K$3)-$F2047)))</f>
        <v>#VALUE!</v>
      </c>
      <c r="L2047" s="21" t="e">
        <f>IF(OR($B2047="",L$3&lt;$D2047+Настройки!$B$7),0,MAX(0,$E2047-MAX(0,SUMIFS(Тех_Движение!$G$2:$G$5111,Тех_Движение!$D$2:$D$5111,$C2047,Тех_Движение!$B$2:$B$5111,"&lt;="&amp;L$3)-$F2047)))</f>
        <v>#VALUE!</v>
      </c>
      <c r="M2047" s="21" t="e">
        <f>IF(OR($B2047="",M$3&lt;$D2047+Настройки!$B$7),0,MAX(0,$E2047-MAX(0,SUMIFS(Тех_Движение!$G$2:$G$5111,Тех_Движение!$D$2:$D$5111,$C2047,Тех_Движение!$B$2:$B$5111,"&lt;="&amp;M$3)-$F2047)))</f>
        <v>#VALUE!</v>
      </c>
      <c r="N2047" s="21" t="e">
        <f>IF(OR($B2047="",N$3&lt;$D2047+Настройки!$B$7),0,MAX(0,$E2047-MAX(0,SUMIFS(Тех_Движение!$G$2:$G$5111,Тех_Движение!$D$2:$D$5111,$C2047,Тех_Движение!$B$2:$B$5111,"&lt;="&amp;N$3)-$F2047)))</f>
        <v>#VALUE!</v>
      </c>
      <c r="O2047" s="21" t="e">
        <f>IF(OR($B2047="",O$3&lt;$D2047+Настройки!$B$7),0,MAX(0,$E2047-MAX(0,SUMIFS(Тех_Движение!$G$2:$G$5111,Тех_Движение!$D$2:$D$5111,$C2047,Тех_Движение!$B$2:$B$5111,"&lt;="&amp;O$3)-$F2047)))</f>
        <v>#VALUE!</v>
      </c>
      <c r="P2047" s="21" t="e">
        <f>IF(OR($B2047="",P$3&lt;$D2047+Настройки!$B$7),0,MAX(0,$E2047-MAX(0,SUMIFS(Тех_Движение!$G$2:$G$5111,Тех_Движение!$D$2:$D$5111,$C2047,Тех_Движение!$B$2:$B$5111,"&lt;="&amp;P$3)-$F2047)))</f>
        <v>#VALUE!</v>
      </c>
      <c r="Q2047" s="21" t="e">
        <f>IF(OR($B2047="",Q$3&lt;$D2047+Настройки!$B$7),0,MAX(0,$E2047-MAX(0,SUMIFS(Тех_Движение!$G$2:$G$5111,Тех_Движение!$D$2:$D$5111,$C2047,Тех_Движение!$B$2:$B$5111,"&lt;="&amp;Q$3)-$F2047)))</f>
        <v>#VALUE!</v>
      </c>
      <c r="R2047" s="21" t="str">
        <f t="shared" si="94"/>
        <v/>
      </c>
      <c r="S2047" s="23" t="str">
        <f>IF($B2047="","",VLOOKUP($C2047,Настройки!$A$11:$L$17,9,FALSE))</f>
        <v/>
      </c>
      <c r="T2047" s="23" t="str">
        <f t="shared" si="95"/>
        <v/>
      </c>
    </row>
    <row r="2048" spans="1:20" x14ac:dyDescent="0.3">
      <c r="A2048" s="20">
        <f>Тех_Движение!$A$2045</f>
        <v>2044</v>
      </c>
      <c r="B2048" s="20" t="str">
        <f>IF(Тех_Движение!$F$2045&gt;0,Тех_Движение!$I$2045,"")</f>
        <v/>
      </c>
      <c r="C2048" s="20" t="str">
        <f>IF($B2048="","",Тех_Движение!$D$2045)</f>
        <v/>
      </c>
      <c r="D2048" s="9" t="str">
        <f>IF($B2048="","",Тех_Движение!$B$2045)</f>
        <v/>
      </c>
      <c r="E2048" s="21" t="str">
        <f>IF($B2048="","",Тех_Движение!$F$2045)</f>
        <v/>
      </c>
      <c r="F2048" s="21" t="str">
        <f>IF($B2048="","",SUMIFS($E$5:$E2047,$C$5:$C2047,$C2048))</f>
        <v/>
      </c>
      <c r="G2048" s="21" t="str">
        <f>IF($B2048="","",MAX(0,$E2048-MAX(0,SUMIFS(Тех_Движение!$G$2:$G$5111,Тех_Движение!$D$2:$D$5111,$C2048,Тех_Движение!$B$2:$B$5111,"&lt;="&amp;Настройки!$B$5-1)-$F2048)))</f>
        <v/>
      </c>
      <c r="H2048" s="21" t="str">
        <f>IF($B2048="","",IF(AND($D2048&gt;=Настройки!$B$5,$D2048&lt;=Настройки!$B$6),$E2048,0))</f>
        <v/>
      </c>
      <c r="I2048" s="21" t="str">
        <f t="shared" si="93"/>
        <v/>
      </c>
      <c r="J2048" s="21" t="str">
        <f>IF($B2048="","",MAX(0,$E2048-MAX(0,SUMIFS(Тех_Движение!$G$2:$G$5111,Тех_Движение!$D$2:$D$5111,$C2048,Тех_Движение!$B$2:$B$5111,"&lt;="&amp;Настройки!$B$6)-$F2048)))</f>
        <v/>
      </c>
      <c r="K2048" s="21" t="e">
        <f>IF(OR($B2048="",K$3&lt;$D2048+Настройки!$B$7),0,MAX(0,$E2048-MAX(0,SUMIFS(Тех_Движение!$G$2:$G$5111,Тех_Движение!$D$2:$D$5111,$C2048,Тех_Движение!$B$2:$B$5111,"&lt;="&amp;K$3)-$F2048)))</f>
        <v>#VALUE!</v>
      </c>
      <c r="L2048" s="21" t="e">
        <f>IF(OR($B2048="",L$3&lt;$D2048+Настройки!$B$7),0,MAX(0,$E2048-MAX(0,SUMIFS(Тех_Движение!$G$2:$G$5111,Тех_Движение!$D$2:$D$5111,$C2048,Тех_Движение!$B$2:$B$5111,"&lt;="&amp;L$3)-$F2048)))</f>
        <v>#VALUE!</v>
      </c>
      <c r="M2048" s="21" t="e">
        <f>IF(OR($B2048="",M$3&lt;$D2048+Настройки!$B$7),0,MAX(0,$E2048-MAX(0,SUMIFS(Тех_Движение!$G$2:$G$5111,Тех_Движение!$D$2:$D$5111,$C2048,Тех_Движение!$B$2:$B$5111,"&lt;="&amp;M$3)-$F2048)))</f>
        <v>#VALUE!</v>
      </c>
      <c r="N2048" s="21" t="e">
        <f>IF(OR($B2048="",N$3&lt;$D2048+Настройки!$B$7),0,MAX(0,$E2048-MAX(0,SUMIFS(Тех_Движение!$G$2:$G$5111,Тех_Движение!$D$2:$D$5111,$C2048,Тех_Движение!$B$2:$B$5111,"&lt;="&amp;N$3)-$F2048)))</f>
        <v>#VALUE!</v>
      </c>
      <c r="O2048" s="21" t="e">
        <f>IF(OR($B2048="",O$3&lt;$D2048+Настройки!$B$7),0,MAX(0,$E2048-MAX(0,SUMIFS(Тех_Движение!$G$2:$G$5111,Тех_Движение!$D$2:$D$5111,$C2048,Тех_Движение!$B$2:$B$5111,"&lt;="&amp;O$3)-$F2048)))</f>
        <v>#VALUE!</v>
      </c>
      <c r="P2048" s="21" t="e">
        <f>IF(OR($B2048="",P$3&lt;$D2048+Настройки!$B$7),0,MAX(0,$E2048-MAX(0,SUMIFS(Тех_Движение!$G$2:$G$5111,Тех_Движение!$D$2:$D$5111,$C2048,Тех_Движение!$B$2:$B$5111,"&lt;="&amp;P$3)-$F2048)))</f>
        <v>#VALUE!</v>
      </c>
      <c r="Q2048" s="21" t="e">
        <f>IF(OR($B2048="",Q$3&lt;$D2048+Настройки!$B$7),0,MAX(0,$E2048-MAX(0,SUMIFS(Тех_Движение!$G$2:$G$5111,Тех_Движение!$D$2:$D$5111,$C2048,Тех_Движение!$B$2:$B$5111,"&lt;="&amp;Q$3)-$F2048)))</f>
        <v>#VALUE!</v>
      </c>
      <c r="R2048" s="21" t="str">
        <f t="shared" si="94"/>
        <v/>
      </c>
      <c r="S2048" s="23" t="str">
        <f>IF($B2048="","",VLOOKUP($C2048,Настройки!$A$11:$L$17,9,FALSE))</f>
        <v/>
      </c>
      <c r="T2048" s="23" t="str">
        <f t="shared" si="95"/>
        <v/>
      </c>
    </row>
    <row r="2049" spans="1:20" x14ac:dyDescent="0.3">
      <c r="A2049" s="20">
        <f>Тех_Движение!$A$2046</f>
        <v>2045</v>
      </c>
      <c r="B2049" s="20" t="str">
        <f>IF(Тех_Движение!$F$2046&gt;0,Тех_Движение!$I$2046,"")</f>
        <v/>
      </c>
      <c r="C2049" s="20" t="str">
        <f>IF($B2049="","",Тех_Движение!$D$2046)</f>
        <v/>
      </c>
      <c r="D2049" s="9" t="str">
        <f>IF($B2049="","",Тех_Движение!$B$2046)</f>
        <v/>
      </c>
      <c r="E2049" s="21" t="str">
        <f>IF($B2049="","",Тех_Движение!$F$2046)</f>
        <v/>
      </c>
      <c r="F2049" s="21" t="str">
        <f>IF($B2049="","",SUMIFS($E$5:$E2048,$C$5:$C2048,$C2049))</f>
        <v/>
      </c>
      <c r="G2049" s="21" t="str">
        <f>IF($B2049="","",MAX(0,$E2049-MAX(0,SUMIFS(Тех_Движение!$G$2:$G$5111,Тех_Движение!$D$2:$D$5111,$C2049,Тех_Движение!$B$2:$B$5111,"&lt;="&amp;Настройки!$B$5-1)-$F2049)))</f>
        <v/>
      </c>
      <c r="H2049" s="21" t="str">
        <f>IF($B2049="","",IF(AND($D2049&gt;=Настройки!$B$5,$D2049&lt;=Настройки!$B$6),$E2049,0))</f>
        <v/>
      </c>
      <c r="I2049" s="21" t="str">
        <f t="shared" si="93"/>
        <v/>
      </c>
      <c r="J2049" s="21" t="str">
        <f>IF($B2049="","",MAX(0,$E2049-MAX(0,SUMIFS(Тех_Движение!$G$2:$G$5111,Тех_Движение!$D$2:$D$5111,$C2049,Тех_Движение!$B$2:$B$5111,"&lt;="&amp;Настройки!$B$6)-$F2049)))</f>
        <v/>
      </c>
      <c r="K2049" s="21" t="e">
        <f>IF(OR($B2049="",K$3&lt;$D2049+Настройки!$B$7),0,MAX(0,$E2049-MAX(0,SUMIFS(Тех_Движение!$G$2:$G$5111,Тех_Движение!$D$2:$D$5111,$C2049,Тех_Движение!$B$2:$B$5111,"&lt;="&amp;K$3)-$F2049)))</f>
        <v>#VALUE!</v>
      </c>
      <c r="L2049" s="21" t="e">
        <f>IF(OR($B2049="",L$3&lt;$D2049+Настройки!$B$7),0,MAX(0,$E2049-MAX(0,SUMIFS(Тех_Движение!$G$2:$G$5111,Тех_Движение!$D$2:$D$5111,$C2049,Тех_Движение!$B$2:$B$5111,"&lt;="&amp;L$3)-$F2049)))</f>
        <v>#VALUE!</v>
      </c>
      <c r="M2049" s="21" t="e">
        <f>IF(OR($B2049="",M$3&lt;$D2049+Настройки!$B$7),0,MAX(0,$E2049-MAX(0,SUMIFS(Тех_Движение!$G$2:$G$5111,Тех_Движение!$D$2:$D$5111,$C2049,Тех_Движение!$B$2:$B$5111,"&lt;="&amp;M$3)-$F2049)))</f>
        <v>#VALUE!</v>
      </c>
      <c r="N2049" s="21" t="e">
        <f>IF(OR($B2049="",N$3&lt;$D2049+Настройки!$B$7),0,MAX(0,$E2049-MAX(0,SUMIFS(Тех_Движение!$G$2:$G$5111,Тех_Движение!$D$2:$D$5111,$C2049,Тех_Движение!$B$2:$B$5111,"&lt;="&amp;N$3)-$F2049)))</f>
        <v>#VALUE!</v>
      </c>
      <c r="O2049" s="21" t="e">
        <f>IF(OR($B2049="",O$3&lt;$D2049+Настройки!$B$7),0,MAX(0,$E2049-MAX(0,SUMIFS(Тех_Движение!$G$2:$G$5111,Тех_Движение!$D$2:$D$5111,$C2049,Тех_Движение!$B$2:$B$5111,"&lt;="&amp;O$3)-$F2049)))</f>
        <v>#VALUE!</v>
      </c>
      <c r="P2049" s="21" t="e">
        <f>IF(OR($B2049="",P$3&lt;$D2049+Настройки!$B$7),0,MAX(0,$E2049-MAX(0,SUMIFS(Тех_Движение!$G$2:$G$5111,Тех_Движение!$D$2:$D$5111,$C2049,Тех_Движение!$B$2:$B$5111,"&lt;="&amp;P$3)-$F2049)))</f>
        <v>#VALUE!</v>
      </c>
      <c r="Q2049" s="21" t="e">
        <f>IF(OR($B2049="",Q$3&lt;$D2049+Настройки!$B$7),0,MAX(0,$E2049-MAX(0,SUMIFS(Тех_Движение!$G$2:$G$5111,Тех_Движение!$D$2:$D$5111,$C2049,Тех_Движение!$B$2:$B$5111,"&lt;="&amp;Q$3)-$F2049)))</f>
        <v>#VALUE!</v>
      </c>
      <c r="R2049" s="21" t="str">
        <f t="shared" si="94"/>
        <v/>
      </c>
      <c r="S2049" s="23" t="str">
        <f>IF($B2049="","",VLOOKUP($C2049,Настройки!$A$11:$L$17,9,FALSE))</f>
        <v/>
      </c>
      <c r="T2049" s="23" t="str">
        <f t="shared" si="95"/>
        <v/>
      </c>
    </row>
    <row r="2050" spans="1:20" x14ac:dyDescent="0.3">
      <c r="A2050" s="20">
        <f>Тех_Движение!$A$2047</f>
        <v>2046</v>
      </c>
      <c r="B2050" s="20" t="str">
        <f>IF(Тех_Движение!$F$2047&gt;0,Тех_Движение!$I$2047,"")</f>
        <v/>
      </c>
      <c r="C2050" s="20" t="str">
        <f>IF($B2050="","",Тех_Движение!$D$2047)</f>
        <v/>
      </c>
      <c r="D2050" s="9" t="str">
        <f>IF($B2050="","",Тех_Движение!$B$2047)</f>
        <v/>
      </c>
      <c r="E2050" s="21" t="str">
        <f>IF($B2050="","",Тех_Движение!$F$2047)</f>
        <v/>
      </c>
      <c r="F2050" s="21" t="str">
        <f>IF($B2050="","",SUMIFS($E$5:$E2049,$C$5:$C2049,$C2050))</f>
        <v/>
      </c>
      <c r="G2050" s="21" t="str">
        <f>IF($B2050="","",MAX(0,$E2050-MAX(0,SUMIFS(Тех_Движение!$G$2:$G$5111,Тех_Движение!$D$2:$D$5111,$C2050,Тех_Движение!$B$2:$B$5111,"&lt;="&amp;Настройки!$B$5-1)-$F2050)))</f>
        <v/>
      </c>
      <c r="H2050" s="21" t="str">
        <f>IF($B2050="","",IF(AND($D2050&gt;=Настройки!$B$5,$D2050&lt;=Настройки!$B$6),$E2050,0))</f>
        <v/>
      </c>
      <c r="I2050" s="21" t="str">
        <f t="shared" si="93"/>
        <v/>
      </c>
      <c r="J2050" s="21" t="str">
        <f>IF($B2050="","",MAX(0,$E2050-MAX(0,SUMIFS(Тех_Движение!$G$2:$G$5111,Тех_Движение!$D$2:$D$5111,$C2050,Тех_Движение!$B$2:$B$5111,"&lt;="&amp;Настройки!$B$6)-$F2050)))</f>
        <v/>
      </c>
      <c r="K2050" s="21" t="e">
        <f>IF(OR($B2050="",K$3&lt;$D2050+Настройки!$B$7),0,MAX(0,$E2050-MAX(0,SUMIFS(Тех_Движение!$G$2:$G$5111,Тех_Движение!$D$2:$D$5111,$C2050,Тех_Движение!$B$2:$B$5111,"&lt;="&amp;K$3)-$F2050)))</f>
        <v>#VALUE!</v>
      </c>
      <c r="L2050" s="21" t="e">
        <f>IF(OR($B2050="",L$3&lt;$D2050+Настройки!$B$7),0,MAX(0,$E2050-MAX(0,SUMIFS(Тех_Движение!$G$2:$G$5111,Тех_Движение!$D$2:$D$5111,$C2050,Тех_Движение!$B$2:$B$5111,"&lt;="&amp;L$3)-$F2050)))</f>
        <v>#VALUE!</v>
      </c>
      <c r="M2050" s="21" t="e">
        <f>IF(OR($B2050="",M$3&lt;$D2050+Настройки!$B$7),0,MAX(0,$E2050-MAX(0,SUMIFS(Тех_Движение!$G$2:$G$5111,Тех_Движение!$D$2:$D$5111,$C2050,Тех_Движение!$B$2:$B$5111,"&lt;="&amp;M$3)-$F2050)))</f>
        <v>#VALUE!</v>
      </c>
      <c r="N2050" s="21" t="e">
        <f>IF(OR($B2050="",N$3&lt;$D2050+Настройки!$B$7),0,MAX(0,$E2050-MAX(0,SUMIFS(Тех_Движение!$G$2:$G$5111,Тех_Движение!$D$2:$D$5111,$C2050,Тех_Движение!$B$2:$B$5111,"&lt;="&amp;N$3)-$F2050)))</f>
        <v>#VALUE!</v>
      </c>
      <c r="O2050" s="21" t="e">
        <f>IF(OR($B2050="",O$3&lt;$D2050+Настройки!$B$7),0,MAX(0,$E2050-MAX(0,SUMIFS(Тех_Движение!$G$2:$G$5111,Тех_Движение!$D$2:$D$5111,$C2050,Тех_Движение!$B$2:$B$5111,"&lt;="&amp;O$3)-$F2050)))</f>
        <v>#VALUE!</v>
      </c>
      <c r="P2050" s="21" t="e">
        <f>IF(OR($B2050="",P$3&lt;$D2050+Настройки!$B$7),0,MAX(0,$E2050-MAX(0,SUMIFS(Тех_Движение!$G$2:$G$5111,Тех_Движение!$D$2:$D$5111,$C2050,Тех_Движение!$B$2:$B$5111,"&lt;="&amp;P$3)-$F2050)))</f>
        <v>#VALUE!</v>
      </c>
      <c r="Q2050" s="21" t="e">
        <f>IF(OR($B2050="",Q$3&lt;$D2050+Настройки!$B$7),0,MAX(0,$E2050-MAX(0,SUMIFS(Тех_Движение!$G$2:$G$5111,Тех_Движение!$D$2:$D$5111,$C2050,Тех_Движение!$B$2:$B$5111,"&lt;="&amp;Q$3)-$F2050)))</f>
        <v>#VALUE!</v>
      </c>
      <c r="R2050" s="21" t="str">
        <f t="shared" si="94"/>
        <v/>
      </c>
      <c r="S2050" s="23" t="str">
        <f>IF($B2050="","",VLOOKUP($C2050,Настройки!$A$11:$L$17,9,FALSE))</f>
        <v/>
      </c>
      <c r="T2050" s="23" t="str">
        <f t="shared" si="95"/>
        <v/>
      </c>
    </row>
    <row r="2051" spans="1:20" x14ac:dyDescent="0.3">
      <c r="A2051" s="20">
        <f>Тех_Движение!$A$2048</f>
        <v>2047</v>
      </c>
      <c r="B2051" s="20" t="str">
        <f>IF(Тех_Движение!$F$2048&gt;0,Тех_Движение!$I$2048,"")</f>
        <v/>
      </c>
      <c r="C2051" s="20" t="str">
        <f>IF($B2051="","",Тех_Движение!$D$2048)</f>
        <v/>
      </c>
      <c r="D2051" s="9" t="str">
        <f>IF($B2051="","",Тех_Движение!$B$2048)</f>
        <v/>
      </c>
      <c r="E2051" s="21" t="str">
        <f>IF($B2051="","",Тех_Движение!$F$2048)</f>
        <v/>
      </c>
      <c r="F2051" s="21" t="str">
        <f>IF($B2051="","",SUMIFS($E$5:$E2050,$C$5:$C2050,$C2051))</f>
        <v/>
      </c>
      <c r="G2051" s="21" t="str">
        <f>IF($B2051="","",MAX(0,$E2051-MAX(0,SUMIFS(Тех_Движение!$G$2:$G$5111,Тех_Движение!$D$2:$D$5111,$C2051,Тех_Движение!$B$2:$B$5111,"&lt;="&amp;Настройки!$B$5-1)-$F2051)))</f>
        <v/>
      </c>
      <c r="H2051" s="21" t="str">
        <f>IF($B2051="","",IF(AND($D2051&gt;=Настройки!$B$5,$D2051&lt;=Настройки!$B$6),$E2051,0))</f>
        <v/>
      </c>
      <c r="I2051" s="21" t="str">
        <f t="shared" si="93"/>
        <v/>
      </c>
      <c r="J2051" s="21" t="str">
        <f>IF($B2051="","",MAX(0,$E2051-MAX(0,SUMIFS(Тех_Движение!$G$2:$G$5111,Тех_Движение!$D$2:$D$5111,$C2051,Тех_Движение!$B$2:$B$5111,"&lt;="&amp;Настройки!$B$6)-$F2051)))</f>
        <v/>
      </c>
      <c r="K2051" s="21" t="e">
        <f>IF(OR($B2051="",K$3&lt;$D2051+Настройки!$B$7),0,MAX(0,$E2051-MAX(0,SUMIFS(Тех_Движение!$G$2:$G$5111,Тех_Движение!$D$2:$D$5111,$C2051,Тех_Движение!$B$2:$B$5111,"&lt;="&amp;K$3)-$F2051)))</f>
        <v>#VALUE!</v>
      </c>
      <c r="L2051" s="21" t="e">
        <f>IF(OR($B2051="",L$3&lt;$D2051+Настройки!$B$7),0,MAX(0,$E2051-MAX(0,SUMIFS(Тех_Движение!$G$2:$G$5111,Тех_Движение!$D$2:$D$5111,$C2051,Тех_Движение!$B$2:$B$5111,"&lt;="&amp;L$3)-$F2051)))</f>
        <v>#VALUE!</v>
      </c>
      <c r="M2051" s="21" t="e">
        <f>IF(OR($B2051="",M$3&lt;$D2051+Настройки!$B$7),0,MAX(0,$E2051-MAX(0,SUMIFS(Тех_Движение!$G$2:$G$5111,Тех_Движение!$D$2:$D$5111,$C2051,Тех_Движение!$B$2:$B$5111,"&lt;="&amp;M$3)-$F2051)))</f>
        <v>#VALUE!</v>
      </c>
      <c r="N2051" s="21" t="e">
        <f>IF(OR($B2051="",N$3&lt;$D2051+Настройки!$B$7),0,MAX(0,$E2051-MAX(0,SUMIFS(Тех_Движение!$G$2:$G$5111,Тех_Движение!$D$2:$D$5111,$C2051,Тех_Движение!$B$2:$B$5111,"&lt;="&amp;N$3)-$F2051)))</f>
        <v>#VALUE!</v>
      </c>
      <c r="O2051" s="21" t="e">
        <f>IF(OR($B2051="",O$3&lt;$D2051+Настройки!$B$7),0,MAX(0,$E2051-MAX(0,SUMIFS(Тех_Движение!$G$2:$G$5111,Тех_Движение!$D$2:$D$5111,$C2051,Тех_Движение!$B$2:$B$5111,"&lt;="&amp;O$3)-$F2051)))</f>
        <v>#VALUE!</v>
      </c>
      <c r="P2051" s="21" t="e">
        <f>IF(OR($B2051="",P$3&lt;$D2051+Настройки!$B$7),0,MAX(0,$E2051-MAX(0,SUMIFS(Тех_Движение!$G$2:$G$5111,Тех_Движение!$D$2:$D$5111,$C2051,Тех_Движение!$B$2:$B$5111,"&lt;="&amp;P$3)-$F2051)))</f>
        <v>#VALUE!</v>
      </c>
      <c r="Q2051" s="21" t="e">
        <f>IF(OR($B2051="",Q$3&lt;$D2051+Настройки!$B$7),0,MAX(0,$E2051-MAX(0,SUMIFS(Тех_Движение!$G$2:$G$5111,Тех_Движение!$D$2:$D$5111,$C2051,Тех_Движение!$B$2:$B$5111,"&lt;="&amp;Q$3)-$F2051)))</f>
        <v>#VALUE!</v>
      </c>
      <c r="R2051" s="21" t="str">
        <f t="shared" si="94"/>
        <v/>
      </c>
      <c r="S2051" s="23" t="str">
        <f>IF($B2051="","",VLOOKUP($C2051,Настройки!$A$11:$L$17,9,FALSE))</f>
        <v/>
      </c>
      <c r="T2051" s="23" t="str">
        <f t="shared" si="95"/>
        <v/>
      </c>
    </row>
    <row r="2052" spans="1:20" x14ac:dyDescent="0.3">
      <c r="A2052" s="20">
        <f>Тех_Движение!$A$2049</f>
        <v>2048</v>
      </c>
      <c r="B2052" s="20" t="str">
        <f>IF(Тех_Движение!$F$2049&gt;0,Тех_Движение!$I$2049,"")</f>
        <v/>
      </c>
      <c r="C2052" s="20" t="str">
        <f>IF($B2052="","",Тех_Движение!$D$2049)</f>
        <v/>
      </c>
      <c r="D2052" s="9" t="str">
        <f>IF($B2052="","",Тех_Движение!$B$2049)</f>
        <v/>
      </c>
      <c r="E2052" s="21" t="str">
        <f>IF($B2052="","",Тех_Движение!$F$2049)</f>
        <v/>
      </c>
      <c r="F2052" s="21" t="str">
        <f>IF($B2052="","",SUMIFS($E$5:$E2051,$C$5:$C2051,$C2052))</f>
        <v/>
      </c>
      <c r="G2052" s="21" t="str">
        <f>IF($B2052="","",MAX(0,$E2052-MAX(0,SUMIFS(Тех_Движение!$G$2:$G$5111,Тех_Движение!$D$2:$D$5111,$C2052,Тех_Движение!$B$2:$B$5111,"&lt;="&amp;Настройки!$B$5-1)-$F2052)))</f>
        <v/>
      </c>
      <c r="H2052" s="21" t="str">
        <f>IF($B2052="","",IF(AND($D2052&gt;=Настройки!$B$5,$D2052&lt;=Настройки!$B$6),$E2052,0))</f>
        <v/>
      </c>
      <c r="I2052" s="21" t="str">
        <f t="shared" si="93"/>
        <v/>
      </c>
      <c r="J2052" s="21" t="str">
        <f>IF($B2052="","",MAX(0,$E2052-MAX(0,SUMIFS(Тех_Движение!$G$2:$G$5111,Тех_Движение!$D$2:$D$5111,$C2052,Тех_Движение!$B$2:$B$5111,"&lt;="&amp;Настройки!$B$6)-$F2052)))</f>
        <v/>
      </c>
      <c r="K2052" s="21" t="e">
        <f>IF(OR($B2052="",K$3&lt;$D2052+Настройки!$B$7),0,MAX(0,$E2052-MAX(0,SUMIFS(Тех_Движение!$G$2:$G$5111,Тех_Движение!$D$2:$D$5111,$C2052,Тех_Движение!$B$2:$B$5111,"&lt;="&amp;K$3)-$F2052)))</f>
        <v>#VALUE!</v>
      </c>
      <c r="L2052" s="21" t="e">
        <f>IF(OR($B2052="",L$3&lt;$D2052+Настройки!$B$7),0,MAX(0,$E2052-MAX(0,SUMIFS(Тех_Движение!$G$2:$G$5111,Тех_Движение!$D$2:$D$5111,$C2052,Тех_Движение!$B$2:$B$5111,"&lt;="&amp;L$3)-$F2052)))</f>
        <v>#VALUE!</v>
      </c>
      <c r="M2052" s="21" t="e">
        <f>IF(OR($B2052="",M$3&lt;$D2052+Настройки!$B$7),0,MAX(0,$E2052-MAX(0,SUMIFS(Тех_Движение!$G$2:$G$5111,Тех_Движение!$D$2:$D$5111,$C2052,Тех_Движение!$B$2:$B$5111,"&lt;="&amp;M$3)-$F2052)))</f>
        <v>#VALUE!</v>
      </c>
      <c r="N2052" s="21" t="e">
        <f>IF(OR($B2052="",N$3&lt;$D2052+Настройки!$B$7),0,MAX(0,$E2052-MAX(0,SUMIFS(Тех_Движение!$G$2:$G$5111,Тех_Движение!$D$2:$D$5111,$C2052,Тех_Движение!$B$2:$B$5111,"&lt;="&amp;N$3)-$F2052)))</f>
        <v>#VALUE!</v>
      </c>
      <c r="O2052" s="21" t="e">
        <f>IF(OR($B2052="",O$3&lt;$D2052+Настройки!$B$7),0,MAX(0,$E2052-MAX(0,SUMIFS(Тех_Движение!$G$2:$G$5111,Тех_Движение!$D$2:$D$5111,$C2052,Тех_Движение!$B$2:$B$5111,"&lt;="&amp;O$3)-$F2052)))</f>
        <v>#VALUE!</v>
      </c>
      <c r="P2052" s="21" t="e">
        <f>IF(OR($B2052="",P$3&lt;$D2052+Настройки!$B$7),0,MAX(0,$E2052-MAX(0,SUMIFS(Тех_Движение!$G$2:$G$5111,Тех_Движение!$D$2:$D$5111,$C2052,Тех_Движение!$B$2:$B$5111,"&lt;="&amp;P$3)-$F2052)))</f>
        <v>#VALUE!</v>
      </c>
      <c r="Q2052" s="21" t="e">
        <f>IF(OR($B2052="",Q$3&lt;$D2052+Настройки!$B$7),0,MAX(0,$E2052-MAX(0,SUMIFS(Тех_Движение!$G$2:$G$5111,Тех_Движение!$D$2:$D$5111,$C2052,Тех_Движение!$B$2:$B$5111,"&lt;="&amp;Q$3)-$F2052)))</f>
        <v>#VALUE!</v>
      </c>
      <c r="R2052" s="21" t="str">
        <f t="shared" si="94"/>
        <v/>
      </c>
      <c r="S2052" s="23" t="str">
        <f>IF($B2052="","",VLOOKUP($C2052,Настройки!$A$11:$L$17,9,FALSE))</f>
        <v/>
      </c>
      <c r="T2052" s="23" t="str">
        <f t="shared" si="95"/>
        <v/>
      </c>
    </row>
    <row r="2053" spans="1:20" x14ac:dyDescent="0.3">
      <c r="A2053" s="20">
        <f>Тех_Движение!$A$2050</f>
        <v>2049</v>
      </c>
      <c r="B2053" s="20" t="str">
        <f>IF(Тех_Движение!$F$2050&gt;0,Тех_Движение!$I$2050,"")</f>
        <v/>
      </c>
      <c r="C2053" s="20" t="str">
        <f>IF($B2053="","",Тех_Движение!$D$2050)</f>
        <v/>
      </c>
      <c r="D2053" s="9" t="str">
        <f>IF($B2053="","",Тех_Движение!$B$2050)</f>
        <v/>
      </c>
      <c r="E2053" s="21" t="str">
        <f>IF($B2053="","",Тех_Движение!$F$2050)</f>
        <v/>
      </c>
      <c r="F2053" s="21" t="str">
        <f>IF($B2053="","",SUMIFS($E$5:$E2052,$C$5:$C2052,$C2053))</f>
        <v/>
      </c>
      <c r="G2053" s="21" t="str">
        <f>IF($B2053="","",MAX(0,$E2053-MAX(0,SUMIFS(Тех_Движение!$G$2:$G$5111,Тех_Движение!$D$2:$D$5111,$C2053,Тех_Движение!$B$2:$B$5111,"&lt;="&amp;Настройки!$B$5-1)-$F2053)))</f>
        <v/>
      </c>
      <c r="H2053" s="21" t="str">
        <f>IF($B2053="","",IF(AND($D2053&gt;=Настройки!$B$5,$D2053&lt;=Настройки!$B$6),$E2053,0))</f>
        <v/>
      </c>
      <c r="I2053" s="21" t="str">
        <f t="shared" ref="I2053:I2116" si="96">IF($B2053="","",$G2053+$H2053-$J2053)</f>
        <v/>
      </c>
      <c r="J2053" s="21" t="str">
        <f>IF($B2053="","",MAX(0,$E2053-MAX(0,SUMIFS(Тех_Движение!$G$2:$G$5111,Тех_Движение!$D$2:$D$5111,$C2053,Тех_Движение!$B$2:$B$5111,"&lt;="&amp;Настройки!$B$6)-$F2053)))</f>
        <v/>
      </c>
      <c r="K2053" s="21" t="e">
        <f>IF(OR($B2053="",K$3&lt;$D2053+Настройки!$B$7),0,MAX(0,$E2053-MAX(0,SUMIFS(Тех_Движение!$G$2:$G$5111,Тех_Движение!$D$2:$D$5111,$C2053,Тех_Движение!$B$2:$B$5111,"&lt;="&amp;K$3)-$F2053)))</f>
        <v>#VALUE!</v>
      </c>
      <c r="L2053" s="21" t="e">
        <f>IF(OR($B2053="",L$3&lt;$D2053+Настройки!$B$7),0,MAX(0,$E2053-MAX(0,SUMIFS(Тех_Движение!$G$2:$G$5111,Тех_Движение!$D$2:$D$5111,$C2053,Тех_Движение!$B$2:$B$5111,"&lt;="&amp;L$3)-$F2053)))</f>
        <v>#VALUE!</v>
      </c>
      <c r="M2053" s="21" t="e">
        <f>IF(OR($B2053="",M$3&lt;$D2053+Настройки!$B$7),0,MAX(0,$E2053-MAX(0,SUMIFS(Тех_Движение!$G$2:$G$5111,Тех_Движение!$D$2:$D$5111,$C2053,Тех_Движение!$B$2:$B$5111,"&lt;="&amp;M$3)-$F2053)))</f>
        <v>#VALUE!</v>
      </c>
      <c r="N2053" s="21" t="e">
        <f>IF(OR($B2053="",N$3&lt;$D2053+Настройки!$B$7),0,MAX(0,$E2053-MAX(0,SUMIFS(Тех_Движение!$G$2:$G$5111,Тех_Движение!$D$2:$D$5111,$C2053,Тех_Движение!$B$2:$B$5111,"&lt;="&amp;N$3)-$F2053)))</f>
        <v>#VALUE!</v>
      </c>
      <c r="O2053" s="21" t="e">
        <f>IF(OR($B2053="",O$3&lt;$D2053+Настройки!$B$7),0,MAX(0,$E2053-MAX(0,SUMIFS(Тех_Движение!$G$2:$G$5111,Тех_Движение!$D$2:$D$5111,$C2053,Тех_Движение!$B$2:$B$5111,"&lt;="&amp;O$3)-$F2053)))</f>
        <v>#VALUE!</v>
      </c>
      <c r="P2053" s="21" t="e">
        <f>IF(OR($B2053="",P$3&lt;$D2053+Настройки!$B$7),0,MAX(0,$E2053-MAX(0,SUMIFS(Тех_Движение!$G$2:$G$5111,Тех_Движение!$D$2:$D$5111,$C2053,Тех_Движение!$B$2:$B$5111,"&lt;="&amp;P$3)-$F2053)))</f>
        <v>#VALUE!</v>
      </c>
      <c r="Q2053" s="21" t="e">
        <f>IF(OR($B2053="",Q$3&lt;$D2053+Настройки!$B$7),0,MAX(0,$E2053-MAX(0,SUMIFS(Тех_Движение!$G$2:$G$5111,Тех_Движение!$D$2:$D$5111,$C2053,Тех_Движение!$B$2:$B$5111,"&lt;="&amp;Q$3)-$F2053)))</f>
        <v>#VALUE!</v>
      </c>
      <c r="R2053" s="21" t="str">
        <f t="shared" ref="R2053:R2116" si="97">IF($B2053="","",SUM($K2053:$Q2053))</f>
        <v/>
      </c>
      <c r="S2053" s="23" t="str">
        <f>IF($B2053="","",VLOOKUP($C2053,Настройки!$A$11:$L$17,9,FALSE))</f>
        <v/>
      </c>
      <c r="T2053" s="23" t="str">
        <f t="shared" ref="T2053:T2116" si="98">IF($B2053="","",$R2053*$S2053)</f>
        <v/>
      </c>
    </row>
    <row r="2054" spans="1:20" x14ac:dyDescent="0.3">
      <c r="A2054" s="20">
        <f>Тех_Движение!$A$2051</f>
        <v>2050</v>
      </c>
      <c r="B2054" s="20" t="str">
        <f>IF(Тех_Движение!$F$2051&gt;0,Тех_Движение!$I$2051,"")</f>
        <v/>
      </c>
      <c r="C2054" s="20" t="str">
        <f>IF($B2054="","",Тех_Движение!$D$2051)</f>
        <v/>
      </c>
      <c r="D2054" s="9" t="str">
        <f>IF($B2054="","",Тех_Движение!$B$2051)</f>
        <v/>
      </c>
      <c r="E2054" s="21" t="str">
        <f>IF($B2054="","",Тех_Движение!$F$2051)</f>
        <v/>
      </c>
      <c r="F2054" s="21" t="str">
        <f>IF($B2054="","",SUMIFS($E$5:$E2053,$C$5:$C2053,$C2054))</f>
        <v/>
      </c>
      <c r="G2054" s="21" t="str">
        <f>IF($B2054="","",MAX(0,$E2054-MAX(0,SUMIFS(Тех_Движение!$G$2:$G$5111,Тех_Движение!$D$2:$D$5111,$C2054,Тех_Движение!$B$2:$B$5111,"&lt;="&amp;Настройки!$B$5-1)-$F2054)))</f>
        <v/>
      </c>
      <c r="H2054" s="21" t="str">
        <f>IF($B2054="","",IF(AND($D2054&gt;=Настройки!$B$5,$D2054&lt;=Настройки!$B$6),$E2054,0))</f>
        <v/>
      </c>
      <c r="I2054" s="21" t="str">
        <f t="shared" si="96"/>
        <v/>
      </c>
      <c r="J2054" s="21" t="str">
        <f>IF($B2054="","",MAX(0,$E2054-MAX(0,SUMIFS(Тех_Движение!$G$2:$G$5111,Тех_Движение!$D$2:$D$5111,$C2054,Тех_Движение!$B$2:$B$5111,"&lt;="&amp;Настройки!$B$6)-$F2054)))</f>
        <v/>
      </c>
      <c r="K2054" s="21" t="e">
        <f>IF(OR($B2054="",K$3&lt;$D2054+Настройки!$B$7),0,MAX(0,$E2054-MAX(0,SUMIFS(Тех_Движение!$G$2:$G$5111,Тех_Движение!$D$2:$D$5111,$C2054,Тех_Движение!$B$2:$B$5111,"&lt;="&amp;K$3)-$F2054)))</f>
        <v>#VALUE!</v>
      </c>
      <c r="L2054" s="21" t="e">
        <f>IF(OR($B2054="",L$3&lt;$D2054+Настройки!$B$7),0,MAX(0,$E2054-MAX(0,SUMIFS(Тех_Движение!$G$2:$G$5111,Тех_Движение!$D$2:$D$5111,$C2054,Тех_Движение!$B$2:$B$5111,"&lt;="&amp;L$3)-$F2054)))</f>
        <v>#VALUE!</v>
      </c>
      <c r="M2054" s="21" t="e">
        <f>IF(OR($B2054="",M$3&lt;$D2054+Настройки!$B$7),0,MAX(0,$E2054-MAX(0,SUMIFS(Тех_Движение!$G$2:$G$5111,Тех_Движение!$D$2:$D$5111,$C2054,Тех_Движение!$B$2:$B$5111,"&lt;="&amp;M$3)-$F2054)))</f>
        <v>#VALUE!</v>
      </c>
      <c r="N2054" s="21" t="e">
        <f>IF(OR($B2054="",N$3&lt;$D2054+Настройки!$B$7),0,MAX(0,$E2054-MAX(0,SUMIFS(Тех_Движение!$G$2:$G$5111,Тех_Движение!$D$2:$D$5111,$C2054,Тех_Движение!$B$2:$B$5111,"&lt;="&amp;N$3)-$F2054)))</f>
        <v>#VALUE!</v>
      </c>
      <c r="O2054" s="21" t="e">
        <f>IF(OR($B2054="",O$3&lt;$D2054+Настройки!$B$7),0,MAX(0,$E2054-MAX(0,SUMIFS(Тех_Движение!$G$2:$G$5111,Тех_Движение!$D$2:$D$5111,$C2054,Тех_Движение!$B$2:$B$5111,"&lt;="&amp;O$3)-$F2054)))</f>
        <v>#VALUE!</v>
      </c>
      <c r="P2054" s="21" t="e">
        <f>IF(OR($B2054="",P$3&lt;$D2054+Настройки!$B$7),0,MAX(0,$E2054-MAX(0,SUMIFS(Тех_Движение!$G$2:$G$5111,Тех_Движение!$D$2:$D$5111,$C2054,Тех_Движение!$B$2:$B$5111,"&lt;="&amp;P$3)-$F2054)))</f>
        <v>#VALUE!</v>
      </c>
      <c r="Q2054" s="21" t="e">
        <f>IF(OR($B2054="",Q$3&lt;$D2054+Настройки!$B$7),0,MAX(0,$E2054-MAX(0,SUMIFS(Тех_Движение!$G$2:$G$5111,Тех_Движение!$D$2:$D$5111,$C2054,Тех_Движение!$B$2:$B$5111,"&lt;="&amp;Q$3)-$F2054)))</f>
        <v>#VALUE!</v>
      </c>
      <c r="R2054" s="21" t="str">
        <f t="shared" si="97"/>
        <v/>
      </c>
      <c r="S2054" s="23" t="str">
        <f>IF($B2054="","",VLOOKUP($C2054,Настройки!$A$11:$L$17,9,FALSE))</f>
        <v/>
      </c>
      <c r="T2054" s="23" t="str">
        <f t="shared" si="98"/>
        <v/>
      </c>
    </row>
    <row r="2055" spans="1:20" x14ac:dyDescent="0.3">
      <c r="A2055" s="20">
        <f>Тех_Движение!$A$2052</f>
        <v>2051</v>
      </c>
      <c r="B2055" s="20" t="str">
        <f>IF(Тех_Движение!$F$2052&gt;0,Тех_Движение!$I$2052,"")</f>
        <v/>
      </c>
      <c r="C2055" s="20" t="str">
        <f>IF($B2055="","",Тех_Движение!$D$2052)</f>
        <v/>
      </c>
      <c r="D2055" s="9" t="str">
        <f>IF($B2055="","",Тех_Движение!$B$2052)</f>
        <v/>
      </c>
      <c r="E2055" s="21" t="str">
        <f>IF($B2055="","",Тех_Движение!$F$2052)</f>
        <v/>
      </c>
      <c r="F2055" s="21" t="str">
        <f>IF($B2055="","",SUMIFS($E$5:$E2054,$C$5:$C2054,$C2055))</f>
        <v/>
      </c>
      <c r="G2055" s="21" t="str">
        <f>IF($B2055="","",MAX(0,$E2055-MAX(0,SUMIFS(Тех_Движение!$G$2:$G$5111,Тех_Движение!$D$2:$D$5111,$C2055,Тех_Движение!$B$2:$B$5111,"&lt;="&amp;Настройки!$B$5-1)-$F2055)))</f>
        <v/>
      </c>
      <c r="H2055" s="21" t="str">
        <f>IF($B2055="","",IF(AND($D2055&gt;=Настройки!$B$5,$D2055&lt;=Настройки!$B$6),$E2055,0))</f>
        <v/>
      </c>
      <c r="I2055" s="21" t="str">
        <f t="shared" si="96"/>
        <v/>
      </c>
      <c r="J2055" s="21" t="str">
        <f>IF($B2055="","",MAX(0,$E2055-MAX(0,SUMIFS(Тех_Движение!$G$2:$G$5111,Тех_Движение!$D$2:$D$5111,$C2055,Тех_Движение!$B$2:$B$5111,"&lt;="&amp;Настройки!$B$6)-$F2055)))</f>
        <v/>
      </c>
      <c r="K2055" s="21" t="e">
        <f>IF(OR($B2055="",K$3&lt;$D2055+Настройки!$B$7),0,MAX(0,$E2055-MAX(0,SUMIFS(Тех_Движение!$G$2:$G$5111,Тех_Движение!$D$2:$D$5111,$C2055,Тех_Движение!$B$2:$B$5111,"&lt;="&amp;K$3)-$F2055)))</f>
        <v>#VALUE!</v>
      </c>
      <c r="L2055" s="21" t="e">
        <f>IF(OR($B2055="",L$3&lt;$D2055+Настройки!$B$7),0,MAX(0,$E2055-MAX(0,SUMIFS(Тех_Движение!$G$2:$G$5111,Тех_Движение!$D$2:$D$5111,$C2055,Тех_Движение!$B$2:$B$5111,"&lt;="&amp;L$3)-$F2055)))</f>
        <v>#VALUE!</v>
      </c>
      <c r="M2055" s="21" t="e">
        <f>IF(OR($B2055="",M$3&lt;$D2055+Настройки!$B$7),0,MAX(0,$E2055-MAX(0,SUMIFS(Тех_Движение!$G$2:$G$5111,Тех_Движение!$D$2:$D$5111,$C2055,Тех_Движение!$B$2:$B$5111,"&lt;="&amp;M$3)-$F2055)))</f>
        <v>#VALUE!</v>
      </c>
      <c r="N2055" s="21" t="e">
        <f>IF(OR($B2055="",N$3&lt;$D2055+Настройки!$B$7),0,MAX(0,$E2055-MAX(0,SUMIFS(Тех_Движение!$G$2:$G$5111,Тех_Движение!$D$2:$D$5111,$C2055,Тех_Движение!$B$2:$B$5111,"&lt;="&amp;N$3)-$F2055)))</f>
        <v>#VALUE!</v>
      </c>
      <c r="O2055" s="21" t="e">
        <f>IF(OR($B2055="",O$3&lt;$D2055+Настройки!$B$7),0,MAX(0,$E2055-MAX(0,SUMIFS(Тех_Движение!$G$2:$G$5111,Тех_Движение!$D$2:$D$5111,$C2055,Тех_Движение!$B$2:$B$5111,"&lt;="&amp;O$3)-$F2055)))</f>
        <v>#VALUE!</v>
      </c>
      <c r="P2055" s="21" t="e">
        <f>IF(OR($B2055="",P$3&lt;$D2055+Настройки!$B$7),0,MAX(0,$E2055-MAX(0,SUMIFS(Тех_Движение!$G$2:$G$5111,Тех_Движение!$D$2:$D$5111,$C2055,Тех_Движение!$B$2:$B$5111,"&lt;="&amp;P$3)-$F2055)))</f>
        <v>#VALUE!</v>
      </c>
      <c r="Q2055" s="21" t="e">
        <f>IF(OR($B2055="",Q$3&lt;$D2055+Настройки!$B$7),0,MAX(0,$E2055-MAX(0,SUMIFS(Тех_Движение!$G$2:$G$5111,Тех_Движение!$D$2:$D$5111,$C2055,Тех_Движение!$B$2:$B$5111,"&lt;="&amp;Q$3)-$F2055)))</f>
        <v>#VALUE!</v>
      </c>
      <c r="R2055" s="21" t="str">
        <f t="shared" si="97"/>
        <v/>
      </c>
      <c r="S2055" s="23" t="str">
        <f>IF($B2055="","",VLOOKUP($C2055,Настройки!$A$11:$L$17,9,FALSE))</f>
        <v/>
      </c>
      <c r="T2055" s="23" t="str">
        <f t="shared" si="98"/>
        <v/>
      </c>
    </row>
    <row r="2056" spans="1:20" x14ac:dyDescent="0.3">
      <c r="A2056" s="20">
        <f>Тех_Движение!$A$2053</f>
        <v>2052</v>
      </c>
      <c r="B2056" s="20" t="str">
        <f>IF(Тех_Движение!$F$2053&gt;0,Тех_Движение!$I$2053,"")</f>
        <v/>
      </c>
      <c r="C2056" s="20" t="str">
        <f>IF($B2056="","",Тех_Движение!$D$2053)</f>
        <v/>
      </c>
      <c r="D2056" s="9" t="str">
        <f>IF($B2056="","",Тех_Движение!$B$2053)</f>
        <v/>
      </c>
      <c r="E2056" s="21" t="str">
        <f>IF($B2056="","",Тех_Движение!$F$2053)</f>
        <v/>
      </c>
      <c r="F2056" s="21" t="str">
        <f>IF($B2056="","",SUMIFS($E$5:$E2055,$C$5:$C2055,$C2056))</f>
        <v/>
      </c>
      <c r="G2056" s="21" t="str">
        <f>IF($B2056="","",MAX(0,$E2056-MAX(0,SUMIFS(Тех_Движение!$G$2:$G$5111,Тех_Движение!$D$2:$D$5111,$C2056,Тех_Движение!$B$2:$B$5111,"&lt;="&amp;Настройки!$B$5-1)-$F2056)))</f>
        <v/>
      </c>
      <c r="H2056" s="21" t="str">
        <f>IF($B2056="","",IF(AND($D2056&gt;=Настройки!$B$5,$D2056&lt;=Настройки!$B$6),$E2056,0))</f>
        <v/>
      </c>
      <c r="I2056" s="21" t="str">
        <f t="shared" si="96"/>
        <v/>
      </c>
      <c r="J2056" s="21" t="str">
        <f>IF($B2056="","",MAX(0,$E2056-MAX(0,SUMIFS(Тех_Движение!$G$2:$G$5111,Тех_Движение!$D$2:$D$5111,$C2056,Тех_Движение!$B$2:$B$5111,"&lt;="&amp;Настройки!$B$6)-$F2056)))</f>
        <v/>
      </c>
      <c r="K2056" s="21" t="e">
        <f>IF(OR($B2056="",K$3&lt;$D2056+Настройки!$B$7),0,MAX(0,$E2056-MAX(0,SUMIFS(Тех_Движение!$G$2:$G$5111,Тех_Движение!$D$2:$D$5111,$C2056,Тех_Движение!$B$2:$B$5111,"&lt;="&amp;K$3)-$F2056)))</f>
        <v>#VALUE!</v>
      </c>
      <c r="L2056" s="21" t="e">
        <f>IF(OR($B2056="",L$3&lt;$D2056+Настройки!$B$7),0,MAX(0,$E2056-MAX(0,SUMIFS(Тех_Движение!$G$2:$G$5111,Тех_Движение!$D$2:$D$5111,$C2056,Тех_Движение!$B$2:$B$5111,"&lt;="&amp;L$3)-$F2056)))</f>
        <v>#VALUE!</v>
      </c>
      <c r="M2056" s="21" t="e">
        <f>IF(OR($B2056="",M$3&lt;$D2056+Настройки!$B$7),0,MAX(0,$E2056-MAX(0,SUMIFS(Тех_Движение!$G$2:$G$5111,Тех_Движение!$D$2:$D$5111,$C2056,Тех_Движение!$B$2:$B$5111,"&lt;="&amp;M$3)-$F2056)))</f>
        <v>#VALUE!</v>
      </c>
      <c r="N2056" s="21" t="e">
        <f>IF(OR($B2056="",N$3&lt;$D2056+Настройки!$B$7),0,MAX(0,$E2056-MAX(0,SUMIFS(Тех_Движение!$G$2:$G$5111,Тех_Движение!$D$2:$D$5111,$C2056,Тех_Движение!$B$2:$B$5111,"&lt;="&amp;N$3)-$F2056)))</f>
        <v>#VALUE!</v>
      </c>
      <c r="O2056" s="21" t="e">
        <f>IF(OR($B2056="",O$3&lt;$D2056+Настройки!$B$7),0,MAX(0,$E2056-MAX(0,SUMIFS(Тех_Движение!$G$2:$G$5111,Тех_Движение!$D$2:$D$5111,$C2056,Тех_Движение!$B$2:$B$5111,"&lt;="&amp;O$3)-$F2056)))</f>
        <v>#VALUE!</v>
      </c>
      <c r="P2056" s="21" t="e">
        <f>IF(OR($B2056="",P$3&lt;$D2056+Настройки!$B$7),0,MAX(0,$E2056-MAX(0,SUMIFS(Тех_Движение!$G$2:$G$5111,Тех_Движение!$D$2:$D$5111,$C2056,Тех_Движение!$B$2:$B$5111,"&lt;="&amp;P$3)-$F2056)))</f>
        <v>#VALUE!</v>
      </c>
      <c r="Q2056" s="21" t="e">
        <f>IF(OR($B2056="",Q$3&lt;$D2056+Настройки!$B$7),0,MAX(0,$E2056-MAX(0,SUMIFS(Тех_Движение!$G$2:$G$5111,Тех_Движение!$D$2:$D$5111,$C2056,Тех_Движение!$B$2:$B$5111,"&lt;="&amp;Q$3)-$F2056)))</f>
        <v>#VALUE!</v>
      </c>
      <c r="R2056" s="21" t="str">
        <f t="shared" si="97"/>
        <v/>
      </c>
      <c r="S2056" s="23" t="str">
        <f>IF($B2056="","",VLOOKUP($C2056,Настройки!$A$11:$L$17,9,FALSE))</f>
        <v/>
      </c>
      <c r="T2056" s="23" t="str">
        <f t="shared" si="98"/>
        <v/>
      </c>
    </row>
    <row r="2057" spans="1:20" x14ac:dyDescent="0.3">
      <c r="A2057" s="20">
        <f>Тех_Движение!$A$2054</f>
        <v>2053</v>
      </c>
      <c r="B2057" s="20" t="str">
        <f>IF(Тех_Движение!$F$2054&gt;0,Тех_Движение!$I$2054,"")</f>
        <v/>
      </c>
      <c r="C2057" s="20" t="str">
        <f>IF($B2057="","",Тех_Движение!$D$2054)</f>
        <v/>
      </c>
      <c r="D2057" s="9" t="str">
        <f>IF($B2057="","",Тех_Движение!$B$2054)</f>
        <v/>
      </c>
      <c r="E2057" s="21" t="str">
        <f>IF($B2057="","",Тех_Движение!$F$2054)</f>
        <v/>
      </c>
      <c r="F2057" s="21" t="str">
        <f>IF($B2057="","",SUMIFS($E$5:$E2056,$C$5:$C2056,$C2057))</f>
        <v/>
      </c>
      <c r="G2057" s="21" t="str">
        <f>IF($B2057="","",MAX(0,$E2057-MAX(0,SUMIFS(Тех_Движение!$G$2:$G$5111,Тех_Движение!$D$2:$D$5111,$C2057,Тех_Движение!$B$2:$B$5111,"&lt;="&amp;Настройки!$B$5-1)-$F2057)))</f>
        <v/>
      </c>
      <c r="H2057" s="21" t="str">
        <f>IF($B2057="","",IF(AND($D2057&gt;=Настройки!$B$5,$D2057&lt;=Настройки!$B$6),$E2057,0))</f>
        <v/>
      </c>
      <c r="I2057" s="21" t="str">
        <f t="shared" si="96"/>
        <v/>
      </c>
      <c r="J2057" s="21" t="str">
        <f>IF($B2057="","",MAX(0,$E2057-MAX(0,SUMIFS(Тех_Движение!$G$2:$G$5111,Тех_Движение!$D$2:$D$5111,$C2057,Тех_Движение!$B$2:$B$5111,"&lt;="&amp;Настройки!$B$6)-$F2057)))</f>
        <v/>
      </c>
      <c r="K2057" s="21" t="e">
        <f>IF(OR($B2057="",K$3&lt;$D2057+Настройки!$B$7),0,MAX(0,$E2057-MAX(0,SUMIFS(Тех_Движение!$G$2:$G$5111,Тех_Движение!$D$2:$D$5111,$C2057,Тех_Движение!$B$2:$B$5111,"&lt;="&amp;K$3)-$F2057)))</f>
        <v>#VALUE!</v>
      </c>
      <c r="L2057" s="21" t="e">
        <f>IF(OR($B2057="",L$3&lt;$D2057+Настройки!$B$7),0,MAX(0,$E2057-MAX(0,SUMIFS(Тех_Движение!$G$2:$G$5111,Тех_Движение!$D$2:$D$5111,$C2057,Тех_Движение!$B$2:$B$5111,"&lt;="&amp;L$3)-$F2057)))</f>
        <v>#VALUE!</v>
      </c>
      <c r="M2057" s="21" t="e">
        <f>IF(OR($B2057="",M$3&lt;$D2057+Настройки!$B$7),0,MAX(0,$E2057-MAX(0,SUMIFS(Тех_Движение!$G$2:$G$5111,Тех_Движение!$D$2:$D$5111,$C2057,Тех_Движение!$B$2:$B$5111,"&lt;="&amp;M$3)-$F2057)))</f>
        <v>#VALUE!</v>
      </c>
      <c r="N2057" s="21" t="e">
        <f>IF(OR($B2057="",N$3&lt;$D2057+Настройки!$B$7),0,MAX(0,$E2057-MAX(0,SUMIFS(Тех_Движение!$G$2:$G$5111,Тех_Движение!$D$2:$D$5111,$C2057,Тех_Движение!$B$2:$B$5111,"&lt;="&amp;N$3)-$F2057)))</f>
        <v>#VALUE!</v>
      </c>
      <c r="O2057" s="21" t="e">
        <f>IF(OR($B2057="",O$3&lt;$D2057+Настройки!$B$7),0,MAX(0,$E2057-MAX(0,SUMIFS(Тех_Движение!$G$2:$G$5111,Тех_Движение!$D$2:$D$5111,$C2057,Тех_Движение!$B$2:$B$5111,"&lt;="&amp;O$3)-$F2057)))</f>
        <v>#VALUE!</v>
      </c>
      <c r="P2057" s="21" t="e">
        <f>IF(OR($B2057="",P$3&lt;$D2057+Настройки!$B$7),0,MAX(0,$E2057-MAX(0,SUMIFS(Тех_Движение!$G$2:$G$5111,Тех_Движение!$D$2:$D$5111,$C2057,Тех_Движение!$B$2:$B$5111,"&lt;="&amp;P$3)-$F2057)))</f>
        <v>#VALUE!</v>
      </c>
      <c r="Q2057" s="21" t="e">
        <f>IF(OR($B2057="",Q$3&lt;$D2057+Настройки!$B$7),0,MAX(0,$E2057-MAX(0,SUMIFS(Тех_Движение!$G$2:$G$5111,Тех_Движение!$D$2:$D$5111,$C2057,Тех_Движение!$B$2:$B$5111,"&lt;="&amp;Q$3)-$F2057)))</f>
        <v>#VALUE!</v>
      </c>
      <c r="R2057" s="21" t="str">
        <f t="shared" si="97"/>
        <v/>
      </c>
      <c r="S2057" s="23" t="str">
        <f>IF($B2057="","",VLOOKUP($C2057,Настройки!$A$11:$L$17,9,FALSE))</f>
        <v/>
      </c>
      <c r="T2057" s="23" t="str">
        <f t="shared" si="98"/>
        <v/>
      </c>
    </row>
    <row r="2058" spans="1:20" x14ac:dyDescent="0.3">
      <c r="A2058" s="20">
        <f>Тех_Движение!$A$2055</f>
        <v>2054</v>
      </c>
      <c r="B2058" s="20" t="str">
        <f>IF(Тех_Движение!$F$2055&gt;0,Тех_Движение!$I$2055,"")</f>
        <v/>
      </c>
      <c r="C2058" s="20" t="str">
        <f>IF($B2058="","",Тех_Движение!$D$2055)</f>
        <v/>
      </c>
      <c r="D2058" s="9" t="str">
        <f>IF($B2058="","",Тех_Движение!$B$2055)</f>
        <v/>
      </c>
      <c r="E2058" s="21" t="str">
        <f>IF($B2058="","",Тех_Движение!$F$2055)</f>
        <v/>
      </c>
      <c r="F2058" s="21" t="str">
        <f>IF($B2058="","",SUMIFS($E$5:$E2057,$C$5:$C2057,$C2058))</f>
        <v/>
      </c>
      <c r="G2058" s="21" t="str">
        <f>IF($B2058="","",MAX(0,$E2058-MAX(0,SUMIFS(Тех_Движение!$G$2:$G$5111,Тех_Движение!$D$2:$D$5111,$C2058,Тех_Движение!$B$2:$B$5111,"&lt;="&amp;Настройки!$B$5-1)-$F2058)))</f>
        <v/>
      </c>
      <c r="H2058" s="21" t="str">
        <f>IF($B2058="","",IF(AND($D2058&gt;=Настройки!$B$5,$D2058&lt;=Настройки!$B$6),$E2058,0))</f>
        <v/>
      </c>
      <c r="I2058" s="21" t="str">
        <f t="shared" si="96"/>
        <v/>
      </c>
      <c r="J2058" s="21" t="str">
        <f>IF($B2058="","",MAX(0,$E2058-MAX(0,SUMIFS(Тех_Движение!$G$2:$G$5111,Тех_Движение!$D$2:$D$5111,$C2058,Тех_Движение!$B$2:$B$5111,"&lt;="&amp;Настройки!$B$6)-$F2058)))</f>
        <v/>
      </c>
      <c r="K2058" s="21" t="e">
        <f>IF(OR($B2058="",K$3&lt;$D2058+Настройки!$B$7),0,MAX(0,$E2058-MAX(0,SUMIFS(Тех_Движение!$G$2:$G$5111,Тех_Движение!$D$2:$D$5111,$C2058,Тех_Движение!$B$2:$B$5111,"&lt;="&amp;K$3)-$F2058)))</f>
        <v>#VALUE!</v>
      </c>
      <c r="L2058" s="21" t="e">
        <f>IF(OR($B2058="",L$3&lt;$D2058+Настройки!$B$7),0,MAX(0,$E2058-MAX(0,SUMIFS(Тех_Движение!$G$2:$G$5111,Тех_Движение!$D$2:$D$5111,$C2058,Тех_Движение!$B$2:$B$5111,"&lt;="&amp;L$3)-$F2058)))</f>
        <v>#VALUE!</v>
      </c>
      <c r="M2058" s="21" t="e">
        <f>IF(OR($B2058="",M$3&lt;$D2058+Настройки!$B$7),0,MAX(0,$E2058-MAX(0,SUMIFS(Тех_Движение!$G$2:$G$5111,Тех_Движение!$D$2:$D$5111,$C2058,Тех_Движение!$B$2:$B$5111,"&lt;="&amp;M$3)-$F2058)))</f>
        <v>#VALUE!</v>
      </c>
      <c r="N2058" s="21" t="e">
        <f>IF(OR($B2058="",N$3&lt;$D2058+Настройки!$B$7),0,MAX(0,$E2058-MAX(0,SUMIFS(Тех_Движение!$G$2:$G$5111,Тех_Движение!$D$2:$D$5111,$C2058,Тех_Движение!$B$2:$B$5111,"&lt;="&amp;N$3)-$F2058)))</f>
        <v>#VALUE!</v>
      </c>
      <c r="O2058" s="21" t="e">
        <f>IF(OR($B2058="",O$3&lt;$D2058+Настройки!$B$7),0,MAX(0,$E2058-MAX(0,SUMIFS(Тех_Движение!$G$2:$G$5111,Тех_Движение!$D$2:$D$5111,$C2058,Тех_Движение!$B$2:$B$5111,"&lt;="&amp;O$3)-$F2058)))</f>
        <v>#VALUE!</v>
      </c>
      <c r="P2058" s="21" t="e">
        <f>IF(OR($B2058="",P$3&lt;$D2058+Настройки!$B$7),0,MAX(0,$E2058-MAX(0,SUMIFS(Тех_Движение!$G$2:$G$5111,Тех_Движение!$D$2:$D$5111,$C2058,Тех_Движение!$B$2:$B$5111,"&lt;="&amp;P$3)-$F2058)))</f>
        <v>#VALUE!</v>
      </c>
      <c r="Q2058" s="21" t="e">
        <f>IF(OR($B2058="",Q$3&lt;$D2058+Настройки!$B$7),0,MAX(0,$E2058-MAX(0,SUMIFS(Тех_Движение!$G$2:$G$5111,Тех_Движение!$D$2:$D$5111,$C2058,Тех_Движение!$B$2:$B$5111,"&lt;="&amp;Q$3)-$F2058)))</f>
        <v>#VALUE!</v>
      </c>
      <c r="R2058" s="21" t="str">
        <f t="shared" si="97"/>
        <v/>
      </c>
      <c r="S2058" s="23" t="str">
        <f>IF($B2058="","",VLOOKUP($C2058,Настройки!$A$11:$L$17,9,FALSE))</f>
        <v/>
      </c>
      <c r="T2058" s="23" t="str">
        <f t="shared" si="98"/>
        <v/>
      </c>
    </row>
    <row r="2059" spans="1:20" x14ac:dyDescent="0.3">
      <c r="A2059" s="20">
        <f>Тех_Движение!$A$2056</f>
        <v>2055</v>
      </c>
      <c r="B2059" s="20" t="str">
        <f>IF(Тех_Движение!$F$2056&gt;0,Тех_Движение!$I$2056,"")</f>
        <v/>
      </c>
      <c r="C2059" s="20" t="str">
        <f>IF($B2059="","",Тех_Движение!$D$2056)</f>
        <v/>
      </c>
      <c r="D2059" s="9" t="str">
        <f>IF($B2059="","",Тех_Движение!$B$2056)</f>
        <v/>
      </c>
      <c r="E2059" s="21" t="str">
        <f>IF($B2059="","",Тех_Движение!$F$2056)</f>
        <v/>
      </c>
      <c r="F2059" s="21" t="str">
        <f>IF($B2059="","",SUMIFS($E$5:$E2058,$C$5:$C2058,$C2059))</f>
        <v/>
      </c>
      <c r="G2059" s="21" t="str">
        <f>IF($B2059="","",MAX(0,$E2059-MAX(0,SUMIFS(Тех_Движение!$G$2:$G$5111,Тех_Движение!$D$2:$D$5111,$C2059,Тех_Движение!$B$2:$B$5111,"&lt;="&amp;Настройки!$B$5-1)-$F2059)))</f>
        <v/>
      </c>
      <c r="H2059" s="21" t="str">
        <f>IF($B2059="","",IF(AND($D2059&gt;=Настройки!$B$5,$D2059&lt;=Настройки!$B$6),$E2059,0))</f>
        <v/>
      </c>
      <c r="I2059" s="21" t="str">
        <f t="shared" si="96"/>
        <v/>
      </c>
      <c r="J2059" s="21" t="str">
        <f>IF($B2059="","",MAX(0,$E2059-MAX(0,SUMIFS(Тех_Движение!$G$2:$G$5111,Тех_Движение!$D$2:$D$5111,$C2059,Тех_Движение!$B$2:$B$5111,"&lt;="&amp;Настройки!$B$6)-$F2059)))</f>
        <v/>
      </c>
      <c r="K2059" s="21" t="e">
        <f>IF(OR($B2059="",K$3&lt;$D2059+Настройки!$B$7),0,MAX(0,$E2059-MAX(0,SUMIFS(Тех_Движение!$G$2:$G$5111,Тех_Движение!$D$2:$D$5111,$C2059,Тех_Движение!$B$2:$B$5111,"&lt;="&amp;K$3)-$F2059)))</f>
        <v>#VALUE!</v>
      </c>
      <c r="L2059" s="21" t="e">
        <f>IF(OR($B2059="",L$3&lt;$D2059+Настройки!$B$7),0,MAX(0,$E2059-MAX(0,SUMIFS(Тех_Движение!$G$2:$G$5111,Тех_Движение!$D$2:$D$5111,$C2059,Тех_Движение!$B$2:$B$5111,"&lt;="&amp;L$3)-$F2059)))</f>
        <v>#VALUE!</v>
      </c>
      <c r="M2059" s="21" t="e">
        <f>IF(OR($B2059="",M$3&lt;$D2059+Настройки!$B$7),0,MAX(0,$E2059-MAX(0,SUMIFS(Тех_Движение!$G$2:$G$5111,Тех_Движение!$D$2:$D$5111,$C2059,Тех_Движение!$B$2:$B$5111,"&lt;="&amp;M$3)-$F2059)))</f>
        <v>#VALUE!</v>
      </c>
      <c r="N2059" s="21" t="e">
        <f>IF(OR($B2059="",N$3&lt;$D2059+Настройки!$B$7),0,MAX(0,$E2059-MAX(0,SUMIFS(Тех_Движение!$G$2:$G$5111,Тех_Движение!$D$2:$D$5111,$C2059,Тех_Движение!$B$2:$B$5111,"&lt;="&amp;N$3)-$F2059)))</f>
        <v>#VALUE!</v>
      </c>
      <c r="O2059" s="21" t="e">
        <f>IF(OR($B2059="",O$3&lt;$D2059+Настройки!$B$7),0,MAX(0,$E2059-MAX(0,SUMIFS(Тех_Движение!$G$2:$G$5111,Тех_Движение!$D$2:$D$5111,$C2059,Тех_Движение!$B$2:$B$5111,"&lt;="&amp;O$3)-$F2059)))</f>
        <v>#VALUE!</v>
      </c>
      <c r="P2059" s="21" t="e">
        <f>IF(OR($B2059="",P$3&lt;$D2059+Настройки!$B$7),0,MAX(0,$E2059-MAX(0,SUMIFS(Тех_Движение!$G$2:$G$5111,Тех_Движение!$D$2:$D$5111,$C2059,Тех_Движение!$B$2:$B$5111,"&lt;="&amp;P$3)-$F2059)))</f>
        <v>#VALUE!</v>
      </c>
      <c r="Q2059" s="21" t="e">
        <f>IF(OR($B2059="",Q$3&lt;$D2059+Настройки!$B$7),0,MAX(0,$E2059-MAX(0,SUMIFS(Тех_Движение!$G$2:$G$5111,Тех_Движение!$D$2:$D$5111,$C2059,Тех_Движение!$B$2:$B$5111,"&lt;="&amp;Q$3)-$F2059)))</f>
        <v>#VALUE!</v>
      </c>
      <c r="R2059" s="21" t="str">
        <f t="shared" si="97"/>
        <v/>
      </c>
      <c r="S2059" s="23" t="str">
        <f>IF($B2059="","",VLOOKUP($C2059,Настройки!$A$11:$L$17,9,FALSE))</f>
        <v/>
      </c>
      <c r="T2059" s="23" t="str">
        <f t="shared" si="98"/>
        <v/>
      </c>
    </row>
    <row r="2060" spans="1:20" x14ac:dyDescent="0.3">
      <c r="A2060" s="20">
        <f>Тех_Движение!$A$2057</f>
        <v>2056</v>
      </c>
      <c r="B2060" s="20" t="str">
        <f>IF(Тех_Движение!$F$2057&gt;0,Тех_Движение!$I$2057,"")</f>
        <v/>
      </c>
      <c r="C2060" s="20" t="str">
        <f>IF($B2060="","",Тех_Движение!$D$2057)</f>
        <v/>
      </c>
      <c r="D2060" s="9" t="str">
        <f>IF($B2060="","",Тех_Движение!$B$2057)</f>
        <v/>
      </c>
      <c r="E2060" s="21" t="str">
        <f>IF($B2060="","",Тех_Движение!$F$2057)</f>
        <v/>
      </c>
      <c r="F2060" s="21" t="str">
        <f>IF($B2060="","",SUMIFS($E$5:$E2059,$C$5:$C2059,$C2060))</f>
        <v/>
      </c>
      <c r="G2060" s="21" t="str">
        <f>IF($B2060="","",MAX(0,$E2060-MAX(0,SUMIFS(Тех_Движение!$G$2:$G$5111,Тех_Движение!$D$2:$D$5111,$C2060,Тех_Движение!$B$2:$B$5111,"&lt;="&amp;Настройки!$B$5-1)-$F2060)))</f>
        <v/>
      </c>
      <c r="H2060" s="21" t="str">
        <f>IF($B2060="","",IF(AND($D2060&gt;=Настройки!$B$5,$D2060&lt;=Настройки!$B$6),$E2060,0))</f>
        <v/>
      </c>
      <c r="I2060" s="21" t="str">
        <f t="shared" si="96"/>
        <v/>
      </c>
      <c r="J2060" s="21" t="str">
        <f>IF($B2060="","",MAX(0,$E2060-MAX(0,SUMIFS(Тех_Движение!$G$2:$G$5111,Тех_Движение!$D$2:$D$5111,$C2060,Тех_Движение!$B$2:$B$5111,"&lt;="&amp;Настройки!$B$6)-$F2060)))</f>
        <v/>
      </c>
      <c r="K2060" s="21" t="e">
        <f>IF(OR($B2060="",K$3&lt;$D2060+Настройки!$B$7),0,MAX(0,$E2060-MAX(0,SUMIFS(Тех_Движение!$G$2:$G$5111,Тех_Движение!$D$2:$D$5111,$C2060,Тех_Движение!$B$2:$B$5111,"&lt;="&amp;K$3)-$F2060)))</f>
        <v>#VALUE!</v>
      </c>
      <c r="L2060" s="21" t="e">
        <f>IF(OR($B2060="",L$3&lt;$D2060+Настройки!$B$7),0,MAX(0,$E2060-MAX(0,SUMIFS(Тех_Движение!$G$2:$G$5111,Тех_Движение!$D$2:$D$5111,$C2060,Тех_Движение!$B$2:$B$5111,"&lt;="&amp;L$3)-$F2060)))</f>
        <v>#VALUE!</v>
      </c>
      <c r="M2060" s="21" t="e">
        <f>IF(OR($B2060="",M$3&lt;$D2060+Настройки!$B$7),0,MAX(0,$E2060-MAX(0,SUMIFS(Тех_Движение!$G$2:$G$5111,Тех_Движение!$D$2:$D$5111,$C2060,Тех_Движение!$B$2:$B$5111,"&lt;="&amp;M$3)-$F2060)))</f>
        <v>#VALUE!</v>
      </c>
      <c r="N2060" s="21" t="e">
        <f>IF(OR($B2060="",N$3&lt;$D2060+Настройки!$B$7),0,MAX(0,$E2060-MAX(0,SUMIFS(Тех_Движение!$G$2:$G$5111,Тех_Движение!$D$2:$D$5111,$C2060,Тех_Движение!$B$2:$B$5111,"&lt;="&amp;N$3)-$F2060)))</f>
        <v>#VALUE!</v>
      </c>
      <c r="O2060" s="21" t="e">
        <f>IF(OR($B2060="",O$3&lt;$D2060+Настройки!$B$7),0,MAX(0,$E2060-MAX(0,SUMIFS(Тех_Движение!$G$2:$G$5111,Тех_Движение!$D$2:$D$5111,$C2060,Тех_Движение!$B$2:$B$5111,"&lt;="&amp;O$3)-$F2060)))</f>
        <v>#VALUE!</v>
      </c>
      <c r="P2060" s="21" t="e">
        <f>IF(OR($B2060="",P$3&lt;$D2060+Настройки!$B$7),0,MAX(0,$E2060-MAX(0,SUMIFS(Тех_Движение!$G$2:$G$5111,Тех_Движение!$D$2:$D$5111,$C2060,Тех_Движение!$B$2:$B$5111,"&lt;="&amp;P$3)-$F2060)))</f>
        <v>#VALUE!</v>
      </c>
      <c r="Q2060" s="21" t="e">
        <f>IF(OR($B2060="",Q$3&lt;$D2060+Настройки!$B$7),0,MAX(0,$E2060-MAX(0,SUMIFS(Тех_Движение!$G$2:$G$5111,Тех_Движение!$D$2:$D$5111,$C2060,Тех_Движение!$B$2:$B$5111,"&lt;="&amp;Q$3)-$F2060)))</f>
        <v>#VALUE!</v>
      </c>
      <c r="R2060" s="21" t="str">
        <f t="shared" si="97"/>
        <v/>
      </c>
      <c r="S2060" s="23" t="str">
        <f>IF($B2060="","",VLOOKUP($C2060,Настройки!$A$11:$L$17,9,FALSE))</f>
        <v/>
      </c>
      <c r="T2060" s="23" t="str">
        <f t="shared" si="98"/>
        <v/>
      </c>
    </row>
    <row r="2061" spans="1:20" x14ac:dyDescent="0.3">
      <c r="A2061" s="20">
        <f>Тех_Движение!$A$2058</f>
        <v>2057</v>
      </c>
      <c r="B2061" s="20" t="str">
        <f>IF(Тех_Движение!$F$2058&gt;0,Тех_Движение!$I$2058,"")</f>
        <v/>
      </c>
      <c r="C2061" s="20" t="str">
        <f>IF($B2061="","",Тех_Движение!$D$2058)</f>
        <v/>
      </c>
      <c r="D2061" s="9" t="str">
        <f>IF($B2061="","",Тех_Движение!$B$2058)</f>
        <v/>
      </c>
      <c r="E2061" s="21" t="str">
        <f>IF($B2061="","",Тех_Движение!$F$2058)</f>
        <v/>
      </c>
      <c r="F2061" s="21" t="str">
        <f>IF($B2061="","",SUMIFS($E$5:$E2060,$C$5:$C2060,$C2061))</f>
        <v/>
      </c>
      <c r="G2061" s="21" t="str">
        <f>IF($B2061="","",MAX(0,$E2061-MAX(0,SUMIFS(Тех_Движение!$G$2:$G$5111,Тех_Движение!$D$2:$D$5111,$C2061,Тех_Движение!$B$2:$B$5111,"&lt;="&amp;Настройки!$B$5-1)-$F2061)))</f>
        <v/>
      </c>
      <c r="H2061" s="21" t="str">
        <f>IF($B2061="","",IF(AND($D2061&gt;=Настройки!$B$5,$D2061&lt;=Настройки!$B$6),$E2061,0))</f>
        <v/>
      </c>
      <c r="I2061" s="21" t="str">
        <f t="shared" si="96"/>
        <v/>
      </c>
      <c r="J2061" s="21" t="str">
        <f>IF($B2061="","",MAX(0,$E2061-MAX(0,SUMIFS(Тех_Движение!$G$2:$G$5111,Тех_Движение!$D$2:$D$5111,$C2061,Тех_Движение!$B$2:$B$5111,"&lt;="&amp;Настройки!$B$6)-$F2061)))</f>
        <v/>
      </c>
      <c r="K2061" s="21" t="e">
        <f>IF(OR($B2061="",K$3&lt;$D2061+Настройки!$B$7),0,MAX(0,$E2061-MAX(0,SUMIFS(Тех_Движение!$G$2:$G$5111,Тех_Движение!$D$2:$D$5111,$C2061,Тех_Движение!$B$2:$B$5111,"&lt;="&amp;K$3)-$F2061)))</f>
        <v>#VALUE!</v>
      </c>
      <c r="L2061" s="21" t="e">
        <f>IF(OR($B2061="",L$3&lt;$D2061+Настройки!$B$7),0,MAX(0,$E2061-MAX(0,SUMIFS(Тех_Движение!$G$2:$G$5111,Тех_Движение!$D$2:$D$5111,$C2061,Тех_Движение!$B$2:$B$5111,"&lt;="&amp;L$3)-$F2061)))</f>
        <v>#VALUE!</v>
      </c>
      <c r="M2061" s="21" t="e">
        <f>IF(OR($B2061="",M$3&lt;$D2061+Настройки!$B$7),0,MAX(0,$E2061-MAX(0,SUMIFS(Тех_Движение!$G$2:$G$5111,Тех_Движение!$D$2:$D$5111,$C2061,Тех_Движение!$B$2:$B$5111,"&lt;="&amp;M$3)-$F2061)))</f>
        <v>#VALUE!</v>
      </c>
      <c r="N2061" s="21" t="e">
        <f>IF(OR($B2061="",N$3&lt;$D2061+Настройки!$B$7),0,MAX(0,$E2061-MAX(0,SUMIFS(Тех_Движение!$G$2:$G$5111,Тех_Движение!$D$2:$D$5111,$C2061,Тех_Движение!$B$2:$B$5111,"&lt;="&amp;N$3)-$F2061)))</f>
        <v>#VALUE!</v>
      </c>
      <c r="O2061" s="21" t="e">
        <f>IF(OR($B2061="",O$3&lt;$D2061+Настройки!$B$7),0,MAX(0,$E2061-MAX(0,SUMIFS(Тех_Движение!$G$2:$G$5111,Тех_Движение!$D$2:$D$5111,$C2061,Тех_Движение!$B$2:$B$5111,"&lt;="&amp;O$3)-$F2061)))</f>
        <v>#VALUE!</v>
      </c>
      <c r="P2061" s="21" t="e">
        <f>IF(OR($B2061="",P$3&lt;$D2061+Настройки!$B$7),0,MAX(0,$E2061-MAX(0,SUMIFS(Тех_Движение!$G$2:$G$5111,Тех_Движение!$D$2:$D$5111,$C2061,Тех_Движение!$B$2:$B$5111,"&lt;="&amp;P$3)-$F2061)))</f>
        <v>#VALUE!</v>
      </c>
      <c r="Q2061" s="21" t="e">
        <f>IF(OR($B2061="",Q$3&lt;$D2061+Настройки!$B$7),0,MAX(0,$E2061-MAX(0,SUMIFS(Тех_Движение!$G$2:$G$5111,Тех_Движение!$D$2:$D$5111,$C2061,Тех_Движение!$B$2:$B$5111,"&lt;="&amp;Q$3)-$F2061)))</f>
        <v>#VALUE!</v>
      </c>
      <c r="R2061" s="21" t="str">
        <f t="shared" si="97"/>
        <v/>
      </c>
      <c r="S2061" s="23" t="str">
        <f>IF($B2061="","",VLOOKUP($C2061,Настройки!$A$11:$L$17,9,FALSE))</f>
        <v/>
      </c>
      <c r="T2061" s="23" t="str">
        <f t="shared" si="98"/>
        <v/>
      </c>
    </row>
    <row r="2062" spans="1:20" x14ac:dyDescent="0.3">
      <c r="A2062" s="20">
        <f>Тех_Движение!$A$2059</f>
        <v>2058</v>
      </c>
      <c r="B2062" s="20" t="str">
        <f>IF(Тех_Движение!$F$2059&gt;0,Тех_Движение!$I$2059,"")</f>
        <v/>
      </c>
      <c r="C2062" s="20" t="str">
        <f>IF($B2062="","",Тех_Движение!$D$2059)</f>
        <v/>
      </c>
      <c r="D2062" s="9" t="str">
        <f>IF($B2062="","",Тех_Движение!$B$2059)</f>
        <v/>
      </c>
      <c r="E2062" s="21" t="str">
        <f>IF($B2062="","",Тех_Движение!$F$2059)</f>
        <v/>
      </c>
      <c r="F2062" s="21" t="str">
        <f>IF($B2062="","",SUMIFS($E$5:$E2061,$C$5:$C2061,$C2062))</f>
        <v/>
      </c>
      <c r="G2062" s="21" t="str">
        <f>IF($B2062="","",MAX(0,$E2062-MAX(0,SUMIFS(Тех_Движение!$G$2:$G$5111,Тех_Движение!$D$2:$D$5111,$C2062,Тех_Движение!$B$2:$B$5111,"&lt;="&amp;Настройки!$B$5-1)-$F2062)))</f>
        <v/>
      </c>
      <c r="H2062" s="21" t="str">
        <f>IF($B2062="","",IF(AND($D2062&gt;=Настройки!$B$5,$D2062&lt;=Настройки!$B$6),$E2062,0))</f>
        <v/>
      </c>
      <c r="I2062" s="21" t="str">
        <f t="shared" si="96"/>
        <v/>
      </c>
      <c r="J2062" s="21" t="str">
        <f>IF($B2062="","",MAX(0,$E2062-MAX(0,SUMIFS(Тех_Движение!$G$2:$G$5111,Тех_Движение!$D$2:$D$5111,$C2062,Тех_Движение!$B$2:$B$5111,"&lt;="&amp;Настройки!$B$6)-$F2062)))</f>
        <v/>
      </c>
      <c r="K2062" s="21" t="e">
        <f>IF(OR($B2062="",K$3&lt;$D2062+Настройки!$B$7),0,MAX(0,$E2062-MAX(0,SUMIFS(Тех_Движение!$G$2:$G$5111,Тех_Движение!$D$2:$D$5111,$C2062,Тех_Движение!$B$2:$B$5111,"&lt;="&amp;K$3)-$F2062)))</f>
        <v>#VALUE!</v>
      </c>
      <c r="L2062" s="21" t="e">
        <f>IF(OR($B2062="",L$3&lt;$D2062+Настройки!$B$7),0,MAX(0,$E2062-MAX(0,SUMIFS(Тех_Движение!$G$2:$G$5111,Тех_Движение!$D$2:$D$5111,$C2062,Тех_Движение!$B$2:$B$5111,"&lt;="&amp;L$3)-$F2062)))</f>
        <v>#VALUE!</v>
      </c>
      <c r="M2062" s="21" t="e">
        <f>IF(OR($B2062="",M$3&lt;$D2062+Настройки!$B$7),0,MAX(0,$E2062-MAX(0,SUMIFS(Тех_Движение!$G$2:$G$5111,Тех_Движение!$D$2:$D$5111,$C2062,Тех_Движение!$B$2:$B$5111,"&lt;="&amp;M$3)-$F2062)))</f>
        <v>#VALUE!</v>
      </c>
      <c r="N2062" s="21" t="e">
        <f>IF(OR($B2062="",N$3&lt;$D2062+Настройки!$B$7),0,MAX(0,$E2062-MAX(0,SUMIFS(Тех_Движение!$G$2:$G$5111,Тех_Движение!$D$2:$D$5111,$C2062,Тех_Движение!$B$2:$B$5111,"&lt;="&amp;N$3)-$F2062)))</f>
        <v>#VALUE!</v>
      </c>
      <c r="O2062" s="21" t="e">
        <f>IF(OR($B2062="",O$3&lt;$D2062+Настройки!$B$7),0,MAX(0,$E2062-MAX(0,SUMIFS(Тех_Движение!$G$2:$G$5111,Тех_Движение!$D$2:$D$5111,$C2062,Тех_Движение!$B$2:$B$5111,"&lt;="&amp;O$3)-$F2062)))</f>
        <v>#VALUE!</v>
      </c>
      <c r="P2062" s="21" t="e">
        <f>IF(OR($B2062="",P$3&lt;$D2062+Настройки!$B$7),0,MAX(0,$E2062-MAX(0,SUMIFS(Тех_Движение!$G$2:$G$5111,Тех_Движение!$D$2:$D$5111,$C2062,Тех_Движение!$B$2:$B$5111,"&lt;="&amp;P$3)-$F2062)))</f>
        <v>#VALUE!</v>
      </c>
      <c r="Q2062" s="21" t="e">
        <f>IF(OR($B2062="",Q$3&lt;$D2062+Настройки!$B$7),0,MAX(0,$E2062-MAX(0,SUMIFS(Тех_Движение!$G$2:$G$5111,Тех_Движение!$D$2:$D$5111,$C2062,Тех_Движение!$B$2:$B$5111,"&lt;="&amp;Q$3)-$F2062)))</f>
        <v>#VALUE!</v>
      </c>
      <c r="R2062" s="21" t="str">
        <f t="shared" si="97"/>
        <v/>
      </c>
      <c r="S2062" s="23" t="str">
        <f>IF($B2062="","",VLOOKUP($C2062,Настройки!$A$11:$L$17,9,FALSE))</f>
        <v/>
      </c>
      <c r="T2062" s="23" t="str">
        <f t="shared" si="98"/>
        <v/>
      </c>
    </row>
    <row r="2063" spans="1:20" x14ac:dyDescent="0.3">
      <c r="A2063" s="20">
        <f>Тех_Движение!$A$2060</f>
        <v>2059</v>
      </c>
      <c r="B2063" s="20" t="str">
        <f>IF(Тех_Движение!$F$2060&gt;0,Тех_Движение!$I$2060,"")</f>
        <v/>
      </c>
      <c r="C2063" s="20" t="str">
        <f>IF($B2063="","",Тех_Движение!$D$2060)</f>
        <v/>
      </c>
      <c r="D2063" s="9" t="str">
        <f>IF($B2063="","",Тех_Движение!$B$2060)</f>
        <v/>
      </c>
      <c r="E2063" s="21" t="str">
        <f>IF($B2063="","",Тех_Движение!$F$2060)</f>
        <v/>
      </c>
      <c r="F2063" s="21" t="str">
        <f>IF($B2063="","",SUMIFS($E$5:$E2062,$C$5:$C2062,$C2063))</f>
        <v/>
      </c>
      <c r="G2063" s="21" t="str">
        <f>IF($B2063="","",MAX(0,$E2063-MAX(0,SUMIFS(Тех_Движение!$G$2:$G$5111,Тех_Движение!$D$2:$D$5111,$C2063,Тех_Движение!$B$2:$B$5111,"&lt;="&amp;Настройки!$B$5-1)-$F2063)))</f>
        <v/>
      </c>
      <c r="H2063" s="21" t="str">
        <f>IF($B2063="","",IF(AND($D2063&gt;=Настройки!$B$5,$D2063&lt;=Настройки!$B$6),$E2063,0))</f>
        <v/>
      </c>
      <c r="I2063" s="21" t="str">
        <f t="shared" si="96"/>
        <v/>
      </c>
      <c r="J2063" s="21" t="str">
        <f>IF($B2063="","",MAX(0,$E2063-MAX(0,SUMIFS(Тех_Движение!$G$2:$G$5111,Тех_Движение!$D$2:$D$5111,$C2063,Тех_Движение!$B$2:$B$5111,"&lt;="&amp;Настройки!$B$6)-$F2063)))</f>
        <v/>
      </c>
      <c r="K2063" s="21" t="e">
        <f>IF(OR($B2063="",K$3&lt;$D2063+Настройки!$B$7),0,MAX(0,$E2063-MAX(0,SUMIFS(Тех_Движение!$G$2:$G$5111,Тех_Движение!$D$2:$D$5111,$C2063,Тех_Движение!$B$2:$B$5111,"&lt;="&amp;K$3)-$F2063)))</f>
        <v>#VALUE!</v>
      </c>
      <c r="L2063" s="21" t="e">
        <f>IF(OR($B2063="",L$3&lt;$D2063+Настройки!$B$7),0,MAX(0,$E2063-MAX(0,SUMIFS(Тех_Движение!$G$2:$G$5111,Тех_Движение!$D$2:$D$5111,$C2063,Тех_Движение!$B$2:$B$5111,"&lt;="&amp;L$3)-$F2063)))</f>
        <v>#VALUE!</v>
      </c>
      <c r="M2063" s="21" t="e">
        <f>IF(OR($B2063="",M$3&lt;$D2063+Настройки!$B$7),0,MAX(0,$E2063-MAX(0,SUMIFS(Тех_Движение!$G$2:$G$5111,Тех_Движение!$D$2:$D$5111,$C2063,Тех_Движение!$B$2:$B$5111,"&lt;="&amp;M$3)-$F2063)))</f>
        <v>#VALUE!</v>
      </c>
      <c r="N2063" s="21" t="e">
        <f>IF(OR($B2063="",N$3&lt;$D2063+Настройки!$B$7),0,MAX(0,$E2063-MAX(0,SUMIFS(Тех_Движение!$G$2:$G$5111,Тех_Движение!$D$2:$D$5111,$C2063,Тех_Движение!$B$2:$B$5111,"&lt;="&amp;N$3)-$F2063)))</f>
        <v>#VALUE!</v>
      </c>
      <c r="O2063" s="21" t="e">
        <f>IF(OR($B2063="",O$3&lt;$D2063+Настройки!$B$7),0,MAX(0,$E2063-MAX(0,SUMIFS(Тех_Движение!$G$2:$G$5111,Тех_Движение!$D$2:$D$5111,$C2063,Тех_Движение!$B$2:$B$5111,"&lt;="&amp;O$3)-$F2063)))</f>
        <v>#VALUE!</v>
      </c>
      <c r="P2063" s="21" t="e">
        <f>IF(OR($B2063="",P$3&lt;$D2063+Настройки!$B$7),0,MAX(0,$E2063-MAX(0,SUMIFS(Тех_Движение!$G$2:$G$5111,Тех_Движение!$D$2:$D$5111,$C2063,Тех_Движение!$B$2:$B$5111,"&lt;="&amp;P$3)-$F2063)))</f>
        <v>#VALUE!</v>
      </c>
      <c r="Q2063" s="21" t="e">
        <f>IF(OR($B2063="",Q$3&lt;$D2063+Настройки!$B$7),0,MAX(0,$E2063-MAX(0,SUMIFS(Тех_Движение!$G$2:$G$5111,Тех_Движение!$D$2:$D$5111,$C2063,Тех_Движение!$B$2:$B$5111,"&lt;="&amp;Q$3)-$F2063)))</f>
        <v>#VALUE!</v>
      </c>
      <c r="R2063" s="21" t="str">
        <f t="shared" si="97"/>
        <v/>
      </c>
      <c r="S2063" s="23" t="str">
        <f>IF($B2063="","",VLOOKUP($C2063,Настройки!$A$11:$L$17,9,FALSE))</f>
        <v/>
      </c>
      <c r="T2063" s="23" t="str">
        <f t="shared" si="98"/>
        <v/>
      </c>
    </row>
    <row r="2064" spans="1:20" x14ac:dyDescent="0.3">
      <c r="A2064" s="20">
        <f>Тех_Движение!$A$2061</f>
        <v>2060</v>
      </c>
      <c r="B2064" s="20" t="str">
        <f>IF(Тех_Движение!$F$2061&gt;0,Тех_Движение!$I$2061,"")</f>
        <v/>
      </c>
      <c r="C2064" s="20" t="str">
        <f>IF($B2064="","",Тех_Движение!$D$2061)</f>
        <v/>
      </c>
      <c r="D2064" s="9" t="str">
        <f>IF($B2064="","",Тех_Движение!$B$2061)</f>
        <v/>
      </c>
      <c r="E2064" s="21" t="str">
        <f>IF($B2064="","",Тех_Движение!$F$2061)</f>
        <v/>
      </c>
      <c r="F2064" s="21" t="str">
        <f>IF($B2064="","",SUMIFS($E$5:$E2063,$C$5:$C2063,$C2064))</f>
        <v/>
      </c>
      <c r="G2064" s="21" t="str">
        <f>IF($B2064="","",MAX(0,$E2064-MAX(0,SUMIFS(Тех_Движение!$G$2:$G$5111,Тех_Движение!$D$2:$D$5111,$C2064,Тех_Движение!$B$2:$B$5111,"&lt;="&amp;Настройки!$B$5-1)-$F2064)))</f>
        <v/>
      </c>
      <c r="H2064" s="21" t="str">
        <f>IF($B2064="","",IF(AND($D2064&gt;=Настройки!$B$5,$D2064&lt;=Настройки!$B$6),$E2064,0))</f>
        <v/>
      </c>
      <c r="I2064" s="21" t="str">
        <f t="shared" si="96"/>
        <v/>
      </c>
      <c r="J2064" s="21" t="str">
        <f>IF($B2064="","",MAX(0,$E2064-MAX(0,SUMIFS(Тех_Движение!$G$2:$G$5111,Тех_Движение!$D$2:$D$5111,$C2064,Тех_Движение!$B$2:$B$5111,"&lt;="&amp;Настройки!$B$6)-$F2064)))</f>
        <v/>
      </c>
      <c r="K2064" s="21" t="e">
        <f>IF(OR($B2064="",K$3&lt;$D2064+Настройки!$B$7),0,MAX(0,$E2064-MAX(0,SUMIFS(Тех_Движение!$G$2:$G$5111,Тех_Движение!$D$2:$D$5111,$C2064,Тех_Движение!$B$2:$B$5111,"&lt;="&amp;K$3)-$F2064)))</f>
        <v>#VALUE!</v>
      </c>
      <c r="L2064" s="21" t="e">
        <f>IF(OR($B2064="",L$3&lt;$D2064+Настройки!$B$7),0,MAX(0,$E2064-MAX(0,SUMIFS(Тех_Движение!$G$2:$G$5111,Тех_Движение!$D$2:$D$5111,$C2064,Тех_Движение!$B$2:$B$5111,"&lt;="&amp;L$3)-$F2064)))</f>
        <v>#VALUE!</v>
      </c>
      <c r="M2064" s="21" t="e">
        <f>IF(OR($B2064="",M$3&lt;$D2064+Настройки!$B$7),0,MAX(0,$E2064-MAX(0,SUMIFS(Тех_Движение!$G$2:$G$5111,Тех_Движение!$D$2:$D$5111,$C2064,Тех_Движение!$B$2:$B$5111,"&lt;="&amp;M$3)-$F2064)))</f>
        <v>#VALUE!</v>
      </c>
      <c r="N2064" s="21" t="e">
        <f>IF(OR($B2064="",N$3&lt;$D2064+Настройки!$B$7),0,MAX(0,$E2064-MAX(0,SUMIFS(Тех_Движение!$G$2:$G$5111,Тех_Движение!$D$2:$D$5111,$C2064,Тех_Движение!$B$2:$B$5111,"&lt;="&amp;N$3)-$F2064)))</f>
        <v>#VALUE!</v>
      </c>
      <c r="O2064" s="21" t="e">
        <f>IF(OR($B2064="",O$3&lt;$D2064+Настройки!$B$7),0,MAX(0,$E2064-MAX(0,SUMIFS(Тех_Движение!$G$2:$G$5111,Тех_Движение!$D$2:$D$5111,$C2064,Тех_Движение!$B$2:$B$5111,"&lt;="&amp;O$3)-$F2064)))</f>
        <v>#VALUE!</v>
      </c>
      <c r="P2064" s="21" t="e">
        <f>IF(OR($B2064="",P$3&lt;$D2064+Настройки!$B$7),0,MAX(0,$E2064-MAX(0,SUMIFS(Тех_Движение!$G$2:$G$5111,Тех_Движение!$D$2:$D$5111,$C2064,Тех_Движение!$B$2:$B$5111,"&lt;="&amp;P$3)-$F2064)))</f>
        <v>#VALUE!</v>
      </c>
      <c r="Q2064" s="21" t="e">
        <f>IF(OR($B2064="",Q$3&lt;$D2064+Настройки!$B$7),0,MAX(0,$E2064-MAX(0,SUMIFS(Тех_Движение!$G$2:$G$5111,Тех_Движение!$D$2:$D$5111,$C2064,Тех_Движение!$B$2:$B$5111,"&lt;="&amp;Q$3)-$F2064)))</f>
        <v>#VALUE!</v>
      </c>
      <c r="R2064" s="21" t="str">
        <f t="shared" si="97"/>
        <v/>
      </c>
      <c r="S2064" s="23" t="str">
        <f>IF($B2064="","",VLOOKUP($C2064,Настройки!$A$11:$L$17,9,FALSE))</f>
        <v/>
      </c>
      <c r="T2064" s="23" t="str">
        <f t="shared" si="98"/>
        <v/>
      </c>
    </row>
    <row r="2065" spans="1:20" x14ac:dyDescent="0.3">
      <c r="A2065" s="20">
        <f>Тех_Движение!$A$2062</f>
        <v>2061</v>
      </c>
      <c r="B2065" s="20" t="str">
        <f>IF(Тех_Движение!$F$2062&gt;0,Тех_Движение!$I$2062,"")</f>
        <v/>
      </c>
      <c r="C2065" s="20" t="str">
        <f>IF($B2065="","",Тех_Движение!$D$2062)</f>
        <v/>
      </c>
      <c r="D2065" s="9" t="str">
        <f>IF($B2065="","",Тех_Движение!$B$2062)</f>
        <v/>
      </c>
      <c r="E2065" s="21" t="str">
        <f>IF($B2065="","",Тех_Движение!$F$2062)</f>
        <v/>
      </c>
      <c r="F2065" s="21" t="str">
        <f>IF($B2065="","",SUMIFS($E$5:$E2064,$C$5:$C2064,$C2065))</f>
        <v/>
      </c>
      <c r="G2065" s="21" t="str">
        <f>IF($B2065="","",MAX(0,$E2065-MAX(0,SUMIFS(Тех_Движение!$G$2:$G$5111,Тех_Движение!$D$2:$D$5111,$C2065,Тех_Движение!$B$2:$B$5111,"&lt;="&amp;Настройки!$B$5-1)-$F2065)))</f>
        <v/>
      </c>
      <c r="H2065" s="21" t="str">
        <f>IF($B2065="","",IF(AND($D2065&gt;=Настройки!$B$5,$D2065&lt;=Настройки!$B$6),$E2065,0))</f>
        <v/>
      </c>
      <c r="I2065" s="21" t="str">
        <f t="shared" si="96"/>
        <v/>
      </c>
      <c r="J2065" s="21" t="str">
        <f>IF($B2065="","",MAX(0,$E2065-MAX(0,SUMIFS(Тех_Движение!$G$2:$G$5111,Тех_Движение!$D$2:$D$5111,$C2065,Тех_Движение!$B$2:$B$5111,"&lt;="&amp;Настройки!$B$6)-$F2065)))</f>
        <v/>
      </c>
      <c r="K2065" s="21" t="e">
        <f>IF(OR($B2065="",K$3&lt;$D2065+Настройки!$B$7),0,MAX(0,$E2065-MAX(0,SUMIFS(Тех_Движение!$G$2:$G$5111,Тех_Движение!$D$2:$D$5111,$C2065,Тех_Движение!$B$2:$B$5111,"&lt;="&amp;K$3)-$F2065)))</f>
        <v>#VALUE!</v>
      </c>
      <c r="L2065" s="21" t="e">
        <f>IF(OR($B2065="",L$3&lt;$D2065+Настройки!$B$7),0,MAX(0,$E2065-MAX(0,SUMIFS(Тех_Движение!$G$2:$G$5111,Тех_Движение!$D$2:$D$5111,$C2065,Тех_Движение!$B$2:$B$5111,"&lt;="&amp;L$3)-$F2065)))</f>
        <v>#VALUE!</v>
      </c>
      <c r="M2065" s="21" t="e">
        <f>IF(OR($B2065="",M$3&lt;$D2065+Настройки!$B$7),0,MAX(0,$E2065-MAX(0,SUMIFS(Тех_Движение!$G$2:$G$5111,Тех_Движение!$D$2:$D$5111,$C2065,Тех_Движение!$B$2:$B$5111,"&lt;="&amp;M$3)-$F2065)))</f>
        <v>#VALUE!</v>
      </c>
      <c r="N2065" s="21" t="e">
        <f>IF(OR($B2065="",N$3&lt;$D2065+Настройки!$B$7),0,MAX(0,$E2065-MAX(0,SUMIFS(Тех_Движение!$G$2:$G$5111,Тех_Движение!$D$2:$D$5111,$C2065,Тех_Движение!$B$2:$B$5111,"&lt;="&amp;N$3)-$F2065)))</f>
        <v>#VALUE!</v>
      </c>
      <c r="O2065" s="21" t="e">
        <f>IF(OR($B2065="",O$3&lt;$D2065+Настройки!$B$7),0,MAX(0,$E2065-MAX(0,SUMIFS(Тех_Движение!$G$2:$G$5111,Тех_Движение!$D$2:$D$5111,$C2065,Тех_Движение!$B$2:$B$5111,"&lt;="&amp;O$3)-$F2065)))</f>
        <v>#VALUE!</v>
      </c>
      <c r="P2065" s="21" t="e">
        <f>IF(OR($B2065="",P$3&lt;$D2065+Настройки!$B$7),0,MAX(0,$E2065-MAX(0,SUMIFS(Тех_Движение!$G$2:$G$5111,Тех_Движение!$D$2:$D$5111,$C2065,Тех_Движение!$B$2:$B$5111,"&lt;="&amp;P$3)-$F2065)))</f>
        <v>#VALUE!</v>
      </c>
      <c r="Q2065" s="21" t="e">
        <f>IF(OR($B2065="",Q$3&lt;$D2065+Настройки!$B$7),0,MAX(0,$E2065-MAX(0,SUMIFS(Тех_Движение!$G$2:$G$5111,Тех_Движение!$D$2:$D$5111,$C2065,Тех_Движение!$B$2:$B$5111,"&lt;="&amp;Q$3)-$F2065)))</f>
        <v>#VALUE!</v>
      </c>
      <c r="R2065" s="21" t="str">
        <f t="shared" si="97"/>
        <v/>
      </c>
      <c r="S2065" s="23" t="str">
        <f>IF($B2065="","",VLOOKUP($C2065,Настройки!$A$11:$L$17,9,FALSE))</f>
        <v/>
      </c>
      <c r="T2065" s="23" t="str">
        <f t="shared" si="98"/>
        <v/>
      </c>
    </row>
    <row r="2066" spans="1:20" x14ac:dyDescent="0.3">
      <c r="A2066" s="20">
        <f>Тех_Движение!$A$2063</f>
        <v>2062</v>
      </c>
      <c r="B2066" s="20" t="str">
        <f>IF(Тех_Движение!$F$2063&gt;0,Тех_Движение!$I$2063,"")</f>
        <v/>
      </c>
      <c r="C2066" s="20" t="str">
        <f>IF($B2066="","",Тех_Движение!$D$2063)</f>
        <v/>
      </c>
      <c r="D2066" s="9" t="str">
        <f>IF($B2066="","",Тех_Движение!$B$2063)</f>
        <v/>
      </c>
      <c r="E2066" s="21" t="str">
        <f>IF($B2066="","",Тех_Движение!$F$2063)</f>
        <v/>
      </c>
      <c r="F2066" s="21" t="str">
        <f>IF($B2066="","",SUMIFS($E$5:$E2065,$C$5:$C2065,$C2066))</f>
        <v/>
      </c>
      <c r="G2066" s="21" t="str">
        <f>IF($B2066="","",MAX(0,$E2066-MAX(0,SUMIFS(Тех_Движение!$G$2:$G$5111,Тех_Движение!$D$2:$D$5111,$C2066,Тех_Движение!$B$2:$B$5111,"&lt;="&amp;Настройки!$B$5-1)-$F2066)))</f>
        <v/>
      </c>
      <c r="H2066" s="21" t="str">
        <f>IF($B2066="","",IF(AND($D2066&gt;=Настройки!$B$5,$D2066&lt;=Настройки!$B$6),$E2066,0))</f>
        <v/>
      </c>
      <c r="I2066" s="21" t="str">
        <f t="shared" si="96"/>
        <v/>
      </c>
      <c r="J2066" s="21" t="str">
        <f>IF($B2066="","",MAX(0,$E2066-MAX(0,SUMIFS(Тех_Движение!$G$2:$G$5111,Тех_Движение!$D$2:$D$5111,$C2066,Тех_Движение!$B$2:$B$5111,"&lt;="&amp;Настройки!$B$6)-$F2066)))</f>
        <v/>
      </c>
      <c r="K2066" s="21" t="e">
        <f>IF(OR($B2066="",K$3&lt;$D2066+Настройки!$B$7),0,MAX(0,$E2066-MAX(0,SUMIFS(Тех_Движение!$G$2:$G$5111,Тех_Движение!$D$2:$D$5111,$C2066,Тех_Движение!$B$2:$B$5111,"&lt;="&amp;K$3)-$F2066)))</f>
        <v>#VALUE!</v>
      </c>
      <c r="L2066" s="21" t="e">
        <f>IF(OR($B2066="",L$3&lt;$D2066+Настройки!$B$7),0,MAX(0,$E2066-MAX(0,SUMIFS(Тех_Движение!$G$2:$G$5111,Тех_Движение!$D$2:$D$5111,$C2066,Тех_Движение!$B$2:$B$5111,"&lt;="&amp;L$3)-$F2066)))</f>
        <v>#VALUE!</v>
      </c>
      <c r="M2066" s="21" t="e">
        <f>IF(OR($B2066="",M$3&lt;$D2066+Настройки!$B$7),0,MAX(0,$E2066-MAX(0,SUMIFS(Тех_Движение!$G$2:$G$5111,Тех_Движение!$D$2:$D$5111,$C2066,Тех_Движение!$B$2:$B$5111,"&lt;="&amp;M$3)-$F2066)))</f>
        <v>#VALUE!</v>
      </c>
      <c r="N2066" s="21" t="e">
        <f>IF(OR($B2066="",N$3&lt;$D2066+Настройки!$B$7),0,MAX(0,$E2066-MAX(0,SUMIFS(Тех_Движение!$G$2:$G$5111,Тех_Движение!$D$2:$D$5111,$C2066,Тех_Движение!$B$2:$B$5111,"&lt;="&amp;N$3)-$F2066)))</f>
        <v>#VALUE!</v>
      </c>
      <c r="O2066" s="21" t="e">
        <f>IF(OR($B2066="",O$3&lt;$D2066+Настройки!$B$7),0,MAX(0,$E2066-MAX(0,SUMIFS(Тех_Движение!$G$2:$G$5111,Тех_Движение!$D$2:$D$5111,$C2066,Тех_Движение!$B$2:$B$5111,"&lt;="&amp;O$3)-$F2066)))</f>
        <v>#VALUE!</v>
      </c>
      <c r="P2066" s="21" t="e">
        <f>IF(OR($B2066="",P$3&lt;$D2066+Настройки!$B$7),0,MAX(0,$E2066-MAX(0,SUMIFS(Тех_Движение!$G$2:$G$5111,Тех_Движение!$D$2:$D$5111,$C2066,Тех_Движение!$B$2:$B$5111,"&lt;="&amp;P$3)-$F2066)))</f>
        <v>#VALUE!</v>
      </c>
      <c r="Q2066" s="21" t="e">
        <f>IF(OR($B2066="",Q$3&lt;$D2066+Настройки!$B$7),0,MAX(0,$E2066-MAX(0,SUMIFS(Тех_Движение!$G$2:$G$5111,Тех_Движение!$D$2:$D$5111,$C2066,Тех_Движение!$B$2:$B$5111,"&lt;="&amp;Q$3)-$F2066)))</f>
        <v>#VALUE!</v>
      </c>
      <c r="R2066" s="21" t="str">
        <f t="shared" si="97"/>
        <v/>
      </c>
      <c r="S2066" s="23" t="str">
        <f>IF($B2066="","",VLOOKUP($C2066,Настройки!$A$11:$L$17,9,FALSE))</f>
        <v/>
      </c>
      <c r="T2066" s="23" t="str">
        <f t="shared" si="98"/>
        <v/>
      </c>
    </row>
    <row r="2067" spans="1:20" x14ac:dyDescent="0.3">
      <c r="A2067" s="20">
        <f>Тех_Движение!$A$2064</f>
        <v>2063</v>
      </c>
      <c r="B2067" s="20" t="str">
        <f>IF(Тех_Движение!$F$2064&gt;0,Тех_Движение!$I$2064,"")</f>
        <v/>
      </c>
      <c r="C2067" s="20" t="str">
        <f>IF($B2067="","",Тех_Движение!$D$2064)</f>
        <v/>
      </c>
      <c r="D2067" s="9" t="str">
        <f>IF($B2067="","",Тех_Движение!$B$2064)</f>
        <v/>
      </c>
      <c r="E2067" s="21" t="str">
        <f>IF($B2067="","",Тех_Движение!$F$2064)</f>
        <v/>
      </c>
      <c r="F2067" s="21" t="str">
        <f>IF($B2067="","",SUMIFS($E$5:$E2066,$C$5:$C2066,$C2067))</f>
        <v/>
      </c>
      <c r="G2067" s="21" t="str">
        <f>IF($B2067="","",MAX(0,$E2067-MAX(0,SUMIFS(Тех_Движение!$G$2:$G$5111,Тех_Движение!$D$2:$D$5111,$C2067,Тех_Движение!$B$2:$B$5111,"&lt;="&amp;Настройки!$B$5-1)-$F2067)))</f>
        <v/>
      </c>
      <c r="H2067" s="21" t="str">
        <f>IF($B2067="","",IF(AND($D2067&gt;=Настройки!$B$5,$D2067&lt;=Настройки!$B$6),$E2067,0))</f>
        <v/>
      </c>
      <c r="I2067" s="21" t="str">
        <f t="shared" si="96"/>
        <v/>
      </c>
      <c r="J2067" s="21" t="str">
        <f>IF($B2067="","",MAX(0,$E2067-MAX(0,SUMIFS(Тех_Движение!$G$2:$G$5111,Тех_Движение!$D$2:$D$5111,$C2067,Тех_Движение!$B$2:$B$5111,"&lt;="&amp;Настройки!$B$6)-$F2067)))</f>
        <v/>
      </c>
      <c r="K2067" s="21" t="e">
        <f>IF(OR($B2067="",K$3&lt;$D2067+Настройки!$B$7),0,MAX(0,$E2067-MAX(0,SUMIFS(Тех_Движение!$G$2:$G$5111,Тех_Движение!$D$2:$D$5111,$C2067,Тех_Движение!$B$2:$B$5111,"&lt;="&amp;K$3)-$F2067)))</f>
        <v>#VALUE!</v>
      </c>
      <c r="L2067" s="21" t="e">
        <f>IF(OR($B2067="",L$3&lt;$D2067+Настройки!$B$7),0,MAX(0,$E2067-MAX(0,SUMIFS(Тех_Движение!$G$2:$G$5111,Тех_Движение!$D$2:$D$5111,$C2067,Тех_Движение!$B$2:$B$5111,"&lt;="&amp;L$3)-$F2067)))</f>
        <v>#VALUE!</v>
      </c>
      <c r="M2067" s="21" t="e">
        <f>IF(OR($B2067="",M$3&lt;$D2067+Настройки!$B$7),0,MAX(0,$E2067-MAX(0,SUMIFS(Тех_Движение!$G$2:$G$5111,Тех_Движение!$D$2:$D$5111,$C2067,Тех_Движение!$B$2:$B$5111,"&lt;="&amp;M$3)-$F2067)))</f>
        <v>#VALUE!</v>
      </c>
      <c r="N2067" s="21" t="e">
        <f>IF(OR($B2067="",N$3&lt;$D2067+Настройки!$B$7),0,MAX(0,$E2067-MAX(0,SUMIFS(Тех_Движение!$G$2:$G$5111,Тех_Движение!$D$2:$D$5111,$C2067,Тех_Движение!$B$2:$B$5111,"&lt;="&amp;N$3)-$F2067)))</f>
        <v>#VALUE!</v>
      </c>
      <c r="O2067" s="21" t="e">
        <f>IF(OR($B2067="",O$3&lt;$D2067+Настройки!$B$7),0,MAX(0,$E2067-MAX(0,SUMIFS(Тех_Движение!$G$2:$G$5111,Тех_Движение!$D$2:$D$5111,$C2067,Тех_Движение!$B$2:$B$5111,"&lt;="&amp;O$3)-$F2067)))</f>
        <v>#VALUE!</v>
      </c>
      <c r="P2067" s="21" t="e">
        <f>IF(OR($B2067="",P$3&lt;$D2067+Настройки!$B$7),0,MAX(0,$E2067-MAX(0,SUMIFS(Тех_Движение!$G$2:$G$5111,Тех_Движение!$D$2:$D$5111,$C2067,Тех_Движение!$B$2:$B$5111,"&lt;="&amp;P$3)-$F2067)))</f>
        <v>#VALUE!</v>
      </c>
      <c r="Q2067" s="21" t="e">
        <f>IF(OR($B2067="",Q$3&lt;$D2067+Настройки!$B$7),0,MAX(0,$E2067-MAX(0,SUMIFS(Тех_Движение!$G$2:$G$5111,Тех_Движение!$D$2:$D$5111,$C2067,Тех_Движение!$B$2:$B$5111,"&lt;="&amp;Q$3)-$F2067)))</f>
        <v>#VALUE!</v>
      </c>
      <c r="R2067" s="21" t="str">
        <f t="shared" si="97"/>
        <v/>
      </c>
      <c r="S2067" s="23" t="str">
        <f>IF($B2067="","",VLOOKUP($C2067,Настройки!$A$11:$L$17,9,FALSE))</f>
        <v/>
      </c>
      <c r="T2067" s="23" t="str">
        <f t="shared" si="98"/>
        <v/>
      </c>
    </row>
    <row r="2068" spans="1:20" x14ac:dyDescent="0.3">
      <c r="A2068" s="20">
        <f>Тех_Движение!$A$2065</f>
        <v>2064</v>
      </c>
      <c r="B2068" s="20" t="str">
        <f>IF(Тех_Движение!$F$2065&gt;0,Тех_Движение!$I$2065,"")</f>
        <v/>
      </c>
      <c r="C2068" s="20" t="str">
        <f>IF($B2068="","",Тех_Движение!$D$2065)</f>
        <v/>
      </c>
      <c r="D2068" s="9" t="str">
        <f>IF($B2068="","",Тех_Движение!$B$2065)</f>
        <v/>
      </c>
      <c r="E2068" s="21" t="str">
        <f>IF($B2068="","",Тех_Движение!$F$2065)</f>
        <v/>
      </c>
      <c r="F2068" s="21" t="str">
        <f>IF($B2068="","",SUMIFS($E$5:$E2067,$C$5:$C2067,$C2068))</f>
        <v/>
      </c>
      <c r="G2068" s="21" t="str">
        <f>IF($B2068="","",MAX(0,$E2068-MAX(0,SUMIFS(Тех_Движение!$G$2:$G$5111,Тех_Движение!$D$2:$D$5111,$C2068,Тех_Движение!$B$2:$B$5111,"&lt;="&amp;Настройки!$B$5-1)-$F2068)))</f>
        <v/>
      </c>
      <c r="H2068" s="21" t="str">
        <f>IF($B2068="","",IF(AND($D2068&gt;=Настройки!$B$5,$D2068&lt;=Настройки!$B$6),$E2068,0))</f>
        <v/>
      </c>
      <c r="I2068" s="21" t="str">
        <f t="shared" si="96"/>
        <v/>
      </c>
      <c r="J2068" s="21" t="str">
        <f>IF($B2068="","",MAX(0,$E2068-MAX(0,SUMIFS(Тех_Движение!$G$2:$G$5111,Тех_Движение!$D$2:$D$5111,$C2068,Тех_Движение!$B$2:$B$5111,"&lt;="&amp;Настройки!$B$6)-$F2068)))</f>
        <v/>
      </c>
      <c r="K2068" s="21" t="e">
        <f>IF(OR($B2068="",K$3&lt;$D2068+Настройки!$B$7),0,MAX(0,$E2068-MAX(0,SUMIFS(Тех_Движение!$G$2:$G$5111,Тех_Движение!$D$2:$D$5111,$C2068,Тех_Движение!$B$2:$B$5111,"&lt;="&amp;K$3)-$F2068)))</f>
        <v>#VALUE!</v>
      </c>
      <c r="L2068" s="21" t="e">
        <f>IF(OR($B2068="",L$3&lt;$D2068+Настройки!$B$7),0,MAX(0,$E2068-MAX(0,SUMIFS(Тех_Движение!$G$2:$G$5111,Тех_Движение!$D$2:$D$5111,$C2068,Тех_Движение!$B$2:$B$5111,"&lt;="&amp;L$3)-$F2068)))</f>
        <v>#VALUE!</v>
      </c>
      <c r="M2068" s="21" t="e">
        <f>IF(OR($B2068="",M$3&lt;$D2068+Настройки!$B$7),0,MAX(0,$E2068-MAX(0,SUMIFS(Тех_Движение!$G$2:$G$5111,Тех_Движение!$D$2:$D$5111,$C2068,Тех_Движение!$B$2:$B$5111,"&lt;="&amp;M$3)-$F2068)))</f>
        <v>#VALUE!</v>
      </c>
      <c r="N2068" s="21" t="e">
        <f>IF(OR($B2068="",N$3&lt;$D2068+Настройки!$B$7),0,MAX(0,$E2068-MAX(0,SUMIFS(Тех_Движение!$G$2:$G$5111,Тех_Движение!$D$2:$D$5111,$C2068,Тех_Движение!$B$2:$B$5111,"&lt;="&amp;N$3)-$F2068)))</f>
        <v>#VALUE!</v>
      </c>
      <c r="O2068" s="21" t="e">
        <f>IF(OR($B2068="",O$3&lt;$D2068+Настройки!$B$7),0,MAX(0,$E2068-MAX(0,SUMIFS(Тех_Движение!$G$2:$G$5111,Тех_Движение!$D$2:$D$5111,$C2068,Тех_Движение!$B$2:$B$5111,"&lt;="&amp;O$3)-$F2068)))</f>
        <v>#VALUE!</v>
      </c>
      <c r="P2068" s="21" t="e">
        <f>IF(OR($B2068="",P$3&lt;$D2068+Настройки!$B$7),0,MAX(0,$E2068-MAX(0,SUMIFS(Тех_Движение!$G$2:$G$5111,Тех_Движение!$D$2:$D$5111,$C2068,Тех_Движение!$B$2:$B$5111,"&lt;="&amp;P$3)-$F2068)))</f>
        <v>#VALUE!</v>
      </c>
      <c r="Q2068" s="21" t="e">
        <f>IF(OR($B2068="",Q$3&lt;$D2068+Настройки!$B$7),0,MAX(0,$E2068-MAX(0,SUMIFS(Тех_Движение!$G$2:$G$5111,Тех_Движение!$D$2:$D$5111,$C2068,Тех_Движение!$B$2:$B$5111,"&lt;="&amp;Q$3)-$F2068)))</f>
        <v>#VALUE!</v>
      </c>
      <c r="R2068" s="21" t="str">
        <f t="shared" si="97"/>
        <v/>
      </c>
      <c r="S2068" s="23" t="str">
        <f>IF($B2068="","",VLOOKUP($C2068,Настройки!$A$11:$L$17,9,FALSE))</f>
        <v/>
      </c>
      <c r="T2068" s="23" t="str">
        <f t="shared" si="98"/>
        <v/>
      </c>
    </row>
    <row r="2069" spans="1:20" x14ac:dyDescent="0.3">
      <c r="A2069" s="20">
        <f>Тех_Движение!$A$2066</f>
        <v>2065</v>
      </c>
      <c r="B2069" s="20" t="str">
        <f>IF(Тех_Движение!$F$2066&gt;0,Тех_Движение!$I$2066,"")</f>
        <v/>
      </c>
      <c r="C2069" s="20" t="str">
        <f>IF($B2069="","",Тех_Движение!$D$2066)</f>
        <v/>
      </c>
      <c r="D2069" s="9" t="str">
        <f>IF($B2069="","",Тех_Движение!$B$2066)</f>
        <v/>
      </c>
      <c r="E2069" s="21" t="str">
        <f>IF($B2069="","",Тех_Движение!$F$2066)</f>
        <v/>
      </c>
      <c r="F2069" s="21" t="str">
        <f>IF($B2069="","",SUMIFS($E$5:$E2068,$C$5:$C2068,$C2069))</f>
        <v/>
      </c>
      <c r="G2069" s="21" t="str">
        <f>IF($B2069="","",MAX(0,$E2069-MAX(0,SUMIFS(Тех_Движение!$G$2:$G$5111,Тех_Движение!$D$2:$D$5111,$C2069,Тех_Движение!$B$2:$B$5111,"&lt;="&amp;Настройки!$B$5-1)-$F2069)))</f>
        <v/>
      </c>
      <c r="H2069" s="21" t="str">
        <f>IF($B2069="","",IF(AND($D2069&gt;=Настройки!$B$5,$D2069&lt;=Настройки!$B$6),$E2069,0))</f>
        <v/>
      </c>
      <c r="I2069" s="21" t="str">
        <f t="shared" si="96"/>
        <v/>
      </c>
      <c r="J2069" s="21" t="str">
        <f>IF($B2069="","",MAX(0,$E2069-MAX(0,SUMIFS(Тех_Движение!$G$2:$G$5111,Тех_Движение!$D$2:$D$5111,$C2069,Тех_Движение!$B$2:$B$5111,"&lt;="&amp;Настройки!$B$6)-$F2069)))</f>
        <v/>
      </c>
      <c r="K2069" s="21" t="e">
        <f>IF(OR($B2069="",K$3&lt;$D2069+Настройки!$B$7),0,MAX(0,$E2069-MAX(0,SUMIFS(Тех_Движение!$G$2:$G$5111,Тех_Движение!$D$2:$D$5111,$C2069,Тех_Движение!$B$2:$B$5111,"&lt;="&amp;K$3)-$F2069)))</f>
        <v>#VALUE!</v>
      </c>
      <c r="L2069" s="21" t="e">
        <f>IF(OR($B2069="",L$3&lt;$D2069+Настройки!$B$7),0,MAX(0,$E2069-MAX(0,SUMIFS(Тех_Движение!$G$2:$G$5111,Тех_Движение!$D$2:$D$5111,$C2069,Тех_Движение!$B$2:$B$5111,"&lt;="&amp;L$3)-$F2069)))</f>
        <v>#VALUE!</v>
      </c>
      <c r="M2069" s="21" t="e">
        <f>IF(OR($B2069="",M$3&lt;$D2069+Настройки!$B$7),0,MAX(0,$E2069-MAX(0,SUMIFS(Тех_Движение!$G$2:$G$5111,Тех_Движение!$D$2:$D$5111,$C2069,Тех_Движение!$B$2:$B$5111,"&lt;="&amp;M$3)-$F2069)))</f>
        <v>#VALUE!</v>
      </c>
      <c r="N2069" s="21" t="e">
        <f>IF(OR($B2069="",N$3&lt;$D2069+Настройки!$B$7),0,MAX(0,$E2069-MAX(0,SUMIFS(Тех_Движение!$G$2:$G$5111,Тех_Движение!$D$2:$D$5111,$C2069,Тех_Движение!$B$2:$B$5111,"&lt;="&amp;N$3)-$F2069)))</f>
        <v>#VALUE!</v>
      </c>
      <c r="O2069" s="21" t="e">
        <f>IF(OR($B2069="",O$3&lt;$D2069+Настройки!$B$7),0,MAX(0,$E2069-MAX(0,SUMIFS(Тех_Движение!$G$2:$G$5111,Тех_Движение!$D$2:$D$5111,$C2069,Тех_Движение!$B$2:$B$5111,"&lt;="&amp;O$3)-$F2069)))</f>
        <v>#VALUE!</v>
      </c>
      <c r="P2069" s="21" t="e">
        <f>IF(OR($B2069="",P$3&lt;$D2069+Настройки!$B$7),0,MAX(0,$E2069-MAX(0,SUMIFS(Тех_Движение!$G$2:$G$5111,Тех_Движение!$D$2:$D$5111,$C2069,Тех_Движение!$B$2:$B$5111,"&lt;="&amp;P$3)-$F2069)))</f>
        <v>#VALUE!</v>
      </c>
      <c r="Q2069" s="21" t="e">
        <f>IF(OR($B2069="",Q$3&lt;$D2069+Настройки!$B$7),0,MAX(0,$E2069-MAX(0,SUMIFS(Тех_Движение!$G$2:$G$5111,Тех_Движение!$D$2:$D$5111,$C2069,Тех_Движение!$B$2:$B$5111,"&lt;="&amp;Q$3)-$F2069)))</f>
        <v>#VALUE!</v>
      </c>
      <c r="R2069" s="21" t="str">
        <f t="shared" si="97"/>
        <v/>
      </c>
      <c r="S2069" s="23" t="str">
        <f>IF($B2069="","",VLOOKUP($C2069,Настройки!$A$11:$L$17,9,FALSE))</f>
        <v/>
      </c>
      <c r="T2069" s="23" t="str">
        <f t="shared" si="98"/>
        <v/>
      </c>
    </row>
    <row r="2070" spans="1:20" x14ac:dyDescent="0.3">
      <c r="A2070" s="20">
        <f>Тех_Движение!$A$2067</f>
        <v>2066</v>
      </c>
      <c r="B2070" s="20" t="str">
        <f>IF(Тех_Движение!$F$2067&gt;0,Тех_Движение!$I$2067,"")</f>
        <v/>
      </c>
      <c r="C2070" s="20" t="str">
        <f>IF($B2070="","",Тех_Движение!$D$2067)</f>
        <v/>
      </c>
      <c r="D2070" s="9" t="str">
        <f>IF($B2070="","",Тех_Движение!$B$2067)</f>
        <v/>
      </c>
      <c r="E2070" s="21" t="str">
        <f>IF($B2070="","",Тех_Движение!$F$2067)</f>
        <v/>
      </c>
      <c r="F2070" s="21" t="str">
        <f>IF($B2070="","",SUMIFS($E$5:$E2069,$C$5:$C2069,$C2070))</f>
        <v/>
      </c>
      <c r="G2070" s="21" t="str">
        <f>IF($B2070="","",MAX(0,$E2070-MAX(0,SUMIFS(Тех_Движение!$G$2:$G$5111,Тех_Движение!$D$2:$D$5111,$C2070,Тех_Движение!$B$2:$B$5111,"&lt;="&amp;Настройки!$B$5-1)-$F2070)))</f>
        <v/>
      </c>
      <c r="H2070" s="21" t="str">
        <f>IF($B2070="","",IF(AND($D2070&gt;=Настройки!$B$5,$D2070&lt;=Настройки!$B$6),$E2070,0))</f>
        <v/>
      </c>
      <c r="I2070" s="21" t="str">
        <f t="shared" si="96"/>
        <v/>
      </c>
      <c r="J2070" s="21" t="str">
        <f>IF($B2070="","",MAX(0,$E2070-MAX(0,SUMIFS(Тех_Движение!$G$2:$G$5111,Тех_Движение!$D$2:$D$5111,$C2070,Тех_Движение!$B$2:$B$5111,"&lt;="&amp;Настройки!$B$6)-$F2070)))</f>
        <v/>
      </c>
      <c r="K2070" s="21" t="e">
        <f>IF(OR($B2070="",K$3&lt;$D2070+Настройки!$B$7),0,MAX(0,$E2070-MAX(0,SUMIFS(Тех_Движение!$G$2:$G$5111,Тех_Движение!$D$2:$D$5111,$C2070,Тех_Движение!$B$2:$B$5111,"&lt;="&amp;K$3)-$F2070)))</f>
        <v>#VALUE!</v>
      </c>
      <c r="L2070" s="21" t="e">
        <f>IF(OR($B2070="",L$3&lt;$D2070+Настройки!$B$7),0,MAX(0,$E2070-MAX(0,SUMIFS(Тех_Движение!$G$2:$G$5111,Тех_Движение!$D$2:$D$5111,$C2070,Тех_Движение!$B$2:$B$5111,"&lt;="&amp;L$3)-$F2070)))</f>
        <v>#VALUE!</v>
      </c>
      <c r="M2070" s="21" t="e">
        <f>IF(OR($B2070="",M$3&lt;$D2070+Настройки!$B$7),0,MAX(0,$E2070-MAX(0,SUMIFS(Тех_Движение!$G$2:$G$5111,Тех_Движение!$D$2:$D$5111,$C2070,Тех_Движение!$B$2:$B$5111,"&lt;="&amp;M$3)-$F2070)))</f>
        <v>#VALUE!</v>
      </c>
      <c r="N2070" s="21" t="e">
        <f>IF(OR($B2070="",N$3&lt;$D2070+Настройки!$B$7),0,MAX(0,$E2070-MAX(0,SUMIFS(Тех_Движение!$G$2:$G$5111,Тех_Движение!$D$2:$D$5111,$C2070,Тех_Движение!$B$2:$B$5111,"&lt;="&amp;N$3)-$F2070)))</f>
        <v>#VALUE!</v>
      </c>
      <c r="O2070" s="21" t="e">
        <f>IF(OR($B2070="",O$3&lt;$D2070+Настройки!$B$7),0,MAX(0,$E2070-MAX(0,SUMIFS(Тех_Движение!$G$2:$G$5111,Тех_Движение!$D$2:$D$5111,$C2070,Тех_Движение!$B$2:$B$5111,"&lt;="&amp;O$3)-$F2070)))</f>
        <v>#VALUE!</v>
      </c>
      <c r="P2070" s="21" t="e">
        <f>IF(OR($B2070="",P$3&lt;$D2070+Настройки!$B$7),0,MAX(0,$E2070-MAX(0,SUMIFS(Тех_Движение!$G$2:$G$5111,Тех_Движение!$D$2:$D$5111,$C2070,Тех_Движение!$B$2:$B$5111,"&lt;="&amp;P$3)-$F2070)))</f>
        <v>#VALUE!</v>
      </c>
      <c r="Q2070" s="21" t="e">
        <f>IF(OR($B2070="",Q$3&lt;$D2070+Настройки!$B$7),0,MAX(0,$E2070-MAX(0,SUMIFS(Тех_Движение!$G$2:$G$5111,Тех_Движение!$D$2:$D$5111,$C2070,Тех_Движение!$B$2:$B$5111,"&lt;="&amp;Q$3)-$F2070)))</f>
        <v>#VALUE!</v>
      </c>
      <c r="R2070" s="21" t="str">
        <f t="shared" si="97"/>
        <v/>
      </c>
      <c r="S2070" s="23" t="str">
        <f>IF($B2070="","",VLOOKUP($C2070,Настройки!$A$11:$L$17,9,FALSE))</f>
        <v/>
      </c>
      <c r="T2070" s="23" t="str">
        <f t="shared" si="98"/>
        <v/>
      </c>
    </row>
    <row r="2071" spans="1:20" x14ac:dyDescent="0.3">
      <c r="A2071" s="20">
        <f>Тех_Движение!$A$2068</f>
        <v>2067</v>
      </c>
      <c r="B2071" s="20" t="str">
        <f>IF(Тех_Движение!$F$2068&gt;0,Тех_Движение!$I$2068,"")</f>
        <v/>
      </c>
      <c r="C2071" s="20" t="str">
        <f>IF($B2071="","",Тех_Движение!$D$2068)</f>
        <v/>
      </c>
      <c r="D2071" s="9" t="str">
        <f>IF($B2071="","",Тех_Движение!$B$2068)</f>
        <v/>
      </c>
      <c r="E2071" s="21" t="str">
        <f>IF($B2071="","",Тех_Движение!$F$2068)</f>
        <v/>
      </c>
      <c r="F2071" s="21" t="str">
        <f>IF($B2071="","",SUMIFS($E$5:$E2070,$C$5:$C2070,$C2071))</f>
        <v/>
      </c>
      <c r="G2071" s="21" t="str">
        <f>IF($B2071="","",MAX(0,$E2071-MAX(0,SUMIFS(Тех_Движение!$G$2:$G$5111,Тех_Движение!$D$2:$D$5111,$C2071,Тех_Движение!$B$2:$B$5111,"&lt;="&amp;Настройки!$B$5-1)-$F2071)))</f>
        <v/>
      </c>
      <c r="H2071" s="21" t="str">
        <f>IF($B2071="","",IF(AND($D2071&gt;=Настройки!$B$5,$D2071&lt;=Настройки!$B$6),$E2071,0))</f>
        <v/>
      </c>
      <c r="I2071" s="21" t="str">
        <f t="shared" si="96"/>
        <v/>
      </c>
      <c r="J2071" s="21" t="str">
        <f>IF($B2071="","",MAX(0,$E2071-MAX(0,SUMIFS(Тех_Движение!$G$2:$G$5111,Тех_Движение!$D$2:$D$5111,$C2071,Тех_Движение!$B$2:$B$5111,"&lt;="&amp;Настройки!$B$6)-$F2071)))</f>
        <v/>
      </c>
      <c r="K2071" s="21" t="e">
        <f>IF(OR($B2071="",K$3&lt;$D2071+Настройки!$B$7),0,MAX(0,$E2071-MAX(0,SUMIFS(Тех_Движение!$G$2:$G$5111,Тех_Движение!$D$2:$D$5111,$C2071,Тех_Движение!$B$2:$B$5111,"&lt;="&amp;K$3)-$F2071)))</f>
        <v>#VALUE!</v>
      </c>
      <c r="L2071" s="21" t="e">
        <f>IF(OR($B2071="",L$3&lt;$D2071+Настройки!$B$7),0,MAX(0,$E2071-MAX(0,SUMIFS(Тех_Движение!$G$2:$G$5111,Тех_Движение!$D$2:$D$5111,$C2071,Тех_Движение!$B$2:$B$5111,"&lt;="&amp;L$3)-$F2071)))</f>
        <v>#VALUE!</v>
      </c>
      <c r="M2071" s="21" t="e">
        <f>IF(OR($B2071="",M$3&lt;$D2071+Настройки!$B$7),0,MAX(0,$E2071-MAX(0,SUMIFS(Тех_Движение!$G$2:$G$5111,Тех_Движение!$D$2:$D$5111,$C2071,Тех_Движение!$B$2:$B$5111,"&lt;="&amp;M$3)-$F2071)))</f>
        <v>#VALUE!</v>
      </c>
      <c r="N2071" s="21" t="e">
        <f>IF(OR($B2071="",N$3&lt;$D2071+Настройки!$B$7),0,MAX(0,$E2071-MAX(0,SUMIFS(Тех_Движение!$G$2:$G$5111,Тех_Движение!$D$2:$D$5111,$C2071,Тех_Движение!$B$2:$B$5111,"&lt;="&amp;N$3)-$F2071)))</f>
        <v>#VALUE!</v>
      </c>
      <c r="O2071" s="21" t="e">
        <f>IF(OR($B2071="",O$3&lt;$D2071+Настройки!$B$7),0,MAX(0,$E2071-MAX(0,SUMIFS(Тех_Движение!$G$2:$G$5111,Тех_Движение!$D$2:$D$5111,$C2071,Тех_Движение!$B$2:$B$5111,"&lt;="&amp;O$3)-$F2071)))</f>
        <v>#VALUE!</v>
      </c>
      <c r="P2071" s="21" t="e">
        <f>IF(OR($B2071="",P$3&lt;$D2071+Настройки!$B$7),0,MAX(0,$E2071-MAX(0,SUMIFS(Тех_Движение!$G$2:$G$5111,Тех_Движение!$D$2:$D$5111,$C2071,Тех_Движение!$B$2:$B$5111,"&lt;="&amp;P$3)-$F2071)))</f>
        <v>#VALUE!</v>
      </c>
      <c r="Q2071" s="21" t="e">
        <f>IF(OR($B2071="",Q$3&lt;$D2071+Настройки!$B$7),0,MAX(0,$E2071-MAX(0,SUMIFS(Тех_Движение!$G$2:$G$5111,Тех_Движение!$D$2:$D$5111,$C2071,Тех_Движение!$B$2:$B$5111,"&lt;="&amp;Q$3)-$F2071)))</f>
        <v>#VALUE!</v>
      </c>
      <c r="R2071" s="21" t="str">
        <f t="shared" si="97"/>
        <v/>
      </c>
      <c r="S2071" s="23" t="str">
        <f>IF($B2071="","",VLOOKUP($C2071,Настройки!$A$11:$L$17,9,FALSE))</f>
        <v/>
      </c>
      <c r="T2071" s="23" t="str">
        <f t="shared" si="98"/>
        <v/>
      </c>
    </row>
    <row r="2072" spans="1:20" x14ac:dyDescent="0.3">
      <c r="A2072" s="20">
        <f>Тех_Движение!$A$2069</f>
        <v>2068</v>
      </c>
      <c r="B2072" s="20" t="str">
        <f>IF(Тех_Движение!$F$2069&gt;0,Тех_Движение!$I$2069,"")</f>
        <v/>
      </c>
      <c r="C2072" s="20" t="str">
        <f>IF($B2072="","",Тех_Движение!$D$2069)</f>
        <v/>
      </c>
      <c r="D2072" s="9" t="str">
        <f>IF($B2072="","",Тех_Движение!$B$2069)</f>
        <v/>
      </c>
      <c r="E2072" s="21" t="str">
        <f>IF($B2072="","",Тех_Движение!$F$2069)</f>
        <v/>
      </c>
      <c r="F2072" s="21" t="str">
        <f>IF($B2072="","",SUMIFS($E$5:$E2071,$C$5:$C2071,$C2072))</f>
        <v/>
      </c>
      <c r="G2072" s="21" t="str">
        <f>IF($B2072="","",MAX(0,$E2072-MAX(0,SUMIFS(Тех_Движение!$G$2:$G$5111,Тех_Движение!$D$2:$D$5111,$C2072,Тех_Движение!$B$2:$B$5111,"&lt;="&amp;Настройки!$B$5-1)-$F2072)))</f>
        <v/>
      </c>
      <c r="H2072" s="21" t="str">
        <f>IF($B2072="","",IF(AND($D2072&gt;=Настройки!$B$5,$D2072&lt;=Настройки!$B$6),$E2072,0))</f>
        <v/>
      </c>
      <c r="I2072" s="21" t="str">
        <f t="shared" si="96"/>
        <v/>
      </c>
      <c r="J2072" s="21" t="str">
        <f>IF($B2072="","",MAX(0,$E2072-MAX(0,SUMIFS(Тех_Движение!$G$2:$G$5111,Тех_Движение!$D$2:$D$5111,$C2072,Тех_Движение!$B$2:$B$5111,"&lt;="&amp;Настройки!$B$6)-$F2072)))</f>
        <v/>
      </c>
      <c r="K2072" s="21" t="e">
        <f>IF(OR($B2072="",K$3&lt;$D2072+Настройки!$B$7),0,MAX(0,$E2072-MAX(0,SUMIFS(Тех_Движение!$G$2:$G$5111,Тех_Движение!$D$2:$D$5111,$C2072,Тех_Движение!$B$2:$B$5111,"&lt;="&amp;K$3)-$F2072)))</f>
        <v>#VALUE!</v>
      </c>
      <c r="L2072" s="21" t="e">
        <f>IF(OR($B2072="",L$3&lt;$D2072+Настройки!$B$7),0,MAX(0,$E2072-MAX(0,SUMIFS(Тех_Движение!$G$2:$G$5111,Тех_Движение!$D$2:$D$5111,$C2072,Тех_Движение!$B$2:$B$5111,"&lt;="&amp;L$3)-$F2072)))</f>
        <v>#VALUE!</v>
      </c>
      <c r="M2072" s="21" t="e">
        <f>IF(OR($B2072="",M$3&lt;$D2072+Настройки!$B$7),0,MAX(0,$E2072-MAX(0,SUMIFS(Тех_Движение!$G$2:$G$5111,Тех_Движение!$D$2:$D$5111,$C2072,Тех_Движение!$B$2:$B$5111,"&lt;="&amp;M$3)-$F2072)))</f>
        <v>#VALUE!</v>
      </c>
      <c r="N2072" s="21" t="e">
        <f>IF(OR($B2072="",N$3&lt;$D2072+Настройки!$B$7),0,MAX(0,$E2072-MAX(0,SUMIFS(Тех_Движение!$G$2:$G$5111,Тех_Движение!$D$2:$D$5111,$C2072,Тех_Движение!$B$2:$B$5111,"&lt;="&amp;N$3)-$F2072)))</f>
        <v>#VALUE!</v>
      </c>
      <c r="O2072" s="21" t="e">
        <f>IF(OR($B2072="",O$3&lt;$D2072+Настройки!$B$7),0,MAX(0,$E2072-MAX(0,SUMIFS(Тех_Движение!$G$2:$G$5111,Тех_Движение!$D$2:$D$5111,$C2072,Тех_Движение!$B$2:$B$5111,"&lt;="&amp;O$3)-$F2072)))</f>
        <v>#VALUE!</v>
      </c>
      <c r="P2072" s="21" t="e">
        <f>IF(OR($B2072="",P$3&lt;$D2072+Настройки!$B$7),0,MAX(0,$E2072-MAX(0,SUMIFS(Тех_Движение!$G$2:$G$5111,Тех_Движение!$D$2:$D$5111,$C2072,Тех_Движение!$B$2:$B$5111,"&lt;="&amp;P$3)-$F2072)))</f>
        <v>#VALUE!</v>
      </c>
      <c r="Q2072" s="21" t="e">
        <f>IF(OR($B2072="",Q$3&lt;$D2072+Настройки!$B$7),0,MAX(0,$E2072-MAX(0,SUMIFS(Тех_Движение!$G$2:$G$5111,Тех_Движение!$D$2:$D$5111,$C2072,Тех_Движение!$B$2:$B$5111,"&lt;="&amp;Q$3)-$F2072)))</f>
        <v>#VALUE!</v>
      </c>
      <c r="R2072" s="21" t="str">
        <f t="shared" si="97"/>
        <v/>
      </c>
      <c r="S2072" s="23" t="str">
        <f>IF($B2072="","",VLOOKUP($C2072,Настройки!$A$11:$L$17,9,FALSE))</f>
        <v/>
      </c>
      <c r="T2072" s="23" t="str">
        <f t="shared" si="98"/>
        <v/>
      </c>
    </row>
    <row r="2073" spans="1:20" x14ac:dyDescent="0.3">
      <c r="A2073" s="20">
        <f>Тех_Движение!$A$2070</f>
        <v>2069</v>
      </c>
      <c r="B2073" s="20" t="str">
        <f>IF(Тех_Движение!$F$2070&gt;0,Тех_Движение!$I$2070,"")</f>
        <v/>
      </c>
      <c r="C2073" s="20" t="str">
        <f>IF($B2073="","",Тех_Движение!$D$2070)</f>
        <v/>
      </c>
      <c r="D2073" s="9" t="str">
        <f>IF($B2073="","",Тех_Движение!$B$2070)</f>
        <v/>
      </c>
      <c r="E2073" s="21" t="str">
        <f>IF($B2073="","",Тех_Движение!$F$2070)</f>
        <v/>
      </c>
      <c r="F2073" s="21" t="str">
        <f>IF($B2073="","",SUMIFS($E$5:$E2072,$C$5:$C2072,$C2073))</f>
        <v/>
      </c>
      <c r="G2073" s="21" t="str">
        <f>IF($B2073="","",MAX(0,$E2073-MAX(0,SUMIFS(Тех_Движение!$G$2:$G$5111,Тех_Движение!$D$2:$D$5111,$C2073,Тех_Движение!$B$2:$B$5111,"&lt;="&amp;Настройки!$B$5-1)-$F2073)))</f>
        <v/>
      </c>
      <c r="H2073" s="21" t="str">
        <f>IF($B2073="","",IF(AND($D2073&gt;=Настройки!$B$5,$D2073&lt;=Настройки!$B$6),$E2073,0))</f>
        <v/>
      </c>
      <c r="I2073" s="21" t="str">
        <f t="shared" si="96"/>
        <v/>
      </c>
      <c r="J2073" s="21" t="str">
        <f>IF($B2073="","",MAX(0,$E2073-MAX(0,SUMIFS(Тех_Движение!$G$2:$G$5111,Тех_Движение!$D$2:$D$5111,$C2073,Тех_Движение!$B$2:$B$5111,"&lt;="&amp;Настройки!$B$6)-$F2073)))</f>
        <v/>
      </c>
      <c r="K2073" s="21" t="e">
        <f>IF(OR($B2073="",K$3&lt;$D2073+Настройки!$B$7),0,MAX(0,$E2073-MAX(0,SUMIFS(Тех_Движение!$G$2:$G$5111,Тех_Движение!$D$2:$D$5111,$C2073,Тех_Движение!$B$2:$B$5111,"&lt;="&amp;K$3)-$F2073)))</f>
        <v>#VALUE!</v>
      </c>
      <c r="L2073" s="21" t="e">
        <f>IF(OR($B2073="",L$3&lt;$D2073+Настройки!$B$7),0,MAX(0,$E2073-MAX(0,SUMIFS(Тех_Движение!$G$2:$G$5111,Тех_Движение!$D$2:$D$5111,$C2073,Тех_Движение!$B$2:$B$5111,"&lt;="&amp;L$3)-$F2073)))</f>
        <v>#VALUE!</v>
      </c>
      <c r="M2073" s="21" t="e">
        <f>IF(OR($B2073="",M$3&lt;$D2073+Настройки!$B$7),0,MAX(0,$E2073-MAX(0,SUMIFS(Тех_Движение!$G$2:$G$5111,Тех_Движение!$D$2:$D$5111,$C2073,Тех_Движение!$B$2:$B$5111,"&lt;="&amp;M$3)-$F2073)))</f>
        <v>#VALUE!</v>
      </c>
      <c r="N2073" s="21" t="e">
        <f>IF(OR($B2073="",N$3&lt;$D2073+Настройки!$B$7),0,MAX(0,$E2073-MAX(0,SUMIFS(Тех_Движение!$G$2:$G$5111,Тех_Движение!$D$2:$D$5111,$C2073,Тех_Движение!$B$2:$B$5111,"&lt;="&amp;N$3)-$F2073)))</f>
        <v>#VALUE!</v>
      </c>
      <c r="O2073" s="21" t="e">
        <f>IF(OR($B2073="",O$3&lt;$D2073+Настройки!$B$7),0,MAX(0,$E2073-MAX(0,SUMIFS(Тех_Движение!$G$2:$G$5111,Тех_Движение!$D$2:$D$5111,$C2073,Тех_Движение!$B$2:$B$5111,"&lt;="&amp;O$3)-$F2073)))</f>
        <v>#VALUE!</v>
      </c>
      <c r="P2073" s="21" t="e">
        <f>IF(OR($B2073="",P$3&lt;$D2073+Настройки!$B$7),0,MAX(0,$E2073-MAX(0,SUMIFS(Тех_Движение!$G$2:$G$5111,Тех_Движение!$D$2:$D$5111,$C2073,Тех_Движение!$B$2:$B$5111,"&lt;="&amp;P$3)-$F2073)))</f>
        <v>#VALUE!</v>
      </c>
      <c r="Q2073" s="21" t="e">
        <f>IF(OR($B2073="",Q$3&lt;$D2073+Настройки!$B$7),0,MAX(0,$E2073-MAX(0,SUMIFS(Тех_Движение!$G$2:$G$5111,Тех_Движение!$D$2:$D$5111,$C2073,Тех_Движение!$B$2:$B$5111,"&lt;="&amp;Q$3)-$F2073)))</f>
        <v>#VALUE!</v>
      </c>
      <c r="R2073" s="21" t="str">
        <f t="shared" si="97"/>
        <v/>
      </c>
      <c r="S2073" s="23" t="str">
        <f>IF($B2073="","",VLOOKUP($C2073,Настройки!$A$11:$L$17,9,FALSE))</f>
        <v/>
      </c>
      <c r="T2073" s="23" t="str">
        <f t="shared" si="98"/>
        <v/>
      </c>
    </row>
    <row r="2074" spans="1:20" x14ac:dyDescent="0.3">
      <c r="A2074" s="20">
        <f>Тех_Движение!$A$2071</f>
        <v>2070</v>
      </c>
      <c r="B2074" s="20" t="str">
        <f>IF(Тех_Движение!$F$2071&gt;0,Тех_Движение!$I$2071,"")</f>
        <v/>
      </c>
      <c r="C2074" s="20" t="str">
        <f>IF($B2074="","",Тех_Движение!$D$2071)</f>
        <v/>
      </c>
      <c r="D2074" s="9" t="str">
        <f>IF($B2074="","",Тех_Движение!$B$2071)</f>
        <v/>
      </c>
      <c r="E2074" s="21" t="str">
        <f>IF($B2074="","",Тех_Движение!$F$2071)</f>
        <v/>
      </c>
      <c r="F2074" s="21" t="str">
        <f>IF($B2074="","",SUMIFS($E$5:$E2073,$C$5:$C2073,$C2074))</f>
        <v/>
      </c>
      <c r="G2074" s="21" t="str">
        <f>IF($B2074="","",MAX(0,$E2074-MAX(0,SUMIFS(Тех_Движение!$G$2:$G$5111,Тех_Движение!$D$2:$D$5111,$C2074,Тех_Движение!$B$2:$B$5111,"&lt;="&amp;Настройки!$B$5-1)-$F2074)))</f>
        <v/>
      </c>
      <c r="H2074" s="21" t="str">
        <f>IF($B2074="","",IF(AND($D2074&gt;=Настройки!$B$5,$D2074&lt;=Настройки!$B$6),$E2074,0))</f>
        <v/>
      </c>
      <c r="I2074" s="21" t="str">
        <f t="shared" si="96"/>
        <v/>
      </c>
      <c r="J2074" s="21" t="str">
        <f>IF($B2074="","",MAX(0,$E2074-MAX(0,SUMIFS(Тех_Движение!$G$2:$G$5111,Тех_Движение!$D$2:$D$5111,$C2074,Тех_Движение!$B$2:$B$5111,"&lt;="&amp;Настройки!$B$6)-$F2074)))</f>
        <v/>
      </c>
      <c r="K2074" s="21" t="e">
        <f>IF(OR($B2074="",K$3&lt;$D2074+Настройки!$B$7),0,MAX(0,$E2074-MAX(0,SUMIFS(Тех_Движение!$G$2:$G$5111,Тех_Движение!$D$2:$D$5111,$C2074,Тех_Движение!$B$2:$B$5111,"&lt;="&amp;K$3)-$F2074)))</f>
        <v>#VALUE!</v>
      </c>
      <c r="L2074" s="21" t="e">
        <f>IF(OR($B2074="",L$3&lt;$D2074+Настройки!$B$7),0,MAX(0,$E2074-MAX(0,SUMIFS(Тех_Движение!$G$2:$G$5111,Тех_Движение!$D$2:$D$5111,$C2074,Тех_Движение!$B$2:$B$5111,"&lt;="&amp;L$3)-$F2074)))</f>
        <v>#VALUE!</v>
      </c>
      <c r="M2074" s="21" t="e">
        <f>IF(OR($B2074="",M$3&lt;$D2074+Настройки!$B$7),0,MAX(0,$E2074-MAX(0,SUMIFS(Тех_Движение!$G$2:$G$5111,Тех_Движение!$D$2:$D$5111,$C2074,Тех_Движение!$B$2:$B$5111,"&lt;="&amp;M$3)-$F2074)))</f>
        <v>#VALUE!</v>
      </c>
      <c r="N2074" s="21" t="e">
        <f>IF(OR($B2074="",N$3&lt;$D2074+Настройки!$B$7),0,MAX(0,$E2074-MAX(0,SUMIFS(Тех_Движение!$G$2:$G$5111,Тех_Движение!$D$2:$D$5111,$C2074,Тех_Движение!$B$2:$B$5111,"&lt;="&amp;N$3)-$F2074)))</f>
        <v>#VALUE!</v>
      </c>
      <c r="O2074" s="21" t="e">
        <f>IF(OR($B2074="",O$3&lt;$D2074+Настройки!$B$7),0,MAX(0,$E2074-MAX(0,SUMIFS(Тех_Движение!$G$2:$G$5111,Тех_Движение!$D$2:$D$5111,$C2074,Тех_Движение!$B$2:$B$5111,"&lt;="&amp;O$3)-$F2074)))</f>
        <v>#VALUE!</v>
      </c>
      <c r="P2074" s="21" t="e">
        <f>IF(OR($B2074="",P$3&lt;$D2074+Настройки!$B$7),0,MAX(0,$E2074-MAX(0,SUMIFS(Тех_Движение!$G$2:$G$5111,Тех_Движение!$D$2:$D$5111,$C2074,Тех_Движение!$B$2:$B$5111,"&lt;="&amp;P$3)-$F2074)))</f>
        <v>#VALUE!</v>
      </c>
      <c r="Q2074" s="21" t="e">
        <f>IF(OR($B2074="",Q$3&lt;$D2074+Настройки!$B$7),0,MAX(0,$E2074-MAX(0,SUMIFS(Тех_Движение!$G$2:$G$5111,Тех_Движение!$D$2:$D$5111,$C2074,Тех_Движение!$B$2:$B$5111,"&lt;="&amp;Q$3)-$F2074)))</f>
        <v>#VALUE!</v>
      </c>
      <c r="R2074" s="21" t="str">
        <f t="shared" si="97"/>
        <v/>
      </c>
      <c r="S2074" s="23" t="str">
        <f>IF($B2074="","",VLOOKUP($C2074,Настройки!$A$11:$L$17,9,FALSE))</f>
        <v/>
      </c>
      <c r="T2074" s="23" t="str">
        <f t="shared" si="98"/>
        <v/>
      </c>
    </row>
    <row r="2075" spans="1:20" x14ac:dyDescent="0.3">
      <c r="A2075" s="20">
        <f>Тех_Движение!$A$2072</f>
        <v>2071</v>
      </c>
      <c r="B2075" s="20" t="str">
        <f>IF(Тех_Движение!$F$2072&gt;0,Тех_Движение!$I$2072,"")</f>
        <v/>
      </c>
      <c r="C2075" s="20" t="str">
        <f>IF($B2075="","",Тех_Движение!$D$2072)</f>
        <v/>
      </c>
      <c r="D2075" s="9" t="str">
        <f>IF($B2075="","",Тех_Движение!$B$2072)</f>
        <v/>
      </c>
      <c r="E2075" s="21" t="str">
        <f>IF($B2075="","",Тех_Движение!$F$2072)</f>
        <v/>
      </c>
      <c r="F2075" s="21" t="str">
        <f>IF($B2075="","",SUMIFS($E$5:$E2074,$C$5:$C2074,$C2075))</f>
        <v/>
      </c>
      <c r="G2075" s="21" t="str">
        <f>IF($B2075="","",MAX(0,$E2075-MAX(0,SUMIFS(Тех_Движение!$G$2:$G$5111,Тех_Движение!$D$2:$D$5111,$C2075,Тех_Движение!$B$2:$B$5111,"&lt;="&amp;Настройки!$B$5-1)-$F2075)))</f>
        <v/>
      </c>
      <c r="H2075" s="21" t="str">
        <f>IF($B2075="","",IF(AND($D2075&gt;=Настройки!$B$5,$D2075&lt;=Настройки!$B$6),$E2075,0))</f>
        <v/>
      </c>
      <c r="I2075" s="21" t="str">
        <f t="shared" si="96"/>
        <v/>
      </c>
      <c r="J2075" s="21" t="str">
        <f>IF($B2075="","",MAX(0,$E2075-MAX(0,SUMIFS(Тех_Движение!$G$2:$G$5111,Тех_Движение!$D$2:$D$5111,$C2075,Тех_Движение!$B$2:$B$5111,"&lt;="&amp;Настройки!$B$6)-$F2075)))</f>
        <v/>
      </c>
      <c r="K2075" s="21" t="e">
        <f>IF(OR($B2075="",K$3&lt;$D2075+Настройки!$B$7),0,MAX(0,$E2075-MAX(0,SUMIFS(Тех_Движение!$G$2:$G$5111,Тех_Движение!$D$2:$D$5111,$C2075,Тех_Движение!$B$2:$B$5111,"&lt;="&amp;K$3)-$F2075)))</f>
        <v>#VALUE!</v>
      </c>
      <c r="L2075" s="21" t="e">
        <f>IF(OR($B2075="",L$3&lt;$D2075+Настройки!$B$7),0,MAX(0,$E2075-MAX(0,SUMIFS(Тех_Движение!$G$2:$G$5111,Тех_Движение!$D$2:$D$5111,$C2075,Тех_Движение!$B$2:$B$5111,"&lt;="&amp;L$3)-$F2075)))</f>
        <v>#VALUE!</v>
      </c>
      <c r="M2075" s="21" t="e">
        <f>IF(OR($B2075="",M$3&lt;$D2075+Настройки!$B$7),0,MAX(0,$E2075-MAX(0,SUMIFS(Тех_Движение!$G$2:$G$5111,Тех_Движение!$D$2:$D$5111,$C2075,Тех_Движение!$B$2:$B$5111,"&lt;="&amp;M$3)-$F2075)))</f>
        <v>#VALUE!</v>
      </c>
      <c r="N2075" s="21" t="e">
        <f>IF(OR($B2075="",N$3&lt;$D2075+Настройки!$B$7),0,MAX(0,$E2075-MAX(0,SUMIFS(Тех_Движение!$G$2:$G$5111,Тех_Движение!$D$2:$D$5111,$C2075,Тех_Движение!$B$2:$B$5111,"&lt;="&amp;N$3)-$F2075)))</f>
        <v>#VALUE!</v>
      </c>
      <c r="O2075" s="21" t="e">
        <f>IF(OR($B2075="",O$3&lt;$D2075+Настройки!$B$7),0,MAX(0,$E2075-MAX(0,SUMIFS(Тех_Движение!$G$2:$G$5111,Тех_Движение!$D$2:$D$5111,$C2075,Тех_Движение!$B$2:$B$5111,"&lt;="&amp;O$3)-$F2075)))</f>
        <v>#VALUE!</v>
      </c>
      <c r="P2075" s="21" t="e">
        <f>IF(OR($B2075="",P$3&lt;$D2075+Настройки!$B$7),0,MAX(0,$E2075-MAX(0,SUMIFS(Тех_Движение!$G$2:$G$5111,Тех_Движение!$D$2:$D$5111,$C2075,Тех_Движение!$B$2:$B$5111,"&lt;="&amp;P$3)-$F2075)))</f>
        <v>#VALUE!</v>
      </c>
      <c r="Q2075" s="21" t="e">
        <f>IF(OR($B2075="",Q$3&lt;$D2075+Настройки!$B$7),0,MAX(0,$E2075-MAX(0,SUMIFS(Тех_Движение!$G$2:$G$5111,Тех_Движение!$D$2:$D$5111,$C2075,Тех_Движение!$B$2:$B$5111,"&lt;="&amp;Q$3)-$F2075)))</f>
        <v>#VALUE!</v>
      </c>
      <c r="R2075" s="21" t="str">
        <f t="shared" si="97"/>
        <v/>
      </c>
      <c r="S2075" s="23" t="str">
        <f>IF($B2075="","",VLOOKUP($C2075,Настройки!$A$11:$L$17,9,FALSE))</f>
        <v/>
      </c>
      <c r="T2075" s="23" t="str">
        <f t="shared" si="98"/>
        <v/>
      </c>
    </row>
    <row r="2076" spans="1:20" x14ac:dyDescent="0.3">
      <c r="A2076" s="20">
        <f>Тех_Движение!$A$2073</f>
        <v>2072</v>
      </c>
      <c r="B2076" s="20" t="str">
        <f>IF(Тех_Движение!$F$2073&gt;0,Тех_Движение!$I$2073,"")</f>
        <v/>
      </c>
      <c r="C2076" s="20" t="str">
        <f>IF($B2076="","",Тех_Движение!$D$2073)</f>
        <v/>
      </c>
      <c r="D2076" s="9" t="str">
        <f>IF($B2076="","",Тех_Движение!$B$2073)</f>
        <v/>
      </c>
      <c r="E2076" s="21" t="str">
        <f>IF($B2076="","",Тех_Движение!$F$2073)</f>
        <v/>
      </c>
      <c r="F2076" s="21" t="str">
        <f>IF($B2076="","",SUMIFS($E$5:$E2075,$C$5:$C2075,$C2076))</f>
        <v/>
      </c>
      <c r="G2076" s="21" t="str">
        <f>IF($B2076="","",MAX(0,$E2076-MAX(0,SUMIFS(Тех_Движение!$G$2:$G$5111,Тех_Движение!$D$2:$D$5111,$C2076,Тех_Движение!$B$2:$B$5111,"&lt;="&amp;Настройки!$B$5-1)-$F2076)))</f>
        <v/>
      </c>
      <c r="H2076" s="21" t="str">
        <f>IF($B2076="","",IF(AND($D2076&gt;=Настройки!$B$5,$D2076&lt;=Настройки!$B$6),$E2076,0))</f>
        <v/>
      </c>
      <c r="I2076" s="21" t="str">
        <f t="shared" si="96"/>
        <v/>
      </c>
      <c r="J2076" s="21" t="str">
        <f>IF($B2076="","",MAX(0,$E2076-MAX(0,SUMIFS(Тех_Движение!$G$2:$G$5111,Тех_Движение!$D$2:$D$5111,$C2076,Тех_Движение!$B$2:$B$5111,"&lt;="&amp;Настройки!$B$6)-$F2076)))</f>
        <v/>
      </c>
      <c r="K2076" s="21" t="e">
        <f>IF(OR($B2076="",K$3&lt;$D2076+Настройки!$B$7),0,MAX(0,$E2076-MAX(0,SUMIFS(Тех_Движение!$G$2:$G$5111,Тех_Движение!$D$2:$D$5111,$C2076,Тех_Движение!$B$2:$B$5111,"&lt;="&amp;K$3)-$F2076)))</f>
        <v>#VALUE!</v>
      </c>
      <c r="L2076" s="21" t="e">
        <f>IF(OR($B2076="",L$3&lt;$D2076+Настройки!$B$7),0,MAX(0,$E2076-MAX(0,SUMIFS(Тех_Движение!$G$2:$G$5111,Тех_Движение!$D$2:$D$5111,$C2076,Тех_Движение!$B$2:$B$5111,"&lt;="&amp;L$3)-$F2076)))</f>
        <v>#VALUE!</v>
      </c>
      <c r="M2076" s="21" t="e">
        <f>IF(OR($B2076="",M$3&lt;$D2076+Настройки!$B$7),0,MAX(0,$E2076-MAX(0,SUMIFS(Тех_Движение!$G$2:$G$5111,Тех_Движение!$D$2:$D$5111,$C2076,Тех_Движение!$B$2:$B$5111,"&lt;="&amp;M$3)-$F2076)))</f>
        <v>#VALUE!</v>
      </c>
      <c r="N2076" s="21" t="e">
        <f>IF(OR($B2076="",N$3&lt;$D2076+Настройки!$B$7),0,MAX(0,$E2076-MAX(0,SUMIFS(Тех_Движение!$G$2:$G$5111,Тех_Движение!$D$2:$D$5111,$C2076,Тех_Движение!$B$2:$B$5111,"&lt;="&amp;N$3)-$F2076)))</f>
        <v>#VALUE!</v>
      </c>
      <c r="O2076" s="21" t="e">
        <f>IF(OR($B2076="",O$3&lt;$D2076+Настройки!$B$7),0,MAX(0,$E2076-MAX(0,SUMIFS(Тех_Движение!$G$2:$G$5111,Тех_Движение!$D$2:$D$5111,$C2076,Тех_Движение!$B$2:$B$5111,"&lt;="&amp;O$3)-$F2076)))</f>
        <v>#VALUE!</v>
      </c>
      <c r="P2076" s="21" t="e">
        <f>IF(OR($B2076="",P$3&lt;$D2076+Настройки!$B$7),0,MAX(0,$E2076-MAX(0,SUMIFS(Тех_Движение!$G$2:$G$5111,Тех_Движение!$D$2:$D$5111,$C2076,Тех_Движение!$B$2:$B$5111,"&lt;="&amp;P$3)-$F2076)))</f>
        <v>#VALUE!</v>
      </c>
      <c r="Q2076" s="21" t="e">
        <f>IF(OR($B2076="",Q$3&lt;$D2076+Настройки!$B$7),0,MAX(0,$E2076-MAX(0,SUMIFS(Тех_Движение!$G$2:$G$5111,Тех_Движение!$D$2:$D$5111,$C2076,Тех_Движение!$B$2:$B$5111,"&lt;="&amp;Q$3)-$F2076)))</f>
        <v>#VALUE!</v>
      </c>
      <c r="R2076" s="21" t="str">
        <f t="shared" si="97"/>
        <v/>
      </c>
      <c r="S2076" s="23" t="str">
        <f>IF($B2076="","",VLOOKUP($C2076,Настройки!$A$11:$L$17,9,FALSE))</f>
        <v/>
      </c>
      <c r="T2076" s="23" t="str">
        <f t="shared" si="98"/>
        <v/>
      </c>
    </row>
    <row r="2077" spans="1:20" x14ac:dyDescent="0.3">
      <c r="A2077" s="20">
        <f>Тех_Движение!$A$2074</f>
        <v>2073</v>
      </c>
      <c r="B2077" s="20" t="str">
        <f>IF(Тех_Движение!$F$2074&gt;0,Тех_Движение!$I$2074,"")</f>
        <v/>
      </c>
      <c r="C2077" s="20" t="str">
        <f>IF($B2077="","",Тех_Движение!$D$2074)</f>
        <v/>
      </c>
      <c r="D2077" s="9" t="str">
        <f>IF($B2077="","",Тех_Движение!$B$2074)</f>
        <v/>
      </c>
      <c r="E2077" s="21" t="str">
        <f>IF($B2077="","",Тех_Движение!$F$2074)</f>
        <v/>
      </c>
      <c r="F2077" s="21" t="str">
        <f>IF($B2077="","",SUMIFS($E$5:$E2076,$C$5:$C2076,$C2077))</f>
        <v/>
      </c>
      <c r="G2077" s="21" t="str">
        <f>IF($B2077="","",MAX(0,$E2077-MAX(0,SUMIFS(Тех_Движение!$G$2:$G$5111,Тех_Движение!$D$2:$D$5111,$C2077,Тех_Движение!$B$2:$B$5111,"&lt;="&amp;Настройки!$B$5-1)-$F2077)))</f>
        <v/>
      </c>
      <c r="H2077" s="21" t="str">
        <f>IF($B2077="","",IF(AND($D2077&gt;=Настройки!$B$5,$D2077&lt;=Настройки!$B$6),$E2077,0))</f>
        <v/>
      </c>
      <c r="I2077" s="21" t="str">
        <f t="shared" si="96"/>
        <v/>
      </c>
      <c r="J2077" s="21" t="str">
        <f>IF($B2077="","",MAX(0,$E2077-MAX(0,SUMIFS(Тех_Движение!$G$2:$G$5111,Тех_Движение!$D$2:$D$5111,$C2077,Тех_Движение!$B$2:$B$5111,"&lt;="&amp;Настройки!$B$6)-$F2077)))</f>
        <v/>
      </c>
      <c r="K2077" s="21" t="e">
        <f>IF(OR($B2077="",K$3&lt;$D2077+Настройки!$B$7),0,MAX(0,$E2077-MAX(0,SUMIFS(Тех_Движение!$G$2:$G$5111,Тех_Движение!$D$2:$D$5111,$C2077,Тех_Движение!$B$2:$B$5111,"&lt;="&amp;K$3)-$F2077)))</f>
        <v>#VALUE!</v>
      </c>
      <c r="L2077" s="21" t="e">
        <f>IF(OR($B2077="",L$3&lt;$D2077+Настройки!$B$7),0,MAX(0,$E2077-MAX(0,SUMIFS(Тех_Движение!$G$2:$G$5111,Тех_Движение!$D$2:$D$5111,$C2077,Тех_Движение!$B$2:$B$5111,"&lt;="&amp;L$3)-$F2077)))</f>
        <v>#VALUE!</v>
      </c>
      <c r="M2077" s="21" t="e">
        <f>IF(OR($B2077="",M$3&lt;$D2077+Настройки!$B$7),0,MAX(0,$E2077-MAX(0,SUMIFS(Тех_Движение!$G$2:$G$5111,Тех_Движение!$D$2:$D$5111,$C2077,Тех_Движение!$B$2:$B$5111,"&lt;="&amp;M$3)-$F2077)))</f>
        <v>#VALUE!</v>
      </c>
      <c r="N2077" s="21" t="e">
        <f>IF(OR($B2077="",N$3&lt;$D2077+Настройки!$B$7),0,MAX(0,$E2077-MAX(0,SUMIFS(Тех_Движение!$G$2:$G$5111,Тех_Движение!$D$2:$D$5111,$C2077,Тех_Движение!$B$2:$B$5111,"&lt;="&amp;N$3)-$F2077)))</f>
        <v>#VALUE!</v>
      </c>
      <c r="O2077" s="21" t="e">
        <f>IF(OR($B2077="",O$3&lt;$D2077+Настройки!$B$7),0,MAX(0,$E2077-MAX(0,SUMIFS(Тех_Движение!$G$2:$G$5111,Тех_Движение!$D$2:$D$5111,$C2077,Тех_Движение!$B$2:$B$5111,"&lt;="&amp;O$3)-$F2077)))</f>
        <v>#VALUE!</v>
      </c>
      <c r="P2077" s="21" t="e">
        <f>IF(OR($B2077="",P$3&lt;$D2077+Настройки!$B$7),0,MAX(0,$E2077-MAX(0,SUMIFS(Тех_Движение!$G$2:$G$5111,Тех_Движение!$D$2:$D$5111,$C2077,Тех_Движение!$B$2:$B$5111,"&lt;="&amp;P$3)-$F2077)))</f>
        <v>#VALUE!</v>
      </c>
      <c r="Q2077" s="21" t="e">
        <f>IF(OR($B2077="",Q$3&lt;$D2077+Настройки!$B$7),0,MAX(0,$E2077-MAX(0,SUMIFS(Тех_Движение!$G$2:$G$5111,Тех_Движение!$D$2:$D$5111,$C2077,Тех_Движение!$B$2:$B$5111,"&lt;="&amp;Q$3)-$F2077)))</f>
        <v>#VALUE!</v>
      </c>
      <c r="R2077" s="21" t="str">
        <f t="shared" si="97"/>
        <v/>
      </c>
      <c r="S2077" s="23" t="str">
        <f>IF($B2077="","",VLOOKUP($C2077,Настройки!$A$11:$L$17,9,FALSE))</f>
        <v/>
      </c>
      <c r="T2077" s="23" t="str">
        <f t="shared" si="98"/>
        <v/>
      </c>
    </row>
    <row r="2078" spans="1:20" x14ac:dyDescent="0.3">
      <c r="A2078" s="20">
        <f>Тех_Движение!$A$2075</f>
        <v>2074</v>
      </c>
      <c r="B2078" s="20" t="str">
        <f>IF(Тех_Движение!$F$2075&gt;0,Тех_Движение!$I$2075,"")</f>
        <v/>
      </c>
      <c r="C2078" s="20" t="str">
        <f>IF($B2078="","",Тех_Движение!$D$2075)</f>
        <v/>
      </c>
      <c r="D2078" s="9" t="str">
        <f>IF($B2078="","",Тех_Движение!$B$2075)</f>
        <v/>
      </c>
      <c r="E2078" s="21" t="str">
        <f>IF($B2078="","",Тех_Движение!$F$2075)</f>
        <v/>
      </c>
      <c r="F2078" s="21" t="str">
        <f>IF($B2078="","",SUMIFS($E$5:$E2077,$C$5:$C2077,$C2078))</f>
        <v/>
      </c>
      <c r="G2078" s="21" t="str">
        <f>IF($B2078="","",MAX(0,$E2078-MAX(0,SUMIFS(Тех_Движение!$G$2:$G$5111,Тех_Движение!$D$2:$D$5111,$C2078,Тех_Движение!$B$2:$B$5111,"&lt;="&amp;Настройки!$B$5-1)-$F2078)))</f>
        <v/>
      </c>
      <c r="H2078" s="21" t="str">
        <f>IF($B2078="","",IF(AND($D2078&gt;=Настройки!$B$5,$D2078&lt;=Настройки!$B$6),$E2078,0))</f>
        <v/>
      </c>
      <c r="I2078" s="21" t="str">
        <f t="shared" si="96"/>
        <v/>
      </c>
      <c r="J2078" s="21" t="str">
        <f>IF($B2078="","",MAX(0,$E2078-MAX(0,SUMIFS(Тех_Движение!$G$2:$G$5111,Тех_Движение!$D$2:$D$5111,$C2078,Тех_Движение!$B$2:$B$5111,"&lt;="&amp;Настройки!$B$6)-$F2078)))</f>
        <v/>
      </c>
      <c r="K2078" s="21" t="e">
        <f>IF(OR($B2078="",K$3&lt;$D2078+Настройки!$B$7),0,MAX(0,$E2078-MAX(0,SUMIFS(Тех_Движение!$G$2:$G$5111,Тех_Движение!$D$2:$D$5111,$C2078,Тех_Движение!$B$2:$B$5111,"&lt;="&amp;K$3)-$F2078)))</f>
        <v>#VALUE!</v>
      </c>
      <c r="L2078" s="21" t="e">
        <f>IF(OR($B2078="",L$3&lt;$D2078+Настройки!$B$7),0,MAX(0,$E2078-MAX(0,SUMIFS(Тех_Движение!$G$2:$G$5111,Тех_Движение!$D$2:$D$5111,$C2078,Тех_Движение!$B$2:$B$5111,"&lt;="&amp;L$3)-$F2078)))</f>
        <v>#VALUE!</v>
      </c>
      <c r="M2078" s="21" t="e">
        <f>IF(OR($B2078="",M$3&lt;$D2078+Настройки!$B$7),0,MAX(0,$E2078-MAX(0,SUMIFS(Тех_Движение!$G$2:$G$5111,Тех_Движение!$D$2:$D$5111,$C2078,Тех_Движение!$B$2:$B$5111,"&lt;="&amp;M$3)-$F2078)))</f>
        <v>#VALUE!</v>
      </c>
      <c r="N2078" s="21" t="e">
        <f>IF(OR($B2078="",N$3&lt;$D2078+Настройки!$B$7),0,MAX(0,$E2078-MAX(0,SUMIFS(Тех_Движение!$G$2:$G$5111,Тех_Движение!$D$2:$D$5111,$C2078,Тех_Движение!$B$2:$B$5111,"&lt;="&amp;N$3)-$F2078)))</f>
        <v>#VALUE!</v>
      </c>
      <c r="O2078" s="21" t="e">
        <f>IF(OR($B2078="",O$3&lt;$D2078+Настройки!$B$7),0,MAX(0,$E2078-MAX(0,SUMIFS(Тех_Движение!$G$2:$G$5111,Тех_Движение!$D$2:$D$5111,$C2078,Тех_Движение!$B$2:$B$5111,"&lt;="&amp;O$3)-$F2078)))</f>
        <v>#VALUE!</v>
      </c>
      <c r="P2078" s="21" t="e">
        <f>IF(OR($B2078="",P$3&lt;$D2078+Настройки!$B$7),0,MAX(0,$E2078-MAX(0,SUMIFS(Тех_Движение!$G$2:$G$5111,Тех_Движение!$D$2:$D$5111,$C2078,Тех_Движение!$B$2:$B$5111,"&lt;="&amp;P$3)-$F2078)))</f>
        <v>#VALUE!</v>
      </c>
      <c r="Q2078" s="21" t="e">
        <f>IF(OR($B2078="",Q$3&lt;$D2078+Настройки!$B$7),0,MAX(0,$E2078-MAX(0,SUMIFS(Тех_Движение!$G$2:$G$5111,Тех_Движение!$D$2:$D$5111,$C2078,Тех_Движение!$B$2:$B$5111,"&lt;="&amp;Q$3)-$F2078)))</f>
        <v>#VALUE!</v>
      </c>
      <c r="R2078" s="21" t="str">
        <f t="shared" si="97"/>
        <v/>
      </c>
      <c r="S2078" s="23" t="str">
        <f>IF($B2078="","",VLOOKUP($C2078,Настройки!$A$11:$L$17,9,FALSE))</f>
        <v/>
      </c>
      <c r="T2078" s="23" t="str">
        <f t="shared" si="98"/>
        <v/>
      </c>
    </row>
    <row r="2079" spans="1:20" x14ac:dyDescent="0.3">
      <c r="A2079" s="20">
        <f>Тех_Движение!$A$2076</f>
        <v>2075</v>
      </c>
      <c r="B2079" s="20" t="str">
        <f>IF(Тех_Движение!$F$2076&gt;0,Тех_Движение!$I$2076,"")</f>
        <v/>
      </c>
      <c r="C2079" s="20" t="str">
        <f>IF($B2079="","",Тех_Движение!$D$2076)</f>
        <v/>
      </c>
      <c r="D2079" s="9" t="str">
        <f>IF($B2079="","",Тех_Движение!$B$2076)</f>
        <v/>
      </c>
      <c r="E2079" s="21" t="str">
        <f>IF($B2079="","",Тех_Движение!$F$2076)</f>
        <v/>
      </c>
      <c r="F2079" s="21" t="str">
        <f>IF($B2079="","",SUMIFS($E$5:$E2078,$C$5:$C2078,$C2079))</f>
        <v/>
      </c>
      <c r="G2079" s="21" t="str">
        <f>IF($B2079="","",MAX(0,$E2079-MAX(0,SUMIFS(Тех_Движение!$G$2:$G$5111,Тех_Движение!$D$2:$D$5111,$C2079,Тех_Движение!$B$2:$B$5111,"&lt;="&amp;Настройки!$B$5-1)-$F2079)))</f>
        <v/>
      </c>
      <c r="H2079" s="21" t="str">
        <f>IF($B2079="","",IF(AND($D2079&gt;=Настройки!$B$5,$D2079&lt;=Настройки!$B$6),$E2079,0))</f>
        <v/>
      </c>
      <c r="I2079" s="21" t="str">
        <f t="shared" si="96"/>
        <v/>
      </c>
      <c r="J2079" s="21" t="str">
        <f>IF($B2079="","",MAX(0,$E2079-MAX(0,SUMIFS(Тех_Движение!$G$2:$G$5111,Тех_Движение!$D$2:$D$5111,$C2079,Тех_Движение!$B$2:$B$5111,"&lt;="&amp;Настройки!$B$6)-$F2079)))</f>
        <v/>
      </c>
      <c r="K2079" s="21" t="e">
        <f>IF(OR($B2079="",K$3&lt;$D2079+Настройки!$B$7),0,MAX(0,$E2079-MAX(0,SUMIFS(Тех_Движение!$G$2:$G$5111,Тех_Движение!$D$2:$D$5111,$C2079,Тех_Движение!$B$2:$B$5111,"&lt;="&amp;K$3)-$F2079)))</f>
        <v>#VALUE!</v>
      </c>
      <c r="L2079" s="21" t="e">
        <f>IF(OR($B2079="",L$3&lt;$D2079+Настройки!$B$7),0,MAX(0,$E2079-MAX(0,SUMIFS(Тех_Движение!$G$2:$G$5111,Тех_Движение!$D$2:$D$5111,$C2079,Тех_Движение!$B$2:$B$5111,"&lt;="&amp;L$3)-$F2079)))</f>
        <v>#VALUE!</v>
      </c>
      <c r="M2079" s="21" t="e">
        <f>IF(OR($B2079="",M$3&lt;$D2079+Настройки!$B$7),0,MAX(0,$E2079-MAX(0,SUMIFS(Тех_Движение!$G$2:$G$5111,Тех_Движение!$D$2:$D$5111,$C2079,Тех_Движение!$B$2:$B$5111,"&lt;="&amp;M$3)-$F2079)))</f>
        <v>#VALUE!</v>
      </c>
      <c r="N2079" s="21" t="e">
        <f>IF(OR($B2079="",N$3&lt;$D2079+Настройки!$B$7),0,MAX(0,$E2079-MAX(0,SUMIFS(Тех_Движение!$G$2:$G$5111,Тех_Движение!$D$2:$D$5111,$C2079,Тех_Движение!$B$2:$B$5111,"&lt;="&amp;N$3)-$F2079)))</f>
        <v>#VALUE!</v>
      </c>
      <c r="O2079" s="21" t="e">
        <f>IF(OR($B2079="",O$3&lt;$D2079+Настройки!$B$7),0,MAX(0,$E2079-MAX(0,SUMIFS(Тех_Движение!$G$2:$G$5111,Тех_Движение!$D$2:$D$5111,$C2079,Тех_Движение!$B$2:$B$5111,"&lt;="&amp;O$3)-$F2079)))</f>
        <v>#VALUE!</v>
      </c>
      <c r="P2079" s="21" t="e">
        <f>IF(OR($B2079="",P$3&lt;$D2079+Настройки!$B$7),0,MAX(0,$E2079-MAX(0,SUMIFS(Тех_Движение!$G$2:$G$5111,Тех_Движение!$D$2:$D$5111,$C2079,Тех_Движение!$B$2:$B$5111,"&lt;="&amp;P$3)-$F2079)))</f>
        <v>#VALUE!</v>
      </c>
      <c r="Q2079" s="21" t="e">
        <f>IF(OR($B2079="",Q$3&lt;$D2079+Настройки!$B$7),0,MAX(0,$E2079-MAX(0,SUMIFS(Тех_Движение!$G$2:$G$5111,Тех_Движение!$D$2:$D$5111,$C2079,Тех_Движение!$B$2:$B$5111,"&lt;="&amp;Q$3)-$F2079)))</f>
        <v>#VALUE!</v>
      </c>
      <c r="R2079" s="21" t="str">
        <f t="shared" si="97"/>
        <v/>
      </c>
      <c r="S2079" s="23" t="str">
        <f>IF($B2079="","",VLOOKUP($C2079,Настройки!$A$11:$L$17,9,FALSE))</f>
        <v/>
      </c>
      <c r="T2079" s="23" t="str">
        <f t="shared" si="98"/>
        <v/>
      </c>
    </row>
    <row r="2080" spans="1:20" x14ac:dyDescent="0.3">
      <c r="A2080" s="20">
        <f>Тех_Движение!$A$2077</f>
        <v>2076</v>
      </c>
      <c r="B2080" s="20" t="str">
        <f>IF(Тех_Движение!$F$2077&gt;0,Тех_Движение!$I$2077,"")</f>
        <v/>
      </c>
      <c r="C2080" s="20" t="str">
        <f>IF($B2080="","",Тех_Движение!$D$2077)</f>
        <v/>
      </c>
      <c r="D2080" s="9" t="str">
        <f>IF($B2080="","",Тех_Движение!$B$2077)</f>
        <v/>
      </c>
      <c r="E2080" s="21" t="str">
        <f>IF($B2080="","",Тех_Движение!$F$2077)</f>
        <v/>
      </c>
      <c r="F2080" s="21" t="str">
        <f>IF($B2080="","",SUMIFS($E$5:$E2079,$C$5:$C2079,$C2080))</f>
        <v/>
      </c>
      <c r="G2080" s="21" t="str">
        <f>IF($B2080="","",MAX(0,$E2080-MAX(0,SUMIFS(Тех_Движение!$G$2:$G$5111,Тех_Движение!$D$2:$D$5111,$C2080,Тех_Движение!$B$2:$B$5111,"&lt;="&amp;Настройки!$B$5-1)-$F2080)))</f>
        <v/>
      </c>
      <c r="H2080" s="21" t="str">
        <f>IF($B2080="","",IF(AND($D2080&gt;=Настройки!$B$5,$D2080&lt;=Настройки!$B$6),$E2080,0))</f>
        <v/>
      </c>
      <c r="I2080" s="21" t="str">
        <f t="shared" si="96"/>
        <v/>
      </c>
      <c r="J2080" s="21" t="str">
        <f>IF($B2080="","",MAX(0,$E2080-MAX(0,SUMIFS(Тех_Движение!$G$2:$G$5111,Тех_Движение!$D$2:$D$5111,$C2080,Тех_Движение!$B$2:$B$5111,"&lt;="&amp;Настройки!$B$6)-$F2080)))</f>
        <v/>
      </c>
      <c r="K2080" s="21" t="e">
        <f>IF(OR($B2080="",K$3&lt;$D2080+Настройки!$B$7),0,MAX(0,$E2080-MAX(0,SUMIFS(Тех_Движение!$G$2:$G$5111,Тех_Движение!$D$2:$D$5111,$C2080,Тех_Движение!$B$2:$B$5111,"&lt;="&amp;K$3)-$F2080)))</f>
        <v>#VALUE!</v>
      </c>
      <c r="L2080" s="21" t="e">
        <f>IF(OR($B2080="",L$3&lt;$D2080+Настройки!$B$7),0,MAX(0,$E2080-MAX(0,SUMIFS(Тех_Движение!$G$2:$G$5111,Тех_Движение!$D$2:$D$5111,$C2080,Тех_Движение!$B$2:$B$5111,"&lt;="&amp;L$3)-$F2080)))</f>
        <v>#VALUE!</v>
      </c>
      <c r="M2080" s="21" t="e">
        <f>IF(OR($B2080="",M$3&lt;$D2080+Настройки!$B$7),0,MAX(0,$E2080-MAX(0,SUMIFS(Тех_Движение!$G$2:$G$5111,Тех_Движение!$D$2:$D$5111,$C2080,Тех_Движение!$B$2:$B$5111,"&lt;="&amp;M$3)-$F2080)))</f>
        <v>#VALUE!</v>
      </c>
      <c r="N2080" s="21" t="e">
        <f>IF(OR($B2080="",N$3&lt;$D2080+Настройки!$B$7),0,MAX(0,$E2080-MAX(0,SUMIFS(Тех_Движение!$G$2:$G$5111,Тех_Движение!$D$2:$D$5111,$C2080,Тех_Движение!$B$2:$B$5111,"&lt;="&amp;N$3)-$F2080)))</f>
        <v>#VALUE!</v>
      </c>
      <c r="O2080" s="21" t="e">
        <f>IF(OR($B2080="",O$3&lt;$D2080+Настройки!$B$7),0,MAX(0,$E2080-MAX(0,SUMIFS(Тех_Движение!$G$2:$G$5111,Тех_Движение!$D$2:$D$5111,$C2080,Тех_Движение!$B$2:$B$5111,"&lt;="&amp;O$3)-$F2080)))</f>
        <v>#VALUE!</v>
      </c>
      <c r="P2080" s="21" t="e">
        <f>IF(OR($B2080="",P$3&lt;$D2080+Настройки!$B$7),0,MAX(0,$E2080-MAX(0,SUMIFS(Тех_Движение!$G$2:$G$5111,Тех_Движение!$D$2:$D$5111,$C2080,Тех_Движение!$B$2:$B$5111,"&lt;="&amp;P$3)-$F2080)))</f>
        <v>#VALUE!</v>
      </c>
      <c r="Q2080" s="21" t="e">
        <f>IF(OR($B2080="",Q$3&lt;$D2080+Настройки!$B$7),0,MAX(0,$E2080-MAX(0,SUMIFS(Тех_Движение!$G$2:$G$5111,Тех_Движение!$D$2:$D$5111,$C2080,Тех_Движение!$B$2:$B$5111,"&lt;="&amp;Q$3)-$F2080)))</f>
        <v>#VALUE!</v>
      </c>
      <c r="R2080" s="21" t="str">
        <f t="shared" si="97"/>
        <v/>
      </c>
      <c r="S2080" s="23" t="str">
        <f>IF($B2080="","",VLOOKUP($C2080,Настройки!$A$11:$L$17,9,FALSE))</f>
        <v/>
      </c>
      <c r="T2080" s="23" t="str">
        <f t="shared" si="98"/>
        <v/>
      </c>
    </row>
    <row r="2081" spans="1:20" x14ac:dyDescent="0.3">
      <c r="A2081" s="20">
        <f>Тех_Движение!$A$2078</f>
        <v>2077</v>
      </c>
      <c r="B2081" s="20" t="str">
        <f>IF(Тех_Движение!$F$2078&gt;0,Тех_Движение!$I$2078,"")</f>
        <v/>
      </c>
      <c r="C2081" s="20" t="str">
        <f>IF($B2081="","",Тех_Движение!$D$2078)</f>
        <v/>
      </c>
      <c r="D2081" s="9" t="str">
        <f>IF($B2081="","",Тех_Движение!$B$2078)</f>
        <v/>
      </c>
      <c r="E2081" s="21" t="str">
        <f>IF($B2081="","",Тех_Движение!$F$2078)</f>
        <v/>
      </c>
      <c r="F2081" s="21" t="str">
        <f>IF($B2081="","",SUMIFS($E$5:$E2080,$C$5:$C2080,$C2081))</f>
        <v/>
      </c>
      <c r="G2081" s="21" t="str">
        <f>IF($B2081="","",MAX(0,$E2081-MAX(0,SUMIFS(Тех_Движение!$G$2:$G$5111,Тех_Движение!$D$2:$D$5111,$C2081,Тех_Движение!$B$2:$B$5111,"&lt;="&amp;Настройки!$B$5-1)-$F2081)))</f>
        <v/>
      </c>
      <c r="H2081" s="21" t="str">
        <f>IF($B2081="","",IF(AND($D2081&gt;=Настройки!$B$5,$D2081&lt;=Настройки!$B$6),$E2081,0))</f>
        <v/>
      </c>
      <c r="I2081" s="21" t="str">
        <f t="shared" si="96"/>
        <v/>
      </c>
      <c r="J2081" s="21" t="str">
        <f>IF($B2081="","",MAX(0,$E2081-MAX(0,SUMIFS(Тех_Движение!$G$2:$G$5111,Тех_Движение!$D$2:$D$5111,$C2081,Тех_Движение!$B$2:$B$5111,"&lt;="&amp;Настройки!$B$6)-$F2081)))</f>
        <v/>
      </c>
      <c r="K2081" s="21" t="e">
        <f>IF(OR($B2081="",K$3&lt;$D2081+Настройки!$B$7),0,MAX(0,$E2081-MAX(0,SUMIFS(Тех_Движение!$G$2:$G$5111,Тех_Движение!$D$2:$D$5111,$C2081,Тех_Движение!$B$2:$B$5111,"&lt;="&amp;K$3)-$F2081)))</f>
        <v>#VALUE!</v>
      </c>
      <c r="L2081" s="21" t="e">
        <f>IF(OR($B2081="",L$3&lt;$D2081+Настройки!$B$7),0,MAX(0,$E2081-MAX(0,SUMIFS(Тех_Движение!$G$2:$G$5111,Тех_Движение!$D$2:$D$5111,$C2081,Тех_Движение!$B$2:$B$5111,"&lt;="&amp;L$3)-$F2081)))</f>
        <v>#VALUE!</v>
      </c>
      <c r="M2081" s="21" t="e">
        <f>IF(OR($B2081="",M$3&lt;$D2081+Настройки!$B$7),0,MAX(0,$E2081-MAX(0,SUMIFS(Тех_Движение!$G$2:$G$5111,Тех_Движение!$D$2:$D$5111,$C2081,Тех_Движение!$B$2:$B$5111,"&lt;="&amp;M$3)-$F2081)))</f>
        <v>#VALUE!</v>
      </c>
      <c r="N2081" s="21" t="e">
        <f>IF(OR($B2081="",N$3&lt;$D2081+Настройки!$B$7),0,MAX(0,$E2081-MAX(0,SUMIFS(Тех_Движение!$G$2:$G$5111,Тех_Движение!$D$2:$D$5111,$C2081,Тех_Движение!$B$2:$B$5111,"&lt;="&amp;N$3)-$F2081)))</f>
        <v>#VALUE!</v>
      </c>
      <c r="O2081" s="21" t="e">
        <f>IF(OR($B2081="",O$3&lt;$D2081+Настройки!$B$7),0,MAX(0,$E2081-MAX(0,SUMIFS(Тех_Движение!$G$2:$G$5111,Тех_Движение!$D$2:$D$5111,$C2081,Тех_Движение!$B$2:$B$5111,"&lt;="&amp;O$3)-$F2081)))</f>
        <v>#VALUE!</v>
      </c>
      <c r="P2081" s="21" t="e">
        <f>IF(OR($B2081="",P$3&lt;$D2081+Настройки!$B$7),0,MAX(0,$E2081-MAX(0,SUMIFS(Тех_Движение!$G$2:$G$5111,Тех_Движение!$D$2:$D$5111,$C2081,Тех_Движение!$B$2:$B$5111,"&lt;="&amp;P$3)-$F2081)))</f>
        <v>#VALUE!</v>
      </c>
      <c r="Q2081" s="21" t="e">
        <f>IF(OR($B2081="",Q$3&lt;$D2081+Настройки!$B$7),0,MAX(0,$E2081-MAX(0,SUMIFS(Тех_Движение!$G$2:$G$5111,Тех_Движение!$D$2:$D$5111,$C2081,Тех_Движение!$B$2:$B$5111,"&lt;="&amp;Q$3)-$F2081)))</f>
        <v>#VALUE!</v>
      </c>
      <c r="R2081" s="21" t="str">
        <f t="shared" si="97"/>
        <v/>
      </c>
      <c r="S2081" s="23" t="str">
        <f>IF($B2081="","",VLOOKUP($C2081,Настройки!$A$11:$L$17,9,FALSE))</f>
        <v/>
      </c>
      <c r="T2081" s="23" t="str">
        <f t="shared" si="98"/>
        <v/>
      </c>
    </row>
    <row r="2082" spans="1:20" x14ac:dyDescent="0.3">
      <c r="A2082" s="20">
        <f>Тех_Движение!$A$2079</f>
        <v>2078</v>
      </c>
      <c r="B2082" s="20" t="str">
        <f>IF(Тех_Движение!$F$2079&gt;0,Тех_Движение!$I$2079,"")</f>
        <v/>
      </c>
      <c r="C2082" s="20" t="str">
        <f>IF($B2082="","",Тех_Движение!$D$2079)</f>
        <v/>
      </c>
      <c r="D2082" s="9" t="str">
        <f>IF($B2082="","",Тех_Движение!$B$2079)</f>
        <v/>
      </c>
      <c r="E2082" s="21" t="str">
        <f>IF($B2082="","",Тех_Движение!$F$2079)</f>
        <v/>
      </c>
      <c r="F2082" s="21" t="str">
        <f>IF($B2082="","",SUMIFS($E$5:$E2081,$C$5:$C2081,$C2082))</f>
        <v/>
      </c>
      <c r="G2082" s="21" t="str">
        <f>IF($B2082="","",MAX(0,$E2082-MAX(0,SUMIFS(Тех_Движение!$G$2:$G$5111,Тех_Движение!$D$2:$D$5111,$C2082,Тех_Движение!$B$2:$B$5111,"&lt;="&amp;Настройки!$B$5-1)-$F2082)))</f>
        <v/>
      </c>
      <c r="H2082" s="21" t="str">
        <f>IF($B2082="","",IF(AND($D2082&gt;=Настройки!$B$5,$D2082&lt;=Настройки!$B$6),$E2082,0))</f>
        <v/>
      </c>
      <c r="I2082" s="21" t="str">
        <f t="shared" si="96"/>
        <v/>
      </c>
      <c r="J2082" s="21" t="str">
        <f>IF($B2082="","",MAX(0,$E2082-MAX(0,SUMIFS(Тех_Движение!$G$2:$G$5111,Тех_Движение!$D$2:$D$5111,$C2082,Тех_Движение!$B$2:$B$5111,"&lt;="&amp;Настройки!$B$6)-$F2082)))</f>
        <v/>
      </c>
      <c r="K2082" s="21" t="e">
        <f>IF(OR($B2082="",K$3&lt;$D2082+Настройки!$B$7),0,MAX(0,$E2082-MAX(0,SUMIFS(Тех_Движение!$G$2:$G$5111,Тех_Движение!$D$2:$D$5111,$C2082,Тех_Движение!$B$2:$B$5111,"&lt;="&amp;K$3)-$F2082)))</f>
        <v>#VALUE!</v>
      </c>
      <c r="L2082" s="21" t="e">
        <f>IF(OR($B2082="",L$3&lt;$D2082+Настройки!$B$7),0,MAX(0,$E2082-MAX(0,SUMIFS(Тех_Движение!$G$2:$G$5111,Тех_Движение!$D$2:$D$5111,$C2082,Тех_Движение!$B$2:$B$5111,"&lt;="&amp;L$3)-$F2082)))</f>
        <v>#VALUE!</v>
      </c>
      <c r="M2082" s="21" t="e">
        <f>IF(OR($B2082="",M$3&lt;$D2082+Настройки!$B$7),0,MAX(0,$E2082-MAX(0,SUMIFS(Тех_Движение!$G$2:$G$5111,Тех_Движение!$D$2:$D$5111,$C2082,Тех_Движение!$B$2:$B$5111,"&lt;="&amp;M$3)-$F2082)))</f>
        <v>#VALUE!</v>
      </c>
      <c r="N2082" s="21" t="e">
        <f>IF(OR($B2082="",N$3&lt;$D2082+Настройки!$B$7),0,MAX(0,$E2082-MAX(0,SUMIFS(Тех_Движение!$G$2:$G$5111,Тех_Движение!$D$2:$D$5111,$C2082,Тех_Движение!$B$2:$B$5111,"&lt;="&amp;N$3)-$F2082)))</f>
        <v>#VALUE!</v>
      </c>
      <c r="O2082" s="21" t="e">
        <f>IF(OR($B2082="",O$3&lt;$D2082+Настройки!$B$7),0,MAX(0,$E2082-MAX(0,SUMIFS(Тех_Движение!$G$2:$G$5111,Тех_Движение!$D$2:$D$5111,$C2082,Тех_Движение!$B$2:$B$5111,"&lt;="&amp;O$3)-$F2082)))</f>
        <v>#VALUE!</v>
      </c>
      <c r="P2082" s="21" t="e">
        <f>IF(OR($B2082="",P$3&lt;$D2082+Настройки!$B$7),0,MAX(0,$E2082-MAX(0,SUMIFS(Тех_Движение!$G$2:$G$5111,Тех_Движение!$D$2:$D$5111,$C2082,Тех_Движение!$B$2:$B$5111,"&lt;="&amp;P$3)-$F2082)))</f>
        <v>#VALUE!</v>
      </c>
      <c r="Q2082" s="21" t="e">
        <f>IF(OR($B2082="",Q$3&lt;$D2082+Настройки!$B$7),0,MAX(0,$E2082-MAX(0,SUMIFS(Тех_Движение!$G$2:$G$5111,Тех_Движение!$D$2:$D$5111,$C2082,Тех_Движение!$B$2:$B$5111,"&lt;="&amp;Q$3)-$F2082)))</f>
        <v>#VALUE!</v>
      </c>
      <c r="R2082" s="21" t="str">
        <f t="shared" si="97"/>
        <v/>
      </c>
      <c r="S2082" s="23" t="str">
        <f>IF($B2082="","",VLOOKUP($C2082,Настройки!$A$11:$L$17,9,FALSE))</f>
        <v/>
      </c>
      <c r="T2082" s="23" t="str">
        <f t="shared" si="98"/>
        <v/>
      </c>
    </row>
    <row r="2083" spans="1:20" x14ac:dyDescent="0.3">
      <c r="A2083" s="20">
        <f>Тех_Движение!$A$2080</f>
        <v>2079</v>
      </c>
      <c r="B2083" s="20" t="str">
        <f>IF(Тех_Движение!$F$2080&gt;0,Тех_Движение!$I$2080,"")</f>
        <v/>
      </c>
      <c r="C2083" s="20" t="str">
        <f>IF($B2083="","",Тех_Движение!$D$2080)</f>
        <v/>
      </c>
      <c r="D2083" s="9" t="str">
        <f>IF($B2083="","",Тех_Движение!$B$2080)</f>
        <v/>
      </c>
      <c r="E2083" s="21" t="str">
        <f>IF($B2083="","",Тех_Движение!$F$2080)</f>
        <v/>
      </c>
      <c r="F2083" s="21" t="str">
        <f>IF($B2083="","",SUMIFS($E$5:$E2082,$C$5:$C2082,$C2083))</f>
        <v/>
      </c>
      <c r="G2083" s="21" t="str">
        <f>IF($B2083="","",MAX(0,$E2083-MAX(0,SUMIFS(Тех_Движение!$G$2:$G$5111,Тех_Движение!$D$2:$D$5111,$C2083,Тех_Движение!$B$2:$B$5111,"&lt;="&amp;Настройки!$B$5-1)-$F2083)))</f>
        <v/>
      </c>
      <c r="H2083" s="21" t="str">
        <f>IF($B2083="","",IF(AND($D2083&gt;=Настройки!$B$5,$D2083&lt;=Настройки!$B$6),$E2083,0))</f>
        <v/>
      </c>
      <c r="I2083" s="21" t="str">
        <f t="shared" si="96"/>
        <v/>
      </c>
      <c r="J2083" s="21" t="str">
        <f>IF($B2083="","",MAX(0,$E2083-MAX(0,SUMIFS(Тех_Движение!$G$2:$G$5111,Тех_Движение!$D$2:$D$5111,$C2083,Тех_Движение!$B$2:$B$5111,"&lt;="&amp;Настройки!$B$6)-$F2083)))</f>
        <v/>
      </c>
      <c r="K2083" s="21" t="e">
        <f>IF(OR($B2083="",K$3&lt;$D2083+Настройки!$B$7),0,MAX(0,$E2083-MAX(0,SUMIFS(Тех_Движение!$G$2:$G$5111,Тех_Движение!$D$2:$D$5111,$C2083,Тех_Движение!$B$2:$B$5111,"&lt;="&amp;K$3)-$F2083)))</f>
        <v>#VALUE!</v>
      </c>
      <c r="L2083" s="21" t="e">
        <f>IF(OR($B2083="",L$3&lt;$D2083+Настройки!$B$7),0,MAX(0,$E2083-MAX(0,SUMIFS(Тех_Движение!$G$2:$G$5111,Тех_Движение!$D$2:$D$5111,$C2083,Тех_Движение!$B$2:$B$5111,"&lt;="&amp;L$3)-$F2083)))</f>
        <v>#VALUE!</v>
      </c>
      <c r="M2083" s="21" t="e">
        <f>IF(OR($B2083="",M$3&lt;$D2083+Настройки!$B$7),0,MAX(0,$E2083-MAX(0,SUMIFS(Тех_Движение!$G$2:$G$5111,Тех_Движение!$D$2:$D$5111,$C2083,Тех_Движение!$B$2:$B$5111,"&lt;="&amp;M$3)-$F2083)))</f>
        <v>#VALUE!</v>
      </c>
      <c r="N2083" s="21" t="e">
        <f>IF(OR($B2083="",N$3&lt;$D2083+Настройки!$B$7),0,MAX(0,$E2083-MAX(0,SUMIFS(Тех_Движение!$G$2:$G$5111,Тех_Движение!$D$2:$D$5111,$C2083,Тех_Движение!$B$2:$B$5111,"&lt;="&amp;N$3)-$F2083)))</f>
        <v>#VALUE!</v>
      </c>
      <c r="O2083" s="21" t="e">
        <f>IF(OR($B2083="",O$3&lt;$D2083+Настройки!$B$7),0,MAX(0,$E2083-MAX(0,SUMIFS(Тех_Движение!$G$2:$G$5111,Тех_Движение!$D$2:$D$5111,$C2083,Тех_Движение!$B$2:$B$5111,"&lt;="&amp;O$3)-$F2083)))</f>
        <v>#VALUE!</v>
      </c>
      <c r="P2083" s="21" t="e">
        <f>IF(OR($B2083="",P$3&lt;$D2083+Настройки!$B$7),0,MAX(0,$E2083-MAX(0,SUMIFS(Тех_Движение!$G$2:$G$5111,Тех_Движение!$D$2:$D$5111,$C2083,Тех_Движение!$B$2:$B$5111,"&lt;="&amp;P$3)-$F2083)))</f>
        <v>#VALUE!</v>
      </c>
      <c r="Q2083" s="21" t="e">
        <f>IF(OR($B2083="",Q$3&lt;$D2083+Настройки!$B$7),0,MAX(0,$E2083-MAX(0,SUMIFS(Тех_Движение!$G$2:$G$5111,Тех_Движение!$D$2:$D$5111,$C2083,Тех_Движение!$B$2:$B$5111,"&lt;="&amp;Q$3)-$F2083)))</f>
        <v>#VALUE!</v>
      </c>
      <c r="R2083" s="21" t="str">
        <f t="shared" si="97"/>
        <v/>
      </c>
      <c r="S2083" s="23" t="str">
        <f>IF($B2083="","",VLOOKUP($C2083,Настройки!$A$11:$L$17,9,FALSE))</f>
        <v/>
      </c>
      <c r="T2083" s="23" t="str">
        <f t="shared" si="98"/>
        <v/>
      </c>
    </row>
    <row r="2084" spans="1:20" x14ac:dyDescent="0.3">
      <c r="A2084" s="20">
        <f>Тех_Движение!$A$2081</f>
        <v>2080</v>
      </c>
      <c r="B2084" s="20" t="str">
        <f>IF(Тех_Движение!$F$2081&gt;0,Тех_Движение!$I$2081,"")</f>
        <v/>
      </c>
      <c r="C2084" s="20" t="str">
        <f>IF($B2084="","",Тех_Движение!$D$2081)</f>
        <v/>
      </c>
      <c r="D2084" s="9" t="str">
        <f>IF($B2084="","",Тех_Движение!$B$2081)</f>
        <v/>
      </c>
      <c r="E2084" s="21" t="str">
        <f>IF($B2084="","",Тех_Движение!$F$2081)</f>
        <v/>
      </c>
      <c r="F2084" s="21" t="str">
        <f>IF($B2084="","",SUMIFS($E$5:$E2083,$C$5:$C2083,$C2084))</f>
        <v/>
      </c>
      <c r="G2084" s="21" t="str">
        <f>IF($B2084="","",MAX(0,$E2084-MAX(0,SUMIFS(Тех_Движение!$G$2:$G$5111,Тех_Движение!$D$2:$D$5111,$C2084,Тех_Движение!$B$2:$B$5111,"&lt;="&amp;Настройки!$B$5-1)-$F2084)))</f>
        <v/>
      </c>
      <c r="H2084" s="21" t="str">
        <f>IF($B2084="","",IF(AND($D2084&gt;=Настройки!$B$5,$D2084&lt;=Настройки!$B$6),$E2084,0))</f>
        <v/>
      </c>
      <c r="I2084" s="21" t="str">
        <f t="shared" si="96"/>
        <v/>
      </c>
      <c r="J2084" s="21" t="str">
        <f>IF($B2084="","",MAX(0,$E2084-MAX(0,SUMIFS(Тех_Движение!$G$2:$G$5111,Тех_Движение!$D$2:$D$5111,$C2084,Тех_Движение!$B$2:$B$5111,"&lt;="&amp;Настройки!$B$6)-$F2084)))</f>
        <v/>
      </c>
      <c r="K2084" s="21" t="e">
        <f>IF(OR($B2084="",K$3&lt;$D2084+Настройки!$B$7),0,MAX(0,$E2084-MAX(0,SUMIFS(Тех_Движение!$G$2:$G$5111,Тех_Движение!$D$2:$D$5111,$C2084,Тех_Движение!$B$2:$B$5111,"&lt;="&amp;K$3)-$F2084)))</f>
        <v>#VALUE!</v>
      </c>
      <c r="L2084" s="21" t="e">
        <f>IF(OR($B2084="",L$3&lt;$D2084+Настройки!$B$7),0,MAX(0,$E2084-MAX(0,SUMIFS(Тех_Движение!$G$2:$G$5111,Тех_Движение!$D$2:$D$5111,$C2084,Тех_Движение!$B$2:$B$5111,"&lt;="&amp;L$3)-$F2084)))</f>
        <v>#VALUE!</v>
      </c>
      <c r="M2084" s="21" t="e">
        <f>IF(OR($B2084="",M$3&lt;$D2084+Настройки!$B$7),0,MAX(0,$E2084-MAX(0,SUMIFS(Тех_Движение!$G$2:$G$5111,Тех_Движение!$D$2:$D$5111,$C2084,Тех_Движение!$B$2:$B$5111,"&lt;="&amp;M$3)-$F2084)))</f>
        <v>#VALUE!</v>
      </c>
      <c r="N2084" s="21" t="e">
        <f>IF(OR($B2084="",N$3&lt;$D2084+Настройки!$B$7),0,MAX(0,$E2084-MAX(0,SUMIFS(Тех_Движение!$G$2:$G$5111,Тех_Движение!$D$2:$D$5111,$C2084,Тех_Движение!$B$2:$B$5111,"&lt;="&amp;N$3)-$F2084)))</f>
        <v>#VALUE!</v>
      </c>
      <c r="O2084" s="21" t="e">
        <f>IF(OR($B2084="",O$3&lt;$D2084+Настройки!$B$7),0,MAX(0,$E2084-MAX(0,SUMIFS(Тех_Движение!$G$2:$G$5111,Тех_Движение!$D$2:$D$5111,$C2084,Тех_Движение!$B$2:$B$5111,"&lt;="&amp;O$3)-$F2084)))</f>
        <v>#VALUE!</v>
      </c>
      <c r="P2084" s="21" t="e">
        <f>IF(OR($B2084="",P$3&lt;$D2084+Настройки!$B$7),0,MAX(0,$E2084-MAX(0,SUMIFS(Тех_Движение!$G$2:$G$5111,Тех_Движение!$D$2:$D$5111,$C2084,Тех_Движение!$B$2:$B$5111,"&lt;="&amp;P$3)-$F2084)))</f>
        <v>#VALUE!</v>
      </c>
      <c r="Q2084" s="21" t="e">
        <f>IF(OR($B2084="",Q$3&lt;$D2084+Настройки!$B$7),0,MAX(0,$E2084-MAX(0,SUMIFS(Тех_Движение!$G$2:$G$5111,Тех_Движение!$D$2:$D$5111,$C2084,Тех_Движение!$B$2:$B$5111,"&lt;="&amp;Q$3)-$F2084)))</f>
        <v>#VALUE!</v>
      </c>
      <c r="R2084" s="21" t="str">
        <f t="shared" si="97"/>
        <v/>
      </c>
      <c r="S2084" s="23" t="str">
        <f>IF($B2084="","",VLOOKUP($C2084,Настройки!$A$11:$L$17,9,FALSE))</f>
        <v/>
      </c>
      <c r="T2084" s="23" t="str">
        <f t="shared" si="98"/>
        <v/>
      </c>
    </row>
    <row r="2085" spans="1:20" x14ac:dyDescent="0.3">
      <c r="A2085" s="20">
        <f>Тех_Движение!$A$2082</f>
        <v>2081</v>
      </c>
      <c r="B2085" s="20" t="str">
        <f>IF(Тех_Движение!$F$2082&gt;0,Тех_Движение!$I$2082,"")</f>
        <v/>
      </c>
      <c r="C2085" s="20" t="str">
        <f>IF($B2085="","",Тех_Движение!$D$2082)</f>
        <v/>
      </c>
      <c r="D2085" s="9" t="str">
        <f>IF($B2085="","",Тех_Движение!$B$2082)</f>
        <v/>
      </c>
      <c r="E2085" s="21" t="str">
        <f>IF($B2085="","",Тех_Движение!$F$2082)</f>
        <v/>
      </c>
      <c r="F2085" s="21" t="str">
        <f>IF($B2085="","",SUMIFS($E$5:$E2084,$C$5:$C2084,$C2085))</f>
        <v/>
      </c>
      <c r="G2085" s="21" t="str">
        <f>IF($B2085="","",MAX(0,$E2085-MAX(0,SUMIFS(Тех_Движение!$G$2:$G$5111,Тех_Движение!$D$2:$D$5111,$C2085,Тех_Движение!$B$2:$B$5111,"&lt;="&amp;Настройки!$B$5-1)-$F2085)))</f>
        <v/>
      </c>
      <c r="H2085" s="21" t="str">
        <f>IF($B2085="","",IF(AND($D2085&gt;=Настройки!$B$5,$D2085&lt;=Настройки!$B$6),$E2085,0))</f>
        <v/>
      </c>
      <c r="I2085" s="21" t="str">
        <f t="shared" si="96"/>
        <v/>
      </c>
      <c r="J2085" s="21" t="str">
        <f>IF($B2085="","",MAX(0,$E2085-MAX(0,SUMIFS(Тех_Движение!$G$2:$G$5111,Тех_Движение!$D$2:$D$5111,$C2085,Тех_Движение!$B$2:$B$5111,"&lt;="&amp;Настройки!$B$6)-$F2085)))</f>
        <v/>
      </c>
      <c r="K2085" s="21" t="e">
        <f>IF(OR($B2085="",K$3&lt;$D2085+Настройки!$B$7),0,MAX(0,$E2085-MAX(0,SUMIFS(Тех_Движение!$G$2:$G$5111,Тех_Движение!$D$2:$D$5111,$C2085,Тех_Движение!$B$2:$B$5111,"&lt;="&amp;K$3)-$F2085)))</f>
        <v>#VALUE!</v>
      </c>
      <c r="L2085" s="21" t="e">
        <f>IF(OR($B2085="",L$3&lt;$D2085+Настройки!$B$7),0,MAX(0,$E2085-MAX(0,SUMIFS(Тех_Движение!$G$2:$G$5111,Тех_Движение!$D$2:$D$5111,$C2085,Тех_Движение!$B$2:$B$5111,"&lt;="&amp;L$3)-$F2085)))</f>
        <v>#VALUE!</v>
      </c>
      <c r="M2085" s="21" t="e">
        <f>IF(OR($B2085="",M$3&lt;$D2085+Настройки!$B$7),0,MAX(0,$E2085-MAX(0,SUMIFS(Тех_Движение!$G$2:$G$5111,Тех_Движение!$D$2:$D$5111,$C2085,Тех_Движение!$B$2:$B$5111,"&lt;="&amp;M$3)-$F2085)))</f>
        <v>#VALUE!</v>
      </c>
      <c r="N2085" s="21" t="e">
        <f>IF(OR($B2085="",N$3&lt;$D2085+Настройки!$B$7),0,MAX(0,$E2085-MAX(0,SUMIFS(Тех_Движение!$G$2:$G$5111,Тех_Движение!$D$2:$D$5111,$C2085,Тех_Движение!$B$2:$B$5111,"&lt;="&amp;N$3)-$F2085)))</f>
        <v>#VALUE!</v>
      </c>
      <c r="O2085" s="21" t="e">
        <f>IF(OR($B2085="",O$3&lt;$D2085+Настройки!$B$7),0,MAX(0,$E2085-MAX(0,SUMIFS(Тех_Движение!$G$2:$G$5111,Тех_Движение!$D$2:$D$5111,$C2085,Тех_Движение!$B$2:$B$5111,"&lt;="&amp;O$3)-$F2085)))</f>
        <v>#VALUE!</v>
      </c>
      <c r="P2085" s="21" t="e">
        <f>IF(OR($B2085="",P$3&lt;$D2085+Настройки!$B$7),0,MAX(0,$E2085-MAX(0,SUMIFS(Тех_Движение!$G$2:$G$5111,Тех_Движение!$D$2:$D$5111,$C2085,Тех_Движение!$B$2:$B$5111,"&lt;="&amp;P$3)-$F2085)))</f>
        <v>#VALUE!</v>
      </c>
      <c r="Q2085" s="21" t="e">
        <f>IF(OR($B2085="",Q$3&lt;$D2085+Настройки!$B$7),0,MAX(0,$E2085-MAX(0,SUMIFS(Тех_Движение!$G$2:$G$5111,Тех_Движение!$D$2:$D$5111,$C2085,Тех_Движение!$B$2:$B$5111,"&lt;="&amp;Q$3)-$F2085)))</f>
        <v>#VALUE!</v>
      </c>
      <c r="R2085" s="21" t="str">
        <f t="shared" si="97"/>
        <v/>
      </c>
      <c r="S2085" s="23" t="str">
        <f>IF($B2085="","",VLOOKUP($C2085,Настройки!$A$11:$L$17,9,FALSE))</f>
        <v/>
      </c>
      <c r="T2085" s="23" t="str">
        <f t="shared" si="98"/>
        <v/>
      </c>
    </row>
    <row r="2086" spans="1:20" x14ac:dyDescent="0.3">
      <c r="A2086" s="20">
        <f>Тех_Движение!$A$2083</f>
        <v>2082</v>
      </c>
      <c r="B2086" s="20" t="str">
        <f>IF(Тех_Движение!$F$2083&gt;0,Тех_Движение!$I$2083,"")</f>
        <v/>
      </c>
      <c r="C2086" s="20" t="str">
        <f>IF($B2086="","",Тех_Движение!$D$2083)</f>
        <v/>
      </c>
      <c r="D2086" s="9" t="str">
        <f>IF($B2086="","",Тех_Движение!$B$2083)</f>
        <v/>
      </c>
      <c r="E2086" s="21" t="str">
        <f>IF($B2086="","",Тех_Движение!$F$2083)</f>
        <v/>
      </c>
      <c r="F2086" s="21" t="str">
        <f>IF($B2086="","",SUMIFS($E$5:$E2085,$C$5:$C2085,$C2086))</f>
        <v/>
      </c>
      <c r="G2086" s="21" t="str">
        <f>IF($B2086="","",MAX(0,$E2086-MAX(0,SUMIFS(Тех_Движение!$G$2:$G$5111,Тех_Движение!$D$2:$D$5111,$C2086,Тех_Движение!$B$2:$B$5111,"&lt;="&amp;Настройки!$B$5-1)-$F2086)))</f>
        <v/>
      </c>
      <c r="H2086" s="21" t="str">
        <f>IF($B2086="","",IF(AND($D2086&gt;=Настройки!$B$5,$D2086&lt;=Настройки!$B$6),$E2086,0))</f>
        <v/>
      </c>
      <c r="I2086" s="21" t="str">
        <f t="shared" si="96"/>
        <v/>
      </c>
      <c r="J2086" s="21" t="str">
        <f>IF($B2086="","",MAX(0,$E2086-MAX(0,SUMIFS(Тех_Движение!$G$2:$G$5111,Тех_Движение!$D$2:$D$5111,$C2086,Тех_Движение!$B$2:$B$5111,"&lt;="&amp;Настройки!$B$6)-$F2086)))</f>
        <v/>
      </c>
      <c r="K2086" s="21" t="e">
        <f>IF(OR($B2086="",K$3&lt;$D2086+Настройки!$B$7),0,MAX(0,$E2086-MAX(0,SUMIFS(Тех_Движение!$G$2:$G$5111,Тех_Движение!$D$2:$D$5111,$C2086,Тех_Движение!$B$2:$B$5111,"&lt;="&amp;K$3)-$F2086)))</f>
        <v>#VALUE!</v>
      </c>
      <c r="L2086" s="21" t="e">
        <f>IF(OR($B2086="",L$3&lt;$D2086+Настройки!$B$7),0,MAX(0,$E2086-MAX(0,SUMIFS(Тех_Движение!$G$2:$G$5111,Тех_Движение!$D$2:$D$5111,$C2086,Тех_Движение!$B$2:$B$5111,"&lt;="&amp;L$3)-$F2086)))</f>
        <v>#VALUE!</v>
      </c>
      <c r="M2086" s="21" t="e">
        <f>IF(OR($B2086="",M$3&lt;$D2086+Настройки!$B$7),0,MAX(0,$E2086-MAX(0,SUMIFS(Тех_Движение!$G$2:$G$5111,Тех_Движение!$D$2:$D$5111,$C2086,Тех_Движение!$B$2:$B$5111,"&lt;="&amp;M$3)-$F2086)))</f>
        <v>#VALUE!</v>
      </c>
      <c r="N2086" s="21" t="e">
        <f>IF(OR($B2086="",N$3&lt;$D2086+Настройки!$B$7),0,MAX(0,$E2086-MAX(0,SUMIFS(Тех_Движение!$G$2:$G$5111,Тех_Движение!$D$2:$D$5111,$C2086,Тех_Движение!$B$2:$B$5111,"&lt;="&amp;N$3)-$F2086)))</f>
        <v>#VALUE!</v>
      </c>
      <c r="O2086" s="21" t="e">
        <f>IF(OR($B2086="",O$3&lt;$D2086+Настройки!$B$7),0,MAX(0,$E2086-MAX(0,SUMIFS(Тех_Движение!$G$2:$G$5111,Тех_Движение!$D$2:$D$5111,$C2086,Тех_Движение!$B$2:$B$5111,"&lt;="&amp;O$3)-$F2086)))</f>
        <v>#VALUE!</v>
      </c>
      <c r="P2086" s="21" t="e">
        <f>IF(OR($B2086="",P$3&lt;$D2086+Настройки!$B$7),0,MAX(0,$E2086-MAX(0,SUMIFS(Тех_Движение!$G$2:$G$5111,Тех_Движение!$D$2:$D$5111,$C2086,Тех_Движение!$B$2:$B$5111,"&lt;="&amp;P$3)-$F2086)))</f>
        <v>#VALUE!</v>
      </c>
      <c r="Q2086" s="21" t="e">
        <f>IF(OR($B2086="",Q$3&lt;$D2086+Настройки!$B$7),0,MAX(0,$E2086-MAX(0,SUMIFS(Тех_Движение!$G$2:$G$5111,Тех_Движение!$D$2:$D$5111,$C2086,Тех_Движение!$B$2:$B$5111,"&lt;="&amp;Q$3)-$F2086)))</f>
        <v>#VALUE!</v>
      </c>
      <c r="R2086" s="21" t="str">
        <f t="shared" si="97"/>
        <v/>
      </c>
      <c r="S2086" s="23" t="str">
        <f>IF($B2086="","",VLOOKUP($C2086,Настройки!$A$11:$L$17,9,FALSE))</f>
        <v/>
      </c>
      <c r="T2086" s="23" t="str">
        <f t="shared" si="98"/>
        <v/>
      </c>
    </row>
    <row r="2087" spans="1:20" x14ac:dyDescent="0.3">
      <c r="A2087" s="20">
        <f>Тех_Движение!$A$2084</f>
        <v>2083</v>
      </c>
      <c r="B2087" s="20" t="str">
        <f>IF(Тех_Движение!$F$2084&gt;0,Тех_Движение!$I$2084,"")</f>
        <v/>
      </c>
      <c r="C2087" s="20" t="str">
        <f>IF($B2087="","",Тех_Движение!$D$2084)</f>
        <v/>
      </c>
      <c r="D2087" s="9" t="str">
        <f>IF($B2087="","",Тех_Движение!$B$2084)</f>
        <v/>
      </c>
      <c r="E2087" s="21" t="str">
        <f>IF($B2087="","",Тех_Движение!$F$2084)</f>
        <v/>
      </c>
      <c r="F2087" s="21" t="str">
        <f>IF($B2087="","",SUMIFS($E$5:$E2086,$C$5:$C2086,$C2087))</f>
        <v/>
      </c>
      <c r="G2087" s="21" t="str">
        <f>IF($B2087="","",MAX(0,$E2087-MAX(0,SUMIFS(Тех_Движение!$G$2:$G$5111,Тех_Движение!$D$2:$D$5111,$C2087,Тех_Движение!$B$2:$B$5111,"&lt;="&amp;Настройки!$B$5-1)-$F2087)))</f>
        <v/>
      </c>
      <c r="H2087" s="21" t="str">
        <f>IF($B2087="","",IF(AND($D2087&gt;=Настройки!$B$5,$D2087&lt;=Настройки!$B$6),$E2087,0))</f>
        <v/>
      </c>
      <c r="I2087" s="21" t="str">
        <f t="shared" si="96"/>
        <v/>
      </c>
      <c r="J2087" s="21" t="str">
        <f>IF($B2087="","",MAX(0,$E2087-MAX(0,SUMIFS(Тех_Движение!$G$2:$G$5111,Тех_Движение!$D$2:$D$5111,$C2087,Тех_Движение!$B$2:$B$5111,"&lt;="&amp;Настройки!$B$6)-$F2087)))</f>
        <v/>
      </c>
      <c r="K2087" s="21" t="e">
        <f>IF(OR($B2087="",K$3&lt;$D2087+Настройки!$B$7),0,MAX(0,$E2087-MAX(0,SUMIFS(Тех_Движение!$G$2:$G$5111,Тех_Движение!$D$2:$D$5111,$C2087,Тех_Движение!$B$2:$B$5111,"&lt;="&amp;K$3)-$F2087)))</f>
        <v>#VALUE!</v>
      </c>
      <c r="L2087" s="21" t="e">
        <f>IF(OR($B2087="",L$3&lt;$D2087+Настройки!$B$7),0,MAX(0,$E2087-MAX(0,SUMIFS(Тех_Движение!$G$2:$G$5111,Тех_Движение!$D$2:$D$5111,$C2087,Тех_Движение!$B$2:$B$5111,"&lt;="&amp;L$3)-$F2087)))</f>
        <v>#VALUE!</v>
      </c>
      <c r="M2087" s="21" t="e">
        <f>IF(OR($B2087="",M$3&lt;$D2087+Настройки!$B$7),0,MAX(0,$E2087-MAX(0,SUMIFS(Тех_Движение!$G$2:$G$5111,Тех_Движение!$D$2:$D$5111,$C2087,Тех_Движение!$B$2:$B$5111,"&lt;="&amp;M$3)-$F2087)))</f>
        <v>#VALUE!</v>
      </c>
      <c r="N2087" s="21" t="e">
        <f>IF(OR($B2087="",N$3&lt;$D2087+Настройки!$B$7),0,MAX(0,$E2087-MAX(0,SUMIFS(Тех_Движение!$G$2:$G$5111,Тех_Движение!$D$2:$D$5111,$C2087,Тех_Движение!$B$2:$B$5111,"&lt;="&amp;N$3)-$F2087)))</f>
        <v>#VALUE!</v>
      </c>
      <c r="O2087" s="21" t="e">
        <f>IF(OR($B2087="",O$3&lt;$D2087+Настройки!$B$7),0,MAX(0,$E2087-MAX(0,SUMIFS(Тех_Движение!$G$2:$G$5111,Тех_Движение!$D$2:$D$5111,$C2087,Тех_Движение!$B$2:$B$5111,"&lt;="&amp;O$3)-$F2087)))</f>
        <v>#VALUE!</v>
      </c>
      <c r="P2087" s="21" t="e">
        <f>IF(OR($B2087="",P$3&lt;$D2087+Настройки!$B$7),0,MAX(0,$E2087-MAX(0,SUMIFS(Тех_Движение!$G$2:$G$5111,Тех_Движение!$D$2:$D$5111,$C2087,Тех_Движение!$B$2:$B$5111,"&lt;="&amp;P$3)-$F2087)))</f>
        <v>#VALUE!</v>
      </c>
      <c r="Q2087" s="21" t="e">
        <f>IF(OR($B2087="",Q$3&lt;$D2087+Настройки!$B$7),0,MAX(0,$E2087-MAX(0,SUMIFS(Тех_Движение!$G$2:$G$5111,Тех_Движение!$D$2:$D$5111,$C2087,Тех_Движение!$B$2:$B$5111,"&lt;="&amp;Q$3)-$F2087)))</f>
        <v>#VALUE!</v>
      </c>
      <c r="R2087" s="21" t="str">
        <f t="shared" si="97"/>
        <v/>
      </c>
      <c r="S2087" s="23" t="str">
        <f>IF($B2087="","",VLOOKUP($C2087,Настройки!$A$11:$L$17,9,FALSE))</f>
        <v/>
      </c>
      <c r="T2087" s="23" t="str">
        <f t="shared" si="98"/>
        <v/>
      </c>
    </row>
    <row r="2088" spans="1:20" x14ac:dyDescent="0.3">
      <c r="A2088" s="20">
        <f>Тех_Движение!$A$2085</f>
        <v>2084</v>
      </c>
      <c r="B2088" s="20" t="str">
        <f>IF(Тех_Движение!$F$2085&gt;0,Тех_Движение!$I$2085,"")</f>
        <v/>
      </c>
      <c r="C2088" s="20" t="str">
        <f>IF($B2088="","",Тех_Движение!$D$2085)</f>
        <v/>
      </c>
      <c r="D2088" s="9" t="str">
        <f>IF($B2088="","",Тех_Движение!$B$2085)</f>
        <v/>
      </c>
      <c r="E2088" s="21" t="str">
        <f>IF($B2088="","",Тех_Движение!$F$2085)</f>
        <v/>
      </c>
      <c r="F2088" s="21" t="str">
        <f>IF($B2088="","",SUMIFS($E$5:$E2087,$C$5:$C2087,$C2088))</f>
        <v/>
      </c>
      <c r="G2088" s="21" t="str">
        <f>IF($B2088="","",MAX(0,$E2088-MAX(0,SUMIFS(Тех_Движение!$G$2:$G$5111,Тех_Движение!$D$2:$D$5111,$C2088,Тех_Движение!$B$2:$B$5111,"&lt;="&amp;Настройки!$B$5-1)-$F2088)))</f>
        <v/>
      </c>
      <c r="H2088" s="21" t="str">
        <f>IF($B2088="","",IF(AND($D2088&gt;=Настройки!$B$5,$D2088&lt;=Настройки!$B$6),$E2088,0))</f>
        <v/>
      </c>
      <c r="I2088" s="21" t="str">
        <f t="shared" si="96"/>
        <v/>
      </c>
      <c r="J2088" s="21" t="str">
        <f>IF($B2088="","",MAX(0,$E2088-MAX(0,SUMIFS(Тех_Движение!$G$2:$G$5111,Тех_Движение!$D$2:$D$5111,$C2088,Тех_Движение!$B$2:$B$5111,"&lt;="&amp;Настройки!$B$6)-$F2088)))</f>
        <v/>
      </c>
      <c r="K2088" s="21" t="e">
        <f>IF(OR($B2088="",K$3&lt;$D2088+Настройки!$B$7),0,MAX(0,$E2088-MAX(0,SUMIFS(Тех_Движение!$G$2:$G$5111,Тех_Движение!$D$2:$D$5111,$C2088,Тех_Движение!$B$2:$B$5111,"&lt;="&amp;K$3)-$F2088)))</f>
        <v>#VALUE!</v>
      </c>
      <c r="L2088" s="21" t="e">
        <f>IF(OR($B2088="",L$3&lt;$D2088+Настройки!$B$7),0,MAX(0,$E2088-MAX(0,SUMIFS(Тех_Движение!$G$2:$G$5111,Тех_Движение!$D$2:$D$5111,$C2088,Тех_Движение!$B$2:$B$5111,"&lt;="&amp;L$3)-$F2088)))</f>
        <v>#VALUE!</v>
      </c>
      <c r="M2088" s="21" t="e">
        <f>IF(OR($B2088="",M$3&lt;$D2088+Настройки!$B$7),0,MAX(0,$E2088-MAX(0,SUMIFS(Тех_Движение!$G$2:$G$5111,Тех_Движение!$D$2:$D$5111,$C2088,Тех_Движение!$B$2:$B$5111,"&lt;="&amp;M$3)-$F2088)))</f>
        <v>#VALUE!</v>
      </c>
      <c r="N2088" s="21" t="e">
        <f>IF(OR($B2088="",N$3&lt;$D2088+Настройки!$B$7),0,MAX(0,$E2088-MAX(0,SUMIFS(Тех_Движение!$G$2:$G$5111,Тех_Движение!$D$2:$D$5111,$C2088,Тех_Движение!$B$2:$B$5111,"&lt;="&amp;N$3)-$F2088)))</f>
        <v>#VALUE!</v>
      </c>
      <c r="O2088" s="21" t="e">
        <f>IF(OR($B2088="",O$3&lt;$D2088+Настройки!$B$7),0,MAX(0,$E2088-MAX(0,SUMIFS(Тех_Движение!$G$2:$G$5111,Тех_Движение!$D$2:$D$5111,$C2088,Тех_Движение!$B$2:$B$5111,"&lt;="&amp;O$3)-$F2088)))</f>
        <v>#VALUE!</v>
      </c>
      <c r="P2088" s="21" t="e">
        <f>IF(OR($B2088="",P$3&lt;$D2088+Настройки!$B$7),0,MAX(0,$E2088-MAX(0,SUMIFS(Тех_Движение!$G$2:$G$5111,Тех_Движение!$D$2:$D$5111,$C2088,Тех_Движение!$B$2:$B$5111,"&lt;="&amp;P$3)-$F2088)))</f>
        <v>#VALUE!</v>
      </c>
      <c r="Q2088" s="21" t="e">
        <f>IF(OR($B2088="",Q$3&lt;$D2088+Настройки!$B$7),0,MAX(0,$E2088-MAX(0,SUMIFS(Тех_Движение!$G$2:$G$5111,Тех_Движение!$D$2:$D$5111,$C2088,Тех_Движение!$B$2:$B$5111,"&lt;="&amp;Q$3)-$F2088)))</f>
        <v>#VALUE!</v>
      </c>
      <c r="R2088" s="21" t="str">
        <f t="shared" si="97"/>
        <v/>
      </c>
      <c r="S2088" s="23" t="str">
        <f>IF($B2088="","",VLOOKUP($C2088,Настройки!$A$11:$L$17,9,FALSE))</f>
        <v/>
      </c>
      <c r="T2088" s="23" t="str">
        <f t="shared" si="98"/>
        <v/>
      </c>
    </row>
    <row r="2089" spans="1:20" x14ac:dyDescent="0.3">
      <c r="A2089" s="20">
        <f>Тех_Движение!$A$2086</f>
        <v>2085</v>
      </c>
      <c r="B2089" s="20" t="str">
        <f>IF(Тех_Движение!$F$2086&gt;0,Тех_Движение!$I$2086,"")</f>
        <v/>
      </c>
      <c r="C2089" s="20" t="str">
        <f>IF($B2089="","",Тех_Движение!$D$2086)</f>
        <v/>
      </c>
      <c r="D2089" s="9" t="str">
        <f>IF($B2089="","",Тех_Движение!$B$2086)</f>
        <v/>
      </c>
      <c r="E2089" s="21" t="str">
        <f>IF($B2089="","",Тех_Движение!$F$2086)</f>
        <v/>
      </c>
      <c r="F2089" s="21" t="str">
        <f>IF($B2089="","",SUMIFS($E$5:$E2088,$C$5:$C2088,$C2089))</f>
        <v/>
      </c>
      <c r="G2089" s="21" t="str">
        <f>IF($B2089="","",MAX(0,$E2089-MAX(0,SUMIFS(Тех_Движение!$G$2:$G$5111,Тех_Движение!$D$2:$D$5111,$C2089,Тех_Движение!$B$2:$B$5111,"&lt;="&amp;Настройки!$B$5-1)-$F2089)))</f>
        <v/>
      </c>
      <c r="H2089" s="21" t="str">
        <f>IF($B2089="","",IF(AND($D2089&gt;=Настройки!$B$5,$D2089&lt;=Настройки!$B$6),$E2089,0))</f>
        <v/>
      </c>
      <c r="I2089" s="21" t="str">
        <f t="shared" si="96"/>
        <v/>
      </c>
      <c r="J2089" s="21" t="str">
        <f>IF($B2089="","",MAX(0,$E2089-MAX(0,SUMIFS(Тех_Движение!$G$2:$G$5111,Тех_Движение!$D$2:$D$5111,$C2089,Тех_Движение!$B$2:$B$5111,"&lt;="&amp;Настройки!$B$6)-$F2089)))</f>
        <v/>
      </c>
      <c r="K2089" s="21" t="e">
        <f>IF(OR($B2089="",K$3&lt;$D2089+Настройки!$B$7),0,MAX(0,$E2089-MAX(0,SUMIFS(Тех_Движение!$G$2:$G$5111,Тех_Движение!$D$2:$D$5111,$C2089,Тех_Движение!$B$2:$B$5111,"&lt;="&amp;K$3)-$F2089)))</f>
        <v>#VALUE!</v>
      </c>
      <c r="L2089" s="21" t="e">
        <f>IF(OR($B2089="",L$3&lt;$D2089+Настройки!$B$7),0,MAX(0,$E2089-MAX(0,SUMIFS(Тех_Движение!$G$2:$G$5111,Тех_Движение!$D$2:$D$5111,$C2089,Тех_Движение!$B$2:$B$5111,"&lt;="&amp;L$3)-$F2089)))</f>
        <v>#VALUE!</v>
      </c>
      <c r="M2089" s="21" t="e">
        <f>IF(OR($B2089="",M$3&lt;$D2089+Настройки!$B$7),0,MAX(0,$E2089-MAX(0,SUMIFS(Тех_Движение!$G$2:$G$5111,Тех_Движение!$D$2:$D$5111,$C2089,Тех_Движение!$B$2:$B$5111,"&lt;="&amp;M$3)-$F2089)))</f>
        <v>#VALUE!</v>
      </c>
      <c r="N2089" s="21" t="e">
        <f>IF(OR($B2089="",N$3&lt;$D2089+Настройки!$B$7),0,MAX(0,$E2089-MAX(0,SUMIFS(Тех_Движение!$G$2:$G$5111,Тех_Движение!$D$2:$D$5111,$C2089,Тех_Движение!$B$2:$B$5111,"&lt;="&amp;N$3)-$F2089)))</f>
        <v>#VALUE!</v>
      </c>
      <c r="O2089" s="21" t="e">
        <f>IF(OR($B2089="",O$3&lt;$D2089+Настройки!$B$7),0,MAX(0,$E2089-MAX(0,SUMIFS(Тех_Движение!$G$2:$G$5111,Тех_Движение!$D$2:$D$5111,$C2089,Тех_Движение!$B$2:$B$5111,"&lt;="&amp;O$3)-$F2089)))</f>
        <v>#VALUE!</v>
      </c>
      <c r="P2089" s="21" t="e">
        <f>IF(OR($B2089="",P$3&lt;$D2089+Настройки!$B$7),0,MAX(0,$E2089-MAX(0,SUMIFS(Тех_Движение!$G$2:$G$5111,Тех_Движение!$D$2:$D$5111,$C2089,Тех_Движение!$B$2:$B$5111,"&lt;="&amp;P$3)-$F2089)))</f>
        <v>#VALUE!</v>
      </c>
      <c r="Q2089" s="21" t="e">
        <f>IF(OR($B2089="",Q$3&lt;$D2089+Настройки!$B$7),0,MAX(0,$E2089-MAX(0,SUMIFS(Тех_Движение!$G$2:$G$5111,Тех_Движение!$D$2:$D$5111,$C2089,Тех_Движение!$B$2:$B$5111,"&lt;="&amp;Q$3)-$F2089)))</f>
        <v>#VALUE!</v>
      </c>
      <c r="R2089" s="21" t="str">
        <f t="shared" si="97"/>
        <v/>
      </c>
      <c r="S2089" s="23" t="str">
        <f>IF($B2089="","",VLOOKUP($C2089,Настройки!$A$11:$L$17,9,FALSE))</f>
        <v/>
      </c>
      <c r="T2089" s="23" t="str">
        <f t="shared" si="98"/>
        <v/>
      </c>
    </row>
    <row r="2090" spans="1:20" x14ac:dyDescent="0.3">
      <c r="A2090" s="20">
        <f>Тех_Движение!$A$2087</f>
        <v>2086</v>
      </c>
      <c r="B2090" s="20" t="str">
        <f>IF(Тех_Движение!$F$2087&gt;0,Тех_Движение!$I$2087,"")</f>
        <v/>
      </c>
      <c r="C2090" s="20" t="str">
        <f>IF($B2090="","",Тех_Движение!$D$2087)</f>
        <v/>
      </c>
      <c r="D2090" s="9" t="str">
        <f>IF($B2090="","",Тех_Движение!$B$2087)</f>
        <v/>
      </c>
      <c r="E2090" s="21" t="str">
        <f>IF($B2090="","",Тех_Движение!$F$2087)</f>
        <v/>
      </c>
      <c r="F2090" s="21" t="str">
        <f>IF($B2090="","",SUMIFS($E$5:$E2089,$C$5:$C2089,$C2090))</f>
        <v/>
      </c>
      <c r="G2090" s="21" t="str">
        <f>IF($B2090="","",MAX(0,$E2090-MAX(0,SUMIFS(Тех_Движение!$G$2:$G$5111,Тех_Движение!$D$2:$D$5111,$C2090,Тех_Движение!$B$2:$B$5111,"&lt;="&amp;Настройки!$B$5-1)-$F2090)))</f>
        <v/>
      </c>
      <c r="H2090" s="21" t="str">
        <f>IF($B2090="","",IF(AND($D2090&gt;=Настройки!$B$5,$D2090&lt;=Настройки!$B$6),$E2090,0))</f>
        <v/>
      </c>
      <c r="I2090" s="21" t="str">
        <f t="shared" si="96"/>
        <v/>
      </c>
      <c r="J2090" s="21" t="str">
        <f>IF($B2090="","",MAX(0,$E2090-MAX(0,SUMIFS(Тех_Движение!$G$2:$G$5111,Тех_Движение!$D$2:$D$5111,$C2090,Тех_Движение!$B$2:$B$5111,"&lt;="&amp;Настройки!$B$6)-$F2090)))</f>
        <v/>
      </c>
      <c r="K2090" s="21" t="e">
        <f>IF(OR($B2090="",K$3&lt;$D2090+Настройки!$B$7),0,MAX(0,$E2090-MAX(0,SUMIFS(Тех_Движение!$G$2:$G$5111,Тех_Движение!$D$2:$D$5111,$C2090,Тех_Движение!$B$2:$B$5111,"&lt;="&amp;K$3)-$F2090)))</f>
        <v>#VALUE!</v>
      </c>
      <c r="L2090" s="21" t="e">
        <f>IF(OR($B2090="",L$3&lt;$D2090+Настройки!$B$7),0,MAX(0,$E2090-MAX(0,SUMIFS(Тех_Движение!$G$2:$G$5111,Тех_Движение!$D$2:$D$5111,$C2090,Тех_Движение!$B$2:$B$5111,"&lt;="&amp;L$3)-$F2090)))</f>
        <v>#VALUE!</v>
      </c>
      <c r="M2090" s="21" t="e">
        <f>IF(OR($B2090="",M$3&lt;$D2090+Настройки!$B$7),0,MAX(0,$E2090-MAX(0,SUMIFS(Тех_Движение!$G$2:$G$5111,Тех_Движение!$D$2:$D$5111,$C2090,Тех_Движение!$B$2:$B$5111,"&lt;="&amp;M$3)-$F2090)))</f>
        <v>#VALUE!</v>
      </c>
      <c r="N2090" s="21" t="e">
        <f>IF(OR($B2090="",N$3&lt;$D2090+Настройки!$B$7),0,MAX(0,$E2090-MAX(0,SUMIFS(Тех_Движение!$G$2:$G$5111,Тех_Движение!$D$2:$D$5111,$C2090,Тех_Движение!$B$2:$B$5111,"&lt;="&amp;N$3)-$F2090)))</f>
        <v>#VALUE!</v>
      </c>
      <c r="O2090" s="21" t="e">
        <f>IF(OR($B2090="",O$3&lt;$D2090+Настройки!$B$7),0,MAX(0,$E2090-MAX(0,SUMIFS(Тех_Движение!$G$2:$G$5111,Тех_Движение!$D$2:$D$5111,$C2090,Тех_Движение!$B$2:$B$5111,"&lt;="&amp;O$3)-$F2090)))</f>
        <v>#VALUE!</v>
      </c>
      <c r="P2090" s="21" t="e">
        <f>IF(OR($B2090="",P$3&lt;$D2090+Настройки!$B$7),0,MAX(0,$E2090-MAX(0,SUMIFS(Тех_Движение!$G$2:$G$5111,Тех_Движение!$D$2:$D$5111,$C2090,Тех_Движение!$B$2:$B$5111,"&lt;="&amp;P$3)-$F2090)))</f>
        <v>#VALUE!</v>
      </c>
      <c r="Q2090" s="21" t="e">
        <f>IF(OR($B2090="",Q$3&lt;$D2090+Настройки!$B$7),0,MAX(0,$E2090-MAX(0,SUMIFS(Тех_Движение!$G$2:$G$5111,Тех_Движение!$D$2:$D$5111,$C2090,Тех_Движение!$B$2:$B$5111,"&lt;="&amp;Q$3)-$F2090)))</f>
        <v>#VALUE!</v>
      </c>
      <c r="R2090" s="21" t="str">
        <f t="shared" si="97"/>
        <v/>
      </c>
      <c r="S2090" s="23" t="str">
        <f>IF($B2090="","",VLOOKUP($C2090,Настройки!$A$11:$L$17,9,FALSE))</f>
        <v/>
      </c>
      <c r="T2090" s="23" t="str">
        <f t="shared" si="98"/>
        <v/>
      </c>
    </row>
    <row r="2091" spans="1:20" x14ac:dyDescent="0.3">
      <c r="A2091" s="20">
        <f>Тех_Движение!$A$2088</f>
        <v>2087</v>
      </c>
      <c r="B2091" s="20" t="str">
        <f>IF(Тех_Движение!$F$2088&gt;0,Тех_Движение!$I$2088,"")</f>
        <v/>
      </c>
      <c r="C2091" s="20" t="str">
        <f>IF($B2091="","",Тех_Движение!$D$2088)</f>
        <v/>
      </c>
      <c r="D2091" s="9" t="str">
        <f>IF($B2091="","",Тех_Движение!$B$2088)</f>
        <v/>
      </c>
      <c r="E2091" s="21" t="str">
        <f>IF($B2091="","",Тех_Движение!$F$2088)</f>
        <v/>
      </c>
      <c r="F2091" s="21" t="str">
        <f>IF($B2091="","",SUMIFS($E$5:$E2090,$C$5:$C2090,$C2091))</f>
        <v/>
      </c>
      <c r="G2091" s="21" t="str">
        <f>IF($B2091="","",MAX(0,$E2091-MAX(0,SUMIFS(Тех_Движение!$G$2:$G$5111,Тех_Движение!$D$2:$D$5111,$C2091,Тех_Движение!$B$2:$B$5111,"&lt;="&amp;Настройки!$B$5-1)-$F2091)))</f>
        <v/>
      </c>
      <c r="H2091" s="21" t="str">
        <f>IF($B2091="","",IF(AND($D2091&gt;=Настройки!$B$5,$D2091&lt;=Настройки!$B$6),$E2091,0))</f>
        <v/>
      </c>
      <c r="I2091" s="21" t="str">
        <f t="shared" si="96"/>
        <v/>
      </c>
      <c r="J2091" s="21" t="str">
        <f>IF($B2091="","",MAX(0,$E2091-MAX(0,SUMIFS(Тех_Движение!$G$2:$G$5111,Тех_Движение!$D$2:$D$5111,$C2091,Тех_Движение!$B$2:$B$5111,"&lt;="&amp;Настройки!$B$6)-$F2091)))</f>
        <v/>
      </c>
      <c r="K2091" s="21" t="e">
        <f>IF(OR($B2091="",K$3&lt;$D2091+Настройки!$B$7),0,MAX(0,$E2091-MAX(0,SUMIFS(Тех_Движение!$G$2:$G$5111,Тех_Движение!$D$2:$D$5111,$C2091,Тех_Движение!$B$2:$B$5111,"&lt;="&amp;K$3)-$F2091)))</f>
        <v>#VALUE!</v>
      </c>
      <c r="L2091" s="21" t="e">
        <f>IF(OR($B2091="",L$3&lt;$D2091+Настройки!$B$7),0,MAX(0,$E2091-MAX(0,SUMIFS(Тех_Движение!$G$2:$G$5111,Тех_Движение!$D$2:$D$5111,$C2091,Тех_Движение!$B$2:$B$5111,"&lt;="&amp;L$3)-$F2091)))</f>
        <v>#VALUE!</v>
      </c>
      <c r="M2091" s="21" t="e">
        <f>IF(OR($B2091="",M$3&lt;$D2091+Настройки!$B$7),0,MAX(0,$E2091-MAX(0,SUMIFS(Тех_Движение!$G$2:$G$5111,Тех_Движение!$D$2:$D$5111,$C2091,Тех_Движение!$B$2:$B$5111,"&lt;="&amp;M$3)-$F2091)))</f>
        <v>#VALUE!</v>
      </c>
      <c r="N2091" s="21" t="e">
        <f>IF(OR($B2091="",N$3&lt;$D2091+Настройки!$B$7),0,MAX(0,$E2091-MAX(0,SUMIFS(Тех_Движение!$G$2:$G$5111,Тех_Движение!$D$2:$D$5111,$C2091,Тех_Движение!$B$2:$B$5111,"&lt;="&amp;N$3)-$F2091)))</f>
        <v>#VALUE!</v>
      </c>
      <c r="O2091" s="21" t="e">
        <f>IF(OR($B2091="",O$3&lt;$D2091+Настройки!$B$7),0,MAX(0,$E2091-MAX(0,SUMIFS(Тех_Движение!$G$2:$G$5111,Тех_Движение!$D$2:$D$5111,$C2091,Тех_Движение!$B$2:$B$5111,"&lt;="&amp;O$3)-$F2091)))</f>
        <v>#VALUE!</v>
      </c>
      <c r="P2091" s="21" t="e">
        <f>IF(OR($B2091="",P$3&lt;$D2091+Настройки!$B$7),0,MAX(0,$E2091-MAX(0,SUMIFS(Тех_Движение!$G$2:$G$5111,Тех_Движение!$D$2:$D$5111,$C2091,Тех_Движение!$B$2:$B$5111,"&lt;="&amp;P$3)-$F2091)))</f>
        <v>#VALUE!</v>
      </c>
      <c r="Q2091" s="21" t="e">
        <f>IF(OR($B2091="",Q$3&lt;$D2091+Настройки!$B$7),0,MAX(0,$E2091-MAX(0,SUMIFS(Тех_Движение!$G$2:$G$5111,Тех_Движение!$D$2:$D$5111,$C2091,Тех_Движение!$B$2:$B$5111,"&lt;="&amp;Q$3)-$F2091)))</f>
        <v>#VALUE!</v>
      </c>
      <c r="R2091" s="21" t="str">
        <f t="shared" si="97"/>
        <v/>
      </c>
      <c r="S2091" s="23" t="str">
        <f>IF($B2091="","",VLOOKUP($C2091,Настройки!$A$11:$L$17,9,FALSE))</f>
        <v/>
      </c>
      <c r="T2091" s="23" t="str">
        <f t="shared" si="98"/>
        <v/>
      </c>
    </row>
    <row r="2092" spans="1:20" x14ac:dyDescent="0.3">
      <c r="A2092" s="20">
        <f>Тех_Движение!$A$2089</f>
        <v>2088</v>
      </c>
      <c r="B2092" s="20" t="str">
        <f>IF(Тех_Движение!$F$2089&gt;0,Тех_Движение!$I$2089,"")</f>
        <v/>
      </c>
      <c r="C2092" s="20" t="str">
        <f>IF($B2092="","",Тех_Движение!$D$2089)</f>
        <v/>
      </c>
      <c r="D2092" s="9" t="str">
        <f>IF($B2092="","",Тех_Движение!$B$2089)</f>
        <v/>
      </c>
      <c r="E2092" s="21" t="str">
        <f>IF($B2092="","",Тех_Движение!$F$2089)</f>
        <v/>
      </c>
      <c r="F2092" s="21" t="str">
        <f>IF($B2092="","",SUMIFS($E$5:$E2091,$C$5:$C2091,$C2092))</f>
        <v/>
      </c>
      <c r="G2092" s="21" t="str">
        <f>IF($B2092="","",MAX(0,$E2092-MAX(0,SUMIFS(Тех_Движение!$G$2:$G$5111,Тех_Движение!$D$2:$D$5111,$C2092,Тех_Движение!$B$2:$B$5111,"&lt;="&amp;Настройки!$B$5-1)-$F2092)))</f>
        <v/>
      </c>
      <c r="H2092" s="21" t="str">
        <f>IF($B2092="","",IF(AND($D2092&gt;=Настройки!$B$5,$D2092&lt;=Настройки!$B$6),$E2092,0))</f>
        <v/>
      </c>
      <c r="I2092" s="21" t="str">
        <f t="shared" si="96"/>
        <v/>
      </c>
      <c r="J2092" s="21" t="str">
        <f>IF($B2092="","",MAX(0,$E2092-MAX(0,SUMIFS(Тех_Движение!$G$2:$G$5111,Тех_Движение!$D$2:$D$5111,$C2092,Тех_Движение!$B$2:$B$5111,"&lt;="&amp;Настройки!$B$6)-$F2092)))</f>
        <v/>
      </c>
      <c r="K2092" s="21" t="e">
        <f>IF(OR($B2092="",K$3&lt;$D2092+Настройки!$B$7),0,MAX(0,$E2092-MAX(0,SUMIFS(Тех_Движение!$G$2:$G$5111,Тех_Движение!$D$2:$D$5111,$C2092,Тех_Движение!$B$2:$B$5111,"&lt;="&amp;K$3)-$F2092)))</f>
        <v>#VALUE!</v>
      </c>
      <c r="L2092" s="21" t="e">
        <f>IF(OR($B2092="",L$3&lt;$D2092+Настройки!$B$7),0,MAX(0,$E2092-MAX(0,SUMIFS(Тех_Движение!$G$2:$G$5111,Тех_Движение!$D$2:$D$5111,$C2092,Тех_Движение!$B$2:$B$5111,"&lt;="&amp;L$3)-$F2092)))</f>
        <v>#VALUE!</v>
      </c>
      <c r="M2092" s="21" t="e">
        <f>IF(OR($B2092="",M$3&lt;$D2092+Настройки!$B$7),0,MAX(0,$E2092-MAX(0,SUMIFS(Тех_Движение!$G$2:$G$5111,Тех_Движение!$D$2:$D$5111,$C2092,Тех_Движение!$B$2:$B$5111,"&lt;="&amp;M$3)-$F2092)))</f>
        <v>#VALUE!</v>
      </c>
      <c r="N2092" s="21" t="e">
        <f>IF(OR($B2092="",N$3&lt;$D2092+Настройки!$B$7),0,MAX(0,$E2092-MAX(0,SUMIFS(Тех_Движение!$G$2:$G$5111,Тех_Движение!$D$2:$D$5111,$C2092,Тех_Движение!$B$2:$B$5111,"&lt;="&amp;N$3)-$F2092)))</f>
        <v>#VALUE!</v>
      </c>
      <c r="O2092" s="21" t="e">
        <f>IF(OR($B2092="",O$3&lt;$D2092+Настройки!$B$7),0,MAX(0,$E2092-MAX(0,SUMIFS(Тех_Движение!$G$2:$G$5111,Тех_Движение!$D$2:$D$5111,$C2092,Тех_Движение!$B$2:$B$5111,"&lt;="&amp;O$3)-$F2092)))</f>
        <v>#VALUE!</v>
      </c>
      <c r="P2092" s="21" t="e">
        <f>IF(OR($B2092="",P$3&lt;$D2092+Настройки!$B$7),0,MAX(0,$E2092-MAX(0,SUMIFS(Тех_Движение!$G$2:$G$5111,Тех_Движение!$D$2:$D$5111,$C2092,Тех_Движение!$B$2:$B$5111,"&lt;="&amp;P$3)-$F2092)))</f>
        <v>#VALUE!</v>
      </c>
      <c r="Q2092" s="21" t="e">
        <f>IF(OR($B2092="",Q$3&lt;$D2092+Настройки!$B$7),0,MAX(0,$E2092-MAX(0,SUMIFS(Тех_Движение!$G$2:$G$5111,Тех_Движение!$D$2:$D$5111,$C2092,Тех_Движение!$B$2:$B$5111,"&lt;="&amp;Q$3)-$F2092)))</f>
        <v>#VALUE!</v>
      </c>
      <c r="R2092" s="21" t="str">
        <f t="shared" si="97"/>
        <v/>
      </c>
      <c r="S2092" s="23" t="str">
        <f>IF($B2092="","",VLOOKUP($C2092,Настройки!$A$11:$L$17,9,FALSE))</f>
        <v/>
      </c>
      <c r="T2092" s="23" t="str">
        <f t="shared" si="98"/>
        <v/>
      </c>
    </row>
    <row r="2093" spans="1:20" x14ac:dyDescent="0.3">
      <c r="A2093" s="20">
        <f>Тех_Движение!$A$2090</f>
        <v>2089</v>
      </c>
      <c r="B2093" s="20" t="str">
        <f>IF(Тех_Движение!$F$2090&gt;0,Тех_Движение!$I$2090,"")</f>
        <v/>
      </c>
      <c r="C2093" s="20" t="str">
        <f>IF($B2093="","",Тех_Движение!$D$2090)</f>
        <v/>
      </c>
      <c r="D2093" s="9" t="str">
        <f>IF($B2093="","",Тех_Движение!$B$2090)</f>
        <v/>
      </c>
      <c r="E2093" s="21" t="str">
        <f>IF($B2093="","",Тех_Движение!$F$2090)</f>
        <v/>
      </c>
      <c r="F2093" s="21" t="str">
        <f>IF($B2093="","",SUMIFS($E$5:$E2092,$C$5:$C2092,$C2093))</f>
        <v/>
      </c>
      <c r="G2093" s="21" t="str">
        <f>IF($B2093="","",MAX(0,$E2093-MAX(0,SUMIFS(Тех_Движение!$G$2:$G$5111,Тех_Движение!$D$2:$D$5111,$C2093,Тех_Движение!$B$2:$B$5111,"&lt;="&amp;Настройки!$B$5-1)-$F2093)))</f>
        <v/>
      </c>
      <c r="H2093" s="21" t="str">
        <f>IF($B2093="","",IF(AND($D2093&gt;=Настройки!$B$5,$D2093&lt;=Настройки!$B$6),$E2093,0))</f>
        <v/>
      </c>
      <c r="I2093" s="21" t="str">
        <f t="shared" si="96"/>
        <v/>
      </c>
      <c r="J2093" s="21" t="str">
        <f>IF($B2093="","",MAX(0,$E2093-MAX(0,SUMIFS(Тех_Движение!$G$2:$G$5111,Тех_Движение!$D$2:$D$5111,$C2093,Тех_Движение!$B$2:$B$5111,"&lt;="&amp;Настройки!$B$6)-$F2093)))</f>
        <v/>
      </c>
      <c r="K2093" s="21" t="e">
        <f>IF(OR($B2093="",K$3&lt;$D2093+Настройки!$B$7),0,MAX(0,$E2093-MAX(0,SUMIFS(Тех_Движение!$G$2:$G$5111,Тех_Движение!$D$2:$D$5111,$C2093,Тех_Движение!$B$2:$B$5111,"&lt;="&amp;K$3)-$F2093)))</f>
        <v>#VALUE!</v>
      </c>
      <c r="L2093" s="21" t="e">
        <f>IF(OR($B2093="",L$3&lt;$D2093+Настройки!$B$7),0,MAX(0,$E2093-MAX(0,SUMIFS(Тех_Движение!$G$2:$G$5111,Тех_Движение!$D$2:$D$5111,$C2093,Тех_Движение!$B$2:$B$5111,"&lt;="&amp;L$3)-$F2093)))</f>
        <v>#VALUE!</v>
      </c>
      <c r="M2093" s="21" t="e">
        <f>IF(OR($B2093="",M$3&lt;$D2093+Настройки!$B$7),0,MAX(0,$E2093-MAX(0,SUMIFS(Тех_Движение!$G$2:$G$5111,Тех_Движение!$D$2:$D$5111,$C2093,Тех_Движение!$B$2:$B$5111,"&lt;="&amp;M$3)-$F2093)))</f>
        <v>#VALUE!</v>
      </c>
      <c r="N2093" s="21" t="e">
        <f>IF(OR($B2093="",N$3&lt;$D2093+Настройки!$B$7),0,MAX(0,$E2093-MAX(0,SUMIFS(Тех_Движение!$G$2:$G$5111,Тех_Движение!$D$2:$D$5111,$C2093,Тех_Движение!$B$2:$B$5111,"&lt;="&amp;N$3)-$F2093)))</f>
        <v>#VALUE!</v>
      </c>
      <c r="O2093" s="21" t="e">
        <f>IF(OR($B2093="",O$3&lt;$D2093+Настройки!$B$7),0,MAX(0,$E2093-MAX(0,SUMIFS(Тех_Движение!$G$2:$G$5111,Тех_Движение!$D$2:$D$5111,$C2093,Тех_Движение!$B$2:$B$5111,"&lt;="&amp;O$3)-$F2093)))</f>
        <v>#VALUE!</v>
      </c>
      <c r="P2093" s="21" t="e">
        <f>IF(OR($B2093="",P$3&lt;$D2093+Настройки!$B$7),0,MAX(0,$E2093-MAX(0,SUMIFS(Тех_Движение!$G$2:$G$5111,Тех_Движение!$D$2:$D$5111,$C2093,Тех_Движение!$B$2:$B$5111,"&lt;="&amp;P$3)-$F2093)))</f>
        <v>#VALUE!</v>
      </c>
      <c r="Q2093" s="21" t="e">
        <f>IF(OR($B2093="",Q$3&lt;$D2093+Настройки!$B$7),0,MAX(0,$E2093-MAX(0,SUMIFS(Тех_Движение!$G$2:$G$5111,Тех_Движение!$D$2:$D$5111,$C2093,Тех_Движение!$B$2:$B$5111,"&lt;="&amp;Q$3)-$F2093)))</f>
        <v>#VALUE!</v>
      </c>
      <c r="R2093" s="21" t="str">
        <f t="shared" si="97"/>
        <v/>
      </c>
      <c r="S2093" s="23" t="str">
        <f>IF($B2093="","",VLOOKUP($C2093,Настройки!$A$11:$L$17,9,FALSE))</f>
        <v/>
      </c>
      <c r="T2093" s="23" t="str">
        <f t="shared" si="98"/>
        <v/>
      </c>
    </row>
    <row r="2094" spans="1:20" x14ac:dyDescent="0.3">
      <c r="A2094" s="20">
        <f>Тех_Движение!$A$2091</f>
        <v>2090</v>
      </c>
      <c r="B2094" s="20" t="str">
        <f>IF(Тех_Движение!$F$2091&gt;0,Тех_Движение!$I$2091,"")</f>
        <v/>
      </c>
      <c r="C2094" s="20" t="str">
        <f>IF($B2094="","",Тех_Движение!$D$2091)</f>
        <v/>
      </c>
      <c r="D2094" s="9" t="str">
        <f>IF($B2094="","",Тех_Движение!$B$2091)</f>
        <v/>
      </c>
      <c r="E2094" s="21" t="str">
        <f>IF($B2094="","",Тех_Движение!$F$2091)</f>
        <v/>
      </c>
      <c r="F2094" s="21" t="str">
        <f>IF($B2094="","",SUMIFS($E$5:$E2093,$C$5:$C2093,$C2094))</f>
        <v/>
      </c>
      <c r="G2094" s="21" t="str">
        <f>IF($B2094="","",MAX(0,$E2094-MAX(0,SUMIFS(Тех_Движение!$G$2:$G$5111,Тех_Движение!$D$2:$D$5111,$C2094,Тех_Движение!$B$2:$B$5111,"&lt;="&amp;Настройки!$B$5-1)-$F2094)))</f>
        <v/>
      </c>
      <c r="H2094" s="21" t="str">
        <f>IF($B2094="","",IF(AND($D2094&gt;=Настройки!$B$5,$D2094&lt;=Настройки!$B$6),$E2094,0))</f>
        <v/>
      </c>
      <c r="I2094" s="21" t="str">
        <f t="shared" si="96"/>
        <v/>
      </c>
      <c r="J2094" s="21" t="str">
        <f>IF($B2094="","",MAX(0,$E2094-MAX(0,SUMIFS(Тех_Движение!$G$2:$G$5111,Тех_Движение!$D$2:$D$5111,$C2094,Тех_Движение!$B$2:$B$5111,"&lt;="&amp;Настройки!$B$6)-$F2094)))</f>
        <v/>
      </c>
      <c r="K2094" s="21" t="e">
        <f>IF(OR($B2094="",K$3&lt;$D2094+Настройки!$B$7),0,MAX(0,$E2094-MAX(0,SUMIFS(Тех_Движение!$G$2:$G$5111,Тех_Движение!$D$2:$D$5111,$C2094,Тех_Движение!$B$2:$B$5111,"&lt;="&amp;K$3)-$F2094)))</f>
        <v>#VALUE!</v>
      </c>
      <c r="L2094" s="21" t="e">
        <f>IF(OR($B2094="",L$3&lt;$D2094+Настройки!$B$7),0,MAX(0,$E2094-MAX(0,SUMIFS(Тех_Движение!$G$2:$G$5111,Тех_Движение!$D$2:$D$5111,$C2094,Тех_Движение!$B$2:$B$5111,"&lt;="&amp;L$3)-$F2094)))</f>
        <v>#VALUE!</v>
      </c>
      <c r="M2094" s="21" t="e">
        <f>IF(OR($B2094="",M$3&lt;$D2094+Настройки!$B$7),0,MAX(0,$E2094-MAX(0,SUMIFS(Тех_Движение!$G$2:$G$5111,Тех_Движение!$D$2:$D$5111,$C2094,Тех_Движение!$B$2:$B$5111,"&lt;="&amp;M$3)-$F2094)))</f>
        <v>#VALUE!</v>
      </c>
      <c r="N2094" s="21" t="e">
        <f>IF(OR($B2094="",N$3&lt;$D2094+Настройки!$B$7),0,MAX(0,$E2094-MAX(0,SUMIFS(Тех_Движение!$G$2:$G$5111,Тех_Движение!$D$2:$D$5111,$C2094,Тех_Движение!$B$2:$B$5111,"&lt;="&amp;N$3)-$F2094)))</f>
        <v>#VALUE!</v>
      </c>
      <c r="O2094" s="21" t="e">
        <f>IF(OR($B2094="",O$3&lt;$D2094+Настройки!$B$7),0,MAX(0,$E2094-MAX(0,SUMIFS(Тех_Движение!$G$2:$G$5111,Тех_Движение!$D$2:$D$5111,$C2094,Тех_Движение!$B$2:$B$5111,"&lt;="&amp;O$3)-$F2094)))</f>
        <v>#VALUE!</v>
      </c>
      <c r="P2094" s="21" t="e">
        <f>IF(OR($B2094="",P$3&lt;$D2094+Настройки!$B$7),0,MAX(0,$E2094-MAX(0,SUMIFS(Тех_Движение!$G$2:$G$5111,Тех_Движение!$D$2:$D$5111,$C2094,Тех_Движение!$B$2:$B$5111,"&lt;="&amp;P$3)-$F2094)))</f>
        <v>#VALUE!</v>
      </c>
      <c r="Q2094" s="21" t="e">
        <f>IF(OR($B2094="",Q$3&lt;$D2094+Настройки!$B$7),0,MAX(0,$E2094-MAX(0,SUMIFS(Тех_Движение!$G$2:$G$5111,Тех_Движение!$D$2:$D$5111,$C2094,Тех_Движение!$B$2:$B$5111,"&lt;="&amp;Q$3)-$F2094)))</f>
        <v>#VALUE!</v>
      </c>
      <c r="R2094" s="21" t="str">
        <f t="shared" si="97"/>
        <v/>
      </c>
      <c r="S2094" s="23" t="str">
        <f>IF($B2094="","",VLOOKUP($C2094,Настройки!$A$11:$L$17,9,FALSE))</f>
        <v/>
      </c>
      <c r="T2094" s="23" t="str">
        <f t="shared" si="98"/>
        <v/>
      </c>
    </row>
    <row r="2095" spans="1:20" x14ac:dyDescent="0.3">
      <c r="A2095" s="20">
        <f>Тех_Движение!$A$2092</f>
        <v>2091</v>
      </c>
      <c r="B2095" s="20" t="str">
        <f>IF(Тех_Движение!$F$2092&gt;0,Тех_Движение!$I$2092,"")</f>
        <v/>
      </c>
      <c r="C2095" s="20" t="str">
        <f>IF($B2095="","",Тех_Движение!$D$2092)</f>
        <v/>
      </c>
      <c r="D2095" s="9" t="str">
        <f>IF($B2095="","",Тех_Движение!$B$2092)</f>
        <v/>
      </c>
      <c r="E2095" s="21" t="str">
        <f>IF($B2095="","",Тех_Движение!$F$2092)</f>
        <v/>
      </c>
      <c r="F2095" s="21" t="str">
        <f>IF($B2095="","",SUMIFS($E$5:$E2094,$C$5:$C2094,$C2095))</f>
        <v/>
      </c>
      <c r="G2095" s="21" t="str">
        <f>IF($B2095="","",MAX(0,$E2095-MAX(0,SUMIFS(Тех_Движение!$G$2:$G$5111,Тех_Движение!$D$2:$D$5111,$C2095,Тех_Движение!$B$2:$B$5111,"&lt;="&amp;Настройки!$B$5-1)-$F2095)))</f>
        <v/>
      </c>
      <c r="H2095" s="21" t="str">
        <f>IF($B2095="","",IF(AND($D2095&gt;=Настройки!$B$5,$D2095&lt;=Настройки!$B$6),$E2095,0))</f>
        <v/>
      </c>
      <c r="I2095" s="21" t="str">
        <f t="shared" si="96"/>
        <v/>
      </c>
      <c r="J2095" s="21" t="str">
        <f>IF($B2095="","",MAX(0,$E2095-MAX(0,SUMIFS(Тех_Движение!$G$2:$G$5111,Тех_Движение!$D$2:$D$5111,$C2095,Тех_Движение!$B$2:$B$5111,"&lt;="&amp;Настройки!$B$6)-$F2095)))</f>
        <v/>
      </c>
      <c r="K2095" s="21" t="e">
        <f>IF(OR($B2095="",K$3&lt;$D2095+Настройки!$B$7),0,MAX(0,$E2095-MAX(0,SUMIFS(Тех_Движение!$G$2:$G$5111,Тех_Движение!$D$2:$D$5111,$C2095,Тех_Движение!$B$2:$B$5111,"&lt;="&amp;K$3)-$F2095)))</f>
        <v>#VALUE!</v>
      </c>
      <c r="L2095" s="21" t="e">
        <f>IF(OR($B2095="",L$3&lt;$D2095+Настройки!$B$7),0,MAX(0,$E2095-MAX(0,SUMIFS(Тех_Движение!$G$2:$G$5111,Тех_Движение!$D$2:$D$5111,$C2095,Тех_Движение!$B$2:$B$5111,"&lt;="&amp;L$3)-$F2095)))</f>
        <v>#VALUE!</v>
      </c>
      <c r="M2095" s="21" t="e">
        <f>IF(OR($B2095="",M$3&lt;$D2095+Настройки!$B$7),0,MAX(0,$E2095-MAX(0,SUMIFS(Тех_Движение!$G$2:$G$5111,Тех_Движение!$D$2:$D$5111,$C2095,Тех_Движение!$B$2:$B$5111,"&lt;="&amp;M$3)-$F2095)))</f>
        <v>#VALUE!</v>
      </c>
      <c r="N2095" s="21" t="e">
        <f>IF(OR($B2095="",N$3&lt;$D2095+Настройки!$B$7),0,MAX(0,$E2095-MAX(0,SUMIFS(Тех_Движение!$G$2:$G$5111,Тех_Движение!$D$2:$D$5111,$C2095,Тех_Движение!$B$2:$B$5111,"&lt;="&amp;N$3)-$F2095)))</f>
        <v>#VALUE!</v>
      </c>
      <c r="O2095" s="21" t="e">
        <f>IF(OR($B2095="",O$3&lt;$D2095+Настройки!$B$7),0,MAX(0,$E2095-MAX(0,SUMIFS(Тех_Движение!$G$2:$G$5111,Тех_Движение!$D$2:$D$5111,$C2095,Тех_Движение!$B$2:$B$5111,"&lt;="&amp;O$3)-$F2095)))</f>
        <v>#VALUE!</v>
      </c>
      <c r="P2095" s="21" t="e">
        <f>IF(OR($B2095="",P$3&lt;$D2095+Настройки!$B$7),0,MAX(0,$E2095-MAX(0,SUMIFS(Тех_Движение!$G$2:$G$5111,Тех_Движение!$D$2:$D$5111,$C2095,Тех_Движение!$B$2:$B$5111,"&lt;="&amp;P$3)-$F2095)))</f>
        <v>#VALUE!</v>
      </c>
      <c r="Q2095" s="21" t="e">
        <f>IF(OR($B2095="",Q$3&lt;$D2095+Настройки!$B$7),0,MAX(0,$E2095-MAX(0,SUMIFS(Тех_Движение!$G$2:$G$5111,Тех_Движение!$D$2:$D$5111,$C2095,Тех_Движение!$B$2:$B$5111,"&lt;="&amp;Q$3)-$F2095)))</f>
        <v>#VALUE!</v>
      </c>
      <c r="R2095" s="21" t="str">
        <f t="shared" si="97"/>
        <v/>
      </c>
      <c r="S2095" s="23" t="str">
        <f>IF($B2095="","",VLOOKUP($C2095,Настройки!$A$11:$L$17,9,FALSE))</f>
        <v/>
      </c>
      <c r="T2095" s="23" t="str">
        <f t="shared" si="98"/>
        <v/>
      </c>
    </row>
    <row r="2096" spans="1:20" x14ac:dyDescent="0.3">
      <c r="A2096" s="20">
        <f>Тех_Движение!$A$2093</f>
        <v>2092</v>
      </c>
      <c r="B2096" s="20" t="str">
        <f>IF(Тех_Движение!$F$2093&gt;0,Тех_Движение!$I$2093,"")</f>
        <v/>
      </c>
      <c r="C2096" s="20" t="str">
        <f>IF($B2096="","",Тех_Движение!$D$2093)</f>
        <v/>
      </c>
      <c r="D2096" s="9" t="str">
        <f>IF($B2096="","",Тех_Движение!$B$2093)</f>
        <v/>
      </c>
      <c r="E2096" s="21" t="str">
        <f>IF($B2096="","",Тех_Движение!$F$2093)</f>
        <v/>
      </c>
      <c r="F2096" s="21" t="str">
        <f>IF($B2096="","",SUMIFS($E$5:$E2095,$C$5:$C2095,$C2096))</f>
        <v/>
      </c>
      <c r="G2096" s="21" t="str">
        <f>IF($B2096="","",MAX(0,$E2096-MAX(0,SUMIFS(Тех_Движение!$G$2:$G$5111,Тех_Движение!$D$2:$D$5111,$C2096,Тех_Движение!$B$2:$B$5111,"&lt;="&amp;Настройки!$B$5-1)-$F2096)))</f>
        <v/>
      </c>
      <c r="H2096" s="21" t="str">
        <f>IF($B2096="","",IF(AND($D2096&gt;=Настройки!$B$5,$D2096&lt;=Настройки!$B$6),$E2096,0))</f>
        <v/>
      </c>
      <c r="I2096" s="21" t="str">
        <f t="shared" si="96"/>
        <v/>
      </c>
      <c r="J2096" s="21" t="str">
        <f>IF($B2096="","",MAX(0,$E2096-MAX(0,SUMIFS(Тех_Движение!$G$2:$G$5111,Тех_Движение!$D$2:$D$5111,$C2096,Тех_Движение!$B$2:$B$5111,"&lt;="&amp;Настройки!$B$6)-$F2096)))</f>
        <v/>
      </c>
      <c r="K2096" s="21" t="e">
        <f>IF(OR($B2096="",K$3&lt;$D2096+Настройки!$B$7),0,MAX(0,$E2096-MAX(0,SUMIFS(Тех_Движение!$G$2:$G$5111,Тех_Движение!$D$2:$D$5111,$C2096,Тех_Движение!$B$2:$B$5111,"&lt;="&amp;K$3)-$F2096)))</f>
        <v>#VALUE!</v>
      </c>
      <c r="L2096" s="21" t="e">
        <f>IF(OR($B2096="",L$3&lt;$D2096+Настройки!$B$7),0,MAX(0,$E2096-MAX(0,SUMIFS(Тех_Движение!$G$2:$G$5111,Тех_Движение!$D$2:$D$5111,$C2096,Тех_Движение!$B$2:$B$5111,"&lt;="&amp;L$3)-$F2096)))</f>
        <v>#VALUE!</v>
      </c>
      <c r="M2096" s="21" t="e">
        <f>IF(OR($B2096="",M$3&lt;$D2096+Настройки!$B$7),0,MAX(0,$E2096-MAX(0,SUMIFS(Тех_Движение!$G$2:$G$5111,Тех_Движение!$D$2:$D$5111,$C2096,Тех_Движение!$B$2:$B$5111,"&lt;="&amp;M$3)-$F2096)))</f>
        <v>#VALUE!</v>
      </c>
      <c r="N2096" s="21" t="e">
        <f>IF(OR($B2096="",N$3&lt;$D2096+Настройки!$B$7),0,MAX(0,$E2096-MAX(0,SUMIFS(Тех_Движение!$G$2:$G$5111,Тех_Движение!$D$2:$D$5111,$C2096,Тех_Движение!$B$2:$B$5111,"&lt;="&amp;N$3)-$F2096)))</f>
        <v>#VALUE!</v>
      </c>
      <c r="O2096" s="21" t="e">
        <f>IF(OR($B2096="",O$3&lt;$D2096+Настройки!$B$7),0,MAX(0,$E2096-MAX(0,SUMIFS(Тех_Движение!$G$2:$G$5111,Тех_Движение!$D$2:$D$5111,$C2096,Тех_Движение!$B$2:$B$5111,"&lt;="&amp;O$3)-$F2096)))</f>
        <v>#VALUE!</v>
      </c>
      <c r="P2096" s="21" t="e">
        <f>IF(OR($B2096="",P$3&lt;$D2096+Настройки!$B$7),0,MAX(0,$E2096-MAX(0,SUMIFS(Тех_Движение!$G$2:$G$5111,Тех_Движение!$D$2:$D$5111,$C2096,Тех_Движение!$B$2:$B$5111,"&lt;="&amp;P$3)-$F2096)))</f>
        <v>#VALUE!</v>
      </c>
      <c r="Q2096" s="21" t="e">
        <f>IF(OR($B2096="",Q$3&lt;$D2096+Настройки!$B$7),0,MAX(0,$E2096-MAX(0,SUMIFS(Тех_Движение!$G$2:$G$5111,Тех_Движение!$D$2:$D$5111,$C2096,Тех_Движение!$B$2:$B$5111,"&lt;="&amp;Q$3)-$F2096)))</f>
        <v>#VALUE!</v>
      </c>
      <c r="R2096" s="21" t="str">
        <f t="shared" si="97"/>
        <v/>
      </c>
      <c r="S2096" s="23" t="str">
        <f>IF($B2096="","",VLOOKUP($C2096,Настройки!$A$11:$L$17,9,FALSE))</f>
        <v/>
      </c>
      <c r="T2096" s="23" t="str">
        <f t="shared" si="98"/>
        <v/>
      </c>
    </row>
    <row r="2097" spans="1:20" x14ac:dyDescent="0.3">
      <c r="A2097" s="20">
        <f>Тех_Движение!$A$2094</f>
        <v>2093</v>
      </c>
      <c r="B2097" s="20" t="str">
        <f>IF(Тех_Движение!$F$2094&gt;0,Тех_Движение!$I$2094,"")</f>
        <v/>
      </c>
      <c r="C2097" s="20" t="str">
        <f>IF($B2097="","",Тех_Движение!$D$2094)</f>
        <v/>
      </c>
      <c r="D2097" s="9" t="str">
        <f>IF($B2097="","",Тех_Движение!$B$2094)</f>
        <v/>
      </c>
      <c r="E2097" s="21" t="str">
        <f>IF($B2097="","",Тех_Движение!$F$2094)</f>
        <v/>
      </c>
      <c r="F2097" s="21" t="str">
        <f>IF($B2097="","",SUMIFS($E$5:$E2096,$C$5:$C2096,$C2097))</f>
        <v/>
      </c>
      <c r="G2097" s="21" t="str">
        <f>IF($B2097="","",MAX(0,$E2097-MAX(0,SUMIFS(Тех_Движение!$G$2:$G$5111,Тех_Движение!$D$2:$D$5111,$C2097,Тех_Движение!$B$2:$B$5111,"&lt;="&amp;Настройки!$B$5-1)-$F2097)))</f>
        <v/>
      </c>
      <c r="H2097" s="21" t="str">
        <f>IF($B2097="","",IF(AND($D2097&gt;=Настройки!$B$5,$D2097&lt;=Настройки!$B$6),$E2097,0))</f>
        <v/>
      </c>
      <c r="I2097" s="21" t="str">
        <f t="shared" si="96"/>
        <v/>
      </c>
      <c r="J2097" s="21" t="str">
        <f>IF($B2097="","",MAX(0,$E2097-MAX(0,SUMIFS(Тех_Движение!$G$2:$G$5111,Тех_Движение!$D$2:$D$5111,$C2097,Тех_Движение!$B$2:$B$5111,"&lt;="&amp;Настройки!$B$6)-$F2097)))</f>
        <v/>
      </c>
      <c r="K2097" s="21" t="e">
        <f>IF(OR($B2097="",K$3&lt;$D2097+Настройки!$B$7),0,MAX(0,$E2097-MAX(0,SUMIFS(Тех_Движение!$G$2:$G$5111,Тех_Движение!$D$2:$D$5111,$C2097,Тех_Движение!$B$2:$B$5111,"&lt;="&amp;K$3)-$F2097)))</f>
        <v>#VALUE!</v>
      </c>
      <c r="L2097" s="21" t="e">
        <f>IF(OR($B2097="",L$3&lt;$D2097+Настройки!$B$7),0,MAX(0,$E2097-MAX(0,SUMIFS(Тех_Движение!$G$2:$G$5111,Тех_Движение!$D$2:$D$5111,$C2097,Тех_Движение!$B$2:$B$5111,"&lt;="&amp;L$3)-$F2097)))</f>
        <v>#VALUE!</v>
      </c>
      <c r="M2097" s="21" t="e">
        <f>IF(OR($B2097="",M$3&lt;$D2097+Настройки!$B$7),0,MAX(0,$E2097-MAX(0,SUMIFS(Тех_Движение!$G$2:$G$5111,Тех_Движение!$D$2:$D$5111,$C2097,Тех_Движение!$B$2:$B$5111,"&lt;="&amp;M$3)-$F2097)))</f>
        <v>#VALUE!</v>
      </c>
      <c r="N2097" s="21" t="e">
        <f>IF(OR($B2097="",N$3&lt;$D2097+Настройки!$B$7),0,MAX(0,$E2097-MAX(0,SUMIFS(Тех_Движение!$G$2:$G$5111,Тех_Движение!$D$2:$D$5111,$C2097,Тех_Движение!$B$2:$B$5111,"&lt;="&amp;N$3)-$F2097)))</f>
        <v>#VALUE!</v>
      </c>
      <c r="O2097" s="21" t="e">
        <f>IF(OR($B2097="",O$3&lt;$D2097+Настройки!$B$7),0,MAX(0,$E2097-MAX(0,SUMIFS(Тех_Движение!$G$2:$G$5111,Тех_Движение!$D$2:$D$5111,$C2097,Тех_Движение!$B$2:$B$5111,"&lt;="&amp;O$3)-$F2097)))</f>
        <v>#VALUE!</v>
      </c>
      <c r="P2097" s="21" t="e">
        <f>IF(OR($B2097="",P$3&lt;$D2097+Настройки!$B$7),0,MAX(0,$E2097-MAX(0,SUMIFS(Тех_Движение!$G$2:$G$5111,Тех_Движение!$D$2:$D$5111,$C2097,Тех_Движение!$B$2:$B$5111,"&lt;="&amp;P$3)-$F2097)))</f>
        <v>#VALUE!</v>
      </c>
      <c r="Q2097" s="21" t="e">
        <f>IF(OR($B2097="",Q$3&lt;$D2097+Настройки!$B$7),0,MAX(0,$E2097-MAX(0,SUMIFS(Тех_Движение!$G$2:$G$5111,Тех_Движение!$D$2:$D$5111,$C2097,Тех_Движение!$B$2:$B$5111,"&lt;="&amp;Q$3)-$F2097)))</f>
        <v>#VALUE!</v>
      </c>
      <c r="R2097" s="21" t="str">
        <f t="shared" si="97"/>
        <v/>
      </c>
      <c r="S2097" s="23" t="str">
        <f>IF($B2097="","",VLOOKUP($C2097,Настройки!$A$11:$L$17,9,FALSE))</f>
        <v/>
      </c>
      <c r="T2097" s="23" t="str">
        <f t="shared" si="98"/>
        <v/>
      </c>
    </row>
    <row r="2098" spans="1:20" x14ac:dyDescent="0.3">
      <c r="A2098" s="20">
        <f>Тех_Движение!$A$2095</f>
        <v>2094</v>
      </c>
      <c r="B2098" s="20" t="str">
        <f>IF(Тех_Движение!$F$2095&gt;0,Тех_Движение!$I$2095,"")</f>
        <v/>
      </c>
      <c r="C2098" s="20" t="str">
        <f>IF($B2098="","",Тех_Движение!$D$2095)</f>
        <v/>
      </c>
      <c r="D2098" s="9" t="str">
        <f>IF($B2098="","",Тех_Движение!$B$2095)</f>
        <v/>
      </c>
      <c r="E2098" s="21" t="str">
        <f>IF($B2098="","",Тех_Движение!$F$2095)</f>
        <v/>
      </c>
      <c r="F2098" s="21" t="str">
        <f>IF($B2098="","",SUMIFS($E$5:$E2097,$C$5:$C2097,$C2098))</f>
        <v/>
      </c>
      <c r="G2098" s="21" t="str">
        <f>IF($B2098="","",MAX(0,$E2098-MAX(0,SUMIFS(Тех_Движение!$G$2:$G$5111,Тех_Движение!$D$2:$D$5111,$C2098,Тех_Движение!$B$2:$B$5111,"&lt;="&amp;Настройки!$B$5-1)-$F2098)))</f>
        <v/>
      </c>
      <c r="H2098" s="21" t="str">
        <f>IF($B2098="","",IF(AND($D2098&gt;=Настройки!$B$5,$D2098&lt;=Настройки!$B$6),$E2098,0))</f>
        <v/>
      </c>
      <c r="I2098" s="21" t="str">
        <f t="shared" si="96"/>
        <v/>
      </c>
      <c r="J2098" s="21" t="str">
        <f>IF($B2098="","",MAX(0,$E2098-MAX(0,SUMIFS(Тех_Движение!$G$2:$G$5111,Тех_Движение!$D$2:$D$5111,$C2098,Тех_Движение!$B$2:$B$5111,"&lt;="&amp;Настройки!$B$6)-$F2098)))</f>
        <v/>
      </c>
      <c r="K2098" s="21" t="e">
        <f>IF(OR($B2098="",K$3&lt;$D2098+Настройки!$B$7),0,MAX(0,$E2098-MAX(0,SUMIFS(Тех_Движение!$G$2:$G$5111,Тех_Движение!$D$2:$D$5111,$C2098,Тех_Движение!$B$2:$B$5111,"&lt;="&amp;K$3)-$F2098)))</f>
        <v>#VALUE!</v>
      </c>
      <c r="L2098" s="21" t="e">
        <f>IF(OR($B2098="",L$3&lt;$D2098+Настройки!$B$7),0,MAX(0,$E2098-MAX(0,SUMIFS(Тех_Движение!$G$2:$G$5111,Тех_Движение!$D$2:$D$5111,$C2098,Тех_Движение!$B$2:$B$5111,"&lt;="&amp;L$3)-$F2098)))</f>
        <v>#VALUE!</v>
      </c>
      <c r="M2098" s="21" t="e">
        <f>IF(OR($B2098="",M$3&lt;$D2098+Настройки!$B$7),0,MAX(0,$E2098-MAX(0,SUMIFS(Тех_Движение!$G$2:$G$5111,Тех_Движение!$D$2:$D$5111,$C2098,Тех_Движение!$B$2:$B$5111,"&lt;="&amp;M$3)-$F2098)))</f>
        <v>#VALUE!</v>
      </c>
      <c r="N2098" s="21" t="e">
        <f>IF(OR($B2098="",N$3&lt;$D2098+Настройки!$B$7),0,MAX(0,$E2098-MAX(0,SUMIFS(Тех_Движение!$G$2:$G$5111,Тех_Движение!$D$2:$D$5111,$C2098,Тех_Движение!$B$2:$B$5111,"&lt;="&amp;N$3)-$F2098)))</f>
        <v>#VALUE!</v>
      </c>
      <c r="O2098" s="21" t="e">
        <f>IF(OR($B2098="",O$3&lt;$D2098+Настройки!$B$7),0,MAX(0,$E2098-MAX(0,SUMIFS(Тех_Движение!$G$2:$G$5111,Тех_Движение!$D$2:$D$5111,$C2098,Тех_Движение!$B$2:$B$5111,"&lt;="&amp;O$3)-$F2098)))</f>
        <v>#VALUE!</v>
      </c>
      <c r="P2098" s="21" t="e">
        <f>IF(OR($B2098="",P$3&lt;$D2098+Настройки!$B$7),0,MAX(0,$E2098-MAX(0,SUMIFS(Тех_Движение!$G$2:$G$5111,Тех_Движение!$D$2:$D$5111,$C2098,Тех_Движение!$B$2:$B$5111,"&lt;="&amp;P$3)-$F2098)))</f>
        <v>#VALUE!</v>
      </c>
      <c r="Q2098" s="21" t="e">
        <f>IF(OR($B2098="",Q$3&lt;$D2098+Настройки!$B$7),0,MAX(0,$E2098-MAX(0,SUMIFS(Тех_Движение!$G$2:$G$5111,Тех_Движение!$D$2:$D$5111,$C2098,Тех_Движение!$B$2:$B$5111,"&lt;="&amp;Q$3)-$F2098)))</f>
        <v>#VALUE!</v>
      </c>
      <c r="R2098" s="21" t="str">
        <f t="shared" si="97"/>
        <v/>
      </c>
      <c r="S2098" s="23" t="str">
        <f>IF($B2098="","",VLOOKUP($C2098,Настройки!$A$11:$L$17,9,FALSE))</f>
        <v/>
      </c>
      <c r="T2098" s="23" t="str">
        <f t="shared" si="98"/>
        <v/>
      </c>
    </row>
    <row r="2099" spans="1:20" x14ac:dyDescent="0.3">
      <c r="A2099" s="20">
        <f>Тех_Движение!$A$2096</f>
        <v>2095</v>
      </c>
      <c r="B2099" s="20" t="str">
        <f>IF(Тех_Движение!$F$2096&gt;0,Тех_Движение!$I$2096,"")</f>
        <v/>
      </c>
      <c r="C2099" s="20" t="str">
        <f>IF($B2099="","",Тех_Движение!$D$2096)</f>
        <v/>
      </c>
      <c r="D2099" s="9" t="str">
        <f>IF($B2099="","",Тех_Движение!$B$2096)</f>
        <v/>
      </c>
      <c r="E2099" s="21" t="str">
        <f>IF($B2099="","",Тех_Движение!$F$2096)</f>
        <v/>
      </c>
      <c r="F2099" s="21" t="str">
        <f>IF($B2099="","",SUMIFS($E$5:$E2098,$C$5:$C2098,$C2099))</f>
        <v/>
      </c>
      <c r="G2099" s="21" t="str">
        <f>IF($B2099="","",MAX(0,$E2099-MAX(0,SUMIFS(Тех_Движение!$G$2:$G$5111,Тех_Движение!$D$2:$D$5111,$C2099,Тех_Движение!$B$2:$B$5111,"&lt;="&amp;Настройки!$B$5-1)-$F2099)))</f>
        <v/>
      </c>
      <c r="H2099" s="21" t="str">
        <f>IF($B2099="","",IF(AND($D2099&gt;=Настройки!$B$5,$D2099&lt;=Настройки!$B$6),$E2099,0))</f>
        <v/>
      </c>
      <c r="I2099" s="21" t="str">
        <f t="shared" si="96"/>
        <v/>
      </c>
      <c r="J2099" s="21" t="str">
        <f>IF($B2099="","",MAX(0,$E2099-MAX(0,SUMIFS(Тех_Движение!$G$2:$G$5111,Тех_Движение!$D$2:$D$5111,$C2099,Тех_Движение!$B$2:$B$5111,"&lt;="&amp;Настройки!$B$6)-$F2099)))</f>
        <v/>
      </c>
      <c r="K2099" s="21" t="e">
        <f>IF(OR($B2099="",K$3&lt;$D2099+Настройки!$B$7),0,MAX(0,$E2099-MAX(0,SUMIFS(Тех_Движение!$G$2:$G$5111,Тех_Движение!$D$2:$D$5111,$C2099,Тех_Движение!$B$2:$B$5111,"&lt;="&amp;K$3)-$F2099)))</f>
        <v>#VALUE!</v>
      </c>
      <c r="L2099" s="21" t="e">
        <f>IF(OR($B2099="",L$3&lt;$D2099+Настройки!$B$7),0,MAX(0,$E2099-MAX(0,SUMIFS(Тех_Движение!$G$2:$G$5111,Тех_Движение!$D$2:$D$5111,$C2099,Тех_Движение!$B$2:$B$5111,"&lt;="&amp;L$3)-$F2099)))</f>
        <v>#VALUE!</v>
      </c>
      <c r="M2099" s="21" t="e">
        <f>IF(OR($B2099="",M$3&lt;$D2099+Настройки!$B$7),0,MAX(0,$E2099-MAX(0,SUMIFS(Тех_Движение!$G$2:$G$5111,Тех_Движение!$D$2:$D$5111,$C2099,Тех_Движение!$B$2:$B$5111,"&lt;="&amp;M$3)-$F2099)))</f>
        <v>#VALUE!</v>
      </c>
      <c r="N2099" s="21" t="e">
        <f>IF(OR($B2099="",N$3&lt;$D2099+Настройки!$B$7),0,MAX(0,$E2099-MAX(0,SUMIFS(Тех_Движение!$G$2:$G$5111,Тех_Движение!$D$2:$D$5111,$C2099,Тех_Движение!$B$2:$B$5111,"&lt;="&amp;N$3)-$F2099)))</f>
        <v>#VALUE!</v>
      </c>
      <c r="O2099" s="21" t="e">
        <f>IF(OR($B2099="",O$3&lt;$D2099+Настройки!$B$7),0,MAX(0,$E2099-MAX(0,SUMIFS(Тех_Движение!$G$2:$G$5111,Тех_Движение!$D$2:$D$5111,$C2099,Тех_Движение!$B$2:$B$5111,"&lt;="&amp;O$3)-$F2099)))</f>
        <v>#VALUE!</v>
      </c>
      <c r="P2099" s="21" t="e">
        <f>IF(OR($B2099="",P$3&lt;$D2099+Настройки!$B$7),0,MAX(0,$E2099-MAX(0,SUMIFS(Тех_Движение!$G$2:$G$5111,Тех_Движение!$D$2:$D$5111,$C2099,Тех_Движение!$B$2:$B$5111,"&lt;="&amp;P$3)-$F2099)))</f>
        <v>#VALUE!</v>
      </c>
      <c r="Q2099" s="21" t="e">
        <f>IF(OR($B2099="",Q$3&lt;$D2099+Настройки!$B$7),0,MAX(0,$E2099-MAX(0,SUMIFS(Тех_Движение!$G$2:$G$5111,Тех_Движение!$D$2:$D$5111,$C2099,Тех_Движение!$B$2:$B$5111,"&lt;="&amp;Q$3)-$F2099)))</f>
        <v>#VALUE!</v>
      </c>
      <c r="R2099" s="21" t="str">
        <f t="shared" si="97"/>
        <v/>
      </c>
      <c r="S2099" s="23" t="str">
        <f>IF($B2099="","",VLOOKUP($C2099,Настройки!$A$11:$L$17,9,FALSE))</f>
        <v/>
      </c>
      <c r="T2099" s="23" t="str">
        <f t="shared" si="98"/>
        <v/>
      </c>
    </row>
    <row r="2100" spans="1:20" x14ac:dyDescent="0.3">
      <c r="A2100" s="20">
        <f>Тех_Движение!$A$2097</f>
        <v>2096</v>
      </c>
      <c r="B2100" s="20" t="str">
        <f>IF(Тех_Движение!$F$2097&gt;0,Тех_Движение!$I$2097,"")</f>
        <v/>
      </c>
      <c r="C2100" s="20" t="str">
        <f>IF($B2100="","",Тех_Движение!$D$2097)</f>
        <v/>
      </c>
      <c r="D2100" s="9" t="str">
        <f>IF($B2100="","",Тех_Движение!$B$2097)</f>
        <v/>
      </c>
      <c r="E2100" s="21" t="str">
        <f>IF($B2100="","",Тех_Движение!$F$2097)</f>
        <v/>
      </c>
      <c r="F2100" s="21" t="str">
        <f>IF($B2100="","",SUMIFS($E$5:$E2099,$C$5:$C2099,$C2100))</f>
        <v/>
      </c>
      <c r="G2100" s="21" t="str">
        <f>IF($B2100="","",MAX(0,$E2100-MAX(0,SUMIFS(Тех_Движение!$G$2:$G$5111,Тех_Движение!$D$2:$D$5111,$C2100,Тех_Движение!$B$2:$B$5111,"&lt;="&amp;Настройки!$B$5-1)-$F2100)))</f>
        <v/>
      </c>
      <c r="H2100" s="21" t="str">
        <f>IF($B2100="","",IF(AND($D2100&gt;=Настройки!$B$5,$D2100&lt;=Настройки!$B$6),$E2100,0))</f>
        <v/>
      </c>
      <c r="I2100" s="21" t="str">
        <f t="shared" si="96"/>
        <v/>
      </c>
      <c r="J2100" s="21" t="str">
        <f>IF($B2100="","",MAX(0,$E2100-MAX(0,SUMIFS(Тех_Движение!$G$2:$G$5111,Тех_Движение!$D$2:$D$5111,$C2100,Тех_Движение!$B$2:$B$5111,"&lt;="&amp;Настройки!$B$6)-$F2100)))</f>
        <v/>
      </c>
      <c r="K2100" s="21" t="e">
        <f>IF(OR($B2100="",K$3&lt;$D2100+Настройки!$B$7),0,MAX(0,$E2100-MAX(0,SUMIFS(Тех_Движение!$G$2:$G$5111,Тех_Движение!$D$2:$D$5111,$C2100,Тех_Движение!$B$2:$B$5111,"&lt;="&amp;K$3)-$F2100)))</f>
        <v>#VALUE!</v>
      </c>
      <c r="L2100" s="21" t="e">
        <f>IF(OR($B2100="",L$3&lt;$D2100+Настройки!$B$7),0,MAX(0,$E2100-MAX(0,SUMIFS(Тех_Движение!$G$2:$G$5111,Тех_Движение!$D$2:$D$5111,$C2100,Тех_Движение!$B$2:$B$5111,"&lt;="&amp;L$3)-$F2100)))</f>
        <v>#VALUE!</v>
      </c>
      <c r="M2100" s="21" t="e">
        <f>IF(OR($B2100="",M$3&lt;$D2100+Настройки!$B$7),0,MAX(0,$E2100-MAX(0,SUMIFS(Тех_Движение!$G$2:$G$5111,Тех_Движение!$D$2:$D$5111,$C2100,Тех_Движение!$B$2:$B$5111,"&lt;="&amp;M$3)-$F2100)))</f>
        <v>#VALUE!</v>
      </c>
      <c r="N2100" s="21" t="e">
        <f>IF(OR($B2100="",N$3&lt;$D2100+Настройки!$B$7),0,MAX(0,$E2100-MAX(0,SUMIFS(Тех_Движение!$G$2:$G$5111,Тех_Движение!$D$2:$D$5111,$C2100,Тех_Движение!$B$2:$B$5111,"&lt;="&amp;N$3)-$F2100)))</f>
        <v>#VALUE!</v>
      </c>
      <c r="O2100" s="21" t="e">
        <f>IF(OR($B2100="",O$3&lt;$D2100+Настройки!$B$7),0,MAX(0,$E2100-MAX(0,SUMIFS(Тех_Движение!$G$2:$G$5111,Тех_Движение!$D$2:$D$5111,$C2100,Тех_Движение!$B$2:$B$5111,"&lt;="&amp;O$3)-$F2100)))</f>
        <v>#VALUE!</v>
      </c>
      <c r="P2100" s="21" t="e">
        <f>IF(OR($B2100="",P$3&lt;$D2100+Настройки!$B$7),0,MAX(0,$E2100-MAX(0,SUMIFS(Тех_Движение!$G$2:$G$5111,Тех_Движение!$D$2:$D$5111,$C2100,Тех_Движение!$B$2:$B$5111,"&lt;="&amp;P$3)-$F2100)))</f>
        <v>#VALUE!</v>
      </c>
      <c r="Q2100" s="21" t="e">
        <f>IF(OR($B2100="",Q$3&lt;$D2100+Настройки!$B$7),0,MAX(0,$E2100-MAX(0,SUMIFS(Тех_Движение!$G$2:$G$5111,Тех_Движение!$D$2:$D$5111,$C2100,Тех_Движение!$B$2:$B$5111,"&lt;="&amp;Q$3)-$F2100)))</f>
        <v>#VALUE!</v>
      </c>
      <c r="R2100" s="21" t="str">
        <f t="shared" si="97"/>
        <v/>
      </c>
      <c r="S2100" s="23" t="str">
        <f>IF($B2100="","",VLOOKUP($C2100,Настройки!$A$11:$L$17,9,FALSE))</f>
        <v/>
      </c>
      <c r="T2100" s="23" t="str">
        <f t="shared" si="98"/>
        <v/>
      </c>
    </row>
    <row r="2101" spans="1:20" x14ac:dyDescent="0.3">
      <c r="A2101" s="20">
        <f>Тех_Движение!$A$2098</f>
        <v>2097</v>
      </c>
      <c r="B2101" s="20" t="str">
        <f>IF(Тех_Движение!$F$2098&gt;0,Тех_Движение!$I$2098,"")</f>
        <v/>
      </c>
      <c r="C2101" s="20" t="str">
        <f>IF($B2101="","",Тех_Движение!$D$2098)</f>
        <v/>
      </c>
      <c r="D2101" s="9" t="str">
        <f>IF($B2101="","",Тех_Движение!$B$2098)</f>
        <v/>
      </c>
      <c r="E2101" s="21" t="str">
        <f>IF($B2101="","",Тех_Движение!$F$2098)</f>
        <v/>
      </c>
      <c r="F2101" s="21" t="str">
        <f>IF($B2101="","",SUMIFS($E$5:$E2100,$C$5:$C2100,$C2101))</f>
        <v/>
      </c>
      <c r="G2101" s="21" t="str">
        <f>IF($B2101="","",MAX(0,$E2101-MAX(0,SUMIFS(Тех_Движение!$G$2:$G$5111,Тех_Движение!$D$2:$D$5111,$C2101,Тех_Движение!$B$2:$B$5111,"&lt;="&amp;Настройки!$B$5-1)-$F2101)))</f>
        <v/>
      </c>
      <c r="H2101" s="21" t="str">
        <f>IF($B2101="","",IF(AND($D2101&gt;=Настройки!$B$5,$D2101&lt;=Настройки!$B$6),$E2101,0))</f>
        <v/>
      </c>
      <c r="I2101" s="21" t="str">
        <f t="shared" si="96"/>
        <v/>
      </c>
      <c r="J2101" s="21" t="str">
        <f>IF($B2101="","",MAX(0,$E2101-MAX(0,SUMIFS(Тех_Движение!$G$2:$G$5111,Тех_Движение!$D$2:$D$5111,$C2101,Тех_Движение!$B$2:$B$5111,"&lt;="&amp;Настройки!$B$6)-$F2101)))</f>
        <v/>
      </c>
      <c r="K2101" s="21" t="e">
        <f>IF(OR($B2101="",K$3&lt;$D2101+Настройки!$B$7),0,MAX(0,$E2101-MAX(0,SUMIFS(Тех_Движение!$G$2:$G$5111,Тех_Движение!$D$2:$D$5111,$C2101,Тех_Движение!$B$2:$B$5111,"&lt;="&amp;K$3)-$F2101)))</f>
        <v>#VALUE!</v>
      </c>
      <c r="L2101" s="21" t="e">
        <f>IF(OR($B2101="",L$3&lt;$D2101+Настройки!$B$7),0,MAX(0,$E2101-MAX(0,SUMIFS(Тех_Движение!$G$2:$G$5111,Тех_Движение!$D$2:$D$5111,$C2101,Тех_Движение!$B$2:$B$5111,"&lt;="&amp;L$3)-$F2101)))</f>
        <v>#VALUE!</v>
      </c>
      <c r="M2101" s="21" t="e">
        <f>IF(OR($B2101="",M$3&lt;$D2101+Настройки!$B$7),0,MAX(0,$E2101-MAX(0,SUMIFS(Тех_Движение!$G$2:$G$5111,Тех_Движение!$D$2:$D$5111,$C2101,Тех_Движение!$B$2:$B$5111,"&lt;="&amp;M$3)-$F2101)))</f>
        <v>#VALUE!</v>
      </c>
      <c r="N2101" s="21" t="e">
        <f>IF(OR($B2101="",N$3&lt;$D2101+Настройки!$B$7),0,MAX(0,$E2101-MAX(0,SUMIFS(Тех_Движение!$G$2:$G$5111,Тех_Движение!$D$2:$D$5111,$C2101,Тех_Движение!$B$2:$B$5111,"&lt;="&amp;N$3)-$F2101)))</f>
        <v>#VALUE!</v>
      </c>
      <c r="O2101" s="21" t="e">
        <f>IF(OR($B2101="",O$3&lt;$D2101+Настройки!$B$7),0,MAX(0,$E2101-MAX(0,SUMIFS(Тех_Движение!$G$2:$G$5111,Тех_Движение!$D$2:$D$5111,$C2101,Тех_Движение!$B$2:$B$5111,"&lt;="&amp;O$3)-$F2101)))</f>
        <v>#VALUE!</v>
      </c>
      <c r="P2101" s="21" t="e">
        <f>IF(OR($B2101="",P$3&lt;$D2101+Настройки!$B$7),0,MAX(0,$E2101-MAX(0,SUMIFS(Тех_Движение!$G$2:$G$5111,Тех_Движение!$D$2:$D$5111,$C2101,Тех_Движение!$B$2:$B$5111,"&lt;="&amp;P$3)-$F2101)))</f>
        <v>#VALUE!</v>
      </c>
      <c r="Q2101" s="21" t="e">
        <f>IF(OR($B2101="",Q$3&lt;$D2101+Настройки!$B$7),0,MAX(0,$E2101-MAX(0,SUMIFS(Тех_Движение!$G$2:$G$5111,Тех_Движение!$D$2:$D$5111,$C2101,Тех_Движение!$B$2:$B$5111,"&lt;="&amp;Q$3)-$F2101)))</f>
        <v>#VALUE!</v>
      </c>
      <c r="R2101" s="21" t="str">
        <f t="shared" si="97"/>
        <v/>
      </c>
      <c r="S2101" s="23" t="str">
        <f>IF($B2101="","",VLOOKUP($C2101,Настройки!$A$11:$L$17,9,FALSE))</f>
        <v/>
      </c>
      <c r="T2101" s="23" t="str">
        <f t="shared" si="98"/>
        <v/>
      </c>
    </row>
    <row r="2102" spans="1:20" x14ac:dyDescent="0.3">
      <c r="A2102" s="20">
        <f>Тех_Движение!$A$2099</f>
        <v>2098</v>
      </c>
      <c r="B2102" s="20" t="str">
        <f>IF(Тех_Движение!$F$2099&gt;0,Тех_Движение!$I$2099,"")</f>
        <v/>
      </c>
      <c r="C2102" s="20" t="str">
        <f>IF($B2102="","",Тех_Движение!$D$2099)</f>
        <v/>
      </c>
      <c r="D2102" s="9" t="str">
        <f>IF($B2102="","",Тех_Движение!$B$2099)</f>
        <v/>
      </c>
      <c r="E2102" s="21" t="str">
        <f>IF($B2102="","",Тех_Движение!$F$2099)</f>
        <v/>
      </c>
      <c r="F2102" s="21" t="str">
        <f>IF($B2102="","",SUMIFS($E$5:$E2101,$C$5:$C2101,$C2102))</f>
        <v/>
      </c>
      <c r="G2102" s="21" t="str">
        <f>IF($B2102="","",MAX(0,$E2102-MAX(0,SUMIFS(Тех_Движение!$G$2:$G$5111,Тех_Движение!$D$2:$D$5111,$C2102,Тех_Движение!$B$2:$B$5111,"&lt;="&amp;Настройки!$B$5-1)-$F2102)))</f>
        <v/>
      </c>
      <c r="H2102" s="21" t="str">
        <f>IF($B2102="","",IF(AND($D2102&gt;=Настройки!$B$5,$D2102&lt;=Настройки!$B$6),$E2102,0))</f>
        <v/>
      </c>
      <c r="I2102" s="21" t="str">
        <f t="shared" si="96"/>
        <v/>
      </c>
      <c r="J2102" s="21" t="str">
        <f>IF($B2102="","",MAX(0,$E2102-MAX(0,SUMIFS(Тех_Движение!$G$2:$G$5111,Тех_Движение!$D$2:$D$5111,$C2102,Тех_Движение!$B$2:$B$5111,"&lt;="&amp;Настройки!$B$6)-$F2102)))</f>
        <v/>
      </c>
      <c r="K2102" s="21" t="e">
        <f>IF(OR($B2102="",K$3&lt;$D2102+Настройки!$B$7),0,MAX(0,$E2102-MAX(0,SUMIFS(Тех_Движение!$G$2:$G$5111,Тех_Движение!$D$2:$D$5111,$C2102,Тех_Движение!$B$2:$B$5111,"&lt;="&amp;K$3)-$F2102)))</f>
        <v>#VALUE!</v>
      </c>
      <c r="L2102" s="21" t="e">
        <f>IF(OR($B2102="",L$3&lt;$D2102+Настройки!$B$7),0,MAX(0,$E2102-MAX(0,SUMIFS(Тех_Движение!$G$2:$G$5111,Тех_Движение!$D$2:$D$5111,$C2102,Тех_Движение!$B$2:$B$5111,"&lt;="&amp;L$3)-$F2102)))</f>
        <v>#VALUE!</v>
      </c>
      <c r="M2102" s="21" t="e">
        <f>IF(OR($B2102="",M$3&lt;$D2102+Настройки!$B$7),0,MAX(0,$E2102-MAX(0,SUMIFS(Тех_Движение!$G$2:$G$5111,Тех_Движение!$D$2:$D$5111,$C2102,Тех_Движение!$B$2:$B$5111,"&lt;="&amp;M$3)-$F2102)))</f>
        <v>#VALUE!</v>
      </c>
      <c r="N2102" s="21" t="e">
        <f>IF(OR($B2102="",N$3&lt;$D2102+Настройки!$B$7),0,MAX(0,$E2102-MAX(0,SUMIFS(Тех_Движение!$G$2:$G$5111,Тех_Движение!$D$2:$D$5111,$C2102,Тех_Движение!$B$2:$B$5111,"&lt;="&amp;N$3)-$F2102)))</f>
        <v>#VALUE!</v>
      </c>
      <c r="O2102" s="21" t="e">
        <f>IF(OR($B2102="",O$3&lt;$D2102+Настройки!$B$7),0,MAX(0,$E2102-MAX(0,SUMIFS(Тех_Движение!$G$2:$G$5111,Тех_Движение!$D$2:$D$5111,$C2102,Тех_Движение!$B$2:$B$5111,"&lt;="&amp;O$3)-$F2102)))</f>
        <v>#VALUE!</v>
      </c>
      <c r="P2102" s="21" t="e">
        <f>IF(OR($B2102="",P$3&lt;$D2102+Настройки!$B$7),0,MAX(0,$E2102-MAX(0,SUMIFS(Тех_Движение!$G$2:$G$5111,Тех_Движение!$D$2:$D$5111,$C2102,Тех_Движение!$B$2:$B$5111,"&lt;="&amp;P$3)-$F2102)))</f>
        <v>#VALUE!</v>
      </c>
      <c r="Q2102" s="21" t="e">
        <f>IF(OR($B2102="",Q$3&lt;$D2102+Настройки!$B$7),0,MAX(0,$E2102-MAX(0,SUMIFS(Тех_Движение!$G$2:$G$5111,Тех_Движение!$D$2:$D$5111,$C2102,Тех_Движение!$B$2:$B$5111,"&lt;="&amp;Q$3)-$F2102)))</f>
        <v>#VALUE!</v>
      </c>
      <c r="R2102" s="21" t="str">
        <f t="shared" si="97"/>
        <v/>
      </c>
      <c r="S2102" s="23" t="str">
        <f>IF($B2102="","",VLOOKUP($C2102,Настройки!$A$11:$L$17,9,FALSE))</f>
        <v/>
      </c>
      <c r="T2102" s="23" t="str">
        <f t="shared" si="98"/>
        <v/>
      </c>
    </row>
    <row r="2103" spans="1:20" x14ac:dyDescent="0.3">
      <c r="A2103" s="20">
        <f>Тех_Движение!$A$2100</f>
        <v>2099</v>
      </c>
      <c r="B2103" s="20" t="str">
        <f>IF(Тех_Движение!$F$2100&gt;0,Тех_Движение!$I$2100,"")</f>
        <v/>
      </c>
      <c r="C2103" s="20" t="str">
        <f>IF($B2103="","",Тех_Движение!$D$2100)</f>
        <v/>
      </c>
      <c r="D2103" s="9" t="str">
        <f>IF($B2103="","",Тех_Движение!$B$2100)</f>
        <v/>
      </c>
      <c r="E2103" s="21" t="str">
        <f>IF($B2103="","",Тех_Движение!$F$2100)</f>
        <v/>
      </c>
      <c r="F2103" s="21" t="str">
        <f>IF($B2103="","",SUMIFS($E$5:$E2102,$C$5:$C2102,$C2103))</f>
        <v/>
      </c>
      <c r="G2103" s="21" t="str">
        <f>IF($B2103="","",MAX(0,$E2103-MAX(0,SUMIFS(Тех_Движение!$G$2:$G$5111,Тех_Движение!$D$2:$D$5111,$C2103,Тех_Движение!$B$2:$B$5111,"&lt;="&amp;Настройки!$B$5-1)-$F2103)))</f>
        <v/>
      </c>
      <c r="H2103" s="21" t="str">
        <f>IF($B2103="","",IF(AND($D2103&gt;=Настройки!$B$5,$D2103&lt;=Настройки!$B$6),$E2103,0))</f>
        <v/>
      </c>
      <c r="I2103" s="21" t="str">
        <f t="shared" si="96"/>
        <v/>
      </c>
      <c r="J2103" s="21" t="str">
        <f>IF($B2103="","",MAX(0,$E2103-MAX(0,SUMIFS(Тех_Движение!$G$2:$G$5111,Тех_Движение!$D$2:$D$5111,$C2103,Тех_Движение!$B$2:$B$5111,"&lt;="&amp;Настройки!$B$6)-$F2103)))</f>
        <v/>
      </c>
      <c r="K2103" s="21" t="e">
        <f>IF(OR($B2103="",K$3&lt;$D2103+Настройки!$B$7),0,MAX(0,$E2103-MAX(0,SUMIFS(Тех_Движение!$G$2:$G$5111,Тех_Движение!$D$2:$D$5111,$C2103,Тех_Движение!$B$2:$B$5111,"&lt;="&amp;K$3)-$F2103)))</f>
        <v>#VALUE!</v>
      </c>
      <c r="L2103" s="21" t="e">
        <f>IF(OR($B2103="",L$3&lt;$D2103+Настройки!$B$7),0,MAX(0,$E2103-MAX(0,SUMIFS(Тех_Движение!$G$2:$G$5111,Тех_Движение!$D$2:$D$5111,$C2103,Тех_Движение!$B$2:$B$5111,"&lt;="&amp;L$3)-$F2103)))</f>
        <v>#VALUE!</v>
      </c>
      <c r="M2103" s="21" t="e">
        <f>IF(OR($B2103="",M$3&lt;$D2103+Настройки!$B$7),0,MAX(0,$E2103-MAX(0,SUMIFS(Тех_Движение!$G$2:$G$5111,Тех_Движение!$D$2:$D$5111,$C2103,Тех_Движение!$B$2:$B$5111,"&lt;="&amp;M$3)-$F2103)))</f>
        <v>#VALUE!</v>
      </c>
      <c r="N2103" s="21" t="e">
        <f>IF(OR($B2103="",N$3&lt;$D2103+Настройки!$B$7),0,MAX(0,$E2103-MAX(0,SUMIFS(Тех_Движение!$G$2:$G$5111,Тех_Движение!$D$2:$D$5111,$C2103,Тех_Движение!$B$2:$B$5111,"&lt;="&amp;N$3)-$F2103)))</f>
        <v>#VALUE!</v>
      </c>
      <c r="O2103" s="21" t="e">
        <f>IF(OR($B2103="",O$3&lt;$D2103+Настройки!$B$7),0,MAX(0,$E2103-MAX(0,SUMIFS(Тех_Движение!$G$2:$G$5111,Тех_Движение!$D$2:$D$5111,$C2103,Тех_Движение!$B$2:$B$5111,"&lt;="&amp;O$3)-$F2103)))</f>
        <v>#VALUE!</v>
      </c>
      <c r="P2103" s="21" t="e">
        <f>IF(OR($B2103="",P$3&lt;$D2103+Настройки!$B$7),0,MAX(0,$E2103-MAX(0,SUMIFS(Тех_Движение!$G$2:$G$5111,Тех_Движение!$D$2:$D$5111,$C2103,Тех_Движение!$B$2:$B$5111,"&lt;="&amp;P$3)-$F2103)))</f>
        <v>#VALUE!</v>
      </c>
      <c r="Q2103" s="21" t="e">
        <f>IF(OR($B2103="",Q$3&lt;$D2103+Настройки!$B$7),0,MAX(0,$E2103-MAX(0,SUMIFS(Тех_Движение!$G$2:$G$5111,Тех_Движение!$D$2:$D$5111,$C2103,Тех_Движение!$B$2:$B$5111,"&lt;="&amp;Q$3)-$F2103)))</f>
        <v>#VALUE!</v>
      </c>
      <c r="R2103" s="21" t="str">
        <f t="shared" si="97"/>
        <v/>
      </c>
      <c r="S2103" s="23" t="str">
        <f>IF($B2103="","",VLOOKUP($C2103,Настройки!$A$11:$L$17,9,FALSE))</f>
        <v/>
      </c>
      <c r="T2103" s="23" t="str">
        <f t="shared" si="98"/>
        <v/>
      </c>
    </row>
    <row r="2104" spans="1:20" x14ac:dyDescent="0.3">
      <c r="A2104" s="20">
        <f>Тех_Движение!$A$2101</f>
        <v>2100</v>
      </c>
      <c r="B2104" s="20" t="str">
        <f>IF(Тех_Движение!$F$2101&gt;0,Тех_Движение!$I$2101,"")</f>
        <v/>
      </c>
      <c r="C2104" s="20" t="str">
        <f>IF($B2104="","",Тех_Движение!$D$2101)</f>
        <v/>
      </c>
      <c r="D2104" s="9" t="str">
        <f>IF($B2104="","",Тех_Движение!$B$2101)</f>
        <v/>
      </c>
      <c r="E2104" s="21" t="str">
        <f>IF($B2104="","",Тех_Движение!$F$2101)</f>
        <v/>
      </c>
      <c r="F2104" s="21" t="str">
        <f>IF($B2104="","",SUMIFS($E$5:$E2103,$C$5:$C2103,$C2104))</f>
        <v/>
      </c>
      <c r="G2104" s="21" t="str">
        <f>IF($B2104="","",MAX(0,$E2104-MAX(0,SUMIFS(Тех_Движение!$G$2:$G$5111,Тех_Движение!$D$2:$D$5111,$C2104,Тех_Движение!$B$2:$B$5111,"&lt;="&amp;Настройки!$B$5-1)-$F2104)))</f>
        <v/>
      </c>
      <c r="H2104" s="21" t="str">
        <f>IF($B2104="","",IF(AND($D2104&gt;=Настройки!$B$5,$D2104&lt;=Настройки!$B$6),$E2104,0))</f>
        <v/>
      </c>
      <c r="I2104" s="21" t="str">
        <f t="shared" si="96"/>
        <v/>
      </c>
      <c r="J2104" s="21" t="str">
        <f>IF($B2104="","",MAX(0,$E2104-MAX(0,SUMIFS(Тех_Движение!$G$2:$G$5111,Тех_Движение!$D$2:$D$5111,$C2104,Тех_Движение!$B$2:$B$5111,"&lt;="&amp;Настройки!$B$6)-$F2104)))</f>
        <v/>
      </c>
      <c r="K2104" s="21" t="e">
        <f>IF(OR($B2104="",K$3&lt;$D2104+Настройки!$B$7),0,MAX(0,$E2104-MAX(0,SUMIFS(Тех_Движение!$G$2:$G$5111,Тех_Движение!$D$2:$D$5111,$C2104,Тех_Движение!$B$2:$B$5111,"&lt;="&amp;K$3)-$F2104)))</f>
        <v>#VALUE!</v>
      </c>
      <c r="L2104" s="21" t="e">
        <f>IF(OR($B2104="",L$3&lt;$D2104+Настройки!$B$7),0,MAX(0,$E2104-MAX(0,SUMIFS(Тех_Движение!$G$2:$G$5111,Тех_Движение!$D$2:$D$5111,$C2104,Тех_Движение!$B$2:$B$5111,"&lt;="&amp;L$3)-$F2104)))</f>
        <v>#VALUE!</v>
      </c>
      <c r="M2104" s="21" t="e">
        <f>IF(OR($B2104="",M$3&lt;$D2104+Настройки!$B$7),0,MAX(0,$E2104-MAX(0,SUMIFS(Тех_Движение!$G$2:$G$5111,Тех_Движение!$D$2:$D$5111,$C2104,Тех_Движение!$B$2:$B$5111,"&lt;="&amp;M$3)-$F2104)))</f>
        <v>#VALUE!</v>
      </c>
      <c r="N2104" s="21" t="e">
        <f>IF(OR($B2104="",N$3&lt;$D2104+Настройки!$B$7),0,MAX(0,$E2104-MAX(0,SUMIFS(Тех_Движение!$G$2:$G$5111,Тех_Движение!$D$2:$D$5111,$C2104,Тех_Движение!$B$2:$B$5111,"&lt;="&amp;N$3)-$F2104)))</f>
        <v>#VALUE!</v>
      </c>
      <c r="O2104" s="21" t="e">
        <f>IF(OR($B2104="",O$3&lt;$D2104+Настройки!$B$7),0,MAX(0,$E2104-MAX(0,SUMIFS(Тех_Движение!$G$2:$G$5111,Тех_Движение!$D$2:$D$5111,$C2104,Тех_Движение!$B$2:$B$5111,"&lt;="&amp;O$3)-$F2104)))</f>
        <v>#VALUE!</v>
      </c>
      <c r="P2104" s="21" t="e">
        <f>IF(OR($B2104="",P$3&lt;$D2104+Настройки!$B$7),0,MAX(0,$E2104-MAX(0,SUMIFS(Тех_Движение!$G$2:$G$5111,Тех_Движение!$D$2:$D$5111,$C2104,Тех_Движение!$B$2:$B$5111,"&lt;="&amp;P$3)-$F2104)))</f>
        <v>#VALUE!</v>
      </c>
      <c r="Q2104" s="21" t="e">
        <f>IF(OR($B2104="",Q$3&lt;$D2104+Настройки!$B$7),0,MAX(0,$E2104-MAX(0,SUMIFS(Тех_Движение!$G$2:$G$5111,Тех_Движение!$D$2:$D$5111,$C2104,Тех_Движение!$B$2:$B$5111,"&lt;="&amp;Q$3)-$F2104)))</f>
        <v>#VALUE!</v>
      </c>
      <c r="R2104" s="21" t="str">
        <f t="shared" si="97"/>
        <v/>
      </c>
      <c r="S2104" s="23" t="str">
        <f>IF($B2104="","",VLOOKUP($C2104,Настройки!$A$11:$L$17,9,FALSE))</f>
        <v/>
      </c>
      <c r="T2104" s="23" t="str">
        <f t="shared" si="98"/>
        <v/>
      </c>
    </row>
    <row r="2105" spans="1:20" x14ac:dyDescent="0.3">
      <c r="A2105" s="20">
        <f>Тех_Движение!$A$2102</f>
        <v>2101</v>
      </c>
      <c r="B2105" s="20" t="str">
        <f>IF(Тех_Движение!$F$2102&gt;0,Тех_Движение!$I$2102,"")</f>
        <v/>
      </c>
      <c r="C2105" s="20" t="str">
        <f>IF($B2105="","",Тех_Движение!$D$2102)</f>
        <v/>
      </c>
      <c r="D2105" s="9" t="str">
        <f>IF($B2105="","",Тех_Движение!$B$2102)</f>
        <v/>
      </c>
      <c r="E2105" s="21" t="str">
        <f>IF($B2105="","",Тех_Движение!$F$2102)</f>
        <v/>
      </c>
      <c r="F2105" s="21" t="str">
        <f>IF($B2105="","",SUMIFS($E$5:$E2104,$C$5:$C2104,$C2105))</f>
        <v/>
      </c>
      <c r="G2105" s="21" t="str">
        <f>IF($B2105="","",MAX(0,$E2105-MAX(0,SUMIFS(Тех_Движение!$G$2:$G$5111,Тех_Движение!$D$2:$D$5111,$C2105,Тех_Движение!$B$2:$B$5111,"&lt;="&amp;Настройки!$B$5-1)-$F2105)))</f>
        <v/>
      </c>
      <c r="H2105" s="21" t="str">
        <f>IF($B2105="","",IF(AND($D2105&gt;=Настройки!$B$5,$D2105&lt;=Настройки!$B$6),$E2105,0))</f>
        <v/>
      </c>
      <c r="I2105" s="21" t="str">
        <f t="shared" si="96"/>
        <v/>
      </c>
      <c r="J2105" s="21" t="str">
        <f>IF($B2105="","",MAX(0,$E2105-MAX(0,SUMIFS(Тех_Движение!$G$2:$G$5111,Тех_Движение!$D$2:$D$5111,$C2105,Тех_Движение!$B$2:$B$5111,"&lt;="&amp;Настройки!$B$6)-$F2105)))</f>
        <v/>
      </c>
      <c r="K2105" s="21" t="e">
        <f>IF(OR($B2105="",K$3&lt;$D2105+Настройки!$B$7),0,MAX(0,$E2105-MAX(0,SUMIFS(Тех_Движение!$G$2:$G$5111,Тех_Движение!$D$2:$D$5111,$C2105,Тех_Движение!$B$2:$B$5111,"&lt;="&amp;K$3)-$F2105)))</f>
        <v>#VALUE!</v>
      </c>
      <c r="L2105" s="21" t="e">
        <f>IF(OR($B2105="",L$3&lt;$D2105+Настройки!$B$7),0,MAX(0,$E2105-MAX(0,SUMIFS(Тех_Движение!$G$2:$G$5111,Тех_Движение!$D$2:$D$5111,$C2105,Тех_Движение!$B$2:$B$5111,"&lt;="&amp;L$3)-$F2105)))</f>
        <v>#VALUE!</v>
      </c>
      <c r="M2105" s="21" t="e">
        <f>IF(OR($B2105="",M$3&lt;$D2105+Настройки!$B$7),0,MAX(0,$E2105-MAX(0,SUMIFS(Тех_Движение!$G$2:$G$5111,Тех_Движение!$D$2:$D$5111,$C2105,Тех_Движение!$B$2:$B$5111,"&lt;="&amp;M$3)-$F2105)))</f>
        <v>#VALUE!</v>
      </c>
      <c r="N2105" s="21" t="e">
        <f>IF(OR($B2105="",N$3&lt;$D2105+Настройки!$B$7),0,MAX(0,$E2105-MAX(0,SUMIFS(Тех_Движение!$G$2:$G$5111,Тех_Движение!$D$2:$D$5111,$C2105,Тех_Движение!$B$2:$B$5111,"&lt;="&amp;N$3)-$F2105)))</f>
        <v>#VALUE!</v>
      </c>
      <c r="O2105" s="21" t="e">
        <f>IF(OR($B2105="",O$3&lt;$D2105+Настройки!$B$7),0,MAX(0,$E2105-MAX(0,SUMIFS(Тех_Движение!$G$2:$G$5111,Тех_Движение!$D$2:$D$5111,$C2105,Тех_Движение!$B$2:$B$5111,"&lt;="&amp;O$3)-$F2105)))</f>
        <v>#VALUE!</v>
      </c>
      <c r="P2105" s="21" t="e">
        <f>IF(OR($B2105="",P$3&lt;$D2105+Настройки!$B$7),0,MAX(0,$E2105-MAX(0,SUMIFS(Тех_Движение!$G$2:$G$5111,Тех_Движение!$D$2:$D$5111,$C2105,Тех_Движение!$B$2:$B$5111,"&lt;="&amp;P$3)-$F2105)))</f>
        <v>#VALUE!</v>
      </c>
      <c r="Q2105" s="21" t="e">
        <f>IF(OR($B2105="",Q$3&lt;$D2105+Настройки!$B$7),0,MAX(0,$E2105-MAX(0,SUMIFS(Тех_Движение!$G$2:$G$5111,Тех_Движение!$D$2:$D$5111,$C2105,Тех_Движение!$B$2:$B$5111,"&lt;="&amp;Q$3)-$F2105)))</f>
        <v>#VALUE!</v>
      </c>
      <c r="R2105" s="21" t="str">
        <f t="shared" si="97"/>
        <v/>
      </c>
      <c r="S2105" s="23" t="str">
        <f>IF($B2105="","",VLOOKUP($C2105,Настройки!$A$11:$L$17,9,FALSE))</f>
        <v/>
      </c>
      <c r="T2105" s="23" t="str">
        <f t="shared" si="98"/>
        <v/>
      </c>
    </row>
    <row r="2106" spans="1:20" x14ac:dyDescent="0.3">
      <c r="A2106" s="20">
        <f>Тех_Движение!$A$2103</f>
        <v>2102</v>
      </c>
      <c r="B2106" s="20" t="str">
        <f>IF(Тех_Движение!$F$2103&gt;0,Тех_Движение!$I$2103,"")</f>
        <v/>
      </c>
      <c r="C2106" s="20" t="str">
        <f>IF($B2106="","",Тех_Движение!$D$2103)</f>
        <v/>
      </c>
      <c r="D2106" s="9" t="str">
        <f>IF($B2106="","",Тех_Движение!$B$2103)</f>
        <v/>
      </c>
      <c r="E2106" s="21" t="str">
        <f>IF($B2106="","",Тех_Движение!$F$2103)</f>
        <v/>
      </c>
      <c r="F2106" s="21" t="str">
        <f>IF($B2106="","",SUMIFS($E$5:$E2105,$C$5:$C2105,$C2106))</f>
        <v/>
      </c>
      <c r="G2106" s="21" t="str">
        <f>IF($B2106="","",MAX(0,$E2106-MAX(0,SUMIFS(Тех_Движение!$G$2:$G$5111,Тех_Движение!$D$2:$D$5111,$C2106,Тех_Движение!$B$2:$B$5111,"&lt;="&amp;Настройки!$B$5-1)-$F2106)))</f>
        <v/>
      </c>
      <c r="H2106" s="21" t="str">
        <f>IF($B2106="","",IF(AND($D2106&gt;=Настройки!$B$5,$D2106&lt;=Настройки!$B$6),$E2106,0))</f>
        <v/>
      </c>
      <c r="I2106" s="21" t="str">
        <f t="shared" si="96"/>
        <v/>
      </c>
      <c r="J2106" s="21" t="str">
        <f>IF($B2106="","",MAX(0,$E2106-MAX(0,SUMIFS(Тех_Движение!$G$2:$G$5111,Тех_Движение!$D$2:$D$5111,$C2106,Тех_Движение!$B$2:$B$5111,"&lt;="&amp;Настройки!$B$6)-$F2106)))</f>
        <v/>
      </c>
      <c r="K2106" s="21" t="e">
        <f>IF(OR($B2106="",K$3&lt;$D2106+Настройки!$B$7),0,MAX(0,$E2106-MAX(0,SUMIFS(Тех_Движение!$G$2:$G$5111,Тех_Движение!$D$2:$D$5111,$C2106,Тех_Движение!$B$2:$B$5111,"&lt;="&amp;K$3)-$F2106)))</f>
        <v>#VALUE!</v>
      </c>
      <c r="L2106" s="21" t="e">
        <f>IF(OR($B2106="",L$3&lt;$D2106+Настройки!$B$7),0,MAX(0,$E2106-MAX(0,SUMIFS(Тех_Движение!$G$2:$G$5111,Тех_Движение!$D$2:$D$5111,$C2106,Тех_Движение!$B$2:$B$5111,"&lt;="&amp;L$3)-$F2106)))</f>
        <v>#VALUE!</v>
      </c>
      <c r="M2106" s="21" t="e">
        <f>IF(OR($B2106="",M$3&lt;$D2106+Настройки!$B$7),0,MAX(0,$E2106-MAX(0,SUMIFS(Тех_Движение!$G$2:$G$5111,Тех_Движение!$D$2:$D$5111,$C2106,Тех_Движение!$B$2:$B$5111,"&lt;="&amp;M$3)-$F2106)))</f>
        <v>#VALUE!</v>
      </c>
      <c r="N2106" s="21" t="e">
        <f>IF(OR($B2106="",N$3&lt;$D2106+Настройки!$B$7),0,MAX(0,$E2106-MAX(0,SUMIFS(Тех_Движение!$G$2:$G$5111,Тех_Движение!$D$2:$D$5111,$C2106,Тех_Движение!$B$2:$B$5111,"&lt;="&amp;N$3)-$F2106)))</f>
        <v>#VALUE!</v>
      </c>
      <c r="O2106" s="21" t="e">
        <f>IF(OR($B2106="",O$3&lt;$D2106+Настройки!$B$7),0,MAX(0,$E2106-MAX(0,SUMIFS(Тех_Движение!$G$2:$G$5111,Тех_Движение!$D$2:$D$5111,$C2106,Тех_Движение!$B$2:$B$5111,"&lt;="&amp;O$3)-$F2106)))</f>
        <v>#VALUE!</v>
      </c>
      <c r="P2106" s="21" t="e">
        <f>IF(OR($B2106="",P$3&lt;$D2106+Настройки!$B$7),0,MAX(0,$E2106-MAX(0,SUMIFS(Тех_Движение!$G$2:$G$5111,Тех_Движение!$D$2:$D$5111,$C2106,Тех_Движение!$B$2:$B$5111,"&lt;="&amp;P$3)-$F2106)))</f>
        <v>#VALUE!</v>
      </c>
      <c r="Q2106" s="21" t="e">
        <f>IF(OR($B2106="",Q$3&lt;$D2106+Настройки!$B$7),0,MAX(0,$E2106-MAX(0,SUMIFS(Тех_Движение!$G$2:$G$5111,Тех_Движение!$D$2:$D$5111,$C2106,Тех_Движение!$B$2:$B$5111,"&lt;="&amp;Q$3)-$F2106)))</f>
        <v>#VALUE!</v>
      </c>
      <c r="R2106" s="21" t="str">
        <f t="shared" si="97"/>
        <v/>
      </c>
      <c r="S2106" s="23" t="str">
        <f>IF($B2106="","",VLOOKUP($C2106,Настройки!$A$11:$L$17,9,FALSE))</f>
        <v/>
      </c>
      <c r="T2106" s="23" t="str">
        <f t="shared" si="98"/>
        <v/>
      </c>
    </row>
    <row r="2107" spans="1:20" x14ac:dyDescent="0.3">
      <c r="A2107" s="20">
        <f>Тех_Движение!$A$2104</f>
        <v>2103</v>
      </c>
      <c r="B2107" s="20" t="str">
        <f>IF(Тех_Движение!$F$2104&gt;0,Тех_Движение!$I$2104,"")</f>
        <v/>
      </c>
      <c r="C2107" s="20" t="str">
        <f>IF($B2107="","",Тех_Движение!$D$2104)</f>
        <v/>
      </c>
      <c r="D2107" s="9" t="str">
        <f>IF($B2107="","",Тех_Движение!$B$2104)</f>
        <v/>
      </c>
      <c r="E2107" s="21" t="str">
        <f>IF($B2107="","",Тех_Движение!$F$2104)</f>
        <v/>
      </c>
      <c r="F2107" s="21" t="str">
        <f>IF($B2107="","",SUMIFS($E$5:$E2106,$C$5:$C2106,$C2107))</f>
        <v/>
      </c>
      <c r="G2107" s="21" t="str">
        <f>IF($B2107="","",MAX(0,$E2107-MAX(0,SUMIFS(Тех_Движение!$G$2:$G$5111,Тех_Движение!$D$2:$D$5111,$C2107,Тех_Движение!$B$2:$B$5111,"&lt;="&amp;Настройки!$B$5-1)-$F2107)))</f>
        <v/>
      </c>
      <c r="H2107" s="21" t="str">
        <f>IF($B2107="","",IF(AND($D2107&gt;=Настройки!$B$5,$D2107&lt;=Настройки!$B$6),$E2107,0))</f>
        <v/>
      </c>
      <c r="I2107" s="21" t="str">
        <f t="shared" si="96"/>
        <v/>
      </c>
      <c r="J2107" s="21" t="str">
        <f>IF($B2107="","",MAX(0,$E2107-MAX(0,SUMIFS(Тех_Движение!$G$2:$G$5111,Тех_Движение!$D$2:$D$5111,$C2107,Тех_Движение!$B$2:$B$5111,"&lt;="&amp;Настройки!$B$6)-$F2107)))</f>
        <v/>
      </c>
      <c r="K2107" s="21" t="e">
        <f>IF(OR($B2107="",K$3&lt;$D2107+Настройки!$B$7),0,MAX(0,$E2107-MAX(0,SUMIFS(Тех_Движение!$G$2:$G$5111,Тех_Движение!$D$2:$D$5111,$C2107,Тех_Движение!$B$2:$B$5111,"&lt;="&amp;K$3)-$F2107)))</f>
        <v>#VALUE!</v>
      </c>
      <c r="L2107" s="21" t="e">
        <f>IF(OR($B2107="",L$3&lt;$D2107+Настройки!$B$7),0,MAX(0,$E2107-MAX(0,SUMIFS(Тех_Движение!$G$2:$G$5111,Тех_Движение!$D$2:$D$5111,$C2107,Тех_Движение!$B$2:$B$5111,"&lt;="&amp;L$3)-$F2107)))</f>
        <v>#VALUE!</v>
      </c>
      <c r="M2107" s="21" t="e">
        <f>IF(OR($B2107="",M$3&lt;$D2107+Настройки!$B$7),0,MAX(0,$E2107-MAX(0,SUMIFS(Тех_Движение!$G$2:$G$5111,Тех_Движение!$D$2:$D$5111,$C2107,Тех_Движение!$B$2:$B$5111,"&lt;="&amp;M$3)-$F2107)))</f>
        <v>#VALUE!</v>
      </c>
      <c r="N2107" s="21" t="e">
        <f>IF(OR($B2107="",N$3&lt;$D2107+Настройки!$B$7),0,MAX(0,$E2107-MAX(0,SUMIFS(Тех_Движение!$G$2:$G$5111,Тех_Движение!$D$2:$D$5111,$C2107,Тех_Движение!$B$2:$B$5111,"&lt;="&amp;N$3)-$F2107)))</f>
        <v>#VALUE!</v>
      </c>
      <c r="O2107" s="21" t="e">
        <f>IF(OR($B2107="",O$3&lt;$D2107+Настройки!$B$7),0,MAX(0,$E2107-MAX(0,SUMIFS(Тех_Движение!$G$2:$G$5111,Тех_Движение!$D$2:$D$5111,$C2107,Тех_Движение!$B$2:$B$5111,"&lt;="&amp;O$3)-$F2107)))</f>
        <v>#VALUE!</v>
      </c>
      <c r="P2107" s="21" t="e">
        <f>IF(OR($B2107="",P$3&lt;$D2107+Настройки!$B$7),0,MAX(0,$E2107-MAX(0,SUMIFS(Тех_Движение!$G$2:$G$5111,Тех_Движение!$D$2:$D$5111,$C2107,Тех_Движение!$B$2:$B$5111,"&lt;="&amp;P$3)-$F2107)))</f>
        <v>#VALUE!</v>
      </c>
      <c r="Q2107" s="21" t="e">
        <f>IF(OR($B2107="",Q$3&lt;$D2107+Настройки!$B$7),0,MAX(0,$E2107-MAX(0,SUMIFS(Тех_Движение!$G$2:$G$5111,Тех_Движение!$D$2:$D$5111,$C2107,Тех_Движение!$B$2:$B$5111,"&lt;="&amp;Q$3)-$F2107)))</f>
        <v>#VALUE!</v>
      </c>
      <c r="R2107" s="21" t="str">
        <f t="shared" si="97"/>
        <v/>
      </c>
      <c r="S2107" s="23" t="str">
        <f>IF($B2107="","",VLOOKUP($C2107,Настройки!$A$11:$L$17,9,FALSE))</f>
        <v/>
      </c>
      <c r="T2107" s="23" t="str">
        <f t="shared" si="98"/>
        <v/>
      </c>
    </row>
    <row r="2108" spans="1:20" x14ac:dyDescent="0.3">
      <c r="A2108" s="20">
        <f>Тех_Движение!$A$2105</f>
        <v>2104</v>
      </c>
      <c r="B2108" s="20" t="str">
        <f>IF(Тех_Движение!$F$2105&gt;0,Тех_Движение!$I$2105,"")</f>
        <v/>
      </c>
      <c r="C2108" s="20" t="str">
        <f>IF($B2108="","",Тех_Движение!$D$2105)</f>
        <v/>
      </c>
      <c r="D2108" s="9" t="str">
        <f>IF($B2108="","",Тех_Движение!$B$2105)</f>
        <v/>
      </c>
      <c r="E2108" s="21" t="str">
        <f>IF($B2108="","",Тех_Движение!$F$2105)</f>
        <v/>
      </c>
      <c r="F2108" s="21" t="str">
        <f>IF($B2108="","",SUMIFS($E$5:$E2107,$C$5:$C2107,$C2108))</f>
        <v/>
      </c>
      <c r="G2108" s="21" t="str">
        <f>IF($B2108="","",MAX(0,$E2108-MAX(0,SUMIFS(Тех_Движение!$G$2:$G$5111,Тех_Движение!$D$2:$D$5111,$C2108,Тех_Движение!$B$2:$B$5111,"&lt;="&amp;Настройки!$B$5-1)-$F2108)))</f>
        <v/>
      </c>
      <c r="H2108" s="21" t="str">
        <f>IF($B2108="","",IF(AND($D2108&gt;=Настройки!$B$5,$D2108&lt;=Настройки!$B$6),$E2108,0))</f>
        <v/>
      </c>
      <c r="I2108" s="21" t="str">
        <f t="shared" si="96"/>
        <v/>
      </c>
      <c r="J2108" s="21" t="str">
        <f>IF($B2108="","",MAX(0,$E2108-MAX(0,SUMIFS(Тех_Движение!$G$2:$G$5111,Тех_Движение!$D$2:$D$5111,$C2108,Тех_Движение!$B$2:$B$5111,"&lt;="&amp;Настройки!$B$6)-$F2108)))</f>
        <v/>
      </c>
      <c r="K2108" s="21" t="e">
        <f>IF(OR($B2108="",K$3&lt;$D2108+Настройки!$B$7),0,MAX(0,$E2108-MAX(0,SUMIFS(Тех_Движение!$G$2:$G$5111,Тех_Движение!$D$2:$D$5111,$C2108,Тех_Движение!$B$2:$B$5111,"&lt;="&amp;K$3)-$F2108)))</f>
        <v>#VALUE!</v>
      </c>
      <c r="L2108" s="21" t="e">
        <f>IF(OR($B2108="",L$3&lt;$D2108+Настройки!$B$7),0,MAX(0,$E2108-MAX(0,SUMIFS(Тех_Движение!$G$2:$G$5111,Тех_Движение!$D$2:$D$5111,$C2108,Тех_Движение!$B$2:$B$5111,"&lt;="&amp;L$3)-$F2108)))</f>
        <v>#VALUE!</v>
      </c>
      <c r="M2108" s="21" t="e">
        <f>IF(OR($B2108="",M$3&lt;$D2108+Настройки!$B$7),0,MAX(0,$E2108-MAX(0,SUMIFS(Тех_Движение!$G$2:$G$5111,Тех_Движение!$D$2:$D$5111,$C2108,Тех_Движение!$B$2:$B$5111,"&lt;="&amp;M$3)-$F2108)))</f>
        <v>#VALUE!</v>
      </c>
      <c r="N2108" s="21" t="e">
        <f>IF(OR($B2108="",N$3&lt;$D2108+Настройки!$B$7),0,MAX(0,$E2108-MAX(0,SUMIFS(Тех_Движение!$G$2:$G$5111,Тех_Движение!$D$2:$D$5111,$C2108,Тех_Движение!$B$2:$B$5111,"&lt;="&amp;N$3)-$F2108)))</f>
        <v>#VALUE!</v>
      </c>
      <c r="O2108" s="21" t="e">
        <f>IF(OR($B2108="",O$3&lt;$D2108+Настройки!$B$7),0,MAX(0,$E2108-MAX(0,SUMIFS(Тех_Движение!$G$2:$G$5111,Тех_Движение!$D$2:$D$5111,$C2108,Тех_Движение!$B$2:$B$5111,"&lt;="&amp;O$3)-$F2108)))</f>
        <v>#VALUE!</v>
      </c>
      <c r="P2108" s="21" t="e">
        <f>IF(OR($B2108="",P$3&lt;$D2108+Настройки!$B$7),0,MAX(0,$E2108-MAX(0,SUMIFS(Тех_Движение!$G$2:$G$5111,Тех_Движение!$D$2:$D$5111,$C2108,Тех_Движение!$B$2:$B$5111,"&lt;="&amp;P$3)-$F2108)))</f>
        <v>#VALUE!</v>
      </c>
      <c r="Q2108" s="21" t="e">
        <f>IF(OR($B2108="",Q$3&lt;$D2108+Настройки!$B$7),0,MAX(0,$E2108-MAX(0,SUMIFS(Тех_Движение!$G$2:$G$5111,Тех_Движение!$D$2:$D$5111,$C2108,Тех_Движение!$B$2:$B$5111,"&lt;="&amp;Q$3)-$F2108)))</f>
        <v>#VALUE!</v>
      </c>
      <c r="R2108" s="21" t="str">
        <f t="shared" si="97"/>
        <v/>
      </c>
      <c r="S2108" s="23" t="str">
        <f>IF($B2108="","",VLOOKUP($C2108,Настройки!$A$11:$L$17,9,FALSE))</f>
        <v/>
      </c>
      <c r="T2108" s="23" t="str">
        <f t="shared" si="98"/>
        <v/>
      </c>
    </row>
    <row r="2109" spans="1:20" x14ac:dyDescent="0.3">
      <c r="A2109" s="20">
        <f>Тех_Движение!$A$2106</f>
        <v>2105</v>
      </c>
      <c r="B2109" s="20" t="str">
        <f>IF(Тех_Движение!$F$2106&gt;0,Тех_Движение!$I$2106,"")</f>
        <v/>
      </c>
      <c r="C2109" s="20" t="str">
        <f>IF($B2109="","",Тех_Движение!$D$2106)</f>
        <v/>
      </c>
      <c r="D2109" s="9" t="str">
        <f>IF($B2109="","",Тех_Движение!$B$2106)</f>
        <v/>
      </c>
      <c r="E2109" s="21" t="str">
        <f>IF($B2109="","",Тех_Движение!$F$2106)</f>
        <v/>
      </c>
      <c r="F2109" s="21" t="str">
        <f>IF($B2109="","",SUMIFS($E$5:$E2108,$C$5:$C2108,$C2109))</f>
        <v/>
      </c>
      <c r="G2109" s="21" t="str">
        <f>IF($B2109="","",MAX(0,$E2109-MAX(0,SUMIFS(Тех_Движение!$G$2:$G$5111,Тех_Движение!$D$2:$D$5111,$C2109,Тех_Движение!$B$2:$B$5111,"&lt;="&amp;Настройки!$B$5-1)-$F2109)))</f>
        <v/>
      </c>
      <c r="H2109" s="21" t="str">
        <f>IF($B2109="","",IF(AND($D2109&gt;=Настройки!$B$5,$D2109&lt;=Настройки!$B$6),$E2109,0))</f>
        <v/>
      </c>
      <c r="I2109" s="21" t="str">
        <f t="shared" si="96"/>
        <v/>
      </c>
      <c r="J2109" s="21" t="str">
        <f>IF($B2109="","",MAX(0,$E2109-MAX(0,SUMIFS(Тех_Движение!$G$2:$G$5111,Тех_Движение!$D$2:$D$5111,$C2109,Тех_Движение!$B$2:$B$5111,"&lt;="&amp;Настройки!$B$6)-$F2109)))</f>
        <v/>
      </c>
      <c r="K2109" s="21" t="e">
        <f>IF(OR($B2109="",K$3&lt;$D2109+Настройки!$B$7),0,MAX(0,$E2109-MAX(0,SUMIFS(Тех_Движение!$G$2:$G$5111,Тех_Движение!$D$2:$D$5111,$C2109,Тех_Движение!$B$2:$B$5111,"&lt;="&amp;K$3)-$F2109)))</f>
        <v>#VALUE!</v>
      </c>
      <c r="L2109" s="21" t="e">
        <f>IF(OR($B2109="",L$3&lt;$D2109+Настройки!$B$7),0,MAX(0,$E2109-MAX(0,SUMIFS(Тех_Движение!$G$2:$G$5111,Тех_Движение!$D$2:$D$5111,$C2109,Тех_Движение!$B$2:$B$5111,"&lt;="&amp;L$3)-$F2109)))</f>
        <v>#VALUE!</v>
      </c>
      <c r="M2109" s="21" t="e">
        <f>IF(OR($B2109="",M$3&lt;$D2109+Настройки!$B$7),0,MAX(0,$E2109-MAX(0,SUMIFS(Тех_Движение!$G$2:$G$5111,Тех_Движение!$D$2:$D$5111,$C2109,Тех_Движение!$B$2:$B$5111,"&lt;="&amp;M$3)-$F2109)))</f>
        <v>#VALUE!</v>
      </c>
      <c r="N2109" s="21" t="e">
        <f>IF(OR($B2109="",N$3&lt;$D2109+Настройки!$B$7),0,MAX(0,$E2109-MAX(0,SUMIFS(Тех_Движение!$G$2:$G$5111,Тех_Движение!$D$2:$D$5111,$C2109,Тех_Движение!$B$2:$B$5111,"&lt;="&amp;N$3)-$F2109)))</f>
        <v>#VALUE!</v>
      </c>
      <c r="O2109" s="21" t="e">
        <f>IF(OR($B2109="",O$3&lt;$D2109+Настройки!$B$7),0,MAX(0,$E2109-MAX(0,SUMIFS(Тех_Движение!$G$2:$G$5111,Тех_Движение!$D$2:$D$5111,$C2109,Тех_Движение!$B$2:$B$5111,"&lt;="&amp;O$3)-$F2109)))</f>
        <v>#VALUE!</v>
      </c>
      <c r="P2109" s="21" t="e">
        <f>IF(OR($B2109="",P$3&lt;$D2109+Настройки!$B$7),0,MAX(0,$E2109-MAX(0,SUMIFS(Тех_Движение!$G$2:$G$5111,Тех_Движение!$D$2:$D$5111,$C2109,Тех_Движение!$B$2:$B$5111,"&lt;="&amp;P$3)-$F2109)))</f>
        <v>#VALUE!</v>
      </c>
      <c r="Q2109" s="21" t="e">
        <f>IF(OR($B2109="",Q$3&lt;$D2109+Настройки!$B$7),0,MAX(0,$E2109-MAX(0,SUMIFS(Тех_Движение!$G$2:$G$5111,Тех_Движение!$D$2:$D$5111,$C2109,Тех_Движение!$B$2:$B$5111,"&lt;="&amp;Q$3)-$F2109)))</f>
        <v>#VALUE!</v>
      </c>
      <c r="R2109" s="21" t="str">
        <f t="shared" si="97"/>
        <v/>
      </c>
      <c r="S2109" s="23" t="str">
        <f>IF($B2109="","",VLOOKUP($C2109,Настройки!$A$11:$L$17,9,FALSE))</f>
        <v/>
      </c>
      <c r="T2109" s="23" t="str">
        <f t="shared" si="98"/>
        <v/>
      </c>
    </row>
    <row r="2110" spans="1:20" x14ac:dyDescent="0.3">
      <c r="A2110" s="20">
        <f>Тех_Движение!$A$2107</f>
        <v>2106</v>
      </c>
      <c r="B2110" s="20" t="str">
        <f>IF(Тех_Движение!$F$2107&gt;0,Тех_Движение!$I$2107,"")</f>
        <v/>
      </c>
      <c r="C2110" s="20" t="str">
        <f>IF($B2110="","",Тех_Движение!$D$2107)</f>
        <v/>
      </c>
      <c r="D2110" s="9" t="str">
        <f>IF($B2110="","",Тех_Движение!$B$2107)</f>
        <v/>
      </c>
      <c r="E2110" s="21" t="str">
        <f>IF($B2110="","",Тех_Движение!$F$2107)</f>
        <v/>
      </c>
      <c r="F2110" s="21" t="str">
        <f>IF($B2110="","",SUMIFS($E$5:$E2109,$C$5:$C2109,$C2110))</f>
        <v/>
      </c>
      <c r="G2110" s="21" t="str">
        <f>IF($B2110="","",MAX(0,$E2110-MAX(0,SUMIFS(Тех_Движение!$G$2:$G$5111,Тех_Движение!$D$2:$D$5111,$C2110,Тех_Движение!$B$2:$B$5111,"&lt;="&amp;Настройки!$B$5-1)-$F2110)))</f>
        <v/>
      </c>
      <c r="H2110" s="21" t="str">
        <f>IF($B2110="","",IF(AND($D2110&gt;=Настройки!$B$5,$D2110&lt;=Настройки!$B$6),$E2110,0))</f>
        <v/>
      </c>
      <c r="I2110" s="21" t="str">
        <f t="shared" si="96"/>
        <v/>
      </c>
      <c r="J2110" s="21" t="str">
        <f>IF($B2110="","",MAX(0,$E2110-MAX(0,SUMIFS(Тех_Движение!$G$2:$G$5111,Тех_Движение!$D$2:$D$5111,$C2110,Тех_Движение!$B$2:$B$5111,"&lt;="&amp;Настройки!$B$6)-$F2110)))</f>
        <v/>
      </c>
      <c r="K2110" s="21" t="e">
        <f>IF(OR($B2110="",K$3&lt;$D2110+Настройки!$B$7),0,MAX(0,$E2110-MAX(0,SUMIFS(Тех_Движение!$G$2:$G$5111,Тех_Движение!$D$2:$D$5111,$C2110,Тех_Движение!$B$2:$B$5111,"&lt;="&amp;K$3)-$F2110)))</f>
        <v>#VALUE!</v>
      </c>
      <c r="L2110" s="21" t="e">
        <f>IF(OR($B2110="",L$3&lt;$D2110+Настройки!$B$7),0,MAX(0,$E2110-MAX(0,SUMIFS(Тех_Движение!$G$2:$G$5111,Тех_Движение!$D$2:$D$5111,$C2110,Тех_Движение!$B$2:$B$5111,"&lt;="&amp;L$3)-$F2110)))</f>
        <v>#VALUE!</v>
      </c>
      <c r="M2110" s="21" t="e">
        <f>IF(OR($B2110="",M$3&lt;$D2110+Настройки!$B$7),0,MAX(0,$E2110-MAX(0,SUMIFS(Тех_Движение!$G$2:$G$5111,Тех_Движение!$D$2:$D$5111,$C2110,Тех_Движение!$B$2:$B$5111,"&lt;="&amp;M$3)-$F2110)))</f>
        <v>#VALUE!</v>
      </c>
      <c r="N2110" s="21" t="e">
        <f>IF(OR($B2110="",N$3&lt;$D2110+Настройки!$B$7),0,MAX(0,$E2110-MAX(0,SUMIFS(Тех_Движение!$G$2:$G$5111,Тех_Движение!$D$2:$D$5111,$C2110,Тех_Движение!$B$2:$B$5111,"&lt;="&amp;N$3)-$F2110)))</f>
        <v>#VALUE!</v>
      </c>
      <c r="O2110" s="21" t="e">
        <f>IF(OR($B2110="",O$3&lt;$D2110+Настройки!$B$7),0,MAX(0,$E2110-MAX(0,SUMIFS(Тех_Движение!$G$2:$G$5111,Тех_Движение!$D$2:$D$5111,$C2110,Тех_Движение!$B$2:$B$5111,"&lt;="&amp;O$3)-$F2110)))</f>
        <v>#VALUE!</v>
      </c>
      <c r="P2110" s="21" t="e">
        <f>IF(OR($B2110="",P$3&lt;$D2110+Настройки!$B$7),0,MAX(0,$E2110-MAX(0,SUMIFS(Тех_Движение!$G$2:$G$5111,Тех_Движение!$D$2:$D$5111,$C2110,Тех_Движение!$B$2:$B$5111,"&lt;="&amp;P$3)-$F2110)))</f>
        <v>#VALUE!</v>
      </c>
      <c r="Q2110" s="21" t="e">
        <f>IF(OR($B2110="",Q$3&lt;$D2110+Настройки!$B$7),0,MAX(0,$E2110-MAX(0,SUMIFS(Тех_Движение!$G$2:$G$5111,Тех_Движение!$D$2:$D$5111,$C2110,Тех_Движение!$B$2:$B$5111,"&lt;="&amp;Q$3)-$F2110)))</f>
        <v>#VALUE!</v>
      </c>
      <c r="R2110" s="21" t="str">
        <f t="shared" si="97"/>
        <v/>
      </c>
      <c r="S2110" s="23" t="str">
        <f>IF($B2110="","",VLOOKUP($C2110,Настройки!$A$11:$L$17,9,FALSE))</f>
        <v/>
      </c>
      <c r="T2110" s="23" t="str">
        <f t="shared" si="98"/>
        <v/>
      </c>
    </row>
    <row r="2111" spans="1:20" x14ac:dyDescent="0.3">
      <c r="A2111" s="20">
        <f>Тех_Движение!$A$2108</f>
        <v>2107</v>
      </c>
      <c r="B2111" s="20" t="str">
        <f>IF(Тех_Движение!$F$2108&gt;0,Тех_Движение!$I$2108,"")</f>
        <v/>
      </c>
      <c r="C2111" s="20" t="str">
        <f>IF($B2111="","",Тех_Движение!$D$2108)</f>
        <v/>
      </c>
      <c r="D2111" s="9" t="str">
        <f>IF($B2111="","",Тех_Движение!$B$2108)</f>
        <v/>
      </c>
      <c r="E2111" s="21" t="str">
        <f>IF($B2111="","",Тех_Движение!$F$2108)</f>
        <v/>
      </c>
      <c r="F2111" s="21" t="str">
        <f>IF($B2111="","",SUMIFS($E$5:$E2110,$C$5:$C2110,$C2111))</f>
        <v/>
      </c>
      <c r="G2111" s="21" t="str">
        <f>IF($B2111="","",MAX(0,$E2111-MAX(0,SUMIFS(Тех_Движение!$G$2:$G$5111,Тех_Движение!$D$2:$D$5111,$C2111,Тех_Движение!$B$2:$B$5111,"&lt;="&amp;Настройки!$B$5-1)-$F2111)))</f>
        <v/>
      </c>
      <c r="H2111" s="21" t="str">
        <f>IF($B2111="","",IF(AND($D2111&gt;=Настройки!$B$5,$D2111&lt;=Настройки!$B$6),$E2111,0))</f>
        <v/>
      </c>
      <c r="I2111" s="21" t="str">
        <f t="shared" si="96"/>
        <v/>
      </c>
      <c r="J2111" s="21" t="str">
        <f>IF($B2111="","",MAX(0,$E2111-MAX(0,SUMIFS(Тех_Движение!$G$2:$G$5111,Тех_Движение!$D$2:$D$5111,$C2111,Тех_Движение!$B$2:$B$5111,"&lt;="&amp;Настройки!$B$6)-$F2111)))</f>
        <v/>
      </c>
      <c r="K2111" s="21" t="e">
        <f>IF(OR($B2111="",K$3&lt;$D2111+Настройки!$B$7),0,MAX(0,$E2111-MAX(0,SUMIFS(Тех_Движение!$G$2:$G$5111,Тех_Движение!$D$2:$D$5111,$C2111,Тех_Движение!$B$2:$B$5111,"&lt;="&amp;K$3)-$F2111)))</f>
        <v>#VALUE!</v>
      </c>
      <c r="L2111" s="21" t="e">
        <f>IF(OR($B2111="",L$3&lt;$D2111+Настройки!$B$7),0,MAX(0,$E2111-MAX(0,SUMIFS(Тех_Движение!$G$2:$G$5111,Тех_Движение!$D$2:$D$5111,$C2111,Тех_Движение!$B$2:$B$5111,"&lt;="&amp;L$3)-$F2111)))</f>
        <v>#VALUE!</v>
      </c>
      <c r="M2111" s="21" t="e">
        <f>IF(OR($B2111="",M$3&lt;$D2111+Настройки!$B$7),0,MAX(0,$E2111-MAX(0,SUMIFS(Тех_Движение!$G$2:$G$5111,Тех_Движение!$D$2:$D$5111,$C2111,Тех_Движение!$B$2:$B$5111,"&lt;="&amp;M$3)-$F2111)))</f>
        <v>#VALUE!</v>
      </c>
      <c r="N2111" s="21" t="e">
        <f>IF(OR($B2111="",N$3&lt;$D2111+Настройки!$B$7),0,MAX(0,$E2111-MAX(0,SUMIFS(Тех_Движение!$G$2:$G$5111,Тех_Движение!$D$2:$D$5111,$C2111,Тех_Движение!$B$2:$B$5111,"&lt;="&amp;N$3)-$F2111)))</f>
        <v>#VALUE!</v>
      </c>
      <c r="O2111" s="21" t="e">
        <f>IF(OR($B2111="",O$3&lt;$D2111+Настройки!$B$7),0,MAX(0,$E2111-MAX(0,SUMIFS(Тех_Движение!$G$2:$G$5111,Тех_Движение!$D$2:$D$5111,$C2111,Тех_Движение!$B$2:$B$5111,"&lt;="&amp;O$3)-$F2111)))</f>
        <v>#VALUE!</v>
      </c>
      <c r="P2111" s="21" t="e">
        <f>IF(OR($B2111="",P$3&lt;$D2111+Настройки!$B$7),0,MAX(0,$E2111-MAX(0,SUMIFS(Тех_Движение!$G$2:$G$5111,Тех_Движение!$D$2:$D$5111,$C2111,Тех_Движение!$B$2:$B$5111,"&lt;="&amp;P$3)-$F2111)))</f>
        <v>#VALUE!</v>
      </c>
      <c r="Q2111" s="21" t="e">
        <f>IF(OR($B2111="",Q$3&lt;$D2111+Настройки!$B$7),0,MAX(0,$E2111-MAX(0,SUMIFS(Тех_Движение!$G$2:$G$5111,Тех_Движение!$D$2:$D$5111,$C2111,Тех_Движение!$B$2:$B$5111,"&lt;="&amp;Q$3)-$F2111)))</f>
        <v>#VALUE!</v>
      </c>
      <c r="R2111" s="21" t="str">
        <f t="shared" si="97"/>
        <v/>
      </c>
      <c r="S2111" s="23" t="str">
        <f>IF($B2111="","",VLOOKUP($C2111,Настройки!$A$11:$L$17,9,FALSE))</f>
        <v/>
      </c>
      <c r="T2111" s="23" t="str">
        <f t="shared" si="98"/>
        <v/>
      </c>
    </row>
    <row r="2112" spans="1:20" x14ac:dyDescent="0.3">
      <c r="A2112" s="20">
        <f>Тех_Движение!$A$2109</f>
        <v>2108</v>
      </c>
      <c r="B2112" s="20" t="str">
        <f>IF(Тех_Движение!$F$2109&gt;0,Тех_Движение!$I$2109,"")</f>
        <v/>
      </c>
      <c r="C2112" s="20" t="str">
        <f>IF($B2112="","",Тех_Движение!$D$2109)</f>
        <v/>
      </c>
      <c r="D2112" s="9" t="str">
        <f>IF($B2112="","",Тех_Движение!$B$2109)</f>
        <v/>
      </c>
      <c r="E2112" s="21" t="str">
        <f>IF($B2112="","",Тех_Движение!$F$2109)</f>
        <v/>
      </c>
      <c r="F2112" s="21" t="str">
        <f>IF($B2112="","",SUMIFS($E$5:$E2111,$C$5:$C2111,$C2112))</f>
        <v/>
      </c>
      <c r="G2112" s="21" t="str">
        <f>IF($B2112="","",MAX(0,$E2112-MAX(0,SUMIFS(Тех_Движение!$G$2:$G$5111,Тех_Движение!$D$2:$D$5111,$C2112,Тех_Движение!$B$2:$B$5111,"&lt;="&amp;Настройки!$B$5-1)-$F2112)))</f>
        <v/>
      </c>
      <c r="H2112" s="21" t="str">
        <f>IF($B2112="","",IF(AND($D2112&gt;=Настройки!$B$5,$D2112&lt;=Настройки!$B$6),$E2112,0))</f>
        <v/>
      </c>
      <c r="I2112" s="21" t="str">
        <f t="shared" si="96"/>
        <v/>
      </c>
      <c r="J2112" s="21" t="str">
        <f>IF($B2112="","",MAX(0,$E2112-MAX(0,SUMIFS(Тех_Движение!$G$2:$G$5111,Тех_Движение!$D$2:$D$5111,$C2112,Тех_Движение!$B$2:$B$5111,"&lt;="&amp;Настройки!$B$6)-$F2112)))</f>
        <v/>
      </c>
      <c r="K2112" s="21" t="e">
        <f>IF(OR($B2112="",K$3&lt;$D2112+Настройки!$B$7),0,MAX(0,$E2112-MAX(0,SUMIFS(Тех_Движение!$G$2:$G$5111,Тех_Движение!$D$2:$D$5111,$C2112,Тех_Движение!$B$2:$B$5111,"&lt;="&amp;K$3)-$F2112)))</f>
        <v>#VALUE!</v>
      </c>
      <c r="L2112" s="21" t="e">
        <f>IF(OR($B2112="",L$3&lt;$D2112+Настройки!$B$7),0,MAX(0,$E2112-MAX(0,SUMIFS(Тех_Движение!$G$2:$G$5111,Тех_Движение!$D$2:$D$5111,$C2112,Тех_Движение!$B$2:$B$5111,"&lt;="&amp;L$3)-$F2112)))</f>
        <v>#VALUE!</v>
      </c>
      <c r="M2112" s="21" t="e">
        <f>IF(OR($B2112="",M$3&lt;$D2112+Настройки!$B$7),0,MAX(0,$E2112-MAX(0,SUMIFS(Тех_Движение!$G$2:$G$5111,Тех_Движение!$D$2:$D$5111,$C2112,Тех_Движение!$B$2:$B$5111,"&lt;="&amp;M$3)-$F2112)))</f>
        <v>#VALUE!</v>
      </c>
      <c r="N2112" s="21" t="e">
        <f>IF(OR($B2112="",N$3&lt;$D2112+Настройки!$B$7),0,MAX(0,$E2112-MAX(0,SUMIFS(Тех_Движение!$G$2:$G$5111,Тех_Движение!$D$2:$D$5111,$C2112,Тех_Движение!$B$2:$B$5111,"&lt;="&amp;N$3)-$F2112)))</f>
        <v>#VALUE!</v>
      </c>
      <c r="O2112" s="21" t="e">
        <f>IF(OR($B2112="",O$3&lt;$D2112+Настройки!$B$7),0,MAX(0,$E2112-MAX(0,SUMIFS(Тех_Движение!$G$2:$G$5111,Тех_Движение!$D$2:$D$5111,$C2112,Тех_Движение!$B$2:$B$5111,"&lt;="&amp;O$3)-$F2112)))</f>
        <v>#VALUE!</v>
      </c>
      <c r="P2112" s="21" t="e">
        <f>IF(OR($B2112="",P$3&lt;$D2112+Настройки!$B$7),0,MAX(0,$E2112-MAX(0,SUMIFS(Тех_Движение!$G$2:$G$5111,Тех_Движение!$D$2:$D$5111,$C2112,Тех_Движение!$B$2:$B$5111,"&lt;="&amp;P$3)-$F2112)))</f>
        <v>#VALUE!</v>
      </c>
      <c r="Q2112" s="21" t="e">
        <f>IF(OR($B2112="",Q$3&lt;$D2112+Настройки!$B$7),0,MAX(0,$E2112-MAX(0,SUMIFS(Тех_Движение!$G$2:$G$5111,Тех_Движение!$D$2:$D$5111,$C2112,Тех_Движение!$B$2:$B$5111,"&lt;="&amp;Q$3)-$F2112)))</f>
        <v>#VALUE!</v>
      </c>
      <c r="R2112" s="21" t="str">
        <f t="shared" si="97"/>
        <v/>
      </c>
      <c r="S2112" s="23" t="str">
        <f>IF($B2112="","",VLOOKUP($C2112,Настройки!$A$11:$L$17,9,FALSE))</f>
        <v/>
      </c>
      <c r="T2112" s="23" t="str">
        <f t="shared" si="98"/>
        <v/>
      </c>
    </row>
    <row r="2113" spans="1:20" x14ac:dyDescent="0.3">
      <c r="A2113" s="20">
        <f>Тех_Движение!$A$2110</f>
        <v>2109</v>
      </c>
      <c r="B2113" s="20" t="str">
        <f>IF(Тех_Движение!$F$2110&gt;0,Тех_Движение!$I$2110,"")</f>
        <v/>
      </c>
      <c r="C2113" s="20" t="str">
        <f>IF($B2113="","",Тех_Движение!$D$2110)</f>
        <v/>
      </c>
      <c r="D2113" s="9" t="str">
        <f>IF($B2113="","",Тех_Движение!$B$2110)</f>
        <v/>
      </c>
      <c r="E2113" s="21" t="str">
        <f>IF($B2113="","",Тех_Движение!$F$2110)</f>
        <v/>
      </c>
      <c r="F2113" s="21" t="str">
        <f>IF($B2113="","",SUMIFS($E$5:$E2112,$C$5:$C2112,$C2113))</f>
        <v/>
      </c>
      <c r="G2113" s="21" t="str">
        <f>IF($B2113="","",MAX(0,$E2113-MAX(0,SUMIFS(Тех_Движение!$G$2:$G$5111,Тех_Движение!$D$2:$D$5111,$C2113,Тех_Движение!$B$2:$B$5111,"&lt;="&amp;Настройки!$B$5-1)-$F2113)))</f>
        <v/>
      </c>
      <c r="H2113" s="21" t="str">
        <f>IF($B2113="","",IF(AND($D2113&gt;=Настройки!$B$5,$D2113&lt;=Настройки!$B$6),$E2113,0))</f>
        <v/>
      </c>
      <c r="I2113" s="21" t="str">
        <f t="shared" si="96"/>
        <v/>
      </c>
      <c r="J2113" s="21" t="str">
        <f>IF($B2113="","",MAX(0,$E2113-MAX(0,SUMIFS(Тех_Движение!$G$2:$G$5111,Тех_Движение!$D$2:$D$5111,$C2113,Тех_Движение!$B$2:$B$5111,"&lt;="&amp;Настройки!$B$6)-$F2113)))</f>
        <v/>
      </c>
      <c r="K2113" s="21" t="e">
        <f>IF(OR($B2113="",K$3&lt;$D2113+Настройки!$B$7),0,MAX(0,$E2113-MAX(0,SUMIFS(Тех_Движение!$G$2:$G$5111,Тех_Движение!$D$2:$D$5111,$C2113,Тех_Движение!$B$2:$B$5111,"&lt;="&amp;K$3)-$F2113)))</f>
        <v>#VALUE!</v>
      </c>
      <c r="L2113" s="21" t="e">
        <f>IF(OR($B2113="",L$3&lt;$D2113+Настройки!$B$7),0,MAX(0,$E2113-MAX(0,SUMIFS(Тех_Движение!$G$2:$G$5111,Тех_Движение!$D$2:$D$5111,$C2113,Тех_Движение!$B$2:$B$5111,"&lt;="&amp;L$3)-$F2113)))</f>
        <v>#VALUE!</v>
      </c>
      <c r="M2113" s="21" t="e">
        <f>IF(OR($B2113="",M$3&lt;$D2113+Настройки!$B$7),0,MAX(0,$E2113-MAX(0,SUMIFS(Тех_Движение!$G$2:$G$5111,Тех_Движение!$D$2:$D$5111,$C2113,Тех_Движение!$B$2:$B$5111,"&lt;="&amp;M$3)-$F2113)))</f>
        <v>#VALUE!</v>
      </c>
      <c r="N2113" s="21" t="e">
        <f>IF(OR($B2113="",N$3&lt;$D2113+Настройки!$B$7),0,MAX(0,$E2113-MAX(0,SUMIFS(Тех_Движение!$G$2:$G$5111,Тех_Движение!$D$2:$D$5111,$C2113,Тех_Движение!$B$2:$B$5111,"&lt;="&amp;N$3)-$F2113)))</f>
        <v>#VALUE!</v>
      </c>
      <c r="O2113" s="21" t="e">
        <f>IF(OR($B2113="",O$3&lt;$D2113+Настройки!$B$7),0,MAX(0,$E2113-MAX(0,SUMIFS(Тех_Движение!$G$2:$G$5111,Тех_Движение!$D$2:$D$5111,$C2113,Тех_Движение!$B$2:$B$5111,"&lt;="&amp;O$3)-$F2113)))</f>
        <v>#VALUE!</v>
      </c>
      <c r="P2113" s="21" t="e">
        <f>IF(OR($B2113="",P$3&lt;$D2113+Настройки!$B$7),0,MAX(0,$E2113-MAX(0,SUMIFS(Тех_Движение!$G$2:$G$5111,Тех_Движение!$D$2:$D$5111,$C2113,Тех_Движение!$B$2:$B$5111,"&lt;="&amp;P$3)-$F2113)))</f>
        <v>#VALUE!</v>
      </c>
      <c r="Q2113" s="21" t="e">
        <f>IF(OR($B2113="",Q$3&lt;$D2113+Настройки!$B$7),0,MAX(0,$E2113-MAX(0,SUMIFS(Тех_Движение!$G$2:$G$5111,Тех_Движение!$D$2:$D$5111,$C2113,Тех_Движение!$B$2:$B$5111,"&lt;="&amp;Q$3)-$F2113)))</f>
        <v>#VALUE!</v>
      </c>
      <c r="R2113" s="21" t="str">
        <f t="shared" si="97"/>
        <v/>
      </c>
      <c r="S2113" s="23" t="str">
        <f>IF($B2113="","",VLOOKUP($C2113,Настройки!$A$11:$L$17,9,FALSE))</f>
        <v/>
      </c>
      <c r="T2113" s="23" t="str">
        <f t="shared" si="98"/>
        <v/>
      </c>
    </row>
    <row r="2114" spans="1:20" x14ac:dyDescent="0.3">
      <c r="A2114" s="20">
        <f>Тех_Движение!$A$2111</f>
        <v>2110</v>
      </c>
      <c r="B2114" s="20" t="str">
        <f>IF(Тех_Движение!$F$2111&gt;0,Тех_Движение!$I$2111,"")</f>
        <v/>
      </c>
      <c r="C2114" s="20" t="str">
        <f>IF($B2114="","",Тех_Движение!$D$2111)</f>
        <v/>
      </c>
      <c r="D2114" s="9" t="str">
        <f>IF($B2114="","",Тех_Движение!$B$2111)</f>
        <v/>
      </c>
      <c r="E2114" s="21" t="str">
        <f>IF($B2114="","",Тех_Движение!$F$2111)</f>
        <v/>
      </c>
      <c r="F2114" s="21" t="str">
        <f>IF($B2114="","",SUMIFS($E$5:$E2113,$C$5:$C2113,$C2114))</f>
        <v/>
      </c>
      <c r="G2114" s="21" t="str">
        <f>IF($B2114="","",MAX(0,$E2114-MAX(0,SUMIFS(Тех_Движение!$G$2:$G$5111,Тех_Движение!$D$2:$D$5111,$C2114,Тех_Движение!$B$2:$B$5111,"&lt;="&amp;Настройки!$B$5-1)-$F2114)))</f>
        <v/>
      </c>
      <c r="H2114" s="21" t="str">
        <f>IF($B2114="","",IF(AND($D2114&gt;=Настройки!$B$5,$D2114&lt;=Настройки!$B$6),$E2114,0))</f>
        <v/>
      </c>
      <c r="I2114" s="21" t="str">
        <f t="shared" si="96"/>
        <v/>
      </c>
      <c r="J2114" s="21" t="str">
        <f>IF($B2114="","",MAX(0,$E2114-MAX(0,SUMIFS(Тех_Движение!$G$2:$G$5111,Тех_Движение!$D$2:$D$5111,$C2114,Тех_Движение!$B$2:$B$5111,"&lt;="&amp;Настройки!$B$6)-$F2114)))</f>
        <v/>
      </c>
      <c r="K2114" s="21" t="e">
        <f>IF(OR($B2114="",K$3&lt;$D2114+Настройки!$B$7),0,MAX(0,$E2114-MAX(0,SUMIFS(Тех_Движение!$G$2:$G$5111,Тех_Движение!$D$2:$D$5111,$C2114,Тех_Движение!$B$2:$B$5111,"&lt;="&amp;K$3)-$F2114)))</f>
        <v>#VALUE!</v>
      </c>
      <c r="L2114" s="21" t="e">
        <f>IF(OR($B2114="",L$3&lt;$D2114+Настройки!$B$7),0,MAX(0,$E2114-MAX(0,SUMIFS(Тех_Движение!$G$2:$G$5111,Тех_Движение!$D$2:$D$5111,$C2114,Тех_Движение!$B$2:$B$5111,"&lt;="&amp;L$3)-$F2114)))</f>
        <v>#VALUE!</v>
      </c>
      <c r="M2114" s="21" t="e">
        <f>IF(OR($B2114="",M$3&lt;$D2114+Настройки!$B$7),0,MAX(0,$E2114-MAX(0,SUMIFS(Тех_Движение!$G$2:$G$5111,Тех_Движение!$D$2:$D$5111,$C2114,Тех_Движение!$B$2:$B$5111,"&lt;="&amp;M$3)-$F2114)))</f>
        <v>#VALUE!</v>
      </c>
      <c r="N2114" s="21" t="e">
        <f>IF(OR($B2114="",N$3&lt;$D2114+Настройки!$B$7),0,MAX(0,$E2114-MAX(0,SUMIFS(Тех_Движение!$G$2:$G$5111,Тех_Движение!$D$2:$D$5111,$C2114,Тех_Движение!$B$2:$B$5111,"&lt;="&amp;N$3)-$F2114)))</f>
        <v>#VALUE!</v>
      </c>
      <c r="O2114" s="21" t="e">
        <f>IF(OR($B2114="",O$3&lt;$D2114+Настройки!$B$7),0,MAX(0,$E2114-MAX(0,SUMIFS(Тех_Движение!$G$2:$G$5111,Тех_Движение!$D$2:$D$5111,$C2114,Тех_Движение!$B$2:$B$5111,"&lt;="&amp;O$3)-$F2114)))</f>
        <v>#VALUE!</v>
      </c>
      <c r="P2114" s="21" t="e">
        <f>IF(OR($B2114="",P$3&lt;$D2114+Настройки!$B$7),0,MAX(0,$E2114-MAX(0,SUMIFS(Тех_Движение!$G$2:$G$5111,Тех_Движение!$D$2:$D$5111,$C2114,Тех_Движение!$B$2:$B$5111,"&lt;="&amp;P$3)-$F2114)))</f>
        <v>#VALUE!</v>
      </c>
      <c r="Q2114" s="21" t="e">
        <f>IF(OR($B2114="",Q$3&lt;$D2114+Настройки!$B$7),0,MAX(0,$E2114-MAX(0,SUMIFS(Тех_Движение!$G$2:$G$5111,Тех_Движение!$D$2:$D$5111,$C2114,Тех_Движение!$B$2:$B$5111,"&lt;="&amp;Q$3)-$F2114)))</f>
        <v>#VALUE!</v>
      </c>
      <c r="R2114" s="21" t="str">
        <f t="shared" si="97"/>
        <v/>
      </c>
      <c r="S2114" s="23" t="str">
        <f>IF($B2114="","",VLOOKUP($C2114,Настройки!$A$11:$L$17,9,FALSE))</f>
        <v/>
      </c>
      <c r="T2114" s="23" t="str">
        <f t="shared" si="98"/>
        <v/>
      </c>
    </row>
    <row r="2115" spans="1:20" x14ac:dyDescent="0.3">
      <c r="A2115" s="20">
        <f>Тех_Движение!$A$2112</f>
        <v>2111</v>
      </c>
      <c r="B2115" s="20" t="str">
        <f>IF(Тех_Движение!$F$2112&gt;0,Тех_Движение!$I$2112,"")</f>
        <v/>
      </c>
      <c r="C2115" s="20" t="str">
        <f>IF($B2115="","",Тех_Движение!$D$2112)</f>
        <v/>
      </c>
      <c r="D2115" s="9" t="str">
        <f>IF($B2115="","",Тех_Движение!$B$2112)</f>
        <v/>
      </c>
      <c r="E2115" s="21" t="str">
        <f>IF($B2115="","",Тех_Движение!$F$2112)</f>
        <v/>
      </c>
      <c r="F2115" s="21" t="str">
        <f>IF($B2115="","",SUMIFS($E$5:$E2114,$C$5:$C2114,$C2115))</f>
        <v/>
      </c>
      <c r="G2115" s="21" t="str">
        <f>IF($B2115="","",MAX(0,$E2115-MAX(0,SUMIFS(Тех_Движение!$G$2:$G$5111,Тех_Движение!$D$2:$D$5111,$C2115,Тех_Движение!$B$2:$B$5111,"&lt;="&amp;Настройки!$B$5-1)-$F2115)))</f>
        <v/>
      </c>
      <c r="H2115" s="21" t="str">
        <f>IF($B2115="","",IF(AND($D2115&gt;=Настройки!$B$5,$D2115&lt;=Настройки!$B$6),$E2115,0))</f>
        <v/>
      </c>
      <c r="I2115" s="21" t="str">
        <f t="shared" si="96"/>
        <v/>
      </c>
      <c r="J2115" s="21" t="str">
        <f>IF($B2115="","",MAX(0,$E2115-MAX(0,SUMIFS(Тех_Движение!$G$2:$G$5111,Тех_Движение!$D$2:$D$5111,$C2115,Тех_Движение!$B$2:$B$5111,"&lt;="&amp;Настройки!$B$6)-$F2115)))</f>
        <v/>
      </c>
      <c r="K2115" s="21" t="e">
        <f>IF(OR($B2115="",K$3&lt;$D2115+Настройки!$B$7),0,MAX(0,$E2115-MAX(0,SUMIFS(Тех_Движение!$G$2:$G$5111,Тех_Движение!$D$2:$D$5111,$C2115,Тех_Движение!$B$2:$B$5111,"&lt;="&amp;K$3)-$F2115)))</f>
        <v>#VALUE!</v>
      </c>
      <c r="L2115" s="21" t="e">
        <f>IF(OR($B2115="",L$3&lt;$D2115+Настройки!$B$7),0,MAX(0,$E2115-MAX(0,SUMIFS(Тех_Движение!$G$2:$G$5111,Тех_Движение!$D$2:$D$5111,$C2115,Тех_Движение!$B$2:$B$5111,"&lt;="&amp;L$3)-$F2115)))</f>
        <v>#VALUE!</v>
      </c>
      <c r="M2115" s="21" t="e">
        <f>IF(OR($B2115="",M$3&lt;$D2115+Настройки!$B$7),0,MAX(0,$E2115-MAX(0,SUMIFS(Тех_Движение!$G$2:$G$5111,Тех_Движение!$D$2:$D$5111,$C2115,Тех_Движение!$B$2:$B$5111,"&lt;="&amp;M$3)-$F2115)))</f>
        <v>#VALUE!</v>
      </c>
      <c r="N2115" s="21" t="e">
        <f>IF(OR($B2115="",N$3&lt;$D2115+Настройки!$B$7),0,MAX(0,$E2115-MAX(0,SUMIFS(Тех_Движение!$G$2:$G$5111,Тех_Движение!$D$2:$D$5111,$C2115,Тех_Движение!$B$2:$B$5111,"&lt;="&amp;N$3)-$F2115)))</f>
        <v>#VALUE!</v>
      </c>
      <c r="O2115" s="21" t="e">
        <f>IF(OR($B2115="",O$3&lt;$D2115+Настройки!$B$7),0,MAX(0,$E2115-MAX(0,SUMIFS(Тех_Движение!$G$2:$G$5111,Тех_Движение!$D$2:$D$5111,$C2115,Тех_Движение!$B$2:$B$5111,"&lt;="&amp;O$3)-$F2115)))</f>
        <v>#VALUE!</v>
      </c>
      <c r="P2115" s="21" t="e">
        <f>IF(OR($B2115="",P$3&lt;$D2115+Настройки!$B$7),0,MAX(0,$E2115-MAX(0,SUMIFS(Тех_Движение!$G$2:$G$5111,Тех_Движение!$D$2:$D$5111,$C2115,Тех_Движение!$B$2:$B$5111,"&lt;="&amp;P$3)-$F2115)))</f>
        <v>#VALUE!</v>
      </c>
      <c r="Q2115" s="21" t="e">
        <f>IF(OR($B2115="",Q$3&lt;$D2115+Настройки!$B$7),0,MAX(0,$E2115-MAX(0,SUMIFS(Тех_Движение!$G$2:$G$5111,Тех_Движение!$D$2:$D$5111,$C2115,Тех_Движение!$B$2:$B$5111,"&lt;="&amp;Q$3)-$F2115)))</f>
        <v>#VALUE!</v>
      </c>
      <c r="R2115" s="21" t="str">
        <f t="shared" si="97"/>
        <v/>
      </c>
      <c r="S2115" s="23" t="str">
        <f>IF($B2115="","",VLOOKUP($C2115,Настройки!$A$11:$L$17,9,FALSE))</f>
        <v/>
      </c>
      <c r="T2115" s="23" t="str">
        <f t="shared" si="98"/>
        <v/>
      </c>
    </row>
    <row r="2116" spans="1:20" x14ac:dyDescent="0.3">
      <c r="A2116" s="20">
        <f>Тех_Движение!$A$2113</f>
        <v>2112</v>
      </c>
      <c r="B2116" s="20" t="str">
        <f>IF(Тех_Движение!$F$2113&gt;0,Тех_Движение!$I$2113,"")</f>
        <v/>
      </c>
      <c r="C2116" s="20" t="str">
        <f>IF($B2116="","",Тех_Движение!$D$2113)</f>
        <v/>
      </c>
      <c r="D2116" s="9" t="str">
        <f>IF($B2116="","",Тех_Движение!$B$2113)</f>
        <v/>
      </c>
      <c r="E2116" s="21" t="str">
        <f>IF($B2116="","",Тех_Движение!$F$2113)</f>
        <v/>
      </c>
      <c r="F2116" s="21" t="str">
        <f>IF($B2116="","",SUMIFS($E$5:$E2115,$C$5:$C2115,$C2116))</f>
        <v/>
      </c>
      <c r="G2116" s="21" t="str">
        <f>IF($B2116="","",MAX(0,$E2116-MAX(0,SUMIFS(Тех_Движение!$G$2:$G$5111,Тех_Движение!$D$2:$D$5111,$C2116,Тех_Движение!$B$2:$B$5111,"&lt;="&amp;Настройки!$B$5-1)-$F2116)))</f>
        <v/>
      </c>
      <c r="H2116" s="21" t="str">
        <f>IF($B2116="","",IF(AND($D2116&gt;=Настройки!$B$5,$D2116&lt;=Настройки!$B$6),$E2116,0))</f>
        <v/>
      </c>
      <c r="I2116" s="21" t="str">
        <f t="shared" si="96"/>
        <v/>
      </c>
      <c r="J2116" s="21" t="str">
        <f>IF($B2116="","",MAX(0,$E2116-MAX(0,SUMIFS(Тех_Движение!$G$2:$G$5111,Тех_Движение!$D$2:$D$5111,$C2116,Тех_Движение!$B$2:$B$5111,"&lt;="&amp;Настройки!$B$6)-$F2116)))</f>
        <v/>
      </c>
      <c r="K2116" s="21" t="e">
        <f>IF(OR($B2116="",K$3&lt;$D2116+Настройки!$B$7),0,MAX(0,$E2116-MAX(0,SUMIFS(Тех_Движение!$G$2:$G$5111,Тех_Движение!$D$2:$D$5111,$C2116,Тех_Движение!$B$2:$B$5111,"&lt;="&amp;K$3)-$F2116)))</f>
        <v>#VALUE!</v>
      </c>
      <c r="L2116" s="21" t="e">
        <f>IF(OR($B2116="",L$3&lt;$D2116+Настройки!$B$7),0,MAX(0,$E2116-MAX(0,SUMIFS(Тех_Движение!$G$2:$G$5111,Тех_Движение!$D$2:$D$5111,$C2116,Тех_Движение!$B$2:$B$5111,"&lt;="&amp;L$3)-$F2116)))</f>
        <v>#VALUE!</v>
      </c>
      <c r="M2116" s="21" t="e">
        <f>IF(OR($B2116="",M$3&lt;$D2116+Настройки!$B$7),0,MAX(0,$E2116-MAX(0,SUMIFS(Тех_Движение!$G$2:$G$5111,Тех_Движение!$D$2:$D$5111,$C2116,Тех_Движение!$B$2:$B$5111,"&lt;="&amp;M$3)-$F2116)))</f>
        <v>#VALUE!</v>
      </c>
      <c r="N2116" s="21" t="e">
        <f>IF(OR($B2116="",N$3&lt;$D2116+Настройки!$B$7),0,MAX(0,$E2116-MAX(0,SUMIFS(Тех_Движение!$G$2:$G$5111,Тех_Движение!$D$2:$D$5111,$C2116,Тех_Движение!$B$2:$B$5111,"&lt;="&amp;N$3)-$F2116)))</f>
        <v>#VALUE!</v>
      </c>
      <c r="O2116" s="21" t="e">
        <f>IF(OR($B2116="",O$3&lt;$D2116+Настройки!$B$7),0,MAX(0,$E2116-MAX(0,SUMIFS(Тех_Движение!$G$2:$G$5111,Тех_Движение!$D$2:$D$5111,$C2116,Тех_Движение!$B$2:$B$5111,"&lt;="&amp;O$3)-$F2116)))</f>
        <v>#VALUE!</v>
      </c>
      <c r="P2116" s="21" t="e">
        <f>IF(OR($B2116="",P$3&lt;$D2116+Настройки!$B$7),0,MAX(0,$E2116-MAX(0,SUMIFS(Тех_Движение!$G$2:$G$5111,Тех_Движение!$D$2:$D$5111,$C2116,Тех_Движение!$B$2:$B$5111,"&lt;="&amp;P$3)-$F2116)))</f>
        <v>#VALUE!</v>
      </c>
      <c r="Q2116" s="21" t="e">
        <f>IF(OR($B2116="",Q$3&lt;$D2116+Настройки!$B$7),0,MAX(0,$E2116-MAX(0,SUMIFS(Тех_Движение!$G$2:$G$5111,Тех_Движение!$D$2:$D$5111,$C2116,Тех_Движение!$B$2:$B$5111,"&lt;="&amp;Q$3)-$F2116)))</f>
        <v>#VALUE!</v>
      </c>
      <c r="R2116" s="21" t="str">
        <f t="shared" si="97"/>
        <v/>
      </c>
      <c r="S2116" s="23" t="str">
        <f>IF($B2116="","",VLOOKUP($C2116,Настройки!$A$11:$L$17,9,FALSE))</f>
        <v/>
      </c>
      <c r="T2116" s="23" t="str">
        <f t="shared" si="98"/>
        <v/>
      </c>
    </row>
    <row r="2117" spans="1:20" x14ac:dyDescent="0.3">
      <c r="A2117" s="20">
        <f>Тех_Движение!$A$2114</f>
        <v>2113</v>
      </c>
      <c r="B2117" s="20" t="str">
        <f>IF(Тех_Движение!$F$2114&gt;0,Тех_Движение!$I$2114,"")</f>
        <v/>
      </c>
      <c r="C2117" s="20" t="str">
        <f>IF($B2117="","",Тех_Движение!$D$2114)</f>
        <v/>
      </c>
      <c r="D2117" s="9" t="str">
        <f>IF($B2117="","",Тех_Движение!$B$2114)</f>
        <v/>
      </c>
      <c r="E2117" s="21" t="str">
        <f>IF($B2117="","",Тех_Движение!$F$2114)</f>
        <v/>
      </c>
      <c r="F2117" s="21" t="str">
        <f>IF($B2117="","",SUMIFS($E$5:$E2116,$C$5:$C2116,$C2117))</f>
        <v/>
      </c>
      <c r="G2117" s="21" t="str">
        <f>IF($B2117="","",MAX(0,$E2117-MAX(0,SUMIFS(Тех_Движение!$G$2:$G$5111,Тех_Движение!$D$2:$D$5111,$C2117,Тех_Движение!$B$2:$B$5111,"&lt;="&amp;Настройки!$B$5-1)-$F2117)))</f>
        <v/>
      </c>
      <c r="H2117" s="21" t="str">
        <f>IF($B2117="","",IF(AND($D2117&gt;=Настройки!$B$5,$D2117&lt;=Настройки!$B$6),$E2117,0))</f>
        <v/>
      </c>
      <c r="I2117" s="21" t="str">
        <f t="shared" ref="I2117:I2180" si="99">IF($B2117="","",$G2117+$H2117-$J2117)</f>
        <v/>
      </c>
      <c r="J2117" s="21" t="str">
        <f>IF($B2117="","",MAX(0,$E2117-MAX(0,SUMIFS(Тех_Движение!$G$2:$G$5111,Тех_Движение!$D$2:$D$5111,$C2117,Тех_Движение!$B$2:$B$5111,"&lt;="&amp;Настройки!$B$6)-$F2117)))</f>
        <v/>
      </c>
      <c r="K2117" s="21" t="e">
        <f>IF(OR($B2117="",K$3&lt;$D2117+Настройки!$B$7),0,MAX(0,$E2117-MAX(0,SUMIFS(Тех_Движение!$G$2:$G$5111,Тех_Движение!$D$2:$D$5111,$C2117,Тех_Движение!$B$2:$B$5111,"&lt;="&amp;K$3)-$F2117)))</f>
        <v>#VALUE!</v>
      </c>
      <c r="L2117" s="21" t="e">
        <f>IF(OR($B2117="",L$3&lt;$D2117+Настройки!$B$7),0,MAX(0,$E2117-MAX(0,SUMIFS(Тех_Движение!$G$2:$G$5111,Тех_Движение!$D$2:$D$5111,$C2117,Тех_Движение!$B$2:$B$5111,"&lt;="&amp;L$3)-$F2117)))</f>
        <v>#VALUE!</v>
      </c>
      <c r="M2117" s="21" t="e">
        <f>IF(OR($B2117="",M$3&lt;$D2117+Настройки!$B$7),0,MAX(0,$E2117-MAX(0,SUMIFS(Тех_Движение!$G$2:$G$5111,Тех_Движение!$D$2:$D$5111,$C2117,Тех_Движение!$B$2:$B$5111,"&lt;="&amp;M$3)-$F2117)))</f>
        <v>#VALUE!</v>
      </c>
      <c r="N2117" s="21" t="e">
        <f>IF(OR($B2117="",N$3&lt;$D2117+Настройки!$B$7),0,MAX(0,$E2117-MAX(0,SUMIFS(Тех_Движение!$G$2:$G$5111,Тех_Движение!$D$2:$D$5111,$C2117,Тех_Движение!$B$2:$B$5111,"&lt;="&amp;N$3)-$F2117)))</f>
        <v>#VALUE!</v>
      </c>
      <c r="O2117" s="21" t="e">
        <f>IF(OR($B2117="",O$3&lt;$D2117+Настройки!$B$7),0,MAX(0,$E2117-MAX(0,SUMIFS(Тех_Движение!$G$2:$G$5111,Тех_Движение!$D$2:$D$5111,$C2117,Тех_Движение!$B$2:$B$5111,"&lt;="&amp;O$3)-$F2117)))</f>
        <v>#VALUE!</v>
      </c>
      <c r="P2117" s="21" t="e">
        <f>IF(OR($B2117="",P$3&lt;$D2117+Настройки!$B$7),0,MAX(0,$E2117-MAX(0,SUMIFS(Тех_Движение!$G$2:$G$5111,Тех_Движение!$D$2:$D$5111,$C2117,Тех_Движение!$B$2:$B$5111,"&lt;="&amp;P$3)-$F2117)))</f>
        <v>#VALUE!</v>
      </c>
      <c r="Q2117" s="21" t="e">
        <f>IF(OR($B2117="",Q$3&lt;$D2117+Настройки!$B$7),0,MAX(0,$E2117-MAX(0,SUMIFS(Тех_Движение!$G$2:$G$5111,Тех_Движение!$D$2:$D$5111,$C2117,Тех_Движение!$B$2:$B$5111,"&lt;="&amp;Q$3)-$F2117)))</f>
        <v>#VALUE!</v>
      </c>
      <c r="R2117" s="21" t="str">
        <f t="shared" ref="R2117:R2180" si="100">IF($B2117="","",SUM($K2117:$Q2117))</f>
        <v/>
      </c>
      <c r="S2117" s="23" t="str">
        <f>IF($B2117="","",VLOOKUP($C2117,Настройки!$A$11:$L$17,9,FALSE))</f>
        <v/>
      </c>
      <c r="T2117" s="23" t="str">
        <f t="shared" ref="T2117:T2180" si="101">IF($B2117="","",$R2117*$S2117)</f>
        <v/>
      </c>
    </row>
    <row r="2118" spans="1:20" x14ac:dyDescent="0.3">
      <c r="A2118" s="20">
        <f>Тех_Движение!$A$2115</f>
        <v>2114</v>
      </c>
      <c r="B2118" s="20" t="str">
        <f>IF(Тех_Движение!$F$2115&gt;0,Тех_Движение!$I$2115,"")</f>
        <v/>
      </c>
      <c r="C2118" s="20" t="str">
        <f>IF($B2118="","",Тех_Движение!$D$2115)</f>
        <v/>
      </c>
      <c r="D2118" s="9" t="str">
        <f>IF($B2118="","",Тех_Движение!$B$2115)</f>
        <v/>
      </c>
      <c r="E2118" s="21" t="str">
        <f>IF($B2118="","",Тех_Движение!$F$2115)</f>
        <v/>
      </c>
      <c r="F2118" s="21" t="str">
        <f>IF($B2118="","",SUMIFS($E$5:$E2117,$C$5:$C2117,$C2118))</f>
        <v/>
      </c>
      <c r="G2118" s="21" t="str">
        <f>IF($B2118="","",MAX(0,$E2118-MAX(0,SUMIFS(Тех_Движение!$G$2:$G$5111,Тех_Движение!$D$2:$D$5111,$C2118,Тех_Движение!$B$2:$B$5111,"&lt;="&amp;Настройки!$B$5-1)-$F2118)))</f>
        <v/>
      </c>
      <c r="H2118" s="21" t="str">
        <f>IF($B2118="","",IF(AND($D2118&gt;=Настройки!$B$5,$D2118&lt;=Настройки!$B$6),$E2118,0))</f>
        <v/>
      </c>
      <c r="I2118" s="21" t="str">
        <f t="shared" si="99"/>
        <v/>
      </c>
      <c r="J2118" s="21" t="str">
        <f>IF($B2118="","",MAX(0,$E2118-MAX(0,SUMIFS(Тех_Движение!$G$2:$G$5111,Тех_Движение!$D$2:$D$5111,$C2118,Тех_Движение!$B$2:$B$5111,"&lt;="&amp;Настройки!$B$6)-$F2118)))</f>
        <v/>
      </c>
      <c r="K2118" s="21" t="e">
        <f>IF(OR($B2118="",K$3&lt;$D2118+Настройки!$B$7),0,MAX(0,$E2118-MAX(0,SUMIFS(Тех_Движение!$G$2:$G$5111,Тех_Движение!$D$2:$D$5111,$C2118,Тех_Движение!$B$2:$B$5111,"&lt;="&amp;K$3)-$F2118)))</f>
        <v>#VALUE!</v>
      </c>
      <c r="L2118" s="21" t="e">
        <f>IF(OR($B2118="",L$3&lt;$D2118+Настройки!$B$7),0,MAX(0,$E2118-MAX(0,SUMIFS(Тех_Движение!$G$2:$G$5111,Тех_Движение!$D$2:$D$5111,$C2118,Тех_Движение!$B$2:$B$5111,"&lt;="&amp;L$3)-$F2118)))</f>
        <v>#VALUE!</v>
      </c>
      <c r="M2118" s="21" t="e">
        <f>IF(OR($B2118="",M$3&lt;$D2118+Настройки!$B$7),0,MAX(0,$E2118-MAX(0,SUMIFS(Тех_Движение!$G$2:$G$5111,Тех_Движение!$D$2:$D$5111,$C2118,Тех_Движение!$B$2:$B$5111,"&lt;="&amp;M$3)-$F2118)))</f>
        <v>#VALUE!</v>
      </c>
      <c r="N2118" s="21" t="e">
        <f>IF(OR($B2118="",N$3&lt;$D2118+Настройки!$B$7),0,MAX(0,$E2118-MAX(0,SUMIFS(Тех_Движение!$G$2:$G$5111,Тех_Движение!$D$2:$D$5111,$C2118,Тех_Движение!$B$2:$B$5111,"&lt;="&amp;N$3)-$F2118)))</f>
        <v>#VALUE!</v>
      </c>
      <c r="O2118" s="21" t="e">
        <f>IF(OR($B2118="",O$3&lt;$D2118+Настройки!$B$7),0,MAX(0,$E2118-MAX(0,SUMIFS(Тех_Движение!$G$2:$G$5111,Тех_Движение!$D$2:$D$5111,$C2118,Тех_Движение!$B$2:$B$5111,"&lt;="&amp;O$3)-$F2118)))</f>
        <v>#VALUE!</v>
      </c>
      <c r="P2118" s="21" t="e">
        <f>IF(OR($B2118="",P$3&lt;$D2118+Настройки!$B$7),0,MAX(0,$E2118-MAX(0,SUMIFS(Тех_Движение!$G$2:$G$5111,Тех_Движение!$D$2:$D$5111,$C2118,Тех_Движение!$B$2:$B$5111,"&lt;="&amp;P$3)-$F2118)))</f>
        <v>#VALUE!</v>
      </c>
      <c r="Q2118" s="21" t="e">
        <f>IF(OR($B2118="",Q$3&lt;$D2118+Настройки!$B$7),0,MAX(0,$E2118-MAX(0,SUMIFS(Тех_Движение!$G$2:$G$5111,Тех_Движение!$D$2:$D$5111,$C2118,Тех_Движение!$B$2:$B$5111,"&lt;="&amp;Q$3)-$F2118)))</f>
        <v>#VALUE!</v>
      </c>
      <c r="R2118" s="21" t="str">
        <f t="shared" si="100"/>
        <v/>
      </c>
      <c r="S2118" s="23" t="str">
        <f>IF($B2118="","",VLOOKUP($C2118,Настройки!$A$11:$L$17,9,FALSE))</f>
        <v/>
      </c>
      <c r="T2118" s="23" t="str">
        <f t="shared" si="101"/>
        <v/>
      </c>
    </row>
    <row r="2119" spans="1:20" x14ac:dyDescent="0.3">
      <c r="A2119" s="20">
        <f>Тех_Движение!$A$2116</f>
        <v>2115</v>
      </c>
      <c r="B2119" s="20" t="str">
        <f>IF(Тех_Движение!$F$2116&gt;0,Тех_Движение!$I$2116,"")</f>
        <v/>
      </c>
      <c r="C2119" s="20" t="str">
        <f>IF($B2119="","",Тех_Движение!$D$2116)</f>
        <v/>
      </c>
      <c r="D2119" s="9" t="str">
        <f>IF($B2119="","",Тех_Движение!$B$2116)</f>
        <v/>
      </c>
      <c r="E2119" s="21" t="str">
        <f>IF($B2119="","",Тех_Движение!$F$2116)</f>
        <v/>
      </c>
      <c r="F2119" s="21" t="str">
        <f>IF($B2119="","",SUMIFS($E$5:$E2118,$C$5:$C2118,$C2119))</f>
        <v/>
      </c>
      <c r="G2119" s="21" t="str">
        <f>IF($B2119="","",MAX(0,$E2119-MAX(0,SUMIFS(Тех_Движение!$G$2:$G$5111,Тех_Движение!$D$2:$D$5111,$C2119,Тех_Движение!$B$2:$B$5111,"&lt;="&amp;Настройки!$B$5-1)-$F2119)))</f>
        <v/>
      </c>
      <c r="H2119" s="21" t="str">
        <f>IF($B2119="","",IF(AND($D2119&gt;=Настройки!$B$5,$D2119&lt;=Настройки!$B$6),$E2119,0))</f>
        <v/>
      </c>
      <c r="I2119" s="21" t="str">
        <f t="shared" si="99"/>
        <v/>
      </c>
      <c r="J2119" s="21" t="str">
        <f>IF($B2119="","",MAX(0,$E2119-MAX(0,SUMIFS(Тех_Движение!$G$2:$G$5111,Тех_Движение!$D$2:$D$5111,$C2119,Тех_Движение!$B$2:$B$5111,"&lt;="&amp;Настройки!$B$6)-$F2119)))</f>
        <v/>
      </c>
      <c r="K2119" s="21" t="e">
        <f>IF(OR($B2119="",K$3&lt;$D2119+Настройки!$B$7),0,MAX(0,$E2119-MAX(0,SUMIFS(Тех_Движение!$G$2:$G$5111,Тех_Движение!$D$2:$D$5111,$C2119,Тех_Движение!$B$2:$B$5111,"&lt;="&amp;K$3)-$F2119)))</f>
        <v>#VALUE!</v>
      </c>
      <c r="L2119" s="21" t="e">
        <f>IF(OR($B2119="",L$3&lt;$D2119+Настройки!$B$7),0,MAX(0,$E2119-MAX(0,SUMIFS(Тех_Движение!$G$2:$G$5111,Тех_Движение!$D$2:$D$5111,$C2119,Тех_Движение!$B$2:$B$5111,"&lt;="&amp;L$3)-$F2119)))</f>
        <v>#VALUE!</v>
      </c>
      <c r="M2119" s="21" t="e">
        <f>IF(OR($B2119="",M$3&lt;$D2119+Настройки!$B$7),0,MAX(0,$E2119-MAX(0,SUMIFS(Тех_Движение!$G$2:$G$5111,Тех_Движение!$D$2:$D$5111,$C2119,Тех_Движение!$B$2:$B$5111,"&lt;="&amp;M$3)-$F2119)))</f>
        <v>#VALUE!</v>
      </c>
      <c r="N2119" s="21" t="e">
        <f>IF(OR($B2119="",N$3&lt;$D2119+Настройки!$B$7),0,MAX(0,$E2119-MAX(0,SUMIFS(Тех_Движение!$G$2:$G$5111,Тех_Движение!$D$2:$D$5111,$C2119,Тех_Движение!$B$2:$B$5111,"&lt;="&amp;N$3)-$F2119)))</f>
        <v>#VALUE!</v>
      </c>
      <c r="O2119" s="21" t="e">
        <f>IF(OR($B2119="",O$3&lt;$D2119+Настройки!$B$7),0,MAX(0,$E2119-MAX(0,SUMIFS(Тех_Движение!$G$2:$G$5111,Тех_Движение!$D$2:$D$5111,$C2119,Тех_Движение!$B$2:$B$5111,"&lt;="&amp;O$3)-$F2119)))</f>
        <v>#VALUE!</v>
      </c>
      <c r="P2119" s="21" t="e">
        <f>IF(OR($B2119="",P$3&lt;$D2119+Настройки!$B$7),0,MAX(0,$E2119-MAX(0,SUMIFS(Тех_Движение!$G$2:$G$5111,Тех_Движение!$D$2:$D$5111,$C2119,Тех_Движение!$B$2:$B$5111,"&lt;="&amp;P$3)-$F2119)))</f>
        <v>#VALUE!</v>
      </c>
      <c r="Q2119" s="21" t="e">
        <f>IF(OR($B2119="",Q$3&lt;$D2119+Настройки!$B$7),0,MAX(0,$E2119-MAX(0,SUMIFS(Тех_Движение!$G$2:$G$5111,Тех_Движение!$D$2:$D$5111,$C2119,Тех_Движение!$B$2:$B$5111,"&lt;="&amp;Q$3)-$F2119)))</f>
        <v>#VALUE!</v>
      </c>
      <c r="R2119" s="21" t="str">
        <f t="shared" si="100"/>
        <v/>
      </c>
      <c r="S2119" s="23" t="str">
        <f>IF($B2119="","",VLOOKUP($C2119,Настройки!$A$11:$L$17,9,FALSE))</f>
        <v/>
      </c>
      <c r="T2119" s="23" t="str">
        <f t="shared" si="101"/>
        <v/>
      </c>
    </row>
    <row r="2120" spans="1:20" x14ac:dyDescent="0.3">
      <c r="A2120" s="20">
        <f>Тех_Движение!$A$2117</f>
        <v>2116</v>
      </c>
      <c r="B2120" s="20" t="str">
        <f>IF(Тех_Движение!$F$2117&gt;0,Тех_Движение!$I$2117,"")</f>
        <v/>
      </c>
      <c r="C2120" s="20" t="str">
        <f>IF($B2120="","",Тех_Движение!$D$2117)</f>
        <v/>
      </c>
      <c r="D2120" s="9" t="str">
        <f>IF($B2120="","",Тех_Движение!$B$2117)</f>
        <v/>
      </c>
      <c r="E2120" s="21" t="str">
        <f>IF($B2120="","",Тех_Движение!$F$2117)</f>
        <v/>
      </c>
      <c r="F2120" s="21" t="str">
        <f>IF($B2120="","",SUMIFS($E$5:$E2119,$C$5:$C2119,$C2120))</f>
        <v/>
      </c>
      <c r="G2120" s="21" t="str">
        <f>IF($B2120="","",MAX(0,$E2120-MAX(0,SUMIFS(Тех_Движение!$G$2:$G$5111,Тех_Движение!$D$2:$D$5111,$C2120,Тех_Движение!$B$2:$B$5111,"&lt;="&amp;Настройки!$B$5-1)-$F2120)))</f>
        <v/>
      </c>
      <c r="H2120" s="21" t="str">
        <f>IF($B2120="","",IF(AND($D2120&gt;=Настройки!$B$5,$D2120&lt;=Настройки!$B$6),$E2120,0))</f>
        <v/>
      </c>
      <c r="I2120" s="21" t="str">
        <f t="shared" si="99"/>
        <v/>
      </c>
      <c r="J2120" s="21" t="str">
        <f>IF($B2120="","",MAX(0,$E2120-MAX(0,SUMIFS(Тех_Движение!$G$2:$G$5111,Тех_Движение!$D$2:$D$5111,$C2120,Тех_Движение!$B$2:$B$5111,"&lt;="&amp;Настройки!$B$6)-$F2120)))</f>
        <v/>
      </c>
      <c r="K2120" s="21" t="e">
        <f>IF(OR($B2120="",K$3&lt;$D2120+Настройки!$B$7),0,MAX(0,$E2120-MAX(0,SUMIFS(Тех_Движение!$G$2:$G$5111,Тех_Движение!$D$2:$D$5111,$C2120,Тех_Движение!$B$2:$B$5111,"&lt;="&amp;K$3)-$F2120)))</f>
        <v>#VALUE!</v>
      </c>
      <c r="L2120" s="21" t="e">
        <f>IF(OR($B2120="",L$3&lt;$D2120+Настройки!$B$7),0,MAX(0,$E2120-MAX(0,SUMIFS(Тех_Движение!$G$2:$G$5111,Тех_Движение!$D$2:$D$5111,$C2120,Тех_Движение!$B$2:$B$5111,"&lt;="&amp;L$3)-$F2120)))</f>
        <v>#VALUE!</v>
      </c>
      <c r="M2120" s="21" t="e">
        <f>IF(OR($B2120="",M$3&lt;$D2120+Настройки!$B$7),0,MAX(0,$E2120-MAX(0,SUMIFS(Тех_Движение!$G$2:$G$5111,Тех_Движение!$D$2:$D$5111,$C2120,Тех_Движение!$B$2:$B$5111,"&lt;="&amp;M$3)-$F2120)))</f>
        <v>#VALUE!</v>
      </c>
      <c r="N2120" s="21" t="e">
        <f>IF(OR($B2120="",N$3&lt;$D2120+Настройки!$B$7),0,MAX(0,$E2120-MAX(0,SUMIFS(Тех_Движение!$G$2:$G$5111,Тех_Движение!$D$2:$D$5111,$C2120,Тех_Движение!$B$2:$B$5111,"&lt;="&amp;N$3)-$F2120)))</f>
        <v>#VALUE!</v>
      </c>
      <c r="O2120" s="21" t="e">
        <f>IF(OR($B2120="",O$3&lt;$D2120+Настройки!$B$7),0,MAX(0,$E2120-MAX(0,SUMIFS(Тех_Движение!$G$2:$G$5111,Тех_Движение!$D$2:$D$5111,$C2120,Тех_Движение!$B$2:$B$5111,"&lt;="&amp;O$3)-$F2120)))</f>
        <v>#VALUE!</v>
      </c>
      <c r="P2120" s="21" t="e">
        <f>IF(OR($B2120="",P$3&lt;$D2120+Настройки!$B$7),0,MAX(0,$E2120-MAX(0,SUMIFS(Тех_Движение!$G$2:$G$5111,Тех_Движение!$D$2:$D$5111,$C2120,Тех_Движение!$B$2:$B$5111,"&lt;="&amp;P$3)-$F2120)))</f>
        <v>#VALUE!</v>
      </c>
      <c r="Q2120" s="21" t="e">
        <f>IF(OR($B2120="",Q$3&lt;$D2120+Настройки!$B$7),0,MAX(0,$E2120-MAX(0,SUMIFS(Тех_Движение!$G$2:$G$5111,Тех_Движение!$D$2:$D$5111,$C2120,Тех_Движение!$B$2:$B$5111,"&lt;="&amp;Q$3)-$F2120)))</f>
        <v>#VALUE!</v>
      </c>
      <c r="R2120" s="21" t="str">
        <f t="shared" si="100"/>
        <v/>
      </c>
      <c r="S2120" s="23" t="str">
        <f>IF($B2120="","",VLOOKUP($C2120,Настройки!$A$11:$L$17,9,FALSE))</f>
        <v/>
      </c>
      <c r="T2120" s="23" t="str">
        <f t="shared" si="101"/>
        <v/>
      </c>
    </row>
    <row r="2121" spans="1:20" x14ac:dyDescent="0.3">
      <c r="A2121" s="20">
        <f>Тех_Движение!$A$2118</f>
        <v>2117</v>
      </c>
      <c r="B2121" s="20" t="str">
        <f>IF(Тех_Движение!$F$2118&gt;0,Тех_Движение!$I$2118,"")</f>
        <v/>
      </c>
      <c r="C2121" s="20" t="str">
        <f>IF($B2121="","",Тех_Движение!$D$2118)</f>
        <v/>
      </c>
      <c r="D2121" s="9" t="str">
        <f>IF($B2121="","",Тех_Движение!$B$2118)</f>
        <v/>
      </c>
      <c r="E2121" s="21" t="str">
        <f>IF($B2121="","",Тех_Движение!$F$2118)</f>
        <v/>
      </c>
      <c r="F2121" s="21" t="str">
        <f>IF($B2121="","",SUMIFS($E$5:$E2120,$C$5:$C2120,$C2121))</f>
        <v/>
      </c>
      <c r="G2121" s="21" t="str">
        <f>IF($B2121="","",MAX(0,$E2121-MAX(0,SUMIFS(Тех_Движение!$G$2:$G$5111,Тех_Движение!$D$2:$D$5111,$C2121,Тех_Движение!$B$2:$B$5111,"&lt;="&amp;Настройки!$B$5-1)-$F2121)))</f>
        <v/>
      </c>
      <c r="H2121" s="21" t="str">
        <f>IF($B2121="","",IF(AND($D2121&gt;=Настройки!$B$5,$D2121&lt;=Настройки!$B$6),$E2121,0))</f>
        <v/>
      </c>
      <c r="I2121" s="21" t="str">
        <f t="shared" si="99"/>
        <v/>
      </c>
      <c r="J2121" s="21" t="str">
        <f>IF($B2121="","",MAX(0,$E2121-MAX(0,SUMIFS(Тех_Движение!$G$2:$G$5111,Тех_Движение!$D$2:$D$5111,$C2121,Тех_Движение!$B$2:$B$5111,"&lt;="&amp;Настройки!$B$6)-$F2121)))</f>
        <v/>
      </c>
      <c r="K2121" s="21" t="e">
        <f>IF(OR($B2121="",K$3&lt;$D2121+Настройки!$B$7),0,MAX(0,$E2121-MAX(0,SUMIFS(Тех_Движение!$G$2:$G$5111,Тех_Движение!$D$2:$D$5111,$C2121,Тех_Движение!$B$2:$B$5111,"&lt;="&amp;K$3)-$F2121)))</f>
        <v>#VALUE!</v>
      </c>
      <c r="L2121" s="21" t="e">
        <f>IF(OR($B2121="",L$3&lt;$D2121+Настройки!$B$7),0,MAX(0,$E2121-MAX(0,SUMIFS(Тех_Движение!$G$2:$G$5111,Тех_Движение!$D$2:$D$5111,$C2121,Тех_Движение!$B$2:$B$5111,"&lt;="&amp;L$3)-$F2121)))</f>
        <v>#VALUE!</v>
      </c>
      <c r="M2121" s="21" t="e">
        <f>IF(OR($B2121="",M$3&lt;$D2121+Настройки!$B$7),0,MAX(0,$E2121-MAX(0,SUMIFS(Тех_Движение!$G$2:$G$5111,Тех_Движение!$D$2:$D$5111,$C2121,Тех_Движение!$B$2:$B$5111,"&lt;="&amp;M$3)-$F2121)))</f>
        <v>#VALUE!</v>
      </c>
      <c r="N2121" s="21" t="e">
        <f>IF(OR($B2121="",N$3&lt;$D2121+Настройки!$B$7),0,MAX(0,$E2121-MAX(0,SUMIFS(Тех_Движение!$G$2:$G$5111,Тех_Движение!$D$2:$D$5111,$C2121,Тех_Движение!$B$2:$B$5111,"&lt;="&amp;N$3)-$F2121)))</f>
        <v>#VALUE!</v>
      </c>
      <c r="O2121" s="21" t="e">
        <f>IF(OR($B2121="",O$3&lt;$D2121+Настройки!$B$7),0,MAX(0,$E2121-MAX(0,SUMIFS(Тех_Движение!$G$2:$G$5111,Тех_Движение!$D$2:$D$5111,$C2121,Тех_Движение!$B$2:$B$5111,"&lt;="&amp;O$3)-$F2121)))</f>
        <v>#VALUE!</v>
      </c>
      <c r="P2121" s="21" t="e">
        <f>IF(OR($B2121="",P$3&lt;$D2121+Настройки!$B$7),0,MAX(0,$E2121-MAX(0,SUMIFS(Тех_Движение!$G$2:$G$5111,Тех_Движение!$D$2:$D$5111,$C2121,Тех_Движение!$B$2:$B$5111,"&lt;="&amp;P$3)-$F2121)))</f>
        <v>#VALUE!</v>
      </c>
      <c r="Q2121" s="21" t="e">
        <f>IF(OR($B2121="",Q$3&lt;$D2121+Настройки!$B$7),0,MAX(0,$E2121-MAX(0,SUMIFS(Тех_Движение!$G$2:$G$5111,Тех_Движение!$D$2:$D$5111,$C2121,Тех_Движение!$B$2:$B$5111,"&lt;="&amp;Q$3)-$F2121)))</f>
        <v>#VALUE!</v>
      </c>
      <c r="R2121" s="21" t="str">
        <f t="shared" si="100"/>
        <v/>
      </c>
      <c r="S2121" s="23" t="str">
        <f>IF($B2121="","",VLOOKUP($C2121,Настройки!$A$11:$L$17,9,FALSE))</f>
        <v/>
      </c>
      <c r="T2121" s="23" t="str">
        <f t="shared" si="101"/>
        <v/>
      </c>
    </row>
    <row r="2122" spans="1:20" x14ac:dyDescent="0.3">
      <c r="A2122" s="20">
        <f>Тех_Движение!$A$2119</f>
        <v>2118</v>
      </c>
      <c r="B2122" s="20" t="str">
        <f>IF(Тех_Движение!$F$2119&gt;0,Тех_Движение!$I$2119,"")</f>
        <v/>
      </c>
      <c r="C2122" s="20" t="str">
        <f>IF($B2122="","",Тех_Движение!$D$2119)</f>
        <v/>
      </c>
      <c r="D2122" s="9" t="str">
        <f>IF($B2122="","",Тех_Движение!$B$2119)</f>
        <v/>
      </c>
      <c r="E2122" s="21" t="str">
        <f>IF($B2122="","",Тех_Движение!$F$2119)</f>
        <v/>
      </c>
      <c r="F2122" s="21" t="str">
        <f>IF($B2122="","",SUMIFS($E$5:$E2121,$C$5:$C2121,$C2122))</f>
        <v/>
      </c>
      <c r="G2122" s="21" t="str">
        <f>IF($B2122="","",MAX(0,$E2122-MAX(0,SUMIFS(Тех_Движение!$G$2:$G$5111,Тех_Движение!$D$2:$D$5111,$C2122,Тех_Движение!$B$2:$B$5111,"&lt;="&amp;Настройки!$B$5-1)-$F2122)))</f>
        <v/>
      </c>
      <c r="H2122" s="21" t="str">
        <f>IF($B2122="","",IF(AND($D2122&gt;=Настройки!$B$5,$D2122&lt;=Настройки!$B$6),$E2122,0))</f>
        <v/>
      </c>
      <c r="I2122" s="21" t="str">
        <f t="shared" si="99"/>
        <v/>
      </c>
      <c r="J2122" s="21" t="str">
        <f>IF($B2122="","",MAX(0,$E2122-MAX(0,SUMIFS(Тех_Движение!$G$2:$G$5111,Тех_Движение!$D$2:$D$5111,$C2122,Тех_Движение!$B$2:$B$5111,"&lt;="&amp;Настройки!$B$6)-$F2122)))</f>
        <v/>
      </c>
      <c r="K2122" s="21" t="e">
        <f>IF(OR($B2122="",K$3&lt;$D2122+Настройки!$B$7),0,MAX(0,$E2122-MAX(0,SUMIFS(Тех_Движение!$G$2:$G$5111,Тех_Движение!$D$2:$D$5111,$C2122,Тех_Движение!$B$2:$B$5111,"&lt;="&amp;K$3)-$F2122)))</f>
        <v>#VALUE!</v>
      </c>
      <c r="L2122" s="21" t="e">
        <f>IF(OR($B2122="",L$3&lt;$D2122+Настройки!$B$7),0,MAX(0,$E2122-MAX(0,SUMIFS(Тех_Движение!$G$2:$G$5111,Тех_Движение!$D$2:$D$5111,$C2122,Тех_Движение!$B$2:$B$5111,"&lt;="&amp;L$3)-$F2122)))</f>
        <v>#VALUE!</v>
      </c>
      <c r="M2122" s="21" t="e">
        <f>IF(OR($B2122="",M$3&lt;$D2122+Настройки!$B$7),0,MAX(0,$E2122-MAX(0,SUMIFS(Тех_Движение!$G$2:$G$5111,Тех_Движение!$D$2:$D$5111,$C2122,Тех_Движение!$B$2:$B$5111,"&lt;="&amp;M$3)-$F2122)))</f>
        <v>#VALUE!</v>
      </c>
      <c r="N2122" s="21" t="e">
        <f>IF(OR($B2122="",N$3&lt;$D2122+Настройки!$B$7),0,MAX(0,$E2122-MAX(0,SUMIFS(Тех_Движение!$G$2:$G$5111,Тех_Движение!$D$2:$D$5111,$C2122,Тех_Движение!$B$2:$B$5111,"&lt;="&amp;N$3)-$F2122)))</f>
        <v>#VALUE!</v>
      </c>
      <c r="O2122" s="21" t="e">
        <f>IF(OR($B2122="",O$3&lt;$D2122+Настройки!$B$7),0,MAX(0,$E2122-MAX(0,SUMIFS(Тех_Движение!$G$2:$G$5111,Тех_Движение!$D$2:$D$5111,$C2122,Тех_Движение!$B$2:$B$5111,"&lt;="&amp;O$3)-$F2122)))</f>
        <v>#VALUE!</v>
      </c>
      <c r="P2122" s="21" t="e">
        <f>IF(OR($B2122="",P$3&lt;$D2122+Настройки!$B$7),0,MAX(0,$E2122-MAX(0,SUMIFS(Тех_Движение!$G$2:$G$5111,Тех_Движение!$D$2:$D$5111,$C2122,Тех_Движение!$B$2:$B$5111,"&lt;="&amp;P$3)-$F2122)))</f>
        <v>#VALUE!</v>
      </c>
      <c r="Q2122" s="21" t="e">
        <f>IF(OR($B2122="",Q$3&lt;$D2122+Настройки!$B$7),0,MAX(0,$E2122-MAX(0,SUMIFS(Тех_Движение!$G$2:$G$5111,Тех_Движение!$D$2:$D$5111,$C2122,Тех_Движение!$B$2:$B$5111,"&lt;="&amp;Q$3)-$F2122)))</f>
        <v>#VALUE!</v>
      </c>
      <c r="R2122" s="21" t="str">
        <f t="shared" si="100"/>
        <v/>
      </c>
      <c r="S2122" s="23" t="str">
        <f>IF($B2122="","",VLOOKUP($C2122,Настройки!$A$11:$L$17,9,FALSE))</f>
        <v/>
      </c>
      <c r="T2122" s="23" t="str">
        <f t="shared" si="101"/>
        <v/>
      </c>
    </row>
    <row r="2123" spans="1:20" x14ac:dyDescent="0.3">
      <c r="A2123" s="20">
        <f>Тех_Движение!$A$2120</f>
        <v>2119</v>
      </c>
      <c r="B2123" s="20" t="str">
        <f>IF(Тех_Движение!$F$2120&gt;0,Тех_Движение!$I$2120,"")</f>
        <v/>
      </c>
      <c r="C2123" s="20" t="str">
        <f>IF($B2123="","",Тех_Движение!$D$2120)</f>
        <v/>
      </c>
      <c r="D2123" s="9" t="str">
        <f>IF($B2123="","",Тех_Движение!$B$2120)</f>
        <v/>
      </c>
      <c r="E2123" s="21" t="str">
        <f>IF($B2123="","",Тех_Движение!$F$2120)</f>
        <v/>
      </c>
      <c r="F2123" s="21" t="str">
        <f>IF($B2123="","",SUMIFS($E$5:$E2122,$C$5:$C2122,$C2123))</f>
        <v/>
      </c>
      <c r="G2123" s="21" t="str">
        <f>IF($B2123="","",MAX(0,$E2123-MAX(0,SUMIFS(Тех_Движение!$G$2:$G$5111,Тех_Движение!$D$2:$D$5111,$C2123,Тех_Движение!$B$2:$B$5111,"&lt;="&amp;Настройки!$B$5-1)-$F2123)))</f>
        <v/>
      </c>
      <c r="H2123" s="21" t="str">
        <f>IF($B2123="","",IF(AND($D2123&gt;=Настройки!$B$5,$D2123&lt;=Настройки!$B$6),$E2123,0))</f>
        <v/>
      </c>
      <c r="I2123" s="21" t="str">
        <f t="shared" si="99"/>
        <v/>
      </c>
      <c r="J2123" s="21" t="str">
        <f>IF($B2123="","",MAX(0,$E2123-MAX(0,SUMIFS(Тех_Движение!$G$2:$G$5111,Тех_Движение!$D$2:$D$5111,$C2123,Тех_Движение!$B$2:$B$5111,"&lt;="&amp;Настройки!$B$6)-$F2123)))</f>
        <v/>
      </c>
      <c r="K2123" s="21" t="e">
        <f>IF(OR($B2123="",K$3&lt;$D2123+Настройки!$B$7),0,MAX(0,$E2123-MAX(0,SUMIFS(Тех_Движение!$G$2:$G$5111,Тех_Движение!$D$2:$D$5111,$C2123,Тех_Движение!$B$2:$B$5111,"&lt;="&amp;K$3)-$F2123)))</f>
        <v>#VALUE!</v>
      </c>
      <c r="L2123" s="21" t="e">
        <f>IF(OR($B2123="",L$3&lt;$D2123+Настройки!$B$7),0,MAX(0,$E2123-MAX(0,SUMIFS(Тех_Движение!$G$2:$G$5111,Тех_Движение!$D$2:$D$5111,$C2123,Тех_Движение!$B$2:$B$5111,"&lt;="&amp;L$3)-$F2123)))</f>
        <v>#VALUE!</v>
      </c>
      <c r="M2123" s="21" t="e">
        <f>IF(OR($B2123="",M$3&lt;$D2123+Настройки!$B$7),0,MAX(0,$E2123-MAX(0,SUMIFS(Тех_Движение!$G$2:$G$5111,Тех_Движение!$D$2:$D$5111,$C2123,Тех_Движение!$B$2:$B$5111,"&lt;="&amp;M$3)-$F2123)))</f>
        <v>#VALUE!</v>
      </c>
      <c r="N2123" s="21" t="e">
        <f>IF(OR($B2123="",N$3&lt;$D2123+Настройки!$B$7),0,MAX(0,$E2123-MAX(0,SUMIFS(Тех_Движение!$G$2:$G$5111,Тех_Движение!$D$2:$D$5111,$C2123,Тех_Движение!$B$2:$B$5111,"&lt;="&amp;N$3)-$F2123)))</f>
        <v>#VALUE!</v>
      </c>
      <c r="O2123" s="21" t="e">
        <f>IF(OR($B2123="",O$3&lt;$D2123+Настройки!$B$7),0,MAX(0,$E2123-MAX(0,SUMIFS(Тех_Движение!$G$2:$G$5111,Тех_Движение!$D$2:$D$5111,$C2123,Тех_Движение!$B$2:$B$5111,"&lt;="&amp;O$3)-$F2123)))</f>
        <v>#VALUE!</v>
      </c>
      <c r="P2123" s="21" t="e">
        <f>IF(OR($B2123="",P$3&lt;$D2123+Настройки!$B$7),0,MAX(0,$E2123-MAX(0,SUMIFS(Тех_Движение!$G$2:$G$5111,Тех_Движение!$D$2:$D$5111,$C2123,Тех_Движение!$B$2:$B$5111,"&lt;="&amp;P$3)-$F2123)))</f>
        <v>#VALUE!</v>
      </c>
      <c r="Q2123" s="21" t="e">
        <f>IF(OR($B2123="",Q$3&lt;$D2123+Настройки!$B$7),0,MAX(0,$E2123-MAX(0,SUMIFS(Тех_Движение!$G$2:$G$5111,Тех_Движение!$D$2:$D$5111,$C2123,Тех_Движение!$B$2:$B$5111,"&lt;="&amp;Q$3)-$F2123)))</f>
        <v>#VALUE!</v>
      </c>
      <c r="R2123" s="21" t="str">
        <f t="shared" si="100"/>
        <v/>
      </c>
      <c r="S2123" s="23" t="str">
        <f>IF($B2123="","",VLOOKUP($C2123,Настройки!$A$11:$L$17,9,FALSE))</f>
        <v/>
      </c>
      <c r="T2123" s="23" t="str">
        <f t="shared" si="101"/>
        <v/>
      </c>
    </row>
    <row r="2124" spans="1:20" x14ac:dyDescent="0.3">
      <c r="A2124" s="20">
        <f>Тех_Движение!$A$2121</f>
        <v>2120</v>
      </c>
      <c r="B2124" s="20" t="str">
        <f>IF(Тех_Движение!$F$2121&gt;0,Тех_Движение!$I$2121,"")</f>
        <v/>
      </c>
      <c r="C2124" s="20" t="str">
        <f>IF($B2124="","",Тех_Движение!$D$2121)</f>
        <v/>
      </c>
      <c r="D2124" s="9" t="str">
        <f>IF($B2124="","",Тех_Движение!$B$2121)</f>
        <v/>
      </c>
      <c r="E2124" s="21" t="str">
        <f>IF($B2124="","",Тех_Движение!$F$2121)</f>
        <v/>
      </c>
      <c r="F2124" s="21" t="str">
        <f>IF($B2124="","",SUMIFS($E$5:$E2123,$C$5:$C2123,$C2124))</f>
        <v/>
      </c>
      <c r="G2124" s="21" t="str">
        <f>IF($B2124="","",MAX(0,$E2124-MAX(0,SUMIFS(Тех_Движение!$G$2:$G$5111,Тех_Движение!$D$2:$D$5111,$C2124,Тех_Движение!$B$2:$B$5111,"&lt;="&amp;Настройки!$B$5-1)-$F2124)))</f>
        <v/>
      </c>
      <c r="H2124" s="21" t="str">
        <f>IF($B2124="","",IF(AND($D2124&gt;=Настройки!$B$5,$D2124&lt;=Настройки!$B$6),$E2124,0))</f>
        <v/>
      </c>
      <c r="I2124" s="21" t="str">
        <f t="shared" si="99"/>
        <v/>
      </c>
      <c r="J2124" s="21" t="str">
        <f>IF($B2124="","",MAX(0,$E2124-MAX(0,SUMIFS(Тех_Движение!$G$2:$G$5111,Тех_Движение!$D$2:$D$5111,$C2124,Тех_Движение!$B$2:$B$5111,"&lt;="&amp;Настройки!$B$6)-$F2124)))</f>
        <v/>
      </c>
      <c r="K2124" s="21" t="e">
        <f>IF(OR($B2124="",K$3&lt;$D2124+Настройки!$B$7),0,MAX(0,$E2124-MAX(0,SUMIFS(Тех_Движение!$G$2:$G$5111,Тех_Движение!$D$2:$D$5111,$C2124,Тех_Движение!$B$2:$B$5111,"&lt;="&amp;K$3)-$F2124)))</f>
        <v>#VALUE!</v>
      </c>
      <c r="L2124" s="21" t="e">
        <f>IF(OR($B2124="",L$3&lt;$D2124+Настройки!$B$7),0,MAX(0,$E2124-MAX(0,SUMIFS(Тех_Движение!$G$2:$G$5111,Тех_Движение!$D$2:$D$5111,$C2124,Тех_Движение!$B$2:$B$5111,"&lt;="&amp;L$3)-$F2124)))</f>
        <v>#VALUE!</v>
      </c>
      <c r="M2124" s="21" t="e">
        <f>IF(OR($B2124="",M$3&lt;$D2124+Настройки!$B$7),0,MAX(0,$E2124-MAX(0,SUMIFS(Тех_Движение!$G$2:$G$5111,Тех_Движение!$D$2:$D$5111,$C2124,Тех_Движение!$B$2:$B$5111,"&lt;="&amp;M$3)-$F2124)))</f>
        <v>#VALUE!</v>
      </c>
      <c r="N2124" s="21" t="e">
        <f>IF(OR($B2124="",N$3&lt;$D2124+Настройки!$B$7),0,MAX(0,$E2124-MAX(0,SUMIFS(Тех_Движение!$G$2:$G$5111,Тех_Движение!$D$2:$D$5111,$C2124,Тех_Движение!$B$2:$B$5111,"&lt;="&amp;N$3)-$F2124)))</f>
        <v>#VALUE!</v>
      </c>
      <c r="O2124" s="21" t="e">
        <f>IF(OR($B2124="",O$3&lt;$D2124+Настройки!$B$7),0,MAX(0,$E2124-MAX(0,SUMIFS(Тех_Движение!$G$2:$G$5111,Тех_Движение!$D$2:$D$5111,$C2124,Тех_Движение!$B$2:$B$5111,"&lt;="&amp;O$3)-$F2124)))</f>
        <v>#VALUE!</v>
      </c>
      <c r="P2124" s="21" t="e">
        <f>IF(OR($B2124="",P$3&lt;$D2124+Настройки!$B$7),0,MAX(0,$E2124-MAX(0,SUMIFS(Тех_Движение!$G$2:$G$5111,Тех_Движение!$D$2:$D$5111,$C2124,Тех_Движение!$B$2:$B$5111,"&lt;="&amp;P$3)-$F2124)))</f>
        <v>#VALUE!</v>
      </c>
      <c r="Q2124" s="21" t="e">
        <f>IF(OR($B2124="",Q$3&lt;$D2124+Настройки!$B$7),0,MAX(0,$E2124-MAX(0,SUMIFS(Тех_Движение!$G$2:$G$5111,Тех_Движение!$D$2:$D$5111,$C2124,Тех_Движение!$B$2:$B$5111,"&lt;="&amp;Q$3)-$F2124)))</f>
        <v>#VALUE!</v>
      </c>
      <c r="R2124" s="21" t="str">
        <f t="shared" si="100"/>
        <v/>
      </c>
      <c r="S2124" s="23" t="str">
        <f>IF($B2124="","",VLOOKUP($C2124,Настройки!$A$11:$L$17,9,FALSE))</f>
        <v/>
      </c>
      <c r="T2124" s="23" t="str">
        <f t="shared" si="101"/>
        <v/>
      </c>
    </row>
    <row r="2125" spans="1:20" x14ac:dyDescent="0.3">
      <c r="A2125" s="20">
        <f>Тех_Движение!$A$2122</f>
        <v>2121</v>
      </c>
      <c r="B2125" s="20" t="str">
        <f>IF(Тех_Движение!$F$2122&gt;0,Тех_Движение!$I$2122,"")</f>
        <v/>
      </c>
      <c r="C2125" s="20" t="str">
        <f>IF($B2125="","",Тех_Движение!$D$2122)</f>
        <v/>
      </c>
      <c r="D2125" s="9" t="str">
        <f>IF($B2125="","",Тех_Движение!$B$2122)</f>
        <v/>
      </c>
      <c r="E2125" s="21" t="str">
        <f>IF($B2125="","",Тех_Движение!$F$2122)</f>
        <v/>
      </c>
      <c r="F2125" s="21" t="str">
        <f>IF($B2125="","",SUMIFS($E$5:$E2124,$C$5:$C2124,$C2125))</f>
        <v/>
      </c>
      <c r="G2125" s="21" t="str">
        <f>IF($B2125="","",MAX(0,$E2125-MAX(0,SUMIFS(Тех_Движение!$G$2:$G$5111,Тех_Движение!$D$2:$D$5111,$C2125,Тех_Движение!$B$2:$B$5111,"&lt;="&amp;Настройки!$B$5-1)-$F2125)))</f>
        <v/>
      </c>
      <c r="H2125" s="21" t="str">
        <f>IF($B2125="","",IF(AND($D2125&gt;=Настройки!$B$5,$D2125&lt;=Настройки!$B$6),$E2125,0))</f>
        <v/>
      </c>
      <c r="I2125" s="21" t="str">
        <f t="shared" si="99"/>
        <v/>
      </c>
      <c r="J2125" s="21" t="str">
        <f>IF($B2125="","",MAX(0,$E2125-MAX(0,SUMIFS(Тех_Движение!$G$2:$G$5111,Тех_Движение!$D$2:$D$5111,$C2125,Тех_Движение!$B$2:$B$5111,"&lt;="&amp;Настройки!$B$6)-$F2125)))</f>
        <v/>
      </c>
      <c r="K2125" s="21" t="e">
        <f>IF(OR($B2125="",K$3&lt;$D2125+Настройки!$B$7),0,MAX(0,$E2125-MAX(0,SUMIFS(Тех_Движение!$G$2:$G$5111,Тех_Движение!$D$2:$D$5111,$C2125,Тех_Движение!$B$2:$B$5111,"&lt;="&amp;K$3)-$F2125)))</f>
        <v>#VALUE!</v>
      </c>
      <c r="L2125" s="21" t="e">
        <f>IF(OR($B2125="",L$3&lt;$D2125+Настройки!$B$7),0,MAX(0,$E2125-MAX(0,SUMIFS(Тех_Движение!$G$2:$G$5111,Тех_Движение!$D$2:$D$5111,$C2125,Тех_Движение!$B$2:$B$5111,"&lt;="&amp;L$3)-$F2125)))</f>
        <v>#VALUE!</v>
      </c>
      <c r="M2125" s="21" t="e">
        <f>IF(OR($B2125="",M$3&lt;$D2125+Настройки!$B$7),0,MAX(0,$E2125-MAX(0,SUMIFS(Тех_Движение!$G$2:$G$5111,Тех_Движение!$D$2:$D$5111,$C2125,Тех_Движение!$B$2:$B$5111,"&lt;="&amp;M$3)-$F2125)))</f>
        <v>#VALUE!</v>
      </c>
      <c r="N2125" s="21" t="e">
        <f>IF(OR($B2125="",N$3&lt;$D2125+Настройки!$B$7),0,MAX(0,$E2125-MAX(0,SUMIFS(Тех_Движение!$G$2:$G$5111,Тех_Движение!$D$2:$D$5111,$C2125,Тех_Движение!$B$2:$B$5111,"&lt;="&amp;N$3)-$F2125)))</f>
        <v>#VALUE!</v>
      </c>
      <c r="O2125" s="21" t="e">
        <f>IF(OR($B2125="",O$3&lt;$D2125+Настройки!$B$7),0,MAX(0,$E2125-MAX(0,SUMIFS(Тех_Движение!$G$2:$G$5111,Тех_Движение!$D$2:$D$5111,$C2125,Тех_Движение!$B$2:$B$5111,"&lt;="&amp;O$3)-$F2125)))</f>
        <v>#VALUE!</v>
      </c>
      <c r="P2125" s="21" t="e">
        <f>IF(OR($B2125="",P$3&lt;$D2125+Настройки!$B$7),0,MAX(0,$E2125-MAX(0,SUMIFS(Тех_Движение!$G$2:$G$5111,Тех_Движение!$D$2:$D$5111,$C2125,Тех_Движение!$B$2:$B$5111,"&lt;="&amp;P$3)-$F2125)))</f>
        <v>#VALUE!</v>
      </c>
      <c r="Q2125" s="21" t="e">
        <f>IF(OR($B2125="",Q$3&lt;$D2125+Настройки!$B$7),0,MAX(0,$E2125-MAX(0,SUMIFS(Тех_Движение!$G$2:$G$5111,Тех_Движение!$D$2:$D$5111,$C2125,Тех_Движение!$B$2:$B$5111,"&lt;="&amp;Q$3)-$F2125)))</f>
        <v>#VALUE!</v>
      </c>
      <c r="R2125" s="21" t="str">
        <f t="shared" si="100"/>
        <v/>
      </c>
      <c r="S2125" s="23" t="str">
        <f>IF($B2125="","",VLOOKUP($C2125,Настройки!$A$11:$L$17,9,FALSE))</f>
        <v/>
      </c>
      <c r="T2125" s="23" t="str">
        <f t="shared" si="101"/>
        <v/>
      </c>
    </row>
    <row r="2126" spans="1:20" x14ac:dyDescent="0.3">
      <c r="A2126" s="20">
        <f>Тех_Движение!$A$2123</f>
        <v>2122</v>
      </c>
      <c r="B2126" s="20" t="str">
        <f>IF(Тех_Движение!$F$2123&gt;0,Тех_Движение!$I$2123,"")</f>
        <v/>
      </c>
      <c r="C2126" s="20" t="str">
        <f>IF($B2126="","",Тех_Движение!$D$2123)</f>
        <v/>
      </c>
      <c r="D2126" s="9" t="str">
        <f>IF($B2126="","",Тех_Движение!$B$2123)</f>
        <v/>
      </c>
      <c r="E2126" s="21" t="str">
        <f>IF($B2126="","",Тех_Движение!$F$2123)</f>
        <v/>
      </c>
      <c r="F2126" s="21" t="str">
        <f>IF($B2126="","",SUMIFS($E$5:$E2125,$C$5:$C2125,$C2126))</f>
        <v/>
      </c>
      <c r="G2126" s="21" t="str">
        <f>IF($B2126="","",MAX(0,$E2126-MAX(0,SUMIFS(Тех_Движение!$G$2:$G$5111,Тех_Движение!$D$2:$D$5111,$C2126,Тех_Движение!$B$2:$B$5111,"&lt;="&amp;Настройки!$B$5-1)-$F2126)))</f>
        <v/>
      </c>
      <c r="H2126" s="21" t="str">
        <f>IF($B2126="","",IF(AND($D2126&gt;=Настройки!$B$5,$D2126&lt;=Настройки!$B$6),$E2126,0))</f>
        <v/>
      </c>
      <c r="I2126" s="21" t="str">
        <f t="shared" si="99"/>
        <v/>
      </c>
      <c r="J2126" s="21" t="str">
        <f>IF($B2126="","",MAX(0,$E2126-MAX(0,SUMIFS(Тех_Движение!$G$2:$G$5111,Тех_Движение!$D$2:$D$5111,$C2126,Тех_Движение!$B$2:$B$5111,"&lt;="&amp;Настройки!$B$6)-$F2126)))</f>
        <v/>
      </c>
      <c r="K2126" s="21" t="e">
        <f>IF(OR($B2126="",K$3&lt;$D2126+Настройки!$B$7),0,MAX(0,$E2126-MAX(0,SUMIFS(Тех_Движение!$G$2:$G$5111,Тех_Движение!$D$2:$D$5111,$C2126,Тех_Движение!$B$2:$B$5111,"&lt;="&amp;K$3)-$F2126)))</f>
        <v>#VALUE!</v>
      </c>
      <c r="L2126" s="21" t="e">
        <f>IF(OR($B2126="",L$3&lt;$D2126+Настройки!$B$7),0,MAX(0,$E2126-MAX(0,SUMIFS(Тех_Движение!$G$2:$G$5111,Тех_Движение!$D$2:$D$5111,$C2126,Тех_Движение!$B$2:$B$5111,"&lt;="&amp;L$3)-$F2126)))</f>
        <v>#VALUE!</v>
      </c>
      <c r="M2126" s="21" t="e">
        <f>IF(OR($B2126="",M$3&lt;$D2126+Настройки!$B$7),0,MAX(0,$E2126-MAX(0,SUMIFS(Тех_Движение!$G$2:$G$5111,Тех_Движение!$D$2:$D$5111,$C2126,Тех_Движение!$B$2:$B$5111,"&lt;="&amp;M$3)-$F2126)))</f>
        <v>#VALUE!</v>
      </c>
      <c r="N2126" s="21" t="e">
        <f>IF(OR($B2126="",N$3&lt;$D2126+Настройки!$B$7),0,MAX(0,$E2126-MAX(0,SUMIFS(Тех_Движение!$G$2:$G$5111,Тех_Движение!$D$2:$D$5111,$C2126,Тех_Движение!$B$2:$B$5111,"&lt;="&amp;N$3)-$F2126)))</f>
        <v>#VALUE!</v>
      </c>
      <c r="O2126" s="21" t="e">
        <f>IF(OR($B2126="",O$3&lt;$D2126+Настройки!$B$7),0,MAX(0,$E2126-MAX(0,SUMIFS(Тех_Движение!$G$2:$G$5111,Тех_Движение!$D$2:$D$5111,$C2126,Тех_Движение!$B$2:$B$5111,"&lt;="&amp;O$3)-$F2126)))</f>
        <v>#VALUE!</v>
      </c>
      <c r="P2126" s="21" t="e">
        <f>IF(OR($B2126="",P$3&lt;$D2126+Настройки!$B$7),0,MAX(0,$E2126-MAX(0,SUMIFS(Тех_Движение!$G$2:$G$5111,Тех_Движение!$D$2:$D$5111,$C2126,Тех_Движение!$B$2:$B$5111,"&lt;="&amp;P$3)-$F2126)))</f>
        <v>#VALUE!</v>
      </c>
      <c r="Q2126" s="21" t="e">
        <f>IF(OR($B2126="",Q$3&lt;$D2126+Настройки!$B$7),0,MAX(0,$E2126-MAX(0,SUMIFS(Тех_Движение!$G$2:$G$5111,Тех_Движение!$D$2:$D$5111,$C2126,Тех_Движение!$B$2:$B$5111,"&lt;="&amp;Q$3)-$F2126)))</f>
        <v>#VALUE!</v>
      </c>
      <c r="R2126" s="21" t="str">
        <f t="shared" si="100"/>
        <v/>
      </c>
      <c r="S2126" s="23" t="str">
        <f>IF($B2126="","",VLOOKUP($C2126,Настройки!$A$11:$L$17,9,FALSE))</f>
        <v/>
      </c>
      <c r="T2126" s="23" t="str">
        <f t="shared" si="101"/>
        <v/>
      </c>
    </row>
    <row r="2127" spans="1:20" x14ac:dyDescent="0.3">
      <c r="A2127" s="20">
        <f>Тех_Движение!$A$2124</f>
        <v>2123</v>
      </c>
      <c r="B2127" s="20" t="str">
        <f>IF(Тех_Движение!$F$2124&gt;0,Тех_Движение!$I$2124,"")</f>
        <v/>
      </c>
      <c r="C2127" s="20" t="str">
        <f>IF($B2127="","",Тех_Движение!$D$2124)</f>
        <v/>
      </c>
      <c r="D2127" s="9" t="str">
        <f>IF($B2127="","",Тех_Движение!$B$2124)</f>
        <v/>
      </c>
      <c r="E2127" s="21" t="str">
        <f>IF($B2127="","",Тех_Движение!$F$2124)</f>
        <v/>
      </c>
      <c r="F2127" s="21" t="str">
        <f>IF($B2127="","",SUMIFS($E$5:$E2126,$C$5:$C2126,$C2127))</f>
        <v/>
      </c>
      <c r="G2127" s="21" t="str">
        <f>IF($B2127="","",MAX(0,$E2127-MAX(0,SUMIFS(Тех_Движение!$G$2:$G$5111,Тех_Движение!$D$2:$D$5111,$C2127,Тех_Движение!$B$2:$B$5111,"&lt;="&amp;Настройки!$B$5-1)-$F2127)))</f>
        <v/>
      </c>
      <c r="H2127" s="21" t="str">
        <f>IF($B2127="","",IF(AND($D2127&gt;=Настройки!$B$5,$D2127&lt;=Настройки!$B$6),$E2127,0))</f>
        <v/>
      </c>
      <c r="I2127" s="21" t="str">
        <f t="shared" si="99"/>
        <v/>
      </c>
      <c r="J2127" s="21" t="str">
        <f>IF($B2127="","",MAX(0,$E2127-MAX(0,SUMIFS(Тех_Движение!$G$2:$G$5111,Тех_Движение!$D$2:$D$5111,$C2127,Тех_Движение!$B$2:$B$5111,"&lt;="&amp;Настройки!$B$6)-$F2127)))</f>
        <v/>
      </c>
      <c r="K2127" s="21" t="e">
        <f>IF(OR($B2127="",K$3&lt;$D2127+Настройки!$B$7),0,MAX(0,$E2127-MAX(0,SUMIFS(Тех_Движение!$G$2:$G$5111,Тех_Движение!$D$2:$D$5111,$C2127,Тех_Движение!$B$2:$B$5111,"&lt;="&amp;K$3)-$F2127)))</f>
        <v>#VALUE!</v>
      </c>
      <c r="L2127" s="21" t="e">
        <f>IF(OR($B2127="",L$3&lt;$D2127+Настройки!$B$7),0,MAX(0,$E2127-MAX(0,SUMIFS(Тех_Движение!$G$2:$G$5111,Тех_Движение!$D$2:$D$5111,$C2127,Тех_Движение!$B$2:$B$5111,"&lt;="&amp;L$3)-$F2127)))</f>
        <v>#VALUE!</v>
      </c>
      <c r="M2127" s="21" t="e">
        <f>IF(OR($B2127="",M$3&lt;$D2127+Настройки!$B$7),0,MAX(0,$E2127-MAX(0,SUMIFS(Тех_Движение!$G$2:$G$5111,Тех_Движение!$D$2:$D$5111,$C2127,Тех_Движение!$B$2:$B$5111,"&lt;="&amp;M$3)-$F2127)))</f>
        <v>#VALUE!</v>
      </c>
      <c r="N2127" s="21" t="e">
        <f>IF(OR($B2127="",N$3&lt;$D2127+Настройки!$B$7),0,MAX(0,$E2127-MAX(0,SUMIFS(Тех_Движение!$G$2:$G$5111,Тех_Движение!$D$2:$D$5111,$C2127,Тех_Движение!$B$2:$B$5111,"&lt;="&amp;N$3)-$F2127)))</f>
        <v>#VALUE!</v>
      </c>
      <c r="O2127" s="21" t="e">
        <f>IF(OR($B2127="",O$3&lt;$D2127+Настройки!$B$7),0,MAX(0,$E2127-MAX(0,SUMIFS(Тех_Движение!$G$2:$G$5111,Тех_Движение!$D$2:$D$5111,$C2127,Тех_Движение!$B$2:$B$5111,"&lt;="&amp;O$3)-$F2127)))</f>
        <v>#VALUE!</v>
      </c>
      <c r="P2127" s="21" t="e">
        <f>IF(OR($B2127="",P$3&lt;$D2127+Настройки!$B$7),0,MAX(0,$E2127-MAX(0,SUMIFS(Тех_Движение!$G$2:$G$5111,Тех_Движение!$D$2:$D$5111,$C2127,Тех_Движение!$B$2:$B$5111,"&lt;="&amp;P$3)-$F2127)))</f>
        <v>#VALUE!</v>
      </c>
      <c r="Q2127" s="21" t="e">
        <f>IF(OR($B2127="",Q$3&lt;$D2127+Настройки!$B$7),0,MAX(0,$E2127-MAX(0,SUMIFS(Тех_Движение!$G$2:$G$5111,Тех_Движение!$D$2:$D$5111,$C2127,Тех_Движение!$B$2:$B$5111,"&lt;="&amp;Q$3)-$F2127)))</f>
        <v>#VALUE!</v>
      </c>
      <c r="R2127" s="21" t="str">
        <f t="shared" si="100"/>
        <v/>
      </c>
      <c r="S2127" s="23" t="str">
        <f>IF($B2127="","",VLOOKUP($C2127,Настройки!$A$11:$L$17,9,FALSE))</f>
        <v/>
      </c>
      <c r="T2127" s="23" t="str">
        <f t="shared" si="101"/>
        <v/>
      </c>
    </row>
    <row r="2128" spans="1:20" x14ac:dyDescent="0.3">
      <c r="A2128" s="20">
        <f>Тех_Движение!$A$2125</f>
        <v>2124</v>
      </c>
      <c r="B2128" s="20" t="str">
        <f>IF(Тех_Движение!$F$2125&gt;0,Тех_Движение!$I$2125,"")</f>
        <v/>
      </c>
      <c r="C2128" s="20" t="str">
        <f>IF($B2128="","",Тех_Движение!$D$2125)</f>
        <v/>
      </c>
      <c r="D2128" s="9" t="str">
        <f>IF($B2128="","",Тех_Движение!$B$2125)</f>
        <v/>
      </c>
      <c r="E2128" s="21" t="str">
        <f>IF($B2128="","",Тех_Движение!$F$2125)</f>
        <v/>
      </c>
      <c r="F2128" s="21" t="str">
        <f>IF($B2128="","",SUMIFS($E$5:$E2127,$C$5:$C2127,$C2128))</f>
        <v/>
      </c>
      <c r="G2128" s="21" t="str">
        <f>IF($B2128="","",MAX(0,$E2128-MAX(0,SUMIFS(Тех_Движение!$G$2:$G$5111,Тех_Движение!$D$2:$D$5111,$C2128,Тех_Движение!$B$2:$B$5111,"&lt;="&amp;Настройки!$B$5-1)-$F2128)))</f>
        <v/>
      </c>
      <c r="H2128" s="21" t="str">
        <f>IF($B2128="","",IF(AND($D2128&gt;=Настройки!$B$5,$D2128&lt;=Настройки!$B$6),$E2128,0))</f>
        <v/>
      </c>
      <c r="I2128" s="21" t="str">
        <f t="shared" si="99"/>
        <v/>
      </c>
      <c r="J2128" s="21" t="str">
        <f>IF($B2128="","",MAX(0,$E2128-MAX(0,SUMIFS(Тех_Движение!$G$2:$G$5111,Тех_Движение!$D$2:$D$5111,$C2128,Тех_Движение!$B$2:$B$5111,"&lt;="&amp;Настройки!$B$6)-$F2128)))</f>
        <v/>
      </c>
      <c r="K2128" s="21" t="e">
        <f>IF(OR($B2128="",K$3&lt;$D2128+Настройки!$B$7),0,MAX(0,$E2128-MAX(0,SUMIFS(Тех_Движение!$G$2:$G$5111,Тех_Движение!$D$2:$D$5111,$C2128,Тех_Движение!$B$2:$B$5111,"&lt;="&amp;K$3)-$F2128)))</f>
        <v>#VALUE!</v>
      </c>
      <c r="L2128" s="21" t="e">
        <f>IF(OR($B2128="",L$3&lt;$D2128+Настройки!$B$7),0,MAX(0,$E2128-MAX(0,SUMIFS(Тех_Движение!$G$2:$G$5111,Тех_Движение!$D$2:$D$5111,$C2128,Тех_Движение!$B$2:$B$5111,"&lt;="&amp;L$3)-$F2128)))</f>
        <v>#VALUE!</v>
      </c>
      <c r="M2128" s="21" t="e">
        <f>IF(OR($B2128="",M$3&lt;$D2128+Настройки!$B$7),0,MAX(0,$E2128-MAX(0,SUMIFS(Тех_Движение!$G$2:$G$5111,Тех_Движение!$D$2:$D$5111,$C2128,Тех_Движение!$B$2:$B$5111,"&lt;="&amp;M$3)-$F2128)))</f>
        <v>#VALUE!</v>
      </c>
      <c r="N2128" s="21" t="e">
        <f>IF(OR($B2128="",N$3&lt;$D2128+Настройки!$B$7),0,MAX(0,$E2128-MAX(0,SUMIFS(Тех_Движение!$G$2:$G$5111,Тех_Движение!$D$2:$D$5111,$C2128,Тех_Движение!$B$2:$B$5111,"&lt;="&amp;N$3)-$F2128)))</f>
        <v>#VALUE!</v>
      </c>
      <c r="O2128" s="21" t="e">
        <f>IF(OR($B2128="",O$3&lt;$D2128+Настройки!$B$7),0,MAX(0,$E2128-MAX(0,SUMIFS(Тех_Движение!$G$2:$G$5111,Тех_Движение!$D$2:$D$5111,$C2128,Тех_Движение!$B$2:$B$5111,"&lt;="&amp;O$3)-$F2128)))</f>
        <v>#VALUE!</v>
      </c>
      <c r="P2128" s="21" t="e">
        <f>IF(OR($B2128="",P$3&lt;$D2128+Настройки!$B$7),0,MAX(0,$E2128-MAX(0,SUMIFS(Тех_Движение!$G$2:$G$5111,Тех_Движение!$D$2:$D$5111,$C2128,Тех_Движение!$B$2:$B$5111,"&lt;="&amp;P$3)-$F2128)))</f>
        <v>#VALUE!</v>
      </c>
      <c r="Q2128" s="21" t="e">
        <f>IF(OR($B2128="",Q$3&lt;$D2128+Настройки!$B$7),0,MAX(0,$E2128-MAX(0,SUMIFS(Тех_Движение!$G$2:$G$5111,Тех_Движение!$D$2:$D$5111,$C2128,Тех_Движение!$B$2:$B$5111,"&lt;="&amp;Q$3)-$F2128)))</f>
        <v>#VALUE!</v>
      </c>
      <c r="R2128" s="21" t="str">
        <f t="shared" si="100"/>
        <v/>
      </c>
      <c r="S2128" s="23" t="str">
        <f>IF($B2128="","",VLOOKUP($C2128,Настройки!$A$11:$L$17,9,FALSE))</f>
        <v/>
      </c>
      <c r="T2128" s="23" t="str">
        <f t="shared" si="101"/>
        <v/>
      </c>
    </row>
    <row r="2129" spans="1:20" x14ac:dyDescent="0.3">
      <c r="A2129" s="20">
        <f>Тех_Движение!$A$2126</f>
        <v>2125</v>
      </c>
      <c r="B2129" s="20" t="str">
        <f>IF(Тех_Движение!$F$2126&gt;0,Тех_Движение!$I$2126,"")</f>
        <v/>
      </c>
      <c r="C2129" s="20" t="str">
        <f>IF($B2129="","",Тех_Движение!$D$2126)</f>
        <v/>
      </c>
      <c r="D2129" s="9" t="str">
        <f>IF($B2129="","",Тех_Движение!$B$2126)</f>
        <v/>
      </c>
      <c r="E2129" s="21" t="str">
        <f>IF($B2129="","",Тех_Движение!$F$2126)</f>
        <v/>
      </c>
      <c r="F2129" s="21" t="str">
        <f>IF($B2129="","",SUMIFS($E$5:$E2128,$C$5:$C2128,$C2129))</f>
        <v/>
      </c>
      <c r="G2129" s="21" t="str">
        <f>IF($B2129="","",MAX(0,$E2129-MAX(0,SUMIFS(Тех_Движение!$G$2:$G$5111,Тех_Движение!$D$2:$D$5111,$C2129,Тех_Движение!$B$2:$B$5111,"&lt;="&amp;Настройки!$B$5-1)-$F2129)))</f>
        <v/>
      </c>
      <c r="H2129" s="21" t="str">
        <f>IF($B2129="","",IF(AND($D2129&gt;=Настройки!$B$5,$D2129&lt;=Настройки!$B$6),$E2129,0))</f>
        <v/>
      </c>
      <c r="I2129" s="21" t="str">
        <f t="shared" si="99"/>
        <v/>
      </c>
      <c r="J2129" s="21" t="str">
        <f>IF($B2129="","",MAX(0,$E2129-MAX(0,SUMIFS(Тех_Движение!$G$2:$G$5111,Тех_Движение!$D$2:$D$5111,$C2129,Тех_Движение!$B$2:$B$5111,"&lt;="&amp;Настройки!$B$6)-$F2129)))</f>
        <v/>
      </c>
      <c r="K2129" s="21" t="e">
        <f>IF(OR($B2129="",K$3&lt;$D2129+Настройки!$B$7),0,MAX(0,$E2129-MAX(0,SUMIFS(Тех_Движение!$G$2:$G$5111,Тех_Движение!$D$2:$D$5111,$C2129,Тех_Движение!$B$2:$B$5111,"&lt;="&amp;K$3)-$F2129)))</f>
        <v>#VALUE!</v>
      </c>
      <c r="L2129" s="21" t="e">
        <f>IF(OR($B2129="",L$3&lt;$D2129+Настройки!$B$7),0,MAX(0,$E2129-MAX(0,SUMIFS(Тех_Движение!$G$2:$G$5111,Тех_Движение!$D$2:$D$5111,$C2129,Тех_Движение!$B$2:$B$5111,"&lt;="&amp;L$3)-$F2129)))</f>
        <v>#VALUE!</v>
      </c>
      <c r="M2129" s="21" t="e">
        <f>IF(OR($B2129="",M$3&lt;$D2129+Настройки!$B$7),0,MAX(0,$E2129-MAX(0,SUMIFS(Тех_Движение!$G$2:$G$5111,Тех_Движение!$D$2:$D$5111,$C2129,Тех_Движение!$B$2:$B$5111,"&lt;="&amp;M$3)-$F2129)))</f>
        <v>#VALUE!</v>
      </c>
      <c r="N2129" s="21" t="e">
        <f>IF(OR($B2129="",N$3&lt;$D2129+Настройки!$B$7),0,MAX(0,$E2129-MAX(0,SUMIFS(Тех_Движение!$G$2:$G$5111,Тех_Движение!$D$2:$D$5111,$C2129,Тех_Движение!$B$2:$B$5111,"&lt;="&amp;N$3)-$F2129)))</f>
        <v>#VALUE!</v>
      </c>
      <c r="O2129" s="21" t="e">
        <f>IF(OR($B2129="",O$3&lt;$D2129+Настройки!$B$7),0,MAX(0,$E2129-MAX(0,SUMIFS(Тех_Движение!$G$2:$G$5111,Тех_Движение!$D$2:$D$5111,$C2129,Тех_Движение!$B$2:$B$5111,"&lt;="&amp;O$3)-$F2129)))</f>
        <v>#VALUE!</v>
      </c>
      <c r="P2129" s="21" t="e">
        <f>IF(OR($B2129="",P$3&lt;$D2129+Настройки!$B$7),0,MAX(0,$E2129-MAX(0,SUMIFS(Тех_Движение!$G$2:$G$5111,Тех_Движение!$D$2:$D$5111,$C2129,Тех_Движение!$B$2:$B$5111,"&lt;="&amp;P$3)-$F2129)))</f>
        <v>#VALUE!</v>
      </c>
      <c r="Q2129" s="21" t="e">
        <f>IF(OR($B2129="",Q$3&lt;$D2129+Настройки!$B$7),0,MAX(0,$E2129-MAX(0,SUMIFS(Тех_Движение!$G$2:$G$5111,Тех_Движение!$D$2:$D$5111,$C2129,Тех_Движение!$B$2:$B$5111,"&lt;="&amp;Q$3)-$F2129)))</f>
        <v>#VALUE!</v>
      </c>
      <c r="R2129" s="21" t="str">
        <f t="shared" si="100"/>
        <v/>
      </c>
      <c r="S2129" s="23" t="str">
        <f>IF($B2129="","",VLOOKUP($C2129,Настройки!$A$11:$L$17,9,FALSE))</f>
        <v/>
      </c>
      <c r="T2129" s="23" t="str">
        <f t="shared" si="101"/>
        <v/>
      </c>
    </row>
    <row r="2130" spans="1:20" x14ac:dyDescent="0.3">
      <c r="A2130" s="20">
        <f>Тех_Движение!$A$2127</f>
        <v>2126</v>
      </c>
      <c r="B2130" s="20" t="str">
        <f>IF(Тех_Движение!$F$2127&gt;0,Тех_Движение!$I$2127,"")</f>
        <v/>
      </c>
      <c r="C2130" s="20" t="str">
        <f>IF($B2130="","",Тех_Движение!$D$2127)</f>
        <v/>
      </c>
      <c r="D2130" s="9" t="str">
        <f>IF($B2130="","",Тех_Движение!$B$2127)</f>
        <v/>
      </c>
      <c r="E2130" s="21" t="str">
        <f>IF($B2130="","",Тех_Движение!$F$2127)</f>
        <v/>
      </c>
      <c r="F2130" s="21" t="str">
        <f>IF($B2130="","",SUMIFS($E$5:$E2129,$C$5:$C2129,$C2130))</f>
        <v/>
      </c>
      <c r="G2130" s="21" t="str">
        <f>IF($B2130="","",MAX(0,$E2130-MAX(0,SUMIFS(Тех_Движение!$G$2:$G$5111,Тех_Движение!$D$2:$D$5111,$C2130,Тех_Движение!$B$2:$B$5111,"&lt;="&amp;Настройки!$B$5-1)-$F2130)))</f>
        <v/>
      </c>
      <c r="H2130" s="21" t="str">
        <f>IF($B2130="","",IF(AND($D2130&gt;=Настройки!$B$5,$D2130&lt;=Настройки!$B$6),$E2130,0))</f>
        <v/>
      </c>
      <c r="I2130" s="21" t="str">
        <f t="shared" si="99"/>
        <v/>
      </c>
      <c r="J2130" s="21" t="str">
        <f>IF($B2130="","",MAX(0,$E2130-MAX(0,SUMIFS(Тех_Движение!$G$2:$G$5111,Тех_Движение!$D$2:$D$5111,$C2130,Тех_Движение!$B$2:$B$5111,"&lt;="&amp;Настройки!$B$6)-$F2130)))</f>
        <v/>
      </c>
      <c r="K2130" s="21" t="e">
        <f>IF(OR($B2130="",K$3&lt;$D2130+Настройки!$B$7),0,MAX(0,$E2130-MAX(0,SUMIFS(Тех_Движение!$G$2:$G$5111,Тех_Движение!$D$2:$D$5111,$C2130,Тех_Движение!$B$2:$B$5111,"&lt;="&amp;K$3)-$F2130)))</f>
        <v>#VALUE!</v>
      </c>
      <c r="L2130" s="21" t="e">
        <f>IF(OR($B2130="",L$3&lt;$D2130+Настройки!$B$7),0,MAX(0,$E2130-MAX(0,SUMIFS(Тех_Движение!$G$2:$G$5111,Тех_Движение!$D$2:$D$5111,$C2130,Тех_Движение!$B$2:$B$5111,"&lt;="&amp;L$3)-$F2130)))</f>
        <v>#VALUE!</v>
      </c>
      <c r="M2130" s="21" t="e">
        <f>IF(OR($B2130="",M$3&lt;$D2130+Настройки!$B$7),0,MAX(0,$E2130-MAX(0,SUMIFS(Тех_Движение!$G$2:$G$5111,Тех_Движение!$D$2:$D$5111,$C2130,Тех_Движение!$B$2:$B$5111,"&lt;="&amp;M$3)-$F2130)))</f>
        <v>#VALUE!</v>
      </c>
      <c r="N2130" s="21" t="e">
        <f>IF(OR($B2130="",N$3&lt;$D2130+Настройки!$B$7),0,MAX(0,$E2130-MAX(0,SUMIFS(Тех_Движение!$G$2:$G$5111,Тех_Движение!$D$2:$D$5111,$C2130,Тех_Движение!$B$2:$B$5111,"&lt;="&amp;N$3)-$F2130)))</f>
        <v>#VALUE!</v>
      </c>
      <c r="O2130" s="21" t="e">
        <f>IF(OR($B2130="",O$3&lt;$D2130+Настройки!$B$7),0,MAX(0,$E2130-MAX(0,SUMIFS(Тех_Движение!$G$2:$G$5111,Тех_Движение!$D$2:$D$5111,$C2130,Тех_Движение!$B$2:$B$5111,"&lt;="&amp;O$3)-$F2130)))</f>
        <v>#VALUE!</v>
      </c>
      <c r="P2130" s="21" t="e">
        <f>IF(OR($B2130="",P$3&lt;$D2130+Настройки!$B$7),0,MAX(0,$E2130-MAX(0,SUMIFS(Тех_Движение!$G$2:$G$5111,Тех_Движение!$D$2:$D$5111,$C2130,Тех_Движение!$B$2:$B$5111,"&lt;="&amp;P$3)-$F2130)))</f>
        <v>#VALUE!</v>
      </c>
      <c r="Q2130" s="21" t="e">
        <f>IF(OR($B2130="",Q$3&lt;$D2130+Настройки!$B$7),0,MAX(0,$E2130-MAX(0,SUMIFS(Тех_Движение!$G$2:$G$5111,Тех_Движение!$D$2:$D$5111,$C2130,Тех_Движение!$B$2:$B$5111,"&lt;="&amp;Q$3)-$F2130)))</f>
        <v>#VALUE!</v>
      </c>
      <c r="R2130" s="21" t="str">
        <f t="shared" si="100"/>
        <v/>
      </c>
      <c r="S2130" s="23" t="str">
        <f>IF($B2130="","",VLOOKUP($C2130,Настройки!$A$11:$L$17,9,FALSE))</f>
        <v/>
      </c>
      <c r="T2130" s="23" t="str">
        <f t="shared" si="101"/>
        <v/>
      </c>
    </row>
    <row r="2131" spans="1:20" x14ac:dyDescent="0.3">
      <c r="A2131" s="20">
        <f>Тех_Движение!$A$2128</f>
        <v>2127</v>
      </c>
      <c r="B2131" s="20" t="str">
        <f>IF(Тех_Движение!$F$2128&gt;0,Тех_Движение!$I$2128,"")</f>
        <v/>
      </c>
      <c r="C2131" s="20" t="str">
        <f>IF($B2131="","",Тех_Движение!$D$2128)</f>
        <v/>
      </c>
      <c r="D2131" s="9" t="str">
        <f>IF($B2131="","",Тех_Движение!$B$2128)</f>
        <v/>
      </c>
      <c r="E2131" s="21" t="str">
        <f>IF($B2131="","",Тех_Движение!$F$2128)</f>
        <v/>
      </c>
      <c r="F2131" s="21" t="str">
        <f>IF($B2131="","",SUMIFS($E$5:$E2130,$C$5:$C2130,$C2131))</f>
        <v/>
      </c>
      <c r="G2131" s="21" t="str">
        <f>IF($B2131="","",MAX(0,$E2131-MAX(0,SUMIFS(Тех_Движение!$G$2:$G$5111,Тех_Движение!$D$2:$D$5111,$C2131,Тех_Движение!$B$2:$B$5111,"&lt;="&amp;Настройки!$B$5-1)-$F2131)))</f>
        <v/>
      </c>
      <c r="H2131" s="21" t="str">
        <f>IF($B2131="","",IF(AND($D2131&gt;=Настройки!$B$5,$D2131&lt;=Настройки!$B$6),$E2131,0))</f>
        <v/>
      </c>
      <c r="I2131" s="21" t="str">
        <f t="shared" si="99"/>
        <v/>
      </c>
      <c r="J2131" s="21" t="str">
        <f>IF($B2131="","",MAX(0,$E2131-MAX(0,SUMIFS(Тех_Движение!$G$2:$G$5111,Тех_Движение!$D$2:$D$5111,$C2131,Тех_Движение!$B$2:$B$5111,"&lt;="&amp;Настройки!$B$6)-$F2131)))</f>
        <v/>
      </c>
      <c r="K2131" s="21" t="e">
        <f>IF(OR($B2131="",K$3&lt;$D2131+Настройки!$B$7),0,MAX(0,$E2131-MAX(0,SUMIFS(Тех_Движение!$G$2:$G$5111,Тех_Движение!$D$2:$D$5111,$C2131,Тех_Движение!$B$2:$B$5111,"&lt;="&amp;K$3)-$F2131)))</f>
        <v>#VALUE!</v>
      </c>
      <c r="L2131" s="21" t="e">
        <f>IF(OR($B2131="",L$3&lt;$D2131+Настройки!$B$7),0,MAX(0,$E2131-MAX(0,SUMIFS(Тех_Движение!$G$2:$G$5111,Тех_Движение!$D$2:$D$5111,$C2131,Тех_Движение!$B$2:$B$5111,"&lt;="&amp;L$3)-$F2131)))</f>
        <v>#VALUE!</v>
      </c>
      <c r="M2131" s="21" t="e">
        <f>IF(OR($B2131="",M$3&lt;$D2131+Настройки!$B$7),0,MAX(0,$E2131-MAX(0,SUMIFS(Тех_Движение!$G$2:$G$5111,Тех_Движение!$D$2:$D$5111,$C2131,Тех_Движение!$B$2:$B$5111,"&lt;="&amp;M$3)-$F2131)))</f>
        <v>#VALUE!</v>
      </c>
      <c r="N2131" s="21" t="e">
        <f>IF(OR($B2131="",N$3&lt;$D2131+Настройки!$B$7),0,MAX(0,$E2131-MAX(0,SUMIFS(Тех_Движение!$G$2:$G$5111,Тех_Движение!$D$2:$D$5111,$C2131,Тех_Движение!$B$2:$B$5111,"&lt;="&amp;N$3)-$F2131)))</f>
        <v>#VALUE!</v>
      </c>
      <c r="O2131" s="21" t="e">
        <f>IF(OR($B2131="",O$3&lt;$D2131+Настройки!$B$7),0,MAX(0,$E2131-MAX(0,SUMIFS(Тех_Движение!$G$2:$G$5111,Тех_Движение!$D$2:$D$5111,$C2131,Тех_Движение!$B$2:$B$5111,"&lt;="&amp;O$3)-$F2131)))</f>
        <v>#VALUE!</v>
      </c>
      <c r="P2131" s="21" t="e">
        <f>IF(OR($B2131="",P$3&lt;$D2131+Настройки!$B$7),0,MAX(0,$E2131-MAX(0,SUMIFS(Тех_Движение!$G$2:$G$5111,Тех_Движение!$D$2:$D$5111,$C2131,Тех_Движение!$B$2:$B$5111,"&lt;="&amp;P$3)-$F2131)))</f>
        <v>#VALUE!</v>
      </c>
      <c r="Q2131" s="21" t="e">
        <f>IF(OR($B2131="",Q$3&lt;$D2131+Настройки!$B$7),0,MAX(0,$E2131-MAX(0,SUMIFS(Тех_Движение!$G$2:$G$5111,Тех_Движение!$D$2:$D$5111,$C2131,Тех_Движение!$B$2:$B$5111,"&lt;="&amp;Q$3)-$F2131)))</f>
        <v>#VALUE!</v>
      </c>
      <c r="R2131" s="21" t="str">
        <f t="shared" si="100"/>
        <v/>
      </c>
      <c r="S2131" s="23" t="str">
        <f>IF($B2131="","",VLOOKUP($C2131,Настройки!$A$11:$L$17,9,FALSE))</f>
        <v/>
      </c>
      <c r="T2131" s="23" t="str">
        <f t="shared" si="101"/>
        <v/>
      </c>
    </row>
    <row r="2132" spans="1:20" x14ac:dyDescent="0.3">
      <c r="A2132" s="20">
        <f>Тех_Движение!$A$2129</f>
        <v>2128</v>
      </c>
      <c r="B2132" s="20" t="str">
        <f>IF(Тех_Движение!$F$2129&gt;0,Тех_Движение!$I$2129,"")</f>
        <v/>
      </c>
      <c r="C2132" s="20" t="str">
        <f>IF($B2132="","",Тех_Движение!$D$2129)</f>
        <v/>
      </c>
      <c r="D2132" s="9" t="str">
        <f>IF($B2132="","",Тех_Движение!$B$2129)</f>
        <v/>
      </c>
      <c r="E2132" s="21" t="str">
        <f>IF($B2132="","",Тех_Движение!$F$2129)</f>
        <v/>
      </c>
      <c r="F2132" s="21" t="str">
        <f>IF($B2132="","",SUMIFS($E$5:$E2131,$C$5:$C2131,$C2132))</f>
        <v/>
      </c>
      <c r="G2132" s="21" t="str">
        <f>IF($B2132="","",MAX(0,$E2132-MAX(0,SUMIFS(Тех_Движение!$G$2:$G$5111,Тех_Движение!$D$2:$D$5111,$C2132,Тех_Движение!$B$2:$B$5111,"&lt;="&amp;Настройки!$B$5-1)-$F2132)))</f>
        <v/>
      </c>
      <c r="H2132" s="21" t="str">
        <f>IF($B2132="","",IF(AND($D2132&gt;=Настройки!$B$5,$D2132&lt;=Настройки!$B$6),$E2132,0))</f>
        <v/>
      </c>
      <c r="I2132" s="21" t="str">
        <f t="shared" si="99"/>
        <v/>
      </c>
      <c r="J2132" s="21" t="str">
        <f>IF($B2132="","",MAX(0,$E2132-MAX(0,SUMIFS(Тех_Движение!$G$2:$G$5111,Тех_Движение!$D$2:$D$5111,$C2132,Тех_Движение!$B$2:$B$5111,"&lt;="&amp;Настройки!$B$6)-$F2132)))</f>
        <v/>
      </c>
      <c r="K2132" s="21" t="e">
        <f>IF(OR($B2132="",K$3&lt;$D2132+Настройки!$B$7),0,MAX(0,$E2132-MAX(0,SUMIFS(Тех_Движение!$G$2:$G$5111,Тех_Движение!$D$2:$D$5111,$C2132,Тех_Движение!$B$2:$B$5111,"&lt;="&amp;K$3)-$F2132)))</f>
        <v>#VALUE!</v>
      </c>
      <c r="L2132" s="21" t="e">
        <f>IF(OR($B2132="",L$3&lt;$D2132+Настройки!$B$7),0,MAX(0,$E2132-MAX(0,SUMIFS(Тех_Движение!$G$2:$G$5111,Тех_Движение!$D$2:$D$5111,$C2132,Тех_Движение!$B$2:$B$5111,"&lt;="&amp;L$3)-$F2132)))</f>
        <v>#VALUE!</v>
      </c>
      <c r="M2132" s="21" t="e">
        <f>IF(OR($B2132="",M$3&lt;$D2132+Настройки!$B$7),0,MAX(0,$E2132-MAX(0,SUMIFS(Тех_Движение!$G$2:$G$5111,Тех_Движение!$D$2:$D$5111,$C2132,Тех_Движение!$B$2:$B$5111,"&lt;="&amp;M$3)-$F2132)))</f>
        <v>#VALUE!</v>
      </c>
      <c r="N2132" s="21" t="e">
        <f>IF(OR($B2132="",N$3&lt;$D2132+Настройки!$B$7),0,MAX(0,$E2132-MAX(0,SUMIFS(Тех_Движение!$G$2:$G$5111,Тех_Движение!$D$2:$D$5111,$C2132,Тех_Движение!$B$2:$B$5111,"&lt;="&amp;N$3)-$F2132)))</f>
        <v>#VALUE!</v>
      </c>
      <c r="O2132" s="21" t="e">
        <f>IF(OR($B2132="",O$3&lt;$D2132+Настройки!$B$7),0,MAX(0,$E2132-MAX(0,SUMIFS(Тех_Движение!$G$2:$G$5111,Тех_Движение!$D$2:$D$5111,$C2132,Тех_Движение!$B$2:$B$5111,"&lt;="&amp;O$3)-$F2132)))</f>
        <v>#VALUE!</v>
      </c>
      <c r="P2132" s="21" t="e">
        <f>IF(OR($B2132="",P$3&lt;$D2132+Настройки!$B$7),0,MAX(0,$E2132-MAX(0,SUMIFS(Тех_Движение!$G$2:$G$5111,Тех_Движение!$D$2:$D$5111,$C2132,Тех_Движение!$B$2:$B$5111,"&lt;="&amp;P$3)-$F2132)))</f>
        <v>#VALUE!</v>
      </c>
      <c r="Q2132" s="21" t="e">
        <f>IF(OR($B2132="",Q$3&lt;$D2132+Настройки!$B$7),0,MAX(0,$E2132-MAX(0,SUMIFS(Тех_Движение!$G$2:$G$5111,Тех_Движение!$D$2:$D$5111,$C2132,Тех_Движение!$B$2:$B$5111,"&lt;="&amp;Q$3)-$F2132)))</f>
        <v>#VALUE!</v>
      </c>
      <c r="R2132" s="21" t="str">
        <f t="shared" si="100"/>
        <v/>
      </c>
      <c r="S2132" s="23" t="str">
        <f>IF($B2132="","",VLOOKUP($C2132,Настройки!$A$11:$L$17,9,FALSE))</f>
        <v/>
      </c>
      <c r="T2132" s="23" t="str">
        <f t="shared" si="101"/>
        <v/>
      </c>
    </row>
    <row r="2133" spans="1:20" x14ac:dyDescent="0.3">
      <c r="A2133" s="20">
        <f>Тех_Движение!$A$2130</f>
        <v>2129</v>
      </c>
      <c r="B2133" s="20" t="str">
        <f>IF(Тех_Движение!$F$2130&gt;0,Тех_Движение!$I$2130,"")</f>
        <v/>
      </c>
      <c r="C2133" s="20" t="str">
        <f>IF($B2133="","",Тех_Движение!$D$2130)</f>
        <v/>
      </c>
      <c r="D2133" s="9" t="str">
        <f>IF($B2133="","",Тех_Движение!$B$2130)</f>
        <v/>
      </c>
      <c r="E2133" s="21" t="str">
        <f>IF($B2133="","",Тех_Движение!$F$2130)</f>
        <v/>
      </c>
      <c r="F2133" s="21" t="str">
        <f>IF($B2133="","",SUMIFS($E$5:$E2132,$C$5:$C2132,$C2133))</f>
        <v/>
      </c>
      <c r="G2133" s="21" t="str">
        <f>IF($B2133="","",MAX(0,$E2133-MAX(0,SUMIFS(Тех_Движение!$G$2:$G$5111,Тех_Движение!$D$2:$D$5111,$C2133,Тех_Движение!$B$2:$B$5111,"&lt;="&amp;Настройки!$B$5-1)-$F2133)))</f>
        <v/>
      </c>
      <c r="H2133" s="21" t="str">
        <f>IF($B2133="","",IF(AND($D2133&gt;=Настройки!$B$5,$D2133&lt;=Настройки!$B$6),$E2133,0))</f>
        <v/>
      </c>
      <c r="I2133" s="21" t="str">
        <f t="shared" si="99"/>
        <v/>
      </c>
      <c r="J2133" s="21" t="str">
        <f>IF($B2133="","",MAX(0,$E2133-MAX(0,SUMIFS(Тех_Движение!$G$2:$G$5111,Тех_Движение!$D$2:$D$5111,$C2133,Тех_Движение!$B$2:$B$5111,"&lt;="&amp;Настройки!$B$6)-$F2133)))</f>
        <v/>
      </c>
      <c r="K2133" s="21" t="e">
        <f>IF(OR($B2133="",K$3&lt;$D2133+Настройки!$B$7),0,MAX(0,$E2133-MAX(0,SUMIFS(Тех_Движение!$G$2:$G$5111,Тех_Движение!$D$2:$D$5111,$C2133,Тех_Движение!$B$2:$B$5111,"&lt;="&amp;K$3)-$F2133)))</f>
        <v>#VALUE!</v>
      </c>
      <c r="L2133" s="21" t="e">
        <f>IF(OR($B2133="",L$3&lt;$D2133+Настройки!$B$7),0,MAX(0,$E2133-MAX(0,SUMIFS(Тех_Движение!$G$2:$G$5111,Тех_Движение!$D$2:$D$5111,$C2133,Тех_Движение!$B$2:$B$5111,"&lt;="&amp;L$3)-$F2133)))</f>
        <v>#VALUE!</v>
      </c>
      <c r="M2133" s="21" t="e">
        <f>IF(OR($B2133="",M$3&lt;$D2133+Настройки!$B$7),0,MAX(0,$E2133-MAX(0,SUMIFS(Тех_Движение!$G$2:$G$5111,Тех_Движение!$D$2:$D$5111,$C2133,Тех_Движение!$B$2:$B$5111,"&lt;="&amp;M$3)-$F2133)))</f>
        <v>#VALUE!</v>
      </c>
      <c r="N2133" s="21" t="e">
        <f>IF(OR($B2133="",N$3&lt;$D2133+Настройки!$B$7),0,MAX(0,$E2133-MAX(0,SUMIFS(Тех_Движение!$G$2:$G$5111,Тех_Движение!$D$2:$D$5111,$C2133,Тех_Движение!$B$2:$B$5111,"&lt;="&amp;N$3)-$F2133)))</f>
        <v>#VALUE!</v>
      </c>
      <c r="O2133" s="21" t="e">
        <f>IF(OR($B2133="",O$3&lt;$D2133+Настройки!$B$7),0,MAX(0,$E2133-MAX(0,SUMIFS(Тех_Движение!$G$2:$G$5111,Тех_Движение!$D$2:$D$5111,$C2133,Тех_Движение!$B$2:$B$5111,"&lt;="&amp;O$3)-$F2133)))</f>
        <v>#VALUE!</v>
      </c>
      <c r="P2133" s="21" t="e">
        <f>IF(OR($B2133="",P$3&lt;$D2133+Настройки!$B$7),0,MAX(0,$E2133-MAX(0,SUMIFS(Тех_Движение!$G$2:$G$5111,Тех_Движение!$D$2:$D$5111,$C2133,Тех_Движение!$B$2:$B$5111,"&lt;="&amp;P$3)-$F2133)))</f>
        <v>#VALUE!</v>
      </c>
      <c r="Q2133" s="21" t="e">
        <f>IF(OR($B2133="",Q$3&lt;$D2133+Настройки!$B$7),0,MAX(0,$E2133-MAX(0,SUMIFS(Тех_Движение!$G$2:$G$5111,Тех_Движение!$D$2:$D$5111,$C2133,Тех_Движение!$B$2:$B$5111,"&lt;="&amp;Q$3)-$F2133)))</f>
        <v>#VALUE!</v>
      </c>
      <c r="R2133" s="21" t="str">
        <f t="shared" si="100"/>
        <v/>
      </c>
      <c r="S2133" s="23" t="str">
        <f>IF($B2133="","",VLOOKUP($C2133,Настройки!$A$11:$L$17,9,FALSE))</f>
        <v/>
      </c>
      <c r="T2133" s="23" t="str">
        <f t="shared" si="101"/>
        <v/>
      </c>
    </row>
    <row r="2134" spans="1:20" x14ac:dyDescent="0.3">
      <c r="A2134" s="20">
        <f>Тех_Движение!$A$2131</f>
        <v>2130</v>
      </c>
      <c r="B2134" s="20" t="str">
        <f>IF(Тех_Движение!$F$2131&gt;0,Тех_Движение!$I$2131,"")</f>
        <v/>
      </c>
      <c r="C2134" s="20" t="str">
        <f>IF($B2134="","",Тех_Движение!$D$2131)</f>
        <v/>
      </c>
      <c r="D2134" s="9" t="str">
        <f>IF($B2134="","",Тех_Движение!$B$2131)</f>
        <v/>
      </c>
      <c r="E2134" s="21" t="str">
        <f>IF($B2134="","",Тех_Движение!$F$2131)</f>
        <v/>
      </c>
      <c r="F2134" s="21" t="str">
        <f>IF($B2134="","",SUMIFS($E$5:$E2133,$C$5:$C2133,$C2134))</f>
        <v/>
      </c>
      <c r="G2134" s="21" t="str">
        <f>IF($B2134="","",MAX(0,$E2134-MAX(0,SUMIFS(Тех_Движение!$G$2:$G$5111,Тех_Движение!$D$2:$D$5111,$C2134,Тех_Движение!$B$2:$B$5111,"&lt;="&amp;Настройки!$B$5-1)-$F2134)))</f>
        <v/>
      </c>
      <c r="H2134" s="21" t="str">
        <f>IF($B2134="","",IF(AND($D2134&gt;=Настройки!$B$5,$D2134&lt;=Настройки!$B$6),$E2134,0))</f>
        <v/>
      </c>
      <c r="I2134" s="21" t="str">
        <f t="shared" si="99"/>
        <v/>
      </c>
      <c r="J2134" s="21" t="str">
        <f>IF($B2134="","",MAX(0,$E2134-MAX(0,SUMIFS(Тех_Движение!$G$2:$G$5111,Тех_Движение!$D$2:$D$5111,$C2134,Тех_Движение!$B$2:$B$5111,"&lt;="&amp;Настройки!$B$6)-$F2134)))</f>
        <v/>
      </c>
      <c r="K2134" s="21" t="e">
        <f>IF(OR($B2134="",K$3&lt;$D2134+Настройки!$B$7),0,MAX(0,$E2134-MAX(0,SUMIFS(Тех_Движение!$G$2:$G$5111,Тех_Движение!$D$2:$D$5111,$C2134,Тех_Движение!$B$2:$B$5111,"&lt;="&amp;K$3)-$F2134)))</f>
        <v>#VALUE!</v>
      </c>
      <c r="L2134" s="21" t="e">
        <f>IF(OR($B2134="",L$3&lt;$D2134+Настройки!$B$7),0,MAX(0,$E2134-MAX(0,SUMIFS(Тех_Движение!$G$2:$G$5111,Тех_Движение!$D$2:$D$5111,$C2134,Тех_Движение!$B$2:$B$5111,"&lt;="&amp;L$3)-$F2134)))</f>
        <v>#VALUE!</v>
      </c>
      <c r="M2134" s="21" t="e">
        <f>IF(OR($B2134="",M$3&lt;$D2134+Настройки!$B$7),0,MAX(0,$E2134-MAX(0,SUMIFS(Тех_Движение!$G$2:$G$5111,Тех_Движение!$D$2:$D$5111,$C2134,Тех_Движение!$B$2:$B$5111,"&lt;="&amp;M$3)-$F2134)))</f>
        <v>#VALUE!</v>
      </c>
      <c r="N2134" s="21" t="e">
        <f>IF(OR($B2134="",N$3&lt;$D2134+Настройки!$B$7),0,MAX(0,$E2134-MAX(0,SUMIFS(Тех_Движение!$G$2:$G$5111,Тех_Движение!$D$2:$D$5111,$C2134,Тех_Движение!$B$2:$B$5111,"&lt;="&amp;N$3)-$F2134)))</f>
        <v>#VALUE!</v>
      </c>
      <c r="O2134" s="21" t="e">
        <f>IF(OR($B2134="",O$3&lt;$D2134+Настройки!$B$7),0,MAX(0,$E2134-MAX(0,SUMIFS(Тех_Движение!$G$2:$G$5111,Тех_Движение!$D$2:$D$5111,$C2134,Тех_Движение!$B$2:$B$5111,"&lt;="&amp;O$3)-$F2134)))</f>
        <v>#VALUE!</v>
      </c>
      <c r="P2134" s="21" t="e">
        <f>IF(OR($B2134="",P$3&lt;$D2134+Настройки!$B$7),0,MAX(0,$E2134-MAX(0,SUMIFS(Тех_Движение!$G$2:$G$5111,Тех_Движение!$D$2:$D$5111,$C2134,Тех_Движение!$B$2:$B$5111,"&lt;="&amp;P$3)-$F2134)))</f>
        <v>#VALUE!</v>
      </c>
      <c r="Q2134" s="21" t="e">
        <f>IF(OR($B2134="",Q$3&lt;$D2134+Настройки!$B$7),0,MAX(0,$E2134-MAX(0,SUMIFS(Тех_Движение!$G$2:$G$5111,Тех_Движение!$D$2:$D$5111,$C2134,Тех_Движение!$B$2:$B$5111,"&lt;="&amp;Q$3)-$F2134)))</f>
        <v>#VALUE!</v>
      </c>
      <c r="R2134" s="21" t="str">
        <f t="shared" si="100"/>
        <v/>
      </c>
      <c r="S2134" s="23" t="str">
        <f>IF($B2134="","",VLOOKUP($C2134,Настройки!$A$11:$L$17,9,FALSE))</f>
        <v/>
      </c>
      <c r="T2134" s="23" t="str">
        <f t="shared" si="101"/>
        <v/>
      </c>
    </row>
    <row r="2135" spans="1:20" x14ac:dyDescent="0.3">
      <c r="A2135" s="20">
        <f>Тех_Движение!$A$2132</f>
        <v>2131</v>
      </c>
      <c r="B2135" s="20" t="str">
        <f>IF(Тех_Движение!$F$2132&gt;0,Тех_Движение!$I$2132,"")</f>
        <v/>
      </c>
      <c r="C2135" s="20" t="str">
        <f>IF($B2135="","",Тех_Движение!$D$2132)</f>
        <v/>
      </c>
      <c r="D2135" s="9" t="str">
        <f>IF($B2135="","",Тех_Движение!$B$2132)</f>
        <v/>
      </c>
      <c r="E2135" s="21" t="str">
        <f>IF($B2135="","",Тех_Движение!$F$2132)</f>
        <v/>
      </c>
      <c r="F2135" s="21" t="str">
        <f>IF($B2135="","",SUMIFS($E$5:$E2134,$C$5:$C2134,$C2135))</f>
        <v/>
      </c>
      <c r="G2135" s="21" t="str">
        <f>IF($B2135="","",MAX(0,$E2135-MAX(0,SUMIFS(Тех_Движение!$G$2:$G$5111,Тех_Движение!$D$2:$D$5111,$C2135,Тех_Движение!$B$2:$B$5111,"&lt;="&amp;Настройки!$B$5-1)-$F2135)))</f>
        <v/>
      </c>
      <c r="H2135" s="21" t="str">
        <f>IF($B2135="","",IF(AND($D2135&gt;=Настройки!$B$5,$D2135&lt;=Настройки!$B$6),$E2135,0))</f>
        <v/>
      </c>
      <c r="I2135" s="21" t="str">
        <f t="shared" si="99"/>
        <v/>
      </c>
      <c r="J2135" s="21" t="str">
        <f>IF($B2135="","",MAX(0,$E2135-MAX(0,SUMIFS(Тех_Движение!$G$2:$G$5111,Тех_Движение!$D$2:$D$5111,$C2135,Тех_Движение!$B$2:$B$5111,"&lt;="&amp;Настройки!$B$6)-$F2135)))</f>
        <v/>
      </c>
      <c r="K2135" s="21" t="e">
        <f>IF(OR($B2135="",K$3&lt;$D2135+Настройки!$B$7),0,MAX(0,$E2135-MAX(0,SUMIFS(Тех_Движение!$G$2:$G$5111,Тех_Движение!$D$2:$D$5111,$C2135,Тех_Движение!$B$2:$B$5111,"&lt;="&amp;K$3)-$F2135)))</f>
        <v>#VALUE!</v>
      </c>
      <c r="L2135" s="21" t="e">
        <f>IF(OR($B2135="",L$3&lt;$D2135+Настройки!$B$7),0,MAX(0,$E2135-MAX(0,SUMIFS(Тех_Движение!$G$2:$G$5111,Тех_Движение!$D$2:$D$5111,$C2135,Тех_Движение!$B$2:$B$5111,"&lt;="&amp;L$3)-$F2135)))</f>
        <v>#VALUE!</v>
      </c>
      <c r="M2135" s="21" t="e">
        <f>IF(OR($B2135="",M$3&lt;$D2135+Настройки!$B$7),0,MAX(0,$E2135-MAX(0,SUMIFS(Тех_Движение!$G$2:$G$5111,Тех_Движение!$D$2:$D$5111,$C2135,Тех_Движение!$B$2:$B$5111,"&lt;="&amp;M$3)-$F2135)))</f>
        <v>#VALUE!</v>
      </c>
      <c r="N2135" s="21" t="e">
        <f>IF(OR($B2135="",N$3&lt;$D2135+Настройки!$B$7),0,MAX(0,$E2135-MAX(0,SUMIFS(Тех_Движение!$G$2:$G$5111,Тех_Движение!$D$2:$D$5111,$C2135,Тех_Движение!$B$2:$B$5111,"&lt;="&amp;N$3)-$F2135)))</f>
        <v>#VALUE!</v>
      </c>
      <c r="O2135" s="21" t="e">
        <f>IF(OR($B2135="",O$3&lt;$D2135+Настройки!$B$7),0,MAX(0,$E2135-MAX(0,SUMIFS(Тех_Движение!$G$2:$G$5111,Тех_Движение!$D$2:$D$5111,$C2135,Тех_Движение!$B$2:$B$5111,"&lt;="&amp;O$3)-$F2135)))</f>
        <v>#VALUE!</v>
      </c>
      <c r="P2135" s="21" t="e">
        <f>IF(OR($B2135="",P$3&lt;$D2135+Настройки!$B$7),0,MAX(0,$E2135-MAX(0,SUMIFS(Тех_Движение!$G$2:$G$5111,Тех_Движение!$D$2:$D$5111,$C2135,Тех_Движение!$B$2:$B$5111,"&lt;="&amp;P$3)-$F2135)))</f>
        <v>#VALUE!</v>
      </c>
      <c r="Q2135" s="21" t="e">
        <f>IF(OR($B2135="",Q$3&lt;$D2135+Настройки!$B$7),0,MAX(0,$E2135-MAX(0,SUMIFS(Тех_Движение!$G$2:$G$5111,Тех_Движение!$D$2:$D$5111,$C2135,Тех_Движение!$B$2:$B$5111,"&lt;="&amp;Q$3)-$F2135)))</f>
        <v>#VALUE!</v>
      </c>
      <c r="R2135" s="21" t="str">
        <f t="shared" si="100"/>
        <v/>
      </c>
      <c r="S2135" s="23" t="str">
        <f>IF($B2135="","",VLOOKUP($C2135,Настройки!$A$11:$L$17,9,FALSE))</f>
        <v/>
      </c>
      <c r="T2135" s="23" t="str">
        <f t="shared" si="101"/>
        <v/>
      </c>
    </row>
    <row r="2136" spans="1:20" x14ac:dyDescent="0.3">
      <c r="A2136" s="20">
        <f>Тех_Движение!$A$2133</f>
        <v>2132</v>
      </c>
      <c r="B2136" s="20" t="str">
        <f>IF(Тех_Движение!$F$2133&gt;0,Тех_Движение!$I$2133,"")</f>
        <v/>
      </c>
      <c r="C2136" s="20" t="str">
        <f>IF($B2136="","",Тех_Движение!$D$2133)</f>
        <v/>
      </c>
      <c r="D2136" s="9" t="str">
        <f>IF($B2136="","",Тех_Движение!$B$2133)</f>
        <v/>
      </c>
      <c r="E2136" s="21" t="str">
        <f>IF($B2136="","",Тех_Движение!$F$2133)</f>
        <v/>
      </c>
      <c r="F2136" s="21" t="str">
        <f>IF($B2136="","",SUMIFS($E$5:$E2135,$C$5:$C2135,$C2136))</f>
        <v/>
      </c>
      <c r="G2136" s="21" t="str">
        <f>IF($B2136="","",MAX(0,$E2136-MAX(0,SUMIFS(Тех_Движение!$G$2:$G$5111,Тех_Движение!$D$2:$D$5111,$C2136,Тех_Движение!$B$2:$B$5111,"&lt;="&amp;Настройки!$B$5-1)-$F2136)))</f>
        <v/>
      </c>
      <c r="H2136" s="21" t="str">
        <f>IF($B2136="","",IF(AND($D2136&gt;=Настройки!$B$5,$D2136&lt;=Настройки!$B$6),$E2136,0))</f>
        <v/>
      </c>
      <c r="I2136" s="21" t="str">
        <f t="shared" si="99"/>
        <v/>
      </c>
      <c r="J2136" s="21" t="str">
        <f>IF($B2136="","",MAX(0,$E2136-MAX(0,SUMIFS(Тех_Движение!$G$2:$G$5111,Тех_Движение!$D$2:$D$5111,$C2136,Тех_Движение!$B$2:$B$5111,"&lt;="&amp;Настройки!$B$6)-$F2136)))</f>
        <v/>
      </c>
      <c r="K2136" s="21" t="e">
        <f>IF(OR($B2136="",K$3&lt;$D2136+Настройки!$B$7),0,MAX(0,$E2136-MAX(0,SUMIFS(Тех_Движение!$G$2:$G$5111,Тех_Движение!$D$2:$D$5111,$C2136,Тех_Движение!$B$2:$B$5111,"&lt;="&amp;K$3)-$F2136)))</f>
        <v>#VALUE!</v>
      </c>
      <c r="L2136" s="21" t="e">
        <f>IF(OR($B2136="",L$3&lt;$D2136+Настройки!$B$7),0,MAX(0,$E2136-MAX(0,SUMIFS(Тех_Движение!$G$2:$G$5111,Тех_Движение!$D$2:$D$5111,$C2136,Тех_Движение!$B$2:$B$5111,"&lt;="&amp;L$3)-$F2136)))</f>
        <v>#VALUE!</v>
      </c>
      <c r="M2136" s="21" t="e">
        <f>IF(OR($B2136="",M$3&lt;$D2136+Настройки!$B$7),0,MAX(0,$E2136-MAX(0,SUMIFS(Тех_Движение!$G$2:$G$5111,Тех_Движение!$D$2:$D$5111,$C2136,Тех_Движение!$B$2:$B$5111,"&lt;="&amp;M$3)-$F2136)))</f>
        <v>#VALUE!</v>
      </c>
      <c r="N2136" s="21" t="e">
        <f>IF(OR($B2136="",N$3&lt;$D2136+Настройки!$B$7),0,MAX(0,$E2136-MAX(0,SUMIFS(Тех_Движение!$G$2:$G$5111,Тех_Движение!$D$2:$D$5111,$C2136,Тех_Движение!$B$2:$B$5111,"&lt;="&amp;N$3)-$F2136)))</f>
        <v>#VALUE!</v>
      </c>
      <c r="O2136" s="21" t="e">
        <f>IF(OR($B2136="",O$3&lt;$D2136+Настройки!$B$7),0,MAX(0,$E2136-MAX(0,SUMIFS(Тех_Движение!$G$2:$G$5111,Тех_Движение!$D$2:$D$5111,$C2136,Тех_Движение!$B$2:$B$5111,"&lt;="&amp;O$3)-$F2136)))</f>
        <v>#VALUE!</v>
      </c>
      <c r="P2136" s="21" t="e">
        <f>IF(OR($B2136="",P$3&lt;$D2136+Настройки!$B$7),0,MAX(0,$E2136-MAX(0,SUMIFS(Тех_Движение!$G$2:$G$5111,Тех_Движение!$D$2:$D$5111,$C2136,Тех_Движение!$B$2:$B$5111,"&lt;="&amp;P$3)-$F2136)))</f>
        <v>#VALUE!</v>
      </c>
      <c r="Q2136" s="21" t="e">
        <f>IF(OR($B2136="",Q$3&lt;$D2136+Настройки!$B$7),0,MAX(0,$E2136-MAX(0,SUMIFS(Тех_Движение!$G$2:$G$5111,Тех_Движение!$D$2:$D$5111,$C2136,Тех_Движение!$B$2:$B$5111,"&lt;="&amp;Q$3)-$F2136)))</f>
        <v>#VALUE!</v>
      </c>
      <c r="R2136" s="21" t="str">
        <f t="shared" si="100"/>
        <v/>
      </c>
      <c r="S2136" s="23" t="str">
        <f>IF($B2136="","",VLOOKUP($C2136,Настройки!$A$11:$L$17,9,FALSE))</f>
        <v/>
      </c>
      <c r="T2136" s="23" t="str">
        <f t="shared" si="101"/>
        <v/>
      </c>
    </row>
    <row r="2137" spans="1:20" x14ac:dyDescent="0.3">
      <c r="A2137" s="20">
        <f>Тех_Движение!$A$2134</f>
        <v>2133</v>
      </c>
      <c r="B2137" s="20" t="str">
        <f>IF(Тех_Движение!$F$2134&gt;0,Тех_Движение!$I$2134,"")</f>
        <v/>
      </c>
      <c r="C2137" s="20" t="str">
        <f>IF($B2137="","",Тех_Движение!$D$2134)</f>
        <v/>
      </c>
      <c r="D2137" s="9" t="str">
        <f>IF($B2137="","",Тех_Движение!$B$2134)</f>
        <v/>
      </c>
      <c r="E2137" s="21" t="str">
        <f>IF($B2137="","",Тех_Движение!$F$2134)</f>
        <v/>
      </c>
      <c r="F2137" s="21" t="str">
        <f>IF($B2137="","",SUMIFS($E$5:$E2136,$C$5:$C2136,$C2137))</f>
        <v/>
      </c>
      <c r="G2137" s="21" t="str">
        <f>IF($B2137="","",MAX(0,$E2137-MAX(0,SUMIFS(Тех_Движение!$G$2:$G$5111,Тех_Движение!$D$2:$D$5111,$C2137,Тех_Движение!$B$2:$B$5111,"&lt;="&amp;Настройки!$B$5-1)-$F2137)))</f>
        <v/>
      </c>
      <c r="H2137" s="21" t="str">
        <f>IF($B2137="","",IF(AND($D2137&gt;=Настройки!$B$5,$D2137&lt;=Настройки!$B$6),$E2137,0))</f>
        <v/>
      </c>
      <c r="I2137" s="21" t="str">
        <f t="shared" si="99"/>
        <v/>
      </c>
      <c r="J2137" s="21" t="str">
        <f>IF($B2137="","",MAX(0,$E2137-MAX(0,SUMIFS(Тех_Движение!$G$2:$G$5111,Тех_Движение!$D$2:$D$5111,$C2137,Тех_Движение!$B$2:$B$5111,"&lt;="&amp;Настройки!$B$6)-$F2137)))</f>
        <v/>
      </c>
      <c r="K2137" s="21" t="e">
        <f>IF(OR($B2137="",K$3&lt;$D2137+Настройки!$B$7),0,MAX(0,$E2137-MAX(0,SUMIFS(Тех_Движение!$G$2:$G$5111,Тех_Движение!$D$2:$D$5111,$C2137,Тех_Движение!$B$2:$B$5111,"&lt;="&amp;K$3)-$F2137)))</f>
        <v>#VALUE!</v>
      </c>
      <c r="L2137" s="21" t="e">
        <f>IF(OR($B2137="",L$3&lt;$D2137+Настройки!$B$7),0,MAX(0,$E2137-MAX(0,SUMIFS(Тех_Движение!$G$2:$G$5111,Тех_Движение!$D$2:$D$5111,$C2137,Тех_Движение!$B$2:$B$5111,"&lt;="&amp;L$3)-$F2137)))</f>
        <v>#VALUE!</v>
      </c>
      <c r="M2137" s="21" t="e">
        <f>IF(OR($B2137="",M$3&lt;$D2137+Настройки!$B$7),0,MAX(0,$E2137-MAX(0,SUMIFS(Тех_Движение!$G$2:$G$5111,Тех_Движение!$D$2:$D$5111,$C2137,Тех_Движение!$B$2:$B$5111,"&lt;="&amp;M$3)-$F2137)))</f>
        <v>#VALUE!</v>
      </c>
      <c r="N2137" s="21" t="e">
        <f>IF(OR($B2137="",N$3&lt;$D2137+Настройки!$B$7),0,MAX(0,$E2137-MAX(0,SUMIFS(Тех_Движение!$G$2:$G$5111,Тех_Движение!$D$2:$D$5111,$C2137,Тех_Движение!$B$2:$B$5111,"&lt;="&amp;N$3)-$F2137)))</f>
        <v>#VALUE!</v>
      </c>
      <c r="O2137" s="21" t="e">
        <f>IF(OR($B2137="",O$3&lt;$D2137+Настройки!$B$7),0,MAX(0,$E2137-MAX(0,SUMIFS(Тех_Движение!$G$2:$G$5111,Тех_Движение!$D$2:$D$5111,$C2137,Тех_Движение!$B$2:$B$5111,"&lt;="&amp;O$3)-$F2137)))</f>
        <v>#VALUE!</v>
      </c>
      <c r="P2137" s="21" t="e">
        <f>IF(OR($B2137="",P$3&lt;$D2137+Настройки!$B$7),0,MAX(0,$E2137-MAX(0,SUMIFS(Тех_Движение!$G$2:$G$5111,Тех_Движение!$D$2:$D$5111,$C2137,Тех_Движение!$B$2:$B$5111,"&lt;="&amp;P$3)-$F2137)))</f>
        <v>#VALUE!</v>
      </c>
      <c r="Q2137" s="21" t="e">
        <f>IF(OR($B2137="",Q$3&lt;$D2137+Настройки!$B$7),0,MAX(0,$E2137-MAX(0,SUMIFS(Тех_Движение!$G$2:$G$5111,Тех_Движение!$D$2:$D$5111,$C2137,Тех_Движение!$B$2:$B$5111,"&lt;="&amp;Q$3)-$F2137)))</f>
        <v>#VALUE!</v>
      </c>
      <c r="R2137" s="21" t="str">
        <f t="shared" si="100"/>
        <v/>
      </c>
      <c r="S2137" s="23" t="str">
        <f>IF($B2137="","",VLOOKUP($C2137,Настройки!$A$11:$L$17,9,FALSE))</f>
        <v/>
      </c>
      <c r="T2137" s="23" t="str">
        <f t="shared" si="101"/>
        <v/>
      </c>
    </row>
    <row r="2138" spans="1:20" x14ac:dyDescent="0.3">
      <c r="A2138" s="20">
        <f>Тех_Движение!$A$2135</f>
        <v>2134</v>
      </c>
      <c r="B2138" s="20" t="str">
        <f>IF(Тех_Движение!$F$2135&gt;0,Тех_Движение!$I$2135,"")</f>
        <v/>
      </c>
      <c r="C2138" s="20" t="str">
        <f>IF($B2138="","",Тех_Движение!$D$2135)</f>
        <v/>
      </c>
      <c r="D2138" s="9" t="str">
        <f>IF($B2138="","",Тех_Движение!$B$2135)</f>
        <v/>
      </c>
      <c r="E2138" s="21" t="str">
        <f>IF($B2138="","",Тех_Движение!$F$2135)</f>
        <v/>
      </c>
      <c r="F2138" s="21" t="str">
        <f>IF($B2138="","",SUMIFS($E$5:$E2137,$C$5:$C2137,$C2138))</f>
        <v/>
      </c>
      <c r="G2138" s="21" t="str">
        <f>IF($B2138="","",MAX(0,$E2138-MAX(0,SUMIFS(Тех_Движение!$G$2:$G$5111,Тех_Движение!$D$2:$D$5111,$C2138,Тех_Движение!$B$2:$B$5111,"&lt;="&amp;Настройки!$B$5-1)-$F2138)))</f>
        <v/>
      </c>
      <c r="H2138" s="21" t="str">
        <f>IF($B2138="","",IF(AND($D2138&gt;=Настройки!$B$5,$D2138&lt;=Настройки!$B$6),$E2138,0))</f>
        <v/>
      </c>
      <c r="I2138" s="21" t="str">
        <f t="shared" si="99"/>
        <v/>
      </c>
      <c r="J2138" s="21" t="str">
        <f>IF($B2138="","",MAX(0,$E2138-MAX(0,SUMIFS(Тех_Движение!$G$2:$G$5111,Тех_Движение!$D$2:$D$5111,$C2138,Тех_Движение!$B$2:$B$5111,"&lt;="&amp;Настройки!$B$6)-$F2138)))</f>
        <v/>
      </c>
      <c r="K2138" s="21" t="e">
        <f>IF(OR($B2138="",K$3&lt;$D2138+Настройки!$B$7),0,MAX(0,$E2138-MAX(0,SUMIFS(Тех_Движение!$G$2:$G$5111,Тех_Движение!$D$2:$D$5111,$C2138,Тех_Движение!$B$2:$B$5111,"&lt;="&amp;K$3)-$F2138)))</f>
        <v>#VALUE!</v>
      </c>
      <c r="L2138" s="21" t="e">
        <f>IF(OR($B2138="",L$3&lt;$D2138+Настройки!$B$7),0,MAX(0,$E2138-MAX(0,SUMIFS(Тех_Движение!$G$2:$G$5111,Тех_Движение!$D$2:$D$5111,$C2138,Тех_Движение!$B$2:$B$5111,"&lt;="&amp;L$3)-$F2138)))</f>
        <v>#VALUE!</v>
      </c>
      <c r="M2138" s="21" t="e">
        <f>IF(OR($B2138="",M$3&lt;$D2138+Настройки!$B$7),0,MAX(0,$E2138-MAX(0,SUMIFS(Тех_Движение!$G$2:$G$5111,Тех_Движение!$D$2:$D$5111,$C2138,Тех_Движение!$B$2:$B$5111,"&lt;="&amp;M$3)-$F2138)))</f>
        <v>#VALUE!</v>
      </c>
      <c r="N2138" s="21" t="e">
        <f>IF(OR($B2138="",N$3&lt;$D2138+Настройки!$B$7),0,MAX(0,$E2138-MAX(0,SUMIFS(Тех_Движение!$G$2:$G$5111,Тех_Движение!$D$2:$D$5111,$C2138,Тех_Движение!$B$2:$B$5111,"&lt;="&amp;N$3)-$F2138)))</f>
        <v>#VALUE!</v>
      </c>
      <c r="O2138" s="21" t="e">
        <f>IF(OR($B2138="",O$3&lt;$D2138+Настройки!$B$7),0,MAX(0,$E2138-MAX(0,SUMIFS(Тех_Движение!$G$2:$G$5111,Тех_Движение!$D$2:$D$5111,$C2138,Тех_Движение!$B$2:$B$5111,"&lt;="&amp;O$3)-$F2138)))</f>
        <v>#VALUE!</v>
      </c>
      <c r="P2138" s="21" t="e">
        <f>IF(OR($B2138="",P$3&lt;$D2138+Настройки!$B$7),0,MAX(0,$E2138-MAX(0,SUMIFS(Тех_Движение!$G$2:$G$5111,Тех_Движение!$D$2:$D$5111,$C2138,Тех_Движение!$B$2:$B$5111,"&lt;="&amp;P$3)-$F2138)))</f>
        <v>#VALUE!</v>
      </c>
      <c r="Q2138" s="21" t="e">
        <f>IF(OR($B2138="",Q$3&lt;$D2138+Настройки!$B$7),0,MAX(0,$E2138-MAX(0,SUMIFS(Тех_Движение!$G$2:$G$5111,Тех_Движение!$D$2:$D$5111,$C2138,Тех_Движение!$B$2:$B$5111,"&lt;="&amp;Q$3)-$F2138)))</f>
        <v>#VALUE!</v>
      </c>
      <c r="R2138" s="21" t="str">
        <f t="shared" si="100"/>
        <v/>
      </c>
      <c r="S2138" s="23" t="str">
        <f>IF($B2138="","",VLOOKUP($C2138,Настройки!$A$11:$L$17,9,FALSE))</f>
        <v/>
      </c>
      <c r="T2138" s="23" t="str">
        <f t="shared" si="101"/>
        <v/>
      </c>
    </row>
    <row r="2139" spans="1:20" x14ac:dyDescent="0.3">
      <c r="A2139" s="20">
        <f>Тех_Движение!$A$2136</f>
        <v>2135</v>
      </c>
      <c r="B2139" s="20" t="str">
        <f>IF(Тех_Движение!$F$2136&gt;0,Тех_Движение!$I$2136,"")</f>
        <v/>
      </c>
      <c r="C2139" s="20" t="str">
        <f>IF($B2139="","",Тех_Движение!$D$2136)</f>
        <v/>
      </c>
      <c r="D2139" s="9" t="str">
        <f>IF($B2139="","",Тех_Движение!$B$2136)</f>
        <v/>
      </c>
      <c r="E2139" s="21" t="str">
        <f>IF($B2139="","",Тех_Движение!$F$2136)</f>
        <v/>
      </c>
      <c r="F2139" s="21" t="str">
        <f>IF($B2139="","",SUMIFS($E$5:$E2138,$C$5:$C2138,$C2139))</f>
        <v/>
      </c>
      <c r="G2139" s="21" t="str">
        <f>IF($B2139="","",MAX(0,$E2139-MAX(0,SUMIFS(Тех_Движение!$G$2:$G$5111,Тех_Движение!$D$2:$D$5111,$C2139,Тех_Движение!$B$2:$B$5111,"&lt;="&amp;Настройки!$B$5-1)-$F2139)))</f>
        <v/>
      </c>
      <c r="H2139" s="21" t="str">
        <f>IF($B2139="","",IF(AND($D2139&gt;=Настройки!$B$5,$D2139&lt;=Настройки!$B$6),$E2139,0))</f>
        <v/>
      </c>
      <c r="I2139" s="21" t="str">
        <f t="shared" si="99"/>
        <v/>
      </c>
      <c r="J2139" s="21" t="str">
        <f>IF($B2139="","",MAX(0,$E2139-MAX(0,SUMIFS(Тех_Движение!$G$2:$G$5111,Тех_Движение!$D$2:$D$5111,$C2139,Тех_Движение!$B$2:$B$5111,"&lt;="&amp;Настройки!$B$6)-$F2139)))</f>
        <v/>
      </c>
      <c r="K2139" s="21" t="e">
        <f>IF(OR($B2139="",K$3&lt;$D2139+Настройки!$B$7),0,MAX(0,$E2139-MAX(0,SUMIFS(Тех_Движение!$G$2:$G$5111,Тех_Движение!$D$2:$D$5111,$C2139,Тех_Движение!$B$2:$B$5111,"&lt;="&amp;K$3)-$F2139)))</f>
        <v>#VALUE!</v>
      </c>
      <c r="L2139" s="21" t="e">
        <f>IF(OR($B2139="",L$3&lt;$D2139+Настройки!$B$7),0,MAX(0,$E2139-MAX(0,SUMIFS(Тех_Движение!$G$2:$G$5111,Тех_Движение!$D$2:$D$5111,$C2139,Тех_Движение!$B$2:$B$5111,"&lt;="&amp;L$3)-$F2139)))</f>
        <v>#VALUE!</v>
      </c>
      <c r="M2139" s="21" t="e">
        <f>IF(OR($B2139="",M$3&lt;$D2139+Настройки!$B$7),0,MAX(0,$E2139-MAX(0,SUMIFS(Тех_Движение!$G$2:$G$5111,Тех_Движение!$D$2:$D$5111,$C2139,Тех_Движение!$B$2:$B$5111,"&lt;="&amp;M$3)-$F2139)))</f>
        <v>#VALUE!</v>
      </c>
      <c r="N2139" s="21" t="e">
        <f>IF(OR($B2139="",N$3&lt;$D2139+Настройки!$B$7),0,MAX(0,$E2139-MAX(0,SUMIFS(Тех_Движение!$G$2:$G$5111,Тех_Движение!$D$2:$D$5111,$C2139,Тех_Движение!$B$2:$B$5111,"&lt;="&amp;N$3)-$F2139)))</f>
        <v>#VALUE!</v>
      </c>
      <c r="O2139" s="21" t="e">
        <f>IF(OR($B2139="",O$3&lt;$D2139+Настройки!$B$7),0,MAX(0,$E2139-MAX(0,SUMIFS(Тех_Движение!$G$2:$G$5111,Тех_Движение!$D$2:$D$5111,$C2139,Тех_Движение!$B$2:$B$5111,"&lt;="&amp;O$3)-$F2139)))</f>
        <v>#VALUE!</v>
      </c>
      <c r="P2139" s="21" t="e">
        <f>IF(OR($B2139="",P$3&lt;$D2139+Настройки!$B$7),0,MAX(0,$E2139-MAX(0,SUMIFS(Тех_Движение!$G$2:$G$5111,Тех_Движение!$D$2:$D$5111,$C2139,Тех_Движение!$B$2:$B$5111,"&lt;="&amp;P$3)-$F2139)))</f>
        <v>#VALUE!</v>
      </c>
      <c r="Q2139" s="21" t="e">
        <f>IF(OR($B2139="",Q$3&lt;$D2139+Настройки!$B$7),0,MAX(0,$E2139-MAX(0,SUMIFS(Тех_Движение!$G$2:$G$5111,Тех_Движение!$D$2:$D$5111,$C2139,Тех_Движение!$B$2:$B$5111,"&lt;="&amp;Q$3)-$F2139)))</f>
        <v>#VALUE!</v>
      </c>
      <c r="R2139" s="21" t="str">
        <f t="shared" si="100"/>
        <v/>
      </c>
      <c r="S2139" s="23" t="str">
        <f>IF($B2139="","",VLOOKUP($C2139,Настройки!$A$11:$L$17,9,FALSE))</f>
        <v/>
      </c>
      <c r="T2139" s="23" t="str">
        <f t="shared" si="101"/>
        <v/>
      </c>
    </row>
    <row r="2140" spans="1:20" x14ac:dyDescent="0.3">
      <c r="A2140" s="20">
        <f>Тех_Движение!$A$2137</f>
        <v>2136</v>
      </c>
      <c r="B2140" s="20" t="str">
        <f>IF(Тех_Движение!$F$2137&gt;0,Тех_Движение!$I$2137,"")</f>
        <v/>
      </c>
      <c r="C2140" s="20" t="str">
        <f>IF($B2140="","",Тех_Движение!$D$2137)</f>
        <v/>
      </c>
      <c r="D2140" s="9" t="str">
        <f>IF($B2140="","",Тех_Движение!$B$2137)</f>
        <v/>
      </c>
      <c r="E2140" s="21" t="str">
        <f>IF($B2140="","",Тех_Движение!$F$2137)</f>
        <v/>
      </c>
      <c r="F2140" s="21" t="str">
        <f>IF($B2140="","",SUMIFS($E$5:$E2139,$C$5:$C2139,$C2140))</f>
        <v/>
      </c>
      <c r="G2140" s="21" t="str">
        <f>IF($B2140="","",MAX(0,$E2140-MAX(0,SUMIFS(Тех_Движение!$G$2:$G$5111,Тех_Движение!$D$2:$D$5111,$C2140,Тех_Движение!$B$2:$B$5111,"&lt;="&amp;Настройки!$B$5-1)-$F2140)))</f>
        <v/>
      </c>
      <c r="H2140" s="21" t="str">
        <f>IF($B2140="","",IF(AND($D2140&gt;=Настройки!$B$5,$D2140&lt;=Настройки!$B$6),$E2140,0))</f>
        <v/>
      </c>
      <c r="I2140" s="21" t="str">
        <f t="shared" si="99"/>
        <v/>
      </c>
      <c r="J2140" s="21" t="str">
        <f>IF($B2140="","",MAX(0,$E2140-MAX(0,SUMIFS(Тех_Движение!$G$2:$G$5111,Тех_Движение!$D$2:$D$5111,$C2140,Тех_Движение!$B$2:$B$5111,"&lt;="&amp;Настройки!$B$6)-$F2140)))</f>
        <v/>
      </c>
      <c r="K2140" s="21" t="e">
        <f>IF(OR($B2140="",K$3&lt;$D2140+Настройки!$B$7),0,MAX(0,$E2140-MAX(0,SUMIFS(Тех_Движение!$G$2:$G$5111,Тех_Движение!$D$2:$D$5111,$C2140,Тех_Движение!$B$2:$B$5111,"&lt;="&amp;K$3)-$F2140)))</f>
        <v>#VALUE!</v>
      </c>
      <c r="L2140" s="21" t="e">
        <f>IF(OR($B2140="",L$3&lt;$D2140+Настройки!$B$7),0,MAX(0,$E2140-MAX(0,SUMIFS(Тех_Движение!$G$2:$G$5111,Тех_Движение!$D$2:$D$5111,$C2140,Тех_Движение!$B$2:$B$5111,"&lt;="&amp;L$3)-$F2140)))</f>
        <v>#VALUE!</v>
      </c>
      <c r="M2140" s="21" t="e">
        <f>IF(OR($B2140="",M$3&lt;$D2140+Настройки!$B$7),0,MAX(0,$E2140-MAX(0,SUMIFS(Тех_Движение!$G$2:$G$5111,Тех_Движение!$D$2:$D$5111,$C2140,Тех_Движение!$B$2:$B$5111,"&lt;="&amp;M$3)-$F2140)))</f>
        <v>#VALUE!</v>
      </c>
      <c r="N2140" s="21" t="e">
        <f>IF(OR($B2140="",N$3&lt;$D2140+Настройки!$B$7),0,MAX(0,$E2140-MAX(0,SUMIFS(Тех_Движение!$G$2:$G$5111,Тех_Движение!$D$2:$D$5111,$C2140,Тех_Движение!$B$2:$B$5111,"&lt;="&amp;N$3)-$F2140)))</f>
        <v>#VALUE!</v>
      </c>
      <c r="O2140" s="21" t="e">
        <f>IF(OR($B2140="",O$3&lt;$D2140+Настройки!$B$7),0,MAX(0,$E2140-MAX(0,SUMIFS(Тех_Движение!$G$2:$G$5111,Тех_Движение!$D$2:$D$5111,$C2140,Тех_Движение!$B$2:$B$5111,"&lt;="&amp;O$3)-$F2140)))</f>
        <v>#VALUE!</v>
      </c>
      <c r="P2140" s="21" t="e">
        <f>IF(OR($B2140="",P$3&lt;$D2140+Настройки!$B$7),0,MAX(0,$E2140-MAX(0,SUMIFS(Тех_Движение!$G$2:$G$5111,Тех_Движение!$D$2:$D$5111,$C2140,Тех_Движение!$B$2:$B$5111,"&lt;="&amp;P$3)-$F2140)))</f>
        <v>#VALUE!</v>
      </c>
      <c r="Q2140" s="21" t="e">
        <f>IF(OR($B2140="",Q$3&lt;$D2140+Настройки!$B$7),0,MAX(0,$E2140-MAX(0,SUMIFS(Тех_Движение!$G$2:$G$5111,Тех_Движение!$D$2:$D$5111,$C2140,Тех_Движение!$B$2:$B$5111,"&lt;="&amp;Q$3)-$F2140)))</f>
        <v>#VALUE!</v>
      </c>
      <c r="R2140" s="21" t="str">
        <f t="shared" si="100"/>
        <v/>
      </c>
      <c r="S2140" s="23" t="str">
        <f>IF($B2140="","",VLOOKUP($C2140,Настройки!$A$11:$L$17,9,FALSE))</f>
        <v/>
      </c>
      <c r="T2140" s="23" t="str">
        <f t="shared" si="101"/>
        <v/>
      </c>
    </row>
    <row r="2141" spans="1:20" x14ac:dyDescent="0.3">
      <c r="A2141" s="20">
        <f>Тех_Движение!$A$2138</f>
        <v>2137</v>
      </c>
      <c r="B2141" s="20" t="str">
        <f>IF(Тех_Движение!$F$2138&gt;0,Тех_Движение!$I$2138,"")</f>
        <v/>
      </c>
      <c r="C2141" s="20" t="str">
        <f>IF($B2141="","",Тех_Движение!$D$2138)</f>
        <v/>
      </c>
      <c r="D2141" s="9" t="str">
        <f>IF($B2141="","",Тех_Движение!$B$2138)</f>
        <v/>
      </c>
      <c r="E2141" s="21" t="str">
        <f>IF($B2141="","",Тех_Движение!$F$2138)</f>
        <v/>
      </c>
      <c r="F2141" s="21" t="str">
        <f>IF($B2141="","",SUMIFS($E$5:$E2140,$C$5:$C2140,$C2141))</f>
        <v/>
      </c>
      <c r="G2141" s="21" t="str">
        <f>IF($B2141="","",MAX(0,$E2141-MAX(0,SUMIFS(Тех_Движение!$G$2:$G$5111,Тех_Движение!$D$2:$D$5111,$C2141,Тех_Движение!$B$2:$B$5111,"&lt;="&amp;Настройки!$B$5-1)-$F2141)))</f>
        <v/>
      </c>
      <c r="H2141" s="21" t="str">
        <f>IF($B2141="","",IF(AND($D2141&gt;=Настройки!$B$5,$D2141&lt;=Настройки!$B$6),$E2141,0))</f>
        <v/>
      </c>
      <c r="I2141" s="21" t="str">
        <f t="shared" si="99"/>
        <v/>
      </c>
      <c r="J2141" s="21" t="str">
        <f>IF($B2141="","",MAX(0,$E2141-MAX(0,SUMIFS(Тех_Движение!$G$2:$G$5111,Тех_Движение!$D$2:$D$5111,$C2141,Тех_Движение!$B$2:$B$5111,"&lt;="&amp;Настройки!$B$6)-$F2141)))</f>
        <v/>
      </c>
      <c r="K2141" s="21" t="e">
        <f>IF(OR($B2141="",K$3&lt;$D2141+Настройки!$B$7),0,MAX(0,$E2141-MAX(0,SUMIFS(Тех_Движение!$G$2:$G$5111,Тех_Движение!$D$2:$D$5111,$C2141,Тех_Движение!$B$2:$B$5111,"&lt;="&amp;K$3)-$F2141)))</f>
        <v>#VALUE!</v>
      </c>
      <c r="L2141" s="21" t="e">
        <f>IF(OR($B2141="",L$3&lt;$D2141+Настройки!$B$7),0,MAX(0,$E2141-MAX(0,SUMIFS(Тех_Движение!$G$2:$G$5111,Тех_Движение!$D$2:$D$5111,$C2141,Тех_Движение!$B$2:$B$5111,"&lt;="&amp;L$3)-$F2141)))</f>
        <v>#VALUE!</v>
      </c>
      <c r="M2141" s="21" t="e">
        <f>IF(OR($B2141="",M$3&lt;$D2141+Настройки!$B$7),0,MAX(0,$E2141-MAX(0,SUMIFS(Тех_Движение!$G$2:$G$5111,Тех_Движение!$D$2:$D$5111,$C2141,Тех_Движение!$B$2:$B$5111,"&lt;="&amp;M$3)-$F2141)))</f>
        <v>#VALUE!</v>
      </c>
      <c r="N2141" s="21" t="e">
        <f>IF(OR($B2141="",N$3&lt;$D2141+Настройки!$B$7),0,MAX(0,$E2141-MAX(0,SUMIFS(Тех_Движение!$G$2:$G$5111,Тех_Движение!$D$2:$D$5111,$C2141,Тех_Движение!$B$2:$B$5111,"&lt;="&amp;N$3)-$F2141)))</f>
        <v>#VALUE!</v>
      </c>
      <c r="O2141" s="21" t="e">
        <f>IF(OR($B2141="",O$3&lt;$D2141+Настройки!$B$7),0,MAX(0,$E2141-MAX(0,SUMIFS(Тех_Движение!$G$2:$G$5111,Тех_Движение!$D$2:$D$5111,$C2141,Тех_Движение!$B$2:$B$5111,"&lt;="&amp;O$3)-$F2141)))</f>
        <v>#VALUE!</v>
      </c>
      <c r="P2141" s="21" t="e">
        <f>IF(OR($B2141="",P$3&lt;$D2141+Настройки!$B$7),0,MAX(0,$E2141-MAX(0,SUMIFS(Тех_Движение!$G$2:$G$5111,Тех_Движение!$D$2:$D$5111,$C2141,Тех_Движение!$B$2:$B$5111,"&lt;="&amp;P$3)-$F2141)))</f>
        <v>#VALUE!</v>
      </c>
      <c r="Q2141" s="21" t="e">
        <f>IF(OR($B2141="",Q$3&lt;$D2141+Настройки!$B$7),0,MAX(0,$E2141-MAX(0,SUMIFS(Тех_Движение!$G$2:$G$5111,Тех_Движение!$D$2:$D$5111,$C2141,Тех_Движение!$B$2:$B$5111,"&lt;="&amp;Q$3)-$F2141)))</f>
        <v>#VALUE!</v>
      </c>
      <c r="R2141" s="21" t="str">
        <f t="shared" si="100"/>
        <v/>
      </c>
      <c r="S2141" s="23" t="str">
        <f>IF($B2141="","",VLOOKUP($C2141,Настройки!$A$11:$L$17,9,FALSE))</f>
        <v/>
      </c>
      <c r="T2141" s="23" t="str">
        <f t="shared" si="101"/>
        <v/>
      </c>
    </row>
    <row r="2142" spans="1:20" x14ac:dyDescent="0.3">
      <c r="A2142" s="20">
        <f>Тех_Движение!$A$2139</f>
        <v>2138</v>
      </c>
      <c r="B2142" s="20" t="str">
        <f>IF(Тех_Движение!$F$2139&gt;0,Тех_Движение!$I$2139,"")</f>
        <v/>
      </c>
      <c r="C2142" s="20" t="str">
        <f>IF($B2142="","",Тех_Движение!$D$2139)</f>
        <v/>
      </c>
      <c r="D2142" s="9" t="str">
        <f>IF($B2142="","",Тех_Движение!$B$2139)</f>
        <v/>
      </c>
      <c r="E2142" s="21" t="str">
        <f>IF($B2142="","",Тех_Движение!$F$2139)</f>
        <v/>
      </c>
      <c r="F2142" s="21" t="str">
        <f>IF($B2142="","",SUMIFS($E$5:$E2141,$C$5:$C2141,$C2142))</f>
        <v/>
      </c>
      <c r="G2142" s="21" t="str">
        <f>IF($B2142="","",MAX(0,$E2142-MAX(0,SUMIFS(Тех_Движение!$G$2:$G$5111,Тех_Движение!$D$2:$D$5111,$C2142,Тех_Движение!$B$2:$B$5111,"&lt;="&amp;Настройки!$B$5-1)-$F2142)))</f>
        <v/>
      </c>
      <c r="H2142" s="21" t="str">
        <f>IF($B2142="","",IF(AND($D2142&gt;=Настройки!$B$5,$D2142&lt;=Настройки!$B$6),$E2142,0))</f>
        <v/>
      </c>
      <c r="I2142" s="21" t="str">
        <f t="shared" si="99"/>
        <v/>
      </c>
      <c r="J2142" s="21" t="str">
        <f>IF($B2142="","",MAX(0,$E2142-MAX(0,SUMIFS(Тех_Движение!$G$2:$G$5111,Тех_Движение!$D$2:$D$5111,$C2142,Тех_Движение!$B$2:$B$5111,"&lt;="&amp;Настройки!$B$6)-$F2142)))</f>
        <v/>
      </c>
      <c r="K2142" s="21" t="e">
        <f>IF(OR($B2142="",K$3&lt;$D2142+Настройки!$B$7),0,MAX(0,$E2142-MAX(0,SUMIFS(Тех_Движение!$G$2:$G$5111,Тех_Движение!$D$2:$D$5111,$C2142,Тех_Движение!$B$2:$B$5111,"&lt;="&amp;K$3)-$F2142)))</f>
        <v>#VALUE!</v>
      </c>
      <c r="L2142" s="21" t="e">
        <f>IF(OR($B2142="",L$3&lt;$D2142+Настройки!$B$7),0,MAX(0,$E2142-MAX(0,SUMIFS(Тех_Движение!$G$2:$G$5111,Тех_Движение!$D$2:$D$5111,$C2142,Тех_Движение!$B$2:$B$5111,"&lt;="&amp;L$3)-$F2142)))</f>
        <v>#VALUE!</v>
      </c>
      <c r="M2142" s="21" t="e">
        <f>IF(OR($B2142="",M$3&lt;$D2142+Настройки!$B$7),0,MAX(0,$E2142-MAX(0,SUMIFS(Тех_Движение!$G$2:$G$5111,Тех_Движение!$D$2:$D$5111,$C2142,Тех_Движение!$B$2:$B$5111,"&lt;="&amp;M$3)-$F2142)))</f>
        <v>#VALUE!</v>
      </c>
      <c r="N2142" s="21" t="e">
        <f>IF(OR($B2142="",N$3&lt;$D2142+Настройки!$B$7),0,MAX(0,$E2142-MAX(0,SUMIFS(Тех_Движение!$G$2:$G$5111,Тех_Движение!$D$2:$D$5111,$C2142,Тех_Движение!$B$2:$B$5111,"&lt;="&amp;N$3)-$F2142)))</f>
        <v>#VALUE!</v>
      </c>
      <c r="O2142" s="21" t="e">
        <f>IF(OR($B2142="",O$3&lt;$D2142+Настройки!$B$7),0,MAX(0,$E2142-MAX(0,SUMIFS(Тех_Движение!$G$2:$G$5111,Тех_Движение!$D$2:$D$5111,$C2142,Тех_Движение!$B$2:$B$5111,"&lt;="&amp;O$3)-$F2142)))</f>
        <v>#VALUE!</v>
      </c>
      <c r="P2142" s="21" t="e">
        <f>IF(OR($B2142="",P$3&lt;$D2142+Настройки!$B$7),0,MAX(0,$E2142-MAX(0,SUMIFS(Тех_Движение!$G$2:$G$5111,Тех_Движение!$D$2:$D$5111,$C2142,Тех_Движение!$B$2:$B$5111,"&lt;="&amp;P$3)-$F2142)))</f>
        <v>#VALUE!</v>
      </c>
      <c r="Q2142" s="21" t="e">
        <f>IF(OR($B2142="",Q$3&lt;$D2142+Настройки!$B$7),0,MAX(0,$E2142-MAX(0,SUMIFS(Тех_Движение!$G$2:$G$5111,Тех_Движение!$D$2:$D$5111,$C2142,Тех_Движение!$B$2:$B$5111,"&lt;="&amp;Q$3)-$F2142)))</f>
        <v>#VALUE!</v>
      </c>
      <c r="R2142" s="21" t="str">
        <f t="shared" si="100"/>
        <v/>
      </c>
      <c r="S2142" s="23" t="str">
        <f>IF($B2142="","",VLOOKUP($C2142,Настройки!$A$11:$L$17,9,FALSE))</f>
        <v/>
      </c>
      <c r="T2142" s="23" t="str">
        <f t="shared" si="101"/>
        <v/>
      </c>
    </row>
    <row r="2143" spans="1:20" x14ac:dyDescent="0.3">
      <c r="A2143" s="20">
        <f>Тех_Движение!$A$2140</f>
        <v>2139</v>
      </c>
      <c r="B2143" s="20" t="str">
        <f>IF(Тех_Движение!$F$2140&gt;0,Тех_Движение!$I$2140,"")</f>
        <v/>
      </c>
      <c r="C2143" s="20" t="str">
        <f>IF($B2143="","",Тех_Движение!$D$2140)</f>
        <v/>
      </c>
      <c r="D2143" s="9" t="str">
        <f>IF($B2143="","",Тех_Движение!$B$2140)</f>
        <v/>
      </c>
      <c r="E2143" s="21" t="str">
        <f>IF($B2143="","",Тех_Движение!$F$2140)</f>
        <v/>
      </c>
      <c r="F2143" s="21" t="str">
        <f>IF($B2143="","",SUMIFS($E$5:$E2142,$C$5:$C2142,$C2143))</f>
        <v/>
      </c>
      <c r="G2143" s="21" t="str">
        <f>IF($B2143="","",MAX(0,$E2143-MAX(0,SUMIFS(Тех_Движение!$G$2:$G$5111,Тех_Движение!$D$2:$D$5111,$C2143,Тех_Движение!$B$2:$B$5111,"&lt;="&amp;Настройки!$B$5-1)-$F2143)))</f>
        <v/>
      </c>
      <c r="H2143" s="21" t="str">
        <f>IF($B2143="","",IF(AND($D2143&gt;=Настройки!$B$5,$D2143&lt;=Настройки!$B$6),$E2143,0))</f>
        <v/>
      </c>
      <c r="I2143" s="21" t="str">
        <f t="shared" si="99"/>
        <v/>
      </c>
      <c r="J2143" s="21" t="str">
        <f>IF($B2143="","",MAX(0,$E2143-MAX(0,SUMIFS(Тех_Движение!$G$2:$G$5111,Тех_Движение!$D$2:$D$5111,$C2143,Тех_Движение!$B$2:$B$5111,"&lt;="&amp;Настройки!$B$6)-$F2143)))</f>
        <v/>
      </c>
      <c r="K2143" s="21" t="e">
        <f>IF(OR($B2143="",K$3&lt;$D2143+Настройки!$B$7),0,MAX(0,$E2143-MAX(0,SUMIFS(Тех_Движение!$G$2:$G$5111,Тех_Движение!$D$2:$D$5111,$C2143,Тех_Движение!$B$2:$B$5111,"&lt;="&amp;K$3)-$F2143)))</f>
        <v>#VALUE!</v>
      </c>
      <c r="L2143" s="21" t="e">
        <f>IF(OR($B2143="",L$3&lt;$D2143+Настройки!$B$7),0,MAX(0,$E2143-MAX(0,SUMIFS(Тех_Движение!$G$2:$G$5111,Тех_Движение!$D$2:$D$5111,$C2143,Тех_Движение!$B$2:$B$5111,"&lt;="&amp;L$3)-$F2143)))</f>
        <v>#VALUE!</v>
      </c>
      <c r="M2143" s="21" t="e">
        <f>IF(OR($B2143="",M$3&lt;$D2143+Настройки!$B$7),0,MAX(0,$E2143-MAX(0,SUMIFS(Тех_Движение!$G$2:$G$5111,Тех_Движение!$D$2:$D$5111,$C2143,Тех_Движение!$B$2:$B$5111,"&lt;="&amp;M$3)-$F2143)))</f>
        <v>#VALUE!</v>
      </c>
      <c r="N2143" s="21" t="e">
        <f>IF(OR($B2143="",N$3&lt;$D2143+Настройки!$B$7),0,MAX(0,$E2143-MAX(0,SUMIFS(Тех_Движение!$G$2:$G$5111,Тех_Движение!$D$2:$D$5111,$C2143,Тех_Движение!$B$2:$B$5111,"&lt;="&amp;N$3)-$F2143)))</f>
        <v>#VALUE!</v>
      </c>
      <c r="O2143" s="21" t="e">
        <f>IF(OR($B2143="",O$3&lt;$D2143+Настройки!$B$7),0,MAX(0,$E2143-MAX(0,SUMIFS(Тех_Движение!$G$2:$G$5111,Тех_Движение!$D$2:$D$5111,$C2143,Тех_Движение!$B$2:$B$5111,"&lt;="&amp;O$3)-$F2143)))</f>
        <v>#VALUE!</v>
      </c>
      <c r="P2143" s="21" t="e">
        <f>IF(OR($B2143="",P$3&lt;$D2143+Настройки!$B$7),0,MAX(0,$E2143-MAX(0,SUMIFS(Тех_Движение!$G$2:$G$5111,Тех_Движение!$D$2:$D$5111,$C2143,Тех_Движение!$B$2:$B$5111,"&lt;="&amp;P$3)-$F2143)))</f>
        <v>#VALUE!</v>
      </c>
      <c r="Q2143" s="21" t="e">
        <f>IF(OR($B2143="",Q$3&lt;$D2143+Настройки!$B$7),0,MAX(0,$E2143-MAX(0,SUMIFS(Тех_Движение!$G$2:$G$5111,Тех_Движение!$D$2:$D$5111,$C2143,Тех_Движение!$B$2:$B$5111,"&lt;="&amp;Q$3)-$F2143)))</f>
        <v>#VALUE!</v>
      </c>
      <c r="R2143" s="21" t="str">
        <f t="shared" si="100"/>
        <v/>
      </c>
      <c r="S2143" s="23" t="str">
        <f>IF($B2143="","",VLOOKUP($C2143,Настройки!$A$11:$L$17,9,FALSE))</f>
        <v/>
      </c>
      <c r="T2143" s="23" t="str">
        <f t="shared" si="101"/>
        <v/>
      </c>
    </row>
    <row r="2144" spans="1:20" x14ac:dyDescent="0.3">
      <c r="A2144" s="20">
        <f>Тех_Движение!$A$2141</f>
        <v>2140</v>
      </c>
      <c r="B2144" s="20" t="str">
        <f>IF(Тех_Движение!$F$2141&gt;0,Тех_Движение!$I$2141,"")</f>
        <v/>
      </c>
      <c r="C2144" s="20" t="str">
        <f>IF($B2144="","",Тех_Движение!$D$2141)</f>
        <v/>
      </c>
      <c r="D2144" s="9" t="str">
        <f>IF($B2144="","",Тех_Движение!$B$2141)</f>
        <v/>
      </c>
      <c r="E2144" s="21" t="str">
        <f>IF($B2144="","",Тех_Движение!$F$2141)</f>
        <v/>
      </c>
      <c r="F2144" s="21" t="str">
        <f>IF($B2144="","",SUMIFS($E$5:$E2143,$C$5:$C2143,$C2144))</f>
        <v/>
      </c>
      <c r="G2144" s="21" t="str">
        <f>IF($B2144="","",MAX(0,$E2144-MAX(0,SUMIFS(Тех_Движение!$G$2:$G$5111,Тех_Движение!$D$2:$D$5111,$C2144,Тех_Движение!$B$2:$B$5111,"&lt;="&amp;Настройки!$B$5-1)-$F2144)))</f>
        <v/>
      </c>
      <c r="H2144" s="21" t="str">
        <f>IF($B2144="","",IF(AND($D2144&gt;=Настройки!$B$5,$D2144&lt;=Настройки!$B$6),$E2144,0))</f>
        <v/>
      </c>
      <c r="I2144" s="21" t="str">
        <f t="shared" si="99"/>
        <v/>
      </c>
      <c r="J2144" s="21" t="str">
        <f>IF($B2144="","",MAX(0,$E2144-MAX(0,SUMIFS(Тех_Движение!$G$2:$G$5111,Тех_Движение!$D$2:$D$5111,$C2144,Тех_Движение!$B$2:$B$5111,"&lt;="&amp;Настройки!$B$6)-$F2144)))</f>
        <v/>
      </c>
      <c r="K2144" s="21" t="e">
        <f>IF(OR($B2144="",K$3&lt;$D2144+Настройки!$B$7),0,MAX(0,$E2144-MAX(0,SUMIFS(Тех_Движение!$G$2:$G$5111,Тех_Движение!$D$2:$D$5111,$C2144,Тех_Движение!$B$2:$B$5111,"&lt;="&amp;K$3)-$F2144)))</f>
        <v>#VALUE!</v>
      </c>
      <c r="L2144" s="21" t="e">
        <f>IF(OR($B2144="",L$3&lt;$D2144+Настройки!$B$7),0,MAX(0,$E2144-MAX(0,SUMIFS(Тех_Движение!$G$2:$G$5111,Тех_Движение!$D$2:$D$5111,$C2144,Тех_Движение!$B$2:$B$5111,"&lt;="&amp;L$3)-$F2144)))</f>
        <v>#VALUE!</v>
      </c>
      <c r="M2144" s="21" t="e">
        <f>IF(OR($B2144="",M$3&lt;$D2144+Настройки!$B$7),0,MAX(0,$E2144-MAX(0,SUMIFS(Тех_Движение!$G$2:$G$5111,Тех_Движение!$D$2:$D$5111,$C2144,Тех_Движение!$B$2:$B$5111,"&lt;="&amp;M$3)-$F2144)))</f>
        <v>#VALUE!</v>
      </c>
      <c r="N2144" s="21" t="e">
        <f>IF(OR($B2144="",N$3&lt;$D2144+Настройки!$B$7),0,MAX(0,$E2144-MAX(0,SUMIFS(Тех_Движение!$G$2:$G$5111,Тех_Движение!$D$2:$D$5111,$C2144,Тех_Движение!$B$2:$B$5111,"&lt;="&amp;N$3)-$F2144)))</f>
        <v>#VALUE!</v>
      </c>
      <c r="O2144" s="21" t="e">
        <f>IF(OR($B2144="",O$3&lt;$D2144+Настройки!$B$7),0,MAX(0,$E2144-MAX(0,SUMIFS(Тех_Движение!$G$2:$G$5111,Тех_Движение!$D$2:$D$5111,$C2144,Тех_Движение!$B$2:$B$5111,"&lt;="&amp;O$3)-$F2144)))</f>
        <v>#VALUE!</v>
      </c>
      <c r="P2144" s="21" t="e">
        <f>IF(OR($B2144="",P$3&lt;$D2144+Настройки!$B$7),0,MAX(0,$E2144-MAX(0,SUMIFS(Тех_Движение!$G$2:$G$5111,Тех_Движение!$D$2:$D$5111,$C2144,Тех_Движение!$B$2:$B$5111,"&lt;="&amp;P$3)-$F2144)))</f>
        <v>#VALUE!</v>
      </c>
      <c r="Q2144" s="21" t="e">
        <f>IF(OR($B2144="",Q$3&lt;$D2144+Настройки!$B$7),0,MAX(0,$E2144-MAX(0,SUMIFS(Тех_Движение!$G$2:$G$5111,Тех_Движение!$D$2:$D$5111,$C2144,Тех_Движение!$B$2:$B$5111,"&lt;="&amp;Q$3)-$F2144)))</f>
        <v>#VALUE!</v>
      </c>
      <c r="R2144" s="21" t="str">
        <f t="shared" si="100"/>
        <v/>
      </c>
      <c r="S2144" s="23" t="str">
        <f>IF($B2144="","",VLOOKUP($C2144,Настройки!$A$11:$L$17,9,FALSE))</f>
        <v/>
      </c>
      <c r="T2144" s="23" t="str">
        <f t="shared" si="101"/>
        <v/>
      </c>
    </row>
    <row r="2145" spans="1:20" x14ac:dyDescent="0.3">
      <c r="A2145" s="20">
        <f>Тех_Движение!$A$2142</f>
        <v>2141</v>
      </c>
      <c r="B2145" s="20" t="str">
        <f>IF(Тех_Движение!$F$2142&gt;0,Тех_Движение!$I$2142,"")</f>
        <v/>
      </c>
      <c r="C2145" s="20" t="str">
        <f>IF($B2145="","",Тех_Движение!$D$2142)</f>
        <v/>
      </c>
      <c r="D2145" s="9" t="str">
        <f>IF($B2145="","",Тех_Движение!$B$2142)</f>
        <v/>
      </c>
      <c r="E2145" s="21" t="str">
        <f>IF($B2145="","",Тех_Движение!$F$2142)</f>
        <v/>
      </c>
      <c r="F2145" s="21" t="str">
        <f>IF($B2145="","",SUMIFS($E$5:$E2144,$C$5:$C2144,$C2145))</f>
        <v/>
      </c>
      <c r="G2145" s="21" t="str">
        <f>IF($B2145="","",MAX(0,$E2145-MAX(0,SUMIFS(Тех_Движение!$G$2:$G$5111,Тех_Движение!$D$2:$D$5111,$C2145,Тех_Движение!$B$2:$B$5111,"&lt;="&amp;Настройки!$B$5-1)-$F2145)))</f>
        <v/>
      </c>
      <c r="H2145" s="21" t="str">
        <f>IF($B2145="","",IF(AND($D2145&gt;=Настройки!$B$5,$D2145&lt;=Настройки!$B$6),$E2145,0))</f>
        <v/>
      </c>
      <c r="I2145" s="21" t="str">
        <f t="shared" si="99"/>
        <v/>
      </c>
      <c r="J2145" s="21" t="str">
        <f>IF($B2145="","",MAX(0,$E2145-MAX(0,SUMIFS(Тех_Движение!$G$2:$G$5111,Тех_Движение!$D$2:$D$5111,$C2145,Тех_Движение!$B$2:$B$5111,"&lt;="&amp;Настройки!$B$6)-$F2145)))</f>
        <v/>
      </c>
      <c r="K2145" s="21" t="e">
        <f>IF(OR($B2145="",K$3&lt;$D2145+Настройки!$B$7),0,MAX(0,$E2145-MAX(0,SUMIFS(Тех_Движение!$G$2:$G$5111,Тех_Движение!$D$2:$D$5111,$C2145,Тех_Движение!$B$2:$B$5111,"&lt;="&amp;K$3)-$F2145)))</f>
        <v>#VALUE!</v>
      </c>
      <c r="L2145" s="21" t="e">
        <f>IF(OR($B2145="",L$3&lt;$D2145+Настройки!$B$7),0,MAX(0,$E2145-MAX(0,SUMIFS(Тех_Движение!$G$2:$G$5111,Тех_Движение!$D$2:$D$5111,$C2145,Тех_Движение!$B$2:$B$5111,"&lt;="&amp;L$3)-$F2145)))</f>
        <v>#VALUE!</v>
      </c>
      <c r="M2145" s="21" t="e">
        <f>IF(OR($B2145="",M$3&lt;$D2145+Настройки!$B$7),0,MAX(0,$E2145-MAX(0,SUMIFS(Тех_Движение!$G$2:$G$5111,Тех_Движение!$D$2:$D$5111,$C2145,Тех_Движение!$B$2:$B$5111,"&lt;="&amp;M$3)-$F2145)))</f>
        <v>#VALUE!</v>
      </c>
      <c r="N2145" s="21" t="e">
        <f>IF(OR($B2145="",N$3&lt;$D2145+Настройки!$B$7),0,MAX(0,$E2145-MAX(0,SUMIFS(Тех_Движение!$G$2:$G$5111,Тех_Движение!$D$2:$D$5111,$C2145,Тех_Движение!$B$2:$B$5111,"&lt;="&amp;N$3)-$F2145)))</f>
        <v>#VALUE!</v>
      </c>
      <c r="O2145" s="21" t="e">
        <f>IF(OR($B2145="",O$3&lt;$D2145+Настройки!$B$7),0,MAX(0,$E2145-MAX(0,SUMIFS(Тех_Движение!$G$2:$G$5111,Тех_Движение!$D$2:$D$5111,$C2145,Тех_Движение!$B$2:$B$5111,"&lt;="&amp;O$3)-$F2145)))</f>
        <v>#VALUE!</v>
      </c>
      <c r="P2145" s="21" t="e">
        <f>IF(OR($B2145="",P$3&lt;$D2145+Настройки!$B$7),0,MAX(0,$E2145-MAX(0,SUMIFS(Тех_Движение!$G$2:$G$5111,Тех_Движение!$D$2:$D$5111,$C2145,Тех_Движение!$B$2:$B$5111,"&lt;="&amp;P$3)-$F2145)))</f>
        <v>#VALUE!</v>
      </c>
      <c r="Q2145" s="21" t="e">
        <f>IF(OR($B2145="",Q$3&lt;$D2145+Настройки!$B$7),0,MAX(0,$E2145-MAX(0,SUMIFS(Тех_Движение!$G$2:$G$5111,Тех_Движение!$D$2:$D$5111,$C2145,Тех_Движение!$B$2:$B$5111,"&lt;="&amp;Q$3)-$F2145)))</f>
        <v>#VALUE!</v>
      </c>
      <c r="R2145" s="21" t="str">
        <f t="shared" si="100"/>
        <v/>
      </c>
      <c r="S2145" s="23" t="str">
        <f>IF($B2145="","",VLOOKUP($C2145,Настройки!$A$11:$L$17,9,FALSE))</f>
        <v/>
      </c>
      <c r="T2145" s="23" t="str">
        <f t="shared" si="101"/>
        <v/>
      </c>
    </row>
    <row r="2146" spans="1:20" x14ac:dyDescent="0.3">
      <c r="A2146" s="20">
        <f>Тех_Движение!$A$2143</f>
        <v>2142</v>
      </c>
      <c r="B2146" s="20" t="str">
        <f>IF(Тех_Движение!$F$2143&gt;0,Тех_Движение!$I$2143,"")</f>
        <v/>
      </c>
      <c r="C2146" s="20" t="str">
        <f>IF($B2146="","",Тех_Движение!$D$2143)</f>
        <v/>
      </c>
      <c r="D2146" s="9" t="str">
        <f>IF($B2146="","",Тех_Движение!$B$2143)</f>
        <v/>
      </c>
      <c r="E2146" s="21" t="str">
        <f>IF($B2146="","",Тех_Движение!$F$2143)</f>
        <v/>
      </c>
      <c r="F2146" s="21" t="str">
        <f>IF($B2146="","",SUMIFS($E$5:$E2145,$C$5:$C2145,$C2146))</f>
        <v/>
      </c>
      <c r="G2146" s="21" t="str">
        <f>IF($B2146="","",MAX(0,$E2146-MAX(0,SUMIFS(Тех_Движение!$G$2:$G$5111,Тех_Движение!$D$2:$D$5111,$C2146,Тех_Движение!$B$2:$B$5111,"&lt;="&amp;Настройки!$B$5-1)-$F2146)))</f>
        <v/>
      </c>
      <c r="H2146" s="21" t="str">
        <f>IF($B2146="","",IF(AND($D2146&gt;=Настройки!$B$5,$D2146&lt;=Настройки!$B$6),$E2146,0))</f>
        <v/>
      </c>
      <c r="I2146" s="21" t="str">
        <f t="shared" si="99"/>
        <v/>
      </c>
      <c r="J2146" s="21" t="str">
        <f>IF($B2146="","",MAX(0,$E2146-MAX(0,SUMIFS(Тех_Движение!$G$2:$G$5111,Тех_Движение!$D$2:$D$5111,$C2146,Тех_Движение!$B$2:$B$5111,"&lt;="&amp;Настройки!$B$6)-$F2146)))</f>
        <v/>
      </c>
      <c r="K2146" s="21" t="e">
        <f>IF(OR($B2146="",K$3&lt;$D2146+Настройки!$B$7),0,MAX(0,$E2146-MAX(0,SUMIFS(Тех_Движение!$G$2:$G$5111,Тех_Движение!$D$2:$D$5111,$C2146,Тех_Движение!$B$2:$B$5111,"&lt;="&amp;K$3)-$F2146)))</f>
        <v>#VALUE!</v>
      </c>
      <c r="L2146" s="21" t="e">
        <f>IF(OR($B2146="",L$3&lt;$D2146+Настройки!$B$7),0,MAX(0,$E2146-MAX(0,SUMIFS(Тех_Движение!$G$2:$G$5111,Тех_Движение!$D$2:$D$5111,$C2146,Тех_Движение!$B$2:$B$5111,"&lt;="&amp;L$3)-$F2146)))</f>
        <v>#VALUE!</v>
      </c>
      <c r="M2146" s="21" t="e">
        <f>IF(OR($B2146="",M$3&lt;$D2146+Настройки!$B$7),0,MAX(0,$E2146-MAX(0,SUMIFS(Тех_Движение!$G$2:$G$5111,Тех_Движение!$D$2:$D$5111,$C2146,Тех_Движение!$B$2:$B$5111,"&lt;="&amp;M$3)-$F2146)))</f>
        <v>#VALUE!</v>
      </c>
      <c r="N2146" s="21" t="e">
        <f>IF(OR($B2146="",N$3&lt;$D2146+Настройки!$B$7),0,MAX(0,$E2146-MAX(0,SUMIFS(Тех_Движение!$G$2:$G$5111,Тех_Движение!$D$2:$D$5111,$C2146,Тех_Движение!$B$2:$B$5111,"&lt;="&amp;N$3)-$F2146)))</f>
        <v>#VALUE!</v>
      </c>
      <c r="O2146" s="21" t="e">
        <f>IF(OR($B2146="",O$3&lt;$D2146+Настройки!$B$7),0,MAX(0,$E2146-MAX(0,SUMIFS(Тех_Движение!$G$2:$G$5111,Тех_Движение!$D$2:$D$5111,$C2146,Тех_Движение!$B$2:$B$5111,"&lt;="&amp;O$3)-$F2146)))</f>
        <v>#VALUE!</v>
      </c>
      <c r="P2146" s="21" t="e">
        <f>IF(OR($B2146="",P$3&lt;$D2146+Настройки!$B$7),0,MAX(0,$E2146-MAX(0,SUMIFS(Тех_Движение!$G$2:$G$5111,Тех_Движение!$D$2:$D$5111,$C2146,Тех_Движение!$B$2:$B$5111,"&lt;="&amp;P$3)-$F2146)))</f>
        <v>#VALUE!</v>
      </c>
      <c r="Q2146" s="21" t="e">
        <f>IF(OR($B2146="",Q$3&lt;$D2146+Настройки!$B$7),0,MAX(0,$E2146-MAX(0,SUMIFS(Тех_Движение!$G$2:$G$5111,Тех_Движение!$D$2:$D$5111,$C2146,Тех_Движение!$B$2:$B$5111,"&lt;="&amp;Q$3)-$F2146)))</f>
        <v>#VALUE!</v>
      </c>
      <c r="R2146" s="21" t="str">
        <f t="shared" si="100"/>
        <v/>
      </c>
      <c r="S2146" s="23" t="str">
        <f>IF($B2146="","",VLOOKUP($C2146,Настройки!$A$11:$L$17,9,FALSE))</f>
        <v/>
      </c>
      <c r="T2146" s="23" t="str">
        <f t="shared" si="101"/>
        <v/>
      </c>
    </row>
    <row r="2147" spans="1:20" x14ac:dyDescent="0.3">
      <c r="A2147" s="20">
        <f>Тех_Движение!$A$2144</f>
        <v>2143</v>
      </c>
      <c r="B2147" s="20" t="str">
        <f>IF(Тех_Движение!$F$2144&gt;0,Тех_Движение!$I$2144,"")</f>
        <v/>
      </c>
      <c r="C2147" s="20" t="str">
        <f>IF($B2147="","",Тех_Движение!$D$2144)</f>
        <v/>
      </c>
      <c r="D2147" s="9" t="str">
        <f>IF($B2147="","",Тех_Движение!$B$2144)</f>
        <v/>
      </c>
      <c r="E2147" s="21" t="str">
        <f>IF($B2147="","",Тех_Движение!$F$2144)</f>
        <v/>
      </c>
      <c r="F2147" s="21" t="str">
        <f>IF($B2147="","",SUMIFS($E$5:$E2146,$C$5:$C2146,$C2147))</f>
        <v/>
      </c>
      <c r="G2147" s="21" t="str">
        <f>IF($B2147="","",MAX(0,$E2147-MAX(0,SUMIFS(Тех_Движение!$G$2:$G$5111,Тех_Движение!$D$2:$D$5111,$C2147,Тех_Движение!$B$2:$B$5111,"&lt;="&amp;Настройки!$B$5-1)-$F2147)))</f>
        <v/>
      </c>
      <c r="H2147" s="21" t="str">
        <f>IF($B2147="","",IF(AND($D2147&gt;=Настройки!$B$5,$D2147&lt;=Настройки!$B$6),$E2147,0))</f>
        <v/>
      </c>
      <c r="I2147" s="21" t="str">
        <f t="shared" si="99"/>
        <v/>
      </c>
      <c r="J2147" s="21" t="str">
        <f>IF($B2147="","",MAX(0,$E2147-MAX(0,SUMIFS(Тех_Движение!$G$2:$G$5111,Тех_Движение!$D$2:$D$5111,$C2147,Тех_Движение!$B$2:$B$5111,"&lt;="&amp;Настройки!$B$6)-$F2147)))</f>
        <v/>
      </c>
      <c r="K2147" s="21" t="e">
        <f>IF(OR($B2147="",K$3&lt;$D2147+Настройки!$B$7),0,MAX(0,$E2147-MAX(0,SUMIFS(Тех_Движение!$G$2:$G$5111,Тех_Движение!$D$2:$D$5111,$C2147,Тех_Движение!$B$2:$B$5111,"&lt;="&amp;K$3)-$F2147)))</f>
        <v>#VALUE!</v>
      </c>
      <c r="L2147" s="21" t="e">
        <f>IF(OR($B2147="",L$3&lt;$D2147+Настройки!$B$7),0,MAX(0,$E2147-MAX(0,SUMIFS(Тех_Движение!$G$2:$G$5111,Тех_Движение!$D$2:$D$5111,$C2147,Тех_Движение!$B$2:$B$5111,"&lt;="&amp;L$3)-$F2147)))</f>
        <v>#VALUE!</v>
      </c>
      <c r="M2147" s="21" t="e">
        <f>IF(OR($B2147="",M$3&lt;$D2147+Настройки!$B$7),0,MAX(0,$E2147-MAX(0,SUMIFS(Тех_Движение!$G$2:$G$5111,Тех_Движение!$D$2:$D$5111,$C2147,Тех_Движение!$B$2:$B$5111,"&lt;="&amp;M$3)-$F2147)))</f>
        <v>#VALUE!</v>
      </c>
      <c r="N2147" s="21" t="e">
        <f>IF(OR($B2147="",N$3&lt;$D2147+Настройки!$B$7),0,MAX(0,$E2147-MAX(0,SUMIFS(Тех_Движение!$G$2:$G$5111,Тех_Движение!$D$2:$D$5111,$C2147,Тех_Движение!$B$2:$B$5111,"&lt;="&amp;N$3)-$F2147)))</f>
        <v>#VALUE!</v>
      </c>
      <c r="O2147" s="21" t="e">
        <f>IF(OR($B2147="",O$3&lt;$D2147+Настройки!$B$7),0,MAX(0,$E2147-MAX(0,SUMIFS(Тех_Движение!$G$2:$G$5111,Тех_Движение!$D$2:$D$5111,$C2147,Тех_Движение!$B$2:$B$5111,"&lt;="&amp;O$3)-$F2147)))</f>
        <v>#VALUE!</v>
      </c>
      <c r="P2147" s="21" t="e">
        <f>IF(OR($B2147="",P$3&lt;$D2147+Настройки!$B$7),0,MAX(0,$E2147-MAX(0,SUMIFS(Тех_Движение!$G$2:$G$5111,Тех_Движение!$D$2:$D$5111,$C2147,Тех_Движение!$B$2:$B$5111,"&lt;="&amp;P$3)-$F2147)))</f>
        <v>#VALUE!</v>
      </c>
      <c r="Q2147" s="21" t="e">
        <f>IF(OR($B2147="",Q$3&lt;$D2147+Настройки!$B$7),0,MAX(0,$E2147-MAX(0,SUMIFS(Тех_Движение!$G$2:$G$5111,Тех_Движение!$D$2:$D$5111,$C2147,Тех_Движение!$B$2:$B$5111,"&lt;="&amp;Q$3)-$F2147)))</f>
        <v>#VALUE!</v>
      </c>
      <c r="R2147" s="21" t="str">
        <f t="shared" si="100"/>
        <v/>
      </c>
      <c r="S2147" s="23" t="str">
        <f>IF($B2147="","",VLOOKUP($C2147,Настройки!$A$11:$L$17,9,FALSE))</f>
        <v/>
      </c>
      <c r="T2147" s="23" t="str">
        <f t="shared" si="101"/>
        <v/>
      </c>
    </row>
    <row r="2148" spans="1:20" x14ac:dyDescent="0.3">
      <c r="A2148" s="20">
        <f>Тех_Движение!$A$2145</f>
        <v>2144</v>
      </c>
      <c r="B2148" s="20" t="str">
        <f>IF(Тех_Движение!$F$2145&gt;0,Тех_Движение!$I$2145,"")</f>
        <v/>
      </c>
      <c r="C2148" s="20" t="str">
        <f>IF($B2148="","",Тех_Движение!$D$2145)</f>
        <v/>
      </c>
      <c r="D2148" s="9" t="str">
        <f>IF($B2148="","",Тех_Движение!$B$2145)</f>
        <v/>
      </c>
      <c r="E2148" s="21" t="str">
        <f>IF($B2148="","",Тех_Движение!$F$2145)</f>
        <v/>
      </c>
      <c r="F2148" s="21" t="str">
        <f>IF($B2148="","",SUMIFS($E$5:$E2147,$C$5:$C2147,$C2148))</f>
        <v/>
      </c>
      <c r="G2148" s="21" t="str">
        <f>IF($B2148="","",MAX(0,$E2148-MAX(0,SUMIFS(Тех_Движение!$G$2:$G$5111,Тех_Движение!$D$2:$D$5111,$C2148,Тех_Движение!$B$2:$B$5111,"&lt;="&amp;Настройки!$B$5-1)-$F2148)))</f>
        <v/>
      </c>
      <c r="H2148" s="21" t="str">
        <f>IF($B2148="","",IF(AND($D2148&gt;=Настройки!$B$5,$D2148&lt;=Настройки!$B$6),$E2148,0))</f>
        <v/>
      </c>
      <c r="I2148" s="21" t="str">
        <f t="shared" si="99"/>
        <v/>
      </c>
      <c r="J2148" s="21" t="str">
        <f>IF($B2148="","",MAX(0,$E2148-MAX(0,SUMIFS(Тех_Движение!$G$2:$G$5111,Тех_Движение!$D$2:$D$5111,$C2148,Тех_Движение!$B$2:$B$5111,"&lt;="&amp;Настройки!$B$6)-$F2148)))</f>
        <v/>
      </c>
      <c r="K2148" s="21" t="e">
        <f>IF(OR($B2148="",K$3&lt;$D2148+Настройки!$B$7),0,MAX(0,$E2148-MAX(0,SUMIFS(Тех_Движение!$G$2:$G$5111,Тех_Движение!$D$2:$D$5111,$C2148,Тех_Движение!$B$2:$B$5111,"&lt;="&amp;K$3)-$F2148)))</f>
        <v>#VALUE!</v>
      </c>
      <c r="L2148" s="21" t="e">
        <f>IF(OR($B2148="",L$3&lt;$D2148+Настройки!$B$7),0,MAX(0,$E2148-MAX(0,SUMIFS(Тех_Движение!$G$2:$G$5111,Тех_Движение!$D$2:$D$5111,$C2148,Тех_Движение!$B$2:$B$5111,"&lt;="&amp;L$3)-$F2148)))</f>
        <v>#VALUE!</v>
      </c>
      <c r="M2148" s="21" t="e">
        <f>IF(OR($B2148="",M$3&lt;$D2148+Настройки!$B$7),0,MAX(0,$E2148-MAX(0,SUMIFS(Тех_Движение!$G$2:$G$5111,Тех_Движение!$D$2:$D$5111,$C2148,Тех_Движение!$B$2:$B$5111,"&lt;="&amp;M$3)-$F2148)))</f>
        <v>#VALUE!</v>
      </c>
      <c r="N2148" s="21" t="e">
        <f>IF(OR($B2148="",N$3&lt;$D2148+Настройки!$B$7),0,MAX(0,$E2148-MAX(0,SUMIFS(Тех_Движение!$G$2:$G$5111,Тех_Движение!$D$2:$D$5111,$C2148,Тех_Движение!$B$2:$B$5111,"&lt;="&amp;N$3)-$F2148)))</f>
        <v>#VALUE!</v>
      </c>
      <c r="O2148" s="21" t="e">
        <f>IF(OR($B2148="",O$3&lt;$D2148+Настройки!$B$7),0,MAX(0,$E2148-MAX(0,SUMIFS(Тех_Движение!$G$2:$G$5111,Тех_Движение!$D$2:$D$5111,$C2148,Тех_Движение!$B$2:$B$5111,"&lt;="&amp;O$3)-$F2148)))</f>
        <v>#VALUE!</v>
      </c>
      <c r="P2148" s="21" t="e">
        <f>IF(OR($B2148="",P$3&lt;$D2148+Настройки!$B$7),0,MAX(0,$E2148-MAX(0,SUMIFS(Тех_Движение!$G$2:$G$5111,Тех_Движение!$D$2:$D$5111,$C2148,Тех_Движение!$B$2:$B$5111,"&lt;="&amp;P$3)-$F2148)))</f>
        <v>#VALUE!</v>
      </c>
      <c r="Q2148" s="21" t="e">
        <f>IF(OR($B2148="",Q$3&lt;$D2148+Настройки!$B$7),0,MAX(0,$E2148-MAX(0,SUMIFS(Тех_Движение!$G$2:$G$5111,Тех_Движение!$D$2:$D$5111,$C2148,Тех_Движение!$B$2:$B$5111,"&lt;="&amp;Q$3)-$F2148)))</f>
        <v>#VALUE!</v>
      </c>
      <c r="R2148" s="21" t="str">
        <f t="shared" si="100"/>
        <v/>
      </c>
      <c r="S2148" s="23" t="str">
        <f>IF($B2148="","",VLOOKUP($C2148,Настройки!$A$11:$L$17,9,FALSE))</f>
        <v/>
      </c>
      <c r="T2148" s="23" t="str">
        <f t="shared" si="101"/>
        <v/>
      </c>
    </row>
    <row r="2149" spans="1:20" x14ac:dyDescent="0.3">
      <c r="A2149" s="20">
        <f>Тех_Движение!$A$2146</f>
        <v>2145</v>
      </c>
      <c r="B2149" s="20" t="str">
        <f>IF(Тех_Движение!$F$2146&gt;0,Тех_Движение!$I$2146,"")</f>
        <v/>
      </c>
      <c r="C2149" s="20" t="str">
        <f>IF($B2149="","",Тех_Движение!$D$2146)</f>
        <v/>
      </c>
      <c r="D2149" s="9" t="str">
        <f>IF($B2149="","",Тех_Движение!$B$2146)</f>
        <v/>
      </c>
      <c r="E2149" s="21" t="str">
        <f>IF($B2149="","",Тех_Движение!$F$2146)</f>
        <v/>
      </c>
      <c r="F2149" s="21" t="str">
        <f>IF($B2149="","",SUMIFS($E$5:$E2148,$C$5:$C2148,$C2149))</f>
        <v/>
      </c>
      <c r="G2149" s="21" t="str">
        <f>IF($B2149="","",MAX(0,$E2149-MAX(0,SUMIFS(Тех_Движение!$G$2:$G$5111,Тех_Движение!$D$2:$D$5111,$C2149,Тех_Движение!$B$2:$B$5111,"&lt;="&amp;Настройки!$B$5-1)-$F2149)))</f>
        <v/>
      </c>
      <c r="H2149" s="21" t="str">
        <f>IF($B2149="","",IF(AND($D2149&gt;=Настройки!$B$5,$D2149&lt;=Настройки!$B$6),$E2149,0))</f>
        <v/>
      </c>
      <c r="I2149" s="21" t="str">
        <f t="shared" si="99"/>
        <v/>
      </c>
      <c r="J2149" s="21" t="str">
        <f>IF($B2149="","",MAX(0,$E2149-MAX(0,SUMIFS(Тех_Движение!$G$2:$G$5111,Тех_Движение!$D$2:$D$5111,$C2149,Тех_Движение!$B$2:$B$5111,"&lt;="&amp;Настройки!$B$6)-$F2149)))</f>
        <v/>
      </c>
      <c r="K2149" s="21" t="e">
        <f>IF(OR($B2149="",K$3&lt;$D2149+Настройки!$B$7),0,MAX(0,$E2149-MAX(0,SUMIFS(Тех_Движение!$G$2:$G$5111,Тех_Движение!$D$2:$D$5111,$C2149,Тех_Движение!$B$2:$B$5111,"&lt;="&amp;K$3)-$F2149)))</f>
        <v>#VALUE!</v>
      </c>
      <c r="L2149" s="21" t="e">
        <f>IF(OR($B2149="",L$3&lt;$D2149+Настройки!$B$7),0,MAX(0,$E2149-MAX(0,SUMIFS(Тех_Движение!$G$2:$G$5111,Тех_Движение!$D$2:$D$5111,$C2149,Тех_Движение!$B$2:$B$5111,"&lt;="&amp;L$3)-$F2149)))</f>
        <v>#VALUE!</v>
      </c>
      <c r="M2149" s="21" t="e">
        <f>IF(OR($B2149="",M$3&lt;$D2149+Настройки!$B$7),0,MAX(0,$E2149-MAX(0,SUMIFS(Тех_Движение!$G$2:$G$5111,Тех_Движение!$D$2:$D$5111,$C2149,Тех_Движение!$B$2:$B$5111,"&lt;="&amp;M$3)-$F2149)))</f>
        <v>#VALUE!</v>
      </c>
      <c r="N2149" s="21" t="e">
        <f>IF(OR($B2149="",N$3&lt;$D2149+Настройки!$B$7),0,MAX(0,$E2149-MAX(0,SUMIFS(Тех_Движение!$G$2:$G$5111,Тех_Движение!$D$2:$D$5111,$C2149,Тех_Движение!$B$2:$B$5111,"&lt;="&amp;N$3)-$F2149)))</f>
        <v>#VALUE!</v>
      </c>
      <c r="O2149" s="21" t="e">
        <f>IF(OR($B2149="",O$3&lt;$D2149+Настройки!$B$7),0,MAX(0,$E2149-MAX(0,SUMIFS(Тех_Движение!$G$2:$G$5111,Тех_Движение!$D$2:$D$5111,$C2149,Тех_Движение!$B$2:$B$5111,"&lt;="&amp;O$3)-$F2149)))</f>
        <v>#VALUE!</v>
      </c>
      <c r="P2149" s="21" t="e">
        <f>IF(OR($B2149="",P$3&lt;$D2149+Настройки!$B$7),0,MAX(0,$E2149-MAX(0,SUMIFS(Тех_Движение!$G$2:$G$5111,Тех_Движение!$D$2:$D$5111,$C2149,Тех_Движение!$B$2:$B$5111,"&lt;="&amp;P$3)-$F2149)))</f>
        <v>#VALUE!</v>
      </c>
      <c r="Q2149" s="21" t="e">
        <f>IF(OR($B2149="",Q$3&lt;$D2149+Настройки!$B$7),0,MAX(0,$E2149-MAX(0,SUMIFS(Тех_Движение!$G$2:$G$5111,Тех_Движение!$D$2:$D$5111,$C2149,Тех_Движение!$B$2:$B$5111,"&lt;="&amp;Q$3)-$F2149)))</f>
        <v>#VALUE!</v>
      </c>
      <c r="R2149" s="21" t="str">
        <f t="shared" si="100"/>
        <v/>
      </c>
      <c r="S2149" s="23" t="str">
        <f>IF($B2149="","",VLOOKUP($C2149,Настройки!$A$11:$L$17,9,FALSE))</f>
        <v/>
      </c>
      <c r="T2149" s="23" t="str">
        <f t="shared" si="101"/>
        <v/>
      </c>
    </row>
    <row r="2150" spans="1:20" x14ac:dyDescent="0.3">
      <c r="A2150" s="20">
        <f>Тех_Движение!$A$2147</f>
        <v>2146</v>
      </c>
      <c r="B2150" s="20" t="str">
        <f>IF(Тех_Движение!$F$2147&gt;0,Тех_Движение!$I$2147,"")</f>
        <v/>
      </c>
      <c r="C2150" s="20" t="str">
        <f>IF($B2150="","",Тех_Движение!$D$2147)</f>
        <v/>
      </c>
      <c r="D2150" s="9" t="str">
        <f>IF($B2150="","",Тех_Движение!$B$2147)</f>
        <v/>
      </c>
      <c r="E2150" s="21" t="str">
        <f>IF($B2150="","",Тех_Движение!$F$2147)</f>
        <v/>
      </c>
      <c r="F2150" s="21" t="str">
        <f>IF($B2150="","",SUMIFS($E$5:$E2149,$C$5:$C2149,$C2150))</f>
        <v/>
      </c>
      <c r="G2150" s="21" t="str">
        <f>IF($B2150="","",MAX(0,$E2150-MAX(0,SUMIFS(Тех_Движение!$G$2:$G$5111,Тех_Движение!$D$2:$D$5111,$C2150,Тех_Движение!$B$2:$B$5111,"&lt;="&amp;Настройки!$B$5-1)-$F2150)))</f>
        <v/>
      </c>
      <c r="H2150" s="21" t="str">
        <f>IF($B2150="","",IF(AND($D2150&gt;=Настройки!$B$5,$D2150&lt;=Настройки!$B$6),$E2150,0))</f>
        <v/>
      </c>
      <c r="I2150" s="21" t="str">
        <f t="shared" si="99"/>
        <v/>
      </c>
      <c r="J2150" s="21" t="str">
        <f>IF($B2150="","",MAX(0,$E2150-MAX(0,SUMIFS(Тех_Движение!$G$2:$G$5111,Тех_Движение!$D$2:$D$5111,$C2150,Тех_Движение!$B$2:$B$5111,"&lt;="&amp;Настройки!$B$6)-$F2150)))</f>
        <v/>
      </c>
      <c r="K2150" s="21" t="e">
        <f>IF(OR($B2150="",K$3&lt;$D2150+Настройки!$B$7),0,MAX(0,$E2150-MAX(0,SUMIFS(Тех_Движение!$G$2:$G$5111,Тех_Движение!$D$2:$D$5111,$C2150,Тех_Движение!$B$2:$B$5111,"&lt;="&amp;K$3)-$F2150)))</f>
        <v>#VALUE!</v>
      </c>
      <c r="L2150" s="21" t="e">
        <f>IF(OR($B2150="",L$3&lt;$D2150+Настройки!$B$7),0,MAX(0,$E2150-MAX(0,SUMIFS(Тех_Движение!$G$2:$G$5111,Тех_Движение!$D$2:$D$5111,$C2150,Тех_Движение!$B$2:$B$5111,"&lt;="&amp;L$3)-$F2150)))</f>
        <v>#VALUE!</v>
      </c>
      <c r="M2150" s="21" t="e">
        <f>IF(OR($B2150="",M$3&lt;$D2150+Настройки!$B$7),0,MAX(0,$E2150-MAX(0,SUMIFS(Тех_Движение!$G$2:$G$5111,Тех_Движение!$D$2:$D$5111,$C2150,Тех_Движение!$B$2:$B$5111,"&lt;="&amp;M$3)-$F2150)))</f>
        <v>#VALUE!</v>
      </c>
      <c r="N2150" s="21" t="e">
        <f>IF(OR($B2150="",N$3&lt;$D2150+Настройки!$B$7),0,MAX(0,$E2150-MAX(0,SUMIFS(Тех_Движение!$G$2:$G$5111,Тех_Движение!$D$2:$D$5111,$C2150,Тех_Движение!$B$2:$B$5111,"&lt;="&amp;N$3)-$F2150)))</f>
        <v>#VALUE!</v>
      </c>
      <c r="O2150" s="21" t="e">
        <f>IF(OR($B2150="",O$3&lt;$D2150+Настройки!$B$7),0,MAX(0,$E2150-MAX(0,SUMIFS(Тех_Движение!$G$2:$G$5111,Тех_Движение!$D$2:$D$5111,$C2150,Тех_Движение!$B$2:$B$5111,"&lt;="&amp;O$3)-$F2150)))</f>
        <v>#VALUE!</v>
      </c>
      <c r="P2150" s="21" t="e">
        <f>IF(OR($B2150="",P$3&lt;$D2150+Настройки!$B$7),0,MAX(0,$E2150-MAX(0,SUMIFS(Тех_Движение!$G$2:$G$5111,Тех_Движение!$D$2:$D$5111,$C2150,Тех_Движение!$B$2:$B$5111,"&lt;="&amp;P$3)-$F2150)))</f>
        <v>#VALUE!</v>
      </c>
      <c r="Q2150" s="21" t="e">
        <f>IF(OR($B2150="",Q$3&lt;$D2150+Настройки!$B$7),0,MAX(0,$E2150-MAX(0,SUMIFS(Тех_Движение!$G$2:$G$5111,Тех_Движение!$D$2:$D$5111,$C2150,Тех_Движение!$B$2:$B$5111,"&lt;="&amp;Q$3)-$F2150)))</f>
        <v>#VALUE!</v>
      </c>
      <c r="R2150" s="21" t="str">
        <f t="shared" si="100"/>
        <v/>
      </c>
      <c r="S2150" s="23" t="str">
        <f>IF($B2150="","",VLOOKUP($C2150,Настройки!$A$11:$L$17,9,FALSE))</f>
        <v/>
      </c>
      <c r="T2150" s="23" t="str">
        <f t="shared" si="101"/>
        <v/>
      </c>
    </row>
    <row r="2151" spans="1:20" x14ac:dyDescent="0.3">
      <c r="A2151" s="20">
        <f>Тех_Движение!$A$2148</f>
        <v>2147</v>
      </c>
      <c r="B2151" s="20" t="str">
        <f>IF(Тех_Движение!$F$2148&gt;0,Тех_Движение!$I$2148,"")</f>
        <v/>
      </c>
      <c r="C2151" s="20" t="str">
        <f>IF($B2151="","",Тех_Движение!$D$2148)</f>
        <v/>
      </c>
      <c r="D2151" s="9" t="str">
        <f>IF($B2151="","",Тех_Движение!$B$2148)</f>
        <v/>
      </c>
      <c r="E2151" s="21" t="str">
        <f>IF($B2151="","",Тех_Движение!$F$2148)</f>
        <v/>
      </c>
      <c r="F2151" s="21" t="str">
        <f>IF($B2151="","",SUMIFS($E$5:$E2150,$C$5:$C2150,$C2151))</f>
        <v/>
      </c>
      <c r="G2151" s="21" t="str">
        <f>IF($B2151="","",MAX(0,$E2151-MAX(0,SUMIFS(Тех_Движение!$G$2:$G$5111,Тех_Движение!$D$2:$D$5111,$C2151,Тех_Движение!$B$2:$B$5111,"&lt;="&amp;Настройки!$B$5-1)-$F2151)))</f>
        <v/>
      </c>
      <c r="H2151" s="21" t="str">
        <f>IF($B2151="","",IF(AND($D2151&gt;=Настройки!$B$5,$D2151&lt;=Настройки!$B$6),$E2151,0))</f>
        <v/>
      </c>
      <c r="I2151" s="21" t="str">
        <f t="shared" si="99"/>
        <v/>
      </c>
      <c r="J2151" s="21" t="str">
        <f>IF($B2151="","",MAX(0,$E2151-MAX(0,SUMIFS(Тех_Движение!$G$2:$G$5111,Тех_Движение!$D$2:$D$5111,$C2151,Тех_Движение!$B$2:$B$5111,"&lt;="&amp;Настройки!$B$6)-$F2151)))</f>
        <v/>
      </c>
      <c r="K2151" s="21" t="e">
        <f>IF(OR($B2151="",K$3&lt;$D2151+Настройки!$B$7),0,MAX(0,$E2151-MAX(0,SUMIFS(Тех_Движение!$G$2:$G$5111,Тех_Движение!$D$2:$D$5111,$C2151,Тех_Движение!$B$2:$B$5111,"&lt;="&amp;K$3)-$F2151)))</f>
        <v>#VALUE!</v>
      </c>
      <c r="L2151" s="21" t="e">
        <f>IF(OR($B2151="",L$3&lt;$D2151+Настройки!$B$7),0,MAX(0,$E2151-MAX(0,SUMIFS(Тех_Движение!$G$2:$G$5111,Тех_Движение!$D$2:$D$5111,$C2151,Тех_Движение!$B$2:$B$5111,"&lt;="&amp;L$3)-$F2151)))</f>
        <v>#VALUE!</v>
      </c>
      <c r="M2151" s="21" t="e">
        <f>IF(OR($B2151="",M$3&lt;$D2151+Настройки!$B$7),0,MAX(0,$E2151-MAX(0,SUMIFS(Тех_Движение!$G$2:$G$5111,Тех_Движение!$D$2:$D$5111,$C2151,Тех_Движение!$B$2:$B$5111,"&lt;="&amp;M$3)-$F2151)))</f>
        <v>#VALUE!</v>
      </c>
      <c r="N2151" s="21" t="e">
        <f>IF(OR($B2151="",N$3&lt;$D2151+Настройки!$B$7),0,MAX(0,$E2151-MAX(0,SUMIFS(Тех_Движение!$G$2:$G$5111,Тех_Движение!$D$2:$D$5111,$C2151,Тех_Движение!$B$2:$B$5111,"&lt;="&amp;N$3)-$F2151)))</f>
        <v>#VALUE!</v>
      </c>
      <c r="O2151" s="21" t="e">
        <f>IF(OR($B2151="",O$3&lt;$D2151+Настройки!$B$7),0,MAX(0,$E2151-MAX(0,SUMIFS(Тех_Движение!$G$2:$G$5111,Тех_Движение!$D$2:$D$5111,$C2151,Тех_Движение!$B$2:$B$5111,"&lt;="&amp;O$3)-$F2151)))</f>
        <v>#VALUE!</v>
      </c>
      <c r="P2151" s="21" t="e">
        <f>IF(OR($B2151="",P$3&lt;$D2151+Настройки!$B$7),0,MAX(0,$E2151-MAX(0,SUMIFS(Тех_Движение!$G$2:$G$5111,Тех_Движение!$D$2:$D$5111,$C2151,Тех_Движение!$B$2:$B$5111,"&lt;="&amp;P$3)-$F2151)))</f>
        <v>#VALUE!</v>
      </c>
      <c r="Q2151" s="21" t="e">
        <f>IF(OR($B2151="",Q$3&lt;$D2151+Настройки!$B$7),0,MAX(0,$E2151-MAX(0,SUMIFS(Тех_Движение!$G$2:$G$5111,Тех_Движение!$D$2:$D$5111,$C2151,Тех_Движение!$B$2:$B$5111,"&lt;="&amp;Q$3)-$F2151)))</f>
        <v>#VALUE!</v>
      </c>
      <c r="R2151" s="21" t="str">
        <f t="shared" si="100"/>
        <v/>
      </c>
      <c r="S2151" s="23" t="str">
        <f>IF($B2151="","",VLOOKUP($C2151,Настройки!$A$11:$L$17,9,FALSE))</f>
        <v/>
      </c>
      <c r="T2151" s="23" t="str">
        <f t="shared" si="101"/>
        <v/>
      </c>
    </row>
    <row r="2152" spans="1:20" x14ac:dyDescent="0.3">
      <c r="A2152" s="20">
        <f>Тех_Движение!$A$2149</f>
        <v>2148</v>
      </c>
      <c r="B2152" s="20" t="str">
        <f>IF(Тех_Движение!$F$2149&gt;0,Тех_Движение!$I$2149,"")</f>
        <v/>
      </c>
      <c r="C2152" s="20" t="str">
        <f>IF($B2152="","",Тех_Движение!$D$2149)</f>
        <v/>
      </c>
      <c r="D2152" s="9" t="str">
        <f>IF($B2152="","",Тех_Движение!$B$2149)</f>
        <v/>
      </c>
      <c r="E2152" s="21" t="str">
        <f>IF($B2152="","",Тех_Движение!$F$2149)</f>
        <v/>
      </c>
      <c r="F2152" s="21" t="str">
        <f>IF($B2152="","",SUMIFS($E$5:$E2151,$C$5:$C2151,$C2152))</f>
        <v/>
      </c>
      <c r="G2152" s="21" t="str">
        <f>IF($B2152="","",MAX(0,$E2152-MAX(0,SUMIFS(Тех_Движение!$G$2:$G$5111,Тех_Движение!$D$2:$D$5111,$C2152,Тех_Движение!$B$2:$B$5111,"&lt;="&amp;Настройки!$B$5-1)-$F2152)))</f>
        <v/>
      </c>
      <c r="H2152" s="21" t="str">
        <f>IF($B2152="","",IF(AND($D2152&gt;=Настройки!$B$5,$D2152&lt;=Настройки!$B$6),$E2152,0))</f>
        <v/>
      </c>
      <c r="I2152" s="21" t="str">
        <f t="shared" si="99"/>
        <v/>
      </c>
      <c r="J2152" s="21" t="str">
        <f>IF($B2152="","",MAX(0,$E2152-MAX(0,SUMIFS(Тех_Движение!$G$2:$G$5111,Тех_Движение!$D$2:$D$5111,$C2152,Тех_Движение!$B$2:$B$5111,"&lt;="&amp;Настройки!$B$6)-$F2152)))</f>
        <v/>
      </c>
      <c r="K2152" s="21" t="e">
        <f>IF(OR($B2152="",K$3&lt;$D2152+Настройки!$B$7),0,MAX(0,$E2152-MAX(0,SUMIFS(Тех_Движение!$G$2:$G$5111,Тех_Движение!$D$2:$D$5111,$C2152,Тех_Движение!$B$2:$B$5111,"&lt;="&amp;K$3)-$F2152)))</f>
        <v>#VALUE!</v>
      </c>
      <c r="L2152" s="21" t="e">
        <f>IF(OR($B2152="",L$3&lt;$D2152+Настройки!$B$7),0,MAX(0,$E2152-MAX(0,SUMIFS(Тех_Движение!$G$2:$G$5111,Тех_Движение!$D$2:$D$5111,$C2152,Тех_Движение!$B$2:$B$5111,"&lt;="&amp;L$3)-$F2152)))</f>
        <v>#VALUE!</v>
      </c>
      <c r="M2152" s="21" t="e">
        <f>IF(OR($B2152="",M$3&lt;$D2152+Настройки!$B$7),0,MAX(0,$E2152-MAX(0,SUMIFS(Тех_Движение!$G$2:$G$5111,Тех_Движение!$D$2:$D$5111,$C2152,Тех_Движение!$B$2:$B$5111,"&lt;="&amp;M$3)-$F2152)))</f>
        <v>#VALUE!</v>
      </c>
      <c r="N2152" s="21" t="e">
        <f>IF(OR($B2152="",N$3&lt;$D2152+Настройки!$B$7),0,MAX(0,$E2152-MAX(0,SUMIFS(Тех_Движение!$G$2:$G$5111,Тех_Движение!$D$2:$D$5111,$C2152,Тех_Движение!$B$2:$B$5111,"&lt;="&amp;N$3)-$F2152)))</f>
        <v>#VALUE!</v>
      </c>
      <c r="O2152" s="21" t="e">
        <f>IF(OR($B2152="",O$3&lt;$D2152+Настройки!$B$7),0,MAX(0,$E2152-MAX(0,SUMIFS(Тех_Движение!$G$2:$G$5111,Тех_Движение!$D$2:$D$5111,$C2152,Тех_Движение!$B$2:$B$5111,"&lt;="&amp;O$3)-$F2152)))</f>
        <v>#VALUE!</v>
      </c>
      <c r="P2152" s="21" t="e">
        <f>IF(OR($B2152="",P$3&lt;$D2152+Настройки!$B$7),0,MAX(0,$E2152-MAX(0,SUMIFS(Тех_Движение!$G$2:$G$5111,Тех_Движение!$D$2:$D$5111,$C2152,Тех_Движение!$B$2:$B$5111,"&lt;="&amp;P$3)-$F2152)))</f>
        <v>#VALUE!</v>
      </c>
      <c r="Q2152" s="21" t="e">
        <f>IF(OR($B2152="",Q$3&lt;$D2152+Настройки!$B$7),0,MAX(0,$E2152-MAX(0,SUMIFS(Тех_Движение!$G$2:$G$5111,Тех_Движение!$D$2:$D$5111,$C2152,Тех_Движение!$B$2:$B$5111,"&lt;="&amp;Q$3)-$F2152)))</f>
        <v>#VALUE!</v>
      </c>
      <c r="R2152" s="21" t="str">
        <f t="shared" si="100"/>
        <v/>
      </c>
      <c r="S2152" s="23" t="str">
        <f>IF($B2152="","",VLOOKUP($C2152,Настройки!$A$11:$L$17,9,FALSE))</f>
        <v/>
      </c>
      <c r="T2152" s="23" t="str">
        <f t="shared" si="101"/>
        <v/>
      </c>
    </row>
    <row r="2153" spans="1:20" x14ac:dyDescent="0.3">
      <c r="A2153" s="20">
        <f>Тех_Движение!$A$2150</f>
        <v>2149</v>
      </c>
      <c r="B2153" s="20" t="str">
        <f>IF(Тех_Движение!$F$2150&gt;0,Тех_Движение!$I$2150,"")</f>
        <v/>
      </c>
      <c r="C2153" s="20" t="str">
        <f>IF($B2153="","",Тех_Движение!$D$2150)</f>
        <v/>
      </c>
      <c r="D2153" s="9" t="str">
        <f>IF($B2153="","",Тех_Движение!$B$2150)</f>
        <v/>
      </c>
      <c r="E2153" s="21" t="str">
        <f>IF($B2153="","",Тех_Движение!$F$2150)</f>
        <v/>
      </c>
      <c r="F2153" s="21" t="str">
        <f>IF($B2153="","",SUMIFS($E$5:$E2152,$C$5:$C2152,$C2153))</f>
        <v/>
      </c>
      <c r="G2153" s="21" t="str">
        <f>IF($B2153="","",MAX(0,$E2153-MAX(0,SUMIFS(Тех_Движение!$G$2:$G$5111,Тех_Движение!$D$2:$D$5111,$C2153,Тех_Движение!$B$2:$B$5111,"&lt;="&amp;Настройки!$B$5-1)-$F2153)))</f>
        <v/>
      </c>
      <c r="H2153" s="21" t="str">
        <f>IF($B2153="","",IF(AND($D2153&gt;=Настройки!$B$5,$D2153&lt;=Настройки!$B$6),$E2153,0))</f>
        <v/>
      </c>
      <c r="I2153" s="21" t="str">
        <f t="shared" si="99"/>
        <v/>
      </c>
      <c r="J2153" s="21" t="str">
        <f>IF($B2153="","",MAX(0,$E2153-MAX(0,SUMIFS(Тех_Движение!$G$2:$G$5111,Тех_Движение!$D$2:$D$5111,$C2153,Тех_Движение!$B$2:$B$5111,"&lt;="&amp;Настройки!$B$6)-$F2153)))</f>
        <v/>
      </c>
      <c r="K2153" s="21" t="e">
        <f>IF(OR($B2153="",K$3&lt;$D2153+Настройки!$B$7),0,MAX(0,$E2153-MAX(0,SUMIFS(Тех_Движение!$G$2:$G$5111,Тех_Движение!$D$2:$D$5111,$C2153,Тех_Движение!$B$2:$B$5111,"&lt;="&amp;K$3)-$F2153)))</f>
        <v>#VALUE!</v>
      </c>
      <c r="L2153" s="21" t="e">
        <f>IF(OR($B2153="",L$3&lt;$D2153+Настройки!$B$7),0,MAX(0,$E2153-MAX(0,SUMIFS(Тех_Движение!$G$2:$G$5111,Тех_Движение!$D$2:$D$5111,$C2153,Тех_Движение!$B$2:$B$5111,"&lt;="&amp;L$3)-$F2153)))</f>
        <v>#VALUE!</v>
      </c>
      <c r="M2153" s="21" t="e">
        <f>IF(OR($B2153="",M$3&lt;$D2153+Настройки!$B$7),0,MAX(0,$E2153-MAX(0,SUMIFS(Тех_Движение!$G$2:$G$5111,Тех_Движение!$D$2:$D$5111,$C2153,Тех_Движение!$B$2:$B$5111,"&lt;="&amp;M$3)-$F2153)))</f>
        <v>#VALUE!</v>
      </c>
      <c r="N2153" s="21" t="e">
        <f>IF(OR($B2153="",N$3&lt;$D2153+Настройки!$B$7),0,MAX(0,$E2153-MAX(0,SUMIFS(Тех_Движение!$G$2:$G$5111,Тех_Движение!$D$2:$D$5111,$C2153,Тех_Движение!$B$2:$B$5111,"&lt;="&amp;N$3)-$F2153)))</f>
        <v>#VALUE!</v>
      </c>
      <c r="O2153" s="21" t="e">
        <f>IF(OR($B2153="",O$3&lt;$D2153+Настройки!$B$7),0,MAX(0,$E2153-MAX(0,SUMIFS(Тех_Движение!$G$2:$G$5111,Тех_Движение!$D$2:$D$5111,$C2153,Тех_Движение!$B$2:$B$5111,"&lt;="&amp;O$3)-$F2153)))</f>
        <v>#VALUE!</v>
      </c>
      <c r="P2153" s="21" t="e">
        <f>IF(OR($B2153="",P$3&lt;$D2153+Настройки!$B$7),0,MAX(0,$E2153-MAX(0,SUMIFS(Тех_Движение!$G$2:$G$5111,Тех_Движение!$D$2:$D$5111,$C2153,Тех_Движение!$B$2:$B$5111,"&lt;="&amp;P$3)-$F2153)))</f>
        <v>#VALUE!</v>
      </c>
      <c r="Q2153" s="21" t="e">
        <f>IF(OR($B2153="",Q$3&lt;$D2153+Настройки!$B$7),0,MAX(0,$E2153-MAX(0,SUMIFS(Тех_Движение!$G$2:$G$5111,Тех_Движение!$D$2:$D$5111,$C2153,Тех_Движение!$B$2:$B$5111,"&lt;="&amp;Q$3)-$F2153)))</f>
        <v>#VALUE!</v>
      </c>
      <c r="R2153" s="21" t="str">
        <f t="shared" si="100"/>
        <v/>
      </c>
      <c r="S2153" s="23" t="str">
        <f>IF($B2153="","",VLOOKUP($C2153,Настройки!$A$11:$L$17,9,FALSE))</f>
        <v/>
      </c>
      <c r="T2153" s="23" t="str">
        <f t="shared" si="101"/>
        <v/>
      </c>
    </row>
    <row r="2154" spans="1:20" x14ac:dyDescent="0.3">
      <c r="A2154" s="20">
        <f>Тех_Движение!$A$2151</f>
        <v>2150</v>
      </c>
      <c r="B2154" s="20" t="str">
        <f>IF(Тех_Движение!$F$2151&gt;0,Тех_Движение!$I$2151,"")</f>
        <v/>
      </c>
      <c r="C2154" s="20" t="str">
        <f>IF($B2154="","",Тех_Движение!$D$2151)</f>
        <v/>
      </c>
      <c r="D2154" s="9" t="str">
        <f>IF($B2154="","",Тех_Движение!$B$2151)</f>
        <v/>
      </c>
      <c r="E2154" s="21" t="str">
        <f>IF($B2154="","",Тех_Движение!$F$2151)</f>
        <v/>
      </c>
      <c r="F2154" s="21" t="str">
        <f>IF($B2154="","",SUMIFS($E$5:$E2153,$C$5:$C2153,$C2154))</f>
        <v/>
      </c>
      <c r="G2154" s="21" t="str">
        <f>IF($B2154="","",MAX(0,$E2154-MAX(0,SUMIFS(Тех_Движение!$G$2:$G$5111,Тех_Движение!$D$2:$D$5111,$C2154,Тех_Движение!$B$2:$B$5111,"&lt;="&amp;Настройки!$B$5-1)-$F2154)))</f>
        <v/>
      </c>
      <c r="H2154" s="21" t="str">
        <f>IF($B2154="","",IF(AND($D2154&gt;=Настройки!$B$5,$D2154&lt;=Настройки!$B$6),$E2154,0))</f>
        <v/>
      </c>
      <c r="I2154" s="21" t="str">
        <f t="shared" si="99"/>
        <v/>
      </c>
      <c r="J2154" s="21" t="str">
        <f>IF($B2154="","",MAX(0,$E2154-MAX(0,SUMIFS(Тех_Движение!$G$2:$G$5111,Тех_Движение!$D$2:$D$5111,$C2154,Тех_Движение!$B$2:$B$5111,"&lt;="&amp;Настройки!$B$6)-$F2154)))</f>
        <v/>
      </c>
      <c r="K2154" s="21" t="e">
        <f>IF(OR($B2154="",K$3&lt;$D2154+Настройки!$B$7),0,MAX(0,$E2154-MAX(0,SUMIFS(Тех_Движение!$G$2:$G$5111,Тех_Движение!$D$2:$D$5111,$C2154,Тех_Движение!$B$2:$B$5111,"&lt;="&amp;K$3)-$F2154)))</f>
        <v>#VALUE!</v>
      </c>
      <c r="L2154" s="21" t="e">
        <f>IF(OR($B2154="",L$3&lt;$D2154+Настройки!$B$7),0,MAX(0,$E2154-MAX(0,SUMIFS(Тех_Движение!$G$2:$G$5111,Тех_Движение!$D$2:$D$5111,$C2154,Тех_Движение!$B$2:$B$5111,"&lt;="&amp;L$3)-$F2154)))</f>
        <v>#VALUE!</v>
      </c>
      <c r="M2154" s="21" t="e">
        <f>IF(OR($B2154="",M$3&lt;$D2154+Настройки!$B$7),0,MAX(0,$E2154-MAX(0,SUMIFS(Тех_Движение!$G$2:$G$5111,Тех_Движение!$D$2:$D$5111,$C2154,Тех_Движение!$B$2:$B$5111,"&lt;="&amp;M$3)-$F2154)))</f>
        <v>#VALUE!</v>
      </c>
      <c r="N2154" s="21" t="e">
        <f>IF(OR($B2154="",N$3&lt;$D2154+Настройки!$B$7),0,MAX(0,$E2154-MAX(0,SUMIFS(Тех_Движение!$G$2:$G$5111,Тех_Движение!$D$2:$D$5111,$C2154,Тех_Движение!$B$2:$B$5111,"&lt;="&amp;N$3)-$F2154)))</f>
        <v>#VALUE!</v>
      </c>
      <c r="O2154" s="21" t="e">
        <f>IF(OR($B2154="",O$3&lt;$D2154+Настройки!$B$7),0,MAX(0,$E2154-MAX(0,SUMIFS(Тех_Движение!$G$2:$G$5111,Тех_Движение!$D$2:$D$5111,$C2154,Тех_Движение!$B$2:$B$5111,"&lt;="&amp;O$3)-$F2154)))</f>
        <v>#VALUE!</v>
      </c>
      <c r="P2154" s="21" t="e">
        <f>IF(OR($B2154="",P$3&lt;$D2154+Настройки!$B$7),0,MAX(0,$E2154-MAX(0,SUMIFS(Тех_Движение!$G$2:$G$5111,Тех_Движение!$D$2:$D$5111,$C2154,Тех_Движение!$B$2:$B$5111,"&lt;="&amp;P$3)-$F2154)))</f>
        <v>#VALUE!</v>
      </c>
      <c r="Q2154" s="21" t="e">
        <f>IF(OR($B2154="",Q$3&lt;$D2154+Настройки!$B$7),0,MAX(0,$E2154-MAX(0,SUMIFS(Тех_Движение!$G$2:$G$5111,Тех_Движение!$D$2:$D$5111,$C2154,Тех_Движение!$B$2:$B$5111,"&lt;="&amp;Q$3)-$F2154)))</f>
        <v>#VALUE!</v>
      </c>
      <c r="R2154" s="21" t="str">
        <f t="shared" si="100"/>
        <v/>
      </c>
      <c r="S2154" s="23" t="str">
        <f>IF($B2154="","",VLOOKUP($C2154,Настройки!$A$11:$L$17,9,FALSE))</f>
        <v/>
      </c>
      <c r="T2154" s="23" t="str">
        <f t="shared" si="101"/>
        <v/>
      </c>
    </row>
    <row r="2155" spans="1:20" x14ac:dyDescent="0.3">
      <c r="A2155" s="20">
        <f>Тех_Движение!$A$2152</f>
        <v>2151</v>
      </c>
      <c r="B2155" s="20" t="str">
        <f>IF(Тех_Движение!$F$2152&gt;0,Тех_Движение!$I$2152,"")</f>
        <v/>
      </c>
      <c r="C2155" s="20" t="str">
        <f>IF($B2155="","",Тех_Движение!$D$2152)</f>
        <v/>
      </c>
      <c r="D2155" s="9" t="str">
        <f>IF($B2155="","",Тех_Движение!$B$2152)</f>
        <v/>
      </c>
      <c r="E2155" s="21" t="str">
        <f>IF($B2155="","",Тех_Движение!$F$2152)</f>
        <v/>
      </c>
      <c r="F2155" s="21" t="str">
        <f>IF($B2155="","",SUMIFS($E$5:$E2154,$C$5:$C2154,$C2155))</f>
        <v/>
      </c>
      <c r="G2155" s="21" t="str">
        <f>IF($B2155="","",MAX(0,$E2155-MAX(0,SUMIFS(Тех_Движение!$G$2:$G$5111,Тех_Движение!$D$2:$D$5111,$C2155,Тех_Движение!$B$2:$B$5111,"&lt;="&amp;Настройки!$B$5-1)-$F2155)))</f>
        <v/>
      </c>
      <c r="H2155" s="21" t="str">
        <f>IF($B2155="","",IF(AND($D2155&gt;=Настройки!$B$5,$D2155&lt;=Настройки!$B$6),$E2155,0))</f>
        <v/>
      </c>
      <c r="I2155" s="21" t="str">
        <f t="shared" si="99"/>
        <v/>
      </c>
      <c r="J2155" s="21" t="str">
        <f>IF($B2155="","",MAX(0,$E2155-MAX(0,SUMIFS(Тех_Движение!$G$2:$G$5111,Тех_Движение!$D$2:$D$5111,$C2155,Тех_Движение!$B$2:$B$5111,"&lt;="&amp;Настройки!$B$6)-$F2155)))</f>
        <v/>
      </c>
      <c r="K2155" s="21" t="e">
        <f>IF(OR($B2155="",K$3&lt;$D2155+Настройки!$B$7),0,MAX(0,$E2155-MAX(0,SUMIFS(Тех_Движение!$G$2:$G$5111,Тех_Движение!$D$2:$D$5111,$C2155,Тех_Движение!$B$2:$B$5111,"&lt;="&amp;K$3)-$F2155)))</f>
        <v>#VALUE!</v>
      </c>
      <c r="L2155" s="21" t="e">
        <f>IF(OR($B2155="",L$3&lt;$D2155+Настройки!$B$7),0,MAX(0,$E2155-MAX(0,SUMIFS(Тех_Движение!$G$2:$G$5111,Тех_Движение!$D$2:$D$5111,$C2155,Тех_Движение!$B$2:$B$5111,"&lt;="&amp;L$3)-$F2155)))</f>
        <v>#VALUE!</v>
      </c>
      <c r="M2155" s="21" t="e">
        <f>IF(OR($B2155="",M$3&lt;$D2155+Настройки!$B$7),0,MAX(0,$E2155-MAX(0,SUMIFS(Тех_Движение!$G$2:$G$5111,Тех_Движение!$D$2:$D$5111,$C2155,Тех_Движение!$B$2:$B$5111,"&lt;="&amp;M$3)-$F2155)))</f>
        <v>#VALUE!</v>
      </c>
      <c r="N2155" s="21" t="e">
        <f>IF(OR($B2155="",N$3&lt;$D2155+Настройки!$B$7),0,MAX(0,$E2155-MAX(0,SUMIFS(Тех_Движение!$G$2:$G$5111,Тех_Движение!$D$2:$D$5111,$C2155,Тех_Движение!$B$2:$B$5111,"&lt;="&amp;N$3)-$F2155)))</f>
        <v>#VALUE!</v>
      </c>
      <c r="O2155" s="21" t="e">
        <f>IF(OR($B2155="",O$3&lt;$D2155+Настройки!$B$7),0,MAX(0,$E2155-MAX(0,SUMIFS(Тех_Движение!$G$2:$G$5111,Тех_Движение!$D$2:$D$5111,$C2155,Тех_Движение!$B$2:$B$5111,"&lt;="&amp;O$3)-$F2155)))</f>
        <v>#VALUE!</v>
      </c>
      <c r="P2155" s="21" t="e">
        <f>IF(OR($B2155="",P$3&lt;$D2155+Настройки!$B$7),0,MAX(0,$E2155-MAX(0,SUMIFS(Тех_Движение!$G$2:$G$5111,Тех_Движение!$D$2:$D$5111,$C2155,Тех_Движение!$B$2:$B$5111,"&lt;="&amp;P$3)-$F2155)))</f>
        <v>#VALUE!</v>
      </c>
      <c r="Q2155" s="21" t="e">
        <f>IF(OR($B2155="",Q$3&lt;$D2155+Настройки!$B$7),0,MAX(0,$E2155-MAX(0,SUMIFS(Тех_Движение!$G$2:$G$5111,Тех_Движение!$D$2:$D$5111,$C2155,Тех_Движение!$B$2:$B$5111,"&lt;="&amp;Q$3)-$F2155)))</f>
        <v>#VALUE!</v>
      </c>
      <c r="R2155" s="21" t="str">
        <f t="shared" si="100"/>
        <v/>
      </c>
      <c r="S2155" s="23" t="str">
        <f>IF($B2155="","",VLOOKUP($C2155,Настройки!$A$11:$L$17,9,FALSE))</f>
        <v/>
      </c>
      <c r="T2155" s="23" t="str">
        <f t="shared" si="101"/>
        <v/>
      </c>
    </row>
    <row r="2156" spans="1:20" x14ac:dyDescent="0.3">
      <c r="A2156" s="20">
        <f>Тех_Движение!$A$2153</f>
        <v>2152</v>
      </c>
      <c r="B2156" s="20" t="str">
        <f>IF(Тех_Движение!$F$2153&gt;0,Тех_Движение!$I$2153,"")</f>
        <v/>
      </c>
      <c r="C2156" s="20" t="str">
        <f>IF($B2156="","",Тех_Движение!$D$2153)</f>
        <v/>
      </c>
      <c r="D2156" s="9" t="str">
        <f>IF($B2156="","",Тех_Движение!$B$2153)</f>
        <v/>
      </c>
      <c r="E2156" s="21" t="str">
        <f>IF($B2156="","",Тех_Движение!$F$2153)</f>
        <v/>
      </c>
      <c r="F2156" s="21" t="str">
        <f>IF($B2156="","",SUMIFS($E$5:$E2155,$C$5:$C2155,$C2156))</f>
        <v/>
      </c>
      <c r="G2156" s="21" t="str">
        <f>IF($B2156="","",MAX(0,$E2156-MAX(0,SUMIFS(Тех_Движение!$G$2:$G$5111,Тех_Движение!$D$2:$D$5111,$C2156,Тех_Движение!$B$2:$B$5111,"&lt;="&amp;Настройки!$B$5-1)-$F2156)))</f>
        <v/>
      </c>
      <c r="H2156" s="21" t="str">
        <f>IF($B2156="","",IF(AND($D2156&gt;=Настройки!$B$5,$D2156&lt;=Настройки!$B$6),$E2156,0))</f>
        <v/>
      </c>
      <c r="I2156" s="21" t="str">
        <f t="shared" si="99"/>
        <v/>
      </c>
      <c r="J2156" s="21" t="str">
        <f>IF($B2156="","",MAX(0,$E2156-MAX(0,SUMIFS(Тех_Движение!$G$2:$G$5111,Тех_Движение!$D$2:$D$5111,$C2156,Тех_Движение!$B$2:$B$5111,"&lt;="&amp;Настройки!$B$6)-$F2156)))</f>
        <v/>
      </c>
      <c r="K2156" s="21" t="e">
        <f>IF(OR($B2156="",K$3&lt;$D2156+Настройки!$B$7),0,MAX(0,$E2156-MAX(0,SUMIFS(Тех_Движение!$G$2:$G$5111,Тех_Движение!$D$2:$D$5111,$C2156,Тех_Движение!$B$2:$B$5111,"&lt;="&amp;K$3)-$F2156)))</f>
        <v>#VALUE!</v>
      </c>
      <c r="L2156" s="21" t="e">
        <f>IF(OR($B2156="",L$3&lt;$D2156+Настройки!$B$7),0,MAX(0,$E2156-MAX(0,SUMIFS(Тех_Движение!$G$2:$G$5111,Тех_Движение!$D$2:$D$5111,$C2156,Тех_Движение!$B$2:$B$5111,"&lt;="&amp;L$3)-$F2156)))</f>
        <v>#VALUE!</v>
      </c>
      <c r="M2156" s="21" t="e">
        <f>IF(OR($B2156="",M$3&lt;$D2156+Настройки!$B$7),0,MAX(0,$E2156-MAX(0,SUMIFS(Тех_Движение!$G$2:$G$5111,Тех_Движение!$D$2:$D$5111,$C2156,Тех_Движение!$B$2:$B$5111,"&lt;="&amp;M$3)-$F2156)))</f>
        <v>#VALUE!</v>
      </c>
      <c r="N2156" s="21" t="e">
        <f>IF(OR($B2156="",N$3&lt;$D2156+Настройки!$B$7),0,MAX(0,$E2156-MAX(0,SUMIFS(Тех_Движение!$G$2:$G$5111,Тех_Движение!$D$2:$D$5111,$C2156,Тех_Движение!$B$2:$B$5111,"&lt;="&amp;N$3)-$F2156)))</f>
        <v>#VALUE!</v>
      </c>
      <c r="O2156" s="21" t="e">
        <f>IF(OR($B2156="",O$3&lt;$D2156+Настройки!$B$7),0,MAX(0,$E2156-MAX(0,SUMIFS(Тех_Движение!$G$2:$G$5111,Тех_Движение!$D$2:$D$5111,$C2156,Тех_Движение!$B$2:$B$5111,"&lt;="&amp;O$3)-$F2156)))</f>
        <v>#VALUE!</v>
      </c>
      <c r="P2156" s="21" t="e">
        <f>IF(OR($B2156="",P$3&lt;$D2156+Настройки!$B$7),0,MAX(0,$E2156-MAX(0,SUMIFS(Тех_Движение!$G$2:$G$5111,Тех_Движение!$D$2:$D$5111,$C2156,Тех_Движение!$B$2:$B$5111,"&lt;="&amp;P$3)-$F2156)))</f>
        <v>#VALUE!</v>
      </c>
      <c r="Q2156" s="21" t="e">
        <f>IF(OR($B2156="",Q$3&lt;$D2156+Настройки!$B$7),0,MAX(0,$E2156-MAX(0,SUMIFS(Тех_Движение!$G$2:$G$5111,Тех_Движение!$D$2:$D$5111,$C2156,Тех_Движение!$B$2:$B$5111,"&lt;="&amp;Q$3)-$F2156)))</f>
        <v>#VALUE!</v>
      </c>
      <c r="R2156" s="21" t="str">
        <f t="shared" si="100"/>
        <v/>
      </c>
      <c r="S2156" s="23" t="str">
        <f>IF($B2156="","",VLOOKUP($C2156,Настройки!$A$11:$L$17,9,FALSE))</f>
        <v/>
      </c>
      <c r="T2156" s="23" t="str">
        <f t="shared" si="101"/>
        <v/>
      </c>
    </row>
    <row r="2157" spans="1:20" x14ac:dyDescent="0.3">
      <c r="A2157" s="20">
        <f>Тех_Движение!$A$2154</f>
        <v>2153</v>
      </c>
      <c r="B2157" s="20" t="str">
        <f>IF(Тех_Движение!$F$2154&gt;0,Тех_Движение!$I$2154,"")</f>
        <v/>
      </c>
      <c r="C2157" s="20" t="str">
        <f>IF($B2157="","",Тех_Движение!$D$2154)</f>
        <v/>
      </c>
      <c r="D2157" s="9" t="str">
        <f>IF($B2157="","",Тех_Движение!$B$2154)</f>
        <v/>
      </c>
      <c r="E2157" s="21" t="str">
        <f>IF($B2157="","",Тех_Движение!$F$2154)</f>
        <v/>
      </c>
      <c r="F2157" s="21" t="str">
        <f>IF($B2157="","",SUMIFS($E$5:$E2156,$C$5:$C2156,$C2157))</f>
        <v/>
      </c>
      <c r="G2157" s="21" t="str">
        <f>IF($B2157="","",MAX(0,$E2157-MAX(0,SUMIFS(Тех_Движение!$G$2:$G$5111,Тех_Движение!$D$2:$D$5111,$C2157,Тех_Движение!$B$2:$B$5111,"&lt;="&amp;Настройки!$B$5-1)-$F2157)))</f>
        <v/>
      </c>
      <c r="H2157" s="21" t="str">
        <f>IF($B2157="","",IF(AND($D2157&gt;=Настройки!$B$5,$D2157&lt;=Настройки!$B$6),$E2157,0))</f>
        <v/>
      </c>
      <c r="I2157" s="21" t="str">
        <f t="shared" si="99"/>
        <v/>
      </c>
      <c r="J2157" s="21" t="str">
        <f>IF($B2157="","",MAX(0,$E2157-MAX(0,SUMIFS(Тех_Движение!$G$2:$G$5111,Тех_Движение!$D$2:$D$5111,$C2157,Тех_Движение!$B$2:$B$5111,"&lt;="&amp;Настройки!$B$6)-$F2157)))</f>
        <v/>
      </c>
      <c r="K2157" s="21" t="e">
        <f>IF(OR($B2157="",K$3&lt;$D2157+Настройки!$B$7),0,MAX(0,$E2157-MAX(0,SUMIFS(Тех_Движение!$G$2:$G$5111,Тех_Движение!$D$2:$D$5111,$C2157,Тех_Движение!$B$2:$B$5111,"&lt;="&amp;K$3)-$F2157)))</f>
        <v>#VALUE!</v>
      </c>
      <c r="L2157" s="21" t="e">
        <f>IF(OR($B2157="",L$3&lt;$D2157+Настройки!$B$7),0,MAX(0,$E2157-MAX(0,SUMIFS(Тех_Движение!$G$2:$G$5111,Тех_Движение!$D$2:$D$5111,$C2157,Тех_Движение!$B$2:$B$5111,"&lt;="&amp;L$3)-$F2157)))</f>
        <v>#VALUE!</v>
      </c>
      <c r="M2157" s="21" t="e">
        <f>IF(OR($B2157="",M$3&lt;$D2157+Настройки!$B$7),0,MAX(0,$E2157-MAX(0,SUMIFS(Тех_Движение!$G$2:$G$5111,Тех_Движение!$D$2:$D$5111,$C2157,Тех_Движение!$B$2:$B$5111,"&lt;="&amp;M$3)-$F2157)))</f>
        <v>#VALUE!</v>
      </c>
      <c r="N2157" s="21" t="e">
        <f>IF(OR($B2157="",N$3&lt;$D2157+Настройки!$B$7),0,MAX(0,$E2157-MAX(0,SUMIFS(Тех_Движение!$G$2:$G$5111,Тех_Движение!$D$2:$D$5111,$C2157,Тех_Движение!$B$2:$B$5111,"&lt;="&amp;N$3)-$F2157)))</f>
        <v>#VALUE!</v>
      </c>
      <c r="O2157" s="21" t="e">
        <f>IF(OR($B2157="",O$3&lt;$D2157+Настройки!$B$7),0,MAX(0,$E2157-MAX(0,SUMIFS(Тех_Движение!$G$2:$G$5111,Тех_Движение!$D$2:$D$5111,$C2157,Тех_Движение!$B$2:$B$5111,"&lt;="&amp;O$3)-$F2157)))</f>
        <v>#VALUE!</v>
      </c>
      <c r="P2157" s="21" t="e">
        <f>IF(OR($B2157="",P$3&lt;$D2157+Настройки!$B$7),0,MAX(0,$E2157-MAX(0,SUMIFS(Тех_Движение!$G$2:$G$5111,Тех_Движение!$D$2:$D$5111,$C2157,Тех_Движение!$B$2:$B$5111,"&lt;="&amp;P$3)-$F2157)))</f>
        <v>#VALUE!</v>
      </c>
      <c r="Q2157" s="21" t="e">
        <f>IF(OR($B2157="",Q$3&lt;$D2157+Настройки!$B$7),0,MAX(0,$E2157-MAX(0,SUMIFS(Тех_Движение!$G$2:$G$5111,Тех_Движение!$D$2:$D$5111,$C2157,Тех_Движение!$B$2:$B$5111,"&lt;="&amp;Q$3)-$F2157)))</f>
        <v>#VALUE!</v>
      </c>
      <c r="R2157" s="21" t="str">
        <f t="shared" si="100"/>
        <v/>
      </c>
      <c r="S2157" s="23" t="str">
        <f>IF($B2157="","",VLOOKUP($C2157,Настройки!$A$11:$L$17,9,FALSE))</f>
        <v/>
      </c>
      <c r="T2157" s="23" t="str">
        <f t="shared" si="101"/>
        <v/>
      </c>
    </row>
    <row r="2158" spans="1:20" x14ac:dyDescent="0.3">
      <c r="A2158" s="20">
        <f>Тех_Движение!$A$2155</f>
        <v>2154</v>
      </c>
      <c r="B2158" s="20" t="str">
        <f>IF(Тех_Движение!$F$2155&gt;0,Тех_Движение!$I$2155,"")</f>
        <v/>
      </c>
      <c r="C2158" s="20" t="str">
        <f>IF($B2158="","",Тех_Движение!$D$2155)</f>
        <v/>
      </c>
      <c r="D2158" s="9" t="str">
        <f>IF($B2158="","",Тех_Движение!$B$2155)</f>
        <v/>
      </c>
      <c r="E2158" s="21" t="str">
        <f>IF($B2158="","",Тех_Движение!$F$2155)</f>
        <v/>
      </c>
      <c r="F2158" s="21" t="str">
        <f>IF($B2158="","",SUMIFS($E$5:$E2157,$C$5:$C2157,$C2158))</f>
        <v/>
      </c>
      <c r="G2158" s="21" t="str">
        <f>IF($B2158="","",MAX(0,$E2158-MAX(0,SUMIFS(Тех_Движение!$G$2:$G$5111,Тех_Движение!$D$2:$D$5111,$C2158,Тех_Движение!$B$2:$B$5111,"&lt;="&amp;Настройки!$B$5-1)-$F2158)))</f>
        <v/>
      </c>
      <c r="H2158" s="21" t="str">
        <f>IF($B2158="","",IF(AND($D2158&gt;=Настройки!$B$5,$D2158&lt;=Настройки!$B$6),$E2158,0))</f>
        <v/>
      </c>
      <c r="I2158" s="21" t="str">
        <f t="shared" si="99"/>
        <v/>
      </c>
      <c r="J2158" s="21" t="str">
        <f>IF($B2158="","",MAX(0,$E2158-MAX(0,SUMIFS(Тех_Движение!$G$2:$G$5111,Тех_Движение!$D$2:$D$5111,$C2158,Тех_Движение!$B$2:$B$5111,"&lt;="&amp;Настройки!$B$6)-$F2158)))</f>
        <v/>
      </c>
      <c r="K2158" s="21" t="e">
        <f>IF(OR($B2158="",K$3&lt;$D2158+Настройки!$B$7),0,MAX(0,$E2158-MAX(0,SUMIFS(Тех_Движение!$G$2:$G$5111,Тех_Движение!$D$2:$D$5111,$C2158,Тех_Движение!$B$2:$B$5111,"&lt;="&amp;K$3)-$F2158)))</f>
        <v>#VALUE!</v>
      </c>
      <c r="L2158" s="21" t="e">
        <f>IF(OR($B2158="",L$3&lt;$D2158+Настройки!$B$7),0,MAX(0,$E2158-MAX(0,SUMIFS(Тех_Движение!$G$2:$G$5111,Тех_Движение!$D$2:$D$5111,$C2158,Тех_Движение!$B$2:$B$5111,"&lt;="&amp;L$3)-$F2158)))</f>
        <v>#VALUE!</v>
      </c>
      <c r="M2158" s="21" t="e">
        <f>IF(OR($B2158="",M$3&lt;$D2158+Настройки!$B$7),0,MAX(0,$E2158-MAX(0,SUMIFS(Тех_Движение!$G$2:$G$5111,Тех_Движение!$D$2:$D$5111,$C2158,Тех_Движение!$B$2:$B$5111,"&lt;="&amp;M$3)-$F2158)))</f>
        <v>#VALUE!</v>
      </c>
      <c r="N2158" s="21" t="e">
        <f>IF(OR($B2158="",N$3&lt;$D2158+Настройки!$B$7),0,MAX(0,$E2158-MAX(0,SUMIFS(Тех_Движение!$G$2:$G$5111,Тех_Движение!$D$2:$D$5111,$C2158,Тех_Движение!$B$2:$B$5111,"&lt;="&amp;N$3)-$F2158)))</f>
        <v>#VALUE!</v>
      </c>
      <c r="O2158" s="21" t="e">
        <f>IF(OR($B2158="",O$3&lt;$D2158+Настройки!$B$7),0,MAX(0,$E2158-MAX(0,SUMIFS(Тех_Движение!$G$2:$G$5111,Тех_Движение!$D$2:$D$5111,$C2158,Тех_Движение!$B$2:$B$5111,"&lt;="&amp;O$3)-$F2158)))</f>
        <v>#VALUE!</v>
      </c>
      <c r="P2158" s="21" t="e">
        <f>IF(OR($B2158="",P$3&lt;$D2158+Настройки!$B$7),0,MAX(0,$E2158-MAX(0,SUMIFS(Тех_Движение!$G$2:$G$5111,Тех_Движение!$D$2:$D$5111,$C2158,Тех_Движение!$B$2:$B$5111,"&lt;="&amp;P$3)-$F2158)))</f>
        <v>#VALUE!</v>
      </c>
      <c r="Q2158" s="21" t="e">
        <f>IF(OR($B2158="",Q$3&lt;$D2158+Настройки!$B$7),0,MAX(0,$E2158-MAX(0,SUMIFS(Тех_Движение!$G$2:$G$5111,Тех_Движение!$D$2:$D$5111,$C2158,Тех_Движение!$B$2:$B$5111,"&lt;="&amp;Q$3)-$F2158)))</f>
        <v>#VALUE!</v>
      </c>
      <c r="R2158" s="21" t="str">
        <f t="shared" si="100"/>
        <v/>
      </c>
      <c r="S2158" s="23" t="str">
        <f>IF($B2158="","",VLOOKUP($C2158,Настройки!$A$11:$L$17,9,FALSE))</f>
        <v/>
      </c>
      <c r="T2158" s="23" t="str">
        <f t="shared" si="101"/>
        <v/>
      </c>
    </row>
    <row r="2159" spans="1:20" x14ac:dyDescent="0.3">
      <c r="A2159" s="20">
        <f>Тех_Движение!$A$2156</f>
        <v>2155</v>
      </c>
      <c r="B2159" s="20" t="str">
        <f>IF(Тех_Движение!$F$2156&gt;0,Тех_Движение!$I$2156,"")</f>
        <v/>
      </c>
      <c r="C2159" s="20" t="str">
        <f>IF($B2159="","",Тех_Движение!$D$2156)</f>
        <v/>
      </c>
      <c r="D2159" s="9" t="str">
        <f>IF($B2159="","",Тех_Движение!$B$2156)</f>
        <v/>
      </c>
      <c r="E2159" s="21" t="str">
        <f>IF($B2159="","",Тех_Движение!$F$2156)</f>
        <v/>
      </c>
      <c r="F2159" s="21" t="str">
        <f>IF($B2159="","",SUMIFS($E$5:$E2158,$C$5:$C2158,$C2159))</f>
        <v/>
      </c>
      <c r="G2159" s="21" t="str">
        <f>IF($B2159="","",MAX(0,$E2159-MAX(0,SUMIFS(Тех_Движение!$G$2:$G$5111,Тех_Движение!$D$2:$D$5111,$C2159,Тех_Движение!$B$2:$B$5111,"&lt;="&amp;Настройки!$B$5-1)-$F2159)))</f>
        <v/>
      </c>
      <c r="H2159" s="21" t="str">
        <f>IF($B2159="","",IF(AND($D2159&gt;=Настройки!$B$5,$D2159&lt;=Настройки!$B$6),$E2159,0))</f>
        <v/>
      </c>
      <c r="I2159" s="21" t="str">
        <f t="shared" si="99"/>
        <v/>
      </c>
      <c r="J2159" s="21" t="str">
        <f>IF($B2159="","",MAX(0,$E2159-MAX(0,SUMIFS(Тех_Движение!$G$2:$G$5111,Тех_Движение!$D$2:$D$5111,$C2159,Тех_Движение!$B$2:$B$5111,"&lt;="&amp;Настройки!$B$6)-$F2159)))</f>
        <v/>
      </c>
      <c r="K2159" s="21" t="e">
        <f>IF(OR($B2159="",K$3&lt;$D2159+Настройки!$B$7),0,MAX(0,$E2159-MAX(0,SUMIFS(Тех_Движение!$G$2:$G$5111,Тех_Движение!$D$2:$D$5111,$C2159,Тех_Движение!$B$2:$B$5111,"&lt;="&amp;K$3)-$F2159)))</f>
        <v>#VALUE!</v>
      </c>
      <c r="L2159" s="21" t="e">
        <f>IF(OR($B2159="",L$3&lt;$D2159+Настройки!$B$7),0,MAX(0,$E2159-MAX(0,SUMIFS(Тех_Движение!$G$2:$G$5111,Тех_Движение!$D$2:$D$5111,$C2159,Тех_Движение!$B$2:$B$5111,"&lt;="&amp;L$3)-$F2159)))</f>
        <v>#VALUE!</v>
      </c>
      <c r="M2159" s="21" t="e">
        <f>IF(OR($B2159="",M$3&lt;$D2159+Настройки!$B$7),0,MAX(0,$E2159-MAX(0,SUMIFS(Тех_Движение!$G$2:$G$5111,Тех_Движение!$D$2:$D$5111,$C2159,Тех_Движение!$B$2:$B$5111,"&lt;="&amp;M$3)-$F2159)))</f>
        <v>#VALUE!</v>
      </c>
      <c r="N2159" s="21" t="e">
        <f>IF(OR($B2159="",N$3&lt;$D2159+Настройки!$B$7),0,MAX(0,$E2159-MAX(0,SUMIFS(Тех_Движение!$G$2:$G$5111,Тех_Движение!$D$2:$D$5111,$C2159,Тех_Движение!$B$2:$B$5111,"&lt;="&amp;N$3)-$F2159)))</f>
        <v>#VALUE!</v>
      </c>
      <c r="O2159" s="21" t="e">
        <f>IF(OR($B2159="",O$3&lt;$D2159+Настройки!$B$7),0,MAX(0,$E2159-MAX(0,SUMIFS(Тех_Движение!$G$2:$G$5111,Тех_Движение!$D$2:$D$5111,$C2159,Тех_Движение!$B$2:$B$5111,"&lt;="&amp;O$3)-$F2159)))</f>
        <v>#VALUE!</v>
      </c>
      <c r="P2159" s="21" t="e">
        <f>IF(OR($B2159="",P$3&lt;$D2159+Настройки!$B$7),0,MAX(0,$E2159-MAX(0,SUMIFS(Тех_Движение!$G$2:$G$5111,Тех_Движение!$D$2:$D$5111,$C2159,Тех_Движение!$B$2:$B$5111,"&lt;="&amp;P$3)-$F2159)))</f>
        <v>#VALUE!</v>
      </c>
      <c r="Q2159" s="21" t="e">
        <f>IF(OR($B2159="",Q$3&lt;$D2159+Настройки!$B$7),0,MAX(0,$E2159-MAX(0,SUMIFS(Тех_Движение!$G$2:$G$5111,Тех_Движение!$D$2:$D$5111,$C2159,Тех_Движение!$B$2:$B$5111,"&lt;="&amp;Q$3)-$F2159)))</f>
        <v>#VALUE!</v>
      </c>
      <c r="R2159" s="21" t="str">
        <f t="shared" si="100"/>
        <v/>
      </c>
      <c r="S2159" s="23" t="str">
        <f>IF($B2159="","",VLOOKUP($C2159,Настройки!$A$11:$L$17,9,FALSE))</f>
        <v/>
      </c>
      <c r="T2159" s="23" t="str">
        <f t="shared" si="101"/>
        <v/>
      </c>
    </row>
    <row r="2160" spans="1:20" x14ac:dyDescent="0.3">
      <c r="A2160" s="20">
        <f>Тех_Движение!$A$2157</f>
        <v>2156</v>
      </c>
      <c r="B2160" s="20" t="str">
        <f>IF(Тех_Движение!$F$2157&gt;0,Тех_Движение!$I$2157,"")</f>
        <v/>
      </c>
      <c r="C2160" s="20" t="str">
        <f>IF($B2160="","",Тех_Движение!$D$2157)</f>
        <v/>
      </c>
      <c r="D2160" s="9" t="str">
        <f>IF($B2160="","",Тех_Движение!$B$2157)</f>
        <v/>
      </c>
      <c r="E2160" s="21" t="str">
        <f>IF($B2160="","",Тех_Движение!$F$2157)</f>
        <v/>
      </c>
      <c r="F2160" s="21" t="str">
        <f>IF($B2160="","",SUMIFS($E$5:$E2159,$C$5:$C2159,$C2160))</f>
        <v/>
      </c>
      <c r="G2160" s="21" t="str">
        <f>IF($B2160="","",MAX(0,$E2160-MAX(0,SUMIFS(Тех_Движение!$G$2:$G$5111,Тех_Движение!$D$2:$D$5111,$C2160,Тех_Движение!$B$2:$B$5111,"&lt;="&amp;Настройки!$B$5-1)-$F2160)))</f>
        <v/>
      </c>
      <c r="H2160" s="21" t="str">
        <f>IF($B2160="","",IF(AND($D2160&gt;=Настройки!$B$5,$D2160&lt;=Настройки!$B$6),$E2160,0))</f>
        <v/>
      </c>
      <c r="I2160" s="21" t="str">
        <f t="shared" si="99"/>
        <v/>
      </c>
      <c r="J2160" s="21" t="str">
        <f>IF($B2160="","",MAX(0,$E2160-MAX(0,SUMIFS(Тех_Движение!$G$2:$G$5111,Тех_Движение!$D$2:$D$5111,$C2160,Тех_Движение!$B$2:$B$5111,"&lt;="&amp;Настройки!$B$6)-$F2160)))</f>
        <v/>
      </c>
      <c r="K2160" s="21" t="e">
        <f>IF(OR($B2160="",K$3&lt;$D2160+Настройки!$B$7),0,MAX(0,$E2160-MAX(0,SUMIFS(Тех_Движение!$G$2:$G$5111,Тех_Движение!$D$2:$D$5111,$C2160,Тех_Движение!$B$2:$B$5111,"&lt;="&amp;K$3)-$F2160)))</f>
        <v>#VALUE!</v>
      </c>
      <c r="L2160" s="21" t="e">
        <f>IF(OR($B2160="",L$3&lt;$D2160+Настройки!$B$7),0,MAX(0,$E2160-MAX(0,SUMIFS(Тех_Движение!$G$2:$G$5111,Тех_Движение!$D$2:$D$5111,$C2160,Тех_Движение!$B$2:$B$5111,"&lt;="&amp;L$3)-$F2160)))</f>
        <v>#VALUE!</v>
      </c>
      <c r="M2160" s="21" t="e">
        <f>IF(OR($B2160="",M$3&lt;$D2160+Настройки!$B$7),0,MAX(0,$E2160-MAX(0,SUMIFS(Тех_Движение!$G$2:$G$5111,Тех_Движение!$D$2:$D$5111,$C2160,Тех_Движение!$B$2:$B$5111,"&lt;="&amp;M$3)-$F2160)))</f>
        <v>#VALUE!</v>
      </c>
      <c r="N2160" s="21" t="e">
        <f>IF(OR($B2160="",N$3&lt;$D2160+Настройки!$B$7),0,MAX(0,$E2160-MAX(0,SUMIFS(Тех_Движение!$G$2:$G$5111,Тех_Движение!$D$2:$D$5111,$C2160,Тех_Движение!$B$2:$B$5111,"&lt;="&amp;N$3)-$F2160)))</f>
        <v>#VALUE!</v>
      </c>
      <c r="O2160" s="21" t="e">
        <f>IF(OR($B2160="",O$3&lt;$D2160+Настройки!$B$7),0,MAX(0,$E2160-MAX(0,SUMIFS(Тех_Движение!$G$2:$G$5111,Тех_Движение!$D$2:$D$5111,$C2160,Тех_Движение!$B$2:$B$5111,"&lt;="&amp;O$3)-$F2160)))</f>
        <v>#VALUE!</v>
      </c>
      <c r="P2160" s="21" t="e">
        <f>IF(OR($B2160="",P$3&lt;$D2160+Настройки!$B$7),0,MAX(0,$E2160-MAX(0,SUMIFS(Тех_Движение!$G$2:$G$5111,Тех_Движение!$D$2:$D$5111,$C2160,Тех_Движение!$B$2:$B$5111,"&lt;="&amp;P$3)-$F2160)))</f>
        <v>#VALUE!</v>
      </c>
      <c r="Q2160" s="21" t="e">
        <f>IF(OR($B2160="",Q$3&lt;$D2160+Настройки!$B$7),0,MAX(0,$E2160-MAX(0,SUMIFS(Тех_Движение!$G$2:$G$5111,Тех_Движение!$D$2:$D$5111,$C2160,Тех_Движение!$B$2:$B$5111,"&lt;="&amp;Q$3)-$F2160)))</f>
        <v>#VALUE!</v>
      </c>
      <c r="R2160" s="21" t="str">
        <f t="shared" si="100"/>
        <v/>
      </c>
      <c r="S2160" s="23" t="str">
        <f>IF($B2160="","",VLOOKUP($C2160,Настройки!$A$11:$L$17,9,FALSE))</f>
        <v/>
      </c>
      <c r="T2160" s="23" t="str">
        <f t="shared" si="101"/>
        <v/>
      </c>
    </row>
    <row r="2161" spans="1:20" x14ac:dyDescent="0.3">
      <c r="A2161" s="20">
        <f>Тех_Движение!$A$2158</f>
        <v>2157</v>
      </c>
      <c r="B2161" s="20" t="str">
        <f>IF(Тех_Движение!$F$2158&gt;0,Тех_Движение!$I$2158,"")</f>
        <v/>
      </c>
      <c r="C2161" s="20" t="str">
        <f>IF($B2161="","",Тех_Движение!$D$2158)</f>
        <v/>
      </c>
      <c r="D2161" s="9" t="str">
        <f>IF($B2161="","",Тех_Движение!$B$2158)</f>
        <v/>
      </c>
      <c r="E2161" s="21" t="str">
        <f>IF($B2161="","",Тех_Движение!$F$2158)</f>
        <v/>
      </c>
      <c r="F2161" s="21" t="str">
        <f>IF($B2161="","",SUMIFS($E$5:$E2160,$C$5:$C2160,$C2161))</f>
        <v/>
      </c>
      <c r="G2161" s="21" t="str">
        <f>IF($B2161="","",MAX(0,$E2161-MAX(0,SUMIFS(Тех_Движение!$G$2:$G$5111,Тех_Движение!$D$2:$D$5111,$C2161,Тех_Движение!$B$2:$B$5111,"&lt;="&amp;Настройки!$B$5-1)-$F2161)))</f>
        <v/>
      </c>
      <c r="H2161" s="21" t="str">
        <f>IF($B2161="","",IF(AND($D2161&gt;=Настройки!$B$5,$D2161&lt;=Настройки!$B$6),$E2161,0))</f>
        <v/>
      </c>
      <c r="I2161" s="21" t="str">
        <f t="shared" si="99"/>
        <v/>
      </c>
      <c r="J2161" s="21" t="str">
        <f>IF($B2161="","",MAX(0,$E2161-MAX(0,SUMIFS(Тех_Движение!$G$2:$G$5111,Тех_Движение!$D$2:$D$5111,$C2161,Тех_Движение!$B$2:$B$5111,"&lt;="&amp;Настройки!$B$6)-$F2161)))</f>
        <v/>
      </c>
      <c r="K2161" s="21" t="e">
        <f>IF(OR($B2161="",K$3&lt;$D2161+Настройки!$B$7),0,MAX(0,$E2161-MAX(0,SUMIFS(Тех_Движение!$G$2:$G$5111,Тех_Движение!$D$2:$D$5111,$C2161,Тех_Движение!$B$2:$B$5111,"&lt;="&amp;K$3)-$F2161)))</f>
        <v>#VALUE!</v>
      </c>
      <c r="L2161" s="21" t="e">
        <f>IF(OR($B2161="",L$3&lt;$D2161+Настройки!$B$7),0,MAX(0,$E2161-MAX(0,SUMIFS(Тех_Движение!$G$2:$G$5111,Тех_Движение!$D$2:$D$5111,$C2161,Тех_Движение!$B$2:$B$5111,"&lt;="&amp;L$3)-$F2161)))</f>
        <v>#VALUE!</v>
      </c>
      <c r="M2161" s="21" t="e">
        <f>IF(OR($B2161="",M$3&lt;$D2161+Настройки!$B$7),0,MAX(0,$E2161-MAX(0,SUMIFS(Тех_Движение!$G$2:$G$5111,Тех_Движение!$D$2:$D$5111,$C2161,Тех_Движение!$B$2:$B$5111,"&lt;="&amp;M$3)-$F2161)))</f>
        <v>#VALUE!</v>
      </c>
      <c r="N2161" s="21" t="e">
        <f>IF(OR($B2161="",N$3&lt;$D2161+Настройки!$B$7),0,MAX(0,$E2161-MAX(0,SUMIFS(Тех_Движение!$G$2:$G$5111,Тех_Движение!$D$2:$D$5111,$C2161,Тех_Движение!$B$2:$B$5111,"&lt;="&amp;N$3)-$F2161)))</f>
        <v>#VALUE!</v>
      </c>
      <c r="O2161" s="21" t="e">
        <f>IF(OR($B2161="",O$3&lt;$D2161+Настройки!$B$7),0,MAX(0,$E2161-MAX(0,SUMIFS(Тех_Движение!$G$2:$G$5111,Тех_Движение!$D$2:$D$5111,$C2161,Тех_Движение!$B$2:$B$5111,"&lt;="&amp;O$3)-$F2161)))</f>
        <v>#VALUE!</v>
      </c>
      <c r="P2161" s="21" t="e">
        <f>IF(OR($B2161="",P$3&lt;$D2161+Настройки!$B$7),0,MAX(0,$E2161-MAX(0,SUMIFS(Тех_Движение!$G$2:$G$5111,Тех_Движение!$D$2:$D$5111,$C2161,Тех_Движение!$B$2:$B$5111,"&lt;="&amp;P$3)-$F2161)))</f>
        <v>#VALUE!</v>
      </c>
      <c r="Q2161" s="21" t="e">
        <f>IF(OR($B2161="",Q$3&lt;$D2161+Настройки!$B$7),0,MAX(0,$E2161-MAX(0,SUMIFS(Тех_Движение!$G$2:$G$5111,Тех_Движение!$D$2:$D$5111,$C2161,Тех_Движение!$B$2:$B$5111,"&lt;="&amp;Q$3)-$F2161)))</f>
        <v>#VALUE!</v>
      </c>
      <c r="R2161" s="21" t="str">
        <f t="shared" si="100"/>
        <v/>
      </c>
      <c r="S2161" s="23" t="str">
        <f>IF($B2161="","",VLOOKUP($C2161,Настройки!$A$11:$L$17,9,FALSE))</f>
        <v/>
      </c>
      <c r="T2161" s="23" t="str">
        <f t="shared" si="101"/>
        <v/>
      </c>
    </row>
    <row r="2162" spans="1:20" x14ac:dyDescent="0.3">
      <c r="A2162" s="20">
        <f>Тех_Движение!$A$2159</f>
        <v>2158</v>
      </c>
      <c r="B2162" s="20" t="str">
        <f>IF(Тех_Движение!$F$2159&gt;0,Тех_Движение!$I$2159,"")</f>
        <v/>
      </c>
      <c r="C2162" s="20" t="str">
        <f>IF($B2162="","",Тех_Движение!$D$2159)</f>
        <v/>
      </c>
      <c r="D2162" s="9" t="str">
        <f>IF($B2162="","",Тех_Движение!$B$2159)</f>
        <v/>
      </c>
      <c r="E2162" s="21" t="str">
        <f>IF($B2162="","",Тех_Движение!$F$2159)</f>
        <v/>
      </c>
      <c r="F2162" s="21" t="str">
        <f>IF($B2162="","",SUMIFS($E$5:$E2161,$C$5:$C2161,$C2162))</f>
        <v/>
      </c>
      <c r="G2162" s="21" t="str">
        <f>IF($B2162="","",MAX(0,$E2162-MAX(0,SUMIFS(Тех_Движение!$G$2:$G$5111,Тех_Движение!$D$2:$D$5111,$C2162,Тех_Движение!$B$2:$B$5111,"&lt;="&amp;Настройки!$B$5-1)-$F2162)))</f>
        <v/>
      </c>
      <c r="H2162" s="21" t="str">
        <f>IF($B2162="","",IF(AND($D2162&gt;=Настройки!$B$5,$D2162&lt;=Настройки!$B$6),$E2162,0))</f>
        <v/>
      </c>
      <c r="I2162" s="21" t="str">
        <f t="shared" si="99"/>
        <v/>
      </c>
      <c r="J2162" s="21" t="str">
        <f>IF($B2162="","",MAX(0,$E2162-MAX(0,SUMIFS(Тех_Движение!$G$2:$G$5111,Тех_Движение!$D$2:$D$5111,$C2162,Тех_Движение!$B$2:$B$5111,"&lt;="&amp;Настройки!$B$6)-$F2162)))</f>
        <v/>
      </c>
      <c r="K2162" s="21" t="e">
        <f>IF(OR($B2162="",K$3&lt;$D2162+Настройки!$B$7),0,MAX(0,$E2162-MAX(0,SUMIFS(Тех_Движение!$G$2:$G$5111,Тех_Движение!$D$2:$D$5111,$C2162,Тех_Движение!$B$2:$B$5111,"&lt;="&amp;K$3)-$F2162)))</f>
        <v>#VALUE!</v>
      </c>
      <c r="L2162" s="21" t="e">
        <f>IF(OR($B2162="",L$3&lt;$D2162+Настройки!$B$7),0,MAX(0,$E2162-MAX(0,SUMIFS(Тех_Движение!$G$2:$G$5111,Тех_Движение!$D$2:$D$5111,$C2162,Тех_Движение!$B$2:$B$5111,"&lt;="&amp;L$3)-$F2162)))</f>
        <v>#VALUE!</v>
      </c>
      <c r="M2162" s="21" t="e">
        <f>IF(OR($B2162="",M$3&lt;$D2162+Настройки!$B$7),0,MAX(0,$E2162-MAX(0,SUMIFS(Тех_Движение!$G$2:$G$5111,Тех_Движение!$D$2:$D$5111,$C2162,Тех_Движение!$B$2:$B$5111,"&lt;="&amp;M$3)-$F2162)))</f>
        <v>#VALUE!</v>
      </c>
      <c r="N2162" s="21" t="e">
        <f>IF(OR($B2162="",N$3&lt;$D2162+Настройки!$B$7),0,MAX(0,$E2162-MAX(0,SUMIFS(Тех_Движение!$G$2:$G$5111,Тех_Движение!$D$2:$D$5111,$C2162,Тех_Движение!$B$2:$B$5111,"&lt;="&amp;N$3)-$F2162)))</f>
        <v>#VALUE!</v>
      </c>
      <c r="O2162" s="21" t="e">
        <f>IF(OR($B2162="",O$3&lt;$D2162+Настройки!$B$7),0,MAX(0,$E2162-MAX(0,SUMIFS(Тех_Движение!$G$2:$G$5111,Тех_Движение!$D$2:$D$5111,$C2162,Тех_Движение!$B$2:$B$5111,"&lt;="&amp;O$3)-$F2162)))</f>
        <v>#VALUE!</v>
      </c>
      <c r="P2162" s="21" t="e">
        <f>IF(OR($B2162="",P$3&lt;$D2162+Настройки!$B$7),0,MAX(0,$E2162-MAX(0,SUMIFS(Тех_Движение!$G$2:$G$5111,Тех_Движение!$D$2:$D$5111,$C2162,Тех_Движение!$B$2:$B$5111,"&lt;="&amp;P$3)-$F2162)))</f>
        <v>#VALUE!</v>
      </c>
      <c r="Q2162" s="21" t="e">
        <f>IF(OR($B2162="",Q$3&lt;$D2162+Настройки!$B$7),0,MAX(0,$E2162-MAX(0,SUMIFS(Тех_Движение!$G$2:$G$5111,Тех_Движение!$D$2:$D$5111,$C2162,Тех_Движение!$B$2:$B$5111,"&lt;="&amp;Q$3)-$F2162)))</f>
        <v>#VALUE!</v>
      </c>
      <c r="R2162" s="21" t="str">
        <f t="shared" si="100"/>
        <v/>
      </c>
      <c r="S2162" s="23" t="str">
        <f>IF($B2162="","",VLOOKUP($C2162,Настройки!$A$11:$L$17,9,FALSE))</f>
        <v/>
      </c>
      <c r="T2162" s="23" t="str">
        <f t="shared" si="101"/>
        <v/>
      </c>
    </row>
    <row r="2163" spans="1:20" x14ac:dyDescent="0.3">
      <c r="A2163" s="20">
        <f>Тех_Движение!$A$2160</f>
        <v>2159</v>
      </c>
      <c r="B2163" s="20" t="str">
        <f>IF(Тех_Движение!$F$2160&gt;0,Тех_Движение!$I$2160,"")</f>
        <v/>
      </c>
      <c r="C2163" s="20" t="str">
        <f>IF($B2163="","",Тех_Движение!$D$2160)</f>
        <v/>
      </c>
      <c r="D2163" s="9" t="str">
        <f>IF($B2163="","",Тех_Движение!$B$2160)</f>
        <v/>
      </c>
      <c r="E2163" s="21" t="str">
        <f>IF($B2163="","",Тех_Движение!$F$2160)</f>
        <v/>
      </c>
      <c r="F2163" s="21" t="str">
        <f>IF($B2163="","",SUMIFS($E$5:$E2162,$C$5:$C2162,$C2163))</f>
        <v/>
      </c>
      <c r="G2163" s="21" t="str">
        <f>IF($B2163="","",MAX(0,$E2163-MAX(0,SUMIFS(Тех_Движение!$G$2:$G$5111,Тех_Движение!$D$2:$D$5111,$C2163,Тех_Движение!$B$2:$B$5111,"&lt;="&amp;Настройки!$B$5-1)-$F2163)))</f>
        <v/>
      </c>
      <c r="H2163" s="21" t="str">
        <f>IF($B2163="","",IF(AND($D2163&gt;=Настройки!$B$5,$D2163&lt;=Настройки!$B$6),$E2163,0))</f>
        <v/>
      </c>
      <c r="I2163" s="21" t="str">
        <f t="shared" si="99"/>
        <v/>
      </c>
      <c r="J2163" s="21" t="str">
        <f>IF($B2163="","",MAX(0,$E2163-MAX(0,SUMIFS(Тех_Движение!$G$2:$G$5111,Тех_Движение!$D$2:$D$5111,$C2163,Тех_Движение!$B$2:$B$5111,"&lt;="&amp;Настройки!$B$6)-$F2163)))</f>
        <v/>
      </c>
      <c r="K2163" s="21" t="e">
        <f>IF(OR($B2163="",K$3&lt;$D2163+Настройки!$B$7),0,MAX(0,$E2163-MAX(0,SUMIFS(Тех_Движение!$G$2:$G$5111,Тех_Движение!$D$2:$D$5111,$C2163,Тех_Движение!$B$2:$B$5111,"&lt;="&amp;K$3)-$F2163)))</f>
        <v>#VALUE!</v>
      </c>
      <c r="L2163" s="21" t="e">
        <f>IF(OR($B2163="",L$3&lt;$D2163+Настройки!$B$7),0,MAX(0,$E2163-MAX(0,SUMIFS(Тех_Движение!$G$2:$G$5111,Тех_Движение!$D$2:$D$5111,$C2163,Тех_Движение!$B$2:$B$5111,"&lt;="&amp;L$3)-$F2163)))</f>
        <v>#VALUE!</v>
      </c>
      <c r="M2163" s="21" t="e">
        <f>IF(OR($B2163="",M$3&lt;$D2163+Настройки!$B$7),0,MAX(0,$E2163-MAX(0,SUMIFS(Тех_Движение!$G$2:$G$5111,Тех_Движение!$D$2:$D$5111,$C2163,Тех_Движение!$B$2:$B$5111,"&lt;="&amp;M$3)-$F2163)))</f>
        <v>#VALUE!</v>
      </c>
      <c r="N2163" s="21" t="e">
        <f>IF(OR($B2163="",N$3&lt;$D2163+Настройки!$B$7),0,MAX(0,$E2163-MAX(0,SUMIFS(Тех_Движение!$G$2:$G$5111,Тех_Движение!$D$2:$D$5111,$C2163,Тех_Движение!$B$2:$B$5111,"&lt;="&amp;N$3)-$F2163)))</f>
        <v>#VALUE!</v>
      </c>
      <c r="O2163" s="21" t="e">
        <f>IF(OR($B2163="",O$3&lt;$D2163+Настройки!$B$7),0,MAX(0,$E2163-MAX(0,SUMIFS(Тех_Движение!$G$2:$G$5111,Тех_Движение!$D$2:$D$5111,$C2163,Тех_Движение!$B$2:$B$5111,"&lt;="&amp;O$3)-$F2163)))</f>
        <v>#VALUE!</v>
      </c>
      <c r="P2163" s="21" t="e">
        <f>IF(OR($B2163="",P$3&lt;$D2163+Настройки!$B$7),0,MAX(0,$E2163-MAX(0,SUMIFS(Тех_Движение!$G$2:$G$5111,Тех_Движение!$D$2:$D$5111,$C2163,Тех_Движение!$B$2:$B$5111,"&lt;="&amp;P$3)-$F2163)))</f>
        <v>#VALUE!</v>
      </c>
      <c r="Q2163" s="21" t="e">
        <f>IF(OR($B2163="",Q$3&lt;$D2163+Настройки!$B$7),0,MAX(0,$E2163-MAX(0,SUMIFS(Тех_Движение!$G$2:$G$5111,Тех_Движение!$D$2:$D$5111,$C2163,Тех_Движение!$B$2:$B$5111,"&lt;="&amp;Q$3)-$F2163)))</f>
        <v>#VALUE!</v>
      </c>
      <c r="R2163" s="21" t="str">
        <f t="shared" si="100"/>
        <v/>
      </c>
      <c r="S2163" s="23" t="str">
        <f>IF($B2163="","",VLOOKUP($C2163,Настройки!$A$11:$L$17,9,FALSE))</f>
        <v/>
      </c>
      <c r="T2163" s="23" t="str">
        <f t="shared" si="101"/>
        <v/>
      </c>
    </row>
    <row r="2164" spans="1:20" x14ac:dyDescent="0.3">
      <c r="A2164" s="20">
        <f>Тех_Движение!$A$2161</f>
        <v>2160</v>
      </c>
      <c r="B2164" s="20" t="str">
        <f>IF(Тех_Движение!$F$2161&gt;0,Тех_Движение!$I$2161,"")</f>
        <v/>
      </c>
      <c r="C2164" s="20" t="str">
        <f>IF($B2164="","",Тех_Движение!$D$2161)</f>
        <v/>
      </c>
      <c r="D2164" s="9" t="str">
        <f>IF($B2164="","",Тех_Движение!$B$2161)</f>
        <v/>
      </c>
      <c r="E2164" s="21" t="str">
        <f>IF($B2164="","",Тех_Движение!$F$2161)</f>
        <v/>
      </c>
      <c r="F2164" s="21" t="str">
        <f>IF($B2164="","",SUMIFS($E$5:$E2163,$C$5:$C2163,$C2164))</f>
        <v/>
      </c>
      <c r="G2164" s="21" t="str">
        <f>IF($B2164="","",MAX(0,$E2164-MAX(0,SUMIFS(Тех_Движение!$G$2:$G$5111,Тех_Движение!$D$2:$D$5111,$C2164,Тех_Движение!$B$2:$B$5111,"&lt;="&amp;Настройки!$B$5-1)-$F2164)))</f>
        <v/>
      </c>
      <c r="H2164" s="21" t="str">
        <f>IF($B2164="","",IF(AND($D2164&gt;=Настройки!$B$5,$D2164&lt;=Настройки!$B$6),$E2164,0))</f>
        <v/>
      </c>
      <c r="I2164" s="21" t="str">
        <f t="shared" si="99"/>
        <v/>
      </c>
      <c r="J2164" s="21" t="str">
        <f>IF($B2164="","",MAX(0,$E2164-MAX(0,SUMIFS(Тех_Движение!$G$2:$G$5111,Тех_Движение!$D$2:$D$5111,$C2164,Тех_Движение!$B$2:$B$5111,"&lt;="&amp;Настройки!$B$6)-$F2164)))</f>
        <v/>
      </c>
      <c r="K2164" s="21" t="e">
        <f>IF(OR($B2164="",K$3&lt;$D2164+Настройки!$B$7),0,MAX(0,$E2164-MAX(0,SUMIFS(Тех_Движение!$G$2:$G$5111,Тех_Движение!$D$2:$D$5111,$C2164,Тех_Движение!$B$2:$B$5111,"&lt;="&amp;K$3)-$F2164)))</f>
        <v>#VALUE!</v>
      </c>
      <c r="L2164" s="21" t="e">
        <f>IF(OR($B2164="",L$3&lt;$D2164+Настройки!$B$7),0,MAX(0,$E2164-MAX(0,SUMIFS(Тех_Движение!$G$2:$G$5111,Тех_Движение!$D$2:$D$5111,$C2164,Тех_Движение!$B$2:$B$5111,"&lt;="&amp;L$3)-$F2164)))</f>
        <v>#VALUE!</v>
      </c>
      <c r="M2164" s="21" t="e">
        <f>IF(OR($B2164="",M$3&lt;$D2164+Настройки!$B$7),0,MAX(0,$E2164-MAX(0,SUMIFS(Тех_Движение!$G$2:$G$5111,Тех_Движение!$D$2:$D$5111,$C2164,Тех_Движение!$B$2:$B$5111,"&lt;="&amp;M$3)-$F2164)))</f>
        <v>#VALUE!</v>
      </c>
      <c r="N2164" s="21" t="e">
        <f>IF(OR($B2164="",N$3&lt;$D2164+Настройки!$B$7),0,MAX(0,$E2164-MAX(0,SUMIFS(Тех_Движение!$G$2:$G$5111,Тех_Движение!$D$2:$D$5111,$C2164,Тех_Движение!$B$2:$B$5111,"&lt;="&amp;N$3)-$F2164)))</f>
        <v>#VALUE!</v>
      </c>
      <c r="O2164" s="21" t="e">
        <f>IF(OR($B2164="",O$3&lt;$D2164+Настройки!$B$7),0,MAX(0,$E2164-MAX(0,SUMIFS(Тех_Движение!$G$2:$G$5111,Тех_Движение!$D$2:$D$5111,$C2164,Тех_Движение!$B$2:$B$5111,"&lt;="&amp;O$3)-$F2164)))</f>
        <v>#VALUE!</v>
      </c>
      <c r="P2164" s="21" t="e">
        <f>IF(OR($B2164="",P$3&lt;$D2164+Настройки!$B$7),0,MAX(0,$E2164-MAX(0,SUMIFS(Тех_Движение!$G$2:$G$5111,Тех_Движение!$D$2:$D$5111,$C2164,Тех_Движение!$B$2:$B$5111,"&lt;="&amp;P$3)-$F2164)))</f>
        <v>#VALUE!</v>
      </c>
      <c r="Q2164" s="21" t="e">
        <f>IF(OR($B2164="",Q$3&lt;$D2164+Настройки!$B$7),0,MAX(0,$E2164-MAX(0,SUMIFS(Тех_Движение!$G$2:$G$5111,Тех_Движение!$D$2:$D$5111,$C2164,Тех_Движение!$B$2:$B$5111,"&lt;="&amp;Q$3)-$F2164)))</f>
        <v>#VALUE!</v>
      </c>
      <c r="R2164" s="21" t="str">
        <f t="shared" si="100"/>
        <v/>
      </c>
      <c r="S2164" s="23" t="str">
        <f>IF($B2164="","",VLOOKUP($C2164,Настройки!$A$11:$L$17,9,FALSE))</f>
        <v/>
      </c>
      <c r="T2164" s="23" t="str">
        <f t="shared" si="101"/>
        <v/>
      </c>
    </row>
    <row r="2165" spans="1:20" x14ac:dyDescent="0.3">
      <c r="A2165" s="20">
        <f>Тех_Движение!$A$2162</f>
        <v>2161</v>
      </c>
      <c r="B2165" s="20" t="str">
        <f>IF(Тех_Движение!$F$2162&gt;0,Тех_Движение!$I$2162,"")</f>
        <v/>
      </c>
      <c r="C2165" s="20" t="str">
        <f>IF($B2165="","",Тех_Движение!$D$2162)</f>
        <v/>
      </c>
      <c r="D2165" s="9" t="str">
        <f>IF($B2165="","",Тех_Движение!$B$2162)</f>
        <v/>
      </c>
      <c r="E2165" s="21" t="str">
        <f>IF($B2165="","",Тех_Движение!$F$2162)</f>
        <v/>
      </c>
      <c r="F2165" s="21" t="str">
        <f>IF($B2165="","",SUMIFS($E$5:$E2164,$C$5:$C2164,$C2165))</f>
        <v/>
      </c>
      <c r="G2165" s="21" t="str">
        <f>IF($B2165="","",MAX(0,$E2165-MAX(0,SUMIFS(Тех_Движение!$G$2:$G$5111,Тех_Движение!$D$2:$D$5111,$C2165,Тех_Движение!$B$2:$B$5111,"&lt;="&amp;Настройки!$B$5-1)-$F2165)))</f>
        <v/>
      </c>
      <c r="H2165" s="21" t="str">
        <f>IF($B2165="","",IF(AND($D2165&gt;=Настройки!$B$5,$D2165&lt;=Настройки!$B$6),$E2165,0))</f>
        <v/>
      </c>
      <c r="I2165" s="21" t="str">
        <f t="shared" si="99"/>
        <v/>
      </c>
      <c r="J2165" s="21" t="str">
        <f>IF($B2165="","",MAX(0,$E2165-MAX(0,SUMIFS(Тех_Движение!$G$2:$G$5111,Тех_Движение!$D$2:$D$5111,$C2165,Тех_Движение!$B$2:$B$5111,"&lt;="&amp;Настройки!$B$6)-$F2165)))</f>
        <v/>
      </c>
      <c r="K2165" s="21" t="e">
        <f>IF(OR($B2165="",K$3&lt;$D2165+Настройки!$B$7),0,MAX(0,$E2165-MAX(0,SUMIFS(Тех_Движение!$G$2:$G$5111,Тех_Движение!$D$2:$D$5111,$C2165,Тех_Движение!$B$2:$B$5111,"&lt;="&amp;K$3)-$F2165)))</f>
        <v>#VALUE!</v>
      </c>
      <c r="L2165" s="21" t="e">
        <f>IF(OR($B2165="",L$3&lt;$D2165+Настройки!$B$7),0,MAX(0,$E2165-MAX(0,SUMIFS(Тех_Движение!$G$2:$G$5111,Тех_Движение!$D$2:$D$5111,$C2165,Тех_Движение!$B$2:$B$5111,"&lt;="&amp;L$3)-$F2165)))</f>
        <v>#VALUE!</v>
      </c>
      <c r="M2165" s="21" t="e">
        <f>IF(OR($B2165="",M$3&lt;$D2165+Настройки!$B$7),0,MAX(0,$E2165-MAX(0,SUMIFS(Тех_Движение!$G$2:$G$5111,Тех_Движение!$D$2:$D$5111,$C2165,Тех_Движение!$B$2:$B$5111,"&lt;="&amp;M$3)-$F2165)))</f>
        <v>#VALUE!</v>
      </c>
      <c r="N2165" s="21" t="e">
        <f>IF(OR($B2165="",N$3&lt;$D2165+Настройки!$B$7),0,MAX(0,$E2165-MAX(0,SUMIFS(Тех_Движение!$G$2:$G$5111,Тех_Движение!$D$2:$D$5111,$C2165,Тех_Движение!$B$2:$B$5111,"&lt;="&amp;N$3)-$F2165)))</f>
        <v>#VALUE!</v>
      </c>
      <c r="O2165" s="21" t="e">
        <f>IF(OR($B2165="",O$3&lt;$D2165+Настройки!$B$7),0,MAX(0,$E2165-MAX(0,SUMIFS(Тех_Движение!$G$2:$G$5111,Тех_Движение!$D$2:$D$5111,$C2165,Тех_Движение!$B$2:$B$5111,"&lt;="&amp;O$3)-$F2165)))</f>
        <v>#VALUE!</v>
      </c>
      <c r="P2165" s="21" t="e">
        <f>IF(OR($B2165="",P$3&lt;$D2165+Настройки!$B$7),0,MAX(0,$E2165-MAX(0,SUMIFS(Тех_Движение!$G$2:$G$5111,Тех_Движение!$D$2:$D$5111,$C2165,Тех_Движение!$B$2:$B$5111,"&lt;="&amp;P$3)-$F2165)))</f>
        <v>#VALUE!</v>
      </c>
      <c r="Q2165" s="21" t="e">
        <f>IF(OR($B2165="",Q$3&lt;$D2165+Настройки!$B$7),0,MAX(0,$E2165-MAX(0,SUMIFS(Тех_Движение!$G$2:$G$5111,Тех_Движение!$D$2:$D$5111,$C2165,Тех_Движение!$B$2:$B$5111,"&lt;="&amp;Q$3)-$F2165)))</f>
        <v>#VALUE!</v>
      </c>
      <c r="R2165" s="21" t="str">
        <f t="shared" si="100"/>
        <v/>
      </c>
      <c r="S2165" s="23" t="str">
        <f>IF($B2165="","",VLOOKUP($C2165,Настройки!$A$11:$L$17,9,FALSE))</f>
        <v/>
      </c>
      <c r="T2165" s="23" t="str">
        <f t="shared" si="101"/>
        <v/>
      </c>
    </row>
    <row r="2166" spans="1:20" x14ac:dyDescent="0.3">
      <c r="A2166" s="20">
        <f>Тех_Движение!$A$2163</f>
        <v>2162</v>
      </c>
      <c r="B2166" s="20" t="str">
        <f>IF(Тех_Движение!$F$2163&gt;0,Тех_Движение!$I$2163,"")</f>
        <v/>
      </c>
      <c r="C2166" s="20" t="str">
        <f>IF($B2166="","",Тех_Движение!$D$2163)</f>
        <v/>
      </c>
      <c r="D2166" s="9" t="str">
        <f>IF($B2166="","",Тех_Движение!$B$2163)</f>
        <v/>
      </c>
      <c r="E2166" s="21" t="str">
        <f>IF($B2166="","",Тех_Движение!$F$2163)</f>
        <v/>
      </c>
      <c r="F2166" s="21" t="str">
        <f>IF($B2166="","",SUMIFS($E$5:$E2165,$C$5:$C2165,$C2166))</f>
        <v/>
      </c>
      <c r="G2166" s="21" t="str">
        <f>IF($B2166="","",MAX(0,$E2166-MAX(0,SUMIFS(Тех_Движение!$G$2:$G$5111,Тех_Движение!$D$2:$D$5111,$C2166,Тех_Движение!$B$2:$B$5111,"&lt;="&amp;Настройки!$B$5-1)-$F2166)))</f>
        <v/>
      </c>
      <c r="H2166" s="21" t="str">
        <f>IF($B2166="","",IF(AND($D2166&gt;=Настройки!$B$5,$D2166&lt;=Настройки!$B$6),$E2166,0))</f>
        <v/>
      </c>
      <c r="I2166" s="21" t="str">
        <f t="shared" si="99"/>
        <v/>
      </c>
      <c r="J2166" s="21" t="str">
        <f>IF($B2166="","",MAX(0,$E2166-MAX(0,SUMIFS(Тех_Движение!$G$2:$G$5111,Тех_Движение!$D$2:$D$5111,$C2166,Тех_Движение!$B$2:$B$5111,"&lt;="&amp;Настройки!$B$6)-$F2166)))</f>
        <v/>
      </c>
      <c r="K2166" s="21" t="e">
        <f>IF(OR($B2166="",K$3&lt;$D2166+Настройки!$B$7),0,MAX(0,$E2166-MAX(0,SUMIFS(Тех_Движение!$G$2:$G$5111,Тех_Движение!$D$2:$D$5111,$C2166,Тех_Движение!$B$2:$B$5111,"&lt;="&amp;K$3)-$F2166)))</f>
        <v>#VALUE!</v>
      </c>
      <c r="L2166" s="21" t="e">
        <f>IF(OR($B2166="",L$3&lt;$D2166+Настройки!$B$7),0,MAX(0,$E2166-MAX(0,SUMIFS(Тех_Движение!$G$2:$G$5111,Тех_Движение!$D$2:$D$5111,$C2166,Тех_Движение!$B$2:$B$5111,"&lt;="&amp;L$3)-$F2166)))</f>
        <v>#VALUE!</v>
      </c>
      <c r="M2166" s="21" t="e">
        <f>IF(OR($B2166="",M$3&lt;$D2166+Настройки!$B$7),0,MAX(0,$E2166-MAX(0,SUMIFS(Тех_Движение!$G$2:$G$5111,Тех_Движение!$D$2:$D$5111,$C2166,Тех_Движение!$B$2:$B$5111,"&lt;="&amp;M$3)-$F2166)))</f>
        <v>#VALUE!</v>
      </c>
      <c r="N2166" s="21" t="e">
        <f>IF(OR($B2166="",N$3&lt;$D2166+Настройки!$B$7),0,MAX(0,$E2166-MAX(0,SUMIFS(Тех_Движение!$G$2:$G$5111,Тех_Движение!$D$2:$D$5111,$C2166,Тех_Движение!$B$2:$B$5111,"&lt;="&amp;N$3)-$F2166)))</f>
        <v>#VALUE!</v>
      </c>
      <c r="O2166" s="21" t="e">
        <f>IF(OR($B2166="",O$3&lt;$D2166+Настройки!$B$7),0,MAX(0,$E2166-MAX(0,SUMIFS(Тех_Движение!$G$2:$G$5111,Тех_Движение!$D$2:$D$5111,$C2166,Тех_Движение!$B$2:$B$5111,"&lt;="&amp;O$3)-$F2166)))</f>
        <v>#VALUE!</v>
      </c>
      <c r="P2166" s="21" t="e">
        <f>IF(OR($B2166="",P$3&lt;$D2166+Настройки!$B$7),0,MAX(0,$E2166-MAX(0,SUMIFS(Тех_Движение!$G$2:$G$5111,Тех_Движение!$D$2:$D$5111,$C2166,Тех_Движение!$B$2:$B$5111,"&lt;="&amp;P$3)-$F2166)))</f>
        <v>#VALUE!</v>
      </c>
      <c r="Q2166" s="21" t="e">
        <f>IF(OR($B2166="",Q$3&lt;$D2166+Настройки!$B$7),0,MAX(0,$E2166-MAX(0,SUMIFS(Тех_Движение!$G$2:$G$5111,Тех_Движение!$D$2:$D$5111,$C2166,Тех_Движение!$B$2:$B$5111,"&lt;="&amp;Q$3)-$F2166)))</f>
        <v>#VALUE!</v>
      </c>
      <c r="R2166" s="21" t="str">
        <f t="shared" si="100"/>
        <v/>
      </c>
      <c r="S2166" s="23" t="str">
        <f>IF($B2166="","",VLOOKUP($C2166,Настройки!$A$11:$L$17,9,FALSE))</f>
        <v/>
      </c>
      <c r="T2166" s="23" t="str">
        <f t="shared" si="101"/>
        <v/>
      </c>
    </row>
    <row r="2167" spans="1:20" x14ac:dyDescent="0.3">
      <c r="A2167" s="20">
        <f>Тех_Движение!$A$2164</f>
        <v>2163</v>
      </c>
      <c r="B2167" s="20" t="str">
        <f>IF(Тех_Движение!$F$2164&gt;0,Тех_Движение!$I$2164,"")</f>
        <v/>
      </c>
      <c r="C2167" s="20" t="str">
        <f>IF($B2167="","",Тех_Движение!$D$2164)</f>
        <v/>
      </c>
      <c r="D2167" s="9" t="str">
        <f>IF($B2167="","",Тех_Движение!$B$2164)</f>
        <v/>
      </c>
      <c r="E2167" s="21" t="str">
        <f>IF($B2167="","",Тех_Движение!$F$2164)</f>
        <v/>
      </c>
      <c r="F2167" s="21" t="str">
        <f>IF($B2167="","",SUMIFS($E$5:$E2166,$C$5:$C2166,$C2167))</f>
        <v/>
      </c>
      <c r="G2167" s="21" t="str">
        <f>IF($B2167="","",MAX(0,$E2167-MAX(0,SUMIFS(Тех_Движение!$G$2:$G$5111,Тех_Движение!$D$2:$D$5111,$C2167,Тех_Движение!$B$2:$B$5111,"&lt;="&amp;Настройки!$B$5-1)-$F2167)))</f>
        <v/>
      </c>
      <c r="H2167" s="21" t="str">
        <f>IF($B2167="","",IF(AND($D2167&gt;=Настройки!$B$5,$D2167&lt;=Настройки!$B$6),$E2167,0))</f>
        <v/>
      </c>
      <c r="I2167" s="21" t="str">
        <f t="shared" si="99"/>
        <v/>
      </c>
      <c r="J2167" s="21" t="str">
        <f>IF($B2167="","",MAX(0,$E2167-MAX(0,SUMIFS(Тех_Движение!$G$2:$G$5111,Тех_Движение!$D$2:$D$5111,$C2167,Тех_Движение!$B$2:$B$5111,"&lt;="&amp;Настройки!$B$6)-$F2167)))</f>
        <v/>
      </c>
      <c r="K2167" s="21" t="e">
        <f>IF(OR($B2167="",K$3&lt;$D2167+Настройки!$B$7),0,MAX(0,$E2167-MAX(0,SUMIFS(Тех_Движение!$G$2:$G$5111,Тех_Движение!$D$2:$D$5111,$C2167,Тех_Движение!$B$2:$B$5111,"&lt;="&amp;K$3)-$F2167)))</f>
        <v>#VALUE!</v>
      </c>
      <c r="L2167" s="21" t="e">
        <f>IF(OR($B2167="",L$3&lt;$D2167+Настройки!$B$7),0,MAX(0,$E2167-MAX(0,SUMIFS(Тех_Движение!$G$2:$G$5111,Тех_Движение!$D$2:$D$5111,$C2167,Тех_Движение!$B$2:$B$5111,"&lt;="&amp;L$3)-$F2167)))</f>
        <v>#VALUE!</v>
      </c>
      <c r="M2167" s="21" t="e">
        <f>IF(OR($B2167="",M$3&lt;$D2167+Настройки!$B$7),0,MAX(0,$E2167-MAX(0,SUMIFS(Тех_Движение!$G$2:$G$5111,Тех_Движение!$D$2:$D$5111,$C2167,Тех_Движение!$B$2:$B$5111,"&lt;="&amp;M$3)-$F2167)))</f>
        <v>#VALUE!</v>
      </c>
      <c r="N2167" s="21" t="e">
        <f>IF(OR($B2167="",N$3&lt;$D2167+Настройки!$B$7),0,MAX(0,$E2167-MAX(0,SUMIFS(Тех_Движение!$G$2:$G$5111,Тех_Движение!$D$2:$D$5111,$C2167,Тех_Движение!$B$2:$B$5111,"&lt;="&amp;N$3)-$F2167)))</f>
        <v>#VALUE!</v>
      </c>
      <c r="O2167" s="21" t="e">
        <f>IF(OR($B2167="",O$3&lt;$D2167+Настройки!$B$7),0,MAX(0,$E2167-MAX(0,SUMIFS(Тех_Движение!$G$2:$G$5111,Тех_Движение!$D$2:$D$5111,$C2167,Тех_Движение!$B$2:$B$5111,"&lt;="&amp;O$3)-$F2167)))</f>
        <v>#VALUE!</v>
      </c>
      <c r="P2167" s="21" t="e">
        <f>IF(OR($B2167="",P$3&lt;$D2167+Настройки!$B$7),0,MAX(0,$E2167-MAX(0,SUMIFS(Тех_Движение!$G$2:$G$5111,Тех_Движение!$D$2:$D$5111,$C2167,Тех_Движение!$B$2:$B$5111,"&lt;="&amp;P$3)-$F2167)))</f>
        <v>#VALUE!</v>
      </c>
      <c r="Q2167" s="21" t="e">
        <f>IF(OR($B2167="",Q$3&lt;$D2167+Настройки!$B$7),0,MAX(0,$E2167-MAX(0,SUMIFS(Тех_Движение!$G$2:$G$5111,Тех_Движение!$D$2:$D$5111,$C2167,Тех_Движение!$B$2:$B$5111,"&lt;="&amp;Q$3)-$F2167)))</f>
        <v>#VALUE!</v>
      </c>
      <c r="R2167" s="21" t="str">
        <f t="shared" si="100"/>
        <v/>
      </c>
      <c r="S2167" s="23" t="str">
        <f>IF($B2167="","",VLOOKUP($C2167,Настройки!$A$11:$L$17,9,FALSE))</f>
        <v/>
      </c>
      <c r="T2167" s="23" t="str">
        <f t="shared" si="101"/>
        <v/>
      </c>
    </row>
    <row r="2168" spans="1:20" x14ac:dyDescent="0.3">
      <c r="A2168" s="20">
        <f>Тех_Движение!$A$2165</f>
        <v>2164</v>
      </c>
      <c r="B2168" s="20" t="str">
        <f>IF(Тех_Движение!$F$2165&gt;0,Тех_Движение!$I$2165,"")</f>
        <v/>
      </c>
      <c r="C2168" s="20" t="str">
        <f>IF($B2168="","",Тех_Движение!$D$2165)</f>
        <v/>
      </c>
      <c r="D2168" s="9" t="str">
        <f>IF($B2168="","",Тех_Движение!$B$2165)</f>
        <v/>
      </c>
      <c r="E2168" s="21" t="str">
        <f>IF($B2168="","",Тех_Движение!$F$2165)</f>
        <v/>
      </c>
      <c r="F2168" s="21" t="str">
        <f>IF($B2168="","",SUMIFS($E$5:$E2167,$C$5:$C2167,$C2168))</f>
        <v/>
      </c>
      <c r="G2168" s="21" t="str">
        <f>IF($B2168="","",MAX(0,$E2168-MAX(0,SUMIFS(Тех_Движение!$G$2:$G$5111,Тех_Движение!$D$2:$D$5111,$C2168,Тех_Движение!$B$2:$B$5111,"&lt;="&amp;Настройки!$B$5-1)-$F2168)))</f>
        <v/>
      </c>
      <c r="H2168" s="21" t="str">
        <f>IF($B2168="","",IF(AND($D2168&gt;=Настройки!$B$5,$D2168&lt;=Настройки!$B$6),$E2168,0))</f>
        <v/>
      </c>
      <c r="I2168" s="21" t="str">
        <f t="shared" si="99"/>
        <v/>
      </c>
      <c r="J2168" s="21" t="str">
        <f>IF($B2168="","",MAX(0,$E2168-MAX(0,SUMIFS(Тех_Движение!$G$2:$G$5111,Тех_Движение!$D$2:$D$5111,$C2168,Тех_Движение!$B$2:$B$5111,"&lt;="&amp;Настройки!$B$6)-$F2168)))</f>
        <v/>
      </c>
      <c r="K2168" s="21" t="e">
        <f>IF(OR($B2168="",K$3&lt;$D2168+Настройки!$B$7),0,MAX(0,$E2168-MAX(0,SUMIFS(Тех_Движение!$G$2:$G$5111,Тех_Движение!$D$2:$D$5111,$C2168,Тех_Движение!$B$2:$B$5111,"&lt;="&amp;K$3)-$F2168)))</f>
        <v>#VALUE!</v>
      </c>
      <c r="L2168" s="21" t="e">
        <f>IF(OR($B2168="",L$3&lt;$D2168+Настройки!$B$7),0,MAX(0,$E2168-MAX(0,SUMIFS(Тех_Движение!$G$2:$G$5111,Тех_Движение!$D$2:$D$5111,$C2168,Тех_Движение!$B$2:$B$5111,"&lt;="&amp;L$3)-$F2168)))</f>
        <v>#VALUE!</v>
      </c>
      <c r="M2168" s="21" t="e">
        <f>IF(OR($B2168="",M$3&lt;$D2168+Настройки!$B$7),0,MAX(0,$E2168-MAX(0,SUMIFS(Тех_Движение!$G$2:$G$5111,Тех_Движение!$D$2:$D$5111,$C2168,Тех_Движение!$B$2:$B$5111,"&lt;="&amp;M$3)-$F2168)))</f>
        <v>#VALUE!</v>
      </c>
      <c r="N2168" s="21" t="e">
        <f>IF(OR($B2168="",N$3&lt;$D2168+Настройки!$B$7),0,MAX(0,$E2168-MAX(0,SUMIFS(Тех_Движение!$G$2:$G$5111,Тех_Движение!$D$2:$D$5111,$C2168,Тех_Движение!$B$2:$B$5111,"&lt;="&amp;N$3)-$F2168)))</f>
        <v>#VALUE!</v>
      </c>
      <c r="O2168" s="21" t="e">
        <f>IF(OR($B2168="",O$3&lt;$D2168+Настройки!$B$7),0,MAX(0,$E2168-MAX(0,SUMIFS(Тех_Движение!$G$2:$G$5111,Тех_Движение!$D$2:$D$5111,$C2168,Тех_Движение!$B$2:$B$5111,"&lt;="&amp;O$3)-$F2168)))</f>
        <v>#VALUE!</v>
      </c>
      <c r="P2168" s="21" t="e">
        <f>IF(OR($B2168="",P$3&lt;$D2168+Настройки!$B$7),0,MAX(0,$E2168-MAX(0,SUMIFS(Тех_Движение!$G$2:$G$5111,Тех_Движение!$D$2:$D$5111,$C2168,Тех_Движение!$B$2:$B$5111,"&lt;="&amp;P$3)-$F2168)))</f>
        <v>#VALUE!</v>
      </c>
      <c r="Q2168" s="21" t="e">
        <f>IF(OR($B2168="",Q$3&lt;$D2168+Настройки!$B$7),0,MAX(0,$E2168-MAX(0,SUMIFS(Тех_Движение!$G$2:$G$5111,Тех_Движение!$D$2:$D$5111,$C2168,Тех_Движение!$B$2:$B$5111,"&lt;="&amp;Q$3)-$F2168)))</f>
        <v>#VALUE!</v>
      </c>
      <c r="R2168" s="21" t="str">
        <f t="shared" si="100"/>
        <v/>
      </c>
      <c r="S2168" s="23" t="str">
        <f>IF($B2168="","",VLOOKUP($C2168,Настройки!$A$11:$L$17,9,FALSE))</f>
        <v/>
      </c>
      <c r="T2168" s="23" t="str">
        <f t="shared" si="101"/>
        <v/>
      </c>
    </row>
    <row r="2169" spans="1:20" x14ac:dyDescent="0.3">
      <c r="A2169" s="20">
        <f>Тех_Движение!$A$2166</f>
        <v>2165</v>
      </c>
      <c r="B2169" s="20" t="str">
        <f>IF(Тех_Движение!$F$2166&gt;0,Тех_Движение!$I$2166,"")</f>
        <v/>
      </c>
      <c r="C2169" s="20" t="str">
        <f>IF($B2169="","",Тех_Движение!$D$2166)</f>
        <v/>
      </c>
      <c r="D2169" s="9" t="str">
        <f>IF($B2169="","",Тех_Движение!$B$2166)</f>
        <v/>
      </c>
      <c r="E2169" s="21" t="str">
        <f>IF($B2169="","",Тех_Движение!$F$2166)</f>
        <v/>
      </c>
      <c r="F2169" s="21" t="str">
        <f>IF($B2169="","",SUMIFS($E$5:$E2168,$C$5:$C2168,$C2169))</f>
        <v/>
      </c>
      <c r="G2169" s="21" t="str">
        <f>IF($B2169="","",MAX(0,$E2169-MAX(0,SUMIFS(Тех_Движение!$G$2:$G$5111,Тех_Движение!$D$2:$D$5111,$C2169,Тех_Движение!$B$2:$B$5111,"&lt;="&amp;Настройки!$B$5-1)-$F2169)))</f>
        <v/>
      </c>
      <c r="H2169" s="21" t="str">
        <f>IF($B2169="","",IF(AND($D2169&gt;=Настройки!$B$5,$D2169&lt;=Настройки!$B$6),$E2169,0))</f>
        <v/>
      </c>
      <c r="I2169" s="21" t="str">
        <f t="shared" si="99"/>
        <v/>
      </c>
      <c r="J2169" s="21" t="str">
        <f>IF($B2169="","",MAX(0,$E2169-MAX(0,SUMIFS(Тех_Движение!$G$2:$G$5111,Тех_Движение!$D$2:$D$5111,$C2169,Тех_Движение!$B$2:$B$5111,"&lt;="&amp;Настройки!$B$6)-$F2169)))</f>
        <v/>
      </c>
      <c r="K2169" s="21" t="e">
        <f>IF(OR($B2169="",K$3&lt;$D2169+Настройки!$B$7),0,MAX(0,$E2169-MAX(0,SUMIFS(Тех_Движение!$G$2:$G$5111,Тех_Движение!$D$2:$D$5111,$C2169,Тех_Движение!$B$2:$B$5111,"&lt;="&amp;K$3)-$F2169)))</f>
        <v>#VALUE!</v>
      </c>
      <c r="L2169" s="21" t="e">
        <f>IF(OR($B2169="",L$3&lt;$D2169+Настройки!$B$7),0,MAX(0,$E2169-MAX(0,SUMIFS(Тех_Движение!$G$2:$G$5111,Тех_Движение!$D$2:$D$5111,$C2169,Тех_Движение!$B$2:$B$5111,"&lt;="&amp;L$3)-$F2169)))</f>
        <v>#VALUE!</v>
      </c>
      <c r="M2169" s="21" t="e">
        <f>IF(OR($B2169="",M$3&lt;$D2169+Настройки!$B$7),0,MAX(0,$E2169-MAX(0,SUMIFS(Тех_Движение!$G$2:$G$5111,Тех_Движение!$D$2:$D$5111,$C2169,Тех_Движение!$B$2:$B$5111,"&lt;="&amp;M$3)-$F2169)))</f>
        <v>#VALUE!</v>
      </c>
      <c r="N2169" s="21" t="e">
        <f>IF(OR($B2169="",N$3&lt;$D2169+Настройки!$B$7),0,MAX(0,$E2169-MAX(0,SUMIFS(Тех_Движение!$G$2:$G$5111,Тех_Движение!$D$2:$D$5111,$C2169,Тех_Движение!$B$2:$B$5111,"&lt;="&amp;N$3)-$F2169)))</f>
        <v>#VALUE!</v>
      </c>
      <c r="O2169" s="21" t="e">
        <f>IF(OR($B2169="",O$3&lt;$D2169+Настройки!$B$7),0,MAX(0,$E2169-MAX(0,SUMIFS(Тех_Движение!$G$2:$G$5111,Тех_Движение!$D$2:$D$5111,$C2169,Тех_Движение!$B$2:$B$5111,"&lt;="&amp;O$3)-$F2169)))</f>
        <v>#VALUE!</v>
      </c>
      <c r="P2169" s="21" t="e">
        <f>IF(OR($B2169="",P$3&lt;$D2169+Настройки!$B$7),0,MAX(0,$E2169-MAX(0,SUMIFS(Тех_Движение!$G$2:$G$5111,Тех_Движение!$D$2:$D$5111,$C2169,Тех_Движение!$B$2:$B$5111,"&lt;="&amp;P$3)-$F2169)))</f>
        <v>#VALUE!</v>
      </c>
      <c r="Q2169" s="21" t="e">
        <f>IF(OR($B2169="",Q$3&lt;$D2169+Настройки!$B$7),0,MAX(0,$E2169-MAX(0,SUMIFS(Тех_Движение!$G$2:$G$5111,Тех_Движение!$D$2:$D$5111,$C2169,Тех_Движение!$B$2:$B$5111,"&lt;="&amp;Q$3)-$F2169)))</f>
        <v>#VALUE!</v>
      </c>
      <c r="R2169" s="21" t="str">
        <f t="shared" si="100"/>
        <v/>
      </c>
      <c r="S2169" s="23" t="str">
        <f>IF($B2169="","",VLOOKUP($C2169,Настройки!$A$11:$L$17,9,FALSE))</f>
        <v/>
      </c>
      <c r="T2169" s="23" t="str">
        <f t="shared" si="101"/>
        <v/>
      </c>
    </row>
    <row r="2170" spans="1:20" x14ac:dyDescent="0.3">
      <c r="A2170" s="20">
        <f>Тех_Движение!$A$2167</f>
        <v>2166</v>
      </c>
      <c r="B2170" s="20" t="str">
        <f>IF(Тех_Движение!$F$2167&gt;0,Тех_Движение!$I$2167,"")</f>
        <v/>
      </c>
      <c r="C2170" s="20" t="str">
        <f>IF($B2170="","",Тех_Движение!$D$2167)</f>
        <v/>
      </c>
      <c r="D2170" s="9" t="str">
        <f>IF($B2170="","",Тех_Движение!$B$2167)</f>
        <v/>
      </c>
      <c r="E2170" s="21" t="str">
        <f>IF($B2170="","",Тех_Движение!$F$2167)</f>
        <v/>
      </c>
      <c r="F2170" s="21" t="str">
        <f>IF($B2170="","",SUMIFS($E$5:$E2169,$C$5:$C2169,$C2170))</f>
        <v/>
      </c>
      <c r="G2170" s="21" t="str">
        <f>IF($B2170="","",MAX(0,$E2170-MAX(0,SUMIFS(Тех_Движение!$G$2:$G$5111,Тех_Движение!$D$2:$D$5111,$C2170,Тех_Движение!$B$2:$B$5111,"&lt;="&amp;Настройки!$B$5-1)-$F2170)))</f>
        <v/>
      </c>
      <c r="H2170" s="21" t="str">
        <f>IF($B2170="","",IF(AND($D2170&gt;=Настройки!$B$5,$D2170&lt;=Настройки!$B$6),$E2170,0))</f>
        <v/>
      </c>
      <c r="I2170" s="21" t="str">
        <f t="shared" si="99"/>
        <v/>
      </c>
      <c r="J2170" s="21" t="str">
        <f>IF($B2170="","",MAX(0,$E2170-MAX(0,SUMIFS(Тех_Движение!$G$2:$G$5111,Тех_Движение!$D$2:$D$5111,$C2170,Тех_Движение!$B$2:$B$5111,"&lt;="&amp;Настройки!$B$6)-$F2170)))</f>
        <v/>
      </c>
      <c r="K2170" s="21" t="e">
        <f>IF(OR($B2170="",K$3&lt;$D2170+Настройки!$B$7),0,MAX(0,$E2170-MAX(0,SUMIFS(Тех_Движение!$G$2:$G$5111,Тех_Движение!$D$2:$D$5111,$C2170,Тех_Движение!$B$2:$B$5111,"&lt;="&amp;K$3)-$F2170)))</f>
        <v>#VALUE!</v>
      </c>
      <c r="L2170" s="21" t="e">
        <f>IF(OR($B2170="",L$3&lt;$D2170+Настройки!$B$7),0,MAX(0,$E2170-MAX(0,SUMIFS(Тех_Движение!$G$2:$G$5111,Тех_Движение!$D$2:$D$5111,$C2170,Тех_Движение!$B$2:$B$5111,"&lt;="&amp;L$3)-$F2170)))</f>
        <v>#VALUE!</v>
      </c>
      <c r="M2170" s="21" t="e">
        <f>IF(OR($B2170="",M$3&lt;$D2170+Настройки!$B$7),0,MAX(0,$E2170-MAX(0,SUMIFS(Тех_Движение!$G$2:$G$5111,Тех_Движение!$D$2:$D$5111,$C2170,Тех_Движение!$B$2:$B$5111,"&lt;="&amp;M$3)-$F2170)))</f>
        <v>#VALUE!</v>
      </c>
      <c r="N2170" s="21" t="e">
        <f>IF(OR($B2170="",N$3&lt;$D2170+Настройки!$B$7),0,MAX(0,$E2170-MAX(0,SUMIFS(Тех_Движение!$G$2:$G$5111,Тех_Движение!$D$2:$D$5111,$C2170,Тех_Движение!$B$2:$B$5111,"&lt;="&amp;N$3)-$F2170)))</f>
        <v>#VALUE!</v>
      </c>
      <c r="O2170" s="21" t="e">
        <f>IF(OR($B2170="",O$3&lt;$D2170+Настройки!$B$7),0,MAX(0,$E2170-MAX(0,SUMIFS(Тех_Движение!$G$2:$G$5111,Тех_Движение!$D$2:$D$5111,$C2170,Тех_Движение!$B$2:$B$5111,"&lt;="&amp;O$3)-$F2170)))</f>
        <v>#VALUE!</v>
      </c>
      <c r="P2170" s="21" t="e">
        <f>IF(OR($B2170="",P$3&lt;$D2170+Настройки!$B$7),0,MAX(0,$E2170-MAX(0,SUMIFS(Тех_Движение!$G$2:$G$5111,Тех_Движение!$D$2:$D$5111,$C2170,Тех_Движение!$B$2:$B$5111,"&lt;="&amp;P$3)-$F2170)))</f>
        <v>#VALUE!</v>
      </c>
      <c r="Q2170" s="21" t="e">
        <f>IF(OR($B2170="",Q$3&lt;$D2170+Настройки!$B$7),0,MAX(0,$E2170-MAX(0,SUMIFS(Тех_Движение!$G$2:$G$5111,Тех_Движение!$D$2:$D$5111,$C2170,Тех_Движение!$B$2:$B$5111,"&lt;="&amp;Q$3)-$F2170)))</f>
        <v>#VALUE!</v>
      </c>
      <c r="R2170" s="21" t="str">
        <f t="shared" si="100"/>
        <v/>
      </c>
      <c r="S2170" s="23" t="str">
        <f>IF($B2170="","",VLOOKUP($C2170,Настройки!$A$11:$L$17,9,FALSE))</f>
        <v/>
      </c>
      <c r="T2170" s="23" t="str">
        <f t="shared" si="101"/>
        <v/>
      </c>
    </row>
    <row r="2171" spans="1:20" x14ac:dyDescent="0.3">
      <c r="A2171" s="20">
        <f>Тех_Движение!$A$2168</f>
        <v>2167</v>
      </c>
      <c r="B2171" s="20" t="str">
        <f>IF(Тех_Движение!$F$2168&gt;0,Тех_Движение!$I$2168,"")</f>
        <v/>
      </c>
      <c r="C2171" s="20" t="str">
        <f>IF($B2171="","",Тех_Движение!$D$2168)</f>
        <v/>
      </c>
      <c r="D2171" s="9" t="str">
        <f>IF($B2171="","",Тех_Движение!$B$2168)</f>
        <v/>
      </c>
      <c r="E2171" s="21" t="str">
        <f>IF($B2171="","",Тех_Движение!$F$2168)</f>
        <v/>
      </c>
      <c r="F2171" s="21" t="str">
        <f>IF($B2171="","",SUMIFS($E$5:$E2170,$C$5:$C2170,$C2171))</f>
        <v/>
      </c>
      <c r="G2171" s="21" t="str">
        <f>IF($B2171="","",MAX(0,$E2171-MAX(0,SUMIFS(Тех_Движение!$G$2:$G$5111,Тех_Движение!$D$2:$D$5111,$C2171,Тех_Движение!$B$2:$B$5111,"&lt;="&amp;Настройки!$B$5-1)-$F2171)))</f>
        <v/>
      </c>
      <c r="H2171" s="21" t="str">
        <f>IF($B2171="","",IF(AND($D2171&gt;=Настройки!$B$5,$D2171&lt;=Настройки!$B$6),$E2171,0))</f>
        <v/>
      </c>
      <c r="I2171" s="21" t="str">
        <f t="shared" si="99"/>
        <v/>
      </c>
      <c r="J2171" s="21" t="str">
        <f>IF($B2171="","",MAX(0,$E2171-MAX(0,SUMIFS(Тех_Движение!$G$2:$G$5111,Тех_Движение!$D$2:$D$5111,$C2171,Тех_Движение!$B$2:$B$5111,"&lt;="&amp;Настройки!$B$6)-$F2171)))</f>
        <v/>
      </c>
      <c r="K2171" s="21" t="e">
        <f>IF(OR($B2171="",K$3&lt;$D2171+Настройки!$B$7),0,MAX(0,$E2171-MAX(0,SUMIFS(Тех_Движение!$G$2:$G$5111,Тех_Движение!$D$2:$D$5111,$C2171,Тех_Движение!$B$2:$B$5111,"&lt;="&amp;K$3)-$F2171)))</f>
        <v>#VALUE!</v>
      </c>
      <c r="L2171" s="21" t="e">
        <f>IF(OR($B2171="",L$3&lt;$D2171+Настройки!$B$7),0,MAX(0,$E2171-MAX(0,SUMIFS(Тех_Движение!$G$2:$G$5111,Тех_Движение!$D$2:$D$5111,$C2171,Тех_Движение!$B$2:$B$5111,"&lt;="&amp;L$3)-$F2171)))</f>
        <v>#VALUE!</v>
      </c>
      <c r="M2171" s="21" t="e">
        <f>IF(OR($B2171="",M$3&lt;$D2171+Настройки!$B$7),0,MAX(0,$E2171-MAX(0,SUMIFS(Тех_Движение!$G$2:$G$5111,Тех_Движение!$D$2:$D$5111,$C2171,Тех_Движение!$B$2:$B$5111,"&lt;="&amp;M$3)-$F2171)))</f>
        <v>#VALUE!</v>
      </c>
      <c r="N2171" s="21" t="e">
        <f>IF(OR($B2171="",N$3&lt;$D2171+Настройки!$B$7),0,MAX(0,$E2171-MAX(0,SUMIFS(Тех_Движение!$G$2:$G$5111,Тех_Движение!$D$2:$D$5111,$C2171,Тех_Движение!$B$2:$B$5111,"&lt;="&amp;N$3)-$F2171)))</f>
        <v>#VALUE!</v>
      </c>
      <c r="O2171" s="21" t="e">
        <f>IF(OR($B2171="",O$3&lt;$D2171+Настройки!$B$7),0,MAX(0,$E2171-MAX(0,SUMIFS(Тех_Движение!$G$2:$G$5111,Тех_Движение!$D$2:$D$5111,$C2171,Тех_Движение!$B$2:$B$5111,"&lt;="&amp;O$3)-$F2171)))</f>
        <v>#VALUE!</v>
      </c>
      <c r="P2171" s="21" t="e">
        <f>IF(OR($B2171="",P$3&lt;$D2171+Настройки!$B$7),0,MAX(0,$E2171-MAX(0,SUMIFS(Тех_Движение!$G$2:$G$5111,Тех_Движение!$D$2:$D$5111,$C2171,Тех_Движение!$B$2:$B$5111,"&lt;="&amp;P$3)-$F2171)))</f>
        <v>#VALUE!</v>
      </c>
      <c r="Q2171" s="21" t="e">
        <f>IF(OR($B2171="",Q$3&lt;$D2171+Настройки!$B$7),0,MAX(0,$E2171-MAX(0,SUMIFS(Тех_Движение!$G$2:$G$5111,Тех_Движение!$D$2:$D$5111,$C2171,Тех_Движение!$B$2:$B$5111,"&lt;="&amp;Q$3)-$F2171)))</f>
        <v>#VALUE!</v>
      </c>
      <c r="R2171" s="21" t="str">
        <f t="shared" si="100"/>
        <v/>
      </c>
      <c r="S2171" s="23" t="str">
        <f>IF($B2171="","",VLOOKUP($C2171,Настройки!$A$11:$L$17,9,FALSE))</f>
        <v/>
      </c>
      <c r="T2171" s="23" t="str">
        <f t="shared" si="101"/>
        <v/>
      </c>
    </row>
    <row r="2172" spans="1:20" x14ac:dyDescent="0.3">
      <c r="A2172" s="20">
        <f>Тех_Движение!$A$2169</f>
        <v>2168</v>
      </c>
      <c r="B2172" s="20" t="str">
        <f>IF(Тех_Движение!$F$2169&gt;0,Тех_Движение!$I$2169,"")</f>
        <v/>
      </c>
      <c r="C2172" s="20" t="str">
        <f>IF($B2172="","",Тех_Движение!$D$2169)</f>
        <v/>
      </c>
      <c r="D2172" s="9" t="str">
        <f>IF($B2172="","",Тех_Движение!$B$2169)</f>
        <v/>
      </c>
      <c r="E2172" s="21" t="str">
        <f>IF($B2172="","",Тех_Движение!$F$2169)</f>
        <v/>
      </c>
      <c r="F2172" s="21" t="str">
        <f>IF($B2172="","",SUMIFS($E$5:$E2171,$C$5:$C2171,$C2172))</f>
        <v/>
      </c>
      <c r="G2172" s="21" t="str">
        <f>IF($B2172="","",MAX(0,$E2172-MAX(0,SUMIFS(Тех_Движение!$G$2:$G$5111,Тех_Движение!$D$2:$D$5111,$C2172,Тех_Движение!$B$2:$B$5111,"&lt;="&amp;Настройки!$B$5-1)-$F2172)))</f>
        <v/>
      </c>
      <c r="H2172" s="21" t="str">
        <f>IF($B2172="","",IF(AND($D2172&gt;=Настройки!$B$5,$D2172&lt;=Настройки!$B$6),$E2172,0))</f>
        <v/>
      </c>
      <c r="I2172" s="21" t="str">
        <f t="shared" si="99"/>
        <v/>
      </c>
      <c r="J2172" s="21" t="str">
        <f>IF($B2172="","",MAX(0,$E2172-MAX(0,SUMIFS(Тех_Движение!$G$2:$G$5111,Тех_Движение!$D$2:$D$5111,$C2172,Тех_Движение!$B$2:$B$5111,"&lt;="&amp;Настройки!$B$6)-$F2172)))</f>
        <v/>
      </c>
      <c r="K2172" s="21" t="e">
        <f>IF(OR($B2172="",K$3&lt;$D2172+Настройки!$B$7),0,MAX(0,$E2172-MAX(0,SUMIFS(Тех_Движение!$G$2:$G$5111,Тех_Движение!$D$2:$D$5111,$C2172,Тех_Движение!$B$2:$B$5111,"&lt;="&amp;K$3)-$F2172)))</f>
        <v>#VALUE!</v>
      </c>
      <c r="L2172" s="21" t="e">
        <f>IF(OR($B2172="",L$3&lt;$D2172+Настройки!$B$7),0,MAX(0,$E2172-MAX(0,SUMIFS(Тех_Движение!$G$2:$G$5111,Тех_Движение!$D$2:$D$5111,$C2172,Тех_Движение!$B$2:$B$5111,"&lt;="&amp;L$3)-$F2172)))</f>
        <v>#VALUE!</v>
      </c>
      <c r="M2172" s="21" t="e">
        <f>IF(OR($B2172="",M$3&lt;$D2172+Настройки!$B$7),0,MAX(0,$E2172-MAX(0,SUMIFS(Тех_Движение!$G$2:$G$5111,Тех_Движение!$D$2:$D$5111,$C2172,Тех_Движение!$B$2:$B$5111,"&lt;="&amp;M$3)-$F2172)))</f>
        <v>#VALUE!</v>
      </c>
      <c r="N2172" s="21" t="e">
        <f>IF(OR($B2172="",N$3&lt;$D2172+Настройки!$B$7),0,MAX(0,$E2172-MAX(0,SUMIFS(Тех_Движение!$G$2:$G$5111,Тех_Движение!$D$2:$D$5111,$C2172,Тех_Движение!$B$2:$B$5111,"&lt;="&amp;N$3)-$F2172)))</f>
        <v>#VALUE!</v>
      </c>
      <c r="O2172" s="21" t="e">
        <f>IF(OR($B2172="",O$3&lt;$D2172+Настройки!$B$7),0,MAX(0,$E2172-MAX(0,SUMIFS(Тех_Движение!$G$2:$G$5111,Тех_Движение!$D$2:$D$5111,$C2172,Тех_Движение!$B$2:$B$5111,"&lt;="&amp;O$3)-$F2172)))</f>
        <v>#VALUE!</v>
      </c>
      <c r="P2172" s="21" t="e">
        <f>IF(OR($B2172="",P$3&lt;$D2172+Настройки!$B$7),0,MAX(0,$E2172-MAX(0,SUMIFS(Тех_Движение!$G$2:$G$5111,Тех_Движение!$D$2:$D$5111,$C2172,Тех_Движение!$B$2:$B$5111,"&lt;="&amp;P$3)-$F2172)))</f>
        <v>#VALUE!</v>
      </c>
      <c r="Q2172" s="21" t="e">
        <f>IF(OR($B2172="",Q$3&lt;$D2172+Настройки!$B$7),0,MAX(0,$E2172-MAX(0,SUMIFS(Тех_Движение!$G$2:$G$5111,Тех_Движение!$D$2:$D$5111,$C2172,Тех_Движение!$B$2:$B$5111,"&lt;="&amp;Q$3)-$F2172)))</f>
        <v>#VALUE!</v>
      </c>
      <c r="R2172" s="21" t="str">
        <f t="shared" si="100"/>
        <v/>
      </c>
      <c r="S2172" s="23" t="str">
        <f>IF($B2172="","",VLOOKUP($C2172,Настройки!$A$11:$L$17,9,FALSE))</f>
        <v/>
      </c>
      <c r="T2172" s="23" t="str">
        <f t="shared" si="101"/>
        <v/>
      </c>
    </row>
    <row r="2173" spans="1:20" x14ac:dyDescent="0.3">
      <c r="A2173" s="20">
        <f>Тех_Движение!$A$2170</f>
        <v>2169</v>
      </c>
      <c r="B2173" s="20" t="str">
        <f>IF(Тех_Движение!$F$2170&gt;0,Тех_Движение!$I$2170,"")</f>
        <v/>
      </c>
      <c r="C2173" s="20" t="str">
        <f>IF($B2173="","",Тех_Движение!$D$2170)</f>
        <v/>
      </c>
      <c r="D2173" s="9" t="str">
        <f>IF($B2173="","",Тех_Движение!$B$2170)</f>
        <v/>
      </c>
      <c r="E2173" s="21" t="str">
        <f>IF($B2173="","",Тех_Движение!$F$2170)</f>
        <v/>
      </c>
      <c r="F2173" s="21" t="str">
        <f>IF($B2173="","",SUMIFS($E$5:$E2172,$C$5:$C2172,$C2173))</f>
        <v/>
      </c>
      <c r="G2173" s="21" t="str">
        <f>IF($B2173="","",MAX(0,$E2173-MAX(0,SUMIFS(Тех_Движение!$G$2:$G$5111,Тех_Движение!$D$2:$D$5111,$C2173,Тех_Движение!$B$2:$B$5111,"&lt;="&amp;Настройки!$B$5-1)-$F2173)))</f>
        <v/>
      </c>
      <c r="H2173" s="21" t="str">
        <f>IF($B2173="","",IF(AND($D2173&gt;=Настройки!$B$5,$D2173&lt;=Настройки!$B$6),$E2173,0))</f>
        <v/>
      </c>
      <c r="I2173" s="21" t="str">
        <f t="shared" si="99"/>
        <v/>
      </c>
      <c r="J2173" s="21" t="str">
        <f>IF($B2173="","",MAX(0,$E2173-MAX(0,SUMIFS(Тех_Движение!$G$2:$G$5111,Тех_Движение!$D$2:$D$5111,$C2173,Тех_Движение!$B$2:$B$5111,"&lt;="&amp;Настройки!$B$6)-$F2173)))</f>
        <v/>
      </c>
      <c r="K2173" s="21" t="e">
        <f>IF(OR($B2173="",K$3&lt;$D2173+Настройки!$B$7),0,MAX(0,$E2173-MAX(0,SUMIFS(Тех_Движение!$G$2:$G$5111,Тех_Движение!$D$2:$D$5111,$C2173,Тех_Движение!$B$2:$B$5111,"&lt;="&amp;K$3)-$F2173)))</f>
        <v>#VALUE!</v>
      </c>
      <c r="L2173" s="21" t="e">
        <f>IF(OR($B2173="",L$3&lt;$D2173+Настройки!$B$7),0,MAX(0,$E2173-MAX(0,SUMIFS(Тех_Движение!$G$2:$G$5111,Тех_Движение!$D$2:$D$5111,$C2173,Тех_Движение!$B$2:$B$5111,"&lt;="&amp;L$3)-$F2173)))</f>
        <v>#VALUE!</v>
      </c>
      <c r="M2173" s="21" t="e">
        <f>IF(OR($B2173="",M$3&lt;$D2173+Настройки!$B$7),0,MAX(0,$E2173-MAX(0,SUMIFS(Тех_Движение!$G$2:$G$5111,Тех_Движение!$D$2:$D$5111,$C2173,Тех_Движение!$B$2:$B$5111,"&lt;="&amp;M$3)-$F2173)))</f>
        <v>#VALUE!</v>
      </c>
      <c r="N2173" s="21" t="e">
        <f>IF(OR($B2173="",N$3&lt;$D2173+Настройки!$B$7),0,MAX(0,$E2173-MAX(0,SUMIFS(Тех_Движение!$G$2:$G$5111,Тех_Движение!$D$2:$D$5111,$C2173,Тех_Движение!$B$2:$B$5111,"&lt;="&amp;N$3)-$F2173)))</f>
        <v>#VALUE!</v>
      </c>
      <c r="O2173" s="21" t="e">
        <f>IF(OR($B2173="",O$3&lt;$D2173+Настройки!$B$7),0,MAX(0,$E2173-MAX(0,SUMIFS(Тех_Движение!$G$2:$G$5111,Тех_Движение!$D$2:$D$5111,$C2173,Тех_Движение!$B$2:$B$5111,"&lt;="&amp;O$3)-$F2173)))</f>
        <v>#VALUE!</v>
      </c>
      <c r="P2173" s="21" t="e">
        <f>IF(OR($B2173="",P$3&lt;$D2173+Настройки!$B$7),0,MAX(0,$E2173-MAX(0,SUMIFS(Тех_Движение!$G$2:$G$5111,Тех_Движение!$D$2:$D$5111,$C2173,Тех_Движение!$B$2:$B$5111,"&lt;="&amp;P$3)-$F2173)))</f>
        <v>#VALUE!</v>
      </c>
      <c r="Q2173" s="21" t="e">
        <f>IF(OR($B2173="",Q$3&lt;$D2173+Настройки!$B$7),0,MAX(0,$E2173-MAX(0,SUMIFS(Тех_Движение!$G$2:$G$5111,Тех_Движение!$D$2:$D$5111,$C2173,Тех_Движение!$B$2:$B$5111,"&lt;="&amp;Q$3)-$F2173)))</f>
        <v>#VALUE!</v>
      </c>
      <c r="R2173" s="21" t="str">
        <f t="shared" si="100"/>
        <v/>
      </c>
      <c r="S2173" s="23" t="str">
        <f>IF($B2173="","",VLOOKUP($C2173,Настройки!$A$11:$L$17,9,FALSE))</f>
        <v/>
      </c>
      <c r="T2173" s="23" t="str">
        <f t="shared" si="101"/>
        <v/>
      </c>
    </row>
    <row r="2174" spans="1:20" x14ac:dyDescent="0.3">
      <c r="A2174" s="20">
        <f>Тех_Движение!$A$2171</f>
        <v>2170</v>
      </c>
      <c r="B2174" s="20" t="str">
        <f>IF(Тех_Движение!$F$2171&gt;0,Тех_Движение!$I$2171,"")</f>
        <v/>
      </c>
      <c r="C2174" s="20" t="str">
        <f>IF($B2174="","",Тех_Движение!$D$2171)</f>
        <v/>
      </c>
      <c r="D2174" s="9" t="str">
        <f>IF($B2174="","",Тех_Движение!$B$2171)</f>
        <v/>
      </c>
      <c r="E2174" s="21" t="str">
        <f>IF($B2174="","",Тех_Движение!$F$2171)</f>
        <v/>
      </c>
      <c r="F2174" s="21" t="str">
        <f>IF($B2174="","",SUMIFS($E$5:$E2173,$C$5:$C2173,$C2174))</f>
        <v/>
      </c>
      <c r="G2174" s="21" t="str">
        <f>IF($B2174="","",MAX(0,$E2174-MAX(0,SUMIFS(Тех_Движение!$G$2:$G$5111,Тех_Движение!$D$2:$D$5111,$C2174,Тех_Движение!$B$2:$B$5111,"&lt;="&amp;Настройки!$B$5-1)-$F2174)))</f>
        <v/>
      </c>
      <c r="H2174" s="21" t="str">
        <f>IF($B2174="","",IF(AND($D2174&gt;=Настройки!$B$5,$D2174&lt;=Настройки!$B$6),$E2174,0))</f>
        <v/>
      </c>
      <c r="I2174" s="21" t="str">
        <f t="shared" si="99"/>
        <v/>
      </c>
      <c r="J2174" s="21" t="str">
        <f>IF($B2174="","",MAX(0,$E2174-MAX(0,SUMIFS(Тех_Движение!$G$2:$G$5111,Тех_Движение!$D$2:$D$5111,$C2174,Тех_Движение!$B$2:$B$5111,"&lt;="&amp;Настройки!$B$6)-$F2174)))</f>
        <v/>
      </c>
      <c r="K2174" s="21" t="e">
        <f>IF(OR($B2174="",K$3&lt;$D2174+Настройки!$B$7),0,MAX(0,$E2174-MAX(0,SUMIFS(Тех_Движение!$G$2:$G$5111,Тех_Движение!$D$2:$D$5111,$C2174,Тех_Движение!$B$2:$B$5111,"&lt;="&amp;K$3)-$F2174)))</f>
        <v>#VALUE!</v>
      </c>
      <c r="L2174" s="21" t="e">
        <f>IF(OR($B2174="",L$3&lt;$D2174+Настройки!$B$7),0,MAX(0,$E2174-MAX(0,SUMIFS(Тех_Движение!$G$2:$G$5111,Тех_Движение!$D$2:$D$5111,$C2174,Тех_Движение!$B$2:$B$5111,"&lt;="&amp;L$3)-$F2174)))</f>
        <v>#VALUE!</v>
      </c>
      <c r="M2174" s="21" t="e">
        <f>IF(OR($B2174="",M$3&lt;$D2174+Настройки!$B$7),0,MAX(0,$E2174-MAX(0,SUMIFS(Тех_Движение!$G$2:$G$5111,Тех_Движение!$D$2:$D$5111,$C2174,Тех_Движение!$B$2:$B$5111,"&lt;="&amp;M$3)-$F2174)))</f>
        <v>#VALUE!</v>
      </c>
      <c r="N2174" s="21" t="e">
        <f>IF(OR($B2174="",N$3&lt;$D2174+Настройки!$B$7),0,MAX(0,$E2174-MAX(0,SUMIFS(Тех_Движение!$G$2:$G$5111,Тех_Движение!$D$2:$D$5111,$C2174,Тех_Движение!$B$2:$B$5111,"&lt;="&amp;N$3)-$F2174)))</f>
        <v>#VALUE!</v>
      </c>
      <c r="O2174" s="21" t="e">
        <f>IF(OR($B2174="",O$3&lt;$D2174+Настройки!$B$7),0,MAX(0,$E2174-MAX(0,SUMIFS(Тех_Движение!$G$2:$G$5111,Тех_Движение!$D$2:$D$5111,$C2174,Тех_Движение!$B$2:$B$5111,"&lt;="&amp;O$3)-$F2174)))</f>
        <v>#VALUE!</v>
      </c>
      <c r="P2174" s="21" t="e">
        <f>IF(OR($B2174="",P$3&lt;$D2174+Настройки!$B$7),0,MAX(0,$E2174-MAX(0,SUMIFS(Тех_Движение!$G$2:$G$5111,Тех_Движение!$D$2:$D$5111,$C2174,Тех_Движение!$B$2:$B$5111,"&lt;="&amp;P$3)-$F2174)))</f>
        <v>#VALUE!</v>
      </c>
      <c r="Q2174" s="21" t="e">
        <f>IF(OR($B2174="",Q$3&lt;$D2174+Настройки!$B$7),0,MAX(0,$E2174-MAX(0,SUMIFS(Тех_Движение!$G$2:$G$5111,Тех_Движение!$D$2:$D$5111,$C2174,Тех_Движение!$B$2:$B$5111,"&lt;="&amp;Q$3)-$F2174)))</f>
        <v>#VALUE!</v>
      </c>
      <c r="R2174" s="21" t="str">
        <f t="shared" si="100"/>
        <v/>
      </c>
      <c r="S2174" s="23" t="str">
        <f>IF($B2174="","",VLOOKUP($C2174,Настройки!$A$11:$L$17,9,FALSE))</f>
        <v/>
      </c>
      <c r="T2174" s="23" t="str">
        <f t="shared" si="101"/>
        <v/>
      </c>
    </row>
    <row r="2175" spans="1:20" x14ac:dyDescent="0.3">
      <c r="A2175" s="20">
        <f>Тех_Движение!$A$2172</f>
        <v>2171</v>
      </c>
      <c r="B2175" s="20" t="str">
        <f>IF(Тех_Движение!$F$2172&gt;0,Тех_Движение!$I$2172,"")</f>
        <v/>
      </c>
      <c r="C2175" s="20" t="str">
        <f>IF($B2175="","",Тех_Движение!$D$2172)</f>
        <v/>
      </c>
      <c r="D2175" s="9" t="str">
        <f>IF($B2175="","",Тех_Движение!$B$2172)</f>
        <v/>
      </c>
      <c r="E2175" s="21" t="str">
        <f>IF($B2175="","",Тех_Движение!$F$2172)</f>
        <v/>
      </c>
      <c r="F2175" s="21" t="str">
        <f>IF($B2175="","",SUMIFS($E$5:$E2174,$C$5:$C2174,$C2175))</f>
        <v/>
      </c>
      <c r="G2175" s="21" t="str">
        <f>IF($B2175="","",MAX(0,$E2175-MAX(0,SUMIFS(Тех_Движение!$G$2:$G$5111,Тех_Движение!$D$2:$D$5111,$C2175,Тех_Движение!$B$2:$B$5111,"&lt;="&amp;Настройки!$B$5-1)-$F2175)))</f>
        <v/>
      </c>
      <c r="H2175" s="21" t="str">
        <f>IF($B2175="","",IF(AND($D2175&gt;=Настройки!$B$5,$D2175&lt;=Настройки!$B$6),$E2175,0))</f>
        <v/>
      </c>
      <c r="I2175" s="21" t="str">
        <f t="shared" si="99"/>
        <v/>
      </c>
      <c r="J2175" s="21" t="str">
        <f>IF($B2175="","",MAX(0,$E2175-MAX(0,SUMIFS(Тех_Движение!$G$2:$G$5111,Тех_Движение!$D$2:$D$5111,$C2175,Тех_Движение!$B$2:$B$5111,"&lt;="&amp;Настройки!$B$6)-$F2175)))</f>
        <v/>
      </c>
      <c r="K2175" s="21" t="e">
        <f>IF(OR($B2175="",K$3&lt;$D2175+Настройки!$B$7),0,MAX(0,$E2175-MAX(0,SUMIFS(Тех_Движение!$G$2:$G$5111,Тех_Движение!$D$2:$D$5111,$C2175,Тех_Движение!$B$2:$B$5111,"&lt;="&amp;K$3)-$F2175)))</f>
        <v>#VALUE!</v>
      </c>
      <c r="L2175" s="21" t="e">
        <f>IF(OR($B2175="",L$3&lt;$D2175+Настройки!$B$7),0,MAX(0,$E2175-MAX(0,SUMIFS(Тех_Движение!$G$2:$G$5111,Тех_Движение!$D$2:$D$5111,$C2175,Тех_Движение!$B$2:$B$5111,"&lt;="&amp;L$3)-$F2175)))</f>
        <v>#VALUE!</v>
      </c>
      <c r="M2175" s="21" t="e">
        <f>IF(OR($B2175="",M$3&lt;$D2175+Настройки!$B$7),0,MAX(0,$E2175-MAX(0,SUMIFS(Тех_Движение!$G$2:$G$5111,Тех_Движение!$D$2:$D$5111,$C2175,Тех_Движение!$B$2:$B$5111,"&lt;="&amp;M$3)-$F2175)))</f>
        <v>#VALUE!</v>
      </c>
      <c r="N2175" s="21" t="e">
        <f>IF(OR($B2175="",N$3&lt;$D2175+Настройки!$B$7),0,MAX(0,$E2175-MAX(0,SUMIFS(Тех_Движение!$G$2:$G$5111,Тех_Движение!$D$2:$D$5111,$C2175,Тех_Движение!$B$2:$B$5111,"&lt;="&amp;N$3)-$F2175)))</f>
        <v>#VALUE!</v>
      </c>
      <c r="O2175" s="21" t="e">
        <f>IF(OR($B2175="",O$3&lt;$D2175+Настройки!$B$7),0,MAX(0,$E2175-MAX(0,SUMIFS(Тех_Движение!$G$2:$G$5111,Тех_Движение!$D$2:$D$5111,$C2175,Тех_Движение!$B$2:$B$5111,"&lt;="&amp;O$3)-$F2175)))</f>
        <v>#VALUE!</v>
      </c>
      <c r="P2175" s="21" t="e">
        <f>IF(OR($B2175="",P$3&lt;$D2175+Настройки!$B$7),0,MAX(0,$E2175-MAX(0,SUMIFS(Тех_Движение!$G$2:$G$5111,Тех_Движение!$D$2:$D$5111,$C2175,Тех_Движение!$B$2:$B$5111,"&lt;="&amp;P$3)-$F2175)))</f>
        <v>#VALUE!</v>
      </c>
      <c r="Q2175" s="21" t="e">
        <f>IF(OR($B2175="",Q$3&lt;$D2175+Настройки!$B$7),0,MAX(0,$E2175-MAX(0,SUMIFS(Тех_Движение!$G$2:$G$5111,Тех_Движение!$D$2:$D$5111,$C2175,Тех_Движение!$B$2:$B$5111,"&lt;="&amp;Q$3)-$F2175)))</f>
        <v>#VALUE!</v>
      </c>
      <c r="R2175" s="21" t="str">
        <f t="shared" si="100"/>
        <v/>
      </c>
      <c r="S2175" s="23" t="str">
        <f>IF($B2175="","",VLOOKUP($C2175,Настройки!$A$11:$L$17,9,FALSE))</f>
        <v/>
      </c>
      <c r="T2175" s="23" t="str">
        <f t="shared" si="101"/>
        <v/>
      </c>
    </row>
    <row r="2176" spans="1:20" x14ac:dyDescent="0.3">
      <c r="A2176" s="20">
        <f>Тех_Движение!$A$2173</f>
        <v>2172</v>
      </c>
      <c r="B2176" s="20" t="str">
        <f>IF(Тех_Движение!$F$2173&gt;0,Тех_Движение!$I$2173,"")</f>
        <v/>
      </c>
      <c r="C2176" s="20" t="str">
        <f>IF($B2176="","",Тех_Движение!$D$2173)</f>
        <v/>
      </c>
      <c r="D2176" s="9" t="str">
        <f>IF($B2176="","",Тех_Движение!$B$2173)</f>
        <v/>
      </c>
      <c r="E2176" s="21" t="str">
        <f>IF($B2176="","",Тех_Движение!$F$2173)</f>
        <v/>
      </c>
      <c r="F2176" s="21" t="str">
        <f>IF($B2176="","",SUMIFS($E$5:$E2175,$C$5:$C2175,$C2176))</f>
        <v/>
      </c>
      <c r="G2176" s="21" t="str">
        <f>IF($B2176="","",MAX(0,$E2176-MAX(0,SUMIFS(Тех_Движение!$G$2:$G$5111,Тех_Движение!$D$2:$D$5111,$C2176,Тех_Движение!$B$2:$B$5111,"&lt;="&amp;Настройки!$B$5-1)-$F2176)))</f>
        <v/>
      </c>
      <c r="H2176" s="21" t="str">
        <f>IF($B2176="","",IF(AND($D2176&gt;=Настройки!$B$5,$D2176&lt;=Настройки!$B$6),$E2176,0))</f>
        <v/>
      </c>
      <c r="I2176" s="21" t="str">
        <f t="shared" si="99"/>
        <v/>
      </c>
      <c r="J2176" s="21" t="str">
        <f>IF($B2176="","",MAX(0,$E2176-MAX(0,SUMIFS(Тех_Движение!$G$2:$G$5111,Тех_Движение!$D$2:$D$5111,$C2176,Тех_Движение!$B$2:$B$5111,"&lt;="&amp;Настройки!$B$6)-$F2176)))</f>
        <v/>
      </c>
      <c r="K2176" s="21" t="e">
        <f>IF(OR($B2176="",K$3&lt;$D2176+Настройки!$B$7),0,MAX(0,$E2176-MAX(0,SUMIFS(Тех_Движение!$G$2:$G$5111,Тех_Движение!$D$2:$D$5111,$C2176,Тех_Движение!$B$2:$B$5111,"&lt;="&amp;K$3)-$F2176)))</f>
        <v>#VALUE!</v>
      </c>
      <c r="L2176" s="21" t="e">
        <f>IF(OR($B2176="",L$3&lt;$D2176+Настройки!$B$7),0,MAX(0,$E2176-MAX(0,SUMIFS(Тех_Движение!$G$2:$G$5111,Тех_Движение!$D$2:$D$5111,$C2176,Тех_Движение!$B$2:$B$5111,"&lt;="&amp;L$3)-$F2176)))</f>
        <v>#VALUE!</v>
      </c>
      <c r="M2176" s="21" t="e">
        <f>IF(OR($B2176="",M$3&lt;$D2176+Настройки!$B$7),0,MAX(0,$E2176-MAX(0,SUMIFS(Тех_Движение!$G$2:$G$5111,Тех_Движение!$D$2:$D$5111,$C2176,Тех_Движение!$B$2:$B$5111,"&lt;="&amp;M$3)-$F2176)))</f>
        <v>#VALUE!</v>
      </c>
      <c r="N2176" s="21" t="e">
        <f>IF(OR($B2176="",N$3&lt;$D2176+Настройки!$B$7),0,MAX(0,$E2176-MAX(0,SUMIFS(Тех_Движение!$G$2:$G$5111,Тех_Движение!$D$2:$D$5111,$C2176,Тех_Движение!$B$2:$B$5111,"&lt;="&amp;N$3)-$F2176)))</f>
        <v>#VALUE!</v>
      </c>
      <c r="O2176" s="21" t="e">
        <f>IF(OR($B2176="",O$3&lt;$D2176+Настройки!$B$7),0,MAX(0,$E2176-MAX(0,SUMIFS(Тех_Движение!$G$2:$G$5111,Тех_Движение!$D$2:$D$5111,$C2176,Тех_Движение!$B$2:$B$5111,"&lt;="&amp;O$3)-$F2176)))</f>
        <v>#VALUE!</v>
      </c>
      <c r="P2176" s="21" t="e">
        <f>IF(OR($B2176="",P$3&lt;$D2176+Настройки!$B$7),0,MAX(0,$E2176-MAX(0,SUMIFS(Тех_Движение!$G$2:$G$5111,Тех_Движение!$D$2:$D$5111,$C2176,Тех_Движение!$B$2:$B$5111,"&lt;="&amp;P$3)-$F2176)))</f>
        <v>#VALUE!</v>
      </c>
      <c r="Q2176" s="21" t="e">
        <f>IF(OR($B2176="",Q$3&lt;$D2176+Настройки!$B$7),0,MAX(0,$E2176-MAX(0,SUMIFS(Тех_Движение!$G$2:$G$5111,Тех_Движение!$D$2:$D$5111,$C2176,Тех_Движение!$B$2:$B$5111,"&lt;="&amp;Q$3)-$F2176)))</f>
        <v>#VALUE!</v>
      </c>
      <c r="R2176" s="21" t="str">
        <f t="shared" si="100"/>
        <v/>
      </c>
      <c r="S2176" s="23" t="str">
        <f>IF($B2176="","",VLOOKUP($C2176,Настройки!$A$11:$L$17,9,FALSE))</f>
        <v/>
      </c>
      <c r="T2176" s="23" t="str">
        <f t="shared" si="101"/>
        <v/>
      </c>
    </row>
    <row r="2177" spans="1:20" x14ac:dyDescent="0.3">
      <c r="A2177" s="20">
        <f>Тех_Движение!$A$2174</f>
        <v>2173</v>
      </c>
      <c r="B2177" s="20" t="str">
        <f>IF(Тех_Движение!$F$2174&gt;0,Тех_Движение!$I$2174,"")</f>
        <v/>
      </c>
      <c r="C2177" s="20" t="str">
        <f>IF($B2177="","",Тех_Движение!$D$2174)</f>
        <v/>
      </c>
      <c r="D2177" s="9" t="str">
        <f>IF($B2177="","",Тех_Движение!$B$2174)</f>
        <v/>
      </c>
      <c r="E2177" s="21" t="str">
        <f>IF($B2177="","",Тех_Движение!$F$2174)</f>
        <v/>
      </c>
      <c r="F2177" s="21" t="str">
        <f>IF($B2177="","",SUMIFS($E$5:$E2176,$C$5:$C2176,$C2177))</f>
        <v/>
      </c>
      <c r="G2177" s="21" t="str">
        <f>IF($B2177="","",MAX(0,$E2177-MAX(0,SUMIFS(Тех_Движение!$G$2:$G$5111,Тех_Движение!$D$2:$D$5111,$C2177,Тех_Движение!$B$2:$B$5111,"&lt;="&amp;Настройки!$B$5-1)-$F2177)))</f>
        <v/>
      </c>
      <c r="H2177" s="21" t="str">
        <f>IF($B2177="","",IF(AND($D2177&gt;=Настройки!$B$5,$D2177&lt;=Настройки!$B$6),$E2177,0))</f>
        <v/>
      </c>
      <c r="I2177" s="21" t="str">
        <f t="shared" si="99"/>
        <v/>
      </c>
      <c r="J2177" s="21" t="str">
        <f>IF($B2177="","",MAX(0,$E2177-MAX(0,SUMIFS(Тех_Движение!$G$2:$G$5111,Тех_Движение!$D$2:$D$5111,$C2177,Тех_Движение!$B$2:$B$5111,"&lt;="&amp;Настройки!$B$6)-$F2177)))</f>
        <v/>
      </c>
      <c r="K2177" s="21" t="e">
        <f>IF(OR($B2177="",K$3&lt;$D2177+Настройки!$B$7),0,MAX(0,$E2177-MAX(0,SUMIFS(Тех_Движение!$G$2:$G$5111,Тех_Движение!$D$2:$D$5111,$C2177,Тех_Движение!$B$2:$B$5111,"&lt;="&amp;K$3)-$F2177)))</f>
        <v>#VALUE!</v>
      </c>
      <c r="L2177" s="21" t="e">
        <f>IF(OR($B2177="",L$3&lt;$D2177+Настройки!$B$7),0,MAX(0,$E2177-MAX(0,SUMIFS(Тех_Движение!$G$2:$G$5111,Тех_Движение!$D$2:$D$5111,$C2177,Тех_Движение!$B$2:$B$5111,"&lt;="&amp;L$3)-$F2177)))</f>
        <v>#VALUE!</v>
      </c>
      <c r="M2177" s="21" t="e">
        <f>IF(OR($B2177="",M$3&lt;$D2177+Настройки!$B$7),0,MAX(0,$E2177-MAX(0,SUMIFS(Тех_Движение!$G$2:$G$5111,Тех_Движение!$D$2:$D$5111,$C2177,Тех_Движение!$B$2:$B$5111,"&lt;="&amp;M$3)-$F2177)))</f>
        <v>#VALUE!</v>
      </c>
      <c r="N2177" s="21" t="e">
        <f>IF(OR($B2177="",N$3&lt;$D2177+Настройки!$B$7),0,MAX(0,$E2177-MAX(0,SUMIFS(Тех_Движение!$G$2:$G$5111,Тех_Движение!$D$2:$D$5111,$C2177,Тех_Движение!$B$2:$B$5111,"&lt;="&amp;N$3)-$F2177)))</f>
        <v>#VALUE!</v>
      </c>
      <c r="O2177" s="21" t="e">
        <f>IF(OR($B2177="",O$3&lt;$D2177+Настройки!$B$7),0,MAX(0,$E2177-MAX(0,SUMIFS(Тех_Движение!$G$2:$G$5111,Тех_Движение!$D$2:$D$5111,$C2177,Тех_Движение!$B$2:$B$5111,"&lt;="&amp;O$3)-$F2177)))</f>
        <v>#VALUE!</v>
      </c>
      <c r="P2177" s="21" t="e">
        <f>IF(OR($B2177="",P$3&lt;$D2177+Настройки!$B$7),0,MAX(0,$E2177-MAX(0,SUMIFS(Тех_Движение!$G$2:$G$5111,Тех_Движение!$D$2:$D$5111,$C2177,Тех_Движение!$B$2:$B$5111,"&lt;="&amp;P$3)-$F2177)))</f>
        <v>#VALUE!</v>
      </c>
      <c r="Q2177" s="21" t="e">
        <f>IF(OR($B2177="",Q$3&lt;$D2177+Настройки!$B$7),0,MAX(0,$E2177-MAX(0,SUMIFS(Тех_Движение!$G$2:$G$5111,Тех_Движение!$D$2:$D$5111,$C2177,Тех_Движение!$B$2:$B$5111,"&lt;="&amp;Q$3)-$F2177)))</f>
        <v>#VALUE!</v>
      </c>
      <c r="R2177" s="21" t="str">
        <f t="shared" si="100"/>
        <v/>
      </c>
      <c r="S2177" s="23" t="str">
        <f>IF($B2177="","",VLOOKUP($C2177,Настройки!$A$11:$L$17,9,FALSE))</f>
        <v/>
      </c>
      <c r="T2177" s="23" t="str">
        <f t="shared" si="101"/>
        <v/>
      </c>
    </row>
    <row r="2178" spans="1:20" x14ac:dyDescent="0.3">
      <c r="A2178" s="20">
        <f>Тех_Движение!$A$2175</f>
        <v>2174</v>
      </c>
      <c r="B2178" s="20" t="str">
        <f>IF(Тех_Движение!$F$2175&gt;0,Тех_Движение!$I$2175,"")</f>
        <v/>
      </c>
      <c r="C2178" s="20" t="str">
        <f>IF($B2178="","",Тех_Движение!$D$2175)</f>
        <v/>
      </c>
      <c r="D2178" s="9" t="str">
        <f>IF($B2178="","",Тех_Движение!$B$2175)</f>
        <v/>
      </c>
      <c r="E2178" s="21" t="str">
        <f>IF($B2178="","",Тех_Движение!$F$2175)</f>
        <v/>
      </c>
      <c r="F2178" s="21" t="str">
        <f>IF($B2178="","",SUMIFS($E$5:$E2177,$C$5:$C2177,$C2178))</f>
        <v/>
      </c>
      <c r="G2178" s="21" t="str">
        <f>IF($B2178="","",MAX(0,$E2178-MAX(0,SUMIFS(Тех_Движение!$G$2:$G$5111,Тех_Движение!$D$2:$D$5111,$C2178,Тех_Движение!$B$2:$B$5111,"&lt;="&amp;Настройки!$B$5-1)-$F2178)))</f>
        <v/>
      </c>
      <c r="H2178" s="21" t="str">
        <f>IF($B2178="","",IF(AND($D2178&gt;=Настройки!$B$5,$D2178&lt;=Настройки!$B$6),$E2178,0))</f>
        <v/>
      </c>
      <c r="I2178" s="21" t="str">
        <f t="shared" si="99"/>
        <v/>
      </c>
      <c r="J2178" s="21" t="str">
        <f>IF($B2178="","",MAX(0,$E2178-MAX(0,SUMIFS(Тех_Движение!$G$2:$G$5111,Тех_Движение!$D$2:$D$5111,$C2178,Тех_Движение!$B$2:$B$5111,"&lt;="&amp;Настройки!$B$6)-$F2178)))</f>
        <v/>
      </c>
      <c r="K2178" s="21" t="e">
        <f>IF(OR($B2178="",K$3&lt;$D2178+Настройки!$B$7),0,MAX(0,$E2178-MAX(0,SUMIFS(Тех_Движение!$G$2:$G$5111,Тех_Движение!$D$2:$D$5111,$C2178,Тех_Движение!$B$2:$B$5111,"&lt;="&amp;K$3)-$F2178)))</f>
        <v>#VALUE!</v>
      </c>
      <c r="L2178" s="21" t="e">
        <f>IF(OR($B2178="",L$3&lt;$D2178+Настройки!$B$7),0,MAX(0,$E2178-MAX(0,SUMIFS(Тех_Движение!$G$2:$G$5111,Тех_Движение!$D$2:$D$5111,$C2178,Тех_Движение!$B$2:$B$5111,"&lt;="&amp;L$3)-$F2178)))</f>
        <v>#VALUE!</v>
      </c>
      <c r="M2178" s="21" t="e">
        <f>IF(OR($B2178="",M$3&lt;$D2178+Настройки!$B$7),0,MAX(0,$E2178-MAX(0,SUMIFS(Тех_Движение!$G$2:$G$5111,Тех_Движение!$D$2:$D$5111,$C2178,Тех_Движение!$B$2:$B$5111,"&lt;="&amp;M$3)-$F2178)))</f>
        <v>#VALUE!</v>
      </c>
      <c r="N2178" s="21" t="e">
        <f>IF(OR($B2178="",N$3&lt;$D2178+Настройки!$B$7),0,MAX(0,$E2178-MAX(0,SUMIFS(Тех_Движение!$G$2:$G$5111,Тех_Движение!$D$2:$D$5111,$C2178,Тех_Движение!$B$2:$B$5111,"&lt;="&amp;N$3)-$F2178)))</f>
        <v>#VALUE!</v>
      </c>
      <c r="O2178" s="21" t="e">
        <f>IF(OR($B2178="",O$3&lt;$D2178+Настройки!$B$7),0,MAX(0,$E2178-MAX(0,SUMIFS(Тех_Движение!$G$2:$G$5111,Тех_Движение!$D$2:$D$5111,$C2178,Тех_Движение!$B$2:$B$5111,"&lt;="&amp;O$3)-$F2178)))</f>
        <v>#VALUE!</v>
      </c>
      <c r="P2178" s="21" t="e">
        <f>IF(OR($B2178="",P$3&lt;$D2178+Настройки!$B$7),0,MAX(0,$E2178-MAX(0,SUMIFS(Тех_Движение!$G$2:$G$5111,Тех_Движение!$D$2:$D$5111,$C2178,Тех_Движение!$B$2:$B$5111,"&lt;="&amp;P$3)-$F2178)))</f>
        <v>#VALUE!</v>
      </c>
      <c r="Q2178" s="21" t="e">
        <f>IF(OR($B2178="",Q$3&lt;$D2178+Настройки!$B$7),0,MAX(0,$E2178-MAX(0,SUMIFS(Тех_Движение!$G$2:$G$5111,Тех_Движение!$D$2:$D$5111,$C2178,Тех_Движение!$B$2:$B$5111,"&lt;="&amp;Q$3)-$F2178)))</f>
        <v>#VALUE!</v>
      </c>
      <c r="R2178" s="21" t="str">
        <f t="shared" si="100"/>
        <v/>
      </c>
      <c r="S2178" s="23" t="str">
        <f>IF($B2178="","",VLOOKUP($C2178,Настройки!$A$11:$L$17,9,FALSE))</f>
        <v/>
      </c>
      <c r="T2178" s="23" t="str">
        <f t="shared" si="101"/>
        <v/>
      </c>
    </row>
    <row r="2179" spans="1:20" x14ac:dyDescent="0.3">
      <c r="A2179" s="20">
        <f>Тех_Движение!$A$2176</f>
        <v>2175</v>
      </c>
      <c r="B2179" s="20" t="str">
        <f>IF(Тех_Движение!$F$2176&gt;0,Тех_Движение!$I$2176,"")</f>
        <v/>
      </c>
      <c r="C2179" s="20" t="str">
        <f>IF($B2179="","",Тех_Движение!$D$2176)</f>
        <v/>
      </c>
      <c r="D2179" s="9" t="str">
        <f>IF($B2179="","",Тех_Движение!$B$2176)</f>
        <v/>
      </c>
      <c r="E2179" s="21" t="str">
        <f>IF($B2179="","",Тех_Движение!$F$2176)</f>
        <v/>
      </c>
      <c r="F2179" s="21" t="str">
        <f>IF($B2179="","",SUMIFS($E$5:$E2178,$C$5:$C2178,$C2179))</f>
        <v/>
      </c>
      <c r="G2179" s="21" t="str">
        <f>IF($B2179="","",MAX(0,$E2179-MAX(0,SUMIFS(Тех_Движение!$G$2:$G$5111,Тех_Движение!$D$2:$D$5111,$C2179,Тех_Движение!$B$2:$B$5111,"&lt;="&amp;Настройки!$B$5-1)-$F2179)))</f>
        <v/>
      </c>
      <c r="H2179" s="21" t="str">
        <f>IF($B2179="","",IF(AND($D2179&gt;=Настройки!$B$5,$D2179&lt;=Настройки!$B$6),$E2179,0))</f>
        <v/>
      </c>
      <c r="I2179" s="21" t="str">
        <f t="shared" si="99"/>
        <v/>
      </c>
      <c r="J2179" s="21" t="str">
        <f>IF($B2179="","",MAX(0,$E2179-MAX(0,SUMIFS(Тех_Движение!$G$2:$G$5111,Тех_Движение!$D$2:$D$5111,$C2179,Тех_Движение!$B$2:$B$5111,"&lt;="&amp;Настройки!$B$6)-$F2179)))</f>
        <v/>
      </c>
      <c r="K2179" s="21" t="e">
        <f>IF(OR($B2179="",K$3&lt;$D2179+Настройки!$B$7),0,MAX(0,$E2179-MAX(0,SUMIFS(Тех_Движение!$G$2:$G$5111,Тех_Движение!$D$2:$D$5111,$C2179,Тех_Движение!$B$2:$B$5111,"&lt;="&amp;K$3)-$F2179)))</f>
        <v>#VALUE!</v>
      </c>
      <c r="L2179" s="21" t="e">
        <f>IF(OR($B2179="",L$3&lt;$D2179+Настройки!$B$7),0,MAX(0,$E2179-MAX(0,SUMIFS(Тех_Движение!$G$2:$G$5111,Тех_Движение!$D$2:$D$5111,$C2179,Тех_Движение!$B$2:$B$5111,"&lt;="&amp;L$3)-$F2179)))</f>
        <v>#VALUE!</v>
      </c>
      <c r="M2179" s="21" t="e">
        <f>IF(OR($B2179="",M$3&lt;$D2179+Настройки!$B$7),0,MAX(0,$E2179-MAX(0,SUMIFS(Тех_Движение!$G$2:$G$5111,Тех_Движение!$D$2:$D$5111,$C2179,Тех_Движение!$B$2:$B$5111,"&lt;="&amp;M$3)-$F2179)))</f>
        <v>#VALUE!</v>
      </c>
      <c r="N2179" s="21" t="e">
        <f>IF(OR($B2179="",N$3&lt;$D2179+Настройки!$B$7),0,MAX(0,$E2179-MAX(0,SUMIFS(Тех_Движение!$G$2:$G$5111,Тех_Движение!$D$2:$D$5111,$C2179,Тех_Движение!$B$2:$B$5111,"&lt;="&amp;N$3)-$F2179)))</f>
        <v>#VALUE!</v>
      </c>
      <c r="O2179" s="21" t="e">
        <f>IF(OR($B2179="",O$3&lt;$D2179+Настройки!$B$7),0,MAX(0,$E2179-MAX(0,SUMIFS(Тех_Движение!$G$2:$G$5111,Тех_Движение!$D$2:$D$5111,$C2179,Тех_Движение!$B$2:$B$5111,"&lt;="&amp;O$3)-$F2179)))</f>
        <v>#VALUE!</v>
      </c>
      <c r="P2179" s="21" t="e">
        <f>IF(OR($B2179="",P$3&lt;$D2179+Настройки!$B$7),0,MAX(0,$E2179-MAX(0,SUMIFS(Тех_Движение!$G$2:$G$5111,Тех_Движение!$D$2:$D$5111,$C2179,Тех_Движение!$B$2:$B$5111,"&lt;="&amp;P$3)-$F2179)))</f>
        <v>#VALUE!</v>
      </c>
      <c r="Q2179" s="21" t="e">
        <f>IF(OR($B2179="",Q$3&lt;$D2179+Настройки!$B$7),0,MAX(0,$E2179-MAX(0,SUMIFS(Тех_Движение!$G$2:$G$5111,Тех_Движение!$D$2:$D$5111,$C2179,Тех_Движение!$B$2:$B$5111,"&lt;="&amp;Q$3)-$F2179)))</f>
        <v>#VALUE!</v>
      </c>
      <c r="R2179" s="21" t="str">
        <f t="shared" si="100"/>
        <v/>
      </c>
      <c r="S2179" s="23" t="str">
        <f>IF($B2179="","",VLOOKUP($C2179,Настройки!$A$11:$L$17,9,FALSE))</f>
        <v/>
      </c>
      <c r="T2179" s="23" t="str">
        <f t="shared" si="101"/>
        <v/>
      </c>
    </row>
    <row r="2180" spans="1:20" x14ac:dyDescent="0.3">
      <c r="A2180" s="20">
        <f>Тех_Движение!$A$2177</f>
        <v>2176</v>
      </c>
      <c r="B2180" s="20" t="str">
        <f>IF(Тех_Движение!$F$2177&gt;0,Тех_Движение!$I$2177,"")</f>
        <v/>
      </c>
      <c r="C2180" s="20" t="str">
        <f>IF($B2180="","",Тех_Движение!$D$2177)</f>
        <v/>
      </c>
      <c r="D2180" s="9" t="str">
        <f>IF($B2180="","",Тех_Движение!$B$2177)</f>
        <v/>
      </c>
      <c r="E2180" s="21" t="str">
        <f>IF($B2180="","",Тех_Движение!$F$2177)</f>
        <v/>
      </c>
      <c r="F2180" s="21" t="str">
        <f>IF($B2180="","",SUMIFS($E$5:$E2179,$C$5:$C2179,$C2180))</f>
        <v/>
      </c>
      <c r="G2180" s="21" t="str">
        <f>IF($B2180="","",MAX(0,$E2180-MAX(0,SUMIFS(Тех_Движение!$G$2:$G$5111,Тех_Движение!$D$2:$D$5111,$C2180,Тех_Движение!$B$2:$B$5111,"&lt;="&amp;Настройки!$B$5-1)-$F2180)))</f>
        <v/>
      </c>
      <c r="H2180" s="21" t="str">
        <f>IF($B2180="","",IF(AND($D2180&gt;=Настройки!$B$5,$D2180&lt;=Настройки!$B$6),$E2180,0))</f>
        <v/>
      </c>
      <c r="I2180" s="21" t="str">
        <f t="shared" si="99"/>
        <v/>
      </c>
      <c r="J2180" s="21" t="str">
        <f>IF($B2180="","",MAX(0,$E2180-MAX(0,SUMIFS(Тех_Движение!$G$2:$G$5111,Тех_Движение!$D$2:$D$5111,$C2180,Тех_Движение!$B$2:$B$5111,"&lt;="&amp;Настройки!$B$6)-$F2180)))</f>
        <v/>
      </c>
      <c r="K2180" s="21" t="e">
        <f>IF(OR($B2180="",K$3&lt;$D2180+Настройки!$B$7),0,MAX(0,$E2180-MAX(0,SUMIFS(Тех_Движение!$G$2:$G$5111,Тех_Движение!$D$2:$D$5111,$C2180,Тех_Движение!$B$2:$B$5111,"&lt;="&amp;K$3)-$F2180)))</f>
        <v>#VALUE!</v>
      </c>
      <c r="L2180" s="21" t="e">
        <f>IF(OR($B2180="",L$3&lt;$D2180+Настройки!$B$7),0,MAX(0,$E2180-MAX(0,SUMIFS(Тех_Движение!$G$2:$G$5111,Тех_Движение!$D$2:$D$5111,$C2180,Тех_Движение!$B$2:$B$5111,"&lt;="&amp;L$3)-$F2180)))</f>
        <v>#VALUE!</v>
      </c>
      <c r="M2180" s="21" t="e">
        <f>IF(OR($B2180="",M$3&lt;$D2180+Настройки!$B$7),0,MAX(0,$E2180-MAX(0,SUMIFS(Тех_Движение!$G$2:$G$5111,Тех_Движение!$D$2:$D$5111,$C2180,Тех_Движение!$B$2:$B$5111,"&lt;="&amp;M$3)-$F2180)))</f>
        <v>#VALUE!</v>
      </c>
      <c r="N2180" s="21" t="e">
        <f>IF(OR($B2180="",N$3&lt;$D2180+Настройки!$B$7),0,MAX(0,$E2180-MAX(0,SUMIFS(Тех_Движение!$G$2:$G$5111,Тех_Движение!$D$2:$D$5111,$C2180,Тех_Движение!$B$2:$B$5111,"&lt;="&amp;N$3)-$F2180)))</f>
        <v>#VALUE!</v>
      </c>
      <c r="O2180" s="21" t="e">
        <f>IF(OR($B2180="",O$3&lt;$D2180+Настройки!$B$7),0,MAX(0,$E2180-MAX(0,SUMIFS(Тех_Движение!$G$2:$G$5111,Тех_Движение!$D$2:$D$5111,$C2180,Тех_Движение!$B$2:$B$5111,"&lt;="&amp;O$3)-$F2180)))</f>
        <v>#VALUE!</v>
      </c>
      <c r="P2180" s="21" t="e">
        <f>IF(OR($B2180="",P$3&lt;$D2180+Настройки!$B$7),0,MAX(0,$E2180-MAX(0,SUMIFS(Тех_Движение!$G$2:$G$5111,Тех_Движение!$D$2:$D$5111,$C2180,Тех_Движение!$B$2:$B$5111,"&lt;="&amp;P$3)-$F2180)))</f>
        <v>#VALUE!</v>
      </c>
      <c r="Q2180" s="21" t="e">
        <f>IF(OR($B2180="",Q$3&lt;$D2180+Настройки!$B$7),0,MAX(0,$E2180-MAX(0,SUMIFS(Тех_Движение!$G$2:$G$5111,Тех_Движение!$D$2:$D$5111,$C2180,Тех_Движение!$B$2:$B$5111,"&lt;="&amp;Q$3)-$F2180)))</f>
        <v>#VALUE!</v>
      </c>
      <c r="R2180" s="21" t="str">
        <f t="shared" si="100"/>
        <v/>
      </c>
      <c r="S2180" s="23" t="str">
        <f>IF($B2180="","",VLOOKUP($C2180,Настройки!$A$11:$L$17,9,FALSE))</f>
        <v/>
      </c>
      <c r="T2180" s="23" t="str">
        <f t="shared" si="101"/>
        <v/>
      </c>
    </row>
    <row r="2181" spans="1:20" x14ac:dyDescent="0.3">
      <c r="A2181" s="20">
        <f>Тех_Движение!$A$2178</f>
        <v>2177</v>
      </c>
      <c r="B2181" s="20" t="str">
        <f>IF(Тех_Движение!$F$2178&gt;0,Тех_Движение!$I$2178,"")</f>
        <v/>
      </c>
      <c r="C2181" s="20" t="str">
        <f>IF($B2181="","",Тех_Движение!$D$2178)</f>
        <v/>
      </c>
      <c r="D2181" s="9" t="str">
        <f>IF($B2181="","",Тех_Движение!$B$2178)</f>
        <v/>
      </c>
      <c r="E2181" s="21" t="str">
        <f>IF($B2181="","",Тех_Движение!$F$2178)</f>
        <v/>
      </c>
      <c r="F2181" s="21" t="str">
        <f>IF($B2181="","",SUMIFS($E$5:$E2180,$C$5:$C2180,$C2181))</f>
        <v/>
      </c>
      <c r="G2181" s="21" t="str">
        <f>IF($B2181="","",MAX(0,$E2181-MAX(0,SUMIFS(Тех_Движение!$G$2:$G$5111,Тех_Движение!$D$2:$D$5111,$C2181,Тех_Движение!$B$2:$B$5111,"&lt;="&amp;Настройки!$B$5-1)-$F2181)))</f>
        <v/>
      </c>
      <c r="H2181" s="21" t="str">
        <f>IF($B2181="","",IF(AND($D2181&gt;=Настройки!$B$5,$D2181&lt;=Настройки!$B$6),$E2181,0))</f>
        <v/>
      </c>
      <c r="I2181" s="21" t="str">
        <f t="shared" ref="I2181:I2244" si="102">IF($B2181="","",$G2181+$H2181-$J2181)</f>
        <v/>
      </c>
      <c r="J2181" s="21" t="str">
        <f>IF($B2181="","",MAX(0,$E2181-MAX(0,SUMIFS(Тех_Движение!$G$2:$G$5111,Тех_Движение!$D$2:$D$5111,$C2181,Тех_Движение!$B$2:$B$5111,"&lt;="&amp;Настройки!$B$6)-$F2181)))</f>
        <v/>
      </c>
      <c r="K2181" s="21" t="e">
        <f>IF(OR($B2181="",K$3&lt;$D2181+Настройки!$B$7),0,MAX(0,$E2181-MAX(0,SUMIFS(Тех_Движение!$G$2:$G$5111,Тех_Движение!$D$2:$D$5111,$C2181,Тех_Движение!$B$2:$B$5111,"&lt;="&amp;K$3)-$F2181)))</f>
        <v>#VALUE!</v>
      </c>
      <c r="L2181" s="21" t="e">
        <f>IF(OR($B2181="",L$3&lt;$D2181+Настройки!$B$7),0,MAX(0,$E2181-MAX(0,SUMIFS(Тех_Движение!$G$2:$G$5111,Тех_Движение!$D$2:$D$5111,$C2181,Тех_Движение!$B$2:$B$5111,"&lt;="&amp;L$3)-$F2181)))</f>
        <v>#VALUE!</v>
      </c>
      <c r="M2181" s="21" t="e">
        <f>IF(OR($B2181="",M$3&lt;$D2181+Настройки!$B$7),0,MAX(0,$E2181-MAX(0,SUMIFS(Тех_Движение!$G$2:$G$5111,Тех_Движение!$D$2:$D$5111,$C2181,Тех_Движение!$B$2:$B$5111,"&lt;="&amp;M$3)-$F2181)))</f>
        <v>#VALUE!</v>
      </c>
      <c r="N2181" s="21" t="e">
        <f>IF(OR($B2181="",N$3&lt;$D2181+Настройки!$B$7),0,MAX(0,$E2181-MAX(0,SUMIFS(Тех_Движение!$G$2:$G$5111,Тех_Движение!$D$2:$D$5111,$C2181,Тех_Движение!$B$2:$B$5111,"&lt;="&amp;N$3)-$F2181)))</f>
        <v>#VALUE!</v>
      </c>
      <c r="O2181" s="21" t="e">
        <f>IF(OR($B2181="",O$3&lt;$D2181+Настройки!$B$7),0,MAX(0,$E2181-MAX(0,SUMIFS(Тех_Движение!$G$2:$G$5111,Тех_Движение!$D$2:$D$5111,$C2181,Тех_Движение!$B$2:$B$5111,"&lt;="&amp;O$3)-$F2181)))</f>
        <v>#VALUE!</v>
      </c>
      <c r="P2181" s="21" t="e">
        <f>IF(OR($B2181="",P$3&lt;$D2181+Настройки!$B$7),0,MAX(0,$E2181-MAX(0,SUMIFS(Тех_Движение!$G$2:$G$5111,Тех_Движение!$D$2:$D$5111,$C2181,Тех_Движение!$B$2:$B$5111,"&lt;="&amp;P$3)-$F2181)))</f>
        <v>#VALUE!</v>
      </c>
      <c r="Q2181" s="21" t="e">
        <f>IF(OR($B2181="",Q$3&lt;$D2181+Настройки!$B$7),0,MAX(0,$E2181-MAX(0,SUMIFS(Тех_Движение!$G$2:$G$5111,Тех_Движение!$D$2:$D$5111,$C2181,Тех_Движение!$B$2:$B$5111,"&lt;="&amp;Q$3)-$F2181)))</f>
        <v>#VALUE!</v>
      </c>
      <c r="R2181" s="21" t="str">
        <f t="shared" ref="R2181:R2244" si="103">IF($B2181="","",SUM($K2181:$Q2181))</f>
        <v/>
      </c>
      <c r="S2181" s="23" t="str">
        <f>IF($B2181="","",VLOOKUP($C2181,Настройки!$A$11:$L$17,9,FALSE))</f>
        <v/>
      </c>
      <c r="T2181" s="23" t="str">
        <f t="shared" ref="T2181:T2244" si="104">IF($B2181="","",$R2181*$S2181)</f>
        <v/>
      </c>
    </row>
    <row r="2182" spans="1:20" x14ac:dyDescent="0.3">
      <c r="A2182" s="20">
        <f>Тех_Движение!$A$2179</f>
        <v>2178</v>
      </c>
      <c r="B2182" s="20" t="str">
        <f>IF(Тех_Движение!$F$2179&gt;0,Тех_Движение!$I$2179,"")</f>
        <v/>
      </c>
      <c r="C2182" s="20" t="str">
        <f>IF($B2182="","",Тех_Движение!$D$2179)</f>
        <v/>
      </c>
      <c r="D2182" s="9" t="str">
        <f>IF($B2182="","",Тех_Движение!$B$2179)</f>
        <v/>
      </c>
      <c r="E2182" s="21" t="str">
        <f>IF($B2182="","",Тех_Движение!$F$2179)</f>
        <v/>
      </c>
      <c r="F2182" s="21" t="str">
        <f>IF($B2182="","",SUMIFS($E$5:$E2181,$C$5:$C2181,$C2182))</f>
        <v/>
      </c>
      <c r="G2182" s="21" t="str">
        <f>IF($B2182="","",MAX(0,$E2182-MAX(0,SUMIFS(Тех_Движение!$G$2:$G$5111,Тех_Движение!$D$2:$D$5111,$C2182,Тех_Движение!$B$2:$B$5111,"&lt;="&amp;Настройки!$B$5-1)-$F2182)))</f>
        <v/>
      </c>
      <c r="H2182" s="21" t="str">
        <f>IF($B2182="","",IF(AND($D2182&gt;=Настройки!$B$5,$D2182&lt;=Настройки!$B$6),$E2182,0))</f>
        <v/>
      </c>
      <c r="I2182" s="21" t="str">
        <f t="shared" si="102"/>
        <v/>
      </c>
      <c r="J2182" s="21" t="str">
        <f>IF($B2182="","",MAX(0,$E2182-MAX(0,SUMIFS(Тех_Движение!$G$2:$G$5111,Тех_Движение!$D$2:$D$5111,$C2182,Тех_Движение!$B$2:$B$5111,"&lt;="&amp;Настройки!$B$6)-$F2182)))</f>
        <v/>
      </c>
      <c r="K2182" s="21" t="e">
        <f>IF(OR($B2182="",K$3&lt;$D2182+Настройки!$B$7),0,MAX(0,$E2182-MAX(0,SUMIFS(Тех_Движение!$G$2:$G$5111,Тех_Движение!$D$2:$D$5111,$C2182,Тех_Движение!$B$2:$B$5111,"&lt;="&amp;K$3)-$F2182)))</f>
        <v>#VALUE!</v>
      </c>
      <c r="L2182" s="21" t="e">
        <f>IF(OR($B2182="",L$3&lt;$D2182+Настройки!$B$7),0,MAX(0,$E2182-MAX(0,SUMIFS(Тех_Движение!$G$2:$G$5111,Тех_Движение!$D$2:$D$5111,$C2182,Тех_Движение!$B$2:$B$5111,"&lt;="&amp;L$3)-$F2182)))</f>
        <v>#VALUE!</v>
      </c>
      <c r="M2182" s="21" t="e">
        <f>IF(OR($B2182="",M$3&lt;$D2182+Настройки!$B$7),0,MAX(0,$E2182-MAX(0,SUMIFS(Тех_Движение!$G$2:$G$5111,Тех_Движение!$D$2:$D$5111,$C2182,Тех_Движение!$B$2:$B$5111,"&lt;="&amp;M$3)-$F2182)))</f>
        <v>#VALUE!</v>
      </c>
      <c r="N2182" s="21" t="e">
        <f>IF(OR($B2182="",N$3&lt;$D2182+Настройки!$B$7),0,MAX(0,$E2182-MAX(0,SUMIFS(Тех_Движение!$G$2:$G$5111,Тех_Движение!$D$2:$D$5111,$C2182,Тех_Движение!$B$2:$B$5111,"&lt;="&amp;N$3)-$F2182)))</f>
        <v>#VALUE!</v>
      </c>
      <c r="O2182" s="21" t="e">
        <f>IF(OR($B2182="",O$3&lt;$D2182+Настройки!$B$7),0,MAX(0,$E2182-MAX(0,SUMIFS(Тех_Движение!$G$2:$G$5111,Тех_Движение!$D$2:$D$5111,$C2182,Тех_Движение!$B$2:$B$5111,"&lt;="&amp;O$3)-$F2182)))</f>
        <v>#VALUE!</v>
      </c>
      <c r="P2182" s="21" t="e">
        <f>IF(OR($B2182="",P$3&lt;$D2182+Настройки!$B$7),0,MAX(0,$E2182-MAX(0,SUMIFS(Тех_Движение!$G$2:$G$5111,Тех_Движение!$D$2:$D$5111,$C2182,Тех_Движение!$B$2:$B$5111,"&lt;="&amp;P$3)-$F2182)))</f>
        <v>#VALUE!</v>
      </c>
      <c r="Q2182" s="21" t="e">
        <f>IF(OR($B2182="",Q$3&lt;$D2182+Настройки!$B$7),0,MAX(0,$E2182-MAX(0,SUMIFS(Тех_Движение!$G$2:$G$5111,Тех_Движение!$D$2:$D$5111,$C2182,Тех_Движение!$B$2:$B$5111,"&lt;="&amp;Q$3)-$F2182)))</f>
        <v>#VALUE!</v>
      </c>
      <c r="R2182" s="21" t="str">
        <f t="shared" si="103"/>
        <v/>
      </c>
      <c r="S2182" s="23" t="str">
        <f>IF($B2182="","",VLOOKUP($C2182,Настройки!$A$11:$L$17,9,FALSE))</f>
        <v/>
      </c>
      <c r="T2182" s="23" t="str">
        <f t="shared" si="104"/>
        <v/>
      </c>
    </row>
    <row r="2183" spans="1:20" x14ac:dyDescent="0.3">
      <c r="A2183" s="20">
        <f>Тех_Движение!$A$2180</f>
        <v>2179</v>
      </c>
      <c r="B2183" s="20" t="str">
        <f>IF(Тех_Движение!$F$2180&gt;0,Тех_Движение!$I$2180,"")</f>
        <v/>
      </c>
      <c r="C2183" s="20" t="str">
        <f>IF($B2183="","",Тех_Движение!$D$2180)</f>
        <v/>
      </c>
      <c r="D2183" s="9" t="str">
        <f>IF($B2183="","",Тех_Движение!$B$2180)</f>
        <v/>
      </c>
      <c r="E2183" s="21" t="str">
        <f>IF($B2183="","",Тех_Движение!$F$2180)</f>
        <v/>
      </c>
      <c r="F2183" s="21" t="str">
        <f>IF($B2183="","",SUMIFS($E$5:$E2182,$C$5:$C2182,$C2183))</f>
        <v/>
      </c>
      <c r="G2183" s="21" t="str">
        <f>IF($B2183="","",MAX(0,$E2183-MAX(0,SUMIFS(Тех_Движение!$G$2:$G$5111,Тех_Движение!$D$2:$D$5111,$C2183,Тех_Движение!$B$2:$B$5111,"&lt;="&amp;Настройки!$B$5-1)-$F2183)))</f>
        <v/>
      </c>
      <c r="H2183" s="21" t="str">
        <f>IF($B2183="","",IF(AND($D2183&gt;=Настройки!$B$5,$D2183&lt;=Настройки!$B$6),$E2183,0))</f>
        <v/>
      </c>
      <c r="I2183" s="21" t="str">
        <f t="shared" si="102"/>
        <v/>
      </c>
      <c r="J2183" s="21" t="str">
        <f>IF($B2183="","",MAX(0,$E2183-MAX(0,SUMIFS(Тех_Движение!$G$2:$G$5111,Тех_Движение!$D$2:$D$5111,$C2183,Тех_Движение!$B$2:$B$5111,"&lt;="&amp;Настройки!$B$6)-$F2183)))</f>
        <v/>
      </c>
      <c r="K2183" s="21" t="e">
        <f>IF(OR($B2183="",K$3&lt;$D2183+Настройки!$B$7),0,MAX(0,$E2183-MAX(0,SUMIFS(Тех_Движение!$G$2:$G$5111,Тех_Движение!$D$2:$D$5111,$C2183,Тех_Движение!$B$2:$B$5111,"&lt;="&amp;K$3)-$F2183)))</f>
        <v>#VALUE!</v>
      </c>
      <c r="L2183" s="21" t="e">
        <f>IF(OR($B2183="",L$3&lt;$D2183+Настройки!$B$7),0,MAX(0,$E2183-MAX(0,SUMIFS(Тех_Движение!$G$2:$G$5111,Тех_Движение!$D$2:$D$5111,$C2183,Тех_Движение!$B$2:$B$5111,"&lt;="&amp;L$3)-$F2183)))</f>
        <v>#VALUE!</v>
      </c>
      <c r="M2183" s="21" t="e">
        <f>IF(OR($B2183="",M$3&lt;$D2183+Настройки!$B$7),0,MAX(0,$E2183-MAX(0,SUMIFS(Тех_Движение!$G$2:$G$5111,Тех_Движение!$D$2:$D$5111,$C2183,Тех_Движение!$B$2:$B$5111,"&lt;="&amp;M$3)-$F2183)))</f>
        <v>#VALUE!</v>
      </c>
      <c r="N2183" s="21" t="e">
        <f>IF(OR($B2183="",N$3&lt;$D2183+Настройки!$B$7),0,MAX(0,$E2183-MAX(0,SUMIFS(Тех_Движение!$G$2:$G$5111,Тех_Движение!$D$2:$D$5111,$C2183,Тех_Движение!$B$2:$B$5111,"&lt;="&amp;N$3)-$F2183)))</f>
        <v>#VALUE!</v>
      </c>
      <c r="O2183" s="21" t="e">
        <f>IF(OR($B2183="",O$3&lt;$D2183+Настройки!$B$7),0,MAX(0,$E2183-MAX(0,SUMIFS(Тех_Движение!$G$2:$G$5111,Тех_Движение!$D$2:$D$5111,$C2183,Тех_Движение!$B$2:$B$5111,"&lt;="&amp;O$3)-$F2183)))</f>
        <v>#VALUE!</v>
      </c>
      <c r="P2183" s="21" t="e">
        <f>IF(OR($B2183="",P$3&lt;$D2183+Настройки!$B$7),0,MAX(0,$E2183-MAX(0,SUMIFS(Тех_Движение!$G$2:$G$5111,Тех_Движение!$D$2:$D$5111,$C2183,Тех_Движение!$B$2:$B$5111,"&lt;="&amp;P$3)-$F2183)))</f>
        <v>#VALUE!</v>
      </c>
      <c r="Q2183" s="21" t="e">
        <f>IF(OR($B2183="",Q$3&lt;$D2183+Настройки!$B$7),0,MAX(0,$E2183-MAX(0,SUMIFS(Тех_Движение!$G$2:$G$5111,Тех_Движение!$D$2:$D$5111,$C2183,Тех_Движение!$B$2:$B$5111,"&lt;="&amp;Q$3)-$F2183)))</f>
        <v>#VALUE!</v>
      </c>
      <c r="R2183" s="21" t="str">
        <f t="shared" si="103"/>
        <v/>
      </c>
      <c r="S2183" s="23" t="str">
        <f>IF($B2183="","",VLOOKUP($C2183,Настройки!$A$11:$L$17,9,FALSE))</f>
        <v/>
      </c>
      <c r="T2183" s="23" t="str">
        <f t="shared" si="104"/>
        <v/>
      </c>
    </row>
    <row r="2184" spans="1:20" x14ac:dyDescent="0.3">
      <c r="A2184" s="20">
        <f>Тех_Движение!$A$2181</f>
        <v>2180</v>
      </c>
      <c r="B2184" s="20" t="str">
        <f>IF(Тех_Движение!$F$2181&gt;0,Тех_Движение!$I$2181,"")</f>
        <v/>
      </c>
      <c r="C2184" s="20" t="str">
        <f>IF($B2184="","",Тех_Движение!$D$2181)</f>
        <v/>
      </c>
      <c r="D2184" s="9" t="str">
        <f>IF($B2184="","",Тех_Движение!$B$2181)</f>
        <v/>
      </c>
      <c r="E2184" s="21" t="str">
        <f>IF($B2184="","",Тех_Движение!$F$2181)</f>
        <v/>
      </c>
      <c r="F2184" s="21" t="str">
        <f>IF($B2184="","",SUMIFS($E$5:$E2183,$C$5:$C2183,$C2184))</f>
        <v/>
      </c>
      <c r="G2184" s="21" t="str">
        <f>IF($B2184="","",MAX(0,$E2184-MAX(0,SUMIFS(Тех_Движение!$G$2:$G$5111,Тех_Движение!$D$2:$D$5111,$C2184,Тех_Движение!$B$2:$B$5111,"&lt;="&amp;Настройки!$B$5-1)-$F2184)))</f>
        <v/>
      </c>
      <c r="H2184" s="21" t="str">
        <f>IF($B2184="","",IF(AND($D2184&gt;=Настройки!$B$5,$D2184&lt;=Настройки!$B$6),$E2184,0))</f>
        <v/>
      </c>
      <c r="I2184" s="21" t="str">
        <f t="shared" si="102"/>
        <v/>
      </c>
      <c r="J2184" s="21" t="str">
        <f>IF($B2184="","",MAX(0,$E2184-MAX(0,SUMIFS(Тех_Движение!$G$2:$G$5111,Тех_Движение!$D$2:$D$5111,$C2184,Тех_Движение!$B$2:$B$5111,"&lt;="&amp;Настройки!$B$6)-$F2184)))</f>
        <v/>
      </c>
      <c r="K2184" s="21" t="e">
        <f>IF(OR($B2184="",K$3&lt;$D2184+Настройки!$B$7),0,MAX(0,$E2184-MAX(0,SUMIFS(Тех_Движение!$G$2:$G$5111,Тех_Движение!$D$2:$D$5111,$C2184,Тех_Движение!$B$2:$B$5111,"&lt;="&amp;K$3)-$F2184)))</f>
        <v>#VALUE!</v>
      </c>
      <c r="L2184" s="21" t="e">
        <f>IF(OR($B2184="",L$3&lt;$D2184+Настройки!$B$7),0,MAX(0,$E2184-MAX(0,SUMIFS(Тех_Движение!$G$2:$G$5111,Тех_Движение!$D$2:$D$5111,$C2184,Тех_Движение!$B$2:$B$5111,"&lt;="&amp;L$3)-$F2184)))</f>
        <v>#VALUE!</v>
      </c>
      <c r="M2184" s="21" t="e">
        <f>IF(OR($B2184="",M$3&lt;$D2184+Настройки!$B$7),0,MAX(0,$E2184-MAX(0,SUMIFS(Тех_Движение!$G$2:$G$5111,Тех_Движение!$D$2:$D$5111,$C2184,Тех_Движение!$B$2:$B$5111,"&lt;="&amp;M$3)-$F2184)))</f>
        <v>#VALUE!</v>
      </c>
      <c r="N2184" s="21" t="e">
        <f>IF(OR($B2184="",N$3&lt;$D2184+Настройки!$B$7),0,MAX(0,$E2184-MAX(0,SUMIFS(Тех_Движение!$G$2:$G$5111,Тех_Движение!$D$2:$D$5111,$C2184,Тех_Движение!$B$2:$B$5111,"&lt;="&amp;N$3)-$F2184)))</f>
        <v>#VALUE!</v>
      </c>
      <c r="O2184" s="21" t="e">
        <f>IF(OR($B2184="",O$3&lt;$D2184+Настройки!$B$7),0,MAX(0,$E2184-MAX(0,SUMIFS(Тех_Движение!$G$2:$G$5111,Тех_Движение!$D$2:$D$5111,$C2184,Тех_Движение!$B$2:$B$5111,"&lt;="&amp;O$3)-$F2184)))</f>
        <v>#VALUE!</v>
      </c>
      <c r="P2184" s="21" t="e">
        <f>IF(OR($B2184="",P$3&lt;$D2184+Настройки!$B$7),0,MAX(0,$E2184-MAX(0,SUMIFS(Тех_Движение!$G$2:$G$5111,Тех_Движение!$D$2:$D$5111,$C2184,Тех_Движение!$B$2:$B$5111,"&lt;="&amp;P$3)-$F2184)))</f>
        <v>#VALUE!</v>
      </c>
      <c r="Q2184" s="21" t="e">
        <f>IF(OR($B2184="",Q$3&lt;$D2184+Настройки!$B$7),0,MAX(0,$E2184-MAX(0,SUMIFS(Тех_Движение!$G$2:$G$5111,Тех_Движение!$D$2:$D$5111,$C2184,Тех_Движение!$B$2:$B$5111,"&lt;="&amp;Q$3)-$F2184)))</f>
        <v>#VALUE!</v>
      </c>
      <c r="R2184" s="21" t="str">
        <f t="shared" si="103"/>
        <v/>
      </c>
      <c r="S2184" s="23" t="str">
        <f>IF($B2184="","",VLOOKUP($C2184,Настройки!$A$11:$L$17,9,FALSE))</f>
        <v/>
      </c>
      <c r="T2184" s="23" t="str">
        <f t="shared" si="104"/>
        <v/>
      </c>
    </row>
    <row r="2185" spans="1:20" x14ac:dyDescent="0.3">
      <c r="A2185" s="20">
        <f>Тех_Движение!$A$2182</f>
        <v>2181</v>
      </c>
      <c r="B2185" s="20" t="str">
        <f>IF(Тех_Движение!$F$2182&gt;0,Тех_Движение!$I$2182,"")</f>
        <v/>
      </c>
      <c r="C2185" s="20" t="str">
        <f>IF($B2185="","",Тех_Движение!$D$2182)</f>
        <v/>
      </c>
      <c r="D2185" s="9" t="str">
        <f>IF($B2185="","",Тех_Движение!$B$2182)</f>
        <v/>
      </c>
      <c r="E2185" s="21" t="str">
        <f>IF($B2185="","",Тех_Движение!$F$2182)</f>
        <v/>
      </c>
      <c r="F2185" s="21" t="str">
        <f>IF($B2185="","",SUMIFS($E$5:$E2184,$C$5:$C2184,$C2185))</f>
        <v/>
      </c>
      <c r="G2185" s="21" t="str">
        <f>IF($B2185="","",MAX(0,$E2185-MAX(0,SUMIFS(Тех_Движение!$G$2:$G$5111,Тех_Движение!$D$2:$D$5111,$C2185,Тех_Движение!$B$2:$B$5111,"&lt;="&amp;Настройки!$B$5-1)-$F2185)))</f>
        <v/>
      </c>
      <c r="H2185" s="21" t="str">
        <f>IF($B2185="","",IF(AND($D2185&gt;=Настройки!$B$5,$D2185&lt;=Настройки!$B$6),$E2185,0))</f>
        <v/>
      </c>
      <c r="I2185" s="21" t="str">
        <f t="shared" si="102"/>
        <v/>
      </c>
      <c r="J2185" s="21" t="str">
        <f>IF($B2185="","",MAX(0,$E2185-MAX(0,SUMIFS(Тех_Движение!$G$2:$G$5111,Тех_Движение!$D$2:$D$5111,$C2185,Тех_Движение!$B$2:$B$5111,"&lt;="&amp;Настройки!$B$6)-$F2185)))</f>
        <v/>
      </c>
      <c r="K2185" s="21" t="e">
        <f>IF(OR($B2185="",K$3&lt;$D2185+Настройки!$B$7),0,MAX(0,$E2185-MAX(0,SUMIFS(Тех_Движение!$G$2:$G$5111,Тех_Движение!$D$2:$D$5111,$C2185,Тех_Движение!$B$2:$B$5111,"&lt;="&amp;K$3)-$F2185)))</f>
        <v>#VALUE!</v>
      </c>
      <c r="L2185" s="21" t="e">
        <f>IF(OR($B2185="",L$3&lt;$D2185+Настройки!$B$7),0,MAX(0,$E2185-MAX(0,SUMIFS(Тех_Движение!$G$2:$G$5111,Тех_Движение!$D$2:$D$5111,$C2185,Тех_Движение!$B$2:$B$5111,"&lt;="&amp;L$3)-$F2185)))</f>
        <v>#VALUE!</v>
      </c>
      <c r="M2185" s="21" t="e">
        <f>IF(OR($B2185="",M$3&lt;$D2185+Настройки!$B$7),0,MAX(0,$E2185-MAX(0,SUMIFS(Тех_Движение!$G$2:$G$5111,Тех_Движение!$D$2:$D$5111,$C2185,Тех_Движение!$B$2:$B$5111,"&lt;="&amp;M$3)-$F2185)))</f>
        <v>#VALUE!</v>
      </c>
      <c r="N2185" s="21" t="e">
        <f>IF(OR($B2185="",N$3&lt;$D2185+Настройки!$B$7),0,MAX(0,$E2185-MAX(0,SUMIFS(Тех_Движение!$G$2:$G$5111,Тех_Движение!$D$2:$D$5111,$C2185,Тех_Движение!$B$2:$B$5111,"&lt;="&amp;N$3)-$F2185)))</f>
        <v>#VALUE!</v>
      </c>
      <c r="O2185" s="21" t="e">
        <f>IF(OR($B2185="",O$3&lt;$D2185+Настройки!$B$7),0,MAX(0,$E2185-MAX(0,SUMIFS(Тех_Движение!$G$2:$G$5111,Тех_Движение!$D$2:$D$5111,$C2185,Тех_Движение!$B$2:$B$5111,"&lt;="&amp;O$3)-$F2185)))</f>
        <v>#VALUE!</v>
      </c>
      <c r="P2185" s="21" t="e">
        <f>IF(OR($B2185="",P$3&lt;$D2185+Настройки!$B$7),0,MAX(0,$E2185-MAX(0,SUMIFS(Тех_Движение!$G$2:$G$5111,Тех_Движение!$D$2:$D$5111,$C2185,Тех_Движение!$B$2:$B$5111,"&lt;="&amp;P$3)-$F2185)))</f>
        <v>#VALUE!</v>
      </c>
      <c r="Q2185" s="21" t="e">
        <f>IF(OR($B2185="",Q$3&lt;$D2185+Настройки!$B$7),0,MAX(0,$E2185-MAX(0,SUMIFS(Тех_Движение!$G$2:$G$5111,Тех_Движение!$D$2:$D$5111,$C2185,Тех_Движение!$B$2:$B$5111,"&lt;="&amp;Q$3)-$F2185)))</f>
        <v>#VALUE!</v>
      </c>
      <c r="R2185" s="21" t="str">
        <f t="shared" si="103"/>
        <v/>
      </c>
      <c r="S2185" s="23" t="str">
        <f>IF($B2185="","",VLOOKUP($C2185,Настройки!$A$11:$L$17,9,FALSE))</f>
        <v/>
      </c>
      <c r="T2185" s="23" t="str">
        <f t="shared" si="104"/>
        <v/>
      </c>
    </row>
    <row r="2186" spans="1:20" x14ac:dyDescent="0.3">
      <c r="A2186" s="20">
        <f>Тех_Движение!$A$2183</f>
        <v>2182</v>
      </c>
      <c r="B2186" s="20" t="str">
        <f>IF(Тех_Движение!$F$2183&gt;0,Тех_Движение!$I$2183,"")</f>
        <v/>
      </c>
      <c r="C2186" s="20" t="str">
        <f>IF($B2186="","",Тех_Движение!$D$2183)</f>
        <v/>
      </c>
      <c r="D2186" s="9" t="str">
        <f>IF($B2186="","",Тех_Движение!$B$2183)</f>
        <v/>
      </c>
      <c r="E2186" s="21" t="str">
        <f>IF($B2186="","",Тех_Движение!$F$2183)</f>
        <v/>
      </c>
      <c r="F2186" s="21" t="str">
        <f>IF($B2186="","",SUMIFS($E$5:$E2185,$C$5:$C2185,$C2186))</f>
        <v/>
      </c>
      <c r="G2186" s="21" t="str">
        <f>IF($B2186="","",MAX(0,$E2186-MAX(0,SUMIFS(Тех_Движение!$G$2:$G$5111,Тех_Движение!$D$2:$D$5111,$C2186,Тех_Движение!$B$2:$B$5111,"&lt;="&amp;Настройки!$B$5-1)-$F2186)))</f>
        <v/>
      </c>
      <c r="H2186" s="21" t="str">
        <f>IF($B2186="","",IF(AND($D2186&gt;=Настройки!$B$5,$D2186&lt;=Настройки!$B$6),$E2186,0))</f>
        <v/>
      </c>
      <c r="I2186" s="21" t="str">
        <f t="shared" si="102"/>
        <v/>
      </c>
      <c r="J2186" s="21" t="str">
        <f>IF($B2186="","",MAX(0,$E2186-MAX(0,SUMIFS(Тех_Движение!$G$2:$G$5111,Тех_Движение!$D$2:$D$5111,$C2186,Тех_Движение!$B$2:$B$5111,"&lt;="&amp;Настройки!$B$6)-$F2186)))</f>
        <v/>
      </c>
      <c r="K2186" s="21" t="e">
        <f>IF(OR($B2186="",K$3&lt;$D2186+Настройки!$B$7),0,MAX(0,$E2186-MAX(0,SUMIFS(Тех_Движение!$G$2:$G$5111,Тех_Движение!$D$2:$D$5111,$C2186,Тех_Движение!$B$2:$B$5111,"&lt;="&amp;K$3)-$F2186)))</f>
        <v>#VALUE!</v>
      </c>
      <c r="L2186" s="21" t="e">
        <f>IF(OR($B2186="",L$3&lt;$D2186+Настройки!$B$7),0,MAX(0,$E2186-MAX(0,SUMIFS(Тех_Движение!$G$2:$G$5111,Тех_Движение!$D$2:$D$5111,$C2186,Тех_Движение!$B$2:$B$5111,"&lt;="&amp;L$3)-$F2186)))</f>
        <v>#VALUE!</v>
      </c>
      <c r="M2186" s="21" t="e">
        <f>IF(OR($B2186="",M$3&lt;$D2186+Настройки!$B$7),0,MAX(0,$E2186-MAX(0,SUMIFS(Тех_Движение!$G$2:$G$5111,Тех_Движение!$D$2:$D$5111,$C2186,Тех_Движение!$B$2:$B$5111,"&lt;="&amp;M$3)-$F2186)))</f>
        <v>#VALUE!</v>
      </c>
      <c r="N2186" s="21" t="e">
        <f>IF(OR($B2186="",N$3&lt;$D2186+Настройки!$B$7),0,MAX(0,$E2186-MAX(0,SUMIFS(Тех_Движение!$G$2:$G$5111,Тех_Движение!$D$2:$D$5111,$C2186,Тех_Движение!$B$2:$B$5111,"&lt;="&amp;N$3)-$F2186)))</f>
        <v>#VALUE!</v>
      </c>
      <c r="O2186" s="21" t="e">
        <f>IF(OR($B2186="",O$3&lt;$D2186+Настройки!$B$7),0,MAX(0,$E2186-MAX(0,SUMIFS(Тех_Движение!$G$2:$G$5111,Тех_Движение!$D$2:$D$5111,$C2186,Тех_Движение!$B$2:$B$5111,"&lt;="&amp;O$3)-$F2186)))</f>
        <v>#VALUE!</v>
      </c>
      <c r="P2186" s="21" t="e">
        <f>IF(OR($B2186="",P$3&lt;$D2186+Настройки!$B$7),0,MAX(0,$E2186-MAX(0,SUMIFS(Тех_Движение!$G$2:$G$5111,Тех_Движение!$D$2:$D$5111,$C2186,Тех_Движение!$B$2:$B$5111,"&lt;="&amp;P$3)-$F2186)))</f>
        <v>#VALUE!</v>
      </c>
      <c r="Q2186" s="21" t="e">
        <f>IF(OR($B2186="",Q$3&lt;$D2186+Настройки!$B$7),0,MAX(0,$E2186-MAX(0,SUMIFS(Тех_Движение!$G$2:$G$5111,Тех_Движение!$D$2:$D$5111,$C2186,Тех_Движение!$B$2:$B$5111,"&lt;="&amp;Q$3)-$F2186)))</f>
        <v>#VALUE!</v>
      </c>
      <c r="R2186" s="21" t="str">
        <f t="shared" si="103"/>
        <v/>
      </c>
      <c r="S2186" s="23" t="str">
        <f>IF($B2186="","",VLOOKUP($C2186,Настройки!$A$11:$L$17,9,FALSE))</f>
        <v/>
      </c>
      <c r="T2186" s="23" t="str">
        <f t="shared" si="104"/>
        <v/>
      </c>
    </row>
    <row r="2187" spans="1:20" x14ac:dyDescent="0.3">
      <c r="A2187" s="20">
        <f>Тех_Движение!$A$2184</f>
        <v>2183</v>
      </c>
      <c r="B2187" s="20" t="str">
        <f>IF(Тех_Движение!$F$2184&gt;0,Тех_Движение!$I$2184,"")</f>
        <v/>
      </c>
      <c r="C2187" s="20" t="str">
        <f>IF($B2187="","",Тех_Движение!$D$2184)</f>
        <v/>
      </c>
      <c r="D2187" s="9" t="str">
        <f>IF($B2187="","",Тех_Движение!$B$2184)</f>
        <v/>
      </c>
      <c r="E2187" s="21" t="str">
        <f>IF($B2187="","",Тех_Движение!$F$2184)</f>
        <v/>
      </c>
      <c r="F2187" s="21" t="str">
        <f>IF($B2187="","",SUMIFS($E$5:$E2186,$C$5:$C2186,$C2187))</f>
        <v/>
      </c>
      <c r="G2187" s="21" t="str">
        <f>IF($B2187="","",MAX(0,$E2187-MAX(0,SUMIFS(Тех_Движение!$G$2:$G$5111,Тех_Движение!$D$2:$D$5111,$C2187,Тех_Движение!$B$2:$B$5111,"&lt;="&amp;Настройки!$B$5-1)-$F2187)))</f>
        <v/>
      </c>
      <c r="H2187" s="21" t="str">
        <f>IF($B2187="","",IF(AND($D2187&gt;=Настройки!$B$5,$D2187&lt;=Настройки!$B$6),$E2187,0))</f>
        <v/>
      </c>
      <c r="I2187" s="21" t="str">
        <f t="shared" si="102"/>
        <v/>
      </c>
      <c r="J2187" s="21" t="str">
        <f>IF($B2187="","",MAX(0,$E2187-MAX(0,SUMIFS(Тех_Движение!$G$2:$G$5111,Тех_Движение!$D$2:$D$5111,$C2187,Тех_Движение!$B$2:$B$5111,"&lt;="&amp;Настройки!$B$6)-$F2187)))</f>
        <v/>
      </c>
      <c r="K2187" s="21" t="e">
        <f>IF(OR($B2187="",K$3&lt;$D2187+Настройки!$B$7),0,MAX(0,$E2187-MAX(0,SUMIFS(Тех_Движение!$G$2:$G$5111,Тех_Движение!$D$2:$D$5111,$C2187,Тех_Движение!$B$2:$B$5111,"&lt;="&amp;K$3)-$F2187)))</f>
        <v>#VALUE!</v>
      </c>
      <c r="L2187" s="21" t="e">
        <f>IF(OR($B2187="",L$3&lt;$D2187+Настройки!$B$7),0,MAX(0,$E2187-MAX(0,SUMIFS(Тех_Движение!$G$2:$G$5111,Тех_Движение!$D$2:$D$5111,$C2187,Тех_Движение!$B$2:$B$5111,"&lt;="&amp;L$3)-$F2187)))</f>
        <v>#VALUE!</v>
      </c>
      <c r="M2187" s="21" t="e">
        <f>IF(OR($B2187="",M$3&lt;$D2187+Настройки!$B$7),0,MAX(0,$E2187-MAX(0,SUMIFS(Тех_Движение!$G$2:$G$5111,Тех_Движение!$D$2:$D$5111,$C2187,Тех_Движение!$B$2:$B$5111,"&lt;="&amp;M$3)-$F2187)))</f>
        <v>#VALUE!</v>
      </c>
      <c r="N2187" s="21" t="e">
        <f>IF(OR($B2187="",N$3&lt;$D2187+Настройки!$B$7),0,MAX(0,$E2187-MAX(0,SUMIFS(Тех_Движение!$G$2:$G$5111,Тех_Движение!$D$2:$D$5111,$C2187,Тех_Движение!$B$2:$B$5111,"&lt;="&amp;N$3)-$F2187)))</f>
        <v>#VALUE!</v>
      </c>
      <c r="O2187" s="21" t="e">
        <f>IF(OR($B2187="",O$3&lt;$D2187+Настройки!$B$7),0,MAX(0,$E2187-MAX(0,SUMIFS(Тех_Движение!$G$2:$G$5111,Тех_Движение!$D$2:$D$5111,$C2187,Тех_Движение!$B$2:$B$5111,"&lt;="&amp;O$3)-$F2187)))</f>
        <v>#VALUE!</v>
      </c>
      <c r="P2187" s="21" t="e">
        <f>IF(OR($B2187="",P$3&lt;$D2187+Настройки!$B$7),0,MAX(0,$E2187-MAX(0,SUMIFS(Тех_Движение!$G$2:$G$5111,Тех_Движение!$D$2:$D$5111,$C2187,Тех_Движение!$B$2:$B$5111,"&lt;="&amp;P$3)-$F2187)))</f>
        <v>#VALUE!</v>
      </c>
      <c r="Q2187" s="21" t="e">
        <f>IF(OR($B2187="",Q$3&lt;$D2187+Настройки!$B$7),0,MAX(0,$E2187-MAX(0,SUMIFS(Тех_Движение!$G$2:$G$5111,Тех_Движение!$D$2:$D$5111,$C2187,Тех_Движение!$B$2:$B$5111,"&lt;="&amp;Q$3)-$F2187)))</f>
        <v>#VALUE!</v>
      </c>
      <c r="R2187" s="21" t="str">
        <f t="shared" si="103"/>
        <v/>
      </c>
      <c r="S2187" s="23" t="str">
        <f>IF($B2187="","",VLOOKUP($C2187,Настройки!$A$11:$L$17,9,FALSE))</f>
        <v/>
      </c>
      <c r="T2187" s="23" t="str">
        <f t="shared" si="104"/>
        <v/>
      </c>
    </row>
    <row r="2188" spans="1:20" x14ac:dyDescent="0.3">
      <c r="A2188" s="20">
        <f>Тех_Движение!$A$2185</f>
        <v>2184</v>
      </c>
      <c r="B2188" s="20" t="str">
        <f>IF(Тех_Движение!$F$2185&gt;0,Тех_Движение!$I$2185,"")</f>
        <v/>
      </c>
      <c r="C2188" s="20" t="str">
        <f>IF($B2188="","",Тех_Движение!$D$2185)</f>
        <v/>
      </c>
      <c r="D2188" s="9" t="str">
        <f>IF($B2188="","",Тех_Движение!$B$2185)</f>
        <v/>
      </c>
      <c r="E2188" s="21" t="str">
        <f>IF($B2188="","",Тех_Движение!$F$2185)</f>
        <v/>
      </c>
      <c r="F2188" s="21" t="str">
        <f>IF($B2188="","",SUMIFS($E$5:$E2187,$C$5:$C2187,$C2188))</f>
        <v/>
      </c>
      <c r="G2188" s="21" t="str">
        <f>IF($B2188="","",MAX(0,$E2188-MAX(0,SUMIFS(Тех_Движение!$G$2:$G$5111,Тех_Движение!$D$2:$D$5111,$C2188,Тех_Движение!$B$2:$B$5111,"&lt;="&amp;Настройки!$B$5-1)-$F2188)))</f>
        <v/>
      </c>
      <c r="H2188" s="21" t="str">
        <f>IF($B2188="","",IF(AND($D2188&gt;=Настройки!$B$5,$D2188&lt;=Настройки!$B$6),$E2188,0))</f>
        <v/>
      </c>
      <c r="I2188" s="21" t="str">
        <f t="shared" si="102"/>
        <v/>
      </c>
      <c r="J2188" s="21" t="str">
        <f>IF($B2188="","",MAX(0,$E2188-MAX(0,SUMIFS(Тех_Движение!$G$2:$G$5111,Тех_Движение!$D$2:$D$5111,$C2188,Тех_Движение!$B$2:$B$5111,"&lt;="&amp;Настройки!$B$6)-$F2188)))</f>
        <v/>
      </c>
      <c r="K2188" s="21" t="e">
        <f>IF(OR($B2188="",K$3&lt;$D2188+Настройки!$B$7),0,MAX(0,$E2188-MAX(0,SUMIFS(Тех_Движение!$G$2:$G$5111,Тех_Движение!$D$2:$D$5111,$C2188,Тех_Движение!$B$2:$B$5111,"&lt;="&amp;K$3)-$F2188)))</f>
        <v>#VALUE!</v>
      </c>
      <c r="L2188" s="21" t="e">
        <f>IF(OR($B2188="",L$3&lt;$D2188+Настройки!$B$7),0,MAX(0,$E2188-MAX(0,SUMIFS(Тех_Движение!$G$2:$G$5111,Тех_Движение!$D$2:$D$5111,$C2188,Тех_Движение!$B$2:$B$5111,"&lt;="&amp;L$3)-$F2188)))</f>
        <v>#VALUE!</v>
      </c>
      <c r="M2188" s="21" t="e">
        <f>IF(OR($B2188="",M$3&lt;$D2188+Настройки!$B$7),0,MAX(0,$E2188-MAX(0,SUMIFS(Тех_Движение!$G$2:$G$5111,Тех_Движение!$D$2:$D$5111,$C2188,Тех_Движение!$B$2:$B$5111,"&lt;="&amp;M$3)-$F2188)))</f>
        <v>#VALUE!</v>
      </c>
      <c r="N2188" s="21" t="e">
        <f>IF(OR($B2188="",N$3&lt;$D2188+Настройки!$B$7),0,MAX(0,$E2188-MAX(0,SUMIFS(Тех_Движение!$G$2:$G$5111,Тех_Движение!$D$2:$D$5111,$C2188,Тех_Движение!$B$2:$B$5111,"&lt;="&amp;N$3)-$F2188)))</f>
        <v>#VALUE!</v>
      </c>
      <c r="O2188" s="21" t="e">
        <f>IF(OR($B2188="",O$3&lt;$D2188+Настройки!$B$7),0,MAX(0,$E2188-MAX(0,SUMIFS(Тех_Движение!$G$2:$G$5111,Тех_Движение!$D$2:$D$5111,$C2188,Тех_Движение!$B$2:$B$5111,"&lt;="&amp;O$3)-$F2188)))</f>
        <v>#VALUE!</v>
      </c>
      <c r="P2188" s="21" t="e">
        <f>IF(OR($B2188="",P$3&lt;$D2188+Настройки!$B$7),0,MAX(0,$E2188-MAX(0,SUMIFS(Тех_Движение!$G$2:$G$5111,Тех_Движение!$D$2:$D$5111,$C2188,Тех_Движение!$B$2:$B$5111,"&lt;="&amp;P$3)-$F2188)))</f>
        <v>#VALUE!</v>
      </c>
      <c r="Q2188" s="21" t="e">
        <f>IF(OR($B2188="",Q$3&lt;$D2188+Настройки!$B$7),0,MAX(0,$E2188-MAX(0,SUMIFS(Тех_Движение!$G$2:$G$5111,Тех_Движение!$D$2:$D$5111,$C2188,Тех_Движение!$B$2:$B$5111,"&lt;="&amp;Q$3)-$F2188)))</f>
        <v>#VALUE!</v>
      </c>
      <c r="R2188" s="21" t="str">
        <f t="shared" si="103"/>
        <v/>
      </c>
      <c r="S2188" s="23" t="str">
        <f>IF($B2188="","",VLOOKUP($C2188,Настройки!$A$11:$L$17,9,FALSE))</f>
        <v/>
      </c>
      <c r="T2188" s="23" t="str">
        <f t="shared" si="104"/>
        <v/>
      </c>
    </row>
    <row r="2189" spans="1:20" x14ac:dyDescent="0.3">
      <c r="A2189" s="20">
        <f>Тех_Движение!$A$2186</f>
        <v>2185</v>
      </c>
      <c r="B2189" s="20" t="str">
        <f>IF(Тех_Движение!$F$2186&gt;0,Тех_Движение!$I$2186,"")</f>
        <v/>
      </c>
      <c r="C2189" s="20" t="str">
        <f>IF($B2189="","",Тех_Движение!$D$2186)</f>
        <v/>
      </c>
      <c r="D2189" s="9" t="str">
        <f>IF($B2189="","",Тех_Движение!$B$2186)</f>
        <v/>
      </c>
      <c r="E2189" s="21" t="str">
        <f>IF($B2189="","",Тех_Движение!$F$2186)</f>
        <v/>
      </c>
      <c r="F2189" s="21" t="str">
        <f>IF($B2189="","",SUMIFS($E$5:$E2188,$C$5:$C2188,$C2189))</f>
        <v/>
      </c>
      <c r="G2189" s="21" t="str">
        <f>IF($B2189="","",MAX(0,$E2189-MAX(0,SUMIFS(Тех_Движение!$G$2:$G$5111,Тех_Движение!$D$2:$D$5111,$C2189,Тех_Движение!$B$2:$B$5111,"&lt;="&amp;Настройки!$B$5-1)-$F2189)))</f>
        <v/>
      </c>
      <c r="H2189" s="21" t="str">
        <f>IF($B2189="","",IF(AND($D2189&gt;=Настройки!$B$5,$D2189&lt;=Настройки!$B$6),$E2189,0))</f>
        <v/>
      </c>
      <c r="I2189" s="21" t="str">
        <f t="shared" si="102"/>
        <v/>
      </c>
      <c r="J2189" s="21" t="str">
        <f>IF($B2189="","",MAX(0,$E2189-MAX(0,SUMIFS(Тех_Движение!$G$2:$G$5111,Тех_Движение!$D$2:$D$5111,$C2189,Тех_Движение!$B$2:$B$5111,"&lt;="&amp;Настройки!$B$6)-$F2189)))</f>
        <v/>
      </c>
      <c r="K2189" s="21" t="e">
        <f>IF(OR($B2189="",K$3&lt;$D2189+Настройки!$B$7),0,MAX(0,$E2189-MAX(0,SUMIFS(Тех_Движение!$G$2:$G$5111,Тех_Движение!$D$2:$D$5111,$C2189,Тех_Движение!$B$2:$B$5111,"&lt;="&amp;K$3)-$F2189)))</f>
        <v>#VALUE!</v>
      </c>
      <c r="L2189" s="21" t="e">
        <f>IF(OR($B2189="",L$3&lt;$D2189+Настройки!$B$7),0,MAX(0,$E2189-MAX(0,SUMIFS(Тех_Движение!$G$2:$G$5111,Тех_Движение!$D$2:$D$5111,$C2189,Тех_Движение!$B$2:$B$5111,"&lt;="&amp;L$3)-$F2189)))</f>
        <v>#VALUE!</v>
      </c>
      <c r="M2189" s="21" t="e">
        <f>IF(OR($B2189="",M$3&lt;$D2189+Настройки!$B$7),0,MAX(0,$E2189-MAX(0,SUMIFS(Тех_Движение!$G$2:$G$5111,Тех_Движение!$D$2:$D$5111,$C2189,Тех_Движение!$B$2:$B$5111,"&lt;="&amp;M$3)-$F2189)))</f>
        <v>#VALUE!</v>
      </c>
      <c r="N2189" s="21" t="e">
        <f>IF(OR($B2189="",N$3&lt;$D2189+Настройки!$B$7),0,MAX(0,$E2189-MAX(0,SUMIFS(Тех_Движение!$G$2:$G$5111,Тех_Движение!$D$2:$D$5111,$C2189,Тех_Движение!$B$2:$B$5111,"&lt;="&amp;N$3)-$F2189)))</f>
        <v>#VALUE!</v>
      </c>
      <c r="O2189" s="21" t="e">
        <f>IF(OR($B2189="",O$3&lt;$D2189+Настройки!$B$7),0,MAX(0,$E2189-MAX(0,SUMIFS(Тех_Движение!$G$2:$G$5111,Тех_Движение!$D$2:$D$5111,$C2189,Тех_Движение!$B$2:$B$5111,"&lt;="&amp;O$3)-$F2189)))</f>
        <v>#VALUE!</v>
      </c>
      <c r="P2189" s="21" t="e">
        <f>IF(OR($B2189="",P$3&lt;$D2189+Настройки!$B$7),0,MAX(0,$E2189-MAX(0,SUMIFS(Тех_Движение!$G$2:$G$5111,Тех_Движение!$D$2:$D$5111,$C2189,Тех_Движение!$B$2:$B$5111,"&lt;="&amp;P$3)-$F2189)))</f>
        <v>#VALUE!</v>
      </c>
      <c r="Q2189" s="21" t="e">
        <f>IF(OR($B2189="",Q$3&lt;$D2189+Настройки!$B$7),0,MAX(0,$E2189-MAX(0,SUMIFS(Тех_Движение!$G$2:$G$5111,Тех_Движение!$D$2:$D$5111,$C2189,Тех_Движение!$B$2:$B$5111,"&lt;="&amp;Q$3)-$F2189)))</f>
        <v>#VALUE!</v>
      </c>
      <c r="R2189" s="21" t="str">
        <f t="shared" si="103"/>
        <v/>
      </c>
      <c r="S2189" s="23" t="str">
        <f>IF($B2189="","",VLOOKUP($C2189,Настройки!$A$11:$L$17,9,FALSE))</f>
        <v/>
      </c>
      <c r="T2189" s="23" t="str">
        <f t="shared" si="104"/>
        <v/>
      </c>
    </row>
    <row r="2190" spans="1:20" x14ac:dyDescent="0.3">
      <c r="A2190" s="20">
        <f>Тех_Движение!$A$2187</f>
        <v>2186</v>
      </c>
      <c r="B2190" s="20" t="str">
        <f>IF(Тех_Движение!$F$2187&gt;0,Тех_Движение!$I$2187,"")</f>
        <v/>
      </c>
      <c r="C2190" s="20" t="str">
        <f>IF($B2190="","",Тех_Движение!$D$2187)</f>
        <v/>
      </c>
      <c r="D2190" s="9" t="str">
        <f>IF($B2190="","",Тех_Движение!$B$2187)</f>
        <v/>
      </c>
      <c r="E2190" s="21" t="str">
        <f>IF($B2190="","",Тех_Движение!$F$2187)</f>
        <v/>
      </c>
      <c r="F2190" s="21" t="str">
        <f>IF($B2190="","",SUMIFS($E$5:$E2189,$C$5:$C2189,$C2190))</f>
        <v/>
      </c>
      <c r="G2190" s="21" t="str">
        <f>IF($B2190="","",MAX(0,$E2190-MAX(0,SUMIFS(Тех_Движение!$G$2:$G$5111,Тех_Движение!$D$2:$D$5111,$C2190,Тех_Движение!$B$2:$B$5111,"&lt;="&amp;Настройки!$B$5-1)-$F2190)))</f>
        <v/>
      </c>
      <c r="H2190" s="21" t="str">
        <f>IF($B2190="","",IF(AND($D2190&gt;=Настройки!$B$5,$D2190&lt;=Настройки!$B$6),$E2190,0))</f>
        <v/>
      </c>
      <c r="I2190" s="21" t="str">
        <f t="shared" si="102"/>
        <v/>
      </c>
      <c r="J2190" s="21" t="str">
        <f>IF($B2190="","",MAX(0,$E2190-MAX(0,SUMIFS(Тех_Движение!$G$2:$G$5111,Тех_Движение!$D$2:$D$5111,$C2190,Тех_Движение!$B$2:$B$5111,"&lt;="&amp;Настройки!$B$6)-$F2190)))</f>
        <v/>
      </c>
      <c r="K2190" s="21" t="e">
        <f>IF(OR($B2190="",K$3&lt;$D2190+Настройки!$B$7),0,MAX(0,$E2190-MAX(0,SUMIFS(Тех_Движение!$G$2:$G$5111,Тех_Движение!$D$2:$D$5111,$C2190,Тех_Движение!$B$2:$B$5111,"&lt;="&amp;K$3)-$F2190)))</f>
        <v>#VALUE!</v>
      </c>
      <c r="L2190" s="21" t="e">
        <f>IF(OR($B2190="",L$3&lt;$D2190+Настройки!$B$7),0,MAX(0,$E2190-MAX(0,SUMIFS(Тех_Движение!$G$2:$G$5111,Тех_Движение!$D$2:$D$5111,$C2190,Тех_Движение!$B$2:$B$5111,"&lt;="&amp;L$3)-$F2190)))</f>
        <v>#VALUE!</v>
      </c>
      <c r="M2190" s="21" t="e">
        <f>IF(OR($B2190="",M$3&lt;$D2190+Настройки!$B$7),0,MAX(0,$E2190-MAX(0,SUMIFS(Тех_Движение!$G$2:$G$5111,Тех_Движение!$D$2:$D$5111,$C2190,Тех_Движение!$B$2:$B$5111,"&lt;="&amp;M$3)-$F2190)))</f>
        <v>#VALUE!</v>
      </c>
      <c r="N2190" s="21" t="e">
        <f>IF(OR($B2190="",N$3&lt;$D2190+Настройки!$B$7),0,MAX(0,$E2190-MAX(0,SUMIFS(Тех_Движение!$G$2:$G$5111,Тех_Движение!$D$2:$D$5111,$C2190,Тех_Движение!$B$2:$B$5111,"&lt;="&amp;N$3)-$F2190)))</f>
        <v>#VALUE!</v>
      </c>
      <c r="O2190" s="21" t="e">
        <f>IF(OR($B2190="",O$3&lt;$D2190+Настройки!$B$7),0,MAX(0,$E2190-MAX(0,SUMIFS(Тех_Движение!$G$2:$G$5111,Тех_Движение!$D$2:$D$5111,$C2190,Тех_Движение!$B$2:$B$5111,"&lt;="&amp;O$3)-$F2190)))</f>
        <v>#VALUE!</v>
      </c>
      <c r="P2190" s="21" t="e">
        <f>IF(OR($B2190="",P$3&lt;$D2190+Настройки!$B$7),0,MAX(0,$E2190-MAX(0,SUMIFS(Тех_Движение!$G$2:$G$5111,Тех_Движение!$D$2:$D$5111,$C2190,Тех_Движение!$B$2:$B$5111,"&lt;="&amp;P$3)-$F2190)))</f>
        <v>#VALUE!</v>
      </c>
      <c r="Q2190" s="21" t="e">
        <f>IF(OR($B2190="",Q$3&lt;$D2190+Настройки!$B$7),0,MAX(0,$E2190-MAX(0,SUMIFS(Тех_Движение!$G$2:$G$5111,Тех_Движение!$D$2:$D$5111,$C2190,Тех_Движение!$B$2:$B$5111,"&lt;="&amp;Q$3)-$F2190)))</f>
        <v>#VALUE!</v>
      </c>
      <c r="R2190" s="21" t="str">
        <f t="shared" si="103"/>
        <v/>
      </c>
      <c r="S2190" s="23" t="str">
        <f>IF($B2190="","",VLOOKUP($C2190,Настройки!$A$11:$L$17,9,FALSE))</f>
        <v/>
      </c>
      <c r="T2190" s="23" t="str">
        <f t="shared" si="104"/>
        <v/>
      </c>
    </row>
    <row r="2191" spans="1:20" x14ac:dyDescent="0.3">
      <c r="A2191" s="20">
        <f>Тех_Движение!$A$2188</f>
        <v>2187</v>
      </c>
      <c r="B2191" s="20" t="str">
        <f>IF(Тех_Движение!$F$2188&gt;0,Тех_Движение!$I$2188,"")</f>
        <v/>
      </c>
      <c r="C2191" s="20" t="str">
        <f>IF($B2191="","",Тех_Движение!$D$2188)</f>
        <v/>
      </c>
      <c r="D2191" s="9" t="str">
        <f>IF($B2191="","",Тех_Движение!$B$2188)</f>
        <v/>
      </c>
      <c r="E2191" s="21" t="str">
        <f>IF($B2191="","",Тех_Движение!$F$2188)</f>
        <v/>
      </c>
      <c r="F2191" s="21" t="str">
        <f>IF($B2191="","",SUMIFS($E$5:$E2190,$C$5:$C2190,$C2191))</f>
        <v/>
      </c>
      <c r="G2191" s="21" t="str">
        <f>IF($B2191="","",MAX(0,$E2191-MAX(0,SUMIFS(Тех_Движение!$G$2:$G$5111,Тех_Движение!$D$2:$D$5111,$C2191,Тех_Движение!$B$2:$B$5111,"&lt;="&amp;Настройки!$B$5-1)-$F2191)))</f>
        <v/>
      </c>
      <c r="H2191" s="21" t="str">
        <f>IF($B2191="","",IF(AND($D2191&gt;=Настройки!$B$5,$D2191&lt;=Настройки!$B$6),$E2191,0))</f>
        <v/>
      </c>
      <c r="I2191" s="21" t="str">
        <f t="shared" si="102"/>
        <v/>
      </c>
      <c r="J2191" s="21" t="str">
        <f>IF($B2191="","",MAX(0,$E2191-MAX(0,SUMIFS(Тех_Движение!$G$2:$G$5111,Тех_Движение!$D$2:$D$5111,$C2191,Тех_Движение!$B$2:$B$5111,"&lt;="&amp;Настройки!$B$6)-$F2191)))</f>
        <v/>
      </c>
      <c r="K2191" s="21" t="e">
        <f>IF(OR($B2191="",K$3&lt;$D2191+Настройки!$B$7),0,MAX(0,$E2191-MAX(0,SUMIFS(Тех_Движение!$G$2:$G$5111,Тех_Движение!$D$2:$D$5111,$C2191,Тех_Движение!$B$2:$B$5111,"&lt;="&amp;K$3)-$F2191)))</f>
        <v>#VALUE!</v>
      </c>
      <c r="L2191" s="21" t="e">
        <f>IF(OR($B2191="",L$3&lt;$D2191+Настройки!$B$7),0,MAX(0,$E2191-MAX(0,SUMIFS(Тех_Движение!$G$2:$G$5111,Тех_Движение!$D$2:$D$5111,$C2191,Тех_Движение!$B$2:$B$5111,"&lt;="&amp;L$3)-$F2191)))</f>
        <v>#VALUE!</v>
      </c>
      <c r="M2191" s="21" t="e">
        <f>IF(OR($B2191="",M$3&lt;$D2191+Настройки!$B$7),0,MAX(0,$E2191-MAX(0,SUMIFS(Тех_Движение!$G$2:$G$5111,Тех_Движение!$D$2:$D$5111,$C2191,Тех_Движение!$B$2:$B$5111,"&lt;="&amp;M$3)-$F2191)))</f>
        <v>#VALUE!</v>
      </c>
      <c r="N2191" s="21" t="e">
        <f>IF(OR($B2191="",N$3&lt;$D2191+Настройки!$B$7),0,MAX(0,$E2191-MAX(0,SUMIFS(Тех_Движение!$G$2:$G$5111,Тех_Движение!$D$2:$D$5111,$C2191,Тех_Движение!$B$2:$B$5111,"&lt;="&amp;N$3)-$F2191)))</f>
        <v>#VALUE!</v>
      </c>
      <c r="O2191" s="21" t="e">
        <f>IF(OR($B2191="",O$3&lt;$D2191+Настройки!$B$7),0,MAX(0,$E2191-MAX(0,SUMIFS(Тех_Движение!$G$2:$G$5111,Тех_Движение!$D$2:$D$5111,$C2191,Тех_Движение!$B$2:$B$5111,"&lt;="&amp;O$3)-$F2191)))</f>
        <v>#VALUE!</v>
      </c>
      <c r="P2191" s="21" t="e">
        <f>IF(OR($B2191="",P$3&lt;$D2191+Настройки!$B$7),0,MAX(0,$E2191-MAX(0,SUMIFS(Тех_Движение!$G$2:$G$5111,Тех_Движение!$D$2:$D$5111,$C2191,Тех_Движение!$B$2:$B$5111,"&lt;="&amp;P$3)-$F2191)))</f>
        <v>#VALUE!</v>
      </c>
      <c r="Q2191" s="21" t="e">
        <f>IF(OR($B2191="",Q$3&lt;$D2191+Настройки!$B$7),0,MAX(0,$E2191-MAX(0,SUMIFS(Тех_Движение!$G$2:$G$5111,Тех_Движение!$D$2:$D$5111,$C2191,Тех_Движение!$B$2:$B$5111,"&lt;="&amp;Q$3)-$F2191)))</f>
        <v>#VALUE!</v>
      </c>
      <c r="R2191" s="21" t="str">
        <f t="shared" si="103"/>
        <v/>
      </c>
      <c r="S2191" s="23" t="str">
        <f>IF($B2191="","",VLOOKUP($C2191,Настройки!$A$11:$L$17,9,FALSE))</f>
        <v/>
      </c>
      <c r="T2191" s="23" t="str">
        <f t="shared" si="104"/>
        <v/>
      </c>
    </row>
    <row r="2192" spans="1:20" x14ac:dyDescent="0.3">
      <c r="A2192" s="20">
        <f>Тех_Движение!$A$2189</f>
        <v>2188</v>
      </c>
      <c r="B2192" s="20" t="str">
        <f>IF(Тех_Движение!$F$2189&gt;0,Тех_Движение!$I$2189,"")</f>
        <v/>
      </c>
      <c r="C2192" s="20" t="str">
        <f>IF($B2192="","",Тех_Движение!$D$2189)</f>
        <v/>
      </c>
      <c r="D2192" s="9" t="str">
        <f>IF($B2192="","",Тех_Движение!$B$2189)</f>
        <v/>
      </c>
      <c r="E2192" s="21" t="str">
        <f>IF($B2192="","",Тех_Движение!$F$2189)</f>
        <v/>
      </c>
      <c r="F2192" s="21" t="str">
        <f>IF($B2192="","",SUMIFS($E$5:$E2191,$C$5:$C2191,$C2192))</f>
        <v/>
      </c>
      <c r="G2192" s="21" t="str">
        <f>IF($B2192="","",MAX(0,$E2192-MAX(0,SUMIFS(Тех_Движение!$G$2:$G$5111,Тех_Движение!$D$2:$D$5111,$C2192,Тех_Движение!$B$2:$B$5111,"&lt;="&amp;Настройки!$B$5-1)-$F2192)))</f>
        <v/>
      </c>
      <c r="H2192" s="21" t="str">
        <f>IF($B2192="","",IF(AND($D2192&gt;=Настройки!$B$5,$D2192&lt;=Настройки!$B$6),$E2192,0))</f>
        <v/>
      </c>
      <c r="I2192" s="21" t="str">
        <f t="shared" si="102"/>
        <v/>
      </c>
      <c r="J2192" s="21" t="str">
        <f>IF($B2192="","",MAX(0,$E2192-MAX(0,SUMIFS(Тех_Движение!$G$2:$G$5111,Тех_Движение!$D$2:$D$5111,$C2192,Тех_Движение!$B$2:$B$5111,"&lt;="&amp;Настройки!$B$6)-$F2192)))</f>
        <v/>
      </c>
      <c r="K2192" s="21" t="e">
        <f>IF(OR($B2192="",K$3&lt;$D2192+Настройки!$B$7),0,MAX(0,$E2192-MAX(0,SUMIFS(Тех_Движение!$G$2:$G$5111,Тех_Движение!$D$2:$D$5111,$C2192,Тех_Движение!$B$2:$B$5111,"&lt;="&amp;K$3)-$F2192)))</f>
        <v>#VALUE!</v>
      </c>
      <c r="L2192" s="21" t="e">
        <f>IF(OR($B2192="",L$3&lt;$D2192+Настройки!$B$7),0,MAX(0,$E2192-MAX(0,SUMIFS(Тех_Движение!$G$2:$G$5111,Тех_Движение!$D$2:$D$5111,$C2192,Тех_Движение!$B$2:$B$5111,"&lt;="&amp;L$3)-$F2192)))</f>
        <v>#VALUE!</v>
      </c>
      <c r="M2192" s="21" t="e">
        <f>IF(OR($B2192="",M$3&lt;$D2192+Настройки!$B$7),0,MAX(0,$E2192-MAX(0,SUMIFS(Тех_Движение!$G$2:$G$5111,Тех_Движение!$D$2:$D$5111,$C2192,Тех_Движение!$B$2:$B$5111,"&lt;="&amp;M$3)-$F2192)))</f>
        <v>#VALUE!</v>
      </c>
      <c r="N2192" s="21" t="e">
        <f>IF(OR($B2192="",N$3&lt;$D2192+Настройки!$B$7),0,MAX(0,$E2192-MAX(0,SUMIFS(Тех_Движение!$G$2:$G$5111,Тех_Движение!$D$2:$D$5111,$C2192,Тех_Движение!$B$2:$B$5111,"&lt;="&amp;N$3)-$F2192)))</f>
        <v>#VALUE!</v>
      </c>
      <c r="O2192" s="21" t="e">
        <f>IF(OR($B2192="",O$3&lt;$D2192+Настройки!$B$7),0,MAX(0,$E2192-MAX(0,SUMIFS(Тех_Движение!$G$2:$G$5111,Тех_Движение!$D$2:$D$5111,$C2192,Тех_Движение!$B$2:$B$5111,"&lt;="&amp;O$3)-$F2192)))</f>
        <v>#VALUE!</v>
      </c>
      <c r="P2192" s="21" t="e">
        <f>IF(OR($B2192="",P$3&lt;$D2192+Настройки!$B$7),0,MAX(0,$E2192-MAX(0,SUMIFS(Тех_Движение!$G$2:$G$5111,Тех_Движение!$D$2:$D$5111,$C2192,Тех_Движение!$B$2:$B$5111,"&lt;="&amp;P$3)-$F2192)))</f>
        <v>#VALUE!</v>
      </c>
      <c r="Q2192" s="21" t="e">
        <f>IF(OR($B2192="",Q$3&lt;$D2192+Настройки!$B$7),0,MAX(0,$E2192-MAX(0,SUMIFS(Тех_Движение!$G$2:$G$5111,Тех_Движение!$D$2:$D$5111,$C2192,Тех_Движение!$B$2:$B$5111,"&lt;="&amp;Q$3)-$F2192)))</f>
        <v>#VALUE!</v>
      </c>
      <c r="R2192" s="21" t="str">
        <f t="shared" si="103"/>
        <v/>
      </c>
      <c r="S2192" s="23" t="str">
        <f>IF($B2192="","",VLOOKUP($C2192,Настройки!$A$11:$L$17,9,FALSE))</f>
        <v/>
      </c>
      <c r="T2192" s="23" t="str">
        <f t="shared" si="104"/>
        <v/>
      </c>
    </row>
    <row r="2193" spans="1:20" x14ac:dyDescent="0.3">
      <c r="A2193" s="20">
        <f>Тех_Движение!$A$2190</f>
        <v>2189</v>
      </c>
      <c r="B2193" s="20" t="str">
        <f>IF(Тех_Движение!$F$2190&gt;0,Тех_Движение!$I$2190,"")</f>
        <v/>
      </c>
      <c r="C2193" s="20" t="str">
        <f>IF($B2193="","",Тех_Движение!$D$2190)</f>
        <v/>
      </c>
      <c r="D2193" s="9" t="str">
        <f>IF($B2193="","",Тех_Движение!$B$2190)</f>
        <v/>
      </c>
      <c r="E2193" s="21" t="str">
        <f>IF($B2193="","",Тех_Движение!$F$2190)</f>
        <v/>
      </c>
      <c r="F2193" s="21" t="str">
        <f>IF($B2193="","",SUMIFS($E$5:$E2192,$C$5:$C2192,$C2193))</f>
        <v/>
      </c>
      <c r="G2193" s="21" t="str">
        <f>IF($B2193="","",MAX(0,$E2193-MAX(0,SUMIFS(Тех_Движение!$G$2:$G$5111,Тех_Движение!$D$2:$D$5111,$C2193,Тех_Движение!$B$2:$B$5111,"&lt;="&amp;Настройки!$B$5-1)-$F2193)))</f>
        <v/>
      </c>
      <c r="H2193" s="21" t="str">
        <f>IF($B2193="","",IF(AND($D2193&gt;=Настройки!$B$5,$D2193&lt;=Настройки!$B$6),$E2193,0))</f>
        <v/>
      </c>
      <c r="I2193" s="21" t="str">
        <f t="shared" si="102"/>
        <v/>
      </c>
      <c r="J2193" s="21" t="str">
        <f>IF($B2193="","",MAX(0,$E2193-MAX(0,SUMIFS(Тех_Движение!$G$2:$G$5111,Тех_Движение!$D$2:$D$5111,$C2193,Тех_Движение!$B$2:$B$5111,"&lt;="&amp;Настройки!$B$6)-$F2193)))</f>
        <v/>
      </c>
      <c r="K2193" s="21" t="e">
        <f>IF(OR($B2193="",K$3&lt;$D2193+Настройки!$B$7),0,MAX(0,$E2193-MAX(0,SUMIFS(Тех_Движение!$G$2:$G$5111,Тех_Движение!$D$2:$D$5111,$C2193,Тех_Движение!$B$2:$B$5111,"&lt;="&amp;K$3)-$F2193)))</f>
        <v>#VALUE!</v>
      </c>
      <c r="L2193" s="21" t="e">
        <f>IF(OR($B2193="",L$3&lt;$D2193+Настройки!$B$7),0,MAX(0,$E2193-MAX(0,SUMIFS(Тех_Движение!$G$2:$G$5111,Тех_Движение!$D$2:$D$5111,$C2193,Тех_Движение!$B$2:$B$5111,"&lt;="&amp;L$3)-$F2193)))</f>
        <v>#VALUE!</v>
      </c>
      <c r="M2193" s="21" t="e">
        <f>IF(OR($B2193="",M$3&lt;$D2193+Настройки!$B$7),0,MAX(0,$E2193-MAX(0,SUMIFS(Тех_Движение!$G$2:$G$5111,Тех_Движение!$D$2:$D$5111,$C2193,Тех_Движение!$B$2:$B$5111,"&lt;="&amp;M$3)-$F2193)))</f>
        <v>#VALUE!</v>
      </c>
      <c r="N2193" s="21" t="e">
        <f>IF(OR($B2193="",N$3&lt;$D2193+Настройки!$B$7),0,MAX(0,$E2193-MAX(0,SUMIFS(Тех_Движение!$G$2:$G$5111,Тех_Движение!$D$2:$D$5111,$C2193,Тех_Движение!$B$2:$B$5111,"&lt;="&amp;N$3)-$F2193)))</f>
        <v>#VALUE!</v>
      </c>
      <c r="O2193" s="21" t="e">
        <f>IF(OR($B2193="",O$3&lt;$D2193+Настройки!$B$7),0,MAX(0,$E2193-MAX(0,SUMIFS(Тех_Движение!$G$2:$G$5111,Тех_Движение!$D$2:$D$5111,$C2193,Тех_Движение!$B$2:$B$5111,"&lt;="&amp;O$3)-$F2193)))</f>
        <v>#VALUE!</v>
      </c>
      <c r="P2193" s="21" t="e">
        <f>IF(OR($B2193="",P$3&lt;$D2193+Настройки!$B$7),0,MAX(0,$E2193-MAX(0,SUMIFS(Тех_Движение!$G$2:$G$5111,Тех_Движение!$D$2:$D$5111,$C2193,Тех_Движение!$B$2:$B$5111,"&lt;="&amp;P$3)-$F2193)))</f>
        <v>#VALUE!</v>
      </c>
      <c r="Q2193" s="21" t="e">
        <f>IF(OR($B2193="",Q$3&lt;$D2193+Настройки!$B$7),0,MAX(0,$E2193-MAX(0,SUMIFS(Тех_Движение!$G$2:$G$5111,Тех_Движение!$D$2:$D$5111,$C2193,Тех_Движение!$B$2:$B$5111,"&lt;="&amp;Q$3)-$F2193)))</f>
        <v>#VALUE!</v>
      </c>
      <c r="R2193" s="21" t="str">
        <f t="shared" si="103"/>
        <v/>
      </c>
      <c r="S2193" s="23" t="str">
        <f>IF($B2193="","",VLOOKUP($C2193,Настройки!$A$11:$L$17,9,FALSE))</f>
        <v/>
      </c>
      <c r="T2193" s="23" t="str">
        <f t="shared" si="104"/>
        <v/>
      </c>
    </row>
    <row r="2194" spans="1:20" x14ac:dyDescent="0.3">
      <c r="A2194" s="20">
        <f>Тех_Движение!$A$2191</f>
        <v>2190</v>
      </c>
      <c r="B2194" s="20" t="str">
        <f>IF(Тех_Движение!$F$2191&gt;0,Тех_Движение!$I$2191,"")</f>
        <v/>
      </c>
      <c r="C2194" s="20" t="str">
        <f>IF($B2194="","",Тех_Движение!$D$2191)</f>
        <v/>
      </c>
      <c r="D2194" s="9" t="str">
        <f>IF($B2194="","",Тех_Движение!$B$2191)</f>
        <v/>
      </c>
      <c r="E2194" s="21" t="str">
        <f>IF($B2194="","",Тех_Движение!$F$2191)</f>
        <v/>
      </c>
      <c r="F2194" s="21" t="str">
        <f>IF($B2194="","",SUMIFS($E$5:$E2193,$C$5:$C2193,$C2194))</f>
        <v/>
      </c>
      <c r="G2194" s="21" t="str">
        <f>IF($B2194="","",MAX(0,$E2194-MAX(0,SUMIFS(Тех_Движение!$G$2:$G$5111,Тех_Движение!$D$2:$D$5111,$C2194,Тех_Движение!$B$2:$B$5111,"&lt;="&amp;Настройки!$B$5-1)-$F2194)))</f>
        <v/>
      </c>
      <c r="H2194" s="21" t="str">
        <f>IF($B2194="","",IF(AND($D2194&gt;=Настройки!$B$5,$D2194&lt;=Настройки!$B$6),$E2194,0))</f>
        <v/>
      </c>
      <c r="I2194" s="21" t="str">
        <f t="shared" si="102"/>
        <v/>
      </c>
      <c r="J2194" s="21" t="str">
        <f>IF($B2194="","",MAX(0,$E2194-MAX(0,SUMIFS(Тех_Движение!$G$2:$G$5111,Тех_Движение!$D$2:$D$5111,$C2194,Тех_Движение!$B$2:$B$5111,"&lt;="&amp;Настройки!$B$6)-$F2194)))</f>
        <v/>
      </c>
      <c r="K2194" s="21" t="e">
        <f>IF(OR($B2194="",K$3&lt;$D2194+Настройки!$B$7),0,MAX(0,$E2194-MAX(0,SUMIFS(Тех_Движение!$G$2:$G$5111,Тех_Движение!$D$2:$D$5111,$C2194,Тех_Движение!$B$2:$B$5111,"&lt;="&amp;K$3)-$F2194)))</f>
        <v>#VALUE!</v>
      </c>
      <c r="L2194" s="21" t="e">
        <f>IF(OR($B2194="",L$3&lt;$D2194+Настройки!$B$7),0,MAX(0,$E2194-MAX(0,SUMIFS(Тех_Движение!$G$2:$G$5111,Тех_Движение!$D$2:$D$5111,$C2194,Тех_Движение!$B$2:$B$5111,"&lt;="&amp;L$3)-$F2194)))</f>
        <v>#VALUE!</v>
      </c>
      <c r="M2194" s="21" t="e">
        <f>IF(OR($B2194="",M$3&lt;$D2194+Настройки!$B$7),0,MAX(0,$E2194-MAX(0,SUMIFS(Тех_Движение!$G$2:$G$5111,Тех_Движение!$D$2:$D$5111,$C2194,Тех_Движение!$B$2:$B$5111,"&lt;="&amp;M$3)-$F2194)))</f>
        <v>#VALUE!</v>
      </c>
      <c r="N2194" s="21" t="e">
        <f>IF(OR($B2194="",N$3&lt;$D2194+Настройки!$B$7),0,MAX(0,$E2194-MAX(0,SUMIFS(Тех_Движение!$G$2:$G$5111,Тех_Движение!$D$2:$D$5111,$C2194,Тех_Движение!$B$2:$B$5111,"&lt;="&amp;N$3)-$F2194)))</f>
        <v>#VALUE!</v>
      </c>
      <c r="O2194" s="21" t="e">
        <f>IF(OR($B2194="",O$3&lt;$D2194+Настройки!$B$7),0,MAX(0,$E2194-MAX(0,SUMIFS(Тех_Движение!$G$2:$G$5111,Тех_Движение!$D$2:$D$5111,$C2194,Тех_Движение!$B$2:$B$5111,"&lt;="&amp;O$3)-$F2194)))</f>
        <v>#VALUE!</v>
      </c>
      <c r="P2194" s="21" t="e">
        <f>IF(OR($B2194="",P$3&lt;$D2194+Настройки!$B$7),0,MAX(0,$E2194-MAX(0,SUMIFS(Тех_Движение!$G$2:$G$5111,Тех_Движение!$D$2:$D$5111,$C2194,Тех_Движение!$B$2:$B$5111,"&lt;="&amp;P$3)-$F2194)))</f>
        <v>#VALUE!</v>
      </c>
      <c r="Q2194" s="21" t="e">
        <f>IF(OR($B2194="",Q$3&lt;$D2194+Настройки!$B$7),0,MAX(0,$E2194-MAX(0,SUMIFS(Тех_Движение!$G$2:$G$5111,Тех_Движение!$D$2:$D$5111,$C2194,Тех_Движение!$B$2:$B$5111,"&lt;="&amp;Q$3)-$F2194)))</f>
        <v>#VALUE!</v>
      </c>
      <c r="R2194" s="21" t="str">
        <f t="shared" si="103"/>
        <v/>
      </c>
      <c r="S2194" s="23" t="str">
        <f>IF($B2194="","",VLOOKUP($C2194,Настройки!$A$11:$L$17,9,FALSE))</f>
        <v/>
      </c>
      <c r="T2194" s="23" t="str">
        <f t="shared" si="104"/>
        <v/>
      </c>
    </row>
    <row r="2195" spans="1:20" x14ac:dyDescent="0.3">
      <c r="A2195" s="20">
        <f>Тех_Движение!$A$2192</f>
        <v>2191</v>
      </c>
      <c r="B2195" s="20" t="str">
        <f>IF(Тех_Движение!$F$2192&gt;0,Тех_Движение!$I$2192,"")</f>
        <v/>
      </c>
      <c r="C2195" s="20" t="str">
        <f>IF($B2195="","",Тех_Движение!$D$2192)</f>
        <v/>
      </c>
      <c r="D2195" s="9" t="str">
        <f>IF($B2195="","",Тех_Движение!$B$2192)</f>
        <v/>
      </c>
      <c r="E2195" s="21" t="str">
        <f>IF($B2195="","",Тех_Движение!$F$2192)</f>
        <v/>
      </c>
      <c r="F2195" s="21" t="str">
        <f>IF($B2195="","",SUMIFS($E$5:$E2194,$C$5:$C2194,$C2195))</f>
        <v/>
      </c>
      <c r="G2195" s="21" t="str">
        <f>IF($B2195="","",MAX(0,$E2195-MAX(0,SUMIFS(Тех_Движение!$G$2:$G$5111,Тех_Движение!$D$2:$D$5111,$C2195,Тех_Движение!$B$2:$B$5111,"&lt;="&amp;Настройки!$B$5-1)-$F2195)))</f>
        <v/>
      </c>
      <c r="H2195" s="21" t="str">
        <f>IF($B2195="","",IF(AND($D2195&gt;=Настройки!$B$5,$D2195&lt;=Настройки!$B$6),$E2195,0))</f>
        <v/>
      </c>
      <c r="I2195" s="21" t="str">
        <f t="shared" si="102"/>
        <v/>
      </c>
      <c r="J2195" s="21" t="str">
        <f>IF($B2195="","",MAX(0,$E2195-MAX(0,SUMIFS(Тех_Движение!$G$2:$G$5111,Тех_Движение!$D$2:$D$5111,$C2195,Тех_Движение!$B$2:$B$5111,"&lt;="&amp;Настройки!$B$6)-$F2195)))</f>
        <v/>
      </c>
      <c r="K2195" s="21" t="e">
        <f>IF(OR($B2195="",K$3&lt;$D2195+Настройки!$B$7),0,MAX(0,$E2195-MAX(0,SUMIFS(Тех_Движение!$G$2:$G$5111,Тех_Движение!$D$2:$D$5111,$C2195,Тех_Движение!$B$2:$B$5111,"&lt;="&amp;K$3)-$F2195)))</f>
        <v>#VALUE!</v>
      </c>
      <c r="L2195" s="21" t="e">
        <f>IF(OR($B2195="",L$3&lt;$D2195+Настройки!$B$7),0,MAX(0,$E2195-MAX(0,SUMIFS(Тех_Движение!$G$2:$G$5111,Тех_Движение!$D$2:$D$5111,$C2195,Тех_Движение!$B$2:$B$5111,"&lt;="&amp;L$3)-$F2195)))</f>
        <v>#VALUE!</v>
      </c>
      <c r="M2195" s="21" t="e">
        <f>IF(OR($B2195="",M$3&lt;$D2195+Настройки!$B$7),0,MAX(0,$E2195-MAX(0,SUMIFS(Тех_Движение!$G$2:$G$5111,Тех_Движение!$D$2:$D$5111,$C2195,Тех_Движение!$B$2:$B$5111,"&lt;="&amp;M$3)-$F2195)))</f>
        <v>#VALUE!</v>
      </c>
      <c r="N2195" s="21" t="e">
        <f>IF(OR($B2195="",N$3&lt;$D2195+Настройки!$B$7),0,MAX(0,$E2195-MAX(0,SUMIFS(Тех_Движение!$G$2:$G$5111,Тех_Движение!$D$2:$D$5111,$C2195,Тех_Движение!$B$2:$B$5111,"&lt;="&amp;N$3)-$F2195)))</f>
        <v>#VALUE!</v>
      </c>
      <c r="O2195" s="21" t="e">
        <f>IF(OR($B2195="",O$3&lt;$D2195+Настройки!$B$7),0,MAX(0,$E2195-MAX(0,SUMIFS(Тех_Движение!$G$2:$G$5111,Тех_Движение!$D$2:$D$5111,$C2195,Тех_Движение!$B$2:$B$5111,"&lt;="&amp;O$3)-$F2195)))</f>
        <v>#VALUE!</v>
      </c>
      <c r="P2195" s="21" t="e">
        <f>IF(OR($B2195="",P$3&lt;$D2195+Настройки!$B$7),0,MAX(0,$E2195-MAX(0,SUMIFS(Тех_Движение!$G$2:$G$5111,Тех_Движение!$D$2:$D$5111,$C2195,Тех_Движение!$B$2:$B$5111,"&lt;="&amp;P$3)-$F2195)))</f>
        <v>#VALUE!</v>
      </c>
      <c r="Q2195" s="21" t="e">
        <f>IF(OR($B2195="",Q$3&lt;$D2195+Настройки!$B$7),0,MAX(0,$E2195-MAX(0,SUMIFS(Тех_Движение!$G$2:$G$5111,Тех_Движение!$D$2:$D$5111,$C2195,Тех_Движение!$B$2:$B$5111,"&lt;="&amp;Q$3)-$F2195)))</f>
        <v>#VALUE!</v>
      </c>
      <c r="R2195" s="21" t="str">
        <f t="shared" si="103"/>
        <v/>
      </c>
      <c r="S2195" s="23" t="str">
        <f>IF($B2195="","",VLOOKUP($C2195,Настройки!$A$11:$L$17,9,FALSE))</f>
        <v/>
      </c>
      <c r="T2195" s="23" t="str">
        <f t="shared" si="104"/>
        <v/>
      </c>
    </row>
    <row r="2196" spans="1:20" x14ac:dyDescent="0.3">
      <c r="A2196" s="20">
        <f>Тех_Движение!$A$2193</f>
        <v>2192</v>
      </c>
      <c r="B2196" s="20" t="str">
        <f>IF(Тех_Движение!$F$2193&gt;0,Тех_Движение!$I$2193,"")</f>
        <v/>
      </c>
      <c r="C2196" s="20" t="str">
        <f>IF($B2196="","",Тех_Движение!$D$2193)</f>
        <v/>
      </c>
      <c r="D2196" s="9" t="str">
        <f>IF($B2196="","",Тех_Движение!$B$2193)</f>
        <v/>
      </c>
      <c r="E2196" s="21" t="str">
        <f>IF($B2196="","",Тех_Движение!$F$2193)</f>
        <v/>
      </c>
      <c r="F2196" s="21" t="str">
        <f>IF($B2196="","",SUMIFS($E$5:$E2195,$C$5:$C2195,$C2196))</f>
        <v/>
      </c>
      <c r="G2196" s="21" t="str">
        <f>IF($B2196="","",MAX(0,$E2196-MAX(0,SUMIFS(Тех_Движение!$G$2:$G$5111,Тех_Движение!$D$2:$D$5111,$C2196,Тех_Движение!$B$2:$B$5111,"&lt;="&amp;Настройки!$B$5-1)-$F2196)))</f>
        <v/>
      </c>
      <c r="H2196" s="21" t="str">
        <f>IF($B2196="","",IF(AND($D2196&gt;=Настройки!$B$5,$D2196&lt;=Настройки!$B$6),$E2196,0))</f>
        <v/>
      </c>
      <c r="I2196" s="21" t="str">
        <f t="shared" si="102"/>
        <v/>
      </c>
      <c r="J2196" s="21" t="str">
        <f>IF($B2196="","",MAX(0,$E2196-MAX(0,SUMIFS(Тех_Движение!$G$2:$G$5111,Тех_Движение!$D$2:$D$5111,$C2196,Тех_Движение!$B$2:$B$5111,"&lt;="&amp;Настройки!$B$6)-$F2196)))</f>
        <v/>
      </c>
      <c r="K2196" s="21" t="e">
        <f>IF(OR($B2196="",K$3&lt;$D2196+Настройки!$B$7),0,MAX(0,$E2196-MAX(0,SUMIFS(Тех_Движение!$G$2:$G$5111,Тех_Движение!$D$2:$D$5111,$C2196,Тех_Движение!$B$2:$B$5111,"&lt;="&amp;K$3)-$F2196)))</f>
        <v>#VALUE!</v>
      </c>
      <c r="L2196" s="21" t="e">
        <f>IF(OR($B2196="",L$3&lt;$D2196+Настройки!$B$7),0,MAX(0,$E2196-MAX(0,SUMIFS(Тех_Движение!$G$2:$G$5111,Тех_Движение!$D$2:$D$5111,$C2196,Тех_Движение!$B$2:$B$5111,"&lt;="&amp;L$3)-$F2196)))</f>
        <v>#VALUE!</v>
      </c>
      <c r="M2196" s="21" t="e">
        <f>IF(OR($B2196="",M$3&lt;$D2196+Настройки!$B$7),0,MAX(0,$E2196-MAX(0,SUMIFS(Тех_Движение!$G$2:$G$5111,Тех_Движение!$D$2:$D$5111,$C2196,Тех_Движение!$B$2:$B$5111,"&lt;="&amp;M$3)-$F2196)))</f>
        <v>#VALUE!</v>
      </c>
      <c r="N2196" s="21" t="e">
        <f>IF(OR($B2196="",N$3&lt;$D2196+Настройки!$B$7),0,MAX(0,$E2196-MAX(0,SUMIFS(Тех_Движение!$G$2:$G$5111,Тех_Движение!$D$2:$D$5111,$C2196,Тех_Движение!$B$2:$B$5111,"&lt;="&amp;N$3)-$F2196)))</f>
        <v>#VALUE!</v>
      </c>
      <c r="O2196" s="21" t="e">
        <f>IF(OR($B2196="",O$3&lt;$D2196+Настройки!$B$7),0,MAX(0,$E2196-MAX(0,SUMIFS(Тех_Движение!$G$2:$G$5111,Тех_Движение!$D$2:$D$5111,$C2196,Тех_Движение!$B$2:$B$5111,"&lt;="&amp;O$3)-$F2196)))</f>
        <v>#VALUE!</v>
      </c>
      <c r="P2196" s="21" t="e">
        <f>IF(OR($B2196="",P$3&lt;$D2196+Настройки!$B$7),0,MAX(0,$E2196-MAX(0,SUMIFS(Тех_Движение!$G$2:$G$5111,Тех_Движение!$D$2:$D$5111,$C2196,Тех_Движение!$B$2:$B$5111,"&lt;="&amp;P$3)-$F2196)))</f>
        <v>#VALUE!</v>
      </c>
      <c r="Q2196" s="21" t="e">
        <f>IF(OR($B2196="",Q$3&lt;$D2196+Настройки!$B$7),0,MAX(0,$E2196-MAX(0,SUMIFS(Тех_Движение!$G$2:$G$5111,Тех_Движение!$D$2:$D$5111,$C2196,Тех_Движение!$B$2:$B$5111,"&lt;="&amp;Q$3)-$F2196)))</f>
        <v>#VALUE!</v>
      </c>
      <c r="R2196" s="21" t="str">
        <f t="shared" si="103"/>
        <v/>
      </c>
      <c r="S2196" s="23" t="str">
        <f>IF($B2196="","",VLOOKUP($C2196,Настройки!$A$11:$L$17,9,FALSE))</f>
        <v/>
      </c>
      <c r="T2196" s="23" t="str">
        <f t="shared" si="104"/>
        <v/>
      </c>
    </row>
    <row r="2197" spans="1:20" x14ac:dyDescent="0.3">
      <c r="A2197" s="20">
        <f>Тех_Движение!$A$2194</f>
        <v>2193</v>
      </c>
      <c r="B2197" s="20" t="str">
        <f>IF(Тех_Движение!$F$2194&gt;0,Тех_Движение!$I$2194,"")</f>
        <v/>
      </c>
      <c r="C2197" s="20" t="str">
        <f>IF($B2197="","",Тех_Движение!$D$2194)</f>
        <v/>
      </c>
      <c r="D2197" s="9" t="str">
        <f>IF($B2197="","",Тех_Движение!$B$2194)</f>
        <v/>
      </c>
      <c r="E2197" s="21" t="str">
        <f>IF($B2197="","",Тех_Движение!$F$2194)</f>
        <v/>
      </c>
      <c r="F2197" s="21" t="str">
        <f>IF($B2197="","",SUMIFS($E$5:$E2196,$C$5:$C2196,$C2197))</f>
        <v/>
      </c>
      <c r="G2197" s="21" t="str">
        <f>IF($B2197="","",MAX(0,$E2197-MAX(0,SUMIFS(Тех_Движение!$G$2:$G$5111,Тех_Движение!$D$2:$D$5111,$C2197,Тех_Движение!$B$2:$B$5111,"&lt;="&amp;Настройки!$B$5-1)-$F2197)))</f>
        <v/>
      </c>
      <c r="H2197" s="21" t="str">
        <f>IF($B2197="","",IF(AND($D2197&gt;=Настройки!$B$5,$D2197&lt;=Настройки!$B$6),$E2197,0))</f>
        <v/>
      </c>
      <c r="I2197" s="21" t="str">
        <f t="shared" si="102"/>
        <v/>
      </c>
      <c r="J2197" s="21" t="str">
        <f>IF($B2197="","",MAX(0,$E2197-MAX(0,SUMIFS(Тех_Движение!$G$2:$G$5111,Тех_Движение!$D$2:$D$5111,$C2197,Тех_Движение!$B$2:$B$5111,"&lt;="&amp;Настройки!$B$6)-$F2197)))</f>
        <v/>
      </c>
      <c r="K2197" s="21" t="e">
        <f>IF(OR($B2197="",K$3&lt;$D2197+Настройки!$B$7),0,MAX(0,$E2197-MAX(0,SUMIFS(Тех_Движение!$G$2:$G$5111,Тех_Движение!$D$2:$D$5111,$C2197,Тех_Движение!$B$2:$B$5111,"&lt;="&amp;K$3)-$F2197)))</f>
        <v>#VALUE!</v>
      </c>
      <c r="L2197" s="21" t="e">
        <f>IF(OR($B2197="",L$3&lt;$D2197+Настройки!$B$7),0,MAX(0,$E2197-MAX(0,SUMIFS(Тех_Движение!$G$2:$G$5111,Тех_Движение!$D$2:$D$5111,$C2197,Тех_Движение!$B$2:$B$5111,"&lt;="&amp;L$3)-$F2197)))</f>
        <v>#VALUE!</v>
      </c>
      <c r="M2197" s="21" t="e">
        <f>IF(OR($B2197="",M$3&lt;$D2197+Настройки!$B$7),0,MAX(0,$E2197-MAX(0,SUMIFS(Тех_Движение!$G$2:$G$5111,Тех_Движение!$D$2:$D$5111,$C2197,Тех_Движение!$B$2:$B$5111,"&lt;="&amp;M$3)-$F2197)))</f>
        <v>#VALUE!</v>
      </c>
      <c r="N2197" s="21" t="e">
        <f>IF(OR($B2197="",N$3&lt;$D2197+Настройки!$B$7),0,MAX(0,$E2197-MAX(0,SUMIFS(Тех_Движение!$G$2:$G$5111,Тех_Движение!$D$2:$D$5111,$C2197,Тех_Движение!$B$2:$B$5111,"&lt;="&amp;N$3)-$F2197)))</f>
        <v>#VALUE!</v>
      </c>
      <c r="O2197" s="21" t="e">
        <f>IF(OR($B2197="",O$3&lt;$D2197+Настройки!$B$7),0,MAX(0,$E2197-MAX(0,SUMIFS(Тех_Движение!$G$2:$G$5111,Тех_Движение!$D$2:$D$5111,$C2197,Тех_Движение!$B$2:$B$5111,"&lt;="&amp;O$3)-$F2197)))</f>
        <v>#VALUE!</v>
      </c>
      <c r="P2197" s="21" t="e">
        <f>IF(OR($B2197="",P$3&lt;$D2197+Настройки!$B$7),0,MAX(0,$E2197-MAX(0,SUMIFS(Тех_Движение!$G$2:$G$5111,Тех_Движение!$D$2:$D$5111,$C2197,Тех_Движение!$B$2:$B$5111,"&lt;="&amp;P$3)-$F2197)))</f>
        <v>#VALUE!</v>
      </c>
      <c r="Q2197" s="21" t="e">
        <f>IF(OR($B2197="",Q$3&lt;$D2197+Настройки!$B$7),0,MAX(0,$E2197-MAX(0,SUMIFS(Тех_Движение!$G$2:$G$5111,Тех_Движение!$D$2:$D$5111,$C2197,Тех_Движение!$B$2:$B$5111,"&lt;="&amp;Q$3)-$F2197)))</f>
        <v>#VALUE!</v>
      </c>
      <c r="R2197" s="21" t="str">
        <f t="shared" si="103"/>
        <v/>
      </c>
      <c r="S2197" s="23" t="str">
        <f>IF($B2197="","",VLOOKUP($C2197,Настройки!$A$11:$L$17,9,FALSE))</f>
        <v/>
      </c>
      <c r="T2197" s="23" t="str">
        <f t="shared" si="104"/>
        <v/>
      </c>
    </row>
    <row r="2198" spans="1:20" x14ac:dyDescent="0.3">
      <c r="A2198" s="20">
        <f>Тех_Движение!$A$2195</f>
        <v>2194</v>
      </c>
      <c r="B2198" s="20" t="str">
        <f>IF(Тех_Движение!$F$2195&gt;0,Тех_Движение!$I$2195,"")</f>
        <v/>
      </c>
      <c r="C2198" s="20" t="str">
        <f>IF($B2198="","",Тех_Движение!$D$2195)</f>
        <v/>
      </c>
      <c r="D2198" s="9" t="str">
        <f>IF($B2198="","",Тех_Движение!$B$2195)</f>
        <v/>
      </c>
      <c r="E2198" s="21" t="str">
        <f>IF($B2198="","",Тех_Движение!$F$2195)</f>
        <v/>
      </c>
      <c r="F2198" s="21" t="str">
        <f>IF($B2198="","",SUMIFS($E$5:$E2197,$C$5:$C2197,$C2198))</f>
        <v/>
      </c>
      <c r="G2198" s="21" t="str">
        <f>IF($B2198="","",MAX(0,$E2198-MAX(0,SUMIFS(Тех_Движение!$G$2:$G$5111,Тех_Движение!$D$2:$D$5111,$C2198,Тех_Движение!$B$2:$B$5111,"&lt;="&amp;Настройки!$B$5-1)-$F2198)))</f>
        <v/>
      </c>
      <c r="H2198" s="21" t="str">
        <f>IF($B2198="","",IF(AND($D2198&gt;=Настройки!$B$5,$D2198&lt;=Настройки!$B$6),$E2198,0))</f>
        <v/>
      </c>
      <c r="I2198" s="21" t="str">
        <f t="shared" si="102"/>
        <v/>
      </c>
      <c r="J2198" s="21" t="str">
        <f>IF($B2198="","",MAX(0,$E2198-MAX(0,SUMIFS(Тех_Движение!$G$2:$G$5111,Тех_Движение!$D$2:$D$5111,$C2198,Тех_Движение!$B$2:$B$5111,"&lt;="&amp;Настройки!$B$6)-$F2198)))</f>
        <v/>
      </c>
      <c r="K2198" s="21" t="e">
        <f>IF(OR($B2198="",K$3&lt;$D2198+Настройки!$B$7),0,MAX(0,$E2198-MAX(0,SUMIFS(Тех_Движение!$G$2:$G$5111,Тех_Движение!$D$2:$D$5111,$C2198,Тех_Движение!$B$2:$B$5111,"&lt;="&amp;K$3)-$F2198)))</f>
        <v>#VALUE!</v>
      </c>
      <c r="L2198" s="21" t="e">
        <f>IF(OR($B2198="",L$3&lt;$D2198+Настройки!$B$7),0,MAX(0,$E2198-MAX(0,SUMIFS(Тех_Движение!$G$2:$G$5111,Тех_Движение!$D$2:$D$5111,$C2198,Тех_Движение!$B$2:$B$5111,"&lt;="&amp;L$3)-$F2198)))</f>
        <v>#VALUE!</v>
      </c>
      <c r="M2198" s="21" t="e">
        <f>IF(OR($B2198="",M$3&lt;$D2198+Настройки!$B$7),0,MAX(0,$E2198-MAX(0,SUMIFS(Тех_Движение!$G$2:$G$5111,Тех_Движение!$D$2:$D$5111,$C2198,Тех_Движение!$B$2:$B$5111,"&lt;="&amp;M$3)-$F2198)))</f>
        <v>#VALUE!</v>
      </c>
      <c r="N2198" s="21" t="e">
        <f>IF(OR($B2198="",N$3&lt;$D2198+Настройки!$B$7),0,MAX(0,$E2198-MAX(0,SUMIFS(Тех_Движение!$G$2:$G$5111,Тех_Движение!$D$2:$D$5111,$C2198,Тех_Движение!$B$2:$B$5111,"&lt;="&amp;N$3)-$F2198)))</f>
        <v>#VALUE!</v>
      </c>
      <c r="O2198" s="21" t="e">
        <f>IF(OR($B2198="",O$3&lt;$D2198+Настройки!$B$7),0,MAX(0,$E2198-MAX(0,SUMIFS(Тех_Движение!$G$2:$G$5111,Тех_Движение!$D$2:$D$5111,$C2198,Тех_Движение!$B$2:$B$5111,"&lt;="&amp;O$3)-$F2198)))</f>
        <v>#VALUE!</v>
      </c>
      <c r="P2198" s="21" t="e">
        <f>IF(OR($B2198="",P$3&lt;$D2198+Настройки!$B$7),0,MAX(0,$E2198-MAX(0,SUMIFS(Тех_Движение!$G$2:$G$5111,Тех_Движение!$D$2:$D$5111,$C2198,Тех_Движение!$B$2:$B$5111,"&lt;="&amp;P$3)-$F2198)))</f>
        <v>#VALUE!</v>
      </c>
      <c r="Q2198" s="21" t="e">
        <f>IF(OR($B2198="",Q$3&lt;$D2198+Настройки!$B$7),0,MAX(0,$E2198-MAX(0,SUMIFS(Тех_Движение!$G$2:$G$5111,Тех_Движение!$D$2:$D$5111,$C2198,Тех_Движение!$B$2:$B$5111,"&lt;="&amp;Q$3)-$F2198)))</f>
        <v>#VALUE!</v>
      </c>
      <c r="R2198" s="21" t="str">
        <f t="shared" si="103"/>
        <v/>
      </c>
      <c r="S2198" s="23" t="str">
        <f>IF($B2198="","",VLOOKUP($C2198,Настройки!$A$11:$L$17,9,FALSE))</f>
        <v/>
      </c>
      <c r="T2198" s="23" t="str">
        <f t="shared" si="104"/>
        <v/>
      </c>
    </row>
    <row r="2199" spans="1:20" x14ac:dyDescent="0.3">
      <c r="A2199" s="20">
        <f>Тех_Движение!$A$2196</f>
        <v>2195</v>
      </c>
      <c r="B2199" s="20" t="str">
        <f>IF(Тех_Движение!$F$2196&gt;0,Тех_Движение!$I$2196,"")</f>
        <v/>
      </c>
      <c r="C2199" s="20" t="str">
        <f>IF($B2199="","",Тех_Движение!$D$2196)</f>
        <v/>
      </c>
      <c r="D2199" s="9" t="str">
        <f>IF($B2199="","",Тех_Движение!$B$2196)</f>
        <v/>
      </c>
      <c r="E2199" s="21" t="str">
        <f>IF($B2199="","",Тех_Движение!$F$2196)</f>
        <v/>
      </c>
      <c r="F2199" s="21" t="str">
        <f>IF($B2199="","",SUMIFS($E$5:$E2198,$C$5:$C2198,$C2199))</f>
        <v/>
      </c>
      <c r="G2199" s="21" t="str">
        <f>IF($B2199="","",MAX(0,$E2199-MAX(0,SUMIFS(Тех_Движение!$G$2:$G$5111,Тех_Движение!$D$2:$D$5111,$C2199,Тех_Движение!$B$2:$B$5111,"&lt;="&amp;Настройки!$B$5-1)-$F2199)))</f>
        <v/>
      </c>
      <c r="H2199" s="21" t="str">
        <f>IF($B2199="","",IF(AND($D2199&gt;=Настройки!$B$5,$D2199&lt;=Настройки!$B$6),$E2199,0))</f>
        <v/>
      </c>
      <c r="I2199" s="21" t="str">
        <f t="shared" si="102"/>
        <v/>
      </c>
      <c r="J2199" s="21" t="str">
        <f>IF($B2199="","",MAX(0,$E2199-MAX(0,SUMIFS(Тех_Движение!$G$2:$G$5111,Тех_Движение!$D$2:$D$5111,$C2199,Тех_Движение!$B$2:$B$5111,"&lt;="&amp;Настройки!$B$6)-$F2199)))</f>
        <v/>
      </c>
      <c r="K2199" s="21" t="e">
        <f>IF(OR($B2199="",K$3&lt;$D2199+Настройки!$B$7),0,MAX(0,$E2199-MAX(0,SUMIFS(Тех_Движение!$G$2:$G$5111,Тех_Движение!$D$2:$D$5111,$C2199,Тех_Движение!$B$2:$B$5111,"&lt;="&amp;K$3)-$F2199)))</f>
        <v>#VALUE!</v>
      </c>
      <c r="L2199" s="21" t="e">
        <f>IF(OR($B2199="",L$3&lt;$D2199+Настройки!$B$7),0,MAX(0,$E2199-MAX(0,SUMIFS(Тех_Движение!$G$2:$G$5111,Тех_Движение!$D$2:$D$5111,$C2199,Тех_Движение!$B$2:$B$5111,"&lt;="&amp;L$3)-$F2199)))</f>
        <v>#VALUE!</v>
      </c>
      <c r="M2199" s="21" t="e">
        <f>IF(OR($B2199="",M$3&lt;$D2199+Настройки!$B$7),0,MAX(0,$E2199-MAX(0,SUMIFS(Тех_Движение!$G$2:$G$5111,Тех_Движение!$D$2:$D$5111,$C2199,Тех_Движение!$B$2:$B$5111,"&lt;="&amp;M$3)-$F2199)))</f>
        <v>#VALUE!</v>
      </c>
      <c r="N2199" s="21" t="e">
        <f>IF(OR($B2199="",N$3&lt;$D2199+Настройки!$B$7),0,MAX(0,$E2199-MAX(0,SUMIFS(Тех_Движение!$G$2:$G$5111,Тех_Движение!$D$2:$D$5111,$C2199,Тех_Движение!$B$2:$B$5111,"&lt;="&amp;N$3)-$F2199)))</f>
        <v>#VALUE!</v>
      </c>
      <c r="O2199" s="21" t="e">
        <f>IF(OR($B2199="",O$3&lt;$D2199+Настройки!$B$7),0,MAX(0,$E2199-MAX(0,SUMIFS(Тех_Движение!$G$2:$G$5111,Тех_Движение!$D$2:$D$5111,$C2199,Тех_Движение!$B$2:$B$5111,"&lt;="&amp;O$3)-$F2199)))</f>
        <v>#VALUE!</v>
      </c>
      <c r="P2199" s="21" t="e">
        <f>IF(OR($B2199="",P$3&lt;$D2199+Настройки!$B$7),0,MAX(0,$E2199-MAX(0,SUMIFS(Тех_Движение!$G$2:$G$5111,Тех_Движение!$D$2:$D$5111,$C2199,Тех_Движение!$B$2:$B$5111,"&lt;="&amp;P$3)-$F2199)))</f>
        <v>#VALUE!</v>
      </c>
      <c r="Q2199" s="21" t="e">
        <f>IF(OR($B2199="",Q$3&lt;$D2199+Настройки!$B$7),0,MAX(0,$E2199-MAX(0,SUMIFS(Тех_Движение!$G$2:$G$5111,Тех_Движение!$D$2:$D$5111,$C2199,Тех_Движение!$B$2:$B$5111,"&lt;="&amp;Q$3)-$F2199)))</f>
        <v>#VALUE!</v>
      </c>
      <c r="R2199" s="21" t="str">
        <f t="shared" si="103"/>
        <v/>
      </c>
      <c r="S2199" s="23" t="str">
        <f>IF($B2199="","",VLOOKUP($C2199,Настройки!$A$11:$L$17,9,FALSE))</f>
        <v/>
      </c>
      <c r="T2199" s="23" t="str">
        <f t="shared" si="104"/>
        <v/>
      </c>
    </row>
    <row r="2200" spans="1:20" x14ac:dyDescent="0.3">
      <c r="A2200" s="20">
        <f>Тех_Движение!$A$2197</f>
        <v>2196</v>
      </c>
      <c r="B2200" s="20" t="str">
        <f>IF(Тех_Движение!$F$2197&gt;0,Тех_Движение!$I$2197,"")</f>
        <v/>
      </c>
      <c r="C2200" s="20" t="str">
        <f>IF($B2200="","",Тех_Движение!$D$2197)</f>
        <v/>
      </c>
      <c r="D2200" s="9" t="str">
        <f>IF($B2200="","",Тех_Движение!$B$2197)</f>
        <v/>
      </c>
      <c r="E2200" s="21" t="str">
        <f>IF($B2200="","",Тех_Движение!$F$2197)</f>
        <v/>
      </c>
      <c r="F2200" s="21" t="str">
        <f>IF($B2200="","",SUMIFS($E$5:$E2199,$C$5:$C2199,$C2200))</f>
        <v/>
      </c>
      <c r="G2200" s="21" t="str">
        <f>IF($B2200="","",MAX(0,$E2200-MAX(0,SUMIFS(Тех_Движение!$G$2:$G$5111,Тех_Движение!$D$2:$D$5111,$C2200,Тех_Движение!$B$2:$B$5111,"&lt;="&amp;Настройки!$B$5-1)-$F2200)))</f>
        <v/>
      </c>
      <c r="H2200" s="21" t="str">
        <f>IF($B2200="","",IF(AND($D2200&gt;=Настройки!$B$5,$D2200&lt;=Настройки!$B$6),$E2200,0))</f>
        <v/>
      </c>
      <c r="I2200" s="21" t="str">
        <f t="shared" si="102"/>
        <v/>
      </c>
      <c r="J2200" s="21" t="str">
        <f>IF($B2200="","",MAX(0,$E2200-MAX(0,SUMIFS(Тех_Движение!$G$2:$G$5111,Тех_Движение!$D$2:$D$5111,$C2200,Тех_Движение!$B$2:$B$5111,"&lt;="&amp;Настройки!$B$6)-$F2200)))</f>
        <v/>
      </c>
      <c r="K2200" s="21" t="e">
        <f>IF(OR($B2200="",K$3&lt;$D2200+Настройки!$B$7),0,MAX(0,$E2200-MAX(0,SUMIFS(Тех_Движение!$G$2:$G$5111,Тех_Движение!$D$2:$D$5111,$C2200,Тех_Движение!$B$2:$B$5111,"&lt;="&amp;K$3)-$F2200)))</f>
        <v>#VALUE!</v>
      </c>
      <c r="L2200" s="21" t="e">
        <f>IF(OR($B2200="",L$3&lt;$D2200+Настройки!$B$7),0,MAX(0,$E2200-MAX(0,SUMIFS(Тех_Движение!$G$2:$G$5111,Тех_Движение!$D$2:$D$5111,$C2200,Тех_Движение!$B$2:$B$5111,"&lt;="&amp;L$3)-$F2200)))</f>
        <v>#VALUE!</v>
      </c>
      <c r="M2200" s="21" t="e">
        <f>IF(OR($B2200="",M$3&lt;$D2200+Настройки!$B$7),0,MAX(0,$E2200-MAX(0,SUMIFS(Тех_Движение!$G$2:$G$5111,Тех_Движение!$D$2:$D$5111,$C2200,Тех_Движение!$B$2:$B$5111,"&lt;="&amp;M$3)-$F2200)))</f>
        <v>#VALUE!</v>
      </c>
      <c r="N2200" s="21" t="e">
        <f>IF(OR($B2200="",N$3&lt;$D2200+Настройки!$B$7),0,MAX(0,$E2200-MAX(0,SUMIFS(Тех_Движение!$G$2:$G$5111,Тех_Движение!$D$2:$D$5111,$C2200,Тех_Движение!$B$2:$B$5111,"&lt;="&amp;N$3)-$F2200)))</f>
        <v>#VALUE!</v>
      </c>
      <c r="O2200" s="21" t="e">
        <f>IF(OR($B2200="",O$3&lt;$D2200+Настройки!$B$7),0,MAX(0,$E2200-MAX(0,SUMIFS(Тех_Движение!$G$2:$G$5111,Тех_Движение!$D$2:$D$5111,$C2200,Тех_Движение!$B$2:$B$5111,"&lt;="&amp;O$3)-$F2200)))</f>
        <v>#VALUE!</v>
      </c>
      <c r="P2200" s="21" t="e">
        <f>IF(OR($B2200="",P$3&lt;$D2200+Настройки!$B$7),0,MAX(0,$E2200-MAX(0,SUMIFS(Тех_Движение!$G$2:$G$5111,Тех_Движение!$D$2:$D$5111,$C2200,Тех_Движение!$B$2:$B$5111,"&lt;="&amp;P$3)-$F2200)))</f>
        <v>#VALUE!</v>
      </c>
      <c r="Q2200" s="21" t="e">
        <f>IF(OR($B2200="",Q$3&lt;$D2200+Настройки!$B$7),0,MAX(0,$E2200-MAX(0,SUMIFS(Тех_Движение!$G$2:$G$5111,Тех_Движение!$D$2:$D$5111,$C2200,Тех_Движение!$B$2:$B$5111,"&lt;="&amp;Q$3)-$F2200)))</f>
        <v>#VALUE!</v>
      </c>
      <c r="R2200" s="21" t="str">
        <f t="shared" si="103"/>
        <v/>
      </c>
      <c r="S2200" s="23" t="str">
        <f>IF($B2200="","",VLOOKUP($C2200,Настройки!$A$11:$L$17,9,FALSE))</f>
        <v/>
      </c>
      <c r="T2200" s="23" t="str">
        <f t="shared" si="104"/>
        <v/>
      </c>
    </row>
    <row r="2201" spans="1:20" x14ac:dyDescent="0.3">
      <c r="A2201" s="20">
        <f>Тех_Движение!$A$2198</f>
        <v>2197</v>
      </c>
      <c r="B2201" s="20" t="str">
        <f>IF(Тех_Движение!$F$2198&gt;0,Тех_Движение!$I$2198,"")</f>
        <v/>
      </c>
      <c r="C2201" s="20" t="str">
        <f>IF($B2201="","",Тех_Движение!$D$2198)</f>
        <v/>
      </c>
      <c r="D2201" s="9" t="str">
        <f>IF($B2201="","",Тех_Движение!$B$2198)</f>
        <v/>
      </c>
      <c r="E2201" s="21" t="str">
        <f>IF($B2201="","",Тех_Движение!$F$2198)</f>
        <v/>
      </c>
      <c r="F2201" s="21" t="str">
        <f>IF($B2201="","",SUMIFS($E$5:$E2200,$C$5:$C2200,$C2201))</f>
        <v/>
      </c>
      <c r="G2201" s="21" t="str">
        <f>IF($B2201="","",MAX(0,$E2201-MAX(0,SUMIFS(Тех_Движение!$G$2:$G$5111,Тех_Движение!$D$2:$D$5111,$C2201,Тех_Движение!$B$2:$B$5111,"&lt;="&amp;Настройки!$B$5-1)-$F2201)))</f>
        <v/>
      </c>
      <c r="H2201" s="21" t="str">
        <f>IF($B2201="","",IF(AND($D2201&gt;=Настройки!$B$5,$D2201&lt;=Настройки!$B$6),$E2201,0))</f>
        <v/>
      </c>
      <c r="I2201" s="21" t="str">
        <f t="shared" si="102"/>
        <v/>
      </c>
      <c r="J2201" s="21" t="str">
        <f>IF($B2201="","",MAX(0,$E2201-MAX(0,SUMIFS(Тех_Движение!$G$2:$G$5111,Тех_Движение!$D$2:$D$5111,$C2201,Тех_Движение!$B$2:$B$5111,"&lt;="&amp;Настройки!$B$6)-$F2201)))</f>
        <v/>
      </c>
      <c r="K2201" s="21" t="e">
        <f>IF(OR($B2201="",K$3&lt;$D2201+Настройки!$B$7),0,MAX(0,$E2201-MAX(0,SUMIFS(Тех_Движение!$G$2:$G$5111,Тех_Движение!$D$2:$D$5111,$C2201,Тех_Движение!$B$2:$B$5111,"&lt;="&amp;K$3)-$F2201)))</f>
        <v>#VALUE!</v>
      </c>
      <c r="L2201" s="21" t="e">
        <f>IF(OR($B2201="",L$3&lt;$D2201+Настройки!$B$7),0,MAX(0,$E2201-MAX(0,SUMIFS(Тех_Движение!$G$2:$G$5111,Тех_Движение!$D$2:$D$5111,$C2201,Тех_Движение!$B$2:$B$5111,"&lt;="&amp;L$3)-$F2201)))</f>
        <v>#VALUE!</v>
      </c>
      <c r="M2201" s="21" t="e">
        <f>IF(OR($B2201="",M$3&lt;$D2201+Настройки!$B$7),0,MAX(0,$E2201-MAX(0,SUMIFS(Тех_Движение!$G$2:$G$5111,Тех_Движение!$D$2:$D$5111,$C2201,Тех_Движение!$B$2:$B$5111,"&lt;="&amp;M$3)-$F2201)))</f>
        <v>#VALUE!</v>
      </c>
      <c r="N2201" s="21" t="e">
        <f>IF(OR($B2201="",N$3&lt;$D2201+Настройки!$B$7),0,MAX(0,$E2201-MAX(0,SUMIFS(Тех_Движение!$G$2:$G$5111,Тех_Движение!$D$2:$D$5111,$C2201,Тех_Движение!$B$2:$B$5111,"&lt;="&amp;N$3)-$F2201)))</f>
        <v>#VALUE!</v>
      </c>
      <c r="O2201" s="21" t="e">
        <f>IF(OR($B2201="",O$3&lt;$D2201+Настройки!$B$7),0,MAX(0,$E2201-MAX(0,SUMIFS(Тех_Движение!$G$2:$G$5111,Тех_Движение!$D$2:$D$5111,$C2201,Тех_Движение!$B$2:$B$5111,"&lt;="&amp;O$3)-$F2201)))</f>
        <v>#VALUE!</v>
      </c>
      <c r="P2201" s="21" t="e">
        <f>IF(OR($B2201="",P$3&lt;$D2201+Настройки!$B$7),0,MAX(0,$E2201-MAX(0,SUMIFS(Тех_Движение!$G$2:$G$5111,Тех_Движение!$D$2:$D$5111,$C2201,Тех_Движение!$B$2:$B$5111,"&lt;="&amp;P$3)-$F2201)))</f>
        <v>#VALUE!</v>
      </c>
      <c r="Q2201" s="21" t="e">
        <f>IF(OR($B2201="",Q$3&lt;$D2201+Настройки!$B$7),0,MAX(0,$E2201-MAX(0,SUMIFS(Тех_Движение!$G$2:$G$5111,Тех_Движение!$D$2:$D$5111,$C2201,Тех_Движение!$B$2:$B$5111,"&lt;="&amp;Q$3)-$F2201)))</f>
        <v>#VALUE!</v>
      </c>
      <c r="R2201" s="21" t="str">
        <f t="shared" si="103"/>
        <v/>
      </c>
      <c r="S2201" s="23" t="str">
        <f>IF($B2201="","",VLOOKUP($C2201,Настройки!$A$11:$L$17,9,FALSE))</f>
        <v/>
      </c>
      <c r="T2201" s="23" t="str">
        <f t="shared" si="104"/>
        <v/>
      </c>
    </row>
    <row r="2202" spans="1:20" x14ac:dyDescent="0.3">
      <c r="A2202" s="20">
        <f>Тех_Движение!$A$2199</f>
        <v>2198</v>
      </c>
      <c r="B2202" s="20" t="str">
        <f>IF(Тех_Движение!$F$2199&gt;0,Тех_Движение!$I$2199,"")</f>
        <v/>
      </c>
      <c r="C2202" s="20" t="str">
        <f>IF($B2202="","",Тех_Движение!$D$2199)</f>
        <v/>
      </c>
      <c r="D2202" s="9" t="str">
        <f>IF($B2202="","",Тех_Движение!$B$2199)</f>
        <v/>
      </c>
      <c r="E2202" s="21" t="str">
        <f>IF($B2202="","",Тех_Движение!$F$2199)</f>
        <v/>
      </c>
      <c r="F2202" s="21" t="str">
        <f>IF($B2202="","",SUMIFS($E$5:$E2201,$C$5:$C2201,$C2202))</f>
        <v/>
      </c>
      <c r="G2202" s="21" t="str">
        <f>IF($B2202="","",MAX(0,$E2202-MAX(0,SUMIFS(Тех_Движение!$G$2:$G$5111,Тех_Движение!$D$2:$D$5111,$C2202,Тех_Движение!$B$2:$B$5111,"&lt;="&amp;Настройки!$B$5-1)-$F2202)))</f>
        <v/>
      </c>
      <c r="H2202" s="21" t="str">
        <f>IF($B2202="","",IF(AND($D2202&gt;=Настройки!$B$5,$D2202&lt;=Настройки!$B$6),$E2202,0))</f>
        <v/>
      </c>
      <c r="I2202" s="21" t="str">
        <f t="shared" si="102"/>
        <v/>
      </c>
      <c r="J2202" s="21" t="str">
        <f>IF($B2202="","",MAX(0,$E2202-MAX(0,SUMIFS(Тех_Движение!$G$2:$G$5111,Тех_Движение!$D$2:$D$5111,$C2202,Тех_Движение!$B$2:$B$5111,"&lt;="&amp;Настройки!$B$6)-$F2202)))</f>
        <v/>
      </c>
      <c r="K2202" s="21" t="e">
        <f>IF(OR($B2202="",K$3&lt;$D2202+Настройки!$B$7),0,MAX(0,$E2202-MAX(0,SUMIFS(Тех_Движение!$G$2:$G$5111,Тех_Движение!$D$2:$D$5111,$C2202,Тех_Движение!$B$2:$B$5111,"&lt;="&amp;K$3)-$F2202)))</f>
        <v>#VALUE!</v>
      </c>
      <c r="L2202" s="21" t="e">
        <f>IF(OR($B2202="",L$3&lt;$D2202+Настройки!$B$7),0,MAX(0,$E2202-MAX(0,SUMIFS(Тех_Движение!$G$2:$G$5111,Тех_Движение!$D$2:$D$5111,$C2202,Тех_Движение!$B$2:$B$5111,"&lt;="&amp;L$3)-$F2202)))</f>
        <v>#VALUE!</v>
      </c>
      <c r="M2202" s="21" t="e">
        <f>IF(OR($B2202="",M$3&lt;$D2202+Настройки!$B$7),0,MAX(0,$E2202-MAX(0,SUMIFS(Тех_Движение!$G$2:$G$5111,Тех_Движение!$D$2:$D$5111,$C2202,Тех_Движение!$B$2:$B$5111,"&lt;="&amp;M$3)-$F2202)))</f>
        <v>#VALUE!</v>
      </c>
      <c r="N2202" s="21" t="e">
        <f>IF(OR($B2202="",N$3&lt;$D2202+Настройки!$B$7),0,MAX(0,$E2202-MAX(0,SUMIFS(Тех_Движение!$G$2:$G$5111,Тех_Движение!$D$2:$D$5111,$C2202,Тех_Движение!$B$2:$B$5111,"&lt;="&amp;N$3)-$F2202)))</f>
        <v>#VALUE!</v>
      </c>
      <c r="O2202" s="21" t="e">
        <f>IF(OR($B2202="",O$3&lt;$D2202+Настройки!$B$7),0,MAX(0,$E2202-MAX(0,SUMIFS(Тех_Движение!$G$2:$G$5111,Тех_Движение!$D$2:$D$5111,$C2202,Тех_Движение!$B$2:$B$5111,"&lt;="&amp;O$3)-$F2202)))</f>
        <v>#VALUE!</v>
      </c>
      <c r="P2202" s="21" t="e">
        <f>IF(OR($B2202="",P$3&lt;$D2202+Настройки!$B$7),0,MAX(0,$E2202-MAX(0,SUMIFS(Тех_Движение!$G$2:$G$5111,Тех_Движение!$D$2:$D$5111,$C2202,Тех_Движение!$B$2:$B$5111,"&lt;="&amp;P$3)-$F2202)))</f>
        <v>#VALUE!</v>
      </c>
      <c r="Q2202" s="21" t="e">
        <f>IF(OR($B2202="",Q$3&lt;$D2202+Настройки!$B$7),0,MAX(0,$E2202-MAX(0,SUMIFS(Тех_Движение!$G$2:$G$5111,Тех_Движение!$D$2:$D$5111,$C2202,Тех_Движение!$B$2:$B$5111,"&lt;="&amp;Q$3)-$F2202)))</f>
        <v>#VALUE!</v>
      </c>
      <c r="R2202" s="21" t="str">
        <f t="shared" si="103"/>
        <v/>
      </c>
      <c r="S2202" s="23" t="str">
        <f>IF($B2202="","",VLOOKUP($C2202,Настройки!$A$11:$L$17,9,FALSE))</f>
        <v/>
      </c>
      <c r="T2202" s="23" t="str">
        <f t="shared" si="104"/>
        <v/>
      </c>
    </row>
    <row r="2203" spans="1:20" x14ac:dyDescent="0.3">
      <c r="A2203" s="20">
        <f>Тех_Движение!$A$2200</f>
        <v>2199</v>
      </c>
      <c r="B2203" s="20" t="str">
        <f>IF(Тех_Движение!$F$2200&gt;0,Тех_Движение!$I$2200,"")</f>
        <v/>
      </c>
      <c r="C2203" s="20" t="str">
        <f>IF($B2203="","",Тех_Движение!$D$2200)</f>
        <v/>
      </c>
      <c r="D2203" s="9" t="str">
        <f>IF($B2203="","",Тех_Движение!$B$2200)</f>
        <v/>
      </c>
      <c r="E2203" s="21" t="str">
        <f>IF($B2203="","",Тех_Движение!$F$2200)</f>
        <v/>
      </c>
      <c r="F2203" s="21" t="str">
        <f>IF($B2203="","",SUMIFS($E$5:$E2202,$C$5:$C2202,$C2203))</f>
        <v/>
      </c>
      <c r="G2203" s="21" t="str">
        <f>IF($B2203="","",MAX(0,$E2203-MAX(0,SUMIFS(Тех_Движение!$G$2:$G$5111,Тех_Движение!$D$2:$D$5111,$C2203,Тех_Движение!$B$2:$B$5111,"&lt;="&amp;Настройки!$B$5-1)-$F2203)))</f>
        <v/>
      </c>
      <c r="H2203" s="21" t="str">
        <f>IF($B2203="","",IF(AND($D2203&gt;=Настройки!$B$5,$D2203&lt;=Настройки!$B$6),$E2203,0))</f>
        <v/>
      </c>
      <c r="I2203" s="21" t="str">
        <f t="shared" si="102"/>
        <v/>
      </c>
      <c r="J2203" s="21" t="str">
        <f>IF($B2203="","",MAX(0,$E2203-MAX(0,SUMIFS(Тех_Движение!$G$2:$G$5111,Тех_Движение!$D$2:$D$5111,$C2203,Тех_Движение!$B$2:$B$5111,"&lt;="&amp;Настройки!$B$6)-$F2203)))</f>
        <v/>
      </c>
      <c r="K2203" s="21" t="e">
        <f>IF(OR($B2203="",K$3&lt;$D2203+Настройки!$B$7),0,MAX(0,$E2203-MAX(0,SUMIFS(Тех_Движение!$G$2:$G$5111,Тех_Движение!$D$2:$D$5111,$C2203,Тех_Движение!$B$2:$B$5111,"&lt;="&amp;K$3)-$F2203)))</f>
        <v>#VALUE!</v>
      </c>
      <c r="L2203" s="21" t="e">
        <f>IF(OR($B2203="",L$3&lt;$D2203+Настройки!$B$7),0,MAX(0,$E2203-MAX(0,SUMIFS(Тех_Движение!$G$2:$G$5111,Тех_Движение!$D$2:$D$5111,$C2203,Тех_Движение!$B$2:$B$5111,"&lt;="&amp;L$3)-$F2203)))</f>
        <v>#VALUE!</v>
      </c>
      <c r="M2203" s="21" t="e">
        <f>IF(OR($B2203="",M$3&lt;$D2203+Настройки!$B$7),0,MAX(0,$E2203-MAX(0,SUMIFS(Тех_Движение!$G$2:$G$5111,Тех_Движение!$D$2:$D$5111,$C2203,Тех_Движение!$B$2:$B$5111,"&lt;="&amp;M$3)-$F2203)))</f>
        <v>#VALUE!</v>
      </c>
      <c r="N2203" s="21" t="e">
        <f>IF(OR($B2203="",N$3&lt;$D2203+Настройки!$B$7),0,MAX(0,$E2203-MAX(0,SUMIFS(Тех_Движение!$G$2:$G$5111,Тех_Движение!$D$2:$D$5111,$C2203,Тех_Движение!$B$2:$B$5111,"&lt;="&amp;N$3)-$F2203)))</f>
        <v>#VALUE!</v>
      </c>
      <c r="O2203" s="21" t="e">
        <f>IF(OR($B2203="",O$3&lt;$D2203+Настройки!$B$7),0,MAX(0,$E2203-MAX(0,SUMIFS(Тех_Движение!$G$2:$G$5111,Тех_Движение!$D$2:$D$5111,$C2203,Тех_Движение!$B$2:$B$5111,"&lt;="&amp;O$3)-$F2203)))</f>
        <v>#VALUE!</v>
      </c>
      <c r="P2203" s="21" t="e">
        <f>IF(OR($B2203="",P$3&lt;$D2203+Настройки!$B$7),0,MAX(0,$E2203-MAX(0,SUMIFS(Тех_Движение!$G$2:$G$5111,Тех_Движение!$D$2:$D$5111,$C2203,Тех_Движение!$B$2:$B$5111,"&lt;="&amp;P$3)-$F2203)))</f>
        <v>#VALUE!</v>
      </c>
      <c r="Q2203" s="21" t="e">
        <f>IF(OR($B2203="",Q$3&lt;$D2203+Настройки!$B$7),0,MAX(0,$E2203-MAX(0,SUMIFS(Тех_Движение!$G$2:$G$5111,Тех_Движение!$D$2:$D$5111,$C2203,Тех_Движение!$B$2:$B$5111,"&lt;="&amp;Q$3)-$F2203)))</f>
        <v>#VALUE!</v>
      </c>
      <c r="R2203" s="21" t="str">
        <f t="shared" si="103"/>
        <v/>
      </c>
      <c r="S2203" s="23" t="str">
        <f>IF($B2203="","",VLOOKUP($C2203,Настройки!$A$11:$L$17,9,FALSE))</f>
        <v/>
      </c>
      <c r="T2203" s="23" t="str">
        <f t="shared" si="104"/>
        <v/>
      </c>
    </row>
    <row r="2204" spans="1:20" x14ac:dyDescent="0.3">
      <c r="A2204" s="20">
        <f>Тех_Движение!$A$2201</f>
        <v>2200</v>
      </c>
      <c r="B2204" s="20" t="str">
        <f>IF(Тех_Движение!$F$2201&gt;0,Тех_Движение!$I$2201,"")</f>
        <v/>
      </c>
      <c r="C2204" s="20" t="str">
        <f>IF($B2204="","",Тех_Движение!$D$2201)</f>
        <v/>
      </c>
      <c r="D2204" s="9" t="str">
        <f>IF($B2204="","",Тех_Движение!$B$2201)</f>
        <v/>
      </c>
      <c r="E2204" s="21" t="str">
        <f>IF($B2204="","",Тех_Движение!$F$2201)</f>
        <v/>
      </c>
      <c r="F2204" s="21" t="str">
        <f>IF($B2204="","",SUMIFS($E$5:$E2203,$C$5:$C2203,$C2204))</f>
        <v/>
      </c>
      <c r="G2204" s="21" t="str">
        <f>IF($B2204="","",MAX(0,$E2204-MAX(0,SUMIFS(Тех_Движение!$G$2:$G$5111,Тех_Движение!$D$2:$D$5111,$C2204,Тех_Движение!$B$2:$B$5111,"&lt;="&amp;Настройки!$B$5-1)-$F2204)))</f>
        <v/>
      </c>
      <c r="H2204" s="21" t="str">
        <f>IF($B2204="","",IF(AND($D2204&gt;=Настройки!$B$5,$D2204&lt;=Настройки!$B$6),$E2204,0))</f>
        <v/>
      </c>
      <c r="I2204" s="21" t="str">
        <f t="shared" si="102"/>
        <v/>
      </c>
      <c r="J2204" s="21" t="str">
        <f>IF($B2204="","",MAX(0,$E2204-MAX(0,SUMIFS(Тех_Движение!$G$2:$G$5111,Тех_Движение!$D$2:$D$5111,$C2204,Тех_Движение!$B$2:$B$5111,"&lt;="&amp;Настройки!$B$6)-$F2204)))</f>
        <v/>
      </c>
      <c r="K2204" s="21" t="e">
        <f>IF(OR($B2204="",K$3&lt;$D2204+Настройки!$B$7),0,MAX(0,$E2204-MAX(0,SUMIFS(Тех_Движение!$G$2:$G$5111,Тех_Движение!$D$2:$D$5111,$C2204,Тех_Движение!$B$2:$B$5111,"&lt;="&amp;K$3)-$F2204)))</f>
        <v>#VALUE!</v>
      </c>
      <c r="L2204" s="21" t="e">
        <f>IF(OR($B2204="",L$3&lt;$D2204+Настройки!$B$7),0,MAX(0,$E2204-MAX(0,SUMIFS(Тех_Движение!$G$2:$G$5111,Тех_Движение!$D$2:$D$5111,$C2204,Тех_Движение!$B$2:$B$5111,"&lt;="&amp;L$3)-$F2204)))</f>
        <v>#VALUE!</v>
      </c>
      <c r="M2204" s="21" t="e">
        <f>IF(OR($B2204="",M$3&lt;$D2204+Настройки!$B$7),0,MAX(0,$E2204-MAX(0,SUMIFS(Тех_Движение!$G$2:$G$5111,Тех_Движение!$D$2:$D$5111,$C2204,Тех_Движение!$B$2:$B$5111,"&lt;="&amp;M$3)-$F2204)))</f>
        <v>#VALUE!</v>
      </c>
      <c r="N2204" s="21" t="e">
        <f>IF(OR($B2204="",N$3&lt;$D2204+Настройки!$B$7),0,MAX(0,$E2204-MAX(0,SUMIFS(Тех_Движение!$G$2:$G$5111,Тех_Движение!$D$2:$D$5111,$C2204,Тех_Движение!$B$2:$B$5111,"&lt;="&amp;N$3)-$F2204)))</f>
        <v>#VALUE!</v>
      </c>
      <c r="O2204" s="21" t="e">
        <f>IF(OR($B2204="",O$3&lt;$D2204+Настройки!$B$7),0,MAX(0,$E2204-MAX(0,SUMIFS(Тех_Движение!$G$2:$G$5111,Тех_Движение!$D$2:$D$5111,$C2204,Тех_Движение!$B$2:$B$5111,"&lt;="&amp;O$3)-$F2204)))</f>
        <v>#VALUE!</v>
      </c>
      <c r="P2204" s="21" t="e">
        <f>IF(OR($B2204="",P$3&lt;$D2204+Настройки!$B$7),0,MAX(0,$E2204-MAX(0,SUMIFS(Тех_Движение!$G$2:$G$5111,Тех_Движение!$D$2:$D$5111,$C2204,Тех_Движение!$B$2:$B$5111,"&lt;="&amp;P$3)-$F2204)))</f>
        <v>#VALUE!</v>
      </c>
      <c r="Q2204" s="21" t="e">
        <f>IF(OR($B2204="",Q$3&lt;$D2204+Настройки!$B$7),0,MAX(0,$E2204-MAX(0,SUMIFS(Тех_Движение!$G$2:$G$5111,Тех_Движение!$D$2:$D$5111,$C2204,Тех_Движение!$B$2:$B$5111,"&lt;="&amp;Q$3)-$F2204)))</f>
        <v>#VALUE!</v>
      </c>
      <c r="R2204" s="21" t="str">
        <f t="shared" si="103"/>
        <v/>
      </c>
      <c r="S2204" s="23" t="str">
        <f>IF($B2204="","",VLOOKUP($C2204,Настройки!$A$11:$L$17,9,FALSE))</f>
        <v/>
      </c>
      <c r="T2204" s="23" t="str">
        <f t="shared" si="104"/>
        <v/>
      </c>
    </row>
    <row r="2205" spans="1:20" x14ac:dyDescent="0.3">
      <c r="A2205" s="20">
        <f>Тех_Движение!$A$2202</f>
        <v>2201</v>
      </c>
      <c r="B2205" s="20" t="str">
        <f>IF(Тех_Движение!$F$2202&gt;0,Тех_Движение!$I$2202,"")</f>
        <v/>
      </c>
      <c r="C2205" s="20" t="str">
        <f>IF($B2205="","",Тех_Движение!$D$2202)</f>
        <v/>
      </c>
      <c r="D2205" s="9" t="str">
        <f>IF($B2205="","",Тех_Движение!$B$2202)</f>
        <v/>
      </c>
      <c r="E2205" s="21" t="str">
        <f>IF($B2205="","",Тех_Движение!$F$2202)</f>
        <v/>
      </c>
      <c r="F2205" s="21" t="str">
        <f>IF($B2205="","",SUMIFS($E$5:$E2204,$C$5:$C2204,$C2205))</f>
        <v/>
      </c>
      <c r="G2205" s="21" t="str">
        <f>IF($B2205="","",MAX(0,$E2205-MAX(0,SUMIFS(Тех_Движение!$G$2:$G$5111,Тех_Движение!$D$2:$D$5111,$C2205,Тех_Движение!$B$2:$B$5111,"&lt;="&amp;Настройки!$B$5-1)-$F2205)))</f>
        <v/>
      </c>
      <c r="H2205" s="21" t="str">
        <f>IF($B2205="","",IF(AND($D2205&gt;=Настройки!$B$5,$D2205&lt;=Настройки!$B$6),$E2205,0))</f>
        <v/>
      </c>
      <c r="I2205" s="21" t="str">
        <f t="shared" si="102"/>
        <v/>
      </c>
      <c r="J2205" s="21" t="str">
        <f>IF($B2205="","",MAX(0,$E2205-MAX(0,SUMIFS(Тех_Движение!$G$2:$G$5111,Тех_Движение!$D$2:$D$5111,$C2205,Тех_Движение!$B$2:$B$5111,"&lt;="&amp;Настройки!$B$6)-$F2205)))</f>
        <v/>
      </c>
      <c r="K2205" s="21" t="e">
        <f>IF(OR($B2205="",K$3&lt;$D2205+Настройки!$B$7),0,MAX(0,$E2205-MAX(0,SUMIFS(Тех_Движение!$G$2:$G$5111,Тех_Движение!$D$2:$D$5111,$C2205,Тех_Движение!$B$2:$B$5111,"&lt;="&amp;K$3)-$F2205)))</f>
        <v>#VALUE!</v>
      </c>
      <c r="L2205" s="21" t="e">
        <f>IF(OR($B2205="",L$3&lt;$D2205+Настройки!$B$7),0,MAX(0,$E2205-MAX(0,SUMIFS(Тех_Движение!$G$2:$G$5111,Тех_Движение!$D$2:$D$5111,$C2205,Тех_Движение!$B$2:$B$5111,"&lt;="&amp;L$3)-$F2205)))</f>
        <v>#VALUE!</v>
      </c>
      <c r="M2205" s="21" t="e">
        <f>IF(OR($B2205="",M$3&lt;$D2205+Настройки!$B$7),0,MAX(0,$E2205-MAX(0,SUMIFS(Тех_Движение!$G$2:$G$5111,Тех_Движение!$D$2:$D$5111,$C2205,Тех_Движение!$B$2:$B$5111,"&lt;="&amp;M$3)-$F2205)))</f>
        <v>#VALUE!</v>
      </c>
      <c r="N2205" s="21" t="e">
        <f>IF(OR($B2205="",N$3&lt;$D2205+Настройки!$B$7),0,MAX(0,$E2205-MAX(0,SUMIFS(Тех_Движение!$G$2:$G$5111,Тех_Движение!$D$2:$D$5111,$C2205,Тех_Движение!$B$2:$B$5111,"&lt;="&amp;N$3)-$F2205)))</f>
        <v>#VALUE!</v>
      </c>
      <c r="O2205" s="21" t="e">
        <f>IF(OR($B2205="",O$3&lt;$D2205+Настройки!$B$7),0,MAX(0,$E2205-MAX(0,SUMIFS(Тех_Движение!$G$2:$G$5111,Тех_Движение!$D$2:$D$5111,$C2205,Тех_Движение!$B$2:$B$5111,"&lt;="&amp;O$3)-$F2205)))</f>
        <v>#VALUE!</v>
      </c>
      <c r="P2205" s="21" t="e">
        <f>IF(OR($B2205="",P$3&lt;$D2205+Настройки!$B$7),0,MAX(0,$E2205-MAX(0,SUMIFS(Тех_Движение!$G$2:$G$5111,Тех_Движение!$D$2:$D$5111,$C2205,Тех_Движение!$B$2:$B$5111,"&lt;="&amp;P$3)-$F2205)))</f>
        <v>#VALUE!</v>
      </c>
      <c r="Q2205" s="21" t="e">
        <f>IF(OR($B2205="",Q$3&lt;$D2205+Настройки!$B$7),0,MAX(0,$E2205-MAX(0,SUMIFS(Тех_Движение!$G$2:$G$5111,Тех_Движение!$D$2:$D$5111,$C2205,Тех_Движение!$B$2:$B$5111,"&lt;="&amp;Q$3)-$F2205)))</f>
        <v>#VALUE!</v>
      </c>
      <c r="R2205" s="21" t="str">
        <f t="shared" si="103"/>
        <v/>
      </c>
      <c r="S2205" s="23" t="str">
        <f>IF($B2205="","",VLOOKUP($C2205,Настройки!$A$11:$L$17,9,FALSE))</f>
        <v/>
      </c>
      <c r="T2205" s="23" t="str">
        <f t="shared" si="104"/>
        <v/>
      </c>
    </row>
    <row r="2206" spans="1:20" x14ac:dyDescent="0.3">
      <c r="A2206" s="20">
        <f>Тех_Движение!$A$2203</f>
        <v>2202</v>
      </c>
      <c r="B2206" s="20" t="str">
        <f>IF(Тех_Движение!$F$2203&gt;0,Тех_Движение!$I$2203,"")</f>
        <v/>
      </c>
      <c r="C2206" s="20" t="str">
        <f>IF($B2206="","",Тех_Движение!$D$2203)</f>
        <v/>
      </c>
      <c r="D2206" s="9" t="str">
        <f>IF($B2206="","",Тех_Движение!$B$2203)</f>
        <v/>
      </c>
      <c r="E2206" s="21" t="str">
        <f>IF($B2206="","",Тех_Движение!$F$2203)</f>
        <v/>
      </c>
      <c r="F2206" s="21" t="str">
        <f>IF($B2206="","",SUMIFS($E$5:$E2205,$C$5:$C2205,$C2206))</f>
        <v/>
      </c>
      <c r="G2206" s="21" t="str">
        <f>IF($B2206="","",MAX(0,$E2206-MAX(0,SUMIFS(Тех_Движение!$G$2:$G$5111,Тех_Движение!$D$2:$D$5111,$C2206,Тех_Движение!$B$2:$B$5111,"&lt;="&amp;Настройки!$B$5-1)-$F2206)))</f>
        <v/>
      </c>
      <c r="H2206" s="21" t="str">
        <f>IF($B2206="","",IF(AND($D2206&gt;=Настройки!$B$5,$D2206&lt;=Настройки!$B$6),$E2206,0))</f>
        <v/>
      </c>
      <c r="I2206" s="21" t="str">
        <f t="shared" si="102"/>
        <v/>
      </c>
      <c r="J2206" s="21" t="str">
        <f>IF($B2206="","",MAX(0,$E2206-MAX(0,SUMIFS(Тех_Движение!$G$2:$G$5111,Тех_Движение!$D$2:$D$5111,$C2206,Тех_Движение!$B$2:$B$5111,"&lt;="&amp;Настройки!$B$6)-$F2206)))</f>
        <v/>
      </c>
      <c r="K2206" s="21" t="e">
        <f>IF(OR($B2206="",K$3&lt;$D2206+Настройки!$B$7),0,MAX(0,$E2206-MAX(0,SUMIFS(Тех_Движение!$G$2:$G$5111,Тех_Движение!$D$2:$D$5111,$C2206,Тех_Движение!$B$2:$B$5111,"&lt;="&amp;K$3)-$F2206)))</f>
        <v>#VALUE!</v>
      </c>
      <c r="L2206" s="21" t="e">
        <f>IF(OR($B2206="",L$3&lt;$D2206+Настройки!$B$7),0,MAX(0,$E2206-MAX(0,SUMIFS(Тех_Движение!$G$2:$G$5111,Тех_Движение!$D$2:$D$5111,$C2206,Тех_Движение!$B$2:$B$5111,"&lt;="&amp;L$3)-$F2206)))</f>
        <v>#VALUE!</v>
      </c>
      <c r="M2206" s="21" t="e">
        <f>IF(OR($B2206="",M$3&lt;$D2206+Настройки!$B$7),0,MAX(0,$E2206-MAX(0,SUMIFS(Тех_Движение!$G$2:$G$5111,Тех_Движение!$D$2:$D$5111,$C2206,Тех_Движение!$B$2:$B$5111,"&lt;="&amp;M$3)-$F2206)))</f>
        <v>#VALUE!</v>
      </c>
      <c r="N2206" s="21" t="e">
        <f>IF(OR($B2206="",N$3&lt;$D2206+Настройки!$B$7),0,MAX(0,$E2206-MAX(0,SUMIFS(Тех_Движение!$G$2:$G$5111,Тех_Движение!$D$2:$D$5111,$C2206,Тех_Движение!$B$2:$B$5111,"&lt;="&amp;N$3)-$F2206)))</f>
        <v>#VALUE!</v>
      </c>
      <c r="O2206" s="21" t="e">
        <f>IF(OR($B2206="",O$3&lt;$D2206+Настройки!$B$7),0,MAX(0,$E2206-MAX(0,SUMIFS(Тех_Движение!$G$2:$G$5111,Тех_Движение!$D$2:$D$5111,$C2206,Тех_Движение!$B$2:$B$5111,"&lt;="&amp;O$3)-$F2206)))</f>
        <v>#VALUE!</v>
      </c>
      <c r="P2206" s="21" t="e">
        <f>IF(OR($B2206="",P$3&lt;$D2206+Настройки!$B$7),0,MAX(0,$E2206-MAX(0,SUMIFS(Тех_Движение!$G$2:$G$5111,Тех_Движение!$D$2:$D$5111,$C2206,Тех_Движение!$B$2:$B$5111,"&lt;="&amp;P$3)-$F2206)))</f>
        <v>#VALUE!</v>
      </c>
      <c r="Q2206" s="21" t="e">
        <f>IF(OR($B2206="",Q$3&lt;$D2206+Настройки!$B$7),0,MAX(0,$E2206-MAX(0,SUMIFS(Тех_Движение!$G$2:$G$5111,Тех_Движение!$D$2:$D$5111,$C2206,Тех_Движение!$B$2:$B$5111,"&lt;="&amp;Q$3)-$F2206)))</f>
        <v>#VALUE!</v>
      </c>
      <c r="R2206" s="21" t="str">
        <f t="shared" si="103"/>
        <v/>
      </c>
      <c r="S2206" s="23" t="str">
        <f>IF($B2206="","",VLOOKUP($C2206,Настройки!$A$11:$L$17,9,FALSE))</f>
        <v/>
      </c>
      <c r="T2206" s="23" t="str">
        <f t="shared" si="104"/>
        <v/>
      </c>
    </row>
    <row r="2207" spans="1:20" x14ac:dyDescent="0.3">
      <c r="A2207" s="20">
        <f>Тех_Движение!$A$2204</f>
        <v>2203</v>
      </c>
      <c r="B2207" s="20" t="str">
        <f>IF(Тех_Движение!$F$2204&gt;0,Тех_Движение!$I$2204,"")</f>
        <v/>
      </c>
      <c r="C2207" s="20" t="str">
        <f>IF($B2207="","",Тех_Движение!$D$2204)</f>
        <v/>
      </c>
      <c r="D2207" s="9" t="str">
        <f>IF($B2207="","",Тех_Движение!$B$2204)</f>
        <v/>
      </c>
      <c r="E2207" s="21" t="str">
        <f>IF($B2207="","",Тех_Движение!$F$2204)</f>
        <v/>
      </c>
      <c r="F2207" s="21" t="str">
        <f>IF($B2207="","",SUMIFS($E$5:$E2206,$C$5:$C2206,$C2207))</f>
        <v/>
      </c>
      <c r="G2207" s="21" t="str">
        <f>IF($B2207="","",MAX(0,$E2207-MAX(0,SUMIFS(Тех_Движение!$G$2:$G$5111,Тех_Движение!$D$2:$D$5111,$C2207,Тех_Движение!$B$2:$B$5111,"&lt;="&amp;Настройки!$B$5-1)-$F2207)))</f>
        <v/>
      </c>
      <c r="H2207" s="21" t="str">
        <f>IF($B2207="","",IF(AND($D2207&gt;=Настройки!$B$5,$D2207&lt;=Настройки!$B$6),$E2207,0))</f>
        <v/>
      </c>
      <c r="I2207" s="21" t="str">
        <f t="shared" si="102"/>
        <v/>
      </c>
      <c r="J2207" s="21" t="str">
        <f>IF($B2207="","",MAX(0,$E2207-MAX(0,SUMIFS(Тех_Движение!$G$2:$G$5111,Тех_Движение!$D$2:$D$5111,$C2207,Тех_Движение!$B$2:$B$5111,"&lt;="&amp;Настройки!$B$6)-$F2207)))</f>
        <v/>
      </c>
      <c r="K2207" s="21" t="e">
        <f>IF(OR($B2207="",K$3&lt;$D2207+Настройки!$B$7),0,MAX(0,$E2207-MAX(0,SUMIFS(Тех_Движение!$G$2:$G$5111,Тех_Движение!$D$2:$D$5111,$C2207,Тех_Движение!$B$2:$B$5111,"&lt;="&amp;K$3)-$F2207)))</f>
        <v>#VALUE!</v>
      </c>
      <c r="L2207" s="21" t="e">
        <f>IF(OR($B2207="",L$3&lt;$D2207+Настройки!$B$7),0,MAX(0,$E2207-MAX(0,SUMIFS(Тех_Движение!$G$2:$G$5111,Тех_Движение!$D$2:$D$5111,$C2207,Тех_Движение!$B$2:$B$5111,"&lt;="&amp;L$3)-$F2207)))</f>
        <v>#VALUE!</v>
      </c>
      <c r="M2207" s="21" t="e">
        <f>IF(OR($B2207="",M$3&lt;$D2207+Настройки!$B$7),0,MAX(0,$E2207-MAX(0,SUMIFS(Тех_Движение!$G$2:$G$5111,Тех_Движение!$D$2:$D$5111,$C2207,Тех_Движение!$B$2:$B$5111,"&lt;="&amp;M$3)-$F2207)))</f>
        <v>#VALUE!</v>
      </c>
      <c r="N2207" s="21" t="e">
        <f>IF(OR($B2207="",N$3&lt;$D2207+Настройки!$B$7),0,MAX(0,$E2207-MAX(0,SUMIFS(Тех_Движение!$G$2:$G$5111,Тех_Движение!$D$2:$D$5111,$C2207,Тех_Движение!$B$2:$B$5111,"&lt;="&amp;N$3)-$F2207)))</f>
        <v>#VALUE!</v>
      </c>
      <c r="O2207" s="21" t="e">
        <f>IF(OR($B2207="",O$3&lt;$D2207+Настройки!$B$7),0,MAX(0,$E2207-MAX(0,SUMIFS(Тех_Движение!$G$2:$G$5111,Тех_Движение!$D$2:$D$5111,$C2207,Тех_Движение!$B$2:$B$5111,"&lt;="&amp;O$3)-$F2207)))</f>
        <v>#VALUE!</v>
      </c>
      <c r="P2207" s="21" t="e">
        <f>IF(OR($B2207="",P$3&lt;$D2207+Настройки!$B$7),0,MAX(0,$E2207-MAX(0,SUMIFS(Тех_Движение!$G$2:$G$5111,Тех_Движение!$D$2:$D$5111,$C2207,Тех_Движение!$B$2:$B$5111,"&lt;="&amp;P$3)-$F2207)))</f>
        <v>#VALUE!</v>
      </c>
      <c r="Q2207" s="21" t="e">
        <f>IF(OR($B2207="",Q$3&lt;$D2207+Настройки!$B$7),0,MAX(0,$E2207-MAX(0,SUMIFS(Тех_Движение!$G$2:$G$5111,Тех_Движение!$D$2:$D$5111,$C2207,Тех_Движение!$B$2:$B$5111,"&lt;="&amp;Q$3)-$F2207)))</f>
        <v>#VALUE!</v>
      </c>
      <c r="R2207" s="21" t="str">
        <f t="shared" si="103"/>
        <v/>
      </c>
      <c r="S2207" s="23" t="str">
        <f>IF($B2207="","",VLOOKUP($C2207,Настройки!$A$11:$L$17,9,FALSE))</f>
        <v/>
      </c>
      <c r="T2207" s="23" t="str">
        <f t="shared" si="104"/>
        <v/>
      </c>
    </row>
    <row r="2208" spans="1:20" x14ac:dyDescent="0.3">
      <c r="A2208" s="20">
        <f>Тех_Движение!$A$2205</f>
        <v>2204</v>
      </c>
      <c r="B2208" s="20" t="str">
        <f>IF(Тех_Движение!$F$2205&gt;0,Тех_Движение!$I$2205,"")</f>
        <v/>
      </c>
      <c r="C2208" s="20" t="str">
        <f>IF($B2208="","",Тех_Движение!$D$2205)</f>
        <v/>
      </c>
      <c r="D2208" s="9" t="str">
        <f>IF($B2208="","",Тех_Движение!$B$2205)</f>
        <v/>
      </c>
      <c r="E2208" s="21" t="str">
        <f>IF($B2208="","",Тех_Движение!$F$2205)</f>
        <v/>
      </c>
      <c r="F2208" s="21" t="str">
        <f>IF($B2208="","",SUMIFS($E$5:$E2207,$C$5:$C2207,$C2208))</f>
        <v/>
      </c>
      <c r="G2208" s="21" t="str">
        <f>IF($B2208="","",MAX(0,$E2208-MAX(0,SUMIFS(Тех_Движение!$G$2:$G$5111,Тех_Движение!$D$2:$D$5111,$C2208,Тех_Движение!$B$2:$B$5111,"&lt;="&amp;Настройки!$B$5-1)-$F2208)))</f>
        <v/>
      </c>
      <c r="H2208" s="21" t="str">
        <f>IF($B2208="","",IF(AND($D2208&gt;=Настройки!$B$5,$D2208&lt;=Настройки!$B$6),$E2208,0))</f>
        <v/>
      </c>
      <c r="I2208" s="21" t="str">
        <f t="shared" si="102"/>
        <v/>
      </c>
      <c r="J2208" s="21" t="str">
        <f>IF($B2208="","",MAX(0,$E2208-MAX(0,SUMIFS(Тех_Движение!$G$2:$G$5111,Тех_Движение!$D$2:$D$5111,$C2208,Тех_Движение!$B$2:$B$5111,"&lt;="&amp;Настройки!$B$6)-$F2208)))</f>
        <v/>
      </c>
      <c r="K2208" s="21" t="e">
        <f>IF(OR($B2208="",K$3&lt;$D2208+Настройки!$B$7),0,MAX(0,$E2208-MAX(0,SUMIFS(Тех_Движение!$G$2:$G$5111,Тех_Движение!$D$2:$D$5111,$C2208,Тех_Движение!$B$2:$B$5111,"&lt;="&amp;K$3)-$F2208)))</f>
        <v>#VALUE!</v>
      </c>
      <c r="L2208" s="21" t="e">
        <f>IF(OR($B2208="",L$3&lt;$D2208+Настройки!$B$7),0,MAX(0,$E2208-MAX(0,SUMIFS(Тех_Движение!$G$2:$G$5111,Тех_Движение!$D$2:$D$5111,$C2208,Тех_Движение!$B$2:$B$5111,"&lt;="&amp;L$3)-$F2208)))</f>
        <v>#VALUE!</v>
      </c>
      <c r="M2208" s="21" t="e">
        <f>IF(OR($B2208="",M$3&lt;$D2208+Настройки!$B$7),0,MAX(0,$E2208-MAX(0,SUMIFS(Тех_Движение!$G$2:$G$5111,Тех_Движение!$D$2:$D$5111,$C2208,Тех_Движение!$B$2:$B$5111,"&lt;="&amp;M$3)-$F2208)))</f>
        <v>#VALUE!</v>
      </c>
      <c r="N2208" s="21" t="e">
        <f>IF(OR($B2208="",N$3&lt;$D2208+Настройки!$B$7),0,MAX(0,$E2208-MAX(0,SUMIFS(Тех_Движение!$G$2:$G$5111,Тех_Движение!$D$2:$D$5111,$C2208,Тех_Движение!$B$2:$B$5111,"&lt;="&amp;N$3)-$F2208)))</f>
        <v>#VALUE!</v>
      </c>
      <c r="O2208" s="21" t="e">
        <f>IF(OR($B2208="",O$3&lt;$D2208+Настройки!$B$7),0,MAX(0,$E2208-MAX(0,SUMIFS(Тех_Движение!$G$2:$G$5111,Тех_Движение!$D$2:$D$5111,$C2208,Тех_Движение!$B$2:$B$5111,"&lt;="&amp;O$3)-$F2208)))</f>
        <v>#VALUE!</v>
      </c>
      <c r="P2208" s="21" t="e">
        <f>IF(OR($B2208="",P$3&lt;$D2208+Настройки!$B$7),0,MAX(0,$E2208-MAX(0,SUMIFS(Тех_Движение!$G$2:$G$5111,Тех_Движение!$D$2:$D$5111,$C2208,Тех_Движение!$B$2:$B$5111,"&lt;="&amp;P$3)-$F2208)))</f>
        <v>#VALUE!</v>
      </c>
      <c r="Q2208" s="21" t="e">
        <f>IF(OR($B2208="",Q$3&lt;$D2208+Настройки!$B$7),0,MAX(0,$E2208-MAX(0,SUMIFS(Тех_Движение!$G$2:$G$5111,Тех_Движение!$D$2:$D$5111,$C2208,Тех_Движение!$B$2:$B$5111,"&lt;="&amp;Q$3)-$F2208)))</f>
        <v>#VALUE!</v>
      </c>
      <c r="R2208" s="21" t="str">
        <f t="shared" si="103"/>
        <v/>
      </c>
      <c r="S2208" s="23" t="str">
        <f>IF($B2208="","",VLOOKUP($C2208,Настройки!$A$11:$L$17,9,FALSE))</f>
        <v/>
      </c>
      <c r="T2208" s="23" t="str">
        <f t="shared" si="104"/>
        <v/>
      </c>
    </row>
    <row r="2209" spans="1:20" x14ac:dyDescent="0.3">
      <c r="A2209" s="20">
        <f>Тех_Движение!$A$2206</f>
        <v>2205</v>
      </c>
      <c r="B2209" s="20" t="str">
        <f>IF(Тех_Движение!$F$2206&gt;0,Тех_Движение!$I$2206,"")</f>
        <v/>
      </c>
      <c r="C2209" s="20" t="str">
        <f>IF($B2209="","",Тех_Движение!$D$2206)</f>
        <v/>
      </c>
      <c r="D2209" s="9" t="str">
        <f>IF($B2209="","",Тех_Движение!$B$2206)</f>
        <v/>
      </c>
      <c r="E2209" s="21" t="str">
        <f>IF($B2209="","",Тех_Движение!$F$2206)</f>
        <v/>
      </c>
      <c r="F2209" s="21" t="str">
        <f>IF($B2209="","",SUMIFS($E$5:$E2208,$C$5:$C2208,$C2209))</f>
        <v/>
      </c>
      <c r="G2209" s="21" t="str">
        <f>IF($B2209="","",MAX(0,$E2209-MAX(0,SUMIFS(Тех_Движение!$G$2:$G$5111,Тех_Движение!$D$2:$D$5111,$C2209,Тех_Движение!$B$2:$B$5111,"&lt;="&amp;Настройки!$B$5-1)-$F2209)))</f>
        <v/>
      </c>
      <c r="H2209" s="21" t="str">
        <f>IF($B2209="","",IF(AND($D2209&gt;=Настройки!$B$5,$D2209&lt;=Настройки!$B$6),$E2209,0))</f>
        <v/>
      </c>
      <c r="I2209" s="21" t="str">
        <f t="shared" si="102"/>
        <v/>
      </c>
      <c r="J2209" s="21" t="str">
        <f>IF($B2209="","",MAX(0,$E2209-MAX(0,SUMIFS(Тех_Движение!$G$2:$G$5111,Тех_Движение!$D$2:$D$5111,$C2209,Тех_Движение!$B$2:$B$5111,"&lt;="&amp;Настройки!$B$6)-$F2209)))</f>
        <v/>
      </c>
      <c r="K2209" s="21" t="e">
        <f>IF(OR($B2209="",K$3&lt;$D2209+Настройки!$B$7),0,MAX(0,$E2209-MAX(0,SUMIFS(Тех_Движение!$G$2:$G$5111,Тех_Движение!$D$2:$D$5111,$C2209,Тех_Движение!$B$2:$B$5111,"&lt;="&amp;K$3)-$F2209)))</f>
        <v>#VALUE!</v>
      </c>
      <c r="L2209" s="21" t="e">
        <f>IF(OR($B2209="",L$3&lt;$D2209+Настройки!$B$7),0,MAX(0,$E2209-MAX(0,SUMIFS(Тех_Движение!$G$2:$G$5111,Тех_Движение!$D$2:$D$5111,$C2209,Тех_Движение!$B$2:$B$5111,"&lt;="&amp;L$3)-$F2209)))</f>
        <v>#VALUE!</v>
      </c>
      <c r="M2209" s="21" t="e">
        <f>IF(OR($B2209="",M$3&lt;$D2209+Настройки!$B$7),0,MAX(0,$E2209-MAX(0,SUMIFS(Тех_Движение!$G$2:$G$5111,Тех_Движение!$D$2:$D$5111,$C2209,Тех_Движение!$B$2:$B$5111,"&lt;="&amp;M$3)-$F2209)))</f>
        <v>#VALUE!</v>
      </c>
      <c r="N2209" s="21" t="e">
        <f>IF(OR($B2209="",N$3&lt;$D2209+Настройки!$B$7),0,MAX(0,$E2209-MAX(0,SUMIFS(Тех_Движение!$G$2:$G$5111,Тех_Движение!$D$2:$D$5111,$C2209,Тех_Движение!$B$2:$B$5111,"&lt;="&amp;N$3)-$F2209)))</f>
        <v>#VALUE!</v>
      </c>
      <c r="O2209" s="21" t="e">
        <f>IF(OR($B2209="",O$3&lt;$D2209+Настройки!$B$7),0,MAX(0,$E2209-MAX(0,SUMIFS(Тех_Движение!$G$2:$G$5111,Тех_Движение!$D$2:$D$5111,$C2209,Тех_Движение!$B$2:$B$5111,"&lt;="&amp;O$3)-$F2209)))</f>
        <v>#VALUE!</v>
      </c>
      <c r="P2209" s="21" t="e">
        <f>IF(OR($B2209="",P$3&lt;$D2209+Настройки!$B$7),0,MAX(0,$E2209-MAX(0,SUMIFS(Тех_Движение!$G$2:$G$5111,Тех_Движение!$D$2:$D$5111,$C2209,Тех_Движение!$B$2:$B$5111,"&lt;="&amp;P$3)-$F2209)))</f>
        <v>#VALUE!</v>
      </c>
      <c r="Q2209" s="21" t="e">
        <f>IF(OR($B2209="",Q$3&lt;$D2209+Настройки!$B$7),0,MAX(0,$E2209-MAX(0,SUMIFS(Тех_Движение!$G$2:$G$5111,Тех_Движение!$D$2:$D$5111,$C2209,Тех_Движение!$B$2:$B$5111,"&lt;="&amp;Q$3)-$F2209)))</f>
        <v>#VALUE!</v>
      </c>
      <c r="R2209" s="21" t="str">
        <f t="shared" si="103"/>
        <v/>
      </c>
      <c r="S2209" s="23" t="str">
        <f>IF($B2209="","",VLOOKUP($C2209,Настройки!$A$11:$L$17,9,FALSE))</f>
        <v/>
      </c>
      <c r="T2209" s="23" t="str">
        <f t="shared" si="104"/>
        <v/>
      </c>
    </row>
    <row r="2210" spans="1:20" x14ac:dyDescent="0.3">
      <c r="A2210" s="20">
        <f>Тех_Движение!$A$2207</f>
        <v>2206</v>
      </c>
      <c r="B2210" s="20" t="str">
        <f>IF(Тех_Движение!$F$2207&gt;0,Тех_Движение!$I$2207,"")</f>
        <v/>
      </c>
      <c r="C2210" s="20" t="str">
        <f>IF($B2210="","",Тех_Движение!$D$2207)</f>
        <v/>
      </c>
      <c r="D2210" s="9" t="str">
        <f>IF($B2210="","",Тех_Движение!$B$2207)</f>
        <v/>
      </c>
      <c r="E2210" s="21" t="str">
        <f>IF($B2210="","",Тех_Движение!$F$2207)</f>
        <v/>
      </c>
      <c r="F2210" s="21" t="str">
        <f>IF($B2210="","",SUMIFS($E$5:$E2209,$C$5:$C2209,$C2210))</f>
        <v/>
      </c>
      <c r="G2210" s="21" t="str">
        <f>IF($B2210="","",MAX(0,$E2210-MAX(0,SUMIFS(Тех_Движение!$G$2:$G$5111,Тех_Движение!$D$2:$D$5111,$C2210,Тех_Движение!$B$2:$B$5111,"&lt;="&amp;Настройки!$B$5-1)-$F2210)))</f>
        <v/>
      </c>
      <c r="H2210" s="21" t="str">
        <f>IF($B2210="","",IF(AND($D2210&gt;=Настройки!$B$5,$D2210&lt;=Настройки!$B$6),$E2210,0))</f>
        <v/>
      </c>
      <c r="I2210" s="21" t="str">
        <f t="shared" si="102"/>
        <v/>
      </c>
      <c r="J2210" s="21" t="str">
        <f>IF($B2210="","",MAX(0,$E2210-MAX(0,SUMIFS(Тех_Движение!$G$2:$G$5111,Тех_Движение!$D$2:$D$5111,$C2210,Тех_Движение!$B$2:$B$5111,"&lt;="&amp;Настройки!$B$6)-$F2210)))</f>
        <v/>
      </c>
      <c r="K2210" s="21" t="e">
        <f>IF(OR($B2210="",K$3&lt;$D2210+Настройки!$B$7),0,MAX(0,$E2210-MAX(0,SUMIFS(Тех_Движение!$G$2:$G$5111,Тех_Движение!$D$2:$D$5111,$C2210,Тех_Движение!$B$2:$B$5111,"&lt;="&amp;K$3)-$F2210)))</f>
        <v>#VALUE!</v>
      </c>
      <c r="L2210" s="21" t="e">
        <f>IF(OR($B2210="",L$3&lt;$D2210+Настройки!$B$7),0,MAX(0,$E2210-MAX(0,SUMIFS(Тех_Движение!$G$2:$G$5111,Тех_Движение!$D$2:$D$5111,$C2210,Тех_Движение!$B$2:$B$5111,"&lt;="&amp;L$3)-$F2210)))</f>
        <v>#VALUE!</v>
      </c>
      <c r="M2210" s="21" t="e">
        <f>IF(OR($B2210="",M$3&lt;$D2210+Настройки!$B$7),0,MAX(0,$E2210-MAX(0,SUMIFS(Тех_Движение!$G$2:$G$5111,Тех_Движение!$D$2:$D$5111,$C2210,Тех_Движение!$B$2:$B$5111,"&lt;="&amp;M$3)-$F2210)))</f>
        <v>#VALUE!</v>
      </c>
      <c r="N2210" s="21" t="e">
        <f>IF(OR($B2210="",N$3&lt;$D2210+Настройки!$B$7),0,MAX(0,$E2210-MAX(0,SUMIFS(Тех_Движение!$G$2:$G$5111,Тех_Движение!$D$2:$D$5111,$C2210,Тех_Движение!$B$2:$B$5111,"&lt;="&amp;N$3)-$F2210)))</f>
        <v>#VALUE!</v>
      </c>
      <c r="O2210" s="21" t="e">
        <f>IF(OR($B2210="",O$3&lt;$D2210+Настройки!$B$7),0,MAX(0,$E2210-MAX(0,SUMIFS(Тех_Движение!$G$2:$G$5111,Тех_Движение!$D$2:$D$5111,$C2210,Тех_Движение!$B$2:$B$5111,"&lt;="&amp;O$3)-$F2210)))</f>
        <v>#VALUE!</v>
      </c>
      <c r="P2210" s="21" t="e">
        <f>IF(OR($B2210="",P$3&lt;$D2210+Настройки!$B$7),0,MAX(0,$E2210-MAX(0,SUMIFS(Тех_Движение!$G$2:$G$5111,Тех_Движение!$D$2:$D$5111,$C2210,Тех_Движение!$B$2:$B$5111,"&lt;="&amp;P$3)-$F2210)))</f>
        <v>#VALUE!</v>
      </c>
      <c r="Q2210" s="21" t="e">
        <f>IF(OR($B2210="",Q$3&lt;$D2210+Настройки!$B$7),0,MAX(0,$E2210-MAX(0,SUMIFS(Тех_Движение!$G$2:$G$5111,Тех_Движение!$D$2:$D$5111,$C2210,Тех_Движение!$B$2:$B$5111,"&lt;="&amp;Q$3)-$F2210)))</f>
        <v>#VALUE!</v>
      </c>
      <c r="R2210" s="21" t="str">
        <f t="shared" si="103"/>
        <v/>
      </c>
      <c r="S2210" s="23" t="str">
        <f>IF($B2210="","",VLOOKUP($C2210,Настройки!$A$11:$L$17,9,FALSE))</f>
        <v/>
      </c>
      <c r="T2210" s="23" t="str">
        <f t="shared" si="104"/>
        <v/>
      </c>
    </row>
    <row r="2211" spans="1:20" x14ac:dyDescent="0.3">
      <c r="A2211" s="20">
        <f>Тех_Движение!$A$2208</f>
        <v>2207</v>
      </c>
      <c r="B2211" s="20" t="str">
        <f>IF(Тех_Движение!$F$2208&gt;0,Тех_Движение!$I$2208,"")</f>
        <v/>
      </c>
      <c r="C2211" s="20" t="str">
        <f>IF($B2211="","",Тех_Движение!$D$2208)</f>
        <v/>
      </c>
      <c r="D2211" s="9" t="str">
        <f>IF($B2211="","",Тех_Движение!$B$2208)</f>
        <v/>
      </c>
      <c r="E2211" s="21" t="str">
        <f>IF($B2211="","",Тех_Движение!$F$2208)</f>
        <v/>
      </c>
      <c r="F2211" s="21" t="str">
        <f>IF($B2211="","",SUMIFS($E$5:$E2210,$C$5:$C2210,$C2211))</f>
        <v/>
      </c>
      <c r="G2211" s="21" t="str">
        <f>IF($B2211="","",MAX(0,$E2211-MAX(0,SUMIFS(Тех_Движение!$G$2:$G$5111,Тех_Движение!$D$2:$D$5111,$C2211,Тех_Движение!$B$2:$B$5111,"&lt;="&amp;Настройки!$B$5-1)-$F2211)))</f>
        <v/>
      </c>
      <c r="H2211" s="21" t="str">
        <f>IF($B2211="","",IF(AND($D2211&gt;=Настройки!$B$5,$D2211&lt;=Настройки!$B$6),$E2211,0))</f>
        <v/>
      </c>
      <c r="I2211" s="21" t="str">
        <f t="shared" si="102"/>
        <v/>
      </c>
      <c r="J2211" s="21" t="str">
        <f>IF($B2211="","",MAX(0,$E2211-MAX(0,SUMIFS(Тех_Движение!$G$2:$G$5111,Тех_Движение!$D$2:$D$5111,$C2211,Тех_Движение!$B$2:$B$5111,"&lt;="&amp;Настройки!$B$6)-$F2211)))</f>
        <v/>
      </c>
      <c r="K2211" s="21" t="e">
        <f>IF(OR($B2211="",K$3&lt;$D2211+Настройки!$B$7),0,MAX(0,$E2211-MAX(0,SUMIFS(Тех_Движение!$G$2:$G$5111,Тех_Движение!$D$2:$D$5111,$C2211,Тех_Движение!$B$2:$B$5111,"&lt;="&amp;K$3)-$F2211)))</f>
        <v>#VALUE!</v>
      </c>
      <c r="L2211" s="21" t="e">
        <f>IF(OR($B2211="",L$3&lt;$D2211+Настройки!$B$7),0,MAX(0,$E2211-MAX(0,SUMIFS(Тех_Движение!$G$2:$G$5111,Тех_Движение!$D$2:$D$5111,$C2211,Тех_Движение!$B$2:$B$5111,"&lt;="&amp;L$3)-$F2211)))</f>
        <v>#VALUE!</v>
      </c>
      <c r="M2211" s="21" t="e">
        <f>IF(OR($B2211="",M$3&lt;$D2211+Настройки!$B$7),0,MAX(0,$E2211-MAX(0,SUMIFS(Тех_Движение!$G$2:$G$5111,Тех_Движение!$D$2:$D$5111,$C2211,Тех_Движение!$B$2:$B$5111,"&lt;="&amp;M$3)-$F2211)))</f>
        <v>#VALUE!</v>
      </c>
      <c r="N2211" s="21" t="e">
        <f>IF(OR($B2211="",N$3&lt;$D2211+Настройки!$B$7),0,MAX(0,$E2211-MAX(0,SUMIFS(Тех_Движение!$G$2:$G$5111,Тех_Движение!$D$2:$D$5111,$C2211,Тех_Движение!$B$2:$B$5111,"&lt;="&amp;N$3)-$F2211)))</f>
        <v>#VALUE!</v>
      </c>
      <c r="O2211" s="21" t="e">
        <f>IF(OR($B2211="",O$3&lt;$D2211+Настройки!$B$7),0,MAX(0,$E2211-MAX(0,SUMIFS(Тех_Движение!$G$2:$G$5111,Тех_Движение!$D$2:$D$5111,$C2211,Тех_Движение!$B$2:$B$5111,"&lt;="&amp;O$3)-$F2211)))</f>
        <v>#VALUE!</v>
      </c>
      <c r="P2211" s="21" t="e">
        <f>IF(OR($B2211="",P$3&lt;$D2211+Настройки!$B$7),0,MAX(0,$E2211-MAX(0,SUMIFS(Тех_Движение!$G$2:$G$5111,Тех_Движение!$D$2:$D$5111,$C2211,Тех_Движение!$B$2:$B$5111,"&lt;="&amp;P$3)-$F2211)))</f>
        <v>#VALUE!</v>
      </c>
      <c r="Q2211" s="21" t="e">
        <f>IF(OR($B2211="",Q$3&lt;$D2211+Настройки!$B$7),0,MAX(0,$E2211-MAX(0,SUMIFS(Тех_Движение!$G$2:$G$5111,Тех_Движение!$D$2:$D$5111,$C2211,Тех_Движение!$B$2:$B$5111,"&lt;="&amp;Q$3)-$F2211)))</f>
        <v>#VALUE!</v>
      </c>
      <c r="R2211" s="21" t="str">
        <f t="shared" si="103"/>
        <v/>
      </c>
      <c r="S2211" s="23" t="str">
        <f>IF($B2211="","",VLOOKUP($C2211,Настройки!$A$11:$L$17,9,FALSE))</f>
        <v/>
      </c>
      <c r="T2211" s="23" t="str">
        <f t="shared" si="104"/>
        <v/>
      </c>
    </row>
    <row r="2212" spans="1:20" x14ac:dyDescent="0.3">
      <c r="A2212" s="20">
        <f>Тех_Движение!$A$2209</f>
        <v>2208</v>
      </c>
      <c r="B2212" s="20" t="str">
        <f>IF(Тех_Движение!$F$2209&gt;0,Тех_Движение!$I$2209,"")</f>
        <v/>
      </c>
      <c r="C2212" s="20" t="str">
        <f>IF($B2212="","",Тех_Движение!$D$2209)</f>
        <v/>
      </c>
      <c r="D2212" s="9" t="str">
        <f>IF($B2212="","",Тех_Движение!$B$2209)</f>
        <v/>
      </c>
      <c r="E2212" s="21" t="str">
        <f>IF($B2212="","",Тех_Движение!$F$2209)</f>
        <v/>
      </c>
      <c r="F2212" s="21" t="str">
        <f>IF($B2212="","",SUMIFS($E$5:$E2211,$C$5:$C2211,$C2212))</f>
        <v/>
      </c>
      <c r="G2212" s="21" t="str">
        <f>IF($B2212="","",MAX(0,$E2212-MAX(0,SUMIFS(Тех_Движение!$G$2:$G$5111,Тех_Движение!$D$2:$D$5111,$C2212,Тех_Движение!$B$2:$B$5111,"&lt;="&amp;Настройки!$B$5-1)-$F2212)))</f>
        <v/>
      </c>
      <c r="H2212" s="21" t="str">
        <f>IF($B2212="","",IF(AND($D2212&gt;=Настройки!$B$5,$D2212&lt;=Настройки!$B$6),$E2212,0))</f>
        <v/>
      </c>
      <c r="I2212" s="21" t="str">
        <f t="shared" si="102"/>
        <v/>
      </c>
      <c r="J2212" s="21" t="str">
        <f>IF($B2212="","",MAX(0,$E2212-MAX(0,SUMIFS(Тех_Движение!$G$2:$G$5111,Тех_Движение!$D$2:$D$5111,$C2212,Тех_Движение!$B$2:$B$5111,"&lt;="&amp;Настройки!$B$6)-$F2212)))</f>
        <v/>
      </c>
      <c r="K2212" s="21" t="e">
        <f>IF(OR($B2212="",K$3&lt;$D2212+Настройки!$B$7),0,MAX(0,$E2212-MAX(0,SUMIFS(Тех_Движение!$G$2:$G$5111,Тех_Движение!$D$2:$D$5111,$C2212,Тех_Движение!$B$2:$B$5111,"&lt;="&amp;K$3)-$F2212)))</f>
        <v>#VALUE!</v>
      </c>
      <c r="L2212" s="21" t="e">
        <f>IF(OR($B2212="",L$3&lt;$D2212+Настройки!$B$7),0,MAX(0,$E2212-MAX(0,SUMIFS(Тех_Движение!$G$2:$G$5111,Тех_Движение!$D$2:$D$5111,$C2212,Тех_Движение!$B$2:$B$5111,"&lt;="&amp;L$3)-$F2212)))</f>
        <v>#VALUE!</v>
      </c>
      <c r="M2212" s="21" t="e">
        <f>IF(OR($B2212="",M$3&lt;$D2212+Настройки!$B$7),0,MAX(0,$E2212-MAX(0,SUMIFS(Тех_Движение!$G$2:$G$5111,Тех_Движение!$D$2:$D$5111,$C2212,Тех_Движение!$B$2:$B$5111,"&lt;="&amp;M$3)-$F2212)))</f>
        <v>#VALUE!</v>
      </c>
      <c r="N2212" s="21" t="e">
        <f>IF(OR($B2212="",N$3&lt;$D2212+Настройки!$B$7),0,MAX(0,$E2212-MAX(0,SUMIFS(Тех_Движение!$G$2:$G$5111,Тех_Движение!$D$2:$D$5111,$C2212,Тех_Движение!$B$2:$B$5111,"&lt;="&amp;N$3)-$F2212)))</f>
        <v>#VALUE!</v>
      </c>
      <c r="O2212" s="21" t="e">
        <f>IF(OR($B2212="",O$3&lt;$D2212+Настройки!$B$7),0,MAX(0,$E2212-MAX(0,SUMIFS(Тех_Движение!$G$2:$G$5111,Тех_Движение!$D$2:$D$5111,$C2212,Тех_Движение!$B$2:$B$5111,"&lt;="&amp;O$3)-$F2212)))</f>
        <v>#VALUE!</v>
      </c>
      <c r="P2212" s="21" t="e">
        <f>IF(OR($B2212="",P$3&lt;$D2212+Настройки!$B$7),0,MAX(0,$E2212-MAX(0,SUMIFS(Тех_Движение!$G$2:$G$5111,Тех_Движение!$D$2:$D$5111,$C2212,Тех_Движение!$B$2:$B$5111,"&lt;="&amp;P$3)-$F2212)))</f>
        <v>#VALUE!</v>
      </c>
      <c r="Q2212" s="21" t="e">
        <f>IF(OR($B2212="",Q$3&lt;$D2212+Настройки!$B$7),0,MAX(0,$E2212-MAX(0,SUMIFS(Тех_Движение!$G$2:$G$5111,Тех_Движение!$D$2:$D$5111,$C2212,Тех_Движение!$B$2:$B$5111,"&lt;="&amp;Q$3)-$F2212)))</f>
        <v>#VALUE!</v>
      </c>
      <c r="R2212" s="21" t="str">
        <f t="shared" si="103"/>
        <v/>
      </c>
      <c r="S2212" s="23" t="str">
        <f>IF($B2212="","",VLOOKUP($C2212,Настройки!$A$11:$L$17,9,FALSE))</f>
        <v/>
      </c>
      <c r="T2212" s="23" t="str">
        <f t="shared" si="104"/>
        <v/>
      </c>
    </row>
    <row r="2213" spans="1:20" x14ac:dyDescent="0.3">
      <c r="A2213" s="20">
        <f>Тех_Движение!$A$2210</f>
        <v>2209</v>
      </c>
      <c r="B2213" s="20" t="str">
        <f>IF(Тех_Движение!$F$2210&gt;0,Тех_Движение!$I$2210,"")</f>
        <v/>
      </c>
      <c r="C2213" s="20" t="str">
        <f>IF($B2213="","",Тех_Движение!$D$2210)</f>
        <v/>
      </c>
      <c r="D2213" s="9" t="str">
        <f>IF($B2213="","",Тех_Движение!$B$2210)</f>
        <v/>
      </c>
      <c r="E2213" s="21" t="str">
        <f>IF($B2213="","",Тех_Движение!$F$2210)</f>
        <v/>
      </c>
      <c r="F2213" s="21" t="str">
        <f>IF($B2213="","",SUMIFS($E$5:$E2212,$C$5:$C2212,$C2213))</f>
        <v/>
      </c>
      <c r="G2213" s="21" t="str">
        <f>IF($B2213="","",MAX(0,$E2213-MAX(0,SUMIFS(Тех_Движение!$G$2:$G$5111,Тех_Движение!$D$2:$D$5111,$C2213,Тех_Движение!$B$2:$B$5111,"&lt;="&amp;Настройки!$B$5-1)-$F2213)))</f>
        <v/>
      </c>
      <c r="H2213" s="21" t="str">
        <f>IF($B2213="","",IF(AND($D2213&gt;=Настройки!$B$5,$D2213&lt;=Настройки!$B$6),$E2213,0))</f>
        <v/>
      </c>
      <c r="I2213" s="21" t="str">
        <f t="shared" si="102"/>
        <v/>
      </c>
      <c r="J2213" s="21" t="str">
        <f>IF($B2213="","",MAX(0,$E2213-MAX(0,SUMIFS(Тех_Движение!$G$2:$G$5111,Тех_Движение!$D$2:$D$5111,$C2213,Тех_Движение!$B$2:$B$5111,"&lt;="&amp;Настройки!$B$6)-$F2213)))</f>
        <v/>
      </c>
      <c r="K2213" s="21" t="e">
        <f>IF(OR($B2213="",K$3&lt;$D2213+Настройки!$B$7),0,MAX(0,$E2213-MAX(0,SUMIFS(Тех_Движение!$G$2:$G$5111,Тех_Движение!$D$2:$D$5111,$C2213,Тех_Движение!$B$2:$B$5111,"&lt;="&amp;K$3)-$F2213)))</f>
        <v>#VALUE!</v>
      </c>
      <c r="L2213" s="21" t="e">
        <f>IF(OR($B2213="",L$3&lt;$D2213+Настройки!$B$7),0,MAX(0,$E2213-MAX(0,SUMIFS(Тех_Движение!$G$2:$G$5111,Тех_Движение!$D$2:$D$5111,$C2213,Тех_Движение!$B$2:$B$5111,"&lt;="&amp;L$3)-$F2213)))</f>
        <v>#VALUE!</v>
      </c>
      <c r="M2213" s="21" t="e">
        <f>IF(OR($B2213="",M$3&lt;$D2213+Настройки!$B$7),0,MAX(0,$E2213-MAX(0,SUMIFS(Тех_Движение!$G$2:$G$5111,Тех_Движение!$D$2:$D$5111,$C2213,Тех_Движение!$B$2:$B$5111,"&lt;="&amp;M$3)-$F2213)))</f>
        <v>#VALUE!</v>
      </c>
      <c r="N2213" s="21" t="e">
        <f>IF(OR($B2213="",N$3&lt;$D2213+Настройки!$B$7),0,MAX(0,$E2213-MAX(0,SUMIFS(Тех_Движение!$G$2:$G$5111,Тех_Движение!$D$2:$D$5111,$C2213,Тех_Движение!$B$2:$B$5111,"&lt;="&amp;N$3)-$F2213)))</f>
        <v>#VALUE!</v>
      </c>
      <c r="O2213" s="21" t="e">
        <f>IF(OR($B2213="",O$3&lt;$D2213+Настройки!$B$7),0,MAX(0,$E2213-MAX(0,SUMIFS(Тех_Движение!$G$2:$G$5111,Тех_Движение!$D$2:$D$5111,$C2213,Тех_Движение!$B$2:$B$5111,"&lt;="&amp;O$3)-$F2213)))</f>
        <v>#VALUE!</v>
      </c>
      <c r="P2213" s="21" t="e">
        <f>IF(OR($B2213="",P$3&lt;$D2213+Настройки!$B$7),0,MAX(0,$E2213-MAX(0,SUMIFS(Тех_Движение!$G$2:$G$5111,Тех_Движение!$D$2:$D$5111,$C2213,Тех_Движение!$B$2:$B$5111,"&lt;="&amp;P$3)-$F2213)))</f>
        <v>#VALUE!</v>
      </c>
      <c r="Q2213" s="21" t="e">
        <f>IF(OR($B2213="",Q$3&lt;$D2213+Настройки!$B$7),0,MAX(0,$E2213-MAX(0,SUMIFS(Тех_Движение!$G$2:$G$5111,Тех_Движение!$D$2:$D$5111,$C2213,Тех_Движение!$B$2:$B$5111,"&lt;="&amp;Q$3)-$F2213)))</f>
        <v>#VALUE!</v>
      </c>
      <c r="R2213" s="21" t="str">
        <f t="shared" si="103"/>
        <v/>
      </c>
      <c r="S2213" s="23" t="str">
        <f>IF($B2213="","",VLOOKUP($C2213,Настройки!$A$11:$L$17,9,FALSE))</f>
        <v/>
      </c>
      <c r="T2213" s="23" t="str">
        <f t="shared" si="104"/>
        <v/>
      </c>
    </row>
    <row r="2214" spans="1:20" x14ac:dyDescent="0.3">
      <c r="A2214" s="20">
        <f>Тех_Движение!$A$2211</f>
        <v>2210</v>
      </c>
      <c r="B2214" s="20" t="str">
        <f>IF(Тех_Движение!$F$2211&gt;0,Тех_Движение!$I$2211,"")</f>
        <v/>
      </c>
      <c r="C2214" s="20" t="str">
        <f>IF($B2214="","",Тех_Движение!$D$2211)</f>
        <v/>
      </c>
      <c r="D2214" s="9" t="str">
        <f>IF($B2214="","",Тех_Движение!$B$2211)</f>
        <v/>
      </c>
      <c r="E2214" s="21" t="str">
        <f>IF($B2214="","",Тех_Движение!$F$2211)</f>
        <v/>
      </c>
      <c r="F2214" s="21" t="str">
        <f>IF($B2214="","",SUMIFS($E$5:$E2213,$C$5:$C2213,$C2214))</f>
        <v/>
      </c>
      <c r="G2214" s="21" t="str">
        <f>IF($B2214="","",MAX(0,$E2214-MAX(0,SUMIFS(Тех_Движение!$G$2:$G$5111,Тех_Движение!$D$2:$D$5111,$C2214,Тех_Движение!$B$2:$B$5111,"&lt;="&amp;Настройки!$B$5-1)-$F2214)))</f>
        <v/>
      </c>
      <c r="H2214" s="21" t="str">
        <f>IF($B2214="","",IF(AND($D2214&gt;=Настройки!$B$5,$D2214&lt;=Настройки!$B$6),$E2214,0))</f>
        <v/>
      </c>
      <c r="I2214" s="21" t="str">
        <f t="shared" si="102"/>
        <v/>
      </c>
      <c r="J2214" s="21" t="str">
        <f>IF($B2214="","",MAX(0,$E2214-MAX(0,SUMIFS(Тех_Движение!$G$2:$G$5111,Тех_Движение!$D$2:$D$5111,$C2214,Тех_Движение!$B$2:$B$5111,"&lt;="&amp;Настройки!$B$6)-$F2214)))</f>
        <v/>
      </c>
      <c r="K2214" s="21" t="e">
        <f>IF(OR($B2214="",K$3&lt;$D2214+Настройки!$B$7),0,MAX(0,$E2214-MAX(0,SUMIFS(Тех_Движение!$G$2:$G$5111,Тех_Движение!$D$2:$D$5111,$C2214,Тех_Движение!$B$2:$B$5111,"&lt;="&amp;K$3)-$F2214)))</f>
        <v>#VALUE!</v>
      </c>
      <c r="L2214" s="21" t="e">
        <f>IF(OR($B2214="",L$3&lt;$D2214+Настройки!$B$7),0,MAX(0,$E2214-MAX(0,SUMIFS(Тех_Движение!$G$2:$G$5111,Тех_Движение!$D$2:$D$5111,$C2214,Тех_Движение!$B$2:$B$5111,"&lt;="&amp;L$3)-$F2214)))</f>
        <v>#VALUE!</v>
      </c>
      <c r="M2214" s="21" t="e">
        <f>IF(OR($B2214="",M$3&lt;$D2214+Настройки!$B$7),0,MAX(0,$E2214-MAX(0,SUMIFS(Тех_Движение!$G$2:$G$5111,Тех_Движение!$D$2:$D$5111,$C2214,Тех_Движение!$B$2:$B$5111,"&lt;="&amp;M$3)-$F2214)))</f>
        <v>#VALUE!</v>
      </c>
      <c r="N2214" s="21" t="e">
        <f>IF(OR($B2214="",N$3&lt;$D2214+Настройки!$B$7),0,MAX(0,$E2214-MAX(0,SUMIFS(Тех_Движение!$G$2:$G$5111,Тех_Движение!$D$2:$D$5111,$C2214,Тех_Движение!$B$2:$B$5111,"&lt;="&amp;N$3)-$F2214)))</f>
        <v>#VALUE!</v>
      </c>
      <c r="O2214" s="21" t="e">
        <f>IF(OR($B2214="",O$3&lt;$D2214+Настройки!$B$7),0,MAX(0,$E2214-MAX(0,SUMIFS(Тех_Движение!$G$2:$G$5111,Тех_Движение!$D$2:$D$5111,$C2214,Тех_Движение!$B$2:$B$5111,"&lt;="&amp;O$3)-$F2214)))</f>
        <v>#VALUE!</v>
      </c>
      <c r="P2214" s="21" t="e">
        <f>IF(OR($B2214="",P$3&lt;$D2214+Настройки!$B$7),0,MAX(0,$E2214-MAX(0,SUMIFS(Тех_Движение!$G$2:$G$5111,Тех_Движение!$D$2:$D$5111,$C2214,Тех_Движение!$B$2:$B$5111,"&lt;="&amp;P$3)-$F2214)))</f>
        <v>#VALUE!</v>
      </c>
      <c r="Q2214" s="21" t="e">
        <f>IF(OR($B2214="",Q$3&lt;$D2214+Настройки!$B$7),0,MAX(0,$E2214-MAX(0,SUMIFS(Тех_Движение!$G$2:$G$5111,Тех_Движение!$D$2:$D$5111,$C2214,Тех_Движение!$B$2:$B$5111,"&lt;="&amp;Q$3)-$F2214)))</f>
        <v>#VALUE!</v>
      </c>
      <c r="R2214" s="21" t="str">
        <f t="shared" si="103"/>
        <v/>
      </c>
      <c r="S2214" s="23" t="str">
        <f>IF($B2214="","",VLOOKUP($C2214,Настройки!$A$11:$L$17,9,FALSE))</f>
        <v/>
      </c>
      <c r="T2214" s="23" t="str">
        <f t="shared" si="104"/>
        <v/>
      </c>
    </row>
    <row r="2215" spans="1:20" x14ac:dyDescent="0.3">
      <c r="A2215" s="20">
        <f>Тех_Движение!$A$2212</f>
        <v>2211</v>
      </c>
      <c r="B2215" s="20" t="str">
        <f>IF(Тех_Движение!$F$2212&gt;0,Тех_Движение!$I$2212,"")</f>
        <v/>
      </c>
      <c r="C2215" s="20" t="str">
        <f>IF($B2215="","",Тех_Движение!$D$2212)</f>
        <v/>
      </c>
      <c r="D2215" s="9" t="str">
        <f>IF($B2215="","",Тех_Движение!$B$2212)</f>
        <v/>
      </c>
      <c r="E2215" s="21" t="str">
        <f>IF($B2215="","",Тех_Движение!$F$2212)</f>
        <v/>
      </c>
      <c r="F2215" s="21" t="str">
        <f>IF($B2215="","",SUMIFS($E$5:$E2214,$C$5:$C2214,$C2215))</f>
        <v/>
      </c>
      <c r="G2215" s="21" t="str">
        <f>IF($B2215="","",MAX(0,$E2215-MAX(0,SUMIFS(Тех_Движение!$G$2:$G$5111,Тех_Движение!$D$2:$D$5111,$C2215,Тех_Движение!$B$2:$B$5111,"&lt;="&amp;Настройки!$B$5-1)-$F2215)))</f>
        <v/>
      </c>
      <c r="H2215" s="21" t="str">
        <f>IF($B2215="","",IF(AND($D2215&gt;=Настройки!$B$5,$D2215&lt;=Настройки!$B$6),$E2215,0))</f>
        <v/>
      </c>
      <c r="I2215" s="21" t="str">
        <f t="shared" si="102"/>
        <v/>
      </c>
      <c r="J2215" s="21" t="str">
        <f>IF($B2215="","",MAX(0,$E2215-MAX(0,SUMIFS(Тех_Движение!$G$2:$G$5111,Тех_Движение!$D$2:$D$5111,$C2215,Тех_Движение!$B$2:$B$5111,"&lt;="&amp;Настройки!$B$6)-$F2215)))</f>
        <v/>
      </c>
      <c r="K2215" s="21" t="e">
        <f>IF(OR($B2215="",K$3&lt;$D2215+Настройки!$B$7),0,MAX(0,$E2215-MAX(0,SUMIFS(Тех_Движение!$G$2:$G$5111,Тех_Движение!$D$2:$D$5111,$C2215,Тех_Движение!$B$2:$B$5111,"&lt;="&amp;K$3)-$F2215)))</f>
        <v>#VALUE!</v>
      </c>
      <c r="L2215" s="21" t="e">
        <f>IF(OR($B2215="",L$3&lt;$D2215+Настройки!$B$7),0,MAX(0,$E2215-MAX(0,SUMIFS(Тех_Движение!$G$2:$G$5111,Тех_Движение!$D$2:$D$5111,$C2215,Тех_Движение!$B$2:$B$5111,"&lt;="&amp;L$3)-$F2215)))</f>
        <v>#VALUE!</v>
      </c>
      <c r="M2215" s="21" t="e">
        <f>IF(OR($B2215="",M$3&lt;$D2215+Настройки!$B$7),0,MAX(0,$E2215-MAX(0,SUMIFS(Тех_Движение!$G$2:$G$5111,Тех_Движение!$D$2:$D$5111,$C2215,Тех_Движение!$B$2:$B$5111,"&lt;="&amp;M$3)-$F2215)))</f>
        <v>#VALUE!</v>
      </c>
      <c r="N2215" s="21" t="e">
        <f>IF(OR($B2215="",N$3&lt;$D2215+Настройки!$B$7),0,MAX(0,$E2215-MAX(0,SUMIFS(Тех_Движение!$G$2:$G$5111,Тех_Движение!$D$2:$D$5111,$C2215,Тех_Движение!$B$2:$B$5111,"&lt;="&amp;N$3)-$F2215)))</f>
        <v>#VALUE!</v>
      </c>
      <c r="O2215" s="21" t="e">
        <f>IF(OR($B2215="",O$3&lt;$D2215+Настройки!$B$7),0,MAX(0,$E2215-MAX(0,SUMIFS(Тех_Движение!$G$2:$G$5111,Тех_Движение!$D$2:$D$5111,$C2215,Тех_Движение!$B$2:$B$5111,"&lt;="&amp;O$3)-$F2215)))</f>
        <v>#VALUE!</v>
      </c>
      <c r="P2215" s="21" t="e">
        <f>IF(OR($B2215="",P$3&lt;$D2215+Настройки!$B$7),0,MAX(0,$E2215-MAX(0,SUMIFS(Тех_Движение!$G$2:$G$5111,Тех_Движение!$D$2:$D$5111,$C2215,Тех_Движение!$B$2:$B$5111,"&lt;="&amp;P$3)-$F2215)))</f>
        <v>#VALUE!</v>
      </c>
      <c r="Q2215" s="21" t="e">
        <f>IF(OR($B2215="",Q$3&lt;$D2215+Настройки!$B$7),0,MAX(0,$E2215-MAX(0,SUMIFS(Тех_Движение!$G$2:$G$5111,Тех_Движение!$D$2:$D$5111,$C2215,Тех_Движение!$B$2:$B$5111,"&lt;="&amp;Q$3)-$F2215)))</f>
        <v>#VALUE!</v>
      </c>
      <c r="R2215" s="21" t="str">
        <f t="shared" si="103"/>
        <v/>
      </c>
      <c r="S2215" s="23" t="str">
        <f>IF($B2215="","",VLOOKUP($C2215,Настройки!$A$11:$L$17,9,FALSE))</f>
        <v/>
      </c>
      <c r="T2215" s="23" t="str">
        <f t="shared" si="104"/>
        <v/>
      </c>
    </row>
    <row r="2216" spans="1:20" x14ac:dyDescent="0.3">
      <c r="A2216" s="20">
        <f>Тех_Движение!$A$2213</f>
        <v>2212</v>
      </c>
      <c r="B2216" s="20" t="str">
        <f>IF(Тех_Движение!$F$2213&gt;0,Тех_Движение!$I$2213,"")</f>
        <v/>
      </c>
      <c r="C2216" s="20" t="str">
        <f>IF($B2216="","",Тех_Движение!$D$2213)</f>
        <v/>
      </c>
      <c r="D2216" s="9" t="str">
        <f>IF($B2216="","",Тех_Движение!$B$2213)</f>
        <v/>
      </c>
      <c r="E2216" s="21" t="str">
        <f>IF($B2216="","",Тех_Движение!$F$2213)</f>
        <v/>
      </c>
      <c r="F2216" s="21" t="str">
        <f>IF($B2216="","",SUMIFS($E$5:$E2215,$C$5:$C2215,$C2216))</f>
        <v/>
      </c>
      <c r="G2216" s="21" t="str">
        <f>IF($B2216="","",MAX(0,$E2216-MAX(0,SUMIFS(Тех_Движение!$G$2:$G$5111,Тех_Движение!$D$2:$D$5111,$C2216,Тех_Движение!$B$2:$B$5111,"&lt;="&amp;Настройки!$B$5-1)-$F2216)))</f>
        <v/>
      </c>
      <c r="H2216" s="21" t="str">
        <f>IF($B2216="","",IF(AND($D2216&gt;=Настройки!$B$5,$D2216&lt;=Настройки!$B$6),$E2216,0))</f>
        <v/>
      </c>
      <c r="I2216" s="21" t="str">
        <f t="shared" si="102"/>
        <v/>
      </c>
      <c r="J2216" s="21" t="str">
        <f>IF($B2216="","",MAX(0,$E2216-MAX(0,SUMIFS(Тех_Движение!$G$2:$G$5111,Тех_Движение!$D$2:$D$5111,$C2216,Тех_Движение!$B$2:$B$5111,"&lt;="&amp;Настройки!$B$6)-$F2216)))</f>
        <v/>
      </c>
      <c r="K2216" s="21" t="e">
        <f>IF(OR($B2216="",K$3&lt;$D2216+Настройки!$B$7),0,MAX(0,$E2216-MAX(0,SUMIFS(Тех_Движение!$G$2:$G$5111,Тех_Движение!$D$2:$D$5111,$C2216,Тех_Движение!$B$2:$B$5111,"&lt;="&amp;K$3)-$F2216)))</f>
        <v>#VALUE!</v>
      </c>
      <c r="L2216" s="21" t="e">
        <f>IF(OR($B2216="",L$3&lt;$D2216+Настройки!$B$7),0,MAX(0,$E2216-MAX(0,SUMIFS(Тех_Движение!$G$2:$G$5111,Тех_Движение!$D$2:$D$5111,$C2216,Тех_Движение!$B$2:$B$5111,"&lt;="&amp;L$3)-$F2216)))</f>
        <v>#VALUE!</v>
      </c>
      <c r="M2216" s="21" t="e">
        <f>IF(OR($B2216="",M$3&lt;$D2216+Настройки!$B$7),0,MAX(0,$E2216-MAX(0,SUMIFS(Тех_Движение!$G$2:$G$5111,Тех_Движение!$D$2:$D$5111,$C2216,Тех_Движение!$B$2:$B$5111,"&lt;="&amp;M$3)-$F2216)))</f>
        <v>#VALUE!</v>
      </c>
      <c r="N2216" s="21" t="e">
        <f>IF(OR($B2216="",N$3&lt;$D2216+Настройки!$B$7),0,MAX(0,$E2216-MAX(0,SUMIFS(Тех_Движение!$G$2:$G$5111,Тех_Движение!$D$2:$D$5111,$C2216,Тех_Движение!$B$2:$B$5111,"&lt;="&amp;N$3)-$F2216)))</f>
        <v>#VALUE!</v>
      </c>
      <c r="O2216" s="21" t="e">
        <f>IF(OR($B2216="",O$3&lt;$D2216+Настройки!$B$7),0,MAX(0,$E2216-MAX(0,SUMIFS(Тех_Движение!$G$2:$G$5111,Тех_Движение!$D$2:$D$5111,$C2216,Тех_Движение!$B$2:$B$5111,"&lt;="&amp;O$3)-$F2216)))</f>
        <v>#VALUE!</v>
      </c>
      <c r="P2216" s="21" t="e">
        <f>IF(OR($B2216="",P$3&lt;$D2216+Настройки!$B$7),0,MAX(0,$E2216-MAX(0,SUMIFS(Тех_Движение!$G$2:$G$5111,Тех_Движение!$D$2:$D$5111,$C2216,Тех_Движение!$B$2:$B$5111,"&lt;="&amp;P$3)-$F2216)))</f>
        <v>#VALUE!</v>
      </c>
      <c r="Q2216" s="21" t="e">
        <f>IF(OR($B2216="",Q$3&lt;$D2216+Настройки!$B$7),0,MAX(0,$E2216-MAX(0,SUMIFS(Тех_Движение!$G$2:$G$5111,Тех_Движение!$D$2:$D$5111,$C2216,Тех_Движение!$B$2:$B$5111,"&lt;="&amp;Q$3)-$F2216)))</f>
        <v>#VALUE!</v>
      </c>
      <c r="R2216" s="21" t="str">
        <f t="shared" si="103"/>
        <v/>
      </c>
      <c r="S2216" s="23" t="str">
        <f>IF($B2216="","",VLOOKUP($C2216,Настройки!$A$11:$L$17,9,FALSE))</f>
        <v/>
      </c>
      <c r="T2216" s="23" t="str">
        <f t="shared" si="104"/>
        <v/>
      </c>
    </row>
    <row r="2217" spans="1:20" x14ac:dyDescent="0.3">
      <c r="A2217" s="20">
        <f>Тех_Движение!$A$2214</f>
        <v>2213</v>
      </c>
      <c r="B2217" s="20" t="str">
        <f>IF(Тех_Движение!$F$2214&gt;0,Тех_Движение!$I$2214,"")</f>
        <v/>
      </c>
      <c r="C2217" s="20" t="str">
        <f>IF($B2217="","",Тех_Движение!$D$2214)</f>
        <v/>
      </c>
      <c r="D2217" s="9" t="str">
        <f>IF($B2217="","",Тех_Движение!$B$2214)</f>
        <v/>
      </c>
      <c r="E2217" s="21" t="str">
        <f>IF($B2217="","",Тех_Движение!$F$2214)</f>
        <v/>
      </c>
      <c r="F2217" s="21" t="str">
        <f>IF($B2217="","",SUMIFS($E$5:$E2216,$C$5:$C2216,$C2217))</f>
        <v/>
      </c>
      <c r="G2217" s="21" t="str">
        <f>IF($B2217="","",MAX(0,$E2217-MAX(0,SUMIFS(Тех_Движение!$G$2:$G$5111,Тех_Движение!$D$2:$D$5111,$C2217,Тех_Движение!$B$2:$B$5111,"&lt;="&amp;Настройки!$B$5-1)-$F2217)))</f>
        <v/>
      </c>
      <c r="H2217" s="21" t="str">
        <f>IF($B2217="","",IF(AND($D2217&gt;=Настройки!$B$5,$D2217&lt;=Настройки!$B$6),$E2217,0))</f>
        <v/>
      </c>
      <c r="I2217" s="21" t="str">
        <f t="shared" si="102"/>
        <v/>
      </c>
      <c r="J2217" s="21" t="str">
        <f>IF($B2217="","",MAX(0,$E2217-MAX(0,SUMIFS(Тех_Движение!$G$2:$G$5111,Тех_Движение!$D$2:$D$5111,$C2217,Тех_Движение!$B$2:$B$5111,"&lt;="&amp;Настройки!$B$6)-$F2217)))</f>
        <v/>
      </c>
      <c r="K2217" s="21" t="e">
        <f>IF(OR($B2217="",K$3&lt;$D2217+Настройки!$B$7),0,MAX(0,$E2217-MAX(0,SUMIFS(Тех_Движение!$G$2:$G$5111,Тех_Движение!$D$2:$D$5111,$C2217,Тех_Движение!$B$2:$B$5111,"&lt;="&amp;K$3)-$F2217)))</f>
        <v>#VALUE!</v>
      </c>
      <c r="L2217" s="21" t="e">
        <f>IF(OR($B2217="",L$3&lt;$D2217+Настройки!$B$7),0,MAX(0,$E2217-MAX(0,SUMIFS(Тех_Движение!$G$2:$G$5111,Тех_Движение!$D$2:$D$5111,$C2217,Тех_Движение!$B$2:$B$5111,"&lt;="&amp;L$3)-$F2217)))</f>
        <v>#VALUE!</v>
      </c>
      <c r="M2217" s="21" t="e">
        <f>IF(OR($B2217="",M$3&lt;$D2217+Настройки!$B$7),0,MAX(0,$E2217-MAX(0,SUMIFS(Тех_Движение!$G$2:$G$5111,Тех_Движение!$D$2:$D$5111,$C2217,Тех_Движение!$B$2:$B$5111,"&lt;="&amp;M$3)-$F2217)))</f>
        <v>#VALUE!</v>
      </c>
      <c r="N2217" s="21" t="e">
        <f>IF(OR($B2217="",N$3&lt;$D2217+Настройки!$B$7),0,MAX(0,$E2217-MAX(0,SUMIFS(Тех_Движение!$G$2:$G$5111,Тех_Движение!$D$2:$D$5111,$C2217,Тех_Движение!$B$2:$B$5111,"&lt;="&amp;N$3)-$F2217)))</f>
        <v>#VALUE!</v>
      </c>
      <c r="O2217" s="21" t="e">
        <f>IF(OR($B2217="",O$3&lt;$D2217+Настройки!$B$7),0,MAX(0,$E2217-MAX(0,SUMIFS(Тех_Движение!$G$2:$G$5111,Тех_Движение!$D$2:$D$5111,$C2217,Тех_Движение!$B$2:$B$5111,"&lt;="&amp;O$3)-$F2217)))</f>
        <v>#VALUE!</v>
      </c>
      <c r="P2217" s="21" t="e">
        <f>IF(OR($B2217="",P$3&lt;$D2217+Настройки!$B$7),0,MAX(0,$E2217-MAX(0,SUMIFS(Тех_Движение!$G$2:$G$5111,Тех_Движение!$D$2:$D$5111,$C2217,Тех_Движение!$B$2:$B$5111,"&lt;="&amp;P$3)-$F2217)))</f>
        <v>#VALUE!</v>
      </c>
      <c r="Q2217" s="21" t="e">
        <f>IF(OR($B2217="",Q$3&lt;$D2217+Настройки!$B$7),0,MAX(0,$E2217-MAX(0,SUMIFS(Тех_Движение!$G$2:$G$5111,Тех_Движение!$D$2:$D$5111,$C2217,Тех_Движение!$B$2:$B$5111,"&lt;="&amp;Q$3)-$F2217)))</f>
        <v>#VALUE!</v>
      </c>
      <c r="R2217" s="21" t="str">
        <f t="shared" si="103"/>
        <v/>
      </c>
      <c r="S2217" s="23" t="str">
        <f>IF($B2217="","",VLOOKUP($C2217,Настройки!$A$11:$L$17,9,FALSE))</f>
        <v/>
      </c>
      <c r="T2217" s="23" t="str">
        <f t="shared" si="104"/>
        <v/>
      </c>
    </row>
    <row r="2218" spans="1:20" x14ac:dyDescent="0.3">
      <c r="A2218" s="20">
        <f>Тех_Движение!$A$2215</f>
        <v>2214</v>
      </c>
      <c r="B2218" s="20" t="str">
        <f>IF(Тех_Движение!$F$2215&gt;0,Тех_Движение!$I$2215,"")</f>
        <v/>
      </c>
      <c r="C2218" s="20" t="str">
        <f>IF($B2218="","",Тех_Движение!$D$2215)</f>
        <v/>
      </c>
      <c r="D2218" s="9" t="str">
        <f>IF($B2218="","",Тех_Движение!$B$2215)</f>
        <v/>
      </c>
      <c r="E2218" s="21" t="str">
        <f>IF($B2218="","",Тех_Движение!$F$2215)</f>
        <v/>
      </c>
      <c r="F2218" s="21" t="str">
        <f>IF($B2218="","",SUMIFS($E$5:$E2217,$C$5:$C2217,$C2218))</f>
        <v/>
      </c>
      <c r="G2218" s="21" t="str">
        <f>IF($B2218="","",MAX(0,$E2218-MAX(0,SUMIFS(Тех_Движение!$G$2:$G$5111,Тех_Движение!$D$2:$D$5111,$C2218,Тех_Движение!$B$2:$B$5111,"&lt;="&amp;Настройки!$B$5-1)-$F2218)))</f>
        <v/>
      </c>
      <c r="H2218" s="21" t="str">
        <f>IF($B2218="","",IF(AND($D2218&gt;=Настройки!$B$5,$D2218&lt;=Настройки!$B$6),$E2218,0))</f>
        <v/>
      </c>
      <c r="I2218" s="21" t="str">
        <f t="shared" si="102"/>
        <v/>
      </c>
      <c r="J2218" s="21" t="str">
        <f>IF($B2218="","",MAX(0,$E2218-MAX(0,SUMIFS(Тех_Движение!$G$2:$G$5111,Тех_Движение!$D$2:$D$5111,$C2218,Тех_Движение!$B$2:$B$5111,"&lt;="&amp;Настройки!$B$6)-$F2218)))</f>
        <v/>
      </c>
      <c r="K2218" s="21" t="e">
        <f>IF(OR($B2218="",K$3&lt;$D2218+Настройки!$B$7),0,MAX(0,$E2218-MAX(0,SUMIFS(Тех_Движение!$G$2:$G$5111,Тех_Движение!$D$2:$D$5111,$C2218,Тех_Движение!$B$2:$B$5111,"&lt;="&amp;K$3)-$F2218)))</f>
        <v>#VALUE!</v>
      </c>
      <c r="L2218" s="21" t="e">
        <f>IF(OR($B2218="",L$3&lt;$D2218+Настройки!$B$7),0,MAX(0,$E2218-MAX(0,SUMIFS(Тех_Движение!$G$2:$G$5111,Тех_Движение!$D$2:$D$5111,$C2218,Тех_Движение!$B$2:$B$5111,"&lt;="&amp;L$3)-$F2218)))</f>
        <v>#VALUE!</v>
      </c>
      <c r="M2218" s="21" t="e">
        <f>IF(OR($B2218="",M$3&lt;$D2218+Настройки!$B$7),0,MAX(0,$E2218-MAX(0,SUMIFS(Тех_Движение!$G$2:$G$5111,Тех_Движение!$D$2:$D$5111,$C2218,Тех_Движение!$B$2:$B$5111,"&lt;="&amp;M$3)-$F2218)))</f>
        <v>#VALUE!</v>
      </c>
      <c r="N2218" s="21" t="e">
        <f>IF(OR($B2218="",N$3&lt;$D2218+Настройки!$B$7),0,MAX(0,$E2218-MAX(0,SUMIFS(Тех_Движение!$G$2:$G$5111,Тех_Движение!$D$2:$D$5111,$C2218,Тех_Движение!$B$2:$B$5111,"&lt;="&amp;N$3)-$F2218)))</f>
        <v>#VALUE!</v>
      </c>
      <c r="O2218" s="21" t="e">
        <f>IF(OR($B2218="",O$3&lt;$D2218+Настройки!$B$7),0,MAX(0,$E2218-MAX(0,SUMIFS(Тех_Движение!$G$2:$G$5111,Тех_Движение!$D$2:$D$5111,$C2218,Тех_Движение!$B$2:$B$5111,"&lt;="&amp;O$3)-$F2218)))</f>
        <v>#VALUE!</v>
      </c>
      <c r="P2218" s="21" t="e">
        <f>IF(OR($B2218="",P$3&lt;$D2218+Настройки!$B$7),0,MAX(0,$E2218-MAX(0,SUMIFS(Тех_Движение!$G$2:$G$5111,Тех_Движение!$D$2:$D$5111,$C2218,Тех_Движение!$B$2:$B$5111,"&lt;="&amp;P$3)-$F2218)))</f>
        <v>#VALUE!</v>
      </c>
      <c r="Q2218" s="21" t="e">
        <f>IF(OR($B2218="",Q$3&lt;$D2218+Настройки!$B$7),0,MAX(0,$E2218-MAX(0,SUMIFS(Тех_Движение!$G$2:$G$5111,Тех_Движение!$D$2:$D$5111,$C2218,Тех_Движение!$B$2:$B$5111,"&lt;="&amp;Q$3)-$F2218)))</f>
        <v>#VALUE!</v>
      </c>
      <c r="R2218" s="21" t="str">
        <f t="shared" si="103"/>
        <v/>
      </c>
      <c r="S2218" s="23" t="str">
        <f>IF($B2218="","",VLOOKUP($C2218,Настройки!$A$11:$L$17,9,FALSE))</f>
        <v/>
      </c>
      <c r="T2218" s="23" t="str">
        <f t="shared" si="104"/>
        <v/>
      </c>
    </row>
    <row r="2219" spans="1:20" x14ac:dyDescent="0.3">
      <c r="A2219" s="20">
        <f>Тех_Движение!$A$2216</f>
        <v>2215</v>
      </c>
      <c r="B2219" s="20" t="str">
        <f>IF(Тех_Движение!$F$2216&gt;0,Тех_Движение!$I$2216,"")</f>
        <v/>
      </c>
      <c r="C2219" s="20" t="str">
        <f>IF($B2219="","",Тех_Движение!$D$2216)</f>
        <v/>
      </c>
      <c r="D2219" s="9" t="str">
        <f>IF($B2219="","",Тех_Движение!$B$2216)</f>
        <v/>
      </c>
      <c r="E2219" s="21" t="str">
        <f>IF($B2219="","",Тех_Движение!$F$2216)</f>
        <v/>
      </c>
      <c r="F2219" s="21" t="str">
        <f>IF($B2219="","",SUMIFS($E$5:$E2218,$C$5:$C2218,$C2219))</f>
        <v/>
      </c>
      <c r="G2219" s="21" t="str">
        <f>IF($B2219="","",MAX(0,$E2219-MAX(0,SUMIFS(Тех_Движение!$G$2:$G$5111,Тех_Движение!$D$2:$D$5111,$C2219,Тех_Движение!$B$2:$B$5111,"&lt;="&amp;Настройки!$B$5-1)-$F2219)))</f>
        <v/>
      </c>
      <c r="H2219" s="21" t="str">
        <f>IF($B2219="","",IF(AND($D2219&gt;=Настройки!$B$5,$D2219&lt;=Настройки!$B$6),$E2219,0))</f>
        <v/>
      </c>
      <c r="I2219" s="21" t="str">
        <f t="shared" si="102"/>
        <v/>
      </c>
      <c r="J2219" s="21" t="str">
        <f>IF($B2219="","",MAX(0,$E2219-MAX(0,SUMIFS(Тех_Движение!$G$2:$G$5111,Тех_Движение!$D$2:$D$5111,$C2219,Тех_Движение!$B$2:$B$5111,"&lt;="&amp;Настройки!$B$6)-$F2219)))</f>
        <v/>
      </c>
      <c r="K2219" s="21" t="e">
        <f>IF(OR($B2219="",K$3&lt;$D2219+Настройки!$B$7),0,MAX(0,$E2219-MAX(0,SUMIFS(Тех_Движение!$G$2:$G$5111,Тех_Движение!$D$2:$D$5111,$C2219,Тех_Движение!$B$2:$B$5111,"&lt;="&amp;K$3)-$F2219)))</f>
        <v>#VALUE!</v>
      </c>
      <c r="L2219" s="21" t="e">
        <f>IF(OR($B2219="",L$3&lt;$D2219+Настройки!$B$7),0,MAX(0,$E2219-MAX(0,SUMIFS(Тех_Движение!$G$2:$G$5111,Тех_Движение!$D$2:$D$5111,$C2219,Тех_Движение!$B$2:$B$5111,"&lt;="&amp;L$3)-$F2219)))</f>
        <v>#VALUE!</v>
      </c>
      <c r="M2219" s="21" t="e">
        <f>IF(OR($B2219="",M$3&lt;$D2219+Настройки!$B$7),0,MAX(0,$E2219-MAX(0,SUMIFS(Тех_Движение!$G$2:$G$5111,Тех_Движение!$D$2:$D$5111,$C2219,Тех_Движение!$B$2:$B$5111,"&lt;="&amp;M$3)-$F2219)))</f>
        <v>#VALUE!</v>
      </c>
      <c r="N2219" s="21" t="e">
        <f>IF(OR($B2219="",N$3&lt;$D2219+Настройки!$B$7),0,MAX(0,$E2219-MAX(0,SUMIFS(Тех_Движение!$G$2:$G$5111,Тех_Движение!$D$2:$D$5111,$C2219,Тех_Движение!$B$2:$B$5111,"&lt;="&amp;N$3)-$F2219)))</f>
        <v>#VALUE!</v>
      </c>
      <c r="O2219" s="21" t="e">
        <f>IF(OR($B2219="",O$3&lt;$D2219+Настройки!$B$7),0,MAX(0,$E2219-MAX(0,SUMIFS(Тех_Движение!$G$2:$G$5111,Тех_Движение!$D$2:$D$5111,$C2219,Тех_Движение!$B$2:$B$5111,"&lt;="&amp;O$3)-$F2219)))</f>
        <v>#VALUE!</v>
      </c>
      <c r="P2219" s="21" t="e">
        <f>IF(OR($B2219="",P$3&lt;$D2219+Настройки!$B$7),0,MAX(0,$E2219-MAX(0,SUMIFS(Тех_Движение!$G$2:$G$5111,Тех_Движение!$D$2:$D$5111,$C2219,Тех_Движение!$B$2:$B$5111,"&lt;="&amp;P$3)-$F2219)))</f>
        <v>#VALUE!</v>
      </c>
      <c r="Q2219" s="21" t="e">
        <f>IF(OR($B2219="",Q$3&lt;$D2219+Настройки!$B$7),0,MAX(0,$E2219-MAX(0,SUMIFS(Тех_Движение!$G$2:$G$5111,Тех_Движение!$D$2:$D$5111,$C2219,Тех_Движение!$B$2:$B$5111,"&lt;="&amp;Q$3)-$F2219)))</f>
        <v>#VALUE!</v>
      </c>
      <c r="R2219" s="21" t="str">
        <f t="shared" si="103"/>
        <v/>
      </c>
      <c r="S2219" s="23" t="str">
        <f>IF($B2219="","",VLOOKUP($C2219,Настройки!$A$11:$L$17,9,FALSE))</f>
        <v/>
      </c>
      <c r="T2219" s="23" t="str">
        <f t="shared" si="104"/>
        <v/>
      </c>
    </row>
    <row r="2220" spans="1:20" x14ac:dyDescent="0.3">
      <c r="A2220" s="20">
        <f>Тех_Движение!$A$2217</f>
        <v>2216</v>
      </c>
      <c r="B2220" s="20" t="str">
        <f>IF(Тех_Движение!$F$2217&gt;0,Тех_Движение!$I$2217,"")</f>
        <v/>
      </c>
      <c r="C2220" s="20" t="str">
        <f>IF($B2220="","",Тех_Движение!$D$2217)</f>
        <v/>
      </c>
      <c r="D2220" s="9" t="str">
        <f>IF($B2220="","",Тех_Движение!$B$2217)</f>
        <v/>
      </c>
      <c r="E2220" s="21" t="str">
        <f>IF($B2220="","",Тех_Движение!$F$2217)</f>
        <v/>
      </c>
      <c r="F2220" s="21" t="str">
        <f>IF($B2220="","",SUMIFS($E$5:$E2219,$C$5:$C2219,$C2220))</f>
        <v/>
      </c>
      <c r="G2220" s="21" t="str">
        <f>IF($B2220="","",MAX(0,$E2220-MAX(0,SUMIFS(Тех_Движение!$G$2:$G$5111,Тех_Движение!$D$2:$D$5111,$C2220,Тех_Движение!$B$2:$B$5111,"&lt;="&amp;Настройки!$B$5-1)-$F2220)))</f>
        <v/>
      </c>
      <c r="H2220" s="21" t="str">
        <f>IF($B2220="","",IF(AND($D2220&gt;=Настройки!$B$5,$D2220&lt;=Настройки!$B$6),$E2220,0))</f>
        <v/>
      </c>
      <c r="I2220" s="21" t="str">
        <f t="shared" si="102"/>
        <v/>
      </c>
      <c r="J2220" s="21" t="str">
        <f>IF($B2220="","",MAX(0,$E2220-MAX(0,SUMIFS(Тех_Движение!$G$2:$G$5111,Тех_Движение!$D$2:$D$5111,$C2220,Тех_Движение!$B$2:$B$5111,"&lt;="&amp;Настройки!$B$6)-$F2220)))</f>
        <v/>
      </c>
      <c r="K2220" s="21" t="e">
        <f>IF(OR($B2220="",K$3&lt;$D2220+Настройки!$B$7),0,MAX(0,$E2220-MAX(0,SUMIFS(Тех_Движение!$G$2:$G$5111,Тех_Движение!$D$2:$D$5111,$C2220,Тех_Движение!$B$2:$B$5111,"&lt;="&amp;K$3)-$F2220)))</f>
        <v>#VALUE!</v>
      </c>
      <c r="L2220" s="21" t="e">
        <f>IF(OR($B2220="",L$3&lt;$D2220+Настройки!$B$7),0,MAX(0,$E2220-MAX(0,SUMIFS(Тех_Движение!$G$2:$G$5111,Тех_Движение!$D$2:$D$5111,$C2220,Тех_Движение!$B$2:$B$5111,"&lt;="&amp;L$3)-$F2220)))</f>
        <v>#VALUE!</v>
      </c>
      <c r="M2220" s="21" t="e">
        <f>IF(OR($B2220="",M$3&lt;$D2220+Настройки!$B$7),0,MAX(0,$E2220-MAX(0,SUMIFS(Тех_Движение!$G$2:$G$5111,Тех_Движение!$D$2:$D$5111,$C2220,Тех_Движение!$B$2:$B$5111,"&lt;="&amp;M$3)-$F2220)))</f>
        <v>#VALUE!</v>
      </c>
      <c r="N2220" s="21" t="e">
        <f>IF(OR($B2220="",N$3&lt;$D2220+Настройки!$B$7),0,MAX(0,$E2220-MAX(0,SUMIFS(Тех_Движение!$G$2:$G$5111,Тех_Движение!$D$2:$D$5111,$C2220,Тех_Движение!$B$2:$B$5111,"&lt;="&amp;N$3)-$F2220)))</f>
        <v>#VALUE!</v>
      </c>
      <c r="O2220" s="21" t="e">
        <f>IF(OR($B2220="",O$3&lt;$D2220+Настройки!$B$7),0,MAX(0,$E2220-MAX(0,SUMIFS(Тех_Движение!$G$2:$G$5111,Тех_Движение!$D$2:$D$5111,$C2220,Тех_Движение!$B$2:$B$5111,"&lt;="&amp;O$3)-$F2220)))</f>
        <v>#VALUE!</v>
      </c>
      <c r="P2220" s="21" t="e">
        <f>IF(OR($B2220="",P$3&lt;$D2220+Настройки!$B$7),0,MAX(0,$E2220-MAX(0,SUMIFS(Тех_Движение!$G$2:$G$5111,Тех_Движение!$D$2:$D$5111,$C2220,Тех_Движение!$B$2:$B$5111,"&lt;="&amp;P$3)-$F2220)))</f>
        <v>#VALUE!</v>
      </c>
      <c r="Q2220" s="21" t="e">
        <f>IF(OR($B2220="",Q$3&lt;$D2220+Настройки!$B$7),0,MAX(0,$E2220-MAX(0,SUMIFS(Тех_Движение!$G$2:$G$5111,Тех_Движение!$D$2:$D$5111,$C2220,Тех_Движение!$B$2:$B$5111,"&lt;="&amp;Q$3)-$F2220)))</f>
        <v>#VALUE!</v>
      </c>
      <c r="R2220" s="21" t="str">
        <f t="shared" si="103"/>
        <v/>
      </c>
      <c r="S2220" s="23" t="str">
        <f>IF($B2220="","",VLOOKUP($C2220,Настройки!$A$11:$L$17,9,FALSE))</f>
        <v/>
      </c>
      <c r="T2220" s="23" t="str">
        <f t="shared" si="104"/>
        <v/>
      </c>
    </row>
    <row r="2221" spans="1:20" x14ac:dyDescent="0.3">
      <c r="A2221" s="20">
        <f>Тех_Движение!$A$2218</f>
        <v>2217</v>
      </c>
      <c r="B2221" s="20" t="str">
        <f>IF(Тех_Движение!$F$2218&gt;0,Тех_Движение!$I$2218,"")</f>
        <v/>
      </c>
      <c r="C2221" s="20" t="str">
        <f>IF($B2221="","",Тех_Движение!$D$2218)</f>
        <v/>
      </c>
      <c r="D2221" s="9" t="str">
        <f>IF($B2221="","",Тех_Движение!$B$2218)</f>
        <v/>
      </c>
      <c r="E2221" s="21" t="str">
        <f>IF($B2221="","",Тех_Движение!$F$2218)</f>
        <v/>
      </c>
      <c r="F2221" s="21" t="str">
        <f>IF($B2221="","",SUMIFS($E$5:$E2220,$C$5:$C2220,$C2221))</f>
        <v/>
      </c>
      <c r="G2221" s="21" t="str">
        <f>IF($B2221="","",MAX(0,$E2221-MAX(0,SUMIFS(Тех_Движение!$G$2:$G$5111,Тех_Движение!$D$2:$D$5111,$C2221,Тех_Движение!$B$2:$B$5111,"&lt;="&amp;Настройки!$B$5-1)-$F2221)))</f>
        <v/>
      </c>
      <c r="H2221" s="21" t="str">
        <f>IF($B2221="","",IF(AND($D2221&gt;=Настройки!$B$5,$D2221&lt;=Настройки!$B$6),$E2221,0))</f>
        <v/>
      </c>
      <c r="I2221" s="21" t="str">
        <f t="shared" si="102"/>
        <v/>
      </c>
      <c r="J2221" s="21" t="str">
        <f>IF($B2221="","",MAX(0,$E2221-MAX(0,SUMIFS(Тех_Движение!$G$2:$G$5111,Тех_Движение!$D$2:$D$5111,$C2221,Тех_Движение!$B$2:$B$5111,"&lt;="&amp;Настройки!$B$6)-$F2221)))</f>
        <v/>
      </c>
      <c r="K2221" s="21" t="e">
        <f>IF(OR($B2221="",K$3&lt;$D2221+Настройки!$B$7),0,MAX(0,$E2221-MAX(0,SUMIFS(Тех_Движение!$G$2:$G$5111,Тех_Движение!$D$2:$D$5111,$C2221,Тех_Движение!$B$2:$B$5111,"&lt;="&amp;K$3)-$F2221)))</f>
        <v>#VALUE!</v>
      </c>
      <c r="L2221" s="21" t="e">
        <f>IF(OR($B2221="",L$3&lt;$D2221+Настройки!$B$7),0,MAX(0,$E2221-MAX(0,SUMIFS(Тех_Движение!$G$2:$G$5111,Тех_Движение!$D$2:$D$5111,$C2221,Тех_Движение!$B$2:$B$5111,"&lt;="&amp;L$3)-$F2221)))</f>
        <v>#VALUE!</v>
      </c>
      <c r="M2221" s="21" t="e">
        <f>IF(OR($B2221="",M$3&lt;$D2221+Настройки!$B$7),0,MAX(0,$E2221-MAX(0,SUMIFS(Тех_Движение!$G$2:$G$5111,Тех_Движение!$D$2:$D$5111,$C2221,Тех_Движение!$B$2:$B$5111,"&lt;="&amp;M$3)-$F2221)))</f>
        <v>#VALUE!</v>
      </c>
      <c r="N2221" s="21" t="e">
        <f>IF(OR($B2221="",N$3&lt;$D2221+Настройки!$B$7),0,MAX(0,$E2221-MAX(0,SUMIFS(Тех_Движение!$G$2:$G$5111,Тех_Движение!$D$2:$D$5111,$C2221,Тех_Движение!$B$2:$B$5111,"&lt;="&amp;N$3)-$F2221)))</f>
        <v>#VALUE!</v>
      </c>
      <c r="O2221" s="21" t="e">
        <f>IF(OR($B2221="",O$3&lt;$D2221+Настройки!$B$7),0,MAX(0,$E2221-MAX(0,SUMIFS(Тех_Движение!$G$2:$G$5111,Тех_Движение!$D$2:$D$5111,$C2221,Тех_Движение!$B$2:$B$5111,"&lt;="&amp;O$3)-$F2221)))</f>
        <v>#VALUE!</v>
      </c>
      <c r="P2221" s="21" t="e">
        <f>IF(OR($B2221="",P$3&lt;$D2221+Настройки!$B$7),0,MAX(0,$E2221-MAX(0,SUMIFS(Тех_Движение!$G$2:$G$5111,Тех_Движение!$D$2:$D$5111,$C2221,Тех_Движение!$B$2:$B$5111,"&lt;="&amp;P$3)-$F2221)))</f>
        <v>#VALUE!</v>
      </c>
      <c r="Q2221" s="21" t="e">
        <f>IF(OR($B2221="",Q$3&lt;$D2221+Настройки!$B$7),0,MAX(0,$E2221-MAX(0,SUMIFS(Тех_Движение!$G$2:$G$5111,Тех_Движение!$D$2:$D$5111,$C2221,Тех_Движение!$B$2:$B$5111,"&lt;="&amp;Q$3)-$F2221)))</f>
        <v>#VALUE!</v>
      </c>
      <c r="R2221" s="21" t="str">
        <f t="shared" si="103"/>
        <v/>
      </c>
      <c r="S2221" s="23" t="str">
        <f>IF($B2221="","",VLOOKUP($C2221,Настройки!$A$11:$L$17,9,FALSE))</f>
        <v/>
      </c>
      <c r="T2221" s="23" t="str">
        <f t="shared" si="104"/>
        <v/>
      </c>
    </row>
    <row r="2222" spans="1:20" x14ac:dyDescent="0.3">
      <c r="A2222" s="20">
        <f>Тех_Движение!$A$2219</f>
        <v>2218</v>
      </c>
      <c r="B2222" s="20" t="str">
        <f>IF(Тех_Движение!$F$2219&gt;0,Тех_Движение!$I$2219,"")</f>
        <v/>
      </c>
      <c r="C2222" s="20" t="str">
        <f>IF($B2222="","",Тех_Движение!$D$2219)</f>
        <v/>
      </c>
      <c r="D2222" s="9" t="str">
        <f>IF($B2222="","",Тех_Движение!$B$2219)</f>
        <v/>
      </c>
      <c r="E2222" s="21" t="str">
        <f>IF($B2222="","",Тех_Движение!$F$2219)</f>
        <v/>
      </c>
      <c r="F2222" s="21" t="str">
        <f>IF($B2222="","",SUMIFS($E$5:$E2221,$C$5:$C2221,$C2222))</f>
        <v/>
      </c>
      <c r="G2222" s="21" t="str">
        <f>IF($B2222="","",MAX(0,$E2222-MAX(0,SUMIFS(Тех_Движение!$G$2:$G$5111,Тех_Движение!$D$2:$D$5111,$C2222,Тех_Движение!$B$2:$B$5111,"&lt;="&amp;Настройки!$B$5-1)-$F2222)))</f>
        <v/>
      </c>
      <c r="H2222" s="21" t="str">
        <f>IF($B2222="","",IF(AND($D2222&gt;=Настройки!$B$5,$D2222&lt;=Настройки!$B$6),$E2222,0))</f>
        <v/>
      </c>
      <c r="I2222" s="21" t="str">
        <f t="shared" si="102"/>
        <v/>
      </c>
      <c r="J2222" s="21" t="str">
        <f>IF($B2222="","",MAX(0,$E2222-MAX(0,SUMIFS(Тех_Движение!$G$2:$G$5111,Тех_Движение!$D$2:$D$5111,$C2222,Тех_Движение!$B$2:$B$5111,"&lt;="&amp;Настройки!$B$6)-$F2222)))</f>
        <v/>
      </c>
      <c r="K2222" s="21" t="e">
        <f>IF(OR($B2222="",K$3&lt;$D2222+Настройки!$B$7),0,MAX(0,$E2222-MAX(0,SUMIFS(Тех_Движение!$G$2:$G$5111,Тех_Движение!$D$2:$D$5111,$C2222,Тех_Движение!$B$2:$B$5111,"&lt;="&amp;K$3)-$F2222)))</f>
        <v>#VALUE!</v>
      </c>
      <c r="L2222" s="21" t="e">
        <f>IF(OR($B2222="",L$3&lt;$D2222+Настройки!$B$7),0,MAX(0,$E2222-MAX(0,SUMIFS(Тех_Движение!$G$2:$G$5111,Тех_Движение!$D$2:$D$5111,$C2222,Тех_Движение!$B$2:$B$5111,"&lt;="&amp;L$3)-$F2222)))</f>
        <v>#VALUE!</v>
      </c>
      <c r="M2222" s="21" t="e">
        <f>IF(OR($B2222="",M$3&lt;$D2222+Настройки!$B$7),0,MAX(0,$E2222-MAX(0,SUMIFS(Тех_Движение!$G$2:$G$5111,Тех_Движение!$D$2:$D$5111,$C2222,Тех_Движение!$B$2:$B$5111,"&lt;="&amp;M$3)-$F2222)))</f>
        <v>#VALUE!</v>
      </c>
      <c r="N2222" s="21" t="e">
        <f>IF(OR($B2222="",N$3&lt;$D2222+Настройки!$B$7),0,MAX(0,$E2222-MAX(0,SUMIFS(Тех_Движение!$G$2:$G$5111,Тех_Движение!$D$2:$D$5111,$C2222,Тех_Движение!$B$2:$B$5111,"&lt;="&amp;N$3)-$F2222)))</f>
        <v>#VALUE!</v>
      </c>
      <c r="O2222" s="21" t="e">
        <f>IF(OR($B2222="",O$3&lt;$D2222+Настройки!$B$7),0,MAX(0,$E2222-MAX(0,SUMIFS(Тех_Движение!$G$2:$G$5111,Тех_Движение!$D$2:$D$5111,$C2222,Тех_Движение!$B$2:$B$5111,"&lt;="&amp;O$3)-$F2222)))</f>
        <v>#VALUE!</v>
      </c>
      <c r="P2222" s="21" t="e">
        <f>IF(OR($B2222="",P$3&lt;$D2222+Настройки!$B$7),0,MAX(0,$E2222-MAX(0,SUMIFS(Тех_Движение!$G$2:$G$5111,Тех_Движение!$D$2:$D$5111,$C2222,Тех_Движение!$B$2:$B$5111,"&lt;="&amp;P$3)-$F2222)))</f>
        <v>#VALUE!</v>
      </c>
      <c r="Q2222" s="21" t="e">
        <f>IF(OR($B2222="",Q$3&lt;$D2222+Настройки!$B$7),0,MAX(0,$E2222-MAX(0,SUMIFS(Тех_Движение!$G$2:$G$5111,Тех_Движение!$D$2:$D$5111,$C2222,Тех_Движение!$B$2:$B$5111,"&lt;="&amp;Q$3)-$F2222)))</f>
        <v>#VALUE!</v>
      </c>
      <c r="R2222" s="21" t="str">
        <f t="shared" si="103"/>
        <v/>
      </c>
      <c r="S2222" s="23" t="str">
        <f>IF($B2222="","",VLOOKUP($C2222,Настройки!$A$11:$L$17,9,FALSE))</f>
        <v/>
      </c>
      <c r="T2222" s="23" t="str">
        <f t="shared" si="104"/>
        <v/>
      </c>
    </row>
    <row r="2223" spans="1:20" x14ac:dyDescent="0.3">
      <c r="A2223" s="20">
        <f>Тех_Движение!$A$2220</f>
        <v>2219</v>
      </c>
      <c r="B2223" s="20" t="str">
        <f>IF(Тех_Движение!$F$2220&gt;0,Тех_Движение!$I$2220,"")</f>
        <v/>
      </c>
      <c r="C2223" s="20" t="str">
        <f>IF($B2223="","",Тех_Движение!$D$2220)</f>
        <v/>
      </c>
      <c r="D2223" s="9" t="str">
        <f>IF($B2223="","",Тех_Движение!$B$2220)</f>
        <v/>
      </c>
      <c r="E2223" s="21" t="str">
        <f>IF($B2223="","",Тех_Движение!$F$2220)</f>
        <v/>
      </c>
      <c r="F2223" s="21" t="str">
        <f>IF($B2223="","",SUMIFS($E$5:$E2222,$C$5:$C2222,$C2223))</f>
        <v/>
      </c>
      <c r="G2223" s="21" t="str">
        <f>IF($B2223="","",MAX(0,$E2223-MAX(0,SUMIFS(Тех_Движение!$G$2:$G$5111,Тех_Движение!$D$2:$D$5111,$C2223,Тех_Движение!$B$2:$B$5111,"&lt;="&amp;Настройки!$B$5-1)-$F2223)))</f>
        <v/>
      </c>
      <c r="H2223" s="21" t="str">
        <f>IF($B2223="","",IF(AND($D2223&gt;=Настройки!$B$5,$D2223&lt;=Настройки!$B$6),$E2223,0))</f>
        <v/>
      </c>
      <c r="I2223" s="21" t="str">
        <f t="shared" si="102"/>
        <v/>
      </c>
      <c r="J2223" s="21" t="str">
        <f>IF($B2223="","",MAX(0,$E2223-MAX(0,SUMIFS(Тех_Движение!$G$2:$G$5111,Тех_Движение!$D$2:$D$5111,$C2223,Тех_Движение!$B$2:$B$5111,"&lt;="&amp;Настройки!$B$6)-$F2223)))</f>
        <v/>
      </c>
      <c r="K2223" s="21" t="e">
        <f>IF(OR($B2223="",K$3&lt;$D2223+Настройки!$B$7),0,MAX(0,$E2223-MAX(0,SUMIFS(Тех_Движение!$G$2:$G$5111,Тех_Движение!$D$2:$D$5111,$C2223,Тех_Движение!$B$2:$B$5111,"&lt;="&amp;K$3)-$F2223)))</f>
        <v>#VALUE!</v>
      </c>
      <c r="L2223" s="21" t="e">
        <f>IF(OR($B2223="",L$3&lt;$D2223+Настройки!$B$7),0,MAX(0,$E2223-MAX(0,SUMIFS(Тех_Движение!$G$2:$G$5111,Тех_Движение!$D$2:$D$5111,$C2223,Тех_Движение!$B$2:$B$5111,"&lt;="&amp;L$3)-$F2223)))</f>
        <v>#VALUE!</v>
      </c>
      <c r="M2223" s="21" t="e">
        <f>IF(OR($B2223="",M$3&lt;$D2223+Настройки!$B$7),0,MAX(0,$E2223-MAX(0,SUMIFS(Тех_Движение!$G$2:$G$5111,Тех_Движение!$D$2:$D$5111,$C2223,Тех_Движение!$B$2:$B$5111,"&lt;="&amp;M$3)-$F2223)))</f>
        <v>#VALUE!</v>
      </c>
      <c r="N2223" s="21" t="e">
        <f>IF(OR($B2223="",N$3&lt;$D2223+Настройки!$B$7),0,MAX(0,$E2223-MAX(0,SUMIFS(Тех_Движение!$G$2:$G$5111,Тех_Движение!$D$2:$D$5111,$C2223,Тех_Движение!$B$2:$B$5111,"&lt;="&amp;N$3)-$F2223)))</f>
        <v>#VALUE!</v>
      </c>
      <c r="O2223" s="21" t="e">
        <f>IF(OR($B2223="",O$3&lt;$D2223+Настройки!$B$7),0,MAX(0,$E2223-MAX(0,SUMIFS(Тех_Движение!$G$2:$G$5111,Тех_Движение!$D$2:$D$5111,$C2223,Тех_Движение!$B$2:$B$5111,"&lt;="&amp;O$3)-$F2223)))</f>
        <v>#VALUE!</v>
      </c>
      <c r="P2223" s="21" t="e">
        <f>IF(OR($B2223="",P$3&lt;$D2223+Настройки!$B$7),0,MAX(0,$E2223-MAX(0,SUMIFS(Тех_Движение!$G$2:$G$5111,Тех_Движение!$D$2:$D$5111,$C2223,Тех_Движение!$B$2:$B$5111,"&lt;="&amp;P$3)-$F2223)))</f>
        <v>#VALUE!</v>
      </c>
      <c r="Q2223" s="21" t="e">
        <f>IF(OR($B2223="",Q$3&lt;$D2223+Настройки!$B$7),0,MAX(0,$E2223-MAX(0,SUMIFS(Тех_Движение!$G$2:$G$5111,Тех_Движение!$D$2:$D$5111,$C2223,Тех_Движение!$B$2:$B$5111,"&lt;="&amp;Q$3)-$F2223)))</f>
        <v>#VALUE!</v>
      </c>
      <c r="R2223" s="21" t="str">
        <f t="shared" si="103"/>
        <v/>
      </c>
      <c r="S2223" s="23" t="str">
        <f>IF($B2223="","",VLOOKUP($C2223,Настройки!$A$11:$L$17,9,FALSE))</f>
        <v/>
      </c>
      <c r="T2223" s="23" t="str">
        <f t="shared" si="104"/>
        <v/>
      </c>
    </row>
    <row r="2224" spans="1:20" x14ac:dyDescent="0.3">
      <c r="A2224" s="20">
        <f>Тех_Движение!$A$2221</f>
        <v>2220</v>
      </c>
      <c r="B2224" s="20" t="str">
        <f>IF(Тех_Движение!$F$2221&gt;0,Тех_Движение!$I$2221,"")</f>
        <v/>
      </c>
      <c r="C2224" s="20" t="str">
        <f>IF($B2224="","",Тех_Движение!$D$2221)</f>
        <v/>
      </c>
      <c r="D2224" s="9" t="str">
        <f>IF($B2224="","",Тех_Движение!$B$2221)</f>
        <v/>
      </c>
      <c r="E2224" s="21" t="str">
        <f>IF($B2224="","",Тех_Движение!$F$2221)</f>
        <v/>
      </c>
      <c r="F2224" s="21" t="str">
        <f>IF($B2224="","",SUMIFS($E$5:$E2223,$C$5:$C2223,$C2224))</f>
        <v/>
      </c>
      <c r="G2224" s="21" t="str">
        <f>IF($B2224="","",MAX(0,$E2224-MAX(0,SUMIFS(Тех_Движение!$G$2:$G$5111,Тех_Движение!$D$2:$D$5111,$C2224,Тех_Движение!$B$2:$B$5111,"&lt;="&amp;Настройки!$B$5-1)-$F2224)))</f>
        <v/>
      </c>
      <c r="H2224" s="21" t="str">
        <f>IF($B2224="","",IF(AND($D2224&gt;=Настройки!$B$5,$D2224&lt;=Настройки!$B$6),$E2224,0))</f>
        <v/>
      </c>
      <c r="I2224" s="21" t="str">
        <f t="shared" si="102"/>
        <v/>
      </c>
      <c r="J2224" s="21" t="str">
        <f>IF($B2224="","",MAX(0,$E2224-MAX(0,SUMIFS(Тех_Движение!$G$2:$G$5111,Тех_Движение!$D$2:$D$5111,$C2224,Тех_Движение!$B$2:$B$5111,"&lt;="&amp;Настройки!$B$6)-$F2224)))</f>
        <v/>
      </c>
      <c r="K2224" s="21" t="e">
        <f>IF(OR($B2224="",K$3&lt;$D2224+Настройки!$B$7),0,MAX(0,$E2224-MAX(0,SUMIFS(Тех_Движение!$G$2:$G$5111,Тех_Движение!$D$2:$D$5111,$C2224,Тех_Движение!$B$2:$B$5111,"&lt;="&amp;K$3)-$F2224)))</f>
        <v>#VALUE!</v>
      </c>
      <c r="L2224" s="21" t="e">
        <f>IF(OR($B2224="",L$3&lt;$D2224+Настройки!$B$7),0,MAX(0,$E2224-MAX(0,SUMIFS(Тех_Движение!$G$2:$G$5111,Тех_Движение!$D$2:$D$5111,$C2224,Тех_Движение!$B$2:$B$5111,"&lt;="&amp;L$3)-$F2224)))</f>
        <v>#VALUE!</v>
      </c>
      <c r="M2224" s="21" t="e">
        <f>IF(OR($B2224="",M$3&lt;$D2224+Настройки!$B$7),0,MAX(0,$E2224-MAX(0,SUMIFS(Тех_Движение!$G$2:$G$5111,Тех_Движение!$D$2:$D$5111,$C2224,Тех_Движение!$B$2:$B$5111,"&lt;="&amp;M$3)-$F2224)))</f>
        <v>#VALUE!</v>
      </c>
      <c r="N2224" s="21" t="e">
        <f>IF(OR($B2224="",N$3&lt;$D2224+Настройки!$B$7),0,MAX(0,$E2224-MAX(0,SUMIFS(Тех_Движение!$G$2:$G$5111,Тех_Движение!$D$2:$D$5111,$C2224,Тех_Движение!$B$2:$B$5111,"&lt;="&amp;N$3)-$F2224)))</f>
        <v>#VALUE!</v>
      </c>
      <c r="O2224" s="21" t="e">
        <f>IF(OR($B2224="",O$3&lt;$D2224+Настройки!$B$7),0,MAX(0,$E2224-MAX(0,SUMIFS(Тех_Движение!$G$2:$G$5111,Тех_Движение!$D$2:$D$5111,$C2224,Тех_Движение!$B$2:$B$5111,"&lt;="&amp;O$3)-$F2224)))</f>
        <v>#VALUE!</v>
      </c>
      <c r="P2224" s="21" t="e">
        <f>IF(OR($B2224="",P$3&lt;$D2224+Настройки!$B$7),0,MAX(0,$E2224-MAX(0,SUMIFS(Тех_Движение!$G$2:$G$5111,Тех_Движение!$D$2:$D$5111,$C2224,Тех_Движение!$B$2:$B$5111,"&lt;="&amp;P$3)-$F2224)))</f>
        <v>#VALUE!</v>
      </c>
      <c r="Q2224" s="21" t="e">
        <f>IF(OR($B2224="",Q$3&lt;$D2224+Настройки!$B$7),0,MAX(0,$E2224-MAX(0,SUMIFS(Тех_Движение!$G$2:$G$5111,Тех_Движение!$D$2:$D$5111,$C2224,Тех_Движение!$B$2:$B$5111,"&lt;="&amp;Q$3)-$F2224)))</f>
        <v>#VALUE!</v>
      </c>
      <c r="R2224" s="21" t="str">
        <f t="shared" si="103"/>
        <v/>
      </c>
      <c r="S2224" s="23" t="str">
        <f>IF($B2224="","",VLOOKUP($C2224,Настройки!$A$11:$L$17,9,FALSE))</f>
        <v/>
      </c>
      <c r="T2224" s="23" t="str">
        <f t="shared" si="104"/>
        <v/>
      </c>
    </row>
    <row r="2225" spans="1:20" x14ac:dyDescent="0.3">
      <c r="A2225" s="20">
        <f>Тех_Движение!$A$2222</f>
        <v>2221</v>
      </c>
      <c r="B2225" s="20" t="str">
        <f>IF(Тех_Движение!$F$2222&gt;0,Тех_Движение!$I$2222,"")</f>
        <v/>
      </c>
      <c r="C2225" s="20" t="str">
        <f>IF($B2225="","",Тех_Движение!$D$2222)</f>
        <v/>
      </c>
      <c r="D2225" s="9" t="str">
        <f>IF($B2225="","",Тех_Движение!$B$2222)</f>
        <v/>
      </c>
      <c r="E2225" s="21" t="str">
        <f>IF($B2225="","",Тех_Движение!$F$2222)</f>
        <v/>
      </c>
      <c r="F2225" s="21" t="str">
        <f>IF($B2225="","",SUMIFS($E$5:$E2224,$C$5:$C2224,$C2225))</f>
        <v/>
      </c>
      <c r="G2225" s="21" t="str">
        <f>IF($B2225="","",MAX(0,$E2225-MAX(0,SUMIFS(Тех_Движение!$G$2:$G$5111,Тех_Движение!$D$2:$D$5111,$C2225,Тех_Движение!$B$2:$B$5111,"&lt;="&amp;Настройки!$B$5-1)-$F2225)))</f>
        <v/>
      </c>
      <c r="H2225" s="21" t="str">
        <f>IF($B2225="","",IF(AND($D2225&gt;=Настройки!$B$5,$D2225&lt;=Настройки!$B$6),$E2225,0))</f>
        <v/>
      </c>
      <c r="I2225" s="21" t="str">
        <f t="shared" si="102"/>
        <v/>
      </c>
      <c r="J2225" s="21" t="str">
        <f>IF($B2225="","",MAX(0,$E2225-MAX(0,SUMIFS(Тех_Движение!$G$2:$G$5111,Тех_Движение!$D$2:$D$5111,$C2225,Тех_Движение!$B$2:$B$5111,"&lt;="&amp;Настройки!$B$6)-$F2225)))</f>
        <v/>
      </c>
      <c r="K2225" s="21" t="e">
        <f>IF(OR($B2225="",K$3&lt;$D2225+Настройки!$B$7),0,MAX(0,$E2225-MAX(0,SUMIFS(Тех_Движение!$G$2:$G$5111,Тех_Движение!$D$2:$D$5111,$C2225,Тех_Движение!$B$2:$B$5111,"&lt;="&amp;K$3)-$F2225)))</f>
        <v>#VALUE!</v>
      </c>
      <c r="L2225" s="21" t="e">
        <f>IF(OR($B2225="",L$3&lt;$D2225+Настройки!$B$7),0,MAX(0,$E2225-MAX(0,SUMIFS(Тех_Движение!$G$2:$G$5111,Тех_Движение!$D$2:$D$5111,$C2225,Тех_Движение!$B$2:$B$5111,"&lt;="&amp;L$3)-$F2225)))</f>
        <v>#VALUE!</v>
      </c>
      <c r="M2225" s="21" t="e">
        <f>IF(OR($B2225="",M$3&lt;$D2225+Настройки!$B$7),0,MAX(0,$E2225-MAX(0,SUMIFS(Тех_Движение!$G$2:$G$5111,Тех_Движение!$D$2:$D$5111,$C2225,Тех_Движение!$B$2:$B$5111,"&lt;="&amp;M$3)-$F2225)))</f>
        <v>#VALUE!</v>
      </c>
      <c r="N2225" s="21" t="e">
        <f>IF(OR($B2225="",N$3&lt;$D2225+Настройки!$B$7),0,MAX(0,$E2225-MAX(0,SUMIFS(Тех_Движение!$G$2:$G$5111,Тех_Движение!$D$2:$D$5111,$C2225,Тех_Движение!$B$2:$B$5111,"&lt;="&amp;N$3)-$F2225)))</f>
        <v>#VALUE!</v>
      </c>
      <c r="O2225" s="21" t="e">
        <f>IF(OR($B2225="",O$3&lt;$D2225+Настройки!$B$7),0,MAX(0,$E2225-MAX(0,SUMIFS(Тех_Движение!$G$2:$G$5111,Тех_Движение!$D$2:$D$5111,$C2225,Тех_Движение!$B$2:$B$5111,"&lt;="&amp;O$3)-$F2225)))</f>
        <v>#VALUE!</v>
      </c>
      <c r="P2225" s="21" t="e">
        <f>IF(OR($B2225="",P$3&lt;$D2225+Настройки!$B$7),0,MAX(0,$E2225-MAX(0,SUMIFS(Тех_Движение!$G$2:$G$5111,Тех_Движение!$D$2:$D$5111,$C2225,Тех_Движение!$B$2:$B$5111,"&lt;="&amp;P$3)-$F2225)))</f>
        <v>#VALUE!</v>
      </c>
      <c r="Q2225" s="21" t="e">
        <f>IF(OR($B2225="",Q$3&lt;$D2225+Настройки!$B$7),0,MAX(0,$E2225-MAX(0,SUMIFS(Тех_Движение!$G$2:$G$5111,Тех_Движение!$D$2:$D$5111,$C2225,Тех_Движение!$B$2:$B$5111,"&lt;="&amp;Q$3)-$F2225)))</f>
        <v>#VALUE!</v>
      </c>
      <c r="R2225" s="21" t="str">
        <f t="shared" si="103"/>
        <v/>
      </c>
      <c r="S2225" s="23" t="str">
        <f>IF($B2225="","",VLOOKUP($C2225,Настройки!$A$11:$L$17,9,FALSE))</f>
        <v/>
      </c>
      <c r="T2225" s="23" t="str">
        <f t="shared" si="104"/>
        <v/>
      </c>
    </row>
    <row r="2226" spans="1:20" x14ac:dyDescent="0.3">
      <c r="A2226" s="20">
        <f>Тех_Движение!$A$2223</f>
        <v>2222</v>
      </c>
      <c r="B2226" s="20" t="str">
        <f>IF(Тех_Движение!$F$2223&gt;0,Тех_Движение!$I$2223,"")</f>
        <v/>
      </c>
      <c r="C2226" s="20" t="str">
        <f>IF($B2226="","",Тех_Движение!$D$2223)</f>
        <v/>
      </c>
      <c r="D2226" s="9" t="str">
        <f>IF($B2226="","",Тех_Движение!$B$2223)</f>
        <v/>
      </c>
      <c r="E2226" s="21" t="str">
        <f>IF($B2226="","",Тех_Движение!$F$2223)</f>
        <v/>
      </c>
      <c r="F2226" s="21" t="str">
        <f>IF($B2226="","",SUMIFS($E$5:$E2225,$C$5:$C2225,$C2226))</f>
        <v/>
      </c>
      <c r="G2226" s="21" t="str">
        <f>IF($B2226="","",MAX(0,$E2226-MAX(0,SUMIFS(Тех_Движение!$G$2:$G$5111,Тех_Движение!$D$2:$D$5111,$C2226,Тех_Движение!$B$2:$B$5111,"&lt;="&amp;Настройки!$B$5-1)-$F2226)))</f>
        <v/>
      </c>
      <c r="H2226" s="21" t="str">
        <f>IF($B2226="","",IF(AND($D2226&gt;=Настройки!$B$5,$D2226&lt;=Настройки!$B$6),$E2226,0))</f>
        <v/>
      </c>
      <c r="I2226" s="21" t="str">
        <f t="shared" si="102"/>
        <v/>
      </c>
      <c r="J2226" s="21" t="str">
        <f>IF($B2226="","",MAX(0,$E2226-MAX(0,SUMIFS(Тех_Движение!$G$2:$G$5111,Тех_Движение!$D$2:$D$5111,$C2226,Тех_Движение!$B$2:$B$5111,"&lt;="&amp;Настройки!$B$6)-$F2226)))</f>
        <v/>
      </c>
      <c r="K2226" s="21" t="e">
        <f>IF(OR($B2226="",K$3&lt;$D2226+Настройки!$B$7),0,MAX(0,$E2226-MAX(0,SUMIFS(Тех_Движение!$G$2:$G$5111,Тех_Движение!$D$2:$D$5111,$C2226,Тех_Движение!$B$2:$B$5111,"&lt;="&amp;K$3)-$F2226)))</f>
        <v>#VALUE!</v>
      </c>
      <c r="L2226" s="21" t="e">
        <f>IF(OR($B2226="",L$3&lt;$D2226+Настройки!$B$7),0,MAX(0,$E2226-MAX(0,SUMIFS(Тех_Движение!$G$2:$G$5111,Тех_Движение!$D$2:$D$5111,$C2226,Тех_Движение!$B$2:$B$5111,"&lt;="&amp;L$3)-$F2226)))</f>
        <v>#VALUE!</v>
      </c>
      <c r="M2226" s="21" t="e">
        <f>IF(OR($B2226="",M$3&lt;$D2226+Настройки!$B$7),0,MAX(0,$E2226-MAX(0,SUMIFS(Тех_Движение!$G$2:$G$5111,Тех_Движение!$D$2:$D$5111,$C2226,Тех_Движение!$B$2:$B$5111,"&lt;="&amp;M$3)-$F2226)))</f>
        <v>#VALUE!</v>
      </c>
      <c r="N2226" s="21" t="e">
        <f>IF(OR($B2226="",N$3&lt;$D2226+Настройки!$B$7),0,MAX(0,$E2226-MAX(0,SUMIFS(Тех_Движение!$G$2:$G$5111,Тех_Движение!$D$2:$D$5111,$C2226,Тех_Движение!$B$2:$B$5111,"&lt;="&amp;N$3)-$F2226)))</f>
        <v>#VALUE!</v>
      </c>
      <c r="O2226" s="21" t="e">
        <f>IF(OR($B2226="",O$3&lt;$D2226+Настройки!$B$7),0,MAX(0,$E2226-MAX(0,SUMIFS(Тех_Движение!$G$2:$G$5111,Тех_Движение!$D$2:$D$5111,$C2226,Тех_Движение!$B$2:$B$5111,"&lt;="&amp;O$3)-$F2226)))</f>
        <v>#VALUE!</v>
      </c>
      <c r="P2226" s="21" t="e">
        <f>IF(OR($B2226="",P$3&lt;$D2226+Настройки!$B$7),0,MAX(0,$E2226-MAX(0,SUMIFS(Тех_Движение!$G$2:$G$5111,Тех_Движение!$D$2:$D$5111,$C2226,Тех_Движение!$B$2:$B$5111,"&lt;="&amp;P$3)-$F2226)))</f>
        <v>#VALUE!</v>
      </c>
      <c r="Q2226" s="21" t="e">
        <f>IF(OR($B2226="",Q$3&lt;$D2226+Настройки!$B$7),0,MAX(0,$E2226-MAX(0,SUMIFS(Тех_Движение!$G$2:$G$5111,Тех_Движение!$D$2:$D$5111,$C2226,Тех_Движение!$B$2:$B$5111,"&lt;="&amp;Q$3)-$F2226)))</f>
        <v>#VALUE!</v>
      </c>
      <c r="R2226" s="21" t="str">
        <f t="shared" si="103"/>
        <v/>
      </c>
      <c r="S2226" s="23" t="str">
        <f>IF($B2226="","",VLOOKUP($C2226,Настройки!$A$11:$L$17,9,FALSE))</f>
        <v/>
      </c>
      <c r="T2226" s="23" t="str">
        <f t="shared" si="104"/>
        <v/>
      </c>
    </row>
    <row r="2227" spans="1:20" x14ac:dyDescent="0.3">
      <c r="A2227" s="20">
        <f>Тех_Движение!$A$2224</f>
        <v>2223</v>
      </c>
      <c r="B2227" s="20" t="str">
        <f>IF(Тех_Движение!$F$2224&gt;0,Тех_Движение!$I$2224,"")</f>
        <v/>
      </c>
      <c r="C2227" s="20" t="str">
        <f>IF($B2227="","",Тех_Движение!$D$2224)</f>
        <v/>
      </c>
      <c r="D2227" s="9" t="str">
        <f>IF($B2227="","",Тех_Движение!$B$2224)</f>
        <v/>
      </c>
      <c r="E2227" s="21" t="str">
        <f>IF($B2227="","",Тех_Движение!$F$2224)</f>
        <v/>
      </c>
      <c r="F2227" s="21" t="str">
        <f>IF($B2227="","",SUMIFS($E$5:$E2226,$C$5:$C2226,$C2227))</f>
        <v/>
      </c>
      <c r="G2227" s="21" t="str">
        <f>IF($B2227="","",MAX(0,$E2227-MAX(0,SUMIFS(Тех_Движение!$G$2:$G$5111,Тех_Движение!$D$2:$D$5111,$C2227,Тех_Движение!$B$2:$B$5111,"&lt;="&amp;Настройки!$B$5-1)-$F2227)))</f>
        <v/>
      </c>
      <c r="H2227" s="21" t="str">
        <f>IF($B2227="","",IF(AND($D2227&gt;=Настройки!$B$5,$D2227&lt;=Настройки!$B$6),$E2227,0))</f>
        <v/>
      </c>
      <c r="I2227" s="21" t="str">
        <f t="shared" si="102"/>
        <v/>
      </c>
      <c r="J2227" s="21" t="str">
        <f>IF($B2227="","",MAX(0,$E2227-MAX(0,SUMIFS(Тех_Движение!$G$2:$G$5111,Тех_Движение!$D$2:$D$5111,$C2227,Тех_Движение!$B$2:$B$5111,"&lt;="&amp;Настройки!$B$6)-$F2227)))</f>
        <v/>
      </c>
      <c r="K2227" s="21" t="e">
        <f>IF(OR($B2227="",K$3&lt;$D2227+Настройки!$B$7),0,MAX(0,$E2227-MAX(0,SUMIFS(Тех_Движение!$G$2:$G$5111,Тех_Движение!$D$2:$D$5111,$C2227,Тех_Движение!$B$2:$B$5111,"&lt;="&amp;K$3)-$F2227)))</f>
        <v>#VALUE!</v>
      </c>
      <c r="L2227" s="21" t="e">
        <f>IF(OR($B2227="",L$3&lt;$D2227+Настройки!$B$7),0,MAX(0,$E2227-MAX(0,SUMIFS(Тех_Движение!$G$2:$G$5111,Тех_Движение!$D$2:$D$5111,$C2227,Тех_Движение!$B$2:$B$5111,"&lt;="&amp;L$3)-$F2227)))</f>
        <v>#VALUE!</v>
      </c>
      <c r="M2227" s="21" t="e">
        <f>IF(OR($B2227="",M$3&lt;$D2227+Настройки!$B$7),0,MAX(0,$E2227-MAX(0,SUMIFS(Тех_Движение!$G$2:$G$5111,Тех_Движение!$D$2:$D$5111,$C2227,Тех_Движение!$B$2:$B$5111,"&lt;="&amp;M$3)-$F2227)))</f>
        <v>#VALUE!</v>
      </c>
      <c r="N2227" s="21" t="e">
        <f>IF(OR($B2227="",N$3&lt;$D2227+Настройки!$B$7),0,MAX(0,$E2227-MAX(0,SUMIFS(Тех_Движение!$G$2:$G$5111,Тех_Движение!$D$2:$D$5111,$C2227,Тех_Движение!$B$2:$B$5111,"&lt;="&amp;N$3)-$F2227)))</f>
        <v>#VALUE!</v>
      </c>
      <c r="O2227" s="21" t="e">
        <f>IF(OR($B2227="",O$3&lt;$D2227+Настройки!$B$7),0,MAX(0,$E2227-MAX(0,SUMIFS(Тех_Движение!$G$2:$G$5111,Тех_Движение!$D$2:$D$5111,$C2227,Тех_Движение!$B$2:$B$5111,"&lt;="&amp;O$3)-$F2227)))</f>
        <v>#VALUE!</v>
      </c>
      <c r="P2227" s="21" t="e">
        <f>IF(OR($B2227="",P$3&lt;$D2227+Настройки!$B$7),0,MAX(0,$E2227-MAX(0,SUMIFS(Тех_Движение!$G$2:$G$5111,Тех_Движение!$D$2:$D$5111,$C2227,Тех_Движение!$B$2:$B$5111,"&lt;="&amp;P$3)-$F2227)))</f>
        <v>#VALUE!</v>
      </c>
      <c r="Q2227" s="21" t="e">
        <f>IF(OR($B2227="",Q$3&lt;$D2227+Настройки!$B$7),0,MAX(0,$E2227-MAX(0,SUMIFS(Тех_Движение!$G$2:$G$5111,Тех_Движение!$D$2:$D$5111,$C2227,Тех_Движение!$B$2:$B$5111,"&lt;="&amp;Q$3)-$F2227)))</f>
        <v>#VALUE!</v>
      </c>
      <c r="R2227" s="21" t="str">
        <f t="shared" si="103"/>
        <v/>
      </c>
      <c r="S2227" s="23" t="str">
        <f>IF($B2227="","",VLOOKUP($C2227,Настройки!$A$11:$L$17,9,FALSE))</f>
        <v/>
      </c>
      <c r="T2227" s="23" t="str">
        <f t="shared" si="104"/>
        <v/>
      </c>
    </row>
    <row r="2228" spans="1:20" x14ac:dyDescent="0.3">
      <c r="A2228" s="20">
        <f>Тех_Движение!$A$2225</f>
        <v>2224</v>
      </c>
      <c r="B2228" s="20" t="str">
        <f>IF(Тех_Движение!$F$2225&gt;0,Тех_Движение!$I$2225,"")</f>
        <v/>
      </c>
      <c r="C2228" s="20" t="str">
        <f>IF($B2228="","",Тех_Движение!$D$2225)</f>
        <v/>
      </c>
      <c r="D2228" s="9" t="str">
        <f>IF($B2228="","",Тех_Движение!$B$2225)</f>
        <v/>
      </c>
      <c r="E2228" s="21" t="str">
        <f>IF($B2228="","",Тех_Движение!$F$2225)</f>
        <v/>
      </c>
      <c r="F2228" s="21" t="str">
        <f>IF($B2228="","",SUMIFS($E$5:$E2227,$C$5:$C2227,$C2228))</f>
        <v/>
      </c>
      <c r="G2228" s="21" t="str">
        <f>IF($B2228="","",MAX(0,$E2228-MAX(0,SUMIFS(Тех_Движение!$G$2:$G$5111,Тех_Движение!$D$2:$D$5111,$C2228,Тех_Движение!$B$2:$B$5111,"&lt;="&amp;Настройки!$B$5-1)-$F2228)))</f>
        <v/>
      </c>
      <c r="H2228" s="21" t="str">
        <f>IF($B2228="","",IF(AND($D2228&gt;=Настройки!$B$5,$D2228&lt;=Настройки!$B$6),$E2228,0))</f>
        <v/>
      </c>
      <c r="I2228" s="21" t="str">
        <f t="shared" si="102"/>
        <v/>
      </c>
      <c r="J2228" s="21" t="str">
        <f>IF($B2228="","",MAX(0,$E2228-MAX(0,SUMIFS(Тех_Движение!$G$2:$G$5111,Тех_Движение!$D$2:$D$5111,$C2228,Тех_Движение!$B$2:$B$5111,"&lt;="&amp;Настройки!$B$6)-$F2228)))</f>
        <v/>
      </c>
      <c r="K2228" s="21" t="e">
        <f>IF(OR($B2228="",K$3&lt;$D2228+Настройки!$B$7),0,MAX(0,$E2228-MAX(0,SUMIFS(Тех_Движение!$G$2:$G$5111,Тех_Движение!$D$2:$D$5111,$C2228,Тех_Движение!$B$2:$B$5111,"&lt;="&amp;K$3)-$F2228)))</f>
        <v>#VALUE!</v>
      </c>
      <c r="L2228" s="21" t="e">
        <f>IF(OR($B2228="",L$3&lt;$D2228+Настройки!$B$7),0,MAX(0,$E2228-MAX(0,SUMIFS(Тех_Движение!$G$2:$G$5111,Тех_Движение!$D$2:$D$5111,$C2228,Тех_Движение!$B$2:$B$5111,"&lt;="&amp;L$3)-$F2228)))</f>
        <v>#VALUE!</v>
      </c>
      <c r="M2228" s="21" t="e">
        <f>IF(OR($B2228="",M$3&lt;$D2228+Настройки!$B$7),0,MAX(0,$E2228-MAX(0,SUMIFS(Тех_Движение!$G$2:$G$5111,Тех_Движение!$D$2:$D$5111,$C2228,Тех_Движение!$B$2:$B$5111,"&lt;="&amp;M$3)-$F2228)))</f>
        <v>#VALUE!</v>
      </c>
      <c r="N2228" s="21" t="e">
        <f>IF(OR($B2228="",N$3&lt;$D2228+Настройки!$B$7),0,MAX(0,$E2228-MAX(0,SUMIFS(Тех_Движение!$G$2:$G$5111,Тех_Движение!$D$2:$D$5111,$C2228,Тех_Движение!$B$2:$B$5111,"&lt;="&amp;N$3)-$F2228)))</f>
        <v>#VALUE!</v>
      </c>
      <c r="O2228" s="21" t="e">
        <f>IF(OR($B2228="",O$3&lt;$D2228+Настройки!$B$7),0,MAX(0,$E2228-MAX(0,SUMIFS(Тех_Движение!$G$2:$G$5111,Тех_Движение!$D$2:$D$5111,$C2228,Тех_Движение!$B$2:$B$5111,"&lt;="&amp;O$3)-$F2228)))</f>
        <v>#VALUE!</v>
      </c>
      <c r="P2228" s="21" t="e">
        <f>IF(OR($B2228="",P$3&lt;$D2228+Настройки!$B$7),0,MAX(0,$E2228-MAX(0,SUMIFS(Тех_Движение!$G$2:$G$5111,Тех_Движение!$D$2:$D$5111,$C2228,Тех_Движение!$B$2:$B$5111,"&lt;="&amp;P$3)-$F2228)))</f>
        <v>#VALUE!</v>
      </c>
      <c r="Q2228" s="21" t="e">
        <f>IF(OR($B2228="",Q$3&lt;$D2228+Настройки!$B$7),0,MAX(0,$E2228-MAX(0,SUMIFS(Тех_Движение!$G$2:$G$5111,Тех_Движение!$D$2:$D$5111,$C2228,Тех_Движение!$B$2:$B$5111,"&lt;="&amp;Q$3)-$F2228)))</f>
        <v>#VALUE!</v>
      </c>
      <c r="R2228" s="21" t="str">
        <f t="shared" si="103"/>
        <v/>
      </c>
      <c r="S2228" s="23" t="str">
        <f>IF($B2228="","",VLOOKUP($C2228,Настройки!$A$11:$L$17,9,FALSE))</f>
        <v/>
      </c>
      <c r="T2228" s="23" t="str">
        <f t="shared" si="104"/>
        <v/>
      </c>
    </row>
    <row r="2229" spans="1:20" x14ac:dyDescent="0.3">
      <c r="A2229" s="20">
        <f>Тех_Движение!$A$2226</f>
        <v>2225</v>
      </c>
      <c r="B2229" s="20" t="str">
        <f>IF(Тех_Движение!$F$2226&gt;0,Тех_Движение!$I$2226,"")</f>
        <v/>
      </c>
      <c r="C2229" s="20" t="str">
        <f>IF($B2229="","",Тех_Движение!$D$2226)</f>
        <v/>
      </c>
      <c r="D2229" s="9" t="str">
        <f>IF($B2229="","",Тех_Движение!$B$2226)</f>
        <v/>
      </c>
      <c r="E2229" s="21" t="str">
        <f>IF($B2229="","",Тех_Движение!$F$2226)</f>
        <v/>
      </c>
      <c r="F2229" s="21" t="str">
        <f>IF($B2229="","",SUMIFS($E$5:$E2228,$C$5:$C2228,$C2229))</f>
        <v/>
      </c>
      <c r="G2229" s="21" t="str">
        <f>IF($B2229="","",MAX(0,$E2229-MAX(0,SUMIFS(Тех_Движение!$G$2:$G$5111,Тех_Движение!$D$2:$D$5111,$C2229,Тех_Движение!$B$2:$B$5111,"&lt;="&amp;Настройки!$B$5-1)-$F2229)))</f>
        <v/>
      </c>
      <c r="H2229" s="21" t="str">
        <f>IF($B2229="","",IF(AND($D2229&gt;=Настройки!$B$5,$D2229&lt;=Настройки!$B$6),$E2229,0))</f>
        <v/>
      </c>
      <c r="I2229" s="21" t="str">
        <f t="shared" si="102"/>
        <v/>
      </c>
      <c r="J2229" s="21" t="str">
        <f>IF($B2229="","",MAX(0,$E2229-MAX(0,SUMIFS(Тех_Движение!$G$2:$G$5111,Тех_Движение!$D$2:$D$5111,$C2229,Тех_Движение!$B$2:$B$5111,"&lt;="&amp;Настройки!$B$6)-$F2229)))</f>
        <v/>
      </c>
      <c r="K2229" s="21" t="e">
        <f>IF(OR($B2229="",K$3&lt;$D2229+Настройки!$B$7),0,MAX(0,$E2229-MAX(0,SUMIFS(Тех_Движение!$G$2:$G$5111,Тех_Движение!$D$2:$D$5111,$C2229,Тех_Движение!$B$2:$B$5111,"&lt;="&amp;K$3)-$F2229)))</f>
        <v>#VALUE!</v>
      </c>
      <c r="L2229" s="21" t="e">
        <f>IF(OR($B2229="",L$3&lt;$D2229+Настройки!$B$7),0,MAX(0,$E2229-MAX(0,SUMIFS(Тех_Движение!$G$2:$G$5111,Тех_Движение!$D$2:$D$5111,$C2229,Тех_Движение!$B$2:$B$5111,"&lt;="&amp;L$3)-$F2229)))</f>
        <v>#VALUE!</v>
      </c>
      <c r="M2229" s="21" t="e">
        <f>IF(OR($B2229="",M$3&lt;$D2229+Настройки!$B$7),0,MAX(0,$E2229-MAX(0,SUMIFS(Тех_Движение!$G$2:$G$5111,Тех_Движение!$D$2:$D$5111,$C2229,Тех_Движение!$B$2:$B$5111,"&lt;="&amp;M$3)-$F2229)))</f>
        <v>#VALUE!</v>
      </c>
      <c r="N2229" s="21" t="e">
        <f>IF(OR($B2229="",N$3&lt;$D2229+Настройки!$B$7),0,MAX(0,$E2229-MAX(0,SUMIFS(Тех_Движение!$G$2:$G$5111,Тех_Движение!$D$2:$D$5111,$C2229,Тех_Движение!$B$2:$B$5111,"&lt;="&amp;N$3)-$F2229)))</f>
        <v>#VALUE!</v>
      </c>
      <c r="O2229" s="21" t="e">
        <f>IF(OR($B2229="",O$3&lt;$D2229+Настройки!$B$7),0,MAX(0,$E2229-MAX(0,SUMIFS(Тех_Движение!$G$2:$G$5111,Тех_Движение!$D$2:$D$5111,$C2229,Тех_Движение!$B$2:$B$5111,"&lt;="&amp;O$3)-$F2229)))</f>
        <v>#VALUE!</v>
      </c>
      <c r="P2229" s="21" t="e">
        <f>IF(OR($B2229="",P$3&lt;$D2229+Настройки!$B$7),0,MAX(0,$E2229-MAX(0,SUMIFS(Тех_Движение!$G$2:$G$5111,Тех_Движение!$D$2:$D$5111,$C2229,Тех_Движение!$B$2:$B$5111,"&lt;="&amp;P$3)-$F2229)))</f>
        <v>#VALUE!</v>
      </c>
      <c r="Q2229" s="21" t="e">
        <f>IF(OR($B2229="",Q$3&lt;$D2229+Настройки!$B$7),0,MAX(0,$E2229-MAX(0,SUMIFS(Тех_Движение!$G$2:$G$5111,Тех_Движение!$D$2:$D$5111,$C2229,Тех_Движение!$B$2:$B$5111,"&lt;="&amp;Q$3)-$F2229)))</f>
        <v>#VALUE!</v>
      </c>
      <c r="R2229" s="21" t="str">
        <f t="shared" si="103"/>
        <v/>
      </c>
      <c r="S2229" s="23" t="str">
        <f>IF($B2229="","",VLOOKUP($C2229,Настройки!$A$11:$L$17,9,FALSE))</f>
        <v/>
      </c>
      <c r="T2229" s="23" t="str">
        <f t="shared" si="104"/>
        <v/>
      </c>
    </row>
    <row r="2230" spans="1:20" x14ac:dyDescent="0.3">
      <c r="A2230" s="20">
        <f>Тех_Движение!$A$2227</f>
        <v>2226</v>
      </c>
      <c r="B2230" s="20" t="str">
        <f>IF(Тех_Движение!$F$2227&gt;0,Тех_Движение!$I$2227,"")</f>
        <v/>
      </c>
      <c r="C2230" s="20" t="str">
        <f>IF($B2230="","",Тех_Движение!$D$2227)</f>
        <v/>
      </c>
      <c r="D2230" s="9" t="str">
        <f>IF($B2230="","",Тех_Движение!$B$2227)</f>
        <v/>
      </c>
      <c r="E2230" s="21" t="str">
        <f>IF($B2230="","",Тех_Движение!$F$2227)</f>
        <v/>
      </c>
      <c r="F2230" s="21" t="str">
        <f>IF($B2230="","",SUMIFS($E$5:$E2229,$C$5:$C2229,$C2230))</f>
        <v/>
      </c>
      <c r="G2230" s="21" t="str">
        <f>IF($B2230="","",MAX(0,$E2230-MAX(0,SUMIFS(Тех_Движение!$G$2:$G$5111,Тех_Движение!$D$2:$D$5111,$C2230,Тех_Движение!$B$2:$B$5111,"&lt;="&amp;Настройки!$B$5-1)-$F2230)))</f>
        <v/>
      </c>
      <c r="H2230" s="21" t="str">
        <f>IF($B2230="","",IF(AND($D2230&gt;=Настройки!$B$5,$D2230&lt;=Настройки!$B$6),$E2230,0))</f>
        <v/>
      </c>
      <c r="I2230" s="21" t="str">
        <f t="shared" si="102"/>
        <v/>
      </c>
      <c r="J2230" s="21" t="str">
        <f>IF($B2230="","",MAX(0,$E2230-MAX(0,SUMIFS(Тех_Движение!$G$2:$G$5111,Тех_Движение!$D$2:$D$5111,$C2230,Тех_Движение!$B$2:$B$5111,"&lt;="&amp;Настройки!$B$6)-$F2230)))</f>
        <v/>
      </c>
      <c r="K2230" s="21" t="e">
        <f>IF(OR($B2230="",K$3&lt;$D2230+Настройки!$B$7),0,MAX(0,$E2230-MAX(0,SUMIFS(Тех_Движение!$G$2:$G$5111,Тех_Движение!$D$2:$D$5111,$C2230,Тех_Движение!$B$2:$B$5111,"&lt;="&amp;K$3)-$F2230)))</f>
        <v>#VALUE!</v>
      </c>
      <c r="L2230" s="21" t="e">
        <f>IF(OR($B2230="",L$3&lt;$D2230+Настройки!$B$7),0,MAX(0,$E2230-MAX(0,SUMIFS(Тех_Движение!$G$2:$G$5111,Тех_Движение!$D$2:$D$5111,$C2230,Тех_Движение!$B$2:$B$5111,"&lt;="&amp;L$3)-$F2230)))</f>
        <v>#VALUE!</v>
      </c>
      <c r="M2230" s="21" t="e">
        <f>IF(OR($B2230="",M$3&lt;$D2230+Настройки!$B$7),0,MAX(0,$E2230-MAX(0,SUMIFS(Тех_Движение!$G$2:$G$5111,Тех_Движение!$D$2:$D$5111,$C2230,Тех_Движение!$B$2:$B$5111,"&lt;="&amp;M$3)-$F2230)))</f>
        <v>#VALUE!</v>
      </c>
      <c r="N2230" s="21" t="e">
        <f>IF(OR($B2230="",N$3&lt;$D2230+Настройки!$B$7),0,MAX(0,$E2230-MAX(0,SUMIFS(Тех_Движение!$G$2:$G$5111,Тех_Движение!$D$2:$D$5111,$C2230,Тех_Движение!$B$2:$B$5111,"&lt;="&amp;N$3)-$F2230)))</f>
        <v>#VALUE!</v>
      </c>
      <c r="O2230" s="21" t="e">
        <f>IF(OR($B2230="",O$3&lt;$D2230+Настройки!$B$7),0,MAX(0,$E2230-MAX(0,SUMIFS(Тех_Движение!$G$2:$G$5111,Тех_Движение!$D$2:$D$5111,$C2230,Тех_Движение!$B$2:$B$5111,"&lt;="&amp;O$3)-$F2230)))</f>
        <v>#VALUE!</v>
      </c>
      <c r="P2230" s="21" t="e">
        <f>IF(OR($B2230="",P$3&lt;$D2230+Настройки!$B$7),0,MAX(0,$E2230-MAX(0,SUMIFS(Тех_Движение!$G$2:$G$5111,Тех_Движение!$D$2:$D$5111,$C2230,Тех_Движение!$B$2:$B$5111,"&lt;="&amp;P$3)-$F2230)))</f>
        <v>#VALUE!</v>
      </c>
      <c r="Q2230" s="21" t="e">
        <f>IF(OR($B2230="",Q$3&lt;$D2230+Настройки!$B$7),0,MAX(0,$E2230-MAX(0,SUMIFS(Тех_Движение!$G$2:$G$5111,Тех_Движение!$D$2:$D$5111,$C2230,Тех_Движение!$B$2:$B$5111,"&lt;="&amp;Q$3)-$F2230)))</f>
        <v>#VALUE!</v>
      </c>
      <c r="R2230" s="21" t="str">
        <f t="shared" si="103"/>
        <v/>
      </c>
      <c r="S2230" s="23" t="str">
        <f>IF($B2230="","",VLOOKUP($C2230,Настройки!$A$11:$L$17,9,FALSE))</f>
        <v/>
      </c>
      <c r="T2230" s="23" t="str">
        <f t="shared" si="104"/>
        <v/>
      </c>
    </row>
    <row r="2231" spans="1:20" x14ac:dyDescent="0.3">
      <c r="A2231" s="20">
        <f>Тех_Движение!$A$2228</f>
        <v>2227</v>
      </c>
      <c r="B2231" s="20" t="str">
        <f>IF(Тех_Движение!$F$2228&gt;0,Тех_Движение!$I$2228,"")</f>
        <v/>
      </c>
      <c r="C2231" s="20" t="str">
        <f>IF($B2231="","",Тех_Движение!$D$2228)</f>
        <v/>
      </c>
      <c r="D2231" s="9" t="str">
        <f>IF($B2231="","",Тех_Движение!$B$2228)</f>
        <v/>
      </c>
      <c r="E2231" s="21" t="str">
        <f>IF($B2231="","",Тех_Движение!$F$2228)</f>
        <v/>
      </c>
      <c r="F2231" s="21" t="str">
        <f>IF($B2231="","",SUMIFS($E$5:$E2230,$C$5:$C2230,$C2231))</f>
        <v/>
      </c>
      <c r="G2231" s="21" t="str">
        <f>IF($B2231="","",MAX(0,$E2231-MAX(0,SUMIFS(Тех_Движение!$G$2:$G$5111,Тех_Движение!$D$2:$D$5111,$C2231,Тех_Движение!$B$2:$B$5111,"&lt;="&amp;Настройки!$B$5-1)-$F2231)))</f>
        <v/>
      </c>
      <c r="H2231" s="21" t="str">
        <f>IF($B2231="","",IF(AND($D2231&gt;=Настройки!$B$5,$D2231&lt;=Настройки!$B$6),$E2231,0))</f>
        <v/>
      </c>
      <c r="I2231" s="21" t="str">
        <f t="shared" si="102"/>
        <v/>
      </c>
      <c r="J2231" s="21" t="str">
        <f>IF($B2231="","",MAX(0,$E2231-MAX(0,SUMIFS(Тех_Движение!$G$2:$G$5111,Тех_Движение!$D$2:$D$5111,$C2231,Тех_Движение!$B$2:$B$5111,"&lt;="&amp;Настройки!$B$6)-$F2231)))</f>
        <v/>
      </c>
      <c r="K2231" s="21" t="e">
        <f>IF(OR($B2231="",K$3&lt;$D2231+Настройки!$B$7),0,MAX(0,$E2231-MAX(0,SUMIFS(Тех_Движение!$G$2:$G$5111,Тех_Движение!$D$2:$D$5111,$C2231,Тех_Движение!$B$2:$B$5111,"&lt;="&amp;K$3)-$F2231)))</f>
        <v>#VALUE!</v>
      </c>
      <c r="L2231" s="21" t="e">
        <f>IF(OR($B2231="",L$3&lt;$D2231+Настройки!$B$7),0,MAX(0,$E2231-MAX(0,SUMIFS(Тех_Движение!$G$2:$G$5111,Тех_Движение!$D$2:$D$5111,$C2231,Тех_Движение!$B$2:$B$5111,"&lt;="&amp;L$3)-$F2231)))</f>
        <v>#VALUE!</v>
      </c>
      <c r="M2231" s="21" t="e">
        <f>IF(OR($B2231="",M$3&lt;$D2231+Настройки!$B$7),0,MAX(0,$E2231-MAX(0,SUMIFS(Тех_Движение!$G$2:$G$5111,Тех_Движение!$D$2:$D$5111,$C2231,Тех_Движение!$B$2:$B$5111,"&lt;="&amp;M$3)-$F2231)))</f>
        <v>#VALUE!</v>
      </c>
      <c r="N2231" s="21" t="e">
        <f>IF(OR($B2231="",N$3&lt;$D2231+Настройки!$B$7),0,MAX(0,$E2231-MAX(0,SUMIFS(Тех_Движение!$G$2:$G$5111,Тех_Движение!$D$2:$D$5111,$C2231,Тех_Движение!$B$2:$B$5111,"&lt;="&amp;N$3)-$F2231)))</f>
        <v>#VALUE!</v>
      </c>
      <c r="O2231" s="21" t="e">
        <f>IF(OR($B2231="",O$3&lt;$D2231+Настройки!$B$7),0,MAX(0,$E2231-MAX(0,SUMIFS(Тех_Движение!$G$2:$G$5111,Тех_Движение!$D$2:$D$5111,$C2231,Тех_Движение!$B$2:$B$5111,"&lt;="&amp;O$3)-$F2231)))</f>
        <v>#VALUE!</v>
      </c>
      <c r="P2231" s="21" t="e">
        <f>IF(OR($B2231="",P$3&lt;$D2231+Настройки!$B$7),0,MAX(0,$E2231-MAX(0,SUMIFS(Тех_Движение!$G$2:$G$5111,Тех_Движение!$D$2:$D$5111,$C2231,Тех_Движение!$B$2:$B$5111,"&lt;="&amp;P$3)-$F2231)))</f>
        <v>#VALUE!</v>
      </c>
      <c r="Q2231" s="21" t="e">
        <f>IF(OR($B2231="",Q$3&lt;$D2231+Настройки!$B$7),0,MAX(0,$E2231-MAX(0,SUMIFS(Тех_Движение!$G$2:$G$5111,Тех_Движение!$D$2:$D$5111,$C2231,Тех_Движение!$B$2:$B$5111,"&lt;="&amp;Q$3)-$F2231)))</f>
        <v>#VALUE!</v>
      </c>
      <c r="R2231" s="21" t="str">
        <f t="shared" si="103"/>
        <v/>
      </c>
      <c r="S2231" s="23" t="str">
        <f>IF($B2231="","",VLOOKUP($C2231,Настройки!$A$11:$L$17,9,FALSE))</f>
        <v/>
      </c>
      <c r="T2231" s="23" t="str">
        <f t="shared" si="104"/>
        <v/>
      </c>
    </row>
    <row r="2232" spans="1:20" x14ac:dyDescent="0.3">
      <c r="A2232" s="20">
        <f>Тех_Движение!$A$2229</f>
        <v>2228</v>
      </c>
      <c r="B2232" s="20" t="str">
        <f>IF(Тех_Движение!$F$2229&gt;0,Тех_Движение!$I$2229,"")</f>
        <v/>
      </c>
      <c r="C2232" s="20" t="str">
        <f>IF($B2232="","",Тех_Движение!$D$2229)</f>
        <v/>
      </c>
      <c r="D2232" s="9" t="str">
        <f>IF($B2232="","",Тех_Движение!$B$2229)</f>
        <v/>
      </c>
      <c r="E2232" s="21" t="str">
        <f>IF($B2232="","",Тех_Движение!$F$2229)</f>
        <v/>
      </c>
      <c r="F2232" s="21" t="str">
        <f>IF($B2232="","",SUMIFS($E$5:$E2231,$C$5:$C2231,$C2232))</f>
        <v/>
      </c>
      <c r="G2232" s="21" t="str">
        <f>IF($B2232="","",MAX(0,$E2232-MAX(0,SUMIFS(Тех_Движение!$G$2:$G$5111,Тех_Движение!$D$2:$D$5111,$C2232,Тех_Движение!$B$2:$B$5111,"&lt;="&amp;Настройки!$B$5-1)-$F2232)))</f>
        <v/>
      </c>
      <c r="H2232" s="21" t="str">
        <f>IF($B2232="","",IF(AND($D2232&gt;=Настройки!$B$5,$D2232&lt;=Настройки!$B$6),$E2232,0))</f>
        <v/>
      </c>
      <c r="I2232" s="21" t="str">
        <f t="shared" si="102"/>
        <v/>
      </c>
      <c r="J2232" s="21" t="str">
        <f>IF($B2232="","",MAX(0,$E2232-MAX(0,SUMIFS(Тех_Движение!$G$2:$G$5111,Тех_Движение!$D$2:$D$5111,$C2232,Тех_Движение!$B$2:$B$5111,"&lt;="&amp;Настройки!$B$6)-$F2232)))</f>
        <v/>
      </c>
      <c r="K2232" s="21" t="e">
        <f>IF(OR($B2232="",K$3&lt;$D2232+Настройки!$B$7),0,MAX(0,$E2232-MAX(0,SUMIFS(Тех_Движение!$G$2:$G$5111,Тех_Движение!$D$2:$D$5111,$C2232,Тех_Движение!$B$2:$B$5111,"&lt;="&amp;K$3)-$F2232)))</f>
        <v>#VALUE!</v>
      </c>
      <c r="L2232" s="21" t="e">
        <f>IF(OR($B2232="",L$3&lt;$D2232+Настройки!$B$7),0,MAX(0,$E2232-MAX(0,SUMIFS(Тех_Движение!$G$2:$G$5111,Тех_Движение!$D$2:$D$5111,$C2232,Тех_Движение!$B$2:$B$5111,"&lt;="&amp;L$3)-$F2232)))</f>
        <v>#VALUE!</v>
      </c>
      <c r="M2232" s="21" t="e">
        <f>IF(OR($B2232="",M$3&lt;$D2232+Настройки!$B$7),0,MAX(0,$E2232-MAX(0,SUMIFS(Тех_Движение!$G$2:$G$5111,Тех_Движение!$D$2:$D$5111,$C2232,Тех_Движение!$B$2:$B$5111,"&lt;="&amp;M$3)-$F2232)))</f>
        <v>#VALUE!</v>
      </c>
      <c r="N2232" s="21" t="e">
        <f>IF(OR($B2232="",N$3&lt;$D2232+Настройки!$B$7),0,MAX(0,$E2232-MAX(0,SUMIFS(Тех_Движение!$G$2:$G$5111,Тех_Движение!$D$2:$D$5111,$C2232,Тех_Движение!$B$2:$B$5111,"&lt;="&amp;N$3)-$F2232)))</f>
        <v>#VALUE!</v>
      </c>
      <c r="O2232" s="21" t="e">
        <f>IF(OR($B2232="",O$3&lt;$D2232+Настройки!$B$7),0,MAX(0,$E2232-MAX(0,SUMIFS(Тех_Движение!$G$2:$G$5111,Тех_Движение!$D$2:$D$5111,$C2232,Тех_Движение!$B$2:$B$5111,"&lt;="&amp;O$3)-$F2232)))</f>
        <v>#VALUE!</v>
      </c>
      <c r="P2232" s="21" t="e">
        <f>IF(OR($B2232="",P$3&lt;$D2232+Настройки!$B$7),0,MAX(0,$E2232-MAX(0,SUMIFS(Тех_Движение!$G$2:$G$5111,Тех_Движение!$D$2:$D$5111,$C2232,Тех_Движение!$B$2:$B$5111,"&lt;="&amp;P$3)-$F2232)))</f>
        <v>#VALUE!</v>
      </c>
      <c r="Q2232" s="21" t="e">
        <f>IF(OR($B2232="",Q$3&lt;$D2232+Настройки!$B$7),0,MAX(0,$E2232-MAX(0,SUMIFS(Тех_Движение!$G$2:$G$5111,Тех_Движение!$D$2:$D$5111,$C2232,Тех_Движение!$B$2:$B$5111,"&lt;="&amp;Q$3)-$F2232)))</f>
        <v>#VALUE!</v>
      </c>
      <c r="R2232" s="21" t="str">
        <f t="shared" si="103"/>
        <v/>
      </c>
      <c r="S2232" s="23" t="str">
        <f>IF($B2232="","",VLOOKUP($C2232,Настройки!$A$11:$L$17,9,FALSE))</f>
        <v/>
      </c>
      <c r="T2232" s="23" t="str">
        <f t="shared" si="104"/>
        <v/>
      </c>
    </row>
    <row r="2233" spans="1:20" x14ac:dyDescent="0.3">
      <c r="A2233" s="20">
        <f>Тех_Движение!$A$2230</f>
        <v>2229</v>
      </c>
      <c r="B2233" s="20" t="str">
        <f>IF(Тех_Движение!$F$2230&gt;0,Тех_Движение!$I$2230,"")</f>
        <v/>
      </c>
      <c r="C2233" s="20" t="str">
        <f>IF($B2233="","",Тех_Движение!$D$2230)</f>
        <v/>
      </c>
      <c r="D2233" s="9" t="str">
        <f>IF($B2233="","",Тех_Движение!$B$2230)</f>
        <v/>
      </c>
      <c r="E2233" s="21" t="str">
        <f>IF($B2233="","",Тех_Движение!$F$2230)</f>
        <v/>
      </c>
      <c r="F2233" s="21" t="str">
        <f>IF($B2233="","",SUMIFS($E$5:$E2232,$C$5:$C2232,$C2233))</f>
        <v/>
      </c>
      <c r="G2233" s="21" t="str">
        <f>IF($B2233="","",MAX(0,$E2233-MAX(0,SUMIFS(Тех_Движение!$G$2:$G$5111,Тех_Движение!$D$2:$D$5111,$C2233,Тех_Движение!$B$2:$B$5111,"&lt;="&amp;Настройки!$B$5-1)-$F2233)))</f>
        <v/>
      </c>
      <c r="H2233" s="21" t="str">
        <f>IF($B2233="","",IF(AND($D2233&gt;=Настройки!$B$5,$D2233&lt;=Настройки!$B$6),$E2233,0))</f>
        <v/>
      </c>
      <c r="I2233" s="21" t="str">
        <f t="shared" si="102"/>
        <v/>
      </c>
      <c r="J2233" s="21" t="str">
        <f>IF($B2233="","",MAX(0,$E2233-MAX(0,SUMIFS(Тех_Движение!$G$2:$G$5111,Тех_Движение!$D$2:$D$5111,$C2233,Тех_Движение!$B$2:$B$5111,"&lt;="&amp;Настройки!$B$6)-$F2233)))</f>
        <v/>
      </c>
      <c r="K2233" s="21" t="e">
        <f>IF(OR($B2233="",K$3&lt;$D2233+Настройки!$B$7),0,MAX(0,$E2233-MAX(0,SUMIFS(Тех_Движение!$G$2:$G$5111,Тех_Движение!$D$2:$D$5111,$C2233,Тех_Движение!$B$2:$B$5111,"&lt;="&amp;K$3)-$F2233)))</f>
        <v>#VALUE!</v>
      </c>
      <c r="L2233" s="21" t="e">
        <f>IF(OR($B2233="",L$3&lt;$D2233+Настройки!$B$7),0,MAX(0,$E2233-MAX(0,SUMIFS(Тех_Движение!$G$2:$G$5111,Тех_Движение!$D$2:$D$5111,$C2233,Тех_Движение!$B$2:$B$5111,"&lt;="&amp;L$3)-$F2233)))</f>
        <v>#VALUE!</v>
      </c>
      <c r="M2233" s="21" t="e">
        <f>IF(OR($B2233="",M$3&lt;$D2233+Настройки!$B$7),0,MAX(0,$E2233-MAX(0,SUMIFS(Тех_Движение!$G$2:$G$5111,Тех_Движение!$D$2:$D$5111,$C2233,Тех_Движение!$B$2:$B$5111,"&lt;="&amp;M$3)-$F2233)))</f>
        <v>#VALUE!</v>
      </c>
      <c r="N2233" s="21" t="e">
        <f>IF(OR($B2233="",N$3&lt;$D2233+Настройки!$B$7),0,MAX(0,$E2233-MAX(0,SUMIFS(Тех_Движение!$G$2:$G$5111,Тех_Движение!$D$2:$D$5111,$C2233,Тех_Движение!$B$2:$B$5111,"&lt;="&amp;N$3)-$F2233)))</f>
        <v>#VALUE!</v>
      </c>
      <c r="O2233" s="21" t="e">
        <f>IF(OR($B2233="",O$3&lt;$D2233+Настройки!$B$7),0,MAX(0,$E2233-MAX(0,SUMIFS(Тех_Движение!$G$2:$G$5111,Тех_Движение!$D$2:$D$5111,$C2233,Тех_Движение!$B$2:$B$5111,"&lt;="&amp;O$3)-$F2233)))</f>
        <v>#VALUE!</v>
      </c>
      <c r="P2233" s="21" t="e">
        <f>IF(OR($B2233="",P$3&lt;$D2233+Настройки!$B$7),0,MAX(0,$E2233-MAX(0,SUMIFS(Тех_Движение!$G$2:$G$5111,Тех_Движение!$D$2:$D$5111,$C2233,Тех_Движение!$B$2:$B$5111,"&lt;="&amp;P$3)-$F2233)))</f>
        <v>#VALUE!</v>
      </c>
      <c r="Q2233" s="21" t="e">
        <f>IF(OR($B2233="",Q$3&lt;$D2233+Настройки!$B$7),0,MAX(0,$E2233-MAX(0,SUMIFS(Тех_Движение!$G$2:$G$5111,Тех_Движение!$D$2:$D$5111,$C2233,Тех_Движение!$B$2:$B$5111,"&lt;="&amp;Q$3)-$F2233)))</f>
        <v>#VALUE!</v>
      </c>
      <c r="R2233" s="21" t="str">
        <f t="shared" si="103"/>
        <v/>
      </c>
      <c r="S2233" s="23" t="str">
        <f>IF($B2233="","",VLOOKUP($C2233,Настройки!$A$11:$L$17,9,FALSE))</f>
        <v/>
      </c>
      <c r="T2233" s="23" t="str">
        <f t="shared" si="104"/>
        <v/>
      </c>
    </row>
    <row r="2234" spans="1:20" x14ac:dyDescent="0.3">
      <c r="A2234" s="20">
        <f>Тех_Движение!$A$2231</f>
        <v>2230</v>
      </c>
      <c r="B2234" s="20" t="str">
        <f>IF(Тех_Движение!$F$2231&gt;0,Тех_Движение!$I$2231,"")</f>
        <v/>
      </c>
      <c r="C2234" s="20" t="str">
        <f>IF($B2234="","",Тех_Движение!$D$2231)</f>
        <v/>
      </c>
      <c r="D2234" s="9" t="str">
        <f>IF($B2234="","",Тех_Движение!$B$2231)</f>
        <v/>
      </c>
      <c r="E2234" s="21" t="str">
        <f>IF($B2234="","",Тех_Движение!$F$2231)</f>
        <v/>
      </c>
      <c r="F2234" s="21" t="str">
        <f>IF($B2234="","",SUMIFS($E$5:$E2233,$C$5:$C2233,$C2234))</f>
        <v/>
      </c>
      <c r="G2234" s="21" t="str">
        <f>IF($B2234="","",MAX(0,$E2234-MAX(0,SUMIFS(Тех_Движение!$G$2:$G$5111,Тех_Движение!$D$2:$D$5111,$C2234,Тех_Движение!$B$2:$B$5111,"&lt;="&amp;Настройки!$B$5-1)-$F2234)))</f>
        <v/>
      </c>
      <c r="H2234" s="21" t="str">
        <f>IF($B2234="","",IF(AND($D2234&gt;=Настройки!$B$5,$D2234&lt;=Настройки!$B$6),$E2234,0))</f>
        <v/>
      </c>
      <c r="I2234" s="21" t="str">
        <f t="shared" si="102"/>
        <v/>
      </c>
      <c r="J2234" s="21" t="str">
        <f>IF($B2234="","",MAX(0,$E2234-MAX(0,SUMIFS(Тех_Движение!$G$2:$G$5111,Тех_Движение!$D$2:$D$5111,$C2234,Тех_Движение!$B$2:$B$5111,"&lt;="&amp;Настройки!$B$6)-$F2234)))</f>
        <v/>
      </c>
      <c r="K2234" s="21" t="e">
        <f>IF(OR($B2234="",K$3&lt;$D2234+Настройки!$B$7),0,MAX(0,$E2234-MAX(0,SUMIFS(Тех_Движение!$G$2:$G$5111,Тех_Движение!$D$2:$D$5111,$C2234,Тех_Движение!$B$2:$B$5111,"&lt;="&amp;K$3)-$F2234)))</f>
        <v>#VALUE!</v>
      </c>
      <c r="L2234" s="21" t="e">
        <f>IF(OR($B2234="",L$3&lt;$D2234+Настройки!$B$7),0,MAX(0,$E2234-MAX(0,SUMIFS(Тех_Движение!$G$2:$G$5111,Тех_Движение!$D$2:$D$5111,$C2234,Тех_Движение!$B$2:$B$5111,"&lt;="&amp;L$3)-$F2234)))</f>
        <v>#VALUE!</v>
      </c>
      <c r="M2234" s="21" t="e">
        <f>IF(OR($B2234="",M$3&lt;$D2234+Настройки!$B$7),0,MAX(0,$E2234-MAX(0,SUMIFS(Тех_Движение!$G$2:$G$5111,Тех_Движение!$D$2:$D$5111,$C2234,Тех_Движение!$B$2:$B$5111,"&lt;="&amp;M$3)-$F2234)))</f>
        <v>#VALUE!</v>
      </c>
      <c r="N2234" s="21" t="e">
        <f>IF(OR($B2234="",N$3&lt;$D2234+Настройки!$B$7),0,MAX(0,$E2234-MAX(0,SUMIFS(Тех_Движение!$G$2:$G$5111,Тех_Движение!$D$2:$D$5111,$C2234,Тех_Движение!$B$2:$B$5111,"&lt;="&amp;N$3)-$F2234)))</f>
        <v>#VALUE!</v>
      </c>
      <c r="O2234" s="21" t="e">
        <f>IF(OR($B2234="",O$3&lt;$D2234+Настройки!$B$7),0,MAX(0,$E2234-MAX(0,SUMIFS(Тех_Движение!$G$2:$G$5111,Тех_Движение!$D$2:$D$5111,$C2234,Тех_Движение!$B$2:$B$5111,"&lt;="&amp;O$3)-$F2234)))</f>
        <v>#VALUE!</v>
      </c>
      <c r="P2234" s="21" t="e">
        <f>IF(OR($B2234="",P$3&lt;$D2234+Настройки!$B$7),0,MAX(0,$E2234-MAX(0,SUMIFS(Тех_Движение!$G$2:$G$5111,Тех_Движение!$D$2:$D$5111,$C2234,Тех_Движение!$B$2:$B$5111,"&lt;="&amp;P$3)-$F2234)))</f>
        <v>#VALUE!</v>
      </c>
      <c r="Q2234" s="21" t="e">
        <f>IF(OR($B2234="",Q$3&lt;$D2234+Настройки!$B$7),0,MAX(0,$E2234-MAX(0,SUMIFS(Тех_Движение!$G$2:$G$5111,Тех_Движение!$D$2:$D$5111,$C2234,Тех_Движение!$B$2:$B$5111,"&lt;="&amp;Q$3)-$F2234)))</f>
        <v>#VALUE!</v>
      </c>
      <c r="R2234" s="21" t="str">
        <f t="shared" si="103"/>
        <v/>
      </c>
      <c r="S2234" s="23" t="str">
        <f>IF($B2234="","",VLOOKUP($C2234,Настройки!$A$11:$L$17,9,FALSE))</f>
        <v/>
      </c>
      <c r="T2234" s="23" t="str">
        <f t="shared" si="104"/>
        <v/>
      </c>
    </row>
    <row r="2235" spans="1:20" x14ac:dyDescent="0.3">
      <c r="A2235" s="20">
        <f>Тех_Движение!$A$2232</f>
        <v>2231</v>
      </c>
      <c r="B2235" s="20" t="str">
        <f>IF(Тех_Движение!$F$2232&gt;0,Тех_Движение!$I$2232,"")</f>
        <v/>
      </c>
      <c r="C2235" s="20" t="str">
        <f>IF($B2235="","",Тех_Движение!$D$2232)</f>
        <v/>
      </c>
      <c r="D2235" s="9" t="str">
        <f>IF($B2235="","",Тех_Движение!$B$2232)</f>
        <v/>
      </c>
      <c r="E2235" s="21" t="str">
        <f>IF($B2235="","",Тех_Движение!$F$2232)</f>
        <v/>
      </c>
      <c r="F2235" s="21" t="str">
        <f>IF($B2235="","",SUMIFS($E$5:$E2234,$C$5:$C2234,$C2235))</f>
        <v/>
      </c>
      <c r="G2235" s="21" t="str">
        <f>IF($B2235="","",MAX(0,$E2235-MAX(0,SUMIFS(Тех_Движение!$G$2:$G$5111,Тех_Движение!$D$2:$D$5111,$C2235,Тех_Движение!$B$2:$B$5111,"&lt;="&amp;Настройки!$B$5-1)-$F2235)))</f>
        <v/>
      </c>
      <c r="H2235" s="21" t="str">
        <f>IF($B2235="","",IF(AND($D2235&gt;=Настройки!$B$5,$D2235&lt;=Настройки!$B$6),$E2235,0))</f>
        <v/>
      </c>
      <c r="I2235" s="21" t="str">
        <f t="shared" si="102"/>
        <v/>
      </c>
      <c r="J2235" s="21" t="str">
        <f>IF($B2235="","",MAX(0,$E2235-MAX(0,SUMIFS(Тех_Движение!$G$2:$G$5111,Тех_Движение!$D$2:$D$5111,$C2235,Тех_Движение!$B$2:$B$5111,"&lt;="&amp;Настройки!$B$6)-$F2235)))</f>
        <v/>
      </c>
      <c r="K2235" s="21" t="e">
        <f>IF(OR($B2235="",K$3&lt;$D2235+Настройки!$B$7),0,MAX(0,$E2235-MAX(0,SUMIFS(Тех_Движение!$G$2:$G$5111,Тех_Движение!$D$2:$D$5111,$C2235,Тех_Движение!$B$2:$B$5111,"&lt;="&amp;K$3)-$F2235)))</f>
        <v>#VALUE!</v>
      </c>
      <c r="L2235" s="21" t="e">
        <f>IF(OR($B2235="",L$3&lt;$D2235+Настройки!$B$7),0,MAX(0,$E2235-MAX(0,SUMIFS(Тех_Движение!$G$2:$G$5111,Тех_Движение!$D$2:$D$5111,$C2235,Тех_Движение!$B$2:$B$5111,"&lt;="&amp;L$3)-$F2235)))</f>
        <v>#VALUE!</v>
      </c>
      <c r="M2235" s="21" t="e">
        <f>IF(OR($B2235="",M$3&lt;$D2235+Настройки!$B$7),0,MAX(0,$E2235-MAX(0,SUMIFS(Тех_Движение!$G$2:$G$5111,Тех_Движение!$D$2:$D$5111,$C2235,Тех_Движение!$B$2:$B$5111,"&lt;="&amp;M$3)-$F2235)))</f>
        <v>#VALUE!</v>
      </c>
      <c r="N2235" s="21" t="e">
        <f>IF(OR($B2235="",N$3&lt;$D2235+Настройки!$B$7),0,MAX(0,$E2235-MAX(0,SUMIFS(Тех_Движение!$G$2:$G$5111,Тех_Движение!$D$2:$D$5111,$C2235,Тех_Движение!$B$2:$B$5111,"&lt;="&amp;N$3)-$F2235)))</f>
        <v>#VALUE!</v>
      </c>
      <c r="O2235" s="21" t="e">
        <f>IF(OR($B2235="",O$3&lt;$D2235+Настройки!$B$7),0,MAX(0,$E2235-MAX(0,SUMIFS(Тех_Движение!$G$2:$G$5111,Тех_Движение!$D$2:$D$5111,$C2235,Тех_Движение!$B$2:$B$5111,"&lt;="&amp;O$3)-$F2235)))</f>
        <v>#VALUE!</v>
      </c>
      <c r="P2235" s="21" t="e">
        <f>IF(OR($B2235="",P$3&lt;$D2235+Настройки!$B$7),0,MAX(0,$E2235-MAX(0,SUMIFS(Тех_Движение!$G$2:$G$5111,Тех_Движение!$D$2:$D$5111,$C2235,Тех_Движение!$B$2:$B$5111,"&lt;="&amp;P$3)-$F2235)))</f>
        <v>#VALUE!</v>
      </c>
      <c r="Q2235" s="21" t="e">
        <f>IF(OR($B2235="",Q$3&lt;$D2235+Настройки!$B$7),0,MAX(0,$E2235-MAX(0,SUMIFS(Тех_Движение!$G$2:$G$5111,Тех_Движение!$D$2:$D$5111,$C2235,Тех_Движение!$B$2:$B$5111,"&lt;="&amp;Q$3)-$F2235)))</f>
        <v>#VALUE!</v>
      </c>
      <c r="R2235" s="21" t="str">
        <f t="shared" si="103"/>
        <v/>
      </c>
      <c r="S2235" s="23" t="str">
        <f>IF($B2235="","",VLOOKUP($C2235,Настройки!$A$11:$L$17,9,FALSE))</f>
        <v/>
      </c>
      <c r="T2235" s="23" t="str">
        <f t="shared" si="104"/>
        <v/>
      </c>
    </row>
    <row r="2236" spans="1:20" x14ac:dyDescent="0.3">
      <c r="A2236" s="20">
        <f>Тех_Движение!$A$2233</f>
        <v>2232</v>
      </c>
      <c r="B2236" s="20" t="str">
        <f>IF(Тех_Движение!$F$2233&gt;0,Тех_Движение!$I$2233,"")</f>
        <v/>
      </c>
      <c r="C2236" s="20" t="str">
        <f>IF($B2236="","",Тех_Движение!$D$2233)</f>
        <v/>
      </c>
      <c r="D2236" s="9" t="str">
        <f>IF($B2236="","",Тех_Движение!$B$2233)</f>
        <v/>
      </c>
      <c r="E2236" s="21" t="str">
        <f>IF($B2236="","",Тех_Движение!$F$2233)</f>
        <v/>
      </c>
      <c r="F2236" s="21" t="str">
        <f>IF($B2236="","",SUMIFS($E$5:$E2235,$C$5:$C2235,$C2236))</f>
        <v/>
      </c>
      <c r="G2236" s="21" t="str">
        <f>IF($B2236="","",MAX(0,$E2236-MAX(0,SUMIFS(Тех_Движение!$G$2:$G$5111,Тех_Движение!$D$2:$D$5111,$C2236,Тех_Движение!$B$2:$B$5111,"&lt;="&amp;Настройки!$B$5-1)-$F2236)))</f>
        <v/>
      </c>
      <c r="H2236" s="21" t="str">
        <f>IF($B2236="","",IF(AND($D2236&gt;=Настройки!$B$5,$D2236&lt;=Настройки!$B$6),$E2236,0))</f>
        <v/>
      </c>
      <c r="I2236" s="21" t="str">
        <f t="shared" si="102"/>
        <v/>
      </c>
      <c r="J2236" s="21" t="str">
        <f>IF($B2236="","",MAX(0,$E2236-MAX(0,SUMIFS(Тех_Движение!$G$2:$G$5111,Тех_Движение!$D$2:$D$5111,$C2236,Тех_Движение!$B$2:$B$5111,"&lt;="&amp;Настройки!$B$6)-$F2236)))</f>
        <v/>
      </c>
      <c r="K2236" s="21" t="e">
        <f>IF(OR($B2236="",K$3&lt;$D2236+Настройки!$B$7),0,MAX(0,$E2236-MAX(0,SUMIFS(Тех_Движение!$G$2:$G$5111,Тех_Движение!$D$2:$D$5111,$C2236,Тех_Движение!$B$2:$B$5111,"&lt;="&amp;K$3)-$F2236)))</f>
        <v>#VALUE!</v>
      </c>
      <c r="L2236" s="21" t="e">
        <f>IF(OR($B2236="",L$3&lt;$D2236+Настройки!$B$7),0,MAX(0,$E2236-MAX(0,SUMIFS(Тех_Движение!$G$2:$G$5111,Тех_Движение!$D$2:$D$5111,$C2236,Тех_Движение!$B$2:$B$5111,"&lt;="&amp;L$3)-$F2236)))</f>
        <v>#VALUE!</v>
      </c>
      <c r="M2236" s="21" t="e">
        <f>IF(OR($B2236="",M$3&lt;$D2236+Настройки!$B$7),0,MAX(0,$E2236-MAX(0,SUMIFS(Тех_Движение!$G$2:$G$5111,Тех_Движение!$D$2:$D$5111,$C2236,Тех_Движение!$B$2:$B$5111,"&lt;="&amp;M$3)-$F2236)))</f>
        <v>#VALUE!</v>
      </c>
      <c r="N2236" s="21" t="e">
        <f>IF(OR($B2236="",N$3&lt;$D2236+Настройки!$B$7),0,MAX(0,$E2236-MAX(0,SUMIFS(Тех_Движение!$G$2:$G$5111,Тех_Движение!$D$2:$D$5111,$C2236,Тех_Движение!$B$2:$B$5111,"&lt;="&amp;N$3)-$F2236)))</f>
        <v>#VALUE!</v>
      </c>
      <c r="O2236" s="21" t="e">
        <f>IF(OR($B2236="",O$3&lt;$D2236+Настройки!$B$7),0,MAX(0,$E2236-MAX(0,SUMIFS(Тех_Движение!$G$2:$G$5111,Тех_Движение!$D$2:$D$5111,$C2236,Тех_Движение!$B$2:$B$5111,"&lt;="&amp;O$3)-$F2236)))</f>
        <v>#VALUE!</v>
      </c>
      <c r="P2236" s="21" t="e">
        <f>IF(OR($B2236="",P$3&lt;$D2236+Настройки!$B$7),0,MAX(0,$E2236-MAX(0,SUMIFS(Тех_Движение!$G$2:$G$5111,Тех_Движение!$D$2:$D$5111,$C2236,Тех_Движение!$B$2:$B$5111,"&lt;="&amp;P$3)-$F2236)))</f>
        <v>#VALUE!</v>
      </c>
      <c r="Q2236" s="21" t="e">
        <f>IF(OR($B2236="",Q$3&lt;$D2236+Настройки!$B$7),0,MAX(0,$E2236-MAX(0,SUMIFS(Тех_Движение!$G$2:$G$5111,Тех_Движение!$D$2:$D$5111,$C2236,Тех_Движение!$B$2:$B$5111,"&lt;="&amp;Q$3)-$F2236)))</f>
        <v>#VALUE!</v>
      </c>
      <c r="R2236" s="21" t="str">
        <f t="shared" si="103"/>
        <v/>
      </c>
      <c r="S2236" s="23" t="str">
        <f>IF($B2236="","",VLOOKUP($C2236,Настройки!$A$11:$L$17,9,FALSE))</f>
        <v/>
      </c>
      <c r="T2236" s="23" t="str">
        <f t="shared" si="104"/>
        <v/>
      </c>
    </row>
    <row r="2237" spans="1:20" x14ac:dyDescent="0.3">
      <c r="A2237" s="20">
        <f>Тех_Движение!$A$2234</f>
        <v>2233</v>
      </c>
      <c r="B2237" s="20" t="str">
        <f>IF(Тех_Движение!$F$2234&gt;0,Тех_Движение!$I$2234,"")</f>
        <v/>
      </c>
      <c r="C2237" s="20" t="str">
        <f>IF($B2237="","",Тех_Движение!$D$2234)</f>
        <v/>
      </c>
      <c r="D2237" s="9" t="str">
        <f>IF($B2237="","",Тех_Движение!$B$2234)</f>
        <v/>
      </c>
      <c r="E2237" s="21" t="str">
        <f>IF($B2237="","",Тех_Движение!$F$2234)</f>
        <v/>
      </c>
      <c r="F2237" s="21" t="str">
        <f>IF($B2237="","",SUMIFS($E$5:$E2236,$C$5:$C2236,$C2237))</f>
        <v/>
      </c>
      <c r="G2237" s="21" t="str">
        <f>IF($B2237="","",MAX(0,$E2237-MAX(0,SUMIFS(Тех_Движение!$G$2:$G$5111,Тех_Движение!$D$2:$D$5111,$C2237,Тех_Движение!$B$2:$B$5111,"&lt;="&amp;Настройки!$B$5-1)-$F2237)))</f>
        <v/>
      </c>
      <c r="H2237" s="21" t="str">
        <f>IF($B2237="","",IF(AND($D2237&gt;=Настройки!$B$5,$D2237&lt;=Настройки!$B$6),$E2237,0))</f>
        <v/>
      </c>
      <c r="I2237" s="21" t="str">
        <f t="shared" si="102"/>
        <v/>
      </c>
      <c r="J2237" s="21" t="str">
        <f>IF($B2237="","",MAX(0,$E2237-MAX(0,SUMIFS(Тех_Движение!$G$2:$G$5111,Тех_Движение!$D$2:$D$5111,$C2237,Тех_Движение!$B$2:$B$5111,"&lt;="&amp;Настройки!$B$6)-$F2237)))</f>
        <v/>
      </c>
      <c r="K2237" s="21" t="e">
        <f>IF(OR($B2237="",K$3&lt;$D2237+Настройки!$B$7),0,MAX(0,$E2237-MAX(0,SUMIFS(Тех_Движение!$G$2:$G$5111,Тех_Движение!$D$2:$D$5111,$C2237,Тех_Движение!$B$2:$B$5111,"&lt;="&amp;K$3)-$F2237)))</f>
        <v>#VALUE!</v>
      </c>
      <c r="L2237" s="21" t="e">
        <f>IF(OR($B2237="",L$3&lt;$D2237+Настройки!$B$7),0,MAX(0,$E2237-MAX(0,SUMIFS(Тех_Движение!$G$2:$G$5111,Тех_Движение!$D$2:$D$5111,$C2237,Тех_Движение!$B$2:$B$5111,"&lt;="&amp;L$3)-$F2237)))</f>
        <v>#VALUE!</v>
      </c>
      <c r="M2237" s="21" t="e">
        <f>IF(OR($B2237="",M$3&lt;$D2237+Настройки!$B$7),0,MAX(0,$E2237-MAX(0,SUMIFS(Тех_Движение!$G$2:$G$5111,Тех_Движение!$D$2:$D$5111,$C2237,Тех_Движение!$B$2:$B$5111,"&lt;="&amp;M$3)-$F2237)))</f>
        <v>#VALUE!</v>
      </c>
      <c r="N2237" s="21" t="e">
        <f>IF(OR($B2237="",N$3&lt;$D2237+Настройки!$B$7),0,MAX(0,$E2237-MAX(0,SUMIFS(Тех_Движение!$G$2:$G$5111,Тех_Движение!$D$2:$D$5111,$C2237,Тех_Движение!$B$2:$B$5111,"&lt;="&amp;N$3)-$F2237)))</f>
        <v>#VALUE!</v>
      </c>
      <c r="O2237" s="21" t="e">
        <f>IF(OR($B2237="",O$3&lt;$D2237+Настройки!$B$7),0,MAX(0,$E2237-MAX(0,SUMIFS(Тех_Движение!$G$2:$G$5111,Тех_Движение!$D$2:$D$5111,$C2237,Тех_Движение!$B$2:$B$5111,"&lt;="&amp;O$3)-$F2237)))</f>
        <v>#VALUE!</v>
      </c>
      <c r="P2237" s="21" t="e">
        <f>IF(OR($B2237="",P$3&lt;$D2237+Настройки!$B$7),0,MAX(0,$E2237-MAX(0,SUMIFS(Тех_Движение!$G$2:$G$5111,Тех_Движение!$D$2:$D$5111,$C2237,Тех_Движение!$B$2:$B$5111,"&lt;="&amp;P$3)-$F2237)))</f>
        <v>#VALUE!</v>
      </c>
      <c r="Q2237" s="21" t="e">
        <f>IF(OR($B2237="",Q$3&lt;$D2237+Настройки!$B$7),0,MAX(0,$E2237-MAX(0,SUMIFS(Тех_Движение!$G$2:$G$5111,Тех_Движение!$D$2:$D$5111,$C2237,Тех_Движение!$B$2:$B$5111,"&lt;="&amp;Q$3)-$F2237)))</f>
        <v>#VALUE!</v>
      </c>
      <c r="R2237" s="21" t="str">
        <f t="shared" si="103"/>
        <v/>
      </c>
      <c r="S2237" s="23" t="str">
        <f>IF($B2237="","",VLOOKUP($C2237,Настройки!$A$11:$L$17,9,FALSE))</f>
        <v/>
      </c>
      <c r="T2237" s="23" t="str">
        <f t="shared" si="104"/>
        <v/>
      </c>
    </row>
    <row r="2238" spans="1:20" x14ac:dyDescent="0.3">
      <c r="A2238" s="20">
        <f>Тех_Движение!$A$2235</f>
        <v>2234</v>
      </c>
      <c r="B2238" s="20" t="str">
        <f>IF(Тех_Движение!$F$2235&gt;0,Тех_Движение!$I$2235,"")</f>
        <v/>
      </c>
      <c r="C2238" s="20" t="str">
        <f>IF($B2238="","",Тех_Движение!$D$2235)</f>
        <v/>
      </c>
      <c r="D2238" s="9" t="str">
        <f>IF($B2238="","",Тех_Движение!$B$2235)</f>
        <v/>
      </c>
      <c r="E2238" s="21" t="str">
        <f>IF($B2238="","",Тех_Движение!$F$2235)</f>
        <v/>
      </c>
      <c r="F2238" s="21" t="str">
        <f>IF($B2238="","",SUMIFS($E$5:$E2237,$C$5:$C2237,$C2238))</f>
        <v/>
      </c>
      <c r="G2238" s="21" t="str">
        <f>IF($B2238="","",MAX(0,$E2238-MAX(0,SUMIFS(Тех_Движение!$G$2:$G$5111,Тех_Движение!$D$2:$D$5111,$C2238,Тех_Движение!$B$2:$B$5111,"&lt;="&amp;Настройки!$B$5-1)-$F2238)))</f>
        <v/>
      </c>
      <c r="H2238" s="21" t="str">
        <f>IF($B2238="","",IF(AND($D2238&gt;=Настройки!$B$5,$D2238&lt;=Настройки!$B$6),$E2238,0))</f>
        <v/>
      </c>
      <c r="I2238" s="21" t="str">
        <f t="shared" si="102"/>
        <v/>
      </c>
      <c r="J2238" s="21" t="str">
        <f>IF($B2238="","",MAX(0,$E2238-MAX(0,SUMIFS(Тех_Движение!$G$2:$G$5111,Тех_Движение!$D$2:$D$5111,$C2238,Тех_Движение!$B$2:$B$5111,"&lt;="&amp;Настройки!$B$6)-$F2238)))</f>
        <v/>
      </c>
      <c r="K2238" s="21" t="e">
        <f>IF(OR($B2238="",K$3&lt;$D2238+Настройки!$B$7),0,MAX(0,$E2238-MAX(0,SUMIFS(Тех_Движение!$G$2:$G$5111,Тех_Движение!$D$2:$D$5111,$C2238,Тех_Движение!$B$2:$B$5111,"&lt;="&amp;K$3)-$F2238)))</f>
        <v>#VALUE!</v>
      </c>
      <c r="L2238" s="21" t="e">
        <f>IF(OR($B2238="",L$3&lt;$D2238+Настройки!$B$7),0,MAX(0,$E2238-MAX(0,SUMIFS(Тех_Движение!$G$2:$G$5111,Тех_Движение!$D$2:$D$5111,$C2238,Тех_Движение!$B$2:$B$5111,"&lt;="&amp;L$3)-$F2238)))</f>
        <v>#VALUE!</v>
      </c>
      <c r="M2238" s="21" t="e">
        <f>IF(OR($B2238="",M$3&lt;$D2238+Настройки!$B$7),0,MAX(0,$E2238-MAX(0,SUMIFS(Тех_Движение!$G$2:$G$5111,Тех_Движение!$D$2:$D$5111,$C2238,Тех_Движение!$B$2:$B$5111,"&lt;="&amp;M$3)-$F2238)))</f>
        <v>#VALUE!</v>
      </c>
      <c r="N2238" s="21" t="e">
        <f>IF(OR($B2238="",N$3&lt;$D2238+Настройки!$B$7),0,MAX(0,$E2238-MAX(0,SUMIFS(Тех_Движение!$G$2:$G$5111,Тех_Движение!$D$2:$D$5111,$C2238,Тех_Движение!$B$2:$B$5111,"&lt;="&amp;N$3)-$F2238)))</f>
        <v>#VALUE!</v>
      </c>
      <c r="O2238" s="21" t="e">
        <f>IF(OR($B2238="",O$3&lt;$D2238+Настройки!$B$7),0,MAX(0,$E2238-MAX(0,SUMIFS(Тех_Движение!$G$2:$G$5111,Тех_Движение!$D$2:$D$5111,$C2238,Тех_Движение!$B$2:$B$5111,"&lt;="&amp;O$3)-$F2238)))</f>
        <v>#VALUE!</v>
      </c>
      <c r="P2238" s="21" t="e">
        <f>IF(OR($B2238="",P$3&lt;$D2238+Настройки!$B$7),0,MAX(0,$E2238-MAX(0,SUMIFS(Тех_Движение!$G$2:$G$5111,Тех_Движение!$D$2:$D$5111,$C2238,Тех_Движение!$B$2:$B$5111,"&lt;="&amp;P$3)-$F2238)))</f>
        <v>#VALUE!</v>
      </c>
      <c r="Q2238" s="21" t="e">
        <f>IF(OR($B2238="",Q$3&lt;$D2238+Настройки!$B$7),0,MAX(0,$E2238-MAX(0,SUMIFS(Тех_Движение!$G$2:$G$5111,Тех_Движение!$D$2:$D$5111,$C2238,Тех_Движение!$B$2:$B$5111,"&lt;="&amp;Q$3)-$F2238)))</f>
        <v>#VALUE!</v>
      </c>
      <c r="R2238" s="21" t="str">
        <f t="shared" si="103"/>
        <v/>
      </c>
      <c r="S2238" s="23" t="str">
        <f>IF($B2238="","",VLOOKUP($C2238,Настройки!$A$11:$L$17,9,FALSE))</f>
        <v/>
      </c>
      <c r="T2238" s="23" t="str">
        <f t="shared" si="104"/>
        <v/>
      </c>
    </row>
    <row r="2239" spans="1:20" x14ac:dyDescent="0.3">
      <c r="A2239" s="20">
        <f>Тех_Движение!$A$2236</f>
        <v>2235</v>
      </c>
      <c r="B2239" s="20" t="str">
        <f>IF(Тех_Движение!$F$2236&gt;0,Тех_Движение!$I$2236,"")</f>
        <v/>
      </c>
      <c r="C2239" s="20" t="str">
        <f>IF($B2239="","",Тех_Движение!$D$2236)</f>
        <v/>
      </c>
      <c r="D2239" s="9" t="str">
        <f>IF($B2239="","",Тех_Движение!$B$2236)</f>
        <v/>
      </c>
      <c r="E2239" s="21" t="str">
        <f>IF($B2239="","",Тех_Движение!$F$2236)</f>
        <v/>
      </c>
      <c r="F2239" s="21" t="str">
        <f>IF($B2239="","",SUMIFS($E$5:$E2238,$C$5:$C2238,$C2239))</f>
        <v/>
      </c>
      <c r="G2239" s="21" t="str">
        <f>IF($B2239="","",MAX(0,$E2239-MAX(0,SUMIFS(Тех_Движение!$G$2:$G$5111,Тех_Движение!$D$2:$D$5111,$C2239,Тех_Движение!$B$2:$B$5111,"&lt;="&amp;Настройки!$B$5-1)-$F2239)))</f>
        <v/>
      </c>
      <c r="H2239" s="21" t="str">
        <f>IF($B2239="","",IF(AND($D2239&gt;=Настройки!$B$5,$D2239&lt;=Настройки!$B$6),$E2239,0))</f>
        <v/>
      </c>
      <c r="I2239" s="21" t="str">
        <f t="shared" si="102"/>
        <v/>
      </c>
      <c r="J2239" s="21" t="str">
        <f>IF($B2239="","",MAX(0,$E2239-MAX(0,SUMIFS(Тех_Движение!$G$2:$G$5111,Тех_Движение!$D$2:$D$5111,$C2239,Тех_Движение!$B$2:$B$5111,"&lt;="&amp;Настройки!$B$6)-$F2239)))</f>
        <v/>
      </c>
      <c r="K2239" s="21" t="e">
        <f>IF(OR($B2239="",K$3&lt;$D2239+Настройки!$B$7),0,MAX(0,$E2239-MAX(0,SUMIFS(Тех_Движение!$G$2:$G$5111,Тех_Движение!$D$2:$D$5111,$C2239,Тех_Движение!$B$2:$B$5111,"&lt;="&amp;K$3)-$F2239)))</f>
        <v>#VALUE!</v>
      </c>
      <c r="L2239" s="21" t="e">
        <f>IF(OR($B2239="",L$3&lt;$D2239+Настройки!$B$7),0,MAX(0,$E2239-MAX(0,SUMIFS(Тех_Движение!$G$2:$G$5111,Тех_Движение!$D$2:$D$5111,$C2239,Тех_Движение!$B$2:$B$5111,"&lt;="&amp;L$3)-$F2239)))</f>
        <v>#VALUE!</v>
      </c>
      <c r="M2239" s="21" t="e">
        <f>IF(OR($B2239="",M$3&lt;$D2239+Настройки!$B$7),0,MAX(0,$E2239-MAX(0,SUMIFS(Тех_Движение!$G$2:$G$5111,Тех_Движение!$D$2:$D$5111,$C2239,Тех_Движение!$B$2:$B$5111,"&lt;="&amp;M$3)-$F2239)))</f>
        <v>#VALUE!</v>
      </c>
      <c r="N2239" s="21" t="e">
        <f>IF(OR($B2239="",N$3&lt;$D2239+Настройки!$B$7),0,MAX(0,$E2239-MAX(0,SUMIFS(Тех_Движение!$G$2:$G$5111,Тех_Движение!$D$2:$D$5111,$C2239,Тех_Движение!$B$2:$B$5111,"&lt;="&amp;N$3)-$F2239)))</f>
        <v>#VALUE!</v>
      </c>
      <c r="O2239" s="21" t="e">
        <f>IF(OR($B2239="",O$3&lt;$D2239+Настройки!$B$7),0,MAX(0,$E2239-MAX(0,SUMIFS(Тех_Движение!$G$2:$G$5111,Тех_Движение!$D$2:$D$5111,$C2239,Тех_Движение!$B$2:$B$5111,"&lt;="&amp;O$3)-$F2239)))</f>
        <v>#VALUE!</v>
      </c>
      <c r="P2239" s="21" t="e">
        <f>IF(OR($B2239="",P$3&lt;$D2239+Настройки!$B$7),0,MAX(0,$E2239-MAX(0,SUMIFS(Тех_Движение!$G$2:$G$5111,Тех_Движение!$D$2:$D$5111,$C2239,Тех_Движение!$B$2:$B$5111,"&lt;="&amp;P$3)-$F2239)))</f>
        <v>#VALUE!</v>
      </c>
      <c r="Q2239" s="21" t="e">
        <f>IF(OR($B2239="",Q$3&lt;$D2239+Настройки!$B$7),0,MAX(0,$E2239-MAX(0,SUMIFS(Тех_Движение!$G$2:$G$5111,Тех_Движение!$D$2:$D$5111,$C2239,Тех_Движение!$B$2:$B$5111,"&lt;="&amp;Q$3)-$F2239)))</f>
        <v>#VALUE!</v>
      </c>
      <c r="R2239" s="21" t="str">
        <f t="shared" si="103"/>
        <v/>
      </c>
      <c r="S2239" s="23" t="str">
        <f>IF($B2239="","",VLOOKUP($C2239,Настройки!$A$11:$L$17,9,FALSE))</f>
        <v/>
      </c>
      <c r="T2239" s="23" t="str">
        <f t="shared" si="104"/>
        <v/>
      </c>
    </row>
    <row r="2240" spans="1:20" x14ac:dyDescent="0.3">
      <c r="A2240" s="20">
        <f>Тех_Движение!$A$2237</f>
        <v>2236</v>
      </c>
      <c r="B2240" s="20" t="str">
        <f>IF(Тех_Движение!$F$2237&gt;0,Тех_Движение!$I$2237,"")</f>
        <v/>
      </c>
      <c r="C2240" s="20" t="str">
        <f>IF($B2240="","",Тех_Движение!$D$2237)</f>
        <v/>
      </c>
      <c r="D2240" s="9" t="str">
        <f>IF($B2240="","",Тех_Движение!$B$2237)</f>
        <v/>
      </c>
      <c r="E2240" s="21" t="str">
        <f>IF($B2240="","",Тех_Движение!$F$2237)</f>
        <v/>
      </c>
      <c r="F2240" s="21" t="str">
        <f>IF($B2240="","",SUMIFS($E$5:$E2239,$C$5:$C2239,$C2240))</f>
        <v/>
      </c>
      <c r="G2240" s="21" t="str">
        <f>IF($B2240="","",MAX(0,$E2240-MAX(0,SUMIFS(Тех_Движение!$G$2:$G$5111,Тех_Движение!$D$2:$D$5111,$C2240,Тех_Движение!$B$2:$B$5111,"&lt;="&amp;Настройки!$B$5-1)-$F2240)))</f>
        <v/>
      </c>
      <c r="H2240" s="21" t="str">
        <f>IF($B2240="","",IF(AND($D2240&gt;=Настройки!$B$5,$D2240&lt;=Настройки!$B$6),$E2240,0))</f>
        <v/>
      </c>
      <c r="I2240" s="21" t="str">
        <f t="shared" si="102"/>
        <v/>
      </c>
      <c r="J2240" s="21" t="str">
        <f>IF($B2240="","",MAX(0,$E2240-MAX(0,SUMIFS(Тех_Движение!$G$2:$G$5111,Тех_Движение!$D$2:$D$5111,$C2240,Тех_Движение!$B$2:$B$5111,"&lt;="&amp;Настройки!$B$6)-$F2240)))</f>
        <v/>
      </c>
      <c r="K2240" s="21" t="e">
        <f>IF(OR($B2240="",K$3&lt;$D2240+Настройки!$B$7),0,MAX(0,$E2240-MAX(0,SUMIFS(Тех_Движение!$G$2:$G$5111,Тех_Движение!$D$2:$D$5111,$C2240,Тех_Движение!$B$2:$B$5111,"&lt;="&amp;K$3)-$F2240)))</f>
        <v>#VALUE!</v>
      </c>
      <c r="L2240" s="21" t="e">
        <f>IF(OR($B2240="",L$3&lt;$D2240+Настройки!$B$7),0,MAX(0,$E2240-MAX(0,SUMIFS(Тех_Движение!$G$2:$G$5111,Тех_Движение!$D$2:$D$5111,$C2240,Тех_Движение!$B$2:$B$5111,"&lt;="&amp;L$3)-$F2240)))</f>
        <v>#VALUE!</v>
      </c>
      <c r="M2240" s="21" t="e">
        <f>IF(OR($B2240="",M$3&lt;$D2240+Настройки!$B$7),0,MAX(0,$E2240-MAX(0,SUMIFS(Тех_Движение!$G$2:$G$5111,Тех_Движение!$D$2:$D$5111,$C2240,Тех_Движение!$B$2:$B$5111,"&lt;="&amp;M$3)-$F2240)))</f>
        <v>#VALUE!</v>
      </c>
      <c r="N2240" s="21" t="e">
        <f>IF(OR($B2240="",N$3&lt;$D2240+Настройки!$B$7),0,MAX(0,$E2240-MAX(0,SUMIFS(Тех_Движение!$G$2:$G$5111,Тех_Движение!$D$2:$D$5111,$C2240,Тех_Движение!$B$2:$B$5111,"&lt;="&amp;N$3)-$F2240)))</f>
        <v>#VALUE!</v>
      </c>
      <c r="O2240" s="21" t="e">
        <f>IF(OR($B2240="",O$3&lt;$D2240+Настройки!$B$7),0,MAX(0,$E2240-MAX(0,SUMIFS(Тех_Движение!$G$2:$G$5111,Тех_Движение!$D$2:$D$5111,$C2240,Тех_Движение!$B$2:$B$5111,"&lt;="&amp;O$3)-$F2240)))</f>
        <v>#VALUE!</v>
      </c>
      <c r="P2240" s="21" t="e">
        <f>IF(OR($B2240="",P$3&lt;$D2240+Настройки!$B$7),0,MAX(0,$E2240-MAX(0,SUMIFS(Тех_Движение!$G$2:$G$5111,Тех_Движение!$D$2:$D$5111,$C2240,Тех_Движение!$B$2:$B$5111,"&lt;="&amp;P$3)-$F2240)))</f>
        <v>#VALUE!</v>
      </c>
      <c r="Q2240" s="21" t="e">
        <f>IF(OR($B2240="",Q$3&lt;$D2240+Настройки!$B$7),0,MAX(0,$E2240-MAX(0,SUMIFS(Тех_Движение!$G$2:$G$5111,Тех_Движение!$D$2:$D$5111,$C2240,Тех_Движение!$B$2:$B$5111,"&lt;="&amp;Q$3)-$F2240)))</f>
        <v>#VALUE!</v>
      </c>
      <c r="R2240" s="21" t="str">
        <f t="shared" si="103"/>
        <v/>
      </c>
      <c r="S2240" s="23" t="str">
        <f>IF($B2240="","",VLOOKUP($C2240,Настройки!$A$11:$L$17,9,FALSE))</f>
        <v/>
      </c>
      <c r="T2240" s="23" t="str">
        <f t="shared" si="104"/>
        <v/>
      </c>
    </row>
    <row r="2241" spans="1:20" x14ac:dyDescent="0.3">
      <c r="A2241" s="20">
        <f>Тех_Движение!$A$2238</f>
        <v>2237</v>
      </c>
      <c r="B2241" s="20" t="str">
        <f>IF(Тех_Движение!$F$2238&gt;0,Тех_Движение!$I$2238,"")</f>
        <v/>
      </c>
      <c r="C2241" s="20" t="str">
        <f>IF($B2241="","",Тех_Движение!$D$2238)</f>
        <v/>
      </c>
      <c r="D2241" s="9" t="str">
        <f>IF($B2241="","",Тех_Движение!$B$2238)</f>
        <v/>
      </c>
      <c r="E2241" s="21" t="str">
        <f>IF($B2241="","",Тех_Движение!$F$2238)</f>
        <v/>
      </c>
      <c r="F2241" s="21" t="str">
        <f>IF($B2241="","",SUMIFS($E$5:$E2240,$C$5:$C2240,$C2241))</f>
        <v/>
      </c>
      <c r="G2241" s="21" t="str">
        <f>IF($B2241="","",MAX(0,$E2241-MAX(0,SUMIFS(Тех_Движение!$G$2:$G$5111,Тех_Движение!$D$2:$D$5111,$C2241,Тех_Движение!$B$2:$B$5111,"&lt;="&amp;Настройки!$B$5-1)-$F2241)))</f>
        <v/>
      </c>
      <c r="H2241" s="21" t="str">
        <f>IF($B2241="","",IF(AND($D2241&gt;=Настройки!$B$5,$D2241&lt;=Настройки!$B$6),$E2241,0))</f>
        <v/>
      </c>
      <c r="I2241" s="21" t="str">
        <f t="shared" si="102"/>
        <v/>
      </c>
      <c r="J2241" s="21" t="str">
        <f>IF($B2241="","",MAX(0,$E2241-MAX(0,SUMIFS(Тех_Движение!$G$2:$G$5111,Тех_Движение!$D$2:$D$5111,$C2241,Тех_Движение!$B$2:$B$5111,"&lt;="&amp;Настройки!$B$6)-$F2241)))</f>
        <v/>
      </c>
      <c r="K2241" s="21" t="e">
        <f>IF(OR($B2241="",K$3&lt;$D2241+Настройки!$B$7),0,MAX(0,$E2241-MAX(0,SUMIFS(Тех_Движение!$G$2:$G$5111,Тех_Движение!$D$2:$D$5111,$C2241,Тех_Движение!$B$2:$B$5111,"&lt;="&amp;K$3)-$F2241)))</f>
        <v>#VALUE!</v>
      </c>
      <c r="L2241" s="21" t="e">
        <f>IF(OR($B2241="",L$3&lt;$D2241+Настройки!$B$7),0,MAX(0,$E2241-MAX(0,SUMIFS(Тех_Движение!$G$2:$G$5111,Тех_Движение!$D$2:$D$5111,$C2241,Тех_Движение!$B$2:$B$5111,"&lt;="&amp;L$3)-$F2241)))</f>
        <v>#VALUE!</v>
      </c>
      <c r="M2241" s="21" t="e">
        <f>IF(OR($B2241="",M$3&lt;$D2241+Настройки!$B$7),0,MAX(0,$E2241-MAX(0,SUMIFS(Тех_Движение!$G$2:$G$5111,Тех_Движение!$D$2:$D$5111,$C2241,Тех_Движение!$B$2:$B$5111,"&lt;="&amp;M$3)-$F2241)))</f>
        <v>#VALUE!</v>
      </c>
      <c r="N2241" s="21" t="e">
        <f>IF(OR($B2241="",N$3&lt;$D2241+Настройки!$B$7),0,MAX(0,$E2241-MAX(0,SUMIFS(Тех_Движение!$G$2:$G$5111,Тех_Движение!$D$2:$D$5111,$C2241,Тех_Движение!$B$2:$B$5111,"&lt;="&amp;N$3)-$F2241)))</f>
        <v>#VALUE!</v>
      </c>
      <c r="O2241" s="21" t="e">
        <f>IF(OR($B2241="",O$3&lt;$D2241+Настройки!$B$7),0,MAX(0,$E2241-MAX(0,SUMIFS(Тех_Движение!$G$2:$G$5111,Тех_Движение!$D$2:$D$5111,$C2241,Тех_Движение!$B$2:$B$5111,"&lt;="&amp;O$3)-$F2241)))</f>
        <v>#VALUE!</v>
      </c>
      <c r="P2241" s="21" t="e">
        <f>IF(OR($B2241="",P$3&lt;$D2241+Настройки!$B$7),0,MAX(0,$E2241-MAX(0,SUMIFS(Тех_Движение!$G$2:$G$5111,Тех_Движение!$D$2:$D$5111,$C2241,Тех_Движение!$B$2:$B$5111,"&lt;="&amp;P$3)-$F2241)))</f>
        <v>#VALUE!</v>
      </c>
      <c r="Q2241" s="21" t="e">
        <f>IF(OR($B2241="",Q$3&lt;$D2241+Настройки!$B$7),0,MAX(0,$E2241-MAX(0,SUMIFS(Тех_Движение!$G$2:$G$5111,Тех_Движение!$D$2:$D$5111,$C2241,Тех_Движение!$B$2:$B$5111,"&lt;="&amp;Q$3)-$F2241)))</f>
        <v>#VALUE!</v>
      </c>
      <c r="R2241" s="21" t="str">
        <f t="shared" si="103"/>
        <v/>
      </c>
      <c r="S2241" s="23" t="str">
        <f>IF($B2241="","",VLOOKUP($C2241,Настройки!$A$11:$L$17,9,FALSE))</f>
        <v/>
      </c>
      <c r="T2241" s="23" t="str">
        <f t="shared" si="104"/>
        <v/>
      </c>
    </row>
    <row r="2242" spans="1:20" x14ac:dyDescent="0.3">
      <c r="A2242" s="20">
        <f>Тех_Движение!$A$2239</f>
        <v>2238</v>
      </c>
      <c r="B2242" s="20" t="str">
        <f>IF(Тех_Движение!$F$2239&gt;0,Тех_Движение!$I$2239,"")</f>
        <v/>
      </c>
      <c r="C2242" s="20" t="str">
        <f>IF($B2242="","",Тех_Движение!$D$2239)</f>
        <v/>
      </c>
      <c r="D2242" s="9" t="str">
        <f>IF($B2242="","",Тех_Движение!$B$2239)</f>
        <v/>
      </c>
      <c r="E2242" s="21" t="str">
        <f>IF($B2242="","",Тех_Движение!$F$2239)</f>
        <v/>
      </c>
      <c r="F2242" s="21" t="str">
        <f>IF($B2242="","",SUMIFS($E$5:$E2241,$C$5:$C2241,$C2242))</f>
        <v/>
      </c>
      <c r="G2242" s="21" t="str">
        <f>IF($B2242="","",MAX(0,$E2242-MAX(0,SUMIFS(Тех_Движение!$G$2:$G$5111,Тех_Движение!$D$2:$D$5111,$C2242,Тех_Движение!$B$2:$B$5111,"&lt;="&amp;Настройки!$B$5-1)-$F2242)))</f>
        <v/>
      </c>
      <c r="H2242" s="21" t="str">
        <f>IF($B2242="","",IF(AND($D2242&gt;=Настройки!$B$5,$D2242&lt;=Настройки!$B$6),$E2242,0))</f>
        <v/>
      </c>
      <c r="I2242" s="21" t="str">
        <f t="shared" si="102"/>
        <v/>
      </c>
      <c r="J2242" s="21" t="str">
        <f>IF($B2242="","",MAX(0,$E2242-MAX(0,SUMIFS(Тех_Движение!$G$2:$G$5111,Тех_Движение!$D$2:$D$5111,$C2242,Тех_Движение!$B$2:$B$5111,"&lt;="&amp;Настройки!$B$6)-$F2242)))</f>
        <v/>
      </c>
      <c r="K2242" s="21" t="e">
        <f>IF(OR($B2242="",K$3&lt;$D2242+Настройки!$B$7),0,MAX(0,$E2242-MAX(0,SUMIFS(Тех_Движение!$G$2:$G$5111,Тех_Движение!$D$2:$D$5111,$C2242,Тех_Движение!$B$2:$B$5111,"&lt;="&amp;K$3)-$F2242)))</f>
        <v>#VALUE!</v>
      </c>
      <c r="L2242" s="21" t="e">
        <f>IF(OR($B2242="",L$3&lt;$D2242+Настройки!$B$7),0,MAX(0,$E2242-MAX(0,SUMIFS(Тех_Движение!$G$2:$G$5111,Тех_Движение!$D$2:$D$5111,$C2242,Тех_Движение!$B$2:$B$5111,"&lt;="&amp;L$3)-$F2242)))</f>
        <v>#VALUE!</v>
      </c>
      <c r="M2242" s="21" t="e">
        <f>IF(OR($B2242="",M$3&lt;$D2242+Настройки!$B$7),0,MAX(0,$E2242-MAX(0,SUMIFS(Тех_Движение!$G$2:$G$5111,Тех_Движение!$D$2:$D$5111,$C2242,Тех_Движение!$B$2:$B$5111,"&lt;="&amp;M$3)-$F2242)))</f>
        <v>#VALUE!</v>
      </c>
      <c r="N2242" s="21" t="e">
        <f>IF(OR($B2242="",N$3&lt;$D2242+Настройки!$B$7),0,MAX(0,$E2242-MAX(0,SUMIFS(Тех_Движение!$G$2:$G$5111,Тех_Движение!$D$2:$D$5111,$C2242,Тех_Движение!$B$2:$B$5111,"&lt;="&amp;N$3)-$F2242)))</f>
        <v>#VALUE!</v>
      </c>
      <c r="O2242" s="21" t="e">
        <f>IF(OR($B2242="",O$3&lt;$D2242+Настройки!$B$7),0,MAX(0,$E2242-MAX(0,SUMIFS(Тех_Движение!$G$2:$G$5111,Тех_Движение!$D$2:$D$5111,$C2242,Тех_Движение!$B$2:$B$5111,"&lt;="&amp;O$3)-$F2242)))</f>
        <v>#VALUE!</v>
      </c>
      <c r="P2242" s="21" t="e">
        <f>IF(OR($B2242="",P$3&lt;$D2242+Настройки!$B$7),0,MAX(0,$E2242-MAX(0,SUMIFS(Тех_Движение!$G$2:$G$5111,Тех_Движение!$D$2:$D$5111,$C2242,Тех_Движение!$B$2:$B$5111,"&lt;="&amp;P$3)-$F2242)))</f>
        <v>#VALUE!</v>
      </c>
      <c r="Q2242" s="21" t="e">
        <f>IF(OR($B2242="",Q$3&lt;$D2242+Настройки!$B$7),0,MAX(0,$E2242-MAX(0,SUMIFS(Тех_Движение!$G$2:$G$5111,Тех_Движение!$D$2:$D$5111,$C2242,Тех_Движение!$B$2:$B$5111,"&lt;="&amp;Q$3)-$F2242)))</f>
        <v>#VALUE!</v>
      </c>
      <c r="R2242" s="21" t="str">
        <f t="shared" si="103"/>
        <v/>
      </c>
      <c r="S2242" s="23" t="str">
        <f>IF($B2242="","",VLOOKUP($C2242,Настройки!$A$11:$L$17,9,FALSE))</f>
        <v/>
      </c>
      <c r="T2242" s="23" t="str">
        <f t="shared" si="104"/>
        <v/>
      </c>
    </row>
    <row r="2243" spans="1:20" x14ac:dyDescent="0.3">
      <c r="A2243" s="20">
        <f>Тех_Движение!$A$2240</f>
        <v>2239</v>
      </c>
      <c r="B2243" s="20" t="str">
        <f>IF(Тех_Движение!$F$2240&gt;0,Тех_Движение!$I$2240,"")</f>
        <v/>
      </c>
      <c r="C2243" s="20" t="str">
        <f>IF($B2243="","",Тех_Движение!$D$2240)</f>
        <v/>
      </c>
      <c r="D2243" s="9" t="str">
        <f>IF($B2243="","",Тех_Движение!$B$2240)</f>
        <v/>
      </c>
      <c r="E2243" s="21" t="str">
        <f>IF($B2243="","",Тех_Движение!$F$2240)</f>
        <v/>
      </c>
      <c r="F2243" s="21" t="str">
        <f>IF($B2243="","",SUMIFS($E$5:$E2242,$C$5:$C2242,$C2243))</f>
        <v/>
      </c>
      <c r="G2243" s="21" t="str">
        <f>IF($B2243="","",MAX(0,$E2243-MAX(0,SUMIFS(Тех_Движение!$G$2:$G$5111,Тех_Движение!$D$2:$D$5111,$C2243,Тех_Движение!$B$2:$B$5111,"&lt;="&amp;Настройки!$B$5-1)-$F2243)))</f>
        <v/>
      </c>
      <c r="H2243" s="21" t="str">
        <f>IF($B2243="","",IF(AND($D2243&gt;=Настройки!$B$5,$D2243&lt;=Настройки!$B$6),$E2243,0))</f>
        <v/>
      </c>
      <c r="I2243" s="21" t="str">
        <f t="shared" si="102"/>
        <v/>
      </c>
      <c r="J2243" s="21" t="str">
        <f>IF($B2243="","",MAX(0,$E2243-MAX(0,SUMIFS(Тех_Движение!$G$2:$G$5111,Тех_Движение!$D$2:$D$5111,$C2243,Тех_Движение!$B$2:$B$5111,"&lt;="&amp;Настройки!$B$6)-$F2243)))</f>
        <v/>
      </c>
      <c r="K2243" s="21" t="e">
        <f>IF(OR($B2243="",K$3&lt;$D2243+Настройки!$B$7),0,MAX(0,$E2243-MAX(0,SUMIFS(Тех_Движение!$G$2:$G$5111,Тех_Движение!$D$2:$D$5111,$C2243,Тех_Движение!$B$2:$B$5111,"&lt;="&amp;K$3)-$F2243)))</f>
        <v>#VALUE!</v>
      </c>
      <c r="L2243" s="21" t="e">
        <f>IF(OR($B2243="",L$3&lt;$D2243+Настройки!$B$7),0,MAX(0,$E2243-MAX(0,SUMIFS(Тех_Движение!$G$2:$G$5111,Тех_Движение!$D$2:$D$5111,$C2243,Тех_Движение!$B$2:$B$5111,"&lt;="&amp;L$3)-$F2243)))</f>
        <v>#VALUE!</v>
      </c>
      <c r="M2243" s="21" t="e">
        <f>IF(OR($B2243="",M$3&lt;$D2243+Настройки!$B$7),0,MAX(0,$E2243-MAX(0,SUMIFS(Тех_Движение!$G$2:$G$5111,Тех_Движение!$D$2:$D$5111,$C2243,Тех_Движение!$B$2:$B$5111,"&lt;="&amp;M$3)-$F2243)))</f>
        <v>#VALUE!</v>
      </c>
      <c r="N2243" s="21" t="e">
        <f>IF(OR($B2243="",N$3&lt;$D2243+Настройки!$B$7),0,MAX(0,$E2243-MAX(0,SUMIFS(Тех_Движение!$G$2:$G$5111,Тех_Движение!$D$2:$D$5111,$C2243,Тех_Движение!$B$2:$B$5111,"&lt;="&amp;N$3)-$F2243)))</f>
        <v>#VALUE!</v>
      </c>
      <c r="O2243" s="21" t="e">
        <f>IF(OR($B2243="",O$3&lt;$D2243+Настройки!$B$7),0,MAX(0,$E2243-MAX(0,SUMIFS(Тех_Движение!$G$2:$G$5111,Тех_Движение!$D$2:$D$5111,$C2243,Тех_Движение!$B$2:$B$5111,"&lt;="&amp;O$3)-$F2243)))</f>
        <v>#VALUE!</v>
      </c>
      <c r="P2243" s="21" t="e">
        <f>IF(OR($B2243="",P$3&lt;$D2243+Настройки!$B$7),0,MAX(0,$E2243-MAX(0,SUMIFS(Тех_Движение!$G$2:$G$5111,Тех_Движение!$D$2:$D$5111,$C2243,Тех_Движение!$B$2:$B$5111,"&lt;="&amp;P$3)-$F2243)))</f>
        <v>#VALUE!</v>
      </c>
      <c r="Q2243" s="21" t="e">
        <f>IF(OR($B2243="",Q$3&lt;$D2243+Настройки!$B$7),0,MAX(0,$E2243-MAX(0,SUMIFS(Тех_Движение!$G$2:$G$5111,Тех_Движение!$D$2:$D$5111,$C2243,Тех_Движение!$B$2:$B$5111,"&lt;="&amp;Q$3)-$F2243)))</f>
        <v>#VALUE!</v>
      </c>
      <c r="R2243" s="21" t="str">
        <f t="shared" si="103"/>
        <v/>
      </c>
      <c r="S2243" s="23" t="str">
        <f>IF($B2243="","",VLOOKUP($C2243,Настройки!$A$11:$L$17,9,FALSE))</f>
        <v/>
      </c>
      <c r="T2243" s="23" t="str">
        <f t="shared" si="104"/>
        <v/>
      </c>
    </row>
    <row r="2244" spans="1:20" x14ac:dyDescent="0.3">
      <c r="A2244" s="20">
        <f>Тех_Движение!$A$2241</f>
        <v>2240</v>
      </c>
      <c r="B2244" s="20" t="str">
        <f>IF(Тех_Движение!$F$2241&gt;0,Тех_Движение!$I$2241,"")</f>
        <v/>
      </c>
      <c r="C2244" s="20" t="str">
        <f>IF($B2244="","",Тех_Движение!$D$2241)</f>
        <v/>
      </c>
      <c r="D2244" s="9" t="str">
        <f>IF($B2244="","",Тех_Движение!$B$2241)</f>
        <v/>
      </c>
      <c r="E2244" s="21" t="str">
        <f>IF($B2244="","",Тех_Движение!$F$2241)</f>
        <v/>
      </c>
      <c r="F2244" s="21" t="str">
        <f>IF($B2244="","",SUMIFS($E$5:$E2243,$C$5:$C2243,$C2244))</f>
        <v/>
      </c>
      <c r="G2244" s="21" t="str">
        <f>IF($B2244="","",MAX(0,$E2244-MAX(0,SUMIFS(Тех_Движение!$G$2:$G$5111,Тех_Движение!$D$2:$D$5111,$C2244,Тех_Движение!$B$2:$B$5111,"&lt;="&amp;Настройки!$B$5-1)-$F2244)))</f>
        <v/>
      </c>
      <c r="H2244" s="21" t="str">
        <f>IF($B2244="","",IF(AND($D2244&gt;=Настройки!$B$5,$D2244&lt;=Настройки!$B$6),$E2244,0))</f>
        <v/>
      </c>
      <c r="I2244" s="21" t="str">
        <f t="shared" si="102"/>
        <v/>
      </c>
      <c r="J2244" s="21" t="str">
        <f>IF($B2244="","",MAX(0,$E2244-MAX(0,SUMIFS(Тех_Движение!$G$2:$G$5111,Тех_Движение!$D$2:$D$5111,$C2244,Тех_Движение!$B$2:$B$5111,"&lt;="&amp;Настройки!$B$6)-$F2244)))</f>
        <v/>
      </c>
      <c r="K2244" s="21" t="e">
        <f>IF(OR($B2244="",K$3&lt;$D2244+Настройки!$B$7),0,MAX(0,$E2244-MAX(0,SUMIFS(Тех_Движение!$G$2:$G$5111,Тех_Движение!$D$2:$D$5111,$C2244,Тех_Движение!$B$2:$B$5111,"&lt;="&amp;K$3)-$F2244)))</f>
        <v>#VALUE!</v>
      </c>
      <c r="L2244" s="21" t="e">
        <f>IF(OR($B2244="",L$3&lt;$D2244+Настройки!$B$7),0,MAX(0,$E2244-MAX(0,SUMIFS(Тех_Движение!$G$2:$G$5111,Тех_Движение!$D$2:$D$5111,$C2244,Тех_Движение!$B$2:$B$5111,"&lt;="&amp;L$3)-$F2244)))</f>
        <v>#VALUE!</v>
      </c>
      <c r="M2244" s="21" t="e">
        <f>IF(OR($B2244="",M$3&lt;$D2244+Настройки!$B$7),0,MAX(0,$E2244-MAX(0,SUMIFS(Тех_Движение!$G$2:$G$5111,Тех_Движение!$D$2:$D$5111,$C2244,Тех_Движение!$B$2:$B$5111,"&lt;="&amp;M$3)-$F2244)))</f>
        <v>#VALUE!</v>
      </c>
      <c r="N2244" s="21" t="e">
        <f>IF(OR($B2244="",N$3&lt;$D2244+Настройки!$B$7),0,MAX(0,$E2244-MAX(0,SUMIFS(Тех_Движение!$G$2:$G$5111,Тех_Движение!$D$2:$D$5111,$C2244,Тех_Движение!$B$2:$B$5111,"&lt;="&amp;N$3)-$F2244)))</f>
        <v>#VALUE!</v>
      </c>
      <c r="O2244" s="21" t="e">
        <f>IF(OR($B2244="",O$3&lt;$D2244+Настройки!$B$7),0,MAX(0,$E2244-MAX(0,SUMIFS(Тех_Движение!$G$2:$G$5111,Тех_Движение!$D$2:$D$5111,$C2244,Тех_Движение!$B$2:$B$5111,"&lt;="&amp;O$3)-$F2244)))</f>
        <v>#VALUE!</v>
      </c>
      <c r="P2244" s="21" t="e">
        <f>IF(OR($B2244="",P$3&lt;$D2244+Настройки!$B$7),0,MAX(0,$E2244-MAX(0,SUMIFS(Тех_Движение!$G$2:$G$5111,Тех_Движение!$D$2:$D$5111,$C2244,Тех_Движение!$B$2:$B$5111,"&lt;="&amp;P$3)-$F2244)))</f>
        <v>#VALUE!</v>
      </c>
      <c r="Q2244" s="21" t="e">
        <f>IF(OR($B2244="",Q$3&lt;$D2244+Настройки!$B$7),0,MAX(0,$E2244-MAX(0,SUMIFS(Тех_Движение!$G$2:$G$5111,Тех_Движение!$D$2:$D$5111,$C2244,Тех_Движение!$B$2:$B$5111,"&lt;="&amp;Q$3)-$F2244)))</f>
        <v>#VALUE!</v>
      </c>
      <c r="R2244" s="21" t="str">
        <f t="shared" si="103"/>
        <v/>
      </c>
      <c r="S2244" s="23" t="str">
        <f>IF($B2244="","",VLOOKUP($C2244,Настройки!$A$11:$L$17,9,FALSE))</f>
        <v/>
      </c>
      <c r="T2244" s="23" t="str">
        <f t="shared" si="104"/>
        <v/>
      </c>
    </row>
    <row r="2245" spans="1:20" x14ac:dyDescent="0.3">
      <c r="A2245" s="20">
        <f>Тех_Движение!$A$2242</f>
        <v>2241</v>
      </c>
      <c r="B2245" s="20" t="str">
        <f>IF(Тех_Движение!$F$2242&gt;0,Тех_Движение!$I$2242,"")</f>
        <v/>
      </c>
      <c r="C2245" s="20" t="str">
        <f>IF($B2245="","",Тех_Движение!$D$2242)</f>
        <v/>
      </c>
      <c r="D2245" s="9" t="str">
        <f>IF($B2245="","",Тех_Движение!$B$2242)</f>
        <v/>
      </c>
      <c r="E2245" s="21" t="str">
        <f>IF($B2245="","",Тех_Движение!$F$2242)</f>
        <v/>
      </c>
      <c r="F2245" s="21" t="str">
        <f>IF($B2245="","",SUMIFS($E$5:$E2244,$C$5:$C2244,$C2245))</f>
        <v/>
      </c>
      <c r="G2245" s="21" t="str">
        <f>IF($B2245="","",MAX(0,$E2245-MAX(0,SUMIFS(Тех_Движение!$G$2:$G$5111,Тех_Движение!$D$2:$D$5111,$C2245,Тех_Движение!$B$2:$B$5111,"&lt;="&amp;Настройки!$B$5-1)-$F2245)))</f>
        <v/>
      </c>
      <c r="H2245" s="21" t="str">
        <f>IF($B2245="","",IF(AND($D2245&gt;=Настройки!$B$5,$D2245&lt;=Настройки!$B$6),$E2245,0))</f>
        <v/>
      </c>
      <c r="I2245" s="21" t="str">
        <f t="shared" ref="I2245:I2308" si="105">IF($B2245="","",$G2245+$H2245-$J2245)</f>
        <v/>
      </c>
      <c r="J2245" s="21" t="str">
        <f>IF($B2245="","",MAX(0,$E2245-MAX(0,SUMIFS(Тех_Движение!$G$2:$G$5111,Тех_Движение!$D$2:$D$5111,$C2245,Тех_Движение!$B$2:$B$5111,"&lt;="&amp;Настройки!$B$6)-$F2245)))</f>
        <v/>
      </c>
      <c r="K2245" s="21" t="e">
        <f>IF(OR($B2245="",K$3&lt;$D2245+Настройки!$B$7),0,MAX(0,$E2245-MAX(0,SUMIFS(Тех_Движение!$G$2:$G$5111,Тех_Движение!$D$2:$D$5111,$C2245,Тех_Движение!$B$2:$B$5111,"&lt;="&amp;K$3)-$F2245)))</f>
        <v>#VALUE!</v>
      </c>
      <c r="L2245" s="21" t="e">
        <f>IF(OR($B2245="",L$3&lt;$D2245+Настройки!$B$7),0,MAX(0,$E2245-MAX(0,SUMIFS(Тех_Движение!$G$2:$G$5111,Тех_Движение!$D$2:$D$5111,$C2245,Тех_Движение!$B$2:$B$5111,"&lt;="&amp;L$3)-$F2245)))</f>
        <v>#VALUE!</v>
      </c>
      <c r="M2245" s="21" t="e">
        <f>IF(OR($B2245="",M$3&lt;$D2245+Настройки!$B$7),0,MAX(0,$E2245-MAX(0,SUMIFS(Тех_Движение!$G$2:$G$5111,Тех_Движение!$D$2:$D$5111,$C2245,Тех_Движение!$B$2:$B$5111,"&lt;="&amp;M$3)-$F2245)))</f>
        <v>#VALUE!</v>
      </c>
      <c r="N2245" s="21" t="e">
        <f>IF(OR($B2245="",N$3&lt;$D2245+Настройки!$B$7),0,MAX(0,$E2245-MAX(0,SUMIFS(Тех_Движение!$G$2:$G$5111,Тех_Движение!$D$2:$D$5111,$C2245,Тех_Движение!$B$2:$B$5111,"&lt;="&amp;N$3)-$F2245)))</f>
        <v>#VALUE!</v>
      </c>
      <c r="O2245" s="21" t="e">
        <f>IF(OR($B2245="",O$3&lt;$D2245+Настройки!$B$7),0,MAX(0,$E2245-MAX(0,SUMIFS(Тех_Движение!$G$2:$G$5111,Тех_Движение!$D$2:$D$5111,$C2245,Тех_Движение!$B$2:$B$5111,"&lt;="&amp;O$3)-$F2245)))</f>
        <v>#VALUE!</v>
      </c>
      <c r="P2245" s="21" t="e">
        <f>IF(OR($B2245="",P$3&lt;$D2245+Настройки!$B$7),0,MAX(0,$E2245-MAX(0,SUMIFS(Тех_Движение!$G$2:$G$5111,Тех_Движение!$D$2:$D$5111,$C2245,Тех_Движение!$B$2:$B$5111,"&lt;="&amp;P$3)-$F2245)))</f>
        <v>#VALUE!</v>
      </c>
      <c r="Q2245" s="21" t="e">
        <f>IF(OR($B2245="",Q$3&lt;$D2245+Настройки!$B$7),0,MAX(0,$E2245-MAX(0,SUMIFS(Тех_Движение!$G$2:$G$5111,Тех_Движение!$D$2:$D$5111,$C2245,Тех_Движение!$B$2:$B$5111,"&lt;="&amp;Q$3)-$F2245)))</f>
        <v>#VALUE!</v>
      </c>
      <c r="R2245" s="21" t="str">
        <f t="shared" ref="R2245:R2308" si="106">IF($B2245="","",SUM($K2245:$Q2245))</f>
        <v/>
      </c>
      <c r="S2245" s="23" t="str">
        <f>IF($B2245="","",VLOOKUP($C2245,Настройки!$A$11:$L$17,9,FALSE))</f>
        <v/>
      </c>
      <c r="T2245" s="23" t="str">
        <f t="shared" ref="T2245:T2308" si="107">IF($B2245="","",$R2245*$S2245)</f>
        <v/>
      </c>
    </row>
    <row r="2246" spans="1:20" x14ac:dyDescent="0.3">
      <c r="A2246" s="20">
        <f>Тех_Движение!$A$2243</f>
        <v>2242</v>
      </c>
      <c r="B2246" s="20" t="str">
        <f>IF(Тех_Движение!$F$2243&gt;0,Тех_Движение!$I$2243,"")</f>
        <v/>
      </c>
      <c r="C2246" s="20" t="str">
        <f>IF($B2246="","",Тех_Движение!$D$2243)</f>
        <v/>
      </c>
      <c r="D2246" s="9" t="str">
        <f>IF($B2246="","",Тех_Движение!$B$2243)</f>
        <v/>
      </c>
      <c r="E2246" s="21" t="str">
        <f>IF($B2246="","",Тех_Движение!$F$2243)</f>
        <v/>
      </c>
      <c r="F2246" s="21" t="str">
        <f>IF($B2246="","",SUMIFS($E$5:$E2245,$C$5:$C2245,$C2246))</f>
        <v/>
      </c>
      <c r="G2246" s="21" t="str">
        <f>IF($B2246="","",MAX(0,$E2246-MAX(0,SUMIFS(Тех_Движение!$G$2:$G$5111,Тех_Движение!$D$2:$D$5111,$C2246,Тех_Движение!$B$2:$B$5111,"&lt;="&amp;Настройки!$B$5-1)-$F2246)))</f>
        <v/>
      </c>
      <c r="H2246" s="21" t="str">
        <f>IF($B2246="","",IF(AND($D2246&gt;=Настройки!$B$5,$D2246&lt;=Настройки!$B$6),$E2246,0))</f>
        <v/>
      </c>
      <c r="I2246" s="21" t="str">
        <f t="shared" si="105"/>
        <v/>
      </c>
      <c r="J2246" s="21" t="str">
        <f>IF($B2246="","",MAX(0,$E2246-MAX(0,SUMIFS(Тех_Движение!$G$2:$G$5111,Тех_Движение!$D$2:$D$5111,$C2246,Тех_Движение!$B$2:$B$5111,"&lt;="&amp;Настройки!$B$6)-$F2246)))</f>
        <v/>
      </c>
      <c r="K2246" s="21" t="e">
        <f>IF(OR($B2246="",K$3&lt;$D2246+Настройки!$B$7),0,MAX(0,$E2246-MAX(0,SUMIFS(Тех_Движение!$G$2:$G$5111,Тех_Движение!$D$2:$D$5111,$C2246,Тех_Движение!$B$2:$B$5111,"&lt;="&amp;K$3)-$F2246)))</f>
        <v>#VALUE!</v>
      </c>
      <c r="L2246" s="21" t="e">
        <f>IF(OR($B2246="",L$3&lt;$D2246+Настройки!$B$7),0,MAX(0,$E2246-MAX(0,SUMIFS(Тех_Движение!$G$2:$G$5111,Тех_Движение!$D$2:$D$5111,$C2246,Тех_Движение!$B$2:$B$5111,"&lt;="&amp;L$3)-$F2246)))</f>
        <v>#VALUE!</v>
      </c>
      <c r="M2246" s="21" t="e">
        <f>IF(OR($B2246="",M$3&lt;$D2246+Настройки!$B$7),0,MAX(0,$E2246-MAX(0,SUMIFS(Тех_Движение!$G$2:$G$5111,Тех_Движение!$D$2:$D$5111,$C2246,Тех_Движение!$B$2:$B$5111,"&lt;="&amp;M$3)-$F2246)))</f>
        <v>#VALUE!</v>
      </c>
      <c r="N2246" s="21" t="e">
        <f>IF(OR($B2246="",N$3&lt;$D2246+Настройки!$B$7),0,MAX(0,$E2246-MAX(0,SUMIFS(Тех_Движение!$G$2:$G$5111,Тех_Движение!$D$2:$D$5111,$C2246,Тех_Движение!$B$2:$B$5111,"&lt;="&amp;N$3)-$F2246)))</f>
        <v>#VALUE!</v>
      </c>
      <c r="O2246" s="21" t="e">
        <f>IF(OR($B2246="",O$3&lt;$D2246+Настройки!$B$7),0,MAX(0,$E2246-MAX(0,SUMIFS(Тех_Движение!$G$2:$G$5111,Тех_Движение!$D$2:$D$5111,$C2246,Тех_Движение!$B$2:$B$5111,"&lt;="&amp;O$3)-$F2246)))</f>
        <v>#VALUE!</v>
      </c>
      <c r="P2246" s="21" t="e">
        <f>IF(OR($B2246="",P$3&lt;$D2246+Настройки!$B$7),0,MAX(0,$E2246-MAX(0,SUMIFS(Тех_Движение!$G$2:$G$5111,Тех_Движение!$D$2:$D$5111,$C2246,Тех_Движение!$B$2:$B$5111,"&lt;="&amp;P$3)-$F2246)))</f>
        <v>#VALUE!</v>
      </c>
      <c r="Q2246" s="21" t="e">
        <f>IF(OR($B2246="",Q$3&lt;$D2246+Настройки!$B$7),0,MAX(0,$E2246-MAX(0,SUMIFS(Тех_Движение!$G$2:$G$5111,Тех_Движение!$D$2:$D$5111,$C2246,Тех_Движение!$B$2:$B$5111,"&lt;="&amp;Q$3)-$F2246)))</f>
        <v>#VALUE!</v>
      </c>
      <c r="R2246" s="21" t="str">
        <f t="shared" si="106"/>
        <v/>
      </c>
      <c r="S2246" s="23" t="str">
        <f>IF($B2246="","",VLOOKUP($C2246,Настройки!$A$11:$L$17,9,FALSE))</f>
        <v/>
      </c>
      <c r="T2246" s="23" t="str">
        <f t="shared" si="107"/>
        <v/>
      </c>
    </row>
    <row r="2247" spans="1:20" x14ac:dyDescent="0.3">
      <c r="A2247" s="20">
        <f>Тех_Движение!$A$2244</f>
        <v>2243</v>
      </c>
      <c r="B2247" s="20" t="str">
        <f>IF(Тех_Движение!$F$2244&gt;0,Тех_Движение!$I$2244,"")</f>
        <v/>
      </c>
      <c r="C2247" s="20" t="str">
        <f>IF($B2247="","",Тех_Движение!$D$2244)</f>
        <v/>
      </c>
      <c r="D2247" s="9" t="str">
        <f>IF($B2247="","",Тех_Движение!$B$2244)</f>
        <v/>
      </c>
      <c r="E2247" s="21" t="str">
        <f>IF($B2247="","",Тех_Движение!$F$2244)</f>
        <v/>
      </c>
      <c r="F2247" s="21" t="str">
        <f>IF($B2247="","",SUMIFS($E$5:$E2246,$C$5:$C2246,$C2247))</f>
        <v/>
      </c>
      <c r="G2247" s="21" t="str">
        <f>IF($B2247="","",MAX(0,$E2247-MAX(0,SUMIFS(Тех_Движение!$G$2:$G$5111,Тех_Движение!$D$2:$D$5111,$C2247,Тех_Движение!$B$2:$B$5111,"&lt;="&amp;Настройки!$B$5-1)-$F2247)))</f>
        <v/>
      </c>
      <c r="H2247" s="21" t="str">
        <f>IF($B2247="","",IF(AND($D2247&gt;=Настройки!$B$5,$D2247&lt;=Настройки!$B$6),$E2247,0))</f>
        <v/>
      </c>
      <c r="I2247" s="21" t="str">
        <f t="shared" si="105"/>
        <v/>
      </c>
      <c r="J2247" s="21" t="str">
        <f>IF($B2247="","",MAX(0,$E2247-MAX(0,SUMIFS(Тех_Движение!$G$2:$G$5111,Тех_Движение!$D$2:$D$5111,$C2247,Тех_Движение!$B$2:$B$5111,"&lt;="&amp;Настройки!$B$6)-$F2247)))</f>
        <v/>
      </c>
      <c r="K2247" s="21" t="e">
        <f>IF(OR($B2247="",K$3&lt;$D2247+Настройки!$B$7),0,MAX(0,$E2247-MAX(0,SUMIFS(Тех_Движение!$G$2:$G$5111,Тех_Движение!$D$2:$D$5111,$C2247,Тех_Движение!$B$2:$B$5111,"&lt;="&amp;K$3)-$F2247)))</f>
        <v>#VALUE!</v>
      </c>
      <c r="L2247" s="21" t="e">
        <f>IF(OR($B2247="",L$3&lt;$D2247+Настройки!$B$7),0,MAX(0,$E2247-MAX(0,SUMIFS(Тех_Движение!$G$2:$G$5111,Тех_Движение!$D$2:$D$5111,$C2247,Тех_Движение!$B$2:$B$5111,"&lt;="&amp;L$3)-$F2247)))</f>
        <v>#VALUE!</v>
      </c>
      <c r="M2247" s="21" t="e">
        <f>IF(OR($B2247="",M$3&lt;$D2247+Настройки!$B$7),0,MAX(0,$E2247-MAX(0,SUMIFS(Тех_Движение!$G$2:$G$5111,Тех_Движение!$D$2:$D$5111,$C2247,Тех_Движение!$B$2:$B$5111,"&lt;="&amp;M$3)-$F2247)))</f>
        <v>#VALUE!</v>
      </c>
      <c r="N2247" s="21" t="e">
        <f>IF(OR($B2247="",N$3&lt;$D2247+Настройки!$B$7),0,MAX(0,$E2247-MAX(0,SUMIFS(Тех_Движение!$G$2:$G$5111,Тех_Движение!$D$2:$D$5111,$C2247,Тех_Движение!$B$2:$B$5111,"&lt;="&amp;N$3)-$F2247)))</f>
        <v>#VALUE!</v>
      </c>
      <c r="O2247" s="21" t="e">
        <f>IF(OR($B2247="",O$3&lt;$D2247+Настройки!$B$7),0,MAX(0,$E2247-MAX(0,SUMIFS(Тех_Движение!$G$2:$G$5111,Тех_Движение!$D$2:$D$5111,$C2247,Тех_Движение!$B$2:$B$5111,"&lt;="&amp;O$3)-$F2247)))</f>
        <v>#VALUE!</v>
      </c>
      <c r="P2247" s="21" t="e">
        <f>IF(OR($B2247="",P$3&lt;$D2247+Настройки!$B$7),0,MAX(0,$E2247-MAX(0,SUMIFS(Тех_Движение!$G$2:$G$5111,Тех_Движение!$D$2:$D$5111,$C2247,Тех_Движение!$B$2:$B$5111,"&lt;="&amp;P$3)-$F2247)))</f>
        <v>#VALUE!</v>
      </c>
      <c r="Q2247" s="21" t="e">
        <f>IF(OR($B2247="",Q$3&lt;$D2247+Настройки!$B$7),0,MAX(0,$E2247-MAX(0,SUMIFS(Тех_Движение!$G$2:$G$5111,Тех_Движение!$D$2:$D$5111,$C2247,Тех_Движение!$B$2:$B$5111,"&lt;="&amp;Q$3)-$F2247)))</f>
        <v>#VALUE!</v>
      </c>
      <c r="R2247" s="21" t="str">
        <f t="shared" si="106"/>
        <v/>
      </c>
      <c r="S2247" s="23" t="str">
        <f>IF($B2247="","",VLOOKUP($C2247,Настройки!$A$11:$L$17,9,FALSE))</f>
        <v/>
      </c>
      <c r="T2247" s="23" t="str">
        <f t="shared" si="107"/>
        <v/>
      </c>
    </row>
    <row r="2248" spans="1:20" x14ac:dyDescent="0.3">
      <c r="A2248" s="20">
        <f>Тех_Движение!$A$2245</f>
        <v>2244</v>
      </c>
      <c r="B2248" s="20" t="str">
        <f>IF(Тех_Движение!$F$2245&gt;0,Тех_Движение!$I$2245,"")</f>
        <v/>
      </c>
      <c r="C2248" s="20" t="str">
        <f>IF($B2248="","",Тех_Движение!$D$2245)</f>
        <v/>
      </c>
      <c r="D2248" s="9" t="str">
        <f>IF($B2248="","",Тех_Движение!$B$2245)</f>
        <v/>
      </c>
      <c r="E2248" s="21" t="str">
        <f>IF($B2248="","",Тех_Движение!$F$2245)</f>
        <v/>
      </c>
      <c r="F2248" s="21" t="str">
        <f>IF($B2248="","",SUMIFS($E$5:$E2247,$C$5:$C2247,$C2248))</f>
        <v/>
      </c>
      <c r="G2248" s="21" t="str">
        <f>IF($B2248="","",MAX(0,$E2248-MAX(0,SUMIFS(Тех_Движение!$G$2:$G$5111,Тех_Движение!$D$2:$D$5111,$C2248,Тех_Движение!$B$2:$B$5111,"&lt;="&amp;Настройки!$B$5-1)-$F2248)))</f>
        <v/>
      </c>
      <c r="H2248" s="21" t="str">
        <f>IF($B2248="","",IF(AND($D2248&gt;=Настройки!$B$5,$D2248&lt;=Настройки!$B$6),$E2248,0))</f>
        <v/>
      </c>
      <c r="I2248" s="21" t="str">
        <f t="shared" si="105"/>
        <v/>
      </c>
      <c r="J2248" s="21" t="str">
        <f>IF($B2248="","",MAX(0,$E2248-MAX(0,SUMIFS(Тех_Движение!$G$2:$G$5111,Тех_Движение!$D$2:$D$5111,$C2248,Тех_Движение!$B$2:$B$5111,"&lt;="&amp;Настройки!$B$6)-$F2248)))</f>
        <v/>
      </c>
      <c r="K2248" s="21" t="e">
        <f>IF(OR($B2248="",K$3&lt;$D2248+Настройки!$B$7),0,MAX(0,$E2248-MAX(0,SUMIFS(Тех_Движение!$G$2:$G$5111,Тех_Движение!$D$2:$D$5111,$C2248,Тех_Движение!$B$2:$B$5111,"&lt;="&amp;K$3)-$F2248)))</f>
        <v>#VALUE!</v>
      </c>
      <c r="L2248" s="21" t="e">
        <f>IF(OR($B2248="",L$3&lt;$D2248+Настройки!$B$7),0,MAX(0,$E2248-MAX(0,SUMIFS(Тех_Движение!$G$2:$G$5111,Тех_Движение!$D$2:$D$5111,$C2248,Тех_Движение!$B$2:$B$5111,"&lt;="&amp;L$3)-$F2248)))</f>
        <v>#VALUE!</v>
      </c>
      <c r="M2248" s="21" t="e">
        <f>IF(OR($B2248="",M$3&lt;$D2248+Настройки!$B$7),0,MAX(0,$E2248-MAX(0,SUMIFS(Тех_Движение!$G$2:$G$5111,Тех_Движение!$D$2:$D$5111,$C2248,Тех_Движение!$B$2:$B$5111,"&lt;="&amp;M$3)-$F2248)))</f>
        <v>#VALUE!</v>
      </c>
      <c r="N2248" s="21" t="e">
        <f>IF(OR($B2248="",N$3&lt;$D2248+Настройки!$B$7),0,MAX(0,$E2248-MAX(0,SUMIFS(Тех_Движение!$G$2:$G$5111,Тех_Движение!$D$2:$D$5111,$C2248,Тех_Движение!$B$2:$B$5111,"&lt;="&amp;N$3)-$F2248)))</f>
        <v>#VALUE!</v>
      </c>
      <c r="O2248" s="21" t="e">
        <f>IF(OR($B2248="",O$3&lt;$D2248+Настройки!$B$7),0,MAX(0,$E2248-MAX(0,SUMIFS(Тех_Движение!$G$2:$G$5111,Тех_Движение!$D$2:$D$5111,$C2248,Тех_Движение!$B$2:$B$5111,"&lt;="&amp;O$3)-$F2248)))</f>
        <v>#VALUE!</v>
      </c>
      <c r="P2248" s="21" t="e">
        <f>IF(OR($B2248="",P$3&lt;$D2248+Настройки!$B$7),0,MAX(0,$E2248-MAX(0,SUMIFS(Тех_Движение!$G$2:$G$5111,Тех_Движение!$D$2:$D$5111,$C2248,Тех_Движение!$B$2:$B$5111,"&lt;="&amp;P$3)-$F2248)))</f>
        <v>#VALUE!</v>
      </c>
      <c r="Q2248" s="21" t="e">
        <f>IF(OR($B2248="",Q$3&lt;$D2248+Настройки!$B$7),0,MAX(0,$E2248-MAX(0,SUMIFS(Тех_Движение!$G$2:$G$5111,Тех_Движение!$D$2:$D$5111,$C2248,Тех_Движение!$B$2:$B$5111,"&lt;="&amp;Q$3)-$F2248)))</f>
        <v>#VALUE!</v>
      </c>
      <c r="R2248" s="21" t="str">
        <f t="shared" si="106"/>
        <v/>
      </c>
      <c r="S2248" s="23" t="str">
        <f>IF($B2248="","",VLOOKUP($C2248,Настройки!$A$11:$L$17,9,FALSE))</f>
        <v/>
      </c>
      <c r="T2248" s="23" t="str">
        <f t="shared" si="107"/>
        <v/>
      </c>
    </row>
    <row r="2249" spans="1:20" x14ac:dyDescent="0.3">
      <c r="A2249" s="20">
        <f>Тех_Движение!$A$2246</f>
        <v>2245</v>
      </c>
      <c r="B2249" s="20" t="str">
        <f>IF(Тех_Движение!$F$2246&gt;0,Тех_Движение!$I$2246,"")</f>
        <v/>
      </c>
      <c r="C2249" s="20" t="str">
        <f>IF($B2249="","",Тех_Движение!$D$2246)</f>
        <v/>
      </c>
      <c r="D2249" s="9" t="str">
        <f>IF($B2249="","",Тех_Движение!$B$2246)</f>
        <v/>
      </c>
      <c r="E2249" s="21" t="str">
        <f>IF($B2249="","",Тех_Движение!$F$2246)</f>
        <v/>
      </c>
      <c r="F2249" s="21" t="str">
        <f>IF($B2249="","",SUMIFS($E$5:$E2248,$C$5:$C2248,$C2249))</f>
        <v/>
      </c>
      <c r="G2249" s="21" t="str">
        <f>IF($B2249="","",MAX(0,$E2249-MAX(0,SUMIFS(Тех_Движение!$G$2:$G$5111,Тех_Движение!$D$2:$D$5111,$C2249,Тех_Движение!$B$2:$B$5111,"&lt;="&amp;Настройки!$B$5-1)-$F2249)))</f>
        <v/>
      </c>
      <c r="H2249" s="21" t="str">
        <f>IF($B2249="","",IF(AND($D2249&gt;=Настройки!$B$5,$D2249&lt;=Настройки!$B$6),$E2249,0))</f>
        <v/>
      </c>
      <c r="I2249" s="21" t="str">
        <f t="shared" si="105"/>
        <v/>
      </c>
      <c r="J2249" s="21" t="str">
        <f>IF($B2249="","",MAX(0,$E2249-MAX(0,SUMIFS(Тех_Движение!$G$2:$G$5111,Тех_Движение!$D$2:$D$5111,$C2249,Тех_Движение!$B$2:$B$5111,"&lt;="&amp;Настройки!$B$6)-$F2249)))</f>
        <v/>
      </c>
      <c r="K2249" s="21" t="e">
        <f>IF(OR($B2249="",K$3&lt;$D2249+Настройки!$B$7),0,MAX(0,$E2249-MAX(0,SUMIFS(Тех_Движение!$G$2:$G$5111,Тех_Движение!$D$2:$D$5111,$C2249,Тех_Движение!$B$2:$B$5111,"&lt;="&amp;K$3)-$F2249)))</f>
        <v>#VALUE!</v>
      </c>
      <c r="L2249" s="21" t="e">
        <f>IF(OR($B2249="",L$3&lt;$D2249+Настройки!$B$7),0,MAX(0,$E2249-MAX(0,SUMIFS(Тех_Движение!$G$2:$G$5111,Тех_Движение!$D$2:$D$5111,$C2249,Тех_Движение!$B$2:$B$5111,"&lt;="&amp;L$3)-$F2249)))</f>
        <v>#VALUE!</v>
      </c>
      <c r="M2249" s="21" t="e">
        <f>IF(OR($B2249="",M$3&lt;$D2249+Настройки!$B$7),0,MAX(0,$E2249-MAX(0,SUMIFS(Тех_Движение!$G$2:$G$5111,Тех_Движение!$D$2:$D$5111,$C2249,Тех_Движение!$B$2:$B$5111,"&lt;="&amp;M$3)-$F2249)))</f>
        <v>#VALUE!</v>
      </c>
      <c r="N2249" s="21" t="e">
        <f>IF(OR($B2249="",N$3&lt;$D2249+Настройки!$B$7),0,MAX(0,$E2249-MAX(0,SUMIFS(Тех_Движение!$G$2:$G$5111,Тех_Движение!$D$2:$D$5111,$C2249,Тех_Движение!$B$2:$B$5111,"&lt;="&amp;N$3)-$F2249)))</f>
        <v>#VALUE!</v>
      </c>
      <c r="O2249" s="21" t="e">
        <f>IF(OR($B2249="",O$3&lt;$D2249+Настройки!$B$7),0,MAX(0,$E2249-MAX(0,SUMIFS(Тех_Движение!$G$2:$G$5111,Тех_Движение!$D$2:$D$5111,$C2249,Тех_Движение!$B$2:$B$5111,"&lt;="&amp;O$3)-$F2249)))</f>
        <v>#VALUE!</v>
      </c>
      <c r="P2249" s="21" t="e">
        <f>IF(OR($B2249="",P$3&lt;$D2249+Настройки!$B$7),0,MAX(0,$E2249-MAX(0,SUMIFS(Тех_Движение!$G$2:$G$5111,Тех_Движение!$D$2:$D$5111,$C2249,Тех_Движение!$B$2:$B$5111,"&lt;="&amp;P$3)-$F2249)))</f>
        <v>#VALUE!</v>
      </c>
      <c r="Q2249" s="21" t="e">
        <f>IF(OR($B2249="",Q$3&lt;$D2249+Настройки!$B$7),0,MAX(0,$E2249-MAX(0,SUMIFS(Тех_Движение!$G$2:$G$5111,Тех_Движение!$D$2:$D$5111,$C2249,Тех_Движение!$B$2:$B$5111,"&lt;="&amp;Q$3)-$F2249)))</f>
        <v>#VALUE!</v>
      </c>
      <c r="R2249" s="21" t="str">
        <f t="shared" si="106"/>
        <v/>
      </c>
      <c r="S2249" s="23" t="str">
        <f>IF($B2249="","",VLOOKUP($C2249,Настройки!$A$11:$L$17,9,FALSE))</f>
        <v/>
      </c>
      <c r="T2249" s="23" t="str">
        <f t="shared" si="107"/>
        <v/>
      </c>
    </row>
    <row r="2250" spans="1:20" x14ac:dyDescent="0.3">
      <c r="A2250" s="20">
        <f>Тех_Движение!$A$2247</f>
        <v>2246</v>
      </c>
      <c r="B2250" s="20" t="str">
        <f>IF(Тех_Движение!$F$2247&gt;0,Тех_Движение!$I$2247,"")</f>
        <v/>
      </c>
      <c r="C2250" s="20" t="str">
        <f>IF($B2250="","",Тех_Движение!$D$2247)</f>
        <v/>
      </c>
      <c r="D2250" s="9" t="str">
        <f>IF($B2250="","",Тех_Движение!$B$2247)</f>
        <v/>
      </c>
      <c r="E2250" s="21" t="str">
        <f>IF($B2250="","",Тех_Движение!$F$2247)</f>
        <v/>
      </c>
      <c r="F2250" s="21" t="str">
        <f>IF($B2250="","",SUMIFS($E$5:$E2249,$C$5:$C2249,$C2250))</f>
        <v/>
      </c>
      <c r="G2250" s="21" t="str">
        <f>IF($B2250="","",MAX(0,$E2250-MAX(0,SUMIFS(Тех_Движение!$G$2:$G$5111,Тех_Движение!$D$2:$D$5111,$C2250,Тех_Движение!$B$2:$B$5111,"&lt;="&amp;Настройки!$B$5-1)-$F2250)))</f>
        <v/>
      </c>
      <c r="H2250" s="21" t="str">
        <f>IF($B2250="","",IF(AND($D2250&gt;=Настройки!$B$5,$D2250&lt;=Настройки!$B$6),$E2250,0))</f>
        <v/>
      </c>
      <c r="I2250" s="21" t="str">
        <f t="shared" si="105"/>
        <v/>
      </c>
      <c r="J2250" s="21" t="str">
        <f>IF($B2250="","",MAX(0,$E2250-MAX(0,SUMIFS(Тех_Движение!$G$2:$G$5111,Тех_Движение!$D$2:$D$5111,$C2250,Тех_Движение!$B$2:$B$5111,"&lt;="&amp;Настройки!$B$6)-$F2250)))</f>
        <v/>
      </c>
      <c r="K2250" s="21" t="e">
        <f>IF(OR($B2250="",K$3&lt;$D2250+Настройки!$B$7),0,MAX(0,$E2250-MAX(0,SUMIFS(Тех_Движение!$G$2:$G$5111,Тех_Движение!$D$2:$D$5111,$C2250,Тех_Движение!$B$2:$B$5111,"&lt;="&amp;K$3)-$F2250)))</f>
        <v>#VALUE!</v>
      </c>
      <c r="L2250" s="21" t="e">
        <f>IF(OR($B2250="",L$3&lt;$D2250+Настройки!$B$7),0,MAX(0,$E2250-MAX(0,SUMIFS(Тех_Движение!$G$2:$G$5111,Тех_Движение!$D$2:$D$5111,$C2250,Тех_Движение!$B$2:$B$5111,"&lt;="&amp;L$3)-$F2250)))</f>
        <v>#VALUE!</v>
      </c>
      <c r="M2250" s="21" t="e">
        <f>IF(OR($B2250="",M$3&lt;$D2250+Настройки!$B$7),0,MAX(0,$E2250-MAX(0,SUMIFS(Тех_Движение!$G$2:$G$5111,Тех_Движение!$D$2:$D$5111,$C2250,Тех_Движение!$B$2:$B$5111,"&lt;="&amp;M$3)-$F2250)))</f>
        <v>#VALUE!</v>
      </c>
      <c r="N2250" s="21" t="e">
        <f>IF(OR($B2250="",N$3&lt;$D2250+Настройки!$B$7),0,MAX(0,$E2250-MAX(0,SUMIFS(Тех_Движение!$G$2:$G$5111,Тех_Движение!$D$2:$D$5111,$C2250,Тех_Движение!$B$2:$B$5111,"&lt;="&amp;N$3)-$F2250)))</f>
        <v>#VALUE!</v>
      </c>
      <c r="O2250" s="21" t="e">
        <f>IF(OR($B2250="",O$3&lt;$D2250+Настройки!$B$7),0,MAX(0,$E2250-MAX(0,SUMIFS(Тех_Движение!$G$2:$G$5111,Тех_Движение!$D$2:$D$5111,$C2250,Тех_Движение!$B$2:$B$5111,"&lt;="&amp;O$3)-$F2250)))</f>
        <v>#VALUE!</v>
      </c>
      <c r="P2250" s="21" t="e">
        <f>IF(OR($B2250="",P$3&lt;$D2250+Настройки!$B$7),0,MAX(0,$E2250-MAX(0,SUMIFS(Тех_Движение!$G$2:$G$5111,Тех_Движение!$D$2:$D$5111,$C2250,Тех_Движение!$B$2:$B$5111,"&lt;="&amp;P$3)-$F2250)))</f>
        <v>#VALUE!</v>
      </c>
      <c r="Q2250" s="21" t="e">
        <f>IF(OR($B2250="",Q$3&lt;$D2250+Настройки!$B$7),0,MAX(0,$E2250-MAX(0,SUMIFS(Тех_Движение!$G$2:$G$5111,Тех_Движение!$D$2:$D$5111,$C2250,Тех_Движение!$B$2:$B$5111,"&lt;="&amp;Q$3)-$F2250)))</f>
        <v>#VALUE!</v>
      </c>
      <c r="R2250" s="21" t="str">
        <f t="shared" si="106"/>
        <v/>
      </c>
      <c r="S2250" s="23" t="str">
        <f>IF($B2250="","",VLOOKUP($C2250,Настройки!$A$11:$L$17,9,FALSE))</f>
        <v/>
      </c>
      <c r="T2250" s="23" t="str">
        <f t="shared" si="107"/>
        <v/>
      </c>
    </row>
    <row r="2251" spans="1:20" x14ac:dyDescent="0.3">
      <c r="A2251" s="20">
        <f>Тех_Движение!$A$2248</f>
        <v>2247</v>
      </c>
      <c r="B2251" s="20" t="str">
        <f>IF(Тех_Движение!$F$2248&gt;0,Тех_Движение!$I$2248,"")</f>
        <v/>
      </c>
      <c r="C2251" s="20" t="str">
        <f>IF($B2251="","",Тех_Движение!$D$2248)</f>
        <v/>
      </c>
      <c r="D2251" s="9" t="str">
        <f>IF($B2251="","",Тех_Движение!$B$2248)</f>
        <v/>
      </c>
      <c r="E2251" s="21" t="str">
        <f>IF($B2251="","",Тех_Движение!$F$2248)</f>
        <v/>
      </c>
      <c r="F2251" s="21" t="str">
        <f>IF($B2251="","",SUMIFS($E$5:$E2250,$C$5:$C2250,$C2251))</f>
        <v/>
      </c>
      <c r="G2251" s="21" t="str">
        <f>IF($B2251="","",MAX(0,$E2251-MAX(0,SUMIFS(Тех_Движение!$G$2:$G$5111,Тех_Движение!$D$2:$D$5111,$C2251,Тех_Движение!$B$2:$B$5111,"&lt;="&amp;Настройки!$B$5-1)-$F2251)))</f>
        <v/>
      </c>
      <c r="H2251" s="21" t="str">
        <f>IF($B2251="","",IF(AND($D2251&gt;=Настройки!$B$5,$D2251&lt;=Настройки!$B$6),$E2251,0))</f>
        <v/>
      </c>
      <c r="I2251" s="21" t="str">
        <f t="shared" si="105"/>
        <v/>
      </c>
      <c r="J2251" s="21" t="str">
        <f>IF($B2251="","",MAX(0,$E2251-MAX(0,SUMIFS(Тех_Движение!$G$2:$G$5111,Тех_Движение!$D$2:$D$5111,$C2251,Тех_Движение!$B$2:$B$5111,"&lt;="&amp;Настройки!$B$6)-$F2251)))</f>
        <v/>
      </c>
      <c r="K2251" s="21" t="e">
        <f>IF(OR($B2251="",K$3&lt;$D2251+Настройки!$B$7),0,MAX(0,$E2251-MAX(0,SUMIFS(Тех_Движение!$G$2:$G$5111,Тех_Движение!$D$2:$D$5111,$C2251,Тех_Движение!$B$2:$B$5111,"&lt;="&amp;K$3)-$F2251)))</f>
        <v>#VALUE!</v>
      </c>
      <c r="L2251" s="21" t="e">
        <f>IF(OR($B2251="",L$3&lt;$D2251+Настройки!$B$7),0,MAX(0,$E2251-MAX(0,SUMIFS(Тех_Движение!$G$2:$G$5111,Тех_Движение!$D$2:$D$5111,$C2251,Тех_Движение!$B$2:$B$5111,"&lt;="&amp;L$3)-$F2251)))</f>
        <v>#VALUE!</v>
      </c>
      <c r="M2251" s="21" t="e">
        <f>IF(OR($B2251="",M$3&lt;$D2251+Настройки!$B$7),0,MAX(0,$E2251-MAX(0,SUMIFS(Тех_Движение!$G$2:$G$5111,Тех_Движение!$D$2:$D$5111,$C2251,Тех_Движение!$B$2:$B$5111,"&lt;="&amp;M$3)-$F2251)))</f>
        <v>#VALUE!</v>
      </c>
      <c r="N2251" s="21" t="e">
        <f>IF(OR($B2251="",N$3&lt;$D2251+Настройки!$B$7),0,MAX(0,$E2251-MAX(0,SUMIFS(Тех_Движение!$G$2:$G$5111,Тех_Движение!$D$2:$D$5111,$C2251,Тех_Движение!$B$2:$B$5111,"&lt;="&amp;N$3)-$F2251)))</f>
        <v>#VALUE!</v>
      </c>
      <c r="O2251" s="21" t="e">
        <f>IF(OR($B2251="",O$3&lt;$D2251+Настройки!$B$7),0,MAX(0,$E2251-MAX(0,SUMIFS(Тех_Движение!$G$2:$G$5111,Тех_Движение!$D$2:$D$5111,$C2251,Тех_Движение!$B$2:$B$5111,"&lt;="&amp;O$3)-$F2251)))</f>
        <v>#VALUE!</v>
      </c>
      <c r="P2251" s="21" t="e">
        <f>IF(OR($B2251="",P$3&lt;$D2251+Настройки!$B$7),0,MAX(0,$E2251-MAX(0,SUMIFS(Тех_Движение!$G$2:$G$5111,Тех_Движение!$D$2:$D$5111,$C2251,Тех_Движение!$B$2:$B$5111,"&lt;="&amp;P$3)-$F2251)))</f>
        <v>#VALUE!</v>
      </c>
      <c r="Q2251" s="21" t="e">
        <f>IF(OR($B2251="",Q$3&lt;$D2251+Настройки!$B$7),0,MAX(0,$E2251-MAX(0,SUMIFS(Тех_Движение!$G$2:$G$5111,Тех_Движение!$D$2:$D$5111,$C2251,Тех_Движение!$B$2:$B$5111,"&lt;="&amp;Q$3)-$F2251)))</f>
        <v>#VALUE!</v>
      </c>
      <c r="R2251" s="21" t="str">
        <f t="shared" si="106"/>
        <v/>
      </c>
      <c r="S2251" s="23" t="str">
        <f>IF($B2251="","",VLOOKUP($C2251,Настройки!$A$11:$L$17,9,FALSE))</f>
        <v/>
      </c>
      <c r="T2251" s="23" t="str">
        <f t="shared" si="107"/>
        <v/>
      </c>
    </row>
    <row r="2252" spans="1:20" x14ac:dyDescent="0.3">
      <c r="A2252" s="20">
        <f>Тех_Движение!$A$2249</f>
        <v>2248</v>
      </c>
      <c r="B2252" s="20" t="str">
        <f>IF(Тех_Движение!$F$2249&gt;0,Тех_Движение!$I$2249,"")</f>
        <v/>
      </c>
      <c r="C2252" s="20" t="str">
        <f>IF($B2252="","",Тех_Движение!$D$2249)</f>
        <v/>
      </c>
      <c r="D2252" s="9" t="str">
        <f>IF($B2252="","",Тех_Движение!$B$2249)</f>
        <v/>
      </c>
      <c r="E2252" s="21" t="str">
        <f>IF($B2252="","",Тех_Движение!$F$2249)</f>
        <v/>
      </c>
      <c r="F2252" s="21" t="str">
        <f>IF($B2252="","",SUMIFS($E$5:$E2251,$C$5:$C2251,$C2252))</f>
        <v/>
      </c>
      <c r="G2252" s="21" t="str">
        <f>IF($B2252="","",MAX(0,$E2252-MAX(0,SUMIFS(Тех_Движение!$G$2:$G$5111,Тех_Движение!$D$2:$D$5111,$C2252,Тех_Движение!$B$2:$B$5111,"&lt;="&amp;Настройки!$B$5-1)-$F2252)))</f>
        <v/>
      </c>
      <c r="H2252" s="21" t="str">
        <f>IF($B2252="","",IF(AND($D2252&gt;=Настройки!$B$5,$D2252&lt;=Настройки!$B$6),$E2252,0))</f>
        <v/>
      </c>
      <c r="I2252" s="21" t="str">
        <f t="shared" si="105"/>
        <v/>
      </c>
      <c r="J2252" s="21" t="str">
        <f>IF($B2252="","",MAX(0,$E2252-MAX(0,SUMIFS(Тех_Движение!$G$2:$G$5111,Тех_Движение!$D$2:$D$5111,$C2252,Тех_Движение!$B$2:$B$5111,"&lt;="&amp;Настройки!$B$6)-$F2252)))</f>
        <v/>
      </c>
      <c r="K2252" s="21" t="e">
        <f>IF(OR($B2252="",K$3&lt;$D2252+Настройки!$B$7),0,MAX(0,$E2252-MAX(0,SUMIFS(Тех_Движение!$G$2:$G$5111,Тех_Движение!$D$2:$D$5111,$C2252,Тех_Движение!$B$2:$B$5111,"&lt;="&amp;K$3)-$F2252)))</f>
        <v>#VALUE!</v>
      </c>
      <c r="L2252" s="21" t="e">
        <f>IF(OR($B2252="",L$3&lt;$D2252+Настройки!$B$7),0,MAX(0,$E2252-MAX(0,SUMIFS(Тех_Движение!$G$2:$G$5111,Тех_Движение!$D$2:$D$5111,$C2252,Тех_Движение!$B$2:$B$5111,"&lt;="&amp;L$3)-$F2252)))</f>
        <v>#VALUE!</v>
      </c>
      <c r="M2252" s="21" t="e">
        <f>IF(OR($B2252="",M$3&lt;$D2252+Настройки!$B$7),0,MAX(0,$E2252-MAX(0,SUMIFS(Тех_Движение!$G$2:$G$5111,Тех_Движение!$D$2:$D$5111,$C2252,Тех_Движение!$B$2:$B$5111,"&lt;="&amp;M$3)-$F2252)))</f>
        <v>#VALUE!</v>
      </c>
      <c r="N2252" s="21" t="e">
        <f>IF(OR($B2252="",N$3&lt;$D2252+Настройки!$B$7),0,MAX(0,$E2252-MAX(0,SUMIFS(Тех_Движение!$G$2:$G$5111,Тех_Движение!$D$2:$D$5111,$C2252,Тех_Движение!$B$2:$B$5111,"&lt;="&amp;N$3)-$F2252)))</f>
        <v>#VALUE!</v>
      </c>
      <c r="O2252" s="21" t="e">
        <f>IF(OR($B2252="",O$3&lt;$D2252+Настройки!$B$7),0,MAX(0,$E2252-MAX(0,SUMIFS(Тех_Движение!$G$2:$G$5111,Тех_Движение!$D$2:$D$5111,$C2252,Тех_Движение!$B$2:$B$5111,"&lt;="&amp;O$3)-$F2252)))</f>
        <v>#VALUE!</v>
      </c>
      <c r="P2252" s="21" t="e">
        <f>IF(OR($B2252="",P$3&lt;$D2252+Настройки!$B$7),0,MAX(0,$E2252-MAX(0,SUMIFS(Тех_Движение!$G$2:$G$5111,Тех_Движение!$D$2:$D$5111,$C2252,Тех_Движение!$B$2:$B$5111,"&lt;="&amp;P$3)-$F2252)))</f>
        <v>#VALUE!</v>
      </c>
      <c r="Q2252" s="21" t="e">
        <f>IF(OR($B2252="",Q$3&lt;$D2252+Настройки!$B$7),0,MAX(0,$E2252-MAX(0,SUMIFS(Тех_Движение!$G$2:$G$5111,Тех_Движение!$D$2:$D$5111,$C2252,Тех_Движение!$B$2:$B$5111,"&lt;="&amp;Q$3)-$F2252)))</f>
        <v>#VALUE!</v>
      </c>
      <c r="R2252" s="21" t="str">
        <f t="shared" si="106"/>
        <v/>
      </c>
      <c r="S2252" s="23" t="str">
        <f>IF($B2252="","",VLOOKUP($C2252,Настройки!$A$11:$L$17,9,FALSE))</f>
        <v/>
      </c>
      <c r="T2252" s="23" t="str">
        <f t="shared" si="107"/>
        <v/>
      </c>
    </row>
    <row r="2253" spans="1:20" x14ac:dyDescent="0.3">
      <c r="A2253" s="20">
        <f>Тех_Движение!$A$2250</f>
        <v>2249</v>
      </c>
      <c r="B2253" s="20" t="str">
        <f>IF(Тех_Движение!$F$2250&gt;0,Тех_Движение!$I$2250,"")</f>
        <v/>
      </c>
      <c r="C2253" s="20" t="str">
        <f>IF($B2253="","",Тех_Движение!$D$2250)</f>
        <v/>
      </c>
      <c r="D2253" s="9" t="str">
        <f>IF($B2253="","",Тех_Движение!$B$2250)</f>
        <v/>
      </c>
      <c r="E2253" s="21" t="str">
        <f>IF($B2253="","",Тех_Движение!$F$2250)</f>
        <v/>
      </c>
      <c r="F2253" s="21" t="str">
        <f>IF($B2253="","",SUMIFS($E$5:$E2252,$C$5:$C2252,$C2253))</f>
        <v/>
      </c>
      <c r="G2253" s="21" t="str">
        <f>IF($B2253="","",MAX(0,$E2253-MAX(0,SUMIFS(Тех_Движение!$G$2:$G$5111,Тех_Движение!$D$2:$D$5111,$C2253,Тех_Движение!$B$2:$B$5111,"&lt;="&amp;Настройки!$B$5-1)-$F2253)))</f>
        <v/>
      </c>
      <c r="H2253" s="21" t="str">
        <f>IF($B2253="","",IF(AND($D2253&gt;=Настройки!$B$5,$D2253&lt;=Настройки!$B$6),$E2253,0))</f>
        <v/>
      </c>
      <c r="I2253" s="21" t="str">
        <f t="shared" si="105"/>
        <v/>
      </c>
      <c r="J2253" s="21" t="str">
        <f>IF($B2253="","",MAX(0,$E2253-MAX(0,SUMIFS(Тех_Движение!$G$2:$G$5111,Тех_Движение!$D$2:$D$5111,$C2253,Тех_Движение!$B$2:$B$5111,"&lt;="&amp;Настройки!$B$6)-$F2253)))</f>
        <v/>
      </c>
      <c r="K2253" s="21" t="e">
        <f>IF(OR($B2253="",K$3&lt;$D2253+Настройки!$B$7),0,MAX(0,$E2253-MAX(0,SUMIFS(Тех_Движение!$G$2:$G$5111,Тех_Движение!$D$2:$D$5111,$C2253,Тех_Движение!$B$2:$B$5111,"&lt;="&amp;K$3)-$F2253)))</f>
        <v>#VALUE!</v>
      </c>
      <c r="L2253" s="21" t="e">
        <f>IF(OR($B2253="",L$3&lt;$D2253+Настройки!$B$7),0,MAX(0,$E2253-MAX(0,SUMIFS(Тех_Движение!$G$2:$G$5111,Тех_Движение!$D$2:$D$5111,$C2253,Тех_Движение!$B$2:$B$5111,"&lt;="&amp;L$3)-$F2253)))</f>
        <v>#VALUE!</v>
      </c>
      <c r="M2253" s="21" t="e">
        <f>IF(OR($B2253="",M$3&lt;$D2253+Настройки!$B$7),0,MAX(0,$E2253-MAX(0,SUMIFS(Тех_Движение!$G$2:$G$5111,Тех_Движение!$D$2:$D$5111,$C2253,Тех_Движение!$B$2:$B$5111,"&lt;="&amp;M$3)-$F2253)))</f>
        <v>#VALUE!</v>
      </c>
      <c r="N2253" s="21" t="e">
        <f>IF(OR($B2253="",N$3&lt;$D2253+Настройки!$B$7),0,MAX(0,$E2253-MAX(0,SUMIFS(Тех_Движение!$G$2:$G$5111,Тех_Движение!$D$2:$D$5111,$C2253,Тех_Движение!$B$2:$B$5111,"&lt;="&amp;N$3)-$F2253)))</f>
        <v>#VALUE!</v>
      </c>
      <c r="O2253" s="21" t="e">
        <f>IF(OR($B2253="",O$3&lt;$D2253+Настройки!$B$7),0,MAX(0,$E2253-MAX(0,SUMIFS(Тех_Движение!$G$2:$G$5111,Тех_Движение!$D$2:$D$5111,$C2253,Тех_Движение!$B$2:$B$5111,"&lt;="&amp;O$3)-$F2253)))</f>
        <v>#VALUE!</v>
      </c>
      <c r="P2253" s="21" t="e">
        <f>IF(OR($B2253="",P$3&lt;$D2253+Настройки!$B$7),0,MAX(0,$E2253-MAX(0,SUMIFS(Тех_Движение!$G$2:$G$5111,Тех_Движение!$D$2:$D$5111,$C2253,Тех_Движение!$B$2:$B$5111,"&lt;="&amp;P$3)-$F2253)))</f>
        <v>#VALUE!</v>
      </c>
      <c r="Q2253" s="21" t="e">
        <f>IF(OR($B2253="",Q$3&lt;$D2253+Настройки!$B$7),0,MAX(0,$E2253-MAX(0,SUMIFS(Тех_Движение!$G$2:$G$5111,Тех_Движение!$D$2:$D$5111,$C2253,Тех_Движение!$B$2:$B$5111,"&lt;="&amp;Q$3)-$F2253)))</f>
        <v>#VALUE!</v>
      </c>
      <c r="R2253" s="21" t="str">
        <f t="shared" si="106"/>
        <v/>
      </c>
      <c r="S2253" s="23" t="str">
        <f>IF($B2253="","",VLOOKUP($C2253,Настройки!$A$11:$L$17,9,FALSE))</f>
        <v/>
      </c>
      <c r="T2253" s="23" t="str">
        <f t="shared" si="107"/>
        <v/>
      </c>
    </row>
    <row r="2254" spans="1:20" x14ac:dyDescent="0.3">
      <c r="A2254" s="20">
        <f>Тех_Движение!$A$2251</f>
        <v>2250</v>
      </c>
      <c r="B2254" s="20" t="str">
        <f>IF(Тех_Движение!$F$2251&gt;0,Тех_Движение!$I$2251,"")</f>
        <v/>
      </c>
      <c r="C2254" s="20" t="str">
        <f>IF($B2254="","",Тех_Движение!$D$2251)</f>
        <v/>
      </c>
      <c r="D2254" s="9" t="str">
        <f>IF($B2254="","",Тех_Движение!$B$2251)</f>
        <v/>
      </c>
      <c r="E2254" s="21" t="str">
        <f>IF($B2254="","",Тех_Движение!$F$2251)</f>
        <v/>
      </c>
      <c r="F2254" s="21" t="str">
        <f>IF($B2254="","",SUMIFS($E$5:$E2253,$C$5:$C2253,$C2254))</f>
        <v/>
      </c>
      <c r="G2254" s="21" t="str">
        <f>IF($B2254="","",MAX(0,$E2254-MAX(0,SUMIFS(Тех_Движение!$G$2:$G$5111,Тех_Движение!$D$2:$D$5111,$C2254,Тех_Движение!$B$2:$B$5111,"&lt;="&amp;Настройки!$B$5-1)-$F2254)))</f>
        <v/>
      </c>
      <c r="H2254" s="21" t="str">
        <f>IF($B2254="","",IF(AND($D2254&gt;=Настройки!$B$5,$D2254&lt;=Настройки!$B$6),$E2254,0))</f>
        <v/>
      </c>
      <c r="I2254" s="21" t="str">
        <f t="shared" si="105"/>
        <v/>
      </c>
      <c r="J2254" s="21" t="str">
        <f>IF($B2254="","",MAX(0,$E2254-MAX(0,SUMIFS(Тех_Движение!$G$2:$G$5111,Тех_Движение!$D$2:$D$5111,$C2254,Тех_Движение!$B$2:$B$5111,"&lt;="&amp;Настройки!$B$6)-$F2254)))</f>
        <v/>
      </c>
      <c r="K2254" s="21" t="e">
        <f>IF(OR($B2254="",K$3&lt;$D2254+Настройки!$B$7),0,MAX(0,$E2254-MAX(0,SUMIFS(Тех_Движение!$G$2:$G$5111,Тех_Движение!$D$2:$D$5111,$C2254,Тех_Движение!$B$2:$B$5111,"&lt;="&amp;K$3)-$F2254)))</f>
        <v>#VALUE!</v>
      </c>
      <c r="L2254" s="21" t="e">
        <f>IF(OR($B2254="",L$3&lt;$D2254+Настройки!$B$7),0,MAX(0,$E2254-MAX(0,SUMIFS(Тех_Движение!$G$2:$G$5111,Тех_Движение!$D$2:$D$5111,$C2254,Тех_Движение!$B$2:$B$5111,"&lt;="&amp;L$3)-$F2254)))</f>
        <v>#VALUE!</v>
      </c>
      <c r="M2254" s="21" t="e">
        <f>IF(OR($B2254="",M$3&lt;$D2254+Настройки!$B$7),0,MAX(0,$E2254-MAX(0,SUMIFS(Тех_Движение!$G$2:$G$5111,Тех_Движение!$D$2:$D$5111,$C2254,Тех_Движение!$B$2:$B$5111,"&lt;="&amp;M$3)-$F2254)))</f>
        <v>#VALUE!</v>
      </c>
      <c r="N2254" s="21" t="e">
        <f>IF(OR($B2254="",N$3&lt;$D2254+Настройки!$B$7),0,MAX(0,$E2254-MAX(0,SUMIFS(Тех_Движение!$G$2:$G$5111,Тех_Движение!$D$2:$D$5111,$C2254,Тех_Движение!$B$2:$B$5111,"&lt;="&amp;N$3)-$F2254)))</f>
        <v>#VALUE!</v>
      </c>
      <c r="O2254" s="21" t="e">
        <f>IF(OR($B2254="",O$3&lt;$D2254+Настройки!$B$7),0,MAX(0,$E2254-MAX(0,SUMIFS(Тех_Движение!$G$2:$G$5111,Тех_Движение!$D$2:$D$5111,$C2254,Тех_Движение!$B$2:$B$5111,"&lt;="&amp;O$3)-$F2254)))</f>
        <v>#VALUE!</v>
      </c>
      <c r="P2254" s="21" t="e">
        <f>IF(OR($B2254="",P$3&lt;$D2254+Настройки!$B$7),0,MAX(0,$E2254-MAX(0,SUMIFS(Тех_Движение!$G$2:$G$5111,Тех_Движение!$D$2:$D$5111,$C2254,Тех_Движение!$B$2:$B$5111,"&lt;="&amp;P$3)-$F2254)))</f>
        <v>#VALUE!</v>
      </c>
      <c r="Q2254" s="21" t="e">
        <f>IF(OR($B2254="",Q$3&lt;$D2254+Настройки!$B$7),0,MAX(0,$E2254-MAX(0,SUMIFS(Тех_Движение!$G$2:$G$5111,Тех_Движение!$D$2:$D$5111,$C2254,Тех_Движение!$B$2:$B$5111,"&lt;="&amp;Q$3)-$F2254)))</f>
        <v>#VALUE!</v>
      </c>
      <c r="R2254" s="21" t="str">
        <f t="shared" si="106"/>
        <v/>
      </c>
      <c r="S2254" s="23" t="str">
        <f>IF($B2254="","",VLOOKUP($C2254,Настройки!$A$11:$L$17,9,FALSE))</f>
        <v/>
      </c>
      <c r="T2254" s="23" t="str">
        <f t="shared" si="107"/>
        <v/>
      </c>
    </row>
    <row r="2255" spans="1:20" x14ac:dyDescent="0.3">
      <c r="A2255" s="20">
        <f>Тех_Движение!$A$2252</f>
        <v>2251</v>
      </c>
      <c r="B2255" s="20" t="str">
        <f>IF(Тех_Движение!$F$2252&gt;0,Тех_Движение!$I$2252,"")</f>
        <v/>
      </c>
      <c r="C2255" s="20" t="str">
        <f>IF($B2255="","",Тех_Движение!$D$2252)</f>
        <v/>
      </c>
      <c r="D2255" s="9" t="str">
        <f>IF($B2255="","",Тех_Движение!$B$2252)</f>
        <v/>
      </c>
      <c r="E2255" s="21" t="str">
        <f>IF($B2255="","",Тех_Движение!$F$2252)</f>
        <v/>
      </c>
      <c r="F2255" s="21" t="str">
        <f>IF($B2255="","",SUMIFS($E$5:$E2254,$C$5:$C2254,$C2255))</f>
        <v/>
      </c>
      <c r="G2255" s="21" t="str">
        <f>IF($B2255="","",MAX(0,$E2255-MAX(0,SUMIFS(Тех_Движение!$G$2:$G$5111,Тех_Движение!$D$2:$D$5111,$C2255,Тех_Движение!$B$2:$B$5111,"&lt;="&amp;Настройки!$B$5-1)-$F2255)))</f>
        <v/>
      </c>
      <c r="H2255" s="21" t="str">
        <f>IF($B2255="","",IF(AND($D2255&gt;=Настройки!$B$5,$D2255&lt;=Настройки!$B$6),$E2255,0))</f>
        <v/>
      </c>
      <c r="I2255" s="21" t="str">
        <f t="shared" si="105"/>
        <v/>
      </c>
      <c r="J2255" s="21" t="str">
        <f>IF($B2255="","",MAX(0,$E2255-MAX(0,SUMIFS(Тех_Движение!$G$2:$G$5111,Тех_Движение!$D$2:$D$5111,$C2255,Тех_Движение!$B$2:$B$5111,"&lt;="&amp;Настройки!$B$6)-$F2255)))</f>
        <v/>
      </c>
      <c r="K2255" s="21" t="e">
        <f>IF(OR($B2255="",K$3&lt;$D2255+Настройки!$B$7),0,MAX(0,$E2255-MAX(0,SUMIFS(Тех_Движение!$G$2:$G$5111,Тех_Движение!$D$2:$D$5111,$C2255,Тех_Движение!$B$2:$B$5111,"&lt;="&amp;K$3)-$F2255)))</f>
        <v>#VALUE!</v>
      </c>
      <c r="L2255" s="21" t="e">
        <f>IF(OR($B2255="",L$3&lt;$D2255+Настройки!$B$7),0,MAX(0,$E2255-MAX(0,SUMIFS(Тех_Движение!$G$2:$G$5111,Тех_Движение!$D$2:$D$5111,$C2255,Тех_Движение!$B$2:$B$5111,"&lt;="&amp;L$3)-$F2255)))</f>
        <v>#VALUE!</v>
      </c>
      <c r="M2255" s="21" t="e">
        <f>IF(OR($B2255="",M$3&lt;$D2255+Настройки!$B$7),0,MAX(0,$E2255-MAX(0,SUMIFS(Тех_Движение!$G$2:$G$5111,Тех_Движение!$D$2:$D$5111,$C2255,Тех_Движение!$B$2:$B$5111,"&lt;="&amp;M$3)-$F2255)))</f>
        <v>#VALUE!</v>
      </c>
      <c r="N2255" s="21" t="e">
        <f>IF(OR($B2255="",N$3&lt;$D2255+Настройки!$B$7),0,MAX(0,$E2255-MAX(0,SUMIFS(Тех_Движение!$G$2:$G$5111,Тех_Движение!$D$2:$D$5111,$C2255,Тех_Движение!$B$2:$B$5111,"&lt;="&amp;N$3)-$F2255)))</f>
        <v>#VALUE!</v>
      </c>
      <c r="O2255" s="21" t="e">
        <f>IF(OR($B2255="",O$3&lt;$D2255+Настройки!$B$7),0,MAX(0,$E2255-MAX(0,SUMIFS(Тех_Движение!$G$2:$G$5111,Тех_Движение!$D$2:$D$5111,$C2255,Тех_Движение!$B$2:$B$5111,"&lt;="&amp;O$3)-$F2255)))</f>
        <v>#VALUE!</v>
      </c>
      <c r="P2255" s="21" t="e">
        <f>IF(OR($B2255="",P$3&lt;$D2255+Настройки!$B$7),0,MAX(0,$E2255-MAX(0,SUMIFS(Тех_Движение!$G$2:$G$5111,Тех_Движение!$D$2:$D$5111,$C2255,Тех_Движение!$B$2:$B$5111,"&lt;="&amp;P$3)-$F2255)))</f>
        <v>#VALUE!</v>
      </c>
      <c r="Q2255" s="21" t="e">
        <f>IF(OR($B2255="",Q$3&lt;$D2255+Настройки!$B$7),0,MAX(0,$E2255-MAX(0,SUMIFS(Тех_Движение!$G$2:$G$5111,Тех_Движение!$D$2:$D$5111,$C2255,Тех_Движение!$B$2:$B$5111,"&lt;="&amp;Q$3)-$F2255)))</f>
        <v>#VALUE!</v>
      </c>
      <c r="R2255" s="21" t="str">
        <f t="shared" si="106"/>
        <v/>
      </c>
      <c r="S2255" s="23" t="str">
        <f>IF($B2255="","",VLOOKUP($C2255,Настройки!$A$11:$L$17,9,FALSE))</f>
        <v/>
      </c>
      <c r="T2255" s="23" t="str">
        <f t="shared" si="107"/>
        <v/>
      </c>
    </row>
    <row r="2256" spans="1:20" x14ac:dyDescent="0.3">
      <c r="A2256" s="20">
        <f>Тех_Движение!$A$2253</f>
        <v>2252</v>
      </c>
      <c r="B2256" s="20" t="str">
        <f>IF(Тех_Движение!$F$2253&gt;0,Тех_Движение!$I$2253,"")</f>
        <v/>
      </c>
      <c r="C2256" s="20" t="str">
        <f>IF($B2256="","",Тех_Движение!$D$2253)</f>
        <v/>
      </c>
      <c r="D2256" s="9" t="str">
        <f>IF($B2256="","",Тех_Движение!$B$2253)</f>
        <v/>
      </c>
      <c r="E2256" s="21" t="str">
        <f>IF($B2256="","",Тех_Движение!$F$2253)</f>
        <v/>
      </c>
      <c r="F2256" s="21" t="str">
        <f>IF($B2256="","",SUMIFS($E$5:$E2255,$C$5:$C2255,$C2256))</f>
        <v/>
      </c>
      <c r="G2256" s="21" t="str">
        <f>IF($B2256="","",MAX(0,$E2256-MAX(0,SUMIFS(Тех_Движение!$G$2:$G$5111,Тех_Движение!$D$2:$D$5111,$C2256,Тех_Движение!$B$2:$B$5111,"&lt;="&amp;Настройки!$B$5-1)-$F2256)))</f>
        <v/>
      </c>
      <c r="H2256" s="21" t="str">
        <f>IF($B2256="","",IF(AND($D2256&gt;=Настройки!$B$5,$D2256&lt;=Настройки!$B$6),$E2256,0))</f>
        <v/>
      </c>
      <c r="I2256" s="21" t="str">
        <f t="shared" si="105"/>
        <v/>
      </c>
      <c r="J2256" s="21" t="str">
        <f>IF($B2256="","",MAX(0,$E2256-MAX(0,SUMIFS(Тех_Движение!$G$2:$G$5111,Тех_Движение!$D$2:$D$5111,$C2256,Тех_Движение!$B$2:$B$5111,"&lt;="&amp;Настройки!$B$6)-$F2256)))</f>
        <v/>
      </c>
      <c r="K2256" s="21" t="e">
        <f>IF(OR($B2256="",K$3&lt;$D2256+Настройки!$B$7),0,MAX(0,$E2256-MAX(0,SUMIFS(Тех_Движение!$G$2:$G$5111,Тех_Движение!$D$2:$D$5111,$C2256,Тех_Движение!$B$2:$B$5111,"&lt;="&amp;K$3)-$F2256)))</f>
        <v>#VALUE!</v>
      </c>
      <c r="L2256" s="21" t="e">
        <f>IF(OR($B2256="",L$3&lt;$D2256+Настройки!$B$7),0,MAX(0,$E2256-MAX(0,SUMIFS(Тех_Движение!$G$2:$G$5111,Тех_Движение!$D$2:$D$5111,$C2256,Тех_Движение!$B$2:$B$5111,"&lt;="&amp;L$3)-$F2256)))</f>
        <v>#VALUE!</v>
      </c>
      <c r="M2256" s="21" t="e">
        <f>IF(OR($B2256="",M$3&lt;$D2256+Настройки!$B$7),0,MAX(0,$E2256-MAX(0,SUMIFS(Тех_Движение!$G$2:$G$5111,Тех_Движение!$D$2:$D$5111,$C2256,Тех_Движение!$B$2:$B$5111,"&lt;="&amp;M$3)-$F2256)))</f>
        <v>#VALUE!</v>
      </c>
      <c r="N2256" s="21" t="e">
        <f>IF(OR($B2256="",N$3&lt;$D2256+Настройки!$B$7),0,MAX(0,$E2256-MAX(0,SUMIFS(Тех_Движение!$G$2:$G$5111,Тех_Движение!$D$2:$D$5111,$C2256,Тех_Движение!$B$2:$B$5111,"&lt;="&amp;N$3)-$F2256)))</f>
        <v>#VALUE!</v>
      </c>
      <c r="O2256" s="21" t="e">
        <f>IF(OR($B2256="",O$3&lt;$D2256+Настройки!$B$7),0,MAX(0,$E2256-MAX(0,SUMIFS(Тех_Движение!$G$2:$G$5111,Тех_Движение!$D$2:$D$5111,$C2256,Тех_Движение!$B$2:$B$5111,"&lt;="&amp;O$3)-$F2256)))</f>
        <v>#VALUE!</v>
      </c>
      <c r="P2256" s="21" t="e">
        <f>IF(OR($B2256="",P$3&lt;$D2256+Настройки!$B$7),0,MAX(0,$E2256-MAX(0,SUMIFS(Тех_Движение!$G$2:$G$5111,Тех_Движение!$D$2:$D$5111,$C2256,Тех_Движение!$B$2:$B$5111,"&lt;="&amp;P$3)-$F2256)))</f>
        <v>#VALUE!</v>
      </c>
      <c r="Q2256" s="21" t="e">
        <f>IF(OR($B2256="",Q$3&lt;$D2256+Настройки!$B$7),0,MAX(0,$E2256-MAX(0,SUMIFS(Тех_Движение!$G$2:$G$5111,Тех_Движение!$D$2:$D$5111,$C2256,Тех_Движение!$B$2:$B$5111,"&lt;="&amp;Q$3)-$F2256)))</f>
        <v>#VALUE!</v>
      </c>
      <c r="R2256" s="21" t="str">
        <f t="shared" si="106"/>
        <v/>
      </c>
      <c r="S2256" s="23" t="str">
        <f>IF($B2256="","",VLOOKUP($C2256,Настройки!$A$11:$L$17,9,FALSE))</f>
        <v/>
      </c>
      <c r="T2256" s="23" t="str">
        <f t="shared" si="107"/>
        <v/>
      </c>
    </row>
    <row r="2257" spans="1:20" x14ac:dyDescent="0.3">
      <c r="A2257" s="20">
        <f>Тех_Движение!$A$2254</f>
        <v>2253</v>
      </c>
      <c r="B2257" s="20" t="str">
        <f>IF(Тех_Движение!$F$2254&gt;0,Тех_Движение!$I$2254,"")</f>
        <v/>
      </c>
      <c r="C2257" s="20" t="str">
        <f>IF($B2257="","",Тех_Движение!$D$2254)</f>
        <v/>
      </c>
      <c r="D2257" s="9" t="str">
        <f>IF($B2257="","",Тех_Движение!$B$2254)</f>
        <v/>
      </c>
      <c r="E2257" s="21" t="str">
        <f>IF($B2257="","",Тех_Движение!$F$2254)</f>
        <v/>
      </c>
      <c r="F2257" s="21" t="str">
        <f>IF($B2257="","",SUMIFS($E$5:$E2256,$C$5:$C2256,$C2257))</f>
        <v/>
      </c>
      <c r="G2257" s="21" t="str">
        <f>IF($B2257="","",MAX(0,$E2257-MAX(0,SUMIFS(Тех_Движение!$G$2:$G$5111,Тех_Движение!$D$2:$D$5111,$C2257,Тех_Движение!$B$2:$B$5111,"&lt;="&amp;Настройки!$B$5-1)-$F2257)))</f>
        <v/>
      </c>
      <c r="H2257" s="21" t="str">
        <f>IF($B2257="","",IF(AND($D2257&gt;=Настройки!$B$5,$D2257&lt;=Настройки!$B$6),$E2257,0))</f>
        <v/>
      </c>
      <c r="I2257" s="21" t="str">
        <f t="shared" si="105"/>
        <v/>
      </c>
      <c r="J2257" s="21" t="str">
        <f>IF($B2257="","",MAX(0,$E2257-MAX(0,SUMIFS(Тех_Движение!$G$2:$G$5111,Тех_Движение!$D$2:$D$5111,$C2257,Тех_Движение!$B$2:$B$5111,"&lt;="&amp;Настройки!$B$6)-$F2257)))</f>
        <v/>
      </c>
      <c r="K2257" s="21" t="e">
        <f>IF(OR($B2257="",K$3&lt;$D2257+Настройки!$B$7),0,MAX(0,$E2257-MAX(0,SUMIFS(Тех_Движение!$G$2:$G$5111,Тех_Движение!$D$2:$D$5111,$C2257,Тех_Движение!$B$2:$B$5111,"&lt;="&amp;K$3)-$F2257)))</f>
        <v>#VALUE!</v>
      </c>
      <c r="L2257" s="21" t="e">
        <f>IF(OR($B2257="",L$3&lt;$D2257+Настройки!$B$7),0,MAX(0,$E2257-MAX(0,SUMIFS(Тех_Движение!$G$2:$G$5111,Тех_Движение!$D$2:$D$5111,$C2257,Тех_Движение!$B$2:$B$5111,"&lt;="&amp;L$3)-$F2257)))</f>
        <v>#VALUE!</v>
      </c>
      <c r="M2257" s="21" t="e">
        <f>IF(OR($B2257="",M$3&lt;$D2257+Настройки!$B$7),0,MAX(0,$E2257-MAX(0,SUMIFS(Тех_Движение!$G$2:$G$5111,Тех_Движение!$D$2:$D$5111,$C2257,Тех_Движение!$B$2:$B$5111,"&lt;="&amp;M$3)-$F2257)))</f>
        <v>#VALUE!</v>
      </c>
      <c r="N2257" s="21" t="e">
        <f>IF(OR($B2257="",N$3&lt;$D2257+Настройки!$B$7),0,MAX(0,$E2257-MAX(0,SUMIFS(Тех_Движение!$G$2:$G$5111,Тех_Движение!$D$2:$D$5111,$C2257,Тех_Движение!$B$2:$B$5111,"&lt;="&amp;N$3)-$F2257)))</f>
        <v>#VALUE!</v>
      </c>
      <c r="O2257" s="21" t="e">
        <f>IF(OR($B2257="",O$3&lt;$D2257+Настройки!$B$7),0,MAX(0,$E2257-MAX(0,SUMIFS(Тех_Движение!$G$2:$G$5111,Тех_Движение!$D$2:$D$5111,$C2257,Тех_Движение!$B$2:$B$5111,"&lt;="&amp;O$3)-$F2257)))</f>
        <v>#VALUE!</v>
      </c>
      <c r="P2257" s="21" t="e">
        <f>IF(OR($B2257="",P$3&lt;$D2257+Настройки!$B$7),0,MAX(0,$E2257-MAX(0,SUMIFS(Тех_Движение!$G$2:$G$5111,Тех_Движение!$D$2:$D$5111,$C2257,Тех_Движение!$B$2:$B$5111,"&lt;="&amp;P$3)-$F2257)))</f>
        <v>#VALUE!</v>
      </c>
      <c r="Q2257" s="21" t="e">
        <f>IF(OR($B2257="",Q$3&lt;$D2257+Настройки!$B$7),0,MAX(0,$E2257-MAX(0,SUMIFS(Тех_Движение!$G$2:$G$5111,Тех_Движение!$D$2:$D$5111,$C2257,Тех_Движение!$B$2:$B$5111,"&lt;="&amp;Q$3)-$F2257)))</f>
        <v>#VALUE!</v>
      </c>
      <c r="R2257" s="21" t="str">
        <f t="shared" si="106"/>
        <v/>
      </c>
      <c r="S2257" s="23" t="str">
        <f>IF($B2257="","",VLOOKUP($C2257,Настройки!$A$11:$L$17,9,FALSE))</f>
        <v/>
      </c>
      <c r="T2257" s="23" t="str">
        <f t="shared" si="107"/>
        <v/>
      </c>
    </row>
    <row r="2258" spans="1:20" x14ac:dyDescent="0.3">
      <c r="A2258" s="20">
        <f>Тех_Движение!$A$2255</f>
        <v>2254</v>
      </c>
      <c r="B2258" s="20" t="str">
        <f>IF(Тех_Движение!$F$2255&gt;0,Тех_Движение!$I$2255,"")</f>
        <v/>
      </c>
      <c r="C2258" s="20" t="str">
        <f>IF($B2258="","",Тех_Движение!$D$2255)</f>
        <v/>
      </c>
      <c r="D2258" s="9" t="str">
        <f>IF($B2258="","",Тех_Движение!$B$2255)</f>
        <v/>
      </c>
      <c r="E2258" s="21" t="str">
        <f>IF($B2258="","",Тех_Движение!$F$2255)</f>
        <v/>
      </c>
      <c r="F2258" s="21" t="str">
        <f>IF($B2258="","",SUMIFS($E$5:$E2257,$C$5:$C2257,$C2258))</f>
        <v/>
      </c>
      <c r="G2258" s="21" t="str">
        <f>IF($B2258="","",MAX(0,$E2258-MAX(0,SUMIFS(Тех_Движение!$G$2:$G$5111,Тех_Движение!$D$2:$D$5111,$C2258,Тех_Движение!$B$2:$B$5111,"&lt;="&amp;Настройки!$B$5-1)-$F2258)))</f>
        <v/>
      </c>
      <c r="H2258" s="21" t="str">
        <f>IF($B2258="","",IF(AND($D2258&gt;=Настройки!$B$5,$D2258&lt;=Настройки!$B$6),$E2258,0))</f>
        <v/>
      </c>
      <c r="I2258" s="21" t="str">
        <f t="shared" si="105"/>
        <v/>
      </c>
      <c r="J2258" s="21" t="str">
        <f>IF($B2258="","",MAX(0,$E2258-MAX(0,SUMIFS(Тех_Движение!$G$2:$G$5111,Тех_Движение!$D$2:$D$5111,$C2258,Тех_Движение!$B$2:$B$5111,"&lt;="&amp;Настройки!$B$6)-$F2258)))</f>
        <v/>
      </c>
      <c r="K2258" s="21" t="e">
        <f>IF(OR($B2258="",K$3&lt;$D2258+Настройки!$B$7),0,MAX(0,$E2258-MAX(0,SUMIFS(Тех_Движение!$G$2:$G$5111,Тех_Движение!$D$2:$D$5111,$C2258,Тех_Движение!$B$2:$B$5111,"&lt;="&amp;K$3)-$F2258)))</f>
        <v>#VALUE!</v>
      </c>
      <c r="L2258" s="21" t="e">
        <f>IF(OR($B2258="",L$3&lt;$D2258+Настройки!$B$7),0,MAX(0,$E2258-MAX(0,SUMIFS(Тех_Движение!$G$2:$G$5111,Тех_Движение!$D$2:$D$5111,$C2258,Тех_Движение!$B$2:$B$5111,"&lt;="&amp;L$3)-$F2258)))</f>
        <v>#VALUE!</v>
      </c>
      <c r="M2258" s="21" t="e">
        <f>IF(OR($B2258="",M$3&lt;$D2258+Настройки!$B$7),0,MAX(0,$E2258-MAX(0,SUMIFS(Тех_Движение!$G$2:$G$5111,Тех_Движение!$D$2:$D$5111,$C2258,Тех_Движение!$B$2:$B$5111,"&lt;="&amp;M$3)-$F2258)))</f>
        <v>#VALUE!</v>
      </c>
      <c r="N2258" s="21" t="e">
        <f>IF(OR($B2258="",N$3&lt;$D2258+Настройки!$B$7),0,MAX(0,$E2258-MAX(0,SUMIFS(Тех_Движение!$G$2:$G$5111,Тех_Движение!$D$2:$D$5111,$C2258,Тех_Движение!$B$2:$B$5111,"&lt;="&amp;N$3)-$F2258)))</f>
        <v>#VALUE!</v>
      </c>
      <c r="O2258" s="21" t="e">
        <f>IF(OR($B2258="",O$3&lt;$D2258+Настройки!$B$7),0,MAX(0,$E2258-MAX(0,SUMIFS(Тех_Движение!$G$2:$G$5111,Тех_Движение!$D$2:$D$5111,$C2258,Тех_Движение!$B$2:$B$5111,"&lt;="&amp;O$3)-$F2258)))</f>
        <v>#VALUE!</v>
      </c>
      <c r="P2258" s="21" t="e">
        <f>IF(OR($B2258="",P$3&lt;$D2258+Настройки!$B$7),0,MAX(0,$E2258-MAX(0,SUMIFS(Тех_Движение!$G$2:$G$5111,Тех_Движение!$D$2:$D$5111,$C2258,Тех_Движение!$B$2:$B$5111,"&lt;="&amp;P$3)-$F2258)))</f>
        <v>#VALUE!</v>
      </c>
      <c r="Q2258" s="21" t="e">
        <f>IF(OR($B2258="",Q$3&lt;$D2258+Настройки!$B$7),0,MAX(0,$E2258-MAX(0,SUMIFS(Тех_Движение!$G$2:$G$5111,Тех_Движение!$D$2:$D$5111,$C2258,Тех_Движение!$B$2:$B$5111,"&lt;="&amp;Q$3)-$F2258)))</f>
        <v>#VALUE!</v>
      </c>
      <c r="R2258" s="21" t="str">
        <f t="shared" si="106"/>
        <v/>
      </c>
      <c r="S2258" s="23" t="str">
        <f>IF($B2258="","",VLOOKUP($C2258,Настройки!$A$11:$L$17,9,FALSE))</f>
        <v/>
      </c>
      <c r="T2258" s="23" t="str">
        <f t="shared" si="107"/>
        <v/>
      </c>
    </row>
    <row r="2259" spans="1:20" x14ac:dyDescent="0.3">
      <c r="A2259" s="20">
        <f>Тех_Движение!$A$2256</f>
        <v>2255</v>
      </c>
      <c r="B2259" s="20" t="str">
        <f>IF(Тех_Движение!$F$2256&gt;0,Тех_Движение!$I$2256,"")</f>
        <v/>
      </c>
      <c r="C2259" s="20" t="str">
        <f>IF($B2259="","",Тех_Движение!$D$2256)</f>
        <v/>
      </c>
      <c r="D2259" s="9" t="str">
        <f>IF($B2259="","",Тех_Движение!$B$2256)</f>
        <v/>
      </c>
      <c r="E2259" s="21" t="str">
        <f>IF($B2259="","",Тех_Движение!$F$2256)</f>
        <v/>
      </c>
      <c r="F2259" s="21" t="str">
        <f>IF($B2259="","",SUMIFS($E$5:$E2258,$C$5:$C2258,$C2259))</f>
        <v/>
      </c>
      <c r="G2259" s="21" t="str">
        <f>IF($B2259="","",MAX(0,$E2259-MAX(0,SUMIFS(Тех_Движение!$G$2:$G$5111,Тех_Движение!$D$2:$D$5111,$C2259,Тех_Движение!$B$2:$B$5111,"&lt;="&amp;Настройки!$B$5-1)-$F2259)))</f>
        <v/>
      </c>
      <c r="H2259" s="21" t="str">
        <f>IF($B2259="","",IF(AND($D2259&gt;=Настройки!$B$5,$D2259&lt;=Настройки!$B$6),$E2259,0))</f>
        <v/>
      </c>
      <c r="I2259" s="21" t="str">
        <f t="shared" si="105"/>
        <v/>
      </c>
      <c r="J2259" s="21" t="str">
        <f>IF($B2259="","",MAX(0,$E2259-MAX(0,SUMIFS(Тех_Движение!$G$2:$G$5111,Тех_Движение!$D$2:$D$5111,$C2259,Тех_Движение!$B$2:$B$5111,"&lt;="&amp;Настройки!$B$6)-$F2259)))</f>
        <v/>
      </c>
      <c r="K2259" s="21" t="e">
        <f>IF(OR($B2259="",K$3&lt;$D2259+Настройки!$B$7),0,MAX(0,$E2259-MAX(0,SUMIFS(Тех_Движение!$G$2:$G$5111,Тех_Движение!$D$2:$D$5111,$C2259,Тех_Движение!$B$2:$B$5111,"&lt;="&amp;K$3)-$F2259)))</f>
        <v>#VALUE!</v>
      </c>
      <c r="L2259" s="21" t="e">
        <f>IF(OR($B2259="",L$3&lt;$D2259+Настройки!$B$7),0,MAX(0,$E2259-MAX(0,SUMIFS(Тех_Движение!$G$2:$G$5111,Тех_Движение!$D$2:$D$5111,$C2259,Тех_Движение!$B$2:$B$5111,"&lt;="&amp;L$3)-$F2259)))</f>
        <v>#VALUE!</v>
      </c>
      <c r="M2259" s="21" t="e">
        <f>IF(OR($B2259="",M$3&lt;$D2259+Настройки!$B$7),0,MAX(0,$E2259-MAX(0,SUMIFS(Тех_Движение!$G$2:$G$5111,Тех_Движение!$D$2:$D$5111,$C2259,Тех_Движение!$B$2:$B$5111,"&lt;="&amp;M$3)-$F2259)))</f>
        <v>#VALUE!</v>
      </c>
      <c r="N2259" s="21" t="e">
        <f>IF(OR($B2259="",N$3&lt;$D2259+Настройки!$B$7),0,MAX(0,$E2259-MAX(0,SUMIFS(Тех_Движение!$G$2:$G$5111,Тех_Движение!$D$2:$D$5111,$C2259,Тех_Движение!$B$2:$B$5111,"&lt;="&amp;N$3)-$F2259)))</f>
        <v>#VALUE!</v>
      </c>
      <c r="O2259" s="21" t="e">
        <f>IF(OR($B2259="",O$3&lt;$D2259+Настройки!$B$7),0,MAX(0,$E2259-MAX(0,SUMIFS(Тех_Движение!$G$2:$G$5111,Тех_Движение!$D$2:$D$5111,$C2259,Тех_Движение!$B$2:$B$5111,"&lt;="&amp;O$3)-$F2259)))</f>
        <v>#VALUE!</v>
      </c>
      <c r="P2259" s="21" t="e">
        <f>IF(OR($B2259="",P$3&lt;$D2259+Настройки!$B$7),0,MAX(0,$E2259-MAX(0,SUMIFS(Тех_Движение!$G$2:$G$5111,Тех_Движение!$D$2:$D$5111,$C2259,Тех_Движение!$B$2:$B$5111,"&lt;="&amp;P$3)-$F2259)))</f>
        <v>#VALUE!</v>
      </c>
      <c r="Q2259" s="21" t="e">
        <f>IF(OR($B2259="",Q$3&lt;$D2259+Настройки!$B$7),0,MAX(0,$E2259-MAX(0,SUMIFS(Тех_Движение!$G$2:$G$5111,Тех_Движение!$D$2:$D$5111,$C2259,Тех_Движение!$B$2:$B$5111,"&lt;="&amp;Q$3)-$F2259)))</f>
        <v>#VALUE!</v>
      </c>
      <c r="R2259" s="21" t="str">
        <f t="shared" si="106"/>
        <v/>
      </c>
      <c r="S2259" s="23" t="str">
        <f>IF($B2259="","",VLOOKUP($C2259,Настройки!$A$11:$L$17,9,FALSE))</f>
        <v/>
      </c>
      <c r="T2259" s="23" t="str">
        <f t="shared" si="107"/>
        <v/>
      </c>
    </row>
    <row r="2260" spans="1:20" x14ac:dyDescent="0.3">
      <c r="A2260" s="20">
        <f>Тех_Движение!$A$2257</f>
        <v>2256</v>
      </c>
      <c r="B2260" s="20" t="str">
        <f>IF(Тех_Движение!$F$2257&gt;0,Тех_Движение!$I$2257,"")</f>
        <v/>
      </c>
      <c r="C2260" s="20" t="str">
        <f>IF($B2260="","",Тех_Движение!$D$2257)</f>
        <v/>
      </c>
      <c r="D2260" s="9" t="str">
        <f>IF($B2260="","",Тех_Движение!$B$2257)</f>
        <v/>
      </c>
      <c r="E2260" s="21" t="str">
        <f>IF($B2260="","",Тех_Движение!$F$2257)</f>
        <v/>
      </c>
      <c r="F2260" s="21" t="str">
        <f>IF($B2260="","",SUMIFS($E$5:$E2259,$C$5:$C2259,$C2260))</f>
        <v/>
      </c>
      <c r="G2260" s="21" t="str">
        <f>IF($B2260="","",MAX(0,$E2260-MAX(0,SUMIFS(Тех_Движение!$G$2:$G$5111,Тех_Движение!$D$2:$D$5111,$C2260,Тех_Движение!$B$2:$B$5111,"&lt;="&amp;Настройки!$B$5-1)-$F2260)))</f>
        <v/>
      </c>
      <c r="H2260" s="21" t="str">
        <f>IF($B2260="","",IF(AND($D2260&gt;=Настройки!$B$5,$D2260&lt;=Настройки!$B$6),$E2260,0))</f>
        <v/>
      </c>
      <c r="I2260" s="21" t="str">
        <f t="shared" si="105"/>
        <v/>
      </c>
      <c r="J2260" s="21" t="str">
        <f>IF($B2260="","",MAX(0,$E2260-MAX(0,SUMIFS(Тех_Движение!$G$2:$G$5111,Тех_Движение!$D$2:$D$5111,$C2260,Тех_Движение!$B$2:$B$5111,"&lt;="&amp;Настройки!$B$6)-$F2260)))</f>
        <v/>
      </c>
      <c r="K2260" s="21" t="e">
        <f>IF(OR($B2260="",K$3&lt;$D2260+Настройки!$B$7),0,MAX(0,$E2260-MAX(0,SUMIFS(Тех_Движение!$G$2:$G$5111,Тех_Движение!$D$2:$D$5111,$C2260,Тех_Движение!$B$2:$B$5111,"&lt;="&amp;K$3)-$F2260)))</f>
        <v>#VALUE!</v>
      </c>
      <c r="L2260" s="21" t="e">
        <f>IF(OR($B2260="",L$3&lt;$D2260+Настройки!$B$7),0,MAX(0,$E2260-MAX(0,SUMIFS(Тех_Движение!$G$2:$G$5111,Тех_Движение!$D$2:$D$5111,$C2260,Тех_Движение!$B$2:$B$5111,"&lt;="&amp;L$3)-$F2260)))</f>
        <v>#VALUE!</v>
      </c>
      <c r="M2260" s="21" t="e">
        <f>IF(OR($B2260="",M$3&lt;$D2260+Настройки!$B$7),0,MAX(0,$E2260-MAX(0,SUMIFS(Тех_Движение!$G$2:$G$5111,Тех_Движение!$D$2:$D$5111,$C2260,Тех_Движение!$B$2:$B$5111,"&lt;="&amp;M$3)-$F2260)))</f>
        <v>#VALUE!</v>
      </c>
      <c r="N2260" s="21" t="e">
        <f>IF(OR($B2260="",N$3&lt;$D2260+Настройки!$B$7),0,MAX(0,$E2260-MAX(0,SUMIFS(Тех_Движение!$G$2:$G$5111,Тех_Движение!$D$2:$D$5111,$C2260,Тех_Движение!$B$2:$B$5111,"&lt;="&amp;N$3)-$F2260)))</f>
        <v>#VALUE!</v>
      </c>
      <c r="O2260" s="21" t="e">
        <f>IF(OR($B2260="",O$3&lt;$D2260+Настройки!$B$7),0,MAX(0,$E2260-MAX(0,SUMIFS(Тех_Движение!$G$2:$G$5111,Тех_Движение!$D$2:$D$5111,$C2260,Тех_Движение!$B$2:$B$5111,"&lt;="&amp;O$3)-$F2260)))</f>
        <v>#VALUE!</v>
      </c>
      <c r="P2260" s="21" t="e">
        <f>IF(OR($B2260="",P$3&lt;$D2260+Настройки!$B$7),0,MAX(0,$E2260-MAX(0,SUMIFS(Тех_Движение!$G$2:$G$5111,Тех_Движение!$D$2:$D$5111,$C2260,Тех_Движение!$B$2:$B$5111,"&lt;="&amp;P$3)-$F2260)))</f>
        <v>#VALUE!</v>
      </c>
      <c r="Q2260" s="21" t="e">
        <f>IF(OR($B2260="",Q$3&lt;$D2260+Настройки!$B$7),0,MAX(0,$E2260-MAX(0,SUMIFS(Тех_Движение!$G$2:$G$5111,Тех_Движение!$D$2:$D$5111,$C2260,Тех_Движение!$B$2:$B$5111,"&lt;="&amp;Q$3)-$F2260)))</f>
        <v>#VALUE!</v>
      </c>
      <c r="R2260" s="21" t="str">
        <f t="shared" si="106"/>
        <v/>
      </c>
      <c r="S2260" s="23" t="str">
        <f>IF($B2260="","",VLOOKUP($C2260,Настройки!$A$11:$L$17,9,FALSE))</f>
        <v/>
      </c>
      <c r="T2260" s="23" t="str">
        <f t="shared" si="107"/>
        <v/>
      </c>
    </row>
    <row r="2261" spans="1:20" x14ac:dyDescent="0.3">
      <c r="A2261" s="20">
        <f>Тех_Движение!$A$2258</f>
        <v>2257</v>
      </c>
      <c r="B2261" s="20" t="str">
        <f>IF(Тех_Движение!$F$2258&gt;0,Тех_Движение!$I$2258,"")</f>
        <v/>
      </c>
      <c r="C2261" s="20" t="str">
        <f>IF($B2261="","",Тех_Движение!$D$2258)</f>
        <v/>
      </c>
      <c r="D2261" s="9" t="str">
        <f>IF($B2261="","",Тех_Движение!$B$2258)</f>
        <v/>
      </c>
      <c r="E2261" s="21" t="str">
        <f>IF($B2261="","",Тех_Движение!$F$2258)</f>
        <v/>
      </c>
      <c r="F2261" s="21" t="str">
        <f>IF($B2261="","",SUMIFS($E$5:$E2260,$C$5:$C2260,$C2261))</f>
        <v/>
      </c>
      <c r="G2261" s="21" t="str">
        <f>IF($B2261="","",MAX(0,$E2261-MAX(0,SUMIFS(Тех_Движение!$G$2:$G$5111,Тех_Движение!$D$2:$D$5111,$C2261,Тех_Движение!$B$2:$B$5111,"&lt;="&amp;Настройки!$B$5-1)-$F2261)))</f>
        <v/>
      </c>
      <c r="H2261" s="21" t="str">
        <f>IF($B2261="","",IF(AND($D2261&gt;=Настройки!$B$5,$D2261&lt;=Настройки!$B$6),$E2261,0))</f>
        <v/>
      </c>
      <c r="I2261" s="21" t="str">
        <f t="shared" si="105"/>
        <v/>
      </c>
      <c r="J2261" s="21" t="str">
        <f>IF($B2261="","",MAX(0,$E2261-MAX(0,SUMIFS(Тех_Движение!$G$2:$G$5111,Тех_Движение!$D$2:$D$5111,$C2261,Тех_Движение!$B$2:$B$5111,"&lt;="&amp;Настройки!$B$6)-$F2261)))</f>
        <v/>
      </c>
      <c r="K2261" s="21" t="e">
        <f>IF(OR($B2261="",K$3&lt;$D2261+Настройки!$B$7),0,MAX(0,$E2261-MAX(0,SUMIFS(Тех_Движение!$G$2:$G$5111,Тех_Движение!$D$2:$D$5111,$C2261,Тех_Движение!$B$2:$B$5111,"&lt;="&amp;K$3)-$F2261)))</f>
        <v>#VALUE!</v>
      </c>
      <c r="L2261" s="21" t="e">
        <f>IF(OR($B2261="",L$3&lt;$D2261+Настройки!$B$7),0,MAX(0,$E2261-MAX(0,SUMIFS(Тех_Движение!$G$2:$G$5111,Тех_Движение!$D$2:$D$5111,$C2261,Тех_Движение!$B$2:$B$5111,"&lt;="&amp;L$3)-$F2261)))</f>
        <v>#VALUE!</v>
      </c>
      <c r="M2261" s="21" t="e">
        <f>IF(OR($B2261="",M$3&lt;$D2261+Настройки!$B$7),0,MAX(0,$E2261-MAX(0,SUMIFS(Тех_Движение!$G$2:$G$5111,Тех_Движение!$D$2:$D$5111,$C2261,Тех_Движение!$B$2:$B$5111,"&lt;="&amp;M$3)-$F2261)))</f>
        <v>#VALUE!</v>
      </c>
      <c r="N2261" s="21" t="e">
        <f>IF(OR($B2261="",N$3&lt;$D2261+Настройки!$B$7),0,MAX(0,$E2261-MAX(0,SUMIFS(Тех_Движение!$G$2:$G$5111,Тех_Движение!$D$2:$D$5111,$C2261,Тех_Движение!$B$2:$B$5111,"&lt;="&amp;N$3)-$F2261)))</f>
        <v>#VALUE!</v>
      </c>
      <c r="O2261" s="21" t="e">
        <f>IF(OR($B2261="",O$3&lt;$D2261+Настройки!$B$7),0,MAX(0,$E2261-MAX(0,SUMIFS(Тех_Движение!$G$2:$G$5111,Тех_Движение!$D$2:$D$5111,$C2261,Тех_Движение!$B$2:$B$5111,"&lt;="&amp;O$3)-$F2261)))</f>
        <v>#VALUE!</v>
      </c>
      <c r="P2261" s="21" t="e">
        <f>IF(OR($B2261="",P$3&lt;$D2261+Настройки!$B$7),0,MAX(0,$E2261-MAX(0,SUMIFS(Тех_Движение!$G$2:$G$5111,Тех_Движение!$D$2:$D$5111,$C2261,Тех_Движение!$B$2:$B$5111,"&lt;="&amp;P$3)-$F2261)))</f>
        <v>#VALUE!</v>
      </c>
      <c r="Q2261" s="21" t="e">
        <f>IF(OR($B2261="",Q$3&lt;$D2261+Настройки!$B$7),0,MAX(0,$E2261-MAX(0,SUMIFS(Тех_Движение!$G$2:$G$5111,Тех_Движение!$D$2:$D$5111,$C2261,Тех_Движение!$B$2:$B$5111,"&lt;="&amp;Q$3)-$F2261)))</f>
        <v>#VALUE!</v>
      </c>
      <c r="R2261" s="21" t="str">
        <f t="shared" si="106"/>
        <v/>
      </c>
      <c r="S2261" s="23" t="str">
        <f>IF($B2261="","",VLOOKUP($C2261,Настройки!$A$11:$L$17,9,FALSE))</f>
        <v/>
      </c>
      <c r="T2261" s="23" t="str">
        <f t="shared" si="107"/>
        <v/>
      </c>
    </row>
    <row r="2262" spans="1:20" x14ac:dyDescent="0.3">
      <c r="A2262" s="20">
        <f>Тех_Движение!$A$2259</f>
        <v>2258</v>
      </c>
      <c r="B2262" s="20" t="str">
        <f>IF(Тех_Движение!$F$2259&gt;0,Тех_Движение!$I$2259,"")</f>
        <v/>
      </c>
      <c r="C2262" s="20" t="str">
        <f>IF($B2262="","",Тех_Движение!$D$2259)</f>
        <v/>
      </c>
      <c r="D2262" s="9" t="str">
        <f>IF($B2262="","",Тех_Движение!$B$2259)</f>
        <v/>
      </c>
      <c r="E2262" s="21" t="str">
        <f>IF($B2262="","",Тех_Движение!$F$2259)</f>
        <v/>
      </c>
      <c r="F2262" s="21" t="str">
        <f>IF($B2262="","",SUMIFS($E$5:$E2261,$C$5:$C2261,$C2262))</f>
        <v/>
      </c>
      <c r="G2262" s="21" t="str">
        <f>IF($B2262="","",MAX(0,$E2262-MAX(0,SUMIFS(Тех_Движение!$G$2:$G$5111,Тех_Движение!$D$2:$D$5111,$C2262,Тех_Движение!$B$2:$B$5111,"&lt;="&amp;Настройки!$B$5-1)-$F2262)))</f>
        <v/>
      </c>
      <c r="H2262" s="21" t="str">
        <f>IF($B2262="","",IF(AND($D2262&gt;=Настройки!$B$5,$D2262&lt;=Настройки!$B$6),$E2262,0))</f>
        <v/>
      </c>
      <c r="I2262" s="21" t="str">
        <f t="shared" si="105"/>
        <v/>
      </c>
      <c r="J2262" s="21" t="str">
        <f>IF($B2262="","",MAX(0,$E2262-MAX(0,SUMIFS(Тех_Движение!$G$2:$G$5111,Тех_Движение!$D$2:$D$5111,$C2262,Тех_Движение!$B$2:$B$5111,"&lt;="&amp;Настройки!$B$6)-$F2262)))</f>
        <v/>
      </c>
      <c r="K2262" s="21" t="e">
        <f>IF(OR($B2262="",K$3&lt;$D2262+Настройки!$B$7),0,MAX(0,$E2262-MAX(0,SUMIFS(Тех_Движение!$G$2:$G$5111,Тех_Движение!$D$2:$D$5111,$C2262,Тех_Движение!$B$2:$B$5111,"&lt;="&amp;K$3)-$F2262)))</f>
        <v>#VALUE!</v>
      </c>
      <c r="L2262" s="21" t="e">
        <f>IF(OR($B2262="",L$3&lt;$D2262+Настройки!$B$7),0,MAX(0,$E2262-MAX(0,SUMIFS(Тех_Движение!$G$2:$G$5111,Тех_Движение!$D$2:$D$5111,$C2262,Тех_Движение!$B$2:$B$5111,"&lt;="&amp;L$3)-$F2262)))</f>
        <v>#VALUE!</v>
      </c>
      <c r="M2262" s="21" t="e">
        <f>IF(OR($B2262="",M$3&lt;$D2262+Настройки!$B$7),0,MAX(0,$E2262-MAX(0,SUMIFS(Тех_Движение!$G$2:$G$5111,Тех_Движение!$D$2:$D$5111,$C2262,Тех_Движение!$B$2:$B$5111,"&lt;="&amp;M$3)-$F2262)))</f>
        <v>#VALUE!</v>
      </c>
      <c r="N2262" s="21" t="e">
        <f>IF(OR($B2262="",N$3&lt;$D2262+Настройки!$B$7),0,MAX(0,$E2262-MAX(0,SUMIFS(Тех_Движение!$G$2:$G$5111,Тех_Движение!$D$2:$D$5111,$C2262,Тех_Движение!$B$2:$B$5111,"&lt;="&amp;N$3)-$F2262)))</f>
        <v>#VALUE!</v>
      </c>
      <c r="O2262" s="21" t="e">
        <f>IF(OR($B2262="",O$3&lt;$D2262+Настройки!$B$7),0,MAX(0,$E2262-MAX(0,SUMIFS(Тех_Движение!$G$2:$G$5111,Тех_Движение!$D$2:$D$5111,$C2262,Тех_Движение!$B$2:$B$5111,"&lt;="&amp;O$3)-$F2262)))</f>
        <v>#VALUE!</v>
      </c>
      <c r="P2262" s="21" t="e">
        <f>IF(OR($B2262="",P$3&lt;$D2262+Настройки!$B$7),0,MAX(0,$E2262-MAX(0,SUMIFS(Тех_Движение!$G$2:$G$5111,Тех_Движение!$D$2:$D$5111,$C2262,Тех_Движение!$B$2:$B$5111,"&lt;="&amp;P$3)-$F2262)))</f>
        <v>#VALUE!</v>
      </c>
      <c r="Q2262" s="21" t="e">
        <f>IF(OR($B2262="",Q$3&lt;$D2262+Настройки!$B$7),0,MAX(0,$E2262-MAX(0,SUMIFS(Тех_Движение!$G$2:$G$5111,Тех_Движение!$D$2:$D$5111,$C2262,Тех_Движение!$B$2:$B$5111,"&lt;="&amp;Q$3)-$F2262)))</f>
        <v>#VALUE!</v>
      </c>
      <c r="R2262" s="21" t="str">
        <f t="shared" si="106"/>
        <v/>
      </c>
      <c r="S2262" s="23" t="str">
        <f>IF($B2262="","",VLOOKUP($C2262,Настройки!$A$11:$L$17,9,FALSE))</f>
        <v/>
      </c>
      <c r="T2262" s="23" t="str">
        <f t="shared" si="107"/>
        <v/>
      </c>
    </row>
    <row r="2263" spans="1:20" x14ac:dyDescent="0.3">
      <c r="A2263" s="20">
        <f>Тех_Движение!$A$2260</f>
        <v>2259</v>
      </c>
      <c r="B2263" s="20" t="str">
        <f>IF(Тех_Движение!$F$2260&gt;0,Тех_Движение!$I$2260,"")</f>
        <v/>
      </c>
      <c r="C2263" s="20" t="str">
        <f>IF($B2263="","",Тех_Движение!$D$2260)</f>
        <v/>
      </c>
      <c r="D2263" s="9" t="str">
        <f>IF($B2263="","",Тех_Движение!$B$2260)</f>
        <v/>
      </c>
      <c r="E2263" s="21" t="str">
        <f>IF($B2263="","",Тех_Движение!$F$2260)</f>
        <v/>
      </c>
      <c r="F2263" s="21" t="str">
        <f>IF($B2263="","",SUMIFS($E$5:$E2262,$C$5:$C2262,$C2263))</f>
        <v/>
      </c>
      <c r="G2263" s="21" t="str">
        <f>IF($B2263="","",MAX(0,$E2263-MAX(0,SUMIFS(Тех_Движение!$G$2:$G$5111,Тех_Движение!$D$2:$D$5111,$C2263,Тех_Движение!$B$2:$B$5111,"&lt;="&amp;Настройки!$B$5-1)-$F2263)))</f>
        <v/>
      </c>
      <c r="H2263" s="21" t="str">
        <f>IF($B2263="","",IF(AND($D2263&gt;=Настройки!$B$5,$D2263&lt;=Настройки!$B$6),$E2263,0))</f>
        <v/>
      </c>
      <c r="I2263" s="21" t="str">
        <f t="shared" si="105"/>
        <v/>
      </c>
      <c r="J2263" s="21" t="str">
        <f>IF($B2263="","",MAX(0,$E2263-MAX(0,SUMIFS(Тех_Движение!$G$2:$G$5111,Тех_Движение!$D$2:$D$5111,$C2263,Тех_Движение!$B$2:$B$5111,"&lt;="&amp;Настройки!$B$6)-$F2263)))</f>
        <v/>
      </c>
      <c r="K2263" s="21" t="e">
        <f>IF(OR($B2263="",K$3&lt;$D2263+Настройки!$B$7),0,MAX(0,$E2263-MAX(0,SUMIFS(Тех_Движение!$G$2:$G$5111,Тех_Движение!$D$2:$D$5111,$C2263,Тех_Движение!$B$2:$B$5111,"&lt;="&amp;K$3)-$F2263)))</f>
        <v>#VALUE!</v>
      </c>
      <c r="L2263" s="21" t="e">
        <f>IF(OR($B2263="",L$3&lt;$D2263+Настройки!$B$7),0,MAX(0,$E2263-MAX(0,SUMIFS(Тех_Движение!$G$2:$G$5111,Тех_Движение!$D$2:$D$5111,$C2263,Тех_Движение!$B$2:$B$5111,"&lt;="&amp;L$3)-$F2263)))</f>
        <v>#VALUE!</v>
      </c>
      <c r="M2263" s="21" t="e">
        <f>IF(OR($B2263="",M$3&lt;$D2263+Настройки!$B$7),0,MAX(0,$E2263-MAX(0,SUMIFS(Тех_Движение!$G$2:$G$5111,Тех_Движение!$D$2:$D$5111,$C2263,Тех_Движение!$B$2:$B$5111,"&lt;="&amp;M$3)-$F2263)))</f>
        <v>#VALUE!</v>
      </c>
      <c r="N2263" s="21" t="e">
        <f>IF(OR($B2263="",N$3&lt;$D2263+Настройки!$B$7),0,MAX(0,$E2263-MAX(0,SUMIFS(Тех_Движение!$G$2:$G$5111,Тех_Движение!$D$2:$D$5111,$C2263,Тех_Движение!$B$2:$B$5111,"&lt;="&amp;N$3)-$F2263)))</f>
        <v>#VALUE!</v>
      </c>
      <c r="O2263" s="21" t="e">
        <f>IF(OR($B2263="",O$3&lt;$D2263+Настройки!$B$7),0,MAX(0,$E2263-MAX(0,SUMIFS(Тех_Движение!$G$2:$G$5111,Тех_Движение!$D$2:$D$5111,$C2263,Тех_Движение!$B$2:$B$5111,"&lt;="&amp;O$3)-$F2263)))</f>
        <v>#VALUE!</v>
      </c>
      <c r="P2263" s="21" t="e">
        <f>IF(OR($B2263="",P$3&lt;$D2263+Настройки!$B$7),0,MAX(0,$E2263-MAX(0,SUMIFS(Тех_Движение!$G$2:$G$5111,Тех_Движение!$D$2:$D$5111,$C2263,Тех_Движение!$B$2:$B$5111,"&lt;="&amp;P$3)-$F2263)))</f>
        <v>#VALUE!</v>
      </c>
      <c r="Q2263" s="21" t="e">
        <f>IF(OR($B2263="",Q$3&lt;$D2263+Настройки!$B$7),0,MAX(0,$E2263-MAX(0,SUMIFS(Тех_Движение!$G$2:$G$5111,Тех_Движение!$D$2:$D$5111,$C2263,Тех_Движение!$B$2:$B$5111,"&lt;="&amp;Q$3)-$F2263)))</f>
        <v>#VALUE!</v>
      </c>
      <c r="R2263" s="21" t="str">
        <f t="shared" si="106"/>
        <v/>
      </c>
      <c r="S2263" s="23" t="str">
        <f>IF($B2263="","",VLOOKUP($C2263,Настройки!$A$11:$L$17,9,FALSE))</f>
        <v/>
      </c>
      <c r="T2263" s="23" t="str">
        <f t="shared" si="107"/>
        <v/>
      </c>
    </row>
    <row r="2264" spans="1:20" x14ac:dyDescent="0.3">
      <c r="A2264" s="20">
        <f>Тех_Движение!$A$2261</f>
        <v>2260</v>
      </c>
      <c r="B2264" s="20" t="str">
        <f>IF(Тех_Движение!$F$2261&gt;0,Тех_Движение!$I$2261,"")</f>
        <v/>
      </c>
      <c r="C2264" s="20" t="str">
        <f>IF($B2264="","",Тех_Движение!$D$2261)</f>
        <v/>
      </c>
      <c r="D2264" s="9" t="str">
        <f>IF($B2264="","",Тех_Движение!$B$2261)</f>
        <v/>
      </c>
      <c r="E2264" s="21" t="str">
        <f>IF($B2264="","",Тех_Движение!$F$2261)</f>
        <v/>
      </c>
      <c r="F2264" s="21" t="str">
        <f>IF($B2264="","",SUMIFS($E$5:$E2263,$C$5:$C2263,$C2264))</f>
        <v/>
      </c>
      <c r="G2264" s="21" t="str">
        <f>IF($B2264="","",MAX(0,$E2264-MAX(0,SUMIFS(Тех_Движение!$G$2:$G$5111,Тех_Движение!$D$2:$D$5111,$C2264,Тех_Движение!$B$2:$B$5111,"&lt;="&amp;Настройки!$B$5-1)-$F2264)))</f>
        <v/>
      </c>
      <c r="H2264" s="21" t="str">
        <f>IF($B2264="","",IF(AND($D2264&gt;=Настройки!$B$5,$D2264&lt;=Настройки!$B$6),$E2264,0))</f>
        <v/>
      </c>
      <c r="I2264" s="21" t="str">
        <f t="shared" si="105"/>
        <v/>
      </c>
      <c r="J2264" s="21" t="str">
        <f>IF($B2264="","",MAX(0,$E2264-MAX(0,SUMIFS(Тех_Движение!$G$2:$G$5111,Тех_Движение!$D$2:$D$5111,$C2264,Тех_Движение!$B$2:$B$5111,"&lt;="&amp;Настройки!$B$6)-$F2264)))</f>
        <v/>
      </c>
      <c r="K2264" s="21" t="e">
        <f>IF(OR($B2264="",K$3&lt;$D2264+Настройки!$B$7),0,MAX(0,$E2264-MAX(0,SUMIFS(Тех_Движение!$G$2:$G$5111,Тех_Движение!$D$2:$D$5111,$C2264,Тех_Движение!$B$2:$B$5111,"&lt;="&amp;K$3)-$F2264)))</f>
        <v>#VALUE!</v>
      </c>
      <c r="L2264" s="21" t="e">
        <f>IF(OR($B2264="",L$3&lt;$D2264+Настройки!$B$7),0,MAX(0,$E2264-MAX(0,SUMIFS(Тех_Движение!$G$2:$G$5111,Тех_Движение!$D$2:$D$5111,$C2264,Тех_Движение!$B$2:$B$5111,"&lt;="&amp;L$3)-$F2264)))</f>
        <v>#VALUE!</v>
      </c>
      <c r="M2264" s="21" t="e">
        <f>IF(OR($B2264="",M$3&lt;$D2264+Настройки!$B$7),0,MAX(0,$E2264-MAX(0,SUMIFS(Тех_Движение!$G$2:$G$5111,Тех_Движение!$D$2:$D$5111,$C2264,Тех_Движение!$B$2:$B$5111,"&lt;="&amp;M$3)-$F2264)))</f>
        <v>#VALUE!</v>
      </c>
      <c r="N2264" s="21" t="e">
        <f>IF(OR($B2264="",N$3&lt;$D2264+Настройки!$B$7),0,MAX(0,$E2264-MAX(0,SUMIFS(Тех_Движение!$G$2:$G$5111,Тех_Движение!$D$2:$D$5111,$C2264,Тех_Движение!$B$2:$B$5111,"&lt;="&amp;N$3)-$F2264)))</f>
        <v>#VALUE!</v>
      </c>
      <c r="O2264" s="21" t="e">
        <f>IF(OR($B2264="",O$3&lt;$D2264+Настройки!$B$7),0,MAX(0,$E2264-MAX(0,SUMIFS(Тех_Движение!$G$2:$G$5111,Тех_Движение!$D$2:$D$5111,$C2264,Тех_Движение!$B$2:$B$5111,"&lt;="&amp;O$3)-$F2264)))</f>
        <v>#VALUE!</v>
      </c>
      <c r="P2264" s="21" t="e">
        <f>IF(OR($B2264="",P$3&lt;$D2264+Настройки!$B$7),0,MAX(0,$E2264-MAX(0,SUMIFS(Тех_Движение!$G$2:$G$5111,Тех_Движение!$D$2:$D$5111,$C2264,Тех_Движение!$B$2:$B$5111,"&lt;="&amp;P$3)-$F2264)))</f>
        <v>#VALUE!</v>
      </c>
      <c r="Q2264" s="21" t="e">
        <f>IF(OR($B2264="",Q$3&lt;$D2264+Настройки!$B$7),0,MAX(0,$E2264-MAX(0,SUMIFS(Тех_Движение!$G$2:$G$5111,Тех_Движение!$D$2:$D$5111,$C2264,Тех_Движение!$B$2:$B$5111,"&lt;="&amp;Q$3)-$F2264)))</f>
        <v>#VALUE!</v>
      </c>
      <c r="R2264" s="21" t="str">
        <f t="shared" si="106"/>
        <v/>
      </c>
      <c r="S2264" s="23" t="str">
        <f>IF($B2264="","",VLOOKUP($C2264,Настройки!$A$11:$L$17,9,FALSE))</f>
        <v/>
      </c>
      <c r="T2264" s="23" t="str">
        <f t="shared" si="107"/>
        <v/>
      </c>
    </row>
    <row r="2265" spans="1:20" x14ac:dyDescent="0.3">
      <c r="A2265" s="20">
        <f>Тех_Движение!$A$2262</f>
        <v>2261</v>
      </c>
      <c r="B2265" s="20" t="str">
        <f>IF(Тех_Движение!$F$2262&gt;0,Тех_Движение!$I$2262,"")</f>
        <v/>
      </c>
      <c r="C2265" s="20" t="str">
        <f>IF($B2265="","",Тех_Движение!$D$2262)</f>
        <v/>
      </c>
      <c r="D2265" s="9" t="str">
        <f>IF($B2265="","",Тех_Движение!$B$2262)</f>
        <v/>
      </c>
      <c r="E2265" s="21" t="str">
        <f>IF($B2265="","",Тех_Движение!$F$2262)</f>
        <v/>
      </c>
      <c r="F2265" s="21" t="str">
        <f>IF($B2265="","",SUMIFS($E$5:$E2264,$C$5:$C2264,$C2265))</f>
        <v/>
      </c>
      <c r="G2265" s="21" t="str">
        <f>IF($B2265="","",MAX(0,$E2265-MAX(0,SUMIFS(Тех_Движение!$G$2:$G$5111,Тех_Движение!$D$2:$D$5111,$C2265,Тех_Движение!$B$2:$B$5111,"&lt;="&amp;Настройки!$B$5-1)-$F2265)))</f>
        <v/>
      </c>
      <c r="H2265" s="21" t="str">
        <f>IF($B2265="","",IF(AND($D2265&gt;=Настройки!$B$5,$D2265&lt;=Настройки!$B$6),$E2265,0))</f>
        <v/>
      </c>
      <c r="I2265" s="21" t="str">
        <f t="shared" si="105"/>
        <v/>
      </c>
      <c r="J2265" s="21" t="str">
        <f>IF($B2265="","",MAX(0,$E2265-MAX(0,SUMIFS(Тех_Движение!$G$2:$G$5111,Тех_Движение!$D$2:$D$5111,$C2265,Тех_Движение!$B$2:$B$5111,"&lt;="&amp;Настройки!$B$6)-$F2265)))</f>
        <v/>
      </c>
      <c r="K2265" s="21" t="e">
        <f>IF(OR($B2265="",K$3&lt;$D2265+Настройки!$B$7),0,MAX(0,$E2265-MAX(0,SUMIFS(Тех_Движение!$G$2:$G$5111,Тех_Движение!$D$2:$D$5111,$C2265,Тех_Движение!$B$2:$B$5111,"&lt;="&amp;K$3)-$F2265)))</f>
        <v>#VALUE!</v>
      </c>
      <c r="L2265" s="21" t="e">
        <f>IF(OR($B2265="",L$3&lt;$D2265+Настройки!$B$7),0,MAX(0,$E2265-MAX(0,SUMIFS(Тех_Движение!$G$2:$G$5111,Тех_Движение!$D$2:$D$5111,$C2265,Тех_Движение!$B$2:$B$5111,"&lt;="&amp;L$3)-$F2265)))</f>
        <v>#VALUE!</v>
      </c>
      <c r="M2265" s="21" t="e">
        <f>IF(OR($B2265="",M$3&lt;$D2265+Настройки!$B$7),0,MAX(0,$E2265-MAX(0,SUMIFS(Тех_Движение!$G$2:$G$5111,Тех_Движение!$D$2:$D$5111,$C2265,Тех_Движение!$B$2:$B$5111,"&lt;="&amp;M$3)-$F2265)))</f>
        <v>#VALUE!</v>
      </c>
      <c r="N2265" s="21" t="e">
        <f>IF(OR($B2265="",N$3&lt;$D2265+Настройки!$B$7),0,MAX(0,$E2265-MAX(0,SUMIFS(Тех_Движение!$G$2:$G$5111,Тех_Движение!$D$2:$D$5111,$C2265,Тех_Движение!$B$2:$B$5111,"&lt;="&amp;N$3)-$F2265)))</f>
        <v>#VALUE!</v>
      </c>
      <c r="O2265" s="21" t="e">
        <f>IF(OR($B2265="",O$3&lt;$D2265+Настройки!$B$7),0,MAX(0,$E2265-MAX(0,SUMIFS(Тех_Движение!$G$2:$G$5111,Тех_Движение!$D$2:$D$5111,$C2265,Тех_Движение!$B$2:$B$5111,"&lt;="&amp;O$3)-$F2265)))</f>
        <v>#VALUE!</v>
      </c>
      <c r="P2265" s="21" t="e">
        <f>IF(OR($B2265="",P$3&lt;$D2265+Настройки!$B$7),0,MAX(0,$E2265-MAX(0,SUMIFS(Тех_Движение!$G$2:$G$5111,Тех_Движение!$D$2:$D$5111,$C2265,Тех_Движение!$B$2:$B$5111,"&lt;="&amp;P$3)-$F2265)))</f>
        <v>#VALUE!</v>
      </c>
      <c r="Q2265" s="21" t="e">
        <f>IF(OR($B2265="",Q$3&lt;$D2265+Настройки!$B$7),0,MAX(0,$E2265-MAX(0,SUMIFS(Тех_Движение!$G$2:$G$5111,Тех_Движение!$D$2:$D$5111,$C2265,Тех_Движение!$B$2:$B$5111,"&lt;="&amp;Q$3)-$F2265)))</f>
        <v>#VALUE!</v>
      </c>
      <c r="R2265" s="21" t="str">
        <f t="shared" si="106"/>
        <v/>
      </c>
      <c r="S2265" s="23" t="str">
        <f>IF($B2265="","",VLOOKUP($C2265,Настройки!$A$11:$L$17,9,FALSE))</f>
        <v/>
      </c>
      <c r="T2265" s="23" t="str">
        <f t="shared" si="107"/>
        <v/>
      </c>
    </row>
    <row r="2266" spans="1:20" x14ac:dyDescent="0.3">
      <c r="A2266" s="20">
        <f>Тех_Движение!$A$2263</f>
        <v>2262</v>
      </c>
      <c r="B2266" s="20" t="str">
        <f>IF(Тех_Движение!$F$2263&gt;0,Тех_Движение!$I$2263,"")</f>
        <v/>
      </c>
      <c r="C2266" s="20" t="str">
        <f>IF($B2266="","",Тех_Движение!$D$2263)</f>
        <v/>
      </c>
      <c r="D2266" s="9" t="str">
        <f>IF($B2266="","",Тех_Движение!$B$2263)</f>
        <v/>
      </c>
      <c r="E2266" s="21" t="str">
        <f>IF($B2266="","",Тех_Движение!$F$2263)</f>
        <v/>
      </c>
      <c r="F2266" s="21" t="str">
        <f>IF($B2266="","",SUMIFS($E$5:$E2265,$C$5:$C2265,$C2266))</f>
        <v/>
      </c>
      <c r="G2266" s="21" t="str">
        <f>IF($B2266="","",MAX(0,$E2266-MAX(0,SUMIFS(Тех_Движение!$G$2:$G$5111,Тех_Движение!$D$2:$D$5111,$C2266,Тех_Движение!$B$2:$B$5111,"&lt;="&amp;Настройки!$B$5-1)-$F2266)))</f>
        <v/>
      </c>
      <c r="H2266" s="21" t="str">
        <f>IF($B2266="","",IF(AND($D2266&gt;=Настройки!$B$5,$D2266&lt;=Настройки!$B$6),$E2266,0))</f>
        <v/>
      </c>
      <c r="I2266" s="21" t="str">
        <f t="shared" si="105"/>
        <v/>
      </c>
      <c r="J2266" s="21" t="str">
        <f>IF($B2266="","",MAX(0,$E2266-MAX(0,SUMIFS(Тех_Движение!$G$2:$G$5111,Тех_Движение!$D$2:$D$5111,$C2266,Тех_Движение!$B$2:$B$5111,"&lt;="&amp;Настройки!$B$6)-$F2266)))</f>
        <v/>
      </c>
      <c r="K2266" s="21" t="e">
        <f>IF(OR($B2266="",K$3&lt;$D2266+Настройки!$B$7),0,MAX(0,$E2266-MAX(0,SUMIFS(Тех_Движение!$G$2:$G$5111,Тех_Движение!$D$2:$D$5111,$C2266,Тех_Движение!$B$2:$B$5111,"&lt;="&amp;K$3)-$F2266)))</f>
        <v>#VALUE!</v>
      </c>
      <c r="L2266" s="21" t="e">
        <f>IF(OR($B2266="",L$3&lt;$D2266+Настройки!$B$7),0,MAX(0,$E2266-MAX(0,SUMIFS(Тех_Движение!$G$2:$G$5111,Тех_Движение!$D$2:$D$5111,$C2266,Тех_Движение!$B$2:$B$5111,"&lt;="&amp;L$3)-$F2266)))</f>
        <v>#VALUE!</v>
      </c>
      <c r="M2266" s="21" t="e">
        <f>IF(OR($B2266="",M$3&lt;$D2266+Настройки!$B$7),0,MAX(0,$E2266-MAX(0,SUMIFS(Тех_Движение!$G$2:$G$5111,Тех_Движение!$D$2:$D$5111,$C2266,Тех_Движение!$B$2:$B$5111,"&lt;="&amp;M$3)-$F2266)))</f>
        <v>#VALUE!</v>
      </c>
      <c r="N2266" s="21" t="e">
        <f>IF(OR($B2266="",N$3&lt;$D2266+Настройки!$B$7),0,MAX(0,$E2266-MAX(0,SUMIFS(Тех_Движение!$G$2:$G$5111,Тех_Движение!$D$2:$D$5111,$C2266,Тех_Движение!$B$2:$B$5111,"&lt;="&amp;N$3)-$F2266)))</f>
        <v>#VALUE!</v>
      </c>
      <c r="O2266" s="21" t="e">
        <f>IF(OR($B2266="",O$3&lt;$D2266+Настройки!$B$7),0,MAX(0,$E2266-MAX(0,SUMIFS(Тех_Движение!$G$2:$G$5111,Тех_Движение!$D$2:$D$5111,$C2266,Тех_Движение!$B$2:$B$5111,"&lt;="&amp;O$3)-$F2266)))</f>
        <v>#VALUE!</v>
      </c>
      <c r="P2266" s="21" t="e">
        <f>IF(OR($B2266="",P$3&lt;$D2266+Настройки!$B$7),0,MAX(0,$E2266-MAX(0,SUMIFS(Тех_Движение!$G$2:$G$5111,Тех_Движение!$D$2:$D$5111,$C2266,Тех_Движение!$B$2:$B$5111,"&lt;="&amp;P$3)-$F2266)))</f>
        <v>#VALUE!</v>
      </c>
      <c r="Q2266" s="21" t="e">
        <f>IF(OR($B2266="",Q$3&lt;$D2266+Настройки!$B$7),0,MAX(0,$E2266-MAX(0,SUMIFS(Тех_Движение!$G$2:$G$5111,Тех_Движение!$D$2:$D$5111,$C2266,Тех_Движение!$B$2:$B$5111,"&lt;="&amp;Q$3)-$F2266)))</f>
        <v>#VALUE!</v>
      </c>
      <c r="R2266" s="21" t="str">
        <f t="shared" si="106"/>
        <v/>
      </c>
      <c r="S2266" s="23" t="str">
        <f>IF($B2266="","",VLOOKUP($C2266,Настройки!$A$11:$L$17,9,FALSE))</f>
        <v/>
      </c>
      <c r="T2266" s="23" t="str">
        <f t="shared" si="107"/>
        <v/>
      </c>
    </row>
    <row r="2267" spans="1:20" x14ac:dyDescent="0.3">
      <c r="A2267" s="20">
        <f>Тех_Движение!$A$2264</f>
        <v>2263</v>
      </c>
      <c r="B2267" s="20" t="str">
        <f>IF(Тех_Движение!$F$2264&gt;0,Тех_Движение!$I$2264,"")</f>
        <v/>
      </c>
      <c r="C2267" s="20" t="str">
        <f>IF($B2267="","",Тех_Движение!$D$2264)</f>
        <v/>
      </c>
      <c r="D2267" s="9" t="str">
        <f>IF($B2267="","",Тех_Движение!$B$2264)</f>
        <v/>
      </c>
      <c r="E2267" s="21" t="str">
        <f>IF($B2267="","",Тех_Движение!$F$2264)</f>
        <v/>
      </c>
      <c r="F2267" s="21" t="str">
        <f>IF($B2267="","",SUMIFS($E$5:$E2266,$C$5:$C2266,$C2267))</f>
        <v/>
      </c>
      <c r="G2267" s="21" t="str">
        <f>IF($B2267="","",MAX(0,$E2267-MAX(0,SUMIFS(Тех_Движение!$G$2:$G$5111,Тех_Движение!$D$2:$D$5111,$C2267,Тех_Движение!$B$2:$B$5111,"&lt;="&amp;Настройки!$B$5-1)-$F2267)))</f>
        <v/>
      </c>
      <c r="H2267" s="21" t="str">
        <f>IF($B2267="","",IF(AND($D2267&gt;=Настройки!$B$5,$D2267&lt;=Настройки!$B$6),$E2267,0))</f>
        <v/>
      </c>
      <c r="I2267" s="21" t="str">
        <f t="shared" si="105"/>
        <v/>
      </c>
      <c r="J2267" s="21" t="str">
        <f>IF($B2267="","",MAX(0,$E2267-MAX(0,SUMIFS(Тех_Движение!$G$2:$G$5111,Тех_Движение!$D$2:$D$5111,$C2267,Тех_Движение!$B$2:$B$5111,"&lt;="&amp;Настройки!$B$6)-$F2267)))</f>
        <v/>
      </c>
      <c r="K2267" s="21" t="e">
        <f>IF(OR($B2267="",K$3&lt;$D2267+Настройки!$B$7),0,MAX(0,$E2267-MAX(0,SUMIFS(Тех_Движение!$G$2:$G$5111,Тех_Движение!$D$2:$D$5111,$C2267,Тех_Движение!$B$2:$B$5111,"&lt;="&amp;K$3)-$F2267)))</f>
        <v>#VALUE!</v>
      </c>
      <c r="L2267" s="21" t="e">
        <f>IF(OR($B2267="",L$3&lt;$D2267+Настройки!$B$7),0,MAX(0,$E2267-MAX(0,SUMIFS(Тех_Движение!$G$2:$G$5111,Тех_Движение!$D$2:$D$5111,$C2267,Тех_Движение!$B$2:$B$5111,"&lt;="&amp;L$3)-$F2267)))</f>
        <v>#VALUE!</v>
      </c>
      <c r="M2267" s="21" t="e">
        <f>IF(OR($B2267="",M$3&lt;$D2267+Настройки!$B$7),0,MAX(0,$E2267-MAX(0,SUMIFS(Тех_Движение!$G$2:$G$5111,Тех_Движение!$D$2:$D$5111,$C2267,Тех_Движение!$B$2:$B$5111,"&lt;="&amp;M$3)-$F2267)))</f>
        <v>#VALUE!</v>
      </c>
      <c r="N2267" s="21" t="e">
        <f>IF(OR($B2267="",N$3&lt;$D2267+Настройки!$B$7),0,MAX(0,$E2267-MAX(0,SUMIFS(Тех_Движение!$G$2:$G$5111,Тех_Движение!$D$2:$D$5111,$C2267,Тех_Движение!$B$2:$B$5111,"&lt;="&amp;N$3)-$F2267)))</f>
        <v>#VALUE!</v>
      </c>
      <c r="O2267" s="21" t="e">
        <f>IF(OR($B2267="",O$3&lt;$D2267+Настройки!$B$7),0,MAX(0,$E2267-MAX(0,SUMIFS(Тех_Движение!$G$2:$G$5111,Тех_Движение!$D$2:$D$5111,$C2267,Тех_Движение!$B$2:$B$5111,"&lt;="&amp;O$3)-$F2267)))</f>
        <v>#VALUE!</v>
      </c>
      <c r="P2267" s="21" t="e">
        <f>IF(OR($B2267="",P$3&lt;$D2267+Настройки!$B$7),0,MAX(0,$E2267-MAX(0,SUMIFS(Тех_Движение!$G$2:$G$5111,Тех_Движение!$D$2:$D$5111,$C2267,Тех_Движение!$B$2:$B$5111,"&lt;="&amp;P$3)-$F2267)))</f>
        <v>#VALUE!</v>
      </c>
      <c r="Q2267" s="21" t="e">
        <f>IF(OR($B2267="",Q$3&lt;$D2267+Настройки!$B$7),0,MAX(0,$E2267-MAX(0,SUMIFS(Тех_Движение!$G$2:$G$5111,Тех_Движение!$D$2:$D$5111,$C2267,Тех_Движение!$B$2:$B$5111,"&lt;="&amp;Q$3)-$F2267)))</f>
        <v>#VALUE!</v>
      </c>
      <c r="R2267" s="21" t="str">
        <f t="shared" si="106"/>
        <v/>
      </c>
      <c r="S2267" s="23" t="str">
        <f>IF($B2267="","",VLOOKUP($C2267,Настройки!$A$11:$L$17,9,FALSE))</f>
        <v/>
      </c>
      <c r="T2267" s="23" t="str">
        <f t="shared" si="107"/>
        <v/>
      </c>
    </row>
    <row r="2268" spans="1:20" x14ac:dyDescent="0.3">
      <c r="A2268" s="20">
        <f>Тех_Движение!$A$2265</f>
        <v>2264</v>
      </c>
      <c r="B2268" s="20" t="str">
        <f>IF(Тех_Движение!$F$2265&gt;0,Тех_Движение!$I$2265,"")</f>
        <v/>
      </c>
      <c r="C2268" s="20" t="str">
        <f>IF($B2268="","",Тех_Движение!$D$2265)</f>
        <v/>
      </c>
      <c r="D2268" s="9" t="str">
        <f>IF($B2268="","",Тех_Движение!$B$2265)</f>
        <v/>
      </c>
      <c r="E2268" s="21" t="str">
        <f>IF($B2268="","",Тех_Движение!$F$2265)</f>
        <v/>
      </c>
      <c r="F2268" s="21" t="str">
        <f>IF($B2268="","",SUMIFS($E$5:$E2267,$C$5:$C2267,$C2268))</f>
        <v/>
      </c>
      <c r="G2268" s="21" t="str">
        <f>IF($B2268="","",MAX(0,$E2268-MAX(0,SUMIFS(Тех_Движение!$G$2:$G$5111,Тех_Движение!$D$2:$D$5111,$C2268,Тех_Движение!$B$2:$B$5111,"&lt;="&amp;Настройки!$B$5-1)-$F2268)))</f>
        <v/>
      </c>
      <c r="H2268" s="21" t="str">
        <f>IF($B2268="","",IF(AND($D2268&gt;=Настройки!$B$5,$D2268&lt;=Настройки!$B$6),$E2268,0))</f>
        <v/>
      </c>
      <c r="I2268" s="21" t="str">
        <f t="shared" si="105"/>
        <v/>
      </c>
      <c r="J2268" s="21" t="str">
        <f>IF($B2268="","",MAX(0,$E2268-MAX(0,SUMIFS(Тех_Движение!$G$2:$G$5111,Тех_Движение!$D$2:$D$5111,$C2268,Тех_Движение!$B$2:$B$5111,"&lt;="&amp;Настройки!$B$6)-$F2268)))</f>
        <v/>
      </c>
      <c r="K2268" s="21" t="e">
        <f>IF(OR($B2268="",K$3&lt;$D2268+Настройки!$B$7),0,MAX(0,$E2268-MAX(0,SUMIFS(Тех_Движение!$G$2:$G$5111,Тех_Движение!$D$2:$D$5111,$C2268,Тех_Движение!$B$2:$B$5111,"&lt;="&amp;K$3)-$F2268)))</f>
        <v>#VALUE!</v>
      </c>
      <c r="L2268" s="21" t="e">
        <f>IF(OR($B2268="",L$3&lt;$D2268+Настройки!$B$7),0,MAX(0,$E2268-MAX(0,SUMIFS(Тех_Движение!$G$2:$G$5111,Тех_Движение!$D$2:$D$5111,$C2268,Тех_Движение!$B$2:$B$5111,"&lt;="&amp;L$3)-$F2268)))</f>
        <v>#VALUE!</v>
      </c>
      <c r="M2268" s="21" t="e">
        <f>IF(OR($B2268="",M$3&lt;$D2268+Настройки!$B$7),0,MAX(0,$E2268-MAX(0,SUMIFS(Тех_Движение!$G$2:$G$5111,Тех_Движение!$D$2:$D$5111,$C2268,Тех_Движение!$B$2:$B$5111,"&lt;="&amp;M$3)-$F2268)))</f>
        <v>#VALUE!</v>
      </c>
      <c r="N2268" s="21" t="e">
        <f>IF(OR($B2268="",N$3&lt;$D2268+Настройки!$B$7),0,MAX(0,$E2268-MAX(0,SUMIFS(Тех_Движение!$G$2:$G$5111,Тех_Движение!$D$2:$D$5111,$C2268,Тех_Движение!$B$2:$B$5111,"&lt;="&amp;N$3)-$F2268)))</f>
        <v>#VALUE!</v>
      </c>
      <c r="O2268" s="21" t="e">
        <f>IF(OR($B2268="",O$3&lt;$D2268+Настройки!$B$7),0,MAX(0,$E2268-MAX(0,SUMIFS(Тех_Движение!$G$2:$G$5111,Тех_Движение!$D$2:$D$5111,$C2268,Тех_Движение!$B$2:$B$5111,"&lt;="&amp;O$3)-$F2268)))</f>
        <v>#VALUE!</v>
      </c>
      <c r="P2268" s="21" t="e">
        <f>IF(OR($B2268="",P$3&lt;$D2268+Настройки!$B$7),0,MAX(0,$E2268-MAX(0,SUMIFS(Тех_Движение!$G$2:$G$5111,Тех_Движение!$D$2:$D$5111,$C2268,Тех_Движение!$B$2:$B$5111,"&lt;="&amp;P$3)-$F2268)))</f>
        <v>#VALUE!</v>
      </c>
      <c r="Q2268" s="21" t="e">
        <f>IF(OR($B2268="",Q$3&lt;$D2268+Настройки!$B$7),0,MAX(0,$E2268-MAX(0,SUMIFS(Тех_Движение!$G$2:$G$5111,Тех_Движение!$D$2:$D$5111,$C2268,Тех_Движение!$B$2:$B$5111,"&lt;="&amp;Q$3)-$F2268)))</f>
        <v>#VALUE!</v>
      </c>
      <c r="R2268" s="21" t="str">
        <f t="shared" si="106"/>
        <v/>
      </c>
      <c r="S2268" s="23" t="str">
        <f>IF($B2268="","",VLOOKUP($C2268,Настройки!$A$11:$L$17,9,FALSE))</f>
        <v/>
      </c>
      <c r="T2268" s="23" t="str">
        <f t="shared" si="107"/>
        <v/>
      </c>
    </row>
    <row r="2269" spans="1:20" x14ac:dyDescent="0.3">
      <c r="A2269" s="20">
        <f>Тех_Движение!$A$2266</f>
        <v>2265</v>
      </c>
      <c r="B2269" s="20" t="str">
        <f>IF(Тех_Движение!$F$2266&gt;0,Тех_Движение!$I$2266,"")</f>
        <v/>
      </c>
      <c r="C2269" s="20" t="str">
        <f>IF($B2269="","",Тех_Движение!$D$2266)</f>
        <v/>
      </c>
      <c r="D2269" s="9" t="str">
        <f>IF($B2269="","",Тех_Движение!$B$2266)</f>
        <v/>
      </c>
      <c r="E2269" s="21" t="str">
        <f>IF($B2269="","",Тех_Движение!$F$2266)</f>
        <v/>
      </c>
      <c r="F2269" s="21" t="str">
        <f>IF($B2269="","",SUMIFS($E$5:$E2268,$C$5:$C2268,$C2269))</f>
        <v/>
      </c>
      <c r="G2269" s="21" t="str">
        <f>IF($B2269="","",MAX(0,$E2269-MAX(0,SUMIFS(Тех_Движение!$G$2:$G$5111,Тех_Движение!$D$2:$D$5111,$C2269,Тех_Движение!$B$2:$B$5111,"&lt;="&amp;Настройки!$B$5-1)-$F2269)))</f>
        <v/>
      </c>
      <c r="H2269" s="21" t="str">
        <f>IF($B2269="","",IF(AND($D2269&gt;=Настройки!$B$5,$D2269&lt;=Настройки!$B$6),$E2269,0))</f>
        <v/>
      </c>
      <c r="I2269" s="21" t="str">
        <f t="shared" si="105"/>
        <v/>
      </c>
      <c r="J2269" s="21" t="str">
        <f>IF($B2269="","",MAX(0,$E2269-MAX(0,SUMIFS(Тех_Движение!$G$2:$G$5111,Тех_Движение!$D$2:$D$5111,$C2269,Тех_Движение!$B$2:$B$5111,"&lt;="&amp;Настройки!$B$6)-$F2269)))</f>
        <v/>
      </c>
      <c r="K2269" s="21" t="e">
        <f>IF(OR($B2269="",K$3&lt;$D2269+Настройки!$B$7),0,MAX(0,$E2269-MAX(0,SUMIFS(Тех_Движение!$G$2:$G$5111,Тех_Движение!$D$2:$D$5111,$C2269,Тех_Движение!$B$2:$B$5111,"&lt;="&amp;K$3)-$F2269)))</f>
        <v>#VALUE!</v>
      </c>
      <c r="L2269" s="21" t="e">
        <f>IF(OR($B2269="",L$3&lt;$D2269+Настройки!$B$7),0,MAX(0,$E2269-MAX(0,SUMIFS(Тех_Движение!$G$2:$G$5111,Тех_Движение!$D$2:$D$5111,$C2269,Тех_Движение!$B$2:$B$5111,"&lt;="&amp;L$3)-$F2269)))</f>
        <v>#VALUE!</v>
      </c>
      <c r="M2269" s="21" t="e">
        <f>IF(OR($B2269="",M$3&lt;$D2269+Настройки!$B$7),0,MAX(0,$E2269-MAX(0,SUMIFS(Тех_Движение!$G$2:$G$5111,Тех_Движение!$D$2:$D$5111,$C2269,Тех_Движение!$B$2:$B$5111,"&lt;="&amp;M$3)-$F2269)))</f>
        <v>#VALUE!</v>
      </c>
      <c r="N2269" s="21" t="e">
        <f>IF(OR($B2269="",N$3&lt;$D2269+Настройки!$B$7),0,MAX(0,$E2269-MAX(0,SUMIFS(Тех_Движение!$G$2:$G$5111,Тех_Движение!$D$2:$D$5111,$C2269,Тех_Движение!$B$2:$B$5111,"&lt;="&amp;N$3)-$F2269)))</f>
        <v>#VALUE!</v>
      </c>
      <c r="O2269" s="21" t="e">
        <f>IF(OR($B2269="",O$3&lt;$D2269+Настройки!$B$7),0,MAX(0,$E2269-MAX(0,SUMIFS(Тех_Движение!$G$2:$G$5111,Тех_Движение!$D$2:$D$5111,$C2269,Тех_Движение!$B$2:$B$5111,"&lt;="&amp;O$3)-$F2269)))</f>
        <v>#VALUE!</v>
      </c>
      <c r="P2269" s="21" t="e">
        <f>IF(OR($B2269="",P$3&lt;$D2269+Настройки!$B$7),0,MAX(0,$E2269-MAX(0,SUMIFS(Тех_Движение!$G$2:$G$5111,Тех_Движение!$D$2:$D$5111,$C2269,Тех_Движение!$B$2:$B$5111,"&lt;="&amp;P$3)-$F2269)))</f>
        <v>#VALUE!</v>
      </c>
      <c r="Q2269" s="21" t="e">
        <f>IF(OR($B2269="",Q$3&lt;$D2269+Настройки!$B$7),0,MAX(0,$E2269-MAX(0,SUMIFS(Тех_Движение!$G$2:$G$5111,Тех_Движение!$D$2:$D$5111,$C2269,Тех_Движение!$B$2:$B$5111,"&lt;="&amp;Q$3)-$F2269)))</f>
        <v>#VALUE!</v>
      </c>
      <c r="R2269" s="21" t="str">
        <f t="shared" si="106"/>
        <v/>
      </c>
      <c r="S2269" s="23" t="str">
        <f>IF($B2269="","",VLOOKUP($C2269,Настройки!$A$11:$L$17,9,FALSE))</f>
        <v/>
      </c>
      <c r="T2269" s="23" t="str">
        <f t="shared" si="107"/>
        <v/>
      </c>
    </row>
    <row r="2270" spans="1:20" x14ac:dyDescent="0.3">
      <c r="A2270" s="20">
        <f>Тех_Движение!$A$2267</f>
        <v>2266</v>
      </c>
      <c r="B2270" s="20" t="str">
        <f>IF(Тех_Движение!$F$2267&gt;0,Тех_Движение!$I$2267,"")</f>
        <v/>
      </c>
      <c r="C2270" s="20" t="str">
        <f>IF($B2270="","",Тех_Движение!$D$2267)</f>
        <v/>
      </c>
      <c r="D2270" s="9" t="str">
        <f>IF($B2270="","",Тех_Движение!$B$2267)</f>
        <v/>
      </c>
      <c r="E2270" s="21" t="str">
        <f>IF($B2270="","",Тех_Движение!$F$2267)</f>
        <v/>
      </c>
      <c r="F2270" s="21" t="str">
        <f>IF($B2270="","",SUMIFS($E$5:$E2269,$C$5:$C2269,$C2270))</f>
        <v/>
      </c>
      <c r="G2270" s="21" t="str">
        <f>IF($B2270="","",MAX(0,$E2270-MAX(0,SUMIFS(Тех_Движение!$G$2:$G$5111,Тех_Движение!$D$2:$D$5111,$C2270,Тех_Движение!$B$2:$B$5111,"&lt;="&amp;Настройки!$B$5-1)-$F2270)))</f>
        <v/>
      </c>
      <c r="H2270" s="21" t="str">
        <f>IF($B2270="","",IF(AND($D2270&gt;=Настройки!$B$5,$D2270&lt;=Настройки!$B$6),$E2270,0))</f>
        <v/>
      </c>
      <c r="I2270" s="21" t="str">
        <f t="shared" si="105"/>
        <v/>
      </c>
      <c r="J2270" s="21" t="str">
        <f>IF($B2270="","",MAX(0,$E2270-MAX(0,SUMIFS(Тех_Движение!$G$2:$G$5111,Тех_Движение!$D$2:$D$5111,$C2270,Тех_Движение!$B$2:$B$5111,"&lt;="&amp;Настройки!$B$6)-$F2270)))</f>
        <v/>
      </c>
      <c r="K2270" s="21" t="e">
        <f>IF(OR($B2270="",K$3&lt;$D2270+Настройки!$B$7),0,MAX(0,$E2270-MAX(0,SUMIFS(Тех_Движение!$G$2:$G$5111,Тех_Движение!$D$2:$D$5111,$C2270,Тех_Движение!$B$2:$B$5111,"&lt;="&amp;K$3)-$F2270)))</f>
        <v>#VALUE!</v>
      </c>
      <c r="L2270" s="21" t="e">
        <f>IF(OR($B2270="",L$3&lt;$D2270+Настройки!$B$7),0,MAX(0,$E2270-MAX(0,SUMIFS(Тех_Движение!$G$2:$G$5111,Тех_Движение!$D$2:$D$5111,$C2270,Тех_Движение!$B$2:$B$5111,"&lt;="&amp;L$3)-$F2270)))</f>
        <v>#VALUE!</v>
      </c>
      <c r="M2270" s="21" t="e">
        <f>IF(OR($B2270="",M$3&lt;$D2270+Настройки!$B$7),0,MAX(0,$E2270-MAX(0,SUMIFS(Тех_Движение!$G$2:$G$5111,Тех_Движение!$D$2:$D$5111,$C2270,Тех_Движение!$B$2:$B$5111,"&lt;="&amp;M$3)-$F2270)))</f>
        <v>#VALUE!</v>
      </c>
      <c r="N2270" s="21" t="e">
        <f>IF(OR($B2270="",N$3&lt;$D2270+Настройки!$B$7),0,MAX(0,$E2270-MAX(0,SUMIFS(Тех_Движение!$G$2:$G$5111,Тех_Движение!$D$2:$D$5111,$C2270,Тех_Движение!$B$2:$B$5111,"&lt;="&amp;N$3)-$F2270)))</f>
        <v>#VALUE!</v>
      </c>
      <c r="O2270" s="21" t="e">
        <f>IF(OR($B2270="",O$3&lt;$D2270+Настройки!$B$7),0,MAX(0,$E2270-MAX(0,SUMIFS(Тех_Движение!$G$2:$G$5111,Тех_Движение!$D$2:$D$5111,$C2270,Тех_Движение!$B$2:$B$5111,"&lt;="&amp;O$3)-$F2270)))</f>
        <v>#VALUE!</v>
      </c>
      <c r="P2270" s="21" t="e">
        <f>IF(OR($B2270="",P$3&lt;$D2270+Настройки!$B$7),0,MAX(0,$E2270-MAX(0,SUMIFS(Тех_Движение!$G$2:$G$5111,Тех_Движение!$D$2:$D$5111,$C2270,Тех_Движение!$B$2:$B$5111,"&lt;="&amp;P$3)-$F2270)))</f>
        <v>#VALUE!</v>
      </c>
      <c r="Q2270" s="21" t="e">
        <f>IF(OR($B2270="",Q$3&lt;$D2270+Настройки!$B$7),0,MAX(0,$E2270-MAX(0,SUMIFS(Тех_Движение!$G$2:$G$5111,Тех_Движение!$D$2:$D$5111,$C2270,Тех_Движение!$B$2:$B$5111,"&lt;="&amp;Q$3)-$F2270)))</f>
        <v>#VALUE!</v>
      </c>
      <c r="R2270" s="21" t="str">
        <f t="shared" si="106"/>
        <v/>
      </c>
      <c r="S2270" s="23" t="str">
        <f>IF($B2270="","",VLOOKUP($C2270,Настройки!$A$11:$L$17,9,FALSE))</f>
        <v/>
      </c>
      <c r="T2270" s="23" t="str">
        <f t="shared" si="107"/>
        <v/>
      </c>
    </row>
    <row r="2271" spans="1:20" x14ac:dyDescent="0.3">
      <c r="A2271" s="20">
        <f>Тех_Движение!$A$2268</f>
        <v>2267</v>
      </c>
      <c r="B2271" s="20" t="str">
        <f>IF(Тех_Движение!$F$2268&gt;0,Тех_Движение!$I$2268,"")</f>
        <v/>
      </c>
      <c r="C2271" s="20" t="str">
        <f>IF($B2271="","",Тех_Движение!$D$2268)</f>
        <v/>
      </c>
      <c r="D2271" s="9" t="str">
        <f>IF($B2271="","",Тех_Движение!$B$2268)</f>
        <v/>
      </c>
      <c r="E2271" s="21" t="str">
        <f>IF($B2271="","",Тех_Движение!$F$2268)</f>
        <v/>
      </c>
      <c r="F2271" s="21" t="str">
        <f>IF($B2271="","",SUMIFS($E$5:$E2270,$C$5:$C2270,$C2271))</f>
        <v/>
      </c>
      <c r="G2271" s="21" t="str">
        <f>IF($B2271="","",MAX(0,$E2271-MAX(0,SUMIFS(Тех_Движение!$G$2:$G$5111,Тех_Движение!$D$2:$D$5111,$C2271,Тех_Движение!$B$2:$B$5111,"&lt;="&amp;Настройки!$B$5-1)-$F2271)))</f>
        <v/>
      </c>
      <c r="H2271" s="21" t="str">
        <f>IF($B2271="","",IF(AND($D2271&gt;=Настройки!$B$5,$D2271&lt;=Настройки!$B$6),$E2271,0))</f>
        <v/>
      </c>
      <c r="I2271" s="21" t="str">
        <f t="shared" si="105"/>
        <v/>
      </c>
      <c r="J2271" s="21" t="str">
        <f>IF($B2271="","",MAX(0,$E2271-MAX(0,SUMIFS(Тех_Движение!$G$2:$G$5111,Тех_Движение!$D$2:$D$5111,$C2271,Тех_Движение!$B$2:$B$5111,"&lt;="&amp;Настройки!$B$6)-$F2271)))</f>
        <v/>
      </c>
      <c r="K2271" s="21" t="e">
        <f>IF(OR($B2271="",K$3&lt;$D2271+Настройки!$B$7),0,MAX(0,$E2271-MAX(0,SUMIFS(Тех_Движение!$G$2:$G$5111,Тех_Движение!$D$2:$D$5111,$C2271,Тех_Движение!$B$2:$B$5111,"&lt;="&amp;K$3)-$F2271)))</f>
        <v>#VALUE!</v>
      </c>
      <c r="L2271" s="21" t="e">
        <f>IF(OR($B2271="",L$3&lt;$D2271+Настройки!$B$7),0,MAX(0,$E2271-MAX(0,SUMIFS(Тех_Движение!$G$2:$G$5111,Тех_Движение!$D$2:$D$5111,$C2271,Тех_Движение!$B$2:$B$5111,"&lt;="&amp;L$3)-$F2271)))</f>
        <v>#VALUE!</v>
      </c>
      <c r="M2271" s="21" t="e">
        <f>IF(OR($B2271="",M$3&lt;$D2271+Настройки!$B$7),0,MAX(0,$E2271-MAX(0,SUMIFS(Тех_Движение!$G$2:$G$5111,Тех_Движение!$D$2:$D$5111,$C2271,Тех_Движение!$B$2:$B$5111,"&lt;="&amp;M$3)-$F2271)))</f>
        <v>#VALUE!</v>
      </c>
      <c r="N2271" s="21" t="e">
        <f>IF(OR($B2271="",N$3&lt;$D2271+Настройки!$B$7),0,MAX(0,$E2271-MAX(0,SUMIFS(Тех_Движение!$G$2:$G$5111,Тех_Движение!$D$2:$D$5111,$C2271,Тех_Движение!$B$2:$B$5111,"&lt;="&amp;N$3)-$F2271)))</f>
        <v>#VALUE!</v>
      </c>
      <c r="O2271" s="21" t="e">
        <f>IF(OR($B2271="",O$3&lt;$D2271+Настройки!$B$7),0,MAX(0,$E2271-MAX(0,SUMIFS(Тех_Движение!$G$2:$G$5111,Тех_Движение!$D$2:$D$5111,$C2271,Тех_Движение!$B$2:$B$5111,"&lt;="&amp;O$3)-$F2271)))</f>
        <v>#VALUE!</v>
      </c>
      <c r="P2271" s="21" t="e">
        <f>IF(OR($B2271="",P$3&lt;$D2271+Настройки!$B$7),0,MAX(0,$E2271-MAX(0,SUMIFS(Тех_Движение!$G$2:$G$5111,Тех_Движение!$D$2:$D$5111,$C2271,Тех_Движение!$B$2:$B$5111,"&lt;="&amp;P$3)-$F2271)))</f>
        <v>#VALUE!</v>
      </c>
      <c r="Q2271" s="21" t="e">
        <f>IF(OR($B2271="",Q$3&lt;$D2271+Настройки!$B$7),0,MAX(0,$E2271-MAX(0,SUMIFS(Тех_Движение!$G$2:$G$5111,Тех_Движение!$D$2:$D$5111,$C2271,Тех_Движение!$B$2:$B$5111,"&lt;="&amp;Q$3)-$F2271)))</f>
        <v>#VALUE!</v>
      </c>
      <c r="R2271" s="21" t="str">
        <f t="shared" si="106"/>
        <v/>
      </c>
      <c r="S2271" s="23" t="str">
        <f>IF($B2271="","",VLOOKUP($C2271,Настройки!$A$11:$L$17,9,FALSE))</f>
        <v/>
      </c>
      <c r="T2271" s="23" t="str">
        <f t="shared" si="107"/>
        <v/>
      </c>
    </row>
    <row r="2272" spans="1:20" x14ac:dyDescent="0.3">
      <c r="A2272" s="20">
        <f>Тех_Движение!$A$2269</f>
        <v>2268</v>
      </c>
      <c r="B2272" s="20" t="str">
        <f>IF(Тех_Движение!$F$2269&gt;0,Тех_Движение!$I$2269,"")</f>
        <v/>
      </c>
      <c r="C2272" s="20" t="str">
        <f>IF($B2272="","",Тех_Движение!$D$2269)</f>
        <v/>
      </c>
      <c r="D2272" s="9" t="str">
        <f>IF($B2272="","",Тех_Движение!$B$2269)</f>
        <v/>
      </c>
      <c r="E2272" s="21" t="str">
        <f>IF($B2272="","",Тех_Движение!$F$2269)</f>
        <v/>
      </c>
      <c r="F2272" s="21" t="str">
        <f>IF($B2272="","",SUMIFS($E$5:$E2271,$C$5:$C2271,$C2272))</f>
        <v/>
      </c>
      <c r="G2272" s="21" t="str">
        <f>IF($B2272="","",MAX(0,$E2272-MAX(0,SUMIFS(Тех_Движение!$G$2:$G$5111,Тех_Движение!$D$2:$D$5111,$C2272,Тех_Движение!$B$2:$B$5111,"&lt;="&amp;Настройки!$B$5-1)-$F2272)))</f>
        <v/>
      </c>
      <c r="H2272" s="21" t="str">
        <f>IF($B2272="","",IF(AND($D2272&gt;=Настройки!$B$5,$D2272&lt;=Настройки!$B$6),$E2272,0))</f>
        <v/>
      </c>
      <c r="I2272" s="21" t="str">
        <f t="shared" si="105"/>
        <v/>
      </c>
      <c r="J2272" s="21" t="str">
        <f>IF($B2272="","",MAX(0,$E2272-MAX(0,SUMIFS(Тех_Движение!$G$2:$G$5111,Тех_Движение!$D$2:$D$5111,$C2272,Тех_Движение!$B$2:$B$5111,"&lt;="&amp;Настройки!$B$6)-$F2272)))</f>
        <v/>
      </c>
      <c r="K2272" s="21" t="e">
        <f>IF(OR($B2272="",K$3&lt;$D2272+Настройки!$B$7),0,MAX(0,$E2272-MAX(0,SUMIFS(Тех_Движение!$G$2:$G$5111,Тех_Движение!$D$2:$D$5111,$C2272,Тех_Движение!$B$2:$B$5111,"&lt;="&amp;K$3)-$F2272)))</f>
        <v>#VALUE!</v>
      </c>
      <c r="L2272" s="21" t="e">
        <f>IF(OR($B2272="",L$3&lt;$D2272+Настройки!$B$7),0,MAX(0,$E2272-MAX(0,SUMIFS(Тех_Движение!$G$2:$G$5111,Тех_Движение!$D$2:$D$5111,$C2272,Тех_Движение!$B$2:$B$5111,"&lt;="&amp;L$3)-$F2272)))</f>
        <v>#VALUE!</v>
      </c>
      <c r="M2272" s="21" t="e">
        <f>IF(OR($B2272="",M$3&lt;$D2272+Настройки!$B$7),0,MAX(0,$E2272-MAX(0,SUMIFS(Тех_Движение!$G$2:$G$5111,Тех_Движение!$D$2:$D$5111,$C2272,Тех_Движение!$B$2:$B$5111,"&lt;="&amp;M$3)-$F2272)))</f>
        <v>#VALUE!</v>
      </c>
      <c r="N2272" s="21" t="e">
        <f>IF(OR($B2272="",N$3&lt;$D2272+Настройки!$B$7),0,MAX(0,$E2272-MAX(0,SUMIFS(Тех_Движение!$G$2:$G$5111,Тех_Движение!$D$2:$D$5111,$C2272,Тех_Движение!$B$2:$B$5111,"&lt;="&amp;N$3)-$F2272)))</f>
        <v>#VALUE!</v>
      </c>
      <c r="O2272" s="21" t="e">
        <f>IF(OR($B2272="",O$3&lt;$D2272+Настройки!$B$7),0,MAX(0,$E2272-MAX(0,SUMIFS(Тех_Движение!$G$2:$G$5111,Тех_Движение!$D$2:$D$5111,$C2272,Тех_Движение!$B$2:$B$5111,"&lt;="&amp;O$3)-$F2272)))</f>
        <v>#VALUE!</v>
      </c>
      <c r="P2272" s="21" t="e">
        <f>IF(OR($B2272="",P$3&lt;$D2272+Настройки!$B$7),0,MAX(0,$E2272-MAX(0,SUMIFS(Тех_Движение!$G$2:$G$5111,Тех_Движение!$D$2:$D$5111,$C2272,Тех_Движение!$B$2:$B$5111,"&lt;="&amp;P$3)-$F2272)))</f>
        <v>#VALUE!</v>
      </c>
      <c r="Q2272" s="21" t="e">
        <f>IF(OR($B2272="",Q$3&lt;$D2272+Настройки!$B$7),0,MAX(0,$E2272-MAX(0,SUMIFS(Тех_Движение!$G$2:$G$5111,Тех_Движение!$D$2:$D$5111,$C2272,Тех_Движение!$B$2:$B$5111,"&lt;="&amp;Q$3)-$F2272)))</f>
        <v>#VALUE!</v>
      </c>
      <c r="R2272" s="21" t="str">
        <f t="shared" si="106"/>
        <v/>
      </c>
      <c r="S2272" s="23" t="str">
        <f>IF($B2272="","",VLOOKUP($C2272,Настройки!$A$11:$L$17,9,FALSE))</f>
        <v/>
      </c>
      <c r="T2272" s="23" t="str">
        <f t="shared" si="107"/>
        <v/>
      </c>
    </row>
    <row r="2273" spans="1:20" x14ac:dyDescent="0.3">
      <c r="A2273" s="20">
        <f>Тех_Движение!$A$2270</f>
        <v>2269</v>
      </c>
      <c r="B2273" s="20" t="str">
        <f>IF(Тех_Движение!$F$2270&gt;0,Тех_Движение!$I$2270,"")</f>
        <v/>
      </c>
      <c r="C2273" s="20" t="str">
        <f>IF($B2273="","",Тех_Движение!$D$2270)</f>
        <v/>
      </c>
      <c r="D2273" s="9" t="str">
        <f>IF($B2273="","",Тех_Движение!$B$2270)</f>
        <v/>
      </c>
      <c r="E2273" s="21" t="str">
        <f>IF($B2273="","",Тех_Движение!$F$2270)</f>
        <v/>
      </c>
      <c r="F2273" s="21" t="str">
        <f>IF($B2273="","",SUMIFS($E$5:$E2272,$C$5:$C2272,$C2273))</f>
        <v/>
      </c>
      <c r="G2273" s="21" t="str">
        <f>IF($B2273="","",MAX(0,$E2273-MAX(0,SUMIFS(Тех_Движение!$G$2:$G$5111,Тех_Движение!$D$2:$D$5111,$C2273,Тех_Движение!$B$2:$B$5111,"&lt;="&amp;Настройки!$B$5-1)-$F2273)))</f>
        <v/>
      </c>
      <c r="H2273" s="21" t="str">
        <f>IF($B2273="","",IF(AND($D2273&gt;=Настройки!$B$5,$D2273&lt;=Настройки!$B$6),$E2273,0))</f>
        <v/>
      </c>
      <c r="I2273" s="21" t="str">
        <f t="shared" si="105"/>
        <v/>
      </c>
      <c r="J2273" s="21" t="str">
        <f>IF($B2273="","",MAX(0,$E2273-MAX(0,SUMIFS(Тех_Движение!$G$2:$G$5111,Тех_Движение!$D$2:$D$5111,$C2273,Тех_Движение!$B$2:$B$5111,"&lt;="&amp;Настройки!$B$6)-$F2273)))</f>
        <v/>
      </c>
      <c r="K2273" s="21" t="e">
        <f>IF(OR($B2273="",K$3&lt;$D2273+Настройки!$B$7),0,MAX(0,$E2273-MAX(0,SUMIFS(Тех_Движение!$G$2:$G$5111,Тех_Движение!$D$2:$D$5111,$C2273,Тех_Движение!$B$2:$B$5111,"&lt;="&amp;K$3)-$F2273)))</f>
        <v>#VALUE!</v>
      </c>
      <c r="L2273" s="21" t="e">
        <f>IF(OR($B2273="",L$3&lt;$D2273+Настройки!$B$7),0,MAX(0,$E2273-MAX(0,SUMIFS(Тех_Движение!$G$2:$G$5111,Тех_Движение!$D$2:$D$5111,$C2273,Тех_Движение!$B$2:$B$5111,"&lt;="&amp;L$3)-$F2273)))</f>
        <v>#VALUE!</v>
      </c>
      <c r="M2273" s="21" t="e">
        <f>IF(OR($B2273="",M$3&lt;$D2273+Настройки!$B$7),0,MAX(0,$E2273-MAX(0,SUMIFS(Тех_Движение!$G$2:$G$5111,Тех_Движение!$D$2:$D$5111,$C2273,Тех_Движение!$B$2:$B$5111,"&lt;="&amp;M$3)-$F2273)))</f>
        <v>#VALUE!</v>
      </c>
      <c r="N2273" s="21" t="e">
        <f>IF(OR($B2273="",N$3&lt;$D2273+Настройки!$B$7),0,MAX(0,$E2273-MAX(0,SUMIFS(Тех_Движение!$G$2:$G$5111,Тех_Движение!$D$2:$D$5111,$C2273,Тех_Движение!$B$2:$B$5111,"&lt;="&amp;N$3)-$F2273)))</f>
        <v>#VALUE!</v>
      </c>
      <c r="O2273" s="21" t="e">
        <f>IF(OR($B2273="",O$3&lt;$D2273+Настройки!$B$7),0,MAX(0,$E2273-MAX(0,SUMIFS(Тех_Движение!$G$2:$G$5111,Тех_Движение!$D$2:$D$5111,$C2273,Тех_Движение!$B$2:$B$5111,"&lt;="&amp;O$3)-$F2273)))</f>
        <v>#VALUE!</v>
      </c>
      <c r="P2273" s="21" t="e">
        <f>IF(OR($B2273="",P$3&lt;$D2273+Настройки!$B$7),0,MAX(0,$E2273-MAX(0,SUMIFS(Тех_Движение!$G$2:$G$5111,Тех_Движение!$D$2:$D$5111,$C2273,Тех_Движение!$B$2:$B$5111,"&lt;="&amp;P$3)-$F2273)))</f>
        <v>#VALUE!</v>
      </c>
      <c r="Q2273" s="21" t="e">
        <f>IF(OR($B2273="",Q$3&lt;$D2273+Настройки!$B$7),0,MAX(0,$E2273-MAX(0,SUMIFS(Тех_Движение!$G$2:$G$5111,Тех_Движение!$D$2:$D$5111,$C2273,Тех_Движение!$B$2:$B$5111,"&lt;="&amp;Q$3)-$F2273)))</f>
        <v>#VALUE!</v>
      </c>
      <c r="R2273" s="21" t="str">
        <f t="shared" si="106"/>
        <v/>
      </c>
      <c r="S2273" s="23" t="str">
        <f>IF($B2273="","",VLOOKUP($C2273,Настройки!$A$11:$L$17,9,FALSE))</f>
        <v/>
      </c>
      <c r="T2273" s="23" t="str">
        <f t="shared" si="107"/>
        <v/>
      </c>
    </row>
    <row r="2274" spans="1:20" x14ac:dyDescent="0.3">
      <c r="A2274" s="20">
        <f>Тех_Движение!$A$2271</f>
        <v>2270</v>
      </c>
      <c r="B2274" s="20" t="str">
        <f>IF(Тех_Движение!$F$2271&gt;0,Тех_Движение!$I$2271,"")</f>
        <v/>
      </c>
      <c r="C2274" s="20" t="str">
        <f>IF($B2274="","",Тех_Движение!$D$2271)</f>
        <v/>
      </c>
      <c r="D2274" s="9" t="str">
        <f>IF($B2274="","",Тех_Движение!$B$2271)</f>
        <v/>
      </c>
      <c r="E2274" s="21" t="str">
        <f>IF($B2274="","",Тех_Движение!$F$2271)</f>
        <v/>
      </c>
      <c r="F2274" s="21" t="str">
        <f>IF($B2274="","",SUMIFS($E$5:$E2273,$C$5:$C2273,$C2274))</f>
        <v/>
      </c>
      <c r="G2274" s="21" t="str">
        <f>IF($B2274="","",MAX(0,$E2274-MAX(0,SUMIFS(Тех_Движение!$G$2:$G$5111,Тех_Движение!$D$2:$D$5111,$C2274,Тех_Движение!$B$2:$B$5111,"&lt;="&amp;Настройки!$B$5-1)-$F2274)))</f>
        <v/>
      </c>
      <c r="H2274" s="21" t="str">
        <f>IF($B2274="","",IF(AND($D2274&gt;=Настройки!$B$5,$D2274&lt;=Настройки!$B$6),$E2274,0))</f>
        <v/>
      </c>
      <c r="I2274" s="21" t="str">
        <f t="shared" si="105"/>
        <v/>
      </c>
      <c r="J2274" s="21" t="str">
        <f>IF($B2274="","",MAX(0,$E2274-MAX(0,SUMIFS(Тех_Движение!$G$2:$G$5111,Тех_Движение!$D$2:$D$5111,$C2274,Тех_Движение!$B$2:$B$5111,"&lt;="&amp;Настройки!$B$6)-$F2274)))</f>
        <v/>
      </c>
      <c r="K2274" s="21" t="e">
        <f>IF(OR($B2274="",K$3&lt;$D2274+Настройки!$B$7),0,MAX(0,$E2274-MAX(0,SUMIFS(Тех_Движение!$G$2:$G$5111,Тех_Движение!$D$2:$D$5111,$C2274,Тех_Движение!$B$2:$B$5111,"&lt;="&amp;K$3)-$F2274)))</f>
        <v>#VALUE!</v>
      </c>
      <c r="L2274" s="21" t="e">
        <f>IF(OR($B2274="",L$3&lt;$D2274+Настройки!$B$7),0,MAX(0,$E2274-MAX(0,SUMIFS(Тех_Движение!$G$2:$G$5111,Тех_Движение!$D$2:$D$5111,$C2274,Тех_Движение!$B$2:$B$5111,"&lt;="&amp;L$3)-$F2274)))</f>
        <v>#VALUE!</v>
      </c>
      <c r="M2274" s="21" t="e">
        <f>IF(OR($B2274="",M$3&lt;$D2274+Настройки!$B$7),0,MAX(0,$E2274-MAX(0,SUMIFS(Тех_Движение!$G$2:$G$5111,Тех_Движение!$D$2:$D$5111,$C2274,Тех_Движение!$B$2:$B$5111,"&lt;="&amp;M$3)-$F2274)))</f>
        <v>#VALUE!</v>
      </c>
      <c r="N2274" s="21" t="e">
        <f>IF(OR($B2274="",N$3&lt;$D2274+Настройки!$B$7),0,MAX(0,$E2274-MAX(0,SUMIFS(Тех_Движение!$G$2:$G$5111,Тех_Движение!$D$2:$D$5111,$C2274,Тех_Движение!$B$2:$B$5111,"&lt;="&amp;N$3)-$F2274)))</f>
        <v>#VALUE!</v>
      </c>
      <c r="O2274" s="21" t="e">
        <f>IF(OR($B2274="",O$3&lt;$D2274+Настройки!$B$7),0,MAX(0,$E2274-MAX(0,SUMIFS(Тех_Движение!$G$2:$G$5111,Тех_Движение!$D$2:$D$5111,$C2274,Тех_Движение!$B$2:$B$5111,"&lt;="&amp;O$3)-$F2274)))</f>
        <v>#VALUE!</v>
      </c>
      <c r="P2274" s="21" t="e">
        <f>IF(OR($B2274="",P$3&lt;$D2274+Настройки!$B$7),0,MAX(0,$E2274-MAX(0,SUMIFS(Тех_Движение!$G$2:$G$5111,Тех_Движение!$D$2:$D$5111,$C2274,Тех_Движение!$B$2:$B$5111,"&lt;="&amp;P$3)-$F2274)))</f>
        <v>#VALUE!</v>
      </c>
      <c r="Q2274" s="21" t="e">
        <f>IF(OR($B2274="",Q$3&lt;$D2274+Настройки!$B$7),0,MAX(0,$E2274-MAX(0,SUMIFS(Тех_Движение!$G$2:$G$5111,Тех_Движение!$D$2:$D$5111,$C2274,Тех_Движение!$B$2:$B$5111,"&lt;="&amp;Q$3)-$F2274)))</f>
        <v>#VALUE!</v>
      </c>
      <c r="R2274" s="21" t="str">
        <f t="shared" si="106"/>
        <v/>
      </c>
      <c r="S2274" s="23" t="str">
        <f>IF($B2274="","",VLOOKUP($C2274,Настройки!$A$11:$L$17,9,FALSE))</f>
        <v/>
      </c>
      <c r="T2274" s="23" t="str">
        <f t="shared" si="107"/>
        <v/>
      </c>
    </row>
    <row r="2275" spans="1:20" x14ac:dyDescent="0.3">
      <c r="A2275" s="20">
        <f>Тех_Движение!$A$2272</f>
        <v>2271</v>
      </c>
      <c r="B2275" s="20" t="str">
        <f>IF(Тех_Движение!$F$2272&gt;0,Тех_Движение!$I$2272,"")</f>
        <v/>
      </c>
      <c r="C2275" s="20" t="str">
        <f>IF($B2275="","",Тех_Движение!$D$2272)</f>
        <v/>
      </c>
      <c r="D2275" s="9" t="str">
        <f>IF($B2275="","",Тех_Движение!$B$2272)</f>
        <v/>
      </c>
      <c r="E2275" s="21" t="str">
        <f>IF($B2275="","",Тех_Движение!$F$2272)</f>
        <v/>
      </c>
      <c r="F2275" s="21" t="str">
        <f>IF($B2275="","",SUMIFS($E$5:$E2274,$C$5:$C2274,$C2275))</f>
        <v/>
      </c>
      <c r="G2275" s="21" t="str">
        <f>IF($B2275="","",MAX(0,$E2275-MAX(0,SUMIFS(Тех_Движение!$G$2:$G$5111,Тех_Движение!$D$2:$D$5111,$C2275,Тех_Движение!$B$2:$B$5111,"&lt;="&amp;Настройки!$B$5-1)-$F2275)))</f>
        <v/>
      </c>
      <c r="H2275" s="21" t="str">
        <f>IF($B2275="","",IF(AND($D2275&gt;=Настройки!$B$5,$D2275&lt;=Настройки!$B$6),$E2275,0))</f>
        <v/>
      </c>
      <c r="I2275" s="21" t="str">
        <f t="shared" si="105"/>
        <v/>
      </c>
      <c r="J2275" s="21" t="str">
        <f>IF($B2275="","",MAX(0,$E2275-MAX(0,SUMIFS(Тех_Движение!$G$2:$G$5111,Тех_Движение!$D$2:$D$5111,$C2275,Тех_Движение!$B$2:$B$5111,"&lt;="&amp;Настройки!$B$6)-$F2275)))</f>
        <v/>
      </c>
      <c r="K2275" s="21" t="e">
        <f>IF(OR($B2275="",K$3&lt;$D2275+Настройки!$B$7),0,MAX(0,$E2275-MAX(0,SUMIFS(Тех_Движение!$G$2:$G$5111,Тех_Движение!$D$2:$D$5111,$C2275,Тех_Движение!$B$2:$B$5111,"&lt;="&amp;K$3)-$F2275)))</f>
        <v>#VALUE!</v>
      </c>
      <c r="L2275" s="21" t="e">
        <f>IF(OR($B2275="",L$3&lt;$D2275+Настройки!$B$7),0,MAX(0,$E2275-MAX(0,SUMIFS(Тех_Движение!$G$2:$G$5111,Тех_Движение!$D$2:$D$5111,$C2275,Тех_Движение!$B$2:$B$5111,"&lt;="&amp;L$3)-$F2275)))</f>
        <v>#VALUE!</v>
      </c>
      <c r="M2275" s="21" t="e">
        <f>IF(OR($B2275="",M$3&lt;$D2275+Настройки!$B$7),0,MAX(0,$E2275-MAX(0,SUMIFS(Тех_Движение!$G$2:$G$5111,Тех_Движение!$D$2:$D$5111,$C2275,Тех_Движение!$B$2:$B$5111,"&lt;="&amp;M$3)-$F2275)))</f>
        <v>#VALUE!</v>
      </c>
      <c r="N2275" s="21" t="e">
        <f>IF(OR($B2275="",N$3&lt;$D2275+Настройки!$B$7),0,MAX(0,$E2275-MAX(0,SUMIFS(Тех_Движение!$G$2:$G$5111,Тех_Движение!$D$2:$D$5111,$C2275,Тех_Движение!$B$2:$B$5111,"&lt;="&amp;N$3)-$F2275)))</f>
        <v>#VALUE!</v>
      </c>
      <c r="O2275" s="21" t="e">
        <f>IF(OR($B2275="",O$3&lt;$D2275+Настройки!$B$7),0,MAX(0,$E2275-MAX(0,SUMIFS(Тех_Движение!$G$2:$G$5111,Тех_Движение!$D$2:$D$5111,$C2275,Тех_Движение!$B$2:$B$5111,"&lt;="&amp;O$3)-$F2275)))</f>
        <v>#VALUE!</v>
      </c>
      <c r="P2275" s="21" t="e">
        <f>IF(OR($B2275="",P$3&lt;$D2275+Настройки!$B$7),0,MAX(0,$E2275-MAX(0,SUMIFS(Тех_Движение!$G$2:$G$5111,Тех_Движение!$D$2:$D$5111,$C2275,Тех_Движение!$B$2:$B$5111,"&lt;="&amp;P$3)-$F2275)))</f>
        <v>#VALUE!</v>
      </c>
      <c r="Q2275" s="21" t="e">
        <f>IF(OR($B2275="",Q$3&lt;$D2275+Настройки!$B$7),0,MAX(0,$E2275-MAX(0,SUMIFS(Тех_Движение!$G$2:$G$5111,Тех_Движение!$D$2:$D$5111,$C2275,Тех_Движение!$B$2:$B$5111,"&lt;="&amp;Q$3)-$F2275)))</f>
        <v>#VALUE!</v>
      </c>
      <c r="R2275" s="21" t="str">
        <f t="shared" si="106"/>
        <v/>
      </c>
      <c r="S2275" s="23" t="str">
        <f>IF($B2275="","",VLOOKUP($C2275,Настройки!$A$11:$L$17,9,FALSE))</f>
        <v/>
      </c>
      <c r="T2275" s="23" t="str">
        <f t="shared" si="107"/>
        <v/>
      </c>
    </row>
    <row r="2276" spans="1:20" x14ac:dyDescent="0.3">
      <c r="A2276" s="20">
        <f>Тех_Движение!$A$2273</f>
        <v>2272</v>
      </c>
      <c r="B2276" s="20" t="str">
        <f>IF(Тех_Движение!$F$2273&gt;0,Тех_Движение!$I$2273,"")</f>
        <v/>
      </c>
      <c r="C2276" s="20" t="str">
        <f>IF($B2276="","",Тех_Движение!$D$2273)</f>
        <v/>
      </c>
      <c r="D2276" s="9" t="str">
        <f>IF($B2276="","",Тех_Движение!$B$2273)</f>
        <v/>
      </c>
      <c r="E2276" s="21" t="str">
        <f>IF($B2276="","",Тех_Движение!$F$2273)</f>
        <v/>
      </c>
      <c r="F2276" s="21" t="str">
        <f>IF($B2276="","",SUMIFS($E$5:$E2275,$C$5:$C2275,$C2276))</f>
        <v/>
      </c>
      <c r="G2276" s="21" t="str">
        <f>IF($B2276="","",MAX(0,$E2276-MAX(0,SUMIFS(Тех_Движение!$G$2:$G$5111,Тех_Движение!$D$2:$D$5111,$C2276,Тех_Движение!$B$2:$B$5111,"&lt;="&amp;Настройки!$B$5-1)-$F2276)))</f>
        <v/>
      </c>
      <c r="H2276" s="21" t="str">
        <f>IF($B2276="","",IF(AND($D2276&gt;=Настройки!$B$5,$D2276&lt;=Настройки!$B$6),$E2276,0))</f>
        <v/>
      </c>
      <c r="I2276" s="21" t="str">
        <f t="shared" si="105"/>
        <v/>
      </c>
      <c r="J2276" s="21" t="str">
        <f>IF($B2276="","",MAX(0,$E2276-MAX(0,SUMIFS(Тех_Движение!$G$2:$G$5111,Тех_Движение!$D$2:$D$5111,$C2276,Тех_Движение!$B$2:$B$5111,"&lt;="&amp;Настройки!$B$6)-$F2276)))</f>
        <v/>
      </c>
      <c r="K2276" s="21" t="e">
        <f>IF(OR($B2276="",K$3&lt;$D2276+Настройки!$B$7),0,MAX(0,$E2276-MAX(0,SUMIFS(Тех_Движение!$G$2:$G$5111,Тех_Движение!$D$2:$D$5111,$C2276,Тех_Движение!$B$2:$B$5111,"&lt;="&amp;K$3)-$F2276)))</f>
        <v>#VALUE!</v>
      </c>
      <c r="L2276" s="21" t="e">
        <f>IF(OR($B2276="",L$3&lt;$D2276+Настройки!$B$7),0,MAX(0,$E2276-MAX(0,SUMIFS(Тех_Движение!$G$2:$G$5111,Тех_Движение!$D$2:$D$5111,$C2276,Тех_Движение!$B$2:$B$5111,"&lt;="&amp;L$3)-$F2276)))</f>
        <v>#VALUE!</v>
      </c>
      <c r="M2276" s="21" t="e">
        <f>IF(OR($B2276="",M$3&lt;$D2276+Настройки!$B$7),0,MAX(0,$E2276-MAX(0,SUMIFS(Тех_Движение!$G$2:$G$5111,Тех_Движение!$D$2:$D$5111,$C2276,Тех_Движение!$B$2:$B$5111,"&lt;="&amp;M$3)-$F2276)))</f>
        <v>#VALUE!</v>
      </c>
      <c r="N2276" s="21" t="e">
        <f>IF(OR($B2276="",N$3&lt;$D2276+Настройки!$B$7),0,MAX(0,$E2276-MAX(0,SUMIFS(Тех_Движение!$G$2:$G$5111,Тех_Движение!$D$2:$D$5111,$C2276,Тех_Движение!$B$2:$B$5111,"&lt;="&amp;N$3)-$F2276)))</f>
        <v>#VALUE!</v>
      </c>
      <c r="O2276" s="21" t="e">
        <f>IF(OR($B2276="",O$3&lt;$D2276+Настройки!$B$7),0,MAX(0,$E2276-MAX(0,SUMIFS(Тех_Движение!$G$2:$G$5111,Тех_Движение!$D$2:$D$5111,$C2276,Тех_Движение!$B$2:$B$5111,"&lt;="&amp;O$3)-$F2276)))</f>
        <v>#VALUE!</v>
      </c>
      <c r="P2276" s="21" t="e">
        <f>IF(OR($B2276="",P$3&lt;$D2276+Настройки!$B$7),0,MAX(0,$E2276-MAX(0,SUMIFS(Тех_Движение!$G$2:$G$5111,Тех_Движение!$D$2:$D$5111,$C2276,Тех_Движение!$B$2:$B$5111,"&lt;="&amp;P$3)-$F2276)))</f>
        <v>#VALUE!</v>
      </c>
      <c r="Q2276" s="21" t="e">
        <f>IF(OR($B2276="",Q$3&lt;$D2276+Настройки!$B$7),0,MAX(0,$E2276-MAX(0,SUMIFS(Тех_Движение!$G$2:$G$5111,Тех_Движение!$D$2:$D$5111,$C2276,Тех_Движение!$B$2:$B$5111,"&lt;="&amp;Q$3)-$F2276)))</f>
        <v>#VALUE!</v>
      </c>
      <c r="R2276" s="21" t="str">
        <f t="shared" si="106"/>
        <v/>
      </c>
      <c r="S2276" s="23" t="str">
        <f>IF($B2276="","",VLOOKUP($C2276,Настройки!$A$11:$L$17,9,FALSE))</f>
        <v/>
      </c>
      <c r="T2276" s="23" t="str">
        <f t="shared" si="107"/>
        <v/>
      </c>
    </row>
    <row r="2277" spans="1:20" x14ac:dyDescent="0.3">
      <c r="A2277" s="20">
        <f>Тех_Движение!$A$2274</f>
        <v>2273</v>
      </c>
      <c r="B2277" s="20" t="str">
        <f>IF(Тех_Движение!$F$2274&gt;0,Тех_Движение!$I$2274,"")</f>
        <v/>
      </c>
      <c r="C2277" s="20" t="str">
        <f>IF($B2277="","",Тех_Движение!$D$2274)</f>
        <v/>
      </c>
      <c r="D2277" s="9" t="str">
        <f>IF($B2277="","",Тех_Движение!$B$2274)</f>
        <v/>
      </c>
      <c r="E2277" s="21" t="str">
        <f>IF($B2277="","",Тех_Движение!$F$2274)</f>
        <v/>
      </c>
      <c r="F2277" s="21" t="str">
        <f>IF($B2277="","",SUMIFS($E$5:$E2276,$C$5:$C2276,$C2277))</f>
        <v/>
      </c>
      <c r="G2277" s="21" t="str">
        <f>IF($B2277="","",MAX(0,$E2277-MAX(0,SUMIFS(Тех_Движение!$G$2:$G$5111,Тех_Движение!$D$2:$D$5111,$C2277,Тех_Движение!$B$2:$B$5111,"&lt;="&amp;Настройки!$B$5-1)-$F2277)))</f>
        <v/>
      </c>
      <c r="H2277" s="21" t="str">
        <f>IF($B2277="","",IF(AND($D2277&gt;=Настройки!$B$5,$D2277&lt;=Настройки!$B$6),$E2277,0))</f>
        <v/>
      </c>
      <c r="I2277" s="21" t="str">
        <f t="shared" si="105"/>
        <v/>
      </c>
      <c r="J2277" s="21" t="str">
        <f>IF($B2277="","",MAX(0,$E2277-MAX(0,SUMIFS(Тех_Движение!$G$2:$G$5111,Тех_Движение!$D$2:$D$5111,$C2277,Тех_Движение!$B$2:$B$5111,"&lt;="&amp;Настройки!$B$6)-$F2277)))</f>
        <v/>
      </c>
      <c r="K2277" s="21" t="e">
        <f>IF(OR($B2277="",K$3&lt;$D2277+Настройки!$B$7),0,MAX(0,$E2277-MAX(0,SUMIFS(Тех_Движение!$G$2:$G$5111,Тех_Движение!$D$2:$D$5111,$C2277,Тех_Движение!$B$2:$B$5111,"&lt;="&amp;K$3)-$F2277)))</f>
        <v>#VALUE!</v>
      </c>
      <c r="L2277" s="21" t="e">
        <f>IF(OR($B2277="",L$3&lt;$D2277+Настройки!$B$7),0,MAX(0,$E2277-MAX(0,SUMIFS(Тех_Движение!$G$2:$G$5111,Тех_Движение!$D$2:$D$5111,$C2277,Тех_Движение!$B$2:$B$5111,"&lt;="&amp;L$3)-$F2277)))</f>
        <v>#VALUE!</v>
      </c>
      <c r="M2277" s="21" t="e">
        <f>IF(OR($B2277="",M$3&lt;$D2277+Настройки!$B$7),0,MAX(0,$E2277-MAX(0,SUMIFS(Тех_Движение!$G$2:$G$5111,Тех_Движение!$D$2:$D$5111,$C2277,Тех_Движение!$B$2:$B$5111,"&lt;="&amp;M$3)-$F2277)))</f>
        <v>#VALUE!</v>
      </c>
      <c r="N2277" s="21" t="e">
        <f>IF(OR($B2277="",N$3&lt;$D2277+Настройки!$B$7),0,MAX(0,$E2277-MAX(0,SUMIFS(Тех_Движение!$G$2:$G$5111,Тех_Движение!$D$2:$D$5111,$C2277,Тех_Движение!$B$2:$B$5111,"&lt;="&amp;N$3)-$F2277)))</f>
        <v>#VALUE!</v>
      </c>
      <c r="O2277" s="21" t="e">
        <f>IF(OR($B2277="",O$3&lt;$D2277+Настройки!$B$7),0,MAX(0,$E2277-MAX(0,SUMIFS(Тех_Движение!$G$2:$G$5111,Тех_Движение!$D$2:$D$5111,$C2277,Тех_Движение!$B$2:$B$5111,"&lt;="&amp;O$3)-$F2277)))</f>
        <v>#VALUE!</v>
      </c>
      <c r="P2277" s="21" t="e">
        <f>IF(OR($B2277="",P$3&lt;$D2277+Настройки!$B$7),0,MAX(0,$E2277-MAX(0,SUMIFS(Тех_Движение!$G$2:$G$5111,Тех_Движение!$D$2:$D$5111,$C2277,Тех_Движение!$B$2:$B$5111,"&lt;="&amp;P$3)-$F2277)))</f>
        <v>#VALUE!</v>
      </c>
      <c r="Q2277" s="21" t="e">
        <f>IF(OR($B2277="",Q$3&lt;$D2277+Настройки!$B$7),0,MAX(0,$E2277-MAX(0,SUMIFS(Тех_Движение!$G$2:$G$5111,Тех_Движение!$D$2:$D$5111,$C2277,Тех_Движение!$B$2:$B$5111,"&lt;="&amp;Q$3)-$F2277)))</f>
        <v>#VALUE!</v>
      </c>
      <c r="R2277" s="21" t="str">
        <f t="shared" si="106"/>
        <v/>
      </c>
      <c r="S2277" s="23" t="str">
        <f>IF($B2277="","",VLOOKUP($C2277,Настройки!$A$11:$L$17,9,FALSE))</f>
        <v/>
      </c>
      <c r="T2277" s="23" t="str">
        <f t="shared" si="107"/>
        <v/>
      </c>
    </row>
    <row r="2278" spans="1:20" x14ac:dyDescent="0.3">
      <c r="A2278" s="20">
        <f>Тех_Движение!$A$2275</f>
        <v>2274</v>
      </c>
      <c r="B2278" s="20" t="str">
        <f>IF(Тех_Движение!$F$2275&gt;0,Тех_Движение!$I$2275,"")</f>
        <v/>
      </c>
      <c r="C2278" s="20" t="str">
        <f>IF($B2278="","",Тех_Движение!$D$2275)</f>
        <v/>
      </c>
      <c r="D2278" s="9" t="str">
        <f>IF($B2278="","",Тех_Движение!$B$2275)</f>
        <v/>
      </c>
      <c r="E2278" s="21" t="str">
        <f>IF($B2278="","",Тех_Движение!$F$2275)</f>
        <v/>
      </c>
      <c r="F2278" s="21" t="str">
        <f>IF($B2278="","",SUMIFS($E$5:$E2277,$C$5:$C2277,$C2278))</f>
        <v/>
      </c>
      <c r="G2278" s="21" t="str">
        <f>IF($B2278="","",MAX(0,$E2278-MAX(0,SUMIFS(Тех_Движение!$G$2:$G$5111,Тех_Движение!$D$2:$D$5111,$C2278,Тех_Движение!$B$2:$B$5111,"&lt;="&amp;Настройки!$B$5-1)-$F2278)))</f>
        <v/>
      </c>
      <c r="H2278" s="21" t="str">
        <f>IF($B2278="","",IF(AND($D2278&gt;=Настройки!$B$5,$D2278&lt;=Настройки!$B$6),$E2278,0))</f>
        <v/>
      </c>
      <c r="I2278" s="21" t="str">
        <f t="shared" si="105"/>
        <v/>
      </c>
      <c r="J2278" s="21" t="str">
        <f>IF($B2278="","",MAX(0,$E2278-MAX(0,SUMIFS(Тех_Движение!$G$2:$G$5111,Тех_Движение!$D$2:$D$5111,$C2278,Тех_Движение!$B$2:$B$5111,"&lt;="&amp;Настройки!$B$6)-$F2278)))</f>
        <v/>
      </c>
      <c r="K2278" s="21" t="e">
        <f>IF(OR($B2278="",K$3&lt;$D2278+Настройки!$B$7),0,MAX(0,$E2278-MAX(0,SUMIFS(Тех_Движение!$G$2:$G$5111,Тех_Движение!$D$2:$D$5111,$C2278,Тех_Движение!$B$2:$B$5111,"&lt;="&amp;K$3)-$F2278)))</f>
        <v>#VALUE!</v>
      </c>
      <c r="L2278" s="21" t="e">
        <f>IF(OR($B2278="",L$3&lt;$D2278+Настройки!$B$7),0,MAX(0,$E2278-MAX(0,SUMIFS(Тех_Движение!$G$2:$G$5111,Тех_Движение!$D$2:$D$5111,$C2278,Тех_Движение!$B$2:$B$5111,"&lt;="&amp;L$3)-$F2278)))</f>
        <v>#VALUE!</v>
      </c>
      <c r="M2278" s="21" t="e">
        <f>IF(OR($B2278="",M$3&lt;$D2278+Настройки!$B$7),0,MAX(0,$E2278-MAX(0,SUMIFS(Тех_Движение!$G$2:$G$5111,Тех_Движение!$D$2:$D$5111,$C2278,Тех_Движение!$B$2:$B$5111,"&lt;="&amp;M$3)-$F2278)))</f>
        <v>#VALUE!</v>
      </c>
      <c r="N2278" s="21" t="e">
        <f>IF(OR($B2278="",N$3&lt;$D2278+Настройки!$B$7),0,MAX(0,$E2278-MAX(0,SUMIFS(Тех_Движение!$G$2:$G$5111,Тех_Движение!$D$2:$D$5111,$C2278,Тех_Движение!$B$2:$B$5111,"&lt;="&amp;N$3)-$F2278)))</f>
        <v>#VALUE!</v>
      </c>
      <c r="O2278" s="21" t="e">
        <f>IF(OR($B2278="",O$3&lt;$D2278+Настройки!$B$7),0,MAX(0,$E2278-MAX(0,SUMIFS(Тех_Движение!$G$2:$G$5111,Тех_Движение!$D$2:$D$5111,$C2278,Тех_Движение!$B$2:$B$5111,"&lt;="&amp;O$3)-$F2278)))</f>
        <v>#VALUE!</v>
      </c>
      <c r="P2278" s="21" t="e">
        <f>IF(OR($B2278="",P$3&lt;$D2278+Настройки!$B$7),0,MAX(0,$E2278-MAX(0,SUMIFS(Тех_Движение!$G$2:$G$5111,Тех_Движение!$D$2:$D$5111,$C2278,Тех_Движение!$B$2:$B$5111,"&lt;="&amp;P$3)-$F2278)))</f>
        <v>#VALUE!</v>
      </c>
      <c r="Q2278" s="21" t="e">
        <f>IF(OR($B2278="",Q$3&lt;$D2278+Настройки!$B$7),0,MAX(0,$E2278-MAX(0,SUMIFS(Тех_Движение!$G$2:$G$5111,Тех_Движение!$D$2:$D$5111,$C2278,Тех_Движение!$B$2:$B$5111,"&lt;="&amp;Q$3)-$F2278)))</f>
        <v>#VALUE!</v>
      </c>
      <c r="R2278" s="21" t="str">
        <f t="shared" si="106"/>
        <v/>
      </c>
      <c r="S2278" s="23" t="str">
        <f>IF($B2278="","",VLOOKUP($C2278,Настройки!$A$11:$L$17,9,FALSE))</f>
        <v/>
      </c>
      <c r="T2278" s="23" t="str">
        <f t="shared" si="107"/>
        <v/>
      </c>
    </row>
    <row r="2279" spans="1:20" x14ac:dyDescent="0.3">
      <c r="A2279" s="20">
        <f>Тех_Движение!$A$2276</f>
        <v>2275</v>
      </c>
      <c r="B2279" s="20" t="str">
        <f>IF(Тех_Движение!$F$2276&gt;0,Тех_Движение!$I$2276,"")</f>
        <v/>
      </c>
      <c r="C2279" s="20" t="str">
        <f>IF($B2279="","",Тех_Движение!$D$2276)</f>
        <v/>
      </c>
      <c r="D2279" s="9" t="str">
        <f>IF($B2279="","",Тех_Движение!$B$2276)</f>
        <v/>
      </c>
      <c r="E2279" s="21" t="str">
        <f>IF($B2279="","",Тех_Движение!$F$2276)</f>
        <v/>
      </c>
      <c r="F2279" s="21" t="str">
        <f>IF($B2279="","",SUMIFS($E$5:$E2278,$C$5:$C2278,$C2279))</f>
        <v/>
      </c>
      <c r="G2279" s="21" t="str">
        <f>IF($B2279="","",MAX(0,$E2279-MAX(0,SUMIFS(Тех_Движение!$G$2:$G$5111,Тех_Движение!$D$2:$D$5111,$C2279,Тех_Движение!$B$2:$B$5111,"&lt;="&amp;Настройки!$B$5-1)-$F2279)))</f>
        <v/>
      </c>
      <c r="H2279" s="21" t="str">
        <f>IF($B2279="","",IF(AND($D2279&gt;=Настройки!$B$5,$D2279&lt;=Настройки!$B$6),$E2279,0))</f>
        <v/>
      </c>
      <c r="I2279" s="21" t="str">
        <f t="shared" si="105"/>
        <v/>
      </c>
      <c r="J2279" s="21" t="str">
        <f>IF($B2279="","",MAX(0,$E2279-MAX(0,SUMIFS(Тех_Движение!$G$2:$G$5111,Тех_Движение!$D$2:$D$5111,$C2279,Тех_Движение!$B$2:$B$5111,"&lt;="&amp;Настройки!$B$6)-$F2279)))</f>
        <v/>
      </c>
      <c r="K2279" s="21" t="e">
        <f>IF(OR($B2279="",K$3&lt;$D2279+Настройки!$B$7),0,MAX(0,$E2279-MAX(0,SUMIFS(Тех_Движение!$G$2:$G$5111,Тех_Движение!$D$2:$D$5111,$C2279,Тех_Движение!$B$2:$B$5111,"&lt;="&amp;K$3)-$F2279)))</f>
        <v>#VALUE!</v>
      </c>
      <c r="L2279" s="21" t="e">
        <f>IF(OR($B2279="",L$3&lt;$D2279+Настройки!$B$7),0,MAX(0,$E2279-MAX(0,SUMIFS(Тех_Движение!$G$2:$G$5111,Тех_Движение!$D$2:$D$5111,$C2279,Тех_Движение!$B$2:$B$5111,"&lt;="&amp;L$3)-$F2279)))</f>
        <v>#VALUE!</v>
      </c>
      <c r="M2279" s="21" t="e">
        <f>IF(OR($B2279="",M$3&lt;$D2279+Настройки!$B$7),0,MAX(0,$E2279-MAX(0,SUMIFS(Тех_Движение!$G$2:$G$5111,Тех_Движение!$D$2:$D$5111,$C2279,Тех_Движение!$B$2:$B$5111,"&lt;="&amp;M$3)-$F2279)))</f>
        <v>#VALUE!</v>
      </c>
      <c r="N2279" s="21" t="e">
        <f>IF(OR($B2279="",N$3&lt;$D2279+Настройки!$B$7),0,MAX(0,$E2279-MAX(0,SUMIFS(Тех_Движение!$G$2:$G$5111,Тех_Движение!$D$2:$D$5111,$C2279,Тех_Движение!$B$2:$B$5111,"&lt;="&amp;N$3)-$F2279)))</f>
        <v>#VALUE!</v>
      </c>
      <c r="O2279" s="21" t="e">
        <f>IF(OR($B2279="",O$3&lt;$D2279+Настройки!$B$7),0,MAX(0,$E2279-MAX(0,SUMIFS(Тех_Движение!$G$2:$G$5111,Тех_Движение!$D$2:$D$5111,$C2279,Тех_Движение!$B$2:$B$5111,"&lt;="&amp;O$3)-$F2279)))</f>
        <v>#VALUE!</v>
      </c>
      <c r="P2279" s="21" t="e">
        <f>IF(OR($B2279="",P$3&lt;$D2279+Настройки!$B$7),0,MAX(0,$E2279-MAX(0,SUMIFS(Тех_Движение!$G$2:$G$5111,Тех_Движение!$D$2:$D$5111,$C2279,Тех_Движение!$B$2:$B$5111,"&lt;="&amp;P$3)-$F2279)))</f>
        <v>#VALUE!</v>
      </c>
      <c r="Q2279" s="21" t="e">
        <f>IF(OR($B2279="",Q$3&lt;$D2279+Настройки!$B$7),0,MAX(0,$E2279-MAX(0,SUMIFS(Тех_Движение!$G$2:$G$5111,Тех_Движение!$D$2:$D$5111,$C2279,Тех_Движение!$B$2:$B$5111,"&lt;="&amp;Q$3)-$F2279)))</f>
        <v>#VALUE!</v>
      </c>
      <c r="R2279" s="21" t="str">
        <f t="shared" si="106"/>
        <v/>
      </c>
      <c r="S2279" s="23" t="str">
        <f>IF($B2279="","",VLOOKUP($C2279,Настройки!$A$11:$L$17,9,FALSE))</f>
        <v/>
      </c>
      <c r="T2279" s="23" t="str">
        <f t="shared" si="107"/>
        <v/>
      </c>
    </row>
    <row r="2280" spans="1:20" x14ac:dyDescent="0.3">
      <c r="A2280" s="20">
        <f>Тех_Движение!$A$2277</f>
        <v>2276</v>
      </c>
      <c r="B2280" s="20" t="str">
        <f>IF(Тех_Движение!$F$2277&gt;0,Тех_Движение!$I$2277,"")</f>
        <v/>
      </c>
      <c r="C2280" s="20" t="str">
        <f>IF($B2280="","",Тех_Движение!$D$2277)</f>
        <v/>
      </c>
      <c r="D2280" s="9" t="str">
        <f>IF($B2280="","",Тех_Движение!$B$2277)</f>
        <v/>
      </c>
      <c r="E2280" s="21" t="str">
        <f>IF($B2280="","",Тех_Движение!$F$2277)</f>
        <v/>
      </c>
      <c r="F2280" s="21" t="str">
        <f>IF($B2280="","",SUMIFS($E$5:$E2279,$C$5:$C2279,$C2280))</f>
        <v/>
      </c>
      <c r="G2280" s="21" t="str">
        <f>IF($B2280="","",MAX(0,$E2280-MAX(0,SUMIFS(Тех_Движение!$G$2:$G$5111,Тех_Движение!$D$2:$D$5111,$C2280,Тех_Движение!$B$2:$B$5111,"&lt;="&amp;Настройки!$B$5-1)-$F2280)))</f>
        <v/>
      </c>
      <c r="H2280" s="21" t="str">
        <f>IF($B2280="","",IF(AND($D2280&gt;=Настройки!$B$5,$D2280&lt;=Настройки!$B$6),$E2280,0))</f>
        <v/>
      </c>
      <c r="I2280" s="21" t="str">
        <f t="shared" si="105"/>
        <v/>
      </c>
      <c r="J2280" s="21" t="str">
        <f>IF($B2280="","",MAX(0,$E2280-MAX(0,SUMIFS(Тех_Движение!$G$2:$G$5111,Тех_Движение!$D$2:$D$5111,$C2280,Тех_Движение!$B$2:$B$5111,"&lt;="&amp;Настройки!$B$6)-$F2280)))</f>
        <v/>
      </c>
      <c r="K2280" s="21" t="e">
        <f>IF(OR($B2280="",K$3&lt;$D2280+Настройки!$B$7),0,MAX(0,$E2280-MAX(0,SUMIFS(Тех_Движение!$G$2:$G$5111,Тех_Движение!$D$2:$D$5111,$C2280,Тех_Движение!$B$2:$B$5111,"&lt;="&amp;K$3)-$F2280)))</f>
        <v>#VALUE!</v>
      </c>
      <c r="L2280" s="21" t="e">
        <f>IF(OR($B2280="",L$3&lt;$D2280+Настройки!$B$7),0,MAX(0,$E2280-MAX(0,SUMIFS(Тех_Движение!$G$2:$G$5111,Тех_Движение!$D$2:$D$5111,$C2280,Тех_Движение!$B$2:$B$5111,"&lt;="&amp;L$3)-$F2280)))</f>
        <v>#VALUE!</v>
      </c>
      <c r="M2280" s="21" t="e">
        <f>IF(OR($B2280="",M$3&lt;$D2280+Настройки!$B$7),0,MAX(0,$E2280-MAX(0,SUMIFS(Тех_Движение!$G$2:$G$5111,Тех_Движение!$D$2:$D$5111,$C2280,Тех_Движение!$B$2:$B$5111,"&lt;="&amp;M$3)-$F2280)))</f>
        <v>#VALUE!</v>
      </c>
      <c r="N2280" s="21" t="e">
        <f>IF(OR($B2280="",N$3&lt;$D2280+Настройки!$B$7),0,MAX(0,$E2280-MAX(0,SUMIFS(Тех_Движение!$G$2:$G$5111,Тех_Движение!$D$2:$D$5111,$C2280,Тех_Движение!$B$2:$B$5111,"&lt;="&amp;N$3)-$F2280)))</f>
        <v>#VALUE!</v>
      </c>
      <c r="O2280" s="21" t="e">
        <f>IF(OR($B2280="",O$3&lt;$D2280+Настройки!$B$7),0,MAX(0,$E2280-MAX(0,SUMIFS(Тех_Движение!$G$2:$G$5111,Тех_Движение!$D$2:$D$5111,$C2280,Тех_Движение!$B$2:$B$5111,"&lt;="&amp;O$3)-$F2280)))</f>
        <v>#VALUE!</v>
      </c>
      <c r="P2280" s="21" t="e">
        <f>IF(OR($B2280="",P$3&lt;$D2280+Настройки!$B$7),0,MAX(0,$E2280-MAX(0,SUMIFS(Тех_Движение!$G$2:$G$5111,Тех_Движение!$D$2:$D$5111,$C2280,Тех_Движение!$B$2:$B$5111,"&lt;="&amp;P$3)-$F2280)))</f>
        <v>#VALUE!</v>
      </c>
      <c r="Q2280" s="21" t="e">
        <f>IF(OR($B2280="",Q$3&lt;$D2280+Настройки!$B$7),0,MAX(0,$E2280-MAX(0,SUMIFS(Тех_Движение!$G$2:$G$5111,Тех_Движение!$D$2:$D$5111,$C2280,Тех_Движение!$B$2:$B$5111,"&lt;="&amp;Q$3)-$F2280)))</f>
        <v>#VALUE!</v>
      </c>
      <c r="R2280" s="21" t="str">
        <f t="shared" si="106"/>
        <v/>
      </c>
      <c r="S2280" s="23" t="str">
        <f>IF($B2280="","",VLOOKUP($C2280,Настройки!$A$11:$L$17,9,FALSE))</f>
        <v/>
      </c>
      <c r="T2280" s="23" t="str">
        <f t="shared" si="107"/>
        <v/>
      </c>
    </row>
    <row r="2281" spans="1:20" x14ac:dyDescent="0.3">
      <c r="A2281" s="20">
        <f>Тех_Движение!$A$2278</f>
        <v>2277</v>
      </c>
      <c r="B2281" s="20" t="str">
        <f>IF(Тех_Движение!$F$2278&gt;0,Тех_Движение!$I$2278,"")</f>
        <v/>
      </c>
      <c r="C2281" s="20" t="str">
        <f>IF($B2281="","",Тех_Движение!$D$2278)</f>
        <v/>
      </c>
      <c r="D2281" s="9" t="str">
        <f>IF($B2281="","",Тех_Движение!$B$2278)</f>
        <v/>
      </c>
      <c r="E2281" s="21" t="str">
        <f>IF($B2281="","",Тех_Движение!$F$2278)</f>
        <v/>
      </c>
      <c r="F2281" s="21" t="str">
        <f>IF($B2281="","",SUMIFS($E$5:$E2280,$C$5:$C2280,$C2281))</f>
        <v/>
      </c>
      <c r="G2281" s="21" t="str">
        <f>IF($B2281="","",MAX(0,$E2281-MAX(0,SUMIFS(Тех_Движение!$G$2:$G$5111,Тех_Движение!$D$2:$D$5111,$C2281,Тех_Движение!$B$2:$B$5111,"&lt;="&amp;Настройки!$B$5-1)-$F2281)))</f>
        <v/>
      </c>
      <c r="H2281" s="21" t="str">
        <f>IF($B2281="","",IF(AND($D2281&gt;=Настройки!$B$5,$D2281&lt;=Настройки!$B$6),$E2281,0))</f>
        <v/>
      </c>
      <c r="I2281" s="21" t="str">
        <f t="shared" si="105"/>
        <v/>
      </c>
      <c r="J2281" s="21" t="str">
        <f>IF($B2281="","",MAX(0,$E2281-MAX(0,SUMIFS(Тех_Движение!$G$2:$G$5111,Тех_Движение!$D$2:$D$5111,$C2281,Тех_Движение!$B$2:$B$5111,"&lt;="&amp;Настройки!$B$6)-$F2281)))</f>
        <v/>
      </c>
      <c r="K2281" s="21" t="e">
        <f>IF(OR($B2281="",K$3&lt;$D2281+Настройки!$B$7),0,MAX(0,$E2281-MAX(0,SUMIFS(Тех_Движение!$G$2:$G$5111,Тех_Движение!$D$2:$D$5111,$C2281,Тех_Движение!$B$2:$B$5111,"&lt;="&amp;K$3)-$F2281)))</f>
        <v>#VALUE!</v>
      </c>
      <c r="L2281" s="21" t="e">
        <f>IF(OR($B2281="",L$3&lt;$D2281+Настройки!$B$7),0,MAX(0,$E2281-MAX(0,SUMIFS(Тех_Движение!$G$2:$G$5111,Тех_Движение!$D$2:$D$5111,$C2281,Тех_Движение!$B$2:$B$5111,"&lt;="&amp;L$3)-$F2281)))</f>
        <v>#VALUE!</v>
      </c>
      <c r="M2281" s="21" t="e">
        <f>IF(OR($B2281="",M$3&lt;$D2281+Настройки!$B$7),0,MAX(0,$E2281-MAX(0,SUMIFS(Тех_Движение!$G$2:$G$5111,Тех_Движение!$D$2:$D$5111,$C2281,Тех_Движение!$B$2:$B$5111,"&lt;="&amp;M$3)-$F2281)))</f>
        <v>#VALUE!</v>
      </c>
      <c r="N2281" s="21" t="e">
        <f>IF(OR($B2281="",N$3&lt;$D2281+Настройки!$B$7),0,MAX(0,$E2281-MAX(0,SUMIFS(Тех_Движение!$G$2:$G$5111,Тех_Движение!$D$2:$D$5111,$C2281,Тех_Движение!$B$2:$B$5111,"&lt;="&amp;N$3)-$F2281)))</f>
        <v>#VALUE!</v>
      </c>
      <c r="O2281" s="21" t="e">
        <f>IF(OR($B2281="",O$3&lt;$D2281+Настройки!$B$7),0,MAX(0,$E2281-MAX(0,SUMIFS(Тех_Движение!$G$2:$G$5111,Тех_Движение!$D$2:$D$5111,$C2281,Тех_Движение!$B$2:$B$5111,"&lt;="&amp;O$3)-$F2281)))</f>
        <v>#VALUE!</v>
      </c>
      <c r="P2281" s="21" t="e">
        <f>IF(OR($B2281="",P$3&lt;$D2281+Настройки!$B$7),0,MAX(0,$E2281-MAX(0,SUMIFS(Тех_Движение!$G$2:$G$5111,Тех_Движение!$D$2:$D$5111,$C2281,Тех_Движение!$B$2:$B$5111,"&lt;="&amp;P$3)-$F2281)))</f>
        <v>#VALUE!</v>
      </c>
      <c r="Q2281" s="21" t="e">
        <f>IF(OR($B2281="",Q$3&lt;$D2281+Настройки!$B$7),0,MAX(0,$E2281-MAX(0,SUMIFS(Тех_Движение!$G$2:$G$5111,Тех_Движение!$D$2:$D$5111,$C2281,Тех_Движение!$B$2:$B$5111,"&lt;="&amp;Q$3)-$F2281)))</f>
        <v>#VALUE!</v>
      </c>
      <c r="R2281" s="21" t="str">
        <f t="shared" si="106"/>
        <v/>
      </c>
      <c r="S2281" s="23" t="str">
        <f>IF($B2281="","",VLOOKUP($C2281,Настройки!$A$11:$L$17,9,FALSE))</f>
        <v/>
      </c>
      <c r="T2281" s="23" t="str">
        <f t="shared" si="107"/>
        <v/>
      </c>
    </row>
    <row r="2282" spans="1:20" x14ac:dyDescent="0.3">
      <c r="A2282" s="20">
        <f>Тех_Движение!$A$2279</f>
        <v>2278</v>
      </c>
      <c r="B2282" s="20" t="str">
        <f>IF(Тех_Движение!$F$2279&gt;0,Тех_Движение!$I$2279,"")</f>
        <v/>
      </c>
      <c r="C2282" s="20" t="str">
        <f>IF($B2282="","",Тех_Движение!$D$2279)</f>
        <v/>
      </c>
      <c r="D2282" s="9" t="str">
        <f>IF($B2282="","",Тех_Движение!$B$2279)</f>
        <v/>
      </c>
      <c r="E2282" s="21" t="str">
        <f>IF($B2282="","",Тех_Движение!$F$2279)</f>
        <v/>
      </c>
      <c r="F2282" s="21" t="str">
        <f>IF($B2282="","",SUMIFS($E$5:$E2281,$C$5:$C2281,$C2282))</f>
        <v/>
      </c>
      <c r="G2282" s="21" t="str">
        <f>IF($B2282="","",MAX(0,$E2282-MAX(0,SUMIFS(Тех_Движение!$G$2:$G$5111,Тех_Движение!$D$2:$D$5111,$C2282,Тех_Движение!$B$2:$B$5111,"&lt;="&amp;Настройки!$B$5-1)-$F2282)))</f>
        <v/>
      </c>
      <c r="H2282" s="21" t="str">
        <f>IF($B2282="","",IF(AND($D2282&gt;=Настройки!$B$5,$D2282&lt;=Настройки!$B$6),$E2282,0))</f>
        <v/>
      </c>
      <c r="I2282" s="21" t="str">
        <f t="shared" si="105"/>
        <v/>
      </c>
      <c r="J2282" s="21" t="str">
        <f>IF($B2282="","",MAX(0,$E2282-MAX(0,SUMIFS(Тех_Движение!$G$2:$G$5111,Тех_Движение!$D$2:$D$5111,$C2282,Тех_Движение!$B$2:$B$5111,"&lt;="&amp;Настройки!$B$6)-$F2282)))</f>
        <v/>
      </c>
      <c r="K2282" s="21" t="e">
        <f>IF(OR($B2282="",K$3&lt;$D2282+Настройки!$B$7),0,MAX(0,$E2282-MAX(0,SUMIFS(Тех_Движение!$G$2:$G$5111,Тех_Движение!$D$2:$D$5111,$C2282,Тех_Движение!$B$2:$B$5111,"&lt;="&amp;K$3)-$F2282)))</f>
        <v>#VALUE!</v>
      </c>
      <c r="L2282" s="21" t="e">
        <f>IF(OR($B2282="",L$3&lt;$D2282+Настройки!$B$7),0,MAX(0,$E2282-MAX(0,SUMIFS(Тех_Движение!$G$2:$G$5111,Тех_Движение!$D$2:$D$5111,$C2282,Тех_Движение!$B$2:$B$5111,"&lt;="&amp;L$3)-$F2282)))</f>
        <v>#VALUE!</v>
      </c>
      <c r="M2282" s="21" t="e">
        <f>IF(OR($B2282="",M$3&lt;$D2282+Настройки!$B$7),0,MAX(0,$E2282-MAX(0,SUMIFS(Тех_Движение!$G$2:$G$5111,Тех_Движение!$D$2:$D$5111,$C2282,Тех_Движение!$B$2:$B$5111,"&lt;="&amp;M$3)-$F2282)))</f>
        <v>#VALUE!</v>
      </c>
      <c r="N2282" s="21" t="e">
        <f>IF(OR($B2282="",N$3&lt;$D2282+Настройки!$B$7),0,MAX(0,$E2282-MAX(0,SUMIFS(Тех_Движение!$G$2:$G$5111,Тех_Движение!$D$2:$D$5111,$C2282,Тех_Движение!$B$2:$B$5111,"&lt;="&amp;N$3)-$F2282)))</f>
        <v>#VALUE!</v>
      </c>
      <c r="O2282" s="21" t="e">
        <f>IF(OR($B2282="",O$3&lt;$D2282+Настройки!$B$7),0,MAX(0,$E2282-MAX(0,SUMIFS(Тех_Движение!$G$2:$G$5111,Тех_Движение!$D$2:$D$5111,$C2282,Тех_Движение!$B$2:$B$5111,"&lt;="&amp;O$3)-$F2282)))</f>
        <v>#VALUE!</v>
      </c>
      <c r="P2282" s="21" t="e">
        <f>IF(OR($B2282="",P$3&lt;$D2282+Настройки!$B$7),0,MAX(0,$E2282-MAX(0,SUMIFS(Тех_Движение!$G$2:$G$5111,Тех_Движение!$D$2:$D$5111,$C2282,Тех_Движение!$B$2:$B$5111,"&lt;="&amp;P$3)-$F2282)))</f>
        <v>#VALUE!</v>
      </c>
      <c r="Q2282" s="21" t="e">
        <f>IF(OR($B2282="",Q$3&lt;$D2282+Настройки!$B$7),0,MAX(0,$E2282-MAX(0,SUMIFS(Тех_Движение!$G$2:$G$5111,Тех_Движение!$D$2:$D$5111,$C2282,Тех_Движение!$B$2:$B$5111,"&lt;="&amp;Q$3)-$F2282)))</f>
        <v>#VALUE!</v>
      </c>
      <c r="R2282" s="21" t="str">
        <f t="shared" si="106"/>
        <v/>
      </c>
      <c r="S2282" s="23" t="str">
        <f>IF($B2282="","",VLOOKUP($C2282,Настройки!$A$11:$L$17,9,FALSE))</f>
        <v/>
      </c>
      <c r="T2282" s="23" t="str">
        <f t="shared" si="107"/>
        <v/>
      </c>
    </row>
    <row r="2283" spans="1:20" x14ac:dyDescent="0.3">
      <c r="A2283" s="20">
        <f>Тех_Движение!$A$2280</f>
        <v>2279</v>
      </c>
      <c r="B2283" s="20" t="str">
        <f>IF(Тех_Движение!$F$2280&gt;0,Тех_Движение!$I$2280,"")</f>
        <v/>
      </c>
      <c r="C2283" s="20" t="str">
        <f>IF($B2283="","",Тех_Движение!$D$2280)</f>
        <v/>
      </c>
      <c r="D2283" s="9" t="str">
        <f>IF($B2283="","",Тех_Движение!$B$2280)</f>
        <v/>
      </c>
      <c r="E2283" s="21" t="str">
        <f>IF($B2283="","",Тех_Движение!$F$2280)</f>
        <v/>
      </c>
      <c r="F2283" s="21" t="str">
        <f>IF($B2283="","",SUMIFS($E$5:$E2282,$C$5:$C2282,$C2283))</f>
        <v/>
      </c>
      <c r="G2283" s="21" t="str">
        <f>IF($B2283="","",MAX(0,$E2283-MAX(0,SUMIFS(Тех_Движение!$G$2:$G$5111,Тех_Движение!$D$2:$D$5111,$C2283,Тех_Движение!$B$2:$B$5111,"&lt;="&amp;Настройки!$B$5-1)-$F2283)))</f>
        <v/>
      </c>
      <c r="H2283" s="21" t="str">
        <f>IF($B2283="","",IF(AND($D2283&gt;=Настройки!$B$5,$D2283&lt;=Настройки!$B$6),$E2283,0))</f>
        <v/>
      </c>
      <c r="I2283" s="21" t="str">
        <f t="shared" si="105"/>
        <v/>
      </c>
      <c r="J2283" s="21" t="str">
        <f>IF($B2283="","",MAX(0,$E2283-MAX(0,SUMIFS(Тех_Движение!$G$2:$G$5111,Тех_Движение!$D$2:$D$5111,$C2283,Тех_Движение!$B$2:$B$5111,"&lt;="&amp;Настройки!$B$6)-$F2283)))</f>
        <v/>
      </c>
      <c r="K2283" s="21" t="e">
        <f>IF(OR($B2283="",K$3&lt;$D2283+Настройки!$B$7),0,MAX(0,$E2283-MAX(0,SUMIFS(Тех_Движение!$G$2:$G$5111,Тех_Движение!$D$2:$D$5111,$C2283,Тех_Движение!$B$2:$B$5111,"&lt;="&amp;K$3)-$F2283)))</f>
        <v>#VALUE!</v>
      </c>
      <c r="L2283" s="21" t="e">
        <f>IF(OR($B2283="",L$3&lt;$D2283+Настройки!$B$7),0,MAX(0,$E2283-MAX(0,SUMIFS(Тех_Движение!$G$2:$G$5111,Тех_Движение!$D$2:$D$5111,$C2283,Тех_Движение!$B$2:$B$5111,"&lt;="&amp;L$3)-$F2283)))</f>
        <v>#VALUE!</v>
      </c>
      <c r="M2283" s="21" t="e">
        <f>IF(OR($B2283="",M$3&lt;$D2283+Настройки!$B$7),0,MAX(0,$E2283-MAX(0,SUMIFS(Тех_Движение!$G$2:$G$5111,Тех_Движение!$D$2:$D$5111,$C2283,Тех_Движение!$B$2:$B$5111,"&lt;="&amp;M$3)-$F2283)))</f>
        <v>#VALUE!</v>
      </c>
      <c r="N2283" s="21" t="e">
        <f>IF(OR($B2283="",N$3&lt;$D2283+Настройки!$B$7),0,MAX(0,$E2283-MAX(0,SUMIFS(Тех_Движение!$G$2:$G$5111,Тех_Движение!$D$2:$D$5111,$C2283,Тех_Движение!$B$2:$B$5111,"&lt;="&amp;N$3)-$F2283)))</f>
        <v>#VALUE!</v>
      </c>
      <c r="O2283" s="21" t="e">
        <f>IF(OR($B2283="",O$3&lt;$D2283+Настройки!$B$7),0,MAX(0,$E2283-MAX(0,SUMIFS(Тех_Движение!$G$2:$G$5111,Тех_Движение!$D$2:$D$5111,$C2283,Тех_Движение!$B$2:$B$5111,"&lt;="&amp;O$3)-$F2283)))</f>
        <v>#VALUE!</v>
      </c>
      <c r="P2283" s="21" t="e">
        <f>IF(OR($B2283="",P$3&lt;$D2283+Настройки!$B$7),0,MAX(0,$E2283-MAX(0,SUMIFS(Тех_Движение!$G$2:$G$5111,Тех_Движение!$D$2:$D$5111,$C2283,Тех_Движение!$B$2:$B$5111,"&lt;="&amp;P$3)-$F2283)))</f>
        <v>#VALUE!</v>
      </c>
      <c r="Q2283" s="21" t="e">
        <f>IF(OR($B2283="",Q$3&lt;$D2283+Настройки!$B$7),0,MAX(0,$E2283-MAX(0,SUMIFS(Тех_Движение!$G$2:$G$5111,Тех_Движение!$D$2:$D$5111,$C2283,Тех_Движение!$B$2:$B$5111,"&lt;="&amp;Q$3)-$F2283)))</f>
        <v>#VALUE!</v>
      </c>
      <c r="R2283" s="21" t="str">
        <f t="shared" si="106"/>
        <v/>
      </c>
      <c r="S2283" s="23" t="str">
        <f>IF($B2283="","",VLOOKUP($C2283,Настройки!$A$11:$L$17,9,FALSE))</f>
        <v/>
      </c>
      <c r="T2283" s="23" t="str">
        <f t="shared" si="107"/>
        <v/>
      </c>
    </row>
    <row r="2284" spans="1:20" x14ac:dyDescent="0.3">
      <c r="A2284" s="20">
        <f>Тех_Движение!$A$2281</f>
        <v>2280</v>
      </c>
      <c r="B2284" s="20" t="str">
        <f>IF(Тех_Движение!$F$2281&gt;0,Тех_Движение!$I$2281,"")</f>
        <v/>
      </c>
      <c r="C2284" s="20" t="str">
        <f>IF($B2284="","",Тех_Движение!$D$2281)</f>
        <v/>
      </c>
      <c r="D2284" s="9" t="str">
        <f>IF($B2284="","",Тех_Движение!$B$2281)</f>
        <v/>
      </c>
      <c r="E2284" s="21" t="str">
        <f>IF($B2284="","",Тех_Движение!$F$2281)</f>
        <v/>
      </c>
      <c r="F2284" s="21" t="str">
        <f>IF($B2284="","",SUMIFS($E$5:$E2283,$C$5:$C2283,$C2284))</f>
        <v/>
      </c>
      <c r="G2284" s="21" t="str">
        <f>IF($B2284="","",MAX(0,$E2284-MAX(0,SUMIFS(Тех_Движение!$G$2:$G$5111,Тех_Движение!$D$2:$D$5111,$C2284,Тех_Движение!$B$2:$B$5111,"&lt;="&amp;Настройки!$B$5-1)-$F2284)))</f>
        <v/>
      </c>
      <c r="H2284" s="21" t="str">
        <f>IF($B2284="","",IF(AND($D2284&gt;=Настройки!$B$5,$D2284&lt;=Настройки!$B$6),$E2284,0))</f>
        <v/>
      </c>
      <c r="I2284" s="21" t="str">
        <f t="shared" si="105"/>
        <v/>
      </c>
      <c r="J2284" s="21" t="str">
        <f>IF($B2284="","",MAX(0,$E2284-MAX(0,SUMIFS(Тех_Движение!$G$2:$G$5111,Тех_Движение!$D$2:$D$5111,$C2284,Тех_Движение!$B$2:$B$5111,"&lt;="&amp;Настройки!$B$6)-$F2284)))</f>
        <v/>
      </c>
      <c r="K2284" s="21" t="e">
        <f>IF(OR($B2284="",K$3&lt;$D2284+Настройки!$B$7),0,MAX(0,$E2284-MAX(0,SUMIFS(Тех_Движение!$G$2:$G$5111,Тех_Движение!$D$2:$D$5111,$C2284,Тех_Движение!$B$2:$B$5111,"&lt;="&amp;K$3)-$F2284)))</f>
        <v>#VALUE!</v>
      </c>
      <c r="L2284" s="21" t="e">
        <f>IF(OR($B2284="",L$3&lt;$D2284+Настройки!$B$7),0,MAX(0,$E2284-MAX(0,SUMIFS(Тех_Движение!$G$2:$G$5111,Тех_Движение!$D$2:$D$5111,$C2284,Тех_Движение!$B$2:$B$5111,"&lt;="&amp;L$3)-$F2284)))</f>
        <v>#VALUE!</v>
      </c>
      <c r="M2284" s="21" t="e">
        <f>IF(OR($B2284="",M$3&lt;$D2284+Настройки!$B$7),0,MAX(0,$E2284-MAX(0,SUMIFS(Тех_Движение!$G$2:$G$5111,Тех_Движение!$D$2:$D$5111,$C2284,Тех_Движение!$B$2:$B$5111,"&lt;="&amp;M$3)-$F2284)))</f>
        <v>#VALUE!</v>
      </c>
      <c r="N2284" s="21" t="e">
        <f>IF(OR($B2284="",N$3&lt;$D2284+Настройки!$B$7),0,MAX(0,$E2284-MAX(0,SUMIFS(Тех_Движение!$G$2:$G$5111,Тех_Движение!$D$2:$D$5111,$C2284,Тех_Движение!$B$2:$B$5111,"&lt;="&amp;N$3)-$F2284)))</f>
        <v>#VALUE!</v>
      </c>
      <c r="O2284" s="21" t="e">
        <f>IF(OR($B2284="",O$3&lt;$D2284+Настройки!$B$7),0,MAX(0,$E2284-MAX(0,SUMIFS(Тех_Движение!$G$2:$G$5111,Тех_Движение!$D$2:$D$5111,$C2284,Тех_Движение!$B$2:$B$5111,"&lt;="&amp;O$3)-$F2284)))</f>
        <v>#VALUE!</v>
      </c>
      <c r="P2284" s="21" t="e">
        <f>IF(OR($B2284="",P$3&lt;$D2284+Настройки!$B$7),0,MAX(0,$E2284-MAX(0,SUMIFS(Тех_Движение!$G$2:$G$5111,Тех_Движение!$D$2:$D$5111,$C2284,Тех_Движение!$B$2:$B$5111,"&lt;="&amp;P$3)-$F2284)))</f>
        <v>#VALUE!</v>
      </c>
      <c r="Q2284" s="21" t="e">
        <f>IF(OR($B2284="",Q$3&lt;$D2284+Настройки!$B$7),0,MAX(0,$E2284-MAX(0,SUMIFS(Тех_Движение!$G$2:$G$5111,Тех_Движение!$D$2:$D$5111,$C2284,Тех_Движение!$B$2:$B$5111,"&lt;="&amp;Q$3)-$F2284)))</f>
        <v>#VALUE!</v>
      </c>
      <c r="R2284" s="21" t="str">
        <f t="shared" si="106"/>
        <v/>
      </c>
      <c r="S2284" s="23" t="str">
        <f>IF($B2284="","",VLOOKUP($C2284,Настройки!$A$11:$L$17,9,FALSE))</f>
        <v/>
      </c>
      <c r="T2284" s="23" t="str">
        <f t="shared" si="107"/>
        <v/>
      </c>
    </row>
    <row r="2285" spans="1:20" x14ac:dyDescent="0.3">
      <c r="A2285" s="20">
        <f>Тех_Движение!$A$2282</f>
        <v>2281</v>
      </c>
      <c r="B2285" s="20" t="str">
        <f>IF(Тех_Движение!$F$2282&gt;0,Тех_Движение!$I$2282,"")</f>
        <v/>
      </c>
      <c r="C2285" s="20" t="str">
        <f>IF($B2285="","",Тех_Движение!$D$2282)</f>
        <v/>
      </c>
      <c r="D2285" s="9" t="str">
        <f>IF($B2285="","",Тех_Движение!$B$2282)</f>
        <v/>
      </c>
      <c r="E2285" s="21" t="str">
        <f>IF($B2285="","",Тех_Движение!$F$2282)</f>
        <v/>
      </c>
      <c r="F2285" s="21" t="str">
        <f>IF($B2285="","",SUMIFS($E$5:$E2284,$C$5:$C2284,$C2285))</f>
        <v/>
      </c>
      <c r="G2285" s="21" t="str">
        <f>IF($B2285="","",MAX(0,$E2285-MAX(0,SUMIFS(Тех_Движение!$G$2:$G$5111,Тех_Движение!$D$2:$D$5111,$C2285,Тех_Движение!$B$2:$B$5111,"&lt;="&amp;Настройки!$B$5-1)-$F2285)))</f>
        <v/>
      </c>
      <c r="H2285" s="21" t="str">
        <f>IF($B2285="","",IF(AND($D2285&gt;=Настройки!$B$5,$D2285&lt;=Настройки!$B$6),$E2285,0))</f>
        <v/>
      </c>
      <c r="I2285" s="21" t="str">
        <f t="shared" si="105"/>
        <v/>
      </c>
      <c r="J2285" s="21" t="str">
        <f>IF($B2285="","",MAX(0,$E2285-MAX(0,SUMIFS(Тех_Движение!$G$2:$G$5111,Тех_Движение!$D$2:$D$5111,$C2285,Тех_Движение!$B$2:$B$5111,"&lt;="&amp;Настройки!$B$6)-$F2285)))</f>
        <v/>
      </c>
      <c r="K2285" s="21" t="e">
        <f>IF(OR($B2285="",K$3&lt;$D2285+Настройки!$B$7),0,MAX(0,$E2285-MAX(0,SUMIFS(Тех_Движение!$G$2:$G$5111,Тех_Движение!$D$2:$D$5111,$C2285,Тех_Движение!$B$2:$B$5111,"&lt;="&amp;K$3)-$F2285)))</f>
        <v>#VALUE!</v>
      </c>
      <c r="L2285" s="21" t="e">
        <f>IF(OR($B2285="",L$3&lt;$D2285+Настройки!$B$7),0,MAX(0,$E2285-MAX(0,SUMIFS(Тех_Движение!$G$2:$G$5111,Тех_Движение!$D$2:$D$5111,$C2285,Тех_Движение!$B$2:$B$5111,"&lt;="&amp;L$3)-$F2285)))</f>
        <v>#VALUE!</v>
      </c>
      <c r="M2285" s="21" t="e">
        <f>IF(OR($B2285="",M$3&lt;$D2285+Настройки!$B$7),0,MAX(0,$E2285-MAX(0,SUMIFS(Тех_Движение!$G$2:$G$5111,Тех_Движение!$D$2:$D$5111,$C2285,Тех_Движение!$B$2:$B$5111,"&lt;="&amp;M$3)-$F2285)))</f>
        <v>#VALUE!</v>
      </c>
      <c r="N2285" s="21" t="e">
        <f>IF(OR($B2285="",N$3&lt;$D2285+Настройки!$B$7),0,MAX(0,$E2285-MAX(0,SUMIFS(Тех_Движение!$G$2:$G$5111,Тех_Движение!$D$2:$D$5111,$C2285,Тех_Движение!$B$2:$B$5111,"&lt;="&amp;N$3)-$F2285)))</f>
        <v>#VALUE!</v>
      </c>
      <c r="O2285" s="21" t="e">
        <f>IF(OR($B2285="",O$3&lt;$D2285+Настройки!$B$7),0,MAX(0,$E2285-MAX(0,SUMIFS(Тех_Движение!$G$2:$G$5111,Тех_Движение!$D$2:$D$5111,$C2285,Тех_Движение!$B$2:$B$5111,"&lt;="&amp;O$3)-$F2285)))</f>
        <v>#VALUE!</v>
      </c>
      <c r="P2285" s="21" t="e">
        <f>IF(OR($B2285="",P$3&lt;$D2285+Настройки!$B$7),0,MAX(0,$E2285-MAX(0,SUMIFS(Тех_Движение!$G$2:$G$5111,Тех_Движение!$D$2:$D$5111,$C2285,Тех_Движение!$B$2:$B$5111,"&lt;="&amp;P$3)-$F2285)))</f>
        <v>#VALUE!</v>
      </c>
      <c r="Q2285" s="21" t="e">
        <f>IF(OR($B2285="",Q$3&lt;$D2285+Настройки!$B$7),0,MAX(0,$E2285-MAX(0,SUMIFS(Тех_Движение!$G$2:$G$5111,Тех_Движение!$D$2:$D$5111,$C2285,Тех_Движение!$B$2:$B$5111,"&lt;="&amp;Q$3)-$F2285)))</f>
        <v>#VALUE!</v>
      </c>
      <c r="R2285" s="21" t="str">
        <f t="shared" si="106"/>
        <v/>
      </c>
      <c r="S2285" s="23" t="str">
        <f>IF($B2285="","",VLOOKUP($C2285,Настройки!$A$11:$L$17,9,FALSE))</f>
        <v/>
      </c>
      <c r="T2285" s="23" t="str">
        <f t="shared" si="107"/>
        <v/>
      </c>
    </row>
    <row r="2286" spans="1:20" x14ac:dyDescent="0.3">
      <c r="A2286" s="20">
        <f>Тех_Движение!$A$2283</f>
        <v>2282</v>
      </c>
      <c r="B2286" s="20" t="str">
        <f>IF(Тех_Движение!$F$2283&gt;0,Тех_Движение!$I$2283,"")</f>
        <v/>
      </c>
      <c r="C2286" s="20" t="str">
        <f>IF($B2286="","",Тех_Движение!$D$2283)</f>
        <v/>
      </c>
      <c r="D2286" s="9" t="str">
        <f>IF($B2286="","",Тех_Движение!$B$2283)</f>
        <v/>
      </c>
      <c r="E2286" s="21" t="str">
        <f>IF($B2286="","",Тех_Движение!$F$2283)</f>
        <v/>
      </c>
      <c r="F2286" s="21" t="str">
        <f>IF($B2286="","",SUMIFS($E$5:$E2285,$C$5:$C2285,$C2286))</f>
        <v/>
      </c>
      <c r="G2286" s="21" t="str">
        <f>IF($B2286="","",MAX(0,$E2286-MAX(0,SUMIFS(Тех_Движение!$G$2:$G$5111,Тех_Движение!$D$2:$D$5111,$C2286,Тех_Движение!$B$2:$B$5111,"&lt;="&amp;Настройки!$B$5-1)-$F2286)))</f>
        <v/>
      </c>
      <c r="H2286" s="21" t="str">
        <f>IF($B2286="","",IF(AND($D2286&gt;=Настройки!$B$5,$D2286&lt;=Настройки!$B$6),$E2286,0))</f>
        <v/>
      </c>
      <c r="I2286" s="21" t="str">
        <f t="shared" si="105"/>
        <v/>
      </c>
      <c r="J2286" s="21" t="str">
        <f>IF($B2286="","",MAX(0,$E2286-MAX(0,SUMIFS(Тех_Движение!$G$2:$G$5111,Тех_Движение!$D$2:$D$5111,$C2286,Тех_Движение!$B$2:$B$5111,"&lt;="&amp;Настройки!$B$6)-$F2286)))</f>
        <v/>
      </c>
      <c r="K2286" s="21" t="e">
        <f>IF(OR($B2286="",K$3&lt;$D2286+Настройки!$B$7),0,MAX(0,$E2286-MAX(0,SUMIFS(Тех_Движение!$G$2:$G$5111,Тех_Движение!$D$2:$D$5111,$C2286,Тех_Движение!$B$2:$B$5111,"&lt;="&amp;K$3)-$F2286)))</f>
        <v>#VALUE!</v>
      </c>
      <c r="L2286" s="21" t="e">
        <f>IF(OR($B2286="",L$3&lt;$D2286+Настройки!$B$7),0,MAX(0,$E2286-MAX(0,SUMIFS(Тех_Движение!$G$2:$G$5111,Тех_Движение!$D$2:$D$5111,$C2286,Тех_Движение!$B$2:$B$5111,"&lt;="&amp;L$3)-$F2286)))</f>
        <v>#VALUE!</v>
      </c>
      <c r="M2286" s="21" t="e">
        <f>IF(OR($B2286="",M$3&lt;$D2286+Настройки!$B$7),0,MAX(0,$E2286-MAX(0,SUMIFS(Тех_Движение!$G$2:$G$5111,Тех_Движение!$D$2:$D$5111,$C2286,Тех_Движение!$B$2:$B$5111,"&lt;="&amp;M$3)-$F2286)))</f>
        <v>#VALUE!</v>
      </c>
      <c r="N2286" s="21" t="e">
        <f>IF(OR($B2286="",N$3&lt;$D2286+Настройки!$B$7),0,MAX(0,$E2286-MAX(0,SUMIFS(Тех_Движение!$G$2:$G$5111,Тех_Движение!$D$2:$D$5111,$C2286,Тех_Движение!$B$2:$B$5111,"&lt;="&amp;N$3)-$F2286)))</f>
        <v>#VALUE!</v>
      </c>
      <c r="O2286" s="21" t="e">
        <f>IF(OR($B2286="",O$3&lt;$D2286+Настройки!$B$7),0,MAX(0,$E2286-MAX(0,SUMIFS(Тех_Движение!$G$2:$G$5111,Тех_Движение!$D$2:$D$5111,$C2286,Тех_Движение!$B$2:$B$5111,"&lt;="&amp;O$3)-$F2286)))</f>
        <v>#VALUE!</v>
      </c>
      <c r="P2286" s="21" t="e">
        <f>IF(OR($B2286="",P$3&lt;$D2286+Настройки!$B$7),0,MAX(0,$E2286-MAX(0,SUMIFS(Тех_Движение!$G$2:$G$5111,Тех_Движение!$D$2:$D$5111,$C2286,Тех_Движение!$B$2:$B$5111,"&lt;="&amp;P$3)-$F2286)))</f>
        <v>#VALUE!</v>
      </c>
      <c r="Q2286" s="21" t="e">
        <f>IF(OR($B2286="",Q$3&lt;$D2286+Настройки!$B$7),0,MAX(0,$E2286-MAX(0,SUMIFS(Тех_Движение!$G$2:$G$5111,Тех_Движение!$D$2:$D$5111,$C2286,Тех_Движение!$B$2:$B$5111,"&lt;="&amp;Q$3)-$F2286)))</f>
        <v>#VALUE!</v>
      </c>
      <c r="R2286" s="21" t="str">
        <f t="shared" si="106"/>
        <v/>
      </c>
      <c r="S2286" s="23" t="str">
        <f>IF($B2286="","",VLOOKUP($C2286,Настройки!$A$11:$L$17,9,FALSE))</f>
        <v/>
      </c>
      <c r="T2286" s="23" t="str">
        <f t="shared" si="107"/>
        <v/>
      </c>
    </row>
    <row r="2287" spans="1:20" x14ac:dyDescent="0.3">
      <c r="A2287" s="20">
        <f>Тех_Движение!$A$2284</f>
        <v>2283</v>
      </c>
      <c r="B2287" s="20" t="str">
        <f>IF(Тех_Движение!$F$2284&gt;0,Тех_Движение!$I$2284,"")</f>
        <v/>
      </c>
      <c r="C2287" s="20" t="str">
        <f>IF($B2287="","",Тех_Движение!$D$2284)</f>
        <v/>
      </c>
      <c r="D2287" s="9" t="str">
        <f>IF($B2287="","",Тех_Движение!$B$2284)</f>
        <v/>
      </c>
      <c r="E2287" s="21" t="str">
        <f>IF($B2287="","",Тех_Движение!$F$2284)</f>
        <v/>
      </c>
      <c r="F2287" s="21" t="str">
        <f>IF($B2287="","",SUMIFS($E$5:$E2286,$C$5:$C2286,$C2287))</f>
        <v/>
      </c>
      <c r="G2287" s="21" t="str">
        <f>IF($B2287="","",MAX(0,$E2287-MAX(0,SUMIFS(Тех_Движение!$G$2:$G$5111,Тех_Движение!$D$2:$D$5111,$C2287,Тех_Движение!$B$2:$B$5111,"&lt;="&amp;Настройки!$B$5-1)-$F2287)))</f>
        <v/>
      </c>
      <c r="H2287" s="21" t="str">
        <f>IF($B2287="","",IF(AND($D2287&gt;=Настройки!$B$5,$D2287&lt;=Настройки!$B$6),$E2287,0))</f>
        <v/>
      </c>
      <c r="I2287" s="21" t="str">
        <f t="shared" si="105"/>
        <v/>
      </c>
      <c r="J2287" s="21" t="str">
        <f>IF($B2287="","",MAX(0,$E2287-MAX(0,SUMIFS(Тех_Движение!$G$2:$G$5111,Тех_Движение!$D$2:$D$5111,$C2287,Тех_Движение!$B$2:$B$5111,"&lt;="&amp;Настройки!$B$6)-$F2287)))</f>
        <v/>
      </c>
      <c r="K2287" s="21" t="e">
        <f>IF(OR($B2287="",K$3&lt;$D2287+Настройки!$B$7),0,MAX(0,$E2287-MAX(0,SUMIFS(Тех_Движение!$G$2:$G$5111,Тех_Движение!$D$2:$D$5111,$C2287,Тех_Движение!$B$2:$B$5111,"&lt;="&amp;K$3)-$F2287)))</f>
        <v>#VALUE!</v>
      </c>
      <c r="L2287" s="21" t="e">
        <f>IF(OR($B2287="",L$3&lt;$D2287+Настройки!$B$7),0,MAX(0,$E2287-MAX(0,SUMIFS(Тех_Движение!$G$2:$G$5111,Тех_Движение!$D$2:$D$5111,$C2287,Тех_Движение!$B$2:$B$5111,"&lt;="&amp;L$3)-$F2287)))</f>
        <v>#VALUE!</v>
      </c>
      <c r="M2287" s="21" t="e">
        <f>IF(OR($B2287="",M$3&lt;$D2287+Настройки!$B$7),0,MAX(0,$E2287-MAX(0,SUMIFS(Тех_Движение!$G$2:$G$5111,Тех_Движение!$D$2:$D$5111,$C2287,Тех_Движение!$B$2:$B$5111,"&lt;="&amp;M$3)-$F2287)))</f>
        <v>#VALUE!</v>
      </c>
      <c r="N2287" s="21" t="e">
        <f>IF(OR($B2287="",N$3&lt;$D2287+Настройки!$B$7),0,MAX(0,$E2287-MAX(0,SUMIFS(Тех_Движение!$G$2:$G$5111,Тех_Движение!$D$2:$D$5111,$C2287,Тех_Движение!$B$2:$B$5111,"&lt;="&amp;N$3)-$F2287)))</f>
        <v>#VALUE!</v>
      </c>
      <c r="O2287" s="21" t="e">
        <f>IF(OR($B2287="",O$3&lt;$D2287+Настройки!$B$7),0,MAX(0,$E2287-MAX(0,SUMIFS(Тех_Движение!$G$2:$G$5111,Тех_Движение!$D$2:$D$5111,$C2287,Тех_Движение!$B$2:$B$5111,"&lt;="&amp;O$3)-$F2287)))</f>
        <v>#VALUE!</v>
      </c>
      <c r="P2287" s="21" t="e">
        <f>IF(OR($B2287="",P$3&lt;$D2287+Настройки!$B$7),0,MAX(0,$E2287-MAX(0,SUMIFS(Тех_Движение!$G$2:$G$5111,Тех_Движение!$D$2:$D$5111,$C2287,Тех_Движение!$B$2:$B$5111,"&lt;="&amp;P$3)-$F2287)))</f>
        <v>#VALUE!</v>
      </c>
      <c r="Q2287" s="21" t="e">
        <f>IF(OR($B2287="",Q$3&lt;$D2287+Настройки!$B$7),0,MAX(0,$E2287-MAX(0,SUMIFS(Тех_Движение!$G$2:$G$5111,Тех_Движение!$D$2:$D$5111,$C2287,Тех_Движение!$B$2:$B$5111,"&lt;="&amp;Q$3)-$F2287)))</f>
        <v>#VALUE!</v>
      </c>
      <c r="R2287" s="21" t="str">
        <f t="shared" si="106"/>
        <v/>
      </c>
      <c r="S2287" s="23" t="str">
        <f>IF($B2287="","",VLOOKUP($C2287,Настройки!$A$11:$L$17,9,FALSE))</f>
        <v/>
      </c>
      <c r="T2287" s="23" t="str">
        <f t="shared" si="107"/>
        <v/>
      </c>
    </row>
    <row r="2288" spans="1:20" x14ac:dyDescent="0.3">
      <c r="A2288" s="20">
        <f>Тех_Движение!$A$2285</f>
        <v>2284</v>
      </c>
      <c r="B2288" s="20" t="str">
        <f>IF(Тех_Движение!$F$2285&gt;0,Тех_Движение!$I$2285,"")</f>
        <v/>
      </c>
      <c r="C2288" s="20" t="str">
        <f>IF($B2288="","",Тех_Движение!$D$2285)</f>
        <v/>
      </c>
      <c r="D2288" s="9" t="str">
        <f>IF($B2288="","",Тех_Движение!$B$2285)</f>
        <v/>
      </c>
      <c r="E2288" s="21" t="str">
        <f>IF($B2288="","",Тех_Движение!$F$2285)</f>
        <v/>
      </c>
      <c r="F2288" s="21" t="str">
        <f>IF($B2288="","",SUMIFS($E$5:$E2287,$C$5:$C2287,$C2288))</f>
        <v/>
      </c>
      <c r="G2288" s="21" t="str">
        <f>IF($B2288="","",MAX(0,$E2288-MAX(0,SUMIFS(Тех_Движение!$G$2:$G$5111,Тех_Движение!$D$2:$D$5111,$C2288,Тех_Движение!$B$2:$B$5111,"&lt;="&amp;Настройки!$B$5-1)-$F2288)))</f>
        <v/>
      </c>
      <c r="H2288" s="21" t="str">
        <f>IF($B2288="","",IF(AND($D2288&gt;=Настройки!$B$5,$D2288&lt;=Настройки!$B$6),$E2288,0))</f>
        <v/>
      </c>
      <c r="I2288" s="21" t="str">
        <f t="shared" si="105"/>
        <v/>
      </c>
      <c r="J2288" s="21" t="str">
        <f>IF($B2288="","",MAX(0,$E2288-MAX(0,SUMIFS(Тех_Движение!$G$2:$G$5111,Тех_Движение!$D$2:$D$5111,$C2288,Тех_Движение!$B$2:$B$5111,"&lt;="&amp;Настройки!$B$6)-$F2288)))</f>
        <v/>
      </c>
      <c r="K2288" s="21" t="e">
        <f>IF(OR($B2288="",K$3&lt;$D2288+Настройки!$B$7),0,MAX(0,$E2288-MAX(0,SUMIFS(Тех_Движение!$G$2:$G$5111,Тех_Движение!$D$2:$D$5111,$C2288,Тех_Движение!$B$2:$B$5111,"&lt;="&amp;K$3)-$F2288)))</f>
        <v>#VALUE!</v>
      </c>
      <c r="L2288" s="21" t="e">
        <f>IF(OR($B2288="",L$3&lt;$D2288+Настройки!$B$7),0,MAX(0,$E2288-MAX(0,SUMIFS(Тех_Движение!$G$2:$G$5111,Тех_Движение!$D$2:$D$5111,$C2288,Тех_Движение!$B$2:$B$5111,"&lt;="&amp;L$3)-$F2288)))</f>
        <v>#VALUE!</v>
      </c>
      <c r="M2288" s="21" t="e">
        <f>IF(OR($B2288="",M$3&lt;$D2288+Настройки!$B$7),0,MAX(0,$E2288-MAX(0,SUMIFS(Тех_Движение!$G$2:$G$5111,Тех_Движение!$D$2:$D$5111,$C2288,Тех_Движение!$B$2:$B$5111,"&lt;="&amp;M$3)-$F2288)))</f>
        <v>#VALUE!</v>
      </c>
      <c r="N2288" s="21" t="e">
        <f>IF(OR($B2288="",N$3&lt;$D2288+Настройки!$B$7),0,MAX(0,$E2288-MAX(0,SUMIFS(Тех_Движение!$G$2:$G$5111,Тех_Движение!$D$2:$D$5111,$C2288,Тех_Движение!$B$2:$B$5111,"&lt;="&amp;N$3)-$F2288)))</f>
        <v>#VALUE!</v>
      </c>
      <c r="O2288" s="21" t="e">
        <f>IF(OR($B2288="",O$3&lt;$D2288+Настройки!$B$7),0,MAX(0,$E2288-MAX(0,SUMIFS(Тех_Движение!$G$2:$G$5111,Тех_Движение!$D$2:$D$5111,$C2288,Тех_Движение!$B$2:$B$5111,"&lt;="&amp;O$3)-$F2288)))</f>
        <v>#VALUE!</v>
      </c>
      <c r="P2288" s="21" t="e">
        <f>IF(OR($B2288="",P$3&lt;$D2288+Настройки!$B$7),0,MAX(0,$E2288-MAX(0,SUMIFS(Тех_Движение!$G$2:$G$5111,Тех_Движение!$D$2:$D$5111,$C2288,Тех_Движение!$B$2:$B$5111,"&lt;="&amp;P$3)-$F2288)))</f>
        <v>#VALUE!</v>
      </c>
      <c r="Q2288" s="21" t="e">
        <f>IF(OR($B2288="",Q$3&lt;$D2288+Настройки!$B$7),0,MAX(0,$E2288-MAX(0,SUMIFS(Тех_Движение!$G$2:$G$5111,Тех_Движение!$D$2:$D$5111,$C2288,Тех_Движение!$B$2:$B$5111,"&lt;="&amp;Q$3)-$F2288)))</f>
        <v>#VALUE!</v>
      </c>
      <c r="R2288" s="21" t="str">
        <f t="shared" si="106"/>
        <v/>
      </c>
      <c r="S2288" s="23" t="str">
        <f>IF($B2288="","",VLOOKUP($C2288,Настройки!$A$11:$L$17,9,FALSE))</f>
        <v/>
      </c>
      <c r="T2288" s="23" t="str">
        <f t="shared" si="107"/>
        <v/>
      </c>
    </row>
    <row r="2289" spans="1:20" x14ac:dyDescent="0.3">
      <c r="A2289" s="20">
        <f>Тех_Движение!$A$2286</f>
        <v>2285</v>
      </c>
      <c r="B2289" s="20" t="str">
        <f>IF(Тех_Движение!$F$2286&gt;0,Тех_Движение!$I$2286,"")</f>
        <v/>
      </c>
      <c r="C2289" s="20" t="str">
        <f>IF($B2289="","",Тех_Движение!$D$2286)</f>
        <v/>
      </c>
      <c r="D2289" s="9" t="str">
        <f>IF($B2289="","",Тех_Движение!$B$2286)</f>
        <v/>
      </c>
      <c r="E2289" s="21" t="str">
        <f>IF($B2289="","",Тех_Движение!$F$2286)</f>
        <v/>
      </c>
      <c r="F2289" s="21" t="str">
        <f>IF($B2289="","",SUMIFS($E$5:$E2288,$C$5:$C2288,$C2289))</f>
        <v/>
      </c>
      <c r="G2289" s="21" t="str">
        <f>IF($B2289="","",MAX(0,$E2289-MAX(0,SUMIFS(Тех_Движение!$G$2:$G$5111,Тех_Движение!$D$2:$D$5111,$C2289,Тех_Движение!$B$2:$B$5111,"&lt;="&amp;Настройки!$B$5-1)-$F2289)))</f>
        <v/>
      </c>
      <c r="H2289" s="21" t="str">
        <f>IF($B2289="","",IF(AND($D2289&gt;=Настройки!$B$5,$D2289&lt;=Настройки!$B$6),$E2289,0))</f>
        <v/>
      </c>
      <c r="I2289" s="21" t="str">
        <f t="shared" si="105"/>
        <v/>
      </c>
      <c r="J2289" s="21" t="str">
        <f>IF($B2289="","",MAX(0,$E2289-MAX(0,SUMIFS(Тех_Движение!$G$2:$G$5111,Тех_Движение!$D$2:$D$5111,$C2289,Тех_Движение!$B$2:$B$5111,"&lt;="&amp;Настройки!$B$6)-$F2289)))</f>
        <v/>
      </c>
      <c r="K2289" s="21" t="e">
        <f>IF(OR($B2289="",K$3&lt;$D2289+Настройки!$B$7),0,MAX(0,$E2289-MAX(0,SUMIFS(Тех_Движение!$G$2:$G$5111,Тех_Движение!$D$2:$D$5111,$C2289,Тех_Движение!$B$2:$B$5111,"&lt;="&amp;K$3)-$F2289)))</f>
        <v>#VALUE!</v>
      </c>
      <c r="L2289" s="21" t="e">
        <f>IF(OR($B2289="",L$3&lt;$D2289+Настройки!$B$7),0,MAX(0,$E2289-MAX(0,SUMIFS(Тех_Движение!$G$2:$G$5111,Тех_Движение!$D$2:$D$5111,$C2289,Тех_Движение!$B$2:$B$5111,"&lt;="&amp;L$3)-$F2289)))</f>
        <v>#VALUE!</v>
      </c>
      <c r="M2289" s="21" t="e">
        <f>IF(OR($B2289="",M$3&lt;$D2289+Настройки!$B$7),0,MAX(0,$E2289-MAX(0,SUMIFS(Тех_Движение!$G$2:$G$5111,Тех_Движение!$D$2:$D$5111,$C2289,Тех_Движение!$B$2:$B$5111,"&lt;="&amp;M$3)-$F2289)))</f>
        <v>#VALUE!</v>
      </c>
      <c r="N2289" s="21" t="e">
        <f>IF(OR($B2289="",N$3&lt;$D2289+Настройки!$B$7),0,MAX(0,$E2289-MAX(0,SUMIFS(Тех_Движение!$G$2:$G$5111,Тех_Движение!$D$2:$D$5111,$C2289,Тех_Движение!$B$2:$B$5111,"&lt;="&amp;N$3)-$F2289)))</f>
        <v>#VALUE!</v>
      </c>
      <c r="O2289" s="21" t="e">
        <f>IF(OR($B2289="",O$3&lt;$D2289+Настройки!$B$7),0,MAX(0,$E2289-MAX(0,SUMIFS(Тех_Движение!$G$2:$G$5111,Тех_Движение!$D$2:$D$5111,$C2289,Тех_Движение!$B$2:$B$5111,"&lt;="&amp;O$3)-$F2289)))</f>
        <v>#VALUE!</v>
      </c>
      <c r="P2289" s="21" t="e">
        <f>IF(OR($B2289="",P$3&lt;$D2289+Настройки!$B$7),0,MAX(0,$E2289-MAX(0,SUMIFS(Тех_Движение!$G$2:$G$5111,Тех_Движение!$D$2:$D$5111,$C2289,Тех_Движение!$B$2:$B$5111,"&lt;="&amp;P$3)-$F2289)))</f>
        <v>#VALUE!</v>
      </c>
      <c r="Q2289" s="21" t="e">
        <f>IF(OR($B2289="",Q$3&lt;$D2289+Настройки!$B$7),0,MAX(0,$E2289-MAX(0,SUMIFS(Тех_Движение!$G$2:$G$5111,Тех_Движение!$D$2:$D$5111,$C2289,Тех_Движение!$B$2:$B$5111,"&lt;="&amp;Q$3)-$F2289)))</f>
        <v>#VALUE!</v>
      </c>
      <c r="R2289" s="21" t="str">
        <f t="shared" si="106"/>
        <v/>
      </c>
      <c r="S2289" s="23" t="str">
        <f>IF($B2289="","",VLOOKUP($C2289,Настройки!$A$11:$L$17,9,FALSE))</f>
        <v/>
      </c>
      <c r="T2289" s="23" t="str">
        <f t="shared" si="107"/>
        <v/>
      </c>
    </row>
    <row r="2290" spans="1:20" x14ac:dyDescent="0.3">
      <c r="A2290" s="20">
        <f>Тех_Движение!$A$2287</f>
        <v>2286</v>
      </c>
      <c r="B2290" s="20" t="str">
        <f>IF(Тех_Движение!$F$2287&gt;0,Тех_Движение!$I$2287,"")</f>
        <v/>
      </c>
      <c r="C2290" s="20" t="str">
        <f>IF($B2290="","",Тех_Движение!$D$2287)</f>
        <v/>
      </c>
      <c r="D2290" s="9" t="str">
        <f>IF($B2290="","",Тех_Движение!$B$2287)</f>
        <v/>
      </c>
      <c r="E2290" s="21" t="str">
        <f>IF($B2290="","",Тех_Движение!$F$2287)</f>
        <v/>
      </c>
      <c r="F2290" s="21" t="str">
        <f>IF($B2290="","",SUMIFS($E$5:$E2289,$C$5:$C2289,$C2290))</f>
        <v/>
      </c>
      <c r="G2290" s="21" t="str">
        <f>IF($B2290="","",MAX(0,$E2290-MAX(0,SUMIFS(Тех_Движение!$G$2:$G$5111,Тех_Движение!$D$2:$D$5111,$C2290,Тех_Движение!$B$2:$B$5111,"&lt;="&amp;Настройки!$B$5-1)-$F2290)))</f>
        <v/>
      </c>
      <c r="H2290" s="21" t="str">
        <f>IF($B2290="","",IF(AND($D2290&gt;=Настройки!$B$5,$D2290&lt;=Настройки!$B$6),$E2290,0))</f>
        <v/>
      </c>
      <c r="I2290" s="21" t="str">
        <f t="shared" si="105"/>
        <v/>
      </c>
      <c r="J2290" s="21" t="str">
        <f>IF($B2290="","",MAX(0,$E2290-MAX(0,SUMIFS(Тех_Движение!$G$2:$G$5111,Тех_Движение!$D$2:$D$5111,$C2290,Тех_Движение!$B$2:$B$5111,"&lt;="&amp;Настройки!$B$6)-$F2290)))</f>
        <v/>
      </c>
      <c r="K2290" s="21" t="e">
        <f>IF(OR($B2290="",K$3&lt;$D2290+Настройки!$B$7),0,MAX(0,$E2290-MAX(0,SUMIFS(Тех_Движение!$G$2:$G$5111,Тех_Движение!$D$2:$D$5111,$C2290,Тех_Движение!$B$2:$B$5111,"&lt;="&amp;K$3)-$F2290)))</f>
        <v>#VALUE!</v>
      </c>
      <c r="L2290" s="21" t="e">
        <f>IF(OR($B2290="",L$3&lt;$D2290+Настройки!$B$7),0,MAX(0,$E2290-MAX(0,SUMIFS(Тех_Движение!$G$2:$G$5111,Тех_Движение!$D$2:$D$5111,$C2290,Тех_Движение!$B$2:$B$5111,"&lt;="&amp;L$3)-$F2290)))</f>
        <v>#VALUE!</v>
      </c>
      <c r="M2290" s="21" t="e">
        <f>IF(OR($B2290="",M$3&lt;$D2290+Настройки!$B$7),0,MAX(0,$E2290-MAX(0,SUMIFS(Тех_Движение!$G$2:$G$5111,Тех_Движение!$D$2:$D$5111,$C2290,Тех_Движение!$B$2:$B$5111,"&lt;="&amp;M$3)-$F2290)))</f>
        <v>#VALUE!</v>
      </c>
      <c r="N2290" s="21" t="e">
        <f>IF(OR($B2290="",N$3&lt;$D2290+Настройки!$B$7),0,MAX(0,$E2290-MAX(0,SUMIFS(Тех_Движение!$G$2:$G$5111,Тех_Движение!$D$2:$D$5111,$C2290,Тех_Движение!$B$2:$B$5111,"&lt;="&amp;N$3)-$F2290)))</f>
        <v>#VALUE!</v>
      </c>
      <c r="O2290" s="21" t="e">
        <f>IF(OR($B2290="",O$3&lt;$D2290+Настройки!$B$7),0,MAX(0,$E2290-MAX(0,SUMIFS(Тех_Движение!$G$2:$G$5111,Тех_Движение!$D$2:$D$5111,$C2290,Тех_Движение!$B$2:$B$5111,"&lt;="&amp;O$3)-$F2290)))</f>
        <v>#VALUE!</v>
      </c>
      <c r="P2290" s="21" t="e">
        <f>IF(OR($B2290="",P$3&lt;$D2290+Настройки!$B$7),0,MAX(0,$E2290-MAX(0,SUMIFS(Тех_Движение!$G$2:$G$5111,Тех_Движение!$D$2:$D$5111,$C2290,Тех_Движение!$B$2:$B$5111,"&lt;="&amp;P$3)-$F2290)))</f>
        <v>#VALUE!</v>
      </c>
      <c r="Q2290" s="21" t="e">
        <f>IF(OR($B2290="",Q$3&lt;$D2290+Настройки!$B$7),0,MAX(0,$E2290-MAX(0,SUMIFS(Тех_Движение!$G$2:$G$5111,Тех_Движение!$D$2:$D$5111,$C2290,Тех_Движение!$B$2:$B$5111,"&lt;="&amp;Q$3)-$F2290)))</f>
        <v>#VALUE!</v>
      </c>
      <c r="R2290" s="21" t="str">
        <f t="shared" si="106"/>
        <v/>
      </c>
      <c r="S2290" s="23" t="str">
        <f>IF($B2290="","",VLOOKUP($C2290,Настройки!$A$11:$L$17,9,FALSE))</f>
        <v/>
      </c>
      <c r="T2290" s="23" t="str">
        <f t="shared" si="107"/>
        <v/>
      </c>
    </row>
    <row r="2291" spans="1:20" x14ac:dyDescent="0.3">
      <c r="A2291" s="20">
        <f>Тех_Движение!$A$2288</f>
        <v>2287</v>
      </c>
      <c r="B2291" s="20" t="str">
        <f>IF(Тех_Движение!$F$2288&gt;0,Тех_Движение!$I$2288,"")</f>
        <v/>
      </c>
      <c r="C2291" s="20" t="str">
        <f>IF($B2291="","",Тех_Движение!$D$2288)</f>
        <v/>
      </c>
      <c r="D2291" s="9" t="str">
        <f>IF($B2291="","",Тех_Движение!$B$2288)</f>
        <v/>
      </c>
      <c r="E2291" s="21" t="str">
        <f>IF($B2291="","",Тех_Движение!$F$2288)</f>
        <v/>
      </c>
      <c r="F2291" s="21" t="str">
        <f>IF($B2291="","",SUMIFS($E$5:$E2290,$C$5:$C2290,$C2291))</f>
        <v/>
      </c>
      <c r="G2291" s="21" t="str">
        <f>IF($B2291="","",MAX(0,$E2291-MAX(0,SUMIFS(Тех_Движение!$G$2:$G$5111,Тех_Движение!$D$2:$D$5111,$C2291,Тех_Движение!$B$2:$B$5111,"&lt;="&amp;Настройки!$B$5-1)-$F2291)))</f>
        <v/>
      </c>
      <c r="H2291" s="21" t="str">
        <f>IF($B2291="","",IF(AND($D2291&gt;=Настройки!$B$5,$D2291&lt;=Настройки!$B$6),$E2291,0))</f>
        <v/>
      </c>
      <c r="I2291" s="21" t="str">
        <f t="shared" si="105"/>
        <v/>
      </c>
      <c r="J2291" s="21" t="str">
        <f>IF($B2291="","",MAX(0,$E2291-MAX(0,SUMIFS(Тех_Движение!$G$2:$G$5111,Тех_Движение!$D$2:$D$5111,$C2291,Тех_Движение!$B$2:$B$5111,"&lt;="&amp;Настройки!$B$6)-$F2291)))</f>
        <v/>
      </c>
      <c r="K2291" s="21" t="e">
        <f>IF(OR($B2291="",K$3&lt;$D2291+Настройки!$B$7),0,MAX(0,$E2291-MAX(0,SUMIFS(Тех_Движение!$G$2:$G$5111,Тех_Движение!$D$2:$D$5111,$C2291,Тех_Движение!$B$2:$B$5111,"&lt;="&amp;K$3)-$F2291)))</f>
        <v>#VALUE!</v>
      </c>
      <c r="L2291" s="21" t="e">
        <f>IF(OR($B2291="",L$3&lt;$D2291+Настройки!$B$7),0,MAX(0,$E2291-MAX(0,SUMIFS(Тех_Движение!$G$2:$G$5111,Тех_Движение!$D$2:$D$5111,$C2291,Тех_Движение!$B$2:$B$5111,"&lt;="&amp;L$3)-$F2291)))</f>
        <v>#VALUE!</v>
      </c>
      <c r="M2291" s="21" t="e">
        <f>IF(OR($B2291="",M$3&lt;$D2291+Настройки!$B$7),0,MAX(0,$E2291-MAX(0,SUMIFS(Тех_Движение!$G$2:$G$5111,Тех_Движение!$D$2:$D$5111,$C2291,Тех_Движение!$B$2:$B$5111,"&lt;="&amp;M$3)-$F2291)))</f>
        <v>#VALUE!</v>
      </c>
      <c r="N2291" s="21" t="e">
        <f>IF(OR($B2291="",N$3&lt;$D2291+Настройки!$B$7),0,MAX(0,$E2291-MAX(0,SUMIFS(Тех_Движение!$G$2:$G$5111,Тех_Движение!$D$2:$D$5111,$C2291,Тех_Движение!$B$2:$B$5111,"&lt;="&amp;N$3)-$F2291)))</f>
        <v>#VALUE!</v>
      </c>
      <c r="O2291" s="21" t="e">
        <f>IF(OR($B2291="",O$3&lt;$D2291+Настройки!$B$7),0,MAX(0,$E2291-MAX(0,SUMIFS(Тех_Движение!$G$2:$G$5111,Тех_Движение!$D$2:$D$5111,$C2291,Тех_Движение!$B$2:$B$5111,"&lt;="&amp;O$3)-$F2291)))</f>
        <v>#VALUE!</v>
      </c>
      <c r="P2291" s="21" t="e">
        <f>IF(OR($B2291="",P$3&lt;$D2291+Настройки!$B$7),0,MAX(0,$E2291-MAX(0,SUMIFS(Тех_Движение!$G$2:$G$5111,Тех_Движение!$D$2:$D$5111,$C2291,Тех_Движение!$B$2:$B$5111,"&lt;="&amp;P$3)-$F2291)))</f>
        <v>#VALUE!</v>
      </c>
      <c r="Q2291" s="21" t="e">
        <f>IF(OR($B2291="",Q$3&lt;$D2291+Настройки!$B$7),0,MAX(0,$E2291-MAX(0,SUMIFS(Тех_Движение!$G$2:$G$5111,Тех_Движение!$D$2:$D$5111,$C2291,Тех_Движение!$B$2:$B$5111,"&lt;="&amp;Q$3)-$F2291)))</f>
        <v>#VALUE!</v>
      </c>
      <c r="R2291" s="21" t="str">
        <f t="shared" si="106"/>
        <v/>
      </c>
      <c r="S2291" s="23" t="str">
        <f>IF($B2291="","",VLOOKUP($C2291,Настройки!$A$11:$L$17,9,FALSE))</f>
        <v/>
      </c>
      <c r="T2291" s="23" t="str">
        <f t="shared" si="107"/>
        <v/>
      </c>
    </row>
    <row r="2292" spans="1:20" x14ac:dyDescent="0.3">
      <c r="A2292" s="20">
        <f>Тех_Движение!$A$2289</f>
        <v>2288</v>
      </c>
      <c r="B2292" s="20" t="str">
        <f>IF(Тех_Движение!$F$2289&gt;0,Тех_Движение!$I$2289,"")</f>
        <v/>
      </c>
      <c r="C2292" s="20" t="str">
        <f>IF($B2292="","",Тех_Движение!$D$2289)</f>
        <v/>
      </c>
      <c r="D2292" s="9" t="str">
        <f>IF($B2292="","",Тех_Движение!$B$2289)</f>
        <v/>
      </c>
      <c r="E2292" s="21" t="str">
        <f>IF($B2292="","",Тех_Движение!$F$2289)</f>
        <v/>
      </c>
      <c r="F2292" s="21" t="str">
        <f>IF($B2292="","",SUMIFS($E$5:$E2291,$C$5:$C2291,$C2292))</f>
        <v/>
      </c>
      <c r="G2292" s="21" t="str">
        <f>IF($B2292="","",MAX(0,$E2292-MAX(0,SUMIFS(Тех_Движение!$G$2:$G$5111,Тех_Движение!$D$2:$D$5111,$C2292,Тех_Движение!$B$2:$B$5111,"&lt;="&amp;Настройки!$B$5-1)-$F2292)))</f>
        <v/>
      </c>
      <c r="H2292" s="21" t="str">
        <f>IF($B2292="","",IF(AND($D2292&gt;=Настройки!$B$5,$D2292&lt;=Настройки!$B$6),$E2292,0))</f>
        <v/>
      </c>
      <c r="I2292" s="21" t="str">
        <f t="shared" si="105"/>
        <v/>
      </c>
      <c r="J2292" s="21" t="str">
        <f>IF($B2292="","",MAX(0,$E2292-MAX(0,SUMIFS(Тех_Движение!$G$2:$G$5111,Тех_Движение!$D$2:$D$5111,$C2292,Тех_Движение!$B$2:$B$5111,"&lt;="&amp;Настройки!$B$6)-$F2292)))</f>
        <v/>
      </c>
      <c r="K2292" s="21" t="e">
        <f>IF(OR($B2292="",K$3&lt;$D2292+Настройки!$B$7),0,MAX(0,$E2292-MAX(0,SUMIFS(Тех_Движение!$G$2:$G$5111,Тех_Движение!$D$2:$D$5111,$C2292,Тех_Движение!$B$2:$B$5111,"&lt;="&amp;K$3)-$F2292)))</f>
        <v>#VALUE!</v>
      </c>
      <c r="L2292" s="21" t="e">
        <f>IF(OR($B2292="",L$3&lt;$D2292+Настройки!$B$7),0,MAX(0,$E2292-MAX(0,SUMIFS(Тех_Движение!$G$2:$G$5111,Тех_Движение!$D$2:$D$5111,$C2292,Тех_Движение!$B$2:$B$5111,"&lt;="&amp;L$3)-$F2292)))</f>
        <v>#VALUE!</v>
      </c>
      <c r="M2292" s="21" t="e">
        <f>IF(OR($B2292="",M$3&lt;$D2292+Настройки!$B$7),0,MAX(0,$E2292-MAX(0,SUMIFS(Тех_Движение!$G$2:$G$5111,Тех_Движение!$D$2:$D$5111,$C2292,Тех_Движение!$B$2:$B$5111,"&lt;="&amp;M$3)-$F2292)))</f>
        <v>#VALUE!</v>
      </c>
      <c r="N2292" s="21" t="e">
        <f>IF(OR($B2292="",N$3&lt;$D2292+Настройки!$B$7),0,MAX(0,$E2292-MAX(0,SUMIFS(Тех_Движение!$G$2:$G$5111,Тех_Движение!$D$2:$D$5111,$C2292,Тех_Движение!$B$2:$B$5111,"&lt;="&amp;N$3)-$F2292)))</f>
        <v>#VALUE!</v>
      </c>
      <c r="O2292" s="21" t="e">
        <f>IF(OR($B2292="",O$3&lt;$D2292+Настройки!$B$7),0,MAX(0,$E2292-MAX(0,SUMIFS(Тех_Движение!$G$2:$G$5111,Тех_Движение!$D$2:$D$5111,$C2292,Тех_Движение!$B$2:$B$5111,"&lt;="&amp;O$3)-$F2292)))</f>
        <v>#VALUE!</v>
      </c>
      <c r="P2292" s="21" t="e">
        <f>IF(OR($B2292="",P$3&lt;$D2292+Настройки!$B$7),0,MAX(0,$E2292-MAX(0,SUMIFS(Тех_Движение!$G$2:$G$5111,Тех_Движение!$D$2:$D$5111,$C2292,Тех_Движение!$B$2:$B$5111,"&lt;="&amp;P$3)-$F2292)))</f>
        <v>#VALUE!</v>
      </c>
      <c r="Q2292" s="21" t="e">
        <f>IF(OR($B2292="",Q$3&lt;$D2292+Настройки!$B$7),0,MAX(0,$E2292-MAX(0,SUMIFS(Тех_Движение!$G$2:$G$5111,Тех_Движение!$D$2:$D$5111,$C2292,Тех_Движение!$B$2:$B$5111,"&lt;="&amp;Q$3)-$F2292)))</f>
        <v>#VALUE!</v>
      </c>
      <c r="R2292" s="21" t="str">
        <f t="shared" si="106"/>
        <v/>
      </c>
      <c r="S2292" s="23" t="str">
        <f>IF($B2292="","",VLOOKUP($C2292,Настройки!$A$11:$L$17,9,FALSE))</f>
        <v/>
      </c>
      <c r="T2292" s="23" t="str">
        <f t="shared" si="107"/>
        <v/>
      </c>
    </row>
    <row r="2293" spans="1:20" x14ac:dyDescent="0.3">
      <c r="A2293" s="20">
        <f>Тех_Движение!$A$2290</f>
        <v>2289</v>
      </c>
      <c r="B2293" s="20" t="str">
        <f>IF(Тех_Движение!$F$2290&gt;0,Тех_Движение!$I$2290,"")</f>
        <v/>
      </c>
      <c r="C2293" s="20" t="str">
        <f>IF($B2293="","",Тех_Движение!$D$2290)</f>
        <v/>
      </c>
      <c r="D2293" s="9" t="str">
        <f>IF($B2293="","",Тех_Движение!$B$2290)</f>
        <v/>
      </c>
      <c r="E2293" s="21" t="str">
        <f>IF($B2293="","",Тех_Движение!$F$2290)</f>
        <v/>
      </c>
      <c r="F2293" s="21" t="str">
        <f>IF($B2293="","",SUMIFS($E$5:$E2292,$C$5:$C2292,$C2293))</f>
        <v/>
      </c>
      <c r="G2293" s="21" t="str">
        <f>IF($B2293="","",MAX(0,$E2293-MAX(0,SUMIFS(Тех_Движение!$G$2:$G$5111,Тех_Движение!$D$2:$D$5111,$C2293,Тех_Движение!$B$2:$B$5111,"&lt;="&amp;Настройки!$B$5-1)-$F2293)))</f>
        <v/>
      </c>
      <c r="H2293" s="21" t="str">
        <f>IF($B2293="","",IF(AND($D2293&gt;=Настройки!$B$5,$D2293&lt;=Настройки!$B$6),$E2293,0))</f>
        <v/>
      </c>
      <c r="I2293" s="21" t="str">
        <f t="shared" si="105"/>
        <v/>
      </c>
      <c r="J2293" s="21" t="str">
        <f>IF($B2293="","",MAX(0,$E2293-MAX(0,SUMIFS(Тех_Движение!$G$2:$G$5111,Тех_Движение!$D$2:$D$5111,$C2293,Тех_Движение!$B$2:$B$5111,"&lt;="&amp;Настройки!$B$6)-$F2293)))</f>
        <v/>
      </c>
      <c r="K2293" s="21" t="e">
        <f>IF(OR($B2293="",K$3&lt;$D2293+Настройки!$B$7),0,MAX(0,$E2293-MAX(0,SUMIFS(Тех_Движение!$G$2:$G$5111,Тех_Движение!$D$2:$D$5111,$C2293,Тех_Движение!$B$2:$B$5111,"&lt;="&amp;K$3)-$F2293)))</f>
        <v>#VALUE!</v>
      </c>
      <c r="L2293" s="21" t="e">
        <f>IF(OR($B2293="",L$3&lt;$D2293+Настройки!$B$7),0,MAX(0,$E2293-MAX(0,SUMIFS(Тех_Движение!$G$2:$G$5111,Тех_Движение!$D$2:$D$5111,$C2293,Тех_Движение!$B$2:$B$5111,"&lt;="&amp;L$3)-$F2293)))</f>
        <v>#VALUE!</v>
      </c>
      <c r="M2293" s="21" t="e">
        <f>IF(OR($B2293="",M$3&lt;$D2293+Настройки!$B$7),0,MAX(0,$E2293-MAX(0,SUMIFS(Тех_Движение!$G$2:$G$5111,Тех_Движение!$D$2:$D$5111,$C2293,Тех_Движение!$B$2:$B$5111,"&lt;="&amp;M$3)-$F2293)))</f>
        <v>#VALUE!</v>
      </c>
      <c r="N2293" s="21" t="e">
        <f>IF(OR($B2293="",N$3&lt;$D2293+Настройки!$B$7),0,MAX(0,$E2293-MAX(0,SUMIFS(Тех_Движение!$G$2:$G$5111,Тех_Движение!$D$2:$D$5111,$C2293,Тех_Движение!$B$2:$B$5111,"&lt;="&amp;N$3)-$F2293)))</f>
        <v>#VALUE!</v>
      </c>
      <c r="O2293" s="21" t="e">
        <f>IF(OR($B2293="",O$3&lt;$D2293+Настройки!$B$7),0,MAX(0,$E2293-MAX(0,SUMIFS(Тех_Движение!$G$2:$G$5111,Тех_Движение!$D$2:$D$5111,$C2293,Тех_Движение!$B$2:$B$5111,"&lt;="&amp;O$3)-$F2293)))</f>
        <v>#VALUE!</v>
      </c>
      <c r="P2293" s="21" t="e">
        <f>IF(OR($B2293="",P$3&lt;$D2293+Настройки!$B$7),0,MAX(0,$E2293-MAX(0,SUMIFS(Тех_Движение!$G$2:$G$5111,Тех_Движение!$D$2:$D$5111,$C2293,Тех_Движение!$B$2:$B$5111,"&lt;="&amp;P$3)-$F2293)))</f>
        <v>#VALUE!</v>
      </c>
      <c r="Q2293" s="21" t="e">
        <f>IF(OR($B2293="",Q$3&lt;$D2293+Настройки!$B$7),0,MAX(0,$E2293-MAX(0,SUMIFS(Тех_Движение!$G$2:$G$5111,Тех_Движение!$D$2:$D$5111,$C2293,Тех_Движение!$B$2:$B$5111,"&lt;="&amp;Q$3)-$F2293)))</f>
        <v>#VALUE!</v>
      </c>
      <c r="R2293" s="21" t="str">
        <f t="shared" si="106"/>
        <v/>
      </c>
      <c r="S2293" s="23" t="str">
        <f>IF($B2293="","",VLOOKUP($C2293,Настройки!$A$11:$L$17,9,FALSE))</f>
        <v/>
      </c>
      <c r="T2293" s="23" t="str">
        <f t="shared" si="107"/>
        <v/>
      </c>
    </row>
    <row r="2294" spans="1:20" x14ac:dyDescent="0.3">
      <c r="A2294" s="20">
        <f>Тех_Движение!$A$2291</f>
        <v>2290</v>
      </c>
      <c r="B2294" s="20" t="str">
        <f>IF(Тех_Движение!$F$2291&gt;0,Тех_Движение!$I$2291,"")</f>
        <v/>
      </c>
      <c r="C2294" s="20" t="str">
        <f>IF($B2294="","",Тех_Движение!$D$2291)</f>
        <v/>
      </c>
      <c r="D2294" s="9" t="str">
        <f>IF($B2294="","",Тех_Движение!$B$2291)</f>
        <v/>
      </c>
      <c r="E2294" s="21" t="str">
        <f>IF($B2294="","",Тех_Движение!$F$2291)</f>
        <v/>
      </c>
      <c r="F2294" s="21" t="str">
        <f>IF($B2294="","",SUMIFS($E$5:$E2293,$C$5:$C2293,$C2294))</f>
        <v/>
      </c>
      <c r="G2294" s="21" t="str">
        <f>IF($B2294="","",MAX(0,$E2294-MAX(0,SUMIFS(Тех_Движение!$G$2:$G$5111,Тех_Движение!$D$2:$D$5111,$C2294,Тех_Движение!$B$2:$B$5111,"&lt;="&amp;Настройки!$B$5-1)-$F2294)))</f>
        <v/>
      </c>
      <c r="H2294" s="21" t="str">
        <f>IF($B2294="","",IF(AND($D2294&gt;=Настройки!$B$5,$D2294&lt;=Настройки!$B$6),$E2294,0))</f>
        <v/>
      </c>
      <c r="I2294" s="21" t="str">
        <f t="shared" si="105"/>
        <v/>
      </c>
      <c r="J2294" s="21" t="str">
        <f>IF($B2294="","",MAX(0,$E2294-MAX(0,SUMIFS(Тех_Движение!$G$2:$G$5111,Тех_Движение!$D$2:$D$5111,$C2294,Тех_Движение!$B$2:$B$5111,"&lt;="&amp;Настройки!$B$6)-$F2294)))</f>
        <v/>
      </c>
      <c r="K2294" s="21" t="e">
        <f>IF(OR($B2294="",K$3&lt;$D2294+Настройки!$B$7),0,MAX(0,$E2294-MAX(0,SUMIFS(Тех_Движение!$G$2:$G$5111,Тех_Движение!$D$2:$D$5111,$C2294,Тех_Движение!$B$2:$B$5111,"&lt;="&amp;K$3)-$F2294)))</f>
        <v>#VALUE!</v>
      </c>
      <c r="L2294" s="21" t="e">
        <f>IF(OR($B2294="",L$3&lt;$D2294+Настройки!$B$7),0,MAX(0,$E2294-MAX(0,SUMIFS(Тех_Движение!$G$2:$G$5111,Тех_Движение!$D$2:$D$5111,$C2294,Тех_Движение!$B$2:$B$5111,"&lt;="&amp;L$3)-$F2294)))</f>
        <v>#VALUE!</v>
      </c>
      <c r="M2294" s="21" t="e">
        <f>IF(OR($B2294="",M$3&lt;$D2294+Настройки!$B$7),0,MAX(0,$E2294-MAX(0,SUMIFS(Тех_Движение!$G$2:$G$5111,Тех_Движение!$D$2:$D$5111,$C2294,Тех_Движение!$B$2:$B$5111,"&lt;="&amp;M$3)-$F2294)))</f>
        <v>#VALUE!</v>
      </c>
      <c r="N2294" s="21" t="e">
        <f>IF(OR($B2294="",N$3&lt;$D2294+Настройки!$B$7),0,MAX(0,$E2294-MAX(0,SUMIFS(Тех_Движение!$G$2:$G$5111,Тех_Движение!$D$2:$D$5111,$C2294,Тех_Движение!$B$2:$B$5111,"&lt;="&amp;N$3)-$F2294)))</f>
        <v>#VALUE!</v>
      </c>
      <c r="O2294" s="21" t="e">
        <f>IF(OR($B2294="",O$3&lt;$D2294+Настройки!$B$7),0,MAX(0,$E2294-MAX(0,SUMIFS(Тех_Движение!$G$2:$G$5111,Тех_Движение!$D$2:$D$5111,$C2294,Тех_Движение!$B$2:$B$5111,"&lt;="&amp;O$3)-$F2294)))</f>
        <v>#VALUE!</v>
      </c>
      <c r="P2294" s="21" t="e">
        <f>IF(OR($B2294="",P$3&lt;$D2294+Настройки!$B$7),0,MAX(0,$E2294-MAX(0,SUMIFS(Тех_Движение!$G$2:$G$5111,Тех_Движение!$D$2:$D$5111,$C2294,Тех_Движение!$B$2:$B$5111,"&lt;="&amp;P$3)-$F2294)))</f>
        <v>#VALUE!</v>
      </c>
      <c r="Q2294" s="21" t="e">
        <f>IF(OR($B2294="",Q$3&lt;$D2294+Настройки!$B$7),0,MAX(0,$E2294-MAX(0,SUMIFS(Тех_Движение!$G$2:$G$5111,Тех_Движение!$D$2:$D$5111,$C2294,Тех_Движение!$B$2:$B$5111,"&lt;="&amp;Q$3)-$F2294)))</f>
        <v>#VALUE!</v>
      </c>
      <c r="R2294" s="21" t="str">
        <f t="shared" si="106"/>
        <v/>
      </c>
      <c r="S2294" s="23" t="str">
        <f>IF($B2294="","",VLOOKUP($C2294,Настройки!$A$11:$L$17,9,FALSE))</f>
        <v/>
      </c>
      <c r="T2294" s="23" t="str">
        <f t="shared" si="107"/>
        <v/>
      </c>
    </row>
    <row r="2295" spans="1:20" x14ac:dyDescent="0.3">
      <c r="A2295" s="20">
        <f>Тех_Движение!$A$2292</f>
        <v>2291</v>
      </c>
      <c r="B2295" s="20" t="str">
        <f>IF(Тех_Движение!$F$2292&gt;0,Тех_Движение!$I$2292,"")</f>
        <v/>
      </c>
      <c r="C2295" s="20" t="str">
        <f>IF($B2295="","",Тех_Движение!$D$2292)</f>
        <v/>
      </c>
      <c r="D2295" s="9" t="str">
        <f>IF($B2295="","",Тех_Движение!$B$2292)</f>
        <v/>
      </c>
      <c r="E2295" s="21" t="str">
        <f>IF($B2295="","",Тех_Движение!$F$2292)</f>
        <v/>
      </c>
      <c r="F2295" s="21" t="str">
        <f>IF($B2295="","",SUMIFS($E$5:$E2294,$C$5:$C2294,$C2295))</f>
        <v/>
      </c>
      <c r="G2295" s="21" t="str">
        <f>IF($B2295="","",MAX(0,$E2295-MAX(0,SUMIFS(Тех_Движение!$G$2:$G$5111,Тех_Движение!$D$2:$D$5111,$C2295,Тех_Движение!$B$2:$B$5111,"&lt;="&amp;Настройки!$B$5-1)-$F2295)))</f>
        <v/>
      </c>
      <c r="H2295" s="21" t="str">
        <f>IF($B2295="","",IF(AND($D2295&gt;=Настройки!$B$5,$D2295&lt;=Настройки!$B$6),$E2295,0))</f>
        <v/>
      </c>
      <c r="I2295" s="21" t="str">
        <f t="shared" si="105"/>
        <v/>
      </c>
      <c r="J2295" s="21" t="str">
        <f>IF($B2295="","",MAX(0,$E2295-MAX(0,SUMIFS(Тех_Движение!$G$2:$G$5111,Тех_Движение!$D$2:$D$5111,$C2295,Тех_Движение!$B$2:$B$5111,"&lt;="&amp;Настройки!$B$6)-$F2295)))</f>
        <v/>
      </c>
      <c r="K2295" s="21" t="e">
        <f>IF(OR($B2295="",K$3&lt;$D2295+Настройки!$B$7),0,MAX(0,$E2295-MAX(0,SUMIFS(Тех_Движение!$G$2:$G$5111,Тех_Движение!$D$2:$D$5111,$C2295,Тех_Движение!$B$2:$B$5111,"&lt;="&amp;K$3)-$F2295)))</f>
        <v>#VALUE!</v>
      </c>
      <c r="L2295" s="21" t="e">
        <f>IF(OR($B2295="",L$3&lt;$D2295+Настройки!$B$7),0,MAX(0,$E2295-MAX(0,SUMIFS(Тех_Движение!$G$2:$G$5111,Тех_Движение!$D$2:$D$5111,$C2295,Тех_Движение!$B$2:$B$5111,"&lt;="&amp;L$3)-$F2295)))</f>
        <v>#VALUE!</v>
      </c>
      <c r="M2295" s="21" t="e">
        <f>IF(OR($B2295="",M$3&lt;$D2295+Настройки!$B$7),0,MAX(0,$E2295-MAX(0,SUMIFS(Тех_Движение!$G$2:$G$5111,Тех_Движение!$D$2:$D$5111,$C2295,Тех_Движение!$B$2:$B$5111,"&lt;="&amp;M$3)-$F2295)))</f>
        <v>#VALUE!</v>
      </c>
      <c r="N2295" s="21" t="e">
        <f>IF(OR($B2295="",N$3&lt;$D2295+Настройки!$B$7),0,MAX(0,$E2295-MAX(0,SUMIFS(Тех_Движение!$G$2:$G$5111,Тех_Движение!$D$2:$D$5111,$C2295,Тех_Движение!$B$2:$B$5111,"&lt;="&amp;N$3)-$F2295)))</f>
        <v>#VALUE!</v>
      </c>
      <c r="O2295" s="21" t="e">
        <f>IF(OR($B2295="",O$3&lt;$D2295+Настройки!$B$7),0,MAX(0,$E2295-MAX(0,SUMIFS(Тех_Движение!$G$2:$G$5111,Тех_Движение!$D$2:$D$5111,$C2295,Тех_Движение!$B$2:$B$5111,"&lt;="&amp;O$3)-$F2295)))</f>
        <v>#VALUE!</v>
      </c>
      <c r="P2295" s="21" t="e">
        <f>IF(OR($B2295="",P$3&lt;$D2295+Настройки!$B$7),0,MAX(0,$E2295-MAX(0,SUMIFS(Тех_Движение!$G$2:$G$5111,Тех_Движение!$D$2:$D$5111,$C2295,Тех_Движение!$B$2:$B$5111,"&lt;="&amp;P$3)-$F2295)))</f>
        <v>#VALUE!</v>
      </c>
      <c r="Q2295" s="21" t="e">
        <f>IF(OR($B2295="",Q$3&lt;$D2295+Настройки!$B$7),0,MAX(0,$E2295-MAX(0,SUMIFS(Тех_Движение!$G$2:$G$5111,Тех_Движение!$D$2:$D$5111,$C2295,Тех_Движение!$B$2:$B$5111,"&lt;="&amp;Q$3)-$F2295)))</f>
        <v>#VALUE!</v>
      </c>
      <c r="R2295" s="21" t="str">
        <f t="shared" si="106"/>
        <v/>
      </c>
      <c r="S2295" s="23" t="str">
        <f>IF($B2295="","",VLOOKUP($C2295,Настройки!$A$11:$L$17,9,FALSE))</f>
        <v/>
      </c>
      <c r="T2295" s="23" t="str">
        <f t="shared" si="107"/>
        <v/>
      </c>
    </row>
    <row r="2296" spans="1:20" x14ac:dyDescent="0.3">
      <c r="A2296" s="20">
        <f>Тех_Движение!$A$2293</f>
        <v>2292</v>
      </c>
      <c r="B2296" s="20" t="str">
        <f>IF(Тех_Движение!$F$2293&gt;0,Тех_Движение!$I$2293,"")</f>
        <v/>
      </c>
      <c r="C2296" s="20" t="str">
        <f>IF($B2296="","",Тех_Движение!$D$2293)</f>
        <v/>
      </c>
      <c r="D2296" s="9" t="str">
        <f>IF($B2296="","",Тех_Движение!$B$2293)</f>
        <v/>
      </c>
      <c r="E2296" s="21" t="str">
        <f>IF($B2296="","",Тех_Движение!$F$2293)</f>
        <v/>
      </c>
      <c r="F2296" s="21" t="str">
        <f>IF($B2296="","",SUMIFS($E$5:$E2295,$C$5:$C2295,$C2296))</f>
        <v/>
      </c>
      <c r="G2296" s="21" t="str">
        <f>IF($B2296="","",MAX(0,$E2296-MAX(0,SUMIFS(Тех_Движение!$G$2:$G$5111,Тех_Движение!$D$2:$D$5111,$C2296,Тех_Движение!$B$2:$B$5111,"&lt;="&amp;Настройки!$B$5-1)-$F2296)))</f>
        <v/>
      </c>
      <c r="H2296" s="21" t="str">
        <f>IF($B2296="","",IF(AND($D2296&gt;=Настройки!$B$5,$D2296&lt;=Настройки!$B$6),$E2296,0))</f>
        <v/>
      </c>
      <c r="I2296" s="21" t="str">
        <f t="shared" si="105"/>
        <v/>
      </c>
      <c r="J2296" s="21" t="str">
        <f>IF($B2296="","",MAX(0,$E2296-MAX(0,SUMIFS(Тех_Движение!$G$2:$G$5111,Тех_Движение!$D$2:$D$5111,$C2296,Тех_Движение!$B$2:$B$5111,"&lt;="&amp;Настройки!$B$6)-$F2296)))</f>
        <v/>
      </c>
      <c r="K2296" s="21" t="e">
        <f>IF(OR($B2296="",K$3&lt;$D2296+Настройки!$B$7),0,MAX(0,$E2296-MAX(0,SUMIFS(Тех_Движение!$G$2:$G$5111,Тех_Движение!$D$2:$D$5111,$C2296,Тех_Движение!$B$2:$B$5111,"&lt;="&amp;K$3)-$F2296)))</f>
        <v>#VALUE!</v>
      </c>
      <c r="L2296" s="21" t="e">
        <f>IF(OR($B2296="",L$3&lt;$D2296+Настройки!$B$7),0,MAX(0,$E2296-MAX(0,SUMIFS(Тех_Движение!$G$2:$G$5111,Тех_Движение!$D$2:$D$5111,$C2296,Тех_Движение!$B$2:$B$5111,"&lt;="&amp;L$3)-$F2296)))</f>
        <v>#VALUE!</v>
      </c>
      <c r="M2296" s="21" t="e">
        <f>IF(OR($B2296="",M$3&lt;$D2296+Настройки!$B$7),0,MAX(0,$E2296-MAX(0,SUMIFS(Тех_Движение!$G$2:$G$5111,Тех_Движение!$D$2:$D$5111,$C2296,Тех_Движение!$B$2:$B$5111,"&lt;="&amp;M$3)-$F2296)))</f>
        <v>#VALUE!</v>
      </c>
      <c r="N2296" s="21" t="e">
        <f>IF(OR($B2296="",N$3&lt;$D2296+Настройки!$B$7),0,MAX(0,$E2296-MAX(0,SUMIFS(Тех_Движение!$G$2:$G$5111,Тех_Движение!$D$2:$D$5111,$C2296,Тех_Движение!$B$2:$B$5111,"&lt;="&amp;N$3)-$F2296)))</f>
        <v>#VALUE!</v>
      </c>
      <c r="O2296" s="21" t="e">
        <f>IF(OR($B2296="",O$3&lt;$D2296+Настройки!$B$7),0,MAX(0,$E2296-MAX(0,SUMIFS(Тех_Движение!$G$2:$G$5111,Тех_Движение!$D$2:$D$5111,$C2296,Тех_Движение!$B$2:$B$5111,"&lt;="&amp;O$3)-$F2296)))</f>
        <v>#VALUE!</v>
      </c>
      <c r="P2296" s="21" t="e">
        <f>IF(OR($B2296="",P$3&lt;$D2296+Настройки!$B$7),0,MAX(0,$E2296-MAX(0,SUMIFS(Тех_Движение!$G$2:$G$5111,Тех_Движение!$D$2:$D$5111,$C2296,Тех_Движение!$B$2:$B$5111,"&lt;="&amp;P$3)-$F2296)))</f>
        <v>#VALUE!</v>
      </c>
      <c r="Q2296" s="21" t="e">
        <f>IF(OR($B2296="",Q$3&lt;$D2296+Настройки!$B$7),0,MAX(0,$E2296-MAX(0,SUMIFS(Тех_Движение!$G$2:$G$5111,Тех_Движение!$D$2:$D$5111,$C2296,Тех_Движение!$B$2:$B$5111,"&lt;="&amp;Q$3)-$F2296)))</f>
        <v>#VALUE!</v>
      </c>
      <c r="R2296" s="21" t="str">
        <f t="shared" si="106"/>
        <v/>
      </c>
      <c r="S2296" s="23" t="str">
        <f>IF($B2296="","",VLOOKUP($C2296,Настройки!$A$11:$L$17,9,FALSE))</f>
        <v/>
      </c>
      <c r="T2296" s="23" t="str">
        <f t="shared" si="107"/>
        <v/>
      </c>
    </row>
    <row r="2297" spans="1:20" x14ac:dyDescent="0.3">
      <c r="A2297" s="20">
        <f>Тех_Движение!$A$2294</f>
        <v>2293</v>
      </c>
      <c r="B2297" s="20" t="str">
        <f>IF(Тех_Движение!$F$2294&gt;0,Тех_Движение!$I$2294,"")</f>
        <v/>
      </c>
      <c r="C2297" s="20" t="str">
        <f>IF($B2297="","",Тех_Движение!$D$2294)</f>
        <v/>
      </c>
      <c r="D2297" s="9" t="str">
        <f>IF($B2297="","",Тех_Движение!$B$2294)</f>
        <v/>
      </c>
      <c r="E2297" s="21" t="str">
        <f>IF($B2297="","",Тех_Движение!$F$2294)</f>
        <v/>
      </c>
      <c r="F2297" s="21" t="str">
        <f>IF($B2297="","",SUMIFS($E$5:$E2296,$C$5:$C2296,$C2297))</f>
        <v/>
      </c>
      <c r="G2297" s="21" t="str">
        <f>IF($B2297="","",MAX(0,$E2297-MAX(0,SUMIFS(Тех_Движение!$G$2:$G$5111,Тех_Движение!$D$2:$D$5111,$C2297,Тех_Движение!$B$2:$B$5111,"&lt;="&amp;Настройки!$B$5-1)-$F2297)))</f>
        <v/>
      </c>
      <c r="H2297" s="21" t="str">
        <f>IF($B2297="","",IF(AND($D2297&gt;=Настройки!$B$5,$D2297&lt;=Настройки!$B$6),$E2297,0))</f>
        <v/>
      </c>
      <c r="I2297" s="21" t="str">
        <f t="shared" si="105"/>
        <v/>
      </c>
      <c r="J2297" s="21" t="str">
        <f>IF($B2297="","",MAX(0,$E2297-MAX(0,SUMIFS(Тех_Движение!$G$2:$G$5111,Тех_Движение!$D$2:$D$5111,$C2297,Тех_Движение!$B$2:$B$5111,"&lt;="&amp;Настройки!$B$6)-$F2297)))</f>
        <v/>
      </c>
      <c r="K2297" s="21" t="e">
        <f>IF(OR($B2297="",K$3&lt;$D2297+Настройки!$B$7),0,MAX(0,$E2297-MAX(0,SUMIFS(Тех_Движение!$G$2:$G$5111,Тех_Движение!$D$2:$D$5111,$C2297,Тех_Движение!$B$2:$B$5111,"&lt;="&amp;K$3)-$F2297)))</f>
        <v>#VALUE!</v>
      </c>
      <c r="L2297" s="21" t="e">
        <f>IF(OR($B2297="",L$3&lt;$D2297+Настройки!$B$7),0,MAX(0,$E2297-MAX(0,SUMIFS(Тех_Движение!$G$2:$G$5111,Тех_Движение!$D$2:$D$5111,$C2297,Тех_Движение!$B$2:$B$5111,"&lt;="&amp;L$3)-$F2297)))</f>
        <v>#VALUE!</v>
      </c>
      <c r="M2297" s="21" t="e">
        <f>IF(OR($B2297="",M$3&lt;$D2297+Настройки!$B$7),0,MAX(0,$E2297-MAX(0,SUMIFS(Тех_Движение!$G$2:$G$5111,Тех_Движение!$D$2:$D$5111,$C2297,Тех_Движение!$B$2:$B$5111,"&lt;="&amp;M$3)-$F2297)))</f>
        <v>#VALUE!</v>
      </c>
      <c r="N2297" s="21" t="e">
        <f>IF(OR($B2297="",N$3&lt;$D2297+Настройки!$B$7),0,MAX(0,$E2297-MAX(0,SUMIFS(Тех_Движение!$G$2:$G$5111,Тех_Движение!$D$2:$D$5111,$C2297,Тех_Движение!$B$2:$B$5111,"&lt;="&amp;N$3)-$F2297)))</f>
        <v>#VALUE!</v>
      </c>
      <c r="O2297" s="21" t="e">
        <f>IF(OR($B2297="",O$3&lt;$D2297+Настройки!$B$7),0,MAX(0,$E2297-MAX(0,SUMIFS(Тех_Движение!$G$2:$G$5111,Тех_Движение!$D$2:$D$5111,$C2297,Тех_Движение!$B$2:$B$5111,"&lt;="&amp;O$3)-$F2297)))</f>
        <v>#VALUE!</v>
      </c>
      <c r="P2297" s="21" t="e">
        <f>IF(OR($B2297="",P$3&lt;$D2297+Настройки!$B$7),0,MAX(0,$E2297-MAX(0,SUMIFS(Тех_Движение!$G$2:$G$5111,Тех_Движение!$D$2:$D$5111,$C2297,Тех_Движение!$B$2:$B$5111,"&lt;="&amp;P$3)-$F2297)))</f>
        <v>#VALUE!</v>
      </c>
      <c r="Q2297" s="21" t="e">
        <f>IF(OR($B2297="",Q$3&lt;$D2297+Настройки!$B$7),0,MAX(0,$E2297-MAX(0,SUMIFS(Тех_Движение!$G$2:$G$5111,Тех_Движение!$D$2:$D$5111,$C2297,Тех_Движение!$B$2:$B$5111,"&lt;="&amp;Q$3)-$F2297)))</f>
        <v>#VALUE!</v>
      </c>
      <c r="R2297" s="21" t="str">
        <f t="shared" si="106"/>
        <v/>
      </c>
      <c r="S2297" s="23" t="str">
        <f>IF($B2297="","",VLOOKUP($C2297,Настройки!$A$11:$L$17,9,FALSE))</f>
        <v/>
      </c>
      <c r="T2297" s="23" t="str">
        <f t="shared" si="107"/>
        <v/>
      </c>
    </row>
    <row r="2298" spans="1:20" x14ac:dyDescent="0.3">
      <c r="A2298" s="20">
        <f>Тех_Движение!$A$2295</f>
        <v>2294</v>
      </c>
      <c r="B2298" s="20" t="str">
        <f>IF(Тех_Движение!$F$2295&gt;0,Тех_Движение!$I$2295,"")</f>
        <v/>
      </c>
      <c r="C2298" s="20" t="str">
        <f>IF($B2298="","",Тех_Движение!$D$2295)</f>
        <v/>
      </c>
      <c r="D2298" s="9" t="str">
        <f>IF($B2298="","",Тех_Движение!$B$2295)</f>
        <v/>
      </c>
      <c r="E2298" s="21" t="str">
        <f>IF($B2298="","",Тех_Движение!$F$2295)</f>
        <v/>
      </c>
      <c r="F2298" s="21" t="str">
        <f>IF($B2298="","",SUMIFS($E$5:$E2297,$C$5:$C2297,$C2298))</f>
        <v/>
      </c>
      <c r="G2298" s="21" t="str">
        <f>IF($B2298="","",MAX(0,$E2298-MAX(0,SUMIFS(Тех_Движение!$G$2:$G$5111,Тех_Движение!$D$2:$D$5111,$C2298,Тех_Движение!$B$2:$B$5111,"&lt;="&amp;Настройки!$B$5-1)-$F2298)))</f>
        <v/>
      </c>
      <c r="H2298" s="21" t="str">
        <f>IF($B2298="","",IF(AND($D2298&gt;=Настройки!$B$5,$D2298&lt;=Настройки!$B$6),$E2298,0))</f>
        <v/>
      </c>
      <c r="I2298" s="21" t="str">
        <f t="shared" si="105"/>
        <v/>
      </c>
      <c r="J2298" s="21" t="str">
        <f>IF($B2298="","",MAX(0,$E2298-MAX(0,SUMIFS(Тех_Движение!$G$2:$G$5111,Тех_Движение!$D$2:$D$5111,$C2298,Тех_Движение!$B$2:$B$5111,"&lt;="&amp;Настройки!$B$6)-$F2298)))</f>
        <v/>
      </c>
      <c r="K2298" s="21" t="e">
        <f>IF(OR($B2298="",K$3&lt;$D2298+Настройки!$B$7),0,MAX(0,$E2298-MAX(0,SUMIFS(Тех_Движение!$G$2:$G$5111,Тех_Движение!$D$2:$D$5111,$C2298,Тех_Движение!$B$2:$B$5111,"&lt;="&amp;K$3)-$F2298)))</f>
        <v>#VALUE!</v>
      </c>
      <c r="L2298" s="21" t="e">
        <f>IF(OR($B2298="",L$3&lt;$D2298+Настройки!$B$7),0,MAX(0,$E2298-MAX(0,SUMIFS(Тех_Движение!$G$2:$G$5111,Тех_Движение!$D$2:$D$5111,$C2298,Тех_Движение!$B$2:$B$5111,"&lt;="&amp;L$3)-$F2298)))</f>
        <v>#VALUE!</v>
      </c>
      <c r="M2298" s="21" t="e">
        <f>IF(OR($B2298="",M$3&lt;$D2298+Настройки!$B$7),0,MAX(0,$E2298-MAX(0,SUMIFS(Тех_Движение!$G$2:$G$5111,Тех_Движение!$D$2:$D$5111,$C2298,Тех_Движение!$B$2:$B$5111,"&lt;="&amp;M$3)-$F2298)))</f>
        <v>#VALUE!</v>
      </c>
      <c r="N2298" s="21" t="e">
        <f>IF(OR($B2298="",N$3&lt;$D2298+Настройки!$B$7),0,MAX(0,$E2298-MAX(0,SUMIFS(Тех_Движение!$G$2:$G$5111,Тех_Движение!$D$2:$D$5111,$C2298,Тех_Движение!$B$2:$B$5111,"&lt;="&amp;N$3)-$F2298)))</f>
        <v>#VALUE!</v>
      </c>
      <c r="O2298" s="21" t="e">
        <f>IF(OR($B2298="",O$3&lt;$D2298+Настройки!$B$7),0,MAX(0,$E2298-MAX(0,SUMIFS(Тех_Движение!$G$2:$G$5111,Тех_Движение!$D$2:$D$5111,$C2298,Тех_Движение!$B$2:$B$5111,"&lt;="&amp;O$3)-$F2298)))</f>
        <v>#VALUE!</v>
      </c>
      <c r="P2298" s="21" t="e">
        <f>IF(OR($B2298="",P$3&lt;$D2298+Настройки!$B$7),0,MAX(0,$E2298-MAX(0,SUMIFS(Тех_Движение!$G$2:$G$5111,Тех_Движение!$D$2:$D$5111,$C2298,Тех_Движение!$B$2:$B$5111,"&lt;="&amp;P$3)-$F2298)))</f>
        <v>#VALUE!</v>
      </c>
      <c r="Q2298" s="21" t="e">
        <f>IF(OR($B2298="",Q$3&lt;$D2298+Настройки!$B$7),0,MAX(0,$E2298-MAX(0,SUMIFS(Тех_Движение!$G$2:$G$5111,Тех_Движение!$D$2:$D$5111,$C2298,Тех_Движение!$B$2:$B$5111,"&lt;="&amp;Q$3)-$F2298)))</f>
        <v>#VALUE!</v>
      </c>
      <c r="R2298" s="21" t="str">
        <f t="shared" si="106"/>
        <v/>
      </c>
      <c r="S2298" s="23" t="str">
        <f>IF($B2298="","",VLOOKUP($C2298,Настройки!$A$11:$L$17,9,FALSE))</f>
        <v/>
      </c>
      <c r="T2298" s="23" t="str">
        <f t="shared" si="107"/>
        <v/>
      </c>
    </row>
    <row r="2299" spans="1:20" x14ac:dyDescent="0.3">
      <c r="A2299" s="20">
        <f>Тех_Движение!$A$2296</f>
        <v>2295</v>
      </c>
      <c r="B2299" s="20" t="str">
        <f>IF(Тех_Движение!$F$2296&gt;0,Тех_Движение!$I$2296,"")</f>
        <v/>
      </c>
      <c r="C2299" s="20" t="str">
        <f>IF($B2299="","",Тех_Движение!$D$2296)</f>
        <v/>
      </c>
      <c r="D2299" s="9" t="str">
        <f>IF($B2299="","",Тех_Движение!$B$2296)</f>
        <v/>
      </c>
      <c r="E2299" s="21" t="str">
        <f>IF($B2299="","",Тех_Движение!$F$2296)</f>
        <v/>
      </c>
      <c r="F2299" s="21" t="str">
        <f>IF($B2299="","",SUMIFS($E$5:$E2298,$C$5:$C2298,$C2299))</f>
        <v/>
      </c>
      <c r="G2299" s="21" t="str">
        <f>IF($B2299="","",MAX(0,$E2299-MAX(0,SUMIFS(Тех_Движение!$G$2:$G$5111,Тех_Движение!$D$2:$D$5111,$C2299,Тех_Движение!$B$2:$B$5111,"&lt;="&amp;Настройки!$B$5-1)-$F2299)))</f>
        <v/>
      </c>
      <c r="H2299" s="21" t="str">
        <f>IF($B2299="","",IF(AND($D2299&gt;=Настройки!$B$5,$D2299&lt;=Настройки!$B$6),$E2299,0))</f>
        <v/>
      </c>
      <c r="I2299" s="21" t="str">
        <f t="shared" si="105"/>
        <v/>
      </c>
      <c r="J2299" s="21" t="str">
        <f>IF($B2299="","",MAX(0,$E2299-MAX(0,SUMIFS(Тех_Движение!$G$2:$G$5111,Тех_Движение!$D$2:$D$5111,$C2299,Тех_Движение!$B$2:$B$5111,"&lt;="&amp;Настройки!$B$6)-$F2299)))</f>
        <v/>
      </c>
      <c r="K2299" s="21" t="e">
        <f>IF(OR($B2299="",K$3&lt;$D2299+Настройки!$B$7),0,MAX(0,$E2299-MAX(0,SUMIFS(Тех_Движение!$G$2:$G$5111,Тех_Движение!$D$2:$D$5111,$C2299,Тех_Движение!$B$2:$B$5111,"&lt;="&amp;K$3)-$F2299)))</f>
        <v>#VALUE!</v>
      </c>
      <c r="L2299" s="21" t="e">
        <f>IF(OR($B2299="",L$3&lt;$D2299+Настройки!$B$7),0,MAX(0,$E2299-MAX(0,SUMIFS(Тех_Движение!$G$2:$G$5111,Тех_Движение!$D$2:$D$5111,$C2299,Тех_Движение!$B$2:$B$5111,"&lt;="&amp;L$3)-$F2299)))</f>
        <v>#VALUE!</v>
      </c>
      <c r="M2299" s="21" t="e">
        <f>IF(OR($B2299="",M$3&lt;$D2299+Настройки!$B$7),0,MAX(0,$E2299-MAX(0,SUMIFS(Тех_Движение!$G$2:$G$5111,Тех_Движение!$D$2:$D$5111,$C2299,Тех_Движение!$B$2:$B$5111,"&lt;="&amp;M$3)-$F2299)))</f>
        <v>#VALUE!</v>
      </c>
      <c r="N2299" s="21" t="e">
        <f>IF(OR($B2299="",N$3&lt;$D2299+Настройки!$B$7),0,MAX(0,$E2299-MAX(0,SUMIFS(Тех_Движение!$G$2:$G$5111,Тех_Движение!$D$2:$D$5111,$C2299,Тех_Движение!$B$2:$B$5111,"&lt;="&amp;N$3)-$F2299)))</f>
        <v>#VALUE!</v>
      </c>
      <c r="O2299" s="21" t="e">
        <f>IF(OR($B2299="",O$3&lt;$D2299+Настройки!$B$7),0,MAX(0,$E2299-MAX(0,SUMIFS(Тех_Движение!$G$2:$G$5111,Тех_Движение!$D$2:$D$5111,$C2299,Тех_Движение!$B$2:$B$5111,"&lt;="&amp;O$3)-$F2299)))</f>
        <v>#VALUE!</v>
      </c>
      <c r="P2299" s="21" t="e">
        <f>IF(OR($B2299="",P$3&lt;$D2299+Настройки!$B$7),0,MAX(0,$E2299-MAX(0,SUMIFS(Тех_Движение!$G$2:$G$5111,Тех_Движение!$D$2:$D$5111,$C2299,Тех_Движение!$B$2:$B$5111,"&lt;="&amp;P$3)-$F2299)))</f>
        <v>#VALUE!</v>
      </c>
      <c r="Q2299" s="21" t="e">
        <f>IF(OR($B2299="",Q$3&lt;$D2299+Настройки!$B$7),0,MAX(0,$E2299-MAX(0,SUMIFS(Тех_Движение!$G$2:$G$5111,Тех_Движение!$D$2:$D$5111,$C2299,Тех_Движение!$B$2:$B$5111,"&lt;="&amp;Q$3)-$F2299)))</f>
        <v>#VALUE!</v>
      </c>
      <c r="R2299" s="21" t="str">
        <f t="shared" si="106"/>
        <v/>
      </c>
      <c r="S2299" s="23" t="str">
        <f>IF($B2299="","",VLOOKUP($C2299,Настройки!$A$11:$L$17,9,FALSE))</f>
        <v/>
      </c>
      <c r="T2299" s="23" t="str">
        <f t="shared" si="107"/>
        <v/>
      </c>
    </row>
    <row r="2300" spans="1:20" x14ac:dyDescent="0.3">
      <c r="A2300" s="20">
        <f>Тех_Движение!$A$2297</f>
        <v>2296</v>
      </c>
      <c r="B2300" s="20" t="str">
        <f>IF(Тех_Движение!$F$2297&gt;0,Тех_Движение!$I$2297,"")</f>
        <v/>
      </c>
      <c r="C2300" s="20" t="str">
        <f>IF($B2300="","",Тех_Движение!$D$2297)</f>
        <v/>
      </c>
      <c r="D2300" s="9" t="str">
        <f>IF($B2300="","",Тех_Движение!$B$2297)</f>
        <v/>
      </c>
      <c r="E2300" s="21" t="str">
        <f>IF($B2300="","",Тех_Движение!$F$2297)</f>
        <v/>
      </c>
      <c r="F2300" s="21" t="str">
        <f>IF($B2300="","",SUMIFS($E$5:$E2299,$C$5:$C2299,$C2300))</f>
        <v/>
      </c>
      <c r="G2300" s="21" t="str">
        <f>IF($B2300="","",MAX(0,$E2300-MAX(0,SUMIFS(Тех_Движение!$G$2:$G$5111,Тех_Движение!$D$2:$D$5111,$C2300,Тех_Движение!$B$2:$B$5111,"&lt;="&amp;Настройки!$B$5-1)-$F2300)))</f>
        <v/>
      </c>
      <c r="H2300" s="21" t="str">
        <f>IF($B2300="","",IF(AND($D2300&gt;=Настройки!$B$5,$D2300&lt;=Настройки!$B$6),$E2300,0))</f>
        <v/>
      </c>
      <c r="I2300" s="21" t="str">
        <f t="shared" si="105"/>
        <v/>
      </c>
      <c r="J2300" s="21" t="str">
        <f>IF($B2300="","",MAX(0,$E2300-MAX(0,SUMIFS(Тех_Движение!$G$2:$G$5111,Тех_Движение!$D$2:$D$5111,$C2300,Тех_Движение!$B$2:$B$5111,"&lt;="&amp;Настройки!$B$6)-$F2300)))</f>
        <v/>
      </c>
      <c r="K2300" s="21" t="e">
        <f>IF(OR($B2300="",K$3&lt;$D2300+Настройки!$B$7),0,MAX(0,$E2300-MAX(0,SUMIFS(Тех_Движение!$G$2:$G$5111,Тех_Движение!$D$2:$D$5111,$C2300,Тех_Движение!$B$2:$B$5111,"&lt;="&amp;K$3)-$F2300)))</f>
        <v>#VALUE!</v>
      </c>
      <c r="L2300" s="21" t="e">
        <f>IF(OR($B2300="",L$3&lt;$D2300+Настройки!$B$7),0,MAX(0,$E2300-MAX(0,SUMIFS(Тех_Движение!$G$2:$G$5111,Тех_Движение!$D$2:$D$5111,$C2300,Тех_Движение!$B$2:$B$5111,"&lt;="&amp;L$3)-$F2300)))</f>
        <v>#VALUE!</v>
      </c>
      <c r="M2300" s="21" t="e">
        <f>IF(OR($B2300="",M$3&lt;$D2300+Настройки!$B$7),0,MAX(0,$E2300-MAX(0,SUMIFS(Тех_Движение!$G$2:$G$5111,Тех_Движение!$D$2:$D$5111,$C2300,Тех_Движение!$B$2:$B$5111,"&lt;="&amp;M$3)-$F2300)))</f>
        <v>#VALUE!</v>
      </c>
      <c r="N2300" s="21" t="e">
        <f>IF(OR($B2300="",N$3&lt;$D2300+Настройки!$B$7),0,MAX(0,$E2300-MAX(0,SUMIFS(Тех_Движение!$G$2:$G$5111,Тех_Движение!$D$2:$D$5111,$C2300,Тех_Движение!$B$2:$B$5111,"&lt;="&amp;N$3)-$F2300)))</f>
        <v>#VALUE!</v>
      </c>
      <c r="O2300" s="21" t="e">
        <f>IF(OR($B2300="",O$3&lt;$D2300+Настройки!$B$7),0,MAX(0,$E2300-MAX(0,SUMIFS(Тех_Движение!$G$2:$G$5111,Тех_Движение!$D$2:$D$5111,$C2300,Тех_Движение!$B$2:$B$5111,"&lt;="&amp;O$3)-$F2300)))</f>
        <v>#VALUE!</v>
      </c>
      <c r="P2300" s="21" t="e">
        <f>IF(OR($B2300="",P$3&lt;$D2300+Настройки!$B$7),0,MAX(0,$E2300-MAX(0,SUMIFS(Тех_Движение!$G$2:$G$5111,Тех_Движение!$D$2:$D$5111,$C2300,Тех_Движение!$B$2:$B$5111,"&lt;="&amp;P$3)-$F2300)))</f>
        <v>#VALUE!</v>
      </c>
      <c r="Q2300" s="21" t="e">
        <f>IF(OR($B2300="",Q$3&lt;$D2300+Настройки!$B$7),0,MAX(0,$E2300-MAX(0,SUMIFS(Тех_Движение!$G$2:$G$5111,Тех_Движение!$D$2:$D$5111,$C2300,Тех_Движение!$B$2:$B$5111,"&lt;="&amp;Q$3)-$F2300)))</f>
        <v>#VALUE!</v>
      </c>
      <c r="R2300" s="21" t="str">
        <f t="shared" si="106"/>
        <v/>
      </c>
      <c r="S2300" s="23" t="str">
        <f>IF($B2300="","",VLOOKUP($C2300,Настройки!$A$11:$L$17,9,FALSE))</f>
        <v/>
      </c>
      <c r="T2300" s="23" t="str">
        <f t="shared" si="107"/>
        <v/>
      </c>
    </row>
    <row r="2301" spans="1:20" x14ac:dyDescent="0.3">
      <c r="A2301" s="20">
        <f>Тех_Движение!$A$2298</f>
        <v>2297</v>
      </c>
      <c r="B2301" s="20" t="str">
        <f>IF(Тех_Движение!$F$2298&gt;0,Тех_Движение!$I$2298,"")</f>
        <v/>
      </c>
      <c r="C2301" s="20" t="str">
        <f>IF($B2301="","",Тех_Движение!$D$2298)</f>
        <v/>
      </c>
      <c r="D2301" s="9" t="str">
        <f>IF($B2301="","",Тех_Движение!$B$2298)</f>
        <v/>
      </c>
      <c r="E2301" s="21" t="str">
        <f>IF($B2301="","",Тех_Движение!$F$2298)</f>
        <v/>
      </c>
      <c r="F2301" s="21" t="str">
        <f>IF($B2301="","",SUMIFS($E$5:$E2300,$C$5:$C2300,$C2301))</f>
        <v/>
      </c>
      <c r="G2301" s="21" t="str">
        <f>IF($B2301="","",MAX(0,$E2301-MAX(0,SUMIFS(Тех_Движение!$G$2:$G$5111,Тех_Движение!$D$2:$D$5111,$C2301,Тех_Движение!$B$2:$B$5111,"&lt;="&amp;Настройки!$B$5-1)-$F2301)))</f>
        <v/>
      </c>
      <c r="H2301" s="21" t="str">
        <f>IF($B2301="","",IF(AND($D2301&gt;=Настройки!$B$5,$D2301&lt;=Настройки!$B$6),$E2301,0))</f>
        <v/>
      </c>
      <c r="I2301" s="21" t="str">
        <f t="shared" si="105"/>
        <v/>
      </c>
      <c r="J2301" s="21" t="str">
        <f>IF($B2301="","",MAX(0,$E2301-MAX(0,SUMIFS(Тех_Движение!$G$2:$G$5111,Тех_Движение!$D$2:$D$5111,$C2301,Тех_Движение!$B$2:$B$5111,"&lt;="&amp;Настройки!$B$6)-$F2301)))</f>
        <v/>
      </c>
      <c r="K2301" s="21" t="e">
        <f>IF(OR($B2301="",K$3&lt;$D2301+Настройки!$B$7),0,MAX(0,$E2301-MAX(0,SUMIFS(Тех_Движение!$G$2:$G$5111,Тех_Движение!$D$2:$D$5111,$C2301,Тех_Движение!$B$2:$B$5111,"&lt;="&amp;K$3)-$F2301)))</f>
        <v>#VALUE!</v>
      </c>
      <c r="L2301" s="21" t="e">
        <f>IF(OR($B2301="",L$3&lt;$D2301+Настройки!$B$7),0,MAX(0,$E2301-MAX(0,SUMIFS(Тех_Движение!$G$2:$G$5111,Тех_Движение!$D$2:$D$5111,$C2301,Тех_Движение!$B$2:$B$5111,"&lt;="&amp;L$3)-$F2301)))</f>
        <v>#VALUE!</v>
      </c>
      <c r="M2301" s="21" t="e">
        <f>IF(OR($B2301="",M$3&lt;$D2301+Настройки!$B$7),0,MAX(0,$E2301-MAX(0,SUMIFS(Тех_Движение!$G$2:$G$5111,Тех_Движение!$D$2:$D$5111,$C2301,Тех_Движение!$B$2:$B$5111,"&lt;="&amp;M$3)-$F2301)))</f>
        <v>#VALUE!</v>
      </c>
      <c r="N2301" s="21" t="e">
        <f>IF(OR($B2301="",N$3&lt;$D2301+Настройки!$B$7),0,MAX(0,$E2301-MAX(0,SUMIFS(Тех_Движение!$G$2:$G$5111,Тех_Движение!$D$2:$D$5111,$C2301,Тех_Движение!$B$2:$B$5111,"&lt;="&amp;N$3)-$F2301)))</f>
        <v>#VALUE!</v>
      </c>
      <c r="O2301" s="21" t="e">
        <f>IF(OR($B2301="",O$3&lt;$D2301+Настройки!$B$7),0,MAX(0,$E2301-MAX(0,SUMIFS(Тех_Движение!$G$2:$G$5111,Тех_Движение!$D$2:$D$5111,$C2301,Тех_Движение!$B$2:$B$5111,"&lt;="&amp;O$3)-$F2301)))</f>
        <v>#VALUE!</v>
      </c>
      <c r="P2301" s="21" t="e">
        <f>IF(OR($B2301="",P$3&lt;$D2301+Настройки!$B$7),0,MAX(0,$E2301-MAX(0,SUMIFS(Тех_Движение!$G$2:$G$5111,Тех_Движение!$D$2:$D$5111,$C2301,Тех_Движение!$B$2:$B$5111,"&lt;="&amp;P$3)-$F2301)))</f>
        <v>#VALUE!</v>
      </c>
      <c r="Q2301" s="21" t="e">
        <f>IF(OR($B2301="",Q$3&lt;$D2301+Настройки!$B$7),0,MAX(0,$E2301-MAX(0,SUMIFS(Тех_Движение!$G$2:$G$5111,Тех_Движение!$D$2:$D$5111,$C2301,Тех_Движение!$B$2:$B$5111,"&lt;="&amp;Q$3)-$F2301)))</f>
        <v>#VALUE!</v>
      </c>
      <c r="R2301" s="21" t="str">
        <f t="shared" si="106"/>
        <v/>
      </c>
      <c r="S2301" s="23" t="str">
        <f>IF($B2301="","",VLOOKUP($C2301,Настройки!$A$11:$L$17,9,FALSE))</f>
        <v/>
      </c>
      <c r="T2301" s="23" t="str">
        <f t="shared" si="107"/>
        <v/>
      </c>
    </row>
    <row r="2302" spans="1:20" x14ac:dyDescent="0.3">
      <c r="A2302" s="20">
        <f>Тех_Движение!$A$2299</f>
        <v>2298</v>
      </c>
      <c r="B2302" s="20" t="str">
        <f>IF(Тех_Движение!$F$2299&gt;0,Тех_Движение!$I$2299,"")</f>
        <v/>
      </c>
      <c r="C2302" s="20" t="str">
        <f>IF($B2302="","",Тех_Движение!$D$2299)</f>
        <v/>
      </c>
      <c r="D2302" s="9" t="str">
        <f>IF($B2302="","",Тех_Движение!$B$2299)</f>
        <v/>
      </c>
      <c r="E2302" s="21" t="str">
        <f>IF($B2302="","",Тех_Движение!$F$2299)</f>
        <v/>
      </c>
      <c r="F2302" s="21" t="str">
        <f>IF($B2302="","",SUMIFS($E$5:$E2301,$C$5:$C2301,$C2302))</f>
        <v/>
      </c>
      <c r="G2302" s="21" t="str">
        <f>IF($B2302="","",MAX(0,$E2302-MAX(0,SUMIFS(Тех_Движение!$G$2:$G$5111,Тех_Движение!$D$2:$D$5111,$C2302,Тех_Движение!$B$2:$B$5111,"&lt;="&amp;Настройки!$B$5-1)-$F2302)))</f>
        <v/>
      </c>
      <c r="H2302" s="21" t="str">
        <f>IF($B2302="","",IF(AND($D2302&gt;=Настройки!$B$5,$D2302&lt;=Настройки!$B$6),$E2302,0))</f>
        <v/>
      </c>
      <c r="I2302" s="21" t="str">
        <f t="shared" si="105"/>
        <v/>
      </c>
      <c r="J2302" s="21" t="str">
        <f>IF($B2302="","",MAX(0,$E2302-MAX(0,SUMIFS(Тех_Движение!$G$2:$G$5111,Тех_Движение!$D$2:$D$5111,$C2302,Тех_Движение!$B$2:$B$5111,"&lt;="&amp;Настройки!$B$6)-$F2302)))</f>
        <v/>
      </c>
      <c r="K2302" s="21" t="e">
        <f>IF(OR($B2302="",K$3&lt;$D2302+Настройки!$B$7),0,MAX(0,$E2302-MAX(0,SUMIFS(Тех_Движение!$G$2:$G$5111,Тех_Движение!$D$2:$D$5111,$C2302,Тех_Движение!$B$2:$B$5111,"&lt;="&amp;K$3)-$F2302)))</f>
        <v>#VALUE!</v>
      </c>
      <c r="L2302" s="21" t="e">
        <f>IF(OR($B2302="",L$3&lt;$D2302+Настройки!$B$7),0,MAX(0,$E2302-MAX(0,SUMIFS(Тех_Движение!$G$2:$G$5111,Тех_Движение!$D$2:$D$5111,$C2302,Тех_Движение!$B$2:$B$5111,"&lt;="&amp;L$3)-$F2302)))</f>
        <v>#VALUE!</v>
      </c>
      <c r="M2302" s="21" t="e">
        <f>IF(OR($B2302="",M$3&lt;$D2302+Настройки!$B$7),0,MAX(0,$E2302-MAX(0,SUMIFS(Тех_Движение!$G$2:$G$5111,Тех_Движение!$D$2:$D$5111,$C2302,Тех_Движение!$B$2:$B$5111,"&lt;="&amp;M$3)-$F2302)))</f>
        <v>#VALUE!</v>
      </c>
      <c r="N2302" s="21" t="e">
        <f>IF(OR($B2302="",N$3&lt;$D2302+Настройки!$B$7),0,MAX(0,$E2302-MAX(0,SUMIFS(Тех_Движение!$G$2:$G$5111,Тех_Движение!$D$2:$D$5111,$C2302,Тех_Движение!$B$2:$B$5111,"&lt;="&amp;N$3)-$F2302)))</f>
        <v>#VALUE!</v>
      </c>
      <c r="O2302" s="21" t="e">
        <f>IF(OR($B2302="",O$3&lt;$D2302+Настройки!$B$7),0,MAX(0,$E2302-MAX(0,SUMIFS(Тех_Движение!$G$2:$G$5111,Тех_Движение!$D$2:$D$5111,$C2302,Тех_Движение!$B$2:$B$5111,"&lt;="&amp;O$3)-$F2302)))</f>
        <v>#VALUE!</v>
      </c>
      <c r="P2302" s="21" t="e">
        <f>IF(OR($B2302="",P$3&lt;$D2302+Настройки!$B$7),0,MAX(0,$E2302-MAX(0,SUMIFS(Тех_Движение!$G$2:$G$5111,Тех_Движение!$D$2:$D$5111,$C2302,Тех_Движение!$B$2:$B$5111,"&lt;="&amp;P$3)-$F2302)))</f>
        <v>#VALUE!</v>
      </c>
      <c r="Q2302" s="21" t="e">
        <f>IF(OR($B2302="",Q$3&lt;$D2302+Настройки!$B$7),0,MAX(0,$E2302-MAX(0,SUMIFS(Тех_Движение!$G$2:$G$5111,Тех_Движение!$D$2:$D$5111,$C2302,Тех_Движение!$B$2:$B$5111,"&lt;="&amp;Q$3)-$F2302)))</f>
        <v>#VALUE!</v>
      </c>
      <c r="R2302" s="21" t="str">
        <f t="shared" si="106"/>
        <v/>
      </c>
      <c r="S2302" s="23" t="str">
        <f>IF($B2302="","",VLOOKUP($C2302,Настройки!$A$11:$L$17,9,FALSE))</f>
        <v/>
      </c>
      <c r="T2302" s="23" t="str">
        <f t="shared" si="107"/>
        <v/>
      </c>
    </row>
    <row r="2303" spans="1:20" x14ac:dyDescent="0.3">
      <c r="A2303" s="20">
        <f>Тех_Движение!$A$2300</f>
        <v>2299</v>
      </c>
      <c r="B2303" s="20" t="str">
        <f>IF(Тех_Движение!$F$2300&gt;0,Тех_Движение!$I$2300,"")</f>
        <v/>
      </c>
      <c r="C2303" s="20" t="str">
        <f>IF($B2303="","",Тех_Движение!$D$2300)</f>
        <v/>
      </c>
      <c r="D2303" s="9" t="str">
        <f>IF($B2303="","",Тех_Движение!$B$2300)</f>
        <v/>
      </c>
      <c r="E2303" s="21" t="str">
        <f>IF($B2303="","",Тех_Движение!$F$2300)</f>
        <v/>
      </c>
      <c r="F2303" s="21" t="str">
        <f>IF($B2303="","",SUMIFS($E$5:$E2302,$C$5:$C2302,$C2303))</f>
        <v/>
      </c>
      <c r="G2303" s="21" t="str">
        <f>IF($B2303="","",MAX(0,$E2303-MAX(0,SUMIFS(Тех_Движение!$G$2:$G$5111,Тех_Движение!$D$2:$D$5111,$C2303,Тех_Движение!$B$2:$B$5111,"&lt;="&amp;Настройки!$B$5-1)-$F2303)))</f>
        <v/>
      </c>
      <c r="H2303" s="21" t="str">
        <f>IF($B2303="","",IF(AND($D2303&gt;=Настройки!$B$5,$D2303&lt;=Настройки!$B$6),$E2303,0))</f>
        <v/>
      </c>
      <c r="I2303" s="21" t="str">
        <f t="shared" si="105"/>
        <v/>
      </c>
      <c r="J2303" s="21" t="str">
        <f>IF($B2303="","",MAX(0,$E2303-MAX(0,SUMIFS(Тех_Движение!$G$2:$G$5111,Тех_Движение!$D$2:$D$5111,$C2303,Тех_Движение!$B$2:$B$5111,"&lt;="&amp;Настройки!$B$6)-$F2303)))</f>
        <v/>
      </c>
      <c r="K2303" s="21" t="e">
        <f>IF(OR($B2303="",K$3&lt;$D2303+Настройки!$B$7),0,MAX(0,$E2303-MAX(0,SUMIFS(Тех_Движение!$G$2:$G$5111,Тех_Движение!$D$2:$D$5111,$C2303,Тех_Движение!$B$2:$B$5111,"&lt;="&amp;K$3)-$F2303)))</f>
        <v>#VALUE!</v>
      </c>
      <c r="L2303" s="21" t="e">
        <f>IF(OR($B2303="",L$3&lt;$D2303+Настройки!$B$7),0,MAX(0,$E2303-MAX(0,SUMIFS(Тех_Движение!$G$2:$G$5111,Тех_Движение!$D$2:$D$5111,$C2303,Тех_Движение!$B$2:$B$5111,"&lt;="&amp;L$3)-$F2303)))</f>
        <v>#VALUE!</v>
      </c>
      <c r="M2303" s="21" t="e">
        <f>IF(OR($B2303="",M$3&lt;$D2303+Настройки!$B$7),0,MAX(0,$E2303-MAX(0,SUMIFS(Тех_Движение!$G$2:$G$5111,Тех_Движение!$D$2:$D$5111,$C2303,Тех_Движение!$B$2:$B$5111,"&lt;="&amp;M$3)-$F2303)))</f>
        <v>#VALUE!</v>
      </c>
      <c r="N2303" s="21" t="e">
        <f>IF(OR($B2303="",N$3&lt;$D2303+Настройки!$B$7),0,MAX(0,$E2303-MAX(0,SUMIFS(Тех_Движение!$G$2:$G$5111,Тех_Движение!$D$2:$D$5111,$C2303,Тех_Движение!$B$2:$B$5111,"&lt;="&amp;N$3)-$F2303)))</f>
        <v>#VALUE!</v>
      </c>
      <c r="O2303" s="21" t="e">
        <f>IF(OR($B2303="",O$3&lt;$D2303+Настройки!$B$7),0,MAX(0,$E2303-MAX(0,SUMIFS(Тех_Движение!$G$2:$G$5111,Тех_Движение!$D$2:$D$5111,$C2303,Тех_Движение!$B$2:$B$5111,"&lt;="&amp;O$3)-$F2303)))</f>
        <v>#VALUE!</v>
      </c>
      <c r="P2303" s="21" t="e">
        <f>IF(OR($B2303="",P$3&lt;$D2303+Настройки!$B$7),0,MAX(0,$E2303-MAX(0,SUMIFS(Тех_Движение!$G$2:$G$5111,Тех_Движение!$D$2:$D$5111,$C2303,Тех_Движение!$B$2:$B$5111,"&lt;="&amp;P$3)-$F2303)))</f>
        <v>#VALUE!</v>
      </c>
      <c r="Q2303" s="21" t="e">
        <f>IF(OR($B2303="",Q$3&lt;$D2303+Настройки!$B$7),0,MAX(0,$E2303-MAX(0,SUMIFS(Тех_Движение!$G$2:$G$5111,Тех_Движение!$D$2:$D$5111,$C2303,Тех_Движение!$B$2:$B$5111,"&lt;="&amp;Q$3)-$F2303)))</f>
        <v>#VALUE!</v>
      </c>
      <c r="R2303" s="21" t="str">
        <f t="shared" si="106"/>
        <v/>
      </c>
      <c r="S2303" s="23" t="str">
        <f>IF($B2303="","",VLOOKUP($C2303,Настройки!$A$11:$L$17,9,FALSE))</f>
        <v/>
      </c>
      <c r="T2303" s="23" t="str">
        <f t="shared" si="107"/>
        <v/>
      </c>
    </row>
    <row r="2304" spans="1:20" x14ac:dyDescent="0.3">
      <c r="A2304" s="20">
        <f>Тех_Движение!$A$2301</f>
        <v>2300</v>
      </c>
      <c r="B2304" s="20" t="str">
        <f>IF(Тех_Движение!$F$2301&gt;0,Тех_Движение!$I$2301,"")</f>
        <v/>
      </c>
      <c r="C2304" s="20" t="str">
        <f>IF($B2304="","",Тех_Движение!$D$2301)</f>
        <v/>
      </c>
      <c r="D2304" s="9" t="str">
        <f>IF($B2304="","",Тех_Движение!$B$2301)</f>
        <v/>
      </c>
      <c r="E2304" s="21" t="str">
        <f>IF($B2304="","",Тех_Движение!$F$2301)</f>
        <v/>
      </c>
      <c r="F2304" s="21" t="str">
        <f>IF($B2304="","",SUMIFS($E$5:$E2303,$C$5:$C2303,$C2304))</f>
        <v/>
      </c>
      <c r="G2304" s="21" t="str">
        <f>IF($B2304="","",MAX(0,$E2304-MAX(0,SUMIFS(Тех_Движение!$G$2:$G$5111,Тех_Движение!$D$2:$D$5111,$C2304,Тех_Движение!$B$2:$B$5111,"&lt;="&amp;Настройки!$B$5-1)-$F2304)))</f>
        <v/>
      </c>
      <c r="H2304" s="21" t="str">
        <f>IF($B2304="","",IF(AND($D2304&gt;=Настройки!$B$5,$D2304&lt;=Настройки!$B$6),$E2304,0))</f>
        <v/>
      </c>
      <c r="I2304" s="21" t="str">
        <f t="shared" si="105"/>
        <v/>
      </c>
      <c r="J2304" s="21" t="str">
        <f>IF($B2304="","",MAX(0,$E2304-MAX(0,SUMIFS(Тех_Движение!$G$2:$G$5111,Тех_Движение!$D$2:$D$5111,$C2304,Тех_Движение!$B$2:$B$5111,"&lt;="&amp;Настройки!$B$6)-$F2304)))</f>
        <v/>
      </c>
      <c r="K2304" s="21" t="e">
        <f>IF(OR($B2304="",K$3&lt;$D2304+Настройки!$B$7),0,MAX(0,$E2304-MAX(0,SUMIFS(Тех_Движение!$G$2:$G$5111,Тех_Движение!$D$2:$D$5111,$C2304,Тех_Движение!$B$2:$B$5111,"&lt;="&amp;K$3)-$F2304)))</f>
        <v>#VALUE!</v>
      </c>
      <c r="L2304" s="21" t="e">
        <f>IF(OR($B2304="",L$3&lt;$D2304+Настройки!$B$7),0,MAX(0,$E2304-MAX(0,SUMIFS(Тех_Движение!$G$2:$G$5111,Тех_Движение!$D$2:$D$5111,$C2304,Тех_Движение!$B$2:$B$5111,"&lt;="&amp;L$3)-$F2304)))</f>
        <v>#VALUE!</v>
      </c>
      <c r="M2304" s="21" t="e">
        <f>IF(OR($B2304="",M$3&lt;$D2304+Настройки!$B$7),0,MAX(0,$E2304-MAX(0,SUMIFS(Тех_Движение!$G$2:$G$5111,Тех_Движение!$D$2:$D$5111,$C2304,Тех_Движение!$B$2:$B$5111,"&lt;="&amp;M$3)-$F2304)))</f>
        <v>#VALUE!</v>
      </c>
      <c r="N2304" s="21" t="e">
        <f>IF(OR($B2304="",N$3&lt;$D2304+Настройки!$B$7),0,MAX(0,$E2304-MAX(0,SUMIFS(Тех_Движение!$G$2:$G$5111,Тех_Движение!$D$2:$D$5111,$C2304,Тех_Движение!$B$2:$B$5111,"&lt;="&amp;N$3)-$F2304)))</f>
        <v>#VALUE!</v>
      </c>
      <c r="O2304" s="21" t="e">
        <f>IF(OR($B2304="",O$3&lt;$D2304+Настройки!$B$7),0,MAX(0,$E2304-MAX(0,SUMIFS(Тех_Движение!$G$2:$G$5111,Тех_Движение!$D$2:$D$5111,$C2304,Тех_Движение!$B$2:$B$5111,"&lt;="&amp;O$3)-$F2304)))</f>
        <v>#VALUE!</v>
      </c>
      <c r="P2304" s="21" t="e">
        <f>IF(OR($B2304="",P$3&lt;$D2304+Настройки!$B$7),0,MAX(0,$E2304-MAX(0,SUMIFS(Тех_Движение!$G$2:$G$5111,Тех_Движение!$D$2:$D$5111,$C2304,Тех_Движение!$B$2:$B$5111,"&lt;="&amp;P$3)-$F2304)))</f>
        <v>#VALUE!</v>
      </c>
      <c r="Q2304" s="21" t="e">
        <f>IF(OR($B2304="",Q$3&lt;$D2304+Настройки!$B$7),0,MAX(0,$E2304-MAX(0,SUMIFS(Тех_Движение!$G$2:$G$5111,Тех_Движение!$D$2:$D$5111,$C2304,Тех_Движение!$B$2:$B$5111,"&lt;="&amp;Q$3)-$F2304)))</f>
        <v>#VALUE!</v>
      </c>
      <c r="R2304" s="21" t="str">
        <f t="shared" si="106"/>
        <v/>
      </c>
      <c r="S2304" s="23" t="str">
        <f>IF($B2304="","",VLOOKUP($C2304,Настройки!$A$11:$L$17,9,FALSE))</f>
        <v/>
      </c>
      <c r="T2304" s="23" t="str">
        <f t="shared" si="107"/>
        <v/>
      </c>
    </row>
    <row r="2305" spans="1:20" x14ac:dyDescent="0.3">
      <c r="A2305" s="20">
        <f>Тех_Движение!$A$2302</f>
        <v>2301</v>
      </c>
      <c r="B2305" s="20" t="str">
        <f>IF(Тех_Движение!$F$2302&gt;0,Тех_Движение!$I$2302,"")</f>
        <v/>
      </c>
      <c r="C2305" s="20" t="str">
        <f>IF($B2305="","",Тех_Движение!$D$2302)</f>
        <v/>
      </c>
      <c r="D2305" s="9" t="str">
        <f>IF($B2305="","",Тех_Движение!$B$2302)</f>
        <v/>
      </c>
      <c r="E2305" s="21" t="str">
        <f>IF($B2305="","",Тех_Движение!$F$2302)</f>
        <v/>
      </c>
      <c r="F2305" s="21" t="str">
        <f>IF($B2305="","",SUMIFS($E$5:$E2304,$C$5:$C2304,$C2305))</f>
        <v/>
      </c>
      <c r="G2305" s="21" t="str">
        <f>IF($B2305="","",MAX(0,$E2305-MAX(0,SUMIFS(Тех_Движение!$G$2:$G$5111,Тех_Движение!$D$2:$D$5111,$C2305,Тех_Движение!$B$2:$B$5111,"&lt;="&amp;Настройки!$B$5-1)-$F2305)))</f>
        <v/>
      </c>
      <c r="H2305" s="21" t="str">
        <f>IF($B2305="","",IF(AND($D2305&gt;=Настройки!$B$5,$D2305&lt;=Настройки!$B$6),$E2305,0))</f>
        <v/>
      </c>
      <c r="I2305" s="21" t="str">
        <f t="shared" si="105"/>
        <v/>
      </c>
      <c r="J2305" s="21" t="str">
        <f>IF($B2305="","",MAX(0,$E2305-MAX(0,SUMIFS(Тех_Движение!$G$2:$G$5111,Тех_Движение!$D$2:$D$5111,$C2305,Тех_Движение!$B$2:$B$5111,"&lt;="&amp;Настройки!$B$6)-$F2305)))</f>
        <v/>
      </c>
      <c r="K2305" s="21" t="e">
        <f>IF(OR($B2305="",K$3&lt;$D2305+Настройки!$B$7),0,MAX(0,$E2305-MAX(0,SUMIFS(Тех_Движение!$G$2:$G$5111,Тех_Движение!$D$2:$D$5111,$C2305,Тех_Движение!$B$2:$B$5111,"&lt;="&amp;K$3)-$F2305)))</f>
        <v>#VALUE!</v>
      </c>
      <c r="L2305" s="21" t="e">
        <f>IF(OR($B2305="",L$3&lt;$D2305+Настройки!$B$7),0,MAX(0,$E2305-MAX(0,SUMIFS(Тех_Движение!$G$2:$G$5111,Тех_Движение!$D$2:$D$5111,$C2305,Тех_Движение!$B$2:$B$5111,"&lt;="&amp;L$3)-$F2305)))</f>
        <v>#VALUE!</v>
      </c>
      <c r="M2305" s="21" t="e">
        <f>IF(OR($B2305="",M$3&lt;$D2305+Настройки!$B$7),0,MAX(0,$E2305-MAX(0,SUMIFS(Тех_Движение!$G$2:$G$5111,Тех_Движение!$D$2:$D$5111,$C2305,Тех_Движение!$B$2:$B$5111,"&lt;="&amp;M$3)-$F2305)))</f>
        <v>#VALUE!</v>
      </c>
      <c r="N2305" s="21" t="e">
        <f>IF(OR($B2305="",N$3&lt;$D2305+Настройки!$B$7),0,MAX(0,$E2305-MAX(0,SUMIFS(Тех_Движение!$G$2:$G$5111,Тех_Движение!$D$2:$D$5111,$C2305,Тех_Движение!$B$2:$B$5111,"&lt;="&amp;N$3)-$F2305)))</f>
        <v>#VALUE!</v>
      </c>
      <c r="O2305" s="21" t="e">
        <f>IF(OR($B2305="",O$3&lt;$D2305+Настройки!$B$7),0,MAX(0,$E2305-MAX(0,SUMIFS(Тех_Движение!$G$2:$G$5111,Тех_Движение!$D$2:$D$5111,$C2305,Тех_Движение!$B$2:$B$5111,"&lt;="&amp;O$3)-$F2305)))</f>
        <v>#VALUE!</v>
      </c>
      <c r="P2305" s="21" t="e">
        <f>IF(OR($B2305="",P$3&lt;$D2305+Настройки!$B$7),0,MAX(0,$E2305-MAX(0,SUMIFS(Тех_Движение!$G$2:$G$5111,Тех_Движение!$D$2:$D$5111,$C2305,Тех_Движение!$B$2:$B$5111,"&lt;="&amp;P$3)-$F2305)))</f>
        <v>#VALUE!</v>
      </c>
      <c r="Q2305" s="21" t="e">
        <f>IF(OR($B2305="",Q$3&lt;$D2305+Настройки!$B$7),0,MAX(0,$E2305-MAX(0,SUMIFS(Тех_Движение!$G$2:$G$5111,Тех_Движение!$D$2:$D$5111,$C2305,Тех_Движение!$B$2:$B$5111,"&lt;="&amp;Q$3)-$F2305)))</f>
        <v>#VALUE!</v>
      </c>
      <c r="R2305" s="21" t="str">
        <f t="shared" si="106"/>
        <v/>
      </c>
      <c r="S2305" s="23" t="str">
        <f>IF($B2305="","",VLOOKUP($C2305,Настройки!$A$11:$L$17,9,FALSE))</f>
        <v/>
      </c>
      <c r="T2305" s="23" t="str">
        <f t="shared" si="107"/>
        <v/>
      </c>
    </row>
    <row r="2306" spans="1:20" x14ac:dyDescent="0.3">
      <c r="A2306" s="20">
        <f>Тех_Движение!$A$2303</f>
        <v>2302</v>
      </c>
      <c r="B2306" s="20" t="str">
        <f>IF(Тех_Движение!$F$2303&gt;0,Тех_Движение!$I$2303,"")</f>
        <v/>
      </c>
      <c r="C2306" s="20" t="str">
        <f>IF($B2306="","",Тех_Движение!$D$2303)</f>
        <v/>
      </c>
      <c r="D2306" s="9" t="str">
        <f>IF($B2306="","",Тех_Движение!$B$2303)</f>
        <v/>
      </c>
      <c r="E2306" s="21" t="str">
        <f>IF($B2306="","",Тех_Движение!$F$2303)</f>
        <v/>
      </c>
      <c r="F2306" s="21" t="str">
        <f>IF($B2306="","",SUMIFS($E$5:$E2305,$C$5:$C2305,$C2306))</f>
        <v/>
      </c>
      <c r="G2306" s="21" t="str">
        <f>IF($B2306="","",MAX(0,$E2306-MAX(0,SUMIFS(Тех_Движение!$G$2:$G$5111,Тех_Движение!$D$2:$D$5111,$C2306,Тех_Движение!$B$2:$B$5111,"&lt;="&amp;Настройки!$B$5-1)-$F2306)))</f>
        <v/>
      </c>
      <c r="H2306" s="21" t="str">
        <f>IF($B2306="","",IF(AND($D2306&gt;=Настройки!$B$5,$D2306&lt;=Настройки!$B$6),$E2306,0))</f>
        <v/>
      </c>
      <c r="I2306" s="21" t="str">
        <f t="shared" si="105"/>
        <v/>
      </c>
      <c r="J2306" s="21" t="str">
        <f>IF($B2306="","",MAX(0,$E2306-MAX(0,SUMIFS(Тех_Движение!$G$2:$G$5111,Тех_Движение!$D$2:$D$5111,$C2306,Тех_Движение!$B$2:$B$5111,"&lt;="&amp;Настройки!$B$6)-$F2306)))</f>
        <v/>
      </c>
      <c r="K2306" s="21" t="e">
        <f>IF(OR($B2306="",K$3&lt;$D2306+Настройки!$B$7),0,MAX(0,$E2306-MAX(0,SUMIFS(Тех_Движение!$G$2:$G$5111,Тех_Движение!$D$2:$D$5111,$C2306,Тех_Движение!$B$2:$B$5111,"&lt;="&amp;K$3)-$F2306)))</f>
        <v>#VALUE!</v>
      </c>
      <c r="L2306" s="21" t="e">
        <f>IF(OR($B2306="",L$3&lt;$D2306+Настройки!$B$7),0,MAX(0,$E2306-MAX(0,SUMIFS(Тех_Движение!$G$2:$G$5111,Тех_Движение!$D$2:$D$5111,$C2306,Тех_Движение!$B$2:$B$5111,"&lt;="&amp;L$3)-$F2306)))</f>
        <v>#VALUE!</v>
      </c>
      <c r="M2306" s="21" t="e">
        <f>IF(OR($B2306="",M$3&lt;$D2306+Настройки!$B$7),0,MAX(0,$E2306-MAX(0,SUMIFS(Тех_Движение!$G$2:$G$5111,Тех_Движение!$D$2:$D$5111,$C2306,Тех_Движение!$B$2:$B$5111,"&lt;="&amp;M$3)-$F2306)))</f>
        <v>#VALUE!</v>
      </c>
      <c r="N2306" s="21" t="e">
        <f>IF(OR($B2306="",N$3&lt;$D2306+Настройки!$B$7),0,MAX(0,$E2306-MAX(0,SUMIFS(Тех_Движение!$G$2:$G$5111,Тех_Движение!$D$2:$D$5111,$C2306,Тех_Движение!$B$2:$B$5111,"&lt;="&amp;N$3)-$F2306)))</f>
        <v>#VALUE!</v>
      </c>
      <c r="O2306" s="21" t="e">
        <f>IF(OR($B2306="",O$3&lt;$D2306+Настройки!$B$7),0,MAX(0,$E2306-MAX(0,SUMIFS(Тех_Движение!$G$2:$G$5111,Тех_Движение!$D$2:$D$5111,$C2306,Тех_Движение!$B$2:$B$5111,"&lt;="&amp;O$3)-$F2306)))</f>
        <v>#VALUE!</v>
      </c>
      <c r="P2306" s="21" t="e">
        <f>IF(OR($B2306="",P$3&lt;$D2306+Настройки!$B$7),0,MAX(0,$E2306-MAX(0,SUMIFS(Тех_Движение!$G$2:$G$5111,Тех_Движение!$D$2:$D$5111,$C2306,Тех_Движение!$B$2:$B$5111,"&lt;="&amp;P$3)-$F2306)))</f>
        <v>#VALUE!</v>
      </c>
      <c r="Q2306" s="21" t="e">
        <f>IF(OR($B2306="",Q$3&lt;$D2306+Настройки!$B$7),0,MAX(0,$E2306-MAX(0,SUMIFS(Тех_Движение!$G$2:$G$5111,Тех_Движение!$D$2:$D$5111,$C2306,Тех_Движение!$B$2:$B$5111,"&lt;="&amp;Q$3)-$F2306)))</f>
        <v>#VALUE!</v>
      </c>
      <c r="R2306" s="21" t="str">
        <f t="shared" si="106"/>
        <v/>
      </c>
      <c r="S2306" s="23" t="str">
        <f>IF($B2306="","",VLOOKUP($C2306,Настройки!$A$11:$L$17,9,FALSE))</f>
        <v/>
      </c>
      <c r="T2306" s="23" t="str">
        <f t="shared" si="107"/>
        <v/>
      </c>
    </row>
    <row r="2307" spans="1:20" x14ac:dyDescent="0.3">
      <c r="A2307" s="20">
        <f>Тех_Движение!$A$2304</f>
        <v>2303</v>
      </c>
      <c r="B2307" s="20" t="str">
        <f>IF(Тех_Движение!$F$2304&gt;0,Тех_Движение!$I$2304,"")</f>
        <v/>
      </c>
      <c r="C2307" s="20" t="str">
        <f>IF($B2307="","",Тех_Движение!$D$2304)</f>
        <v/>
      </c>
      <c r="D2307" s="9" t="str">
        <f>IF($B2307="","",Тех_Движение!$B$2304)</f>
        <v/>
      </c>
      <c r="E2307" s="21" t="str">
        <f>IF($B2307="","",Тех_Движение!$F$2304)</f>
        <v/>
      </c>
      <c r="F2307" s="21" t="str">
        <f>IF($B2307="","",SUMIFS($E$5:$E2306,$C$5:$C2306,$C2307))</f>
        <v/>
      </c>
      <c r="G2307" s="21" t="str">
        <f>IF($B2307="","",MAX(0,$E2307-MAX(0,SUMIFS(Тех_Движение!$G$2:$G$5111,Тех_Движение!$D$2:$D$5111,$C2307,Тех_Движение!$B$2:$B$5111,"&lt;="&amp;Настройки!$B$5-1)-$F2307)))</f>
        <v/>
      </c>
      <c r="H2307" s="21" t="str">
        <f>IF($B2307="","",IF(AND($D2307&gt;=Настройки!$B$5,$D2307&lt;=Настройки!$B$6),$E2307,0))</f>
        <v/>
      </c>
      <c r="I2307" s="21" t="str">
        <f t="shared" si="105"/>
        <v/>
      </c>
      <c r="J2307" s="21" t="str">
        <f>IF($B2307="","",MAX(0,$E2307-MAX(0,SUMIFS(Тех_Движение!$G$2:$G$5111,Тех_Движение!$D$2:$D$5111,$C2307,Тех_Движение!$B$2:$B$5111,"&lt;="&amp;Настройки!$B$6)-$F2307)))</f>
        <v/>
      </c>
      <c r="K2307" s="21" t="e">
        <f>IF(OR($B2307="",K$3&lt;$D2307+Настройки!$B$7),0,MAX(0,$E2307-MAX(0,SUMIFS(Тех_Движение!$G$2:$G$5111,Тех_Движение!$D$2:$D$5111,$C2307,Тех_Движение!$B$2:$B$5111,"&lt;="&amp;K$3)-$F2307)))</f>
        <v>#VALUE!</v>
      </c>
      <c r="L2307" s="21" t="e">
        <f>IF(OR($B2307="",L$3&lt;$D2307+Настройки!$B$7),0,MAX(0,$E2307-MAX(0,SUMIFS(Тех_Движение!$G$2:$G$5111,Тех_Движение!$D$2:$D$5111,$C2307,Тех_Движение!$B$2:$B$5111,"&lt;="&amp;L$3)-$F2307)))</f>
        <v>#VALUE!</v>
      </c>
      <c r="M2307" s="21" t="e">
        <f>IF(OR($B2307="",M$3&lt;$D2307+Настройки!$B$7),0,MAX(0,$E2307-MAX(0,SUMIFS(Тех_Движение!$G$2:$G$5111,Тех_Движение!$D$2:$D$5111,$C2307,Тех_Движение!$B$2:$B$5111,"&lt;="&amp;M$3)-$F2307)))</f>
        <v>#VALUE!</v>
      </c>
      <c r="N2307" s="21" t="e">
        <f>IF(OR($B2307="",N$3&lt;$D2307+Настройки!$B$7),0,MAX(0,$E2307-MAX(0,SUMIFS(Тех_Движение!$G$2:$G$5111,Тех_Движение!$D$2:$D$5111,$C2307,Тех_Движение!$B$2:$B$5111,"&lt;="&amp;N$3)-$F2307)))</f>
        <v>#VALUE!</v>
      </c>
      <c r="O2307" s="21" t="e">
        <f>IF(OR($B2307="",O$3&lt;$D2307+Настройки!$B$7),0,MAX(0,$E2307-MAX(0,SUMIFS(Тех_Движение!$G$2:$G$5111,Тех_Движение!$D$2:$D$5111,$C2307,Тех_Движение!$B$2:$B$5111,"&lt;="&amp;O$3)-$F2307)))</f>
        <v>#VALUE!</v>
      </c>
      <c r="P2307" s="21" t="e">
        <f>IF(OR($B2307="",P$3&lt;$D2307+Настройки!$B$7),0,MAX(0,$E2307-MAX(0,SUMIFS(Тех_Движение!$G$2:$G$5111,Тех_Движение!$D$2:$D$5111,$C2307,Тех_Движение!$B$2:$B$5111,"&lt;="&amp;P$3)-$F2307)))</f>
        <v>#VALUE!</v>
      </c>
      <c r="Q2307" s="21" t="e">
        <f>IF(OR($B2307="",Q$3&lt;$D2307+Настройки!$B$7),0,MAX(0,$E2307-MAX(0,SUMIFS(Тех_Движение!$G$2:$G$5111,Тех_Движение!$D$2:$D$5111,$C2307,Тех_Движение!$B$2:$B$5111,"&lt;="&amp;Q$3)-$F2307)))</f>
        <v>#VALUE!</v>
      </c>
      <c r="R2307" s="21" t="str">
        <f t="shared" si="106"/>
        <v/>
      </c>
      <c r="S2307" s="23" t="str">
        <f>IF($B2307="","",VLOOKUP($C2307,Настройки!$A$11:$L$17,9,FALSE))</f>
        <v/>
      </c>
      <c r="T2307" s="23" t="str">
        <f t="shared" si="107"/>
        <v/>
      </c>
    </row>
    <row r="2308" spans="1:20" x14ac:dyDescent="0.3">
      <c r="A2308" s="20">
        <f>Тех_Движение!$A$2305</f>
        <v>2304</v>
      </c>
      <c r="B2308" s="20" t="str">
        <f>IF(Тех_Движение!$F$2305&gt;0,Тех_Движение!$I$2305,"")</f>
        <v/>
      </c>
      <c r="C2308" s="20" t="str">
        <f>IF($B2308="","",Тех_Движение!$D$2305)</f>
        <v/>
      </c>
      <c r="D2308" s="9" t="str">
        <f>IF($B2308="","",Тех_Движение!$B$2305)</f>
        <v/>
      </c>
      <c r="E2308" s="21" t="str">
        <f>IF($B2308="","",Тех_Движение!$F$2305)</f>
        <v/>
      </c>
      <c r="F2308" s="21" t="str">
        <f>IF($B2308="","",SUMIFS($E$5:$E2307,$C$5:$C2307,$C2308))</f>
        <v/>
      </c>
      <c r="G2308" s="21" t="str">
        <f>IF($B2308="","",MAX(0,$E2308-MAX(0,SUMIFS(Тех_Движение!$G$2:$G$5111,Тех_Движение!$D$2:$D$5111,$C2308,Тех_Движение!$B$2:$B$5111,"&lt;="&amp;Настройки!$B$5-1)-$F2308)))</f>
        <v/>
      </c>
      <c r="H2308" s="21" t="str">
        <f>IF($B2308="","",IF(AND($D2308&gt;=Настройки!$B$5,$D2308&lt;=Настройки!$B$6),$E2308,0))</f>
        <v/>
      </c>
      <c r="I2308" s="21" t="str">
        <f t="shared" si="105"/>
        <v/>
      </c>
      <c r="J2308" s="21" t="str">
        <f>IF($B2308="","",MAX(0,$E2308-MAX(0,SUMIFS(Тех_Движение!$G$2:$G$5111,Тех_Движение!$D$2:$D$5111,$C2308,Тех_Движение!$B$2:$B$5111,"&lt;="&amp;Настройки!$B$6)-$F2308)))</f>
        <v/>
      </c>
      <c r="K2308" s="21" t="e">
        <f>IF(OR($B2308="",K$3&lt;$D2308+Настройки!$B$7),0,MAX(0,$E2308-MAX(0,SUMIFS(Тех_Движение!$G$2:$G$5111,Тех_Движение!$D$2:$D$5111,$C2308,Тех_Движение!$B$2:$B$5111,"&lt;="&amp;K$3)-$F2308)))</f>
        <v>#VALUE!</v>
      </c>
      <c r="L2308" s="21" t="e">
        <f>IF(OR($B2308="",L$3&lt;$D2308+Настройки!$B$7),0,MAX(0,$E2308-MAX(0,SUMIFS(Тех_Движение!$G$2:$G$5111,Тех_Движение!$D$2:$D$5111,$C2308,Тех_Движение!$B$2:$B$5111,"&lt;="&amp;L$3)-$F2308)))</f>
        <v>#VALUE!</v>
      </c>
      <c r="M2308" s="21" t="e">
        <f>IF(OR($B2308="",M$3&lt;$D2308+Настройки!$B$7),0,MAX(0,$E2308-MAX(0,SUMIFS(Тех_Движение!$G$2:$G$5111,Тех_Движение!$D$2:$D$5111,$C2308,Тех_Движение!$B$2:$B$5111,"&lt;="&amp;M$3)-$F2308)))</f>
        <v>#VALUE!</v>
      </c>
      <c r="N2308" s="21" t="e">
        <f>IF(OR($B2308="",N$3&lt;$D2308+Настройки!$B$7),0,MAX(0,$E2308-MAX(0,SUMIFS(Тех_Движение!$G$2:$G$5111,Тех_Движение!$D$2:$D$5111,$C2308,Тех_Движение!$B$2:$B$5111,"&lt;="&amp;N$3)-$F2308)))</f>
        <v>#VALUE!</v>
      </c>
      <c r="O2308" s="21" t="e">
        <f>IF(OR($B2308="",O$3&lt;$D2308+Настройки!$B$7),0,MAX(0,$E2308-MAX(0,SUMIFS(Тех_Движение!$G$2:$G$5111,Тех_Движение!$D$2:$D$5111,$C2308,Тех_Движение!$B$2:$B$5111,"&lt;="&amp;O$3)-$F2308)))</f>
        <v>#VALUE!</v>
      </c>
      <c r="P2308" s="21" t="e">
        <f>IF(OR($B2308="",P$3&lt;$D2308+Настройки!$B$7),0,MAX(0,$E2308-MAX(0,SUMIFS(Тех_Движение!$G$2:$G$5111,Тех_Движение!$D$2:$D$5111,$C2308,Тех_Движение!$B$2:$B$5111,"&lt;="&amp;P$3)-$F2308)))</f>
        <v>#VALUE!</v>
      </c>
      <c r="Q2308" s="21" t="e">
        <f>IF(OR($B2308="",Q$3&lt;$D2308+Настройки!$B$7),0,MAX(0,$E2308-MAX(0,SUMIFS(Тех_Движение!$G$2:$G$5111,Тех_Движение!$D$2:$D$5111,$C2308,Тех_Движение!$B$2:$B$5111,"&lt;="&amp;Q$3)-$F2308)))</f>
        <v>#VALUE!</v>
      </c>
      <c r="R2308" s="21" t="str">
        <f t="shared" si="106"/>
        <v/>
      </c>
      <c r="S2308" s="23" t="str">
        <f>IF($B2308="","",VLOOKUP($C2308,Настройки!$A$11:$L$17,9,FALSE))</f>
        <v/>
      </c>
      <c r="T2308" s="23" t="str">
        <f t="shared" si="107"/>
        <v/>
      </c>
    </row>
    <row r="2309" spans="1:20" x14ac:dyDescent="0.3">
      <c r="A2309" s="20">
        <f>Тех_Движение!$A$2306</f>
        <v>2305</v>
      </c>
      <c r="B2309" s="20" t="str">
        <f>IF(Тех_Движение!$F$2306&gt;0,Тех_Движение!$I$2306,"")</f>
        <v/>
      </c>
      <c r="C2309" s="20" t="str">
        <f>IF($B2309="","",Тех_Движение!$D$2306)</f>
        <v/>
      </c>
      <c r="D2309" s="9" t="str">
        <f>IF($B2309="","",Тех_Движение!$B$2306)</f>
        <v/>
      </c>
      <c r="E2309" s="21" t="str">
        <f>IF($B2309="","",Тех_Движение!$F$2306)</f>
        <v/>
      </c>
      <c r="F2309" s="21" t="str">
        <f>IF($B2309="","",SUMIFS($E$5:$E2308,$C$5:$C2308,$C2309))</f>
        <v/>
      </c>
      <c r="G2309" s="21" t="str">
        <f>IF($B2309="","",MAX(0,$E2309-MAX(0,SUMIFS(Тех_Движение!$G$2:$G$5111,Тех_Движение!$D$2:$D$5111,$C2309,Тех_Движение!$B$2:$B$5111,"&lt;="&amp;Настройки!$B$5-1)-$F2309)))</f>
        <v/>
      </c>
      <c r="H2309" s="21" t="str">
        <f>IF($B2309="","",IF(AND($D2309&gt;=Настройки!$B$5,$D2309&lt;=Настройки!$B$6),$E2309,0))</f>
        <v/>
      </c>
      <c r="I2309" s="21" t="str">
        <f t="shared" ref="I2309:I2372" si="108">IF($B2309="","",$G2309+$H2309-$J2309)</f>
        <v/>
      </c>
      <c r="J2309" s="21" t="str">
        <f>IF($B2309="","",MAX(0,$E2309-MAX(0,SUMIFS(Тех_Движение!$G$2:$G$5111,Тех_Движение!$D$2:$D$5111,$C2309,Тех_Движение!$B$2:$B$5111,"&lt;="&amp;Настройки!$B$6)-$F2309)))</f>
        <v/>
      </c>
      <c r="K2309" s="21" t="e">
        <f>IF(OR($B2309="",K$3&lt;$D2309+Настройки!$B$7),0,MAX(0,$E2309-MAX(0,SUMIFS(Тех_Движение!$G$2:$G$5111,Тех_Движение!$D$2:$D$5111,$C2309,Тех_Движение!$B$2:$B$5111,"&lt;="&amp;K$3)-$F2309)))</f>
        <v>#VALUE!</v>
      </c>
      <c r="L2309" s="21" t="e">
        <f>IF(OR($B2309="",L$3&lt;$D2309+Настройки!$B$7),0,MAX(0,$E2309-MAX(0,SUMIFS(Тех_Движение!$G$2:$G$5111,Тех_Движение!$D$2:$D$5111,$C2309,Тех_Движение!$B$2:$B$5111,"&lt;="&amp;L$3)-$F2309)))</f>
        <v>#VALUE!</v>
      </c>
      <c r="M2309" s="21" t="e">
        <f>IF(OR($B2309="",M$3&lt;$D2309+Настройки!$B$7),0,MAX(0,$E2309-MAX(0,SUMIFS(Тех_Движение!$G$2:$G$5111,Тех_Движение!$D$2:$D$5111,$C2309,Тех_Движение!$B$2:$B$5111,"&lt;="&amp;M$3)-$F2309)))</f>
        <v>#VALUE!</v>
      </c>
      <c r="N2309" s="21" t="e">
        <f>IF(OR($B2309="",N$3&lt;$D2309+Настройки!$B$7),0,MAX(0,$E2309-MAX(0,SUMIFS(Тех_Движение!$G$2:$G$5111,Тех_Движение!$D$2:$D$5111,$C2309,Тех_Движение!$B$2:$B$5111,"&lt;="&amp;N$3)-$F2309)))</f>
        <v>#VALUE!</v>
      </c>
      <c r="O2309" s="21" t="e">
        <f>IF(OR($B2309="",O$3&lt;$D2309+Настройки!$B$7),0,MAX(0,$E2309-MAX(0,SUMIFS(Тех_Движение!$G$2:$G$5111,Тех_Движение!$D$2:$D$5111,$C2309,Тех_Движение!$B$2:$B$5111,"&lt;="&amp;O$3)-$F2309)))</f>
        <v>#VALUE!</v>
      </c>
      <c r="P2309" s="21" t="e">
        <f>IF(OR($B2309="",P$3&lt;$D2309+Настройки!$B$7),0,MAX(0,$E2309-MAX(0,SUMIFS(Тех_Движение!$G$2:$G$5111,Тех_Движение!$D$2:$D$5111,$C2309,Тех_Движение!$B$2:$B$5111,"&lt;="&amp;P$3)-$F2309)))</f>
        <v>#VALUE!</v>
      </c>
      <c r="Q2309" s="21" t="e">
        <f>IF(OR($B2309="",Q$3&lt;$D2309+Настройки!$B$7),0,MAX(0,$E2309-MAX(0,SUMIFS(Тех_Движение!$G$2:$G$5111,Тех_Движение!$D$2:$D$5111,$C2309,Тех_Движение!$B$2:$B$5111,"&lt;="&amp;Q$3)-$F2309)))</f>
        <v>#VALUE!</v>
      </c>
      <c r="R2309" s="21" t="str">
        <f t="shared" ref="R2309:R2372" si="109">IF($B2309="","",SUM($K2309:$Q2309))</f>
        <v/>
      </c>
      <c r="S2309" s="23" t="str">
        <f>IF($B2309="","",VLOOKUP($C2309,Настройки!$A$11:$L$17,9,FALSE))</f>
        <v/>
      </c>
      <c r="T2309" s="23" t="str">
        <f t="shared" ref="T2309:T2372" si="110">IF($B2309="","",$R2309*$S2309)</f>
        <v/>
      </c>
    </row>
    <row r="2310" spans="1:20" x14ac:dyDescent="0.3">
      <c r="A2310" s="20">
        <f>Тех_Движение!$A$2307</f>
        <v>2306</v>
      </c>
      <c r="B2310" s="20" t="str">
        <f>IF(Тех_Движение!$F$2307&gt;0,Тех_Движение!$I$2307,"")</f>
        <v/>
      </c>
      <c r="C2310" s="20" t="str">
        <f>IF($B2310="","",Тех_Движение!$D$2307)</f>
        <v/>
      </c>
      <c r="D2310" s="9" t="str">
        <f>IF($B2310="","",Тех_Движение!$B$2307)</f>
        <v/>
      </c>
      <c r="E2310" s="21" t="str">
        <f>IF($B2310="","",Тех_Движение!$F$2307)</f>
        <v/>
      </c>
      <c r="F2310" s="21" t="str">
        <f>IF($B2310="","",SUMIFS($E$5:$E2309,$C$5:$C2309,$C2310))</f>
        <v/>
      </c>
      <c r="G2310" s="21" t="str">
        <f>IF($B2310="","",MAX(0,$E2310-MAX(0,SUMIFS(Тех_Движение!$G$2:$G$5111,Тех_Движение!$D$2:$D$5111,$C2310,Тех_Движение!$B$2:$B$5111,"&lt;="&amp;Настройки!$B$5-1)-$F2310)))</f>
        <v/>
      </c>
      <c r="H2310" s="21" t="str">
        <f>IF($B2310="","",IF(AND($D2310&gt;=Настройки!$B$5,$D2310&lt;=Настройки!$B$6),$E2310,0))</f>
        <v/>
      </c>
      <c r="I2310" s="21" t="str">
        <f t="shared" si="108"/>
        <v/>
      </c>
      <c r="J2310" s="21" t="str">
        <f>IF($B2310="","",MAX(0,$E2310-MAX(0,SUMIFS(Тех_Движение!$G$2:$G$5111,Тех_Движение!$D$2:$D$5111,$C2310,Тех_Движение!$B$2:$B$5111,"&lt;="&amp;Настройки!$B$6)-$F2310)))</f>
        <v/>
      </c>
      <c r="K2310" s="21" t="e">
        <f>IF(OR($B2310="",K$3&lt;$D2310+Настройки!$B$7),0,MAX(0,$E2310-MAX(0,SUMIFS(Тех_Движение!$G$2:$G$5111,Тех_Движение!$D$2:$D$5111,$C2310,Тех_Движение!$B$2:$B$5111,"&lt;="&amp;K$3)-$F2310)))</f>
        <v>#VALUE!</v>
      </c>
      <c r="L2310" s="21" t="e">
        <f>IF(OR($B2310="",L$3&lt;$D2310+Настройки!$B$7),0,MAX(0,$E2310-MAX(0,SUMIFS(Тех_Движение!$G$2:$G$5111,Тех_Движение!$D$2:$D$5111,$C2310,Тех_Движение!$B$2:$B$5111,"&lt;="&amp;L$3)-$F2310)))</f>
        <v>#VALUE!</v>
      </c>
      <c r="M2310" s="21" t="e">
        <f>IF(OR($B2310="",M$3&lt;$D2310+Настройки!$B$7),0,MAX(0,$E2310-MAX(0,SUMIFS(Тех_Движение!$G$2:$G$5111,Тех_Движение!$D$2:$D$5111,$C2310,Тех_Движение!$B$2:$B$5111,"&lt;="&amp;M$3)-$F2310)))</f>
        <v>#VALUE!</v>
      </c>
      <c r="N2310" s="21" t="e">
        <f>IF(OR($B2310="",N$3&lt;$D2310+Настройки!$B$7),0,MAX(0,$E2310-MAX(0,SUMIFS(Тех_Движение!$G$2:$G$5111,Тех_Движение!$D$2:$D$5111,$C2310,Тех_Движение!$B$2:$B$5111,"&lt;="&amp;N$3)-$F2310)))</f>
        <v>#VALUE!</v>
      </c>
      <c r="O2310" s="21" t="e">
        <f>IF(OR($B2310="",O$3&lt;$D2310+Настройки!$B$7),0,MAX(0,$E2310-MAX(0,SUMIFS(Тех_Движение!$G$2:$G$5111,Тех_Движение!$D$2:$D$5111,$C2310,Тех_Движение!$B$2:$B$5111,"&lt;="&amp;O$3)-$F2310)))</f>
        <v>#VALUE!</v>
      </c>
      <c r="P2310" s="21" t="e">
        <f>IF(OR($B2310="",P$3&lt;$D2310+Настройки!$B$7),0,MAX(0,$E2310-MAX(0,SUMIFS(Тех_Движение!$G$2:$G$5111,Тех_Движение!$D$2:$D$5111,$C2310,Тех_Движение!$B$2:$B$5111,"&lt;="&amp;P$3)-$F2310)))</f>
        <v>#VALUE!</v>
      </c>
      <c r="Q2310" s="21" t="e">
        <f>IF(OR($B2310="",Q$3&lt;$D2310+Настройки!$B$7),0,MAX(0,$E2310-MAX(0,SUMIFS(Тех_Движение!$G$2:$G$5111,Тех_Движение!$D$2:$D$5111,$C2310,Тех_Движение!$B$2:$B$5111,"&lt;="&amp;Q$3)-$F2310)))</f>
        <v>#VALUE!</v>
      </c>
      <c r="R2310" s="21" t="str">
        <f t="shared" si="109"/>
        <v/>
      </c>
      <c r="S2310" s="23" t="str">
        <f>IF($B2310="","",VLOOKUP($C2310,Настройки!$A$11:$L$17,9,FALSE))</f>
        <v/>
      </c>
      <c r="T2310" s="23" t="str">
        <f t="shared" si="110"/>
        <v/>
      </c>
    </row>
    <row r="2311" spans="1:20" x14ac:dyDescent="0.3">
      <c r="A2311" s="20">
        <f>Тех_Движение!$A$2308</f>
        <v>2307</v>
      </c>
      <c r="B2311" s="20" t="str">
        <f>IF(Тех_Движение!$F$2308&gt;0,Тех_Движение!$I$2308,"")</f>
        <v/>
      </c>
      <c r="C2311" s="20" t="str">
        <f>IF($B2311="","",Тех_Движение!$D$2308)</f>
        <v/>
      </c>
      <c r="D2311" s="9" t="str">
        <f>IF($B2311="","",Тех_Движение!$B$2308)</f>
        <v/>
      </c>
      <c r="E2311" s="21" t="str">
        <f>IF($B2311="","",Тех_Движение!$F$2308)</f>
        <v/>
      </c>
      <c r="F2311" s="21" t="str">
        <f>IF($B2311="","",SUMIFS($E$5:$E2310,$C$5:$C2310,$C2311))</f>
        <v/>
      </c>
      <c r="G2311" s="21" t="str">
        <f>IF($B2311="","",MAX(0,$E2311-MAX(0,SUMIFS(Тех_Движение!$G$2:$G$5111,Тех_Движение!$D$2:$D$5111,$C2311,Тех_Движение!$B$2:$B$5111,"&lt;="&amp;Настройки!$B$5-1)-$F2311)))</f>
        <v/>
      </c>
      <c r="H2311" s="21" t="str">
        <f>IF($B2311="","",IF(AND($D2311&gt;=Настройки!$B$5,$D2311&lt;=Настройки!$B$6),$E2311,0))</f>
        <v/>
      </c>
      <c r="I2311" s="21" t="str">
        <f t="shared" si="108"/>
        <v/>
      </c>
      <c r="J2311" s="21" t="str">
        <f>IF($B2311="","",MAX(0,$E2311-MAX(0,SUMIFS(Тех_Движение!$G$2:$G$5111,Тех_Движение!$D$2:$D$5111,$C2311,Тех_Движение!$B$2:$B$5111,"&lt;="&amp;Настройки!$B$6)-$F2311)))</f>
        <v/>
      </c>
      <c r="K2311" s="21" t="e">
        <f>IF(OR($B2311="",K$3&lt;$D2311+Настройки!$B$7),0,MAX(0,$E2311-MAX(0,SUMIFS(Тех_Движение!$G$2:$G$5111,Тех_Движение!$D$2:$D$5111,$C2311,Тех_Движение!$B$2:$B$5111,"&lt;="&amp;K$3)-$F2311)))</f>
        <v>#VALUE!</v>
      </c>
      <c r="L2311" s="21" t="e">
        <f>IF(OR($B2311="",L$3&lt;$D2311+Настройки!$B$7),0,MAX(0,$E2311-MAX(0,SUMIFS(Тех_Движение!$G$2:$G$5111,Тех_Движение!$D$2:$D$5111,$C2311,Тех_Движение!$B$2:$B$5111,"&lt;="&amp;L$3)-$F2311)))</f>
        <v>#VALUE!</v>
      </c>
      <c r="M2311" s="21" t="e">
        <f>IF(OR($B2311="",M$3&lt;$D2311+Настройки!$B$7),0,MAX(0,$E2311-MAX(0,SUMIFS(Тех_Движение!$G$2:$G$5111,Тех_Движение!$D$2:$D$5111,$C2311,Тех_Движение!$B$2:$B$5111,"&lt;="&amp;M$3)-$F2311)))</f>
        <v>#VALUE!</v>
      </c>
      <c r="N2311" s="21" t="e">
        <f>IF(OR($B2311="",N$3&lt;$D2311+Настройки!$B$7),0,MAX(0,$E2311-MAX(0,SUMIFS(Тех_Движение!$G$2:$G$5111,Тех_Движение!$D$2:$D$5111,$C2311,Тех_Движение!$B$2:$B$5111,"&lt;="&amp;N$3)-$F2311)))</f>
        <v>#VALUE!</v>
      </c>
      <c r="O2311" s="21" t="e">
        <f>IF(OR($B2311="",O$3&lt;$D2311+Настройки!$B$7),0,MAX(0,$E2311-MAX(0,SUMIFS(Тех_Движение!$G$2:$G$5111,Тех_Движение!$D$2:$D$5111,$C2311,Тех_Движение!$B$2:$B$5111,"&lt;="&amp;O$3)-$F2311)))</f>
        <v>#VALUE!</v>
      </c>
      <c r="P2311" s="21" t="e">
        <f>IF(OR($B2311="",P$3&lt;$D2311+Настройки!$B$7),0,MAX(0,$E2311-MAX(0,SUMIFS(Тех_Движение!$G$2:$G$5111,Тех_Движение!$D$2:$D$5111,$C2311,Тех_Движение!$B$2:$B$5111,"&lt;="&amp;P$3)-$F2311)))</f>
        <v>#VALUE!</v>
      </c>
      <c r="Q2311" s="21" t="e">
        <f>IF(OR($B2311="",Q$3&lt;$D2311+Настройки!$B$7),0,MAX(0,$E2311-MAX(0,SUMIFS(Тех_Движение!$G$2:$G$5111,Тех_Движение!$D$2:$D$5111,$C2311,Тех_Движение!$B$2:$B$5111,"&lt;="&amp;Q$3)-$F2311)))</f>
        <v>#VALUE!</v>
      </c>
      <c r="R2311" s="21" t="str">
        <f t="shared" si="109"/>
        <v/>
      </c>
      <c r="S2311" s="23" t="str">
        <f>IF($B2311="","",VLOOKUP($C2311,Настройки!$A$11:$L$17,9,FALSE))</f>
        <v/>
      </c>
      <c r="T2311" s="23" t="str">
        <f t="shared" si="110"/>
        <v/>
      </c>
    </row>
    <row r="2312" spans="1:20" x14ac:dyDescent="0.3">
      <c r="A2312" s="20">
        <f>Тех_Движение!$A$2309</f>
        <v>2308</v>
      </c>
      <c r="B2312" s="20" t="str">
        <f>IF(Тех_Движение!$F$2309&gt;0,Тех_Движение!$I$2309,"")</f>
        <v/>
      </c>
      <c r="C2312" s="20" t="str">
        <f>IF($B2312="","",Тех_Движение!$D$2309)</f>
        <v/>
      </c>
      <c r="D2312" s="9" t="str">
        <f>IF($B2312="","",Тех_Движение!$B$2309)</f>
        <v/>
      </c>
      <c r="E2312" s="21" t="str">
        <f>IF($B2312="","",Тех_Движение!$F$2309)</f>
        <v/>
      </c>
      <c r="F2312" s="21" t="str">
        <f>IF($B2312="","",SUMIFS($E$5:$E2311,$C$5:$C2311,$C2312))</f>
        <v/>
      </c>
      <c r="G2312" s="21" t="str">
        <f>IF($B2312="","",MAX(0,$E2312-MAX(0,SUMIFS(Тех_Движение!$G$2:$G$5111,Тех_Движение!$D$2:$D$5111,$C2312,Тех_Движение!$B$2:$B$5111,"&lt;="&amp;Настройки!$B$5-1)-$F2312)))</f>
        <v/>
      </c>
      <c r="H2312" s="21" t="str">
        <f>IF($B2312="","",IF(AND($D2312&gt;=Настройки!$B$5,$D2312&lt;=Настройки!$B$6),$E2312,0))</f>
        <v/>
      </c>
      <c r="I2312" s="21" t="str">
        <f t="shared" si="108"/>
        <v/>
      </c>
      <c r="J2312" s="21" t="str">
        <f>IF($B2312="","",MAX(0,$E2312-MAX(0,SUMIFS(Тех_Движение!$G$2:$G$5111,Тех_Движение!$D$2:$D$5111,$C2312,Тех_Движение!$B$2:$B$5111,"&lt;="&amp;Настройки!$B$6)-$F2312)))</f>
        <v/>
      </c>
      <c r="K2312" s="21" t="e">
        <f>IF(OR($B2312="",K$3&lt;$D2312+Настройки!$B$7),0,MAX(0,$E2312-MAX(0,SUMIFS(Тех_Движение!$G$2:$G$5111,Тех_Движение!$D$2:$D$5111,$C2312,Тех_Движение!$B$2:$B$5111,"&lt;="&amp;K$3)-$F2312)))</f>
        <v>#VALUE!</v>
      </c>
      <c r="L2312" s="21" t="e">
        <f>IF(OR($B2312="",L$3&lt;$D2312+Настройки!$B$7),0,MAX(0,$E2312-MAX(0,SUMIFS(Тех_Движение!$G$2:$G$5111,Тех_Движение!$D$2:$D$5111,$C2312,Тех_Движение!$B$2:$B$5111,"&lt;="&amp;L$3)-$F2312)))</f>
        <v>#VALUE!</v>
      </c>
      <c r="M2312" s="21" t="e">
        <f>IF(OR($B2312="",M$3&lt;$D2312+Настройки!$B$7),0,MAX(0,$E2312-MAX(0,SUMIFS(Тех_Движение!$G$2:$G$5111,Тех_Движение!$D$2:$D$5111,$C2312,Тех_Движение!$B$2:$B$5111,"&lt;="&amp;M$3)-$F2312)))</f>
        <v>#VALUE!</v>
      </c>
      <c r="N2312" s="21" t="e">
        <f>IF(OR($B2312="",N$3&lt;$D2312+Настройки!$B$7),0,MAX(0,$E2312-MAX(0,SUMIFS(Тех_Движение!$G$2:$G$5111,Тех_Движение!$D$2:$D$5111,$C2312,Тех_Движение!$B$2:$B$5111,"&lt;="&amp;N$3)-$F2312)))</f>
        <v>#VALUE!</v>
      </c>
      <c r="O2312" s="21" t="e">
        <f>IF(OR($B2312="",O$3&lt;$D2312+Настройки!$B$7),0,MAX(0,$E2312-MAX(0,SUMIFS(Тех_Движение!$G$2:$G$5111,Тех_Движение!$D$2:$D$5111,$C2312,Тех_Движение!$B$2:$B$5111,"&lt;="&amp;O$3)-$F2312)))</f>
        <v>#VALUE!</v>
      </c>
      <c r="P2312" s="21" t="e">
        <f>IF(OR($B2312="",P$3&lt;$D2312+Настройки!$B$7),0,MAX(0,$E2312-MAX(0,SUMIFS(Тех_Движение!$G$2:$G$5111,Тех_Движение!$D$2:$D$5111,$C2312,Тех_Движение!$B$2:$B$5111,"&lt;="&amp;P$3)-$F2312)))</f>
        <v>#VALUE!</v>
      </c>
      <c r="Q2312" s="21" t="e">
        <f>IF(OR($B2312="",Q$3&lt;$D2312+Настройки!$B$7),0,MAX(0,$E2312-MAX(0,SUMIFS(Тех_Движение!$G$2:$G$5111,Тех_Движение!$D$2:$D$5111,$C2312,Тех_Движение!$B$2:$B$5111,"&lt;="&amp;Q$3)-$F2312)))</f>
        <v>#VALUE!</v>
      </c>
      <c r="R2312" s="21" t="str">
        <f t="shared" si="109"/>
        <v/>
      </c>
      <c r="S2312" s="23" t="str">
        <f>IF($B2312="","",VLOOKUP($C2312,Настройки!$A$11:$L$17,9,FALSE))</f>
        <v/>
      </c>
      <c r="T2312" s="23" t="str">
        <f t="shared" si="110"/>
        <v/>
      </c>
    </row>
    <row r="2313" spans="1:20" x14ac:dyDescent="0.3">
      <c r="A2313" s="20">
        <f>Тех_Движение!$A$2310</f>
        <v>2309</v>
      </c>
      <c r="B2313" s="20" t="str">
        <f>IF(Тех_Движение!$F$2310&gt;0,Тех_Движение!$I$2310,"")</f>
        <v/>
      </c>
      <c r="C2313" s="20" t="str">
        <f>IF($B2313="","",Тех_Движение!$D$2310)</f>
        <v/>
      </c>
      <c r="D2313" s="9" t="str">
        <f>IF($B2313="","",Тех_Движение!$B$2310)</f>
        <v/>
      </c>
      <c r="E2313" s="21" t="str">
        <f>IF($B2313="","",Тех_Движение!$F$2310)</f>
        <v/>
      </c>
      <c r="F2313" s="21" t="str">
        <f>IF($B2313="","",SUMIFS($E$5:$E2312,$C$5:$C2312,$C2313))</f>
        <v/>
      </c>
      <c r="G2313" s="21" t="str">
        <f>IF($B2313="","",MAX(0,$E2313-MAX(0,SUMIFS(Тех_Движение!$G$2:$G$5111,Тех_Движение!$D$2:$D$5111,$C2313,Тех_Движение!$B$2:$B$5111,"&lt;="&amp;Настройки!$B$5-1)-$F2313)))</f>
        <v/>
      </c>
      <c r="H2313" s="21" t="str">
        <f>IF($B2313="","",IF(AND($D2313&gt;=Настройки!$B$5,$D2313&lt;=Настройки!$B$6),$E2313,0))</f>
        <v/>
      </c>
      <c r="I2313" s="21" t="str">
        <f t="shared" si="108"/>
        <v/>
      </c>
      <c r="J2313" s="21" t="str">
        <f>IF($B2313="","",MAX(0,$E2313-MAX(0,SUMIFS(Тех_Движение!$G$2:$G$5111,Тех_Движение!$D$2:$D$5111,$C2313,Тех_Движение!$B$2:$B$5111,"&lt;="&amp;Настройки!$B$6)-$F2313)))</f>
        <v/>
      </c>
      <c r="K2313" s="21" t="e">
        <f>IF(OR($B2313="",K$3&lt;$D2313+Настройки!$B$7),0,MAX(0,$E2313-MAX(0,SUMIFS(Тех_Движение!$G$2:$G$5111,Тех_Движение!$D$2:$D$5111,$C2313,Тех_Движение!$B$2:$B$5111,"&lt;="&amp;K$3)-$F2313)))</f>
        <v>#VALUE!</v>
      </c>
      <c r="L2313" s="21" t="e">
        <f>IF(OR($B2313="",L$3&lt;$D2313+Настройки!$B$7),0,MAX(0,$E2313-MAX(0,SUMIFS(Тех_Движение!$G$2:$G$5111,Тех_Движение!$D$2:$D$5111,$C2313,Тех_Движение!$B$2:$B$5111,"&lt;="&amp;L$3)-$F2313)))</f>
        <v>#VALUE!</v>
      </c>
      <c r="M2313" s="21" t="e">
        <f>IF(OR($B2313="",M$3&lt;$D2313+Настройки!$B$7),0,MAX(0,$E2313-MAX(0,SUMIFS(Тех_Движение!$G$2:$G$5111,Тех_Движение!$D$2:$D$5111,$C2313,Тех_Движение!$B$2:$B$5111,"&lt;="&amp;M$3)-$F2313)))</f>
        <v>#VALUE!</v>
      </c>
      <c r="N2313" s="21" t="e">
        <f>IF(OR($B2313="",N$3&lt;$D2313+Настройки!$B$7),0,MAX(0,$E2313-MAX(0,SUMIFS(Тех_Движение!$G$2:$G$5111,Тех_Движение!$D$2:$D$5111,$C2313,Тех_Движение!$B$2:$B$5111,"&lt;="&amp;N$3)-$F2313)))</f>
        <v>#VALUE!</v>
      </c>
      <c r="O2313" s="21" t="e">
        <f>IF(OR($B2313="",O$3&lt;$D2313+Настройки!$B$7),0,MAX(0,$E2313-MAX(0,SUMIFS(Тех_Движение!$G$2:$G$5111,Тех_Движение!$D$2:$D$5111,$C2313,Тех_Движение!$B$2:$B$5111,"&lt;="&amp;O$3)-$F2313)))</f>
        <v>#VALUE!</v>
      </c>
      <c r="P2313" s="21" t="e">
        <f>IF(OR($B2313="",P$3&lt;$D2313+Настройки!$B$7),0,MAX(0,$E2313-MAX(0,SUMIFS(Тех_Движение!$G$2:$G$5111,Тех_Движение!$D$2:$D$5111,$C2313,Тех_Движение!$B$2:$B$5111,"&lt;="&amp;P$3)-$F2313)))</f>
        <v>#VALUE!</v>
      </c>
      <c r="Q2313" s="21" t="e">
        <f>IF(OR($B2313="",Q$3&lt;$D2313+Настройки!$B$7),0,MAX(0,$E2313-MAX(0,SUMIFS(Тех_Движение!$G$2:$G$5111,Тех_Движение!$D$2:$D$5111,$C2313,Тех_Движение!$B$2:$B$5111,"&lt;="&amp;Q$3)-$F2313)))</f>
        <v>#VALUE!</v>
      </c>
      <c r="R2313" s="21" t="str">
        <f t="shared" si="109"/>
        <v/>
      </c>
      <c r="S2313" s="23" t="str">
        <f>IF($B2313="","",VLOOKUP($C2313,Настройки!$A$11:$L$17,9,FALSE))</f>
        <v/>
      </c>
      <c r="T2313" s="23" t="str">
        <f t="shared" si="110"/>
        <v/>
      </c>
    </row>
    <row r="2314" spans="1:20" x14ac:dyDescent="0.3">
      <c r="A2314" s="20">
        <f>Тех_Движение!$A$2311</f>
        <v>2310</v>
      </c>
      <c r="B2314" s="20" t="str">
        <f>IF(Тех_Движение!$F$2311&gt;0,Тех_Движение!$I$2311,"")</f>
        <v/>
      </c>
      <c r="C2314" s="20" t="str">
        <f>IF($B2314="","",Тех_Движение!$D$2311)</f>
        <v/>
      </c>
      <c r="D2314" s="9" t="str">
        <f>IF($B2314="","",Тех_Движение!$B$2311)</f>
        <v/>
      </c>
      <c r="E2314" s="21" t="str">
        <f>IF($B2314="","",Тех_Движение!$F$2311)</f>
        <v/>
      </c>
      <c r="F2314" s="21" t="str">
        <f>IF($B2314="","",SUMIFS($E$5:$E2313,$C$5:$C2313,$C2314))</f>
        <v/>
      </c>
      <c r="G2314" s="21" t="str">
        <f>IF($B2314="","",MAX(0,$E2314-MAX(0,SUMIFS(Тех_Движение!$G$2:$G$5111,Тех_Движение!$D$2:$D$5111,$C2314,Тех_Движение!$B$2:$B$5111,"&lt;="&amp;Настройки!$B$5-1)-$F2314)))</f>
        <v/>
      </c>
      <c r="H2314" s="21" t="str">
        <f>IF($B2314="","",IF(AND($D2314&gt;=Настройки!$B$5,$D2314&lt;=Настройки!$B$6),$E2314,0))</f>
        <v/>
      </c>
      <c r="I2314" s="21" t="str">
        <f t="shared" si="108"/>
        <v/>
      </c>
      <c r="J2314" s="21" t="str">
        <f>IF($B2314="","",MAX(0,$E2314-MAX(0,SUMIFS(Тех_Движение!$G$2:$G$5111,Тех_Движение!$D$2:$D$5111,$C2314,Тех_Движение!$B$2:$B$5111,"&lt;="&amp;Настройки!$B$6)-$F2314)))</f>
        <v/>
      </c>
      <c r="K2314" s="21" t="e">
        <f>IF(OR($B2314="",K$3&lt;$D2314+Настройки!$B$7),0,MAX(0,$E2314-MAX(0,SUMIFS(Тех_Движение!$G$2:$G$5111,Тех_Движение!$D$2:$D$5111,$C2314,Тех_Движение!$B$2:$B$5111,"&lt;="&amp;K$3)-$F2314)))</f>
        <v>#VALUE!</v>
      </c>
      <c r="L2314" s="21" t="e">
        <f>IF(OR($B2314="",L$3&lt;$D2314+Настройки!$B$7),0,MAX(0,$E2314-MAX(0,SUMIFS(Тех_Движение!$G$2:$G$5111,Тех_Движение!$D$2:$D$5111,$C2314,Тех_Движение!$B$2:$B$5111,"&lt;="&amp;L$3)-$F2314)))</f>
        <v>#VALUE!</v>
      </c>
      <c r="M2314" s="21" t="e">
        <f>IF(OR($B2314="",M$3&lt;$D2314+Настройки!$B$7),0,MAX(0,$E2314-MAX(0,SUMIFS(Тех_Движение!$G$2:$G$5111,Тех_Движение!$D$2:$D$5111,$C2314,Тех_Движение!$B$2:$B$5111,"&lt;="&amp;M$3)-$F2314)))</f>
        <v>#VALUE!</v>
      </c>
      <c r="N2314" s="21" t="e">
        <f>IF(OR($B2314="",N$3&lt;$D2314+Настройки!$B$7),0,MAX(0,$E2314-MAX(0,SUMIFS(Тех_Движение!$G$2:$G$5111,Тех_Движение!$D$2:$D$5111,$C2314,Тех_Движение!$B$2:$B$5111,"&lt;="&amp;N$3)-$F2314)))</f>
        <v>#VALUE!</v>
      </c>
      <c r="O2314" s="21" t="e">
        <f>IF(OR($B2314="",O$3&lt;$D2314+Настройки!$B$7),0,MAX(0,$E2314-MAX(0,SUMIFS(Тех_Движение!$G$2:$G$5111,Тех_Движение!$D$2:$D$5111,$C2314,Тех_Движение!$B$2:$B$5111,"&lt;="&amp;O$3)-$F2314)))</f>
        <v>#VALUE!</v>
      </c>
      <c r="P2314" s="21" t="e">
        <f>IF(OR($B2314="",P$3&lt;$D2314+Настройки!$B$7),0,MAX(0,$E2314-MAX(0,SUMIFS(Тех_Движение!$G$2:$G$5111,Тех_Движение!$D$2:$D$5111,$C2314,Тех_Движение!$B$2:$B$5111,"&lt;="&amp;P$3)-$F2314)))</f>
        <v>#VALUE!</v>
      </c>
      <c r="Q2314" s="21" t="e">
        <f>IF(OR($B2314="",Q$3&lt;$D2314+Настройки!$B$7),0,MAX(0,$E2314-MAX(0,SUMIFS(Тех_Движение!$G$2:$G$5111,Тех_Движение!$D$2:$D$5111,$C2314,Тех_Движение!$B$2:$B$5111,"&lt;="&amp;Q$3)-$F2314)))</f>
        <v>#VALUE!</v>
      </c>
      <c r="R2314" s="21" t="str">
        <f t="shared" si="109"/>
        <v/>
      </c>
      <c r="S2314" s="23" t="str">
        <f>IF($B2314="","",VLOOKUP($C2314,Настройки!$A$11:$L$17,9,FALSE))</f>
        <v/>
      </c>
      <c r="T2314" s="23" t="str">
        <f t="shared" si="110"/>
        <v/>
      </c>
    </row>
    <row r="2315" spans="1:20" x14ac:dyDescent="0.3">
      <c r="A2315" s="20">
        <f>Тех_Движение!$A$2312</f>
        <v>2311</v>
      </c>
      <c r="B2315" s="20" t="str">
        <f>IF(Тех_Движение!$F$2312&gt;0,Тех_Движение!$I$2312,"")</f>
        <v/>
      </c>
      <c r="C2315" s="20" t="str">
        <f>IF($B2315="","",Тех_Движение!$D$2312)</f>
        <v/>
      </c>
      <c r="D2315" s="9" t="str">
        <f>IF($B2315="","",Тех_Движение!$B$2312)</f>
        <v/>
      </c>
      <c r="E2315" s="21" t="str">
        <f>IF($B2315="","",Тех_Движение!$F$2312)</f>
        <v/>
      </c>
      <c r="F2315" s="21" t="str">
        <f>IF($B2315="","",SUMIFS($E$5:$E2314,$C$5:$C2314,$C2315))</f>
        <v/>
      </c>
      <c r="G2315" s="21" t="str">
        <f>IF($B2315="","",MAX(0,$E2315-MAX(0,SUMIFS(Тех_Движение!$G$2:$G$5111,Тех_Движение!$D$2:$D$5111,$C2315,Тех_Движение!$B$2:$B$5111,"&lt;="&amp;Настройки!$B$5-1)-$F2315)))</f>
        <v/>
      </c>
      <c r="H2315" s="21" t="str">
        <f>IF($B2315="","",IF(AND($D2315&gt;=Настройки!$B$5,$D2315&lt;=Настройки!$B$6),$E2315,0))</f>
        <v/>
      </c>
      <c r="I2315" s="21" t="str">
        <f t="shared" si="108"/>
        <v/>
      </c>
      <c r="J2315" s="21" t="str">
        <f>IF($B2315="","",MAX(0,$E2315-MAX(0,SUMIFS(Тех_Движение!$G$2:$G$5111,Тех_Движение!$D$2:$D$5111,$C2315,Тех_Движение!$B$2:$B$5111,"&lt;="&amp;Настройки!$B$6)-$F2315)))</f>
        <v/>
      </c>
      <c r="K2315" s="21" t="e">
        <f>IF(OR($B2315="",K$3&lt;$D2315+Настройки!$B$7),0,MAX(0,$E2315-MAX(0,SUMIFS(Тех_Движение!$G$2:$G$5111,Тех_Движение!$D$2:$D$5111,$C2315,Тех_Движение!$B$2:$B$5111,"&lt;="&amp;K$3)-$F2315)))</f>
        <v>#VALUE!</v>
      </c>
      <c r="L2315" s="21" t="e">
        <f>IF(OR($B2315="",L$3&lt;$D2315+Настройки!$B$7),0,MAX(0,$E2315-MAX(0,SUMIFS(Тех_Движение!$G$2:$G$5111,Тех_Движение!$D$2:$D$5111,$C2315,Тех_Движение!$B$2:$B$5111,"&lt;="&amp;L$3)-$F2315)))</f>
        <v>#VALUE!</v>
      </c>
      <c r="M2315" s="21" t="e">
        <f>IF(OR($B2315="",M$3&lt;$D2315+Настройки!$B$7),0,MAX(0,$E2315-MAX(0,SUMIFS(Тех_Движение!$G$2:$G$5111,Тех_Движение!$D$2:$D$5111,$C2315,Тех_Движение!$B$2:$B$5111,"&lt;="&amp;M$3)-$F2315)))</f>
        <v>#VALUE!</v>
      </c>
      <c r="N2315" s="21" t="e">
        <f>IF(OR($B2315="",N$3&lt;$D2315+Настройки!$B$7),0,MAX(0,$E2315-MAX(0,SUMIFS(Тех_Движение!$G$2:$G$5111,Тех_Движение!$D$2:$D$5111,$C2315,Тех_Движение!$B$2:$B$5111,"&lt;="&amp;N$3)-$F2315)))</f>
        <v>#VALUE!</v>
      </c>
      <c r="O2315" s="21" t="e">
        <f>IF(OR($B2315="",O$3&lt;$D2315+Настройки!$B$7),0,MAX(0,$E2315-MAX(0,SUMIFS(Тех_Движение!$G$2:$G$5111,Тех_Движение!$D$2:$D$5111,$C2315,Тех_Движение!$B$2:$B$5111,"&lt;="&amp;O$3)-$F2315)))</f>
        <v>#VALUE!</v>
      </c>
      <c r="P2315" s="21" t="e">
        <f>IF(OR($B2315="",P$3&lt;$D2315+Настройки!$B$7),0,MAX(0,$E2315-MAX(0,SUMIFS(Тех_Движение!$G$2:$G$5111,Тех_Движение!$D$2:$D$5111,$C2315,Тех_Движение!$B$2:$B$5111,"&lt;="&amp;P$3)-$F2315)))</f>
        <v>#VALUE!</v>
      </c>
      <c r="Q2315" s="21" t="e">
        <f>IF(OR($B2315="",Q$3&lt;$D2315+Настройки!$B$7),0,MAX(0,$E2315-MAX(0,SUMIFS(Тех_Движение!$G$2:$G$5111,Тех_Движение!$D$2:$D$5111,$C2315,Тех_Движение!$B$2:$B$5111,"&lt;="&amp;Q$3)-$F2315)))</f>
        <v>#VALUE!</v>
      </c>
      <c r="R2315" s="21" t="str">
        <f t="shared" si="109"/>
        <v/>
      </c>
      <c r="S2315" s="23" t="str">
        <f>IF($B2315="","",VLOOKUP($C2315,Настройки!$A$11:$L$17,9,FALSE))</f>
        <v/>
      </c>
      <c r="T2315" s="23" t="str">
        <f t="shared" si="110"/>
        <v/>
      </c>
    </row>
    <row r="2316" spans="1:20" x14ac:dyDescent="0.3">
      <c r="A2316" s="20">
        <f>Тех_Движение!$A$2313</f>
        <v>2312</v>
      </c>
      <c r="B2316" s="20" t="str">
        <f>IF(Тех_Движение!$F$2313&gt;0,Тех_Движение!$I$2313,"")</f>
        <v/>
      </c>
      <c r="C2316" s="20" t="str">
        <f>IF($B2316="","",Тех_Движение!$D$2313)</f>
        <v/>
      </c>
      <c r="D2316" s="9" t="str">
        <f>IF($B2316="","",Тех_Движение!$B$2313)</f>
        <v/>
      </c>
      <c r="E2316" s="21" t="str">
        <f>IF($B2316="","",Тех_Движение!$F$2313)</f>
        <v/>
      </c>
      <c r="F2316" s="21" t="str">
        <f>IF($B2316="","",SUMIFS($E$5:$E2315,$C$5:$C2315,$C2316))</f>
        <v/>
      </c>
      <c r="G2316" s="21" t="str">
        <f>IF($B2316="","",MAX(0,$E2316-MAX(0,SUMIFS(Тех_Движение!$G$2:$G$5111,Тех_Движение!$D$2:$D$5111,$C2316,Тех_Движение!$B$2:$B$5111,"&lt;="&amp;Настройки!$B$5-1)-$F2316)))</f>
        <v/>
      </c>
      <c r="H2316" s="21" t="str">
        <f>IF($B2316="","",IF(AND($D2316&gt;=Настройки!$B$5,$D2316&lt;=Настройки!$B$6),$E2316,0))</f>
        <v/>
      </c>
      <c r="I2316" s="21" t="str">
        <f t="shared" si="108"/>
        <v/>
      </c>
      <c r="J2316" s="21" t="str">
        <f>IF($B2316="","",MAX(0,$E2316-MAX(0,SUMIFS(Тех_Движение!$G$2:$G$5111,Тех_Движение!$D$2:$D$5111,$C2316,Тех_Движение!$B$2:$B$5111,"&lt;="&amp;Настройки!$B$6)-$F2316)))</f>
        <v/>
      </c>
      <c r="K2316" s="21" t="e">
        <f>IF(OR($B2316="",K$3&lt;$D2316+Настройки!$B$7),0,MAX(0,$E2316-MAX(0,SUMIFS(Тех_Движение!$G$2:$G$5111,Тех_Движение!$D$2:$D$5111,$C2316,Тех_Движение!$B$2:$B$5111,"&lt;="&amp;K$3)-$F2316)))</f>
        <v>#VALUE!</v>
      </c>
      <c r="L2316" s="21" t="e">
        <f>IF(OR($B2316="",L$3&lt;$D2316+Настройки!$B$7),0,MAX(0,$E2316-MAX(0,SUMIFS(Тех_Движение!$G$2:$G$5111,Тех_Движение!$D$2:$D$5111,$C2316,Тех_Движение!$B$2:$B$5111,"&lt;="&amp;L$3)-$F2316)))</f>
        <v>#VALUE!</v>
      </c>
      <c r="M2316" s="21" t="e">
        <f>IF(OR($B2316="",M$3&lt;$D2316+Настройки!$B$7),0,MAX(0,$E2316-MAX(0,SUMIFS(Тех_Движение!$G$2:$G$5111,Тех_Движение!$D$2:$D$5111,$C2316,Тех_Движение!$B$2:$B$5111,"&lt;="&amp;M$3)-$F2316)))</f>
        <v>#VALUE!</v>
      </c>
      <c r="N2316" s="21" t="e">
        <f>IF(OR($B2316="",N$3&lt;$D2316+Настройки!$B$7),0,MAX(0,$E2316-MAX(0,SUMIFS(Тех_Движение!$G$2:$G$5111,Тех_Движение!$D$2:$D$5111,$C2316,Тех_Движение!$B$2:$B$5111,"&lt;="&amp;N$3)-$F2316)))</f>
        <v>#VALUE!</v>
      </c>
      <c r="O2316" s="21" t="e">
        <f>IF(OR($B2316="",O$3&lt;$D2316+Настройки!$B$7),0,MAX(0,$E2316-MAX(0,SUMIFS(Тех_Движение!$G$2:$G$5111,Тех_Движение!$D$2:$D$5111,$C2316,Тех_Движение!$B$2:$B$5111,"&lt;="&amp;O$3)-$F2316)))</f>
        <v>#VALUE!</v>
      </c>
      <c r="P2316" s="21" t="e">
        <f>IF(OR($B2316="",P$3&lt;$D2316+Настройки!$B$7),0,MAX(0,$E2316-MAX(0,SUMIFS(Тех_Движение!$G$2:$G$5111,Тех_Движение!$D$2:$D$5111,$C2316,Тех_Движение!$B$2:$B$5111,"&lt;="&amp;P$3)-$F2316)))</f>
        <v>#VALUE!</v>
      </c>
      <c r="Q2316" s="21" t="e">
        <f>IF(OR($B2316="",Q$3&lt;$D2316+Настройки!$B$7),0,MAX(0,$E2316-MAX(0,SUMIFS(Тех_Движение!$G$2:$G$5111,Тех_Движение!$D$2:$D$5111,$C2316,Тех_Движение!$B$2:$B$5111,"&lt;="&amp;Q$3)-$F2316)))</f>
        <v>#VALUE!</v>
      </c>
      <c r="R2316" s="21" t="str">
        <f t="shared" si="109"/>
        <v/>
      </c>
      <c r="S2316" s="23" t="str">
        <f>IF($B2316="","",VLOOKUP($C2316,Настройки!$A$11:$L$17,9,FALSE))</f>
        <v/>
      </c>
      <c r="T2316" s="23" t="str">
        <f t="shared" si="110"/>
        <v/>
      </c>
    </row>
    <row r="2317" spans="1:20" x14ac:dyDescent="0.3">
      <c r="A2317" s="20">
        <f>Тех_Движение!$A$2314</f>
        <v>2313</v>
      </c>
      <c r="B2317" s="20" t="str">
        <f>IF(Тех_Движение!$F$2314&gt;0,Тех_Движение!$I$2314,"")</f>
        <v/>
      </c>
      <c r="C2317" s="20" t="str">
        <f>IF($B2317="","",Тех_Движение!$D$2314)</f>
        <v/>
      </c>
      <c r="D2317" s="9" t="str">
        <f>IF($B2317="","",Тех_Движение!$B$2314)</f>
        <v/>
      </c>
      <c r="E2317" s="21" t="str">
        <f>IF($B2317="","",Тех_Движение!$F$2314)</f>
        <v/>
      </c>
      <c r="F2317" s="21" t="str">
        <f>IF($B2317="","",SUMIFS($E$5:$E2316,$C$5:$C2316,$C2317))</f>
        <v/>
      </c>
      <c r="G2317" s="21" t="str">
        <f>IF($B2317="","",MAX(0,$E2317-MAX(0,SUMIFS(Тех_Движение!$G$2:$G$5111,Тех_Движение!$D$2:$D$5111,$C2317,Тех_Движение!$B$2:$B$5111,"&lt;="&amp;Настройки!$B$5-1)-$F2317)))</f>
        <v/>
      </c>
      <c r="H2317" s="21" t="str">
        <f>IF($B2317="","",IF(AND($D2317&gt;=Настройки!$B$5,$D2317&lt;=Настройки!$B$6),$E2317,0))</f>
        <v/>
      </c>
      <c r="I2317" s="21" t="str">
        <f t="shared" si="108"/>
        <v/>
      </c>
      <c r="J2317" s="21" t="str">
        <f>IF($B2317="","",MAX(0,$E2317-MAX(0,SUMIFS(Тех_Движение!$G$2:$G$5111,Тех_Движение!$D$2:$D$5111,$C2317,Тех_Движение!$B$2:$B$5111,"&lt;="&amp;Настройки!$B$6)-$F2317)))</f>
        <v/>
      </c>
      <c r="K2317" s="21" t="e">
        <f>IF(OR($B2317="",K$3&lt;$D2317+Настройки!$B$7),0,MAX(0,$E2317-MAX(0,SUMIFS(Тех_Движение!$G$2:$G$5111,Тех_Движение!$D$2:$D$5111,$C2317,Тех_Движение!$B$2:$B$5111,"&lt;="&amp;K$3)-$F2317)))</f>
        <v>#VALUE!</v>
      </c>
      <c r="L2317" s="21" t="e">
        <f>IF(OR($B2317="",L$3&lt;$D2317+Настройки!$B$7),0,MAX(0,$E2317-MAX(0,SUMIFS(Тех_Движение!$G$2:$G$5111,Тех_Движение!$D$2:$D$5111,$C2317,Тех_Движение!$B$2:$B$5111,"&lt;="&amp;L$3)-$F2317)))</f>
        <v>#VALUE!</v>
      </c>
      <c r="M2317" s="21" t="e">
        <f>IF(OR($B2317="",M$3&lt;$D2317+Настройки!$B$7),0,MAX(0,$E2317-MAX(0,SUMIFS(Тех_Движение!$G$2:$G$5111,Тех_Движение!$D$2:$D$5111,$C2317,Тех_Движение!$B$2:$B$5111,"&lt;="&amp;M$3)-$F2317)))</f>
        <v>#VALUE!</v>
      </c>
      <c r="N2317" s="21" t="e">
        <f>IF(OR($B2317="",N$3&lt;$D2317+Настройки!$B$7),0,MAX(0,$E2317-MAX(0,SUMIFS(Тех_Движение!$G$2:$G$5111,Тех_Движение!$D$2:$D$5111,$C2317,Тех_Движение!$B$2:$B$5111,"&lt;="&amp;N$3)-$F2317)))</f>
        <v>#VALUE!</v>
      </c>
      <c r="O2317" s="21" t="e">
        <f>IF(OR($B2317="",O$3&lt;$D2317+Настройки!$B$7),0,MAX(0,$E2317-MAX(0,SUMIFS(Тех_Движение!$G$2:$G$5111,Тех_Движение!$D$2:$D$5111,$C2317,Тех_Движение!$B$2:$B$5111,"&lt;="&amp;O$3)-$F2317)))</f>
        <v>#VALUE!</v>
      </c>
      <c r="P2317" s="21" t="e">
        <f>IF(OR($B2317="",P$3&lt;$D2317+Настройки!$B$7),0,MAX(0,$E2317-MAX(0,SUMIFS(Тех_Движение!$G$2:$G$5111,Тех_Движение!$D$2:$D$5111,$C2317,Тех_Движение!$B$2:$B$5111,"&lt;="&amp;P$3)-$F2317)))</f>
        <v>#VALUE!</v>
      </c>
      <c r="Q2317" s="21" t="e">
        <f>IF(OR($B2317="",Q$3&lt;$D2317+Настройки!$B$7),0,MAX(0,$E2317-MAX(0,SUMIFS(Тех_Движение!$G$2:$G$5111,Тех_Движение!$D$2:$D$5111,$C2317,Тех_Движение!$B$2:$B$5111,"&lt;="&amp;Q$3)-$F2317)))</f>
        <v>#VALUE!</v>
      </c>
      <c r="R2317" s="21" t="str">
        <f t="shared" si="109"/>
        <v/>
      </c>
      <c r="S2317" s="23" t="str">
        <f>IF($B2317="","",VLOOKUP($C2317,Настройки!$A$11:$L$17,9,FALSE))</f>
        <v/>
      </c>
      <c r="T2317" s="23" t="str">
        <f t="shared" si="110"/>
        <v/>
      </c>
    </row>
    <row r="2318" spans="1:20" x14ac:dyDescent="0.3">
      <c r="A2318" s="20">
        <f>Тех_Движение!$A$2315</f>
        <v>2314</v>
      </c>
      <c r="B2318" s="20" t="str">
        <f>IF(Тех_Движение!$F$2315&gt;0,Тех_Движение!$I$2315,"")</f>
        <v/>
      </c>
      <c r="C2318" s="20" t="str">
        <f>IF($B2318="","",Тех_Движение!$D$2315)</f>
        <v/>
      </c>
      <c r="D2318" s="9" t="str">
        <f>IF($B2318="","",Тех_Движение!$B$2315)</f>
        <v/>
      </c>
      <c r="E2318" s="21" t="str">
        <f>IF($B2318="","",Тех_Движение!$F$2315)</f>
        <v/>
      </c>
      <c r="F2318" s="21" t="str">
        <f>IF($B2318="","",SUMIFS($E$5:$E2317,$C$5:$C2317,$C2318))</f>
        <v/>
      </c>
      <c r="G2318" s="21" t="str">
        <f>IF($B2318="","",MAX(0,$E2318-MAX(0,SUMIFS(Тех_Движение!$G$2:$G$5111,Тех_Движение!$D$2:$D$5111,$C2318,Тех_Движение!$B$2:$B$5111,"&lt;="&amp;Настройки!$B$5-1)-$F2318)))</f>
        <v/>
      </c>
      <c r="H2318" s="21" t="str">
        <f>IF($B2318="","",IF(AND($D2318&gt;=Настройки!$B$5,$D2318&lt;=Настройки!$B$6),$E2318,0))</f>
        <v/>
      </c>
      <c r="I2318" s="21" t="str">
        <f t="shared" si="108"/>
        <v/>
      </c>
      <c r="J2318" s="21" t="str">
        <f>IF($B2318="","",MAX(0,$E2318-MAX(0,SUMIFS(Тех_Движение!$G$2:$G$5111,Тех_Движение!$D$2:$D$5111,$C2318,Тех_Движение!$B$2:$B$5111,"&lt;="&amp;Настройки!$B$6)-$F2318)))</f>
        <v/>
      </c>
      <c r="K2318" s="21" t="e">
        <f>IF(OR($B2318="",K$3&lt;$D2318+Настройки!$B$7),0,MAX(0,$E2318-MAX(0,SUMIFS(Тех_Движение!$G$2:$G$5111,Тех_Движение!$D$2:$D$5111,$C2318,Тех_Движение!$B$2:$B$5111,"&lt;="&amp;K$3)-$F2318)))</f>
        <v>#VALUE!</v>
      </c>
      <c r="L2318" s="21" t="e">
        <f>IF(OR($B2318="",L$3&lt;$D2318+Настройки!$B$7),0,MAX(0,$E2318-MAX(0,SUMIFS(Тех_Движение!$G$2:$G$5111,Тех_Движение!$D$2:$D$5111,$C2318,Тех_Движение!$B$2:$B$5111,"&lt;="&amp;L$3)-$F2318)))</f>
        <v>#VALUE!</v>
      </c>
      <c r="M2318" s="21" t="e">
        <f>IF(OR($B2318="",M$3&lt;$D2318+Настройки!$B$7),0,MAX(0,$E2318-MAX(0,SUMIFS(Тех_Движение!$G$2:$G$5111,Тех_Движение!$D$2:$D$5111,$C2318,Тех_Движение!$B$2:$B$5111,"&lt;="&amp;M$3)-$F2318)))</f>
        <v>#VALUE!</v>
      </c>
      <c r="N2318" s="21" t="e">
        <f>IF(OR($B2318="",N$3&lt;$D2318+Настройки!$B$7),0,MAX(0,$E2318-MAX(0,SUMIFS(Тех_Движение!$G$2:$G$5111,Тех_Движение!$D$2:$D$5111,$C2318,Тех_Движение!$B$2:$B$5111,"&lt;="&amp;N$3)-$F2318)))</f>
        <v>#VALUE!</v>
      </c>
      <c r="O2318" s="21" t="e">
        <f>IF(OR($B2318="",O$3&lt;$D2318+Настройки!$B$7),0,MAX(0,$E2318-MAX(0,SUMIFS(Тех_Движение!$G$2:$G$5111,Тех_Движение!$D$2:$D$5111,$C2318,Тех_Движение!$B$2:$B$5111,"&lt;="&amp;O$3)-$F2318)))</f>
        <v>#VALUE!</v>
      </c>
      <c r="P2318" s="21" t="e">
        <f>IF(OR($B2318="",P$3&lt;$D2318+Настройки!$B$7),0,MAX(0,$E2318-MAX(0,SUMIFS(Тех_Движение!$G$2:$G$5111,Тех_Движение!$D$2:$D$5111,$C2318,Тех_Движение!$B$2:$B$5111,"&lt;="&amp;P$3)-$F2318)))</f>
        <v>#VALUE!</v>
      </c>
      <c r="Q2318" s="21" t="e">
        <f>IF(OR($B2318="",Q$3&lt;$D2318+Настройки!$B$7),0,MAX(0,$E2318-MAX(0,SUMIFS(Тех_Движение!$G$2:$G$5111,Тех_Движение!$D$2:$D$5111,$C2318,Тех_Движение!$B$2:$B$5111,"&lt;="&amp;Q$3)-$F2318)))</f>
        <v>#VALUE!</v>
      </c>
      <c r="R2318" s="21" t="str">
        <f t="shared" si="109"/>
        <v/>
      </c>
      <c r="S2318" s="23" t="str">
        <f>IF($B2318="","",VLOOKUP($C2318,Настройки!$A$11:$L$17,9,FALSE))</f>
        <v/>
      </c>
      <c r="T2318" s="23" t="str">
        <f t="shared" si="110"/>
        <v/>
      </c>
    </row>
    <row r="2319" spans="1:20" x14ac:dyDescent="0.3">
      <c r="A2319" s="20">
        <f>Тех_Движение!$A$2316</f>
        <v>2315</v>
      </c>
      <c r="B2319" s="20" t="str">
        <f>IF(Тех_Движение!$F$2316&gt;0,Тех_Движение!$I$2316,"")</f>
        <v/>
      </c>
      <c r="C2319" s="20" t="str">
        <f>IF($B2319="","",Тех_Движение!$D$2316)</f>
        <v/>
      </c>
      <c r="D2319" s="9" t="str">
        <f>IF($B2319="","",Тех_Движение!$B$2316)</f>
        <v/>
      </c>
      <c r="E2319" s="21" t="str">
        <f>IF($B2319="","",Тех_Движение!$F$2316)</f>
        <v/>
      </c>
      <c r="F2319" s="21" t="str">
        <f>IF($B2319="","",SUMIFS($E$5:$E2318,$C$5:$C2318,$C2319))</f>
        <v/>
      </c>
      <c r="G2319" s="21" t="str">
        <f>IF($B2319="","",MAX(0,$E2319-MAX(0,SUMIFS(Тех_Движение!$G$2:$G$5111,Тех_Движение!$D$2:$D$5111,$C2319,Тех_Движение!$B$2:$B$5111,"&lt;="&amp;Настройки!$B$5-1)-$F2319)))</f>
        <v/>
      </c>
      <c r="H2319" s="21" t="str">
        <f>IF($B2319="","",IF(AND($D2319&gt;=Настройки!$B$5,$D2319&lt;=Настройки!$B$6),$E2319,0))</f>
        <v/>
      </c>
      <c r="I2319" s="21" t="str">
        <f t="shared" si="108"/>
        <v/>
      </c>
      <c r="J2319" s="21" t="str">
        <f>IF($B2319="","",MAX(0,$E2319-MAX(0,SUMIFS(Тех_Движение!$G$2:$G$5111,Тех_Движение!$D$2:$D$5111,$C2319,Тех_Движение!$B$2:$B$5111,"&lt;="&amp;Настройки!$B$6)-$F2319)))</f>
        <v/>
      </c>
      <c r="K2319" s="21" t="e">
        <f>IF(OR($B2319="",K$3&lt;$D2319+Настройки!$B$7),0,MAX(0,$E2319-MAX(0,SUMIFS(Тех_Движение!$G$2:$G$5111,Тех_Движение!$D$2:$D$5111,$C2319,Тех_Движение!$B$2:$B$5111,"&lt;="&amp;K$3)-$F2319)))</f>
        <v>#VALUE!</v>
      </c>
      <c r="L2319" s="21" t="e">
        <f>IF(OR($B2319="",L$3&lt;$D2319+Настройки!$B$7),0,MAX(0,$E2319-MAX(0,SUMIFS(Тех_Движение!$G$2:$G$5111,Тех_Движение!$D$2:$D$5111,$C2319,Тех_Движение!$B$2:$B$5111,"&lt;="&amp;L$3)-$F2319)))</f>
        <v>#VALUE!</v>
      </c>
      <c r="M2319" s="21" t="e">
        <f>IF(OR($B2319="",M$3&lt;$D2319+Настройки!$B$7),0,MAX(0,$E2319-MAX(0,SUMIFS(Тех_Движение!$G$2:$G$5111,Тех_Движение!$D$2:$D$5111,$C2319,Тех_Движение!$B$2:$B$5111,"&lt;="&amp;M$3)-$F2319)))</f>
        <v>#VALUE!</v>
      </c>
      <c r="N2319" s="21" t="e">
        <f>IF(OR($B2319="",N$3&lt;$D2319+Настройки!$B$7),0,MAX(0,$E2319-MAX(0,SUMIFS(Тех_Движение!$G$2:$G$5111,Тех_Движение!$D$2:$D$5111,$C2319,Тех_Движение!$B$2:$B$5111,"&lt;="&amp;N$3)-$F2319)))</f>
        <v>#VALUE!</v>
      </c>
      <c r="O2319" s="21" t="e">
        <f>IF(OR($B2319="",O$3&lt;$D2319+Настройки!$B$7),0,MAX(0,$E2319-MAX(0,SUMIFS(Тех_Движение!$G$2:$G$5111,Тех_Движение!$D$2:$D$5111,$C2319,Тех_Движение!$B$2:$B$5111,"&lt;="&amp;O$3)-$F2319)))</f>
        <v>#VALUE!</v>
      </c>
      <c r="P2319" s="21" t="e">
        <f>IF(OR($B2319="",P$3&lt;$D2319+Настройки!$B$7),0,MAX(0,$E2319-MAX(0,SUMIFS(Тех_Движение!$G$2:$G$5111,Тех_Движение!$D$2:$D$5111,$C2319,Тех_Движение!$B$2:$B$5111,"&lt;="&amp;P$3)-$F2319)))</f>
        <v>#VALUE!</v>
      </c>
      <c r="Q2319" s="21" t="e">
        <f>IF(OR($B2319="",Q$3&lt;$D2319+Настройки!$B$7),0,MAX(0,$E2319-MAX(0,SUMIFS(Тех_Движение!$G$2:$G$5111,Тех_Движение!$D$2:$D$5111,$C2319,Тех_Движение!$B$2:$B$5111,"&lt;="&amp;Q$3)-$F2319)))</f>
        <v>#VALUE!</v>
      </c>
      <c r="R2319" s="21" t="str">
        <f t="shared" si="109"/>
        <v/>
      </c>
      <c r="S2319" s="23" t="str">
        <f>IF($B2319="","",VLOOKUP($C2319,Настройки!$A$11:$L$17,9,FALSE))</f>
        <v/>
      </c>
      <c r="T2319" s="23" t="str">
        <f t="shared" si="110"/>
        <v/>
      </c>
    </row>
    <row r="2320" spans="1:20" x14ac:dyDescent="0.3">
      <c r="A2320" s="20">
        <f>Тех_Движение!$A$2317</f>
        <v>2316</v>
      </c>
      <c r="B2320" s="20" t="str">
        <f>IF(Тех_Движение!$F$2317&gt;0,Тех_Движение!$I$2317,"")</f>
        <v/>
      </c>
      <c r="C2320" s="20" t="str">
        <f>IF($B2320="","",Тех_Движение!$D$2317)</f>
        <v/>
      </c>
      <c r="D2320" s="9" t="str">
        <f>IF($B2320="","",Тех_Движение!$B$2317)</f>
        <v/>
      </c>
      <c r="E2320" s="21" t="str">
        <f>IF($B2320="","",Тех_Движение!$F$2317)</f>
        <v/>
      </c>
      <c r="F2320" s="21" t="str">
        <f>IF($B2320="","",SUMIFS($E$5:$E2319,$C$5:$C2319,$C2320))</f>
        <v/>
      </c>
      <c r="G2320" s="21" t="str">
        <f>IF($B2320="","",MAX(0,$E2320-MAX(0,SUMIFS(Тех_Движение!$G$2:$G$5111,Тех_Движение!$D$2:$D$5111,$C2320,Тех_Движение!$B$2:$B$5111,"&lt;="&amp;Настройки!$B$5-1)-$F2320)))</f>
        <v/>
      </c>
      <c r="H2320" s="21" t="str">
        <f>IF($B2320="","",IF(AND($D2320&gt;=Настройки!$B$5,$D2320&lt;=Настройки!$B$6),$E2320,0))</f>
        <v/>
      </c>
      <c r="I2320" s="21" t="str">
        <f t="shared" si="108"/>
        <v/>
      </c>
      <c r="J2320" s="21" t="str">
        <f>IF($B2320="","",MAX(0,$E2320-MAX(0,SUMIFS(Тех_Движение!$G$2:$G$5111,Тех_Движение!$D$2:$D$5111,$C2320,Тех_Движение!$B$2:$B$5111,"&lt;="&amp;Настройки!$B$6)-$F2320)))</f>
        <v/>
      </c>
      <c r="K2320" s="21" t="e">
        <f>IF(OR($B2320="",K$3&lt;$D2320+Настройки!$B$7),0,MAX(0,$E2320-MAX(0,SUMIFS(Тех_Движение!$G$2:$G$5111,Тех_Движение!$D$2:$D$5111,$C2320,Тех_Движение!$B$2:$B$5111,"&lt;="&amp;K$3)-$F2320)))</f>
        <v>#VALUE!</v>
      </c>
      <c r="L2320" s="21" t="e">
        <f>IF(OR($B2320="",L$3&lt;$D2320+Настройки!$B$7),0,MAX(0,$E2320-MAX(0,SUMIFS(Тех_Движение!$G$2:$G$5111,Тех_Движение!$D$2:$D$5111,$C2320,Тех_Движение!$B$2:$B$5111,"&lt;="&amp;L$3)-$F2320)))</f>
        <v>#VALUE!</v>
      </c>
      <c r="M2320" s="21" t="e">
        <f>IF(OR($B2320="",M$3&lt;$D2320+Настройки!$B$7),0,MAX(0,$E2320-MAX(0,SUMIFS(Тех_Движение!$G$2:$G$5111,Тех_Движение!$D$2:$D$5111,$C2320,Тех_Движение!$B$2:$B$5111,"&lt;="&amp;M$3)-$F2320)))</f>
        <v>#VALUE!</v>
      </c>
      <c r="N2320" s="21" t="e">
        <f>IF(OR($B2320="",N$3&lt;$D2320+Настройки!$B$7),0,MAX(0,$E2320-MAX(0,SUMIFS(Тех_Движение!$G$2:$G$5111,Тех_Движение!$D$2:$D$5111,$C2320,Тех_Движение!$B$2:$B$5111,"&lt;="&amp;N$3)-$F2320)))</f>
        <v>#VALUE!</v>
      </c>
      <c r="O2320" s="21" t="e">
        <f>IF(OR($B2320="",O$3&lt;$D2320+Настройки!$B$7),0,MAX(0,$E2320-MAX(0,SUMIFS(Тех_Движение!$G$2:$G$5111,Тех_Движение!$D$2:$D$5111,$C2320,Тех_Движение!$B$2:$B$5111,"&lt;="&amp;O$3)-$F2320)))</f>
        <v>#VALUE!</v>
      </c>
      <c r="P2320" s="21" t="e">
        <f>IF(OR($B2320="",P$3&lt;$D2320+Настройки!$B$7),0,MAX(0,$E2320-MAX(0,SUMIFS(Тех_Движение!$G$2:$G$5111,Тех_Движение!$D$2:$D$5111,$C2320,Тех_Движение!$B$2:$B$5111,"&lt;="&amp;P$3)-$F2320)))</f>
        <v>#VALUE!</v>
      </c>
      <c r="Q2320" s="21" t="e">
        <f>IF(OR($B2320="",Q$3&lt;$D2320+Настройки!$B$7),0,MAX(0,$E2320-MAX(0,SUMIFS(Тех_Движение!$G$2:$G$5111,Тех_Движение!$D$2:$D$5111,$C2320,Тех_Движение!$B$2:$B$5111,"&lt;="&amp;Q$3)-$F2320)))</f>
        <v>#VALUE!</v>
      </c>
      <c r="R2320" s="21" t="str">
        <f t="shared" si="109"/>
        <v/>
      </c>
      <c r="S2320" s="23" t="str">
        <f>IF($B2320="","",VLOOKUP($C2320,Настройки!$A$11:$L$17,9,FALSE))</f>
        <v/>
      </c>
      <c r="T2320" s="23" t="str">
        <f t="shared" si="110"/>
        <v/>
      </c>
    </row>
    <row r="2321" spans="1:20" x14ac:dyDescent="0.3">
      <c r="A2321" s="20">
        <f>Тех_Движение!$A$2318</f>
        <v>2317</v>
      </c>
      <c r="B2321" s="20" t="str">
        <f>IF(Тех_Движение!$F$2318&gt;0,Тех_Движение!$I$2318,"")</f>
        <v/>
      </c>
      <c r="C2321" s="20" t="str">
        <f>IF($B2321="","",Тех_Движение!$D$2318)</f>
        <v/>
      </c>
      <c r="D2321" s="9" t="str">
        <f>IF($B2321="","",Тех_Движение!$B$2318)</f>
        <v/>
      </c>
      <c r="E2321" s="21" t="str">
        <f>IF($B2321="","",Тех_Движение!$F$2318)</f>
        <v/>
      </c>
      <c r="F2321" s="21" t="str">
        <f>IF($B2321="","",SUMIFS($E$5:$E2320,$C$5:$C2320,$C2321))</f>
        <v/>
      </c>
      <c r="G2321" s="21" t="str">
        <f>IF($B2321="","",MAX(0,$E2321-MAX(0,SUMIFS(Тех_Движение!$G$2:$G$5111,Тех_Движение!$D$2:$D$5111,$C2321,Тех_Движение!$B$2:$B$5111,"&lt;="&amp;Настройки!$B$5-1)-$F2321)))</f>
        <v/>
      </c>
      <c r="H2321" s="21" t="str">
        <f>IF($B2321="","",IF(AND($D2321&gt;=Настройки!$B$5,$D2321&lt;=Настройки!$B$6),$E2321,0))</f>
        <v/>
      </c>
      <c r="I2321" s="21" t="str">
        <f t="shared" si="108"/>
        <v/>
      </c>
      <c r="J2321" s="21" t="str">
        <f>IF($B2321="","",MAX(0,$E2321-MAX(0,SUMIFS(Тех_Движение!$G$2:$G$5111,Тех_Движение!$D$2:$D$5111,$C2321,Тех_Движение!$B$2:$B$5111,"&lt;="&amp;Настройки!$B$6)-$F2321)))</f>
        <v/>
      </c>
      <c r="K2321" s="21" t="e">
        <f>IF(OR($B2321="",K$3&lt;$D2321+Настройки!$B$7),0,MAX(0,$E2321-MAX(0,SUMIFS(Тех_Движение!$G$2:$G$5111,Тех_Движение!$D$2:$D$5111,$C2321,Тех_Движение!$B$2:$B$5111,"&lt;="&amp;K$3)-$F2321)))</f>
        <v>#VALUE!</v>
      </c>
      <c r="L2321" s="21" t="e">
        <f>IF(OR($B2321="",L$3&lt;$D2321+Настройки!$B$7),0,MAX(0,$E2321-MAX(0,SUMIFS(Тех_Движение!$G$2:$G$5111,Тех_Движение!$D$2:$D$5111,$C2321,Тех_Движение!$B$2:$B$5111,"&lt;="&amp;L$3)-$F2321)))</f>
        <v>#VALUE!</v>
      </c>
      <c r="M2321" s="21" t="e">
        <f>IF(OR($B2321="",M$3&lt;$D2321+Настройки!$B$7),0,MAX(0,$E2321-MAX(0,SUMIFS(Тех_Движение!$G$2:$G$5111,Тех_Движение!$D$2:$D$5111,$C2321,Тех_Движение!$B$2:$B$5111,"&lt;="&amp;M$3)-$F2321)))</f>
        <v>#VALUE!</v>
      </c>
      <c r="N2321" s="21" t="e">
        <f>IF(OR($B2321="",N$3&lt;$D2321+Настройки!$B$7),0,MAX(0,$E2321-MAX(0,SUMIFS(Тех_Движение!$G$2:$G$5111,Тех_Движение!$D$2:$D$5111,$C2321,Тех_Движение!$B$2:$B$5111,"&lt;="&amp;N$3)-$F2321)))</f>
        <v>#VALUE!</v>
      </c>
      <c r="O2321" s="21" t="e">
        <f>IF(OR($B2321="",O$3&lt;$D2321+Настройки!$B$7),0,MAX(0,$E2321-MAX(0,SUMIFS(Тех_Движение!$G$2:$G$5111,Тех_Движение!$D$2:$D$5111,$C2321,Тех_Движение!$B$2:$B$5111,"&lt;="&amp;O$3)-$F2321)))</f>
        <v>#VALUE!</v>
      </c>
      <c r="P2321" s="21" t="e">
        <f>IF(OR($B2321="",P$3&lt;$D2321+Настройки!$B$7),0,MAX(0,$E2321-MAX(0,SUMIFS(Тех_Движение!$G$2:$G$5111,Тех_Движение!$D$2:$D$5111,$C2321,Тех_Движение!$B$2:$B$5111,"&lt;="&amp;P$3)-$F2321)))</f>
        <v>#VALUE!</v>
      </c>
      <c r="Q2321" s="21" t="e">
        <f>IF(OR($B2321="",Q$3&lt;$D2321+Настройки!$B$7),0,MAX(0,$E2321-MAX(0,SUMIFS(Тех_Движение!$G$2:$G$5111,Тех_Движение!$D$2:$D$5111,$C2321,Тех_Движение!$B$2:$B$5111,"&lt;="&amp;Q$3)-$F2321)))</f>
        <v>#VALUE!</v>
      </c>
      <c r="R2321" s="21" t="str">
        <f t="shared" si="109"/>
        <v/>
      </c>
      <c r="S2321" s="23" t="str">
        <f>IF($B2321="","",VLOOKUP($C2321,Настройки!$A$11:$L$17,9,FALSE))</f>
        <v/>
      </c>
      <c r="T2321" s="23" t="str">
        <f t="shared" si="110"/>
        <v/>
      </c>
    </row>
    <row r="2322" spans="1:20" x14ac:dyDescent="0.3">
      <c r="A2322" s="20">
        <f>Тех_Движение!$A$2319</f>
        <v>2318</v>
      </c>
      <c r="B2322" s="20" t="str">
        <f>IF(Тех_Движение!$F$2319&gt;0,Тех_Движение!$I$2319,"")</f>
        <v/>
      </c>
      <c r="C2322" s="20" t="str">
        <f>IF($B2322="","",Тех_Движение!$D$2319)</f>
        <v/>
      </c>
      <c r="D2322" s="9" t="str">
        <f>IF($B2322="","",Тех_Движение!$B$2319)</f>
        <v/>
      </c>
      <c r="E2322" s="21" t="str">
        <f>IF($B2322="","",Тех_Движение!$F$2319)</f>
        <v/>
      </c>
      <c r="F2322" s="21" t="str">
        <f>IF($B2322="","",SUMIFS($E$5:$E2321,$C$5:$C2321,$C2322))</f>
        <v/>
      </c>
      <c r="G2322" s="21" t="str">
        <f>IF($B2322="","",MAX(0,$E2322-MAX(0,SUMIFS(Тех_Движение!$G$2:$G$5111,Тех_Движение!$D$2:$D$5111,$C2322,Тех_Движение!$B$2:$B$5111,"&lt;="&amp;Настройки!$B$5-1)-$F2322)))</f>
        <v/>
      </c>
      <c r="H2322" s="21" t="str">
        <f>IF($B2322="","",IF(AND($D2322&gt;=Настройки!$B$5,$D2322&lt;=Настройки!$B$6),$E2322,0))</f>
        <v/>
      </c>
      <c r="I2322" s="21" t="str">
        <f t="shared" si="108"/>
        <v/>
      </c>
      <c r="J2322" s="21" t="str">
        <f>IF($B2322="","",MAX(0,$E2322-MAX(0,SUMIFS(Тех_Движение!$G$2:$G$5111,Тех_Движение!$D$2:$D$5111,$C2322,Тех_Движение!$B$2:$B$5111,"&lt;="&amp;Настройки!$B$6)-$F2322)))</f>
        <v/>
      </c>
      <c r="K2322" s="21" t="e">
        <f>IF(OR($B2322="",K$3&lt;$D2322+Настройки!$B$7),0,MAX(0,$E2322-MAX(0,SUMIFS(Тех_Движение!$G$2:$G$5111,Тех_Движение!$D$2:$D$5111,$C2322,Тех_Движение!$B$2:$B$5111,"&lt;="&amp;K$3)-$F2322)))</f>
        <v>#VALUE!</v>
      </c>
      <c r="L2322" s="21" t="e">
        <f>IF(OR($B2322="",L$3&lt;$D2322+Настройки!$B$7),0,MAX(0,$E2322-MAX(0,SUMIFS(Тех_Движение!$G$2:$G$5111,Тех_Движение!$D$2:$D$5111,$C2322,Тех_Движение!$B$2:$B$5111,"&lt;="&amp;L$3)-$F2322)))</f>
        <v>#VALUE!</v>
      </c>
      <c r="M2322" s="21" t="e">
        <f>IF(OR($B2322="",M$3&lt;$D2322+Настройки!$B$7),0,MAX(0,$E2322-MAX(0,SUMIFS(Тех_Движение!$G$2:$G$5111,Тех_Движение!$D$2:$D$5111,$C2322,Тех_Движение!$B$2:$B$5111,"&lt;="&amp;M$3)-$F2322)))</f>
        <v>#VALUE!</v>
      </c>
      <c r="N2322" s="21" t="e">
        <f>IF(OR($B2322="",N$3&lt;$D2322+Настройки!$B$7),0,MAX(0,$E2322-MAX(0,SUMIFS(Тех_Движение!$G$2:$G$5111,Тех_Движение!$D$2:$D$5111,$C2322,Тех_Движение!$B$2:$B$5111,"&lt;="&amp;N$3)-$F2322)))</f>
        <v>#VALUE!</v>
      </c>
      <c r="O2322" s="21" t="e">
        <f>IF(OR($B2322="",O$3&lt;$D2322+Настройки!$B$7),0,MAX(0,$E2322-MAX(0,SUMIFS(Тех_Движение!$G$2:$G$5111,Тех_Движение!$D$2:$D$5111,$C2322,Тех_Движение!$B$2:$B$5111,"&lt;="&amp;O$3)-$F2322)))</f>
        <v>#VALUE!</v>
      </c>
      <c r="P2322" s="21" t="e">
        <f>IF(OR($B2322="",P$3&lt;$D2322+Настройки!$B$7),0,MAX(0,$E2322-MAX(0,SUMIFS(Тех_Движение!$G$2:$G$5111,Тех_Движение!$D$2:$D$5111,$C2322,Тех_Движение!$B$2:$B$5111,"&lt;="&amp;P$3)-$F2322)))</f>
        <v>#VALUE!</v>
      </c>
      <c r="Q2322" s="21" t="e">
        <f>IF(OR($B2322="",Q$3&lt;$D2322+Настройки!$B$7),0,MAX(0,$E2322-MAX(0,SUMIFS(Тех_Движение!$G$2:$G$5111,Тех_Движение!$D$2:$D$5111,$C2322,Тех_Движение!$B$2:$B$5111,"&lt;="&amp;Q$3)-$F2322)))</f>
        <v>#VALUE!</v>
      </c>
      <c r="R2322" s="21" t="str">
        <f t="shared" si="109"/>
        <v/>
      </c>
      <c r="S2322" s="23" t="str">
        <f>IF($B2322="","",VLOOKUP($C2322,Настройки!$A$11:$L$17,9,FALSE))</f>
        <v/>
      </c>
      <c r="T2322" s="23" t="str">
        <f t="shared" si="110"/>
        <v/>
      </c>
    </row>
    <row r="2323" spans="1:20" x14ac:dyDescent="0.3">
      <c r="A2323" s="20">
        <f>Тех_Движение!$A$2320</f>
        <v>2319</v>
      </c>
      <c r="B2323" s="20" t="str">
        <f>IF(Тех_Движение!$F$2320&gt;0,Тех_Движение!$I$2320,"")</f>
        <v/>
      </c>
      <c r="C2323" s="20" t="str">
        <f>IF($B2323="","",Тех_Движение!$D$2320)</f>
        <v/>
      </c>
      <c r="D2323" s="9" t="str">
        <f>IF($B2323="","",Тех_Движение!$B$2320)</f>
        <v/>
      </c>
      <c r="E2323" s="21" t="str">
        <f>IF($B2323="","",Тех_Движение!$F$2320)</f>
        <v/>
      </c>
      <c r="F2323" s="21" t="str">
        <f>IF($B2323="","",SUMIFS($E$5:$E2322,$C$5:$C2322,$C2323))</f>
        <v/>
      </c>
      <c r="G2323" s="21" t="str">
        <f>IF($B2323="","",MAX(0,$E2323-MAX(0,SUMIFS(Тех_Движение!$G$2:$G$5111,Тех_Движение!$D$2:$D$5111,$C2323,Тех_Движение!$B$2:$B$5111,"&lt;="&amp;Настройки!$B$5-1)-$F2323)))</f>
        <v/>
      </c>
      <c r="H2323" s="21" t="str">
        <f>IF($B2323="","",IF(AND($D2323&gt;=Настройки!$B$5,$D2323&lt;=Настройки!$B$6),$E2323,0))</f>
        <v/>
      </c>
      <c r="I2323" s="21" t="str">
        <f t="shared" si="108"/>
        <v/>
      </c>
      <c r="J2323" s="21" t="str">
        <f>IF($B2323="","",MAX(0,$E2323-MAX(0,SUMIFS(Тех_Движение!$G$2:$G$5111,Тех_Движение!$D$2:$D$5111,$C2323,Тех_Движение!$B$2:$B$5111,"&lt;="&amp;Настройки!$B$6)-$F2323)))</f>
        <v/>
      </c>
      <c r="K2323" s="21" t="e">
        <f>IF(OR($B2323="",K$3&lt;$D2323+Настройки!$B$7),0,MAX(0,$E2323-MAX(0,SUMIFS(Тех_Движение!$G$2:$G$5111,Тех_Движение!$D$2:$D$5111,$C2323,Тех_Движение!$B$2:$B$5111,"&lt;="&amp;K$3)-$F2323)))</f>
        <v>#VALUE!</v>
      </c>
      <c r="L2323" s="21" t="e">
        <f>IF(OR($B2323="",L$3&lt;$D2323+Настройки!$B$7),0,MAX(0,$E2323-MAX(0,SUMIFS(Тех_Движение!$G$2:$G$5111,Тех_Движение!$D$2:$D$5111,$C2323,Тех_Движение!$B$2:$B$5111,"&lt;="&amp;L$3)-$F2323)))</f>
        <v>#VALUE!</v>
      </c>
      <c r="M2323" s="21" t="e">
        <f>IF(OR($B2323="",M$3&lt;$D2323+Настройки!$B$7),0,MAX(0,$E2323-MAX(0,SUMIFS(Тех_Движение!$G$2:$G$5111,Тех_Движение!$D$2:$D$5111,$C2323,Тех_Движение!$B$2:$B$5111,"&lt;="&amp;M$3)-$F2323)))</f>
        <v>#VALUE!</v>
      </c>
      <c r="N2323" s="21" t="e">
        <f>IF(OR($B2323="",N$3&lt;$D2323+Настройки!$B$7),0,MAX(0,$E2323-MAX(0,SUMIFS(Тех_Движение!$G$2:$G$5111,Тех_Движение!$D$2:$D$5111,$C2323,Тех_Движение!$B$2:$B$5111,"&lt;="&amp;N$3)-$F2323)))</f>
        <v>#VALUE!</v>
      </c>
      <c r="O2323" s="21" t="e">
        <f>IF(OR($B2323="",O$3&lt;$D2323+Настройки!$B$7),0,MAX(0,$E2323-MAX(0,SUMIFS(Тех_Движение!$G$2:$G$5111,Тех_Движение!$D$2:$D$5111,$C2323,Тех_Движение!$B$2:$B$5111,"&lt;="&amp;O$3)-$F2323)))</f>
        <v>#VALUE!</v>
      </c>
      <c r="P2323" s="21" t="e">
        <f>IF(OR($B2323="",P$3&lt;$D2323+Настройки!$B$7),0,MAX(0,$E2323-MAX(0,SUMIFS(Тех_Движение!$G$2:$G$5111,Тех_Движение!$D$2:$D$5111,$C2323,Тех_Движение!$B$2:$B$5111,"&lt;="&amp;P$3)-$F2323)))</f>
        <v>#VALUE!</v>
      </c>
      <c r="Q2323" s="21" t="e">
        <f>IF(OR($B2323="",Q$3&lt;$D2323+Настройки!$B$7),0,MAX(0,$E2323-MAX(0,SUMIFS(Тех_Движение!$G$2:$G$5111,Тех_Движение!$D$2:$D$5111,$C2323,Тех_Движение!$B$2:$B$5111,"&lt;="&amp;Q$3)-$F2323)))</f>
        <v>#VALUE!</v>
      </c>
      <c r="R2323" s="21" t="str">
        <f t="shared" si="109"/>
        <v/>
      </c>
      <c r="S2323" s="23" t="str">
        <f>IF($B2323="","",VLOOKUP($C2323,Настройки!$A$11:$L$17,9,FALSE))</f>
        <v/>
      </c>
      <c r="T2323" s="23" t="str">
        <f t="shared" si="110"/>
        <v/>
      </c>
    </row>
    <row r="2324" spans="1:20" x14ac:dyDescent="0.3">
      <c r="A2324" s="20">
        <f>Тех_Движение!$A$2321</f>
        <v>2320</v>
      </c>
      <c r="B2324" s="20" t="str">
        <f>IF(Тех_Движение!$F$2321&gt;0,Тех_Движение!$I$2321,"")</f>
        <v/>
      </c>
      <c r="C2324" s="20" t="str">
        <f>IF($B2324="","",Тех_Движение!$D$2321)</f>
        <v/>
      </c>
      <c r="D2324" s="9" t="str">
        <f>IF($B2324="","",Тех_Движение!$B$2321)</f>
        <v/>
      </c>
      <c r="E2324" s="21" t="str">
        <f>IF($B2324="","",Тех_Движение!$F$2321)</f>
        <v/>
      </c>
      <c r="F2324" s="21" t="str">
        <f>IF($B2324="","",SUMIFS($E$5:$E2323,$C$5:$C2323,$C2324))</f>
        <v/>
      </c>
      <c r="G2324" s="21" t="str">
        <f>IF($B2324="","",MAX(0,$E2324-MAX(0,SUMIFS(Тех_Движение!$G$2:$G$5111,Тех_Движение!$D$2:$D$5111,$C2324,Тех_Движение!$B$2:$B$5111,"&lt;="&amp;Настройки!$B$5-1)-$F2324)))</f>
        <v/>
      </c>
      <c r="H2324" s="21" t="str">
        <f>IF($B2324="","",IF(AND($D2324&gt;=Настройки!$B$5,$D2324&lt;=Настройки!$B$6),$E2324,0))</f>
        <v/>
      </c>
      <c r="I2324" s="21" t="str">
        <f t="shared" si="108"/>
        <v/>
      </c>
      <c r="J2324" s="21" t="str">
        <f>IF($B2324="","",MAX(0,$E2324-MAX(0,SUMIFS(Тех_Движение!$G$2:$G$5111,Тех_Движение!$D$2:$D$5111,$C2324,Тех_Движение!$B$2:$B$5111,"&lt;="&amp;Настройки!$B$6)-$F2324)))</f>
        <v/>
      </c>
      <c r="K2324" s="21" t="e">
        <f>IF(OR($B2324="",K$3&lt;$D2324+Настройки!$B$7),0,MAX(0,$E2324-MAX(0,SUMIFS(Тех_Движение!$G$2:$G$5111,Тех_Движение!$D$2:$D$5111,$C2324,Тех_Движение!$B$2:$B$5111,"&lt;="&amp;K$3)-$F2324)))</f>
        <v>#VALUE!</v>
      </c>
      <c r="L2324" s="21" t="e">
        <f>IF(OR($B2324="",L$3&lt;$D2324+Настройки!$B$7),0,MAX(0,$E2324-MAX(0,SUMIFS(Тех_Движение!$G$2:$G$5111,Тех_Движение!$D$2:$D$5111,$C2324,Тех_Движение!$B$2:$B$5111,"&lt;="&amp;L$3)-$F2324)))</f>
        <v>#VALUE!</v>
      </c>
      <c r="M2324" s="21" t="e">
        <f>IF(OR($B2324="",M$3&lt;$D2324+Настройки!$B$7),0,MAX(0,$E2324-MAX(0,SUMIFS(Тех_Движение!$G$2:$G$5111,Тех_Движение!$D$2:$D$5111,$C2324,Тех_Движение!$B$2:$B$5111,"&lt;="&amp;M$3)-$F2324)))</f>
        <v>#VALUE!</v>
      </c>
      <c r="N2324" s="21" t="e">
        <f>IF(OR($B2324="",N$3&lt;$D2324+Настройки!$B$7),0,MAX(0,$E2324-MAX(0,SUMIFS(Тех_Движение!$G$2:$G$5111,Тех_Движение!$D$2:$D$5111,$C2324,Тех_Движение!$B$2:$B$5111,"&lt;="&amp;N$3)-$F2324)))</f>
        <v>#VALUE!</v>
      </c>
      <c r="O2324" s="21" t="e">
        <f>IF(OR($B2324="",O$3&lt;$D2324+Настройки!$B$7),0,MAX(0,$E2324-MAX(0,SUMIFS(Тех_Движение!$G$2:$G$5111,Тех_Движение!$D$2:$D$5111,$C2324,Тех_Движение!$B$2:$B$5111,"&lt;="&amp;O$3)-$F2324)))</f>
        <v>#VALUE!</v>
      </c>
      <c r="P2324" s="21" t="e">
        <f>IF(OR($B2324="",P$3&lt;$D2324+Настройки!$B$7),0,MAX(0,$E2324-MAX(0,SUMIFS(Тех_Движение!$G$2:$G$5111,Тех_Движение!$D$2:$D$5111,$C2324,Тех_Движение!$B$2:$B$5111,"&lt;="&amp;P$3)-$F2324)))</f>
        <v>#VALUE!</v>
      </c>
      <c r="Q2324" s="21" t="e">
        <f>IF(OR($B2324="",Q$3&lt;$D2324+Настройки!$B$7),0,MAX(0,$E2324-MAX(0,SUMIFS(Тех_Движение!$G$2:$G$5111,Тех_Движение!$D$2:$D$5111,$C2324,Тех_Движение!$B$2:$B$5111,"&lt;="&amp;Q$3)-$F2324)))</f>
        <v>#VALUE!</v>
      </c>
      <c r="R2324" s="21" t="str">
        <f t="shared" si="109"/>
        <v/>
      </c>
      <c r="S2324" s="23" t="str">
        <f>IF($B2324="","",VLOOKUP($C2324,Настройки!$A$11:$L$17,9,FALSE))</f>
        <v/>
      </c>
      <c r="T2324" s="23" t="str">
        <f t="shared" si="110"/>
        <v/>
      </c>
    </row>
    <row r="2325" spans="1:20" x14ac:dyDescent="0.3">
      <c r="A2325" s="20">
        <f>Тех_Движение!$A$2322</f>
        <v>2321</v>
      </c>
      <c r="B2325" s="20" t="str">
        <f>IF(Тех_Движение!$F$2322&gt;0,Тех_Движение!$I$2322,"")</f>
        <v/>
      </c>
      <c r="C2325" s="20" t="str">
        <f>IF($B2325="","",Тех_Движение!$D$2322)</f>
        <v/>
      </c>
      <c r="D2325" s="9" t="str">
        <f>IF($B2325="","",Тех_Движение!$B$2322)</f>
        <v/>
      </c>
      <c r="E2325" s="21" t="str">
        <f>IF($B2325="","",Тех_Движение!$F$2322)</f>
        <v/>
      </c>
      <c r="F2325" s="21" t="str">
        <f>IF($B2325="","",SUMIFS($E$5:$E2324,$C$5:$C2324,$C2325))</f>
        <v/>
      </c>
      <c r="G2325" s="21" t="str">
        <f>IF($B2325="","",MAX(0,$E2325-MAX(0,SUMIFS(Тех_Движение!$G$2:$G$5111,Тех_Движение!$D$2:$D$5111,$C2325,Тех_Движение!$B$2:$B$5111,"&lt;="&amp;Настройки!$B$5-1)-$F2325)))</f>
        <v/>
      </c>
      <c r="H2325" s="21" t="str">
        <f>IF($B2325="","",IF(AND($D2325&gt;=Настройки!$B$5,$D2325&lt;=Настройки!$B$6),$E2325,0))</f>
        <v/>
      </c>
      <c r="I2325" s="21" t="str">
        <f t="shared" si="108"/>
        <v/>
      </c>
      <c r="J2325" s="21" t="str">
        <f>IF($B2325="","",MAX(0,$E2325-MAX(0,SUMIFS(Тех_Движение!$G$2:$G$5111,Тех_Движение!$D$2:$D$5111,$C2325,Тех_Движение!$B$2:$B$5111,"&lt;="&amp;Настройки!$B$6)-$F2325)))</f>
        <v/>
      </c>
      <c r="K2325" s="21" t="e">
        <f>IF(OR($B2325="",K$3&lt;$D2325+Настройки!$B$7),0,MAX(0,$E2325-MAX(0,SUMIFS(Тех_Движение!$G$2:$G$5111,Тех_Движение!$D$2:$D$5111,$C2325,Тех_Движение!$B$2:$B$5111,"&lt;="&amp;K$3)-$F2325)))</f>
        <v>#VALUE!</v>
      </c>
      <c r="L2325" s="21" t="e">
        <f>IF(OR($B2325="",L$3&lt;$D2325+Настройки!$B$7),0,MAX(0,$E2325-MAX(0,SUMIFS(Тех_Движение!$G$2:$G$5111,Тех_Движение!$D$2:$D$5111,$C2325,Тех_Движение!$B$2:$B$5111,"&lt;="&amp;L$3)-$F2325)))</f>
        <v>#VALUE!</v>
      </c>
      <c r="M2325" s="21" t="e">
        <f>IF(OR($B2325="",M$3&lt;$D2325+Настройки!$B$7),0,MAX(0,$E2325-MAX(0,SUMIFS(Тех_Движение!$G$2:$G$5111,Тех_Движение!$D$2:$D$5111,$C2325,Тех_Движение!$B$2:$B$5111,"&lt;="&amp;M$3)-$F2325)))</f>
        <v>#VALUE!</v>
      </c>
      <c r="N2325" s="21" t="e">
        <f>IF(OR($B2325="",N$3&lt;$D2325+Настройки!$B$7),0,MAX(0,$E2325-MAX(0,SUMIFS(Тех_Движение!$G$2:$G$5111,Тех_Движение!$D$2:$D$5111,$C2325,Тех_Движение!$B$2:$B$5111,"&lt;="&amp;N$3)-$F2325)))</f>
        <v>#VALUE!</v>
      </c>
      <c r="O2325" s="21" t="e">
        <f>IF(OR($B2325="",O$3&lt;$D2325+Настройки!$B$7),0,MAX(0,$E2325-MAX(0,SUMIFS(Тех_Движение!$G$2:$G$5111,Тех_Движение!$D$2:$D$5111,$C2325,Тех_Движение!$B$2:$B$5111,"&lt;="&amp;O$3)-$F2325)))</f>
        <v>#VALUE!</v>
      </c>
      <c r="P2325" s="21" t="e">
        <f>IF(OR($B2325="",P$3&lt;$D2325+Настройки!$B$7),0,MAX(0,$E2325-MAX(0,SUMIFS(Тех_Движение!$G$2:$G$5111,Тех_Движение!$D$2:$D$5111,$C2325,Тех_Движение!$B$2:$B$5111,"&lt;="&amp;P$3)-$F2325)))</f>
        <v>#VALUE!</v>
      </c>
      <c r="Q2325" s="21" t="e">
        <f>IF(OR($B2325="",Q$3&lt;$D2325+Настройки!$B$7),0,MAX(0,$E2325-MAX(0,SUMIFS(Тех_Движение!$G$2:$G$5111,Тех_Движение!$D$2:$D$5111,$C2325,Тех_Движение!$B$2:$B$5111,"&lt;="&amp;Q$3)-$F2325)))</f>
        <v>#VALUE!</v>
      </c>
      <c r="R2325" s="21" t="str">
        <f t="shared" si="109"/>
        <v/>
      </c>
      <c r="S2325" s="23" t="str">
        <f>IF($B2325="","",VLOOKUP($C2325,Настройки!$A$11:$L$17,9,FALSE))</f>
        <v/>
      </c>
      <c r="T2325" s="23" t="str">
        <f t="shared" si="110"/>
        <v/>
      </c>
    </row>
    <row r="2326" spans="1:20" x14ac:dyDescent="0.3">
      <c r="A2326" s="20">
        <f>Тех_Движение!$A$2323</f>
        <v>2322</v>
      </c>
      <c r="B2326" s="20" t="str">
        <f>IF(Тех_Движение!$F$2323&gt;0,Тех_Движение!$I$2323,"")</f>
        <v/>
      </c>
      <c r="C2326" s="20" t="str">
        <f>IF($B2326="","",Тех_Движение!$D$2323)</f>
        <v/>
      </c>
      <c r="D2326" s="9" t="str">
        <f>IF($B2326="","",Тех_Движение!$B$2323)</f>
        <v/>
      </c>
      <c r="E2326" s="21" t="str">
        <f>IF($B2326="","",Тех_Движение!$F$2323)</f>
        <v/>
      </c>
      <c r="F2326" s="21" t="str">
        <f>IF($B2326="","",SUMIFS($E$5:$E2325,$C$5:$C2325,$C2326))</f>
        <v/>
      </c>
      <c r="G2326" s="21" t="str">
        <f>IF($B2326="","",MAX(0,$E2326-MAX(0,SUMIFS(Тех_Движение!$G$2:$G$5111,Тех_Движение!$D$2:$D$5111,$C2326,Тех_Движение!$B$2:$B$5111,"&lt;="&amp;Настройки!$B$5-1)-$F2326)))</f>
        <v/>
      </c>
      <c r="H2326" s="21" t="str">
        <f>IF($B2326="","",IF(AND($D2326&gt;=Настройки!$B$5,$D2326&lt;=Настройки!$B$6),$E2326,0))</f>
        <v/>
      </c>
      <c r="I2326" s="21" t="str">
        <f t="shared" si="108"/>
        <v/>
      </c>
      <c r="J2326" s="21" t="str">
        <f>IF($B2326="","",MAX(0,$E2326-MAX(0,SUMIFS(Тех_Движение!$G$2:$G$5111,Тех_Движение!$D$2:$D$5111,$C2326,Тех_Движение!$B$2:$B$5111,"&lt;="&amp;Настройки!$B$6)-$F2326)))</f>
        <v/>
      </c>
      <c r="K2326" s="21" t="e">
        <f>IF(OR($B2326="",K$3&lt;$D2326+Настройки!$B$7),0,MAX(0,$E2326-MAX(0,SUMIFS(Тех_Движение!$G$2:$G$5111,Тех_Движение!$D$2:$D$5111,$C2326,Тех_Движение!$B$2:$B$5111,"&lt;="&amp;K$3)-$F2326)))</f>
        <v>#VALUE!</v>
      </c>
      <c r="L2326" s="21" t="e">
        <f>IF(OR($B2326="",L$3&lt;$D2326+Настройки!$B$7),0,MAX(0,$E2326-MAX(0,SUMIFS(Тех_Движение!$G$2:$G$5111,Тех_Движение!$D$2:$D$5111,$C2326,Тех_Движение!$B$2:$B$5111,"&lt;="&amp;L$3)-$F2326)))</f>
        <v>#VALUE!</v>
      </c>
      <c r="M2326" s="21" t="e">
        <f>IF(OR($B2326="",M$3&lt;$D2326+Настройки!$B$7),0,MAX(0,$E2326-MAX(0,SUMIFS(Тех_Движение!$G$2:$G$5111,Тех_Движение!$D$2:$D$5111,$C2326,Тех_Движение!$B$2:$B$5111,"&lt;="&amp;M$3)-$F2326)))</f>
        <v>#VALUE!</v>
      </c>
      <c r="N2326" s="21" t="e">
        <f>IF(OR($B2326="",N$3&lt;$D2326+Настройки!$B$7),0,MAX(0,$E2326-MAX(0,SUMIFS(Тех_Движение!$G$2:$G$5111,Тех_Движение!$D$2:$D$5111,$C2326,Тех_Движение!$B$2:$B$5111,"&lt;="&amp;N$3)-$F2326)))</f>
        <v>#VALUE!</v>
      </c>
      <c r="O2326" s="21" t="e">
        <f>IF(OR($B2326="",O$3&lt;$D2326+Настройки!$B$7),0,MAX(0,$E2326-MAX(0,SUMIFS(Тех_Движение!$G$2:$G$5111,Тех_Движение!$D$2:$D$5111,$C2326,Тех_Движение!$B$2:$B$5111,"&lt;="&amp;O$3)-$F2326)))</f>
        <v>#VALUE!</v>
      </c>
      <c r="P2326" s="21" t="e">
        <f>IF(OR($B2326="",P$3&lt;$D2326+Настройки!$B$7),0,MAX(0,$E2326-MAX(0,SUMIFS(Тех_Движение!$G$2:$G$5111,Тех_Движение!$D$2:$D$5111,$C2326,Тех_Движение!$B$2:$B$5111,"&lt;="&amp;P$3)-$F2326)))</f>
        <v>#VALUE!</v>
      </c>
      <c r="Q2326" s="21" t="e">
        <f>IF(OR($B2326="",Q$3&lt;$D2326+Настройки!$B$7),0,MAX(0,$E2326-MAX(0,SUMIFS(Тех_Движение!$G$2:$G$5111,Тех_Движение!$D$2:$D$5111,$C2326,Тех_Движение!$B$2:$B$5111,"&lt;="&amp;Q$3)-$F2326)))</f>
        <v>#VALUE!</v>
      </c>
      <c r="R2326" s="21" t="str">
        <f t="shared" si="109"/>
        <v/>
      </c>
      <c r="S2326" s="23" t="str">
        <f>IF($B2326="","",VLOOKUP($C2326,Настройки!$A$11:$L$17,9,FALSE))</f>
        <v/>
      </c>
      <c r="T2326" s="23" t="str">
        <f t="shared" si="110"/>
        <v/>
      </c>
    </row>
    <row r="2327" spans="1:20" x14ac:dyDescent="0.3">
      <c r="A2327" s="20">
        <f>Тех_Движение!$A$2324</f>
        <v>2323</v>
      </c>
      <c r="B2327" s="20" t="str">
        <f>IF(Тех_Движение!$F$2324&gt;0,Тех_Движение!$I$2324,"")</f>
        <v/>
      </c>
      <c r="C2327" s="20" t="str">
        <f>IF($B2327="","",Тех_Движение!$D$2324)</f>
        <v/>
      </c>
      <c r="D2327" s="9" t="str">
        <f>IF($B2327="","",Тех_Движение!$B$2324)</f>
        <v/>
      </c>
      <c r="E2327" s="21" t="str">
        <f>IF($B2327="","",Тех_Движение!$F$2324)</f>
        <v/>
      </c>
      <c r="F2327" s="21" t="str">
        <f>IF($B2327="","",SUMIFS($E$5:$E2326,$C$5:$C2326,$C2327))</f>
        <v/>
      </c>
      <c r="G2327" s="21" t="str">
        <f>IF($B2327="","",MAX(0,$E2327-MAX(0,SUMIFS(Тех_Движение!$G$2:$G$5111,Тех_Движение!$D$2:$D$5111,$C2327,Тех_Движение!$B$2:$B$5111,"&lt;="&amp;Настройки!$B$5-1)-$F2327)))</f>
        <v/>
      </c>
      <c r="H2327" s="21" t="str">
        <f>IF($B2327="","",IF(AND($D2327&gt;=Настройки!$B$5,$D2327&lt;=Настройки!$B$6),$E2327,0))</f>
        <v/>
      </c>
      <c r="I2327" s="21" t="str">
        <f t="shared" si="108"/>
        <v/>
      </c>
      <c r="J2327" s="21" t="str">
        <f>IF($B2327="","",MAX(0,$E2327-MAX(0,SUMIFS(Тех_Движение!$G$2:$G$5111,Тех_Движение!$D$2:$D$5111,$C2327,Тех_Движение!$B$2:$B$5111,"&lt;="&amp;Настройки!$B$6)-$F2327)))</f>
        <v/>
      </c>
      <c r="K2327" s="21" t="e">
        <f>IF(OR($B2327="",K$3&lt;$D2327+Настройки!$B$7),0,MAX(0,$E2327-MAX(0,SUMIFS(Тех_Движение!$G$2:$G$5111,Тех_Движение!$D$2:$D$5111,$C2327,Тех_Движение!$B$2:$B$5111,"&lt;="&amp;K$3)-$F2327)))</f>
        <v>#VALUE!</v>
      </c>
      <c r="L2327" s="21" t="e">
        <f>IF(OR($B2327="",L$3&lt;$D2327+Настройки!$B$7),0,MAX(0,$E2327-MAX(0,SUMIFS(Тех_Движение!$G$2:$G$5111,Тех_Движение!$D$2:$D$5111,$C2327,Тех_Движение!$B$2:$B$5111,"&lt;="&amp;L$3)-$F2327)))</f>
        <v>#VALUE!</v>
      </c>
      <c r="M2327" s="21" t="e">
        <f>IF(OR($B2327="",M$3&lt;$D2327+Настройки!$B$7),0,MAX(0,$E2327-MAX(0,SUMIFS(Тех_Движение!$G$2:$G$5111,Тех_Движение!$D$2:$D$5111,$C2327,Тех_Движение!$B$2:$B$5111,"&lt;="&amp;M$3)-$F2327)))</f>
        <v>#VALUE!</v>
      </c>
      <c r="N2327" s="21" t="e">
        <f>IF(OR($B2327="",N$3&lt;$D2327+Настройки!$B$7),0,MAX(0,$E2327-MAX(0,SUMIFS(Тех_Движение!$G$2:$G$5111,Тех_Движение!$D$2:$D$5111,$C2327,Тех_Движение!$B$2:$B$5111,"&lt;="&amp;N$3)-$F2327)))</f>
        <v>#VALUE!</v>
      </c>
      <c r="O2327" s="21" t="e">
        <f>IF(OR($B2327="",O$3&lt;$D2327+Настройки!$B$7),0,MAX(0,$E2327-MAX(0,SUMIFS(Тех_Движение!$G$2:$G$5111,Тех_Движение!$D$2:$D$5111,$C2327,Тех_Движение!$B$2:$B$5111,"&lt;="&amp;O$3)-$F2327)))</f>
        <v>#VALUE!</v>
      </c>
      <c r="P2327" s="21" t="e">
        <f>IF(OR($B2327="",P$3&lt;$D2327+Настройки!$B$7),0,MAX(0,$E2327-MAX(0,SUMIFS(Тех_Движение!$G$2:$G$5111,Тех_Движение!$D$2:$D$5111,$C2327,Тех_Движение!$B$2:$B$5111,"&lt;="&amp;P$3)-$F2327)))</f>
        <v>#VALUE!</v>
      </c>
      <c r="Q2327" s="21" t="e">
        <f>IF(OR($B2327="",Q$3&lt;$D2327+Настройки!$B$7),0,MAX(0,$E2327-MAX(0,SUMIFS(Тех_Движение!$G$2:$G$5111,Тех_Движение!$D$2:$D$5111,$C2327,Тех_Движение!$B$2:$B$5111,"&lt;="&amp;Q$3)-$F2327)))</f>
        <v>#VALUE!</v>
      </c>
      <c r="R2327" s="21" t="str">
        <f t="shared" si="109"/>
        <v/>
      </c>
      <c r="S2327" s="23" t="str">
        <f>IF($B2327="","",VLOOKUP($C2327,Настройки!$A$11:$L$17,9,FALSE))</f>
        <v/>
      </c>
      <c r="T2327" s="23" t="str">
        <f t="shared" si="110"/>
        <v/>
      </c>
    </row>
    <row r="2328" spans="1:20" x14ac:dyDescent="0.3">
      <c r="A2328" s="20">
        <f>Тех_Движение!$A$2325</f>
        <v>2324</v>
      </c>
      <c r="B2328" s="20" t="str">
        <f>IF(Тех_Движение!$F$2325&gt;0,Тех_Движение!$I$2325,"")</f>
        <v/>
      </c>
      <c r="C2328" s="20" t="str">
        <f>IF($B2328="","",Тех_Движение!$D$2325)</f>
        <v/>
      </c>
      <c r="D2328" s="9" t="str">
        <f>IF($B2328="","",Тех_Движение!$B$2325)</f>
        <v/>
      </c>
      <c r="E2328" s="21" t="str">
        <f>IF($B2328="","",Тех_Движение!$F$2325)</f>
        <v/>
      </c>
      <c r="F2328" s="21" t="str">
        <f>IF($B2328="","",SUMIFS($E$5:$E2327,$C$5:$C2327,$C2328))</f>
        <v/>
      </c>
      <c r="G2328" s="21" t="str">
        <f>IF($B2328="","",MAX(0,$E2328-MAX(0,SUMIFS(Тех_Движение!$G$2:$G$5111,Тех_Движение!$D$2:$D$5111,$C2328,Тех_Движение!$B$2:$B$5111,"&lt;="&amp;Настройки!$B$5-1)-$F2328)))</f>
        <v/>
      </c>
      <c r="H2328" s="21" t="str">
        <f>IF($B2328="","",IF(AND($D2328&gt;=Настройки!$B$5,$D2328&lt;=Настройки!$B$6),$E2328,0))</f>
        <v/>
      </c>
      <c r="I2328" s="21" t="str">
        <f t="shared" si="108"/>
        <v/>
      </c>
      <c r="J2328" s="21" t="str">
        <f>IF($B2328="","",MAX(0,$E2328-MAX(0,SUMIFS(Тех_Движение!$G$2:$G$5111,Тех_Движение!$D$2:$D$5111,$C2328,Тех_Движение!$B$2:$B$5111,"&lt;="&amp;Настройки!$B$6)-$F2328)))</f>
        <v/>
      </c>
      <c r="K2328" s="21" t="e">
        <f>IF(OR($B2328="",K$3&lt;$D2328+Настройки!$B$7),0,MAX(0,$E2328-MAX(0,SUMIFS(Тех_Движение!$G$2:$G$5111,Тех_Движение!$D$2:$D$5111,$C2328,Тех_Движение!$B$2:$B$5111,"&lt;="&amp;K$3)-$F2328)))</f>
        <v>#VALUE!</v>
      </c>
      <c r="L2328" s="21" t="e">
        <f>IF(OR($B2328="",L$3&lt;$D2328+Настройки!$B$7),0,MAX(0,$E2328-MAX(0,SUMIFS(Тех_Движение!$G$2:$G$5111,Тех_Движение!$D$2:$D$5111,$C2328,Тех_Движение!$B$2:$B$5111,"&lt;="&amp;L$3)-$F2328)))</f>
        <v>#VALUE!</v>
      </c>
      <c r="M2328" s="21" t="e">
        <f>IF(OR($B2328="",M$3&lt;$D2328+Настройки!$B$7),0,MAX(0,$E2328-MAX(0,SUMIFS(Тех_Движение!$G$2:$G$5111,Тех_Движение!$D$2:$D$5111,$C2328,Тех_Движение!$B$2:$B$5111,"&lt;="&amp;M$3)-$F2328)))</f>
        <v>#VALUE!</v>
      </c>
      <c r="N2328" s="21" t="e">
        <f>IF(OR($B2328="",N$3&lt;$D2328+Настройки!$B$7),0,MAX(0,$E2328-MAX(0,SUMIFS(Тех_Движение!$G$2:$G$5111,Тех_Движение!$D$2:$D$5111,$C2328,Тех_Движение!$B$2:$B$5111,"&lt;="&amp;N$3)-$F2328)))</f>
        <v>#VALUE!</v>
      </c>
      <c r="O2328" s="21" t="e">
        <f>IF(OR($B2328="",O$3&lt;$D2328+Настройки!$B$7),0,MAX(0,$E2328-MAX(0,SUMIFS(Тех_Движение!$G$2:$G$5111,Тех_Движение!$D$2:$D$5111,$C2328,Тех_Движение!$B$2:$B$5111,"&lt;="&amp;O$3)-$F2328)))</f>
        <v>#VALUE!</v>
      </c>
      <c r="P2328" s="21" t="e">
        <f>IF(OR($B2328="",P$3&lt;$D2328+Настройки!$B$7),0,MAX(0,$E2328-MAX(0,SUMIFS(Тех_Движение!$G$2:$G$5111,Тех_Движение!$D$2:$D$5111,$C2328,Тех_Движение!$B$2:$B$5111,"&lt;="&amp;P$3)-$F2328)))</f>
        <v>#VALUE!</v>
      </c>
      <c r="Q2328" s="21" t="e">
        <f>IF(OR($B2328="",Q$3&lt;$D2328+Настройки!$B$7),0,MAX(0,$E2328-MAX(0,SUMIFS(Тех_Движение!$G$2:$G$5111,Тех_Движение!$D$2:$D$5111,$C2328,Тех_Движение!$B$2:$B$5111,"&lt;="&amp;Q$3)-$F2328)))</f>
        <v>#VALUE!</v>
      </c>
      <c r="R2328" s="21" t="str">
        <f t="shared" si="109"/>
        <v/>
      </c>
      <c r="S2328" s="23" t="str">
        <f>IF($B2328="","",VLOOKUP($C2328,Настройки!$A$11:$L$17,9,FALSE))</f>
        <v/>
      </c>
      <c r="T2328" s="23" t="str">
        <f t="shared" si="110"/>
        <v/>
      </c>
    </row>
    <row r="2329" spans="1:20" x14ac:dyDescent="0.3">
      <c r="A2329" s="20">
        <f>Тех_Движение!$A$2326</f>
        <v>2325</v>
      </c>
      <c r="B2329" s="20" t="str">
        <f>IF(Тех_Движение!$F$2326&gt;0,Тех_Движение!$I$2326,"")</f>
        <v/>
      </c>
      <c r="C2329" s="20" t="str">
        <f>IF($B2329="","",Тех_Движение!$D$2326)</f>
        <v/>
      </c>
      <c r="D2329" s="9" t="str">
        <f>IF($B2329="","",Тех_Движение!$B$2326)</f>
        <v/>
      </c>
      <c r="E2329" s="21" t="str">
        <f>IF($B2329="","",Тех_Движение!$F$2326)</f>
        <v/>
      </c>
      <c r="F2329" s="21" t="str">
        <f>IF($B2329="","",SUMIFS($E$5:$E2328,$C$5:$C2328,$C2329))</f>
        <v/>
      </c>
      <c r="G2329" s="21" t="str">
        <f>IF($B2329="","",MAX(0,$E2329-MAX(0,SUMIFS(Тех_Движение!$G$2:$G$5111,Тех_Движение!$D$2:$D$5111,$C2329,Тех_Движение!$B$2:$B$5111,"&lt;="&amp;Настройки!$B$5-1)-$F2329)))</f>
        <v/>
      </c>
      <c r="H2329" s="21" t="str">
        <f>IF($B2329="","",IF(AND($D2329&gt;=Настройки!$B$5,$D2329&lt;=Настройки!$B$6),$E2329,0))</f>
        <v/>
      </c>
      <c r="I2329" s="21" t="str">
        <f t="shared" si="108"/>
        <v/>
      </c>
      <c r="J2329" s="21" t="str">
        <f>IF($B2329="","",MAX(0,$E2329-MAX(0,SUMIFS(Тех_Движение!$G$2:$G$5111,Тех_Движение!$D$2:$D$5111,$C2329,Тех_Движение!$B$2:$B$5111,"&lt;="&amp;Настройки!$B$6)-$F2329)))</f>
        <v/>
      </c>
      <c r="K2329" s="21" t="e">
        <f>IF(OR($B2329="",K$3&lt;$D2329+Настройки!$B$7),0,MAX(0,$E2329-MAX(0,SUMIFS(Тех_Движение!$G$2:$G$5111,Тех_Движение!$D$2:$D$5111,$C2329,Тех_Движение!$B$2:$B$5111,"&lt;="&amp;K$3)-$F2329)))</f>
        <v>#VALUE!</v>
      </c>
      <c r="L2329" s="21" t="e">
        <f>IF(OR($B2329="",L$3&lt;$D2329+Настройки!$B$7),0,MAX(0,$E2329-MAX(0,SUMIFS(Тех_Движение!$G$2:$G$5111,Тех_Движение!$D$2:$D$5111,$C2329,Тех_Движение!$B$2:$B$5111,"&lt;="&amp;L$3)-$F2329)))</f>
        <v>#VALUE!</v>
      </c>
      <c r="M2329" s="21" t="e">
        <f>IF(OR($B2329="",M$3&lt;$D2329+Настройки!$B$7),0,MAX(0,$E2329-MAX(0,SUMIFS(Тех_Движение!$G$2:$G$5111,Тех_Движение!$D$2:$D$5111,$C2329,Тех_Движение!$B$2:$B$5111,"&lt;="&amp;M$3)-$F2329)))</f>
        <v>#VALUE!</v>
      </c>
      <c r="N2329" s="21" t="e">
        <f>IF(OR($B2329="",N$3&lt;$D2329+Настройки!$B$7),0,MAX(0,$E2329-MAX(0,SUMIFS(Тех_Движение!$G$2:$G$5111,Тех_Движение!$D$2:$D$5111,$C2329,Тех_Движение!$B$2:$B$5111,"&lt;="&amp;N$3)-$F2329)))</f>
        <v>#VALUE!</v>
      </c>
      <c r="O2329" s="21" t="e">
        <f>IF(OR($B2329="",O$3&lt;$D2329+Настройки!$B$7),0,MAX(0,$E2329-MAX(0,SUMIFS(Тех_Движение!$G$2:$G$5111,Тех_Движение!$D$2:$D$5111,$C2329,Тех_Движение!$B$2:$B$5111,"&lt;="&amp;O$3)-$F2329)))</f>
        <v>#VALUE!</v>
      </c>
      <c r="P2329" s="21" t="e">
        <f>IF(OR($B2329="",P$3&lt;$D2329+Настройки!$B$7),0,MAX(0,$E2329-MAX(0,SUMIFS(Тех_Движение!$G$2:$G$5111,Тех_Движение!$D$2:$D$5111,$C2329,Тех_Движение!$B$2:$B$5111,"&lt;="&amp;P$3)-$F2329)))</f>
        <v>#VALUE!</v>
      </c>
      <c r="Q2329" s="21" t="e">
        <f>IF(OR($B2329="",Q$3&lt;$D2329+Настройки!$B$7),0,MAX(0,$E2329-MAX(0,SUMIFS(Тех_Движение!$G$2:$G$5111,Тех_Движение!$D$2:$D$5111,$C2329,Тех_Движение!$B$2:$B$5111,"&lt;="&amp;Q$3)-$F2329)))</f>
        <v>#VALUE!</v>
      </c>
      <c r="R2329" s="21" t="str">
        <f t="shared" si="109"/>
        <v/>
      </c>
      <c r="S2329" s="23" t="str">
        <f>IF($B2329="","",VLOOKUP($C2329,Настройки!$A$11:$L$17,9,FALSE))</f>
        <v/>
      </c>
      <c r="T2329" s="23" t="str">
        <f t="shared" si="110"/>
        <v/>
      </c>
    </row>
    <row r="2330" spans="1:20" x14ac:dyDescent="0.3">
      <c r="A2330" s="20">
        <f>Тех_Движение!$A$2327</f>
        <v>2326</v>
      </c>
      <c r="B2330" s="20" t="str">
        <f>IF(Тех_Движение!$F$2327&gt;0,Тех_Движение!$I$2327,"")</f>
        <v/>
      </c>
      <c r="C2330" s="20" t="str">
        <f>IF($B2330="","",Тех_Движение!$D$2327)</f>
        <v/>
      </c>
      <c r="D2330" s="9" t="str">
        <f>IF($B2330="","",Тех_Движение!$B$2327)</f>
        <v/>
      </c>
      <c r="E2330" s="21" t="str">
        <f>IF($B2330="","",Тех_Движение!$F$2327)</f>
        <v/>
      </c>
      <c r="F2330" s="21" t="str">
        <f>IF($B2330="","",SUMIFS($E$5:$E2329,$C$5:$C2329,$C2330))</f>
        <v/>
      </c>
      <c r="G2330" s="21" t="str">
        <f>IF($B2330="","",MAX(0,$E2330-MAX(0,SUMIFS(Тех_Движение!$G$2:$G$5111,Тех_Движение!$D$2:$D$5111,$C2330,Тех_Движение!$B$2:$B$5111,"&lt;="&amp;Настройки!$B$5-1)-$F2330)))</f>
        <v/>
      </c>
      <c r="H2330" s="21" t="str">
        <f>IF($B2330="","",IF(AND($D2330&gt;=Настройки!$B$5,$D2330&lt;=Настройки!$B$6),$E2330,0))</f>
        <v/>
      </c>
      <c r="I2330" s="21" t="str">
        <f t="shared" si="108"/>
        <v/>
      </c>
      <c r="J2330" s="21" t="str">
        <f>IF($B2330="","",MAX(0,$E2330-MAX(0,SUMIFS(Тех_Движение!$G$2:$G$5111,Тех_Движение!$D$2:$D$5111,$C2330,Тех_Движение!$B$2:$B$5111,"&lt;="&amp;Настройки!$B$6)-$F2330)))</f>
        <v/>
      </c>
      <c r="K2330" s="21" t="e">
        <f>IF(OR($B2330="",K$3&lt;$D2330+Настройки!$B$7),0,MAX(0,$E2330-MAX(0,SUMIFS(Тех_Движение!$G$2:$G$5111,Тех_Движение!$D$2:$D$5111,$C2330,Тех_Движение!$B$2:$B$5111,"&lt;="&amp;K$3)-$F2330)))</f>
        <v>#VALUE!</v>
      </c>
      <c r="L2330" s="21" t="e">
        <f>IF(OR($B2330="",L$3&lt;$D2330+Настройки!$B$7),0,MAX(0,$E2330-MAX(0,SUMIFS(Тех_Движение!$G$2:$G$5111,Тех_Движение!$D$2:$D$5111,$C2330,Тех_Движение!$B$2:$B$5111,"&lt;="&amp;L$3)-$F2330)))</f>
        <v>#VALUE!</v>
      </c>
      <c r="M2330" s="21" t="e">
        <f>IF(OR($B2330="",M$3&lt;$D2330+Настройки!$B$7),0,MAX(0,$E2330-MAX(0,SUMIFS(Тех_Движение!$G$2:$G$5111,Тех_Движение!$D$2:$D$5111,$C2330,Тех_Движение!$B$2:$B$5111,"&lt;="&amp;M$3)-$F2330)))</f>
        <v>#VALUE!</v>
      </c>
      <c r="N2330" s="21" t="e">
        <f>IF(OR($B2330="",N$3&lt;$D2330+Настройки!$B$7),0,MAX(0,$E2330-MAX(0,SUMIFS(Тех_Движение!$G$2:$G$5111,Тех_Движение!$D$2:$D$5111,$C2330,Тех_Движение!$B$2:$B$5111,"&lt;="&amp;N$3)-$F2330)))</f>
        <v>#VALUE!</v>
      </c>
      <c r="O2330" s="21" t="e">
        <f>IF(OR($B2330="",O$3&lt;$D2330+Настройки!$B$7),0,MAX(0,$E2330-MAX(0,SUMIFS(Тех_Движение!$G$2:$G$5111,Тех_Движение!$D$2:$D$5111,$C2330,Тех_Движение!$B$2:$B$5111,"&lt;="&amp;O$3)-$F2330)))</f>
        <v>#VALUE!</v>
      </c>
      <c r="P2330" s="21" t="e">
        <f>IF(OR($B2330="",P$3&lt;$D2330+Настройки!$B$7),0,MAX(0,$E2330-MAX(0,SUMIFS(Тех_Движение!$G$2:$G$5111,Тех_Движение!$D$2:$D$5111,$C2330,Тех_Движение!$B$2:$B$5111,"&lt;="&amp;P$3)-$F2330)))</f>
        <v>#VALUE!</v>
      </c>
      <c r="Q2330" s="21" t="e">
        <f>IF(OR($B2330="",Q$3&lt;$D2330+Настройки!$B$7),0,MAX(0,$E2330-MAX(0,SUMIFS(Тех_Движение!$G$2:$G$5111,Тех_Движение!$D$2:$D$5111,$C2330,Тех_Движение!$B$2:$B$5111,"&lt;="&amp;Q$3)-$F2330)))</f>
        <v>#VALUE!</v>
      </c>
      <c r="R2330" s="21" t="str">
        <f t="shared" si="109"/>
        <v/>
      </c>
      <c r="S2330" s="23" t="str">
        <f>IF($B2330="","",VLOOKUP($C2330,Настройки!$A$11:$L$17,9,FALSE))</f>
        <v/>
      </c>
      <c r="T2330" s="23" t="str">
        <f t="shared" si="110"/>
        <v/>
      </c>
    </row>
    <row r="2331" spans="1:20" x14ac:dyDescent="0.3">
      <c r="A2331" s="20">
        <f>Тех_Движение!$A$2328</f>
        <v>2327</v>
      </c>
      <c r="B2331" s="20" t="str">
        <f>IF(Тех_Движение!$F$2328&gt;0,Тех_Движение!$I$2328,"")</f>
        <v/>
      </c>
      <c r="C2331" s="20" t="str">
        <f>IF($B2331="","",Тех_Движение!$D$2328)</f>
        <v/>
      </c>
      <c r="D2331" s="9" t="str">
        <f>IF($B2331="","",Тех_Движение!$B$2328)</f>
        <v/>
      </c>
      <c r="E2331" s="21" t="str">
        <f>IF($B2331="","",Тех_Движение!$F$2328)</f>
        <v/>
      </c>
      <c r="F2331" s="21" t="str">
        <f>IF($B2331="","",SUMIFS($E$5:$E2330,$C$5:$C2330,$C2331))</f>
        <v/>
      </c>
      <c r="G2331" s="21" t="str">
        <f>IF($B2331="","",MAX(0,$E2331-MAX(0,SUMIFS(Тех_Движение!$G$2:$G$5111,Тех_Движение!$D$2:$D$5111,$C2331,Тех_Движение!$B$2:$B$5111,"&lt;="&amp;Настройки!$B$5-1)-$F2331)))</f>
        <v/>
      </c>
      <c r="H2331" s="21" t="str">
        <f>IF($B2331="","",IF(AND($D2331&gt;=Настройки!$B$5,$D2331&lt;=Настройки!$B$6),$E2331,0))</f>
        <v/>
      </c>
      <c r="I2331" s="21" t="str">
        <f t="shared" si="108"/>
        <v/>
      </c>
      <c r="J2331" s="21" t="str">
        <f>IF($B2331="","",MAX(0,$E2331-MAX(0,SUMIFS(Тех_Движение!$G$2:$G$5111,Тех_Движение!$D$2:$D$5111,$C2331,Тех_Движение!$B$2:$B$5111,"&lt;="&amp;Настройки!$B$6)-$F2331)))</f>
        <v/>
      </c>
      <c r="K2331" s="21" t="e">
        <f>IF(OR($B2331="",K$3&lt;$D2331+Настройки!$B$7),0,MAX(0,$E2331-MAX(0,SUMIFS(Тех_Движение!$G$2:$G$5111,Тех_Движение!$D$2:$D$5111,$C2331,Тех_Движение!$B$2:$B$5111,"&lt;="&amp;K$3)-$F2331)))</f>
        <v>#VALUE!</v>
      </c>
      <c r="L2331" s="21" t="e">
        <f>IF(OR($B2331="",L$3&lt;$D2331+Настройки!$B$7),0,MAX(0,$E2331-MAX(0,SUMIFS(Тех_Движение!$G$2:$G$5111,Тех_Движение!$D$2:$D$5111,$C2331,Тех_Движение!$B$2:$B$5111,"&lt;="&amp;L$3)-$F2331)))</f>
        <v>#VALUE!</v>
      </c>
      <c r="M2331" s="21" t="e">
        <f>IF(OR($B2331="",M$3&lt;$D2331+Настройки!$B$7),0,MAX(0,$E2331-MAX(0,SUMIFS(Тех_Движение!$G$2:$G$5111,Тех_Движение!$D$2:$D$5111,$C2331,Тех_Движение!$B$2:$B$5111,"&lt;="&amp;M$3)-$F2331)))</f>
        <v>#VALUE!</v>
      </c>
      <c r="N2331" s="21" t="e">
        <f>IF(OR($B2331="",N$3&lt;$D2331+Настройки!$B$7),0,MAX(0,$E2331-MAX(0,SUMIFS(Тех_Движение!$G$2:$G$5111,Тех_Движение!$D$2:$D$5111,$C2331,Тех_Движение!$B$2:$B$5111,"&lt;="&amp;N$3)-$F2331)))</f>
        <v>#VALUE!</v>
      </c>
      <c r="O2331" s="21" t="e">
        <f>IF(OR($B2331="",O$3&lt;$D2331+Настройки!$B$7),0,MAX(0,$E2331-MAX(0,SUMIFS(Тех_Движение!$G$2:$G$5111,Тех_Движение!$D$2:$D$5111,$C2331,Тех_Движение!$B$2:$B$5111,"&lt;="&amp;O$3)-$F2331)))</f>
        <v>#VALUE!</v>
      </c>
      <c r="P2331" s="21" t="e">
        <f>IF(OR($B2331="",P$3&lt;$D2331+Настройки!$B$7),0,MAX(0,$E2331-MAX(0,SUMIFS(Тех_Движение!$G$2:$G$5111,Тех_Движение!$D$2:$D$5111,$C2331,Тех_Движение!$B$2:$B$5111,"&lt;="&amp;P$3)-$F2331)))</f>
        <v>#VALUE!</v>
      </c>
      <c r="Q2331" s="21" t="e">
        <f>IF(OR($B2331="",Q$3&lt;$D2331+Настройки!$B$7),0,MAX(0,$E2331-MAX(0,SUMIFS(Тех_Движение!$G$2:$G$5111,Тех_Движение!$D$2:$D$5111,$C2331,Тех_Движение!$B$2:$B$5111,"&lt;="&amp;Q$3)-$F2331)))</f>
        <v>#VALUE!</v>
      </c>
      <c r="R2331" s="21" t="str">
        <f t="shared" si="109"/>
        <v/>
      </c>
      <c r="S2331" s="23" t="str">
        <f>IF($B2331="","",VLOOKUP($C2331,Настройки!$A$11:$L$17,9,FALSE))</f>
        <v/>
      </c>
      <c r="T2331" s="23" t="str">
        <f t="shared" si="110"/>
        <v/>
      </c>
    </row>
    <row r="2332" spans="1:20" x14ac:dyDescent="0.3">
      <c r="A2332" s="20">
        <f>Тех_Движение!$A$2329</f>
        <v>2328</v>
      </c>
      <c r="B2332" s="20" t="str">
        <f>IF(Тех_Движение!$F$2329&gt;0,Тех_Движение!$I$2329,"")</f>
        <v/>
      </c>
      <c r="C2332" s="20" t="str">
        <f>IF($B2332="","",Тех_Движение!$D$2329)</f>
        <v/>
      </c>
      <c r="D2332" s="9" t="str">
        <f>IF($B2332="","",Тех_Движение!$B$2329)</f>
        <v/>
      </c>
      <c r="E2332" s="21" t="str">
        <f>IF($B2332="","",Тех_Движение!$F$2329)</f>
        <v/>
      </c>
      <c r="F2332" s="21" t="str">
        <f>IF($B2332="","",SUMIFS($E$5:$E2331,$C$5:$C2331,$C2332))</f>
        <v/>
      </c>
      <c r="G2332" s="21" t="str">
        <f>IF($B2332="","",MAX(0,$E2332-MAX(0,SUMIFS(Тех_Движение!$G$2:$G$5111,Тех_Движение!$D$2:$D$5111,$C2332,Тех_Движение!$B$2:$B$5111,"&lt;="&amp;Настройки!$B$5-1)-$F2332)))</f>
        <v/>
      </c>
      <c r="H2332" s="21" t="str">
        <f>IF($B2332="","",IF(AND($D2332&gt;=Настройки!$B$5,$D2332&lt;=Настройки!$B$6),$E2332,0))</f>
        <v/>
      </c>
      <c r="I2332" s="21" t="str">
        <f t="shared" si="108"/>
        <v/>
      </c>
      <c r="J2332" s="21" t="str">
        <f>IF($B2332="","",MAX(0,$E2332-MAX(0,SUMIFS(Тех_Движение!$G$2:$G$5111,Тех_Движение!$D$2:$D$5111,$C2332,Тех_Движение!$B$2:$B$5111,"&lt;="&amp;Настройки!$B$6)-$F2332)))</f>
        <v/>
      </c>
      <c r="K2332" s="21" t="e">
        <f>IF(OR($B2332="",K$3&lt;$D2332+Настройки!$B$7),0,MAX(0,$E2332-MAX(0,SUMIFS(Тех_Движение!$G$2:$G$5111,Тех_Движение!$D$2:$D$5111,$C2332,Тех_Движение!$B$2:$B$5111,"&lt;="&amp;K$3)-$F2332)))</f>
        <v>#VALUE!</v>
      </c>
      <c r="L2332" s="21" t="e">
        <f>IF(OR($B2332="",L$3&lt;$D2332+Настройки!$B$7),0,MAX(0,$E2332-MAX(0,SUMIFS(Тех_Движение!$G$2:$G$5111,Тех_Движение!$D$2:$D$5111,$C2332,Тех_Движение!$B$2:$B$5111,"&lt;="&amp;L$3)-$F2332)))</f>
        <v>#VALUE!</v>
      </c>
      <c r="M2332" s="21" t="e">
        <f>IF(OR($B2332="",M$3&lt;$D2332+Настройки!$B$7),0,MAX(0,$E2332-MAX(0,SUMIFS(Тех_Движение!$G$2:$G$5111,Тех_Движение!$D$2:$D$5111,$C2332,Тех_Движение!$B$2:$B$5111,"&lt;="&amp;M$3)-$F2332)))</f>
        <v>#VALUE!</v>
      </c>
      <c r="N2332" s="21" t="e">
        <f>IF(OR($B2332="",N$3&lt;$D2332+Настройки!$B$7),0,MAX(0,$E2332-MAX(0,SUMIFS(Тех_Движение!$G$2:$G$5111,Тех_Движение!$D$2:$D$5111,$C2332,Тех_Движение!$B$2:$B$5111,"&lt;="&amp;N$3)-$F2332)))</f>
        <v>#VALUE!</v>
      </c>
      <c r="O2332" s="21" t="e">
        <f>IF(OR($B2332="",O$3&lt;$D2332+Настройки!$B$7),0,MAX(0,$E2332-MAX(0,SUMIFS(Тех_Движение!$G$2:$G$5111,Тех_Движение!$D$2:$D$5111,$C2332,Тех_Движение!$B$2:$B$5111,"&lt;="&amp;O$3)-$F2332)))</f>
        <v>#VALUE!</v>
      </c>
      <c r="P2332" s="21" t="e">
        <f>IF(OR($B2332="",P$3&lt;$D2332+Настройки!$B$7),0,MAX(0,$E2332-MAX(0,SUMIFS(Тех_Движение!$G$2:$G$5111,Тех_Движение!$D$2:$D$5111,$C2332,Тех_Движение!$B$2:$B$5111,"&lt;="&amp;P$3)-$F2332)))</f>
        <v>#VALUE!</v>
      </c>
      <c r="Q2332" s="21" t="e">
        <f>IF(OR($B2332="",Q$3&lt;$D2332+Настройки!$B$7),0,MAX(0,$E2332-MAX(0,SUMIFS(Тех_Движение!$G$2:$G$5111,Тех_Движение!$D$2:$D$5111,$C2332,Тех_Движение!$B$2:$B$5111,"&lt;="&amp;Q$3)-$F2332)))</f>
        <v>#VALUE!</v>
      </c>
      <c r="R2332" s="21" t="str">
        <f t="shared" si="109"/>
        <v/>
      </c>
      <c r="S2332" s="23" t="str">
        <f>IF($B2332="","",VLOOKUP($C2332,Настройки!$A$11:$L$17,9,FALSE))</f>
        <v/>
      </c>
      <c r="T2332" s="23" t="str">
        <f t="shared" si="110"/>
        <v/>
      </c>
    </row>
    <row r="2333" spans="1:20" x14ac:dyDescent="0.3">
      <c r="A2333" s="20">
        <f>Тех_Движение!$A$2330</f>
        <v>2329</v>
      </c>
      <c r="B2333" s="20" t="str">
        <f>IF(Тех_Движение!$F$2330&gt;0,Тех_Движение!$I$2330,"")</f>
        <v/>
      </c>
      <c r="C2333" s="20" t="str">
        <f>IF($B2333="","",Тех_Движение!$D$2330)</f>
        <v/>
      </c>
      <c r="D2333" s="9" t="str">
        <f>IF($B2333="","",Тех_Движение!$B$2330)</f>
        <v/>
      </c>
      <c r="E2333" s="21" t="str">
        <f>IF($B2333="","",Тех_Движение!$F$2330)</f>
        <v/>
      </c>
      <c r="F2333" s="21" t="str">
        <f>IF($B2333="","",SUMIFS($E$5:$E2332,$C$5:$C2332,$C2333))</f>
        <v/>
      </c>
      <c r="G2333" s="21" t="str">
        <f>IF($B2333="","",MAX(0,$E2333-MAX(0,SUMIFS(Тех_Движение!$G$2:$G$5111,Тех_Движение!$D$2:$D$5111,$C2333,Тех_Движение!$B$2:$B$5111,"&lt;="&amp;Настройки!$B$5-1)-$F2333)))</f>
        <v/>
      </c>
      <c r="H2333" s="21" t="str">
        <f>IF($B2333="","",IF(AND($D2333&gt;=Настройки!$B$5,$D2333&lt;=Настройки!$B$6),$E2333,0))</f>
        <v/>
      </c>
      <c r="I2333" s="21" t="str">
        <f t="shared" si="108"/>
        <v/>
      </c>
      <c r="J2333" s="21" t="str">
        <f>IF($B2333="","",MAX(0,$E2333-MAX(0,SUMIFS(Тех_Движение!$G$2:$G$5111,Тех_Движение!$D$2:$D$5111,$C2333,Тех_Движение!$B$2:$B$5111,"&lt;="&amp;Настройки!$B$6)-$F2333)))</f>
        <v/>
      </c>
      <c r="K2333" s="21" t="e">
        <f>IF(OR($B2333="",K$3&lt;$D2333+Настройки!$B$7),0,MAX(0,$E2333-MAX(0,SUMIFS(Тех_Движение!$G$2:$G$5111,Тех_Движение!$D$2:$D$5111,$C2333,Тех_Движение!$B$2:$B$5111,"&lt;="&amp;K$3)-$F2333)))</f>
        <v>#VALUE!</v>
      </c>
      <c r="L2333" s="21" t="e">
        <f>IF(OR($B2333="",L$3&lt;$D2333+Настройки!$B$7),0,MAX(0,$E2333-MAX(0,SUMIFS(Тех_Движение!$G$2:$G$5111,Тех_Движение!$D$2:$D$5111,$C2333,Тех_Движение!$B$2:$B$5111,"&lt;="&amp;L$3)-$F2333)))</f>
        <v>#VALUE!</v>
      </c>
      <c r="M2333" s="21" t="e">
        <f>IF(OR($B2333="",M$3&lt;$D2333+Настройки!$B$7),0,MAX(0,$E2333-MAX(0,SUMIFS(Тех_Движение!$G$2:$G$5111,Тех_Движение!$D$2:$D$5111,$C2333,Тех_Движение!$B$2:$B$5111,"&lt;="&amp;M$3)-$F2333)))</f>
        <v>#VALUE!</v>
      </c>
      <c r="N2333" s="21" t="e">
        <f>IF(OR($B2333="",N$3&lt;$D2333+Настройки!$B$7),0,MAX(0,$E2333-MAX(0,SUMIFS(Тех_Движение!$G$2:$G$5111,Тех_Движение!$D$2:$D$5111,$C2333,Тех_Движение!$B$2:$B$5111,"&lt;="&amp;N$3)-$F2333)))</f>
        <v>#VALUE!</v>
      </c>
      <c r="O2333" s="21" t="e">
        <f>IF(OR($B2333="",O$3&lt;$D2333+Настройки!$B$7),0,MAX(0,$E2333-MAX(0,SUMIFS(Тех_Движение!$G$2:$G$5111,Тех_Движение!$D$2:$D$5111,$C2333,Тех_Движение!$B$2:$B$5111,"&lt;="&amp;O$3)-$F2333)))</f>
        <v>#VALUE!</v>
      </c>
      <c r="P2333" s="21" t="e">
        <f>IF(OR($B2333="",P$3&lt;$D2333+Настройки!$B$7),0,MAX(0,$E2333-MAX(0,SUMIFS(Тех_Движение!$G$2:$G$5111,Тех_Движение!$D$2:$D$5111,$C2333,Тех_Движение!$B$2:$B$5111,"&lt;="&amp;P$3)-$F2333)))</f>
        <v>#VALUE!</v>
      </c>
      <c r="Q2333" s="21" t="e">
        <f>IF(OR($B2333="",Q$3&lt;$D2333+Настройки!$B$7),0,MAX(0,$E2333-MAX(0,SUMIFS(Тех_Движение!$G$2:$G$5111,Тех_Движение!$D$2:$D$5111,$C2333,Тех_Движение!$B$2:$B$5111,"&lt;="&amp;Q$3)-$F2333)))</f>
        <v>#VALUE!</v>
      </c>
      <c r="R2333" s="21" t="str">
        <f t="shared" si="109"/>
        <v/>
      </c>
      <c r="S2333" s="23" t="str">
        <f>IF($B2333="","",VLOOKUP($C2333,Настройки!$A$11:$L$17,9,FALSE))</f>
        <v/>
      </c>
      <c r="T2333" s="23" t="str">
        <f t="shared" si="110"/>
        <v/>
      </c>
    </row>
    <row r="2334" spans="1:20" x14ac:dyDescent="0.3">
      <c r="A2334" s="20">
        <f>Тех_Движение!$A$2331</f>
        <v>2330</v>
      </c>
      <c r="B2334" s="20" t="str">
        <f>IF(Тех_Движение!$F$2331&gt;0,Тех_Движение!$I$2331,"")</f>
        <v/>
      </c>
      <c r="C2334" s="20" t="str">
        <f>IF($B2334="","",Тех_Движение!$D$2331)</f>
        <v/>
      </c>
      <c r="D2334" s="9" t="str">
        <f>IF($B2334="","",Тех_Движение!$B$2331)</f>
        <v/>
      </c>
      <c r="E2334" s="21" t="str">
        <f>IF($B2334="","",Тех_Движение!$F$2331)</f>
        <v/>
      </c>
      <c r="F2334" s="21" t="str">
        <f>IF($B2334="","",SUMIFS($E$5:$E2333,$C$5:$C2333,$C2334))</f>
        <v/>
      </c>
      <c r="G2334" s="21" t="str">
        <f>IF($B2334="","",MAX(0,$E2334-MAX(0,SUMIFS(Тех_Движение!$G$2:$G$5111,Тех_Движение!$D$2:$D$5111,$C2334,Тех_Движение!$B$2:$B$5111,"&lt;="&amp;Настройки!$B$5-1)-$F2334)))</f>
        <v/>
      </c>
      <c r="H2334" s="21" t="str">
        <f>IF($B2334="","",IF(AND($D2334&gt;=Настройки!$B$5,$D2334&lt;=Настройки!$B$6),$E2334,0))</f>
        <v/>
      </c>
      <c r="I2334" s="21" t="str">
        <f t="shared" si="108"/>
        <v/>
      </c>
      <c r="J2334" s="21" t="str">
        <f>IF($B2334="","",MAX(0,$E2334-MAX(0,SUMIFS(Тех_Движение!$G$2:$G$5111,Тех_Движение!$D$2:$D$5111,$C2334,Тех_Движение!$B$2:$B$5111,"&lt;="&amp;Настройки!$B$6)-$F2334)))</f>
        <v/>
      </c>
      <c r="K2334" s="21" t="e">
        <f>IF(OR($B2334="",K$3&lt;$D2334+Настройки!$B$7),0,MAX(0,$E2334-MAX(0,SUMIFS(Тех_Движение!$G$2:$G$5111,Тех_Движение!$D$2:$D$5111,$C2334,Тех_Движение!$B$2:$B$5111,"&lt;="&amp;K$3)-$F2334)))</f>
        <v>#VALUE!</v>
      </c>
      <c r="L2334" s="21" t="e">
        <f>IF(OR($B2334="",L$3&lt;$D2334+Настройки!$B$7),0,MAX(0,$E2334-MAX(0,SUMIFS(Тех_Движение!$G$2:$G$5111,Тех_Движение!$D$2:$D$5111,$C2334,Тех_Движение!$B$2:$B$5111,"&lt;="&amp;L$3)-$F2334)))</f>
        <v>#VALUE!</v>
      </c>
      <c r="M2334" s="21" t="e">
        <f>IF(OR($B2334="",M$3&lt;$D2334+Настройки!$B$7),0,MAX(0,$E2334-MAX(0,SUMIFS(Тех_Движение!$G$2:$G$5111,Тех_Движение!$D$2:$D$5111,$C2334,Тех_Движение!$B$2:$B$5111,"&lt;="&amp;M$3)-$F2334)))</f>
        <v>#VALUE!</v>
      </c>
      <c r="N2334" s="21" t="e">
        <f>IF(OR($B2334="",N$3&lt;$D2334+Настройки!$B$7),0,MAX(0,$E2334-MAX(0,SUMIFS(Тех_Движение!$G$2:$G$5111,Тех_Движение!$D$2:$D$5111,$C2334,Тех_Движение!$B$2:$B$5111,"&lt;="&amp;N$3)-$F2334)))</f>
        <v>#VALUE!</v>
      </c>
      <c r="O2334" s="21" t="e">
        <f>IF(OR($B2334="",O$3&lt;$D2334+Настройки!$B$7),0,MAX(0,$E2334-MAX(0,SUMIFS(Тех_Движение!$G$2:$G$5111,Тех_Движение!$D$2:$D$5111,$C2334,Тех_Движение!$B$2:$B$5111,"&lt;="&amp;O$3)-$F2334)))</f>
        <v>#VALUE!</v>
      </c>
      <c r="P2334" s="21" t="e">
        <f>IF(OR($B2334="",P$3&lt;$D2334+Настройки!$B$7),0,MAX(0,$E2334-MAX(0,SUMIFS(Тех_Движение!$G$2:$G$5111,Тех_Движение!$D$2:$D$5111,$C2334,Тех_Движение!$B$2:$B$5111,"&lt;="&amp;P$3)-$F2334)))</f>
        <v>#VALUE!</v>
      </c>
      <c r="Q2334" s="21" t="e">
        <f>IF(OR($B2334="",Q$3&lt;$D2334+Настройки!$B$7),0,MAX(0,$E2334-MAX(0,SUMIFS(Тех_Движение!$G$2:$G$5111,Тех_Движение!$D$2:$D$5111,$C2334,Тех_Движение!$B$2:$B$5111,"&lt;="&amp;Q$3)-$F2334)))</f>
        <v>#VALUE!</v>
      </c>
      <c r="R2334" s="21" t="str">
        <f t="shared" si="109"/>
        <v/>
      </c>
      <c r="S2334" s="23" t="str">
        <f>IF($B2334="","",VLOOKUP($C2334,Настройки!$A$11:$L$17,9,FALSE))</f>
        <v/>
      </c>
      <c r="T2334" s="23" t="str">
        <f t="shared" si="110"/>
        <v/>
      </c>
    </row>
    <row r="2335" spans="1:20" x14ac:dyDescent="0.3">
      <c r="A2335" s="20">
        <f>Тех_Движение!$A$2332</f>
        <v>2331</v>
      </c>
      <c r="B2335" s="20" t="str">
        <f>IF(Тех_Движение!$F$2332&gt;0,Тех_Движение!$I$2332,"")</f>
        <v/>
      </c>
      <c r="C2335" s="20" t="str">
        <f>IF($B2335="","",Тех_Движение!$D$2332)</f>
        <v/>
      </c>
      <c r="D2335" s="9" t="str">
        <f>IF($B2335="","",Тех_Движение!$B$2332)</f>
        <v/>
      </c>
      <c r="E2335" s="21" t="str">
        <f>IF($B2335="","",Тех_Движение!$F$2332)</f>
        <v/>
      </c>
      <c r="F2335" s="21" t="str">
        <f>IF($B2335="","",SUMIFS($E$5:$E2334,$C$5:$C2334,$C2335))</f>
        <v/>
      </c>
      <c r="G2335" s="21" t="str">
        <f>IF($B2335="","",MAX(0,$E2335-MAX(0,SUMIFS(Тех_Движение!$G$2:$G$5111,Тех_Движение!$D$2:$D$5111,$C2335,Тех_Движение!$B$2:$B$5111,"&lt;="&amp;Настройки!$B$5-1)-$F2335)))</f>
        <v/>
      </c>
      <c r="H2335" s="21" t="str">
        <f>IF($B2335="","",IF(AND($D2335&gt;=Настройки!$B$5,$D2335&lt;=Настройки!$B$6),$E2335,0))</f>
        <v/>
      </c>
      <c r="I2335" s="21" t="str">
        <f t="shared" si="108"/>
        <v/>
      </c>
      <c r="J2335" s="21" t="str">
        <f>IF($B2335="","",MAX(0,$E2335-MAX(0,SUMIFS(Тех_Движение!$G$2:$G$5111,Тех_Движение!$D$2:$D$5111,$C2335,Тех_Движение!$B$2:$B$5111,"&lt;="&amp;Настройки!$B$6)-$F2335)))</f>
        <v/>
      </c>
      <c r="K2335" s="21" t="e">
        <f>IF(OR($B2335="",K$3&lt;$D2335+Настройки!$B$7),0,MAX(0,$E2335-MAX(0,SUMIFS(Тех_Движение!$G$2:$G$5111,Тех_Движение!$D$2:$D$5111,$C2335,Тех_Движение!$B$2:$B$5111,"&lt;="&amp;K$3)-$F2335)))</f>
        <v>#VALUE!</v>
      </c>
      <c r="L2335" s="21" t="e">
        <f>IF(OR($B2335="",L$3&lt;$D2335+Настройки!$B$7),0,MAX(0,$E2335-MAX(0,SUMIFS(Тех_Движение!$G$2:$G$5111,Тех_Движение!$D$2:$D$5111,$C2335,Тех_Движение!$B$2:$B$5111,"&lt;="&amp;L$3)-$F2335)))</f>
        <v>#VALUE!</v>
      </c>
      <c r="M2335" s="21" t="e">
        <f>IF(OR($B2335="",M$3&lt;$D2335+Настройки!$B$7),0,MAX(0,$E2335-MAX(0,SUMIFS(Тех_Движение!$G$2:$G$5111,Тех_Движение!$D$2:$D$5111,$C2335,Тех_Движение!$B$2:$B$5111,"&lt;="&amp;M$3)-$F2335)))</f>
        <v>#VALUE!</v>
      </c>
      <c r="N2335" s="21" t="e">
        <f>IF(OR($B2335="",N$3&lt;$D2335+Настройки!$B$7),0,MAX(0,$E2335-MAX(0,SUMIFS(Тех_Движение!$G$2:$G$5111,Тех_Движение!$D$2:$D$5111,$C2335,Тех_Движение!$B$2:$B$5111,"&lt;="&amp;N$3)-$F2335)))</f>
        <v>#VALUE!</v>
      </c>
      <c r="O2335" s="21" t="e">
        <f>IF(OR($B2335="",O$3&lt;$D2335+Настройки!$B$7),0,MAX(0,$E2335-MAX(0,SUMIFS(Тех_Движение!$G$2:$G$5111,Тех_Движение!$D$2:$D$5111,$C2335,Тех_Движение!$B$2:$B$5111,"&lt;="&amp;O$3)-$F2335)))</f>
        <v>#VALUE!</v>
      </c>
      <c r="P2335" s="21" t="e">
        <f>IF(OR($B2335="",P$3&lt;$D2335+Настройки!$B$7),0,MAX(0,$E2335-MAX(0,SUMIFS(Тех_Движение!$G$2:$G$5111,Тех_Движение!$D$2:$D$5111,$C2335,Тех_Движение!$B$2:$B$5111,"&lt;="&amp;P$3)-$F2335)))</f>
        <v>#VALUE!</v>
      </c>
      <c r="Q2335" s="21" t="e">
        <f>IF(OR($B2335="",Q$3&lt;$D2335+Настройки!$B$7),0,MAX(0,$E2335-MAX(0,SUMIFS(Тех_Движение!$G$2:$G$5111,Тех_Движение!$D$2:$D$5111,$C2335,Тех_Движение!$B$2:$B$5111,"&lt;="&amp;Q$3)-$F2335)))</f>
        <v>#VALUE!</v>
      </c>
      <c r="R2335" s="21" t="str">
        <f t="shared" si="109"/>
        <v/>
      </c>
      <c r="S2335" s="23" t="str">
        <f>IF($B2335="","",VLOOKUP($C2335,Настройки!$A$11:$L$17,9,FALSE))</f>
        <v/>
      </c>
      <c r="T2335" s="23" t="str">
        <f t="shared" si="110"/>
        <v/>
      </c>
    </row>
    <row r="2336" spans="1:20" x14ac:dyDescent="0.3">
      <c r="A2336" s="20">
        <f>Тех_Движение!$A$2333</f>
        <v>2332</v>
      </c>
      <c r="B2336" s="20" t="str">
        <f>IF(Тех_Движение!$F$2333&gt;0,Тех_Движение!$I$2333,"")</f>
        <v/>
      </c>
      <c r="C2336" s="20" t="str">
        <f>IF($B2336="","",Тех_Движение!$D$2333)</f>
        <v/>
      </c>
      <c r="D2336" s="9" t="str">
        <f>IF($B2336="","",Тех_Движение!$B$2333)</f>
        <v/>
      </c>
      <c r="E2336" s="21" t="str">
        <f>IF($B2336="","",Тех_Движение!$F$2333)</f>
        <v/>
      </c>
      <c r="F2336" s="21" t="str">
        <f>IF($B2336="","",SUMIFS($E$5:$E2335,$C$5:$C2335,$C2336))</f>
        <v/>
      </c>
      <c r="G2336" s="21" t="str">
        <f>IF($B2336="","",MAX(0,$E2336-MAX(0,SUMIFS(Тех_Движение!$G$2:$G$5111,Тех_Движение!$D$2:$D$5111,$C2336,Тех_Движение!$B$2:$B$5111,"&lt;="&amp;Настройки!$B$5-1)-$F2336)))</f>
        <v/>
      </c>
      <c r="H2336" s="21" t="str">
        <f>IF($B2336="","",IF(AND($D2336&gt;=Настройки!$B$5,$D2336&lt;=Настройки!$B$6),$E2336,0))</f>
        <v/>
      </c>
      <c r="I2336" s="21" t="str">
        <f t="shared" si="108"/>
        <v/>
      </c>
      <c r="J2336" s="21" t="str">
        <f>IF($B2336="","",MAX(0,$E2336-MAX(0,SUMIFS(Тех_Движение!$G$2:$G$5111,Тех_Движение!$D$2:$D$5111,$C2336,Тех_Движение!$B$2:$B$5111,"&lt;="&amp;Настройки!$B$6)-$F2336)))</f>
        <v/>
      </c>
      <c r="K2336" s="21" t="e">
        <f>IF(OR($B2336="",K$3&lt;$D2336+Настройки!$B$7),0,MAX(0,$E2336-MAX(0,SUMIFS(Тех_Движение!$G$2:$G$5111,Тех_Движение!$D$2:$D$5111,$C2336,Тех_Движение!$B$2:$B$5111,"&lt;="&amp;K$3)-$F2336)))</f>
        <v>#VALUE!</v>
      </c>
      <c r="L2336" s="21" t="e">
        <f>IF(OR($B2336="",L$3&lt;$D2336+Настройки!$B$7),0,MAX(0,$E2336-MAX(0,SUMIFS(Тех_Движение!$G$2:$G$5111,Тех_Движение!$D$2:$D$5111,$C2336,Тех_Движение!$B$2:$B$5111,"&lt;="&amp;L$3)-$F2336)))</f>
        <v>#VALUE!</v>
      </c>
      <c r="M2336" s="21" t="e">
        <f>IF(OR($B2336="",M$3&lt;$D2336+Настройки!$B$7),0,MAX(0,$E2336-MAX(0,SUMIFS(Тех_Движение!$G$2:$G$5111,Тех_Движение!$D$2:$D$5111,$C2336,Тех_Движение!$B$2:$B$5111,"&lt;="&amp;M$3)-$F2336)))</f>
        <v>#VALUE!</v>
      </c>
      <c r="N2336" s="21" t="e">
        <f>IF(OR($B2336="",N$3&lt;$D2336+Настройки!$B$7),0,MAX(0,$E2336-MAX(0,SUMIFS(Тех_Движение!$G$2:$G$5111,Тех_Движение!$D$2:$D$5111,$C2336,Тех_Движение!$B$2:$B$5111,"&lt;="&amp;N$3)-$F2336)))</f>
        <v>#VALUE!</v>
      </c>
      <c r="O2336" s="21" t="e">
        <f>IF(OR($B2336="",O$3&lt;$D2336+Настройки!$B$7),0,MAX(0,$E2336-MAX(0,SUMIFS(Тех_Движение!$G$2:$G$5111,Тех_Движение!$D$2:$D$5111,$C2336,Тех_Движение!$B$2:$B$5111,"&lt;="&amp;O$3)-$F2336)))</f>
        <v>#VALUE!</v>
      </c>
      <c r="P2336" s="21" t="e">
        <f>IF(OR($B2336="",P$3&lt;$D2336+Настройки!$B$7),0,MAX(0,$E2336-MAX(0,SUMIFS(Тех_Движение!$G$2:$G$5111,Тех_Движение!$D$2:$D$5111,$C2336,Тех_Движение!$B$2:$B$5111,"&lt;="&amp;P$3)-$F2336)))</f>
        <v>#VALUE!</v>
      </c>
      <c r="Q2336" s="21" t="e">
        <f>IF(OR($B2336="",Q$3&lt;$D2336+Настройки!$B$7),0,MAX(0,$E2336-MAX(0,SUMIFS(Тех_Движение!$G$2:$G$5111,Тех_Движение!$D$2:$D$5111,$C2336,Тех_Движение!$B$2:$B$5111,"&lt;="&amp;Q$3)-$F2336)))</f>
        <v>#VALUE!</v>
      </c>
      <c r="R2336" s="21" t="str">
        <f t="shared" si="109"/>
        <v/>
      </c>
      <c r="S2336" s="23" t="str">
        <f>IF($B2336="","",VLOOKUP($C2336,Настройки!$A$11:$L$17,9,FALSE))</f>
        <v/>
      </c>
      <c r="T2336" s="23" t="str">
        <f t="shared" si="110"/>
        <v/>
      </c>
    </row>
    <row r="2337" spans="1:20" x14ac:dyDescent="0.3">
      <c r="A2337" s="20">
        <f>Тех_Движение!$A$2334</f>
        <v>2333</v>
      </c>
      <c r="B2337" s="20" t="str">
        <f>IF(Тех_Движение!$F$2334&gt;0,Тех_Движение!$I$2334,"")</f>
        <v/>
      </c>
      <c r="C2337" s="20" t="str">
        <f>IF($B2337="","",Тех_Движение!$D$2334)</f>
        <v/>
      </c>
      <c r="D2337" s="9" t="str">
        <f>IF($B2337="","",Тех_Движение!$B$2334)</f>
        <v/>
      </c>
      <c r="E2337" s="21" t="str">
        <f>IF($B2337="","",Тех_Движение!$F$2334)</f>
        <v/>
      </c>
      <c r="F2337" s="21" t="str">
        <f>IF($B2337="","",SUMIFS($E$5:$E2336,$C$5:$C2336,$C2337))</f>
        <v/>
      </c>
      <c r="G2337" s="21" t="str">
        <f>IF($B2337="","",MAX(0,$E2337-MAX(0,SUMIFS(Тех_Движение!$G$2:$G$5111,Тех_Движение!$D$2:$D$5111,$C2337,Тех_Движение!$B$2:$B$5111,"&lt;="&amp;Настройки!$B$5-1)-$F2337)))</f>
        <v/>
      </c>
      <c r="H2337" s="21" t="str">
        <f>IF($B2337="","",IF(AND($D2337&gt;=Настройки!$B$5,$D2337&lt;=Настройки!$B$6),$E2337,0))</f>
        <v/>
      </c>
      <c r="I2337" s="21" t="str">
        <f t="shared" si="108"/>
        <v/>
      </c>
      <c r="J2337" s="21" t="str">
        <f>IF($B2337="","",MAX(0,$E2337-MAX(0,SUMIFS(Тех_Движение!$G$2:$G$5111,Тех_Движение!$D$2:$D$5111,$C2337,Тех_Движение!$B$2:$B$5111,"&lt;="&amp;Настройки!$B$6)-$F2337)))</f>
        <v/>
      </c>
      <c r="K2337" s="21" t="e">
        <f>IF(OR($B2337="",K$3&lt;$D2337+Настройки!$B$7),0,MAX(0,$E2337-MAX(0,SUMIFS(Тех_Движение!$G$2:$G$5111,Тех_Движение!$D$2:$D$5111,$C2337,Тех_Движение!$B$2:$B$5111,"&lt;="&amp;K$3)-$F2337)))</f>
        <v>#VALUE!</v>
      </c>
      <c r="L2337" s="21" t="e">
        <f>IF(OR($B2337="",L$3&lt;$D2337+Настройки!$B$7),0,MAX(0,$E2337-MAX(0,SUMIFS(Тех_Движение!$G$2:$G$5111,Тех_Движение!$D$2:$D$5111,$C2337,Тех_Движение!$B$2:$B$5111,"&lt;="&amp;L$3)-$F2337)))</f>
        <v>#VALUE!</v>
      </c>
      <c r="M2337" s="21" t="e">
        <f>IF(OR($B2337="",M$3&lt;$D2337+Настройки!$B$7),0,MAX(0,$E2337-MAX(0,SUMIFS(Тех_Движение!$G$2:$G$5111,Тех_Движение!$D$2:$D$5111,$C2337,Тех_Движение!$B$2:$B$5111,"&lt;="&amp;M$3)-$F2337)))</f>
        <v>#VALUE!</v>
      </c>
      <c r="N2337" s="21" t="e">
        <f>IF(OR($B2337="",N$3&lt;$D2337+Настройки!$B$7),0,MAX(0,$E2337-MAX(0,SUMIFS(Тех_Движение!$G$2:$G$5111,Тех_Движение!$D$2:$D$5111,$C2337,Тех_Движение!$B$2:$B$5111,"&lt;="&amp;N$3)-$F2337)))</f>
        <v>#VALUE!</v>
      </c>
      <c r="O2337" s="21" t="e">
        <f>IF(OR($B2337="",O$3&lt;$D2337+Настройки!$B$7),0,MAX(0,$E2337-MAX(0,SUMIFS(Тех_Движение!$G$2:$G$5111,Тех_Движение!$D$2:$D$5111,$C2337,Тех_Движение!$B$2:$B$5111,"&lt;="&amp;O$3)-$F2337)))</f>
        <v>#VALUE!</v>
      </c>
      <c r="P2337" s="21" t="e">
        <f>IF(OR($B2337="",P$3&lt;$D2337+Настройки!$B$7),0,MAX(0,$E2337-MAX(0,SUMIFS(Тех_Движение!$G$2:$G$5111,Тех_Движение!$D$2:$D$5111,$C2337,Тех_Движение!$B$2:$B$5111,"&lt;="&amp;P$3)-$F2337)))</f>
        <v>#VALUE!</v>
      </c>
      <c r="Q2337" s="21" t="e">
        <f>IF(OR($B2337="",Q$3&lt;$D2337+Настройки!$B$7),0,MAX(0,$E2337-MAX(0,SUMIFS(Тех_Движение!$G$2:$G$5111,Тех_Движение!$D$2:$D$5111,$C2337,Тех_Движение!$B$2:$B$5111,"&lt;="&amp;Q$3)-$F2337)))</f>
        <v>#VALUE!</v>
      </c>
      <c r="R2337" s="21" t="str">
        <f t="shared" si="109"/>
        <v/>
      </c>
      <c r="S2337" s="23" t="str">
        <f>IF($B2337="","",VLOOKUP($C2337,Настройки!$A$11:$L$17,9,FALSE))</f>
        <v/>
      </c>
      <c r="T2337" s="23" t="str">
        <f t="shared" si="110"/>
        <v/>
      </c>
    </row>
    <row r="2338" spans="1:20" x14ac:dyDescent="0.3">
      <c r="A2338" s="20">
        <f>Тех_Движение!$A$2335</f>
        <v>2334</v>
      </c>
      <c r="B2338" s="20" t="str">
        <f>IF(Тех_Движение!$F$2335&gt;0,Тех_Движение!$I$2335,"")</f>
        <v/>
      </c>
      <c r="C2338" s="20" t="str">
        <f>IF($B2338="","",Тех_Движение!$D$2335)</f>
        <v/>
      </c>
      <c r="D2338" s="9" t="str">
        <f>IF($B2338="","",Тех_Движение!$B$2335)</f>
        <v/>
      </c>
      <c r="E2338" s="21" t="str">
        <f>IF($B2338="","",Тех_Движение!$F$2335)</f>
        <v/>
      </c>
      <c r="F2338" s="21" t="str">
        <f>IF($B2338="","",SUMIFS($E$5:$E2337,$C$5:$C2337,$C2338))</f>
        <v/>
      </c>
      <c r="G2338" s="21" t="str">
        <f>IF($B2338="","",MAX(0,$E2338-MAX(0,SUMIFS(Тех_Движение!$G$2:$G$5111,Тех_Движение!$D$2:$D$5111,$C2338,Тех_Движение!$B$2:$B$5111,"&lt;="&amp;Настройки!$B$5-1)-$F2338)))</f>
        <v/>
      </c>
      <c r="H2338" s="21" t="str">
        <f>IF($B2338="","",IF(AND($D2338&gt;=Настройки!$B$5,$D2338&lt;=Настройки!$B$6),$E2338,0))</f>
        <v/>
      </c>
      <c r="I2338" s="21" t="str">
        <f t="shared" si="108"/>
        <v/>
      </c>
      <c r="J2338" s="21" t="str">
        <f>IF($B2338="","",MAX(0,$E2338-MAX(0,SUMIFS(Тех_Движение!$G$2:$G$5111,Тех_Движение!$D$2:$D$5111,$C2338,Тех_Движение!$B$2:$B$5111,"&lt;="&amp;Настройки!$B$6)-$F2338)))</f>
        <v/>
      </c>
      <c r="K2338" s="21" t="e">
        <f>IF(OR($B2338="",K$3&lt;$D2338+Настройки!$B$7),0,MAX(0,$E2338-MAX(0,SUMIFS(Тех_Движение!$G$2:$G$5111,Тех_Движение!$D$2:$D$5111,$C2338,Тех_Движение!$B$2:$B$5111,"&lt;="&amp;K$3)-$F2338)))</f>
        <v>#VALUE!</v>
      </c>
      <c r="L2338" s="21" t="e">
        <f>IF(OR($B2338="",L$3&lt;$D2338+Настройки!$B$7),0,MAX(0,$E2338-MAX(0,SUMIFS(Тех_Движение!$G$2:$G$5111,Тех_Движение!$D$2:$D$5111,$C2338,Тех_Движение!$B$2:$B$5111,"&lt;="&amp;L$3)-$F2338)))</f>
        <v>#VALUE!</v>
      </c>
      <c r="M2338" s="21" t="e">
        <f>IF(OR($B2338="",M$3&lt;$D2338+Настройки!$B$7),0,MAX(0,$E2338-MAX(0,SUMIFS(Тех_Движение!$G$2:$G$5111,Тех_Движение!$D$2:$D$5111,$C2338,Тех_Движение!$B$2:$B$5111,"&lt;="&amp;M$3)-$F2338)))</f>
        <v>#VALUE!</v>
      </c>
      <c r="N2338" s="21" t="e">
        <f>IF(OR($B2338="",N$3&lt;$D2338+Настройки!$B$7),0,MAX(0,$E2338-MAX(0,SUMIFS(Тех_Движение!$G$2:$G$5111,Тех_Движение!$D$2:$D$5111,$C2338,Тех_Движение!$B$2:$B$5111,"&lt;="&amp;N$3)-$F2338)))</f>
        <v>#VALUE!</v>
      </c>
      <c r="O2338" s="21" t="e">
        <f>IF(OR($B2338="",O$3&lt;$D2338+Настройки!$B$7),0,MAX(0,$E2338-MAX(0,SUMIFS(Тех_Движение!$G$2:$G$5111,Тех_Движение!$D$2:$D$5111,$C2338,Тех_Движение!$B$2:$B$5111,"&lt;="&amp;O$3)-$F2338)))</f>
        <v>#VALUE!</v>
      </c>
      <c r="P2338" s="21" t="e">
        <f>IF(OR($B2338="",P$3&lt;$D2338+Настройки!$B$7),0,MAX(0,$E2338-MAX(0,SUMIFS(Тех_Движение!$G$2:$G$5111,Тех_Движение!$D$2:$D$5111,$C2338,Тех_Движение!$B$2:$B$5111,"&lt;="&amp;P$3)-$F2338)))</f>
        <v>#VALUE!</v>
      </c>
      <c r="Q2338" s="21" t="e">
        <f>IF(OR($B2338="",Q$3&lt;$D2338+Настройки!$B$7),0,MAX(0,$E2338-MAX(0,SUMIFS(Тех_Движение!$G$2:$G$5111,Тех_Движение!$D$2:$D$5111,$C2338,Тех_Движение!$B$2:$B$5111,"&lt;="&amp;Q$3)-$F2338)))</f>
        <v>#VALUE!</v>
      </c>
      <c r="R2338" s="21" t="str">
        <f t="shared" si="109"/>
        <v/>
      </c>
      <c r="S2338" s="23" t="str">
        <f>IF($B2338="","",VLOOKUP($C2338,Настройки!$A$11:$L$17,9,FALSE))</f>
        <v/>
      </c>
      <c r="T2338" s="23" t="str">
        <f t="shared" si="110"/>
        <v/>
      </c>
    </row>
    <row r="2339" spans="1:20" x14ac:dyDescent="0.3">
      <c r="A2339" s="20">
        <f>Тех_Движение!$A$2336</f>
        <v>2335</v>
      </c>
      <c r="B2339" s="20" t="str">
        <f>IF(Тех_Движение!$F$2336&gt;0,Тех_Движение!$I$2336,"")</f>
        <v/>
      </c>
      <c r="C2339" s="20" t="str">
        <f>IF($B2339="","",Тех_Движение!$D$2336)</f>
        <v/>
      </c>
      <c r="D2339" s="9" t="str">
        <f>IF($B2339="","",Тех_Движение!$B$2336)</f>
        <v/>
      </c>
      <c r="E2339" s="21" t="str">
        <f>IF($B2339="","",Тех_Движение!$F$2336)</f>
        <v/>
      </c>
      <c r="F2339" s="21" t="str">
        <f>IF($B2339="","",SUMIFS($E$5:$E2338,$C$5:$C2338,$C2339))</f>
        <v/>
      </c>
      <c r="G2339" s="21" t="str">
        <f>IF($B2339="","",MAX(0,$E2339-MAX(0,SUMIFS(Тех_Движение!$G$2:$G$5111,Тех_Движение!$D$2:$D$5111,$C2339,Тех_Движение!$B$2:$B$5111,"&lt;="&amp;Настройки!$B$5-1)-$F2339)))</f>
        <v/>
      </c>
      <c r="H2339" s="21" t="str">
        <f>IF($B2339="","",IF(AND($D2339&gt;=Настройки!$B$5,$D2339&lt;=Настройки!$B$6),$E2339,0))</f>
        <v/>
      </c>
      <c r="I2339" s="21" t="str">
        <f t="shared" si="108"/>
        <v/>
      </c>
      <c r="J2339" s="21" t="str">
        <f>IF($B2339="","",MAX(0,$E2339-MAX(0,SUMIFS(Тех_Движение!$G$2:$G$5111,Тех_Движение!$D$2:$D$5111,$C2339,Тех_Движение!$B$2:$B$5111,"&lt;="&amp;Настройки!$B$6)-$F2339)))</f>
        <v/>
      </c>
      <c r="K2339" s="21" t="e">
        <f>IF(OR($B2339="",K$3&lt;$D2339+Настройки!$B$7),0,MAX(0,$E2339-MAX(0,SUMIFS(Тех_Движение!$G$2:$G$5111,Тех_Движение!$D$2:$D$5111,$C2339,Тех_Движение!$B$2:$B$5111,"&lt;="&amp;K$3)-$F2339)))</f>
        <v>#VALUE!</v>
      </c>
      <c r="L2339" s="21" t="e">
        <f>IF(OR($B2339="",L$3&lt;$D2339+Настройки!$B$7),0,MAX(0,$E2339-MAX(0,SUMIFS(Тех_Движение!$G$2:$G$5111,Тех_Движение!$D$2:$D$5111,$C2339,Тех_Движение!$B$2:$B$5111,"&lt;="&amp;L$3)-$F2339)))</f>
        <v>#VALUE!</v>
      </c>
      <c r="M2339" s="21" t="e">
        <f>IF(OR($B2339="",M$3&lt;$D2339+Настройки!$B$7),0,MAX(0,$E2339-MAX(0,SUMIFS(Тех_Движение!$G$2:$G$5111,Тех_Движение!$D$2:$D$5111,$C2339,Тех_Движение!$B$2:$B$5111,"&lt;="&amp;M$3)-$F2339)))</f>
        <v>#VALUE!</v>
      </c>
      <c r="N2339" s="21" t="e">
        <f>IF(OR($B2339="",N$3&lt;$D2339+Настройки!$B$7),0,MAX(0,$E2339-MAX(0,SUMIFS(Тех_Движение!$G$2:$G$5111,Тех_Движение!$D$2:$D$5111,$C2339,Тех_Движение!$B$2:$B$5111,"&lt;="&amp;N$3)-$F2339)))</f>
        <v>#VALUE!</v>
      </c>
      <c r="O2339" s="21" t="e">
        <f>IF(OR($B2339="",O$3&lt;$D2339+Настройки!$B$7),0,MAX(0,$E2339-MAX(0,SUMIFS(Тех_Движение!$G$2:$G$5111,Тех_Движение!$D$2:$D$5111,$C2339,Тех_Движение!$B$2:$B$5111,"&lt;="&amp;O$3)-$F2339)))</f>
        <v>#VALUE!</v>
      </c>
      <c r="P2339" s="21" t="e">
        <f>IF(OR($B2339="",P$3&lt;$D2339+Настройки!$B$7),0,MAX(0,$E2339-MAX(0,SUMIFS(Тех_Движение!$G$2:$G$5111,Тех_Движение!$D$2:$D$5111,$C2339,Тех_Движение!$B$2:$B$5111,"&lt;="&amp;P$3)-$F2339)))</f>
        <v>#VALUE!</v>
      </c>
      <c r="Q2339" s="21" t="e">
        <f>IF(OR($B2339="",Q$3&lt;$D2339+Настройки!$B$7),0,MAX(0,$E2339-MAX(0,SUMIFS(Тех_Движение!$G$2:$G$5111,Тех_Движение!$D$2:$D$5111,$C2339,Тех_Движение!$B$2:$B$5111,"&lt;="&amp;Q$3)-$F2339)))</f>
        <v>#VALUE!</v>
      </c>
      <c r="R2339" s="21" t="str">
        <f t="shared" si="109"/>
        <v/>
      </c>
      <c r="S2339" s="23" t="str">
        <f>IF($B2339="","",VLOOKUP($C2339,Настройки!$A$11:$L$17,9,FALSE))</f>
        <v/>
      </c>
      <c r="T2339" s="23" t="str">
        <f t="shared" si="110"/>
        <v/>
      </c>
    </row>
    <row r="2340" spans="1:20" x14ac:dyDescent="0.3">
      <c r="A2340" s="20">
        <f>Тех_Движение!$A$2337</f>
        <v>2336</v>
      </c>
      <c r="B2340" s="20" t="str">
        <f>IF(Тех_Движение!$F$2337&gt;0,Тех_Движение!$I$2337,"")</f>
        <v/>
      </c>
      <c r="C2340" s="20" t="str">
        <f>IF($B2340="","",Тех_Движение!$D$2337)</f>
        <v/>
      </c>
      <c r="D2340" s="9" t="str">
        <f>IF($B2340="","",Тех_Движение!$B$2337)</f>
        <v/>
      </c>
      <c r="E2340" s="21" t="str">
        <f>IF($B2340="","",Тех_Движение!$F$2337)</f>
        <v/>
      </c>
      <c r="F2340" s="21" t="str">
        <f>IF($B2340="","",SUMIFS($E$5:$E2339,$C$5:$C2339,$C2340))</f>
        <v/>
      </c>
      <c r="G2340" s="21" t="str">
        <f>IF($B2340="","",MAX(0,$E2340-MAX(0,SUMIFS(Тех_Движение!$G$2:$G$5111,Тех_Движение!$D$2:$D$5111,$C2340,Тех_Движение!$B$2:$B$5111,"&lt;="&amp;Настройки!$B$5-1)-$F2340)))</f>
        <v/>
      </c>
      <c r="H2340" s="21" t="str">
        <f>IF($B2340="","",IF(AND($D2340&gt;=Настройки!$B$5,$D2340&lt;=Настройки!$B$6),$E2340,0))</f>
        <v/>
      </c>
      <c r="I2340" s="21" t="str">
        <f t="shared" si="108"/>
        <v/>
      </c>
      <c r="J2340" s="21" t="str">
        <f>IF($B2340="","",MAX(0,$E2340-MAX(0,SUMIFS(Тех_Движение!$G$2:$G$5111,Тех_Движение!$D$2:$D$5111,$C2340,Тех_Движение!$B$2:$B$5111,"&lt;="&amp;Настройки!$B$6)-$F2340)))</f>
        <v/>
      </c>
      <c r="K2340" s="21" t="e">
        <f>IF(OR($B2340="",K$3&lt;$D2340+Настройки!$B$7),0,MAX(0,$E2340-MAX(0,SUMIFS(Тех_Движение!$G$2:$G$5111,Тех_Движение!$D$2:$D$5111,$C2340,Тех_Движение!$B$2:$B$5111,"&lt;="&amp;K$3)-$F2340)))</f>
        <v>#VALUE!</v>
      </c>
      <c r="L2340" s="21" t="e">
        <f>IF(OR($B2340="",L$3&lt;$D2340+Настройки!$B$7),0,MAX(0,$E2340-MAX(0,SUMIFS(Тех_Движение!$G$2:$G$5111,Тех_Движение!$D$2:$D$5111,$C2340,Тех_Движение!$B$2:$B$5111,"&lt;="&amp;L$3)-$F2340)))</f>
        <v>#VALUE!</v>
      </c>
      <c r="M2340" s="21" t="e">
        <f>IF(OR($B2340="",M$3&lt;$D2340+Настройки!$B$7),0,MAX(0,$E2340-MAX(0,SUMIFS(Тех_Движение!$G$2:$G$5111,Тех_Движение!$D$2:$D$5111,$C2340,Тех_Движение!$B$2:$B$5111,"&lt;="&amp;M$3)-$F2340)))</f>
        <v>#VALUE!</v>
      </c>
      <c r="N2340" s="21" t="e">
        <f>IF(OR($B2340="",N$3&lt;$D2340+Настройки!$B$7),0,MAX(0,$E2340-MAX(0,SUMIFS(Тех_Движение!$G$2:$G$5111,Тех_Движение!$D$2:$D$5111,$C2340,Тех_Движение!$B$2:$B$5111,"&lt;="&amp;N$3)-$F2340)))</f>
        <v>#VALUE!</v>
      </c>
      <c r="O2340" s="21" t="e">
        <f>IF(OR($B2340="",O$3&lt;$D2340+Настройки!$B$7),0,MAX(0,$E2340-MAX(0,SUMIFS(Тех_Движение!$G$2:$G$5111,Тех_Движение!$D$2:$D$5111,$C2340,Тех_Движение!$B$2:$B$5111,"&lt;="&amp;O$3)-$F2340)))</f>
        <v>#VALUE!</v>
      </c>
      <c r="P2340" s="21" t="e">
        <f>IF(OR($B2340="",P$3&lt;$D2340+Настройки!$B$7),0,MAX(0,$E2340-MAX(0,SUMIFS(Тех_Движение!$G$2:$G$5111,Тех_Движение!$D$2:$D$5111,$C2340,Тех_Движение!$B$2:$B$5111,"&lt;="&amp;P$3)-$F2340)))</f>
        <v>#VALUE!</v>
      </c>
      <c r="Q2340" s="21" t="e">
        <f>IF(OR($B2340="",Q$3&lt;$D2340+Настройки!$B$7),0,MAX(0,$E2340-MAX(0,SUMIFS(Тех_Движение!$G$2:$G$5111,Тех_Движение!$D$2:$D$5111,$C2340,Тех_Движение!$B$2:$B$5111,"&lt;="&amp;Q$3)-$F2340)))</f>
        <v>#VALUE!</v>
      </c>
      <c r="R2340" s="21" t="str">
        <f t="shared" si="109"/>
        <v/>
      </c>
      <c r="S2340" s="23" t="str">
        <f>IF($B2340="","",VLOOKUP($C2340,Настройки!$A$11:$L$17,9,FALSE))</f>
        <v/>
      </c>
      <c r="T2340" s="23" t="str">
        <f t="shared" si="110"/>
        <v/>
      </c>
    </row>
    <row r="2341" spans="1:20" x14ac:dyDescent="0.3">
      <c r="A2341" s="20">
        <f>Тех_Движение!$A$2338</f>
        <v>2337</v>
      </c>
      <c r="B2341" s="20" t="str">
        <f>IF(Тех_Движение!$F$2338&gt;0,Тех_Движение!$I$2338,"")</f>
        <v/>
      </c>
      <c r="C2341" s="20" t="str">
        <f>IF($B2341="","",Тех_Движение!$D$2338)</f>
        <v/>
      </c>
      <c r="D2341" s="9" t="str">
        <f>IF($B2341="","",Тех_Движение!$B$2338)</f>
        <v/>
      </c>
      <c r="E2341" s="21" t="str">
        <f>IF($B2341="","",Тех_Движение!$F$2338)</f>
        <v/>
      </c>
      <c r="F2341" s="21" t="str">
        <f>IF($B2341="","",SUMIFS($E$5:$E2340,$C$5:$C2340,$C2341))</f>
        <v/>
      </c>
      <c r="G2341" s="21" t="str">
        <f>IF($B2341="","",MAX(0,$E2341-MAX(0,SUMIFS(Тех_Движение!$G$2:$G$5111,Тех_Движение!$D$2:$D$5111,$C2341,Тех_Движение!$B$2:$B$5111,"&lt;="&amp;Настройки!$B$5-1)-$F2341)))</f>
        <v/>
      </c>
      <c r="H2341" s="21" t="str">
        <f>IF($B2341="","",IF(AND($D2341&gt;=Настройки!$B$5,$D2341&lt;=Настройки!$B$6),$E2341,0))</f>
        <v/>
      </c>
      <c r="I2341" s="21" t="str">
        <f t="shared" si="108"/>
        <v/>
      </c>
      <c r="J2341" s="21" t="str">
        <f>IF($B2341="","",MAX(0,$E2341-MAX(0,SUMIFS(Тех_Движение!$G$2:$G$5111,Тех_Движение!$D$2:$D$5111,$C2341,Тех_Движение!$B$2:$B$5111,"&lt;="&amp;Настройки!$B$6)-$F2341)))</f>
        <v/>
      </c>
      <c r="K2341" s="21" t="e">
        <f>IF(OR($B2341="",K$3&lt;$D2341+Настройки!$B$7),0,MAX(0,$E2341-MAX(0,SUMIFS(Тех_Движение!$G$2:$G$5111,Тех_Движение!$D$2:$D$5111,$C2341,Тех_Движение!$B$2:$B$5111,"&lt;="&amp;K$3)-$F2341)))</f>
        <v>#VALUE!</v>
      </c>
      <c r="L2341" s="21" t="e">
        <f>IF(OR($B2341="",L$3&lt;$D2341+Настройки!$B$7),0,MAX(0,$E2341-MAX(0,SUMIFS(Тех_Движение!$G$2:$G$5111,Тех_Движение!$D$2:$D$5111,$C2341,Тех_Движение!$B$2:$B$5111,"&lt;="&amp;L$3)-$F2341)))</f>
        <v>#VALUE!</v>
      </c>
      <c r="M2341" s="21" t="e">
        <f>IF(OR($B2341="",M$3&lt;$D2341+Настройки!$B$7),0,MAX(0,$E2341-MAX(0,SUMIFS(Тех_Движение!$G$2:$G$5111,Тех_Движение!$D$2:$D$5111,$C2341,Тех_Движение!$B$2:$B$5111,"&lt;="&amp;M$3)-$F2341)))</f>
        <v>#VALUE!</v>
      </c>
      <c r="N2341" s="21" t="e">
        <f>IF(OR($B2341="",N$3&lt;$D2341+Настройки!$B$7),0,MAX(0,$E2341-MAX(0,SUMIFS(Тех_Движение!$G$2:$G$5111,Тех_Движение!$D$2:$D$5111,$C2341,Тех_Движение!$B$2:$B$5111,"&lt;="&amp;N$3)-$F2341)))</f>
        <v>#VALUE!</v>
      </c>
      <c r="O2341" s="21" t="e">
        <f>IF(OR($B2341="",O$3&lt;$D2341+Настройки!$B$7),0,MAX(0,$E2341-MAX(0,SUMIFS(Тех_Движение!$G$2:$G$5111,Тех_Движение!$D$2:$D$5111,$C2341,Тех_Движение!$B$2:$B$5111,"&lt;="&amp;O$3)-$F2341)))</f>
        <v>#VALUE!</v>
      </c>
      <c r="P2341" s="21" t="e">
        <f>IF(OR($B2341="",P$3&lt;$D2341+Настройки!$B$7),0,MAX(0,$E2341-MAX(0,SUMIFS(Тех_Движение!$G$2:$G$5111,Тех_Движение!$D$2:$D$5111,$C2341,Тех_Движение!$B$2:$B$5111,"&lt;="&amp;P$3)-$F2341)))</f>
        <v>#VALUE!</v>
      </c>
      <c r="Q2341" s="21" t="e">
        <f>IF(OR($B2341="",Q$3&lt;$D2341+Настройки!$B$7),0,MAX(0,$E2341-MAX(0,SUMIFS(Тех_Движение!$G$2:$G$5111,Тех_Движение!$D$2:$D$5111,$C2341,Тех_Движение!$B$2:$B$5111,"&lt;="&amp;Q$3)-$F2341)))</f>
        <v>#VALUE!</v>
      </c>
      <c r="R2341" s="21" t="str">
        <f t="shared" si="109"/>
        <v/>
      </c>
      <c r="S2341" s="23" t="str">
        <f>IF($B2341="","",VLOOKUP($C2341,Настройки!$A$11:$L$17,9,FALSE))</f>
        <v/>
      </c>
      <c r="T2341" s="23" t="str">
        <f t="shared" si="110"/>
        <v/>
      </c>
    </row>
    <row r="2342" spans="1:20" x14ac:dyDescent="0.3">
      <c r="A2342" s="20">
        <f>Тех_Движение!$A$2339</f>
        <v>2338</v>
      </c>
      <c r="B2342" s="20" t="str">
        <f>IF(Тех_Движение!$F$2339&gt;0,Тех_Движение!$I$2339,"")</f>
        <v/>
      </c>
      <c r="C2342" s="20" t="str">
        <f>IF($B2342="","",Тех_Движение!$D$2339)</f>
        <v/>
      </c>
      <c r="D2342" s="9" t="str">
        <f>IF($B2342="","",Тех_Движение!$B$2339)</f>
        <v/>
      </c>
      <c r="E2342" s="21" t="str">
        <f>IF($B2342="","",Тех_Движение!$F$2339)</f>
        <v/>
      </c>
      <c r="F2342" s="21" t="str">
        <f>IF($B2342="","",SUMIFS($E$5:$E2341,$C$5:$C2341,$C2342))</f>
        <v/>
      </c>
      <c r="G2342" s="21" t="str">
        <f>IF($B2342="","",MAX(0,$E2342-MAX(0,SUMIFS(Тех_Движение!$G$2:$G$5111,Тех_Движение!$D$2:$D$5111,$C2342,Тех_Движение!$B$2:$B$5111,"&lt;="&amp;Настройки!$B$5-1)-$F2342)))</f>
        <v/>
      </c>
      <c r="H2342" s="21" t="str">
        <f>IF($B2342="","",IF(AND($D2342&gt;=Настройки!$B$5,$D2342&lt;=Настройки!$B$6),$E2342,0))</f>
        <v/>
      </c>
      <c r="I2342" s="21" t="str">
        <f t="shared" si="108"/>
        <v/>
      </c>
      <c r="J2342" s="21" t="str">
        <f>IF($B2342="","",MAX(0,$E2342-MAX(0,SUMIFS(Тех_Движение!$G$2:$G$5111,Тех_Движение!$D$2:$D$5111,$C2342,Тех_Движение!$B$2:$B$5111,"&lt;="&amp;Настройки!$B$6)-$F2342)))</f>
        <v/>
      </c>
      <c r="K2342" s="21" t="e">
        <f>IF(OR($B2342="",K$3&lt;$D2342+Настройки!$B$7),0,MAX(0,$E2342-MAX(0,SUMIFS(Тех_Движение!$G$2:$G$5111,Тех_Движение!$D$2:$D$5111,$C2342,Тех_Движение!$B$2:$B$5111,"&lt;="&amp;K$3)-$F2342)))</f>
        <v>#VALUE!</v>
      </c>
      <c r="L2342" s="21" t="e">
        <f>IF(OR($B2342="",L$3&lt;$D2342+Настройки!$B$7),0,MAX(0,$E2342-MAX(0,SUMIFS(Тех_Движение!$G$2:$G$5111,Тех_Движение!$D$2:$D$5111,$C2342,Тех_Движение!$B$2:$B$5111,"&lt;="&amp;L$3)-$F2342)))</f>
        <v>#VALUE!</v>
      </c>
      <c r="M2342" s="21" t="e">
        <f>IF(OR($B2342="",M$3&lt;$D2342+Настройки!$B$7),0,MAX(0,$E2342-MAX(0,SUMIFS(Тех_Движение!$G$2:$G$5111,Тех_Движение!$D$2:$D$5111,$C2342,Тех_Движение!$B$2:$B$5111,"&lt;="&amp;M$3)-$F2342)))</f>
        <v>#VALUE!</v>
      </c>
      <c r="N2342" s="21" t="e">
        <f>IF(OR($B2342="",N$3&lt;$D2342+Настройки!$B$7),0,MAX(0,$E2342-MAX(0,SUMIFS(Тех_Движение!$G$2:$G$5111,Тех_Движение!$D$2:$D$5111,$C2342,Тех_Движение!$B$2:$B$5111,"&lt;="&amp;N$3)-$F2342)))</f>
        <v>#VALUE!</v>
      </c>
      <c r="O2342" s="21" t="e">
        <f>IF(OR($B2342="",O$3&lt;$D2342+Настройки!$B$7),0,MAX(0,$E2342-MAX(0,SUMIFS(Тех_Движение!$G$2:$G$5111,Тех_Движение!$D$2:$D$5111,$C2342,Тех_Движение!$B$2:$B$5111,"&lt;="&amp;O$3)-$F2342)))</f>
        <v>#VALUE!</v>
      </c>
      <c r="P2342" s="21" t="e">
        <f>IF(OR($B2342="",P$3&lt;$D2342+Настройки!$B$7),0,MAX(0,$E2342-MAX(0,SUMIFS(Тех_Движение!$G$2:$G$5111,Тех_Движение!$D$2:$D$5111,$C2342,Тех_Движение!$B$2:$B$5111,"&lt;="&amp;P$3)-$F2342)))</f>
        <v>#VALUE!</v>
      </c>
      <c r="Q2342" s="21" t="e">
        <f>IF(OR($B2342="",Q$3&lt;$D2342+Настройки!$B$7),0,MAX(0,$E2342-MAX(0,SUMIFS(Тех_Движение!$G$2:$G$5111,Тех_Движение!$D$2:$D$5111,$C2342,Тех_Движение!$B$2:$B$5111,"&lt;="&amp;Q$3)-$F2342)))</f>
        <v>#VALUE!</v>
      </c>
      <c r="R2342" s="21" t="str">
        <f t="shared" si="109"/>
        <v/>
      </c>
      <c r="S2342" s="23" t="str">
        <f>IF($B2342="","",VLOOKUP($C2342,Настройки!$A$11:$L$17,9,FALSE))</f>
        <v/>
      </c>
      <c r="T2342" s="23" t="str">
        <f t="shared" si="110"/>
        <v/>
      </c>
    </row>
    <row r="2343" spans="1:20" x14ac:dyDescent="0.3">
      <c r="A2343" s="20">
        <f>Тех_Движение!$A$2340</f>
        <v>2339</v>
      </c>
      <c r="B2343" s="20" t="str">
        <f>IF(Тех_Движение!$F$2340&gt;0,Тех_Движение!$I$2340,"")</f>
        <v/>
      </c>
      <c r="C2343" s="20" t="str">
        <f>IF($B2343="","",Тех_Движение!$D$2340)</f>
        <v/>
      </c>
      <c r="D2343" s="9" t="str">
        <f>IF($B2343="","",Тех_Движение!$B$2340)</f>
        <v/>
      </c>
      <c r="E2343" s="21" t="str">
        <f>IF($B2343="","",Тех_Движение!$F$2340)</f>
        <v/>
      </c>
      <c r="F2343" s="21" t="str">
        <f>IF($B2343="","",SUMIFS($E$5:$E2342,$C$5:$C2342,$C2343))</f>
        <v/>
      </c>
      <c r="G2343" s="21" t="str">
        <f>IF($B2343="","",MAX(0,$E2343-MAX(0,SUMIFS(Тех_Движение!$G$2:$G$5111,Тех_Движение!$D$2:$D$5111,$C2343,Тех_Движение!$B$2:$B$5111,"&lt;="&amp;Настройки!$B$5-1)-$F2343)))</f>
        <v/>
      </c>
      <c r="H2343" s="21" t="str">
        <f>IF($B2343="","",IF(AND($D2343&gt;=Настройки!$B$5,$D2343&lt;=Настройки!$B$6),$E2343,0))</f>
        <v/>
      </c>
      <c r="I2343" s="21" t="str">
        <f t="shared" si="108"/>
        <v/>
      </c>
      <c r="J2343" s="21" t="str">
        <f>IF($B2343="","",MAX(0,$E2343-MAX(0,SUMIFS(Тех_Движение!$G$2:$G$5111,Тех_Движение!$D$2:$D$5111,$C2343,Тех_Движение!$B$2:$B$5111,"&lt;="&amp;Настройки!$B$6)-$F2343)))</f>
        <v/>
      </c>
      <c r="K2343" s="21" t="e">
        <f>IF(OR($B2343="",K$3&lt;$D2343+Настройки!$B$7),0,MAX(0,$E2343-MAX(0,SUMIFS(Тех_Движение!$G$2:$G$5111,Тех_Движение!$D$2:$D$5111,$C2343,Тех_Движение!$B$2:$B$5111,"&lt;="&amp;K$3)-$F2343)))</f>
        <v>#VALUE!</v>
      </c>
      <c r="L2343" s="21" t="e">
        <f>IF(OR($B2343="",L$3&lt;$D2343+Настройки!$B$7),0,MAX(0,$E2343-MAX(0,SUMIFS(Тех_Движение!$G$2:$G$5111,Тех_Движение!$D$2:$D$5111,$C2343,Тех_Движение!$B$2:$B$5111,"&lt;="&amp;L$3)-$F2343)))</f>
        <v>#VALUE!</v>
      </c>
      <c r="M2343" s="21" t="e">
        <f>IF(OR($B2343="",M$3&lt;$D2343+Настройки!$B$7),0,MAX(0,$E2343-MAX(0,SUMIFS(Тех_Движение!$G$2:$G$5111,Тех_Движение!$D$2:$D$5111,$C2343,Тех_Движение!$B$2:$B$5111,"&lt;="&amp;M$3)-$F2343)))</f>
        <v>#VALUE!</v>
      </c>
      <c r="N2343" s="21" t="e">
        <f>IF(OR($B2343="",N$3&lt;$D2343+Настройки!$B$7),0,MAX(0,$E2343-MAX(0,SUMIFS(Тех_Движение!$G$2:$G$5111,Тех_Движение!$D$2:$D$5111,$C2343,Тех_Движение!$B$2:$B$5111,"&lt;="&amp;N$3)-$F2343)))</f>
        <v>#VALUE!</v>
      </c>
      <c r="O2343" s="21" t="e">
        <f>IF(OR($B2343="",O$3&lt;$D2343+Настройки!$B$7),0,MAX(0,$E2343-MAX(0,SUMIFS(Тех_Движение!$G$2:$G$5111,Тех_Движение!$D$2:$D$5111,$C2343,Тех_Движение!$B$2:$B$5111,"&lt;="&amp;O$3)-$F2343)))</f>
        <v>#VALUE!</v>
      </c>
      <c r="P2343" s="21" t="e">
        <f>IF(OR($B2343="",P$3&lt;$D2343+Настройки!$B$7),0,MAX(0,$E2343-MAX(0,SUMIFS(Тех_Движение!$G$2:$G$5111,Тех_Движение!$D$2:$D$5111,$C2343,Тех_Движение!$B$2:$B$5111,"&lt;="&amp;P$3)-$F2343)))</f>
        <v>#VALUE!</v>
      </c>
      <c r="Q2343" s="21" t="e">
        <f>IF(OR($B2343="",Q$3&lt;$D2343+Настройки!$B$7),0,MAX(0,$E2343-MAX(0,SUMIFS(Тех_Движение!$G$2:$G$5111,Тех_Движение!$D$2:$D$5111,$C2343,Тех_Движение!$B$2:$B$5111,"&lt;="&amp;Q$3)-$F2343)))</f>
        <v>#VALUE!</v>
      </c>
      <c r="R2343" s="21" t="str">
        <f t="shared" si="109"/>
        <v/>
      </c>
      <c r="S2343" s="23" t="str">
        <f>IF($B2343="","",VLOOKUP($C2343,Настройки!$A$11:$L$17,9,FALSE))</f>
        <v/>
      </c>
      <c r="T2343" s="23" t="str">
        <f t="shared" si="110"/>
        <v/>
      </c>
    </row>
    <row r="2344" spans="1:20" x14ac:dyDescent="0.3">
      <c r="A2344" s="20">
        <f>Тех_Движение!$A$2341</f>
        <v>2340</v>
      </c>
      <c r="B2344" s="20" t="str">
        <f>IF(Тех_Движение!$F$2341&gt;0,Тех_Движение!$I$2341,"")</f>
        <v/>
      </c>
      <c r="C2344" s="20" t="str">
        <f>IF($B2344="","",Тех_Движение!$D$2341)</f>
        <v/>
      </c>
      <c r="D2344" s="9" t="str">
        <f>IF($B2344="","",Тех_Движение!$B$2341)</f>
        <v/>
      </c>
      <c r="E2344" s="21" t="str">
        <f>IF($B2344="","",Тех_Движение!$F$2341)</f>
        <v/>
      </c>
      <c r="F2344" s="21" t="str">
        <f>IF($B2344="","",SUMIFS($E$5:$E2343,$C$5:$C2343,$C2344))</f>
        <v/>
      </c>
      <c r="G2344" s="21" t="str">
        <f>IF($B2344="","",MAX(0,$E2344-MAX(0,SUMIFS(Тех_Движение!$G$2:$G$5111,Тех_Движение!$D$2:$D$5111,$C2344,Тех_Движение!$B$2:$B$5111,"&lt;="&amp;Настройки!$B$5-1)-$F2344)))</f>
        <v/>
      </c>
      <c r="H2344" s="21" t="str">
        <f>IF($B2344="","",IF(AND($D2344&gt;=Настройки!$B$5,$D2344&lt;=Настройки!$B$6),$E2344,0))</f>
        <v/>
      </c>
      <c r="I2344" s="21" t="str">
        <f t="shared" si="108"/>
        <v/>
      </c>
      <c r="J2344" s="21" t="str">
        <f>IF($B2344="","",MAX(0,$E2344-MAX(0,SUMIFS(Тех_Движение!$G$2:$G$5111,Тех_Движение!$D$2:$D$5111,$C2344,Тех_Движение!$B$2:$B$5111,"&lt;="&amp;Настройки!$B$6)-$F2344)))</f>
        <v/>
      </c>
      <c r="K2344" s="21" t="e">
        <f>IF(OR($B2344="",K$3&lt;$D2344+Настройки!$B$7),0,MAX(0,$E2344-MAX(0,SUMIFS(Тех_Движение!$G$2:$G$5111,Тех_Движение!$D$2:$D$5111,$C2344,Тех_Движение!$B$2:$B$5111,"&lt;="&amp;K$3)-$F2344)))</f>
        <v>#VALUE!</v>
      </c>
      <c r="L2344" s="21" t="e">
        <f>IF(OR($B2344="",L$3&lt;$D2344+Настройки!$B$7),0,MAX(0,$E2344-MAX(0,SUMIFS(Тех_Движение!$G$2:$G$5111,Тех_Движение!$D$2:$D$5111,$C2344,Тех_Движение!$B$2:$B$5111,"&lt;="&amp;L$3)-$F2344)))</f>
        <v>#VALUE!</v>
      </c>
      <c r="M2344" s="21" t="e">
        <f>IF(OR($B2344="",M$3&lt;$D2344+Настройки!$B$7),0,MAX(0,$E2344-MAX(0,SUMIFS(Тех_Движение!$G$2:$G$5111,Тех_Движение!$D$2:$D$5111,$C2344,Тех_Движение!$B$2:$B$5111,"&lt;="&amp;M$3)-$F2344)))</f>
        <v>#VALUE!</v>
      </c>
      <c r="N2344" s="21" t="e">
        <f>IF(OR($B2344="",N$3&lt;$D2344+Настройки!$B$7),0,MAX(0,$E2344-MAX(0,SUMIFS(Тех_Движение!$G$2:$G$5111,Тех_Движение!$D$2:$D$5111,$C2344,Тех_Движение!$B$2:$B$5111,"&lt;="&amp;N$3)-$F2344)))</f>
        <v>#VALUE!</v>
      </c>
      <c r="O2344" s="21" t="e">
        <f>IF(OR($B2344="",O$3&lt;$D2344+Настройки!$B$7),0,MAX(0,$E2344-MAX(0,SUMIFS(Тех_Движение!$G$2:$G$5111,Тех_Движение!$D$2:$D$5111,$C2344,Тех_Движение!$B$2:$B$5111,"&lt;="&amp;O$3)-$F2344)))</f>
        <v>#VALUE!</v>
      </c>
      <c r="P2344" s="21" t="e">
        <f>IF(OR($B2344="",P$3&lt;$D2344+Настройки!$B$7),0,MAX(0,$E2344-MAX(0,SUMIFS(Тех_Движение!$G$2:$G$5111,Тех_Движение!$D$2:$D$5111,$C2344,Тех_Движение!$B$2:$B$5111,"&lt;="&amp;P$3)-$F2344)))</f>
        <v>#VALUE!</v>
      </c>
      <c r="Q2344" s="21" t="e">
        <f>IF(OR($B2344="",Q$3&lt;$D2344+Настройки!$B$7),0,MAX(0,$E2344-MAX(0,SUMIFS(Тех_Движение!$G$2:$G$5111,Тех_Движение!$D$2:$D$5111,$C2344,Тех_Движение!$B$2:$B$5111,"&lt;="&amp;Q$3)-$F2344)))</f>
        <v>#VALUE!</v>
      </c>
      <c r="R2344" s="21" t="str">
        <f t="shared" si="109"/>
        <v/>
      </c>
      <c r="S2344" s="23" t="str">
        <f>IF($B2344="","",VLOOKUP($C2344,Настройки!$A$11:$L$17,9,FALSE))</f>
        <v/>
      </c>
      <c r="T2344" s="23" t="str">
        <f t="shared" si="110"/>
        <v/>
      </c>
    </row>
    <row r="2345" spans="1:20" x14ac:dyDescent="0.3">
      <c r="A2345" s="20">
        <f>Тех_Движение!$A$2342</f>
        <v>2341</v>
      </c>
      <c r="B2345" s="20" t="str">
        <f>IF(Тех_Движение!$F$2342&gt;0,Тех_Движение!$I$2342,"")</f>
        <v/>
      </c>
      <c r="C2345" s="20" t="str">
        <f>IF($B2345="","",Тех_Движение!$D$2342)</f>
        <v/>
      </c>
      <c r="D2345" s="9" t="str">
        <f>IF($B2345="","",Тех_Движение!$B$2342)</f>
        <v/>
      </c>
      <c r="E2345" s="21" t="str">
        <f>IF($B2345="","",Тех_Движение!$F$2342)</f>
        <v/>
      </c>
      <c r="F2345" s="21" t="str">
        <f>IF($B2345="","",SUMIFS($E$5:$E2344,$C$5:$C2344,$C2345))</f>
        <v/>
      </c>
      <c r="G2345" s="21" t="str">
        <f>IF($B2345="","",MAX(0,$E2345-MAX(0,SUMIFS(Тех_Движение!$G$2:$G$5111,Тех_Движение!$D$2:$D$5111,$C2345,Тех_Движение!$B$2:$B$5111,"&lt;="&amp;Настройки!$B$5-1)-$F2345)))</f>
        <v/>
      </c>
      <c r="H2345" s="21" t="str">
        <f>IF($B2345="","",IF(AND($D2345&gt;=Настройки!$B$5,$D2345&lt;=Настройки!$B$6),$E2345,0))</f>
        <v/>
      </c>
      <c r="I2345" s="21" t="str">
        <f t="shared" si="108"/>
        <v/>
      </c>
      <c r="J2345" s="21" t="str">
        <f>IF($B2345="","",MAX(0,$E2345-MAX(0,SUMIFS(Тех_Движение!$G$2:$G$5111,Тех_Движение!$D$2:$D$5111,$C2345,Тех_Движение!$B$2:$B$5111,"&lt;="&amp;Настройки!$B$6)-$F2345)))</f>
        <v/>
      </c>
      <c r="K2345" s="21" t="e">
        <f>IF(OR($B2345="",K$3&lt;$D2345+Настройки!$B$7),0,MAX(0,$E2345-MAX(0,SUMIFS(Тех_Движение!$G$2:$G$5111,Тех_Движение!$D$2:$D$5111,$C2345,Тех_Движение!$B$2:$B$5111,"&lt;="&amp;K$3)-$F2345)))</f>
        <v>#VALUE!</v>
      </c>
      <c r="L2345" s="21" t="e">
        <f>IF(OR($B2345="",L$3&lt;$D2345+Настройки!$B$7),0,MAX(0,$E2345-MAX(0,SUMIFS(Тех_Движение!$G$2:$G$5111,Тех_Движение!$D$2:$D$5111,$C2345,Тех_Движение!$B$2:$B$5111,"&lt;="&amp;L$3)-$F2345)))</f>
        <v>#VALUE!</v>
      </c>
      <c r="M2345" s="21" t="e">
        <f>IF(OR($B2345="",M$3&lt;$D2345+Настройки!$B$7),0,MAX(0,$E2345-MAX(0,SUMIFS(Тех_Движение!$G$2:$G$5111,Тех_Движение!$D$2:$D$5111,$C2345,Тех_Движение!$B$2:$B$5111,"&lt;="&amp;M$3)-$F2345)))</f>
        <v>#VALUE!</v>
      </c>
      <c r="N2345" s="21" t="e">
        <f>IF(OR($B2345="",N$3&lt;$D2345+Настройки!$B$7),0,MAX(0,$E2345-MAX(0,SUMIFS(Тех_Движение!$G$2:$G$5111,Тех_Движение!$D$2:$D$5111,$C2345,Тех_Движение!$B$2:$B$5111,"&lt;="&amp;N$3)-$F2345)))</f>
        <v>#VALUE!</v>
      </c>
      <c r="O2345" s="21" t="e">
        <f>IF(OR($B2345="",O$3&lt;$D2345+Настройки!$B$7),0,MAX(0,$E2345-MAX(0,SUMIFS(Тех_Движение!$G$2:$G$5111,Тех_Движение!$D$2:$D$5111,$C2345,Тех_Движение!$B$2:$B$5111,"&lt;="&amp;O$3)-$F2345)))</f>
        <v>#VALUE!</v>
      </c>
      <c r="P2345" s="21" t="e">
        <f>IF(OR($B2345="",P$3&lt;$D2345+Настройки!$B$7),0,MAX(0,$E2345-MAX(0,SUMIFS(Тех_Движение!$G$2:$G$5111,Тех_Движение!$D$2:$D$5111,$C2345,Тех_Движение!$B$2:$B$5111,"&lt;="&amp;P$3)-$F2345)))</f>
        <v>#VALUE!</v>
      </c>
      <c r="Q2345" s="21" t="e">
        <f>IF(OR($B2345="",Q$3&lt;$D2345+Настройки!$B$7),0,MAX(0,$E2345-MAX(0,SUMIFS(Тех_Движение!$G$2:$G$5111,Тех_Движение!$D$2:$D$5111,$C2345,Тех_Движение!$B$2:$B$5111,"&lt;="&amp;Q$3)-$F2345)))</f>
        <v>#VALUE!</v>
      </c>
      <c r="R2345" s="21" t="str">
        <f t="shared" si="109"/>
        <v/>
      </c>
      <c r="S2345" s="23" t="str">
        <f>IF($B2345="","",VLOOKUP($C2345,Настройки!$A$11:$L$17,9,FALSE))</f>
        <v/>
      </c>
      <c r="T2345" s="23" t="str">
        <f t="shared" si="110"/>
        <v/>
      </c>
    </row>
    <row r="2346" spans="1:20" x14ac:dyDescent="0.3">
      <c r="A2346" s="20">
        <f>Тех_Движение!$A$2343</f>
        <v>2342</v>
      </c>
      <c r="B2346" s="20" t="str">
        <f>IF(Тех_Движение!$F$2343&gt;0,Тех_Движение!$I$2343,"")</f>
        <v/>
      </c>
      <c r="C2346" s="20" t="str">
        <f>IF($B2346="","",Тех_Движение!$D$2343)</f>
        <v/>
      </c>
      <c r="D2346" s="9" t="str">
        <f>IF($B2346="","",Тех_Движение!$B$2343)</f>
        <v/>
      </c>
      <c r="E2346" s="21" t="str">
        <f>IF($B2346="","",Тех_Движение!$F$2343)</f>
        <v/>
      </c>
      <c r="F2346" s="21" t="str">
        <f>IF($B2346="","",SUMIFS($E$5:$E2345,$C$5:$C2345,$C2346))</f>
        <v/>
      </c>
      <c r="G2346" s="21" t="str">
        <f>IF($B2346="","",MAX(0,$E2346-MAX(0,SUMIFS(Тех_Движение!$G$2:$G$5111,Тех_Движение!$D$2:$D$5111,$C2346,Тех_Движение!$B$2:$B$5111,"&lt;="&amp;Настройки!$B$5-1)-$F2346)))</f>
        <v/>
      </c>
      <c r="H2346" s="21" t="str">
        <f>IF($B2346="","",IF(AND($D2346&gt;=Настройки!$B$5,$D2346&lt;=Настройки!$B$6),$E2346,0))</f>
        <v/>
      </c>
      <c r="I2346" s="21" t="str">
        <f t="shared" si="108"/>
        <v/>
      </c>
      <c r="J2346" s="21" t="str">
        <f>IF($B2346="","",MAX(0,$E2346-MAX(0,SUMIFS(Тех_Движение!$G$2:$G$5111,Тех_Движение!$D$2:$D$5111,$C2346,Тех_Движение!$B$2:$B$5111,"&lt;="&amp;Настройки!$B$6)-$F2346)))</f>
        <v/>
      </c>
      <c r="K2346" s="21" t="e">
        <f>IF(OR($B2346="",K$3&lt;$D2346+Настройки!$B$7),0,MAX(0,$E2346-MAX(0,SUMIFS(Тех_Движение!$G$2:$G$5111,Тех_Движение!$D$2:$D$5111,$C2346,Тех_Движение!$B$2:$B$5111,"&lt;="&amp;K$3)-$F2346)))</f>
        <v>#VALUE!</v>
      </c>
      <c r="L2346" s="21" t="e">
        <f>IF(OR($B2346="",L$3&lt;$D2346+Настройки!$B$7),0,MAX(0,$E2346-MAX(0,SUMIFS(Тех_Движение!$G$2:$G$5111,Тех_Движение!$D$2:$D$5111,$C2346,Тех_Движение!$B$2:$B$5111,"&lt;="&amp;L$3)-$F2346)))</f>
        <v>#VALUE!</v>
      </c>
      <c r="M2346" s="21" t="e">
        <f>IF(OR($B2346="",M$3&lt;$D2346+Настройки!$B$7),0,MAX(0,$E2346-MAX(0,SUMIFS(Тех_Движение!$G$2:$G$5111,Тех_Движение!$D$2:$D$5111,$C2346,Тех_Движение!$B$2:$B$5111,"&lt;="&amp;M$3)-$F2346)))</f>
        <v>#VALUE!</v>
      </c>
      <c r="N2346" s="21" t="e">
        <f>IF(OR($B2346="",N$3&lt;$D2346+Настройки!$B$7),0,MAX(0,$E2346-MAX(0,SUMIFS(Тех_Движение!$G$2:$G$5111,Тех_Движение!$D$2:$D$5111,$C2346,Тех_Движение!$B$2:$B$5111,"&lt;="&amp;N$3)-$F2346)))</f>
        <v>#VALUE!</v>
      </c>
      <c r="O2346" s="21" t="e">
        <f>IF(OR($B2346="",O$3&lt;$D2346+Настройки!$B$7),0,MAX(0,$E2346-MAX(0,SUMIFS(Тех_Движение!$G$2:$G$5111,Тех_Движение!$D$2:$D$5111,$C2346,Тех_Движение!$B$2:$B$5111,"&lt;="&amp;O$3)-$F2346)))</f>
        <v>#VALUE!</v>
      </c>
      <c r="P2346" s="21" t="e">
        <f>IF(OR($B2346="",P$3&lt;$D2346+Настройки!$B$7),0,MAX(0,$E2346-MAX(0,SUMIFS(Тех_Движение!$G$2:$G$5111,Тех_Движение!$D$2:$D$5111,$C2346,Тех_Движение!$B$2:$B$5111,"&lt;="&amp;P$3)-$F2346)))</f>
        <v>#VALUE!</v>
      </c>
      <c r="Q2346" s="21" t="e">
        <f>IF(OR($B2346="",Q$3&lt;$D2346+Настройки!$B$7),0,MAX(0,$E2346-MAX(0,SUMIFS(Тех_Движение!$G$2:$G$5111,Тех_Движение!$D$2:$D$5111,$C2346,Тех_Движение!$B$2:$B$5111,"&lt;="&amp;Q$3)-$F2346)))</f>
        <v>#VALUE!</v>
      </c>
      <c r="R2346" s="21" t="str">
        <f t="shared" si="109"/>
        <v/>
      </c>
      <c r="S2346" s="23" t="str">
        <f>IF($B2346="","",VLOOKUP($C2346,Настройки!$A$11:$L$17,9,FALSE))</f>
        <v/>
      </c>
      <c r="T2346" s="23" t="str">
        <f t="shared" si="110"/>
        <v/>
      </c>
    </row>
    <row r="2347" spans="1:20" x14ac:dyDescent="0.3">
      <c r="A2347" s="20">
        <f>Тех_Движение!$A$2344</f>
        <v>2343</v>
      </c>
      <c r="B2347" s="20" t="str">
        <f>IF(Тех_Движение!$F$2344&gt;0,Тех_Движение!$I$2344,"")</f>
        <v/>
      </c>
      <c r="C2347" s="20" t="str">
        <f>IF($B2347="","",Тех_Движение!$D$2344)</f>
        <v/>
      </c>
      <c r="D2347" s="9" t="str">
        <f>IF($B2347="","",Тех_Движение!$B$2344)</f>
        <v/>
      </c>
      <c r="E2347" s="21" t="str">
        <f>IF($B2347="","",Тех_Движение!$F$2344)</f>
        <v/>
      </c>
      <c r="F2347" s="21" t="str">
        <f>IF($B2347="","",SUMIFS($E$5:$E2346,$C$5:$C2346,$C2347))</f>
        <v/>
      </c>
      <c r="G2347" s="21" t="str">
        <f>IF($B2347="","",MAX(0,$E2347-MAX(0,SUMIFS(Тех_Движение!$G$2:$G$5111,Тех_Движение!$D$2:$D$5111,$C2347,Тех_Движение!$B$2:$B$5111,"&lt;="&amp;Настройки!$B$5-1)-$F2347)))</f>
        <v/>
      </c>
      <c r="H2347" s="21" t="str">
        <f>IF($B2347="","",IF(AND($D2347&gt;=Настройки!$B$5,$D2347&lt;=Настройки!$B$6),$E2347,0))</f>
        <v/>
      </c>
      <c r="I2347" s="21" t="str">
        <f t="shared" si="108"/>
        <v/>
      </c>
      <c r="J2347" s="21" t="str">
        <f>IF($B2347="","",MAX(0,$E2347-MAX(0,SUMIFS(Тех_Движение!$G$2:$G$5111,Тех_Движение!$D$2:$D$5111,$C2347,Тех_Движение!$B$2:$B$5111,"&lt;="&amp;Настройки!$B$6)-$F2347)))</f>
        <v/>
      </c>
      <c r="K2347" s="21" t="e">
        <f>IF(OR($B2347="",K$3&lt;$D2347+Настройки!$B$7),0,MAX(0,$E2347-MAX(0,SUMIFS(Тех_Движение!$G$2:$G$5111,Тех_Движение!$D$2:$D$5111,$C2347,Тех_Движение!$B$2:$B$5111,"&lt;="&amp;K$3)-$F2347)))</f>
        <v>#VALUE!</v>
      </c>
      <c r="L2347" s="21" t="e">
        <f>IF(OR($B2347="",L$3&lt;$D2347+Настройки!$B$7),0,MAX(0,$E2347-MAX(0,SUMIFS(Тех_Движение!$G$2:$G$5111,Тех_Движение!$D$2:$D$5111,$C2347,Тех_Движение!$B$2:$B$5111,"&lt;="&amp;L$3)-$F2347)))</f>
        <v>#VALUE!</v>
      </c>
      <c r="M2347" s="21" t="e">
        <f>IF(OR($B2347="",M$3&lt;$D2347+Настройки!$B$7),0,MAX(0,$E2347-MAX(0,SUMIFS(Тех_Движение!$G$2:$G$5111,Тех_Движение!$D$2:$D$5111,$C2347,Тех_Движение!$B$2:$B$5111,"&lt;="&amp;M$3)-$F2347)))</f>
        <v>#VALUE!</v>
      </c>
      <c r="N2347" s="21" t="e">
        <f>IF(OR($B2347="",N$3&lt;$D2347+Настройки!$B$7),0,MAX(0,$E2347-MAX(0,SUMIFS(Тех_Движение!$G$2:$G$5111,Тех_Движение!$D$2:$D$5111,$C2347,Тех_Движение!$B$2:$B$5111,"&lt;="&amp;N$3)-$F2347)))</f>
        <v>#VALUE!</v>
      </c>
      <c r="O2347" s="21" t="e">
        <f>IF(OR($B2347="",O$3&lt;$D2347+Настройки!$B$7),0,MAX(0,$E2347-MAX(0,SUMIFS(Тех_Движение!$G$2:$G$5111,Тех_Движение!$D$2:$D$5111,$C2347,Тех_Движение!$B$2:$B$5111,"&lt;="&amp;O$3)-$F2347)))</f>
        <v>#VALUE!</v>
      </c>
      <c r="P2347" s="21" t="e">
        <f>IF(OR($B2347="",P$3&lt;$D2347+Настройки!$B$7),0,MAX(0,$E2347-MAX(0,SUMIFS(Тех_Движение!$G$2:$G$5111,Тех_Движение!$D$2:$D$5111,$C2347,Тех_Движение!$B$2:$B$5111,"&lt;="&amp;P$3)-$F2347)))</f>
        <v>#VALUE!</v>
      </c>
      <c r="Q2347" s="21" t="e">
        <f>IF(OR($B2347="",Q$3&lt;$D2347+Настройки!$B$7),0,MAX(0,$E2347-MAX(0,SUMIFS(Тех_Движение!$G$2:$G$5111,Тех_Движение!$D$2:$D$5111,$C2347,Тех_Движение!$B$2:$B$5111,"&lt;="&amp;Q$3)-$F2347)))</f>
        <v>#VALUE!</v>
      </c>
      <c r="R2347" s="21" t="str">
        <f t="shared" si="109"/>
        <v/>
      </c>
      <c r="S2347" s="23" t="str">
        <f>IF($B2347="","",VLOOKUP($C2347,Настройки!$A$11:$L$17,9,FALSE))</f>
        <v/>
      </c>
      <c r="T2347" s="23" t="str">
        <f t="shared" si="110"/>
        <v/>
      </c>
    </row>
    <row r="2348" spans="1:20" x14ac:dyDescent="0.3">
      <c r="A2348" s="20">
        <f>Тех_Движение!$A$2345</f>
        <v>2344</v>
      </c>
      <c r="B2348" s="20" t="str">
        <f>IF(Тех_Движение!$F$2345&gt;0,Тех_Движение!$I$2345,"")</f>
        <v/>
      </c>
      <c r="C2348" s="20" t="str">
        <f>IF($B2348="","",Тех_Движение!$D$2345)</f>
        <v/>
      </c>
      <c r="D2348" s="9" t="str">
        <f>IF($B2348="","",Тех_Движение!$B$2345)</f>
        <v/>
      </c>
      <c r="E2348" s="21" t="str">
        <f>IF($B2348="","",Тех_Движение!$F$2345)</f>
        <v/>
      </c>
      <c r="F2348" s="21" t="str">
        <f>IF($B2348="","",SUMIFS($E$5:$E2347,$C$5:$C2347,$C2348))</f>
        <v/>
      </c>
      <c r="G2348" s="21" t="str">
        <f>IF($B2348="","",MAX(0,$E2348-MAX(0,SUMIFS(Тех_Движение!$G$2:$G$5111,Тех_Движение!$D$2:$D$5111,$C2348,Тех_Движение!$B$2:$B$5111,"&lt;="&amp;Настройки!$B$5-1)-$F2348)))</f>
        <v/>
      </c>
      <c r="H2348" s="21" t="str">
        <f>IF($B2348="","",IF(AND($D2348&gt;=Настройки!$B$5,$D2348&lt;=Настройки!$B$6),$E2348,0))</f>
        <v/>
      </c>
      <c r="I2348" s="21" t="str">
        <f t="shared" si="108"/>
        <v/>
      </c>
      <c r="J2348" s="21" t="str">
        <f>IF($B2348="","",MAX(0,$E2348-MAX(0,SUMIFS(Тех_Движение!$G$2:$G$5111,Тех_Движение!$D$2:$D$5111,$C2348,Тех_Движение!$B$2:$B$5111,"&lt;="&amp;Настройки!$B$6)-$F2348)))</f>
        <v/>
      </c>
      <c r="K2348" s="21" t="e">
        <f>IF(OR($B2348="",K$3&lt;$D2348+Настройки!$B$7),0,MAX(0,$E2348-MAX(0,SUMIFS(Тех_Движение!$G$2:$G$5111,Тех_Движение!$D$2:$D$5111,$C2348,Тех_Движение!$B$2:$B$5111,"&lt;="&amp;K$3)-$F2348)))</f>
        <v>#VALUE!</v>
      </c>
      <c r="L2348" s="21" t="e">
        <f>IF(OR($B2348="",L$3&lt;$D2348+Настройки!$B$7),0,MAX(0,$E2348-MAX(0,SUMIFS(Тех_Движение!$G$2:$G$5111,Тех_Движение!$D$2:$D$5111,$C2348,Тех_Движение!$B$2:$B$5111,"&lt;="&amp;L$3)-$F2348)))</f>
        <v>#VALUE!</v>
      </c>
      <c r="M2348" s="21" t="e">
        <f>IF(OR($B2348="",M$3&lt;$D2348+Настройки!$B$7),0,MAX(0,$E2348-MAX(0,SUMIFS(Тех_Движение!$G$2:$G$5111,Тех_Движение!$D$2:$D$5111,$C2348,Тех_Движение!$B$2:$B$5111,"&lt;="&amp;M$3)-$F2348)))</f>
        <v>#VALUE!</v>
      </c>
      <c r="N2348" s="21" t="e">
        <f>IF(OR($B2348="",N$3&lt;$D2348+Настройки!$B$7),0,MAX(0,$E2348-MAX(0,SUMIFS(Тех_Движение!$G$2:$G$5111,Тех_Движение!$D$2:$D$5111,$C2348,Тех_Движение!$B$2:$B$5111,"&lt;="&amp;N$3)-$F2348)))</f>
        <v>#VALUE!</v>
      </c>
      <c r="O2348" s="21" t="e">
        <f>IF(OR($B2348="",O$3&lt;$D2348+Настройки!$B$7),0,MAX(0,$E2348-MAX(0,SUMIFS(Тех_Движение!$G$2:$G$5111,Тех_Движение!$D$2:$D$5111,$C2348,Тех_Движение!$B$2:$B$5111,"&lt;="&amp;O$3)-$F2348)))</f>
        <v>#VALUE!</v>
      </c>
      <c r="P2348" s="21" t="e">
        <f>IF(OR($B2348="",P$3&lt;$D2348+Настройки!$B$7),0,MAX(0,$E2348-MAX(0,SUMIFS(Тех_Движение!$G$2:$G$5111,Тех_Движение!$D$2:$D$5111,$C2348,Тех_Движение!$B$2:$B$5111,"&lt;="&amp;P$3)-$F2348)))</f>
        <v>#VALUE!</v>
      </c>
      <c r="Q2348" s="21" t="e">
        <f>IF(OR($B2348="",Q$3&lt;$D2348+Настройки!$B$7),0,MAX(0,$E2348-MAX(0,SUMIFS(Тех_Движение!$G$2:$G$5111,Тех_Движение!$D$2:$D$5111,$C2348,Тех_Движение!$B$2:$B$5111,"&lt;="&amp;Q$3)-$F2348)))</f>
        <v>#VALUE!</v>
      </c>
      <c r="R2348" s="21" t="str">
        <f t="shared" si="109"/>
        <v/>
      </c>
      <c r="S2348" s="23" t="str">
        <f>IF($B2348="","",VLOOKUP($C2348,Настройки!$A$11:$L$17,9,FALSE))</f>
        <v/>
      </c>
      <c r="T2348" s="23" t="str">
        <f t="shared" si="110"/>
        <v/>
      </c>
    </row>
    <row r="2349" spans="1:20" x14ac:dyDescent="0.3">
      <c r="A2349" s="20">
        <f>Тех_Движение!$A$2346</f>
        <v>2345</v>
      </c>
      <c r="B2349" s="20" t="str">
        <f>IF(Тех_Движение!$F$2346&gt;0,Тех_Движение!$I$2346,"")</f>
        <v/>
      </c>
      <c r="C2349" s="20" t="str">
        <f>IF($B2349="","",Тех_Движение!$D$2346)</f>
        <v/>
      </c>
      <c r="D2349" s="9" t="str">
        <f>IF($B2349="","",Тех_Движение!$B$2346)</f>
        <v/>
      </c>
      <c r="E2349" s="21" t="str">
        <f>IF($B2349="","",Тех_Движение!$F$2346)</f>
        <v/>
      </c>
      <c r="F2349" s="21" t="str">
        <f>IF($B2349="","",SUMIFS($E$5:$E2348,$C$5:$C2348,$C2349))</f>
        <v/>
      </c>
      <c r="G2349" s="21" t="str">
        <f>IF($B2349="","",MAX(0,$E2349-MAX(0,SUMIFS(Тех_Движение!$G$2:$G$5111,Тех_Движение!$D$2:$D$5111,$C2349,Тех_Движение!$B$2:$B$5111,"&lt;="&amp;Настройки!$B$5-1)-$F2349)))</f>
        <v/>
      </c>
      <c r="H2349" s="21" t="str">
        <f>IF($B2349="","",IF(AND($D2349&gt;=Настройки!$B$5,$D2349&lt;=Настройки!$B$6),$E2349,0))</f>
        <v/>
      </c>
      <c r="I2349" s="21" t="str">
        <f t="shared" si="108"/>
        <v/>
      </c>
      <c r="J2349" s="21" t="str">
        <f>IF($B2349="","",MAX(0,$E2349-MAX(0,SUMIFS(Тех_Движение!$G$2:$G$5111,Тех_Движение!$D$2:$D$5111,$C2349,Тех_Движение!$B$2:$B$5111,"&lt;="&amp;Настройки!$B$6)-$F2349)))</f>
        <v/>
      </c>
      <c r="K2349" s="21" t="e">
        <f>IF(OR($B2349="",K$3&lt;$D2349+Настройки!$B$7),0,MAX(0,$E2349-MAX(0,SUMIFS(Тех_Движение!$G$2:$G$5111,Тех_Движение!$D$2:$D$5111,$C2349,Тех_Движение!$B$2:$B$5111,"&lt;="&amp;K$3)-$F2349)))</f>
        <v>#VALUE!</v>
      </c>
      <c r="L2349" s="21" t="e">
        <f>IF(OR($B2349="",L$3&lt;$D2349+Настройки!$B$7),0,MAX(0,$E2349-MAX(0,SUMIFS(Тех_Движение!$G$2:$G$5111,Тех_Движение!$D$2:$D$5111,$C2349,Тех_Движение!$B$2:$B$5111,"&lt;="&amp;L$3)-$F2349)))</f>
        <v>#VALUE!</v>
      </c>
      <c r="M2349" s="21" t="e">
        <f>IF(OR($B2349="",M$3&lt;$D2349+Настройки!$B$7),0,MAX(0,$E2349-MAX(0,SUMIFS(Тех_Движение!$G$2:$G$5111,Тех_Движение!$D$2:$D$5111,$C2349,Тех_Движение!$B$2:$B$5111,"&lt;="&amp;M$3)-$F2349)))</f>
        <v>#VALUE!</v>
      </c>
      <c r="N2349" s="21" t="e">
        <f>IF(OR($B2349="",N$3&lt;$D2349+Настройки!$B$7),0,MAX(0,$E2349-MAX(0,SUMIFS(Тех_Движение!$G$2:$G$5111,Тех_Движение!$D$2:$D$5111,$C2349,Тех_Движение!$B$2:$B$5111,"&lt;="&amp;N$3)-$F2349)))</f>
        <v>#VALUE!</v>
      </c>
      <c r="O2349" s="21" t="e">
        <f>IF(OR($B2349="",O$3&lt;$D2349+Настройки!$B$7),0,MAX(0,$E2349-MAX(0,SUMIFS(Тех_Движение!$G$2:$G$5111,Тех_Движение!$D$2:$D$5111,$C2349,Тех_Движение!$B$2:$B$5111,"&lt;="&amp;O$3)-$F2349)))</f>
        <v>#VALUE!</v>
      </c>
      <c r="P2349" s="21" t="e">
        <f>IF(OR($B2349="",P$3&lt;$D2349+Настройки!$B$7),0,MAX(0,$E2349-MAX(0,SUMIFS(Тех_Движение!$G$2:$G$5111,Тех_Движение!$D$2:$D$5111,$C2349,Тех_Движение!$B$2:$B$5111,"&lt;="&amp;P$3)-$F2349)))</f>
        <v>#VALUE!</v>
      </c>
      <c r="Q2349" s="21" t="e">
        <f>IF(OR($B2349="",Q$3&lt;$D2349+Настройки!$B$7),0,MAX(0,$E2349-MAX(0,SUMIFS(Тех_Движение!$G$2:$G$5111,Тех_Движение!$D$2:$D$5111,$C2349,Тех_Движение!$B$2:$B$5111,"&lt;="&amp;Q$3)-$F2349)))</f>
        <v>#VALUE!</v>
      </c>
      <c r="R2349" s="21" t="str">
        <f t="shared" si="109"/>
        <v/>
      </c>
      <c r="S2349" s="23" t="str">
        <f>IF($B2349="","",VLOOKUP($C2349,Настройки!$A$11:$L$17,9,FALSE))</f>
        <v/>
      </c>
      <c r="T2349" s="23" t="str">
        <f t="shared" si="110"/>
        <v/>
      </c>
    </row>
    <row r="2350" spans="1:20" x14ac:dyDescent="0.3">
      <c r="A2350" s="20">
        <f>Тех_Движение!$A$2347</f>
        <v>2346</v>
      </c>
      <c r="B2350" s="20" t="str">
        <f>IF(Тех_Движение!$F$2347&gt;0,Тех_Движение!$I$2347,"")</f>
        <v/>
      </c>
      <c r="C2350" s="20" t="str">
        <f>IF($B2350="","",Тех_Движение!$D$2347)</f>
        <v/>
      </c>
      <c r="D2350" s="9" t="str">
        <f>IF($B2350="","",Тех_Движение!$B$2347)</f>
        <v/>
      </c>
      <c r="E2350" s="21" t="str">
        <f>IF($B2350="","",Тех_Движение!$F$2347)</f>
        <v/>
      </c>
      <c r="F2350" s="21" t="str">
        <f>IF($B2350="","",SUMIFS($E$5:$E2349,$C$5:$C2349,$C2350))</f>
        <v/>
      </c>
      <c r="G2350" s="21" t="str">
        <f>IF($B2350="","",MAX(0,$E2350-MAX(0,SUMIFS(Тех_Движение!$G$2:$G$5111,Тех_Движение!$D$2:$D$5111,$C2350,Тех_Движение!$B$2:$B$5111,"&lt;="&amp;Настройки!$B$5-1)-$F2350)))</f>
        <v/>
      </c>
      <c r="H2350" s="21" t="str">
        <f>IF($B2350="","",IF(AND($D2350&gt;=Настройки!$B$5,$D2350&lt;=Настройки!$B$6),$E2350,0))</f>
        <v/>
      </c>
      <c r="I2350" s="21" t="str">
        <f t="shared" si="108"/>
        <v/>
      </c>
      <c r="J2350" s="21" t="str">
        <f>IF($B2350="","",MAX(0,$E2350-MAX(0,SUMIFS(Тех_Движение!$G$2:$G$5111,Тех_Движение!$D$2:$D$5111,$C2350,Тех_Движение!$B$2:$B$5111,"&lt;="&amp;Настройки!$B$6)-$F2350)))</f>
        <v/>
      </c>
      <c r="K2350" s="21" t="e">
        <f>IF(OR($B2350="",K$3&lt;$D2350+Настройки!$B$7),0,MAX(0,$E2350-MAX(0,SUMIFS(Тех_Движение!$G$2:$G$5111,Тех_Движение!$D$2:$D$5111,$C2350,Тех_Движение!$B$2:$B$5111,"&lt;="&amp;K$3)-$F2350)))</f>
        <v>#VALUE!</v>
      </c>
      <c r="L2350" s="21" t="e">
        <f>IF(OR($B2350="",L$3&lt;$D2350+Настройки!$B$7),0,MAX(0,$E2350-MAX(0,SUMIFS(Тех_Движение!$G$2:$G$5111,Тех_Движение!$D$2:$D$5111,$C2350,Тех_Движение!$B$2:$B$5111,"&lt;="&amp;L$3)-$F2350)))</f>
        <v>#VALUE!</v>
      </c>
      <c r="M2350" s="21" t="e">
        <f>IF(OR($B2350="",M$3&lt;$D2350+Настройки!$B$7),0,MAX(0,$E2350-MAX(0,SUMIFS(Тех_Движение!$G$2:$G$5111,Тех_Движение!$D$2:$D$5111,$C2350,Тех_Движение!$B$2:$B$5111,"&lt;="&amp;M$3)-$F2350)))</f>
        <v>#VALUE!</v>
      </c>
      <c r="N2350" s="21" t="e">
        <f>IF(OR($B2350="",N$3&lt;$D2350+Настройки!$B$7),0,MAX(0,$E2350-MAX(0,SUMIFS(Тех_Движение!$G$2:$G$5111,Тех_Движение!$D$2:$D$5111,$C2350,Тех_Движение!$B$2:$B$5111,"&lt;="&amp;N$3)-$F2350)))</f>
        <v>#VALUE!</v>
      </c>
      <c r="O2350" s="21" t="e">
        <f>IF(OR($B2350="",O$3&lt;$D2350+Настройки!$B$7),0,MAX(0,$E2350-MAX(0,SUMIFS(Тех_Движение!$G$2:$G$5111,Тех_Движение!$D$2:$D$5111,$C2350,Тех_Движение!$B$2:$B$5111,"&lt;="&amp;O$3)-$F2350)))</f>
        <v>#VALUE!</v>
      </c>
      <c r="P2350" s="21" t="e">
        <f>IF(OR($B2350="",P$3&lt;$D2350+Настройки!$B$7),0,MAX(0,$E2350-MAX(0,SUMIFS(Тех_Движение!$G$2:$G$5111,Тех_Движение!$D$2:$D$5111,$C2350,Тех_Движение!$B$2:$B$5111,"&lt;="&amp;P$3)-$F2350)))</f>
        <v>#VALUE!</v>
      </c>
      <c r="Q2350" s="21" t="e">
        <f>IF(OR($B2350="",Q$3&lt;$D2350+Настройки!$B$7),0,MAX(0,$E2350-MAX(0,SUMIFS(Тех_Движение!$G$2:$G$5111,Тех_Движение!$D$2:$D$5111,$C2350,Тех_Движение!$B$2:$B$5111,"&lt;="&amp;Q$3)-$F2350)))</f>
        <v>#VALUE!</v>
      </c>
      <c r="R2350" s="21" t="str">
        <f t="shared" si="109"/>
        <v/>
      </c>
      <c r="S2350" s="23" t="str">
        <f>IF($B2350="","",VLOOKUP($C2350,Настройки!$A$11:$L$17,9,FALSE))</f>
        <v/>
      </c>
      <c r="T2350" s="23" t="str">
        <f t="shared" si="110"/>
        <v/>
      </c>
    </row>
    <row r="2351" spans="1:20" x14ac:dyDescent="0.3">
      <c r="A2351" s="20">
        <f>Тех_Движение!$A$2348</f>
        <v>2347</v>
      </c>
      <c r="B2351" s="20" t="str">
        <f>IF(Тех_Движение!$F$2348&gt;0,Тех_Движение!$I$2348,"")</f>
        <v/>
      </c>
      <c r="C2351" s="20" t="str">
        <f>IF($B2351="","",Тех_Движение!$D$2348)</f>
        <v/>
      </c>
      <c r="D2351" s="9" t="str">
        <f>IF($B2351="","",Тех_Движение!$B$2348)</f>
        <v/>
      </c>
      <c r="E2351" s="21" t="str">
        <f>IF($B2351="","",Тех_Движение!$F$2348)</f>
        <v/>
      </c>
      <c r="F2351" s="21" t="str">
        <f>IF($B2351="","",SUMIFS($E$5:$E2350,$C$5:$C2350,$C2351))</f>
        <v/>
      </c>
      <c r="G2351" s="21" t="str">
        <f>IF($B2351="","",MAX(0,$E2351-MAX(0,SUMIFS(Тех_Движение!$G$2:$G$5111,Тех_Движение!$D$2:$D$5111,$C2351,Тех_Движение!$B$2:$B$5111,"&lt;="&amp;Настройки!$B$5-1)-$F2351)))</f>
        <v/>
      </c>
      <c r="H2351" s="21" t="str">
        <f>IF($B2351="","",IF(AND($D2351&gt;=Настройки!$B$5,$D2351&lt;=Настройки!$B$6),$E2351,0))</f>
        <v/>
      </c>
      <c r="I2351" s="21" t="str">
        <f t="shared" si="108"/>
        <v/>
      </c>
      <c r="J2351" s="21" t="str">
        <f>IF($B2351="","",MAX(0,$E2351-MAX(0,SUMIFS(Тех_Движение!$G$2:$G$5111,Тех_Движение!$D$2:$D$5111,$C2351,Тех_Движение!$B$2:$B$5111,"&lt;="&amp;Настройки!$B$6)-$F2351)))</f>
        <v/>
      </c>
      <c r="K2351" s="21" t="e">
        <f>IF(OR($B2351="",K$3&lt;$D2351+Настройки!$B$7),0,MAX(0,$E2351-MAX(0,SUMIFS(Тех_Движение!$G$2:$G$5111,Тех_Движение!$D$2:$D$5111,$C2351,Тех_Движение!$B$2:$B$5111,"&lt;="&amp;K$3)-$F2351)))</f>
        <v>#VALUE!</v>
      </c>
      <c r="L2351" s="21" t="e">
        <f>IF(OR($B2351="",L$3&lt;$D2351+Настройки!$B$7),0,MAX(0,$E2351-MAX(0,SUMIFS(Тех_Движение!$G$2:$G$5111,Тех_Движение!$D$2:$D$5111,$C2351,Тех_Движение!$B$2:$B$5111,"&lt;="&amp;L$3)-$F2351)))</f>
        <v>#VALUE!</v>
      </c>
      <c r="M2351" s="21" t="e">
        <f>IF(OR($B2351="",M$3&lt;$D2351+Настройки!$B$7),0,MAX(0,$E2351-MAX(0,SUMIFS(Тех_Движение!$G$2:$G$5111,Тех_Движение!$D$2:$D$5111,$C2351,Тех_Движение!$B$2:$B$5111,"&lt;="&amp;M$3)-$F2351)))</f>
        <v>#VALUE!</v>
      </c>
      <c r="N2351" s="21" t="e">
        <f>IF(OR($B2351="",N$3&lt;$D2351+Настройки!$B$7),0,MAX(0,$E2351-MAX(0,SUMIFS(Тех_Движение!$G$2:$G$5111,Тех_Движение!$D$2:$D$5111,$C2351,Тех_Движение!$B$2:$B$5111,"&lt;="&amp;N$3)-$F2351)))</f>
        <v>#VALUE!</v>
      </c>
      <c r="O2351" s="21" t="e">
        <f>IF(OR($B2351="",O$3&lt;$D2351+Настройки!$B$7),0,MAX(0,$E2351-MAX(0,SUMIFS(Тех_Движение!$G$2:$G$5111,Тех_Движение!$D$2:$D$5111,$C2351,Тех_Движение!$B$2:$B$5111,"&lt;="&amp;O$3)-$F2351)))</f>
        <v>#VALUE!</v>
      </c>
      <c r="P2351" s="21" t="e">
        <f>IF(OR($B2351="",P$3&lt;$D2351+Настройки!$B$7),0,MAX(0,$E2351-MAX(0,SUMIFS(Тех_Движение!$G$2:$G$5111,Тех_Движение!$D$2:$D$5111,$C2351,Тех_Движение!$B$2:$B$5111,"&lt;="&amp;P$3)-$F2351)))</f>
        <v>#VALUE!</v>
      </c>
      <c r="Q2351" s="21" t="e">
        <f>IF(OR($B2351="",Q$3&lt;$D2351+Настройки!$B$7),0,MAX(0,$E2351-MAX(0,SUMIFS(Тех_Движение!$G$2:$G$5111,Тех_Движение!$D$2:$D$5111,$C2351,Тех_Движение!$B$2:$B$5111,"&lt;="&amp;Q$3)-$F2351)))</f>
        <v>#VALUE!</v>
      </c>
      <c r="R2351" s="21" t="str">
        <f t="shared" si="109"/>
        <v/>
      </c>
      <c r="S2351" s="23" t="str">
        <f>IF($B2351="","",VLOOKUP($C2351,Настройки!$A$11:$L$17,9,FALSE))</f>
        <v/>
      </c>
      <c r="T2351" s="23" t="str">
        <f t="shared" si="110"/>
        <v/>
      </c>
    </row>
    <row r="2352" spans="1:20" x14ac:dyDescent="0.3">
      <c r="A2352" s="20">
        <f>Тех_Движение!$A$2349</f>
        <v>2348</v>
      </c>
      <c r="B2352" s="20" t="str">
        <f>IF(Тех_Движение!$F$2349&gt;0,Тех_Движение!$I$2349,"")</f>
        <v/>
      </c>
      <c r="C2352" s="20" t="str">
        <f>IF($B2352="","",Тех_Движение!$D$2349)</f>
        <v/>
      </c>
      <c r="D2352" s="9" t="str">
        <f>IF($B2352="","",Тех_Движение!$B$2349)</f>
        <v/>
      </c>
      <c r="E2352" s="21" t="str">
        <f>IF($B2352="","",Тех_Движение!$F$2349)</f>
        <v/>
      </c>
      <c r="F2352" s="21" t="str">
        <f>IF($B2352="","",SUMIFS($E$5:$E2351,$C$5:$C2351,$C2352))</f>
        <v/>
      </c>
      <c r="G2352" s="21" t="str">
        <f>IF($B2352="","",MAX(0,$E2352-MAX(0,SUMIFS(Тех_Движение!$G$2:$G$5111,Тех_Движение!$D$2:$D$5111,$C2352,Тех_Движение!$B$2:$B$5111,"&lt;="&amp;Настройки!$B$5-1)-$F2352)))</f>
        <v/>
      </c>
      <c r="H2352" s="21" t="str">
        <f>IF($B2352="","",IF(AND($D2352&gt;=Настройки!$B$5,$D2352&lt;=Настройки!$B$6),$E2352,0))</f>
        <v/>
      </c>
      <c r="I2352" s="21" t="str">
        <f t="shared" si="108"/>
        <v/>
      </c>
      <c r="J2352" s="21" t="str">
        <f>IF($B2352="","",MAX(0,$E2352-MAX(0,SUMIFS(Тех_Движение!$G$2:$G$5111,Тех_Движение!$D$2:$D$5111,$C2352,Тех_Движение!$B$2:$B$5111,"&lt;="&amp;Настройки!$B$6)-$F2352)))</f>
        <v/>
      </c>
      <c r="K2352" s="21" t="e">
        <f>IF(OR($B2352="",K$3&lt;$D2352+Настройки!$B$7),0,MAX(0,$E2352-MAX(0,SUMIFS(Тех_Движение!$G$2:$G$5111,Тех_Движение!$D$2:$D$5111,$C2352,Тех_Движение!$B$2:$B$5111,"&lt;="&amp;K$3)-$F2352)))</f>
        <v>#VALUE!</v>
      </c>
      <c r="L2352" s="21" t="e">
        <f>IF(OR($B2352="",L$3&lt;$D2352+Настройки!$B$7),0,MAX(0,$E2352-MAX(0,SUMIFS(Тех_Движение!$G$2:$G$5111,Тех_Движение!$D$2:$D$5111,$C2352,Тех_Движение!$B$2:$B$5111,"&lt;="&amp;L$3)-$F2352)))</f>
        <v>#VALUE!</v>
      </c>
      <c r="M2352" s="21" t="e">
        <f>IF(OR($B2352="",M$3&lt;$D2352+Настройки!$B$7),0,MAX(0,$E2352-MAX(0,SUMIFS(Тех_Движение!$G$2:$G$5111,Тех_Движение!$D$2:$D$5111,$C2352,Тех_Движение!$B$2:$B$5111,"&lt;="&amp;M$3)-$F2352)))</f>
        <v>#VALUE!</v>
      </c>
      <c r="N2352" s="21" t="e">
        <f>IF(OR($B2352="",N$3&lt;$D2352+Настройки!$B$7),0,MAX(0,$E2352-MAX(0,SUMIFS(Тех_Движение!$G$2:$G$5111,Тех_Движение!$D$2:$D$5111,$C2352,Тех_Движение!$B$2:$B$5111,"&lt;="&amp;N$3)-$F2352)))</f>
        <v>#VALUE!</v>
      </c>
      <c r="O2352" s="21" t="e">
        <f>IF(OR($B2352="",O$3&lt;$D2352+Настройки!$B$7),0,MAX(0,$E2352-MAX(0,SUMIFS(Тех_Движение!$G$2:$G$5111,Тех_Движение!$D$2:$D$5111,$C2352,Тех_Движение!$B$2:$B$5111,"&lt;="&amp;O$3)-$F2352)))</f>
        <v>#VALUE!</v>
      </c>
      <c r="P2352" s="21" t="e">
        <f>IF(OR($B2352="",P$3&lt;$D2352+Настройки!$B$7),0,MAX(0,$E2352-MAX(0,SUMIFS(Тех_Движение!$G$2:$G$5111,Тех_Движение!$D$2:$D$5111,$C2352,Тех_Движение!$B$2:$B$5111,"&lt;="&amp;P$3)-$F2352)))</f>
        <v>#VALUE!</v>
      </c>
      <c r="Q2352" s="21" t="e">
        <f>IF(OR($B2352="",Q$3&lt;$D2352+Настройки!$B$7),0,MAX(0,$E2352-MAX(0,SUMIFS(Тех_Движение!$G$2:$G$5111,Тех_Движение!$D$2:$D$5111,$C2352,Тех_Движение!$B$2:$B$5111,"&lt;="&amp;Q$3)-$F2352)))</f>
        <v>#VALUE!</v>
      </c>
      <c r="R2352" s="21" t="str">
        <f t="shared" si="109"/>
        <v/>
      </c>
      <c r="S2352" s="23" t="str">
        <f>IF($B2352="","",VLOOKUP($C2352,Настройки!$A$11:$L$17,9,FALSE))</f>
        <v/>
      </c>
      <c r="T2352" s="23" t="str">
        <f t="shared" si="110"/>
        <v/>
      </c>
    </row>
    <row r="2353" spans="1:20" x14ac:dyDescent="0.3">
      <c r="A2353" s="20">
        <f>Тех_Движение!$A$2350</f>
        <v>2349</v>
      </c>
      <c r="B2353" s="20" t="str">
        <f>IF(Тех_Движение!$F$2350&gt;0,Тех_Движение!$I$2350,"")</f>
        <v/>
      </c>
      <c r="C2353" s="20" t="str">
        <f>IF($B2353="","",Тех_Движение!$D$2350)</f>
        <v/>
      </c>
      <c r="D2353" s="9" t="str">
        <f>IF($B2353="","",Тех_Движение!$B$2350)</f>
        <v/>
      </c>
      <c r="E2353" s="21" t="str">
        <f>IF($B2353="","",Тех_Движение!$F$2350)</f>
        <v/>
      </c>
      <c r="F2353" s="21" t="str">
        <f>IF($B2353="","",SUMIFS($E$5:$E2352,$C$5:$C2352,$C2353))</f>
        <v/>
      </c>
      <c r="G2353" s="21" t="str">
        <f>IF($B2353="","",MAX(0,$E2353-MAX(0,SUMIFS(Тех_Движение!$G$2:$G$5111,Тех_Движение!$D$2:$D$5111,$C2353,Тех_Движение!$B$2:$B$5111,"&lt;="&amp;Настройки!$B$5-1)-$F2353)))</f>
        <v/>
      </c>
      <c r="H2353" s="21" t="str">
        <f>IF($B2353="","",IF(AND($D2353&gt;=Настройки!$B$5,$D2353&lt;=Настройки!$B$6),$E2353,0))</f>
        <v/>
      </c>
      <c r="I2353" s="21" t="str">
        <f t="shared" si="108"/>
        <v/>
      </c>
      <c r="J2353" s="21" t="str">
        <f>IF($B2353="","",MAX(0,$E2353-MAX(0,SUMIFS(Тех_Движение!$G$2:$G$5111,Тех_Движение!$D$2:$D$5111,$C2353,Тех_Движение!$B$2:$B$5111,"&lt;="&amp;Настройки!$B$6)-$F2353)))</f>
        <v/>
      </c>
      <c r="K2353" s="21" t="e">
        <f>IF(OR($B2353="",K$3&lt;$D2353+Настройки!$B$7),0,MAX(0,$E2353-MAX(0,SUMIFS(Тех_Движение!$G$2:$G$5111,Тех_Движение!$D$2:$D$5111,$C2353,Тех_Движение!$B$2:$B$5111,"&lt;="&amp;K$3)-$F2353)))</f>
        <v>#VALUE!</v>
      </c>
      <c r="L2353" s="21" t="e">
        <f>IF(OR($B2353="",L$3&lt;$D2353+Настройки!$B$7),0,MAX(0,$E2353-MAX(0,SUMIFS(Тех_Движение!$G$2:$G$5111,Тех_Движение!$D$2:$D$5111,$C2353,Тех_Движение!$B$2:$B$5111,"&lt;="&amp;L$3)-$F2353)))</f>
        <v>#VALUE!</v>
      </c>
      <c r="M2353" s="21" t="e">
        <f>IF(OR($B2353="",M$3&lt;$D2353+Настройки!$B$7),0,MAX(0,$E2353-MAX(0,SUMIFS(Тех_Движение!$G$2:$G$5111,Тех_Движение!$D$2:$D$5111,$C2353,Тех_Движение!$B$2:$B$5111,"&lt;="&amp;M$3)-$F2353)))</f>
        <v>#VALUE!</v>
      </c>
      <c r="N2353" s="21" t="e">
        <f>IF(OR($B2353="",N$3&lt;$D2353+Настройки!$B$7),0,MAX(0,$E2353-MAX(0,SUMIFS(Тех_Движение!$G$2:$G$5111,Тех_Движение!$D$2:$D$5111,$C2353,Тех_Движение!$B$2:$B$5111,"&lt;="&amp;N$3)-$F2353)))</f>
        <v>#VALUE!</v>
      </c>
      <c r="O2353" s="21" t="e">
        <f>IF(OR($B2353="",O$3&lt;$D2353+Настройки!$B$7),0,MAX(0,$E2353-MAX(0,SUMIFS(Тех_Движение!$G$2:$G$5111,Тех_Движение!$D$2:$D$5111,$C2353,Тех_Движение!$B$2:$B$5111,"&lt;="&amp;O$3)-$F2353)))</f>
        <v>#VALUE!</v>
      </c>
      <c r="P2353" s="21" t="e">
        <f>IF(OR($B2353="",P$3&lt;$D2353+Настройки!$B$7),0,MAX(0,$E2353-MAX(0,SUMIFS(Тех_Движение!$G$2:$G$5111,Тех_Движение!$D$2:$D$5111,$C2353,Тех_Движение!$B$2:$B$5111,"&lt;="&amp;P$3)-$F2353)))</f>
        <v>#VALUE!</v>
      </c>
      <c r="Q2353" s="21" t="e">
        <f>IF(OR($B2353="",Q$3&lt;$D2353+Настройки!$B$7),0,MAX(0,$E2353-MAX(0,SUMIFS(Тех_Движение!$G$2:$G$5111,Тех_Движение!$D$2:$D$5111,$C2353,Тех_Движение!$B$2:$B$5111,"&lt;="&amp;Q$3)-$F2353)))</f>
        <v>#VALUE!</v>
      </c>
      <c r="R2353" s="21" t="str">
        <f t="shared" si="109"/>
        <v/>
      </c>
      <c r="S2353" s="23" t="str">
        <f>IF($B2353="","",VLOOKUP($C2353,Настройки!$A$11:$L$17,9,FALSE))</f>
        <v/>
      </c>
      <c r="T2353" s="23" t="str">
        <f t="shared" si="110"/>
        <v/>
      </c>
    </row>
    <row r="2354" spans="1:20" x14ac:dyDescent="0.3">
      <c r="A2354" s="20">
        <f>Тех_Движение!$A$2351</f>
        <v>2350</v>
      </c>
      <c r="B2354" s="20" t="str">
        <f>IF(Тех_Движение!$F$2351&gt;0,Тех_Движение!$I$2351,"")</f>
        <v/>
      </c>
      <c r="C2354" s="20" t="str">
        <f>IF($B2354="","",Тех_Движение!$D$2351)</f>
        <v/>
      </c>
      <c r="D2354" s="9" t="str">
        <f>IF($B2354="","",Тех_Движение!$B$2351)</f>
        <v/>
      </c>
      <c r="E2354" s="21" t="str">
        <f>IF($B2354="","",Тех_Движение!$F$2351)</f>
        <v/>
      </c>
      <c r="F2354" s="21" t="str">
        <f>IF($B2354="","",SUMIFS($E$5:$E2353,$C$5:$C2353,$C2354))</f>
        <v/>
      </c>
      <c r="G2354" s="21" t="str">
        <f>IF($B2354="","",MAX(0,$E2354-MAX(0,SUMIFS(Тех_Движение!$G$2:$G$5111,Тех_Движение!$D$2:$D$5111,$C2354,Тех_Движение!$B$2:$B$5111,"&lt;="&amp;Настройки!$B$5-1)-$F2354)))</f>
        <v/>
      </c>
      <c r="H2354" s="21" t="str">
        <f>IF($B2354="","",IF(AND($D2354&gt;=Настройки!$B$5,$D2354&lt;=Настройки!$B$6),$E2354,0))</f>
        <v/>
      </c>
      <c r="I2354" s="21" t="str">
        <f t="shared" si="108"/>
        <v/>
      </c>
      <c r="J2354" s="21" t="str">
        <f>IF($B2354="","",MAX(0,$E2354-MAX(0,SUMIFS(Тех_Движение!$G$2:$G$5111,Тех_Движение!$D$2:$D$5111,$C2354,Тех_Движение!$B$2:$B$5111,"&lt;="&amp;Настройки!$B$6)-$F2354)))</f>
        <v/>
      </c>
      <c r="K2354" s="21" t="e">
        <f>IF(OR($B2354="",K$3&lt;$D2354+Настройки!$B$7),0,MAX(0,$E2354-MAX(0,SUMIFS(Тех_Движение!$G$2:$G$5111,Тех_Движение!$D$2:$D$5111,$C2354,Тех_Движение!$B$2:$B$5111,"&lt;="&amp;K$3)-$F2354)))</f>
        <v>#VALUE!</v>
      </c>
      <c r="L2354" s="21" t="e">
        <f>IF(OR($B2354="",L$3&lt;$D2354+Настройки!$B$7),0,MAX(0,$E2354-MAX(0,SUMIFS(Тех_Движение!$G$2:$G$5111,Тех_Движение!$D$2:$D$5111,$C2354,Тех_Движение!$B$2:$B$5111,"&lt;="&amp;L$3)-$F2354)))</f>
        <v>#VALUE!</v>
      </c>
      <c r="M2354" s="21" t="e">
        <f>IF(OR($B2354="",M$3&lt;$D2354+Настройки!$B$7),0,MAX(0,$E2354-MAX(0,SUMIFS(Тех_Движение!$G$2:$G$5111,Тех_Движение!$D$2:$D$5111,$C2354,Тех_Движение!$B$2:$B$5111,"&lt;="&amp;M$3)-$F2354)))</f>
        <v>#VALUE!</v>
      </c>
      <c r="N2354" s="21" t="e">
        <f>IF(OR($B2354="",N$3&lt;$D2354+Настройки!$B$7),0,MAX(0,$E2354-MAX(0,SUMIFS(Тех_Движение!$G$2:$G$5111,Тех_Движение!$D$2:$D$5111,$C2354,Тех_Движение!$B$2:$B$5111,"&lt;="&amp;N$3)-$F2354)))</f>
        <v>#VALUE!</v>
      </c>
      <c r="O2354" s="21" t="e">
        <f>IF(OR($B2354="",O$3&lt;$D2354+Настройки!$B$7),0,MAX(0,$E2354-MAX(0,SUMIFS(Тех_Движение!$G$2:$G$5111,Тех_Движение!$D$2:$D$5111,$C2354,Тех_Движение!$B$2:$B$5111,"&lt;="&amp;O$3)-$F2354)))</f>
        <v>#VALUE!</v>
      </c>
      <c r="P2354" s="21" t="e">
        <f>IF(OR($B2354="",P$3&lt;$D2354+Настройки!$B$7),0,MAX(0,$E2354-MAX(0,SUMIFS(Тех_Движение!$G$2:$G$5111,Тех_Движение!$D$2:$D$5111,$C2354,Тех_Движение!$B$2:$B$5111,"&lt;="&amp;P$3)-$F2354)))</f>
        <v>#VALUE!</v>
      </c>
      <c r="Q2354" s="21" t="e">
        <f>IF(OR($B2354="",Q$3&lt;$D2354+Настройки!$B$7),0,MAX(0,$E2354-MAX(0,SUMIFS(Тех_Движение!$G$2:$G$5111,Тех_Движение!$D$2:$D$5111,$C2354,Тех_Движение!$B$2:$B$5111,"&lt;="&amp;Q$3)-$F2354)))</f>
        <v>#VALUE!</v>
      </c>
      <c r="R2354" s="21" t="str">
        <f t="shared" si="109"/>
        <v/>
      </c>
      <c r="S2354" s="23" t="str">
        <f>IF($B2354="","",VLOOKUP($C2354,Настройки!$A$11:$L$17,9,FALSE))</f>
        <v/>
      </c>
      <c r="T2354" s="23" t="str">
        <f t="shared" si="110"/>
        <v/>
      </c>
    </row>
    <row r="2355" spans="1:20" x14ac:dyDescent="0.3">
      <c r="A2355" s="20">
        <f>Тех_Движение!$A$2352</f>
        <v>2351</v>
      </c>
      <c r="B2355" s="20" t="str">
        <f>IF(Тех_Движение!$F$2352&gt;0,Тех_Движение!$I$2352,"")</f>
        <v/>
      </c>
      <c r="C2355" s="20" t="str">
        <f>IF($B2355="","",Тех_Движение!$D$2352)</f>
        <v/>
      </c>
      <c r="D2355" s="9" t="str">
        <f>IF($B2355="","",Тех_Движение!$B$2352)</f>
        <v/>
      </c>
      <c r="E2355" s="21" t="str">
        <f>IF($B2355="","",Тех_Движение!$F$2352)</f>
        <v/>
      </c>
      <c r="F2355" s="21" t="str">
        <f>IF($B2355="","",SUMIFS($E$5:$E2354,$C$5:$C2354,$C2355))</f>
        <v/>
      </c>
      <c r="G2355" s="21" t="str">
        <f>IF($B2355="","",MAX(0,$E2355-MAX(0,SUMIFS(Тех_Движение!$G$2:$G$5111,Тех_Движение!$D$2:$D$5111,$C2355,Тех_Движение!$B$2:$B$5111,"&lt;="&amp;Настройки!$B$5-1)-$F2355)))</f>
        <v/>
      </c>
      <c r="H2355" s="21" t="str">
        <f>IF($B2355="","",IF(AND($D2355&gt;=Настройки!$B$5,$D2355&lt;=Настройки!$B$6),$E2355,0))</f>
        <v/>
      </c>
      <c r="I2355" s="21" t="str">
        <f t="shared" si="108"/>
        <v/>
      </c>
      <c r="J2355" s="21" t="str">
        <f>IF($B2355="","",MAX(0,$E2355-MAX(0,SUMIFS(Тех_Движение!$G$2:$G$5111,Тех_Движение!$D$2:$D$5111,$C2355,Тех_Движение!$B$2:$B$5111,"&lt;="&amp;Настройки!$B$6)-$F2355)))</f>
        <v/>
      </c>
      <c r="K2355" s="21" t="e">
        <f>IF(OR($B2355="",K$3&lt;$D2355+Настройки!$B$7),0,MAX(0,$E2355-MAX(0,SUMIFS(Тех_Движение!$G$2:$G$5111,Тех_Движение!$D$2:$D$5111,$C2355,Тех_Движение!$B$2:$B$5111,"&lt;="&amp;K$3)-$F2355)))</f>
        <v>#VALUE!</v>
      </c>
      <c r="L2355" s="21" t="e">
        <f>IF(OR($B2355="",L$3&lt;$D2355+Настройки!$B$7),0,MAX(0,$E2355-MAX(0,SUMIFS(Тех_Движение!$G$2:$G$5111,Тех_Движение!$D$2:$D$5111,$C2355,Тех_Движение!$B$2:$B$5111,"&lt;="&amp;L$3)-$F2355)))</f>
        <v>#VALUE!</v>
      </c>
      <c r="M2355" s="21" t="e">
        <f>IF(OR($B2355="",M$3&lt;$D2355+Настройки!$B$7),0,MAX(0,$E2355-MAX(0,SUMIFS(Тех_Движение!$G$2:$G$5111,Тех_Движение!$D$2:$D$5111,$C2355,Тех_Движение!$B$2:$B$5111,"&lt;="&amp;M$3)-$F2355)))</f>
        <v>#VALUE!</v>
      </c>
      <c r="N2355" s="21" t="e">
        <f>IF(OR($B2355="",N$3&lt;$D2355+Настройки!$B$7),0,MAX(0,$E2355-MAX(0,SUMIFS(Тех_Движение!$G$2:$G$5111,Тех_Движение!$D$2:$D$5111,$C2355,Тех_Движение!$B$2:$B$5111,"&lt;="&amp;N$3)-$F2355)))</f>
        <v>#VALUE!</v>
      </c>
      <c r="O2355" s="21" t="e">
        <f>IF(OR($B2355="",O$3&lt;$D2355+Настройки!$B$7),0,MAX(0,$E2355-MAX(0,SUMIFS(Тех_Движение!$G$2:$G$5111,Тех_Движение!$D$2:$D$5111,$C2355,Тех_Движение!$B$2:$B$5111,"&lt;="&amp;O$3)-$F2355)))</f>
        <v>#VALUE!</v>
      </c>
      <c r="P2355" s="21" t="e">
        <f>IF(OR($B2355="",P$3&lt;$D2355+Настройки!$B$7),0,MAX(0,$E2355-MAX(0,SUMIFS(Тех_Движение!$G$2:$G$5111,Тех_Движение!$D$2:$D$5111,$C2355,Тех_Движение!$B$2:$B$5111,"&lt;="&amp;P$3)-$F2355)))</f>
        <v>#VALUE!</v>
      </c>
      <c r="Q2355" s="21" t="e">
        <f>IF(OR($B2355="",Q$3&lt;$D2355+Настройки!$B$7),0,MAX(0,$E2355-MAX(0,SUMIFS(Тех_Движение!$G$2:$G$5111,Тех_Движение!$D$2:$D$5111,$C2355,Тех_Движение!$B$2:$B$5111,"&lt;="&amp;Q$3)-$F2355)))</f>
        <v>#VALUE!</v>
      </c>
      <c r="R2355" s="21" t="str">
        <f t="shared" si="109"/>
        <v/>
      </c>
      <c r="S2355" s="23" t="str">
        <f>IF($B2355="","",VLOOKUP($C2355,Настройки!$A$11:$L$17,9,FALSE))</f>
        <v/>
      </c>
      <c r="T2355" s="23" t="str">
        <f t="shared" si="110"/>
        <v/>
      </c>
    </row>
    <row r="2356" spans="1:20" x14ac:dyDescent="0.3">
      <c r="A2356" s="20">
        <f>Тех_Движение!$A$2353</f>
        <v>2352</v>
      </c>
      <c r="B2356" s="20" t="str">
        <f>IF(Тех_Движение!$F$2353&gt;0,Тех_Движение!$I$2353,"")</f>
        <v/>
      </c>
      <c r="C2356" s="20" t="str">
        <f>IF($B2356="","",Тех_Движение!$D$2353)</f>
        <v/>
      </c>
      <c r="D2356" s="9" t="str">
        <f>IF($B2356="","",Тех_Движение!$B$2353)</f>
        <v/>
      </c>
      <c r="E2356" s="21" t="str">
        <f>IF($B2356="","",Тех_Движение!$F$2353)</f>
        <v/>
      </c>
      <c r="F2356" s="21" t="str">
        <f>IF($B2356="","",SUMIFS($E$5:$E2355,$C$5:$C2355,$C2356))</f>
        <v/>
      </c>
      <c r="G2356" s="21" t="str">
        <f>IF($B2356="","",MAX(0,$E2356-MAX(0,SUMIFS(Тех_Движение!$G$2:$G$5111,Тех_Движение!$D$2:$D$5111,$C2356,Тех_Движение!$B$2:$B$5111,"&lt;="&amp;Настройки!$B$5-1)-$F2356)))</f>
        <v/>
      </c>
      <c r="H2356" s="21" t="str">
        <f>IF($B2356="","",IF(AND($D2356&gt;=Настройки!$B$5,$D2356&lt;=Настройки!$B$6),$E2356,0))</f>
        <v/>
      </c>
      <c r="I2356" s="21" t="str">
        <f t="shared" si="108"/>
        <v/>
      </c>
      <c r="J2356" s="21" t="str">
        <f>IF($B2356="","",MAX(0,$E2356-MAX(0,SUMIFS(Тех_Движение!$G$2:$G$5111,Тех_Движение!$D$2:$D$5111,$C2356,Тех_Движение!$B$2:$B$5111,"&lt;="&amp;Настройки!$B$6)-$F2356)))</f>
        <v/>
      </c>
      <c r="K2356" s="21" t="e">
        <f>IF(OR($B2356="",K$3&lt;$D2356+Настройки!$B$7),0,MAX(0,$E2356-MAX(0,SUMIFS(Тех_Движение!$G$2:$G$5111,Тех_Движение!$D$2:$D$5111,$C2356,Тех_Движение!$B$2:$B$5111,"&lt;="&amp;K$3)-$F2356)))</f>
        <v>#VALUE!</v>
      </c>
      <c r="L2356" s="21" t="e">
        <f>IF(OR($B2356="",L$3&lt;$D2356+Настройки!$B$7),0,MAX(0,$E2356-MAX(0,SUMIFS(Тех_Движение!$G$2:$G$5111,Тех_Движение!$D$2:$D$5111,$C2356,Тех_Движение!$B$2:$B$5111,"&lt;="&amp;L$3)-$F2356)))</f>
        <v>#VALUE!</v>
      </c>
      <c r="M2356" s="21" t="e">
        <f>IF(OR($B2356="",M$3&lt;$D2356+Настройки!$B$7),0,MAX(0,$E2356-MAX(0,SUMIFS(Тех_Движение!$G$2:$G$5111,Тех_Движение!$D$2:$D$5111,$C2356,Тех_Движение!$B$2:$B$5111,"&lt;="&amp;M$3)-$F2356)))</f>
        <v>#VALUE!</v>
      </c>
      <c r="N2356" s="21" t="e">
        <f>IF(OR($B2356="",N$3&lt;$D2356+Настройки!$B$7),0,MAX(0,$E2356-MAX(0,SUMIFS(Тех_Движение!$G$2:$G$5111,Тех_Движение!$D$2:$D$5111,$C2356,Тех_Движение!$B$2:$B$5111,"&lt;="&amp;N$3)-$F2356)))</f>
        <v>#VALUE!</v>
      </c>
      <c r="O2356" s="21" t="e">
        <f>IF(OR($B2356="",O$3&lt;$D2356+Настройки!$B$7),0,MAX(0,$E2356-MAX(0,SUMIFS(Тех_Движение!$G$2:$G$5111,Тех_Движение!$D$2:$D$5111,$C2356,Тех_Движение!$B$2:$B$5111,"&lt;="&amp;O$3)-$F2356)))</f>
        <v>#VALUE!</v>
      </c>
      <c r="P2356" s="21" t="e">
        <f>IF(OR($B2356="",P$3&lt;$D2356+Настройки!$B$7),0,MAX(0,$E2356-MAX(0,SUMIFS(Тех_Движение!$G$2:$G$5111,Тех_Движение!$D$2:$D$5111,$C2356,Тех_Движение!$B$2:$B$5111,"&lt;="&amp;P$3)-$F2356)))</f>
        <v>#VALUE!</v>
      </c>
      <c r="Q2356" s="21" t="e">
        <f>IF(OR($B2356="",Q$3&lt;$D2356+Настройки!$B$7),0,MAX(0,$E2356-MAX(0,SUMIFS(Тех_Движение!$G$2:$G$5111,Тех_Движение!$D$2:$D$5111,$C2356,Тех_Движение!$B$2:$B$5111,"&lt;="&amp;Q$3)-$F2356)))</f>
        <v>#VALUE!</v>
      </c>
      <c r="R2356" s="21" t="str">
        <f t="shared" si="109"/>
        <v/>
      </c>
      <c r="S2356" s="23" t="str">
        <f>IF($B2356="","",VLOOKUP($C2356,Настройки!$A$11:$L$17,9,FALSE))</f>
        <v/>
      </c>
      <c r="T2356" s="23" t="str">
        <f t="shared" si="110"/>
        <v/>
      </c>
    </row>
    <row r="2357" spans="1:20" x14ac:dyDescent="0.3">
      <c r="A2357" s="20">
        <f>Тех_Движение!$A$2354</f>
        <v>2353</v>
      </c>
      <c r="B2357" s="20" t="str">
        <f>IF(Тех_Движение!$F$2354&gt;0,Тех_Движение!$I$2354,"")</f>
        <v/>
      </c>
      <c r="C2357" s="20" t="str">
        <f>IF($B2357="","",Тех_Движение!$D$2354)</f>
        <v/>
      </c>
      <c r="D2357" s="9" t="str">
        <f>IF($B2357="","",Тех_Движение!$B$2354)</f>
        <v/>
      </c>
      <c r="E2357" s="21" t="str">
        <f>IF($B2357="","",Тех_Движение!$F$2354)</f>
        <v/>
      </c>
      <c r="F2357" s="21" t="str">
        <f>IF($B2357="","",SUMIFS($E$5:$E2356,$C$5:$C2356,$C2357))</f>
        <v/>
      </c>
      <c r="G2357" s="21" t="str">
        <f>IF($B2357="","",MAX(0,$E2357-MAX(0,SUMIFS(Тех_Движение!$G$2:$G$5111,Тех_Движение!$D$2:$D$5111,$C2357,Тех_Движение!$B$2:$B$5111,"&lt;="&amp;Настройки!$B$5-1)-$F2357)))</f>
        <v/>
      </c>
      <c r="H2357" s="21" t="str">
        <f>IF($B2357="","",IF(AND($D2357&gt;=Настройки!$B$5,$D2357&lt;=Настройки!$B$6),$E2357,0))</f>
        <v/>
      </c>
      <c r="I2357" s="21" t="str">
        <f t="shared" si="108"/>
        <v/>
      </c>
      <c r="J2357" s="21" t="str">
        <f>IF($B2357="","",MAX(0,$E2357-MAX(0,SUMIFS(Тех_Движение!$G$2:$G$5111,Тех_Движение!$D$2:$D$5111,$C2357,Тех_Движение!$B$2:$B$5111,"&lt;="&amp;Настройки!$B$6)-$F2357)))</f>
        <v/>
      </c>
      <c r="K2357" s="21" t="e">
        <f>IF(OR($B2357="",K$3&lt;$D2357+Настройки!$B$7),0,MAX(0,$E2357-MAX(0,SUMIFS(Тех_Движение!$G$2:$G$5111,Тех_Движение!$D$2:$D$5111,$C2357,Тех_Движение!$B$2:$B$5111,"&lt;="&amp;K$3)-$F2357)))</f>
        <v>#VALUE!</v>
      </c>
      <c r="L2357" s="21" t="e">
        <f>IF(OR($B2357="",L$3&lt;$D2357+Настройки!$B$7),0,MAX(0,$E2357-MAX(0,SUMIFS(Тех_Движение!$G$2:$G$5111,Тех_Движение!$D$2:$D$5111,$C2357,Тех_Движение!$B$2:$B$5111,"&lt;="&amp;L$3)-$F2357)))</f>
        <v>#VALUE!</v>
      </c>
      <c r="M2357" s="21" t="e">
        <f>IF(OR($B2357="",M$3&lt;$D2357+Настройки!$B$7),0,MAX(0,$E2357-MAX(0,SUMIFS(Тех_Движение!$G$2:$G$5111,Тех_Движение!$D$2:$D$5111,$C2357,Тех_Движение!$B$2:$B$5111,"&lt;="&amp;M$3)-$F2357)))</f>
        <v>#VALUE!</v>
      </c>
      <c r="N2357" s="21" t="e">
        <f>IF(OR($B2357="",N$3&lt;$D2357+Настройки!$B$7),0,MAX(0,$E2357-MAX(0,SUMIFS(Тех_Движение!$G$2:$G$5111,Тех_Движение!$D$2:$D$5111,$C2357,Тех_Движение!$B$2:$B$5111,"&lt;="&amp;N$3)-$F2357)))</f>
        <v>#VALUE!</v>
      </c>
      <c r="O2357" s="21" t="e">
        <f>IF(OR($B2357="",O$3&lt;$D2357+Настройки!$B$7),0,MAX(0,$E2357-MAX(0,SUMIFS(Тех_Движение!$G$2:$G$5111,Тех_Движение!$D$2:$D$5111,$C2357,Тех_Движение!$B$2:$B$5111,"&lt;="&amp;O$3)-$F2357)))</f>
        <v>#VALUE!</v>
      </c>
      <c r="P2357" s="21" t="e">
        <f>IF(OR($B2357="",P$3&lt;$D2357+Настройки!$B$7),0,MAX(0,$E2357-MAX(0,SUMIFS(Тех_Движение!$G$2:$G$5111,Тех_Движение!$D$2:$D$5111,$C2357,Тех_Движение!$B$2:$B$5111,"&lt;="&amp;P$3)-$F2357)))</f>
        <v>#VALUE!</v>
      </c>
      <c r="Q2357" s="21" t="e">
        <f>IF(OR($B2357="",Q$3&lt;$D2357+Настройки!$B$7),0,MAX(0,$E2357-MAX(0,SUMIFS(Тех_Движение!$G$2:$G$5111,Тех_Движение!$D$2:$D$5111,$C2357,Тех_Движение!$B$2:$B$5111,"&lt;="&amp;Q$3)-$F2357)))</f>
        <v>#VALUE!</v>
      </c>
      <c r="R2357" s="21" t="str">
        <f t="shared" si="109"/>
        <v/>
      </c>
      <c r="S2357" s="23" t="str">
        <f>IF($B2357="","",VLOOKUP($C2357,Настройки!$A$11:$L$17,9,FALSE))</f>
        <v/>
      </c>
      <c r="T2357" s="23" t="str">
        <f t="shared" si="110"/>
        <v/>
      </c>
    </row>
    <row r="2358" spans="1:20" x14ac:dyDescent="0.3">
      <c r="A2358" s="20">
        <f>Тех_Движение!$A$2355</f>
        <v>2354</v>
      </c>
      <c r="B2358" s="20" t="str">
        <f>IF(Тех_Движение!$F$2355&gt;0,Тех_Движение!$I$2355,"")</f>
        <v/>
      </c>
      <c r="C2358" s="20" t="str">
        <f>IF($B2358="","",Тех_Движение!$D$2355)</f>
        <v/>
      </c>
      <c r="D2358" s="9" t="str">
        <f>IF($B2358="","",Тех_Движение!$B$2355)</f>
        <v/>
      </c>
      <c r="E2358" s="21" t="str">
        <f>IF($B2358="","",Тех_Движение!$F$2355)</f>
        <v/>
      </c>
      <c r="F2358" s="21" t="str">
        <f>IF($B2358="","",SUMIFS($E$5:$E2357,$C$5:$C2357,$C2358))</f>
        <v/>
      </c>
      <c r="G2358" s="21" t="str">
        <f>IF($B2358="","",MAX(0,$E2358-MAX(0,SUMIFS(Тех_Движение!$G$2:$G$5111,Тех_Движение!$D$2:$D$5111,$C2358,Тех_Движение!$B$2:$B$5111,"&lt;="&amp;Настройки!$B$5-1)-$F2358)))</f>
        <v/>
      </c>
      <c r="H2358" s="21" t="str">
        <f>IF($B2358="","",IF(AND($D2358&gt;=Настройки!$B$5,$D2358&lt;=Настройки!$B$6),$E2358,0))</f>
        <v/>
      </c>
      <c r="I2358" s="21" t="str">
        <f t="shared" si="108"/>
        <v/>
      </c>
      <c r="J2358" s="21" t="str">
        <f>IF($B2358="","",MAX(0,$E2358-MAX(0,SUMIFS(Тех_Движение!$G$2:$G$5111,Тех_Движение!$D$2:$D$5111,$C2358,Тех_Движение!$B$2:$B$5111,"&lt;="&amp;Настройки!$B$6)-$F2358)))</f>
        <v/>
      </c>
      <c r="K2358" s="21" t="e">
        <f>IF(OR($B2358="",K$3&lt;$D2358+Настройки!$B$7),0,MAX(0,$E2358-MAX(0,SUMIFS(Тех_Движение!$G$2:$G$5111,Тех_Движение!$D$2:$D$5111,$C2358,Тех_Движение!$B$2:$B$5111,"&lt;="&amp;K$3)-$F2358)))</f>
        <v>#VALUE!</v>
      </c>
      <c r="L2358" s="21" t="e">
        <f>IF(OR($B2358="",L$3&lt;$D2358+Настройки!$B$7),0,MAX(0,$E2358-MAX(0,SUMIFS(Тех_Движение!$G$2:$G$5111,Тех_Движение!$D$2:$D$5111,$C2358,Тех_Движение!$B$2:$B$5111,"&lt;="&amp;L$3)-$F2358)))</f>
        <v>#VALUE!</v>
      </c>
      <c r="M2358" s="21" t="e">
        <f>IF(OR($B2358="",M$3&lt;$D2358+Настройки!$B$7),0,MAX(0,$E2358-MAX(0,SUMIFS(Тех_Движение!$G$2:$G$5111,Тех_Движение!$D$2:$D$5111,$C2358,Тех_Движение!$B$2:$B$5111,"&lt;="&amp;M$3)-$F2358)))</f>
        <v>#VALUE!</v>
      </c>
      <c r="N2358" s="21" t="e">
        <f>IF(OR($B2358="",N$3&lt;$D2358+Настройки!$B$7),0,MAX(0,$E2358-MAX(0,SUMIFS(Тех_Движение!$G$2:$G$5111,Тех_Движение!$D$2:$D$5111,$C2358,Тех_Движение!$B$2:$B$5111,"&lt;="&amp;N$3)-$F2358)))</f>
        <v>#VALUE!</v>
      </c>
      <c r="O2358" s="21" t="e">
        <f>IF(OR($B2358="",O$3&lt;$D2358+Настройки!$B$7),0,MAX(0,$E2358-MAX(0,SUMIFS(Тех_Движение!$G$2:$G$5111,Тех_Движение!$D$2:$D$5111,$C2358,Тех_Движение!$B$2:$B$5111,"&lt;="&amp;O$3)-$F2358)))</f>
        <v>#VALUE!</v>
      </c>
      <c r="P2358" s="21" t="e">
        <f>IF(OR($B2358="",P$3&lt;$D2358+Настройки!$B$7),0,MAX(0,$E2358-MAX(0,SUMIFS(Тех_Движение!$G$2:$G$5111,Тех_Движение!$D$2:$D$5111,$C2358,Тех_Движение!$B$2:$B$5111,"&lt;="&amp;P$3)-$F2358)))</f>
        <v>#VALUE!</v>
      </c>
      <c r="Q2358" s="21" t="e">
        <f>IF(OR($B2358="",Q$3&lt;$D2358+Настройки!$B$7),0,MAX(0,$E2358-MAX(0,SUMIFS(Тех_Движение!$G$2:$G$5111,Тех_Движение!$D$2:$D$5111,$C2358,Тех_Движение!$B$2:$B$5111,"&lt;="&amp;Q$3)-$F2358)))</f>
        <v>#VALUE!</v>
      </c>
      <c r="R2358" s="21" t="str">
        <f t="shared" si="109"/>
        <v/>
      </c>
      <c r="S2358" s="23" t="str">
        <f>IF($B2358="","",VLOOKUP($C2358,Настройки!$A$11:$L$17,9,FALSE))</f>
        <v/>
      </c>
      <c r="T2358" s="23" t="str">
        <f t="shared" si="110"/>
        <v/>
      </c>
    </row>
    <row r="2359" spans="1:20" x14ac:dyDescent="0.3">
      <c r="A2359" s="20">
        <f>Тех_Движение!$A$2356</f>
        <v>2355</v>
      </c>
      <c r="B2359" s="20" t="str">
        <f>IF(Тех_Движение!$F$2356&gt;0,Тех_Движение!$I$2356,"")</f>
        <v/>
      </c>
      <c r="C2359" s="20" t="str">
        <f>IF($B2359="","",Тех_Движение!$D$2356)</f>
        <v/>
      </c>
      <c r="D2359" s="9" t="str">
        <f>IF($B2359="","",Тех_Движение!$B$2356)</f>
        <v/>
      </c>
      <c r="E2359" s="21" t="str">
        <f>IF($B2359="","",Тех_Движение!$F$2356)</f>
        <v/>
      </c>
      <c r="F2359" s="21" t="str">
        <f>IF($B2359="","",SUMIFS($E$5:$E2358,$C$5:$C2358,$C2359))</f>
        <v/>
      </c>
      <c r="G2359" s="21" t="str">
        <f>IF($B2359="","",MAX(0,$E2359-MAX(0,SUMIFS(Тех_Движение!$G$2:$G$5111,Тех_Движение!$D$2:$D$5111,$C2359,Тех_Движение!$B$2:$B$5111,"&lt;="&amp;Настройки!$B$5-1)-$F2359)))</f>
        <v/>
      </c>
      <c r="H2359" s="21" t="str">
        <f>IF($B2359="","",IF(AND($D2359&gt;=Настройки!$B$5,$D2359&lt;=Настройки!$B$6),$E2359,0))</f>
        <v/>
      </c>
      <c r="I2359" s="21" t="str">
        <f t="shared" si="108"/>
        <v/>
      </c>
      <c r="J2359" s="21" t="str">
        <f>IF($B2359="","",MAX(0,$E2359-MAX(0,SUMIFS(Тех_Движение!$G$2:$G$5111,Тех_Движение!$D$2:$D$5111,$C2359,Тех_Движение!$B$2:$B$5111,"&lt;="&amp;Настройки!$B$6)-$F2359)))</f>
        <v/>
      </c>
      <c r="K2359" s="21" t="e">
        <f>IF(OR($B2359="",K$3&lt;$D2359+Настройки!$B$7),0,MAX(0,$E2359-MAX(0,SUMIFS(Тех_Движение!$G$2:$G$5111,Тех_Движение!$D$2:$D$5111,$C2359,Тех_Движение!$B$2:$B$5111,"&lt;="&amp;K$3)-$F2359)))</f>
        <v>#VALUE!</v>
      </c>
      <c r="L2359" s="21" t="e">
        <f>IF(OR($B2359="",L$3&lt;$D2359+Настройки!$B$7),0,MAX(0,$E2359-MAX(0,SUMIFS(Тех_Движение!$G$2:$G$5111,Тех_Движение!$D$2:$D$5111,$C2359,Тех_Движение!$B$2:$B$5111,"&lt;="&amp;L$3)-$F2359)))</f>
        <v>#VALUE!</v>
      </c>
      <c r="M2359" s="21" t="e">
        <f>IF(OR($B2359="",M$3&lt;$D2359+Настройки!$B$7),0,MAX(0,$E2359-MAX(0,SUMIFS(Тех_Движение!$G$2:$G$5111,Тех_Движение!$D$2:$D$5111,$C2359,Тех_Движение!$B$2:$B$5111,"&lt;="&amp;M$3)-$F2359)))</f>
        <v>#VALUE!</v>
      </c>
      <c r="N2359" s="21" t="e">
        <f>IF(OR($B2359="",N$3&lt;$D2359+Настройки!$B$7),0,MAX(0,$E2359-MAX(0,SUMIFS(Тех_Движение!$G$2:$G$5111,Тех_Движение!$D$2:$D$5111,$C2359,Тех_Движение!$B$2:$B$5111,"&lt;="&amp;N$3)-$F2359)))</f>
        <v>#VALUE!</v>
      </c>
      <c r="O2359" s="21" t="e">
        <f>IF(OR($B2359="",O$3&lt;$D2359+Настройки!$B$7),0,MAX(0,$E2359-MAX(0,SUMIFS(Тех_Движение!$G$2:$G$5111,Тех_Движение!$D$2:$D$5111,$C2359,Тех_Движение!$B$2:$B$5111,"&lt;="&amp;O$3)-$F2359)))</f>
        <v>#VALUE!</v>
      </c>
      <c r="P2359" s="21" t="e">
        <f>IF(OR($B2359="",P$3&lt;$D2359+Настройки!$B$7),0,MAX(0,$E2359-MAX(0,SUMIFS(Тех_Движение!$G$2:$G$5111,Тех_Движение!$D$2:$D$5111,$C2359,Тех_Движение!$B$2:$B$5111,"&lt;="&amp;P$3)-$F2359)))</f>
        <v>#VALUE!</v>
      </c>
      <c r="Q2359" s="21" t="e">
        <f>IF(OR($B2359="",Q$3&lt;$D2359+Настройки!$B$7),0,MAX(0,$E2359-MAX(0,SUMIFS(Тех_Движение!$G$2:$G$5111,Тех_Движение!$D$2:$D$5111,$C2359,Тех_Движение!$B$2:$B$5111,"&lt;="&amp;Q$3)-$F2359)))</f>
        <v>#VALUE!</v>
      </c>
      <c r="R2359" s="21" t="str">
        <f t="shared" si="109"/>
        <v/>
      </c>
      <c r="S2359" s="23" t="str">
        <f>IF($B2359="","",VLOOKUP($C2359,Настройки!$A$11:$L$17,9,FALSE))</f>
        <v/>
      </c>
      <c r="T2359" s="23" t="str">
        <f t="shared" si="110"/>
        <v/>
      </c>
    </row>
    <row r="2360" spans="1:20" x14ac:dyDescent="0.3">
      <c r="A2360" s="20">
        <f>Тех_Движение!$A$2357</f>
        <v>2356</v>
      </c>
      <c r="B2360" s="20" t="str">
        <f>IF(Тех_Движение!$F$2357&gt;0,Тех_Движение!$I$2357,"")</f>
        <v/>
      </c>
      <c r="C2360" s="20" t="str">
        <f>IF($B2360="","",Тех_Движение!$D$2357)</f>
        <v/>
      </c>
      <c r="D2360" s="9" t="str">
        <f>IF($B2360="","",Тех_Движение!$B$2357)</f>
        <v/>
      </c>
      <c r="E2360" s="21" t="str">
        <f>IF($B2360="","",Тех_Движение!$F$2357)</f>
        <v/>
      </c>
      <c r="F2360" s="21" t="str">
        <f>IF($B2360="","",SUMIFS($E$5:$E2359,$C$5:$C2359,$C2360))</f>
        <v/>
      </c>
      <c r="G2360" s="21" t="str">
        <f>IF($B2360="","",MAX(0,$E2360-MAX(0,SUMIFS(Тех_Движение!$G$2:$G$5111,Тех_Движение!$D$2:$D$5111,$C2360,Тех_Движение!$B$2:$B$5111,"&lt;="&amp;Настройки!$B$5-1)-$F2360)))</f>
        <v/>
      </c>
      <c r="H2360" s="21" t="str">
        <f>IF($B2360="","",IF(AND($D2360&gt;=Настройки!$B$5,$D2360&lt;=Настройки!$B$6),$E2360,0))</f>
        <v/>
      </c>
      <c r="I2360" s="21" t="str">
        <f t="shared" si="108"/>
        <v/>
      </c>
      <c r="J2360" s="21" t="str">
        <f>IF($B2360="","",MAX(0,$E2360-MAX(0,SUMIFS(Тех_Движение!$G$2:$G$5111,Тех_Движение!$D$2:$D$5111,$C2360,Тех_Движение!$B$2:$B$5111,"&lt;="&amp;Настройки!$B$6)-$F2360)))</f>
        <v/>
      </c>
      <c r="K2360" s="21" t="e">
        <f>IF(OR($B2360="",K$3&lt;$D2360+Настройки!$B$7),0,MAX(0,$E2360-MAX(0,SUMIFS(Тех_Движение!$G$2:$G$5111,Тех_Движение!$D$2:$D$5111,$C2360,Тех_Движение!$B$2:$B$5111,"&lt;="&amp;K$3)-$F2360)))</f>
        <v>#VALUE!</v>
      </c>
      <c r="L2360" s="21" t="e">
        <f>IF(OR($B2360="",L$3&lt;$D2360+Настройки!$B$7),0,MAX(0,$E2360-MAX(0,SUMIFS(Тех_Движение!$G$2:$G$5111,Тех_Движение!$D$2:$D$5111,$C2360,Тех_Движение!$B$2:$B$5111,"&lt;="&amp;L$3)-$F2360)))</f>
        <v>#VALUE!</v>
      </c>
      <c r="M2360" s="21" t="e">
        <f>IF(OR($B2360="",M$3&lt;$D2360+Настройки!$B$7),0,MAX(0,$E2360-MAX(0,SUMIFS(Тех_Движение!$G$2:$G$5111,Тех_Движение!$D$2:$D$5111,$C2360,Тех_Движение!$B$2:$B$5111,"&lt;="&amp;M$3)-$F2360)))</f>
        <v>#VALUE!</v>
      </c>
      <c r="N2360" s="21" t="e">
        <f>IF(OR($B2360="",N$3&lt;$D2360+Настройки!$B$7),0,MAX(0,$E2360-MAX(0,SUMIFS(Тех_Движение!$G$2:$G$5111,Тех_Движение!$D$2:$D$5111,$C2360,Тех_Движение!$B$2:$B$5111,"&lt;="&amp;N$3)-$F2360)))</f>
        <v>#VALUE!</v>
      </c>
      <c r="O2360" s="21" t="e">
        <f>IF(OR($B2360="",O$3&lt;$D2360+Настройки!$B$7),0,MAX(0,$E2360-MAX(0,SUMIFS(Тех_Движение!$G$2:$G$5111,Тех_Движение!$D$2:$D$5111,$C2360,Тех_Движение!$B$2:$B$5111,"&lt;="&amp;O$3)-$F2360)))</f>
        <v>#VALUE!</v>
      </c>
      <c r="P2360" s="21" t="e">
        <f>IF(OR($B2360="",P$3&lt;$D2360+Настройки!$B$7),0,MAX(0,$E2360-MAX(0,SUMIFS(Тех_Движение!$G$2:$G$5111,Тех_Движение!$D$2:$D$5111,$C2360,Тех_Движение!$B$2:$B$5111,"&lt;="&amp;P$3)-$F2360)))</f>
        <v>#VALUE!</v>
      </c>
      <c r="Q2360" s="21" t="e">
        <f>IF(OR($B2360="",Q$3&lt;$D2360+Настройки!$B$7),0,MAX(0,$E2360-MAX(0,SUMIFS(Тех_Движение!$G$2:$G$5111,Тех_Движение!$D$2:$D$5111,$C2360,Тех_Движение!$B$2:$B$5111,"&lt;="&amp;Q$3)-$F2360)))</f>
        <v>#VALUE!</v>
      </c>
      <c r="R2360" s="21" t="str">
        <f t="shared" si="109"/>
        <v/>
      </c>
      <c r="S2360" s="23" t="str">
        <f>IF($B2360="","",VLOOKUP($C2360,Настройки!$A$11:$L$17,9,FALSE))</f>
        <v/>
      </c>
      <c r="T2360" s="23" t="str">
        <f t="shared" si="110"/>
        <v/>
      </c>
    </row>
    <row r="2361" spans="1:20" x14ac:dyDescent="0.3">
      <c r="A2361" s="20">
        <f>Тех_Движение!$A$2358</f>
        <v>2357</v>
      </c>
      <c r="B2361" s="20" t="str">
        <f>IF(Тех_Движение!$F$2358&gt;0,Тех_Движение!$I$2358,"")</f>
        <v/>
      </c>
      <c r="C2361" s="20" t="str">
        <f>IF($B2361="","",Тех_Движение!$D$2358)</f>
        <v/>
      </c>
      <c r="D2361" s="9" t="str">
        <f>IF($B2361="","",Тех_Движение!$B$2358)</f>
        <v/>
      </c>
      <c r="E2361" s="21" t="str">
        <f>IF($B2361="","",Тех_Движение!$F$2358)</f>
        <v/>
      </c>
      <c r="F2361" s="21" t="str">
        <f>IF($B2361="","",SUMIFS($E$5:$E2360,$C$5:$C2360,$C2361))</f>
        <v/>
      </c>
      <c r="G2361" s="21" t="str">
        <f>IF($B2361="","",MAX(0,$E2361-MAX(0,SUMIFS(Тех_Движение!$G$2:$G$5111,Тех_Движение!$D$2:$D$5111,$C2361,Тех_Движение!$B$2:$B$5111,"&lt;="&amp;Настройки!$B$5-1)-$F2361)))</f>
        <v/>
      </c>
      <c r="H2361" s="21" t="str">
        <f>IF($B2361="","",IF(AND($D2361&gt;=Настройки!$B$5,$D2361&lt;=Настройки!$B$6),$E2361,0))</f>
        <v/>
      </c>
      <c r="I2361" s="21" t="str">
        <f t="shared" si="108"/>
        <v/>
      </c>
      <c r="J2361" s="21" t="str">
        <f>IF($B2361="","",MAX(0,$E2361-MAX(0,SUMIFS(Тех_Движение!$G$2:$G$5111,Тех_Движение!$D$2:$D$5111,$C2361,Тех_Движение!$B$2:$B$5111,"&lt;="&amp;Настройки!$B$6)-$F2361)))</f>
        <v/>
      </c>
      <c r="K2361" s="21" t="e">
        <f>IF(OR($B2361="",K$3&lt;$D2361+Настройки!$B$7),0,MAX(0,$E2361-MAX(0,SUMIFS(Тех_Движение!$G$2:$G$5111,Тех_Движение!$D$2:$D$5111,$C2361,Тех_Движение!$B$2:$B$5111,"&lt;="&amp;K$3)-$F2361)))</f>
        <v>#VALUE!</v>
      </c>
      <c r="L2361" s="21" t="e">
        <f>IF(OR($B2361="",L$3&lt;$D2361+Настройки!$B$7),0,MAX(0,$E2361-MAX(0,SUMIFS(Тех_Движение!$G$2:$G$5111,Тех_Движение!$D$2:$D$5111,$C2361,Тех_Движение!$B$2:$B$5111,"&lt;="&amp;L$3)-$F2361)))</f>
        <v>#VALUE!</v>
      </c>
      <c r="M2361" s="21" t="e">
        <f>IF(OR($B2361="",M$3&lt;$D2361+Настройки!$B$7),0,MAX(0,$E2361-MAX(0,SUMIFS(Тех_Движение!$G$2:$G$5111,Тех_Движение!$D$2:$D$5111,$C2361,Тех_Движение!$B$2:$B$5111,"&lt;="&amp;M$3)-$F2361)))</f>
        <v>#VALUE!</v>
      </c>
      <c r="N2361" s="21" t="e">
        <f>IF(OR($B2361="",N$3&lt;$D2361+Настройки!$B$7),0,MAX(0,$E2361-MAX(0,SUMIFS(Тех_Движение!$G$2:$G$5111,Тех_Движение!$D$2:$D$5111,$C2361,Тех_Движение!$B$2:$B$5111,"&lt;="&amp;N$3)-$F2361)))</f>
        <v>#VALUE!</v>
      </c>
      <c r="O2361" s="21" t="e">
        <f>IF(OR($B2361="",O$3&lt;$D2361+Настройки!$B$7),0,MAX(0,$E2361-MAX(0,SUMIFS(Тех_Движение!$G$2:$G$5111,Тех_Движение!$D$2:$D$5111,$C2361,Тех_Движение!$B$2:$B$5111,"&lt;="&amp;O$3)-$F2361)))</f>
        <v>#VALUE!</v>
      </c>
      <c r="P2361" s="21" t="e">
        <f>IF(OR($B2361="",P$3&lt;$D2361+Настройки!$B$7),0,MAX(0,$E2361-MAX(0,SUMIFS(Тех_Движение!$G$2:$G$5111,Тех_Движение!$D$2:$D$5111,$C2361,Тех_Движение!$B$2:$B$5111,"&lt;="&amp;P$3)-$F2361)))</f>
        <v>#VALUE!</v>
      </c>
      <c r="Q2361" s="21" t="e">
        <f>IF(OR($B2361="",Q$3&lt;$D2361+Настройки!$B$7),0,MAX(0,$E2361-MAX(0,SUMIFS(Тех_Движение!$G$2:$G$5111,Тех_Движение!$D$2:$D$5111,$C2361,Тех_Движение!$B$2:$B$5111,"&lt;="&amp;Q$3)-$F2361)))</f>
        <v>#VALUE!</v>
      </c>
      <c r="R2361" s="21" t="str">
        <f t="shared" si="109"/>
        <v/>
      </c>
      <c r="S2361" s="23" t="str">
        <f>IF($B2361="","",VLOOKUP($C2361,Настройки!$A$11:$L$17,9,FALSE))</f>
        <v/>
      </c>
      <c r="T2361" s="23" t="str">
        <f t="shared" si="110"/>
        <v/>
      </c>
    </row>
    <row r="2362" spans="1:20" x14ac:dyDescent="0.3">
      <c r="A2362" s="20">
        <f>Тех_Движение!$A$2359</f>
        <v>2358</v>
      </c>
      <c r="B2362" s="20" t="str">
        <f>IF(Тех_Движение!$F$2359&gt;0,Тех_Движение!$I$2359,"")</f>
        <v/>
      </c>
      <c r="C2362" s="20" t="str">
        <f>IF($B2362="","",Тех_Движение!$D$2359)</f>
        <v/>
      </c>
      <c r="D2362" s="9" t="str">
        <f>IF($B2362="","",Тех_Движение!$B$2359)</f>
        <v/>
      </c>
      <c r="E2362" s="21" t="str">
        <f>IF($B2362="","",Тех_Движение!$F$2359)</f>
        <v/>
      </c>
      <c r="F2362" s="21" t="str">
        <f>IF($B2362="","",SUMIFS($E$5:$E2361,$C$5:$C2361,$C2362))</f>
        <v/>
      </c>
      <c r="G2362" s="21" t="str">
        <f>IF($B2362="","",MAX(0,$E2362-MAX(0,SUMIFS(Тех_Движение!$G$2:$G$5111,Тех_Движение!$D$2:$D$5111,$C2362,Тех_Движение!$B$2:$B$5111,"&lt;="&amp;Настройки!$B$5-1)-$F2362)))</f>
        <v/>
      </c>
      <c r="H2362" s="21" t="str">
        <f>IF($B2362="","",IF(AND($D2362&gt;=Настройки!$B$5,$D2362&lt;=Настройки!$B$6),$E2362,0))</f>
        <v/>
      </c>
      <c r="I2362" s="21" t="str">
        <f t="shared" si="108"/>
        <v/>
      </c>
      <c r="J2362" s="21" t="str">
        <f>IF($B2362="","",MAX(0,$E2362-MAX(0,SUMIFS(Тех_Движение!$G$2:$G$5111,Тех_Движение!$D$2:$D$5111,$C2362,Тех_Движение!$B$2:$B$5111,"&lt;="&amp;Настройки!$B$6)-$F2362)))</f>
        <v/>
      </c>
      <c r="K2362" s="21" t="e">
        <f>IF(OR($B2362="",K$3&lt;$D2362+Настройки!$B$7),0,MAX(0,$E2362-MAX(0,SUMIFS(Тех_Движение!$G$2:$G$5111,Тех_Движение!$D$2:$D$5111,$C2362,Тех_Движение!$B$2:$B$5111,"&lt;="&amp;K$3)-$F2362)))</f>
        <v>#VALUE!</v>
      </c>
      <c r="L2362" s="21" t="e">
        <f>IF(OR($B2362="",L$3&lt;$D2362+Настройки!$B$7),0,MAX(0,$E2362-MAX(0,SUMIFS(Тех_Движение!$G$2:$G$5111,Тех_Движение!$D$2:$D$5111,$C2362,Тех_Движение!$B$2:$B$5111,"&lt;="&amp;L$3)-$F2362)))</f>
        <v>#VALUE!</v>
      </c>
      <c r="M2362" s="21" t="e">
        <f>IF(OR($B2362="",M$3&lt;$D2362+Настройки!$B$7),0,MAX(0,$E2362-MAX(0,SUMIFS(Тех_Движение!$G$2:$G$5111,Тех_Движение!$D$2:$D$5111,$C2362,Тех_Движение!$B$2:$B$5111,"&lt;="&amp;M$3)-$F2362)))</f>
        <v>#VALUE!</v>
      </c>
      <c r="N2362" s="21" t="e">
        <f>IF(OR($B2362="",N$3&lt;$D2362+Настройки!$B$7),0,MAX(0,$E2362-MAX(0,SUMIFS(Тех_Движение!$G$2:$G$5111,Тех_Движение!$D$2:$D$5111,$C2362,Тех_Движение!$B$2:$B$5111,"&lt;="&amp;N$3)-$F2362)))</f>
        <v>#VALUE!</v>
      </c>
      <c r="O2362" s="21" t="e">
        <f>IF(OR($B2362="",O$3&lt;$D2362+Настройки!$B$7),0,MAX(0,$E2362-MAX(0,SUMIFS(Тех_Движение!$G$2:$G$5111,Тех_Движение!$D$2:$D$5111,$C2362,Тех_Движение!$B$2:$B$5111,"&lt;="&amp;O$3)-$F2362)))</f>
        <v>#VALUE!</v>
      </c>
      <c r="P2362" s="21" t="e">
        <f>IF(OR($B2362="",P$3&lt;$D2362+Настройки!$B$7),0,MAX(0,$E2362-MAX(0,SUMIFS(Тех_Движение!$G$2:$G$5111,Тех_Движение!$D$2:$D$5111,$C2362,Тех_Движение!$B$2:$B$5111,"&lt;="&amp;P$3)-$F2362)))</f>
        <v>#VALUE!</v>
      </c>
      <c r="Q2362" s="21" t="e">
        <f>IF(OR($B2362="",Q$3&lt;$D2362+Настройки!$B$7),0,MAX(0,$E2362-MAX(0,SUMIFS(Тех_Движение!$G$2:$G$5111,Тех_Движение!$D$2:$D$5111,$C2362,Тех_Движение!$B$2:$B$5111,"&lt;="&amp;Q$3)-$F2362)))</f>
        <v>#VALUE!</v>
      </c>
      <c r="R2362" s="21" t="str">
        <f t="shared" si="109"/>
        <v/>
      </c>
      <c r="S2362" s="23" t="str">
        <f>IF($B2362="","",VLOOKUP($C2362,Настройки!$A$11:$L$17,9,FALSE))</f>
        <v/>
      </c>
      <c r="T2362" s="23" t="str">
        <f t="shared" si="110"/>
        <v/>
      </c>
    </row>
    <row r="2363" spans="1:20" x14ac:dyDescent="0.3">
      <c r="A2363" s="20">
        <f>Тех_Движение!$A$2360</f>
        <v>2359</v>
      </c>
      <c r="B2363" s="20" t="str">
        <f>IF(Тех_Движение!$F$2360&gt;0,Тех_Движение!$I$2360,"")</f>
        <v/>
      </c>
      <c r="C2363" s="20" t="str">
        <f>IF($B2363="","",Тех_Движение!$D$2360)</f>
        <v/>
      </c>
      <c r="D2363" s="9" t="str">
        <f>IF($B2363="","",Тех_Движение!$B$2360)</f>
        <v/>
      </c>
      <c r="E2363" s="21" t="str">
        <f>IF($B2363="","",Тех_Движение!$F$2360)</f>
        <v/>
      </c>
      <c r="F2363" s="21" t="str">
        <f>IF($B2363="","",SUMIFS($E$5:$E2362,$C$5:$C2362,$C2363))</f>
        <v/>
      </c>
      <c r="G2363" s="21" t="str">
        <f>IF($B2363="","",MAX(0,$E2363-MAX(0,SUMIFS(Тех_Движение!$G$2:$G$5111,Тех_Движение!$D$2:$D$5111,$C2363,Тех_Движение!$B$2:$B$5111,"&lt;="&amp;Настройки!$B$5-1)-$F2363)))</f>
        <v/>
      </c>
      <c r="H2363" s="21" t="str">
        <f>IF($B2363="","",IF(AND($D2363&gt;=Настройки!$B$5,$D2363&lt;=Настройки!$B$6),$E2363,0))</f>
        <v/>
      </c>
      <c r="I2363" s="21" t="str">
        <f t="shared" si="108"/>
        <v/>
      </c>
      <c r="J2363" s="21" t="str">
        <f>IF($B2363="","",MAX(0,$E2363-MAX(0,SUMIFS(Тех_Движение!$G$2:$G$5111,Тех_Движение!$D$2:$D$5111,$C2363,Тех_Движение!$B$2:$B$5111,"&lt;="&amp;Настройки!$B$6)-$F2363)))</f>
        <v/>
      </c>
      <c r="K2363" s="21" t="e">
        <f>IF(OR($B2363="",K$3&lt;$D2363+Настройки!$B$7),0,MAX(0,$E2363-MAX(0,SUMIFS(Тех_Движение!$G$2:$G$5111,Тех_Движение!$D$2:$D$5111,$C2363,Тех_Движение!$B$2:$B$5111,"&lt;="&amp;K$3)-$F2363)))</f>
        <v>#VALUE!</v>
      </c>
      <c r="L2363" s="21" t="e">
        <f>IF(OR($B2363="",L$3&lt;$D2363+Настройки!$B$7),0,MAX(0,$E2363-MAX(0,SUMIFS(Тех_Движение!$G$2:$G$5111,Тех_Движение!$D$2:$D$5111,$C2363,Тех_Движение!$B$2:$B$5111,"&lt;="&amp;L$3)-$F2363)))</f>
        <v>#VALUE!</v>
      </c>
      <c r="M2363" s="21" t="e">
        <f>IF(OR($B2363="",M$3&lt;$D2363+Настройки!$B$7),0,MAX(0,$E2363-MAX(0,SUMIFS(Тех_Движение!$G$2:$G$5111,Тех_Движение!$D$2:$D$5111,$C2363,Тех_Движение!$B$2:$B$5111,"&lt;="&amp;M$3)-$F2363)))</f>
        <v>#VALUE!</v>
      </c>
      <c r="N2363" s="21" t="e">
        <f>IF(OR($B2363="",N$3&lt;$D2363+Настройки!$B$7),0,MAX(0,$E2363-MAX(0,SUMIFS(Тех_Движение!$G$2:$G$5111,Тех_Движение!$D$2:$D$5111,$C2363,Тех_Движение!$B$2:$B$5111,"&lt;="&amp;N$3)-$F2363)))</f>
        <v>#VALUE!</v>
      </c>
      <c r="O2363" s="21" t="e">
        <f>IF(OR($B2363="",O$3&lt;$D2363+Настройки!$B$7),0,MAX(0,$E2363-MAX(0,SUMIFS(Тех_Движение!$G$2:$G$5111,Тех_Движение!$D$2:$D$5111,$C2363,Тех_Движение!$B$2:$B$5111,"&lt;="&amp;O$3)-$F2363)))</f>
        <v>#VALUE!</v>
      </c>
      <c r="P2363" s="21" t="e">
        <f>IF(OR($B2363="",P$3&lt;$D2363+Настройки!$B$7),0,MAX(0,$E2363-MAX(0,SUMIFS(Тех_Движение!$G$2:$G$5111,Тех_Движение!$D$2:$D$5111,$C2363,Тех_Движение!$B$2:$B$5111,"&lt;="&amp;P$3)-$F2363)))</f>
        <v>#VALUE!</v>
      </c>
      <c r="Q2363" s="21" t="e">
        <f>IF(OR($B2363="",Q$3&lt;$D2363+Настройки!$B$7),0,MAX(0,$E2363-MAX(0,SUMIFS(Тех_Движение!$G$2:$G$5111,Тех_Движение!$D$2:$D$5111,$C2363,Тех_Движение!$B$2:$B$5111,"&lt;="&amp;Q$3)-$F2363)))</f>
        <v>#VALUE!</v>
      </c>
      <c r="R2363" s="21" t="str">
        <f t="shared" si="109"/>
        <v/>
      </c>
      <c r="S2363" s="23" t="str">
        <f>IF($B2363="","",VLOOKUP($C2363,Настройки!$A$11:$L$17,9,FALSE))</f>
        <v/>
      </c>
      <c r="T2363" s="23" t="str">
        <f t="shared" si="110"/>
        <v/>
      </c>
    </row>
    <row r="2364" spans="1:20" x14ac:dyDescent="0.3">
      <c r="A2364" s="20">
        <f>Тех_Движение!$A$2361</f>
        <v>2360</v>
      </c>
      <c r="B2364" s="20" t="str">
        <f>IF(Тех_Движение!$F$2361&gt;0,Тех_Движение!$I$2361,"")</f>
        <v/>
      </c>
      <c r="C2364" s="20" t="str">
        <f>IF($B2364="","",Тех_Движение!$D$2361)</f>
        <v/>
      </c>
      <c r="D2364" s="9" t="str">
        <f>IF($B2364="","",Тех_Движение!$B$2361)</f>
        <v/>
      </c>
      <c r="E2364" s="21" t="str">
        <f>IF($B2364="","",Тех_Движение!$F$2361)</f>
        <v/>
      </c>
      <c r="F2364" s="21" t="str">
        <f>IF($B2364="","",SUMIFS($E$5:$E2363,$C$5:$C2363,$C2364))</f>
        <v/>
      </c>
      <c r="G2364" s="21" t="str">
        <f>IF($B2364="","",MAX(0,$E2364-MAX(0,SUMIFS(Тех_Движение!$G$2:$G$5111,Тех_Движение!$D$2:$D$5111,$C2364,Тех_Движение!$B$2:$B$5111,"&lt;="&amp;Настройки!$B$5-1)-$F2364)))</f>
        <v/>
      </c>
      <c r="H2364" s="21" t="str">
        <f>IF($B2364="","",IF(AND($D2364&gt;=Настройки!$B$5,$D2364&lt;=Настройки!$B$6),$E2364,0))</f>
        <v/>
      </c>
      <c r="I2364" s="21" t="str">
        <f t="shared" si="108"/>
        <v/>
      </c>
      <c r="J2364" s="21" t="str">
        <f>IF($B2364="","",MAX(0,$E2364-MAX(0,SUMIFS(Тех_Движение!$G$2:$G$5111,Тех_Движение!$D$2:$D$5111,$C2364,Тех_Движение!$B$2:$B$5111,"&lt;="&amp;Настройки!$B$6)-$F2364)))</f>
        <v/>
      </c>
      <c r="K2364" s="21" t="e">
        <f>IF(OR($B2364="",K$3&lt;$D2364+Настройки!$B$7),0,MAX(0,$E2364-MAX(0,SUMIFS(Тех_Движение!$G$2:$G$5111,Тех_Движение!$D$2:$D$5111,$C2364,Тех_Движение!$B$2:$B$5111,"&lt;="&amp;K$3)-$F2364)))</f>
        <v>#VALUE!</v>
      </c>
      <c r="L2364" s="21" t="e">
        <f>IF(OR($B2364="",L$3&lt;$D2364+Настройки!$B$7),0,MAX(0,$E2364-MAX(0,SUMIFS(Тех_Движение!$G$2:$G$5111,Тех_Движение!$D$2:$D$5111,$C2364,Тех_Движение!$B$2:$B$5111,"&lt;="&amp;L$3)-$F2364)))</f>
        <v>#VALUE!</v>
      </c>
      <c r="M2364" s="21" t="e">
        <f>IF(OR($B2364="",M$3&lt;$D2364+Настройки!$B$7),0,MAX(0,$E2364-MAX(0,SUMIFS(Тех_Движение!$G$2:$G$5111,Тех_Движение!$D$2:$D$5111,$C2364,Тех_Движение!$B$2:$B$5111,"&lt;="&amp;M$3)-$F2364)))</f>
        <v>#VALUE!</v>
      </c>
      <c r="N2364" s="21" t="e">
        <f>IF(OR($B2364="",N$3&lt;$D2364+Настройки!$B$7),0,MAX(0,$E2364-MAX(0,SUMIFS(Тех_Движение!$G$2:$G$5111,Тех_Движение!$D$2:$D$5111,$C2364,Тех_Движение!$B$2:$B$5111,"&lt;="&amp;N$3)-$F2364)))</f>
        <v>#VALUE!</v>
      </c>
      <c r="O2364" s="21" t="e">
        <f>IF(OR($B2364="",O$3&lt;$D2364+Настройки!$B$7),0,MAX(0,$E2364-MAX(0,SUMIFS(Тех_Движение!$G$2:$G$5111,Тех_Движение!$D$2:$D$5111,$C2364,Тех_Движение!$B$2:$B$5111,"&lt;="&amp;O$3)-$F2364)))</f>
        <v>#VALUE!</v>
      </c>
      <c r="P2364" s="21" t="e">
        <f>IF(OR($B2364="",P$3&lt;$D2364+Настройки!$B$7),0,MAX(0,$E2364-MAX(0,SUMIFS(Тех_Движение!$G$2:$G$5111,Тех_Движение!$D$2:$D$5111,$C2364,Тех_Движение!$B$2:$B$5111,"&lt;="&amp;P$3)-$F2364)))</f>
        <v>#VALUE!</v>
      </c>
      <c r="Q2364" s="21" t="e">
        <f>IF(OR($B2364="",Q$3&lt;$D2364+Настройки!$B$7),0,MAX(0,$E2364-MAX(0,SUMIFS(Тех_Движение!$G$2:$G$5111,Тех_Движение!$D$2:$D$5111,$C2364,Тех_Движение!$B$2:$B$5111,"&lt;="&amp;Q$3)-$F2364)))</f>
        <v>#VALUE!</v>
      </c>
      <c r="R2364" s="21" t="str">
        <f t="shared" si="109"/>
        <v/>
      </c>
      <c r="S2364" s="23" t="str">
        <f>IF($B2364="","",VLOOKUP($C2364,Настройки!$A$11:$L$17,9,FALSE))</f>
        <v/>
      </c>
      <c r="T2364" s="23" t="str">
        <f t="shared" si="110"/>
        <v/>
      </c>
    </row>
    <row r="2365" spans="1:20" x14ac:dyDescent="0.3">
      <c r="A2365" s="20">
        <f>Тех_Движение!$A$2362</f>
        <v>2361</v>
      </c>
      <c r="B2365" s="20" t="str">
        <f>IF(Тех_Движение!$F$2362&gt;0,Тех_Движение!$I$2362,"")</f>
        <v/>
      </c>
      <c r="C2365" s="20" t="str">
        <f>IF($B2365="","",Тех_Движение!$D$2362)</f>
        <v/>
      </c>
      <c r="D2365" s="9" t="str">
        <f>IF($B2365="","",Тех_Движение!$B$2362)</f>
        <v/>
      </c>
      <c r="E2365" s="21" t="str">
        <f>IF($B2365="","",Тех_Движение!$F$2362)</f>
        <v/>
      </c>
      <c r="F2365" s="21" t="str">
        <f>IF($B2365="","",SUMIFS($E$5:$E2364,$C$5:$C2364,$C2365))</f>
        <v/>
      </c>
      <c r="G2365" s="21" t="str">
        <f>IF($B2365="","",MAX(0,$E2365-MAX(0,SUMIFS(Тех_Движение!$G$2:$G$5111,Тех_Движение!$D$2:$D$5111,$C2365,Тех_Движение!$B$2:$B$5111,"&lt;="&amp;Настройки!$B$5-1)-$F2365)))</f>
        <v/>
      </c>
      <c r="H2365" s="21" t="str">
        <f>IF($B2365="","",IF(AND($D2365&gt;=Настройки!$B$5,$D2365&lt;=Настройки!$B$6),$E2365,0))</f>
        <v/>
      </c>
      <c r="I2365" s="21" t="str">
        <f t="shared" si="108"/>
        <v/>
      </c>
      <c r="J2365" s="21" t="str">
        <f>IF($B2365="","",MAX(0,$E2365-MAX(0,SUMIFS(Тех_Движение!$G$2:$G$5111,Тех_Движение!$D$2:$D$5111,$C2365,Тех_Движение!$B$2:$B$5111,"&lt;="&amp;Настройки!$B$6)-$F2365)))</f>
        <v/>
      </c>
      <c r="K2365" s="21" t="e">
        <f>IF(OR($B2365="",K$3&lt;$D2365+Настройки!$B$7),0,MAX(0,$E2365-MAX(0,SUMIFS(Тех_Движение!$G$2:$G$5111,Тех_Движение!$D$2:$D$5111,$C2365,Тех_Движение!$B$2:$B$5111,"&lt;="&amp;K$3)-$F2365)))</f>
        <v>#VALUE!</v>
      </c>
      <c r="L2365" s="21" t="e">
        <f>IF(OR($B2365="",L$3&lt;$D2365+Настройки!$B$7),0,MAX(0,$E2365-MAX(0,SUMIFS(Тех_Движение!$G$2:$G$5111,Тех_Движение!$D$2:$D$5111,$C2365,Тех_Движение!$B$2:$B$5111,"&lt;="&amp;L$3)-$F2365)))</f>
        <v>#VALUE!</v>
      </c>
      <c r="M2365" s="21" t="e">
        <f>IF(OR($B2365="",M$3&lt;$D2365+Настройки!$B$7),0,MAX(0,$E2365-MAX(0,SUMIFS(Тех_Движение!$G$2:$G$5111,Тех_Движение!$D$2:$D$5111,$C2365,Тех_Движение!$B$2:$B$5111,"&lt;="&amp;M$3)-$F2365)))</f>
        <v>#VALUE!</v>
      </c>
      <c r="N2365" s="21" t="e">
        <f>IF(OR($B2365="",N$3&lt;$D2365+Настройки!$B$7),0,MAX(0,$E2365-MAX(0,SUMIFS(Тех_Движение!$G$2:$G$5111,Тех_Движение!$D$2:$D$5111,$C2365,Тех_Движение!$B$2:$B$5111,"&lt;="&amp;N$3)-$F2365)))</f>
        <v>#VALUE!</v>
      </c>
      <c r="O2365" s="21" t="e">
        <f>IF(OR($B2365="",O$3&lt;$D2365+Настройки!$B$7),0,MAX(0,$E2365-MAX(0,SUMIFS(Тех_Движение!$G$2:$G$5111,Тех_Движение!$D$2:$D$5111,$C2365,Тех_Движение!$B$2:$B$5111,"&lt;="&amp;O$3)-$F2365)))</f>
        <v>#VALUE!</v>
      </c>
      <c r="P2365" s="21" t="e">
        <f>IF(OR($B2365="",P$3&lt;$D2365+Настройки!$B$7),0,MAX(0,$E2365-MAX(0,SUMIFS(Тех_Движение!$G$2:$G$5111,Тех_Движение!$D$2:$D$5111,$C2365,Тех_Движение!$B$2:$B$5111,"&lt;="&amp;P$3)-$F2365)))</f>
        <v>#VALUE!</v>
      </c>
      <c r="Q2365" s="21" t="e">
        <f>IF(OR($B2365="",Q$3&lt;$D2365+Настройки!$B$7),0,MAX(0,$E2365-MAX(0,SUMIFS(Тех_Движение!$G$2:$G$5111,Тех_Движение!$D$2:$D$5111,$C2365,Тех_Движение!$B$2:$B$5111,"&lt;="&amp;Q$3)-$F2365)))</f>
        <v>#VALUE!</v>
      </c>
      <c r="R2365" s="21" t="str">
        <f t="shared" si="109"/>
        <v/>
      </c>
      <c r="S2365" s="23" t="str">
        <f>IF($B2365="","",VLOOKUP($C2365,Настройки!$A$11:$L$17,9,FALSE))</f>
        <v/>
      </c>
      <c r="T2365" s="23" t="str">
        <f t="shared" si="110"/>
        <v/>
      </c>
    </row>
    <row r="2366" spans="1:20" x14ac:dyDescent="0.3">
      <c r="A2366" s="20">
        <f>Тех_Движение!$A$2363</f>
        <v>2362</v>
      </c>
      <c r="B2366" s="20" t="str">
        <f>IF(Тех_Движение!$F$2363&gt;0,Тех_Движение!$I$2363,"")</f>
        <v/>
      </c>
      <c r="C2366" s="20" t="str">
        <f>IF($B2366="","",Тех_Движение!$D$2363)</f>
        <v/>
      </c>
      <c r="D2366" s="9" t="str">
        <f>IF($B2366="","",Тех_Движение!$B$2363)</f>
        <v/>
      </c>
      <c r="E2366" s="21" t="str">
        <f>IF($B2366="","",Тех_Движение!$F$2363)</f>
        <v/>
      </c>
      <c r="F2366" s="21" t="str">
        <f>IF($B2366="","",SUMIFS($E$5:$E2365,$C$5:$C2365,$C2366))</f>
        <v/>
      </c>
      <c r="G2366" s="21" t="str">
        <f>IF($B2366="","",MAX(0,$E2366-MAX(0,SUMIFS(Тех_Движение!$G$2:$G$5111,Тех_Движение!$D$2:$D$5111,$C2366,Тех_Движение!$B$2:$B$5111,"&lt;="&amp;Настройки!$B$5-1)-$F2366)))</f>
        <v/>
      </c>
      <c r="H2366" s="21" t="str">
        <f>IF($B2366="","",IF(AND($D2366&gt;=Настройки!$B$5,$D2366&lt;=Настройки!$B$6),$E2366,0))</f>
        <v/>
      </c>
      <c r="I2366" s="21" t="str">
        <f t="shared" si="108"/>
        <v/>
      </c>
      <c r="J2366" s="21" t="str">
        <f>IF($B2366="","",MAX(0,$E2366-MAX(0,SUMIFS(Тех_Движение!$G$2:$G$5111,Тех_Движение!$D$2:$D$5111,$C2366,Тех_Движение!$B$2:$B$5111,"&lt;="&amp;Настройки!$B$6)-$F2366)))</f>
        <v/>
      </c>
      <c r="K2366" s="21" t="e">
        <f>IF(OR($B2366="",K$3&lt;$D2366+Настройки!$B$7),0,MAX(0,$E2366-MAX(0,SUMIFS(Тех_Движение!$G$2:$G$5111,Тех_Движение!$D$2:$D$5111,$C2366,Тех_Движение!$B$2:$B$5111,"&lt;="&amp;K$3)-$F2366)))</f>
        <v>#VALUE!</v>
      </c>
      <c r="L2366" s="21" t="e">
        <f>IF(OR($B2366="",L$3&lt;$D2366+Настройки!$B$7),0,MAX(0,$E2366-MAX(0,SUMIFS(Тех_Движение!$G$2:$G$5111,Тех_Движение!$D$2:$D$5111,$C2366,Тех_Движение!$B$2:$B$5111,"&lt;="&amp;L$3)-$F2366)))</f>
        <v>#VALUE!</v>
      </c>
      <c r="M2366" s="21" t="e">
        <f>IF(OR($B2366="",M$3&lt;$D2366+Настройки!$B$7),0,MAX(0,$E2366-MAX(0,SUMIFS(Тех_Движение!$G$2:$G$5111,Тех_Движение!$D$2:$D$5111,$C2366,Тех_Движение!$B$2:$B$5111,"&lt;="&amp;M$3)-$F2366)))</f>
        <v>#VALUE!</v>
      </c>
      <c r="N2366" s="21" t="e">
        <f>IF(OR($B2366="",N$3&lt;$D2366+Настройки!$B$7),0,MAX(0,$E2366-MAX(0,SUMIFS(Тех_Движение!$G$2:$G$5111,Тех_Движение!$D$2:$D$5111,$C2366,Тех_Движение!$B$2:$B$5111,"&lt;="&amp;N$3)-$F2366)))</f>
        <v>#VALUE!</v>
      </c>
      <c r="O2366" s="21" t="e">
        <f>IF(OR($B2366="",O$3&lt;$D2366+Настройки!$B$7),0,MAX(0,$E2366-MAX(0,SUMIFS(Тех_Движение!$G$2:$G$5111,Тех_Движение!$D$2:$D$5111,$C2366,Тех_Движение!$B$2:$B$5111,"&lt;="&amp;O$3)-$F2366)))</f>
        <v>#VALUE!</v>
      </c>
      <c r="P2366" s="21" t="e">
        <f>IF(OR($B2366="",P$3&lt;$D2366+Настройки!$B$7),0,MAX(0,$E2366-MAX(0,SUMIFS(Тех_Движение!$G$2:$G$5111,Тех_Движение!$D$2:$D$5111,$C2366,Тех_Движение!$B$2:$B$5111,"&lt;="&amp;P$3)-$F2366)))</f>
        <v>#VALUE!</v>
      </c>
      <c r="Q2366" s="21" t="e">
        <f>IF(OR($B2366="",Q$3&lt;$D2366+Настройки!$B$7),0,MAX(0,$E2366-MAX(0,SUMIFS(Тех_Движение!$G$2:$G$5111,Тех_Движение!$D$2:$D$5111,$C2366,Тех_Движение!$B$2:$B$5111,"&lt;="&amp;Q$3)-$F2366)))</f>
        <v>#VALUE!</v>
      </c>
      <c r="R2366" s="21" t="str">
        <f t="shared" si="109"/>
        <v/>
      </c>
      <c r="S2366" s="23" t="str">
        <f>IF($B2366="","",VLOOKUP($C2366,Настройки!$A$11:$L$17,9,FALSE))</f>
        <v/>
      </c>
      <c r="T2366" s="23" t="str">
        <f t="shared" si="110"/>
        <v/>
      </c>
    </row>
    <row r="2367" spans="1:20" x14ac:dyDescent="0.3">
      <c r="A2367" s="20">
        <f>Тех_Движение!$A$2364</f>
        <v>2363</v>
      </c>
      <c r="B2367" s="20" t="str">
        <f>IF(Тех_Движение!$F$2364&gt;0,Тех_Движение!$I$2364,"")</f>
        <v/>
      </c>
      <c r="C2367" s="20" t="str">
        <f>IF($B2367="","",Тех_Движение!$D$2364)</f>
        <v/>
      </c>
      <c r="D2367" s="9" t="str">
        <f>IF($B2367="","",Тех_Движение!$B$2364)</f>
        <v/>
      </c>
      <c r="E2367" s="21" t="str">
        <f>IF($B2367="","",Тех_Движение!$F$2364)</f>
        <v/>
      </c>
      <c r="F2367" s="21" t="str">
        <f>IF($B2367="","",SUMIFS($E$5:$E2366,$C$5:$C2366,$C2367))</f>
        <v/>
      </c>
      <c r="G2367" s="21" t="str">
        <f>IF($B2367="","",MAX(0,$E2367-MAX(0,SUMIFS(Тех_Движение!$G$2:$G$5111,Тех_Движение!$D$2:$D$5111,$C2367,Тех_Движение!$B$2:$B$5111,"&lt;="&amp;Настройки!$B$5-1)-$F2367)))</f>
        <v/>
      </c>
      <c r="H2367" s="21" t="str">
        <f>IF($B2367="","",IF(AND($D2367&gt;=Настройки!$B$5,$D2367&lt;=Настройки!$B$6),$E2367,0))</f>
        <v/>
      </c>
      <c r="I2367" s="21" t="str">
        <f t="shared" si="108"/>
        <v/>
      </c>
      <c r="J2367" s="21" t="str">
        <f>IF($B2367="","",MAX(0,$E2367-MAX(0,SUMIFS(Тех_Движение!$G$2:$G$5111,Тех_Движение!$D$2:$D$5111,$C2367,Тех_Движение!$B$2:$B$5111,"&lt;="&amp;Настройки!$B$6)-$F2367)))</f>
        <v/>
      </c>
      <c r="K2367" s="21" t="e">
        <f>IF(OR($B2367="",K$3&lt;$D2367+Настройки!$B$7),0,MAX(0,$E2367-MAX(0,SUMIFS(Тех_Движение!$G$2:$G$5111,Тех_Движение!$D$2:$D$5111,$C2367,Тех_Движение!$B$2:$B$5111,"&lt;="&amp;K$3)-$F2367)))</f>
        <v>#VALUE!</v>
      </c>
      <c r="L2367" s="21" t="e">
        <f>IF(OR($B2367="",L$3&lt;$D2367+Настройки!$B$7),0,MAX(0,$E2367-MAX(0,SUMIFS(Тех_Движение!$G$2:$G$5111,Тех_Движение!$D$2:$D$5111,$C2367,Тех_Движение!$B$2:$B$5111,"&lt;="&amp;L$3)-$F2367)))</f>
        <v>#VALUE!</v>
      </c>
      <c r="M2367" s="21" t="e">
        <f>IF(OR($B2367="",M$3&lt;$D2367+Настройки!$B$7),0,MAX(0,$E2367-MAX(0,SUMIFS(Тех_Движение!$G$2:$G$5111,Тех_Движение!$D$2:$D$5111,$C2367,Тех_Движение!$B$2:$B$5111,"&lt;="&amp;M$3)-$F2367)))</f>
        <v>#VALUE!</v>
      </c>
      <c r="N2367" s="21" t="e">
        <f>IF(OR($B2367="",N$3&lt;$D2367+Настройки!$B$7),0,MAX(0,$E2367-MAX(0,SUMIFS(Тех_Движение!$G$2:$G$5111,Тех_Движение!$D$2:$D$5111,$C2367,Тех_Движение!$B$2:$B$5111,"&lt;="&amp;N$3)-$F2367)))</f>
        <v>#VALUE!</v>
      </c>
      <c r="O2367" s="21" t="e">
        <f>IF(OR($B2367="",O$3&lt;$D2367+Настройки!$B$7),0,MAX(0,$E2367-MAX(0,SUMIFS(Тех_Движение!$G$2:$G$5111,Тех_Движение!$D$2:$D$5111,$C2367,Тех_Движение!$B$2:$B$5111,"&lt;="&amp;O$3)-$F2367)))</f>
        <v>#VALUE!</v>
      </c>
      <c r="P2367" s="21" t="e">
        <f>IF(OR($B2367="",P$3&lt;$D2367+Настройки!$B$7),0,MAX(0,$E2367-MAX(0,SUMIFS(Тех_Движение!$G$2:$G$5111,Тех_Движение!$D$2:$D$5111,$C2367,Тех_Движение!$B$2:$B$5111,"&lt;="&amp;P$3)-$F2367)))</f>
        <v>#VALUE!</v>
      </c>
      <c r="Q2367" s="21" t="e">
        <f>IF(OR($B2367="",Q$3&lt;$D2367+Настройки!$B$7),0,MAX(0,$E2367-MAX(0,SUMIFS(Тех_Движение!$G$2:$G$5111,Тех_Движение!$D$2:$D$5111,$C2367,Тех_Движение!$B$2:$B$5111,"&lt;="&amp;Q$3)-$F2367)))</f>
        <v>#VALUE!</v>
      </c>
      <c r="R2367" s="21" t="str">
        <f t="shared" si="109"/>
        <v/>
      </c>
      <c r="S2367" s="23" t="str">
        <f>IF($B2367="","",VLOOKUP($C2367,Настройки!$A$11:$L$17,9,FALSE))</f>
        <v/>
      </c>
      <c r="T2367" s="23" t="str">
        <f t="shared" si="110"/>
        <v/>
      </c>
    </row>
    <row r="2368" spans="1:20" x14ac:dyDescent="0.3">
      <c r="A2368" s="20">
        <f>Тех_Движение!$A$2365</f>
        <v>2364</v>
      </c>
      <c r="B2368" s="20" t="str">
        <f>IF(Тех_Движение!$F$2365&gt;0,Тех_Движение!$I$2365,"")</f>
        <v/>
      </c>
      <c r="C2368" s="20" t="str">
        <f>IF($B2368="","",Тех_Движение!$D$2365)</f>
        <v/>
      </c>
      <c r="D2368" s="9" t="str">
        <f>IF($B2368="","",Тех_Движение!$B$2365)</f>
        <v/>
      </c>
      <c r="E2368" s="21" t="str">
        <f>IF($B2368="","",Тех_Движение!$F$2365)</f>
        <v/>
      </c>
      <c r="F2368" s="21" t="str">
        <f>IF($B2368="","",SUMIFS($E$5:$E2367,$C$5:$C2367,$C2368))</f>
        <v/>
      </c>
      <c r="G2368" s="21" t="str">
        <f>IF($B2368="","",MAX(0,$E2368-MAX(0,SUMIFS(Тех_Движение!$G$2:$G$5111,Тех_Движение!$D$2:$D$5111,$C2368,Тех_Движение!$B$2:$B$5111,"&lt;="&amp;Настройки!$B$5-1)-$F2368)))</f>
        <v/>
      </c>
      <c r="H2368" s="21" t="str">
        <f>IF($B2368="","",IF(AND($D2368&gt;=Настройки!$B$5,$D2368&lt;=Настройки!$B$6),$E2368,0))</f>
        <v/>
      </c>
      <c r="I2368" s="21" t="str">
        <f t="shared" si="108"/>
        <v/>
      </c>
      <c r="J2368" s="21" t="str">
        <f>IF($B2368="","",MAX(0,$E2368-MAX(0,SUMIFS(Тех_Движение!$G$2:$G$5111,Тех_Движение!$D$2:$D$5111,$C2368,Тех_Движение!$B$2:$B$5111,"&lt;="&amp;Настройки!$B$6)-$F2368)))</f>
        <v/>
      </c>
      <c r="K2368" s="21" t="e">
        <f>IF(OR($B2368="",K$3&lt;$D2368+Настройки!$B$7),0,MAX(0,$E2368-MAX(0,SUMIFS(Тех_Движение!$G$2:$G$5111,Тех_Движение!$D$2:$D$5111,$C2368,Тех_Движение!$B$2:$B$5111,"&lt;="&amp;K$3)-$F2368)))</f>
        <v>#VALUE!</v>
      </c>
      <c r="L2368" s="21" t="e">
        <f>IF(OR($B2368="",L$3&lt;$D2368+Настройки!$B$7),0,MAX(0,$E2368-MAX(0,SUMIFS(Тех_Движение!$G$2:$G$5111,Тех_Движение!$D$2:$D$5111,$C2368,Тех_Движение!$B$2:$B$5111,"&lt;="&amp;L$3)-$F2368)))</f>
        <v>#VALUE!</v>
      </c>
      <c r="M2368" s="21" t="e">
        <f>IF(OR($B2368="",M$3&lt;$D2368+Настройки!$B$7),0,MAX(0,$E2368-MAX(0,SUMIFS(Тех_Движение!$G$2:$G$5111,Тех_Движение!$D$2:$D$5111,$C2368,Тех_Движение!$B$2:$B$5111,"&lt;="&amp;M$3)-$F2368)))</f>
        <v>#VALUE!</v>
      </c>
      <c r="N2368" s="21" t="e">
        <f>IF(OR($B2368="",N$3&lt;$D2368+Настройки!$B$7),0,MAX(0,$E2368-MAX(0,SUMIFS(Тех_Движение!$G$2:$G$5111,Тех_Движение!$D$2:$D$5111,$C2368,Тех_Движение!$B$2:$B$5111,"&lt;="&amp;N$3)-$F2368)))</f>
        <v>#VALUE!</v>
      </c>
      <c r="O2368" s="21" t="e">
        <f>IF(OR($B2368="",O$3&lt;$D2368+Настройки!$B$7),0,MAX(0,$E2368-MAX(0,SUMIFS(Тех_Движение!$G$2:$G$5111,Тех_Движение!$D$2:$D$5111,$C2368,Тех_Движение!$B$2:$B$5111,"&lt;="&amp;O$3)-$F2368)))</f>
        <v>#VALUE!</v>
      </c>
      <c r="P2368" s="21" t="e">
        <f>IF(OR($B2368="",P$3&lt;$D2368+Настройки!$B$7),0,MAX(0,$E2368-MAX(0,SUMIFS(Тех_Движение!$G$2:$G$5111,Тех_Движение!$D$2:$D$5111,$C2368,Тех_Движение!$B$2:$B$5111,"&lt;="&amp;P$3)-$F2368)))</f>
        <v>#VALUE!</v>
      </c>
      <c r="Q2368" s="21" t="e">
        <f>IF(OR($B2368="",Q$3&lt;$D2368+Настройки!$B$7),0,MAX(0,$E2368-MAX(0,SUMIFS(Тех_Движение!$G$2:$G$5111,Тех_Движение!$D$2:$D$5111,$C2368,Тех_Движение!$B$2:$B$5111,"&lt;="&amp;Q$3)-$F2368)))</f>
        <v>#VALUE!</v>
      </c>
      <c r="R2368" s="21" t="str">
        <f t="shared" si="109"/>
        <v/>
      </c>
      <c r="S2368" s="23" t="str">
        <f>IF($B2368="","",VLOOKUP($C2368,Настройки!$A$11:$L$17,9,FALSE))</f>
        <v/>
      </c>
      <c r="T2368" s="23" t="str">
        <f t="shared" si="110"/>
        <v/>
      </c>
    </row>
    <row r="2369" spans="1:20" x14ac:dyDescent="0.3">
      <c r="A2369" s="20">
        <f>Тех_Движение!$A$2366</f>
        <v>2365</v>
      </c>
      <c r="B2369" s="20" t="str">
        <f>IF(Тех_Движение!$F$2366&gt;0,Тех_Движение!$I$2366,"")</f>
        <v/>
      </c>
      <c r="C2369" s="20" t="str">
        <f>IF($B2369="","",Тех_Движение!$D$2366)</f>
        <v/>
      </c>
      <c r="D2369" s="9" t="str">
        <f>IF($B2369="","",Тех_Движение!$B$2366)</f>
        <v/>
      </c>
      <c r="E2369" s="21" t="str">
        <f>IF($B2369="","",Тех_Движение!$F$2366)</f>
        <v/>
      </c>
      <c r="F2369" s="21" t="str">
        <f>IF($B2369="","",SUMIFS($E$5:$E2368,$C$5:$C2368,$C2369))</f>
        <v/>
      </c>
      <c r="G2369" s="21" t="str">
        <f>IF($B2369="","",MAX(0,$E2369-MAX(0,SUMIFS(Тех_Движение!$G$2:$G$5111,Тех_Движение!$D$2:$D$5111,$C2369,Тех_Движение!$B$2:$B$5111,"&lt;="&amp;Настройки!$B$5-1)-$F2369)))</f>
        <v/>
      </c>
      <c r="H2369" s="21" t="str">
        <f>IF($B2369="","",IF(AND($D2369&gt;=Настройки!$B$5,$D2369&lt;=Настройки!$B$6),$E2369,0))</f>
        <v/>
      </c>
      <c r="I2369" s="21" t="str">
        <f t="shared" si="108"/>
        <v/>
      </c>
      <c r="J2369" s="21" t="str">
        <f>IF($B2369="","",MAX(0,$E2369-MAX(0,SUMIFS(Тех_Движение!$G$2:$G$5111,Тех_Движение!$D$2:$D$5111,$C2369,Тех_Движение!$B$2:$B$5111,"&lt;="&amp;Настройки!$B$6)-$F2369)))</f>
        <v/>
      </c>
      <c r="K2369" s="21" t="e">
        <f>IF(OR($B2369="",K$3&lt;$D2369+Настройки!$B$7),0,MAX(0,$E2369-MAX(0,SUMIFS(Тех_Движение!$G$2:$G$5111,Тех_Движение!$D$2:$D$5111,$C2369,Тех_Движение!$B$2:$B$5111,"&lt;="&amp;K$3)-$F2369)))</f>
        <v>#VALUE!</v>
      </c>
      <c r="L2369" s="21" t="e">
        <f>IF(OR($B2369="",L$3&lt;$D2369+Настройки!$B$7),0,MAX(0,$E2369-MAX(0,SUMIFS(Тех_Движение!$G$2:$G$5111,Тех_Движение!$D$2:$D$5111,$C2369,Тех_Движение!$B$2:$B$5111,"&lt;="&amp;L$3)-$F2369)))</f>
        <v>#VALUE!</v>
      </c>
      <c r="M2369" s="21" t="e">
        <f>IF(OR($B2369="",M$3&lt;$D2369+Настройки!$B$7),0,MAX(0,$E2369-MAX(0,SUMIFS(Тех_Движение!$G$2:$G$5111,Тех_Движение!$D$2:$D$5111,$C2369,Тех_Движение!$B$2:$B$5111,"&lt;="&amp;M$3)-$F2369)))</f>
        <v>#VALUE!</v>
      </c>
      <c r="N2369" s="21" t="e">
        <f>IF(OR($B2369="",N$3&lt;$D2369+Настройки!$B$7),0,MAX(0,$E2369-MAX(0,SUMIFS(Тех_Движение!$G$2:$G$5111,Тех_Движение!$D$2:$D$5111,$C2369,Тех_Движение!$B$2:$B$5111,"&lt;="&amp;N$3)-$F2369)))</f>
        <v>#VALUE!</v>
      </c>
      <c r="O2369" s="21" t="e">
        <f>IF(OR($B2369="",O$3&lt;$D2369+Настройки!$B$7),0,MAX(0,$E2369-MAX(0,SUMIFS(Тех_Движение!$G$2:$G$5111,Тех_Движение!$D$2:$D$5111,$C2369,Тех_Движение!$B$2:$B$5111,"&lt;="&amp;O$3)-$F2369)))</f>
        <v>#VALUE!</v>
      </c>
      <c r="P2369" s="21" t="e">
        <f>IF(OR($B2369="",P$3&lt;$D2369+Настройки!$B$7),0,MAX(0,$E2369-MAX(0,SUMIFS(Тех_Движение!$G$2:$G$5111,Тех_Движение!$D$2:$D$5111,$C2369,Тех_Движение!$B$2:$B$5111,"&lt;="&amp;P$3)-$F2369)))</f>
        <v>#VALUE!</v>
      </c>
      <c r="Q2369" s="21" t="e">
        <f>IF(OR($B2369="",Q$3&lt;$D2369+Настройки!$B$7),0,MAX(0,$E2369-MAX(0,SUMIFS(Тех_Движение!$G$2:$G$5111,Тех_Движение!$D$2:$D$5111,$C2369,Тех_Движение!$B$2:$B$5111,"&lt;="&amp;Q$3)-$F2369)))</f>
        <v>#VALUE!</v>
      </c>
      <c r="R2369" s="21" t="str">
        <f t="shared" si="109"/>
        <v/>
      </c>
      <c r="S2369" s="23" t="str">
        <f>IF($B2369="","",VLOOKUP($C2369,Настройки!$A$11:$L$17,9,FALSE))</f>
        <v/>
      </c>
      <c r="T2369" s="23" t="str">
        <f t="shared" si="110"/>
        <v/>
      </c>
    </row>
    <row r="2370" spans="1:20" x14ac:dyDescent="0.3">
      <c r="A2370" s="20">
        <f>Тех_Движение!$A$2367</f>
        <v>2366</v>
      </c>
      <c r="B2370" s="20" t="str">
        <f>IF(Тех_Движение!$F$2367&gt;0,Тех_Движение!$I$2367,"")</f>
        <v/>
      </c>
      <c r="C2370" s="20" t="str">
        <f>IF($B2370="","",Тех_Движение!$D$2367)</f>
        <v/>
      </c>
      <c r="D2370" s="9" t="str">
        <f>IF($B2370="","",Тех_Движение!$B$2367)</f>
        <v/>
      </c>
      <c r="E2370" s="21" t="str">
        <f>IF($B2370="","",Тех_Движение!$F$2367)</f>
        <v/>
      </c>
      <c r="F2370" s="21" t="str">
        <f>IF($B2370="","",SUMIFS($E$5:$E2369,$C$5:$C2369,$C2370))</f>
        <v/>
      </c>
      <c r="G2370" s="21" t="str">
        <f>IF($B2370="","",MAX(0,$E2370-MAX(0,SUMIFS(Тех_Движение!$G$2:$G$5111,Тех_Движение!$D$2:$D$5111,$C2370,Тех_Движение!$B$2:$B$5111,"&lt;="&amp;Настройки!$B$5-1)-$F2370)))</f>
        <v/>
      </c>
      <c r="H2370" s="21" t="str">
        <f>IF($B2370="","",IF(AND($D2370&gt;=Настройки!$B$5,$D2370&lt;=Настройки!$B$6),$E2370,0))</f>
        <v/>
      </c>
      <c r="I2370" s="21" t="str">
        <f t="shared" si="108"/>
        <v/>
      </c>
      <c r="J2370" s="21" t="str">
        <f>IF($B2370="","",MAX(0,$E2370-MAX(0,SUMIFS(Тех_Движение!$G$2:$G$5111,Тех_Движение!$D$2:$D$5111,$C2370,Тех_Движение!$B$2:$B$5111,"&lt;="&amp;Настройки!$B$6)-$F2370)))</f>
        <v/>
      </c>
      <c r="K2370" s="21" t="e">
        <f>IF(OR($B2370="",K$3&lt;$D2370+Настройки!$B$7),0,MAX(0,$E2370-MAX(0,SUMIFS(Тех_Движение!$G$2:$G$5111,Тех_Движение!$D$2:$D$5111,$C2370,Тех_Движение!$B$2:$B$5111,"&lt;="&amp;K$3)-$F2370)))</f>
        <v>#VALUE!</v>
      </c>
      <c r="L2370" s="21" t="e">
        <f>IF(OR($B2370="",L$3&lt;$D2370+Настройки!$B$7),0,MAX(0,$E2370-MAX(0,SUMIFS(Тех_Движение!$G$2:$G$5111,Тех_Движение!$D$2:$D$5111,$C2370,Тех_Движение!$B$2:$B$5111,"&lt;="&amp;L$3)-$F2370)))</f>
        <v>#VALUE!</v>
      </c>
      <c r="M2370" s="21" t="e">
        <f>IF(OR($B2370="",M$3&lt;$D2370+Настройки!$B$7),0,MAX(0,$E2370-MAX(0,SUMIFS(Тех_Движение!$G$2:$G$5111,Тех_Движение!$D$2:$D$5111,$C2370,Тех_Движение!$B$2:$B$5111,"&lt;="&amp;M$3)-$F2370)))</f>
        <v>#VALUE!</v>
      </c>
      <c r="N2370" s="21" t="e">
        <f>IF(OR($B2370="",N$3&lt;$D2370+Настройки!$B$7),0,MAX(0,$E2370-MAX(0,SUMIFS(Тех_Движение!$G$2:$G$5111,Тех_Движение!$D$2:$D$5111,$C2370,Тех_Движение!$B$2:$B$5111,"&lt;="&amp;N$3)-$F2370)))</f>
        <v>#VALUE!</v>
      </c>
      <c r="O2370" s="21" t="e">
        <f>IF(OR($B2370="",O$3&lt;$D2370+Настройки!$B$7),0,MAX(0,$E2370-MAX(0,SUMIFS(Тех_Движение!$G$2:$G$5111,Тех_Движение!$D$2:$D$5111,$C2370,Тех_Движение!$B$2:$B$5111,"&lt;="&amp;O$3)-$F2370)))</f>
        <v>#VALUE!</v>
      </c>
      <c r="P2370" s="21" t="e">
        <f>IF(OR($B2370="",P$3&lt;$D2370+Настройки!$B$7),0,MAX(0,$E2370-MAX(0,SUMIFS(Тех_Движение!$G$2:$G$5111,Тех_Движение!$D$2:$D$5111,$C2370,Тех_Движение!$B$2:$B$5111,"&lt;="&amp;P$3)-$F2370)))</f>
        <v>#VALUE!</v>
      </c>
      <c r="Q2370" s="21" t="e">
        <f>IF(OR($B2370="",Q$3&lt;$D2370+Настройки!$B$7),0,MAX(0,$E2370-MAX(0,SUMIFS(Тех_Движение!$G$2:$G$5111,Тех_Движение!$D$2:$D$5111,$C2370,Тех_Движение!$B$2:$B$5111,"&lt;="&amp;Q$3)-$F2370)))</f>
        <v>#VALUE!</v>
      </c>
      <c r="R2370" s="21" t="str">
        <f t="shared" si="109"/>
        <v/>
      </c>
      <c r="S2370" s="23" t="str">
        <f>IF($B2370="","",VLOOKUP($C2370,Настройки!$A$11:$L$17,9,FALSE))</f>
        <v/>
      </c>
      <c r="T2370" s="23" t="str">
        <f t="shared" si="110"/>
        <v/>
      </c>
    </row>
    <row r="2371" spans="1:20" x14ac:dyDescent="0.3">
      <c r="A2371" s="20">
        <f>Тех_Движение!$A$2368</f>
        <v>2367</v>
      </c>
      <c r="B2371" s="20" t="str">
        <f>IF(Тех_Движение!$F$2368&gt;0,Тех_Движение!$I$2368,"")</f>
        <v/>
      </c>
      <c r="C2371" s="20" t="str">
        <f>IF($B2371="","",Тех_Движение!$D$2368)</f>
        <v/>
      </c>
      <c r="D2371" s="9" t="str">
        <f>IF($B2371="","",Тех_Движение!$B$2368)</f>
        <v/>
      </c>
      <c r="E2371" s="21" t="str">
        <f>IF($B2371="","",Тех_Движение!$F$2368)</f>
        <v/>
      </c>
      <c r="F2371" s="21" t="str">
        <f>IF($B2371="","",SUMIFS($E$5:$E2370,$C$5:$C2370,$C2371))</f>
        <v/>
      </c>
      <c r="G2371" s="21" t="str">
        <f>IF($B2371="","",MAX(0,$E2371-MAX(0,SUMIFS(Тех_Движение!$G$2:$G$5111,Тех_Движение!$D$2:$D$5111,$C2371,Тех_Движение!$B$2:$B$5111,"&lt;="&amp;Настройки!$B$5-1)-$F2371)))</f>
        <v/>
      </c>
      <c r="H2371" s="21" t="str">
        <f>IF($B2371="","",IF(AND($D2371&gt;=Настройки!$B$5,$D2371&lt;=Настройки!$B$6),$E2371,0))</f>
        <v/>
      </c>
      <c r="I2371" s="21" t="str">
        <f t="shared" si="108"/>
        <v/>
      </c>
      <c r="J2371" s="21" t="str">
        <f>IF($B2371="","",MAX(0,$E2371-MAX(0,SUMIFS(Тех_Движение!$G$2:$G$5111,Тех_Движение!$D$2:$D$5111,$C2371,Тех_Движение!$B$2:$B$5111,"&lt;="&amp;Настройки!$B$6)-$F2371)))</f>
        <v/>
      </c>
      <c r="K2371" s="21" t="e">
        <f>IF(OR($B2371="",K$3&lt;$D2371+Настройки!$B$7),0,MAX(0,$E2371-MAX(0,SUMIFS(Тех_Движение!$G$2:$G$5111,Тех_Движение!$D$2:$D$5111,$C2371,Тех_Движение!$B$2:$B$5111,"&lt;="&amp;K$3)-$F2371)))</f>
        <v>#VALUE!</v>
      </c>
      <c r="L2371" s="21" t="e">
        <f>IF(OR($B2371="",L$3&lt;$D2371+Настройки!$B$7),0,MAX(0,$E2371-MAX(0,SUMIFS(Тех_Движение!$G$2:$G$5111,Тех_Движение!$D$2:$D$5111,$C2371,Тех_Движение!$B$2:$B$5111,"&lt;="&amp;L$3)-$F2371)))</f>
        <v>#VALUE!</v>
      </c>
      <c r="M2371" s="21" t="e">
        <f>IF(OR($B2371="",M$3&lt;$D2371+Настройки!$B$7),0,MAX(0,$E2371-MAX(0,SUMIFS(Тех_Движение!$G$2:$G$5111,Тех_Движение!$D$2:$D$5111,$C2371,Тех_Движение!$B$2:$B$5111,"&lt;="&amp;M$3)-$F2371)))</f>
        <v>#VALUE!</v>
      </c>
      <c r="N2371" s="21" t="e">
        <f>IF(OR($B2371="",N$3&lt;$D2371+Настройки!$B$7),0,MAX(0,$E2371-MAX(0,SUMIFS(Тех_Движение!$G$2:$G$5111,Тех_Движение!$D$2:$D$5111,$C2371,Тех_Движение!$B$2:$B$5111,"&lt;="&amp;N$3)-$F2371)))</f>
        <v>#VALUE!</v>
      </c>
      <c r="O2371" s="21" t="e">
        <f>IF(OR($B2371="",O$3&lt;$D2371+Настройки!$B$7),0,MAX(0,$E2371-MAX(0,SUMIFS(Тех_Движение!$G$2:$G$5111,Тех_Движение!$D$2:$D$5111,$C2371,Тех_Движение!$B$2:$B$5111,"&lt;="&amp;O$3)-$F2371)))</f>
        <v>#VALUE!</v>
      </c>
      <c r="P2371" s="21" t="e">
        <f>IF(OR($B2371="",P$3&lt;$D2371+Настройки!$B$7),0,MAX(0,$E2371-MAX(0,SUMIFS(Тех_Движение!$G$2:$G$5111,Тех_Движение!$D$2:$D$5111,$C2371,Тех_Движение!$B$2:$B$5111,"&lt;="&amp;P$3)-$F2371)))</f>
        <v>#VALUE!</v>
      </c>
      <c r="Q2371" s="21" t="e">
        <f>IF(OR($B2371="",Q$3&lt;$D2371+Настройки!$B$7),0,MAX(0,$E2371-MAX(0,SUMIFS(Тех_Движение!$G$2:$G$5111,Тех_Движение!$D$2:$D$5111,$C2371,Тех_Движение!$B$2:$B$5111,"&lt;="&amp;Q$3)-$F2371)))</f>
        <v>#VALUE!</v>
      </c>
      <c r="R2371" s="21" t="str">
        <f t="shared" si="109"/>
        <v/>
      </c>
      <c r="S2371" s="23" t="str">
        <f>IF($B2371="","",VLOOKUP($C2371,Настройки!$A$11:$L$17,9,FALSE))</f>
        <v/>
      </c>
      <c r="T2371" s="23" t="str">
        <f t="shared" si="110"/>
        <v/>
      </c>
    </row>
    <row r="2372" spans="1:20" x14ac:dyDescent="0.3">
      <c r="A2372" s="20">
        <f>Тех_Движение!$A$2369</f>
        <v>2368</v>
      </c>
      <c r="B2372" s="20" t="str">
        <f>IF(Тех_Движение!$F$2369&gt;0,Тех_Движение!$I$2369,"")</f>
        <v/>
      </c>
      <c r="C2372" s="20" t="str">
        <f>IF($B2372="","",Тех_Движение!$D$2369)</f>
        <v/>
      </c>
      <c r="D2372" s="9" t="str">
        <f>IF($B2372="","",Тех_Движение!$B$2369)</f>
        <v/>
      </c>
      <c r="E2372" s="21" t="str">
        <f>IF($B2372="","",Тех_Движение!$F$2369)</f>
        <v/>
      </c>
      <c r="F2372" s="21" t="str">
        <f>IF($B2372="","",SUMIFS($E$5:$E2371,$C$5:$C2371,$C2372))</f>
        <v/>
      </c>
      <c r="G2372" s="21" t="str">
        <f>IF($B2372="","",MAX(0,$E2372-MAX(0,SUMIFS(Тех_Движение!$G$2:$G$5111,Тех_Движение!$D$2:$D$5111,$C2372,Тех_Движение!$B$2:$B$5111,"&lt;="&amp;Настройки!$B$5-1)-$F2372)))</f>
        <v/>
      </c>
      <c r="H2372" s="21" t="str">
        <f>IF($B2372="","",IF(AND($D2372&gt;=Настройки!$B$5,$D2372&lt;=Настройки!$B$6),$E2372,0))</f>
        <v/>
      </c>
      <c r="I2372" s="21" t="str">
        <f t="shared" si="108"/>
        <v/>
      </c>
      <c r="J2372" s="21" t="str">
        <f>IF($B2372="","",MAX(0,$E2372-MAX(0,SUMIFS(Тех_Движение!$G$2:$G$5111,Тех_Движение!$D$2:$D$5111,$C2372,Тех_Движение!$B$2:$B$5111,"&lt;="&amp;Настройки!$B$6)-$F2372)))</f>
        <v/>
      </c>
      <c r="K2372" s="21" t="e">
        <f>IF(OR($B2372="",K$3&lt;$D2372+Настройки!$B$7),0,MAX(0,$E2372-MAX(0,SUMIFS(Тех_Движение!$G$2:$G$5111,Тех_Движение!$D$2:$D$5111,$C2372,Тех_Движение!$B$2:$B$5111,"&lt;="&amp;K$3)-$F2372)))</f>
        <v>#VALUE!</v>
      </c>
      <c r="L2372" s="21" t="e">
        <f>IF(OR($B2372="",L$3&lt;$D2372+Настройки!$B$7),0,MAX(0,$E2372-MAX(0,SUMIFS(Тех_Движение!$G$2:$G$5111,Тех_Движение!$D$2:$D$5111,$C2372,Тех_Движение!$B$2:$B$5111,"&lt;="&amp;L$3)-$F2372)))</f>
        <v>#VALUE!</v>
      </c>
      <c r="M2372" s="21" t="e">
        <f>IF(OR($B2372="",M$3&lt;$D2372+Настройки!$B$7),0,MAX(0,$E2372-MAX(0,SUMIFS(Тех_Движение!$G$2:$G$5111,Тех_Движение!$D$2:$D$5111,$C2372,Тех_Движение!$B$2:$B$5111,"&lt;="&amp;M$3)-$F2372)))</f>
        <v>#VALUE!</v>
      </c>
      <c r="N2372" s="21" t="e">
        <f>IF(OR($B2372="",N$3&lt;$D2372+Настройки!$B$7),0,MAX(0,$E2372-MAX(0,SUMIFS(Тех_Движение!$G$2:$G$5111,Тех_Движение!$D$2:$D$5111,$C2372,Тех_Движение!$B$2:$B$5111,"&lt;="&amp;N$3)-$F2372)))</f>
        <v>#VALUE!</v>
      </c>
      <c r="O2372" s="21" t="e">
        <f>IF(OR($B2372="",O$3&lt;$D2372+Настройки!$B$7),0,MAX(0,$E2372-MAX(0,SUMIFS(Тех_Движение!$G$2:$G$5111,Тех_Движение!$D$2:$D$5111,$C2372,Тех_Движение!$B$2:$B$5111,"&lt;="&amp;O$3)-$F2372)))</f>
        <v>#VALUE!</v>
      </c>
      <c r="P2372" s="21" t="e">
        <f>IF(OR($B2372="",P$3&lt;$D2372+Настройки!$B$7),0,MAX(0,$E2372-MAX(0,SUMIFS(Тех_Движение!$G$2:$G$5111,Тех_Движение!$D$2:$D$5111,$C2372,Тех_Движение!$B$2:$B$5111,"&lt;="&amp;P$3)-$F2372)))</f>
        <v>#VALUE!</v>
      </c>
      <c r="Q2372" s="21" t="e">
        <f>IF(OR($B2372="",Q$3&lt;$D2372+Настройки!$B$7),0,MAX(0,$E2372-MAX(0,SUMIFS(Тех_Движение!$G$2:$G$5111,Тех_Движение!$D$2:$D$5111,$C2372,Тех_Движение!$B$2:$B$5111,"&lt;="&amp;Q$3)-$F2372)))</f>
        <v>#VALUE!</v>
      </c>
      <c r="R2372" s="21" t="str">
        <f t="shared" si="109"/>
        <v/>
      </c>
      <c r="S2372" s="23" t="str">
        <f>IF($B2372="","",VLOOKUP($C2372,Настройки!$A$11:$L$17,9,FALSE))</f>
        <v/>
      </c>
      <c r="T2372" s="23" t="str">
        <f t="shared" si="110"/>
        <v/>
      </c>
    </row>
    <row r="2373" spans="1:20" x14ac:dyDescent="0.3">
      <c r="A2373" s="20">
        <f>Тех_Движение!$A$2370</f>
        <v>2369</v>
      </c>
      <c r="B2373" s="20" t="str">
        <f>IF(Тех_Движение!$F$2370&gt;0,Тех_Движение!$I$2370,"")</f>
        <v/>
      </c>
      <c r="C2373" s="20" t="str">
        <f>IF($B2373="","",Тех_Движение!$D$2370)</f>
        <v/>
      </c>
      <c r="D2373" s="9" t="str">
        <f>IF($B2373="","",Тех_Движение!$B$2370)</f>
        <v/>
      </c>
      <c r="E2373" s="21" t="str">
        <f>IF($B2373="","",Тех_Движение!$F$2370)</f>
        <v/>
      </c>
      <c r="F2373" s="21" t="str">
        <f>IF($B2373="","",SUMIFS($E$5:$E2372,$C$5:$C2372,$C2373))</f>
        <v/>
      </c>
      <c r="G2373" s="21" t="str">
        <f>IF($B2373="","",MAX(0,$E2373-MAX(0,SUMIFS(Тех_Движение!$G$2:$G$5111,Тех_Движение!$D$2:$D$5111,$C2373,Тех_Движение!$B$2:$B$5111,"&lt;="&amp;Настройки!$B$5-1)-$F2373)))</f>
        <v/>
      </c>
      <c r="H2373" s="21" t="str">
        <f>IF($B2373="","",IF(AND($D2373&gt;=Настройки!$B$5,$D2373&lt;=Настройки!$B$6),$E2373,0))</f>
        <v/>
      </c>
      <c r="I2373" s="21" t="str">
        <f t="shared" ref="I2373:I2436" si="111">IF($B2373="","",$G2373+$H2373-$J2373)</f>
        <v/>
      </c>
      <c r="J2373" s="21" t="str">
        <f>IF($B2373="","",MAX(0,$E2373-MAX(0,SUMIFS(Тех_Движение!$G$2:$G$5111,Тех_Движение!$D$2:$D$5111,$C2373,Тех_Движение!$B$2:$B$5111,"&lt;="&amp;Настройки!$B$6)-$F2373)))</f>
        <v/>
      </c>
      <c r="K2373" s="21" t="e">
        <f>IF(OR($B2373="",K$3&lt;$D2373+Настройки!$B$7),0,MAX(0,$E2373-MAX(0,SUMIFS(Тех_Движение!$G$2:$G$5111,Тех_Движение!$D$2:$D$5111,$C2373,Тех_Движение!$B$2:$B$5111,"&lt;="&amp;K$3)-$F2373)))</f>
        <v>#VALUE!</v>
      </c>
      <c r="L2373" s="21" t="e">
        <f>IF(OR($B2373="",L$3&lt;$D2373+Настройки!$B$7),0,MAX(0,$E2373-MAX(0,SUMIFS(Тех_Движение!$G$2:$G$5111,Тех_Движение!$D$2:$D$5111,$C2373,Тех_Движение!$B$2:$B$5111,"&lt;="&amp;L$3)-$F2373)))</f>
        <v>#VALUE!</v>
      </c>
      <c r="M2373" s="21" t="e">
        <f>IF(OR($B2373="",M$3&lt;$D2373+Настройки!$B$7),0,MAX(0,$E2373-MAX(0,SUMIFS(Тех_Движение!$G$2:$G$5111,Тех_Движение!$D$2:$D$5111,$C2373,Тех_Движение!$B$2:$B$5111,"&lt;="&amp;M$3)-$F2373)))</f>
        <v>#VALUE!</v>
      </c>
      <c r="N2373" s="21" t="e">
        <f>IF(OR($B2373="",N$3&lt;$D2373+Настройки!$B$7),0,MAX(0,$E2373-MAX(0,SUMIFS(Тех_Движение!$G$2:$G$5111,Тех_Движение!$D$2:$D$5111,$C2373,Тех_Движение!$B$2:$B$5111,"&lt;="&amp;N$3)-$F2373)))</f>
        <v>#VALUE!</v>
      </c>
      <c r="O2373" s="21" t="e">
        <f>IF(OR($B2373="",O$3&lt;$D2373+Настройки!$B$7),0,MAX(0,$E2373-MAX(0,SUMIFS(Тех_Движение!$G$2:$G$5111,Тех_Движение!$D$2:$D$5111,$C2373,Тех_Движение!$B$2:$B$5111,"&lt;="&amp;O$3)-$F2373)))</f>
        <v>#VALUE!</v>
      </c>
      <c r="P2373" s="21" t="e">
        <f>IF(OR($B2373="",P$3&lt;$D2373+Настройки!$B$7),0,MAX(0,$E2373-MAX(0,SUMIFS(Тех_Движение!$G$2:$G$5111,Тех_Движение!$D$2:$D$5111,$C2373,Тех_Движение!$B$2:$B$5111,"&lt;="&amp;P$3)-$F2373)))</f>
        <v>#VALUE!</v>
      </c>
      <c r="Q2373" s="21" t="e">
        <f>IF(OR($B2373="",Q$3&lt;$D2373+Настройки!$B$7),0,MAX(0,$E2373-MAX(0,SUMIFS(Тех_Движение!$G$2:$G$5111,Тех_Движение!$D$2:$D$5111,$C2373,Тех_Движение!$B$2:$B$5111,"&lt;="&amp;Q$3)-$F2373)))</f>
        <v>#VALUE!</v>
      </c>
      <c r="R2373" s="21" t="str">
        <f t="shared" ref="R2373:R2436" si="112">IF($B2373="","",SUM($K2373:$Q2373))</f>
        <v/>
      </c>
      <c r="S2373" s="23" t="str">
        <f>IF($B2373="","",VLOOKUP($C2373,Настройки!$A$11:$L$17,9,FALSE))</f>
        <v/>
      </c>
      <c r="T2373" s="23" t="str">
        <f t="shared" ref="T2373:T2436" si="113">IF($B2373="","",$R2373*$S2373)</f>
        <v/>
      </c>
    </row>
    <row r="2374" spans="1:20" x14ac:dyDescent="0.3">
      <c r="A2374" s="20">
        <f>Тех_Движение!$A$2371</f>
        <v>2370</v>
      </c>
      <c r="B2374" s="20" t="str">
        <f>IF(Тех_Движение!$F$2371&gt;0,Тех_Движение!$I$2371,"")</f>
        <v/>
      </c>
      <c r="C2374" s="20" t="str">
        <f>IF($B2374="","",Тех_Движение!$D$2371)</f>
        <v/>
      </c>
      <c r="D2374" s="9" t="str">
        <f>IF($B2374="","",Тех_Движение!$B$2371)</f>
        <v/>
      </c>
      <c r="E2374" s="21" t="str">
        <f>IF($B2374="","",Тех_Движение!$F$2371)</f>
        <v/>
      </c>
      <c r="F2374" s="21" t="str">
        <f>IF($B2374="","",SUMIFS($E$5:$E2373,$C$5:$C2373,$C2374))</f>
        <v/>
      </c>
      <c r="G2374" s="21" t="str">
        <f>IF($B2374="","",MAX(0,$E2374-MAX(0,SUMIFS(Тех_Движение!$G$2:$G$5111,Тех_Движение!$D$2:$D$5111,$C2374,Тех_Движение!$B$2:$B$5111,"&lt;="&amp;Настройки!$B$5-1)-$F2374)))</f>
        <v/>
      </c>
      <c r="H2374" s="21" t="str">
        <f>IF($B2374="","",IF(AND($D2374&gt;=Настройки!$B$5,$D2374&lt;=Настройки!$B$6),$E2374,0))</f>
        <v/>
      </c>
      <c r="I2374" s="21" t="str">
        <f t="shared" si="111"/>
        <v/>
      </c>
      <c r="J2374" s="21" t="str">
        <f>IF($B2374="","",MAX(0,$E2374-MAX(0,SUMIFS(Тех_Движение!$G$2:$G$5111,Тех_Движение!$D$2:$D$5111,$C2374,Тех_Движение!$B$2:$B$5111,"&lt;="&amp;Настройки!$B$6)-$F2374)))</f>
        <v/>
      </c>
      <c r="K2374" s="21" t="e">
        <f>IF(OR($B2374="",K$3&lt;$D2374+Настройки!$B$7),0,MAX(0,$E2374-MAX(0,SUMIFS(Тех_Движение!$G$2:$G$5111,Тех_Движение!$D$2:$D$5111,$C2374,Тех_Движение!$B$2:$B$5111,"&lt;="&amp;K$3)-$F2374)))</f>
        <v>#VALUE!</v>
      </c>
      <c r="L2374" s="21" t="e">
        <f>IF(OR($B2374="",L$3&lt;$D2374+Настройки!$B$7),0,MAX(0,$E2374-MAX(0,SUMIFS(Тех_Движение!$G$2:$G$5111,Тех_Движение!$D$2:$D$5111,$C2374,Тех_Движение!$B$2:$B$5111,"&lt;="&amp;L$3)-$F2374)))</f>
        <v>#VALUE!</v>
      </c>
      <c r="M2374" s="21" t="e">
        <f>IF(OR($B2374="",M$3&lt;$D2374+Настройки!$B$7),0,MAX(0,$E2374-MAX(0,SUMIFS(Тех_Движение!$G$2:$G$5111,Тех_Движение!$D$2:$D$5111,$C2374,Тех_Движение!$B$2:$B$5111,"&lt;="&amp;M$3)-$F2374)))</f>
        <v>#VALUE!</v>
      </c>
      <c r="N2374" s="21" t="e">
        <f>IF(OR($B2374="",N$3&lt;$D2374+Настройки!$B$7),0,MAX(0,$E2374-MAX(0,SUMIFS(Тех_Движение!$G$2:$G$5111,Тех_Движение!$D$2:$D$5111,$C2374,Тех_Движение!$B$2:$B$5111,"&lt;="&amp;N$3)-$F2374)))</f>
        <v>#VALUE!</v>
      </c>
      <c r="O2374" s="21" t="e">
        <f>IF(OR($B2374="",O$3&lt;$D2374+Настройки!$B$7),0,MAX(0,$E2374-MAX(0,SUMIFS(Тех_Движение!$G$2:$G$5111,Тех_Движение!$D$2:$D$5111,$C2374,Тех_Движение!$B$2:$B$5111,"&lt;="&amp;O$3)-$F2374)))</f>
        <v>#VALUE!</v>
      </c>
      <c r="P2374" s="21" t="e">
        <f>IF(OR($B2374="",P$3&lt;$D2374+Настройки!$B$7),0,MAX(0,$E2374-MAX(0,SUMIFS(Тех_Движение!$G$2:$G$5111,Тех_Движение!$D$2:$D$5111,$C2374,Тех_Движение!$B$2:$B$5111,"&lt;="&amp;P$3)-$F2374)))</f>
        <v>#VALUE!</v>
      </c>
      <c r="Q2374" s="21" t="e">
        <f>IF(OR($B2374="",Q$3&lt;$D2374+Настройки!$B$7),0,MAX(0,$E2374-MAX(0,SUMIFS(Тех_Движение!$G$2:$G$5111,Тех_Движение!$D$2:$D$5111,$C2374,Тех_Движение!$B$2:$B$5111,"&lt;="&amp;Q$3)-$F2374)))</f>
        <v>#VALUE!</v>
      </c>
      <c r="R2374" s="21" t="str">
        <f t="shared" si="112"/>
        <v/>
      </c>
      <c r="S2374" s="23" t="str">
        <f>IF($B2374="","",VLOOKUP($C2374,Настройки!$A$11:$L$17,9,FALSE))</f>
        <v/>
      </c>
      <c r="T2374" s="23" t="str">
        <f t="shared" si="113"/>
        <v/>
      </c>
    </row>
    <row r="2375" spans="1:20" x14ac:dyDescent="0.3">
      <c r="A2375" s="20">
        <f>Тех_Движение!$A$2372</f>
        <v>2371</v>
      </c>
      <c r="B2375" s="20" t="str">
        <f>IF(Тех_Движение!$F$2372&gt;0,Тех_Движение!$I$2372,"")</f>
        <v/>
      </c>
      <c r="C2375" s="20" t="str">
        <f>IF($B2375="","",Тех_Движение!$D$2372)</f>
        <v/>
      </c>
      <c r="D2375" s="9" t="str">
        <f>IF($B2375="","",Тех_Движение!$B$2372)</f>
        <v/>
      </c>
      <c r="E2375" s="21" t="str">
        <f>IF($B2375="","",Тех_Движение!$F$2372)</f>
        <v/>
      </c>
      <c r="F2375" s="21" t="str">
        <f>IF($B2375="","",SUMIFS($E$5:$E2374,$C$5:$C2374,$C2375))</f>
        <v/>
      </c>
      <c r="G2375" s="21" t="str">
        <f>IF($B2375="","",MAX(0,$E2375-MAX(0,SUMIFS(Тех_Движение!$G$2:$G$5111,Тех_Движение!$D$2:$D$5111,$C2375,Тех_Движение!$B$2:$B$5111,"&lt;="&amp;Настройки!$B$5-1)-$F2375)))</f>
        <v/>
      </c>
      <c r="H2375" s="21" t="str">
        <f>IF($B2375="","",IF(AND($D2375&gt;=Настройки!$B$5,$D2375&lt;=Настройки!$B$6),$E2375,0))</f>
        <v/>
      </c>
      <c r="I2375" s="21" t="str">
        <f t="shared" si="111"/>
        <v/>
      </c>
      <c r="J2375" s="21" t="str">
        <f>IF($B2375="","",MAX(0,$E2375-MAX(0,SUMIFS(Тех_Движение!$G$2:$G$5111,Тех_Движение!$D$2:$D$5111,$C2375,Тех_Движение!$B$2:$B$5111,"&lt;="&amp;Настройки!$B$6)-$F2375)))</f>
        <v/>
      </c>
      <c r="K2375" s="21" t="e">
        <f>IF(OR($B2375="",K$3&lt;$D2375+Настройки!$B$7),0,MAX(0,$E2375-MAX(0,SUMIFS(Тех_Движение!$G$2:$G$5111,Тех_Движение!$D$2:$D$5111,$C2375,Тех_Движение!$B$2:$B$5111,"&lt;="&amp;K$3)-$F2375)))</f>
        <v>#VALUE!</v>
      </c>
      <c r="L2375" s="21" t="e">
        <f>IF(OR($B2375="",L$3&lt;$D2375+Настройки!$B$7),0,MAX(0,$E2375-MAX(0,SUMIFS(Тех_Движение!$G$2:$G$5111,Тех_Движение!$D$2:$D$5111,$C2375,Тех_Движение!$B$2:$B$5111,"&lt;="&amp;L$3)-$F2375)))</f>
        <v>#VALUE!</v>
      </c>
      <c r="M2375" s="21" t="e">
        <f>IF(OR($B2375="",M$3&lt;$D2375+Настройки!$B$7),0,MAX(0,$E2375-MAX(0,SUMIFS(Тех_Движение!$G$2:$G$5111,Тех_Движение!$D$2:$D$5111,$C2375,Тех_Движение!$B$2:$B$5111,"&lt;="&amp;M$3)-$F2375)))</f>
        <v>#VALUE!</v>
      </c>
      <c r="N2375" s="21" t="e">
        <f>IF(OR($B2375="",N$3&lt;$D2375+Настройки!$B$7),0,MAX(0,$E2375-MAX(0,SUMIFS(Тех_Движение!$G$2:$G$5111,Тех_Движение!$D$2:$D$5111,$C2375,Тех_Движение!$B$2:$B$5111,"&lt;="&amp;N$3)-$F2375)))</f>
        <v>#VALUE!</v>
      </c>
      <c r="O2375" s="21" t="e">
        <f>IF(OR($B2375="",O$3&lt;$D2375+Настройки!$B$7),0,MAX(0,$E2375-MAX(0,SUMIFS(Тех_Движение!$G$2:$G$5111,Тех_Движение!$D$2:$D$5111,$C2375,Тех_Движение!$B$2:$B$5111,"&lt;="&amp;O$3)-$F2375)))</f>
        <v>#VALUE!</v>
      </c>
      <c r="P2375" s="21" t="e">
        <f>IF(OR($B2375="",P$3&lt;$D2375+Настройки!$B$7),0,MAX(0,$E2375-MAX(0,SUMIFS(Тех_Движение!$G$2:$G$5111,Тех_Движение!$D$2:$D$5111,$C2375,Тех_Движение!$B$2:$B$5111,"&lt;="&amp;P$3)-$F2375)))</f>
        <v>#VALUE!</v>
      </c>
      <c r="Q2375" s="21" t="e">
        <f>IF(OR($B2375="",Q$3&lt;$D2375+Настройки!$B$7),0,MAX(0,$E2375-MAX(0,SUMIFS(Тех_Движение!$G$2:$G$5111,Тех_Движение!$D$2:$D$5111,$C2375,Тех_Движение!$B$2:$B$5111,"&lt;="&amp;Q$3)-$F2375)))</f>
        <v>#VALUE!</v>
      </c>
      <c r="R2375" s="21" t="str">
        <f t="shared" si="112"/>
        <v/>
      </c>
      <c r="S2375" s="23" t="str">
        <f>IF($B2375="","",VLOOKUP($C2375,Настройки!$A$11:$L$17,9,FALSE))</f>
        <v/>
      </c>
      <c r="T2375" s="23" t="str">
        <f t="shared" si="113"/>
        <v/>
      </c>
    </row>
    <row r="2376" spans="1:20" x14ac:dyDescent="0.3">
      <c r="A2376" s="20">
        <f>Тех_Движение!$A$2373</f>
        <v>2372</v>
      </c>
      <c r="B2376" s="20" t="str">
        <f>IF(Тех_Движение!$F$2373&gt;0,Тех_Движение!$I$2373,"")</f>
        <v/>
      </c>
      <c r="C2376" s="20" t="str">
        <f>IF($B2376="","",Тех_Движение!$D$2373)</f>
        <v/>
      </c>
      <c r="D2376" s="9" t="str">
        <f>IF($B2376="","",Тех_Движение!$B$2373)</f>
        <v/>
      </c>
      <c r="E2376" s="21" t="str">
        <f>IF($B2376="","",Тех_Движение!$F$2373)</f>
        <v/>
      </c>
      <c r="F2376" s="21" t="str">
        <f>IF($B2376="","",SUMIFS($E$5:$E2375,$C$5:$C2375,$C2376))</f>
        <v/>
      </c>
      <c r="G2376" s="21" t="str">
        <f>IF($B2376="","",MAX(0,$E2376-MAX(0,SUMIFS(Тех_Движение!$G$2:$G$5111,Тех_Движение!$D$2:$D$5111,$C2376,Тех_Движение!$B$2:$B$5111,"&lt;="&amp;Настройки!$B$5-1)-$F2376)))</f>
        <v/>
      </c>
      <c r="H2376" s="21" t="str">
        <f>IF($B2376="","",IF(AND($D2376&gt;=Настройки!$B$5,$D2376&lt;=Настройки!$B$6),$E2376,0))</f>
        <v/>
      </c>
      <c r="I2376" s="21" t="str">
        <f t="shared" si="111"/>
        <v/>
      </c>
      <c r="J2376" s="21" t="str">
        <f>IF($B2376="","",MAX(0,$E2376-MAX(0,SUMIFS(Тех_Движение!$G$2:$G$5111,Тех_Движение!$D$2:$D$5111,$C2376,Тех_Движение!$B$2:$B$5111,"&lt;="&amp;Настройки!$B$6)-$F2376)))</f>
        <v/>
      </c>
      <c r="K2376" s="21" t="e">
        <f>IF(OR($B2376="",K$3&lt;$D2376+Настройки!$B$7),0,MAX(0,$E2376-MAX(0,SUMIFS(Тех_Движение!$G$2:$G$5111,Тех_Движение!$D$2:$D$5111,$C2376,Тех_Движение!$B$2:$B$5111,"&lt;="&amp;K$3)-$F2376)))</f>
        <v>#VALUE!</v>
      </c>
      <c r="L2376" s="21" t="e">
        <f>IF(OR($B2376="",L$3&lt;$D2376+Настройки!$B$7),0,MAX(0,$E2376-MAX(0,SUMIFS(Тех_Движение!$G$2:$G$5111,Тех_Движение!$D$2:$D$5111,$C2376,Тех_Движение!$B$2:$B$5111,"&lt;="&amp;L$3)-$F2376)))</f>
        <v>#VALUE!</v>
      </c>
      <c r="M2376" s="21" t="e">
        <f>IF(OR($B2376="",M$3&lt;$D2376+Настройки!$B$7),0,MAX(0,$E2376-MAX(0,SUMIFS(Тех_Движение!$G$2:$G$5111,Тех_Движение!$D$2:$D$5111,$C2376,Тех_Движение!$B$2:$B$5111,"&lt;="&amp;M$3)-$F2376)))</f>
        <v>#VALUE!</v>
      </c>
      <c r="N2376" s="21" t="e">
        <f>IF(OR($B2376="",N$3&lt;$D2376+Настройки!$B$7),0,MAX(0,$E2376-MAX(0,SUMIFS(Тех_Движение!$G$2:$G$5111,Тех_Движение!$D$2:$D$5111,$C2376,Тех_Движение!$B$2:$B$5111,"&lt;="&amp;N$3)-$F2376)))</f>
        <v>#VALUE!</v>
      </c>
      <c r="O2376" s="21" t="e">
        <f>IF(OR($B2376="",O$3&lt;$D2376+Настройки!$B$7),0,MAX(0,$E2376-MAX(0,SUMIFS(Тех_Движение!$G$2:$G$5111,Тех_Движение!$D$2:$D$5111,$C2376,Тех_Движение!$B$2:$B$5111,"&lt;="&amp;O$3)-$F2376)))</f>
        <v>#VALUE!</v>
      </c>
      <c r="P2376" s="21" t="e">
        <f>IF(OR($B2376="",P$3&lt;$D2376+Настройки!$B$7),0,MAX(0,$E2376-MAX(0,SUMIFS(Тех_Движение!$G$2:$G$5111,Тех_Движение!$D$2:$D$5111,$C2376,Тех_Движение!$B$2:$B$5111,"&lt;="&amp;P$3)-$F2376)))</f>
        <v>#VALUE!</v>
      </c>
      <c r="Q2376" s="21" t="e">
        <f>IF(OR($B2376="",Q$3&lt;$D2376+Настройки!$B$7),0,MAX(0,$E2376-MAX(0,SUMIFS(Тех_Движение!$G$2:$G$5111,Тех_Движение!$D$2:$D$5111,$C2376,Тех_Движение!$B$2:$B$5111,"&lt;="&amp;Q$3)-$F2376)))</f>
        <v>#VALUE!</v>
      </c>
      <c r="R2376" s="21" t="str">
        <f t="shared" si="112"/>
        <v/>
      </c>
      <c r="S2376" s="23" t="str">
        <f>IF($B2376="","",VLOOKUP($C2376,Настройки!$A$11:$L$17,9,FALSE))</f>
        <v/>
      </c>
      <c r="T2376" s="23" t="str">
        <f t="shared" si="113"/>
        <v/>
      </c>
    </row>
    <row r="2377" spans="1:20" x14ac:dyDescent="0.3">
      <c r="A2377" s="20">
        <f>Тех_Движение!$A$2374</f>
        <v>2373</v>
      </c>
      <c r="B2377" s="20" t="str">
        <f>IF(Тех_Движение!$F$2374&gt;0,Тех_Движение!$I$2374,"")</f>
        <v/>
      </c>
      <c r="C2377" s="20" t="str">
        <f>IF($B2377="","",Тех_Движение!$D$2374)</f>
        <v/>
      </c>
      <c r="D2377" s="9" t="str">
        <f>IF($B2377="","",Тех_Движение!$B$2374)</f>
        <v/>
      </c>
      <c r="E2377" s="21" t="str">
        <f>IF($B2377="","",Тех_Движение!$F$2374)</f>
        <v/>
      </c>
      <c r="F2377" s="21" t="str">
        <f>IF($B2377="","",SUMIFS($E$5:$E2376,$C$5:$C2376,$C2377))</f>
        <v/>
      </c>
      <c r="G2377" s="21" t="str">
        <f>IF($B2377="","",MAX(0,$E2377-MAX(0,SUMIFS(Тех_Движение!$G$2:$G$5111,Тех_Движение!$D$2:$D$5111,$C2377,Тех_Движение!$B$2:$B$5111,"&lt;="&amp;Настройки!$B$5-1)-$F2377)))</f>
        <v/>
      </c>
      <c r="H2377" s="21" t="str">
        <f>IF($B2377="","",IF(AND($D2377&gt;=Настройки!$B$5,$D2377&lt;=Настройки!$B$6),$E2377,0))</f>
        <v/>
      </c>
      <c r="I2377" s="21" t="str">
        <f t="shared" si="111"/>
        <v/>
      </c>
      <c r="J2377" s="21" t="str">
        <f>IF($B2377="","",MAX(0,$E2377-MAX(0,SUMIFS(Тех_Движение!$G$2:$G$5111,Тех_Движение!$D$2:$D$5111,$C2377,Тех_Движение!$B$2:$B$5111,"&lt;="&amp;Настройки!$B$6)-$F2377)))</f>
        <v/>
      </c>
      <c r="K2377" s="21" t="e">
        <f>IF(OR($B2377="",K$3&lt;$D2377+Настройки!$B$7),0,MAX(0,$E2377-MAX(0,SUMIFS(Тех_Движение!$G$2:$G$5111,Тех_Движение!$D$2:$D$5111,$C2377,Тех_Движение!$B$2:$B$5111,"&lt;="&amp;K$3)-$F2377)))</f>
        <v>#VALUE!</v>
      </c>
      <c r="L2377" s="21" t="e">
        <f>IF(OR($B2377="",L$3&lt;$D2377+Настройки!$B$7),0,MAX(0,$E2377-MAX(0,SUMIFS(Тех_Движение!$G$2:$G$5111,Тех_Движение!$D$2:$D$5111,$C2377,Тех_Движение!$B$2:$B$5111,"&lt;="&amp;L$3)-$F2377)))</f>
        <v>#VALUE!</v>
      </c>
      <c r="M2377" s="21" t="e">
        <f>IF(OR($B2377="",M$3&lt;$D2377+Настройки!$B$7),0,MAX(0,$E2377-MAX(0,SUMIFS(Тех_Движение!$G$2:$G$5111,Тех_Движение!$D$2:$D$5111,$C2377,Тех_Движение!$B$2:$B$5111,"&lt;="&amp;M$3)-$F2377)))</f>
        <v>#VALUE!</v>
      </c>
      <c r="N2377" s="21" t="e">
        <f>IF(OR($B2377="",N$3&lt;$D2377+Настройки!$B$7),0,MAX(0,$E2377-MAX(0,SUMIFS(Тех_Движение!$G$2:$G$5111,Тех_Движение!$D$2:$D$5111,$C2377,Тех_Движение!$B$2:$B$5111,"&lt;="&amp;N$3)-$F2377)))</f>
        <v>#VALUE!</v>
      </c>
      <c r="O2377" s="21" t="e">
        <f>IF(OR($B2377="",O$3&lt;$D2377+Настройки!$B$7),0,MAX(0,$E2377-MAX(0,SUMIFS(Тех_Движение!$G$2:$G$5111,Тех_Движение!$D$2:$D$5111,$C2377,Тех_Движение!$B$2:$B$5111,"&lt;="&amp;O$3)-$F2377)))</f>
        <v>#VALUE!</v>
      </c>
      <c r="P2377" s="21" t="e">
        <f>IF(OR($B2377="",P$3&lt;$D2377+Настройки!$B$7),0,MAX(0,$E2377-MAX(0,SUMIFS(Тех_Движение!$G$2:$G$5111,Тех_Движение!$D$2:$D$5111,$C2377,Тех_Движение!$B$2:$B$5111,"&lt;="&amp;P$3)-$F2377)))</f>
        <v>#VALUE!</v>
      </c>
      <c r="Q2377" s="21" t="e">
        <f>IF(OR($B2377="",Q$3&lt;$D2377+Настройки!$B$7),0,MAX(0,$E2377-MAX(0,SUMIFS(Тех_Движение!$G$2:$G$5111,Тех_Движение!$D$2:$D$5111,$C2377,Тех_Движение!$B$2:$B$5111,"&lt;="&amp;Q$3)-$F2377)))</f>
        <v>#VALUE!</v>
      </c>
      <c r="R2377" s="21" t="str">
        <f t="shared" si="112"/>
        <v/>
      </c>
      <c r="S2377" s="23" t="str">
        <f>IF($B2377="","",VLOOKUP($C2377,Настройки!$A$11:$L$17,9,FALSE))</f>
        <v/>
      </c>
      <c r="T2377" s="23" t="str">
        <f t="shared" si="113"/>
        <v/>
      </c>
    </row>
    <row r="2378" spans="1:20" x14ac:dyDescent="0.3">
      <c r="A2378" s="20">
        <f>Тех_Движение!$A$2375</f>
        <v>2374</v>
      </c>
      <c r="B2378" s="20" t="str">
        <f>IF(Тех_Движение!$F$2375&gt;0,Тех_Движение!$I$2375,"")</f>
        <v/>
      </c>
      <c r="C2378" s="20" t="str">
        <f>IF($B2378="","",Тех_Движение!$D$2375)</f>
        <v/>
      </c>
      <c r="D2378" s="9" t="str">
        <f>IF($B2378="","",Тех_Движение!$B$2375)</f>
        <v/>
      </c>
      <c r="E2378" s="21" t="str">
        <f>IF($B2378="","",Тех_Движение!$F$2375)</f>
        <v/>
      </c>
      <c r="F2378" s="21" t="str">
        <f>IF($B2378="","",SUMIFS($E$5:$E2377,$C$5:$C2377,$C2378))</f>
        <v/>
      </c>
      <c r="G2378" s="21" t="str">
        <f>IF($B2378="","",MAX(0,$E2378-MAX(0,SUMIFS(Тех_Движение!$G$2:$G$5111,Тех_Движение!$D$2:$D$5111,$C2378,Тех_Движение!$B$2:$B$5111,"&lt;="&amp;Настройки!$B$5-1)-$F2378)))</f>
        <v/>
      </c>
      <c r="H2378" s="21" t="str">
        <f>IF($B2378="","",IF(AND($D2378&gt;=Настройки!$B$5,$D2378&lt;=Настройки!$B$6),$E2378,0))</f>
        <v/>
      </c>
      <c r="I2378" s="21" t="str">
        <f t="shared" si="111"/>
        <v/>
      </c>
      <c r="J2378" s="21" t="str">
        <f>IF($B2378="","",MAX(0,$E2378-MAX(0,SUMIFS(Тех_Движение!$G$2:$G$5111,Тех_Движение!$D$2:$D$5111,$C2378,Тех_Движение!$B$2:$B$5111,"&lt;="&amp;Настройки!$B$6)-$F2378)))</f>
        <v/>
      </c>
      <c r="K2378" s="21" t="e">
        <f>IF(OR($B2378="",K$3&lt;$D2378+Настройки!$B$7),0,MAX(0,$E2378-MAX(0,SUMIFS(Тех_Движение!$G$2:$G$5111,Тех_Движение!$D$2:$D$5111,$C2378,Тех_Движение!$B$2:$B$5111,"&lt;="&amp;K$3)-$F2378)))</f>
        <v>#VALUE!</v>
      </c>
      <c r="L2378" s="21" t="e">
        <f>IF(OR($B2378="",L$3&lt;$D2378+Настройки!$B$7),0,MAX(0,$E2378-MAX(0,SUMIFS(Тех_Движение!$G$2:$G$5111,Тех_Движение!$D$2:$D$5111,$C2378,Тех_Движение!$B$2:$B$5111,"&lt;="&amp;L$3)-$F2378)))</f>
        <v>#VALUE!</v>
      </c>
      <c r="M2378" s="21" t="e">
        <f>IF(OR($B2378="",M$3&lt;$D2378+Настройки!$B$7),0,MAX(0,$E2378-MAX(0,SUMIFS(Тех_Движение!$G$2:$G$5111,Тех_Движение!$D$2:$D$5111,$C2378,Тех_Движение!$B$2:$B$5111,"&lt;="&amp;M$3)-$F2378)))</f>
        <v>#VALUE!</v>
      </c>
      <c r="N2378" s="21" t="e">
        <f>IF(OR($B2378="",N$3&lt;$D2378+Настройки!$B$7),0,MAX(0,$E2378-MAX(0,SUMIFS(Тех_Движение!$G$2:$G$5111,Тех_Движение!$D$2:$D$5111,$C2378,Тех_Движение!$B$2:$B$5111,"&lt;="&amp;N$3)-$F2378)))</f>
        <v>#VALUE!</v>
      </c>
      <c r="O2378" s="21" t="e">
        <f>IF(OR($B2378="",O$3&lt;$D2378+Настройки!$B$7),0,MAX(0,$E2378-MAX(0,SUMIFS(Тех_Движение!$G$2:$G$5111,Тех_Движение!$D$2:$D$5111,$C2378,Тех_Движение!$B$2:$B$5111,"&lt;="&amp;O$3)-$F2378)))</f>
        <v>#VALUE!</v>
      </c>
      <c r="P2378" s="21" t="e">
        <f>IF(OR($B2378="",P$3&lt;$D2378+Настройки!$B$7),0,MAX(0,$E2378-MAX(0,SUMIFS(Тех_Движение!$G$2:$G$5111,Тех_Движение!$D$2:$D$5111,$C2378,Тех_Движение!$B$2:$B$5111,"&lt;="&amp;P$3)-$F2378)))</f>
        <v>#VALUE!</v>
      </c>
      <c r="Q2378" s="21" t="e">
        <f>IF(OR($B2378="",Q$3&lt;$D2378+Настройки!$B$7),0,MAX(0,$E2378-MAX(0,SUMIFS(Тех_Движение!$G$2:$G$5111,Тех_Движение!$D$2:$D$5111,$C2378,Тех_Движение!$B$2:$B$5111,"&lt;="&amp;Q$3)-$F2378)))</f>
        <v>#VALUE!</v>
      </c>
      <c r="R2378" s="21" t="str">
        <f t="shared" si="112"/>
        <v/>
      </c>
      <c r="S2378" s="23" t="str">
        <f>IF($B2378="","",VLOOKUP($C2378,Настройки!$A$11:$L$17,9,FALSE))</f>
        <v/>
      </c>
      <c r="T2378" s="23" t="str">
        <f t="shared" si="113"/>
        <v/>
      </c>
    </row>
    <row r="2379" spans="1:20" x14ac:dyDescent="0.3">
      <c r="A2379" s="20">
        <f>Тех_Движение!$A$2376</f>
        <v>2375</v>
      </c>
      <c r="B2379" s="20" t="str">
        <f>IF(Тех_Движение!$F$2376&gt;0,Тех_Движение!$I$2376,"")</f>
        <v/>
      </c>
      <c r="C2379" s="20" t="str">
        <f>IF($B2379="","",Тех_Движение!$D$2376)</f>
        <v/>
      </c>
      <c r="D2379" s="9" t="str">
        <f>IF($B2379="","",Тех_Движение!$B$2376)</f>
        <v/>
      </c>
      <c r="E2379" s="21" t="str">
        <f>IF($B2379="","",Тех_Движение!$F$2376)</f>
        <v/>
      </c>
      <c r="F2379" s="21" t="str">
        <f>IF($B2379="","",SUMIFS($E$5:$E2378,$C$5:$C2378,$C2379))</f>
        <v/>
      </c>
      <c r="G2379" s="21" t="str">
        <f>IF($B2379="","",MAX(0,$E2379-MAX(0,SUMIFS(Тех_Движение!$G$2:$G$5111,Тех_Движение!$D$2:$D$5111,$C2379,Тех_Движение!$B$2:$B$5111,"&lt;="&amp;Настройки!$B$5-1)-$F2379)))</f>
        <v/>
      </c>
      <c r="H2379" s="21" t="str">
        <f>IF($B2379="","",IF(AND($D2379&gt;=Настройки!$B$5,$D2379&lt;=Настройки!$B$6),$E2379,0))</f>
        <v/>
      </c>
      <c r="I2379" s="21" t="str">
        <f t="shared" si="111"/>
        <v/>
      </c>
      <c r="J2379" s="21" t="str">
        <f>IF($B2379="","",MAX(0,$E2379-MAX(0,SUMIFS(Тех_Движение!$G$2:$G$5111,Тех_Движение!$D$2:$D$5111,$C2379,Тех_Движение!$B$2:$B$5111,"&lt;="&amp;Настройки!$B$6)-$F2379)))</f>
        <v/>
      </c>
      <c r="K2379" s="21" t="e">
        <f>IF(OR($B2379="",K$3&lt;$D2379+Настройки!$B$7),0,MAX(0,$E2379-MAX(0,SUMIFS(Тех_Движение!$G$2:$G$5111,Тех_Движение!$D$2:$D$5111,$C2379,Тех_Движение!$B$2:$B$5111,"&lt;="&amp;K$3)-$F2379)))</f>
        <v>#VALUE!</v>
      </c>
      <c r="L2379" s="21" t="e">
        <f>IF(OR($B2379="",L$3&lt;$D2379+Настройки!$B$7),0,MAX(0,$E2379-MAX(0,SUMIFS(Тех_Движение!$G$2:$G$5111,Тех_Движение!$D$2:$D$5111,$C2379,Тех_Движение!$B$2:$B$5111,"&lt;="&amp;L$3)-$F2379)))</f>
        <v>#VALUE!</v>
      </c>
      <c r="M2379" s="21" t="e">
        <f>IF(OR($B2379="",M$3&lt;$D2379+Настройки!$B$7),0,MAX(0,$E2379-MAX(0,SUMIFS(Тех_Движение!$G$2:$G$5111,Тех_Движение!$D$2:$D$5111,$C2379,Тех_Движение!$B$2:$B$5111,"&lt;="&amp;M$3)-$F2379)))</f>
        <v>#VALUE!</v>
      </c>
      <c r="N2379" s="21" t="e">
        <f>IF(OR($B2379="",N$3&lt;$D2379+Настройки!$B$7),0,MAX(0,$E2379-MAX(0,SUMIFS(Тех_Движение!$G$2:$G$5111,Тех_Движение!$D$2:$D$5111,$C2379,Тех_Движение!$B$2:$B$5111,"&lt;="&amp;N$3)-$F2379)))</f>
        <v>#VALUE!</v>
      </c>
      <c r="O2379" s="21" t="e">
        <f>IF(OR($B2379="",O$3&lt;$D2379+Настройки!$B$7),0,MAX(0,$E2379-MAX(0,SUMIFS(Тех_Движение!$G$2:$G$5111,Тех_Движение!$D$2:$D$5111,$C2379,Тех_Движение!$B$2:$B$5111,"&lt;="&amp;O$3)-$F2379)))</f>
        <v>#VALUE!</v>
      </c>
      <c r="P2379" s="21" t="e">
        <f>IF(OR($B2379="",P$3&lt;$D2379+Настройки!$B$7),0,MAX(0,$E2379-MAX(0,SUMIFS(Тех_Движение!$G$2:$G$5111,Тех_Движение!$D$2:$D$5111,$C2379,Тех_Движение!$B$2:$B$5111,"&lt;="&amp;P$3)-$F2379)))</f>
        <v>#VALUE!</v>
      </c>
      <c r="Q2379" s="21" t="e">
        <f>IF(OR($B2379="",Q$3&lt;$D2379+Настройки!$B$7),0,MAX(0,$E2379-MAX(0,SUMIFS(Тех_Движение!$G$2:$G$5111,Тех_Движение!$D$2:$D$5111,$C2379,Тех_Движение!$B$2:$B$5111,"&lt;="&amp;Q$3)-$F2379)))</f>
        <v>#VALUE!</v>
      </c>
      <c r="R2379" s="21" t="str">
        <f t="shared" si="112"/>
        <v/>
      </c>
      <c r="S2379" s="23" t="str">
        <f>IF($B2379="","",VLOOKUP($C2379,Настройки!$A$11:$L$17,9,FALSE))</f>
        <v/>
      </c>
      <c r="T2379" s="23" t="str">
        <f t="shared" si="113"/>
        <v/>
      </c>
    </row>
    <row r="2380" spans="1:20" x14ac:dyDescent="0.3">
      <c r="A2380" s="20">
        <f>Тех_Движение!$A$2377</f>
        <v>2376</v>
      </c>
      <c r="B2380" s="20" t="str">
        <f>IF(Тех_Движение!$F$2377&gt;0,Тех_Движение!$I$2377,"")</f>
        <v/>
      </c>
      <c r="C2380" s="20" t="str">
        <f>IF($B2380="","",Тех_Движение!$D$2377)</f>
        <v/>
      </c>
      <c r="D2380" s="9" t="str">
        <f>IF($B2380="","",Тех_Движение!$B$2377)</f>
        <v/>
      </c>
      <c r="E2380" s="21" t="str">
        <f>IF($B2380="","",Тех_Движение!$F$2377)</f>
        <v/>
      </c>
      <c r="F2380" s="21" t="str">
        <f>IF($B2380="","",SUMIFS($E$5:$E2379,$C$5:$C2379,$C2380))</f>
        <v/>
      </c>
      <c r="G2380" s="21" t="str">
        <f>IF($B2380="","",MAX(0,$E2380-MAX(0,SUMIFS(Тех_Движение!$G$2:$G$5111,Тех_Движение!$D$2:$D$5111,$C2380,Тех_Движение!$B$2:$B$5111,"&lt;="&amp;Настройки!$B$5-1)-$F2380)))</f>
        <v/>
      </c>
      <c r="H2380" s="21" t="str">
        <f>IF($B2380="","",IF(AND($D2380&gt;=Настройки!$B$5,$D2380&lt;=Настройки!$B$6),$E2380,0))</f>
        <v/>
      </c>
      <c r="I2380" s="21" t="str">
        <f t="shared" si="111"/>
        <v/>
      </c>
      <c r="J2380" s="21" t="str">
        <f>IF($B2380="","",MAX(0,$E2380-MAX(0,SUMIFS(Тех_Движение!$G$2:$G$5111,Тех_Движение!$D$2:$D$5111,$C2380,Тех_Движение!$B$2:$B$5111,"&lt;="&amp;Настройки!$B$6)-$F2380)))</f>
        <v/>
      </c>
      <c r="K2380" s="21" t="e">
        <f>IF(OR($B2380="",K$3&lt;$D2380+Настройки!$B$7),0,MAX(0,$E2380-MAX(0,SUMIFS(Тех_Движение!$G$2:$G$5111,Тех_Движение!$D$2:$D$5111,$C2380,Тех_Движение!$B$2:$B$5111,"&lt;="&amp;K$3)-$F2380)))</f>
        <v>#VALUE!</v>
      </c>
      <c r="L2380" s="21" t="e">
        <f>IF(OR($B2380="",L$3&lt;$D2380+Настройки!$B$7),0,MAX(0,$E2380-MAX(0,SUMIFS(Тех_Движение!$G$2:$G$5111,Тех_Движение!$D$2:$D$5111,$C2380,Тех_Движение!$B$2:$B$5111,"&lt;="&amp;L$3)-$F2380)))</f>
        <v>#VALUE!</v>
      </c>
      <c r="M2380" s="21" t="e">
        <f>IF(OR($B2380="",M$3&lt;$D2380+Настройки!$B$7),0,MAX(0,$E2380-MAX(0,SUMIFS(Тех_Движение!$G$2:$G$5111,Тех_Движение!$D$2:$D$5111,$C2380,Тех_Движение!$B$2:$B$5111,"&lt;="&amp;M$3)-$F2380)))</f>
        <v>#VALUE!</v>
      </c>
      <c r="N2380" s="21" t="e">
        <f>IF(OR($B2380="",N$3&lt;$D2380+Настройки!$B$7),0,MAX(0,$E2380-MAX(0,SUMIFS(Тех_Движение!$G$2:$G$5111,Тех_Движение!$D$2:$D$5111,$C2380,Тех_Движение!$B$2:$B$5111,"&lt;="&amp;N$3)-$F2380)))</f>
        <v>#VALUE!</v>
      </c>
      <c r="O2380" s="21" t="e">
        <f>IF(OR($B2380="",O$3&lt;$D2380+Настройки!$B$7),0,MAX(0,$E2380-MAX(0,SUMIFS(Тех_Движение!$G$2:$G$5111,Тех_Движение!$D$2:$D$5111,$C2380,Тех_Движение!$B$2:$B$5111,"&lt;="&amp;O$3)-$F2380)))</f>
        <v>#VALUE!</v>
      </c>
      <c r="P2380" s="21" t="e">
        <f>IF(OR($B2380="",P$3&lt;$D2380+Настройки!$B$7),0,MAX(0,$E2380-MAX(0,SUMIFS(Тех_Движение!$G$2:$G$5111,Тех_Движение!$D$2:$D$5111,$C2380,Тех_Движение!$B$2:$B$5111,"&lt;="&amp;P$3)-$F2380)))</f>
        <v>#VALUE!</v>
      </c>
      <c r="Q2380" s="21" t="e">
        <f>IF(OR($B2380="",Q$3&lt;$D2380+Настройки!$B$7),0,MAX(0,$E2380-MAX(0,SUMIFS(Тех_Движение!$G$2:$G$5111,Тех_Движение!$D$2:$D$5111,$C2380,Тех_Движение!$B$2:$B$5111,"&lt;="&amp;Q$3)-$F2380)))</f>
        <v>#VALUE!</v>
      </c>
      <c r="R2380" s="21" t="str">
        <f t="shared" si="112"/>
        <v/>
      </c>
      <c r="S2380" s="23" t="str">
        <f>IF($B2380="","",VLOOKUP($C2380,Настройки!$A$11:$L$17,9,FALSE))</f>
        <v/>
      </c>
      <c r="T2380" s="23" t="str">
        <f t="shared" si="113"/>
        <v/>
      </c>
    </row>
    <row r="2381" spans="1:20" x14ac:dyDescent="0.3">
      <c r="A2381" s="20">
        <f>Тех_Движение!$A$2378</f>
        <v>2377</v>
      </c>
      <c r="B2381" s="20" t="str">
        <f>IF(Тех_Движение!$F$2378&gt;0,Тех_Движение!$I$2378,"")</f>
        <v/>
      </c>
      <c r="C2381" s="20" t="str">
        <f>IF($B2381="","",Тех_Движение!$D$2378)</f>
        <v/>
      </c>
      <c r="D2381" s="9" t="str">
        <f>IF($B2381="","",Тех_Движение!$B$2378)</f>
        <v/>
      </c>
      <c r="E2381" s="21" t="str">
        <f>IF($B2381="","",Тех_Движение!$F$2378)</f>
        <v/>
      </c>
      <c r="F2381" s="21" t="str">
        <f>IF($B2381="","",SUMIFS($E$5:$E2380,$C$5:$C2380,$C2381))</f>
        <v/>
      </c>
      <c r="G2381" s="21" t="str">
        <f>IF($B2381="","",MAX(0,$E2381-MAX(0,SUMIFS(Тех_Движение!$G$2:$G$5111,Тех_Движение!$D$2:$D$5111,$C2381,Тех_Движение!$B$2:$B$5111,"&lt;="&amp;Настройки!$B$5-1)-$F2381)))</f>
        <v/>
      </c>
      <c r="H2381" s="21" t="str">
        <f>IF($B2381="","",IF(AND($D2381&gt;=Настройки!$B$5,$D2381&lt;=Настройки!$B$6),$E2381,0))</f>
        <v/>
      </c>
      <c r="I2381" s="21" t="str">
        <f t="shared" si="111"/>
        <v/>
      </c>
      <c r="J2381" s="21" t="str">
        <f>IF($B2381="","",MAX(0,$E2381-MAX(0,SUMIFS(Тех_Движение!$G$2:$G$5111,Тех_Движение!$D$2:$D$5111,$C2381,Тех_Движение!$B$2:$B$5111,"&lt;="&amp;Настройки!$B$6)-$F2381)))</f>
        <v/>
      </c>
      <c r="K2381" s="21" t="e">
        <f>IF(OR($B2381="",K$3&lt;$D2381+Настройки!$B$7),0,MAX(0,$E2381-MAX(0,SUMIFS(Тех_Движение!$G$2:$G$5111,Тех_Движение!$D$2:$D$5111,$C2381,Тех_Движение!$B$2:$B$5111,"&lt;="&amp;K$3)-$F2381)))</f>
        <v>#VALUE!</v>
      </c>
      <c r="L2381" s="21" t="e">
        <f>IF(OR($B2381="",L$3&lt;$D2381+Настройки!$B$7),0,MAX(0,$E2381-MAX(0,SUMIFS(Тех_Движение!$G$2:$G$5111,Тех_Движение!$D$2:$D$5111,$C2381,Тех_Движение!$B$2:$B$5111,"&lt;="&amp;L$3)-$F2381)))</f>
        <v>#VALUE!</v>
      </c>
      <c r="M2381" s="21" t="e">
        <f>IF(OR($B2381="",M$3&lt;$D2381+Настройки!$B$7),0,MAX(0,$E2381-MAX(0,SUMIFS(Тех_Движение!$G$2:$G$5111,Тех_Движение!$D$2:$D$5111,$C2381,Тех_Движение!$B$2:$B$5111,"&lt;="&amp;M$3)-$F2381)))</f>
        <v>#VALUE!</v>
      </c>
      <c r="N2381" s="21" t="e">
        <f>IF(OR($B2381="",N$3&lt;$D2381+Настройки!$B$7),0,MAX(0,$E2381-MAX(0,SUMIFS(Тех_Движение!$G$2:$G$5111,Тех_Движение!$D$2:$D$5111,$C2381,Тех_Движение!$B$2:$B$5111,"&lt;="&amp;N$3)-$F2381)))</f>
        <v>#VALUE!</v>
      </c>
      <c r="O2381" s="21" t="e">
        <f>IF(OR($B2381="",O$3&lt;$D2381+Настройки!$B$7),0,MAX(0,$E2381-MAX(0,SUMIFS(Тех_Движение!$G$2:$G$5111,Тех_Движение!$D$2:$D$5111,$C2381,Тех_Движение!$B$2:$B$5111,"&lt;="&amp;O$3)-$F2381)))</f>
        <v>#VALUE!</v>
      </c>
      <c r="P2381" s="21" t="e">
        <f>IF(OR($B2381="",P$3&lt;$D2381+Настройки!$B$7),0,MAX(0,$E2381-MAX(0,SUMIFS(Тех_Движение!$G$2:$G$5111,Тех_Движение!$D$2:$D$5111,$C2381,Тех_Движение!$B$2:$B$5111,"&lt;="&amp;P$3)-$F2381)))</f>
        <v>#VALUE!</v>
      </c>
      <c r="Q2381" s="21" t="e">
        <f>IF(OR($B2381="",Q$3&lt;$D2381+Настройки!$B$7),0,MAX(0,$E2381-MAX(0,SUMIFS(Тех_Движение!$G$2:$G$5111,Тех_Движение!$D$2:$D$5111,$C2381,Тех_Движение!$B$2:$B$5111,"&lt;="&amp;Q$3)-$F2381)))</f>
        <v>#VALUE!</v>
      </c>
      <c r="R2381" s="21" t="str">
        <f t="shared" si="112"/>
        <v/>
      </c>
      <c r="S2381" s="23" t="str">
        <f>IF($B2381="","",VLOOKUP($C2381,Настройки!$A$11:$L$17,9,FALSE))</f>
        <v/>
      </c>
      <c r="T2381" s="23" t="str">
        <f t="shared" si="113"/>
        <v/>
      </c>
    </row>
    <row r="2382" spans="1:20" x14ac:dyDescent="0.3">
      <c r="A2382" s="20">
        <f>Тех_Движение!$A$2379</f>
        <v>2378</v>
      </c>
      <c r="B2382" s="20" t="str">
        <f>IF(Тех_Движение!$F$2379&gt;0,Тех_Движение!$I$2379,"")</f>
        <v/>
      </c>
      <c r="C2382" s="20" t="str">
        <f>IF($B2382="","",Тех_Движение!$D$2379)</f>
        <v/>
      </c>
      <c r="D2382" s="9" t="str">
        <f>IF($B2382="","",Тех_Движение!$B$2379)</f>
        <v/>
      </c>
      <c r="E2382" s="21" t="str">
        <f>IF($B2382="","",Тех_Движение!$F$2379)</f>
        <v/>
      </c>
      <c r="F2382" s="21" t="str">
        <f>IF($B2382="","",SUMIFS($E$5:$E2381,$C$5:$C2381,$C2382))</f>
        <v/>
      </c>
      <c r="G2382" s="21" t="str">
        <f>IF($B2382="","",MAX(0,$E2382-MAX(0,SUMIFS(Тех_Движение!$G$2:$G$5111,Тех_Движение!$D$2:$D$5111,$C2382,Тех_Движение!$B$2:$B$5111,"&lt;="&amp;Настройки!$B$5-1)-$F2382)))</f>
        <v/>
      </c>
      <c r="H2382" s="21" t="str">
        <f>IF($B2382="","",IF(AND($D2382&gt;=Настройки!$B$5,$D2382&lt;=Настройки!$B$6),$E2382,0))</f>
        <v/>
      </c>
      <c r="I2382" s="21" t="str">
        <f t="shared" si="111"/>
        <v/>
      </c>
      <c r="J2382" s="21" t="str">
        <f>IF($B2382="","",MAX(0,$E2382-MAX(0,SUMIFS(Тех_Движение!$G$2:$G$5111,Тех_Движение!$D$2:$D$5111,$C2382,Тех_Движение!$B$2:$B$5111,"&lt;="&amp;Настройки!$B$6)-$F2382)))</f>
        <v/>
      </c>
      <c r="K2382" s="21" t="e">
        <f>IF(OR($B2382="",K$3&lt;$D2382+Настройки!$B$7),0,MAX(0,$E2382-MAX(0,SUMIFS(Тех_Движение!$G$2:$G$5111,Тех_Движение!$D$2:$D$5111,$C2382,Тех_Движение!$B$2:$B$5111,"&lt;="&amp;K$3)-$F2382)))</f>
        <v>#VALUE!</v>
      </c>
      <c r="L2382" s="21" t="e">
        <f>IF(OR($B2382="",L$3&lt;$D2382+Настройки!$B$7),0,MAX(0,$E2382-MAX(0,SUMIFS(Тех_Движение!$G$2:$G$5111,Тех_Движение!$D$2:$D$5111,$C2382,Тех_Движение!$B$2:$B$5111,"&lt;="&amp;L$3)-$F2382)))</f>
        <v>#VALUE!</v>
      </c>
      <c r="M2382" s="21" t="e">
        <f>IF(OR($B2382="",M$3&lt;$D2382+Настройки!$B$7),0,MAX(0,$E2382-MAX(0,SUMIFS(Тех_Движение!$G$2:$G$5111,Тех_Движение!$D$2:$D$5111,$C2382,Тех_Движение!$B$2:$B$5111,"&lt;="&amp;M$3)-$F2382)))</f>
        <v>#VALUE!</v>
      </c>
      <c r="N2382" s="21" t="e">
        <f>IF(OR($B2382="",N$3&lt;$D2382+Настройки!$B$7),0,MAX(0,$E2382-MAX(0,SUMIFS(Тех_Движение!$G$2:$G$5111,Тех_Движение!$D$2:$D$5111,$C2382,Тех_Движение!$B$2:$B$5111,"&lt;="&amp;N$3)-$F2382)))</f>
        <v>#VALUE!</v>
      </c>
      <c r="O2382" s="21" t="e">
        <f>IF(OR($B2382="",O$3&lt;$D2382+Настройки!$B$7),0,MAX(0,$E2382-MAX(0,SUMIFS(Тех_Движение!$G$2:$G$5111,Тех_Движение!$D$2:$D$5111,$C2382,Тех_Движение!$B$2:$B$5111,"&lt;="&amp;O$3)-$F2382)))</f>
        <v>#VALUE!</v>
      </c>
      <c r="P2382" s="21" t="e">
        <f>IF(OR($B2382="",P$3&lt;$D2382+Настройки!$B$7),0,MAX(0,$E2382-MAX(0,SUMIFS(Тех_Движение!$G$2:$G$5111,Тех_Движение!$D$2:$D$5111,$C2382,Тех_Движение!$B$2:$B$5111,"&lt;="&amp;P$3)-$F2382)))</f>
        <v>#VALUE!</v>
      </c>
      <c r="Q2382" s="21" t="e">
        <f>IF(OR($B2382="",Q$3&lt;$D2382+Настройки!$B$7),0,MAX(0,$E2382-MAX(0,SUMIFS(Тех_Движение!$G$2:$G$5111,Тех_Движение!$D$2:$D$5111,$C2382,Тех_Движение!$B$2:$B$5111,"&lt;="&amp;Q$3)-$F2382)))</f>
        <v>#VALUE!</v>
      </c>
      <c r="R2382" s="21" t="str">
        <f t="shared" si="112"/>
        <v/>
      </c>
      <c r="S2382" s="23" t="str">
        <f>IF($B2382="","",VLOOKUP($C2382,Настройки!$A$11:$L$17,9,FALSE))</f>
        <v/>
      </c>
      <c r="T2382" s="23" t="str">
        <f t="shared" si="113"/>
        <v/>
      </c>
    </row>
    <row r="2383" spans="1:20" x14ac:dyDescent="0.3">
      <c r="A2383" s="20">
        <f>Тех_Движение!$A$2380</f>
        <v>2379</v>
      </c>
      <c r="B2383" s="20" t="str">
        <f>IF(Тех_Движение!$F$2380&gt;0,Тех_Движение!$I$2380,"")</f>
        <v/>
      </c>
      <c r="C2383" s="20" t="str">
        <f>IF($B2383="","",Тех_Движение!$D$2380)</f>
        <v/>
      </c>
      <c r="D2383" s="9" t="str">
        <f>IF($B2383="","",Тех_Движение!$B$2380)</f>
        <v/>
      </c>
      <c r="E2383" s="21" t="str">
        <f>IF($B2383="","",Тех_Движение!$F$2380)</f>
        <v/>
      </c>
      <c r="F2383" s="21" t="str">
        <f>IF($B2383="","",SUMIFS($E$5:$E2382,$C$5:$C2382,$C2383))</f>
        <v/>
      </c>
      <c r="G2383" s="21" t="str">
        <f>IF($B2383="","",MAX(0,$E2383-MAX(0,SUMIFS(Тех_Движение!$G$2:$G$5111,Тех_Движение!$D$2:$D$5111,$C2383,Тех_Движение!$B$2:$B$5111,"&lt;="&amp;Настройки!$B$5-1)-$F2383)))</f>
        <v/>
      </c>
      <c r="H2383" s="21" t="str">
        <f>IF($B2383="","",IF(AND($D2383&gt;=Настройки!$B$5,$D2383&lt;=Настройки!$B$6),$E2383,0))</f>
        <v/>
      </c>
      <c r="I2383" s="21" t="str">
        <f t="shared" si="111"/>
        <v/>
      </c>
      <c r="J2383" s="21" t="str">
        <f>IF($B2383="","",MAX(0,$E2383-MAX(0,SUMIFS(Тех_Движение!$G$2:$G$5111,Тех_Движение!$D$2:$D$5111,$C2383,Тех_Движение!$B$2:$B$5111,"&lt;="&amp;Настройки!$B$6)-$F2383)))</f>
        <v/>
      </c>
      <c r="K2383" s="21" t="e">
        <f>IF(OR($B2383="",K$3&lt;$D2383+Настройки!$B$7),0,MAX(0,$E2383-MAX(0,SUMIFS(Тех_Движение!$G$2:$G$5111,Тех_Движение!$D$2:$D$5111,$C2383,Тех_Движение!$B$2:$B$5111,"&lt;="&amp;K$3)-$F2383)))</f>
        <v>#VALUE!</v>
      </c>
      <c r="L2383" s="21" t="e">
        <f>IF(OR($B2383="",L$3&lt;$D2383+Настройки!$B$7),0,MAX(0,$E2383-MAX(0,SUMIFS(Тех_Движение!$G$2:$G$5111,Тех_Движение!$D$2:$D$5111,$C2383,Тех_Движение!$B$2:$B$5111,"&lt;="&amp;L$3)-$F2383)))</f>
        <v>#VALUE!</v>
      </c>
      <c r="M2383" s="21" t="e">
        <f>IF(OR($B2383="",M$3&lt;$D2383+Настройки!$B$7),0,MAX(0,$E2383-MAX(0,SUMIFS(Тех_Движение!$G$2:$G$5111,Тех_Движение!$D$2:$D$5111,$C2383,Тех_Движение!$B$2:$B$5111,"&lt;="&amp;M$3)-$F2383)))</f>
        <v>#VALUE!</v>
      </c>
      <c r="N2383" s="21" t="e">
        <f>IF(OR($B2383="",N$3&lt;$D2383+Настройки!$B$7),0,MAX(0,$E2383-MAX(0,SUMIFS(Тех_Движение!$G$2:$G$5111,Тех_Движение!$D$2:$D$5111,$C2383,Тех_Движение!$B$2:$B$5111,"&lt;="&amp;N$3)-$F2383)))</f>
        <v>#VALUE!</v>
      </c>
      <c r="O2383" s="21" t="e">
        <f>IF(OR($B2383="",O$3&lt;$D2383+Настройки!$B$7),0,MAX(0,$E2383-MAX(0,SUMIFS(Тех_Движение!$G$2:$G$5111,Тех_Движение!$D$2:$D$5111,$C2383,Тех_Движение!$B$2:$B$5111,"&lt;="&amp;O$3)-$F2383)))</f>
        <v>#VALUE!</v>
      </c>
      <c r="P2383" s="21" t="e">
        <f>IF(OR($B2383="",P$3&lt;$D2383+Настройки!$B$7),0,MAX(0,$E2383-MAX(0,SUMIFS(Тех_Движение!$G$2:$G$5111,Тех_Движение!$D$2:$D$5111,$C2383,Тех_Движение!$B$2:$B$5111,"&lt;="&amp;P$3)-$F2383)))</f>
        <v>#VALUE!</v>
      </c>
      <c r="Q2383" s="21" t="e">
        <f>IF(OR($B2383="",Q$3&lt;$D2383+Настройки!$B$7),0,MAX(0,$E2383-MAX(0,SUMIFS(Тех_Движение!$G$2:$G$5111,Тех_Движение!$D$2:$D$5111,$C2383,Тех_Движение!$B$2:$B$5111,"&lt;="&amp;Q$3)-$F2383)))</f>
        <v>#VALUE!</v>
      </c>
      <c r="R2383" s="21" t="str">
        <f t="shared" si="112"/>
        <v/>
      </c>
      <c r="S2383" s="23" t="str">
        <f>IF($B2383="","",VLOOKUP($C2383,Настройки!$A$11:$L$17,9,FALSE))</f>
        <v/>
      </c>
      <c r="T2383" s="23" t="str">
        <f t="shared" si="113"/>
        <v/>
      </c>
    </row>
    <row r="2384" spans="1:20" x14ac:dyDescent="0.3">
      <c r="A2384" s="20">
        <f>Тех_Движение!$A$2381</f>
        <v>2380</v>
      </c>
      <c r="B2384" s="20" t="str">
        <f>IF(Тех_Движение!$F$2381&gt;0,Тех_Движение!$I$2381,"")</f>
        <v/>
      </c>
      <c r="C2384" s="20" t="str">
        <f>IF($B2384="","",Тех_Движение!$D$2381)</f>
        <v/>
      </c>
      <c r="D2384" s="9" t="str">
        <f>IF($B2384="","",Тех_Движение!$B$2381)</f>
        <v/>
      </c>
      <c r="E2384" s="21" t="str">
        <f>IF($B2384="","",Тех_Движение!$F$2381)</f>
        <v/>
      </c>
      <c r="F2384" s="21" t="str">
        <f>IF($B2384="","",SUMIFS($E$5:$E2383,$C$5:$C2383,$C2384))</f>
        <v/>
      </c>
      <c r="G2384" s="21" t="str">
        <f>IF($B2384="","",MAX(0,$E2384-MAX(0,SUMIFS(Тех_Движение!$G$2:$G$5111,Тех_Движение!$D$2:$D$5111,$C2384,Тех_Движение!$B$2:$B$5111,"&lt;="&amp;Настройки!$B$5-1)-$F2384)))</f>
        <v/>
      </c>
      <c r="H2384" s="21" t="str">
        <f>IF($B2384="","",IF(AND($D2384&gt;=Настройки!$B$5,$D2384&lt;=Настройки!$B$6),$E2384,0))</f>
        <v/>
      </c>
      <c r="I2384" s="21" t="str">
        <f t="shared" si="111"/>
        <v/>
      </c>
      <c r="J2384" s="21" t="str">
        <f>IF($B2384="","",MAX(0,$E2384-MAX(0,SUMIFS(Тех_Движение!$G$2:$G$5111,Тех_Движение!$D$2:$D$5111,$C2384,Тех_Движение!$B$2:$B$5111,"&lt;="&amp;Настройки!$B$6)-$F2384)))</f>
        <v/>
      </c>
      <c r="K2384" s="21" t="e">
        <f>IF(OR($B2384="",K$3&lt;$D2384+Настройки!$B$7),0,MAX(0,$E2384-MAX(0,SUMIFS(Тех_Движение!$G$2:$G$5111,Тех_Движение!$D$2:$D$5111,$C2384,Тех_Движение!$B$2:$B$5111,"&lt;="&amp;K$3)-$F2384)))</f>
        <v>#VALUE!</v>
      </c>
      <c r="L2384" s="21" t="e">
        <f>IF(OR($B2384="",L$3&lt;$D2384+Настройки!$B$7),0,MAX(0,$E2384-MAX(0,SUMIFS(Тех_Движение!$G$2:$G$5111,Тех_Движение!$D$2:$D$5111,$C2384,Тех_Движение!$B$2:$B$5111,"&lt;="&amp;L$3)-$F2384)))</f>
        <v>#VALUE!</v>
      </c>
      <c r="M2384" s="21" t="e">
        <f>IF(OR($B2384="",M$3&lt;$D2384+Настройки!$B$7),0,MAX(0,$E2384-MAX(0,SUMIFS(Тех_Движение!$G$2:$G$5111,Тех_Движение!$D$2:$D$5111,$C2384,Тех_Движение!$B$2:$B$5111,"&lt;="&amp;M$3)-$F2384)))</f>
        <v>#VALUE!</v>
      </c>
      <c r="N2384" s="21" t="e">
        <f>IF(OR($B2384="",N$3&lt;$D2384+Настройки!$B$7),0,MAX(0,$E2384-MAX(0,SUMIFS(Тех_Движение!$G$2:$G$5111,Тех_Движение!$D$2:$D$5111,$C2384,Тех_Движение!$B$2:$B$5111,"&lt;="&amp;N$3)-$F2384)))</f>
        <v>#VALUE!</v>
      </c>
      <c r="O2384" s="21" t="e">
        <f>IF(OR($B2384="",O$3&lt;$D2384+Настройки!$B$7),0,MAX(0,$E2384-MAX(0,SUMIFS(Тех_Движение!$G$2:$G$5111,Тех_Движение!$D$2:$D$5111,$C2384,Тех_Движение!$B$2:$B$5111,"&lt;="&amp;O$3)-$F2384)))</f>
        <v>#VALUE!</v>
      </c>
      <c r="P2384" s="21" t="e">
        <f>IF(OR($B2384="",P$3&lt;$D2384+Настройки!$B$7),0,MAX(0,$E2384-MAX(0,SUMIFS(Тех_Движение!$G$2:$G$5111,Тех_Движение!$D$2:$D$5111,$C2384,Тех_Движение!$B$2:$B$5111,"&lt;="&amp;P$3)-$F2384)))</f>
        <v>#VALUE!</v>
      </c>
      <c r="Q2384" s="21" t="e">
        <f>IF(OR($B2384="",Q$3&lt;$D2384+Настройки!$B$7),0,MAX(0,$E2384-MAX(0,SUMIFS(Тех_Движение!$G$2:$G$5111,Тех_Движение!$D$2:$D$5111,$C2384,Тех_Движение!$B$2:$B$5111,"&lt;="&amp;Q$3)-$F2384)))</f>
        <v>#VALUE!</v>
      </c>
      <c r="R2384" s="21" t="str">
        <f t="shared" si="112"/>
        <v/>
      </c>
      <c r="S2384" s="23" t="str">
        <f>IF($B2384="","",VLOOKUP($C2384,Настройки!$A$11:$L$17,9,FALSE))</f>
        <v/>
      </c>
      <c r="T2384" s="23" t="str">
        <f t="shared" si="113"/>
        <v/>
      </c>
    </row>
    <row r="2385" spans="1:20" x14ac:dyDescent="0.3">
      <c r="A2385" s="20">
        <f>Тех_Движение!$A$2382</f>
        <v>2381</v>
      </c>
      <c r="B2385" s="20" t="str">
        <f>IF(Тех_Движение!$F$2382&gt;0,Тех_Движение!$I$2382,"")</f>
        <v/>
      </c>
      <c r="C2385" s="20" t="str">
        <f>IF($B2385="","",Тех_Движение!$D$2382)</f>
        <v/>
      </c>
      <c r="D2385" s="9" t="str">
        <f>IF($B2385="","",Тех_Движение!$B$2382)</f>
        <v/>
      </c>
      <c r="E2385" s="21" t="str">
        <f>IF($B2385="","",Тех_Движение!$F$2382)</f>
        <v/>
      </c>
      <c r="F2385" s="21" t="str">
        <f>IF($B2385="","",SUMIFS($E$5:$E2384,$C$5:$C2384,$C2385))</f>
        <v/>
      </c>
      <c r="G2385" s="21" t="str">
        <f>IF($B2385="","",MAX(0,$E2385-MAX(0,SUMIFS(Тех_Движение!$G$2:$G$5111,Тех_Движение!$D$2:$D$5111,$C2385,Тех_Движение!$B$2:$B$5111,"&lt;="&amp;Настройки!$B$5-1)-$F2385)))</f>
        <v/>
      </c>
      <c r="H2385" s="21" t="str">
        <f>IF($B2385="","",IF(AND($D2385&gt;=Настройки!$B$5,$D2385&lt;=Настройки!$B$6),$E2385,0))</f>
        <v/>
      </c>
      <c r="I2385" s="21" t="str">
        <f t="shared" si="111"/>
        <v/>
      </c>
      <c r="J2385" s="21" t="str">
        <f>IF($B2385="","",MAX(0,$E2385-MAX(0,SUMIFS(Тех_Движение!$G$2:$G$5111,Тех_Движение!$D$2:$D$5111,$C2385,Тех_Движение!$B$2:$B$5111,"&lt;="&amp;Настройки!$B$6)-$F2385)))</f>
        <v/>
      </c>
      <c r="K2385" s="21" t="e">
        <f>IF(OR($B2385="",K$3&lt;$D2385+Настройки!$B$7),0,MAX(0,$E2385-MAX(0,SUMIFS(Тех_Движение!$G$2:$G$5111,Тех_Движение!$D$2:$D$5111,$C2385,Тех_Движение!$B$2:$B$5111,"&lt;="&amp;K$3)-$F2385)))</f>
        <v>#VALUE!</v>
      </c>
      <c r="L2385" s="21" t="e">
        <f>IF(OR($B2385="",L$3&lt;$D2385+Настройки!$B$7),0,MAX(0,$E2385-MAX(0,SUMIFS(Тех_Движение!$G$2:$G$5111,Тех_Движение!$D$2:$D$5111,$C2385,Тех_Движение!$B$2:$B$5111,"&lt;="&amp;L$3)-$F2385)))</f>
        <v>#VALUE!</v>
      </c>
      <c r="M2385" s="21" t="e">
        <f>IF(OR($B2385="",M$3&lt;$D2385+Настройки!$B$7),0,MAX(0,$E2385-MAX(0,SUMIFS(Тех_Движение!$G$2:$G$5111,Тех_Движение!$D$2:$D$5111,$C2385,Тех_Движение!$B$2:$B$5111,"&lt;="&amp;M$3)-$F2385)))</f>
        <v>#VALUE!</v>
      </c>
      <c r="N2385" s="21" t="e">
        <f>IF(OR($B2385="",N$3&lt;$D2385+Настройки!$B$7),0,MAX(0,$E2385-MAX(0,SUMIFS(Тех_Движение!$G$2:$G$5111,Тех_Движение!$D$2:$D$5111,$C2385,Тех_Движение!$B$2:$B$5111,"&lt;="&amp;N$3)-$F2385)))</f>
        <v>#VALUE!</v>
      </c>
      <c r="O2385" s="21" t="e">
        <f>IF(OR($B2385="",O$3&lt;$D2385+Настройки!$B$7),0,MAX(0,$E2385-MAX(0,SUMIFS(Тех_Движение!$G$2:$G$5111,Тех_Движение!$D$2:$D$5111,$C2385,Тех_Движение!$B$2:$B$5111,"&lt;="&amp;O$3)-$F2385)))</f>
        <v>#VALUE!</v>
      </c>
      <c r="P2385" s="21" t="e">
        <f>IF(OR($B2385="",P$3&lt;$D2385+Настройки!$B$7),0,MAX(0,$E2385-MAX(0,SUMIFS(Тех_Движение!$G$2:$G$5111,Тех_Движение!$D$2:$D$5111,$C2385,Тех_Движение!$B$2:$B$5111,"&lt;="&amp;P$3)-$F2385)))</f>
        <v>#VALUE!</v>
      </c>
      <c r="Q2385" s="21" t="e">
        <f>IF(OR($B2385="",Q$3&lt;$D2385+Настройки!$B$7),0,MAX(0,$E2385-MAX(0,SUMIFS(Тех_Движение!$G$2:$G$5111,Тех_Движение!$D$2:$D$5111,$C2385,Тех_Движение!$B$2:$B$5111,"&lt;="&amp;Q$3)-$F2385)))</f>
        <v>#VALUE!</v>
      </c>
      <c r="R2385" s="21" t="str">
        <f t="shared" si="112"/>
        <v/>
      </c>
      <c r="S2385" s="23" t="str">
        <f>IF($B2385="","",VLOOKUP($C2385,Настройки!$A$11:$L$17,9,FALSE))</f>
        <v/>
      </c>
      <c r="T2385" s="23" t="str">
        <f t="shared" si="113"/>
        <v/>
      </c>
    </row>
    <row r="2386" spans="1:20" x14ac:dyDescent="0.3">
      <c r="A2386" s="20">
        <f>Тех_Движение!$A$2383</f>
        <v>2382</v>
      </c>
      <c r="B2386" s="20" t="str">
        <f>IF(Тех_Движение!$F$2383&gt;0,Тех_Движение!$I$2383,"")</f>
        <v/>
      </c>
      <c r="C2386" s="20" t="str">
        <f>IF($B2386="","",Тех_Движение!$D$2383)</f>
        <v/>
      </c>
      <c r="D2386" s="9" t="str">
        <f>IF($B2386="","",Тех_Движение!$B$2383)</f>
        <v/>
      </c>
      <c r="E2386" s="21" t="str">
        <f>IF($B2386="","",Тех_Движение!$F$2383)</f>
        <v/>
      </c>
      <c r="F2386" s="21" t="str">
        <f>IF($B2386="","",SUMIFS($E$5:$E2385,$C$5:$C2385,$C2386))</f>
        <v/>
      </c>
      <c r="G2386" s="21" t="str">
        <f>IF($B2386="","",MAX(0,$E2386-MAX(0,SUMIFS(Тех_Движение!$G$2:$G$5111,Тех_Движение!$D$2:$D$5111,$C2386,Тех_Движение!$B$2:$B$5111,"&lt;="&amp;Настройки!$B$5-1)-$F2386)))</f>
        <v/>
      </c>
      <c r="H2386" s="21" t="str">
        <f>IF($B2386="","",IF(AND($D2386&gt;=Настройки!$B$5,$D2386&lt;=Настройки!$B$6),$E2386,0))</f>
        <v/>
      </c>
      <c r="I2386" s="21" t="str">
        <f t="shared" si="111"/>
        <v/>
      </c>
      <c r="J2386" s="21" t="str">
        <f>IF($B2386="","",MAX(0,$E2386-MAX(0,SUMIFS(Тех_Движение!$G$2:$G$5111,Тех_Движение!$D$2:$D$5111,$C2386,Тех_Движение!$B$2:$B$5111,"&lt;="&amp;Настройки!$B$6)-$F2386)))</f>
        <v/>
      </c>
      <c r="K2386" s="21" t="e">
        <f>IF(OR($B2386="",K$3&lt;$D2386+Настройки!$B$7),0,MAX(0,$E2386-MAX(0,SUMIFS(Тех_Движение!$G$2:$G$5111,Тех_Движение!$D$2:$D$5111,$C2386,Тех_Движение!$B$2:$B$5111,"&lt;="&amp;K$3)-$F2386)))</f>
        <v>#VALUE!</v>
      </c>
      <c r="L2386" s="21" t="e">
        <f>IF(OR($B2386="",L$3&lt;$D2386+Настройки!$B$7),0,MAX(0,$E2386-MAX(0,SUMIFS(Тех_Движение!$G$2:$G$5111,Тех_Движение!$D$2:$D$5111,$C2386,Тех_Движение!$B$2:$B$5111,"&lt;="&amp;L$3)-$F2386)))</f>
        <v>#VALUE!</v>
      </c>
      <c r="M2386" s="21" t="e">
        <f>IF(OR($B2386="",M$3&lt;$D2386+Настройки!$B$7),0,MAX(0,$E2386-MAX(0,SUMIFS(Тех_Движение!$G$2:$G$5111,Тех_Движение!$D$2:$D$5111,$C2386,Тех_Движение!$B$2:$B$5111,"&lt;="&amp;M$3)-$F2386)))</f>
        <v>#VALUE!</v>
      </c>
      <c r="N2386" s="21" t="e">
        <f>IF(OR($B2386="",N$3&lt;$D2386+Настройки!$B$7),0,MAX(0,$E2386-MAX(0,SUMIFS(Тех_Движение!$G$2:$G$5111,Тех_Движение!$D$2:$D$5111,$C2386,Тех_Движение!$B$2:$B$5111,"&lt;="&amp;N$3)-$F2386)))</f>
        <v>#VALUE!</v>
      </c>
      <c r="O2386" s="21" t="e">
        <f>IF(OR($B2386="",O$3&lt;$D2386+Настройки!$B$7),0,MAX(0,$E2386-MAX(0,SUMIFS(Тех_Движение!$G$2:$G$5111,Тех_Движение!$D$2:$D$5111,$C2386,Тех_Движение!$B$2:$B$5111,"&lt;="&amp;O$3)-$F2386)))</f>
        <v>#VALUE!</v>
      </c>
      <c r="P2386" s="21" t="e">
        <f>IF(OR($B2386="",P$3&lt;$D2386+Настройки!$B$7),0,MAX(0,$E2386-MAX(0,SUMIFS(Тех_Движение!$G$2:$G$5111,Тех_Движение!$D$2:$D$5111,$C2386,Тех_Движение!$B$2:$B$5111,"&lt;="&amp;P$3)-$F2386)))</f>
        <v>#VALUE!</v>
      </c>
      <c r="Q2386" s="21" t="e">
        <f>IF(OR($B2386="",Q$3&lt;$D2386+Настройки!$B$7),0,MAX(0,$E2386-MAX(0,SUMIFS(Тех_Движение!$G$2:$G$5111,Тех_Движение!$D$2:$D$5111,$C2386,Тех_Движение!$B$2:$B$5111,"&lt;="&amp;Q$3)-$F2386)))</f>
        <v>#VALUE!</v>
      </c>
      <c r="R2386" s="21" t="str">
        <f t="shared" si="112"/>
        <v/>
      </c>
      <c r="S2386" s="23" t="str">
        <f>IF($B2386="","",VLOOKUP($C2386,Настройки!$A$11:$L$17,9,FALSE))</f>
        <v/>
      </c>
      <c r="T2386" s="23" t="str">
        <f t="shared" si="113"/>
        <v/>
      </c>
    </row>
    <row r="2387" spans="1:20" x14ac:dyDescent="0.3">
      <c r="A2387" s="20">
        <f>Тех_Движение!$A$2384</f>
        <v>2383</v>
      </c>
      <c r="B2387" s="20" t="str">
        <f>IF(Тех_Движение!$F$2384&gt;0,Тех_Движение!$I$2384,"")</f>
        <v/>
      </c>
      <c r="C2387" s="20" t="str">
        <f>IF($B2387="","",Тех_Движение!$D$2384)</f>
        <v/>
      </c>
      <c r="D2387" s="9" t="str">
        <f>IF($B2387="","",Тех_Движение!$B$2384)</f>
        <v/>
      </c>
      <c r="E2387" s="21" t="str">
        <f>IF($B2387="","",Тех_Движение!$F$2384)</f>
        <v/>
      </c>
      <c r="F2387" s="21" t="str">
        <f>IF($B2387="","",SUMIFS($E$5:$E2386,$C$5:$C2386,$C2387))</f>
        <v/>
      </c>
      <c r="G2387" s="21" t="str">
        <f>IF($B2387="","",MAX(0,$E2387-MAX(0,SUMIFS(Тех_Движение!$G$2:$G$5111,Тех_Движение!$D$2:$D$5111,$C2387,Тех_Движение!$B$2:$B$5111,"&lt;="&amp;Настройки!$B$5-1)-$F2387)))</f>
        <v/>
      </c>
      <c r="H2387" s="21" t="str">
        <f>IF($B2387="","",IF(AND($D2387&gt;=Настройки!$B$5,$D2387&lt;=Настройки!$B$6),$E2387,0))</f>
        <v/>
      </c>
      <c r="I2387" s="21" t="str">
        <f t="shared" si="111"/>
        <v/>
      </c>
      <c r="J2387" s="21" t="str">
        <f>IF($B2387="","",MAX(0,$E2387-MAX(0,SUMIFS(Тех_Движение!$G$2:$G$5111,Тех_Движение!$D$2:$D$5111,$C2387,Тех_Движение!$B$2:$B$5111,"&lt;="&amp;Настройки!$B$6)-$F2387)))</f>
        <v/>
      </c>
      <c r="K2387" s="21" t="e">
        <f>IF(OR($B2387="",K$3&lt;$D2387+Настройки!$B$7),0,MAX(0,$E2387-MAX(0,SUMIFS(Тех_Движение!$G$2:$G$5111,Тех_Движение!$D$2:$D$5111,$C2387,Тех_Движение!$B$2:$B$5111,"&lt;="&amp;K$3)-$F2387)))</f>
        <v>#VALUE!</v>
      </c>
      <c r="L2387" s="21" t="e">
        <f>IF(OR($B2387="",L$3&lt;$D2387+Настройки!$B$7),0,MAX(0,$E2387-MAX(0,SUMIFS(Тех_Движение!$G$2:$G$5111,Тех_Движение!$D$2:$D$5111,$C2387,Тех_Движение!$B$2:$B$5111,"&lt;="&amp;L$3)-$F2387)))</f>
        <v>#VALUE!</v>
      </c>
      <c r="M2387" s="21" t="e">
        <f>IF(OR($B2387="",M$3&lt;$D2387+Настройки!$B$7),0,MAX(0,$E2387-MAX(0,SUMIFS(Тех_Движение!$G$2:$G$5111,Тех_Движение!$D$2:$D$5111,$C2387,Тех_Движение!$B$2:$B$5111,"&lt;="&amp;M$3)-$F2387)))</f>
        <v>#VALUE!</v>
      </c>
      <c r="N2387" s="21" t="e">
        <f>IF(OR($B2387="",N$3&lt;$D2387+Настройки!$B$7),0,MAX(0,$E2387-MAX(0,SUMIFS(Тех_Движение!$G$2:$G$5111,Тех_Движение!$D$2:$D$5111,$C2387,Тех_Движение!$B$2:$B$5111,"&lt;="&amp;N$3)-$F2387)))</f>
        <v>#VALUE!</v>
      </c>
      <c r="O2387" s="21" t="e">
        <f>IF(OR($B2387="",O$3&lt;$D2387+Настройки!$B$7),0,MAX(0,$E2387-MAX(0,SUMIFS(Тех_Движение!$G$2:$G$5111,Тех_Движение!$D$2:$D$5111,$C2387,Тех_Движение!$B$2:$B$5111,"&lt;="&amp;O$3)-$F2387)))</f>
        <v>#VALUE!</v>
      </c>
      <c r="P2387" s="21" t="e">
        <f>IF(OR($B2387="",P$3&lt;$D2387+Настройки!$B$7),0,MAX(0,$E2387-MAX(0,SUMIFS(Тех_Движение!$G$2:$G$5111,Тех_Движение!$D$2:$D$5111,$C2387,Тех_Движение!$B$2:$B$5111,"&lt;="&amp;P$3)-$F2387)))</f>
        <v>#VALUE!</v>
      </c>
      <c r="Q2387" s="21" t="e">
        <f>IF(OR($B2387="",Q$3&lt;$D2387+Настройки!$B$7),0,MAX(0,$E2387-MAX(0,SUMIFS(Тех_Движение!$G$2:$G$5111,Тех_Движение!$D$2:$D$5111,$C2387,Тех_Движение!$B$2:$B$5111,"&lt;="&amp;Q$3)-$F2387)))</f>
        <v>#VALUE!</v>
      </c>
      <c r="R2387" s="21" t="str">
        <f t="shared" si="112"/>
        <v/>
      </c>
      <c r="S2387" s="23" t="str">
        <f>IF($B2387="","",VLOOKUP($C2387,Настройки!$A$11:$L$17,9,FALSE))</f>
        <v/>
      </c>
      <c r="T2387" s="23" t="str">
        <f t="shared" si="113"/>
        <v/>
      </c>
    </row>
    <row r="2388" spans="1:20" x14ac:dyDescent="0.3">
      <c r="A2388" s="20">
        <f>Тех_Движение!$A$2385</f>
        <v>2384</v>
      </c>
      <c r="B2388" s="20" t="str">
        <f>IF(Тех_Движение!$F$2385&gt;0,Тех_Движение!$I$2385,"")</f>
        <v/>
      </c>
      <c r="C2388" s="20" t="str">
        <f>IF($B2388="","",Тех_Движение!$D$2385)</f>
        <v/>
      </c>
      <c r="D2388" s="9" t="str">
        <f>IF($B2388="","",Тех_Движение!$B$2385)</f>
        <v/>
      </c>
      <c r="E2388" s="21" t="str">
        <f>IF($B2388="","",Тех_Движение!$F$2385)</f>
        <v/>
      </c>
      <c r="F2388" s="21" t="str">
        <f>IF($B2388="","",SUMIFS($E$5:$E2387,$C$5:$C2387,$C2388))</f>
        <v/>
      </c>
      <c r="G2388" s="21" t="str">
        <f>IF($B2388="","",MAX(0,$E2388-MAX(0,SUMIFS(Тех_Движение!$G$2:$G$5111,Тех_Движение!$D$2:$D$5111,$C2388,Тех_Движение!$B$2:$B$5111,"&lt;="&amp;Настройки!$B$5-1)-$F2388)))</f>
        <v/>
      </c>
      <c r="H2388" s="21" t="str">
        <f>IF($B2388="","",IF(AND($D2388&gt;=Настройки!$B$5,$D2388&lt;=Настройки!$B$6),$E2388,0))</f>
        <v/>
      </c>
      <c r="I2388" s="21" t="str">
        <f t="shared" si="111"/>
        <v/>
      </c>
      <c r="J2388" s="21" t="str">
        <f>IF($B2388="","",MAX(0,$E2388-MAX(0,SUMIFS(Тех_Движение!$G$2:$G$5111,Тех_Движение!$D$2:$D$5111,$C2388,Тех_Движение!$B$2:$B$5111,"&lt;="&amp;Настройки!$B$6)-$F2388)))</f>
        <v/>
      </c>
      <c r="K2388" s="21" t="e">
        <f>IF(OR($B2388="",K$3&lt;$D2388+Настройки!$B$7),0,MAX(0,$E2388-MAX(0,SUMIFS(Тех_Движение!$G$2:$G$5111,Тех_Движение!$D$2:$D$5111,$C2388,Тех_Движение!$B$2:$B$5111,"&lt;="&amp;K$3)-$F2388)))</f>
        <v>#VALUE!</v>
      </c>
      <c r="L2388" s="21" t="e">
        <f>IF(OR($B2388="",L$3&lt;$D2388+Настройки!$B$7),0,MAX(0,$E2388-MAX(0,SUMIFS(Тех_Движение!$G$2:$G$5111,Тех_Движение!$D$2:$D$5111,$C2388,Тех_Движение!$B$2:$B$5111,"&lt;="&amp;L$3)-$F2388)))</f>
        <v>#VALUE!</v>
      </c>
      <c r="M2388" s="21" t="e">
        <f>IF(OR($B2388="",M$3&lt;$D2388+Настройки!$B$7),0,MAX(0,$E2388-MAX(0,SUMIFS(Тех_Движение!$G$2:$G$5111,Тех_Движение!$D$2:$D$5111,$C2388,Тех_Движение!$B$2:$B$5111,"&lt;="&amp;M$3)-$F2388)))</f>
        <v>#VALUE!</v>
      </c>
      <c r="N2388" s="21" t="e">
        <f>IF(OR($B2388="",N$3&lt;$D2388+Настройки!$B$7),0,MAX(0,$E2388-MAX(0,SUMIFS(Тех_Движение!$G$2:$G$5111,Тех_Движение!$D$2:$D$5111,$C2388,Тех_Движение!$B$2:$B$5111,"&lt;="&amp;N$3)-$F2388)))</f>
        <v>#VALUE!</v>
      </c>
      <c r="O2388" s="21" t="e">
        <f>IF(OR($B2388="",O$3&lt;$D2388+Настройки!$B$7),0,MAX(0,$E2388-MAX(0,SUMIFS(Тех_Движение!$G$2:$G$5111,Тех_Движение!$D$2:$D$5111,$C2388,Тех_Движение!$B$2:$B$5111,"&lt;="&amp;O$3)-$F2388)))</f>
        <v>#VALUE!</v>
      </c>
      <c r="P2388" s="21" t="e">
        <f>IF(OR($B2388="",P$3&lt;$D2388+Настройки!$B$7),0,MAX(0,$E2388-MAX(0,SUMIFS(Тех_Движение!$G$2:$G$5111,Тех_Движение!$D$2:$D$5111,$C2388,Тех_Движение!$B$2:$B$5111,"&lt;="&amp;P$3)-$F2388)))</f>
        <v>#VALUE!</v>
      </c>
      <c r="Q2388" s="21" t="e">
        <f>IF(OR($B2388="",Q$3&lt;$D2388+Настройки!$B$7),0,MAX(0,$E2388-MAX(0,SUMIFS(Тех_Движение!$G$2:$G$5111,Тех_Движение!$D$2:$D$5111,$C2388,Тех_Движение!$B$2:$B$5111,"&lt;="&amp;Q$3)-$F2388)))</f>
        <v>#VALUE!</v>
      </c>
      <c r="R2388" s="21" t="str">
        <f t="shared" si="112"/>
        <v/>
      </c>
      <c r="S2388" s="23" t="str">
        <f>IF($B2388="","",VLOOKUP($C2388,Настройки!$A$11:$L$17,9,FALSE))</f>
        <v/>
      </c>
      <c r="T2388" s="23" t="str">
        <f t="shared" si="113"/>
        <v/>
      </c>
    </row>
    <row r="2389" spans="1:20" x14ac:dyDescent="0.3">
      <c r="A2389" s="20">
        <f>Тех_Движение!$A$2386</f>
        <v>2385</v>
      </c>
      <c r="B2389" s="20" t="str">
        <f>IF(Тех_Движение!$F$2386&gt;0,Тех_Движение!$I$2386,"")</f>
        <v/>
      </c>
      <c r="C2389" s="20" t="str">
        <f>IF($B2389="","",Тех_Движение!$D$2386)</f>
        <v/>
      </c>
      <c r="D2389" s="9" t="str">
        <f>IF($B2389="","",Тех_Движение!$B$2386)</f>
        <v/>
      </c>
      <c r="E2389" s="21" t="str">
        <f>IF($B2389="","",Тех_Движение!$F$2386)</f>
        <v/>
      </c>
      <c r="F2389" s="21" t="str">
        <f>IF($B2389="","",SUMIFS($E$5:$E2388,$C$5:$C2388,$C2389))</f>
        <v/>
      </c>
      <c r="G2389" s="21" t="str">
        <f>IF($B2389="","",MAX(0,$E2389-MAX(0,SUMIFS(Тех_Движение!$G$2:$G$5111,Тех_Движение!$D$2:$D$5111,$C2389,Тех_Движение!$B$2:$B$5111,"&lt;="&amp;Настройки!$B$5-1)-$F2389)))</f>
        <v/>
      </c>
      <c r="H2389" s="21" t="str">
        <f>IF($B2389="","",IF(AND($D2389&gt;=Настройки!$B$5,$D2389&lt;=Настройки!$B$6),$E2389,0))</f>
        <v/>
      </c>
      <c r="I2389" s="21" t="str">
        <f t="shared" si="111"/>
        <v/>
      </c>
      <c r="J2389" s="21" t="str">
        <f>IF($B2389="","",MAX(0,$E2389-MAX(0,SUMIFS(Тех_Движение!$G$2:$G$5111,Тех_Движение!$D$2:$D$5111,$C2389,Тех_Движение!$B$2:$B$5111,"&lt;="&amp;Настройки!$B$6)-$F2389)))</f>
        <v/>
      </c>
      <c r="K2389" s="21" t="e">
        <f>IF(OR($B2389="",K$3&lt;$D2389+Настройки!$B$7),0,MAX(0,$E2389-MAX(0,SUMIFS(Тех_Движение!$G$2:$G$5111,Тех_Движение!$D$2:$D$5111,$C2389,Тех_Движение!$B$2:$B$5111,"&lt;="&amp;K$3)-$F2389)))</f>
        <v>#VALUE!</v>
      </c>
      <c r="L2389" s="21" t="e">
        <f>IF(OR($B2389="",L$3&lt;$D2389+Настройки!$B$7),0,MAX(0,$E2389-MAX(0,SUMIFS(Тех_Движение!$G$2:$G$5111,Тех_Движение!$D$2:$D$5111,$C2389,Тех_Движение!$B$2:$B$5111,"&lt;="&amp;L$3)-$F2389)))</f>
        <v>#VALUE!</v>
      </c>
      <c r="M2389" s="21" t="e">
        <f>IF(OR($B2389="",M$3&lt;$D2389+Настройки!$B$7),0,MAX(0,$E2389-MAX(0,SUMIFS(Тех_Движение!$G$2:$G$5111,Тех_Движение!$D$2:$D$5111,$C2389,Тех_Движение!$B$2:$B$5111,"&lt;="&amp;M$3)-$F2389)))</f>
        <v>#VALUE!</v>
      </c>
      <c r="N2389" s="21" t="e">
        <f>IF(OR($B2389="",N$3&lt;$D2389+Настройки!$B$7),0,MAX(0,$E2389-MAX(0,SUMIFS(Тех_Движение!$G$2:$G$5111,Тех_Движение!$D$2:$D$5111,$C2389,Тех_Движение!$B$2:$B$5111,"&lt;="&amp;N$3)-$F2389)))</f>
        <v>#VALUE!</v>
      </c>
      <c r="O2389" s="21" t="e">
        <f>IF(OR($B2389="",O$3&lt;$D2389+Настройки!$B$7),0,MAX(0,$E2389-MAX(0,SUMIFS(Тех_Движение!$G$2:$G$5111,Тех_Движение!$D$2:$D$5111,$C2389,Тех_Движение!$B$2:$B$5111,"&lt;="&amp;O$3)-$F2389)))</f>
        <v>#VALUE!</v>
      </c>
      <c r="P2389" s="21" t="e">
        <f>IF(OR($B2389="",P$3&lt;$D2389+Настройки!$B$7),0,MAX(0,$E2389-MAX(0,SUMIFS(Тех_Движение!$G$2:$G$5111,Тех_Движение!$D$2:$D$5111,$C2389,Тех_Движение!$B$2:$B$5111,"&lt;="&amp;P$3)-$F2389)))</f>
        <v>#VALUE!</v>
      </c>
      <c r="Q2389" s="21" t="e">
        <f>IF(OR($B2389="",Q$3&lt;$D2389+Настройки!$B$7),0,MAX(0,$E2389-MAX(0,SUMIFS(Тех_Движение!$G$2:$G$5111,Тех_Движение!$D$2:$D$5111,$C2389,Тех_Движение!$B$2:$B$5111,"&lt;="&amp;Q$3)-$F2389)))</f>
        <v>#VALUE!</v>
      </c>
      <c r="R2389" s="21" t="str">
        <f t="shared" si="112"/>
        <v/>
      </c>
      <c r="S2389" s="23" t="str">
        <f>IF($B2389="","",VLOOKUP($C2389,Настройки!$A$11:$L$17,9,FALSE))</f>
        <v/>
      </c>
      <c r="T2389" s="23" t="str">
        <f t="shared" si="113"/>
        <v/>
      </c>
    </row>
    <row r="2390" spans="1:20" x14ac:dyDescent="0.3">
      <c r="A2390" s="20">
        <f>Тех_Движение!$A$2387</f>
        <v>2386</v>
      </c>
      <c r="B2390" s="20" t="str">
        <f>IF(Тех_Движение!$F$2387&gt;0,Тех_Движение!$I$2387,"")</f>
        <v/>
      </c>
      <c r="C2390" s="20" t="str">
        <f>IF($B2390="","",Тех_Движение!$D$2387)</f>
        <v/>
      </c>
      <c r="D2390" s="9" t="str">
        <f>IF($B2390="","",Тех_Движение!$B$2387)</f>
        <v/>
      </c>
      <c r="E2390" s="21" t="str">
        <f>IF($B2390="","",Тех_Движение!$F$2387)</f>
        <v/>
      </c>
      <c r="F2390" s="21" t="str">
        <f>IF($B2390="","",SUMIFS($E$5:$E2389,$C$5:$C2389,$C2390))</f>
        <v/>
      </c>
      <c r="G2390" s="21" t="str">
        <f>IF($B2390="","",MAX(0,$E2390-MAX(0,SUMIFS(Тех_Движение!$G$2:$G$5111,Тех_Движение!$D$2:$D$5111,$C2390,Тех_Движение!$B$2:$B$5111,"&lt;="&amp;Настройки!$B$5-1)-$F2390)))</f>
        <v/>
      </c>
      <c r="H2390" s="21" t="str">
        <f>IF($B2390="","",IF(AND($D2390&gt;=Настройки!$B$5,$D2390&lt;=Настройки!$B$6),$E2390,0))</f>
        <v/>
      </c>
      <c r="I2390" s="21" t="str">
        <f t="shared" si="111"/>
        <v/>
      </c>
      <c r="J2390" s="21" t="str">
        <f>IF($B2390="","",MAX(0,$E2390-MAX(0,SUMIFS(Тех_Движение!$G$2:$G$5111,Тех_Движение!$D$2:$D$5111,$C2390,Тех_Движение!$B$2:$B$5111,"&lt;="&amp;Настройки!$B$6)-$F2390)))</f>
        <v/>
      </c>
      <c r="K2390" s="21" t="e">
        <f>IF(OR($B2390="",K$3&lt;$D2390+Настройки!$B$7),0,MAX(0,$E2390-MAX(0,SUMIFS(Тех_Движение!$G$2:$G$5111,Тех_Движение!$D$2:$D$5111,$C2390,Тех_Движение!$B$2:$B$5111,"&lt;="&amp;K$3)-$F2390)))</f>
        <v>#VALUE!</v>
      </c>
      <c r="L2390" s="21" t="e">
        <f>IF(OR($B2390="",L$3&lt;$D2390+Настройки!$B$7),0,MAX(0,$E2390-MAX(0,SUMIFS(Тех_Движение!$G$2:$G$5111,Тех_Движение!$D$2:$D$5111,$C2390,Тех_Движение!$B$2:$B$5111,"&lt;="&amp;L$3)-$F2390)))</f>
        <v>#VALUE!</v>
      </c>
      <c r="M2390" s="21" t="e">
        <f>IF(OR($B2390="",M$3&lt;$D2390+Настройки!$B$7),0,MAX(0,$E2390-MAX(0,SUMIFS(Тех_Движение!$G$2:$G$5111,Тех_Движение!$D$2:$D$5111,$C2390,Тех_Движение!$B$2:$B$5111,"&lt;="&amp;M$3)-$F2390)))</f>
        <v>#VALUE!</v>
      </c>
      <c r="N2390" s="21" t="e">
        <f>IF(OR($B2390="",N$3&lt;$D2390+Настройки!$B$7),0,MAX(0,$E2390-MAX(0,SUMIFS(Тех_Движение!$G$2:$G$5111,Тех_Движение!$D$2:$D$5111,$C2390,Тех_Движение!$B$2:$B$5111,"&lt;="&amp;N$3)-$F2390)))</f>
        <v>#VALUE!</v>
      </c>
      <c r="O2390" s="21" t="e">
        <f>IF(OR($B2390="",O$3&lt;$D2390+Настройки!$B$7),0,MAX(0,$E2390-MAX(0,SUMIFS(Тех_Движение!$G$2:$G$5111,Тех_Движение!$D$2:$D$5111,$C2390,Тех_Движение!$B$2:$B$5111,"&lt;="&amp;O$3)-$F2390)))</f>
        <v>#VALUE!</v>
      </c>
      <c r="P2390" s="21" t="e">
        <f>IF(OR($B2390="",P$3&lt;$D2390+Настройки!$B$7),0,MAX(0,$E2390-MAX(0,SUMIFS(Тех_Движение!$G$2:$G$5111,Тех_Движение!$D$2:$D$5111,$C2390,Тех_Движение!$B$2:$B$5111,"&lt;="&amp;P$3)-$F2390)))</f>
        <v>#VALUE!</v>
      </c>
      <c r="Q2390" s="21" t="e">
        <f>IF(OR($B2390="",Q$3&lt;$D2390+Настройки!$B$7),0,MAX(0,$E2390-MAX(0,SUMIFS(Тех_Движение!$G$2:$G$5111,Тех_Движение!$D$2:$D$5111,$C2390,Тех_Движение!$B$2:$B$5111,"&lt;="&amp;Q$3)-$F2390)))</f>
        <v>#VALUE!</v>
      </c>
      <c r="R2390" s="21" t="str">
        <f t="shared" si="112"/>
        <v/>
      </c>
      <c r="S2390" s="23" t="str">
        <f>IF($B2390="","",VLOOKUP($C2390,Настройки!$A$11:$L$17,9,FALSE))</f>
        <v/>
      </c>
      <c r="T2390" s="23" t="str">
        <f t="shared" si="113"/>
        <v/>
      </c>
    </row>
    <row r="2391" spans="1:20" x14ac:dyDescent="0.3">
      <c r="A2391" s="20">
        <f>Тех_Движение!$A$2388</f>
        <v>2387</v>
      </c>
      <c r="B2391" s="20" t="str">
        <f>IF(Тех_Движение!$F$2388&gt;0,Тех_Движение!$I$2388,"")</f>
        <v/>
      </c>
      <c r="C2391" s="20" t="str">
        <f>IF($B2391="","",Тех_Движение!$D$2388)</f>
        <v/>
      </c>
      <c r="D2391" s="9" t="str">
        <f>IF($B2391="","",Тех_Движение!$B$2388)</f>
        <v/>
      </c>
      <c r="E2391" s="21" t="str">
        <f>IF($B2391="","",Тех_Движение!$F$2388)</f>
        <v/>
      </c>
      <c r="F2391" s="21" t="str">
        <f>IF($B2391="","",SUMIFS($E$5:$E2390,$C$5:$C2390,$C2391))</f>
        <v/>
      </c>
      <c r="G2391" s="21" t="str">
        <f>IF($B2391="","",MAX(0,$E2391-MAX(0,SUMIFS(Тех_Движение!$G$2:$G$5111,Тех_Движение!$D$2:$D$5111,$C2391,Тех_Движение!$B$2:$B$5111,"&lt;="&amp;Настройки!$B$5-1)-$F2391)))</f>
        <v/>
      </c>
      <c r="H2391" s="21" t="str">
        <f>IF($B2391="","",IF(AND($D2391&gt;=Настройки!$B$5,$D2391&lt;=Настройки!$B$6),$E2391,0))</f>
        <v/>
      </c>
      <c r="I2391" s="21" t="str">
        <f t="shared" si="111"/>
        <v/>
      </c>
      <c r="J2391" s="21" t="str">
        <f>IF($B2391="","",MAX(0,$E2391-MAX(0,SUMIFS(Тех_Движение!$G$2:$G$5111,Тех_Движение!$D$2:$D$5111,$C2391,Тех_Движение!$B$2:$B$5111,"&lt;="&amp;Настройки!$B$6)-$F2391)))</f>
        <v/>
      </c>
      <c r="K2391" s="21" t="e">
        <f>IF(OR($B2391="",K$3&lt;$D2391+Настройки!$B$7),0,MAX(0,$E2391-MAX(0,SUMIFS(Тех_Движение!$G$2:$G$5111,Тех_Движение!$D$2:$D$5111,$C2391,Тех_Движение!$B$2:$B$5111,"&lt;="&amp;K$3)-$F2391)))</f>
        <v>#VALUE!</v>
      </c>
      <c r="L2391" s="21" t="e">
        <f>IF(OR($B2391="",L$3&lt;$D2391+Настройки!$B$7),0,MAX(0,$E2391-MAX(0,SUMIFS(Тех_Движение!$G$2:$G$5111,Тех_Движение!$D$2:$D$5111,$C2391,Тех_Движение!$B$2:$B$5111,"&lt;="&amp;L$3)-$F2391)))</f>
        <v>#VALUE!</v>
      </c>
      <c r="M2391" s="21" t="e">
        <f>IF(OR($B2391="",M$3&lt;$D2391+Настройки!$B$7),0,MAX(0,$E2391-MAX(0,SUMIFS(Тех_Движение!$G$2:$G$5111,Тех_Движение!$D$2:$D$5111,$C2391,Тех_Движение!$B$2:$B$5111,"&lt;="&amp;M$3)-$F2391)))</f>
        <v>#VALUE!</v>
      </c>
      <c r="N2391" s="21" t="e">
        <f>IF(OR($B2391="",N$3&lt;$D2391+Настройки!$B$7),0,MAX(0,$E2391-MAX(0,SUMIFS(Тех_Движение!$G$2:$G$5111,Тех_Движение!$D$2:$D$5111,$C2391,Тех_Движение!$B$2:$B$5111,"&lt;="&amp;N$3)-$F2391)))</f>
        <v>#VALUE!</v>
      </c>
      <c r="O2391" s="21" t="e">
        <f>IF(OR($B2391="",O$3&lt;$D2391+Настройки!$B$7),0,MAX(0,$E2391-MAX(0,SUMIFS(Тех_Движение!$G$2:$G$5111,Тех_Движение!$D$2:$D$5111,$C2391,Тех_Движение!$B$2:$B$5111,"&lt;="&amp;O$3)-$F2391)))</f>
        <v>#VALUE!</v>
      </c>
      <c r="P2391" s="21" t="e">
        <f>IF(OR($B2391="",P$3&lt;$D2391+Настройки!$B$7),0,MAX(0,$E2391-MAX(0,SUMIFS(Тех_Движение!$G$2:$G$5111,Тех_Движение!$D$2:$D$5111,$C2391,Тех_Движение!$B$2:$B$5111,"&lt;="&amp;P$3)-$F2391)))</f>
        <v>#VALUE!</v>
      </c>
      <c r="Q2391" s="21" t="e">
        <f>IF(OR($B2391="",Q$3&lt;$D2391+Настройки!$B$7),0,MAX(0,$E2391-MAX(0,SUMIFS(Тех_Движение!$G$2:$G$5111,Тех_Движение!$D$2:$D$5111,$C2391,Тех_Движение!$B$2:$B$5111,"&lt;="&amp;Q$3)-$F2391)))</f>
        <v>#VALUE!</v>
      </c>
      <c r="R2391" s="21" t="str">
        <f t="shared" si="112"/>
        <v/>
      </c>
      <c r="S2391" s="23" t="str">
        <f>IF($B2391="","",VLOOKUP($C2391,Настройки!$A$11:$L$17,9,FALSE))</f>
        <v/>
      </c>
      <c r="T2391" s="23" t="str">
        <f t="shared" si="113"/>
        <v/>
      </c>
    </row>
    <row r="2392" spans="1:20" x14ac:dyDescent="0.3">
      <c r="A2392" s="20">
        <f>Тех_Движение!$A$2389</f>
        <v>2388</v>
      </c>
      <c r="B2392" s="20" t="str">
        <f>IF(Тех_Движение!$F$2389&gt;0,Тех_Движение!$I$2389,"")</f>
        <v/>
      </c>
      <c r="C2392" s="20" t="str">
        <f>IF($B2392="","",Тех_Движение!$D$2389)</f>
        <v/>
      </c>
      <c r="D2392" s="9" t="str">
        <f>IF($B2392="","",Тех_Движение!$B$2389)</f>
        <v/>
      </c>
      <c r="E2392" s="21" t="str">
        <f>IF($B2392="","",Тех_Движение!$F$2389)</f>
        <v/>
      </c>
      <c r="F2392" s="21" t="str">
        <f>IF($B2392="","",SUMIFS($E$5:$E2391,$C$5:$C2391,$C2392))</f>
        <v/>
      </c>
      <c r="G2392" s="21" t="str">
        <f>IF($B2392="","",MAX(0,$E2392-MAX(0,SUMIFS(Тех_Движение!$G$2:$G$5111,Тех_Движение!$D$2:$D$5111,$C2392,Тех_Движение!$B$2:$B$5111,"&lt;="&amp;Настройки!$B$5-1)-$F2392)))</f>
        <v/>
      </c>
      <c r="H2392" s="21" t="str">
        <f>IF($B2392="","",IF(AND($D2392&gt;=Настройки!$B$5,$D2392&lt;=Настройки!$B$6),$E2392,0))</f>
        <v/>
      </c>
      <c r="I2392" s="21" t="str">
        <f t="shared" si="111"/>
        <v/>
      </c>
      <c r="J2392" s="21" t="str">
        <f>IF($B2392="","",MAX(0,$E2392-MAX(0,SUMIFS(Тех_Движение!$G$2:$G$5111,Тех_Движение!$D$2:$D$5111,$C2392,Тех_Движение!$B$2:$B$5111,"&lt;="&amp;Настройки!$B$6)-$F2392)))</f>
        <v/>
      </c>
      <c r="K2392" s="21" t="e">
        <f>IF(OR($B2392="",K$3&lt;$D2392+Настройки!$B$7),0,MAX(0,$E2392-MAX(0,SUMIFS(Тех_Движение!$G$2:$G$5111,Тех_Движение!$D$2:$D$5111,$C2392,Тех_Движение!$B$2:$B$5111,"&lt;="&amp;K$3)-$F2392)))</f>
        <v>#VALUE!</v>
      </c>
      <c r="L2392" s="21" t="e">
        <f>IF(OR($B2392="",L$3&lt;$D2392+Настройки!$B$7),0,MAX(0,$E2392-MAX(0,SUMIFS(Тех_Движение!$G$2:$G$5111,Тех_Движение!$D$2:$D$5111,$C2392,Тех_Движение!$B$2:$B$5111,"&lt;="&amp;L$3)-$F2392)))</f>
        <v>#VALUE!</v>
      </c>
      <c r="M2392" s="21" t="e">
        <f>IF(OR($B2392="",M$3&lt;$D2392+Настройки!$B$7),0,MAX(0,$E2392-MAX(0,SUMIFS(Тех_Движение!$G$2:$G$5111,Тех_Движение!$D$2:$D$5111,$C2392,Тех_Движение!$B$2:$B$5111,"&lt;="&amp;M$3)-$F2392)))</f>
        <v>#VALUE!</v>
      </c>
      <c r="N2392" s="21" t="e">
        <f>IF(OR($B2392="",N$3&lt;$D2392+Настройки!$B$7),0,MAX(0,$E2392-MAX(0,SUMIFS(Тех_Движение!$G$2:$G$5111,Тех_Движение!$D$2:$D$5111,$C2392,Тех_Движение!$B$2:$B$5111,"&lt;="&amp;N$3)-$F2392)))</f>
        <v>#VALUE!</v>
      </c>
      <c r="O2392" s="21" t="e">
        <f>IF(OR($B2392="",O$3&lt;$D2392+Настройки!$B$7),0,MAX(0,$E2392-MAX(0,SUMIFS(Тех_Движение!$G$2:$G$5111,Тех_Движение!$D$2:$D$5111,$C2392,Тех_Движение!$B$2:$B$5111,"&lt;="&amp;O$3)-$F2392)))</f>
        <v>#VALUE!</v>
      </c>
      <c r="P2392" s="21" t="e">
        <f>IF(OR($B2392="",P$3&lt;$D2392+Настройки!$B$7),0,MAX(0,$E2392-MAX(0,SUMIFS(Тех_Движение!$G$2:$G$5111,Тех_Движение!$D$2:$D$5111,$C2392,Тех_Движение!$B$2:$B$5111,"&lt;="&amp;P$3)-$F2392)))</f>
        <v>#VALUE!</v>
      </c>
      <c r="Q2392" s="21" t="e">
        <f>IF(OR($B2392="",Q$3&lt;$D2392+Настройки!$B$7),0,MAX(0,$E2392-MAX(0,SUMIFS(Тех_Движение!$G$2:$G$5111,Тех_Движение!$D$2:$D$5111,$C2392,Тех_Движение!$B$2:$B$5111,"&lt;="&amp;Q$3)-$F2392)))</f>
        <v>#VALUE!</v>
      </c>
      <c r="R2392" s="21" t="str">
        <f t="shared" si="112"/>
        <v/>
      </c>
      <c r="S2392" s="23" t="str">
        <f>IF($B2392="","",VLOOKUP($C2392,Настройки!$A$11:$L$17,9,FALSE))</f>
        <v/>
      </c>
      <c r="T2392" s="23" t="str">
        <f t="shared" si="113"/>
        <v/>
      </c>
    </row>
    <row r="2393" spans="1:20" x14ac:dyDescent="0.3">
      <c r="A2393" s="20">
        <f>Тех_Движение!$A$2390</f>
        <v>2389</v>
      </c>
      <c r="B2393" s="20" t="str">
        <f>IF(Тех_Движение!$F$2390&gt;0,Тех_Движение!$I$2390,"")</f>
        <v/>
      </c>
      <c r="C2393" s="20" t="str">
        <f>IF($B2393="","",Тех_Движение!$D$2390)</f>
        <v/>
      </c>
      <c r="D2393" s="9" t="str">
        <f>IF($B2393="","",Тех_Движение!$B$2390)</f>
        <v/>
      </c>
      <c r="E2393" s="21" t="str">
        <f>IF($B2393="","",Тех_Движение!$F$2390)</f>
        <v/>
      </c>
      <c r="F2393" s="21" t="str">
        <f>IF($B2393="","",SUMIFS($E$5:$E2392,$C$5:$C2392,$C2393))</f>
        <v/>
      </c>
      <c r="G2393" s="21" t="str">
        <f>IF($B2393="","",MAX(0,$E2393-MAX(0,SUMIFS(Тех_Движение!$G$2:$G$5111,Тех_Движение!$D$2:$D$5111,$C2393,Тех_Движение!$B$2:$B$5111,"&lt;="&amp;Настройки!$B$5-1)-$F2393)))</f>
        <v/>
      </c>
      <c r="H2393" s="21" t="str">
        <f>IF($B2393="","",IF(AND($D2393&gt;=Настройки!$B$5,$D2393&lt;=Настройки!$B$6),$E2393,0))</f>
        <v/>
      </c>
      <c r="I2393" s="21" t="str">
        <f t="shared" si="111"/>
        <v/>
      </c>
      <c r="J2393" s="21" t="str">
        <f>IF($B2393="","",MAX(0,$E2393-MAX(0,SUMIFS(Тех_Движение!$G$2:$G$5111,Тех_Движение!$D$2:$D$5111,$C2393,Тех_Движение!$B$2:$B$5111,"&lt;="&amp;Настройки!$B$6)-$F2393)))</f>
        <v/>
      </c>
      <c r="K2393" s="21" t="e">
        <f>IF(OR($B2393="",K$3&lt;$D2393+Настройки!$B$7),0,MAX(0,$E2393-MAX(0,SUMIFS(Тех_Движение!$G$2:$G$5111,Тех_Движение!$D$2:$D$5111,$C2393,Тех_Движение!$B$2:$B$5111,"&lt;="&amp;K$3)-$F2393)))</f>
        <v>#VALUE!</v>
      </c>
      <c r="L2393" s="21" t="e">
        <f>IF(OR($B2393="",L$3&lt;$D2393+Настройки!$B$7),0,MAX(0,$E2393-MAX(0,SUMIFS(Тех_Движение!$G$2:$G$5111,Тех_Движение!$D$2:$D$5111,$C2393,Тех_Движение!$B$2:$B$5111,"&lt;="&amp;L$3)-$F2393)))</f>
        <v>#VALUE!</v>
      </c>
      <c r="M2393" s="21" t="e">
        <f>IF(OR($B2393="",M$3&lt;$D2393+Настройки!$B$7),0,MAX(0,$E2393-MAX(0,SUMIFS(Тех_Движение!$G$2:$G$5111,Тех_Движение!$D$2:$D$5111,$C2393,Тех_Движение!$B$2:$B$5111,"&lt;="&amp;M$3)-$F2393)))</f>
        <v>#VALUE!</v>
      </c>
      <c r="N2393" s="21" t="e">
        <f>IF(OR($B2393="",N$3&lt;$D2393+Настройки!$B$7),0,MAX(0,$E2393-MAX(0,SUMIFS(Тех_Движение!$G$2:$G$5111,Тех_Движение!$D$2:$D$5111,$C2393,Тех_Движение!$B$2:$B$5111,"&lt;="&amp;N$3)-$F2393)))</f>
        <v>#VALUE!</v>
      </c>
      <c r="O2393" s="21" t="e">
        <f>IF(OR($B2393="",O$3&lt;$D2393+Настройки!$B$7),0,MAX(0,$E2393-MAX(0,SUMIFS(Тех_Движение!$G$2:$G$5111,Тех_Движение!$D$2:$D$5111,$C2393,Тех_Движение!$B$2:$B$5111,"&lt;="&amp;O$3)-$F2393)))</f>
        <v>#VALUE!</v>
      </c>
      <c r="P2393" s="21" t="e">
        <f>IF(OR($B2393="",P$3&lt;$D2393+Настройки!$B$7),0,MAX(0,$E2393-MAX(0,SUMIFS(Тех_Движение!$G$2:$G$5111,Тех_Движение!$D$2:$D$5111,$C2393,Тех_Движение!$B$2:$B$5111,"&lt;="&amp;P$3)-$F2393)))</f>
        <v>#VALUE!</v>
      </c>
      <c r="Q2393" s="21" t="e">
        <f>IF(OR($B2393="",Q$3&lt;$D2393+Настройки!$B$7),0,MAX(0,$E2393-MAX(0,SUMIFS(Тех_Движение!$G$2:$G$5111,Тех_Движение!$D$2:$D$5111,$C2393,Тех_Движение!$B$2:$B$5111,"&lt;="&amp;Q$3)-$F2393)))</f>
        <v>#VALUE!</v>
      </c>
      <c r="R2393" s="21" t="str">
        <f t="shared" si="112"/>
        <v/>
      </c>
      <c r="S2393" s="23" t="str">
        <f>IF($B2393="","",VLOOKUP($C2393,Настройки!$A$11:$L$17,9,FALSE))</f>
        <v/>
      </c>
      <c r="T2393" s="23" t="str">
        <f t="shared" si="113"/>
        <v/>
      </c>
    </row>
    <row r="2394" spans="1:20" x14ac:dyDescent="0.3">
      <c r="A2394" s="20">
        <f>Тех_Движение!$A$2391</f>
        <v>2390</v>
      </c>
      <c r="B2394" s="20" t="str">
        <f>IF(Тех_Движение!$F$2391&gt;0,Тех_Движение!$I$2391,"")</f>
        <v/>
      </c>
      <c r="C2394" s="20" t="str">
        <f>IF($B2394="","",Тех_Движение!$D$2391)</f>
        <v/>
      </c>
      <c r="D2394" s="9" t="str">
        <f>IF($B2394="","",Тех_Движение!$B$2391)</f>
        <v/>
      </c>
      <c r="E2394" s="21" t="str">
        <f>IF($B2394="","",Тех_Движение!$F$2391)</f>
        <v/>
      </c>
      <c r="F2394" s="21" t="str">
        <f>IF($B2394="","",SUMIFS($E$5:$E2393,$C$5:$C2393,$C2394))</f>
        <v/>
      </c>
      <c r="G2394" s="21" t="str">
        <f>IF($B2394="","",MAX(0,$E2394-MAX(0,SUMIFS(Тех_Движение!$G$2:$G$5111,Тех_Движение!$D$2:$D$5111,$C2394,Тех_Движение!$B$2:$B$5111,"&lt;="&amp;Настройки!$B$5-1)-$F2394)))</f>
        <v/>
      </c>
      <c r="H2394" s="21" t="str">
        <f>IF($B2394="","",IF(AND($D2394&gt;=Настройки!$B$5,$D2394&lt;=Настройки!$B$6),$E2394,0))</f>
        <v/>
      </c>
      <c r="I2394" s="21" t="str">
        <f t="shared" si="111"/>
        <v/>
      </c>
      <c r="J2394" s="21" t="str">
        <f>IF($B2394="","",MAX(0,$E2394-MAX(0,SUMIFS(Тех_Движение!$G$2:$G$5111,Тех_Движение!$D$2:$D$5111,$C2394,Тех_Движение!$B$2:$B$5111,"&lt;="&amp;Настройки!$B$6)-$F2394)))</f>
        <v/>
      </c>
      <c r="K2394" s="21" t="e">
        <f>IF(OR($B2394="",K$3&lt;$D2394+Настройки!$B$7),0,MAX(0,$E2394-MAX(0,SUMIFS(Тех_Движение!$G$2:$G$5111,Тех_Движение!$D$2:$D$5111,$C2394,Тех_Движение!$B$2:$B$5111,"&lt;="&amp;K$3)-$F2394)))</f>
        <v>#VALUE!</v>
      </c>
      <c r="L2394" s="21" t="e">
        <f>IF(OR($B2394="",L$3&lt;$D2394+Настройки!$B$7),0,MAX(0,$E2394-MAX(0,SUMIFS(Тех_Движение!$G$2:$G$5111,Тех_Движение!$D$2:$D$5111,$C2394,Тех_Движение!$B$2:$B$5111,"&lt;="&amp;L$3)-$F2394)))</f>
        <v>#VALUE!</v>
      </c>
      <c r="M2394" s="21" t="e">
        <f>IF(OR($B2394="",M$3&lt;$D2394+Настройки!$B$7),0,MAX(0,$E2394-MAX(0,SUMIFS(Тех_Движение!$G$2:$G$5111,Тех_Движение!$D$2:$D$5111,$C2394,Тех_Движение!$B$2:$B$5111,"&lt;="&amp;M$3)-$F2394)))</f>
        <v>#VALUE!</v>
      </c>
      <c r="N2394" s="21" t="e">
        <f>IF(OR($B2394="",N$3&lt;$D2394+Настройки!$B$7),0,MAX(0,$E2394-MAX(0,SUMIFS(Тех_Движение!$G$2:$G$5111,Тех_Движение!$D$2:$D$5111,$C2394,Тех_Движение!$B$2:$B$5111,"&lt;="&amp;N$3)-$F2394)))</f>
        <v>#VALUE!</v>
      </c>
      <c r="O2394" s="21" t="e">
        <f>IF(OR($B2394="",O$3&lt;$D2394+Настройки!$B$7),0,MAX(0,$E2394-MAX(0,SUMIFS(Тех_Движение!$G$2:$G$5111,Тех_Движение!$D$2:$D$5111,$C2394,Тех_Движение!$B$2:$B$5111,"&lt;="&amp;O$3)-$F2394)))</f>
        <v>#VALUE!</v>
      </c>
      <c r="P2394" s="21" t="e">
        <f>IF(OR($B2394="",P$3&lt;$D2394+Настройки!$B$7),0,MAX(0,$E2394-MAX(0,SUMIFS(Тех_Движение!$G$2:$G$5111,Тех_Движение!$D$2:$D$5111,$C2394,Тех_Движение!$B$2:$B$5111,"&lt;="&amp;P$3)-$F2394)))</f>
        <v>#VALUE!</v>
      </c>
      <c r="Q2394" s="21" t="e">
        <f>IF(OR($B2394="",Q$3&lt;$D2394+Настройки!$B$7),0,MAX(0,$E2394-MAX(0,SUMIFS(Тех_Движение!$G$2:$G$5111,Тех_Движение!$D$2:$D$5111,$C2394,Тех_Движение!$B$2:$B$5111,"&lt;="&amp;Q$3)-$F2394)))</f>
        <v>#VALUE!</v>
      </c>
      <c r="R2394" s="21" t="str">
        <f t="shared" si="112"/>
        <v/>
      </c>
      <c r="S2394" s="23" t="str">
        <f>IF($B2394="","",VLOOKUP($C2394,Настройки!$A$11:$L$17,9,FALSE))</f>
        <v/>
      </c>
      <c r="T2394" s="23" t="str">
        <f t="shared" si="113"/>
        <v/>
      </c>
    </row>
    <row r="2395" spans="1:20" x14ac:dyDescent="0.3">
      <c r="A2395" s="20">
        <f>Тех_Движение!$A$2392</f>
        <v>2391</v>
      </c>
      <c r="B2395" s="20" t="str">
        <f>IF(Тех_Движение!$F$2392&gt;0,Тех_Движение!$I$2392,"")</f>
        <v/>
      </c>
      <c r="C2395" s="20" t="str">
        <f>IF($B2395="","",Тех_Движение!$D$2392)</f>
        <v/>
      </c>
      <c r="D2395" s="9" t="str">
        <f>IF($B2395="","",Тех_Движение!$B$2392)</f>
        <v/>
      </c>
      <c r="E2395" s="21" t="str">
        <f>IF($B2395="","",Тех_Движение!$F$2392)</f>
        <v/>
      </c>
      <c r="F2395" s="21" t="str">
        <f>IF($B2395="","",SUMIFS($E$5:$E2394,$C$5:$C2394,$C2395))</f>
        <v/>
      </c>
      <c r="G2395" s="21" t="str">
        <f>IF($B2395="","",MAX(0,$E2395-MAX(0,SUMIFS(Тех_Движение!$G$2:$G$5111,Тех_Движение!$D$2:$D$5111,$C2395,Тех_Движение!$B$2:$B$5111,"&lt;="&amp;Настройки!$B$5-1)-$F2395)))</f>
        <v/>
      </c>
      <c r="H2395" s="21" t="str">
        <f>IF($B2395="","",IF(AND($D2395&gt;=Настройки!$B$5,$D2395&lt;=Настройки!$B$6),$E2395,0))</f>
        <v/>
      </c>
      <c r="I2395" s="21" t="str">
        <f t="shared" si="111"/>
        <v/>
      </c>
      <c r="J2395" s="21" t="str">
        <f>IF($B2395="","",MAX(0,$E2395-MAX(0,SUMIFS(Тех_Движение!$G$2:$G$5111,Тех_Движение!$D$2:$D$5111,$C2395,Тех_Движение!$B$2:$B$5111,"&lt;="&amp;Настройки!$B$6)-$F2395)))</f>
        <v/>
      </c>
      <c r="K2395" s="21" t="e">
        <f>IF(OR($B2395="",K$3&lt;$D2395+Настройки!$B$7),0,MAX(0,$E2395-MAX(0,SUMIFS(Тех_Движение!$G$2:$G$5111,Тех_Движение!$D$2:$D$5111,$C2395,Тех_Движение!$B$2:$B$5111,"&lt;="&amp;K$3)-$F2395)))</f>
        <v>#VALUE!</v>
      </c>
      <c r="L2395" s="21" t="e">
        <f>IF(OR($B2395="",L$3&lt;$D2395+Настройки!$B$7),0,MAX(0,$E2395-MAX(0,SUMIFS(Тех_Движение!$G$2:$G$5111,Тех_Движение!$D$2:$D$5111,$C2395,Тех_Движение!$B$2:$B$5111,"&lt;="&amp;L$3)-$F2395)))</f>
        <v>#VALUE!</v>
      </c>
      <c r="M2395" s="21" t="e">
        <f>IF(OR($B2395="",M$3&lt;$D2395+Настройки!$B$7),0,MAX(0,$E2395-MAX(0,SUMIFS(Тех_Движение!$G$2:$G$5111,Тех_Движение!$D$2:$D$5111,$C2395,Тех_Движение!$B$2:$B$5111,"&lt;="&amp;M$3)-$F2395)))</f>
        <v>#VALUE!</v>
      </c>
      <c r="N2395" s="21" t="e">
        <f>IF(OR($B2395="",N$3&lt;$D2395+Настройки!$B$7),0,MAX(0,$E2395-MAX(0,SUMIFS(Тех_Движение!$G$2:$G$5111,Тех_Движение!$D$2:$D$5111,$C2395,Тех_Движение!$B$2:$B$5111,"&lt;="&amp;N$3)-$F2395)))</f>
        <v>#VALUE!</v>
      </c>
      <c r="O2395" s="21" t="e">
        <f>IF(OR($B2395="",O$3&lt;$D2395+Настройки!$B$7),0,MAX(0,$E2395-MAX(0,SUMIFS(Тех_Движение!$G$2:$G$5111,Тех_Движение!$D$2:$D$5111,$C2395,Тех_Движение!$B$2:$B$5111,"&lt;="&amp;O$3)-$F2395)))</f>
        <v>#VALUE!</v>
      </c>
      <c r="P2395" s="21" t="e">
        <f>IF(OR($B2395="",P$3&lt;$D2395+Настройки!$B$7),0,MAX(0,$E2395-MAX(0,SUMIFS(Тех_Движение!$G$2:$G$5111,Тех_Движение!$D$2:$D$5111,$C2395,Тех_Движение!$B$2:$B$5111,"&lt;="&amp;P$3)-$F2395)))</f>
        <v>#VALUE!</v>
      </c>
      <c r="Q2395" s="21" t="e">
        <f>IF(OR($B2395="",Q$3&lt;$D2395+Настройки!$B$7),0,MAX(0,$E2395-MAX(0,SUMIFS(Тех_Движение!$G$2:$G$5111,Тех_Движение!$D$2:$D$5111,$C2395,Тех_Движение!$B$2:$B$5111,"&lt;="&amp;Q$3)-$F2395)))</f>
        <v>#VALUE!</v>
      </c>
      <c r="R2395" s="21" t="str">
        <f t="shared" si="112"/>
        <v/>
      </c>
      <c r="S2395" s="23" t="str">
        <f>IF($B2395="","",VLOOKUP($C2395,Настройки!$A$11:$L$17,9,FALSE))</f>
        <v/>
      </c>
      <c r="T2395" s="23" t="str">
        <f t="shared" si="113"/>
        <v/>
      </c>
    </row>
    <row r="2396" spans="1:20" x14ac:dyDescent="0.3">
      <c r="A2396" s="20">
        <f>Тех_Движение!$A$2393</f>
        <v>2392</v>
      </c>
      <c r="B2396" s="20" t="str">
        <f>IF(Тех_Движение!$F$2393&gt;0,Тех_Движение!$I$2393,"")</f>
        <v/>
      </c>
      <c r="C2396" s="20" t="str">
        <f>IF($B2396="","",Тех_Движение!$D$2393)</f>
        <v/>
      </c>
      <c r="D2396" s="9" t="str">
        <f>IF($B2396="","",Тех_Движение!$B$2393)</f>
        <v/>
      </c>
      <c r="E2396" s="21" t="str">
        <f>IF($B2396="","",Тех_Движение!$F$2393)</f>
        <v/>
      </c>
      <c r="F2396" s="21" t="str">
        <f>IF($B2396="","",SUMIFS($E$5:$E2395,$C$5:$C2395,$C2396))</f>
        <v/>
      </c>
      <c r="G2396" s="21" t="str">
        <f>IF($B2396="","",MAX(0,$E2396-MAX(0,SUMIFS(Тех_Движение!$G$2:$G$5111,Тех_Движение!$D$2:$D$5111,$C2396,Тех_Движение!$B$2:$B$5111,"&lt;="&amp;Настройки!$B$5-1)-$F2396)))</f>
        <v/>
      </c>
      <c r="H2396" s="21" t="str">
        <f>IF($B2396="","",IF(AND($D2396&gt;=Настройки!$B$5,$D2396&lt;=Настройки!$B$6),$E2396,0))</f>
        <v/>
      </c>
      <c r="I2396" s="21" t="str">
        <f t="shared" si="111"/>
        <v/>
      </c>
      <c r="J2396" s="21" t="str">
        <f>IF($B2396="","",MAX(0,$E2396-MAX(0,SUMIFS(Тех_Движение!$G$2:$G$5111,Тех_Движение!$D$2:$D$5111,$C2396,Тех_Движение!$B$2:$B$5111,"&lt;="&amp;Настройки!$B$6)-$F2396)))</f>
        <v/>
      </c>
      <c r="K2396" s="21" t="e">
        <f>IF(OR($B2396="",K$3&lt;$D2396+Настройки!$B$7),0,MAX(0,$E2396-MAX(0,SUMIFS(Тех_Движение!$G$2:$G$5111,Тех_Движение!$D$2:$D$5111,$C2396,Тех_Движение!$B$2:$B$5111,"&lt;="&amp;K$3)-$F2396)))</f>
        <v>#VALUE!</v>
      </c>
      <c r="L2396" s="21" t="e">
        <f>IF(OR($B2396="",L$3&lt;$D2396+Настройки!$B$7),0,MAX(0,$E2396-MAX(0,SUMIFS(Тех_Движение!$G$2:$G$5111,Тех_Движение!$D$2:$D$5111,$C2396,Тех_Движение!$B$2:$B$5111,"&lt;="&amp;L$3)-$F2396)))</f>
        <v>#VALUE!</v>
      </c>
      <c r="M2396" s="21" t="e">
        <f>IF(OR($B2396="",M$3&lt;$D2396+Настройки!$B$7),0,MAX(0,$E2396-MAX(0,SUMIFS(Тех_Движение!$G$2:$G$5111,Тех_Движение!$D$2:$D$5111,$C2396,Тех_Движение!$B$2:$B$5111,"&lt;="&amp;M$3)-$F2396)))</f>
        <v>#VALUE!</v>
      </c>
      <c r="N2396" s="21" t="e">
        <f>IF(OR($B2396="",N$3&lt;$D2396+Настройки!$B$7),0,MAX(0,$E2396-MAX(0,SUMIFS(Тех_Движение!$G$2:$G$5111,Тех_Движение!$D$2:$D$5111,$C2396,Тех_Движение!$B$2:$B$5111,"&lt;="&amp;N$3)-$F2396)))</f>
        <v>#VALUE!</v>
      </c>
      <c r="O2396" s="21" t="e">
        <f>IF(OR($B2396="",O$3&lt;$D2396+Настройки!$B$7),0,MAX(0,$E2396-MAX(0,SUMIFS(Тех_Движение!$G$2:$G$5111,Тех_Движение!$D$2:$D$5111,$C2396,Тех_Движение!$B$2:$B$5111,"&lt;="&amp;O$3)-$F2396)))</f>
        <v>#VALUE!</v>
      </c>
      <c r="P2396" s="21" t="e">
        <f>IF(OR($B2396="",P$3&lt;$D2396+Настройки!$B$7),0,MAX(0,$E2396-MAX(0,SUMIFS(Тех_Движение!$G$2:$G$5111,Тех_Движение!$D$2:$D$5111,$C2396,Тех_Движение!$B$2:$B$5111,"&lt;="&amp;P$3)-$F2396)))</f>
        <v>#VALUE!</v>
      </c>
      <c r="Q2396" s="21" t="e">
        <f>IF(OR($B2396="",Q$3&lt;$D2396+Настройки!$B$7),0,MAX(0,$E2396-MAX(0,SUMIFS(Тех_Движение!$G$2:$G$5111,Тех_Движение!$D$2:$D$5111,$C2396,Тех_Движение!$B$2:$B$5111,"&lt;="&amp;Q$3)-$F2396)))</f>
        <v>#VALUE!</v>
      </c>
      <c r="R2396" s="21" t="str">
        <f t="shared" si="112"/>
        <v/>
      </c>
      <c r="S2396" s="23" t="str">
        <f>IF($B2396="","",VLOOKUP($C2396,Настройки!$A$11:$L$17,9,FALSE))</f>
        <v/>
      </c>
      <c r="T2396" s="23" t="str">
        <f t="shared" si="113"/>
        <v/>
      </c>
    </row>
    <row r="2397" spans="1:20" x14ac:dyDescent="0.3">
      <c r="A2397" s="20">
        <f>Тех_Движение!$A$2394</f>
        <v>2393</v>
      </c>
      <c r="B2397" s="20" t="str">
        <f>IF(Тех_Движение!$F$2394&gt;0,Тех_Движение!$I$2394,"")</f>
        <v/>
      </c>
      <c r="C2397" s="20" t="str">
        <f>IF($B2397="","",Тех_Движение!$D$2394)</f>
        <v/>
      </c>
      <c r="D2397" s="9" t="str">
        <f>IF($B2397="","",Тех_Движение!$B$2394)</f>
        <v/>
      </c>
      <c r="E2397" s="21" t="str">
        <f>IF($B2397="","",Тех_Движение!$F$2394)</f>
        <v/>
      </c>
      <c r="F2397" s="21" t="str">
        <f>IF($B2397="","",SUMIFS($E$5:$E2396,$C$5:$C2396,$C2397))</f>
        <v/>
      </c>
      <c r="G2397" s="21" t="str">
        <f>IF($B2397="","",MAX(0,$E2397-MAX(0,SUMIFS(Тех_Движение!$G$2:$G$5111,Тех_Движение!$D$2:$D$5111,$C2397,Тех_Движение!$B$2:$B$5111,"&lt;="&amp;Настройки!$B$5-1)-$F2397)))</f>
        <v/>
      </c>
      <c r="H2397" s="21" t="str">
        <f>IF($B2397="","",IF(AND($D2397&gt;=Настройки!$B$5,$D2397&lt;=Настройки!$B$6),$E2397,0))</f>
        <v/>
      </c>
      <c r="I2397" s="21" t="str">
        <f t="shared" si="111"/>
        <v/>
      </c>
      <c r="J2397" s="21" t="str">
        <f>IF($B2397="","",MAX(0,$E2397-MAX(0,SUMIFS(Тех_Движение!$G$2:$G$5111,Тех_Движение!$D$2:$D$5111,$C2397,Тех_Движение!$B$2:$B$5111,"&lt;="&amp;Настройки!$B$6)-$F2397)))</f>
        <v/>
      </c>
      <c r="K2397" s="21" t="e">
        <f>IF(OR($B2397="",K$3&lt;$D2397+Настройки!$B$7),0,MAX(0,$E2397-MAX(0,SUMIFS(Тех_Движение!$G$2:$G$5111,Тех_Движение!$D$2:$D$5111,$C2397,Тех_Движение!$B$2:$B$5111,"&lt;="&amp;K$3)-$F2397)))</f>
        <v>#VALUE!</v>
      </c>
      <c r="L2397" s="21" t="e">
        <f>IF(OR($B2397="",L$3&lt;$D2397+Настройки!$B$7),0,MAX(0,$E2397-MAX(0,SUMIFS(Тех_Движение!$G$2:$G$5111,Тех_Движение!$D$2:$D$5111,$C2397,Тех_Движение!$B$2:$B$5111,"&lt;="&amp;L$3)-$F2397)))</f>
        <v>#VALUE!</v>
      </c>
      <c r="M2397" s="21" t="e">
        <f>IF(OR($B2397="",M$3&lt;$D2397+Настройки!$B$7),0,MAX(0,$E2397-MAX(0,SUMIFS(Тех_Движение!$G$2:$G$5111,Тех_Движение!$D$2:$D$5111,$C2397,Тех_Движение!$B$2:$B$5111,"&lt;="&amp;M$3)-$F2397)))</f>
        <v>#VALUE!</v>
      </c>
      <c r="N2397" s="21" t="e">
        <f>IF(OR($B2397="",N$3&lt;$D2397+Настройки!$B$7),0,MAX(0,$E2397-MAX(0,SUMIFS(Тех_Движение!$G$2:$G$5111,Тех_Движение!$D$2:$D$5111,$C2397,Тех_Движение!$B$2:$B$5111,"&lt;="&amp;N$3)-$F2397)))</f>
        <v>#VALUE!</v>
      </c>
      <c r="O2397" s="21" t="e">
        <f>IF(OR($B2397="",O$3&lt;$D2397+Настройки!$B$7),0,MAX(0,$E2397-MAX(0,SUMIFS(Тех_Движение!$G$2:$G$5111,Тех_Движение!$D$2:$D$5111,$C2397,Тех_Движение!$B$2:$B$5111,"&lt;="&amp;O$3)-$F2397)))</f>
        <v>#VALUE!</v>
      </c>
      <c r="P2397" s="21" t="e">
        <f>IF(OR($B2397="",P$3&lt;$D2397+Настройки!$B$7),0,MAX(0,$E2397-MAX(0,SUMIFS(Тех_Движение!$G$2:$G$5111,Тех_Движение!$D$2:$D$5111,$C2397,Тех_Движение!$B$2:$B$5111,"&lt;="&amp;P$3)-$F2397)))</f>
        <v>#VALUE!</v>
      </c>
      <c r="Q2397" s="21" t="e">
        <f>IF(OR($B2397="",Q$3&lt;$D2397+Настройки!$B$7),0,MAX(0,$E2397-MAX(0,SUMIFS(Тех_Движение!$G$2:$G$5111,Тех_Движение!$D$2:$D$5111,$C2397,Тех_Движение!$B$2:$B$5111,"&lt;="&amp;Q$3)-$F2397)))</f>
        <v>#VALUE!</v>
      </c>
      <c r="R2397" s="21" t="str">
        <f t="shared" si="112"/>
        <v/>
      </c>
      <c r="S2397" s="23" t="str">
        <f>IF($B2397="","",VLOOKUP($C2397,Настройки!$A$11:$L$17,9,FALSE))</f>
        <v/>
      </c>
      <c r="T2397" s="23" t="str">
        <f t="shared" si="113"/>
        <v/>
      </c>
    </row>
    <row r="2398" spans="1:20" x14ac:dyDescent="0.3">
      <c r="A2398" s="20">
        <f>Тех_Движение!$A$2395</f>
        <v>2394</v>
      </c>
      <c r="B2398" s="20" t="str">
        <f>IF(Тех_Движение!$F$2395&gt;0,Тех_Движение!$I$2395,"")</f>
        <v/>
      </c>
      <c r="C2398" s="20" t="str">
        <f>IF($B2398="","",Тех_Движение!$D$2395)</f>
        <v/>
      </c>
      <c r="D2398" s="9" t="str">
        <f>IF($B2398="","",Тех_Движение!$B$2395)</f>
        <v/>
      </c>
      <c r="E2398" s="21" t="str">
        <f>IF($B2398="","",Тех_Движение!$F$2395)</f>
        <v/>
      </c>
      <c r="F2398" s="21" t="str">
        <f>IF($B2398="","",SUMIFS($E$5:$E2397,$C$5:$C2397,$C2398))</f>
        <v/>
      </c>
      <c r="G2398" s="21" t="str">
        <f>IF($B2398="","",MAX(0,$E2398-MAX(0,SUMIFS(Тех_Движение!$G$2:$G$5111,Тех_Движение!$D$2:$D$5111,$C2398,Тех_Движение!$B$2:$B$5111,"&lt;="&amp;Настройки!$B$5-1)-$F2398)))</f>
        <v/>
      </c>
      <c r="H2398" s="21" t="str">
        <f>IF($B2398="","",IF(AND($D2398&gt;=Настройки!$B$5,$D2398&lt;=Настройки!$B$6),$E2398,0))</f>
        <v/>
      </c>
      <c r="I2398" s="21" t="str">
        <f t="shared" si="111"/>
        <v/>
      </c>
      <c r="J2398" s="21" t="str">
        <f>IF($B2398="","",MAX(0,$E2398-MAX(0,SUMIFS(Тех_Движение!$G$2:$G$5111,Тех_Движение!$D$2:$D$5111,$C2398,Тех_Движение!$B$2:$B$5111,"&lt;="&amp;Настройки!$B$6)-$F2398)))</f>
        <v/>
      </c>
      <c r="K2398" s="21" t="e">
        <f>IF(OR($B2398="",K$3&lt;$D2398+Настройки!$B$7),0,MAX(0,$E2398-MAX(0,SUMIFS(Тех_Движение!$G$2:$G$5111,Тех_Движение!$D$2:$D$5111,$C2398,Тех_Движение!$B$2:$B$5111,"&lt;="&amp;K$3)-$F2398)))</f>
        <v>#VALUE!</v>
      </c>
      <c r="L2398" s="21" t="e">
        <f>IF(OR($B2398="",L$3&lt;$D2398+Настройки!$B$7),0,MAX(0,$E2398-MAX(0,SUMIFS(Тех_Движение!$G$2:$G$5111,Тех_Движение!$D$2:$D$5111,$C2398,Тех_Движение!$B$2:$B$5111,"&lt;="&amp;L$3)-$F2398)))</f>
        <v>#VALUE!</v>
      </c>
      <c r="M2398" s="21" t="e">
        <f>IF(OR($B2398="",M$3&lt;$D2398+Настройки!$B$7),0,MAX(0,$E2398-MAX(0,SUMIFS(Тех_Движение!$G$2:$G$5111,Тех_Движение!$D$2:$D$5111,$C2398,Тех_Движение!$B$2:$B$5111,"&lt;="&amp;M$3)-$F2398)))</f>
        <v>#VALUE!</v>
      </c>
      <c r="N2398" s="21" t="e">
        <f>IF(OR($B2398="",N$3&lt;$D2398+Настройки!$B$7),0,MAX(0,$E2398-MAX(0,SUMIFS(Тех_Движение!$G$2:$G$5111,Тех_Движение!$D$2:$D$5111,$C2398,Тех_Движение!$B$2:$B$5111,"&lt;="&amp;N$3)-$F2398)))</f>
        <v>#VALUE!</v>
      </c>
      <c r="O2398" s="21" t="e">
        <f>IF(OR($B2398="",O$3&lt;$D2398+Настройки!$B$7),0,MAX(0,$E2398-MAX(0,SUMIFS(Тех_Движение!$G$2:$G$5111,Тех_Движение!$D$2:$D$5111,$C2398,Тех_Движение!$B$2:$B$5111,"&lt;="&amp;O$3)-$F2398)))</f>
        <v>#VALUE!</v>
      </c>
      <c r="P2398" s="21" t="e">
        <f>IF(OR($B2398="",P$3&lt;$D2398+Настройки!$B$7),0,MAX(0,$E2398-MAX(0,SUMIFS(Тех_Движение!$G$2:$G$5111,Тех_Движение!$D$2:$D$5111,$C2398,Тех_Движение!$B$2:$B$5111,"&lt;="&amp;P$3)-$F2398)))</f>
        <v>#VALUE!</v>
      </c>
      <c r="Q2398" s="21" t="e">
        <f>IF(OR($B2398="",Q$3&lt;$D2398+Настройки!$B$7),0,MAX(0,$E2398-MAX(0,SUMIFS(Тех_Движение!$G$2:$G$5111,Тех_Движение!$D$2:$D$5111,$C2398,Тех_Движение!$B$2:$B$5111,"&lt;="&amp;Q$3)-$F2398)))</f>
        <v>#VALUE!</v>
      </c>
      <c r="R2398" s="21" t="str">
        <f t="shared" si="112"/>
        <v/>
      </c>
      <c r="S2398" s="23" t="str">
        <f>IF($B2398="","",VLOOKUP($C2398,Настройки!$A$11:$L$17,9,FALSE))</f>
        <v/>
      </c>
      <c r="T2398" s="23" t="str">
        <f t="shared" si="113"/>
        <v/>
      </c>
    </row>
    <row r="2399" spans="1:20" x14ac:dyDescent="0.3">
      <c r="A2399" s="20">
        <f>Тех_Движение!$A$2396</f>
        <v>2395</v>
      </c>
      <c r="B2399" s="20" t="str">
        <f>IF(Тех_Движение!$F$2396&gt;0,Тех_Движение!$I$2396,"")</f>
        <v/>
      </c>
      <c r="C2399" s="20" t="str">
        <f>IF($B2399="","",Тех_Движение!$D$2396)</f>
        <v/>
      </c>
      <c r="D2399" s="9" t="str">
        <f>IF($B2399="","",Тех_Движение!$B$2396)</f>
        <v/>
      </c>
      <c r="E2399" s="21" t="str">
        <f>IF($B2399="","",Тех_Движение!$F$2396)</f>
        <v/>
      </c>
      <c r="F2399" s="21" t="str">
        <f>IF($B2399="","",SUMIFS($E$5:$E2398,$C$5:$C2398,$C2399))</f>
        <v/>
      </c>
      <c r="G2399" s="21" t="str">
        <f>IF($B2399="","",MAX(0,$E2399-MAX(0,SUMIFS(Тех_Движение!$G$2:$G$5111,Тех_Движение!$D$2:$D$5111,$C2399,Тех_Движение!$B$2:$B$5111,"&lt;="&amp;Настройки!$B$5-1)-$F2399)))</f>
        <v/>
      </c>
      <c r="H2399" s="21" t="str">
        <f>IF($B2399="","",IF(AND($D2399&gt;=Настройки!$B$5,$D2399&lt;=Настройки!$B$6),$E2399,0))</f>
        <v/>
      </c>
      <c r="I2399" s="21" t="str">
        <f t="shared" si="111"/>
        <v/>
      </c>
      <c r="J2399" s="21" t="str">
        <f>IF($B2399="","",MAX(0,$E2399-MAX(0,SUMIFS(Тех_Движение!$G$2:$G$5111,Тех_Движение!$D$2:$D$5111,$C2399,Тех_Движение!$B$2:$B$5111,"&lt;="&amp;Настройки!$B$6)-$F2399)))</f>
        <v/>
      </c>
      <c r="K2399" s="21" t="e">
        <f>IF(OR($B2399="",K$3&lt;$D2399+Настройки!$B$7),0,MAX(0,$E2399-MAX(0,SUMIFS(Тех_Движение!$G$2:$G$5111,Тех_Движение!$D$2:$D$5111,$C2399,Тех_Движение!$B$2:$B$5111,"&lt;="&amp;K$3)-$F2399)))</f>
        <v>#VALUE!</v>
      </c>
      <c r="L2399" s="21" t="e">
        <f>IF(OR($B2399="",L$3&lt;$D2399+Настройки!$B$7),0,MAX(0,$E2399-MAX(0,SUMIFS(Тех_Движение!$G$2:$G$5111,Тех_Движение!$D$2:$D$5111,$C2399,Тех_Движение!$B$2:$B$5111,"&lt;="&amp;L$3)-$F2399)))</f>
        <v>#VALUE!</v>
      </c>
      <c r="M2399" s="21" t="e">
        <f>IF(OR($B2399="",M$3&lt;$D2399+Настройки!$B$7),0,MAX(0,$E2399-MAX(0,SUMIFS(Тех_Движение!$G$2:$G$5111,Тех_Движение!$D$2:$D$5111,$C2399,Тех_Движение!$B$2:$B$5111,"&lt;="&amp;M$3)-$F2399)))</f>
        <v>#VALUE!</v>
      </c>
      <c r="N2399" s="21" t="e">
        <f>IF(OR($B2399="",N$3&lt;$D2399+Настройки!$B$7),0,MAX(0,$E2399-MAX(0,SUMIFS(Тех_Движение!$G$2:$G$5111,Тех_Движение!$D$2:$D$5111,$C2399,Тех_Движение!$B$2:$B$5111,"&lt;="&amp;N$3)-$F2399)))</f>
        <v>#VALUE!</v>
      </c>
      <c r="O2399" s="21" t="e">
        <f>IF(OR($B2399="",O$3&lt;$D2399+Настройки!$B$7),0,MAX(0,$E2399-MAX(0,SUMIFS(Тех_Движение!$G$2:$G$5111,Тех_Движение!$D$2:$D$5111,$C2399,Тех_Движение!$B$2:$B$5111,"&lt;="&amp;O$3)-$F2399)))</f>
        <v>#VALUE!</v>
      </c>
      <c r="P2399" s="21" t="e">
        <f>IF(OR($B2399="",P$3&lt;$D2399+Настройки!$B$7),0,MAX(0,$E2399-MAX(0,SUMIFS(Тех_Движение!$G$2:$G$5111,Тех_Движение!$D$2:$D$5111,$C2399,Тех_Движение!$B$2:$B$5111,"&lt;="&amp;P$3)-$F2399)))</f>
        <v>#VALUE!</v>
      </c>
      <c r="Q2399" s="21" t="e">
        <f>IF(OR($B2399="",Q$3&lt;$D2399+Настройки!$B$7),0,MAX(0,$E2399-MAX(0,SUMIFS(Тех_Движение!$G$2:$G$5111,Тех_Движение!$D$2:$D$5111,$C2399,Тех_Движение!$B$2:$B$5111,"&lt;="&amp;Q$3)-$F2399)))</f>
        <v>#VALUE!</v>
      </c>
      <c r="R2399" s="21" t="str">
        <f t="shared" si="112"/>
        <v/>
      </c>
      <c r="S2399" s="23" t="str">
        <f>IF($B2399="","",VLOOKUP($C2399,Настройки!$A$11:$L$17,9,FALSE))</f>
        <v/>
      </c>
      <c r="T2399" s="23" t="str">
        <f t="shared" si="113"/>
        <v/>
      </c>
    </row>
    <row r="2400" spans="1:20" x14ac:dyDescent="0.3">
      <c r="A2400" s="20">
        <f>Тех_Движение!$A$2397</f>
        <v>2396</v>
      </c>
      <c r="B2400" s="20" t="str">
        <f>IF(Тех_Движение!$F$2397&gt;0,Тех_Движение!$I$2397,"")</f>
        <v/>
      </c>
      <c r="C2400" s="20" t="str">
        <f>IF($B2400="","",Тех_Движение!$D$2397)</f>
        <v/>
      </c>
      <c r="D2400" s="9" t="str">
        <f>IF($B2400="","",Тех_Движение!$B$2397)</f>
        <v/>
      </c>
      <c r="E2400" s="21" t="str">
        <f>IF($B2400="","",Тех_Движение!$F$2397)</f>
        <v/>
      </c>
      <c r="F2400" s="21" t="str">
        <f>IF($B2400="","",SUMIFS($E$5:$E2399,$C$5:$C2399,$C2400))</f>
        <v/>
      </c>
      <c r="G2400" s="21" t="str">
        <f>IF($B2400="","",MAX(0,$E2400-MAX(0,SUMIFS(Тех_Движение!$G$2:$G$5111,Тех_Движение!$D$2:$D$5111,$C2400,Тех_Движение!$B$2:$B$5111,"&lt;="&amp;Настройки!$B$5-1)-$F2400)))</f>
        <v/>
      </c>
      <c r="H2400" s="21" t="str">
        <f>IF($B2400="","",IF(AND($D2400&gt;=Настройки!$B$5,$D2400&lt;=Настройки!$B$6),$E2400,0))</f>
        <v/>
      </c>
      <c r="I2400" s="21" t="str">
        <f t="shared" si="111"/>
        <v/>
      </c>
      <c r="J2400" s="21" t="str">
        <f>IF($B2400="","",MAX(0,$E2400-MAX(0,SUMIFS(Тех_Движение!$G$2:$G$5111,Тех_Движение!$D$2:$D$5111,$C2400,Тех_Движение!$B$2:$B$5111,"&lt;="&amp;Настройки!$B$6)-$F2400)))</f>
        <v/>
      </c>
      <c r="K2400" s="21" t="e">
        <f>IF(OR($B2400="",K$3&lt;$D2400+Настройки!$B$7),0,MAX(0,$E2400-MAX(0,SUMIFS(Тех_Движение!$G$2:$G$5111,Тех_Движение!$D$2:$D$5111,$C2400,Тех_Движение!$B$2:$B$5111,"&lt;="&amp;K$3)-$F2400)))</f>
        <v>#VALUE!</v>
      </c>
      <c r="L2400" s="21" t="e">
        <f>IF(OR($B2400="",L$3&lt;$D2400+Настройки!$B$7),0,MAX(0,$E2400-MAX(0,SUMIFS(Тех_Движение!$G$2:$G$5111,Тех_Движение!$D$2:$D$5111,$C2400,Тех_Движение!$B$2:$B$5111,"&lt;="&amp;L$3)-$F2400)))</f>
        <v>#VALUE!</v>
      </c>
      <c r="M2400" s="21" t="e">
        <f>IF(OR($B2400="",M$3&lt;$D2400+Настройки!$B$7),0,MAX(0,$E2400-MAX(0,SUMIFS(Тех_Движение!$G$2:$G$5111,Тех_Движение!$D$2:$D$5111,$C2400,Тех_Движение!$B$2:$B$5111,"&lt;="&amp;M$3)-$F2400)))</f>
        <v>#VALUE!</v>
      </c>
      <c r="N2400" s="21" t="e">
        <f>IF(OR($B2400="",N$3&lt;$D2400+Настройки!$B$7),0,MAX(0,$E2400-MAX(0,SUMIFS(Тех_Движение!$G$2:$G$5111,Тех_Движение!$D$2:$D$5111,$C2400,Тех_Движение!$B$2:$B$5111,"&lt;="&amp;N$3)-$F2400)))</f>
        <v>#VALUE!</v>
      </c>
      <c r="O2400" s="21" t="e">
        <f>IF(OR($B2400="",O$3&lt;$D2400+Настройки!$B$7),0,MAX(0,$E2400-MAX(0,SUMIFS(Тех_Движение!$G$2:$G$5111,Тех_Движение!$D$2:$D$5111,$C2400,Тех_Движение!$B$2:$B$5111,"&lt;="&amp;O$3)-$F2400)))</f>
        <v>#VALUE!</v>
      </c>
      <c r="P2400" s="21" t="e">
        <f>IF(OR($B2400="",P$3&lt;$D2400+Настройки!$B$7),0,MAX(0,$E2400-MAX(0,SUMIFS(Тех_Движение!$G$2:$G$5111,Тех_Движение!$D$2:$D$5111,$C2400,Тех_Движение!$B$2:$B$5111,"&lt;="&amp;P$3)-$F2400)))</f>
        <v>#VALUE!</v>
      </c>
      <c r="Q2400" s="21" t="e">
        <f>IF(OR($B2400="",Q$3&lt;$D2400+Настройки!$B$7),0,MAX(0,$E2400-MAX(0,SUMIFS(Тех_Движение!$G$2:$G$5111,Тех_Движение!$D$2:$D$5111,$C2400,Тех_Движение!$B$2:$B$5111,"&lt;="&amp;Q$3)-$F2400)))</f>
        <v>#VALUE!</v>
      </c>
      <c r="R2400" s="21" t="str">
        <f t="shared" si="112"/>
        <v/>
      </c>
      <c r="S2400" s="23" t="str">
        <f>IF($B2400="","",VLOOKUP($C2400,Настройки!$A$11:$L$17,9,FALSE))</f>
        <v/>
      </c>
      <c r="T2400" s="23" t="str">
        <f t="shared" si="113"/>
        <v/>
      </c>
    </row>
    <row r="2401" spans="1:20" x14ac:dyDescent="0.3">
      <c r="A2401" s="20">
        <f>Тех_Движение!$A$2398</f>
        <v>2397</v>
      </c>
      <c r="B2401" s="20" t="str">
        <f>IF(Тех_Движение!$F$2398&gt;0,Тех_Движение!$I$2398,"")</f>
        <v/>
      </c>
      <c r="C2401" s="20" t="str">
        <f>IF($B2401="","",Тех_Движение!$D$2398)</f>
        <v/>
      </c>
      <c r="D2401" s="9" t="str">
        <f>IF($B2401="","",Тех_Движение!$B$2398)</f>
        <v/>
      </c>
      <c r="E2401" s="21" t="str">
        <f>IF($B2401="","",Тех_Движение!$F$2398)</f>
        <v/>
      </c>
      <c r="F2401" s="21" t="str">
        <f>IF($B2401="","",SUMIFS($E$5:$E2400,$C$5:$C2400,$C2401))</f>
        <v/>
      </c>
      <c r="G2401" s="21" t="str">
        <f>IF($B2401="","",MAX(0,$E2401-MAX(0,SUMIFS(Тех_Движение!$G$2:$G$5111,Тех_Движение!$D$2:$D$5111,$C2401,Тех_Движение!$B$2:$B$5111,"&lt;="&amp;Настройки!$B$5-1)-$F2401)))</f>
        <v/>
      </c>
      <c r="H2401" s="21" t="str">
        <f>IF($B2401="","",IF(AND($D2401&gt;=Настройки!$B$5,$D2401&lt;=Настройки!$B$6),$E2401,0))</f>
        <v/>
      </c>
      <c r="I2401" s="21" t="str">
        <f t="shared" si="111"/>
        <v/>
      </c>
      <c r="J2401" s="21" t="str">
        <f>IF($B2401="","",MAX(0,$E2401-MAX(0,SUMIFS(Тех_Движение!$G$2:$G$5111,Тех_Движение!$D$2:$D$5111,$C2401,Тех_Движение!$B$2:$B$5111,"&lt;="&amp;Настройки!$B$6)-$F2401)))</f>
        <v/>
      </c>
      <c r="K2401" s="21" t="e">
        <f>IF(OR($B2401="",K$3&lt;$D2401+Настройки!$B$7),0,MAX(0,$E2401-MAX(0,SUMIFS(Тех_Движение!$G$2:$G$5111,Тех_Движение!$D$2:$D$5111,$C2401,Тех_Движение!$B$2:$B$5111,"&lt;="&amp;K$3)-$F2401)))</f>
        <v>#VALUE!</v>
      </c>
      <c r="L2401" s="21" t="e">
        <f>IF(OR($B2401="",L$3&lt;$D2401+Настройки!$B$7),0,MAX(0,$E2401-MAX(0,SUMIFS(Тех_Движение!$G$2:$G$5111,Тех_Движение!$D$2:$D$5111,$C2401,Тех_Движение!$B$2:$B$5111,"&lt;="&amp;L$3)-$F2401)))</f>
        <v>#VALUE!</v>
      </c>
      <c r="M2401" s="21" t="e">
        <f>IF(OR($B2401="",M$3&lt;$D2401+Настройки!$B$7),0,MAX(0,$E2401-MAX(0,SUMIFS(Тех_Движение!$G$2:$G$5111,Тех_Движение!$D$2:$D$5111,$C2401,Тех_Движение!$B$2:$B$5111,"&lt;="&amp;M$3)-$F2401)))</f>
        <v>#VALUE!</v>
      </c>
      <c r="N2401" s="21" t="e">
        <f>IF(OR($B2401="",N$3&lt;$D2401+Настройки!$B$7),0,MAX(0,$E2401-MAX(0,SUMIFS(Тех_Движение!$G$2:$G$5111,Тех_Движение!$D$2:$D$5111,$C2401,Тех_Движение!$B$2:$B$5111,"&lt;="&amp;N$3)-$F2401)))</f>
        <v>#VALUE!</v>
      </c>
      <c r="O2401" s="21" t="e">
        <f>IF(OR($B2401="",O$3&lt;$D2401+Настройки!$B$7),0,MAX(0,$E2401-MAX(0,SUMIFS(Тех_Движение!$G$2:$G$5111,Тех_Движение!$D$2:$D$5111,$C2401,Тех_Движение!$B$2:$B$5111,"&lt;="&amp;O$3)-$F2401)))</f>
        <v>#VALUE!</v>
      </c>
      <c r="P2401" s="21" t="e">
        <f>IF(OR($B2401="",P$3&lt;$D2401+Настройки!$B$7),0,MAX(0,$E2401-MAX(0,SUMIFS(Тех_Движение!$G$2:$G$5111,Тех_Движение!$D$2:$D$5111,$C2401,Тех_Движение!$B$2:$B$5111,"&lt;="&amp;P$3)-$F2401)))</f>
        <v>#VALUE!</v>
      </c>
      <c r="Q2401" s="21" t="e">
        <f>IF(OR($B2401="",Q$3&lt;$D2401+Настройки!$B$7),0,MAX(0,$E2401-MAX(0,SUMIFS(Тех_Движение!$G$2:$G$5111,Тех_Движение!$D$2:$D$5111,$C2401,Тех_Движение!$B$2:$B$5111,"&lt;="&amp;Q$3)-$F2401)))</f>
        <v>#VALUE!</v>
      </c>
      <c r="R2401" s="21" t="str">
        <f t="shared" si="112"/>
        <v/>
      </c>
      <c r="S2401" s="23" t="str">
        <f>IF($B2401="","",VLOOKUP($C2401,Настройки!$A$11:$L$17,9,FALSE))</f>
        <v/>
      </c>
      <c r="T2401" s="23" t="str">
        <f t="shared" si="113"/>
        <v/>
      </c>
    </row>
    <row r="2402" spans="1:20" x14ac:dyDescent="0.3">
      <c r="A2402" s="20">
        <f>Тех_Движение!$A$2399</f>
        <v>2398</v>
      </c>
      <c r="B2402" s="20" t="str">
        <f>IF(Тех_Движение!$F$2399&gt;0,Тех_Движение!$I$2399,"")</f>
        <v/>
      </c>
      <c r="C2402" s="20" t="str">
        <f>IF($B2402="","",Тех_Движение!$D$2399)</f>
        <v/>
      </c>
      <c r="D2402" s="9" t="str">
        <f>IF($B2402="","",Тех_Движение!$B$2399)</f>
        <v/>
      </c>
      <c r="E2402" s="21" t="str">
        <f>IF($B2402="","",Тех_Движение!$F$2399)</f>
        <v/>
      </c>
      <c r="F2402" s="21" t="str">
        <f>IF($B2402="","",SUMIFS($E$5:$E2401,$C$5:$C2401,$C2402))</f>
        <v/>
      </c>
      <c r="G2402" s="21" t="str">
        <f>IF($B2402="","",MAX(0,$E2402-MAX(0,SUMIFS(Тех_Движение!$G$2:$G$5111,Тех_Движение!$D$2:$D$5111,$C2402,Тех_Движение!$B$2:$B$5111,"&lt;="&amp;Настройки!$B$5-1)-$F2402)))</f>
        <v/>
      </c>
      <c r="H2402" s="21" t="str">
        <f>IF($B2402="","",IF(AND($D2402&gt;=Настройки!$B$5,$D2402&lt;=Настройки!$B$6),$E2402,0))</f>
        <v/>
      </c>
      <c r="I2402" s="21" t="str">
        <f t="shared" si="111"/>
        <v/>
      </c>
      <c r="J2402" s="21" t="str">
        <f>IF($B2402="","",MAX(0,$E2402-MAX(0,SUMIFS(Тех_Движение!$G$2:$G$5111,Тех_Движение!$D$2:$D$5111,$C2402,Тех_Движение!$B$2:$B$5111,"&lt;="&amp;Настройки!$B$6)-$F2402)))</f>
        <v/>
      </c>
      <c r="K2402" s="21" t="e">
        <f>IF(OR($B2402="",K$3&lt;$D2402+Настройки!$B$7),0,MAX(0,$E2402-MAX(0,SUMIFS(Тех_Движение!$G$2:$G$5111,Тех_Движение!$D$2:$D$5111,$C2402,Тех_Движение!$B$2:$B$5111,"&lt;="&amp;K$3)-$F2402)))</f>
        <v>#VALUE!</v>
      </c>
      <c r="L2402" s="21" t="e">
        <f>IF(OR($B2402="",L$3&lt;$D2402+Настройки!$B$7),0,MAX(0,$E2402-MAX(0,SUMIFS(Тех_Движение!$G$2:$G$5111,Тех_Движение!$D$2:$D$5111,$C2402,Тех_Движение!$B$2:$B$5111,"&lt;="&amp;L$3)-$F2402)))</f>
        <v>#VALUE!</v>
      </c>
      <c r="M2402" s="21" t="e">
        <f>IF(OR($B2402="",M$3&lt;$D2402+Настройки!$B$7),0,MAX(0,$E2402-MAX(0,SUMIFS(Тех_Движение!$G$2:$G$5111,Тех_Движение!$D$2:$D$5111,$C2402,Тех_Движение!$B$2:$B$5111,"&lt;="&amp;M$3)-$F2402)))</f>
        <v>#VALUE!</v>
      </c>
      <c r="N2402" s="21" t="e">
        <f>IF(OR($B2402="",N$3&lt;$D2402+Настройки!$B$7),0,MAX(0,$E2402-MAX(0,SUMIFS(Тех_Движение!$G$2:$G$5111,Тех_Движение!$D$2:$D$5111,$C2402,Тех_Движение!$B$2:$B$5111,"&lt;="&amp;N$3)-$F2402)))</f>
        <v>#VALUE!</v>
      </c>
      <c r="O2402" s="21" t="e">
        <f>IF(OR($B2402="",O$3&lt;$D2402+Настройки!$B$7),0,MAX(0,$E2402-MAX(0,SUMIFS(Тех_Движение!$G$2:$G$5111,Тех_Движение!$D$2:$D$5111,$C2402,Тех_Движение!$B$2:$B$5111,"&lt;="&amp;O$3)-$F2402)))</f>
        <v>#VALUE!</v>
      </c>
      <c r="P2402" s="21" t="e">
        <f>IF(OR($B2402="",P$3&lt;$D2402+Настройки!$B$7),0,MAX(0,$E2402-MAX(0,SUMIFS(Тех_Движение!$G$2:$G$5111,Тех_Движение!$D$2:$D$5111,$C2402,Тех_Движение!$B$2:$B$5111,"&lt;="&amp;P$3)-$F2402)))</f>
        <v>#VALUE!</v>
      </c>
      <c r="Q2402" s="21" t="e">
        <f>IF(OR($B2402="",Q$3&lt;$D2402+Настройки!$B$7),0,MAX(0,$E2402-MAX(0,SUMIFS(Тех_Движение!$G$2:$G$5111,Тех_Движение!$D$2:$D$5111,$C2402,Тех_Движение!$B$2:$B$5111,"&lt;="&amp;Q$3)-$F2402)))</f>
        <v>#VALUE!</v>
      </c>
      <c r="R2402" s="21" t="str">
        <f t="shared" si="112"/>
        <v/>
      </c>
      <c r="S2402" s="23" t="str">
        <f>IF($B2402="","",VLOOKUP($C2402,Настройки!$A$11:$L$17,9,FALSE))</f>
        <v/>
      </c>
      <c r="T2402" s="23" t="str">
        <f t="shared" si="113"/>
        <v/>
      </c>
    </row>
    <row r="2403" spans="1:20" x14ac:dyDescent="0.3">
      <c r="A2403" s="20">
        <f>Тех_Движение!$A$2400</f>
        <v>2399</v>
      </c>
      <c r="B2403" s="20" t="str">
        <f>IF(Тех_Движение!$F$2400&gt;0,Тех_Движение!$I$2400,"")</f>
        <v/>
      </c>
      <c r="C2403" s="20" t="str">
        <f>IF($B2403="","",Тех_Движение!$D$2400)</f>
        <v/>
      </c>
      <c r="D2403" s="9" t="str">
        <f>IF($B2403="","",Тех_Движение!$B$2400)</f>
        <v/>
      </c>
      <c r="E2403" s="21" t="str">
        <f>IF($B2403="","",Тех_Движение!$F$2400)</f>
        <v/>
      </c>
      <c r="F2403" s="21" t="str">
        <f>IF($B2403="","",SUMIFS($E$5:$E2402,$C$5:$C2402,$C2403))</f>
        <v/>
      </c>
      <c r="G2403" s="21" t="str">
        <f>IF($B2403="","",MAX(0,$E2403-MAX(0,SUMIFS(Тех_Движение!$G$2:$G$5111,Тех_Движение!$D$2:$D$5111,$C2403,Тех_Движение!$B$2:$B$5111,"&lt;="&amp;Настройки!$B$5-1)-$F2403)))</f>
        <v/>
      </c>
      <c r="H2403" s="21" t="str">
        <f>IF($B2403="","",IF(AND($D2403&gt;=Настройки!$B$5,$D2403&lt;=Настройки!$B$6),$E2403,0))</f>
        <v/>
      </c>
      <c r="I2403" s="21" t="str">
        <f t="shared" si="111"/>
        <v/>
      </c>
      <c r="J2403" s="21" t="str">
        <f>IF($B2403="","",MAX(0,$E2403-MAX(0,SUMIFS(Тех_Движение!$G$2:$G$5111,Тех_Движение!$D$2:$D$5111,$C2403,Тех_Движение!$B$2:$B$5111,"&lt;="&amp;Настройки!$B$6)-$F2403)))</f>
        <v/>
      </c>
      <c r="K2403" s="21" t="e">
        <f>IF(OR($B2403="",K$3&lt;$D2403+Настройки!$B$7),0,MAX(0,$E2403-MAX(0,SUMIFS(Тех_Движение!$G$2:$G$5111,Тех_Движение!$D$2:$D$5111,$C2403,Тех_Движение!$B$2:$B$5111,"&lt;="&amp;K$3)-$F2403)))</f>
        <v>#VALUE!</v>
      </c>
      <c r="L2403" s="21" t="e">
        <f>IF(OR($B2403="",L$3&lt;$D2403+Настройки!$B$7),0,MAX(0,$E2403-MAX(0,SUMIFS(Тех_Движение!$G$2:$G$5111,Тех_Движение!$D$2:$D$5111,$C2403,Тех_Движение!$B$2:$B$5111,"&lt;="&amp;L$3)-$F2403)))</f>
        <v>#VALUE!</v>
      </c>
      <c r="M2403" s="21" t="e">
        <f>IF(OR($B2403="",M$3&lt;$D2403+Настройки!$B$7),0,MAX(0,$E2403-MAX(0,SUMIFS(Тех_Движение!$G$2:$G$5111,Тех_Движение!$D$2:$D$5111,$C2403,Тех_Движение!$B$2:$B$5111,"&lt;="&amp;M$3)-$F2403)))</f>
        <v>#VALUE!</v>
      </c>
      <c r="N2403" s="21" t="e">
        <f>IF(OR($B2403="",N$3&lt;$D2403+Настройки!$B$7),0,MAX(0,$E2403-MAX(0,SUMIFS(Тех_Движение!$G$2:$G$5111,Тех_Движение!$D$2:$D$5111,$C2403,Тех_Движение!$B$2:$B$5111,"&lt;="&amp;N$3)-$F2403)))</f>
        <v>#VALUE!</v>
      </c>
      <c r="O2403" s="21" t="e">
        <f>IF(OR($B2403="",O$3&lt;$D2403+Настройки!$B$7),0,MAX(0,$E2403-MAX(0,SUMIFS(Тех_Движение!$G$2:$G$5111,Тех_Движение!$D$2:$D$5111,$C2403,Тех_Движение!$B$2:$B$5111,"&lt;="&amp;O$3)-$F2403)))</f>
        <v>#VALUE!</v>
      </c>
      <c r="P2403" s="21" t="e">
        <f>IF(OR($B2403="",P$3&lt;$D2403+Настройки!$B$7),0,MAX(0,$E2403-MAX(0,SUMIFS(Тех_Движение!$G$2:$G$5111,Тех_Движение!$D$2:$D$5111,$C2403,Тех_Движение!$B$2:$B$5111,"&lt;="&amp;P$3)-$F2403)))</f>
        <v>#VALUE!</v>
      </c>
      <c r="Q2403" s="21" t="e">
        <f>IF(OR($B2403="",Q$3&lt;$D2403+Настройки!$B$7),0,MAX(0,$E2403-MAX(0,SUMIFS(Тех_Движение!$G$2:$G$5111,Тех_Движение!$D$2:$D$5111,$C2403,Тех_Движение!$B$2:$B$5111,"&lt;="&amp;Q$3)-$F2403)))</f>
        <v>#VALUE!</v>
      </c>
      <c r="R2403" s="21" t="str">
        <f t="shared" si="112"/>
        <v/>
      </c>
      <c r="S2403" s="23" t="str">
        <f>IF($B2403="","",VLOOKUP($C2403,Настройки!$A$11:$L$17,9,FALSE))</f>
        <v/>
      </c>
      <c r="T2403" s="23" t="str">
        <f t="shared" si="113"/>
        <v/>
      </c>
    </row>
    <row r="2404" spans="1:20" x14ac:dyDescent="0.3">
      <c r="A2404" s="20">
        <f>Тех_Движение!$A$2401</f>
        <v>2400</v>
      </c>
      <c r="B2404" s="20" t="str">
        <f>IF(Тех_Движение!$F$2401&gt;0,Тех_Движение!$I$2401,"")</f>
        <v/>
      </c>
      <c r="C2404" s="20" t="str">
        <f>IF($B2404="","",Тех_Движение!$D$2401)</f>
        <v/>
      </c>
      <c r="D2404" s="9" t="str">
        <f>IF($B2404="","",Тех_Движение!$B$2401)</f>
        <v/>
      </c>
      <c r="E2404" s="21" t="str">
        <f>IF($B2404="","",Тех_Движение!$F$2401)</f>
        <v/>
      </c>
      <c r="F2404" s="21" t="str">
        <f>IF($B2404="","",SUMIFS($E$5:$E2403,$C$5:$C2403,$C2404))</f>
        <v/>
      </c>
      <c r="G2404" s="21" t="str">
        <f>IF($B2404="","",MAX(0,$E2404-MAX(0,SUMIFS(Тех_Движение!$G$2:$G$5111,Тех_Движение!$D$2:$D$5111,$C2404,Тех_Движение!$B$2:$B$5111,"&lt;="&amp;Настройки!$B$5-1)-$F2404)))</f>
        <v/>
      </c>
      <c r="H2404" s="21" t="str">
        <f>IF($B2404="","",IF(AND($D2404&gt;=Настройки!$B$5,$D2404&lt;=Настройки!$B$6),$E2404,0))</f>
        <v/>
      </c>
      <c r="I2404" s="21" t="str">
        <f t="shared" si="111"/>
        <v/>
      </c>
      <c r="J2404" s="21" t="str">
        <f>IF($B2404="","",MAX(0,$E2404-MAX(0,SUMIFS(Тех_Движение!$G$2:$G$5111,Тех_Движение!$D$2:$D$5111,$C2404,Тех_Движение!$B$2:$B$5111,"&lt;="&amp;Настройки!$B$6)-$F2404)))</f>
        <v/>
      </c>
      <c r="K2404" s="21" t="e">
        <f>IF(OR($B2404="",K$3&lt;$D2404+Настройки!$B$7),0,MAX(0,$E2404-MAX(0,SUMIFS(Тех_Движение!$G$2:$G$5111,Тех_Движение!$D$2:$D$5111,$C2404,Тех_Движение!$B$2:$B$5111,"&lt;="&amp;K$3)-$F2404)))</f>
        <v>#VALUE!</v>
      </c>
      <c r="L2404" s="21" t="e">
        <f>IF(OR($B2404="",L$3&lt;$D2404+Настройки!$B$7),0,MAX(0,$E2404-MAX(0,SUMIFS(Тех_Движение!$G$2:$G$5111,Тех_Движение!$D$2:$D$5111,$C2404,Тех_Движение!$B$2:$B$5111,"&lt;="&amp;L$3)-$F2404)))</f>
        <v>#VALUE!</v>
      </c>
      <c r="M2404" s="21" t="e">
        <f>IF(OR($B2404="",M$3&lt;$D2404+Настройки!$B$7),0,MAX(0,$E2404-MAX(0,SUMIFS(Тех_Движение!$G$2:$G$5111,Тех_Движение!$D$2:$D$5111,$C2404,Тех_Движение!$B$2:$B$5111,"&lt;="&amp;M$3)-$F2404)))</f>
        <v>#VALUE!</v>
      </c>
      <c r="N2404" s="21" t="e">
        <f>IF(OR($B2404="",N$3&lt;$D2404+Настройки!$B$7),0,MAX(0,$E2404-MAX(0,SUMIFS(Тех_Движение!$G$2:$G$5111,Тех_Движение!$D$2:$D$5111,$C2404,Тех_Движение!$B$2:$B$5111,"&lt;="&amp;N$3)-$F2404)))</f>
        <v>#VALUE!</v>
      </c>
      <c r="O2404" s="21" t="e">
        <f>IF(OR($B2404="",O$3&lt;$D2404+Настройки!$B$7),0,MAX(0,$E2404-MAX(0,SUMIFS(Тех_Движение!$G$2:$G$5111,Тех_Движение!$D$2:$D$5111,$C2404,Тех_Движение!$B$2:$B$5111,"&lt;="&amp;O$3)-$F2404)))</f>
        <v>#VALUE!</v>
      </c>
      <c r="P2404" s="21" t="e">
        <f>IF(OR($B2404="",P$3&lt;$D2404+Настройки!$B$7),0,MAX(0,$E2404-MAX(0,SUMIFS(Тех_Движение!$G$2:$G$5111,Тех_Движение!$D$2:$D$5111,$C2404,Тех_Движение!$B$2:$B$5111,"&lt;="&amp;P$3)-$F2404)))</f>
        <v>#VALUE!</v>
      </c>
      <c r="Q2404" s="21" t="e">
        <f>IF(OR($B2404="",Q$3&lt;$D2404+Настройки!$B$7),0,MAX(0,$E2404-MAX(0,SUMIFS(Тех_Движение!$G$2:$G$5111,Тех_Движение!$D$2:$D$5111,$C2404,Тех_Движение!$B$2:$B$5111,"&lt;="&amp;Q$3)-$F2404)))</f>
        <v>#VALUE!</v>
      </c>
      <c r="R2404" s="21" t="str">
        <f t="shared" si="112"/>
        <v/>
      </c>
      <c r="S2404" s="23" t="str">
        <f>IF($B2404="","",VLOOKUP($C2404,Настройки!$A$11:$L$17,9,FALSE))</f>
        <v/>
      </c>
      <c r="T2404" s="23" t="str">
        <f t="shared" si="113"/>
        <v/>
      </c>
    </row>
    <row r="2405" spans="1:20" x14ac:dyDescent="0.3">
      <c r="A2405" s="20">
        <f>Тех_Движение!$A$2402</f>
        <v>2401</v>
      </c>
      <c r="B2405" s="20" t="str">
        <f>IF(Тех_Движение!$F$2402&gt;0,Тех_Движение!$I$2402,"")</f>
        <v/>
      </c>
      <c r="C2405" s="20" t="str">
        <f>IF($B2405="","",Тех_Движение!$D$2402)</f>
        <v/>
      </c>
      <c r="D2405" s="9" t="str">
        <f>IF($B2405="","",Тех_Движение!$B$2402)</f>
        <v/>
      </c>
      <c r="E2405" s="21" t="str">
        <f>IF($B2405="","",Тех_Движение!$F$2402)</f>
        <v/>
      </c>
      <c r="F2405" s="21" t="str">
        <f>IF($B2405="","",SUMIFS($E$5:$E2404,$C$5:$C2404,$C2405))</f>
        <v/>
      </c>
      <c r="G2405" s="21" t="str">
        <f>IF($B2405="","",MAX(0,$E2405-MAX(0,SUMIFS(Тех_Движение!$G$2:$G$5111,Тех_Движение!$D$2:$D$5111,$C2405,Тех_Движение!$B$2:$B$5111,"&lt;="&amp;Настройки!$B$5-1)-$F2405)))</f>
        <v/>
      </c>
      <c r="H2405" s="21" t="str">
        <f>IF($B2405="","",IF(AND($D2405&gt;=Настройки!$B$5,$D2405&lt;=Настройки!$B$6),$E2405,0))</f>
        <v/>
      </c>
      <c r="I2405" s="21" t="str">
        <f t="shared" si="111"/>
        <v/>
      </c>
      <c r="J2405" s="21" t="str">
        <f>IF($B2405="","",MAX(0,$E2405-MAX(0,SUMIFS(Тех_Движение!$G$2:$G$5111,Тех_Движение!$D$2:$D$5111,$C2405,Тех_Движение!$B$2:$B$5111,"&lt;="&amp;Настройки!$B$6)-$F2405)))</f>
        <v/>
      </c>
      <c r="K2405" s="21" t="e">
        <f>IF(OR($B2405="",K$3&lt;$D2405+Настройки!$B$7),0,MAX(0,$E2405-MAX(0,SUMIFS(Тех_Движение!$G$2:$G$5111,Тех_Движение!$D$2:$D$5111,$C2405,Тех_Движение!$B$2:$B$5111,"&lt;="&amp;K$3)-$F2405)))</f>
        <v>#VALUE!</v>
      </c>
      <c r="L2405" s="21" t="e">
        <f>IF(OR($B2405="",L$3&lt;$D2405+Настройки!$B$7),0,MAX(0,$E2405-MAX(0,SUMIFS(Тех_Движение!$G$2:$G$5111,Тех_Движение!$D$2:$D$5111,$C2405,Тех_Движение!$B$2:$B$5111,"&lt;="&amp;L$3)-$F2405)))</f>
        <v>#VALUE!</v>
      </c>
      <c r="M2405" s="21" t="e">
        <f>IF(OR($B2405="",M$3&lt;$D2405+Настройки!$B$7),0,MAX(0,$E2405-MAX(0,SUMIFS(Тех_Движение!$G$2:$G$5111,Тех_Движение!$D$2:$D$5111,$C2405,Тех_Движение!$B$2:$B$5111,"&lt;="&amp;M$3)-$F2405)))</f>
        <v>#VALUE!</v>
      </c>
      <c r="N2405" s="21" t="e">
        <f>IF(OR($B2405="",N$3&lt;$D2405+Настройки!$B$7),0,MAX(0,$E2405-MAX(0,SUMIFS(Тех_Движение!$G$2:$G$5111,Тех_Движение!$D$2:$D$5111,$C2405,Тех_Движение!$B$2:$B$5111,"&lt;="&amp;N$3)-$F2405)))</f>
        <v>#VALUE!</v>
      </c>
      <c r="O2405" s="21" t="e">
        <f>IF(OR($B2405="",O$3&lt;$D2405+Настройки!$B$7),0,MAX(0,$E2405-MAX(0,SUMIFS(Тех_Движение!$G$2:$G$5111,Тех_Движение!$D$2:$D$5111,$C2405,Тех_Движение!$B$2:$B$5111,"&lt;="&amp;O$3)-$F2405)))</f>
        <v>#VALUE!</v>
      </c>
      <c r="P2405" s="21" t="e">
        <f>IF(OR($B2405="",P$3&lt;$D2405+Настройки!$B$7),0,MAX(0,$E2405-MAX(0,SUMIFS(Тех_Движение!$G$2:$G$5111,Тех_Движение!$D$2:$D$5111,$C2405,Тех_Движение!$B$2:$B$5111,"&lt;="&amp;P$3)-$F2405)))</f>
        <v>#VALUE!</v>
      </c>
      <c r="Q2405" s="21" t="e">
        <f>IF(OR($B2405="",Q$3&lt;$D2405+Настройки!$B$7),0,MAX(0,$E2405-MAX(0,SUMIFS(Тех_Движение!$G$2:$G$5111,Тех_Движение!$D$2:$D$5111,$C2405,Тех_Движение!$B$2:$B$5111,"&lt;="&amp;Q$3)-$F2405)))</f>
        <v>#VALUE!</v>
      </c>
      <c r="R2405" s="21" t="str">
        <f t="shared" si="112"/>
        <v/>
      </c>
      <c r="S2405" s="23" t="str">
        <f>IF($B2405="","",VLOOKUP($C2405,Настройки!$A$11:$L$17,9,FALSE))</f>
        <v/>
      </c>
      <c r="T2405" s="23" t="str">
        <f t="shared" si="113"/>
        <v/>
      </c>
    </row>
    <row r="2406" spans="1:20" x14ac:dyDescent="0.3">
      <c r="A2406" s="20">
        <f>Тех_Движение!$A$2403</f>
        <v>2402</v>
      </c>
      <c r="B2406" s="20" t="str">
        <f>IF(Тех_Движение!$F$2403&gt;0,Тех_Движение!$I$2403,"")</f>
        <v/>
      </c>
      <c r="C2406" s="20" t="str">
        <f>IF($B2406="","",Тех_Движение!$D$2403)</f>
        <v/>
      </c>
      <c r="D2406" s="9" t="str">
        <f>IF($B2406="","",Тех_Движение!$B$2403)</f>
        <v/>
      </c>
      <c r="E2406" s="21" t="str">
        <f>IF($B2406="","",Тех_Движение!$F$2403)</f>
        <v/>
      </c>
      <c r="F2406" s="21" t="str">
        <f>IF($B2406="","",SUMIFS($E$5:$E2405,$C$5:$C2405,$C2406))</f>
        <v/>
      </c>
      <c r="G2406" s="21" t="str">
        <f>IF($B2406="","",MAX(0,$E2406-MAX(0,SUMIFS(Тех_Движение!$G$2:$G$5111,Тех_Движение!$D$2:$D$5111,$C2406,Тех_Движение!$B$2:$B$5111,"&lt;="&amp;Настройки!$B$5-1)-$F2406)))</f>
        <v/>
      </c>
      <c r="H2406" s="21" t="str">
        <f>IF($B2406="","",IF(AND($D2406&gt;=Настройки!$B$5,$D2406&lt;=Настройки!$B$6),$E2406,0))</f>
        <v/>
      </c>
      <c r="I2406" s="21" t="str">
        <f t="shared" si="111"/>
        <v/>
      </c>
      <c r="J2406" s="21" t="str">
        <f>IF($B2406="","",MAX(0,$E2406-MAX(0,SUMIFS(Тех_Движение!$G$2:$G$5111,Тех_Движение!$D$2:$D$5111,$C2406,Тех_Движение!$B$2:$B$5111,"&lt;="&amp;Настройки!$B$6)-$F2406)))</f>
        <v/>
      </c>
      <c r="K2406" s="21" t="e">
        <f>IF(OR($B2406="",K$3&lt;$D2406+Настройки!$B$7),0,MAX(0,$E2406-MAX(0,SUMIFS(Тех_Движение!$G$2:$G$5111,Тех_Движение!$D$2:$D$5111,$C2406,Тех_Движение!$B$2:$B$5111,"&lt;="&amp;K$3)-$F2406)))</f>
        <v>#VALUE!</v>
      </c>
      <c r="L2406" s="21" t="e">
        <f>IF(OR($B2406="",L$3&lt;$D2406+Настройки!$B$7),0,MAX(0,$E2406-MAX(0,SUMIFS(Тех_Движение!$G$2:$G$5111,Тех_Движение!$D$2:$D$5111,$C2406,Тех_Движение!$B$2:$B$5111,"&lt;="&amp;L$3)-$F2406)))</f>
        <v>#VALUE!</v>
      </c>
      <c r="M2406" s="21" t="e">
        <f>IF(OR($B2406="",M$3&lt;$D2406+Настройки!$B$7),0,MAX(0,$E2406-MAX(0,SUMIFS(Тех_Движение!$G$2:$G$5111,Тех_Движение!$D$2:$D$5111,$C2406,Тех_Движение!$B$2:$B$5111,"&lt;="&amp;M$3)-$F2406)))</f>
        <v>#VALUE!</v>
      </c>
      <c r="N2406" s="21" t="e">
        <f>IF(OR($B2406="",N$3&lt;$D2406+Настройки!$B$7),0,MAX(0,$E2406-MAX(0,SUMIFS(Тех_Движение!$G$2:$G$5111,Тех_Движение!$D$2:$D$5111,$C2406,Тех_Движение!$B$2:$B$5111,"&lt;="&amp;N$3)-$F2406)))</f>
        <v>#VALUE!</v>
      </c>
      <c r="O2406" s="21" t="e">
        <f>IF(OR($B2406="",O$3&lt;$D2406+Настройки!$B$7),0,MAX(0,$E2406-MAX(0,SUMIFS(Тех_Движение!$G$2:$G$5111,Тех_Движение!$D$2:$D$5111,$C2406,Тех_Движение!$B$2:$B$5111,"&lt;="&amp;O$3)-$F2406)))</f>
        <v>#VALUE!</v>
      </c>
      <c r="P2406" s="21" t="e">
        <f>IF(OR($B2406="",P$3&lt;$D2406+Настройки!$B$7),0,MAX(0,$E2406-MAX(0,SUMIFS(Тех_Движение!$G$2:$G$5111,Тех_Движение!$D$2:$D$5111,$C2406,Тех_Движение!$B$2:$B$5111,"&lt;="&amp;P$3)-$F2406)))</f>
        <v>#VALUE!</v>
      </c>
      <c r="Q2406" s="21" t="e">
        <f>IF(OR($B2406="",Q$3&lt;$D2406+Настройки!$B$7),0,MAX(0,$E2406-MAX(0,SUMIFS(Тех_Движение!$G$2:$G$5111,Тех_Движение!$D$2:$D$5111,$C2406,Тех_Движение!$B$2:$B$5111,"&lt;="&amp;Q$3)-$F2406)))</f>
        <v>#VALUE!</v>
      </c>
      <c r="R2406" s="21" t="str">
        <f t="shared" si="112"/>
        <v/>
      </c>
      <c r="S2406" s="23" t="str">
        <f>IF($B2406="","",VLOOKUP($C2406,Настройки!$A$11:$L$17,9,FALSE))</f>
        <v/>
      </c>
      <c r="T2406" s="23" t="str">
        <f t="shared" si="113"/>
        <v/>
      </c>
    </row>
    <row r="2407" spans="1:20" x14ac:dyDescent="0.3">
      <c r="A2407" s="20">
        <f>Тех_Движение!$A$2404</f>
        <v>2403</v>
      </c>
      <c r="B2407" s="20" t="str">
        <f>IF(Тех_Движение!$F$2404&gt;0,Тех_Движение!$I$2404,"")</f>
        <v/>
      </c>
      <c r="C2407" s="20" t="str">
        <f>IF($B2407="","",Тех_Движение!$D$2404)</f>
        <v/>
      </c>
      <c r="D2407" s="9" t="str">
        <f>IF($B2407="","",Тех_Движение!$B$2404)</f>
        <v/>
      </c>
      <c r="E2407" s="21" t="str">
        <f>IF($B2407="","",Тех_Движение!$F$2404)</f>
        <v/>
      </c>
      <c r="F2407" s="21" t="str">
        <f>IF($B2407="","",SUMIFS($E$5:$E2406,$C$5:$C2406,$C2407))</f>
        <v/>
      </c>
      <c r="G2407" s="21" t="str">
        <f>IF($B2407="","",MAX(0,$E2407-MAX(0,SUMIFS(Тех_Движение!$G$2:$G$5111,Тех_Движение!$D$2:$D$5111,$C2407,Тех_Движение!$B$2:$B$5111,"&lt;="&amp;Настройки!$B$5-1)-$F2407)))</f>
        <v/>
      </c>
      <c r="H2407" s="21" t="str">
        <f>IF($B2407="","",IF(AND($D2407&gt;=Настройки!$B$5,$D2407&lt;=Настройки!$B$6),$E2407,0))</f>
        <v/>
      </c>
      <c r="I2407" s="21" t="str">
        <f t="shared" si="111"/>
        <v/>
      </c>
      <c r="J2407" s="21" t="str">
        <f>IF($B2407="","",MAX(0,$E2407-MAX(0,SUMIFS(Тех_Движение!$G$2:$G$5111,Тех_Движение!$D$2:$D$5111,$C2407,Тех_Движение!$B$2:$B$5111,"&lt;="&amp;Настройки!$B$6)-$F2407)))</f>
        <v/>
      </c>
      <c r="K2407" s="21" t="e">
        <f>IF(OR($B2407="",K$3&lt;$D2407+Настройки!$B$7),0,MAX(0,$E2407-MAX(0,SUMIFS(Тех_Движение!$G$2:$G$5111,Тех_Движение!$D$2:$D$5111,$C2407,Тех_Движение!$B$2:$B$5111,"&lt;="&amp;K$3)-$F2407)))</f>
        <v>#VALUE!</v>
      </c>
      <c r="L2407" s="21" t="e">
        <f>IF(OR($B2407="",L$3&lt;$D2407+Настройки!$B$7),0,MAX(0,$E2407-MAX(0,SUMIFS(Тех_Движение!$G$2:$G$5111,Тех_Движение!$D$2:$D$5111,$C2407,Тех_Движение!$B$2:$B$5111,"&lt;="&amp;L$3)-$F2407)))</f>
        <v>#VALUE!</v>
      </c>
      <c r="M2407" s="21" t="e">
        <f>IF(OR($B2407="",M$3&lt;$D2407+Настройки!$B$7),0,MAX(0,$E2407-MAX(0,SUMIFS(Тех_Движение!$G$2:$G$5111,Тех_Движение!$D$2:$D$5111,$C2407,Тех_Движение!$B$2:$B$5111,"&lt;="&amp;M$3)-$F2407)))</f>
        <v>#VALUE!</v>
      </c>
      <c r="N2407" s="21" t="e">
        <f>IF(OR($B2407="",N$3&lt;$D2407+Настройки!$B$7),0,MAX(0,$E2407-MAX(0,SUMIFS(Тех_Движение!$G$2:$G$5111,Тех_Движение!$D$2:$D$5111,$C2407,Тех_Движение!$B$2:$B$5111,"&lt;="&amp;N$3)-$F2407)))</f>
        <v>#VALUE!</v>
      </c>
      <c r="O2407" s="21" t="e">
        <f>IF(OR($B2407="",O$3&lt;$D2407+Настройки!$B$7),0,MAX(0,$E2407-MAX(0,SUMIFS(Тех_Движение!$G$2:$G$5111,Тех_Движение!$D$2:$D$5111,$C2407,Тех_Движение!$B$2:$B$5111,"&lt;="&amp;O$3)-$F2407)))</f>
        <v>#VALUE!</v>
      </c>
      <c r="P2407" s="21" t="e">
        <f>IF(OR($B2407="",P$3&lt;$D2407+Настройки!$B$7),0,MAX(0,$E2407-MAX(0,SUMIFS(Тех_Движение!$G$2:$G$5111,Тех_Движение!$D$2:$D$5111,$C2407,Тех_Движение!$B$2:$B$5111,"&lt;="&amp;P$3)-$F2407)))</f>
        <v>#VALUE!</v>
      </c>
      <c r="Q2407" s="21" t="e">
        <f>IF(OR($B2407="",Q$3&lt;$D2407+Настройки!$B$7),0,MAX(0,$E2407-MAX(0,SUMIFS(Тех_Движение!$G$2:$G$5111,Тех_Движение!$D$2:$D$5111,$C2407,Тех_Движение!$B$2:$B$5111,"&lt;="&amp;Q$3)-$F2407)))</f>
        <v>#VALUE!</v>
      </c>
      <c r="R2407" s="21" t="str">
        <f t="shared" si="112"/>
        <v/>
      </c>
      <c r="S2407" s="23" t="str">
        <f>IF($B2407="","",VLOOKUP($C2407,Настройки!$A$11:$L$17,9,FALSE))</f>
        <v/>
      </c>
      <c r="T2407" s="23" t="str">
        <f t="shared" si="113"/>
        <v/>
      </c>
    </row>
    <row r="2408" spans="1:20" x14ac:dyDescent="0.3">
      <c r="A2408" s="20">
        <f>Тех_Движение!$A$2405</f>
        <v>2404</v>
      </c>
      <c r="B2408" s="20" t="str">
        <f>IF(Тех_Движение!$F$2405&gt;0,Тех_Движение!$I$2405,"")</f>
        <v/>
      </c>
      <c r="C2408" s="20" t="str">
        <f>IF($B2408="","",Тех_Движение!$D$2405)</f>
        <v/>
      </c>
      <c r="D2408" s="9" t="str">
        <f>IF($B2408="","",Тех_Движение!$B$2405)</f>
        <v/>
      </c>
      <c r="E2408" s="21" t="str">
        <f>IF($B2408="","",Тех_Движение!$F$2405)</f>
        <v/>
      </c>
      <c r="F2408" s="21" t="str">
        <f>IF($B2408="","",SUMIFS($E$5:$E2407,$C$5:$C2407,$C2408))</f>
        <v/>
      </c>
      <c r="G2408" s="21" t="str">
        <f>IF($B2408="","",MAX(0,$E2408-MAX(0,SUMIFS(Тех_Движение!$G$2:$G$5111,Тех_Движение!$D$2:$D$5111,$C2408,Тех_Движение!$B$2:$B$5111,"&lt;="&amp;Настройки!$B$5-1)-$F2408)))</f>
        <v/>
      </c>
      <c r="H2408" s="21" t="str">
        <f>IF($B2408="","",IF(AND($D2408&gt;=Настройки!$B$5,$D2408&lt;=Настройки!$B$6),$E2408,0))</f>
        <v/>
      </c>
      <c r="I2408" s="21" t="str">
        <f t="shared" si="111"/>
        <v/>
      </c>
      <c r="J2408" s="21" t="str">
        <f>IF($B2408="","",MAX(0,$E2408-MAX(0,SUMIFS(Тех_Движение!$G$2:$G$5111,Тех_Движение!$D$2:$D$5111,$C2408,Тех_Движение!$B$2:$B$5111,"&lt;="&amp;Настройки!$B$6)-$F2408)))</f>
        <v/>
      </c>
      <c r="K2408" s="21" t="e">
        <f>IF(OR($B2408="",K$3&lt;$D2408+Настройки!$B$7),0,MAX(0,$E2408-MAX(0,SUMIFS(Тех_Движение!$G$2:$G$5111,Тех_Движение!$D$2:$D$5111,$C2408,Тех_Движение!$B$2:$B$5111,"&lt;="&amp;K$3)-$F2408)))</f>
        <v>#VALUE!</v>
      </c>
      <c r="L2408" s="21" t="e">
        <f>IF(OR($B2408="",L$3&lt;$D2408+Настройки!$B$7),0,MAX(0,$E2408-MAX(0,SUMIFS(Тех_Движение!$G$2:$G$5111,Тех_Движение!$D$2:$D$5111,$C2408,Тех_Движение!$B$2:$B$5111,"&lt;="&amp;L$3)-$F2408)))</f>
        <v>#VALUE!</v>
      </c>
      <c r="M2408" s="21" t="e">
        <f>IF(OR($B2408="",M$3&lt;$D2408+Настройки!$B$7),0,MAX(0,$E2408-MAX(0,SUMIFS(Тех_Движение!$G$2:$G$5111,Тех_Движение!$D$2:$D$5111,$C2408,Тех_Движение!$B$2:$B$5111,"&lt;="&amp;M$3)-$F2408)))</f>
        <v>#VALUE!</v>
      </c>
      <c r="N2408" s="21" t="e">
        <f>IF(OR($B2408="",N$3&lt;$D2408+Настройки!$B$7),0,MAX(0,$E2408-MAX(0,SUMIFS(Тех_Движение!$G$2:$G$5111,Тех_Движение!$D$2:$D$5111,$C2408,Тех_Движение!$B$2:$B$5111,"&lt;="&amp;N$3)-$F2408)))</f>
        <v>#VALUE!</v>
      </c>
      <c r="O2408" s="21" t="e">
        <f>IF(OR($B2408="",O$3&lt;$D2408+Настройки!$B$7),0,MAX(0,$E2408-MAX(0,SUMIFS(Тех_Движение!$G$2:$G$5111,Тех_Движение!$D$2:$D$5111,$C2408,Тех_Движение!$B$2:$B$5111,"&lt;="&amp;O$3)-$F2408)))</f>
        <v>#VALUE!</v>
      </c>
      <c r="P2408" s="21" t="e">
        <f>IF(OR($B2408="",P$3&lt;$D2408+Настройки!$B$7),0,MAX(0,$E2408-MAX(0,SUMIFS(Тех_Движение!$G$2:$G$5111,Тех_Движение!$D$2:$D$5111,$C2408,Тех_Движение!$B$2:$B$5111,"&lt;="&amp;P$3)-$F2408)))</f>
        <v>#VALUE!</v>
      </c>
      <c r="Q2408" s="21" t="e">
        <f>IF(OR($B2408="",Q$3&lt;$D2408+Настройки!$B$7),0,MAX(0,$E2408-MAX(0,SUMIFS(Тех_Движение!$G$2:$G$5111,Тех_Движение!$D$2:$D$5111,$C2408,Тех_Движение!$B$2:$B$5111,"&lt;="&amp;Q$3)-$F2408)))</f>
        <v>#VALUE!</v>
      </c>
      <c r="R2408" s="21" t="str">
        <f t="shared" si="112"/>
        <v/>
      </c>
      <c r="S2408" s="23" t="str">
        <f>IF($B2408="","",VLOOKUP($C2408,Настройки!$A$11:$L$17,9,FALSE))</f>
        <v/>
      </c>
      <c r="T2408" s="23" t="str">
        <f t="shared" si="113"/>
        <v/>
      </c>
    </row>
    <row r="2409" spans="1:20" x14ac:dyDescent="0.3">
      <c r="A2409" s="20">
        <f>Тех_Движение!$A$2406</f>
        <v>2405</v>
      </c>
      <c r="B2409" s="20" t="str">
        <f>IF(Тех_Движение!$F$2406&gt;0,Тех_Движение!$I$2406,"")</f>
        <v/>
      </c>
      <c r="C2409" s="20" t="str">
        <f>IF($B2409="","",Тех_Движение!$D$2406)</f>
        <v/>
      </c>
      <c r="D2409" s="9" t="str">
        <f>IF($B2409="","",Тех_Движение!$B$2406)</f>
        <v/>
      </c>
      <c r="E2409" s="21" t="str">
        <f>IF($B2409="","",Тех_Движение!$F$2406)</f>
        <v/>
      </c>
      <c r="F2409" s="21" t="str">
        <f>IF($B2409="","",SUMIFS($E$5:$E2408,$C$5:$C2408,$C2409))</f>
        <v/>
      </c>
      <c r="G2409" s="21" t="str">
        <f>IF($B2409="","",MAX(0,$E2409-MAX(0,SUMIFS(Тех_Движение!$G$2:$G$5111,Тех_Движение!$D$2:$D$5111,$C2409,Тех_Движение!$B$2:$B$5111,"&lt;="&amp;Настройки!$B$5-1)-$F2409)))</f>
        <v/>
      </c>
      <c r="H2409" s="21" t="str">
        <f>IF($B2409="","",IF(AND($D2409&gt;=Настройки!$B$5,$D2409&lt;=Настройки!$B$6),$E2409,0))</f>
        <v/>
      </c>
      <c r="I2409" s="21" t="str">
        <f t="shared" si="111"/>
        <v/>
      </c>
      <c r="J2409" s="21" t="str">
        <f>IF($B2409="","",MAX(0,$E2409-MAX(0,SUMIFS(Тех_Движение!$G$2:$G$5111,Тех_Движение!$D$2:$D$5111,$C2409,Тех_Движение!$B$2:$B$5111,"&lt;="&amp;Настройки!$B$6)-$F2409)))</f>
        <v/>
      </c>
      <c r="K2409" s="21" t="e">
        <f>IF(OR($B2409="",K$3&lt;$D2409+Настройки!$B$7),0,MAX(0,$E2409-MAX(0,SUMIFS(Тех_Движение!$G$2:$G$5111,Тех_Движение!$D$2:$D$5111,$C2409,Тех_Движение!$B$2:$B$5111,"&lt;="&amp;K$3)-$F2409)))</f>
        <v>#VALUE!</v>
      </c>
      <c r="L2409" s="21" t="e">
        <f>IF(OR($B2409="",L$3&lt;$D2409+Настройки!$B$7),0,MAX(0,$E2409-MAX(0,SUMIFS(Тех_Движение!$G$2:$G$5111,Тех_Движение!$D$2:$D$5111,$C2409,Тех_Движение!$B$2:$B$5111,"&lt;="&amp;L$3)-$F2409)))</f>
        <v>#VALUE!</v>
      </c>
      <c r="M2409" s="21" t="e">
        <f>IF(OR($B2409="",M$3&lt;$D2409+Настройки!$B$7),0,MAX(0,$E2409-MAX(0,SUMIFS(Тех_Движение!$G$2:$G$5111,Тех_Движение!$D$2:$D$5111,$C2409,Тех_Движение!$B$2:$B$5111,"&lt;="&amp;M$3)-$F2409)))</f>
        <v>#VALUE!</v>
      </c>
      <c r="N2409" s="21" t="e">
        <f>IF(OR($B2409="",N$3&lt;$D2409+Настройки!$B$7),0,MAX(0,$E2409-MAX(0,SUMIFS(Тех_Движение!$G$2:$G$5111,Тех_Движение!$D$2:$D$5111,$C2409,Тех_Движение!$B$2:$B$5111,"&lt;="&amp;N$3)-$F2409)))</f>
        <v>#VALUE!</v>
      </c>
      <c r="O2409" s="21" t="e">
        <f>IF(OR($B2409="",O$3&lt;$D2409+Настройки!$B$7),0,MAX(0,$E2409-MAX(0,SUMIFS(Тех_Движение!$G$2:$G$5111,Тех_Движение!$D$2:$D$5111,$C2409,Тех_Движение!$B$2:$B$5111,"&lt;="&amp;O$3)-$F2409)))</f>
        <v>#VALUE!</v>
      </c>
      <c r="P2409" s="21" t="e">
        <f>IF(OR($B2409="",P$3&lt;$D2409+Настройки!$B$7),0,MAX(0,$E2409-MAX(0,SUMIFS(Тех_Движение!$G$2:$G$5111,Тех_Движение!$D$2:$D$5111,$C2409,Тех_Движение!$B$2:$B$5111,"&lt;="&amp;P$3)-$F2409)))</f>
        <v>#VALUE!</v>
      </c>
      <c r="Q2409" s="21" t="e">
        <f>IF(OR($B2409="",Q$3&lt;$D2409+Настройки!$B$7),0,MAX(0,$E2409-MAX(0,SUMIFS(Тех_Движение!$G$2:$G$5111,Тех_Движение!$D$2:$D$5111,$C2409,Тех_Движение!$B$2:$B$5111,"&lt;="&amp;Q$3)-$F2409)))</f>
        <v>#VALUE!</v>
      </c>
      <c r="R2409" s="21" t="str">
        <f t="shared" si="112"/>
        <v/>
      </c>
      <c r="S2409" s="23" t="str">
        <f>IF($B2409="","",VLOOKUP($C2409,Настройки!$A$11:$L$17,9,FALSE))</f>
        <v/>
      </c>
      <c r="T2409" s="23" t="str">
        <f t="shared" si="113"/>
        <v/>
      </c>
    </row>
    <row r="2410" spans="1:20" x14ac:dyDescent="0.3">
      <c r="A2410" s="20">
        <f>Тех_Движение!$A$2407</f>
        <v>2406</v>
      </c>
      <c r="B2410" s="20" t="str">
        <f>IF(Тех_Движение!$F$2407&gt;0,Тех_Движение!$I$2407,"")</f>
        <v/>
      </c>
      <c r="C2410" s="20" t="str">
        <f>IF($B2410="","",Тех_Движение!$D$2407)</f>
        <v/>
      </c>
      <c r="D2410" s="9" t="str">
        <f>IF($B2410="","",Тех_Движение!$B$2407)</f>
        <v/>
      </c>
      <c r="E2410" s="21" t="str">
        <f>IF($B2410="","",Тех_Движение!$F$2407)</f>
        <v/>
      </c>
      <c r="F2410" s="21" t="str">
        <f>IF($B2410="","",SUMIFS($E$5:$E2409,$C$5:$C2409,$C2410))</f>
        <v/>
      </c>
      <c r="G2410" s="21" t="str">
        <f>IF($B2410="","",MAX(0,$E2410-MAX(0,SUMIFS(Тех_Движение!$G$2:$G$5111,Тех_Движение!$D$2:$D$5111,$C2410,Тех_Движение!$B$2:$B$5111,"&lt;="&amp;Настройки!$B$5-1)-$F2410)))</f>
        <v/>
      </c>
      <c r="H2410" s="21" t="str">
        <f>IF($B2410="","",IF(AND($D2410&gt;=Настройки!$B$5,$D2410&lt;=Настройки!$B$6),$E2410,0))</f>
        <v/>
      </c>
      <c r="I2410" s="21" t="str">
        <f t="shared" si="111"/>
        <v/>
      </c>
      <c r="J2410" s="21" t="str">
        <f>IF($B2410="","",MAX(0,$E2410-MAX(0,SUMIFS(Тех_Движение!$G$2:$G$5111,Тех_Движение!$D$2:$D$5111,$C2410,Тех_Движение!$B$2:$B$5111,"&lt;="&amp;Настройки!$B$6)-$F2410)))</f>
        <v/>
      </c>
      <c r="K2410" s="21" t="e">
        <f>IF(OR($B2410="",K$3&lt;$D2410+Настройки!$B$7),0,MAX(0,$E2410-MAX(0,SUMIFS(Тех_Движение!$G$2:$G$5111,Тех_Движение!$D$2:$D$5111,$C2410,Тех_Движение!$B$2:$B$5111,"&lt;="&amp;K$3)-$F2410)))</f>
        <v>#VALUE!</v>
      </c>
      <c r="L2410" s="21" t="e">
        <f>IF(OR($B2410="",L$3&lt;$D2410+Настройки!$B$7),0,MAX(0,$E2410-MAX(0,SUMIFS(Тех_Движение!$G$2:$G$5111,Тех_Движение!$D$2:$D$5111,$C2410,Тех_Движение!$B$2:$B$5111,"&lt;="&amp;L$3)-$F2410)))</f>
        <v>#VALUE!</v>
      </c>
      <c r="M2410" s="21" t="e">
        <f>IF(OR($B2410="",M$3&lt;$D2410+Настройки!$B$7),0,MAX(0,$E2410-MAX(0,SUMIFS(Тех_Движение!$G$2:$G$5111,Тех_Движение!$D$2:$D$5111,$C2410,Тех_Движение!$B$2:$B$5111,"&lt;="&amp;M$3)-$F2410)))</f>
        <v>#VALUE!</v>
      </c>
      <c r="N2410" s="21" t="e">
        <f>IF(OR($B2410="",N$3&lt;$D2410+Настройки!$B$7),0,MAX(0,$E2410-MAX(0,SUMIFS(Тех_Движение!$G$2:$G$5111,Тех_Движение!$D$2:$D$5111,$C2410,Тех_Движение!$B$2:$B$5111,"&lt;="&amp;N$3)-$F2410)))</f>
        <v>#VALUE!</v>
      </c>
      <c r="O2410" s="21" t="e">
        <f>IF(OR($B2410="",O$3&lt;$D2410+Настройки!$B$7),0,MAX(0,$E2410-MAX(0,SUMIFS(Тех_Движение!$G$2:$G$5111,Тех_Движение!$D$2:$D$5111,$C2410,Тех_Движение!$B$2:$B$5111,"&lt;="&amp;O$3)-$F2410)))</f>
        <v>#VALUE!</v>
      </c>
      <c r="P2410" s="21" t="e">
        <f>IF(OR($B2410="",P$3&lt;$D2410+Настройки!$B$7),0,MAX(0,$E2410-MAX(0,SUMIFS(Тех_Движение!$G$2:$G$5111,Тех_Движение!$D$2:$D$5111,$C2410,Тех_Движение!$B$2:$B$5111,"&lt;="&amp;P$3)-$F2410)))</f>
        <v>#VALUE!</v>
      </c>
      <c r="Q2410" s="21" t="e">
        <f>IF(OR($B2410="",Q$3&lt;$D2410+Настройки!$B$7),0,MAX(0,$E2410-MAX(0,SUMIFS(Тех_Движение!$G$2:$G$5111,Тех_Движение!$D$2:$D$5111,$C2410,Тех_Движение!$B$2:$B$5111,"&lt;="&amp;Q$3)-$F2410)))</f>
        <v>#VALUE!</v>
      </c>
      <c r="R2410" s="21" t="str">
        <f t="shared" si="112"/>
        <v/>
      </c>
      <c r="S2410" s="23" t="str">
        <f>IF($B2410="","",VLOOKUP($C2410,Настройки!$A$11:$L$17,9,FALSE))</f>
        <v/>
      </c>
      <c r="T2410" s="23" t="str">
        <f t="shared" si="113"/>
        <v/>
      </c>
    </row>
    <row r="2411" spans="1:20" x14ac:dyDescent="0.3">
      <c r="A2411" s="20">
        <f>Тех_Движение!$A$2408</f>
        <v>2407</v>
      </c>
      <c r="B2411" s="20" t="str">
        <f>IF(Тех_Движение!$F$2408&gt;0,Тех_Движение!$I$2408,"")</f>
        <v/>
      </c>
      <c r="C2411" s="20" t="str">
        <f>IF($B2411="","",Тех_Движение!$D$2408)</f>
        <v/>
      </c>
      <c r="D2411" s="9" t="str">
        <f>IF($B2411="","",Тех_Движение!$B$2408)</f>
        <v/>
      </c>
      <c r="E2411" s="21" t="str">
        <f>IF($B2411="","",Тех_Движение!$F$2408)</f>
        <v/>
      </c>
      <c r="F2411" s="21" t="str">
        <f>IF($B2411="","",SUMIFS($E$5:$E2410,$C$5:$C2410,$C2411))</f>
        <v/>
      </c>
      <c r="G2411" s="21" t="str">
        <f>IF($B2411="","",MAX(0,$E2411-MAX(0,SUMIFS(Тех_Движение!$G$2:$G$5111,Тех_Движение!$D$2:$D$5111,$C2411,Тех_Движение!$B$2:$B$5111,"&lt;="&amp;Настройки!$B$5-1)-$F2411)))</f>
        <v/>
      </c>
      <c r="H2411" s="21" t="str">
        <f>IF($B2411="","",IF(AND($D2411&gt;=Настройки!$B$5,$D2411&lt;=Настройки!$B$6),$E2411,0))</f>
        <v/>
      </c>
      <c r="I2411" s="21" t="str">
        <f t="shared" si="111"/>
        <v/>
      </c>
      <c r="J2411" s="21" t="str">
        <f>IF($B2411="","",MAX(0,$E2411-MAX(0,SUMIFS(Тех_Движение!$G$2:$G$5111,Тех_Движение!$D$2:$D$5111,$C2411,Тех_Движение!$B$2:$B$5111,"&lt;="&amp;Настройки!$B$6)-$F2411)))</f>
        <v/>
      </c>
      <c r="K2411" s="21" t="e">
        <f>IF(OR($B2411="",K$3&lt;$D2411+Настройки!$B$7),0,MAX(0,$E2411-MAX(0,SUMIFS(Тех_Движение!$G$2:$G$5111,Тех_Движение!$D$2:$D$5111,$C2411,Тех_Движение!$B$2:$B$5111,"&lt;="&amp;K$3)-$F2411)))</f>
        <v>#VALUE!</v>
      </c>
      <c r="L2411" s="21" t="e">
        <f>IF(OR($B2411="",L$3&lt;$D2411+Настройки!$B$7),0,MAX(0,$E2411-MAX(0,SUMIFS(Тех_Движение!$G$2:$G$5111,Тех_Движение!$D$2:$D$5111,$C2411,Тех_Движение!$B$2:$B$5111,"&lt;="&amp;L$3)-$F2411)))</f>
        <v>#VALUE!</v>
      </c>
      <c r="M2411" s="21" t="e">
        <f>IF(OR($B2411="",M$3&lt;$D2411+Настройки!$B$7),0,MAX(0,$E2411-MAX(0,SUMIFS(Тех_Движение!$G$2:$G$5111,Тех_Движение!$D$2:$D$5111,$C2411,Тех_Движение!$B$2:$B$5111,"&lt;="&amp;M$3)-$F2411)))</f>
        <v>#VALUE!</v>
      </c>
      <c r="N2411" s="21" t="e">
        <f>IF(OR($B2411="",N$3&lt;$D2411+Настройки!$B$7),0,MAX(0,$E2411-MAX(0,SUMIFS(Тех_Движение!$G$2:$G$5111,Тех_Движение!$D$2:$D$5111,$C2411,Тех_Движение!$B$2:$B$5111,"&lt;="&amp;N$3)-$F2411)))</f>
        <v>#VALUE!</v>
      </c>
      <c r="O2411" s="21" t="e">
        <f>IF(OR($B2411="",O$3&lt;$D2411+Настройки!$B$7),0,MAX(0,$E2411-MAX(0,SUMIFS(Тех_Движение!$G$2:$G$5111,Тех_Движение!$D$2:$D$5111,$C2411,Тех_Движение!$B$2:$B$5111,"&lt;="&amp;O$3)-$F2411)))</f>
        <v>#VALUE!</v>
      </c>
      <c r="P2411" s="21" t="e">
        <f>IF(OR($B2411="",P$3&lt;$D2411+Настройки!$B$7),0,MAX(0,$E2411-MAX(0,SUMIFS(Тех_Движение!$G$2:$G$5111,Тех_Движение!$D$2:$D$5111,$C2411,Тех_Движение!$B$2:$B$5111,"&lt;="&amp;P$3)-$F2411)))</f>
        <v>#VALUE!</v>
      </c>
      <c r="Q2411" s="21" t="e">
        <f>IF(OR($B2411="",Q$3&lt;$D2411+Настройки!$B$7),0,MAX(0,$E2411-MAX(0,SUMIFS(Тех_Движение!$G$2:$G$5111,Тех_Движение!$D$2:$D$5111,$C2411,Тех_Движение!$B$2:$B$5111,"&lt;="&amp;Q$3)-$F2411)))</f>
        <v>#VALUE!</v>
      </c>
      <c r="R2411" s="21" t="str">
        <f t="shared" si="112"/>
        <v/>
      </c>
      <c r="S2411" s="23" t="str">
        <f>IF($B2411="","",VLOOKUP($C2411,Настройки!$A$11:$L$17,9,FALSE))</f>
        <v/>
      </c>
      <c r="T2411" s="23" t="str">
        <f t="shared" si="113"/>
        <v/>
      </c>
    </row>
    <row r="2412" spans="1:20" x14ac:dyDescent="0.3">
      <c r="A2412" s="20">
        <f>Тех_Движение!$A$2409</f>
        <v>2408</v>
      </c>
      <c r="B2412" s="20" t="str">
        <f>IF(Тех_Движение!$F$2409&gt;0,Тех_Движение!$I$2409,"")</f>
        <v/>
      </c>
      <c r="C2412" s="20" t="str">
        <f>IF($B2412="","",Тех_Движение!$D$2409)</f>
        <v/>
      </c>
      <c r="D2412" s="9" t="str">
        <f>IF($B2412="","",Тех_Движение!$B$2409)</f>
        <v/>
      </c>
      <c r="E2412" s="21" t="str">
        <f>IF($B2412="","",Тех_Движение!$F$2409)</f>
        <v/>
      </c>
      <c r="F2412" s="21" t="str">
        <f>IF($B2412="","",SUMIFS($E$5:$E2411,$C$5:$C2411,$C2412))</f>
        <v/>
      </c>
      <c r="G2412" s="21" t="str">
        <f>IF($B2412="","",MAX(0,$E2412-MAX(0,SUMIFS(Тех_Движение!$G$2:$G$5111,Тех_Движение!$D$2:$D$5111,$C2412,Тех_Движение!$B$2:$B$5111,"&lt;="&amp;Настройки!$B$5-1)-$F2412)))</f>
        <v/>
      </c>
      <c r="H2412" s="21" t="str">
        <f>IF($B2412="","",IF(AND($D2412&gt;=Настройки!$B$5,$D2412&lt;=Настройки!$B$6),$E2412,0))</f>
        <v/>
      </c>
      <c r="I2412" s="21" t="str">
        <f t="shared" si="111"/>
        <v/>
      </c>
      <c r="J2412" s="21" t="str">
        <f>IF($B2412="","",MAX(0,$E2412-MAX(0,SUMIFS(Тех_Движение!$G$2:$G$5111,Тех_Движение!$D$2:$D$5111,$C2412,Тех_Движение!$B$2:$B$5111,"&lt;="&amp;Настройки!$B$6)-$F2412)))</f>
        <v/>
      </c>
      <c r="K2412" s="21" t="e">
        <f>IF(OR($B2412="",K$3&lt;$D2412+Настройки!$B$7),0,MAX(0,$E2412-MAX(0,SUMIFS(Тех_Движение!$G$2:$G$5111,Тех_Движение!$D$2:$D$5111,$C2412,Тех_Движение!$B$2:$B$5111,"&lt;="&amp;K$3)-$F2412)))</f>
        <v>#VALUE!</v>
      </c>
      <c r="L2412" s="21" t="e">
        <f>IF(OR($B2412="",L$3&lt;$D2412+Настройки!$B$7),0,MAX(0,$E2412-MAX(0,SUMIFS(Тех_Движение!$G$2:$G$5111,Тех_Движение!$D$2:$D$5111,$C2412,Тех_Движение!$B$2:$B$5111,"&lt;="&amp;L$3)-$F2412)))</f>
        <v>#VALUE!</v>
      </c>
      <c r="M2412" s="21" t="e">
        <f>IF(OR($B2412="",M$3&lt;$D2412+Настройки!$B$7),0,MAX(0,$E2412-MAX(0,SUMIFS(Тех_Движение!$G$2:$G$5111,Тех_Движение!$D$2:$D$5111,$C2412,Тех_Движение!$B$2:$B$5111,"&lt;="&amp;M$3)-$F2412)))</f>
        <v>#VALUE!</v>
      </c>
      <c r="N2412" s="21" t="e">
        <f>IF(OR($B2412="",N$3&lt;$D2412+Настройки!$B$7),0,MAX(0,$E2412-MAX(0,SUMIFS(Тех_Движение!$G$2:$G$5111,Тех_Движение!$D$2:$D$5111,$C2412,Тех_Движение!$B$2:$B$5111,"&lt;="&amp;N$3)-$F2412)))</f>
        <v>#VALUE!</v>
      </c>
      <c r="O2412" s="21" t="e">
        <f>IF(OR($B2412="",O$3&lt;$D2412+Настройки!$B$7),0,MAX(0,$E2412-MAX(0,SUMIFS(Тех_Движение!$G$2:$G$5111,Тех_Движение!$D$2:$D$5111,$C2412,Тех_Движение!$B$2:$B$5111,"&lt;="&amp;O$3)-$F2412)))</f>
        <v>#VALUE!</v>
      </c>
      <c r="P2412" s="21" t="e">
        <f>IF(OR($B2412="",P$3&lt;$D2412+Настройки!$B$7),0,MAX(0,$E2412-MAX(0,SUMIFS(Тех_Движение!$G$2:$G$5111,Тех_Движение!$D$2:$D$5111,$C2412,Тех_Движение!$B$2:$B$5111,"&lt;="&amp;P$3)-$F2412)))</f>
        <v>#VALUE!</v>
      </c>
      <c r="Q2412" s="21" t="e">
        <f>IF(OR($B2412="",Q$3&lt;$D2412+Настройки!$B$7),0,MAX(0,$E2412-MAX(0,SUMIFS(Тех_Движение!$G$2:$G$5111,Тех_Движение!$D$2:$D$5111,$C2412,Тех_Движение!$B$2:$B$5111,"&lt;="&amp;Q$3)-$F2412)))</f>
        <v>#VALUE!</v>
      </c>
      <c r="R2412" s="21" t="str">
        <f t="shared" si="112"/>
        <v/>
      </c>
      <c r="S2412" s="23" t="str">
        <f>IF($B2412="","",VLOOKUP($C2412,Настройки!$A$11:$L$17,9,FALSE))</f>
        <v/>
      </c>
      <c r="T2412" s="23" t="str">
        <f t="shared" si="113"/>
        <v/>
      </c>
    </row>
    <row r="2413" spans="1:20" x14ac:dyDescent="0.3">
      <c r="A2413" s="20">
        <f>Тех_Движение!$A$2410</f>
        <v>2409</v>
      </c>
      <c r="B2413" s="20" t="str">
        <f>IF(Тех_Движение!$F$2410&gt;0,Тех_Движение!$I$2410,"")</f>
        <v/>
      </c>
      <c r="C2413" s="20" t="str">
        <f>IF($B2413="","",Тех_Движение!$D$2410)</f>
        <v/>
      </c>
      <c r="D2413" s="9" t="str">
        <f>IF($B2413="","",Тех_Движение!$B$2410)</f>
        <v/>
      </c>
      <c r="E2413" s="21" t="str">
        <f>IF($B2413="","",Тех_Движение!$F$2410)</f>
        <v/>
      </c>
      <c r="F2413" s="21" t="str">
        <f>IF($B2413="","",SUMIFS($E$5:$E2412,$C$5:$C2412,$C2413))</f>
        <v/>
      </c>
      <c r="G2413" s="21" t="str">
        <f>IF($B2413="","",MAX(0,$E2413-MAX(0,SUMIFS(Тех_Движение!$G$2:$G$5111,Тех_Движение!$D$2:$D$5111,$C2413,Тех_Движение!$B$2:$B$5111,"&lt;="&amp;Настройки!$B$5-1)-$F2413)))</f>
        <v/>
      </c>
      <c r="H2413" s="21" t="str">
        <f>IF($B2413="","",IF(AND($D2413&gt;=Настройки!$B$5,$D2413&lt;=Настройки!$B$6),$E2413,0))</f>
        <v/>
      </c>
      <c r="I2413" s="21" t="str">
        <f t="shared" si="111"/>
        <v/>
      </c>
      <c r="J2413" s="21" t="str">
        <f>IF($B2413="","",MAX(0,$E2413-MAX(0,SUMIFS(Тех_Движение!$G$2:$G$5111,Тех_Движение!$D$2:$D$5111,$C2413,Тех_Движение!$B$2:$B$5111,"&lt;="&amp;Настройки!$B$6)-$F2413)))</f>
        <v/>
      </c>
      <c r="K2413" s="21" t="e">
        <f>IF(OR($B2413="",K$3&lt;$D2413+Настройки!$B$7),0,MAX(0,$E2413-MAX(0,SUMIFS(Тех_Движение!$G$2:$G$5111,Тех_Движение!$D$2:$D$5111,$C2413,Тех_Движение!$B$2:$B$5111,"&lt;="&amp;K$3)-$F2413)))</f>
        <v>#VALUE!</v>
      </c>
      <c r="L2413" s="21" t="e">
        <f>IF(OR($B2413="",L$3&lt;$D2413+Настройки!$B$7),0,MAX(0,$E2413-MAX(0,SUMIFS(Тех_Движение!$G$2:$G$5111,Тех_Движение!$D$2:$D$5111,$C2413,Тех_Движение!$B$2:$B$5111,"&lt;="&amp;L$3)-$F2413)))</f>
        <v>#VALUE!</v>
      </c>
      <c r="M2413" s="21" t="e">
        <f>IF(OR($B2413="",M$3&lt;$D2413+Настройки!$B$7),0,MAX(0,$E2413-MAX(0,SUMIFS(Тех_Движение!$G$2:$G$5111,Тех_Движение!$D$2:$D$5111,$C2413,Тех_Движение!$B$2:$B$5111,"&lt;="&amp;M$3)-$F2413)))</f>
        <v>#VALUE!</v>
      </c>
      <c r="N2413" s="21" t="e">
        <f>IF(OR($B2413="",N$3&lt;$D2413+Настройки!$B$7),0,MAX(0,$E2413-MAX(0,SUMIFS(Тех_Движение!$G$2:$G$5111,Тех_Движение!$D$2:$D$5111,$C2413,Тех_Движение!$B$2:$B$5111,"&lt;="&amp;N$3)-$F2413)))</f>
        <v>#VALUE!</v>
      </c>
      <c r="O2413" s="21" t="e">
        <f>IF(OR($B2413="",O$3&lt;$D2413+Настройки!$B$7),0,MAX(0,$E2413-MAX(0,SUMIFS(Тех_Движение!$G$2:$G$5111,Тех_Движение!$D$2:$D$5111,$C2413,Тех_Движение!$B$2:$B$5111,"&lt;="&amp;O$3)-$F2413)))</f>
        <v>#VALUE!</v>
      </c>
      <c r="P2413" s="21" t="e">
        <f>IF(OR($B2413="",P$3&lt;$D2413+Настройки!$B$7),0,MAX(0,$E2413-MAX(0,SUMIFS(Тех_Движение!$G$2:$G$5111,Тех_Движение!$D$2:$D$5111,$C2413,Тех_Движение!$B$2:$B$5111,"&lt;="&amp;P$3)-$F2413)))</f>
        <v>#VALUE!</v>
      </c>
      <c r="Q2413" s="21" t="e">
        <f>IF(OR($B2413="",Q$3&lt;$D2413+Настройки!$B$7),0,MAX(0,$E2413-MAX(0,SUMIFS(Тех_Движение!$G$2:$G$5111,Тех_Движение!$D$2:$D$5111,$C2413,Тех_Движение!$B$2:$B$5111,"&lt;="&amp;Q$3)-$F2413)))</f>
        <v>#VALUE!</v>
      </c>
      <c r="R2413" s="21" t="str">
        <f t="shared" si="112"/>
        <v/>
      </c>
      <c r="S2413" s="23" t="str">
        <f>IF($B2413="","",VLOOKUP($C2413,Настройки!$A$11:$L$17,9,FALSE))</f>
        <v/>
      </c>
      <c r="T2413" s="23" t="str">
        <f t="shared" si="113"/>
        <v/>
      </c>
    </row>
    <row r="2414" spans="1:20" x14ac:dyDescent="0.3">
      <c r="A2414" s="20">
        <f>Тех_Движение!$A$2411</f>
        <v>2410</v>
      </c>
      <c r="B2414" s="20" t="str">
        <f>IF(Тех_Движение!$F$2411&gt;0,Тех_Движение!$I$2411,"")</f>
        <v/>
      </c>
      <c r="C2414" s="20" t="str">
        <f>IF($B2414="","",Тех_Движение!$D$2411)</f>
        <v/>
      </c>
      <c r="D2414" s="9" t="str">
        <f>IF($B2414="","",Тех_Движение!$B$2411)</f>
        <v/>
      </c>
      <c r="E2414" s="21" t="str">
        <f>IF($B2414="","",Тех_Движение!$F$2411)</f>
        <v/>
      </c>
      <c r="F2414" s="21" t="str">
        <f>IF($B2414="","",SUMIFS($E$5:$E2413,$C$5:$C2413,$C2414))</f>
        <v/>
      </c>
      <c r="G2414" s="21" t="str">
        <f>IF($B2414="","",MAX(0,$E2414-MAX(0,SUMIFS(Тех_Движение!$G$2:$G$5111,Тех_Движение!$D$2:$D$5111,$C2414,Тех_Движение!$B$2:$B$5111,"&lt;="&amp;Настройки!$B$5-1)-$F2414)))</f>
        <v/>
      </c>
      <c r="H2414" s="21" t="str">
        <f>IF($B2414="","",IF(AND($D2414&gt;=Настройки!$B$5,$D2414&lt;=Настройки!$B$6),$E2414,0))</f>
        <v/>
      </c>
      <c r="I2414" s="21" t="str">
        <f t="shared" si="111"/>
        <v/>
      </c>
      <c r="J2414" s="21" t="str">
        <f>IF($B2414="","",MAX(0,$E2414-MAX(0,SUMIFS(Тех_Движение!$G$2:$G$5111,Тех_Движение!$D$2:$D$5111,$C2414,Тех_Движение!$B$2:$B$5111,"&lt;="&amp;Настройки!$B$6)-$F2414)))</f>
        <v/>
      </c>
      <c r="K2414" s="21" t="e">
        <f>IF(OR($B2414="",K$3&lt;$D2414+Настройки!$B$7),0,MAX(0,$E2414-MAX(0,SUMIFS(Тех_Движение!$G$2:$G$5111,Тех_Движение!$D$2:$D$5111,$C2414,Тех_Движение!$B$2:$B$5111,"&lt;="&amp;K$3)-$F2414)))</f>
        <v>#VALUE!</v>
      </c>
      <c r="L2414" s="21" t="e">
        <f>IF(OR($B2414="",L$3&lt;$D2414+Настройки!$B$7),0,MAX(0,$E2414-MAX(0,SUMIFS(Тех_Движение!$G$2:$G$5111,Тех_Движение!$D$2:$D$5111,$C2414,Тех_Движение!$B$2:$B$5111,"&lt;="&amp;L$3)-$F2414)))</f>
        <v>#VALUE!</v>
      </c>
      <c r="M2414" s="21" t="e">
        <f>IF(OR($B2414="",M$3&lt;$D2414+Настройки!$B$7),0,MAX(0,$E2414-MAX(0,SUMIFS(Тех_Движение!$G$2:$G$5111,Тех_Движение!$D$2:$D$5111,$C2414,Тех_Движение!$B$2:$B$5111,"&lt;="&amp;M$3)-$F2414)))</f>
        <v>#VALUE!</v>
      </c>
      <c r="N2414" s="21" t="e">
        <f>IF(OR($B2414="",N$3&lt;$D2414+Настройки!$B$7),0,MAX(0,$E2414-MAX(0,SUMIFS(Тех_Движение!$G$2:$G$5111,Тех_Движение!$D$2:$D$5111,$C2414,Тех_Движение!$B$2:$B$5111,"&lt;="&amp;N$3)-$F2414)))</f>
        <v>#VALUE!</v>
      </c>
      <c r="O2414" s="21" t="e">
        <f>IF(OR($B2414="",O$3&lt;$D2414+Настройки!$B$7),0,MAX(0,$E2414-MAX(0,SUMIFS(Тех_Движение!$G$2:$G$5111,Тех_Движение!$D$2:$D$5111,$C2414,Тех_Движение!$B$2:$B$5111,"&lt;="&amp;O$3)-$F2414)))</f>
        <v>#VALUE!</v>
      </c>
      <c r="P2414" s="21" t="e">
        <f>IF(OR($B2414="",P$3&lt;$D2414+Настройки!$B$7),0,MAX(0,$E2414-MAX(0,SUMIFS(Тех_Движение!$G$2:$G$5111,Тех_Движение!$D$2:$D$5111,$C2414,Тех_Движение!$B$2:$B$5111,"&lt;="&amp;P$3)-$F2414)))</f>
        <v>#VALUE!</v>
      </c>
      <c r="Q2414" s="21" t="e">
        <f>IF(OR($B2414="",Q$3&lt;$D2414+Настройки!$B$7),0,MAX(0,$E2414-MAX(0,SUMIFS(Тех_Движение!$G$2:$G$5111,Тех_Движение!$D$2:$D$5111,$C2414,Тех_Движение!$B$2:$B$5111,"&lt;="&amp;Q$3)-$F2414)))</f>
        <v>#VALUE!</v>
      </c>
      <c r="R2414" s="21" t="str">
        <f t="shared" si="112"/>
        <v/>
      </c>
      <c r="S2414" s="23" t="str">
        <f>IF($B2414="","",VLOOKUP($C2414,Настройки!$A$11:$L$17,9,FALSE))</f>
        <v/>
      </c>
      <c r="T2414" s="23" t="str">
        <f t="shared" si="113"/>
        <v/>
      </c>
    </row>
    <row r="2415" spans="1:20" x14ac:dyDescent="0.3">
      <c r="A2415" s="20">
        <f>Тех_Движение!$A$2412</f>
        <v>2411</v>
      </c>
      <c r="B2415" s="20" t="str">
        <f>IF(Тех_Движение!$F$2412&gt;0,Тех_Движение!$I$2412,"")</f>
        <v/>
      </c>
      <c r="C2415" s="20" t="str">
        <f>IF($B2415="","",Тех_Движение!$D$2412)</f>
        <v/>
      </c>
      <c r="D2415" s="9" t="str">
        <f>IF($B2415="","",Тех_Движение!$B$2412)</f>
        <v/>
      </c>
      <c r="E2415" s="21" t="str">
        <f>IF($B2415="","",Тех_Движение!$F$2412)</f>
        <v/>
      </c>
      <c r="F2415" s="21" t="str">
        <f>IF($B2415="","",SUMIFS($E$5:$E2414,$C$5:$C2414,$C2415))</f>
        <v/>
      </c>
      <c r="G2415" s="21" t="str">
        <f>IF($B2415="","",MAX(0,$E2415-MAX(0,SUMIFS(Тех_Движение!$G$2:$G$5111,Тех_Движение!$D$2:$D$5111,$C2415,Тех_Движение!$B$2:$B$5111,"&lt;="&amp;Настройки!$B$5-1)-$F2415)))</f>
        <v/>
      </c>
      <c r="H2415" s="21" t="str">
        <f>IF($B2415="","",IF(AND($D2415&gt;=Настройки!$B$5,$D2415&lt;=Настройки!$B$6),$E2415,0))</f>
        <v/>
      </c>
      <c r="I2415" s="21" t="str">
        <f t="shared" si="111"/>
        <v/>
      </c>
      <c r="J2415" s="21" t="str">
        <f>IF($B2415="","",MAX(0,$E2415-MAX(0,SUMIFS(Тех_Движение!$G$2:$G$5111,Тех_Движение!$D$2:$D$5111,$C2415,Тех_Движение!$B$2:$B$5111,"&lt;="&amp;Настройки!$B$6)-$F2415)))</f>
        <v/>
      </c>
      <c r="K2415" s="21" t="e">
        <f>IF(OR($B2415="",K$3&lt;$D2415+Настройки!$B$7),0,MAX(0,$E2415-MAX(0,SUMIFS(Тех_Движение!$G$2:$G$5111,Тех_Движение!$D$2:$D$5111,$C2415,Тех_Движение!$B$2:$B$5111,"&lt;="&amp;K$3)-$F2415)))</f>
        <v>#VALUE!</v>
      </c>
      <c r="L2415" s="21" t="e">
        <f>IF(OR($B2415="",L$3&lt;$D2415+Настройки!$B$7),0,MAX(0,$E2415-MAX(0,SUMIFS(Тех_Движение!$G$2:$G$5111,Тех_Движение!$D$2:$D$5111,$C2415,Тех_Движение!$B$2:$B$5111,"&lt;="&amp;L$3)-$F2415)))</f>
        <v>#VALUE!</v>
      </c>
      <c r="M2415" s="21" t="e">
        <f>IF(OR($B2415="",M$3&lt;$D2415+Настройки!$B$7),0,MAX(0,$E2415-MAX(0,SUMIFS(Тех_Движение!$G$2:$G$5111,Тех_Движение!$D$2:$D$5111,$C2415,Тех_Движение!$B$2:$B$5111,"&lt;="&amp;M$3)-$F2415)))</f>
        <v>#VALUE!</v>
      </c>
      <c r="N2415" s="21" t="e">
        <f>IF(OR($B2415="",N$3&lt;$D2415+Настройки!$B$7),0,MAX(0,$E2415-MAX(0,SUMIFS(Тех_Движение!$G$2:$G$5111,Тех_Движение!$D$2:$D$5111,$C2415,Тех_Движение!$B$2:$B$5111,"&lt;="&amp;N$3)-$F2415)))</f>
        <v>#VALUE!</v>
      </c>
      <c r="O2415" s="21" t="e">
        <f>IF(OR($B2415="",O$3&lt;$D2415+Настройки!$B$7),0,MAX(0,$E2415-MAX(0,SUMIFS(Тех_Движение!$G$2:$G$5111,Тех_Движение!$D$2:$D$5111,$C2415,Тех_Движение!$B$2:$B$5111,"&lt;="&amp;O$3)-$F2415)))</f>
        <v>#VALUE!</v>
      </c>
      <c r="P2415" s="21" t="e">
        <f>IF(OR($B2415="",P$3&lt;$D2415+Настройки!$B$7),0,MAX(0,$E2415-MAX(0,SUMIFS(Тех_Движение!$G$2:$G$5111,Тех_Движение!$D$2:$D$5111,$C2415,Тех_Движение!$B$2:$B$5111,"&lt;="&amp;P$3)-$F2415)))</f>
        <v>#VALUE!</v>
      </c>
      <c r="Q2415" s="21" t="e">
        <f>IF(OR($B2415="",Q$3&lt;$D2415+Настройки!$B$7),0,MAX(0,$E2415-MAX(0,SUMIFS(Тех_Движение!$G$2:$G$5111,Тех_Движение!$D$2:$D$5111,$C2415,Тех_Движение!$B$2:$B$5111,"&lt;="&amp;Q$3)-$F2415)))</f>
        <v>#VALUE!</v>
      </c>
      <c r="R2415" s="21" t="str">
        <f t="shared" si="112"/>
        <v/>
      </c>
      <c r="S2415" s="23" t="str">
        <f>IF($B2415="","",VLOOKUP($C2415,Настройки!$A$11:$L$17,9,FALSE))</f>
        <v/>
      </c>
      <c r="T2415" s="23" t="str">
        <f t="shared" si="113"/>
        <v/>
      </c>
    </row>
    <row r="2416" spans="1:20" x14ac:dyDescent="0.3">
      <c r="A2416" s="20">
        <f>Тех_Движение!$A$2413</f>
        <v>2412</v>
      </c>
      <c r="B2416" s="20" t="str">
        <f>IF(Тех_Движение!$F$2413&gt;0,Тех_Движение!$I$2413,"")</f>
        <v/>
      </c>
      <c r="C2416" s="20" t="str">
        <f>IF($B2416="","",Тех_Движение!$D$2413)</f>
        <v/>
      </c>
      <c r="D2416" s="9" t="str">
        <f>IF($B2416="","",Тех_Движение!$B$2413)</f>
        <v/>
      </c>
      <c r="E2416" s="21" t="str">
        <f>IF($B2416="","",Тех_Движение!$F$2413)</f>
        <v/>
      </c>
      <c r="F2416" s="21" t="str">
        <f>IF($B2416="","",SUMIFS($E$5:$E2415,$C$5:$C2415,$C2416))</f>
        <v/>
      </c>
      <c r="G2416" s="21" t="str">
        <f>IF($B2416="","",MAX(0,$E2416-MAX(0,SUMIFS(Тех_Движение!$G$2:$G$5111,Тех_Движение!$D$2:$D$5111,$C2416,Тех_Движение!$B$2:$B$5111,"&lt;="&amp;Настройки!$B$5-1)-$F2416)))</f>
        <v/>
      </c>
      <c r="H2416" s="21" t="str">
        <f>IF($B2416="","",IF(AND($D2416&gt;=Настройки!$B$5,$D2416&lt;=Настройки!$B$6),$E2416,0))</f>
        <v/>
      </c>
      <c r="I2416" s="21" t="str">
        <f t="shared" si="111"/>
        <v/>
      </c>
      <c r="J2416" s="21" t="str">
        <f>IF($B2416="","",MAX(0,$E2416-MAX(0,SUMIFS(Тех_Движение!$G$2:$G$5111,Тех_Движение!$D$2:$D$5111,$C2416,Тех_Движение!$B$2:$B$5111,"&lt;="&amp;Настройки!$B$6)-$F2416)))</f>
        <v/>
      </c>
      <c r="K2416" s="21" t="e">
        <f>IF(OR($B2416="",K$3&lt;$D2416+Настройки!$B$7),0,MAX(0,$E2416-MAX(0,SUMIFS(Тех_Движение!$G$2:$G$5111,Тех_Движение!$D$2:$D$5111,$C2416,Тех_Движение!$B$2:$B$5111,"&lt;="&amp;K$3)-$F2416)))</f>
        <v>#VALUE!</v>
      </c>
      <c r="L2416" s="21" t="e">
        <f>IF(OR($B2416="",L$3&lt;$D2416+Настройки!$B$7),0,MAX(0,$E2416-MAX(0,SUMIFS(Тех_Движение!$G$2:$G$5111,Тех_Движение!$D$2:$D$5111,$C2416,Тех_Движение!$B$2:$B$5111,"&lt;="&amp;L$3)-$F2416)))</f>
        <v>#VALUE!</v>
      </c>
      <c r="M2416" s="21" t="e">
        <f>IF(OR($B2416="",M$3&lt;$D2416+Настройки!$B$7),0,MAX(0,$E2416-MAX(0,SUMIFS(Тех_Движение!$G$2:$G$5111,Тех_Движение!$D$2:$D$5111,$C2416,Тех_Движение!$B$2:$B$5111,"&lt;="&amp;M$3)-$F2416)))</f>
        <v>#VALUE!</v>
      </c>
      <c r="N2416" s="21" t="e">
        <f>IF(OR($B2416="",N$3&lt;$D2416+Настройки!$B$7),0,MAX(0,$E2416-MAX(0,SUMIFS(Тех_Движение!$G$2:$G$5111,Тех_Движение!$D$2:$D$5111,$C2416,Тех_Движение!$B$2:$B$5111,"&lt;="&amp;N$3)-$F2416)))</f>
        <v>#VALUE!</v>
      </c>
      <c r="O2416" s="21" t="e">
        <f>IF(OR($B2416="",O$3&lt;$D2416+Настройки!$B$7),0,MAX(0,$E2416-MAX(0,SUMIFS(Тех_Движение!$G$2:$G$5111,Тех_Движение!$D$2:$D$5111,$C2416,Тех_Движение!$B$2:$B$5111,"&lt;="&amp;O$3)-$F2416)))</f>
        <v>#VALUE!</v>
      </c>
      <c r="P2416" s="21" t="e">
        <f>IF(OR($B2416="",P$3&lt;$D2416+Настройки!$B$7),0,MAX(0,$E2416-MAX(0,SUMIFS(Тех_Движение!$G$2:$G$5111,Тех_Движение!$D$2:$D$5111,$C2416,Тех_Движение!$B$2:$B$5111,"&lt;="&amp;P$3)-$F2416)))</f>
        <v>#VALUE!</v>
      </c>
      <c r="Q2416" s="21" t="e">
        <f>IF(OR($B2416="",Q$3&lt;$D2416+Настройки!$B$7),0,MAX(0,$E2416-MAX(0,SUMIFS(Тех_Движение!$G$2:$G$5111,Тех_Движение!$D$2:$D$5111,$C2416,Тех_Движение!$B$2:$B$5111,"&lt;="&amp;Q$3)-$F2416)))</f>
        <v>#VALUE!</v>
      </c>
      <c r="R2416" s="21" t="str">
        <f t="shared" si="112"/>
        <v/>
      </c>
      <c r="S2416" s="23" t="str">
        <f>IF($B2416="","",VLOOKUP($C2416,Настройки!$A$11:$L$17,9,FALSE))</f>
        <v/>
      </c>
      <c r="T2416" s="23" t="str">
        <f t="shared" si="113"/>
        <v/>
      </c>
    </row>
    <row r="2417" spans="1:20" x14ac:dyDescent="0.3">
      <c r="A2417" s="20">
        <f>Тех_Движение!$A$2414</f>
        <v>2413</v>
      </c>
      <c r="B2417" s="20" t="str">
        <f>IF(Тех_Движение!$F$2414&gt;0,Тех_Движение!$I$2414,"")</f>
        <v/>
      </c>
      <c r="C2417" s="20" t="str">
        <f>IF($B2417="","",Тех_Движение!$D$2414)</f>
        <v/>
      </c>
      <c r="D2417" s="9" t="str">
        <f>IF($B2417="","",Тех_Движение!$B$2414)</f>
        <v/>
      </c>
      <c r="E2417" s="21" t="str">
        <f>IF($B2417="","",Тех_Движение!$F$2414)</f>
        <v/>
      </c>
      <c r="F2417" s="21" t="str">
        <f>IF($B2417="","",SUMIFS($E$5:$E2416,$C$5:$C2416,$C2417))</f>
        <v/>
      </c>
      <c r="G2417" s="21" t="str">
        <f>IF($B2417="","",MAX(0,$E2417-MAX(0,SUMIFS(Тех_Движение!$G$2:$G$5111,Тех_Движение!$D$2:$D$5111,$C2417,Тех_Движение!$B$2:$B$5111,"&lt;="&amp;Настройки!$B$5-1)-$F2417)))</f>
        <v/>
      </c>
      <c r="H2417" s="21" t="str">
        <f>IF($B2417="","",IF(AND($D2417&gt;=Настройки!$B$5,$D2417&lt;=Настройки!$B$6),$E2417,0))</f>
        <v/>
      </c>
      <c r="I2417" s="21" t="str">
        <f t="shared" si="111"/>
        <v/>
      </c>
      <c r="J2417" s="21" t="str">
        <f>IF($B2417="","",MAX(0,$E2417-MAX(0,SUMIFS(Тех_Движение!$G$2:$G$5111,Тех_Движение!$D$2:$D$5111,$C2417,Тех_Движение!$B$2:$B$5111,"&lt;="&amp;Настройки!$B$6)-$F2417)))</f>
        <v/>
      </c>
      <c r="K2417" s="21" t="e">
        <f>IF(OR($B2417="",K$3&lt;$D2417+Настройки!$B$7),0,MAX(0,$E2417-MAX(0,SUMIFS(Тех_Движение!$G$2:$G$5111,Тех_Движение!$D$2:$D$5111,$C2417,Тех_Движение!$B$2:$B$5111,"&lt;="&amp;K$3)-$F2417)))</f>
        <v>#VALUE!</v>
      </c>
      <c r="L2417" s="21" t="e">
        <f>IF(OR($B2417="",L$3&lt;$D2417+Настройки!$B$7),0,MAX(0,$E2417-MAX(0,SUMIFS(Тех_Движение!$G$2:$G$5111,Тех_Движение!$D$2:$D$5111,$C2417,Тех_Движение!$B$2:$B$5111,"&lt;="&amp;L$3)-$F2417)))</f>
        <v>#VALUE!</v>
      </c>
      <c r="M2417" s="21" t="e">
        <f>IF(OR($B2417="",M$3&lt;$D2417+Настройки!$B$7),0,MAX(0,$E2417-MAX(0,SUMIFS(Тех_Движение!$G$2:$G$5111,Тех_Движение!$D$2:$D$5111,$C2417,Тех_Движение!$B$2:$B$5111,"&lt;="&amp;M$3)-$F2417)))</f>
        <v>#VALUE!</v>
      </c>
      <c r="N2417" s="21" t="e">
        <f>IF(OR($B2417="",N$3&lt;$D2417+Настройки!$B$7),0,MAX(0,$E2417-MAX(0,SUMIFS(Тех_Движение!$G$2:$G$5111,Тех_Движение!$D$2:$D$5111,$C2417,Тех_Движение!$B$2:$B$5111,"&lt;="&amp;N$3)-$F2417)))</f>
        <v>#VALUE!</v>
      </c>
      <c r="O2417" s="21" t="e">
        <f>IF(OR($B2417="",O$3&lt;$D2417+Настройки!$B$7),0,MAX(0,$E2417-MAX(0,SUMIFS(Тех_Движение!$G$2:$G$5111,Тех_Движение!$D$2:$D$5111,$C2417,Тех_Движение!$B$2:$B$5111,"&lt;="&amp;O$3)-$F2417)))</f>
        <v>#VALUE!</v>
      </c>
      <c r="P2417" s="21" t="e">
        <f>IF(OR($B2417="",P$3&lt;$D2417+Настройки!$B$7),0,MAX(0,$E2417-MAX(0,SUMIFS(Тех_Движение!$G$2:$G$5111,Тех_Движение!$D$2:$D$5111,$C2417,Тех_Движение!$B$2:$B$5111,"&lt;="&amp;P$3)-$F2417)))</f>
        <v>#VALUE!</v>
      </c>
      <c r="Q2417" s="21" t="e">
        <f>IF(OR($B2417="",Q$3&lt;$D2417+Настройки!$B$7),0,MAX(0,$E2417-MAX(0,SUMIFS(Тех_Движение!$G$2:$G$5111,Тех_Движение!$D$2:$D$5111,$C2417,Тех_Движение!$B$2:$B$5111,"&lt;="&amp;Q$3)-$F2417)))</f>
        <v>#VALUE!</v>
      </c>
      <c r="R2417" s="21" t="str">
        <f t="shared" si="112"/>
        <v/>
      </c>
      <c r="S2417" s="23" t="str">
        <f>IF($B2417="","",VLOOKUP($C2417,Настройки!$A$11:$L$17,9,FALSE))</f>
        <v/>
      </c>
      <c r="T2417" s="23" t="str">
        <f t="shared" si="113"/>
        <v/>
      </c>
    </row>
    <row r="2418" spans="1:20" x14ac:dyDescent="0.3">
      <c r="A2418" s="20">
        <f>Тех_Движение!$A$2415</f>
        <v>2414</v>
      </c>
      <c r="B2418" s="20" t="str">
        <f>IF(Тех_Движение!$F$2415&gt;0,Тех_Движение!$I$2415,"")</f>
        <v/>
      </c>
      <c r="C2418" s="20" t="str">
        <f>IF($B2418="","",Тех_Движение!$D$2415)</f>
        <v/>
      </c>
      <c r="D2418" s="9" t="str">
        <f>IF($B2418="","",Тех_Движение!$B$2415)</f>
        <v/>
      </c>
      <c r="E2418" s="21" t="str">
        <f>IF($B2418="","",Тех_Движение!$F$2415)</f>
        <v/>
      </c>
      <c r="F2418" s="21" t="str">
        <f>IF($B2418="","",SUMIFS($E$5:$E2417,$C$5:$C2417,$C2418))</f>
        <v/>
      </c>
      <c r="G2418" s="21" t="str">
        <f>IF($B2418="","",MAX(0,$E2418-MAX(0,SUMIFS(Тех_Движение!$G$2:$G$5111,Тех_Движение!$D$2:$D$5111,$C2418,Тех_Движение!$B$2:$B$5111,"&lt;="&amp;Настройки!$B$5-1)-$F2418)))</f>
        <v/>
      </c>
      <c r="H2418" s="21" t="str">
        <f>IF($B2418="","",IF(AND($D2418&gt;=Настройки!$B$5,$D2418&lt;=Настройки!$B$6),$E2418,0))</f>
        <v/>
      </c>
      <c r="I2418" s="21" t="str">
        <f t="shared" si="111"/>
        <v/>
      </c>
      <c r="J2418" s="21" t="str">
        <f>IF($B2418="","",MAX(0,$E2418-MAX(0,SUMIFS(Тех_Движение!$G$2:$G$5111,Тех_Движение!$D$2:$D$5111,$C2418,Тех_Движение!$B$2:$B$5111,"&lt;="&amp;Настройки!$B$6)-$F2418)))</f>
        <v/>
      </c>
      <c r="K2418" s="21" t="e">
        <f>IF(OR($B2418="",K$3&lt;$D2418+Настройки!$B$7),0,MAX(0,$E2418-MAX(0,SUMIFS(Тех_Движение!$G$2:$G$5111,Тех_Движение!$D$2:$D$5111,$C2418,Тех_Движение!$B$2:$B$5111,"&lt;="&amp;K$3)-$F2418)))</f>
        <v>#VALUE!</v>
      </c>
      <c r="L2418" s="21" t="e">
        <f>IF(OR($B2418="",L$3&lt;$D2418+Настройки!$B$7),0,MAX(0,$E2418-MAX(0,SUMIFS(Тех_Движение!$G$2:$G$5111,Тех_Движение!$D$2:$D$5111,$C2418,Тех_Движение!$B$2:$B$5111,"&lt;="&amp;L$3)-$F2418)))</f>
        <v>#VALUE!</v>
      </c>
      <c r="M2418" s="21" t="e">
        <f>IF(OR($B2418="",M$3&lt;$D2418+Настройки!$B$7),0,MAX(0,$E2418-MAX(0,SUMIFS(Тех_Движение!$G$2:$G$5111,Тех_Движение!$D$2:$D$5111,$C2418,Тех_Движение!$B$2:$B$5111,"&lt;="&amp;M$3)-$F2418)))</f>
        <v>#VALUE!</v>
      </c>
      <c r="N2418" s="21" t="e">
        <f>IF(OR($B2418="",N$3&lt;$D2418+Настройки!$B$7),0,MAX(0,$E2418-MAX(0,SUMIFS(Тех_Движение!$G$2:$G$5111,Тех_Движение!$D$2:$D$5111,$C2418,Тех_Движение!$B$2:$B$5111,"&lt;="&amp;N$3)-$F2418)))</f>
        <v>#VALUE!</v>
      </c>
      <c r="O2418" s="21" t="e">
        <f>IF(OR($B2418="",O$3&lt;$D2418+Настройки!$B$7),0,MAX(0,$E2418-MAX(0,SUMIFS(Тех_Движение!$G$2:$G$5111,Тех_Движение!$D$2:$D$5111,$C2418,Тех_Движение!$B$2:$B$5111,"&lt;="&amp;O$3)-$F2418)))</f>
        <v>#VALUE!</v>
      </c>
      <c r="P2418" s="21" t="e">
        <f>IF(OR($B2418="",P$3&lt;$D2418+Настройки!$B$7),0,MAX(0,$E2418-MAX(0,SUMIFS(Тех_Движение!$G$2:$G$5111,Тех_Движение!$D$2:$D$5111,$C2418,Тех_Движение!$B$2:$B$5111,"&lt;="&amp;P$3)-$F2418)))</f>
        <v>#VALUE!</v>
      </c>
      <c r="Q2418" s="21" t="e">
        <f>IF(OR($B2418="",Q$3&lt;$D2418+Настройки!$B$7),0,MAX(0,$E2418-MAX(0,SUMIFS(Тех_Движение!$G$2:$G$5111,Тех_Движение!$D$2:$D$5111,$C2418,Тех_Движение!$B$2:$B$5111,"&lt;="&amp;Q$3)-$F2418)))</f>
        <v>#VALUE!</v>
      </c>
      <c r="R2418" s="21" t="str">
        <f t="shared" si="112"/>
        <v/>
      </c>
      <c r="S2418" s="23" t="str">
        <f>IF($B2418="","",VLOOKUP($C2418,Настройки!$A$11:$L$17,9,FALSE))</f>
        <v/>
      </c>
      <c r="T2418" s="23" t="str">
        <f t="shared" si="113"/>
        <v/>
      </c>
    </row>
    <row r="2419" spans="1:20" x14ac:dyDescent="0.3">
      <c r="A2419" s="20">
        <f>Тех_Движение!$A$2416</f>
        <v>2415</v>
      </c>
      <c r="B2419" s="20" t="str">
        <f>IF(Тех_Движение!$F$2416&gt;0,Тех_Движение!$I$2416,"")</f>
        <v/>
      </c>
      <c r="C2419" s="20" t="str">
        <f>IF($B2419="","",Тех_Движение!$D$2416)</f>
        <v/>
      </c>
      <c r="D2419" s="9" t="str">
        <f>IF($B2419="","",Тех_Движение!$B$2416)</f>
        <v/>
      </c>
      <c r="E2419" s="21" t="str">
        <f>IF($B2419="","",Тех_Движение!$F$2416)</f>
        <v/>
      </c>
      <c r="F2419" s="21" t="str">
        <f>IF($B2419="","",SUMIFS($E$5:$E2418,$C$5:$C2418,$C2419))</f>
        <v/>
      </c>
      <c r="G2419" s="21" t="str">
        <f>IF($B2419="","",MAX(0,$E2419-MAX(0,SUMIFS(Тех_Движение!$G$2:$G$5111,Тех_Движение!$D$2:$D$5111,$C2419,Тех_Движение!$B$2:$B$5111,"&lt;="&amp;Настройки!$B$5-1)-$F2419)))</f>
        <v/>
      </c>
      <c r="H2419" s="21" t="str">
        <f>IF($B2419="","",IF(AND($D2419&gt;=Настройки!$B$5,$D2419&lt;=Настройки!$B$6),$E2419,0))</f>
        <v/>
      </c>
      <c r="I2419" s="21" t="str">
        <f t="shared" si="111"/>
        <v/>
      </c>
      <c r="J2419" s="21" t="str">
        <f>IF($B2419="","",MAX(0,$E2419-MAX(0,SUMIFS(Тех_Движение!$G$2:$G$5111,Тех_Движение!$D$2:$D$5111,$C2419,Тех_Движение!$B$2:$B$5111,"&lt;="&amp;Настройки!$B$6)-$F2419)))</f>
        <v/>
      </c>
      <c r="K2419" s="21" t="e">
        <f>IF(OR($B2419="",K$3&lt;$D2419+Настройки!$B$7),0,MAX(0,$E2419-MAX(0,SUMIFS(Тех_Движение!$G$2:$G$5111,Тех_Движение!$D$2:$D$5111,$C2419,Тех_Движение!$B$2:$B$5111,"&lt;="&amp;K$3)-$F2419)))</f>
        <v>#VALUE!</v>
      </c>
      <c r="L2419" s="21" t="e">
        <f>IF(OR($B2419="",L$3&lt;$D2419+Настройки!$B$7),0,MAX(0,$E2419-MAX(0,SUMIFS(Тех_Движение!$G$2:$G$5111,Тех_Движение!$D$2:$D$5111,$C2419,Тех_Движение!$B$2:$B$5111,"&lt;="&amp;L$3)-$F2419)))</f>
        <v>#VALUE!</v>
      </c>
      <c r="M2419" s="21" t="e">
        <f>IF(OR($B2419="",M$3&lt;$D2419+Настройки!$B$7),0,MAX(0,$E2419-MAX(0,SUMIFS(Тех_Движение!$G$2:$G$5111,Тех_Движение!$D$2:$D$5111,$C2419,Тех_Движение!$B$2:$B$5111,"&lt;="&amp;M$3)-$F2419)))</f>
        <v>#VALUE!</v>
      </c>
      <c r="N2419" s="21" t="e">
        <f>IF(OR($B2419="",N$3&lt;$D2419+Настройки!$B$7),0,MAX(0,$E2419-MAX(0,SUMIFS(Тех_Движение!$G$2:$G$5111,Тех_Движение!$D$2:$D$5111,$C2419,Тех_Движение!$B$2:$B$5111,"&lt;="&amp;N$3)-$F2419)))</f>
        <v>#VALUE!</v>
      </c>
      <c r="O2419" s="21" t="e">
        <f>IF(OR($B2419="",O$3&lt;$D2419+Настройки!$B$7),0,MAX(0,$E2419-MAX(0,SUMIFS(Тех_Движение!$G$2:$G$5111,Тех_Движение!$D$2:$D$5111,$C2419,Тех_Движение!$B$2:$B$5111,"&lt;="&amp;O$3)-$F2419)))</f>
        <v>#VALUE!</v>
      </c>
      <c r="P2419" s="21" t="e">
        <f>IF(OR($B2419="",P$3&lt;$D2419+Настройки!$B$7),0,MAX(0,$E2419-MAX(0,SUMIFS(Тех_Движение!$G$2:$G$5111,Тех_Движение!$D$2:$D$5111,$C2419,Тех_Движение!$B$2:$B$5111,"&lt;="&amp;P$3)-$F2419)))</f>
        <v>#VALUE!</v>
      </c>
      <c r="Q2419" s="21" t="e">
        <f>IF(OR($B2419="",Q$3&lt;$D2419+Настройки!$B$7),0,MAX(0,$E2419-MAX(0,SUMIFS(Тех_Движение!$G$2:$G$5111,Тех_Движение!$D$2:$D$5111,$C2419,Тех_Движение!$B$2:$B$5111,"&lt;="&amp;Q$3)-$F2419)))</f>
        <v>#VALUE!</v>
      </c>
      <c r="R2419" s="21" t="str">
        <f t="shared" si="112"/>
        <v/>
      </c>
      <c r="S2419" s="23" t="str">
        <f>IF($B2419="","",VLOOKUP($C2419,Настройки!$A$11:$L$17,9,FALSE))</f>
        <v/>
      </c>
      <c r="T2419" s="23" t="str">
        <f t="shared" si="113"/>
        <v/>
      </c>
    </row>
    <row r="2420" spans="1:20" x14ac:dyDescent="0.3">
      <c r="A2420" s="20">
        <f>Тех_Движение!$A$2417</f>
        <v>2416</v>
      </c>
      <c r="B2420" s="20" t="str">
        <f>IF(Тех_Движение!$F$2417&gt;0,Тех_Движение!$I$2417,"")</f>
        <v/>
      </c>
      <c r="C2420" s="20" t="str">
        <f>IF($B2420="","",Тех_Движение!$D$2417)</f>
        <v/>
      </c>
      <c r="D2420" s="9" t="str">
        <f>IF($B2420="","",Тех_Движение!$B$2417)</f>
        <v/>
      </c>
      <c r="E2420" s="21" t="str">
        <f>IF($B2420="","",Тех_Движение!$F$2417)</f>
        <v/>
      </c>
      <c r="F2420" s="21" t="str">
        <f>IF($B2420="","",SUMIFS($E$5:$E2419,$C$5:$C2419,$C2420))</f>
        <v/>
      </c>
      <c r="G2420" s="21" t="str">
        <f>IF($B2420="","",MAX(0,$E2420-MAX(0,SUMIFS(Тех_Движение!$G$2:$G$5111,Тех_Движение!$D$2:$D$5111,$C2420,Тех_Движение!$B$2:$B$5111,"&lt;="&amp;Настройки!$B$5-1)-$F2420)))</f>
        <v/>
      </c>
      <c r="H2420" s="21" t="str">
        <f>IF($B2420="","",IF(AND($D2420&gt;=Настройки!$B$5,$D2420&lt;=Настройки!$B$6),$E2420,0))</f>
        <v/>
      </c>
      <c r="I2420" s="21" t="str">
        <f t="shared" si="111"/>
        <v/>
      </c>
      <c r="J2420" s="21" t="str">
        <f>IF($B2420="","",MAX(0,$E2420-MAX(0,SUMIFS(Тех_Движение!$G$2:$G$5111,Тех_Движение!$D$2:$D$5111,$C2420,Тех_Движение!$B$2:$B$5111,"&lt;="&amp;Настройки!$B$6)-$F2420)))</f>
        <v/>
      </c>
      <c r="K2420" s="21" t="e">
        <f>IF(OR($B2420="",K$3&lt;$D2420+Настройки!$B$7),0,MAX(0,$E2420-MAX(0,SUMIFS(Тех_Движение!$G$2:$G$5111,Тех_Движение!$D$2:$D$5111,$C2420,Тех_Движение!$B$2:$B$5111,"&lt;="&amp;K$3)-$F2420)))</f>
        <v>#VALUE!</v>
      </c>
      <c r="L2420" s="21" t="e">
        <f>IF(OR($B2420="",L$3&lt;$D2420+Настройки!$B$7),0,MAX(0,$E2420-MAX(0,SUMIFS(Тех_Движение!$G$2:$G$5111,Тех_Движение!$D$2:$D$5111,$C2420,Тех_Движение!$B$2:$B$5111,"&lt;="&amp;L$3)-$F2420)))</f>
        <v>#VALUE!</v>
      </c>
      <c r="M2420" s="21" t="e">
        <f>IF(OR($B2420="",M$3&lt;$D2420+Настройки!$B$7),0,MAX(0,$E2420-MAX(0,SUMIFS(Тех_Движение!$G$2:$G$5111,Тех_Движение!$D$2:$D$5111,$C2420,Тех_Движение!$B$2:$B$5111,"&lt;="&amp;M$3)-$F2420)))</f>
        <v>#VALUE!</v>
      </c>
      <c r="N2420" s="21" t="e">
        <f>IF(OR($B2420="",N$3&lt;$D2420+Настройки!$B$7),0,MAX(0,$E2420-MAX(0,SUMIFS(Тех_Движение!$G$2:$G$5111,Тех_Движение!$D$2:$D$5111,$C2420,Тех_Движение!$B$2:$B$5111,"&lt;="&amp;N$3)-$F2420)))</f>
        <v>#VALUE!</v>
      </c>
      <c r="O2420" s="21" t="e">
        <f>IF(OR($B2420="",O$3&lt;$D2420+Настройки!$B$7),0,MAX(0,$E2420-MAX(0,SUMIFS(Тех_Движение!$G$2:$G$5111,Тех_Движение!$D$2:$D$5111,$C2420,Тех_Движение!$B$2:$B$5111,"&lt;="&amp;O$3)-$F2420)))</f>
        <v>#VALUE!</v>
      </c>
      <c r="P2420" s="21" t="e">
        <f>IF(OR($B2420="",P$3&lt;$D2420+Настройки!$B$7),0,MAX(0,$E2420-MAX(0,SUMIFS(Тех_Движение!$G$2:$G$5111,Тех_Движение!$D$2:$D$5111,$C2420,Тех_Движение!$B$2:$B$5111,"&lt;="&amp;P$3)-$F2420)))</f>
        <v>#VALUE!</v>
      </c>
      <c r="Q2420" s="21" t="e">
        <f>IF(OR($B2420="",Q$3&lt;$D2420+Настройки!$B$7),0,MAX(0,$E2420-MAX(0,SUMIFS(Тех_Движение!$G$2:$G$5111,Тех_Движение!$D$2:$D$5111,$C2420,Тех_Движение!$B$2:$B$5111,"&lt;="&amp;Q$3)-$F2420)))</f>
        <v>#VALUE!</v>
      </c>
      <c r="R2420" s="21" t="str">
        <f t="shared" si="112"/>
        <v/>
      </c>
      <c r="S2420" s="23" t="str">
        <f>IF($B2420="","",VLOOKUP($C2420,Настройки!$A$11:$L$17,9,FALSE))</f>
        <v/>
      </c>
      <c r="T2420" s="23" t="str">
        <f t="shared" si="113"/>
        <v/>
      </c>
    </row>
    <row r="2421" spans="1:20" x14ac:dyDescent="0.3">
      <c r="A2421" s="20">
        <f>Тех_Движение!$A$2418</f>
        <v>2417</v>
      </c>
      <c r="B2421" s="20" t="str">
        <f>IF(Тех_Движение!$F$2418&gt;0,Тех_Движение!$I$2418,"")</f>
        <v/>
      </c>
      <c r="C2421" s="20" t="str">
        <f>IF($B2421="","",Тех_Движение!$D$2418)</f>
        <v/>
      </c>
      <c r="D2421" s="9" t="str">
        <f>IF($B2421="","",Тех_Движение!$B$2418)</f>
        <v/>
      </c>
      <c r="E2421" s="21" t="str">
        <f>IF($B2421="","",Тех_Движение!$F$2418)</f>
        <v/>
      </c>
      <c r="F2421" s="21" t="str">
        <f>IF($B2421="","",SUMIFS($E$5:$E2420,$C$5:$C2420,$C2421))</f>
        <v/>
      </c>
      <c r="G2421" s="21" t="str">
        <f>IF($B2421="","",MAX(0,$E2421-MAX(0,SUMIFS(Тех_Движение!$G$2:$G$5111,Тех_Движение!$D$2:$D$5111,$C2421,Тех_Движение!$B$2:$B$5111,"&lt;="&amp;Настройки!$B$5-1)-$F2421)))</f>
        <v/>
      </c>
      <c r="H2421" s="21" t="str">
        <f>IF($B2421="","",IF(AND($D2421&gt;=Настройки!$B$5,$D2421&lt;=Настройки!$B$6),$E2421,0))</f>
        <v/>
      </c>
      <c r="I2421" s="21" t="str">
        <f t="shared" si="111"/>
        <v/>
      </c>
      <c r="J2421" s="21" t="str">
        <f>IF($B2421="","",MAX(0,$E2421-MAX(0,SUMIFS(Тех_Движение!$G$2:$G$5111,Тех_Движение!$D$2:$D$5111,$C2421,Тех_Движение!$B$2:$B$5111,"&lt;="&amp;Настройки!$B$6)-$F2421)))</f>
        <v/>
      </c>
      <c r="K2421" s="21" t="e">
        <f>IF(OR($B2421="",K$3&lt;$D2421+Настройки!$B$7),0,MAX(0,$E2421-MAX(0,SUMIFS(Тех_Движение!$G$2:$G$5111,Тех_Движение!$D$2:$D$5111,$C2421,Тех_Движение!$B$2:$B$5111,"&lt;="&amp;K$3)-$F2421)))</f>
        <v>#VALUE!</v>
      </c>
      <c r="L2421" s="21" t="e">
        <f>IF(OR($B2421="",L$3&lt;$D2421+Настройки!$B$7),0,MAX(0,$E2421-MAX(0,SUMIFS(Тех_Движение!$G$2:$G$5111,Тех_Движение!$D$2:$D$5111,$C2421,Тех_Движение!$B$2:$B$5111,"&lt;="&amp;L$3)-$F2421)))</f>
        <v>#VALUE!</v>
      </c>
      <c r="M2421" s="21" t="e">
        <f>IF(OR($B2421="",M$3&lt;$D2421+Настройки!$B$7),0,MAX(0,$E2421-MAX(0,SUMIFS(Тех_Движение!$G$2:$G$5111,Тех_Движение!$D$2:$D$5111,$C2421,Тех_Движение!$B$2:$B$5111,"&lt;="&amp;M$3)-$F2421)))</f>
        <v>#VALUE!</v>
      </c>
      <c r="N2421" s="21" t="e">
        <f>IF(OR($B2421="",N$3&lt;$D2421+Настройки!$B$7),0,MAX(0,$E2421-MAX(0,SUMIFS(Тех_Движение!$G$2:$G$5111,Тех_Движение!$D$2:$D$5111,$C2421,Тех_Движение!$B$2:$B$5111,"&lt;="&amp;N$3)-$F2421)))</f>
        <v>#VALUE!</v>
      </c>
      <c r="O2421" s="21" t="e">
        <f>IF(OR($B2421="",O$3&lt;$D2421+Настройки!$B$7),0,MAX(0,$E2421-MAX(0,SUMIFS(Тех_Движение!$G$2:$G$5111,Тех_Движение!$D$2:$D$5111,$C2421,Тех_Движение!$B$2:$B$5111,"&lt;="&amp;O$3)-$F2421)))</f>
        <v>#VALUE!</v>
      </c>
      <c r="P2421" s="21" t="e">
        <f>IF(OR($B2421="",P$3&lt;$D2421+Настройки!$B$7),0,MAX(0,$E2421-MAX(0,SUMIFS(Тех_Движение!$G$2:$G$5111,Тех_Движение!$D$2:$D$5111,$C2421,Тех_Движение!$B$2:$B$5111,"&lt;="&amp;P$3)-$F2421)))</f>
        <v>#VALUE!</v>
      </c>
      <c r="Q2421" s="21" t="e">
        <f>IF(OR($B2421="",Q$3&lt;$D2421+Настройки!$B$7),0,MAX(0,$E2421-MAX(0,SUMIFS(Тех_Движение!$G$2:$G$5111,Тех_Движение!$D$2:$D$5111,$C2421,Тех_Движение!$B$2:$B$5111,"&lt;="&amp;Q$3)-$F2421)))</f>
        <v>#VALUE!</v>
      </c>
      <c r="R2421" s="21" t="str">
        <f t="shared" si="112"/>
        <v/>
      </c>
      <c r="S2421" s="23" t="str">
        <f>IF($B2421="","",VLOOKUP($C2421,Настройки!$A$11:$L$17,9,FALSE))</f>
        <v/>
      </c>
      <c r="T2421" s="23" t="str">
        <f t="shared" si="113"/>
        <v/>
      </c>
    </row>
    <row r="2422" spans="1:20" x14ac:dyDescent="0.3">
      <c r="A2422" s="20">
        <f>Тех_Движение!$A$2419</f>
        <v>2418</v>
      </c>
      <c r="B2422" s="20" t="str">
        <f>IF(Тех_Движение!$F$2419&gt;0,Тех_Движение!$I$2419,"")</f>
        <v/>
      </c>
      <c r="C2422" s="20" t="str">
        <f>IF($B2422="","",Тех_Движение!$D$2419)</f>
        <v/>
      </c>
      <c r="D2422" s="9" t="str">
        <f>IF($B2422="","",Тех_Движение!$B$2419)</f>
        <v/>
      </c>
      <c r="E2422" s="21" t="str">
        <f>IF($B2422="","",Тех_Движение!$F$2419)</f>
        <v/>
      </c>
      <c r="F2422" s="21" t="str">
        <f>IF($B2422="","",SUMIFS($E$5:$E2421,$C$5:$C2421,$C2422))</f>
        <v/>
      </c>
      <c r="G2422" s="21" t="str">
        <f>IF($B2422="","",MAX(0,$E2422-MAX(0,SUMIFS(Тех_Движение!$G$2:$G$5111,Тех_Движение!$D$2:$D$5111,$C2422,Тех_Движение!$B$2:$B$5111,"&lt;="&amp;Настройки!$B$5-1)-$F2422)))</f>
        <v/>
      </c>
      <c r="H2422" s="21" t="str">
        <f>IF($B2422="","",IF(AND($D2422&gt;=Настройки!$B$5,$D2422&lt;=Настройки!$B$6),$E2422,0))</f>
        <v/>
      </c>
      <c r="I2422" s="21" t="str">
        <f t="shared" si="111"/>
        <v/>
      </c>
      <c r="J2422" s="21" t="str">
        <f>IF($B2422="","",MAX(0,$E2422-MAX(0,SUMIFS(Тех_Движение!$G$2:$G$5111,Тех_Движение!$D$2:$D$5111,$C2422,Тех_Движение!$B$2:$B$5111,"&lt;="&amp;Настройки!$B$6)-$F2422)))</f>
        <v/>
      </c>
      <c r="K2422" s="21" t="e">
        <f>IF(OR($B2422="",K$3&lt;$D2422+Настройки!$B$7),0,MAX(0,$E2422-MAX(0,SUMIFS(Тех_Движение!$G$2:$G$5111,Тех_Движение!$D$2:$D$5111,$C2422,Тех_Движение!$B$2:$B$5111,"&lt;="&amp;K$3)-$F2422)))</f>
        <v>#VALUE!</v>
      </c>
      <c r="L2422" s="21" t="e">
        <f>IF(OR($B2422="",L$3&lt;$D2422+Настройки!$B$7),0,MAX(0,$E2422-MAX(0,SUMIFS(Тех_Движение!$G$2:$G$5111,Тех_Движение!$D$2:$D$5111,$C2422,Тех_Движение!$B$2:$B$5111,"&lt;="&amp;L$3)-$F2422)))</f>
        <v>#VALUE!</v>
      </c>
      <c r="M2422" s="21" t="e">
        <f>IF(OR($B2422="",M$3&lt;$D2422+Настройки!$B$7),0,MAX(0,$E2422-MAX(0,SUMIFS(Тех_Движение!$G$2:$G$5111,Тех_Движение!$D$2:$D$5111,$C2422,Тех_Движение!$B$2:$B$5111,"&lt;="&amp;M$3)-$F2422)))</f>
        <v>#VALUE!</v>
      </c>
      <c r="N2422" s="21" t="e">
        <f>IF(OR($B2422="",N$3&lt;$D2422+Настройки!$B$7),0,MAX(0,$E2422-MAX(0,SUMIFS(Тех_Движение!$G$2:$G$5111,Тех_Движение!$D$2:$D$5111,$C2422,Тех_Движение!$B$2:$B$5111,"&lt;="&amp;N$3)-$F2422)))</f>
        <v>#VALUE!</v>
      </c>
      <c r="O2422" s="21" t="e">
        <f>IF(OR($B2422="",O$3&lt;$D2422+Настройки!$B$7),0,MAX(0,$E2422-MAX(0,SUMIFS(Тех_Движение!$G$2:$G$5111,Тех_Движение!$D$2:$D$5111,$C2422,Тех_Движение!$B$2:$B$5111,"&lt;="&amp;O$3)-$F2422)))</f>
        <v>#VALUE!</v>
      </c>
      <c r="P2422" s="21" t="e">
        <f>IF(OR($B2422="",P$3&lt;$D2422+Настройки!$B$7),0,MAX(0,$E2422-MAX(0,SUMIFS(Тех_Движение!$G$2:$G$5111,Тех_Движение!$D$2:$D$5111,$C2422,Тех_Движение!$B$2:$B$5111,"&lt;="&amp;P$3)-$F2422)))</f>
        <v>#VALUE!</v>
      </c>
      <c r="Q2422" s="21" t="e">
        <f>IF(OR($B2422="",Q$3&lt;$D2422+Настройки!$B$7),0,MAX(0,$E2422-MAX(0,SUMIFS(Тех_Движение!$G$2:$G$5111,Тех_Движение!$D$2:$D$5111,$C2422,Тех_Движение!$B$2:$B$5111,"&lt;="&amp;Q$3)-$F2422)))</f>
        <v>#VALUE!</v>
      </c>
      <c r="R2422" s="21" t="str">
        <f t="shared" si="112"/>
        <v/>
      </c>
      <c r="S2422" s="23" t="str">
        <f>IF($B2422="","",VLOOKUP($C2422,Настройки!$A$11:$L$17,9,FALSE))</f>
        <v/>
      </c>
      <c r="T2422" s="23" t="str">
        <f t="shared" si="113"/>
        <v/>
      </c>
    </row>
    <row r="2423" spans="1:20" x14ac:dyDescent="0.3">
      <c r="A2423" s="20">
        <f>Тех_Движение!$A$2420</f>
        <v>2419</v>
      </c>
      <c r="B2423" s="20" t="str">
        <f>IF(Тех_Движение!$F$2420&gt;0,Тех_Движение!$I$2420,"")</f>
        <v/>
      </c>
      <c r="C2423" s="20" t="str">
        <f>IF($B2423="","",Тех_Движение!$D$2420)</f>
        <v/>
      </c>
      <c r="D2423" s="9" t="str">
        <f>IF($B2423="","",Тех_Движение!$B$2420)</f>
        <v/>
      </c>
      <c r="E2423" s="21" t="str">
        <f>IF($B2423="","",Тех_Движение!$F$2420)</f>
        <v/>
      </c>
      <c r="F2423" s="21" t="str">
        <f>IF($B2423="","",SUMIFS($E$5:$E2422,$C$5:$C2422,$C2423))</f>
        <v/>
      </c>
      <c r="G2423" s="21" t="str">
        <f>IF($B2423="","",MAX(0,$E2423-MAX(0,SUMIFS(Тех_Движение!$G$2:$G$5111,Тех_Движение!$D$2:$D$5111,$C2423,Тех_Движение!$B$2:$B$5111,"&lt;="&amp;Настройки!$B$5-1)-$F2423)))</f>
        <v/>
      </c>
      <c r="H2423" s="21" t="str">
        <f>IF($B2423="","",IF(AND($D2423&gt;=Настройки!$B$5,$D2423&lt;=Настройки!$B$6),$E2423,0))</f>
        <v/>
      </c>
      <c r="I2423" s="21" t="str">
        <f t="shared" si="111"/>
        <v/>
      </c>
      <c r="J2423" s="21" t="str">
        <f>IF($B2423="","",MAX(0,$E2423-MAX(0,SUMIFS(Тех_Движение!$G$2:$G$5111,Тех_Движение!$D$2:$D$5111,$C2423,Тех_Движение!$B$2:$B$5111,"&lt;="&amp;Настройки!$B$6)-$F2423)))</f>
        <v/>
      </c>
      <c r="K2423" s="21" t="e">
        <f>IF(OR($B2423="",K$3&lt;$D2423+Настройки!$B$7),0,MAX(0,$E2423-MAX(0,SUMIFS(Тех_Движение!$G$2:$G$5111,Тех_Движение!$D$2:$D$5111,$C2423,Тех_Движение!$B$2:$B$5111,"&lt;="&amp;K$3)-$F2423)))</f>
        <v>#VALUE!</v>
      </c>
      <c r="L2423" s="21" t="e">
        <f>IF(OR($B2423="",L$3&lt;$D2423+Настройки!$B$7),0,MAX(0,$E2423-MAX(0,SUMIFS(Тех_Движение!$G$2:$G$5111,Тех_Движение!$D$2:$D$5111,$C2423,Тех_Движение!$B$2:$B$5111,"&lt;="&amp;L$3)-$F2423)))</f>
        <v>#VALUE!</v>
      </c>
      <c r="M2423" s="21" t="e">
        <f>IF(OR($B2423="",M$3&lt;$D2423+Настройки!$B$7),0,MAX(0,$E2423-MAX(0,SUMIFS(Тех_Движение!$G$2:$G$5111,Тех_Движение!$D$2:$D$5111,$C2423,Тех_Движение!$B$2:$B$5111,"&lt;="&amp;M$3)-$F2423)))</f>
        <v>#VALUE!</v>
      </c>
      <c r="N2423" s="21" t="e">
        <f>IF(OR($B2423="",N$3&lt;$D2423+Настройки!$B$7),0,MAX(0,$E2423-MAX(0,SUMIFS(Тех_Движение!$G$2:$G$5111,Тех_Движение!$D$2:$D$5111,$C2423,Тех_Движение!$B$2:$B$5111,"&lt;="&amp;N$3)-$F2423)))</f>
        <v>#VALUE!</v>
      </c>
      <c r="O2423" s="21" t="e">
        <f>IF(OR($B2423="",O$3&lt;$D2423+Настройки!$B$7),0,MAX(0,$E2423-MAX(0,SUMIFS(Тех_Движение!$G$2:$G$5111,Тех_Движение!$D$2:$D$5111,$C2423,Тех_Движение!$B$2:$B$5111,"&lt;="&amp;O$3)-$F2423)))</f>
        <v>#VALUE!</v>
      </c>
      <c r="P2423" s="21" t="e">
        <f>IF(OR($B2423="",P$3&lt;$D2423+Настройки!$B$7),0,MAX(0,$E2423-MAX(0,SUMIFS(Тех_Движение!$G$2:$G$5111,Тех_Движение!$D$2:$D$5111,$C2423,Тех_Движение!$B$2:$B$5111,"&lt;="&amp;P$3)-$F2423)))</f>
        <v>#VALUE!</v>
      </c>
      <c r="Q2423" s="21" t="e">
        <f>IF(OR($B2423="",Q$3&lt;$D2423+Настройки!$B$7),0,MAX(0,$E2423-MAX(0,SUMIFS(Тех_Движение!$G$2:$G$5111,Тех_Движение!$D$2:$D$5111,$C2423,Тех_Движение!$B$2:$B$5111,"&lt;="&amp;Q$3)-$F2423)))</f>
        <v>#VALUE!</v>
      </c>
      <c r="R2423" s="21" t="str">
        <f t="shared" si="112"/>
        <v/>
      </c>
      <c r="S2423" s="23" t="str">
        <f>IF($B2423="","",VLOOKUP($C2423,Настройки!$A$11:$L$17,9,FALSE))</f>
        <v/>
      </c>
      <c r="T2423" s="23" t="str">
        <f t="shared" si="113"/>
        <v/>
      </c>
    </row>
    <row r="2424" spans="1:20" x14ac:dyDescent="0.3">
      <c r="A2424" s="20">
        <f>Тех_Движение!$A$2421</f>
        <v>2420</v>
      </c>
      <c r="B2424" s="20" t="str">
        <f>IF(Тех_Движение!$F$2421&gt;0,Тех_Движение!$I$2421,"")</f>
        <v/>
      </c>
      <c r="C2424" s="20" t="str">
        <f>IF($B2424="","",Тех_Движение!$D$2421)</f>
        <v/>
      </c>
      <c r="D2424" s="9" t="str">
        <f>IF($B2424="","",Тех_Движение!$B$2421)</f>
        <v/>
      </c>
      <c r="E2424" s="21" t="str">
        <f>IF($B2424="","",Тех_Движение!$F$2421)</f>
        <v/>
      </c>
      <c r="F2424" s="21" t="str">
        <f>IF($B2424="","",SUMIFS($E$5:$E2423,$C$5:$C2423,$C2424))</f>
        <v/>
      </c>
      <c r="G2424" s="21" t="str">
        <f>IF($B2424="","",MAX(0,$E2424-MAX(0,SUMIFS(Тех_Движение!$G$2:$G$5111,Тех_Движение!$D$2:$D$5111,$C2424,Тех_Движение!$B$2:$B$5111,"&lt;="&amp;Настройки!$B$5-1)-$F2424)))</f>
        <v/>
      </c>
      <c r="H2424" s="21" t="str">
        <f>IF($B2424="","",IF(AND($D2424&gt;=Настройки!$B$5,$D2424&lt;=Настройки!$B$6),$E2424,0))</f>
        <v/>
      </c>
      <c r="I2424" s="21" t="str">
        <f t="shared" si="111"/>
        <v/>
      </c>
      <c r="J2424" s="21" t="str">
        <f>IF($B2424="","",MAX(0,$E2424-MAX(0,SUMIFS(Тех_Движение!$G$2:$G$5111,Тех_Движение!$D$2:$D$5111,$C2424,Тех_Движение!$B$2:$B$5111,"&lt;="&amp;Настройки!$B$6)-$F2424)))</f>
        <v/>
      </c>
      <c r="K2424" s="21" t="e">
        <f>IF(OR($B2424="",K$3&lt;$D2424+Настройки!$B$7),0,MAX(0,$E2424-MAX(0,SUMIFS(Тех_Движение!$G$2:$G$5111,Тех_Движение!$D$2:$D$5111,$C2424,Тех_Движение!$B$2:$B$5111,"&lt;="&amp;K$3)-$F2424)))</f>
        <v>#VALUE!</v>
      </c>
      <c r="L2424" s="21" t="e">
        <f>IF(OR($B2424="",L$3&lt;$D2424+Настройки!$B$7),0,MAX(0,$E2424-MAX(0,SUMIFS(Тех_Движение!$G$2:$G$5111,Тех_Движение!$D$2:$D$5111,$C2424,Тех_Движение!$B$2:$B$5111,"&lt;="&amp;L$3)-$F2424)))</f>
        <v>#VALUE!</v>
      </c>
      <c r="M2424" s="21" t="e">
        <f>IF(OR($B2424="",M$3&lt;$D2424+Настройки!$B$7),0,MAX(0,$E2424-MAX(0,SUMIFS(Тех_Движение!$G$2:$G$5111,Тех_Движение!$D$2:$D$5111,$C2424,Тех_Движение!$B$2:$B$5111,"&lt;="&amp;M$3)-$F2424)))</f>
        <v>#VALUE!</v>
      </c>
      <c r="N2424" s="21" t="e">
        <f>IF(OR($B2424="",N$3&lt;$D2424+Настройки!$B$7),0,MAX(0,$E2424-MAX(0,SUMIFS(Тех_Движение!$G$2:$G$5111,Тех_Движение!$D$2:$D$5111,$C2424,Тех_Движение!$B$2:$B$5111,"&lt;="&amp;N$3)-$F2424)))</f>
        <v>#VALUE!</v>
      </c>
      <c r="O2424" s="21" t="e">
        <f>IF(OR($B2424="",O$3&lt;$D2424+Настройки!$B$7),0,MAX(0,$E2424-MAX(0,SUMIFS(Тех_Движение!$G$2:$G$5111,Тех_Движение!$D$2:$D$5111,$C2424,Тех_Движение!$B$2:$B$5111,"&lt;="&amp;O$3)-$F2424)))</f>
        <v>#VALUE!</v>
      </c>
      <c r="P2424" s="21" t="e">
        <f>IF(OR($B2424="",P$3&lt;$D2424+Настройки!$B$7),0,MAX(0,$E2424-MAX(0,SUMIFS(Тех_Движение!$G$2:$G$5111,Тех_Движение!$D$2:$D$5111,$C2424,Тех_Движение!$B$2:$B$5111,"&lt;="&amp;P$3)-$F2424)))</f>
        <v>#VALUE!</v>
      </c>
      <c r="Q2424" s="21" t="e">
        <f>IF(OR($B2424="",Q$3&lt;$D2424+Настройки!$B$7),0,MAX(0,$E2424-MAX(0,SUMIFS(Тех_Движение!$G$2:$G$5111,Тех_Движение!$D$2:$D$5111,$C2424,Тех_Движение!$B$2:$B$5111,"&lt;="&amp;Q$3)-$F2424)))</f>
        <v>#VALUE!</v>
      </c>
      <c r="R2424" s="21" t="str">
        <f t="shared" si="112"/>
        <v/>
      </c>
      <c r="S2424" s="23" t="str">
        <f>IF($B2424="","",VLOOKUP($C2424,Настройки!$A$11:$L$17,9,FALSE))</f>
        <v/>
      </c>
      <c r="T2424" s="23" t="str">
        <f t="shared" si="113"/>
        <v/>
      </c>
    </row>
    <row r="2425" spans="1:20" x14ac:dyDescent="0.3">
      <c r="A2425" s="20">
        <f>Тех_Движение!$A$2422</f>
        <v>2421</v>
      </c>
      <c r="B2425" s="20" t="str">
        <f>IF(Тех_Движение!$F$2422&gt;0,Тех_Движение!$I$2422,"")</f>
        <v/>
      </c>
      <c r="C2425" s="20" t="str">
        <f>IF($B2425="","",Тех_Движение!$D$2422)</f>
        <v/>
      </c>
      <c r="D2425" s="9" t="str">
        <f>IF($B2425="","",Тех_Движение!$B$2422)</f>
        <v/>
      </c>
      <c r="E2425" s="21" t="str">
        <f>IF($B2425="","",Тех_Движение!$F$2422)</f>
        <v/>
      </c>
      <c r="F2425" s="21" t="str">
        <f>IF($B2425="","",SUMIFS($E$5:$E2424,$C$5:$C2424,$C2425))</f>
        <v/>
      </c>
      <c r="G2425" s="21" t="str">
        <f>IF($B2425="","",MAX(0,$E2425-MAX(0,SUMIFS(Тех_Движение!$G$2:$G$5111,Тех_Движение!$D$2:$D$5111,$C2425,Тех_Движение!$B$2:$B$5111,"&lt;="&amp;Настройки!$B$5-1)-$F2425)))</f>
        <v/>
      </c>
      <c r="H2425" s="21" t="str">
        <f>IF($B2425="","",IF(AND($D2425&gt;=Настройки!$B$5,$D2425&lt;=Настройки!$B$6),$E2425,0))</f>
        <v/>
      </c>
      <c r="I2425" s="21" t="str">
        <f t="shared" si="111"/>
        <v/>
      </c>
      <c r="J2425" s="21" t="str">
        <f>IF($B2425="","",MAX(0,$E2425-MAX(0,SUMIFS(Тех_Движение!$G$2:$G$5111,Тех_Движение!$D$2:$D$5111,$C2425,Тех_Движение!$B$2:$B$5111,"&lt;="&amp;Настройки!$B$6)-$F2425)))</f>
        <v/>
      </c>
      <c r="K2425" s="21" t="e">
        <f>IF(OR($B2425="",K$3&lt;$D2425+Настройки!$B$7),0,MAX(0,$E2425-MAX(0,SUMIFS(Тех_Движение!$G$2:$G$5111,Тех_Движение!$D$2:$D$5111,$C2425,Тех_Движение!$B$2:$B$5111,"&lt;="&amp;K$3)-$F2425)))</f>
        <v>#VALUE!</v>
      </c>
      <c r="L2425" s="21" t="e">
        <f>IF(OR($B2425="",L$3&lt;$D2425+Настройки!$B$7),0,MAX(0,$E2425-MAX(0,SUMIFS(Тех_Движение!$G$2:$G$5111,Тех_Движение!$D$2:$D$5111,$C2425,Тех_Движение!$B$2:$B$5111,"&lt;="&amp;L$3)-$F2425)))</f>
        <v>#VALUE!</v>
      </c>
      <c r="M2425" s="21" t="e">
        <f>IF(OR($B2425="",M$3&lt;$D2425+Настройки!$B$7),0,MAX(0,$E2425-MAX(0,SUMIFS(Тех_Движение!$G$2:$G$5111,Тех_Движение!$D$2:$D$5111,$C2425,Тех_Движение!$B$2:$B$5111,"&lt;="&amp;M$3)-$F2425)))</f>
        <v>#VALUE!</v>
      </c>
      <c r="N2425" s="21" t="e">
        <f>IF(OR($B2425="",N$3&lt;$D2425+Настройки!$B$7),0,MAX(0,$E2425-MAX(0,SUMIFS(Тех_Движение!$G$2:$G$5111,Тех_Движение!$D$2:$D$5111,$C2425,Тех_Движение!$B$2:$B$5111,"&lt;="&amp;N$3)-$F2425)))</f>
        <v>#VALUE!</v>
      </c>
      <c r="O2425" s="21" t="e">
        <f>IF(OR($B2425="",O$3&lt;$D2425+Настройки!$B$7),0,MAX(0,$E2425-MAX(0,SUMIFS(Тех_Движение!$G$2:$G$5111,Тех_Движение!$D$2:$D$5111,$C2425,Тех_Движение!$B$2:$B$5111,"&lt;="&amp;O$3)-$F2425)))</f>
        <v>#VALUE!</v>
      </c>
      <c r="P2425" s="21" t="e">
        <f>IF(OR($B2425="",P$3&lt;$D2425+Настройки!$B$7),0,MAX(0,$E2425-MAX(0,SUMIFS(Тех_Движение!$G$2:$G$5111,Тех_Движение!$D$2:$D$5111,$C2425,Тех_Движение!$B$2:$B$5111,"&lt;="&amp;P$3)-$F2425)))</f>
        <v>#VALUE!</v>
      </c>
      <c r="Q2425" s="21" t="e">
        <f>IF(OR($B2425="",Q$3&lt;$D2425+Настройки!$B$7),0,MAX(0,$E2425-MAX(0,SUMIFS(Тех_Движение!$G$2:$G$5111,Тех_Движение!$D$2:$D$5111,$C2425,Тех_Движение!$B$2:$B$5111,"&lt;="&amp;Q$3)-$F2425)))</f>
        <v>#VALUE!</v>
      </c>
      <c r="R2425" s="21" t="str">
        <f t="shared" si="112"/>
        <v/>
      </c>
      <c r="S2425" s="23" t="str">
        <f>IF($B2425="","",VLOOKUP($C2425,Настройки!$A$11:$L$17,9,FALSE))</f>
        <v/>
      </c>
      <c r="T2425" s="23" t="str">
        <f t="shared" si="113"/>
        <v/>
      </c>
    </row>
    <row r="2426" spans="1:20" x14ac:dyDescent="0.3">
      <c r="A2426" s="20">
        <f>Тех_Движение!$A$2423</f>
        <v>2422</v>
      </c>
      <c r="B2426" s="20" t="str">
        <f>IF(Тех_Движение!$F$2423&gt;0,Тех_Движение!$I$2423,"")</f>
        <v/>
      </c>
      <c r="C2426" s="20" t="str">
        <f>IF($B2426="","",Тех_Движение!$D$2423)</f>
        <v/>
      </c>
      <c r="D2426" s="9" t="str">
        <f>IF($B2426="","",Тех_Движение!$B$2423)</f>
        <v/>
      </c>
      <c r="E2426" s="21" t="str">
        <f>IF($B2426="","",Тех_Движение!$F$2423)</f>
        <v/>
      </c>
      <c r="F2426" s="21" t="str">
        <f>IF($B2426="","",SUMIFS($E$5:$E2425,$C$5:$C2425,$C2426))</f>
        <v/>
      </c>
      <c r="G2426" s="21" t="str">
        <f>IF($B2426="","",MAX(0,$E2426-MAX(0,SUMIFS(Тех_Движение!$G$2:$G$5111,Тех_Движение!$D$2:$D$5111,$C2426,Тех_Движение!$B$2:$B$5111,"&lt;="&amp;Настройки!$B$5-1)-$F2426)))</f>
        <v/>
      </c>
      <c r="H2426" s="21" t="str">
        <f>IF($B2426="","",IF(AND($D2426&gt;=Настройки!$B$5,$D2426&lt;=Настройки!$B$6),$E2426,0))</f>
        <v/>
      </c>
      <c r="I2426" s="21" t="str">
        <f t="shared" si="111"/>
        <v/>
      </c>
      <c r="J2426" s="21" t="str">
        <f>IF($B2426="","",MAX(0,$E2426-MAX(0,SUMIFS(Тех_Движение!$G$2:$G$5111,Тех_Движение!$D$2:$D$5111,$C2426,Тех_Движение!$B$2:$B$5111,"&lt;="&amp;Настройки!$B$6)-$F2426)))</f>
        <v/>
      </c>
      <c r="K2426" s="21" t="e">
        <f>IF(OR($B2426="",K$3&lt;$D2426+Настройки!$B$7),0,MAX(0,$E2426-MAX(0,SUMIFS(Тех_Движение!$G$2:$G$5111,Тех_Движение!$D$2:$D$5111,$C2426,Тех_Движение!$B$2:$B$5111,"&lt;="&amp;K$3)-$F2426)))</f>
        <v>#VALUE!</v>
      </c>
      <c r="L2426" s="21" t="e">
        <f>IF(OR($B2426="",L$3&lt;$D2426+Настройки!$B$7),0,MAX(0,$E2426-MAX(0,SUMIFS(Тех_Движение!$G$2:$G$5111,Тех_Движение!$D$2:$D$5111,$C2426,Тех_Движение!$B$2:$B$5111,"&lt;="&amp;L$3)-$F2426)))</f>
        <v>#VALUE!</v>
      </c>
      <c r="M2426" s="21" t="e">
        <f>IF(OR($B2426="",M$3&lt;$D2426+Настройки!$B$7),0,MAX(0,$E2426-MAX(0,SUMIFS(Тех_Движение!$G$2:$G$5111,Тех_Движение!$D$2:$D$5111,$C2426,Тех_Движение!$B$2:$B$5111,"&lt;="&amp;M$3)-$F2426)))</f>
        <v>#VALUE!</v>
      </c>
      <c r="N2426" s="21" t="e">
        <f>IF(OR($B2426="",N$3&lt;$D2426+Настройки!$B$7),0,MAX(0,$E2426-MAX(0,SUMIFS(Тех_Движение!$G$2:$G$5111,Тех_Движение!$D$2:$D$5111,$C2426,Тех_Движение!$B$2:$B$5111,"&lt;="&amp;N$3)-$F2426)))</f>
        <v>#VALUE!</v>
      </c>
      <c r="O2426" s="21" t="e">
        <f>IF(OR($B2426="",O$3&lt;$D2426+Настройки!$B$7),0,MAX(0,$E2426-MAX(0,SUMIFS(Тех_Движение!$G$2:$G$5111,Тех_Движение!$D$2:$D$5111,$C2426,Тех_Движение!$B$2:$B$5111,"&lt;="&amp;O$3)-$F2426)))</f>
        <v>#VALUE!</v>
      </c>
      <c r="P2426" s="21" t="e">
        <f>IF(OR($B2426="",P$3&lt;$D2426+Настройки!$B$7),0,MAX(0,$E2426-MAX(0,SUMIFS(Тех_Движение!$G$2:$G$5111,Тех_Движение!$D$2:$D$5111,$C2426,Тех_Движение!$B$2:$B$5111,"&lt;="&amp;P$3)-$F2426)))</f>
        <v>#VALUE!</v>
      </c>
      <c r="Q2426" s="21" t="e">
        <f>IF(OR($B2426="",Q$3&lt;$D2426+Настройки!$B$7),0,MAX(0,$E2426-MAX(0,SUMIFS(Тех_Движение!$G$2:$G$5111,Тех_Движение!$D$2:$D$5111,$C2426,Тех_Движение!$B$2:$B$5111,"&lt;="&amp;Q$3)-$F2426)))</f>
        <v>#VALUE!</v>
      </c>
      <c r="R2426" s="21" t="str">
        <f t="shared" si="112"/>
        <v/>
      </c>
      <c r="S2426" s="23" t="str">
        <f>IF($B2426="","",VLOOKUP($C2426,Настройки!$A$11:$L$17,9,FALSE))</f>
        <v/>
      </c>
      <c r="T2426" s="23" t="str">
        <f t="shared" si="113"/>
        <v/>
      </c>
    </row>
    <row r="2427" spans="1:20" x14ac:dyDescent="0.3">
      <c r="A2427" s="20">
        <f>Тех_Движение!$A$2424</f>
        <v>2423</v>
      </c>
      <c r="B2427" s="20" t="str">
        <f>IF(Тех_Движение!$F$2424&gt;0,Тех_Движение!$I$2424,"")</f>
        <v/>
      </c>
      <c r="C2427" s="20" t="str">
        <f>IF($B2427="","",Тех_Движение!$D$2424)</f>
        <v/>
      </c>
      <c r="D2427" s="9" t="str">
        <f>IF($B2427="","",Тех_Движение!$B$2424)</f>
        <v/>
      </c>
      <c r="E2427" s="21" t="str">
        <f>IF($B2427="","",Тех_Движение!$F$2424)</f>
        <v/>
      </c>
      <c r="F2427" s="21" t="str">
        <f>IF($B2427="","",SUMIFS($E$5:$E2426,$C$5:$C2426,$C2427))</f>
        <v/>
      </c>
      <c r="G2427" s="21" t="str">
        <f>IF($B2427="","",MAX(0,$E2427-MAX(0,SUMIFS(Тех_Движение!$G$2:$G$5111,Тех_Движение!$D$2:$D$5111,$C2427,Тех_Движение!$B$2:$B$5111,"&lt;="&amp;Настройки!$B$5-1)-$F2427)))</f>
        <v/>
      </c>
      <c r="H2427" s="21" t="str">
        <f>IF($B2427="","",IF(AND($D2427&gt;=Настройки!$B$5,$D2427&lt;=Настройки!$B$6),$E2427,0))</f>
        <v/>
      </c>
      <c r="I2427" s="21" t="str">
        <f t="shared" si="111"/>
        <v/>
      </c>
      <c r="J2427" s="21" t="str">
        <f>IF($B2427="","",MAX(0,$E2427-MAX(0,SUMIFS(Тех_Движение!$G$2:$G$5111,Тех_Движение!$D$2:$D$5111,$C2427,Тех_Движение!$B$2:$B$5111,"&lt;="&amp;Настройки!$B$6)-$F2427)))</f>
        <v/>
      </c>
      <c r="K2427" s="21" t="e">
        <f>IF(OR($B2427="",K$3&lt;$D2427+Настройки!$B$7),0,MAX(0,$E2427-MAX(0,SUMIFS(Тех_Движение!$G$2:$G$5111,Тех_Движение!$D$2:$D$5111,$C2427,Тех_Движение!$B$2:$B$5111,"&lt;="&amp;K$3)-$F2427)))</f>
        <v>#VALUE!</v>
      </c>
      <c r="L2427" s="21" t="e">
        <f>IF(OR($B2427="",L$3&lt;$D2427+Настройки!$B$7),0,MAX(0,$E2427-MAX(0,SUMIFS(Тех_Движение!$G$2:$G$5111,Тех_Движение!$D$2:$D$5111,$C2427,Тех_Движение!$B$2:$B$5111,"&lt;="&amp;L$3)-$F2427)))</f>
        <v>#VALUE!</v>
      </c>
      <c r="M2427" s="21" t="e">
        <f>IF(OR($B2427="",M$3&lt;$D2427+Настройки!$B$7),0,MAX(0,$E2427-MAX(0,SUMIFS(Тех_Движение!$G$2:$G$5111,Тех_Движение!$D$2:$D$5111,$C2427,Тех_Движение!$B$2:$B$5111,"&lt;="&amp;M$3)-$F2427)))</f>
        <v>#VALUE!</v>
      </c>
      <c r="N2427" s="21" t="e">
        <f>IF(OR($B2427="",N$3&lt;$D2427+Настройки!$B$7),0,MAX(0,$E2427-MAX(0,SUMIFS(Тех_Движение!$G$2:$G$5111,Тех_Движение!$D$2:$D$5111,$C2427,Тех_Движение!$B$2:$B$5111,"&lt;="&amp;N$3)-$F2427)))</f>
        <v>#VALUE!</v>
      </c>
      <c r="O2427" s="21" t="e">
        <f>IF(OR($B2427="",O$3&lt;$D2427+Настройки!$B$7),0,MAX(0,$E2427-MAX(0,SUMIFS(Тех_Движение!$G$2:$G$5111,Тех_Движение!$D$2:$D$5111,$C2427,Тех_Движение!$B$2:$B$5111,"&lt;="&amp;O$3)-$F2427)))</f>
        <v>#VALUE!</v>
      </c>
      <c r="P2427" s="21" t="e">
        <f>IF(OR($B2427="",P$3&lt;$D2427+Настройки!$B$7),0,MAX(0,$E2427-MAX(0,SUMIFS(Тех_Движение!$G$2:$G$5111,Тех_Движение!$D$2:$D$5111,$C2427,Тех_Движение!$B$2:$B$5111,"&lt;="&amp;P$3)-$F2427)))</f>
        <v>#VALUE!</v>
      </c>
      <c r="Q2427" s="21" t="e">
        <f>IF(OR($B2427="",Q$3&lt;$D2427+Настройки!$B$7),0,MAX(0,$E2427-MAX(0,SUMIFS(Тех_Движение!$G$2:$G$5111,Тех_Движение!$D$2:$D$5111,$C2427,Тех_Движение!$B$2:$B$5111,"&lt;="&amp;Q$3)-$F2427)))</f>
        <v>#VALUE!</v>
      </c>
      <c r="R2427" s="21" t="str">
        <f t="shared" si="112"/>
        <v/>
      </c>
      <c r="S2427" s="23" t="str">
        <f>IF($B2427="","",VLOOKUP($C2427,Настройки!$A$11:$L$17,9,FALSE))</f>
        <v/>
      </c>
      <c r="T2427" s="23" t="str">
        <f t="shared" si="113"/>
        <v/>
      </c>
    </row>
    <row r="2428" spans="1:20" x14ac:dyDescent="0.3">
      <c r="A2428" s="20">
        <f>Тех_Движение!$A$2425</f>
        <v>2424</v>
      </c>
      <c r="B2428" s="20" t="str">
        <f>IF(Тех_Движение!$F$2425&gt;0,Тех_Движение!$I$2425,"")</f>
        <v/>
      </c>
      <c r="C2428" s="20" t="str">
        <f>IF($B2428="","",Тех_Движение!$D$2425)</f>
        <v/>
      </c>
      <c r="D2428" s="9" t="str">
        <f>IF($B2428="","",Тех_Движение!$B$2425)</f>
        <v/>
      </c>
      <c r="E2428" s="21" t="str">
        <f>IF($B2428="","",Тех_Движение!$F$2425)</f>
        <v/>
      </c>
      <c r="F2428" s="21" t="str">
        <f>IF($B2428="","",SUMIFS($E$5:$E2427,$C$5:$C2427,$C2428))</f>
        <v/>
      </c>
      <c r="G2428" s="21" t="str">
        <f>IF($B2428="","",MAX(0,$E2428-MAX(0,SUMIFS(Тех_Движение!$G$2:$G$5111,Тех_Движение!$D$2:$D$5111,$C2428,Тех_Движение!$B$2:$B$5111,"&lt;="&amp;Настройки!$B$5-1)-$F2428)))</f>
        <v/>
      </c>
      <c r="H2428" s="21" t="str">
        <f>IF($B2428="","",IF(AND($D2428&gt;=Настройки!$B$5,$D2428&lt;=Настройки!$B$6),$E2428,0))</f>
        <v/>
      </c>
      <c r="I2428" s="21" t="str">
        <f t="shared" si="111"/>
        <v/>
      </c>
      <c r="J2428" s="21" t="str">
        <f>IF($B2428="","",MAX(0,$E2428-MAX(0,SUMIFS(Тех_Движение!$G$2:$G$5111,Тех_Движение!$D$2:$D$5111,$C2428,Тех_Движение!$B$2:$B$5111,"&lt;="&amp;Настройки!$B$6)-$F2428)))</f>
        <v/>
      </c>
      <c r="K2428" s="21" t="e">
        <f>IF(OR($B2428="",K$3&lt;$D2428+Настройки!$B$7),0,MAX(0,$E2428-MAX(0,SUMIFS(Тех_Движение!$G$2:$G$5111,Тех_Движение!$D$2:$D$5111,$C2428,Тех_Движение!$B$2:$B$5111,"&lt;="&amp;K$3)-$F2428)))</f>
        <v>#VALUE!</v>
      </c>
      <c r="L2428" s="21" t="e">
        <f>IF(OR($B2428="",L$3&lt;$D2428+Настройки!$B$7),0,MAX(0,$E2428-MAX(0,SUMIFS(Тех_Движение!$G$2:$G$5111,Тех_Движение!$D$2:$D$5111,$C2428,Тех_Движение!$B$2:$B$5111,"&lt;="&amp;L$3)-$F2428)))</f>
        <v>#VALUE!</v>
      </c>
      <c r="M2428" s="21" t="e">
        <f>IF(OR($B2428="",M$3&lt;$D2428+Настройки!$B$7),0,MAX(0,$E2428-MAX(0,SUMIFS(Тех_Движение!$G$2:$G$5111,Тех_Движение!$D$2:$D$5111,$C2428,Тех_Движение!$B$2:$B$5111,"&lt;="&amp;M$3)-$F2428)))</f>
        <v>#VALUE!</v>
      </c>
      <c r="N2428" s="21" t="e">
        <f>IF(OR($B2428="",N$3&lt;$D2428+Настройки!$B$7),0,MAX(0,$E2428-MAX(0,SUMIFS(Тех_Движение!$G$2:$G$5111,Тех_Движение!$D$2:$D$5111,$C2428,Тех_Движение!$B$2:$B$5111,"&lt;="&amp;N$3)-$F2428)))</f>
        <v>#VALUE!</v>
      </c>
      <c r="O2428" s="21" t="e">
        <f>IF(OR($B2428="",O$3&lt;$D2428+Настройки!$B$7),0,MAX(0,$E2428-MAX(0,SUMIFS(Тех_Движение!$G$2:$G$5111,Тех_Движение!$D$2:$D$5111,$C2428,Тех_Движение!$B$2:$B$5111,"&lt;="&amp;O$3)-$F2428)))</f>
        <v>#VALUE!</v>
      </c>
      <c r="P2428" s="21" t="e">
        <f>IF(OR($B2428="",P$3&lt;$D2428+Настройки!$B$7),0,MAX(0,$E2428-MAX(0,SUMIFS(Тех_Движение!$G$2:$G$5111,Тех_Движение!$D$2:$D$5111,$C2428,Тех_Движение!$B$2:$B$5111,"&lt;="&amp;P$3)-$F2428)))</f>
        <v>#VALUE!</v>
      </c>
      <c r="Q2428" s="21" t="e">
        <f>IF(OR($B2428="",Q$3&lt;$D2428+Настройки!$B$7),0,MAX(0,$E2428-MAX(0,SUMIFS(Тех_Движение!$G$2:$G$5111,Тех_Движение!$D$2:$D$5111,$C2428,Тех_Движение!$B$2:$B$5111,"&lt;="&amp;Q$3)-$F2428)))</f>
        <v>#VALUE!</v>
      </c>
      <c r="R2428" s="21" t="str">
        <f t="shared" si="112"/>
        <v/>
      </c>
      <c r="S2428" s="23" t="str">
        <f>IF($B2428="","",VLOOKUP($C2428,Настройки!$A$11:$L$17,9,FALSE))</f>
        <v/>
      </c>
      <c r="T2428" s="23" t="str">
        <f t="shared" si="113"/>
        <v/>
      </c>
    </row>
    <row r="2429" spans="1:20" x14ac:dyDescent="0.3">
      <c r="A2429" s="20">
        <f>Тех_Движение!$A$2426</f>
        <v>2425</v>
      </c>
      <c r="B2429" s="20" t="str">
        <f>IF(Тех_Движение!$F$2426&gt;0,Тех_Движение!$I$2426,"")</f>
        <v/>
      </c>
      <c r="C2429" s="20" t="str">
        <f>IF($B2429="","",Тех_Движение!$D$2426)</f>
        <v/>
      </c>
      <c r="D2429" s="9" t="str">
        <f>IF($B2429="","",Тех_Движение!$B$2426)</f>
        <v/>
      </c>
      <c r="E2429" s="21" t="str">
        <f>IF($B2429="","",Тех_Движение!$F$2426)</f>
        <v/>
      </c>
      <c r="F2429" s="21" t="str">
        <f>IF($B2429="","",SUMIFS($E$5:$E2428,$C$5:$C2428,$C2429))</f>
        <v/>
      </c>
      <c r="G2429" s="21" t="str">
        <f>IF($B2429="","",MAX(0,$E2429-MAX(0,SUMIFS(Тех_Движение!$G$2:$G$5111,Тех_Движение!$D$2:$D$5111,$C2429,Тех_Движение!$B$2:$B$5111,"&lt;="&amp;Настройки!$B$5-1)-$F2429)))</f>
        <v/>
      </c>
      <c r="H2429" s="21" t="str">
        <f>IF($B2429="","",IF(AND($D2429&gt;=Настройки!$B$5,$D2429&lt;=Настройки!$B$6),$E2429,0))</f>
        <v/>
      </c>
      <c r="I2429" s="21" t="str">
        <f t="shared" si="111"/>
        <v/>
      </c>
      <c r="J2429" s="21" t="str">
        <f>IF($B2429="","",MAX(0,$E2429-MAX(0,SUMIFS(Тех_Движение!$G$2:$G$5111,Тех_Движение!$D$2:$D$5111,$C2429,Тех_Движение!$B$2:$B$5111,"&lt;="&amp;Настройки!$B$6)-$F2429)))</f>
        <v/>
      </c>
      <c r="K2429" s="21" t="e">
        <f>IF(OR($B2429="",K$3&lt;$D2429+Настройки!$B$7),0,MAX(0,$E2429-MAX(0,SUMIFS(Тех_Движение!$G$2:$G$5111,Тех_Движение!$D$2:$D$5111,$C2429,Тех_Движение!$B$2:$B$5111,"&lt;="&amp;K$3)-$F2429)))</f>
        <v>#VALUE!</v>
      </c>
      <c r="L2429" s="21" t="e">
        <f>IF(OR($B2429="",L$3&lt;$D2429+Настройки!$B$7),0,MAX(0,$E2429-MAX(0,SUMIFS(Тех_Движение!$G$2:$G$5111,Тех_Движение!$D$2:$D$5111,$C2429,Тех_Движение!$B$2:$B$5111,"&lt;="&amp;L$3)-$F2429)))</f>
        <v>#VALUE!</v>
      </c>
      <c r="M2429" s="21" t="e">
        <f>IF(OR($B2429="",M$3&lt;$D2429+Настройки!$B$7),0,MAX(0,$E2429-MAX(0,SUMIFS(Тех_Движение!$G$2:$G$5111,Тех_Движение!$D$2:$D$5111,$C2429,Тех_Движение!$B$2:$B$5111,"&lt;="&amp;M$3)-$F2429)))</f>
        <v>#VALUE!</v>
      </c>
      <c r="N2429" s="21" t="e">
        <f>IF(OR($B2429="",N$3&lt;$D2429+Настройки!$B$7),0,MAX(0,$E2429-MAX(0,SUMIFS(Тех_Движение!$G$2:$G$5111,Тех_Движение!$D$2:$D$5111,$C2429,Тех_Движение!$B$2:$B$5111,"&lt;="&amp;N$3)-$F2429)))</f>
        <v>#VALUE!</v>
      </c>
      <c r="O2429" s="21" t="e">
        <f>IF(OR($B2429="",O$3&lt;$D2429+Настройки!$B$7),0,MAX(0,$E2429-MAX(0,SUMIFS(Тех_Движение!$G$2:$G$5111,Тех_Движение!$D$2:$D$5111,$C2429,Тех_Движение!$B$2:$B$5111,"&lt;="&amp;O$3)-$F2429)))</f>
        <v>#VALUE!</v>
      </c>
      <c r="P2429" s="21" t="e">
        <f>IF(OR($B2429="",P$3&lt;$D2429+Настройки!$B$7),0,MAX(0,$E2429-MAX(0,SUMIFS(Тех_Движение!$G$2:$G$5111,Тех_Движение!$D$2:$D$5111,$C2429,Тех_Движение!$B$2:$B$5111,"&lt;="&amp;P$3)-$F2429)))</f>
        <v>#VALUE!</v>
      </c>
      <c r="Q2429" s="21" t="e">
        <f>IF(OR($B2429="",Q$3&lt;$D2429+Настройки!$B$7),0,MAX(0,$E2429-MAX(0,SUMIFS(Тех_Движение!$G$2:$G$5111,Тех_Движение!$D$2:$D$5111,$C2429,Тех_Движение!$B$2:$B$5111,"&lt;="&amp;Q$3)-$F2429)))</f>
        <v>#VALUE!</v>
      </c>
      <c r="R2429" s="21" t="str">
        <f t="shared" si="112"/>
        <v/>
      </c>
      <c r="S2429" s="23" t="str">
        <f>IF($B2429="","",VLOOKUP($C2429,Настройки!$A$11:$L$17,9,FALSE))</f>
        <v/>
      </c>
      <c r="T2429" s="23" t="str">
        <f t="shared" si="113"/>
        <v/>
      </c>
    </row>
    <row r="2430" spans="1:20" x14ac:dyDescent="0.3">
      <c r="A2430" s="20">
        <f>Тех_Движение!$A$2427</f>
        <v>2426</v>
      </c>
      <c r="B2430" s="20" t="str">
        <f>IF(Тех_Движение!$F$2427&gt;0,Тех_Движение!$I$2427,"")</f>
        <v/>
      </c>
      <c r="C2430" s="20" t="str">
        <f>IF($B2430="","",Тех_Движение!$D$2427)</f>
        <v/>
      </c>
      <c r="D2430" s="9" t="str">
        <f>IF($B2430="","",Тех_Движение!$B$2427)</f>
        <v/>
      </c>
      <c r="E2430" s="21" t="str">
        <f>IF($B2430="","",Тех_Движение!$F$2427)</f>
        <v/>
      </c>
      <c r="F2430" s="21" t="str">
        <f>IF($B2430="","",SUMIFS($E$5:$E2429,$C$5:$C2429,$C2430))</f>
        <v/>
      </c>
      <c r="G2430" s="21" t="str">
        <f>IF($B2430="","",MAX(0,$E2430-MAX(0,SUMIFS(Тех_Движение!$G$2:$G$5111,Тех_Движение!$D$2:$D$5111,$C2430,Тех_Движение!$B$2:$B$5111,"&lt;="&amp;Настройки!$B$5-1)-$F2430)))</f>
        <v/>
      </c>
      <c r="H2430" s="21" t="str">
        <f>IF($B2430="","",IF(AND($D2430&gt;=Настройки!$B$5,$D2430&lt;=Настройки!$B$6),$E2430,0))</f>
        <v/>
      </c>
      <c r="I2430" s="21" t="str">
        <f t="shared" si="111"/>
        <v/>
      </c>
      <c r="J2430" s="21" t="str">
        <f>IF($B2430="","",MAX(0,$E2430-MAX(0,SUMIFS(Тех_Движение!$G$2:$G$5111,Тех_Движение!$D$2:$D$5111,$C2430,Тех_Движение!$B$2:$B$5111,"&lt;="&amp;Настройки!$B$6)-$F2430)))</f>
        <v/>
      </c>
      <c r="K2430" s="21" t="e">
        <f>IF(OR($B2430="",K$3&lt;$D2430+Настройки!$B$7),0,MAX(0,$E2430-MAX(0,SUMIFS(Тех_Движение!$G$2:$G$5111,Тех_Движение!$D$2:$D$5111,$C2430,Тех_Движение!$B$2:$B$5111,"&lt;="&amp;K$3)-$F2430)))</f>
        <v>#VALUE!</v>
      </c>
      <c r="L2430" s="21" t="e">
        <f>IF(OR($B2430="",L$3&lt;$D2430+Настройки!$B$7),0,MAX(0,$E2430-MAX(0,SUMIFS(Тех_Движение!$G$2:$G$5111,Тех_Движение!$D$2:$D$5111,$C2430,Тех_Движение!$B$2:$B$5111,"&lt;="&amp;L$3)-$F2430)))</f>
        <v>#VALUE!</v>
      </c>
      <c r="M2430" s="21" t="e">
        <f>IF(OR($B2430="",M$3&lt;$D2430+Настройки!$B$7),0,MAX(0,$E2430-MAX(0,SUMIFS(Тех_Движение!$G$2:$G$5111,Тех_Движение!$D$2:$D$5111,$C2430,Тех_Движение!$B$2:$B$5111,"&lt;="&amp;M$3)-$F2430)))</f>
        <v>#VALUE!</v>
      </c>
      <c r="N2430" s="21" t="e">
        <f>IF(OR($B2430="",N$3&lt;$D2430+Настройки!$B$7),0,MAX(0,$E2430-MAX(0,SUMIFS(Тех_Движение!$G$2:$G$5111,Тех_Движение!$D$2:$D$5111,$C2430,Тех_Движение!$B$2:$B$5111,"&lt;="&amp;N$3)-$F2430)))</f>
        <v>#VALUE!</v>
      </c>
      <c r="O2430" s="21" t="e">
        <f>IF(OR($B2430="",O$3&lt;$D2430+Настройки!$B$7),0,MAX(0,$E2430-MAX(0,SUMIFS(Тех_Движение!$G$2:$G$5111,Тех_Движение!$D$2:$D$5111,$C2430,Тех_Движение!$B$2:$B$5111,"&lt;="&amp;O$3)-$F2430)))</f>
        <v>#VALUE!</v>
      </c>
      <c r="P2430" s="21" t="e">
        <f>IF(OR($B2430="",P$3&lt;$D2430+Настройки!$B$7),0,MAX(0,$E2430-MAX(0,SUMIFS(Тех_Движение!$G$2:$G$5111,Тех_Движение!$D$2:$D$5111,$C2430,Тех_Движение!$B$2:$B$5111,"&lt;="&amp;P$3)-$F2430)))</f>
        <v>#VALUE!</v>
      </c>
      <c r="Q2430" s="21" t="e">
        <f>IF(OR($B2430="",Q$3&lt;$D2430+Настройки!$B$7),0,MAX(0,$E2430-MAX(0,SUMIFS(Тех_Движение!$G$2:$G$5111,Тех_Движение!$D$2:$D$5111,$C2430,Тех_Движение!$B$2:$B$5111,"&lt;="&amp;Q$3)-$F2430)))</f>
        <v>#VALUE!</v>
      </c>
      <c r="R2430" s="21" t="str">
        <f t="shared" si="112"/>
        <v/>
      </c>
      <c r="S2430" s="23" t="str">
        <f>IF($B2430="","",VLOOKUP($C2430,Настройки!$A$11:$L$17,9,FALSE))</f>
        <v/>
      </c>
      <c r="T2430" s="23" t="str">
        <f t="shared" si="113"/>
        <v/>
      </c>
    </row>
    <row r="2431" spans="1:20" x14ac:dyDescent="0.3">
      <c r="A2431" s="20">
        <f>Тех_Движение!$A$2428</f>
        <v>2427</v>
      </c>
      <c r="B2431" s="20" t="str">
        <f>IF(Тех_Движение!$F$2428&gt;0,Тех_Движение!$I$2428,"")</f>
        <v/>
      </c>
      <c r="C2431" s="20" t="str">
        <f>IF($B2431="","",Тех_Движение!$D$2428)</f>
        <v/>
      </c>
      <c r="D2431" s="9" t="str">
        <f>IF($B2431="","",Тех_Движение!$B$2428)</f>
        <v/>
      </c>
      <c r="E2431" s="21" t="str">
        <f>IF($B2431="","",Тех_Движение!$F$2428)</f>
        <v/>
      </c>
      <c r="F2431" s="21" t="str">
        <f>IF($B2431="","",SUMIFS($E$5:$E2430,$C$5:$C2430,$C2431))</f>
        <v/>
      </c>
      <c r="G2431" s="21" t="str">
        <f>IF($B2431="","",MAX(0,$E2431-MAX(0,SUMIFS(Тех_Движение!$G$2:$G$5111,Тех_Движение!$D$2:$D$5111,$C2431,Тех_Движение!$B$2:$B$5111,"&lt;="&amp;Настройки!$B$5-1)-$F2431)))</f>
        <v/>
      </c>
      <c r="H2431" s="21" t="str">
        <f>IF($B2431="","",IF(AND($D2431&gt;=Настройки!$B$5,$D2431&lt;=Настройки!$B$6),$E2431,0))</f>
        <v/>
      </c>
      <c r="I2431" s="21" t="str">
        <f t="shared" si="111"/>
        <v/>
      </c>
      <c r="J2431" s="21" t="str">
        <f>IF($B2431="","",MAX(0,$E2431-MAX(0,SUMIFS(Тех_Движение!$G$2:$G$5111,Тех_Движение!$D$2:$D$5111,$C2431,Тех_Движение!$B$2:$B$5111,"&lt;="&amp;Настройки!$B$6)-$F2431)))</f>
        <v/>
      </c>
      <c r="K2431" s="21" t="e">
        <f>IF(OR($B2431="",K$3&lt;$D2431+Настройки!$B$7),0,MAX(0,$E2431-MAX(0,SUMIFS(Тех_Движение!$G$2:$G$5111,Тех_Движение!$D$2:$D$5111,$C2431,Тех_Движение!$B$2:$B$5111,"&lt;="&amp;K$3)-$F2431)))</f>
        <v>#VALUE!</v>
      </c>
      <c r="L2431" s="21" t="e">
        <f>IF(OR($B2431="",L$3&lt;$D2431+Настройки!$B$7),0,MAX(0,$E2431-MAX(0,SUMIFS(Тех_Движение!$G$2:$G$5111,Тех_Движение!$D$2:$D$5111,$C2431,Тех_Движение!$B$2:$B$5111,"&lt;="&amp;L$3)-$F2431)))</f>
        <v>#VALUE!</v>
      </c>
      <c r="M2431" s="21" t="e">
        <f>IF(OR($B2431="",M$3&lt;$D2431+Настройки!$B$7),0,MAX(0,$E2431-MAX(0,SUMIFS(Тех_Движение!$G$2:$G$5111,Тех_Движение!$D$2:$D$5111,$C2431,Тех_Движение!$B$2:$B$5111,"&lt;="&amp;M$3)-$F2431)))</f>
        <v>#VALUE!</v>
      </c>
      <c r="N2431" s="21" t="e">
        <f>IF(OR($B2431="",N$3&lt;$D2431+Настройки!$B$7),0,MAX(0,$E2431-MAX(0,SUMIFS(Тех_Движение!$G$2:$G$5111,Тех_Движение!$D$2:$D$5111,$C2431,Тех_Движение!$B$2:$B$5111,"&lt;="&amp;N$3)-$F2431)))</f>
        <v>#VALUE!</v>
      </c>
      <c r="O2431" s="21" t="e">
        <f>IF(OR($B2431="",O$3&lt;$D2431+Настройки!$B$7),0,MAX(0,$E2431-MAX(0,SUMIFS(Тех_Движение!$G$2:$G$5111,Тех_Движение!$D$2:$D$5111,$C2431,Тех_Движение!$B$2:$B$5111,"&lt;="&amp;O$3)-$F2431)))</f>
        <v>#VALUE!</v>
      </c>
      <c r="P2431" s="21" t="e">
        <f>IF(OR($B2431="",P$3&lt;$D2431+Настройки!$B$7),0,MAX(0,$E2431-MAX(0,SUMIFS(Тех_Движение!$G$2:$G$5111,Тех_Движение!$D$2:$D$5111,$C2431,Тех_Движение!$B$2:$B$5111,"&lt;="&amp;P$3)-$F2431)))</f>
        <v>#VALUE!</v>
      </c>
      <c r="Q2431" s="21" t="e">
        <f>IF(OR($B2431="",Q$3&lt;$D2431+Настройки!$B$7),0,MAX(0,$E2431-MAX(0,SUMIFS(Тех_Движение!$G$2:$G$5111,Тех_Движение!$D$2:$D$5111,$C2431,Тех_Движение!$B$2:$B$5111,"&lt;="&amp;Q$3)-$F2431)))</f>
        <v>#VALUE!</v>
      </c>
      <c r="R2431" s="21" t="str">
        <f t="shared" si="112"/>
        <v/>
      </c>
      <c r="S2431" s="23" t="str">
        <f>IF($B2431="","",VLOOKUP($C2431,Настройки!$A$11:$L$17,9,FALSE))</f>
        <v/>
      </c>
      <c r="T2431" s="23" t="str">
        <f t="shared" si="113"/>
        <v/>
      </c>
    </row>
    <row r="2432" spans="1:20" x14ac:dyDescent="0.3">
      <c r="A2432" s="20">
        <f>Тех_Движение!$A$2429</f>
        <v>2428</v>
      </c>
      <c r="B2432" s="20" t="str">
        <f>IF(Тех_Движение!$F$2429&gt;0,Тех_Движение!$I$2429,"")</f>
        <v/>
      </c>
      <c r="C2432" s="20" t="str">
        <f>IF($B2432="","",Тех_Движение!$D$2429)</f>
        <v/>
      </c>
      <c r="D2432" s="9" t="str">
        <f>IF($B2432="","",Тех_Движение!$B$2429)</f>
        <v/>
      </c>
      <c r="E2432" s="21" t="str">
        <f>IF($B2432="","",Тех_Движение!$F$2429)</f>
        <v/>
      </c>
      <c r="F2432" s="21" t="str">
        <f>IF($B2432="","",SUMIFS($E$5:$E2431,$C$5:$C2431,$C2432))</f>
        <v/>
      </c>
      <c r="G2432" s="21" t="str">
        <f>IF($B2432="","",MAX(0,$E2432-MAX(0,SUMIFS(Тех_Движение!$G$2:$G$5111,Тех_Движение!$D$2:$D$5111,$C2432,Тех_Движение!$B$2:$B$5111,"&lt;="&amp;Настройки!$B$5-1)-$F2432)))</f>
        <v/>
      </c>
      <c r="H2432" s="21" t="str">
        <f>IF($B2432="","",IF(AND($D2432&gt;=Настройки!$B$5,$D2432&lt;=Настройки!$B$6),$E2432,0))</f>
        <v/>
      </c>
      <c r="I2432" s="21" t="str">
        <f t="shared" si="111"/>
        <v/>
      </c>
      <c r="J2432" s="21" t="str">
        <f>IF($B2432="","",MAX(0,$E2432-MAX(0,SUMIFS(Тех_Движение!$G$2:$G$5111,Тех_Движение!$D$2:$D$5111,$C2432,Тех_Движение!$B$2:$B$5111,"&lt;="&amp;Настройки!$B$6)-$F2432)))</f>
        <v/>
      </c>
      <c r="K2432" s="21" t="e">
        <f>IF(OR($B2432="",K$3&lt;$D2432+Настройки!$B$7),0,MAX(0,$E2432-MAX(0,SUMIFS(Тех_Движение!$G$2:$G$5111,Тех_Движение!$D$2:$D$5111,$C2432,Тех_Движение!$B$2:$B$5111,"&lt;="&amp;K$3)-$F2432)))</f>
        <v>#VALUE!</v>
      </c>
      <c r="L2432" s="21" t="e">
        <f>IF(OR($B2432="",L$3&lt;$D2432+Настройки!$B$7),0,MAX(0,$E2432-MAX(0,SUMIFS(Тех_Движение!$G$2:$G$5111,Тех_Движение!$D$2:$D$5111,$C2432,Тех_Движение!$B$2:$B$5111,"&lt;="&amp;L$3)-$F2432)))</f>
        <v>#VALUE!</v>
      </c>
      <c r="M2432" s="21" t="e">
        <f>IF(OR($B2432="",M$3&lt;$D2432+Настройки!$B$7),0,MAX(0,$E2432-MAX(0,SUMIFS(Тех_Движение!$G$2:$G$5111,Тех_Движение!$D$2:$D$5111,$C2432,Тех_Движение!$B$2:$B$5111,"&lt;="&amp;M$3)-$F2432)))</f>
        <v>#VALUE!</v>
      </c>
      <c r="N2432" s="21" t="e">
        <f>IF(OR($B2432="",N$3&lt;$D2432+Настройки!$B$7),0,MAX(0,$E2432-MAX(0,SUMIFS(Тех_Движение!$G$2:$G$5111,Тех_Движение!$D$2:$D$5111,$C2432,Тех_Движение!$B$2:$B$5111,"&lt;="&amp;N$3)-$F2432)))</f>
        <v>#VALUE!</v>
      </c>
      <c r="O2432" s="21" t="e">
        <f>IF(OR($B2432="",O$3&lt;$D2432+Настройки!$B$7),0,MAX(0,$E2432-MAX(0,SUMIFS(Тех_Движение!$G$2:$G$5111,Тех_Движение!$D$2:$D$5111,$C2432,Тех_Движение!$B$2:$B$5111,"&lt;="&amp;O$3)-$F2432)))</f>
        <v>#VALUE!</v>
      </c>
      <c r="P2432" s="21" t="e">
        <f>IF(OR($B2432="",P$3&lt;$D2432+Настройки!$B$7),0,MAX(0,$E2432-MAX(0,SUMIFS(Тех_Движение!$G$2:$G$5111,Тех_Движение!$D$2:$D$5111,$C2432,Тех_Движение!$B$2:$B$5111,"&lt;="&amp;P$3)-$F2432)))</f>
        <v>#VALUE!</v>
      </c>
      <c r="Q2432" s="21" t="e">
        <f>IF(OR($B2432="",Q$3&lt;$D2432+Настройки!$B$7),0,MAX(0,$E2432-MAX(0,SUMIFS(Тех_Движение!$G$2:$G$5111,Тех_Движение!$D$2:$D$5111,$C2432,Тех_Движение!$B$2:$B$5111,"&lt;="&amp;Q$3)-$F2432)))</f>
        <v>#VALUE!</v>
      </c>
      <c r="R2432" s="21" t="str">
        <f t="shared" si="112"/>
        <v/>
      </c>
      <c r="S2432" s="23" t="str">
        <f>IF($B2432="","",VLOOKUP($C2432,Настройки!$A$11:$L$17,9,FALSE))</f>
        <v/>
      </c>
      <c r="T2432" s="23" t="str">
        <f t="shared" si="113"/>
        <v/>
      </c>
    </row>
    <row r="2433" spans="1:20" x14ac:dyDescent="0.3">
      <c r="A2433" s="20">
        <f>Тех_Движение!$A$2430</f>
        <v>2429</v>
      </c>
      <c r="B2433" s="20" t="str">
        <f>IF(Тех_Движение!$F$2430&gt;0,Тех_Движение!$I$2430,"")</f>
        <v/>
      </c>
      <c r="C2433" s="20" t="str">
        <f>IF($B2433="","",Тех_Движение!$D$2430)</f>
        <v/>
      </c>
      <c r="D2433" s="9" t="str">
        <f>IF($B2433="","",Тех_Движение!$B$2430)</f>
        <v/>
      </c>
      <c r="E2433" s="21" t="str">
        <f>IF($B2433="","",Тех_Движение!$F$2430)</f>
        <v/>
      </c>
      <c r="F2433" s="21" t="str">
        <f>IF($B2433="","",SUMIFS($E$5:$E2432,$C$5:$C2432,$C2433))</f>
        <v/>
      </c>
      <c r="G2433" s="21" t="str">
        <f>IF($B2433="","",MAX(0,$E2433-MAX(0,SUMIFS(Тех_Движение!$G$2:$G$5111,Тех_Движение!$D$2:$D$5111,$C2433,Тех_Движение!$B$2:$B$5111,"&lt;="&amp;Настройки!$B$5-1)-$F2433)))</f>
        <v/>
      </c>
      <c r="H2433" s="21" t="str">
        <f>IF($B2433="","",IF(AND($D2433&gt;=Настройки!$B$5,$D2433&lt;=Настройки!$B$6),$E2433,0))</f>
        <v/>
      </c>
      <c r="I2433" s="21" t="str">
        <f t="shared" si="111"/>
        <v/>
      </c>
      <c r="J2433" s="21" t="str">
        <f>IF($B2433="","",MAX(0,$E2433-MAX(0,SUMIFS(Тех_Движение!$G$2:$G$5111,Тех_Движение!$D$2:$D$5111,$C2433,Тех_Движение!$B$2:$B$5111,"&lt;="&amp;Настройки!$B$6)-$F2433)))</f>
        <v/>
      </c>
      <c r="K2433" s="21" t="e">
        <f>IF(OR($B2433="",K$3&lt;$D2433+Настройки!$B$7),0,MAX(0,$E2433-MAX(0,SUMIFS(Тех_Движение!$G$2:$G$5111,Тех_Движение!$D$2:$D$5111,$C2433,Тех_Движение!$B$2:$B$5111,"&lt;="&amp;K$3)-$F2433)))</f>
        <v>#VALUE!</v>
      </c>
      <c r="L2433" s="21" t="e">
        <f>IF(OR($B2433="",L$3&lt;$D2433+Настройки!$B$7),0,MAX(0,$E2433-MAX(0,SUMIFS(Тех_Движение!$G$2:$G$5111,Тех_Движение!$D$2:$D$5111,$C2433,Тех_Движение!$B$2:$B$5111,"&lt;="&amp;L$3)-$F2433)))</f>
        <v>#VALUE!</v>
      </c>
      <c r="M2433" s="21" t="e">
        <f>IF(OR($B2433="",M$3&lt;$D2433+Настройки!$B$7),0,MAX(0,$E2433-MAX(0,SUMIFS(Тех_Движение!$G$2:$G$5111,Тех_Движение!$D$2:$D$5111,$C2433,Тех_Движение!$B$2:$B$5111,"&lt;="&amp;M$3)-$F2433)))</f>
        <v>#VALUE!</v>
      </c>
      <c r="N2433" s="21" t="e">
        <f>IF(OR($B2433="",N$3&lt;$D2433+Настройки!$B$7),0,MAX(0,$E2433-MAX(0,SUMIFS(Тех_Движение!$G$2:$G$5111,Тех_Движение!$D$2:$D$5111,$C2433,Тех_Движение!$B$2:$B$5111,"&lt;="&amp;N$3)-$F2433)))</f>
        <v>#VALUE!</v>
      </c>
      <c r="O2433" s="21" t="e">
        <f>IF(OR($B2433="",O$3&lt;$D2433+Настройки!$B$7),0,MAX(0,$E2433-MAX(0,SUMIFS(Тех_Движение!$G$2:$G$5111,Тех_Движение!$D$2:$D$5111,$C2433,Тех_Движение!$B$2:$B$5111,"&lt;="&amp;O$3)-$F2433)))</f>
        <v>#VALUE!</v>
      </c>
      <c r="P2433" s="21" t="e">
        <f>IF(OR($B2433="",P$3&lt;$D2433+Настройки!$B$7),0,MAX(0,$E2433-MAX(0,SUMIFS(Тех_Движение!$G$2:$G$5111,Тех_Движение!$D$2:$D$5111,$C2433,Тех_Движение!$B$2:$B$5111,"&lt;="&amp;P$3)-$F2433)))</f>
        <v>#VALUE!</v>
      </c>
      <c r="Q2433" s="21" t="e">
        <f>IF(OR($B2433="",Q$3&lt;$D2433+Настройки!$B$7),0,MAX(0,$E2433-MAX(0,SUMIFS(Тех_Движение!$G$2:$G$5111,Тех_Движение!$D$2:$D$5111,$C2433,Тех_Движение!$B$2:$B$5111,"&lt;="&amp;Q$3)-$F2433)))</f>
        <v>#VALUE!</v>
      </c>
      <c r="R2433" s="21" t="str">
        <f t="shared" si="112"/>
        <v/>
      </c>
      <c r="S2433" s="23" t="str">
        <f>IF($B2433="","",VLOOKUP($C2433,Настройки!$A$11:$L$17,9,FALSE))</f>
        <v/>
      </c>
      <c r="T2433" s="23" t="str">
        <f t="shared" si="113"/>
        <v/>
      </c>
    </row>
    <row r="2434" spans="1:20" x14ac:dyDescent="0.3">
      <c r="A2434" s="20">
        <f>Тех_Движение!$A$2431</f>
        <v>2430</v>
      </c>
      <c r="B2434" s="20" t="str">
        <f>IF(Тех_Движение!$F$2431&gt;0,Тех_Движение!$I$2431,"")</f>
        <v/>
      </c>
      <c r="C2434" s="20" t="str">
        <f>IF($B2434="","",Тех_Движение!$D$2431)</f>
        <v/>
      </c>
      <c r="D2434" s="9" t="str">
        <f>IF($B2434="","",Тех_Движение!$B$2431)</f>
        <v/>
      </c>
      <c r="E2434" s="21" t="str">
        <f>IF($B2434="","",Тех_Движение!$F$2431)</f>
        <v/>
      </c>
      <c r="F2434" s="21" t="str">
        <f>IF($B2434="","",SUMIFS($E$5:$E2433,$C$5:$C2433,$C2434))</f>
        <v/>
      </c>
      <c r="G2434" s="21" t="str">
        <f>IF($B2434="","",MAX(0,$E2434-MAX(0,SUMIFS(Тех_Движение!$G$2:$G$5111,Тех_Движение!$D$2:$D$5111,$C2434,Тех_Движение!$B$2:$B$5111,"&lt;="&amp;Настройки!$B$5-1)-$F2434)))</f>
        <v/>
      </c>
      <c r="H2434" s="21" t="str">
        <f>IF($B2434="","",IF(AND($D2434&gt;=Настройки!$B$5,$D2434&lt;=Настройки!$B$6),$E2434,0))</f>
        <v/>
      </c>
      <c r="I2434" s="21" t="str">
        <f t="shared" si="111"/>
        <v/>
      </c>
      <c r="J2434" s="21" t="str">
        <f>IF($B2434="","",MAX(0,$E2434-MAX(0,SUMIFS(Тех_Движение!$G$2:$G$5111,Тех_Движение!$D$2:$D$5111,$C2434,Тех_Движение!$B$2:$B$5111,"&lt;="&amp;Настройки!$B$6)-$F2434)))</f>
        <v/>
      </c>
      <c r="K2434" s="21" t="e">
        <f>IF(OR($B2434="",K$3&lt;$D2434+Настройки!$B$7),0,MAX(0,$E2434-MAX(0,SUMIFS(Тех_Движение!$G$2:$G$5111,Тех_Движение!$D$2:$D$5111,$C2434,Тех_Движение!$B$2:$B$5111,"&lt;="&amp;K$3)-$F2434)))</f>
        <v>#VALUE!</v>
      </c>
      <c r="L2434" s="21" t="e">
        <f>IF(OR($B2434="",L$3&lt;$D2434+Настройки!$B$7),0,MAX(0,$E2434-MAX(0,SUMIFS(Тех_Движение!$G$2:$G$5111,Тех_Движение!$D$2:$D$5111,$C2434,Тех_Движение!$B$2:$B$5111,"&lt;="&amp;L$3)-$F2434)))</f>
        <v>#VALUE!</v>
      </c>
      <c r="M2434" s="21" t="e">
        <f>IF(OR($B2434="",M$3&lt;$D2434+Настройки!$B$7),0,MAX(0,$E2434-MAX(0,SUMIFS(Тех_Движение!$G$2:$G$5111,Тех_Движение!$D$2:$D$5111,$C2434,Тех_Движение!$B$2:$B$5111,"&lt;="&amp;M$3)-$F2434)))</f>
        <v>#VALUE!</v>
      </c>
      <c r="N2434" s="21" t="e">
        <f>IF(OR($B2434="",N$3&lt;$D2434+Настройки!$B$7),0,MAX(0,$E2434-MAX(0,SUMIFS(Тех_Движение!$G$2:$G$5111,Тех_Движение!$D$2:$D$5111,$C2434,Тех_Движение!$B$2:$B$5111,"&lt;="&amp;N$3)-$F2434)))</f>
        <v>#VALUE!</v>
      </c>
      <c r="O2434" s="21" t="e">
        <f>IF(OR($B2434="",O$3&lt;$D2434+Настройки!$B$7),0,MAX(0,$E2434-MAX(0,SUMIFS(Тех_Движение!$G$2:$G$5111,Тех_Движение!$D$2:$D$5111,$C2434,Тех_Движение!$B$2:$B$5111,"&lt;="&amp;O$3)-$F2434)))</f>
        <v>#VALUE!</v>
      </c>
      <c r="P2434" s="21" t="e">
        <f>IF(OR($B2434="",P$3&lt;$D2434+Настройки!$B$7),0,MAX(0,$E2434-MAX(0,SUMIFS(Тех_Движение!$G$2:$G$5111,Тех_Движение!$D$2:$D$5111,$C2434,Тех_Движение!$B$2:$B$5111,"&lt;="&amp;P$3)-$F2434)))</f>
        <v>#VALUE!</v>
      </c>
      <c r="Q2434" s="21" t="e">
        <f>IF(OR($B2434="",Q$3&lt;$D2434+Настройки!$B$7),0,MAX(0,$E2434-MAX(0,SUMIFS(Тех_Движение!$G$2:$G$5111,Тех_Движение!$D$2:$D$5111,$C2434,Тех_Движение!$B$2:$B$5111,"&lt;="&amp;Q$3)-$F2434)))</f>
        <v>#VALUE!</v>
      </c>
      <c r="R2434" s="21" t="str">
        <f t="shared" si="112"/>
        <v/>
      </c>
      <c r="S2434" s="23" t="str">
        <f>IF($B2434="","",VLOOKUP($C2434,Настройки!$A$11:$L$17,9,FALSE))</f>
        <v/>
      </c>
      <c r="T2434" s="23" t="str">
        <f t="shared" si="113"/>
        <v/>
      </c>
    </row>
    <row r="2435" spans="1:20" x14ac:dyDescent="0.3">
      <c r="A2435" s="20">
        <f>Тех_Движение!$A$2432</f>
        <v>2431</v>
      </c>
      <c r="B2435" s="20" t="str">
        <f>IF(Тех_Движение!$F$2432&gt;0,Тех_Движение!$I$2432,"")</f>
        <v/>
      </c>
      <c r="C2435" s="20" t="str">
        <f>IF($B2435="","",Тех_Движение!$D$2432)</f>
        <v/>
      </c>
      <c r="D2435" s="9" t="str">
        <f>IF($B2435="","",Тех_Движение!$B$2432)</f>
        <v/>
      </c>
      <c r="E2435" s="21" t="str">
        <f>IF($B2435="","",Тех_Движение!$F$2432)</f>
        <v/>
      </c>
      <c r="F2435" s="21" t="str">
        <f>IF($B2435="","",SUMIFS($E$5:$E2434,$C$5:$C2434,$C2435))</f>
        <v/>
      </c>
      <c r="G2435" s="21" t="str">
        <f>IF($B2435="","",MAX(0,$E2435-MAX(0,SUMIFS(Тех_Движение!$G$2:$G$5111,Тех_Движение!$D$2:$D$5111,$C2435,Тех_Движение!$B$2:$B$5111,"&lt;="&amp;Настройки!$B$5-1)-$F2435)))</f>
        <v/>
      </c>
      <c r="H2435" s="21" t="str">
        <f>IF($B2435="","",IF(AND($D2435&gt;=Настройки!$B$5,$D2435&lt;=Настройки!$B$6),$E2435,0))</f>
        <v/>
      </c>
      <c r="I2435" s="21" t="str">
        <f t="shared" si="111"/>
        <v/>
      </c>
      <c r="J2435" s="21" t="str">
        <f>IF($B2435="","",MAX(0,$E2435-MAX(0,SUMIFS(Тех_Движение!$G$2:$G$5111,Тех_Движение!$D$2:$D$5111,$C2435,Тех_Движение!$B$2:$B$5111,"&lt;="&amp;Настройки!$B$6)-$F2435)))</f>
        <v/>
      </c>
      <c r="K2435" s="21" t="e">
        <f>IF(OR($B2435="",K$3&lt;$D2435+Настройки!$B$7),0,MAX(0,$E2435-MAX(0,SUMIFS(Тех_Движение!$G$2:$G$5111,Тех_Движение!$D$2:$D$5111,$C2435,Тех_Движение!$B$2:$B$5111,"&lt;="&amp;K$3)-$F2435)))</f>
        <v>#VALUE!</v>
      </c>
      <c r="L2435" s="21" t="e">
        <f>IF(OR($B2435="",L$3&lt;$D2435+Настройки!$B$7),0,MAX(0,$E2435-MAX(0,SUMIFS(Тех_Движение!$G$2:$G$5111,Тех_Движение!$D$2:$D$5111,$C2435,Тех_Движение!$B$2:$B$5111,"&lt;="&amp;L$3)-$F2435)))</f>
        <v>#VALUE!</v>
      </c>
      <c r="M2435" s="21" t="e">
        <f>IF(OR($B2435="",M$3&lt;$D2435+Настройки!$B$7),0,MAX(0,$E2435-MAX(0,SUMIFS(Тех_Движение!$G$2:$G$5111,Тех_Движение!$D$2:$D$5111,$C2435,Тех_Движение!$B$2:$B$5111,"&lt;="&amp;M$3)-$F2435)))</f>
        <v>#VALUE!</v>
      </c>
      <c r="N2435" s="21" t="e">
        <f>IF(OR($B2435="",N$3&lt;$D2435+Настройки!$B$7),0,MAX(0,$E2435-MAX(0,SUMIFS(Тех_Движение!$G$2:$G$5111,Тех_Движение!$D$2:$D$5111,$C2435,Тех_Движение!$B$2:$B$5111,"&lt;="&amp;N$3)-$F2435)))</f>
        <v>#VALUE!</v>
      </c>
      <c r="O2435" s="21" t="e">
        <f>IF(OR($B2435="",O$3&lt;$D2435+Настройки!$B$7),0,MAX(0,$E2435-MAX(0,SUMIFS(Тех_Движение!$G$2:$G$5111,Тех_Движение!$D$2:$D$5111,$C2435,Тех_Движение!$B$2:$B$5111,"&lt;="&amp;O$3)-$F2435)))</f>
        <v>#VALUE!</v>
      </c>
      <c r="P2435" s="21" t="e">
        <f>IF(OR($B2435="",P$3&lt;$D2435+Настройки!$B$7),0,MAX(0,$E2435-MAX(0,SUMIFS(Тех_Движение!$G$2:$G$5111,Тех_Движение!$D$2:$D$5111,$C2435,Тех_Движение!$B$2:$B$5111,"&lt;="&amp;P$3)-$F2435)))</f>
        <v>#VALUE!</v>
      </c>
      <c r="Q2435" s="21" t="e">
        <f>IF(OR($B2435="",Q$3&lt;$D2435+Настройки!$B$7),0,MAX(0,$E2435-MAX(0,SUMIFS(Тех_Движение!$G$2:$G$5111,Тех_Движение!$D$2:$D$5111,$C2435,Тех_Движение!$B$2:$B$5111,"&lt;="&amp;Q$3)-$F2435)))</f>
        <v>#VALUE!</v>
      </c>
      <c r="R2435" s="21" t="str">
        <f t="shared" si="112"/>
        <v/>
      </c>
      <c r="S2435" s="23" t="str">
        <f>IF($B2435="","",VLOOKUP($C2435,Настройки!$A$11:$L$17,9,FALSE))</f>
        <v/>
      </c>
      <c r="T2435" s="23" t="str">
        <f t="shared" si="113"/>
        <v/>
      </c>
    </row>
    <row r="2436" spans="1:20" x14ac:dyDescent="0.3">
      <c r="A2436" s="20">
        <f>Тех_Движение!$A$2433</f>
        <v>2432</v>
      </c>
      <c r="B2436" s="20" t="str">
        <f>IF(Тех_Движение!$F$2433&gt;0,Тех_Движение!$I$2433,"")</f>
        <v/>
      </c>
      <c r="C2436" s="20" t="str">
        <f>IF($B2436="","",Тех_Движение!$D$2433)</f>
        <v/>
      </c>
      <c r="D2436" s="9" t="str">
        <f>IF($B2436="","",Тех_Движение!$B$2433)</f>
        <v/>
      </c>
      <c r="E2436" s="21" t="str">
        <f>IF($B2436="","",Тех_Движение!$F$2433)</f>
        <v/>
      </c>
      <c r="F2436" s="21" t="str">
        <f>IF($B2436="","",SUMIFS($E$5:$E2435,$C$5:$C2435,$C2436))</f>
        <v/>
      </c>
      <c r="G2436" s="21" t="str">
        <f>IF($B2436="","",MAX(0,$E2436-MAX(0,SUMIFS(Тех_Движение!$G$2:$G$5111,Тех_Движение!$D$2:$D$5111,$C2436,Тех_Движение!$B$2:$B$5111,"&lt;="&amp;Настройки!$B$5-1)-$F2436)))</f>
        <v/>
      </c>
      <c r="H2436" s="21" t="str">
        <f>IF($B2436="","",IF(AND($D2436&gt;=Настройки!$B$5,$D2436&lt;=Настройки!$B$6),$E2436,0))</f>
        <v/>
      </c>
      <c r="I2436" s="21" t="str">
        <f t="shared" si="111"/>
        <v/>
      </c>
      <c r="J2436" s="21" t="str">
        <f>IF($B2436="","",MAX(0,$E2436-MAX(0,SUMIFS(Тех_Движение!$G$2:$G$5111,Тех_Движение!$D$2:$D$5111,$C2436,Тех_Движение!$B$2:$B$5111,"&lt;="&amp;Настройки!$B$6)-$F2436)))</f>
        <v/>
      </c>
      <c r="K2436" s="21" t="e">
        <f>IF(OR($B2436="",K$3&lt;$D2436+Настройки!$B$7),0,MAX(0,$E2436-MAX(0,SUMIFS(Тех_Движение!$G$2:$G$5111,Тех_Движение!$D$2:$D$5111,$C2436,Тех_Движение!$B$2:$B$5111,"&lt;="&amp;K$3)-$F2436)))</f>
        <v>#VALUE!</v>
      </c>
      <c r="L2436" s="21" t="e">
        <f>IF(OR($B2436="",L$3&lt;$D2436+Настройки!$B$7),0,MAX(0,$E2436-MAX(0,SUMIFS(Тех_Движение!$G$2:$G$5111,Тех_Движение!$D$2:$D$5111,$C2436,Тех_Движение!$B$2:$B$5111,"&lt;="&amp;L$3)-$F2436)))</f>
        <v>#VALUE!</v>
      </c>
      <c r="M2436" s="21" t="e">
        <f>IF(OR($B2436="",M$3&lt;$D2436+Настройки!$B$7),0,MAX(0,$E2436-MAX(0,SUMIFS(Тех_Движение!$G$2:$G$5111,Тех_Движение!$D$2:$D$5111,$C2436,Тех_Движение!$B$2:$B$5111,"&lt;="&amp;M$3)-$F2436)))</f>
        <v>#VALUE!</v>
      </c>
      <c r="N2436" s="21" t="e">
        <f>IF(OR($B2436="",N$3&lt;$D2436+Настройки!$B$7),0,MAX(0,$E2436-MAX(0,SUMIFS(Тех_Движение!$G$2:$G$5111,Тех_Движение!$D$2:$D$5111,$C2436,Тех_Движение!$B$2:$B$5111,"&lt;="&amp;N$3)-$F2436)))</f>
        <v>#VALUE!</v>
      </c>
      <c r="O2436" s="21" t="e">
        <f>IF(OR($B2436="",O$3&lt;$D2436+Настройки!$B$7),0,MAX(0,$E2436-MAX(0,SUMIFS(Тех_Движение!$G$2:$G$5111,Тех_Движение!$D$2:$D$5111,$C2436,Тех_Движение!$B$2:$B$5111,"&lt;="&amp;O$3)-$F2436)))</f>
        <v>#VALUE!</v>
      </c>
      <c r="P2436" s="21" t="e">
        <f>IF(OR($B2436="",P$3&lt;$D2436+Настройки!$B$7),0,MAX(0,$E2436-MAX(0,SUMIFS(Тех_Движение!$G$2:$G$5111,Тех_Движение!$D$2:$D$5111,$C2436,Тех_Движение!$B$2:$B$5111,"&lt;="&amp;P$3)-$F2436)))</f>
        <v>#VALUE!</v>
      </c>
      <c r="Q2436" s="21" t="e">
        <f>IF(OR($B2436="",Q$3&lt;$D2436+Настройки!$B$7),0,MAX(0,$E2436-MAX(0,SUMIFS(Тех_Движение!$G$2:$G$5111,Тех_Движение!$D$2:$D$5111,$C2436,Тех_Движение!$B$2:$B$5111,"&lt;="&amp;Q$3)-$F2436)))</f>
        <v>#VALUE!</v>
      </c>
      <c r="R2436" s="21" t="str">
        <f t="shared" si="112"/>
        <v/>
      </c>
      <c r="S2436" s="23" t="str">
        <f>IF($B2436="","",VLOOKUP($C2436,Настройки!$A$11:$L$17,9,FALSE))</f>
        <v/>
      </c>
      <c r="T2436" s="23" t="str">
        <f t="shared" si="113"/>
        <v/>
      </c>
    </row>
    <row r="2437" spans="1:20" x14ac:dyDescent="0.3">
      <c r="A2437" s="20">
        <f>Тех_Движение!$A$2434</f>
        <v>2433</v>
      </c>
      <c r="B2437" s="20" t="str">
        <f>IF(Тех_Движение!$F$2434&gt;0,Тех_Движение!$I$2434,"")</f>
        <v/>
      </c>
      <c r="C2437" s="20" t="str">
        <f>IF($B2437="","",Тех_Движение!$D$2434)</f>
        <v/>
      </c>
      <c r="D2437" s="9" t="str">
        <f>IF($B2437="","",Тех_Движение!$B$2434)</f>
        <v/>
      </c>
      <c r="E2437" s="21" t="str">
        <f>IF($B2437="","",Тех_Движение!$F$2434)</f>
        <v/>
      </c>
      <c r="F2437" s="21" t="str">
        <f>IF($B2437="","",SUMIFS($E$5:$E2436,$C$5:$C2436,$C2437))</f>
        <v/>
      </c>
      <c r="G2437" s="21" t="str">
        <f>IF($B2437="","",MAX(0,$E2437-MAX(0,SUMIFS(Тех_Движение!$G$2:$G$5111,Тех_Движение!$D$2:$D$5111,$C2437,Тех_Движение!$B$2:$B$5111,"&lt;="&amp;Настройки!$B$5-1)-$F2437)))</f>
        <v/>
      </c>
      <c r="H2437" s="21" t="str">
        <f>IF($B2437="","",IF(AND($D2437&gt;=Настройки!$B$5,$D2437&lt;=Настройки!$B$6),$E2437,0))</f>
        <v/>
      </c>
      <c r="I2437" s="21" t="str">
        <f t="shared" ref="I2437:I2500" si="114">IF($B2437="","",$G2437+$H2437-$J2437)</f>
        <v/>
      </c>
      <c r="J2437" s="21" t="str">
        <f>IF($B2437="","",MAX(0,$E2437-MAX(0,SUMIFS(Тех_Движение!$G$2:$G$5111,Тех_Движение!$D$2:$D$5111,$C2437,Тех_Движение!$B$2:$B$5111,"&lt;="&amp;Настройки!$B$6)-$F2437)))</f>
        <v/>
      </c>
      <c r="K2437" s="21" t="e">
        <f>IF(OR($B2437="",K$3&lt;$D2437+Настройки!$B$7),0,MAX(0,$E2437-MAX(0,SUMIFS(Тех_Движение!$G$2:$G$5111,Тех_Движение!$D$2:$D$5111,$C2437,Тех_Движение!$B$2:$B$5111,"&lt;="&amp;K$3)-$F2437)))</f>
        <v>#VALUE!</v>
      </c>
      <c r="L2437" s="21" t="e">
        <f>IF(OR($B2437="",L$3&lt;$D2437+Настройки!$B$7),0,MAX(0,$E2437-MAX(0,SUMIFS(Тех_Движение!$G$2:$G$5111,Тех_Движение!$D$2:$D$5111,$C2437,Тех_Движение!$B$2:$B$5111,"&lt;="&amp;L$3)-$F2437)))</f>
        <v>#VALUE!</v>
      </c>
      <c r="M2437" s="21" t="e">
        <f>IF(OR($B2437="",M$3&lt;$D2437+Настройки!$B$7),0,MAX(0,$E2437-MAX(0,SUMIFS(Тех_Движение!$G$2:$G$5111,Тех_Движение!$D$2:$D$5111,$C2437,Тех_Движение!$B$2:$B$5111,"&lt;="&amp;M$3)-$F2437)))</f>
        <v>#VALUE!</v>
      </c>
      <c r="N2437" s="21" t="e">
        <f>IF(OR($B2437="",N$3&lt;$D2437+Настройки!$B$7),0,MAX(0,$E2437-MAX(0,SUMIFS(Тех_Движение!$G$2:$G$5111,Тех_Движение!$D$2:$D$5111,$C2437,Тех_Движение!$B$2:$B$5111,"&lt;="&amp;N$3)-$F2437)))</f>
        <v>#VALUE!</v>
      </c>
      <c r="O2437" s="21" t="e">
        <f>IF(OR($B2437="",O$3&lt;$D2437+Настройки!$B$7),0,MAX(0,$E2437-MAX(0,SUMIFS(Тех_Движение!$G$2:$G$5111,Тех_Движение!$D$2:$D$5111,$C2437,Тех_Движение!$B$2:$B$5111,"&lt;="&amp;O$3)-$F2437)))</f>
        <v>#VALUE!</v>
      </c>
      <c r="P2437" s="21" t="e">
        <f>IF(OR($B2437="",P$3&lt;$D2437+Настройки!$B$7),0,MAX(0,$E2437-MAX(0,SUMIFS(Тех_Движение!$G$2:$G$5111,Тех_Движение!$D$2:$D$5111,$C2437,Тех_Движение!$B$2:$B$5111,"&lt;="&amp;P$3)-$F2437)))</f>
        <v>#VALUE!</v>
      </c>
      <c r="Q2437" s="21" t="e">
        <f>IF(OR($B2437="",Q$3&lt;$D2437+Настройки!$B$7),0,MAX(0,$E2437-MAX(0,SUMIFS(Тех_Движение!$G$2:$G$5111,Тех_Движение!$D$2:$D$5111,$C2437,Тех_Движение!$B$2:$B$5111,"&lt;="&amp;Q$3)-$F2437)))</f>
        <v>#VALUE!</v>
      </c>
      <c r="R2437" s="21" t="str">
        <f t="shared" ref="R2437:R2500" si="115">IF($B2437="","",SUM($K2437:$Q2437))</f>
        <v/>
      </c>
      <c r="S2437" s="23" t="str">
        <f>IF($B2437="","",VLOOKUP($C2437,Настройки!$A$11:$L$17,9,FALSE))</f>
        <v/>
      </c>
      <c r="T2437" s="23" t="str">
        <f t="shared" ref="T2437:T2500" si="116">IF($B2437="","",$R2437*$S2437)</f>
        <v/>
      </c>
    </row>
    <row r="2438" spans="1:20" x14ac:dyDescent="0.3">
      <c r="A2438" s="20">
        <f>Тех_Движение!$A$2435</f>
        <v>2434</v>
      </c>
      <c r="B2438" s="20" t="str">
        <f>IF(Тех_Движение!$F$2435&gt;0,Тех_Движение!$I$2435,"")</f>
        <v/>
      </c>
      <c r="C2438" s="20" t="str">
        <f>IF($B2438="","",Тех_Движение!$D$2435)</f>
        <v/>
      </c>
      <c r="D2438" s="9" t="str">
        <f>IF($B2438="","",Тех_Движение!$B$2435)</f>
        <v/>
      </c>
      <c r="E2438" s="21" t="str">
        <f>IF($B2438="","",Тех_Движение!$F$2435)</f>
        <v/>
      </c>
      <c r="F2438" s="21" t="str">
        <f>IF($B2438="","",SUMIFS($E$5:$E2437,$C$5:$C2437,$C2438))</f>
        <v/>
      </c>
      <c r="G2438" s="21" t="str">
        <f>IF($B2438="","",MAX(0,$E2438-MAX(0,SUMIFS(Тех_Движение!$G$2:$G$5111,Тех_Движение!$D$2:$D$5111,$C2438,Тех_Движение!$B$2:$B$5111,"&lt;="&amp;Настройки!$B$5-1)-$F2438)))</f>
        <v/>
      </c>
      <c r="H2438" s="21" t="str">
        <f>IF($B2438="","",IF(AND($D2438&gt;=Настройки!$B$5,$D2438&lt;=Настройки!$B$6),$E2438,0))</f>
        <v/>
      </c>
      <c r="I2438" s="21" t="str">
        <f t="shared" si="114"/>
        <v/>
      </c>
      <c r="J2438" s="21" t="str">
        <f>IF($B2438="","",MAX(0,$E2438-MAX(0,SUMIFS(Тех_Движение!$G$2:$G$5111,Тех_Движение!$D$2:$D$5111,$C2438,Тех_Движение!$B$2:$B$5111,"&lt;="&amp;Настройки!$B$6)-$F2438)))</f>
        <v/>
      </c>
      <c r="K2438" s="21" t="e">
        <f>IF(OR($B2438="",K$3&lt;$D2438+Настройки!$B$7),0,MAX(0,$E2438-MAX(0,SUMIFS(Тех_Движение!$G$2:$G$5111,Тех_Движение!$D$2:$D$5111,$C2438,Тех_Движение!$B$2:$B$5111,"&lt;="&amp;K$3)-$F2438)))</f>
        <v>#VALUE!</v>
      </c>
      <c r="L2438" s="21" t="e">
        <f>IF(OR($B2438="",L$3&lt;$D2438+Настройки!$B$7),0,MAX(0,$E2438-MAX(0,SUMIFS(Тех_Движение!$G$2:$G$5111,Тех_Движение!$D$2:$D$5111,$C2438,Тех_Движение!$B$2:$B$5111,"&lt;="&amp;L$3)-$F2438)))</f>
        <v>#VALUE!</v>
      </c>
      <c r="M2438" s="21" t="e">
        <f>IF(OR($B2438="",M$3&lt;$D2438+Настройки!$B$7),0,MAX(0,$E2438-MAX(0,SUMIFS(Тех_Движение!$G$2:$G$5111,Тех_Движение!$D$2:$D$5111,$C2438,Тех_Движение!$B$2:$B$5111,"&lt;="&amp;M$3)-$F2438)))</f>
        <v>#VALUE!</v>
      </c>
      <c r="N2438" s="21" t="e">
        <f>IF(OR($B2438="",N$3&lt;$D2438+Настройки!$B$7),0,MAX(0,$E2438-MAX(0,SUMIFS(Тех_Движение!$G$2:$G$5111,Тех_Движение!$D$2:$D$5111,$C2438,Тех_Движение!$B$2:$B$5111,"&lt;="&amp;N$3)-$F2438)))</f>
        <v>#VALUE!</v>
      </c>
      <c r="O2438" s="21" t="e">
        <f>IF(OR($B2438="",O$3&lt;$D2438+Настройки!$B$7),0,MAX(0,$E2438-MAX(0,SUMIFS(Тех_Движение!$G$2:$G$5111,Тех_Движение!$D$2:$D$5111,$C2438,Тех_Движение!$B$2:$B$5111,"&lt;="&amp;O$3)-$F2438)))</f>
        <v>#VALUE!</v>
      </c>
      <c r="P2438" s="21" t="e">
        <f>IF(OR($B2438="",P$3&lt;$D2438+Настройки!$B$7),0,MAX(0,$E2438-MAX(0,SUMIFS(Тех_Движение!$G$2:$G$5111,Тех_Движение!$D$2:$D$5111,$C2438,Тех_Движение!$B$2:$B$5111,"&lt;="&amp;P$3)-$F2438)))</f>
        <v>#VALUE!</v>
      </c>
      <c r="Q2438" s="21" t="e">
        <f>IF(OR($B2438="",Q$3&lt;$D2438+Настройки!$B$7),0,MAX(0,$E2438-MAX(0,SUMIFS(Тех_Движение!$G$2:$G$5111,Тех_Движение!$D$2:$D$5111,$C2438,Тех_Движение!$B$2:$B$5111,"&lt;="&amp;Q$3)-$F2438)))</f>
        <v>#VALUE!</v>
      </c>
      <c r="R2438" s="21" t="str">
        <f t="shared" si="115"/>
        <v/>
      </c>
      <c r="S2438" s="23" t="str">
        <f>IF($B2438="","",VLOOKUP($C2438,Настройки!$A$11:$L$17,9,FALSE))</f>
        <v/>
      </c>
      <c r="T2438" s="23" t="str">
        <f t="shared" si="116"/>
        <v/>
      </c>
    </row>
    <row r="2439" spans="1:20" x14ac:dyDescent="0.3">
      <c r="A2439" s="20">
        <f>Тех_Движение!$A$2436</f>
        <v>2435</v>
      </c>
      <c r="B2439" s="20" t="str">
        <f>IF(Тех_Движение!$F$2436&gt;0,Тех_Движение!$I$2436,"")</f>
        <v/>
      </c>
      <c r="C2439" s="20" t="str">
        <f>IF($B2439="","",Тех_Движение!$D$2436)</f>
        <v/>
      </c>
      <c r="D2439" s="9" t="str">
        <f>IF($B2439="","",Тех_Движение!$B$2436)</f>
        <v/>
      </c>
      <c r="E2439" s="21" t="str">
        <f>IF($B2439="","",Тех_Движение!$F$2436)</f>
        <v/>
      </c>
      <c r="F2439" s="21" t="str">
        <f>IF($B2439="","",SUMIFS($E$5:$E2438,$C$5:$C2438,$C2439))</f>
        <v/>
      </c>
      <c r="G2439" s="21" t="str">
        <f>IF($B2439="","",MAX(0,$E2439-MAX(0,SUMIFS(Тех_Движение!$G$2:$G$5111,Тех_Движение!$D$2:$D$5111,$C2439,Тех_Движение!$B$2:$B$5111,"&lt;="&amp;Настройки!$B$5-1)-$F2439)))</f>
        <v/>
      </c>
      <c r="H2439" s="21" t="str">
        <f>IF($B2439="","",IF(AND($D2439&gt;=Настройки!$B$5,$D2439&lt;=Настройки!$B$6),$E2439,0))</f>
        <v/>
      </c>
      <c r="I2439" s="21" t="str">
        <f t="shared" si="114"/>
        <v/>
      </c>
      <c r="J2439" s="21" t="str">
        <f>IF($B2439="","",MAX(0,$E2439-MAX(0,SUMIFS(Тех_Движение!$G$2:$G$5111,Тех_Движение!$D$2:$D$5111,$C2439,Тех_Движение!$B$2:$B$5111,"&lt;="&amp;Настройки!$B$6)-$F2439)))</f>
        <v/>
      </c>
      <c r="K2439" s="21" t="e">
        <f>IF(OR($B2439="",K$3&lt;$D2439+Настройки!$B$7),0,MAX(0,$E2439-MAX(0,SUMIFS(Тех_Движение!$G$2:$G$5111,Тех_Движение!$D$2:$D$5111,$C2439,Тех_Движение!$B$2:$B$5111,"&lt;="&amp;K$3)-$F2439)))</f>
        <v>#VALUE!</v>
      </c>
      <c r="L2439" s="21" t="e">
        <f>IF(OR($B2439="",L$3&lt;$D2439+Настройки!$B$7),0,MAX(0,$E2439-MAX(0,SUMIFS(Тех_Движение!$G$2:$G$5111,Тех_Движение!$D$2:$D$5111,$C2439,Тех_Движение!$B$2:$B$5111,"&lt;="&amp;L$3)-$F2439)))</f>
        <v>#VALUE!</v>
      </c>
      <c r="M2439" s="21" t="e">
        <f>IF(OR($B2439="",M$3&lt;$D2439+Настройки!$B$7),0,MAX(0,$E2439-MAX(0,SUMIFS(Тех_Движение!$G$2:$G$5111,Тех_Движение!$D$2:$D$5111,$C2439,Тех_Движение!$B$2:$B$5111,"&lt;="&amp;M$3)-$F2439)))</f>
        <v>#VALUE!</v>
      </c>
      <c r="N2439" s="21" t="e">
        <f>IF(OR($B2439="",N$3&lt;$D2439+Настройки!$B$7),0,MAX(0,$E2439-MAX(0,SUMIFS(Тех_Движение!$G$2:$G$5111,Тех_Движение!$D$2:$D$5111,$C2439,Тех_Движение!$B$2:$B$5111,"&lt;="&amp;N$3)-$F2439)))</f>
        <v>#VALUE!</v>
      </c>
      <c r="O2439" s="21" t="e">
        <f>IF(OR($B2439="",O$3&lt;$D2439+Настройки!$B$7),0,MAX(0,$E2439-MAX(0,SUMIFS(Тех_Движение!$G$2:$G$5111,Тех_Движение!$D$2:$D$5111,$C2439,Тех_Движение!$B$2:$B$5111,"&lt;="&amp;O$3)-$F2439)))</f>
        <v>#VALUE!</v>
      </c>
      <c r="P2439" s="21" t="e">
        <f>IF(OR($B2439="",P$3&lt;$D2439+Настройки!$B$7),0,MAX(0,$E2439-MAX(0,SUMIFS(Тех_Движение!$G$2:$G$5111,Тех_Движение!$D$2:$D$5111,$C2439,Тех_Движение!$B$2:$B$5111,"&lt;="&amp;P$3)-$F2439)))</f>
        <v>#VALUE!</v>
      </c>
      <c r="Q2439" s="21" t="e">
        <f>IF(OR($B2439="",Q$3&lt;$D2439+Настройки!$B$7),0,MAX(0,$E2439-MAX(0,SUMIFS(Тех_Движение!$G$2:$G$5111,Тех_Движение!$D$2:$D$5111,$C2439,Тех_Движение!$B$2:$B$5111,"&lt;="&amp;Q$3)-$F2439)))</f>
        <v>#VALUE!</v>
      </c>
      <c r="R2439" s="21" t="str">
        <f t="shared" si="115"/>
        <v/>
      </c>
      <c r="S2439" s="23" t="str">
        <f>IF($B2439="","",VLOOKUP($C2439,Настройки!$A$11:$L$17,9,FALSE))</f>
        <v/>
      </c>
      <c r="T2439" s="23" t="str">
        <f t="shared" si="116"/>
        <v/>
      </c>
    </row>
    <row r="2440" spans="1:20" x14ac:dyDescent="0.3">
      <c r="A2440" s="20">
        <f>Тех_Движение!$A$2437</f>
        <v>2436</v>
      </c>
      <c r="B2440" s="20" t="str">
        <f>IF(Тех_Движение!$F$2437&gt;0,Тех_Движение!$I$2437,"")</f>
        <v/>
      </c>
      <c r="C2440" s="20" t="str">
        <f>IF($B2440="","",Тех_Движение!$D$2437)</f>
        <v/>
      </c>
      <c r="D2440" s="9" t="str">
        <f>IF($B2440="","",Тех_Движение!$B$2437)</f>
        <v/>
      </c>
      <c r="E2440" s="21" t="str">
        <f>IF($B2440="","",Тех_Движение!$F$2437)</f>
        <v/>
      </c>
      <c r="F2440" s="21" t="str">
        <f>IF($B2440="","",SUMIFS($E$5:$E2439,$C$5:$C2439,$C2440))</f>
        <v/>
      </c>
      <c r="G2440" s="21" t="str">
        <f>IF($B2440="","",MAX(0,$E2440-MAX(0,SUMIFS(Тех_Движение!$G$2:$G$5111,Тех_Движение!$D$2:$D$5111,$C2440,Тех_Движение!$B$2:$B$5111,"&lt;="&amp;Настройки!$B$5-1)-$F2440)))</f>
        <v/>
      </c>
      <c r="H2440" s="21" t="str">
        <f>IF($B2440="","",IF(AND($D2440&gt;=Настройки!$B$5,$D2440&lt;=Настройки!$B$6),$E2440,0))</f>
        <v/>
      </c>
      <c r="I2440" s="21" t="str">
        <f t="shared" si="114"/>
        <v/>
      </c>
      <c r="J2440" s="21" t="str">
        <f>IF($B2440="","",MAX(0,$E2440-MAX(0,SUMIFS(Тех_Движение!$G$2:$G$5111,Тех_Движение!$D$2:$D$5111,$C2440,Тех_Движение!$B$2:$B$5111,"&lt;="&amp;Настройки!$B$6)-$F2440)))</f>
        <v/>
      </c>
      <c r="K2440" s="21" t="e">
        <f>IF(OR($B2440="",K$3&lt;$D2440+Настройки!$B$7),0,MAX(0,$E2440-MAX(0,SUMIFS(Тех_Движение!$G$2:$G$5111,Тех_Движение!$D$2:$D$5111,$C2440,Тех_Движение!$B$2:$B$5111,"&lt;="&amp;K$3)-$F2440)))</f>
        <v>#VALUE!</v>
      </c>
      <c r="L2440" s="21" t="e">
        <f>IF(OR($B2440="",L$3&lt;$D2440+Настройки!$B$7),0,MAX(0,$E2440-MAX(0,SUMIFS(Тех_Движение!$G$2:$G$5111,Тех_Движение!$D$2:$D$5111,$C2440,Тех_Движение!$B$2:$B$5111,"&lt;="&amp;L$3)-$F2440)))</f>
        <v>#VALUE!</v>
      </c>
      <c r="M2440" s="21" t="e">
        <f>IF(OR($B2440="",M$3&lt;$D2440+Настройки!$B$7),0,MAX(0,$E2440-MAX(0,SUMIFS(Тех_Движение!$G$2:$G$5111,Тех_Движение!$D$2:$D$5111,$C2440,Тех_Движение!$B$2:$B$5111,"&lt;="&amp;M$3)-$F2440)))</f>
        <v>#VALUE!</v>
      </c>
      <c r="N2440" s="21" t="e">
        <f>IF(OR($B2440="",N$3&lt;$D2440+Настройки!$B$7),0,MAX(0,$E2440-MAX(0,SUMIFS(Тех_Движение!$G$2:$G$5111,Тех_Движение!$D$2:$D$5111,$C2440,Тех_Движение!$B$2:$B$5111,"&lt;="&amp;N$3)-$F2440)))</f>
        <v>#VALUE!</v>
      </c>
      <c r="O2440" s="21" t="e">
        <f>IF(OR($B2440="",O$3&lt;$D2440+Настройки!$B$7),0,MAX(0,$E2440-MAX(0,SUMIFS(Тех_Движение!$G$2:$G$5111,Тех_Движение!$D$2:$D$5111,$C2440,Тех_Движение!$B$2:$B$5111,"&lt;="&amp;O$3)-$F2440)))</f>
        <v>#VALUE!</v>
      </c>
      <c r="P2440" s="21" t="e">
        <f>IF(OR($B2440="",P$3&lt;$D2440+Настройки!$B$7),0,MAX(0,$E2440-MAX(0,SUMIFS(Тех_Движение!$G$2:$G$5111,Тех_Движение!$D$2:$D$5111,$C2440,Тех_Движение!$B$2:$B$5111,"&lt;="&amp;P$3)-$F2440)))</f>
        <v>#VALUE!</v>
      </c>
      <c r="Q2440" s="21" t="e">
        <f>IF(OR($B2440="",Q$3&lt;$D2440+Настройки!$B$7),0,MAX(0,$E2440-MAX(0,SUMIFS(Тех_Движение!$G$2:$G$5111,Тех_Движение!$D$2:$D$5111,$C2440,Тех_Движение!$B$2:$B$5111,"&lt;="&amp;Q$3)-$F2440)))</f>
        <v>#VALUE!</v>
      </c>
      <c r="R2440" s="21" t="str">
        <f t="shared" si="115"/>
        <v/>
      </c>
      <c r="S2440" s="23" t="str">
        <f>IF($B2440="","",VLOOKUP($C2440,Настройки!$A$11:$L$17,9,FALSE))</f>
        <v/>
      </c>
      <c r="T2440" s="23" t="str">
        <f t="shared" si="116"/>
        <v/>
      </c>
    </row>
    <row r="2441" spans="1:20" x14ac:dyDescent="0.3">
      <c r="A2441" s="20">
        <f>Тех_Движение!$A$2438</f>
        <v>2437</v>
      </c>
      <c r="B2441" s="20" t="str">
        <f>IF(Тех_Движение!$F$2438&gt;0,Тех_Движение!$I$2438,"")</f>
        <v/>
      </c>
      <c r="C2441" s="20" t="str">
        <f>IF($B2441="","",Тех_Движение!$D$2438)</f>
        <v/>
      </c>
      <c r="D2441" s="9" t="str">
        <f>IF($B2441="","",Тех_Движение!$B$2438)</f>
        <v/>
      </c>
      <c r="E2441" s="21" t="str">
        <f>IF($B2441="","",Тех_Движение!$F$2438)</f>
        <v/>
      </c>
      <c r="F2441" s="21" t="str">
        <f>IF($B2441="","",SUMIFS($E$5:$E2440,$C$5:$C2440,$C2441))</f>
        <v/>
      </c>
      <c r="G2441" s="21" t="str">
        <f>IF($B2441="","",MAX(0,$E2441-MAX(0,SUMIFS(Тех_Движение!$G$2:$G$5111,Тех_Движение!$D$2:$D$5111,$C2441,Тех_Движение!$B$2:$B$5111,"&lt;="&amp;Настройки!$B$5-1)-$F2441)))</f>
        <v/>
      </c>
      <c r="H2441" s="21" t="str">
        <f>IF($B2441="","",IF(AND($D2441&gt;=Настройки!$B$5,$D2441&lt;=Настройки!$B$6),$E2441,0))</f>
        <v/>
      </c>
      <c r="I2441" s="21" t="str">
        <f t="shared" si="114"/>
        <v/>
      </c>
      <c r="J2441" s="21" t="str">
        <f>IF($B2441="","",MAX(0,$E2441-MAX(0,SUMIFS(Тех_Движение!$G$2:$G$5111,Тех_Движение!$D$2:$D$5111,$C2441,Тех_Движение!$B$2:$B$5111,"&lt;="&amp;Настройки!$B$6)-$F2441)))</f>
        <v/>
      </c>
      <c r="K2441" s="21" t="e">
        <f>IF(OR($B2441="",K$3&lt;$D2441+Настройки!$B$7),0,MAX(0,$E2441-MAX(0,SUMIFS(Тех_Движение!$G$2:$G$5111,Тех_Движение!$D$2:$D$5111,$C2441,Тех_Движение!$B$2:$B$5111,"&lt;="&amp;K$3)-$F2441)))</f>
        <v>#VALUE!</v>
      </c>
      <c r="L2441" s="21" t="e">
        <f>IF(OR($B2441="",L$3&lt;$D2441+Настройки!$B$7),0,MAX(0,$E2441-MAX(0,SUMIFS(Тех_Движение!$G$2:$G$5111,Тех_Движение!$D$2:$D$5111,$C2441,Тех_Движение!$B$2:$B$5111,"&lt;="&amp;L$3)-$F2441)))</f>
        <v>#VALUE!</v>
      </c>
      <c r="M2441" s="21" t="e">
        <f>IF(OR($B2441="",M$3&lt;$D2441+Настройки!$B$7),0,MAX(0,$E2441-MAX(0,SUMIFS(Тех_Движение!$G$2:$G$5111,Тех_Движение!$D$2:$D$5111,$C2441,Тех_Движение!$B$2:$B$5111,"&lt;="&amp;M$3)-$F2441)))</f>
        <v>#VALUE!</v>
      </c>
      <c r="N2441" s="21" t="e">
        <f>IF(OR($B2441="",N$3&lt;$D2441+Настройки!$B$7),0,MAX(0,$E2441-MAX(0,SUMIFS(Тех_Движение!$G$2:$G$5111,Тех_Движение!$D$2:$D$5111,$C2441,Тех_Движение!$B$2:$B$5111,"&lt;="&amp;N$3)-$F2441)))</f>
        <v>#VALUE!</v>
      </c>
      <c r="O2441" s="21" t="e">
        <f>IF(OR($B2441="",O$3&lt;$D2441+Настройки!$B$7),0,MAX(0,$E2441-MAX(0,SUMIFS(Тех_Движение!$G$2:$G$5111,Тех_Движение!$D$2:$D$5111,$C2441,Тех_Движение!$B$2:$B$5111,"&lt;="&amp;O$3)-$F2441)))</f>
        <v>#VALUE!</v>
      </c>
      <c r="P2441" s="21" t="e">
        <f>IF(OR($B2441="",P$3&lt;$D2441+Настройки!$B$7),0,MAX(0,$E2441-MAX(0,SUMIFS(Тех_Движение!$G$2:$G$5111,Тех_Движение!$D$2:$D$5111,$C2441,Тех_Движение!$B$2:$B$5111,"&lt;="&amp;P$3)-$F2441)))</f>
        <v>#VALUE!</v>
      </c>
      <c r="Q2441" s="21" t="e">
        <f>IF(OR($B2441="",Q$3&lt;$D2441+Настройки!$B$7),0,MAX(0,$E2441-MAX(0,SUMIFS(Тех_Движение!$G$2:$G$5111,Тех_Движение!$D$2:$D$5111,$C2441,Тех_Движение!$B$2:$B$5111,"&lt;="&amp;Q$3)-$F2441)))</f>
        <v>#VALUE!</v>
      </c>
      <c r="R2441" s="21" t="str">
        <f t="shared" si="115"/>
        <v/>
      </c>
      <c r="S2441" s="23" t="str">
        <f>IF($B2441="","",VLOOKUP($C2441,Настройки!$A$11:$L$17,9,FALSE))</f>
        <v/>
      </c>
      <c r="T2441" s="23" t="str">
        <f t="shared" si="116"/>
        <v/>
      </c>
    </row>
    <row r="2442" spans="1:20" x14ac:dyDescent="0.3">
      <c r="A2442" s="20">
        <f>Тех_Движение!$A$2439</f>
        <v>2438</v>
      </c>
      <c r="B2442" s="20" t="str">
        <f>IF(Тех_Движение!$F$2439&gt;0,Тех_Движение!$I$2439,"")</f>
        <v/>
      </c>
      <c r="C2442" s="20" t="str">
        <f>IF($B2442="","",Тех_Движение!$D$2439)</f>
        <v/>
      </c>
      <c r="D2442" s="9" t="str">
        <f>IF($B2442="","",Тех_Движение!$B$2439)</f>
        <v/>
      </c>
      <c r="E2442" s="21" t="str">
        <f>IF($B2442="","",Тех_Движение!$F$2439)</f>
        <v/>
      </c>
      <c r="F2442" s="21" t="str">
        <f>IF($B2442="","",SUMIFS($E$5:$E2441,$C$5:$C2441,$C2442))</f>
        <v/>
      </c>
      <c r="G2442" s="21" t="str">
        <f>IF($B2442="","",MAX(0,$E2442-MAX(0,SUMIFS(Тех_Движение!$G$2:$G$5111,Тех_Движение!$D$2:$D$5111,$C2442,Тех_Движение!$B$2:$B$5111,"&lt;="&amp;Настройки!$B$5-1)-$F2442)))</f>
        <v/>
      </c>
      <c r="H2442" s="21" t="str">
        <f>IF($B2442="","",IF(AND($D2442&gt;=Настройки!$B$5,$D2442&lt;=Настройки!$B$6),$E2442,0))</f>
        <v/>
      </c>
      <c r="I2442" s="21" t="str">
        <f t="shared" si="114"/>
        <v/>
      </c>
      <c r="J2442" s="21" t="str">
        <f>IF($B2442="","",MAX(0,$E2442-MAX(0,SUMIFS(Тех_Движение!$G$2:$G$5111,Тех_Движение!$D$2:$D$5111,$C2442,Тех_Движение!$B$2:$B$5111,"&lt;="&amp;Настройки!$B$6)-$F2442)))</f>
        <v/>
      </c>
      <c r="K2442" s="21" t="e">
        <f>IF(OR($B2442="",K$3&lt;$D2442+Настройки!$B$7),0,MAX(0,$E2442-MAX(0,SUMIFS(Тех_Движение!$G$2:$G$5111,Тех_Движение!$D$2:$D$5111,$C2442,Тех_Движение!$B$2:$B$5111,"&lt;="&amp;K$3)-$F2442)))</f>
        <v>#VALUE!</v>
      </c>
      <c r="L2442" s="21" t="e">
        <f>IF(OR($B2442="",L$3&lt;$D2442+Настройки!$B$7),0,MAX(0,$E2442-MAX(0,SUMIFS(Тех_Движение!$G$2:$G$5111,Тех_Движение!$D$2:$D$5111,$C2442,Тех_Движение!$B$2:$B$5111,"&lt;="&amp;L$3)-$F2442)))</f>
        <v>#VALUE!</v>
      </c>
      <c r="M2442" s="21" t="e">
        <f>IF(OR($B2442="",M$3&lt;$D2442+Настройки!$B$7),0,MAX(0,$E2442-MAX(0,SUMIFS(Тех_Движение!$G$2:$G$5111,Тех_Движение!$D$2:$D$5111,$C2442,Тех_Движение!$B$2:$B$5111,"&lt;="&amp;M$3)-$F2442)))</f>
        <v>#VALUE!</v>
      </c>
      <c r="N2442" s="21" t="e">
        <f>IF(OR($B2442="",N$3&lt;$D2442+Настройки!$B$7),0,MAX(0,$E2442-MAX(0,SUMIFS(Тех_Движение!$G$2:$G$5111,Тех_Движение!$D$2:$D$5111,$C2442,Тех_Движение!$B$2:$B$5111,"&lt;="&amp;N$3)-$F2442)))</f>
        <v>#VALUE!</v>
      </c>
      <c r="O2442" s="21" t="e">
        <f>IF(OR($B2442="",O$3&lt;$D2442+Настройки!$B$7),0,MAX(0,$E2442-MAX(0,SUMIFS(Тех_Движение!$G$2:$G$5111,Тех_Движение!$D$2:$D$5111,$C2442,Тех_Движение!$B$2:$B$5111,"&lt;="&amp;O$3)-$F2442)))</f>
        <v>#VALUE!</v>
      </c>
      <c r="P2442" s="21" t="e">
        <f>IF(OR($B2442="",P$3&lt;$D2442+Настройки!$B$7),0,MAX(0,$E2442-MAX(0,SUMIFS(Тех_Движение!$G$2:$G$5111,Тех_Движение!$D$2:$D$5111,$C2442,Тех_Движение!$B$2:$B$5111,"&lt;="&amp;P$3)-$F2442)))</f>
        <v>#VALUE!</v>
      </c>
      <c r="Q2442" s="21" t="e">
        <f>IF(OR($B2442="",Q$3&lt;$D2442+Настройки!$B$7),0,MAX(0,$E2442-MAX(0,SUMIFS(Тех_Движение!$G$2:$G$5111,Тех_Движение!$D$2:$D$5111,$C2442,Тех_Движение!$B$2:$B$5111,"&lt;="&amp;Q$3)-$F2442)))</f>
        <v>#VALUE!</v>
      </c>
      <c r="R2442" s="21" t="str">
        <f t="shared" si="115"/>
        <v/>
      </c>
      <c r="S2442" s="23" t="str">
        <f>IF($B2442="","",VLOOKUP($C2442,Настройки!$A$11:$L$17,9,FALSE))</f>
        <v/>
      </c>
      <c r="T2442" s="23" t="str">
        <f t="shared" si="116"/>
        <v/>
      </c>
    </row>
    <row r="2443" spans="1:20" x14ac:dyDescent="0.3">
      <c r="A2443" s="20">
        <f>Тех_Движение!$A$2440</f>
        <v>2439</v>
      </c>
      <c r="B2443" s="20" t="str">
        <f>IF(Тех_Движение!$F$2440&gt;0,Тех_Движение!$I$2440,"")</f>
        <v/>
      </c>
      <c r="C2443" s="20" t="str">
        <f>IF($B2443="","",Тех_Движение!$D$2440)</f>
        <v/>
      </c>
      <c r="D2443" s="9" t="str">
        <f>IF($B2443="","",Тех_Движение!$B$2440)</f>
        <v/>
      </c>
      <c r="E2443" s="21" t="str">
        <f>IF($B2443="","",Тех_Движение!$F$2440)</f>
        <v/>
      </c>
      <c r="F2443" s="21" t="str">
        <f>IF($B2443="","",SUMIFS($E$5:$E2442,$C$5:$C2442,$C2443))</f>
        <v/>
      </c>
      <c r="G2443" s="21" t="str">
        <f>IF($B2443="","",MAX(0,$E2443-MAX(0,SUMIFS(Тех_Движение!$G$2:$G$5111,Тех_Движение!$D$2:$D$5111,$C2443,Тех_Движение!$B$2:$B$5111,"&lt;="&amp;Настройки!$B$5-1)-$F2443)))</f>
        <v/>
      </c>
      <c r="H2443" s="21" t="str">
        <f>IF($B2443="","",IF(AND($D2443&gt;=Настройки!$B$5,$D2443&lt;=Настройки!$B$6),$E2443,0))</f>
        <v/>
      </c>
      <c r="I2443" s="21" t="str">
        <f t="shared" si="114"/>
        <v/>
      </c>
      <c r="J2443" s="21" t="str">
        <f>IF($B2443="","",MAX(0,$E2443-MAX(0,SUMIFS(Тех_Движение!$G$2:$G$5111,Тех_Движение!$D$2:$D$5111,$C2443,Тех_Движение!$B$2:$B$5111,"&lt;="&amp;Настройки!$B$6)-$F2443)))</f>
        <v/>
      </c>
      <c r="K2443" s="21" t="e">
        <f>IF(OR($B2443="",K$3&lt;$D2443+Настройки!$B$7),0,MAX(0,$E2443-MAX(0,SUMIFS(Тех_Движение!$G$2:$G$5111,Тех_Движение!$D$2:$D$5111,$C2443,Тех_Движение!$B$2:$B$5111,"&lt;="&amp;K$3)-$F2443)))</f>
        <v>#VALUE!</v>
      </c>
      <c r="L2443" s="21" t="e">
        <f>IF(OR($B2443="",L$3&lt;$D2443+Настройки!$B$7),0,MAX(0,$E2443-MAX(0,SUMIFS(Тех_Движение!$G$2:$G$5111,Тех_Движение!$D$2:$D$5111,$C2443,Тех_Движение!$B$2:$B$5111,"&lt;="&amp;L$3)-$F2443)))</f>
        <v>#VALUE!</v>
      </c>
      <c r="M2443" s="21" t="e">
        <f>IF(OR($B2443="",M$3&lt;$D2443+Настройки!$B$7),0,MAX(0,$E2443-MAX(0,SUMIFS(Тех_Движение!$G$2:$G$5111,Тех_Движение!$D$2:$D$5111,$C2443,Тех_Движение!$B$2:$B$5111,"&lt;="&amp;M$3)-$F2443)))</f>
        <v>#VALUE!</v>
      </c>
      <c r="N2443" s="21" t="e">
        <f>IF(OR($B2443="",N$3&lt;$D2443+Настройки!$B$7),0,MAX(0,$E2443-MAX(0,SUMIFS(Тех_Движение!$G$2:$G$5111,Тех_Движение!$D$2:$D$5111,$C2443,Тех_Движение!$B$2:$B$5111,"&lt;="&amp;N$3)-$F2443)))</f>
        <v>#VALUE!</v>
      </c>
      <c r="O2443" s="21" t="e">
        <f>IF(OR($B2443="",O$3&lt;$D2443+Настройки!$B$7),0,MAX(0,$E2443-MAX(0,SUMIFS(Тех_Движение!$G$2:$G$5111,Тех_Движение!$D$2:$D$5111,$C2443,Тех_Движение!$B$2:$B$5111,"&lt;="&amp;O$3)-$F2443)))</f>
        <v>#VALUE!</v>
      </c>
      <c r="P2443" s="21" t="e">
        <f>IF(OR($B2443="",P$3&lt;$D2443+Настройки!$B$7),0,MAX(0,$E2443-MAX(0,SUMIFS(Тех_Движение!$G$2:$G$5111,Тех_Движение!$D$2:$D$5111,$C2443,Тех_Движение!$B$2:$B$5111,"&lt;="&amp;P$3)-$F2443)))</f>
        <v>#VALUE!</v>
      </c>
      <c r="Q2443" s="21" t="e">
        <f>IF(OR($B2443="",Q$3&lt;$D2443+Настройки!$B$7),0,MAX(0,$E2443-MAX(0,SUMIFS(Тех_Движение!$G$2:$G$5111,Тех_Движение!$D$2:$D$5111,$C2443,Тех_Движение!$B$2:$B$5111,"&lt;="&amp;Q$3)-$F2443)))</f>
        <v>#VALUE!</v>
      </c>
      <c r="R2443" s="21" t="str">
        <f t="shared" si="115"/>
        <v/>
      </c>
      <c r="S2443" s="23" t="str">
        <f>IF($B2443="","",VLOOKUP($C2443,Настройки!$A$11:$L$17,9,FALSE))</f>
        <v/>
      </c>
      <c r="T2443" s="23" t="str">
        <f t="shared" si="116"/>
        <v/>
      </c>
    </row>
    <row r="2444" spans="1:20" x14ac:dyDescent="0.3">
      <c r="A2444" s="20">
        <f>Тех_Движение!$A$2441</f>
        <v>2440</v>
      </c>
      <c r="B2444" s="20" t="str">
        <f>IF(Тех_Движение!$F$2441&gt;0,Тех_Движение!$I$2441,"")</f>
        <v/>
      </c>
      <c r="C2444" s="20" t="str">
        <f>IF($B2444="","",Тех_Движение!$D$2441)</f>
        <v/>
      </c>
      <c r="D2444" s="9" t="str">
        <f>IF($B2444="","",Тех_Движение!$B$2441)</f>
        <v/>
      </c>
      <c r="E2444" s="21" t="str">
        <f>IF($B2444="","",Тех_Движение!$F$2441)</f>
        <v/>
      </c>
      <c r="F2444" s="21" t="str">
        <f>IF($B2444="","",SUMIFS($E$5:$E2443,$C$5:$C2443,$C2444))</f>
        <v/>
      </c>
      <c r="G2444" s="21" t="str">
        <f>IF($B2444="","",MAX(0,$E2444-MAX(0,SUMIFS(Тех_Движение!$G$2:$G$5111,Тех_Движение!$D$2:$D$5111,$C2444,Тех_Движение!$B$2:$B$5111,"&lt;="&amp;Настройки!$B$5-1)-$F2444)))</f>
        <v/>
      </c>
      <c r="H2444" s="21" t="str">
        <f>IF($B2444="","",IF(AND($D2444&gt;=Настройки!$B$5,$D2444&lt;=Настройки!$B$6),$E2444,0))</f>
        <v/>
      </c>
      <c r="I2444" s="21" t="str">
        <f t="shared" si="114"/>
        <v/>
      </c>
      <c r="J2444" s="21" t="str">
        <f>IF($B2444="","",MAX(0,$E2444-MAX(0,SUMIFS(Тех_Движение!$G$2:$G$5111,Тех_Движение!$D$2:$D$5111,$C2444,Тех_Движение!$B$2:$B$5111,"&lt;="&amp;Настройки!$B$6)-$F2444)))</f>
        <v/>
      </c>
      <c r="K2444" s="21" t="e">
        <f>IF(OR($B2444="",K$3&lt;$D2444+Настройки!$B$7),0,MAX(0,$E2444-MAX(0,SUMIFS(Тех_Движение!$G$2:$G$5111,Тех_Движение!$D$2:$D$5111,$C2444,Тех_Движение!$B$2:$B$5111,"&lt;="&amp;K$3)-$F2444)))</f>
        <v>#VALUE!</v>
      </c>
      <c r="L2444" s="21" t="e">
        <f>IF(OR($B2444="",L$3&lt;$D2444+Настройки!$B$7),0,MAX(0,$E2444-MAX(0,SUMIFS(Тех_Движение!$G$2:$G$5111,Тех_Движение!$D$2:$D$5111,$C2444,Тех_Движение!$B$2:$B$5111,"&lt;="&amp;L$3)-$F2444)))</f>
        <v>#VALUE!</v>
      </c>
      <c r="M2444" s="21" t="e">
        <f>IF(OR($B2444="",M$3&lt;$D2444+Настройки!$B$7),0,MAX(0,$E2444-MAX(0,SUMIFS(Тех_Движение!$G$2:$G$5111,Тех_Движение!$D$2:$D$5111,$C2444,Тех_Движение!$B$2:$B$5111,"&lt;="&amp;M$3)-$F2444)))</f>
        <v>#VALUE!</v>
      </c>
      <c r="N2444" s="21" t="e">
        <f>IF(OR($B2444="",N$3&lt;$D2444+Настройки!$B$7),0,MAX(0,$E2444-MAX(0,SUMIFS(Тех_Движение!$G$2:$G$5111,Тех_Движение!$D$2:$D$5111,$C2444,Тех_Движение!$B$2:$B$5111,"&lt;="&amp;N$3)-$F2444)))</f>
        <v>#VALUE!</v>
      </c>
      <c r="O2444" s="21" t="e">
        <f>IF(OR($B2444="",O$3&lt;$D2444+Настройки!$B$7),0,MAX(0,$E2444-MAX(0,SUMIFS(Тех_Движение!$G$2:$G$5111,Тех_Движение!$D$2:$D$5111,$C2444,Тех_Движение!$B$2:$B$5111,"&lt;="&amp;O$3)-$F2444)))</f>
        <v>#VALUE!</v>
      </c>
      <c r="P2444" s="21" t="e">
        <f>IF(OR($B2444="",P$3&lt;$D2444+Настройки!$B$7),0,MAX(0,$E2444-MAX(0,SUMIFS(Тех_Движение!$G$2:$G$5111,Тех_Движение!$D$2:$D$5111,$C2444,Тех_Движение!$B$2:$B$5111,"&lt;="&amp;P$3)-$F2444)))</f>
        <v>#VALUE!</v>
      </c>
      <c r="Q2444" s="21" t="e">
        <f>IF(OR($B2444="",Q$3&lt;$D2444+Настройки!$B$7),0,MAX(0,$E2444-MAX(0,SUMIFS(Тех_Движение!$G$2:$G$5111,Тех_Движение!$D$2:$D$5111,$C2444,Тех_Движение!$B$2:$B$5111,"&lt;="&amp;Q$3)-$F2444)))</f>
        <v>#VALUE!</v>
      </c>
      <c r="R2444" s="21" t="str">
        <f t="shared" si="115"/>
        <v/>
      </c>
      <c r="S2444" s="23" t="str">
        <f>IF($B2444="","",VLOOKUP($C2444,Настройки!$A$11:$L$17,9,FALSE))</f>
        <v/>
      </c>
      <c r="T2444" s="23" t="str">
        <f t="shared" si="116"/>
        <v/>
      </c>
    </row>
    <row r="2445" spans="1:20" x14ac:dyDescent="0.3">
      <c r="A2445" s="20">
        <f>Тех_Движение!$A$2442</f>
        <v>2441</v>
      </c>
      <c r="B2445" s="20" t="str">
        <f>IF(Тех_Движение!$F$2442&gt;0,Тех_Движение!$I$2442,"")</f>
        <v/>
      </c>
      <c r="C2445" s="20" t="str">
        <f>IF($B2445="","",Тех_Движение!$D$2442)</f>
        <v/>
      </c>
      <c r="D2445" s="9" t="str">
        <f>IF($B2445="","",Тех_Движение!$B$2442)</f>
        <v/>
      </c>
      <c r="E2445" s="21" t="str">
        <f>IF($B2445="","",Тех_Движение!$F$2442)</f>
        <v/>
      </c>
      <c r="F2445" s="21" t="str">
        <f>IF($B2445="","",SUMIFS($E$5:$E2444,$C$5:$C2444,$C2445))</f>
        <v/>
      </c>
      <c r="G2445" s="21" t="str">
        <f>IF($B2445="","",MAX(0,$E2445-MAX(0,SUMIFS(Тех_Движение!$G$2:$G$5111,Тех_Движение!$D$2:$D$5111,$C2445,Тех_Движение!$B$2:$B$5111,"&lt;="&amp;Настройки!$B$5-1)-$F2445)))</f>
        <v/>
      </c>
      <c r="H2445" s="21" t="str">
        <f>IF($B2445="","",IF(AND($D2445&gt;=Настройки!$B$5,$D2445&lt;=Настройки!$B$6),$E2445,0))</f>
        <v/>
      </c>
      <c r="I2445" s="21" t="str">
        <f t="shared" si="114"/>
        <v/>
      </c>
      <c r="J2445" s="21" t="str">
        <f>IF($B2445="","",MAX(0,$E2445-MAX(0,SUMIFS(Тех_Движение!$G$2:$G$5111,Тех_Движение!$D$2:$D$5111,$C2445,Тех_Движение!$B$2:$B$5111,"&lt;="&amp;Настройки!$B$6)-$F2445)))</f>
        <v/>
      </c>
      <c r="K2445" s="21" t="e">
        <f>IF(OR($B2445="",K$3&lt;$D2445+Настройки!$B$7),0,MAX(0,$E2445-MAX(0,SUMIFS(Тех_Движение!$G$2:$G$5111,Тех_Движение!$D$2:$D$5111,$C2445,Тех_Движение!$B$2:$B$5111,"&lt;="&amp;K$3)-$F2445)))</f>
        <v>#VALUE!</v>
      </c>
      <c r="L2445" s="21" t="e">
        <f>IF(OR($B2445="",L$3&lt;$D2445+Настройки!$B$7),0,MAX(0,$E2445-MAX(0,SUMIFS(Тех_Движение!$G$2:$G$5111,Тех_Движение!$D$2:$D$5111,$C2445,Тех_Движение!$B$2:$B$5111,"&lt;="&amp;L$3)-$F2445)))</f>
        <v>#VALUE!</v>
      </c>
      <c r="M2445" s="21" t="e">
        <f>IF(OR($B2445="",M$3&lt;$D2445+Настройки!$B$7),0,MAX(0,$E2445-MAX(0,SUMIFS(Тех_Движение!$G$2:$G$5111,Тех_Движение!$D$2:$D$5111,$C2445,Тех_Движение!$B$2:$B$5111,"&lt;="&amp;M$3)-$F2445)))</f>
        <v>#VALUE!</v>
      </c>
      <c r="N2445" s="21" t="e">
        <f>IF(OR($B2445="",N$3&lt;$D2445+Настройки!$B$7),0,MAX(0,$E2445-MAX(0,SUMIFS(Тех_Движение!$G$2:$G$5111,Тех_Движение!$D$2:$D$5111,$C2445,Тех_Движение!$B$2:$B$5111,"&lt;="&amp;N$3)-$F2445)))</f>
        <v>#VALUE!</v>
      </c>
      <c r="O2445" s="21" t="e">
        <f>IF(OR($B2445="",O$3&lt;$D2445+Настройки!$B$7),0,MAX(0,$E2445-MAX(0,SUMIFS(Тех_Движение!$G$2:$G$5111,Тех_Движение!$D$2:$D$5111,$C2445,Тех_Движение!$B$2:$B$5111,"&lt;="&amp;O$3)-$F2445)))</f>
        <v>#VALUE!</v>
      </c>
      <c r="P2445" s="21" t="e">
        <f>IF(OR($B2445="",P$3&lt;$D2445+Настройки!$B$7),0,MAX(0,$E2445-MAX(0,SUMIFS(Тех_Движение!$G$2:$G$5111,Тех_Движение!$D$2:$D$5111,$C2445,Тех_Движение!$B$2:$B$5111,"&lt;="&amp;P$3)-$F2445)))</f>
        <v>#VALUE!</v>
      </c>
      <c r="Q2445" s="21" t="e">
        <f>IF(OR($B2445="",Q$3&lt;$D2445+Настройки!$B$7),0,MAX(0,$E2445-MAX(0,SUMIFS(Тех_Движение!$G$2:$G$5111,Тех_Движение!$D$2:$D$5111,$C2445,Тех_Движение!$B$2:$B$5111,"&lt;="&amp;Q$3)-$F2445)))</f>
        <v>#VALUE!</v>
      </c>
      <c r="R2445" s="21" t="str">
        <f t="shared" si="115"/>
        <v/>
      </c>
      <c r="S2445" s="23" t="str">
        <f>IF($B2445="","",VLOOKUP($C2445,Настройки!$A$11:$L$17,9,FALSE))</f>
        <v/>
      </c>
      <c r="T2445" s="23" t="str">
        <f t="shared" si="116"/>
        <v/>
      </c>
    </row>
    <row r="2446" spans="1:20" x14ac:dyDescent="0.3">
      <c r="A2446" s="20">
        <f>Тех_Движение!$A$2443</f>
        <v>2442</v>
      </c>
      <c r="B2446" s="20" t="str">
        <f>IF(Тех_Движение!$F$2443&gt;0,Тех_Движение!$I$2443,"")</f>
        <v/>
      </c>
      <c r="C2446" s="20" t="str">
        <f>IF($B2446="","",Тех_Движение!$D$2443)</f>
        <v/>
      </c>
      <c r="D2446" s="9" t="str">
        <f>IF($B2446="","",Тех_Движение!$B$2443)</f>
        <v/>
      </c>
      <c r="E2446" s="21" t="str">
        <f>IF($B2446="","",Тех_Движение!$F$2443)</f>
        <v/>
      </c>
      <c r="F2446" s="21" t="str">
        <f>IF($B2446="","",SUMIFS($E$5:$E2445,$C$5:$C2445,$C2446))</f>
        <v/>
      </c>
      <c r="G2446" s="21" t="str">
        <f>IF($B2446="","",MAX(0,$E2446-MAX(0,SUMIFS(Тех_Движение!$G$2:$G$5111,Тех_Движение!$D$2:$D$5111,$C2446,Тех_Движение!$B$2:$B$5111,"&lt;="&amp;Настройки!$B$5-1)-$F2446)))</f>
        <v/>
      </c>
      <c r="H2446" s="21" t="str">
        <f>IF($B2446="","",IF(AND($D2446&gt;=Настройки!$B$5,$D2446&lt;=Настройки!$B$6),$E2446,0))</f>
        <v/>
      </c>
      <c r="I2446" s="21" t="str">
        <f t="shared" si="114"/>
        <v/>
      </c>
      <c r="J2446" s="21" t="str">
        <f>IF($B2446="","",MAX(0,$E2446-MAX(0,SUMIFS(Тех_Движение!$G$2:$G$5111,Тех_Движение!$D$2:$D$5111,$C2446,Тех_Движение!$B$2:$B$5111,"&lt;="&amp;Настройки!$B$6)-$F2446)))</f>
        <v/>
      </c>
      <c r="K2446" s="21" t="e">
        <f>IF(OR($B2446="",K$3&lt;$D2446+Настройки!$B$7),0,MAX(0,$E2446-MAX(0,SUMIFS(Тех_Движение!$G$2:$G$5111,Тех_Движение!$D$2:$D$5111,$C2446,Тех_Движение!$B$2:$B$5111,"&lt;="&amp;K$3)-$F2446)))</f>
        <v>#VALUE!</v>
      </c>
      <c r="L2446" s="21" t="e">
        <f>IF(OR($B2446="",L$3&lt;$D2446+Настройки!$B$7),0,MAX(0,$E2446-MAX(0,SUMIFS(Тех_Движение!$G$2:$G$5111,Тех_Движение!$D$2:$D$5111,$C2446,Тех_Движение!$B$2:$B$5111,"&lt;="&amp;L$3)-$F2446)))</f>
        <v>#VALUE!</v>
      </c>
      <c r="M2446" s="21" t="e">
        <f>IF(OR($B2446="",M$3&lt;$D2446+Настройки!$B$7),0,MAX(0,$E2446-MAX(0,SUMIFS(Тех_Движение!$G$2:$G$5111,Тех_Движение!$D$2:$D$5111,$C2446,Тех_Движение!$B$2:$B$5111,"&lt;="&amp;M$3)-$F2446)))</f>
        <v>#VALUE!</v>
      </c>
      <c r="N2446" s="21" t="e">
        <f>IF(OR($B2446="",N$3&lt;$D2446+Настройки!$B$7),0,MAX(0,$E2446-MAX(0,SUMIFS(Тех_Движение!$G$2:$G$5111,Тех_Движение!$D$2:$D$5111,$C2446,Тех_Движение!$B$2:$B$5111,"&lt;="&amp;N$3)-$F2446)))</f>
        <v>#VALUE!</v>
      </c>
      <c r="O2446" s="21" t="e">
        <f>IF(OR($B2446="",O$3&lt;$D2446+Настройки!$B$7),0,MAX(0,$E2446-MAX(0,SUMIFS(Тех_Движение!$G$2:$G$5111,Тех_Движение!$D$2:$D$5111,$C2446,Тех_Движение!$B$2:$B$5111,"&lt;="&amp;O$3)-$F2446)))</f>
        <v>#VALUE!</v>
      </c>
      <c r="P2446" s="21" t="e">
        <f>IF(OR($B2446="",P$3&lt;$D2446+Настройки!$B$7),0,MAX(0,$E2446-MAX(0,SUMIFS(Тех_Движение!$G$2:$G$5111,Тех_Движение!$D$2:$D$5111,$C2446,Тех_Движение!$B$2:$B$5111,"&lt;="&amp;P$3)-$F2446)))</f>
        <v>#VALUE!</v>
      </c>
      <c r="Q2446" s="21" t="e">
        <f>IF(OR($B2446="",Q$3&lt;$D2446+Настройки!$B$7),0,MAX(0,$E2446-MAX(0,SUMIFS(Тех_Движение!$G$2:$G$5111,Тех_Движение!$D$2:$D$5111,$C2446,Тех_Движение!$B$2:$B$5111,"&lt;="&amp;Q$3)-$F2446)))</f>
        <v>#VALUE!</v>
      </c>
      <c r="R2446" s="21" t="str">
        <f t="shared" si="115"/>
        <v/>
      </c>
      <c r="S2446" s="23" t="str">
        <f>IF($B2446="","",VLOOKUP($C2446,Настройки!$A$11:$L$17,9,FALSE))</f>
        <v/>
      </c>
      <c r="T2446" s="23" t="str">
        <f t="shared" si="116"/>
        <v/>
      </c>
    </row>
    <row r="2447" spans="1:20" x14ac:dyDescent="0.3">
      <c r="A2447" s="20">
        <f>Тех_Движение!$A$2444</f>
        <v>2443</v>
      </c>
      <c r="B2447" s="20" t="str">
        <f>IF(Тех_Движение!$F$2444&gt;0,Тех_Движение!$I$2444,"")</f>
        <v/>
      </c>
      <c r="C2447" s="20" t="str">
        <f>IF($B2447="","",Тех_Движение!$D$2444)</f>
        <v/>
      </c>
      <c r="D2447" s="9" t="str">
        <f>IF($B2447="","",Тех_Движение!$B$2444)</f>
        <v/>
      </c>
      <c r="E2447" s="21" t="str">
        <f>IF($B2447="","",Тех_Движение!$F$2444)</f>
        <v/>
      </c>
      <c r="F2447" s="21" t="str">
        <f>IF($B2447="","",SUMIFS($E$5:$E2446,$C$5:$C2446,$C2447))</f>
        <v/>
      </c>
      <c r="G2447" s="21" t="str">
        <f>IF($B2447="","",MAX(0,$E2447-MAX(0,SUMIFS(Тех_Движение!$G$2:$G$5111,Тех_Движение!$D$2:$D$5111,$C2447,Тех_Движение!$B$2:$B$5111,"&lt;="&amp;Настройки!$B$5-1)-$F2447)))</f>
        <v/>
      </c>
      <c r="H2447" s="21" t="str">
        <f>IF($B2447="","",IF(AND($D2447&gt;=Настройки!$B$5,$D2447&lt;=Настройки!$B$6),$E2447,0))</f>
        <v/>
      </c>
      <c r="I2447" s="21" t="str">
        <f t="shared" si="114"/>
        <v/>
      </c>
      <c r="J2447" s="21" t="str">
        <f>IF($B2447="","",MAX(0,$E2447-MAX(0,SUMIFS(Тех_Движение!$G$2:$G$5111,Тех_Движение!$D$2:$D$5111,$C2447,Тех_Движение!$B$2:$B$5111,"&lt;="&amp;Настройки!$B$6)-$F2447)))</f>
        <v/>
      </c>
      <c r="K2447" s="21" t="e">
        <f>IF(OR($B2447="",K$3&lt;$D2447+Настройки!$B$7),0,MAX(0,$E2447-MAX(0,SUMIFS(Тех_Движение!$G$2:$G$5111,Тех_Движение!$D$2:$D$5111,$C2447,Тех_Движение!$B$2:$B$5111,"&lt;="&amp;K$3)-$F2447)))</f>
        <v>#VALUE!</v>
      </c>
      <c r="L2447" s="21" t="e">
        <f>IF(OR($B2447="",L$3&lt;$D2447+Настройки!$B$7),0,MAX(0,$E2447-MAX(0,SUMIFS(Тех_Движение!$G$2:$G$5111,Тех_Движение!$D$2:$D$5111,$C2447,Тех_Движение!$B$2:$B$5111,"&lt;="&amp;L$3)-$F2447)))</f>
        <v>#VALUE!</v>
      </c>
      <c r="M2447" s="21" t="e">
        <f>IF(OR($B2447="",M$3&lt;$D2447+Настройки!$B$7),0,MAX(0,$E2447-MAX(0,SUMIFS(Тех_Движение!$G$2:$G$5111,Тех_Движение!$D$2:$D$5111,$C2447,Тех_Движение!$B$2:$B$5111,"&lt;="&amp;M$3)-$F2447)))</f>
        <v>#VALUE!</v>
      </c>
      <c r="N2447" s="21" t="e">
        <f>IF(OR($B2447="",N$3&lt;$D2447+Настройки!$B$7),0,MAX(0,$E2447-MAX(0,SUMIFS(Тех_Движение!$G$2:$G$5111,Тех_Движение!$D$2:$D$5111,$C2447,Тех_Движение!$B$2:$B$5111,"&lt;="&amp;N$3)-$F2447)))</f>
        <v>#VALUE!</v>
      </c>
      <c r="O2447" s="21" t="e">
        <f>IF(OR($B2447="",O$3&lt;$D2447+Настройки!$B$7),0,MAX(0,$E2447-MAX(0,SUMIFS(Тех_Движение!$G$2:$G$5111,Тех_Движение!$D$2:$D$5111,$C2447,Тех_Движение!$B$2:$B$5111,"&lt;="&amp;O$3)-$F2447)))</f>
        <v>#VALUE!</v>
      </c>
      <c r="P2447" s="21" t="e">
        <f>IF(OR($B2447="",P$3&lt;$D2447+Настройки!$B$7),0,MAX(0,$E2447-MAX(0,SUMIFS(Тех_Движение!$G$2:$G$5111,Тех_Движение!$D$2:$D$5111,$C2447,Тех_Движение!$B$2:$B$5111,"&lt;="&amp;P$3)-$F2447)))</f>
        <v>#VALUE!</v>
      </c>
      <c r="Q2447" s="21" t="e">
        <f>IF(OR($B2447="",Q$3&lt;$D2447+Настройки!$B$7),0,MAX(0,$E2447-MAX(0,SUMIFS(Тех_Движение!$G$2:$G$5111,Тех_Движение!$D$2:$D$5111,$C2447,Тех_Движение!$B$2:$B$5111,"&lt;="&amp;Q$3)-$F2447)))</f>
        <v>#VALUE!</v>
      </c>
      <c r="R2447" s="21" t="str">
        <f t="shared" si="115"/>
        <v/>
      </c>
      <c r="S2447" s="23" t="str">
        <f>IF($B2447="","",VLOOKUP($C2447,Настройки!$A$11:$L$17,9,FALSE))</f>
        <v/>
      </c>
      <c r="T2447" s="23" t="str">
        <f t="shared" si="116"/>
        <v/>
      </c>
    </row>
    <row r="2448" spans="1:20" x14ac:dyDescent="0.3">
      <c r="A2448" s="20">
        <f>Тех_Движение!$A$2445</f>
        <v>2444</v>
      </c>
      <c r="B2448" s="20" t="str">
        <f>IF(Тех_Движение!$F$2445&gt;0,Тех_Движение!$I$2445,"")</f>
        <v/>
      </c>
      <c r="C2448" s="20" t="str">
        <f>IF($B2448="","",Тех_Движение!$D$2445)</f>
        <v/>
      </c>
      <c r="D2448" s="9" t="str">
        <f>IF($B2448="","",Тех_Движение!$B$2445)</f>
        <v/>
      </c>
      <c r="E2448" s="21" t="str">
        <f>IF($B2448="","",Тех_Движение!$F$2445)</f>
        <v/>
      </c>
      <c r="F2448" s="21" t="str">
        <f>IF($B2448="","",SUMIFS($E$5:$E2447,$C$5:$C2447,$C2448))</f>
        <v/>
      </c>
      <c r="G2448" s="21" t="str">
        <f>IF($B2448="","",MAX(0,$E2448-MAX(0,SUMIFS(Тех_Движение!$G$2:$G$5111,Тех_Движение!$D$2:$D$5111,$C2448,Тех_Движение!$B$2:$B$5111,"&lt;="&amp;Настройки!$B$5-1)-$F2448)))</f>
        <v/>
      </c>
      <c r="H2448" s="21" t="str">
        <f>IF($B2448="","",IF(AND($D2448&gt;=Настройки!$B$5,$D2448&lt;=Настройки!$B$6),$E2448,0))</f>
        <v/>
      </c>
      <c r="I2448" s="21" t="str">
        <f t="shared" si="114"/>
        <v/>
      </c>
      <c r="J2448" s="21" t="str">
        <f>IF($B2448="","",MAX(0,$E2448-MAX(0,SUMIFS(Тех_Движение!$G$2:$G$5111,Тех_Движение!$D$2:$D$5111,$C2448,Тех_Движение!$B$2:$B$5111,"&lt;="&amp;Настройки!$B$6)-$F2448)))</f>
        <v/>
      </c>
      <c r="K2448" s="21" t="e">
        <f>IF(OR($B2448="",K$3&lt;$D2448+Настройки!$B$7),0,MAX(0,$E2448-MAX(0,SUMIFS(Тех_Движение!$G$2:$G$5111,Тех_Движение!$D$2:$D$5111,$C2448,Тех_Движение!$B$2:$B$5111,"&lt;="&amp;K$3)-$F2448)))</f>
        <v>#VALUE!</v>
      </c>
      <c r="L2448" s="21" t="e">
        <f>IF(OR($B2448="",L$3&lt;$D2448+Настройки!$B$7),0,MAX(0,$E2448-MAX(0,SUMIFS(Тех_Движение!$G$2:$G$5111,Тех_Движение!$D$2:$D$5111,$C2448,Тех_Движение!$B$2:$B$5111,"&lt;="&amp;L$3)-$F2448)))</f>
        <v>#VALUE!</v>
      </c>
      <c r="M2448" s="21" t="e">
        <f>IF(OR($B2448="",M$3&lt;$D2448+Настройки!$B$7),0,MAX(0,$E2448-MAX(0,SUMIFS(Тех_Движение!$G$2:$G$5111,Тех_Движение!$D$2:$D$5111,$C2448,Тех_Движение!$B$2:$B$5111,"&lt;="&amp;M$3)-$F2448)))</f>
        <v>#VALUE!</v>
      </c>
      <c r="N2448" s="21" t="e">
        <f>IF(OR($B2448="",N$3&lt;$D2448+Настройки!$B$7),0,MAX(0,$E2448-MAX(0,SUMIFS(Тех_Движение!$G$2:$G$5111,Тех_Движение!$D$2:$D$5111,$C2448,Тех_Движение!$B$2:$B$5111,"&lt;="&amp;N$3)-$F2448)))</f>
        <v>#VALUE!</v>
      </c>
      <c r="O2448" s="21" t="e">
        <f>IF(OR($B2448="",O$3&lt;$D2448+Настройки!$B$7),0,MAX(0,$E2448-MAX(0,SUMIFS(Тех_Движение!$G$2:$G$5111,Тех_Движение!$D$2:$D$5111,$C2448,Тех_Движение!$B$2:$B$5111,"&lt;="&amp;O$3)-$F2448)))</f>
        <v>#VALUE!</v>
      </c>
      <c r="P2448" s="21" t="e">
        <f>IF(OR($B2448="",P$3&lt;$D2448+Настройки!$B$7),0,MAX(0,$E2448-MAX(0,SUMIFS(Тех_Движение!$G$2:$G$5111,Тех_Движение!$D$2:$D$5111,$C2448,Тех_Движение!$B$2:$B$5111,"&lt;="&amp;P$3)-$F2448)))</f>
        <v>#VALUE!</v>
      </c>
      <c r="Q2448" s="21" t="e">
        <f>IF(OR($B2448="",Q$3&lt;$D2448+Настройки!$B$7),0,MAX(0,$E2448-MAX(0,SUMIFS(Тех_Движение!$G$2:$G$5111,Тех_Движение!$D$2:$D$5111,$C2448,Тех_Движение!$B$2:$B$5111,"&lt;="&amp;Q$3)-$F2448)))</f>
        <v>#VALUE!</v>
      </c>
      <c r="R2448" s="21" t="str">
        <f t="shared" si="115"/>
        <v/>
      </c>
      <c r="S2448" s="23" t="str">
        <f>IF($B2448="","",VLOOKUP($C2448,Настройки!$A$11:$L$17,9,FALSE))</f>
        <v/>
      </c>
      <c r="T2448" s="23" t="str">
        <f t="shared" si="116"/>
        <v/>
      </c>
    </row>
    <row r="2449" spans="1:20" x14ac:dyDescent="0.3">
      <c r="A2449" s="20">
        <f>Тех_Движение!$A$2446</f>
        <v>2445</v>
      </c>
      <c r="B2449" s="20" t="str">
        <f>IF(Тех_Движение!$F$2446&gt;0,Тех_Движение!$I$2446,"")</f>
        <v/>
      </c>
      <c r="C2449" s="20" t="str">
        <f>IF($B2449="","",Тех_Движение!$D$2446)</f>
        <v/>
      </c>
      <c r="D2449" s="9" t="str">
        <f>IF($B2449="","",Тех_Движение!$B$2446)</f>
        <v/>
      </c>
      <c r="E2449" s="21" t="str">
        <f>IF($B2449="","",Тех_Движение!$F$2446)</f>
        <v/>
      </c>
      <c r="F2449" s="21" t="str">
        <f>IF($B2449="","",SUMIFS($E$5:$E2448,$C$5:$C2448,$C2449))</f>
        <v/>
      </c>
      <c r="G2449" s="21" t="str">
        <f>IF($B2449="","",MAX(0,$E2449-MAX(0,SUMIFS(Тех_Движение!$G$2:$G$5111,Тех_Движение!$D$2:$D$5111,$C2449,Тех_Движение!$B$2:$B$5111,"&lt;="&amp;Настройки!$B$5-1)-$F2449)))</f>
        <v/>
      </c>
      <c r="H2449" s="21" t="str">
        <f>IF($B2449="","",IF(AND($D2449&gt;=Настройки!$B$5,$D2449&lt;=Настройки!$B$6),$E2449,0))</f>
        <v/>
      </c>
      <c r="I2449" s="21" t="str">
        <f t="shared" si="114"/>
        <v/>
      </c>
      <c r="J2449" s="21" t="str">
        <f>IF($B2449="","",MAX(0,$E2449-MAX(0,SUMIFS(Тех_Движение!$G$2:$G$5111,Тех_Движение!$D$2:$D$5111,$C2449,Тех_Движение!$B$2:$B$5111,"&lt;="&amp;Настройки!$B$6)-$F2449)))</f>
        <v/>
      </c>
      <c r="K2449" s="21" t="e">
        <f>IF(OR($B2449="",K$3&lt;$D2449+Настройки!$B$7),0,MAX(0,$E2449-MAX(0,SUMIFS(Тех_Движение!$G$2:$G$5111,Тех_Движение!$D$2:$D$5111,$C2449,Тех_Движение!$B$2:$B$5111,"&lt;="&amp;K$3)-$F2449)))</f>
        <v>#VALUE!</v>
      </c>
      <c r="L2449" s="21" t="e">
        <f>IF(OR($B2449="",L$3&lt;$D2449+Настройки!$B$7),0,MAX(0,$E2449-MAX(0,SUMIFS(Тех_Движение!$G$2:$G$5111,Тех_Движение!$D$2:$D$5111,$C2449,Тех_Движение!$B$2:$B$5111,"&lt;="&amp;L$3)-$F2449)))</f>
        <v>#VALUE!</v>
      </c>
      <c r="M2449" s="21" t="e">
        <f>IF(OR($B2449="",M$3&lt;$D2449+Настройки!$B$7),0,MAX(0,$E2449-MAX(0,SUMIFS(Тех_Движение!$G$2:$G$5111,Тех_Движение!$D$2:$D$5111,$C2449,Тех_Движение!$B$2:$B$5111,"&lt;="&amp;M$3)-$F2449)))</f>
        <v>#VALUE!</v>
      </c>
      <c r="N2449" s="21" t="e">
        <f>IF(OR($B2449="",N$3&lt;$D2449+Настройки!$B$7),0,MAX(0,$E2449-MAX(0,SUMIFS(Тех_Движение!$G$2:$G$5111,Тех_Движение!$D$2:$D$5111,$C2449,Тех_Движение!$B$2:$B$5111,"&lt;="&amp;N$3)-$F2449)))</f>
        <v>#VALUE!</v>
      </c>
      <c r="O2449" s="21" t="e">
        <f>IF(OR($B2449="",O$3&lt;$D2449+Настройки!$B$7),0,MAX(0,$E2449-MAX(0,SUMIFS(Тех_Движение!$G$2:$G$5111,Тех_Движение!$D$2:$D$5111,$C2449,Тех_Движение!$B$2:$B$5111,"&lt;="&amp;O$3)-$F2449)))</f>
        <v>#VALUE!</v>
      </c>
      <c r="P2449" s="21" t="e">
        <f>IF(OR($B2449="",P$3&lt;$D2449+Настройки!$B$7),0,MAX(0,$E2449-MAX(0,SUMIFS(Тех_Движение!$G$2:$G$5111,Тех_Движение!$D$2:$D$5111,$C2449,Тех_Движение!$B$2:$B$5111,"&lt;="&amp;P$3)-$F2449)))</f>
        <v>#VALUE!</v>
      </c>
      <c r="Q2449" s="21" t="e">
        <f>IF(OR($B2449="",Q$3&lt;$D2449+Настройки!$B$7),0,MAX(0,$E2449-MAX(0,SUMIFS(Тех_Движение!$G$2:$G$5111,Тех_Движение!$D$2:$D$5111,$C2449,Тех_Движение!$B$2:$B$5111,"&lt;="&amp;Q$3)-$F2449)))</f>
        <v>#VALUE!</v>
      </c>
      <c r="R2449" s="21" t="str">
        <f t="shared" si="115"/>
        <v/>
      </c>
      <c r="S2449" s="23" t="str">
        <f>IF($B2449="","",VLOOKUP($C2449,Настройки!$A$11:$L$17,9,FALSE))</f>
        <v/>
      </c>
      <c r="T2449" s="23" t="str">
        <f t="shared" si="116"/>
        <v/>
      </c>
    </row>
    <row r="2450" spans="1:20" x14ac:dyDescent="0.3">
      <c r="A2450" s="20">
        <f>Тех_Движение!$A$2447</f>
        <v>2446</v>
      </c>
      <c r="B2450" s="20" t="str">
        <f>IF(Тех_Движение!$F$2447&gt;0,Тех_Движение!$I$2447,"")</f>
        <v/>
      </c>
      <c r="C2450" s="20" t="str">
        <f>IF($B2450="","",Тех_Движение!$D$2447)</f>
        <v/>
      </c>
      <c r="D2450" s="9" t="str">
        <f>IF($B2450="","",Тех_Движение!$B$2447)</f>
        <v/>
      </c>
      <c r="E2450" s="21" t="str">
        <f>IF($B2450="","",Тех_Движение!$F$2447)</f>
        <v/>
      </c>
      <c r="F2450" s="21" t="str">
        <f>IF($B2450="","",SUMIFS($E$5:$E2449,$C$5:$C2449,$C2450))</f>
        <v/>
      </c>
      <c r="G2450" s="21" t="str">
        <f>IF($B2450="","",MAX(0,$E2450-MAX(0,SUMIFS(Тех_Движение!$G$2:$G$5111,Тех_Движение!$D$2:$D$5111,$C2450,Тех_Движение!$B$2:$B$5111,"&lt;="&amp;Настройки!$B$5-1)-$F2450)))</f>
        <v/>
      </c>
      <c r="H2450" s="21" t="str">
        <f>IF($B2450="","",IF(AND($D2450&gt;=Настройки!$B$5,$D2450&lt;=Настройки!$B$6),$E2450,0))</f>
        <v/>
      </c>
      <c r="I2450" s="21" t="str">
        <f t="shared" si="114"/>
        <v/>
      </c>
      <c r="J2450" s="21" t="str">
        <f>IF($B2450="","",MAX(0,$E2450-MAX(0,SUMIFS(Тех_Движение!$G$2:$G$5111,Тех_Движение!$D$2:$D$5111,$C2450,Тех_Движение!$B$2:$B$5111,"&lt;="&amp;Настройки!$B$6)-$F2450)))</f>
        <v/>
      </c>
      <c r="K2450" s="21" t="e">
        <f>IF(OR($B2450="",K$3&lt;$D2450+Настройки!$B$7),0,MAX(0,$E2450-MAX(0,SUMIFS(Тех_Движение!$G$2:$G$5111,Тех_Движение!$D$2:$D$5111,$C2450,Тех_Движение!$B$2:$B$5111,"&lt;="&amp;K$3)-$F2450)))</f>
        <v>#VALUE!</v>
      </c>
      <c r="L2450" s="21" t="e">
        <f>IF(OR($B2450="",L$3&lt;$D2450+Настройки!$B$7),0,MAX(0,$E2450-MAX(0,SUMIFS(Тех_Движение!$G$2:$G$5111,Тех_Движение!$D$2:$D$5111,$C2450,Тех_Движение!$B$2:$B$5111,"&lt;="&amp;L$3)-$F2450)))</f>
        <v>#VALUE!</v>
      </c>
      <c r="M2450" s="21" t="e">
        <f>IF(OR($B2450="",M$3&lt;$D2450+Настройки!$B$7),0,MAX(0,$E2450-MAX(0,SUMIFS(Тех_Движение!$G$2:$G$5111,Тех_Движение!$D$2:$D$5111,$C2450,Тех_Движение!$B$2:$B$5111,"&lt;="&amp;M$3)-$F2450)))</f>
        <v>#VALUE!</v>
      </c>
      <c r="N2450" s="21" t="e">
        <f>IF(OR($B2450="",N$3&lt;$D2450+Настройки!$B$7),0,MAX(0,$E2450-MAX(0,SUMIFS(Тех_Движение!$G$2:$G$5111,Тех_Движение!$D$2:$D$5111,$C2450,Тех_Движение!$B$2:$B$5111,"&lt;="&amp;N$3)-$F2450)))</f>
        <v>#VALUE!</v>
      </c>
      <c r="O2450" s="21" t="e">
        <f>IF(OR($B2450="",O$3&lt;$D2450+Настройки!$B$7),0,MAX(0,$E2450-MAX(0,SUMIFS(Тех_Движение!$G$2:$G$5111,Тех_Движение!$D$2:$D$5111,$C2450,Тех_Движение!$B$2:$B$5111,"&lt;="&amp;O$3)-$F2450)))</f>
        <v>#VALUE!</v>
      </c>
      <c r="P2450" s="21" t="e">
        <f>IF(OR($B2450="",P$3&lt;$D2450+Настройки!$B$7),0,MAX(0,$E2450-MAX(0,SUMIFS(Тех_Движение!$G$2:$G$5111,Тех_Движение!$D$2:$D$5111,$C2450,Тех_Движение!$B$2:$B$5111,"&lt;="&amp;P$3)-$F2450)))</f>
        <v>#VALUE!</v>
      </c>
      <c r="Q2450" s="21" t="e">
        <f>IF(OR($B2450="",Q$3&lt;$D2450+Настройки!$B$7),0,MAX(0,$E2450-MAX(0,SUMIFS(Тех_Движение!$G$2:$G$5111,Тех_Движение!$D$2:$D$5111,$C2450,Тех_Движение!$B$2:$B$5111,"&lt;="&amp;Q$3)-$F2450)))</f>
        <v>#VALUE!</v>
      </c>
      <c r="R2450" s="21" t="str">
        <f t="shared" si="115"/>
        <v/>
      </c>
      <c r="S2450" s="23" t="str">
        <f>IF($B2450="","",VLOOKUP($C2450,Настройки!$A$11:$L$17,9,FALSE))</f>
        <v/>
      </c>
      <c r="T2450" s="23" t="str">
        <f t="shared" si="116"/>
        <v/>
      </c>
    </row>
    <row r="2451" spans="1:20" x14ac:dyDescent="0.3">
      <c r="A2451" s="20">
        <f>Тех_Движение!$A$2448</f>
        <v>2447</v>
      </c>
      <c r="B2451" s="20" t="str">
        <f>IF(Тех_Движение!$F$2448&gt;0,Тех_Движение!$I$2448,"")</f>
        <v/>
      </c>
      <c r="C2451" s="20" t="str">
        <f>IF($B2451="","",Тех_Движение!$D$2448)</f>
        <v/>
      </c>
      <c r="D2451" s="9" t="str">
        <f>IF($B2451="","",Тех_Движение!$B$2448)</f>
        <v/>
      </c>
      <c r="E2451" s="21" t="str">
        <f>IF($B2451="","",Тех_Движение!$F$2448)</f>
        <v/>
      </c>
      <c r="F2451" s="21" t="str">
        <f>IF($B2451="","",SUMIFS($E$5:$E2450,$C$5:$C2450,$C2451))</f>
        <v/>
      </c>
      <c r="G2451" s="21" t="str">
        <f>IF($B2451="","",MAX(0,$E2451-MAX(0,SUMIFS(Тех_Движение!$G$2:$G$5111,Тех_Движение!$D$2:$D$5111,$C2451,Тех_Движение!$B$2:$B$5111,"&lt;="&amp;Настройки!$B$5-1)-$F2451)))</f>
        <v/>
      </c>
      <c r="H2451" s="21" t="str">
        <f>IF($B2451="","",IF(AND($D2451&gt;=Настройки!$B$5,$D2451&lt;=Настройки!$B$6),$E2451,0))</f>
        <v/>
      </c>
      <c r="I2451" s="21" t="str">
        <f t="shared" si="114"/>
        <v/>
      </c>
      <c r="J2451" s="21" t="str">
        <f>IF($B2451="","",MAX(0,$E2451-MAX(0,SUMIFS(Тех_Движение!$G$2:$G$5111,Тех_Движение!$D$2:$D$5111,$C2451,Тех_Движение!$B$2:$B$5111,"&lt;="&amp;Настройки!$B$6)-$F2451)))</f>
        <v/>
      </c>
      <c r="K2451" s="21" t="e">
        <f>IF(OR($B2451="",K$3&lt;$D2451+Настройки!$B$7),0,MAX(0,$E2451-MAX(0,SUMIFS(Тех_Движение!$G$2:$G$5111,Тех_Движение!$D$2:$D$5111,$C2451,Тех_Движение!$B$2:$B$5111,"&lt;="&amp;K$3)-$F2451)))</f>
        <v>#VALUE!</v>
      </c>
      <c r="L2451" s="21" t="e">
        <f>IF(OR($B2451="",L$3&lt;$D2451+Настройки!$B$7),0,MAX(0,$E2451-MAX(0,SUMIFS(Тех_Движение!$G$2:$G$5111,Тех_Движение!$D$2:$D$5111,$C2451,Тех_Движение!$B$2:$B$5111,"&lt;="&amp;L$3)-$F2451)))</f>
        <v>#VALUE!</v>
      </c>
      <c r="M2451" s="21" t="e">
        <f>IF(OR($B2451="",M$3&lt;$D2451+Настройки!$B$7),0,MAX(0,$E2451-MAX(0,SUMIFS(Тех_Движение!$G$2:$G$5111,Тех_Движение!$D$2:$D$5111,$C2451,Тех_Движение!$B$2:$B$5111,"&lt;="&amp;M$3)-$F2451)))</f>
        <v>#VALUE!</v>
      </c>
      <c r="N2451" s="21" t="e">
        <f>IF(OR($B2451="",N$3&lt;$D2451+Настройки!$B$7),0,MAX(0,$E2451-MAX(0,SUMIFS(Тех_Движение!$G$2:$G$5111,Тех_Движение!$D$2:$D$5111,$C2451,Тех_Движение!$B$2:$B$5111,"&lt;="&amp;N$3)-$F2451)))</f>
        <v>#VALUE!</v>
      </c>
      <c r="O2451" s="21" t="e">
        <f>IF(OR($B2451="",O$3&lt;$D2451+Настройки!$B$7),0,MAX(0,$E2451-MAX(0,SUMIFS(Тех_Движение!$G$2:$G$5111,Тех_Движение!$D$2:$D$5111,$C2451,Тех_Движение!$B$2:$B$5111,"&lt;="&amp;O$3)-$F2451)))</f>
        <v>#VALUE!</v>
      </c>
      <c r="P2451" s="21" t="e">
        <f>IF(OR($B2451="",P$3&lt;$D2451+Настройки!$B$7),0,MAX(0,$E2451-MAX(0,SUMIFS(Тех_Движение!$G$2:$G$5111,Тех_Движение!$D$2:$D$5111,$C2451,Тех_Движение!$B$2:$B$5111,"&lt;="&amp;P$3)-$F2451)))</f>
        <v>#VALUE!</v>
      </c>
      <c r="Q2451" s="21" t="e">
        <f>IF(OR($B2451="",Q$3&lt;$D2451+Настройки!$B$7),0,MAX(0,$E2451-MAX(0,SUMIFS(Тех_Движение!$G$2:$G$5111,Тех_Движение!$D$2:$D$5111,$C2451,Тех_Движение!$B$2:$B$5111,"&lt;="&amp;Q$3)-$F2451)))</f>
        <v>#VALUE!</v>
      </c>
      <c r="R2451" s="21" t="str">
        <f t="shared" si="115"/>
        <v/>
      </c>
      <c r="S2451" s="23" t="str">
        <f>IF($B2451="","",VLOOKUP($C2451,Настройки!$A$11:$L$17,9,FALSE))</f>
        <v/>
      </c>
      <c r="T2451" s="23" t="str">
        <f t="shared" si="116"/>
        <v/>
      </c>
    </row>
    <row r="2452" spans="1:20" x14ac:dyDescent="0.3">
      <c r="A2452" s="20">
        <f>Тех_Движение!$A$2449</f>
        <v>2448</v>
      </c>
      <c r="B2452" s="20" t="str">
        <f>IF(Тех_Движение!$F$2449&gt;0,Тех_Движение!$I$2449,"")</f>
        <v/>
      </c>
      <c r="C2452" s="20" t="str">
        <f>IF($B2452="","",Тех_Движение!$D$2449)</f>
        <v/>
      </c>
      <c r="D2452" s="9" t="str">
        <f>IF($B2452="","",Тех_Движение!$B$2449)</f>
        <v/>
      </c>
      <c r="E2452" s="21" t="str">
        <f>IF($B2452="","",Тех_Движение!$F$2449)</f>
        <v/>
      </c>
      <c r="F2452" s="21" t="str">
        <f>IF($B2452="","",SUMIFS($E$5:$E2451,$C$5:$C2451,$C2452))</f>
        <v/>
      </c>
      <c r="G2452" s="21" t="str">
        <f>IF($B2452="","",MAX(0,$E2452-MAX(0,SUMIFS(Тех_Движение!$G$2:$G$5111,Тех_Движение!$D$2:$D$5111,$C2452,Тех_Движение!$B$2:$B$5111,"&lt;="&amp;Настройки!$B$5-1)-$F2452)))</f>
        <v/>
      </c>
      <c r="H2452" s="21" t="str">
        <f>IF($B2452="","",IF(AND($D2452&gt;=Настройки!$B$5,$D2452&lt;=Настройки!$B$6),$E2452,0))</f>
        <v/>
      </c>
      <c r="I2452" s="21" t="str">
        <f t="shared" si="114"/>
        <v/>
      </c>
      <c r="J2452" s="21" t="str">
        <f>IF($B2452="","",MAX(0,$E2452-MAX(0,SUMIFS(Тех_Движение!$G$2:$G$5111,Тех_Движение!$D$2:$D$5111,$C2452,Тех_Движение!$B$2:$B$5111,"&lt;="&amp;Настройки!$B$6)-$F2452)))</f>
        <v/>
      </c>
      <c r="K2452" s="21" t="e">
        <f>IF(OR($B2452="",K$3&lt;$D2452+Настройки!$B$7),0,MAX(0,$E2452-MAX(0,SUMIFS(Тех_Движение!$G$2:$G$5111,Тех_Движение!$D$2:$D$5111,$C2452,Тех_Движение!$B$2:$B$5111,"&lt;="&amp;K$3)-$F2452)))</f>
        <v>#VALUE!</v>
      </c>
      <c r="L2452" s="21" t="e">
        <f>IF(OR($B2452="",L$3&lt;$D2452+Настройки!$B$7),0,MAX(0,$E2452-MAX(0,SUMIFS(Тех_Движение!$G$2:$G$5111,Тех_Движение!$D$2:$D$5111,$C2452,Тех_Движение!$B$2:$B$5111,"&lt;="&amp;L$3)-$F2452)))</f>
        <v>#VALUE!</v>
      </c>
      <c r="M2452" s="21" t="e">
        <f>IF(OR($B2452="",M$3&lt;$D2452+Настройки!$B$7),0,MAX(0,$E2452-MAX(0,SUMIFS(Тех_Движение!$G$2:$G$5111,Тех_Движение!$D$2:$D$5111,$C2452,Тех_Движение!$B$2:$B$5111,"&lt;="&amp;M$3)-$F2452)))</f>
        <v>#VALUE!</v>
      </c>
      <c r="N2452" s="21" t="e">
        <f>IF(OR($B2452="",N$3&lt;$D2452+Настройки!$B$7),0,MAX(0,$E2452-MAX(0,SUMIFS(Тех_Движение!$G$2:$G$5111,Тех_Движение!$D$2:$D$5111,$C2452,Тех_Движение!$B$2:$B$5111,"&lt;="&amp;N$3)-$F2452)))</f>
        <v>#VALUE!</v>
      </c>
      <c r="O2452" s="21" t="e">
        <f>IF(OR($B2452="",O$3&lt;$D2452+Настройки!$B$7),0,MAX(0,$E2452-MAX(0,SUMIFS(Тех_Движение!$G$2:$G$5111,Тех_Движение!$D$2:$D$5111,$C2452,Тех_Движение!$B$2:$B$5111,"&lt;="&amp;O$3)-$F2452)))</f>
        <v>#VALUE!</v>
      </c>
      <c r="P2452" s="21" t="e">
        <f>IF(OR($B2452="",P$3&lt;$D2452+Настройки!$B$7),0,MAX(0,$E2452-MAX(0,SUMIFS(Тех_Движение!$G$2:$G$5111,Тех_Движение!$D$2:$D$5111,$C2452,Тех_Движение!$B$2:$B$5111,"&lt;="&amp;P$3)-$F2452)))</f>
        <v>#VALUE!</v>
      </c>
      <c r="Q2452" s="21" t="e">
        <f>IF(OR($B2452="",Q$3&lt;$D2452+Настройки!$B$7),0,MAX(0,$E2452-MAX(0,SUMIFS(Тех_Движение!$G$2:$G$5111,Тех_Движение!$D$2:$D$5111,$C2452,Тех_Движение!$B$2:$B$5111,"&lt;="&amp;Q$3)-$F2452)))</f>
        <v>#VALUE!</v>
      </c>
      <c r="R2452" s="21" t="str">
        <f t="shared" si="115"/>
        <v/>
      </c>
      <c r="S2452" s="23" t="str">
        <f>IF($B2452="","",VLOOKUP($C2452,Настройки!$A$11:$L$17,9,FALSE))</f>
        <v/>
      </c>
      <c r="T2452" s="23" t="str">
        <f t="shared" si="116"/>
        <v/>
      </c>
    </row>
    <row r="2453" spans="1:20" x14ac:dyDescent="0.3">
      <c r="A2453" s="20">
        <f>Тех_Движение!$A$2450</f>
        <v>2449</v>
      </c>
      <c r="B2453" s="20" t="str">
        <f>IF(Тех_Движение!$F$2450&gt;0,Тех_Движение!$I$2450,"")</f>
        <v/>
      </c>
      <c r="C2453" s="20" t="str">
        <f>IF($B2453="","",Тех_Движение!$D$2450)</f>
        <v/>
      </c>
      <c r="D2453" s="9" t="str">
        <f>IF($B2453="","",Тех_Движение!$B$2450)</f>
        <v/>
      </c>
      <c r="E2453" s="21" t="str">
        <f>IF($B2453="","",Тех_Движение!$F$2450)</f>
        <v/>
      </c>
      <c r="F2453" s="21" t="str">
        <f>IF($B2453="","",SUMIFS($E$5:$E2452,$C$5:$C2452,$C2453))</f>
        <v/>
      </c>
      <c r="G2453" s="21" t="str">
        <f>IF($B2453="","",MAX(0,$E2453-MAX(0,SUMIFS(Тех_Движение!$G$2:$G$5111,Тех_Движение!$D$2:$D$5111,$C2453,Тех_Движение!$B$2:$B$5111,"&lt;="&amp;Настройки!$B$5-1)-$F2453)))</f>
        <v/>
      </c>
      <c r="H2453" s="21" t="str">
        <f>IF($B2453="","",IF(AND($D2453&gt;=Настройки!$B$5,$D2453&lt;=Настройки!$B$6),$E2453,0))</f>
        <v/>
      </c>
      <c r="I2453" s="21" t="str">
        <f t="shared" si="114"/>
        <v/>
      </c>
      <c r="J2453" s="21" t="str">
        <f>IF($B2453="","",MAX(0,$E2453-MAX(0,SUMIFS(Тех_Движение!$G$2:$G$5111,Тех_Движение!$D$2:$D$5111,$C2453,Тех_Движение!$B$2:$B$5111,"&lt;="&amp;Настройки!$B$6)-$F2453)))</f>
        <v/>
      </c>
      <c r="K2453" s="21" t="e">
        <f>IF(OR($B2453="",K$3&lt;$D2453+Настройки!$B$7),0,MAX(0,$E2453-MAX(0,SUMIFS(Тех_Движение!$G$2:$G$5111,Тех_Движение!$D$2:$D$5111,$C2453,Тех_Движение!$B$2:$B$5111,"&lt;="&amp;K$3)-$F2453)))</f>
        <v>#VALUE!</v>
      </c>
      <c r="L2453" s="21" t="e">
        <f>IF(OR($B2453="",L$3&lt;$D2453+Настройки!$B$7),0,MAX(0,$E2453-MAX(0,SUMIFS(Тех_Движение!$G$2:$G$5111,Тех_Движение!$D$2:$D$5111,$C2453,Тех_Движение!$B$2:$B$5111,"&lt;="&amp;L$3)-$F2453)))</f>
        <v>#VALUE!</v>
      </c>
      <c r="M2453" s="21" t="e">
        <f>IF(OR($B2453="",M$3&lt;$D2453+Настройки!$B$7),0,MAX(0,$E2453-MAX(0,SUMIFS(Тех_Движение!$G$2:$G$5111,Тех_Движение!$D$2:$D$5111,$C2453,Тех_Движение!$B$2:$B$5111,"&lt;="&amp;M$3)-$F2453)))</f>
        <v>#VALUE!</v>
      </c>
      <c r="N2453" s="21" t="e">
        <f>IF(OR($B2453="",N$3&lt;$D2453+Настройки!$B$7),0,MAX(0,$E2453-MAX(0,SUMIFS(Тех_Движение!$G$2:$G$5111,Тех_Движение!$D$2:$D$5111,$C2453,Тех_Движение!$B$2:$B$5111,"&lt;="&amp;N$3)-$F2453)))</f>
        <v>#VALUE!</v>
      </c>
      <c r="O2453" s="21" t="e">
        <f>IF(OR($B2453="",O$3&lt;$D2453+Настройки!$B$7),0,MAX(0,$E2453-MAX(0,SUMIFS(Тех_Движение!$G$2:$G$5111,Тех_Движение!$D$2:$D$5111,$C2453,Тех_Движение!$B$2:$B$5111,"&lt;="&amp;O$3)-$F2453)))</f>
        <v>#VALUE!</v>
      </c>
      <c r="P2453" s="21" t="e">
        <f>IF(OR($B2453="",P$3&lt;$D2453+Настройки!$B$7),0,MAX(0,$E2453-MAX(0,SUMIFS(Тех_Движение!$G$2:$G$5111,Тех_Движение!$D$2:$D$5111,$C2453,Тех_Движение!$B$2:$B$5111,"&lt;="&amp;P$3)-$F2453)))</f>
        <v>#VALUE!</v>
      </c>
      <c r="Q2453" s="21" t="e">
        <f>IF(OR($B2453="",Q$3&lt;$D2453+Настройки!$B$7),0,MAX(0,$E2453-MAX(0,SUMIFS(Тех_Движение!$G$2:$G$5111,Тех_Движение!$D$2:$D$5111,$C2453,Тех_Движение!$B$2:$B$5111,"&lt;="&amp;Q$3)-$F2453)))</f>
        <v>#VALUE!</v>
      </c>
      <c r="R2453" s="21" t="str">
        <f t="shared" si="115"/>
        <v/>
      </c>
      <c r="S2453" s="23" t="str">
        <f>IF($B2453="","",VLOOKUP($C2453,Настройки!$A$11:$L$17,9,FALSE))</f>
        <v/>
      </c>
      <c r="T2453" s="23" t="str">
        <f t="shared" si="116"/>
        <v/>
      </c>
    </row>
    <row r="2454" spans="1:20" x14ac:dyDescent="0.3">
      <c r="A2454" s="20">
        <f>Тех_Движение!$A$2451</f>
        <v>2450</v>
      </c>
      <c r="B2454" s="20" t="str">
        <f>IF(Тех_Движение!$F$2451&gt;0,Тех_Движение!$I$2451,"")</f>
        <v/>
      </c>
      <c r="C2454" s="20" t="str">
        <f>IF($B2454="","",Тех_Движение!$D$2451)</f>
        <v/>
      </c>
      <c r="D2454" s="9" t="str">
        <f>IF($B2454="","",Тех_Движение!$B$2451)</f>
        <v/>
      </c>
      <c r="E2454" s="21" t="str">
        <f>IF($B2454="","",Тех_Движение!$F$2451)</f>
        <v/>
      </c>
      <c r="F2454" s="21" t="str">
        <f>IF($B2454="","",SUMIFS($E$5:$E2453,$C$5:$C2453,$C2454))</f>
        <v/>
      </c>
      <c r="G2454" s="21" t="str">
        <f>IF($B2454="","",MAX(0,$E2454-MAX(0,SUMIFS(Тех_Движение!$G$2:$G$5111,Тех_Движение!$D$2:$D$5111,$C2454,Тех_Движение!$B$2:$B$5111,"&lt;="&amp;Настройки!$B$5-1)-$F2454)))</f>
        <v/>
      </c>
      <c r="H2454" s="21" t="str">
        <f>IF($B2454="","",IF(AND($D2454&gt;=Настройки!$B$5,$D2454&lt;=Настройки!$B$6),$E2454,0))</f>
        <v/>
      </c>
      <c r="I2454" s="21" t="str">
        <f t="shared" si="114"/>
        <v/>
      </c>
      <c r="J2454" s="21" t="str">
        <f>IF($B2454="","",MAX(0,$E2454-MAX(0,SUMIFS(Тех_Движение!$G$2:$G$5111,Тех_Движение!$D$2:$D$5111,$C2454,Тех_Движение!$B$2:$B$5111,"&lt;="&amp;Настройки!$B$6)-$F2454)))</f>
        <v/>
      </c>
      <c r="K2454" s="21" t="e">
        <f>IF(OR($B2454="",K$3&lt;$D2454+Настройки!$B$7),0,MAX(0,$E2454-MAX(0,SUMIFS(Тех_Движение!$G$2:$G$5111,Тех_Движение!$D$2:$D$5111,$C2454,Тех_Движение!$B$2:$B$5111,"&lt;="&amp;K$3)-$F2454)))</f>
        <v>#VALUE!</v>
      </c>
      <c r="L2454" s="21" t="e">
        <f>IF(OR($B2454="",L$3&lt;$D2454+Настройки!$B$7),0,MAX(0,$E2454-MAX(0,SUMIFS(Тех_Движение!$G$2:$G$5111,Тех_Движение!$D$2:$D$5111,$C2454,Тех_Движение!$B$2:$B$5111,"&lt;="&amp;L$3)-$F2454)))</f>
        <v>#VALUE!</v>
      </c>
      <c r="M2454" s="21" t="e">
        <f>IF(OR($B2454="",M$3&lt;$D2454+Настройки!$B$7),0,MAX(0,$E2454-MAX(0,SUMIFS(Тех_Движение!$G$2:$G$5111,Тех_Движение!$D$2:$D$5111,$C2454,Тех_Движение!$B$2:$B$5111,"&lt;="&amp;M$3)-$F2454)))</f>
        <v>#VALUE!</v>
      </c>
      <c r="N2454" s="21" t="e">
        <f>IF(OR($B2454="",N$3&lt;$D2454+Настройки!$B$7),0,MAX(0,$E2454-MAX(0,SUMIFS(Тех_Движение!$G$2:$G$5111,Тех_Движение!$D$2:$D$5111,$C2454,Тех_Движение!$B$2:$B$5111,"&lt;="&amp;N$3)-$F2454)))</f>
        <v>#VALUE!</v>
      </c>
      <c r="O2454" s="21" t="e">
        <f>IF(OR($B2454="",O$3&lt;$D2454+Настройки!$B$7),0,MAX(0,$E2454-MAX(0,SUMIFS(Тех_Движение!$G$2:$G$5111,Тех_Движение!$D$2:$D$5111,$C2454,Тех_Движение!$B$2:$B$5111,"&lt;="&amp;O$3)-$F2454)))</f>
        <v>#VALUE!</v>
      </c>
      <c r="P2454" s="21" t="e">
        <f>IF(OR($B2454="",P$3&lt;$D2454+Настройки!$B$7),0,MAX(0,$E2454-MAX(0,SUMIFS(Тех_Движение!$G$2:$G$5111,Тех_Движение!$D$2:$D$5111,$C2454,Тех_Движение!$B$2:$B$5111,"&lt;="&amp;P$3)-$F2454)))</f>
        <v>#VALUE!</v>
      </c>
      <c r="Q2454" s="21" t="e">
        <f>IF(OR($B2454="",Q$3&lt;$D2454+Настройки!$B$7),0,MAX(0,$E2454-MAX(0,SUMIFS(Тех_Движение!$G$2:$G$5111,Тех_Движение!$D$2:$D$5111,$C2454,Тех_Движение!$B$2:$B$5111,"&lt;="&amp;Q$3)-$F2454)))</f>
        <v>#VALUE!</v>
      </c>
      <c r="R2454" s="21" t="str">
        <f t="shared" si="115"/>
        <v/>
      </c>
      <c r="S2454" s="23" t="str">
        <f>IF($B2454="","",VLOOKUP($C2454,Настройки!$A$11:$L$17,9,FALSE))</f>
        <v/>
      </c>
      <c r="T2454" s="23" t="str">
        <f t="shared" si="116"/>
        <v/>
      </c>
    </row>
    <row r="2455" spans="1:20" x14ac:dyDescent="0.3">
      <c r="A2455" s="20">
        <f>Тех_Движение!$A$2452</f>
        <v>2451</v>
      </c>
      <c r="B2455" s="20" t="str">
        <f>IF(Тех_Движение!$F$2452&gt;0,Тех_Движение!$I$2452,"")</f>
        <v/>
      </c>
      <c r="C2455" s="20" t="str">
        <f>IF($B2455="","",Тех_Движение!$D$2452)</f>
        <v/>
      </c>
      <c r="D2455" s="9" t="str">
        <f>IF($B2455="","",Тех_Движение!$B$2452)</f>
        <v/>
      </c>
      <c r="E2455" s="21" t="str">
        <f>IF($B2455="","",Тех_Движение!$F$2452)</f>
        <v/>
      </c>
      <c r="F2455" s="21" t="str">
        <f>IF($B2455="","",SUMIFS($E$5:$E2454,$C$5:$C2454,$C2455))</f>
        <v/>
      </c>
      <c r="G2455" s="21" t="str">
        <f>IF($B2455="","",MAX(0,$E2455-MAX(0,SUMIFS(Тех_Движение!$G$2:$G$5111,Тех_Движение!$D$2:$D$5111,$C2455,Тех_Движение!$B$2:$B$5111,"&lt;="&amp;Настройки!$B$5-1)-$F2455)))</f>
        <v/>
      </c>
      <c r="H2455" s="21" t="str">
        <f>IF($B2455="","",IF(AND($D2455&gt;=Настройки!$B$5,$D2455&lt;=Настройки!$B$6),$E2455,0))</f>
        <v/>
      </c>
      <c r="I2455" s="21" t="str">
        <f t="shared" si="114"/>
        <v/>
      </c>
      <c r="J2455" s="21" t="str">
        <f>IF($B2455="","",MAX(0,$E2455-MAX(0,SUMIFS(Тех_Движение!$G$2:$G$5111,Тех_Движение!$D$2:$D$5111,$C2455,Тех_Движение!$B$2:$B$5111,"&lt;="&amp;Настройки!$B$6)-$F2455)))</f>
        <v/>
      </c>
      <c r="K2455" s="21" t="e">
        <f>IF(OR($B2455="",K$3&lt;$D2455+Настройки!$B$7),0,MAX(0,$E2455-MAX(0,SUMIFS(Тех_Движение!$G$2:$G$5111,Тех_Движение!$D$2:$D$5111,$C2455,Тех_Движение!$B$2:$B$5111,"&lt;="&amp;K$3)-$F2455)))</f>
        <v>#VALUE!</v>
      </c>
      <c r="L2455" s="21" t="e">
        <f>IF(OR($B2455="",L$3&lt;$D2455+Настройки!$B$7),0,MAX(0,$E2455-MAX(0,SUMIFS(Тех_Движение!$G$2:$G$5111,Тех_Движение!$D$2:$D$5111,$C2455,Тех_Движение!$B$2:$B$5111,"&lt;="&amp;L$3)-$F2455)))</f>
        <v>#VALUE!</v>
      </c>
      <c r="M2455" s="21" t="e">
        <f>IF(OR($B2455="",M$3&lt;$D2455+Настройки!$B$7),0,MAX(0,$E2455-MAX(0,SUMIFS(Тех_Движение!$G$2:$G$5111,Тех_Движение!$D$2:$D$5111,$C2455,Тех_Движение!$B$2:$B$5111,"&lt;="&amp;M$3)-$F2455)))</f>
        <v>#VALUE!</v>
      </c>
      <c r="N2455" s="21" t="e">
        <f>IF(OR($B2455="",N$3&lt;$D2455+Настройки!$B$7),0,MAX(0,$E2455-MAX(0,SUMIFS(Тех_Движение!$G$2:$G$5111,Тех_Движение!$D$2:$D$5111,$C2455,Тех_Движение!$B$2:$B$5111,"&lt;="&amp;N$3)-$F2455)))</f>
        <v>#VALUE!</v>
      </c>
      <c r="O2455" s="21" t="e">
        <f>IF(OR($B2455="",O$3&lt;$D2455+Настройки!$B$7),0,MAX(0,$E2455-MAX(0,SUMIFS(Тех_Движение!$G$2:$G$5111,Тех_Движение!$D$2:$D$5111,$C2455,Тех_Движение!$B$2:$B$5111,"&lt;="&amp;O$3)-$F2455)))</f>
        <v>#VALUE!</v>
      </c>
      <c r="P2455" s="21" t="e">
        <f>IF(OR($B2455="",P$3&lt;$D2455+Настройки!$B$7),0,MAX(0,$E2455-MAX(0,SUMIFS(Тех_Движение!$G$2:$G$5111,Тех_Движение!$D$2:$D$5111,$C2455,Тех_Движение!$B$2:$B$5111,"&lt;="&amp;P$3)-$F2455)))</f>
        <v>#VALUE!</v>
      </c>
      <c r="Q2455" s="21" t="e">
        <f>IF(OR($B2455="",Q$3&lt;$D2455+Настройки!$B$7),0,MAX(0,$E2455-MAX(0,SUMIFS(Тех_Движение!$G$2:$G$5111,Тех_Движение!$D$2:$D$5111,$C2455,Тех_Движение!$B$2:$B$5111,"&lt;="&amp;Q$3)-$F2455)))</f>
        <v>#VALUE!</v>
      </c>
      <c r="R2455" s="21" t="str">
        <f t="shared" si="115"/>
        <v/>
      </c>
      <c r="S2455" s="23" t="str">
        <f>IF($B2455="","",VLOOKUP($C2455,Настройки!$A$11:$L$17,9,FALSE))</f>
        <v/>
      </c>
      <c r="T2455" s="23" t="str">
        <f t="shared" si="116"/>
        <v/>
      </c>
    </row>
    <row r="2456" spans="1:20" x14ac:dyDescent="0.3">
      <c r="A2456" s="20">
        <f>Тех_Движение!$A$2453</f>
        <v>2452</v>
      </c>
      <c r="B2456" s="20" t="str">
        <f>IF(Тех_Движение!$F$2453&gt;0,Тех_Движение!$I$2453,"")</f>
        <v/>
      </c>
      <c r="C2456" s="20" t="str">
        <f>IF($B2456="","",Тех_Движение!$D$2453)</f>
        <v/>
      </c>
      <c r="D2456" s="9" t="str">
        <f>IF($B2456="","",Тех_Движение!$B$2453)</f>
        <v/>
      </c>
      <c r="E2456" s="21" t="str">
        <f>IF($B2456="","",Тех_Движение!$F$2453)</f>
        <v/>
      </c>
      <c r="F2456" s="21" t="str">
        <f>IF($B2456="","",SUMIFS($E$5:$E2455,$C$5:$C2455,$C2456))</f>
        <v/>
      </c>
      <c r="G2456" s="21" t="str">
        <f>IF($B2456="","",MAX(0,$E2456-MAX(0,SUMIFS(Тех_Движение!$G$2:$G$5111,Тех_Движение!$D$2:$D$5111,$C2456,Тех_Движение!$B$2:$B$5111,"&lt;="&amp;Настройки!$B$5-1)-$F2456)))</f>
        <v/>
      </c>
      <c r="H2456" s="21" t="str">
        <f>IF($B2456="","",IF(AND($D2456&gt;=Настройки!$B$5,$D2456&lt;=Настройки!$B$6),$E2456,0))</f>
        <v/>
      </c>
      <c r="I2456" s="21" t="str">
        <f t="shared" si="114"/>
        <v/>
      </c>
      <c r="J2456" s="21" t="str">
        <f>IF($B2456="","",MAX(0,$E2456-MAX(0,SUMIFS(Тех_Движение!$G$2:$G$5111,Тех_Движение!$D$2:$D$5111,$C2456,Тех_Движение!$B$2:$B$5111,"&lt;="&amp;Настройки!$B$6)-$F2456)))</f>
        <v/>
      </c>
      <c r="K2456" s="21" t="e">
        <f>IF(OR($B2456="",K$3&lt;$D2456+Настройки!$B$7),0,MAX(0,$E2456-MAX(0,SUMIFS(Тех_Движение!$G$2:$G$5111,Тех_Движение!$D$2:$D$5111,$C2456,Тех_Движение!$B$2:$B$5111,"&lt;="&amp;K$3)-$F2456)))</f>
        <v>#VALUE!</v>
      </c>
      <c r="L2456" s="21" t="e">
        <f>IF(OR($B2456="",L$3&lt;$D2456+Настройки!$B$7),0,MAX(0,$E2456-MAX(0,SUMIFS(Тех_Движение!$G$2:$G$5111,Тех_Движение!$D$2:$D$5111,$C2456,Тех_Движение!$B$2:$B$5111,"&lt;="&amp;L$3)-$F2456)))</f>
        <v>#VALUE!</v>
      </c>
      <c r="M2456" s="21" t="e">
        <f>IF(OR($B2456="",M$3&lt;$D2456+Настройки!$B$7),0,MAX(0,$E2456-MAX(0,SUMIFS(Тех_Движение!$G$2:$G$5111,Тех_Движение!$D$2:$D$5111,$C2456,Тех_Движение!$B$2:$B$5111,"&lt;="&amp;M$3)-$F2456)))</f>
        <v>#VALUE!</v>
      </c>
      <c r="N2456" s="21" t="e">
        <f>IF(OR($B2456="",N$3&lt;$D2456+Настройки!$B$7),0,MAX(0,$E2456-MAX(0,SUMIFS(Тех_Движение!$G$2:$G$5111,Тех_Движение!$D$2:$D$5111,$C2456,Тех_Движение!$B$2:$B$5111,"&lt;="&amp;N$3)-$F2456)))</f>
        <v>#VALUE!</v>
      </c>
      <c r="O2456" s="21" t="e">
        <f>IF(OR($B2456="",O$3&lt;$D2456+Настройки!$B$7),0,MAX(0,$E2456-MAX(0,SUMIFS(Тех_Движение!$G$2:$G$5111,Тех_Движение!$D$2:$D$5111,$C2456,Тех_Движение!$B$2:$B$5111,"&lt;="&amp;O$3)-$F2456)))</f>
        <v>#VALUE!</v>
      </c>
      <c r="P2456" s="21" t="e">
        <f>IF(OR($B2456="",P$3&lt;$D2456+Настройки!$B$7),0,MAX(0,$E2456-MAX(0,SUMIFS(Тех_Движение!$G$2:$G$5111,Тех_Движение!$D$2:$D$5111,$C2456,Тех_Движение!$B$2:$B$5111,"&lt;="&amp;P$3)-$F2456)))</f>
        <v>#VALUE!</v>
      </c>
      <c r="Q2456" s="21" t="e">
        <f>IF(OR($B2456="",Q$3&lt;$D2456+Настройки!$B$7),0,MAX(0,$E2456-MAX(0,SUMIFS(Тех_Движение!$G$2:$G$5111,Тех_Движение!$D$2:$D$5111,$C2456,Тех_Движение!$B$2:$B$5111,"&lt;="&amp;Q$3)-$F2456)))</f>
        <v>#VALUE!</v>
      </c>
      <c r="R2456" s="21" t="str">
        <f t="shared" si="115"/>
        <v/>
      </c>
      <c r="S2456" s="23" t="str">
        <f>IF($B2456="","",VLOOKUP($C2456,Настройки!$A$11:$L$17,9,FALSE))</f>
        <v/>
      </c>
      <c r="T2456" s="23" t="str">
        <f t="shared" si="116"/>
        <v/>
      </c>
    </row>
    <row r="2457" spans="1:20" x14ac:dyDescent="0.3">
      <c r="A2457" s="20">
        <f>Тех_Движение!$A$2454</f>
        <v>2453</v>
      </c>
      <c r="B2457" s="20" t="str">
        <f>IF(Тех_Движение!$F$2454&gt;0,Тех_Движение!$I$2454,"")</f>
        <v/>
      </c>
      <c r="C2457" s="20" t="str">
        <f>IF($B2457="","",Тех_Движение!$D$2454)</f>
        <v/>
      </c>
      <c r="D2457" s="9" t="str">
        <f>IF($B2457="","",Тех_Движение!$B$2454)</f>
        <v/>
      </c>
      <c r="E2457" s="21" t="str">
        <f>IF($B2457="","",Тех_Движение!$F$2454)</f>
        <v/>
      </c>
      <c r="F2457" s="21" t="str">
        <f>IF($B2457="","",SUMIFS($E$5:$E2456,$C$5:$C2456,$C2457))</f>
        <v/>
      </c>
      <c r="G2457" s="21" t="str">
        <f>IF($B2457="","",MAX(0,$E2457-MAX(0,SUMIFS(Тех_Движение!$G$2:$G$5111,Тех_Движение!$D$2:$D$5111,$C2457,Тех_Движение!$B$2:$B$5111,"&lt;="&amp;Настройки!$B$5-1)-$F2457)))</f>
        <v/>
      </c>
      <c r="H2457" s="21" t="str">
        <f>IF($B2457="","",IF(AND($D2457&gt;=Настройки!$B$5,$D2457&lt;=Настройки!$B$6),$E2457,0))</f>
        <v/>
      </c>
      <c r="I2457" s="21" t="str">
        <f t="shared" si="114"/>
        <v/>
      </c>
      <c r="J2457" s="21" t="str">
        <f>IF($B2457="","",MAX(0,$E2457-MAX(0,SUMIFS(Тех_Движение!$G$2:$G$5111,Тех_Движение!$D$2:$D$5111,$C2457,Тех_Движение!$B$2:$B$5111,"&lt;="&amp;Настройки!$B$6)-$F2457)))</f>
        <v/>
      </c>
      <c r="K2457" s="21" t="e">
        <f>IF(OR($B2457="",K$3&lt;$D2457+Настройки!$B$7),0,MAX(0,$E2457-MAX(0,SUMIFS(Тех_Движение!$G$2:$G$5111,Тех_Движение!$D$2:$D$5111,$C2457,Тех_Движение!$B$2:$B$5111,"&lt;="&amp;K$3)-$F2457)))</f>
        <v>#VALUE!</v>
      </c>
      <c r="L2457" s="21" t="e">
        <f>IF(OR($B2457="",L$3&lt;$D2457+Настройки!$B$7),0,MAX(0,$E2457-MAX(0,SUMIFS(Тех_Движение!$G$2:$G$5111,Тех_Движение!$D$2:$D$5111,$C2457,Тех_Движение!$B$2:$B$5111,"&lt;="&amp;L$3)-$F2457)))</f>
        <v>#VALUE!</v>
      </c>
      <c r="M2457" s="21" t="e">
        <f>IF(OR($B2457="",M$3&lt;$D2457+Настройки!$B$7),0,MAX(0,$E2457-MAX(0,SUMIFS(Тех_Движение!$G$2:$G$5111,Тех_Движение!$D$2:$D$5111,$C2457,Тех_Движение!$B$2:$B$5111,"&lt;="&amp;M$3)-$F2457)))</f>
        <v>#VALUE!</v>
      </c>
      <c r="N2457" s="21" t="e">
        <f>IF(OR($B2457="",N$3&lt;$D2457+Настройки!$B$7),0,MAX(0,$E2457-MAX(0,SUMIFS(Тех_Движение!$G$2:$G$5111,Тех_Движение!$D$2:$D$5111,$C2457,Тех_Движение!$B$2:$B$5111,"&lt;="&amp;N$3)-$F2457)))</f>
        <v>#VALUE!</v>
      </c>
      <c r="O2457" s="21" t="e">
        <f>IF(OR($B2457="",O$3&lt;$D2457+Настройки!$B$7),0,MAX(0,$E2457-MAX(0,SUMIFS(Тех_Движение!$G$2:$G$5111,Тех_Движение!$D$2:$D$5111,$C2457,Тех_Движение!$B$2:$B$5111,"&lt;="&amp;O$3)-$F2457)))</f>
        <v>#VALUE!</v>
      </c>
      <c r="P2457" s="21" t="e">
        <f>IF(OR($B2457="",P$3&lt;$D2457+Настройки!$B$7),0,MAX(0,$E2457-MAX(0,SUMIFS(Тех_Движение!$G$2:$G$5111,Тех_Движение!$D$2:$D$5111,$C2457,Тех_Движение!$B$2:$B$5111,"&lt;="&amp;P$3)-$F2457)))</f>
        <v>#VALUE!</v>
      </c>
      <c r="Q2457" s="21" t="e">
        <f>IF(OR($B2457="",Q$3&lt;$D2457+Настройки!$B$7),0,MAX(0,$E2457-MAX(0,SUMIFS(Тех_Движение!$G$2:$G$5111,Тех_Движение!$D$2:$D$5111,$C2457,Тех_Движение!$B$2:$B$5111,"&lt;="&amp;Q$3)-$F2457)))</f>
        <v>#VALUE!</v>
      </c>
      <c r="R2457" s="21" t="str">
        <f t="shared" si="115"/>
        <v/>
      </c>
      <c r="S2457" s="23" t="str">
        <f>IF($B2457="","",VLOOKUP($C2457,Настройки!$A$11:$L$17,9,FALSE))</f>
        <v/>
      </c>
      <c r="T2457" s="23" t="str">
        <f t="shared" si="116"/>
        <v/>
      </c>
    </row>
    <row r="2458" spans="1:20" x14ac:dyDescent="0.3">
      <c r="A2458" s="20">
        <f>Тех_Движение!$A$2455</f>
        <v>2454</v>
      </c>
      <c r="B2458" s="20" t="str">
        <f>IF(Тех_Движение!$F$2455&gt;0,Тех_Движение!$I$2455,"")</f>
        <v/>
      </c>
      <c r="C2458" s="20" t="str">
        <f>IF($B2458="","",Тех_Движение!$D$2455)</f>
        <v/>
      </c>
      <c r="D2458" s="9" t="str">
        <f>IF($B2458="","",Тех_Движение!$B$2455)</f>
        <v/>
      </c>
      <c r="E2458" s="21" t="str">
        <f>IF($B2458="","",Тех_Движение!$F$2455)</f>
        <v/>
      </c>
      <c r="F2458" s="21" t="str">
        <f>IF($B2458="","",SUMIFS($E$5:$E2457,$C$5:$C2457,$C2458))</f>
        <v/>
      </c>
      <c r="G2458" s="21" t="str">
        <f>IF($B2458="","",MAX(0,$E2458-MAX(0,SUMIFS(Тех_Движение!$G$2:$G$5111,Тех_Движение!$D$2:$D$5111,$C2458,Тех_Движение!$B$2:$B$5111,"&lt;="&amp;Настройки!$B$5-1)-$F2458)))</f>
        <v/>
      </c>
      <c r="H2458" s="21" t="str">
        <f>IF($B2458="","",IF(AND($D2458&gt;=Настройки!$B$5,$D2458&lt;=Настройки!$B$6),$E2458,0))</f>
        <v/>
      </c>
      <c r="I2458" s="21" t="str">
        <f t="shared" si="114"/>
        <v/>
      </c>
      <c r="J2458" s="21" t="str">
        <f>IF($B2458="","",MAX(0,$E2458-MAX(0,SUMIFS(Тех_Движение!$G$2:$G$5111,Тех_Движение!$D$2:$D$5111,$C2458,Тех_Движение!$B$2:$B$5111,"&lt;="&amp;Настройки!$B$6)-$F2458)))</f>
        <v/>
      </c>
      <c r="K2458" s="21" t="e">
        <f>IF(OR($B2458="",K$3&lt;$D2458+Настройки!$B$7),0,MAX(0,$E2458-MAX(0,SUMIFS(Тех_Движение!$G$2:$G$5111,Тех_Движение!$D$2:$D$5111,$C2458,Тех_Движение!$B$2:$B$5111,"&lt;="&amp;K$3)-$F2458)))</f>
        <v>#VALUE!</v>
      </c>
      <c r="L2458" s="21" t="e">
        <f>IF(OR($B2458="",L$3&lt;$D2458+Настройки!$B$7),0,MAX(0,$E2458-MAX(0,SUMIFS(Тех_Движение!$G$2:$G$5111,Тех_Движение!$D$2:$D$5111,$C2458,Тех_Движение!$B$2:$B$5111,"&lt;="&amp;L$3)-$F2458)))</f>
        <v>#VALUE!</v>
      </c>
      <c r="M2458" s="21" t="e">
        <f>IF(OR($B2458="",M$3&lt;$D2458+Настройки!$B$7),0,MAX(0,$E2458-MAX(0,SUMIFS(Тех_Движение!$G$2:$G$5111,Тех_Движение!$D$2:$D$5111,$C2458,Тех_Движение!$B$2:$B$5111,"&lt;="&amp;M$3)-$F2458)))</f>
        <v>#VALUE!</v>
      </c>
      <c r="N2458" s="21" t="e">
        <f>IF(OR($B2458="",N$3&lt;$D2458+Настройки!$B$7),0,MAX(0,$E2458-MAX(0,SUMIFS(Тех_Движение!$G$2:$G$5111,Тех_Движение!$D$2:$D$5111,$C2458,Тех_Движение!$B$2:$B$5111,"&lt;="&amp;N$3)-$F2458)))</f>
        <v>#VALUE!</v>
      </c>
      <c r="O2458" s="21" t="e">
        <f>IF(OR($B2458="",O$3&lt;$D2458+Настройки!$B$7),0,MAX(0,$E2458-MAX(0,SUMIFS(Тех_Движение!$G$2:$G$5111,Тех_Движение!$D$2:$D$5111,$C2458,Тех_Движение!$B$2:$B$5111,"&lt;="&amp;O$3)-$F2458)))</f>
        <v>#VALUE!</v>
      </c>
      <c r="P2458" s="21" t="e">
        <f>IF(OR($B2458="",P$3&lt;$D2458+Настройки!$B$7),0,MAX(0,$E2458-MAX(0,SUMIFS(Тех_Движение!$G$2:$G$5111,Тех_Движение!$D$2:$D$5111,$C2458,Тех_Движение!$B$2:$B$5111,"&lt;="&amp;P$3)-$F2458)))</f>
        <v>#VALUE!</v>
      </c>
      <c r="Q2458" s="21" t="e">
        <f>IF(OR($B2458="",Q$3&lt;$D2458+Настройки!$B$7),0,MAX(0,$E2458-MAX(0,SUMIFS(Тех_Движение!$G$2:$G$5111,Тех_Движение!$D$2:$D$5111,$C2458,Тех_Движение!$B$2:$B$5111,"&lt;="&amp;Q$3)-$F2458)))</f>
        <v>#VALUE!</v>
      </c>
      <c r="R2458" s="21" t="str">
        <f t="shared" si="115"/>
        <v/>
      </c>
      <c r="S2458" s="23" t="str">
        <f>IF($B2458="","",VLOOKUP($C2458,Настройки!$A$11:$L$17,9,FALSE))</f>
        <v/>
      </c>
      <c r="T2458" s="23" t="str">
        <f t="shared" si="116"/>
        <v/>
      </c>
    </row>
    <row r="2459" spans="1:20" x14ac:dyDescent="0.3">
      <c r="A2459" s="20">
        <f>Тех_Движение!$A$2456</f>
        <v>2455</v>
      </c>
      <c r="B2459" s="20" t="str">
        <f>IF(Тех_Движение!$F$2456&gt;0,Тех_Движение!$I$2456,"")</f>
        <v/>
      </c>
      <c r="C2459" s="20" t="str">
        <f>IF($B2459="","",Тех_Движение!$D$2456)</f>
        <v/>
      </c>
      <c r="D2459" s="9" t="str">
        <f>IF($B2459="","",Тех_Движение!$B$2456)</f>
        <v/>
      </c>
      <c r="E2459" s="21" t="str">
        <f>IF($B2459="","",Тех_Движение!$F$2456)</f>
        <v/>
      </c>
      <c r="F2459" s="21" t="str">
        <f>IF($B2459="","",SUMIFS($E$5:$E2458,$C$5:$C2458,$C2459))</f>
        <v/>
      </c>
      <c r="G2459" s="21" t="str">
        <f>IF($B2459="","",MAX(0,$E2459-MAX(0,SUMIFS(Тех_Движение!$G$2:$G$5111,Тех_Движение!$D$2:$D$5111,$C2459,Тех_Движение!$B$2:$B$5111,"&lt;="&amp;Настройки!$B$5-1)-$F2459)))</f>
        <v/>
      </c>
      <c r="H2459" s="21" t="str">
        <f>IF($B2459="","",IF(AND($D2459&gt;=Настройки!$B$5,$D2459&lt;=Настройки!$B$6),$E2459,0))</f>
        <v/>
      </c>
      <c r="I2459" s="21" t="str">
        <f t="shared" si="114"/>
        <v/>
      </c>
      <c r="J2459" s="21" t="str">
        <f>IF($B2459="","",MAX(0,$E2459-MAX(0,SUMIFS(Тех_Движение!$G$2:$G$5111,Тех_Движение!$D$2:$D$5111,$C2459,Тех_Движение!$B$2:$B$5111,"&lt;="&amp;Настройки!$B$6)-$F2459)))</f>
        <v/>
      </c>
      <c r="K2459" s="21" t="e">
        <f>IF(OR($B2459="",K$3&lt;$D2459+Настройки!$B$7),0,MAX(0,$E2459-MAX(0,SUMIFS(Тех_Движение!$G$2:$G$5111,Тех_Движение!$D$2:$D$5111,$C2459,Тех_Движение!$B$2:$B$5111,"&lt;="&amp;K$3)-$F2459)))</f>
        <v>#VALUE!</v>
      </c>
      <c r="L2459" s="21" t="e">
        <f>IF(OR($B2459="",L$3&lt;$D2459+Настройки!$B$7),0,MAX(0,$E2459-MAX(0,SUMIFS(Тех_Движение!$G$2:$G$5111,Тех_Движение!$D$2:$D$5111,$C2459,Тех_Движение!$B$2:$B$5111,"&lt;="&amp;L$3)-$F2459)))</f>
        <v>#VALUE!</v>
      </c>
      <c r="M2459" s="21" t="e">
        <f>IF(OR($B2459="",M$3&lt;$D2459+Настройки!$B$7),0,MAX(0,$E2459-MAX(0,SUMIFS(Тех_Движение!$G$2:$G$5111,Тех_Движение!$D$2:$D$5111,$C2459,Тех_Движение!$B$2:$B$5111,"&lt;="&amp;M$3)-$F2459)))</f>
        <v>#VALUE!</v>
      </c>
      <c r="N2459" s="21" t="e">
        <f>IF(OR($B2459="",N$3&lt;$D2459+Настройки!$B$7),0,MAX(0,$E2459-MAX(0,SUMIFS(Тех_Движение!$G$2:$G$5111,Тех_Движение!$D$2:$D$5111,$C2459,Тех_Движение!$B$2:$B$5111,"&lt;="&amp;N$3)-$F2459)))</f>
        <v>#VALUE!</v>
      </c>
      <c r="O2459" s="21" t="e">
        <f>IF(OR($B2459="",O$3&lt;$D2459+Настройки!$B$7),0,MAX(0,$E2459-MAX(0,SUMIFS(Тех_Движение!$G$2:$G$5111,Тех_Движение!$D$2:$D$5111,$C2459,Тех_Движение!$B$2:$B$5111,"&lt;="&amp;O$3)-$F2459)))</f>
        <v>#VALUE!</v>
      </c>
      <c r="P2459" s="21" t="e">
        <f>IF(OR($B2459="",P$3&lt;$D2459+Настройки!$B$7),0,MAX(0,$E2459-MAX(0,SUMIFS(Тех_Движение!$G$2:$G$5111,Тех_Движение!$D$2:$D$5111,$C2459,Тех_Движение!$B$2:$B$5111,"&lt;="&amp;P$3)-$F2459)))</f>
        <v>#VALUE!</v>
      </c>
      <c r="Q2459" s="21" t="e">
        <f>IF(OR($B2459="",Q$3&lt;$D2459+Настройки!$B$7),0,MAX(0,$E2459-MAX(0,SUMIFS(Тех_Движение!$G$2:$G$5111,Тех_Движение!$D$2:$D$5111,$C2459,Тех_Движение!$B$2:$B$5111,"&lt;="&amp;Q$3)-$F2459)))</f>
        <v>#VALUE!</v>
      </c>
      <c r="R2459" s="21" t="str">
        <f t="shared" si="115"/>
        <v/>
      </c>
      <c r="S2459" s="23" t="str">
        <f>IF($B2459="","",VLOOKUP($C2459,Настройки!$A$11:$L$17,9,FALSE))</f>
        <v/>
      </c>
      <c r="T2459" s="23" t="str">
        <f t="shared" si="116"/>
        <v/>
      </c>
    </row>
    <row r="2460" spans="1:20" x14ac:dyDescent="0.3">
      <c r="A2460" s="20">
        <f>Тех_Движение!$A$2457</f>
        <v>2456</v>
      </c>
      <c r="B2460" s="20" t="str">
        <f>IF(Тех_Движение!$F$2457&gt;0,Тех_Движение!$I$2457,"")</f>
        <v/>
      </c>
      <c r="C2460" s="20" t="str">
        <f>IF($B2460="","",Тех_Движение!$D$2457)</f>
        <v/>
      </c>
      <c r="D2460" s="9" t="str">
        <f>IF($B2460="","",Тех_Движение!$B$2457)</f>
        <v/>
      </c>
      <c r="E2460" s="21" t="str">
        <f>IF($B2460="","",Тех_Движение!$F$2457)</f>
        <v/>
      </c>
      <c r="F2460" s="21" t="str">
        <f>IF($B2460="","",SUMIFS($E$5:$E2459,$C$5:$C2459,$C2460))</f>
        <v/>
      </c>
      <c r="G2460" s="21" t="str">
        <f>IF($B2460="","",MAX(0,$E2460-MAX(0,SUMIFS(Тех_Движение!$G$2:$G$5111,Тех_Движение!$D$2:$D$5111,$C2460,Тех_Движение!$B$2:$B$5111,"&lt;="&amp;Настройки!$B$5-1)-$F2460)))</f>
        <v/>
      </c>
      <c r="H2460" s="21" t="str">
        <f>IF($B2460="","",IF(AND($D2460&gt;=Настройки!$B$5,$D2460&lt;=Настройки!$B$6),$E2460,0))</f>
        <v/>
      </c>
      <c r="I2460" s="21" t="str">
        <f t="shared" si="114"/>
        <v/>
      </c>
      <c r="J2460" s="21" t="str">
        <f>IF($B2460="","",MAX(0,$E2460-MAX(0,SUMIFS(Тех_Движение!$G$2:$G$5111,Тех_Движение!$D$2:$D$5111,$C2460,Тех_Движение!$B$2:$B$5111,"&lt;="&amp;Настройки!$B$6)-$F2460)))</f>
        <v/>
      </c>
      <c r="K2460" s="21" t="e">
        <f>IF(OR($B2460="",K$3&lt;$D2460+Настройки!$B$7),0,MAX(0,$E2460-MAX(0,SUMIFS(Тех_Движение!$G$2:$G$5111,Тех_Движение!$D$2:$D$5111,$C2460,Тех_Движение!$B$2:$B$5111,"&lt;="&amp;K$3)-$F2460)))</f>
        <v>#VALUE!</v>
      </c>
      <c r="L2460" s="21" t="e">
        <f>IF(OR($B2460="",L$3&lt;$D2460+Настройки!$B$7),0,MAX(0,$E2460-MAX(0,SUMIFS(Тех_Движение!$G$2:$G$5111,Тех_Движение!$D$2:$D$5111,$C2460,Тех_Движение!$B$2:$B$5111,"&lt;="&amp;L$3)-$F2460)))</f>
        <v>#VALUE!</v>
      </c>
      <c r="M2460" s="21" t="e">
        <f>IF(OR($B2460="",M$3&lt;$D2460+Настройки!$B$7),0,MAX(0,$E2460-MAX(0,SUMIFS(Тех_Движение!$G$2:$G$5111,Тех_Движение!$D$2:$D$5111,$C2460,Тех_Движение!$B$2:$B$5111,"&lt;="&amp;M$3)-$F2460)))</f>
        <v>#VALUE!</v>
      </c>
      <c r="N2460" s="21" t="e">
        <f>IF(OR($B2460="",N$3&lt;$D2460+Настройки!$B$7),0,MAX(0,$E2460-MAX(0,SUMIFS(Тех_Движение!$G$2:$G$5111,Тех_Движение!$D$2:$D$5111,$C2460,Тех_Движение!$B$2:$B$5111,"&lt;="&amp;N$3)-$F2460)))</f>
        <v>#VALUE!</v>
      </c>
      <c r="O2460" s="21" t="e">
        <f>IF(OR($B2460="",O$3&lt;$D2460+Настройки!$B$7),0,MAX(0,$E2460-MAX(0,SUMIFS(Тех_Движение!$G$2:$G$5111,Тех_Движение!$D$2:$D$5111,$C2460,Тех_Движение!$B$2:$B$5111,"&lt;="&amp;O$3)-$F2460)))</f>
        <v>#VALUE!</v>
      </c>
      <c r="P2460" s="21" t="e">
        <f>IF(OR($B2460="",P$3&lt;$D2460+Настройки!$B$7),0,MAX(0,$E2460-MAX(0,SUMIFS(Тех_Движение!$G$2:$G$5111,Тех_Движение!$D$2:$D$5111,$C2460,Тех_Движение!$B$2:$B$5111,"&lt;="&amp;P$3)-$F2460)))</f>
        <v>#VALUE!</v>
      </c>
      <c r="Q2460" s="21" t="e">
        <f>IF(OR($B2460="",Q$3&lt;$D2460+Настройки!$B$7),0,MAX(0,$E2460-MAX(0,SUMIFS(Тех_Движение!$G$2:$G$5111,Тех_Движение!$D$2:$D$5111,$C2460,Тех_Движение!$B$2:$B$5111,"&lt;="&amp;Q$3)-$F2460)))</f>
        <v>#VALUE!</v>
      </c>
      <c r="R2460" s="21" t="str">
        <f t="shared" si="115"/>
        <v/>
      </c>
      <c r="S2460" s="23" t="str">
        <f>IF($B2460="","",VLOOKUP($C2460,Настройки!$A$11:$L$17,9,FALSE))</f>
        <v/>
      </c>
      <c r="T2460" s="23" t="str">
        <f t="shared" si="116"/>
        <v/>
      </c>
    </row>
    <row r="2461" spans="1:20" x14ac:dyDescent="0.3">
      <c r="A2461" s="20">
        <f>Тех_Движение!$A$2458</f>
        <v>2457</v>
      </c>
      <c r="B2461" s="20" t="str">
        <f>IF(Тех_Движение!$F$2458&gt;0,Тех_Движение!$I$2458,"")</f>
        <v/>
      </c>
      <c r="C2461" s="20" t="str">
        <f>IF($B2461="","",Тех_Движение!$D$2458)</f>
        <v/>
      </c>
      <c r="D2461" s="9" t="str">
        <f>IF($B2461="","",Тех_Движение!$B$2458)</f>
        <v/>
      </c>
      <c r="E2461" s="21" t="str">
        <f>IF($B2461="","",Тех_Движение!$F$2458)</f>
        <v/>
      </c>
      <c r="F2461" s="21" t="str">
        <f>IF($B2461="","",SUMIFS($E$5:$E2460,$C$5:$C2460,$C2461))</f>
        <v/>
      </c>
      <c r="G2461" s="21" t="str">
        <f>IF($B2461="","",MAX(0,$E2461-MAX(0,SUMIFS(Тех_Движение!$G$2:$G$5111,Тех_Движение!$D$2:$D$5111,$C2461,Тех_Движение!$B$2:$B$5111,"&lt;="&amp;Настройки!$B$5-1)-$F2461)))</f>
        <v/>
      </c>
      <c r="H2461" s="21" t="str">
        <f>IF($B2461="","",IF(AND($D2461&gt;=Настройки!$B$5,$D2461&lt;=Настройки!$B$6),$E2461,0))</f>
        <v/>
      </c>
      <c r="I2461" s="21" t="str">
        <f t="shared" si="114"/>
        <v/>
      </c>
      <c r="J2461" s="21" t="str">
        <f>IF($B2461="","",MAX(0,$E2461-MAX(0,SUMIFS(Тех_Движение!$G$2:$G$5111,Тех_Движение!$D$2:$D$5111,$C2461,Тех_Движение!$B$2:$B$5111,"&lt;="&amp;Настройки!$B$6)-$F2461)))</f>
        <v/>
      </c>
      <c r="K2461" s="21" t="e">
        <f>IF(OR($B2461="",K$3&lt;$D2461+Настройки!$B$7),0,MAX(0,$E2461-MAX(0,SUMIFS(Тех_Движение!$G$2:$G$5111,Тех_Движение!$D$2:$D$5111,$C2461,Тех_Движение!$B$2:$B$5111,"&lt;="&amp;K$3)-$F2461)))</f>
        <v>#VALUE!</v>
      </c>
      <c r="L2461" s="21" t="e">
        <f>IF(OR($B2461="",L$3&lt;$D2461+Настройки!$B$7),0,MAX(0,$E2461-MAX(0,SUMIFS(Тех_Движение!$G$2:$G$5111,Тех_Движение!$D$2:$D$5111,$C2461,Тех_Движение!$B$2:$B$5111,"&lt;="&amp;L$3)-$F2461)))</f>
        <v>#VALUE!</v>
      </c>
      <c r="M2461" s="21" t="e">
        <f>IF(OR($B2461="",M$3&lt;$D2461+Настройки!$B$7),0,MAX(0,$E2461-MAX(0,SUMIFS(Тех_Движение!$G$2:$G$5111,Тех_Движение!$D$2:$D$5111,$C2461,Тех_Движение!$B$2:$B$5111,"&lt;="&amp;M$3)-$F2461)))</f>
        <v>#VALUE!</v>
      </c>
      <c r="N2461" s="21" t="e">
        <f>IF(OR($B2461="",N$3&lt;$D2461+Настройки!$B$7),0,MAX(0,$E2461-MAX(0,SUMIFS(Тех_Движение!$G$2:$G$5111,Тех_Движение!$D$2:$D$5111,$C2461,Тех_Движение!$B$2:$B$5111,"&lt;="&amp;N$3)-$F2461)))</f>
        <v>#VALUE!</v>
      </c>
      <c r="O2461" s="21" t="e">
        <f>IF(OR($B2461="",O$3&lt;$D2461+Настройки!$B$7),0,MAX(0,$E2461-MAX(0,SUMIFS(Тех_Движение!$G$2:$G$5111,Тех_Движение!$D$2:$D$5111,$C2461,Тех_Движение!$B$2:$B$5111,"&lt;="&amp;O$3)-$F2461)))</f>
        <v>#VALUE!</v>
      </c>
      <c r="P2461" s="21" t="e">
        <f>IF(OR($B2461="",P$3&lt;$D2461+Настройки!$B$7),0,MAX(0,$E2461-MAX(0,SUMIFS(Тех_Движение!$G$2:$G$5111,Тех_Движение!$D$2:$D$5111,$C2461,Тех_Движение!$B$2:$B$5111,"&lt;="&amp;P$3)-$F2461)))</f>
        <v>#VALUE!</v>
      </c>
      <c r="Q2461" s="21" t="e">
        <f>IF(OR($B2461="",Q$3&lt;$D2461+Настройки!$B$7),0,MAX(0,$E2461-MAX(0,SUMIFS(Тех_Движение!$G$2:$G$5111,Тех_Движение!$D$2:$D$5111,$C2461,Тех_Движение!$B$2:$B$5111,"&lt;="&amp;Q$3)-$F2461)))</f>
        <v>#VALUE!</v>
      </c>
      <c r="R2461" s="21" t="str">
        <f t="shared" si="115"/>
        <v/>
      </c>
      <c r="S2461" s="23" t="str">
        <f>IF($B2461="","",VLOOKUP($C2461,Настройки!$A$11:$L$17,9,FALSE))</f>
        <v/>
      </c>
      <c r="T2461" s="23" t="str">
        <f t="shared" si="116"/>
        <v/>
      </c>
    </row>
    <row r="2462" spans="1:20" x14ac:dyDescent="0.3">
      <c r="A2462" s="20">
        <f>Тех_Движение!$A$2459</f>
        <v>2458</v>
      </c>
      <c r="B2462" s="20" t="str">
        <f>IF(Тех_Движение!$F$2459&gt;0,Тех_Движение!$I$2459,"")</f>
        <v/>
      </c>
      <c r="C2462" s="20" t="str">
        <f>IF($B2462="","",Тех_Движение!$D$2459)</f>
        <v/>
      </c>
      <c r="D2462" s="9" t="str">
        <f>IF($B2462="","",Тех_Движение!$B$2459)</f>
        <v/>
      </c>
      <c r="E2462" s="21" t="str">
        <f>IF($B2462="","",Тех_Движение!$F$2459)</f>
        <v/>
      </c>
      <c r="F2462" s="21" t="str">
        <f>IF($B2462="","",SUMIFS($E$5:$E2461,$C$5:$C2461,$C2462))</f>
        <v/>
      </c>
      <c r="G2462" s="21" t="str">
        <f>IF($B2462="","",MAX(0,$E2462-MAX(0,SUMIFS(Тех_Движение!$G$2:$G$5111,Тех_Движение!$D$2:$D$5111,$C2462,Тех_Движение!$B$2:$B$5111,"&lt;="&amp;Настройки!$B$5-1)-$F2462)))</f>
        <v/>
      </c>
      <c r="H2462" s="21" t="str">
        <f>IF($B2462="","",IF(AND($D2462&gt;=Настройки!$B$5,$D2462&lt;=Настройки!$B$6),$E2462,0))</f>
        <v/>
      </c>
      <c r="I2462" s="21" t="str">
        <f t="shared" si="114"/>
        <v/>
      </c>
      <c r="J2462" s="21" t="str">
        <f>IF($B2462="","",MAX(0,$E2462-MAX(0,SUMIFS(Тех_Движение!$G$2:$G$5111,Тех_Движение!$D$2:$D$5111,$C2462,Тех_Движение!$B$2:$B$5111,"&lt;="&amp;Настройки!$B$6)-$F2462)))</f>
        <v/>
      </c>
      <c r="K2462" s="21" t="e">
        <f>IF(OR($B2462="",K$3&lt;$D2462+Настройки!$B$7),0,MAX(0,$E2462-MAX(0,SUMIFS(Тех_Движение!$G$2:$G$5111,Тех_Движение!$D$2:$D$5111,$C2462,Тех_Движение!$B$2:$B$5111,"&lt;="&amp;K$3)-$F2462)))</f>
        <v>#VALUE!</v>
      </c>
      <c r="L2462" s="21" t="e">
        <f>IF(OR($B2462="",L$3&lt;$D2462+Настройки!$B$7),0,MAX(0,$E2462-MAX(0,SUMIFS(Тех_Движение!$G$2:$G$5111,Тех_Движение!$D$2:$D$5111,$C2462,Тех_Движение!$B$2:$B$5111,"&lt;="&amp;L$3)-$F2462)))</f>
        <v>#VALUE!</v>
      </c>
      <c r="M2462" s="21" t="e">
        <f>IF(OR($B2462="",M$3&lt;$D2462+Настройки!$B$7),0,MAX(0,$E2462-MAX(0,SUMIFS(Тех_Движение!$G$2:$G$5111,Тех_Движение!$D$2:$D$5111,$C2462,Тех_Движение!$B$2:$B$5111,"&lt;="&amp;M$3)-$F2462)))</f>
        <v>#VALUE!</v>
      </c>
      <c r="N2462" s="21" t="e">
        <f>IF(OR($B2462="",N$3&lt;$D2462+Настройки!$B$7),0,MAX(0,$E2462-MAX(0,SUMIFS(Тех_Движение!$G$2:$G$5111,Тех_Движение!$D$2:$D$5111,$C2462,Тех_Движение!$B$2:$B$5111,"&lt;="&amp;N$3)-$F2462)))</f>
        <v>#VALUE!</v>
      </c>
      <c r="O2462" s="21" t="e">
        <f>IF(OR($B2462="",O$3&lt;$D2462+Настройки!$B$7),0,MAX(0,$E2462-MAX(0,SUMIFS(Тех_Движение!$G$2:$G$5111,Тех_Движение!$D$2:$D$5111,$C2462,Тех_Движение!$B$2:$B$5111,"&lt;="&amp;O$3)-$F2462)))</f>
        <v>#VALUE!</v>
      </c>
      <c r="P2462" s="21" t="e">
        <f>IF(OR($B2462="",P$3&lt;$D2462+Настройки!$B$7),0,MAX(0,$E2462-MAX(0,SUMIFS(Тех_Движение!$G$2:$G$5111,Тех_Движение!$D$2:$D$5111,$C2462,Тех_Движение!$B$2:$B$5111,"&lt;="&amp;P$3)-$F2462)))</f>
        <v>#VALUE!</v>
      </c>
      <c r="Q2462" s="21" t="e">
        <f>IF(OR($B2462="",Q$3&lt;$D2462+Настройки!$B$7),0,MAX(0,$E2462-MAX(0,SUMIFS(Тех_Движение!$G$2:$G$5111,Тех_Движение!$D$2:$D$5111,$C2462,Тех_Движение!$B$2:$B$5111,"&lt;="&amp;Q$3)-$F2462)))</f>
        <v>#VALUE!</v>
      </c>
      <c r="R2462" s="21" t="str">
        <f t="shared" si="115"/>
        <v/>
      </c>
      <c r="S2462" s="23" t="str">
        <f>IF($B2462="","",VLOOKUP($C2462,Настройки!$A$11:$L$17,9,FALSE))</f>
        <v/>
      </c>
      <c r="T2462" s="23" t="str">
        <f t="shared" si="116"/>
        <v/>
      </c>
    </row>
    <row r="2463" spans="1:20" x14ac:dyDescent="0.3">
      <c r="A2463" s="20">
        <f>Тех_Движение!$A$2460</f>
        <v>2459</v>
      </c>
      <c r="B2463" s="20" t="str">
        <f>IF(Тех_Движение!$F$2460&gt;0,Тех_Движение!$I$2460,"")</f>
        <v/>
      </c>
      <c r="C2463" s="20" t="str">
        <f>IF($B2463="","",Тех_Движение!$D$2460)</f>
        <v/>
      </c>
      <c r="D2463" s="9" t="str">
        <f>IF($B2463="","",Тех_Движение!$B$2460)</f>
        <v/>
      </c>
      <c r="E2463" s="21" t="str">
        <f>IF($B2463="","",Тех_Движение!$F$2460)</f>
        <v/>
      </c>
      <c r="F2463" s="21" t="str">
        <f>IF($B2463="","",SUMIFS($E$5:$E2462,$C$5:$C2462,$C2463))</f>
        <v/>
      </c>
      <c r="G2463" s="21" t="str">
        <f>IF($B2463="","",MAX(0,$E2463-MAX(0,SUMIFS(Тех_Движение!$G$2:$G$5111,Тех_Движение!$D$2:$D$5111,$C2463,Тех_Движение!$B$2:$B$5111,"&lt;="&amp;Настройки!$B$5-1)-$F2463)))</f>
        <v/>
      </c>
      <c r="H2463" s="21" t="str">
        <f>IF($B2463="","",IF(AND($D2463&gt;=Настройки!$B$5,$D2463&lt;=Настройки!$B$6),$E2463,0))</f>
        <v/>
      </c>
      <c r="I2463" s="21" t="str">
        <f t="shared" si="114"/>
        <v/>
      </c>
      <c r="J2463" s="21" t="str">
        <f>IF($B2463="","",MAX(0,$E2463-MAX(0,SUMIFS(Тех_Движение!$G$2:$G$5111,Тех_Движение!$D$2:$D$5111,$C2463,Тех_Движение!$B$2:$B$5111,"&lt;="&amp;Настройки!$B$6)-$F2463)))</f>
        <v/>
      </c>
      <c r="K2463" s="21" t="e">
        <f>IF(OR($B2463="",K$3&lt;$D2463+Настройки!$B$7),0,MAX(0,$E2463-MAX(0,SUMIFS(Тех_Движение!$G$2:$G$5111,Тех_Движение!$D$2:$D$5111,$C2463,Тех_Движение!$B$2:$B$5111,"&lt;="&amp;K$3)-$F2463)))</f>
        <v>#VALUE!</v>
      </c>
      <c r="L2463" s="21" t="e">
        <f>IF(OR($B2463="",L$3&lt;$D2463+Настройки!$B$7),0,MAX(0,$E2463-MAX(0,SUMIFS(Тех_Движение!$G$2:$G$5111,Тех_Движение!$D$2:$D$5111,$C2463,Тех_Движение!$B$2:$B$5111,"&lt;="&amp;L$3)-$F2463)))</f>
        <v>#VALUE!</v>
      </c>
      <c r="M2463" s="21" t="e">
        <f>IF(OR($B2463="",M$3&lt;$D2463+Настройки!$B$7),0,MAX(0,$E2463-MAX(0,SUMIFS(Тех_Движение!$G$2:$G$5111,Тех_Движение!$D$2:$D$5111,$C2463,Тех_Движение!$B$2:$B$5111,"&lt;="&amp;M$3)-$F2463)))</f>
        <v>#VALUE!</v>
      </c>
      <c r="N2463" s="21" t="e">
        <f>IF(OR($B2463="",N$3&lt;$D2463+Настройки!$B$7),0,MAX(0,$E2463-MAX(0,SUMIFS(Тех_Движение!$G$2:$G$5111,Тех_Движение!$D$2:$D$5111,$C2463,Тех_Движение!$B$2:$B$5111,"&lt;="&amp;N$3)-$F2463)))</f>
        <v>#VALUE!</v>
      </c>
      <c r="O2463" s="21" t="e">
        <f>IF(OR($B2463="",O$3&lt;$D2463+Настройки!$B$7),0,MAX(0,$E2463-MAX(0,SUMIFS(Тех_Движение!$G$2:$G$5111,Тех_Движение!$D$2:$D$5111,$C2463,Тех_Движение!$B$2:$B$5111,"&lt;="&amp;O$3)-$F2463)))</f>
        <v>#VALUE!</v>
      </c>
      <c r="P2463" s="21" t="e">
        <f>IF(OR($B2463="",P$3&lt;$D2463+Настройки!$B$7),0,MAX(0,$E2463-MAX(0,SUMIFS(Тех_Движение!$G$2:$G$5111,Тех_Движение!$D$2:$D$5111,$C2463,Тех_Движение!$B$2:$B$5111,"&lt;="&amp;P$3)-$F2463)))</f>
        <v>#VALUE!</v>
      </c>
      <c r="Q2463" s="21" t="e">
        <f>IF(OR($B2463="",Q$3&lt;$D2463+Настройки!$B$7),0,MAX(0,$E2463-MAX(0,SUMIFS(Тех_Движение!$G$2:$G$5111,Тех_Движение!$D$2:$D$5111,$C2463,Тех_Движение!$B$2:$B$5111,"&lt;="&amp;Q$3)-$F2463)))</f>
        <v>#VALUE!</v>
      </c>
      <c r="R2463" s="21" t="str">
        <f t="shared" si="115"/>
        <v/>
      </c>
      <c r="S2463" s="23" t="str">
        <f>IF($B2463="","",VLOOKUP($C2463,Настройки!$A$11:$L$17,9,FALSE))</f>
        <v/>
      </c>
      <c r="T2463" s="23" t="str">
        <f t="shared" si="116"/>
        <v/>
      </c>
    </row>
    <row r="2464" spans="1:20" x14ac:dyDescent="0.3">
      <c r="A2464" s="20">
        <f>Тех_Движение!$A$2461</f>
        <v>2460</v>
      </c>
      <c r="B2464" s="20" t="str">
        <f>IF(Тех_Движение!$F$2461&gt;0,Тех_Движение!$I$2461,"")</f>
        <v/>
      </c>
      <c r="C2464" s="20" t="str">
        <f>IF($B2464="","",Тех_Движение!$D$2461)</f>
        <v/>
      </c>
      <c r="D2464" s="9" t="str">
        <f>IF($B2464="","",Тех_Движение!$B$2461)</f>
        <v/>
      </c>
      <c r="E2464" s="21" t="str">
        <f>IF($B2464="","",Тех_Движение!$F$2461)</f>
        <v/>
      </c>
      <c r="F2464" s="21" t="str">
        <f>IF($B2464="","",SUMIFS($E$5:$E2463,$C$5:$C2463,$C2464))</f>
        <v/>
      </c>
      <c r="G2464" s="21" t="str">
        <f>IF($B2464="","",MAX(0,$E2464-MAX(0,SUMIFS(Тех_Движение!$G$2:$G$5111,Тех_Движение!$D$2:$D$5111,$C2464,Тех_Движение!$B$2:$B$5111,"&lt;="&amp;Настройки!$B$5-1)-$F2464)))</f>
        <v/>
      </c>
      <c r="H2464" s="21" t="str">
        <f>IF($B2464="","",IF(AND($D2464&gt;=Настройки!$B$5,$D2464&lt;=Настройки!$B$6),$E2464,0))</f>
        <v/>
      </c>
      <c r="I2464" s="21" t="str">
        <f t="shared" si="114"/>
        <v/>
      </c>
      <c r="J2464" s="21" t="str">
        <f>IF($B2464="","",MAX(0,$E2464-MAX(0,SUMIFS(Тех_Движение!$G$2:$G$5111,Тех_Движение!$D$2:$D$5111,$C2464,Тех_Движение!$B$2:$B$5111,"&lt;="&amp;Настройки!$B$6)-$F2464)))</f>
        <v/>
      </c>
      <c r="K2464" s="21" t="e">
        <f>IF(OR($B2464="",K$3&lt;$D2464+Настройки!$B$7),0,MAX(0,$E2464-MAX(0,SUMIFS(Тех_Движение!$G$2:$G$5111,Тех_Движение!$D$2:$D$5111,$C2464,Тех_Движение!$B$2:$B$5111,"&lt;="&amp;K$3)-$F2464)))</f>
        <v>#VALUE!</v>
      </c>
      <c r="L2464" s="21" t="e">
        <f>IF(OR($B2464="",L$3&lt;$D2464+Настройки!$B$7),0,MAX(0,$E2464-MAX(0,SUMIFS(Тех_Движение!$G$2:$G$5111,Тех_Движение!$D$2:$D$5111,$C2464,Тех_Движение!$B$2:$B$5111,"&lt;="&amp;L$3)-$F2464)))</f>
        <v>#VALUE!</v>
      </c>
      <c r="M2464" s="21" t="e">
        <f>IF(OR($B2464="",M$3&lt;$D2464+Настройки!$B$7),0,MAX(0,$E2464-MAX(0,SUMIFS(Тех_Движение!$G$2:$G$5111,Тех_Движение!$D$2:$D$5111,$C2464,Тех_Движение!$B$2:$B$5111,"&lt;="&amp;M$3)-$F2464)))</f>
        <v>#VALUE!</v>
      </c>
      <c r="N2464" s="21" t="e">
        <f>IF(OR($B2464="",N$3&lt;$D2464+Настройки!$B$7),0,MAX(0,$E2464-MAX(0,SUMIFS(Тех_Движение!$G$2:$G$5111,Тех_Движение!$D$2:$D$5111,$C2464,Тех_Движение!$B$2:$B$5111,"&lt;="&amp;N$3)-$F2464)))</f>
        <v>#VALUE!</v>
      </c>
      <c r="O2464" s="21" t="e">
        <f>IF(OR($B2464="",O$3&lt;$D2464+Настройки!$B$7),0,MAX(0,$E2464-MAX(0,SUMIFS(Тех_Движение!$G$2:$G$5111,Тех_Движение!$D$2:$D$5111,$C2464,Тех_Движение!$B$2:$B$5111,"&lt;="&amp;O$3)-$F2464)))</f>
        <v>#VALUE!</v>
      </c>
      <c r="P2464" s="21" t="e">
        <f>IF(OR($B2464="",P$3&lt;$D2464+Настройки!$B$7),0,MAX(0,$E2464-MAX(0,SUMIFS(Тех_Движение!$G$2:$G$5111,Тех_Движение!$D$2:$D$5111,$C2464,Тех_Движение!$B$2:$B$5111,"&lt;="&amp;P$3)-$F2464)))</f>
        <v>#VALUE!</v>
      </c>
      <c r="Q2464" s="21" t="e">
        <f>IF(OR($B2464="",Q$3&lt;$D2464+Настройки!$B$7),0,MAX(0,$E2464-MAX(0,SUMIFS(Тех_Движение!$G$2:$G$5111,Тех_Движение!$D$2:$D$5111,$C2464,Тех_Движение!$B$2:$B$5111,"&lt;="&amp;Q$3)-$F2464)))</f>
        <v>#VALUE!</v>
      </c>
      <c r="R2464" s="21" t="str">
        <f t="shared" si="115"/>
        <v/>
      </c>
      <c r="S2464" s="23" t="str">
        <f>IF($B2464="","",VLOOKUP($C2464,Настройки!$A$11:$L$17,9,FALSE))</f>
        <v/>
      </c>
      <c r="T2464" s="23" t="str">
        <f t="shared" si="116"/>
        <v/>
      </c>
    </row>
    <row r="2465" spans="1:20" x14ac:dyDescent="0.3">
      <c r="A2465" s="20">
        <f>Тех_Движение!$A$2462</f>
        <v>2461</v>
      </c>
      <c r="B2465" s="20" t="str">
        <f>IF(Тех_Движение!$F$2462&gt;0,Тех_Движение!$I$2462,"")</f>
        <v/>
      </c>
      <c r="C2465" s="20" t="str">
        <f>IF($B2465="","",Тех_Движение!$D$2462)</f>
        <v/>
      </c>
      <c r="D2465" s="9" t="str">
        <f>IF($B2465="","",Тех_Движение!$B$2462)</f>
        <v/>
      </c>
      <c r="E2465" s="21" t="str">
        <f>IF($B2465="","",Тех_Движение!$F$2462)</f>
        <v/>
      </c>
      <c r="F2465" s="21" t="str">
        <f>IF($B2465="","",SUMIFS($E$5:$E2464,$C$5:$C2464,$C2465))</f>
        <v/>
      </c>
      <c r="G2465" s="21" t="str">
        <f>IF($B2465="","",MAX(0,$E2465-MAX(0,SUMIFS(Тех_Движение!$G$2:$G$5111,Тех_Движение!$D$2:$D$5111,$C2465,Тех_Движение!$B$2:$B$5111,"&lt;="&amp;Настройки!$B$5-1)-$F2465)))</f>
        <v/>
      </c>
      <c r="H2465" s="21" t="str">
        <f>IF($B2465="","",IF(AND($D2465&gt;=Настройки!$B$5,$D2465&lt;=Настройки!$B$6),$E2465,0))</f>
        <v/>
      </c>
      <c r="I2465" s="21" t="str">
        <f t="shared" si="114"/>
        <v/>
      </c>
      <c r="J2465" s="21" t="str">
        <f>IF($B2465="","",MAX(0,$E2465-MAX(0,SUMIFS(Тех_Движение!$G$2:$G$5111,Тех_Движение!$D$2:$D$5111,$C2465,Тех_Движение!$B$2:$B$5111,"&lt;="&amp;Настройки!$B$6)-$F2465)))</f>
        <v/>
      </c>
      <c r="K2465" s="21" t="e">
        <f>IF(OR($B2465="",K$3&lt;$D2465+Настройки!$B$7),0,MAX(0,$E2465-MAX(0,SUMIFS(Тех_Движение!$G$2:$G$5111,Тех_Движение!$D$2:$D$5111,$C2465,Тех_Движение!$B$2:$B$5111,"&lt;="&amp;K$3)-$F2465)))</f>
        <v>#VALUE!</v>
      </c>
      <c r="L2465" s="21" t="e">
        <f>IF(OR($B2465="",L$3&lt;$D2465+Настройки!$B$7),0,MAX(0,$E2465-MAX(0,SUMIFS(Тех_Движение!$G$2:$G$5111,Тех_Движение!$D$2:$D$5111,$C2465,Тех_Движение!$B$2:$B$5111,"&lt;="&amp;L$3)-$F2465)))</f>
        <v>#VALUE!</v>
      </c>
      <c r="M2465" s="21" t="e">
        <f>IF(OR($B2465="",M$3&lt;$D2465+Настройки!$B$7),0,MAX(0,$E2465-MAX(0,SUMIFS(Тех_Движение!$G$2:$G$5111,Тех_Движение!$D$2:$D$5111,$C2465,Тех_Движение!$B$2:$B$5111,"&lt;="&amp;M$3)-$F2465)))</f>
        <v>#VALUE!</v>
      </c>
      <c r="N2465" s="21" t="e">
        <f>IF(OR($B2465="",N$3&lt;$D2465+Настройки!$B$7),0,MAX(0,$E2465-MAX(0,SUMIFS(Тех_Движение!$G$2:$G$5111,Тех_Движение!$D$2:$D$5111,$C2465,Тех_Движение!$B$2:$B$5111,"&lt;="&amp;N$3)-$F2465)))</f>
        <v>#VALUE!</v>
      </c>
      <c r="O2465" s="21" t="e">
        <f>IF(OR($B2465="",O$3&lt;$D2465+Настройки!$B$7),0,MAX(0,$E2465-MAX(0,SUMIFS(Тех_Движение!$G$2:$G$5111,Тех_Движение!$D$2:$D$5111,$C2465,Тех_Движение!$B$2:$B$5111,"&lt;="&amp;O$3)-$F2465)))</f>
        <v>#VALUE!</v>
      </c>
      <c r="P2465" s="21" t="e">
        <f>IF(OR($B2465="",P$3&lt;$D2465+Настройки!$B$7),0,MAX(0,$E2465-MAX(0,SUMIFS(Тех_Движение!$G$2:$G$5111,Тех_Движение!$D$2:$D$5111,$C2465,Тех_Движение!$B$2:$B$5111,"&lt;="&amp;P$3)-$F2465)))</f>
        <v>#VALUE!</v>
      </c>
      <c r="Q2465" s="21" t="e">
        <f>IF(OR($B2465="",Q$3&lt;$D2465+Настройки!$B$7),0,MAX(0,$E2465-MAX(0,SUMIFS(Тех_Движение!$G$2:$G$5111,Тех_Движение!$D$2:$D$5111,$C2465,Тех_Движение!$B$2:$B$5111,"&lt;="&amp;Q$3)-$F2465)))</f>
        <v>#VALUE!</v>
      </c>
      <c r="R2465" s="21" t="str">
        <f t="shared" si="115"/>
        <v/>
      </c>
      <c r="S2465" s="23" t="str">
        <f>IF($B2465="","",VLOOKUP($C2465,Настройки!$A$11:$L$17,9,FALSE))</f>
        <v/>
      </c>
      <c r="T2465" s="23" t="str">
        <f t="shared" si="116"/>
        <v/>
      </c>
    </row>
    <row r="2466" spans="1:20" x14ac:dyDescent="0.3">
      <c r="A2466" s="20">
        <f>Тех_Движение!$A$2463</f>
        <v>2462</v>
      </c>
      <c r="B2466" s="20" t="str">
        <f>IF(Тех_Движение!$F$2463&gt;0,Тех_Движение!$I$2463,"")</f>
        <v/>
      </c>
      <c r="C2466" s="20" t="str">
        <f>IF($B2466="","",Тех_Движение!$D$2463)</f>
        <v/>
      </c>
      <c r="D2466" s="9" t="str">
        <f>IF($B2466="","",Тех_Движение!$B$2463)</f>
        <v/>
      </c>
      <c r="E2466" s="21" t="str">
        <f>IF($B2466="","",Тех_Движение!$F$2463)</f>
        <v/>
      </c>
      <c r="F2466" s="21" t="str">
        <f>IF($B2466="","",SUMIFS($E$5:$E2465,$C$5:$C2465,$C2466))</f>
        <v/>
      </c>
      <c r="G2466" s="21" t="str">
        <f>IF($B2466="","",MAX(0,$E2466-MAX(0,SUMIFS(Тех_Движение!$G$2:$G$5111,Тех_Движение!$D$2:$D$5111,$C2466,Тех_Движение!$B$2:$B$5111,"&lt;="&amp;Настройки!$B$5-1)-$F2466)))</f>
        <v/>
      </c>
      <c r="H2466" s="21" t="str">
        <f>IF($B2466="","",IF(AND($D2466&gt;=Настройки!$B$5,$D2466&lt;=Настройки!$B$6),$E2466,0))</f>
        <v/>
      </c>
      <c r="I2466" s="21" t="str">
        <f t="shared" si="114"/>
        <v/>
      </c>
      <c r="J2466" s="21" t="str">
        <f>IF($B2466="","",MAX(0,$E2466-MAX(0,SUMIFS(Тех_Движение!$G$2:$G$5111,Тех_Движение!$D$2:$D$5111,$C2466,Тех_Движение!$B$2:$B$5111,"&lt;="&amp;Настройки!$B$6)-$F2466)))</f>
        <v/>
      </c>
      <c r="K2466" s="21" t="e">
        <f>IF(OR($B2466="",K$3&lt;$D2466+Настройки!$B$7),0,MAX(0,$E2466-MAX(0,SUMIFS(Тех_Движение!$G$2:$G$5111,Тех_Движение!$D$2:$D$5111,$C2466,Тех_Движение!$B$2:$B$5111,"&lt;="&amp;K$3)-$F2466)))</f>
        <v>#VALUE!</v>
      </c>
      <c r="L2466" s="21" t="e">
        <f>IF(OR($B2466="",L$3&lt;$D2466+Настройки!$B$7),0,MAX(0,$E2466-MAX(0,SUMIFS(Тех_Движение!$G$2:$G$5111,Тех_Движение!$D$2:$D$5111,$C2466,Тех_Движение!$B$2:$B$5111,"&lt;="&amp;L$3)-$F2466)))</f>
        <v>#VALUE!</v>
      </c>
      <c r="M2466" s="21" t="e">
        <f>IF(OR($B2466="",M$3&lt;$D2466+Настройки!$B$7),0,MAX(0,$E2466-MAX(0,SUMIFS(Тех_Движение!$G$2:$G$5111,Тех_Движение!$D$2:$D$5111,$C2466,Тех_Движение!$B$2:$B$5111,"&lt;="&amp;M$3)-$F2466)))</f>
        <v>#VALUE!</v>
      </c>
      <c r="N2466" s="21" t="e">
        <f>IF(OR($B2466="",N$3&lt;$D2466+Настройки!$B$7),0,MAX(0,$E2466-MAX(0,SUMIFS(Тех_Движение!$G$2:$G$5111,Тех_Движение!$D$2:$D$5111,$C2466,Тех_Движение!$B$2:$B$5111,"&lt;="&amp;N$3)-$F2466)))</f>
        <v>#VALUE!</v>
      </c>
      <c r="O2466" s="21" t="e">
        <f>IF(OR($B2466="",O$3&lt;$D2466+Настройки!$B$7),0,MAX(0,$E2466-MAX(0,SUMIFS(Тех_Движение!$G$2:$G$5111,Тех_Движение!$D$2:$D$5111,$C2466,Тех_Движение!$B$2:$B$5111,"&lt;="&amp;O$3)-$F2466)))</f>
        <v>#VALUE!</v>
      </c>
      <c r="P2466" s="21" t="e">
        <f>IF(OR($B2466="",P$3&lt;$D2466+Настройки!$B$7),0,MAX(0,$E2466-MAX(0,SUMIFS(Тех_Движение!$G$2:$G$5111,Тех_Движение!$D$2:$D$5111,$C2466,Тех_Движение!$B$2:$B$5111,"&lt;="&amp;P$3)-$F2466)))</f>
        <v>#VALUE!</v>
      </c>
      <c r="Q2466" s="21" t="e">
        <f>IF(OR($B2466="",Q$3&lt;$D2466+Настройки!$B$7),0,MAX(0,$E2466-MAX(0,SUMIFS(Тех_Движение!$G$2:$G$5111,Тех_Движение!$D$2:$D$5111,$C2466,Тех_Движение!$B$2:$B$5111,"&lt;="&amp;Q$3)-$F2466)))</f>
        <v>#VALUE!</v>
      </c>
      <c r="R2466" s="21" t="str">
        <f t="shared" si="115"/>
        <v/>
      </c>
      <c r="S2466" s="23" t="str">
        <f>IF($B2466="","",VLOOKUP($C2466,Настройки!$A$11:$L$17,9,FALSE))</f>
        <v/>
      </c>
      <c r="T2466" s="23" t="str">
        <f t="shared" si="116"/>
        <v/>
      </c>
    </row>
    <row r="2467" spans="1:20" x14ac:dyDescent="0.3">
      <c r="A2467" s="20">
        <f>Тех_Движение!$A$2464</f>
        <v>2463</v>
      </c>
      <c r="B2467" s="20" t="str">
        <f>IF(Тех_Движение!$F$2464&gt;0,Тех_Движение!$I$2464,"")</f>
        <v/>
      </c>
      <c r="C2467" s="20" t="str">
        <f>IF($B2467="","",Тех_Движение!$D$2464)</f>
        <v/>
      </c>
      <c r="D2467" s="9" t="str">
        <f>IF($B2467="","",Тех_Движение!$B$2464)</f>
        <v/>
      </c>
      <c r="E2467" s="21" t="str">
        <f>IF($B2467="","",Тех_Движение!$F$2464)</f>
        <v/>
      </c>
      <c r="F2467" s="21" t="str">
        <f>IF($B2467="","",SUMIFS($E$5:$E2466,$C$5:$C2466,$C2467))</f>
        <v/>
      </c>
      <c r="G2467" s="21" t="str">
        <f>IF($B2467="","",MAX(0,$E2467-MAX(0,SUMIFS(Тех_Движение!$G$2:$G$5111,Тех_Движение!$D$2:$D$5111,$C2467,Тех_Движение!$B$2:$B$5111,"&lt;="&amp;Настройки!$B$5-1)-$F2467)))</f>
        <v/>
      </c>
      <c r="H2467" s="21" t="str">
        <f>IF($B2467="","",IF(AND($D2467&gt;=Настройки!$B$5,$D2467&lt;=Настройки!$B$6),$E2467,0))</f>
        <v/>
      </c>
      <c r="I2467" s="21" t="str">
        <f t="shared" si="114"/>
        <v/>
      </c>
      <c r="J2467" s="21" t="str">
        <f>IF($B2467="","",MAX(0,$E2467-MAX(0,SUMIFS(Тех_Движение!$G$2:$G$5111,Тех_Движение!$D$2:$D$5111,$C2467,Тех_Движение!$B$2:$B$5111,"&lt;="&amp;Настройки!$B$6)-$F2467)))</f>
        <v/>
      </c>
      <c r="K2467" s="21" t="e">
        <f>IF(OR($B2467="",K$3&lt;$D2467+Настройки!$B$7),0,MAX(0,$E2467-MAX(0,SUMIFS(Тех_Движение!$G$2:$G$5111,Тех_Движение!$D$2:$D$5111,$C2467,Тех_Движение!$B$2:$B$5111,"&lt;="&amp;K$3)-$F2467)))</f>
        <v>#VALUE!</v>
      </c>
      <c r="L2467" s="21" t="e">
        <f>IF(OR($B2467="",L$3&lt;$D2467+Настройки!$B$7),0,MAX(0,$E2467-MAX(0,SUMIFS(Тех_Движение!$G$2:$G$5111,Тех_Движение!$D$2:$D$5111,$C2467,Тех_Движение!$B$2:$B$5111,"&lt;="&amp;L$3)-$F2467)))</f>
        <v>#VALUE!</v>
      </c>
      <c r="M2467" s="21" t="e">
        <f>IF(OR($B2467="",M$3&lt;$D2467+Настройки!$B$7),0,MAX(0,$E2467-MAX(0,SUMIFS(Тех_Движение!$G$2:$G$5111,Тех_Движение!$D$2:$D$5111,$C2467,Тех_Движение!$B$2:$B$5111,"&lt;="&amp;M$3)-$F2467)))</f>
        <v>#VALUE!</v>
      </c>
      <c r="N2467" s="21" t="e">
        <f>IF(OR($B2467="",N$3&lt;$D2467+Настройки!$B$7),0,MAX(0,$E2467-MAX(0,SUMIFS(Тех_Движение!$G$2:$G$5111,Тех_Движение!$D$2:$D$5111,$C2467,Тех_Движение!$B$2:$B$5111,"&lt;="&amp;N$3)-$F2467)))</f>
        <v>#VALUE!</v>
      </c>
      <c r="O2467" s="21" t="e">
        <f>IF(OR($B2467="",O$3&lt;$D2467+Настройки!$B$7),0,MAX(0,$E2467-MAX(0,SUMIFS(Тех_Движение!$G$2:$G$5111,Тех_Движение!$D$2:$D$5111,$C2467,Тех_Движение!$B$2:$B$5111,"&lt;="&amp;O$3)-$F2467)))</f>
        <v>#VALUE!</v>
      </c>
      <c r="P2467" s="21" t="e">
        <f>IF(OR($B2467="",P$3&lt;$D2467+Настройки!$B$7),0,MAX(0,$E2467-MAX(0,SUMIFS(Тех_Движение!$G$2:$G$5111,Тех_Движение!$D$2:$D$5111,$C2467,Тех_Движение!$B$2:$B$5111,"&lt;="&amp;P$3)-$F2467)))</f>
        <v>#VALUE!</v>
      </c>
      <c r="Q2467" s="21" t="e">
        <f>IF(OR($B2467="",Q$3&lt;$D2467+Настройки!$B$7),0,MAX(0,$E2467-MAX(0,SUMIFS(Тех_Движение!$G$2:$G$5111,Тех_Движение!$D$2:$D$5111,$C2467,Тех_Движение!$B$2:$B$5111,"&lt;="&amp;Q$3)-$F2467)))</f>
        <v>#VALUE!</v>
      </c>
      <c r="R2467" s="21" t="str">
        <f t="shared" si="115"/>
        <v/>
      </c>
      <c r="S2467" s="23" t="str">
        <f>IF($B2467="","",VLOOKUP($C2467,Настройки!$A$11:$L$17,9,FALSE))</f>
        <v/>
      </c>
      <c r="T2467" s="23" t="str">
        <f t="shared" si="116"/>
        <v/>
      </c>
    </row>
    <row r="2468" spans="1:20" x14ac:dyDescent="0.3">
      <c r="A2468" s="20">
        <f>Тех_Движение!$A$2465</f>
        <v>2464</v>
      </c>
      <c r="B2468" s="20" t="str">
        <f>IF(Тех_Движение!$F$2465&gt;0,Тех_Движение!$I$2465,"")</f>
        <v/>
      </c>
      <c r="C2468" s="20" t="str">
        <f>IF($B2468="","",Тех_Движение!$D$2465)</f>
        <v/>
      </c>
      <c r="D2468" s="9" t="str">
        <f>IF($B2468="","",Тех_Движение!$B$2465)</f>
        <v/>
      </c>
      <c r="E2468" s="21" t="str">
        <f>IF($B2468="","",Тех_Движение!$F$2465)</f>
        <v/>
      </c>
      <c r="F2468" s="21" t="str">
        <f>IF($B2468="","",SUMIFS($E$5:$E2467,$C$5:$C2467,$C2468))</f>
        <v/>
      </c>
      <c r="G2468" s="21" t="str">
        <f>IF($B2468="","",MAX(0,$E2468-MAX(0,SUMIFS(Тех_Движение!$G$2:$G$5111,Тех_Движение!$D$2:$D$5111,$C2468,Тех_Движение!$B$2:$B$5111,"&lt;="&amp;Настройки!$B$5-1)-$F2468)))</f>
        <v/>
      </c>
      <c r="H2468" s="21" t="str">
        <f>IF($B2468="","",IF(AND($D2468&gt;=Настройки!$B$5,$D2468&lt;=Настройки!$B$6),$E2468,0))</f>
        <v/>
      </c>
      <c r="I2468" s="21" t="str">
        <f t="shared" si="114"/>
        <v/>
      </c>
      <c r="J2468" s="21" t="str">
        <f>IF($B2468="","",MAX(0,$E2468-MAX(0,SUMIFS(Тех_Движение!$G$2:$G$5111,Тех_Движение!$D$2:$D$5111,$C2468,Тех_Движение!$B$2:$B$5111,"&lt;="&amp;Настройки!$B$6)-$F2468)))</f>
        <v/>
      </c>
      <c r="K2468" s="21" t="e">
        <f>IF(OR($B2468="",K$3&lt;$D2468+Настройки!$B$7),0,MAX(0,$E2468-MAX(0,SUMIFS(Тех_Движение!$G$2:$G$5111,Тех_Движение!$D$2:$D$5111,$C2468,Тех_Движение!$B$2:$B$5111,"&lt;="&amp;K$3)-$F2468)))</f>
        <v>#VALUE!</v>
      </c>
      <c r="L2468" s="21" t="e">
        <f>IF(OR($B2468="",L$3&lt;$D2468+Настройки!$B$7),0,MAX(0,$E2468-MAX(0,SUMIFS(Тех_Движение!$G$2:$G$5111,Тех_Движение!$D$2:$D$5111,$C2468,Тех_Движение!$B$2:$B$5111,"&lt;="&amp;L$3)-$F2468)))</f>
        <v>#VALUE!</v>
      </c>
      <c r="M2468" s="21" t="e">
        <f>IF(OR($B2468="",M$3&lt;$D2468+Настройки!$B$7),0,MAX(0,$E2468-MAX(0,SUMIFS(Тех_Движение!$G$2:$G$5111,Тех_Движение!$D$2:$D$5111,$C2468,Тех_Движение!$B$2:$B$5111,"&lt;="&amp;M$3)-$F2468)))</f>
        <v>#VALUE!</v>
      </c>
      <c r="N2468" s="21" t="e">
        <f>IF(OR($B2468="",N$3&lt;$D2468+Настройки!$B$7),0,MAX(0,$E2468-MAX(0,SUMIFS(Тех_Движение!$G$2:$G$5111,Тех_Движение!$D$2:$D$5111,$C2468,Тех_Движение!$B$2:$B$5111,"&lt;="&amp;N$3)-$F2468)))</f>
        <v>#VALUE!</v>
      </c>
      <c r="O2468" s="21" t="e">
        <f>IF(OR($B2468="",O$3&lt;$D2468+Настройки!$B$7),0,MAX(0,$E2468-MAX(0,SUMIFS(Тех_Движение!$G$2:$G$5111,Тех_Движение!$D$2:$D$5111,$C2468,Тех_Движение!$B$2:$B$5111,"&lt;="&amp;O$3)-$F2468)))</f>
        <v>#VALUE!</v>
      </c>
      <c r="P2468" s="21" t="e">
        <f>IF(OR($B2468="",P$3&lt;$D2468+Настройки!$B$7),0,MAX(0,$E2468-MAX(0,SUMIFS(Тех_Движение!$G$2:$G$5111,Тех_Движение!$D$2:$D$5111,$C2468,Тех_Движение!$B$2:$B$5111,"&lt;="&amp;P$3)-$F2468)))</f>
        <v>#VALUE!</v>
      </c>
      <c r="Q2468" s="21" t="e">
        <f>IF(OR($B2468="",Q$3&lt;$D2468+Настройки!$B$7),0,MAX(0,$E2468-MAX(0,SUMIFS(Тех_Движение!$G$2:$G$5111,Тех_Движение!$D$2:$D$5111,$C2468,Тех_Движение!$B$2:$B$5111,"&lt;="&amp;Q$3)-$F2468)))</f>
        <v>#VALUE!</v>
      </c>
      <c r="R2468" s="21" t="str">
        <f t="shared" si="115"/>
        <v/>
      </c>
      <c r="S2468" s="23" t="str">
        <f>IF($B2468="","",VLOOKUP($C2468,Настройки!$A$11:$L$17,9,FALSE))</f>
        <v/>
      </c>
      <c r="T2468" s="23" t="str">
        <f t="shared" si="116"/>
        <v/>
      </c>
    </row>
    <row r="2469" spans="1:20" x14ac:dyDescent="0.3">
      <c r="A2469" s="20">
        <f>Тех_Движение!$A$2466</f>
        <v>2465</v>
      </c>
      <c r="B2469" s="20" t="str">
        <f>IF(Тех_Движение!$F$2466&gt;0,Тех_Движение!$I$2466,"")</f>
        <v/>
      </c>
      <c r="C2469" s="20" t="str">
        <f>IF($B2469="","",Тех_Движение!$D$2466)</f>
        <v/>
      </c>
      <c r="D2469" s="9" t="str">
        <f>IF($B2469="","",Тех_Движение!$B$2466)</f>
        <v/>
      </c>
      <c r="E2469" s="21" t="str">
        <f>IF($B2469="","",Тех_Движение!$F$2466)</f>
        <v/>
      </c>
      <c r="F2469" s="21" t="str">
        <f>IF($B2469="","",SUMIFS($E$5:$E2468,$C$5:$C2468,$C2469))</f>
        <v/>
      </c>
      <c r="G2469" s="21" t="str">
        <f>IF($B2469="","",MAX(0,$E2469-MAX(0,SUMIFS(Тех_Движение!$G$2:$G$5111,Тех_Движение!$D$2:$D$5111,$C2469,Тех_Движение!$B$2:$B$5111,"&lt;="&amp;Настройки!$B$5-1)-$F2469)))</f>
        <v/>
      </c>
      <c r="H2469" s="21" t="str">
        <f>IF($B2469="","",IF(AND($D2469&gt;=Настройки!$B$5,$D2469&lt;=Настройки!$B$6),$E2469,0))</f>
        <v/>
      </c>
      <c r="I2469" s="21" t="str">
        <f t="shared" si="114"/>
        <v/>
      </c>
      <c r="J2469" s="21" t="str">
        <f>IF($B2469="","",MAX(0,$E2469-MAX(0,SUMIFS(Тех_Движение!$G$2:$G$5111,Тех_Движение!$D$2:$D$5111,$C2469,Тех_Движение!$B$2:$B$5111,"&lt;="&amp;Настройки!$B$6)-$F2469)))</f>
        <v/>
      </c>
      <c r="K2469" s="21" t="e">
        <f>IF(OR($B2469="",K$3&lt;$D2469+Настройки!$B$7),0,MAX(0,$E2469-MAX(0,SUMIFS(Тех_Движение!$G$2:$G$5111,Тех_Движение!$D$2:$D$5111,$C2469,Тех_Движение!$B$2:$B$5111,"&lt;="&amp;K$3)-$F2469)))</f>
        <v>#VALUE!</v>
      </c>
      <c r="L2469" s="21" t="e">
        <f>IF(OR($B2469="",L$3&lt;$D2469+Настройки!$B$7),0,MAX(0,$E2469-MAX(0,SUMIFS(Тех_Движение!$G$2:$G$5111,Тех_Движение!$D$2:$D$5111,$C2469,Тех_Движение!$B$2:$B$5111,"&lt;="&amp;L$3)-$F2469)))</f>
        <v>#VALUE!</v>
      </c>
      <c r="M2469" s="21" t="e">
        <f>IF(OR($B2469="",M$3&lt;$D2469+Настройки!$B$7),0,MAX(0,$E2469-MAX(0,SUMIFS(Тех_Движение!$G$2:$G$5111,Тех_Движение!$D$2:$D$5111,$C2469,Тех_Движение!$B$2:$B$5111,"&lt;="&amp;M$3)-$F2469)))</f>
        <v>#VALUE!</v>
      </c>
      <c r="N2469" s="21" t="e">
        <f>IF(OR($B2469="",N$3&lt;$D2469+Настройки!$B$7),0,MAX(0,$E2469-MAX(0,SUMIFS(Тех_Движение!$G$2:$G$5111,Тех_Движение!$D$2:$D$5111,$C2469,Тех_Движение!$B$2:$B$5111,"&lt;="&amp;N$3)-$F2469)))</f>
        <v>#VALUE!</v>
      </c>
      <c r="O2469" s="21" t="e">
        <f>IF(OR($B2469="",O$3&lt;$D2469+Настройки!$B$7),0,MAX(0,$E2469-MAX(0,SUMIFS(Тех_Движение!$G$2:$G$5111,Тех_Движение!$D$2:$D$5111,$C2469,Тех_Движение!$B$2:$B$5111,"&lt;="&amp;O$3)-$F2469)))</f>
        <v>#VALUE!</v>
      </c>
      <c r="P2469" s="21" t="e">
        <f>IF(OR($B2469="",P$3&lt;$D2469+Настройки!$B$7),0,MAX(0,$E2469-MAX(0,SUMIFS(Тех_Движение!$G$2:$G$5111,Тех_Движение!$D$2:$D$5111,$C2469,Тех_Движение!$B$2:$B$5111,"&lt;="&amp;P$3)-$F2469)))</f>
        <v>#VALUE!</v>
      </c>
      <c r="Q2469" s="21" t="e">
        <f>IF(OR($B2469="",Q$3&lt;$D2469+Настройки!$B$7),0,MAX(0,$E2469-MAX(0,SUMIFS(Тех_Движение!$G$2:$G$5111,Тех_Движение!$D$2:$D$5111,$C2469,Тех_Движение!$B$2:$B$5111,"&lt;="&amp;Q$3)-$F2469)))</f>
        <v>#VALUE!</v>
      </c>
      <c r="R2469" s="21" t="str">
        <f t="shared" si="115"/>
        <v/>
      </c>
      <c r="S2469" s="23" t="str">
        <f>IF($B2469="","",VLOOKUP($C2469,Настройки!$A$11:$L$17,9,FALSE))</f>
        <v/>
      </c>
      <c r="T2469" s="23" t="str">
        <f t="shared" si="116"/>
        <v/>
      </c>
    </row>
    <row r="2470" spans="1:20" x14ac:dyDescent="0.3">
      <c r="A2470" s="20">
        <f>Тех_Движение!$A$2467</f>
        <v>2466</v>
      </c>
      <c r="B2470" s="20" t="str">
        <f>IF(Тех_Движение!$F$2467&gt;0,Тех_Движение!$I$2467,"")</f>
        <v/>
      </c>
      <c r="C2470" s="20" t="str">
        <f>IF($B2470="","",Тех_Движение!$D$2467)</f>
        <v/>
      </c>
      <c r="D2470" s="9" t="str">
        <f>IF($B2470="","",Тех_Движение!$B$2467)</f>
        <v/>
      </c>
      <c r="E2470" s="21" t="str">
        <f>IF($B2470="","",Тех_Движение!$F$2467)</f>
        <v/>
      </c>
      <c r="F2470" s="21" t="str">
        <f>IF($B2470="","",SUMIFS($E$5:$E2469,$C$5:$C2469,$C2470))</f>
        <v/>
      </c>
      <c r="G2470" s="21" t="str">
        <f>IF($B2470="","",MAX(0,$E2470-MAX(0,SUMIFS(Тех_Движение!$G$2:$G$5111,Тех_Движение!$D$2:$D$5111,$C2470,Тех_Движение!$B$2:$B$5111,"&lt;="&amp;Настройки!$B$5-1)-$F2470)))</f>
        <v/>
      </c>
      <c r="H2470" s="21" t="str">
        <f>IF($B2470="","",IF(AND($D2470&gt;=Настройки!$B$5,$D2470&lt;=Настройки!$B$6),$E2470,0))</f>
        <v/>
      </c>
      <c r="I2470" s="21" t="str">
        <f t="shared" si="114"/>
        <v/>
      </c>
      <c r="J2470" s="21" t="str">
        <f>IF($B2470="","",MAX(0,$E2470-MAX(0,SUMIFS(Тех_Движение!$G$2:$G$5111,Тех_Движение!$D$2:$D$5111,$C2470,Тех_Движение!$B$2:$B$5111,"&lt;="&amp;Настройки!$B$6)-$F2470)))</f>
        <v/>
      </c>
      <c r="K2470" s="21" t="e">
        <f>IF(OR($B2470="",K$3&lt;$D2470+Настройки!$B$7),0,MAX(0,$E2470-MAX(0,SUMIFS(Тех_Движение!$G$2:$G$5111,Тех_Движение!$D$2:$D$5111,$C2470,Тех_Движение!$B$2:$B$5111,"&lt;="&amp;K$3)-$F2470)))</f>
        <v>#VALUE!</v>
      </c>
      <c r="L2470" s="21" t="e">
        <f>IF(OR($B2470="",L$3&lt;$D2470+Настройки!$B$7),0,MAX(0,$E2470-MAX(0,SUMIFS(Тех_Движение!$G$2:$G$5111,Тех_Движение!$D$2:$D$5111,$C2470,Тех_Движение!$B$2:$B$5111,"&lt;="&amp;L$3)-$F2470)))</f>
        <v>#VALUE!</v>
      </c>
      <c r="M2470" s="21" t="e">
        <f>IF(OR($B2470="",M$3&lt;$D2470+Настройки!$B$7),0,MAX(0,$E2470-MAX(0,SUMIFS(Тех_Движение!$G$2:$G$5111,Тех_Движение!$D$2:$D$5111,$C2470,Тех_Движение!$B$2:$B$5111,"&lt;="&amp;M$3)-$F2470)))</f>
        <v>#VALUE!</v>
      </c>
      <c r="N2470" s="21" t="e">
        <f>IF(OR($B2470="",N$3&lt;$D2470+Настройки!$B$7),0,MAX(0,$E2470-MAX(0,SUMIFS(Тех_Движение!$G$2:$G$5111,Тех_Движение!$D$2:$D$5111,$C2470,Тех_Движение!$B$2:$B$5111,"&lt;="&amp;N$3)-$F2470)))</f>
        <v>#VALUE!</v>
      </c>
      <c r="O2470" s="21" t="e">
        <f>IF(OR($B2470="",O$3&lt;$D2470+Настройки!$B$7),0,MAX(0,$E2470-MAX(0,SUMIFS(Тех_Движение!$G$2:$G$5111,Тех_Движение!$D$2:$D$5111,$C2470,Тех_Движение!$B$2:$B$5111,"&lt;="&amp;O$3)-$F2470)))</f>
        <v>#VALUE!</v>
      </c>
      <c r="P2470" s="21" t="e">
        <f>IF(OR($B2470="",P$3&lt;$D2470+Настройки!$B$7),0,MAX(0,$E2470-MAX(0,SUMIFS(Тех_Движение!$G$2:$G$5111,Тех_Движение!$D$2:$D$5111,$C2470,Тех_Движение!$B$2:$B$5111,"&lt;="&amp;P$3)-$F2470)))</f>
        <v>#VALUE!</v>
      </c>
      <c r="Q2470" s="21" t="e">
        <f>IF(OR($B2470="",Q$3&lt;$D2470+Настройки!$B$7),0,MAX(0,$E2470-MAX(0,SUMIFS(Тех_Движение!$G$2:$G$5111,Тех_Движение!$D$2:$D$5111,$C2470,Тех_Движение!$B$2:$B$5111,"&lt;="&amp;Q$3)-$F2470)))</f>
        <v>#VALUE!</v>
      </c>
      <c r="R2470" s="21" t="str">
        <f t="shared" si="115"/>
        <v/>
      </c>
      <c r="S2470" s="23" t="str">
        <f>IF($B2470="","",VLOOKUP($C2470,Настройки!$A$11:$L$17,9,FALSE))</f>
        <v/>
      </c>
      <c r="T2470" s="23" t="str">
        <f t="shared" si="116"/>
        <v/>
      </c>
    </row>
    <row r="2471" spans="1:20" x14ac:dyDescent="0.3">
      <c r="A2471" s="20">
        <f>Тех_Движение!$A$2468</f>
        <v>2467</v>
      </c>
      <c r="B2471" s="20" t="str">
        <f>IF(Тех_Движение!$F$2468&gt;0,Тех_Движение!$I$2468,"")</f>
        <v/>
      </c>
      <c r="C2471" s="20" t="str">
        <f>IF($B2471="","",Тех_Движение!$D$2468)</f>
        <v/>
      </c>
      <c r="D2471" s="9" t="str">
        <f>IF($B2471="","",Тех_Движение!$B$2468)</f>
        <v/>
      </c>
      <c r="E2471" s="21" t="str">
        <f>IF($B2471="","",Тех_Движение!$F$2468)</f>
        <v/>
      </c>
      <c r="F2471" s="21" t="str">
        <f>IF($B2471="","",SUMIFS($E$5:$E2470,$C$5:$C2470,$C2471))</f>
        <v/>
      </c>
      <c r="G2471" s="21" t="str">
        <f>IF($B2471="","",MAX(0,$E2471-MAX(0,SUMIFS(Тех_Движение!$G$2:$G$5111,Тех_Движение!$D$2:$D$5111,$C2471,Тех_Движение!$B$2:$B$5111,"&lt;="&amp;Настройки!$B$5-1)-$F2471)))</f>
        <v/>
      </c>
      <c r="H2471" s="21" t="str">
        <f>IF($B2471="","",IF(AND($D2471&gt;=Настройки!$B$5,$D2471&lt;=Настройки!$B$6),$E2471,0))</f>
        <v/>
      </c>
      <c r="I2471" s="21" t="str">
        <f t="shared" si="114"/>
        <v/>
      </c>
      <c r="J2471" s="21" t="str">
        <f>IF($B2471="","",MAX(0,$E2471-MAX(0,SUMIFS(Тех_Движение!$G$2:$G$5111,Тех_Движение!$D$2:$D$5111,$C2471,Тех_Движение!$B$2:$B$5111,"&lt;="&amp;Настройки!$B$6)-$F2471)))</f>
        <v/>
      </c>
      <c r="K2471" s="21" t="e">
        <f>IF(OR($B2471="",K$3&lt;$D2471+Настройки!$B$7),0,MAX(0,$E2471-MAX(0,SUMIFS(Тех_Движение!$G$2:$G$5111,Тех_Движение!$D$2:$D$5111,$C2471,Тех_Движение!$B$2:$B$5111,"&lt;="&amp;K$3)-$F2471)))</f>
        <v>#VALUE!</v>
      </c>
      <c r="L2471" s="21" t="e">
        <f>IF(OR($B2471="",L$3&lt;$D2471+Настройки!$B$7),0,MAX(0,$E2471-MAX(0,SUMIFS(Тех_Движение!$G$2:$G$5111,Тех_Движение!$D$2:$D$5111,$C2471,Тех_Движение!$B$2:$B$5111,"&lt;="&amp;L$3)-$F2471)))</f>
        <v>#VALUE!</v>
      </c>
      <c r="M2471" s="21" t="e">
        <f>IF(OR($B2471="",M$3&lt;$D2471+Настройки!$B$7),0,MAX(0,$E2471-MAX(0,SUMIFS(Тех_Движение!$G$2:$G$5111,Тех_Движение!$D$2:$D$5111,$C2471,Тех_Движение!$B$2:$B$5111,"&lt;="&amp;M$3)-$F2471)))</f>
        <v>#VALUE!</v>
      </c>
      <c r="N2471" s="21" t="e">
        <f>IF(OR($B2471="",N$3&lt;$D2471+Настройки!$B$7),0,MAX(0,$E2471-MAX(0,SUMIFS(Тех_Движение!$G$2:$G$5111,Тех_Движение!$D$2:$D$5111,$C2471,Тех_Движение!$B$2:$B$5111,"&lt;="&amp;N$3)-$F2471)))</f>
        <v>#VALUE!</v>
      </c>
      <c r="O2471" s="21" t="e">
        <f>IF(OR($B2471="",O$3&lt;$D2471+Настройки!$B$7),0,MAX(0,$E2471-MAX(0,SUMIFS(Тех_Движение!$G$2:$G$5111,Тех_Движение!$D$2:$D$5111,$C2471,Тех_Движение!$B$2:$B$5111,"&lt;="&amp;O$3)-$F2471)))</f>
        <v>#VALUE!</v>
      </c>
      <c r="P2471" s="21" t="e">
        <f>IF(OR($B2471="",P$3&lt;$D2471+Настройки!$B$7),0,MAX(0,$E2471-MAX(0,SUMIFS(Тех_Движение!$G$2:$G$5111,Тех_Движение!$D$2:$D$5111,$C2471,Тех_Движение!$B$2:$B$5111,"&lt;="&amp;P$3)-$F2471)))</f>
        <v>#VALUE!</v>
      </c>
      <c r="Q2471" s="21" t="e">
        <f>IF(OR($B2471="",Q$3&lt;$D2471+Настройки!$B$7),0,MAX(0,$E2471-MAX(0,SUMIFS(Тех_Движение!$G$2:$G$5111,Тех_Движение!$D$2:$D$5111,$C2471,Тех_Движение!$B$2:$B$5111,"&lt;="&amp;Q$3)-$F2471)))</f>
        <v>#VALUE!</v>
      </c>
      <c r="R2471" s="21" t="str">
        <f t="shared" si="115"/>
        <v/>
      </c>
      <c r="S2471" s="23" t="str">
        <f>IF($B2471="","",VLOOKUP($C2471,Настройки!$A$11:$L$17,9,FALSE))</f>
        <v/>
      </c>
      <c r="T2471" s="23" t="str">
        <f t="shared" si="116"/>
        <v/>
      </c>
    </row>
    <row r="2472" spans="1:20" x14ac:dyDescent="0.3">
      <c r="A2472" s="20">
        <f>Тех_Движение!$A$2469</f>
        <v>2468</v>
      </c>
      <c r="B2472" s="20" t="str">
        <f>IF(Тех_Движение!$F$2469&gt;0,Тех_Движение!$I$2469,"")</f>
        <v/>
      </c>
      <c r="C2472" s="20" t="str">
        <f>IF($B2472="","",Тех_Движение!$D$2469)</f>
        <v/>
      </c>
      <c r="D2472" s="9" t="str">
        <f>IF($B2472="","",Тех_Движение!$B$2469)</f>
        <v/>
      </c>
      <c r="E2472" s="21" t="str">
        <f>IF($B2472="","",Тех_Движение!$F$2469)</f>
        <v/>
      </c>
      <c r="F2472" s="21" t="str">
        <f>IF($B2472="","",SUMIFS($E$5:$E2471,$C$5:$C2471,$C2472))</f>
        <v/>
      </c>
      <c r="G2472" s="21" t="str">
        <f>IF($B2472="","",MAX(0,$E2472-MAX(0,SUMIFS(Тех_Движение!$G$2:$G$5111,Тех_Движение!$D$2:$D$5111,$C2472,Тех_Движение!$B$2:$B$5111,"&lt;="&amp;Настройки!$B$5-1)-$F2472)))</f>
        <v/>
      </c>
      <c r="H2472" s="21" t="str">
        <f>IF($B2472="","",IF(AND($D2472&gt;=Настройки!$B$5,$D2472&lt;=Настройки!$B$6),$E2472,0))</f>
        <v/>
      </c>
      <c r="I2472" s="21" t="str">
        <f t="shared" si="114"/>
        <v/>
      </c>
      <c r="J2472" s="21" t="str">
        <f>IF($B2472="","",MAX(0,$E2472-MAX(0,SUMIFS(Тех_Движение!$G$2:$G$5111,Тех_Движение!$D$2:$D$5111,$C2472,Тех_Движение!$B$2:$B$5111,"&lt;="&amp;Настройки!$B$6)-$F2472)))</f>
        <v/>
      </c>
      <c r="K2472" s="21" t="e">
        <f>IF(OR($B2472="",K$3&lt;$D2472+Настройки!$B$7),0,MAX(0,$E2472-MAX(0,SUMIFS(Тех_Движение!$G$2:$G$5111,Тех_Движение!$D$2:$D$5111,$C2472,Тех_Движение!$B$2:$B$5111,"&lt;="&amp;K$3)-$F2472)))</f>
        <v>#VALUE!</v>
      </c>
      <c r="L2472" s="21" t="e">
        <f>IF(OR($B2472="",L$3&lt;$D2472+Настройки!$B$7),0,MAX(0,$E2472-MAX(0,SUMIFS(Тех_Движение!$G$2:$G$5111,Тех_Движение!$D$2:$D$5111,$C2472,Тех_Движение!$B$2:$B$5111,"&lt;="&amp;L$3)-$F2472)))</f>
        <v>#VALUE!</v>
      </c>
      <c r="M2472" s="21" t="e">
        <f>IF(OR($B2472="",M$3&lt;$D2472+Настройки!$B$7),0,MAX(0,$E2472-MAX(0,SUMIFS(Тех_Движение!$G$2:$G$5111,Тех_Движение!$D$2:$D$5111,$C2472,Тех_Движение!$B$2:$B$5111,"&lt;="&amp;M$3)-$F2472)))</f>
        <v>#VALUE!</v>
      </c>
      <c r="N2472" s="21" t="e">
        <f>IF(OR($B2472="",N$3&lt;$D2472+Настройки!$B$7),0,MAX(0,$E2472-MAX(0,SUMIFS(Тех_Движение!$G$2:$G$5111,Тех_Движение!$D$2:$D$5111,$C2472,Тех_Движение!$B$2:$B$5111,"&lt;="&amp;N$3)-$F2472)))</f>
        <v>#VALUE!</v>
      </c>
      <c r="O2472" s="21" t="e">
        <f>IF(OR($B2472="",O$3&lt;$D2472+Настройки!$B$7),0,MAX(0,$E2472-MAX(0,SUMIFS(Тех_Движение!$G$2:$G$5111,Тех_Движение!$D$2:$D$5111,$C2472,Тех_Движение!$B$2:$B$5111,"&lt;="&amp;O$3)-$F2472)))</f>
        <v>#VALUE!</v>
      </c>
      <c r="P2472" s="21" t="e">
        <f>IF(OR($B2472="",P$3&lt;$D2472+Настройки!$B$7),0,MAX(0,$E2472-MAX(0,SUMIFS(Тех_Движение!$G$2:$G$5111,Тех_Движение!$D$2:$D$5111,$C2472,Тех_Движение!$B$2:$B$5111,"&lt;="&amp;P$3)-$F2472)))</f>
        <v>#VALUE!</v>
      </c>
      <c r="Q2472" s="21" t="e">
        <f>IF(OR($B2472="",Q$3&lt;$D2472+Настройки!$B$7),0,MAX(0,$E2472-MAX(0,SUMIFS(Тех_Движение!$G$2:$G$5111,Тех_Движение!$D$2:$D$5111,$C2472,Тех_Движение!$B$2:$B$5111,"&lt;="&amp;Q$3)-$F2472)))</f>
        <v>#VALUE!</v>
      </c>
      <c r="R2472" s="21" t="str">
        <f t="shared" si="115"/>
        <v/>
      </c>
      <c r="S2472" s="23" t="str">
        <f>IF($B2472="","",VLOOKUP($C2472,Настройки!$A$11:$L$17,9,FALSE))</f>
        <v/>
      </c>
      <c r="T2472" s="23" t="str">
        <f t="shared" si="116"/>
        <v/>
      </c>
    </row>
    <row r="2473" spans="1:20" x14ac:dyDescent="0.3">
      <c r="A2473" s="20">
        <f>Тех_Движение!$A$2470</f>
        <v>2469</v>
      </c>
      <c r="B2473" s="20" t="str">
        <f>IF(Тех_Движение!$F$2470&gt;0,Тех_Движение!$I$2470,"")</f>
        <v/>
      </c>
      <c r="C2473" s="20" t="str">
        <f>IF($B2473="","",Тех_Движение!$D$2470)</f>
        <v/>
      </c>
      <c r="D2473" s="9" t="str">
        <f>IF($B2473="","",Тех_Движение!$B$2470)</f>
        <v/>
      </c>
      <c r="E2473" s="21" t="str">
        <f>IF($B2473="","",Тех_Движение!$F$2470)</f>
        <v/>
      </c>
      <c r="F2473" s="21" t="str">
        <f>IF($B2473="","",SUMIFS($E$5:$E2472,$C$5:$C2472,$C2473))</f>
        <v/>
      </c>
      <c r="G2473" s="21" t="str">
        <f>IF($B2473="","",MAX(0,$E2473-MAX(0,SUMIFS(Тех_Движение!$G$2:$G$5111,Тех_Движение!$D$2:$D$5111,$C2473,Тех_Движение!$B$2:$B$5111,"&lt;="&amp;Настройки!$B$5-1)-$F2473)))</f>
        <v/>
      </c>
      <c r="H2473" s="21" t="str">
        <f>IF($B2473="","",IF(AND($D2473&gt;=Настройки!$B$5,$D2473&lt;=Настройки!$B$6),$E2473,0))</f>
        <v/>
      </c>
      <c r="I2473" s="21" t="str">
        <f t="shared" si="114"/>
        <v/>
      </c>
      <c r="J2473" s="21" t="str">
        <f>IF($B2473="","",MAX(0,$E2473-MAX(0,SUMIFS(Тех_Движение!$G$2:$G$5111,Тех_Движение!$D$2:$D$5111,$C2473,Тех_Движение!$B$2:$B$5111,"&lt;="&amp;Настройки!$B$6)-$F2473)))</f>
        <v/>
      </c>
      <c r="K2473" s="21" t="e">
        <f>IF(OR($B2473="",K$3&lt;$D2473+Настройки!$B$7),0,MAX(0,$E2473-MAX(0,SUMIFS(Тех_Движение!$G$2:$G$5111,Тех_Движение!$D$2:$D$5111,$C2473,Тех_Движение!$B$2:$B$5111,"&lt;="&amp;K$3)-$F2473)))</f>
        <v>#VALUE!</v>
      </c>
      <c r="L2473" s="21" t="e">
        <f>IF(OR($B2473="",L$3&lt;$D2473+Настройки!$B$7),0,MAX(0,$E2473-MAX(0,SUMIFS(Тех_Движение!$G$2:$G$5111,Тех_Движение!$D$2:$D$5111,$C2473,Тех_Движение!$B$2:$B$5111,"&lt;="&amp;L$3)-$F2473)))</f>
        <v>#VALUE!</v>
      </c>
      <c r="M2473" s="21" t="e">
        <f>IF(OR($B2473="",M$3&lt;$D2473+Настройки!$B$7),0,MAX(0,$E2473-MAX(0,SUMIFS(Тех_Движение!$G$2:$G$5111,Тех_Движение!$D$2:$D$5111,$C2473,Тех_Движение!$B$2:$B$5111,"&lt;="&amp;M$3)-$F2473)))</f>
        <v>#VALUE!</v>
      </c>
      <c r="N2473" s="21" t="e">
        <f>IF(OR($B2473="",N$3&lt;$D2473+Настройки!$B$7),0,MAX(0,$E2473-MAX(0,SUMIFS(Тех_Движение!$G$2:$G$5111,Тех_Движение!$D$2:$D$5111,$C2473,Тех_Движение!$B$2:$B$5111,"&lt;="&amp;N$3)-$F2473)))</f>
        <v>#VALUE!</v>
      </c>
      <c r="O2473" s="21" t="e">
        <f>IF(OR($B2473="",O$3&lt;$D2473+Настройки!$B$7),0,MAX(0,$E2473-MAX(0,SUMIFS(Тех_Движение!$G$2:$G$5111,Тех_Движение!$D$2:$D$5111,$C2473,Тех_Движение!$B$2:$B$5111,"&lt;="&amp;O$3)-$F2473)))</f>
        <v>#VALUE!</v>
      </c>
      <c r="P2473" s="21" t="e">
        <f>IF(OR($B2473="",P$3&lt;$D2473+Настройки!$B$7),0,MAX(0,$E2473-MAX(0,SUMIFS(Тех_Движение!$G$2:$G$5111,Тех_Движение!$D$2:$D$5111,$C2473,Тех_Движение!$B$2:$B$5111,"&lt;="&amp;P$3)-$F2473)))</f>
        <v>#VALUE!</v>
      </c>
      <c r="Q2473" s="21" t="e">
        <f>IF(OR($B2473="",Q$3&lt;$D2473+Настройки!$B$7),0,MAX(0,$E2473-MAX(0,SUMIFS(Тех_Движение!$G$2:$G$5111,Тех_Движение!$D$2:$D$5111,$C2473,Тех_Движение!$B$2:$B$5111,"&lt;="&amp;Q$3)-$F2473)))</f>
        <v>#VALUE!</v>
      </c>
      <c r="R2473" s="21" t="str">
        <f t="shared" si="115"/>
        <v/>
      </c>
      <c r="S2473" s="23" t="str">
        <f>IF($B2473="","",VLOOKUP($C2473,Настройки!$A$11:$L$17,9,FALSE))</f>
        <v/>
      </c>
      <c r="T2473" s="23" t="str">
        <f t="shared" si="116"/>
        <v/>
      </c>
    </row>
    <row r="2474" spans="1:20" x14ac:dyDescent="0.3">
      <c r="A2474" s="20">
        <f>Тех_Движение!$A$2471</f>
        <v>2470</v>
      </c>
      <c r="B2474" s="20" t="str">
        <f>IF(Тех_Движение!$F$2471&gt;0,Тех_Движение!$I$2471,"")</f>
        <v/>
      </c>
      <c r="C2474" s="20" t="str">
        <f>IF($B2474="","",Тех_Движение!$D$2471)</f>
        <v/>
      </c>
      <c r="D2474" s="9" t="str">
        <f>IF($B2474="","",Тех_Движение!$B$2471)</f>
        <v/>
      </c>
      <c r="E2474" s="21" t="str">
        <f>IF($B2474="","",Тех_Движение!$F$2471)</f>
        <v/>
      </c>
      <c r="F2474" s="21" t="str">
        <f>IF($B2474="","",SUMIFS($E$5:$E2473,$C$5:$C2473,$C2474))</f>
        <v/>
      </c>
      <c r="G2474" s="21" t="str">
        <f>IF($B2474="","",MAX(0,$E2474-MAX(0,SUMIFS(Тех_Движение!$G$2:$G$5111,Тех_Движение!$D$2:$D$5111,$C2474,Тех_Движение!$B$2:$B$5111,"&lt;="&amp;Настройки!$B$5-1)-$F2474)))</f>
        <v/>
      </c>
      <c r="H2474" s="21" t="str">
        <f>IF($B2474="","",IF(AND($D2474&gt;=Настройки!$B$5,$D2474&lt;=Настройки!$B$6),$E2474,0))</f>
        <v/>
      </c>
      <c r="I2474" s="21" t="str">
        <f t="shared" si="114"/>
        <v/>
      </c>
      <c r="J2474" s="21" t="str">
        <f>IF($B2474="","",MAX(0,$E2474-MAX(0,SUMIFS(Тех_Движение!$G$2:$G$5111,Тех_Движение!$D$2:$D$5111,$C2474,Тех_Движение!$B$2:$B$5111,"&lt;="&amp;Настройки!$B$6)-$F2474)))</f>
        <v/>
      </c>
      <c r="K2474" s="21" t="e">
        <f>IF(OR($B2474="",K$3&lt;$D2474+Настройки!$B$7),0,MAX(0,$E2474-MAX(0,SUMIFS(Тех_Движение!$G$2:$G$5111,Тех_Движение!$D$2:$D$5111,$C2474,Тех_Движение!$B$2:$B$5111,"&lt;="&amp;K$3)-$F2474)))</f>
        <v>#VALUE!</v>
      </c>
      <c r="L2474" s="21" t="e">
        <f>IF(OR($B2474="",L$3&lt;$D2474+Настройки!$B$7),0,MAX(0,$E2474-MAX(0,SUMIFS(Тех_Движение!$G$2:$G$5111,Тех_Движение!$D$2:$D$5111,$C2474,Тех_Движение!$B$2:$B$5111,"&lt;="&amp;L$3)-$F2474)))</f>
        <v>#VALUE!</v>
      </c>
      <c r="M2474" s="21" t="e">
        <f>IF(OR($B2474="",M$3&lt;$D2474+Настройки!$B$7),0,MAX(0,$E2474-MAX(0,SUMIFS(Тех_Движение!$G$2:$G$5111,Тех_Движение!$D$2:$D$5111,$C2474,Тех_Движение!$B$2:$B$5111,"&lt;="&amp;M$3)-$F2474)))</f>
        <v>#VALUE!</v>
      </c>
      <c r="N2474" s="21" t="e">
        <f>IF(OR($B2474="",N$3&lt;$D2474+Настройки!$B$7),0,MAX(0,$E2474-MAX(0,SUMIFS(Тех_Движение!$G$2:$G$5111,Тех_Движение!$D$2:$D$5111,$C2474,Тех_Движение!$B$2:$B$5111,"&lt;="&amp;N$3)-$F2474)))</f>
        <v>#VALUE!</v>
      </c>
      <c r="O2474" s="21" t="e">
        <f>IF(OR($B2474="",O$3&lt;$D2474+Настройки!$B$7),0,MAX(0,$E2474-MAX(0,SUMIFS(Тех_Движение!$G$2:$G$5111,Тех_Движение!$D$2:$D$5111,$C2474,Тех_Движение!$B$2:$B$5111,"&lt;="&amp;O$3)-$F2474)))</f>
        <v>#VALUE!</v>
      </c>
      <c r="P2474" s="21" t="e">
        <f>IF(OR($B2474="",P$3&lt;$D2474+Настройки!$B$7),0,MAX(0,$E2474-MAX(0,SUMIFS(Тех_Движение!$G$2:$G$5111,Тех_Движение!$D$2:$D$5111,$C2474,Тех_Движение!$B$2:$B$5111,"&lt;="&amp;P$3)-$F2474)))</f>
        <v>#VALUE!</v>
      </c>
      <c r="Q2474" s="21" t="e">
        <f>IF(OR($B2474="",Q$3&lt;$D2474+Настройки!$B$7),0,MAX(0,$E2474-MAX(0,SUMIFS(Тех_Движение!$G$2:$G$5111,Тех_Движение!$D$2:$D$5111,$C2474,Тех_Движение!$B$2:$B$5111,"&lt;="&amp;Q$3)-$F2474)))</f>
        <v>#VALUE!</v>
      </c>
      <c r="R2474" s="21" t="str">
        <f t="shared" si="115"/>
        <v/>
      </c>
      <c r="S2474" s="23" t="str">
        <f>IF($B2474="","",VLOOKUP($C2474,Настройки!$A$11:$L$17,9,FALSE))</f>
        <v/>
      </c>
      <c r="T2474" s="23" t="str">
        <f t="shared" si="116"/>
        <v/>
      </c>
    </row>
    <row r="2475" spans="1:20" x14ac:dyDescent="0.3">
      <c r="A2475" s="20">
        <f>Тех_Движение!$A$2472</f>
        <v>2471</v>
      </c>
      <c r="B2475" s="20" t="str">
        <f>IF(Тех_Движение!$F$2472&gt;0,Тех_Движение!$I$2472,"")</f>
        <v/>
      </c>
      <c r="C2475" s="20" t="str">
        <f>IF($B2475="","",Тех_Движение!$D$2472)</f>
        <v/>
      </c>
      <c r="D2475" s="9" t="str">
        <f>IF($B2475="","",Тех_Движение!$B$2472)</f>
        <v/>
      </c>
      <c r="E2475" s="21" t="str">
        <f>IF($B2475="","",Тех_Движение!$F$2472)</f>
        <v/>
      </c>
      <c r="F2475" s="21" t="str">
        <f>IF($B2475="","",SUMIFS($E$5:$E2474,$C$5:$C2474,$C2475))</f>
        <v/>
      </c>
      <c r="G2475" s="21" t="str">
        <f>IF($B2475="","",MAX(0,$E2475-MAX(0,SUMIFS(Тех_Движение!$G$2:$G$5111,Тех_Движение!$D$2:$D$5111,$C2475,Тех_Движение!$B$2:$B$5111,"&lt;="&amp;Настройки!$B$5-1)-$F2475)))</f>
        <v/>
      </c>
      <c r="H2475" s="21" t="str">
        <f>IF($B2475="","",IF(AND($D2475&gt;=Настройки!$B$5,$D2475&lt;=Настройки!$B$6),$E2475,0))</f>
        <v/>
      </c>
      <c r="I2475" s="21" t="str">
        <f t="shared" si="114"/>
        <v/>
      </c>
      <c r="J2475" s="21" t="str">
        <f>IF($B2475="","",MAX(0,$E2475-MAX(0,SUMIFS(Тех_Движение!$G$2:$G$5111,Тех_Движение!$D$2:$D$5111,$C2475,Тех_Движение!$B$2:$B$5111,"&lt;="&amp;Настройки!$B$6)-$F2475)))</f>
        <v/>
      </c>
      <c r="K2475" s="21" t="e">
        <f>IF(OR($B2475="",K$3&lt;$D2475+Настройки!$B$7),0,MAX(0,$E2475-MAX(0,SUMIFS(Тех_Движение!$G$2:$G$5111,Тех_Движение!$D$2:$D$5111,$C2475,Тех_Движение!$B$2:$B$5111,"&lt;="&amp;K$3)-$F2475)))</f>
        <v>#VALUE!</v>
      </c>
      <c r="L2475" s="21" t="e">
        <f>IF(OR($B2475="",L$3&lt;$D2475+Настройки!$B$7),0,MAX(0,$E2475-MAX(0,SUMIFS(Тех_Движение!$G$2:$G$5111,Тех_Движение!$D$2:$D$5111,$C2475,Тех_Движение!$B$2:$B$5111,"&lt;="&amp;L$3)-$F2475)))</f>
        <v>#VALUE!</v>
      </c>
      <c r="M2475" s="21" t="e">
        <f>IF(OR($B2475="",M$3&lt;$D2475+Настройки!$B$7),0,MAX(0,$E2475-MAX(0,SUMIFS(Тех_Движение!$G$2:$G$5111,Тех_Движение!$D$2:$D$5111,$C2475,Тех_Движение!$B$2:$B$5111,"&lt;="&amp;M$3)-$F2475)))</f>
        <v>#VALUE!</v>
      </c>
      <c r="N2475" s="21" t="e">
        <f>IF(OR($B2475="",N$3&lt;$D2475+Настройки!$B$7),0,MAX(0,$E2475-MAX(0,SUMIFS(Тех_Движение!$G$2:$G$5111,Тех_Движение!$D$2:$D$5111,$C2475,Тех_Движение!$B$2:$B$5111,"&lt;="&amp;N$3)-$F2475)))</f>
        <v>#VALUE!</v>
      </c>
      <c r="O2475" s="21" t="e">
        <f>IF(OR($B2475="",O$3&lt;$D2475+Настройки!$B$7),0,MAX(0,$E2475-MAX(0,SUMIFS(Тех_Движение!$G$2:$G$5111,Тех_Движение!$D$2:$D$5111,$C2475,Тех_Движение!$B$2:$B$5111,"&lt;="&amp;O$3)-$F2475)))</f>
        <v>#VALUE!</v>
      </c>
      <c r="P2475" s="21" t="e">
        <f>IF(OR($B2475="",P$3&lt;$D2475+Настройки!$B$7),0,MAX(0,$E2475-MAX(0,SUMIFS(Тех_Движение!$G$2:$G$5111,Тех_Движение!$D$2:$D$5111,$C2475,Тех_Движение!$B$2:$B$5111,"&lt;="&amp;P$3)-$F2475)))</f>
        <v>#VALUE!</v>
      </c>
      <c r="Q2475" s="21" t="e">
        <f>IF(OR($B2475="",Q$3&lt;$D2475+Настройки!$B$7),0,MAX(0,$E2475-MAX(0,SUMIFS(Тех_Движение!$G$2:$G$5111,Тех_Движение!$D$2:$D$5111,$C2475,Тех_Движение!$B$2:$B$5111,"&lt;="&amp;Q$3)-$F2475)))</f>
        <v>#VALUE!</v>
      </c>
      <c r="R2475" s="21" t="str">
        <f t="shared" si="115"/>
        <v/>
      </c>
      <c r="S2475" s="23" t="str">
        <f>IF($B2475="","",VLOOKUP($C2475,Настройки!$A$11:$L$17,9,FALSE))</f>
        <v/>
      </c>
      <c r="T2475" s="23" t="str">
        <f t="shared" si="116"/>
        <v/>
      </c>
    </row>
    <row r="2476" spans="1:20" x14ac:dyDescent="0.3">
      <c r="A2476" s="20">
        <f>Тех_Движение!$A$2473</f>
        <v>2472</v>
      </c>
      <c r="B2476" s="20" t="str">
        <f>IF(Тех_Движение!$F$2473&gt;0,Тех_Движение!$I$2473,"")</f>
        <v/>
      </c>
      <c r="C2476" s="20" t="str">
        <f>IF($B2476="","",Тех_Движение!$D$2473)</f>
        <v/>
      </c>
      <c r="D2476" s="9" t="str">
        <f>IF($B2476="","",Тех_Движение!$B$2473)</f>
        <v/>
      </c>
      <c r="E2476" s="21" t="str">
        <f>IF($B2476="","",Тех_Движение!$F$2473)</f>
        <v/>
      </c>
      <c r="F2476" s="21" t="str">
        <f>IF($B2476="","",SUMIFS($E$5:$E2475,$C$5:$C2475,$C2476))</f>
        <v/>
      </c>
      <c r="G2476" s="21" t="str">
        <f>IF($B2476="","",MAX(0,$E2476-MAX(0,SUMIFS(Тех_Движение!$G$2:$G$5111,Тех_Движение!$D$2:$D$5111,$C2476,Тех_Движение!$B$2:$B$5111,"&lt;="&amp;Настройки!$B$5-1)-$F2476)))</f>
        <v/>
      </c>
      <c r="H2476" s="21" t="str">
        <f>IF($B2476="","",IF(AND($D2476&gt;=Настройки!$B$5,$D2476&lt;=Настройки!$B$6),$E2476,0))</f>
        <v/>
      </c>
      <c r="I2476" s="21" t="str">
        <f t="shared" si="114"/>
        <v/>
      </c>
      <c r="J2476" s="21" t="str">
        <f>IF($B2476="","",MAX(0,$E2476-MAX(0,SUMIFS(Тех_Движение!$G$2:$G$5111,Тех_Движение!$D$2:$D$5111,$C2476,Тех_Движение!$B$2:$B$5111,"&lt;="&amp;Настройки!$B$6)-$F2476)))</f>
        <v/>
      </c>
      <c r="K2476" s="21" t="e">
        <f>IF(OR($B2476="",K$3&lt;$D2476+Настройки!$B$7),0,MAX(0,$E2476-MAX(0,SUMIFS(Тех_Движение!$G$2:$G$5111,Тех_Движение!$D$2:$D$5111,$C2476,Тех_Движение!$B$2:$B$5111,"&lt;="&amp;K$3)-$F2476)))</f>
        <v>#VALUE!</v>
      </c>
      <c r="L2476" s="21" t="e">
        <f>IF(OR($B2476="",L$3&lt;$D2476+Настройки!$B$7),0,MAX(0,$E2476-MAX(0,SUMIFS(Тех_Движение!$G$2:$G$5111,Тех_Движение!$D$2:$D$5111,$C2476,Тех_Движение!$B$2:$B$5111,"&lt;="&amp;L$3)-$F2476)))</f>
        <v>#VALUE!</v>
      </c>
      <c r="M2476" s="21" t="e">
        <f>IF(OR($B2476="",M$3&lt;$D2476+Настройки!$B$7),0,MAX(0,$E2476-MAX(0,SUMIFS(Тех_Движение!$G$2:$G$5111,Тех_Движение!$D$2:$D$5111,$C2476,Тех_Движение!$B$2:$B$5111,"&lt;="&amp;M$3)-$F2476)))</f>
        <v>#VALUE!</v>
      </c>
      <c r="N2476" s="21" t="e">
        <f>IF(OR($B2476="",N$3&lt;$D2476+Настройки!$B$7),0,MAX(0,$E2476-MAX(0,SUMIFS(Тех_Движение!$G$2:$G$5111,Тех_Движение!$D$2:$D$5111,$C2476,Тех_Движение!$B$2:$B$5111,"&lt;="&amp;N$3)-$F2476)))</f>
        <v>#VALUE!</v>
      </c>
      <c r="O2476" s="21" t="e">
        <f>IF(OR($B2476="",O$3&lt;$D2476+Настройки!$B$7),0,MAX(0,$E2476-MAX(0,SUMIFS(Тех_Движение!$G$2:$G$5111,Тех_Движение!$D$2:$D$5111,$C2476,Тех_Движение!$B$2:$B$5111,"&lt;="&amp;O$3)-$F2476)))</f>
        <v>#VALUE!</v>
      </c>
      <c r="P2476" s="21" t="e">
        <f>IF(OR($B2476="",P$3&lt;$D2476+Настройки!$B$7),0,MAX(0,$E2476-MAX(0,SUMIFS(Тех_Движение!$G$2:$G$5111,Тех_Движение!$D$2:$D$5111,$C2476,Тех_Движение!$B$2:$B$5111,"&lt;="&amp;P$3)-$F2476)))</f>
        <v>#VALUE!</v>
      </c>
      <c r="Q2476" s="21" t="e">
        <f>IF(OR($B2476="",Q$3&lt;$D2476+Настройки!$B$7),0,MAX(0,$E2476-MAX(0,SUMIFS(Тех_Движение!$G$2:$G$5111,Тех_Движение!$D$2:$D$5111,$C2476,Тех_Движение!$B$2:$B$5111,"&lt;="&amp;Q$3)-$F2476)))</f>
        <v>#VALUE!</v>
      </c>
      <c r="R2476" s="21" t="str">
        <f t="shared" si="115"/>
        <v/>
      </c>
      <c r="S2476" s="23" t="str">
        <f>IF($B2476="","",VLOOKUP($C2476,Настройки!$A$11:$L$17,9,FALSE))</f>
        <v/>
      </c>
      <c r="T2476" s="23" t="str">
        <f t="shared" si="116"/>
        <v/>
      </c>
    </row>
    <row r="2477" spans="1:20" x14ac:dyDescent="0.3">
      <c r="A2477" s="20">
        <f>Тех_Движение!$A$2474</f>
        <v>2473</v>
      </c>
      <c r="B2477" s="20" t="str">
        <f>IF(Тех_Движение!$F$2474&gt;0,Тех_Движение!$I$2474,"")</f>
        <v/>
      </c>
      <c r="C2477" s="20" t="str">
        <f>IF($B2477="","",Тех_Движение!$D$2474)</f>
        <v/>
      </c>
      <c r="D2477" s="9" t="str">
        <f>IF($B2477="","",Тех_Движение!$B$2474)</f>
        <v/>
      </c>
      <c r="E2477" s="21" t="str">
        <f>IF($B2477="","",Тех_Движение!$F$2474)</f>
        <v/>
      </c>
      <c r="F2477" s="21" t="str">
        <f>IF($B2477="","",SUMIFS($E$5:$E2476,$C$5:$C2476,$C2477))</f>
        <v/>
      </c>
      <c r="G2477" s="21" t="str">
        <f>IF($B2477="","",MAX(0,$E2477-MAX(0,SUMIFS(Тех_Движение!$G$2:$G$5111,Тех_Движение!$D$2:$D$5111,$C2477,Тех_Движение!$B$2:$B$5111,"&lt;="&amp;Настройки!$B$5-1)-$F2477)))</f>
        <v/>
      </c>
      <c r="H2477" s="21" t="str">
        <f>IF($B2477="","",IF(AND($D2477&gt;=Настройки!$B$5,$D2477&lt;=Настройки!$B$6),$E2477,0))</f>
        <v/>
      </c>
      <c r="I2477" s="21" t="str">
        <f t="shared" si="114"/>
        <v/>
      </c>
      <c r="J2477" s="21" t="str">
        <f>IF($B2477="","",MAX(0,$E2477-MAX(0,SUMIFS(Тех_Движение!$G$2:$G$5111,Тех_Движение!$D$2:$D$5111,$C2477,Тех_Движение!$B$2:$B$5111,"&lt;="&amp;Настройки!$B$6)-$F2477)))</f>
        <v/>
      </c>
      <c r="K2477" s="21" t="e">
        <f>IF(OR($B2477="",K$3&lt;$D2477+Настройки!$B$7),0,MAX(0,$E2477-MAX(0,SUMIFS(Тех_Движение!$G$2:$G$5111,Тех_Движение!$D$2:$D$5111,$C2477,Тех_Движение!$B$2:$B$5111,"&lt;="&amp;K$3)-$F2477)))</f>
        <v>#VALUE!</v>
      </c>
      <c r="L2477" s="21" t="e">
        <f>IF(OR($B2477="",L$3&lt;$D2477+Настройки!$B$7),0,MAX(0,$E2477-MAX(0,SUMIFS(Тех_Движение!$G$2:$G$5111,Тех_Движение!$D$2:$D$5111,$C2477,Тех_Движение!$B$2:$B$5111,"&lt;="&amp;L$3)-$F2477)))</f>
        <v>#VALUE!</v>
      </c>
      <c r="M2477" s="21" t="e">
        <f>IF(OR($B2477="",M$3&lt;$D2477+Настройки!$B$7),0,MAX(0,$E2477-MAX(0,SUMIFS(Тех_Движение!$G$2:$G$5111,Тех_Движение!$D$2:$D$5111,$C2477,Тех_Движение!$B$2:$B$5111,"&lt;="&amp;M$3)-$F2477)))</f>
        <v>#VALUE!</v>
      </c>
      <c r="N2477" s="21" t="e">
        <f>IF(OR($B2477="",N$3&lt;$D2477+Настройки!$B$7),0,MAX(0,$E2477-MAX(0,SUMIFS(Тех_Движение!$G$2:$G$5111,Тех_Движение!$D$2:$D$5111,$C2477,Тех_Движение!$B$2:$B$5111,"&lt;="&amp;N$3)-$F2477)))</f>
        <v>#VALUE!</v>
      </c>
      <c r="O2477" s="21" t="e">
        <f>IF(OR($B2477="",O$3&lt;$D2477+Настройки!$B$7),0,MAX(0,$E2477-MAX(0,SUMIFS(Тех_Движение!$G$2:$G$5111,Тех_Движение!$D$2:$D$5111,$C2477,Тех_Движение!$B$2:$B$5111,"&lt;="&amp;O$3)-$F2477)))</f>
        <v>#VALUE!</v>
      </c>
      <c r="P2477" s="21" t="e">
        <f>IF(OR($B2477="",P$3&lt;$D2477+Настройки!$B$7),0,MAX(0,$E2477-MAX(0,SUMIFS(Тех_Движение!$G$2:$G$5111,Тех_Движение!$D$2:$D$5111,$C2477,Тех_Движение!$B$2:$B$5111,"&lt;="&amp;P$3)-$F2477)))</f>
        <v>#VALUE!</v>
      </c>
      <c r="Q2477" s="21" t="e">
        <f>IF(OR($B2477="",Q$3&lt;$D2477+Настройки!$B$7),0,MAX(0,$E2477-MAX(0,SUMIFS(Тех_Движение!$G$2:$G$5111,Тех_Движение!$D$2:$D$5111,$C2477,Тех_Движение!$B$2:$B$5111,"&lt;="&amp;Q$3)-$F2477)))</f>
        <v>#VALUE!</v>
      </c>
      <c r="R2477" s="21" t="str">
        <f t="shared" si="115"/>
        <v/>
      </c>
      <c r="S2477" s="23" t="str">
        <f>IF($B2477="","",VLOOKUP($C2477,Настройки!$A$11:$L$17,9,FALSE))</f>
        <v/>
      </c>
      <c r="T2477" s="23" t="str">
        <f t="shared" si="116"/>
        <v/>
      </c>
    </row>
    <row r="2478" spans="1:20" x14ac:dyDescent="0.3">
      <c r="A2478" s="20">
        <f>Тех_Движение!$A$2475</f>
        <v>2474</v>
      </c>
      <c r="B2478" s="20" t="str">
        <f>IF(Тех_Движение!$F$2475&gt;0,Тех_Движение!$I$2475,"")</f>
        <v/>
      </c>
      <c r="C2478" s="20" t="str">
        <f>IF($B2478="","",Тех_Движение!$D$2475)</f>
        <v/>
      </c>
      <c r="D2478" s="9" t="str">
        <f>IF($B2478="","",Тех_Движение!$B$2475)</f>
        <v/>
      </c>
      <c r="E2478" s="21" t="str">
        <f>IF($B2478="","",Тех_Движение!$F$2475)</f>
        <v/>
      </c>
      <c r="F2478" s="21" t="str">
        <f>IF($B2478="","",SUMIFS($E$5:$E2477,$C$5:$C2477,$C2478))</f>
        <v/>
      </c>
      <c r="G2478" s="21" t="str">
        <f>IF($B2478="","",MAX(0,$E2478-MAX(0,SUMIFS(Тех_Движение!$G$2:$G$5111,Тех_Движение!$D$2:$D$5111,$C2478,Тех_Движение!$B$2:$B$5111,"&lt;="&amp;Настройки!$B$5-1)-$F2478)))</f>
        <v/>
      </c>
      <c r="H2478" s="21" t="str">
        <f>IF($B2478="","",IF(AND($D2478&gt;=Настройки!$B$5,$D2478&lt;=Настройки!$B$6),$E2478,0))</f>
        <v/>
      </c>
      <c r="I2478" s="21" t="str">
        <f t="shared" si="114"/>
        <v/>
      </c>
      <c r="J2478" s="21" t="str">
        <f>IF($B2478="","",MAX(0,$E2478-MAX(0,SUMIFS(Тех_Движение!$G$2:$G$5111,Тех_Движение!$D$2:$D$5111,$C2478,Тех_Движение!$B$2:$B$5111,"&lt;="&amp;Настройки!$B$6)-$F2478)))</f>
        <v/>
      </c>
      <c r="K2478" s="21" t="e">
        <f>IF(OR($B2478="",K$3&lt;$D2478+Настройки!$B$7),0,MAX(0,$E2478-MAX(0,SUMIFS(Тех_Движение!$G$2:$G$5111,Тех_Движение!$D$2:$D$5111,$C2478,Тех_Движение!$B$2:$B$5111,"&lt;="&amp;K$3)-$F2478)))</f>
        <v>#VALUE!</v>
      </c>
      <c r="L2478" s="21" t="e">
        <f>IF(OR($B2478="",L$3&lt;$D2478+Настройки!$B$7),0,MAX(0,$E2478-MAX(0,SUMIFS(Тех_Движение!$G$2:$G$5111,Тех_Движение!$D$2:$D$5111,$C2478,Тех_Движение!$B$2:$B$5111,"&lt;="&amp;L$3)-$F2478)))</f>
        <v>#VALUE!</v>
      </c>
      <c r="M2478" s="21" t="e">
        <f>IF(OR($B2478="",M$3&lt;$D2478+Настройки!$B$7),0,MAX(0,$E2478-MAX(0,SUMIFS(Тех_Движение!$G$2:$G$5111,Тех_Движение!$D$2:$D$5111,$C2478,Тех_Движение!$B$2:$B$5111,"&lt;="&amp;M$3)-$F2478)))</f>
        <v>#VALUE!</v>
      </c>
      <c r="N2478" s="21" t="e">
        <f>IF(OR($B2478="",N$3&lt;$D2478+Настройки!$B$7),0,MAX(0,$E2478-MAX(0,SUMIFS(Тех_Движение!$G$2:$G$5111,Тех_Движение!$D$2:$D$5111,$C2478,Тех_Движение!$B$2:$B$5111,"&lt;="&amp;N$3)-$F2478)))</f>
        <v>#VALUE!</v>
      </c>
      <c r="O2478" s="21" t="e">
        <f>IF(OR($B2478="",O$3&lt;$D2478+Настройки!$B$7),0,MAX(0,$E2478-MAX(0,SUMIFS(Тех_Движение!$G$2:$G$5111,Тех_Движение!$D$2:$D$5111,$C2478,Тех_Движение!$B$2:$B$5111,"&lt;="&amp;O$3)-$F2478)))</f>
        <v>#VALUE!</v>
      </c>
      <c r="P2478" s="21" t="e">
        <f>IF(OR($B2478="",P$3&lt;$D2478+Настройки!$B$7),0,MAX(0,$E2478-MAX(0,SUMIFS(Тех_Движение!$G$2:$G$5111,Тех_Движение!$D$2:$D$5111,$C2478,Тех_Движение!$B$2:$B$5111,"&lt;="&amp;P$3)-$F2478)))</f>
        <v>#VALUE!</v>
      </c>
      <c r="Q2478" s="21" t="e">
        <f>IF(OR($B2478="",Q$3&lt;$D2478+Настройки!$B$7),0,MAX(0,$E2478-MAX(0,SUMIFS(Тех_Движение!$G$2:$G$5111,Тех_Движение!$D$2:$D$5111,$C2478,Тех_Движение!$B$2:$B$5111,"&lt;="&amp;Q$3)-$F2478)))</f>
        <v>#VALUE!</v>
      </c>
      <c r="R2478" s="21" t="str">
        <f t="shared" si="115"/>
        <v/>
      </c>
      <c r="S2478" s="23" t="str">
        <f>IF($B2478="","",VLOOKUP($C2478,Настройки!$A$11:$L$17,9,FALSE))</f>
        <v/>
      </c>
      <c r="T2478" s="23" t="str">
        <f t="shared" si="116"/>
        <v/>
      </c>
    </row>
    <row r="2479" spans="1:20" x14ac:dyDescent="0.3">
      <c r="A2479" s="20">
        <f>Тех_Движение!$A$2476</f>
        <v>2475</v>
      </c>
      <c r="B2479" s="20" t="str">
        <f>IF(Тех_Движение!$F$2476&gt;0,Тех_Движение!$I$2476,"")</f>
        <v/>
      </c>
      <c r="C2479" s="20" t="str">
        <f>IF($B2479="","",Тех_Движение!$D$2476)</f>
        <v/>
      </c>
      <c r="D2479" s="9" t="str">
        <f>IF($B2479="","",Тех_Движение!$B$2476)</f>
        <v/>
      </c>
      <c r="E2479" s="21" t="str">
        <f>IF($B2479="","",Тех_Движение!$F$2476)</f>
        <v/>
      </c>
      <c r="F2479" s="21" t="str">
        <f>IF($B2479="","",SUMIFS($E$5:$E2478,$C$5:$C2478,$C2479))</f>
        <v/>
      </c>
      <c r="G2479" s="21" t="str">
        <f>IF($B2479="","",MAX(0,$E2479-MAX(0,SUMIFS(Тех_Движение!$G$2:$G$5111,Тех_Движение!$D$2:$D$5111,$C2479,Тех_Движение!$B$2:$B$5111,"&lt;="&amp;Настройки!$B$5-1)-$F2479)))</f>
        <v/>
      </c>
      <c r="H2479" s="21" t="str">
        <f>IF($B2479="","",IF(AND($D2479&gt;=Настройки!$B$5,$D2479&lt;=Настройки!$B$6),$E2479,0))</f>
        <v/>
      </c>
      <c r="I2479" s="21" t="str">
        <f t="shared" si="114"/>
        <v/>
      </c>
      <c r="J2479" s="21" t="str">
        <f>IF($B2479="","",MAX(0,$E2479-MAX(0,SUMIFS(Тех_Движение!$G$2:$G$5111,Тех_Движение!$D$2:$D$5111,$C2479,Тех_Движение!$B$2:$B$5111,"&lt;="&amp;Настройки!$B$6)-$F2479)))</f>
        <v/>
      </c>
      <c r="K2479" s="21" t="e">
        <f>IF(OR($B2479="",K$3&lt;$D2479+Настройки!$B$7),0,MAX(0,$E2479-MAX(0,SUMIFS(Тех_Движение!$G$2:$G$5111,Тех_Движение!$D$2:$D$5111,$C2479,Тех_Движение!$B$2:$B$5111,"&lt;="&amp;K$3)-$F2479)))</f>
        <v>#VALUE!</v>
      </c>
      <c r="L2479" s="21" t="e">
        <f>IF(OR($B2479="",L$3&lt;$D2479+Настройки!$B$7),0,MAX(0,$E2479-MAX(0,SUMIFS(Тех_Движение!$G$2:$G$5111,Тех_Движение!$D$2:$D$5111,$C2479,Тех_Движение!$B$2:$B$5111,"&lt;="&amp;L$3)-$F2479)))</f>
        <v>#VALUE!</v>
      </c>
      <c r="M2479" s="21" t="e">
        <f>IF(OR($B2479="",M$3&lt;$D2479+Настройки!$B$7),0,MAX(0,$E2479-MAX(0,SUMIFS(Тех_Движение!$G$2:$G$5111,Тех_Движение!$D$2:$D$5111,$C2479,Тех_Движение!$B$2:$B$5111,"&lt;="&amp;M$3)-$F2479)))</f>
        <v>#VALUE!</v>
      </c>
      <c r="N2479" s="21" t="e">
        <f>IF(OR($B2479="",N$3&lt;$D2479+Настройки!$B$7),0,MAX(0,$E2479-MAX(0,SUMIFS(Тех_Движение!$G$2:$G$5111,Тех_Движение!$D$2:$D$5111,$C2479,Тех_Движение!$B$2:$B$5111,"&lt;="&amp;N$3)-$F2479)))</f>
        <v>#VALUE!</v>
      </c>
      <c r="O2479" s="21" t="e">
        <f>IF(OR($B2479="",O$3&lt;$D2479+Настройки!$B$7),0,MAX(0,$E2479-MAX(0,SUMIFS(Тех_Движение!$G$2:$G$5111,Тех_Движение!$D$2:$D$5111,$C2479,Тех_Движение!$B$2:$B$5111,"&lt;="&amp;O$3)-$F2479)))</f>
        <v>#VALUE!</v>
      </c>
      <c r="P2479" s="21" t="e">
        <f>IF(OR($B2479="",P$3&lt;$D2479+Настройки!$B$7),0,MAX(0,$E2479-MAX(0,SUMIFS(Тех_Движение!$G$2:$G$5111,Тех_Движение!$D$2:$D$5111,$C2479,Тех_Движение!$B$2:$B$5111,"&lt;="&amp;P$3)-$F2479)))</f>
        <v>#VALUE!</v>
      </c>
      <c r="Q2479" s="21" t="e">
        <f>IF(OR($B2479="",Q$3&lt;$D2479+Настройки!$B$7),0,MAX(0,$E2479-MAX(0,SUMIFS(Тех_Движение!$G$2:$G$5111,Тех_Движение!$D$2:$D$5111,$C2479,Тех_Движение!$B$2:$B$5111,"&lt;="&amp;Q$3)-$F2479)))</f>
        <v>#VALUE!</v>
      </c>
      <c r="R2479" s="21" t="str">
        <f t="shared" si="115"/>
        <v/>
      </c>
      <c r="S2479" s="23" t="str">
        <f>IF($B2479="","",VLOOKUP($C2479,Настройки!$A$11:$L$17,9,FALSE))</f>
        <v/>
      </c>
      <c r="T2479" s="23" t="str">
        <f t="shared" si="116"/>
        <v/>
      </c>
    </row>
    <row r="2480" spans="1:20" x14ac:dyDescent="0.3">
      <c r="A2480" s="20">
        <f>Тех_Движение!$A$2477</f>
        <v>2476</v>
      </c>
      <c r="B2480" s="20" t="str">
        <f>IF(Тех_Движение!$F$2477&gt;0,Тех_Движение!$I$2477,"")</f>
        <v/>
      </c>
      <c r="C2480" s="20" t="str">
        <f>IF($B2480="","",Тех_Движение!$D$2477)</f>
        <v/>
      </c>
      <c r="D2480" s="9" t="str">
        <f>IF($B2480="","",Тех_Движение!$B$2477)</f>
        <v/>
      </c>
      <c r="E2480" s="21" t="str">
        <f>IF($B2480="","",Тех_Движение!$F$2477)</f>
        <v/>
      </c>
      <c r="F2480" s="21" t="str">
        <f>IF($B2480="","",SUMIFS($E$5:$E2479,$C$5:$C2479,$C2480))</f>
        <v/>
      </c>
      <c r="G2480" s="21" t="str">
        <f>IF($B2480="","",MAX(0,$E2480-MAX(0,SUMIFS(Тех_Движение!$G$2:$G$5111,Тех_Движение!$D$2:$D$5111,$C2480,Тех_Движение!$B$2:$B$5111,"&lt;="&amp;Настройки!$B$5-1)-$F2480)))</f>
        <v/>
      </c>
      <c r="H2480" s="21" t="str">
        <f>IF($B2480="","",IF(AND($D2480&gt;=Настройки!$B$5,$D2480&lt;=Настройки!$B$6),$E2480,0))</f>
        <v/>
      </c>
      <c r="I2480" s="21" t="str">
        <f t="shared" si="114"/>
        <v/>
      </c>
      <c r="J2480" s="21" t="str">
        <f>IF($B2480="","",MAX(0,$E2480-MAX(0,SUMIFS(Тех_Движение!$G$2:$G$5111,Тех_Движение!$D$2:$D$5111,$C2480,Тех_Движение!$B$2:$B$5111,"&lt;="&amp;Настройки!$B$6)-$F2480)))</f>
        <v/>
      </c>
      <c r="K2480" s="21" t="e">
        <f>IF(OR($B2480="",K$3&lt;$D2480+Настройки!$B$7),0,MAX(0,$E2480-MAX(0,SUMIFS(Тех_Движение!$G$2:$G$5111,Тех_Движение!$D$2:$D$5111,$C2480,Тех_Движение!$B$2:$B$5111,"&lt;="&amp;K$3)-$F2480)))</f>
        <v>#VALUE!</v>
      </c>
      <c r="L2480" s="21" t="e">
        <f>IF(OR($B2480="",L$3&lt;$D2480+Настройки!$B$7),0,MAX(0,$E2480-MAX(0,SUMIFS(Тех_Движение!$G$2:$G$5111,Тех_Движение!$D$2:$D$5111,$C2480,Тех_Движение!$B$2:$B$5111,"&lt;="&amp;L$3)-$F2480)))</f>
        <v>#VALUE!</v>
      </c>
      <c r="M2480" s="21" t="e">
        <f>IF(OR($B2480="",M$3&lt;$D2480+Настройки!$B$7),0,MAX(0,$E2480-MAX(0,SUMIFS(Тех_Движение!$G$2:$G$5111,Тех_Движение!$D$2:$D$5111,$C2480,Тех_Движение!$B$2:$B$5111,"&lt;="&amp;M$3)-$F2480)))</f>
        <v>#VALUE!</v>
      </c>
      <c r="N2480" s="21" t="e">
        <f>IF(OR($B2480="",N$3&lt;$D2480+Настройки!$B$7),0,MAX(0,$E2480-MAX(0,SUMIFS(Тех_Движение!$G$2:$G$5111,Тех_Движение!$D$2:$D$5111,$C2480,Тех_Движение!$B$2:$B$5111,"&lt;="&amp;N$3)-$F2480)))</f>
        <v>#VALUE!</v>
      </c>
      <c r="O2480" s="21" t="e">
        <f>IF(OR($B2480="",O$3&lt;$D2480+Настройки!$B$7),0,MAX(0,$E2480-MAX(0,SUMIFS(Тех_Движение!$G$2:$G$5111,Тех_Движение!$D$2:$D$5111,$C2480,Тех_Движение!$B$2:$B$5111,"&lt;="&amp;O$3)-$F2480)))</f>
        <v>#VALUE!</v>
      </c>
      <c r="P2480" s="21" t="e">
        <f>IF(OR($B2480="",P$3&lt;$D2480+Настройки!$B$7),0,MAX(0,$E2480-MAX(0,SUMIFS(Тех_Движение!$G$2:$G$5111,Тех_Движение!$D$2:$D$5111,$C2480,Тех_Движение!$B$2:$B$5111,"&lt;="&amp;P$3)-$F2480)))</f>
        <v>#VALUE!</v>
      </c>
      <c r="Q2480" s="21" t="e">
        <f>IF(OR($B2480="",Q$3&lt;$D2480+Настройки!$B$7),0,MAX(0,$E2480-MAX(0,SUMIFS(Тех_Движение!$G$2:$G$5111,Тех_Движение!$D$2:$D$5111,$C2480,Тех_Движение!$B$2:$B$5111,"&lt;="&amp;Q$3)-$F2480)))</f>
        <v>#VALUE!</v>
      </c>
      <c r="R2480" s="21" t="str">
        <f t="shared" si="115"/>
        <v/>
      </c>
      <c r="S2480" s="23" t="str">
        <f>IF($B2480="","",VLOOKUP($C2480,Настройки!$A$11:$L$17,9,FALSE))</f>
        <v/>
      </c>
      <c r="T2480" s="23" t="str">
        <f t="shared" si="116"/>
        <v/>
      </c>
    </row>
    <row r="2481" spans="1:20" x14ac:dyDescent="0.3">
      <c r="A2481" s="20">
        <f>Тех_Движение!$A$2478</f>
        <v>2477</v>
      </c>
      <c r="B2481" s="20" t="str">
        <f>IF(Тех_Движение!$F$2478&gt;0,Тех_Движение!$I$2478,"")</f>
        <v/>
      </c>
      <c r="C2481" s="20" t="str">
        <f>IF($B2481="","",Тех_Движение!$D$2478)</f>
        <v/>
      </c>
      <c r="D2481" s="9" t="str">
        <f>IF($B2481="","",Тех_Движение!$B$2478)</f>
        <v/>
      </c>
      <c r="E2481" s="21" t="str">
        <f>IF($B2481="","",Тех_Движение!$F$2478)</f>
        <v/>
      </c>
      <c r="F2481" s="21" t="str">
        <f>IF($B2481="","",SUMIFS($E$5:$E2480,$C$5:$C2480,$C2481))</f>
        <v/>
      </c>
      <c r="G2481" s="21" t="str">
        <f>IF($B2481="","",MAX(0,$E2481-MAX(0,SUMIFS(Тех_Движение!$G$2:$G$5111,Тех_Движение!$D$2:$D$5111,$C2481,Тех_Движение!$B$2:$B$5111,"&lt;="&amp;Настройки!$B$5-1)-$F2481)))</f>
        <v/>
      </c>
      <c r="H2481" s="21" t="str">
        <f>IF($B2481="","",IF(AND($D2481&gt;=Настройки!$B$5,$D2481&lt;=Настройки!$B$6),$E2481,0))</f>
        <v/>
      </c>
      <c r="I2481" s="21" t="str">
        <f t="shared" si="114"/>
        <v/>
      </c>
      <c r="J2481" s="21" t="str">
        <f>IF($B2481="","",MAX(0,$E2481-MAX(0,SUMIFS(Тех_Движение!$G$2:$G$5111,Тех_Движение!$D$2:$D$5111,$C2481,Тех_Движение!$B$2:$B$5111,"&lt;="&amp;Настройки!$B$6)-$F2481)))</f>
        <v/>
      </c>
      <c r="K2481" s="21" t="e">
        <f>IF(OR($B2481="",K$3&lt;$D2481+Настройки!$B$7),0,MAX(0,$E2481-MAX(0,SUMIFS(Тех_Движение!$G$2:$G$5111,Тех_Движение!$D$2:$D$5111,$C2481,Тех_Движение!$B$2:$B$5111,"&lt;="&amp;K$3)-$F2481)))</f>
        <v>#VALUE!</v>
      </c>
      <c r="L2481" s="21" t="e">
        <f>IF(OR($B2481="",L$3&lt;$D2481+Настройки!$B$7),0,MAX(0,$E2481-MAX(0,SUMIFS(Тех_Движение!$G$2:$G$5111,Тех_Движение!$D$2:$D$5111,$C2481,Тех_Движение!$B$2:$B$5111,"&lt;="&amp;L$3)-$F2481)))</f>
        <v>#VALUE!</v>
      </c>
      <c r="M2481" s="21" t="e">
        <f>IF(OR($B2481="",M$3&lt;$D2481+Настройки!$B$7),0,MAX(0,$E2481-MAX(0,SUMIFS(Тех_Движение!$G$2:$G$5111,Тех_Движение!$D$2:$D$5111,$C2481,Тех_Движение!$B$2:$B$5111,"&lt;="&amp;M$3)-$F2481)))</f>
        <v>#VALUE!</v>
      </c>
      <c r="N2481" s="21" t="e">
        <f>IF(OR($B2481="",N$3&lt;$D2481+Настройки!$B$7),0,MAX(0,$E2481-MAX(0,SUMIFS(Тех_Движение!$G$2:$G$5111,Тех_Движение!$D$2:$D$5111,$C2481,Тех_Движение!$B$2:$B$5111,"&lt;="&amp;N$3)-$F2481)))</f>
        <v>#VALUE!</v>
      </c>
      <c r="O2481" s="21" t="e">
        <f>IF(OR($B2481="",O$3&lt;$D2481+Настройки!$B$7),0,MAX(0,$E2481-MAX(0,SUMIFS(Тех_Движение!$G$2:$G$5111,Тех_Движение!$D$2:$D$5111,$C2481,Тех_Движение!$B$2:$B$5111,"&lt;="&amp;O$3)-$F2481)))</f>
        <v>#VALUE!</v>
      </c>
      <c r="P2481" s="21" t="e">
        <f>IF(OR($B2481="",P$3&lt;$D2481+Настройки!$B$7),0,MAX(0,$E2481-MAX(0,SUMIFS(Тех_Движение!$G$2:$G$5111,Тех_Движение!$D$2:$D$5111,$C2481,Тех_Движение!$B$2:$B$5111,"&lt;="&amp;P$3)-$F2481)))</f>
        <v>#VALUE!</v>
      </c>
      <c r="Q2481" s="21" t="e">
        <f>IF(OR($B2481="",Q$3&lt;$D2481+Настройки!$B$7),0,MAX(0,$E2481-MAX(0,SUMIFS(Тех_Движение!$G$2:$G$5111,Тех_Движение!$D$2:$D$5111,$C2481,Тех_Движение!$B$2:$B$5111,"&lt;="&amp;Q$3)-$F2481)))</f>
        <v>#VALUE!</v>
      </c>
      <c r="R2481" s="21" t="str">
        <f t="shared" si="115"/>
        <v/>
      </c>
      <c r="S2481" s="23" t="str">
        <f>IF($B2481="","",VLOOKUP($C2481,Настройки!$A$11:$L$17,9,FALSE))</f>
        <v/>
      </c>
      <c r="T2481" s="23" t="str">
        <f t="shared" si="116"/>
        <v/>
      </c>
    </row>
    <row r="2482" spans="1:20" x14ac:dyDescent="0.3">
      <c r="A2482" s="20">
        <f>Тех_Движение!$A$2479</f>
        <v>2478</v>
      </c>
      <c r="B2482" s="20" t="str">
        <f>IF(Тех_Движение!$F$2479&gt;0,Тех_Движение!$I$2479,"")</f>
        <v/>
      </c>
      <c r="C2482" s="20" t="str">
        <f>IF($B2482="","",Тех_Движение!$D$2479)</f>
        <v/>
      </c>
      <c r="D2482" s="9" t="str">
        <f>IF($B2482="","",Тех_Движение!$B$2479)</f>
        <v/>
      </c>
      <c r="E2482" s="21" t="str">
        <f>IF($B2482="","",Тех_Движение!$F$2479)</f>
        <v/>
      </c>
      <c r="F2482" s="21" t="str">
        <f>IF($B2482="","",SUMIFS($E$5:$E2481,$C$5:$C2481,$C2482))</f>
        <v/>
      </c>
      <c r="G2482" s="21" t="str">
        <f>IF($B2482="","",MAX(0,$E2482-MAX(0,SUMIFS(Тех_Движение!$G$2:$G$5111,Тех_Движение!$D$2:$D$5111,$C2482,Тех_Движение!$B$2:$B$5111,"&lt;="&amp;Настройки!$B$5-1)-$F2482)))</f>
        <v/>
      </c>
      <c r="H2482" s="21" t="str">
        <f>IF($B2482="","",IF(AND($D2482&gt;=Настройки!$B$5,$D2482&lt;=Настройки!$B$6),$E2482,0))</f>
        <v/>
      </c>
      <c r="I2482" s="21" t="str">
        <f t="shared" si="114"/>
        <v/>
      </c>
      <c r="J2482" s="21" t="str">
        <f>IF($B2482="","",MAX(0,$E2482-MAX(0,SUMIFS(Тех_Движение!$G$2:$G$5111,Тех_Движение!$D$2:$D$5111,$C2482,Тех_Движение!$B$2:$B$5111,"&lt;="&amp;Настройки!$B$6)-$F2482)))</f>
        <v/>
      </c>
      <c r="K2482" s="21" t="e">
        <f>IF(OR($B2482="",K$3&lt;$D2482+Настройки!$B$7),0,MAX(0,$E2482-MAX(0,SUMIFS(Тех_Движение!$G$2:$G$5111,Тех_Движение!$D$2:$D$5111,$C2482,Тех_Движение!$B$2:$B$5111,"&lt;="&amp;K$3)-$F2482)))</f>
        <v>#VALUE!</v>
      </c>
      <c r="L2482" s="21" t="e">
        <f>IF(OR($B2482="",L$3&lt;$D2482+Настройки!$B$7),0,MAX(0,$E2482-MAX(0,SUMIFS(Тех_Движение!$G$2:$G$5111,Тех_Движение!$D$2:$D$5111,$C2482,Тех_Движение!$B$2:$B$5111,"&lt;="&amp;L$3)-$F2482)))</f>
        <v>#VALUE!</v>
      </c>
      <c r="M2482" s="21" t="e">
        <f>IF(OR($B2482="",M$3&lt;$D2482+Настройки!$B$7),0,MAX(0,$E2482-MAX(0,SUMIFS(Тех_Движение!$G$2:$G$5111,Тех_Движение!$D$2:$D$5111,$C2482,Тех_Движение!$B$2:$B$5111,"&lt;="&amp;M$3)-$F2482)))</f>
        <v>#VALUE!</v>
      </c>
      <c r="N2482" s="21" t="e">
        <f>IF(OR($B2482="",N$3&lt;$D2482+Настройки!$B$7),0,MAX(0,$E2482-MAX(0,SUMIFS(Тех_Движение!$G$2:$G$5111,Тех_Движение!$D$2:$D$5111,$C2482,Тех_Движение!$B$2:$B$5111,"&lt;="&amp;N$3)-$F2482)))</f>
        <v>#VALUE!</v>
      </c>
      <c r="O2482" s="21" t="e">
        <f>IF(OR($B2482="",O$3&lt;$D2482+Настройки!$B$7),0,MAX(0,$E2482-MAX(0,SUMIFS(Тех_Движение!$G$2:$G$5111,Тех_Движение!$D$2:$D$5111,$C2482,Тех_Движение!$B$2:$B$5111,"&lt;="&amp;O$3)-$F2482)))</f>
        <v>#VALUE!</v>
      </c>
      <c r="P2482" s="21" t="e">
        <f>IF(OR($B2482="",P$3&lt;$D2482+Настройки!$B$7),0,MAX(0,$E2482-MAX(0,SUMIFS(Тех_Движение!$G$2:$G$5111,Тех_Движение!$D$2:$D$5111,$C2482,Тех_Движение!$B$2:$B$5111,"&lt;="&amp;P$3)-$F2482)))</f>
        <v>#VALUE!</v>
      </c>
      <c r="Q2482" s="21" t="e">
        <f>IF(OR($B2482="",Q$3&lt;$D2482+Настройки!$B$7),0,MAX(0,$E2482-MAX(0,SUMIFS(Тех_Движение!$G$2:$G$5111,Тех_Движение!$D$2:$D$5111,$C2482,Тех_Движение!$B$2:$B$5111,"&lt;="&amp;Q$3)-$F2482)))</f>
        <v>#VALUE!</v>
      </c>
      <c r="R2482" s="21" t="str">
        <f t="shared" si="115"/>
        <v/>
      </c>
      <c r="S2482" s="23" t="str">
        <f>IF($B2482="","",VLOOKUP($C2482,Настройки!$A$11:$L$17,9,FALSE))</f>
        <v/>
      </c>
      <c r="T2482" s="23" t="str">
        <f t="shared" si="116"/>
        <v/>
      </c>
    </row>
    <row r="2483" spans="1:20" x14ac:dyDescent="0.3">
      <c r="A2483" s="20">
        <f>Тех_Движение!$A$2480</f>
        <v>2479</v>
      </c>
      <c r="B2483" s="20" t="str">
        <f>IF(Тех_Движение!$F$2480&gt;0,Тех_Движение!$I$2480,"")</f>
        <v/>
      </c>
      <c r="C2483" s="20" t="str">
        <f>IF($B2483="","",Тех_Движение!$D$2480)</f>
        <v/>
      </c>
      <c r="D2483" s="9" t="str">
        <f>IF($B2483="","",Тех_Движение!$B$2480)</f>
        <v/>
      </c>
      <c r="E2483" s="21" t="str">
        <f>IF($B2483="","",Тех_Движение!$F$2480)</f>
        <v/>
      </c>
      <c r="F2483" s="21" t="str">
        <f>IF($B2483="","",SUMIFS($E$5:$E2482,$C$5:$C2482,$C2483))</f>
        <v/>
      </c>
      <c r="G2483" s="21" t="str">
        <f>IF($B2483="","",MAX(0,$E2483-MAX(0,SUMIFS(Тех_Движение!$G$2:$G$5111,Тех_Движение!$D$2:$D$5111,$C2483,Тех_Движение!$B$2:$B$5111,"&lt;="&amp;Настройки!$B$5-1)-$F2483)))</f>
        <v/>
      </c>
      <c r="H2483" s="21" t="str">
        <f>IF($B2483="","",IF(AND($D2483&gt;=Настройки!$B$5,$D2483&lt;=Настройки!$B$6),$E2483,0))</f>
        <v/>
      </c>
      <c r="I2483" s="21" t="str">
        <f t="shared" si="114"/>
        <v/>
      </c>
      <c r="J2483" s="21" t="str">
        <f>IF($B2483="","",MAX(0,$E2483-MAX(0,SUMIFS(Тех_Движение!$G$2:$G$5111,Тех_Движение!$D$2:$D$5111,$C2483,Тех_Движение!$B$2:$B$5111,"&lt;="&amp;Настройки!$B$6)-$F2483)))</f>
        <v/>
      </c>
      <c r="K2483" s="21" t="e">
        <f>IF(OR($B2483="",K$3&lt;$D2483+Настройки!$B$7),0,MAX(0,$E2483-MAX(0,SUMIFS(Тех_Движение!$G$2:$G$5111,Тех_Движение!$D$2:$D$5111,$C2483,Тех_Движение!$B$2:$B$5111,"&lt;="&amp;K$3)-$F2483)))</f>
        <v>#VALUE!</v>
      </c>
      <c r="L2483" s="21" t="e">
        <f>IF(OR($B2483="",L$3&lt;$D2483+Настройки!$B$7),0,MAX(0,$E2483-MAX(0,SUMIFS(Тех_Движение!$G$2:$G$5111,Тех_Движение!$D$2:$D$5111,$C2483,Тех_Движение!$B$2:$B$5111,"&lt;="&amp;L$3)-$F2483)))</f>
        <v>#VALUE!</v>
      </c>
      <c r="M2483" s="21" t="e">
        <f>IF(OR($B2483="",M$3&lt;$D2483+Настройки!$B$7),0,MAX(0,$E2483-MAX(0,SUMIFS(Тех_Движение!$G$2:$G$5111,Тех_Движение!$D$2:$D$5111,$C2483,Тех_Движение!$B$2:$B$5111,"&lt;="&amp;M$3)-$F2483)))</f>
        <v>#VALUE!</v>
      </c>
      <c r="N2483" s="21" t="e">
        <f>IF(OR($B2483="",N$3&lt;$D2483+Настройки!$B$7),0,MAX(0,$E2483-MAX(0,SUMIFS(Тех_Движение!$G$2:$G$5111,Тех_Движение!$D$2:$D$5111,$C2483,Тех_Движение!$B$2:$B$5111,"&lt;="&amp;N$3)-$F2483)))</f>
        <v>#VALUE!</v>
      </c>
      <c r="O2483" s="21" t="e">
        <f>IF(OR($B2483="",O$3&lt;$D2483+Настройки!$B$7),0,MAX(0,$E2483-MAX(0,SUMIFS(Тех_Движение!$G$2:$G$5111,Тех_Движение!$D$2:$D$5111,$C2483,Тех_Движение!$B$2:$B$5111,"&lt;="&amp;O$3)-$F2483)))</f>
        <v>#VALUE!</v>
      </c>
      <c r="P2483" s="21" t="e">
        <f>IF(OR($B2483="",P$3&lt;$D2483+Настройки!$B$7),0,MAX(0,$E2483-MAX(0,SUMIFS(Тех_Движение!$G$2:$G$5111,Тех_Движение!$D$2:$D$5111,$C2483,Тех_Движение!$B$2:$B$5111,"&lt;="&amp;P$3)-$F2483)))</f>
        <v>#VALUE!</v>
      </c>
      <c r="Q2483" s="21" t="e">
        <f>IF(OR($B2483="",Q$3&lt;$D2483+Настройки!$B$7),0,MAX(0,$E2483-MAX(0,SUMIFS(Тех_Движение!$G$2:$G$5111,Тех_Движение!$D$2:$D$5111,$C2483,Тех_Движение!$B$2:$B$5111,"&lt;="&amp;Q$3)-$F2483)))</f>
        <v>#VALUE!</v>
      </c>
      <c r="R2483" s="21" t="str">
        <f t="shared" si="115"/>
        <v/>
      </c>
      <c r="S2483" s="23" t="str">
        <f>IF($B2483="","",VLOOKUP($C2483,Настройки!$A$11:$L$17,9,FALSE))</f>
        <v/>
      </c>
      <c r="T2483" s="23" t="str">
        <f t="shared" si="116"/>
        <v/>
      </c>
    </row>
    <row r="2484" spans="1:20" x14ac:dyDescent="0.3">
      <c r="A2484" s="20">
        <f>Тех_Движение!$A$2481</f>
        <v>2480</v>
      </c>
      <c r="B2484" s="20" t="str">
        <f>IF(Тех_Движение!$F$2481&gt;0,Тех_Движение!$I$2481,"")</f>
        <v/>
      </c>
      <c r="C2484" s="20" t="str">
        <f>IF($B2484="","",Тех_Движение!$D$2481)</f>
        <v/>
      </c>
      <c r="D2484" s="9" t="str">
        <f>IF($B2484="","",Тех_Движение!$B$2481)</f>
        <v/>
      </c>
      <c r="E2484" s="21" t="str">
        <f>IF($B2484="","",Тех_Движение!$F$2481)</f>
        <v/>
      </c>
      <c r="F2484" s="21" t="str">
        <f>IF($B2484="","",SUMIFS($E$5:$E2483,$C$5:$C2483,$C2484))</f>
        <v/>
      </c>
      <c r="G2484" s="21" t="str">
        <f>IF($B2484="","",MAX(0,$E2484-MAX(0,SUMIFS(Тех_Движение!$G$2:$G$5111,Тех_Движение!$D$2:$D$5111,$C2484,Тех_Движение!$B$2:$B$5111,"&lt;="&amp;Настройки!$B$5-1)-$F2484)))</f>
        <v/>
      </c>
      <c r="H2484" s="21" t="str">
        <f>IF($B2484="","",IF(AND($D2484&gt;=Настройки!$B$5,$D2484&lt;=Настройки!$B$6),$E2484,0))</f>
        <v/>
      </c>
      <c r="I2484" s="21" t="str">
        <f t="shared" si="114"/>
        <v/>
      </c>
      <c r="J2484" s="21" t="str">
        <f>IF($B2484="","",MAX(0,$E2484-MAX(0,SUMIFS(Тех_Движение!$G$2:$G$5111,Тех_Движение!$D$2:$D$5111,$C2484,Тех_Движение!$B$2:$B$5111,"&lt;="&amp;Настройки!$B$6)-$F2484)))</f>
        <v/>
      </c>
      <c r="K2484" s="21" t="e">
        <f>IF(OR($B2484="",K$3&lt;$D2484+Настройки!$B$7),0,MAX(0,$E2484-MAX(0,SUMIFS(Тех_Движение!$G$2:$G$5111,Тех_Движение!$D$2:$D$5111,$C2484,Тех_Движение!$B$2:$B$5111,"&lt;="&amp;K$3)-$F2484)))</f>
        <v>#VALUE!</v>
      </c>
      <c r="L2484" s="21" t="e">
        <f>IF(OR($B2484="",L$3&lt;$D2484+Настройки!$B$7),0,MAX(0,$E2484-MAX(0,SUMIFS(Тех_Движение!$G$2:$G$5111,Тех_Движение!$D$2:$D$5111,$C2484,Тех_Движение!$B$2:$B$5111,"&lt;="&amp;L$3)-$F2484)))</f>
        <v>#VALUE!</v>
      </c>
      <c r="M2484" s="21" t="e">
        <f>IF(OR($B2484="",M$3&lt;$D2484+Настройки!$B$7),0,MAX(0,$E2484-MAX(0,SUMIFS(Тех_Движение!$G$2:$G$5111,Тех_Движение!$D$2:$D$5111,$C2484,Тех_Движение!$B$2:$B$5111,"&lt;="&amp;M$3)-$F2484)))</f>
        <v>#VALUE!</v>
      </c>
      <c r="N2484" s="21" t="e">
        <f>IF(OR($B2484="",N$3&lt;$D2484+Настройки!$B$7),0,MAX(0,$E2484-MAX(0,SUMIFS(Тех_Движение!$G$2:$G$5111,Тех_Движение!$D$2:$D$5111,$C2484,Тех_Движение!$B$2:$B$5111,"&lt;="&amp;N$3)-$F2484)))</f>
        <v>#VALUE!</v>
      </c>
      <c r="O2484" s="21" t="e">
        <f>IF(OR($B2484="",O$3&lt;$D2484+Настройки!$B$7),0,MAX(0,$E2484-MAX(0,SUMIFS(Тех_Движение!$G$2:$G$5111,Тех_Движение!$D$2:$D$5111,$C2484,Тех_Движение!$B$2:$B$5111,"&lt;="&amp;O$3)-$F2484)))</f>
        <v>#VALUE!</v>
      </c>
      <c r="P2484" s="21" t="e">
        <f>IF(OR($B2484="",P$3&lt;$D2484+Настройки!$B$7),0,MAX(0,$E2484-MAX(0,SUMIFS(Тех_Движение!$G$2:$G$5111,Тех_Движение!$D$2:$D$5111,$C2484,Тех_Движение!$B$2:$B$5111,"&lt;="&amp;P$3)-$F2484)))</f>
        <v>#VALUE!</v>
      </c>
      <c r="Q2484" s="21" t="e">
        <f>IF(OR($B2484="",Q$3&lt;$D2484+Настройки!$B$7),0,MAX(0,$E2484-MAX(0,SUMIFS(Тех_Движение!$G$2:$G$5111,Тех_Движение!$D$2:$D$5111,$C2484,Тех_Движение!$B$2:$B$5111,"&lt;="&amp;Q$3)-$F2484)))</f>
        <v>#VALUE!</v>
      </c>
      <c r="R2484" s="21" t="str">
        <f t="shared" si="115"/>
        <v/>
      </c>
      <c r="S2484" s="23" t="str">
        <f>IF($B2484="","",VLOOKUP($C2484,Настройки!$A$11:$L$17,9,FALSE))</f>
        <v/>
      </c>
      <c r="T2484" s="23" t="str">
        <f t="shared" si="116"/>
        <v/>
      </c>
    </row>
    <row r="2485" spans="1:20" x14ac:dyDescent="0.3">
      <c r="A2485" s="20">
        <f>Тех_Движение!$A$2482</f>
        <v>2481</v>
      </c>
      <c r="B2485" s="20" t="str">
        <f>IF(Тех_Движение!$F$2482&gt;0,Тех_Движение!$I$2482,"")</f>
        <v/>
      </c>
      <c r="C2485" s="20" t="str">
        <f>IF($B2485="","",Тех_Движение!$D$2482)</f>
        <v/>
      </c>
      <c r="D2485" s="9" t="str">
        <f>IF($B2485="","",Тех_Движение!$B$2482)</f>
        <v/>
      </c>
      <c r="E2485" s="21" t="str">
        <f>IF($B2485="","",Тех_Движение!$F$2482)</f>
        <v/>
      </c>
      <c r="F2485" s="21" t="str">
        <f>IF($B2485="","",SUMIFS($E$5:$E2484,$C$5:$C2484,$C2485))</f>
        <v/>
      </c>
      <c r="G2485" s="21" t="str">
        <f>IF($B2485="","",MAX(0,$E2485-MAX(0,SUMIFS(Тех_Движение!$G$2:$G$5111,Тех_Движение!$D$2:$D$5111,$C2485,Тех_Движение!$B$2:$B$5111,"&lt;="&amp;Настройки!$B$5-1)-$F2485)))</f>
        <v/>
      </c>
      <c r="H2485" s="21" t="str">
        <f>IF($B2485="","",IF(AND($D2485&gt;=Настройки!$B$5,$D2485&lt;=Настройки!$B$6),$E2485,0))</f>
        <v/>
      </c>
      <c r="I2485" s="21" t="str">
        <f t="shared" si="114"/>
        <v/>
      </c>
      <c r="J2485" s="21" t="str">
        <f>IF($B2485="","",MAX(0,$E2485-MAX(0,SUMIFS(Тех_Движение!$G$2:$G$5111,Тех_Движение!$D$2:$D$5111,$C2485,Тех_Движение!$B$2:$B$5111,"&lt;="&amp;Настройки!$B$6)-$F2485)))</f>
        <v/>
      </c>
      <c r="K2485" s="21" t="e">
        <f>IF(OR($B2485="",K$3&lt;$D2485+Настройки!$B$7),0,MAX(0,$E2485-MAX(0,SUMIFS(Тех_Движение!$G$2:$G$5111,Тех_Движение!$D$2:$D$5111,$C2485,Тех_Движение!$B$2:$B$5111,"&lt;="&amp;K$3)-$F2485)))</f>
        <v>#VALUE!</v>
      </c>
      <c r="L2485" s="21" t="e">
        <f>IF(OR($B2485="",L$3&lt;$D2485+Настройки!$B$7),0,MAX(0,$E2485-MAX(0,SUMIFS(Тех_Движение!$G$2:$G$5111,Тех_Движение!$D$2:$D$5111,$C2485,Тех_Движение!$B$2:$B$5111,"&lt;="&amp;L$3)-$F2485)))</f>
        <v>#VALUE!</v>
      </c>
      <c r="M2485" s="21" t="e">
        <f>IF(OR($B2485="",M$3&lt;$D2485+Настройки!$B$7),0,MAX(0,$E2485-MAX(0,SUMIFS(Тех_Движение!$G$2:$G$5111,Тех_Движение!$D$2:$D$5111,$C2485,Тех_Движение!$B$2:$B$5111,"&lt;="&amp;M$3)-$F2485)))</f>
        <v>#VALUE!</v>
      </c>
      <c r="N2485" s="21" t="e">
        <f>IF(OR($B2485="",N$3&lt;$D2485+Настройки!$B$7),0,MAX(0,$E2485-MAX(0,SUMIFS(Тех_Движение!$G$2:$G$5111,Тех_Движение!$D$2:$D$5111,$C2485,Тех_Движение!$B$2:$B$5111,"&lt;="&amp;N$3)-$F2485)))</f>
        <v>#VALUE!</v>
      </c>
      <c r="O2485" s="21" t="e">
        <f>IF(OR($B2485="",O$3&lt;$D2485+Настройки!$B$7),0,MAX(0,$E2485-MAX(0,SUMIFS(Тех_Движение!$G$2:$G$5111,Тех_Движение!$D$2:$D$5111,$C2485,Тех_Движение!$B$2:$B$5111,"&lt;="&amp;O$3)-$F2485)))</f>
        <v>#VALUE!</v>
      </c>
      <c r="P2485" s="21" t="e">
        <f>IF(OR($B2485="",P$3&lt;$D2485+Настройки!$B$7),0,MAX(0,$E2485-MAX(0,SUMIFS(Тех_Движение!$G$2:$G$5111,Тех_Движение!$D$2:$D$5111,$C2485,Тех_Движение!$B$2:$B$5111,"&lt;="&amp;P$3)-$F2485)))</f>
        <v>#VALUE!</v>
      </c>
      <c r="Q2485" s="21" t="e">
        <f>IF(OR($B2485="",Q$3&lt;$D2485+Настройки!$B$7),0,MAX(0,$E2485-MAX(0,SUMIFS(Тех_Движение!$G$2:$G$5111,Тех_Движение!$D$2:$D$5111,$C2485,Тех_Движение!$B$2:$B$5111,"&lt;="&amp;Q$3)-$F2485)))</f>
        <v>#VALUE!</v>
      </c>
      <c r="R2485" s="21" t="str">
        <f t="shared" si="115"/>
        <v/>
      </c>
      <c r="S2485" s="23" t="str">
        <f>IF($B2485="","",VLOOKUP($C2485,Настройки!$A$11:$L$17,9,FALSE))</f>
        <v/>
      </c>
      <c r="T2485" s="23" t="str">
        <f t="shared" si="116"/>
        <v/>
      </c>
    </row>
    <row r="2486" spans="1:20" x14ac:dyDescent="0.3">
      <c r="A2486" s="20">
        <f>Тех_Движение!$A$2483</f>
        <v>2482</v>
      </c>
      <c r="B2486" s="20" t="str">
        <f>IF(Тех_Движение!$F$2483&gt;0,Тех_Движение!$I$2483,"")</f>
        <v/>
      </c>
      <c r="C2486" s="20" t="str">
        <f>IF($B2486="","",Тех_Движение!$D$2483)</f>
        <v/>
      </c>
      <c r="D2486" s="9" t="str">
        <f>IF($B2486="","",Тех_Движение!$B$2483)</f>
        <v/>
      </c>
      <c r="E2486" s="21" t="str">
        <f>IF($B2486="","",Тех_Движение!$F$2483)</f>
        <v/>
      </c>
      <c r="F2486" s="21" t="str">
        <f>IF($B2486="","",SUMIFS($E$5:$E2485,$C$5:$C2485,$C2486))</f>
        <v/>
      </c>
      <c r="G2486" s="21" t="str">
        <f>IF($B2486="","",MAX(0,$E2486-MAX(0,SUMIFS(Тех_Движение!$G$2:$G$5111,Тех_Движение!$D$2:$D$5111,$C2486,Тех_Движение!$B$2:$B$5111,"&lt;="&amp;Настройки!$B$5-1)-$F2486)))</f>
        <v/>
      </c>
      <c r="H2486" s="21" t="str">
        <f>IF($B2486="","",IF(AND($D2486&gt;=Настройки!$B$5,$D2486&lt;=Настройки!$B$6),$E2486,0))</f>
        <v/>
      </c>
      <c r="I2486" s="21" t="str">
        <f t="shared" si="114"/>
        <v/>
      </c>
      <c r="J2486" s="21" t="str">
        <f>IF($B2486="","",MAX(0,$E2486-MAX(0,SUMIFS(Тех_Движение!$G$2:$G$5111,Тех_Движение!$D$2:$D$5111,$C2486,Тех_Движение!$B$2:$B$5111,"&lt;="&amp;Настройки!$B$6)-$F2486)))</f>
        <v/>
      </c>
      <c r="K2486" s="21" t="e">
        <f>IF(OR($B2486="",K$3&lt;$D2486+Настройки!$B$7),0,MAX(0,$E2486-MAX(0,SUMIFS(Тех_Движение!$G$2:$G$5111,Тех_Движение!$D$2:$D$5111,$C2486,Тех_Движение!$B$2:$B$5111,"&lt;="&amp;K$3)-$F2486)))</f>
        <v>#VALUE!</v>
      </c>
      <c r="L2486" s="21" t="e">
        <f>IF(OR($B2486="",L$3&lt;$D2486+Настройки!$B$7),0,MAX(0,$E2486-MAX(0,SUMIFS(Тех_Движение!$G$2:$G$5111,Тех_Движение!$D$2:$D$5111,$C2486,Тех_Движение!$B$2:$B$5111,"&lt;="&amp;L$3)-$F2486)))</f>
        <v>#VALUE!</v>
      </c>
      <c r="M2486" s="21" t="e">
        <f>IF(OR($B2486="",M$3&lt;$D2486+Настройки!$B$7),0,MAX(0,$E2486-MAX(0,SUMIFS(Тех_Движение!$G$2:$G$5111,Тех_Движение!$D$2:$D$5111,$C2486,Тех_Движение!$B$2:$B$5111,"&lt;="&amp;M$3)-$F2486)))</f>
        <v>#VALUE!</v>
      </c>
      <c r="N2486" s="21" t="e">
        <f>IF(OR($B2486="",N$3&lt;$D2486+Настройки!$B$7),0,MAX(0,$E2486-MAX(0,SUMIFS(Тех_Движение!$G$2:$G$5111,Тех_Движение!$D$2:$D$5111,$C2486,Тех_Движение!$B$2:$B$5111,"&lt;="&amp;N$3)-$F2486)))</f>
        <v>#VALUE!</v>
      </c>
      <c r="O2486" s="21" t="e">
        <f>IF(OR($B2486="",O$3&lt;$D2486+Настройки!$B$7),0,MAX(0,$E2486-MAX(0,SUMIFS(Тех_Движение!$G$2:$G$5111,Тех_Движение!$D$2:$D$5111,$C2486,Тех_Движение!$B$2:$B$5111,"&lt;="&amp;O$3)-$F2486)))</f>
        <v>#VALUE!</v>
      </c>
      <c r="P2486" s="21" t="e">
        <f>IF(OR($B2486="",P$3&lt;$D2486+Настройки!$B$7),0,MAX(0,$E2486-MAX(0,SUMIFS(Тех_Движение!$G$2:$G$5111,Тех_Движение!$D$2:$D$5111,$C2486,Тех_Движение!$B$2:$B$5111,"&lt;="&amp;P$3)-$F2486)))</f>
        <v>#VALUE!</v>
      </c>
      <c r="Q2486" s="21" t="e">
        <f>IF(OR($B2486="",Q$3&lt;$D2486+Настройки!$B$7),0,MAX(0,$E2486-MAX(0,SUMIFS(Тех_Движение!$G$2:$G$5111,Тех_Движение!$D$2:$D$5111,$C2486,Тех_Движение!$B$2:$B$5111,"&lt;="&amp;Q$3)-$F2486)))</f>
        <v>#VALUE!</v>
      </c>
      <c r="R2486" s="21" t="str">
        <f t="shared" si="115"/>
        <v/>
      </c>
      <c r="S2486" s="23" t="str">
        <f>IF($B2486="","",VLOOKUP($C2486,Настройки!$A$11:$L$17,9,FALSE))</f>
        <v/>
      </c>
      <c r="T2486" s="23" t="str">
        <f t="shared" si="116"/>
        <v/>
      </c>
    </row>
    <row r="2487" spans="1:20" x14ac:dyDescent="0.3">
      <c r="A2487" s="20">
        <f>Тех_Движение!$A$2484</f>
        <v>2483</v>
      </c>
      <c r="B2487" s="20" t="str">
        <f>IF(Тех_Движение!$F$2484&gt;0,Тех_Движение!$I$2484,"")</f>
        <v/>
      </c>
      <c r="C2487" s="20" t="str">
        <f>IF($B2487="","",Тех_Движение!$D$2484)</f>
        <v/>
      </c>
      <c r="D2487" s="9" t="str">
        <f>IF($B2487="","",Тех_Движение!$B$2484)</f>
        <v/>
      </c>
      <c r="E2487" s="21" t="str">
        <f>IF($B2487="","",Тех_Движение!$F$2484)</f>
        <v/>
      </c>
      <c r="F2487" s="21" t="str">
        <f>IF($B2487="","",SUMIFS($E$5:$E2486,$C$5:$C2486,$C2487))</f>
        <v/>
      </c>
      <c r="G2487" s="21" t="str">
        <f>IF($B2487="","",MAX(0,$E2487-MAX(0,SUMIFS(Тех_Движение!$G$2:$G$5111,Тех_Движение!$D$2:$D$5111,$C2487,Тех_Движение!$B$2:$B$5111,"&lt;="&amp;Настройки!$B$5-1)-$F2487)))</f>
        <v/>
      </c>
      <c r="H2487" s="21" t="str">
        <f>IF($B2487="","",IF(AND($D2487&gt;=Настройки!$B$5,$D2487&lt;=Настройки!$B$6),$E2487,0))</f>
        <v/>
      </c>
      <c r="I2487" s="21" t="str">
        <f t="shared" si="114"/>
        <v/>
      </c>
      <c r="J2487" s="21" t="str">
        <f>IF($B2487="","",MAX(0,$E2487-MAX(0,SUMIFS(Тех_Движение!$G$2:$G$5111,Тех_Движение!$D$2:$D$5111,$C2487,Тех_Движение!$B$2:$B$5111,"&lt;="&amp;Настройки!$B$6)-$F2487)))</f>
        <v/>
      </c>
      <c r="K2487" s="21" t="e">
        <f>IF(OR($B2487="",K$3&lt;$D2487+Настройки!$B$7),0,MAX(0,$E2487-MAX(0,SUMIFS(Тех_Движение!$G$2:$G$5111,Тех_Движение!$D$2:$D$5111,$C2487,Тех_Движение!$B$2:$B$5111,"&lt;="&amp;K$3)-$F2487)))</f>
        <v>#VALUE!</v>
      </c>
      <c r="L2487" s="21" t="e">
        <f>IF(OR($B2487="",L$3&lt;$D2487+Настройки!$B$7),0,MAX(0,$E2487-MAX(0,SUMIFS(Тех_Движение!$G$2:$G$5111,Тех_Движение!$D$2:$D$5111,$C2487,Тех_Движение!$B$2:$B$5111,"&lt;="&amp;L$3)-$F2487)))</f>
        <v>#VALUE!</v>
      </c>
      <c r="M2487" s="21" t="e">
        <f>IF(OR($B2487="",M$3&lt;$D2487+Настройки!$B$7),0,MAX(0,$E2487-MAX(0,SUMIFS(Тех_Движение!$G$2:$G$5111,Тех_Движение!$D$2:$D$5111,$C2487,Тех_Движение!$B$2:$B$5111,"&lt;="&amp;M$3)-$F2487)))</f>
        <v>#VALUE!</v>
      </c>
      <c r="N2487" s="21" t="e">
        <f>IF(OR($B2487="",N$3&lt;$D2487+Настройки!$B$7),0,MAX(0,$E2487-MAX(0,SUMIFS(Тех_Движение!$G$2:$G$5111,Тех_Движение!$D$2:$D$5111,$C2487,Тех_Движение!$B$2:$B$5111,"&lt;="&amp;N$3)-$F2487)))</f>
        <v>#VALUE!</v>
      </c>
      <c r="O2487" s="21" t="e">
        <f>IF(OR($B2487="",O$3&lt;$D2487+Настройки!$B$7),0,MAX(0,$E2487-MAX(0,SUMIFS(Тех_Движение!$G$2:$G$5111,Тех_Движение!$D$2:$D$5111,$C2487,Тех_Движение!$B$2:$B$5111,"&lt;="&amp;O$3)-$F2487)))</f>
        <v>#VALUE!</v>
      </c>
      <c r="P2487" s="21" t="e">
        <f>IF(OR($B2487="",P$3&lt;$D2487+Настройки!$B$7),0,MAX(0,$E2487-MAX(0,SUMIFS(Тех_Движение!$G$2:$G$5111,Тех_Движение!$D$2:$D$5111,$C2487,Тех_Движение!$B$2:$B$5111,"&lt;="&amp;P$3)-$F2487)))</f>
        <v>#VALUE!</v>
      </c>
      <c r="Q2487" s="21" t="e">
        <f>IF(OR($B2487="",Q$3&lt;$D2487+Настройки!$B$7),0,MAX(0,$E2487-MAX(0,SUMIFS(Тех_Движение!$G$2:$G$5111,Тех_Движение!$D$2:$D$5111,$C2487,Тех_Движение!$B$2:$B$5111,"&lt;="&amp;Q$3)-$F2487)))</f>
        <v>#VALUE!</v>
      </c>
      <c r="R2487" s="21" t="str">
        <f t="shared" si="115"/>
        <v/>
      </c>
      <c r="S2487" s="23" t="str">
        <f>IF($B2487="","",VLOOKUP($C2487,Настройки!$A$11:$L$17,9,FALSE))</f>
        <v/>
      </c>
      <c r="T2487" s="23" t="str">
        <f t="shared" si="116"/>
        <v/>
      </c>
    </row>
    <row r="2488" spans="1:20" x14ac:dyDescent="0.3">
      <c r="A2488" s="20">
        <f>Тех_Движение!$A$2485</f>
        <v>2484</v>
      </c>
      <c r="B2488" s="20" t="str">
        <f>IF(Тех_Движение!$F$2485&gt;0,Тех_Движение!$I$2485,"")</f>
        <v/>
      </c>
      <c r="C2488" s="20" t="str">
        <f>IF($B2488="","",Тех_Движение!$D$2485)</f>
        <v/>
      </c>
      <c r="D2488" s="9" t="str">
        <f>IF($B2488="","",Тех_Движение!$B$2485)</f>
        <v/>
      </c>
      <c r="E2488" s="21" t="str">
        <f>IF($B2488="","",Тех_Движение!$F$2485)</f>
        <v/>
      </c>
      <c r="F2488" s="21" t="str">
        <f>IF($B2488="","",SUMIFS($E$5:$E2487,$C$5:$C2487,$C2488))</f>
        <v/>
      </c>
      <c r="G2488" s="21" t="str">
        <f>IF($B2488="","",MAX(0,$E2488-MAX(0,SUMIFS(Тех_Движение!$G$2:$G$5111,Тех_Движение!$D$2:$D$5111,$C2488,Тех_Движение!$B$2:$B$5111,"&lt;="&amp;Настройки!$B$5-1)-$F2488)))</f>
        <v/>
      </c>
      <c r="H2488" s="21" t="str">
        <f>IF($B2488="","",IF(AND($D2488&gt;=Настройки!$B$5,$D2488&lt;=Настройки!$B$6),$E2488,0))</f>
        <v/>
      </c>
      <c r="I2488" s="21" t="str">
        <f t="shared" si="114"/>
        <v/>
      </c>
      <c r="J2488" s="21" t="str">
        <f>IF($B2488="","",MAX(0,$E2488-MAX(0,SUMIFS(Тех_Движение!$G$2:$G$5111,Тех_Движение!$D$2:$D$5111,$C2488,Тех_Движение!$B$2:$B$5111,"&lt;="&amp;Настройки!$B$6)-$F2488)))</f>
        <v/>
      </c>
      <c r="K2488" s="21" t="e">
        <f>IF(OR($B2488="",K$3&lt;$D2488+Настройки!$B$7),0,MAX(0,$E2488-MAX(0,SUMIFS(Тех_Движение!$G$2:$G$5111,Тех_Движение!$D$2:$D$5111,$C2488,Тех_Движение!$B$2:$B$5111,"&lt;="&amp;K$3)-$F2488)))</f>
        <v>#VALUE!</v>
      </c>
      <c r="L2488" s="21" t="e">
        <f>IF(OR($B2488="",L$3&lt;$D2488+Настройки!$B$7),0,MAX(0,$E2488-MAX(0,SUMIFS(Тех_Движение!$G$2:$G$5111,Тех_Движение!$D$2:$D$5111,$C2488,Тех_Движение!$B$2:$B$5111,"&lt;="&amp;L$3)-$F2488)))</f>
        <v>#VALUE!</v>
      </c>
      <c r="M2488" s="21" t="e">
        <f>IF(OR($B2488="",M$3&lt;$D2488+Настройки!$B$7),0,MAX(0,$E2488-MAX(0,SUMIFS(Тех_Движение!$G$2:$G$5111,Тех_Движение!$D$2:$D$5111,$C2488,Тех_Движение!$B$2:$B$5111,"&lt;="&amp;M$3)-$F2488)))</f>
        <v>#VALUE!</v>
      </c>
      <c r="N2488" s="21" t="e">
        <f>IF(OR($B2488="",N$3&lt;$D2488+Настройки!$B$7),0,MAX(0,$E2488-MAX(0,SUMIFS(Тех_Движение!$G$2:$G$5111,Тех_Движение!$D$2:$D$5111,$C2488,Тех_Движение!$B$2:$B$5111,"&lt;="&amp;N$3)-$F2488)))</f>
        <v>#VALUE!</v>
      </c>
      <c r="O2488" s="21" t="e">
        <f>IF(OR($B2488="",O$3&lt;$D2488+Настройки!$B$7),0,MAX(0,$E2488-MAX(0,SUMIFS(Тех_Движение!$G$2:$G$5111,Тех_Движение!$D$2:$D$5111,$C2488,Тех_Движение!$B$2:$B$5111,"&lt;="&amp;O$3)-$F2488)))</f>
        <v>#VALUE!</v>
      </c>
      <c r="P2488" s="21" t="e">
        <f>IF(OR($B2488="",P$3&lt;$D2488+Настройки!$B$7),0,MAX(0,$E2488-MAX(0,SUMIFS(Тех_Движение!$G$2:$G$5111,Тех_Движение!$D$2:$D$5111,$C2488,Тех_Движение!$B$2:$B$5111,"&lt;="&amp;P$3)-$F2488)))</f>
        <v>#VALUE!</v>
      </c>
      <c r="Q2488" s="21" t="e">
        <f>IF(OR($B2488="",Q$3&lt;$D2488+Настройки!$B$7),0,MAX(0,$E2488-MAX(0,SUMIFS(Тех_Движение!$G$2:$G$5111,Тех_Движение!$D$2:$D$5111,$C2488,Тех_Движение!$B$2:$B$5111,"&lt;="&amp;Q$3)-$F2488)))</f>
        <v>#VALUE!</v>
      </c>
      <c r="R2488" s="21" t="str">
        <f t="shared" si="115"/>
        <v/>
      </c>
      <c r="S2488" s="23" t="str">
        <f>IF($B2488="","",VLOOKUP($C2488,Настройки!$A$11:$L$17,9,FALSE))</f>
        <v/>
      </c>
      <c r="T2488" s="23" t="str">
        <f t="shared" si="116"/>
        <v/>
      </c>
    </row>
    <row r="2489" spans="1:20" x14ac:dyDescent="0.3">
      <c r="A2489" s="20">
        <f>Тех_Движение!$A$2486</f>
        <v>2485</v>
      </c>
      <c r="B2489" s="20" t="str">
        <f>IF(Тех_Движение!$F$2486&gt;0,Тех_Движение!$I$2486,"")</f>
        <v/>
      </c>
      <c r="C2489" s="20" t="str">
        <f>IF($B2489="","",Тех_Движение!$D$2486)</f>
        <v/>
      </c>
      <c r="D2489" s="9" t="str">
        <f>IF($B2489="","",Тех_Движение!$B$2486)</f>
        <v/>
      </c>
      <c r="E2489" s="21" t="str">
        <f>IF($B2489="","",Тех_Движение!$F$2486)</f>
        <v/>
      </c>
      <c r="F2489" s="21" t="str">
        <f>IF($B2489="","",SUMIFS($E$5:$E2488,$C$5:$C2488,$C2489))</f>
        <v/>
      </c>
      <c r="G2489" s="21" t="str">
        <f>IF($B2489="","",MAX(0,$E2489-MAX(0,SUMIFS(Тех_Движение!$G$2:$G$5111,Тех_Движение!$D$2:$D$5111,$C2489,Тех_Движение!$B$2:$B$5111,"&lt;="&amp;Настройки!$B$5-1)-$F2489)))</f>
        <v/>
      </c>
      <c r="H2489" s="21" t="str">
        <f>IF($B2489="","",IF(AND($D2489&gt;=Настройки!$B$5,$D2489&lt;=Настройки!$B$6),$E2489,0))</f>
        <v/>
      </c>
      <c r="I2489" s="21" t="str">
        <f t="shared" si="114"/>
        <v/>
      </c>
      <c r="J2489" s="21" t="str">
        <f>IF($B2489="","",MAX(0,$E2489-MAX(0,SUMIFS(Тех_Движение!$G$2:$G$5111,Тех_Движение!$D$2:$D$5111,$C2489,Тех_Движение!$B$2:$B$5111,"&lt;="&amp;Настройки!$B$6)-$F2489)))</f>
        <v/>
      </c>
      <c r="K2489" s="21" t="e">
        <f>IF(OR($B2489="",K$3&lt;$D2489+Настройки!$B$7),0,MAX(0,$E2489-MAX(0,SUMIFS(Тех_Движение!$G$2:$G$5111,Тех_Движение!$D$2:$D$5111,$C2489,Тех_Движение!$B$2:$B$5111,"&lt;="&amp;K$3)-$F2489)))</f>
        <v>#VALUE!</v>
      </c>
      <c r="L2489" s="21" t="e">
        <f>IF(OR($B2489="",L$3&lt;$D2489+Настройки!$B$7),0,MAX(0,$E2489-MAX(0,SUMIFS(Тех_Движение!$G$2:$G$5111,Тех_Движение!$D$2:$D$5111,$C2489,Тех_Движение!$B$2:$B$5111,"&lt;="&amp;L$3)-$F2489)))</f>
        <v>#VALUE!</v>
      </c>
      <c r="M2489" s="21" t="e">
        <f>IF(OR($B2489="",M$3&lt;$D2489+Настройки!$B$7),0,MAX(0,$E2489-MAX(0,SUMIFS(Тех_Движение!$G$2:$G$5111,Тех_Движение!$D$2:$D$5111,$C2489,Тех_Движение!$B$2:$B$5111,"&lt;="&amp;M$3)-$F2489)))</f>
        <v>#VALUE!</v>
      </c>
      <c r="N2489" s="21" t="e">
        <f>IF(OR($B2489="",N$3&lt;$D2489+Настройки!$B$7),0,MAX(0,$E2489-MAX(0,SUMIFS(Тех_Движение!$G$2:$G$5111,Тех_Движение!$D$2:$D$5111,$C2489,Тех_Движение!$B$2:$B$5111,"&lt;="&amp;N$3)-$F2489)))</f>
        <v>#VALUE!</v>
      </c>
      <c r="O2489" s="21" t="e">
        <f>IF(OR($B2489="",O$3&lt;$D2489+Настройки!$B$7),0,MAX(0,$E2489-MAX(0,SUMIFS(Тех_Движение!$G$2:$G$5111,Тех_Движение!$D$2:$D$5111,$C2489,Тех_Движение!$B$2:$B$5111,"&lt;="&amp;O$3)-$F2489)))</f>
        <v>#VALUE!</v>
      </c>
      <c r="P2489" s="21" t="e">
        <f>IF(OR($B2489="",P$3&lt;$D2489+Настройки!$B$7),0,MAX(0,$E2489-MAX(0,SUMIFS(Тех_Движение!$G$2:$G$5111,Тех_Движение!$D$2:$D$5111,$C2489,Тех_Движение!$B$2:$B$5111,"&lt;="&amp;P$3)-$F2489)))</f>
        <v>#VALUE!</v>
      </c>
      <c r="Q2489" s="21" t="e">
        <f>IF(OR($B2489="",Q$3&lt;$D2489+Настройки!$B$7),0,MAX(0,$E2489-MAX(0,SUMIFS(Тех_Движение!$G$2:$G$5111,Тех_Движение!$D$2:$D$5111,$C2489,Тех_Движение!$B$2:$B$5111,"&lt;="&amp;Q$3)-$F2489)))</f>
        <v>#VALUE!</v>
      </c>
      <c r="R2489" s="21" t="str">
        <f t="shared" si="115"/>
        <v/>
      </c>
      <c r="S2489" s="23" t="str">
        <f>IF($B2489="","",VLOOKUP($C2489,Настройки!$A$11:$L$17,9,FALSE))</f>
        <v/>
      </c>
      <c r="T2489" s="23" t="str">
        <f t="shared" si="116"/>
        <v/>
      </c>
    </row>
    <row r="2490" spans="1:20" x14ac:dyDescent="0.3">
      <c r="A2490" s="20">
        <f>Тех_Движение!$A$2487</f>
        <v>2486</v>
      </c>
      <c r="B2490" s="20" t="str">
        <f>IF(Тех_Движение!$F$2487&gt;0,Тех_Движение!$I$2487,"")</f>
        <v/>
      </c>
      <c r="C2490" s="20" t="str">
        <f>IF($B2490="","",Тех_Движение!$D$2487)</f>
        <v/>
      </c>
      <c r="D2490" s="9" t="str">
        <f>IF($B2490="","",Тех_Движение!$B$2487)</f>
        <v/>
      </c>
      <c r="E2490" s="21" t="str">
        <f>IF($B2490="","",Тех_Движение!$F$2487)</f>
        <v/>
      </c>
      <c r="F2490" s="21" t="str">
        <f>IF($B2490="","",SUMIFS($E$5:$E2489,$C$5:$C2489,$C2490))</f>
        <v/>
      </c>
      <c r="G2490" s="21" t="str">
        <f>IF($B2490="","",MAX(0,$E2490-MAX(0,SUMIFS(Тех_Движение!$G$2:$G$5111,Тех_Движение!$D$2:$D$5111,$C2490,Тех_Движение!$B$2:$B$5111,"&lt;="&amp;Настройки!$B$5-1)-$F2490)))</f>
        <v/>
      </c>
      <c r="H2490" s="21" t="str">
        <f>IF($B2490="","",IF(AND($D2490&gt;=Настройки!$B$5,$D2490&lt;=Настройки!$B$6),$E2490,0))</f>
        <v/>
      </c>
      <c r="I2490" s="21" t="str">
        <f t="shared" si="114"/>
        <v/>
      </c>
      <c r="J2490" s="21" t="str">
        <f>IF($B2490="","",MAX(0,$E2490-MAX(0,SUMIFS(Тех_Движение!$G$2:$G$5111,Тех_Движение!$D$2:$D$5111,$C2490,Тех_Движение!$B$2:$B$5111,"&lt;="&amp;Настройки!$B$6)-$F2490)))</f>
        <v/>
      </c>
      <c r="K2490" s="21" t="e">
        <f>IF(OR($B2490="",K$3&lt;$D2490+Настройки!$B$7),0,MAX(0,$E2490-MAX(0,SUMIFS(Тех_Движение!$G$2:$G$5111,Тех_Движение!$D$2:$D$5111,$C2490,Тех_Движение!$B$2:$B$5111,"&lt;="&amp;K$3)-$F2490)))</f>
        <v>#VALUE!</v>
      </c>
      <c r="L2490" s="21" t="e">
        <f>IF(OR($B2490="",L$3&lt;$D2490+Настройки!$B$7),0,MAX(0,$E2490-MAX(0,SUMIFS(Тех_Движение!$G$2:$G$5111,Тех_Движение!$D$2:$D$5111,$C2490,Тех_Движение!$B$2:$B$5111,"&lt;="&amp;L$3)-$F2490)))</f>
        <v>#VALUE!</v>
      </c>
      <c r="M2490" s="21" t="e">
        <f>IF(OR($B2490="",M$3&lt;$D2490+Настройки!$B$7),0,MAX(0,$E2490-MAX(0,SUMIFS(Тех_Движение!$G$2:$G$5111,Тех_Движение!$D$2:$D$5111,$C2490,Тех_Движение!$B$2:$B$5111,"&lt;="&amp;M$3)-$F2490)))</f>
        <v>#VALUE!</v>
      </c>
      <c r="N2490" s="21" t="e">
        <f>IF(OR($B2490="",N$3&lt;$D2490+Настройки!$B$7),0,MAX(0,$E2490-MAX(0,SUMIFS(Тех_Движение!$G$2:$G$5111,Тех_Движение!$D$2:$D$5111,$C2490,Тех_Движение!$B$2:$B$5111,"&lt;="&amp;N$3)-$F2490)))</f>
        <v>#VALUE!</v>
      </c>
      <c r="O2490" s="21" t="e">
        <f>IF(OR($B2490="",O$3&lt;$D2490+Настройки!$B$7),0,MAX(0,$E2490-MAX(0,SUMIFS(Тех_Движение!$G$2:$G$5111,Тех_Движение!$D$2:$D$5111,$C2490,Тех_Движение!$B$2:$B$5111,"&lt;="&amp;O$3)-$F2490)))</f>
        <v>#VALUE!</v>
      </c>
      <c r="P2490" s="21" t="e">
        <f>IF(OR($B2490="",P$3&lt;$D2490+Настройки!$B$7),0,MAX(0,$E2490-MAX(0,SUMIFS(Тех_Движение!$G$2:$G$5111,Тех_Движение!$D$2:$D$5111,$C2490,Тех_Движение!$B$2:$B$5111,"&lt;="&amp;P$3)-$F2490)))</f>
        <v>#VALUE!</v>
      </c>
      <c r="Q2490" s="21" t="e">
        <f>IF(OR($B2490="",Q$3&lt;$D2490+Настройки!$B$7),0,MAX(0,$E2490-MAX(0,SUMIFS(Тех_Движение!$G$2:$G$5111,Тех_Движение!$D$2:$D$5111,$C2490,Тех_Движение!$B$2:$B$5111,"&lt;="&amp;Q$3)-$F2490)))</f>
        <v>#VALUE!</v>
      </c>
      <c r="R2490" s="21" t="str">
        <f t="shared" si="115"/>
        <v/>
      </c>
      <c r="S2490" s="23" t="str">
        <f>IF($B2490="","",VLOOKUP($C2490,Настройки!$A$11:$L$17,9,FALSE))</f>
        <v/>
      </c>
      <c r="T2490" s="23" t="str">
        <f t="shared" si="116"/>
        <v/>
      </c>
    </row>
    <row r="2491" spans="1:20" x14ac:dyDescent="0.3">
      <c r="A2491" s="20">
        <f>Тех_Движение!$A$2488</f>
        <v>2487</v>
      </c>
      <c r="B2491" s="20" t="str">
        <f>IF(Тех_Движение!$F$2488&gt;0,Тех_Движение!$I$2488,"")</f>
        <v/>
      </c>
      <c r="C2491" s="20" t="str">
        <f>IF($B2491="","",Тех_Движение!$D$2488)</f>
        <v/>
      </c>
      <c r="D2491" s="9" t="str">
        <f>IF($B2491="","",Тех_Движение!$B$2488)</f>
        <v/>
      </c>
      <c r="E2491" s="21" t="str">
        <f>IF($B2491="","",Тех_Движение!$F$2488)</f>
        <v/>
      </c>
      <c r="F2491" s="21" t="str">
        <f>IF($B2491="","",SUMIFS($E$5:$E2490,$C$5:$C2490,$C2491))</f>
        <v/>
      </c>
      <c r="G2491" s="21" t="str">
        <f>IF($B2491="","",MAX(0,$E2491-MAX(0,SUMIFS(Тех_Движение!$G$2:$G$5111,Тех_Движение!$D$2:$D$5111,$C2491,Тех_Движение!$B$2:$B$5111,"&lt;="&amp;Настройки!$B$5-1)-$F2491)))</f>
        <v/>
      </c>
      <c r="H2491" s="21" t="str">
        <f>IF($B2491="","",IF(AND($D2491&gt;=Настройки!$B$5,$D2491&lt;=Настройки!$B$6),$E2491,0))</f>
        <v/>
      </c>
      <c r="I2491" s="21" t="str">
        <f t="shared" si="114"/>
        <v/>
      </c>
      <c r="J2491" s="21" t="str">
        <f>IF($B2491="","",MAX(0,$E2491-MAX(0,SUMIFS(Тех_Движение!$G$2:$G$5111,Тех_Движение!$D$2:$D$5111,$C2491,Тех_Движение!$B$2:$B$5111,"&lt;="&amp;Настройки!$B$6)-$F2491)))</f>
        <v/>
      </c>
      <c r="K2491" s="21" t="e">
        <f>IF(OR($B2491="",K$3&lt;$D2491+Настройки!$B$7),0,MAX(0,$E2491-MAX(0,SUMIFS(Тех_Движение!$G$2:$G$5111,Тех_Движение!$D$2:$D$5111,$C2491,Тех_Движение!$B$2:$B$5111,"&lt;="&amp;K$3)-$F2491)))</f>
        <v>#VALUE!</v>
      </c>
      <c r="L2491" s="21" t="e">
        <f>IF(OR($B2491="",L$3&lt;$D2491+Настройки!$B$7),0,MAX(0,$E2491-MAX(0,SUMIFS(Тех_Движение!$G$2:$G$5111,Тех_Движение!$D$2:$D$5111,$C2491,Тех_Движение!$B$2:$B$5111,"&lt;="&amp;L$3)-$F2491)))</f>
        <v>#VALUE!</v>
      </c>
      <c r="M2491" s="21" t="e">
        <f>IF(OR($B2491="",M$3&lt;$D2491+Настройки!$B$7),0,MAX(0,$E2491-MAX(0,SUMIFS(Тех_Движение!$G$2:$G$5111,Тех_Движение!$D$2:$D$5111,$C2491,Тех_Движение!$B$2:$B$5111,"&lt;="&amp;M$3)-$F2491)))</f>
        <v>#VALUE!</v>
      </c>
      <c r="N2491" s="21" t="e">
        <f>IF(OR($B2491="",N$3&lt;$D2491+Настройки!$B$7),0,MAX(0,$E2491-MAX(0,SUMIFS(Тех_Движение!$G$2:$G$5111,Тех_Движение!$D$2:$D$5111,$C2491,Тех_Движение!$B$2:$B$5111,"&lt;="&amp;N$3)-$F2491)))</f>
        <v>#VALUE!</v>
      </c>
      <c r="O2491" s="21" t="e">
        <f>IF(OR($B2491="",O$3&lt;$D2491+Настройки!$B$7),0,MAX(0,$E2491-MAX(0,SUMIFS(Тех_Движение!$G$2:$G$5111,Тех_Движение!$D$2:$D$5111,$C2491,Тех_Движение!$B$2:$B$5111,"&lt;="&amp;O$3)-$F2491)))</f>
        <v>#VALUE!</v>
      </c>
      <c r="P2491" s="21" t="e">
        <f>IF(OR($B2491="",P$3&lt;$D2491+Настройки!$B$7),0,MAX(0,$E2491-MAX(0,SUMIFS(Тех_Движение!$G$2:$G$5111,Тех_Движение!$D$2:$D$5111,$C2491,Тех_Движение!$B$2:$B$5111,"&lt;="&amp;P$3)-$F2491)))</f>
        <v>#VALUE!</v>
      </c>
      <c r="Q2491" s="21" t="e">
        <f>IF(OR($B2491="",Q$3&lt;$D2491+Настройки!$B$7),0,MAX(0,$E2491-MAX(0,SUMIFS(Тех_Движение!$G$2:$G$5111,Тех_Движение!$D$2:$D$5111,$C2491,Тех_Движение!$B$2:$B$5111,"&lt;="&amp;Q$3)-$F2491)))</f>
        <v>#VALUE!</v>
      </c>
      <c r="R2491" s="21" t="str">
        <f t="shared" si="115"/>
        <v/>
      </c>
      <c r="S2491" s="23" t="str">
        <f>IF($B2491="","",VLOOKUP($C2491,Настройки!$A$11:$L$17,9,FALSE))</f>
        <v/>
      </c>
      <c r="T2491" s="23" t="str">
        <f t="shared" si="116"/>
        <v/>
      </c>
    </row>
    <row r="2492" spans="1:20" x14ac:dyDescent="0.3">
      <c r="A2492" s="20">
        <f>Тех_Движение!$A$2489</f>
        <v>2488</v>
      </c>
      <c r="B2492" s="20" t="str">
        <f>IF(Тех_Движение!$F$2489&gt;0,Тех_Движение!$I$2489,"")</f>
        <v/>
      </c>
      <c r="C2492" s="20" t="str">
        <f>IF($B2492="","",Тех_Движение!$D$2489)</f>
        <v/>
      </c>
      <c r="D2492" s="9" t="str">
        <f>IF($B2492="","",Тех_Движение!$B$2489)</f>
        <v/>
      </c>
      <c r="E2492" s="21" t="str">
        <f>IF($B2492="","",Тех_Движение!$F$2489)</f>
        <v/>
      </c>
      <c r="F2492" s="21" t="str">
        <f>IF($B2492="","",SUMIFS($E$5:$E2491,$C$5:$C2491,$C2492))</f>
        <v/>
      </c>
      <c r="G2492" s="21" t="str">
        <f>IF($B2492="","",MAX(0,$E2492-MAX(0,SUMIFS(Тех_Движение!$G$2:$G$5111,Тех_Движение!$D$2:$D$5111,$C2492,Тех_Движение!$B$2:$B$5111,"&lt;="&amp;Настройки!$B$5-1)-$F2492)))</f>
        <v/>
      </c>
      <c r="H2492" s="21" t="str">
        <f>IF($B2492="","",IF(AND($D2492&gt;=Настройки!$B$5,$D2492&lt;=Настройки!$B$6),$E2492,0))</f>
        <v/>
      </c>
      <c r="I2492" s="21" t="str">
        <f t="shared" si="114"/>
        <v/>
      </c>
      <c r="J2492" s="21" t="str">
        <f>IF($B2492="","",MAX(0,$E2492-MAX(0,SUMIFS(Тех_Движение!$G$2:$G$5111,Тех_Движение!$D$2:$D$5111,$C2492,Тех_Движение!$B$2:$B$5111,"&lt;="&amp;Настройки!$B$6)-$F2492)))</f>
        <v/>
      </c>
      <c r="K2492" s="21" t="e">
        <f>IF(OR($B2492="",K$3&lt;$D2492+Настройки!$B$7),0,MAX(0,$E2492-MAX(0,SUMIFS(Тех_Движение!$G$2:$G$5111,Тех_Движение!$D$2:$D$5111,$C2492,Тех_Движение!$B$2:$B$5111,"&lt;="&amp;K$3)-$F2492)))</f>
        <v>#VALUE!</v>
      </c>
      <c r="L2492" s="21" t="e">
        <f>IF(OR($B2492="",L$3&lt;$D2492+Настройки!$B$7),0,MAX(0,$E2492-MAX(0,SUMIFS(Тех_Движение!$G$2:$G$5111,Тех_Движение!$D$2:$D$5111,$C2492,Тех_Движение!$B$2:$B$5111,"&lt;="&amp;L$3)-$F2492)))</f>
        <v>#VALUE!</v>
      </c>
      <c r="M2492" s="21" t="e">
        <f>IF(OR($B2492="",M$3&lt;$D2492+Настройки!$B$7),0,MAX(0,$E2492-MAX(0,SUMIFS(Тех_Движение!$G$2:$G$5111,Тех_Движение!$D$2:$D$5111,$C2492,Тех_Движение!$B$2:$B$5111,"&lt;="&amp;M$3)-$F2492)))</f>
        <v>#VALUE!</v>
      </c>
      <c r="N2492" s="21" t="e">
        <f>IF(OR($B2492="",N$3&lt;$D2492+Настройки!$B$7),0,MAX(0,$E2492-MAX(0,SUMIFS(Тех_Движение!$G$2:$G$5111,Тех_Движение!$D$2:$D$5111,$C2492,Тех_Движение!$B$2:$B$5111,"&lt;="&amp;N$3)-$F2492)))</f>
        <v>#VALUE!</v>
      </c>
      <c r="O2492" s="21" t="e">
        <f>IF(OR($B2492="",O$3&lt;$D2492+Настройки!$B$7),0,MAX(0,$E2492-MAX(0,SUMIFS(Тех_Движение!$G$2:$G$5111,Тех_Движение!$D$2:$D$5111,$C2492,Тех_Движение!$B$2:$B$5111,"&lt;="&amp;O$3)-$F2492)))</f>
        <v>#VALUE!</v>
      </c>
      <c r="P2492" s="21" t="e">
        <f>IF(OR($B2492="",P$3&lt;$D2492+Настройки!$B$7),0,MAX(0,$E2492-MAX(0,SUMIFS(Тех_Движение!$G$2:$G$5111,Тех_Движение!$D$2:$D$5111,$C2492,Тех_Движение!$B$2:$B$5111,"&lt;="&amp;P$3)-$F2492)))</f>
        <v>#VALUE!</v>
      </c>
      <c r="Q2492" s="21" t="e">
        <f>IF(OR($B2492="",Q$3&lt;$D2492+Настройки!$B$7),0,MAX(0,$E2492-MAX(0,SUMIFS(Тех_Движение!$G$2:$G$5111,Тех_Движение!$D$2:$D$5111,$C2492,Тех_Движение!$B$2:$B$5111,"&lt;="&amp;Q$3)-$F2492)))</f>
        <v>#VALUE!</v>
      </c>
      <c r="R2492" s="21" t="str">
        <f t="shared" si="115"/>
        <v/>
      </c>
      <c r="S2492" s="23" t="str">
        <f>IF($B2492="","",VLOOKUP($C2492,Настройки!$A$11:$L$17,9,FALSE))</f>
        <v/>
      </c>
      <c r="T2492" s="23" t="str">
        <f t="shared" si="116"/>
        <v/>
      </c>
    </row>
    <row r="2493" spans="1:20" x14ac:dyDescent="0.3">
      <c r="A2493" s="20">
        <f>Тех_Движение!$A$2490</f>
        <v>2489</v>
      </c>
      <c r="B2493" s="20" t="str">
        <f>IF(Тех_Движение!$F$2490&gt;0,Тех_Движение!$I$2490,"")</f>
        <v/>
      </c>
      <c r="C2493" s="20" t="str">
        <f>IF($B2493="","",Тех_Движение!$D$2490)</f>
        <v/>
      </c>
      <c r="D2493" s="9" t="str">
        <f>IF($B2493="","",Тех_Движение!$B$2490)</f>
        <v/>
      </c>
      <c r="E2493" s="21" t="str">
        <f>IF($B2493="","",Тех_Движение!$F$2490)</f>
        <v/>
      </c>
      <c r="F2493" s="21" t="str">
        <f>IF($B2493="","",SUMIFS($E$5:$E2492,$C$5:$C2492,$C2493))</f>
        <v/>
      </c>
      <c r="G2493" s="21" t="str">
        <f>IF($B2493="","",MAX(0,$E2493-MAX(0,SUMIFS(Тех_Движение!$G$2:$G$5111,Тех_Движение!$D$2:$D$5111,$C2493,Тех_Движение!$B$2:$B$5111,"&lt;="&amp;Настройки!$B$5-1)-$F2493)))</f>
        <v/>
      </c>
      <c r="H2493" s="21" t="str">
        <f>IF($B2493="","",IF(AND($D2493&gt;=Настройки!$B$5,$D2493&lt;=Настройки!$B$6),$E2493,0))</f>
        <v/>
      </c>
      <c r="I2493" s="21" t="str">
        <f t="shared" si="114"/>
        <v/>
      </c>
      <c r="J2493" s="21" t="str">
        <f>IF($B2493="","",MAX(0,$E2493-MAX(0,SUMIFS(Тех_Движение!$G$2:$G$5111,Тех_Движение!$D$2:$D$5111,$C2493,Тех_Движение!$B$2:$B$5111,"&lt;="&amp;Настройки!$B$6)-$F2493)))</f>
        <v/>
      </c>
      <c r="K2493" s="21" t="e">
        <f>IF(OR($B2493="",K$3&lt;$D2493+Настройки!$B$7),0,MAX(0,$E2493-MAX(0,SUMIFS(Тех_Движение!$G$2:$G$5111,Тех_Движение!$D$2:$D$5111,$C2493,Тех_Движение!$B$2:$B$5111,"&lt;="&amp;K$3)-$F2493)))</f>
        <v>#VALUE!</v>
      </c>
      <c r="L2493" s="21" t="e">
        <f>IF(OR($B2493="",L$3&lt;$D2493+Настройки!$B$7),0,MAX(0,$E2493-MAX(0,SUMIFS(Тех_Движение!$G$2:$G$5111,Тех_Движение!$D$2:$D$5111,$C2493,Тех_Движение!$B$2:$B$5111,"&lt;="&amp;L$3)-$F2493)))</f>
        <v>#VALUE!</v>
      </c>
      <c r="M2493" s="21" t="e">
        <f>IF(OR($B2493="",M$3&lt;$D2493+Настройки!$B$7),0,MAX(0,$E2493-MAX(0,SUMIFS(Тех_Движение!$G$2:$G$5111,Тех_Движение!$D$2:$D$5111,$C2493,Тех_Движение!$B$2:$B$5111,"&lt;="&amp;M$3)-$F2493)))</f>
        <v>#VALUE!</v>
      </c>
      <c r="N2493" s="21" t="e">
        <f>IF(OR($B2493="",N$3&lt;$D2493+Настройки!$B$7),0,MAX(0,$E2493-MAX(0,SUMIFS(Тех_Движение!$G$2:$G$5111,Тех_Движение!$D$2:$D$5111,$C2493,Тех_Движение!$B$2:$B$5111,"&lt;="&amp;N$3)-$F2493)))</f>
        <v>#VALUE!</v>
      </c>
      <c r="O2493" s="21" t="e">
        <f>IF(OR($B2493="",O$3&lt;$D2493+Настройки!$B$7),0,MAX(0,$E2493-MAX(0,SUMIFS(Тех_Движение!$G$2:$G$5111,Тех_Движение!$D$2:$D$5111,$C2493,Тех_Движение!$B$2:$B$5111,"&lt;="&amp;O$3)-$F2493)))</f>
        <v>#VALUE!</v>
      </c>
      <c r="P2493" s="21" t="e">
        <f>IF(OR($B2493="",P$3&lt;$D2493+Настройки!$B$7),0,MAX(0,$E2493-MAX(0,SUMIFS(Тех_Движение!$G$2:$G$5111,Тех_Движение!$D$2:$D$5111,$C2493,Тех_Движение!$B$2:$B$5111,"&lt;="&amp;P$3)-$F2493)))</f>
        <v>#VALUE!</v>
      </c>
      <c r="Q2493" s="21" t="e">
        <f>IF(OR($B2493="",Q$3&lt;$D2493+Настройки!$B$7),0,MAX(0,$E2493-MAX(0,SUMIFS(Тех_Движение!$G$2:$G$5111,Тех_Движение!$D$2:$D$5111,$C2493,Тех_Движение!$B$2:$B$5111,"&lt;="&amp;Q$3)-$F2493)))</f>
        <v>#VALUE!</v>
      </c>
      <c r="R2493" s="21" t="str">
        <f t="shared" si="115"/>
        <v/>
      </c>
      <c r="S2493" s="23" t="str">
        <f>IF($B2493="","",VLOOKUP($C2493,Настройки!$A$11:$L$17,9,FALSE))</f>
        <v/>
      </c>
      <c r="T2493" s="23" t="str">
        <f t="shared" si="116"/>
        <v/>
      </c>
    </row>
    <row r="2494" spans="1:20" x14ac:dyDescent="0.3">
      <c r="A2494" s="20">
        <f>Тех_Движение!$A$2491</f>
        <v>2490</v>
      </c>
      <c r="B2494" s="20" t="str">
        <f>IF(Тех_Движение!$F$2491&gt;0,Тех_Движение!$I$2491,"")</f>
        <v/>
      </c>
      <c r="C2494" s="20" t="str">
        <f>IF($B2494="","",Тех_Движение!$D$2491)</f>
        <v/>
      </c>
      <c r="D2494" s="9" t="str">
        <f>IF($B2494="","",Тех_Движение!$B$2491)</f>
        <v/>
      </c>
      <c r="E2494" s="21" t="str">
        <f>IF($B2494="","",Тех_Движение!$F$2491)</f>
        <v/>
      </c>
      <c r="F2494" s="21" t="str">
        <f>IF($B2494="","",SUMIFS($E$5:$E2493,$C$5:$C2493,$C2494))</f>
        <v/>
      </c>
      <c r="G2494" s="21" t="str">
        <f>IF($B2494="","",MAX(0,$E2494-MAX(0,SUMIFS(Тех_Движение!$G$2:$G$5111,Тех_Движение!$D$2:$D$5111,$C2494,Тех_Движение!$B$2:$B$5111,"&lt;="&amp;Настройки!$B$5-1)-$F2494)))</f>
        <v/>
      </c>
      <c r="H2494" s="21" t="str">
        <f>IF($B2494="","",IF(AND($D2494&gt;=Настройки!$B$5,$D2494&lt;=Настройки!$B$6),$E2494,0))</f>
        <v/>
      </c>
      <c r="I2494" s="21" t="str">
        <f t="shared" si="114"/>
        <v/>
      </c>
      <c r="J2494" s="21" t="str">
        <f>IF($B2494="","",MAX(0,$E2494-MAX(0,SUMIFS(Тех_Движение!$G$2:$G$5111,Тех_Движение!$D$2:$D$5111,$C2494,Тех_Движение!$B$2:$B$5111,"&lt;="&amp;Настройки!$B$6)-$F2494)))</f>
        <v/>
      </c>
      <c r="K2494" s="21" t="e">
        <f>IF(OR($B2494="",K$3&lt;$D2494+Настройки!$B$7),0,MAX(0,$E2494-MAX(0,SUMIFS(Тех_Движение!$G$2:$G$5111,Тех_Движение!$D$2:$D$5111,$C2494,Тех_Движение!$B$2:$B$5111,"&lt;="&amp;K$3)-$F2494)))</f>
        <v>#VALUE!</v>
      </c>
      <c r="L2494" s="21" t="e">
        <f>IF(OR($B2494="",L$3&lt;$D2494+Настройки!$B$7),0,MAX(0,$E2494-MAX(0,SUMIFS(Тех_Движение!$G$2:$G$5111,Тех_Движение!$D$2:$D$5111,$C2494,Тех_Движение!$B$2:$B$5111,"&lt;="&amp;L$3)-$F2494)))</f>
        <v>#VALUE!</v>
      </c>
      <c r="M2494" s="21" t="e">
        <f>IF(OR($B2494="",M$3&lt;$D2494+Настройки!$B$7),0,MAX(0,$E2494-MAX(0,SUMIFS(Тех_Движение!$G$2:$G$5111,Тех_Движение!$D$2:$D$5111,$C2494,Тех_Движение!$B$2:$B$5111,"&lt;="&amp;M$3)-$F2494)))</f>
        <v>#VALUE!</v>
      </c>
      <c r="N2494" s="21" t="e">
        <f>IF(OR($B2494="",N$3&lt;$D2494+Настройки!$B$7),0,MAX(0,$E2494-MAX(0,SUMIFS(Тех_Движение!$G$2:$G$5111,Тех_Движение!$D$2:$D$5111,$C2494,Тех_Движение!$B$2:$B$5111,"&lt;="&amp;N$3)-$F2494)))</f>
        <v>#VALUE!</v>
      </c>
      <c r="O2494" s="21" t="e">
        <f>IF(OR($B2494="",O$3&lt;$D2494+Настройки!$B$7),0,MAX(0,$E2494-MAX(0,SUMIFS(Тех_Движение!$G$2:$G$5111,Тех_Движение!$D$2:$D$5111,$C2494,Тех_Движение!$B$2:$B$5111,"&lt;="&amp;O$3)-$F2494)))</f>
        <v>#VALUE!</v>
      </c>
      <c r="P2494" s="21" t="e">
        <f>IF(OR($B2494="",P$3&lt;$D2494+Настройки!$B$7),0,MAX(0,$E2494-MAX(0,SUMIFS(Тех_Движение!$G$2:$G$5111,Тех_Движение!$D$2:$D$5111,$C2494,Тех_Движение!$B$2:$B$5111,"&lt;="&amp;P$3)-$F2494)))</f>
        <v>#VALUE!</v>
      </c>
      <c r="Q2494" s="21" t="e">
        <f>IF(OR($B2494="",Q$3&lt;$D2494+Настройки!$B$7),0,MAX(0,$E2494-MAX(0,SUMIFS(Тех_Движение!$G$2:$G$5111,Тех_Движение!$D$2:$D$5111,$C2494,Тех_Движение!$B$2:$B$5111,"&lt;="&amp;Q$3)-$F2494)))</f>
        <v>#VALUE!</v>
      </c>
      <c r="R2494" s="21" t="str">
        <f t="shared" si="115"/>
        <v/>
      </c>
      <c r="S2494" s="23" t="str">
        <f>IF($B2494="","",VLOOKUP($C2494,Настройки!$A$11:$L$17,9,FALSE))</f>
        <v/>
      </c>
      <c r="T2494" s="23" t="str">
        <f t="shared" si="116"/>
        <v/>
      </c>
    </row>
    <row r="2495" spans="1:20" x14ac:dyDescent="0.3">
      <c r="A2495" s="20">
        <f>Тех_Движение!$A$2492</f>
        <v>2491</v>
      </c>
      <c r="B2495" s="20" t="str">
        <f>IF(Тех_Движение!$F$2492&gt;0,Тех_Движение!$I$2492,"")</f>
        <v/>
      </c>
      <c r="C2495" s="20" t="str">
        <f>IF($B2495="","",Тех_Движение!$D$2492)</f>
        <v/>
      </c>
      <c r="D2495" s="9" t="str">
        <f>IF($B2495="","",Тех_Движение!$B$2492)</f>
        <v/>
      </c>
      <c r="E2495" s="21" t="str">
        <f>IF($B2495="","",Тех_Движение!$F$2492)</f>
        <v/>
      </c>
      <c r="F2495" s="21" t="str">
        <f>IF($B2495="","",SUMIFS($E$5:$E2494,$C$5:$C2494,$C2495))</f>
        <v/>
      </c>
      <c r="G2495" s="21" t="str">
        <f>IF($B2495="","",MAX(0,$E2495-MAX(0,SUMIFS(Тех_Движение!$G$2:$G$5111,Тех_Движение!$D$2:$D$5111,$C2495,Тех_Движение!$B$2:$B$5111,"&lt;="&amp;Настройки!$B$5-1)-$F2495)))</f>
        <v/>
      </c>
      <c r="H2495" s="21" t="str">
        <f>IF($B2495="","",IF(AND($D2495&gt;=Настройки!$B$5,$D2495&lt;=Настройки!$B$6),$E2495,0))</f>
        <v/>
      </c>
      <c r="I2495" s="21" t="str">
        <f t="shared" si="114"/>
        <v/>
      </c>
      <c r="J2495" s="21" t="str">
        <f>IF($B2495="","",MAX(0,$E2495-MAX(0,SUMIFS(Тех_Движение!$G$2:$G$5111,Тех_Движение!$D$2:$D$5111,$C2495,Тех_Движение!$B$2:$B$5111,"&lt;="&amp;Настройки!$B$6)-$F2495)))</f>
        <v/>
      </c>
      <c r="K2495" s="21" t="e">
        <f>IF(OR($B2495="",K$3&lt;$D2495+Настройки!$B$7),0,MAX(0,$E2495-MAX(0,SUMIFS(Тех_Движение!$G$2:$G$5111,Тех_Движение!$D$2:$D$5111,$C2495,Тех_Движение!$B$2:$B$5111,"&lt;="&amp;K$3)-$F2495)))</f>
        <v>#VALUE!</v>
      </c>
      <c r="L2495" s="21" t="e">
        <f>IF(OR($B2495="",L$3&lt;$D2495+Настройки!$B$7),0,MAX(0,$E2495-MAX(0,SUMIFS(Тех_Движение!$G$2:$G$5111,Тех_Движение!$D$2:$D$5111,$C2495,Тех_Движение!$B$2:$B$5111,"&lt;="&amp;L$3)-$F2495)))</f>
        <v>#VALUE!</v>
      </c>
      <c r="M2495" s="21" t="e">
        <f>IF(OR($B2495="",M$3&lt;$D2495+Настройки!$B$7),0,MAX(0,$E2495-MAX(0,SUMIFS(Тех_Движение!$G$2:$G$5111,Тех_Движение!$D$2:$D$5111,$C2495,Тех_Движение!$B$2:$B$5111,"&lt;="&amp;M$3)-$F2495)))</f>
        <v>#VALUE!</v>
      </c>
      <c r="N2495" s="21" t="e">
        <f>IF(OR($B2495="",N$3&lt;$D2495+Настройки!$B$7),0,MAX(0,$E2495-MAX(0,SUMIFS(Тех_Движение!$G$2:$G$5111,Тех_Движение!$D$2:$D$5111,$C2495,Тех_Движение!$B$2:$B$5111,"&lt;="&amp;N$3)-$F2495)))</f>
        <v>#VALUE!</v>
      </c>
      <c r="O2495" s="21" t="e">
        <f>IF(OR($B2495="",O$3&lt;$D2495+Настройки!$B$7),0,MAX(0,$E2495-MAX(0,SUMIFS(Тех_Движение!$G$2:$G$5111,Тех_Движение!$D$2:$D$5111,$C2495,Тех_Движение!$B$2:$B$5111,"&lt;="&amp;O$3)-$F2495)))</f>
        <v>#VALUE!</v>
      </c>
      <c r="P2495" s="21" t="e">
        <f>IF(OR($B2495="",P$3&lt;$D2495+Настройки!$B$7),0,MAX(0,$E2495-MAX(0,SUMIFS(Тех_Движение!$G$2:$G$5111,Тех_Движение!$D$2:$D$5111,$C2495,Тех_Движение!$B$2:$B$5111,"&lt;="&amp;P$3)-$F2495)))</f>
        <v>#VALUE!</v>
      </c>
      <c r="Q2495" s="21" t="e">
        <f>IF(OR($B2495="",Q$3&lt;$D2495+Настройки!$B$7),0,MAX(0,$E2495-MAX(0,SUMIFS(Тех_Движение!$G$2:$G$5111,Тех_Движение!$D$2:$D$5111,$C2495,Тех_Движение!$B$2:$B$5111,"&lt;="&amp;Q$3)-$F2495)))</f>
        <v>#VALUE!</v>
      </c>
      <c r="R2495" s="21" t="str">
        <f t="shared" si="115"/>
        <v/>
      </c>
      <c r="S2495" s="23" t="str">
        <f>IF($B2495="","",VLOOKUP($C2495,Настройки!$A$11:$L$17,9,FALSE))</f>
        <v/>
      </c>
      <c r="T2495" s="23" t="str">
        <f t="shared" si="116"/>
        <v/>
      </c>
    </row>
    <row r="2496" spans="1:20" x14ac:dyDescent="0.3">
      <c r="A2496" s="20">
        <f>Тех_Движение!$A$2493</f>
        <v>2492</v>
      </c>
      <c r="B2496" s="20" t="str">
        <f>IF(Тех_Движение!$F$2493&gt;0,Тех_Движение!$I$2493,"")</f>
        <v/>
      </c>
      <c r="C2496" s="20" t="str">
        <f>IF($B2496="","",Тех_Движение!$D$2493)</f>
        <v/>
      </c>
      <c r="D2496" s="9" t="str">
        <f>IF($B2496="","",Тех_Движение!$B$2493)</f>
        <v/>
      </c>
      <c r="E2496" s="21" t="str">
        <f>IF($B2496="","",Тех_Движение!$F$2493)</f>
        <v/>
      </c>
      <c r="F2496" s="21" t="str">
        <f>IF($B2496="","",SUMIFS($E$5:$E2495,$C$5:$C2495,$C2496))</f>
        <v/>
      </c>
      <c r="G2496" s="21" t="str">
        <f>IF($B2496="","",MAX(0,$E2496-MAX(0,SUMIFS(Тех_Движение!$G$2:$G$5111,Тех_Движение!$D$2:$D$5111,$C2496,Тех_Движение!$B$2:$B$5111,"&lt;="&amp;Настройки!$B$5-1)-$F2496)))</f>
        <v/>
      </c>
      <c r="H2496" s="21" t="str">
        <f>IF($B2496="","",IF(AND($D2496&gt;=Настройки!$B$5,$D2496&lt;=Настройки!$B$6),$E2496,0))</f>
        <v/>
      </c>
      <c r="I2496" s="21" t="str">
        <f t="shared" si="114"/>
        <v/>
      </c>
      <c r="J2496" s="21" t="str">
        <f>IF($B2496="","",MAX(0,$E2496-MAX(0,SUMIFS(Тех_Движение!$G$2:$G$5111,Тех_Движение!$D$2:$D$5111,$C2496,Тех_Движение!$B$2:$B$5111,"&lt;="&amp;Настройки!$B$6)-$F2496)))</f>
        <v/>
      </c>
      <c r="K2496" s="21" t="e">
        <f>IF(OR($B2496="",K$3&lt;$D2496+Настройки!$B$7),0,MAX(0,$E2496-MAX(0,SUMIFS(Тех_Движение!$G$2:$G$5111,Тех_Движение!$D$2:$D$5111,$C2496,Тех_Движение!$B$2:$B$5111,"&lt;="&amp;K$3)-$F2496)))</f>
        <v>#VALUE!</v>
      </c>
      <c r="L2496" s="21" t="e">
        <f>IF(OR($B2496="",L$3&lt;$D2496+Настройки!$B$7),0,MAX(0,$E2496-MAX(0,SUMIFS(Тех_Движение!$G$2:$G$5111,Тех_Движение!$D$2:$D$5111,$C2496,Тех_Движение!$B$2:$B$5111,"&lt;="&amp;L$3)-$F2496)))</f>
        <v>#VALUE!</v>
      </c>
      <c r="M2496" s="21" t="e">
        <f>IF(OR($B2496="",M$3&lt;$D2496+Настройки!$B$7),0,MAX(0,$E2496-MAX(0,SUMIFS(Тех_Движение!$G$2:$G$5111,Тех_Движение!$D$2:$D$5111,$C2496,Тех_Движение!$B$2:$B$5111,"&lt;="&amp;M$3)-$F2496)))</f>
        <v>#VALUE!</v>
      </c>
      <c r="N2496" s="21" t="e">
        <f>IF(OR($B2496="",N$3&lt;$D2496+Настройки!$B$7),0,MAX(0,$E2496-MAX(0,SUMIFS(Тех_Движение!$G$2:$G$5111,Тех_Движение!$D$2:$D$5111,$C2496,Тех_Движение!$B$2:$B$5111,"&lt;="&amp;N$3)-$F2496)))</f>
        <v>#VALUE!</v>
      </c>
      <c r="O2496" s="21" t="e">
        <f>IF(OR($B2496="",O$3&lt;$D2496+Настройки!$B$7),0,MAX(0,$E2496-MAX(0,SUMIFS(Тех_Движение!$G$2:$G$5111,Тех_Движение!$D$2:$D$5111,$C2496,Тех_Движение!$B$2:$B$5111,"&lt;="&amp;O$3)-$F2496)))</f>
        <v>#VALUE!</v>
      </c>
      <c r="P2496" s="21" t="e">
        <f>IF(OR($B2496="",P$3&lt;$D2496+Настройки!$B$7),0,MAX(0,$E2496-MAX(0,SUMIFS(Тех_Движение!$G$2:$G$5111,Тех_Движение!$D$2:$D$5111,$C2496,Тех_Движение!$B$2:$B$5111,"&lt;="&amp;P$3)-$F2496)))</f>
        <v>#VALUE!</v>
      </c>
      <c r="Q2496" s="21" t="e">
        <f>IF(OR($B2496="",Q$3&lt;$D2496+Настройки!$B$7),0,MAX(0,$E2496-MAX(0,SUMIFS(Тех_Движение!$G$2:$G$5111,Тех_Движение!$D$2:$D$5111,$C2496,Тех_Движение!$B$2:$B$5111,"&lt;="&amp;Q$3)-$F2496)))</f>
        <v>#VALUE!</v>
      </c>
      <c r="R2496" s="21" t="str">
        <f t="shared" si="115"/>
        <v/>
      </c>
      <c r="S2496" s="23" t="str">
        <f>IF($B2496="","",VLOOKUP($C2496,Настройки!$A$11:$L$17,9,FALSE))</f>
        <v/>
      </c>
      <c r="T2496" s="23" t="str">
        <f t="shared" si="116"/>
        <v/>
      </c>
    </row>
    <row r="2497" spans="1:20" x14ac:dyDescent="0.3">
      <c r="A2497" s="20">
        <f>Тех_Движение!$A$2494</f>
        <v>2493</v>
      </c>
      <c r="B2497" s="20" t="str">
        <f>IF(Тех_Движение!$F$2494&gt;0,Тех_Движение!$I$2494,"")</f>
        <v/>
      </c>
      <c r="C2497" s="20" t="str">
        <f>IF($B2497="","",Тех_Движение!$D$2494)</f>
        <v/>
      </c>
      <c r="D2497" s="9" t="str">
        <f>IF($B2497="","",Тех_Движение!$B$2494)</f>
        <v/>
      </c>
      <c r="E2497" s="21" t="str">
        <f>IF($B2497="","",Тех_Движение!$F$2494)</f>
        <v/>
      </c>
      <c r="F2497" s="21" t="str">
        <f>IF($B2497="","",SUMIFS($E$5:$E2496,$C$5:$C2496,$C2497))</f>
        <v/>
      </c>
      <c r="G2497" s="21" t="str">
        <f>IF($B2497="","",MAX(0,$E2497-MAX(0,SUMIFS(Тех_Движение!$G$2:$G$5111,Тех_Движение!$D$2:$D$5111,$C2497,Тех_Движение!$B$2:$B$5111,"&lt;="&amp;Настройки!$B$5-1)-$F2497)))</f>
        <v/>
      </c>
      <c r="H2497" s="21" t="str">
        <f>IF($B2497="","",IF(AND($D2497&gt;=Настройки!$B$5,$D2497&lt;=Настройки!$B$6),$E2497,0))</f>
        <v/>
      </c>
      <c r="I2497" s="21" t="str">
        <f t="shared" si="114"/>
        <v/>
      </c>
      <c r="J2497" s="21" t="str">
        <f>IF($B2497="","",MAX(0,$E2497-MAX(0,SUMIFS(Тех_Движение!$G$2:$G$5111,Тех_Движение!$D$2:$D$5111,$C2497,Тех_Движение!$B$2:$B$5111,"&lt;="&amp;Настройки!$B$6)-$F2497)))</f>
        <v/>
      </c>
      <c r="K2497" s="21" t="e">
        <f>IF(OR($B2497="",K$3&lt;$D2497+Настройки!$B$7),0,MAX(0,$E2497-MAX(0,SUMIFS(Тех_Движение!$G$2:$G$5111,Тех_Движение!$D$2:$D$5111,$C2497,Тех_Движение!$B$2:$B$5111,"&lt;="&amp;K$3)-$F2497)))</f>
        <v>#VALUE!</v>
      </c>
      <c r="L2497" s="21" t="e">
        <f>IF(OR($B2497="",L$3&lt;$D2497+Настройки!$B$7),0,MAX(0,$E2497-MAX(0,SUMIFS(Тех_Движение!$G$2:$G$5111,Тех_Движение!$D$2:$D$5111,$C2497,Тех_Движение!$B$2:$B$5111,"&lt;="&amp;L$3)-$F2497)))</f>
        <v>#VALUE!</v>
      </c>
      <c r="M2497" s="21" t="e">
        <f>IF(OR($B2497="",M$3&lt;$D2497+Настройки!$B$7),0,MAX(0,$E2497-MAX(0,SUMIFS(Тех_Движение!$G$2:$G$5111,Тех_Движение!$D$2:$D$5111,$C2497,Тех_Движение!$B$2:$B$5111,"&lt;="&amp;M$3)-$F2497)))</f>
        <v>#VALUE!</v>
      </c>
      <c r="N2497" s="21" t="e">
        <f>IF(OR($B2497="",N$3&lt;$D2497+Настройки!$B$7),0,MAX(0,$E2497-MAX(0,SUMIFS(Тех_Движение!$G$2:$G$5111,Тех_Движение!$D$2:$D$5111,$C2497,Тех_Движение!$B$2:$B$5111,"&lt;="&amp;N$3)-$F2497)))</f>
        <v>#VALUE!</v>
      </c>
      <c r="O2497" s="21" t="e">
        <f>IF(OR($B2497="",O$3&lt;$D2497+Настройки!$B$7),0,MAX(0,$E2497-MAX(0,SUMIFS(Тех_Движение!$G$2:$G$5111,Тех_Движение!$D$2:$D$5111,$C2497,Тех_Движение!$B$2:$B$5111,"&lt;="&amp;O$3)-$F2497)))</f>
        <v>#VALUE!</v>
      </c>
      <c r="P2497" s="21" t="e">
        <f>IF(OR($B2497="",P$3&lt;$D2497+Настройки!$B$7),0,MAX(0,$E2497-MAX(0,SUMIFS(Тех_Движение!$G$2:$G$5111,Тех_Движение!$D$2:$D$5111,$C2497,Тех_Движение!$B$2:$B$5111,"&lt;="&amp;P$3)-$F2497)))</f>
        <v>#VALUE!</v>
      </c>
      <c r="Q2497" s="21" t="e">
        <f>IF(OR($B2497="",Q$3&lt;$D2497+Настройки!$B$7),0,MAX(0,$E2497-MAX(0,SUMIFS(Тех_Движение!$G$2:$G$5111,Тех_Движение!$D$2:$D$5111,$C2497,Тех_Движение!$B$2:$B$5111,"&lt;="&amp;Q$3)-$F2497)))</f>
        <v>#VALUE!</v>
      </c>
      <c r="R2497" s="21" t="str">
        <f t="shared" si="115"/>
        <v/>
      </c>
      <c r="S2497" s="23" t="str">
        <f>IF($B2497="","",VLOOKUP($C2497,Настройки!$A$11:$L$17,9,FALSE))</f>
        <v/>
      </c>
      <c r="T2497" s="23" t="str">
        <f t="shared" si="116"/>
        <v/>
      </c>
    </row>
    <row r="2498" spans="1:20" x14ac:dyDescent="0.3">
      <c r="A2498" s="20">
        <f>Тех_Движение!$A$2495</f>
        <v>2494</v>
      </c>
      <c r="B2498" s="20" t="str">
        <f>IF(Тех_Движение!$F$2495&gt;0,Тех_Движение!$I$2495,"")</f>
        <v/>
      </c>
      <c r="C2498" s="20" t="str">
        <f>IF($B2498="","",Тех_Движение!$D$2495)</f>
        <v/>
      </c>
      <c r="D2498" s="9" t="str">
        <f>IF($B2498="","",Тех_Движение!$B$2495)</f>
        <v/>
      </c>
      <c r="E2498" s="21" t="str">
        <f>IF($B2498="","",Тех_Движение!$F$2495)</f>
        <v/>
      </c>
      <c r="F2498" s="21" t="str">
        <f>IF($B2498="","",SUMIFS($E$5:$E2497,$C$5:$C2497,$C2498))</f>
        <v/>
      </c>
      <c r="G2498" s="21" t="str">
        <f>IF($B2498="","",MAX(0,$E2498-MAX(0,SUMIFS(Тех_Движение!$G$2:$G$5111,Тех_Движение!$D$2:$D$5111,$C2498,Тех_Движение!$B$2:$B$5111,"&lt;="&amp;Настройки!$B$5-1)-$F2498)))</f>
        <v/>
      </c>
      <c r="H2498" s="21" t="str">
        <f>IF($B2498="","",IF(AND($D2498&gt;=Настройки!$B$5,$D2498&lt;=Настройки!$B$6),$E2498,0))</f>
        <v/>
      </c>
      <c r="I2498" s="21" t="str">
        <f t="shared" si="114"/>
        <v/>
      </c>
      <c r="J2498" s="21" t="str">
        <f>IF($B2498="","",MAX(0,$E2498-MAX(0,SUMIFS(Тех_Движение!$G$2:$G$5111,Тех_Движение!$D$2:$D$5111,$C2498,Тех_Движение!$B$2:$B$5111,"&lt;="&amp;Настройки!$B$6)-$F2498)))</f>
        <v/>
      </c>
      <c r="K2498" s="21" t="e">
        <f>IF(OR($B2498="",K$3&lt;$D2498+Настройки!$B$7),0,MAX(0,$E2498-MAX(0,SUMIFS(Тех_Движение!$G$2:$G$5111,Тех_Движение!$D$2:$D$5111,$C2498,Тех_Движение!$B$2:$B$5111,"&lt;="&amp;K$3)-$F2498)))</f>
        <v>#VALUE!</v>
      </c>
      <c r="L2498" s="21" t="e">
        <f>IF(OR($B2498="",L$3&lt;$D2498+Настройки!$B$7),0,MAX(0,$E2498-MAX(0,SUMIFS(Тех_Движение!$G$2:$G$5111,Тех_Движение!$D$2:$D$5111,$C2498,Тех_Движение!$B$2:$B$5111,"&lt;="&amp;L$3)-$F2498)))</f>
        <v>#VALUE!</v>
      </c>
      <c r="M2498" s="21" t="e">
        <f>IF(OR($B2498="",M$3&lt;$D2498+Настройки!$B$7),0,MAX(0,$E2498-MAX(0,SUMIFS(Тех_Движение!$G$2:$G$5111,Тех_Движение!$D$2:$D$5111,$C2498,Тех_Движение!$B$2:$B$5111,"&lt;="&amp;M$3)-$F2498)))</f>
        <v>#VALUE!</v>
      </c>
      <c r="N2498" s="21" t="e">
        <f>IF(OR($B2498="",N$3&lt;$D2498+Настройки!$B$7),0,MAX(0,$E2498-MAX(0,SUMIFS(Тех_Движение!$G$2:$G$5111,Тех_Движение!$D$2:$D$5111,$C2498,Тех_Движение!$B$2:$B$5111,"&lt;="&amp;N$3)-$F2498)))</f>
        <v>#VALUE!</v>
      </c>
      <c r="O2498" s="21" t="e">
        <f>IF(OR($B2498="",O$3&lt;$D2498+Настройки!$B$7),0,MAX(0,$E2498-MAX(0,SUMIFS(Тех_Движение!$G$2:$G$5111,Тех_Движение!$D$2:$D$5111,$C2498,Тех_Движение!$B$2:$B$5111,"&lt;="&amp;O$3)-$F2498)))</f>
        <v>#VALUE!</v>
      </c>
      <c r="P2498" s="21" t="e">
        <f>IF(OR($B2498="",P$3&lt;$D2498+Настройки!$B$7),0,MAX(0,$E2498-MAX(0,SUMIFS(Тех_Движение!$G$2:$G$5111,Тех_Движение!$D$2:$D$5111,$C2498,Тех_Движение!$B$2:$B$5111,"&lt;="&amp;P$3)-$F2498)))</f>
        <v>#VALUE!</v>
      </c>
      <c r="Q2498" s="21" t="e">
        <f>IF(OR($B2498="",Q$3&lt;$D2498+Настройки!$B$7),0,MAX(0,$E2498-MAX(0,SUMIFS(Тех_Движение!$G$2:$G$5111,Тех_Движение!$D$2:$D$5111,$C2498,Тех_Движение!$B$2:$B$5111,"&lt;="&amp;Q$3)-$F2498)))</f>
        <v>#VALUE!</v>
      </c>
      <c r="R2498" s="21" t="str">
        <f t="shared" si="115"/>
        <v/>
      </c>
      <c r="S2498" s="23" t="str">
        <f>IF($B2498="","",VLOOKUP($C2498,Настройки!$A$11:$L$17,9,FALSE))</f>
        <v/>
      </c>
      <c r="T2498" s="23" t="str">
        <f t="shared" si="116"/>
        <v/>
      </c>
    </row>
    <row r="2499" spans="1:20" x14ac:dyDescent="0.3">
      <c r="A2499" s="20">
        <f>Тех_Движение!$A$2496</f>
        <v>2495</v>
      </c>
      <c r="B2499" s="20" t="str">
        <f>IF(Тех_Движение!$F$2496&gt;0,Тех_Движение!$I$2496,"")</f>
        <v/>
      </c>
      <c r="C2499" s="20" t="str">
        <f>IF($B2499="","",Тех_Движение!$D$2496)</f>
        <v/>
      </c>
      <c r="D2499" s="9" t="str">
        <f>IF($B2499="","",Тех_Движение!$B$2496)</f>
        <v/>
      </c>
      <c r="E2499" s="21" t="str">
        <f>IF($B2499="","",Тех_Движение!$F$2496)</f>
        <v/>
      </c>
      <c r="F2499" s="21" t="str">
        <f>IF($B2499="","",SUMIFS($E$5:$E2498,$C$5:$C2498,$C2499))</f>
        <v/>
      </c>
      <c r="G2499" s="21" t="str">
        <f>IF($B2499="","",MAX(0,$E2499-MAX(0,SUMIFS(Тех_Движение!$G$2:$G$5111,Тех_Движение!$D$2:$D$5111,$C2499,Тех_Движение!$B$2:$B$5111,"&lt;="&amp;Настройки!$B$5-1)-$F2499)))</f>
        <v/>
      </c>
      <c r="H2499" s="21" t="str">
        <f>IF($B2499="","",IF(AND($D2499&gt;=Настройки!$B$5,$D2499&lt;=Настройки!$B$6),$E2499,0))</f>
        <v/>
      </c>
      <c r="I2499" s="21" t="str">
        <f t="shared" si="114"/>
        <v/>
      </c>
      <c r="J2499" s="21" t="str">
        <f>IF($B2499="","",MAX(0,$E2499-MAX(0,SUMIFS(Тех_Движение!$G$2:$G$5111,Тех_Движение!$D$2:$D$5111,$C2499,Тех_Движение!$B$2:$B$5111,"&lt;="&amp;Настройки!$B$6)-$F2499)))</f>
        <v/>
      </c>
      <c r="K2499" s="21" t="e">
        <f>IF(OR($B2499="",K$3&lt;$D2499+Настройки!$B$7),0,MAX(0,$E2499-MAX(0,SUMIFS(Тех_Движение!$G$2:$G$5111,Тех_Движение!$D$2:$D$5111,$C2499,Тех_Движение!$B$2:$B$5111,"&lt;="&amp;K$3)-$F2499)))</f>
        <v>#VALUE!</v>
      </c>
      <c r="L2499" s="21" t="e">
        <f>IF(OR($B2499="",L$3&lt;$D2499+Настройки!$B$7),0,MAX(0,$E2499-MAX(0,SUMIFS(Тех_Движение!$G$2:$G$5111,Тех_Движение!$D$2:$D$5111,$C2499,Тех_Движение!$B$2:$B$5111,"&lt;="&amp;L$3)-$F2499)))</f>
        <v>#VALUE!</v>
      </c>
      <c r="M2499" s="21" t="e">
        <f>IF(OR($B2499="",M$3&lt;$D2499+Настройки!$B$7),0,MAX(0,$E2499-MAX(0,SUMIFS(Тех_Движение!$G$2:$G$5111,Тех_Движение!$D$2:$D$5111,$C2499,Тех_Движение!$B$2:$B$5111,"&lt;="&amp;M$3)-$F2499)))</f>
        <v>#VALUE!</v>
      </c>
      <c r="N2499" s="21" t="e">
        <f>IF(OR($B2499="",N$3&lt;$D2499+Настройки!$B$7),0,MAX(0,$E2499-MAX(0,SUMIFS(Тех_Движение!$G$2:$G$5111,Тех_Движение!$D$2:$D$5111,$C2499,Тех_Движение!$B$2:$B$5111,"&lt;="&amp;N$3)-$F2499)))</f>
        <v>#VALUE!</v>
      </c>
      <c r="O2499" s="21" t="e">
        <f>IF(OR($B2499="",O$3&lt;$D2499+Настройки!$B$7),0,MAX(0,$E2499-MAX(0,SUMIFS(Тех_Движение!$G$2:$G$5111,Тех_Движение!$D$2:$D$5111,$C2499,Тех_Движение!$B$2:$B$5111,"&lt;="&amp;O$3)-$F2499)))</f>
        <v>#VALUE!</v>
      </c>
      <c r="P2499" s="21" t="e">
        <f>IF(OR($B2499="",P$3&lt;$D2499+Настройки!$B$7),0,MAX(0,$E2499-MAX(0,SUMIFS(Тех_Движение!$G$2:$G$5111,Тех_Движение!$D$2:$D$5111,$C2499,Тех_Движение!$B$2:$B$5111,"&lt;="&amp;P$3)-$F2499)))</f>
        <v>#VALUE!</v>
      </c>
      <c r="Q2499" s="21" t="e">
        <f>IF(OR($B2499="",Q$3&lt;$D2499+Настройки!$B$7),0,MAX(0,$E2499-MAX(0,SUMIFS(Тех_Движение!$G$2:$G$5111,Тех_Движение!$D$2:$D$5111,$C2499,Тех_Движение!$B$2:$B$5111,"&lt;="&amp;Q$3)-$F2499)))</f>
        <v>#VALUE!</v>
      </c>
      <c r="R2499" s="21" t="str">
        <f t="shared" si="115"/>
        <v/>
      </c>
      <c r="S2499" s="23" t="str">
        <f>IF($B2499="","",VLOOKUP($C2499,Настройки!$A$11:$L$17,9,FALSE))</f>
        <v/>
      </c>
      <c r="T2499" s="23" t="str">
        <f t="shared" si="116"/>
        <v/>
      </c>
    </row>
    <row r="2500" spans="1:20" x14ac:dyDescent="0.3">
      <c r="A2500" s="20">
        <f>Тех_Движение!$A$2497</f>
        <v>2496</v>
      </c>
      <c r="B2500" s="20" t="str">
        <f>IF(Тех_Движение!$F$2497&gt;0,Тех_Движение!$I$2497,"")</f>
        <v/>
      </c>
      <c r="C2500" s="20" t="str">
        <f>IF($B2500="","",Тех_Движение!$D$2497)</f>
        <v/>
      </c>
      <c r="D2500" s="9" t="str">
        <f>IF($B2500="","",Тех_Движение!$B$2497)</f>
        <v/>
      </c>
      <c r="E2500" s="21" t="str">
        <f>IF($B2500="","",Тех_Движение!$F$2497)</f>
        <v/>
      </c>
      <c r="F2500" s="21" t="str">
        <f>IF($B2500="","",SUMIFS($E$5:$E2499,$C$5:$C2499,$C2500))</f>
        <v/>
      </c>
      <c r="G2500" s="21" t="str">
        <f>IF($B2500="","",MAX(0,$E2500-MAX(0,SUMIFS(Тех_Движение!$G$2:$G$5111,Тех_Движение!$D$2:$D$5111,$C2500,Тех_Движение!$B$2:$B$5111,"&lt;="&amp;Настройки!$B$5-1)-$F2500)))</f>
        <v/>
      </c>
      <c r="H2500" s="21" t="str">
        <f>IF($B2500="","",IF(AND($D2500&gt;=Настройки!$B$5,$D2500&lt;=Настройки!$B$6),$E2500,0))</f>
        <v/>
      </c>
      <c r="I2500" s="21" t="str">
        <f t="shared" si="114"/>
        <v/>
      </c>
      <c r="J2500" s="21" t="str">
        <f>IF($B2500="","",MAX(0,$E2500-MAX(0,SUMIFS(Тех_Движение!$G$2:$G$5111,Тех_Движение!$D$2:$D$5111,$C2500,Тех_Движение!$B$2:$B$5111,"&lt;="&amp;Настройки!$B$6)-$F2500)))</f>
        <v/>
      </c>
      <c r="K2500" s="21" t="e">
        <f>IF(OR($B2500="",K$3&lt;$D2500+Настройки!$B$7),0,MAX(0,$E2500-MAX(0,SUMIFS(Тех_Движение!$G$2:$G$5111,Тех_Движение!$D$2:$D$5111,$C2500,Тех_Движение!$B$2:$B$5111,"&lt;="&amp;K$3)-$F2500)))</f>
        <v>#VALUE!</v>
      </c>
      <c r="L2500" s="21" t="e">
        <f>IF(OR($B2500="",L$3&lt;$D2500+Настройки!$B$7),0,MAX(0,$E2500-MAX(0,SUMIFS(Тех_Движение!$G$2:$G$5111,Тех_Движение!$D$2:$D$5111,$C2500,Тех_Движение!$B$2:$B$5111,"&lt;="&amp;L$3)-$F2500)))</f>
        <v>#VALUE!</v>
      </c>
      <c r="M2500" s="21" t="e">
        <f>IF(OR($B2500="",M$3&lt;$D2500+Настройки!$B$7),0,MAX(0,$E2500-MAX(0,SUMIFS(Тех_Движение!$G$2:$G$5111,Тех_Движение!$D$2:$D$5111,$C2500,Тех_Движение!$B$2:$B$5111,"&lt;="&amp;M$3)-$F2500)))</f>
        <v>#VALUE!</v>
      </c>
      <c r="N2500" s="21" t="e">
        <f>IF(OR($B2500="",N$3&lt;$D2500+Настройки!$B$7),0,MAX(0,$E2500-MAX(0,SUMIFS(Тех_Движение!$G$2:$G$5111,Тех_Движение!$D$2:$D$5111,$C2500,Тех_Движение!$B$2:$B$5111,"&lt;="&amp;N$3)-$F2500)))</f>
        <v>#VALUE!</v>
      </c>
      <c r="O2500" s="21" t="e">
        <f>IF(OR($B2500="",O$3&lt;$D2500+Настройки!$B$7),0,MAX(0,$E2500-MAX(0,SUMIFS(Тех_Движение!$G$2:$G$5111,Тех_Движение!$D$2:$D$5111,$C2500,Тех_Движение!$B$2:$B$5111,"&lt;="&amp;O$3)-$F2500)))</f>
        <v>#VALUE!</v>
      </c>
      <c r="P2500" s="21" t="e">
        <f>IF(OR($B2500="",P$3&lt;$D2500+Настройки!$B$7),0,MAX(0,$E2500-MAX(0,SUMIFS(Тех_Движение!$G$2:$G$5111,Тех_Движение!$D$2:$D$5111,$C2500,Тех_Движение!$B$2:$B$5111,"&lt;="&amp;P$3)-$F2500)))</f>
        <v>#VALUE!</v>
      </c>
      <c r="Q2500" s="21" t="e">
        <f>IF(OR($B2500="",Q$3&lt;$D2500+Настройки!$B$7),0,MAX(0,$E2500-MAX(0,SUMIFS(Тех_Движение!$G$2:$G$5111,Тех_Движение!$D$2:$D$5111,$C2500,Тех_Движение!$B$2:$B$5111,"&lt;="&amp;Q$3)-$F2500)))</f>
        <v>#VALUE!</v>
      </c>
      <c r="R2500" s="21" t="str">
        <f t="shared" si="115"/>
        <v/>
      </c>
      <c r="S2500" s="23" t="str">
        <f>IF($B2500="","",VLOOKUP($C2500,Настройки!$A$11:$L$17,9,FALSE))</f>
        <v/>
      </c>
      <c r="T2500" s="23" t="str">
        <f t="shared" si="116"/>
        <v/>
      </c>
    </row>
    <row r="2501" spans="1:20" x14ac:dyDescent="0.3">
      <c r="A2501" s="20">
        <f>Тех_Движение!$A$2498</f>
        <v>2497</v>
      </c>
      <c r="B2501" s="20" t="str">
        <f>IF(Тех_Движение!$F$2498&gt;0,Тех_Движение!$I$2498,"")</f>
        <v/>
      </c>
      <c r="C2501" s="20" t="str">
        <f>IF($B2501="","",Тех_Движение!$D$2498)</f>
        <v/>
      </c>
      <c r="D2501" s="9" t="str">
        <f>IF($B2501="","",Тех_Движение!$B$2498)</f>
        <v/>
      </c>
      <c r="E2501" s="21" t="str">
        <f>IF($B2501="","",Тех_Движение!$F$2498)</f>
        <v/>
      </c>
      <c r="F2501" s="21" t="str">
        <f>IF($B2501="","",SUMIFS($E$5:$E2500,$C$5:$C2500,$C2501))</f>
        <v/>
      </c>
      <c r="G2501" s="21" t="str">
        <f>IF($B2501="","",MAX(0,$E2501-MAX(0,SUMIFS(Тех_Движение!$G$2:$G$5111,Тех_Движение!$D$2:$D$5111,$C2501,Тех_Движение!$B$2:$B$5111,"&lt;="&amp;Настройки!$B$5-1)-$F2501)))</f>
        <v/>
      </c>
      <c r="H2501" s="21" t="str">
        <f>IF($B2501="","",IF(AND($D2501&gt;=Настройки!$B$5,$D2501&lt;=Настройки!$B$6),$E2501,0))</f>
        <v/>
      </c>
      <c r="I2501" s="21" t="str">
        <f t="shared" ref="I2501:I2564" si="117">IF($B2501="","",$G2501+$H2501-$J2501)</f>
        <v/>
      </c>
      <c r="J2501" s="21" t="str">
        <f>IF($B2501="","",MAX(0,$E2501-MAX(0,SUMIFS(Тех_Движение!$G$2:$G$5111,Тех_Движение!$D$2:$D$5111,$C2501,Тех_Движение!$B$2:$B$5111,"&lt;="&amp;Настройки!$B$6)-$F2501)))</f>
        <v/>
      </c>
      <c r="K2501" s="21" t="e">
        <f>IF(OR($B2501="",K$3&lt;$D2501+Настройки!$B$7),0,MAX(0,$E2501-MAX(0,SUMIFS(Тех_Движение!$G$2:$G$5111,Тех_Движение!$D$2:$D$5111,$C2501,Тех_Движение!$B$2:$B$5111,"&lt;="&amp;K$3)-$F2501)))</f>
        <v>#VALUE!</v>
      </c>
      <c r="L2501" s="21" t="e">
        <f>IF(OR($B2501="",L$3&lt;$D2501+Настройки!$B$7),0,MAX(0,$E2501-MAX(0,SUMIFS(Тех_Движение!$G$2:$G$5111,Тех_Движение!$D$2:$D$5111,$C2501,Тех_Движение!$B$2:$B$5111,"&lt;="&amp;L$3)-$F2501)))</f>
        <v>#VALUE!</v>
      </c>
      <c r="M2501" s="21" t="e">
        <f>IF(OR($B2501="",M$3&lt;$D2501+Настройки!$B$7),0,MAX(0,$E2501-MAX(0,SUMIFS(Тех_Движение!$G$2:$G$5111,Тех_Движение!$D$2:$D$5111,$C2501,Тех_Движение!$B$2:$B$5111,"&lt;="&amp;M$3)-$F2501)))</f>
        <v>#VALUE!</v>
      </c>
      <c r="N2501" s="21" t="e">
        <f>IF(OR($B2501="",N$3&lt;$D2501+Настройки!$B$7),0,MAX(0,$E2501-MAX(0,SUMIFS(Тех_Движение!$G$2:$G$5111,Тех_Движение!$D$2:$D$5111,$C2501,Тех_Движение!$B$2:$B$5111,"&lt;="&amp;N$3)-$F2501)))</f>
        <v>#VALUE!</v>
      </c>
      <c r="O2501" s="21" t="e">
        <f>IF(OR($B2501="",O$3&lt;$D2501+Настройки!$B$7),0,MAX(0,$E2501-MAX(0,SUMIFS(Тех_Движение!$G$2:$G$5111,Тех_Движение!$D$2:$D$5111,$C2501,Тех_Движение!$B$2:$B$5111,"&lt;="&amp;O$3)-$F2501)))</f>
        <v>#VALUE!</v>
      </c>
      <c r="P2501" s="21" t="e">
        <f>IF(OR($B2501="",P$3&lt;$D2501+Настройки!$B$7),0,MAX(0,$E2501-MAX(0,SUMIFS(Тех_Движение!$G$2:$G$5111,Тех_Движение!$D$2:$D$5111,$C2501,Тех_Движение!$B$2:$B$5111,"&lt;="&amp;P$3)-$F2501)))</f>
        <v>#VALUE!</v>
      </c>
      <c r="Q2501" s="21" t="e">
        <f>IF(OR($B2501="",Q$3&lt;$D2501+Настройки!$B$7),0,MAX(0,$E2501-MAX(0,SUMIFS(Тех_Движение!$G$2:$G$5111,Тех_Движение!$D$2:$D$5111,$C2501,Тех_Движение!$B$2:$B$5111,"&lt;="&amp;Q$3)-$F2501)))</f>
        <v>#VALUE!</v>
      </c>
      <c r="R2501" s="21" t="str">
        <f t="shared" ref="R2501:R2564" si="118">IF($B2501="","",SUM($K2501:$Q2501))</f>
        <v/>
      </c>
      <c r="S2501" s="23" t="str">
        <f>IF($B2501="","",VLOOKUP($C2501,Настройки!$A$11:$L$17,9,FALSE))</f>
        <v/>
      </c>
      <c r="T2501" s="23" t="str">
        <f t="shared" ref="T2501:T2564" si="119">IF($B2501="","",$R2501*$S2501)</f>
        <v/>
      </c>
    </row>
    <row r="2502" spans="1:20" x14ac:dyDescent="0.3">
      <c r="A2502" s="20">
        <f>Тех_Движение!$A$2499</f>
        <v>2498</v>
      </c>
      <c r="B2502" s="20" t="str">
        <f>IF(Тех_Движение!$F$2499&gt;0,Тех_Движение!$I$2499,"")</f>
        <v/>
      </c>
      <c r="C2502" s="20" t="str">
        <f>IF($B2502="","",Тех_Движение!$D$2499)</f>
        <v/>
      </c>
      <c r="D2502" s="9" t="str">
        <f>IF($B2502="","",Тех_Движение!$B$2499)</f>
        <v/>
      </c>
      <c r="E2502" s="21" t="str">
        <f>IF($B2502="","",Тех_Движение!$F$2499)</f>
        <v/>
      </c>
      <c r="F2502" s="21" t="str">
        <f>IF($B2502="","",SUMIFS($E$5:$E2501,$C$5:$C2501,$C2502))</f>
        <v/>
      </c>
      <c r="G2502" s="21" t="str">
        <f>IF($B2502="","",MAX(0,$E2502-MAX(0,SUMIFS(Тех_Движение!$G$2:$G$5111,Тех_Движение!$D$2:$D$5111,$C2502,Тех_Движение!$B$2:$B$5111,"&lt;="&amp;Настройки!$B$5-1)-$F2502)))</f>
        <v/>
      </c>
      <c r="H2502" s="21" t="str">
        <f>IF($B2502="","",IF(AND($D2502&gt;=Настройки!$B$5,$D2502&lt;=Настройки!$B$6),$E2502,0))</f>
        <v/>
      </c>
      <c r="I2502" s="21" t="str">
        <f t="shared" si="117"/>
        <v/>
      </c>
      <c r="J2502" s="21" t="str">
        <f>IF($B2502="","",MAX(0,$E2502-MAX(0,SUMIFS(Тех_Движение!$G$2:$G$5111,Тех_Движение!$D$2:$D$5111,$C2502,Тех_Движение!$B$2:$B$5111,"&lt;="&amp;Настройки!$B$6)-$F2502)))</f>
        <v/>
      </c>
      <c r="K2502" s="21" t="e">
        <f>IF(OR($B2502="",K$3&lt;$D2502+Настройки!$B$7),0,MAX(0,$E2502-MAX(0,SUMIFS(Тех_Движение!$G$2:$G$5111,Тех_Движение!$D$2:$D$5111,$C2502,Тех_Движение!$B$2:$B$5111,"&lt;="&amp;K$3)-$F2502)))</f>
        <v>#VALUE!</v>
      </c>
      <c r="L2502" s="21" t="e">
        <f>IF(OR($B2502="",L$3&lt;$D2502+Настройки!$B$7),0,MAX(0,$E2502-MAX(0,SUMIFS(Тех_Движение!$G$2:$G$5111,Тех_Движение!$D$2:$D$5111,$C2502,Тех_Движение!$B$2:$B$5111,"&lt;="&amp;L$3)-$F2502)))</f>
        <v>#VALUE!</v>
      </c>
      <c r="M2502" s="21" t="e">
        <f>IF(OR($B2502="",M$3&lt;$D2502+Настройки!$B$7),0,MAX(0,$E2502-MAX(0,SUMIFS(Тех_Движение!$G$2:$G$5111,Тех_Движение!$D$2:$D$5111,$C2502,Тех_Движение!$B$2:$B$5111,"&lt;="&amp;M$3)-$F2502)))</f>
        <v>#VALUE!</v>
      </c>
      <c r="N2502" s="21" t="e">
        <f>IF(OR($B2502="",N$3&lt;$D2502+Настройки!$B$7),0,MAX(0,$E2502-MAX(0,SUMIFS(Тех_Движение!$G$2:$G$5111,Тех_Движение!$D$2:$D$5111,$C2502,Тех_Движение!$B$2:$B$5111,"&lt;="&amp;N$3)-$F2502)))</f>
        <v>#VALUE!</v>
      </c>
      <c r="O2502" s="21" t="e">
        <f>IF(OR($B2502="",O$3&lt;$D2502+Настройки!$B$7),0,MAX(0,$E2502-MAX(0,SUMIFS(Тех_Движение!$G$2:$G$5111,Тех_Движение!$D$2:$D$5111,$C2502,Тех_Движение!$B$2:$B$5111,"&lt;="&amp;O$3)-$F2502)))</f>
        <v>#VALUE!</v>
      </c>
      <c r="P2502" s="21" t="e">
        <f>IF(OR($B2502="",P$3&lt;$D2502+Настройки!$B$7),0,MAX(0,$E2502-MAX(0,SUMIFS(Тех_Движение!$G$2:$G$5111,Тех_Движение!$D$2:$D$5111,$C2502,Тех_Движение!$B$2:$B$5111,"&lt;="&amp;P$3)-$F2502)))</f>
        <v>#VALUE!</v>
      </c>
      <c r="Q2502" s="21" t="e">
        <f>IF(OR($B2502="",Q$3&lt;$D2502+Настройки!$B$7),0,MAX(0,$E2502-MAX(0,SUMIFS(Тех_Движение!$G$2:$G$5111,Тех_Движение!$D$2:$D$5111,$C2502,Тех_Движение!$B$2:$B$5111,"&lt;="&amp;Q$3)-$F2502)))</f>
        <v>#VALUE!</v>
      </c>
      <c r="R2502" s="21" t="str">
        <f t="shared" si="118"/>
        <v/>
      </c>
      <c r="S2502" s="23" t="str">
        <f>IF($B2502="","",VLOOKUP($C2502,Настройки!$A$11:$L$17,9,FALSE))</f>
        <v/>
      </c>
      <c r="T2502" s="23" t="str">
        <f t="shared" si="119"/>
        <v/>
      </c>
    </row>
    <row r="2503" spans="1:20" x14ac:dyDescent="0.3">
      <c r="A2503" s="20">
        <f>Тех_Движение!$A$2500</f>
        <v>2499</v>
      </c>
      <c r="B2503" s="20" t="str">
        <f>IF(Тех_Движение!$F$2500&gt;0,Тех_Движение!$I$2500,"")</f>
        <v/>
      </c>
      <c r="C2503" s="20" t="str">
        <f>IF($B2503="","",Тех_Движение!$D$2500)</f>
        <v/>
      </c>
      <c r="D2503" s="9" t="str">
        <f>IF($B2503="","",Тех_Движение!$B$2500)</f>
        <v/>
      </c>
      <c r="E2503" s="21" t="str">
        <f>IF($B2503="","",Тех_Движение!$F$2500)</f>
        <v/>
      </c>
      <c r="F2503" s="21" t="str">
        <f>IF($B2503="","",SUMIFS($E$5:$E2502,$C$5:$C2502,$C2503))</f>
        <v/>
      </c>
      <c r="G2503" s="21" t="str">
        <f>IF($B2503="","",MAX(0,$E2503-MAX(0,SUMIFS(Тех_Движение!$G$2:$G$5111,Тех_Движение!$D$2:$D$5111,$C2503,Тех_Движение!$B$2:$B$5111,"&lt;="&amp;Настройки!$B$5-1)-$F2503)))</f>
        <v/>
      </c>
      <c r="H2503" s="21" t="str">
        <f>IF($B2503="","",IF(AND($D2503&gt;=Настройки!$B$5,$D2503&lt;=Настройки!$B$6),$E2503,0))</f>
        <v/>
      </c>
      <c r="I2503" s="21" t="str">
        <f t="shared" si="117"/>
        <v/>
      </c>
      <c r="J2503" s="21" t="str">
        <f>IF($B2503="","",MAX(0,$E2503-MAX(0,SUMIFS(Тех_Движение!$G$2:$G$5111,Тех_Движение!$D$2:$D$5111,$C2503,Тех_Движение!$B$2:$B$5111,"&lt;="&amp;Настройки!$B$6)-$F2503)))</f>
        <v/>
      </c>
      <c r="K2503" s="21" t="e">
        <f>IF(OR($B2503="",K$3&lt;$D2503+Настройки!$B$7),0,MAX(0,$E2503-MAX(0,SUMIFS(Тех_Движение!$G$2:$G$5111,Тех_Движение!$D$2:$D$5111,$C2503,Тех_Движение!$B$2:$B$5111,"&lt;="&amp;K$3)-$F2503)))</f>
        <v>#VALUE!</v>
      </c>
      <c r="L2503" s="21" t="e">
        <f>IF(OR($B2503="",L$3&lt;$D2503+Настройки!$B$7),0,MAX(0,$E2503-MAX(0,SUMIFS(Тех_Движение!$G$2:$G$5111,Тех_Движение!$D$2:$D$5111,$C2503,Тех_Движение!$B$2:$B$5111,"&lt;="&amp;L$3)-$F2503)))</f>
        <v>#VALUE!</v>
      </c>
      <c r="M2503" s="21" t="e">
        <f>IF(OR($B2503="",M$3&lt;$D2503+Настройки!$B$7),0,MAX(0,$E2503-MAX(0,SUMIFS(Тех_Движение!$G$2:$G$5111,Тех_Движение!$D$2:$D$5111,$C2503,Тех_Движение!$B$2:$B$5111,"&lt;="&amp;M$3)-$F2503)))</f>
        <v>#VALUE!</v>
      </c>
      <c r="N2503" s="21" t="e">
        <f>IF(OR($B2503="",N$3&lt;$D2503+Настройки!$B$7),0,MAX(0,$E2503-MAX(0,SUMIFS(Тех_Движение!$G$2:$G$5111,Тех_Движение!$D$2:$D$5111,$C2503,Тех_Движение!$B$2:$B$5111,"&lt;="&amp;N$3)-$F2503)))</f>
        <v>#VALUE!</v>
      </c>
      <c r="O2503" s="21" t="e">
        <f>IF(OR($B2503="",O$3&lt;$D2503+Настройки!$B$7),0,MAX(0,$E2503-MAX(0,SUMIFS(Тех_Движение!$G$2:$G$5111,Тех_Движение!$D$2:$D$5111,$C2503,Тех_Движение!$B$2:$B$5111,"&lt;="&amp;O$3)-$F2503)))</f>
        <v>#VALUE!</v>
      </c>
      <c r="P2503" s="21" t="e">
        <f>IF(OR($B2503="",P$3&lt;$D2503+Настройки!$B$7),0,MAX(0,$E2503-MAX(0,SUMIFS(Тех_Движение!$G$2:$G$5111,Тех_Движение!$D$2:$D$5111,$C2503,Тех_Движение!$B$2:$B$5111,"&lt;="&amp;P$3)-$F2503)))</f>
        <v>#VALUE!</v>
      </c>
      <c r="Q2503" s="21" t="e">
        <f>IF(OR($B2503="",Q$3&lt;$D2503+Настройки!$B$7),0,MAX(0,$E2503-MAX(0,SUMIFS(Тех_Движение!$G$2:$G$5111,Тех_Движение!$D$2:$D$5111,$C2503,Тех_Движение!$B$2:$B$5111,"&lt;="&amp;Q$3)-$F2503)))</f>
        <v>#VALUE!</v>
      </c>
      <c r="R2503" s="21" t="str">
        <f t="shared" si="118"/>
        <v/>
      </c>
      <c r="S2503" s="23" t="str">
        <f>IF($B2503="","",VLOOKUP($C2503,Настройки!$A$11:$L$17,9,FALSE))</f>
        <v/>
      </c>
      <c r="T2503" s="23" t="str">
        <f t="shared" si="119"/>
        <v/>
      </c>
    </row>
    <row r="2504" spans="1:20" x14ac:dyDescent="0.3">
      <c r="A2504" s="20">
        <f>Тех_Движение!$A$2501</f>
        <v>2500</v>
      </c>
      <c r="B2504" s="20" t="str">
        <f>IF(Тех_Движение!$F$2501&gt;0,Тех_Движение!$I$2501,"")</f>
        <v/>
      </c>
      <c r="C2504" s="20" t="str">
        <f>IF($B2504="","",Тех_Движение!$D$2501)</f>
        <v/>
      </c>
      <c r="D2504" s="9" t="str">
        <f>IF($B2504="","",Тех_Движение!$B$2501)</f>
        <v/>
      </c>
      <c r="E2504" s="21" t="str">
        <f>IF($B2504="","",Тех_Движение!$F$2501)</f>
        <v/>
      </c>
      <c r="F2504" s="21" t="str">
        <f>IF($B2504="","",SUMIFS($E$5:$E2503,$C$5:$C2503,$C2504))</f>
        <v/>
      </c>
      <c r="G2504" s="21" t="str">
        <f>IF($B2504="","",MAX(0,$E2504-MAX(0,SUMIFS(Тех_Движение!$G$2:$G$5111,Тех_Движение!$D$2:$D$5111,$C2504,Тех_Движение!$B$2:$B$5111,"&lt;="&amp;Настройки!$B$5-1)-$F2504)))</f>
        <v/>
      </c>
      <c r="H2504" s="21" t="str">
        <f>IF($B2504="","",IF(AND($D2504&gt;=Настройки!$B$5,$D2504&lt;=Настройки!$B$6),$E2504,0))</f>
        <v/>
      </c>
      <c r="I2504" s="21" t="str">
        <f t="shared" si="117"/>
        <v/>
      </c>
      <c r="J2504" s="21" t="str">
        <f>IF($B2504="","",MAX(0,$E2504-MAX(0,SUMIFS(Тех_Движение!$G$2:$G$5111,Тех_Движение!$D$2:$D$5111,$C2504,Тех_Движение!$B$2:$B$5111,"&lt;="&amp;Настройки!$B$6)-$F2504)))</f>
        <v/>
      </c>
      <c r="K2504" s="21" t="e">
        <f>IF(OR($B2504="",K$3&lt;$D2504+Настройки!$B$7),0,MAX(0,$E2504-MAX(0,SUMIFS(Тех_Движение!$G$2:$G$5111,Тех_Движение!$D$2:$D$5111,$C2504,Тех_Движение!$B$2:$B$5111,"&lt;="&amp;K$3)-$F2504)))</f>
        <v>#VALUE!</v>
      </c>
      <c r="L2504" s="21" t="e">
        <f>IF(OR($B2504="",L$3&lt;$D2504+Настройки!$B$7),0,MAX(0,$E2504-MAX(0,SUMIFS(Тех_Движение!$G$2:$G$5111,Тех_Движение!$D$2:$D$5111,$C2504,Тех_Движение!$B$2:$B$5111,"&lt;="&amp;L$3)-$F2504)))</f>
        <v>#VALUE!</v>
      </c>
      <c r="M2504" s="21" t="e">
        <f>IF(OR($B2504="",M$3&lt;$D2504+Настройки!$B$7),0,MAX(0,$E2504-MAX(0,SUMIFS(Тех_Движение!$G$2:$G$5111,Тех_Движение!$D$2:$D$5111,$C2504,Тех_Движение!$B$2:$B$5111,"&lt;="&amp;M$3)-$F2504)))</f>
        <v>#VALUE!</v>
      </c>
      <c r="N2504" s="21" t="e">
        <f>IF(OR($B2504="",N$3&lt;$D2504+Настройки!$B$7),0,MAX(0,$E2504-MAX(0,SUMIFS(Тех_Движение!$G$2:$G$5111,Тех_Движение!$D$2:$D$5111,$C2504,Тех_Движение!$B$2:$B$5111,"&lt;="&amp;N$3)-$F2504)))</f>
        <v>#VALUE!</v>
      </c>
      <c r="O2504" s="21" t="e">
        <f>IF(OR($B2504="",O$3&lt;$D2504+Настройки!$B$7),0,MAX(0,$E2504-MAX(0,SUMIFS(Тех_Движение!$G$2:$G$5111,Тех_Движение!$D$2:$D$5111,$C2504,Тех_Движение!$B$2:$B$5111,"&lt;="&amp;O$3)-$F2504)))</f>
        <v>#VALUE!</v>
      </c>
      <c r="P2504" s="21" t="e">
        <f>IF(OR($B2504="",P$3&lt;$D2504+Настройки!$B$7),0,MAX(0,$E2504-MAX(0,SUMIFS(Тех_Движение!$G$2:$G$5111,Тех_Движение!$D$2:$D$5111,$C2504,Тех_Движение!$B$2:$B$5111,"&lt;="&amp;P$3)-$F2504)))</f>
        <v>#VALUE!</v>
      </c>
      <c r="Q2504" s="21" t="e">
        <f>IF(OR($B2504="",Q$3&lt;$D2504+Настройки!$B$7),0,MAX(0,$E2504-MAX(0,SUMIFS(Тех_Движение!$G$2:$G$5111,Тех_Движение!$D$2:$D$5111,$C2504,Тех_Движение!$B$2:$B$5111,"&lt;="&amp;Q$3)-$F2504)))</f>
        <v>#VALUE!</v>
      </c>
      <c r="R2504" s="21" t="str">
        <f t="shared" si="118"/>
        <v/>
      </c>
      <c r="S2504" s="23" t="str">
        <f>IF($B2504="","",VLOOKUP($C2504,Настройки!$A$11:$L$17,9,FALSE))</f>
        <v/>
      </c>
      <c r="T2504" s="23" t="str">
        <f t="shared" si="119"/>
        <v/>
      </c>
    </row>
    <row r="2505" spans="1:20" x14ac:dyDescent="0.3">
      <c r="A2505" s="20">
        <f>Тех_Движение!$A$2502</f>
        <v>2501</v>
      </c>
      <c r="B2505" s="20" t="str">
        <f>IF(Тех_Движение!$F$2502&gt;0,Тех_Движение!$I$2502,"")</f>
        <v/>
      </c>
      <c r="C2505" s="20" t="str">
        <f>IF($B2505="","",Тех_Движение!$D$2502)</f>
        <v/>
      </c>
      <c r="D2505" s="9" t="str">
        <f>IF($B2505="","",Тех_Движение!$B$2502)</f>
        <v/>
      </c>
      <c r="E2505" s="21" t="str">
        <f>IF($B2505="","",Тех_Движение!$F$2502)</f>
        <v/>
      </c>
      <c r="F2505" s="21" t="str">
        <f>IF($B2505="","",SUMIFS($E$5:$E2504,$C$5:$C2504,$C2505))</f>
        <v/>
      </c>
      <c r="G2505" s="21" t="str">
        <f>IF($B2505="","",MAX(0,$E2505-MAX(0,SUMIFS(Тех_Движение!$G$2:$G$5111,Тех_Движение!$D$2:$D$5111,$C2505,Тех_Движение!$B$2:$B$5111,"&lt;="&amp;Настройки!$B$5-1)-$F2505)))</f>
        <v/>
      </c>
      <c r="H2505" s="21" t="str">
        <f>IF($B2505="","",IF(AND($D2505&gt;=Настройки!$B$5,$D2505&lt;=Настройки!$B$6),$E2505,0))</f>
        <v/>
      </c>
      <c r="I2505" s="21" t="str">
        <f t="shared" si="117"/>
        <v/>
      </c>
      <c r="J2505" s="21" t="str">
        <f>IF($B2505="","",MAX(0,$E2505-MAX(0,SUMIFS(Тех_Движение!$G$2:$G$5111,Тех_Движение!$D$2:$D$5111,$C2505,Тех_Движение!$B$2:$B$5111,"&lt;="&amp;Настройки!$B$6)-$F2505)))</f>
        <v/>
      </c>
      <c r="K2505" s="21" t="e">
        <f>IF(OR($B2505="",K$3&lt;$D2505+Настройки!$B$7),0,MAX(0,$E2505-MAX(0,SUMIFS(Тех_Движение!$G$2:$G$5111,Тех_Движение!$D$2:$D$5111,$C2505,Тех_Движение!$B$2:$B$5111,"&lt;="&amp;K$3)-$F2505)))</f>
        <v>#VALUE!</v>
      </c>
      <c r="L2505" s="21" t="e">
        <f>IF(OR($B2505="",L$3&lt;$D2505+Настройки!$B$7),0,MAX(0,$E2505-MAX(0,SUMIFS(Тех_Движение!$G$2:$G$5111,Тех_Движение!$D$2:$D$5111,$C2505,Тех_Движение!$B$2:$B$5111,"&lt;="&amp;L$3)-$F2505)))</f>
        <v>#VALUE!</v>
      </c>
      <c r="M2505" s="21" t="e">
        <f>IF(OR($B2505="",M$3&lt;$D2505+Настройки!$B$7),0,MAX(0,$E2505-MAX(0,SUMIFS(Тех_Движение!$G$2:$G$5111,Тех_Движение!$D$2:$D$5111,$C2505,Тех_Движение!$B$2:$B$5111,"&lt;="&amp;M$3)-$F2505)))</f>
        <v>#VALUE!</v>
      </c>
      <c r="N2505" s="21" t="e">
        <f>IF(OR($B2505="",N$3&lt;$D2505+Настройки!$B$7),0,MAX(0,$E2505-MAX(0,SUMIFS(Тех_Движение!$G$2:$G$5111,Тех_Движение!$D$2:$D$5111,$C2505,Тех_Движение!$B$2:$B$5111,"&lt;="&amp;N$3)-$F2505)))</f>
        <v>#VALUE!</v>
      </c>
      <c r="O2505" s="21" t="e">
        <f>IF(OR($B2505="",O$3&lt;$D2505+Настройки!$B$7),0,MAX(0,$E2505-MAX(0,SUMIFS(Тех_Движение!$G$2:$G$5111,Тех_Движение!$D$2:$D$5111,$C2505,Тех_Движение!$B$2:$B$5111,"&lt;="&amp;O$3)-$F2505)))</f>
        <v>#VALUE!</v>
      </c>
      <c r="P2505" s="21" t="e">
        <f>IF(OR($B2505="",P$3&lt;$D2505+Настройки!$B$7),0,MAX(0,$E2505-MAX(0,SUMIFS(Тех_Движение!$G$2:$G$5111,Тех_Движение!$D$2:$D$5111,$C2505,Тех_Движение!$B$2:$B$5111,"&lt;="&amp;P$3)-$F2505)))</f>
        <v>#VALUE!</v>
      </c>
      <c r="Q2505" s="21" t="e">
        <f>IF(OR($B2505="",Q$3&lt;$D2505+Настройки!$B$7),0,MAX(0,$E2505-MAX(0,SUMIFS(Тех_Движение!$G$2:$G$5111,Тех_Движение!$D$2:$D$5111,$C2505,Тех_Движение!$B$2:$B$5111,"&lt;="&amp;Q$3)-$F2505)))</f>
        <v>#VALUE!</v>
      </c>
      <c r="R2505" s="21" t="str">
        <f t="shared" si="118"/>
        <v/>
      </c>
      <c r="S2505" s="23" t="str">
        <f>IF($B2505="","",VLOOKUP($C2505,Настройки!$A$11:$L$17,9,FALSE))</f>
        <v/>
      </c>
      <c r="T2505" s="23" t="str">
        <f t="shared" si="119"/>
        <v/>
      </c>
    </row>
    <row r="2506" spans="1:20" x14ac:dyDescent="0.3">
      <c r="A2506" s="20">
        <f>Тех_Движение!$A$2503</f>
        <v>2502</v>
      </c>
      <c r="B2506" s="20" t="str">
        <f>IF(Тех_Движение!$F$2503&gt;0,Тех_Движение!$I$2503,"")</f>
        <v/>
      </c>
      <c r="C2506" s="20" t="str">
        <f>IF($B2506="","",Тех_Движение!$D$2503)</f>
        <v/>
      </c>
      <c r="D2506" s="9" t="str">
        <f>IF($B2506="","",Тех_Движение!$B$2503)</f>
        <v/>
      </c>
      <c r="E2506" s="21" t="str">
        <f>IF($B2506="","",Тех_Движение!$F$2503)</f>
        <v/>
      </c>
      <c r="F2506" s="21" t="str">
        <f>IF($B2506="","",SUMIFS($E$5:$E2505,$C$5:$C2505,$C2506))</f>
        <v/>
      </c>
      <c r="G2506" s="21" t="str">
        <f>IF($B2506="","",MAX(0,$E2506-MAX(0,SUMIFS(Тех_Движение!$G$2:$G$5111,Тех_Движение!$D$2:$D$5111,$C2506,Тех_Движение!$B$2:$B$5111,"&lt;="&amp;Настройки!$B$5-1)-$F2506)))</f>
        <v/>
      </c>
      <c r="H2506" s="21" t="str">
        <f>IF($B2506="","",IF(AND($D2506&gt;=Настройки!$B$5,$D2506&lt;=Настройки!$B$6),$E2506,0))</f>
        <v/>
      </c>
      <c r="I2506" s="21" t="str">
        <f t="shared" si="117"/>
        <v/>
      </c>
      <c r="J2506" s="21" t="str">
        <f>IF($B2506="","",MAX(0,$E2506-MAX(0,SUMIFS(Тех_Движение!$G$2:$G$5111,Тех_Движение!$D$2:$D$5111,$C2506,Тех_Движение!$B$2:$B$5111,"&lt;="&amp;Настройки!$B$6)-$F2506)))</f>
        <v/>
      </c>
      <c r="K2506" s="21" t="e">
        <f>IF(OR($B2506="",K$3&lt;$D2506+Настройки!$B$7),0,MAX(0,$E2506-MAX(0,SUMIFS(Тех_Движение!$G$2:$G$5111,Тех_Движение!$D$2:$D$5111,$C2506,Тех_Движение!$B$2:$B$5111,"&lt;="&amp;K$3)-$F2506)))</f>
        <v>#VALUE!</v>
      </c>
      <c r="L2506" s="21" t="e">
        <f>IF(OR($B2506="",L$3&lt;$D2506+Настройки!$B$7),0,MAX(0,$E2506-MAX(0,SUMIFS(Тех_Движение!$G$2:$G$5111,Тех_Движение!$D$2:$D$5111,$C2506,Тех_Движение!$B$2:$B$5111,"&lt;="&amp;L$3)-$F2506)))</f>
        <v>#VALUE!</v>
      </c>
      <c r="M2506" s="21" t="e">
        <f>IF(OR($B2506="",M$3&lt;$D2506+Настройки!$B$7),0,MAX(0,$E2506-MAX(0,SUMIFS(Тех_Движение!$G$2:$G$5111,Тех_Движение!$D$2:$D$5111,$C2506,Тех_Движение!$B$2:$B$5111,"&lt;="&amp;M$3)-$F2506)))</f>
        <v>#VALUE!</v>
      </c>
      <c r="N2506" s="21" t="e">
        <f>IF(OR($B2506="",N$3&lt;$D2506+Настройки!$B$7),0,MAX(0,$E2506-MAX(0,SUMIFS(Тех_Движение!$G$2:$G$5111,Тех_Движение!$D$2:$D$5111,$C2506,Тех_Движение!$B$2:$B$5111,"&lt;="&amp;N$3)-$F2506)))</f>
        <v>#VALUE!</v>
      </c>
      <c r="O2506" s="21" t="e">
        <f>IF(OR($B2506="",O$3&lt;$D2506+Настройки!$B$7),0,MAX(0,$E2506-MAX(0,SUMIFS(Тех_Движение!$G$2:$G$5111,Тех_Движение!$D$2:$D$5111,$C2506,Тех_Движение!$B$2:$B$5111,"&lt;="&amp;O$3)-$F2506)))</f>
        <v>#VALUE!</v>
      </c>
      <c r="P2506" s="21" t="e">
        <f>IF(OR($B2506="",P$3&lt;$D2506+Настройки!$B$7),0,MAX(0,$E2506-MAX(0,SUMIFS(Тех_Движение!$G$2:$G$5111,Тех_Движение!$D$2:$D$5111,$C2506,Тех_Движение!$B$2:$B$5111,"&lt;="&amp;P$3)-$F2506)))</f>
        <v>#VALUE!</v>
      </c>
      <c r="Q2506" s="21" t="e">
        <f>IF(OR($B2506="",Q$3&lt;$D2506+Настройки!$B$7),0,MAX(0,$E2506-MAX(0,SUMIFS(Тех_Движение!$G$2:$G$5111,Тех_Движение!$D$2:$D$5111,$C2506,Тех_Движение!$B$2:$B$5111,"&lt;="&amp;Q$3)-$F2506)))</f>
        <v>#VALUE!</v>
      </c>
      <c r="R2506" s="21" t="str">
        <f t="shared" si="118"/>
        <v/>
      </c>
      <c r="S2506" s="23" t="str">
        <f>IF($B2506="","",VLOOKUP($C2506,Настройки!$A$11:$L$17,9,FALSE))</f>
        <v/>
      </c>
      <c r="T2506" s="23" t="str">
        <f t="shared" si="119"/>
        <v/>
      </c>
    </row>
    <row r="2507" spans="1:20" x14ac:dyDescent="0.3">
      <c r="A2507" s="20">
        <f>Тех_Движение!$A$2504</f>
        <v>2503</v>
      </c>
      <c r="B2507" s="20" t="str">
        <f>IF(Тех_Движение!$F$2504&gt;0,Тех_Движение!$I$2504,"")</f>
        <v/>
      </c>
      <c r="C2507" s="20" t="str">
        <f>IF($B2507="","",Тех_Движение!$D$2504)</f>
        <v/>
      </c>
      <c r="D2507" s="9" t="str">
        <f>IF($B2507="","",Тех_Движение!$B$2504)</f>
        <v/>
      </c>
      <c r="E2507" s="21" t="str">
        <f>IF($B2507="","",Тех_Движение!$F$2504)</f>
        <v/>
      </c>
      <c r="F2507" s="21" t="str">
        <f>IF($B2507="","",SUMIFS($E$5:$E2506,$C$5:$C2506,$C2507))</f>
        <v/>
      </c>
      <c r="G2507" s="21" t="str">
        <f>IF($B2507="","",MAX(0,$E2507-MAX(0,SUMIFS(Тех_Движение!$G$2:$G$5111,Тех_Движение!$D$2:$D$5111,$C2507,Тех_Движение!$B$2:$B$5111,"&lt;="&amp;Настройки!$B$5-1)-$F2507)))</f>
        <v/>
      </c>
      <c r="H2507" s="21" t="str">
        <f>IF($B2507="","",IF(AND($D2507&gt;=Настройки!$B$5,$D2507&lt;=Настройки!$B$6),$E2507,0))</f>
        <v/>
      </c>
      <c r="I2507" s="21" t="str">
        <f t="shared" si="117"/>
        <v/>
      </c>
      <c r="J2507" s="21" t="str">
        <f>IF($B2507="","",MAX(0,$E2507-MAX(0,SUMIFS(Тех_Движение!$G$2:$G$5111,Тех_Движение!$D$2:$D$5111,$C2507,Тех_Движение!$B$2:$B$5111,"&lt;="&amp;Настройки!$B$6)-$F2507)))</f>
        <v/>
      </c>
      <c r="K2507" s="21" t="e">
        <f>IF(OR($B2507="",K$3&lt;$D2507+Настройки!$B$7),0,MAX(0,$E2507-MAX(0,SUMIFS(Тех_Движение!$G$2:$G$5111,Тех_Движение!$D$2:$D$5111,$C2507,Тех_Движение!$B$2:$B$5111,"&lt;="&amp;K$3)-$F2507)))</f>
        <v>#VALUE!</v>
      </c>
      <c r="L2507" s="21" t="e">
        <f>IF(OR($B2507="",L$3&lt;$D2507+Настройки!$B$7),0,MAX(0,$E2507-MAX(0,SUMIFS(Тех_Движение!$G$2:$G$5111,Тех_Движение!$D$2:$D$5111,$C2507,Тех_Движение!$B$2:$B$5111,"&lt;="&amp;L$3)-$F2507)))</f>
        <v>#VALUE!</v>
      </c>
      <c r="M2507" s="21" t="e">
        <f>IF(OR($B2507="",M$3&lt;$D2507+Настройки!$B$7),0,MAX(0,$E2507-MAX(0,SUMIFS(Тех_Движение!$G$2:$G$5111,Тех_Движение!$D$2:$D$5111,$C2507,Тех_Движение!$B$2:$B$5111,"&lt;="&amp;M$3)-$F2507)))</f>
        <v>#VALUE!</v>
      </c>
      <c r="N2507" s="21" t="e">
        <f>IF(OR($B2507="",N$3&lt;$D2507+Настройки!$B$7),0,MAX(0,$E2507-MAX(0,SUMIFS(Тех_Движение!$G$2:$G$5111,Тех_Движение!$D$2:$D$5111,$C2507,Тех_Движение!$B$2:$B$5111,"&lt;="&amp;N$3)-$F2507)))</f>
        <v>#VALUE!</v>
      </c>
      <c r="O2507" s="21" t="e">
        <f>IF(OR($B2507="",O$3&lt;$D2507+Настройки!$B$7),0,MAX(0,$E2507-MAX(0,SUMIFS(Тех_Движение!$G$2:$G$5111,Тех_Движение!$D$2:$D$5111,$C2507,Тех_Движение!$B$2:$B$5111,"&lt;="&amp;O$3)-$F2507)))</f>
        <v>#VALUE!</v>
      </c>
      <c r="P2507" s="21" t="e">
        <f>IF(OR($B2507="",P$3&lt;$D2507+Настройки!$B$7),0,MAX(0,$E2507-MAX(0,SUMIFS(Тех_Движение!$G$2:$G$5111,Тех_Движение!$D$2:$D$5111,$C2507,Тех_Движение!$B$2:$B$5111,"&lt;="&amp;P$3)-$F2507)))</f>
        <v>#VALUE!</v>
      </c>
      <c r="Q2507" s="21" t="e">
        <f>IF(OR($B2507="",Q$3&lt;$D2507+Настройки!$B$7),0,MAX(0,$E2507-MAX(0,SUMIFS(Тех_Движение!$G$2:$G$5111,Тех_Движение!$D$2:$D$5111,$C2507,Тех_Движение!$B$2:$B$5111,"&lt;="&amp;Q$3)-$F2507)))</f>
        <v>#VALUE!</v>
      </c>
      <c r="R2507" s="21" t="str">
        <f t="shared" si="118"/>
        <v/>
      </c>
      <c r="S2507" s="23" t="str">
        <f>IF($B2507="","",VLOOKUP($C2507,Настройки!$A$11:$L$17,9,FALSE))</f>
        <v/>
      </c>
      <c r="T2507" s="23" t="str">
        <f t="shared" si="119"/>
        <v/>
      </c>
    </row>
    <row r="2508" spans="1:20" x14ac:dyDescent="0.3">
      <c r="A2508" s="20">
        <f>Тех_Движение!$A$2505</f>
        <v>2504</v>
      </c>
      <c r="B2508" s="20" t="str">
        <f>IF(Тех_Движение!$F$2505&gt;0,Тех_Движение!$I$2505,"")</f>
        <v/>
      </c>
      <c r="C2508" s="20" t="str">
        <f>IF($B2508="","",Тех_Движение!$D$2505)</f>
        <v/>
      </c>
      <c r="D2508" s="9" t="str">
        <f>IF($B2508="","",Тех_Движение!$B$2505)</f>
        <v/>
      </c>
      <c r="E2508" s="21" t="str">
        <f>IF($B2508="","",Тех_Движение!$F$2505)</f>
        <v/>
      </c>
      <c r="F2508" s="21" t="str">
        <f>IF($B2508="","",SUMIFS($E$5:$E2507,$C$5:$C2507,$C2508))</f>
        <v/>
      </c>
      <c r="G2508" s="21" t="str">
        <f>IF($B2508="","",MAX(0,$E2508-MAX(0,SUMIFS(Тех_Движение!$G$2:$G$5111,Тех_Движение!$D$2:$D$5111,$C2508,Тех_Движение!$B$2:$B$5111,"&lt;="&amp;Настройки!$B$5-1)-$F2508)))</f>
        <v/>
      </c>
      <c r="H2508" s="21" t="str">
        <f>IF($B2508="","",IF(AND($D2508&gt;=Настройки!$B$5,$D2508&lt;=Настройки!$B$6),$E2508,0))</f>
        <v/>
      </c>
      <c r="I2508" s="21" t="str">
        <f t="shared" si="117"/>
        <v/>
      </c>
      <c r="J2508" s="21" t="str">
        <f>IF($B2508="","",MAX(0,$E2508-MAX(0,SUMIFS(Тех_Движение!$G$2:$G$5111,Тех_Движение!$D$2:$D$5111,$C2508,Тех_Движение!$B$2:$B$5111,"&lt;="&amp;Настройки!$B$6)-$F2508)))</f>
        <v/>
      </c>
      <c r="K2508" s="21" t="e">
        <f>IF(OR($B2508="",K$3&lt;$D2508+Настройки!$B$7),0,MAX(0,$E2508-MAX(0,SUMIFS(Тех_Движение!$G$2:$G$5111,Тех_Движение!$D$2:$D$5111,$C2508,Тех_Движение!$B$2:$B$5111,"&lt;="&amp;K$3)-$F2508)))</f>
        <v>#VALUE!</v>
      </c>
      <c r="L2508" s="21" t="e">
        <f>IF(OR($B2508="",L$3&lt;$D2508+Настройки!$B$7),0,MAX(0,$E2508-MAX(0,SUMIFS(Тех_Движение!$G$2:$G$5111,Тех_Движение!$D$2:$D$5111,$C2508,Тех_Движение!$B$2:$B$5111,"&lt;="&amp;L$3)-$F2508)))</f>
        <v>#VALUE!</v>
      </c>
      <c r="M2508" s="21" t="e">
        <f>IF(OR($B2508="",M$3&lt;$D2508+Настройки!$B$7),0,MAX(0,$E2508-MAX(0,SUMIFS(Тех_Движение!$G$2:$G$5111,Тех_Движение!$D$2:$D$5111,$C2508,Тех_Движение!$B$2:$B$5111,"&lt;="&amp;M$3)-$F2508)))</f>
        <v>#VALUE!</v>
      </c>
      <c r="N2508" s="21" t="e">
        <f>IF(OR($B2508="",N$3&lt;$D2508+Настройки!$B$7),0,MAX(0,$E2508-MAX(0,SUMIFS(Тех_Движение!$G$2:$G$5111,Тех_Движение!$D$2:$D$5111,$C2508,Тех_Движение!$B$2:$B$5111,"&lt;="&amp;N$3)-$F2508)))</f>
        <v>#VALUE!</v>
      </c>
      <c r="O2508" s="21" t="e">
        <f>IF(OR($B2508="",O$3&lt;$D2508+Настройки!$B$7),0,MAX(0,$E2508-MAX(0,SUMIFS(Тех_Движение!$G$2:$G$5111,Тех_Движение!$D$2:$D$5111,$C2508,Тех_Движение!$B$2:$B$5111,"&lt;="&amp;O$3)-$F2508)))</f>
        <v>#VALUE!</v>
      </c>
      <c r="P2508" s="21" t="e">
        <f>IF(OR($B2508="",P$3&lt;$D2508+Настройки!$B$7),0,MAX(0,$E2508-MAX(0,SUMIFS(Тех_Движение!$G$2:$G$5111,Тех_Движение!$D$2:$D$5111,$C2508,Тех_Движение!$B$2:$B$5111,"&lt;="&amp;P$3)-$F2508)))</f>
        <v>#VALUE!</v>
      </c>
      <c r="Q2508" s="21" t="e">
        <f>IF(OR($B2508="",Q$3&lt;$D2508+Настройки!$B$7),0,MAX(0,$E2508-MAX(0,SUMIFS(Тех_Движение!$G$2:$G$5111,Тех_Движение!$D$2:$D$5111,$C2508,Тех_Движение!$B$2:$B$5111,"&lt;="&amp;Q$3)-$F2508)))</f>
        <v>#VALUE!</v>
      </c>
      <c r="R2508" s="21" t="str">
        <f t="shared" si="118"/>
        <v/>
      </c>
      <c r="S2508" s="23" t="str">
        <f>IF($B2508="","",VLOOKUP($C2508,Настройки!$A$11:$L$17,9,FALSE))</f>
        <v/>
      </c>
      <c r="T2508" s="23" t="str">
        <f t="shared" si="119"/>
        <v/>
      </c>
    </row>
    <row r="2509" spans="1:20" x14ac:dyDescent="0.3">
      <c r="A2509" s="20">
        <f>Тех_Движение!$A$2506</f>
        <v>2505</v>
      </c>
      <c r="B2509" s="20" t="str">
        <f>IF(Тех_Движение!$F$2506&gt;0,Тех_Движение!$I$2506,"")</f>
        <v/>
      </c>
      <c r="C2509" s="20" t="str">
        <f>IF($B2509="","",Тех_Движение!$D$2506)</f>
        <v/>
      </c>
      <c r="D2509" s="9" t="str">
        <f>IF($B2509="","",Тех_Движение!$B$2506)</f>
        <v/>
      </c>
      <c r="E2509" s="21" t="str">
        <f>IF($B2509="","",Тех_Движение!$F$2506)</f>
        <v/>
      </c>
      <c r="F2509" s="21" t="str">
        <f>IF($B2509="","",SUMIFS($E$5:$E2508,$C$5:$C2508,$C2509))</f>
        <v/>
      </c>
      <c r="G2509" s="21" t="str">
        <f>IF($B2509="","",MAX(0,$E2509-MAX(0,SUMIFS(Тех_Движение!$G$2:$G$5111,Тех_Движение!$D$2:$D$5111,$C2509,Тех_Движение!$B$2:$B$5111,"&lt;="&amp;Настройки!$B$5-1)-$F2509)))</f>
        <v/>
      </c>
      <c r="H2509" s="21" t="str">
        <f>IF($B2509="","",IF(AND($D2509&gt;=Настройки!$B$5,$D2509&lt;=Настройки!$B$6),$E2509,0))</f>
        <v/>
      </c>
      <c r="I2509" s="21" t="str">
        <f t="shared" si="117"/>
        <v/>
      </c>
      <c r="J2509" s="21" t="str">
        <f>IF($B2509="","",MAX(0,$E2509-MAX(0,SUMIFS(Тех_Движение!$G$2:$G$5111,Тех_Движение!$D$2:$D$5111,$C2509,Тех_Движение!$B$2:$B$5111,"&lt;="&amp;Настройки!$B$6)-$F2509)))</f>
        <v/>
      </c>
      <c r="K2509" s="21" t="e">
        <f>IF(OR($B2509="",K$3&lt;$D2509+Настройки!$B$7),0,MAX(0,$E2509-MAX(0,SUMIFS(Тех_Движение!$G$2:$G$5111,Тех_Движение!$D$2:$D$5111,$C2509,Тех_Движение!$B$2:$B$5111,"&lt;="&amp;K$3)-$F2509)))</f>
        <v>#VALUE!</v>
      </c>
      <c r="L2509" s="21" t="e">
        <f>IF(OR($B2509="",L$3&lt;$D2509+Настройки!$B$7),0,MAX(0,$E2509-MAX(0,SUMIFS(Тех_Движение!$G$2:$G$5111,Тех_Движение!$D$2:$D$5111,$C2509,Тех_Движение!$B$2:$B$5111,"&lt;="&amp;L$3)-$F2509)))</f>
        <v>#VALUE!</v>
      </c>
      <c r="M2509" s="21" t="e">
        <f>IF(OR($B2509="",M$3&lt;$D2509+Настройки!$B$7),0,MAX(0,$E2509-MAX(0,SUMIFS(Тех_Движение!$G$2:$G$5111,Тех_Движение!$D$2:$D$5111,$C2509,Тех_Движение!$B$2:$B$5111,"&lt;="&amp;M$3)-$F2509)))</f>
        <v>#VALUE!</v>
      </c>
      <c r="N2509" s="21" t="e">
        <f>IF(OR($B2509="",N$3&lt;$D2509+Настройки!$B$7),0,MAX(0,$E2509-MAX(0,SUMIFS(Тех_Движение!$G$2:$G$5111,Тех_Движение!$D$2:$D$5111,$C2509,Тех_Движение!$B$2:$B$5111,"&lt;="&amp;N$3)-$F2509)))</f>
        <v>#VALUE!</v>
      </c>
      <c r="O2509" s="21" t="e">
        <f>IF(OR($B2509="",O$3&lt;$D2509+Настройки!$B$7),0,MAX(0,$E2509-MAX(0,SUMIFS(Тех_Движение!$G$2:$G$5111,Тех_Движение!$D$2:$D$5111,$C2509,Тех_Движение!$B$2:$B$5111,"&lt;="&amp;O$3)-$F2509)))</f>
        <v>#VALUE!</v>
      </c>
      <c r="P2509" s="21" t="e">
        <f>IF(OR($B2509="",P$3&lt;$D2509+Настройки!$B$7),0,MAX(0,$E2509-MAX(0,SUMIFS(Тех_Движение!$G$2:$G$5111,Тех_Движение!$D$2:$D$5111,$C2509,Тех_Движение!$B$2:$B$5111,"&lt;="&amp;P$3)-$F2509)))</f>
        <v>#VALUE!</v>
      </c>
      <c r="Q2509" s="21" t="e">
        <f>IF(OR($B2509="",Q$3&lt;$D2509+Настройки!$B$7),0,MAX(0,$E2509-MAX(0,SUMIFS(Тех_Движение!$G$2:$G$5111,Тех_Движение!$D$2:$D$5111,$C2509,Тех_Движение!$B$2:$B$5111,"&lt;="&amp;Q$3)-$F2509)))</f>
        <v>#VALUE!</v>
      </c>
      <c r="R2509" s="21" t="str">
        <f t="shared" si="118"/>
        <v/>
      </c>
      <c r="S2509" s="23" t="str">
        <f>IF($B2509="","",VLOOKUP($C2509,Настройки!$A$11:$L$17,9,FALSE))</f>
        <v/>
      </c>
      <c r="T2509" s="23" t="str">
        <f t="shared" si="119"/>
        <v/>
      </c>
    </row>
    <row r="2510" spans="1:20" x14ac:dyDescent="0.3">
      <c r="A2510" s="20">
        <f>Тех_Движение!$A$2507</f>
        <v>2506</v>
      </c>
      <c r="B2510" s="20" t="str">
        <f>IF(Тех_Движение!$F$2507&gt;0,Тех_Движение!$I$2507,"")</f>
        <v/>
      </c>
      <c r="C2510" s="20" t="str">
        <f>IF($B2510="","",Тех_Движение!$D$2507)</f>
        <v/>
      </c>
      <c r="D2510" s="9" t="str">
        <f>IF($B2510="","",Тех_Движение!$B$2507)</f>
        <v/>
      </c>
      <c r="E2510" s="21" t="str">
        <f>IF($B2510="","",Тех_Движение!$F$2507)</f>
        <v/>
      </c>
      <c r="F2510" s="21" t="str">
        <f>IF($B2510="","",SUMIFS($E$5:$E2509,$C$5:$C2509,$C2510))</f>
        <v/>
      </c>
      <c r="G2510" s="21" t="str">
        <f>IF($B2510="","",MAX(0,$E2510-MAX(0,SUMIFS(Тех_Движение!$G$2:$G$5111,Тех_Движение!$D$2:$D$5111,$C2510,Тех_Движение!$B$2:$B$5111,"&lt;="&amp;Настройки!$B$5-1)-$F2510)))</f>
        <v/>
      </c>
      <c r="H2510" s="21" t="str">
        <f>IF($B2510="","",IF(AND($D2510&gt;=Настройки!$B$5,$D2510&lt;=Настройки!$B$6),$E2510,0))</f>
        <v/>
      </c>
      <c r="I2510" s="21" t="str">
        <f t="shared" si="117"/>
        <v/>
      </c>
      <c r="J2510" s="21" t="str">
        <f>IF($B2510="","",MAX(0,$E2510-MAX(0,SUMIFS(Тех_Движение!$G$2:$G$5111,Тех_Движение!$D$2:$D$5111,$C2510,Тех_Движение!$B$2:$B$5111,"&lt;="&amp;Настройки!$B$6)-$F2510)))</f>
        <v/>
      </c>
      <c r="K2510" s="21" t="e">
        <f>IF(OR($B2510="",K$3&lt;$D2510+Настройки!$B$7),0,MAX(0,$E2510-MAX(0,SUMIFS(Тех_Движение!$G$2:$G$5111,Тех_Движение!$D$2:$D$5111,$C2510,Тех_Движение!$B$2:$B$5111,"&lt;="&amp;K$3)-$F2510)))</f>
        <v>#VALUE!</v>
      </c>
      <c r="L2510" s="21" t="e">
        <f>IF(OR($B2510="",L$3&lt;$D2510+Настройки!$B$7),0,MAX(0,$E2510-MAX(0,SUMIFS(Тех_Движение!$G$2:$G$5111,Тех_Движение!$D$2:$D$5111,$C2510,Тех_Движение!$B$2:$B$5111,"&lt;="&amp;L$3)-$F2510)))</f>
        <v>#VALUE!</v>
      </c>
      <c r="M2510" s="21" t="e">
        <f>IF(OR($B2510="",M$3&lt;$D2510+Настройки!$B$7),0,MAX(0,$E2510-MAX(0,SUMIFS(Тех_Движение!$G$2:$G$5111,Тех_Движение!$D$2:$D$5111,$C2510,Тех_Движение!$B$2:$B$5111,"&lt;="&amp;M$3)-$F2510)))</f>
        <v>#VALUE!</v>
      </c>
      <c r="N2510" s="21" t="e">
        <f>IF(OR($B2510="",N$3&lt;$D2510+Настройки!$B$7),0,MAX(0,$E2510-MAX(0,SUMIFS(Тех_Движение!$G$2:$G$5111,Тех_Движение!$D$2:$D$5111,$C2510,Тех_Движение!$B$2:$B$5111,"&lt;="&amp;N$3)-$F2510)))</f>
        <v>#VALUE!</v>
      </c>
      <c r="O2510" s="21" t="e">
        <f>IF(OR($B2510="",O$3&lt;$D2510+Настройки!$B$7),0,MAX(0,$E2510-MAX(0,SUMIFS(Тех_Движение!$G$2:$G$5111,Тех_Движение!$D$2:$D$5111,$C2510,Тех_Движение!$B$2:$B$5111,"&lt;="&amp;O$3)-$F2510)))</f>
        <v>#VALUE!</v>
      </c>
      <c r="P2510" s="21" t="e">
        <f>IF(OR($B2510="",P$3&lt;$D2510+Настройки!$B$7),0,MAX(0,$E2510-MAX(0,SUMIFS(Тех_Движение!$G$2:$G$5111,Тех_Движение!$D$2:$D$5111,$C2510,Тех_Движение!$B$2:$B$5111,"&lt;="&amp;P$3)-$F2510)))</f>
        <v>#VALUE!</v>
      </c>
      <c r="Q2510" s="21" t="e">
        <f>IF(OR($B2510="",Q$3&lt;$D2510+Настройки!$B$7),0,MAX(0,$E2510-MAX(0,SUMIFS(Тех_Движение!$G$2:$G$5111,Тех_Движение!$D$2:$D$5111,$C2510,Тех_Движение!$B$2:$B$5111,"&lt;="&amp;Q$3)-$F2510)))</f>
        <v>#VALUE!</v>
      </c>
      <c r="R2510" s="21" t="str">
        <f t="shared" si="118"/>
        <v/>
      </c>
      <c r="S2510" s="23" t="str">
        <f>IF($B2510="","",VLOOKUP($C2510,Настройки!$A$11:$L$17,9,FALSE))</f>
        <v/>
      </c>
      <c r="T2510" s="23" t="str">
        <f t="shared" si="119"/>
        <v/>
      </c>
    </row>
    <row r="2511" spans="1:20" x14ac:dyDescent="0.3">
      <c r="A2511" s="20">
        <f>Тех_Движение!$A$2508</f>
        <v>2507</v>
      </c>
      <c r="B2511" s="20" t="str">
        <f>IF(Тех_Движение!$F$2508&gt;0,Тех_Движение!$I$2508,"")</f>
        <v/>
      </c>
      <c r="C2511" s="20" t="str">
        <f>IF($B2511="","",Тех_Движение!$D$2508)</f>
        <v/>
      </c>
      <c r="D2511" s="9" t="str">
        <f>IF($B2511="","",Тех_Движение!$B$2508)</f>
        <v/>
      </c>
      <c r="E2511" s="21" t="str">
        <f>IF($B2511="","",Тех_Движение!$F$2508)</f>
        <v/>
      </c>
      <c r="F2511" s="21" t="str">
        <f>IF($B2511="","",SUMIFS($E$5:$E2510,$C$5:$C2510,$C2511))</f>
        <v/>
      </c>
      <c r="G2511" s="21" t="str">
        <f>IF($B2511="","",MAX(0,$E2511-MAX(0,SUMIFS(Тех_Движение!$G$2:$G$5111,Тех_Движение!$D$2:$D$5111,$C2511,Тех_Движение!$B$2:$B$5111,"&lt;="&amp;Настройки!$B$5-1)-$F2511)))</f>
        <v/>
      </c>
      <c r="H2511" s="21" t="str">
        <f>IF($B2511="","",IF(AND($D2511&gt;=Настройки!$B$5,$D2511&lt;=Настройки!$B$6),$E2511,0))</f>
        <v/>
      </c>
      <c r="I2511" s="21" t="str">
        <f t="shared" si="117"/>
        <v/>
      </c>
      <c r="J2511" s="21" t="str">
        <f>IF($B2511="","",MAX(0,$E2511-MAX(0,SUMIFS(Тех_Движение!$G$2:$G$5111,Тех_Движение!$D$2:$D$5111,$C2511,Тех_Движение!$B$2:$B$5111,"&lt;="&amp;Настройки!$B$6)-$F2511)))</f>
        <v/>
      </c>
      <c r="K2511" s="21" t="e">
        <f>IF(OR($B2511="",K$3&lt;$D2511+Настройки!$B$7),0,MAX(0,$E2511-MAX(0,SUMIFS(Тех_Движение!$G$2:$G$5111,Тех_Движение!$D$2:$D$5111,$C2511,Тех_Движение!$B$2:$B$5111,"&lt;="&amp;K$3)-$F2511)))</f>
        <v>#VALUE!</v>
      </c>
      <c r="L2511" s="21" t="e">
        <f>IF(OR($B2511="",L$3&lt;$D2511+Настройки!$B$7),0,MAX(0,$E2511-MAX(0,SUMIFS(Тех_Движение!$G$2:$G$5111,Тех_Движение!$D$2:$D$5111,$C2511,Тех_Движение!$B$2:$B$5111,"&lt;="&amp;L$3)-$F2511)))</f>
        <v>#VALUE!</v>
      </c>
      <c r="M2511" s="21" t="e">
        <f>IF(OR($B2511="",M$3&lt;$D2511+Настройки!$B$7),0,MAX(0,$E2511-MAX(0,SUMIFS(Тех_Движение!$G$2:$G$5111,Тех_Движение!$D$2:$D$5111,$C2511,Тех_Движение!$B$2:$B$5111,"&lt;="&amp;M$3)-$F2511)))</f>
        <v>#VALUE!</v>
      </c>
      <c r="N2511" s="21" t="e">
        <f>IF(OR($B2511="",N$3&lt;$D2511+Настройки!$B$7),0,MAX(0,$E2511-MAX(0,SUMIFS(Тех_Движение!$G$2:$G$5111,Тех_Движение!$D$2:$D$5111,$C2511,Тех_Движение!$B$2:$B$5111,"&lt;="&amp;N$3)-$F2511)))</f>
        <v>#VALUE!</v>
      </c>
      <c r="O2511" s="21" t="e">
        <f>IF(OR($B2511="",O$3&lt;$D2511+Настройки!$B$7),0,MAX(0,$E2511-MAX(0,SUMIFS(Тех_Движение!$G$2:$G$5111,Тех_Движение!$D$2:$D$5111,$C2511,Тех_Движение!$B$2:$B$5111,"&lt;="&amp;O$3)-$F2511)))</f>
        <v>#VALUE!</v>
      </c>
      <c r="P2511" s="21" t="e">
        <f>IF(OR($B2511="",P$3&lt;$D2511+Настройки!$B$7),0,MAX(0,$E2511-MAX(0,SUMIFS(Тех_Движение!$G$2:$G$5111,Тех_Движение!$D$2:$D$5111,$C2511,Тех_Движение!$B$2:$B$5111,"&lt;="&amp;P$3)-$F2511)))</f>
        <v>#VALUE!</v>
      </c>
      <c r="Q2511" s="21" t="e">
        <f>IF(OR($B2511="",Q$3&lt;$D2511+Настройки!$B$7),0,MAX(0,$E2511-MAX(0,SUMIFS(Тех_Движение!$G$2:$G$5111,Тех_Движение!$D$2:$D$5111,$C2511,Тех_Движение!$B$2:$B$5111,"&lt;="&amp;Q$3)-$F2511)))</f>
        <v>#VALUE!</v>
      </c>
      <c r="R2511" s="21" t="str">
        <f t="shared" si="118"/>
        <v/>
      </c>
      <c r="S2511" s="23" t="str">
        <f>IF($B2511="","",VLOOKUP($C2511,Настройки!$A$11:$L$17,9,FALSE))</f>
        <v/>
      </c>
      <c r="T2511" s="23" t="str">
        <f t="shared" si="119"/>
        <v/>
      </c>
    </row>
    <row r="2512" spans="1:20" x14ac:dyDescent="0.3">
      <c r="A2512" s="20">
        <f>Тех_Движение!$A$2509</f>
        <v>2508</v>
      </c>
      <c r="B2512" s="20" t="str">
        <f>IF(Тех_Движение!$F$2509&gt;0,Тех_Движение!$I$2509,"")</f>
        <v/>
      </c>
      <c r="C2512" s="20" t="str">
        <f>IF($B2512="","",Тех_Движение!$D$2509)</f>
        <v/>
      </c>
      <c r="D2512" s="9" t="str">
        <f>IF($B2512="","",Тех_Движение!$B$2509)</f>
        <v/>
      </c>
      <c r="E2512" s="21" t="str">
        <f>IF($B2512="","",Тех_Движение!$F$2509)</f>
        <v/>
      </c>
      <c r="F2512" s="21" t="str">
        <f>IF($B2512="","",SUMIFS($E$5:$E2511,$C$5:$C2511,$C2512))</f>
        <v/>
      </c>
      <c r="G2512" s="21" t="str">
        <f>IF($B2512="","",MAX(0,$E2512-MAX(0,SUMIFS(Тех_Движение!$G$2:$G$5111,Тех_Движение!$D$2:$D$5111,$C2512,Тех_Движение!$B$2:$B$5111,"&lt;="&amp;Настройки!$B$5-1)-$F2512)))</f>
        <v/>
      </c>
      <c r="H2512" s="21" t="str">
        <f>IF($B2512="","",IF(AND($D2512&gt;=Настройки!$B$5,$D2512&lt;=Настройки!$B$6),$E2512,0))</f>
        <v/>
      </c>
      <c r="I2512" s="21" t="str">
        <f t="shared" si="117"/>
        <v/>
      </c>
      <c r="J2512" s="21" t="str">
        <f>IF($B2512="","",MAX(0,$E2512-MAX(0,SUMIFS(Тех_Движение!$G$2:$G$5111,Тех_Движение!$D$2:$D$5111,$C2512,Тех_Движение!$B$2:$B$5111,"&lt;="&amp;Настройки!$B$6)-$F2512)))</f>
        <v/>
      </c>
      <c r="K2512" s="21" t="e">
        <f>IF(OR($B2512="",K$3&lt;$D2512+Настройки!$B$7),0,MAX(0,$E2512-MAX(0,SUMIFS(Тех_Движение!$G$2:$G$5111,Тех_Движение!$D$2:$D$5111,$C2512,Тех_Движение!$B$2:$B$5111,"&lt;="&amp;K$3)-$F2512)))</f>
        <v>#VALUE!</v>
      </c>
      <c r="L2512" s="21" t="e">
        <f>IF(OR($B2512="",L$3&lt;$D2512+Настройки!$B$7),0,MAX(0,$E2512-MAX(0,SUMIFS(Тех_Движение!$G$2:$G$5111,Тех_Движение!$D$2:$D$5111,$C2512,Тех_Движение!$B$2:$B$5111,"&lt;="&amp;L$3)-$F2512)))</f>
        <v>#VALUE!</v>
      </c>
      <c r="M2512" s="21" t="e">
        <f>IF(OR($B2512="",M$3&lt;$D2512+Настройки!$B$7),0,MAX(0,$E2512-MAX(0,SUMIFS(Тех_Движение!$G$2:$G$5111,Тех_Движение!$D$2:$D$5111,$C2512,Тех_Движение!$B$2:$B$5111,"&lt;="&amp;M$3)-$F2512)))</f>
        <v>#VALUE!</v>
      </c>
      <c r="N2512" s="21" t="e">
        <f>IF(OR($B2512="",N$3&lt;$D2512+Настройки!$B$7),0,MAX(0,$E2512-MAX(0,SUMIFS(Тех_Движение!$G$2:$G$5111,Тех_Движение!$D$2:$D$5111,$C2512,Тех_Движение!$B$2:$B$5111,"&lt;="&amp;N$3)-$F2512)))</f>
        <v>#VALUE!</v>
      </c>
      <c r="O2512" s="21" t="e">
        <f>IF(OR($B2512="",O$3&lt;$D2512+Настройки!$B$7),0,MAX(0,$E2512-MAX(0,SUMIFS(Тех_Движение!$G$2:$G$5111,Тех_Движение!$D$2:$D$5111,$C2512,Тех_Движение!$B$2:$B$5111,"&lt;="&amp;O$3)-$F2512)))</f>
        <v>#VALUE!</v>
      </c>
      <c r="P2512" s="21" t="e">
        <f>IF(OR($B2512="",P$3&lt;$D2512+Настройки!$B$7),0,MAX(0,$E2512-MAX(0,SUMIFS(Тех_Движение!$G$2:$G$5111,Тех_Движение!$D$2:$D$5111,$C2512,Тех_Движение!$B$2:$B$5111,"&lt;="&amp;P$3)-$F2512)))</f>
        <v>#VALUE!</v>
      </c>
      <c r="Q2512" s="21" t="e">
        <f>IF(OR($B2512="",Q$3&lt;$D2512+Настройки!$B$7),0,MAX(0,$E2512-MAX(0,SUMIFS(Тех_Движение!$G$2:$G$5111,Тех_Движение!$D$2:$D$5111,$C2512,Тех_Движение!$B$2:$B$5111,"&lt;="&amp;Q$3)-$F2512)))</f>
        <v>#VALUE!</v>
      </c>
      <c r="R2512" s="21" t="str">
        <f t="shared" si="118"/>
        <v/>
      </c>
      <c r="S2512" s="23" t="str">
        <f>IF($B2512="","",VLOOKUP($C2512,Настройки!$A$11:$L$17,9,FALSE))</f>
        <v/>
      </c>
      <c r="T2512" s="23" t="str">
        <f t="shared" si="119"/>
        <v/>
      </c>
    </row>
    <row r="2513" spans="1:20" x14ac:dyDescent="0.3">
      <c r="A2513" s="20">
        <f>Тех_Движение!$A$2510</f>
        <v>2509</v>
      </c>
      <c r="B2513" s="20" t="str">
        <f>IF(Тех_Движение!$F$2510&gt;0,Тех_Движение!$I$2510,"")</f>
        <v/>
      </c>
      <c r="C2513" s="20" t="str">
        <f>IF($B2513="","",Тех_Движение!$D$2510)</f>
        <v/>
      </c>
      <c r="D2513" s="9" t="str">
        <f>IF($B2513="","",Тех_Движение!$B$2510)</f>
        <v/>
      </c>
      <c r="E2513" s="21" t="str">
        <f>IF($B2513="","",Тех_Движение!$F$2510)</f>
        <v/>
      </c>
      <c r="F2513" s="21" t="str">
        <f>IF($B2513="","",SUMIFS($E$5:$E2512,$C$5:$C2512,$C2513))</f>
        <v/>
      </c>
      <c r="G2513" s="21" t="str">
        <f>IF($B2513="","",MAX(0,$E2513-MAX(0,SUMIFS(Тех_Движение!$G$2:$G$5111,Тех_Движение!$D$2:$D$5111,$C2513,Тех_Движение!$B$2:$B$5111,"&lt;="&amp;Настройки!$B$5-1)-$F2513)))</f>
        <v/>
      </c>
      <c r="H2513" s="21" t="str">
        <f>IF($B2513="","",IF(AND($D2513&gt;=Настройки!$B$5,$D2513&lt;=Настройки!$B$6),$E2513,0))</f>
        <v/>
      </c>
      <c r="I2513" s="21" t="str">
        <f t="shared" si="117"/>
        <v/>
      </c>
      <c r="J2513" s="21" t="str">
        <f>IF($B2513="","",MAX(0,$E2513-MAX(0,SUMIFS(Тех_Движение!$G$2:$G$5111,Тех_Движение!$D$2:$D$5111,$C2513,Тех_Движение!$B$2:$B$5111,"&lt;="&amp;Настройки!$B$6)-$F2513)))</f>
        <v/>
      </c>
      <c r="K2513" s="21" t="e">
        <f>IF(OR($B2513="",K$3&lt;$D2513+Настройки!$B$7),0,MAX(0,$E2513-MAX(0,SUMIFS(Тех_Движение!$G$2:$G$5111,Тех_Движение!$D$2:$D$5111,$C2513,Тех_Движение!$B$2:$B$5111,"&lt;="&amp;K$3)-$F2513)))</f>
        <v>#VALUE!</v>
      </c>
      <c r="L2513" s="21" t="e">
        <f>IF(OR($B2513="",L$3&lt;$D2513+Настройки!$B$7),0,MAX(0,$E2513-MAX(0,SUMIFS(Тех_Движение!$G$2:$G$5111,Тех_Движение!$D$2:$D$5111,$C2513,Тех_Движение!$B$2:$B$5111,"&lt;="&amp;L$3)-$F2513)))</f>
        <v>#VALUE!</v>
      </c>
      <c r="M2513" s="21" t="e">
        <f>IF(OR($B2513="",M$3&lt;$D2513+Настройки!$B$7),0,MAX(0,$E2513-MAX(0,SUMIFS(Тех_Движение!$G$2:$G$5111,Тех_Движение!$D$2:$D$5111,$C2513,Тех_Движение!$B$2:$B$5111,"&lt;="&amp;M$3)-$F2513)))</f>
        <v>#VALUE!</v>
      </c>
      <c r="N2513" s="21" t="e">
        <f>IF(OR($B2513="",N$3&lt;$D2513+Настройки!$B$7),0,MAX(0,$E2513-MAX(0,SUMIFS(Тех_Движение!$G$2:$G$5111,Тех_Движение!$D$2:$D$5111,$C2513,Тех_Движение!$B$2:$B$5111,"&lt;="&amp;N$3)-$F2513)))</f>
        <v>#VALUE!</v>
      </c>
      <c r="O2513" s="21" t="e">
        <f>IF(OR($B2513="",O$3&lt;$D2513+Настройки!$B$7),0,MAX(0,$E2513-MAX(0,SUMIFS(Тех_Движение!$G$2:$G$5111,Тех_Движение!$D$2:$D$5111,$C2513,Тех_Движение!$B$2:$B$5111,"&lt;="&amp;O$3)-$F2513)))</f>
        <v>#VALUE!</v>
      </c>
      <c r="P2513" s="21" t="e">
        <f>IF(OR($B2513="",P$3&lt;$D2513+Настройки!$B$7),0,MAX(0,$E2513-MAX(0,SUMIFS(Тех_Движение!$G$2:$G$5111,Тех_Движение!$D$2:$D$5111,$C2513,Тех_Движение!$B$2:$B$5111,"&lt;="&amp;P$3)-$F2513)))</f>
        <v>#VALUE!</v>
      </c>
      <c r="Q2513" s="21" t="e">
        <f>IF(OR($B2513="",Q$3&lt;$D2513+Настройки!$B$7),0,MAX(0,$E2513-MAX(0,SUMIFS(Тех_Движение!$G$2:$G$5111,Тех_Движение!$D$2:$D$5111,$C2513,Тех_Движение!$B$2:$B$5111,"&lt;="&amp;Q$3)-$F2513)))</f>
        <v>#VALUE!</v>
      </c>
      <c r="R2513" s="21" t="str">
        <f t="shared" si="118"/>
        <v/>
      </c>
      <c r="S2513" s="23" t="str">
        <f>IF($B2513="","",VLOOKUP($C2513,Настройки!$A$11:$L$17,9,FALSE))</f>
        <v/>
      </c>
      <c r="T2513" s="23" t="str">
        <f t="shared" si="119"/>
        <v/>
      </c>
    </row>
    <row r="2514" spans="1:20" x14ac:dyDescent="0.3">
      <c r="A2514" s="20">
        <f>Тех_Движение!$A$2511</f>
        <v>2510</v>
      </c>
      <c r="B2514" s="20" t="str">
        <f>IF(Тех_Движение!$F$2511&gt;0,Тех_Движение!$I$2511,"")</f>
        <v/>
      </c>
      <c r="C2514" s="20" t="str">
        <f>IF($B2514="","",Тех_Движение!$D$2511)</f>
        <v/>
      </c>
      <c r="D2514" s="9" t="str">
        <f>IF($B2514="","",Тех_Движение!$B$2511)</f>
        <v/>
      </c>
      <c r="E2514" s="21" t="str">
        <f>IF($B2514="","",Тех_Движение!$F$2511)</f>
        <v/>
      </c>
      <c r="F2514" s="21" t="str">
        <f>IF($B2514="","",SUMIFS($E$5:$E2513,$C$5:$C2513,$C2514))</f>
        <v/>
      </c>
      <c r="G2514" s="21" t="str">
        <f>IF($B2514="","",MAX(0,$E2514-MAX(0,SUMIFS(Тех_Движение!$G$2:$G$5111,Тех_Движение!$D$2:$D$5111,$C2514,Тех_Движение!$B$2:$B$5111,"&lt;="&amp;Настройки!$B$5-1)-$F2514)))</f>
        <v/>
      </c>
      <c r="H2514" s="21" t="str">
        <f>IF($B2514="","",IF(AND($D2514&gt;=Настройки!$B$5,$D2514&lt;=Настройки!$B$6),$E2514,0))</f>
        <v/>
      </c>
      <c r="I2514" s="21" t="str">
        <f t="shared" si="117"/>
        <v/>
      </c>
      <c r="J2514" s="21" t="str">
        <f>IF($B2514="","",MAX(0,$E2514-MAX(0,SUMIFS(Тех_Движение!$G$2:$G$5111,Тех_Движение!$D$2:$D$5111,$C2514,Тех_Движение!$B$2:$B$5111,"&lt;="&amp;Настройки!$B$6)-$F2514)))</f>
        <v/>
      </c>
      <c r="K2514" s="21" t="e">
        <f>IF(OR($B2514="",K$3&lt;$D2514+Настройки!$B$7),0,MAX(0,$E2514-MAX(0,SUMIFS(Тех_Движение!$G$2:$G$5111,Тех_Движение!$D$2:$D$5111,$C2514,Тех_Движение!$B$2:$B$5111,"&lt;="&amp;K$3)-$F2514)))</f>
        <v>#VALUE!</v>
      </c>
      <c r="L2514" s="21" t="e">
        <f>IF(OR($B2514="",L$3&lt;$D2514+Настройки!$B$7),0,MAX(0,$E2514-MAX(0,SUMIFS(Тех_Движение!$G$2:$G$5111,Тех_Движение!$D$2:$D$5111,$C2514,Тех_Движение!$B$2:$B$5111,"&lt;="&amp;L$3)-$F2514)))</f>
        <v>#VALUE!</v>
      </c>
      <c r="M2514" s="21" t="e">
        <f>IF(OR($B2514="",M$3&lt;$D2514+Настройки!$B$7),0,MAX(0,$E2514-MAX(0,SUMIFS(Тех_Движение!$G$2:$G$5111,Тех_Движение!$D$2:$D$5111,$C2514,Тех_Движение!$B$2:$B$5111,"&lt;="&amp;M$3)-$F2514)))</f>
        <v>#VALUE!</v>
      </c>
      <c r="N2514" s="21" t="e">
        <f>IF(OR($B2514="",N$3&lt;$D2514+Настройки!$B$7),0,MAX(0,$E2514-MAX(0,SUMIFS(Тех_Движение!$G$2:$G$5111,Тех_Движение!$D$2:$D$5111,$C2514,Тех_Движение!$B$2:$B$5111,"&lt;="&amp;N$3)-$F2514)))</f>
        <v>#VALUE!</v>
      </c>
      <c r="O2514" s="21" t="e">
        <f>IF(OR($B2514="",O$3&lt;$D2514+Настройки!$B$7),0,MAX(0,$E2514-MAX(0,SUMIFS(Тех_Движение!$G$2:$G$5111,Тех_Движение!$D$2:$D$5111,$C2514,Тех_Движение!$B$2:$B$5111,"&lt;="&amp;O$3)-$F2514)))</f>
        <v>#VALUE!</v>
      </c>
      <c r="P2514" s="21" t="e">
        <f>IF(OR($B2514="",P$3&lt;$D2514+Настройки!$B$7),0,MAX(0,$E2514-MAX(0,SUMIFS(Тех_Движение!$G$2:$G$5111,Тех_Движение!$D$2:$D$5111,$C2514,Тех_Движение!$B$2:$B$5111,"&lt;="&amp;P$3)-$F2514)))</f>
        <v>#VALUE!</v>
      </c>
      <c r="Q2514" s="21" t="e">
        <f>IF(OR($B2514="",Q$3&lt;$D2514+Настройки!$B$7),0,MAX(0,$E2514-MAX(0,SUMIFS(Тех_Движение!$G$2:$G$5111,Тех_Движение!$D$2:$D$5111,$C2514,Тех_Движение!$B$2:$B$5111,"&lt;="&amp;Q$3)-$F2514)))</f>
        <v>#VALUE!</v>
      </c>
      <c r="R2514" s="21" t="str">
        <f t="shared" si="118"/>
        <v/>
      </c>
      <c r="S2514" s="23" t="str">
        <f>IF($B2514="","",VLOOKUP($C2514,Настройки!$A$11:$L$17,9,FALSE))</f>
        <v/>
      </c>
      <c r="T2514" s="23" t="str">
        <f t="shared" si="119"/>
        <v/>
      </c>
    </row>
    <row r="2515" spans="1:20" x14ac:dyDescent="0.3">
      <c r="A2515" s="20">
        <f>Тех_Движение!$A$2512</f>
        <v>2511</v>
      </c>
      <c r="B2515" s="20" t="str">
        <f>IF(Тех_Движение!$F$2512&gt;0,Тех_Движение!$I$2512,"")</f>
        <v/>
      </c>
      <c r="C2515" s="20" t="str">
        <f>IF($B2515="","",Тех_Движение!$D$2512)</f>
        <v/>
      </c>
      <c r="D2515" s="9" t="str">
        <f>IF($B2515="","",Тех_Движение!$B$2512)</f>
        <v/>
      </c>
      <c r="E2515" s="21" t="str">
        <f>IF($B2515="","",Тех_Движение!$F$2512)</f>
        <v/>
      </c>
      <c r="F2515" s="21" t="str">
        <f>IF($B2515="","",SUMIFS($E$5:$E2514,$C$5:$C2514,$C2515))</f>
        <v/>
      </c>
      <c r="G2515" s="21" t="str">
        <f>IF($B2515="","",MAX(0,$E2515-MAX(0,SUMIFS(Тех_Движение!$G$2:$G$5111,Тех_Движение!$D$2:$D$5111,$C2515,Тех_Движение!$B$2:$B$5111,"&lt;="&amp;Настройки!$B$5-1)-$F2515)))</f>
        <v/>
      </c>
      <c r="H2515" s="21" t="str">
        <f>IF($B2515="","",IF(AND($D2515&gt;=Настройки!$B$5,$D2515&lt;=Настройки!$B$6),$E2515,0))</f>
        <v/>
      </c>
      <c r="I2515" s="21" t="str">
        <f t="shared" si="117"/>
        <v/>
      </c>
      <c r="J2515" s="21" t="str">
        <f>IF($B2515="","",MAX(0,$E2515-MAX(0,SUMIFS(Тех_Движение!$G$2:$G$5111,Тех_Движение!$D$2:$D$5111,$C2515,Тех_Движение!$B$2:$B$5111,"&lt;="&amp;Настройки!$B$6)-$F2515)))</f>
        <v/>
      </c>
      <c r="K2515" s="21" t="e">
        <f>IF(OR($B2515="",K$3&lt;$D2515+Настройки!$B$7),0,MAX(0,$E2515-MAX(0,SUMIFS(Тех_Движение!$G$2:$G$5111,Тех_Движение!$D$2:$D$5111,$C2515,Тех_Движение!$B$2:$B$5111,"&lt;="&amp;K$3)-$F2515)))</f>
        <v>#VALUE!</v>
      </c>
      <c r="L2515" s="21" t="e">
        <f>IF(OR($B2515="",L$3&lt;$D2515+Настройки!$B$7),0,MAX(0,$E2515-MAX(0,SUMIFS(Тех_Движение!$G$2:$G$5111,Тех_Движение!$D$2:$D$5111,$C2515,Тех_Движение!$B$2:$B$5111,"&lt;="&amp;L$3)-$F2515)))</f>
        <v>#VALUE!</v>
      </c>
      <c r="M2515" s="21" t="e">
        <f>IF(OR($B2515="",M$3&lt;$D2515+Настройки!$B$7),0,MAX(0,$E2515-MAX(0,SUMIFS(Тех_Движение!$G$2:$G$5111,Тех_Движение!$D$2:$D$5111,$C2515,Тех_Движение!$B$2:$B$5111,"&lt;="&amp;M$3)-$F2515)))</f>
        <v>#VALUE!</v>
      </c>
      <c r="N2515" s="21" t="e">
        <f>IF(OR($B2515="",N$3&lt;$D2515+Настройки!$B$7),0,MAX(0,$E2515-MAX(0,SUMIFS(Тех_Движение!$G$2:$G$5111,Тех_Движение!$D$2:$D$5111,$C2515,Тех_Движение!$B$2:$B$5111,"&lt;="&amp;N$3)-$F2515)))</f>
        <v>#VALUE!</v>
      </c>
      <c r="O2515" s="21" t="e">
        <f>IF(OR($B2515="",O$3&lt;$D2515+Настройки!$B$7),0,MAX(0,$E2515-MAX(0,SUMIFS(Тех_Движение!$G$2:$G$5111,Тех_Движение!$D$2:$D$5111,$C2515,Тех_Движение!$B$2:$B$5111,"&lt;="&amp;O$3)-$F2515)))</f>
        <v>#VALUE!</v>
      </c>
      <c r="P2515" s="21" t="e">
        <f>IF(OR($B2515="",P$3&lt;$D2515+Настройки!$B$7),0,MAX(0,$E2515-MAX(0,SUMIFS(Тех_Движение!$G$2:$G$5111,Тех_Движение!$D$2:$D$5111,$C2515,Тех_Движение!$B$2:$B$5111,"&lt;="&amp;P$3)-$F2515)))</f>
        <v>#VALUE!</v>
      </c>
      <c r="Q2515" s="21" t="e">
        <f>IF(OR($B2515="",Q$3&lt;$D2515+Настройки!$B$7),0,MAX(0,$E2515-MAX(0,SUMIFS(Тех_Движение!$G$2:$G$5111,Тех_Движение!$D$2:$D$5111,$C2515,Тех_Движение!$B$2:$B$5111,"&lt;="&amp;Q$3)-$F2515)))</f>
        <v>#VALUE!</v>
      </c>
      <c r="R2515" s="21" t="str">
        <f t="shared" si="118"/>
        <v/>
      </c>
      <c r="S2515" s="23" t="str">
        <f>IF($B2515="","",VLOOKUP($C2515,Настройки!$A$11:$L$17,9,FALSE))</f>
        <v/>
      </c>
      <c r="T2515" s="23" t="str">
        <f t="shared" si="119"/>
        <v/>
      </c>
    </row>
    <row r="2516" spans="1:20" x14ac:dyDescent="0.3">
      <c r="A2516" s="20">
        <f>Тех_Движение!$A$2513</f>
        <v>2512</v>
      </c>
      <c r="B2516" s="20" t="str">
        <f>IF(Тех_Движение!$F$2513&gt;0,Тех_Движение!$I$2513,"")</f>
        <v/>
      </c>
      <c r="C2516" s="20" t="str">
        <f>IF($B2516="","",Тех_Движение!$D$2513)</f>
        <v/>
      </c>
      <c r="D2516" s="9" t="str">
        <f>IF($B2516="","",Тех_Движение!$B$2513)</f>
        <v/>
      </c>
      <c r="E2516" s="21" t="str">
        <f>IF($B2516="","",Тех_Движение!$F$2513)</f>
        <v/>
      </c>
      <c r="F2516" s="21" t="str">
        <f>IF($B2516="","",SUMIFS($E$5:$E2515,$C$5:$C2515,$C2516))</f>
        <v/>
      </c>
      <c r="G2516" s="21" t="str">
        <f>IF($B2516="","",MAX(0,$E2516-MAX(0,SUMIFS(Тех_Движение!$G$2:$G$5111,Тех_Движение!$D$2:$D$5111,$C2516,Тех_Движение!$B$2:$B$5111,"&lt;="&amp;Настройки!$B$5-1)-$F2516)))</f>
        <v/>
      </c>
      <c r="H2516" s="21" t="str">
        <f>IF($B2516="","",IF(AND($D2516&gt;=Настройки!$B$5,$D2516&lt;=Настройки!$B$6),$E2516,0))</f>
        <v/>
      </c>
      <c r="I2516" s="21" t="str">
        <f t="shared" si="117"/>
        <v/>
      </c>
      <c r="J2516" s="21" t="str">
        <f>IF($B2516="","",MAX(0,$E2516-MAX(0,SUMIFS(Тех_Движение!$G$2:$G$5111,Тех_Движение!$D$2:$D$5111,$C2516,Тех_Движение!$B$2:$B$5111,"&lt;="&amp;Настройки!$B$6)-$F2516)))</f>
        <v/>
      </c>
      <c r="K2516" s="21" t="e">
        <f>IF(OR($B2516="",K$3&lt;$D2516+Настройки!$B$7),0,MAX(0,$E2516-MAX(0,SUMIFS(Тех_Движение!$G$2:$G$5111,Тех_Движение!$D$2:$D$5111,$C2516,Тех_Движение!$B$2:$B$5111,"&lt;="&amp;K$3)-$F2516)))</f>
        <v>#VALUE!</v>
      </c>
      <c r="L2516" s="21" t="e">
        <f>IF(OR($B2516="",L$3&lt;$D2516+Настройки!$B$7),0,MAX(0,$E2516-MAX(0,SUMIFS(Тех_Движение!$G$2:$G$5111,Тех_Движение!$D$2:$D$5111,$C2516,Тех_Движение!$B$2:$B$5111,"&lt;="&amp;L$3)-$F2516)))</f>
        <v>#VALUE!</v>
      </c>
      <c r="M2516" s="21" t="e">
        <f>IF(OR($B2516="",M$3&lt;$D2516+Настройки!$B$7),0,MAX(0,$E2516-MAX(0,SUMIFS(Тех_Движение!$G$2:$G$5111,Тех_Движение!$D$2:$D$5111,$C2516,Тех_Движение!$B$2:$B$5111,"&lt;="&amp;M$3)-$F2516)))</f>
        <v>#VALUE!</v>
      </c>
      <c r="N2516" s="21" t="e">
        <f>IF(OR($B2516="",N$3&lt;$D2516+Настройки!$B$7),0,MAX(0,$E2516-MAX(0,SUMIFS(Тех_Движение!$G$2:$G$5111,Тех_Движение!$D$2:$D$5111,$C2516,Тех_Движение!$B$2:$B$5111,"&lt;="&amp;N$3)-$F2516)))</f>
        <v>#VALUE!</v>
      </c>
      <c r="O2516" s="21" t="e">
        <f>IF(OR($B2516="",O$3&lt;$D2516+Настройки!$B$7),0,MAX(0,$E2516-MAX(0,SUMIFS(Тех_Движение!$G$2:$G$5111,Тех_Движение!$D$2:$D$5111,$C2516,Тех_Движение!$B$2:$B$5111,"&lt;="&amp;O$3)-$F2516)))</f>
        <v>#VALUE!</v>
      </c>
      <c r="P2516" s="21" t="e">
        <f>IF(OR($B2516="",P$3&lt;$D2516+Настройки!$B$7),0,MAX(0,$E2516-MAX(0,SUMIFS(Тех_Движение!$G$2:$G$5111,Тех_Движение!$D$2:$D$5111,$C2516,Тех_Движение!$B$2:$B$5111,"&lt;="&amp;P$3)-$F2516)))</f>
        <v>#VALUE!</v>
      </c>
      <c r="Q2516" s="21" t="e">
        <f>IF(OR($B2516="",Q$3&lt;$D2516+Настройки!$B$7),0,MAX(0,$E2516-MAX(0,SUMIFS(Тех_Движение!$G$2:$G$5111,Тех_Движение!$D$2:$D$5111,$C2516,Тех_Движение!$B$2:$B$5111,"&lt;="&amp;Q$3)-$F2516)))</f>
        <v>#VALUE!</v>
      </c>
      <c r="R2516" s="21" t="str">
        <f t="shared" si="118"/>
        <v/>
      </c>
      <c r="S2516" s="23" t="str">
        <f>IF($B2516="","",VLOOKUP($C2516,Настройки!$A$11:$L$17,9,FALSE))</f>
        <v/>
      </c>
      <c r="T2516" s="23" t="str">
        <f t="shared" si="119"/>
        <v/>
      </c>
    </row>
    <row r="2517" spans="1:20" x14ac:dyDescent="0.3">
      <c r="A2517" s="20">
        <f>Тех_Движение!$A$2514</f>
        <v>2513</v>
      </c>
      <c r="B2517" s="20" t="str">
        <f>IF(Тех_Движение!$F$2514&gt;0,Тех_Движение!$I$2514,"")</f>
        <v/>
      </c>
      <c r="C2517" s="20" t="str">
        <f>IF($B2517="","",Тех_Движение!$D$2514)</f>
        <v/>
      </c>
      <c r="D2517" s="9" t="str">
        <f>IF($B2517="","",Тех_Движение!$B$2514)</f>
        <v/>
      </c>
      <c r="E2517" s="21" t="str">
        <f>IF($B2517="","",Тех_Движение!$F$2514)</f>
        <v/>
      </c>
      <c r="F2517" s="21" t="str">
        <f>IF($B2517="","",SUMIFS($E$5:$E2516,$C$5:$C2516,$C2517))</f>
        <v/>
      </c>
      <c r="G2517" s="21" t="str">
        <f>IF($B2517="","",MAX(0,$E2517-MAX(0,SUMIFS(Тех_Движение!$G$2:$G$5111,Тех_Движение!$D$2:$D$5111,$C2517,Тех_Движение!$B$2:$B$5111,"&lt;="&amp;Настройки!$B$5-1)-$F2517)))</f>
        <v/>
      </c>
      <c r="H2517" s="21" t="str">
        <f>IF($B2517="","",IF(AND($D2517&gt;=Настройки!$B$5,$D2517&lt;=Настройки!$B$6),$E2517,0))</f>
        <v/>
      </c>
      <c r="I2517" s="21" t="str">
        <f t="shared" si="117"/>
        <v/>
      </c>
      <c r="J2517" s="21" t="str">
        <f>IF($B2517="","",MAX(0,$E2517-MAX(0,SUMIFS(Тех_Движение!$G$2:$G$5111,Тех_Движение!$D$2:$D$5111,$C2517,Тех_Движение!$B$2:$B$5111,"&lt;="&amp;Настройки!$B$6)-$F2517)))</f>
        <v/>
      </c>
      <c r="K2517" s="21" t="e">
        <f>IF(OR($B2517="",K$3&lt;$D2517+Настройки!$B$7),0,MAX(0,$E2517-MAX(0,SUMIFS(Тех_Движение!$G$2:$G$5111,Тех_Движение!$D$2:$D$5111,$C2517,Тех_Движение!$B$2:$B$5111,"&lt;="&amp;K$3)-$F2517)))</f>
        <v>#VALUE!</v>
      </c>
      <c r="L2517" s="21" t="e">
        <f>IF(OR($B2517="",L$3&lt;$D2517+Настройки!$B$7),0,MAX(0,$E2517-MAX(0,SUMIFS(Тех_Движение!$G$2:$G$5111,Тех_Движение!$D$2:$D$5111,$C2517,Тех_Движение!$B$2:$B$5111,"&lt;="&amp;L$3)-$F2517)))</f>
        <v>#VALUE!</v>
      </c>
      <c r="M2517" s="21" t="e">
        <f>IF(OR($B2517="",M$3&lt;$D2517+Настройки!$B$7),0,MAX(0,$E2517-MAX(0,SUMIFS(Тех_Движение!$G$2:$G$5111,Тех_Движение!$D$2:$D$5111,$C2517,Тех_Движение!$B$2:$B$5111,"&lt;="&amp;M$3)-$F2517)))</f>
        <v>#VALUE!</v>
      </c>
      <c r="N2517" s="21" t="e">
        <f>IF(OR($B2517="",N$3&lt;$D2517+Настройки!$B$7),0,MAX(0,$E2517-MAX(0,SUMIFS(Тех_Движение!$G$2:$G$5111,Тех_Движение!$D$2:$D$5111,$C2517,Тех_Движение!$B$2:$B$5111,"&lt;="&amp;N$3)-$F2517)))</f>
        <v>#VALUE!</v>
      </c>
      <c r="O2517" s="21" t="e">
        <f>IF(OR($B2517="",O$3&lt;$D2517+Настройки!$B$7),0,MAX(0,$E2517-MAX(0,SUMIFS(Тех_Движение!$G$2:$G$5111,Тех_Движение!$D$2:$D$5111,$C2517,Тех_Движение!$B$2:$B$5111,"&lt;="&amp;O$3)-$F2517)))</f>
        <v>#VALUE!</v>
      </c>
      <c r="P2517" s="21" t="e">
        <f>IF(OR($B2517="",P$3&lt;$D2517+Настройки!$B$7),0,MAX(0,$E2517-MAX(0,SUMIFS(Тех_Движение!$G$2:$G$5111,Тех_Движение!$D$2:$D$5111,$C2517,Тех_Движение!$B$2:$B$5111,"&lt;="&amp;P$3)-$F2517)))</f>
        <v>#VALUE!</v>
      </c>
      <c r="Q2517" s="21" t="e">
        <f>IF(OR($B2517="",Q$3&lt;$D2517+Настройки!$B$7),0,MAX(0,$E2517-MAX(0,SUMIFS(Тех_Движение!$G$2:$G$5111,Тех_Движение!$D$2:$D$5111,$C2517,Тех_Движение!$B$2:$B$5111,"&lt;="&amp;Q$3)-$F2517)))</f>
        <v>#VALUE!</v>
      </c>
      <c r="R2517" s="21" t="str">
        <f t="shared" si="118"/>
        <v/>
      </c>
      <c r="S2517" s="23" t="str">
        <f>IF($B2517="","",VLOOKUP($C2517,Настройки!$A$11:$L$17,9,FALSE))</f>
        <v/>
      </c>
      <c r="T2517" s="23" t="str">
        <f t="shared" si="119"/>
        <v/>
      </c>
    </row>
    <row r="2518" spans="1:20" x14ac:dyDescent="0.3">
      <c r="A2518" s="20">
        <f>Тех_Движение!$A$2515</f>
        <v>2514</v>
      </c>
      <c r="B2518" s="20" t="str">
        <f>IF(Тех_Движение!$F$2515&gt;0,Тех_Движение!$I$2515,"")</f>
        <v/>
      </c>
      <c r="C2518" s="20" t="str">
        <f>IF($B2518="","",Тех_Движение!$D$2515)</f>
        <v/>
      </c>
      <c r="D2518" s="9" t="str">
        <f>IF($B2518="","",Тех_Движение!$B$2515)</f>
        <v/>
      </c>
      <c r="E2518" s="21" t="str">
        <f>IF($B2518="","",Тех_Движение!$F$2515)</f>
        <v/>
      </c>
      <c r="F2518" s="21" t="str">
        <f>IF($B2518="","",SUMIFS($E$5:$E2517,$C$5:$C2517,$C2518))</f>
        <v/>
      </c>
      <c r="G2518" s="21" t="str">
        <f>IF($B2518="","",MAX(0,$E2518-MAX(0,SUMIFS(Тех_Движение!$G$2:$G$5111,Тех_Движение!$D$2:$D$5111,$C2518,Тех_Движение!$B$2:$B$5111,"&lt;="&amp;Настройки!$B$5-1)-$F2518)))</f>
        <v/>
      </c>
      <c r="H2518" s="21" t="str">
        <f>IF($B2518="","",IF(AND($D2518&gt;=Настройки!$B$5,$D2518&lt;=Настройки!$B$6),$E2518,0))</f>
        <v/>
      </c>
      <c r="I2518" s="21" t="str">
        <f t="shared" si="117"/>
        <v/>
      </c>
      <c r="J2518" s="21" t="str">
        <f>IF($B2518="","",MAX(0,$E2518-MAX(0,SUMIFS(Тех_Движение!$G$2:$G$5111,Тех_Движение!$D$2:$D$5111,$C2518,Тех_Движение!$B$2:$B$5111,"&lt;="&amp;Настройки!$B$6)-$F2518)))</f>
        <v/>
      </c>
      <c r="K2518" s="21" t="e">
        <f>IF(OR($B2518="",K$3&lt;$D2518+Настройки!$B$7),0,MAX(0,$E2518-MAX(0,SUMIFS(Тех_Движение!$G$2:$G$5111,Тех_Движение!$D$2:$D$5111,$C2518,Тех_Движение!$B$2:$B$5111,"&lt;="&amp;K$3)-$F2518)))</f>
        <v>#VALUE!</v>
      </c>
      <c r="L2518" s="21" t="e">
        <f>IF(OR($B2518="",L$3&lt;$D2518+Настройки!$B$7),0,MAX(0,$E2518-MAX(0,SUMIFS(Тех_Движение!$G$2:$G$5111,Тех_Движение!$D$2:$D$5111,$C2518,Тех_Движение!$B$2:$B$5111,"&lt;="&amp;L$3)-$F2518)))</f>
        <v>#VALUE!</v>
      </c>
      <c r="M2518" s="21" t="e">
        <f>IF(OR($B2518="",M$3&lt;$D2518+Настройки!$B$7),0,MAX(0,$E2518-MAX(0,SUMIFS(Тех_Движение!$G$2:$G$5111,Тех_Движение!$D$2:$D$5111,$C2518,Тех_Движение!$B$2:$B$5111,"&lt;="&amp;M$3)-$F2518)))</f>
        <v>#VALUE!</v>
      </c>
      <c r="N2518" s="21" t="e">
        <f>IF(OR($B2518="",N$3&lt;$D2518+Настройки!$B$7),0,MAX(0,$E2518-MAX(0,SUMIFS(Тех_Движение!$G$2:$G$5111,Тех_Движение!$D$2:$D$5111,$C2518,Тех_Движение!$B$2:$B$5111,"&lt;="&amp;N$3)-$F2518)))</f>
        <v>#VALUE!</v>
      </c>
      <c r="O2518" s="21" t="e">
        <f>IF(OR($B2518="",O$3&lt;$D2518+Настройки!$B$7),0,MAX(0,$E2518-MAX(0,SUMIFS(Тех_Движение!$G$2:$G$5111,Тех_Движение!$D$2:$D$5111,$C2518,Тех_Движение!$B$2:$B$5111,"&lt;="&amp;O$3)-$F2518)))</f>
        <v>#VALUE!</v>
      </c>
      <c r="P2518" s="21" t="e">
        <f>IF(OR($B2518="",P$3&lt;$D2518+Настройки!$B$7),0,MAX(0,$E2518-MAX(0,SUMIFS(Тех_Движение!$G$2:$G$5111,Тех_Движение!$D$2:$D$5111,$C2518,Тех_Движение!$B$2:$B$5111,"&lt;="&amp;P$3)-$F2518)))</f>
        <v>#VALUE!</v>
      </c>
      <c r="Q2518" s="21" t="e">
        <f>IF(OR($B2518="",Q$3&lt;$D2518+Настройки!$B$7),0,MAX(0,$E2518-MAX(0,SUMIFS(Тех_Движение!$G$2:$G$5111,Тех_Движение!$D$2:$D$5111,$C2518,Тех_Движение!$B$2:$B$5111,"&lt;="&amp;Q$3)-$F2518)))</f>
        <v>#VALUE!</v>
      </c>
      <c r="R2518" s="21" t="str">
        <f t="shared" si="118"/>
        <v/>
      </c>
      <c r="S2518" s="23" t="str">
        <f>IF($B2518="","",VLOOKUP($C2518,Настройки!$A$11:$L$17,9,FALSE))</f>
        <v/>
      </c>
      <c r="T2518" s="23" t="str">
        <f t="shared" si="119"/>
        <v/>
      </c>
    </row>
    <row r="2519" spans="1:20" x14ac:dyDescent="0.3">
      <c r="A2519" s="20">
        <f>Тех_Движение!$A$2516</f>
        <v>2515</v>
      </c>
      <c r="B2519" s="20" t="str">
        <f>IF(Тех_Движение!$F$2516&gt;0,Тех_Движение!$I$2516,"")</f>
        <v/>
      </c>
      <c r="C2519" s="20" t="str">
        <f>IF($B2519="","",Тех_Движение!$D$2516)</f>
        <v/>
      </c>
      <c r="D2519" s="9" t="str">
        <f>IF($B2519="","",Тех_Движение!$B$2516)</f>
        <v/>
      </c>
      <c r="E2519" s="21" t="str">
        <f>IF($B2519="","",Тех_Движение!$F$2516)</f>
        <v/>
      </c>
      <c r="F2519" s="21" t="str">
        <f>IF($B2519="","",SUMIFS($E$5:$E2518,$C$5:$C2518,$C2519))</f>
        <v/>
      </c>
      <c r="G2519" s="21" t="str">
        <f>IF($B2519="","",MAX(0,$E2519-MAX(0,SUMIFS(Тех_Движение!$G$2:$G$5111,Тех_Движение!$D$2:$D$5111,$C2519,Тех_Движение!$B$2:$B$5111,"&lt;="&amp;Настройки!$B$5-1)-$F2519)))</f>
        <v/>
      </c>
      <c r="H2519" s="21" t="str">
        <f>IF($B2519="","",IF(AND($D2519&gt;=Настройки!$B$5,$D2519&lt;=Настройки!$B$6),$E2519,0))</f>
        <v/>
      </c>
      <c r="I2519" s="21" t="str">
        <f t="shared" si="117"/>
        <v/>
      </c>
      <c r="J2519" s="21" t="str">
        <f>IF($B2519="","",MAX(0,$E2519-MAX(0,SUMIFS(Тех_Движение!$G$2:$G$5111,Тех_Движение!$D$2:$D$5111,$C2519,Тех_Движение!$B$2:$B$5111,"&lt;="&amp;Настройки!$B$6)-$F2519)))</f>
        <v/>
      </c>
      <c r="K2519" s="21" t="e">
        <f>IF(OR($B2519="",K$3&lt;$D2519+Настройки!$B$7),0,MAX(0,$E2519-MAX(0,SUMIFS(Тех_Движение!$G$2:$G$5111,Тех_Движение!$D$2:$D$5111,$C2519,Тех_Движение!$B$2:$B$5111,"&lt;="&amp;K$3)-$F2519)))</f>
        <v>#VALUE!</v>
      </c>
      <c r="L2519" s="21" t="e">
        <f>IF(OR($B2519="",L$3&lt;$D2519+Настройки!$B$7),0,MAX(0,$E2519-MAX(0,SUMIFS(Тех_Движение!$G$2:$G$5111,Тех_Движение!$D$2:$D$5111,$C2519,Тех_Движение!$B$2:$B$5111,"&lt;="&amp;L$3)-$F2519)))</f>
        <v>#VALUE!</v>
      </c>
      <c r="M2519" s="21" t="e">
        <f>IF(OR($B2519="",M$3&lt;$D2519+Настройки!$B$7),0,MAX(0,$E2519-MAX(0,SUMIFS(Тех_Движение!$G$2:$G$5111,Тех_Движение!$D$2:$D$5111,$C2519,Тех_Движение!$B$2:$B$5111,"&lt;="&amp;M$3)-$F2519)))</f>
        <v>#VALUE!</v>
      </c>
      <c r="N2519" s="21" t="e">
        <f>IF(OR($B2519="",N$3&lt;$D2519+Настройки!$B$7),0,MAX(0,$E2519-MAX(0,SUMIFS(Тех_Движение!$G$2:$G$5111,Тех_Движение!$D$2:$D$5111,$C2519,Тех_Движение!$B$2:$B$5111,"&lt;="&amp;N$3)-$F2519)))</f>
        <v>#VALUE!</v>
      </c>
      <c r="O2519" s="21" t="e">
        <f>IF(OR($B2519="",O$3&lt;$D2519+Настройки!$B$7),0,MAX(0,$E2519-MAX(0,SUMIFS(Тех_Движение!$G$2:$G$5111,Тех_Движение!$D$2:$D$5111,$C2519,Тех_Движение!$B$2:$B$5111,"&lt;="&amp;O$3)-$F2519)))</f>
        <v>#VALUE!</v>
      </c>
      <c r="P2519" s="21" t="e">
        <f>IF(OR($B2519="",P$3&lt;$D2519+Настройки!$B$7),0,MAX(0,$E2519-MAX(0,SUMIFS(Тех_Движение!$G$2:$G$5111,Тех_Движение!$D$2:$D$5111,$C2519,Тех_Движение!$B$2:$B$5111,"&lt;="&amp;P$3)-$F2519)))</f>
        <v>#VALUE!</v>
      </c>
      <c r="Q2519" s="21" t="e">
        <f>IF(OR($B2519="",Q$3&lt;$D2519+Настройки!$B$7),0,MAX(0,$E2519-MAX(0,SUMIFS(Тех_Движение!$G$2:$G$5111,Тех_Движение!$D$2:$D$5111,$C2519,Тех_Движение!$B$2:$B$5111,"&lt;="&amp;Q$3)-$F2519)))</f>
        <v>#VALUE!</v>
      </c>
      <c r="R2519" s="21" t="str">
        <f t="shared" si="118"/>
        <v/>
      </c>
      <c r="S2519" s="23" t="str">
        <f>IF($B2519="","",VLOOKUP($C2519,Настройки!$A$11:$L$17,9,FALSE))</f>
        <v/>
      </c>
      <c r="T2519" s="23" t="str">
        <f t="shared" si="119"/>
        <v/>
      </c>
    </row>
    <row r="2520" spans="1:20" x14ac:dyDescent="0.3">
      <c r="A2520" s="20">
        <f>Тех_Движение!$A$2517</f>
        <v>2516</v>
      </c>
      <c r="B2520" s="20" t="str">
        <f>IF(Тех_Движение!$F$2517&gt;0,Тех_Движение!$I$2517,"")</f>
        <v/>
      </c>
      <c r="C2520" s="20" t="str">
        <f>IF($B2520="","",Тех_Движение!$D$2517)</f>
        <v/>
      </c>
      <c r="D2520" s="9" t="str">
        <f>IF($B2520="","",Тех_Движение!$B$2517)</f>
        <v/>
      </c>
      <c r="E2520" s="21" t="str">
        <f>IF($B2520="","",Тех_Движение!$F$2517)</f>
        <v/>
      </c>
      <c r="F2520" s="21" t="str">
        <f>IF($B2520="","",SUMIFS($E$5:$E2519,$C$5:$C2519,$C2520))</f>
        <v/>
      </c>
      <c r="G2520" s="21" t="str">
        <f>IF($B2520="","",MAX(0,$E2520-MAX(0,SUMIFS(Тех_Движение!$G$2:$G$5111,Тех_Движение!$D$2:$D$5111,$C2520,Тех_Движение!$B$2:$B$5111,"&lt;="&amp;Настройки!$B$5-1)-$F2520)))</f>
        <v/>
      </c>
      <c r="H2520" s="21" t="str">
        <f>IF($B2520="","",IF(AND($D2520&gt;=Настройки!$B$5,$D2520&lt;=Настройки!$B$6),$E2520,0))</f>
        <v/>
      </c>
      <c r="I2520" s="21" t="str">
        <f t="shared" si="117"/>
        <v/>
      </c>
      <c r="J2520" s="21" t="str">
        <f>IF($B2520="","",MAX(0,$E2520-MAX(0,SUMIFS(Тех_Движение!$G$2:$G$5111,Тех_Движение!$D$2:$D$5111,$C2520,Тех_Движение!$B$2:$B$5111,"&lt;="&amp;Настройки!$B$6)-$F2520)))</f>
        <v/>
      </c>
      <c r="K2520" s="21" t="e">
        <f>IF(OR($B2520="",K$3&lt;$D2520+Настройки!$B$7),0,MAX(0,$E2520-MAX(0,SUMIFS(Тех_Движение!$G$2:$G$5111,Тех_Движение!$D$2:$D$5111,$C2520,Тех_Движение!$B$2:$B$5111,"&lt;="&amp;K$3)-$F2520)))</f>
        <v>#VALUE!</v>
      </c>
      <c r="L2520" s="21" t="e">
        <f>IF(OR($B2520="",L$3&lt;$D2520+Настройки!$B$7),0,MAX(0,$E2520-MAX(0,SUMIFS(Тех_Движение!$G$2:$G$5111,Тех_Движение!$D$2:$D$5111,$C2520,Тех_Движение!$B$2:$B$5111,"&lt;="&amp;L$3)-$F2520)))</f>
        <v>#VALUE!</v>
      </c>
      <c r="M2520" s="21" t="e">
        <f>IF(OR($B2520="",M$3&lt;$D2520+Настройки!$B$7),0,MAX(0,$E2520-MAX(0,SUMIFS(Тех_Движение!$G$2:$G$5111,Тех_Движение!$D$2:$D$5111,$C2520,Тех_Движение!$B$2:$B$5111,"&lt;="&amp;M$3)-$F2520)))</f>
        <v>#VALUE!</v>
      </c>
      <c r="N2520" s="21" t="e">
        <f>IF(OR($B2520="",N$3&lt;$D2520+Настройки!$B$7),0,MAX(0,$E2520-MAX(0,SUMIFS(Тех_Движение!$G$2:$G$5111,Тех_Движение!$D$2:$D$5111,$C2520,Тех_Движение!$B$2:$B$5111,"&lt;="&amp;N$3)-$F2520)))</f>
        <v>#VALUE!</v>
      </c>
      <c r="O2520" s="21" t="e">
        <f>IF(OR($B2520="",O$3&lt;$D2520+Настройки!$B$7),0,MAX(0,$E2520-MAX(0,SUMIFS(Тех_Движение!$G$2:$G$5111,Тех_Движение!$D$2:$D$5111,$C2520,Тех_Движение!$B$2:$B$5111,"&lt;="&amp;O$3)-$F2520)))</f>
        <v>#VALUE!</v>
      </c>
      <c r="P2520" s="21" t="e">
        <f>IF(OR($B2520="",P$3&lt;$D2520+Настройки!$B$7),0,MAX(0,$E2520-MAX(0,SUMIFS(Тех_Движение!$G$2:$G$5111,Тех_Движение!$D$2:$D$5111,$C2520,Тех_Движение!$B$2:$B$5111,"&lt;="&amp;P$3)-$F2520)))</f>
        <v>#VALUE!</v>
      </c>
      <c r="Q2520" s="21" t="e">
        <f>IF(OR($B2520="",Q$3&lt;$D2520+Настройки!$B$7),0,MAX(0,$E2520-MAX(0,SUMIFS(Тех_Движение!$G$2:$G$5111,Тех_Движение!$D$2:$D$5111,$C2520,Тех_Движение!$B$2:$B$5111,"&lt;="&amp;Q$3)-$F2520)))</f>
        <v>#VALUE!</v>
      </c>
      <c r="R2520" s="21" t="str">
        <f t="shared" si="118"/>
        <v/>
      </c>
      <c r="S2520" s="23" t="str">
        <f>IF($B2520="","",VLOOKUP($C2520,Настройки!$A$11:$L$17,9,FALSE))</f>
        <v/>
      </c>
      <c r="T2520" s="23" t="str">
        <f t="shared" si="119"/>
        <v/>
      </c>
    </row>
    <row r="2521" spans="1:20" x14ac:dyDescent="0.3">
      <c r="A2521" s="20">
        <f>Тех_Движение!$A$2518</f>
        <v>2517</v>
      </c>
      <c r="B2521" s="20" t="str">
        <f>IF(Тех_Движение!$F$2518&gt;0,Тех_Движение!$I$2518,"")</f>
        <v/>
      </c>
      <c r="C2521" s="20" t="str">
        <f>IF($B2521="","",Тех_Движение!$D$2518)</f>
        <v/>
      </c>
      <c r="D2521" s="9" t="str">
        <f>IF($B2521="","",Тех_Движение!$B$2518)</f>
        <v/>
      </c>
      <c r="E2521" s="21" t="str">
        <f>IF($B2521="","",Тех_Движение!$F$2518)</f>
        <v/>
      </c>
      <c r="F2521" s="21" t="str">
        <f>IF($B2521="","",SUMIFS($E$5:$E2520,$C$5:$C2520,$C2521))</f>
        <v/>
      </c>
      <c r="G2521" s="21" t="str">
        <f>IF($B2521="","",MAX(0,$E2521-MAX(0,SUMIFS(Тех_Движение!$G$2:$G$5111,Тех_Движение!$D$2:$D$5111,$C2521,Тех_Движение!$B$2:$B$5111,"&lt;="&amp;Настройки!$B$5-1)-$F2521)))</f>
        <v/>
      </c>
      <c r="H2521" s="21" t="str">
        <f>IF($B2521="","",IF(AND($D2521&gt;=Настройки!$B$5,$D2521&lt;=Настройки!$B$6),$E2521,0))</f>
        <v/>
      </c>
      <c r="I2521" s="21" t="str">
        <f t="shared" si="117"/>
        <v/>
      </c>
      <c r="J2521" s="21" t="str">
        <f>IF($B2521="","",MAX(0,$E2521-MAX(0,SUMIFS(Тех_Движение!$G$2:$G$5111,Тех_Движение!$D$2:$D$5111,$C2521,Тех_Движение!$B$2:$B$5111,"&lt;="&amp;Настройки!$B$6)-$F2521)))</f>
        <v/>
      </c>
      <c r="K2521" s="21" t="e">
        <f>IF(OR($B2521="",K$3&lt;$D2521+Настройки!$B$7),0,MAX(0,$E2521-MAX(0,SUMIFS(Тех_Движение!$G$2:$G$5111,Тех_Движение!$D$2:$D$5111,$C2521,Тех_Движение!$B$2:$B$5111,"&lt;="&amp;K$3)-$F2521)))</f>
        <v>#VALUE!</v>
      </c>
      <c r="L2521" s="21" t="e">
        <f>IF(OR($B2521="",L$3&lt;$D2521+Настройки!$B$7),0,MAX(0,$E2521-MAX(0,SUMIFS(Тех_Движение!$G$2:$G$5111,Тех_Движение!$D$2:$D$5111,$C2521,Тех_Движение!$B$2:$B$5111,"&lt;="&amp;L$3)-$F2521)))</f>
        <v>#VALUE!</v>
      </c>
      <c r="M2521" s="21" t="e">
        <f>IF(OR($B2521="",M$3&lt;$D2521+Настройки!$B$7),0,MAX(0,$E2521-MAX(0,SUMIFS(Тех_Движение!$G$2:$G$5111,Тех_Движение!$D$2:$D$5111,$C2521,Тех_Движение!$B$2:$B$5111,"&lt;="&amp;M$3)-$F2521)))</f>
        <v>#VALUE!</v>
      </c>
      <c r="N2521" s="21" t="e">
        <f>IF(OR($B2521="",N$3&lt;$D2521+Настройки!$B$7),0,MAX(0,$E2521-MAX(0,SUMIFS(Тех_Движение!$G$2:$G$5111,Тех_Движение!$D$2:$D$5111,$C2521,Тех_Движение!$B$2:$B$5111,"&lt;="&amp;N$3)-$F2521)))</f>
        <v>#VALUE!</v>
      </c>
      <c r="O2521" s="21" t="e">
        <f>IF(OR($B2521="",O$3&lt;$D2521+Настройки!$B$7),0,MAX(0,$E2521-MAX(0,SUMIFS(Тех_Движение!$G$2:$G$5111,Тех_Движение!$D$2:$D$5111,$C2521,Тех_Движение!$B$2:$B$5111,"&lt;="&amp;O$3)-$F2521)))</f>
        <v>#VALUE!</v>
      </c>
      <c r="P2521" s="21" t="e">
        <f>IF(OR($B2521="",P$3&lt;$D2521+Настройки!$B$7),0,MAX(0,$E2521-MAX(0,SUMIFS(Тех_Движение!$G$2:$G$5111,Тех_Движение!$D$2:$D$5111,$C2521,Тех_Движение!$B$2:$B$5111,"&lt;="&amp;P$3)-$F2521)))</f>
        <v>#VALUE!</v>
      </c>
      <c r="Q2521" s="21" t="e">
        <f>IF(OR($B2521="",Q$3&lt;$D2521+Настройки!$B$7),0,MAX(0,$E2521-MAX(0,SUMIFS(Тех_Движение!$G$2:$G$5111,Тех_Движение!$D$2:$D$5111,$C2521,Тех_Движение!$B$2:$B$5111,"&lt;="&amp;Q$3)-$F2521)))</f>
        <v>#VALUE!</v>
      </c>
      <c r="R2521" s="21" t="str">
        <f t="shared" si="118"/>
        <v/>
      </c>
      <c r="S2521" s="23" t="str">
        <f>IF($B2521="","",VLOOKUP($C2521,Настройки!$A$11:$L$17,9,FALSE))</f>
        <v/>
      </c>
      <c r="T2521" s="23" t="str">
        <f t="shared" si="119"/>
        <v/>
      </c>
    </row>
    <row r="2522" spans="1:20" x14ac:dyDescent="0.3">
      <c r="A2522" s="20">
        <f>Тех_Движение!$A$2519</f>
        <v>2518</v>
      </c>
      <c r="B2522" s="20" t="str">
        <f>IF(Тех_Движение!$F$2519&gt;0,Тех_Движение!$I$2519,"")</f>
        <v/>
      </c>
      <c r="C2522" s="20" t="str">
        <f>IF($B2522="","",Тех_Движение!$D$2519)</f>
        <v/>
      </c>
      <c r="D2522" s="9" t="str">
        <f>IF($B2522="","",Тех_Движение!$B$2519)</f>
        <v/>
      </c>
      <c r="E2522" s="21" t="str">
        <f>IF($B2522="","",Тех_Движение!$F$2519)</f>
        <v/>
      </c>
      <c r="F2522" s="21" t="str">
        <f>IF($B2522="","",SUMIFS($E$5:$E2521,$C$5:$C2521,$C2522))</f>
        <v/>
      </c>
      <c r="G2522" s="21" t="str">
        <f>IF($B2522="","",MAX(0,$E2522-MAX(0,SUMIFS(Тех_Движение!$G$2:$G$5111,Тех_Движение!$D$2:$D$5111,$C2522,Тех_Движение!$B$2:$B$5111,"&lt;="&amp;Настройки!$B$5-1)-$F2522)))</f>
        <v/>
      </c>
      <c r="H2522" s="21" t="str">
        <f>IF($B2522="","",IF(AND($D2522&gt;=Настройки!$B$5,$D2522&lt;=Настройки!$B$6),$E2522,0))</f>
        <v/>
      </c>
      <c r="I2522" s="21" t="str">
        <f t="shared" si="117"/>
        <v/>
      </c>
      <c r="J2522" s="21" t="str">
        <f>IF($B2522="","",MAX(0,$E2522-MAX(0,SUMIFS(Тех_Движение!$G$2:$G$5111,Тех_Движение!$D$2:$D$5111,$C2522,Тех_Движение!$B$2:$B$5111,"&lt;="&amp;Настройки!$B$6)-$F2522)))</f>
        <v/>
      </c>
      <c r="K2522" s="21" t="e">
        <f>IF(OR($B2522="",K$3&lt;$D2522+Настройки!$B$7),0,MAX(0,$E2522-MAX(0,SUMIFS(Тех_Движение!$G$2:$G$5111,Тех_Движение!$D$2:$D$5111,$C2522,Тех_Движение!$B$2:$B$5111,"&lt;="&amp;K$3)-$F2522)))</f>
        <v>#VALUE!</v>
      </c>
      <c r="L2522" s="21" t="e">
        <f>IF(OR($B2522="",L$3&lt;$D2522+Настройки!$B$7),0,MAX(0,$E2522-MAX(0,SUMIFS(Тех_Движение!$G$2:$G$5111,Тех_Движение!$D$2:$D$5111,$C2522,Тех_Движение!$B$2:$B$5111,"&lt;="&amp;L$3)-$F2522)))</f>
        <v>#VALUE!</v>
      </c>
      <c r="M2522" s="21" t="e">
        <f>IF(OR($B2522="",M$3&lt;$D2522+Настройки!$B$7),0,MAX(0,$E2522-MAX(0,SUMIFS(Тех_Движение!$G$2:$G$5111,Тех_Движение!$D$2:$D$5111,$C2522,Тех_Движение!$B$2:$B$5111,"&lt;="&amp;M$3)-$F2522)))</f>
        <v>#VALUE!</v>
      </c>
      <c r="N2522" s="21" t="e">
        <f>IF(OR($B2522="",N$3&lt;$D2522+Настройки!$B$7),0,MAX(0,$E2522-MAX(0,SUMIFS(Тех_Движение!$G$2:$G$5111,Тех_Движение!$D$2:$D$5111,$C2522,Тех_Движение!$B$2:$B$5111,"&lt;="&amp;N$3)-$F2522)))</f>
        <v>#VALUE!</v>
      </c>
      <c r="O2522" s="21" t="e">
        <f>IF(OR($B2522="",O$3&lt;$D2522+Настройки!$B$7),0,MAX(0,$E2522-MAX(0,SUMIFS(Тех_Движение!$G$2:$G$5111,Тех_Движение!$D$2:$D$5111,$C2522,Тех_Движение!$B$2:$B$5111,"&lt;="&amp;O$3)-$F2522)))</f>
        <v>#VALUE!</v>
      </c>
      <c r="P2522" s="21" t="e">
        <f>IF(OR($B2522="",P$3&lt;$D2522+Настройки!$B$7),0,MAX(0,$E2522-MAX(0,SUMIFS(Тех_Движение!$G$2:$G$5111,Тех_Движение!$D$2:$D$5111,$C2522,Тех_Движение!$B$2:$B$5111,"&lt;="&amp;P$3)-$F2522)))</f>
        <v>#VALUE!</v>
      </c>
      <c r="Q2522" s="21" t="e">
        <f>IF(OR($B2522="",Q$3&lt;$D2522+Настройки!$B$7),0,MAX(0,$E2522-MAX(0,SUMIFS(Тех_Движение!$G$2:$G$5111,Тех_Движение!$D$2:$D$5111,$C2522,Тех_Движение!$B$2:$B$5111,"&lt;="&amp;Q$3)-$F2522)))</f>
        <v>#VALUE!</v>
      </c>
      <c r="R2522" s="21" t="str">
        <f t="shared" si="118"/>
        <v/>
      </c>
      <c r="S2522" s="23" t="str">
        <f>IF($B2522="","",VLOOKUP($C2522,Настройки!$A$11:$L$17,9,FALSE))</f>
        <v/>
      </c>
      <c r="T2522" s="23" t="str">
        <f t="shared" si="119"/>
        <v/>
      </c>
    </row>
    <row r="2523" spans="1:20" x14ac:dyDescent="0.3">
      <c r="A2523" s="20">
        <f>Тех_Движение!$A$2520</f>
        <v>2519</v>
      </c>
      <c r="B2523" s="20" t="str">
        <f>IF(Тех_Движение!$F$2520&gt;0,Тех_Движение!$I$2520,"")</f>
        <v/>
      </c>
      <c r="C2523" s="20" t="str">
        <f>IF($B2523="","",Тех_Движение!$D$2520)</f>
        <v/>
      </c>
      <c r="D2523" s="9" t="str">
        <f>IF($B2523="","",Тех_Движение!$B$2520)</f>
        <v/>
      </c>
      <c r="E2523" s="21" t="str">
        <f>IF($B2523="","",Тех_Движение!$F$2520)</f>
        <v/>
      </c>
      <c r="F2523" s="21" t="str">
        <f>IF($B2523="","",SUMIFS($E$5:$E2522,$C$5:$C2522,$C2523))</f>
        <v/>
      </c>
      <c r="G2523" s="21" t="str">
        <f>IF($B2523="","",MAX(0,$E2523-MAX(0,SUMIFS(Тех_Движение!$G$2:$G$5111,Тех_Движение!$D$2:$D$5111,$C2523,Тех_Движение!$B$2:$B$5111,"&lt;="&amp;Настройки!$B$5-1)-$F2523)))</f>
        <v/>
      </c>
      <c r="H2523" s="21" t="str">
        <f>IF($B2523="","",IF(AND($D2523&gt;=Настройки!$B$5,$D2523&lt;=Настройки!$B$6),$E2523,0))</f>
        <v/>
      </c>
      <c r="I2523" s="21" t="str">
        <f t="shared" si="117"/>
        <v/>
      </c>
      <c r="J2523" s="21" t="str">
        <f>IF($B2523="","",MAX(0,$E2523-MAX(0,SUMIFS(Тех_Движение!$G$2:$G$5111,Тех_Движение!$D$2:$D$5111,$C2523,Тех_Движение!$B$2:$B$5111,"&lt;="&amp;Настройки!$B$6)-$F2523)))</f>
        <v/>
      </c>
      <c r="K2523" s="21" t="e">
        <f>IF(OR($B2523="",K$3&lt;$D2523+Настройки!$B$7),0,MAX(0,$E2523-MAX(0,SUMIFS(Тех_Движение!$G$2:$G$5111,Тех_Движение!$D$2:$D$5111,$C2523,Тех_Движение!$B$2:$B$5111,"&lt;="&amp;K$3)-$F2523)))</f>
        <v>#VALUE!</v>
      </c>
      <c r="L2523" s="21" t="e">
        <f>IF(OR($B2523="",L$3&lt;$D2523+Настройки!$B$7),0,MAX(0,$E2523-MAX(0,SUMIFS(Тех_Движение!$G$2:$G$5111,Тех_Движение!$D$2:$D$5111,$C2523,Тех_Движение!$B$2:$B$5111,"&lt;="&amp;L$3)-$F2523)))</f>
        <v>#VALUE!</v>
      </c>
      <c r="M2523" s="21" t="e">
        <f>IF(OR($B2523="",M$3&lt;$D2523+Настройки!$B$7),0,MAX(0,$E2523-MAX(0,SUMIFS(Тех_Движение!$G$2:$G$5111,Тех_Движение!$D$2:$D$5111,$C2523,Тех_Движение!$B$2:$B$5111,"&lt;="&amp;M$3)-$F2523)))</f>
        <v>#VALUE!</v>
      </c>
      <c r="N2523" s="21" t="e">
        <f>IF(OR($B2523="",N$3&lt;$D2523+Настройки!$B$7),0,MAX(0,$E2523-MAX(0,SUMIFS(Тех_Движение!$G$2:$G$5111,Тех_Движение!$D$2:$D$5111,$C2523,Тех_Движение!$B$2:$B$5111,"&lt;="&amp;N$3)-$F2523)))</f>
        <v>#VALUE!</v>
      </c>
      <c r="O2523" s="21" t="e">
        <f>IF(OR($B2523="",O$3&lt;$D2523+Настройки!$B$7),0,MAX(0,$E2523-MAX(0,SUMIFS(Тех_Движение!$G$2:$G$5111,Тех_Движение!$D$2:$D$5111,$C2523,Тех_Движение!$B$2:$B$5111,"&lt;="&amp;O$3)-$F2523)))</f>
        <v>#VALUE!</v>
      </c>
      <c r="P2523" s="21" t="e">
        <f>IF(OR($B2523="",P$3&lt;$D2523+Настройки!$B$7),0,MAX(0,$E2523-MAX(0,SUMIFS(Тех_Движение!$G$2:$G$5111,Тех_Движение!$D$2:$D$5111,$C2523,Тех_Движение!$B$2:$B$5111,"&lt;="&amp;P$3)-$F2523)))</f>
        <v>#VALUE!</v>
      </c>
      <c r="Q2523" s="21" t="e">
        <f>IF(OR($B2523="",Q$3&lt;$D2523+Настройки!$B$7),0,MAX(0,$E2523-MAX(0,SUMIFS(Тех_Движение!$G$2:$G$5111,Тех_Движение!$D$2:$D$5111,$C2523,Тех_Движение!$B$2:$B$5111,"&lt;="&amp;Q$3)-$F2523)))</f>
        <v>#VALUE!</v>
      </c>
      <c r="R2523" s="21" t="str">
        <f t="shared" si="118"/>
        <v/>
      </c>
      <c r="S2523" s="23" t="str">
        <f>IF($B2523="","",VLOOKUP($C2523,Настройки!$A$11:$L$17,9,FALSE))</f>
        <v/>
      </c>
      <c r="T2523" s="23" t="str">
        <f t="shared" si="119"/>
        <v/>
      </c>
    </row>
    <row r="2524" spans="1:20" x14ac:dyDescent="0.3">
      <c r="A2524" s="20">
        <f>Тех_Движение!$A$2521</f>
        <v>2520</v>
      </c>
      <c r="B2524" s="20" t="str">
        <f>IF(Тех_Движение!$F$2521&gt;0,Тех_Движение!$I$2521,"")</f>
        <v/>
      </c>
      <c r="C2524" s="20" t="str">
        <f>IF($B2524="","",Тех_Движение!$D$2521)</f>
        <v/>
      </c>
      <c r="D2524" s="9" t="str">
        <f>IF($B2524="","",Тех_Движение!$B$2521)</f>
        <v/>
      </c>
      <c r="E2524" s="21" t="str">
        <f>IF($B2524="","",Тех_Движение!$F$2521)</f>
        <v/>
      </c>
      <c r="F2524" s="21" t="str">
        <f>IF($B2524="","",SUMIFS($E$5:$E2523,$C$5:$C2523,$C2524))</f>
        <v/>
      </c>
      <c r="G2524" s="21" t="str">
        <f>IF($B2524="","",MAX(0,$E2524-MAX(0,SUMIFS(Тех_Движение!$G$2:$G$5111,Тех_Движение!$D$2:$D$5111,$C2524,Тех_Движение!$B$2:$B$5111,"&lt;="&amp;Настройки!$B$5-1)-$F2524)))</f>
        <v/>
      </c>
      <c r="H2524" s="21" t="str">
        <f>IF($B2524="","",IF(AND($D2524&gt;=Настройки!$B$5,$D2524&lt;=Настройки!$B$6),$E2524,0))</f>
        <v/>
      </c>
      <c r="I2524" s="21" t="str">
        <f t="shared" si="117"/>
        <v/>
      </c>
      <c r="J2524" s="21" t="str">
        <f>IF($B2524="","",MAX(0,$E2524-MAX(0,SUMIFS(Тех_Движение!$G$2:$G$5111,Тех_Движение!$D$2:$D$5111,$C2524,Тех_Движение!$B$2:$B$5111,"&lt;="&amp;Настройки!$B$6)-$F2524)))</f>
        <v/>
      </c>
      <c r="K2524" s="21" t="e">
        <f>IF(OR($B2524="",K$3&lt;$D2524+Настройки!$B$7),0,MAX(0,$E2524-MAX(0,SUMIFS(Тех_Движение!$G$2:$G$5111,Тех_Движение!$D$2:$D$5111,$C2524,Тех_Движение!$B$2:$B$5111,"&lt;="&amp;K$3)-$F2524)))</f>
        <v>#VALUE!</v>
      </c>
      <c r="L2524" s="21" t="e">
        <f>IF(OR($B2524="",L$3&lt;$D2524+Настройки!$B$7),0,MAX(0,$E2524-MAX(0,SUMIFS(Тех_Движение!$G$2:$G$5111,Тех_Движение!$D$2:$D$5111,$C2524,Тех_Движение!$B$2:$B$5111,"&lt;="&amp;L$3)-$F2524)))</f>
        <v>#VALUE!</v>
      </c>
      <c r="M2524" s="21" t="e">
        <f>IF(OR($B2524="",M$3&lt;$D2524+Настройки!$B$7),0,MAX(0,$E2524-MAX(0,SUMIFS(Тех_Движение!$G$2:$G$5111,Тех_Движение!$D$2:$D$5111,$C2524,Тех_Движение!$B$2:$B$5111,"&lt;="&amp;M$3)-$F2524)))</f>
        <v>#VALUE!</v>
      </c>
      <c r="N2524" s="21" t="e">
        <f>IF(OR($B2524="",N$3&lt;$D2524+Настройки!$B$7),0,MAX(0,$E2524-MAX(0,SUMIFS(Тех_Движение!$G$2:$G$5111,Тех_Движение!$D$2:$D$5111,$C2524,Тех_Движение!$B$2:$B$5111,"&lt;="&amp;N$3)-$F2524)))</f>
        <v>#VALUE!</v>
      </c>
      <c r="O2524" s="21" t="e">
        <f>IF(OR($B2524="",O$3&lt;$D2524+Настройки!$B$7),0,MAX(0,$E2524-MAX(0,SUMIFS(Тех_Движение!$G$2:$G$5111,Тех_Движение!$D$2:$D$5111,$C2524,Тех_Движение!$B$2:$B$5111,"&lt;="&amp;O$3)-$F2524)))</f>
        <v>#VALUE!</v>
      </c>
      <c r="P2524" s="21" t="e">
        <f>IF(OR($B2524="",P$3&lt;$D2524+Настройки!$B$7),0,MAX(0,$E2524-MAX(0,SUMIFS(Тех_Движение!$G$2:$G$5111,Тех_Движение!$D$2:$D$5111,$C2524,Тех_Движение!$B$2:$B$5111,"&lt;="&amp;P$3)-$F2524)))</f>
        <v>#VALUE!</v>
      </c>
      <c r="Q2524" s="21" t="e">
        <f>IF(OR($B2524="",Q$3&lt;$D2524+Настройки!$B$7),0,MAX(0,$E2524-MAX(0,SUMIFS(Тех_Движение!$G$2:$G$5111,Тех_Движение!$D$2:$D$5111,$C2524,Тех_Движение!$B$2:$B$5111,"&lt;="&amp;Q$3)-$F2524)))</f>
        <v>#VALUE!</v>
      </c>
      <c r="R2524" s="21" t="str">
        <f t="shared" si="118"/>
        <v/>
      </c>
      <c r="S2524" s="23" t="str">
        <f>IF($B2524="","",VLOOKUP($C2524,Настройки!$A$11:$L$17,9,FALSE))</f>
        <v/>
      </c>
      <c r="T2524" s="23" t="str">
        <f t="shared" si="119"/>
        <v/>
      </c>
    </row>
    <row r="2525" spans="1:20" x14ac:dyDescent="0.3">
      <c r="A2525" s="20">
        <f>Тех_Движение!$A$2522</f>
        <v>2521</v>
      </c>
      <c r="B2525" s="20" t="str">
        <f>IF(Тех_Движение!$F$2522&gt;0,Тех_Движение!$I$2522,"")</f>
        <v/>
      </c>
      <c r="C2525" s="20" t="str">
        <f>IF($B2525="","",Тех_Движение!$D$2522)</f>
        <v/>
      </c>
      <c r="D2525" s="9" t="str">
        <f>IF($B2525="","",Тех_Движение!$B$2522)</f>
        <v/>
      </c>
      <c r="E2525" s="21" t="str">
        <f>IF($B2525="","",Тех_Движение!$F$2522)</f>
        <v/>
      </c>
      <c r="F2525" s="21" t="str">
        <f>IF($B2525="","",SUMIFS($E$5:$E2524,$C$5:$C2524,$C2525))</f>
        <v/>
      </c>
      <c r="G2525" s="21" t="str">
        <f>IF($B2525="","",MAX(0,$E2525-MAX(0,SUMIFS(Тех_Движение!$G$2:$G$5111,Тех_Движение!$D$2:$D$5111,$C2525,Тех_Движение!$B$2:$B$5111,"&lt;="&amp;Настройки!$B$5-1)-$F2525)))</f>
        <v/>
      </c>
      <c r="H2525" s="21" t="str">
        <f>IF($B2525="","",IF(AND($D2525&gt;=Настройки!$B$5,$D2525&lt;=Настройки!$B$6),$E2525,0))</f>
        <v/>
      </c>
      <c r="I2525" s="21" t="str">
        <f t="shared" si="117"/>
        <v/>
      </c>
      <c r="J2525" s="21" t="str">
        <f>IF($B2525="","",MAX(0,$E2525-MAX(0,SUMIFS(Тех_Движение!$G$2:$G$5111,Тех_Движение!$D$2:$D$5111,$C2525,Тех_Движение!$B$2:$B$5111,"&lt;="&amp;Настройки!$B$6)-$F2525)))</f>
        <v/>
      </c>
      <c r="K2525" s="21" t="e">
        <f>IF(OR($B2525="",K$3&lt;$D2525+Настройки!$B$7),0,MAX(0,$E2525-MAX(0,SUMIFS(Тех_Движение!$G$2:$G$5111,Тех_Движение!$D$2:$D$5111,$C2525,Тех_Движение!$B$2:$B$5111,"&lt;="&amp;K$3)-$F2525)))</f>
        <v>#VALUE!</v>
      </c>
      <c r="L2525" s="21" t="e">
        <f>IF(OR($B2525="",L$3&lt;$D2525+Настройки!$B$7),0,MAX(0,$E2525-MAX(0,SUMIFS(Тех_Движение!$G$2:$G$5111,Тех_Движение!$D$2:$D$5111,$C2525,Тех_Движение!$B$2:$B$5111,"&lt;="&amp;L$3)-$F2525)))</f>
        <v>#VALUE!</v>
      </c>
      <c r="M2525" s="21" t="e">
        <f>IF(OR($B2525="",M$3&lt;$D2525+Настройки!$B$7),0,MAX(0,$E2525-MAX(0,SUMIFS(Тех_Движение!$G$2:$G$5111,Тех_Движение!$D$2:$D$5111,$C2525,Тех_Движение!$B$2:$B$5111,"&lt;="&amp;M$3)-$F2525)))</f>
        <v>#VALUE!</v>
      </c>
      <c r="N2525" s="21" t="e">
        <f>IF(OR($B2525="",N$3&lt;$D2525+Настройки!$B$7),0,MAX(0,$E2525-MAX(0,SUMIFS(Тех_Движение!$G$2:$G$5111,Тех_Движение!$D$2:$D$5111,$C2525,Тех_Движение!$B$2:$B$5111,"&lt;="&amp;N$3)-$F2525)))</f>
        <v>#VALUE!</v>
      </c>
      <c r="O2525" s="21" t="e">
        <f>IF(OR($B2525="",O$3&lt;$D2525+Настройки!$B$7),0,MAX(0,$E2525-MAX(0,SUMIFS(Тех_Движение!$G$2:$G$5111,Тех_Движение!$D$2:$D$5111,$C2525,Тех_Движение!$B$2:$B$5111,"&lt;="&amp;O$3)-$F2525)))</f>
        <v>#VALUE!</v>
      </c>
      <c r="P2525" s="21" t="e">
        <f>IF(OR($B2525="",P$3&lt;$D2525+Настройки!$B$7),0,MAX(0,$E2525-MAX(0,SUMIFS(Тех_Движение!$G$2:$G$5111,Тех_Движение!$D$2:$D$5111,$C2525,Тех_Движение!$B$2:$B$5111,"&lt;="&amp;P$3)-$F2525)))</f>
        <v>#VALUE!</v>
      </c>
      <c r="Q2525" s="21" t="e">
        <f>IF(OR($B2525="",Q$3&lt;$D2525+Настройки!$B$7),0,MAX(0,$E2525-MAX(0,SUMIFS(Тех_Движение!$G$2:$G$5111,Тех_Движение!$D$2:$D$5111,$C2525,Тех_Движение!$B$2:$B$5111,"&lt;="&amp;Q$3)-$F2525)))</f>
        <v>#VALUE!</v>
      </c>
      <c r="R2525" s="21" t="str">
        <f t="shared" si="118"/>
        <v/>
      </c>
      <c r="S2525" s="23" t="str">
        <f>IF($B2525="","",VLOOKUP($C2525,Настройки!$A$11:$L$17,9,FALSE))</f>
        <v/>
      </c>
      <c r="T2525" s="23" t="str">
        <f t="shared" si="119"/>
        <v/>
      </c>
    </row>
    <row r="2526" spans="1:20" x14ac:dyDescent="0.3">
      <c r="A2526" s="20">
        <f>Тех_Движение!$A$2523</f>
        <v>2522</v>
      </c>
      <c r="B2526" s="20" t="str">
        <f>IF(Тех_Движение!$F$2523&gt;0,Тех_Движение!$I$2523,"")</f>
        <v/>
      </c>
      <c r="C2526" s="20" t="str">
        <f>IF($B2526="","",Тех_Движение!$D$2523)</f>
        <v/>
      </c>
      <c r="D2526" s="9" t="str">
        <f>IF($B2526="","",Тех_Движение!$B$2523)</f>
        <v/>
      </c>
      <c r="E2526" s="21" t="str">
        <f>IF($B2526="","",Тех_Движение!$F$2523)</f>
        <v/>
      </c>
      <c r="F2526" s="21" t="str">
        <f>IF($B2526="","",SUMIFS($E$5:$E2525,$C$5:$C2525,$C2526))</f>
        <v/>
      </c>
      <c r="G2526" s="21" t="str">
        <f>IF($B2526="","",MAX(0,$E2526-MAX(0,SUMIFS(Тех_Движение!$G$2:$G$5111,Тех_Движение!$D$2:$D$5111,$C2526,Тех_Движение!$B$2:$B$5111,"&lt;="&amp;Настройки!$B$5-1)-$F2526)))</f>
        <v/>
      </c>
      <c r="H2526" s="21" t="str">
        <f>IF($B2526="","",IF(AND($D2526&gt;=Настройки!$B$5,$D2526&lt;=Настройки!$B$6),$E2526,0))</f>
        <v/>
      </c>
      <c r="I2526" s="21" t="str">
        <f t="shared" si="117"/>
        <v/>
      </c>
      <c r="J2526" s="21" t="str">
        <f>IF($B2526="","",MAX(0,$E2526-MAX(0,SUMIFS(Тех_Движение!$G$2:$G$5111,Тех_Движение!$D$2:$D$5111,$C2526,Тех_Движение!$B$2:$B$5111,"&lt;="&amp;Настройки!$B$6)-$F2526)))</f>
        <v/>
      </c>
      <c r="K2526" s="21" t="e">
        <f>IF(OR($B2526="",K$3&lt;$D2526+Настройки!$B$7),0,MAX(0,$E2526-MAX(0,SUMIFS(Тех_Движение!$G$2:$G$5111,Тех_Движение!$D$2:$D$5111,$C2526,Тех_Движение!$B$2:$B$5111,"&lt;="&amp;K$3)-$F2526)))</f>
        <v>#VALUE!</v>
      </c>
      <c r="L2526" s="21" t="e">
        <f>IF(OR($B2526="",L$3&lt;$D2526+Настройки!$B$7),0,MAX(0,$E2526-MAX(0,SUMIFS(Тех_Движение!$G$2:$G$5111,Тех_Движение!$D$2:$D$5111,$C2526,Тех_Движение!$B$2:$B$5111,"&lt;="&amp;L$3)-$F2526)))</f>
        <v>#VALUE!</v>
      </c>
      <c r="M2526" s="21" t="e">
        <f>IF(OR($B2526="",M$3&lt;$D2526+Настройки!$B$7),0,MAX(0,$E2526-MAX(0,SUMIFS(Тех_Движение!$G$2:$G$5111,Тех_Движение!$D$2:$D$5111,$C2526,Тех_Движение!$B$2:$B$5111,"&lt;="&amp;M$3)-$F2526)))</f>
        <v>#VALUE!</v>
      </c>
      <c r="N2526" s="21" t="e">
        <f>IF(OR($B2526="",N$3&lt;$D2526+Настройки!$B$7),0,MAX(0,$E2526-MAX(0,SUMIFS(Тех_Движение!$G$2:$G$5111,Тех_Движение!$D$2:$D$5111,$C2526,Тех_Движение!$B$2:$B$5111,"&lt;="&amp;N$3)-$F2526)))</f>
        <v>#VALUE!</v>
      </c>
      <c r="O2526" s="21" t="e">
        <f>IF(OR($B2526="",O$3&lt;$D2526+Настройки!$B$7),0,MAX(0,$E2526-MAX(0,SUMIFS(Тех_Движение!$G$2:$G$5111,Тех_Движение!$D$2:$D$5111,$C2526,Тех_Движение!$B$2:$B$5111,"&lt;="&amp;O$3)-$F2526)))</f>
        <v>#VALUE!</v>
      </c>
      <c r="P2526" s="21" t="e">
        <f>IF(OR($B2526="",P$3&lt;$D2526+Настройки!$B$7),0,MAX(0,$E2526-MAX(0,SUMIFS(Тех_Движение!$G$2:$G$5111,Тех_Движение!$D$2:$D$5111,$C2526,Тех_Движение!$B$2:$B$5111,"&lt;="&amp;P$3)-$F2526)))</f>
        <v>#VALUE!</v>
      </c>
      <c r="Q2526" s="21" t="e">
        <f>IF(OR($B2526="",Q$3&lt;$D2526+Настройки!$B$7),0,MAX(0,$E2526-MAX(0,SUMIFS(Тех_Движение!$G$2:$G$5111,Тех_Движение!$D$2:$D$5111,$C2526,Тех_Движение!$B$2:$B$5111,"&lt;="&amp;Q$3)-$F2526)))</f>
        <v>#VALUE!</v>
      </c>
      <c r="R2526" s="21" t="str">
        <f t="shared" si="118"/>
        <v/>
      </c>
      <c r="S2526" s="23" t="str">
        <f>IF($B2526="","",VLOOKUP($C2526,Настройки!$A$11:$L$17,9,FALSE))</f>
        <v/>
      </c>
      <c r="T2526" s="23" t="str">
        <f t="shared" si="119"/>
        <v/>
      </c>
    </row>
    <row r="2527" spans="1:20" x14ac:dyDescent="0.3">
      <c r="A2527" s="20">
        <f>Тех_Движение!$A$2524</f>
        <v>2523</v>
      </c>
      <c r="B2527" s="20" t="str">
        <f>IF(Тех_Движение!$F$2524&gt;0,Тех_Движение!$I$2524,"")</f>
        <v/>
      </c>
      <c r="C2527" s="20" t="str">
        <f>IF($B2527="","",Тех_Движение!$D$2524)</f>
        <v/>
      </c>
      <c r="D2527" s="9" t="str">
        <f>IF($B2527="","",Тех_Движение!$B$2524)</f>
        <v/>
      </c>
      <c r="E2527" s="21" t="str">
        <f>IF($B2527="","",Тех_Движение!$F$2524)</f>
        <v/>
      </c>
      <c r="F2527" s="21" t="str">
        <f>IF($B2527="","",SUMIFS($E$5:$E2526,$C$5:$C2526,$C2527))</f>
        <v/>
      </c>
      <c r="G2527" s="21" t="str">
        <f>IF($B2527="","",MAX(0,$E2527-MAX(0,SUMIFS(Тех_Движение!$G$2:$G$5111,Тех_Движение!$D$2:$D$5111,$C2527,Тех_Движение!$B$2:$B$5111,"&lt;="&amp;Настройки!$B$5-1)-$F2527)))</f>
        <v/>
      </c>
      <c r="H2527" s="21" t="str">
        <f>IF($B2527="","",IF(AND($D2527&gt;=Настройки!$B$5,$D2527&lt;=Настройки!$B$6),$E2527,0))</f>
        <v/>
      </c>
      <c r="I2527" s="21" t="str">
        <f t="shared" si="117"/>
        <v/>
      </c>
      <c r="J2527" s="21" t="str">
        <f>IF($B2527="","",MAX(0,$E2527-MAX(0,SUMIFS(Тех_Движение!$G$2:$G$5111,Тех_Движение!$D$2:$D$5111,$C2527,Тех_Движение!$B$2:$B$5111,"&lt;="&amp;Настройки!$B$6)-$F2527)))</f>
        <v/>
      </c>
      <c r="K2527" s="21" t="e">
        <f>IF(OR($B2527="",K$3&lt;$D2527+Настройки!$B$7),0,MAX(0,$E2527-MAX(0,SUMIFS(Тех_Движение!$G$2:$G$5111,Тех_Движение!$D$2:$D$5111,$C2527,Тех_Движение!$B$2:$B$5111,"&lt;="&amp;K$3)-$F2527)))</f>
        <v>#VALUE!</v>
      </c>
      <c r="L2527" s="21" t="e">
        <f>IF(OR($B2527="",L$3&lt;$D2527+Настройки!$B$7),0,MAX(0,$E2527-MAX(0,SUMIFS(Тех_Движение!$G$2:$G$5111,Тех_Движение!$D$2:$D$5111,$C2527,Тех_Движение!$B$2:$B$5111,"&lt;="&amp;L$3)-$F2527)))</f>
        <v>#VALUE!</v>
      </c>
      <c r="M2527" s="21" t="e">
        <f>IF(OR($B2527="",M$3&lt;$D2527+Настройки!$B$7),0,MAX(0,$E2527-MAX(0,SUMIFS(Тех_Движение!$G$2:$G$5111,Тех_Движение!$D$2:$D$5111,$C2527,Тех_Движение!$B$2:$B$5111,"&lt;="&amp;M$3)-$F2527)))</f>
        <v>#VALUE!</v>
      </c>
      <c r="N2527" s="21" t="e">
        <f>IF(OR($B2527="",N$3&lt;$D2527+Настройки!$B$7),0,MAX(0,$E2527-MAX(0,SUMIFS(Тех_Движение!$G$2:$G$5111,Тех_Движение!$D$2:$D$5111,$C2527,Тех_Движение!$B$2:$B$5111,"&lt;="&amp;N$3)-$F2527)))</f>
        <v>#VALUE!</v>
      </c>
      <c r="O2527" s="21" t="e">
        <f>IF(OR($B2527="",O$3&lt;$D2527+Настройки!$B$7),0,MAX(0,$E2527-MAX(0,SUMIFS(Тех_Движение!$G$2:$G$5111,Тех_Движение!$D$2:$D$5111,$C2527,Тех_Движение!$B$2:$B$5111,"&lt;="&amp;O$3)-$F2527)))</f>
        <v>#VALUE!</v>
      </c>
      <c r="P2527" s="21" t="e">
        <f>IF(OR($B2527="",P$3&lt;$D2527+Настройки!$B$7),0,MAX(0,$E2527-MAX(0,SUMIFS(Тех_Движение!$G$2:$G$5111,Тех_Движение!$D$2:$D$5111,$C2527,Тех_Движение!$B$2:$B$5111,"&lt;="&amp;P$3)-$F2527)))</f>
        <v>#VALUE!</v>
      </c>
      <c r="Q2527" s="21" t="e">
        <f>IF(OR($B2527="",Q$3&lt;$D2527+Настройки!$B$7),0,MAX(0,$E2527-MAX(0,SUMIFS(Тех_Движение!$G$2:$G$5111,Тех_Движение!$D$2:$D$5111,$C2527,Тех_Движение!$B$2:$B$5111,"&lt;="&amp;Q$3)-$F2527)))</f>
        <v>#VALUE!</v>
      </c>
      <c r="R2527" s="21" t="str">
        <f t="shared" si="118"/>
        <v/>
      </c>
      <c r="S2527" s="23" t="str">
        <f>IF($B2527="","",VLOOKUP($C2527,Настройки!$A$11:$L$17,9,FALSE))</f>
        <v/>
      </c>
      <c r="T2527" s="23" t="str">
        <f t="shared" si="119"/>
        <v/>
      </c>
    </row>
    <row r="2528" spans="1:20" x14ac:dyDescent="0.3">
      <c r="A2528" s="20">
        <f>Тех_Движение!$A$2525</f>
        <v>2524</v>
      </c>
      <c r="B2528" s="20" t="str">
        <f>IF(Тех_Движение!$F$2525&gt;0,Тех_Движение!$I$2525,"")</f>
        <v/>
      </c>
      <c r="C2528" s="20" t="str">
        <f>IF($B2528="","",Тех_Движение!$D$2525)</f>
        <v/>
      </c>
      <c r="D2528" s="9" t="str">
        <f>IF($B2528="","",Тех_Движение!$B$2525)</f>
        <v/>
      </c>
      <c r="E2528" s="21" t="str">
        <f>IF($B2528="","",Тех_Движение!$F$2525)</f>
        <v/>
      </c>
      <c r="F2528" s="21" t="str">
        <f>IF($B2528="","",SUMIFS($E$5:$E2527,$C$5:$C2527,$C2528))</f>
        <v/>
      </c>
      <c r="G2528" s="21" t="str">
        <f>IF($B2528="","",MAX(0,$E2528-MAX(0,SUMIFS(Тех_Движение!$G$2:$G$5111,Тех_Движение!$D$2:$D$5111,$C2528,Тех_Движение!$B$2:$B$5111,"&lt;="&amp;Настройки!$B$5-1)-$F2528)))</f>
        <v/>
      </c>
      <c r="H2528" s="21" t="str">
        <f>IF($B2528="","",IF(AND($D2528&gt;=Настройки!$B$5,$D2528&lt;=Настройки!$B$6),$E2528,0))</f>
        <v/>
      </c>
      <c r="I2528" s="21" t="str">
        <f t="shared" si="117"/>
        <v/>
      </c>
      <c r="J2528" s="21" t="str">
        <f>IF($B2528="","",MAX(0,$E2528-MAX(0,SUMIFS(Тех_Движение!$G$2:$G$5111,Тех_Движение!$D$2:$D$5111,$C2528,Тех_Движение!$B$2:$B$5111,"&lt;="&amp;Настройки!$B$6)-$F2528)))</f>
        <v/>
      </c>
      <c r="K2528" s="21" t="e">
        <f>IF(OR($B2528="",K$3&lt;$D2528+Настройки!$B$7),0,MAX(0,$E2528-MAX(0,SUMIFS(Тех_Движение!$G$2:$G$5111,Тех_Движение!$D$2:$D$5111,$C2528,Тех_Движение!$B$2:$B$5111,"&lt;="&amp;K$3)-$F2528)))</f>
        <v>#VALUE!</v>
      </c>
      <c r="L2528" s="21" t="e">
        <f>IF(OR($B2528="",L$3&lt;$D2528+Настройки!$B$7),0,MAX(0,$E2528-MAX(0,SUMIFS(Тех_Движение!$G$2:$G$5111,Тех_Движение!$D$2:$D$5111,$C2528,Тех_Движение!$B$2:$B$5111,"&lt;="&amp;L$3)-$F2528)))</f>
        <v>#VALUE!</v>
      </c>
      <c r="M2528" s="21" t="e">
        <f>IF(OR($B2528="",M$3&lt;$D2528+Настройки!$B$7),0,MAX(0,$E2528-MAX(0,SUMIFS(Тех_Движение!$G$2:$G$5111,Тех_Движение!$D$2:$D$5111,$C2528,Тех_Движение!$B$2:$B$5111,"&lt;="&amp;M$3)-$F2528)))</f>
        <v>#VALUE!</v>
      </c>
      <c r="N2528" s="21" t="e">
        <f>IF(OR($B2528="",N$3&lt;$D2528+Настройки!$B$7),0,MAX(0,$E2528-MAX(0,SUMIFS(Тех_Движение!$G$2:$G$5111,Тех_Движение!$D$2:$D$5111,$C2528,Тех_Движение!$B$2:$B$5111,"&lt;="&amp;N$3)-$F2528)))</f>
        <v>#VALUE!</v>
      </c>
      <c r="O2528" s="21" t="e">
        <f>IF(OR($B2528="",O$3&lt;$D2528+Настройки!$B$7),0,MAX(0,$E2528-MAX(0,SUMIFS(Тех_Движение!$G$2:$G$5111,Тех_Движение!$D$2:$D$5111,$C2528,Тех_Движение!$B$2:$B$5111,"&lt;="&amp;O$3)-$F2528)))</f>
        <v>#VALUE!</v>
      </c>
      <c r="P2528" s="21" t="e">
        <f>IF(OR($B2528="",P$3&lt;$D2528+Настройки!$B$7),0,MAX(0,$E2528-MAX(0,SUMIFS(Тех_Движение!$G$2:$G$5111,Тех_Движение!$D$2:$D$5111,$C2528,Тех_Движение!$B$2:$B$5111,"&lt;="&amp;P$3)-$F2528)))</f>
        <v>#VALUE!</v>
      </c>
      <c r="Q2528" s="21" t="e">
        <f>IF(OR($B2528="",Q$3&lt;$D2528+Настройки!$B$7),0,MAX(0,$E2528-MAX(0,SUMIFS(Тех_Движение!$G$2:$G$5111,Тех_Движение!$D$2:$D$5111,$C2528,Тех_Движение!$B$2:$B$5111,"&lt;="&amp;Q$3)-$F2528)))</f>
        <v>#VALUE!</v>
      </c>
      <c r="R2528" s="21" t="str">
        <f t="shared" si="118"/>
        <v/>
      </c>
      <c r="S2528" s="23" t="str">
        <f>IF($B2528="","",VLOOKUP($C2528,Настройки!$A$11:$L$17,9,FALSE))</f>
        <v/>
      </c>
      <c r="T2528" s="23" t="str">
        <f t="shared" si="119"/>
        <v/>
      </c>
    </row>
    <row r="2529" spans="1:20" x14ac:dyDescent="0.3">
      <c r="A2529" s="20">
        <f>Тех_Движение!$A$2526</f>
        <v>2525</v>
      </c>
      <c r="B2529" s="20" t="str">
        <f>IF(Тех_Движение!$F$2526&gt;0,Тех_Движение!$I$2526,"")</f>
        <v/>
      </c>
      <c r="C2529" s="20" t="str">
        <f>IF($B2529="","",Тех_Движение!$D$2526)</f>
        <v/>
      </c>
      <c r="D2529" s="9" t="str">
        <f>IF($B2529="","",Тех_Движение!$B$2526)</f>
        <v/>
      </c>
      <c r="E2529" s="21" t="str">
        <f>IF($B2529="","",Тех_Движение!$F$2526)</f>
        <v/>
      </c>
      <c r="F2529" s="21" t="str">
        <f>IF($B2529="","",SUMIFS($E$5:$E2528,$C$5:$C2528,$C2529))</f>
        <v/>
      </c>
      <c r="G2529" s="21" t="str">
        <f>IF($B2529="","",MAX(0,$E2529-MAX(0,SUMIFS(Тех_Движение!$G$2:$G$5111,Тех_Движение!$D$2:$D$5111,$C2529,Тех_Движение!$B$2:$B$5111,"&lt;="&amp;Настройки!$B$5-1)-$F2529)))</f>
        <v/>
      </c>
      <c r="H2529" s="21" t="str">
        <f>IF($B2529="","",IF(AND($D2529&gt;=Настройки!$B$5,$D2529&lt;=Настройки!$B$6),$E2529,0))</f>
        <v/>
      </c>
      <c r="I2529" s="21" t="str">
        <f t="shared" si="117"/>
        <v/>
      </c>
      <c r="J2529" s="21" t="str">
        <f>IF($B2529="","",MAX(0,$E2529-MAX(0,SUMIFS(Тех_Движение!$G$2:$G$5111,Тех_Движение!$D$2:$D$5111,$C2529,Тех_Движение!$B$2:$B$5111,"&lt;="&amp;Настройки!$B$6)-$F2529)))</f>
        <v/>
      </c>
      <c r="K2529" s="21" t="e">
        <f>IF(OR($B2529="",K$3&lt;$D2529+Настройки!$B$7),0,MAX(0,$E2529-MAX(0,SUMIFS(Тех_Движение!$G$2:$G$5111,Тех_Движение!$D$2:$D$5111,$C2529,Тех_Движение!$B$2:$B$5111,"&lt;="&amp;K$3)-$F2529)))</f>
        <v>#VALUE!</v>
      </c>
      <c r="L2529" s="21" t="e">
        <f>IF(OR($B2529="",L$3&lt;$D2529+Настройки!$B$7),0,MAX(0,$E2529-MAX(0,SUMIFS(Тех_Движение!$G$2:$G$5111,Тех_Движение!$D$2:$D$5111,$C2529,Тех_Движение!$B$2:$B$5111,"&lt;="&amp;L$3)-$F2529)))</f>
        <v>#VALUE!</v>
      </c>
      <c r="M2529" s="21" t="e">
        <f>IF(OR($B2529="",M$3&lt;$D2529+Настройки!$B$7),0,MAX(0,$E2529-MAX(0,SUMIFS(Тех_Движение!$G$2:$G$5111,Тех_Движение!$D$2:$D$5111,$C2529,Тех_Движение!$B$2:$B$5111,"&lt;="&amp;M$3)-$F2529)))</f>
        <v>#VALUE!</v>
      </c>
      <c r="N2529" s="21" t="e">
        <f>IF(OR($B2529="",N$3&lt;$D2529+Настройки!$B$7),0,MAX(0,$E2529-MAX(0,SUMIFS(Тех_Движение!$G$2:$G$5111,Тех_Движение!$D$2:$D$5111,$C2529,Тех_Движение!$B$2:$B$5111,"&lt;="&amp;N$3)-$F2529)))</f>
        <v>#VALUE!</v>
      </c>
      <c r="O2529" s="21" t="e">
        <f>IF(OR($B2529="",O$3&lt;$D2529+Настройки!$B$7),0,MAX(0,$E2529-MAX(0,SUMIFS(Тех_Движение!$G$2:$G$5111,Тех_Движение!$D$2:$D$5111,$C2529,Тех_Движение!$B$2:$B$5111,"&lt;="&amp;O$3)-$F2529)))</f>
        <v>#VALUE!</v>
      </c>
      <c r="P2529" s="21" t="e">
        <f>IF(OR($B2529="",P$3&lt;$D2529+Настройки!$B$7),0,MAX(0,$E2529-MAX(0,SUMIFS(Тех_Движение!$G$2:$G$5111,Тех_Движение!$D$2:$D$5111,$C2529,Тех_Движение!$B$2:$B$5111,"&lt;="&amp;P$3)-$F2529)))</f>
        <v>#VALUE!</v>
      </c>
      <c r="Q2529" s="21" t="e">
        <f>IF(OR($B2529="",Q$3&lt;$D2529+Настройки!$B$7),0,MAX(0,$E2529-MAX(0,SUMIFS(Тех_Движение!$G$2:$G$5111,Тех_Движение!$D$2:$D$5111,$C2529,Тех_Движение!$B$2:$B$5111,"&lt;="&amp;Q$3)-$F2529)))</f>
        <v>#VALUE!</v>
      </c>
      <c r="R2529" s="21" t="str">
        <f t="shared" si="118"/>
        <v/>
      </c>
      <c r="S2529" s="23" t="str">
        <f>IF($B2529="","",VLOOKUP($C2529,Настройки!$A$11:$L$17,9,FALSE))</f>
        <v/>
      </c>
      <c r="T2529" s="23" t="str">
        <f t="shared" si="119"/>
        <v/>
      </c>
    </row>
    <row r="2530" spans="1:20" x14ac:dyDescent="0.3">
      <c r="A2530" s="20">
        <f>Тех_Движение!$A$2527</f>
        <v>2526</v>
      </c>
      <c r="B2530" s="20" t="str">
        <f>IF(Тех_Движение!$F$2527&gt;0,Тех_Движение!$I$2527,"")</f>
        <v/>
      </c>
      <c r="C2530" s="20" t="str">
        <f>IF($B2530="","",Тех_Движение!$D$2527)</f>
        <v/>
      </c>
      <c r="D2530" s="9" t="str">
        <f>IF($B2530="","",Тех_Движение!$B$2527)</f>
        <v/>
      </c>
      <c r="E2530" s="21" t="str">
        <f>IF($B2530="","",Тех_Движение!$F$2527)</f>
        <v/>
      </c>
      <c r="F2530" s="21" t="str">
        <f>IF($B2530="","",SUMIFS($E$5:$E2529,$C$5:$C2529,$C2530))</f>
        <v/>
      </c>
      <c r="G2530" s="21" t="str">
        <f>IF($B2530="","",MAX(0,$E2530-MAX(0,SUMIFS(Тех_Движение!$G$2:$G$5111,Тех_Движение!$D$2:$D$5111,$C2530,Тех_Движение!$B$2:$B$5111,"&lt;="&amp;Настройки!$B$5-1)-$F2530)))</f>
        <v/>
      </c>
      <c r="H2530" s="21" t="str">
        <f>IF($B2530="","",IF(AND($D2530&gt;=Настройки!$B$5,$D2530&lt;=Настройки!$B$6),$E2530,0))</f>
        <v/>
      </c>
      <c r="I2530" s="21" t="str">
        <f t="shared" si="117"/>
        <v/>
      </c>
      <c r="J2530" s="21" t="str">
        <f>IF($B2530="","",MAX(0,$E2530-MAX(0,SUMIFS(Тех_Движение!$G$2:$G$5111,Тех_Движение!$D$2:$D$5111,$C2530,Тех_Движение!$B$2:$B$5111,"&lt;="&amp;Настройки!$B$6)-$F2530)))</f>
        <v/>
      </c>
      <c r="K2530" s="21" t="e">
        <f>IF(OR($B2530="",K$3&lt;$D2530+Настройки!$B$7),0,MAX(0,$E2530-MAX(0,SUMIFS(Тех_Движение!$G$2:$G$5111,Тех_Движение!$D$2:$D$5111,$C2530,Тех_Движение!$B$2:$B$5111,"&lt;="&amp;K$3)-$F2530)))</f>
        <v>#VALUE!</v>
      </c>
      <c r="L2530" s="21" t="e">
        <f>IF(OR($B2530="",L$3&lt;$D2530+Настройки!$B$7),0,MAX(0,$E2530-MAX(0,SUMIFS(Тех_Движение!$G$2:$G$5111,Тех_Движение!$D$2:$D$5111,$C2530,Тех_Движение!$B$2:$B$5111,"&lt;="&amp;L$3)-$F2530)))</f>
        <v>#VALUE!</v>
      </c>
      <c r="M2530" s="21" t="e">
        <f>IF(OR($B2530="",M$3&lt;$D2530+Настройки!$B$7),0,MAX(0,$E2530-MAX(0,SUMIFS(Тех_Движение!$G$2:$G$5111,Тех_Движение!$D$2:$D$5111,$C2530,Тех_Движение!$B$2:$B$5111,"&lt;="&amp;M$3)-$F2530)))</f>
        <v>#VALUE!</v>
      </c>
      <c r="N2530" s="21" t="e">
        <f>IF(OR($B2530="",N$3&lt;$D2530+Настройки!$B$7),0,MAX(0,$E2530-MAX(0,SUMIFS(Тех_Движение!$G$2:$G$5111,Тех_Движение!$D$2:$D$5111,$C2530,Тех_Движение!$B$2:$B$5111,"&lt;="&amp;N$3)-$F2530)))</f>
        <v>#VALUE!</v>
      </c>
      <c r="O2530" s="21" t="e">
        <f>IF(OR($B2530="",O$3&lt;$D2530+Настройки!$B$7),0,MAX(0,$E2530-MAX(0,SUMIFS(Тех_Движение!$G$2:$G$5111,Тех_Движение!$D$2:$D$5111,$C2530,Тех_Движение!$B$2:$B$5111,"&lt;="&amp;O$3)-$F2530)))</f>
        <v>#VALUE!</v>
      </c>
      <c r="P2530" s="21" t="e">
        <f>IF(OR($B2530="",P$3&lt;$D2530+Настройки!$B$7),0,MAX(0,$E2530-MAX(0,SUMIFS(Тех_Движение!$G$2:$G$5111,Тех_Движение!$D$2:$D$5111,$C2530,Тех_Движение!$B$2:$B$5111,"&lt;="&amp;P$3)-$F2530)))</f>
        <v>#VALUE!</v>
      </c>
      <c r="Q2530" s="21" t="e">
        <f>IF(OR($B2530="",Q$3&lt;$D2530+Настройки!$B$7),0,MAX(0,$E2530-MAX(0,SUMIFS(Тех_Движение!$G$2:$G$5111,Тех_Движение!$D$2:$D$5111,$C2530,Тех_Движение!$B$2:$B$5111,"&lt;="&amp;Q$3)-$F2530)))</f>
        <v>#VALUE!</v>
      </c>
      <c r="R2530" s="21" t="str">
        <f t="shared" si="118"/>
        <v/>
      </c>
      <c r="S2530" s="23" t="str">
        <f>IF($B2530="","",VLOOKUP($C2530,Настройки!$A$11:$L$17,9,FALSE))</f>
        <v/>
      </c>
      <c r="T2530" s="23" t="str">
        <f t="shared" si="119"/>
        <v/>
      </c>
    </row>
    <row r="2531" spans="1:20" x14ac:dyDescent="0.3">
      <c r="A2531" s="20">
        <f>Тех_Движение!$A$2528</f>
        <v>2527</v>
      </c>
      <c r="B2531" s="20" t="str">
        <f>IF(Тех_Движение!$F$2528&gt;0,Тех_Движение!$I$2528,"")</f>
        <v/>
      </c>
      <c r="C2531" s="20" t="str">
        <f>IF($B2531="","",Тех_Движение!$D$2528)</f>
        <v/>
      </c>
      <c r="D2531" s="9" t="str">
        <f>IF($B2531="","",Тех_Движение!$B$2528)</f>
        <v/>
      </c>
      <c r="E2531" s="21" t="str">
        <f>IF($B2531="","",Тех_Движение!$F$2528)</f>
        <v/>
      </c>
      <c r="F2531" s="21" t="str">
        <f>IF($B2531="","",SUMIFS($E$5:$E2530,$C$5:$C2530,$C2531))</f>
        <v/>
      </c>
      <c r="G2531" s="21" t="str">
        <f>IF($B2531="","",MAX(0,$E2531-MAX(0,SUMIFS(Тех_Движение!$G$2:$G$5111,Тех_Движение!$D$2:$D$5111,$C2531,Тех_Движение!$B$2:$B$5111,"&lt;="&amp;Настройки!$B$5-1)-$F2531)))</f>
        <v/>
      </c>
      <c r="H2531" s="21" t="str">
        <f>IF($B2531="","",IF(AND($D2531&gt;=Настройки!$B$5,$D2531&lt;=Настройки!$B$6),$E2531,0))</f>
        <v/>
      </c>
      <c r="I2531" s="21" t="str">
        <f t="shared" si="117"/>
        <v/>
      </c>
      <c r="J2531" s="21" t="str">
        <f>IF($B2531="","",MAX(0,$E2531-MAX(0,SUMIFS(Тех_Движение!$G$2:$G$5111,Тех_Движение!$D$2:$D$5111,$C2531,Тех_Движение!$B$2:$B$5111,"&lt;="&amp;Настройки!$B$6)-$F2531)))</f>
        <v/>
      </c>
      <c r="K2531" s="21" t="e">
        <f>IF(OR($B2531="",K$3&lt;$D2531+Настройки!$B$7),0,MAX(0,$E2531-MAX(0,SUMIFS(Тех_Движение!$G$2:$G$5111,Тех_Движение!$D$2:$D$5111,$C2531,Тех_Движение!$B$2:$B$5111,"&lt;="&amp;K$3)-$F2531)))</f>
        <v>#VALUE!</v>
      </c>
      <c r="L2531" s="21" t="e">
        <f>IF(OR($B2531="",L$3&lt;$D2531+Настройки!$B$7),0,MAX(0,$E2531-MAX(0,SUMIFS(Тех_Движение!$G$2:$G$5111,Тех_Движение!$D$2:$D$5111,$C2531,Тех_Движение!$B$2:$B$5111,"&lt;="&amp;L$3)-$F2531)))</f>
        <v>#VALUE!</v>
      </c>
      <c r="M2531" s="21" t="e">
        <f>IF(OR($B2531="",M$3&lt;$D2531+Настройки!$B$7),0,MAX(0,$E2531-MAX(0,SUMIFS(Тех_Движение!$G$2:$G$5111,Тех_Движение!$D$2:$D$5111,$C2531,Тех_Движение!$B$2:$B$5111,"&lt;="&amp;M$3)-$F2531)))</f>
        <v>#VALUE!</v>
      </c>
      <c r="N2531" s="21" t="e">
        <f>IF(OR($B2531="",N$3&lt;$D2531+Настройки!$B$7),0,MAX(0,$E2531-MAX(0,SUMIFS(Тех_Движение!$G$2:$G$5111,Тех_Движение!$D$2:$D$5111,$C2531,Тех_Движение!$B$2:$B$5111,"&lt;="&amp;N$3)-$F2531)))</f>
        <v>#VALUE!</v>
      </c>
      <c r="O2531" s="21" t="e">
        <f>IF(OR($B2531="",O$3&lt;$D2531+Настройки!$B$7),0,MAX(0,$E2531-MAX(0,SUMIFS(Тех_Движение!$G$2:$G$5111,Тех_Движение!$D$2:$D$5111,$C2531,Тех_Движение!$B$2:$B$5111,"&lt;="&amp;O$3)-$F2531)))</f>
        <v>#VALUE!</v>
      </c>
      <c r="P2531" s="21" t="e">
        <f>IF(OR($B2531="",P$3&lt;$D2531+Настройки!$B$7),0,MAX(0,$E2531-MAX(0,SUMIFS(Тех_Движение!$G$2:$G$5111,Тех_Движение!$D$2:$D$5111,$C2531,Тех_Движение!$B$2:$B$5111,"&lt;="&amp;P$3)-$F2531)))</f>
        <v>#VALUE!</v>
      </c>
      <c r="Q2531" s="21" t="e">
        <f>IF(OR($B2531="",Q$3&lt;$D2531+Настройки!$B$7),0,MAX(0,$E2531-MAX(0,SUMIFS(Тех_Движение!$G$2:$G$5111,Тех_Движение!$D$2:$D$5111,$C2531,Тех_Движение!$B$2:$B$5111,"&lt;="&amp;Q$3)-$F2531)))</f>
        <v>#VALUE!</v>
      </c>
      <c r="R2531" s="21" t="str">
        <f t="shared" si="118"/>
        <v/>
      </c>
      <c r="S2531" s="23" t="str">
        <f>IF($B2531="","",VLOOKUP($C2531,Настройки!$A$11:$L$17,9,FALSE))</f>
        <v/>
      </c>
      <c r="T2531" s="23" t="str">
        <f t="shared" si="119"/>
        <v/>
      </c>
    </row>
    <row r="2532" spans="1:20" x14ac:dyDescent="0.3">
      <c r="A2532" s="20">
        <f>Тех_Движение!$A$2529</f>
        <v>2528</v>
      </c>
      <c r="B2532" s="20" t="str">
        <f>IF(Тех_Движение!$F$2529&gt;0,Тех_Движение!$I$2529,"")</f>
        <v/>
      </c>
      <c r="C2532" s="20" t="str">
        <f>IF($B2532="","",Тех_Движение!$D$2529)</f>
        <v/>
      </c>
      <c r="D2532" s="9" t="str">
        <f>IF($B2532="","",Тех_Движение!$B$2529)</f>
        <v/>
      </c>
      <c r="E2532" s="21" t="str">
        <f>IF($B2532="","",Тех_Движение!$F$2529)</f>
        <v/>
      </c>
      <c r="F2532" s="21" t="str">
        <f>IF($B2532="","",SUMIFS($E$5:$E2531,$C$5:$C2531,$C2532))</f>
        <v/>
      </c>
      <c r="G2532" s="21" t="str">
        <f>IF($B2532="","",MAX(0,$E2532-MAX(0,SUMIFS(Тех_Движение!$G$2:$G$5111,Тех_Движение!$D$2:$D$5111,$C2532,Тех_Движение!$B$2:$B$5111,"&lt;="&amp;Настройки!$B$5-1)-$F2532)))</f>
        <v/>
      </c>
      <c r="H2532" s="21" t="str">
        <f>IF($B2532="","",IF(AND($D2532&gt;=Настройки!$B$5,$D2532&lt;=Настройки!$B$6),$E2532,0))</f>
        <v/>
      </c>
      <c r="I2532" s="21" t="str">
        <f t="shared" si="117"/>
        <v/>
      </c>
      <c r="J2532" s="21" t="str">
        <f>IF($B2532="","",MAX(0,$E2532-MAX(0,SUMIFS(Тех_Движение!$G$2:$G$5111,Тех_Движение!$D$2:$D$5111,$C2532,Тех_Движение!$B$2:$B$5111,"&lt;="&amp;Настройки!$B$6)-$F2532)))</f>
        <v/>
      </c>
      <c r="K2532" s="21" t="e">
        <f>IF(OR($B2532="",K$3&lt;$D2532+Настройки!$B$7),0,MAX(0,$E2532-MAX(0,SUMIFS(Тех_Движение!$G$2:$G$5111,Тех_Движение!$D$2:$D$5111,$C2532,Тех_Движение!$B$2:$B$5111,"&lt;="&amp;K$3)-$F2532)))</f>
        <v>#VALUE!</v>
      </c>
      <c r="L2532" s="21" t="e">
        <f>IF(OR($B2532="",L$3&lt;$D2532+Настройки!$B$7),0,MAX(0,$E2532-MAX(0,SUMIFS(Тех_Движение!$G$2:$G$5111,Тех_Движение!$D$2:$D$5111,$C2532,Тех_Движение!$B$2:$B$5111,"&lt;="&amp;L$3)-$F2532)))</f>
        <v>#VALUE!</v>
      </c>
      <c r="M2532" s="21" t="e">
        <f>IF(OR($B2532="",M$3&lt;$D2532+Настройки!$B$7),0,MAX(0,$E2532-MAX(0,SUMIFS(Тех_Движение!$G$2:$G$5111,Тех_Движение!$D$2:$D$5111,$C2532,Тех_Движение!$B$2:$B$5111,"&lt;="&amp;M$3)-$F2532)))</f>
        <v>#VALUE!</v>
      </c>
      <c r="N2532" s="21" t="e">
        <f>IF(OR($B2532="",N$3&lt;$D2532+Настройки!$B$7),0,MAX(0,$E2532-MAX(0,SUMIFS(Тех_Движение!$G$2:$G$5111,Тех_Движение!$D$2:$D$5111,$C2532,Тех_Движение!$B$2:$B$5111,"&lt;="&amp;N$3)-$F2532)))</f>
        <v>#VALUE!</v>
      </c>
      <c r="O2532" s="21" t="e">
        <f>IF(OR($B2532="",O$3&lt;$D2532+Настройки!$B$7),0,MAX(0,$E2532-MAX(0,SUMIFS(Тех_Движение!$G$2:$G$5111,Тех_Движение!$D$2:$D$5111,$C2532,Тех_Движение!$B$2:$B$5111,"&lt;="&amp;O$3)-$F2532)))</f>
        <v>#VALUE!</v>
      </c>
      <c r="P2532" s="21" t="e">
        <f>IF(OR($B2532="",P$3&lt;$D2532+Настройки!$B$7),0,MAX(0,$E2532-MAX(0,SUMIFS(Тех_Движение!$G$2:$G$5111,Тех_Движение!$D$2:$D$5111,$C2532,Тех_Движение!$B$2:$B$5111,"&lt;="&amp;P$3)-$F2532)))</f>
        <v>#VALUE!</v>
      </c>
      <c r="Q2532" s="21" t="e">
        <f>IF(OR($B2532="",Q$3&lt;$D2532+Настройки!$B$7),0,MAX(0,$E2532-MAX(0,SUMIFS(Тех_Движение!$G$2:$G$5111,Тех_Движение!$D$2:$D$5111,$C2532,Тех_Движение!$B$2:$B$5111,"&lt;="&amp;Q$3)-$F2532)))</f>
        <v>#VALUE!</v>
      </c>
      <c r="R2532" s="21" t="str">
        <f t="shared" si="118"/>
        <v/>
      </c>
      <c r="S2532" s="23" t="str">
        <f>IF($B2532="","",VLOOKUP($C2532,Настройки!$A$11:$L$17,9,FALSE))</f>
        <v/>
      </c>
      <c r="T2532" s="23" t="str">
        <f t="shared" si="119"/>
        <v/>
      </c>
    </row>
    <row r="2533" spans="1:20" x14ac:dyDescent="0.3">
      <c r="A2533" s="20">
        <f>Тех_Движение!$A$2530</f>
        <v>2529</v>
      </c>
      <c r="B2533" s="20" t="str">
        <f>IF(Тех_Движение!$F$2530&gt;0,Тех_Движение!$I$2530,"")</f>
        <v/>
      </c>
      <c r="C2533" s="20" t="str">
        <f>IF($B2533="","",Тех_Движение!$D$2530)</f>
        <v/>
      </c>
      <c r="D2533" s="9" t="str">
        <f>IF($B2533="","",Тех_Движение!$B$2530)</f>
        <v/>
      </c>
      <c r="E2533" s="21" t="str">
        <f>IF($B2533="","",Тех_Движение!$F$2530)</f>
        <v/>
      </c>
      <c r="F2533" s="21" t="str">
        <f>IF($B2533="","",SUMIFS($E$5:$E2532,$C$5:$C2532,$C2533))</f>
        <v/>
      </c>
      <c r="G2533" s="21" t="str">
        <f>IF($B2533="","",MAX(0,$E2533-MAX(0,SUMIFS(Тех_Движение!$G$2:$G$5111,Тех_Движение!$D$2:$D$5111,$C2533,Тех_Движение!$B$2:$B$5111,"&lt;="&amp;Настройки!$B$5-1)-$F2533)))</f>
        <v/>
      </c>
      <c r="H2533" s="21" t="str">
        <f>IF($B2533="","",IF(AND($D2533&gt;=Настройки!$B$5,$D2533&lt;=Настройки!$B$6),$E2533,0))</f>
        <v/>
      </c>
      <c r="I2533" s="21" t="str">
        <f t="shared" si="117"/>
        <v/>
      </c>
      <c r="J2533" s="21" t="str">
        <f>IF($B2533="","",MAX(0,$E2533-MAX(0,SUMIFS(Тех_Движение!$G$2:$G$5111,Тех_Движение!$D$2:$D$5111,$C2533,Тех_Движение!$B$2:$B$5111,"&lt;="&amp;Настройки!$B$6)-$F2533)))</f>
        <v/>
      </c>
      <c r="K2533" s="21" t="e">
        <f>IF(OR($B2533="",K$3&lt;$D2533+Настройки!$B$7),0,MAX(0,$E2533-MAX(0,SUMIFS(Тех_Движение!$G$2:$G$5111,Тех_Движение!$D$2:$D$5111,$C2533,Тех_Движение!$B$2:$B$5111,"&lt;="&amp;K$3)-$F2533)))</f>
        <v>#VALUE!</v>
      </c>
      <c r="L2533" s="21" t="e">
        <f>IF(OR($B2533="",L$3&lt;$D2533+Настройки!$B$7),0,MAX(0,$E2533-MAX(0,SUMIFS(Тех_Движение!$G$2:$G$5111,Тех_Движение!$D$2:$D$5111,$C2533,Тех_Движение!$B$2:$B$5111,"&lt;="&amp;L$3)-$F2533)))</f>
        <v>#VALUE!</v>
      </c>
      <c r="M2533" s="21" t="e">
        <f>IF(OR($B2533="",M$3&lt;$D2533+Настройки!$B$7),0,MAX(0,$E2533-MAX(0,SUMIFS(Тех_Движение!$G$2:$G$5111,Тех_Движение!$D$2:$D$5111,$C2533,Тех_Движение!$B$2:$B$5111,"&lt;="&amp;M$3)-$F2533)))</f>
        <v>#VALUE!</v>
      </c>
      <c r="N2533" s="21" t="e">
        <f>IF(OR($B2533="",N$3&lt;$D2533+Настройки!$B$7),0,MAX(0,$E2533-MAX(0,SUMIFS(Тех_Движение!$G$2:$G$5111,Тех_Движение!$D$2:$D$5111,$C2533,Тех_Движение!$B$2:$B$5111,"&lt;="&amp;N$3)-$F2533)))</f>
        <v>#VALUE!</v>
      </c>
      <c r="O2533" s="21" t="e">
        <f>IF(OR($B2533="",O$3&lt;$D2533+Настройки!$B$7),0,MAX(0,$E2533-MAX(0,SUMIFS(Тех_Движение!$G$2:$G$5111,Тех_Движение!$D$2:$D$5111,$C2533,Тех_Движение!$B$2:$B$5111,"&lt;="&amp;O$3)-$F2533)))</f>
        <v>#VALUE!</v>
      </c>
      <c r="P2533" s="21" t="e">
        <f>IF(OR($B2533="",P$3&lt;$D2533+Настройки!$B$7),0,MAX(0,$E2533-MAX(0,SUMIFS(Тех_Движение!$G$2:$G$5111,Тех_Движение!$D$2:$D$5111,$C2533,Тех_Движение!$B$2:$B$5111,"&lt;="&amp;P$3)-$F2533)))</f>
        <v>#VALUE!</v>
      </c>
      <c r="Q2533" s="21" t="e">
        <f>IF(OR($B2533="",Q$3&lt;$D2533+Настройки!$B$7),0,MAX(0,$E2533-MAX(0,SUMIFS(Тех_Движение!$G$2:$G$5111,Тех_Движение!$D$2:$D$5111,$C2533,Тех_Движение!$B$2:$B$5111,"&lt;="&amp;Q$3)-$F2533)))</f>
        <v>#VALUE!</v>
      </c>
      <c r="R2533" s="21" t="str">
        <f t="shared" si="118"/>
        <v/>
      </c>
      <c r="S2533" s="23" t="str">
        <f>IF($B2533="","",VLOOKUP($C2533,Настройки!$A$11:$L$17,9,FALSE))</f>
        <v/>
      </c>
      <c r="T2533" s="23" t="str">
        <f t="shared" si="119"/>
        <v/>
      </c>
    </row>
    <row r="2534" spans="1:20" x14ac:dyDescent="0.3">
      <c r="A2534" s="20">
        <f>Тех_Движение!$A$2531</f>
        <v>2530</v>
      </c>
      <c r="B2534" s="20" t="str">
        <f>IF(Тех_Движение!$F$2531&gt;0,Тех_Движение!$I$2531,"")</f>
        <v/>
      </c>
      <c r="C2534" s="20" t="str">
        <f>IF($B2534="","",Тех_Движение!$D$2531)</f>
        <v/>
      </c>
      <c r="D2534" s="9" t="str">
        <f>IF($B2534="","",Тех_Движение!$B$2531)</f>
        <v/>
      </c>
      <c r="E2534" s="21" t="str">
        <f>IF($B2534="","",Тех_Движение!$F$2531)</f>
        <v/>
      </c>
      <c r="F2534" s="21" t="str">
        <f>IF($B2534="","",SUMIFS($E$5:$E2533,$C$5:$C2533,$C2534))</f>
        <v/>
      </c>
      <c r="G2534" s="21" t="str">
        <f>IF($B2534="","",MAX(0,$E2534-MAX(0,SUMIFS(Тех_Движение!$G$2:$G$5111,Тех_Движение!$D$2:$D$5111,$C2534,Тех_Движение!$B$2:$B$5111,"&lt;="&amp;Настройки!$B$5-1)-$F2534)))</f>
        <v/>
      </c>
      <c r="H2534" s="21" t="str">
        <f>IF($B2534="","",IF(AND($D2534&gt;=Настройки!$B$5,$D2534&lt;=Настройки!$B$6),$E2534,0))</f>
        <v/>
      </c>
      <c r="I2534" s="21" t="str">
        <f t="shared" si="117"/>
        <v/>
      </c>
      <c r="J2534" s="21" t="str">
        <f>IF($B2534="","",MAX(0,$E2534-MAX(0,SUMIFS(Тех_Движение!$G$2:$G$5111,Тех_Движение!$D$2:$D$5111,$C2534,Тех_Движение!$B$2:$B$5111,"&lt;="&amp;Настройки!$B$6)-$F2534)))</f>
        <v/>
      </c>
      <c r="K2534" s="21" t="e">
        <f>IF(OR($B2534="",K$3&lt;$D2534+Настройки!$B$7),0,MAX(0,$E2534-MAX(0,SUMIFS(Тех_Движение!$G$2:$G$5111,Тех_Движение!$D$2:$D$5111,$C2534,Тех_Движение!$B$2:$B$5111,"&lt;="&amp;K$3)-$F2534)))</f>
        <v>#VALUE!</v>
      </c>
      <c r="L2534" s="21" t="e">
        <f>IF(OR($B2534="",L$3&lt;$D2534+Настройки!$B$7),0,MAX(0,$E2534-MAX(0,SUMIFS(Тех_Движение!$G$2:$G$5111,Тех_Движение!$D$2:$D$5111,$C2534,Тех_Движение!$B$2:$B$5111,"&lt;="&amp;L$3)-$F2534)))</f>
        <v>#VALUE!</v>
      </c>
      <c r="M2534" s="21" t="e">
        <f>IF(OR($B2534="",M$3&lt;$D2534+Настройки!$B$7),0,MAX(0,$E2534-MAX(0,SUMIFS(Тех_Движение!$G$2:$G$5111,Тех_Движение!$D$2:$D$5111,$C2534,Тех_Движение!$B$2:$B$5111,"&lt;="&amp;M$3)-$F2534)))</f>
        <v>#VALUE!</v>
      </c>
      <c r="N2534" s="21" t="e">
        <f>IF(OR($B2534="",N$3&lt;$D2534+Настройки!$B$7),0,MAX(0,$E2534-MAX(0,SUMIFS(Тех_Движение!$G$2:$G$5111,Тех_Движение!$D$2:$D$5111,$C2534,Тех_Движение!$B$2:$B$5111,"&lt;="&amp;N$3)-$F2534)))</f>
        <v>#VALUE!</v>
      </c>
      <c r="O2534" s="21" t="e">
        <f>IF(OR($B2534="",O$3&lt;$D2534+Настройки!$B$7),0,MAX(0,$E2534-MAX(0,SUMIFS(Тех_Движение!$G$2:$G$5111,Тех_Движение!$D$2:$D$5111,$C2534,Тех_Движение!$B$2:$B$5111,"&lt;="&amp;O$3)-$F2534)))</f>
        <v>#VALUE!</v>
      </c>
      <c r="P2534" s="21" t="e">
        <f>IF(OR($B2534="",P$3&lt;$D2534+Настройки!$B$7),0,MAX(0,$E2534-MAX(0,SUMIFS(Тех_Движение!$G$2:$G$5111,Тех_Движение!$D$2:$D$5111,$C2534,Тех_Движение!$B$2:$B$5111,"&lt;="&amp;P$3)-$F2534)))</f>
        <v>#VALUE!</v>
      </c>
      <c r="Q2534" s="21" t="e">
        <f>IF(OR($B2534="",Q$3&lt;$D2534+Настройки!$B$7),0,MAX(0,$E2534-MAX(0,SUMIFS(Тех_Движение!$G$2:$G$5111,Тех_Движение!$D$2:$D$5111,$C2534,Тех_Движение!$B$2:$B$5111,"&lt;="&amp;Q$3)-$F2534)))</f>
        <v>#VALUE!</v>
      </c>
      <c r="R2534" s="21" t="str">
        <f t="shared" si="118"/>
        <v/>
      </c>
      <c r="S2534" s="23" t="str">
        <f>IF($B2534="","",VLOOKUP($C2534,Настройки!$A$11:$L$17,9,FALSE))</f>
        <v/>
      </c>
      <c r="T2534" s="23" t="str">
        <f t="shared" si="119"/>
        <v/>
      </c>
    </row>
    <row r="2535" spans="1:20" x14ac:dyDescent="0.3">
      <c r="A2535" s="20">
        <f>Тех_Движение!$A$2532</f>
        <v>2531</v>
      </c>
      <c r="B2535" s="20" t="str">
        <f>IF(Тех_Движение!$F$2532&gt;0,Тех_Движение!$I$2532,"")</f>
        <v/>
      </c>
      <c r="C2535" s="20" t="str">
        <f>IF($B2535="","",Тех_Движение!$D$2532)</f>
        <v/>
      </c>
      <c r="D2535" s="9" t="str">
        <f>IF($B2535="","",Тех_Движение!$B$2532)</f>
        <v/>
      </c>
      <c r="E2535" s="21" t="str">
        <f>IF($B2535="","",Тех_Движение!$F$2532)</f>
        <v/>
      </c>
      <c r="F2535" s="21" t="str">
        <f>IF($B2535="","",SUMIFS($E$5:$E2534,$C$5:$C2534,$C2535))</f>
        <v/>
      </c>
      <c r="G2535" s="21" t="str">
        <f>IF($B2535="","",MAX(0,$E2535-MAX(0,SUMIFS(Тех_Движение!$G$2:$G$5111,Тех_Движение!$D$2:$D$5111,$C2535,Тех_Движение!$B$2:$B$5111,"&lt;="&amp;Настройки!$B$5-1)-$F2535)))</f>
        <v/>
      </c>
      <c r="H2535" s="21" t="str">
        <f>IF($B2535="","",IF(AND($D2535&gt;=Настройки!$B$5,$D2535&lt;=Настройки!$B$6),$E2535,0))</f>
        <v/>
      </c>
      <c r="I2535" s="21" t="str">
        <f t="shared" si="117"/>
        <v/>
      </c>
      <c r="J2535" s="21" t="str">
        <f>IF($B2535="","",MAX(0,$E2535-MAX(0,SUMIFS(Тех_Движение!$G$2:$G$5111,Тех_Движение!$D$2:$D$5111,$C2535,Тех_Движение!$B$2:$B$5111,"&lt;="&amp;Настройки!$B$6)-$F2535)))</f>
        <v/>
      </c>
      <c r="K2535" s="21" t="e">
        <f>IF(OR($B2535="",K$3&lt;$D2535+Настройки!$B$7),0,MAX(0,$E2535-MAX(0,SUMIFS(Тех_Движение!$G$2:$G$5111,Тех_Движение!$D$2:$D$5111,$C2535,Тех_Движение!$B$2:$B$5111,"&lt;="&amp;K$3)-$F2535)))</f>
        <v>#VALUE!</v>
      </c>
      <c r="L2535" s="21" t="e">
        <f>IF(OR($B2535="",L$3&lt;$D2535+Настройки!$B$7),0,MAX(0,$E2535-MAX(0,SUMIFS(Тех_Движение!$G$2:$G$5111,Тех_Движение!$D$2:$D$5111,$C2535,Тех_Движение!$B$2:$B$5111,"&lt;="&amp;L$3)-$F2535)))</f>
        <v>#VALUE!</v>
      </c>
      <c r="M2535" s="21" t="e">
        <f>IF(OR($B2535="",M$3&lt;$D2535+Настройки!$B$7),0,MAX(0,$E2535-MAX(0,SUMIFS(Тех_Движение!$G$2:$G$5111,Тех_Движение!$D$2:$D$5111,$C2535,Тех_Движение!$B$2:$B$5111,"&lt;="&amp;M$3)-$F2535)))</f>
        <v>#VALUE!</v>
      </c>
      <c r="N2535" s="21" t="e">
        <f>IF(OR($B2535="",N$3&lt;$D2535+Настройки!$B$7),0,MAX(0,$E2535-MAX(0,SUMIFS(Тех_Движение!$G$2:$G$5111,Тех_Движение!$D$2:$D$5111,$C2535,Тех_Движение!$B$2:$B$5111,"&lt;="&amp;N$3)-$F2535)))</f>
        <v>#VALUE!</v>
      </c>
      <c r="O2535" s="21" t="e">
        <f>IF(OR($B2535="",O$3&lt;$D2535+Настройки!$B$7),0,MAX(0,$E2535-MAX(0,SUMIFS(Тех_Движение!$G$2:$G$5111,Тех_Движение!$D$2:$D$5111,$C2535,Тех_Движение!$B$2:$B$5111,"&lt;="&amp;O$3)-$F2535)))</f>
        <v>#VALUE!</v>
      </c>
      <c r="P2535" s="21" t="e">
        <f>IF(OR($B2535="",P$3&lt;$D2535+Настройки!$B$7),0,MAX(0,$E2535-MAX(0,SUMIFS(Тех_Движение!$G$2:$G$5111,Тех_Движение!$D$2:$D$5111,$C2535,Тех_Движение!$B$2:$B$5111,"&lt;="&amp;P$3)-$F2535)))</f>
        <v>#VALUE!</v>
      </c>
      <c r="Q2535" s="21" t="e">
        <f>IF(OR($B2535="",Q$3&lt;$D2535+Настройки!$B$7),0,MAX(0,$E2535-MAX(0,SUMIFS(Тех_Движение!$G$2:$G$5111,Тех_Движение!$D$2:$D$5111,$C2535,Тех_Движение!$B$2:$B$5111,"&lt;="&amp;Q$3)-$F2535)))</f>
        <v>#VALUE!</v>
      </c>
      <c r="R2535" s="21" t="str">
        <f t="shared" si="118"/>
        <v/>
      </c>
      <c r="S2535" s="23" t="str">
        <f>IF($B2535="","",VLOOKUP($C2535,Настройки!$A$11:$L$17,9,FALSE))</f>
        <v/>
      </c>
      <c r="T2535" s="23" t="str">
        <f t="shared" si="119"/>
        <v/>
      </c>
    </row>
    <row r="2536" spans="1:20" x14ac:dyDescent="0.3">
      <c r="A2536" s="20">
        <f>Тех_Движение!$A$2533</f>
        <v>2532</v>
      </c>
      <c r="B2536" s="20" t="str">
        <f>IF(Тех_Движение!$F$2533&gt;0,Тех_Движение!$I$2533,"")</f>
        <v/>
      </c>
      <c r="C2536" s="20" t="str">
        <f>IF($B2536="","",Тех_Движение!$D$2533)</f>
        <v/>
      </c>
      <c r="D2536" s="9" t="str">
        <f>IF($B2536="","",Тех_Движение!$B$2533)</f>
        <v/>
      </c>
      <c r="E2536" s="21" t="str">
        <f>IF($B2536="","",Тех_Движение!$F$2533)</f>
        <v/>
      </c>
      <c r="F2536" s="21" t="str">
        <f>IF($B2536="","",SUMIFS($E$5:$E2535,$C$5:$C2535,$C2536))</f>
        <v/>
      </c>
      <c r="G2536" s="21" t="str">
        <f>IF($B2536="","",MAX(0,$E2536-MAX(0,SUMIFS(Тех_Движение!$G$2:$G$5111,Тех_Движение!$D$2:$D$5111,$C2536,Тех_Движение!$B$2:$B$5111,"&lt;="&amp;Настройки!$B$5-1)-$F2536)))</f>
        <v/>
      </c>
      <c r="H2536" s="21" t="str">
        <f>IF($B2536="","",IF(AND($D2536&gt;=Настройки!$B$5,$D2536&lt;=Настройки!$B$6),$E2536,0))</f>
        <v/>
      </c>
      <c r="I2536" s="21" t="str">
        <f t="shared" si="117"/>
        <v/>
      </c>
      <c r="J2536" s="21" t="str">
        <f>IF($B2536="","",MAX(0,$E2536-MAX(0,SUMIFS(Тех_Движение!$G$2:$G$5111,Тех_Движение!$D$2:$D$5111,$C2536,Тех_Движение!$B$2:$B$5111,"&lt;="&amp;Настройки!$B$6)-$F2536)))</f>
        <v/>
      </c>
      <c r="K2536" s="21" t="e">
        <f>IF(OR($B2536="",K$3&lt;$D2536+Настройки!$B$7),0,MAX(0,$E2536-MAX(0,SUMIFS(Тех_Движение!$G$2:$G$5111,Тех_Движение!$D$2:$D$5111,$C2536,Тех_Движение!$B$2:$B$5111,"&lt;="&amp;K$3)-$F2536)))</f>
        <v>#VALUE!</v>
      </c>
      <c r="L2536" s="21" t="e">
        <f>IF(OR($B2536="",L$3&lt;$D2536+Настройки!$B$7),0,MAX(0,$E2536-MAX(0,SUMIFS(Тех_Движение!$G$2:$G$5111,Тех_Движение!$D$2:$D$5111,$C2536,Тех_Движение!$B$2:$B$5111,"&lt;="&amp;L$3)-$F2536)))</f>
        <v>#VALUE!</v>
      </c>
      <c r="M2536" s="21" t="e">
        <f>IF(OR($B2536="",M$3&lt;$D2536+Настройки!$B$7),0,MAX(0,$E2536-MAX(0,SUMIFS(Тех_Движение!$G$2:$G$5111,Тех_Движение!$D$2:$D$5111,$C2536,Тех_Движение!$B$2:$B$5111,"&lt;="&amp;M$3)-$F2536)))</f>
        <v>#VALUE!</v>
      </c>
      <c r="N2536" s="21" t="e">
        <f>IF(OR($B2536="",N$3&lt;$D2536+Настройки!$B$7),0,MAX(0,$E2536-MAX(0,SUMIFS(Тех_Движение!$G$2:$G$5111,Тех_Движение!$D$2:$D$5111,$C2536,Тех_Движение!$B$2:$B$5111,"&lt;="&amp;N$3)-$F2536)))</f>
        <v>#VALUE!</v>
      </c>
      <c r="O2536" s="21" t="e">
        <f>IF(OR($B2536="",O$3&lt;$D2536+Настройки!$B$7),0,MAX(0,$E2536-MAX(0,SUMIFS(Тех_Движение!$G$2:$G$5111,Тех_Движение!$D$2:$D$5111,$C2536,Тех_Движение!$B$2:$B$5111,"&lt;="&amp;O$3)-$F2536)))</f>
        <v>#VALUE!</v>
      </c>
      <c r="P2536" s="21" t="e">
        <f>IF(OR($B2536="",P$3&lt;$D2536+Настройки!$B$7),0,MAX(0,$E2536-MAX(0,SUMIFS(Тех_Движение!$G$2:$G$5111,Тех_Движение!$D$2:$D$5111,$C2536,Тех_Движение!$B$2:$B$5111,"&lt;="&amp;P$3)-$F2536)))</f>
        <v>#VALUE!</v>
      </c>
      <c r="Q2536" s="21" t="e">
        <f>IF(OR($B2536="",Q$3&lt;$D2536+Настройки!$B$7),0,MAX(0,$E2536-MAX(0,SUMIFS(Тех_Движение!$G$2:$G$5111,Тех_Движение!$D$2:$D$5111,$C2536,Тех_Движение!$B$2:$B$5111,"&lt;="&amp;Q$3)-$F2536)))</f>
        <v>#VALUE!</v>
      </c>
      <c r="R2536" s="21" t="str">
        <f t="shared" si="118"/>
        <v/>
      </c>
      <c r="S2536" s="23" t="str">
        <f>IF($B2536="","",VLOOKUP($C2536,Настройки!$A$11:$L$17,9,FALSE))</f>
        <v/>
      </c>
      <c r="T2536" s="23" t="str">
        <f t="shared" si="119"/>
        <v/>
      </c>
    </row>
    <row r="2537" spans="1:20" x14ac:dyDescent="0.3">
      <c r="A2537" s="20">
        <f>Тех_Движение!$A$2534</f>
        <v>2533</v>
      </c>
      <c r="B2537" s="20" t="str">
        <f>IF(Тех_Движение!$F$2534&gt;0,Тех_Движение!$I$2534,"")</f>
        <v/>
      </c>
      <c r="C2537" s="20" t="str">
        <f>IF($B2537="","",Тех_Движение!$D$2534)</f>
        <v/>
      </c>
      <c r="D2537" s="9" t="str">
        <f>IF($B2537="","",Тех_Движение!$B$2534)</f>
        <v/>
      </c>
      <c r="E2537" s="21" t="str">
        <f>IF($B2537="","",Тех_Движение!$F$2534)</f>
        <v/>
      </c>
      <c r="F2537" s="21" t="str">
        <f>IF($B2537="","",SUMIFS($E$5:$E2536,$C$5:$C2536,$C2537))</f>
        <v/>
      </c>
      <c r="G2537" s="21" t="str">
        <f>IF($B2537="","",MAX(0,$E2537-MAX(0,SUMIFS(Тех_Движение!$G$2:$G$5111,Тех_Движение!$D$2:$D$5111,$C2537,Тех_Движение!$B$2:$B$5111,"&lt;="&amp;Настройки!$B$5-1)-$F2537)))</f>
        <v/>
      </c>
      <c r="H2537" s="21" t="str">
        <f>IF($B2537="","",IF(AND($D2537&gt;=Настройки!$B$5,$D2537&lt;=Настройки!$B$6),$E2537,0))</f>
        <v/>
      </c>
      <c r="I2537" s="21" t="str">
        <f t="shared" si="117"/>
        <v/>
      </c>
      <c r="J2537" s="21" t="str">
        <f>IF($B2537="","",MAX(0,$E2537-MAX(0,SUMIFS(Тех_Движение!$G$2:$G$5111,Тех_Движение!$D$2:$D$5111,$C2537,Тех_Движение!$B$2:$B$5111,"&lt;="&amp;Настройки!$B$6)-$F2537)))</f>
        <v/>
      </c>
      <c r="K2537" s="21" t="e">
        <f>IF(OR($B2537="",K$3&lt;$D2537+Настройки!$B$7),0,MAX(0,$E2537-MAX(0,SUMIFS(Тех_Движение!$G$2:$G$5111,Тех_Движение!$D$2:$D$5111,$C2537,Тех_Движение!$B$2:$B$5111,"&lt;="&amp;K$3)-$F2537)))</f>
        <v>#VALUE!</v>
      </c>
      <c r="L2537" s="21" t="e">
        <f>IF(OR($B2537="",L$3&lt;$D2537+Настройки!$B$7),0,MAX(0,$E2537-MAX(0,SUMIFS(Тех_Движение!$G$2:$G$5111,Тех_Движение!$D$2:$D$5111,$C2537,Тех_Движение!$B$2:$B$5111,"&lt;="&amp;L$3)-$F2537)))</f>
        <v>#VALUE!</v>
      </c>
      <c r="M2537" s="21" t="e">
        <f>IF(OR($B2537="",M$3&lt;$D2537+Настройки!$B$7),0,MAX(0,$E2537-MAX(0,SUMIFS(Тех_Движение!$G$2:$G$5111,Тех_Движение!$D$2:$D$5111,$C2537,Тех_Движение!$B$2:$B$5111,"&lt;="&amp;M$3)-$F2537)))</f>
        <v>#VALUE!</v>
      </c>
      <c r="N2537" s="21" t="e">
        <f>IF(OR($B2537="",N$3&lt;$D2537+Настройки!$B$7),0,MAX(0,$E2537-MAX(0,SUMIFS(Тех_Движение!$G$2:$G$5111,Тех_Движение!$D$2:$D$5111,$C2537,Тех_Движение!$B$2:$B$5111,"&lt;="&amp;N$3)-$F2537)))</f>
        <v>#VALUE!</v>
      </c>
      <c r="O2537" s="21" t="e">
        <f>IF(OR($B2537="",O$3&lt;$D2537+Настройки!$B$7),0,MAX(0,$E2537-MAX(0,SUMIFS(Тех_Движение!$G$2:$G$5111,Тех_Движение!$D$2:$D$5111,$C2537,Тех_Движение!$B$2:$B$5111,"&lt;="&amp;O$3)-$F2537)))</f>
        <v>#VALUE!</v>
      </c>
      <c r="P2537" s="21" t="e">
        <f>IF(OR($B2537="",P$3&lt;$D2537+Настройки!$B$7),0,MAX(0,$E2537-MAX(0,SUMIFS(Тех_Движение!$G$2:$G$5111,Тех_Движение!$D$2:$D$5111,$C2537,Тех_Движение!$B$2:$B$5111,"&lt;="&amp;P$3)-$F2537)))</f>
        <v>#VALUE!</v>
      </c>
      <c r="Q2537" s="21" t="e">
        <f>IF(OR($B2537="",Q$3&lt;$D2537+Настройки!$B$7),0,MAX(0,$E2537-MAX(0,SUMIFS(Тех_Движение!$G$2:$G$5111,Тех_Движение!$D$2:$D$5111,$C2537,Тех_Движение!$B$2:$B$5111,"&lt;="&amp;Q$3)-$F2537)))</f>
        <v>#VALUE!</v>
      </c>
      <c r="R2537" s="21" t="str">
        <f t="shared" si="118"/>
        <v/>
      </c>
      <c r="S2537" s="23" t="str">
        <f>IF($B2537="","",VLOOKUP($C2537,Настройки!$A$11:$L$17,9,FALSE))</f>
        <v/>
      </c>
      <c r="T2537" s="23" t="str">
        <f t="shared" si="119"/>
        <v/>
      </c>
    </row>
    <row r="2538" spans="1:20" x14ac:dyDescent="0.3">
      <c r="A2538" s="20">
        <f>Тех_Движение!$A$2535</f>
        <v>2534</v>
      </c>
      <c r="B2538" s="20" t="str">
        <f>IF(Тех_Движение!$F$2535&gt;0,Тех_Движение!$I$2535,"")</f>
        <v/>
      </c>
      <c r="C2538" s="20" t="str">
        <f>IF($B2538="","",Тех_Движение!$D$2535)</f>
        <v/>
      </c>
      <c r="D2538" s="9" t="str">
        <f>IF($B2538="","",Тех_Движение!$B$2535)</f>
        <v/>
      </c>
      <c r="E2538" s="21" t="str">
        <f>IF($B2538="","",Тех_Движение!$F$2535)</f>
        <v/>
      </c>
      <c r="F2538" s="21" t="str">
        <f>IF($B2538="","",SUMIFS($E$5:$E2537,$C$5:$C2537,$C2538))</f>
        <v/>
      </c>
      <c r="G2538" s="21" t="str">
        <f>IF($B2538="","",MAX(0,$E2538-MAX(0,SUMIFS(Тех_Движение!$G$2:$G$5111,Тех_Движение!$D$2:$D$5111,$C2538,Тех_Движение!$B$2:$B$5111,"&lt;="&amp;Настройки!$B$5-1)-$F2538)))</f>
        <v/>
      </c>
      <c r="H2538" s="21" t="str">
        <f>IF($B2538="","",IF(AND($D2538&gt;=Настройки!$B$5,$D2538&lt;=Настройки!$B$6),$E2538,0))</f>
        <v/>
      </c>
      <c r="I2538" s="21" t="str">
        <f t="shared" si="117"/>
        <v/>
      </c>
      <c r="J2538" s="21" t="str">
        <f>IF($B2538="","",MAX(0,$E2538-MAX(0,SUMIFS(Тех_Движение!$G$2:$G$5111,Тех_Движение!$D$2:$D$5111,$C2538,Тех_Движение!$B$2:$B$5111,"&lt;="&amp;Настройки!$B$6)-$F2538)))</f>
        <v/>
      </c>
      <c r="K2538" s="21" t="e">
        <f>IF(OR($B2538="",K$3&lt;$D2538+Настройки!$B$7),0,MAX(0,$E2538-MAX(0,SUMIFS(Тех_Движение!$G$2:$G$5111,Тех_Движение!$D$2:$D$5111,$C2538,Тех_Движение!$B$2:$B$5111,"&lt;="&amp;K$3)-$F2538)))</f>
        <v>#VALUE!</v>
      </c>
      <c r="L2538" s="21" t="e">
        <f>IF(OR($B2538="",L$3&lt;$D2538+Настройки!$B$7),0,MAX(0,$E2538-MAX(0,SUMIFS(Тех_Движение!$G$2:$G$5111,Тех_Движение!$D$2:$D$5111,$C2538,Тех_Движение!$B$2:$B$5111,"&lt;="&amp;L$3)-$F2538)))</f>
        <v>#VALUE!</v>
      </c>
      <c r="M2538" s="21" t="e">
        <f>IF(OR($B2538="",M$3&lt;$D2538+Настройки!$B$7),0,MAX(0,$E2538-MAX(0,SUMIFS(Тех_Движение!$G$2:$G$5111,Тех_Движение!$D$2:$D$5111,$C2538,Тех_Движение!$B$2:$B$5111,"&lt;="&amp;M$3)-$F2538)))</f>
        <v>#VALUE!</v>
      </c>
      <c r="N2538" s="21" t="e">
        <f>IF(OR($B2538="",N$3&lt;$D2538+Настройки!$B$7),0,MAX(0,$E2538-MAX(0,SUMIFS(Тех_Движение!$G$2:$G$5111,Тех_Движение!$D$2:$D$5111,$C2538,Тех_Движение!$B$2:$B$5111,"&lt;="&amp;N$3)-$F2538)))</f>
        <v>#VALUE!</v>
      </c>
      <c r="O2538" s="21" t="e">
        <f>IF(OR($B2538="",O$3&lt;$D2538+Настройки!$B$7),0,MAX(0,$E2538-MAX(0,SUMIFS(Тех_Движение!$G$2:$G$5111,Тех_Движение!$D$2:$D$5111,$C2538,Тех_Движение!$B$2:$B$5111,"&lt;="&amp;O$3)-$F2538)))</f>
        <v>#VALUE!</v>
      </c>
      <c r="P2538" s="21" t="e">
        <f>IF(OR($B2538="",P$3&lt;$D2538+Настройки!$B$7),0,MAX(0,$E2538-MAX(0,SUMIFS(Тех_Движение!$G$2:$G$5111,Тех_Движение!$D$2:$D$5111,$C2538,Тех_Движение!$B$2:$B$5111,"&lt;="&amp;P$3)-$F2538)))</f>
        <v>#VALUE!</v>
      </c>
      <c r="Q2538" s="21" t="e">
        <f>IF(OR($B2538="",Q$3&lt;$D2538+Настройки!$B$7),0,MAX(0,$E2538-MAX(0,SUMIFS(Тех_Движение!$G$2:$G$5111,Тех_Движение!$D$2:$D$5111,$C2538,Тех_Движение!$B$2:$B$5111,"&lt;="&amp;Q$3)-$F2538)))</f>
        <v>#VALUE!</v>
      </c>
      <c r="R2538" s="21" t="str">
        <f t="shared" si="118"/>
        <v/>
      </c>
      <c r="S2538" s="23" t="str">
        <f>IF($B2538="","",VLOOKUP($C2538,Настройки!$A$11:$L$17,9,FALSE))</f>
        <v/>
      </c>
      <c r="T2538" s="23" t="str">
        <f t="shared" si="119"/>
        <v/>
      </c>
    </row>
    <row r="2539" spans="1:20" x14ac:dyDescent="0.3">
      <c r="A2539" s="20">
        <f>Тех_Движение!$A$2536</f>
        <v>2535</v>
      </c>
      <c r="B2539" s="20" t="str">
        <f>IF(Тех_Движение!$F$2536&gt;0,Тех_Движение!$I$2536,"")</f>
        <v/>
      </c>
      <c r="C2539" s="20" t="str">
        <f>IF($B2539="","",Тех_Движение!$D$2536)</f>
        <v/>
      </c>
      <c r="D2539" s="9" t="str">
        <f>IF($B2539="","",Тех_Движение!$B$2536)</f>
        <v/>
      </c>
      <c r="E2539" s="21" t="str">
        <f>IF($B2539="","",Тех_Движение!$F$2536)</f>
        <v/>
      </c>
      <c r="F2539" s="21" t="str">
        <f>IF($B2539="","",SUMIFS($E$5:$E2538,$C$5:$C2538,$C2539))</f>
        <v/>
      </c>
      <c r="G2539" s="21" t="str">
        <f>IF($B2539="","",MAX(0,$E2539-MAX(0,SUMIFS(Тех_Движение!$G$2:$G$5111,Тех_Движение!$D$2:$D$5111,$C2539,Тех_Движение!$B$2:$B$5111,"&lt;="&amp;Настройки!$B$5-1)-$F2539)))</f>
        <v/>
      </c>
      <c r="H2539" s="21" t="str">
        <f>IF($B2539="","",IF(AND($D2539&gt;=Настройки!$B$5,$D2539&lt;=Настройки!$B$6),$E2539,0))</f>
        <v/>
      </c>
      <c r="I2539" s="21" t="str">
        <f t="shared" si="117"/>
        <v/>
      </c>
      <c r="J2539" s="21" t="str">
        <f>IF($B2539="","",MAX(0,$E2539-MAX(0,SUMIFS(Тех_Движение!$G$2:$G$5111,Тех_Движение!$D$2:$D$5111,$C2539,Тех_Движение!$B$2:$B$5111,"&lt;="&amp;Настройки!$B$6)-$F2539)))</f>
        <v/>
      </c>
      <c r="K2539" s="21" t="e">
        <f>IF(OR($B2539="",K$3&lt;$D2539+Настройки!$B$7),0,MAX(0,$E2539-MAX(0,SUMIFS(Тех_Движение!$G$2:$G$5111,Тех_Движение!$D$2:$D$5111,$C2539,Тех_Движение!$B$2:$B$5111,"&lt;="&amp;K$3)-$F2539)))</f>
        <v>#VALUE!</v>
      </c>
      <c r="L2539" s="21" t="e">
        <f>IF(OR($B2539="",L$3&lt;$D2539+Настройки!$B$7),0,MAX(0,$E2539-MAX(0,SUMIFS(Тех_Движение!$G$2:$G$5111,Тех_Движение!$D$2:$D$5111,$C2539,Тех_Движение!$B$2:$B$5111,"&lt;="&amp;L$3)-$F2539)))</f>
        <v>#VALUE!</v>
      </c>
      <c r="M2539" s="21" t="e">
        <f>IF(OR($B2539="",M$3&lt;$D2539+Настройки!$B$7),0,MAX(0,$E2539-MAX(0,SUMIFS(Тех_Движение!$G$2:$G$5111,Тех_Движение!$D$2:$D$5111,$C2539,Тех_Движение!$B$2:$B$5111,"&lt;="&amp;M$3)-$F2539)))</f>
        <v>#VALUE!</v>
      </c>
      <c r="N2539" s="21" t="e">
        <f>IF(OR($B2539="",N$3&lt;$D2539+Настройки!$B$7),0,MAX(0,$E2539-MAX(0,SUMIFS(Тех_Движение!$G$2:$G$5111,Тех_Движение!$D$2:$D$5111,$C2539,Тех_Движение!$B$2:$B$5111,"&lt;="&amp;N$3)-$F2539)))</f>
        <v>#VALUE!</v>
      </c>
      <c r="O2539" s="21" t="e">
        <f>IF(OR($B2539="",O$3&lt;$D2539+Настройки!$B$7),0,MAX(0,$E2539-MAX(0,SUMIFS(Тех_Движение!$G$2:$G$5111,Тех_Движение!$D$2:$D$5111,$C2539,Тех_Движение!$B$2:$B$5111,"&lt;="&amp;O$3)-$F2539)))</f>
        <v>#VALUE!</v>
      </c>
      <c r="P2539" s="21" t="e">
        <f>IF(OR($B2539="",P$3&lt;$D2539+Настройки!$B$7),0,MAX(0,$E2539-MAX(0,SUMIFS(Тех_Движение!$G$2:$G$5111,Тех_Движение!$D$2:$D$5111,$C2539,Тех_Движение!$B$2:$B$5111,"&lt;="&amp;P$3)-$F2539)))</f>
        <v>#VALUE!</v>
      </c>
      <c r="Q2539" s="21" t="e">
        <f>IF(OR($B2539="",Q$3&lt;$D2539+Настройки!$B$7),0,MAX(0,$E2539-MAX(0,SUMIFS(Тех_Движение!$G$2:$G$5111,Тех_Движение!$D$2:$D$5111,$C2539,Тех_Движение!$B$2:$B$5111,"&lt;="&amp;Q$3)-$F2539)))</f>
        <v>#VALUE!</v>
      </c>
      <c r="R2539" s="21" t="str">
        <f t="shared" si="118"/>
        <v/>
      </c>
      <c r="S2539" s="23" t="str">
        <f>IF($B2539="","",VLOOKUP($C2539,Настройки!$A$11:$L$17,9,FALSE))</f>
        <v/>
      </c>
      <c r="T2539" s="23" t="str">
        <f t="shared" si="119"/>
        <v/>
      </c>
    </row>
    <row r="2540" spans="1:20" x14ac:dyDescent="0.3">
      <c r="A2540" s="20">
        <f>Тех_Движение!$A$2537</f>
        <v>2536</v>
      </c>
      <c r="B2540" s="20" t="str">
        <f>IF(Тех_Движение!$F$2537&gt;0,Тех_Движение!$I$2537,"")</f>
        <v/>
      </c>
      <c r="C2540" s="20" t="str">
        <f>IF($B2540="","",Тех_Движение!$D$2537)</f>
        <v/>
      </c>
      <c r="D2540" s="9" t="str">
        <f>IF($B2540="","",Тех_Движение!$B$2537)</f>
        <v/>
      </c>
      <c r="E2540" s="21" t="str">
        <f>IF($B2540="","",Тех_Движение!$F$2537)</f>
        <v/>
      </c>
      <c r="F2540" s="21" t="str">
        <f>IF($B2540="","",SUMIFS($E$5:$E2539,$C$5:$C2539,$C2540))</f>
        <v/>
      </c>
      <c r="G2540" s="21" t="str">
        <f>IF($B2540="","",MAX(0,$E2540-MAX(0,SUMIFS(Тех_Движение!$G$2:$G$5111,Тех_Движение!$D$2:$D$5111,$C2540,Тех_Движение!$B$2:$B$5111,"&lt;="&amp;Настройки!$B$5-1)-$F2540)))</f>
        <v/>
      </c>
      <c r="H2540" s="21" t="str">
        <f>IF($B2540="","",IF(AND($D2540&gt;=Настройки!$B$5,$D2540&lt;=Настройки!$B$6),$E2540,0))</f>
        <v/>
      </c>
      <c r="I2540" s="21" t="str">
        <f t="shared" si="117"/>
        <v/>
      </c>
      <c r="J2540" s="21" t="str">
        <f>IF($B2540="","",MAX(0,$E2540-MAX(0,SUMIFS(Тех_Движение!$G$2:$G$5111,Тех_Движение!$D$2:$D$5111,$C2540,Тех_Движение!$B$2:$B$5111,"&lt;="&amp;Настройки!$B$6)-$F2540)))</f>
        <v/>
      </c>
      <c r="K2540" s="21" t="e">
        <f>IF(OR($B2540="",K$3&lt;$D2540+Настройки!$B$7),0,MAX(0,$E2540-MAX(0,SUMIFS(Тех_Движение!$G$2:$G$5111,Тех_Движение!$D$2:$D$5111,$C2540,Тех_Движение!$B$2:$B$5111,"&lt;="&amp;K$3)-$F2540)))</f>
        <v>#VALUE!</v>
      </c>
      <c r="L2540" s="21" t="e">
        <f>IF(OR($B2540="",L$3&lt;$D2540+Настройки!$B$7),0,MAX(0,$E2540-MAX(0,SUMIFS(Тех_Движение!$G$2:$G$5111,Тех_Движение!$D$2:$D$5111,$C2540,Тех_Движение!$B$2:$B$5111,"&lt;="&amp;L$3)-$F2540)))</f>
        <v>#VALUE!</v>
      </c>
      <c r="M2540" s="21" t="e">
        <f>IF(OR($B2540="",M$3&lt;$D2540+Настройки!$B$7),0,MAX(0,$E2540-MAX(0,SUMIFS(Тех_Движение!$G$2:$G$5111,Тех_Движение!$D$2:$D$5111,$C2540,Тех_Движение!$B$2:$B$5111,"&lt;="&amp;M$3)-$F2540)))</f>
        <v>#VALUE!</v>
      </c>
      <c r="N2540" s="21" t="e">
        <f>IF(OR($B2540="",N$3&lt;$D2540+Настройки!$B$7),0,MAX(0,$E2540-MAX(0,SUMIFS(Тех_Движение!$G$2:$G$5111,Тех_Движение!$D$2:$D$5111,$C2540,Тех_Движение!$B$2:$B$5111,"&lt;="&amp;N$3)-$F2540)))</f>
        <v>#VALUE!</v>
      </c>
      <c r="O2540" s="21" t="e">
        <f>IF(OR($B2540="",O$3&lt;$D2540+Настройки!$B$7),0,MAX(0,$E2540-MAX(0,SUMIFS(Тех_Движение!$G$2:$G$5111,Тех_Движение!$D$2:$D$5111,$C2540,Тех_Движение!$B$2:$B$5111,"&lt;="&amp;O$3)-$F2540)))</f>
        <v>#VALUE!</v>
      </c>
      <c r="P2540" s="21" t="e">
        <f>IF(OR($B2540="",P$3&lt;$D2540+Настройки!$B$7),0,MAX(0,$E2540-MAX(0,SUMIFS(Тех_Движение!$G$2:$G$5111,Тех_Движение!$D$2:$D$5111,$C2540,Тех_Движение!$B$2:$B$5111,"&lt;="&amp;P$3)-$F2540)))</f>
        <v>#VALUE!</v>
      </c>
      <c r="Q2540" s="21" t="e">
        <f>IF(OR($B2540="",Q$3&lt;$D2540+Настройки!$B$7),0,MAX(0,$E2540-MAX(0,SUMIFS(Тех_Движение!$G$2:$G$5111,Тех_Движение!$D$2:$D$5111,$C2540,Тех_Движение!$B$2:$B$5111,"&lt;="&amp;Q$3)-$F2540)))</f>
        <v>#VALUE!</v>
      </c>
      <c r="R2540" s="21" t="str">
        <f t="shared" si="118"/>
        <v/>
      </c>
      <c r="S2540" s="23" t="str">
        <f>IF($B2540="","",VLOOKUP($C2540,Настройки!$A$11:$L$17,9,FALSE))</f>
        <v/>
      </c>
      <c r="T2540" s="23" t="str">
        <f t="shared" si="119"/>
        <v/>
      </c>
    </row>
    <row r="2541" spans="1:20" x14ac:dyDescent="0.3">
      <c r="A2541" s="20">
        <f>Тех_Движение!$A$2538</f>
        <v>2537</v>
      </c>
      <c r="B2541" s="20" t="str">
        <f>IF(Тех_Движение!$F$2538&gt;0,Тех_Движение!$I$2538,"")</f>
        <v/>
      </c>
      <c r="C2541" s="20" t="str">
        <f>IF($B2541="","",Тех_Движение!$D$2538)</f>
        <v/>
      </c>
      <c r="D2541" s="9" t="str">
        <f>IF($B2541="","",Тех_Движение!$B$2538)</f>
        <v/>
      </c>
      <c r="E2541" s="21" t="str">
        <f>IF($B2541="","",Тех_Движение!$F$2538)</f>
        <v/>
      </c>
      <c r="F2541" s="21" t="str">
        <f>IF($B2541="","",SUMIFS($E$5:$E2540,$C$5:$C2540,$C2541))</f>
        <v/>
      </c>
      <c r="G2541" s="21" t="str">
        <f>IF($B2541="","",MAX(0,$E2541-MAX(0,SUMIFS(Тех_Движение!$G$2:$G$5111,Тех_Движение!$D$2:$D$5111,$C2541,Тех_Движение!$B$2:$B$5111,"&lt;="&amp;Настройки!$B$5-1)-$F2541)))</f>
        <v/>
      </c>
      <c r="H2541" s="21" t="str">
        <f>IF($B2541="","",IF(AND($D2541&gt;=Настройки!$B$5,$D2541&lt;=Настройки!$B$6),$E2541,0))</f>
        <v/>
      </c>
      <c r="I2541" s="21" t="str">
        <f t="shared" si="117"/>
        <v/>
      </c>
      <c r="J2541" s="21" t="str">
        <f>IF($B2541="","",MAX(0,$E2541-MAX(0,SUMIFS(Тех_Движение!$G$2:$G$5111,Тех_Движение!$D$2:$D$5111,$C2541,Тех_Движение!$B$2:$B$5111,"&lt;="&amp;Настройки!$B$6)-$F2541)))</f>
        <v/>
      </c>
      <c r="K2541" s="21" t="e">
        <f>IF(OR($B2541="",K$3&lt;$D2541+Настройки!$B$7),0,MAX(0,$E2541-MAX(0,SUMIFS(Тех_Движение!$G$2:$G$5111,Тех_Движение!$D$2:$D$5111,$C2541,Тех_Движение!$B$2:$B$5111,"&lt;="&amp;K$3)-$F2541)))</f>
        <v>#VALUE!</v>
      </c>
      <c r="L2541" s="21" t="e">
        <f>IF(OR($B2541="",L$3&lt;$D2541+Настройки!$B$7),0,MAX(0,$E2541-MAX(0,SUMIFS(Тех_Движение!$G$2:$G$5111,Тех_Движение!$D$2:$D$5111,$C2541,Тех_Движение!$B$2:$B$5111,"&lt;="&amp;L$3)-$F2541)))</f>
        <v>#VALUE!</v>
      </c>
      <c r="M2541" s="21" t="e">
        <f>IF(OR($B2541="",M$3&lt;$D2541+Настройки!$B$7),0,MAX(0,$E2541-MAX(0,SUMIFS(Тех_Движение!$G$2:$G$5111,Тех_Движение!$D$2:$D$5111,$C2541,Тех_Движение!$B$2:$B$5111,"&lt;="&amp;M$3)-$F2541)))</f>
        <v>#VALUE!</v>
      </c>
      <c r="N2541" s="21" t="e">
        <f>IF(OR($B2541="",N$3&lt;$D2541+Настройки!$B$7),0,MAX(0,$E2541-MAX(0,SUMIFS(Тех_Движение!$G$2:$G$5111,Тех_Движение!$D$2:$D$5111,$C2541,Тех_Движение!$B$2:$B$5111,"&lt;="&amp;N$3)-$F2541)))</f>
        <v>#VALUE!</v>
      </c>
      <c r="O2541" s="21" t="e">
        <f>IF(OR($B2541="",O$3&lt;$D2541+Настройки!$B$7),0,MAX(0,$E2541-MAX(0,SUMIFS(Тех_Движение!$G$2:$G$5111,Тех_Движение!$D$2:$D$5111,$C2541,Тех_Движение!$B$2:$B$5111,"&lt;="&amp;O$3)-$F2541)))</f>
        <v>#VALUE!</v>
      </c>
      <c r="P2541" s="21" t="e">
        <f>IF(OR($B2541="",P$3&lt;$D2541+Настройки!$B$7),0,MAX(0,$E2541-MAX(0,SUMIFS(Тех_Движение!$G$2:$G$5111,Тех_Движение!$D$2:$D$5111,$C2541,Тех_Движение!$B$2:$B$5111,"&lt;="&amp;P$3)-$F2541)))</f>
        <v>#VALUE!</v>
      </c>
      <c r="Q2541" s="21" t="e">
        <f>IF(OR($B2541="",Q$3&lt;$D2541+Настройки!$B$7),0,MAX(0,$E2541-MAX(0,SUMIFS(Тех_Движение!$G$2:$G$5111,Тех_Движение!$D$2:$D$5111,$C2541,Тех_Движение!$B$2:$B$5111,"&lt;="&amp;Q$3)-$F2541)))</f>
        <v>#VALUE!</v>
      </c>
      <c r="R2541" s="21" t="str">
        <f t="shared" si="118"/>
        <v/>
      </c>
      <c r="S2541" s="23" t="str">
        <f>IF($B2541="","",VLOOKUP($C2541,Настройки!$A$11:$L$17,9,FALSE))</f>
        <v/>
      </c>
      <c r="T2541" s="23" t="str">
        <f t="shared" si="119"/>
        <v/>
      </c>
    </row>
    <row r="2542" spans="1:20" x14ac:dyDescent="0.3">
      <c r="A2542" s="20">
        <f>Тех_Движение!$A$2539</f>
        <v>2538</v>
      </c>
      <c r="B2542" s="20" t="str">
        <f>IF(Тех_Движение!$F$2539&gt;0,Тех_Движение!$I$2539,"")</f>
        <v/>
      </c>
      <c r="C2542" s="20" t="str">
        <f>IF($B2542="","",Тех_Движение!$D$2539)</f>
        <v/>
      </c>
      <c r="D2542" s="9" t="str">
        <f>IF($B2542="","",Тех_Движение!$B$2539)</f>
        <v/>
      </c>
      <c r="E2542" s="21" t="str">
        <f>IF($B2542="","",Тех_Движение!$F$2539)</f>
        <v/>
      </c>
      <c r="F2542" s="21" t="str">
        <f>IF($B2542="","",SUMIFS($E$5:$E2541,$C$5:$C2541,$C2542))</f>
        <v/>
      </c>
      <c r="G2542" s="21" t="str">
        <f>IF($B2542="","",MAX(0,$E2542-MAX(0,SUMIFS(Тех_Движение!$G$2:$G$5111,Тех_Движение!$D$2:$D$5111,$C2542,Тех_Движение!$B$2:$B$5111,"&lt;="&amp;Настройки!$B$5-1)-$F2542)))</f>
        <v/>
      </c>
      <c r="H2542" s="21" t="str">
        <f>IF($B2542="","",IF(AND($D2542&gt;=Настройки!$B$5,$D2542&lt;=Настройки!$B$6),$E2542,0))</f>
        <v/>
      </c>
      <c r="I2542" s="21" t="str">
        <f t="shared" si="117"/>
        <v/>
      </c>
      <c r="J2542" s="21" t="str">
        <f>IF($B2542="","",MAX(0,$E2542-MAX(0,SUMIFS(Тех_Движение!$G$2:$G$5111,Тех_Движение!$D$2:$D$5111,$C2542,Тех_Движение!$B$2:$B$5111,"&lt;="&amp;Настройки!$B$6)-$F2542)))</f>
        <v/>
      </c>
      <c r="K2542" s="21" t="e">
        <f>IF(OR($B2542="",K$3&lt;$D2542+Настройки!$B$7),0,MAX(0,$E2542-MAX(0,SUMIFS(Тех_Движение!$G$2:$G$5111,Тех_Движение!$D$2:$D$5111,$C2542,Тех_Движение!$B$2:$B$5111,"&lt;="&amp;K$3)-$F2542)))</f>
        <v>#VALUE!</v>
      </c>
      <c r="L2542" s="21" t="e">
        <f>IF(OR($B2542="",L$3&lt;$D2542+Настройки!$B$7),0,MAX(0,$E2542-MAX(0,SUMIFS(Тех_Движение!$G$2:$G$5111,Тех_Движение!$D$2:$D$5111,$C2542,Тех_Движение!$B$2:$B$5111,"&lt;="&amp;L$3)-$F2542)))</f>
        <v>#VALUE!</v>
      </c>
      <c r="M2542" s="21" t="e">
        <f>IF(OR($B2542="",M$3&lt;$D2542+Настройки!$B$7),0,MAX(0,$E2542-MAX(0,SUMIFS(Тех_Движение!$G$2:$G$5111,Тех_Движение!$D$2:$D$5111,$C2542,Тех_Движение!$B$2:$B$5111,"&lt;="&amp;M$3)-$F2542)))</f>
        <v>#VALUE!</v>
      </c>
      <c r="N2542" s="21" t="e">
        <f>IF(OR($B2542="",N$3&lt;$D2542+Настройки!$B$7),0,MAX(0,$E2542-MAX(0,SUMIFS(Тех_Движение!$G$2:$G$5111,Тех_Движение!$D$2:$D$5111,$C2542,Тех_Движение!$B$2:$B$5111,"&lt;="&amp;N$3)-$F2542)))</f>
        <v>#VALUE!</v>
      </c>
      <c r="O2542" s="21" t="e">
        <f>IF(OR($B2542="",O$3&lt;$D2542+Настройки!$B$7),0,MAX(0,$E2542-MAX(0,SUMIFS(Тех_Движение!$G$2:$G$5111,Тех_Движение!$D$2:$D$5111,$C2542,Тех_Движение!$B$2:$B$5111,"&lt;="&amp;O$3)-$F2542)))</f>
        <v>#VALUE!</v>
      </c>
      <c r="P2542" s="21" t="e">
        <f>IF(OR($B2542="",P$3&lt;$D2542+Настройки!$B$7),0,MAX(0,$E2542-MAX(0,SUMIFS(Тех_Движение!$G$2:$G$5111,Тех_Движение!$D$2:$D$5111,$C2542,Тех_Движение!$B$2:$B$5111,"&lt;="&amp;P$3)-$F2542)))</f>
        <v>#VALUE!</v>
      </c>
      <c r="Q2542" s="21" t="e">
        <f>IF(OR($B2542="",Q$3&lt;$D2542+Настройки!$B$7),0,MAX(0,$E2542-MAX(0,SUMIFS(Тех_Движение!$G$2:$G$5111,Тех_Движение!$D$2:$D$5111,$C2542,Тех_Движение!$B$2:$B$5111,"&lt;="&amp;Q$3)-$F2542)))</f>
        <v>#VALUE!</v>
      </c>
      <c r="R2542" s="21" t="str">
        <f t="shared" si="118"/>
        <v/>
      </c>
      <c r="S2542" s="23" t="str">
        <f>IF($B2542="","",VLOOKUP($C2542,Настройки!$A$11:$L$17,9,FALSE))</f>
        <v/>
      </c>
      <c r="T2542" s="23" t="str">
        <f t="shared" si="119"/>
        <v/>
      </c>
    </row>
    <row r="2543" spans="1:20" x14ac:dyDescent="0.3">
      <c r="A2543" s="20">
        <f>Тех_Движение!$A$2540</f>
        <v>2539</v>
      </c>
      <c r="B2543" s="20" t="str">
        <f>IF(Тех_Движение!$F$2540&gt;0,Тех_Движение!$I$2540,"")</f>
        <v/>
      </c>
      <c r="C2543" s="20" t="str">
        <f>IF($B2543="","",Тех_Движение!$D$2540)</f>
        <v/>
      </c>
      <c r="D2543" s="9" t="str">
        <f>IF($B2543="","",Тех_Движение!$B$2540)</f>
        <v/>
      </c>
      <c r="E2543" s="21" t="str">
        <f>IF($B2543="","",Тех_Движение!$F$2540)</f>
        <v/>
      </c>
      <c r="F2543" s="21" t="str">
        <f>IF($B2543="","",SUMIFS($E$5:$E2542,$C$5:$C2542,$C2543))</f>
        <v/>
      </c>
      <c r="G2543" s="21" t="str">
        <f>IF($B2543="","",MAX(0,$E2543-MAX(0,SUMIFS(Тех_Движение!$G$2:$G$5111,Тех_Движение!$D$2:$D$5111,$C2543,Тех_Движение!$B$2:$B$5111,"&lt;="&amp;Настройки!$B$5-1)-$F2543)))</f>
        <v/>
      </c>
      <c r="H2543" s="21" t="str">
        <f>IF($B2543="","",IF(AND($D2543&gt;=Настройки!$B$5,$D2543&lt;=Настройки!$B$6),$E2543,0))</f>
        <v/>
      </c>
      <c r="I2543" s="21" t="str">
        <f t="shared" si="117"/>
        <v/>
      </c>
      <c r="J2543" s="21" t="str">
        <f>IF($B2543="","",MAX(0,$E2543-MAX(0,SUMIFS(Тех_Движение!$G$2:$G$5111,Тех_Движение!$D$2:$D$5111,$C2543,Тех_Движение!$B$2:$B$5111,"&lt;="&amp;Настройки!$B$6)-$F2543)))</f>
        <v/>
      </c>
      <c r="K2543" s="21" t="e">
        <f>IF(OR($B2543="",K$3&lt;$D2543+Настройки!$B$7),0,MAX(0,$E2543-MAX(0,SUMIFS(Тех_Движение!$G$2:$G$5111,Тех_Движение!$D$2:$D$5111,$C2543,Тех_Движение!$B$2:$B$5111,"&lt;="&amp;K$3)-$F2543)))</f>
        <v>#VALUE!</v>
      </c>
      <c r="L2543" s="21" t="e">
        <f>IF(OR($B2543="",L$3&lt;$D2543+Настройки!$B$7),0,MAX(0,$E2543-MAX(0,SUMIFS(Тех_Движение!$G$2:$G$5111,Тех_Движение!$D$2:$D$5111,$C2543,Тех_Движение!$B$2:$B$5111,"&lt;="&amp;L$3)-$F2543)))</f>
        <v>#VALUE!</v>
      </c>
      <c r="M2543" s="21" t="e">
        <f>IF(OR($B2543="",M$3&lt;$D2543+Настройки!$B$7),0,MAX(0,$E2543-MAX(0,SUMIFS(Тех_Движение!$G$2:$G$5111,Тех_Движение!$D$2:$D$5111,$C2543,Тех_Движение!$B$2:$B$5111,"&lt;="&amp;M$3)-$F2543)))</f>
        <v>#VALUE!</v>
      </c>
      <c r="N2543" s="21" t="e">
        <f>IF(OR($B2543="",N$3&lt;$D2543+Настройки!$B$7),0,MAX(0,$E2543-MAX(0,SUMIFS(Тех_Движение!$G$2:$G$5111,Тех_Движение!$D$2:$D$5111,$C2543,Тех_Движение!$B$2:$B$5111,"&lt;="&amp;N$3)-$F2543)))</f>
        <v>#VALUE!</v>
      </c>
      <c r="O2543" s="21" t="e">
        <f>IF(OR($B2543="",O$3&lt;$D2543+Настройки!$B$7),0,MAX(0,$E2543-MAX(0,SUMIFS(Тех_Движение!$G$2:$G$5111,Тех_Движение!$D$2:$D$5111,$C2543,Тех_Движение!$B$2:$B$5111,"&lt;="&amp;O$3)-$F2543)))</f>
        <v>#VALUE!</v>
      </c>
      <c r="P2543" s="21" t="e">
        <f>IF(OR($B2543="",P$3&lt;$D2543+Настройки!$B$7),0,MAX(0,$E2543-MAX(0,SUMIFS(Тех_Движение!$G$2:$G$5111,Тех_Движение!$D$2:$D$5111,$C2543,Тех_Движение!$B$2:$B$5111,"&lt;="&amp;P$3)-$F2543)))</f>
        <v>#VALUE!</v>
      </c>
      <c r="Q2543" s="21" t="e">
        <f>IF(OR($B2543="",Q$3&lt;$D2543+Настройки!$B$7),0,MAX(0,$E2543-MAX(0,SUMIFS(Тех_Движение!$G$2:$G$5111,Тех_Движение!$D$2:$D$5111,$C2543,Тех_Движение!$B$2:$B$5111,"&lt;="&amp;Q$3)-$F2543)))</f>
        <v>#VALUE!</v>
      </c>
      <c r="R2543" s="21" t="str">
        <f t="shared" si="118"/>
        <v/>
      </c>
      <c r="S2543" s="23" t="str">
        <f>IF($B2543="","",VLOOKUP($C2543,Настройки!$A$11:$L$17,9,FALSE))</f>
        <v/>
      </c>
      <c r="T2543" s="23" t="str">
        <f t="shared" si="119"/>
        <v/>
      </c>
    </row>
    <row r="2544" spans="1:20" x14ac:dyDescent="0.3">
      <c r="A2544" s="20">
        <f>Тех_Движение!$A$2541</f>
        <v>2540</v>
      </c>
      <c r="B2544" s="20" t="str">
        <f>IF(Тех_Движение!$F$2541&gt;0,Тех_Движение!$I$2541,"")</f>
        <v/>
      </c>
      <c r="C2544" s="20" t="str">
        <f>IF($B2544="","",Тех_Движение!$D$2541)</f>
        <v/>
      </c>
      <c r="D2544" s="9" t="str">
        <f>IF($B2544="","",Тех_Движение!$B$2541)</f>
        <v/>
      </c>
      <c r="E2544" s="21" t="str">
        <f>IF($B2544="","",Тех_Движение!$F$2541)</f>
        <v/>
      </c>
      <c r="F2544" s="21" t="str">
        <f>IF($B2544="","",SUMIFS($E$5:$E2543,$C$5:$C2543,$C2544))</f>
        <v/>
      </c>
      <c r="G2544" s="21" t="str">
        <f>IF($B2544="","",MAX(0,$E2544-MAX(0,SUMIFS(Тех_Движение!$G$2:$G$5111,Тех_Движение!$D$2:$D$5111,$C2544,Тех_Движение!$B$2:$B$5111,"&lt;="&amp;Настройки!$B$5-1)-$F2544)))</f>
        <v/>
      </c>
      <c r="H2544" s="21" t="str">
        <f>IF($B2544="","",IF(AND($D2544&gt;=Настройки!$B$5,$D2544&lt;=Настройки!$B$6),$E2544,0))</f>
        <v/>
      </c>
      <c r="I2544" s="21" t="str">
        <f t="shared" si="117"/>
        <v/>
      </c>
      <c r="J2544" s="21" t="str">
        <f>IF($B2544="","",MAX(0,$E2544-MAX(0,SUMIFS(Тех_Движение!$G$2:$G$5111,Тех_Движение!$D$2:$D$5111,$C2544,Тех_Движение!$B$2:$B$5111,"&lt;="&amp;Настройки!$B$6)-$F2544)))</f>
        <v/>
      </c>
      <c r="K2544" s="21" t="e">
        <f>IF(OR($B2544="",K$3&lt;$D2544+Настройки!$B$7),0,MAX(0,$E2544-MAX(0,SUMIFS(Тех_Движение!$G$2:$G$5111,Тех_Движение!$D$2:$D$5111,$C2544,Тех_Движение!$B$2:$B$5111,"&lt;="&amp;K$3)-$F2544)))</f>
        <v>#VALUE!</v>
      </c>
      <c r="L2544" s="21" t="e">
        <f>IF(OR($B2544="",L$3&lt;$D2544+Настройки!$B$7),0,MAX(0,$E2544-MAX(0,SUMIFS(Тех_Движение!$G$2:$G$5111,Тех_Движение!$D$2:$D$5111,$C2544,Тех_Движение!$B$2:$B$5111,"&lt;="&amp;L$3)-$F2544)))</f>
        <v>#VALUE!</v>
      </c>
      <c r="M2544" s="21" t="e">
        <f>IF(OR($B2544="",M$3&lt;$D2544+Настройки!$B$7),0,MAX(0,$E2544-MAX(0,SUMIFS(Тех_Движение!$G$2:$G$5111,Тех_Движение!$D$2:$D$5111,$C2544,Тех_Движение!$B$2:$B$5111,"&lt;="&amp;M$3)-$F2544)))</f>
        <v>#VALUE!</v>
      </c>
      <c r="N2544" s="21" t="e">
        <f>IF(OR($B2544="",N$3&lt;$D2544+Настройки!$B$7),0,MAX(0,$E2544-MAX(0,SUMIFS(Тех_Движение!$G$2:$G$5111,Тех_Движение!$D$2:$D$5111,$C2544,Тех_Движение!$B$2:$B$5111,"&lt;="&amp;N$3)-$F2544)))</f>
        <v>#VALUE!</v>
      </c>
      <c r="O2544" s="21" t="e">
        <f>IF(OR($B2544="",O$3&lt;$D2544+Настройки!$B$7),0,MAX(0,$E2544-MAX(0,SUMIFS(Тех_Движение!$G$2:$G$5111,Тех_Движение!$D$2:$D$5111,$C2544,Тех_Движение!$B$2:$B$5111,"&lt;="&amp;O$3)-$F2544)))</f>
        <v>#VALUE!</v>
      </c>
      <c r="P2544" s="21" t="e">
        <f>IF(OR($B2544="",P$3&lt;$D2544+Настройки!$B$7),0,MAX(0,$E2544-MAX(0,SUMIFS(Тех_Движение!$G$2:$G$5111,Тех_Движение!$D$2:$D$5111,$C2544,Тех_Движение!$B$2:$B$5111,"&lt;="&amp;P$3)-$F2544)))</f>
        <v>#VALUE!</v>
      </c>
      <c r="Q2544" s="21" t="e">
        <f>IF(OR($B2544="",Q$3&lt;$D2544+Настройки!$B$7),0,MAX(0,$E2544-MAX(0,SUMIFS(Тех_Движение!$G$2:$G$5111,Тех_Движение!$D$2:$D$5111,$C2544,Тех_Движение!$B$2:$B$5111,"&lt;="&amp;Q$3)-$F2544)))</f>
        <v>#VALUE!</v>
      </c>
      <c r="R2544" s="21" t="str">
        <f t="shared" si="118"/>
        <v/>
      </c>
      <c r="S2544" s="23" t="str">
        <f>IF($B2544="","",VLOOKUP($C2544,Настройки!$A$11:$L$17,9,FALSE))</f>
        <v/>
      </c>
      <c r="T2544" s="23" t="str">
        <f t="shared" si="119"/>
        <v/>
      </c>
    </row>
    <row r="2545" spans="1:20" x14ac:dyDescent="0.3">
      <c r="A2545" s="20">
        <f>Тех_Движение!$A$2542</f>
        <v>2541</v>
      </c>
      <c r="B2545" s="20" t="str">
        <f>IF(Тех_Движение!$F$2542&gt;0,Тех_Движение!$I$2542,"")</f>
        <v/>
      </c>
      <c r="C2545" s="20" t="str">
        <f>IF($B2545="","",Тех_Движение!$D$2542)</f>
        <v/>
      </c>
      <c r="D2545" s="9" t="str">
        <f>IF($B2545="","",Тех_Движение!$B$2542)</f>
        <v/>
      </c>
      <c r="E2545" s="21" t="str">
        <f>IF($B2545="","",Тех_Движение!$F$2542)</f>
        <v/>
      </c>
      <c r="F2545" s="21" t="str">
        <f>IF($B2545="","",SUMIFS($E$5:$E2544,$C$5:$C2544,$C2545))</f>
        <v/>
      </c>
      <c r="G2545" s="21" t="str">
        <f>IF($B2545="","",MAX(0,$E2545-MAX(0,SUMIFS(Тех_Движение!$G$2:$G$5111,Тех_Движение!$D$2:$D$5111,$C2545,Тех_Движение!$B$2:$B$5111,"&lt;="&amp;Настройки!$B$5-1)-$F2545)))</f>
        <v/>
      </c>
      <c r="H2545" s="21" t="str">
        <f>IF($B2545="","",IF(AND($D2545&gt;=Настройки!$B$5,$D2545&lt;=Настройки!$B$6),$E2545,0))</f>
        <v/>
      </c>
      <c r="I2545" s="21" t="str">
        <f t="shared" si="117"/>
        <v/>
      </c>
      <c r="J2545" s="21" t="str">
        <f>IF($B2545="","",MAX(0,$E2545-MAX(0,SUMIFS(Тех_Движение!$G$2:$G$5111,Тех_Движение!$D$2:$D$5111,$C2545,Тех_Движение!$B$2:$B$5111,"&lt;="&amp;Настройки!$B$6)-$F2545)))</f>
        <v/>
      </c>
      <c r="K2545" s="21" t="e">
        <f>IF(OR($B2545="",K$3&lt;$D2545+Настройки!$B$7),0,MAX(0,$E2545-MAX(0,SUMIFS(Тех_Движение!$G$2:$G$5111,Тех_Движение!$D$2:$D$5111,$C2545,Тех_Движение!$B$2:$B$5111,"&lt;="&amp;K$3)-$F2545)))</f>
        <v>#VALUE!</v>
      </c>
      <c r="L2545" s="21" t="e">
        <f>IF(OR($B2545="",L$3&lt;$D2545+Настройки!$B$7),0,MAX(0,$E2545-MAX(0,SUMIFS(Тех_Движение!$G$2:$G$5111,Тех_Движение!$D$2:$D$5111,$C2545,Тех_Движение!$B$2:$B$5111,"&lt;="&amp;L$3)-$F2545)))</f>
        <v>#VALUE!</v>
      </c>
      <c r="M2545" s="21" t="e">
        <f>IF(OR($B2545="",M$3&lt;$D2545+Настройки!$B$7),0,MAX(0,$E2545-MAX(0,SUMIFS(Тех_Движение!$G$2:$G$5111,Тех_Движение!$D$2:$D$5111,$C2545,Тех_Движение!$B$2:$B$5111,"&lt;="&amp;M$3)-$F2545)))</f>
        <v>#VALUE!</v>
      </c>
      <c r="N2545" s="21" t="e">
        <f>IF(OR($B2545="",N$3&lt;$D2545+Настройки!$B$7),0,MAX(0,$E2545-MAX(0,SUMIFS(Тех_Движение!$G$2:$G$5111,Тех_Движение!$D$2:$D$5111,$C2545,Тех_Движение!$B$2:$B$5111,"&lt;="&amp;N$3)-$F2545)))</f>
        <v>#VALUE!</v>
      </c>
      <c r="O2545" s="21" t="e">
        <f>IF(OR($B2545="",O$3&lt;$D2545+Настройки!$B$7),0,MAX(0,$E2545-MAX(0,SUMIFS(Тех_Движение!$G$2:$G$5111,Тех_Движение!$D$2:$D$5111,$C2545,Тех_Движение!$B$2:$B$5111,"&lt;="&amp;O$3)-$F2545)))</f>
        <v>#VALUE!</v>
      </c>
      <c r="P2545" s="21" t="e">
        <f>IF(OR($B2545="",P$3&lt;$D2545+Настройки!$B$7),0,MAX(0,$E2545-MAX(0,SUMIFS(Тех_Движение!$G$2:$G$5111,Тех_Движение!$D$2:$D$5111,$C2545,Тех_Движение!$B$2:$B$5111,"&lt;="&amp;P$3)-$F2545)))</f>
        <v>#VALUE!</v>
      </c>
      <c r="Q2545" s="21" t="e">
        <f>IF(OR($B2545="",Q$3&lt;$D2545+Настройки!$B$7),0,MAX(0,$E2545-MAX(0,SUMIFS(Тех_Движение!$G$2:$G$5111,Тех_Движение!$D$2:$D$5111,$C2545,Тех_Движение!$B$2:$B$5111,"&lt;="&amp;Q$3)-$F2545)))</f>
        <v>#VALUE!</v>
      </c>
      <c r="R2545" s="21" t="str">
        <f t="shared" si="118"/>
        <v/>
      </c>
      <c r="S2545" s="23" t="str">
        <f>IF($B2545="","",VLOOKUP($C2545,Настройки!$A$11:$L$17,9,FALSE))</f>
        <v/>
      </c>
      <c r="T2545" s="23" t="str">
        <f t="shared" si="119"/>
        <v/>
      </c>
    </row>
    <row r="2546" spans="1:20" x14ac:dyDescent="0.3">
      <c r="A2546" s="20">
        <f>Тех_Движение!$A$2543</f>
        <v>2542</v>
      </c>
      <c r="B2546" s="20" t="str">
        <f>IF(Тех_Движение!$F$2543&gt;0,Тех_Движение!$I$2543,"")</f>
        <v/>
      </c>
      <c r="C2546" s="20" t="str">
        <f>IF($B2546="","",Тех_Движение!$D$2543)</f>
        <v/>
      </c>
      <c r="D2546" s="9" t="str">
        <f>IF($B2546="","",Тех_Движение!$B$2543)</f>
        <v/>
      </c>
      <c r="E2546" s="21" t="str">
        <f>IF($B2546="","",Тех_Движение!$F$2543)</f>
        <v/>
      </c>
      <c r="F2546" s="21" t="str">
        <f>IF($B2546="","",SUMIFS($E$5:$E2545,$C$5:$C2545,$C2546))</f>
        <v/>
      </c>
      <c r="G2546" s="21" t="str">
        <f>IF($B2546="","",MAX(0,$E2546-MAX(0,SUMIFS(Тех_Движение!$G$2:$G$5111,Тех_Движение!$D$2:$D$5111,$C2546,Тех_Движение!$B$2:$B$5111,"&lt;="&amp;Настройки!$B$5-1)-$F2546)))</f>
        <v/>
      </c>
      <c r="H2546" s="21" t="str">
        <f>IF($B2546="","",IF(AND($D2546&gt;=Настройки!$B$5,$D2546&lt;=Настройки!$B$6),$E2546,0))</f>
        <v/>
      </c>
      <c r="I2546" s="21" t="str">
        <f t="shared" si="117"/>
        <v/>
      </c>
      <c r="J2546" s="21" t="str">
        <f>IF($B2546="","",MAX(0,$E2546-MAX(0,SUMIFS(Тех_Движение!$G$2:$G$5111,Тех_Движение!$D$2:$D$5111,$C2546,Тех_Движение!$B$2:$B$5111,"&lt;="&amp;Настройки!$B$6)-$F2546)))</f>
        <v/>
      </c>
      <c r="K2546" s="21" t="e">
        <f>IF(OR($B2546="",K$3&lt;$D2546+Настройки!$B$7),0,MAX(0,$E2546-MAX(0,SUMIFS(Тех_Движение!$G$2:$G$5111,Тех_Движение!$D$2:$D$5111,$C2546,Тех_Движение!$B$2:$B$5111,"&lt;="&amp;K$3)-$F2546)))</f>
        <v>#VALUE!</v>
      </c>
      <c r="L2546" s="21" t="e">
        <f>IF(OR($B2546="",L$3&lt;$D2546+Настройки!$B$7),0,MAX(0,$E2546-MAX(0,SUMIFS(Тех_Движение!$G$2:$G$5111,Тех_Движение!$D$2:$D$5111,$C2546,Тех_Движение!$B$2:$B$5111,"&lt;="&amp;L$3)-$F2546)))</f>
        <v>#VALUE!</v>
      </c>
      <c r="M2546" s="21" t="e">
        <f>IF(OR($B2546="",M$3&lt;$D2546+Настройки!$B$7),0,MAX(0,$E2546-MAX(0,SUMIFS(Тех_Движение!$G$2:$G$5111,Тех_Движение!$D$2:$D$5111,$C2546,Тех_Движение!$B$2:$B$5111,"&lt;="&amp;M$3)-$F2546)))</f>
        <v>#VALUE!</v>
      </c>
      <c r="N2546" s="21" t="e">
        <f>IF(OR($B2546="",N$3&lt;$D2546+Настройки!$B$7),0,MAX(0,$E2546-MAX(0,SUMIFS(Тех_Движение!$G$2:$G$5111,Тех_Движение!$D$2:$D$5111,$C2546,Тех_Движение!$B$2:$B$5111,"&lt;="&amp;N$3)-$F2546)))</f>
        <v>#VALUE!</v>
      </c>
      <c r="O2546" s="21" t="e">
        <f>IF(OR($B2546="",O$3&lt;$D2546+Настройки!$B$7),0,MAX(0,$E2546-MAX(0,SUMIFS(Тех_Движение!$G$2:$G$5111,Тех_Движение!$D$2:$D$5111,$C2546,Тех_Движение!$B$2:$B$5111,"&lt;="&amp;O$3)-$F2546)))</f>
        <v>#VALUE!</v>
      </c>
      <c r="P2546" s="21" t="e">
        <f>IF(OR($B2546="",P$3&lt;$D2546+Настройки!$B$7),0,MAX(0,$E2546-MAX(0,SUMIFS(Тех_Движение!$G$2:$G$5111,Тех_Движение!$D$2:$D$5111,$C2546,Тех_Движение!$B$2:$B$5111,"&lt;="&amp;P$3)-$F2546)))</f>
        <v>#VALUE!</v>
      </c>
      <c r="Q2546" s="21" t="e">
        <f>IF(OR($B2546="",Q$3&lt;$D2546+Настройки!$B$7),0,MAX(0,$E2546-MAX(0,SUMIFS(Тех_Движение!$G$2:$G$5111,Тех_Движение!$D$2:$D$5111,$C2546,Тех_Движение!$B$2:$B$5111,"&lt;="&amp;Q$3)-$F2546)))</f>
        <v>#VALUE!</v>
      </c>
      <c r="R2546" s="21" t="str">
        <f t="shared" si="118"/>
        <v/>
      </c>
      <c r="S2546" s="23" t="str">
        <f>IF($B2546="","",VLOOKUP($C2546,Настройки!$A$11:$L$17,9,FALSE))</f>
        <v/>
      </c>
      <c r="T2546" s="23" t="str">
        <f t="shared" si="119"/>
        <v/>
      </c>
    </row>
    <row r="2547" spans="1:20" x14ac:dyDescent="0.3">
      <c r="A2547" s="20">
        <f>Тех_Движение!$A$2544</f>
        <v>2543</v>
      </c>
      <c r="B2547" s="20" t="str">
        <f>IF(Тех_Движение!$F$2544&gt;0,Тех_Движение!$I$2544,"")</f>
        <v/>
      </c>
      <c r="C2547" s="20" t="str">
        <f>IF($B2547="","",Тех_Движение!$D$2544)</f>
        <v/>
      </c>
      <c r="D2547" s="9" t="str">
        <f>IF($B2547="","",Тех_Движение!$B$2544)</f>
        <v/>
      </c>
      <c r="E2547" s="21" t="str">
        <f>IF($B2547="","",Тех_Движение!$F$2544)</f>
        <v/>
      </c>
      <c r="F2547" s="21" t="str">
        <f>IF($B2547="","",SUMIFS($E$5:$E2546,$C$5:$C2546,$C2547))</f>
        <v/>
      </c>
      <c r="G2547" s="21" t="str">
        <f>IF($B2547="","",MAX(0,$E2547-MAX(0,SUMIFS(Тех_Движение!$G$2:$G$5111,Тех_Движение!$D$2:$D$5111,$C2547,Тех_Движение!$B$2:$B$5111,"&lt;="&amp;Настройки!$B$5-1)-$F2547)))</f>
        <v/>
      </c>
      <c r="H2547" s="21" t="str">
        <f>IF($B2547="","",IF(AND($D2547&gt;=Настройки!$B$5,$D2547&lt;=Настройки!$B$6),$E2547,0))</f>
        <v/>
      </c>
      <c r="I2547" s="21" t="str">
        <f t="shared" si="117"/>
        <v/>
      </c>
      <c r="J2547" s="21" t="str">
        <f>IF($B2547="","",MAX(0,$E2547-MAX(0,SUMIFS(Тех_Движение!$G$2:$G$5111,Тех_Движение!$D$2:$D$5111,$C2547,Тех_Движение!$B$2:$B$5111,"&lt;="&amp;Настройки!$B$6)-$F2547)))</f>
        <v/>
      </c>
      <c r="K2547" s="21" t="e">
        <f>IF(OR($B2547="",K$3&lt;$D2547+Настройки!$B$7),0,MAX(0,$E2547-MAX(0,SUMIFS(Тех_Движение!$G$2:$G$5111,Тех_Движение!$D$2:$D$5111,$C2547,Тех_Движение!$B$2:$B$5111,"&lt;="&amp;K$3)-$F2547)))</f>
        <v>#VALUE!</v>
      </c>
      <c r="L2547" s="21" t="e">
        <f>IF(OR($B2547="",L$3&lt;$D2547+Настройки!$B$7),0,MAX(0,$E2547-MAX(0,SUMIFS(Тех_Движение!$G$2:$G$5111,Тех_Движение!$D$2:$D$5111,$C2547,Тех_Движение!$B$2:$B$5111,"&lt;="&amp;L$3)-$F2547)))</f>
        <v>#VALUE!</v>
      </c>
      <c r="M2547" s="21" t="e">
        <f>IF(OR($B2547="",M$3&lt;$D2547+Настройки!$B$7),0,MAX(0,$E2547-MAX(0,SUMIFS(Тех_Движение!$G$2:$G$5111,Тех_Движение!$D$2:$D$5111,$C2547,Тех_Движение!$B$2:$B$5111,"&lt;="&amp;M$3)-$F2547)))</f>
        <v>#VALUE!</v>
      </c>
      <c r="N2547" s="21" t="e">
        <f>IF(OR($B2547="",N$3&lt;$D2547+Настройки!$B$7),0,MAX(0,$E2547-MAX(0,SUMIFS(Тех_Движение!$G$2:$G$5111,Тех_Движение!$D$2:$D$5111,$C2547,Тех_Движение!$B$2:$B$5111,"&lt;="&amp;N$3)-$F2547)))</f>
        <v>#VALUE!</v>
      </c>
      <c r="O2547" s="21" t="e">
        <f>IF(OR($B2547="",O$3&lt;$D2547+Настройки!$B$7),0,MAX(0,$E2547-MAX(0,SUMIFS(Тех_Движение!$G$2:$G$5111,Тех_Движение!$D$2:$D$5111,$C2547,Тех_Движение!$B$2:$B$5111,"&lt;="&amp;O$3)-$F2547)))</f>
        <v>#VALUE!</v>
      </c>
      <c r="P2547" s="21" t="e">
        <f>IF(OR($B2547="",P$3&lt;$D2547+Настройки!$B$7),0,MAX(0,$E2547-MAX(0,SUMIFS(Тех_Движение!$G$2:$G$5111,Тех_Движение!$D$2:$D$5111,$C2547,Тех_Движение!$B$2:$B$5111,"&lt;="&amp;P$3)-$F2547)))</f>
        <v>#VALUE!</v>
      </c>
      <c r="Q2547" s="21" t="e">
        <f>IF(OR($B2547="",Q$3&lt;$D2547+Настройки!$B$7),0,MAX(0,$E2547-MAX(0,SUMIFS(Тех_Движение!$G$2:$G$5111,Тех_Движение!$D$2:$D$5111,$C2547,Тех_Движение!$B$2:$B$5111,"&lt;="&amp;Q$3)-$F2547)))</f>
        <v>#VALUE!</v>
      </c>
      <c r="R2547" s="21" t="str">
        <f t="shared" si="118"/>
        <v/>
      </c>
      <c r="S2547" s="23" t="str">
        <f>IF($B2547="","",VLOOKUP($C2547,Настройки!$A$11:$L$17,9,FALSE))</f>
        <v/>
      </c>
      <c r="T2547" s="23" t="str">
        <f t="shared" si="119"/>
        <v/>
      </c>
    </row>
    <row r="2548" spans="1:20" x14ac:dyDescent="0.3">
      <c r="A2548" s="20">
        <f>Тех_Движение!$A$2545</f>
        <v>2544</v>
      </c>
      <c r="B2548" s="20" t="str">
        <f>IF(Тех_Движение!$F$2545&gt;0,Тех_Движение!$I$2545,"")</f>
        <v/>
      </c>
      <c r="C2548" s="20" t="str">
        <f>IF($B2548="","",Тех_Движение!$D$2545)</f>
        <v/>
      </c>
      <c r="D2548" s="9" t="str">
        <f>IF($B2548="","",Тех_Движение!$B$2545)</f>
        <v/>
      </c>
      <c r="E2548" s="21" t="str">
        <f>IF($B2548="","",Тех_Движение!$F$2545)</f>
        <v/>
      </c>
      <c r="F2548" s="21" t="str">
        <f>IF($B2548="","",SUMIFS($E$5:$E2547,$C$5:$C2547,$C2548))</f>
        <v/>
      </c>
      <c r="G2548" s="21" t="str">
        <f>IF($B2548="","",MAX(0,$E2548-MAX(0,SUMIFS(Тех_Движение!$G$2:$G$5111,Тех_Движение!$D$2:$D$5111,$C2548,Тех_Движение!$B$2:$B$5111,"&lt;="&amp;Настройки!$B$5-1)-$F2548)))</f>
        <v/>
      </c>
      <c r="H2548" s="21" t="str">
        <f>IF($B2548="","",IF(AND($D2548&gt;=Настройки!$B$5,$D2548&lt;=Настройки!$B$6),$E2548,0))</f>
        <v/>
      </c>
      <c r="I2548" s="21" t="str">
        <f t="shared" si="117"/>
        <v/>
      </c>
      <c r="J2548" s="21" t="str">
        <f>IF($B2548="","",MAX(0,$E2548-MAX(0,SUMIFS(Тех_Движение!$G$2:$G$5111,Тех_Движение!$D$2:$D$5111,$C2548,Тех_Движение!$B$2:$B$5111,"&lt;="&amp;Настройки!$B$6)-$F2548)))</f>
        <v/>
      </c>
      <c r="K2548" s="21" t="e">
        <f>IF(OR($B2548="",K$3&lt;$D2548+Настройки!$B$7),0,MAX(0,$E2548-MAX(0,SUMIFS(Тех_Движение!$G$2:$G$5111,Тех_Движение!$D$2:$D$5111,$C2548,Тех_Движение!$B$2:$B$5111,"&lt;="&amp;K$3)-$F2548)))</f>
        <v>#VALUE!</v>
      </c>
      <c r="L2548" s="21" t="e">
        <f>IF(OR($B2548="",L$3&lt;$D2548+Настройки!$B$7),0,MAX(0,$E2548-MAX(0,SUMIFS(Тех_Движение!$G$2:$G$5111,Тех_Движение!$D$2:$D$5111,$C2548,Тех_Движение!$B$2:$B$5111,"&lt;="&amp;L$3)-$F2548)))</f>
        <v>#VALUE!</v>
      </c>
      <c r="M2548" s="21" t="e">
        <f>IF(OR($B2548="",M$3&lt;$D2548+Настройки!$B$7),0,MAX(0,$E2548-MAX(0,SUMIFS(Тех_Движение!$G$2:$G$5111,Тех_Движение!$D$2:$D$5111,$C2548,Тех_Движение!$B$2:$B$5111,"&lt;="&amp;M$3)-$F2548)))</f>
        <v>#VALUE!</v>
      </c>
      <c r="N2548" s="21" t="e">
        <f>IF(OR($B2548="",N$3&lt;$D2548+Настройки!$B$7),0,MAX(0,$E2548-MAX(0,SUMIFS(Тех_Движение!$G$2:$G$5111,Тех_Движение!$D$2:$D$5111,$C2548,Тех_Движение!$B$2:$B$5111,"&lt;="&amp;N$3)-$F2548)))</f>
        <v>#VALUE!</v>
      </c>
      <c r="O2548" s="21" t="e">
        <f>IF(OR($B2548="",O$3&lt;$D2548+Настройки!$B$7),0,MAX(0,$E2548-MAX(0,SUMIFS(Тех_Движение!$G$2:$G$5111,Тех_Движение!$D$2:$D$5111,$C2548,Тех_Движение!$B$2:$B$5111,"&lt;="&amp;O$3)-$F2548)))</f>
        <v>#VALUE!</v>
      </c>
      <c r="P2548" s="21" t="e">
        <f>IF(OR($B2548="",P$3&lt;$D2548+Настройки!$B$7),0,MAX(0,$E2548-MAX(0,SUMIFS(Тех_Движение!$G$2:$G$5111,Тех_Движение!$D$2:$D$5111,$C2548,Тех_Движение!$B$2:$B$5111,"&lt;="&amp;P$3)-$F2548)))</f>
        <v>#VALUE!</v>
      </c>
      <c r="Q2548" s="21" t="e">
        <f>IF(OR($B2548="",Q$3&lt;$D2548+Настройки!$B$7),0,MAX(0,$E2548-MAX(0,SUMIFS(Тех_Движение!$G$2:$G$5111,Тех_Движение!$D$2:$D$5111,$C2548,Тех_Движение!$B$2:$B$5111,"&lt;="&amp;Q$3)-$F2548)))</f>
        <v>#VALUE!</v>
      </c>
      <c r="R2548" s="21" t="str">
        <f t="shared" si="118"/>
        <v/>
      </c>
      <c r="S2548" s="23" t="str">
        <f>IF($B2548="","",VLOOKUP($C2548,Настройки!$A$11:$L$17,9,FALSE))</f>
        <v/>
      </c>
      <c r="T2548" s="23" t="str">
        <f t="shared" si="119"/>
        <v/>
      </c>
    </row>
    <row r="2549" spans="1:20" x14ac:dyDescent="0.3">
      <c r="A2549" s="20">
        <f>Тех_Движение!$A$2546</f>
        <v>2545</v>
      </c>
      <c r="B2549" s="20" t="str">
        <f>IF(Тех_Движение!$F$2546&gt;0,Тех_Движение!$I$2546,"")</f>
        <v/>
      </c>
      <c r="C2549" s="20" t="str">
        <f>IF($B2549="","",Тех_Движение!$D$2546)</f>
        <v/>
      </c>
      <c r="D2549" s="9" t="str">
        <f>IF($B2549="","",Тех_Движение!$B$2546)</f>
        <v/>
      </c>
      <c r="E2549" s="21" t="str">
        <f>IF($B2549="","",Тех_Движение!$F$2546)</f>
        <v/>
      </c>
      <c r="F2549" s="21" t="str">
        <f>IF($B2549="","",SUMIFS($E$5:$E2548,$C$5:$C2548,$C2549))</f>
        <v/>
      </c>
      <c r="G2549" s="21" t="str">
        <f>IF($B2549="","",MAX(0,$E2549-MAX(0,SUMIFS(Тех_Движение!$G$2:$G$5111,Тех_Движение!$D$2:$D$5111,$C2549,Тех_Движение!$B$2:$B$5111,"&lt;="&amp;Настройки!$B$5-1)-$F2549)))</f>
        <v/>
      </c>
      <c r="H2549" s="21" t="str">
        <f>IF($B2549="","",IF(AND($D2549&gt;=Настройки!$B$5,$D2549&lt;=Настройки!$B$6),$E2549,0))</f>
        <v/>
      </c>
      <c r="I2549" s="21" t="str">
        <f t="shared" si="117"/>
        <v/>
      </c>
      <c r="J2549" s="21" t="str">
        <f>IF($B2549="","",MAX(0,$E2549-MAX(0,SUMIFS(Тех_Движение!$G$2:$G$5111,Тех_Движение!$D$2:$D$5111,$C2549,Тех_Движение!$B$2:$B$5111,"&lt;="&amp;Настройки!$B$6)-$F2549)))</f>
        <v/>
      </c>
      <c r="K2549" s="21" t="e">
        <f>IF(OR($B2549="",K$3&lt;$D2549+Настройки!$B$7),0,MAX(0,$E2549-MAX(0,SUMIFS(Тех_Движение!$G$2:$G$5111,Тех_Движение!$D$2:$D$5111,$C2549,Тех_Движение!$B$2:$B$5111,"&lt;="&amp;K$3)-$F2549)))</f>
        <v>#VALUE!</v>
      </c>
      <c r="L2549" s="21" t="e">
        <f>IF(OR($B2549="",L$3&lt;$D2549+Настройки!$B$7),0,MAX(0,$E2549-MAX(0,SUMIFS(Тех_Движение!$G$2:$G$5111,Тех_Движение!$D$2:$D$5111,$C2549,Тех_Движение!$B$2:$B$5111,"&lt;="&amp;L$3)-$F2549)))</f>
        <v>#VALUE!</v>
      </c>
      <c r="M2549" s="21" t="e">
        <f>IF(OR($B2549="",M$3&lt;$D2549+Настройки!$B$7),0,MAX(0,$E2549-MAX(0,SUMIFS(Тех_Движение!$G$2:$G$5111,Тех_Движение!$D$2:$D$5111,$C2549,Тех_Движение!$B$2:$B$5111,"&lt;="&amp;M$3)-$F2549)))</f>
        <v>#VALUE!</v>
      </c>
      <c r="N2549" s="21" t="e">
        <f>IF(OR($B2549="",N$3&lt;$D2549+Настройки!$B$7),0,MAX(0,$E2549-MAX(0,SUMIFS(Тех_Движение!$G$2:$G$5111,Тех_Движение!$D$2:$D$5111,$C2549,Тех_Движение!$B$2:$B$5111,"&lt;="&amp;N$3)-$F2549)))</f>
        <v>#VALUE!</v>
      </c>
      <c r="O2549" s="21" t="e">
        <f>IF(OR($B2549="",O$3&lt;$D2549+Настройки!$B$7),0,MAX(0,$E2549-MAX(0,SUMIFS(Тех_Движение!$G$2:$G$5111,Тех_Движение!$D$2:$D$5111,$C2549,Тех_Движение!$B$2:$B$5111,"&lt;="&amp;O$3)-$F2549)))</f>
        <v>#VALUE!</v>
      </c>
      <c r="P2549" s="21" t="e">
        <f>IF(OR($B2549="",P$3&lt;$D2549+Настройки!$B$7),0,MAX(0,$E2549-MAX(0,SUMIFS(Тех_Движение!$G$2:$G$5111,Тех_Движение!$D$2:$D$5111,$C2549,Тех_Движение!$B$2:$B$5111,"&lt;="&amp;P$3)-$F2549)))</f>
        <v>#VALUE!</v>
      </c>
      <c r="Q2549" s="21" t="e">
        <f>IF(OR($B2549="",Q$3&lt;$D2549+Настройки!$B$7),0,MAX(0,$E2549-MAX(0,SUMIFS(Тех_Движение!$G$2:$G$5111,Тех_Движение!$D$2:$D$5111,$C2549,Тех_Движение!$B$2:$B$5111,"&lt;="&amp;Q$3)-$F2549)))</f>
        <v>#VALUE!</v>
      </c>
      <c r="R2549" s="21" t="str">
        <f t="shared" si="118"/>
        <v/>
      </c>
      <c r="S2549" s="23" t="str">
        <f>IF($B2549="","",VLOOKUP($C2549,Настройки!$A$11:$L$17,9,FALSE))</f>
        <v/>
      </c>
      <c r="T2549" s="23" t="str">
        <f t="shared" si="119"/>
        <v/>
      </c>
    </row>
    <row r="2550" spans="1:20" x14ac:dyDescent="0.3">
      <c r="A2550" s="20">
        <f>Тех_Движение!$A$2547</f>
        <v>2546</v>
      </c>
      <c r="B2550" s="20" t="str">
        <f>IF(Тех_Движение!$F$2547&gt;0,Тех_Движение!$I$2547,"")</f>
        <v/>
      </c>
      <c r="C2550" s="20" t="str">
        <f>IF($B2550="","",Тех_Движение!$D$2547)</f>
        <v/>
      </c>
      <c r="D2550" s="9" t="str">
        <f>IF($B2550="","",Тех_Движение!$B$2547)</f>
        <v/>
      </c>
      <c r="E2550" s="21" t="str">
        <f>IF($B2550="","",Тех_Движение!$F$2547)</f>
        <v/>
      </c>
      <c r="F2550" s="21" t="str">
        <f>IF($B2550="","",SUMIFS($E$5:$E2549,$C$5:$C2549,$C2550))</f>
        <v/>
      </c>
      <c r="G2550" s="21" t="str">
        <f>IF($B2550="","",MAX(0,$E2550-MAX(0,SUMIFS(Тех_Движение!$G$2:$G$5111,Тех_Движение!$D$2:$D$5111,$C2550,Тех_Движение!$B$2:$B$5111,"&lt;="&amp;Настройки!$B$5-1)-$F2550)))</f>
        <v/>
      </c>
      <c r="H2550" s="21" t="str">
        <f>IF($B2550="","",IF(AND($D2550&gt;=Настройки!$B$5,$D2550&lt;=Настройки!$B$6),$E2550,0))</f>
        <v/>
      </c>
      <c r="I2550" s="21" t="str">
        <f t="shared" si="117"/>
        <v/>
      </c>
      <c r="J2550" s="21" t="str">
        <f>IF($B2550="","",MAX(0,$E2550-MAX(0,SUMIFS(Тех_Движение!$G$2:$G$5111,Тех_Движение!$D$2:$D$5111,$C2550,Тех_Движение!$B$2:$B$5111,"&lt;="&amp;Настройки!$B$6)-$F2550)))</f>
        <v/>
      </c>
      <c r="K2550" s="21" t="e">
        <f>IF(OR($B2550="",K$3&lt;$D2550+Настройки!$B$7),0,MAX(0,$E2550-MAX(0,SUMIFS(Тех_Движение!$G$2:$G$5111,Тех_Движение!$D$2:$D$5111,$C2550,Тех_Движение!$B$2:$B$5111,"&lt;="&amp;K$3)-$F2550)))</f>
        <v>#VALUE!</v>
      </c>
      <c r="L2550" s="21" t="e">
        <f>IF(OR($B2550="",L$3&lt;$D2550+Настройки!$B$7),0,MAX(0,$E2550-MAX(0,SUMIFS(Тех_Движение!$G$2:$G$5111,Тех_Движение!$D$2:$D$5111,$C2550,Тех_Движение!$B$2:$B$5111,"&lt;="&amp;L$3)-$F2550)))</f>
        <v>#VALUE!</v>
      </c>
      <c r="M2550" s="21" t="e">
        <f>IF(OR($B2550="",M$3&lt;$D2550+Настройки!$B$7),0,MAX(0,$E2550-MAX(0,SUMIFS(Тех_Движение!$G$2:$G$5111,Тех_Движение!$D$2:$D$5111,$C2550,Тех_Движение!$B$2:$B$5111,"&lt;="&amp;M$3)-$F2550)))</f>
        <v>#VALUE!</v>
      </c>
      <c r="N2550" s="21" t="e">
        <f>IF(OR($B2550="",N$3&lt;$D2550+Настройки!$B$7),0,MAX(0,$E2550-MAX(0,SUMIFS(Тех_Движение!$G$2:$G$5111,Тех_Движение!$D$2:$D$5111,$C2550,Тех_Движение!$B$2:$B$5111,"&lt;="&amp;N$3)-$F2550)))</f>
        <v>#VALUE!</v>
      </c>
      <c r="O2550" s="21" t="e">
        <f>IF(OR($B2550="",O$3&lt;$D2550+Настройки!$B$7),0,MAX(0,$E2550-MAX(0,SUMIFS(Тех_Движение!$G$2:$G$5111,Тех_Движение!$D$2:$D$5111,$C2550,Тех_Движение!$B$2:$B$5111,"&lt;="&amp;O$3)-$F2550)))</f>
        <v>#VALUE!</v>
      </c>
      <c r="P2550" s="21" t="e">
        <f>IF(OR($B2550="",P$3&lt;$D2550+Настройки!$B$7),0,MAX(0,$E2550-MAX(0,SUMIFS(Тех_Движение!$G$2:$G$5111,Тех_Движение!$D$2:$D$5111,$C2550,Тех_Движение!$B$2:$B$5111,"&lt;="&amp;P$3)-$F2550)))</f>
        <v>#VALUE!</v>
      </c>
      <c r="Q2550" s="21" t="e">
        <f>IF(OR($B2550="",Q$3&lt;$D2550+Настройки!$B$7),0,MAX(0,$E2550-MAX(0,SUMIFS(Тех_Движение!$G$2:$G$5111,Тех_Движение!$D$2:$D$5111,$C2550,Тех_Движение!$B$2:$B$5111,"&lt;="&amp;Q$3)-$F2550)))</f>
        <v>#VALUE!</v>
      </c>
      <c r="R2550" s="21" t="str">
        <f t="shared" si="118"/>
        <v/>
      </c>
      <c r="S2550" s="23" t="str">
        <f>IF($B2550="","",VLOOKUP($C2550,Настройки!$A$11:$L$17,9,FALSE))</f>
        <v/>
      </c>
      <c r="T2550" s="23" t="str">
        <f t="shared" si="119"/>
        <v/>
      </c>
    </row>
    <row r="2551" spans="1:20" x14ac:dyDescent="0.3">
      <c r="A2551" s="20">
        <f>Тех_Движение!$A$2548</f>
        <v>2547</v>
      </c>
      <c r="B2551" s="20" t="str">
        <f>IF(Тех_Движение!$F$2548&gt;0,Тех_Движение!$I$2548,"")</f>
        <v/>
      </c>
      <c r="C2551" s="20" t="str">
        <f>IF($B2551="","",Тех_Движение!$D$2548)</f>
        <v/>
      </c>
      <c r="D2551" s="9" t="str">
        <f>IF($B2551="","",Тех_Движение!$B$2548)</f>
        <v/>
      </c>
      <c r="E2551" s="21" t="str">
        <f>IF($B2551="","",Тех_Движение!$F$2548)</f>
        <v/>
      </c>
      <c r="F2551" s="21" t="str">
        <f>IF($B2551="","",SUMIFS($E$5:$E2550,$C$5:$C2550,$C2551))</f>
        <v/>
      </c>
      <c r="G2551" s="21" t="str">
        <f>IF($B2551="","",MAX(0,$E2551-MAX(0,SUMIFS(Тех_Движение!$G$2:$G$5111,Тех_Движение!$D$2:$D$5111,$C2551,Тех_Движение!$B$2:$B$5111,"&lt;="&amp;Настройки!$B$5-1)-$F2551)))</f>
        <v/>
      </c>
      <c r="H2551" s="21" t="str">
        <f>IF($B2551="","",IF(AND($D2551&gt;=Настройки!$B$5,$D2551&lt;=Настройки!$B$6),$E2551,0))</f>
        <v/>
      </c>
      <c r="I2551" s="21" t="str">
        <f t="shared" si="117"/>
        <v/>
      </c>
      <c r="J2551" s="21" t="str">
        <f>IF($B2551="","",MAX(0,$E2551-MAX(0,SUMIFS(Тех_Движение!$G$2:$G$5111,Тех_Движение!$D$2:$D$5111,$C2551,Тех_Движение!$B$2:$B$5111,"&lt;="&amp;Настройки!$B$6)-$F2551)))</f>
        <v/>
      </c>
      <c r="K2551" s="21" t="e">
        <f>IF(OR($B2551="",K$3&lt;$D2551+Настройки!$B$7),0,MAX(0,$E2551-MAX(0,SUMIFS(Тех_Движение!$G$2:$G$5111,Тех_Движение!$D$2:$D$5111,$C2551,Тех_Движение!$B$2:$B$5111,"&lt;="&amp;K$3)-$F2551)))</f>
        <v>#VALUE!</v>
      </c>
      <c r="L2551" s="21" t="e">
        <f>IF(OR($B2551="",L$3&lt;$D2551+Настройки!$B$7),0,MAX(0,$E2551-MAX(0,SUMIFS(Тех_Движение!$G$2:$G$5111,Тех_Движение!$D$2:$D$5111,$C2551,Тех_Движение!$B$2:$B$5111,"&lt;="&amp;L$3)-$F2551)))</f>
        <v>#VALUE!</v>
      </c>
      <c r="M2551" s="21" t="e">
        <f>IF(OR($B2551="",M$3&lt;$D2551+Настройки!$B$7),0,MAX(0,$E2551-MAX(0,SUMIFS(Тех_Движение!$G$2:$G$5111,Тех_Движение!$D$2:$D$5111,$C2551,Тех_Движение!$B$2:$B$5111,"&lt;="&amp;M$3)-$F2551)))</f>
        <v>#VALUE!</v>
      </c>
      <c r="N2551" s="21" t="e">
        <f>IF(OR($B2551="",N$3&lt;$D2551+Настройки!$B$7),0,MAX(0,$E2551-MAX(0,SUMIFS(Тех_Движение!$G$2:$G$5111,Тех_Движение!$D$2:$D$5111,$C2551,Тех_Движение!$B$2:$B$5111,"&lt;="&amp;N$3)-$F2551)))</f>
        <v>#VALUE!</v>
      </c>
      <c r="O2551" s="21" t="e">
        <f>IF(OR($B2551="",O$3&lt;$D2551+Настройки!$B$7),0,MAX(0,$E2551-MAX(0,SUMIFS(Тех_Движение!$G$2:$G$5111,Тех_Движение!$D$2:$D$5111,$C2551,Тех_Движение!$B$2:$B$5111,"&lt;="&amp;O$3)-$F2551)))</f>
        <v>#VALUE!</v>
      </c>
      <c r="P2551" s="21" t="e">
        <f>IF(OR($B2551="",P$3&lt;$D2551+Настройки!$B$7),0,MAX(0,$E2551-MAX(0,SUMIFS(Тех_Движение!$G$2:$G$5111,Тех_Движение!$D$2:$D$5111,$C2551,Тех_Движение!$B$2:$B$5111,"&lt;="&amp;P$3)-$F2551)))</f>
        <v>#VALUE!</v>
      </c>
      <c r="Q2551" s="21" t="e">
        <f>IF(OR($B2551="",Q$3&lt;$D2551+Настройки!$B$7),0,MAX(0,$E2551-MAX(0,SUMIFS(Тех_Движение!$G$2:$G$5111,Тех_Движение!$D$2:$D$5111,$C2551,Тех_Движение!$B$2:$B$5111,"&lt;="&amp;Q$3)-$F2551)))</f>
        <v>#VALUE!</v>
      </c>
      <c r="R2551" s="21" t="str">
        <f t="shared" si="118"/>
        <v/>
      </c>
      <c r="S2551" s="23" t="str">
        <f>IF($B2551="","",VLOOKUP($C2551,Настройки!$A$11:$L$17,9,FALSE))</f>
        <v/>
      </c>
      <c r="T2551" s="23" t="str">
        <f t="shared" si="119"/>
        <v/>
      </c>
    </row>
    <row r="2552" spans="1:20" x14ac:dyDescent="0.3">
      <c r="A2552" s="20">
        <f>Тех_Движение!$A$2549</f>
        <v>2548</v>
      </c>
      <c r="B2552" s="20" t="str">
        <f>IF(Тех_Движение!$F$2549&gt;0,Тех_Движение!$I$2549,"")</f>
        <v/>
      </c>
      <c r="C2552" s="20" t="str">
        <f>IF($B2552="","",Тех_Движение!$D$2549)</f>
        <v/>
      </c>
      <c r="D2552" s="9" t="str">
        <f>IF($B2552="","",Тех_Движение!$B$2549)</f>
        <v/>
      </c>
      <c r="E2552" s="21" t="str">
        <f>IF($B2552="","",Тех_Движение!$F$2549)</f>
        <v/>
      </c>
      <c r="F2552" s="21" t="str">
        <f>IF($B2552="","",SUMIFS($E$5:$E2551,$C$5:$C2551,$C2552))</f>
        <v/>
      </c>
      <c r="G2552" s="21" t="str">
        <f>IF($B2552="","",MAX(0,$E2552-MAX(0,SUMIFS(Тех_Движение!$G$2:$G$5111,Тех_Движение!$D$2:$D$5111,$C2552,Тех_Движение!$B$2:$B$5111,"&lt;="&amp;Настройки!$B$5-1)-$F2552)))</f>
        <v/>
      </c>
      <c r="H2552" s="21" t="str">
        <f>IF($B2552="","",IF(AND($D2552&gt;=Настройки!$B$5,$D2552&lt;=Настройки!$B$6),$E2552,0))</f>
        <v/>
      </c>
      <c r="I2552" s="21" t="str">
        <f t="shared" si="117"/>
        <v/>
      </c>
      <c r="J2552" s="21" t="str">
        <f>IF($B2552="","",MAX(0,$E2552-MAX(0,SUMIFS(Тех_Движение!$G$2:$G$5111,Тех_Движение!$D$2:$D$5111,$C2552,Тех_Движение!$B$2:$B$5111,"&lt;="&amp;Настройки!$B$6)-$F2552)))</f>
        <v/>
      </c>
      <c r="K2552" s="21" t="e">
        <f>IF(OR($B2552="",K$3&lt;$D2552+Настройки!$B$7),0,MAX(0,$E2552-MAX(0,SUMIFS(Тех_Движение!$G$2:$G$5111,Тех_Движение!$D$2:$D$5111,$C2552,Тех_Движение!$B$2:$B$5111,"&lt;="&amp;K$3)-$F2552)))</f>
        <v>#VALUE!</v>
      </c>
      <c r="L2552" s="21" t="e">
        <f>IF(OR($B2552="",L$3&lt;$D2552+Настройки!$B$7),0,MAX(0,$E2552-MAX(0,SUMIFS(Тех_Движение!$G$2:$G$5111,Тех_Движение!$D$2:$D$5111,$C2552,Тех_Движение!$B$2:$B$5111,"&lt;="&amp;L$3)-$F2552)))</f>
        <v>#VALUE!</v>
      </c>
      <c r="M2552" s="21" t="e">
        <f>IF(OR($B2552="",M$3&lt;$D2552+Настройки!$B$7),0,MAX(0,$E2552-MAX(0,SUMIFS(Тех_Движение!$G$2:$G$5111,Тех_Движение!$D$2:$D$5111,$C2552,Тех_Движение!$B$2:$B$5111,"&lt;="&amp;M$3)-$F2552)))</f>
        <v>#VALUE!</v>
      </c>
      <c r="N2552" s="21" t="e">
        <f>IF(OR($B2552="",N$3&lt;$D2552+Настройки!$B$7),0,MAX(0,$E2552-MAX(0,SUMIFS(Тех_Движение!$G$2:$G$5111,Тех_Движение!$D$2:$D$5111,$C2552,Тех_Движение!$B$2:$B$5111,"&lt;="&amp;N$3)-$F2552)))</f>
        <v>#VALUE!</v>
      </c>
      <c r="O2552" s="21" t="e">
        <f>IF(OR($B2552="",O$3&lt;$D2552+Настройки!$B$7),0,MAX(0,$E2552-MAX(0,SUMIFS(Тех_Движение!$G$2:$G$5111,Тех_Движение!$D$2:$D$5111,$C2552,Тех_Движение!$B$2:$B$5111,"&lt;="&amp;O$3)-$F2552)))</f>
        <v>#VALUE!</v>
      </c>
      <c r="P2552" s="21" t="e">
        <f>IF(OR($B2552="",P$3&lt;$D2552+Настройки!$B$7),0,MAX(0,$E2552-MAX(0,SUMIFS(Тех_Движение!$G$2:$G$5111,Тех_Движение!$D$2:$D$5111,$C2552,Тех_Движение!$B$2:$B$5111,"&lt;="&amp;P$3)-$F2552)))</f>
        <v>#VALUE!</v>
      </c>
      <c r="Q2552" s="21" t="e">
        <f>IF(OR($B2552="",Q$3&lt;$D2552+Настройки!$B$7),0,MAX(0,$E2552-MAX(0,SUMIFS(Тех_Движение!$G$2:$G$5111,Тех_Движение!$D$2:$D$5111,$C2552,Тех_Движение!$B$2:$B$5111,"&lt;="&amp;Q$3)-$F2552)))</f>
        <v>#VALUE!</v>
      </c>
      <c r="R2552" s="21" t="str">
        <f t="shared" si="118"/>
        <v/>
      </c>
      <c r="S2552" s="23" t="str">
        <f>IF($B2552="","",VLOOKUP($C2552,Настройки!$A$11:$L$17,9,FALSE))</f>
        <v/>
      </c>
      <c r="T2552" s="23" t="str">
        <f t="shared" si="119"/>
        <v/>
      </c>
    </row>
    <row r="2553" spans="1:20" x14ac:dyDescent="0.3">
      <c r="A2553" s="20">
        <f>Тех_Движение!$A$2550</f>
        <v>2549</v>
      </c>
      <c r="B2553" s="20" t="str">
        <f>IF(Тех_Движение!$F$2550&gt;0,Тех_Движение!$I$2550,"")</f>
        <v/>
      </c>
      <c r="C2553" s="20" t="str">
        <f>IF($B2553="","",Тех_Движение!$D$2550)</f>
        <v/>
      </c>
      <c r="D2553" s="9" t="str">
        <f>IF($B2553="","",Тех_Движение!$B$2550)</f>
        <v/>
      </c>
      <c r="E2553" s="21" t="str">
        <f>IF($B2553="","",Тех_Движение!$F$2550)</f>
        <v/>
      </c>
      <c r="F2553" s="21" t="str">
        <f>IF($B2553="","",SUMIFS($E$5:$E2552,$C$5:$C2552,$C2553))</f>
        <v/>
      </c>
      <c r="G2553" s="21" t="str">
        <f>IF($B2553="","",MAX(0,$E2553-MAX(0,SUMIFS(Тех_Движение!$G$2:$G$5111,Тех_Движение!$D$2:$D$5111,$C2553,Тех_Движение!$B$2:$B$5111,"&lt;="&amp;Настройки!$B$5-1)-$F2553)))</f>
        <v/>
      </c>
      <c r="H2553" s="21" t="str">
        <f>IF($B2553="","",IF(AND($D2553&gt;=Настройки!$B$5,$D2553&lt;=Настройки!$B$6),$E2553,0))</f>
        <v/>
      </c>
      <c r="I2553" s="21" t="str">
        <f t="shared" si="117"/>
        <v/>
      </c>
      <c r="J2553" s="21" t="str">
        <f>IF($B2553="","",MAX(0,$E2553-MAX(0,SUMIFS(Тех_Движение!$G$2:$G$5111,Тех_Движение!$D$2:$D$5111,$C2553,Тех_Движение!$B$2:$B$5111,"&lt;="&amp;Настройки!$B$6)-$F2553)))</f>
        <v/>
      </c>
      <c r="K2553" s="21" t="e">
        <f>IF(OR($B2553="",K$3&lt;$D2553+Настройки!$B$7),0,MAX(0,$E2553-MAX(0,SUMIFS(Тех_Движение!$G$2:$G$5111,Тех_Движение!$D$2:$D$5111,$C2553,Тех_Движение!$B$2:$B$5111,"&lt;="&amp;K$3)-$F2553)))</f>
        <v>#VALUE!</v>
      </c>
      <c r="L2553" s="21" t="e">
        <f>IF(OR($B2553="",L$3&lt;$D2553+Настройки!$B$7),0,MAX(0,$E2553-MAX(0,SUMIFS(Тех_Движение!$G$2:$G$5111,Тех_Движение!$D$2:$D$5111,$C2553,Тех_Движение!$B$2:$B$5111,"&lt;="&amp;L$3)-$F2553)))</f>
        <v>#VALUE!</v>
      </c>
      <c r="M2553" s="21" t="e">
        <f>IF(OR($B2553="",M$3&lt;$D2553+Настройки!$B$7),0,MAX(0,$E2553-MAX(0,SUMIFS(Тех_Движение!$G$2:$G$5111,Тех_Движение!$D$2:$D$5111,$C2553,Тех_Движение!$B$2:$B$5111,"&lt;="&amp;M$3)-$F2553)))</f>
        <v>#VALUE!</v>
      </c>
      <c r="N2553" s="21" t="e">
        <f>IF(OR($B2553="",N$3&lt;$D2553+Настройки!$B$7),0,MAX(0,$E2553-MAX(0,SUMIFS(Тех_Движение!$G$2:$G$5111,Тех_Движение!$D$2:$D$5111,$C2553,Тех_Движение!$B$2:$B$5111,"&lt;="&amp;N$3)-$F2553)))</f>
        <v>#VALUE!</v>
      </c>
      <c r="O2553" s="21" t="e">
        <f>IF(OR($B2553="",O$3&lt;$D2553+Настройки!$B$7),0,MAX(0,$E2553-MAX(0,SUMIFS(Тех_Движение!$G$2:$G$5111,Тех_Движение!$D$2:$D$5111,$C2553,Тех_Движение!$B$2:$B$5111,"&lt;="&amp;O$3)-$F2553)))</f>
        <v>#VALUE!</v>
      </c>
      <c r="P2553" s="21" t="e">
        <f>IF(OR($B2553="",P$3&lt;$D2553+Настройки!$B$7),0,MAX(0,$E2553-MAX(0,SUMIFS(Тех_Движение!$G$2:$G$5111,Тех_Движение!$D$2:$D$5111,$C2553,Тех_Движение!$B$2:$B$5111,"&lt;="&amp;P$3)-$F2553)))</f>
        <v>#VALUE!</v>
      </c>
      <c r="Q2553" s="21" t="e">
        <f>IF(OR($B2553="",Q$3&lt;$D2553+Настройки!$B$7),0,MAX(0,$E2553-MAX(0,SUMIFS(Тех_Движение!$G$2:$G$5111,Тех_Движение!$D$2:$D$5111,$C2553,Тех_Движение!$B$2:$B$5111,"&lt;="&amp;Q$3)-$F2553)))</f>
        <v>#VALUE!</v>
      </c>
      <c r="R2553" s="21" t="str">
        <f t="shared" si="118"/>
        <v/>
      </c>
      <c r="S2553" s="23" t="str">
        <f>IF($B2553="","",VLOOKUP($C2553,Настройки!$A$11:$L$17,9,FALSE))</f>
        <v/>
      </c>
      <c r="T2553" s="23" t="str">
        <f t="shared" si="119"/>
        <v/>
      </c>
    </row>
    <row r="2554" spans="1:20" x14ac:dyDescent="0.3">
      <c r="A2554" s="20">
        <f>Тех_Движение!$A$2551</f>
        <v>2550</v>
      </c>
      <c r="B2554" s="20" t="str">
        <f>IF(Тех_Движение!$F$2551&gt;0,Тех_Движение!$I$2551,"")</f>
        <v/>
      </c>
      <c r="C2554" s="20" t="str">
        <f>IF($B2554="","",Тех_Движение!$D$2551)</f>
        <v/>
      </c>
      <c r="D2554" s="9" t="str">
        <f>IF($B2554="","",Тех_Движение!$B$2551)</f>
        <v/>
      </c>
      <c r="E2554" s="21" t="str">
        <f>IF($B2554="","",Тех_Движение!$F$2551)</f>
        <v/>
      </c>
      <c r="F2554" s="21" t="str">
        <f>IF($B2554="","",SUMIFS($E$5:$E2553,$C$5:$C2553,$C2554))</f>
        <v/>
      </c>
      <c r="G2554" s="21" t="str">
        <f>IF($B2554="","",MAX(0,$E2554-MAX(0,SUMIFS(Тех_Движение!$G$2:$G$5111,Тех_Движение!$D$2:$D$5111,$C2554,Тех_Движение!$B$2:$B$5111,"&lt;="&amp;Настройки!$B$5-1)-$F2554)))</f>
        <v/>
      </c>
      <c r="H2554" s="21" t="str">
        <f>IF($B2554="","",IF(AND($D2554&gt;=Настройки!$B$5,$D2554&lt;=Настройки!$B$6),$E2554,0))</f>
        <v/>
      </c>
      <c r="I2554" s="21" t="str">
        <f t="shared" si="117"/>
        <v/>
      </c>
      <c r="J2554" s="21" t="str">
        <f>IF($B2554="","",MAX(0,$E2554-MAX(0,SUMIFS(Тех_Движение!$G$2:$G$5111,Тех_Движение!$D$2:$D$5111,$C2554,Тех_Движение!$B$2:$B$5111,"&lt;="&amp;Настройки!$B$6)-$F2554)))</f>
        <v/>
      </c>
      <c r="K2554" s="21" t="e">
        <f>IF(OR($B2554="",K$3&lt;$D2554+Настройки!$B$7),0,MAX(0,$E2554-MAX(0,SUMIFS(Тех_Движение!$G$2:$G$5111,Тех_Движение!$D$2:$D$5111,$C2554,Тех_Движение!$B$2:$B$5111,"&lt;="&amp;K$3)-$F2554)))</f>
        <v>#VALUE!</v>
      </c>
      <c r="L2554" s="21" t="e">
        <f>IF(OR($B2554="",L$3&lt;$D2554+Настройки!$B$7),0,MAX(0,$E2554-MAX(0,SUMIFS(Тех_Движение!$G$2:$G$5111,Тех_Движение!$D$2:$D$5111,$C2554,Тех_Движение!$B$2:$B$5111,"&lt;="&amp;L$3)-$F2554)))</f>
        <v>#VALUE!</v>
      </c>
      <c r="M2554" s="21" t="e">
        <f>IF(OR($B2554="",M$3&lt;$D2554+Настройки!$B$7),0,MAX(0,$E2554-MAX(0,SUMIFS(Тех_Движение!$G$2:$G$5111,Тех_Движение!$D$2:$D$5111,$C2554,Тех_Движение!$B$2:$B$5111,"&lt;="&amp;M$3)-$F2554)))</f>
        <v>#VALUE!</v>
      </c>
      <c r="N2554" s="21" t="e">
        <f>IF(OR($B2554="",N$3&lt;$D2554+Настройки!$B$7),0,MAX(0,$E2554-MAX(0,SUMIFS(Тех_Движение!$G$2:$G$5111,Тех_Движение!$D$2:$D$5111,$C2554,Тех_Движение!$B$2:$B$5111,"&lt;="&amp;N$3)-$F2554)))</f>
        <v>#VALUE!</v>
      </c>
      <c r="O2554" s="21" t="e">
        <f>IF(OR($B2554="",O$3&lt;$D2554+Настройки!$B$7),0,MAX(0,$E2554-MAX(0,SUMIFS(Тех_Движение!$G$2:$G$5111,Тех_Движение!$D$2:$D$5111,$C2554,Тех_Движение!$B$2:$B$5111,"&lt;="&amp;O$3)-$F2554)))</f>
        <v>#VALUE!</v>
      </c>
      <c r="P2554" s="21" t="e">
        <f>IF(OR($B2554="",P$3&lt;$D2554+Настройки!$B$7),0,MAX(0,$E2554-MAX(0,SUMIFS(Тех_Движение!$G$2:$G$5111,Тех_Движение!$D$2:$D$5111,$C2554,Тех_Движение!$B$2:$B$5111,"&lt;="&amp;P$3)-$F2554)))</f>
        <v>#VALUE!</v>
      </c>
      <c r="Q2554" s="21" t="e">
        <f>IF(OR($B2554="",Q$3&lt;$D2554+Настройки!$B$7),0,MAX(0,$E2554-MAX(0,SUMIFS(Тех_Движение!$G$2:$G$5111,Тех_Движение!$D$2:$D$5111,$C2554,Тех_Движение!$B$2:$B$5111,"&lt;="&amp;Q$3)-$F2554)))</f>
        <v>#VALUE!</v>
      </c>
      <c r="R2554" s="21" t="str">
        <f t="shared" si="118"/>
        <v/>
      </c>
      <c r="S2554" s="23" t="str">
        <f>IF($B2554="","",VLOOKUP($C2554,Настройки!$A$11:$L$17,9,FALSE))</f>
        <v/>
      </c>
      <c r="T2554" s="23" t="str">
        <f t="shared" si="119"/>
        <v/>
      </c>
    </row>
    <row r="2555" spans="1:20" x14ac:dyDescent="0.3">
      <c r="A2555" s="20">
        <f>Тех_Движение!$A$2552</f>
        <v>2551</v>
      </c>
      <c r="B2555" s="20" t="str">
        <f>IF(Тех_Движение!$F$2552&gt;0,Тех_Движение!$I$2552,"")</f>
        <v/>
      </c>
      <c r="C2555" s="20" t="str">
        <f>IF($B2555="","",Тех_Движение!$D$2552)</f>
        <v/>
      </c>
      <c r="D2555" s="9" t="str">
        <f>IF($B2555="","",Тех_Движение!$B$2552)</f>
        <v/>
      </c>
      <c r="E2555" s="21" t="str">
        <f>IF($B2555="","",Тех_Движение!$F$2552)</f>
        <v/>
      </c>
      <c r="F2555" s="21" t="str">
        <f>IF($B2555="","",SUMIFS($E$5:$E2554,$C$5:$C2554,$C2555))</f>
        <v/>
      </c>
      <c r="G2555" s="21" t="str">
        <f>IF($B2555="","",MAX(0,$E2555-MAX(0,SUMIFS(Тех_Движение!$G$2:$G$5111,Тех_Движение!$D$2:$D$5111,$C2555,Тех_Движение!$B$2:$B$5111,"&lt;="&amp;Настройки!$B$5-1)-$F2555)))</f>
        <v/>
      </c>
      <c r="H2555" s="21" t="str">
        <f>IF($B2555="","",IF(AND($D2555&gt;=Настройки!$B$5,$D2555&lt;=Настройки!$B$6),$E2555,0))</f>
        <v/>
      </c>
      <c r="I2555" s="21" t="str">
        <f t="shared" si="117"/>
        <v/>
      </c>
      <c r="J2555" s="21" t="str">
        <f>IF($B2555="","",MAX(0,$E2555-MAX(0,SUMIFS(Тех_Движение!$G$2:$G$5111,Тех_Движение!$D$2:$D$5111,$C2555,Тех_Движение!$B$2:$B$5111,"&lt;="&amp;Настройки!$B$6)-$F2555)))</f>
        <v/>
      </c>
      <c r="K2555" s="21" t="e">
        <f>IF(OR($B2555="",K$3&lt;$D2555+Настройки!$B$7),0,MAX(0,$E2555-MAX(0,SUMIFS(Тех_Движение!$G$2:$G$5111,Тех_Движение!$D$2:$D$5111,$C2555,Тех_Движение!$B$2:$B$5111,"&lt;="&amp;K$3)-$F2555)))</f>
        <v>#VALUE!</v>
      </c>
      <c r="L2555" s="21" t="e">
        <f>IF(OR($B2555="",L$3&lt;$D2555+Настройки!$B$7),0,MAX(0,$E2555-MAX(0,SUMIFS(Тех_Движение!$G$2:$G$5111,Тех_Движение!$D$2:$D$5111,$C2555,Тех_Движение!$B$2:$B$5111,"&lt;="&amp;L$3)-$F2555)))</f>
        <v>#VALUE!</v>
      </c>
      <c r="M2555" s="21" t="e">
        <f>IF(OR($B2555="",M$3&lt;$D2555+Настройки!$B$7),0,MAX(0,$E2555-MAX(0,SUMIFS(Тех_Движение!$G$2:$G$5111,Тех_Движение!$D$2:$D$5111,$C2555,Тех_Движение!$B$2:$B$5111,"&lt;="&amp;M$3)-$F2555)))</f>
        <v>#VALUE!</v>
      </c>
      <c r="N2555" s="21" t="e">
        <f>IF(OR($B2555="",N$3&lt;$D2555+Настройки!$B$7),0,MAX(0,$E2555-MAX(0,SUMIFS(Тех_Движение!$G$2:$G$5111,Тех_Движение!$D$2:$D$5111,$C2555,Тех_Движение!$B$2:$B$5111,"&lt;="&amp;N$3)-$F2555)))</f>
        <v>#VALUE!</v>
      </c>
      <c r="O2555" s="21" t="e">
        <f>IF(OR($B2555="",O$3&lt;$D2555+Настройки!$B$7),0,MAX(0,$E2555-MAX(0,SUMIFS(Тех_Движение!$G$2:$G$5111,Тех_Движение!$D$2:$D$5111,$C2555,Тех_Движение!$B$2:$B$5111,"&lt;="&amp;O$3)-$F2555)))</f>
        <v>#VALUE!</v>
      </c>
      <c r="P2555" s="21" t="e">
        <f>IF(OR($B2555="",P$3&lt;$D2555+Настройки!$B$7),0,MAX(0,$E2555-MAX(0,SUMIFS(Тех_Движение!$G$2:$G$5111,Тех_Движение!$D$2:$D$5111,$C2555,Тех_Движение!$B$2:$B$5111,"&lt;="&amp;P$3)-$F2555)))</f>
        <v>#VALUE!</v>
      </c>
      <c r="Q2555" s="21" t="e">
        <f>IF(OR($B2555="",Q$3&lt;$D2555+Настройки!$B$7),0,MAX(0,$E2555-MAX(0,SUMIFS(Тех_Движение!$G$2:$G$5111,Тех_Движение!$D$2:$D$5111,$C2555,Тех_Движение!$B$2:$B$5111,"&lt;="&amp;Q$3)-$F2555)))</f>
        <v>#VALUE!</v>
      </c>
      <c r="R2555" s="21" t="str">
        <f t="shared" si="118"/>
        <v/>
      </c>
      <c r="S2555" s="23" t="str">
        <f>IF($B2555="","",VLOOKUP($C2555,Настройки!$A$11:$L$17,9,FALSE))</f>
        <v/>
      </c>
      <c r="T2555" s="23" t="str">
        <f t="shared" si="119"/>
        <v/>
      </c>
    </row>
    <row r="2556" spans="1:20" x14ac:dyDescent="0.3">
      <c r="A2556" s="20">
        <f>Тех_Движение!$A$2553</f>
        <v>2552</v>
      </c>
      <c r="B2556" s="20" t="str">
        <f>IF(Тех_Движение!$F$2553&gt;0,Тех_Движение!$I$2553,"")</f>
        <v/>
      </c>
      <c r="C2556" s="20" t="str">
        <f>IF($B2556="","",Тех_Движение!$D$2553)</f>
        <v/>
      </c>
      <c r="D2556" s="9" t="str">
        <f>IF($B2556="","",Тех_Движение!$B$2553)</f>
        <v/>
      </c>
      <c r="E2556" s="21" t="str">
        <f>IF($B2556="","",Тех_Движение!$F$2553)</f>
        <v/>
      </c>
      <c r="F2556" s="21" t="str">
        <f>IF($B2556="","",SUMIFS($E$5:$E2555,$C$5:$C2555,$C2556))</f>
        <v/>
      </c>
      <c r="G2556" s="21" t="str">
        <f>IF($B2556="","",MAX(0,$E2556-MAX(0,SUMIFS(Тех_Движение!$G$2:$G$5111,Тех_Движение!$D$2:$D$5111,$C2556,Тех_Движение!$B$2:$B$5111,"&lt;="&amp;Настройки!$B$5-1)-$F2556)))</f>
        <v/>
      </c>
      <c r="H2556" s="21" t="str">
        <f>IF($B2556="","",IF(AND($D2556&gt;=Настройки!$B$5,$D2556&lt;=Настройки!$B$6),$E2556,0))</f>
        <v/>
      </c>
      <c r="I2556" s="21" t="str">
        <f t="shared" si="117"/>
        <v/>
      </c>
      <c r="J2556" s="21" t="str">
        <f>IF($B2556="","",MAX(0,$E2556-MAX(0,SUMIFS(Тех_Движение!$G$2:$G$5111,Тех_Движение!$D$2:$D$5111,$C2556,Тех_Движение!$B$2:$B$5111,"&lt;="&amp;Настройки!$B$6)-$F2556)))</f>
        <v/>
      </c>
      <c r="K2556" s="21" t="e">
        <f>IF(OR($B2556="",K$3&lt;$D2556+Настройки!$B$7),0,MAX(0,$E2556-MAX(0,SUMIFS(Тех_Движение!$G$2:$G$5111,Тех_Движение!$D$2:$D$5111,$C2556,Тех_Движение!$B$2:$B$5111,"&lt;="&amp;K$3)-$F2556)))</f>
        <v>#VALUE!</v>
      </c>
      <c r="L2556" s="21" t="e">
        <f>IF(OR($B2556="",L$3&lt;$D2556+Настройки!$B$7),0,MAX(0,$E2556-MAX(0,SUMIFS(Тех_Движение!$G$2:$G$5111,Тех_Движение!$D$2:$D$5111,$C2556,Тех_Движение!$B$2:$B$5111,"&lt;="&amp;L$3)-$F2556)))</f>
        <v>#VALUE!</v>
      </c>
      <c r="M2556" s="21" t="e">
        <f>IF(OR($B2556="",M$3&lt;$D2556+Настройки!$B$7),0,MAX(0,$E2556-MAX(0,SUMIFS(Тех_Движение!$G$2:$G$5111,Тех_Движение!$D$2:$D$5111,$C2556,Тех_Движение!$B$2:$B$5111,"&lt;="&amp;M$3)-$F2556)))</f>
        <v>#VALUE!</v>
      </c>
      <c r="N2556" s="21" t="e">
        <f>IF(OR($B2556="",N$3&lt;$D2556+Настройки!$B$7),0,MAX(0,$E2556-MAX(0,SUMIFS(Тех_Движение!$G$2:$G$5111,Тех_Движение!$D$2:$D$5111,$C2556,Тех_Движение!$B$2:$B$5111,"&lt;="&amp;N$3)-$F2556)))</f>
        <v>#VALUE!</v>
      </c>
      <c r="O2556" s="21" t="e">
        <f>IF(OR($B2556="",O$3&lt;$D2556+Настройки!$B$7),0,MAX(0,$E2556-MAX(0,SUMIFS(Тех_Движение!$G$2:$G$5111,Тех_Движение!$D$2:$D$5111,$C2556,Тех_Движение!$B$2:$B$5111,"&lt;="&amp;O$3)-$F2556)))</f>
        <v>#VALUE!</v>
      </c>
      <c r="P2556" s="21" t="e">
        <f>IF(OR($B2556="",P$3&lt;$D2556+Настройки!$B$7),0,MAX(0,$E2556-MAX(0,SUMIFS(Тех_Движение!$G$2:$G$5111,Тех_Движение!$D$2:$D$5111,$C2556,Тех_Движение!$B$2:$B$5111,"&lt;="&amp;P$3)-$F2556)))</f>
        <v>#VALUE!</v>
      </c>
      <c r="Q2556" s="21" t="e">
        <f>IF(OR($B2556="",Q$3&lt;$D2556+Настройки!$B$7),0,MAX(0,$E2556-MAX(0,SUMIFS(Тех_Движение!$G$2:$G$5111,Тех_Движение!$D$2:$D$5111,$C2556,Тех_Движение!$B$2:$B$5111,"&lt;="&amp;Q$3)-$F2556)))</f>
        <v>#VALUE!</v>
      </c>
      <c r="R2556" s="21" t="str">
        <f t="shared" si="118"/>
        <v/>
      </c>
      <c r="S2556" s="23" t="str">
        <f>IF($B2556="","",VLOOKUP($C2556,Настройки!$A$11:$L$17,9,FALSE))</f>
        <v/>
      </c>
      <c r="T2556" s="23" t="str">
        <f t="shared" si="119"/>
        <v/>
      </c>
    </row>
    <row r="2557" spans="1:20" x14ac:dyDescent="0.3">
      <c r="A2557" s="20">
        <f>Тех_Движение!$A$2554</f>
        <v>2553</v>
      </c>
      <c r="B2557" s="20" t="str">
        <f>IF(Тех_Движение!$F$2554&gt;0,Тех_Движение!$I$2554,"")</f>
        <v/>
      </c>
      <c r="C2557" s="20" t="str">
        <f>IF($B2557="","",Тех_Движение!$D$2554)</f>
        <v/>
      </c>
      <c r="D2557" s="9" t="str">
        <f>IF($B2557="","",Тех_Движение!$B$2554)</f>
        <v/>
      </c>
      <c r="E2557" s="21" t="str">
        <f>IF($B2557="","",Тех_Движение!$F$2554)</f>
        <v/>
      </c>
      <c r="F2557" s="21" t="str">
        <f>IF($B2557="","",SUMIFS($E$5:$E2556,$C$5:$C2556,$C2557))</f>
        <v/>
      </c>
      <c r="G2557" s="21" t="str">
        <f>IF($B2557="","",MAX(0,$E2557-MAX(0,SUMIFS(Тех_Движение!$G$2:$G$5111,Тех_Движение!$D$2:$D$5111,$C2557,Тех_Движение!$B$2:$B$5111,"&lt;="&amp;Настройки!$B$5-1)-$F2557)))</f>
        <v/>
      </c>
      <c r="H2557" s="21" t="str">
        <f>IF($B2557="","",IF(AND($D2557&gt;=Настройки!$B$5,$D2557&lt;=Настройки!$B$6),$E2557,0))</f>
        <v/>
      </c>
      <c r="I2557" s="21" t="str">
        <f t="shared" si="117"/>
        <v/>
      </c>
      <c r="J2557" s="21" t="str">
        <f>IF($B2557="","",MAX(0,$E2557-MAX(0,SUMIFS(Тех_Движение!$G$2:$G$5111,Тех_Движение!$D$2:$D$5111,$C2557,Тех_Движение!$B$2:$B$5111,"&lt;="&amp;Настройки!$B$6)-$F2557)))</f>
        <v/>
      </c>
      <c r="K2557" s="21" t="e">
        <f>IF(OR($B2557="",K$3&lt;$D2557+Настройки!$B$7),0,MAX(0,$E2557-MAX(0,SUMIFS(Тех_Движение!$G$2:$G$5111,Тех_Движение!$D$2:$D$5111,$C2557,Тех_Движение!$B$2:$B$5111,"&lt;="&amp;K$3)-$F2557)))</f>
        <v>#VALUE!</v>
      </c>
      <c r="L2557" s="21" t="e">
        <f>IF(OR($B2557="",L$3&lt;$D2557+Настройки!$B$7),0,MAX(0,$E2557-MAX(0,SUMIFS(Тех_Движение!$G$2:$G$5111,Тех_Движение!$D$2:$D$5111,$C2557,Тех_Движение!$B$2:$B$5111,"&lt;="&amp;L$3)-$F2557)))</f>
        <v>#VALUE!</v>
      </c>
      <c r="M2557" s="21" t="e">
        <f>IF(OR($B2557="",M$3&lt;$D2557+Настройки!$B$7),0,MAX(0,$E2557-MAX(0,SUMIFS(Тех_Движение!$G$2:$G$5111,Тех_Движение!$D$2:$D$5111,$C2557,Тех_Движение!$B$2:$B$5111,"&lt;="&amp;M$3)-$F2557)))</f>
        <v>#VALUE!</v>
      </c>
      <c r="N2557" s="21" t="e">
        <f>IF(OR($B2557="",N$3&lt;$D2557+Настройки!$B$7),0,MAX(0,$E2557-MAX(0,SUMIFS(Тех_Движение!$G$2:$G$5111,Тех_Движение!$D$2:$D$5111,$C2557,Тех_Движение!$B$2:$B$5111,"&lt;="&amp;N$3)-$F2557)))</f>
        <v>#VALUE!</v>
      </c>
      <c r="O2557" s="21" t="e">
        <f>IF(OR($B2557="",O$3&lt;$D2557+Настройки!$B$7),0,MAX(0,$E2557-MAX(0,SUMIFS(Тех_Движение!$G$2:$G$5111,Тех_Движение!$D$2:$D$5111,$C2557,Тех_Движение!$B$2:$B$5111,"&lt;="&amp;O$3)-$F2557)))</f>
        <v>#VALUE!</v>
      </c>
      <c r="P2557" s="21" t="e">
        <f>IF(OR($B2557="",P$3&lt;$D2557+Настройки!$B$7),0,MAX(0,$E2557-MAX(0,SUMIFS(Тех_Движение!$G$2:$G$5111,Тех_Движение!$D$2:$D$5111,$C2557,Тех_Движение!$B$2:$B$5111,"&lt;="&amp;P$3)-$F2557)))</f>
        <v>#VALUE!</v>
      </c>
      <c r="Q2557" s="21" t="e">
        <f>IF(OR($B2557="",Q$3&lt;$D2557+Настройки!$B$7),0,MAX(0,$E2557-MAX(0,SUMIFS(Тех_Движение!$G$2:$G$5111,Тех_Движение!$D$2:$D$5111,$C2557,Тех_Движение!$B$2:$B$5111,"&lt;="&amp;Q$3)-$F2557)))</f>
        <v>#VALUE!</v>
      </c>
      <c r="R2557" s="21" t="str">
        <f t="shared" si="118"/>
        <v/>
      </c>
      <c r="S2557" s="23" t="str">
        <f>IF($B2557="","",VLOOKUP($C2557,Настройки!$A$11:$L$17,9,FALSE))</f>
        <v/>
      </c>
      <c r="T2557" s="23" t="str">
        <f t="shared" si="119"/>
        <v/>
      </c>
    </row>
    <row r="2558" spans="1:20" x14ac:dyDescent="0.3">
      <c r="A2558" s="20">
        <f>Тех_Движение!$A$2555</f>
        <v>2554</v>
      </c>
      <c r="B2558" s="20" t="str">
        <f>IF(Тех_Движение!$F$2555&gt;0,Тех_Движение!$I$2555,"")</f>
        <v/>
      </c>
      <c r="C2558" s="20" t="str">
        <f>IF($B2558="","",Тех_Движение!$D$2555)</f>
        <v/>
      </c>
      <c r="D2558" s="9" t="str">
        <f>IF($B2558="","",Тех_Движение!$B$2555)</f>
        <v/>
      </c>
      <c r="E2558" s="21" t="str">
        <f>IF($B2558="","",Тех_Движение!$F$2555)</f>
        <v/>
      </c>
      <c r="F2558" s="21" t="str">
        <f>IF($B2558="","",SUMIFS($E$5:$E2557,$C$5:$C2557,$C2558))</f>
        <v/>
      </c>
      <c r="G2558" s="21" t="str">
        <f>IF($B2558="","",MAX(0,$E2558-MAX(0,SUMIFS(Тех_Движение!$G$2:$G$5111,Тех_Движение!$D$2:$D$5111,$C2558,Тех_Движение!$B$2:$B$5111,"&lt;="&amp;Настройки!$B$5-1)-$F2558)))</f>
        <v/>
      </c>
      <c r="H2558" s="21" t="str">
        <f>IF($B2558="","",IF(AND($D2558&gt;=Настройки!$B$5,$D2558&lt;=Настройки!$B$6),$E2558,0))</f>
        <v/>
      </c>
      <c r="I2558" s="21" t="str">
        <f t="shared" si="117"/>
        <v/>
      </c>
      <c r="J2558" s="21" t="str">
        <f>IF($B2558="","",MAX(0,$E2558-MAX(0,SUMIFS(Тех_Движение!$G$2:$G$5111,Тех_Движение!$D$2:$D$5111,$C2558,Тех_Движение!$B$2:$B$5111,"&lt;="&amp;Настройки!$B$6)-$F2558)))</f>
        <v/>
      </c>
      <c r="K2558" s="21" t="e">
        <f>IF(OR($B2558="",K$3&lt;$D2558+Настройки!$B$7),0,MAX(0,$E2558-MAX(0,SUMIFS(Тех_Движение!$G$2:$G$5111,Тех_Движение!$D$2:$D$5111,$C2558,Тех_Движение!$B$2:$B$5111,"&lt;="&amp;K$3)-$F2558)))</f>
        <v>#VALUE!</v>
      </c>
      <c r="L2558" s="21" t="e">
        <f>IF(OR($B2558="",L$3&lt;$D2558+Настройки!$B$7),0,MAX(0,$E2558-MAX(0,SUMIFS(Тех_Движение!$G$2:$G$5111,Тех_Движение!$D$2:$D$5111,$C2558,Тех_Движение!$B$2:$B$5111,"&lt;="&amp;L$3)-$F2558)))</f>
        <v>#VALUE!</v>
      </c>
      <c r="M2558" s="21" t="e">
        <f>IF(OR($B2558="",M$3&lt;$D2558+Настройки!$B$7),0,MAX(0,$E2558-MAX(0,SUMIFS(Тех_Движение!$G$2:$G$5111,Тех_Движение!$D$2:$D$5111,$C2558,Тех_Движение!$B$2:$B$5111,"&lt;="&amp;M$3)-$F2558)))</f>
        <v>#VALUE!</v>
      </c>
      <c r="N2558" s="21" t="e">
        <f>IF(OR($B2558="",N$3&lt;$D2558+Настройки!$B$7),0,MAX(0,$E2558-MAX(0,SUMIFS(Тех_Движение!$G$2:$G$5111,Тех_Движение!$D$2:$D$5111,$C2558,Тех_Движение!$B$2:$B$5111,"&lt;="&amp;N$3)-$F2558)))</f>
        <v>#VALUE!</v>
      </c>
      <c r="O2558" s="21" t="e">
        <f>IF(OR($B2558="",O$3&lt;$D2558+Настройки!$B$7),0,MAX(0,$E2558-MAX(0,SUMIFS(Тех_Движение!$G$2:$G$5111,Тех_Движение!$D$2:$D$5111,$C2558,Тех_Движение!$B$2:$B$5111,"&lt;="&amp;O$3)-$F2558)))</f>
        <v>#VALUE!</v>
      </c>
      <c r="P2558" s="21" t="e">
        <f>IF(OR($B2558="",P$3&lt;$D2558+Настройки!$B$7),0,MAX(0,$E2558-MAX(0,SUMIFS(Тех_Движение!$G$2:$G$5111,Тех_Движение!$D$2:$D$5111,$C2558,Тех_Движение!$B$2:$B$5111,"&lt;="&amp;P$3)-$F2558)))</f>
        <v>#VALUE!</v>
      </c>
      <c r="Q2558" s="21" t="e">
        <f>IF(OR($B2558="",Q$3&lt;$D2558+Настройки!$B$7),0,MAX(0,$E2558-MAX(0,SUMIFS(Тех_Движение!$G$2:$G$5111,Тех_Движение!$D$2:$D$5111,$C2558,Тех_Движение!$B$2:$B$5111,"&lt;="&amp;Q$3)-$F2558)))</f>
        <v>#VALUE!</v>
      </c>
      <c r="R2558" s="21" t="str">
        <f t="shared" si="118"/>
        <v/>
      </c>
      <c r="S2558" s="23" t="str">
        <f>IF($B2558="","",VLOOKUP($C2558,Настройки!$A$11:$L$17,9,FALSE))</f>
        <v/>
      </c>
      <c r="T2558" s="23" t="str">
        <f t="shared" si="119"/>
        <v/>
      </c>
    </row>
    <row r="2559" spans="1:20" x14ac:dyDescent="0.3">
      <c r="A2559" s="20">
        <f>Тех_Движение!$A$2556</f>
        <v>2555</v>
      </c>
      <c r="B2559" s="20" t="str">
        <f>IF(Тех_Движение!$F$2556&gt;0,Тех_Движение!$I$2556,"")</f>
        <v/>
      </c>
      <c r="C2559" s="20" t="str">
        <f>IF($B2559="","",Тех_Движение!$D$2556)</f>
        <v/>
      </c>
      <c r="D2559" s="9" t="str">
        <f>IF($B2559="","",Тех_Движение!$B$2556)</f>
        <v/>
      </c>
      <c r="E2559" s="21" t="str">
        <f>IF($B2559="","",Тех_Движение!$F$2556)</f>
        <v/>
      </c>
      <c r="F2559" s="21" t="str">
        <f>IF($B2559="","",SUMIFS($E$5:$E2558,$C$5:$C2558,$C2559))</f>
        <v/>
      </c>
      <c r="G2559" s="21" t="str">
        <f>IF($B2559="","",MAX(0,$E2559-MAX(0,SUMIFS(Тех_Движение!$G$2:$G$5111,Тех_Движение!$D$2:$D$5111,$C2559,Тех_Движение!$B$2:$B$5111,"&lt;="&amp;Настройки!$B$5-1)-$F2559)))</f>
        <v/>
      </c>
      <c r="H2559" s="21" t="str">
        <f>IF($B2559="","",IF(AND($D2559&gt;=Настройки!$B$5,$D2559&lt;=Настройки!$B$6),$E2559,0))</f>
        <v/>
      </c>
      <c r="I2559" s="21" t="str">
        <f t="shared" si="117"/>
        <v/>
      </c>
      <c r="J2559" s="21" t="str">
        <f>IF($B2559="","",MAX(0,$E2559-MAX(0,SUMIFS(Тех_Движение!$G$2:$G$5111,Тех_Движение!$D$2:$D$5111,$C2559,Тех_Движение!$B$2:$B$5111,"&lt;="&amp;Настройки!$B$6)-$F2559)))</f>
        <v/>
      </c>
      <c r="K2559" s="21" t="e">
        <f>IF(OR($B2559="",K$3&lt;$D2559+Настройки!$B$7),0,MAX(0,$E2559-MAX(0,SUMIFS(Тех_Движение!$G$2:$G$5111,Тех_Движение!$D$2:$D$5111,$C2559,Тех_Движение!$B$2:$B$5111,"&lt;="&amp;K$3)-$F2559)))</f>
        <v>#VALUE!</v>
      </c>
      <c r="L2559" s="21" t="e">
        <f>IF(OR($B2559="",L$3&lt;$D2559+Настройки!$B$7),0,MAX(0,$E2559-MAX(0,SUMIFS(Тех_Движение!$G$2:$G$5111,Тех_Движение!$D$2:$D$5111,$C2559,Тех_Движение!$B$2:$B$5111,"&lt;="&amp;L$3)-$F2559)))</f>
        <v>#VALUE!</v>
      </c>
      <c r="M2559" s="21" t="e">
        <f>IF(OR($B2559="",M$3&lt;$D2559+Настройки!$B$7),0,MAX(0,$E2559-MAX(0,SUMIFS(Тех_Движение!$G$2:$G$5111,Тех_Движение!$D$2:$D$5111,$C2559,Тех_Движение!$B$2:$B$5111,"&lt;="&amp;M$3)-$F2559)))</f>
        <v>#VALUE!</v>
      </c>
      <c r="N2559" s="21" t="e">
        <f>IF(OR($B2559="",N$3&lt;$D2559+Настройки!$B$7),0,MAX(0,$E2559-MAX(0,SUMIFS(Тех_Движение!$G$2:$G$5111,Тех_Движение!$D$2:$D$5111,$C2559,Тех_Движение!$B$2:$B$5111,"&lt;="&amp;N$3)-$F2559)))</f>
        <v>#VALUE!</v>
      </c>
      <c r="O2559" s="21" t="e">
        <f>IF(OR($B2559="",O$3&lt;$D2559+Настройки!$B$7),0,MAX(0,$E2559-MAX(0,SUMIFS(Тех_Движение!$G$2:$G$5111,Тех_Движение!$D$2:$D$5111,$C2559,Тех_Движение!$B$2:$B$5111,"&lt;="&amp;O$3)-$F2559)))</f>
        <v>#VALUE!</v>
      </c>
      <c r="P2559" s="21" t="e">
        <f>IF(OR($B2559="",P$3&lt;$D2559+Настройки!$B$7),0,MAX(0,$E2559-MAX(0,SUMIFS(Тех_Движение!$G$2:$G$5111,Тех_Движение!$D$2:$D$5111,$C2559,Тех_Движение!$B$2:$B$5111,"&lt;="&amp;P$3)-$F2559)))</f>
        <v>#VALUE!</v>
      </c>
      <c r="Q2559" s="21" t="e">
        <f>IF(OR($B2559="",Q$3&lt;$D2559+Настройки!$B$7),0,MAX(0,$E2559-MAX(0,SUMIFS(Тех_Движение!$G$2:$G$5111,Тех_Движение!$D$2:$D$5111,$C2559,Тех_Движение!$B$2:$B$5111,"&lt;="&amp;Q$3)-$F2559)))</f>
        <v>#VALUE!</v>
      </c>
      <c r="R2559" s="21" t="str">
        <f t="shared" si="118"/>
        <v/>
      </c>
      <c r="S2559" s="23" t="str">
        <f>IF($B2559="","",VLOOKUP($C2559,Настройки!$A$11:$L$17,9,FALSE))</f>
        <v/>
      </c>
      <c r="T2559" s="23" t="str">
        <f t="shared" si="119"/>
        <v/>
      </c>
    </row>
    <row r="2560" spans="1:20" x14ac:dyDescent="0.3">
      <c r="A2560" s="20">
        <f>Тех_Движение!$A$2557</f>
        <v>2556</v>
      </c>
      <c r="B2560" s="20" t="str">
        <f>IF(Тех_Движение!$F$2557&gt;0,Тех_Движение!$I$2557,"")</f>
        <v/>
      </c>
      <c r="C2560" s="20" t="str">
        <f>IF($B2560="","",Тех_Движение!$D$2557)</f>
        <v/>
      </c>
      <c r="D2560" s="9" t="str">
        <f>IF($B2560="","",Тех_Движение!$B$2557)</f>
        <v/>
      </c>
      <c r="E2560" s="21" t="str">
        <f>IF($B2560="","",Тех_Движение!$F$2557)</f>
        <v/>
      </c>
      <c r="F2560" s="21" t="str">
        <f>IF($B2560="","",SUMIFS($E$5:$E2559,$C$5:$C2559,$C2560))</f>
        <v/>
      </c>
      <c r="G2560" s="21" t="str">
        <f>IF($B2560="","",MAX(0,$E2560-MAX(0,SUMIFS(Тех_Движение!$G$2:$G$5111,Тех_Движение!$D$2:$D$5111,$C2560,Тех_Движение!$B$2:$B$5111,"&lt;="&amp;Настройки!$B$5-1)-$F2560)))</f>
        <v/>
      </c>
      <c r="H2560" s="21" t="str">
        <f>IF($B2560="","",IF(AND($D2560&gt;=Настройки!$B$5,$D2560&lt;=Настройки!$B$6),$E2560,0))</f>
        <v/>
      </c>
      <c r="I2560" s="21" t="str">
        <f t="shared" si="117"/>
        <v/>
      </c>
      <c r="J2560" s="21" t="str">
        <f>IF($B2560="","",MAX(0,$E2560-MAX(0,SUMIFS(Тех_Движение!$G$2:$G$5111,Тех_Движение!$D$2:$D$5111,$C2560,Тех_Движение!$B$2:$B$5111,"&lt;="&amp;Настройки!$B$6)-$F2560)))</f>
        <v/>
      </c>
      <c r="K2560" s="21" t="e">
        <f>IF(OR($B2560="",K$3&lt;$D2560+Настройки!$B$7),0,MAX(0,$E2560-MAX(0,SUMIFS(Тех_Движение!$G$2:$G$5111,Тех_Движение!$D$2:$D$5111,$C2560,Тех_Движение!$B$2:$B$5111,"&lt;="&amp;K$3)-$F2560)))</f>
        <v>#VALUE!</v>
      </c>
      <c r="L2560" s="21" t="e">
        <f>IF(OR($B2560="",L$3&lt;$D2560+Настройки!$B$7),0,MAX(0,$E2560-MAX(0,SUMIFS(Тех_Движение!$G$2:$G$5111,Тех_Движение!$D$2:$D$5111,$C2560,Тех_Движение!$B$2:$B$5111,"&lt;="&amp;L$3)-$F2560)))</f>
        <v>#VALUE!</v>
      </c>
      <c r="M2560" s="21" t="e">
        <f>IF(OR($B2560="",M$3&lt;$D2560+Настройки!$B$7),0,MAX(0,$E2560-MAX(0,SUMIFS(Тех_Движение!$G$2:$G$5111,Тех_Движение!$D$2:$D$5111,$C2560,Тех_Движение!$B$2:$B$5111,"&lt;="&amp;M$3)-$F2560)))</f>
        <v>#VALUE!</v>
      </c>
      <c r="N2560" s="21" t="e">
        <f>IF(OR($B2560="",N$3&lt;$D2560+Настройки!$B$7),0,MAX(0,$E2560-MAX(0,SUMIFS(Тех_Движение!$G$2:$G$5111,Тех_Движение!$D$2:$D$5111,$C2560,Тех_Движение!$B$2:$B$5111,"&lt;="&amp;N$3)-$F2560)))</f>
        <v>#VALUE!</v>
      </c>
      <c r="O2560" s="21" t="e">
        <f>IF(OR($B2560="",O$3&lt;$D2560+Настройки!$B$7),0,MAX(0,$E2560-MAX(0,SUMIFS(Тех_Движение!$G$2:$G$5111,Тех_Движение!$D$2:$D$5111,$C2560,Тех_Движение!$B$2:$B$5111,"&lt;="&amp;O$3)-$F2560)))</f>
        <v>#VALUE!</v>
      </c>
      <c r="P2560" s="21" t="e">
        <f>IF(OR($B2560="",P$3&lt;$D2560+Настройки!$B$7),0,MAX(0,$E2560-MAX(0,SUMIFS(Тех_Движение!$G$2:$G$5111,Тех_Движение!$D$2:$D$5111,$C2560,Тех_Движение!$B$2:$B$5111,"&lt;="&amp;P$3)-$F2560)))</f>
        <v>#VALUE!</v>
      </c>
      <c r="Q2560" s="21" t="e">
        <f>IF(OR($B2560="",Q$3&lt;$D2560+Настройки!$B$7),0,MAX(0,$E2560-MAX(0,SUMIFS(Тех_Движение!$G$2:$G$5111,Тех_Движение!$D$2:$D$5111,$C2560,Тех_Движение!$B$2:$B$5111,"&lt;="&amp;Q$3)-$F2560)))</f>
        <v>#VALUE!</v>
      </c>
      <c r="R2560" s="21" t="str">
        <f t="shared" si="118"/>
        <v/>
      </c>
      <c r="S2560" s="23" t="str">
        <f>IF($B2560="","",VLOOKUP($C2560,Настройки!$A$11:$L$17,9,FALSE))</f>
        <v/>
      </c>
      <c r="T2560" s="23" t="str">
        <f t="shared" si="119"/>
        <v/>
      </c>
    </row>
    <row r="2561" spans="1:20" x14ac:dyDescent="0.3">
      <c r="A2561" s="20">
        <f>Тех_Движение!$A$2558</f>
        <v>2557</v>
      </c>
      <c r="B2561" s="20" t="str">
        <f>IF(Тех_Движение!$F$2558&gt;0,Тех_Движение!$I$2558,"")</f>
        <v/>
      </c>
      <c r="C2561" s="20" t="str">
        <f>IF($B2561="","",Тех_Движение!$D$2558)</f>
        <v/>
      </c>
      <c r="D2561" s="9" t="str">
        <f>IF($B2561="","",Тех_Движение!$B$2558)</f>
        <v/>
      </c>
      <c r="E2561" s="21" t="str">
        <f>IF($B2561="","",Тех_Движение!$F$2558)</f>
        <v/>
      </c>
      <c r="F2561" s="21" t="str">
        <f>IF($B2561="","",SUMIFS($E$5:$E2560,$C$5:$C2560,$C2561))</f>
        <v/>
      </c>
      <c r="G2561" s="21" t="str">
        <f>IF($B2561="","",MAX(0,$E2561-MAX(0,SUMIFS(Тех_Движение!$G$2:$G$5111,Тех_Движение!$D$2:$D$5111,$C2561,Тех_Движение!$B$2:$B$5111,"&lt;="&amp;Настройки!$B$5-1)-$F2561)))</f>
        <v/>
      </c>
      <c r="H2561" s="21" t="str">
        <f>IF($B2561="","",IF(AND($D2561&gt;=Настройки!$B$5,$D2561&lt;=Настройки!$B$6),$E2561,0))</f>
        <v/>
      </c>
      <c r="I2561" s="21" t="str">
        <f t="shared" si="117"/>
        <v/>
      </c>
      <c r="J2561" s="21" t="str">
        <f>IF($B2561="","",MAX(0,$E2561-MAX(0,SUMIFS(Тех_Движение!$G$2:$G$5111,Тех_Движение!$D$2:$D$5111,$C2561,Тех_Движение!$B$2:$B$5111,"&lt;="&amp;Настройки!$B$6)-$F2561)))</f>
        <v/>
      </c>
      <c r="K2561" s="21" t="e">
        <f>IF(OR($B2561="",K$3&lt;$D2561+Настройки!$B$7),0,MAX(0,$E2561-MAX(0,SUMIFS(Тех_Движение!$G$2:$G$5111,Тех_Движение!$D$2:$D$5111,$C2561,Тех_Движение!$B$2:$B$5111,"&lt;="&amp;K$3)-$F2561)))</f>
        <v>#VALUE!</v>
      </c>
      <c r="L2561" s="21" t="e">
        <f>IF(OR($B2561="",L$3&lt;$D2561+Настройки!$B$7),0,MAX(0,$E2561-MAX(0,SUMIFS(Тех_Движение!$G$2:$G$5111,Тех_Движение!$D$2:$D$5111,$C2561,Тех_Движение!$B$2:$B$5111,"&lt;="&amp;L$3)-$F2561)))</f>
        <v>#VALUE!</v>
      </c>
      <c r="M2561" s="21" t="e">
        <f>IF(OR($B2561="",M$3&lt;$D2561+Настройки!$B$7),0,MAX(0,$E2561-MAX(0,SUMIFS(Тех_Движение!$G$2:$G$5111,Тех_Движение!$D$2:$D$5111,$C2561,Тех_Движение!$B$2:$B$5111,"&lt;="&amp;M$3)-$F2561)))</f>
        <v>#VALUE!</v>
      </c>
      <c r="N2561" s="21" t="e">
        <f>IF(OR($B2561="",N$3&lt;$D2561+Настройки!$B$7),0,MAX(0,$E2561-MAX(0,SUMIFS(Тех_Движение!$G$2:$G$5111,Тех_Движение!$D$2:$D$5111,$C2561,Тех_Движение!$B$2:$B$5111,"&lt;="&amp;N$3)-$F2561)))</f>
        <v>#VALUE!</v>
      </c>
      <c r="O2561" s="21" t="e">
        <f>IF(OR($B2561="",O$3&lt;$D2561+Настройки!$B$7),0,MAX(0,$E2561-MAX(0,SUMIFS(Тех_Движение!$G$2:$G$5111,Тех_Движение!$D$2:$D$5111,$C2561,Тех_Движение!$B$2:$B$5111,"&lt;="&amp;O$3)-$F2561)))</f>
        <v>#VALUE!</v>
      </c>
      <c r="P2561" s="21" t="e">
        <f>IF(OR($B2561="",P$3&lt;$D2561+Настройки!$B$7),0,MAX(0,$E2561-MAX(0,SUMIFS(Тех_Движение!$G$2:$G$5111,Тех_Движение!$D$2:$D$5111,$C2561,Тех_Движение!$B$2:$B$5111,"&lt;="&amp;P$3)-$F2561)))</f>
        <v>#VALUE!</v>
      </c>
      <c r="Q2561" s="21" t="e">
        <f>IF(OR($B2561="",Q$3&lt;$D2561+Настройки!$B$7),0,MAX(0,$E2561-MAX(0,SUMIFS(Тех_Движение!$G$2:$G$5111,Тех_Движение!$D$2:$D$5111,$C2561,Тех_Движение!$B$2:$B$5111,"&lt;="&amp;Q$3)-$F2561)))</f>
        <v>#VALUE!</v>
      </c>
      <c r="R2561" s="21" t="str">
        <f t="shared" si="118"/>
        <v/>
      </c>
      <c r="S2561" s="23" t="str">
        <f>IF($B2561="","",VLOOKUP($C2561,Настройки!$A$11:$L$17,9,FALSE))</f>
        <v/>
      </c>
      <c r="T2561" s="23" t="str">
        <f t="shared" si="119"/>
        <v/>
      </c>
    </row>
    <row r="2562" spans="1:20" x14ac:dyDescent="0.3">
      <c r="A2562" s="20">
        <f>Тех_Движение!$A$2559</f>
        <v>2558</v>
      </c>
      <c r="B2562" s="20" t="str">
        <f>IF(Тех_Движение!$F$2559&gt;0,Тех_Движение!$I$2559,"")</f>
        <v/>
      </c>
      <c r="C2562" s="20" t="str">
        <f>IF($B2562="","",Тех_Движение!$D$2559)</f>
        <v/>
      </c>
      <c r="D2562" s="9" t="str">
        <f>IF($B2562="","",Тех_Движение!$B$2559)</f>
        <v/>
      </c>
      <c r="E2562" s="21" t="str">
        <f>IF($B2562="","",Тех_Движение!$F$2559)</f>
        <v/>
      </c>
      <c r="F2562" s="21" t="str">
        <f>IF($B2562="","",SUMIFS($E$5:$E2561,$C$5:$C2561,$C2562))</f>
        <v/>
      </c>
      <c r="G2562" s="21" t="str">
        <f>IF($B2562="","",MAX(0,$E2562-MAX(0,SUMIFS(Тех_Движение!$G$2:$G$5111,Тех_Движение!$D$2:$D$5111,$C2562,Тех_Движение!$B$2:$B$5111,"&lt;="&amp;Настройки!$B$5-1)-$F2562)))</f>
        <v/>
      </c>
      <c r="H2562" s="21" t="str">
        <f>IF($B2562="","",IF(AND($D2562&gt;=Настройки!$B$5,$D2562&lt;=Настройки!$B$6),$E2562,0))</f>
        <v/>
      </c>
      <c r="I2562" s="21" t="str">
        <f t="shared" si="117"/>
        <v/>
      </c>
      <c r="J2562" s="21" t="str">
        <f>IF($B2562="","",MAX(0,$E2562-MAX(0,SUMIFS(Тех_Движение!$G$2:$G$5111,Тех_Движение!$D$2:$D$5111,$C2562,Тех_Движение!$B$2:$B$5111,"&lt;="&amp;Настройки!$B$6)-$F2562)))</f>
        <v/>
      </c>
      <c r="K2562" s="21" t="e">
        <f>IF(OR($B2562="",K$3&lt;$D2562+Настройки!$B$7),0,MAX(0,$E2562-MAX(0,SUMIFS(Тех_Движение!$G$2:$G$5111,Тех_Движение!$D$2:$D$5111,$C2562,Тех_Движение!$B$2:$B$5111,"&lt;="&amp;K$3)-$F2562)))</f>
        <v>#VALUE!</v>
      </c>
      <c r="L2562" s="21" t="e">
        <f>IF(OR($B2562="",L$3&lt;$D2562+Настройки!$B$7),0,MAX(0,$E2562-MAX(0,SUMIFS(Тех_Движение!$G$2:$G$5111,Тех_Движение!$D$2:$D$5111,$C2562,Тех_Движение!$B$2:$B$5111,"&lt;="&amp;L$3)-$F2562)))</f>
        <v>#VALUE!</v>
      </c>
      <c r="M2562" s="21" t="e">
        <f>IF(OR($B2562="",M$3&lt;$D2562+Настройки!$B$7),0,MAX(0,$E2562-MAX(0,SUMIFS(Тех_Движение!$G$2:$G$5111,Тех_Движение!$D$2:$D$5111,$C2562,Тех_Движение!$B$2:$B$5111,"&lt;="&amp;M$3)-$F2562)))</f>
        <v>#VALUE!</v>
      </c>
      <c r="N2562" s="21" t="e">
        <f>IF(OR($B2562="",N$3&lt;$D2562+Настройки!$B$7),0,MAX(0,$E2562-MAX(0,SUMIFS(Тех_Движение!$G$2:$G$5111,Тех_Движение!$D$2:$D$5111,$C2562,Тех_Движение!$B$2:$B$5111,"&lt;="&amp;N$3)-$F2562)))</f>
        <v>#VALUE!</v>
      </c>
      <c r="O2562" s="21" t="e">
        <f>IF(OR($B2562="",O$3&lt;$D2562+Настройки!$B$7),0,MAX(0,$E2562-MAX(0,SUMIFS(Тех_Движение!$G$2:$G$5111,Тех_Движение!$D$2:$D$5111,$C2562,Тех_Движение!$B$2:$B$5111,"&lt;="&amp;O$3)-$F2562)))</f>
        <v>#VALUE!</v>
      </c>
      <c r="P2562" s="21" t="e">
        <f>IF(OR($B2562="",P$3&lt;$D2562+Настройки!$B$7),0,MAX(0,$E2562-MAX(0,SUMIFS(Тех_Движение!$G$2:$G$5111,Тех_Движение!$D$2:$D$5111,$C2562,Тех_Движение!$B$2:$B$5111,"&lt;="&amp;P$3)-$F2562)))</f>
        <v>#VALUE!</v>
      </c>
      <c r="Q2562" s="21" t="e">
        <f>IF(OR($B2562="",Q$3&lt;$D2562+Настройки!$B$7),0,MAX(0,$E2562-MAX(0,SUMIFS(Тех_Движение!$G$2:$G$5111,Тех_Движение!$D$2:$D$5111,$C2562,Тех_Движение!$B$2:$B$5111,"&lt;="&amp;Q$3)-$F2562)))</f>
        <v>#VALUE!</v>
      </c>
      <c r="R2562" s="21" t="str">
        <f t="shared" si="118"/>
        <v/>
      </c>
      <c r="S2562" s="23" t="str">
        <f>IF($B2562="","",VLOOKUP($C2562,Настройки!$A$11:$L$17,9,FALSE))</f>
        <v/>
      </c>
      <c r="T2562" s="23" t="str">
        <f t="shared" si="119"/>
        <v/>
      </c>
    </row>
    <row r="2563" spans="1:20" x14ac:dyDescent="0.3">
      <c r="A2563" s="20">
        <f>Тех_Движение!$A$2560</f>
        <v>2559</v>
      </c>
      <c r="B2563" s="20" t="str">
        <f>IF(Тех_Движение!$F$2560&gt;0,Тех_Движение!$I$2560,"")</f>
        <v/>
      </c>
      <c r="C2563" s="20" t="str">
        <f>IF($B2563="","",Тех_Движение!$D$2560)</f>
        <v/>
      </c>
      <c r="D2563" s="9" t="str">
        <f>IF($B2563="","",Тех_Движение!$B$2560)</f>
        <v/>
      </c>
      <c r="E2563" s="21" t="str">
        <f>IF($B2563="","",Тех_Движение!$F$2560)</f>
        <v/>
      </c>
      <c r="F2563" s="21" t="str">
        <f>IF($B2563="","",SUMIFS($E$5:$E2562,$C$5:$C2562,$C2563))</f>
        <v/>
      </c>
      <c r="G2563" s="21" t="str">
        <f>IF($B2563="","",MAX(0,$E2563-MAX(0,SUMIFS(Тех_Движение!$G$2:$G$5111,Тех_Движение!$D$2:$D$5111,$C2563,Тех_Движение!$B$2:$B$5111,"&lt;="&amp;Настройки!$B$5-1)-$F2563)))</f>
        <v/>
      </c>
      <c r="H2563" s="21" t="str">
        <f>IF($B2563="","",IF(AND($D2563&gt;=Настройки!$B$5,$D2563&lt;=Настройки!$B$6),$E2563,0))</f>
        <v/>
      </c>
      <c r="I2563" s="21" t="str">
        <f t="shared" si="117"/>
        <v/>
      </c>
      <c r="J2563" s="21" t="str">
        <f>IF($B2563="","",MAX(0,$E2563-MAX(0,SUMIFS(Тех_Движение!$G$2:$G$5111,Тех_Движение!$D$2:$D$5111,$C2563,Тех_Движение!$B$2:$B$5111,"&lt;="&amp;Настройки!$B$6)-$F2563)))</f>
        <v/>
      </c>
      <c r="K2563" s="21" t="e">
        <f>IF(OR($B2563="",K$3&lt;$D2563+Настройки!$B$7),0,MAX(0,$E2563-MAX(0,SUMIFS(Тех_Движение!$G$2:$G$5111,Тех_Движение!$D$2:$D$5111,$C2563,Тех_Движение!$B$2:$B$5111,"&lt;="&amp;K$3)-$F2563)))</f>
        <v>#VALUE!</v>
      </c>
      <c r="L2563" s="21" t="e">
        <f>IF(OR($B2563="",L$3&lt;$D2563+Настройки!$B$7),0,MAX(0,$E2563-MAX(0,SUMIFS(Тех_Движение!$G$2:$G$5111,Тех_Движение!$D$2:$D$5111,$C2563,Тех_Движение!$B$2:$B$5111,"&lt;="&amp;L$3)-$F2563)))</f>
        <v>#VALUE!</v>
      </c>
      <c r="M2563" s="21" t="e">
        <f>IF(OR($B2563="",M$3&lt;$D2563+Настройки!$B$7),0,MAX(0,$E2563-MAX(0,SUMIFS(Тех_Движение!$G$2:$G$5111,Тех_Движение!$D$2:$D$5111,$C2563,Тех_Движение!$B$2:$B$5111,"&lt;="&amp;M$3)-$F2563)))</f>
        <v>#VALUE!</v>
      </c>
      <c r="N2563" s="21" t="e">
        <f>IF(OR($B2563="",N$3&lt;$D2563+Настройки!$B$7),0,MAX(0,$E2563-MAX(0,SUMIFS(Тех_Движение!$G$2:$G$5111,Тех_Движение!$D$2:$D$5111,$C2563,Тех_Движение!$B$2:$B$5111,"&lt;="&amp;N$3)-$F2563)))</f>
        <v>#VALUE!</v>
      </c>
      <c r="O2563" s="21" t="e">
        <f>IF(OR($B2563="",O$3&lt;$D2563+Настройки!$B$7),0,MAX(0,$E2563-MAX(0,SUMIFS(Тех_Движение!$G$2:$G$5111,Тех_Движение!$D$2:$D$5111,$C2563,Тех_Движение!$B$2:$B$5111,"&lt;="&amp;O$3)-$F2563)))</f>
        <v>#VALUE!</v>
      </c>
      <c r="P2563" s="21" t="e">
        <f>IF(OR($B2563="",P$3&lt;$D2563+Настройки!$B$7),0,MAX(0,$E2563-MAX(0,SUMIFS(Тех_Движение!$G$2:$G$5111,Тех_Движение!$D$2:$D$5111,$C2563,Тех_Движение!$B$2:$B$5111,"&lt;="&amp;P$3)-$F2563)))</f>
        <v>#VALUE!</v>
      </c>
      <c r="Q2563" s="21" t="e">
        <f>IF(OR($B2563="",Q$3&lt;$D2563+Настройки!$B$7),0,MAX(0,$E2563-MAX(0,SUMIFS(Тех_Движение!$G$2:$G$5111,Тех_Движение!$D$2:$D$5111,$C2563,Тех_Движение!$B$2:$B$5111,"&lt;="&amp;Q$3)-$F2563)))</f>
        <v>#VALUE!</v>
      </c>
      <c r="R2563" s="21" t="str">
        <f t="shared" si="118"/>
        <v/>
      </c>
      <c r="S2563" s="23" t="str">
        <f>IF($B2563="","",VLOOKUP($C2563,Настройки!$A$11:$L$17,9,FALSE))</f>
        <v/>
      </c>
      <c r="T2563" s="23" t="str">
        <f t="shared" si="119"/>
        <v/>
      </c>
    </row>
    <row r="2564" spans="1:20" x14ac:dyDescent="0.3">
      <c r="A2564" s="20">
        <f>Тех_Движение!$A$2561</f>
        <v>2560</v>
      </c>
      <c r="B2564" s="20" t="str">
        <f>IF(Тех_Движение!$F$2561&gt;0,Тех_Движение!$I$2561,"")</f>
        <v/>
      </c>
      <c r="C2564" s="20" t="str">
        <f>IF($B2564="","",Тех_Движение!$D$2561)</f>
        <v/>
      </c>
      <c r="D2564" s="9" t="str">
        <f>IF($B2564="","",Тех_Движение!$B$2561)</f>
        <v/>
      </c>
      <c r="E2564" s="21" t="str">
        <f>IF($B2564="","",Тех_Движение!$F$2561)</f>
        <v/>
      </c>
      <c r="F2564" s="21" t="str">
        <f>IF($B2564="","",SUMIFS($E$5:$E2563,$C$5:$C2563,$C2564))</f>
        <v/>
      </c>
      <c r="G2564" s="21" t="str">
        <f>IF($B2564="","",MAX(0,$E2564-MAX(0,SUMIFS(Тех_Движение!$G$2:$G$5111,Тех_Движение!$D$2:$D$5111,$C2564,Тех_Движение!$B$2:$B$5111,"&lt;="&amp;Настройки!$B$5-1)-$F2564)))</f>
        <v/>
      </c>
      <c r="H2564" s="21" t="str">
        <f>IF($B2564="","",IF(AND($D2564&gt;=Настройки!$B$5,$D2564&lt;=Настройки!$B$6),$E2564,0))</f>
        <v/>
      </c>
      <c r="I2564" s="21" t="str">
        <f t="shared" si="117"/>
        <v/>
      </c>
      <c r="J2564" s="21" t="str">
        <f>IF($B2564="","",MAX(0,$E2564-MAX(0,SUMIFS(Тех_Движение!$G$2:$G$5111,Тех_Движение!$D$2:$D$5111,$C2564,Тех_Движение!$B$2:$B$5111,"&lt;="&amp;Настройки!$B$6)-$F2564)))</f>
        <v/>
      </c>
      <c r="K2564" s="21" t="e">
        <f>IF(OR($B2564="",K$3&lt;$D2564+Настройки!$B$7),0,MAX(0,$E2564-MAX(0,SUMIFS(Тех_Движение!$G$2:$G$5111,Тех_Движение!$D$2:$D$5111,$C2564,Тех_Движение!$B$2:$B$5111,"&lt;="&amp;K$3)-$F2564)))</f>
        <v>#VALUE!</v>
      </c>
      <c r="L2564" s="21" t="e">
        <f>IF(OR($B2564="",L$3&lt;$D2564+Настройки!$B$7),0,MAX(0,$E2564-MAX(0,SUMIFS(Тех_Движение!$G$2:$G$5111,Тех_Движение!$D$2:$D$5111,$C2564,Тех_Движение!$B$2:$B$5111,"&lt;="&amp;L$3)-$F2564)))</f>
        <v>#VALUE!</v>
      </c>
      <c r="M2564" s="21" t="e">
        <f>IF(OR($B2564="",M$3&lt;$D2564+Настройки!$B$7),0,MAX(0,$E2564-MAX(0,SUMIFS(Тех_Движение!$G$2:$G$5111,Тех_Движение!$D$2:$D$5111,$C2564,Тех_Движение!$B$2:$B$5111,"&lt;="&amp;M$3)-$F2564)))</f>
        <v>#VALUE!</v>
      </c>
      <c r="N2564" s="21" t="e">
        <f>IF(OR($B2564="",N$3&lt;$D2564+Настройки!$B$7),0,MAX(0,$E2564-MAX(0,SUMIFS(Тех_Движение!$G$2:$G$5111,Тех_Движение!$D$2:$D$5111,$C2564,Тех_Движение!$B$2:$B$5111,"&lt;="&amp;N$3)-$F2564)))</f>
        <v>#VALUE!</v>
      </c>
      <c r="O2564" s="21" t="e">
        <f>IF(OR($B2564="",O$3&lt;$D2564+Настройки!$B$7),0,MAX(0,$E2564-MAX(0,SUMIFS(Тех_Движение!$G$2:$G$5111,Тех_Движение!$D$2:$D$5111,$C2564,Тех_Движение!$B$2:$B$5111,"&lt;="&amp;O$3)-$F2564)))</f>
        <v>#VALUE!</v>
      </c>
      <c r="P2564" s="21" t="e">
        <f>IF(OR($B2564="",P$3&lt;$D2564+Настройки!$B$7),0,MAX(0,$E2564-MAX(0,SUMIFS(Тех_Движение!$G$2:$G$5111,Тех_Движение!$D$2:$D$5111,$C2564,Тех_Движение!$B$2:$B$5111,"&lt;="&amp;P$3)-$F2564)))</f>
        <v>#VALUE!</v>
      </c>
      <c r="Q2564" s="21" t="e">
        <f>IF(OR($B2564="",Q$3&lt;$D2564+Настройки!$B$7),0,MAX(0,$E2564-MAX(0,SUMIFS(Тех_Движение!$G$2:$G$5111,Тех_Движение!$D$2:$D$5111,$C2564,Тех_Движение!$B$2:$B$5111,"&lt;="&amp;Q$3)-$F2564)))</f>
        <v>#VALUE!</v>
      </c>
      <c r="R2564" s="21" t="str">
        <f t="shared" si="118"/>
        <v/>
      </c>
      <c r="S2564" s="23" t="str">
        <f>IF($B2564="","",VLOOKUP($C2564,Настройки!$A$11:$L$17,9,FALSE))</f>
        <v/>
      </c>
      <c r="T2564" s="23" t="str">
        <f t="shared" si="119"/>
        <v/>
      </c>
    </row>
    <row r="2565" spans="1:20" x14ac:dyDescent="0.3">
      <c r="A2565" s="20">
        <f>Тех_Движение!$A$2562</f>
        <v>2561</v>
      </c>
      <c r="B2565" s="20" t="str">
        <f>IF(Тех_Движение!$F$2562&gt;0,Тех_Движение!$I$2562,"")</f>
        <v/>
      </c>
      <c r="C2565" s="20" t="str">
        <f>IF($B2565="","",Тех_Движение!$D$2562)</f>
        <v/>
      </c>
      <c r="D2565" s="9" t="str">
        <f>IF($B2565="","",Тех_Движение!$B$2562)</f>
        <v/>
      </c>
      <c r="E2565" s="21" t="str">
        <f>IF($B2565="","",Тех_Движение!$F$2562)</f>
        <v/>
      </c>
      <c r="F2565" s="21" t="str">
        <f>IF($B2565="","",SUMIFS($E$5:$E2564,$C$5:$C2564,$C2565))</f>
        <v/>
      </c>
      <c r="G2565" s="21" t="str">
        <f>IF($B2565="","",MAX(0,$E2565-MAX(0,SUMIFS(Тех_Движение!$G$2:$G$5111,Тех_Движение!$D$2:$D$5111,$C2565,Тех_Движение!$B$2:$B$5111,"&lt;="&amp;Настройки!$B$5-1)-$F2565)))</f>
        <v/>
      </c>
      <c r="H2565" s="21" t="str">
        <f>IF($B2565="","",IF(AND($D2565&gt;=Настройки!$B$5,$D2565&lt;=Настройки!$B$6),$E2565,0))</f>
        <v/>
      </c>
      <c r="I2565" s="21" t="str">
        <f t="shared" ref="I2565:I2628" si="120">IF($B2565="","",$G2565+$H2565-$J2565)</f>
        <v/>
      </c>
      <c r="J2565" s="21" t="str">
        <f>IF($B2565="","",MAX(0,$E2565-MAX(0,SUMIFS(Тех_Движение!$G$2:$G$5111,Тех_Движение!$D$2:$D$5111,$C2565,Тех_Движение!$B$2:$B$5111,"&lt;="&amp;Настройки!$B$6)-$F2565)))</f>
        <v/>
      </c>
      <c r="K2565" s="21" t="e">
        <f>IF(OR($B2565="",K$3&lt;$D2565+Настройки!$B$7),0,MAX(0,$E2565-MAX(0,SUMIFS(Тех_Движение!$G$2:$G$5111,Тех_Движение!$D$2:$D$5111,$C2565,Тех_Движение!$B$2:$B$5111,"&lt;="&amp;K$3)-$F2565)))</f>
        <v>#VALUE!</v>
      </c>
      <c r="L2565" s="21" t="e">
        <f>IF(OR($B2565="",L$3&lt;$D2565+Настройки!$B$7),0,MAX(0,$E2565-MAX(0,SUMIFS(Тех_Движение!$G$2:$G$5111,Тех_Движение!$D$2:$D$5111,$C2565,Тех_Движение!$B$2:$B$5111,"&lt;="&amp;L$3)-$F2565)))</f>
        <v>#VALUE!</v>
      </c>
      <c r="M2565" s="21" t="e">
        <f>IF(OR($B2565="",M$3&lt;$D2565+Настройки!$B$7),0,MAX(0,$E2565-MAX(0,SUMIFS(Тех_Движение!$G$2:$G$5111,Тех_Движение!$D$2:$D$5111,$C2565,Тех_Движение!$B$2:$B$5111,"&lt;="&amp;M$3)-$F2565)))</f>
        <v>#VALUE!</v>
      </c>
      <c r="N2565" s="21" t="e">
        <f>IF(OR($B2565="",N$3&lt;$D2565+Настройки!$B$7),0,MAX(0,$E2565-MAX(0,SUMIFS(Тех_Движение!$G$2:$G$5111,Тех_Движение!$D$2:$D$5111,$C2565,Тех_Движение!$B$2:$B$5111,"&lt;="&amp;N$3)-$F2565)))</f>
        <v>#VALUE!</v>
      </c>
      <c r="O2565" s="21" t="e">
        <f>IF(OR($B2565="",O$3&lt;$D2565+Настройки!$B$7),0,MAX(0,$E2565-MAX(0,SUMIFS(Тех_Движение!$G$2:$G$5111,Тех_Движение!$D$2:$D$5111,$C2565,Тех_Движение!$B$2:$B$5111,"&lt;="&amp;O$3)-$F2565)))</f>
        <v>#VALUE!</v>
      </c>
      <c r="P2565" s="21" t="e">
        <f>IF(OR($B2565="",P$3&lt;$D2565+Настройки!$B$7),0,MAX(0,$E2565-MAX(0,SUMIFS(Тех_Движение!$G$2:$G$5111,Тех_Движение!$D$2:$D$5111,$C2565,Тех_Движение!$B$2:$B$5111,"&lt;="&amp;P$3)-$F2565)))</f>
        <v>#VALUE!</v>
      </c>
      <c r="Q2565" s="21" t="e">
        <f>IF(OR($B2565="",Q$3&lt;$D2565+Настройки!$B$7),0,MAX(0,$E2565-MAX(0,SUMIFS(Тех_Движение!$G$2:$G$5111,Тех_Движение!$D$2:$D$5111,$C2565,Тех_Движение!$B$2:$B$5111,"&lt;="&amp;Q$3)-$F2565)))</f>
        <v>#VALUE!</v>
      </c>
      <c r="R2565" s="21" t="str">
        <f t="shared" ref="R2565:R2628" si="121">IF($B2565="","",SUM($K2565:$Q2565))</f>
        <v/>
      </c>
      <c r="S2565" s="23" t="str">
        <f>IF($B2565="","",VLOOKUP($C2565,Настройки!$A$11:$L$17,9,FALSE))</f>
        <v/>
      </c>
      <c r="T2565" s="23" t="str">
        <f t="shared" ref="T2565:T2628" si="122">IF($B2565="","",$R2565*$S2565)</f>
        <v/>
      </c>
    </row>
    <row r="2566" spans="1:20" x14ac:dyDescent="0.3">
      <c r="A2566" s="20">
        <f>Тех_Движение!$A$2563</f>
        <v>2562</v>
      </c>
      <c r="B2566" s="20" t="str">
        <f>IF(Тех_Движение!$F$2563&gt;0,Тех_Движение!$I$2563,"")</f>
        <v/>
      </c>
      <c r="C2566" s="20" t="str">
        <f>IF($B2566="","",Тех_Движение!$D$2563)</f>
        <v/>
      </c>
      <c r="D2566" s="9" t="str">
        <f>IF($B2566="","",Тех_Движение!$B$2563)</f>
        <v/>
      </c>
      <c r="E2566" s="21" t="str">
        <f>IF($B2566="","",Тех_Движение!$F$2563)</f>
        <v/>
      </c>
      <c r="F2566" s="21" t="str">
        <f>IF($B2566="","",SUMIFS($E$5:$E2565,$C$5:$C2565,$C2566))</f>
        <v/>
      </c>
      <c r="G2566" s="21" t="str">
        <f>IF($B2566="","",MAX(0,$E2566-MAX(0,SUMIFS(Тех_Движение!$G$2:$G$5111,Тех_Движение!$D$2:$D$5111,$C2566,Тех_Движение!$B$2:$B$5111,"&lt;="&amp;Настройки!$B$5-1)-$F2566)))</f>
        <v/>
      </c>
      <c r="H2566" s="21" t="str">
        <f>IF($B2566="","",IF(AND($D2566&gt;=Настройки!$B$5,$D2566&lt;=Настройки!$B$6),$E2566,0))</f>
        <v/>
      </c>
      <c r="I2566" s="21" t="str">
        <f t="shared" si="120"/>
        <v/>
      </c>
      <c r="J2566" s="21" t="str">
        <f>IF($B2566="","",MAX(0,$E2566-MAX(0,SUMIFS(Тех_Движение!$G$2:$G$5111,Тех_Движение!$D$2:$D$5111,$C2566,Тех_Движение!$B$2:$B$5111,"&lt;="&amp;Настройки!$B$6)-$F2566)))</f>
        <v/>
      </c>
      <c r="K2566" s="21" t="e">
        <f>IF(OR($B2566="",K$3&lt;$D2566+Настройки!$B$7),0,MAX(0,$E2566-MAX(0,SUMIFS(Тех_Движение!$G$2:$G$5111,Тех_Движение!$D$2:$D$5111,$C2566,Тех_Движение!$B$2:$B$5111,"&lt;="&amp;K$3)-$F2566)))</f>
        <v>#VALUE!</v>
      </c>
      <c r="L2566" s="21" t="e">
        <f>IF(OR($B2566="",L$3&lt;$D2566+Настройки!$B$7),0,MAX(0,$E2566-MAX(0,SUMIFS(Тех_Движение!$G$2:$G$5111,Тех_Движение!$D$2:$D$5111,$C2566,Тех_Движение!$B$2:$B$5111,"&lt;="&amp;L$3)-$F2566)))</f>
        <v>#VALUE!</v>
      </c>
      <c r="M2566" s="21" t="e">
        <f>IF(OR($B2566="",M$3&lt;$D2566+Настройки!$B$7),0,MAX(0,$E2566-MAX(0,SUMIFS(Тех_Движение!$G$2:$G$5111,Тех_Движение!$D$2:$D$5111,$C2566,Тех_Движение!$B$2:$B$5111,"&lt;="&amp;M$3)-$F2566)))</f>
        <v>#VALUE!</v>
      </c>
      <c r="N2566" s="21" t="e">
        <f>IF(OR($B2566="",N$3&lt;$D2566+Настройки!$B$7),0,MAX(0,$E2566-MAX(0,SUMIFS(Тех_Движение!$G$2:$G$5111,Тех_Движение!$D$2:$D$5111,$C2566,Тех_Движение!$B$2:$B$5111,"&lt;="&amp;N$3)-$F2566)))</f>
        <v>#VALUE!</v>
      </c>
      <c r="O2566" s="21" t="e">
        <f>IF(OR($B2566="",O$3&lt;$D2566+Настройки!$B$7),0,MAX(0,$E2566-MAX(0,SUMIFS(Тех_Движение!$G$2:$G$5111,Тех_Движение!$D$2:$D$5111,$C2566,Тех_Движение!$B$2:$B$5111,"&lt;="&amp;O$3)-$F2566)))</f>
        <v>#VALUE!</v>
      </c>
      <c r="P2566" s="21" t="e">
        <f>IF(OR($B2566="",P$3&lt;$D2566+Настройки!$B$7),0,MAX(0,$E2566-MAX(0,SUMIFS(Тех_Движение!$G$2:$G$5111,Тех_Движение!$D$2:$D$5111,$C2566,Тех_Движение!$B$2:$B$5111,"&lt;="&amp;P$3)-$F2566)))</f>
        <v>#VALUE!</v>
      </c>
      <c r="Q2566" s="21" t="e">
        <f>IF(OR($B2566="",Q$3&lt;$D2566+Настройки!$B$7),0,MAX(0,$E2566-MAX(0,SUMIFS(Тех_Движение!$G$2:$G$5111,Тех_Движение!$D$2:$D$5111,$C2566,Тех_Движение!$B$2:$B$5111,"&lt;="&amp;Q$3)-$F2566)))</f>
        <v>#VALUE!</v>
      </c>
      <c r="R2566" s="21" t="str">
        <f t="shared" si="121"/>
        <v/>
      </c>
      <c r="S2566" s="23" t="str">
        <f>IF($B2566="","",VLOOKUP($C2566,Настройки!$A$11:$L$17,9,FALSE))</f>
        <v/>
      </c>
      <c r="T2566" s="23" t="str">
        <f t="shared" si="122"/>
        <v/>
      </c>
    </row>
    <row r="2567" spans="1:20" x14ac:dyDescent="0.3">
      <c r="A2567" s="20">
        <f>Тех_Движение!$A$2564</f>
        <v>2563</v>
      </c>
      <c r="B2567" s="20" t="str">
        <f>IF(Тех_Движение!$F$2564&gt;0,Тех_Движение!$I$2564,"")</f>
        <v/>
      </c>
      <c r="C2567" s="20" t="str">
        <f>IF($B2567="","",Тех_Движение!$D$2564)</f>
        <v/>
      </c>
      <c r="D2567" s="9" t="str">
        <f>IF($B2567="","",Тех_Движение!$B$2564)</f>
        <v/>
      </c>
      <c r="E2567" s="21" t="str">
        <f>IF($B2567="","",Тех_Движение!$F$2564)</f>
        <v/>
      </c>
      <c r="F2567" s="21" t="str">
        <f>IF($B2567="","",SUMIFS($E$5:$E2566,$C$5:$C2566,$C2567))</f>
        <v/>
      </c>
      <c r="G2567" s="21" t="str">
        <f>IF($B2567="","",MAX(0,$E2567-MAX(0,SUMIFS(Тех_Движение!$G$2:$G$5111,Тех_Движение!$D$2:$D$5111,$C2567,Тех_Движение!$B$2:$B$5111,"&lt;="&amp;Настройки!$B$5-1)-$F2567)))</f>
        <v/>
      </c>
      <c r="H2567" s="21" t="str">
        <f>IF($B2567="","",IF(AND($D2567&gt;=Настройки!$B$5,$D2567&lt;=Настройки!$B$6),$E2567,0))</f>
        <v/>
      </c>
      <c r="I2567" s="21" t="str">
        <f t="shared" si="120"/>
        <v/>
      </c>
      <c r="J2567" s="21" t="str">
        <f>IF($B2567="","",MAX(0,$E2567-MAX(0,SUMIFS(Тех_Движение!$G$2:$G$5111,Тех_Движение!$D$2:$D$5111,$C2567,Тех_Движение!$B$2:$B$5111,"&lt;="&amp;Настройки!$B$6)-$F2567)))</f>
        <v/>
      </c>
      <c r="K2567" s="21" t="e">
        <f>IF(OR($B2567="",K$3&lt;$D2567+Настройки!$B$7),0,MAX(0,$E2567-MAX(0,SUMIFS(Тех_Движение!$G$2:$G$5111,Тех_Движение!$D$2:$D$5111,$C2567,Тех_Движение!$B$2:$B$5111,"&lt;="&amp;K$3)-$F2567)))</f>
        <v>#VALUE!</v>
      </c>
      <c r="L2567" s="21" t="e">
        <f>IF(OR($B2567="",L$3&lt;$D2567+Настройки!$B$7),0,MAX(0,$E2567-MAX(0,SUMIFS(Тех_Движение!$G$2:$G$5111,Тех_Движение!$D$2:$D$5111,$C2567,Тех_Движение!$B$2:$B$5111,"&lt;="&amp;L$3)-$F2567)))</f>
        <v>#VALUE!</v>
      </c>
      <c r="M2567" s="21" t="e">
        <f>IF(OR($B2567="",M$3&lt;$D2567+Настройки!$B$7),0,MAX(0,$E2567-MAX(0,SUMIFS(Тех_Движение!$G$2:$G$5111,Тех_Движение!$D$2:$D$5111,$C2567,Тех_Движение!$B$2:$B$5111,"&lt;="&amp;M$3)-$F2567)))</f>
        <v>#VALUE!</v>
      </c>
      <c r="N2567" s="21" t="e">
        <f>IF(OR($B2567="",N$3&lt;$D2567+Настройки!$B$7),0,MAX(0,$E2567-MAX(0,SUMIFS(Тех_Движение!$G$2:$G$5111,Тех_Движение!$D$2:$D$5111,$C2567,Тех_Движение!$B$2:$B$5111,"&lt;="&amp;N$3)-$F2567)))</f>
        <v>#VALUE!</v>
      </c>
      <c r="O2567" s="21" t="e">
        <f>IF(OR($B2567="",O$3&lt;$D2567+Настройки!$B$7),0,MAX(0,$E2567-MAX(0,SUMIFS(Тех_Движение!$G$2:$G$5111,Тех_Движение!$D$2:$D$5111,$C2567,Тех_Движение!$B$2:$B$5111,"&lt;="&amp;O$3)-$F2567)))</f>
        <v>#VALUE!</v>
      </c>
      <c r="P2567" s="21" t="e">
        <f>IF(OR($B2567="",P$3&lt;$D2567+Настройки!$B$7),0,MAX(0,$E2567-MAX(0,SUMIFS(Тех_Движение!$G$2:$G$5111,Тех_Движение!$D$2:$D$5111,$C2567,Тех_Движение!$B$2:$B$5111,"&lt;="&amp;P$3)-$F2567)))</f>
        <v>#VALUE!</v>
      </c>
      <c r="Q2567" s="21" t="e">
        <f>IF(OR($B2567="",Q$3&lt;$D2567+Настройки!$B$7),0,MAX(0,$E2567-MAX(0,SUMIFS(Тех_Движение!$G$2:$G$5111,Тех_Движение!$D$2:$D$5111,$C2567,Тех_Движение!$B$2:$B$5111,"&lt;="&amp;Q$3)-$F2567)))</f>
        <v>#VALUE!</v>
      </c>
      <c r="R2567" s="21" t="str">
        <f t="shared" si="121"/>
        <v/>
      </c>
      <c r="S2567" s="23" t="str">
        <f>IF($B2567="","",VLOOKUP($C2567,Настройки!$A$11:$L$17,9,FALSE))</f>
        <v/>
      </c>
      <c r="T2567" s="23" t="str">
        <f t="shared" si="122"/>
        <v/>
      </c>
    </row>
    <row r="2568" spans="1:20" x14ac:dyDescent="0.3">
      <c r="A2568" s="20">
        <f>Тех_Движение!$A$2565</f>
        <v>2564</v>
      </c>
      <c r="B2568" s="20" t="str">
        <f>IF(Тех_Движение!$F$2565&gt;0,Тех_Движение!$I$2565,"")</f>
        <v/>
      </c>
      <c r="C2568" s="20" t="str">
        <f>IF($B2568="","",Тех_Движение!$D$2565)</f>
        <v/>
      </c>
      <c r="D2568" s="9" t="str">
        <f>IF($B2568="","",Тех_Движение!$B$2565)</f>
        <v/>
      </c>
      <c r="E2568" s="21" t="str">
        <f>IF($B2568="","",Тех_Движение!$F$2565)</f>
        <v/>
      </c>
      <c r="F2568" s="21" t="str">
        <f>IF($B2568="","",SUMIFS($E$5:$E2567,$C$5:$C2567,$C2568))</f>
        <v/>
      </c>
      <c r="G2568" s="21" t="str">
        <f>IF($B2568="","",MAX(0,$E2568-MAX(0,SUMIFS(Тех_Движение!$G$2:$G$5111,Тех_Движение!$D$2:$D$5111,$C2568,Тех_Движение!$B$2:$B$5111,"&lt;="&amp;Настройки!$B$5-1)-$F2568)))</f>
        <v/>
      </c>
      <c r="H2568" s="21" t="str">
        <f>IF($B2568="","",IF(AND($D2568&gt;=Настройки!$B$5,$D2568&lt;=Настройки!$B$6),$E2568,0))</f>
        <v/>
      </c>
      <c r="I2568" s="21" t="str">
        <f t="shared" si="120"/>
        <v/>
      </c>
      <c r="J2568" s="21" t="str">
        <f>IF($B2568="","",MAX(0,$E2568-MAX(0,SUMIFS(Тех_Движение!$G$2:$G$5111,Тех_Движение!$D$2:$D$5111,$C2568,Тех_Движение!$B$2:$B$5111,"&lt;="&amp;Настройки!$B$6)-$F2568)))</f>
        <v/>
      </c>
      <c r="K2568" s="21" t="e">
        <f>IF(OR($B2568="",K$3&lt;$D2568+Настройки!$B$7),0,MAX(0,$E2568-MAX(0,SUMIFS(Тех_Движение!$G$2:$G$5111,Тех_Движение!$D$2:$D$5111,$C2568,Тех_Движение!$B$2:$B$5111,"&lt;="&amp;K$3)-$F2568)))</f>
        <v>#VALUE!</v>
      </c>
      <c r="L2568" s="21" t="e">
        <f>IF(OR($B2568="",L$3&lt;$D2568+Настройки!$B$7),0,MAX(0,$E2568-MAX(0,SUMIFS(Тех_Движение!$G$2:$G$5111,Тех_Движение!$D$2:$D$5111,$C2568,Тех_Движение!$B$2:$B$5111,"&lt;="&amp;L$3)-$F2568)))</f>
        <v>#VALUE!</v>
      </c>
      <c r="M2568" s="21" t="e">
        <f>IF(OR($B2568="",M$3&lt;$D2568+Настройки!$B$7),0,MAX(0,$E2568-MAX(0,SUMIFS(Тех_Движение!$G$2:$G$5111,Тех_Движение!$D$2:$D$5111,$C2568,Тех_Движение!$B$2:$B$5111,"&lt;="&amp;M$3)-$F2568)))</f>
        <v>#VALUE!</v>
      </c>
      <c r="N2568" s="21" t="e">
        <f>IF(OR($B2568="",N$3&lt;$D2568+Настройки!$B$7),0,MAX(0,$E2568-MAX(0,SUMIFS(Тех_Движение!$G$2:$G$5111,Тех_Движение!$D$2:$D$5111,$C2568,Тех_Движение!$B$2:$B$5111,"&lt;="&amp;N$3)-$F2568)))</f>
        <v>#VALUE!</v>
      </c>
      <c r="O2568" s="21" t="e">
        <f>IF(OR($B2568="",O$3&lt;$D2568+Настройки!$B$7),0,MAX(0,$E2568-MAX(0,SUMIFS(Тех_Движение!$G$2:$G$5111,Тех_Движение!$D$2:$D$5111,$C2568,Тех_Движение!$B$2:$B$5111,"&lt;="&amp;O$3)-$F2568)))</f>
        <v>#VALUE!</v>
      </c>
      <c r="P2568" s="21" t="e">
        <f>IF(OR($B2568="",P$3&lt;$D2568+Настройки!$B$7),0,MAX(0,$E2568-MAX(0,SUMIFS(Тех_Движение!$G$2:$G$5111,Тех_Движение!$D$2:$D$5111,$C2568,Тех_Движение!$B$2:$B$5111,"&lt;="&amp;P$3)-$F2568)))</f>
        <v>#VALUE!</v>
      </c>
      <c r="Q2568" s="21" t="e">
        <f>IF(OR($B2568="",Q$3&lt;$D2568+Настройки!$B$7),0,MAX(0,$E2568-MAX(0,SUMIFS(Тех_Движение!$G$2:$G$5111,Тех_Движение!$D$2:$D$5111,$C2568,Тех_Движение!$B$2:$B$5111,"&lt;="&amp;Q$3)-$F2568)))</f>
        <v>#VALUE!</v>
      </c>
      <c r="R2568" s="21" t="str">
        <f t="shared" si="121"/>
        <v/>
      </c>
      <c r="S2568" s="23" t="str">
        <f>IF($B2568="","",VLOOKUP($C2568,Настройки!$A$11:$L$17,9,FALSE))</f>
        <v/>
      </c>
      <c r="T2568" s="23" t="str">
        <f t="shared" si="122"/>
        <v/>
      </c>
    </row>
    <row r="2569" spans="1:20" x14ac:dyDescent="0.3">
      <c r="A2569" s="20">
        <f>Тех_Движение!$A$2566</f>
        <v>2565</v>
      </c>
      <c r="B2569" s="20" t="str">
        <f>IF(Тех_Движение!$F$2566&gt;0,Тех_Движение!$I$2566,"")</f>
        <v/>
      </c>
      <c r="C2569" s="20" t="str">
        <f>IF($B2569="","",Тех_Движение!$D$2566)</f>
        <v/>
      </c>
      <c r="D2569" s="9" t="str">
        <f>IF($B2569="","",Тех_Движение!$B$2566)</f>
        <v/>
      </c>
      <c r="E2569" s="21" t="str">
        <f>IF($B2569="","",Тех_Движение!$F$2566)</f>
        <v/>
      </c>
      <c r="F2569" s="21" t="str">
        <f>IF($B2569="","",SUMIFS($E$5:$E2568,$C$5:$C2568,$C2569))</f>
        <v/>
      </c>
      <c r="G2569" s="21" t="str">
        <f>IF($B2569="","",MAX(0,$E2569-MAX(0,SUMIFS(Тех_Движение!$G$2:$G$5111,Тех_Движение!$D$2:$D$5111,$C2569,Тех_Движение!$B$2:$B$5111,"&lt;="&amp;Настройки!$B$5-1)-$F2569)))</f>
        <v/>
      </c>
      <c r="H2569" s="21" t="str">
        <f>IF($B2569="","",IF(AND($D2569&gt;=Настройки!$B$5,$D2569&lt;=Настройки!$B$6),$E2569,0))</f>
        <v/>
      </c>
      <c r="I2569" s="21" t="str">
        <f t="shared" si="120"/>
        <v/>
      </c>
      <c r="J2569" s="21" t="str">
        <f>IF($B2569="","",MAX(0,$E2569-MAX(0,SUMIFS(Тех_Движение!$G$2:$G$5111,Тех_Движение!$D$2:$D$5111,$C2569,Тех_Движение!$B$2:$B$5111,"&lt;="&amp;Настройки!$B$6)-$F2569)))</f>
        <v/>
      </c>
      <c r="K2569" s="21" t="e">
        <f>IF(OR($B2569="",K$3&lt;$D2569+Настройки!$B$7),0,MAX(0,$E2569-MAX(0,SUMIFS(Тех_Движение!$G$2:$G$5111,Тех_Движение!$D$2:$D$5111,$C2569,Тех_Движение!$B$2:$B$5111,"&lt;="&amp;K$3)-$F2569)))</f>
        <v>#VALUE!</v>
      </c>
      <c r="L2569" s="21" t="e">
        <f>IF(OR($B2569="",L$3&lt;$D2569+Настройки!$B$7),0,MAX(0,$E2569-MAX(0,SUMIFS(Тех_Движение!$G$2:$G$5111,Тех_Движение!$D$2:$D$5111,$C2569,Тех_Движение!$B$2:$B$5111,"&lt;="&amp;L$3)-$F2569)))</f>
        <v>#VALUE!</v>
      </c>
      <c r="M2569" s="21" t="e">
        <f>IF(OR($B2569="",M$3&lt;$D2569+Настройки!$B$7),0,MAX(0,$E2569-MAX(0,SUMIFS(Тех_Движение!$G$2:$G$5111,Тех_Движение!$D$2:$D$5111,$C2569,Тех_Движение!$B$2:$B$5111,"&lt;="&amp;M$3)-$F2569)))</f>
        <v>#VALUE!</v>
      </c>
      <c r="N2569" s="21" t="e">
        <f>IF(OR($B2569="",N$3&lt;$D2569+Настройки!$B$7),0,MAX(0,$E2569-MAX(0,SUMIFS(Тех_Движение!$G$2:$G$5111,Тех_Движение!$D$2:$D$5111,$C2569,Тех_Движение!$B$2:$B$5111,"&lt;="&amp;N$3)-$F2569)))</f>
        <v>#VALUE!</v>
      </c>
      <c r="O2569" s="21" t="e">
        <f>IF(OR($B2569="",O$3&lt;$D2569+Настройки!$B$7),0,MAX(0,$E2569-MAX(0,SUMIFS(Тех_Движение!$G$2:$G$5111,Тех_Движение!$D$2:$D$5111,$C2569,Тех_Движение!$B$2:$B$5111,"&lt;="&amp;O$3)-$F2569)))</f>
        <v>#VALUE!</v>
      </c>
      <c r="P2569" s="21" t="e">
        <f>IF(OR($B2569="",P$3&lt;$D2569+Настройки!$B$7),0,MAX(0,$E2569-MAX(0,SUMIFS(Тех_Движение!$G$2:$G$5111,Тех_Движение!$D$2:$D$5111,$C2569,Тех_Движение!$B$2:$B$5111,"&lt;="&amp;P$3)-$F2569)))</f>
        <v>#VALUE!</v>
      </c>
      <c r="Q2569" s="21" t="e">
        <f>IF(OR($B2569="",Q$3&lt;$D2569+Настройки!$B$7),0,MAX(0,$E2569-MAX(0,SUMIFS(Тех_Движение!$G$2:$G$5111,Тех_Движение!$D$2:$D$5111,$C2569,Тех_Движение!$B$2:$B$5111,"&lt;="&amp;Q$3)-$F2569)))</f>
        <v>#VALUE!</v>
      </c>
      <c r="R2569" s="21" t="str">
        <f t="shared" si="121"/>
        <v/>
      </c>
      <c r="S2569" s="23" t="str">
        <f>IF($B2569="","",VLOOKUP($C2569,Настройки!$A$11:$L$17,9,FALSE))</f>
        <v/>
      </c>
      <c r="T2569" s="23" t="str">
        <f t="shared" si="122"/>
        <v/>
      </c>
    </row>
    <row r="2570" spans="1:20" x14ac:dyDescent="0.3">
      <c r="A2570" s="20">
        <f>Тех_Движение!$A$2567</f>
        <v>2566</v>
      </c>
      <c r="B2570" s="20" t="str">
        <f>IF(Тех_Движение!$F$2567&gt;0,Тех_Движение!$I$2567,"")</f>
        <v/>
      </c>
      <c r="C2570" s="20" t="str">
        <f>IF($B2570="","",Тех_Движение!$D$2567)</f>
        <v/>
      </c>
      <c r="D2570" s="9" t="str">
        <f>IF($B2570="","",Тех_Движение!$B$2567)</f>
        <v/>
      </c>
      <c r="E2570" s="21" t="str">
        <f>IF($B2570="","",Тех_Движение!$F$2567)</f>
        <v/>
      </c>
      <c r="F2570" s="21" t="str">
        <f>IF($B2570="","",SUMIFS($E$5:$E2569,$C$5:$C2569,$C2570))</f>
        <v/>
      </c>
      <c r="G2570" s="21" t="str">
        <f>IF($B2570="","",MAX(0,$E2570-MAX(0,SUMIFS(Тех_Движение!$G$2:$G$5111,Тех_Движение!$D$2:$D$5111,$C2570,Тех_Движение!$B$2:$B$5111,"&lt;="&amp;Настройки!$B$5-1)-$F2570)))</f>
        <v/>
      </c>
      <c r="H2570" s="21" t="str">
        <f>IF($B2570="","",IF(AND($D2570&gt;=Настройки!$B$5,$D2570&lt;=Настройки!$B$6),$E2570,0))</f>
        <v/>
      </c>
      <c r="I2570" s="21" t="str">
        <f t="shared" si="120"/>
        <v/>
      </c>
      <c r="J2570" s="21" t="str">
        <f>IF($B2570="","",MAX(0,$E2570-MAX(0,SUMIFS(Тех_Движение!$G$2:$G$5111,Тех_Движение!$D$2:$D$5111,$C2570,Тех_Движение!$B$2:$B$5111,"&lt;="&amp;Настройки!$B$6)-$F2570)))</f>
        <v/>
      </c>
      <c r="K2570" s="21" t="e">
        <f>IF(OR($B2570="",K$3&lt;$D2570+Настройки!$B$7),0,MAX(0,$E2570-MAX(0,SUMIFS(Тех_Движение!$G$2:$G$5111,Тех_Движение!$D$2:$D$5111,$C2570,Тех_Движение!$B$2:$B$5111,"&lt;="&amp;K$3)-$F2570)))</f>
        <v>#VALUE!</v>
      </c>
      <c r="L2570" s="21" t="e">
        <f>IF(OR($B2570="",L$3&lt;$D2570+Настройки!$B$7),0,MAX(0,$E2570-MAX(0,SUMIFS(Тех_Движение!$G$2:$G$5111,Тех_Движение!$D$2:$D$5111,$C2570,Тех_Движение!$B$2:$B$5111,"&lt;="&amp;L$3)-$F2570)))</f>
        <v>#VALUE!</v>
      </c>
      <c r="M2570" s="21" t="e">
        <f>IF(OR($B2570="",M$3&lt;$D2570+Настройки!$B$7),0,MAX(0,$E2570-MAX(0,SUMIFS(Тех_Движение!$G$2:$G$5111,Тех_Движение!$D$2:$D$5111,$C2570,Тех_Движение!$B$2:$B$5111,"&lt;="&amp;M$3)-$F2570)))</f>
        <v>#VALUE!</v>
      </c>
      <c r="N2570" s="21" t="e">
        <f>IF(OR($B2570="",N$3&lt;$D2570+Настройки!$B$7),0,MAX(0,$E2570-MAX(0,SUMIFS(Тех_Движение!$G$2:$G$5111,Тех_Движение!$D$2:$D$5111,$C2570,Тех_Движение!$B$2:$B$5111,"&lt;="&amp;N$3)-$F2570)))</f>
        <v>#VALUE!</v>
      </c>
      <c r="O2570" s="21" t="e">
        <f>IF(OR($B2570="",O$3&lt;$D2570+Настройки!$B$7),0,MAX(0,$E2570-MAX(0,SUMIFS(Тех_Движение!$G$2:$G$5111,Тех_Движение!$D$2:$D$5111,$C2570,Тех_Движение!$B$2:$B$5111,"&lt;="&amp;O$3)-$F2570)))</f>
        <v>#VALUE!</v>
      </c>
      <c r="P2570" s="21" t="e">
        <f>IF(OR($B2570="",P$3&lt;$D2570+Настройки!$B$7),0,MAX(0,$E2570-MAX(0,SUMIFS(Тех_Движение!$G$2:$G$5111,Тех_Движение!$D$2:$D$5111,$C2570,Тех_Движение!$B$2:$B$5111,"&lt;="&amp;P$3)-$F2570)))</f>
        <v>#VALUE!</v>
      </c>
      <c r="Q2570" s="21" t="e">
        <f>IF(OR($B2570="",Q$3&lt;$D2570+Настройки!$B$7),0,MAX(0,$E2570-MAX(0,SUMIFS(Тех_Движение!$G$2:$G$5111,Тех_Движение!$D$2:$D$5111,$C2570,Тех_Движение!$B$2:$B$5111,"&lt;="&amp;Q$3)-$F2570)))</f>
        <v>#VALUE!</v>
      </c>
      <c r="R2570" s="21" t="str">
        <f t="shared" si="121"/>
        <v/>
      </c>
      <c r="S2570" s="23" t="str">
        <f>IF($B2570="","",VLOOKUP($C2570,Настройки!$A$11:$L$17,9,FALSE))</f>
        <v/>
      </c>
      <c r="T2570" s="23" t="str">
        <f t="shared" si="122"/>
        <v/>
      </c>
    </row>
    <row r="2571" spans="1:20" x14ac:dyDescent="0.3">
      <c r="A2571" s="20">
        <f>Тех_Движение!$A$2568</f>
        <v>2567</v>
      </c>
      <c r="B2571" s="20" t="str">
        <f>IF(Тех_Движение!$F$2568&gt;0,Тех_Движение!$I$2568,"")</f>
        <v/>
      </c>
      <c r="C2571" s="20" t="str">
        <f>IF($B2571="","",Тех_Движение!$D$2568)</f>
        <v/>
      </c>
      <c r="D2571" s="9" t="str">
        <f>IF($B2571="","",Тех_Движение!$B$2568)</f>
        <v/>
      </c>
      <c r="E2571" s="21" t="str">
        <f>IF($B2571="","",Тех_Движение!$F$2568)</f>
        <v/>
      </c>
      <c r="F2571" s="21" t="str">
        <f>IF($B2571="","",SUMIFS($E$5:$E2570,$C$5:$C2570,$C2571))</f>
        <v/>
      </c>
      <c r="G2571" s="21" t="str">
        <f>IF($B2571="","",MAX(0,$E2571-MAX(0,SUMIFS(Тех_Движение!$G$2:$G$5111,Тех_Движение!$D$2:$D$5111,$C2571,Тех_Движение!$B$2:$B$5111,"&lt;="&amp;Настройки!$B$5-1)-$F2571)))</f>
        <v/>
      </c>
      <c r="H2571" s="21" t="str">
        <f>IF($B2571="","",IF(AND($D2571&gt;=Настройки!$B$5,$D2571&lt;=Настройки!$B$6),$E2571,0))</f>
        <v/>
      </c>
      <c r="I2571" s="21" t="str">
        <f t="shared" si="120"/>
        <v/>
      </c>
      <c r="J2571" s="21" t="str">
        <f>IF($B2571="","",MAX(0,$E2571-MAX(0,SUMIFS(Тех_Движение!$G$2:$G$5111,Тех_Движение!$D$2:$D$5111,$C2571,Тех_Движение!$B$2:$B$5111,"&lt;="&amp;Настройки!$B$6)-$F2571)))</f>
        <v/>
      </c>
      <c r="K2571" s="21" t="e">
        <f>IF(OR($B2571="",K$3&lt;$D2571+Настройки!$B$7),0,MAX(0,$E2571-MAX(0,SUMIFS(Тех_Движение!$G$2:$G$5111,Тех_Движение!$D$2:$D$5111,$C2571,Тех_Движение!$B$2:$B$5111,"&lt;="&amp;K$3)-$F2571)))</f>
        <v>#VALUE!</v>
      </c>
      <c r="L2571" s="21" t="e">
        <f>IF(OR($B2571="",L$3&lt;$D2571+Настройки!$B$7),0,MAX(0,$E2571-MAX(0,SUMIFS(Тех_Движение!$G$2:$G$5111,Тех_Движение!$D$2:$D$5111,$C2571,Тех_Движение!$B$2:$B$5111,"&lt;="&amp;L$3)-$F2571)))</f>
        <v>#VALUE!</v>
      </c>
      <c r="M2571" s="21" t="e">
        <f>IF(OR($B2571="",M$3&lt;$D2571+Настройки!$B$7),0,MAX(0,$E2571-MAX(0,SUMIFS(Тех_Движение!$G$2:$G$5111,Тех_Движение!$D$2:$D$5111,$C2571,Тех_Движение!$B$2:$B$5111,"&lt;="&amp;M$3)-$F2571)))</f>
        <v>#VALUE!</v>
      </c>
      <c r="N2571" s="21" t="e">
        <f>IF(OR($B2571="",N$3&lt;$D2571+Настройки!$B$7),0,MAX(0,$E2571-MAX(0,SUMIFS(Тех_Движение!$G$2:$G$5111,Тех_Движение!$D$2:$D$5111,$C2571,Тех_Движение!$B$2:$B$5111,"&lt;="&amp;N$3)-$F2571)))</f>
        <v>#VALUE!</v>
      </c>
      <c r="O2571" s="21" t="e">
        <f>IF(OR($B2571="",O$3&lt;$D2571+Настройки!$B$7),0,MAX(0,$E2571-MAX(0,SUMIFS(Тех_Движение!$G$2:$G$5111,Тех_Движение!$D$2:$D$5111,$C2571,Тех_Движение!$B$2:$B$5111,"&lt;="&amp;O$3)-$F2571)))</f>
        <v>#VALUE!</v>
      </c>
      <c r="P2571" s="21" t="e">
        <f>IF(OR($B2571="",P$3&lt;$D2571+Настройки!$B$7),0,MAX(0,$E2571-MAX(0,SUMIFS(Тех_Движение!$G$2:$G$5111,Тех_Движение!$D$2:$D$5111,$C2571,Тех_Движение!$B$2:$B$5111,"&lt;="&amp;P$3)-$F2571)))</f>
        <v>#VALUE!</v>
      </c>
      <c r="Q2571" s="21" t="e">
        <f>IF(OR($B2571="",Q$3&lt;$D2571+Настройки!$B$7),0,MAX(0,$E2571-MAX(0,SUMIFS(Тех_Движение!$G$2:$G$5111,Тех_Движение!$D$2:$D$5111,$C2571,Тех_Движение!$B$2:$B$5111,"&lt;="&amp;Q$3)-$F2571)))</f>
        <v>#VALUE!</v>
      </c>
      <c r="R2571" s="21" t="str">
        <f t="shared" si="121"/>
        <v/>
      </c>
      <c r="S2571" s="23" t="str">
        <f>IF($B2571="","",VLOOKUP($C2571,Настройки!$A$11:$L$17,9,FALSE))</f>
        <v/>
      </c>
      <c r="T2571" s="23" t="str">
        <f t="shared" si="122"/>
        <v/>
      </c>
    </row>
    <row r="2572" spans="1:20" x14ac:dyDescent="0.3">
      <c r="A2572" s="20">
        <f>Тех_Движение!$A$2569</f>
        <v>2568</v>
      </c>
      <c r="B2572" s="20" t="str">
        <f>IF(Тех_Движение!$F$2569&gt;0,Тех_Движение!$I$2569,"")</f>
        <v/>
      </c>
      <c r="C2572" s="20" t="str">
        <f>IF($B2572="","",Тех_Движение!$D$2569)</f>
        <v/>
      </c>
      <c r="D2572" s="9" t="str">
        <f>IF($B2572="","",Тех_Движение!$B$2569)</f>
        <v/>
      </c>
      <c r="E2572" s="21" t="str">
        <f>IF($B2572="","",Тех_Движение!$F$2569)</f>
        <v/>
      </c>
      <c r="F2572" s="21" t="str">
        <f>IF($B2572="","",SUMIFS($E$5:$E2571,$C$5:$C2571,$C2572))</f>
        <v/>
      </c>
      <c r="G2572" s="21" t="str">
        <f>IF($B2572="","",MAX(0,$E2572-MAX(0,SUMIFS(Тех_Движение!$G$2:$G$5111,Тех_Движение!$D$2:$D$5111,$C2572,Тех_Движение!$B$2:$B$5111,"&lt;="&amp;Настройки!$B$5-1)-$F2572)))</f>
        <v/>
      </c>
      <c r="H2572" s="21" t="str">
        <f>IF($B2572="","",IF(AND($D2572&gt;=Настройки!$B$5,$D2572&lt;=Настройки!$B$6),$E2572,0))</f>
        <v/>
      </c>
      <c r="I2572" s="21" t="str">
        <f t="shared" si="120"/>
        <v/>
      </c>
      <c r="J2572" s="21" t="str">
        <f>IF($B2572="","",MAX(0,$E2572-MAX(0,SUMIFS(Тех_Движение!$G$2:$G$5111,Тех_Движение!$D$2:$D$5111,$C2572,Тех_Движение!$B$2:$B$5111,"&lt;="&amp;Настройки!$B$6)-$F2572)))</f>
        <v/>
      </c>
      <c r="K2572" s="21" t="e">
        <f>IF(OR($B2572="",K$3&lt;$D2572+Настройки!$B$7),0,MAX(0,$E2572-MAX(0,SUMIFS(Тех_Движение!$G$2:$G$5111,Тех_Движение!$D$2:$D$5111,$C2572,Тех_Движение!$B$2:$B$5111,"&lt;="&amp;K$3)-$F2572)))</f>
        <v>#VALUE!</v>
      </c>
      <c r="L2572" s="21" t="e">
        <f>IF(OR($B2572="",L$3&lt;$D2572+Настройки!$B$7),0,MAX(0,$E2572-MAX(0,SUMIFS(Тех_Движение!$G$2:$G$5111,Тех_Движение!$D$2:$D$5111,$C2572,Тех_Движение!$B$2:$B$5111,"&lt;="&amp;L$3)-$F2572)))</f>
        <v>#VALUE!</v>
      </c>
      <c r="M2572" s="21" t="e">
        <f>IF(OR($B2572="",M$3&lt;$D2572+Настройки!$B$7),0,MAX(0,$E2572-MAX(0,SUMIFS(Тех_Движение!$G$2:$G$5111,Тех_Движение!$D$2:$D$5111,$C2572,Тех_Движение!$B$2:$B$5111,"&lt;="&amp;M$3)-$F2572)))</f>
        <v>#VALUE!</v>
      </c>
      <c r="N2572" s="21" t="e">
        <f>IF(OR($B2572="",N$3&lt;$D2572+Настройки!$B$7),0,MAX(0,$E2572-MAX(0,SUMIFS(Тех_Движение!$G$2:$G$5111,Тех_Движение!$D$2:$D$5111,$C2572,Тех_Движение!$B$2:$B$5111,"&lt;="&amp;N$3)-$F2572)))</f>
        <v>#VALUE!</v>
      </c>
      <c r="O2572" s="21" t="e">
        <f>IF(OR($B2572="",O$3&lt;$D2572+Настройки!$B$7),0,MAX(0,$E2572-MAX(0,SUMIFS(Тех_Движение!$G$2:$G$5111,Тех_Движение!$D$2:$D$5111,$C2572,Тех_Движение!$B$2:$B$5111,"&lt;="&amp;O$3)-$F2572)))</f>
        <v>#VALUE!</v>
      </c>
      <c r="P2572" s="21" t="e">
        <f>IF(OR($B2572="",P$3&lt;$D2572+Настройки!$B$7),0,MAX(0,$E2572-MAX(0,SUMIFS(Тех_Движение!$G$2:$G$5111,Тех_Движение!$D$2:$D$5111,$C2572,Тех_Движение!$B$2:$B$5111,"&lt;="&amp;P$3)-$F2572)))</f>
        <v>#VALUE!</v>
      </c>
      <c r="Q2572" s="21" t="e">
        <f>IF(OR($B2572="",Q$3&lt;$D2572+Настройки!$B$7),0,MAX(0,$E2572-MAX(0,SUMIFS(Тех_Движение!$G$2:$G$5111,Тех_Движение!$D$2:$D$5111,$C2572,Тех_Движение!$B$2:$B$5111,"&lt;="&amp;Q$3)-$F2572)))</f>
        <v>#VALUE!</v>
      </c>
      <c r="R2572" s="21" t="str">
        <f t="shared" si="121"/>
        <v/>
      </c>
      <c r="S2572" s="23" t="str">
        <f>IF($B2572="","",VLOOKUP($C2572,Настройки!$A$11:$L$17,9,FALSE))</f>
        <v/>
      </c>
      <c r="T2572" s="23" t="str">
        <f t="shared" si="122"/>
        <v/>
      </c>
    </row>
    <row r="2573" spans="1:20" x14ac:dyDescent="0.3">
      <c r="A2573" s="20">
        <f>Тех_Движение!$A$2570</f>
        <v>2569</v>
      </c>
      <c r="B2573" s="20" t="str">
        <f>IF(Тех_Движение!$F$2570&gt;0,Тех_Движение!$I$2570,"")</f>
        <v/>
      </c>
      <c r="C2573" s="20" t="str">
        <f>IF($B2573="","",Тех_Движение!$D$2570)</f>
        <v/>
      </c>
      <c r="D2573" s="9" t="str">
        <f>IF($B2573="","",Тех_Движение!$B$2570)</f>
        <v/>
      </c>
      <c r="E2573" s="21" t="str">
        <f>IF($B2573="","",Тех_Движение!$F$2570)</f>
        <v/>
      </c>
      <c r="F2573" s="21" t="str">
        <f>IF($B2573="","",SUMIFS($E$5:$E2572,$C$5:$C2572,$C2573))</f>
        <v/>
      </c>
      <c r="G2573" s="21" t="str">
        <f>IF($B2573="","",MAX(0,$E2573-MAX(0,SUMIFS(Тех_Движение!$G$2:$G$5111,Тех_Движение!$D$2:$D$5111,$C2573,Тех_Движение!$B$2:$B$5111,"&lt;="&amp;Настройки!$B$5-1)-$F2573)))</f>
        <v/>
      </c>
      <c r="H2573" s="21" t="str">
        <f>IF($B2573="","",IF(AND($D2573&gt;=Настройки!$B$5,$D2573&lt;=Настройки!$B$6),$E2573,0))</f>
        <v/>
      </c>
      <c r="I2573" s="21" t="str">
        <f t="shared" si="120"/>
        <v/>
      </c>
      <c r="J2573" s="21" t="str">
        <f>IF($B2573="","",MAX(0,$E2573-MAX(0,SUMIFS(Тех_Движение!$G$2:$G$5111,Тех_Движение!$D$2:$D$5111,$C2573,Тех_Движение!$B$2:$B$5111,"&lt;="&amp;Настройки!$B$6)-$F2573)))</f>
        <v/>
      </c>
      <c r="K2573" s="21" t="e">
        <f>IF(OR($B2573="",K$3&lt;$D2573+Настройки!$B$7),0,MAX(0,$E2573-MAX(0,SUMIFS(Тех_Движение!$G$2:$G$5111,Тех_Движение!$D$2:$D$5111,$C2573,Тех_Движение!$B$2:$B$5111,"&lt;="&amp;K$3)-$F2573)))</f>
        <v>#VALUE!</v>
      </c>
      <c r="L2573" s="21" t="e">
        <f>IF(OR($B2573="",L$3&lt;$D2573+Настройки!$B$7),0,MAX(0,$E2573-MAX(0,SUMIFS(Тех_Движение!$G$2:$G$5111,Тех_Движение!$D$2:$D$5111,$C2573,Тех_Движение!$B$2:$B$5111,"&lt;="&amp;L$3)-$F2573)))</f>
        <v>#VALUE!</v>
      </c>
      <c r="M2573" s="21" t="e">
        <f>IF(OR($B2573="",M$3&lt;$D2573+Настройки!$B$7),0,MAX(0,$E2573-MAX(0,SUMIFS(Тех_Движение!$G$2:$G$5111,Тех_Движение!$D$2:$D$5111,$C2573,Тех_Движение!$B$2:$B$5111,"&lt;="&amp;M$3)-$F2573)))</f>
        <v>#VALUE!</v>
      </c>
      <c r="N2573" s="21" t="e">
        <f>IF(OR($B2573="",N$3&lt;$D2573+Настройки!$B$7),0,MAX(0,$E2573-MAX(0,SUMIFS(Тех_Движение!$G$2:$G$5111,Тех_Движение!$D$2:$D$5111,$C2573,Тех_Движение!$B$2:$B$5111,"&lt;="&amp;N$3)-$F2573)))</f>
        <v>#VALUE!</v>
      </c>
      <c r="O2573" s="21" t="e">
        <f>IF(OR($B2573="",O$3&lt;$D2573+Настройки!$B$7),0,MAX(0,$E2573-MAX(0,SUMIFS(Тех_Движение!$G$2:$G$5111,Тех_Движение!$D$2:$D$5111,$C2573,Тех_Движение!$B$2:$B$5111,"&lt;="&amp;O$3)-$F2573)))</f>
        <v>#VALUE!</v>
      </c>
      <c r="P2573" s="21" t="e">
        <f>IF(OR($B2573="",P$3&lt;$D2573+Настройки!$B$7),0,MAX(0,$E2573-MAX(0,SUMIFS(Тех_Движение!$G$2:$G$5111,Тех_Движение!$D$2:$D$5111,$C2573,Тех_Движение!$B$2:$B$5111,"&lt;="&amp;P$3)-$F2573)))</f>
        <v>#VALUE!</v>
      </c>
      <c r="Q2573" s="21" t="e">
        <f>IF(OR($B2573="",Q$3&lt;$D2573+Настройки!$B$7),0,MAX(0,$E2573-MAX(0,SUMIFS(Тех_Движение!$G$2:$G$5111,Тех_Движение!$D$2:$D$5111,$C2573,Тех_Движение!$B$2:$B$5111,"&lt;="&amp;Q$3)-$F2573)))</f>
        <v>#VALUE!</v>
      </c>
      <c r="R2573" s="21" t="str">
        <f t="shared" si="121"/>
        <v/>
      </c>
      <c r="S2573" s="23" t="str">
        <f>IF($B2573="","",VLOOKUP($C2573,Настройки!$A$11:$L$17,9,FALSE))</f>
        <v/>
      </c>
      <c r="T2573" s="23" t="str">
        <f t="shared" si="122"/>
        <v/>
      </c>
    </row>
    <row r="2574" spans="1:20" x14ac:dyDescent="0.3">
      <c r="A2574" s="20">
        <f>Тех_Движение!$A$2571</f>
        <v>2570</v>
      </c>
      <c r="B2574" s="20" t="str">
        <f>IF(Тех_Движение!$F$2571&gt;0,Тех_Движение!$I$2571,"")</f>
        <v/>
      </c>
      <c r="C2574" s="20" t="str">
        <f>IF($B2574="","",Тех_Движение!$D$2571)</f>
        <v/>
      </c>
      <c r="D2574" s="9" t="str">
        <f>IF($B2574="","",Тех_Движение!$B$2571)</f>
        <v/>
      </c>
      <c r="E2574" s="21" t="str">
        <f>IF($B2574="","",Тех_Движение!$F$2571)</f>
        <v/>
      </c>
      <c r="F2574" s="21" t="str">
        <f>IF($B2574="","",SUMIFS($E$5:$E2573,$C$5:$C2573,$C2574))</f>
        <v/>
      </c>
      <c r="G2574" s="21" t="str">
        <f>IF($B2574="","",MAX(0,$E2574-MAX(0,SUMIFS(Тех_Движение!$G$2:$G$5111,Тех_Движение!$D$2:$D$5111,$C2574,Тех_Движение!$B$2:$B$5111,"&lt;="&amp;Настройки!$B$5-1)-$F2574)))</f>
        <v/>
      </c>
      <c r="H2574" s="21" t="str">
        <f>IF($B2574="","",IF(AND($D2574&gt;=Настройки!$B$5,$D2574&lt;=Настройки!$B$6),$E2574,0))</f>
        <v/>
      </c>
      <c r="I2574" s="21" t="str">
        <f t="shared" si="120"/>
        <v/>
      </c>
      <c r="J2574" s="21" t="str">
        <f>IF($B2574="","",MAX(0,$E2574-MAX(0,SUMIFS(Тех_Движение!$G$2:$G$5111,Тех_Движение!$D$2:$D$5111,$C2574,Тех_Движение!$B$2:$B$5111,"&lt;="&amp;Настройки!$B$6)-$F2574)))</f>
        <v/>
      </c>
      <c r="K2574" s="21" t="e">
        <f>IF(OR($B2574="",K$3&lt;$D2574+Настройки!$B$7),0,MAX(0,$E2574-MAX(0,SUMIFS(Тех_Движение!$G$2:$G$5111,Тех_Движение!$D$2:$D$5111,$C2574,Тех_Движение!$B$2:$B$5111,"&lt;="&amp;K$3)-$F2574)))</f>
        <v>#VALUE!</v>
      </c>
      <c r="L2574" s="21" t="e">
        <f>IF(OR($B2574="",L$3&lt;$D2574+Настройки!$B$7),0,MAX(0,$E2574-MAX(0,SUMIFS(Тех_Движение!$G$2:$G$5111,Тех_Движение!$D$2:$D$5111,$C2574,Тех_Движение!$B$2:$B$5111,"&lt;="&amp;L$3)-$F2574)))</f>
        <v>#VALUE!</v>
      </c>
      <c r="M2574" s="21" t="e">
        <f>IF(OR($B2574="",M$3&lt;$D2574+Настройки!$B$7),0,MAX(0,$E2574-MAX(0,SUMIFS(Тех_Движение!$G$2:$G$5111,Тех_Движение!$D$2:$D$5111,$C2574,Тех_Движение!$B$2:$B$5111,"&lt;="&amp;M$3)-$F2574)))</f>
        <v>#VALUE!</v>
      </c>
      <c r="N2574" s="21" t="e">
        <f>IF(OR($B2574="",N$3&lt;$D2574+Настройки!$B$7),0,MAX(0,$E2574-MAX(0,SUMIFS(Тех_Движение!$G$2:$G$5111,Тех_Движение!$D$2:$D$5111,$C2574,Тех_Движение!$B$2:$B$5111,"&lt;="&amp;N$3)-$F2574)))</f>
        <v>#VALUE!</v>
      </c>
      <c r="O2574" s="21" t="e">
        <f>IF(OR($B2574="",O$3&lt;$D2574+Настройки!$B$7),0,MAX(0,$E2574-MAX(0,SUMIFS(Тех_Движение!$G$2:$G$5111,Тех_Движение!$D$2:$D$5111,$C2574,Тех_Движение!$B$2:$B$5111,"&lt;="&amp;O$3)-$F2574)))</f>
        <v>#VALUE!</v>
      </c>
      <c r="P2574" s="21" t="e">
        <f>IF(OR($B2574="",P$3&lt;$D2574+Настройки!$B$7),0,MAX(0,$E2574-MAX(0,SUMIFS(Тех_Движение!$G$2:$G$5111,Тех_Движение!$D$2:$D$5111,$C2574,Тех_Движение!$B$2:$B$5111,"&lt;="&amp;P$3)-$F2574)))</f>
        <v>#VALUE!</v>
      </c>
      <c r="Q2574" s="21" t="e">
        <f>IF(OR($B2574="",Q$3&lt;$D2574+Настройки!$B$7),0,MAX(0,$E2574-MAX(0,SUMIFS(Тех_Движение!$G$2:$G$5111,Тех_Движение!$D$2:$D$5111,$C2574,Тех_Движение!$B$2:$B$5111,"&lt;="&amp;Q$3)-$F2574)))</f>
        <v>#VALUE!</v>
      </c>
      <c r="R2574" s="21" t="str">
        <f t="shared" si="121"/>
        <v/>
      </c>
      <c r="S2574" s="23" t="str">
        <f>IF($B2574="","",VLOOKUP($C2574,Настройки!$A$11:$L$17,9,FALSE))</f>
        <v/>
      </c>
      <c r="T2574" s="23" t="str">
        <f t="shared" si="122"/>
        <v/>
      </c>
    </row>
    <row r="2575" spans="1:20" x14ac:dyDescent="0.3">
      <c r="A2575" s="20">
        <f>Тех_Движение!$A$2572</f>
        <v>2571</v>
      </c>
      <c r="B2575" s="20" t="str">
        <f>IF(Тех_Движение!$F$2572&gt;0,Тех_Движение!$I$2572,"")</f>
        <v/>
      </c>
      <c r="C2575" s="20" t="str">
        <f>IF($B2575="","",Тех_Движение!$D$2572)</f>
        <v/>
      </c>
      <c r="D2575" s="9" t="str">
        <f>IF($B2575="","",Тех_Движение!$B$2572)</f>
        <v/>
      </c>
      <c r="E2575" s="21" t="str">
        <f>IF($B2575="","",Тех_Движение!$F$2572)</f>
        <v/>
      </c>
      <c r="F2575" s="21" t="str">
        <f>IF($B2575="","",SUMIFS($E$5:$E2574,$C$5:$C2574,$C2575))</f>
        <v/>
      </c>
      <c r="G2575" s="21" t="str">
        <f>IF($B2575="","",MAX(0,$E2575-MAX(0,SUMIFS(Тех_Движение!$G$2:$G$5111,Тех_Движение!$D$2:$D$5111,$C2575,Тех_Движение!$B$2:$B$5111,"&lt;="&amp;Настройки!$B$5-1)-$F2575)))</f>
        <v/>
      </c>
      <c r="H2575" s="21" t="str">
        <f>IF($B2575="","",IF(AND($D2575&gt;=Настройки!$B$5,$D2575&lt;=Настройки!$B$6),$E2575,0))</f>
        <v/>
      </c>
      <c r="I2575" s="21" t="str">
        <f t="shared" si="120"/>
        <v/>
      </c>
      <c r="J2575" s="21" t="str">
        <f>IF($B2575="","",MAX(0,$E2575-MAX(0,SUMIFS(Тех_Движение!$G$2:$G$5111,Тех_Движение!$D$2:$D$5111,$C2575,Тех_Движение!$B$2:$B$5111,"&lt;="&amp;Настройки!$B$6)-$F2575)))</f>
        <v/>
      </c>
      <c r="K2575" s="21" t="e">
        <f>IF(OR($B2575="",K$3&lt;$D2575+Настройки!$B$7),0,MAX(0,$E2575-MAX(0,SUMIFS(Тех_Движение!$G$2:$G$5111,Тех_Движение!$D$2:$D$5111,$C2575,Тех_Движение!$B$2:$B$5111,"&lt;="&amp;K$3)-$F2575)))</f>
        <v>#VALUE!</v>
      </c>
      <c r="L2575" s="21" t="e">
        <f>IF(OR($B2575="",L$3&lt;$D2575+Настройки!$B$7),0,MAX(0,$E2575-MAX(0,SUMIFS(Тех_Движение!$G$2:$G$5111,Тех_Движение!$D$2:$D$5111,$C2575,Тех_Движение!$B$2:$B$5111,"&lt;="&amp;L$3)-$F2575)))</f>
        <v>#VALUE!</v>
      </c>
      <c r="M2575" s="21" t="e">
        <f>IF(OR($B2575="",M$3&lt;$D2575+Настройки!$B$7),0,MAX(0,$E2575-MAX(0,SUMIFS(Тех_Движение!$G$2:$G$5111,Тех_Движение!$D$2:$D$5111,$C2575,Тех_Движение!$B$2:$B$5111,"&lt;="&amp;M$3)-$F2575)))</f>
        <v>#VALUE!</v>
      </c>
      <c r="N2575" s="21" t="e">
        <f>IF(OR($B2575="",N$3&lt;$D2575+Настройки!$B$7),0,MAX(0,$E2575-MAX(0,SUMIFS(Тех_Движение!$G$2:$G$5111,Тех_Движение!$D$2:$D$5111,$C2575,Тех_Движение!$B$2:$B$5111,"&lt;="&amp;N$3)-$F2575)))</f>
        <v>#VALUE!</v>
      </c>
      <c r="O2575" s="21" t="e">
        <f>IF(OR($B2575="",O$3&lt;$D2575+Настройки!$B$7),0,MAX(0,$E2575-MAX(0,SUMIFS(Тех_Движение!$G$2:$G$5111,Тех_Движение!$D$2:$D$5111,$C2575,Тех_Движение!$B$2:$B$5111,"&lt;="&amp;O$3)-$F2575)))</f>
        <v>#VALUE!</v>
      </c>
      <c r="P2575" s="21" t="e">
        <f>IF(OR($B2575="",P$3&lt;$D2575+Настройки!$B$7),0,MAX(0,$E2575-MAX(0,SUMIFS(Тех_Движение!$G$2:$G$5111,Тех_Движение!$D$2:$D$5111,$C2575,Тех_Движение!$B$2:$B$5111,"&lt;="&amp;P$3)-$F2575)))</f>
        <v>#VALUE!</v>
      </c>
      <c r="Q2575" s="21" t="e">
        <f>IF(OR($B2575="",Q$3&lt;$D2575+Настройки!$B$7),0,MAX(0,$E2575-MAX(0,SUMIFS(Тех_Движение!$G$2:$G$5111,Тех_Движение!$D$2:$D$5111,$C2575,Тех_Движение!$B$2:$B$5111,"&lt;="&amp;Q$3)-$F2575)))</f>
        <v>#VALUE!</v>
      </c>
      <c r="R2575" s="21" t="str">
        <f t="shared" si="121"/>
        <v/>
      </c>
      <c r="S2575" s="23" t="str">
        <f>IF($B2575="","",VLOOKUP($C2575,Настройки!$A$11:$L$17,9,FALSE))</f>
        <v/>
      </c>
      <c r="T2575" s="23" t="str">
        <f t="shared" si="122"/>
        <v/>
      </c>
    </row>
    <row r="2576" spans="1:20" x14ac:dyDescent="0.3">
      <c r="A2576" s="20">
        <f>Тех_Движение!$A$2573</f>
        <v>2572</v>
      </c>
      <c r="B2576" s="20" t="str">
        <f>IF(Тех_Движение!$F$2573&gt;0,Тех_Движение!$I$2573,"")</f>
        <v/>
      </c>
      <c r="C2576" s="20" t="str">
        <f>IF($B2576="","",Тех_Движение!$D$2573)</f>
        <v/>
      </c>
      <c r="D2576" s="9" t="str">
        <f>IF($B2576="","",Тех_Движение!$B$2573)</f>
        <v/>
      </c>
      <c r="E2576" s="21" t="str">
        <f>IF($B2576="","",Тех_Движение!$F$2573)</f>
        <v/>
      </c>
      <c r="F2576" s="21" t="str">
        <f>IF($B2576="","",SUMIFS($E$5:$E2575,$C$5:$C2575,$C2576))</f>
        <v/>
      </c>
      <c r="G2576" s="21" t="str">
        <f>IF($B2576="","",MAX(0,$E2576-MAX(0,SUMIFS(Тех_Движение!$G$2:$G$5111,Тех_Движение!$D$2:$D$5111,$C2576,Тех_Движение!$B$2:$B$5111,"&lt;="&amp;Настройки!$B$5-1)-$F2576)))</f>
        <v/>
      </c>
      <c r="H2576" s="21" t="str">
        <f>IF($B2576="","",IF(AND($D2576&gt;=Настройки!$B$5,$D2576&lt;=Настройки!$B$6),$E2576,0))</f>
        <v/>
      </c>
      <c r="I2576" s="21" t="str">
        <f t="shared" si="120"/>
        <v/>
      </c>
      <c r="J2576" s="21" t="str">
        <f>IF($B2576="","",MAX(0,$E2576-MAX(0,SUMIFS(Тех_Движение!$G$2:$G$5111,Тех_Движение!$D$2:$D$5111,$C2576,Тех_Движение!$B$2:$B$5111,"&lt;="&amp;Настройки!$B$6)-$F2576)))</f>
        <v/>
      </c>
      <c r="K2576" s="21" t="e">
        <f>IF(OR($B2576="",K$3&lt;$D2576+Настройки!$B$7),0,MAX(0,$E2576-MAX(0,SUMIFS(Тех_Движение!$G$2:$G$5111,Тех_Движение!$D$2:$D$5111,$C2576,Тех_Движение!$B$2:$B$5111,"&lt;="&amp;K$3)-$F2576)))</f>
        <v>#VALUE!</v>
      </c>
      <c r="L2576" s="21" t="e">
        <f>IF(OR($B2576="",L$3&lt;$D2576+Настройки!$B$7),0,MAX(0,$E2576-MAX(0,SUMIFS(Тех_Движение!$G$2:$G$5111,Тех_Движение!$D$2:$D$5111,$C2576,Тех_Движение!$B$2:$B$5111,"&lt;="&amp;L$3)-$F2576)))</f>
        <v>#VALUE!</v>
      </c>
      <c r="M2576" s="21" t="e">
        <f>IF(OR($B2576="",M$3&lt;$D2576+Настройки!$B$7),0,MAX(0,$E2576-MAX(0,SUMIFS(Тех_Движение!$G$2:$G$5111,Тех_Движение!$D$2:$D$5111,$C2576,Тех_Движение!$B$2:$B$5111,"&lt;="&amp;M$3)-$F2576)))</f>
        <v>#VALUE!</v>
      </c>
      <c r="N2576" s="21" t="e">
        <f>IF(OR($B2576="",N$3&lt;$D2576+Настройки!$B$7),0,MAX(0,$E2576-MAX(0,SUMIFS(Тех_Движение!$G$2:$G$5111,Тех_Движение!$D$2:$D$5111,$C2576,Тех_Движение!$B$2:$B$5111,"&lt;="&amp;N$3)-$F2576)))</f>
        <v>#VALUE!</v>
      </c>
      <c r="O2576" s="21" t="e">
        <f>IF(OR($B2576="",O$3&lt;$D2576+Настройки!$B$7),0,MAX(0,$E2576-MAX(0,SUMIFS(Тех_Движение!$G$2:$G$5111,Тех_Движение!$D$2:$D$5111,$C2576,Тех_Движение!$B$2:$B$5111,"&lt;="&amp;O$3)-$F2576)))</f>
        <v>#VALUE!</v>
      </c>
      <c r="P2576" s="21" t="e">
        <f>IF(OR($B2576="",P$3&lt;$D2576+Настройки!$B$7),0,MAX(0,$E2576-MAX(0,SUMIFS(Тех_Движение!$G$2:$G$5111,Тех_Движение!$D$2:$D$5111,$C2576,Тех_Движение!$B$2:$B$5111,"&lt;="&amp;P$3)-$F2576)))</f>
        <v>#VALUE!</v>
      </c>
      <c r="Q2576" s="21" t="e">
        <f>IF(OR($B2576="",Q$3&lt;$D2576+Настройки!$B$7),0,MAX(0,$E2576-MAX(0,SUMIFS(Тех_Движение!$G$2:$G$5111,Тех_Движение!$D$2:$D$5111,$C2576,Тех_Движение!$B$2:$B$5111,"&lt;="&amp;Q$3)-$F2576)))</f>
        <v>#VALUE!</v>
      </c>
      <c r="R2576" s="21" t="str">
        <f t="shared" si="121"/>
        <v/>
      </c>
      <c r="S2576" s="23" t="str">
        <f>IF($B2576="","",VLOOKUP($C2576,Настройки!$A$11:$L$17,9,FALSE))</f>
        <v/>
      </c>
      <c r="T2576" s="23" t="str">
        <f t="shared" si="122"/>
        <v/>
      </c>
    </row>
    <row r="2577" spans="1:20" x14ac:dyDescent="0.3">
      <c r="A2577" s="20">
        <f>Тех_Движение!$A$2574</f>
        <v>2573</v>
      </c>
      <c r="B2577" s="20" t="str">
        <f>IF(Тех_Движение!$F$2574&gt;0,Тех_Движение!$I$2574,"")</f>
        <v/>
      </c>
      <c r="C2577" s="20" t="str">
        <f>IF($B2577="","",Тех_Движение!$D$2574)</f>
        <v/>
      </c>
      <c r="D2577" s="9" t="str">
        <f>IF($B2577="","",Тех_Движение!$B$2574)</f>
        <v/>
      </c>
      <c r="E2577" s="21" t="str">
        <f>IF($B2577="","",Тех_Движение!$F$2574)</f>
        <v/>
      </c>
      <c r="F2577" s="21" t="str">
        <f>IF($B2577="","",SUMIFS($E$5:$E2576,$C$5:$C2576,$C2577))</f>
        <v/>
      </c>
      <c r="G2577" s="21" t="str">
        <f>IF($B2577="","",MAX(0,$E2577-MAX(0,SUMIFS(Тех_Движение!$G$2:$G$5111,Тех_Движение!$D$2:$D$5111,$C2577,Тех_Движение!$B$2:$B$5111,"&lt;="&amp;Настройки!$B$5-1)-$F2577)))</f>
        <v/>
      </c>
      <c r="H2577" s="21" t="str">
        <f>IF($B2577="","",IF(AND($D2577&gt;=Настройки!$B$5,$D2577&lt;=Настройки!$B$6),$E2577,0))</f>
        <v/>
      </c>
      <c r="I2577" s="21" t="str">
        <f t="shared" si="120"/>
        <v/>
      </c>
      <c r="J2577" s="21" t="str">
        <f>IF($B2577="","",MAX(0,$E2577-MAX(0,SUMIFS(Тех_Движение!$G$2:$G$5111,Тех_Движение!$D$2:$D$5111,$C2577,Тех_Движение!$B$2:$B$5111,"&lt;="&amp;Настройки!$B$6)-$F2577)))</f>
        <v/>
      </c>
      <c r="K2577" s="21" t="e">
        <f>IF(OR($B2577="",K$3&lt;$D2577+Настройки!$B$7),0,MAX(0,$E2577-MAX(0,SUMIFS(Тех_Движение!$G$2:$G$5111,Тех_Движение!$D$2:$D$5111,$C2577,Тех_Движение!$B$2:$B$5111,"&lt;="&amp;K$3)-$F2577)))</f>
        <v>#VALUE!</v>
      </c>
      <c r="L2577" s="21" t="e">
        <f>IF(OR($B2577="",L$3&lt;$D2577+Настройки!$B$7),0,MAX(0,$E2577-MAX(0,SUMIFS(Тех_Движение!$G$2:$G$5111,Тех_Движение!$D$2:$D$5111,$C2577,Тех_Движение!$B$2:$B$5111,"&lt;="&amp;L$3)-$F2577)))</f>
        <v>#VALUE!</v>
      </c>
      <c r="M2577" s="21" t="e">
        <f>IF(OR($B2577="",M$3&lt;$D2577+Настройки!$B$7),0,MAX(0,$E2577-MAX(0,SUMIFS(Тех_Движение!$G$2:$G$5111,Тех_Движение!$D$2:$D$5111,$C2577,Тех_Движение!$B$2:$B$5111,"&lt;="&amp;M$3)-$F2577)))</f>
        <v>#VALUE!</v>
      </c>
      <c r="N2577" s="21" t="e">
        <f>IF(OR($B2577="",N$3&lt;$D2577+Настройки!$B$7),0,MAX(0,$E2577-MAX(0,SUMIFS(Тех_Движение!$G$2:$G$5111,Тех_Движение!$D$2:$D$5111,$C2577,Тех_Движение!$B$2:$B$5111,"&lt;="&amp;N$3)-$F2577)))</f>
        <v>#VALUE!</v>
      </c>
      <c r="O2577" s="21" t="e">
        <f>IF(OR($B2577="",O$3&lt;$D2577+Настройки!$B$7),0,MAX(0,$E2577-MAX(0,SUMIFS(Тех_Движение!$G$2:$G$5111,Тех_Движение!$D$2:$D$5111,$C2577,Тех_Движение!$B$2:$B$5111,"&lt;="&amp;O$3)-$F2577)))</f>
        <v>#VALUE!</v>
      </c>
      <c r="P2577" s="21" t="e">
        <f>IF(OR($B2577="",P$3&lt;$D2577+Настройки!$B$7),0,MAX(0,$E2577-MAX(0,SUMIFS(Тех_Движение!$G$2:$G$5111,Тех_Движение!$D$2:$D$5111,$C2577,Тех_Движение!$B$2:$B$5111,"&lt;="&amp;P$3)-$F2577)))</f>
        <v>#VALUE!</v>
      </c>
      <c r="Q2577" s="21" t="e">
        <f>IF(OR($B2577="",Q$3&lt;$D2577+Настройки!$B$7),0,MAX(0,$E2577-MAX(0,SUMIFS(Тех_Движение!$G$2:$G$5111,Тех_Движение!$D$2:$D$5111,$C2577,Тех_Движение!$B$2:$B$5111,"&lt;="&amp;Q$3)-$F2577)))</f>
        <v>#VALUE!</v>
      </c>
      <c r="R2577" s="21" t="str">
        <f t="shared" si="121"/>
        <v/>
      </c>
      <c r="S2577" s="23" t="str">
        <f>IF($B2577="","",VLOOKUP($C2577,Настройки!$A$11:$L$17,9,FALSE))</f>
        <v/>
      </c>
      <c r="T2577" s="23" t="str">
        <f t="shared" si="122"/>
        <v/>
      </c>
    </row>
    <row r="2578" spans="1:20" x14ac:dyDescent="0.3">
      <c r="A2578" s="20">
        <f>Тех_Движение!$A$2575</f>
        <v>2574</v>
      </c>
      <c r="B2578" s="20" t="str">
        <f>IF(Тех_Движение!$F$2575&gt;0,Тех_Движение!$I$2575,"")</f>
        <v/>
      </c>
      <c r="C2578" s="20" t="str">
        <f>IF($B2578="","",Тех_Движение!$D$2575)</f>
        <v/>
      </c>
      <c r="D2578" s="9" t="str">
        <f>IF($B2578="","",Тех_Движение!$B$2575)</f>
        <v/>
      </c>
      <c r="E2578" s="21" t="str">
        <f>IF($B2578="","",Тех_Движение!$F$2575)</f>
        <v/>
      </c>
      <c r="F2578" s="21" t="str">
        <f>IF($B2578="","",SUMIFS($E$5:$E2577,$C$5:$C2577,$C2578))</f>
        <v/>
      </c>
      <c r="G2578" s="21" t="str">
        <f>IF($B2578="","",MAX(0,$E2578-MAX(0,SUMIFS(Тех_Движение!$G$2:$G$5111,Тех_Движение!$D$2:$D$5111,$C2578,Тех_Движение!$B$2:$B$5111,"&lt;="&amp;Настройки!$B$5-1)-$F2578)))</f>
        <v/>
      </c>
      <c r="H2578" s="21" t="str">
        <f>IF($B2578="","",IF(AND($D2578&gt;=Настройки!$B$5,$D2578&lt;=Настройки!$B$6),$E2578,0))</f>
        <v/>
      </c>
      <c r="I2578" s="21" t="str">
        <f t="shared" si="120"/>
        <v/>
      </c>
      <c r="J2578" s="21" t="str">
        <f>IF($B2578="","",MAX(0,$E2578-MAX(0,SUMIFS(Тех_Движение!$G$2:$G$5111,Тех_Движение!$D$2:$D$5111,$C2578,Тех_Движение!$B$2:$B$5111,"&lt;="&amp;Настройки!$B$6)-$F2578)))</f>
        <v/>
      </c>
      <c r="K2578" s="21" t="e">
        <f>IF(OR($B2578="",K$3&lt;$D2578+Настройки!$B$7),0,MAX(0,$E2578-MAX(0,SUMIFS(Тех_Движение!$G$2:$G$5111,Тех_Движение!$D$2:$D$5111,$C2578,Тех_Движение!$B$2:$B$5111,"&lt;="&amp;K$3)-$F2578)))</f>
        <v>#VALUE!</v>
      </c>
      <c r="L2578" s="21" t="e">
        <f>IF(OR($B2578="",L$3&lt;$D2578+Настройки!$B$7),0,MAX(0,$E2578-MAX(0,SUMIFS(Тех_Движение!$G$2:$G$5111,Тех_Движение!$D$2:$D$5111,$C2578,Тех_Движение!$B$2:$B$5111,"&lt;="&amp;L$3)-$F2578)))</f>
        <v>#VALUE!</v>
      </c>
      <c r="M2578" s="21" t="e">
        <f>IF(OR($B2578="",M$3&lt;$D2578+Настройки!$B$7),0,MAX(0,$E2578-MAX(0,SUMIFS(Тех_Движение!$G$2:$G$5111,Тех_Движение!$D$2:$D$5111,$C2578,Тех_Движение!$B$2:$B$5111,"&lt;="&amp;M$3)-$F2578)))</f>
        <v>#VALUE!</v>
      </c>
      <c r="N2578" s="21" t="e">
        <f>IF(OR($B2578="",N$3&lt;$D2578+Настройки!$B$7),0,MAX(0,$E2578-MAX(0,SUMIFS(Тех_Движение!$G$2:$G$5111,Тех_Движение!$D$2:$D$5111,$C2578,Тех_Движение!$B$2:$B$5111,"&lt;="&amp;N$3)-$F2578)))</f>
        <v>#VALUE!</v>
      </c>
      <c r="O2578" s="21" t="e">
        <f>IF(OR($B2578="",O$3&lt;$D2578+Настройки!$B$7),0,MAX(0,$E2578-MAX(0,SUMIFS(Тех_Движение!$G$2:$G$5111,Тех_Движение!$D$2:$D$5111,$C2578,Тех_Движение!$B$2:$B$5111,"&lt;="&amp;O$3)-$F2578)))</f>
        <v>#VALUE!</v>
      </c>
      <c r="P2578" s="21" t="e">
        <f>IF(OR($B2578="",P$3&lt;$D2578+Настройки!$B$7),0,MAX(0,$E2578-MAX(0,SUMIFS(Тех_Движение!$G$2:$G$5111,Тех_Движение!$D$2:$D$5111,$C2578,Тех_Движение!$B$2:$B$5111,"&lt;="&amp;P$3)-$F2578)))</f>
        <v>#VALUE!</v>
      </c>
      <c r="Q2578" s="21" t="e">
        <f>IF(OR($B2578="",Q$3&lt;$D2578+Настройки!$B$7),0,MAX(0,$E2578-MAX(0,SUMIFS(Тех_Движение!$G$2:$G$5111,Тех_Движение!$D$2:$D$5111,$C2578,Тех_Движение!$B$2:$B$5111,"&lt;="&amp;Q$3)-$F2578)))</f>
        <v>#VALUE!</v>
      </c>
      <c r="R2578" s="21" t="str">
        <f t="shared" si="121"/>
        <v/>
      </c>
      <c r="S2578" s="23" t="str">
        <f>IF($B2578="","",VLOOKUP($C2578,Настройки!$A$11:$L$17,9,FALSE))</f>
        <v/>
      </c>
      <c r="T2578" s="23" t="str">
        <f t="shared" si="122"/>
        <v/>
      </c>
    </row>
    <row r="2579" spans="1:20" x14ac:dyDescent="0.3">
      <c r="A2579" s="20">
        <f>Тех_Движение!$A$2576</f>
        <v>2575</v>
      </c>
      <c r="B2579" s="20" t="str">
        <f>IF(Тех_Движение!$F$2576&gt;0,Тех_Движение!$I$2576,"")</f>
        <v/>
      </c>
      <c r="C2579" s="20" t="str">
        <f>IF($B2579="","",Тех_Движение!$D$2576)</f>
        <v/>
      </c>
      <c r="D2579" s="9" t="str">
        <f>IF($B2579="","",Тех_Движение!$B$2576)</f>
        <v/>
      </c>
      <c r="E2579" s="21" t="str">
        <f>IF($B2579="","",Тех_Движение!$F$2576)</f>
        <v/>
      </c>
      <c r="F2579" s="21" t="str">
        <f>IF($B2579="","",SUMIFS($E$5:$E2578,$C$5:$C2578,$C2579))</f>
        <v/>
      </c>
      <c r="G2579" s="21" t="str">
        <f>IF($B2579="","",MAX(0,$E2579-MAX(0,SUMIFS(Тех_Движение!$G$2:$G$5111,Тех_Движение!$D$2:$D$5111,$C2579,Тех_Движение!$B$2:$B$5111,"&lt;="&amp;Настройки!$B$5-1)-$F2579)))</f>
        <v/>
      </c>
      <c r="H2579" s="21" t="str">
        <f>IF($B2579="","",IF(AND($D2579&gt;=Настройки!$B$5,$D2579&lt;=Настройки!$B$6),$E2579,0))</f>
        <v/>
      </c>
      <c r="I2579" s="21" t="str">
        <f t="shared" si="120"/>
        <v/>
      </c>
      <c r="J2579" s="21" t="str">
        <f>IF($B2579="","",MAX(0,$E2579-MAX(0,SUMIFS(Тех_Движение!$G$2:$G$5111,Тех_Движение!$D$2:$D$5111,$C2579,Тех_Движение!$B$2:$B$5111,"&lt;="&amp;Настройки!$B$6)-$F2579)))</f>
        <v/>
      </c>
      <c r="K2579" s="21" t="e">
        <f>IF(OR($B2579="",K$3&lt;$D2579+Настройки!$B$7),0,MAX(0,$E2579-MAX(0,SUMIFS(Тех_Движение!$G$2:$G$5111,Тех_Движение!$D$2:$D$5111,$C2579,Тех_Движение!$B$2:$B$5111,"&lt;="&amp;K$3)-$F2579)))</f>
        <v>#VALUE!</v>
      </c>
      <c r="L2579" s="21" t="e">
        <f>IF(OR($B2579="",L$3&lt;$D2579+Настройки!$B$7),0,MAX(0,$E2579-MAX(0,SUMIFS(Тех_Движение!$G$2:$G$5111,Тех_Движение!$D$2:$D$5111,$C2579,Тех_Движение!$B$2:$B$5111,"&lt;="&amp;L$3)-$F2579)))</f>
        <v>#VALUE!</v>
      </c>
      <c r="M2579" s="21" t="e">
        <f>IF(OR($B2579="",M$3&lt;$D2579+Настройки!$B$7),0,MAX(0,$E2579-MAX(0,SUMIFS(Тех_Движение!$G$2:$G$5111,Тех_Движение!$D$2:$D$5111,$C2579,Тех_Движение!$B$2:$B$5111,"&lt;="&amp;M$3)-$F2579)))</f>
        <v>#VALUE!</v>
      </c>
      <c r="N2579" s="21" t="e">
        <f>IF(OR($B2579="",N$3&lt;$D2579+Настройки!$B$7),0,MAX(0,$E2579-MAX(0,SUMIFS(Тех_Движение!$G$2:$G$5111,Тех_Движение!$D$2:$D$5111,$C2579,Тех_Движение!$B$2:$B$5111,"&lt;="&amp;N$3)-$F2579)))</f>
        <v>#VALUE!</v>
      </c>
      <c r="O2579" s="21" t="e">
        <f>IF(OR($B2579="",O$3&lt;$D2579+Настройки!$B$7),0,MAX(0,$E2579-MAX(0,SUMIFS(Тех_Движение!$G$2:$G$5111,Тех_Движение!$D$2:$D$5111,$C2579,Тех_Движение!$B$2:$B$5111,"&lt;="&amp;O$3)-$F2579)))</f>
        <v>#VALUE!</v>
      </c>
      <c r="P2579" s="21" t="e">
        <f>IF(OR($B2579="",P$3&lt;$D2579+Настройки!$B$7),0,MAX(0,$E2579-MAX(0,SUMIFS(Тех_Движение!$G$2:$G$5111,Тех_Движение!$D$2:$D$5111,$C2579,Тех_Движение!$B$2:$B$5111,"&lt;="&amp;P$3)-$F2579)))</f>
        <v>#VALUE!</v>
      </c>
      <c r="Q2579" s="21" t="e">
        <f>IF(OR($B2579="",Q$3&lt;$D2579+Настройки!$B$7),0,MAX(0,$E2579-MAX(0,SUMIFS(Тех_Движение!$G$2:$G$5111,Тех_Движение!$D$2:$D$5111,$C2579,Тех_Движение!$B$2:$B$5111,"&lt;="&amp;Q$3)-$F2579)))</f>
        <v>#VALUE!</v>
      </c>
      <c r="R2579" s="21" t="str">
        <f t="shared" si="121"/>
        <v/>
      </c>
      <c r="S2579" s="23" t="str">
        <f>IF($B2579="","",VLOOKUP($C2579,Настройки!$A$11:$L$17,9,FALSE))</f>
        <v/>
      </c>
      <c r="T2579" s="23" t="str">
        <f t="shared" si="122"/>
        <v/>
      </c>
    </row>
    <row r="2580" spans="1:20" x14ac:dyDescent="0.3">
      <c r="A2580" s="20">
        <f>Тех_Движение!$A$2577</f>
        <v>2576</v>
      </c>
      <c r="B2580" s="20" t="str">
        <f>IF(Тех_Движение!$F$2577&gt;0,Тех_Движение!$I$2577,"")</f>
        <v/>
      </c>
      <c r="C2580" s="20" t="str">
        <f>IF($B2580="","",Тех_Движение!$D$2577)</f>
        <v/>
      </c>
      <c r="D2580" s="9" t="str">
        <f>IF($B2580="","",Тех_Движение!$B$2577)</f>
        <v/>
      </c>
      <c r="E2580" s="21" t="str">
        <f>IF($B2580="","",Тех_Движение!$F$2577)</f>
        <v/>
      </c>
      <c r="F2580" s="21" t="str">
        <f>IF($B2580="","",SUMIFS($E$5:$E2579,$C$5:$C2579,$C2580))</f>
        <v/>
      </c>
      <c r="G2580" s="21" t="str">
        <f>IF($B2580="","",MAX(0,$E2580-MAX(0,SUMIFS(Тех_Движение!$G$2:$G$5111,Тех_Движение!$D$2:$D$5111,$C2580,Тех_Движение!$B$2:$B$5111,"&lt;="&amp;Настройки!$B$5-1)-$F2580)))</f>
        <v/>
      </c>
      <c r="H2580" s="21" t="str">
        <f>IF($B2580="","",IF(AND($D2580&gt;=Настройки!$B$5,$D2580&lt;=Настройки!$B$6),$E2580,0))</f>
        <v/>
      </c>
      <c r="I2580" s="21" t="str">
        <f t="shared" si="120"/>
        <v/>
      </c>
      <c r="J2580" s="21" t="str">
        <f>IF($B2580="","",MAX(0,$E2580-MAX(0,SUMIFS(Тех_Движение!$G$2:$G$5111,Тех_Движение!$D$2:$D$5111,$C2580,Тех_Движение!$B$2:$B$5111,"&lt;="&amp;Настройки!$B$6)-$F2580)))</f>
        <v/>
      </c>
      <c r="K2580" s="21" t="e">
        <f>IF(OR($B2580="",K$3&lt;$D2580+Настройки!$B$7),0,MAX(0,$E2580-MAX(0,SUMIFS(Тех_Движение!$G$2:$G$5111,Тех_Движение!$D$2:$D$5111,$C2580,Тех_Движение!$B$2:$B$5111,"&lt;="&amp;K$3)-$F2580)))</f>
        <v>#VALUE!</v>
      </c>
      <c r="L2580" s="21" t="e">
        <f>IF(OR($B2580="",L$3&lt;$D2580+Настройки!$B$7),0,MAX(0,$E2580-MAX(0,SUMIFS(Тех_Движение!$G$2:$G$5111,Тех_Движение!$D$2:$D$5111,$C2580,Тех_Движение!$B$2:$B$5111,"&lt;="&amp;L$3)-$F2580)))</f>
        <v>#VALUE!</v>
      </c>
      <c r="M2580" s="21" t="e">
        <f>IF(OR($B2580="",M$3&lt;$D2580+Настройки!$B$7),0,MAX(0,$E2580-MAX(0,SUMIFS(Тех_Движение!$G$2:$G$5111,Тех_Движение!$D$2:$D$5111,$C2580,Тех_Движение!$B$2:$B$5111,"&lt;="&amp;M$3)-$F2580)))</f>
        <v>#VALUE!</v>
      </c>
      <c r="N2580" s="21" t="e">
        <f>IF(OR($B2580="",N$3&lt;$D2580+Настройки!$B$7),0,MAX(0,$E2580-MAX(0,SUMIFS(Тех_Движение!$G$2:$G$5111,Тех_Движение!$D$2:$D$5111,$C2580,Тех_Движение!$B$2:$B$5111,"&lt;="&amp;N$3)-$F2580)))</f>
        <v>#VALUE!</v>
      </c>
      <c r="O2580" s="21" t="e">
        <f>IF(OR($B2580="",O$3&lt;$D2580+Настройки!$B$7),0,MAX(0,$E2580-MAX(0,SUMIFS(Тех_Движение!$G$2:$G$5111,Тех_Движение!$D$2:$D$5111,$C2580,Тех_Движение!$B$2:$B$5111,"&lt;="&amp;O$3)-$F2580)))</f>
        <v>#VALUE!</v>
      </c>
      <c r="P2580" s="21" t="e">
        <f>IF(OR($B2580="",P$3&lt;$D2580+Настройки!$B$7),0,MAX(0,$E2580-MAX(0,SUMIFS(Тех_Движение!$G$2:$G$5111,Тех_Движение!$D$2:$D$5111,$C2580,Тех_Движение!$B$2:$B$5111,"&lt;="&amp;P$3)-$F2580)))</f>
        <v>#VALUE!</v>
      </c>
      <c r="Q2580" s="21" t="e">
        <f>IF(OR($B2580="",Q$3&lt;$D2580+Настройки!$B$7),0,MAX(0,$E2580-MAX(0,SUMIFS(Тех_Движение!$G$2:$G$5111,Тех_Движение!$D$2:$D$5111,$C2580,Тех_Движение!$B$2:$B$5111,"&lt;="&amp;Q$3)-$F2580)))</f>
        <v>#VALUE!</v>
      </c>
      <c r="R2580" s="21" t="str">
        <f t="shared" si="121"/>
        <v/>
      </c>
      <c r="S2580" s="23" t="str">
        <f>IF($B2580="","",VLOOKUP($C2580,Настройки!$A$11:$L$17,9,FALSE))</f>
        <v/>
      </c>
      <c r="T2580" s="23" t="str">
        <f t="shared" si="122"/>
        <v/>
      </c>
    </row>
    <row r="2581" spans="1:20" x14ac:dyDescent="0.3">
      <c r="A2581" s="20">
        <f>Тех_Движение!$A$2578</f>
        <v>2577</v>
      </c>
      <c r="B2581" s="20" t="str">
        <f>IF(Тех_Движение!$F$2578&gt;0,Тех_Движение!$I$2578,"")</f>
        <v/>
      </c>
      <c r="C2581" s="20" t="str">
        <f>IF($B2581="","",Тех_Движение!$D$2578)</f>
        <v/>
      </c>
      <c r="D2581" s="9" t="str">
        <f>IF($B2581="","",Тех_Движение!$B$2578)</f>
        <v/>
      </c>
      <c r="E2581" s="21" t="str">
        <f>IF($B2581="","",Тех_Движение!$F$2578)</f>
        <v/>
      </c>
      <c r="F2581" s="21" t="str">
        <f>IF($B2581="","",SUMIFS($E$5:$E2580,$C$5:$C2580,$C2581))</f>
        <v/>
      </c>
      <c r="G2581" s="21" t="str">
        <f>IF($B2581="","",MAX(0,$E2581-MAX(0,SUMIFS(Тех_Движение!$G$2:$G$5111,Тех_Движение!$D$2:$D$5111,$C2581,Тех_Движение!$B$2:$B$5111,"&lt;="&amp;Настройки!$B$5-1)-$F2581)))</f>
        <v/>
      </c>
      <c r="H2581" s="21" t="str">
        <f>IF($B2581="","",IF(AND($D2581&gt;=Настройки!$B$5,$D2581&lt;=Настройки!$B$6),$E2581,0))</f>
        <v/>
      </c>
      <c r="I2581" s="21" t="str">
        <f t="shared" si="120"/>
        <v/>
      </c>
      <c r="J2581" s="21" t="str">
        <f>IF($B2581="","",MAX(0,$E2581-MAX(0,SUMIFS(Тех_Движение!$G$2:$G$5111,Тех_Движение!$D$2:$D$5111,$C2581,Тех_Движение!$B$2:$B$5111,"&lt;="&amp;Настройки!$B$6)-$F2581)))</f>
        <v/>
      </c>
      <c r="K2581" s="21" t="e">
        <f>IF(OR($B2581="",K$3&lt;$D2581+Настройки!$B$7),0,MAX(0,$E2581-MAX(0,SUMIFS(Тех_Движение!$G$2:$G$5111,Тех_Движение!$D$2:$D$5111,$C2581,Тех_Движение!$B$2:$B$5111,"&lt;="&amp;K$3)-$F2581)))</f>
        <v>#VALUE!</v>
      </c>
      <c r="L2581" s="21" t="e">
        <f>IF(OR($B2581="",L$3&lt;$D2581+Настройки!$B$7),0,MAX(0,$E2581-MAX(0,SUMIFS(Тех_Движение!$G$2:$G$5111,Тех_Движение!$D$2:$D$5111,$C2581,Тех_Движение!$B$2:$B$5111,"&lt;="&amp;L$3)-$F2581)))</f>
        <v>#VALUE!</v>
      </c>
      <c r="M2581" s="21" t="e">
        <f>IF(OR($B2581="",M$3&lt;$D2581+Настройки!$B$7),0,MAX(0,$E2581-MAX(0,SUMIFS(Тех_Движение!$G$2:$G$5111,Тех_Движение!$D$2:$D$5111,$C2581,Тех_Движение!$B$2:$B$5111,"&lt;="&amp;M$3)-$F2581)))</f>
        <v>#VALUE!</v>
      </c>
      <c r="N2581" s="21" t="e">
        <f>IF(OR($B2581="",N$3&lt;$D2581+Настройки!$B$7),0,MAX(0,$E2581-MAX(0,SUMIFS(Тех_Движение!$G$2:$G$5111,Тех_Движение!$D$2:$D$5111,$C2581,Тех_Движение!$B$2:$B$5111,"&lt;="&amp;N$3)-$F2581)))</f>
        <v>#VALUE!</v>
      </c>
      <c r="O2581" s="21" t="e">
        <f>IF(OR($B2581="",O$3&lt;$D2581+Настройки!$B$7),0,MAX(0,$E2581-MAX(0,SUMIFS(Тех_Движение!$G$2:$G$5111,Тех_Движение!$D$2:$D$5111,$C2581,Тех_Движение!$B$2:$B$5111,"&lt;="&amp;O$3)-$F2581)))</f>
        <v>#VALUE!</v>
      </c>
      <c r="P2581" s="21" t="e">
        <f>IF(OR($B2581="",P$3&lt;$D2581+Настройки!$B$7),0,MAX(0,$E2581-MAX(0,SUMIFS(Тех_Движение!$G$2:$G$5111,Тех_Движение!$D$2:$D$5111,$C2581,Тех_Движение!$B$2:$B$5111,"&lt;="&amp;P$3)-$F2581)))</f>
        <v>#VALUE!</v>
      </c>
      <c r="Q2581" s="21" t="e">
        <f>IF(OR($B2581="",Q$3&lt;$D2581+Настройки!$B$7),0,MAX(0,$E2581-MAX(0,SUMIFS(Тех_Движение!$G$2:$G$5111,Тех_Движение!$D$2:$D$5111,$C2581,Тех_Движение!$B$2:$B$5111,"&lt;="&amp;Q$3)-$F2581)))</f>
        <v>#VALUE!</v>
      </c>
      <c r="R2581" s="21" t="str">
        <f t="shared" si="121"/>
        <v/>
      </c>
      <c r="S2581" s="23" t="str">
        <f>IF($B2581="","",VLOOKUP($C2581,Настройки!$A$11:$L$17,9,FALSE))</f>
        <v/>
      </c>
      <c r="T2581" s="23" t="str">
        <f t="shared" si="122"/>
        <v/>
      </c>
    </row>
    <row r="2582" spans="1:20" x14ac:dyDescent="0.3">
      <c r="A2582" s="20">
        <f>Тех_Движение!$A$2579</f>
        <v>2578</v>
      </c>
      <c r="B2582" s="20" t="str">
        <f>IF(Тех_Движение!$F$2579&gt;0,Тех_Движение!$I$2579,"")</f>
        <v/>
      </c>
      <c r="C2582" s="20" t="str">
        <f>IF($B2582="","",Тех_Движение!$D$2579)</f>
        <v/>
      </c>
      <c r="D2582" s="9" t="str">
        <f>IF($B2582="","",Тех_Движение!$B$2579)</f>
        <v/>
      </c>
      <c r="E2582" s="21" t="str">
        <f>IF($B2582="","",Тех_Движение!$F$2579)</f>
        <v/>
      </c>
      <c r="F2582" s="21" t="str">
        <f>IF($B2582="","",SUMIFS($E$5:$E2581,$C$5:$C2581,$C2582))</f>
        <v/>
      </c>
      <c r="G2582" s="21" t="str">
        <f>IF($B2582="","",MAX(0,$E2582-MAX(0,SUMIFS(Тех_Движение!$G$2:$G$5111,Тех_Движение!$D$2:$D$5111,$C2582,Тех_Движение!$B$2:$B$5111,"&lt;="&amp;Настройки!$B$5-1)-$F2582)))</f>
        <v/>
      </c>
      <c r="H2582" s="21" t="str">
        <f>IF($B2582="","",IF(AND($D2582&gt;=Настройки!$B$5,$D2582&lt;=Настройки!$B$6),$E2582,0))</f>
        <v/>
      </c>
      <c r="I2582" s="21" t="str">
        <f t="shared" si="120"/>
        <v/>
      </c>
      <c r="J2582" s="21" t="str">
        <f>IF($B2582="","",MAX(0,$E2582-MAX(0,SUMIFS(Тех_Движение!$G$2:$G$5111,Тех_Движение!$D$2:$D$5111,$C2582,Тех_Движение!$B$2:$B$5111,"&lt;="&amp;Настройки!$B$6)-$F2582)))</f>
        <v/>
      </c>
      <c r="K2582" s="21" t="e">
        <f>IF(OR($B2582="",K$3&lt;$D2582+Настройки!$B$7),0,MAX(0,$E2582-MAX(0,SUMIFS(Тех_Движение!$G$2:$G$5111,Тех_Движение!$D$2:$D$5111,$C2582,Тех_Движение!$B$2:$B$5111,"&lt;="&amp;K$3)-$F2582)))</f>
        <v>#VALUE!</v>
      </c>
      <c r="L2582" s="21" t="e">
        <f>IF(OR($B2582="",L$3&lt;$D2582+Настройки!$B$7),0,MAX(0,$E2582-MAX(0,SUMIFS(Тех_Движение!$G$2:$G$5111,Тех_Движение!$D$2:$D$5111,$C2582,Тех_Движение!$B$2:$B$5111,"&lt;="&amp;L$3)-$F2582)))</f>
        <v>#VALUE!</v>
      </c>
      <c r="M2582" s="21" t="e">
        <f>IF(OR($B2582="",M$3&lt;$D2582+Настройки!$B$7),0,MAX(0,$E2582-MAX(0,SUMIFS(Тех_Движение!$G$2:$G$5111,Тех_Движение!$D$2:$D$5111,$C2582,Тех_Движение!$B$2:$B$5111,"&lt;="&amp;M$3)-$F2582)))</f>
        <v>#VALUE!</v>
      </c>
      <c r="N2582" s="21" t="e">
        <f>IF(OR($B2582="",N$3&lt;$D2582+Настройки!$B$7),0,MAX(0,$E2582-MAX(0,SUMIFS(Тех_Движение!$G$2:$G$5111,Тех_Движение!$D$2:$D$5111,$C2582,Тех_Движение!$B$2:$B$5111,"&lt;="&amp;N$3)-$F2582)))</f>
        <v>#VALUE!</v>
      </c>
      <c r="O2582" s="21" t="e">
        <f>IF(OR($B2582="",O$3&lt;$D2582+Настройки!$B$7),0,MAX(0,$E2582-MAX(0,SUMIFS(Тех_Движение!$G$2:$G$5111,Тех_Движение!$D$2:$D$5111,$C2582,Тех_Движение!$B$2:$B$5111,"&lt;="&amp;O$3)-$F2582)))</f>
        <v>#VALUE!</v>
      </c>
      <c r="P2582" s="21" t="e">
        <f>IF(OR($B2582="",P$3&lt;$D2582+Настройки!$B$7),0,MAX(0,$E2582-MAX(0,SUMIFS(Тех_Движение!$G$2:$G$5111,Тех_Движение!$D$2:$D$5111,$C2582,Тех_Движение!$B$2:$B$5111,"&lt;="&amp;P$3)-$F2582)))</f>
        <v>#VALUE!</v>
      </c>
      <c r="Q2582" s="21" t="e">
        <f>IF(OR($B2582="",Q$3&lt;$D2582+Настройки!$B$7),0,MAX(0,$E2582-MAX(0,SUMIFS(Тех_Движение!$G$2:$G$5111,Тех_Движение!$D$2:$D$5111,$C2582,Тех_Движение!$B$2:$B$5111,"&lt;="&amp;Q$3)-$F2582)))</f>
        <v>#VALUE!</v>
      </c>
      <c r="R2582" s="21" t="str">
        <f t="shared" si="121"/>
        <v/>
      </c>
      <c r="S2582" s="23" t="str">
        <f>IF($B2582="","",VLOOKUP($C2582,Настройки!$A$11:$L$17,9,FALSE))</f>
        <v/>
      </c>
      <c r="T2582" s="23" t="str">
        <f t="shared" si="122"/>
        <v/>
      </c>
    </row>
    <row r="2583" spans="1:20" x14ac:dyDescent="0.3">
      <c r="A2583" s="20">
        <f>Тех_Движение!$A$2580</f>
        <v>2579</v>
      </c>
      <c r="B2583" s="20" t="str">
        <f>IF(Тех_Движение!$F$2580&gt;0,Тех_Движение!$I$2580,"")</f>
        <v/>
      </c>
      <c r="C2583" s="20" t="str">
        <f>IF($B2583="","",Тех_Движение!$D$2580)</f>
        <v/>
      </c>
      <c r="D2583" s="9" t="str">
        <f>IF($B2583="","",Тех_Движение!$B$2580)</f>
        <v/>
      </c>
      <c r="E2583" s="21" t="str">
        <f>IF($B2583="","",Тех_Движение!$F$2580)</f>
        <v/>
      </c>
      <c r="F2583" s="21" t="str">
        <f>IF($B2583="","",SUMIFS($E$5:$E2582,$C$5:$C2582,$C2583))</f>
        <v/>
      </c>
      <c r="G2583" s="21" t="str">
        <f>IF($B2583="","",MAX(0,$E2583-MAX(0,SUMIFS(Тех_Движение!$G$2:$G$5111,Тех_Движение!$D$2:$D$5111,$C2583,Тех_Движение!$B$2:$B$5111,"&lt;="&amp;Настройки!$B$5-1)-$F2583)))</f>
        <v/>
      </c>
      <c r="H2583" s="21" t="str">
        <f>IF($B2583="","",IF(AND($D2583&gt;=Настройки!$B$5,$D2583&lt;=Настройки!$B$6),$E2583,0))</f>
        <v/>
      </c>
      <c r="I2583" s="21" t="str">
        <f t="shared" si="120"/>
        <v/>
      </c>
      <c r="J2583" s="21" t="str">
        <f>IF($B2583="","",MAX(0,$E2583-MAX(0,SUMIFS(Тех_Движение!$G$2:$G$5111,Тех_Движение!$D$2:$D$5111,$C2583,Тех_Движение!$B$2:$B$5111,"&lt;="&amp;Настройки!$B$6)-$F2583)))</f>
        <v/>
      </c>
      <c r="K2583" s="21" t="e">
        <f>IF(OR($B2583="",K$3&lt;$D2583+Настройки!$B$7),0,MAX(0,$E2583-MAX(0,SUMIFS(Тех_Движение!$G$2:$G$5111,Тех_Движение!$D$2:$D$5111,$C2583,Тех_Движение!$B$2:$B$5111,"&lt;="&amp;K$3)-$F2583)))</f>
        <v>#VALUE!</v>
      </c>
      <c r="L2583" s="21" t="e">
        <f>IF(OR($B2583="",L$3&lt;$D2583+Настройки!$B$7),0,MAX(0,$E2583-MAX(0,SUMIFS(Тех_Движение!$G$2:$G$5111,Тех_Движение!$D$2:$D$5111,$C2583,Тех_Движение!$B$2:$B$5111,"&lt;="&amp;L$3)-$F2583)))</f>
        <v>#VALUE!</v>
      </c>
      <c r="M2583" s="21" t="e">
        <f>IF(OR($B2583="",M$3&lt;$D2583+Настройки!$B$7),0,MAX(0,$E2583-MAX(0,SUMIFS(Тех_Движение!$G$2:$G$5111,Тех_Движение!$D$2:$D$5111,$C2583,Тех_Движение!$B$2:$B$5111,"&lt;="&amp;M$3)-$F2583)))</f>
        <v>#VALUE!</v>
      </c>
      <c r="N2583" s="21" t="e">
        <f>IF(OR($B2583="",N$3&lt;$D2583+Настройки!$B$7),0,MAX(0,$E2583-MAX(0,SUMIFS(Тех_Движение!$G$2:$G$5111,Тех_Движение!$D$2:$D$5111,$C2583,Тех_Движение!$B$2:$B$5111,"&lt;="&amp;N$3)-$F2583)))</f>
        <v>#VALUE!</v>
      </c>
      <c r="O2583" s="21" t="e">
        <f>IF(OR($B2583="",O$3&lt;$D2583+Настройки!$B$7),0,MAX(0,$E2583-MAX(0,SUMIFS(Тех_Движение!$G$2:$G$5111,Тех_Движение!$D$2:$D$5111,$C2583,Тех_Движение!$B$2:$B$5111,"&lt;="&amp;O$3)-$F2583)))</f>
        <v>#VALUE!</v>
      </c>
      <c r="P2583" s="21" t="e">
        <f>IF(OR($B2583="",P$3&lt;$D2583+Настройки!$B$7),0,MAX(0,$E2583-MAX(0,SUMIFS(Тех_Движение!$G$2:$G$5111,Тех_Движение!$D$2:$D$5111,$C2583,Тех_Движение!$B$2:$B$5111,"&lt;="&amp;P$3)-$F2583)))</f>
        <v>#VALUE!</v>
      </c>
      <c r="Q2583" s="21" t="e">
        <f>IF(OR($B2583="",Q$3&lt;$D2583+Настройки!$B$7),0,MAX(0,$E2583-MAX(0,SUMIFS(Тех_Движение!$G$2:$G$5111,Тех_Движение!$D$2:$D$5111,$C2583,Тех_Движение!$B$2:$B$5111,"&lt;="&amp;Q$3)-$F2583)))</f>
        <v>#VALUE!</v>
      </c>
      <c r="R2583" s="21" t="str">
        <f t="shared" si="121"/>
        <v/>
      </c>
      <c r="S2583" s="23" t="str">
        <f>IF($B2583="","",VLOOKUP($C2583,Настройки!$A$11:$L$17,9,FALSE))</f>
        <v/>
      </c>
      <c r="T2583" s="23" t="str">
        <f t="shared" si="122"/>
        <v/>
      </c>
    </row>
    <row r="2584" spans="1:20" x14ac:dyDescent="0.3">
      <c r="A2584" s="20">
        <f>Тех_Движение!$A$2581</f>
        <v>2580</v>
      </c>
      <c r="B2584" s="20" t="str">
        <f>IF(Тех_Движение!$F$2581&gt;0,Тех_Движение!$I$2581,"")</f>
        <v/>
      </c>
      <c r="C2584" s="20" t="str">
        <f>IF($B2584="","",Тех_Движение!$D$2581)</f>
        <v/>
      </c>
      <c r="D2584" s="9" t="str">
        <f>IF($B2584="","",Тех_Движение!$B$2581)</f>
        <v/>
      </c>
      <c r="E2584" s="21" t="str">
        <f>IF($B2584="","",Тех_Движение!$F$2581)</f>
        <v/>
      </c>
      <c r="F2584" s="21" t="str">
        <f>IF($B2584="","",SUMIFS($E$5:$E2583,$C$5:$C2583,$C2584))</f>
        <v/>
      </c>
      <c r="G2584" s="21" t="str">
        <f>IF($B2584="","",MAX(0,$E2584-MAX(0,SUMIFS(Тех_Движение!$G$2:$G$5111,Тех_Движение!$D$2:$D$5111,$C2584,Тех_Движение!$B$2:$B$5111,"&lt;="&amp;Настройки!$B$5-1)-$F2584)))</f>
        <v/>
      </c>
      <c r="H2584" s="21" t="str">
        <f>IF($B2584="","",IF(AND($D2584&gt;=Настройки!$B$5,$D2584&lt;=Настройки!$B$6),$E2584,0))</f>
        <v/>
      </c>
      <c r="I2584" s="21" t="str">
        <f t="shared" si="120"/>
        <v/>
      </c>
      <c r="J2584" s="21" t="str">
        <f>IF($B2584="","",MAX(0,$E2584-MAX(0,SUMIFS(Тех_Движение!$G$2:$G$5111,Тех_Движение!$D$2:$D$5111,$C2584,Тех_Движение!$B$2:$B$5111,"&lt;="&amp;Настройки!$B$6)-$F2584)))</f>
        <v/>
      </c>
      <c r="K2584" s="21" t="e">
        <f>IF(OR($B2584="",K$3&lt;$D2584+Настройки!$B$7),0,MAX(0,$E2584-MAX(0,SUMIFS(Тех_Движение!$G$2:$G$5111,Тех_Движение!$D$2:$D$5111,$C2584,Тех_Движение!$B$2:$B$5111,"&lt;="&amp;K$3)-$F2584)))</f>
        <v>#VALUE!</v>
      </c>
      <c r="L2584" s="21" t="e">
        <f>IF(OR($B2584="",L$3&lt;$D2584+Настройки!$B$7),0,MAX(0,$E2584-MAX(0,SUMIFS(Тех_Движение!$G$2:$G$5111,Тех_Движение!$D$2:$D$5111,$C2584,Тех_Движение!$B$2:$B$5111,"&lt;="&amp;L$3)-$F2584)))</f>
        <v>#VALUE!</v>
      </c>
      <c r="M2584" s="21" t="e">
        <f>IF(OR($B2584="",M$3&lt;$D2584+Настройки!$B$7),0,MAX(0,$E2584-MAX(0,SUMIFS(Тех_Движение!$G$2:$G$5111,Тех_Движение!$D$2:$D$5111,$C2584,Тех_Движение!$B$2:$B$5111,"&lt;="&amp;M$3)-$F2584)))</f>
        <v>#VALUE!</v>
      </c>
      <c r="N2584" s="21" t="e">
        <f>IF(OR($B2584="",N$3&lt;$D2584+Настройки!$B$7),0,MAX(0,$E2584-MAX(0,SUMIFS(Тех_Движение!$G$2:$G$5111,Тех_Движение!$D$2:$D$5111,$C2584,Тех_Движение!$B$2:$B$5111,"&lt;="&amp;N$3)-$F2584)))</f>
        <v>#VALUE!</v>
      </c>
      <c r="O2584" s="21" t="e">
        <f>IF(OR($B2584="",O$3&lt;$D2584+Настройки!$B$7),0,MAX(0,$E2584-MAX(0,SUMIFS(Тех_Движение!$G$2:$G$5111,Тех_Движение!$D$2:$D$5111,$C2584,Тех_Движение!$B$2:$B$5111,"&lt;="&amp;O$3)-$F2584)))</f>
        <v>#VALUE!</v>
      </c>
      <c r="P2584" s="21" t="e">
        <f>IF(OR($B2584="",P$3&lt;$D2584+Настройки!$B$7),0,MAX(0,$E2584-MAX(0,SUMIFS(Тех_Движение!$G$2:$G$5111,Тех_Движение!$D$2:$D$5111,$C2584,Тех_Движение!$B$2:$B$5111,"&lt;="&amp;P$3)-$F2584)))</f>
        <v>#VALUE!</v>
      </c>
      <c r="Q2584" s="21" t="e">
        <f>IF(OR($B2584="",Q$3&lt;$D2584+Настройки!$B$7),0,MAX(0,$E2584-MAX(0,SUMIFS(Тех_Движение!$G$2:$G$5111,Тех_Движение!$D$2:$D$5111,$C2584,Тех_Движение!$B$2:$B$5111,"&lt;="&amp;Q$3)-$F2584)))</f>
        <v>#VALUE!</v>
      </c>
      <c r="R2584" s="21" t="str">
        <f t="shared" si="121"/>
        <v/>
      </c>
      <c r="S2584" s="23" t="str">
        <f>IF($B2584="","",VLOOKUP($C2584,Настройки!$A$11:$L$17,9,FALSE))</f>
        <v/>
      </c>
      <c r="T2584" s="23" t="str">
        <f t="shared" si="122"/>
        <v/>
      </c>
    </row>
    <row r="2585" spans="1:20" x14ac:dyDescent="0.3">
      <c r="A2585" s="20">
        <f>Тех_Движение!$A$2582</f>
        <v>2581</v>
      </c>
      <c r="B2585" s="20" t="str">
        <f>IF(Тех_Движение!$F$2582&gt;0,Тех_Движение!$I$2582,"")</f>
        <v/>
      </c>
      <c r="C2585" s="20" t="str">
        <f>IF($B2585="","",Тех_Движение!$D$2582)</f>
        <v/>
      </c>
      <c r="D2585" s="9" t="str">
        <f>IF($B2585="","",Тех_Движение!$B$2582)</f>
        <v/>
      </c>
      <c r="E2585" s="21" t="str">
        <f>IF($B2585="","",Тех_Движение!$F$2582)</f>
        <v/>
      </c>
      <c r="F2585" s="21" t="str">
        <f>IF($B2585="","",SUMIFS($E$5:$E2584,$C$5:$C2584,$C2585))</f>
        <v/>
      </c>
      <c r="G2585" s="21" t="str">
        <f>IF($B2585="","",MAX(0,$E2585-MAX(0,SUMIFS(Тех_Движение!$G$2:$G$5111,Тех_Движение!$D$2:$D$5111,$C2585,Тех_Движение!$B$2:$B$5111,"&lt;="&amp;Настройки!$B$5-1)-$F2585)))</f>
        <v/>
      </c>
      <c r="H2585" s="21" t="str">
        <f>IF($B2585="","",IF(AND($D2585&gt;=Настройки!$B$5,$D2585&lt;=Настройки!$B$6),$E2585,0))</f>
        <v/>
      </c>
      <c r="I2585" s="21" t="str">
        <f t="shared" si="120"/>
        <v/>
      </c>
      <c r="J2585" s="21" t="str">
        <f>IF($B2585="","",MAX(0,$E2585-MAX(0,SUMIFS(Тех_Движение!$G$2:$G$5111,Тех_Движение!$D$2:$D$5111,$C2585,Тех_Движение!$B$2:$B$5111,"&lt;="&amp;Настройки!$B$6)-$F2585)))</f>
        <v/>
      </c>
      <c r="K2585" s="21" t="e">
        <f>IF(OR($B2585="",K$3&lt;$D2585+Настройки!$B$7),0,MAX(0,$E2585-MAX(0,SUMIFS(Тех_Движение!$G$2:$G$5111,Тех_Движение!$D$2:$D$5111,$C2585,Тех_Движение!$B$2:$B$5111,"&lt;="&amp;K$3)-$F2585)))</f>
        <v>#VALUE!</v>
      </c>
      <c r="L2585" s="21" t="e">
        <f>IF(OR($B2585="",L$3&lt;$D2585+Настройки!$B$7),0,MAX(0,$E2585-MAX(0,SUMIFS(Тех_Движение!$G$2:$G$5111,Тех_Движение!$D$2:$D$5111,$C2585,Тех_Движение!$B$2:$B$5111,"&lt;="&amp;L$3)-$F2585)))</f>
        <v>#VALUE!</v>
      </c>
      <c r="M2585" s="21" t="e">
        <f>IF(OR($B2585="",M$3&lt;$D2585+Настройки!$B$7),0,MAX(0,$E2585-MAX(0,SUMIFS(Тех_Движение!$G$2:$G$5111,Тех_Движение!$D$2:$D$5111,$C2585,Тех_Движение!$B$2:$B$5111,"&lt;="&amp;M$3)-$F2585)))</f>
        <v>#VALUE!</v>
      </c>
      <c r="N2585" s="21" t="e">
        <f>IF(OR($B2585="",N$3&lt;$D2585+Настройки!$B$7),0,MAX(0,$E2585-MAX(0,SUMIFS(Тех_Движение!$G$2:$G$5111,Тех_Движение!$D$2:$D$5111,$C2585,Тех_Движение!$B$2:$B$5111,"&lt;="&amp;N$3)-$F2585)))</f>
        <v>#VALUE!</v>
      </c>
      <c r="O2585" s="21" t="e">
        <f>IF(OR($B2585="",O$3&lt;$D2585+Настройки!$B$7),0,MAX(0,$E2585-MAX(0,SUMIFS(Тех_Движение!$G$2:$G$5111,Тех_Движение!$D$2:$D$5111,$C2585,Тех_Движение!$B$2:$B$5111,"&lt;="&amp;O$3)-$F2585)))</f>
        <v>#VALUE!</v>
      </c>
      <c r="P2585" s="21" t="e">
        <f>IF(OR($B2585="",P$3&lt;$D2585+Настройки!$B$7),0,MAX(0,$E2585-MAX(0,SUMIFS(Тех_Движение!$G$2:$G$5111,Тех_Движение!$D$2:$D$5111,$C2585,Тех_Движение!$B$2:$B$5111,"&lt;="&amp;P$3)-$F2585)))</f>
        <v>#VALUE!</v>
      </c>
      <c r="Q2585" s="21" t="e">
        <f>IF(OR($B2585="",Q$3&lt;$D2585+Настройки!$B$7),0,MAX(0,$E2585-MAX(0,SUMIFS(Тех_Движение!$G$2:$G$5111,Тех_Движение!$D$2:$D$5111,$C2585,Тех_Движение!$B$2:$B$5111,"&lt;="&amp;Q$3)-$F2585)))</f>
        <v>#VALUE!</v>
      </c>
      <c r="R2585" s="21" t="str">
        <f t="shared" si="121"/>
        <v/>
      </c>
      <c r="S2585" s="23" t="str">
        <f>IF($B2585="","",VLOOKUP($C2585,Настройки!$A$11:$L$17,9,FALSE))</f>
        <v/>
      </c>
      <c r="T2585" s="23" t="str">
        <f t="shared" si="122"/>
        <v/>
      </c>
    </row>
    <row r="2586" spans="1:20" x14ac:dyDescent="0.3">
      <c r="A2586" s="20">
        <f>Тех_Движение!$A$2583</f>
        <v>2582</v>
      </c>
      <c r="B2586" s="20" t="str">
        <f>IF(Тех_Движение!$F$2583&gt;0,Тех_Движение!$I$2583,"")</f>
        <v/>
      </c>
      <c r="C2586" s="20" t="str">
        <f>IF($B2586="","",Тех_Движение!$D$2583)</f>
        <v/>
      </c>
      <c r="D2586" s="9" t="str">
        <f>IF($B2586="","",Тех_Движение!$B$2583)</f>
        <v/>
      </c>
      <c r="E2586" s="21" t="str">
        <f>IF($B2586="","",Тех_Движение!$F$2583)</f>
        <v/>
      </c>
      <c r="F2586" s="21" t="str">
        <f>IF($B2586="","",SUMIFS($E$5:$E2585,$C$5:$C2585,$C2586))</f>
        <v/>
      </c>
      <c r="G2586" s="21" t="str">
        <f>IF($B2586="","",MAX(0,$E2586-MAX(0,SUMIFS(Тех_Движение!$G$2:$G$5111,Тех_Движение!$D$2:$D$5111,$C2586,Тех_Движение!$B$2:$B$5111,"&lt;="&amp;Настройки!$B$5-1)-$F2586)))</f>
        <v/>
      </c>
      <c r="H2586" s="21" t="str">
        <f>IF($B2586="","",IF(AND($D2586&gt;=Настройки!$B$5,$D2586&lt;=Настройки!$B$6),$E2586,0))</f>
        <v/>
      </c>
      <c r="I2586" s="21" t="str">
        <f t="shared" si="120"/>
        <v/>
      </c>
      <c r="J2586" s="21" t="str">
        <f>IF($B2586="","",MAX(0,$E2586-MAX(0,SUMIFS(Тех_Движение!$G$2:$G$5111,Тех_Движение!$D$2:$D$5111,$C2586,Тех_Движение!$B$2:$B$5111,"&lt;="&amp;Настройки!$B$6)-$F2586)))</f>
        <v/>
      </c>
      <c r="K2586" s="21" t="e">
        <f>IF(OR($B2586="",K$3&lt;$D2586+Настройки!$B$7),0,MAX(0,$E2586-MAX(0,SUMIFS(Тех_Движение!$G$2:$G$5111,Тех_Движение!$D$2:$D$5111,$C2586,Тех_Движение!$B$2:$B$5111,"&lt;="&amp;K$3)-$F2586)))</f>
        <v>#VALUE!</v>
      </c>
      <c r="L2586" s="21" t="e">
        <f>IF(OR($B2586="",L$3&lt;$D2586+Настройки!$B$7),0,MAX(0,$E2586-MAX(0,SUMIFS(Тех_Движение!$G$2:$G$5111,Тех_Движение!$D$2:$D$5111,$C2586,Тех_Движение!$B$2:$B$5111,"&lt;="&amp;L$3)-$F2586)))</f>
        <v>#VALUE!</v>
      </c>
      <c r="M2586" s="21" t="e">
        <f>IF(OR($B2586="",M$3&lt;$D2586+Настройки!$B$7),0,MAX(0,$E2586-MAX(0,SUMIFS(Тех_Движение!$G$2:$G$5111,Тех_Движение!$D$2:$D$5111,$C2586,Тех_Движение!$B$2:$B$5111,"&lt;="&amp;M$3)-$F2586)))</f>
        <v>#VALUE!</v>
      </c>
      <c r="N2586" s="21" t="e">
        <f>IF(OR($B2586="",N$3&lt;$D2586+Настройки!$B$7),0,MAX(0,$E2586-MAX(0,SUMIFS(Тех_Движение!$G$2:$G$5111,Тех_Движение!$D$2:$D$5111,$C2586,Тех_Движение!$B$2:$B$5111,"&lt;="&amp;N$3)-$F2586)))</f>
        <v>#VALUE!</v>
      </c>
      <c r="O2586" s="21" t="e">
        <f>IF(OR($B2586="",O$3&lt;$D2586+Настройки!$B$7),0,MAX(0,$E2586-MAX(0,SUMIFS(Тех_Движение!$G$2:$G$5111,Тех_Движение!$D$2:$D$5111,$C2586,Тех_Движение!$B$2:$B$5111,"&lt;="&amp;O$3)-$F2586)))</f>
        <v>#VALUE!</v>
      </c>
      <c r="P2586" s="21" t="e">
        <f>IF(OR($B2586="",P$3&lt;$D2586+Настройки!$B$7),0,MAX(0,$E2586-MAX(0,SUMIFS(Тех_Движение!$G$2:$G$5111,Тех_Движение!$D$2:$D$5111,$C2586,Тех_Движение!$B$2:$B$5111,"&lt;="&amp;P$3)-$F2586)))</f>
        <v>#VALUE!</v>
      </c>
      <c r="Q2586" s="21" t="e">
        <f>IF(OR($B2586="",Q$3&lt;$D2586+Настройки!$B$7),0,MAX(0,$E2586-MAX(0,SUMIFS(Тех_Движение!$G$2:$G$5111,Тех_Движение!$D$2:$D$5111,$C2586,Тех_Движение!$B$2:$B$5111,"&lt;="&amp;Q$3)-$F2586)))</f>
        <v>#VALUE!</v>
      </c>
      <c r="R2586" s="21" t="str">
        <f t="shared" si="121"/>
        <v/>
      </c>
      <c r="S2586" s="23" t="str">
        <f>IF($B2586="","",VLOOKUP($C2586,Настройки!$A$11:$L$17,9,FALSE))</f>
        <v/>
      </c>
      <c r="T2586" s="23" t="str">
        <f t="shared" si="122"/>
        <v/>
      </c>
    </row>
    <row r="2587" spans="1:20" x14ac:dyDescent="0.3">
      <c r="A2587" s="20">
        <f>Тех_Движение!$A$2584</f>
        <v>2583</v>
      </c>
      <c r="B2587" s="20" t="str">
        <f>IF(Тех_Движение!$F$2584&gt;0,Тех_Движение!$I$2584,"")</f>
        <v/>
      </c>
      <c r="C2587" s="20" t="str">
        <f>IF($B2587="","",Тех_Движение!$D$2584)</f>
        <v/>
      </c>
      <c r="D2587" s="9" t="str">
        <f>IF($B2587="","",Тех_Движение!$B$2584)</f>
        <v/>
      </c>
      <c r="E2587" s="21" t="str">
        <f>IF($B2587="","",Тех_Движение!$F$2584)</f>
        <v/>
      </c>
      <c r="F2587" s="21" t="str">
        <f>IF($B2587="","",SUMIFS($E$5:$E2586,$C$5:$C2586,$C2587))</f>
        <v/>
      </c>
      <c r="G2587" s="21" t="str">
        <f>IF($B2587="","",MAX(0,$E2587-MAX(0,SUMIFS(Тех_Движение!$G$2:$G$5111,Тех_Движение!$D$2:$D$5111,$C2587,Тех_Движение!$B$2:$B$5111,"&lt;="&amp;Настройки!$B$5-1)-$F2587)))</f>
        <v/>
      </c>
      <c r="H2587" s="21" t="str">
        <f>IF($B2587="","",IF(AND($D2587&gt;=Настройки!$B$5,$D2587&lt;=Настройки!$B$6),$E2587,0))</f>
        <v/>
      </c>
      <c r="I2587" s="21" t="str">
        <f t="shared" si="120"/>
        <v/>
      </c>
      <c r="J2587" s="21" t="str">
        <f>IF($B2587="","",MAX(0,$E2587-MAX(0,SUMIFS(Тех_Движение!$G$2:$G$5111,Тех_Движение!$D$2:$D$5111,$C2587,Тех_Движение!$B$2:$B$5111,"&lt;="&amp;Настройки!$B$6)-$F2587)))</f>
        <v/>
      </c>
      <c r="K2587" s="21" t="e">
        <f>IF(OR($B2587="",K$3&lt;$D2587+Настройки!$B$7),0,MAX(0,$E2587-MAX(0,SUMIFS(Тех_Движение!$G$2:$G$5111,Тех_Движение!$D$2:$D$5111,$C2587,Тех_Движение!$B$2:$B$5111,"&lt;="&amp;K$3)-$F2587)))</f>
        <v>#VALUE!</v>
      </c>
      <c r="L2587" s="21" t="e">
        <f>IF(OR($B2587="",L$3&lt;$D2587+Настройки!$B$7),0,MAX(0,$E2587-MAX(0,SUMIFS(Тех_Движение!$G$2:$G$5111,Тех_Движение!$D$2:$D$5111,$C2587,Тех_Движение!$B$2:$B$5111,"&lt;="&amp;L$3)-$F2587)))</f>
        <v>#VALUE!</v>
      </c>
      <c r="M2587" s="21" t="e">
        <f>IF(OR($B2587="",M$3&lt;$D2587+Настройки!$B$7),0,MAX(0,$E2587-MAX(0,SUMIFS(Тех_Движение!$G$2:$G$5111,Тех_Движение!$D$2:$D$5111,$C2587,Тех_Движение!$B$2:$B$5111,"&lt;="&amp;M$3)-$F2587)))</f>
        <v>#VALUE!</v>
      </c>
      <c r="N2587" s="21" t="e">
        <f>IF(OR($B2587="",N$3&lt;$D2587+Настройки!$B$7),0,MAX(0,$E2587-MAX(0,SUMIFS(Тех_Движение!$G$2:$G$5111,Тех_Движение!$D$2:$D$5111,$C2587,Тех_Движение!$B$2:$B$5111,"&lt;="&amp;N$3)-$F2587)))</f>
        <v>#VALUE!</v>
      </c>
      <c r="O2587" s="21" t="e">
        <f>IF(OR($B2587="",O$3&lt;$D2587+Настройки!$B$7),0,MAX(0,$E2587-MAX(0,SUMIFS(Тех_Движение!$G$2:$G$5111,Тех_Движение!$D$2:$D$5111,$C2587,Тех_Движение!$B$2:$B$5111,"&lt;="&amp;O$3)-$F2587)))</f>
        <v>#VALUE!</v>
      </c>
      <c r="P2587" s="21" t="e">
        <f>IF(OR($B2587="",P$3&lt;$D2587+Настройки!$B$7),0,MAX(0,$E2587-MAX(0,SUMIFS(Тех_Движение!$G$2:$G$5111,Тех_Движение!$D$2:$D$5111,$C2587,Тех_Движение!$B$2:$B$5111,"&lt;="&amp;P$3)-$F2587)))</f>
        <v>#VALUE!</v>
      </c>
      <c r="Q2587" s="21" t="e">
        <f>IF(OR($B2587="",Q$3&lt;$D2587+Настройки!$B$7),0,MAX(0,$E2587-MAX(0,SUMIFS(Тех_Движение!$G$2:$G$5111,Тех_Движение!$D$2:$D$5111,$C2587,Тех_Движение!$B$2:$B$5111,"&lt;="&amp;Q$3)-$F2587)))</f>
        <v>#VALUE!</v>
      </c>
      <c r="R2587" s="21" t="str">
        <f t="shared" si="121"/>
        <v/>
      </c>
      <c r="S2587" s="23" t="str">
        <f>IF($B2587="","",VLOOKUP($C2587,Настройки!$A$11:$L$17,9,FALSE))</f>
        <v/>
      </c>
      <c r="T2587" s="23" t="str">
        <f t="shared" si="122"/>
        <v/>
      </c>
    </row>
    <row r="2588" spans="1:20" x14ac:dyDescent="0.3">
      <c r="A2588" s="20">
        <f>Тех_Движение!$A$2585</f>
        <v>2584</v>
      </c>
      <c r="B2588" s="20" t="str">
        <f>IF(Тех_Движение!$F$2585&gt;0,Тех_Движение!$I$2585,"")</f>
        <v/>
      </c>
      <c r="C2588" s="20" t="str">
        <f>IF($B2588="","",Тех_Движение!$D$2585)</f>
        <v/>
      </c>
      <c r="D2588" s="9" t="str">
        <f>IF($B2588="","",Тех_Движение!$B$2585)</f>
        <v/>
      </c>
      <c r="E2588" s="21" t="str">
        <f>IF($B2588="","",Тех_Движение!$F$2585)</f>
        <v/>
      </c>
      <c r="F2588" s="21" t="str">
        <f>IF($B2588="","",SUMIFS($E$5:$E2587,$C$5:$C2587,$C2588))</f>
        <v/>
      </c>
      <c r="G2588" s="21" t="str">
        <f>IF($B2588="","",MAX(0,$E2588-MAX(0,SUMIFS(Тех_Движение!$G$2:$G$5111,Тех_Движение!$D$2:$D$5111,$C2588,Тех_Движение!$B$2:$B$5111,"&lt;="&amp;Настройки!$B$5-1)-$F2588)))</f>
        <v/>
      </c>
      <c r="H2588" s="21" t="str">
        <f>IF($B2588="","",IF(AND($D2588&gt;=Настройки!$B$5,$D2588&lt;=Настройки!$B$6),$E2588,0))</f>
        <v/>
      </c>
      <c r="I2588" s="21" t="str">
        <f t="shared" si="120"/>
        <v/>
      </c>
      <c r="J2588" s="21" t="str">
        <f>IF($B2588="","",MAX(0,$E2588-MAX(0,SUMIFS(Тех_Движение!$G$2:$G$5111,Тех_Движение!$D$2:$D$5111,$C2588,Тех_Движение!$B$2:$B$5111,"&lt;="&amp;Настройки!$B$6)-$F2588)))</f>
        <v/>
      </c>
      <c r="K2588" s="21" t="e">
        <f>IF(OR($B2588="",K$3&lt;$D2588+Настройки!$B$7),0,MAX(0,$E2588-MAX(0,SUMIFS(Тех_Движение!$G$2:$G$5111,Тех_Движение!$D$2:$D$5111,$C2588,Тех_Движение!$B$2:$B$5111,"&lt;="&amp;K$3)-$F2588)))</f>
        <v>#VALUE!</v>
      </c>
      <c r="L2588" s="21" t="e">
        <f>IF(OR($B2588="",L$3&lt;$D2588+Настройки!$B$7),0,MAX(0,$E2588-MAX(0,SUMIFS(Тех_Движение!$G$2:$G$5111,Тех_Движение!$D$2:$D$5111,$C2588,Тех_Движение!$B$2:$B$5111,"&lt;="&amp;L$3)-$F2588)))</f>
        <v>#VALUE!</v>
      </c>
      <c r="M2588" s="21" t="e">
        <f>IF(OR($B2588="",M$3&lt;$D2588+Настройки!$B$7),0,MAX(0,$E2588-MAX(0,SUMIFS(Тех_Движение!$G$2:$G$5111,Тех_Движение!$D$2:$D$5111,$C2588,Тех_Движение!$B$2:$B$5111,"&lt;="&amp;M$3)-$F2588)))</f>
        <v>#VALUE!</v>
      </c>
      <c r="N2588" s="21" t="e">
        <f>IF(OR($B2588="",N$3&lt;$D2588+Настройки!$B$7),0,MAX(0,$E2588-MAX(0,SUMIFS(Тех_Движение!$G$2:$G$5111,Тех_Движение!$D$2:$D$5111,$C2588,Тех_Движение!$B$2:$B$5111,"&lt;="&amp;N$3)-$F2588)))</f>
        <v>#VALUE!</v>
      </c>
      <c r="O2588" s="21" t="e">
        <f>IF(OR($B2588="",O$3&lt;$D2588+Настройки!$B$7),0,MAX(0,$E2588-MAX(0,SUMIFS(Тех_Движение!$G$2:$G$5111,Тех_Движение!$D$2:$D$5111,$C2588,Тех_Движение!$B$2:$B$5111,"&lt;="&amp;O$3)-$F2588)))</f>
        <v>#VALUE!</v>
      </c>
      <c r="P2588" s="21" t="e">
        <f>IF(OR($B2588="",P$3&lt;$D2588+Настройки!$B$7),0,MAX(0,$E2588-MAX(0,SUMIFS(Тех_Движение!$G$2:$G$5111,Тех_Движение!$D$2:$D$5111,$C2588,Тех_Движение!$B$2:$B$5111,"&lt;="&amp;P$3)-$F2588)))</f>
        <v>#VALUE!</v>
      </c>
      <c r="Q2588" s="21" t="e">
        <f>IF(OR($B2588="",Q$3&lt;$D2588+Настройки!$B$7),0,MAX(0,$E2588-MAX(0,SUMIFS(Тех_Движение!$G$2:$G$5111,Тех_Движение!$D$2:$D$5111,$C2588,Тех_Движение!$B$2:$B$5111,"&lt;="&amp;Q$3)-$F2588)))</f>
        <v>#VALUE!</v>
      </c>
      <c r="R2588" s="21" t="str">
        <f t="shared" si="121"/>
        <v/>
      </c>
      <c r="S2588" s="23" t="str">
        <f>IF($B2588="","",VLOOKUP($C2588,Настройки!$A$11:$L$17,9,FALSE))</f>
        <v/>
      </c>
      <c r="T2588" s="23" t="str">
        <f t="shared" si="122"/>
        <v/>
      </c>
    </row>
    <row r="2589" spans="1:20" x14ac:dyDescent="0.3">
      <c r="A2589" s="20">
        <f>Тех_Движение!$A$2586</f>
        <v>2585</v>
      </c>
      <c r="B2589" s="20" t="str">
        <f>IF(Тех_Движение!$F$2586&gt;0,Тех_Движение!$I$2586,"")</f>
        <v/>
      </c>
      <c r="C2589" s="20" t="str">
        <f>IF($B2589="","",Тех_Движение!$D$2586)</f>
        <v/>
      </c>
      <c r="D2589" s="9" t="str">
        <f>IF($B2589="","",Тех_Движение!$B$2586)</f>
        <v/>
      </c>
      <c r="E2589" s="21" t="str">
        <f>IF($B2589="","",Тех_Движение!$F$2586)</f>
        <v/>
      </c>
      <c r="F2589" s="21" t="str">
        <f>IF($B2589="","",SUMIFS($E$5:$E2588,$C$5:$C2588,$C2589))</f>
        <v/>
      </c>
      <c r="G2589" s="21" t="str">
        <f>IF($B2589="","",MAX(0,$E2589-MAX(0,SUMIFS(Тех_Движение!$G$2:$G$5111,Тех_Движение!$D$2:$D$5111,$C2589,Тех_Движение!$B$2:$B$5111,"&lt;="&amp;Настройки!$B$5-1)-$F2589)))</f>
        <v/>
      </c>
      <c r="H2589" s="21" t="str">
        <f>IF($B2589="","",IF(AND($D2589&gt;=Настройки!$B$5,$D2589&lt;=Настройки!$B$6),$E2589,0))</f>
        <v/>
      </c>
      <c r="I2589" s="21" t="str">
        <f t="shared" si="120"/>
        <v/>
      </c>
      <c r="J2589" s="21" t="str">
        <f>IF($B2589="","",MAX(0,$E2589-MAX(0,SUMIFS(Тех_Движение!$G$2:$G$5111,Тех_Движение!$D$2:$D$5111,$C2589,Тех_Движение!$B$2:$B$5111,"&lt;="&amp;Настройки!$B$6)-$F2589)))</f>
        <v/>
      </c>
      <c r="K2589" s="21" t="e">
        <f>IF(OR($B2589="",K$3&lt;$D2589+Настройки!$B$7),0,MAX(0,$E2589-MAX(0,SUMIFS(Тех_Движение!$G$2:$G$5111,Тех_Движение!$D$2:$D$5111,$C2589,Тех_Движение!$B$2:$B$5111,"&lt;="&amp;K$3)-$F2589)))</f>
        <v>#VALUE!</v>
      </c>
      <c r="L2589" s="21" t="e">
        <f>IF(OR($B2589="",L$3&lt;$D2589+Настройки!$B$7),0,MAX(0,$E2589-MAX(0,SUMIFS(Тех_Движение!$G$2:$G$5111,Тех_Движение!$D$2:$D$5111,$C2589,Тех_Движение!$B$2:$B$5111,"&lt;="&amp;L$3)-$F2589)))</f>
        <v>#VALUE!</v>
      </c>
      <c r="M2589" s="21" t="e">
        <f>IF(OR($B2589="",M$3&lt;$D2589+Настройки!$B$7),0,MAX(0,$E2589-MAX(0,SUMIFS(Тех_Движение!$G$2:$G$5111,Тех_Движение!$D$2:$D$5111,$C2589,Тех_Движение!$B$2:$B$5111,"&lt;="&amp;M$3)-$F2589)))</f>
        <v>#VALUE!</v>
      </c>
      <c r="N2589" s="21" t="e">
        <f>IF(OR($B2589="",N$3&lt;$D2589+Настройки!$B$7),0,MAX(0,$E2589-MAX(0,SUMIFS(Тех_Движение!$G$2:$G$5111,Тех_Движение!$D$2:$D$5111,$C2589,Тех_Движение!$B$2:$B$5111,"&lt;="&amp;N$3)-$F2589)))</f>
        <v>#VALUE!</v>
      </c>
      <c r="O2589" s="21" t="e">
        <f>IF(OR($B2589="",O$3&lt;$D2589+Настройки!$B$7),0,MAX(0,$E2589-MAX(0,SUMIFS(Тех_Движение!$G$2:$G$5111,Тех_Движение!$D$2:$D$5111,$C2589,Тех_Движение!$B$2:$B$5111,"&lt;="&amp;O$3)-$F2589)))</f>
        <v>#VALUE!</v>
      </c>
      <c r="P2589" s="21" t="e">
        <f>IF(OR($B2589="",P$3&lt;$D2589+Настройки!$B$7),0,MAX(0,$E2589-MAX(0,SUMIFS(Тех_Движение!$G$2:$G$5111,Тех_Движение!$D$2:$D$5111,$C2589,Тех_Движение!$B$2:$B$5111,"&lt;="&amp;P$3)-$F2589)))</f>
        <v>#VALUE!</v>
      </c>
      <c r="Q2589" s="21" t="e">
        <f>IF(OR($B2589="",Q$3&lt;$D2589+Настройки!$B$7),0,MAX(0,$E2589-MAX(0,SUMIFS(Тех_Движение!$G$2:$G$5111,Тех_Движение!$D$2:$D$5111,$C2589,Тех_Движение!$B$2:$B$5111,"&lt;="&amp;Q$3)-$F2589)))</f>
        <v>#VALUE!</v>
      </c>
      <c r="R2589" s="21" t="str">
        <f t="shared" si="121"/>
        <v/>
      </c>
      <c r="S2589" s="23" t="str">
        <f>IF($B2589="","",VLOOKUP($C2589,Настройки!$A$11:$L$17,9,FALSE))</f>
        <v/>
      </c>
      <c r="T2589" s="23" t="str">
        <f t="shared" si="122"/>
        <v/>
      </c>
    </row>
    <row r="2590" spans="1:20" x14ac:dyDescent="0.3">
      <c r="A2590" s="20">
        <f>Тех_Движение!$A$2587</f>
        <v>2586</v>
      </c>
      <c r="B2590" s="20" t="str">
        <f>IF(Тех_Движение!$F$2587&gt;0,Тех_Движение!$I$2587,"")</f>
        <v/>
      </c>
      <c r="C2590" s="20" t="str">
        <f>IF($B2590="","",Тех_Движение!$D$2587)</f>
        <v/>
      </c>
      <c r="D2590" s="9" t="str">
        <f>IF($B2590="","",Тех_Движение!$B$2587)</f>
        <v/>
      </c>
      <c r="E2590" s="21" t="str">
        <f>IF($B2590="","",Тех_Движение!$F$2587)</f>
        <v/>
      </c>
      <c r="F2590" s="21" t="str">
        <f>IF($B2590="","",SUMIFS($E$5:$E2589,$C$5:$C2589,$C2590))</f>
        <v/>
      </c>
      <c r="G2590" s="21" t="str">
        <f>IF($B2590="","",MAX(0,$E2590-MAX(0,SUMIFS(Тех_Движение!$G$2:$G$5111,Тех_Движение!$D$2:$D$5111,$C2590,Тех_Движение!$B$2:$B$5111,"&lt;="&amp;Настройки!$B$5-1)-$F2590)))</f>
        <v/>
      </c>
      <c r="H2590" s="21" t="str">
        <f>IF($B2590="","",IF(AND($D2590&gt;=Настройки!$B$5,$D2590&lt;=Настройки!$B$6),$E2590,0))</f>
        <v/>
      </c>
      <c r="I2590" s="21" t="str">
        <f t="shared" si="120"/>
        <v/>
      </c>
      <c r="J2590" s="21" t="str">
        <f>IF($B2590="","",MAX(0,$E2590-MAX(0,SUMIFS(Тех_Движение!$G$2:$G$5111,Тех_Движение!$D$2:$D$5111,$C2590,Тех_Движение!$B$2:$B$5111,"&lt;="&amp;Настройки!$B$6)-$F2590)))</f>
        <v/>
      </c>
      <c r="K2590" s="21" t="e">
        <f>IF(OR($B2590="",K$3&lt;$D2590+Настройки!$B$7),0,MAX(0,$E2590-MAX(0,SUMIFS(Тех_Движение!$G$2:$G$5111,Тех_Движение!$D$2:$D$5111,$C2590,Тех_Движение!$B$2:$B$5111,"&lt;="&amp;K$3)-$F2590)))</f>
        <v>#VALUE!</v>
      </c>
      <c r="L2590" s="21" t="e">
        <f>IF(OR($B2590="",L$3&lt;$D2590+Настройки!$B$7),0,MAX(0,$E2590-MAX(0,SUMIFS(Тех_Движение!$G$2:$G$5111,Тех_Движение!$D$2:$D$5111,$C2590,Тех_Движение!$B$2:$B$5111,"&lt;="&amp;L$3)-$F2590)))</f>
        <v>#VALUE!</v>
      </c>
      <c r="M2590" s="21" t="e">
        <f>IF(OR($B2590="",M$3&lt;$D2590+Настройки!$B$7),0,MAX(0,$E2590-MAX(0,SUMIFS(Тех_Движение!$G$2:$G$5111,Тех_Движение!$D$2:$D$5111,$C2590,Тех_Движение!$B$2:$B$5111,"&lt;="&amp;M$3)-$F2590)))</f>
        <v>#VALUE!</v>
      </c>
      <c r="N2590" s="21" t="e">
        <f>IF(OR($B2590="",N$3&lt;$D2590+Настройки!$B$7),0,MAX(0,$E2590-MAX(0,SUMIFS(Тех_Движение!$G$2:$G$5111,Тех_Движение!$D$2:$D$5111,$C2590,Тех_Движение!$B$2:$B$5111,"&lt;="&amp;N$3)-$F2590)))</f>
        <v>#VALUE!</v>
      </c>
      <c r="O2590" s="21" t="e">
        <f>IF(OR($B2590="",O$3&lt;$D2590+Настройки!$B$7),0,MAX(0,$E2590-MAX(0,SUMIFS(Тех_Движение!$G$2:$G$5111,Тех_Движение!$D$2:$D$5111,$C2590,Тех_Движение!$B$2:$B$5111,"&lt;="&amp;O$3)-$F2590)))</f>
        <v>#VALUE!</v>
      </c>
      <c r="P2590" s="21" t="e">
        <f>IF(OR($B2590="",P$3&lt;$D2590+Настройки!$B$7),0,MAX(0,$E2590-MAX(0,SUMIFS(Тех_Движение!$G$2:$G$5111,Тех_Движение!$D$2:$D$5111,$C2590,Тех_Движение!$B$2:$B$5111,"&lt;="&amp;P$3)-$F2590)))</f>
        <v>#VALUE!</v>
      </c>
      <c r="Q2590" s="21" t="e">
        <f>IF(OR($B2590="",Q$3&lt;$D2590+Настройки!$B$7),0,MAX(0,$E2590-MAX(0,SUMIFS(Тех_Движение!$G$2:$G$5111,Тех_Движение!$D$2:$D$5111,$C2590,Тех_Движение!$B$2:$B$5111,"&lt;="&amp;Q$3)-$F2590)))</f>
        <v>#VALUE!</v>
      </c>
      <c r="R2590" s="21" t="str">
        <f t="shared" si="121"/>
        <v/>
      </c>
      <c r="S2590" s="23" t="str">
        <f>IF($B2590="","",VLOOKUP($C2590,Настройки!$A$11:$L$17,9,FALSE))</f>
        <v/>
      </c>
      <c r="T2590" s="23" t="str">
        <f t="shared" si="122"/>
        <v/>
      </c>
    </row>
    <row r="2591" spans="1:20" x14ac:dyDescent="0.3">
      <c r="A2591" s="20">
        <f>Тех_Движение!$A$2588</f>
        <v>2587</v>
      </c>
      <c r="B2591" s="20" t="str">
        <f>IF(Тех_Движение!$F$2588&gt;0,Тех_Движение!$I$2588,"")</f>
        <v/>
      </c>
      <c r="C2591" s="20" t="str">
        <f>IF($B2591="","",Тех_Движение!$D$2588)</f>
        <v/>
      </c>
      <c r="D2591" s="9" t="str">
        <f>IF($B2591="","",Тех_Движение!$B$2588)</f>
        <v/>
      </c>
      <c r="E2591" s="21" t="str">
        <f>IF($B2591="","",Тех_Движение!$F$2588)</f>
        <v/>
      </c>
      <c r="F2591" s="21" t="str">
        <f>IF($B2591="","",SUMIFS($E$5:$E2590,$C$5:$C2590,$C2591))</f>
        <v/>
      </c>
      <c r="G2591" s="21" t="str">
        <f>IF($B2591="","",MAX(0,$E2591-MAX(0,SUMIFS(Тех_Движение!$G$2:$G$5111,Тех_Движение!$D$2:$D$5111,$C2591,Тех_Движение!$B$2:$B$5111,"&lt;="&amp;Настройки!$B$5-1)-$F2591)))</f>
        <v/>
      </c>
      <c r="H2591" s="21" t="str">
        <f>IF($B2591="","",IF(AND($D2591&gt;=Настройки!$B$5,$D2591&lt;=Настройки!$B$6),$E2591,0))</f>
        <v/>
      </c>
      <c r="I2591" s="21" t="str">
        <f t="shared" si="120"/>
        <v/>
      </c>
      <c r="J2591" s="21" t="str">
        <f>IF($B2591="","",MAX(0,$E2591-MAX(0,SUMIFS(Тех_Движение!$G$2:$G$5111,Тех_Движение!$D$2:$D$5111,$C2591,Тех_Движение!$B$2:$B$5111,"&lt;="&amp;Настройки!$B$6)-$F2591)))</f>
        <v/>
      </c>
      <c r="K2591" s="21" t="e">
        <f>IF(OR($B2591="",K$3&lt;$D2591+Настройки!$B$7),0,MAX(0,$E2591-MAX(0,SUMIFS(Тех_Движение!$G$2:$G$5111,Тех_Движение!$D$2:$D$5111,$C2591,Тех_Движение!$B$2:$B$5111,"&lt;="&amp;K$3)-$F2591)))</f>
        <v>#VALUE!</v>
      </c>
      <c r="L2591" s="21" t="e">
        <f>IF(OR($B2591="",L$3&lt;$D2591+Настройки!$B$7),0,MAX(0,$E2591-MAX(0,SUMIFS(Тех_Движение!$G$2:$G$5111,Тех_Движение!$D$2:$D$5111,$C2591,Тех_Движение!$B$2:$B$5111,"&lt;="&amp;L$3)-$F2591)))</f>
        <v>#VALUE!</v>
      </c>
      <c r="M2591" s="21" t="e">
        <f>IF(OR($B2591="",M$3&lt;$D2591+Настройки!$B$7),0,MAX(0,$E2591-MAX(0,SUMIFS(Тех_Движение!$G$2:$G$5111,Тех_Движение!$D$2:$D$5111,$C2591,Тех_Движение!$B$2:$B$5111,"&lt;="&amp;M$3)-$F2591)))</f>
        <v>#VALUE!</v>
      </c>
      <c r="N2591" s="21" t="e">
        <f>IF(OR($B2591="",N$3&lt;$D2591+Настройки!$B$7),0,MAX(0,$E2591-MAX(0,SUMIFS(Тех_Движение!$G$2:$G$5111,Тех_Движение!$D$2:$D$5111,$C2591,Тех_Движение!$B$2:$B$5111,"&lt;="&amp;N$3)-$F2591)))</f>
        <v>#VALUE!</v>
      </c>
      <c r="O2591" s="21" t="e">
        <f>IF(OR($B2591="",O$3&lt;$D2591+Настройки!$B$7),0,MAX(0,$E2591-MAX(0,SUMIFS(Тех_Движение!$G$2:$G$5111,Тех_Движение!$D$2:$D$5111,$C2591,Тех_Движение!$B$2:$B$5111,"&lt;="&amp;O$3)-$F2591)))</f>
        <v>#VALUE!</v>
      </c>
      <c r="P2591" s="21" t="e">
        <f>IF(OR($B2591="",P$3&lt;$D2591+Настройки!$B$7),0,MAX(0,$E2591-MAX(0,SUMIFS(Тех_Движение!$G$2:$G$5111,Тех_Движение!$D$2:$D$5111,$C2591,Тех_Движение!$B$2:$B$5111,"&lt;="&amp;P$3)-$F2591)))</f>
        <v>#VALUE!</v>
      </c>
      <c r="Q2591" s="21" t="e">
        <f>IF(OR($B2591="",Q$3&lt;$D2591+Настройки!$B$7),0,MAX(0,$E2591-MAX(0,SUMIFS(Тех_Движение!$G$2:$G$5111,Тех_Движение!$D$2:$D$5111,$C2591,Тех_Движение!$B$2:$B$5111,"&lt;="&amp;Q$3)-$F2591)))</f>
        <v>#VALUE!</v>
      </c>
      <c r="R2591" s="21" t="str">
        <f t="shared" si="121"/>
        <v/>
      </c>
      <c r="S2591" s="23" t="str">
        <f>IF($B2591="","",VLOOKUP($C2591,Настройки!$A$11:$L$17,9,FALSE))</f>
        <v/>
      </c>
      <c r="T2591" s="23" t="str">
        <f t="shared" si="122"/>
        <v/>
      </c>
    </row>
    <row r="2592" spans="1:20" x14ac:dyDescent="0.3">
      <c r="A2592" s="20">
        <f>Тех_Движение!$A$2589</f>
        <v>2588</v>
      </c>
      <c r="B2592" s="20" t="str">
        <f>IF(Тех_Движение!$F$2589&gt;0,Тех_Движение!$I$2589,"")</f>
        <v/>
      </c>
      <c r="C2592" s="20" t="str">
        <f>IF($B2592="","",Тех_Движение!$D$2589)</f>
        <v/>
      </c>
      <c r="D2592" s="9" t="str">
        <f>IF($B2592="","",Тех_Движение!$B$2589)</f>
        <v/>
      </c>
      <c r="E2592" s="21" t="str">
        <f>IF($B2592="","",Тех_Движение!$F$2589)</f>
        <v/>
      </c>
      <c r="F2592" s="21" t="str">
        <f>IF($B2592="","",SUMIFS($E$5:$E2591,$C$5:$C2591,$C2592))</f>
        <v/>
      </c>
      <c r="G2592" s="21" t="str">
        <f>IF($B2592="","",MAX(0,$E2592-MAX(0,SUMIFS(Тех_Движение!$G$2:$G$5111,Тех_Движение!$D$2:$D$5111,$C2592,Тех_Движение!$B$2:$B$5111,"&lt;="&amp;Настройки!$B$5-1)-$F2592)))</f>
        <v/>
      </c>
      <c r="H2592" s="21" t="str">
        <f>IF($B2592="","",IF(AND($D2592&gt;=Настройки!$B$5,$D2592&lt;=Настройки!$B$6),$E2592,0))</f>
        <v/>
      </c>
      <c r="I2592" s="21" t="str">
        <f t="shared" si="120"/>
        <v/>
      </c>
      <c r="J2592" s="21" t="str">
        <f>IF($B2592="","",MAX(0,$E2592-MAX(0,SUMIFS(Тех_Движение!$G$2:$G$5111,Тех_Движение!$D$2:$D$5111,$C2592,Тех_Движение!$B$2:$B$5111,"&lt;="&amp;Настройки!$B$6)-$F2592)))</f>
        <v/>
      </c>
      <c r="K2592" s="21" t="e">
        <f>IF(OR($B2592="",K$3&lt;$D2592+Настройки!$B$7),0,MAX(0,$E2592-MAX(0,SUMIFS(Тех_Движение!$G$2:$G$5111,Тех_Движение!$D$2:$D$5111,$C2592,Тех_Движение!$B$2:$B$5111,"&lt;="&amp;K$3)-$F2592)))</f>
        <v>#VALUE!</v>
      </c>
      <c r="L2592" s="21" t="e">
        <f>IF(OR($B2592="",L$3&lt;$D2592+Настройки!$B$7),0,MAX(0,$E2592-MAX(0,SUMIFS(Тех_Движение!$G$2:$G$5111,Тех_Движение!$D$2:$D$5111,$C2592,Тех_Движение!$B$2:$B$5111,"&lt;="&amp;L$3)-$F2592)))</f>
        <v>#VALUE!</v>
      </c>
      <c r="M2592" s="21" t="e">
        <f>IF(OR($B2592="",M$3&lt;$D2592+Настройки!$B$7),0,MAX(0,$E2592-MAX(0,SUMIFS(Тех_Движение!$G$2:$G$5111,Тех_Движение!$D$2:$D$5111,$C2592,Тех_Движение!$B$2:$B$5111,"&lt;="&amp;M$3)-$F2592)))</f>
        <v>#VALUE!</v>
      </c>
      <c r="N2592" s="21" t="e">
        <f>IF(OR($B2592="",N$3&lt;$D2592+Настройки!$B$7),0,MAX(0,$E2592-MAX(0,SUMIFS(Тех_Движение!$G$2:$G$5111,Тех_Движение!$D$2:$D$5111,$C2592,Тех_Движение!$B$2:$B$5111,"&lt;="&amp;N$3)-$F2592)))</f>
        <v>#VALUE!</v>
      </c>
      <c r="O2592" s="21" t="e">
        <f>IF(OR($B2592="",O$3&lt;$D2592+Настройки!$B$7),0,MAX(0,$E2592-MAX(0,SUMIFS(Тех_Движение!$G$2:$G$5111,Тех_Движение!$D$2:$D$5111,$C2592,Тех_Движение!$B$2:$B$5111,"&lt;="&amp;O$3)-$F2592)))</f>
        <v>#VALUE!</v>
      </c>
      <c r="P2592" s="21" t="e">
        <f>IF(OR($B2592="",P$3&lt;$D2592+Настройки!$B$7),0,MAX(0,$E2592-MAX(0,SUMIFS(Тех_Движение!$G$2:$G$5111,Тех_Движение!$D$2:$D$5111,$C2592,Тех_Движение!$B$2:$B$5111,"&lt;="&amp;P$3)-$F2592)))</f>
        <v>#VALUE!</v>
      </c>
      <c r="Q2592" s="21" t="e">
        <f>IF(OR($B2592="",Q$3&lt;$D2592+Настройки!$B$7),0,MAX(0,$E2592-MAX(0,SUMIFS(Тех_Движение!$G$2:$G$5111,Тех_Движение!$D$2:$D$5111,$C2592,Тех_Движение!$B$2:$B$5111,"&lt;="&amp;Q$3)-$F2592)))</f>
        <v>#VALUE!</v>
      </c>
      <c r="R2592" s="21" t="str">
        <f t="shared" si="121"/>
        <v/>
      </c>
      <c r="S2592" s="23" t="str">
        <f>IF($B2592="","",VLOOKUP($C2592,Настройки!$A$11:$L$17,9,FALSE))</f>
        <v/>
      </c>
      <c r="T2592" s="23" t="str">
        <f t="shared" si="122"/>
        <v/>
      </c>
    </row>
    <row r="2593" spans="1:20" x14ac:dyDescent="0.3">
      <c r="A2593" s="20">
        <f>Тех_Движение!$A$2590</f>
        <v>2589</v>
      </c>
      <c r="B2593" s="20" t="str">
        <f>IF(Тех_Движение!$F$2590&gt;0,Тех_Движение!$I$2590,"")</f>
        <v/>
      </c>
      <c r="C2593" s="20" t="str">
        <f>IF($B2593="","",Тех_Движение!$D$2590)</f>
        <v/>
      </c>
      <c r="D2593" s="9" t="str">
        <f>IF($B2593="","",Тех_Движение!$B$2590)</f>
        <v/>
      </c>
      <c r="E2593" s="21" t="str">
        <f>IF($B2593="","",Тех_Движение!$F$2590)</f>
        <v/>
      </c>
      <c r="F2593" s="21" t="str">
        <f>IF($B2593="","",SUMIFS($E$5:$E2592,$C$5:$C2592,$C2593))</f>
        <v/>
      </c>
      <c r="G2593" s="21" t="str">
        <f>IF($B2593="","",MAX(0,$E2593-MAX(0,SUMIFS(Тех_Движение!$G$2:$G$5111,Тех_Движение!$D$2:$D$5111,$C2593,Тех_Движение!$B$2:$B$5111,"&lt;="&amp;Настройки!$B$5-1)-$F2593)))</f>
        <v/>
      </c>
      <c r="H2593" s="21" t="str">
        <f>IF($B2593="","",IF(AND($D2593&gt;=Настройки!$B$5,$D2593&lt;=Настройки!$B$6),$E2593,0))</f>
        <v/>
      </c>
      <c r="I2593" s="21" t="str">
        <f t="shared" si="120"/>
        <v/>
      </c>
      <c r="J2593" s="21" t="str">
        <f>IF($B2593="","",MAX(0,$E2593-MAX(0,SUMIFS(Тех_Движение!$G$2:$G$5111,Тех_Движение!$D$2:$D$5111,$C2593,Тех_Движение!$B$2:$B$5111,"&lt;="&amp;Настройки!$B$6)-$F2593)))</f>
        <v/>
      </c>
      <c r="K2593" s="21" t="e">
        <f>IF(OR($B2593="",K$3&lt;$D2593+Настройки!$B$7),0,MAX(0,$E2593-MAX(0,SUMIFS(Тех_Движение!$G$2:$G$5111,Тех_Движение!$D$2:$D$5111,$C2593,Тех_Движение!$B$2:$B$5111,"&lt;="&amp;K$3)-$F2593)))</f>
        <v>#VALUE!</v>
      </c>
      <c r="L2593" s="21" t="e">
        <f>IF(OR($B2593="",L$3&lt;$D2593+Настройки!$B$7),0,MAX(0,$E2593-MAX(0,SUMIFS(Тех_Движение!$G$2:$G$5111,Тех_Движение!$D$2:$D$5111,$C2593,Тех_Движение!$B$2:$B$5111,"&lt;="&amp;L$3)-$F2593)))</f>
        <v>#VALUE!</v>
      </c>
      <c r="M2593" s="21" t="e">
        <f>IF(OR($B2593="",M$3&lt;$D2593+Настройки!$B$7),0,MAX(0,$E2593-MAX(0,SUMIFS(Тех_Движение!$G$2:$G$5111,Тех_Движение!$D$2:$D$5111,$C2593,Тех_Движение!$B$2:$B$5111,"&lt;="&amp;M$3)-$F2593)))</f>
        <v>#VALUE!</v>
      </c>
      <c r="N2593" s="21" t="e">
        <f>IF(OR($B2593="",N$3&lt;$D2593+Настройки!$B$7),0,MAX(0,$E2593-MAX(0,SUMIFS(Тех_Движение!$G$2:$G$5111,Тех_Движение!$D$2:$D$5111,$C2593,Тех_Движение!$B$2:$B$5111,"&lt;="&amp;N$3)-$F2593)))</f>
        <v>#VALUE!</v>
      </c>
      <c r="O2593" s="21" t="e">
        <f>IF(OR($B2593="",O$3&lt;$D2593+Настройки!$B$7),0,MAX(0,$E2593-MAX(0,SUMIFS(Тех_Движение!$G$2:$G$5111,Тех_Движение!$D$2:$D$5111,$C2593,Тех_Движение!$B$2:$B$5111,"&lt;="&amp;O$3)-$F2593)))</f>
        <v>#VALUE!</v>
      </c>
      <c r="P2593" s="21" t="e">
        <f>IF(OR($B2593="",P$3&lt;$D2593+Настройки!$B$7),0,MAX(0,$E2593-MAX(0,SUMIFS(Тех_Движение!$G$2:$G$5111,Тех_Движение!$D$2:$D$5111,$C2593,Тех_Движение!$B$2:$B$5111,"&lt;="&amp;P$3)-$F2593)))</f>
        <v>#VALUE!</v>
      </c>
      <c r="Q2593" s="21" t="e">
        <f>IF(OR($B2593="",Q$3&lt;$D2593+Настройки!$B$7),0,MAX(0,$E2593-MAX(0,SUMIFS(Тех_Движение!$G$2:$G$5111,Тех_Движение!$D$2:$D$5111,$C2593,Тех_Движение!$B$2:$B$5111,"&lt;="&amp;Q$3)-$F2593)))</f>
        <v>#VALUE!</v>
      </c>
      <c r="R2593" s="21" t="str">
        <f t="shared" si="121"/>
        <v/>
      </c>
      <c r="S2593" s="23" t="str">
        <f>IF($B2593="","",VLOOKUP($C2593,Настройки!$A$11:$L$17,9,FALSE))</f>
        <v/>
      </c>
      <c r="T2593" s="23" t="str">
        <f t="shared" si="122"/>
        <v/>
      </c>
    </row>
    <row r="2594" spans="1:20" x14ac:dyDescent="0.3">
      <c r="A2594" s="20">
        <f>Тех_Движение!$A$2591</f>
        <v>2590</v>
      </c>
      <c r="B2594" s="20" t="str">
        <f>IF(Тех_Движение!$F$2591&gt;0,Тех_Движение!$I$2591,"")</f>
        <v/>
      </c>
      <c r="C2594" s="20" t="str">
        <f>IF($B2594="","",Тех_Движение!$D$2591)</f>
        <v/>
      </c>
      <c r="D2594" s="9" t="str">
        <f>IF($B2594="","",Тех_Движение!$B$2591)</f>
        <v/>
      </c>
      <c r="E2594" s="21" t="str">
        <f>IF($B2594="","",Тех_Движение!$F$2591)</f>
        <v/>
      </c>
      <c r="F2594" s="21" t="str">
        <f>IF($B2594="","",SUMIFS($E$5:$E2593,$C$5:$C2593,$C2594))</f>
        <v/>
      </c>
      <c r="G2594" s="21" t="str">
        <f>IF($B2594="","",MAX(0,$E2594-MAX(0,SUMIFS(Тех_Движение!$G$2:$G$5111,Тех_Движение!$D$2:$D$5111,$C2594,Тех_Движение!$B$2:$B$5111,"&lt;="&amp;Настройки!$B$5-1)-$F2594)))</f>
        <v/>
      </c>
      <c r="H2594" s="21" t="str">
        <f>IF($B2594="","",IF(AND($D2594&gt;=Настройки!$B$5,$D2594&lt;=Настройки!$B$6),$E2594,0))</f>
        <v/>
      </c>
      <c r="I2594" s="21" t="str">
        <f t="shared" si="120"/>
        <v/>
      </c>
      <c r="J2594" s="21" t="str">
        <f>IF($B2594="","",MAX(0,$E2594-MAX(0,SUMIFS(Тех_Движение!$G$2:$G$5111,Тех_Движение!$D$2:$D$5111,$C2594,Тех_Движение!$B$2:$B$5111,"&lt;="&amp;Настройки!$B$6)-$F2594)))</f>
        <v/>
      </c>
      <c r="K2594" s="21" t="e">
        <f>IF(OR($B2594="",K$3&lt;$D2594+Настройки!$B$7),0,MAX(0,$E2594-MAX(0,SUMIFS(Тех_Движение!$G$2:$G$5111,Тех_Движение!$D$2:$D$5111,$C2594,Тех_Движение!$B$2:$B$5111,"&lt;="&amp;K$3)-$F2594)))</f>
        <v>#VALUE!</v>
      </c>
      <c r="L2594" s="21" t="e">
        <f>IF(OR($B2594="",L$3&lt;$D2594+Настройки!$B$7),0,MAX(0,$E2594-MAX(0,SUMIFS(Тех_Движение!$G$2:$G$5111,Тех_Движение!$D$2:$D$5111,$C2594,Тех_Движение!$B$2:$B$5111,"&lt;="&amp;L$3)-$F2594)))</f>
        <v>#VALUE!</v>
      </c>
      <c r="M2594" s="21" t="e">
        <f>IF(OR($B2594="",M$3&lt;$D2594+Настройки!$B$7),0,MAX(0,$E2594-MAX(0,SUMIFS(Тех_Движение!$G$2:$G$5111,Тех_Движение!$D$2:$D$5111,$C2594,Тех_Движение!$B$2:$B$5111,"&lt;="&amp;M$3)-$F2594)))</f>
        <v>#VALUE!</v>
      </c>
      <c r="N2594" s="21" t="e">
        <f>IF(OR($B2594="",N$3&lt;$D2594+Настройки!$B$7),0,MAX(0,$E2594-MAX(0,SUMIFS(Тех_Движение!$G$2:$G$5111,Тех_Движение!$D$2:$D$5111,$C2594,Тех_Движение!$B$2:$B$5111,"&lt;="&amp;N$3)-$F2594)))</f>
        <v>#VALUE!</v>
      </c>
      <c r="O2594" s="21" t="e">
        <f>IF(OR($B2594="",O$3&lt;$D2594+Настройки!$B$7),0,MAX(0,$E2594-MAX(0,SUMIFS(Тех_Движение!$G$2:$G$5111,Тех_Движение!$D$2:$D$5111,$C2594,Тех_Движение!$B$2:$B$5111,"&lt;="&amp;O$3)-$F2594)))</f>
        <v>#VALUE!</v>
      </c>
      <c r="P2594" s="21" t="e">
        <f>IF(OR($B2594="",P$3&lt;$D2594+Настройки!$B$7),0,MAX(0,$E2594-MAX(0,SUMIFS(Тех_Движение!$G$2:$G$5111,Тех_Движение!$D$2:$D$5111,$C2594,Тех_Движение!$B$2:$B$5111,"&lt;="&amp;P$3)-$F2594)))</f>
        <v>#VALUE!</v>
      </c>
      <c r="Q2594" s="21" t="e">
        <f>IF(OR($B2594="",Q$3&lt;$D2594+Настройки!$B$7),0,MAX(0,$E2594-MAX(0,SUMIFS(Тех_Движение!$G$2:$G$5111,Тех_Движение!$D$2:$D$5111,$C2594,Тех_Движение!$B$2:$B$5111,"&lt;="&amp;Q$3)-$F2594)))</f>
        <v>#VALUE!</v>
      </c>
      <c r="R2594" s="21" t="str">
        <f t="shared" si="121"/>
        <v/>
      </c>
      <c r="S2594" s="23" t="str">
        <f>IF($B2594="","",VLOOKUP($C2594,Настройки!$A$11:$L$17,9,FALSE))</f>
        <v/>
      </c>
      <c r="T2594" s="23" t="str">
        <f t="shared" si="122"/>
        <v/>
      </c>
    </row>
    <row r="2595" spans="1:20" x14ac:dyDescent="0.3">
      <c r="A2595" s="20">
        <f>Тех_Движение!$A$2592</f>
        <v>2591</v>
      </c>
      <c r="B2595" s="20" t="str">
        <f>IF(Тех_Движение!$F$2592&gt;0,Тех_Движение!$I$2592,"")</f>
        <v/>
      </c>
      <c r="C2595" s="20" t="str">
        <f>IF($B2595="","",Тех_Движение!$D$2592)</f>
        <v/>
      </c>
      <c r="D2595" s="9" t="str">
        <f>IF($B2595="","",Тех_Движение!$B$2592)</f>
        <v/>
      </c>
      <c r="E2595" s="21" t="str">
        <f>IF($B2595="","",Тех_Движение!$F$2592)</f>
        <v/>
      </c>
      <c r="F2595" s="21" t="str">
        <f>IF($B2595="","",SUMIFS($E$5:$E2594,$C$5:$C2594,$C2595))</f>
        <v/>
      </c>
      <c r="G2595" s="21" t="str">
        <f>IF($B2595="","",MAX(0,$E2595-MAX(0,SUMIFS(Тех_Движение!$G$2:$G$5111,Тех_Движение!$D$2:$D$5111,$C2595,Тех_Движение!$B$2:$B$5111,"&lt;="&amp;Настройки!$B$5-1)-$F2595)))</f>
        <v/>
      </c>
      <c r="H2595" s="21" t="str">
        <f>IF($B2595="","",IF(AND($D2595&gt;=Настройки!$B$5,$D2595&lt;=Настройки!$B$6),$E2595,0))</f>
        <v/>
      </c>
      <c r="I2595" s="21" t="str">
        <f t="shared" si="120"/>
        <v/>
      </c>
      <c r="J2595" s="21" t="str">
        <f>IF($B2595="","",MAX(0,$E2595-MAX(0,SUMIFS(Тех_Движение!$G$2:$G$5111,Тех_Движение!$D$2:$D$5111,$C2595,Тех_Движение!$B$2:$B$5111,"&lt;="&amp;Настройки!$B$6)-$F2595)))</f>
        <v/>
      </c>
      <c r="K2595" s="21" t="e">
        <f>IF(OR($B2595="",K$3&lt;$D2595+Настройки!$B$7),0,MAX(0,$E2595-MAX(0,SUMIFS(Тех_Движение!$G$2:$G$5111,Тех_Движение!$D$2:$D$5111,$C2595,Тех_Движение!$B$2:$B$5111,"&lt;="&amp;K$3)-$F2595)))</f>
        <v>#VALUE!</v>
      </c>
      <c r="L2595" s="21" t="e">
        <f>IF(OR($B2595="",L$3&lt;$D2595+Настройки!$B$7),0,MAX(0,$E2595-MAX(0,SUMIFS(Тех_Движение!$G$2:$G$5111,Тех_Движение!$D$2:$D$5111,$C2595,Тех_Движение!$B$2:$B$5111,"&lt;="&amp;L$3)-$F2595)))</f>
        <v>#VALUE!</v>
      </c>
      <c r="M2595" s="21" t="e">
        <f>IF(OR($B2595="",M$3&lt;$D2595+Настройки!$B$7),0,MAX(0,$E2595-MAX(0,SUMIFS(Тех_Движение!$G$2:$G$5111,Тех_Движение!$D$2:$D$5111,$C2595,Тех_Движение!$B$2:$B$5111,"&lt;="&amp;M$3)-$F2595)))</f>
        <v>#VALUE!</v>
      </c>
      <c r="N2595" s="21" t="e">
        <f>IF(OR($B2595="",N$3&lt;$D2595+Настройки!$B$7),0,MAX(0,$E2595-MAX(0,SUMIFS(Тех_Движение!$G$2:$G$5111,Тех_Движение!$D$2:$D$5111,$C2595,Тех_Движение!$B$2:$B$5111,"&lt;="&amp;N$3)-$F2595)))</f>
        <v>#VALUE!</v>
      </c>
      <c r="O2595" s="21" t="e">
        <f>IF(OR($B2595="",O$3&lt;$D2595+Настройки!$B$7),0,MAX(0,$E2595-MAX(0,SUMIFS(Тех_Движение!$G$2:$G$5111,Тех_Движение!$D$2:$D$5111,$C2595,Тех_Движение!$B$2:$B$5111,"&lt;="&amp;O$3)-$F2595)))</f>
        <v>#VALUE!</v>
      </c>
      <c r="P2595" s="21" t="e">
        <f>IF(OR($B2595="",P$3&lt;$D2595+Настройки!$B$7),0,MAX(0,$E2595-MAX(0,SUMIFS(Тех_Движение!$G$2:$G$5111,Тех_Движение!$D$2:$D$5111,$C2595,Тех_Движение!$B$2:$B$5111,"&lt;="&amp;P$3)-$F2595)))</f>
        <v>#VALUE!</v>
      </c>
      <c r="Q2595" s="21" t="e">
        <f>IF(OR($B2595="",Q$3&lt;$D2595+Настройки!$B$7),0,MAX(0,$E2595-MAX(0,SUMIFS(Тех_Движение!$G$2:$G$5111,Тех_Движение!$D$2:$D$5111,$C2595,Тех_Движение!$B$2:$B$5111,"&lt;="&amp;Q$3)-$F2595)))</f>
        <v>#VALUE!</v>
      </c>
      <c r="R2595" s="21" t="str">
        <f t="shared" si="121"/>
        <v/>
      </c>
      <c r="S2595" s="23" t="str">
        <f>IF($B2595="","",VLOOKUP($C2595,Настройки!$A$11:$L$17,9,FALSE))</f>
        <v/>
      </c>
      <c r="T2595" s="23" t="str">
        <f t="shared" si="122"/>
        <v/>
      </c>
    </row>
    <row r="2596" spans="1:20" x14ac:dyDescent="0.3">
      <c r="A2596" s="20">
        <f>Тех_Движение!$A$2593</f>
        <v>2592</v>
      </c>
      <c r="B2596" s="20" t="str">
        <f>IF(Тех_Движение!$F$2593&gt;0,Тех_Движение!$I$2593,"")</f>
        <v/>
      </c>
      <c r="C2596" s="20" t="str">
        <f>IF($B2596="","",Тех_Движение!$D$2593)</f>
        <v/>
      </c>
      <c r="D2596" s="9" t="str">
        <f>IF($B2596="","",Тех_Движение!$B$2593)</f>
        <v/>
      </c>
      <c r="E2596" s="21" t="str">
        <f>IF($B2596="","",Тех_Движение!$F$2593)</f>
        <v/>
      </c>
      <c r="F2596" s="21" t="str">
        <f>IF($B2596="","",SUMIFS($E$5:$E2595,$C$5:$C2595,$C2596))</f>
        <v/>
      </c>
      <c r="G2596" s="21" t="str">
        <f>IF($B2596="","",MAX(0,$E2596-MAX(0,SUMIFS(Тех_Движение!$G$2:$G$5111,Тех_Движение!$D$2:$D$5111,$C2596,Тех_Движение!$B$2:$B$5111,"&lt;="&amp;Настройки!$B$5-1)-$F2596)))</f>
        <v/>
      </c>
      <c r="H2596" s="21" t="str">
        <f>IF($B2596="","",IF(AND($D2596&gt;=Настройки!$B$5,$D2596&lt;=Настройки!$B$6),$E2596,0))</f>
        <v/>
      </c>
      <c r="I2596" s="21" t="str">
        <f t="shared" si="120"/>
        <v/>
      </c>
      <c r="J2596" s="21" t="str">
        <f>IF($B2596="","",MAX(0,$E2596-MAX(0,SUMIFS(Тех_Движение!$G$2:$G$5111,Тех_Движение!$D$2:$D$5111,$C2596,Тех_Движение!$B$2:$B$5111,"&lt;="&amp;Настройки!$B$6)-$F2596)))</f>
        <v/>
      </c>
      <c r="K2596" s="21" t="e">
        <f>IF(OR($B2596="",K$3&lt;$D2596+Настройки!$B$7),0,MAX(0,$E2596-MAX(0,SUMIFS(Тех_Движение!$G$2:$G$5111,Тех_Движение!$D$2:$D$5111,$C2596,Тех_Движение!$B$2:$B$5111,"&lt;="&amp;K$3)-$F2596)))</f>
        <v>#VALUE!</v>
      </c>
      <c r="L2596" s="21" t="e">
        <f>IF(OR($B2596="",L$3&lt;$D2596+Настройки!$B$7),0,MAX(0,$E2596-MAX(0,SUMIFS(Тех_Движение!$G$2:$G$5111,Тех_Движение!$D$2:$D$5111,$C2596,Тех_Движение!$B$2:$B$5111,"&lt;="&amp;L$3)-$F2596)))</f>
        <v>#VALUE!</v>
      </c>
      <c r="M2596" s="21" t="e">
        <f>IF(OR($B2596="",M$3&lt;$D2596+Настройки!$B$7),0,MAX(0,$E2596-MAX(0,SUMIFS(Тех_Движение!$G$2:$G$5111,Тех_Движение!$D$2:$D$5111,$C2596,Тех_Движение!$B$2:$B$5111,"&lt;="&amp;M$3)-$F2596)))</f>
        <v>#VALUE!</v>
      </c>
      <c r="N2596" s="21" t="e">
        <f>IF(OR($B2596="",N$3&lt;$D2596+Настройки!$B$7),0,MAX(0,$E2596-MAX(0,SUMIFS(Тех_Движение!$G$2:$G$5111,Тех_Движение!$D$2:$D$5111,$C2596,Тех_Движение!$B$2:$B$5111,"&lt;="&amp;N$3)-$F2596)))</f>
        <v>#VALUE!</v>
      </c>
      <c r="O2596" s="21" t="e">
        <f>IF(OR($B2596="",O$3&lt;$D2596+Настройки!$B$7),0,MAX(0,$E2596-MAX(0,SUMIFS(Тех_Движение!$G$2:$G$5111,Тех_Движение!$D$2:$D$5111,$C2596,Тех_Движение!$B$2:$B$5111,"&lt;="&amp;O$3)-$F2596)))</f>
        <v>#VALUE!</v>
      </c>
      <c r="P2596" s="21" t="e">
        <f>IF(OR($B2596="",P$3&lt;$D2596+Настройки!$B$7),0,MAX(0,$E2596-MAX(0,SUMIFS(Тех_Движение!$G$2:$G$5111,Тех_Движение!$D$2:$D$5111,$C2596,Тех_Движение!$B$2:$B$5111,"&lt;="&amp;P$3)-$F2596)))</f>
        <v>#VALUE!</v>
      </c>
      <c r="Q2596" s="21" t="e">
        <f>IF(OR($B2596="",Q$3&lt;$D2596+Настройки!$B$7),0,MAX(0,$E2596-MAX(0,SUMIFS(Тех_Движение!$G$2:$G$5111,Тех_Движение!$D$2:$D$5111,$C2596,Тех_Движение!$B$2:$B$5111,"&lt;="&amp;Q$3)-$F2596)))</f>
        <v>#VALUE!</v>
      </c>
      <c r="R2596" s="21" t="str">
        <f t="shared" si="121"/>
        <v/>
      </c>
      <c r="S2596" s="23" t="str">
        <f>IF($B2596="","",VLOOKUP($C2596,Настройки!$A$11:$L$17,9,FALSE))</f>
        <v/>
      </c>
      <c r="T2596" s="23" t="str">
        <f t="shared" si="122"/>
        <v/>
      </c>
    </row>
    <row r="2597" spans="1:20" x14ac:dyDescent="0.3">
      <c r="A2597" s="20">
        <f>Тех_Движение!$A$2594</f>
        <v>2593</v>
      </c>
      <c r="B2597" s="20" t="str">
        <f>IF(Тех_Движение!$F$2594&gt;0,Тех_Движение!$I$2594,"")</f>
        <v/>
      </c>
      <c r="C2597" s="20" t="str">
        <f>IF($B2597="","",Тех_Движение!$D$2594)</f>
        <v/>
      </c>
      <c r="D2597" s="9" t="str">
        <f>IF($B2597="","",Тех_Движение!$B$2594)</f>
        <v/>
      </c>
      <c r="E2597" s="21" t="str">
        <f>IF($B2597="","",Тех_Движение!$F$2594)</f>
        <v/>
      </c>
      <c r="F2597" s="21" t="str">
        <f>IF($B2597="","",SUMIFS($E$5:$E2596,$C$5:$C2596,$C2597))</f>
        <v/>
      </c>
      <c r="G2597" s="21" t="str">
        <f>IF($B2597="","",MAX(0,$E2597-MAX(0,SUMIFS(Тех_Движение!$G$2:$G$5111,Тех_Движение!$D$2:$D$5111,$C2597,Тех_Движение!$B$2:$B$5111,"&lt;="&amp;Настройки!$B$5-1)-$F2597)))</f>
        <v/>
      </c>
      <c r="H2597" s="21" t="str">
        <f>IF($B2597="","",IF(AND($D2597&gt;=Настройки!$B$5,$D2597&lt;=Настройки!$B$6),$E2597,0))</f>
        <v/>
      </c>
      <c r="I2597" s="21" t="str">
        <f t="shared" si="120"/>
        <v/>
      </c>
      <c r="J2597" s="21" t="str">
        <f>IF($B2597="","",MAX(0,$E2597-MAX(0,SUMIFS(Тех_Движение!$G$2:$G$5111,Тех_Движение!$D$2:$D$5111,$C2597,Тех_Движение!$B$2:$B$5111,"&lt;="&amp;Настройки!$B$6)-$F2597)))</f>
        <v/>
      </c>
      <c r="K2597" s="21" t="e">
        <f>IF(OR($B2597="",K$3&lt;$D2597+Настройки!$B$7),0,MAX(0,$E2597-MAX(0,SUMIFS(Тех_Движение!$G$2:$G$5111,Тех_Движение!$D$2:$D$5111,$C2597,Тех_Движение!$B$2:$B$5111,"&lt;="&amp;K$3)-$F2597)))</f>
        <v>#VALUE!</v>
      </c>
      <c r="L2597" s="21" t="e">
        <f>IF(OR($B2597="",L$3&lt;$D2597+Настройки!$B$7),0,MAX(0,$E2597-MAX(0,SUMIFS(Тех_Движение!$G$2:$G$5111,Тех_Движение!$D$2:$D$5111,$C2597,Тех_Движение!$B$2:$B$5111,"&lt;="&amp;L$3)-$F2597)))</f>
        <v>#VALUE!</v>
      </c>
      <c r="M2597" s="21" t="e">
        <f>IF(OR($B2597="",M$3&lt;$D2597+Настройки!$B$7),0,MAX(0,$E2597-MAX(0,SUMIFS(Тех_Движение!$G$2:$G$5111,Тех_Движение!$D$2:$D$5111,$C2597,Тех_Движение!$B$2:$B$5111,"&lt;="&amp;M$3)-$F2597)))</f>
        <v>#VALUE!</v>
      </c>
      <c r="N2597" s="21" t="e">
        <f>IF(OR($B2597="",N$3&lt;$D2597+Настройки!$B$7),0,MAX(0,$E2597-MAX(0,SUMIFS(Тех_Движение!$G$2:$G$5111,Тех_Движение!$D$2:$D$5111,$C2597,Тех_Движение!$B$2:$B$5111,"&lt;="&amp;N$3)-$F2597)))</f>
        <v>#VALUE!</v>
      </c>
      <c r="O2597" s="21" t="e">
        <f>IF(OR($B2597="",O$3&lt;$D2597+Настройки!$B$7),0,MAX(0,$E2597-MAX(0,SUMIFS(Тех_Движение!$G$2:$G$5111,Тех_Движение!$D$2:$D$5111,$C2597,Тех_Движение!$B$2:$B$5111,"&lt;="&amp;O$3)-$F2597)))</f>
        <v>#VALUE!</v>
      </c>
      <c r="P2597" s="21" t="e">
        <f>IF(OR($B2597="",P$3&lt;$D2597+Настройки!$B$7),0,MAX(0,$E2597-MAX(0,SUMIFS(Тех_Движение!$G$2:$G$5111,Тех_Движение!$D$2:$D$5111,$C2597,Тех_Движение!$B$2:$B$5111,"&lt;="&amp;P$3)-$F2597)))</f>
        <v>#VALUE!</v>
      </c>
      <c r="Q2597" s="21" t="e">
        <f>IF(OR($B2597="",Q$3&lt;$D2597+Настройки!$B$7),0,MAX(0,$E2597-MAX(0,SUMIFS(Тех_Движение!$G$2:$G$5111,Тех_Движение!$D$2:$D$5111,$C2597,Тех_Движение!$B$2:$B$5111,"&lt;="&amp;Q$3)-$F2597)))</f>
        <v>#VALUE!</v>
      </c>
      <c r="R2597" s="21" t="str">
        <f t="shared" si="121"/>
        <v/>
      </c>
      <c r="S2597" s="23" t="str">
        <f>IF($B2597="","",VLOOKUP($C2597,Настройки!$A$11:$L$17,9,FALSE))</f>
        <v/>
      </c>
      <c r="T2597" s="23" t="str">
        <f t="shared" si="122"/>
        <v/>
      </c>
    </row>
    <row r="2598" spans="1:20" x14ac:dyDescent="0.3">
      <c r="A2598" s="20">
        <f>Тех_Движение!$A$2595</f>
        <v>2594</v>
      </c>
      <c r="B2598" s="20" t="str">
        <f>IF(Тех_Движение!$F$2595&gt;0,Тех_Движение!$I$2595,"")</f>
        <v/>
      </c>
      <c r="C2598" s="20" t="str">
        <f>IF($B2598="","",Тех_Движение!$D$2595)</f>
        <v/>
      </c>
      <c r="D2598" s="9" t="str">
        <f>IF($B2598="","",Тех_Движение!$B$2595)</f>
        <v/>
      </c>
      <c r="E2598" s="21" t="str">
        <f>IF($B2598="","",Тех_Движение!$F$2595)</f>
        <v/>
      </c>
      <c r="F2598" s="21" t="str">
        <f>IF($B2598="","",SUMIFS($E$5:$E2597,$C$5:$C2597,$C2598))</f>
        <v/>
      </c>
      <c r="G2598" s="21" t="str">
        <f>IF($B2598="","",MAX(0,$E2598-MAX(0,SUMIFS(Тех_Движение!$G$2:$G$5111,Тех_Движение!$D$2:$D$5111,$C2598,Тех_Движение!$B$2:$B$5111,"&lt;="&amp;Настройки!$B$5-1)-$F2598)))</f>
        <v/>
      </c>
      <c r="H2598" s="21" t="str">
        <f>IF($B2598="","",IF(AND($D2598&gt;=Настройки!$B$5,$D2598&lt;=Настройки!$B$6),$E2598,0))</f>
        <v/>
      </c>
      <c r="I2598" s="21" t="str">
        <f t="shared" si="120"/>
        <v/>
      </c>
      <c r="J2598" s="21" t="str">
        <f>IF($B2598="","",MAX(0,$E2598-MAX(0,SUMIFS(Тех_Движение!$G$2:$G$5111,Тех_Движение!$D$2:$D$5111,$C2598,Тех_Движение!$B$2:$B$5111,"&lt;="&amp;Настройки!$B$6)-$F2598)))</f>
        <v/>
      </c>
      <c r="K2598" s="21" t="e">
        <f>IF(OR($B2598="",K$3&lt;$D2598+Настройки!$B$7),0,MAX(0,$E2598-MAX(0,SUMIFS(Тех_Движение!$G$2:$G$5111,Тех_Движение!$D$2:$D$5111,$C2598,Тех_Движение!$B$2:$B$5111,"&lt;="&amp;K$3)-$F2598)))</f>
        <v>#VALUE!</v>
      </c>
      <c r="L2598" s="21" t="e">
        <f>IF(OR($B2598="",L$3&lt;$D2598+Настройки!$B$7),0,MAX(0,$E2598-MAX(0,SUMIFS(Тех_Движение!$G$2:$G$5111,Тех_Движение!$D$2:$D$5111,$C2598,Тех_Движение!$B$2:$B$5111,"&lt;="&amp;L$3)-$F2598)))</f>
        <v>#VALUE!</v>
      </c>
      <c r="M2598" s="21" t="e">
        <f>IF(OR($B2598="",M$3&lt;$D2598+Настройки!$B$7),0,MAX(0,$E2598-MAX(0,SUMIFS(Тех_Движение!$G$2:$G$5111,Тех_Движение!$D$2:$D$5111,$C2598,Тех_Движение!$B$2:$B$5111,"&lt;="&amp;M$3)-$F2598)))</f>
        <v>#VALUE!</v>
      </c>
      <c r="N2598" s="21" t="e">
        <f>IF(OR($B2598="",N$3&lt;$D2598+Настройки!$B$7),0,MAX(0,$E2598-MAX(0,SUMIFS(Тех_Движение!$G$2:$G$5111,Тех_Движение!$D$2:$D$5111,$C2598,Тех_Движение!$B$2:$B$5111,"&lt;="&amp;N$3)-$F2598)))</f>
        <v>#VALUE!</v>
      </c>
      <c r="O2598" s="21" t="e">
        <f>IF(OR($B2598="",O$3&lt;$D2598+Настройки!$B$7),0,MAX(0,$E2598-MAX(0,SUMIFS(Тех_Движение!$G$2:$G$5111,Тех_Движение!$D$2:$D$5111,$C2598,Тех_Движение!$B$2:$B$5111,"&lt;="&amp;O$3)-$F2598)))</f>
        <v>#VALUE!</v>
      </c>
      <c r="P2598" s="21" t="e">
        <f>IF(OR($B2598="",P$3&lt;$D2598+Настройки!$B$7),0,MAX(0,$E2598-MAX(0,SUMIFS(Тех_Движение!$G$2:$G$5111,Тех_Движение!$D$2:$D$5111,$C2598,Тех_Движение!$B$2:$B$5111,"&lt;="&amp;P$3)-$F2598)))</f>
        <v>#VALUE!</v>
      </c>
      <c r="Q2598" s="21" t="e">
        <f>IF(OR($B2598="",Q$3&lt;$D2598+Настройки!$B$7),0,MAX(0,$E2598-MAX(0,SUMIFS(Тех_Движение!$G$2:$G$5111,Тех_Движение!$D$2:$D$5111,$C2598,Тех_Движение!$B$2:$B$5111,"&lt;="&amp;Q$3)-$F2598)))</f>
        <v>#VALUE!</v>
      </c>
      <c r="R2598" s="21" t="str">
        <f t="shared" si="121"/>
        <v/>
      </c>
      <c r="S2598" s="23" t="str">
        <f>IF($B2598="","",VLOOKUP($C2598,Настройки!$A$11:$L$17,9,FALSE))</f>
        <v/>
      </c>
      <c r="T2598" s="23" t="str">
        <f t="shared" si="122"/>
        <v/>
      </c>
    </row>
    <row r="2599" spans="1:20" x14ac:dyDescent="0.3">
      <c r="A2599" s="20">
        <f>Тех_Движение!$A$2596</f>
        <v>2595</v>
      </c>
      <c r="B2599" s="20" t="str">
        <f>IF(Тех_Движение!$F$2596&gt;0,Тех_Движение!$I$2596,"")</f>
        <v/>
      </c>
      <c r="C2599" s="20" t="str">
        <f>IF($B2599="","",Тех_Движение!$D$2596)</f>
        <v/>
      </c>
      <c r="D2599" s="9" t="str">
        <f>IF($B2599="","",Тех_Движение!$B$2596)</f>
        <v/>
      </c>
      <c r="E2599" s="21" t="str">
        <f>IF($B2599="","",Тех_Движение!$F$2596)</f>
        <v/>
      </c>
      <c r="F2599" s="21" t="str">
        <f>IF($B2599="","",SUMIFS($E$5:$E2598,$C$5:$C2598,$C2599))</f>
        <v/>
      </c>
      <c r="G2599" s="21" t="str">
        <f>IF($B2599="","",MAX(0,$E2599-MAX(0,SUMIFS(Тех_Движение!$G$2:$G$5111,Тех_Движение!$D$2:$D$5111,$C2599,Тех_Движение!$B$2:$B$5111,"&lt;="&amp;Настройки!$B$5-1)-$F2599)))</f>
        <v/>
      </c>
      <c r="H2599" s="21" t="str">
        <f>IF($B2599="","",IF(AND($D2599&gt;=Настройки!$B$5,$D2599&lt;=Настройки!$B$6),$E2599,0))</f>
        <v/>
      </c>
      <c r="I2599" s="21" t="str">
        <f t="shared" si="120"/>
        <v/>
      </c>
      <c r="J2599" s="21" t="str">
        <f>IF($B2599="","",MAX(0,$E2599-MAX(0,SUMIFS(Тех_Движение!$G$2:$G$5111,Тех_Движение!$D$2:$D$5111,$C2599,Тех_Движение!$B$2:$B$5111,"&lt;="&amp;Настройки!$B$6)-$F2599)))</f>
        <v/>
      </c>
      <c r="K2599" s="21" t="e">
        <f>IF(OR($B2599="",K$3&lt;$D2599+Настройки!$B$7),0,MAX(0,$E2599-MAX(0,SUMIFS(Тех_Движение!$G$2:$G$5111,Тех_Движение!$D$2:$D$5111,$C2599,Тех_Движение!$B$2:$B$5111,"&lt;="&amp;K$3)-$F2599)))</f>
        <v>#VALUE!</v>
      </c>
      <c r="L2599" s="21" t="e">
        <f>IF(OR($B2599="",L$3&lt;$D2599+Настройки!$B$7),0,MAX(0,$E2599-MAX(0,SUMIFS(Тех_Движение!$G$2:$G$5111,Тех_Движение!$D$2:$D$5111,$C2599,Тех_Движение!$B$2:$B$5111,"&lt;="&amp;L$3)-$F2599)))</f>
        <v>#VALUE!</v>
      </c>
      <c r="M2599" s="21" t="e">
        <f>IF(OR($B2599="",M$3&lt;$D2599+Настройки!$B$7),0,MAX(0,$E2599-MAX(0,SUMIFS(Тех_Движение!$G$2:$G$5111,Тех_Движение!$D$2:$D$5111,$C2599,Тех_Движение!$B$2:$B$5111,"&lt;="&amp;M$3)-$F2599)))</f>
        <v>#VALUE!</v>
      </c>
      <c r="N2599" s="21" t="e">
        <f>IF(OR($B2599="",N$3&lt;$D2599+Настройки!$B$7),0,MAX(0,$E2599-MAX(0,SUMIFS(Тех_Движение!$G$2:$G$5111,Тех_Движение!$D$2:$D$5111,$C2599,Тех_Движение!$B$2:$B$5111,"&lt;="&amp;N$3)-$F2599)))</f>
        <v>#VALUE!</v>
      </c>
      <c r="O2599" s="21" t="e">
        <f>IF(OR($B2599="",O$3&lt;$D2599+Настройки!$B$7),0,MAX(0,$E2599-MAX(0,SUMIFS(Тех_Движение!$G$2:$G$5111,Тех_Движение!$D$2:$D$5111,$C2599,Тех_Движение!$B$2:$B$5111,"&lt;="&amp;O$3)-$F2599)))</f>
        <v>#VALUE!</v>
      </c>
      <c r="P2599" s="21" t="e">
        <f>IF(OR($B2599="",P$3&lt;$D2599+Настройки!$B$7),0,MAX(0,$E2599-MAX(0,SUMIFS(Тех_Движение!$G$2:$G$5111,Тех_Движение!$D$2:$D$5111,$C2599,Тех_Движение!$B$2:$B$5111,"&lt;="&amp;P$3)-$F2599)))</f>
        <v>#VALUE!</v>
      </c>
      <c r="Q2599" s="21" t="e">
        <f>IF(OR($B2599="",Q$3&lt;$D2599+Настройки!$B$7),0,MAX(0,$E2599-MAX(0,SUMIFS(Тех_Движение!$G$2:$G$5111,Тех_Движение!$D$2:$D$5111,$C2599,Тех_Движение!$B$2:$B$5111,"&lt;="&amp;Q$3)-$F2599)))</f>
        <v>#VALUE!</v>
      </c>
      <c r="R2599" s="21" t="str">
        <f t="shared" si="121"/>
        <v/>
      </c>
      <c r="S2599" s="23" t="str">
        <f>IF($B2599="","",VLOOKUP($C2599,Настройки!$A$11:$L$17,9,FALSE))</f>
        <v/>
      </c>
      <c r="T2599" s="23" t="str">
        <f t="shared" si="122"/>
        <v/>
      </c>
    </row>
    <row r="2600" spans="1:20" x14ac:dyDescent="0.3">
      <c r="A2600" s="20">
        <f>Тех_Движение!$A$2597</f>
        <v>2596</v>
      </c>
      <c r="B2600" s="20" t="str">
        <f>IF(Тех_Движение!$F$2597&gt;0,Тех_Движение!$I$2597,"")</f>
        <v/>
      </c>
      <c r="C2600" s="20" t="str">
        <f>IF($B2600="","",Тех_Движение!$D$2597)</f>
        <v/>
      </c>
      <c r="D2600" s="9" t="str">
        <f>IF($B2600="","",Тех_Движение!$B$2597)</f>
        <v/>
      </c>
      <c r="E2600" s="21" t="str">
        <f>IF($B2600="","",Тех_Движение!$F$2597)</f>
        <v/>
      </c>
      <c r="F2600" s="21" t="str">
        <f>IF($B2600="","",SUMIFS($E$5:$E2599,$C$5:$C2599,$C2600))</f>
        <v/>
      </c>
      <c r="G2600" s="21" t="str">
        <f>IF($B2600="","",MAX(0,$E2600-MAX(0,SUMIFS(Тех_Движение!$G$2:$G$5111,Тех_Движение!$D$2:$D$5111,$C2600,Тех_Движение!$B$2:$B$5111,"&lt;="&amp;Настройки!$B$5-1)-$F2600)))</f>
        <v/>
      </c>
      <c r="H2600" s="21" t="str">
        <f>IF($B2600="","",IF(AND($D2600&gt;=Настройки!$B$5,$D2600&lt;=Настройки!$B$6),$E2600,0))</f>
        <v/>
      </c>
      <c r="I2600" s="21" t="str">
        <f t="shared" si="120"/>
        <v/>
      </c>
      <c r="J2600" s="21" t="str">
        <f>IF($B2600="","",MAX(0,$E2600-MAX(0,SUMIFS(Тех_Движение!$G$2:$G$5111,Тех_Движение!$D$2:$D$5111,$C2600,Тех_Движение!$B$2:$B$5111,"&lt;="&amp;Настройки!$B$6)-$F2600)))</f>
        <v/>
      </c>
      <c r="K2600" s="21" t="e">
        <f>IF(OR($B2600="",K$3&lt;$D2600+Настройки!$B$7),0,MAX(0,$E2600-MAX(0,SUMIFS(Тех_Движение!$G$2:$G$5111,Тех_Движение!$D$2:$D$5111,$C2600,Тех_Движение!$B$2:$B$5111,"&lt;="&amp;K$3)-$F2600)))</f>
        <v>#VALUE!</v>
      </c>
      <c r="L2600" s="21" t="e">
        <f>IF(OR($B2600="",L$3&lt;$D2600+Настройки!$B$7),0,MAX(0,$E2600-MAX(0,SUMIFS(Тех_Движение!$G$2:$G$5111,Тех_Движение!$D$2:$D$5111,$C2600,Тех_Движение!$B$2:$B$5111,"&lt;="&amp;L$3)-$F2600)))</f>
        <v>#VALUE!</v>
      </c>
      <c r="M2600" s="21" t="e">
        <f>IF(OR($B2600="",M$3&lt;$D2600+Настройки!$B$7),0,MAX(0,$E2600-MAX(0,SUMIFS(Тех_Движение!$G$2:$G$5111,Тех_Движение!$D$2:$D$5111,$C2600,Тех_Движение!$B$2:$B$5111,"&lt;="&amp;M$3)-$F2600)))</f>
        <v>#VALUE!</v>
      </c>
      <c r="N2600" s="21" t="e">
        <f>IF(OR($B2600="",N$3&lt;$D2600+Настройки!$B$7),0,MAX(0,$E2600-MAX(0,SUMIFS(Тех_Движение!$G$2:$G$5111,Тех_Движение!$D$2:$D$5111,$C2600,Тех_Движение!$B$2:$B$5111,"&lt;="&amp;N$3)-$F2600)))</f>
        <v>#VALUE!</v>
      </c>
      <c r="O2600" s="21" t="e">
        <f>IF(OR($B2600="",O$3&lt;$D2600+Настройки!$B$7),0,MAX(0,$E2600-MAX(0,SUMIFS(Тех_Движение!$G$2:$G$5111,Тех_Движение!$D$2:$D$5111,$C2600,Тех_Движение!$B$2:$B$5111,"&lt;="&amp;O$3)-$F2600)))</f>
        <v>#VALUE!</v>
      </c>
      <c r="P2600" s="21" t="e">
        <f>IF(OR($B2600="",P$3&lt;$D2600+Настройки!$B$7),0,MAX(0,$E2600-MAX(0,SUMIFS(Тех_Движение!$G$2:$G$5111,Тех_Движение!$D$2:$D$5111,$C2600,Тех_Движение!$B$2:$B$5111,"&lt;="&amp;P$3)-$F2600)))</f>
        <v>#VALUE!</v>
      </c>
      <c r="Q2600" s="21" t="e">
        <f>IF(OR($B2600="",Q$3&lt;$D2600+Настройки!$B$7),0,MAX(0,$E2600-MAX(0,SUMIFS(Тех_Движение!$G$2:$G$5111,Тех_Движение!$D$2:$D$5111,$C2600,Тех_Движение!$B$2:$B$5111,"&lt;="&amp;Q$3)-$F2600)))</f>
        <v>#VALUE!</v>
      </c>
      <c r="R2600" s="21" t="str">
        <f t="shared" si="121"/>
        <v/>
      </c>
      <c r="S2600" s="23" t="str">
        <f>IF($B2600="","",VLOOKUP($C2600,Настройки!$A$11:$L$17,9,FALSE))</f>
        <v/>
      </c>
      <c r="T2600" s="23" t="str">
        <f t="shared" si="122"/>
        <v/>
      </c>
    </row>
    <row r="2601" spans="1:20" x14ac:dyDescent="0.3">
      <c r="A2601" s="20">
        <f>Тех_Движение!$A$2598</f>
        <v>2597</v>
      </c>
      <c r="B2601" s="20" t="str">
        <f>IF(Тех_Движение!$F$2598&gt;0,Тех_Движение!$I$2598,"")</f>
        <v/>
      </c>
      <c r="C2601" s="20" t="str">
        <f>IF($B2601="","",Тех_Движение!$D$2598)</f>
        <v/>
      </c>
      <c r="D2601" s="9" t="str">
        <f>IF($B2601="","",Тех_Движение!$B$2598)</f>
        <v/>
      </c>
      <c r="E2601" s="21" t="str">
        <f>IF($B2601="","",Тех_Движение!$F$2598)</f>
        <v/>
      </c>
      <c r="F2601" s="21" t="str">
        <f>IF($B2601="","",SUMIFS($E$5:$E2600,$C$5:$C2600,$C2601))</f>
        <v/>
      </c>
      <c r="G2601" s="21" t="str">
        <f>IF($B2601="","",MAX(0,$E2601-MAX(0,SUMIFS(Тех_Движение!$G$2:$G$5111,Тех_Движение!$D$2:$D$5111,$C2601,Тех_Движение!$B$2:$B$5111,"&lt;="&amp;Настройки!$B$5-1)-$F2601)))</f>
        <v/>
      </c>
      <c r="H2601" s="21" t="str">
        <f>IF($B2601="","",IF(AND($D2601&gt;=Настройки!$B$5,$D2601&lt;=Настройки!$B$6),$E2601,0))</f>
        <v/>
      </c>
      <c r="I2601" s="21" t="str">
        <f t="shared" si="120"/>
        <v/>
      </c>
      <c r="J2601" s="21" t="str">
        <f>IF($B2601="","",MAX(0,$E2601-MAX(0,SUMIFS(Тех_Движение!$G$2:$G$5111,Тех_Движение!$D$2:$D$5111,$C2601,Тех_Движение!$B$2:$B$5111,"&lt;="&amp;Настройки!$B$6)-$F2601)))</f>
        <v/>
      </c>
      <c r="K2601" s="21" t="e">
        <f>IF(OR($B2601="",K$3&lt;$D2601+Настройки!$B$7),0,MAX(0,$E2601-MAX(0,SUMIFS(Тех_Движение!$G$2:$G$5111,Тех_Движение!$D$2:$D$5111,$C2601,Тех_Движение!$B$2:$B$5111,"&lt;="&amp;K$3)-$F2601)))</f>
        <v>#VALUE!</v>
      </c>
      <c r="L2601" s="21" t="e">
        <f>IF(OR($B2601="",L$3&lt;$D2601+Настройки!$B$7),0,MAX(0,$E2601-MAX(0,SUMIFS(Тех_Движение!$G$2:$G$5111,Тех_Движение!$D$2:$D$5111,$C2601,Тех_Движение!$B$2:$B$5111,"&lt;="&amp;L$3)-$F2601)))</f>
        <v>#VALUE!</v>
      </c>
      <c r="M2601" s="21" t="e">
        <f>IF(OR($B2601="",M$3&lt;$D2601+Настройки!$B$7),0,MAX(0,$E2601-MAX(0,SUMIFS(Тех_Движение!$G$2:$G$5111,Тех_Движение!$D$2:$D$5111,$C2601,Тех_Движение!$B$2:$B$5111,"&lt;="&amp;M$3)-$F2601)))</f>
        <v>#VALUE!</v>
      </c>
      <c r="N2601" s="21" t="e">
        <f>IF(OR($B2601="",N$3&lt;$D2601+Настройки!$B$7),0,MAX(0,$E2601-MAX(0,SUMIFS(Тех_Движение!$G$2:$G$5111,Тех_Движение!$D$2:$D$5111,$C2601,Тех_Движение!$B$2:$B$5111,"&lt;="&amp;N$3)-$F2601)))</f>
        <v>#VALUE!</v>
      </c>
      <c r="O2601" s="21" t="e">
        <f>IF(OR($B2601="",O$3&lt;$D2601+Настройки!$B$7),0,MAX(0,$E2601-MAX(0,SUMIFS(Тех_Движение!$G$2:$G$5111,Тех_Движение!$D$2:$D$5111,$C2601,Тех_Движение!$B$2:$B$5111,"&lt;="&amp;O$3)-$F2601)))</f>
        <v>#VALUE!</v>
      </c>
      <c r="P2601" s="21" t="e">
        <f>IF(OR($B2601="",P$3&lt;$D2601+Настройки!$B$7),0,MAX(0,$E2601-MAX(0,SUMIFS(Тех_Движение!$G$2:$G$5111,Тех_Движение!$D$2:$D$5111,$C2601,Тех_Движение!$B$2:$B$5111,"&lt;="&amp;P$3)-$F2601)))</f>
        <v>#VALUE!</v>
      </c>
      <c r="Q2601" s="21" t="e">
        <f>IF(OR($B2601="",Q$3&lt;$D2601+Настройки!$B$7),0,MAX(0,$E2601-MAX(0,SUMIFS(Тех_Движение!$G$2:$G$5111,Тех_Движение!$D$2:$D$5111,$C2601,Тех_Движение!$B$2:$B$5111,"&lt;="&amp;Q$3)-$F2601)))</f>
        <v>#VALUE!</v>
      </c>
      <c r="R2601" s="21" t="str">
        <f t="shared" si="121"/>
        <v/>
      </c>
      <c r="S2601" s="23" t="str">
        <f>IF($B2601="","",VLOOKUP($C2601,Настройки!$A$11:$L$17,9,FALSE))</f>
        <v/>
      </c>
      <c r="T2601" s="23" t="str">
        <f t="shared" si="122"/>
        <v/>
      </c>
    </row>
    <row r="2602" spans="1:20" x14ac:dyDescent="0.3">
      <c r="A2602" s="20">
        <f>Тех_Движение!$A$2599</f>
        <v>2598</v>
      </c>
      <c r="B2602" s="20" t="str">
        <f>IF(Тех_Движение!$F$2599&gt;0,Тех_Движение!$I$2599,"")</f>
        <v/>
      </c>
      <c r="C2602" s="20" t="str">
        <f>IF($B2602="","",Тех_Движение!$D$2599)</f>
        <v/>
      </c>
      <c r="D2602" s="9" t="str">
        <f>IF($B2602="","",Тех_Движение!$B$2599)</f>
        <v/>
      </c>
      <c r="E2602" s="21" t="str">
        <f>IF($B2602="","",Тех_Движение!$F$2599)</f>
        <v/>
      </c>
      <c r="F2602" s="21" t="str">
        <f>IF($B2602="","",SUMIFS($E$5:$E2601,$C$5:$C2601,$C2602))</f>
        <v/>
      </c>
      <c r="G2602" s="21" t="str">
        <f>IF($B2602="","",MAX(0,$E2602-MAX(0,SUMIFS(Тех_Движение!$G$2:$G$5111,Тех_Движение!$D$2:$D$5111,$C2602,Тех_Движение!$B$2:$B$5111,"&lt;="&amp;Настройки!$B$5-1)-$F2602)))</f>
        <v/>
      </c>
      <c r="H2602" s="21" t="str">
        <f>IF($B2602="","",IF(AND($D2602&gt;=Настройки!$B$5,$D2602&lt;=Настройки!$B$6),$E2602,0))</f>
        <v/>
      </c>
      <c r="I2602" s="21" t="str">
        <f t="shared" si="120"/>
        <v/>
      </c>
      <c r="J2602" s="21" t="str">
        <f>IF($B2602="","",MAX(0,$E2602-MAX(0,SUMIFS(Тех_Движение!$G$2:$G$5111,Тех_Движение!$D$2:$D$5111,$C2602,Тех_Движение!$B$2:$B$5111,"&lt;="&amp;Настройки!$B$6)-$F2602)))</f>
        <v/>
      </c>
      <c r="K2602" s="21" t="e">
        <f>IF(OR($B2602="",K$3&lt;$D2602+Настройки!$B$7),0,MAX(0,$E2602-MAX(0,SUMIFS(Тех_Движение!$G$2:$G$5111,Тех_Движение!$D$2:$D$5111,$C2602,Тех_Движение!$B$2:$B$5111,"&lt;="&amp;K$3)-$F2602)))</f>
        <v>#VALUE!</v>
      </c>
      <c r="L2602" s="21" t="e">
        <f>IF(OR($B2602="",L$3&lt;$D2602+Настройки!$B$7),0,MAX(0,$E2602-MAX(0,SUMIFS(Тех_Движение!$G$2:$G$5111,Тех_Движение!$D$2:$D$5111,$C2602,Тех_Движение!$B$2:$B$5111,"&lt;="&amp;L$3)-$F2602)))</f>
        <v>#VALUE!</v>
      </c>
      <c r="M2602" s="21" t="e">
        <f>IF(OR($B2602="",M$3&lt;$D2602+Настройки!$B$7),0,MAX(0,$E2602-MAX(0,SUMIFS(Тех_Движение!$G$2:$G$5111,Тех_Движение!$D$2:$D$5111,$C2602,Тех_Движение!$B$2:$B$5111,"&lt;="&amp;M$3)-$F2602)))</f>
        <v>#VALUE!</v>
      </c>
      <c r="N2602" s="21" t="e">
        <f>IF(OR($B2602="",N$3&lt;$D2602+Настройки!$B$7),0,MAX(0,$E2602-MAX(0,SUMIFS(Тех_Движение!$G$2:$G$5111,Тех_Движение!$D$2:$D$5111,$C2602,Тех_Движение!$B$2:$B$5111,"&lt;="&amp;N$3)-$F2602)))</f>
        <v>#VALUE!</v>
      </c>
      <c r="O2602" s="21" t="e">
        <f>IF(OR($B2602="",O$3&lt;$D2602+Настройки!$B$7),0,MAX(0,$E2602-MAX(0,SUMIFS(Тех_Движение!$G$2:$G$5111,Тех_Движение!$D$2:$D$5111,$C2602,Тех_Движение!$B$2:$B$5111,"&lt;="&amp;O$3)-$F2602)))</f>
        <v>#VALUE!</v>
      </c>
      <c r="P2602" s="21" t="e">
        <f>IF(OR($B2602="",P$3&lt;$D2602+Настройки!$B$7),0,MAX(0,$E2602-MAX(0,SUMIFS(Тех_Движение!$G$2:$G$5111,Тех_Движение!$D$2:$D$5111,$C2602,Тех_Движение!$B$2:$B$5111,"&lt;="&amp;P$3)-$F2602)))</f>
        <v>#VALUE!</v>
      </c>
      <c r="Q2602" s="21" t="e">
        <f>IF(OR($B2602="",Q$3&lt;$D2602+Настройки!$B$7),0,MAX(0,$E2602-MAX(0,SUMIFS(Тех_Движение!$G$2:$G$5111,Тех_Движение!$D$2:$D$5111,$C2602,Тех_Движение!$B$2:$B$5111,"&lt;="&amp;Q$3)-$F2602)))</f>
        <v>#VALUE!</v>
      </c>
      <c r="R2602" s="21" t="str">
        <f t="shared" si="121"/>
        <v/>
      </c>
      <c r="S2602" s="23" t="str">
        <f>IF($B2602="","",VLOOKUP($C2602,Настройки!$A$11:$L$17,9,FALSE))</f>
        <v/>
      </c>
      <c r="T2602" s="23" t="str">
        <f t="shared" si="122"/>
        <v/>
      </c>
    </row>
    <row r="2603" spans="1:20" x14ac:dyDescent="0.3">
      <c r="A2603" s="20">
        <f>Тех_Движение!$A$2600</f>
        <v>2599</v>
      </c>
      <c r="B2603" s="20" t="str">
        <f>IF(Тех_Движение!$F$2600&gt;0,Тех_Движение!$I$2600,"")</f>
        <v/>
      </c>
      <c r="C2603" s="20" t="str">
        <f>IF($B2603="","",Тех_Движение!$D$2600)</f>
        <v/>
      </c>
      <c r="D2603" s="9" t="str">
        <f>IF($B2603="","",Тех_Движение!$B$2600)</f>
        <v/>
      </c>
      <c r="E2603" s="21" t="str">
        <f>IF($B2603="","",Тех_Движение!$F$2600)</f>
        <v/>
      </c>
      <c r="F2603" s="21" t="str">
        <f>IF($B2603="","",SUMIFS($E$5:$E2602,$C$5:$C2602,$C2603))</f>
        <v/>
      </c>
      <c r="G2603" s="21" t="str">
        <f>IF($B2603="","",MAX(0,$E2603-MAX(0,SUMIFS(Тех_Движение!$G$2:$G$5111,Тех_Движение!$D$2:$D$5111,$C2603,Тех_Движение!$B$2:$B$5111,"&lt;="&amp;Настройки!$B$5-1)-$F2603)))</f>
        <v/>
      </c>
      <c r="H2603" s="21" t="str">
        <f>IF($B2603="","",IF(AND($D2603&gt;=Настройки!$B$5,$D2603&lt;=Настройки!$B$6),$E2603,0))</f>
        <v/>
      </c>
      <c r="I2603" s="21" t="str">
        <f t="shared" si="120"/>
        <v/>
      </c>
      <c r="J2603" s="21" t="str">
        <f>IF($B2603="","",MAX(0,$E2603-MAX(0,SUMIFS(Тех_Движение!$G$2:$G$5111,Тех_Движение!$D$2:$D$5111,$C2603,Тех_Движение!$B$2:$B$5111,"&lt;="&amp;Настройки!$B$6)-$F2603)))</f>
        <v/>
      </c>
      <c r="K2603" s="21" t="e">
        <f>IF(OR($B2603="",K$3&lt;$D2603+Настройки!$B$7),0,MAX(0,$E2603-MAX(0,SUMIFS(Тех_Движение!$G$2:$G$5111,Тех_Движение!$D$2:$D$5111,$C2603,Тех_Движение!$B$2:$B$5111,"&lt;="&amp;K$3)-$F2603)))</f>
        <v>#VALUE!</v>
      </c>
      <c r="L2603" s="21" t="e">
        <f>IF(OR($B2603="",L$3&lt;$D2603+Настройки!$B$7),0,MAX(0,$E2603-MAX(0,SUMIFS(Тех_Движение!$G$2:$G$5111,Тех_Движение!$D$2:$D$5111,$C2603,Тех_Движение!$B$2:$B$5111,"&lt;="&amp;L$3)-$F2603)))</f>
        <v>#VALUE!</v>
      </c>
      <c r="M2603" s="21" t="e">
        <f>IF(OR($B2603="",M$3&lt;$D2603+Настройки!$B$7),0,MAX(0,$E2603-MAX(0,SUMIFS(Тех_Движение!$G$2:$G$5111,Тех_Движение!$D$2:$D$5111,$C2603,Тех_Движение!$B$2:$B$5111,"&lt;="&amp;M$3)-$F2603)))</f>
        <v>#VALUE!</v>
      </c>
      <c r="N2603" s="21" t="e">
        <f>IF(OR($B2603="",N$3&lt;$D2603+Настройки!$B$7),0,MAX(0,$E2603-MAX(0,SUMIFS(Тех_Движение!$G$2:$G$5111,Тех_Движение!$D$2:$D$5111,$C2603,Тех_Движение!$B$2:$B$5111,"&lt;="&amp;N$3)-$F2603)))</f>
        <v>#VALUE!</v>
      </c>
      <c r="O2603" s="21" t="e">
        <f>IF(OR($B2603="",O$3&lt;$D2603+Настройки!$B$7),0,MAX(0,$E2603-MAX(0,SUMIFS(Тех_Движение!$G$2:$G$5111,Тех_Движение!$D$2:$D$5111,$C2603,Тех_Движение!$B$2:$B$5111,"&lt;="&amp;O$3)-$F2603)))</f>
        <v>#VALUE!</v>
      </c>
      <c r="P2603" s="21" t="e">
        <f>IF(OR($B2603="",P$3&lt;$D2603+Настройки!$B$7),0,MAX(0,$E2603-MAX(0,SUMIFS(Тех_Движение!$G$2:$G$5111,Тех_Движение!$D$2:$D$5111,$C2603,Тех_Движение!$B$2:$B$5111,"&lt;="&amp;P$3)-$F2603)))</f>
        <v>#VALUE!</v>
      </c>
      <c r="Q2603" s="21" t="e">
        <f>IF(OR($B2603="",Q$3&lt;$D2603+Настройки!$B$7),0,MAX(0,$E2603-MAX(0,SUMIFS(Тех_Движение!$G$2:$G$5111,Тех_Движение!$D$2:$D$5111,$C2603,Тех_Движение!$B$2:$B$5111,"&lt;="&amp;Q$3)-$F2603)))</f>
        <v>#VALUE!</v>
      </c>
      <c r="R2603" s="21" t="str">
        <f t="shared" si="121"/>
        <v/>
      </c>
      <c r="S2603" s="23" t="str">
        <f>IF($B2603="","",VLOOKUP($C2603,Настройки!$A$11:$L$17,9,FALSE))</f>
        <v/>
      </c>
      <c r="T2603" s="23" t="str">
        <f t="shared" si="122"/>
        <v/>
      </c>
    </row>
    <row r="2604" spans="1:20" x14ac:dyDescent="0.3">
      <c r="A2604" s="20">
        <f>Тех_Движение!$A$2601</f>
        <v>2600</v>
      </c>
      <c r="B2604" s="20" t="str">
        <f>IF(Тех_Движение!$F$2601&gt;0,Тех_Движение!$I$2601,"")</f>
        <v/>
      </c>
      <c r="C2604" s="20" t="str">
        <f>IF($B2604="","",Тех_Движение!$D$2601)</f>
        <v/>
      </c>
      <c r="D2604" s="9" t="str">
        <f>IF($B2604="","",Тех_Движение!$B$2601)</f>
        <v/>
      </c>
      <c r="E2604" s="21" t="str">
        <f>IF($B2604="","",Тех_Движение!$F$2601)</f>
        <v/>
      </c>
      <c r="F2604" s="21" t="str">
        <f>IF($B2604="","",SUMIFS($E$5:$E2603,$C$5:$C2603,$C2604))</f>
        <v/>
      </c>
      <c r="G2604" s="21" t="str">
        <f>IF($B2604="","",MAX(0,$E2604-MAX(0,SUMIFS(Тех_Движение!$G$2:$G$5111,Тех_Движение!$D$2:$D$5111,$C2604,Тех_Движение!$B$2:$B$5111,"&lt;="&amp;Настройки!$B$5-1)-$F2604)))</f>
        <v/>
      </c>
      <c r="H2604" s="21" t="str">
        <f>IF($B2604="","",IF(AND($D2604&gt;=Настройки!$B$5,$D2604&lt;=Настройки!$B$6),$E2604,0))</f>
        <v/>
      </c>
      <c r="I2604" s="21" t="str">
        <f t="shared" si="120"/>
        <v/>
      </c>
      <c r="J2604" s="21" t="str">
        <f>IF($B2604="","",MAX(0,$E2604-MAX(0,SUMIFS(Тех_Движение!$G$2:$G$5111,Тех_Движение!$D$2:$D$5111,$C2604,Тех_Движение!$B$2:$B$5111,"&lt;="&amp;Настройки!$B$6)-$F2604)))</f>
        <v/>
      </c>
      <c r="K2604" s="21" t="e">
        <f>IF(OR($B2604="",K$3&lt;$D2604+Настройки!$B$7),0,MAX(0,$E2604-MAX(0,SUMIFS(Тех_Движение!$G$2:$G$5111,Тех_Движение!$D$2:$D$5111,$C2604,Тех_Движение!$B$2:$B$5111,"&lt;="&amp;K$3)-$F2604)))</f>
        <v>#VALUE!</v>
      </c>
      <c r="L2604" s="21" t="e">
        <f>IF(OR($B2604="",L$3&lt;$D2604+Настройки!$B$7),0,MAX(0,$E2604-MAX(0,SUMIFS(Тех_Движение!$G$2:$G$5111,Тех_Движение!$D$2:$D$5111,$C2604,Тех_Движение!$B$2:$B$5111,"&lt;="&amp;L$3)-$F2604)))</f>
        <v>#VALUE!</v>
      </c>
      <c r="M2604" s="21" t="e">
        <f>IF(OR($B2604="",M$3&lt;$D2604+Настройки!$B$7),0,MAX(0,$E2604-MAX(0,SUMIFS(Тех_Движение!$G$2:$G$5111,Тех_Движение!$D$2:$D$5111,$C2604,Тех_Движение!$B$2:$B$5111,"&lt;="&amp;M$3)-$F2604)))</f>
        <v>#VALUE!</v>
      </c>
      <c r="N2604" s="21" t="e">
        <f>IF(OR($B2604="",N$3&lt;$D2604+Настройки!$B$7),0,MAX(0,$E2604-MAX(0,SUMIFS(Тех_Движение!$G$2:$G$5111,Тех_Движение!$D$2:$D$5111,$C2604,Тех_Движение!$B$2:$B$5111,"&lt;="&amp;N$3)-$F2604)))</f>
        <v>#VALUE!</v>
      </c>
      <c r="O2604" s="21" t="e">
        <f>IF(OR($B2604="",O$3&lt;$D2604+Настройки!$B$7),0,MAX(0,$E2604-MAX(0,SUMIFS(Тех_Движение!$G$2:$G$5111,Тех_Движение!$D$2:$D$5111,$C2604,Тех_Движение!$B$2:$B$5111,"&lt;="&amp;O$3)-$F2604)))</f>
        <v>#VALUE!</v>
      </c>
      <c r="P2604" s="21" t="e">
        <f>IF(OR($B2604="",P$3&lt;$D2604+Настройки!$B$7),0,MAX(0,$E2604-MAX(0,SUMIFS(Тех_Движение!$G$2:$G$5111,Тех_Движение!$D$2:$D$5111,$C2604,Тех_Движение!$B$2:$B$5111,"&lt;="&amp;P$3)-$F2604)))</f>
        <v>#VALUE!</v>
      </c>
      <c r="Q2604" s="21" t="e">
        <f>IF(OR($B2604="",Q$3&lt;$D2604+Настройки!$B$7),0,MAX(0,$E2604-MAX(0,SUMIFS(Тех_Движение!$G$2:$G$5111,Тех_Движение!$D$2:$D$5111,$C2604,Тех_Движение!$B$2:$B$5111,"&lt;="&amp;Q$3)-$F2604)))</f>
        <v>#VALUE!</v>
      </c>
      <c r="R2604" s="21" t="str">
        <f t="shared" si="121"/>
        <v/>
      </c>
      <c r="S2604" s="23" t="str">
        <f>IF($B2604="","",VLOOKUP($C2604,Настройки!$A$11:$L$17,9,FALSE))</f>
        <v/>
      </c>
      <c r="T2604" s="23" t="str">
        <f t="shared" si="122"/>
        <v/>
      </c>
    </row>
    <row r="2605" spans="1:20" x14ac:dyDescent="0.3">
      <c r="A2605" s="20">
        <f>Тех_Движение!$A$2602</f>
        <v>2601</v>
      </c>
      <c r="B2605" s="20" t="str">
        <f>IF(Тех_Движение!$F$2602&gt;0,Тех_Движение!$I$2602,"")</f>
        <v/>
      </c>
      <c r="C2605" s="20" t="str">
        <f>IF($B2605="","",Тех_Движение!$D$2602)</f>
        <v/>
      </c>
      <c r="D2605" s="9" t="str">
        <f>IF($B2605="","",Тех_Движение!$B$2602)</f>
        <v/>
      </c>
      <c r="E2605" s="21" t="str">
        <f>IF($B2605="","",Тех_Движение!$F$2602)</f>
        <v/>
      </c>
      <c r="F2605" s="21" t="str">
        <f>IF($B2605="","",SUMIFS($E$5:$E2604,$C$5:$C2604,$C2605))</f>
        <v/>
      </c>
      <c r="G2605" s="21" t="str">
        <f>IF($B2605="","",MAX(0,$E2605-MAX(0,SUMIFS(Тех_Движение!$G$2:$G$5111,Тех_Движение!$D$2:$D$5111,$C2605,Тех_Движение!$B$2:$B$5111,"&lt;="&amp;Настройки!$B$5-1)-$F2605)))</f>
        <v/>
      </c>
      <c r="H2605" s="21" t="str">
        <f>IF($B2605="","",IF(AND($D2605&gt;=Настройки!$B$5,$D2605&lt;=Настройки!$B$6),$E2605,0))</f>
        <v/>
      </c>
      <c r="I2605" s="21" t="str">
        <f t="shared" si="120"/>
        <v/>
      </c>
      <c r="J2605" s="21" t="str">
        <f>IF($B2605="","",MAX(0,$E2605-MAX(0,SUMIFS(Тех_Движение!$G$2:$G$5111,Тех_Движение!$D$2:$D$5111,$C2605,Тех_Движение!$B$2:$B$5111,"&lt;="&amp;Настройки!$B$6)-$F2605)))</f>
        <v/>
      </c>
      <c r="K2605" s="21" t="e">
        <f>IF(OR($B2605="",K$3&lt;$D2605+Настройки!$B$7),0,MAX(0,$E2605-MAX(0,SUMIFS(Тех_Движение!$G$2:$G$5111,Тех_Движение!$D$2:$D$5111,$C2605,Тех_Движение!$B$2:$B$5111,"&lt;="&amp;K$3)-$F2605)))</f>
        <v>#VALUE!</v>
      </c>
      <c r="L2605" s="21" t="e">
        <f>IF(OR($B2605="",L$3&lt;$D2605+Настройки!$B$7),0,MAX(0,$E2605-MAX(0,SUMIFS(Тех_Движение!$G$2:$G$5111,Тех_Движение!$D$2:$D$5111,$C2605,Тех_Движение!$B$2:$B$5111,"&lt;="&amp;L$3)-$F2605)))</f>
        <v>#VALUE!</v>
      </c>
      <c r="M2605" s="21" t="e">
        <f>IF(OR($B2605="",M$3&lt;$D2605+Настройки!$B$7),0,MAX(0,$E2605-MAX(0,SUMIFS(Тех_Движение!$G$2:$G$5111,Тех_Движение!$D$2:$D$5111,$C2605,Тех_Движение!$B$2:$B$5111,"&lt;="&amp;M$3)-$F2605)))</f>
        <v>#VALUE!</v>
      </c>
      <c r="N2605" s="21" t="e">
        <f>IF(OR($B2605="",N$3&lt;$D2605+Настройки!$B$7),0,MAX(0,$E2605-MAX(0,SUMIFS(Тех_Движение!$G$2:$G$5111,Тех_Движение!$D$2:$D$5111,$C2605,Тех_Движение!$B$2:$B$5111,"&lt;="&amp;N$3)-$F2605)))</f>
        <v>#VALUE!</v>
      </c>
      <c r="O2605" s="21" t="e">
        <f>IF(OR($B2605="",O$3&lt;$D2605+Настройки!$B$7),0,MAX(0,$E2605-MAX(0,SUMIFS(Тех_Движение!$G$2:$G$5111,Тех_Движение!$D$2:$D$5111,$C2605,Тех_Движение!$B$2:$B$5111,"&lt;="&amp;O$3)-$F2605)))</f>
        <v>#VALUE!</v>
      </c>
      <c r="P2605" s="21" t="e">
        <f>IF(OR($B2605="",P$3&lt;$D2605+Настройки!$B$7),0,MAX(0,$E2605-MAX(0,SUMIFS(Тех_Движение!$G$2:$G$5111,Тех_Движение!$D$2:$D$5111,$C2605,Тех_Движение!$B$2:$B$5111,"&lt;="&amp;P$3)-$F2605)))</f>
        <v>#VALUE!</v>
      </c>
      <c r="Q2605" s="21" t="e">
        <f>IF(OR($B2605="",Q$3&lt;$D2605+Настройки!$B$7),0,MAX(0,$E2605-MAX(0,SUMIFS(Тех_Движение!$G$2:$G$5111,Тех_Движение!$D$2:$D$5111,$C2605,Тех_Движение!$B$2:$B$5111,"&lt;="&amp;Q$3)-$F2605)))</f>
        <v>#VALUE!</v>
      </c>
      <c r="R2605" s="21" t="str">
        <f t="shared" si="121"/>
        <v/>
      </c>
      <c r="S2605" s="23" t="str">
        <f>IF($B2605="","",VLOOKUP($C2605,Настройки!$A$11:$L$17,9,FALSE))</f>
        <v/>
      </c>
      <c r="T2605" s="23" t="str">
        <f t="shared" si="122"/>
        <v/>
      </c>
    </row>
    <row r="2606" spans="1:20" x14ac:dyDescent="0.3">
      <c r="A2606" s="20">
        <f>Тех_Движение!$A$2603</f>
        <v>2602</v>
      </c>
      <c r="B2606" s="20" t="str">
        <f>IF(Тех_Движение!$F$2603&gt;0,Тех_Движение!$I$2603,"")</f>
        <v/>
      </c>
      <c r="C2606" s="20" t="str">
        <f>IF($B2606="","",Тех_Движение!$D$2603)</f>
        <v/>
      </c>
      <c r="D2606" s="9" t="str">
        <f>IF($B2606="","",Тех_Движение!$B$2603)</f>
        <v/>
      </c>
      <c r="E2606" s="21" t="str">
        <f>IF($B2606="","",Тех_Движение!$F$2603)</f>
        <v/>
      </c>
      <c r="F2606" s="21" t="str">
        <f>IF($B2606="","",SUMIFS($E$5:$E2605,$C$5:$C2605,$C2606))</f>
        <v/>
      </c>
      <c r="G2606" s="21" t="str">
        <f>IF($B2606="","",MAX(0,$E2606-MAX(0,SUMIFS(Тех_Движение!$G$2:$G$5111,Тех_Движение!$D$2:$D$5111,$C2606,Тех_Движение!$B$2:$B$5111,"&lt;="&amp;Настройки!$B$5-1)-$F2606)))</f>
        <v/>
      </c>
      <c r="H2606" s="21" t="str">
        <f>IF($B2606="","",IF(AND($D2606&gt;=Настройки!$B$5,$D2606&lt;=Настройки!$B$6),$E2606,0))</f>
        <v/>
      </c>
      <c r="I2606" s="21" t="str">
        <f t="shared" si="120"/>
        <v/>
      </c>
      <c r="J2606" s="21" t="str">
        <f>IF($B2606="","",MAX(0,$E2606-MAX(0,SUMIFS(Тех_Движение!$G$2:$G$5111,Тех_Движение!$D$2:$D$5111,$C2606,Тех_Движение!$B$2:$B$5111,"&lt;="&amp;Настройки!$B$6)-$F2606)))</f>
        <v/>
      </c>
      <c r="K2606" s="21" t="e">
        <f>IF(OR($B2606="",K$3&lt;$D2606+Настройки!$B$7),0,MAX(0,$E2606-MAX(0,SUMIFS(Тех_Движение!$G$2:$G$5111,Тех_Движение!$D$2:$D$5111,$C2606,Тех_Движение!$B$2:$B$5111,"&lt;="&amp;K$3)-$F2606)))</f>
        <v>#VALUE!</v>
      </c>
      <c r="L2606" s="21" t="e">
        <f>IF(OR($B2606="",L$3&lt;$D2606+Настройки!$B$7),0,MAX(0,$E2606-MAX(0,SUMIFS(Тех_Движение!$G$2:$G$5111,Тех_Движение!$D$2:$D$5111,$C2606,Тех_Движение!$B$2:$B$5111,"&lt;="&amp;L$3)-$F2606)))</f>
        <v>#VALUE!</v>
      </c>
      <c r="M2606" s="21" t="e">
        <f>IF(OR($B2606="",M$3&lt;$D2606+Настройки!$B$7),0,MAX(0,$E2606-MAX(0,SUMIFS(Тех_Движение!$G$2:$G$5111,Тех_Движение!$D$2:$D$5111,$C2606,Тех_Движение!$B$2:$B$5111,"&lt;="&amp;M$3)-$F2606)))</f>
        <v>#VALUE!</v>
      </c>
      <c r="N2606" s="21" t="e">
        <f>IF(OR($B2606="",N$3&lt;$D2606+Настройки!$B$7),0,MAX(0,$E2606-MAX(0,SUMIFS(Тех_Движение!$G$2:$G$5111,Тех_Движение!$D$2:$D$5111,$C2606,Тех_Движение!$B$2:$B$5111,"&lt;="&amp;N$3)-$F2606)))</f>
        <v>#VALUE!</v>
      </c>
      <c r="O2606" s="21" t="e">
        <f>IF(OR($B2606="",O$3&lt;$D2606+Настройки!$B$7),0,MAX(0,$E2606-MAX(0,SUMIFS(Тех_Движение!$G$2:$G$5111,Тех_Движение!$D$2:$D$5111,$C2606,Тех_Движение!$B$2:$B$5111,"&lt;="&amp;O$3)-$F2606)))</f>
        <v>#VALUE!</v>
      </c>
      <c r="P2606" s="21" t="e">
        <f>IF(OR($B2606="",P$3&lt;$D2606+Настройки!$B$7),0,MAX(0,$E2606-MAX(0,SUMIFS(Тех_Движение!$G$2:$G$5111,Тех_Движение!$D$2:$D$5111,$C2606,Тех_Движение!$B$2:$B$5111,"&lt;="&amp;P$3)-$F2606)))</f>
        <v>#VALUE!</v>
      </c>
      <c r="Q2606" s="21" t="e">
        <f>IF(OR($B2606="",Q$3&lt;$D2606+Настройки!$B$7),0,MAX(0,$E2606-MAX(0,SUMIFS(Тех_Движение!$G$2:$G$5111,Тех_Движение!$D$2:$D$5111,$C2606,Тех_Движение!$B$2:$B$5111,"&lt;="&amp;Q$3)-$F2606)))</f>
        <v>#VALUE!</v>
      </c>
      <c r="R2606" s="21" t="str">
        <f t="shared" si="121"/>
        <v/>
      </c>
      <c r="S2606" s="23" t="str">
        <f>IF($B2606="","",VLOOKUP($C2606,Настройки!$A$11:$L$17,9,FALSE))</f>
        <v/>
      </c>
      <c r="T2606" s="23" t="str">
        <f t="shared" si="122"/>
        <v/>
      </c>
    </row>
    <row r="2607" spans="1:20" x14ac:dyDescent="0.3">
      <c r="A2607" s="20">
        <f>Тех_Движение!$A$2604</f>
        <v>2603</v>
      </c>
      <c r="B2607" s="20" t="str">
        <f>IF(Тех_Движение!$F$2604&gt;0,Тех_Движение!$I$2604,"")</f>
        <v/>
      </c>
      <c r="C2607" s="20" t="str">
        <f>IF($B2607="","",Тех_Движение!$D$2604)</f>
        <v/>
      </c>
      <c r="D2607" s="9" t="str">
        <f>IF($B2607="","",Тех_Движение!$B$2604)</f>
        <v/>
      </c>
      <c r="E2607" s="21" t="str">
        <f>IF($B2607="","",Тех_Движение!$F$2604)</f>
        <v/>
      </c>
      <c r="F2607" s="21" t="str">
        <f>IF($B2607="","",SUMIFS($E$5:$E2606,$C$5:$C2606,$C2607))</f>
        <v/>
      </c>
      <c r="G2607" s="21" t="str">
        <f>IF($B2607="","",MAX(0,$E2607-MAX(0,SUMIFS(Тех_Движение!$G$2:$G$5111,Тех_Движение!$D$2:$D$5111,$C2607,Тех_Движение!$B$2:$B$5111,"&lt;="&amp;Настройки!$B$5-1)-$F2607)))</f>
        <v/>
      </c>
      <c r="H2607" s="21" t="str">
        <f>IF($B2607="","",IF(AND($D2607&gt;=Настройки!$B$5,$D2607&lt;=Настройки!$B$6),$E2607,0))</f>
        <v/>
      </c>
      <c r="I2607" s="21" t="str">
        <f t="shared" si="120"/>
        <v/>
      </c>
      <c r="J2607" s="21" t="str">
        <f>IF($B2607="","",MAX(0,$E2607-MAX(0,SUMIFS(Тех_Движение!$G$2:$G$5111,Тех_Движение!$D$2:$D$5111,$C2607,Тех_Движение!$B$2:$B$5111,"&lt;="&amp;Настройки!$B$6)-$F2607)))</f>
        <v/>
      </c>
      <c r="K2607" s="21" t="e">
        <f>IF(OR($B2607="",K$3&lt;$D2607+Настройки!$B$7),0,MAX(0,$E2607-MAX(0,SUMIFS(Тех_Движение!$G$2:$G$5111,Тех_Движение!$D$2:$D$5111,$C2607,Тех_Движение!$B$2:$B$5111,"&lt;="&amp;K$3)-$F2607)))</f>
        <v>#VALUE!</v>
      </c>
      <c r="L2607" s="21" t="e">
        <f>IF(OR($B2607="",L$3&lt;$D2607+Настройки!$B$7),0,MAX(0,$E2607-MAX(0,SUMIFS(Тех_Движение!$G$2:$G$5111,Тех_Движение!$D$2:$D$5111,$C2607,Тех_Движение!$B$2:$B$5111,"&lt;="&amp;L$3)-$F2607)))</f>
        <v>#VALUE!</v>
      </c>
      <c r="M2607" s="21" t="e">
        <f>IF(OR($B2607="",M$3&lt;$D2607+Настройки!$B$7),0,MAX(0,$E2607-MAX(0,SUMIFS(Тех_Движение!$G$2:$G$5111,Тех_Движение!$D$2:$D$5111,$C2607,Тех_Движение!$B$2:$B$5111,"&lt;="&amp;M$3)-$F2607)))</f>
        <v>#VALUE!</v>
      </c>
      <c r="N2607" s="21" t="e">
        <f>IF(OR($B2607="",N$3&lt;$D2607+Настройки!$B$7),0,MAX(0,$E2607-MAX(0,SUMIFS(Тех_Движение!$G$2:$G$5111,Тех_Движение!$D$2:$D$5111,$C2607,Тех_Движение!$B$2:$B$5111,"&lt;="&amp;N$3)-$F2607)))</f>
        <v>#VALUE!</v>
      </c>
      <c r="O2607" s="21" t="e">
        <f>IF(OR($B2607="",O$3&lt;$D2607+Настройки!$B$7),0,MAX(0,$E2607-MAX(0,SUMIFS(Тех_Движение!$G$2:$G$5111,Тех_Движение!$D$2:$D$5111,$C2607,Тех_Движение!$B$2:$B$5111,"&lt;="&amp;O$3)-$F2607)))</f>
        <v>#VALUE!</v>
      </c>
      <c r="P2607" s="21" t="e">
        <f>IF(OR($B2607="",P$3&lt;$D2607+Настройки!$B$7),0,MAX(0,$E2607-MAX(0,SUMIFS(Тех_Движение!$G$2:$G$5111,Тех_Движение!$D$2:$D$5111,$C2607,Тех_Движение!$B$2:$B$5111,"&lt;="&amp;P$3)-$F2607)))</f>
        <v>#VALUE!</v>
      </c>
      <c r="Q2607" s="21" t="e">
        <f>IF(OR($B2607="",Q$3&lt;$D2607+Настройки!$B$7),0,MAX(0,$E2607-MAX(0,SUMIFS(Тех_Движение!$G$2:$G$5111,Тех_Движение!$D$2:$D$5111,$C2607,Тех_Движение!$B$2:$B$5111,"&lt;="&amp;Q$3)-$F2607)))</f>
        <v>#VALUE!</v>
      </c>
      <c r="R2607" s="21" t="str">
        <f t="shared" si="121"/>
        <v/>
      </c>
      <c r="S2607" s="23" t="str">
        <f>IF($B2607="","",VLOOKUP($C2607,Настройки!$A$11:$L$17,9,FALSE))</f>
        <v/>
      </c>
      <c r="T2607" s="23" t="str">
        <f t="shared" si="122"/>
        <v/>
      </c>
    </row>
    <row r="2608" spans="1:20" x14ac:dyDescent="0.3">
      <c r="A2608" s="20">
        <f>Тех_Движение!$A$2605</f>
        <v>2604</v>
      </c>
      <c r="B2608" s="20" t="str">
        <f>IF(Тех_Движение!$F$2605&gt;0,Тех_Движение!$I$2605,"")</f>
        <v/>
      </c>
      <c r="C2608" s="20" t="str">
        <f>IF($B2608="","",Тех_Движение!$D$2605)</f>
        <v/>
      </c>
      <c r="D2608" s="9" t="str">
        <f>IF($B2608="","",Тех_Движение!$B$2605)</f>
        <v/>
      </c>
      <c r="E2608" s="21" t="str">
        <f>IF($B2608="","",Тех_Движение!$F$2605)</f>
        <v/>
      </c>
      <c r="F2608" s="21" t="str">
        <f>IF($B2608="","",SUMIFS($E$5:$E2607,$C$5:$C2607,$C2608))</f>
        <v/>
      </c>
      <c r="G2608" s="21" t="str">
        <f>IF($B2608="","",MAX(0,$E2608-MAX(0,SUMIFS(Тех_Движение!$G$2:$G$5111,Тех_Движение!$D$2:$D$5111,$C2608,Тех_Движение!$B$2:$B$5111,"&lt;="&amp;Настройки!$B$5-1)-$F2608)))</f>
        <v/>
      </c>
      <c r="H2608" s="21" t="str">
        <f>IF($B2608="","",IF(AND($D2608&gt;=Настройки!$B$5,$D2608&lt;=Настройки!$B$6),$E2608,0))</f>
        <v/>
      </c>
      <c r="I2608" s="21" t="str">
        <f t="shared" si="120"/>
        <v/>
      </c>
      <c r="J2608" s="21" t="str">
        <f>IF($B2608="","",MAX(0,$E2608-MAX(0,SUMIFS(Тех_Движение!$G$2:$G$5111,Тех_Движение!$D$2:$D$5111,$C2608,Тех_Движение!$B$2:$B$5111,"&lt;="&amp;Настройки!$B$6)-$F2608)))</f>
        <v/>
      </c>
      <c r="K2608" s="21" t="e">
        <f>IF(OR($B2608="",K$3&lt;$D2608+Настройки!$B$7),0,MAX(0,$E2608-MAX(0,SUMIFS(Тех_Движение!$G$2:$G$5111,Тех_Движение!$D$2:$D$5111,$C2608,Тех_Движение!$B$2:$B$5111,"&lt;="&amp;K$3)-$F2608)))</f>
        <v>#VALUE!</v>
      </c>
      <c r="L2608" s="21" t="e">
        <f>IF(OR($B2608="",L$3&lt;$D2608+Настройки!$B$7),0,MAX(0,$E2608-MAX(0,SUMIFS(Тех_Движение!$G$2:$G$5111,Тех_Движение!$D$2:$D$5111,$C2608,Тех_Движение!$B$2:$B$5111,"&lt;="&amp;L$3)-$F2608)))</f>
        <v>#VALUE!</v>
      </c>
      <c r="M2608" s="21" t="e">
        <f>IF(OR($B2608="",M$3&lt;$D2608+Настройки!$B$7),0,MAX(0,$E2608-MAX(0,SUMIFS(Тех_Движение!$G$2:$G$5111,Тех_Движение!$D$2:$D$5111,$C2608,Тех_Движение!$B$2:$B$5111,"&lt;="&amp;M$3)-$F2608)))</f>
        <v>#VALUE!</v>
      </c>
      <c r="N2608" s="21" t="e">
        <f>IF(OR($B2608="",N$3&lt;$D2608+Настройки!$B$7),0,MAX(0,$E2608-MAX(0,SUMIFS(Тех_Движение!$G$2:$G$5111,Тех_Движение!$D$2:$D$5111,$C2608,Тех_Движение!$B$2:$B$5111,"&lt;="&amp;N$3)-$F2608)))</f>
        <v>#VALUE!</v>
      </c>
      <c r="O2608" s="21" t="e">
        <f>IF(OR($B2608="",O$3&lt;$D2608+Настройки!$B$7),0,MAX(0,$E2608-MAX(0,SUMIFS(Тех_Движение!$G$2:$G$5111,Тех_Движение!$D$2:$D$5111,$C2608,Тех_Движение!$B$2:$B$5111,"&lt;="&amp;O$3)-$F2608)))</f>
        <v>#VALUE!</v>
      </c>
      <c r="P2608" s="21" t="e">
        <f>IF(OR($B2608="",P$3&lt;$D2608+Настройки!$B$7),0,MAX(0,$E2608-MAX(0,SUMIFS(Тех_Движение!$G$2:$G$5111,Тех_Движение!$D$2:$D$5111,$C2608,Тех_Движение!$B$2:$B$5111,"&lt;="&amp;P$3)-$F2608)))</f>
        <v>#VALUE!</v>
      </c>
      <c r="Q2608" s="21" t="e">
        <f>IF(OR($B2608="",Q$3&lt;$D2608+Настройки!$B$7),0,MAX(0,$E2608-MAX(0,SUMIFS(Тех_Движение!$G$2:$G$5111,Тех_Движение!$D$2:$D$5111,$C2608,Тех_Движение!$B$2:$B$5111,"&lt;="&amp;Q$3)-$F2608)))</f>
        <v>#VALUE!</v>
      </c>
      <c r="R2608" s="21" t="str">
        <f t="shared" si="121"/>
        <v/>
      </c>
      <c r="S2608" s="23" t="str">
        <f>IF($B2608="","",VLOOKUP($C2608,Настройки!$A$11:$L$17,9,FALSE))</f>
        <v/>
      </c>
      <c r="T2608" s="23" t="str">
        <f t="shared" si="122"/>
        <v/>
      </c>
    </row>
    <row r="2609" spans="1:20" x14ac:dyDescent="0.3">
      <c r="A2609" s="20">
        <f>Тех_Движение!$A$2606</f>
        <v>2605</v>
      </c>
      <c r="B2609" s="20" t="str">
        <f>IF(Тех_Движение!$F$2606&gt;0,Тех_Движение!$I$2606,"")</f>
        <v/>
      </c>
      <c r="C2609" s="20" t="str">
        <f>IF($B2609="","",Тех_Движение!$D$2606)</f>
        <v/>
      </c>
      <c r="D2609" s="9" t="str">
        <f>IF($B2609="","",Тех_Движение!$B$2606)</f>
        <v/>
      </c>
      <c r="E2609" s="21" t="str">
        <f>IF($B2609="","",Тех_Движение!$F$2606)</f>
        <v/>
      </c>
      <c r="F2609" s="21" t="str">
        <f>IF($B2609="","",SUMIFS($E$5:$E2608,$C$5:$C2608,$C2609))</f>
        <v/>
      </c>
      <c r="G2609" s="21" t="str">
        <f>IF($B2609="","",MAX(0,$E2609-MAX(0,SUMIFS(Тех_Движение!$G$2:$G$5111,Тех_Движение!$D$2:$D$5111,$C2609,Тех_Движение!$B$2:$B$5111,"&lt;="&amp;Настройки!$B$5-1)-$F2609)))</f>
        <v/>
      </c>
      <c r="H2609" s="21" t="str">
        <f>IF($B2609="","",IF(AND($D2609&gt;=Настройки!$B$5,$D2609&lt;=Настройки!$B$6),$E2609,0))</f>
        <v/>
      </c>
      <c r="I2609" s="21" t="str">
        <f t="shared" si="120"/>
        <v/>
      </c>
      <c r="J2609" s="21" t="str">
        <f>IF($B2609="","",MAX(0,$E2609-MAX(0,SUMIFS(Тех_Движение!$G$2:$G$5111,Тех_Движение!$D$2:$D$5111,$C2609,Тех_Движение!$B$2:$B$5111,"&lt;="&amp;Настройки!$B$6)-$F2609)))</f>
        <v/>
      </c>
      <c r="K2609" s="21" t="e">
        <f>IF(OR($B2609="",K$3&lt;$D2609+Настройки!$B$7),0,MAX(0,$E2609-MAX(0,SUMIFS(Тех_Движение!$G$2:$G$5111,Тех_Движение!$D$2:$D$5111,$C2609,Тех_Движение!$B$2:$B$5111,"&lt;="&amp;K$3)-$F2609)))</f>
        <v>#VALUE!</v>
      </c>
      <c r="L2609" s="21" t="e">
        <f>IF(OR($B2609="",L$3&lt;$D2609+Настройки!$B$7),0,MAX(0,$E2609-MAX(0,SUMIFS(Тех_Движение!$G$2:$G$5111,Тех_Движение!$D$2:$D$5111,$C2609,Тех_Движение!$B$2:$B$5111,"&lt;="&amp;L$3)-$F2609)))</f>
        <v>#VALUE!</v>
      </c>
      <c r="M2609" s="21" t="e">
        <f>IF(OR($B2609="",M$3&lt;$D2609+Настройки!$B$7),0,MAX(0,$E2609-MAX(0,SUMIFS(Тех_Движение!$G$2:$G$5111,Тех_Движение!$D$2:$D$5111,$C2609,Тех_Движение!$B$2:$B$5111,"&lt;="&amp;M$3)-$F2609)))</f>
        <v>#VALUE!</v>
      </c>
      <c r="N2609" s="21" t="e">
        <f>IF(OR($B2609="",N$3&lt;$D2609+Настройки!$B$7),0,MAX(0,$E2609-MAX(0,SUMIFS(Тех_Движение!$G$2:$G$5111,Тех_Движение!$D$2:$D$5111,$C2609,Тех_Движение!$B$2:$B$5111,"&lt;="&amp;N$3)-$F2609)))</f>
        <v>#VALUE!</v>
      </c>
      <c r="O2609" s="21" t="e">
        <f>IF(OR($B2609="",O$3&lt;$D2609+Настройки!$B$7),0,MAX(0,$E2609-MAX(0,SUMIFS(Тех_Движение!$G$2:$G$5111,Тех_Движение!$D$2:$D$5111,$C2609,Тех_Движение!$B$2:$B$5111,"&lt;="&amp;O$3)-$F2609)))</f>
        <v>#VALUE!</v>
      </c>
      <c r="P2609" s="21" t="e">
        <f>IF(OR($B2609="",P$3&lt;$D2609+Настройки!$B$7),0,MAX(0,$E2609-MAX(0,SUMIFS(Тех_Движение!$G$2:$G$5111,Тех_Движение!$D$2:$D$5111,$C2609,Тех_Движение!$B$2:$B$5111,"&lt;="&amp;P$3)-$F2609)))</f>
        <v>#VALUE!</v>
      </c>
      <c r="Q2609" s="21" t="e">
        <f>IF(OR($B2609="",Q$3&lt;$D2609+Настройки!$B$7),0,MAX(0,$E2609-MAX(0,SUMIFS(Тех_Движение!$G$2:$G$5111,Тех_Движение!$D$2:$D$5111,$C2609,Тех_Движение!$B$2:$B$5111,"&lt;="&amp;Q$3)-$F2609)))</f>
        <v>#VALUE!</v>
      </c>
      <c r="R2609" s="21" t="str">
        <f t="shared" si="121"/>
        <v/>
      </c>
      <c r="S2609" s="23" t="str">
        <f>IF($B2609="","",VLOOKUP($C2609,Настройки!$A$11:$L$17,9,FALSE))</f>
        <v/>
      </c>
      <c r="T2609" s="23" t="str">
        <f t="shared" si="122"/>
        <v/>
      </c>
    </row>
    <row r="2610" spans="1:20" x14ac:dyDescent="0.3">
      <c r="A2610" s="20">
        <f>Тех_Движение!$A$2607</f>
        <v>2606</v>
      </c>
      <c r="B2610" s="20" t="str">
        <f>IF(Тех_Движение!$F$2607&gt;0,Тех_Движение!$I$2607,"")</f>
        <v/>
      </c>
      <c r="C2610" s="20" t="str">
        <f>IF($B2610="","",Тех_Движение!$D$2607)</f>
        <v/>
      </c>
      <c r="D2610" s="9" t="str">
        <f>IF($B2610="","",Тех_Движение!$B$2607)</f>
        <v/>
      </c>
      <c r="E2610" s="21" t="str">
        <f>IF($B2610="","",Тех_Движение!$F$2607)</f>
        <v/>
      </c>
      <c r="F2610" s="21" t="str">
        <f>IF($B2610="","",SUMIFS($E$5:$E2609,$C$5:$C2609,$C2610))</f>
        <v/>
      </c>
      <c r="G2610" s="21" t="str">
        <f>IF($B2610="","",MAX(0,$E2610-MAX(0,SUMIFS(Тех_Движение!$G$2:$G$5111,Тех_Движение!$D$2:$D$5111,$C2610,Тех_Движение!$B$2:$B$5111,"&lt;="&amp;Настройки!$B$5-1)-$F2610)))</f>
        <v/>
      </c>
      <c r="H2610" s="21" t="str">
        <f>IF($B2610="","",IF(AND($D2610&gt;=Настройки!$B$5,$D2610&lt;=Настройки!$B$6),$E2610,0))</f>
        <v/>
      </c>
      <c r="I2610" s="21" t="str">
        <f t="shared" si="120"/>
        <v/>
      </c>
      <c r="J2610" s="21" t="str">
        <f>IF($B2610="","",MAX(0,$E2610-MAX(0,SUMIFS(Тех_Движение!$G$2:$G$5111,Тех_Движение!$D$2:$D$5111,$C2610,Тех_Движение!$B$2:$B$5111,"&lt;="&amp;Настройки!$B$6)-$F2610)))</f>
        <v/>
      </c>
      <c r="K2610" s="21" t="e">
        <f>IF(OR($B2610="",K$3&lt;$D2610+Настройки!$B$7),0,MAX(0,$E2610-MAX(0,SUMIFS(Тех_Движение!$G$2:$G$5111,Тех_Движение!$D$2:$D$5111,$C2610,Тех_Движение!$B$2:$B$5111,"&lt;="&amp;K$3)-$F2610)))</f>
        <v>#VALUE!</v>
      </c>
      <c r="L2610" s="21" t="e">
        <f>IF(OR($B2610="",L$3&lt;$D2610+Настройки!$B$7),0,MAX(0,$E2610-MAX(0,SUMIFS(Тех_Движение!$G$2:$G$5111,Тех_Движение!$D$2:$D$5111,$C2610,Тех_Движение!$B$2:$B$5111,"&lt;="&amp;L$3)-$F2610)))</f>
        <v>#VALUE!</v>
      </c>
      <c r="M2610" s="21" t="e">
        <f>IF(OR($B2610="",M$3&lt;$D2610+Настройки!$B$7),0,MAX(0,$E2610-MAX(0,SUMIFS(Тех_Движение!$G$2:$G$5111,Тех_Движение!$D$2:$D$5111,$C2610,Тех_Движение!$B$2:$B$5111,"&lt;="&amp;M$3)-$F2610)))</f>
        <v>#VALUE!</v>
      </c>
      <c r="N2610" s="21" t="e">
        <f>IF(OR($B2610="",N$3&lt;$D2610+Настройки!$B$7),0,MAX(0,$E2610-MAX(0,SUMIFS(Тех_Движение!$G$2:$G$5111,Тех_Движение!$D$2:$D$5111,$C2610,Тех_Движение!$B$2:$B$5111,"&lt;="&amp;N$3)-$F2610)))</f>
        <v>#VALUE!</v>
      </c>
      <c r="O2610" s="21" t="e">
        <f>IF(OR($B2610="",O$3&lt;$D2610+Настройки!$B$7),0,MAX(0,$E2610-MAX(0,SUMIFS(Тех_Движение!$G$2:$G$5111,Тех_Движение!$D$2:$D$5111,$C2610,Тех_Движение!$B$2:$B$5111,"&lt;="&amp;O$3)-$F2610)))</f>
        <v>#VALUE!</v>
      </c>
      <c r="P2610" s="21" t="e">
        <f>IF(OR($B2610="",P$3&lt;$D2610+Настройки!$B$7),0,MAX(0,$E2610-MAX(0,SUMIFS(Тех_Движение!$G$2:$G$5111,Тех_Движение!$D$2:$D$5111,$C2610,Тех_Движение!$B$2:$B$5111,"&lt;="&amp;P$3)-$F2610)))</f>
        <v>#VALUE!</v>
      </c>
      <c r="Q2610" s="21" t="e">
        <f>IF(OR($B2610="",Q$3&lt;$D2610+Настройки!$B$7),0,MAX(0,$E2610-MAX(0,SUMIFS(Тех_Движение!$G$2:$G$5111,Тех_Движение!$D$2:$D$5111,$C2610,Тех_Движение!$B$2:$B$5111,"&lt;="&amp;Q$3)-$F2610)))</f>
        <v>#VALUE!</v>
      </c>
      <c r="R2610" s="21" t="str">
        <f t="shared" si="121"/>
        <v/>
      </c>
      <c r="S2610" s="23" t="str">
        <f>IF($B2610="","",VLOOKUP($C2610,Настройки!$A$11:$L$17,9,FALSE))</f>
        <v/>
      </c>
      <c r="T2610" s="23" t="str">
        <f t="shared" si="122"/>
        <v/>
      </c>
    </row>
    <row r="2611" spans="1:20" x14ac:dyDescent="0.3">
      <c r="A2611" s="20">
        <f>Тех_Движение!$A$2608</f>
        <v>2607</v>
      </c>
      <c r="B2611" s="20" t="str">
        <f>IF(Тех_Движение!$F$2608&gt;0,Тех_Движение!$I$2608,"")</f>
        <v/>
      </c>
      <c r="C2611" s="20" t="str">
        <f>IF($B2611="","",Тех_Движение!$D$2608)</f>
        <v/>
      </c>
      <c r="D2611" s="9" t="str">
        <f>IF($B2611="","",Тех_Движение!$B$2608)</f>
        <v/>
      </c>
      <c r="E2611" s="21" t="str">
        <f>IF($B2611="","",Тех_Движение!$F$2608)</f>
        <v/>
      </c>
      <c r="F2611" s="21" t="str">
        <f>IF($B2611="","",SUMIFS($E$5:$E2610,$C$5:$C2610,$C2611))</f>
        <v/>
      </c>
      <c r="G2611" s="21" t="str">
        <f>IF($B2611="","",MAX(0,$E2611-MAX(0,SUMIFS(Тех_Движение!$G$2:$G$5111,Тех_Движение!$D$2:$D$5111,$C2611,Тех_Движение!$B$2:$B$5111,"&lt;="&amp;Настройки!$B$5-1)-$F2611)))</f>
        <v/>
      </c>
      <c r="H2611" s="21" t="str">
        <f>IF($B2611="","",IF(AND($D2611&gt;=Настройки!$B$5,$D2611&lt;=Настройки!$B$6),$E2611,0))</f>
        <v/>
      </c>
      <c r="I2611" s="21" t="str">
        <f t="shared" si="120"/>
        <v/>
      </c>
      <c r="J2611" s="21" t="str">
        <f>IF($B2611="","",MAX(0,$E2611-MAX(0,SUMIFS(Тех_Движение!$G$2:$G$5111,Тех_Движение!$D$2:$D$5111,$C2611,Тех_Движение!$B$2:$B$5111,"&lt;="&amp;Настройки!$B$6)-$F2611)))</f>
        <v/>
      </c>
      <c r="K2611" s="21" t="e">
        <f>IF(OR($B2611="",K$3&lt;$D2611+Настройки!$B$7),0,MAX(0,$E2611-MAX(0,SUMIFS(Тех_Движение!$G$2:$G$5111,Тех_Движение!$D$2:$D$5111,$C2611,Тех_Движение!$B$2:$B$5111,"&lt;="&amp;K$3)-$F2611)))</f>
        <v>#VALUE!</v>
      </c>
      <c r="L2611" s="21" t="e">
        <f>IF(OR($B2611="",L$3&lt;$D2611+Настройки!$B$7),0,MAX(0,$E2611-MAX(0,SUMIFS(Тех_Движение!$G$2:$G$5111,Тех_Движение!$D$2:$D$5111,$C2611,Тех_Движение!$B$2:$B$5111,"&lt;="&amp;L$3)-$F2611)))</f>
        <v>#VALUE!</v>
      </c>
      <c r="M2611" s="21" t="e">
        <f>IF(OR($B2611="",M$3&lt;$D2611+Настройки!$B$7),0,MAX(0,$E2611-MAX(0,SUMIFS(Тех_Движение!$G$2:$G$5111,Тех_Движение!$D$2:$D$5111,$C2611,Тех_Движение!$B$2:$B$5111,"&lt;="&amp;M$3)-$F2611)))</f>
        <v>#VALUE!</v>
      </c>
      <c r="N2611" s="21" t="e">
        <f>IF(OR($B2611="",N$3&lt;$D2611+Настройки!$B$7),0,MAX(0,$E2611-MAX(0,SUMIFS(Тех_Движение!$G$2:$G$5111,Тех_Движение!$D$2:$D$5111,$C2611,Тех_Движение!$B$2:$B$5111,"&lt;="&amp;N$3)-$F2611)))</f>
        <v>#VALUE!</v>
      </c>
      <c r="O2611" s="21" t="e">
        <f>IF(OR($B2611="",O$3&lt;$D2611+Настройки!$B$7),0,MAX(0,$E2611-MAX(0,SUMIFS(Тех_Движение!$G$2:$G$5111,Тех_Движение!$D$2:$D$5111,$C2611,Тех_Движение!$B$2:$B$5111,"&lt;="&amp;O$3)-$F2611)))</f>
        <v>#VALUE!</v>
      </c>
      <c r="P2611" s="21" t="e">
        <f>IF(OR($B2611="",P$3&lt;$D2611+Настройки!$B$7),0,MAX(0,$E2611-MAX(0,SUMIFS(Тех_Движение!$G$2:$G$5111,Тех_Движение!$D$2:$D$5111,$C2611,Тех_Движение!$B$2:$B$5111,"&lt;="&amp;P$3)-$F2611)))</f>
        <v>#VALUE!</v>
      </c>
      <c r="Q2611" s="21" t="e">
        <f>IF(OR($B2611="",Q$3&lt;$D2611+Настройки!$B$7),0,MAX(0,$E2611-MAX(0,SUMIFS(Тех_Движение!$G$2:$G$5111,Тех_Движение!$D$2:$D$5111,$C2611,Тех_Движение!$B$2:$B$5111,"&lt;="&amp;Q$3)-$F2611)))</f>
        <v>#VALUE!</v>
      </c>
      <c r="R2611" s="21" t="str">
        <f t="shared" si="121"/>
        <v/>
      </c>
      <c r="S2611" s="23" t="str">
        <f>IF($B2611="","",VLOOKUP($C2611,Настройки!$A$11:$L$17,9,FALSE))</f>
        <v/>
      </c>
      <c r="T2611" s="23" t="str">
        <f t="shared" si="122"/>
        <v/>
      </c>
    </row>
    <row r="2612" spans="1:20" x14ac:dyDescent="0.3">
      <c r="A2612" s="20">
        <f>Тех_Движение!$A$2609</f>
        <v>2608</v>
      </c>
      <c r="B2612" s="20" t="str">
        <f>IF(Тех_Движение!$F$2609&gt;0,Тех_Движение!$I$2609,"")</f>
        <v/>
      </c>
      <c r="C2612" s="20" t="str">
        <f>IF($B2612="","",Тех_Движение!$D$2609)</f>
        <v/>
      </c>
      <c r="D2612" s="9" t="str">
        <f>IF($B2612="","",Тех_Движение!$B$2609)</f>
        <v/>
      </c>
      <c r="E2612" s="21" t="str">
        <f>IF($B2612="","",Тех_Движение!$F$2609)</f>
        <v/>
      </c>
      <c r="F2612" s="21" t="str">
        <f>IF($B2612="","",SUMIFS($E$5:$E2611,$C$5:$C2611,$C2612))</f>
        <v/>
      </c>
      <c r="G2612" s="21" t="str">
        <f>IF($B2612="","",MAX(0,$E2612-MAX(0,SUMIFS(Тех_Движение!$G$2:$G$5111,Тех_Движение!$D$2:$D$5111,$C2612,Тех_Движение!$B$2:$B$5111,"&lt;="&amp;Настройки!$B$5-1)-$F2612)))</f>
        <v/>
      </c>
      <c r="H2612" s="21" t="str">
        <f>IF($B2612="","",IF(AND($D2612&gt;=Настройки!$B$5,$D2612&lt;=Настройки!$B$6),$E2612,0))</f>
        <v/>
      </c>
      <c r="I2612" s="21" t="str">
        <f t="shared" si="120"/>
        <v/>
      </c>
      <c r="J2612" s="21" t="str">
        <f>IF($B2612="","",MAX(0,$E2612-MAX(0,SUMIFS(Тех_Движение!$G$2:$G$5111,Тех_Движение!$D$2:$D$5111,$C2612,Тех_Движение!$B$2:$B$5111,"&lt;="&amp;Настройки!$B$6)-$F2612)))</f>
        <v/>
      </c>
      <c r="K2612" s="21" t="e">
        <f>IF(OR($B2612="",K$3&lt;$D2612+Настройки!$B$7),0,MAX(0,$E2612-MAX(0,SUMIFS(Тех_Движение!$G$2:$G$5111,Тех_Движение!$D$2:$D$5111,$C2612,Тех_Движение!$B$2:$B$5111,"&lt;="&amp;K$3)-$F2612)))</f>
        <v>#VALUE!</v>
      </c>
      <c r="L2612" s="21" t="e">
        <f>IF(OR($B2612="",L$3&lt;$D2612+Настройки!$B$7),0,MAX(0,$E2612-MAX(0,SUMIFS(Тех_Движение!$G$2:$G$5111,Тех_Движение!$D$2:$D$5111,$C2612,Тех_Движение!$B$2:$B$5111,"&lt;="&amp;L$3)-$F2612)))</f>
        <v>#VALUE!</v>
      </c>
      <c r="M2612" s="21" t="e">
        <f>IF(OR($B2612="",M$3&lt;$D2612+Настройки!$B$7),0,MAX(0,$E2612-MAX(0,SUMIFS(Тех_Движение!$G$2:$G$5111,Тех_Движение!$D$2:$D$5111,$C2612,Тех_Движение!$B$2:$B$5111,"&lt;="&amp;M$3)-$F2612)))</f>
        <v>#VALUE!</v>
      </c>
      <c r="N2612" s="21" t="e">
        <f>IF(OR($B2612="",N$3&lt;$D2612+Настройки!$B$7),0,MAX(0,$E2612-MAX(0,SUMIFS(Тех_Движение!$G$2:$G$5111,Тех_Движение!$D$2:$D$5111,$C2612,Тех_Движение!$B$2:$B$5111,"&lt;="&amp;N$3)-$F2612)))</f>
        <v>#VALUE!</v>
      </c>
      <c r="O2612" s="21" t="e">
        <f>IF(OR($B2612="",O$3&lt;$D2612+Настройки!$B$7),0,MAX(0,$E2612-MAX(0,SUMIFS(Тех_Движение!$G$2:$G$5111,Тех_Движение!$D$2:$D$5111,$C2612,Тех_Движение!$B$2:$B$5111,"&lt;="&amp;O$3)-$F2612)))</f>
        <v>#VALUE!</v>
      </c>
      <c r="P2612" s="21" t="e">
        <f>IF(OR($B2612="",P$3&lt;$D2612+Настройки!$B$7),0,MAX(0,$E2612-MAX(0,SUMIFS(Тех_Движение!$G$2:$G$5111,Тех_Движение!$D$2:$D$5111,$C2612,Тех_Движение!$B$2:$B$5111,"&lt;="&amp;P$3)-$F2612)))</f>
        <v>#VALUE!</v>
      </c>
      <c r="Q2612" s="21" t="e">
        <f>IF(OR($B2612="",Q$3&lt;$D2612+Настройки!$B$7),0,MAX(0,$E2612-MAX(0,SUMIFS(Тех_Движение!$G$2:$G$5111,Тех_Движение!$D$2:$D$5111,$C2612,Тех_Движение!$B$2:$B$5111,"&lt;="&amp;Q$3)-$F2612)))</f>
        <v>#VALUE!</v>
      </c>
      <c r="R2612" s="21" t="str">
        <f t="shared" si="121"/>
        <v/>
      </c>
      <c r="S2612" s="23" t="str">
        <f>IF($B2612="","",VLOOKUP($C2612,Настройки!$A$11:$L$17,9,FALSE))</f>
        <v/>
      </c>
      <c r="T2612" s="23" t="str">
        <f t="shared" si="122"/>
        <v/>
      </c>
    </row>
    <row r="2613" spans="1:20" x14ac:dyDescent="0.3">
      <c r="A2613" s="20">
        <f>Тех_Движение!$A$2610</f>
        <v>2609</v>
      </c>
      <c r="B2613" s="20" t="str">
        <f>IF(Тех_Движение!$F$2610&gt;0,Тех_Движение!$I$2610,"")</f>
        <v/>
      </c>
      <c r="C2613" s="20" t="str">
        <f>IF($B2613="","",Тех_Движение!$D$2610)</f>
        <v/>
      </c>
      <c r="D2613" s="9" t="str">
        <f>IF($B2613="","",Тех_Движение!$B$2610)</f>
        <v/>
      </c>
      <c r="E2613" s="21" t="str">
        <f>IF($B2613="","",Тех_Движение!$F$2610)</f>
        <v/>
      </c>
      <c r="F2613" s="21" t="str">
        <f>IF($B2613="","",SUMIFS($E$5:$E2612,$C$5:$C2612,$C2613))</f>
        <v/>
      </c>
      <c r="G2613" s="21" t="str">
        <f>IF($B2613="","",MAX(0,$E2613-MAX(0,SUMIFS(Тех_Движение!$G$2:$G$5111,Тех_Движение!$D$2:$D$5111,$C2613,Тех_Движение!$B$2:$B$5111,"&lt;="&amp;Настройки!$B$5-1)-$F2613)))</f>
        <v/>
      </c>
      <c r="H2613" s="21" t="str">
        <f>IF($B2613="","",IF(AND($D2613&gt;=Настройки!$B$5,$D2613&lt;=Настройки!$B$6),$E2613,0))</f>
        <v/>
      </c>
      <c r="I2613" s="21" t="str">
        <f t="shared" si="120"/>
        <v/>
      </c>
      <c r="J2613" s="21" t="str">
        <f>IF($B2613="","",MAX(0,$E2613-MAX(0,SUMIFS(Тех_Движение!$G$2:$G$5111,Тех_Движение!$D$2:$D$5111,$C2613,Тех_Движение!$B$2:$B$5111,"&lt;="&amp;Настройки!$B$6)-$F2613)))</f>
        <v/>
      </c>
      <c r="K2613" s="21" t="e">
        <f>IF(OR($B2613="",K$3&lt;$D2613+Настройки!$B$7),0,MAX(0,$E2613-MAX(0,SUMIFS(Тех_Движение!$G$2:$G$5111,Тех_Движение!$D$2:$D$5111,$C2613,Тех_Движение!$B$2:$B$5111,"&lt;="&amp;K$3)-$F2613)))</f>
        <v>#VALUE!</v>
      </c>
      <c r="L2613" s="21" t="e">
        <f>IF(OR($B2613="",L$3&lt;$D2613+Настройки!$B$7),0,MAX(0,$E2613-MAX(0,SUMIFS(Тех_Движение!$G$2:$G$5111,Тех_Движение!$D$2:$D$5111,$C2613,Тех_Движение!$B$2:$B$5111,"&lt;="&amp;L$3)-$F2613)))</f>
        <v>#VALUE!</v>
      </c>
      <c r="M2613" s="21" t="e">
        <f>IF(OR($B2613="",M$3&lt;$D2613+Настройки!$B$7),0,MAX(0,$E2613-MAX(0,SUMIFS(Тех_Движение!$G$2:$G$5111,Тех_Движение!$D$2:$D$5111,$C2613,Тех_Движение!$B$2:$B$5111,"&lt;="&amp;M$3)-$F2613)))</f>
        <v>#VALUE!</v>
      </c>
      <c r="N2613" s="21" t="e">
        <f>IF(OR($B2613="",N$3&lt;$D2613+Настройки!$B$7),0,MAX(0,$E2613-MAX(0,SUMIFS(Тех_Движение!$G$2:$G$5111,Тех_Движение!$D$2:$D$5111,$C2613,Тех_Движение!$B$2:$B$5111,"&lt;="&amp;N$3)-$F2613)))</f>
        <v>#VALUE!</v>
      </c>
      <c r="O2613" s="21" t="e">
        <f>IF(OR($B2613="",O$3&lt;$D2613+Настройки!$B$7),0,MAX(0,$E2613-MAX(0,SUMIFS(Тех_Движение!$G$2:$G$5111,Тех_Движение!$D$2:$D$5111,$C2613,Тех_Движение!$B$2:$B$5111,"&lt;="&amp;O$3)-$F2613)))</f>
        <v>#VALUE!</v>
      </c>
      <c r="P2613" s="21" t="e">
        <f>IF(OR($B2613="",P$3&lt;$D2613+Настройки!$B$7),0,MAX(0,$E2613-MAX(0,SUMIFS(Тех_Движение!$G$2:$G$5111,Тех_Движение!$D$2:$D$5111,$C2613,Тех_Движение!$B$2:$B$5111,"&lt;="&amp;P$3)-$F2613)))</f>
        <v>#VALUE!</v>
      </c>
      <c r="Q2613" s="21" t="e">
        <f>IF(OR($B2613="",Q$3&lt;$D2613+Настройки!$B$7),0,MAX(0,$E2613-MAX(0,SUMIFS(Тех_Движение!$G$2:$G$5111,Тех_Движение!$D$2:$D$5111,$C2613,Тех_Движение!$B$2:$B$5111,"&lt;="&amp;Q$3)-$F2613)))</f>
        <v>#VALUE!</v>
      </c>
      <c r="R2613" s="21" t="str">
        <f t="shared" si="121"/>
        <v/>
      </c>
      <c r="S2613" s="23" t="str">
        <f>IF($B2613="","",VLOOKUP($C2613,Настройки!$A$11:$L$17,9,FALSE))</f>
        <v/>
      </c>
      <c r="T2613" s="23" t="str">
        <f t="shared" si="122"/>
        <v/>
      </c>
    </row>
    <row r="2614" spans="1:20" x14ac:dyDescent="0.3">
      <c r="A2614" s="20">
        <f>Тех_Движение!$A$2611</f>
        <v>2610</v>
      </c>
      <c r="B2614" s="20" t="str">
        <f>IF(Тех_Движение!$F$2611&gt;0,Тех_Движение!$I$2611,"")</f>
        <v/>
      </c>
      <c r="C2614" s="20" t="str">
        <f>IF($B2614="","",Тех_Движение!$D$2611)</f>
        <v/>
      </c>
      <c r="D2614" s="9" t="str">
        <f>IF($B2614="","",Тех_Движение!$B$2611)</f>
        <v/>
      </c>
      <c r="E2614" s="21" t="str">
        <f>IF($B2614="","",Тех_Движение!$F$2611)</f>
        <v/>
      </c>
      <c r="F2614" s="21" t="str">
        <f>IF($B2614="","",SUMIFS($E$5:$E2613,$C$5:$C2613,$C2614))</f>
        <v/>
      </c>
      <c r="G2614" s="21" t="str">
        <f>IF($B2614="","",MAX(0,$E2614-MAX(0,SUMIFS(Тех_Движение!$G$2:$G$5111,Тех_Движение!$D$2:$D$5111,$C2614,Тех_Движение!$B$2:$B$5111,"&lt;="&amp;Настройки!$B$5-1)-$F2614)))</f>
        <v/>
      </c>
      <c r="H2614" s="21" t="str">
        <f>IF($B2614="","",IF(AND($D2614&gt;=Настройки!$B$5,$D2614&lt;=Настройки!$B$6),$E2614,0))</f>
        <v/>
      </c>
      <c r="I2614" s="21" t="str">
        <f t="shared" si="120"/>
        <v/>
      </c>
      <c r="J2614" s="21" t="str">
        <f>IF($B2614="","",MAX(0,$E2614-MAX(0,SUMIFS(Тех_Движение!$G$2:$G$5111,Тех_Движение!$D$2:$D$5111,$C2614,Тех_Движение!$B$2:$B$5111,"&lt;="&amp;Настройки!$B$6)-$F2614)))</f>
        <v/>
      </c>
      <c r="K2614" s="21" t="e">
        <f>IF(OR($B2614="",K$3&lt;$D2614+Настройки!$B$7),0,MAX(0,$E2614-MAX(0,SUMIFS(Тех_Движение!$G$2:$G$5111,Тех_Движение!$D$2:$D$5111,$C2614,Тех_Движение!$B$2:$B$5111,"&lt;="&amp;K$3)-$F2614)))</f>
        <v>#VALUE!</v>
      </c>
      <c r="L2614" s="21" t="e">
        <f>IF(OR($B2614="",L$3&lt;$D2614+Настройки!$B$7),0,MAX(0,$E2614-MAX(0,SUMIFS(Тех_Движение!$G$2:$G$5111,Тех_Движение!$D$2:$D$5111,$C2614,Тех_Движение!$B$2:$B$5111,"&lt;="&amp;L$3)-$F2614)))</f>
        <v>#VALUE!</v>
      </c>
      <c r="M2614" s="21" t="e">
        <f>IF(OR($B2614="",M$3&lt;$D2614+Настройки!$B$7),0,MAX(0,$E2614-MAX(0,SUMIFS(Тех_Движение!$G$2:$G$5111,Тех_Движение!$D$2:$D$5111,$C2614,Тех_Движение!$B$2:$B$5111,"&lt;="&amp;M$3)-$F2614)))</f>
        <v>#VALUE!</v>
      </c>
      <c r="N2614" s="21" t="e">
        <f>IF(OR($B2614="",N$3&lt;$D2614+Настройки!$B$7),0,MAX(0,$E2614-MAX(0,SUMIFS(Тех_Движение!$G$2:$G$5111,Тех_Движение!$D$2:$D$5111,$C2614,Тех_Движение!$B$2:$B$5111,"&lt;="&amp;N$3)-$F2614)))</f>
        <v>#VALUE!</v>
      </c>
      <c r="O2614" s="21" t="e">
        <f>IF(OR($B2614="",O$3&lt;$D2614+Настройки!$B$7),0,MAX(0,$E2614-MAX(0,SUMIFS(Тех_Движение!$G$2:$G$5111,Тех_Движение!$D$2:$D$5111,$C2614,Тех_Движение!$B$2:$B$5111,"&lt;="&amp;O$3)-$F2614)))</f>
        <v>#VALUE!</v>
      </c>
      <c r="P2614" s="21" t="e">
        <f>IF(OR($B2614="",P$3&lt;$D2614+Настройки!$B$7),0,MAX(0,$E2614-MAX(0,SUMIFS(Тех_Движение!$G$2:$G$5111,Тех_Движение!$D$2:$D$5111,$C2614,Тех_Движение!$B$2:$B$5111,"&lt;="&amp;P$3)-$F2614)))</f>
        <v>#VALUE!</v>
      </c>
      <c r="Q2614" s="21" t="e">
        <f>IF(OR($B2614="",Q$3&lt;$D2614+Настройки!$B$7),0,MAX(0,$E2614-MAX(0,SUMIFS(Тех_Движение!$G$2:$G$5111,Тех_Движение!$D$2:$D$5111,$C2614,Тех_Движение!$B$2:$B$5111,"&lt;="&amp;Q$3)-$F2614)))</f>
        <v>#VALUE!</v>
      </c>
      <c r="R2614" s="21" t="str">
        <f t="shared" si="121"/>
        <v/>
      </c>
      <c r="S2614" s="23" t="str">
        <f>IF($B2614="","",VLOOKUP($C2614,Настройки!$A$11:$L$17,9,FALSE))</f>
        <v/>
      </c>
      <c r="T2614" s="23" t="str">
        <f t="shared" si="122"/>
        <v/>
      </c>
    </row>
    <row r="2615" spans="1:20" x14ac:dyDescent="0.3">
      <c r="A2615" s="20">
        <f>Тех_Движение!$A$2612</f>
        <v>2611</v>
      </c>
      <c r="B2615" s="20" t="str">
        <f>IF(Тех_Движение!$F$2612&gt;0,Тех_Движение!$I$2612,"")</f>
        <v/>
      </c>
      <c r="C2615" s="20" t="str">
        <f>IF($B2615="","",Тех_Движение!$D$2612)</f>
        <v/>
      </c>
      <c r="D2615" s="9" t="str">
        <f>IF($B2615="","",Тех_Движение!$B$2612)</f>
        <v/>
      </c>
      <c r="E2615" s="21" t="str">
        <f>IF($B2615="","",Тех_Движение!$F$2612)</f>
        <v/>
      </c>
      <c r="F2615" s="21" t="str">
        <f>IF($B2615="","",SUMIFS($E$5:$E2614,$C$5:$C2614,$C2615))</f>
        <v/>
      </c>
      <c r="G2615" s="21" t="str">
        <f>IF($B2615="","",MAX(0,$E2615-MAX(0,SUMIFS(Тех_Движение!$G$2:$G$5111,Тех_Движение!$D$2:$D$5111,$C2615,Тех_Движение!$B$2:$B$5111,"&lt;="&amp;Настройки!$B$5-1)-$F2615)))</f>
        <v/>
      </c>
      <c r="H2615" s="21" t="str">
        <f>IF($B2615="","",IF(AND($D2615&gt;=Настройки!$B$5,$D2615&lt;=Настройки!$B$6),$E2615,0))</f>
        <v/>
      </c>
      <c r="I2615" s="21" t="str">
        <f t="shared" si="120"/>
        <v/>
      </c>
      <c r="J2615" s="21" t="str">
        <f>IF($B2615="","",MAX(0,$E2615-MAX(0,SUMIFS(Тех_Движение!$G$2:$G$5111,Тех_Движение!$D$2:$D$5111,$C2615,Тех_Движение!$B$2:$B$5111,"&lt;="&amp;Настройки!$B$6)-$F2615)))</f>
        <v/>
      </c>
      <c r="K2615" s="21" t="e">
        <f>IF(OR($B2615="",K$3&lt;$D2615+Настройки!$B$7),0,MAX(0,$E2615-MAX(0,SUMIFS(Тех_Движение!$G$2:$G$5111,Тех_Движение!$D$2:$D$5111,$C2615,Тех_Движение!$B$2:$B$5111,"&lt;="&amp;K$3)-$F2615)))</f>
        <v>#VALUE!</v>
      </c>
      <c r="L2615" s="21" t="e">
        <f>IF(OR($B2615="",L$3&lt;$D2615+Настройки!$B$7),0,MAX(0,$E2615-MAX(0,SUMIFS(Тех_Движение!$G$2:$G$5111,Тех_Движение!$D$2:$D$5111,$C2615,Тех_Движение!$B$2:$B$5111,"&lt;="&amp;L$3)-$F2615)))</f>
        <v>#VALUE!</v>
      </c>
      <c r="M2615" s="21" t="e">
        <f>IF(OR($B2615="",M$3&lt;$D2615+Настройки!$B$7),0,MAX(0,$E2615-MAX(0,SUMIFS(Тех_Движение!$G$2:$G$5111,Тех_Движение!$D$2:$D$5111,$C2615,Тех_Движение!$B$2:$B$5111,"&lt;="&amp;M$3)-$F2615)))</f>
        <v>#VALUE!</v>
      </c>
      <c r="N2615" s="21" t="e">
        <f>IF(OR($B2615="",N$3&lt;$D2615+Настройки!$B$7),0,MAX(0,$E2615-MAX(0,SUMIFS(Тех_Движение!$G$2:$G$5111,Тех_Движение!$D$2:$D$5111,$C2615,Тех_Движение!$B$2:$B$5111,"&lt;="&amp;N$3)-$F2615)))</f>
        <v>#VALUE!</v>
      </c>
      <c r="O2615" s="21" t="e">
        <f>IF(OR($B2615="",O$3&lt;$D2615+Настройки!$B$7),0,MAX(0,$E2615-MAX(0,SUMIFS(Тех_Движение!$G$2:$G$5111,Тех_Движение!$D$2:$D$5111,$C2615,Тех_Движение!$B$2:$B$5111,"&lt;="&amp;O$3)-$F2615)))</f>
        <v>#VALUE!</v>
      </c>
      <c r="P2615" s="21" t="e">
        <f>IF(OR($B2615="",P$3&lt;$D2615+Настройки!$B$7),0,MAX(0,$E2615-MAX(0,SUMIFS(Тех_Движение!$G$2:$G$5111,Тех_Движение!$D$2:$D$5111,$C2615,Тех_Движение!$B$2:$B$5111,"&lt;="&amp;P$3)-$F2615)))</f>
        <v>#VALUE!</v>
      </c>
      <c r="Q2615" s="21" t="e">
        <f>IF(OR($B2615="",Q$3&lt;$D2615+Настройки!$B$7),0,MAX(0,$E2615-MAX(0,SUMIFS(Тех_Движение!$G$2:$G$5111,Тех_Движение!$D$2:$D$5111,$C2615,Тех_Движение!$B$2:$B$5111,"&lt;="&amp;Q$3)-$F2615)))</f>
        <v>#VALUE!</v>
      </c>
      <c r="R2615" s="21" t="str">
        <f t="shared" si="121"/>
        <v/>
      </c>
      <c r="S2615" s="23" t="str">
        <f>IF($B2615="","",VLOOKUP($C2615,Настройки!$A$11:$L$17,9,FALSE))</f>
        <v/>
      </c>
      <c r="T2615" s="23" t="str">
        <f t="shared" si="122"/>
        <v/>
      </c>
    </row>
    <row r="2616" spans="1:20" x14ac:dyDescent="0.3">
      <c r="A2616" s="20">
        <f>Тех_Движение!$A$2613</f>
        <v>2612</v>
      </c>
      <c r="B2616" s="20" t="str">
        <f>IF(Тех_Движение!$F$2613&gt;0,Тех_Движение!$I$2613,"")</f>
        <v/>
      </c>
      <c r="C2616" s="20" t="str">
        <f>IF($B2616="","",Тех_Движение!$D$2613)</f>
        <v/>
      </c>
      <c r="D2616" s="9" t="str">
        <f>IF($B2616="","",Тех_Движение!$B$2613)</f>
        <v/>
      </c>
      <c r="E2616" s="21" t="str">
        <f>IF($B2616="","",Тех_Движение!$F$2613)</f>
        <v/>
      </c>
      <c r="F2616" s="21" t="str">
        <f>IF($B2616="","",SUMIFS($E$5:$E2615,$C$5:$C2615,$C2616))</f>
        <v/>
      </c>
      <c r="G2616" s="21" t="str">
        <f>IF($B2616="","",MAX(0,$E2616-MAX(0,SUMIFS(Тех_Движение!$G$2:$G$5111,Тех_Движение!$D$2:$D$5111,$C2616,Тех_Движение!$B$2:$B$5111,"&lt;="&amp;Настройки!$B$5-1)-$F2616)))</f>
        <v/>
      </c>
      <c r="H2616" s="21" t="str">
        <f>IF($B2616="","",IF(AND($D2616&gt;=Настройки!$B$5,$D2616&lt;=Настройки!$B$6),$E2616,0))</f>
        <v/>
      </c>
      <c r="I2616" s="21" t="str">
        <f t="shared" si="120"/>
        <v/>
      </c>
      <c r="J2616" s="21" t="str">
        <f>IF($B2616="","",MAX(0,$E2616-MAX(0,SUMIFS(Тех_Движение!$G$2:$G$5111,Тех_Движение!$D$2:$D$5111,$C2616,Тех_Движение!$B$2:$B$5111,"&lt;="&amp;Настройки!$B$6)-$F2616)))</f>
        <v/>
      </c>
      <c r="K2616" s="21" t="e">
        <f>IF(OR($B2616="",K$3&lt;$D2616+Настройки!$B$7),0,MAX(0,$E2616-MAX(0,SUMIFS(Тех_Движение!$G$2:$G$5111,Тех_Движение!$D$2:$D$5111,$C2616,Тех_Движение!$B$2:$B$5111,"&lt;="&amp;K$3)-$F2616)))</f>
        <v>#VALUE!</v>
      </c>
      <c r="L2616" s="21" t="e">
        <f>IF(OR($B2616="",L$3&lt;$D2616+Настройки!$B$7),0,MAX(0,$E2616-MAX(0,SUMIFS(Тех_Движение!$G$2:$G$5111,Тех_Движение!$D$2:$D$5111,$C2616,Тех_Движение!$B$2:$B$5111,"&lt;="&amp;L$3)-$F2616)))</f>
        <v>#VALUE!</v>
      </c>
      <c r="M2616" s="21" t="e">
        <f>IF(OR($B2616="",M$3&lt;$D2616+Настройки!$B$7),0,MAX(0,$E2616-MAX(0,SUMIFS(Тех_Движение!$G$2:$G$5111,Тех_Движение!$D$2:$D$5111,$C2616,Тех_Движение!$B$2:$B$5111,"&lt;="&amp;M$3)-$F2616)))</f>
        <v>#VALUE!</v>
      </c>
      <c r="N2616" s="21" t="e">
        <f>IF(OR($B2616="",N$3&lt;$D2616+Настройки!$B$7),0,MAX(0,$E2616-MAX(0,SUMIFS(Тех_Движение!$G$2:$G$5111,Тех_Движение!$D$2:$D$5111,$C2616,Тех_Движение!$B$2:$B$5111,"&lt;="&amp;N$3)-$F2616)))</f>
        <v>#VALUE!</v>
      </c>
      <c r="O2616" s="21" t="e">
        <f>IF(OR($B2616="",O$3&lt;$D2616+Настройки!$B$7),0,MAX(0,$E2616-MAX(0,SUMIFS(Тех_Движение!$G$2:$G$5111,Тех_Движение!$D$2:$D$5111,$C2616,Тех_Движение!$B$2:$B$5111,"&lt;="&amp;O$3)-$F2616)))</f>
        <v>#VALUE!</v>
      </c>
      <c r="P2616" s="21" t="e">
        <f>IF(OR($B2616="",P$3&lt;$D2616+Настройки!$B$7),0,MAX(0,$E2616-MAX(0,SUMIFS(Тех_Движение!$G$2:$G$5111,Тех_Движение!$D$2:$D$5111,$C2616,Тех_Движение!$B$2:$B$5111,"&lt;="&amp;P$3)-$F2616)))</f>
        <v>#VALUE!</v>
      </c>
      <c r="Q2616" s="21" t="e">
        <f>IF(OR($B2616="",Q$3&lt;$D2616+Настройки!$B$7),0,MAX(0,$E2616-MAX(0,SUMIFS(Тех_Движение!$G$2:$G$5111,Тех_Движение!$D$2:$D$5111,$C2616,Тех_Движение!$B$2:$B$5111,"&lt;="&amp;Q$3)-$F2616)))</f>
        <v>#VALUE!</v>
      </c>
      <c r="R2616" s="21" t="str">
        <f t="shared" si="121"/>
        <v/>
      </c>
      <c r="S2616" s="23" t="str">
        <f>IF($B2616="","",VLOOKUP($C2616,Настройки!$A$11:$L$17,9,FALSE))</f>
        <v/>
      </c>
      <c r="T2616" s="23" t="str">
        <f t="shared" si="122"/>
        <v/>
      </c>
    </row>
    <row r="2617" spans="1:20" x14ac:dyDescent="0.3">
      <c r="A2617" s="20">
        <f>Тех_Движение!$A$2614</f>
        <v>2613</v>
      </c>
      <c r="B2617" s="20" t="str">
        <f>IF(Тех_Движение!$F$2614&gt;0,Тех_Движение!$I$2614,"")</f>
        <v/>
      </c>
      <c r="C2617" s="20" t="str">
        <f>IF($B2617="","",Тех_Движение!$D$2614)</f>
        <v/>
      </c>
      <c r="D2617" s="9" t="str">
        <f>IF($B2617="","",Тех_Движение!$B$2614)</f>
        <v/>
      </c>
      <c r="E2617" s="21" t="str">
        <f>IF($B2617="","",Тех_Движение!$F$2614)</f>
        <v/>
      </c>
      <c r="F2617" s="21" t="str">
        <f>IF($B2617="","",SUMIFS($E$5:$E2616,$C$5:$C2616,$C2617))</f>
        <v/>
      </c>
      <c r="G2617" s="21" t="str">
        <f>IF($B2617="","",MAX(0,$E2617-MAX(0,SUMIFS(Тех_Движение!$G$2:$G$5111,Тех_Движение!$D$2:$D$5111,$C2617,Тех_Движение!$B$2:$B$5111,"&lt;="&amp;Настройки!$B$5-1)-$F2617)))</f>
        <v/>
      </c>
      <c r="H2617" s="21" t="str">
        <f>IF($B2617="","",IF(AND($D2617&gt;=Настройки!$B$5,$D2617&lt;=Настройки!$B$6),$E2617,0))</f>
        <v/>
      </c>
      <c r="I2617" s="21" t="str">
        <f t="shared" si="120"/>
        <v/>
      </c>
      <c r="J2617" s="21" t="str">
        <f>IF($B2617="","",MAX(0,$E2617-MAX(0,SUMIFS(Тех_Движение!$G$2:$G$5111,Тех_Движение!$D$2:$D$5111,$C2617,Тех_Движение!$B$2:$B$5111,"&lt;="&amp;Настройки!$B$6)-$F2617)))</f>
        <v/>
      </c>
      <c r="K2617" s="21" t="e">
        <f>IF(OR($B2617="",K$3&lt;$D2617+Настройки!$B$7),0,MAX(0,$E2617-MAX(0,SUMIFS(Тех_Движение!$G$2:$G$5111,Тех_Движение!$D$2:$D$5111,$C2617,Тех_Движение!$B$2:$B$5111,"&lt;="&amp;K$3)-$F2617)))</f>
        <v>#VALUE!</v>
      </c>
      <c r="L2617" s="21" t="e">
        <f>IF(OR($B2617="",L$3&lt;$D2617+Настройки!$B$7),0,MAX(0,$E2617-MAX(0,SUMIFS(Тех_Движение!$G$2:$G$5111,Тех_Движение!$D$2:$D$5111,$C2617,Тех_Движение!$B$2:$B$5111,"&lt;="&amp;L$3)-$F2617)))</f>
        <v>#VALUE!</v>
      </c>
      <c r="M2617" s="21" t="e">
        <f>IF(OR($B2617="",M$3&lt;$D2617+Настройки!$B$7),0,MAX(0,$E2617-MAX(0,SUMIFS(Тех_Движение!$G$2:$G$5111,Тех_Движение!$D$2:$D$5111,$C2617,Тех_Движение!$B$2:$B$5111,"&lt;="&amp;M$3)-$F2617)))</f>
        <v>#VALUE!</v>
      </c>
      <c r="N2617" s="21" t="e">
        <f>IF(OR($B2617="",N$3&lt;$D2617+Настройки!$B$7),0,MAX(0,$E2617-MAX(0,SUMIFS(Тех_Движение!$G$2:$G$5111,Тех_Движение!$D$2:$D$5111,$C2617,Тех_Движение!$B$2:$B$5111,"&lt;="&amp;N$3)-$F2617)))</f>
        <v>#VALUE!</v>
      </c>
      <c r="O2617" s="21" t="e">
        <f>IF(OR($B2617="",O$3&lt;$D2617+Настройки!$B$7),0,MAX(0,$E2617-MAX(0,SUMIFS(Тех_Движение!$G$2:$G$5111,Тех_Движение!$D$2:$D$5111,$C2617,Тех_Движение!$B$2:$B$5111,"&lt;="&amp;O$3)-$F2617)))</f>
        <v>#VALUE!</v>
      </c>
      <c r="P2617" s="21" t="e">
        <f>IF(OR($B2617="",P$3&lt;$D2617+Настройки!$B$7),0,MAX(0,$E2617-MAX(0,SUMIFS(Тех_Движение!$G$2:$G$5111,Тех_Движение!$D$2:$D$5111,$C2617,Тех_Движение!$B$2:$B$5111,"&lt;="&amp;P$3)-$F2617)))</f>
        <v>#VALUE!</v>
      </c>
      <c r="Q2617" s="21" t="e">
        <f>IF(OR($B2617="",Q$3&lt;$D2617+Настройки!$B$7),0,MAX(0,$E2617-MAX(0,SUMIFS(Тех_Движение!$G$2:$G$5111,Тех_Движение!$D$2:$D$5111,$C2617,Тех_Движение!$B$2:$B$5111,"&lt;="&amp;Q$3)-$F2617)))</f>
        <v>#VALUE!</v>
      </c>
      <c r="R2617" s="21" t="str">
        <f t="shared" si="121"/>
        <v/>
      </c>
      <c r="S2617" s="23" t="str">
        <f>IF($B2617="","",VLOOKUP($C2617,Настройки!$A$11:$L$17,9,FALSE))</f>
        <v/>
      </c>
      <c r="T2617" s="23" t="str">
        <f t="shared" si="122"/>
        <v/>
      </c>
    </row>
    <row r="2618" spans="1:20" x14ac:dyDescent="0.3">
      <c r="A2618" s="20">
        <f>Тех_Движение!$A$2615</f>
        <v>2614</v>
      </c>
      <c r="B2618" s="20" t="str">
        <f>IF(Тех_Движение!$F$2615&gt;0,Тех_Движение!$I$2615,"")</f>
        <v/>
      </c>
      <c r="C2618" s="20" t="str">
        <f>IF($B2618="","",Тех_Движение!$D$2615)</f>
        <v/>
      </c>
      <c r="D2618" s="9" t="str">
        <f>IF($B2618="","",Тех_Движение!$B$2615)</f>
        <v/>
      </c>
      <c r="E2618" s="21" t="str">
        <f>IF($B2618="","",Тех_Движение!$F$2615)</f>
        <v/>
      </c>
      <c r="F2618" s="21" t="str">
        <f>IF($B2618="","",SUMIFS($E$5:$E2617,$C$5:$C2617,$C2618))</f>
        <v/>
      </c>
      <c r="G2618" s="21" t="str">
        <f>IF($B2618="","",MAX(0,$E2618-MAX(0,SUMIFS(Тех_Движение!$G$2:$G$5111,Тех_Движение!$D$2:$D$5111,$C2618,Тех_Движение!$B$2:$B$5111,"&lt;="&amp;Настройки!$B$5-1)-$F2618)))</f>
        <v/>
      </c>
      <c r="H2618" s="21" t="str">
        <f>IF($B2618="","",IF(AND($D2618&gt;=Настройки!$B$5,$D2618&lt;=Настройки!$B$6),$E2618,0))</f>
        <v/>
      </c>
      <c r="I2618" s="21" t="str">
        <f t="shared" si="120"/>
        <v/>
      </c>
      <c r="J2618" s="21" t="str">
        <f>IF($B2618="","",MAX(0,$E2618-MAX(0,SUMIFS(Тех_Движение!$G$2:$G$5111,Тех_Движение!$D$2:$D$5111,$C2618,Тех_Движение!$B$2:$B$5111,"&lt;="&amp;Настройки!$B$6)-$F2618)))</f>
        <v/>
      </c>
      <c r="K2618" s="21" t="e">
        <f>IF(OR($B2618="",K$3&lt;$D2618+Настройки!$B$7),0,MAX(0,$E2618-MAX(0,SUMIFS(Тех_Движение!$G$2:$G$5111,Тех_Движение!$D$2:$D$5111,$C2618,Тех_Движение!$B$2:$B$5111,"&lt;="&amp;K$3)-$F2618)))</f>
        <v>#VALUE!</v>
      </c>
      <c r="L2618" s="21" t="e">
        <f>IF(OR($B2618="",L$3&lt;$D2618+Настройки!$B$7),0,MAX(0,$E2618-MAX(0,SUMIFS(Тех_Движение!$G$2:$G$5111,Тех_Движение!$D$2:$D$5111,$C2618,Тех_Движение!$B$2:$B$5111,"&lt;="&amp;L$3)-$F2618)))</f>
        <v>#VALUE!</v>
      </c>
      <c r="M2618" s="21" t="e">
        <f>IF(OR($B2618="",M$3&lt;$D2618+Настройки!$B$7),0,MAX(0,$E2618-MAX(0,SUMIFS(Тех_Движение!$G$2:$G$5111,Тех_Движение!$D$2:$D$5111,$C2618,Тех_Движение!$B$2:$B$5111,"&lt;="&amp;M$3)-$F2618)))</f>
        <v>#VALUE!</v>
      </c>
      <c r="N2618" s="21" t="e">
        <f>IF(OR($B2618="",N$3&lt;$D2618+Настройки!$B$7),0,MAX(0,$E2618-MAX(0,SUMIFS(Тех_Движение!$G$2:$G$5111,Тех_Движение!$D$2:$D$5111,$C2618,Тех_Движение!$B$2:$B$5111,"&lt;="&amp;N$3)-$F2618)))</f>
        <v>#VALUE!</v>
      </c>
      <c r="O2618" s="21" t="e">
        <f>IF(OR($B2618="",O$3&lt;$D2618+Настройки!$B$7),0,MAX(0,$E2618-MAX(0,SUMIFS(Тех_Движение!$G$2:$G$5111,Тех_Движение!$D$2:$D$5111,$C2618,Тех_Движение!$B$2:$B$5111,"&lt;="&amp;O$3)-$F2618)))</f>
        <v>#VALUE!</v>
      </c>
      <c r="P2618" s="21" t="e">
        <f>IF(OR($B2618="",P$3&lt;$D2618+Настройки!$B$7),0,MAX(0,$E2618-MAX(0,SUMIFS(Тех_Движение!$G$2:$G$5111,Тех_Движение!$D$2:$D$5111,$C2618,Тех_Движение!$B$2:$B$5111,"&lt;="&amp;P$3)-$F2618)))</f>
        <v>#VALUE!</v>
      </c>
      <c r="Q2618" s="21" t="e">
        <f>IF(OR($B2618="",Q$3&lt;$D2618+Настройки!$B$7),0,MAX(0,$E2618-MAX(0,SUMIFS(Тех_Движение!$G$2:$G$5111,Тех_Движение!$D$2:$D$5111,$C2618,Тех_Движение!$B$2:$B$5111,"&lt;="&amp;Q$3)-$F2618)))</f>
        <v>#VALUE!</v>
      </c>
      <c r="R2618" s="21" t="str">
        <f t="shared" si="121"/>
        <v/>
      </c>
      <c r="S2618" s="23" t="str">
        <f>IF($B2618="","",VLOOKUP($C2618,Настройки!$A$11:$L$17,9,FALSE))</f>
        <v/>
      </c>
      <c r="T2618" s="23" t="str">
        <f t="shared" si="122"/>
        <v/>
      </c>
    </row>
    <row r="2619" spans="1:20" x14ac:dyDescent="0.3">
      <c r="A2619" s="20">
        <f>Тех_Движение!$A$2616</f>
        <v>2615</v>
      </c>
      <c r="B2619" s="20" t="str">
        <f>IF(Тех_Движение!$F$2616&gt;0,Тех_Движение!$I$2616,"")</f>
        <v/>
      </c>
      <c r="C2619" s="20" t="str">
        <f>IF($B2619="","",Тех_Движение!$D$2616)</f>
        <v/>
      </c>
      <c r="D2619" s="9" t="str">
        <f>IF($B2619="","",Тех_Движение!$B$2616)</f>
        <v/>
      </c>
      <c r="E2619" s="21" t="str">
        <f>IF($B2619="","",Тех_Движение!$F$2616)</f>
        <v/>
      </c>
      <c r="F2619" s="21" t="str">
        <f>IF($B2619="","",SUMIFS($E$5:$E2618,$C$5:$C2618,$C2619))</f>
        <v/>
      </c>
      <c r="G2619" s="21" t="str">
        <f>IF($B2619="","",MAX(0,$E2619-MAX(0,SUMIFS(Тех_Движение!$G$2:$G$5111,Тех_Движение!$D$2:$D$5111,$C2619,Тех_Движение!$B$2:$B$5111,"&lt;="&amp;Настройки!$B$5-1)-$F2619)))</f>
        <v/>
      </c>
      <c r="H2619" s="21" t="str">
        <f>IF($B2619="","",IF(AND($D2619&gt;=Настройки!$B$5,$D2619&lt;=Настройки!$B$6),$E2619,0))</f>
        <v/>
      </c>
      <c r="I2619" s="21" t="str">
        <f t="shared" si="120"/>
        <v/>
      </c>
      <c r="J2619" s="21" t="str">
        <f>IF($B2619="","",MAX(0,$E2619-MAX(0,SUMIFS(Тех_Движение!$G$2:$G$5111,Тех_Движение!$D$2:$D$5111,$C2619,Тех_Движение!$B$2:$B$5111,"&lt;="&amp;Настройки!$B$6)-$F2619)))</f>
        <v/>
      </c>
      <c r="K2619" s="21" t="e">
        <f>IF(OR($B2619="",K$3&lt;$D2619+Настройки!$B$7),0,MAX(0,$E2619-MAX(0,SUMIFS(Тех_Движение!$G$2:$G$5111,Тех_Движение!$D$2:$D$5111,$C2619,Тех_Движение!$B$2:$B$5111,"&lt;="&amp;K$3)-$F2619)))</f>
        <v>#VALUE!</v>
      </c>
      <c r="L2619" s="21" t="e">
        <f>IF(OR($B2619="",L$3&lt;$D2619+Настройки!$B$7),0,MAX(0,$E2619-MAX(0,SUMIFS(Тех_Движение!$G$2:$G$5111,Тех_Движение!$D$2:$D$5111,$C2619,Тех_Движение!$B$2:$B$5111,"&lt;="&amp;L$3)-$F2619)))</f>
        <v>#VALUE!</v>
      </c>
      <c r="M2619" s="21" t="e">
        <f>IF(OR($B2619="",M$3&lt;$D2619+Настройки!$B$7),0,MAX(0,$E2619-MAX(0,SUMIFS(Тех_Движение!$G$2:$G$5111,Тех_Движение!$D$2:$D$5111,$C2619,Тех_Движение!$B$2:$B$5111,"&lt;="&amp;M$3)-$F2619)))</f>
        <v>#VALUE!</v>
      </c>
      <c r="N2619" s="21" t="e">
        <f>IF(OR($B2619="",N$3&lt;$D2619+Настройки!$B$7),0,MAX(0,$E2619-MAX(0,SUMIFS(Тех_Движение!$G$2:$G$5111,Тех_Движение!$D$2:$D$5111,$C2619,Тех_Движение!$B$2:$B$5111,"&lt;="&amp;N$3)-$F2619)))</f>
        <v>#VALUE!</v>
      </c>
      <c r="O2619" s="21" t="e">
        <f>IF(OR($B2619="",O$3&lt;$D2619+Настройки!$B$7),0,MAX(0,$E2619-MAX(0,SUMIFS(Тех_Движение!$G$2:$G$5111,Тех_Движение!$D$2:$D$5111,$C2619,Тех_Движение!$B$2:$B$5111,"&lt;="&amp;O$3)-$F2619)))</f>
        <v>#VALUE!</v>
      </c>
      <c r="P2619" s="21" t="e">
        <f>IF(OR($B2619="",P$3&lt;$D2619+Настройки!$B$7),0,MAX(0,$E2619-MAX(0,SUMIFS(Тех_Движение!$G$2:$G$5111,Тех_Движение!$D$2:$D$5111,$C2619,Тех_Движение!$B$2:$B$5111,"&lt;="&amp;P$3)-$F2619)))</f>
        <v>#VALUE!</v>
      </c>
      <c r="Q2619" s="21" t="e">
        <f>IF(OR($B2619="",Q$3&lt;$D2619+Настройки!$B$7),0,MAX(0,$E2619-MAX(0,SUMIFS(Тех_Движение!$G$2:$G$5111,Тех_Движение!$D$2:$D$5111,$C2619,Тех_Движение!$B$2:$B$5111,"&lt;="&amp;Q$3)-$F2619)))</f>
        <v>#VALUE!</v>
      </c>
      <c r="R2619" s="21" t="str">
        <f t="shared" si="121"/>
        <v/>
      </c>
      <c r="S2619" s="23" t="str">
        <f>IF($B2619="","",VLOOKUP($C2619,Настройки!$A$11:$L$17,9,FALSE))</f>
        <v/>
      </c>
      <c r="T2619" s="23" t="str">
        <f t="shared" si="122"/>
        <v/>
      </c>
    </row>
    <row r="2620" spans="1:20" x14ac:dyDescent="0.3">
      <c r="A2620" s="20">
        <f>Тех_Движение!$A$2617</f>
        <v>2616</v>
      </c>
      <c r="B2620" s="20" t="str">
        <f>IF(Тех_Движение!$F$2617&gt;0,Тех_Движение!$I$2617,"")</f>
        <v/>
      </c>
      <c r="C2620" s="20" t="str">
        <f>IF($B2620="","",Тех_Движение!$D$2617)</f>
        <v/>
      </c>
      <c r="D2620" s="9" t="str">
        <f>IF($B2620="","",Тех_Движение!$B$2617)</f>
        <v/>
      </c>
      <c r="E2620" s="21" t="str">
        <f>IF($B2620="","",Тех_Движение!$F$2617)</f>
        <v/>
      </c>
      <c r="F2620" s="21" t="str">
        <f>IF($B2620="","",SUMIFS($E$5:$E2619,$C$5:$C2619,$C2620))</f>
        <v/>
      </c>
      <c r="G2620" s="21" t="str">
        <f>IF($B2620="","",MAX(0,$E2620-MAX(0,SUMIFS(Тех_Движение!$G$2:$G$5111,Тех_Движение!$D$2:$D$5111,$C2620,Тех_Движение!$B$2:$B$5111,"&lt;="&amp;Настройки!$B$5-1)-$F2620)))</f>
        <v/>
      </c>
      <c r="H2620" s="21" t="str">
        <f>IF($B2620="","",IF(AND($D2620&gt;=Настройки!$B$5,$D2620&lt;=Настройки!$B$6),$E2620,0))</f>
        <v/>
      </c>
      <c r="I2620" s="21" t="str">
        <f t="shared" si="120"/>
        <v/>
      </c>
      <c r="J2620" s="21" t="str">
        <f>IF($B2620="","",MAX(0,$E2620-MAX(0,SUMIFS(Тех_Движение!$G$2:$G$5111,Тех_Движение!$D$2:$D$5111,$C2620,Тех_Движение!$B$2:$B$5111,"&lt;="&amp;Настройки!$B$6)-$F2620)))</f>
        <v/>
      </c>
      <c r="K2620" s="21" t="e">
        <f>IF(OR($B2620="",K$3&lt;$D2620+Настройки!$B$7),0,MAX(0,$E2620-MAX(0,SUMIFS(Тех_Движение!$G$2:$G$5111,Тех_Движение!$D$2:$D$5111,$C2620,Тех_Движение!$B$2:$B$5111,"&lt;="&amp;K$3)-$F2620)))</f>
        <v>#VALUE!</v>
      </c>
      <c r="L2620" s="21" t="e">
        <f>IF(OR($B2620="",L$3&lt;$D2620+Настройки!$B$7),0,MAX(0,$E2620-MAX(0,SUMIFS(Тех_Движение!$G$2:$G$5111,Тех_Движение!$D$2:$D$5111,$C2620,Тех_Движение!$B$2:$B$5111,"&lt;="&amp;L$3)-$F2620)))</f>
        <v>#VALUE!</v>
      </c>
      <c r="M2620" s="21" t="e">
        <f>IF(OR($B2620="",M$3&lt;$D2620+Настройки!$B$7),0,MAX(0,$E2620-MAX(0,SUMIFS(Тех_Движение!$G$2:$G$5111,Тех_Движение!$D$2:$D$5111,$C2620,Тех_Движение!$B$2:$B$5111,"&lt;="&amp;M$3)-$F2620)))</f>
        <v>#VALUE!</v>
      </c>
      <c r="N2620" s="21" t="e">
        <f>IF(OR($B2620="",N$3&lt;$D2620+Настройки!$B$7),0,MAX(0,$E2620-MAX(0,SUMIFS(Тех_Движение!$G$2:$G$5111,Тех_Движение!$D$2:$D$5111,$C2620,Тех_Движение!$B$2:$B$5111,"&lt;="&amp;N$3)-$F2620)))</f>
        <v>#VALUE!</v>
      </c>
      <c r="O2620" s="21" t="e">
        <f>IF(OR($B2620="",O$3&lt;$D2620+Настройки!$B$7),0,MAX(0,$E2620-MAX(0,SUMIFS(Тех_Движение!$G$2:$G$5111,Тех_Движение!$D$2:$D$5111,$C2620,Тех_Движение!$B$2:$B$5111,"&lt;="&amp;O$3)-$F2620)))</f>
        <v>#VALUE!</v>
      </c>
      <c r="P2620" s="21" t="e">
        <f>IF(OR($B2620="",P$3&lt;$D2620+Настройки!$B$7),0,MAX(0,$E2620-MAX(0,SUMIFS(Тех_Движение!$G$2:$G$5111,Тех_Движение!$D$2:$D$5111,$C2620,Тех_Движение!$B$2:$B$5111,"&lt;="&amp;P$3)-$F2620)))</f>
        <v>#VALUE!</v>
      </c>
      <c r="Q2620" s="21" t="e">
        <f>IF(OR($B2620="",Q$3&lt;$D2620+Настройки!$B$7),0,MAX(0,$E2620-MAX(0,SUMIFS(Тех_Движение!$G$2:$G$5111,Тех_Движение!$D$2:$D$5111,$C2620,Тех_Движение!$B$2:$B$5111,"&lt;="&amp;Q$3)-$F2620)))</f>
        <v>#VALUE!</v>
      </c>
      <c r="R2620" s="21" t="str">
        <f t="shared" si="121"/>
        <v/>
      </c>
      <c r="S2620" s="23" t="str">
        <f>IF($B2620="","",VLOOKUP($C2620,Настройки!$A$11:$L$17,9,FALSE))</f>
        <v/>
      </c>
      <c r="T2620" s="23" t="str">
        <f t="shared" si="122"/>
        <v/>
      </c>
    </row>
    <row r="2621" spans="1:20" x14ac:dyDescent="0.3">
      <c r="A2621" s="20">
        <f>Тех_Движение!$A$2618</f>
        <v>2617</v>
      </c>
      <c r="B2621" s="20" t="str">
        <f>IF(Тех_Движение!$F$2618&gt;0,Тех_Движение!$I$2618,"")</f>
        <v/>
      </c>
      <c r="C2621" s="20" t="str">
        <f>IF($B2621="","",Тех_Движение!$D$2618)</f>
        <v/>
      </c>
      <c r="D2621" s="9" t="str">
        <f>IF($B2621="","",Тех_Движение!$B$2618)</f>
        <v/>
      </c>
      <c r="E2621" s="21" t="str">
        <f>IF($B2621="","",Тех_Движение!$F$2618)</f>
        <v/>
      </c>
      <c r="F2621" s="21" t="str">
        <f>IF($B2621="","",SUMIFS($E$5:$E2620,$C$5:$C2620,$C2621))</f>
        <v/>
      </c>
      <c r="G2621" s="21" t="str">
        <f>IF($B2621="","",MAX(0,$E2621-MAX(0,SUMIFS(Тех_Движение!$G$2:$G$5111,Тех_Движение!$D$2:$D$5111,$C2621,Тех_Движение!$B$2:$B$5111,"&lt;="&amp;Настройки!$B$5-1)-$F2621)))</f>
        <v/>
      </c>
      <c r="H2621" s="21" t="str">
        <f>IF($B2621="","",IF(AND($D2621&gt;=Настройки!$B$5,$D2621&lt;=Настройки!$B$6),$E2621,0))</f>
        <v/>
      </c>
      <c r="I2621" s="21" t="str">
        <f t="shared" si="120"/>
        <v/>
      </c>
      <c r="J2621" s="21" t="str">
        <f>IF($B2621="","",MAX(0,$E2621-MAX(0,SUMIFS(Тех_Движение!$G$2:$G$5111,Тех_Движение!$D$2:$D$5111,$C2621,Тех_Движение!$B$2:$B$5111,"&lt;="&amp;Настройки!$B$6)-$F2621)))</f>
        <v/>
      </c>
      <c r="K2621" s="21" t="e">
        <f>IF(OR($B2621="",K$3&lt;$D2621+Настройки!$B$7),0,MAX(0,$E2621-MAX(0,SUMIFS(Тех_Движение!$G$2:$G$5111,Тех_Движение!$D$2:$D$5111,$C2621,Тех_Движение!$B$2:$B$5111,"&lt;="&amp;K$3)-$F2621)))</f>
        <v>#VALUE!</v>
      </c>
      <c r="L2621" s="21" t="e">
        <f>IF(OR($B2621="",L$3&lt;$D2621+Настройки!$B$7),0,MAX(0,$E2621-MAX(0,SUMIFS(Тех_Движение!$G$2:$G$5111,Тех_Движение!$D$2:$D$5111,$C2621,Тех_Движение!$B$2:$B$5111,"&lt;="&amp;L$3)-$F2621)))</f>
        <v>#VALUE!</v>
      </c>
      <c r="M2621" s="21" t="e">
        <f>IF(OR($B2621="",M$3&lt;$D2621+Настройки!$B$7),0,MAX(0,$E2621-MAX(0,SUMIFS(Тех_Движение!$G$2:$G$5111,Тех_Движение!$D$2:$D$5111,$C2621,Тех_Движение!$B$2:$B$5111,"&lt;="&amp;M$3)-$F2621)))</f>
        <v>#VALUE!</v>
      </c>
      <c r="N2621" s="21" t="e">
        <f>IF(OR($B2621="",N$3&lt;$D2621+Настройки!$B$7),0,MAX(0,$E2621-MAX(0,SUMIFS(Тех_Движение!$G$2:$G$5111,Тех_Движение!$D$2:$D$5111,$C2621,Тех_Движение!$B$2:$B$5111,"&lt;="&amp;N$3)-$F2621)))</f>
        <v>#VALUE!</v>
      </c>
      <c r="O2621" s="21" t="e">
        <f>IF(OR($B2621="",O$3&lt;$D2621+Настройки!$B$7),0,MAX(0,$E2621-MAX(0,SUMIFS(Тех_Движение!$G$2:$G$5111,Тех_Движение!$D$2:$D$5111,$C2621,Тех_Движение!$B$2:$B$5111,"&lt;="&amp;O$3)-$F2621)))</f>
        <v>#VALUE!</v>
      </c>
      <c r="P2621" s="21" t="e">
        <f>IF(OR($B2621="",P$3&lt;$D2621+Настройки!$B$7),0,MAX(0,$E2621-MAX(0,SUMIFS(Тех_Движение!$G$2:$G$5111,Тех_Движение!$D$2:$D$5111,$C2621,Тех_Движение!$B$2:$B$5111,"&lt;="&amp;P$3)-$F2621)))</f>
        <v>#VALUE!</v>
      </c>
      <c r="Q2621" s="21" t="e">
        <f>IF(OR($B2621="",Q$3&lt;$D2621+Настройки!$B$7),0,MAX(0,$E2621-MAX(0,SUMIFS(Тех_Движение!$G$2:$G$5111,Тех_Движение!$D$2:$D$5111,$C2621,Тех_Движение!$B$2:$B$5111,"&lt;="&amp;Q$3)-$F2621)))</f>
        <v>#VALUE!</v>
      </c>
      <c r="R2621" s="21" t="str">
        <f t="shared" si="121"/>
        <v/>
      </c>
      <c r="S2621" s="23" t="str">
        <f>IF($B2621="","",VLOOKUP($C2621,Настройки!$A$11:$L$17,9,FALSE))</f>
        <v/>
      </c>
      <c r="T2621" s="23" t="str">
        <f t="shared" si="122"/>
        <v/>
      </c>
    </row>
    <row r="2622" spans="1:20" x14ac:dyDescent="0.3">
      <c r="A2622" s="20">
        <f>Тех_Движение!$A$2619</f>
        <v>2618</v>
      </c>
      <c r="B2622" s="20" t="str">
        <f>IF(Тех_Движение!$F$2619&gt;0,Тех_Движение!$I$2619,"")</f>
        <v/>
      </c>
      <c r="C2622" s="20" t="str">
        <f>IF($B2622="","",Тех_Движение!$D$2619)</f>
        <v/>
      </c>
      <c r="D2622" s="9" t="str">
        <f>IF($B2622="","",Тех_Движение!$B$2619)</f>
        <v/>
      </c>
      <c r="E2622" s="21" t="str">
        <f>IF($B2622="","",Тех_Движение!$F$2619)</f>
        <v/>
      </c>
      <c r="F2622" s="21" t="str">
        <f>IF($B2622="","",SUMIFS($E$5:$E2621,$C$5:$C2621,$C2622))</f>
        <v/>
      </c>
      <c r="G2622" s="21" t="str">
        <f>IF($B2622="","",MAX(0,$E2622-MAX(0,SUMIFS(Тех_Движение!$G$2:$G$5111,Тех_Движение!$D$2:$D$5111,$C2622,Тех_Движение!$B$2:$B$5111,"&lt;="&amp;Настройки!$B$5-1)-$F2622)))</f>
        <v/>
      </c>
      <c r="H2622" s="21" t="str">
        <f>IF($B2622="","",IF(AND($D2622&gt;=Настройки!$B$5,$D2622&lt;=Настройки!$B$6),$E2622,0))</f>
        <v/>
      </c>
      <c r="I2622" s="21" t="str">
        <f t="shared" si="120"/>
        <v/>
      </c>
      <c r="J2622" s="21" t="str">
        <f>IF($B2622="","",MAX(0,$E2622-MAX(0,SUMIFS(Тех_Движение!$G$2:$G$5111,Тех_Движение!$D$2:$D$5111,$C2622,Тех_Движение!$B$2:$B$5111,"&lt;="&amp;Настройки!$B$6)-$F2622)))</f>
        <v/>
      </c>
      <c r="K2622" s="21" t="e">
        <f>IF(OR($B2622="",K$3&lt;$D2622+Настройки!$B$7),0,MAX(0,$E2622-MAX(0,SUMIFS(Тех_Движение!$G$2:$G$5111,Тех_Движение!$D$2:$D$5111,$C2622,Тех_Движение!$B$2:$B$5111,"&lt;="&amp;K$3)-$F2622)))</f>
        <v>#VALUE!</v>
      </c>
      <c r="L2622" s="21" t="e">
        <f>IF(OR($B2622="",L$3&lt;$D2622+Настройки!$B$7),0,MAX(0,$E2622-MAX(0,SUMIFS(Тех_Движение!$G$2:$G$5111,Тех_Движение!$D$2:$D$5111,$C2622,Тех_Движение!$B$2:$B$5111,"&lt;="&amp;L$3)-$F2622)))</f>
        <v>#VALUE!</v>
      </c>
      <c r="M2622" s="21" t="e">
        <f>IF(OR($B2622="",M$3&lt;$D2622+Настройки!$B$7),0,MAX(0,$E2622-MAX(0,SUMIFS(Тех_Движение!$G$2:$G$5111,Тех_Движение!$D$2:$D$5111,$C2622,Тех_Движение!$B$2:$B$5111,"&lt;="&amp;M$3)-$F2622)))</f>
        <v>#VALUE!</v>
      </c>
      <c r="N2622" s="21" t="e">
        <f>IF(OR($B2622="",N$3&lt;$D2622+Настройки!$B$7),0,MAX(0,$E2622-MAX(0,SUMIFS(Тех_Движение!$G$2:$G$5111,Тех_Движение!$D$2:$D$5111,$C2622,Тех_Движение!$B$2:$B$5111,"&lt;="&amp;N$3)-$F2622)))</f>
        <v>#VALUE!</v>
      </c>
      <c r="O2622" s="21" t="e">
        <f>IF(OR($B2622="",O$3&lt;$D2622+Настройки!$B$7),0,MAX(0,$E2622-MAX(0,SUMIFS(Тех_Движение!$G$2:$G$5111,Тех_Движение!$D$2:$D$5111,$C2622,Тех_Движение!$B$2:$B$5111,"&lt;="&amp;O$3)-$F2622)))</f>
        <v>#VALUE!</v>
      </c>
      <c r="P2622" s="21" t="e">
        <f>IF(OR($B2622="",P$3&lt;$D2622+Настройки!$B$7),0,MAX(0,$E2622-MAX(0,SUMIFS(Тех_Движение!$G$2:$G$5111,Тех_Движение!$D$2:$D$5111,$C2622,Тех_Движение!$B$2:$B$5111,"&lt;="&amp;P$3)-$F2622)))</f>
        <v>#VALUE!</v>
      </c>
      <c r="Q2622" s="21" t="e">
        <f>IF(OR($B2622="",Q$3&lt;$D2622+Настройки!$B$7),0,MAX(0,$E2622-MAX(0,SUMIFS(Тех_Движение!$G$2:$G$5111,Тех_Движение!$D$2:$D$5111,$C2622,Тех_Движение!$B$2:$B$5111,"&lt;="&amp;Q$3)-$F2622)))</f>
        <v>#VALUE!</v>
      </c>
      <c r="R2622" s="21" t="str">
        <f t="shared" si="121"/>
        <v/>
      </c>
      <c r="S2622" s="23" t="str">
        <f>IF($B2622="","",VLOOKUP($C2622,Настройки!$A$11:$L$17,9,FALSE))</f>
        <v/>
      </c>
      <c r="T2622" s="23" t="str">
        <f t="shared" si="122"/>
        <v/>
      </c>
    </row>
    <row r="2623" spans="1:20" x14ac:dyDescent="0.3">
      <c r="A2623" s="20">
        <f>Тех_Движение!$A$2620</f>
        <v>2619</v>
      </c>
      <c r="B2623" s="20" t="str">
        <f>IF(Тех_Движение!$F$2620&gt;0,Тех_Движение!$I$2620,"")</f>
        <v/>
      </c>
      <c r="C2623" s="20" t="str">
        <f>IF($B2623="","",Тех_Движение!$D$2620)</f>
        <v/>
      </c>
      <c r="D2623" s="9" t="str">
        <f>IF($B2623="","",Тех_Движение!$B$2620)</f>
        <v/>
      </c>
      <c r="E2623" s="21" t="str">
        <f>IF($B2623="","",Тех_Движение!$F$2620)</f>
        <v/>
      </c>
      <c r="F2623" s="21" t="str">
        <f>IF($B2623="","",SUMIFS($E$5:$E2622,$C$5:$C2622,$C2623))</f>
        <v/>
      </c>
      <c r="G2623" s="21" t="str">
        <f>IF($B2623="","",MAX(0,$E2623-MAX(0,SUMIFS(Тех_Движение!$G$2:$G$5111,Тех_Движение!$D$2:$D$5111,$C2623,Тех_Движение!$B$2:$B$5111,"&lt;="&amp;Настройки!$B$5-1)-$F2623)))</f>
        <v/>
      </c>
      <c r="H2623" s="21" t="str">
        <f>IF($B2623="","",IF(AND($D2623&gt;=Настройки!$B$5,$D2623&lt;=Настройки!$B$6),$E2623,0))</f>
        <v/>
      </c>
      <c r="I2623" s="21" t="str">
        <f t="shared" si="120"/>
        <v/>
      </c>
      <c r="J2623" s="21" t="str">
        <f>IF($B2623="","",MAX(0,$E2623-MAX(0,SUMIFS(Тех_Движение!$G$2:$G$5111,Тех_Движение!$D$2:$D$5111,$C2623,Тех_Движение!$B$2:$B$5111,"&lt;="&amp;Настройки!$B$6)-$F2623)))</f>
        <v/>
      </c>
      <c r="K2623" s="21" t="e">
        <f>IF(OR($B2623="",K$3&lt;$D2623+Настройки!$B$7),0,MAX(0,$E2623-MAX(0,SUMIFS(Тех_Движение!$G$2:$G$5111,Тех_Движение!$D$2:$D$5111,$C2623,Тех_Движение!$B$2:$B$5111,"&lt;="&amp;K$3)-$F2623)))</f>
        <v>#VALUE!</v>
      </c>
      <c r="L2623" s="21" t="e">
        <f>IF(OR($B2623="",L$3&lt;$D2623+Настройки!$B$7),0,MAX(0,$E2623-MAX(0,SUMIFS(Тех_Движение!$G$2:$G$5111,Тех_Движение!$D$2:$D$5111,$C2623,Тех_Движение!$B$2:$B$5111,"&lt;="&amp;L$3)-$F2623)))</f>
        <v>#VALUE!</v>
      </c>
      <c r="M2623" s="21" t="e">
        <f>IF(OR($B2623="",M$3&lt;$D2623+Настройки!$B$7),0,MAX(0,$E2623-MAX(0,SUMIFS(Тех_Движение!$G$2:$G$5111,Тех_Движение!$D$2:$D$5111,$C2623,Тех_Движение!$B$2:$B$5111,"&lt;="&amp;M$3)-$F2623)))</f>
        <v>#VALUE!</v>
      </c>
      <c r="N2623" s="21" t="e">
        <f>IF(OR($B2623="",N$3&lt;$D2623+Настройки!$B$7),0,MAX(0,$E2623-MAX(0,SUMIFS(Тех_Движение!$G$2:$G$5111,Тех_Движение!$D$2:$D$5111,$C2623,Тех_Движение!$B$2:$B$5111,"&lt;="&amp;N$3)-$F2623)))</f>
        <v>#VALUE!</v>
      </c>
      <c r="O2623" s="21" t="e">
        <f>IF(OR($B2623="",O$3&lt;$D2623+Настройки!$B$7),0,MAX(0,$E2623-MAX(0,SUMIFS(Тех_Движение!$G$2:$G$5111,Тех_Движение!$D$2:$D$5111,$C2623,Тех_Движение!$B$2:$B$5111,"&lt;="&amp;O$3)-$F2623)))</f>
        <v>#VALUE!</v>
      </c>
      <c r="P2623" s="21" t="e">
        <f>IF(OR($B2623="",P$3&lt;$D2623+Настройки!$B$7),0,MAX(0,$E2623-MAX(0,SUMIFS(Тех_Движение!$G$2:$G$5111,Тех_Движение!$D$2:$D$5111,$C2623,Тех_Движение!$B$2:$B$5111,"&lt;="&amp;P$3)-$F2623)))</f>
        <v>#VALUE!</v>
      </c>
      <c r="Q2623" s="21" t="e">
        <f>IF(OR($B2623="",Q$3&lt;$D2623+Настройки!$B$7),0,MAX(0,$E2623-MAX(0,SUMIFS(Тех_Движение!$G$2:$G$5111,Тех_Движение!$D$2:$D$5111,$C2623,Тех_Движение!$B$2:$B$5111,"&lt;="&amp;Q$3)-$F2623)))</f>
        <v>#VALUE!</v>
      </c>
      <c r="R2623" s="21" t="str">
        <f t="shared" si="121"/>
        <v/>
      </c>
      <c r="S2623" s="23" t="str">
        <f>IF($B2623="","",VLOOKUP($C2623,Настройки!$A$11:$L$17,9,FALSE))</f>
        <v/>
      </c>
      <c r="T2623" s="23" t="str">
        <f t="shared" si="122"/>
        <v/>
      </c>
    </row>
    <row r="2624" spans="1:20" x14ac:dyDescent="0.3">
      <c r="A2624" s="20">
        <f>Тех_Движение!$A$2621</f>
        <v>2620</v>
      </c>
      <c r="B2624" s="20" t="str">
        <f>IF(Тех_Движение!$F$2621&gt;0,Тех_Движение!$I$2621,"")</f>
        <v/>
      </c>
      <c r="C2624" s="20" t="str">
        <f>IF($B2624="","",Тех_Движение!$D$2621)</f>
        <v/>
      </c>
      <c r="D2624" s="9" t="str">
        <f>IF($B2624="","",Тех_Движение!$B$2621)</f>
        <v/>
      </c>
      <c r="E2624" s="21" t="str">
        <f>IF($B2624="","",Тех_Движение!$F$2621)</f>
        <v/>
      </c>
      <c r="F2624" s="21" t="str">
        <f>IF($B2624="","",SUMIFS($E$5:$E2623,$C$5:$C2623,$C2624))</f>
        <v/>
      </c>
      <c r="G2624" s="21" t="str">
        <f>IF($B2624="","",MAX(0,$E2624-MAX(0,SUMIFS(Тех_Движение!$G$2:$G$5111,Тех_Движение!$D$2:$D$5111,$C2624,Тех_Движение!$B$2:$B$5111,"&lt;="&amp;Настройки!$B$5-1)-$F2624)))</f>
        <v/>
      </c>
      <c r="H2624" s="21" t="str">
        <f>IF($B2624="","",IF(AND($D2624&gt;=Настройки!$B$5,$D2624&lt;=Настройки!$B$6),$E2624,0))</f>
        <v/>
      </c>
      <c r="I2624" s="21" t="str">
        <f t="shared" si="120"/>
        <v/>
      </c>
      <c r="J2624" s="21" t="str">
        <f>IF($B2624="","",MAX(0,$E2624-MAX(0,SUMIFS(Тех_Движение!$G$2:$G$5111,Тех_Движение!$D$2:$D$5111,$C2624,Тех_Движение!$B$2:$B$5111,"&lt;="&amp;Настройки!$B$6)-$F2624)))</f>
        <v/>
      </c>
      <c r="K2624" s="21" t="e">
        <f>IF(OR($B2624="",K$3&lt;$D2624+Настройки!$B$7),0,MAX(0,$E2624-MAX(0,SUMIFS(Тех_Движение!$G$2:$G$5111,Тех_Движение!$D$2:$D$5111,$C2624,Тех_Движение!$B$2:$B$5111,"&lt;="&amp;K$3)-$F2624)))</f>
        <v>#VALUE!</v>
      </c>
      <c r="L2624" s="21" t="e">
        <f>IF(OR($B2624="",L$3&lt;$D2624+Настройки!$B$7),0,MAX(0,$E2624-MAX(0,SUMIFS(Тех_Движение!$G$2:$G$5111,Тех_Движение!$D$2:$D$5111,$C2624,Тех_Движение!$B$2:$B$5111,"&lt;="&amp;L$3)-$F2624)))</f>
        <v>#VALUE!</v>
      </c>
      <c r="M2624" s="21" t="e">
        <f>IF(OR($B2624="",M$3&lt;$D2624+Настройки!$B$7),0,MAX(0,$E2624-MAX(0,SUMIFS(Тех_Движение!$G$2:$G$5111,Тех_Движение!$D$2:$D$5111,$C2624,Тех_Движение!$B$2:$B$5111,"&lt;="&amp;M$3)-$F2624)))</f>
        <v>#VALUE!</v>
      </c>
      <c r="N2624" s="21" t="e">
        <f>IF(OR($B2624="",N$3&lt;$D2624+Настройки!$B$7),0,MAX(0,$E2624-MAX(0,SUMIFS(Тех_Движение!$G$2:$G$5111,Тех_Движение!$D$2:$D$5111,$C2624,Тех_Движение!$B$2:$B$5111,"&lt;="&amp;N$3)-$F2624)))</f>
        <v>#VALUE!</v>
      </c>
      <c r="O2624" s="21" t="e">
        <f>IF(OR($B2624="",O$3&lt;$D2624+Настройки!$B$7),0,MAX(0,$E2624-MAX(0,SUMIFS(Тех_Движение!$G$2:$G$5111,Тех_Движение!$D$2:$D$5111,$C2624,Тех_Движение!$B$2:$B$5111,"&lt;="&amp;O$3)-$F2624)))</f>
        <v>#VALUE!</v>
      </c>
      <c r="P2624" s="21" t="e">
        <f>IF(OR($B2624="",P$3&lt;$D2624+Настройки!$B$7),0,MAX(0,$E2624-MAX(0,SUMIFS(Тех_Движение!$G$2:$G$5111,Тех_Движение!$D$2:$D$5111,$C2624,Тех_Движение!$B$2:$B$5111,"&lt;="&amp;P$3)-$F2624)))</f>
        <v>#VALUE!</v>
      </c>
      <c r="Q2624" s="21" t="e">
        <f>IF(OR($B2624="",Q$3&lt;$D2624+Настройки!$B$7),0,MAX(0,$E2624-MAX(0,SUMIFS(Тех_Движение!$G$2:$G$5111,Тех_Движение!$D$2:$D$5111,$C2624,Тех_Движение!$B$2:$B$5111,"&lt;="&amp;Q$3)-$F2624)))</f>
        <v>#VALUE!</v>
      </c>
      <c r="R2624" s="21" t="str">
        <f t="shared" si="121"/>
        <v/>
      </c>
      <c r="S2624" s="23" t="str">
        <f>IF($B2624="","",VLOOKUP($C2624,Настройки!$A$11:$L$17,9,FALSE))</f>
        <v/>
      </c>
      <c r="T2624" s="23" t="str">
        <f t="shared" si="122"/>
        <v/>
      </c>
    </row>
    <row r="2625" spans="1:20" x14ac:dyDescent="0.3">
      <c r="A2625" s="20">
        <f>Тех_Движение!$A$2622</f>
        <v>2621</v>
      </c>
      <c r="B2625" s="20" t="str">
        <f>IF(Тех_Движение!$F$2622&gt;0,Тех_Движение!$I$2622,"")</f>
        <v/>
      </c>
      <c r="C2625" s="20" t="str">
        <f>IF($B2625="","",Тех_Движение!$D$2622)</f>
        <v/>
      </c>
      <c r="D2625" s="9" t="str">
        <f>IF($B2625="","",Тех_Движение!$B$2622)</f>
        <v/>
      </c>
      <c r="E2625" s="21" t="str">
        <f>IF($B2625="","",Тех_Движение!$F$2622)</f>
        <v/>
      </c>
      <c r="F2625" s="21" t="str">
        <f>IF($B2625="","",SUMIFS($E$5:$E2624,$C$5:$C2624,$C2625))</f>
        <v/>
      </c>
      <c r="G2625" s="21" t="str">
        <f>IF($B2625="","",MAX(0,$E2625-MAX(0,SUMIFS(Тех_Движение!$G$2:$G$5111,Тех_Движение!$D$2:$D$5111,$C2625,Тех_Движение!$B$2:$B$5111,"&lt;="&amp;Настройки!$B$5-1)-$F2625)))</f>
        <v/>
      </c>
      <c r="H2625" s="21" t="str">
        <f>IF($B2625="","",IF(AND($D2625&gt;=Настройки!$B$5,$D2625&lt;=Настройки!$B$6),$E2625,0))</f>
        <v/>
      </c>
      <c r="I2625" s="21" t="str">
        <f t="shared" si="120"/>
        <v/>
      </c>
      <c r="J2625" s="21" t="str">
        <f>IF($B2625="","",MAX(0,$E2625-MAX(0,SUMIFS(Тех_Движение!$G$2:$G$5111,Тех_Движение!$D$2:$D$5111,$C2625,Тех_Движение!$B$2:$B$5111,"&lt;="&amp;Настройки!$B$6)-$F2625)))</f>
        <v/>
      </c>
      <c r="K2625" s="21" t="e">
        <f>IF(OR($B2625="",K$3&lt;$D2625+Настройки!$B$7),0,MAX(0,$E2625-MAX(0,SUMIFS(Тех_Движение!$G$2:$G$5111,Тех_Движение!$D$2:$D$5111,$C2625,Тех_Движение!$B$2:$B$5111,"&lt;="&amp;K$3)-$F2625)))</f>
        <v>#VALUE!</v>
      </c>
      <c r="L2625" s="21" t="e">
        <f>IF(OR($B2625="",L$3&lt;$D2625+Настройки!$B$7),0,MAX(0,$E2625-MAX(0,SUMIFS(Тех_Движение!$G$2:$G$5111,Тех_Движение!$D$2:$D$5111,$C2625,Тех_Движение!$B$2:$B$5111,"&lt;="&amp;L$3)-$F2625)))</f>
        <v>#VALUE!</v>
      </c>
      <c r="M2625" s="21" t="e">
        <f>IF(OR($B2625="",M$3&lt;$D2625+Настройки!$B$7),0,MAX(0,$E2625-MAX(0,SUMIFS(Тех_Движение!$G$2:$G$5111,Тех_Движение!$D$2:$D$5111,$C2625,Тех_Движение!$B$2:$B$5111,"&lt;="&amp;M$3)-$F2625)))</f>
        <v>#VALUE!</v>
      </c>
      <c r="N2625" s="21" t="e">
        <f>IF(OR($B2625="",N$3&lt;$D2625+Настройки!$B$7),0,MAX(0,$E2625-MAX(0,SUMIFS(Тех_Движение!$G$2:$G$5111,Тех_Движение!$D$2:$D$5111,$C2625,Тех_Движение!$B$2:$B$5111,"&lt;="&amp;N$3)-$F2625)))</f>
        <v>#VALUE!</v>
      </c>
      <c r="O2625" s="21" t="e">
        <f>IF(OR($B2625="",O$3&lt;$D2625+Настройки!$B$7),0,MAX(0,$E2625-MAX(0,SUMIFS(Тех_Движение!$G$2:$G$5111,Тех_Движение!$D$2:$D$5111,$C2625,Тех_Движение!$B$2:$B$5111,"&lt;="&amp;O$3)-$F2625)))</f>
        <v>#VALUE!</v>
      </c>
      <c r="P2625" s="21" t="e">
        <f>IF(OR($B2625="",P$3&lt;$D2625+Настройки!$B$7),0,MAX(0,$E2625-MAX(0,SUMIFS(Тех_Движение!$G$2:$G$5111,Тех_Движение!$D$2:$D$5111,$C2625,Тех_Движение!$B$2:$B$5111,"&lt;="&amp;P$3)-$F2625)))</f>
        <v>#VALUE!</v>
      </c>
      <c r="Q2625" s="21" t="e">
        <f>IF(OR($B2625="",Q$3&lt;$D2625+Настройки!$B$7),0,MAX(0,$E2625-MAX(0,SUMIFS(Тех_Движение!$G$2:$G$5111,Тех_Движение!$D$2:$D$5111,$C2625,Тех_Движение!$B$2:$B$5111,"&lt;="&amp;Q$3)-$F2625)))</f>
        <v>#VALUE!</v>
      </c>
      <c r="R2625" s="21" t="str">
        <f t="shared" si="121"/>
        <v/>
      </c>
      <c r="S2625" s="23" t="str">
        <f>IF($B2625="","",VLOOKUP($C2625,Настройки!$A$11:$L$17,9,FALSE))</f>
        <v/>
      </c>
      <c r="T2625" s="23" t="str">
        <f t="shared" si="122"/>
        <v/>
      </c>
    </row>
    <row r="2626" spans="1:20" x14ac:dyDescent="0.3">
      <c r="A2626" s="20">
        <f>Тех_Движение!$A$2623</f>
        <v>2622</v>
      </c>
      <c r="B2626" s="20" t="str">
        <f>IF(Тех_Движение!$F$2623&gt;0,Тех_Движение!$I$2623,"")</f>
        <v/>
      </c>
      <c r="C2626" s="20" t="str">
        <f>IF($B2626="","",Тех_Движение!$D$2623)</f>
        <v/>
      </c>
      <c r="D2626" s="9" t="str">
        <f>IF($B2626="","",Тех_Движение!$B$2623)</f>
        <v/>
      </c>
      <c r="E2626" s="21" t="str">
        <f>IF($B2626="","",Тех_Движение!$F$2623)</f>
        <v/>
      </c>
      <c r="F2626" s="21" t="str">
        <f>IF($B2626="","",SUMIFS($E$5:$E2625,$C$5:$C2625,$C2626))</f>
        <v/>
      </c>
      <c r="G2626" s="21" t="str">
        <f>IF($B2626="","",MAX(0,$E2626-MAX(0,SUMIFS(Тех_Движение!$G$2:$G$5111,Тех_Движение!$D$2:$D$5111,$C2626,Тех_Движение!$B$2:$B$5111,"&lt;="&amp;Настройки!$B$5-1)-$F2626)))</f>
        <v/>
      </c>
      <c r="H2626" s="21" t="str">
        <f>IF($B2626="","",IF(AND($D2626&gt;=Настройки!$B$5,$D2626&lt;=Настройки!$B$6),$E2626,0))</f>
        <v/>
      </c>
      <c r="I2626" s="21" t="str">
        <f t="shared" si="120"/>
        <v/>
      </c>
      <c r="J2626" s="21" t="str">
        <f>IF($B2626="","",MAX(0,$E2626-MAX(0,SUMIFS(Тех_Движение!$G$2:$G$5111,Тех_Движение!$D$2:$D$5111,$C2626,Тех_Движение!$B$2:$B$5111,"&lt;="&amp;Настройки!$B$6)-$F2626)))</f>
        <v/>
      </c>
      <c r="K2626" s="21" t="e">
        <f>IF(OR($B2626="",K$3&lt;$D2626+Настройки!$B$7),0,MAX(0,$E2626-MAX(0,SUMIFS(Тех_Движение!$G$2:$G$5111,Тех_Движение!$D$2:$D$5111,$C2626,Тех_Движение!$B$2:$B$5111,"&lt;="&amp;K$3)-$F2626)))</f>
        <v>#VALUE!</v>
      </c>
      <c r="L2626" s="21" t="e">
        <f>IF(OR($B2626="",L$3&lt;$D2626+Настройки!$B$7),0,MAX(0,$E2626-MAX(0,SUMIFS(Тех_Движение!$G$2:$G$5111,Тех_Движение!$D$2:$D$5111,$C2626,Тех_Движение!$B$2:$B$5111,"&lt;="&amp;L$3)-$F2626)))</f>
        <v>#VALUE!</v>
      </c>
      <c r="M2626" s="21" t="e">
        <f>IF(OR($B2626="",M$3&lt;$D2626+Настройки!$B$7),0,MAX(0,$E2626-MAX(0,SUMIFS(Тех_Движение!$G$2:$G$5111,Тех_Движение!$D$2:$D$5111,$C2626,Тех_Движение!$B$2:$B$5111,"&lt;="&amp;M$3)-$F2626)))</f>
        <v>#VALUE!</v>
      </c>
      <c r="N2626" s="21" t="e">
        <f>IF(OR($B2626="",N$3&lt;$D2626+Настройки!$B$7),0,MAX(0,$E2626-MAX(0,SUMIFS(Тех_Движение!$G$2:$G$5111,Тех_Движение!$D$2:$D$5111,$C2626,Тех_Движение!$B$2:$B$5111,"&lt;="&amp;N$3)-$F2626)))</f>
        <v>#VALUE!</v>
      </c>
      <c r="O2626" s="21" t="e">
        <f>IF(OR($B2626="",O$3&lt;$D2626+Настройки!$B$7),0,MAX(0,$E2626-MAX(0,SUMIFS(Тех_Движение!$G$2:$G$5111,Тех_Движение!$D$2:$D$5111,$C2626,Тех_Движение!$B$2:$B$5111,"&lt;="&amp;O$3)-$F2626)))</f>
        <v>#VALUE!</v>
      </c>
      <c r="P2626" s="21" t="e">
        <f>IF(OR($B2626="",P$3&lt;$D2626+Настройки!$B$7),0,MAX(0,$E2626-MAX(0,SUMIFS(Тех_Движение!$G$2:$G$5111,Тех_Движение!$D$2:$D$5111,$C2626,Тех_Движение!$B$2:$B$5111,"&lt;="&amp;P$3)-$F2626)))</f>
        <v>#VALUE!</v>
      </c>
      <c r="Q2626" s="21" t="e">
        <f>IF(OR($B2626="",Q$3&lt;$D2626+Настройки!$B$7),0,MAX(0,$E2626-MAX(0,SUMIFS(Тех_Движение!$G$2:$G$5111,Тех_Движение!$D$2:$D$5111,$C2626,Тех_Движение!$B$2:$B$5111,"&lt;="&amp;Q$3)-$F2626)))</f>
        <v>#VALUE!</v>
      </c>
      <c r="R2626" s="21" t="str">
        <f t="shared" si="121"/>
        <v/>
      </c>
      <c r="S2626" s="23" t="str">
        <f>IF($B2626="","",VLOOKUP($C2626,Настройки!$A$11:$L$17,9,FALSE))</f>
        <v/>
      </c>
      <c r="T2626" s="23" t="str">
        <f t="shared" si="122"/>
        <v/>
      </c>
    </row>
    <row r="2627" spans="1:20" x14ac:dyDescent="0.3">
      <c r="A2627" s="20">
        <f>Тех_Движение!$A$2624</f>
        <v>2623</v>
      </c>
      <c r="B2627" s="20" t="str">
        <f>IF(Тех_Движение!$F$2624&gt;0,Тех_Движение!$I$2624,"")</f>
        <v/>
      </c>
      <c r="C2627" s="20" t="str">
        <f>IF($B2627="","",Тех_Движение!$D$2624)</f>
        <v/>
      </c>
      <c r="D2627" s="9" t="str">
        <f>IF($B2627="","",Тех_Движение!$B$2624)</f>
        <v/>
      </c>
      <c r="E2627" s="21" t="str">
        <f>IF($B2627="","",Тех_Движение!$F$2624)</f>
        <v/>
      </c>
      <c r="F2627" s="21" t="str">
        <f>IF($B2627="","",SUMIFS($E$5:$E2626,$C$5:$C2626,$C2627))</f>
        <v/>
      </c>
      <c r="G2627" s="21" t="str">
        <f>IF($B2627="","",MAX(0,$E2627-MAX(0,SUMIFS(Тех_Движение!$G$2:$G$5111,Тех_Движение!$D$2:$D$5111,$C2627,Тех_Движение!$B$2:$B$5111,"&lt;="&amp;Настройки!$B$5-1)-$F2627)))</f>
        <v/>
      </c>
      <c r="H2627" s="21" t="str">
        <f>IF($B2627="","",IF(AND($D2627&gt;=Настройки!$B$5,$D2627&lt;=Настройки!$B$6),$E2627,0))</f>
        <v/>
      </c>
      <c r="I2627" s="21" t="str">
        <f t="shared" si="120"/>
        <v/>
      </c>
      <c r="J2627" s="21" t="str">
        <f>IF($B2627="","",MAX(0,$E2627-MAX(0,SUMIFS(Тех_Движение!$G$2:$G$5111,Тех_Движение!$D$2:$D$5111,$C2627,Тех_Движение!$B$2:$B$5111,"&lt;="&amp;Настройки!$B$6)-$F2627)))</f>
        <v/>
      </c>
      <c r="K2627" s="21" t="e">
        <f>IF(OR($B2627="",K$3&lt;$D2627+Настройки!$B$7),0,MAX(0,$E2627-MAX(0,SUMIFS(Тех_Движение!$G$2:$G$5111,Тех_Движение!$D$2:$D$5111,$C2627,Тех_Движение!$B$2:$B$5111,"&lt;="&amp;K$3)-$F2627)))</f>
        <v>#VALUE!</v>
      </c>
      <c r="L2627" s="21" t="e">
        <f>IF(OR($B2627="",L$3&lt;$D2627+Настройки!$B$7),0,MAX(0,$E2627-MAX(0,SUMIFS(Тех_Движение!$G$2:$G$5111,Тех_Движение!$D$2:$D$5111,$C2627,Тех_Движение!$B$2:$B$5111,"&lt;="&amp;L$3)-$F2627)))</f>
        <v>#VALUE!</v>
      </c>
      <c r="M2627" s="21" t="e">
        <f>IF(OR($B2627="",M$3&lt;$D2627+Настройки!$B$7),0,MAX(0,$E2627-MAX(0,SUMIFS(Тех_Движение!$G$2:$G$5111,Тех_Движение!$D$2:$D$5111,$C2627,Тех_Движение!$B$2:$B$5111,"&lt;="&amp;M$3)-$F2627)))</f>
        <v>#VALUE!</v>
      </c>
      <c r="N2627" s="21" t="e">
        <f>IF(OR($B2627="",N$3&lt;$D2627+Настройки!$B$7),0,MAX(0,$E2627-MAX(0,SUMIFS(Тех_Движение!$G$2:$G$5111,Тех_Движение!$D$2:$D$5111,$C2627,Тех_Движение!$B$2:$B$5111,"&lt;="&amp;N$3)-$F2627)))</f>
        <v>#VALUE!</v>
      </c>
      <c r="O2627" s="21" t="e">
        <f>IF(OR($B2627="",O$3&lt;$D2627+Настройки!$B$7),0,MAX(0,$E2627-MAX(0,SUMIFS(Тех_Движение!$G$2:$G$5111,Тех_Движение!$D$2:$D$5111,$C2627,Тех_Движение!$B$2:$B$5111,"&lt;="&amp;O$3)-$F2627)))</f>
        <v>#VALUE!</v>
      </c>
      <c r="P2627" s="21" t="e">
        <f>IF(OR($B2627="",P$3&lt;$D2627+Настройки!$B$7),0,MAX(0,$E2627-MAX(0,SUMIFS(Тех_Движение!$G$2:$G$5111,Тех_Движение!$D$2:$D$5111,$C2627,Тех_Движение!$B$2:$B$5111,"&lt;="&amp;P$3)-$F2627)))</f>
        <v>#VALUE!</v>
      </c>
      <c r="Q2627" s="21" t="e">
        <f>IF(OR($B2627="",Q$3&lt;$D2627+Настройки!$B$7),0,MAX(0,$E2627-MAX(0,SUMIFS(Тех_Движение!$G$2:$G$5111,Тех_Движение!$D$2:$D$5111,$C2627,Тех_Движение!$B$2:$B$5111,"&lt;="&amp;Q$3)-$F2627)))</f>
        <v>#VALUE!</v>
      </c>
      <c r="R2627" s="21" t="str">
        <f t="shared" si="121"/>
        <v/>
      </c>
      <c r="S2627" s="23" t="str">
        <f>IF($B2627="","",VLOOKUP($C2627,Настройки!$A$11:$L$17,9,FALSE))</f>
        <v/>
      </c>
      <c r="T2627" s="23" t="str">
        <f t="shared" si="122"/>
        <v/>
      </c>
    </row>
    <row r="2628" spans="1:20" x14ac:dyDescent="0.3">
      <c r="A2628" s="20">
        <f>Тех_Движение!$A$2625</f>
        <v>2624</v>
      </c>
      <c r="B2628" s="20" t="str">
        <f>IF(Тех_Движение!$F$2625&gt;0,Тех_Движение!$I$2625,"")</f>
        <v/>
      </c>
      <c r="C2628" s="20" t="str">
        <f>IF($B2628="","",Тех_Движение!$D$2625)</f>
        <v/>
      </c>
      <c r="D2628" s="9" t="str">
        <f>IF($B2628="","",Тех_Движение!$B$2625)</f>
        <v/>
      </c>
      <c r="E2628" s="21" t="str">
        <f>IF($B2628="","",Тех_Движение!$F$2625)</f>
        <v/>
      </c>
      <c r="F2628" s="21" t="str">
        <f>IF($B2628="","",SUMIFS($E$5:$E2627,$C$5:$C2627,$C2628))</f>
        <v/>
      </c>
      <c r="G2628" s="21" t="str">
        <f>IF($B2628="","",MAX(0,$E2628-MAX(0,SUMIFS(Тех_Движение!$G$2:$G$5111,Тех_Движение!$D$2:$D$5111,$C2628,Тех_Движение!$B$2:$B$5111,"&lt;="&amp;Настройки!$B$5-1)-$F2628)))</f>
        <v/>
      </c>
      <c r="H2628" s="21" t="str">
        <f>IF($B2628="","",IF(AND($D2628&gt;=Настройки!$B$5,$D2628&lt;=Настройки!$B$6),$E2628,0))</f>
        <v/>
      </c>
      <c r="I2628" s="21" t="str">
        <f t="shared" si="120"/>
        <v/>
      </c>
      <c r="J2628" s="21" t="str">
        <f>IF($B2628="","",MAX(0,$E2628-MAX(0,SUMIFS(Тех_Движение!$G$2:$G$5111,Тех_Движение!$D$2:$D$5111,$C2628,Тех_Движение!$B$2:$B$5111,"&lt;="&amp;Настройки!$B$6)-$F2628)))</f>
        <v/>
      </c>
      <c r="K2628" s="21" t="e">
        <f>IF(OR($B2628="",K$3&lt;$D2628+Настройки!$B$7),0,MAX(0,$E2628-MAX(0,SUMIFS(Тех_Движение!$G$2:$G$5111,Тех_Движение!$D$2:$D$5111,$C2628,Тех_Движение!$B$2:$B$5111,"&lt;="&amp;K$3)-$F2628)))</f>
        <v>#VALUE!</v>
      </c>
      <c r="L2628" s="21" t="e">
        <f>IF(OR($B2628="",L$3&lt;$D2628+Настройки!$B$7),0,MAX(0,$E2628-MAX(0,SUMIFS(Тех_Движение!$G$2:$G$5111,Тех_Движение!$D$2:$D$5111,$C2628,Тех_Движение!$B$2:$B$5111,"&lt;="&amp;L$3)-$F2628)))</f>
        <v>#VALUE!</v>
      </c>
      <c r="M2628" s="21" t="e">
        <f>IF(OR($B2628="",M$3&lt;$D2628+Настройки!$B$7),0,MAX(0,$E2628-MAX(0,SUMIFS(Тех_Движение!$G$2:$G$5111,Тех_Движение!$D$2:$D$5111,$C2628,Тех_Движение!$B$2:$B$5111,"&lt;="&amp;M$3)-$F2628)))</f>
        <v>#VALUE!</v>
      </c>
      <c r="N2628" s="21" t="e">
        <f>IF(OR($B2628="",N$3&lt;$D2628+Настройки!$B$7),0,MAX(0,$E2628-MAX(0,SUMIFS(Тех_Движение!$G$2:$G$5111,Тех_Движение!$D$2:$D$5111,$C2628,Тех_Движение!$B$2:$B$5111,"&lt;="&amp;N$3)-$F2628)))</f>
        <v>#VALUE!</v>
      </c>
      <c r="O2628" s="21" t="e">
        <f>IF(OR($B2628="",O$3&lt;$D2628+Настройки!$B$7),0,MAX(0,$E2628-MAX(0,SUMIFS(Тех_Движение!$G$2:$G$5111,Тех_Движение!$D$2:$D$5111,$C2628,Тех_Движение!$B$2:$B$5111,"&lt;="&amp;O$3)-$F2628)))</f>
        <v>#VALUE!</v>
      </c>
      <c r="P2628" s="21" t="e">
        <f>IF(OR($B2628="",P$3&lt;$D2628+Настройки!$B$7),0,MAX(0,$E2628-MAX(0,SUMIFS(Тех_Движение!$G$2:$G$5111,Тех_Движение!$D$2:$D$5111,$C2628,Тех_Движение!$B$2:$B$5111,"&lt;="&amp;P$3)-$F2628)))</f>
        <v>#VALUE!</v>
      </c>
      <c r="Q2628" s="21" t="e">
        <f>IF(OR($B2628="",Q$3&lt;$D2628+Настройки!$B$7),0,MAX(0,$E2628-MAX(0,SUMIFS(Тех_Движение!$G$2:$G$5111,Тех_Движение!$D$2:$D$5111,$C2628,Тех_Движение!$B$2:$B$5111,"&lt;="&amp;Q$3)-$F2628)))</f>
        <v>#VALUE!</v>
      </c>
      <c r="R2628" s="21" t="str">
        <f t="shared" si="121"/>
        <v/>
      </c>
      <c r="S2628" s="23" t="str">
        <f>IF($B2628="","",VLOOKUP($C2628,Настройки!$A$11:$L$17,9,FALSE))</f>
        <v/>
      </c>
      <c r="T2628" s="23" t="str">
        <f t="shared" si="122"/>
        <v/>
      </c>
    </row>
    <row r="2629" spans="1:20" x14ac:dyDescent="0.3">
      <c r="A2629" s="20">
        <f>Тех_Движение!$A$2626</f>
        <v>2625</v>
      </c>
      <c r="B2629" s="20" t="str">
        <f>IF(Тех_Движение!$F$2626&gt;0,Тех_Движение!$I$2626,"")</f>
        <v/>
      </c>
      <c r="C2629" s="20" t="str">
        <f>IF($B2629="","",Тех_Движение!$D$2626)</f>
        <v/>
      </c>
      <c r="D2629" s="9" t="str">
        <f>IF($B2629="","",Тех_Движение!$B$2626)</f>
        <v/>
      </c>
      <c r="E2629" s="21" t="str">
        <f>IF($B2629="","",Тех_Движение!$F$2626)</f>
        <v/>
      </c>
      <c r="F2629" s="21" t="str">
        <f>IF($B2629="","",SUMIFS($E$5:$E2628,$C$5:$C2628,$C2629))</f>
        <v/>
      </c>
      <c r="G2629" s="21" t="str">
        <f>IF($B2629="","",MAX(0,$E2629-MAX(0,SUMIFS(Тех_Движение!$G$2:$G$5111,Тех_Движение!$D$2:$D$5111,$C2629,Тех_Движение!$B$2:$B$5111,"&lt;="&amp;Настройки!$B$5-1)-$F2629)))</f>
        <v/>
      </c>
      <c r="H2629" s="21" t="str">
        <f>IF($B2629="","",IF(AND($D2629&gt;=Настройки!$B$5,$D2629&lt;=Настройки!$B$6),$E2629,0))</f>
        <v/>
      </c>
      <c r="I2629" s="21" t="str">
        <f t="shared" ref="I2629:I2692" si="123">IF($B2629="","",$G2629+$H2629-$J2629)</f>
        <v/>
      </c>
      <c r="J2629" s="21" t="str">
        <f>IF($B2629="","",MAX(0,$E2629-MAX(0,SUMIFS(Тех_Движение!$G$2:$G$5111,Тех_Движение!$D$2:$D$5111,$C2629,Тех_Движение!$B$2:$B$5111,"&lt;="&amp;Настройки!$B$6)-$F2629)))</f>
        <v/>
      </c>
      <c r="K2629" s="21" t="e">
        <f>IF(OR($B2629="",K$3&lt;$D2629+Настройки!$B$7),0,MAX(0,$E2629-MAX(0,SUMIFS(Тех_Движение!$G$2:$G$5111,Тех_Движение!$D$2:$D$5111,$C2629,Тех_Движение!$B$2:$B$5111,"&lt;="&amp;K$3)-$F2629)))</f>
        <v>#VALUE!</v>
      </c>
      <c r="L2629" s="21" t="e">
        <f>IF(OR($B2629="",L$3&lt;$D2629+Настройки!$B$7),0,MAX(0,$E2629-MAX(0,SUMIFS(Тех_Движение!$G$2:$G$5111,Тех_Движение!$D$2:$D$5111,$C2629,Тех_Движение!$B$2:$B$5111,"&lt;="&amp;L$3)-$F2629)))</f>
        <v>#VALUE!</v>
      </c>
      <c r="M2629" s="21" t="e">
        <f>IF(OR($B2629="",M$3&lt;$D2629+Настройки!$B$7),0,MAX(0,$E2629-MAX(0,SUMIFS(Тех_Движение!$G$2:$G$5111,Тех_Движение!$D$2:$D$5111,$C2629,Тех_Движение!$B$2:$B$5111,"&lt;="&amp;M$3)-$F2629)))</f>
        <v>#VALUE!</v>
      </c>
      <c r="N2629" s="21" t="e">
        <f>IF(OR($B2629="",N$3&lt;$D2629+Настройки!$B$7),0,MAX(0,$E2629-MAX(0,SUMIFS(Тех_Движение!$G$2:$G$5111,Тех_Движение!$D$2:$D$5111,$C2629,Тех_Движение!$B$2:$B$5111,"&lt;="&amp;N$3)-$F2629)))</f>
        <v>#VALUE!</v>
      </c>
      <c r="O2629" s="21" t="e">
        <f>IF(OR($B2629="",O$3&lt;$D2629+Настройки!$B$7),0,MAX(0,$E2629-MAX(0,SUMIFS(Тех_Движение!$G$2:$G$5111,Тех_Движение!$D$2:$D$5111,$C2629,Тех_Движение!$B$2:$B$5111,"&lt;="&amp;O$3)-$F2629)))</f>
        <v>#VALUE!</v>
      </c>
      <c r="P2629" s="21" t="e">
        <f>IF(OR($B2629="",P$3&lt;$D2629+Настройки!$B$7),0,MAX(0,$E2629-MAX(0,SUMIFS(Тех_Движение!$G$2:$G$5111,Тех_Движение!$D$2:$D$5111,$C2629,Тех_Движение!$B$2:$B$5111,"&lt;="&amp;P$3)-$F2629)))</f>
        <v>#VALUE!</v>
      </c>
      <c r="Q2629" s="21" t="e">
        <f>IF(OR($B2629="",Q$3&lt;$D2629+Настройки!$B$7),0,MAX(0,$E2629-MAX(0,SUMIFS(Тех_Движение!$G$2:$G$5111,Тех_Движение!$D$2:$D$5111,$C2629,Тех_Движение!$B$2:$B$5111,"&lt;="&amp;Q$3)-$F2629)))</f>
        <v>#VALUE!</v>
      </c>
      <c r="R2629" s="21" t="str">
        <f t="shared" ref="R2629:R2692" si="124">IF($B2629="","",SUM($K2629:$Q2629))</f>
        <v/>
      </c>
      <c r="S2629" s="23" t="str">
        <f>IF($B2629="","",VLOOKUP($C2629,Настройки!$A$11:$L$17,9,FALSE))</f>
        <v/>
      </c>
      <c r="T2629" s="23" t="str">
        <f t="shared" ref="T2629:T2692" si="125">IF($B2629="","",$R2629*$S2629)</f>
        <v/>
      </c>
    </row>
    <row r="2630" spans="1:20" x14ac:dyDescent="0.3">
      <c r="A2630" s="20">
        <f>Тех_Движение!$A$2627</f>
        <v>2626</v>
      </c>
      <c r="B2630" s="20" t="str">
        <f>IF(Тех_Движение!$F$2627&gt;0,Тех_Движение!$I$2627,"")</f>
        <v/>
      </c>
      <c r="C2630" s="20" t="str">
        <f>IF($B2630="","",Тех_Движение!$D$2627)</f>
        <v/>
      </c>
      <c r="D2630" s="9" t="str">
        <f>IF($B2630="","",Тех_Движение!$B$2627)</f>
        <v/>
      </c>
      <c r="E2630" s="21" t="str">
        <f>IF($B2630="","",Тех_Движение!$F$2627)</f>
        <v/>
      </c>
      <c r="F2630" s="21" t="str">
        <f>IF($B2630="","",SUMIFS($E$5:$E2629,$C$5:$C2629,$C2630))</f>
        <v/>
      </c>
      <c r="G2630" s="21" t="str">
        <f>IF($B2630="","",MAX(0,$E2630-MAX(0,SUMIFS(Тех_Движение!$G$2:$G$5111,Тех_Движение!$D$2:$D$5111,$C2630,Тех_Движение!$B$2:$B$5111,"&lt;="&amp;Настройки!$B$5-1)-$F2630)))</f>
        <v/>
      </c>
      <c r="H2630" s="21" t="str">
        <f>IF($B2630="","",IF(AND($D2630&gt;=Настройки!$B$5,$D2630&lt;=Настройки!$B$6),$E2630,0))</f>
        <v/>
      </c>
      <c r="I2630" s="21" t="str">
        <f t="shared" si="123"/>
        <v/>
      </c>
      <c r="J2630" s="21" t="str">
        <f>IF($B2630="","",MAX(0,$E2630-MAX(0,SUMIFS(Тех_Движение!$G$2:$G$5111,Тех_Движение!$D$2:$D$5111,$C2630,Тех_Движение!$B$2:$B$5111,"&lt;="&amp;Настройки!$B$6)-$F2630)))</f>
        <v/>
      </c>
      <c r="K2630" s="21" t="e">
        <f>IF(OR($B2630="",K$3&lt;$D2630+Настройки!$B$7),0,MAX(0,$E2630-MAX(0,SUMIFS(Тех_Движение!$G$2:$G$5111,Тех_Движение!$D$2:$D$5111,$C2630,Тех_Движение!$B$2:$B$5111,"&lt;="&amp;K$3)-$F2630)))</f>
        <v>#VALUE!</v>
      </c>
      <c r="L2630" s="21" t="e">
        <f>IF(OR($B2630="",L$3&lt;$D2630+Настройки!$B$7),0,MAX(0,$E2630-MAX(0,SUMIFS(Тех_Движение!$G$2:$G$5111,Тех_Движение!$D$2:$D$5111,$C2630,Тех_Движение!$B$2:$B$5111,"&lt;="&amp;L$3)-$F2630)))</f>
        <v>#VALUE!</v>
      </c>
      <c r="M2630" s="21" t="e">
        <f>IF(OR($B2630="",M$3&lt;$D2630+Настройки!$B$7),0,MAX(0,$E2630-MAX(0,SUMIFS(Тех_Движение!$G$2:$G$5111,Тех_Движение!$D$2:$D$5111,$C2630,Тех_Движение!$B$2:$B$5111,"&lt;="&amp;M$3)-$F2630)))</f>
        <v>#VALUE!</v>
      </c>
      <c r="N2630" s="21" t="e">
        <f>IF(OR($B2630="",N$3&lt;$D2630+Настройки!$B$7),0,MAX(0,$E2630-MAX(0,SUMIFS(Тех_Движение!$G$2:$G$5111,Тех_Движение!$D$2:$D$5111,$C2630,Тех_Движение!$B$2:$B$5111,"&lt;="&amp;N$3)-$F2630)))</f>
        <v>#VALUE!</v>
      </c>
      <c r="O2630" s="21" t="e">
        <f>IF(OR($B2630="",O$3&lt;$D2630+Настройки!$B$7),0,MAX(0,$E2630-MAX(0,SUMIFS(Тех_Движение!$G$2:$G$5111,Тех_Движение!$D$2:$D$5111,$C2630,Тех_Движение!$B$2:$B$5111,"&lt;="&amp;O$3)-$F2630)))</f>
        <v>#VALUE!</v>
      </c>
      <c r="P2630" s="21" t="e">
        <f>IF(OR($B2630="",P$3&lt;$D2630+Настройки!$B$7),0,MAX(0,$E2630-MAX(0,SUMIFS(Тех_Движение!$G$2:$G$5111,Тех_Движение!$D$2:$D$5111,$C2630,Тех_Движение!$B$2:$B$5111,"&lt;="&amp;P$3)-$F2630)))</f>
        <v>#VALUE!</v>
      </c>
      <c r="Q2630" s="21" t="e">
        <f>IF(OR($B2630="",Q$3&lt;$D2630+Настройки!$B$7),0,MAX(0,$E2630-MAX(0,SUMIFS(Тех_Движение!$G$2:$G$5111,Тех_Движение!$D$2:$D$5111,$C2630,Тех_Движение!$B$2:$B$5111,"&lt;="&amp;Q$3)-$F2630)))</f>
        <v>#VALUE!</v>
      </c>
      <c r="R2630" s="21" t="str">
        <f t="shared" si="124"/>
        <v/>
      </c>
      <c r="S2630" s="23" t="str">
        <f>IF($B2630="","",VLOOKUP($C2630,Настройки!$A$11:$L$17,9,FALSE))</f>
        <v/>
      </c>
      <c r="T2630" s="23" t="str">
        <f t="shared" si="125"/>
        <v/>
      </c>
    </row>
    <row r="2631" spans="1:20" x14ac:dyDescent="0.3">
      <c r="A2631" s="20">
        <f>Тех_Движение!$A$2628</f>
        <v>2627</v>
      </c>
      <c r="B2631" s="20" t="str">
        <f>IF(Тех_Движение!$F$2628&gt;0,Тех_Движение!$I$2628,"")</f>
        <v/>
      </c>
      <c r="C2631" s="20" t="str">
        <f>IF($B2631="","",Тех_Движение!$D$2628)</f>
        <v/>
      </c>
      <c r="D2631" s="9" t="str">
        <f>IF($B2631="","",Тех_Движение!$B$2628)</f>
        <v/>
      </c>
      <c r="E2631" s="21" t="str">
        <f>IF($B2631="","",Тех_Движение!$F$2628)</f>
        <v/>
      </c>
      <c r="F2631" s="21" t="str">
        <f>IF($B2631="","",SUMIFS($E$5:$E2630,$C$5:$C2630,$C2631))</f>
        <v/>
      </c>
      <c r="G2631" s="21" t="str">
        <f>IF($B2631="","",MAX(0,$E2631-MAX(0,SUMIFS(Тех_Движение!$G$2:$G$5111,Тех_Движение!$D$2:$D$5111,$C2631,Тех_Движение!$B$2:$B$5111,"&lt;="&amp;Настройки!$B$5-1)-$F2631)))</f>
        <v/>
      </c>
      <c r="H2631" s="21" t="str">
        <f>IF($B2631="","",IF(AND($D2631&gt;=Настройки!$B$5,$D2631&lt;=Настройки!$B$6),$E2631,0))</f>
        <v/>
      </c>
      <c r="I2631" s="21" t="str">
        <f t="shared" si="123"/>
        <v/>
      </c>
      <c r="J2631" s="21" t="str">
        <f>IF($B2631="","",MAX(0,$E2631-MAX(0,SUMIFS(Тех_Движение!$G$2:$G$5111,Тех_Движение!$D$2:$D$5111,$C2631,Тех_Движение!$B$2:$B$5111,"&lt;="&amp;Настройки!$B$6)-$F2631)))</f>
        <v/>
      </c>
      <c r="K2631" s="21" t="e">
        <f>IF(OR($B2631="",K$3&lt;$D2631+Настройки!$B$7),0,MAX(0,$E2631-MAX(0,SUMIFS(Тех_Движение!$G$2:$G$5111,Тех_Движение!$D$2:$D$5111,$C2631,Тех_Движение!$B$2:$B$5111,"&lt;="&amp;K$3)-$F2631)))</f>
        <v>#VALUE!</v>
      </c>
      <c r="L2631" s="21" t="e">
        <f>IF(OR($B2631="",L$3&lt;$D2631+Настройки!$B$7),0,MAX(0,$E2631-MAX(0,SUMIFS(Тех_Движение!$G$2:$G$5111,Тех_Движение!$D$2:$D$5111,$C2631,Тех_Движение!$B$2:$B$5111,"&lt;="&amp;L$3)-$F2631)))</f>
        <v>#VALUE!</v>
      </c>
      <c r="M2631" s="21" t="e">
        <f>IF(OR($B2631="",M$3&lt;$D2631+Настройки!$B$7),0,MAX(0,$E2631-MAX(0,SUMIFS(Тех_Движение!$G$2:$G$5111,Тех_Движение!$D$2:$D$5111,$C2631,Тех_Движение!$B$2:$B$5111,"&lt;="&amp;M$3)-$F2631)))</f>
        <v>#VALUE!</v>
      </c>
      <c r="N2631" s="21" t="e">
        <f>IF(OR($B2631="",N$3&lt;$D2631+Настройки!$B$7),0,MAX(0,$E2631-MAX(0,SUMIFS(Тех_Движение!$G$2:$G$5111,Тех_Движение!$D$2:$D$5111,$C2631,Тех_Движение!$B$2:$B$5111,"&lt;="&amp;N$3)-$F2631)))</f>
        <v>#VALUE!</v>
      </c>
      <c r="O2631" s="21" t="e">
        <f>IF(OR($B2631="",O$3&lt;$D2631+Настройки!$B$7),0,MAX(0,$E2631-MAX(0,SUMIFS(Тех_Движение!$G$2:$G$5111,Тех_Движение!$D$2:$D$5111,$C2631,Тех_Движение!$B$2:$B$5111,"&lt;="&amp;O$3)-$F2631)))</f>
        <v>#VALUE!</v>
      </c>
      <c r="P2631" s="21" t="e">
        <f>IF(OR($B2631="",P$3&lt;$D2631+Настройки!$B$7),0,MAX(0,$E2631-MAX(0,SUMIFS(Тех_Движение!$G$2:$G$5111,Тех_Движение!$D$2:$D$5111,$C2631,Тех_Движение!$B$2:$B$5111,"&lt;="&amp;P$3)-$F2631)))</f>
        <v>#VALUE!</v>
      </c>
      <c r="Q2631" s="21" t="e">
        <f>IF(OR($B2631="",Q$3&lt;$D2631+Настройки!$B$7),0,MAX(0,$E2631-MAX(0,SUMIFS(Тех_Движение!$G$2:$G$5111,Тех_Движение!$D$2:$D$5111,$C2631,Тех_Движение!$B$2:$B$5111,"&lt;="&amp;Q$3)-$F2631)))</f>
        <v>#VALUE!</v>
      </c>
      <c r="R2631" s="21" t="str">
        <f t="shared" si="124"/>
        <v/>
      </c>
      <c r="S2631" s="23" t="str">
        <f>IF($B2631="","",VLOOKUP($C2631,Настройки!$A$11:$L$17,9,FALSE))</f>
        <v/>
      </c>
      <c r="T2631" s="23" t="str">
        <f t="shared" si="125"/>
        <v/>
      </c>
    </row>
    <row r="2632" spans="1:20" x14ac:dyDescent="0.3">
      <c r="A2632" s="20">
        <f>Тех_Движение!$A$2629</f>
        <v>2628</v>
      </c>
      <c r="B2632" s="20" t="str">
        <f>IF(Тех_Движение!$F$2629&gt;0,Тех_Движение!$I$2629,"")</f>
        <v/>
      </c>
      <c r="C2632" s="20" t="str">
        <f>IF($B2632="","",Тех_Движение!$D$2629)</f>
        <v/>
      </c>
      <c r="D2632" s="9" t="str">
        <f>IF($B2632="","",Тех_Движение!$B$2629)</f>
        <v/>
      </c>
      <c r="E2632" s="21" t="str">
        <f>IF($B2632="","",Тех_Движение!$F$2629)</f>
        <v/>
      </c>
      <c r="F2632" s="21" t="str">
        <f>IF($B2632="","",SUMIFS($E$5:$E2631,$C$5:$C2631,$C2632))</f>
        <v/>
      </c>
      <c r="G2632" s="21" t="str">
        <f>IF($B2632="","",MAX(0,$E2632-MAX(0,SUMIFS(Тех_Движение!$G$2:$G$5111,Тех_Движение!$D$2:$D$5111,$C2632,Тех_Движение!$B$2:$B$5111,"&lt;="&amp;Настройки!$B$5-1)-$F2632)))</f>
        <v/>
      </c>
      <c r="H2632" s="21" t="str">
        <f>IF($B2632="","",IF(AND($D2632&gt;=Настройки!$B$5,$D2632&lt;=Настройки!$B$6),$E2632,0))</f>
        <v/>
      </c>
      <c r="I2632" s="21" t="str">
        <f t="shared" si="123"/>
        <v/>
      </c>
      <c r="J2632" s="21" t="str">
        <f>IF($B2632="","",MAX(0,$E2632-MAX(0,SUMIFS(Тех_Движение!$G$2:$G$5111,Тех_Движение!$D$2:$D$5111,$C2632,Тех_Движение!$B$2:$B$5111,"&lt;="&amp;Настройки!$B$6)-$F2632)))</f>
        <v/>
      </c>
      <c r="K2632" s="21" t="e">
        <f>IF(OR($B2632="",K$3&lt;$D2632+Настройки!$B$7),0,MAX(0,$E2632-MAX(0,SUMIFS(Тех_Движение!$G$2:$G$5111,Тех_Движение!$D$2:$D$5111,$C2632,Тех_Движение!$B$2:$B$5111,"&lt;="&amp;K$3)-$F2632)))</f>
        <v>#VALUE!</v>
      </c>
      <c r="L2632" s="21" t="e">
        <f>IF(OR($B2632="",L$3&lt;$D2632+Настройки!$B$7),0,MAX(0,$E2632-MAX(0,SUMIFS(Тех_Движение!$G$2:$G$5111,Тех_Движение!$D$2:$D$5111,$C2632,Тех_Движение!$B$2:$B$5111,"&lt;="&amp;L$3)-$F2632)))</f>
        <v>#VALUE!</v>
      </c>
      <c r="M2632" s="21" t="e">
        <f>IF(OR($B2632="",M$3&lt;$D2632+Настройки!$B$7),0,MAX(0,$E2632-MAX(0,SUMIFS(Тех_Движение!$G$2:$G$5111,Тех_Движение!$D$2:$D$5111,$C2632,Тех_Движение!$B$2:$B$5111,"&lt;="&amp;M$3)-$F2632)))</f>
        <v>#VALUE!</v>
      </c>
      <c r="N2632" s="21" t="e">
        <f>IF(OR($B2632="",N$3&lt;$D2632+Настройки!$B$7),0,MAX(0,$E2632-MAX(0,SUMIFS(Тех_Движение!$G$2:$G$5111,Тех_Движение!$D$2:$D$5111,$C2632,Тех_Движение!$B$2:$B$5111,"&lt;="&amp;N$3)-$F2632)))</f>
        <v>#VALUE!</v>
      </c>
      <c r="O2632" s="21" t="e">
        <f>IF(OR($B2632="",O$3&lt;$D2632+Настройки!$B$7),0,MAX(0,$E2632-MAX(0,SUMIFS(Тех_Движение!$G$2:$G$5111,Тех_Движение!$D$2:$D$5111,$C2632,Тех_Движение!$B$2:$B$5111,"&lt;="&amp;O$3)-$F2632)))</f>
        <v>#VALUE!</v>
      </c>
      <c r="P2632" s="21" t="e">
        <f>IF(OR($B2632="",P$3&lt;$D2632+Настройки!$B$7),0,MAX(0,$E2632-MAX(0,SUMIFS(Тех_Движение!$G$2:$G$5111,Тех_Движение!$D$2:$D$5111,$C2632,Тех_Движение!$B$2:$B$5111,"&lt;="&amp;P$3)-$F2632)))</f>
        <v>#VALUE!</v>
      </c>
      <c r="Q2632" s="21" t="e">
        <f>IF(OR($B2632="",Q$3&lt;$D2632+Настройки!$B$7),0,MAX(0,$E2632-MAX(0,SUMIFS(Тех_Движение!$G$2:$G$5111,Тех_Движение!$D$2:$D$5111,$C2632,Тех_Движение!$B$2:$B$5111,"&lt;="&amp;Q$3)-$F2632)))</f>
        <v>#VALUE!</v>
      </c>
      <c r="R2632" s="21" t="str">
        <f t="shared" si="124"/>
        <v/>
      </c>
      <c r="S2632" s="23" t="str">
        <f>IF($B2632="","",VLOOKUP($C2632,Настройки!$A$11:$L$17,9,FALSE))</f>
        <v/>
      </c>
      <c r="T2632" s="23" t="str">
        <f t="shared" si="125"/>
        <v/>
      </c>
    </row>
    <row r="2633" spans="1:20" x14ac:dyDescent="0.3">
      <c r="A2633" s="20">
        <f>Тех_Движение!$A$2630</f>
        <v>2629</v>
      </c>
      <c r="B2633" s="20" t="str">
        <f>IF(Тех_Движение!$F$2630&gt;0,Тех_Движение!$I$2630,"")</f>
        <v/>
      </c>
      <c r="C2633" s="20" t="str">
        <f>IF($B2633="","",Тех_Движение!$D$2630)</f>
        <v/>
      </c>
      <c r="D2633" s="9" t="str">
        <f>IF($B2633="","",Тех_Движение!$B$2630)</f>
        <v/>
      </c>
      <c r="E2633" s="21" t="str">
        <f>IF($B2633="","",Тех_Движение!$F$2630)</f>
        <v/>
      </c>
      <c r="F2633" s="21" t="str">
        <f>IF($B2633="","",SUMIFS($E$5:$E2632,$C$5:$C2632,$C2633))</f>
        <v/>
      </c>
      <c r="G2633" s="21" t="str">
        <f>IF($B2633="","",MAX(0,$E2633-MAX(0,SUMIFS(Тех_Движение!$G$2:$G$5111,Тех_Движение!$D$2:$D$5111,$C2633,Тех_Движение!$B$2:$B$5111,"&lt;="&amp;Настройки!$B$5-1)-$F2633)))</f>
        <v/>
      </c>
      <c r="H2633" s="21" t="str">
        <f>IF($B2633="","",IF(AND($D2633&gt;=Настройки!$B$5,$D2633&lt;=Настройки!$B$6),$E2633,0))</f>
        <v/>
      </c>
      <c r="I2633" s="21" t="str">
        <f t="shared" si="123"/>
        <v/>
      </c>
      <c r="J2633" s="21" t="str">
        <f>IF($B2633="","",MAX(0,$E2633-MAX(0,SUMIFS(Тех_Движение!$G$2:$G$5111,Тех_Движение!$D$2:$D$5111,$C2633,Тех_Движение!$B$2:$B$5111,"&lt;="&amp;Настройки!$B$6)-$F2633)))</f>
        <v/>
      </c>
      <c r="K2633" s="21" t="e">
        <f>IF(OR($B2633="",K$3&lt;$D2633+Настройки!$B$7),0,MAX(0,$E2633-MAX(0,SUMIFS(Тех_Движение!$G$2:$G$5111,Тех_Движение!$D$2:$D$5111,$C2633,Тех_Движение!$B$2:$B$5111,"&lt;="&amp;K$3)-$F2633)))</f>
        <v>#VALUE!</v>
      </c>
      <c r="L2633" s="21" t="e">
        <f>IF(OR($B2633="",L$3&lt;$D2633+Настройки!$B$7),0,MAX(0,$E2633-MAX(0,SUMIFS(Тех_Движение!$G$2:$G$5111,Тех_Движение!$D$2:$D$5111,$C2633,Тех_Движение!$B$2:$B$5111,"&lt;="&amp;L$3)-$F2633)))</f>
        <v>#VALUE!</v>
      </c>
      <c r="M2633" s="21" t="e">
        <f>IF(OR($B2633="",M$3&lt;$D2633+Настройки!$B$7),0,MAX(0,$E2633-MAX(0,SUMIFS(Тех_Движение!$G$2:$G$5111,Тех_Движение!$D$2:$D$5111,$C2633,Тех_Движение!$B$2:$B$5111,"&lt;="&amp;M$3)-$F2633)))</f>
        <v>#VALUE!</v>
      </c>
      <c r="N2633" s="21" t="e">
        <f>IF(OR($B2633="",N$3&lt;$D2633+Настройки!$B$7),0,MAX(0,$E2633-MAX(0,SUMIFS(Тех_Движение!$G$2:$G$5111,Тех_Движение!$D$2:$D$5111,$C2633,Тех_Движение!$B$2:$B$5111,"&lt;="&amp;N$3)-$F2633)))</f>
        <v>#VALUE!</v>
      </c>
      <c r="O2633" s="21" t="e">
        <f>IF(OR($B2633="",O$3&lt;$D2633+Настройки!$B$7),0,MAX(0,$E2633-MAX(0,SUMIFS(Тех_Движение!$G$2:$G$5111,Тех_Движение!$D$2:$D$5111,$C2633,Тех_Движение!$B$2:$B$5111,"&lt;="&amp;O$3)-$F2633)))</f>
        <v>#VALUE!</v>
      </c>
      <c r="P2633" s="21" t="e">
        <f>IF(OR($B2633="",P$3&lt;$D2633+Настройки!$B$7),0,MAX(0,$E2633-MAX(0,SUMIFS(Тех_Движение!$G$2:$G$5111,Тех_Движение!$D$2:$D$5111,$C2633,Тех_Движение!$B$2:$B$5111,"&lt;="&amp;P$3)-$F2633)))</f>
        <v>#VALUE!</v>
      </c>
      <c r="Q2633" s="21" t="e">
        <f>IF(OR($B2633="",Q$3&lt;$D2633+Настройки!$B$7),0,MAX(0,$E2633-MAX(0,SUMIFS(Тех_Движение!$G$2:$G$5111,Тех_Движение!$D$2:$D$5111,$C2633,Тех_Движение!$B$2:$B$5111,"&lt;="&amp;Q$3)-$F2633)))</f>
        <v>#VALUE!</v>
      </c>
      <c r="R2633" s="21" t="str">
        <f t="shared" si="124"/>
        <v/>
      </c>
      <c r="S2633" s="23" t="str">
        <f>IF($B2633="","",VLOOKUP($C2633,Настройки!$A$11:$L$17,9,FALSE))</f>
        <v/>
      </c>
      <c r="T2633" s="23" t="str">
        <f t="shared" si="125"/>
        <v/>
      </c>
    </row>
    <row r="2634" spans="1:20" x14ac:dyDescent="0.3">
      <c r="A2634" s="20">
        <f>Тех_Движение!$A$2631</f>
        <v>2630</v>
      </c>
      <c r="B2634" s="20" t="str">
        <f>IF(Тех_Движение!$F$2631&gt;0,Тех_Движение!$I$2631,"")</f>
        <v/>
      </c>
      <c r="C2634" s="20" t="str">
        <f>IF($B2634="","",Тех_Движение!$D$2631)</f>
        <v/>
      </c>
      <c r="D2634" s="9" t="str">
        <f>IF($B2634="","",Тех_Движение!$B$2631)</f>
        <v/>
      </c>
      <c r="E2634" s="21" t="str">
        <f>IF($B2634="","",Тех_Движение!$F$2631)</f>
        <v/>
      </c>
      <c r="F2634" s="21" t="str">
        <f>IF($B2634="","",SUMIFS($E$5:$E2633,$C$5:$C2633,$C2634))</f>
        <v/>
      </c>
      <c r="G2634" s="21" t="str">
        <f>IF($B2634="","",MAX(0,$E2634-MAX(0,SUMIFS(Тех_Движение!$G$2:$G$5111,Тех_Движение!$D$2:$D$5111,$C2634,Тех_Движение!$B$2:$B$5111,"&lt;="&amp;Настройки!$B$5-1)-$F2634)))</f>
        <v/>
      </c>
      <c r="H2634" s="21" t="str">
        <f>IF($B2634="","",IF(AND($D2634&gt;=Настройки!$B$5,$D2634&lt;=Настройки!$B$6),$E2634,0))</f>
        <v/>
      </c>
      <c r="I2634" s="21" t="str">
        <f t="shared" si="123"/>
        <v/>
      </c>
      <c r="J2634" s="21" t="str">
        <f>IF($B2634="","",MAX(0,$E2634-MAX(0,SUMIFS(Тех_Движение!$G$2:$G$5111,Тех_Движение!$D$2:$D$5111,$C2634,Тех_Движение!$B$2:$B$5111,"&lt;="&amp;Настройки!$B$6)-$F2634)))</f>
        <v/>
      </c>
      <c r="K2634" s="21" t="e">
        <f>IF(OR($B2634="",K$3&lt;$D2634+Настройки!$B$7),0,MAX(0,$E2634-MAX(0,SUMIFS(Тех_Движение!$G$2:$G$5111,Тех_Движение!$D$2:$D$5111,$C2634,Тех_Движение!$B$2:$B$5111,"&lt;="&amp;K$3)-$F2634)))</f>
        <v>#VALUE!</v>
      </c>
      <c r="L2634" s="21" t="e">
        <f>IF(OR($B2634="",L$3&lt;$D2634+Настройки!$B$7),0,MAX(0,$E2634-MAX(0,SUMIFS(Тех_Движение!$G$2:$G$5111,Тех_Движение!$D$2:$D$5111,$C2634,Тех_Движение!$B$2:$B$5111,"&lt;="&amp;L$3)-$F2634)))</f>
        <v>#VALUE!</v>
      </c>
      <c r="M2634" s="21" t="e">
        <f>IF(OR($B2634="",M$3&lt;$D2634+Настройки!$B$7),0,MAX(0,$E2634-MAX(0,SUMIFS(Тех_Движение!$G$2:$G$5111,Тех_Движение!$D$2:$D$5111,$C2634,Тех_Движение!$B$2:$B$5111,"&lt;="&amp;M$3)-$F2634)))</f>
        <v>#VALUE!</v>
      </c>
      <c r="N2634" s="21" t="e">
        <f>IF(OR($B2634="",N$3&lt;$D2634+Настройки!$B$7),0,MAX(0,$E2634-MAX(0,SUMIFS(Тех_Движение!$G$2:$G$5111,Тех_Движение!$D$2:$D$5111,$C2634,Тех_Движение!$B$2:$B$5111,"&lt;="&amp;N$3)-$F2634)))</f>
        <v>#VALUE!</v>
      </c>
      <c r="O2634" s="21" t="e">
        <f>IF(OR($B2634="",O$3&lt;$D2634+Настройки!$B$7),0,MAX(0,$E2634-MAX(0,SUMIFS(Тех_Движение!$G$2:$G$5111,Тех_Движение!$D$2:$D$5111,$C2634,Тех_Движение!$B$2:$B$5111,"&lt;="&amp;O$3)-$F2634)))</f>
        <v>#VALUE!</v>
      </c>
      <c r="P2634" s="21" t="e">
        <f>IF(OR($B2634="",P$3&lt;$D2634+Настройки!$B$7),0,MAX(0,$E2634-MAX(0,SUMIFS(Тех_Движение!$G$2:$G$5111,Тех_Движение!$D$2:$D$5111,$C2634,Тех_Движение!$B$2:$B$5111,"&lt;="&amp;P$3)-$F2634)))</f>
        <v>#VALUE!</v>
      </c>
      <c r="Q2634" s="21" t="e">
        <f>IF(OR($B2634="",Q$3&lt;$D2634+Настройки!$B$7),0,MAX(0,$E2634-MAX(0,SUMIFS(Тех_Движение!$G$2:$G$5111,Тех_Движение!$D$2:$D$5111,$C2634,Тех_Движение!$B$2:$B$5111,"&lt;="&amp;Q$3)-$F2634)))</f>
        <v>#VALUE!</v>
      </c>
      <c r="R2634" s="21" t="str">
        <f t="shared" si="124"/>
        <v/>
      </c>
      <c r="S2634" s="23" t="str">
        <f>IF($B2634="","",VLOOKUP($C2634,Настройки!$A$11:$L$17,9,FALSE))</f>
        <v/>
      </c>
      <c r="T2634" s="23" t="str">
        <f t="shared" si="125"/>
        <v/>
      </c>
    </row>
    <row r="2635" spans="1:20" x14ac:dyDescent="0.3">
      <c r="A2635" s="20">
        <f>Тех_Движение!$A$2632</f>
        <v>2631</v>
      </c>
      <c r="B2635" s="20" t="str">
        <f>IF(Тех_Движение!$F$2632&gt;0,Тех_Движение!$I$2632,"")</f>
        <v/>
      </c>
      <c r="C2635" s="20" t="str">
        <f>IF($B2635="","",Тех_Движение!$D$2632)</f>
        <v/>
      </c>
      <c r="D2635" s="9" t="str">
        <f>IF($B2635="","",Тех_Движение!$B$2632)</f>
        <v/>
      </c>
      <c r="E2635" s="21" t="str">
        <f>IF($B2635="","",Тех_Движение!$F$2632)</f>
        <v/>
      </c>
      <c r="F2635" s="21" t="str">
        <f>IF($B2635="","",SUMIFS($E$5:$E2634,$C$5:$C2634,$C2635))</f>
        <v/>
      </c>
      <c r="G2635" s="21" t="str">
        <f>IF($B2635="","",MAX(0,$E2635-MAX(0,SUMIFS(Тех_Движение!$G$2:$G$5111,Тех_Движение!$D$2:$D$5111,$C2635,Тех_Движение!$B$2:$B$5111,"&lt;="&amp;Настройки!$B$5-1)-$F2635)))</f>
        <v/>
      </c>
      <c r="H2635" s="21" t="str">
        <f>IF($B2635="","",IF(AND($D2635&gt;=Настройки!$B$5,$D2635&lt;=Настройки!$B$6),$E2635,0))</f>
        <v/>
      </c>
      <c r="I2635" s="21" t="str">
        <f t="shared" si="123"/>
        <v/>
      </c>
      <c r="J2635" s="21" t="str">
        <f>IF($B2635="","",MAX(0,$E2635-MAX(0,SUMIFS(Тех_Движение!$G$2:$G$5111,Тех_Движение!$D$2:$D$5111,$C2635,Тех_Движение!$B$2:$B$5111,"&lt;="&amp;Настройки!$B$6)-$F2635)))</f>
        <v/>
      </c>
      <c r="K2635" s="21" t="e">
        <f>IF(OR($B2635="",K$3&lt;$D2635+Настройки!$B$7),0,MAX(0,$E2635-MAX(0,SUMIFS(Тех_Движение!$G$2:$G$5111,Тех_Движение!$D$2:$D$5111,$C2635,Тех_Движение!$B$2:$B$5111,"&lt;="&amp;K$3)-$F2635)))</f>
        <v>#VALUE!</v>
      </c>
      <c r="L2635" s="21" t="e">
        <f>IF(OR($B2635="",L$3&lt;$D2635+Настройки!$B$7),0,MAX(0,$E2635-MAX(0,SUMIFS(Тех_Движение!$G$2:$G$5111,Тех_Движение!$D$2:$D$5111,$C2635,Тех_Движение!$B$2:$B$5111,"&lt;="&amp;L$3)-$F2635)))</f>
        <v>#VALUE!</v>
      </c>
      <c r="M2635" s="21" t="e">
        <f>IF(OR($B2635="",M$3&lt;$D2635+Настройки!$B$7),0,MAX(0,$E2635-MAX(0,SUMIFS(Тех_Движение!$G$2:$G$5111,Тех_Движение!$D$2:$D$5111,$C2635,Тех_Движение!$B$2:$B$5111,"&lt;="&amp;M$3)-$F2635)))</f>
        <v>#VALUE!</v>
      </c>
      <c r="N2635" s="21" t="e">
        <f>IF(OR($B2635="",N$3&lt;$D2635+Настройки!$B$7),0,MAX(0,$E2635-MAX(0,SUMIFS(Тех_Движение!$G$2:$G$5111,Тех_Движение!$D$2:$D$5111,$C2635,Тех_Движение!$B$2:$B$5111,"&lt;="&amp;N$3)-$F2635)))</f>
        <v>#VALUE!</v>
      </c>
      <c r="O2635" s="21" t="e">
        <f>IF(OR($B2635="",O$3&lt;$D2635+Настройки!$B$7),0,MAX(0,$E2635-MAX(0,SUMIFS(Тех_Движение!$G$2:$G$5111,Тех_Движение!$D$2:$D$5111,$C2635,Тех_Движение!$B$2:$B$5111,"&lt;="&amp;O$3)-$F2635)))</f>
        <v>#VALUE!</v>
      </c>
      <c r="P2635" s="21" t="e">
        <f>IF(OR($B2635="",P$3&lt;$D2635+Настройки!$B$7),0,MAX(0,$E2635-MAX(0,SUMIFS(Тех_Движение!$G$2:$G$5111,Тех_Движение!$D$2:$D$5111,$C2635,Тех_Движение!$B$2:$B$5111,"&lt;="&amp;P$3)-$F2635)))</f>
        <v>#VALUE!</v>
      </c>
      <c r="Q2635" s="21" t="e">
        <f>IF(OR($B2635="",Q$3&lt;$D2635+Настройки!$B$7),0,MAX(0,$E2635-MAX(0,SUMIFS(Тех_Движение!$G$2:$G$5111,Тех_Движение!$D$2:$D$5111,$C2635,Тех_Движение!$B$2:$B$5111,"&lt;="&amp;Q$3)-$F2635)))</f>
        <v>#VALUE!</v>
      </c>
      <c r="R2635" s="21" t="str">
        <f t="shared" si="124"/>
        <v/>
      </c>
      <c r="S2635" s="23" t="str">
        <f>IF($B2635="","",VLOOKUP($C2635,Настройки!$A$11:$L$17,9,FALSE))</f>
        <v/>
      </c>
      <c r="T2635" s="23" t="str">
        <f t="shared" si="125"/>
        <v/>
      </c>
    </row>
    <row r="2636" spans="1:20" x14ac:dyDescent="0.3">
      <c r="A2636" s="20">
        <f>Тех_Движение!$A$2633</f>
        <v>2632</v>
      </c>
      <c r="B2636" s="20" t="str">
        <f>IF(Тех_Движение!$F$2633&gt;0,Тех_Движение!$I$2633,"")</f>
        <v/>
      </c>
      <c r="C2636" s="20" t="str">
        <f>IF($B2636="","",Тех_Движение!$D$2633)</f>
        <v/>
      </c>
      <c r="D2636" s="9" t="str">
        <f>IF($B2636="","",Тех_Движение!$B$2633)</f>
        <v/>
      </c>
      <c r="E2636" s="21" t="str">
        <f>IF($B2636="","",Тех_Движение!$F$2633)</f>
        <v/>
      </c>
      <c r="F2636" s="21" t="str">
        <f>IF($B2636="","",SUMIFS($E$5:$E2635,$C$5:$C2635,$C2636))</f>
        <v/>
      </c>
      <c r="G2636" s="21" t="str">
        <f>IF($B2636="","",MAX(0,$E2636-MAX(0,SUMIFS(Тех_Движение!$G$2:$G$5111,Тех_Движение!$D$2:$D$5111,$C2636,Тех_Движение!$B$2:$B$5111,"&lt;="&amp;Настройки!$B$5-1)-$F2636)))</f>
        <v/>
      </c>
      <c r="H2636" s="21" t="str">
        <f>IF($B2636="","",IF(AND($D2636&gt;=Настройки!$B$5,$D2636&lt;=Настройки!$B$6),$E2636,0))</f>
        <v/>
      </c>
      <c r="I2636" s="21" t="str">
        <f t="shared" si="123"/>
        <v/>
      </c>
      <c r="J2636" s="21" t="str">
        <f>IF($B2636="","",MAX(0,$E2636-MAX(0,SUMIFS(Тех_Движение!$G$2:$G$5111,Тех_Движение!$D$2:$D$5111,$C2636,Тех_Движение!$B$2:$B$5111,"&lt;="&amp;Настройки!$B$6)-$F2636)))</f>
        <v/>
      </c>
      <c r="K2636" s="21" t="e">
        <f>IF(OR($B2636="",K$3&lt;$D2636+Настройки!$B$7),0,MAX(0,$E2636-MAX(0,SUMIFS(Тех_Движение!$G$2:$G$5111,Тех_Движение!$D$2:$D$5111,$C2636,Тех_Движение!$B$2:$B$5111,"&lt;="&amp;K$3)-$F2636)))</f>
        <v>#VALUE!</v>
      </c>
      <c r="L2636" s="21" t="e">
        <f>IF(OR($B2636="",L$3&lt;$D2636+Настройки!$B$7),0,MAX(0,$E2636-MAX(0,SUMIFS(Тех_Движение!$G$2:$G$5111,Тех_Движение!$D$2:$D$5111,$C2636,Тех_Движение!$B$2:$B$5111,"&lt;="&amp;L$3)-$F2636)))</f>
        <v>#VALUE!</v>
      </c>
      <c r="M2636" s="21" t="e">
        <f>IF(OR($B2636="",M$3&lt;$D2636+Настройки!$B$7),0,MAX(0,$E2636-MAX(0,SUMIFS(Тех_Движение!$G$2:$G$5111,Тех_Движение!$D$2:$D$5111,$C2636,Тех_Движение!$B$2:$B$5111,"&lt;="&amp;M$3)-$F2636)))</f>
        <v>#VALUE!</v>
      </c>
      <c r="N2636" s="21" t="e">
        <f>IF(OR($B2636="",N$3&lt;$D2636+Настройки!$B$7),0,MAX(0,$E2636-MAX(0,SUMIFS(Тех_Движение!$G$2:$G$5111,Тех_Движение!$D$2:$D$5111,$C2636,Тех_Движение!$B$2:$B$5111,"&lt;="&amp;N$3)-$F2636)))</f>
        <v>#VALUE!</v>
      </c>
      <c r="O2636" s="21" t="e">
        <f>IF(OR($B2636="",O$3&lt;$D2636+Настройки!$B$7),0,MAX(0,$E2636-MAX(0,SUMIFS(Тех_Движение!$G$2:$G$5111,Тех_Движение!$D$2:$D$5111,$C2636,Тех_Движение!$B$2:$B$5111,"&lt;="&amp;O$3)-$F2636)))</f>
        <v>#VALUE!</v>
      </c>
      <c r="P2636" s="21" t="e">
        <f>IF(OR($B2636="",P$3&lt;$D2636+Настройки!$B$7),0,MAX(0,$E2636-MAX(0,SUMIFS(Тех_Движение!$G$2:$G$5111,Тех_Движение!$D$2:$D$5111,$C2636,Тех_Движение!$B$2:$B$5111,"&lt;="&amp;P$3)-$F2636)))</f>
        <v>#VALUE!</v>
      </c>
      <c r="Q2636" s="21" t="e">
        <f>IF(OR($B2636="",Q$3&lt;$D2636+Настройки!$B$7),0,MAX(0,$E2636-MAX(0,SUMIFS(Тех_Движение!$G$2:$G$5111,Тех_Движение!$D$2:$D$5111,$C2636,Тех_Движение!$B$2:$B$5111,"&lt;="&amp;Q$3)-$F2636)))</f>
        <v>#VALUE!</v>
      </c>
      <c r="R2636" s="21" t="str">
        <f t="shared" si="124"/>
        <v/>
      </c>
      <c r="S2636" s="23" t="str">
        <f>IF($B2636="","",VLOOKUP($C2636,Настройки!$A$11:$L$17,9,FALSE))</f>
        <v/>
      </c>
      <c r="T2636" s="23" t="str">
        <f t="shared" si="125"/>
        <v/>
      </c>
    </row>
    <row r="2637" spans="1:20" x14ac:dyDescent="0.3">
      <c r="A2637" s="20">
        <f>Тех_Движение!$A$2634</f>
        <v>2633</v>
      </c>
      <c r="B2637" s="20" t="str">
        <f>IF(Тех_Движение!$F$2634&gt;0,Тех_Движение!$I$2634,"")</f>
        <v/>
      </c>
      <c r="C2637" s="20" t="str">
        <f>IF($B2637="","",Тех_Движение!$D$2634)</f>
        <v/>
      </c>
      <c r="D2637" s="9" t="str">
        <f>IF($B2637="","",Тех_Движение!$B$2634)</f>
        <v/>
      </c>
      <c r="E2637" s="21" t="str">
        <f>IF($B2637="","",Тех_Движение!$F$2634)</f>
        <v/>
      </c>
      <c r="F2637" s="21" t="str">
        <f>IF($B2637="","",SUMIFS($E$5:$E2636,$C$5:$C2636,$C2637))</f>
        <v/>
      </c>
      <c r="G2637" s="21" t="str">
        <f>IF($B2637="","",MAX(0,$E2637-MAX(0,SUMIFS(Тех_Движение!$G$2:$G$5111,Тех_Движение!$D$2:$D$5111,$C2637,Тех_Движение!$B$2:$B$5111,"&lt;="&amp;Настройки!$B$5-1)-$F2637)))</f>
        <v/>
      </c>
      <c r="H2637" s="21" t="str">
        <f>IF($B2637="","",IF(AND($D2637&gt;=Настройки!$B$5,$D2637&lt;=Настройки!$B$6),$E2637,0))</f>
        <v/>
      </c>
      <c r="I2637" s="21" t="str">
        <f t="shared" si="123"/>
        <v/>
      </c>
      <c r="J2637" s="21" t="str">
        <f>IF($B2637="","",MAX(0,$E2637-MAX(0,SUMIFS(Тех_Движение!$G$2:$G$5111,Тех_Движение!$D$2:$D$5111,$C2637,Тех_Движение!$B$2:$B$5111,"&lt;="&amp;Настройки!$B$6)-$F2637)))</f>
        <v/>
      </c>
      <c r="K2637" s="21" t="e">
        <f>IF(OR($B2637="",K$3&lt;$D2637+Настройки!$B$7),0,MAX(0,$E2637-MAX(0,SUMIFS(Тех_Движение!$G$2:$G$5111,Тех_Движение!$D$2:$D$5111,$C2637,Тех_Движение!$B$2:$B$5111,"&lt;="&amp;K$3)-$F2637)))</f>
        <v>#VALUE!</v>
      </c>
      <c r="L2637" s="21" t="e">
        <f>IF(OR($B2637="",L$3&lt;$D2637+Настройки!$B$7),0,MAX(0,$E2637-MAX(0,SUMIFS(Тех_Движение!$G$2:$G$5111,Тех_Движение!$D$2:$D$5111,$C2637,Тех_Движение!$B$2:$B$5111,"&lt;="&amp;L$3)-$F2637)))</f>
        <v>#VALUE!</v>
      </c>
      <c r="M2637" s="21" t="e">
        <f>IF(OR($B2637="",M$3&lt;$D2637+Настройки!$B$7),0,MAX(0,$E2637-MAX(0,SUMIFS(Тех_Движение!$G$2:$G$5111,Тех_Движение!$D$2:$D$5111,$C2637,Тех_Движение!$B$2:$B$5111,"&lt;="&amp;M$3)-$F2637)))</f>
        <v>#VALUE!</v>
      </c>
      <c r="N2637" s="21" t="e">
        <f>IF(OR($B2637="",N$3&lt;$D2637+Настройки!$B$7),0,MAX(0,$E2637-MAX(0,SUMIFS(Тех_Движение!$G$2:$G$5111,Тех_Движение!$D$2:$D$5111,$C2637,Тех_Движение!$B$2:$B$5111,"&lt;="&amp;N$3)-$F2637)))</f>
        <v>#VALUE!</v>
      </c>
      <c r="O2637" s="21" t="e">
        <f>IF(OR($B2637="",O$3&lt;$D2637+Настройки!$B$7),0,MAX(0,$E2637-MAX(0,SUMIFS(Тех_Движение!$G$2:$G$5111,Тех_Движение!$D$2:$D$5111,$C2637,Тех_Движение!$B$2:$B$5111,"&lt;="&amp;O$3)-$F2637)))</f>
        <v>#VALUE!</v>
      </c>
      <c r="P2637" s="21" t="e">
        <f>IF(OR($B2637="",P$3&lt;$D2637+Настройки!$B$7),0,MAX(0,$E2637-MAX(0,SUMIFS(Тех_Движение!$G$2:$G$5111,Тех_Движение!$D$2:$D$5111,$C2637,Тех_Движение!$B$2:$B$5111,"&lt;="&amp;P$3)-$F2637)))</f>
        <v>#VALUE!</v>
      </c>
      <c r="Q2637" s="21" t="e">
        <f>IF(OR($B2637="",Q$3&lt;$D2637+Настройки!$B$7),0,MAX(0,$E2637-MAX(0,SUMIFS(Тех_Движение!$G$2:$G$5111,Тех_Движение!$D$2:$D$5111,$C2637,Тех_Движение!$B$2:$B$5111,"&lt;="&amp;Q$3)-$F2637)))</f>
        <v>#VALUE!</v>
      </c>
      <c r="R2637" s="21" t="str">
        <f t="shared" si="124"/>
        <v/>
      </c>
      <c r="S2637" s="23" t="str">
        <f>IF($B2637="","",VLOOKUP($C2637,Настройки!$A$11:$L$17,9,FALSE))</f>
        <v/>
      </c>
      <c r="T2637" s="23" t="str">
        <f t="shared" si="125"/>
        <v/>
      </c>
    </row>
    <row r="2638" spans="1:20" x14ac:dyDescent="0.3">
      <c r="A2638" s="20">
        <f>Тех_Движение!$A$2635</f>
        <v>2634</v>
      </c>
      <c r="B2638" s="20" t="str">
        <f>IF(Тех_Движение!$F$2635&gt;0,Тех_Движение!$I$2635,"")</f>
        <v/>
      </c>
      <c r="C2638" s="20" t="str">
        <f>IF($B2638="","",Тех_Движение!$D$2635)</f>
        <v/>
      </c>
      <c r="D2638" s="9" t="str">
        <f>IF($B2638="","",Тех_Движение!$B$2635)</f>
        <v/>
      </c>
      <c r="E2638" s="21" t="str">
        <f>IF($B2638="","",Тех_Движение!$F$2635)</f>
        <v/>
      </c>
      <c r="F2638" s="21" t="str">
        <f>IF($B2638="","",SUMIFS($E$5:$E2637,$C$5:$C2637,$C2638))</f>
        <v/>
      </c>
      <c r="G2638" s="21" t="str">
        <f>IF($B2638="","",MAX(0,$E2638-MAX(0,SUMIFS(Тех_Движение!$G$2:$G$5111,Тех_Движение!$D$2:$D$5111,$C2638,Тех_Движение!$B$2:$B$5111,"&lt;="&amp;Настройки!$B$5-1)-$F2638)))</f>
        <v/>
      </c>
      <c r="H2638" s="21" t="str">
        <f>IF($B2638="","",IF(AND($D2638&gt;=Настройки!$B$5,$D2638&lt;=Настройки!$B$6),$E2638,0))</f>
        <v/>
      </c>
      <c r="I2638" s="21" t="str">
        <f t="shared" si="123"/>
        <v/>
      </c>
      <c r="J2638" s="21" t="str">
        <f>IF($B2638="","",MAX(0,$E2638-MAX(0,SUMIFS(Тех_Движение!$G$2:$G$5111,Тех_Движение!$D$2:$D$5111,$C2638,Тех_Движение!$B$2:$B$5111,"&lt;="&amp;Настройки!$B$6)-$F2638)))</f>
        <v/>
      </c>
      <c r="K2638" s="21" t="e">
        <f>IF(OR($B2638="",K$3&lt;$D2638+Настройки!$B$7),0,MAX(0,$E2638-MAX(0,SUMIFS(Тех_Движение!$G$2:$G$5111,Тех_Движение!$D$2:$D$5111,$C2638,Тех_Движение!$B$2:$B$5111,"&lt;="&amp;K$3)-$F2638)))</f>
        <v>#VALUE!</v>
      </c>
      <c r="L2638" s="21" t="e">
        <f>IF(OR($B2638="",L$3&lt;$D2638+Настройки!$B$7),0,MAX(0,$E2638-MAX(0,SUMIFS(Тех_Движение!$G$2:$G$5111,Тех_Движение!$D$2:$D$5111,$C2638,Тех_Движение!$B$2:$B$5111,"&lt;="&amp;L$3)-$F2638)))</f>
        <v>#VALUE!</v>
      </c>
      <c r="M2638" s="21" t="e">
        <f>IF(OR($B2638="",M$3&lt;$D2638+Настройки!$B$7),0,MAX(0,$E2638-MAX(0,SUMIFS(Тех_Движение!$G$2:$G$5111,Тех_Движение!$D$2:$D$5111,$C2638,Тех_Движение!$B$2:$B$5111,"&lt;="&amp;M$3)-$F2638)))</f>
        <v>#VALUE!</v>
      </c>
      <c r="N2638" s="21" t="e">
        <f>IF(OR($B2638="",N$3&lt;$D2638+Настройки!$B$7),0,MAX(0,$E2638-MAX(0,SUMIFS(Тех_Движение!$G$2:$G$5111,Тех_Движение!$D$2:$D$5111,$C2638,Тех_Движение!$B$2:$B$5111,"&lt;="&amp;N$3)-$F2638)))</f>
        <v>#VALUE!</v>
      </c>
      <c r="O2638" s="21" t="e">
        <f>IF(OR($B2638="",O$3&lt;$D2638+Настройки!$B$7),0,MAX(0,$E2638-MAX(0,SUMIFS(Тех_Движение!$G$2:$G$5111,Тех_Движение!$D$2:$D$5111,$C2638,Тех_Движение!$B$2:$B$5111,"&lt;="&amp;O$3)-$F2638)))</f>
        <v>#VALUE!</v>
      </c>
      <c r="P2638" s="21" t="e">
        <f>IF(OR($B2638="",P$3&lt;$D2638+Настройки!$B$7),0,MAX(0,$E2638-MAX(0,SUMIFS(Тех_Движение!$G$2:$G$5111,Тех_Движение!$D$2:$D$5111,$C2638,Тех_Движение!$B$2:$B$5111,"&lt;="&amp;P$3)-$F2638)))</f>
        <v>#VALUE!</v>
      </c>
      <c r="Q2638" s="21" t="e">
        <f>IF(OR($B2638="",Q$3&lt;$D2638+Настройки!$B$7),0,MAX(0,$E2638-MAX(0,SUMIFS(Тех_Движение!$G$2:$G$5111,Тех_Движение!$D$2:$D$5111,$C2638,Тех_Движение!$B$2:$B$5111,"&lt;="&amp;Q$3)-$F2638)))</f>
        <v>#VALUE!</v>
      </c>
      <c r="R2638" s="21" t="str">
        <f t="shared" si="124"/>
        <v/>
      </c>
      <c r="S2638" s="23" t="str">
        <f>IF($B2638="","",VLOOKUP($C2638,Настройки!$A$11:$L$17,9,FALSE))</f>
        <v/>
      </c>
      <c r="T2638" s="23" t="str">
        <f t="shared" si="125"/>
        <v/>
      </c>
    </row>
    <row r="2639" spans="1:20" x14ac:dyDescent="0.3">
      <c r="A2639" s="20">
        <f>Тех_Движение!$A$2636</f>
        <v>2635</v>
      </c>
      <c r="B2639" s="20" t="str">
        <f>IF(Тех_Движение!$F$2636&gt;0,Тех_Движение!$I$2636,"")</f>
        <v/>
      </c>
      <c r="C2639" s="20" t="str">
        <f>IF($B2639="","",Тех_Движение!$D$2636)</f>
        <v/>
      </c>
      <c r="D2639" s="9" t="str">
        <f>IF($B2639="","",Тех_Движение!$B$2636)</f>
        <v/>
      </c>
      <c r="E2639" s="21" t="str">
        <f>IF($B2639="","",Тех_Движение!$F$2636)</f>
        <v/>
      </c>
      <c r="F2639" s="21" t="str">
        <f>IF($B2639="","",SUMIFS($E$5:$E2638,$C$5:$C2638,$C2639))</f>
        <v/>
      </c>
      <c r="G2639" s="21" t="str">
        <f>IF($B2639="","",MAX(0,$E2639-MAX(0,SUMIFS(Тех_Движение!$G$2:$G$5111,Тех_Движение!$D$2:$D$5111,$C2639,Тех_Движение!$B$2:$B$5111,"&lt;="&amp;Настройки!$B$5-1)-$F2639)))</f>
        <v/>
      </c>
      <c r="H2639" s="21" t="str">
        <f>IF($B2639="","",IF(AND($D2639&gt;=Настройки!$B$5,$D2639&lt;=Настройки!$B$6),$E2639,0))</f>
        <v/>
      </c>
      <c r="I2639" s="21" t="str">
        <f t="shared" si="123"/>
        <v/>
      </c>
      <c r="J2639" s="21" t="str">
        <f>IF($B2639="","",MAX(0,$E2639-MAX(0,SUMIFS(Тех_Движение!$G$2:$G$5111,Тех_Движение!$D$2:$D$5111,$C2639,Тех_Движение!$B$2:$B$5111,"&lt;="&amp;Настройки!$B$6)-$F2639)))</f>
        <v/>
      </c>
      <c r="K2639" s="21" t="e">
        <f>IF(OR($B2639="",K$3&lt;$D2639+Настройки!$B$7),0,MAX(0,$E2639-MAX(0,SUMIFS(Тех_Движение!$G$2:$G$5111,Тех_Движение!$D$2:$D$5111,$C2639,Тех_Движение!$B$2:$B$5111,"&lt;="&amp;K$3)-$F2639)))</f>
        <v>#VALUE!</v>
      </c>
      <c r="L2639" s="21" t="e">
        <f>IF(OR($B2639="",L$3&lt;$D2639+Настройки!$B$7),0,MAX(0,$E2639-MAX(0,SUMIFS(Тех_Движение!$G$2:$G$5111,Тех_Движение!$D$2:$D$5111,$C2639,Тех_Движение!$B$2:$B$5111,"&lt;="&amp;L$3)-$F2639)))</f>
        <v>#VALUE!</v>
      </c>
      <c r="M2639" s="21" t="e">
        <f>IF(OR($B2639="",M$3&lt;$D2639+Настройки!$B$7),0,MAX(0,$E2639-MAX(0,SUMIFS(Тех_Движение!$G$2:$G$5111,Тех_Движение!$D$2:$D$5111,$C2639,Тех_Движение!$B$2:$B$5111,"&lt;="&amp;M$3)-$F2639)))</f>
        <v>#VALUE!</v>
      </c>
      <c r="N2639" s="21" t="e">
        <f>IF(OR($B2639="",N$3&lt;$D2639+Настройки!$B$7),0,MAX(0,$E2639-MAX(0,SUMIFS(Тех_Движение!$G$2:$G$5111,Тех_Движение!$D$2:$D$5111,$C2639,Тех_Движение!$B$2:$B$5111,"&lt;="&amp;N$3)-$F2639)))</f>
        <v>#VALUE!</v>
      </c>
      <c r="O2639" s="21" t="e">
        <f>IF(OR($B2639="",O$3&lt;$D2639+Настройки!$B$7),0,MAX(0,$E2639-MAX(0,SUMIFS(Тех_Движение!$G$2:$G$5111,Тех_Движение!$D$2:$D$5111,$C2639,Тех_Движение!$B$2:$B$5111,"&lt;="&amp;O$3)-$F2639)))</f>
        <v>#VALUE!</v>
      </c>
      <c r="P2639" s="21" t="e">
        <f>IF(OR($B2639="",P$3&lt;$D2639+Настройки!$B$7),0,MAX(0,$E2639-MAX(0,SUMIFS(Тех_Движение!$G$2:$G$5111,Тех_Движение!$D$2:$D$5111,$C2639,Тех_Движение!$B$2:$B$5111,"&lt;="&amp;P$3)-$F2639)))</f>
        <v>#VALUE!</v>
      </c>
      <c r="Q2639" s="21" t="e">
        <f>IF(OR($B2639="",Q$3&lt;$D2639+Настройки!$B$7),0,MAX(0,$E2639-MAX(0,SUMIFS(Тех_Движение!$G$2:$G$5111,Тех_Движение!$D$2:$D$5111,$C2639,Тех_Движение!$B$2:$B$5111,"&lt;="&amp;Q$3)-$F2639)))</f>
        <v>#VALUE!</v>
      </c>
      <c r="R2639" s="21" t="str">
        <f t="shared" si="124"/>
        <v/>
      </c>
      <c r="S2639" s="23" t="str">
        <f>IF($B2639="","",VLOOKUP($C2639,Настройки!$A$11:$L$17,9,FALSE))</f>
        <v/>
      </c>
      <c r="T2639" s="23" t="str">
        <f t="shared" si="125"/>
        <v/>
      </c>
    </row>
    <row r="2640" spans="1:20" x14ac:dyDescent="0.3">
      <c r="A2640" s="20">
        <f>Тех_Движение!$A$2637</f>
        <v>2636</v>
      </c>
      <c r="B2640" s="20" t="str">
        <f>IF(Тех_Движение!$F$2637&gt;0,Тех_Движение!$I$2637,"")</f>
        <v/>
      </c>
      <c r="C2640" s="20" t="str">
        <f>IF($B2640="","",Тех_Движение!$D$2637)</f>
        <v/>
      </c>
      <c r="D2640" s="9" t="str">
        <f>IF($B2640="","",Тех_Движение!$B$2637)</f>
        <v/>
      </c>
      <c r="E2640" s="21" t="str">
        <f>IF($B2640="","",Тех_Движение!$F$2637)</f>
        <v/>
      </c>
      <c r="F2640" s="21" t="str">
        <f>IF($B2640="","",SUMIFS($E$5:$E2639,$C$5:$C2639,$C2640))</f>
        <v/>
      </c>
      <c r="G2640" s="21" t="str">
        <f>IF($B2640="","",MAX(0,$E2640-MAX(0,SUMIFS(Тех_Движение!$G$2:$G$5111,Тех_Движение!$D$2:$D$5111,$C2640,Тех_Движение!$B$2:$B$5111,"&lt;="&amp;Настройки!$B$5-1)-$F2640)))</f>
        <v/>
      </c>
      <c r="H2640" s="21" t="str">
        <f>IF($B2640="","",IF(AND($D2640&gt;=Настройки!$B$5,$D2640&lt;=Настройки!$B$6),$E2640,0))</f>
        <v/>
      </c>
      <c r="I2640" s="21" t="str">
        <f t="shared" si="123"/>
        <v/>
      </c>
      <c r="J2640" s="21" t="str">
        <f>IF($B2640="","",MAX(0,$E2640-MAX(0,SUMIFS(Тех_Движение!$G$2:$G$5111,Тех_Движение!$D$2:$D$5111,$C2640,Тех_Движение!$B$2:$B$5111,"&lt;="&amp;Настройки!$B$6)-$F2640)))</f>
        <v/>
      </c>
      <c r="K2640" s="21" t="e">
        <f>IF(OR($B2640="",K$3&lt;$D2640+Настройки!$B$7),0,MAX(0,$E2640-MAX(0,SUMIFS(Тех_Движение!$G$2:$G$5111,Тех_Движение!$D$2:$D$5111,$C2640,Тех_Движение!$B$2:$B$5111,"&lt;="&amp;K$3)-$F2640)))</f>
        <v>#VALUE!</v>
      </c>
      <c r="L2640" s="21" t="e">
        <f>IF(OR($B2640="",L$3&lt;$D2640+Настройки!$B$7),0,MAX(0,$E2640-MAX(0,SUMIFS(Тех_Движение!$G$2:$G$5111,Тех_Движение!$D$2:$D$5111,$C2640,Тех_Движение!$B$2:$B$5111,"&lt;="&amp;L$3)-$F2640)))</f>
        <v>#VALUE!</v>
      </c>
      <c r="M2640" s="21" t="e">
        <f>IF(OR($B2640="",M$3&lt;$D2640+Настройки!$B$7),0,MAX(0,$E2640-MAX(0,SUMIFS(Тех_Движение!$G$2:$G$5111,Тех_Движение!$D$2:$D$5111,$C2640,Тех_Движение!$B$2:$B$5111,"&lt;="&amp;M$3)-$F2640)))</f>
        <v>#VALUE!</v>
      </c>
      <c r="N2640" s="21" t="e">
        <f>IF(OR($B2640="",N$3&lt;$D2640+Настройки!$B$7),0,MAX(0,$E2640-MAX(0,SUMIFS(Тех_Движение!$G$2:$G$5111,Тех_Движение!$D$2:$D$5111,$C2640,Тех_Движение!$B$2:$B$5111,"&lt;="&amp;N$3)-$F2640)))</f>
        <v>#VALUE!</v>
      </c>
      <c r="O2640" s="21" t="e">
        <f>IF(OR($B2640="",O$3&lt;$D2640+Настройки!$B$7),0,MAX(0,$E2640-MAX(0,SUMIFS(Тех_Движение!$G$2:$G$5111,Тех_Движение!$D$2:$D$5111,$C2640,Тех_Движение!$B$2:$B$5111,"&lt;="&amp;O$3)-$F2640)))</f>
        <v>#VALUE!</v>
      </c>
      <c r="P2640" s="21" t="e">
        <f>IF(OR($B2640="",P$3&lt;$D2640+Настройки!$B$7),0,MAX(0,$E2640-MAX(0,SUMIFS(Тех_Движение!$G$2:$G$5111,Тех_Движение!$D$2:$D$5111,$C2640,Тех_Движение!$B$2:$B$5111,"&lt;="&amp;P$3)-$F2640)))</f>
        <v>#VALUE!</v>
      </c>
      <c r="Q2640" s="21" t="e">
        <f>IF(OR($B2640="",Q$3&lt;$D2640+Настройки!$B$7),0,MAX(0,$E2640-MAX(0,SUMIFS(Тех_Движение!$G$2:$G$5111,Тех_Движение!$D$2:$D$5111,$C2640,Тех_Движение!$B$2:$B$5111,"&lt;="&amp;Q$3)-$F2640)))</f>
        <v>#VALUE!</v>
      </c>
      <c r="R2640" s="21" t="str">
        <f t="shared" si="124"/>
        <v/>
      </c>
      <c r="S2640" s="23" t="str">
        <f>IF($B2640="","",VLOOKUP($C2640,Настройки!$A$11:$L$17,9,FALSE))</f>
        <v/>
      </c>
      <c r="T2640" s="23" t="str">
        <f t="shared" si="125"/>
        <v/>
      </c>
    </row>
    <row r="2641" spans="1:20" x14ac:dyDescent="0.3">
      <c r="A2641" s="20">
        <f>Тех_Движение!$A$2638</f>
        <v>2637</v>
      </c>
      <c r="B2641" s="20" t="str">
        <f>IF(Тех_Движение!$F$2638&gt;0,Тех_Движение!$I$2638,"")</f>
        <v/>
      </c>
      <c r="C2641" s="20" t="str">
        <f>IF($B2641="","",Тех_Движение!$D$2638)</f>
        <v/>
      </c>
      <c r="D2641" s="9" t="str">
        <f>IF($B2641="","",Тех_Движение!$B$2638)</f>
        <v/>
      </c>
      <c r="E2641" s="21" t="str">
        <f>IF($B2641="","",Тех_Движение!$F$2638)</f>
        <v/>
      </c>
      <c r="F2641" s="21" t="str">
        <f>IF($B2641="","",SUMIFS($E$5:$E2640,$C$5:$C2640,$C2641))</f>
        <v/>
      </c>
      <c r="G2641" s="21" t="str">
        <f>IF($B2641="","",MAX(0,$E2641-MAX(0,SUMIFS(Тех_Движение!$G$2:$G$5111,Тех_Движение!$D$2:$D$5111,$C2641,Тех_Движение!$B$2:$B$5111,"&lt;="&amp;Настройки!$B$5-1)-$F2641)))</f>
        <v/>
      </c>
      <c r="H2641" s="21" t="str">
        <f>IF($B2641="","",IF(AND($D2641&gt;=Настройки!$B$5,$D2641&lt;=Настройки!$B$6),$E2641,0))</f>
        <v/>
      </c>
      <c r="I2641" s="21" t="str">
        <f t="shared" si="123"/>
        <v/>
      </c>
      <c r="J2641" s="21" t="str">
        <f>IF($B2641="","",MAX(0,$E2641-MAX(0,SUMIFS(Тех_Движение!$G$2:$G$5111,Тех_Движение!$D$2:$D$5111,$C2641,Тех_Движение!$B$2:$B$5111,"&lt;="&amp;Настройки!$B$6)-$F2641)))</f>
        <v/>
      </c>
      <c r="K2641" s="21" t="e">
        <f>IF(OR($B2641="",K$3&lt;$D2641+Настройки!$B$7),0,MAX(0,$E2641-MAX(0,SUMIFS(Тех_Движение!$G$2:$G$5111,Тех_Движение!$D$2:$D$5111,$C2641,Тех_Движение!$B$2:$B$5111,"&lt;="&amp;K$3)-$F2641)))</f>
        <v>#VALUE!</v>
      </c>
      <c r="L2641" s="21" t="e">
        <f>IF(OR($B2641="",L$3&lt;$D2641+Настройки!$B$7),0,MAX(0,$E2641-MAX(0,SUMIFS(Тех_Движение!$G$2:$G$5111,Тех_Движение!$D$2:$D$5111,$C2641,Тех_Движение!$B$2:$B$5111,"&lt;="&amp;L$3)-$F2641)))</f>
        <v>#VALUE!</v>
      </c>
      <c r="M2641" s="21" t="e">
        <f>IF(OR($B2641="",M$3&lt;$D2641+Настройки!$B$7),0,MAX(0,$E2641-MAX(0,SUMIFS(Тех_Движение!$G$2:$G$5111,Тех_Движение!$D$2:$D$5111,$C2641,Тех_Движение!$B$2:$B$5111,"&lt;="&amp;M$3)-$F2641)))</f>
        <v>#VALUE!</v>
      </c>
      <c r="N2641" s="21" t="e">
        <f>IF(OR($B2641="",N$3&lt;$D2641+Настройки!$B$7),0,MAX(0,$E2641-MAX(0,SUMIFS(Тех_Движение!$G$2:$G$5111,Тех_Движение!$D$2:$D$5111,$C2641,Тех_Движение!$B$2:$B$5111,"&lt;="&amp;N$3)-$F2641)))</f>
        <v>#VALUE!</v>
      </c>
      <c r="O2641" s="21" t="e">
        <f>IF(OR($B2641="",O$3&lt;$D2641+Настройки!$B$7),0,MAX(0,$E2641-MAX(0,SUMIFS(Тех_Движение!$G$2:$G$5111,Тех_Движение!$D$2:$D$5111,$C2641,Тех_Движение!$B$2:$B$5111,"&lt;="&amp;O$3)-$F2641)))</f>
        <v>#VALUE!</v>
      </c>
      <c r="P2641" s="21" t="e">
        <f>IF(OR($B2641="",P$3&lt;$D2641+Настройки!$B$7),0,MAX(0,$E2641-MAX(0,SUMIFS(Тех_Движение!$G$2:$G$5111,Тех_Движение!$D$2:$D$5111,$C2641,Тех_Движение!$B$2:$B$5111,"&lt;="&amp;P$3)-$F2641)))</f>
        <v>#VALUE!</v>
      </c>
      <c r="Q2641" s="21" t="e">
        <f>IF(OR($B2641="",Q$3&lt;$D2641+Настройки!$B$7),0,MAX(0,$E2641-MAX(0,SUMIFS(Тех_Движение!$G$2:$G$5111,Тех_Движение!$D$2:$D$5111,$C2641,Тех_Движение!$B$2:$B$5111,"&lt;="&amp;Q$3)-$F2641)))</f>
        <v>#VALUE!</v>
      </c>
      <c r="R2641" s="21" t="str">
        <f t="shared" si="124"/>
        <v/>
      </c>
      <c r="S2641" s="23" t="str">
        <f>IF($B2641="","",VLOOKUP($C2641,Настройки!$A$11:$L$17,9,FALSE))</f>
        <v/>
      </c>
      <c r="T2641" s="23" t="str">
        <f t="shared" si="125"/>
        <v/>
      </c>
    </row>
    <row r="2642" spans="1:20" x14ac:dyDescent="0.3">
      <c r="A2642" s="20">
        <f>Тех_Движение!$A$2639</f>
        <v>2638</v>
      </c>
      <c r="B2642" s="20" t="str">
        <f>IF(Тех_Движение!$F$2639&gt;0,Тех_Движение!$I$2639,"")</f>
        <v/>
      </c>
      <c r="C2642" s="20" t="str">
        <f>IF($B2642="","",Тех_Движение!$D$2639)</f>
        <v/>
      </c>
      <c r="D2642" s="9" t="str">
        <f>IF($B2642="","",Тех_Движение!$B$2639)</f>
        <v/>
      </c>
      <c r="E2642" s="21" t="str">
        <f>IF($B2642="","",Тех_Движение!$F$2639)</f>
        <v/>
      </c>
      <c r="F2642" s="21" t="str">
        <f>IF($B2642="","",SUMIFS($E$5:$E2641,$C$5:$C2641,$C2642))</f>
        <v/>
      </c>
      <c r="G2642" s="21" t="str">
        <f>IF($B2642="","",MAX(0,$E2642-MAX(0,SUMIFS(Тех_Движение!$G$2:$G$5111,Тех_Движение!$D$2:$D$5111,$C2642,Тех_Движение!$B$2:$B$5111,"&lt;="&amp;Настройки!$B$5-1)-$F2642)))</f>
        <v/>
      </c>
      <c r="H2642" s="21" t="str">
        <f>IF($B2642="","",IF(AND($D2642&gt;=Настройки!$B$5,$D2642&lt;=Настройки!$B$6),$E2642,0))</f>
        <v/>
      </c>
      <c r="I2642" s="21" t="str">
        <f t="shared" si="123"/>
        <v/>
      </c>
      <c r="J2642" s="21" t="str">
        <f>IF($B2642="","",MAX(0,$E2642-MAX(0,SUMIFS(Тех_Движение!$G$2:$G$5111,Тех_Движение!$D$2:$D$5111,$C2642,Тех_Движение!$B$2:$B$5111,"&lt;="&amp;Настройки!$B$6)-$F2642)))</f>
        <v/>
      </c>
      <c r="K2642" s="21" t="e">
        <f>IF(OR($B2642="",K$3&lt;$D2642+Настройки!$B$7),0,MAX(0,$E2642-MAX(0,SUMIFS(Тех_Движение!$G$2:$G$5111,Тех_Движение!$D$2:$D$5111,$C2642,Тех_Движение!$B$2:$B$5111,"&lt;="&amp;K$3)-$F2642)))</f>
        <v>#VALUE!</v>
      </c>
      <c r="L2642" s="21" t="e">
        <f>IF(OR($B2642="",L$3&lt;$D2642+Настройки!$B$7),0,MAX(0,$E2642-MAX(0,SUMIFS(Тех_Движение!$G$2:$G$5111,Тех_Движение!$D$2:$D$5111,$C2642,Тех_Движение!$B$2:$B$5111,"&lt;="&amp;L$3)-$F2642)))</f>
        <v>#VALUE!</v>
      </c>
      <c r="M2642" s="21" t="e">
        <f>IF(OR($B2642="",M$3&lt;$D2642+Настройки!$B$7),0,MAX(0,$E2642-MAX(0,SUMIFS(Тех_Движение!$G$2:$G$5111,Тех_Движение!$D$2:$D$5111,$C2642,Тех_Движение!$B$2:$B$5111,"&lt;="&amp;M$3)-$F2642)))</f>
        <v>#VALUE!</v>
      </c>
      <c r="N2642" s="21" t="e">
        <f>IF(OR($B2642="",N$3&lt;$D2642+Настройки!$B$7),0,MAX(0,$E2642-MAX(0,SUMIFS(Тех_Движение!$G$2:$G$5111,Тех_Движение!$D$2:$D$5111,$C2642,Тех_Движение!$B$2:$B$5111,"&lt;="&amp;N$3)-$F2642)))</f>
        <v>#VALUE!</v>
      </c>
      <c r="O2642" s="21" t="e">
        <f>IF(OR($B2642="",O$3&lt;$D2642+Настройки!$B$7),0,MAX(0,$E2642-MAX(0,SUMIFS(Тех_Движение!$G$2:$G$5111,Тех_Движение!$D$2:$D$5111,$C2642,Тех_Движение!$B$2:$B$5111,"&lt;="&amp;O$3)-$F2642)))</f>
        <v>#VALUE!</v>
      </c>
      <c r="P2642" s="21" t="e">
        <f>IF(OR($B2642="",P$3&lt;$D2642+Настройки!$B$7),0,MAX(0,$E2642-MAX(0,SUMIFS(Тех_Движение!$G$2:$G$5111,Тех_Движение!$D$2:$D$5111,$C2642,Тех_Движение!$B$2:$B$5111,"&lt;="&amp;P$3)-$F2642)))</f>
        <v>#VALUE!</v>
      </c>
      <c r="Q2642" s="21" t="e">
        <f>IF(OR($B2642="",Q$3&lt;$D2642+Настройки!$B$7),0,MAX(0,$E2642-MAX(0,SUMIFS(Тех_Движение!$G$2:$G$5111,Тех_Движение!$D$2:$D$5111,$C2642,Тех_Движение!$B$2:$B$5111,"&lt;="&amp;Q$3)-$F2642)))</f>
        <v>#VALUE!</v>
      </c>
      <c r="R2642" s="21" t="str">
        <f t="shared" si="124"/>
        <v/>
      </c>
      <c r="S2642" s="23" t="str">
        <f>IF($B2642="","",VLOOKUP($C2642,Настройки!$A$11:$L$17,9,FALSE))</f>
        <v/>
      </c>
      <c r="T2642" s="23" t="str">
        <f t="shared" si="125"/>
        <v/>
      </c>
    </row>
    <row r="2643" spans="1:20" x14ac:dyDescent="0.3">
      <c r="A2643" s="20">
        <f>Тех_Движение!$A$2640</f>
        <v>2639</v>
      </c>
      <c r="B2643" s="20" t="str">
        <f>IF(Тех_Движение!$F$2640&gt;0,Тех_Движение!$I$2640,"")</f>
        <v/>
      </c>
      <c r="C2643" s="20" t="str">
        <f>IF($B2643="","",Тех_Движение!$D$2640)</f>
        <v/>
      </c>
      <c r="D2643" s="9" t="str">
        <f>IF($B2643="","",Тех_Движение!$B$2640)</f>
        <v/>
      </c>
      <c r="E2643" s="21" t="str">
        <f>IF($B2643="","",Тех_Движение!$F$2640)</f>
        <v/>
      </c>
      <c r="F2643" s="21" t="str">
        <f>IF($B2643="","",SUMIFS($E$5:$E2642,$C$5:$C2642,$C2643))</f>
        <v/>
      </c>
      <c r="G2643" s="21" t="str">
        <f>IF($B2643="","",MAX(0,$E2643-MAX(0,SUMIFS(Тех_Движение!$G$2:$G$5111,Тех_Движение!$D$2:$D$5111,$C2643,Тех_Движение!$B$2:$B$5111,"&lt;="&amp;Настройки!$B$5-1)-$F2643)))</f>
        <v/>
      </c>
      <c r="H2643" s="21" t="str">
        <f>IF($B2643="","",IF(AND($D2643&gt;=Настройки!$B$5,$D2643&lt;=Настройки!$B$6),$E2643,0))</f>
        <v/>
      </c>
      <c r="I2643" s="21" t="str">
        <f t="shared" si="123"/>
        <v/>
      </c>
      <c r="J2643" s="21" t="str">
        <f>IF($B2643="","",MAX(0,$E2643-MAX(0,SUMIFS(Тех_Движение!$G$2:$G$5111,Тех_Движение!$D$2:$D$5111,$C2643,Тех_Движение!$B$2:$B$5111,"&lt;="&amp;Настройки!$B$6)-$F2643)))</f>
        <v/>
      </c>
      <c r="K2643" s="21" t="e">
        <f>IF(OR($B2643="",K$3&lt;$D2643+Настройки!$B$7),0,MAX(0,$E2643-MAX(0,SUMIFS(Тех_Движение!$G$2:$G$5111,Тех_Движение!$D$2:$D$5111,$C2643,Тех_Движение!$B$2:$B$5111,"&lt;="&amp;K$3)-$F2643)))</f>
        <v>#VALUE!</v>
      </c>
      <c r="L2643" s="21" t="e">
        <f>IF(OR($B2643="",L$3&lt;$D2643+Настройки!$B$7),0,MAX(0,$E2643-MAX(0,SUMIFS(Тех_Движение!$G$2:$G$5111,Тех_Движение!$D$2:$D$5111,$C2643,Тех_Движение!$B$2:$B$5111,"&lt;="&amp;L$3)-$F2643)))</f>
        <v>#VALUE!</v>
      </c>
      <c r="M2643" s="21" t="e">
        <f>IF(OR($B2643="",M$3&lt;$D2643+Настройки!$B$7),0,MAX(0,$E2643-MAX(0,SUMIFS(Тех_Движение!$G$2:$G$5111,Тех_Движение!$D$2:$D$5111,$C2643,Тех_Движение!$B$2:$B$5111,"&lt;="&amp;M$3)-$F2643)))</f>
        <v>#VALUE!</v>
      </c>
      <c r="N2643" s="21" t="e">
        <f>IF(OR($B2643="",N$3&lt;$D2643+Настройки!$B$7),0,MAX(0,$E2643-MAX(0,SUMIFS(Тех_Движение!$G$2:$G$5111,Тех_Движение!$D$2:$D$5111,$C2643,Тех_Движение!$B$2:$B$5111,"&lt;="&amp;N$3)-$F2643)))</f>
        <v>#VALUE!</v>
      </c>
      <c r="O2643" s="21" t="e">
        <f>IF(OR($B2643="",O$3&lt;$D2643+Настройки!$B$7),0,MAX(0,$E2643-MAX(0,SUMIFS(Тех_Движение!$G$2:$G$5111,Тех_Движение!$D$2:$D$5111,$C2643,Тех_Движение!$B$2:$B$5111,"&lt;="&amp;O$3)-$F2643)))</f>
        <v>#VALUE!</v>
      </c>
      <c r="P2643" s="21" t="e">
        <f>IF(OR($B2643="",P$3&lt;$D2643+Настройки!$B$7),0,MAX(0,$E2643-MAX(0,SUMIFS(Тех_Движение!$G$2:$G$5111,Тех_Движение!$D$2:$D$5111,$C2643,Тех_Движение!$B$2:$B$5111,"&lt;="&amp;P$3)-$F2643)))</f>
        <v>#VALUE!</v>
      </c>
      <c r="Q2643" s="21" t="e">
        <f>IF(OR($B2643="",Q$3&lt;$D2643+Настройки!$B$7),0,MAX(0,$E2643-MAX(0,SUMIFS(Тех_Движение!$G$2:$G$5111,Тех_Движение!$D$2:$D$5111,$C2643,Тех_Движение!$B$2:$B$5111,"&lt;="&amp;Q$3)-$F2643)))</f>
        <v>#VALUE!</v>
      </c>
      <c r="R2643" s="21" t="str">
        <f t="shared" si="124"/>
        <v/>
      </c>
      <c r="S2643" s="23" t="str">
        <f>IF($B2643="","",VLOOKUP($C2643,Настройки!$A$11:$L$17,9,FALSE))</f>
        <v/>
      </c>
      <c r="T2643" s="23" t="str">
        <f t="shared" si="125"/>
        <v/>
      </c>
    </row>
    <row r="2644" spans="1:20" x14ac:dyDescent="0.3">
      <c r="A2644" s="20">
        <f>Тех_Движение!$A$2641</f>
        <v>2640</v>
      </c>
      <c r="B2644" s="20" t="str">
        <f>IF(Тех_Движение!$F$2641&gt;0,Тех_Движение!$I$2641,"")</f>
        <v/>
      </c>
      <c r="C2644" s="20" t="str">
        <f>IF($B2644="","",Тех_Движение!$D$2641)</f>
        <v/>
      </c>
      <c r="D2644" s="9" t="str">
        <f>IF($B2644="","",Тех_Движение!$B$2641)</f>
        <v/>
      </c>
      <c r="E2644" s="21" t="str">
        <f>IF($B2644="","",Тех_Движение!$F$2641)</f>
        <v/>
      </c>
      <c r="F2644" s="21" t="str">
        <f>IF($B2644="","",SUMIFS($E$5:$E2643,$C$5:$C2643,$C2644))</f>
        <v/>
      </c>
      <c r="G2644" s="21" t="str">
        <f>IF($B2644="","",MAX(0,$E2644-MAX(0,SUMIFS(Тех_Движение!$G$2:$G$5111,Тех_Движение!$D$2:$D$5111,$C2644,Тех_Движение!$B$2:$B$5111,"&lt;="&amp;Настройки!$B$5-1)-$F2644)))</f>
        <v/>
      </c>
      <c r="H2644" s="21" t="str">
        <f>IF($B2644="","",IF(AND($D2644&gt;=Настройки!$B$5,$D2644&lt;=Настройки!$B$6),$E2644,0))</f>
        <v/>
      </c>
      <c r="I2644" s="21" t="str">
        <f t="shared" si="123"/>
        <v/>
      </c>
      <c r="J2644" s="21" t="str">
        <f>IF($B2644="","",MAX(0,$E2644-MAX(0,SUMIFS(Тех_Движение!$G$2:$G$5111,Тех_Движение!$D$2:$D$5111,$C2644,Тех_Движение!$B$2:$B$5111,"&lt;="&amp;Настройки!$B$6)-$F2644)))</f>
        <v/>
      </c>
      <c r="K2644" s="21" t="e">
        <f>IF(OR($B2644="",K$3&lt;$D2644+Настройки!$B$7),0,MAX(0,$E2644-MAX(0,SUMIFS(Тех_Движение!$G$2:$G$5111,Тех_Движение!$D$2:$D$5111,$C2644,Тех_Движение!$B$2:$B$5111,"&lt;="&amp;K$3)-$F2644)))</f>
        <v>#VALUE!</v>
      </c>
      <c r="L2644" s="21" t="e">
        <f>IF(OR($B2644="",L$3&lt;$D2644+Настройки!$B$7),0,MAX(0,$E2644-MAX(0,SUMIFS(Тех_Движение!$G$2:$G$5111,Тех_Движение!$D$2:$D$5111,$C2644,Тех_Движение!$B$2:$B$5111,"&lt;="&amp;L$3)-$F2644)))</f>
        <v>#VALUE!</v>
      </c>
      <c r="M2644" s="21" t="e">
        <f>IF(OR($B2644="",M$3&lt;$D2644+Настройки!$B$7),0,MAX(0,$E2644-MAX(0,SUMIFS(Тех_Движение!$G$2:$G$5111,Тех_Движение!$D$2:$D$5111,$C2644,Тех_Движение!$B$2:$B$5111,"&lt;="&amp;M$3)-$F2644)))</f>
        <v>#VALUE!</v>
      </c>
      <c r="N2644" s="21" t="e">
        <f>IF(OR($B2644="",N$3&lt;$D2644+Настройки!$B$7),0,MAX(0,$E2644-MAX(0,SUMIFS(Тех_Движение!$G$2:$G$5111,Тех_Движение!$D$2:$D$5111,$C2644,Тех_Движение!$B$2:$B$5111,"&lt;="&amp;N$3)-$F2644)))</f>
        <v>#VALUE!</v>
      </c>
      <c r="O2644" s="21" t="e">
        <f>IF(OR($B2644="",O$3&lt;$D2644+Настройки!$B$7),0,MAX(0,$E2644-MAX(0,SUMIFS(Тех_Движение!$G$2:$G$5111,Тех_Движение!$D$2:$D$5111,$C2644,Тех_Движение!$B$2:$B$5111,"&lt;="&amp;O$3)-$F2644)))</f>
        <v>#VALUE!</v>
      </c>
      <c r="P2644" s="21" t="e">
        <f>IF(OR($B2644="",P$3&lt;$D2644+Настройки!$B$7),0,MAX(0,$E2644-MAX(0,SUMIFS(Тех_Движение!$G$2:$G$5111,Тех_Движение!$D$2:$D$5111,$C2644,Тех_Движение!$B$2:$B$5111,"&lt;="&amp;P$3)-$F2644)))</f>
        <v>#VALUE!</v>
      </c>
      <c r="Q2644" s="21" t="e">
        <f>IF(OR($B2644="",Q$3&lt;$D2644+Настройки!$B$7),0,MAX(0,$E2644-MAX(0,SUMIFS(Тех_Движение!$G$2:$G$5111,Тех_Движение!$D$2:$D$5111,$C2644,Тех_Движение!$B$2:$B$5111,"&lt;="&amp;Q$3)-$F2644)))</f>
        <v>#VALUE!</v>
      </c>
      <c r="R2644" s="21" t="str">
        <f t="shared" si="124"/>
        <v/>
      </c>
      <c r="S2644" s="23" t="str">
        <f>IF($B2644="","",VLOOKUP($C2644,Настройки!$A$11:$L$17,9,FALSE))</f>
        <v/>
      </c>
      <c r="T2644" s="23" t="str">
        <f t="shared" si="125"/>
        <v/>
      </c>
    </row>
    <row r="2645" spans="1:20" x14ac:dyDescent="0.3">
      <c r="A2645" s="20">
        <f>Тех_Движение!$A$2642</f>
        <v>2641</v>
      </c>
      <c r="B2645" s="20" t="str">
        <f>IF(Тех_Движение!$F$2642&gt;0,Тех_Движение!$I$2642,"")</f>
        <v/>
      </c>
      <c r="C2645" s="20" t="str">
        <f>IF($B2645="","",Тех_Движение!$D$2642)</f>
        <v/>
      </c>
      <c r="D2645" s="9" t="str">
        <f>IF($B2645="","",Тех_Движение!$B$2642)</f>
        <v/>
      </c>
      <c r="E2645" s="21" t="str">
        <f>IF($B2645="","",Тех_Движение!$F$2642)</f>
        <v/>
      </c>
      <c r="F2645" s="21" t="str">
        <f>IF($B2645="","",SUMIFS($E$5:$E2644,$C$5:$C2644,$C2645))</f>
        <v/>
      </c>
      <c r="G2645" s="21" t="str">
        <f>IF($B2645="","",MAX(0,$E2645-MAX(0,SUMIFS(Тех_Движение!$G$2:$G$5111,Тех_Движение!$D$2:$D$5111,$C2645,Тех_Движение!$B$2:$B$5111,"&lt;="&amp;Настройки!$B$5-1)-$F2645)))</f>
        <v/>
      </c>
      <c r="H2645" s="21" t="str">
        <f>IF($B2645="","",IF(AND($D2645&gt;=Настройки!$B$5,$D2645&lt;=Настройки!$B$6),$E2645,0))</f>
        <v/>
      </c>
      <c r="I2645" s="21" t="str">
        <f t="shared" si="123"/>
        <v/>
      </c>
      <c r="J2645" s="21" t="str">
        <f>IF($B2645="","",MAX(0,$E2645-MAX(0,SUMIFS(Тех_Движение!$G$2:$G$5111,Тех_Движение!$D$2:$D$5111,$C2645,Тех_Движение!$B$2:$B$5111,"&lt;="&amp;Настройки!$B$6)-$F2645)))</f>
        <v/>
      </c>
      <c r="K2645" s="21" t="e">
        <f>IF(OR($B2645="",K$3&lt;$D2645+Настройки!$B$7),0,MAX(0,$E2645-MAX(0,SUMIFS(Тех_Движение!$G$2:$G$5111,Тех_Движение!$D$2:$D$5111,$C2645,Тех_Движение!$B$2:$B$5111,"&lt;="&amp;K$3)-$F2645)))</f>
        <v>#VALUE!</v>
      </c>
      <c r="L2645" s="21" t="e">
        <f>IF(OR($B2645="",L$3&lt;$D2645+Настройки!$B$7),0,MAX(0,$E2645-MAX(0,SUMIFS(Тех_Движение!$G$2:$G$5111,Тех_Движение!$D$2:$D$5111,$C2645,Тех_Движение!$B$2:$B$5111,"&lt;="&amp;L$3)-$F2645)))</f>
        <v>#VALUE!</v>
      </c>
      <c r="M2645" s="21" t="e">
        <f>IF(OR($B2645="",M$3&lt;$D2645+Настройки!$B$7),0,MAX(0,$E2645-MAX(0,SUMIFS(Тех_Движение!$G$2:$G$5111,Тех_Движение!$D$2:$D$5111,$C2645,Тех_Движение!$B$2:$B$5111,"&lt;="&amp;M$3)-$F2645)))</f>
        <v>#VALUE!</v>
      </c>
      <c r="N2645" s="21" t="e">
        <f>IF(OR($B2645="",N$3&lt;$D2645+Настройки!$B$7),0,MAX(0,$E2645-MAX(0,SUMIFS(Тех_Движение!$G$2:$G$5111,Тех_Движение!$D$2:$D$5111,$C2645,Тех_Движение!$B$2:$B$5111,"&lt;="&amp;N$3)-$F2645)))</f>
        <v>#VALUE!</v>
      </c>
      <c r="O2645" s="21" t="e">
        <f>IF(OR($B2645="",O$3&lt;$D2645+Настройки!$B$7),0,MAX(0,$E2645-MAX(0,SUMIFS(Тех_Движение!$G$2:$G$5111,Тех_Движение!$D$2:$D$5111,$C2645,Тех_Движение!$B$2:$B$5111,"&lt;="&amp;O$3)-$F2645)))</f>
        <v>#VALUE!</v>
      </c>
      <c r="P2645" s="21" t="e">
        <f>IF(OR($B2645="",P$3&lt;$D2645+Настройки!$B$7),0,MAX(0,$E2645-MAX(0,SUMIFS(Тех_Движение!$G$2:$G$5111,Тех_Движение!$D$2:$D$5111,$C2645,Тех_Движение!$B$2:$B$5111,"&lt;="&amp;P$3)-$F2645)))</f>
        <v>#VALUE!</v>
      </c>
      <c r="Q2645" s="21" t="e">
        <f>IF(OR($B2645="",Q$3&lt;$D2645+Настройки!$B$7),0,MAX(0,$E2645-MAX(0,SUMIFS(Тех_Движение!$G$2:$G$5111,Тех_Движение!$D$2:$D$5111,$C2645,Тех_Движение!$B$2:$B$5111,"&lt;="&amp;Q$3)-$F2645)))</f>
        <v>#VALUE!</v>
      </c>
      <c r="R2645" s="21" t="str">
        <f t="shared" si="124"/>
        <v/>
      </c>
      <c r="S2645" s="23" t="str">
        <f>IF($B2645="","",VLOOKUP($C2645,Настройки!$A$11:$L$17,9,FALSE))</f>
        <v/>
      </c>
      <c r="T2645" s="23" t="str">
        <f t="shared" si="125"/>
        <v/>
      </c>
    </row>
    <row r="2646" spans="1:20" x14ac:dyDescent="0.3">
      <c r="A2646" s="20">
        <f>Тех_Движение!$A$2643</f>
        <v>2642</v>
      </c>
      <c r="B2646" s="20" t="str">
        <f>IF(Тех_Движение!$F$2643&gt;0,Тех_Движение!$I$2643,"")</f>
        <v/>
      </c>
      <c r="C2646" s="20" t="str">
        <f>IF($B2646="","",Тех_Движение!$D$2643)</f>
        <v/>
      </c>
      <c r="D2646" s="9" t="str">
        <f>IF($B2646="","",Тех_Движение!$B$2643)</f>
        <v/>
      </c>
      <c r="E2646" s="21" t="str">
        <f>IF($B2646="","",Тех_Движение!$F$2643)</f>
        <v/>
      </c>
      <c r="F2646" s="21" t="str">
        <f>IF($B2646="","",SUMIFS($E$5:$E2645,$C$5:$C2645,$C2646))</f>
        <v/>
      </c>
      <c r="G2646" s="21" t="str">
        <f>IF($B2646="","",MAX(0,$E2646-MAX(0,SUMIFS(Тех_Движение!$G$2:$G$5111,Тех_Движение!$D$2:$D$5111,$C2646,Тех_Движение!$B$2:$B$5111,"&lt;="&amp;Настройки!$B$5-1)-$F2646)))</f>
        <v/>
      </c>
      <c r="H2646" s="21" t="str">
        <f>IF($B2646="","",IF(AND($D2646&gt;=Настройки!$B$5,$D2646&lt;=Настройки!$B$6),$E2646,0))</f>
        <v/>
      </c>
      <c r="I2646" s="21" t="str">
        <f t="shared" si="123"/>
        <v/>
      </c>
      <c r="J2646" s="21" t="str">
        <f>IF($B2646="","",MAX(0,$E2646-MAX(0,SUMIFS(Тех_Движение!$G$2:$G$5111,Тех_Движение!$D$2:$D$5111,$C2646,Тех_Движение!$B$2:$B$5111,"&lt;="&amp;Настройки!$B$6)-$F2646)))</f>
        <v/>
      </c>
      <c r="K2646" s="21" t="e">
        <f>IF(OR($B2646="",K$3&lt;$D2646+Настройки!$B$7),0,MAX(0,$E2646-MAX(0,SUMIFS(Тех_Движение!$G$2:$G$5111,Тех_Движение!$D$2:$D$5111,$C2646,Тех_Движение!$B$2:$B$5111,"&lt;="&amp;K$3)-$F2646)))</f>
        <v>#VALUE!</v>
      </c>
      <c r="L2646" s="21" t="e">
        <f>IF(OR($B2646="",L$3&lt;$D2646+Настройки!$B$7),0,MAX(0,$E2646-MAX(0,SUMIFS(Тех_Движение!$G$2:$G$5111,Тех_Движение!$D$2:$D$5111,$C2646,Тех_Движение!$B$2:$B$5111,"&lt;="&amp;L$3)-$F2646)))</f>
        <v>#VALUE!</v>
      </c>
      <c r="M2646" s="21" t="e">
        <f>IF(OR($B2646="",M$3&lt;$D2646+Настройки!$B$7),0,MAX(0,$E2646-MAX(0,SUMIFS(Тех_Движение!$G$2:$G$5111,Тех_Движение!$D$2:$D$5111,$C2646,Тех_Движение!$B$2:$B$5111,"&lt;="&amp;M$3)-$F2646)))</f>
        <v>#VALUE!</v>
      </c>
      <c r="N2646" s="21" t="e">
        <f>IF(OR($B2646="",N$3&lt;$D2646+Настройки!$B$7),0,MAX(0,$E2646-MAX(0,SUMIFS(Тех_Движение!$G$2:$G$5111,Тех_Движение!$D$2:$D$5111,$C2646,Тех_Движение!$B$2:$B$5111,"&lt;="&amp;N$3)-$F2646)))</f>
        <v>#VALUE!</v>
      </c>
      <c r="O2646" s="21" t="e">
        <f>IF(OR($B2646="",O$3&lt;$D2646+Настройки!$B$7),0,MAX(0,$E2646-MAX(0,SUMIFS(Тех_Движение!$G$2:$G$5111,Тех_Движение!$D$2:$D$5111,$C2646,Тех_Движение!$B$2:$B$5111,"&lt;="&amp;O$3)-$F2646)))</f>
        <v>#VALUE!</v>
      </c>
      <c r="P2646" s="21" t="e">
        <f>IF(OR($B2646="",P$3&lt;$D2646+Настройки!$B$7),0,MAX(0,$E2646-MAX(0,SUMIFS(Тех_Движение!$G$2:$G$5111,Тех_Движение!$D$2:$D$5111,$C2646,Тех_Движение!$B$2:$B$5111,"&lt;="&amp;P$3)-$F2646)))</f>
        <v>#VALUE!</v>
      </c>
      <c r="Q2646" s="21" t="e">
        <f>IF(OR($B2646="",Q$3&lt;$D2646+Настройки!$B$7),0,MAX(0,$E2646-MAX(0,SUMIFS(Тех_Движение!$G$2:$G$5111,Тех_Движение!$D$2:$D$5111,$C2646,Тех_Движение!$B$2:$B$5111,"&lt;="&amp;Q$3)-$F2646)))</f>
        <v>#VALUE!</v>
      </c>
      <c r="R2646" s="21" t="str">
        <f t="shared" si="124"/>
        <v/>
      </c>
      <c r="S2646" s="23" t="str">
        <f>IF($B2646="","",VLOOKUP($C2646,Настройки!$A$11:$L$17,9,FALSE))</f>
        <v/>
      </c>
      <c r="T2646" s="23" t="str">
        <f t="shared" si="125"/>
        <v/>
      </c>
    </row>
    <row r="2647" spans="1:20" x14ac:dyDescent="0.3">
      <c r="A2647" s="20">
        <f>Тех_Движение!$A$2644</f>
        <v>2643</v>
      </c>
      <c r="B2647" s="20" t="str">
        <f>IF(Тех_Движение!$F$2644&gt;0,Тех_Движение!$I$2644,"")</f>
        <v/>
      </c>
      <c r="C2647" s="20" t="str">
        <f>IF($B2647="","",Тех_Движение!$D$2644)</f>
        <v/>
      </c>
      <c r="D2647" s="9" t="str">
        <f>IF($B2647="","",Тех_Движение!$B$2644)</f>
        <v/>
      </c>
      <c r="E2647" s="21" t="str">
        <f>IF($B2647="","",Тех_Движение!$F$2644)</f>
        <v/>
      </c>
      <c r="F2647" s="21" t="str">
        <f>IF($B2647="","",SUMIFS($E$5:$E2646,$C$5:$C2646,$C2647))</f>
        <v/>
      </c>
      <c r="G2647" s="21" t="str">
        <f>IF($B2647="","",MAX(0,$E2647-MAX(0,SUMIFS(Тех_Движение!$G$2:$G$5111,Тех_Движение!$D$2:$D$5111,$C2647,Тех_Движение!$B$2:$B$5111,"&lt;="&amp;Настройки!$B$5-1)-$F2647)))</f>
        <v/>
      </c>
      <c r="H2647" s="21" t="str">
        <f>IF($B2647="","",IF(AND($D2647&gt;=Настройки!$B$5,$D2647&lt;=Настройки!$B$6),$E2647,0))</f>
        <v/>
      </c>
      <c r="I2647" s="21" t="str">
        <f t="shared" si="123"/>
        <v/>
      </c>
      <c r="J2647" s="21" t="str">
        <f>IF($B2647="","",MAX(0,$E2647-MAX(0,SUMIFS(Тех_Движение!$G$2:$G$5111,Тех_Движение!$D$2:$D$5111,$C2647,Тех_Движение!$B$2:$B$5111,"&lt;="&amp;Настройки!$B$6)-$F2647)))</f>
        <v/>
      </c>
      <c r="K2647" s="21" t="e">
        <f>IF(OR($B2647="",K$3&lt;$D2647+Настройки!$B$7),0,MAX(0,$E2647-MAX(0,SUMIFS(Тех_Движение!$G$2:$G$5111,Тех_Движение!$D$2:$D$5111,$C2647,Тех_Движение!$B$2:$B$5111,"&lt;="&amp;K$3)-$F2647)))</f>
        <v>#VALUE!</v>
      </c>
      <c r="L2647" s="21" t="e">
        <f>IF(OR($B2647="",L$3&lt;$D2647+Настройки!$B$7),0,MAX(0,$E2647-MAX(0,SUMIFS(Тех_Движение!$G$2:$G$5111,Тех_Движение!$D$2:$D$5111,$C2647,Тех_Движение!$B$2:$B$5111,"&lt;="&amp;L$3)-$F2647)))</f>
        <v>#VALUE!</v>
      </c>
      <c r="M2647" s="21" t="e">
        <f>IF(OR($B2647="",M$3&lt;$D2647+Настройки!$B$7),0,MAX(0,$E2647-MAX(0,SUMIFS(Тех_Движение!$G$2:$G$5111,Тех_Движение!$D$2:$D$5111,$C2647,Тех_Движение!$B$2:$B$5111,"&lt;="&amp;M$3)-$F2647)))</f>
        <v>#VALUE!</v>
      </c>
      <c r="N2647" s="21" t="e">
        <f>IF(OR($B2647="",N$3&lt;$D2647+Настройки!$B$7),0,MAX(0,$E2647-MAX(0,SUMIFS(Тех_Движение!$G$2:$G$5111,Тех_Движение!$D$2:$D$5111,$C2647,Тех_Движение!$B$2:$B$5111,"&lt;="&amp;N$3)-$F2647)))</f>
        <v>#VALUE!</v>
      </c>
      <c r="O2647" s="21" t="e">
        <f>IF(OR($B2647="",O$3&lt;$D2647+Настройки!$B$7),0,MAX(0,$E2647-MAX(0,SUMIFS(Тех_Движение!$G$2:$G$5111,Тех_Движение!$D$2:$D$5111,$C2647,Тех_Движение!$B$2:$B$5111,"&lt;="&amp;O$3)-$F2647)))</f>
        <v>#VALUE!</v>
      </c>
      <c r="P2647" s="21" t="e">
        <f>IF(OR($B2647="",P$3&lt;$D2647+Настройки!$B$7),0,MAX(0,$E2647-MAX(0,SUMIFS(Тех_Движение!$G$2:$G$5111,Тех_Движение!$D$2:$D$5111,$C2647,Тех_Движение!$B$2:$B$5111,"&lt;="&amp;P$3)-$F2647)))</f>
        <v>#VALUE!</v>
      </c>
      <c r="Q2647" s="21" t="e">
        <f>IF(OR($B2647="",Q$3&lt;$D2647+Настройки!$B$7),0,MAX(0,$E2647-MAX(0,SUMIFS(Тех_Движение!$G$2:$G$5111,Тех_Движение!$D$2:$D$5111,$C2647,Тех_Движение!$B$2:$B$5111,"&lt;="&amp;Q$3)-$F2647)))</f>
        <v>#VALUE!</v>
      </c>
      <c r="R2647" s="21" t="str">
        <f t="shared" si="124"/>
        <v/>
      </c>
      <c r="S2647" s="23" t="str">
        <f>IF($B2647="","",VLOOKUP($C2647,Настройки!$A$11:$L$17,9,FALSE))</f>
        <v/>
      </c>
      <c r="T2647" s="23" t="str">
        <f t="shared" si="125"/>
        <v/>
      </c>
    </row>
    <row r="2648" spans="1:20" x14ac:dyDescent="0.3">
      <c r="A2648" s="20">
        <f>Тех_Движение!$A$2645</f>
        <v>2644</v>
      </c>
      <c r="B2648" s="20" t="str">
        <f>IF(Тех_Движение!$F$2645&gt;0,Тех_Движение!$I$2645,"")</f>
        <v/>
      </c>
      <c r="C2648" s="20" t="str">
        <f>IF($B2648="","",Тех_Движение!$D$2645)</f>
        <v/>
      </c>
      <c r="D2648" s="9" t="str">
        <f>IF($B2648="","",Тех_Движение!$B$2645)</f>
        <v/>
      </c>
      <c r="E2648" s="21" t="str">
        <f>IF($B2648="","",Тех_Движение!$F$2645)</f>
        <v/>
      </c>
      <c r="F2648" s="21" t="str">
        <f>IF($B2648="","",SUMIFS($E$5:$E2647,$C$5:$C2647,$C2648))</f>
        <v/>
      </c>
      <c r="G2648" s="21" t="str">
        <f>IF($B2648="","",MAX(0,$E2648-MAX(0,SUMIFS(Тех_Движение!$G$2:$G$5111,Тех_Движение!$D$2:$D$5111,$C2648,Тех_Движение!$B$2:$B$5111,"&lt;="&amp;Настройки!$B$5-1)-$F2648)))</f>
        <v/>
      </c>
      <c r="H2648" s="21" t="str">
        <f>IF($B2648="","",IF(AND($D2648&gt;=Настройки!$B$5,$D2648&lt;=Настройки!$B$6),$E2648,0))</f>
        <v/>
      </c>
      <c r="I2648" s="21" t="str">
        <f t="shared" si="123"/>
        <v/>
      </c>
      <c r="J2648" s="21" t="str">
        <f>IF($B2648="","",MAX(0,$E2648-MAX(0,SUMIFS(Тех_Движение!$G$2:$G$5111,Тех_Движение!$D$2:$D$5111,$C2648,Тех_Движение!$B$2:$B$5111,"&lt;="&amp;Настройки!$B$6)-$F2648)))</f>
        <v/>
      </c>
      <c r="K2648" s="21" t="e">
        <f>IF(OR($B2648="",K$3&lt;$D2648+Настройки!$B$7),0,MAX(0,$E2648-MAX(0,SUMIFS(Тех_Движение!$G$2:$G$5111,Тех_Движение!$D$2:$D$5111,$C2648,Тех_Движение!$B$2:$B$5111,"&lt;="&amp;K$3)-$F2648)))</f>
        <v>#VALUE!</v>
      </c>
      <c r="L2648" s="21" t="e">
        <f>IF(OR($B2648="",L$3&lt;$D2648+Настройки!$B$7),0,MAX(0,$E2648-MAX(0,SUMIFS(Тех_Движение!$G$2:$G$5111,Тех_Движение!$D$2:$D$5111,$C2648,Тех_Движение!$B$2:$B$5111,"&lt;="&amp;L$3)-$F2648)))</f>
        <v>#VALUE!</v>
      </c>
      <c r="M2648" s="21" t="e">
        <f>IF(OR($B2648="",M$3&lt;$D2648+Настройки!$B$7),0,MAX(0,$E2648-MAX(0,SUMIFS(Тех_Движение!$G$2:$G$5111,Тех_Движение!$D$2:$D$5111,$C2648,Тех_Движение!$B$2:$B$5111,"&lt;="&amp;M$3)-$F2648)))</f>
        <v>#VALUE!</v>
      </c>
      <c r="N2648" s="21" t="e">
        <f>IF(OR($B2648="",N$3&lt;$D2648+Настройки!$B$7),0,MAX(0,$E2648-MAX(0,SUMIFS(Тех_Движение!$G$2:$G$5111,Тех_Движение!$D$2:$D$5111,$C2648,Тех_Движение!$B$2:$B$5111,"&lt;="&amp;N$3)-$F2648)))</f>
        <v>#VALUE!</v>
      </c>
      <c r="O2648" s="21" t="e">
        <f>IF(OR($B2648="",O$3&lt;$D2648+Настройки!$B$7),0,MAX(0,$E2648-MAX(0,SUMIFS(Тех_Движение!$G$2:$G$5111,Тех_Движение!$D$2:$D$5111,$C2648,Тех_Движение!$B$2:$B$5111,"&lt;="&amp;O$3)-$F2648)))</f>
        <v>#VALUE!</v>
      </c>
      <c r="P2648" s="21" t="e">
        <f>IF(OR($B2648="",P$3&lt;$D2648+Настройки!$B$7),0,MAX(0,$E2648-MAX(0,SUMIFS(Тех_Движение!$G$2:$G$5111,Тех_Движение!$D$2:$D$5111,$C2648,Тех_Движение!$B$2:$B$5111,"&lt;="&amp;P$3)-$F2648)))</f>
        <v>#VALUE!</v>
      </c>
      <c r="Q2648" s="21" t="e">
        <f>IF(OR($B2648="",Q$3&lt;$D2648+Настройки!$B$7),0,MAX(0,$E2648-MAX(0,SUMIFS(Тех_Движение!$G$2:$G$5111,Тех_Движение!$D$2:$D$5111,$C2648,Тех_Движение!$B$2:$B$5111,"&lt;="&amp;Q$3)-$F2648)))</f>
        <v>#VALUE!</v>
      </c>
      <c r="R2648" s="21" t="str">
        <f t="shared" si="124"/>
        <v/>
      </c>
      <c r="S2648" s="23" t="str">
        <f>IF($B2648="","",VLOOKUP($C2648,Настройки!$A$11:$L$17,9,FALSE))</f>
        <v/>
      </c>
      <c r="T2648" s="23" t="str">
        <f t="shared" si="125"/>
        <v/>
      </c>
    </row>
    <row r="2649" spans="1:20" x14ac:dyDescent="0.3">
      <c r="A2649" s="20">
        <f>Тех_Движение!$A$2646</f>
        <v>2645</v>
      </c>
      <c r="B2649" s="20" t="str">
        <f>IF(Тех_Движение!$F$2646&gt;0,Тех_Движение!$I$2646,"")</f>
        <v/>
      </c>
      <c r="C2649" s="20" t="str">
        <f>IF($B2649="","",Тех_Движение!$D$2646)</f>
        <v/>
      </c>
      <c r="D2649" s="9" t="str">
        <f>IF($B2649="","",Тех_Движение!$B$2646)</f>
        <v/>
      </c>
      <c r="E2649" s="21" t="str">
        <f>IF($B2649="","",Тех_Движение!$F$2646)</f>
        <v/>
      </c>
      <c r="F2649" s="21" t="str">
        <f>IF($B2649="","",SUMIFS($E$5:$E2648,$C$5:$C2648,$C2649))</f>
        <v/>
      </c>
      <c r="G2649" s="21" t="str">
        <f>IF($B2649="","",MAX(0,$E2649-MAX(0,SUMIFS(Тех_Движение!$G$2:$G$5111,Тех_Движение!$D$2:$D$5111,$C2649,Тех_Движение!$B$2:$B$5111,"&lt;="&amp;Настройки!$B$5-1)-$F2649)))</f>
        <v/>
      </c>
      <c r="H2649" s="21" t="str">
        <f>IF($B2649="","",IF(AND($D2649&gt;=Настройки!$B$5,$D2649&lt;=Настройки!$B$6),$E2649,0))</f>
        <v/>
      </c>
      <c r="I2649" s="21" t="str">
        <f t="shared" si="123"/>
        <v/>
      </c>
      <c r="J2649" s="21" t="str">
        <f>IF($B2649="","",MAX(0,$E2649-MAX(0,SUMIFS(Тех_Движение!$G$2:$G$5111,Тех_Движение!$D$2:$D$5111,$C2649,Тех_Движение!$B$2:$B$5111,"&lt;="&amp;Настройки!$B$6)-$F2649)))</f>
        <v/>
      </c>
      <c r="K2649" s="21" t="e">
        <f>IF(OR($B2649="",K$3&lt;$D2649+Настройки!$B$7),0,MAX(0,$E2649-MAX(0,SUMIFS(Тех_Движение!$G$2:$G$5111,Тех_Движение!$D$2:$D$5111,$C2649,Тех_Движение!$B$2:$B$5111,"&lt;="&amp;K$3)-$F2649)))</f>
        <v>#VALUE!</v>
      </c>
      <c r="L2649" s="21" t="e">
        <f>IF(OR($B2649="",L$3&lt;$D2649+Настройки!$B$7),0,MAX(0,$E2649-MAX(0,SUMIFS(Тех_Движение!$G$2:$G$5111,Тех_Движение!$D$2:$D$5111,$C2649,Тех_Движение!$B$2:$B$5111,"&lt;="&amp;L$3)-$F2649)))</f>
        <v>#VALUE!</v>
      </c>
      <c r="M2649" s="21" t="e">
        <f>IF(OR($B2649="",M$3&lt;$D2649+Настройки!$B$7),0,MAX(0,$E2649-MAX(0,SUMIFS(Тех_Движение!$G$2:$G$5111,Тех_Движение!$D$2:$D$5111,$C2649,Тех_Движение!$B$2:$B$5111,"&lt;="&amp;M$3)-$F2649)))</f>
        <v>#VALUE!</v>
      </c>
      <c r="N2649" s="21" t="e">
        <f>IF(OR($B2649="",N$3&lt;$D2649+Настройки!$B$7),0,MAX(0,$E2649-MAX(0,SUMIFS(Тех_Движение!$G$2:$G$5111,Тех_Движение!$D$2:$D$5111,$C2649,Тех_Движение!$B$2:$B$5111,"&lt;="&amp;N$3)-$F2649)))</f>
        <v>#VALUE!</v>
      </c>
      <c r="O2649" s="21" t="e">
        <f>IF(OR($B2649="",O$3&lt;$D2649+Настройки!$B$7),0,MAX(0,$E2649-MAX(0,SUMIFS(Тех_Движение!$G$2:$G$5111,Тех_Движение!$D$2:$D$5111,$C2649,Тех_Движение!$B$2:$B$5111,"&lt;="&amp;O$3)-$F2649)))</f>
        <v>#VALUE!</v>
      </c>
      <c r="P2649" s="21" t="e">
        <f>IF(OR($B2649="",P$3&lt;$D2649+Настройки!$B$7),0,MAX(0,$E2649-MAX(0,SUMIFS(Тех_Движение!$G$2:$G$5111,Тех_Движение!$D$2:$D$5111,$C2649,Тех_Движение!$B$2:$B$5111,"&lt;="&amp;P$3)-$F2649)))</f>
        <v>#VALUE!</v>
      </c>
      <c r="Q2649" s="21" t="e">
        <f>IF(OR($B2649="",Q$3&lt;$D2649+Настройки!$B$7),0,MAX(0,$E2649-MAX(0,SUMIFS(Тех_Движение!$G$2:$G$5111,Тех_Движение!$D$2:$D$5111,$C2649,Тех_Движение!$B$2:$B$5111,"&lt;="&amp;Q$3)-$F2649)))</f>
        <v>#VALUE!</v>
      </c>
      <c r="R2649" s="21" t="str">
        <f t="shared" si="124"/>
        <v/>
      </c>
      <c r="S2649" s="23" t="str">
        <f>IF($B2649="","",VLOOKUP($C2649,Настройки!$A$11:$L$17,9,FALSE))</f>
        <v/>
      </c>
      <c r="T2649" s="23" t="str">
        <f t="shared" si="125"/>
        <v/>
      </c>
    </row>
    <row r="2650" spans="1:20" x14ac:dyDescent="0.3">
      <c r="A2650" s="20">
        <f>Тех_Движение!$A$2647</f>
        <v>2646</v>
      </c>
      <c r="B2650" s="20" t="str">
        <f>IF(Тех_Движение!$F$2647&gt;0,Тех_Движение!$I$2647,"")</f>
        <v/>
      </c>
      <c r="C2650" s="20" t="str">
        <f>IF($B2650="","",Тех_Движение!$D$2647)</f>
        <v/>
      </c>
      <c r="D2650" s="9" t="str">
        <f>IF($B2650="","",Тех_Движение!$B$2647)</f>
        <v/>
      </c>
      <c r="E2650" s="21" t="str">
        <f>IF($B2650="","",Тех_Движение!$F$2647)</f>
        <v/>
      </c>
      <c r="F2650" s="21" t="str">
        <f>IF($B2650="","",SUMIFS($E$5:$E2649,$C$5:$C2649,$C2650))</f>
        <v/>
      </c>
      <c r="G2650" s="21" t="str">
        <f>IF($B2650="","",MAX(0,$E2650-MAX(0,SUMIFS(Тех_Движение!$G$2:$G$5111,Тех_Движение!$D$2:$D$5111,$C2650,Тех_Движение!$B$2:$B$5111,"&lt;="&amp;Настройки!$B$5-1)-$F2650)))</f>
        <v/>
      </c>
      <c r="H2650" s="21" t="str">
        <f>IF($B2650="","",IF(AND($D2650&gt;=Настройки!$B$5,$D2650&lt;=Настройки!$B$6),$E2650,0))</f>
        <v/>
      </c>
      <c r="I2650" s="21" t="str">
        <f t="shared" si="123"/>
        <v/>
      </c>
      <c r="J2650" s="21" t="str">
        <f>IF($B2650="","",MAX(0,$E2650-MAX(0,SUMIFS(Тех_Движение!$G$2:$G$5111,Тех_Движение!$D$2:$D$5111,$C2650,Тех_Движение!$B$2:$B$5111,"&lt;="&amp;Настройки!$B$6)-$F2650)))</f>
        <v/>
      </c>
      <c r="K2650" s="21" t="e">
        <f>IF(OR($B2650="",K$3&lt;$D2650+Настройки!$B$7),0,MAX(0,$E2650-MAX(0,SUMIFS(Тех_Движение!$G$2:$G$5111,Тех_Движение!$D$2:$D$5111,$C2650,Тех_Движение!$B$2:$B$5111,"&lt;="&amp;K$3)-$F2650)))</f>
        <v>#VALUE!</v>
      </c>
      <c r="L2650" s="21" t="e">
        <f>IF(OR($B2650="",L$3&lt;$D2650+Настройки!$B$7),0,MAX(0,$E2650-MAX(0,SUMIFS(Тех_Движение!$G$2:$G$5111,Тех_Движение!$D$2:$D$5111,$C2650,Тех_Движение!$B$2:$B$5111,"&lt;="&amp;L$3)-$F2650)))</f>
        <v>#VALUE!</v>
      </c>
      <c r="M2650" s="21" t="e">
        <f>IF(OR($B2650="",M$3&lt;$D2650+Настройки!$B$7),0,MAX(0,$E2650-MAX(0,SUMIFS(Тех_Движение!$G$2:$G$5111,Тех_Движение!$D$2:$D$5111,$C2650,Тех_Движение!$B$2:$B$5111,"&lt;="&amp;M$3)-$F2650)))</f>
        <v>#VALUE!</v>
      </c>
      <c r="N2650" s="21" t="e">
        <f>IF(OR($B2650="",N$3&lt;$D2650+Настройки!$B$7),0,MAX(0,$E2650-MAX(0,SUMIFS(Тех_Движение!$G$2:$G$5111,Тех_Движение!$D$2:$D$5111,$C2650,Тех_Движение!$B$2:$B$5111,"&lt;="&amp;N$3)-$F2650)))</f>
        <v>#VALUE!</v>
      </c>
      <c r="O2650" s="21" t="e">
        <f>IF(OR($B2650="",O$3&lt;$D2650+Настройки!$B$7),0,MAX(0,$E2650-MAX(0,SUMIFS(Тех_Движение!$G$2:$G$5111,Тех_Движение!$D$2:$D$5111,$C2650,Тех_Движение!$B$2:$B$5111,"&lt;="&amp;O$3)-$F2650)))</f>
        <v>#VALUE!</v>
      </c>
      <c r="P2650" s="21" t="e">
        <f>IF(OR($B2650="",P$3&lt;$D2650+Настройки!$B$7),0,MAX(0,$E2650-MAX(0,SUMIFS(Тех_Движение!$G$2:$G$5111,Тех_Движение!$D$2:$D$5111,$C2650,Тех_Движение!$B$2:$B$5111,"&lt;="&amp;P$3)-$F2650)))</f>
        <v>#VALUE!</v>
      </c>
      <c r="Q2650" s="21" t="e">
        <f>IF(OR($B2650="",Q$3&lt;$D2650+Настройки!$B$7),0,MAX(0,$E2650-MAX(0,SUMIFS(Тех_Движение!$G$2:$G$5111,Тех_Движение!$D$2:$D$5111,$C2650,Тех_Движение!$B$2:$B$5111,"&lt;="&amp;Q$3)-$F2650)))</f>
        <v>#VALUE!</v>
      </c>
      <c r="R2650" s="21" t="str">
        <f t="shared" si="124"/>
        <v/>
      </c>
      <c r="S2650" s="23" t="str">
        <f>IF($B2650="","",VLOOKUP($C2650,Настройки!$A$11:$L$17,9,FALSE))</f>
        <v/>
      </c>
      <c r="T2650" s="23" t="str">
        <f t="shared" si="125"/>
        <v/>
      </c>
    </row>
    <row r="2651" spans="1:20" x14ac:dyDescent="0.3">
      <c r="A2651" s="20">
        <f>Тех_Движение!$A$2648</f>
        <v>2647</v>
      </c>
      <c r="B2651" s="20" t="str">
        <f>IF(Тех_Движение!$F$2648&gt;0,Тех_Движение!$I$2648,"")</f>
        <v/>
      </c>
      <c r="C2651" s="20" t="str">
        <f>IF($B2651="","",Тех_Движение!$D$2648)</f>
        <v/>
      </c>
      <c r="D2651" s="9" t="str">
        <f>IF($B2651="","",Тех_Движение!$B$2648)</f>
        <v/>
      </c>
      <c r="E2651" s="21" t="str">
        <f>IF($B2651="","",Тех_Движение!$F$2648)</f>
        <v/>
      </c>
      <c r="F2651" s="21" t="str">
        <f>IF($B2651="","",SUMIFS($E$5:$E2650,$C$5:$C2650,$C2651))</f>
        <v/>
      </c>
      <c r="G2651" s="21" t="str">
        <f>IF($B2651="","",MAX(0,$E2651-MAX(0,SUMIFS(Тех_Движение!$G$2:$G$5111,Тех_Движение!$D$2:$D$5111,$C2651,Тех_Движение!$B$2:$B$5111,"&lt;="&amp;Настройки!$B$5-1)-$F2651)))</f>
        <v/>
      </c>
      <c r="H2651" s="21" t="str">
        <f>IF($B2651="","",IF(AND($D2651&gt;=Настройки!$B$5,$D2651&lt;=Настройки!$B$6),$E2651,0))</f>
        <v/>
      </c>
      <c r="I2651" s="21" t="str">
        <f t="shared" si="123"/>
        <v/>
      </c>
      <c r="J2651" s="21" t="str">
        <f>IF($B2651="","",MAX(0,$E2651-MAX(0,SUMIFS(Тех_Движение!$G$2:$G$5111,Тех_Движение!$D$2:$D$5111,$C2651,Тех_Движение!$B$2:$B$5111,"&lt;="&amp;Настройки!$B$6)-$F2651)))</f>
        <v/>
      </c>
      <c r="K2651" s="21" t="e">
        <f>IF(OR($B2651="",K$3&lt;$D2651+Настройки!$B$7),0,MAX(0,$E2651-MAX(0,SUMIFS(Тех_Движение!$G$2:$G$5111,Тех_Движение!$D$2:$D$5111,$C2651,Тех_Движение!$B$2:$B$5111,"&lt;="&amp;K$3)-$F2651)))</f>
        <v>#VALUE!</v>
      </c>
      <c r="L2651" s="21" t="e">
        <f>IF(OR($B2651="",L$3&lt;$D2651+Настройки!$B$7),0,MAX(0,$E2651-MAX(0,SUMIFS(Тех_Движение!$G$2:$G$5111,Тех_Движение!$D$2:$D$5111,$C2651,Тех_Движение!$B$2:$B$5111,"&lt;="&amp;L$3)-$F2651)))</f>
        <v>#VALUE!</v>
      </c>
      <c r="M2651" s="21" t="e">
        <f>IF(OR($B2651="",M$3&lt;$D2651+Настройки!$B$7),0,MAX(0,$E2651-MAX(0,SUMIFS(Тех_Движение!$G$2:$G$5111,Тех_Движение!$D$2:$D$5111,$C2651,Тех_Движение!$B$2:$B$5111,"&lt;="&amp;M$3)-$F2651)))</f>
        <v>#VALUE!</v>
      </c>
      <c r="N2651" s="21" t="e">
        <f>IF(OR($B2651="",N$3&lt;$D2651+Настройки!$B$7),0,MAX(0,$E2651-MAX(0,SUMIFS(Тех_Движение!$G$2:$G$5111,Тех_Движение!$D$2:$D$5111,$C2651,Тех_Движение!$B$2:$B$5111,"&lt;="&amp;N$3)-$F2651)))</f>
        <v>#VALUE!</v>
      </c>
      <c r="O2651" s="21" t="e">
        <f>IF(OR($B2651="",O$3&lt;$D2651+Настройки!$B$7),0,MAX(0,$E2651-MAX(0,SUMIFS(Тех_Движение!$G$2:$G$5111,Тех_Движение!$D$2:$D$5111,$C2651,Тех_Движение!$B$2:$B$5111,"&lt;="&amp;O$3)-$F2651)))</f>
        <v>#VALUE!</v>
      </c>
      <c r="P2651" s="21" t="e">
        <f>IF(OR($B2651="",P$3&lt;$D2651+Настройки!$B$7),0,MAX(0,$E2651-MAX(0,SUMIFS(Тех_Движение!$G$2:$G$5111,Тех_Движение!$D$2:$D$5111,$C2651,Тех_Движение!$B$2:$B$5111,"&lt;="&amp;P$3)-$F2651)))</f>
        <v>#VALUE!</v>
      </c>
      <c r="Q2651" s="21" t="e">
        <f>IF(OR($B2651="",Q$3&lt;$D2651+Настройки!$B$7),0,MAX(0,$E2651-MAX(0,SUMIFS(Тех_Движение!$G$2:$G$5111,Тех_Движение!$D$2:$D$5111,$C2651,Тех_Движение!$B$2:$B$5111,"&lt;="&amp;Q$3)-$F2651)))</f>
        <v>#VALUE!</v>
      </c>
      <c r="R2651" s="21" t="str">
        <f t="shared" si="124"/>
        <v/>
      </c>
      <c r="S2651" s="23" t="str">
        <f>IF($B2651="","",VLOOKUP($C2651,Настройки!$A$11:$L$17,9,FALSE))</f>
        <v/>
      </c>
      <c r="T2651" s="23" t="str">
        <f t="shared" si="125"/>
        <v/>
      </c>
    </row>
    <row r="2652" spans="1:20" x14ac:dyDescent="0.3">
      <c r="A2652" s="20">
        <f>Тех_Движение!$A$2649</f>
        <v>2648</v>
      </c>
      <c r="B2652" s="20" t="str">
        <f>IF(Тех_Движение!$F$2649&gt;0,Тех_Движение!$I$2649,"")</f>
        <v/>
      </c>
      <c r="C2652" s="20" t="str">
        <f>IF($B2652="","",Тех_Движение!$D$2649)</f>
        <v/>
      </c>
      <c r="D2652" s="9" t="str">
        <f>IF($B2652="","",Тех_Движение!$B$2649)</f>
        <v/>
      </c>
      <c r="E2652" s="21" t="str">
        <f>IF($B2652="","",Тех_Движение!$F$2649)</f>
        <v/>
      </c>
      <c r="F2652" s="21" t="str">
        <f>IF($B2652="","",SUMIFS($E$5:$E2651,$C$5:$C2651,$C2652))</f>
        <v/>
      </c>
      <c r="G2652" s="21" t="str">
        <f>IF($B2652="","",MAX(0,$E2652-MAX(0,SUMIFS(Тех_Движение!$G$2:$G$5111,Тех_Движение!$D$2:$D$5111,$C2652,Тех_Движение!$B$2:$B$5111,"&lt;="&amp;Настройки!$B$5-1)-$F2652)))</f>
        <v/>
      </c>
      <c r="H2652" s="21" t="str">
        <f>IF($B2652="","",IF(AND($D2652&gt;=Настройки!$B$5,$D2652&lt;=Настройки!$B$6),$E2652,0))</f>
        <v/>
      </c>
      <c r="I2652" s="21" t="str">
        <f t="shared" si="123"/>
        <v/>
      </c>
      <c r="J2652" s="21" t="str">
        <f>IF($B2652="","",MAX(0,$E2652-MAX(0,SUMIFS(Тех_Движение!$G$2:$G$5111,Тех_Движение!$D$2:$D$5111,$C2652,Тех_Движение!$B$2:$B$5111,"&lt;="&amp;Настройки!$B$6)-$F2652)))</f>
        <v/>
      </c>
      <c r="K2652" s="21" t="e">
        <f>IF(OR($B2652="",K$3&lt;$D2652+Настройки!$B$7),0,MAX(0,$E2652-MAX(0,SUMIFS(Тех_Движение!$G$2:$G$5111,Тех_Движение!$D$2:$D$5111,$C2652,Тех_Движение!$B$2:$B$5111,"&lt;="&amp;K$3)-$F2652)))</f>
        <v>#VALUE!</v>
      </c>
      <c r="L2652" s="21" t="e">
        <f>IF(OR($B2652="",L$3&lt;$D2652+Настройки!$B$7),0,MAX(0,$E2652-MAX(0,SUMIFS(Тех_Движение!$G$2:$G$5111,Тех_Движение!$D$2:$D$5111,$C2652,Тех_Движение!$B$2:$B$5111,"&lt;="&amp;L$3)-$F2652)))</f>
        <v>#VALUE!</v>
      </c>
      <c r="M2652" s="21" t="e">
        <f>IF(OR($B2652="",M$3&lt;$D2652+Настройки!$B$7),0,MAX(0,$E2652-MAX(0,SUMIFS(Тех_Движение!$G$2:$G$5111,Тех_Движение!$D$2:$D$5111,$C2652,Тех_Движение!$B$2:$B$5111,"&lt;="&amp;M$3)-$F2652)))</f>
        <v>#VALUE!</v>
      </c>
      <c r="N2652" s="21" t="e">
        <f>IF(OR($B2652="",N$3&lt;$D2652+Настройки!$B$7),0,MAX(0,$E2652-MAX(0,SUMIFS(Тех_Движение!$G$2:$G$5111,Тех_Движение!$D$2:$D$5111,$C2652,Тех_Движение!$B$2:$B$5111,"&lt;="&amp;N$3)-$F2652)))</f>
        <v>#VALUE!</v>
      </c>
      <c r="O2652" s="21" t="e">
        <f>IF(OR($B2652="",O$3&lt;$D2652+Настройки!$B$7),0,MAX(0,$E2652-MAX(0,SUMIFS(Тех_Движение!$G$2:$G$5111,Тех_Движение!$D$2:$D$5111,$C2652,Тех_Движение!$B$2:$B$5111,"&lt;="&amp;O$3)-$F2652)))</f>
        <v>#VALUE!</v>
      </c>
      <c r="P2652" s="21" t="e">
        <f>IF(OR($B2652="",P$3&lt;$D2652+Настройки!$B$7),0,MAX(0,$E2652-MAX(0,SUMIFS(Тех_Движение!$G$2:$G$5111,Тех_Движение!$D$2:$D$5111,$C2652,Тех_Движение!$B$2:$B$5111,"&lt;="&amp;P$3)-$F2652)))</f>
        <v>#VALUE!</v>
      </c>
      <c r="Q2652" s="21" t="e">
        <f>IF(OR($B2652="",Q$3&lt;$D2652+Настройки!$B$7),0,MAX(0,$E2652-MAX(0,SUMIFS(Тех_Движение!$G$2:$G$5111,Тех_Движение!$D$2:$D$5111,$C2652,Тех_Движение!$B$2:$B$5111,"&lt;="&amp;Q$3)-$F2652)))</f>
        <v>#VALUE!</v>
      </c>
      <c r="R2652" s="21" t="str">
        <f t="shared" si="124"/>
        <v/>
      </c>
      <c r="S2652" s="23" t="str">
        <f>IF($B2652="","",VLOOKUP($C2652,Настройки!$A$11:$L$17,9,FALSE))</f>
        <v/>
      </c>
      <c r="T2652" s="23" t="str">
        <f t="shared" si="125"/>
        <v/>
      </c>
    </row>
    <row r="2653" spans="1:20" x14ac:dyDescent="0.3">
      <c r="A2653" s="20">
        <f>Тех_Движение!$A$2650</f>
        <v>2649</v>
      </c>
      <c r="B2653" s="20" t="str">
        <f>IF(Тех_Движение!$F$2650&gt;0,Тех_Движение!$I$2650,"")</f>
        <v/>
      </c>
      <c r="C2653" s="20" t="str">
        <f>IF($B2653="","",Тех_Движение!$D$2650)</f>
        <v/>
      </c>
      <c r="D2653" s="9" t="str">
        <f>IF($B2653="","",Тех_Движение!$B$2650)</f>
        <v/>
      </c>
      <c r="E2653" s="21" t="str">
        <f>IF($B2653="","",Тех_Движение!$F$2650)</f>
        <v/>
      </c>
      <c r="F2653" s="21" t="str">
        <f>IF($B2653="","",SUMIFS($E$5:$E2652,$C$5:$C2652,$C2653))</f>
        <v/>
      </c>
      <c r="G2653" s="21" t="str">
        <f>IF($B2653="","",MAX(0,$E2653-MAX(0,SUMIFS(Тех_Движение!$G$2:$G$5111,Тех_Движение!$D$2:$D$5111,$C2653,Тех_Движение!$B$2:$B$5111,"&lt;="&amp;Настройки!$B$5-1)-$F2653)))</f>
        <v/>
      </c>
      <c r="H2653" s="21" t="str">
        <f>IF($B2653="","",IF(AND($D2653&gt;=Настройки!$B$5,$D2653&lt;=Настройки!$B$6),$E2653,0))</f>
        <v/>
      </c>
      <c r="I2653" s="21" t="str">
        <f t="shared" si="123"/>
        <v/>
      </c>
      <c r="J2653" s="21" t="str">
        <f>IF($B2653="","",MAX(0,$E2653-MAX(0,SUMIFS(Тех_Движение!$G$2:$G$5111,Тех_Движение!$D$2:$D$5111,$C2653,Тех_Движение!$B$2:$B$5111,"&lt;="&amp;Настройки!$B$6)-$F2653)))</f>
        <v/>
      </c>
      <c r="K2653" s="21" t="e">
        <f>IF(OR($B2653="",K$3&lt;$D2653+Настройки!$B$7),0,MAX(0,$E2653-MAX(0,SUMIFS(Тех_Движение!$G$2:$G$5111,Тех_Движение!$D$2:$D$5111,$C2653,Тех_Движение!$B$2:$B$5111,"&lt;="&amp;K$3)-$F2653)))</f>
        <v>#VALUE!</v>
      </c>
      <c r="L2653" s="21" t="e">
        <f>IF(OR($B2653="",L$3&lt;$D2653+Настройки!$B$7),0,MAX(0,$E2653-MAX(0,SUMIFS(Тех_Движение!$G$2:$G$5111,Тех_Движение!$D$2:$D$5111,$C2653,Тех_Движение!$B$2:$B$5111,"&lt;="&amp;L$3)-$F2653)))</f>
        <v>#VALUE!</v>
      </c>
      <c r="M2653" s="21" t="e">
        <f>IF(OR($B2653="",M$3&lt;$D2653+Настройки!$B$7),0,MAX(0,$E2653-MAX(0,SUMIFS(Тех_Движение!$G$2:$G$5111,Тех_Движение!$D$2:$D$5111,$C2653,Тех_Движение!$B$2:$B$5111,"&lt;="&amp;M$3)-$F2653)))</f>
        <v>#VALUE!</v>
      </c>
      <c r="N2653" s="21" t="e">
        <f>IF(OR($B2653="",N$3&lt;$D2653+Настройки!$B$7),0,MAX(0,$E2653-MAX(0,SUMIFS(Тех_Движение!$G$2:$G$5111,Тех_Движение!$D$2:$D$5111,$C2653,Тех_Движение!$B$2:$B$5111,"&lt;="&amp;N$3)-$F2653)))</f>
        <v>#VALUE!</v>
      </c>
      <c r="O2653" s="21" t="e">
        <f>IF(OR($B2653="",O$3&lt;$D2653+Настройки!$B$7),0,MAX(0,$E2653-MAX(0,SUMIFS(Тех_Движение!$G$2:$G$5111,Тех_Движение!$D$2:$D$5111,$C2653,Тех_Движение!$B$2:$B$5111,"&lt;="&amp;O$3)-$F2653)))</f>
        <v>#VALUE!</v>
      </c>
      <c r="P2653" s="21" t="e">
        <f>IF(OR($B2653="",P$3&lt;$D2653+Настройки!$B$7),0,MAX(0,$E2653-MAX(0,SUMIFS(Тех_Движение!$G$2:$G$5111,Тех_Движение!$D$2:$D$5111,$C2653,Тех_Движение!$B$2:$B$5111,"&lt;="&amp;P$3)-$F2653)))</f>
        <v>#VALUE!</v>
      </c>
      <c r="Q2653" s="21" t="e">
        <f>IF(OR($B2653="",Q$3&lt;$D2653+Настройки!$B$7),0,MAX(0,$E2653-MAX(0,SUMIFS(Тех_Движение!$G$2:$G$5111,Тех_Движение!$D$2:$D$5111,$C2653,Тех_Движение!$B$2:$B$5111,"&lt;="&amp;Q$3)-$F2653)))</f>
        <v>#VALUE!</v>
      </c>
      <c r="R2653" s="21" t="str">
        <f t="shared" si="124"/>
        <v/>
      </c>
      <c r="S2653" s="23" t="str">
        <f>IF($B2653="","",VLOOKUP($C2653,Настройки!$A$11:$L$17,9,FALSE))</f>
        <v/>
      </c>
      <c r="T2653" s="23" t="str">
        <f t="shared" si="125"/>
        <v/>
      </c>
    </row>
    <row r="2654" spans="1:20" x14ac:dyDescent="0.3">
      <c r="A2654" s="20">
        <f>Тех_Движение!$A$2651</f>
        <v>2650</v>
      </c>
      <c r="B2654" s="20" t="str">
        <f>IF(Тех_Движение!$F$2651&gt;0,Тех_Движение!$I$2651,"")</f>
        <v/>
      </c>
      <c r="C2654" s="20" t="str">
        <f>IF($B2654="","",Тех_Движение!$D$2651)</f>
        <v/>
      </c>
      <c r="D2654" s="9" t="str">
        <f>IF($B2654="","",Тех_Движение!$B$2651)</f>
        <v/>
      </c>
      <c r="E2654" s="21" t="str">
        <f>IF($B2654="","",Тех_Движение!$F$2651)</f>
        <v/>
      </c>
      <c r="F2654" s="21" t="str">
        <f>IF($B2654="","",SUMIFS($E$5:$E2653,$C$5:$C2653,$C2654))</f>
        <v/>
      </c>
      <c r="G2654" s="21" t="str">
        <f>IF($B2654="","",MAX(0,$E2654-MAX(0,SUMIFS(Тех_Движение!$G$2:$G$5111,Тех_Движение!$D$2:$D$5111,$C2654,Тех_Движение!$B$2:$B$5111,"&lt;="&amp;Настройки!$B$5-1)-$F2654)))</f>
        <v/>
      </c>
      <c r="H2654" s="21" t="str">
        <f>IF($B2654="","",IF(AND($D2654&gt;=Настройки!$B$5,$D2654&lt;=Настройки!$B$6),$E2654,0))</f>
        <v/>
      </c>
      <c r="I2654" s="21" t="str">
        <f t="shared" si="123"/>
        <v/>
      </c>
      <c r="J2654" s="21" t="str">
        <f>IF($B2654="","",MAX(0,$E2654-MAX(0,SUMIFS(Тех_Движение!$G$2:$G$5111,Тех_Движение!$D$2:$D$5111,$C2654,Тех_Движение!$B$2:$B$5111,"&lt;="&amp;Настройки!$B$6)-$F2654)))</f>
        <v/>
      </c>
      <c r="K2654" s="21" t="e">
        <f>IF(OR($B2654="",K$3&lt;$D2654+Настройки!$B$7),0,MAX(0,$E2654-MAX(0,SUMIFS(Тех_Движение!$G$2:$G$5111,Тех_Движение!$D$2:$D$5111,$C2654,Тех_Движение!$B$2:$B$5111,"&lt;="&amp;K$3)-$F2654)))</f>
        <v>#VALUE!</v>
      </c>
      <c r="L2654" s="21" t="e">
        <f>IF(OR($B2654="",L$3&lt;$D2654+Настройки!$B$7),0,MAX(0,$E2654-MAX(0,SUMIFS(Тех_Движение!$G$2:$G$5111,Тех_Движение!$D$2:$D$5111,$C2654,Тех_Движение!$B$2:$B$5111,"&lt;="&amp;L$3)-$F2654)))</f>
        <v>#VALUE!</v>
      </c>
      <c r="M2654" s="21" t="e">
        <f>IF(OR($B2654="",M$3&lt;$D2654+Настройки!$B$7),0,MAX(0,$E2654-MAX(0,SUMIFS(Тех_Движение!$G$2:$G$5111,Тех_Движение!$D$2:$D$5111,$C2654,Тех_Движение!$B$2:$B$5111,"&lt;="&amp;M$3)-$F2654)))</f>
        <v>#VALUE!</v>
      </c>
      <c r="N2654" s="21" t="e">
        <f>IF(OR($B2654="",N$3&lt;$D2654+Настройки!$B$7),0,MAX(0,$E2654-MAX(0,SUMIFS(Тех_Движение!$G$2:$G$5111,Тех_Движение!$D$2:$D$5111,$C2654,Тех_Движение!$B$2:$B$5111,"&lt;="&amp;N$3)-$F2654)))</f>
        <v>#VALUE!</v>
      </c>
      <c r="O2654" s="21" t="e">
        <f>IF(OR($B2654="",O$3&lt;$D2654+Настройки!$B$7),0,MAX(0,$E2654-MAX(0,SUMIFS(Тех_Движение!$G$2:$G$5111,Тех_Движение!$D$2:$D$5111,$C2654,Тех_Движение!$B$2:$B$5111,"&lt;="&amp;O$3)-$F2654)))</f>
        <v>#VALUE!</v>
      </c>
      <c r="P2654" s="21" t="e">
        <f>IF(OR($B2654="",P$3&lt;$D2654+Настройки!$B$7),0,MAX(0,$E2654-MAX(0,SUMIFS(Тех_Движение!$G$2:$G$5111,Тех_Движение!$D$2:$D$5111,$C2654,Тех_Движение!$B$2:$B$5111,"&lt;="&amp;P$3)-$F2654)))</f>
        <v>#VALUE!</v>
      </c>
      <c r="Q2654" s="21" t="e">
        <f>IF(OR($B2654="",Q$3&lt;$D2654+Настройки!$B$7),0,MAX(0,$E2654-MAX(0,SUMIFS(Тех_Движение!$G$2:$G$5111,Тех_Движение!$D$2:$D$5111,$C2654,Тех_Движение!$B$2:$B$5111,"&lt;="&amp;Q$3)-$F2654)))</f>
        <v>#VALUE!</v>
      </c>
      <c r="R2654" s="21" t="str">
        <f t="shared" si="124"/>
        <v/>
      </c>
      <c r="S2654" s="23" t="str">
        <f>IF($B2654="","",VLOOKUP($C2654,Настройки!$A$11:$L$17,9,FALSE))</f>
        <v/>
      </c>
      <c r="T2654" s="23" t="str">
        <f t="shared" si="125"/>
        <v/>
      </c>
    </row>
    <row r="2655" spans="1:20" x14ac:dyDescent="0.3">
      <c r="A2655" s="20">
        <f>Тех_Движение!$A$2652</f>
        <v>2651</v>
      </c>
      <c r="B2655" s="20" t="str">
        <f>IF(Тех_Движение!$F$2652&gt;0,Тех_Движение!$I$2652,"")</f>
        <v/>
      </c>
      <c r="C2655" s="20" t="str">
        <f>IF($B2655="","",Тех_Движение!$D$2652)</f>
        <v/>
      </c>
      <c r="D2655" s="9" t="str">
        <f>IF($B2655="","",Тех_Движение!$B$2652)</f>
        <v/>
      </c>
      <c r="E2655" s="21" t="str">
        <f>IF($B2655="","",Тех_Движение!$F$2652)</f>
        <v/>
      </c>
      <c r="F2655" s="21" t="str">
        <f>IF($B2655="","",SUMIFS($E$5:$E2654,$C$5:$C2654,$C2655))</f>
        <v/>
      </c>
      <c r="G2655" s="21" t="str">
        <f>IF($B2655="","",MAX(0,$E2655-MAX(0,SUMIFS(Тех_Движение!$G$2:$G$5111,Тех_Движение!$D$2:$D$5111,$C2655,Тех_Движение!$B$2:$B$5111,"&lt;="&amp;Настройки!$B$5-1)-$F2655)))</f>
        <v/>
      </c>
      <c r="H2655" s="21" t="str">
        <f>IF($B2655="","",IF(AND($D2655&gt;=Настройки!$B$5,$D2655&lt;=Настройки!$B$6),$E2655,0))</f>
        <v/>
      </c>
      <c r="I2655" s="21" t="str">
        <f t="shared" si="123"/>
        <v/>
      </c>
      <c r="J2655" s="21" t="str">
        <f>IF($B2655="","",MAX(0,$E2655-MAX(0,SUMIFS(Тех_Движение!$G$2:$G$5111,Тех_Движение!$D$2:$D$5111,$C2655,Тех_Движение!$B$2:$B$5111,"&lt;="&amp;Настройки!$B$6)-$F2655)))</f>
        <v/>
      </c>
      <c r="K2655" s="21" t="e">
        <f>IF(OR($B2655="",K$3&lt;$D2655+Настройки!$B$7),0,MAX(0,$E2655-MAX(0,SUMIFS(Тех_Движение!$G$2:$G$5111,Тех_Движение!$D$2:$D$5111,$C2655,Тех_Движение!$B$2:$B$5111,"&lt;="&amp;K$3)-$F2655)))</f>
        <v>#VALUE!</v>
      </c>
      <c r="L2655" s="21" t="e">
        <f>IF(OR($B2655="",L$3&lt;$D2655+Настройки!$B$7),0,MAX(0,$E2655-MAX(0,SUMIFS(Тех_Движение!$G$2:$G$5111,Тех_Движение!$D$2:$D$5111,$C2655,Тех_Движение!$B$2:$B$5111,"&lt;="&amp;L$3)-$F2655)))</f>
        <v>#VALUE!</v>
      </c>
      <c r="M2655" s="21" t="e">
        <f>IF(OR($B2655="",M$3&lt;$D2655+Настройки!$B$7),0,MAX(0,$E2655-MAX(0,SUMIFS(Тех_Движение!$G$2:$G$5111,Тех_Движение!$D$2:$D$5111,$C2655,Тех_Движение!$B$2:$B$5111,"&lt;="&amp;M$3)-$F2655)))</f>
        <v>#VALUE!</v>
      </c>
      <c r="N2655" s="21" t="e">
        <f>IF(OR($B2655="",N$3&lt;$D2655+Настройки!$B$7),0,MAX(0,$E2655-MAX(0,SUMIFS(Тех_Движение!$G$2:$G$5111,Тех_Движение!$D$2:$D$5111,$C2655,Тех_Движение!$B$2:$B$5111,"&lt;="&amp;N$3)-$F2655)))</f>
        <v>#VALUE!</v>
      </c>
      <c r="O2655" s="21" t="e">
        <f>IF(OR($B2655="",O$3&lt;$D2655+Настройки!$B$7),0,MAX(0,$E2655-MAX(0,SUMIFS(Тех_Движение!$G$2:$G$5111,Тех_Движение!$D$2:$D$5111,$C2655,Тех_Движение!$B$2:$B$5111,"&lt;="&amp;O$3)-$F2655)))</f>
        <v>#VALUE!</v>
      </c>
      <c r="P2655" s="21" t="e">
        <f>IF(OR($B2655="",P$3&lt;$D2655+Настройки!$B$7),0,MAX(0,$E2655-MAX(0,SUMIFS(Тех_Движение!$G$2:$G$5111,Тех_Движение!$D$2:$D$5111,$C2655,Тех_Движение!$B$2:$B$5111,"&lt;="&amp;P$3)-$F2655)))</f>
        <v>#VALUE!</v>
      </c>
      <c r="Q2655" s="21" t="e">
        <f>IF(OR($B2655="",Q$3&lt;$D2655+Настройки!$B$7),0,MAX(0,$E2655-MAX(0,SUMIFS(Тех_Движение!$G$2:$G$5111,Тех_Движение!$D$2:$D$5111,$C2655,Тех_Движение!$B$2:$B$5111,"&lt;="&amp;Q$3)-$F2655)))</f>
        <v>#VALUE!</v>
      </c>
      <c r="R2655" s="21" t="str">
        <f t="shared" si="124"/>
        <v/>
      </c>
      <c r="S2655" s="23" t="str">
        <f>IF($B2655="","",VLOOKUP($C2655,Настройки!$A$11:$L$17,9,FALSE))</f>
        <v/>
      </c>
      <c r="T2655" s="23" t="str">
        <f t="shared" si="125"/>
        <v/>
      </c>
    </row>
    <row r="2656" spans="1:20" x14ac:dyDescent="0.3">
      <c r="A2656" s="20">
        <f>Тех_Движение!$A$2653</f>
        <v>2652</v>
      </c>
      <c r="B2656" s="20" t="str">
        <f>IF(Тех_Движение!$F$2653&gt;0,Тех_Движение!$I$2653,"")</f>
        <v/>
      </c>
      <c r="C2656" s="20" t="str">
        <f>IF($B2656="","",Тех_Движение!$D$2653)</f>
        <v/>
      </c>
      <c r="D2656" s="9" t="str">
        <f>IF($B2656="","",Тех_Движение!$B$2653)</f>
        <v/>
      </c>
      <c r="E2656" s="21" t="str">
        <f>IF($B2656="","",Тех_Движение!$F$2653)</f>
        <v/>
      </c>
      <c r="F2656" s="21" t="str">
        <f>IF($B2656="","",SUMIFS($E$5:$E2655,$C$5:$C2655,$C2656))</f>
        <v/>
      </c>
      <c r="G2656" s="21" t="str">
        <f>IF($B2656="","",MAX(0,$E2656-MAX(0,SUMIFS(Тех_Движение!$G$2:$G$5111,Тех_Движение!$D$2:$D$5111,$C2656,Тех_Движение!$B$2:$B$5111,"&lt;="&amp;Настройки!$B$5-1)-$F2656)))</f>
        <v/>
      </c>
      <c r="H2656" s="21" t="str">
        <f>IF($B2656="","",IF(AND($D2656&gt;=Настройки!$B$5,$D2656&lt;=Настройки!$B$6),$E2656,0))</f>
        <v/>
      </c>
      <c r="I2656" s="21" t="str">
        <f t="shared" si="123"/>
        <v/>
      </c>
      <c r="J2656" s="21" t="str">
        <f>IF($B2656="","",MAX(0,$E2656-MAX(0,SUMIFS(Тех_Движение!$G$2:$G$5111,Тех_Движение!$D$2:$D$5111,$C2656,Тех_Движение!$B$2:$B$5111,"&lt;="&amp;Настройки!$B$6)-$F2656)))</f>
        <v/>
      </c>
      <c r="K2656" s="21" t="e">
        <f>IF(OR($B2656="",K$3&lt;$D2656+Настройки!$B$7),0,MAX(0,$E2656-MAX(0,SUMIFS(Тех_Движение!$G$2:$G$5111,Тех_Движение!$D$2:$D$5111,$C2656,Тех_Движение!$B$2:$B$5111,"&lt;="&amp;K$3)-$F2656)))</f>
        <v>#VALUE!</v>
      </c>
      <c r="L2656" s="21" t="e">
        <f>IF(OR($B2656="",L$3&lt;$D2656+Настройки!$B$7),0,MAX(0,$E2656-MAX(0,SUMIFS(Тех_Движение!$G$2:$G$5111,Тех_Движение!$D$2:$D$5111,$C2656,Тех_Движение!$B$2:$B$5111,"&lt;="&amp;L$3)-$F2656)))</f>
        <v>#VALUE!</v>
      </c>
      <c r="M2656" s="21" t="e">
        <f>IF(OR($B2656="",M$3&lt;$D2656+Настройки!$B$7),0,MAX(0,$E2656-MAX(0,SUMIFS(Тех_Движение!$G$2:$G$5111,Тех_Движение!$D$2:$D$5111,$C2656,Тех_Движение!$B$2:$B$5111,"&lt;="&amp;M$3)-$F2656)))</f>
        <v>#VALUE!</v>
      </c>
      <c r="N2656" s="21" t="e">
        <f>IF(OR($B2656="",N$3&lt;$D2656+Настройки!$B$7),0,MAX(0,$E2656-MAX(0,SUMIFS(Тех_Движение!$G$2:$G$5111,Тех_Движение!$D$2:$D$5111,$C2656,Тех_Движение!$B$2:$B$5111,"&lt;="&amp;N$3)-$F2656)))</f>
        <v>#VALUE!</v>
      </c>
      <c r="O2656" s="21" t="e">
        <f>IF(OR($B2656="",O$3&lt;$D2656+Настройки!$B$7),0,MAX(0,$E2656-MAX(0,SUMIFS(Тех_Движение!$G$2:$G$5111,Тех_Движение!$D$2:$D$5111,$C2656,Тех_Движение!$B$2:$B$5111,"&lt;="&amp;O$3)-$F2656)))</f>
        <v>#VALUE!</v>
      </c>
      <c r="P2656" s="21" t="e">
        <f>IF(OR($B2656="",P$3&lt;$D2656+Настройки!$B$7),0,MAX(0,$E2656-MAX(0,SUMIFS(Тех_Движение!$G$2:$G$5111,Тех_Движение!$D$2:$D$5111,$C2656,Тех_Движение!$B$2:$B$5111,"&lt;="&amp;P$3)-$F2656)))</f>
        <v>#VALUE!</v>
      </c>
      <c r="Q2656" s="21" t="e">
        <f>IF(OR($B2656="",Q$3&lt;$D2656+Настройки!$B$7),0,MAX(0,$E2656-MAX(0,SUMIFS(Тех_Движение!$G$2:$G$5111,Тех_Движение!$D$2:$D$5111,$C2656,Тех_Движение!$B$2:$B$5111,"&lt;="&amp;Q$3)-$F2656)))</f>
        <v>#VALUE!</v>
      </c>
      <c r="R2656" s="21" t="str">
        <f t="shared" si="124"/>
        <v/>
      </c>
      <c r="S2656" s="23" t="str">
        <f>IF($B2656="","",VLOOKUP($C2656,Настройки!$A$11:$L$17,9,FALSE))</f>
        <v/>
      </c>
      <c r="T2656" s="23" t="str">
        <f t="shared" si="125"/>
        <v/>
      </c>
    </row>
    <row r="2657" spans="1:20" x14ac:dyDescent="0.3">
      <c r="A2657" s="20">
        <f>Тех_Движение!$A$2654</f>
        <v>2653</v>
      </c>
      <c r="B2657" s="20" t="str">
        <f>IF(Тех_Движение!$F$2654&gt;0,Тех_Движение!$I$2654,"")</f>
        <v/>
      </c>
      <c r="C2657" s="20" t="str">
        <f>IF($B2657="","",Тех_Движение!$D$2654)</f>
        <v/>
      </c>
      <c r="D2657" s="9" t="str">
        <f>IF($B2657="","",Тех_Движение!$B$2654)</f>
        <v/>
      </c>
      <c r="E2657" s="21" t="str">
        <f>IF($B2657="","",Тех_Движение!$F$2654)</f>
        <v/>
      </c>
      <c r="F2657" s="21" t="str">
        <f>IF($B2657="","",SUMIFS($E$5:$E2656,$C$5:$C2656,$C2657))</f>
        <v/>
      </c>
      <c r="G2657" s="21" t="str">
        <f>IF($B2657="","",MAX(0,$E2657-MAX(0,SUMIFS(Тех_Движение!$G$2:$G$5111,Тех_Движение!$D$2:$D$5111,$C2657,Тех_Движение!$B$2:$B$5111,"&lt;="&amp;Настройки!$B$5-1)-$F2657)))</f>
        <v/>
      </c>
      <c r="H2657" s="21" t="str">
        <f>IF($B2657="","",IF(AND($D2657&gt;=Настройки!$B$5,$D2657&lt;=Настройки!$B$6),$E2657,0))</f>
        <v/>
      </c>
      <c r="I2657" s="21" t="str">
        <f t="shared" si="123"/>
        <v/>
      </c>
      <c r="J2657" s="21" t="str">
        <f>IF($B2657="","",MAX(0,$E2657-MAX(0,SUMIFS(Тех_Движение!$G$2:$G$5111,Тех_Движение!$D$2:$D$5111,$C2657,Тех_Движение!$B$2:$B$5111,"&lt;="&amp;Настройки!$B$6)-$F2657)))</f>
        <v/>
      </c>
      <c r="K2657" s="21" t="e">
        <f>IF(OR($B2657="",K$3&lt;$D2657+Настройки!$B$7),0,MAX(0,$E2657-MAX(0,SUMIFS(Тех_Движение!$G$2:$G$5111,Тех_Движение!$D$2:$D$5111,$C2657,Тех_Движение!$B$2:$B$5111,"&lt;="&amp;K$3)-$F2657)))</f>
        <v>#VALUE!</v>
      </c>
      <c r="L2657" s="21" t="e">
        <f>IF(OR($B2657="",L$3&lt;$D2657+Настройки!$B$7),0,MAX(0,$E2657-MAX(0,SUMIFS(Тех_Движение!$G$2:$G$5111,Тех_Движение!$D$2:$D$5111,$C2657,Тех_Движение!$B$2:$B$5111,"&lt;="&amp;L$3)-$F2657)))</f>
        <v>#VALUE!</v>
      </c>
      <c r="M2657" s="21" t="e">
        <f>IF(OR($B2657="",M$3&lt;$D2657+Настройки!$B$7),0,MAX(0,$E2657-MAX(0,SUMIFS(Тех_Движение!$G$2:$G$5111,Тех_Движение!$D$2:$D$5111,$C2657,Тех_Движение!$B$2:$B$5111,"&lt;="&amp;M$3)-$F2657)))</f>
        <v>#VALUE!</v>
      </c>
      <c r="N2657" s="21" t="e">
        <f>IF(OR($B2657="",N$3&lt;$D2657+Настройки!$B$7),0,MAX(0,$E2657-MAX(0,SUMIFS(Тех_Движение!$G$2:$G$5111,Тех_Движение!$D$2:$D$5111,$C2657,Тех_Движение!$B$2:$B$5111,"&lt;="&amp;N$3)-$F2657)))</f>
        <v>#VALUE!</v>
      </c>
      <c r="O2657" s="21" t="e">
        <f>IF(OR($B2657="",O$3&lt;$D2657+Настройки!$B$7),0,MAX(0,$E2657-MAX(0,SUMIFS(Тех_Движение!$G$2:$G$5111,Тех_Движение!$D$2:$D$5111,$C2657,Тех_Движение!$B$2:$B$5111,"&lt;="&amp;O$3)-$F2657)))</f>
        <v>#VALUE!</v>
      </c>
      <c r="P2657" s="21" t="e">
        <f>IF(OR($B2657="",P$3&lt;$D2657+Настройки!$B$7),0,MAX(0,$E2657-MAX(0,SUMIFS(Тех_Движение!$G$2:$G$5111,Тех_Движение!$D$2:$D$5111,$C2657,Тех_Движение!$B$2:$B$5111,"&lt;="&amp;P$3)-$F2657)))</f>
        <v>#VALUE!</v>
      </c>
      <c r="Q2657" s="21" t="e">
        <f>IF(OR($B2657="",Q$3&lt;$D2657+Настройки!$B$7),0,MAX(0,$E2657-MAX(0,SUMIFS(Тех_Движение!$G$2:$G$5111,Тех_Движение!$D$2:$D$5111,$C2657,Тех_Движение!$B$2:$B$5111,"&lt;="&amp;Q$3)-$F2657)))</f>
        <v>#VALUE!</v>
      </c>
      <c r="R2657" s="21" t="str">
        <f t="shared" si="124"/>
        <v/>
      </c>
      <c r="S2657" s="23" t="str">
        <f>IF($B2657="","",VLOOKUP($C2657,Настройки!$A$11:$L$17,9,FALSE))</f>
        <v/>
      </c>
      <c r="T2657" s="23" t="str">
        <f t="shared" si="125"/>
        <v/>
      </c>
    </row>
    <row r="2658" spans="1:20" x14ac:dyDescent="0.3">
      <c r="A2658" s="20">
        <f>Тех_Движение!$A$2655</f>
        <v>2654</v>
      </c>
      <c r="B2658" s="20" t="str">
        <f>IF(Тех_Движение!$F$2655&gt;0,Тех_Движение!$I$2655,"")</f>
        <v/>
      </c>
      <c r="C2658" s="20" t="str">
        <f>IF($B2658="","",Тех_Движение!$D$2655)</f>
        <v/>
      </c>
      <c r="D2658" s="9" t="str">
        <f>IF($B2658="","",Тех_Движение!$B$2655)</f>
        <v/>
      </c>
      <c r="E2658" s="21" t="str">
        <f>IF($B2658="","",Тех_Движение!$F$2655)</f>
        <v/>
      </c>
      <c r="F2658" s="21" t="str">
        <f>IF($B2658="","",SUMIFS($E$5:$E2657,$C$5:$C2657,$C2658))</f>
        <v/>
      </c>
      <c r="G2658" s="21" t="str">
        <f>IF($B2658="","",MAX(0,$E2658-MAX(0,SUMIFS(Тех_Движение!$G$2:$G$5111,Тех_Движение!$D$2:$D$5111,$C2658,Тех_Движение!$B$2:$B$5111,"&lt;="&amp;Настройки!$B$5-1)-$F2658)))</f>
        <v/>
      </c>
      <c r="H2658" s="21" t="str">
        <f>IF($B2658="","",IF(AND($D2658&gt;=Настройки!$B$5,$D2658&lt;=Настройки!$B$6),$E2658,0))</f>
        <v/>
      </c>
      <c r="I2658" s="21" t="str">
        <f t="shared" si="123"/>
        <v/>
      </c>
      <c r="J2658" s="21" t="str">
        <f>IF($B2658="","",MAX(0,$E2658-MAX(0,SUMIFS(Тех_Движение!$G$2:$G$5111,Тех_Движение!$D$2:$D$5111,$C2658,Тех_Движение!$B$2:$B$5111,"&lt;="&amp;Настройки!$B$6)-$F2658)))</f>
        <v/>
      </c>
      <c r="K2658" s="21" t="e">
        <f>IF(OR($B2658="",K$3&lt;$D2658+Настройки!$B$7),0,MAX(0,$E2658-MAX(0,SUMIFS(Тех_Движение!$G$2:$G$5111,Тех_Движение!$D$2:$D$5111,$C2658,Тех_Движение!$B$2:$B$5111,"&lt;="&amp;K$3)-$F2658)))</f>
        <v>#VALUE!</v>
      </c>
      <c r="L2658" s="21" t="e">
        <f>IF(OR($B2658="",L$3&lt;$D2658+Настройки!$B$7),0,MAX(0,$E2658-MAX(0,SUMIFS(Тех_Движение!$G$2:$G$5111,Тех_Движение!$D$2:$D$5111,$C2658,Тех_Движение!$B$2:$B$5111,"&lt;="&amp;L$3)-$F2658)))</f>
        <v>#VALUE!</v>
      </c>
      <c r="M2658" s="21" t="e">
        <f>IF(OR($B2658="",M$3&lt;$D2658+Настройки!$B$7),0,MAX(0,$E2658-MAX(0,SUMIFS(Тех_Движение!$G$2:$G$5111,Тех_Движение!$D$2:$D$5111,$C2658,Тех_Движение!$B$2:$B$5111,"&lt;="&amp;M$3)-$F2658)))</f>
        <v>#VALUE!</v>
      </c>
      <c r="N2658" s="21" t="e">
        <f>IF(OR($B2658="",N$3&lt;$D2658+Настройки!$B$7),0,MAX(0,$E2658-MAX(0,SUMIFS(Тех_Движение!$G$2:$G$5111,Тех_Движение!$D$2:$D$5111,$C2658,Тех_Движение!$B$2:$B$5111,"&lt;="&amp;N$3)-$F2658)))</f>
        <v>#VALUE!</v>
      </c>
      <c r="O2658" s="21" t="e">
        <f>IF(OR($B2658="",O$3&lt;$D2658+Настройки!$B$7),0,MAX(0,$E2658-MAX(0,SUMIFS(Тех_Движение!$G$2:$G$5111,Тех_Движение!$D$2:$D$5111,$C2658,Тех_Движение!$B$2:$B$5111,"&lt;="&amp;O$3)-$F2658)))</f>
        <v>#VALUE!</v>
      </c>
      <c r="P2658" s="21" t="e">
        <f>IF(OR($B2658="",P$3&lt;$D2658+Настройки!$B$7),0,MAX(0,$E2658-MAX(0,SUMIFS(Тех_Движение!$G$2:$G$5111,Тех_Движение!$D$2:$D$5111,$C2658,Тех_Движение!$B$2:$B$5111,"&lt;="&amp;P$3)-$F2658)))</f>
        <v>#VALUE!</v>
      </c>
      <c r="Q2658" s="21" t="e">
        <f>IF(OR($B2658="",Q$3&lt;$D2658+Настройки!$B$7),0,MAX(0,$E2658-MAX(0,SUMIFS(Тех_Движение!$G$2:$G$5111,Тех_Движение!$D$2:$D$5111,$C2658,Тех_Движение!$B$2:$B$5111,"&lt;="&amp;Q$3)-$F2658)))</f>
        <v>#VALUE!</v>
      </c>
      <c r="R2658" s="21" t="str">
        <f t="shared" si="124"/>
        <v/>
      </c>
      <c r="S2658" s="23" t="str">
        <f>IF($B2658="","",VLOOKUP($C2658,Настройки!$A$11:$L$17,9,FALSE))</f>
        <v/>
      </c>
      <c r="T2658" s="23" t="str">
        <f t="shared" si="125"/>
        <v/>
      </c>
    </row>
    <row r="2659" spans="1:20" x14ac:dyDescent="0.3">
      <c r="A2659" s="20">
        <f>Тех_Движение!$A$2656</f>
        <v>2655</v>
      </c>
      <c r="B2659" s="20" t="str">
        <f>IF(Тех_Движение!$F$2656&gt;0,Тех_Движение!$I$2656,"")</f>
        <v/>
      </c>
      <c r="C2659" s="20" t="str">
        <f>IF($B2659="","",Тех_Движение!$D$2656)</f>
        <v/>
      </c>
      <c r="D2659" s="9" t="str">
        <f>IF($B2659="","",Тех_Движение!$B$2656)</f>
        <v/>
      </c>
      <c r="E2659" s="21" t="str">
        <f>IF($B2659="","",Тех_Движение!$F$2656)</f>
        <v/>
      </c>
      <c r="F2659" s="21" t="str">
        <f>IF($B2659="","",SUMIFS($E$5:$E2658,$C$5:$C2658,$C2659))</f>
        <v/>
      </c>
      <c r="G2659" s="21" t="str">
        <f>IF($B2659="","",MAX(0,$E2659-MAX(0,SUMIFS(Тех_Движение!$G$2:$G$5111,Тех_Движение!$D$2:$D$5111,$C2659,Тех_Движение!$B$2:$B$5111,"&lt;="&amp;Настройки!$B$5-1)-$F2659)))</f>
        <v/>
      </c>
      <c r="H2659" s="21" t="str">
        <f>IF($B2659="","",IF(AND($D2659&gt;=Настройки!$B$5,$D2659&lt;=Настройки!$B$6),$E2659,0))</f>
        <v/>
      </c>
      <c r="I2659" s="21" t="str">
        <f t="shared" si="123"/>
        <v/>
      </c>
      <c r="J2659" s="21" t="str">
        <f>IF($B2659="","",MAX(0,$E2659-MAX(0,SUMIFS(Тех_Движение!$G$2:$G$5111,Тех_Движение!$D$2:$D$5111,$C2659,Тех_Движение!$B$2:$B$5111,"&lt;="&amp;Настройки!$B$6)-$F2659)))</f>
        <v/>
      </c>
      <c r="K2659" s="21" t="e">
        <f>IF(OR($B2659="",K$3&lt;$D2659+Настройки!$B$7),0,MAX(0,$E2659-MAX(0,SUMIFS(Тех_Движение!$G$2:$G$5111,Тех_Движение!$D$2:$D$5111,$C2659,Тех_Движение!$B$2:$B$5111,"&lt;="&amp;K$3)-$F2659)))</f>
        <v>#VALUE!</v>
      </c>
      <c r="L2659" s="21" t="e">
        <f>IF(OR($B2659="",L$3&lt;$D2659+Настройки!$B$7),0,MAX(0,$E2659-MAX(0,SUMIFS(Тех_Движение!$G$2:$G$5111,Тех_Движение!$D$2:$D$5111,$C2659,Тех_Движение!$B$2:$B$5111,"&lt;="&amp;L$3)-$F2659)))</f>
        <v>#VALUE!</v>
      </c>
      <c r="M2659" s="21" t="e">
        <f>IF(OR($B2659="",M$3&lt;$D2659+Настройки!$B$7),0,MAX(0,$E2659-MAX(0,SUMIFS(Тех_Движение!$G$2:$G$5111,Тех_Движение!$D$2:$D$5111,$C2659,Тех_Движение!$B$2:$B$5111,"&lt;="&amp;M$3)-$F2659)))</f>
        <v>#VALUE!</v>
      </c>
      <c r="N2659" s="21" t="e">
        <f>IF(OR($B2659="",N$3&lt;$D2659+Настройки!$B$7),0,MAX(0,$E2659-MAX(0,SUMIFS(Тех_Движение!$G$2:$G$5111,Тех_Движение!$D$2:$D$5111,$C2659,Тех_Движение!$B$2:$B$5111,"&lt;="&amp;N$3)-$F2659)))</f>
        <v>#VALUE!</v>
      </c>
      <c r="O2659" s="21" t="e">
        <f>IF(OR($B2659="",O$3&lt;$D2659+Настройки!$B$7),0,MAX(0,$E2659-MAX(0,SUMIFS(Тех_Движение!$G$2:$G$5111,Тех_Движение!$D$2:$D$5111,$C2659,Тех_Движение!$B$2:$B$5111,"&lt;="&amp;O$3)-$F2659)))</f>
        <v>#VALUE!</v>
      </c>
      <c r="P2659" s="21" t="e">
        <f>IF(OR($B2659="",P$3&lt;$D2659+Настройки!$B$7),0,MAX(0,$E2659-MAX(0,SUMIFS(Тех_Движение!$G$2:$G$5111,Тех_Движение!$D$2:$D$5111,$C2659,Тех_Движение!$B$2:$B$5111,"&lt;="&amp;P$3)-$F2659)))</f>
        <v>#VALUE!</v>
      </c>
      <c r="Q2659" s="21" t="e">
        <f>IF(OR($B2659="",Q$3&lt;$D2659+Настройки!$B$7),0,MAX(0,$E2659-MAX(0,SUMIFS(Тех_Движение!$G$2:$G$5111,Тех_Движение!$D$2:$D$5111,$C2659,Тех_Движение!$B$2:$B$5111,"&lt;="&amp;Q$3)-$F2659)))</f>
        <v>#VALUE!</v>
      </c>
      <c r="R2659" s="21" t="str">
        <f t="shared" si="124"/>
        <v/>
      </c>
      <c r="S2659" s="23" t="str">
        <f>IF($B2659="","",VLOOKUP($C2659,Настройки!$A$11:$L$17,9,FALSE))</f>
        <v/>
      </c>
      <c r="T2659" s="23" t="str">
        <f t="shared" si="125"/>
        <v/>
      </c>
    </row>
    <row r="2660" spans="1:20" x14ac:dyDescent="0.3">
      <c r="A2660" s="20">
        <f>Тех_Движение!$A$2657</f>
        <v>2656</v>
      </c>
      <c r="B2660" s="20" t="str">
        <f>IF(Тех_Движение!$F$2657&gt;0,Тех_Движение!$I$2657,"")</f>
        <v/>
      </c>
      <c r="C2660" s="20" t="str">
        <f>IF($B2660="","",Тех_Движение!$D$2657)</f>
        <v/>
      </c>
      <c r="D2660" s="9" t="str">
        <f>IF($B2660="","",Тех_Движение!$B$2657)</f>
        <v/>
      </c>
      <c r="E2660" s="21" t="str">
        <f>IF($B2660="","",Тех_Движение!$F$2657)</f>
        <v/>
      </c>
      <c r="F2660" s="21" t="str">
        <f>IF($B2660="","",SUMIFS($E$5:$E2659,$C$5:$C2659,$C2660))</f>
        <v/>
      </c>
      <c r="G2660" s="21" t="str">
        <f>IF($B2660="","",MAX(0,$E2660-MAX(0,SUMIFS(Тех_Движение!$G$2:$G$5111,Тех_Движение!$D$2:$D$5111,$C2660,Тех_Движение!$B$2:$B$5111,"&lt;="&amp;Настройки!$B$5-1)-$F2660)))</f>
        <v/>
      </c>
      <c r="H2660" s="21" t="str">
        <f>IF($B2660="","",IF(AND($D2660&gt;=Настройки!$B$5,$D2660&lt;=Настройки!$B$6),$E2660,0))</f>
        <v/>
      </c>
      <c r="I2660" s="21" t="str">
        <f t="shared" si="123"/>
        <v/>
      </c>
      <c r="J2660" s="21" t="str">
        <f>IF($B2660="","",MAX(0,$E2660-MAX(0,SUMIFS(Тех_Движение!$G$2:$G$5111,Тех_Движение!$D$2:$D$5111,$C2660,Тех_Движение!$B$2:$B$5111,"&lt;="&amp;Настройки!$B$6)-$F2660)))</f>
        <v/>
      </c>
      <c r="K2660" s="21" t="e">
        <f>IF(OR($B2660="",K$3&lt;$D2660+Настройки!$B$7),0,MAX(0,$E2660-MAX(0,SUMIFS(Тех_Движение!$G$2:$G$5111,Тех_Движение!$D$2:$D$5111,$C2660,Тех_Движение!$B$2:$B$5111,"&lt;="&amp;K$3)-$F2660)))</f>
        <v>#VALUE!</v>
      </c>
      <c r="L2660" s="21" t="e">
        <f>IF(OR($B2660="",L$3&lt;$D2660+Настройки!$B$7),0,MAX(0,$E2660-MAX(0,SUMIFS(Тех_Движение!$G$2:$G$5111,Тех_Движение!$D$2:$D$5111,$C2660,Тех_Движение!$B$2:$B$5111,"&lt;="&amp;L$3)-$F2660)))</f>
        <v>#VALUE!</v>
      </c>
      <c r="M2660" s="21" t="e">
        <f>IF(OR($B2660="",M$3&lt;$D2660+Настройки!$B$7),0,MAX(0,$E2660-MAX(0,SUMIFS(Тех_Движение!$G$2:$G$5111,Тех_Движение!$D$2:$D$5111,$C2660,Тех_Движение!$B$2:$B$5111,"&lt;="&amp;M$3)-$F2660)))</f>
        <v>#VALUE!</v>
      </c>
      <c r="N2660" s="21" t="e">
        <f>IF(OR($B2660="",N$3&lt;$D2660+Настройки!$B$7),0,MAX(0,$E2660-MAX(0,SUMIFS(Тех_Движение!$G$2:$G$5111,Тех_Движение!$D$2:$D$5111,$C2660,Тех_Движение!$B$2:$B$5111,"&lt;="&amp;N$3)-$F2660)))</f>
        <v>#VALUE!</v>
      </c>
      <c r="O2660" s="21" t="e">
        <f>IF(OR($B2660="",O$3&lt;$D2660+Настройки!$B$7),0,MAX(0,$E2660-MAX(0,SUMIFS(Тех_Движение!$G$2:$G$5111,Тех_Движение!$D$2:$D$5111,$C2660,Тех_Движение!$B$2:$B$5111,"&lt;="&amp;O$3)-$F2660)))</f>
        <v>#VALUE!</v>
      </c>
      <c r="P2660" s="21" t="e">
        <f>IF(OR($B2660="",P$3&lt;$D2660+Настройки!$B$7),0,MAX(0,$E2660-MAX(0,SUMIFS(Тех_Движение!$G$2:$G$5111,Тех_Движение!$D$2:$D$5111,$C2660,Тех_Движение!$B$2:$B$5111,"&lt;="&amp;P$3)-$F2660)))</f>
        <v>#VALUE!</v>
      </c>
      <c r="Q2660" s="21" t="e">
        <f>IF(OR($B2660="",Q$3&lt;$D2660+Настройки!$B$7),0,MAX(0,$E2660-MAX(0,SUMIFS(Тех_Движение!$G$2:$G$5111,Тех_Движение!$D$2:$D$5111,$C2660,Тех_Движение!$B$2:$B$5111,"&lt;="&amp;Q$3)-$F2660)))</f>
        <v>#VALUE!</v>
      </c>
      <c r="R2660" s="21" t="str">
        <f t="shared" si="124"/>
        <v/>
      </c>
      <c r="S2660" s="23" t="str">
        <f>IF($B2660="","",VLOOKUP($C2660,Настройки!$A$11:$L$17,9,FALSE))</f>
        <v/>
      </c>
      <c r="T2660" s="23" t="str">
        <f t="shared" si="125"/>
        <v/>
      </c>
    </row>
    <row r="2661" spans="1:20" x14ac:dyDescent="0.3">
      <c r="A2661" s="20">
        <f>Тех_Движение!$A$2658</f>
        <v>2657</v>
      </c>
      <c r="B2661" s="20" t="str">
        <f>IF(Тех_Движение!$F$2658&gt;0,Тех_Движение!$I$2658,"")</f>
        <v/>
      </c>
      <c r="C2661" s="20" t="str">
        <f>IF($B2661="","",Тех_Движение!$D$2658)</f>
        <v/>
      </c>
      <c r="D2661" s="9" t="str">
        <f>IF($B2661="","",Тех_Движение!$B$2658)</f>
        <v/>
      </c>
      <c r="E2661" s="21" t="str">
        <f>IF($B2661="","",Тех_Движение!$F$2658)</f>
        <v/>
      </c>
      <c r="F2661" s="21" t="str">
        <f>IF($B2661="","",SUMIFS($E$5:$E2660,$C$5:$C2660,$C2661))</f>
        <v/>
      </c>
      <c r="G2661" s="21" t="str">
        <f>IF($B2661="","",MAX(0,$E2661-MAX(0,SUMIFS(Тех_Движение!$G$2:$G$5111,Тех_Движение!$D$2:$D$5111,$C2661,Тех_Движение!$B$2:$B$5111,"&lt;="&amp;Настройки!$B$5-1)-$F2661)))</f>
        <v/>
      </c>
      <c r="H2661" s="21" t="str">
        <f>IF($B2661="","",IF(AND($D2661&gt;=Настройки!$B$5,$D2661&lt;=Настройки!$B$6),$E2661,0))</f>
        <v/>
      </c>
      <c r="I2661" s="21" t="str">
        <f t="shared" si="123"/>
        <v/>
      </c>
      <c r="J2661" s="21" t="str">
        <f>IF($B2661="","",MAX(0,$E2661-MAX(0,SUMIFS(Тех_Движение!$G$2:$G$5111,Тех_Движение!$D$2:$D$5111,$C2661,Тех_Движение!$B$2:$B$5111,"&lt;="&amp;Настройки!$B$6)-$F2661)))</f>
        <v/>
      </c>
      <c r="K2661" s="21" t="e">
        <f>IF(OR($B2661="",K$3&lt;$D2661+Настройки!$B$7),0,MAX(0,$E2661-MAX(0,SUMIFS(Тех_Движение!$G$2:$G$5111,Тех_Движение!$D$2:$D$5111,$C2661,Тех_Движение!$B$2:$B$5111,"&lt;="&amp;K$3)-$F2661)))</f>
        <v>#VALUE!</v>
      </c>
      <c r="L2661" s="21" t="e">
        <f>IF(OR($B2661="",L$3&lt;$D2661+Настройки!$B$7),0,MAX(0,$E2661-MAX(0,SUMIFS(Тех_Движение!$G$2:$G$5111,Тех_Движение!$D$2:$D$5111,$C2661,Тех_Движение!$B$2:$B$5111,"&lt;="&amp;L$3)-$F2661)))</f>
        <v>#VALUE!</v>
      </c>
      <c r="M2661" s="21" t="e">
        <f>IF(OR($B2661="",M$3&lt;$D2661+Настройки!$B$7),0,MAX(0,$E2661-MAX(0,SUMIFS(Тех_Движение!$G$2:$G$5111,Тех_Движение!$D$2:$D$5111,$C2661,Тех_Движение!$B$2:$B$5111,"&lt;="&amp;M$3)-$F2661)))</f>
        <v>#VALUE!</v>
      </c>
      <c r="N2661" s="21" t="e">
        <f>IF(OR($B2661="",N$3&lt;$D2661+Настройки!$B$7),0,MAX(0,$E2661-MAX(0,SUMIFS(Тех_Движение!$G$2:$G$5111,Тех_Движение!$D$2:$D$5111,$C2661,Тех_Движение!$B$2:$B$5111,"&lt;="&amp;N$3)-$F2661)))</f>
        <v>#VALUE!</v>
      </c>
      <c r="O2661" s="21" t="e">
        <f>IF(OR($B2661="",O$3&lt;$D2661+Настройки!$B$7),0,MAX(0,$E2661-MAX(0,SUMIFS(Тех_Движение!$G$2:$G$5111,Тех_Движение!$D$2:$D$5111,$C2661,Тех_Движение!$B$2:$B$5111,"&lt;="&amp;O$3)-$F2661)))</f>
        <v>#VALUE!</v>
      </c>
      <c r="P2661" s="21" t="e">
        <f>IF(OR($B2661="",P$3&lt;$D2661+Настройки!$B$7),0,MAX(0,$E2661-MAX(0,SUMIFS(Тех_Движение!$G$2:$G$5111,Тех_Движение!$D$2:$D$5111,$C2661,Тех_Движение!$B$2:$B$5111,"&lt;="&amp;P$3)-$F2661)))</f>
        <v>#VALUE!</v>
      </c>
      <c r="Q2661" s="21" t="e">
        <f>IF(OR($B2661="",Q$3&lt;$D2661+Настройки!$B$7),0,MAX(0,$E2661-MAX(0,SUMIFS(Тех_Движение!$G$2:$G$5111,Тех_Движение!$D$2:$D$5111,$C2661,Тех_Движение!$B$2:$B$5111,"&lt;="&amp;Q$3)-$F2661)))</f>
        <v>#VALUE!</v>
      </c>
      <c r="R2661" s="21" t="str">
        <f t="shared" si="124"/>
        <v/>
      </c>
      <c r="S2661" s="23" t="str">
        <f>IF($B2661="","",VLOOKUP($C2661,Настройки!$A$11:$L$17,9,FALSE))</f>
        <v/>
      </c>
      <c r="T2661" s="23" t="str">
        <f t="shared" si="125"/>
        <v/>
      </c>
    </row>
    <row r="2662" spans="1:20" x14ac:dyDescent="0.3">
      <c r="A2662" s="20">
        <f>Тех_Движение!$A$2659</f>
        <v>2658</v>
      </c>
      <c r="B2662" s="20" t="str">
        <f>IF(Тех_Движение!$F$2659&gt;0,Тех_Движение!$I$2659,"")</f>
        <v/>
      </c>
      <c r="C2662" s="20" t="str">
        <f>IF($B2662="","",Тех_Движение!$D$2659)</f>
        <v/>
      </c>
      <c r="D2662" s="9" t="str">
        <f>IF($B2662="","",Тех_Движение!$B$2659)</f>
        <v/>
      </c>
      <c r="E2662" s="21" t="str">
        <f>IF($B2662="","",Тех_Движение!$F$2659)</f>
        <v/>
      </c>
      <c r="F2662" s="21" t="str">
        <f>IF($B2662="","",SUMIFS($E$5:$E2661,$C$5:$C2661,$C2662))</f>
        <v/>
      </c>
      <c r="G2662" s="21" t="str">
        <f>IF($B2662="","",MAX(0,$E2662-MAX(0,SUMIFS(Тех_Движение!$G$2:$G$5111,Тех_Движение!$D$2:$D$5111,$C2662,Тех_Движение!$B$2:$B$5111,"&lt;="&amp;Настройки!$B$5-1)-$F2662)))</f>
        <v/>
      </c>
      <c r="H2662" s="21" t="str">
        <f>IF($B2662="","",IF(AND($D2662&gt;=Настройки!$B$5,$D2662&lt;=Настройки!$B$6),$E2662,0))</f>
        <v/>
      </c>
      <c r="I2662" s="21" t="str">
        <f t="shared" si="123"/>
        <v/>
      </c>
      <c r="J2662" s="21" t="str">
        <f>IF($B2662="","",MAX(0,$E2662-MAX(0,SUMIFS(Тех_Движение!$G$2:$G$5111,Тех_Движение!$D$2:$D$5111,$C2662,Тех_Движение!$B$2:$B$5111,"&lt;="&amp;Настройки!$B$6)-$F2662)))</f>
        <v/>
      </c>
      <c r="K2662" s="21" t="e">
        <f>IF(OR($B2662="",K$3&lt;$D2662+Настройки!$B$7),0,MAX(0,$E2662-MAX(0,SUMIFS(Тех_Движение!$G$2:$G$5111,Тех_Движение!$D$2:$D$5111,$C2662,Тех_Движение!$B$2:$B$5111,"&lt;="&amp;K$3)-$F2662)))</f>
        <v>#VALUE!</v>
      </c>
      <c r="L2662" s="21" t="e">
        <f>IF(OR($B2662="",L$3&lt;$D2662+Настройки!$B$7),0,MAX(0,$E2662-MAX(0,SUMIFS(Тех_Движение!$G$2:$G$5111,Тех_Движение!$D$2:$D$5111,$C2662,Тех_Движение!$B$2:$B$5111,"&lt;="&amp;L$3)-$F2662)))</f>
        <v>#VALUE!</v>
      </c>
      <c r="M2662" s="21" t="e">
        <f>IF(OR($B2662="",M$3&lt;$D2662+Настройки!$B$7),0,MAX(0,$E2662-MAX(0,SUMIFS(Тех_Движение!$G$2:$G$5111,Тех_Движение!$D$2:$D$5111,$C2662,Тех_Движение!$B$2:$B$5111,"&lt;="&amp;M$3)-$F2662)))</f>
        <v>#VALUE!</v>
      </c>
      <c r="N2662" s="21" t="e">
        <f>IF(OR($B2662="",N$3&lt;$D2662+Настройки!$B$7),0,MAX(0,$E2662-MAX(0,SUMIFS(Тех_Движение!$G$2:$G$5111,Тех_Движение!$D$2:$D$5111,$C2662,Тех_Движение!$B$2:$B$5111,"&lt;="&amp;N$3)-$F2662)))</f>
        <v>#VALUE!</v>
      </c>
      <c r="O2662" s="21" t="e">
        <f>IF(OR($B2662="",O$3&lt;$D2662+Настройки!$B$7),0,MAX(0,$E2662-MAX(0,SUMIFS(Тех_Движение!$G$2:$G$5111,Тех_Движение!$D$2:$D$5111,$C2662,Тех_Движение!$B$2:$B$5111,"&lt;="&amp;O$3)-$F2662)))</f>
        <v>#VALUE!</v>
      </c>
      <c r="P2662" s="21" t="e">
        <f>IF(OR($B2662="",P$3&lt;$D2662+Настройки!$B$7),0,MAX(0,$E2662-MAX(0,SUMIFS(Тех_Движение!$G$2:$G$5111,Тех_Движение!$D$2:$D$5111,$C2662,Тех_Движение!$B$2:$B$5111,"&lt;="&amp;P$3)-$F2662)))</f>
        <v>#VALUE!</v>
      </c>
      <c r="Q2662" s="21" t="e">
        <f>IF(OR($B2662="",Q$3&lt;$D2662+Настройки!$B$7),0,MAX(0,$E2662-MAX(0,SUMIFS(Тех_Движение!$G$2:$G$5111,Тех_Движение!$D$2:$D$5111,$C2662,Тех_Движение!$B$2:$B$5111,"&lt;="&amp;Q$3)-$F2662)))</f>
        <v>#VALUE!</v>
      </c>
      <c r="R2662" s="21" t="str">
        <f t="shared" si="124"/>
        <v/>
      </c>
      <c r="S2662" s="23" t="str">
        <f>IF($B2662="","",VLOOKUP($C2662,Настройки!$A$11:$L$17,9,FALSE))</f>
        <v/>
      </c>
      <c r="T2662" s="23" t="str">
        <f t="shared" si="125"/>
        <v/>
      </c>
    </row>
    <row r="2663" spans="1:20" x14ac:dyDescent="0.3">
      <c r="A2663" s="20">
        <f>Тех_Движение!$A$2660</f>
        <v>2659</v>
      </c>
      <c r="B2663" s="20" t="str">
        <f>IF(Тех_Движение!$F$2660&gt;0,Тех_Движение!$I$2660,"")</f>
        <v/>
      </c>
      <c r="C2663" s="20" t="str">
        <f>IF($B2663="","",Тех_Движение!$D$2660)</f>
        <v/>
      </c>
      <c r="D2663" s="9" t="str">
        <f>IF($B2663="","",Тех_Движение!$B$2660)</f>
        <v/>
      </c>
      <c r="E2663" s="21" t="str">
        <f>IF($B2663="","",Тех_Движение!$F$2660)</f>
        <v/>
      </c>
      <c r="F2663" s="21" t="str">
        <f>IF($B2663="","",SUMIFS($E$5:$E2662,$C$5:$C2662,$C2663))</f>
        <v/>
      </c>
      <c r="G2663" s="21" t="str">
        <f>IF($B2663="","",MAX(0,$E2663-MAX(0,SUMIFS(Тех_Движение!$G$2:$G$5111,Тех_Движение!$D$2:$D$5111,$C2663,Тех_Движение!$B$2:$B$5111,"&lt;="&amp;Настройки!$B$5-1)-$F2663)))</f>
        <v/>
      </c>
      <c r="H2663" s="21" t="str">
        <f>IF($B2663="","",IF(AND($D2663&gt;=Настройки!$B$5,$D2663&lt;=Настройки!$B$6),$E2663,0))</f>
        <v/>
      </c>
      <c r="I2663" s="21" t="str">
        <f t="shared" si="123"/>
        <v/>
      </c>
      <c r="J2663" s="21" t="str">
        <f>IF($B2663="","",MAX(0,$E2663-MAX(0,SUMIFS(Тех_Движение!$G$2:$G$5111,Тех_Движение!$D$2:$D$5111,$C2663,Тех_Движение!$B$2:$B$5111,"&lt;="&amp;Настройки!$B$6)-$F2663)))</f>
        <v/>
      </c>
      <c r="K2663" s="21" t="e">
        <f>IF(OR($B2663="",K$3&lt;$D2663+Настройки!$B$7),0,MAX(0,$E2663-MAX(0,SUMIFS(Тех_Движение!$G$2:$G$5111,Тех_Движение!$D$2:$D$5111,$C2663,Тех_Движение!$B$2:$B$5111,"&lt;="&amp;K$3)-$F2663)))</f>
        <v>#VALUE!</v>
      </c>
      <c r="L2663" s="21" t="e">
        <f>IF(OR($B2663="",L$3&lt;$D2663+Настройки!$B$7),0,MAX(0,$E2663-MAX(0,SUMIFS(Тех_Движение!$G$2:$G$5111,Тех_Движение!$D$2:$D$5111,$C2663,Тех_Движение!$B$2:$B$5111,"&lt;="&amp;L$3)-$F2663)))</f>
        <v>#VALUE!</v>
      </c>
      <c r="M2663" s="21" t="e">
        <f>IF(OR($B2663="",M$3&lt;$D2663+Настройки!$B$7),0,MAX(0,$E2663-MAX(0,SUMIFS(Тех_Движение!$G$2:$G$5111,Тех_Движение!$D$2:$D$5111,$C2663,Тех_Движение!$B$2:$B$5111,"&lt;="&amp;M$3)-$F2663)))</f>
        <v>#VALUE!</v>
      </c>
      <c r="N2663" s="21" t="e">
        <f>IF(OR($B2663="",N$3&lt;$D2663+Настройки!$B$7),0,MAX(0,$E2663-MAX(0,SUMIFS(Тех_Движение!$G$2:$G$5111,Тех_Движение!$D$2:$D$5111,$C2663,Тех_Движение!$B$2:$B$5111,"&lt;="&amp;N$3)-$F2663)))</f>
        <v>#VALUE!</v>
      </c>
      <c r="O2663" s="21" t="e">
        <f>IF(OR($B2663="",O$3&lt;$D2663+Настройки!$B$7),0,MAX(0,$E2663-MAX(0,SUMIFS(Тех_Движение!$G$2:$G$5111,Тех_Движение!$D$2:$D$5111,$C2663,Тех_Движение!$B$2:$B$5111,"&lt;="&amp;O$3)-$F2663)))</f>
        <v>#VALUE!</v>
      </c>
      <c r="P2663" s="21" t="e">
        <f>IF(OR($B2663="",P$3&lt;$D2663+Настройки!$B$7),0,MAX(0,$E2663-MAX(0,SUMIFS(Тех_Движение!$G$2:$G$5111,Тех_Движение!$D$2:$D$5111,$C2663,Тех_Движение!$B$2:$B$5111,"&lt;="&amp;P$3)-$F2663)))</f>
        <v>#VALUE!</v>
      </c>
      <c r="Q2663" s="21" t="e">
        <f>IF(OR($B2663="",Q$3&lt;$D2663+Настройки!$B$7),0,MAX(0,$E2663-MAX(0,SUMIFS(Тех_Движение!$G$2:$G$5111,Тех_Движение!$D$2:$D$5111,$C2663,Тех_Движение!$B$2:$B$5111,"&lt;="&amp;Q$3)-$F2663)))</f>
        <v>#VALUE!</v>
      </c>
      <c r="R2663" s="21" t="str">
        <f t="shared" si="124"/>
        <v/>
      </c>
      <c r="S2663" s="23" t="str">
        <f>IF($B2663="","",VLOOKUP($C2663,Настройки!$A$11:$L$17,9,FALSE))</f>
        <v/>
      </c>
      <c r="T2663" s="23" t="str">
        <f t="shared" si="125"/>
        <v/>
      </c>
    </row>
    <row r="2664" spans="1:20" x14ac:dyDescent="0.3">
      <c r="A2664" s="20">
        <f>Тех_Движение!$A$2661</f>
        <v>2660</v>
      </c>
      <c r="B2664" s="20" t="str">
        <f>IF(Тех_Движение!$F$2661&gt;0,Тех_Движение!$I$2661,"")</f>
        <v/>
      </c>
      <c r="C2664" s="20" t="str">
        <f>IF($B2664="","",Тех_Движение!$D$2661)</f>
        <v/>
      </c>
      <c r="D2664" s="9" t="str">
        <f>IF($B2664="","",Тех_Движение!$B$2661)</f>
        <v/>
      </c>
      <c r="E2664" s="21" t="str">
        <f>IF($B2664="","",Тех_Движение!$F$2661)</f>
        <v/>
      </c>
      <c r="F2664" s="21" t="str">
        <f>IF($B2664="","",SUMIFS($E$5:$E2663,$C$5:$C2663,$C2664))</f>
        <v/>
      </c>
      <c r="G2664" s="21" t="str">
        <f>IF($B2664="","",MAX(0,$E2664-MAX(0,SUMIFS(Тех_Движение!$G$2:$G$5111,Тех_Движение!$D$2:$D$5111,$C2664,Тех_Движение!$B$2:$B$5111,"&lt;="&amp;Настройки!$B$5-1)-$F2664)))</f>
        <v/>
      </c>
      <c r="H2664" s="21" t="str">
        <f>IF($B2664="","",IF(AND($D2664&gt;=Настройки!$B$5,$D2664&lt;=Настройки!$B$6),$E2664,0))</f>
        <v/>
      </c>
      <c r="I2664" s="21" t="str">
        <f t="shared" si="123"/>
        <v/>
      </c>
      <c r="J2664" s="21" t="str">
        <f>IF($B2664="","",MAX(0,$E2664-MAX(0,SUMIFS(Тех_Движение!$G$2:$G$5111,Тех_Движение!$D$2:$D$5111,$C2664,Тех_Движение!$B$2:$B$5111,"&lt;="&amp;Настройки!$B$6)-$F2664)))</f>
        <v/>
      </c>
      <c r="K2664" s="21" t="e">
        <f>IF(OR($B2664="",K$3&lt;$D2664+Настройки!$B$7),0,MAX(0,$E2664-MAX(0,SUMIFS(Тех_Движение!$G$2:$G$5111,Тех_Движение!$D$2:$D$5111,$C2664,Тех_Движение!$B$2:$B$5111,"&lt;="&amp;K$3)-$F2664)))</f>
        <v>#VALUE!</v>
      </c>
      <c r="L2664" s="21" t="e">
        <f>IF(OR($B2664="",L$3&lt;$D2664+Настройки!$B$7),0,MAX(0,$E2664-MAX(0,SUMIFS(Тех_Движение!$G$2:$G$5111,Тех_Движение!$D$2:$D$5111,$C2664,Тех_Движение!$B$2:$B$5111,"&lt;="&amp;L$3)-$F2664)))</f>
        <v>#VALUE!</v>
      </c>
      <c r="M2664" s="21" t="e">
        <f>IF(OR($B2664="",M$3&lt;$D2664+Настройки!$B$7),0,MAX(0,$E2664-MAX(0,SUMIFS(Тех_Движение!$G$2:$G$5111,Тех_Движение!$D$2:$D$5111,$C2664,Тех_Движение!$B$2:$B$5111,"&lt;="&amp;M$3)-$F2664)))</f>
        <v>#VALUE!</v>
      </c>
      <c r="N2664" s="21" t="e">
        <f>IF(OR($B2664="",N$3&lt;$D2664+Настройки!$B$7),0,MAX(0,$E2664-MAX(0,SUMIFS(Тех_Движение!$G$2:$G$5111,Тех_Движение!$D$2:$D$5111,$C2664,Тех_Движение!$B$2:$B$5111,"&lt;="&amp;N$3)-$F2664)))</f>
        <v>#VALUE!</v>
      </c>
      <c r="O2664" s="21" t="e">
        <f>IF(OR($B2664="",O$3&lt;$D2664+Настройки!$B$7),0,MAX(0,$E2664-MAX(0,SUMIFS(Тех_Движение!$G$2:$G$5111,Тех_Движение!$D$2:$D$5111,$C2664,Тех_Движение!$B$2:$B$5111,"&lt;="&amp;O$3)-$F2664)))</f>
        <v>#VALUE!</v>
      </c>
      <c r="P2664" s="21" t="e">
        <f>IF(OR($B2664="",P$3&lt;$D2664+Настройки!$B$7),0,MAX(0,$E2664-MAX(0,SUMIFS(Тех_Движение!$G$2:$G$5111,Тех_Движение!$D$2:$D$5111,$C2664,Тех_Движение!$B$2:$B$5111,"&lt;="&amp;P$3)-$F2664)))</f>
        <v>#VALUE!</v>
      </c>
      <c r="Q2664" s="21" t="e">
        <f>IF(OR($B2664="",Q$3&lt;$D2664+Настройки!$B$7),0,MAX(0,$E2664-MAX(0,SUMIFS(Тех_Движение!$G$2:$G$5111,Тех_Движение!$D$2:$D$5111,$C2664,Тех_Движение!$B$2:$B$5111,"&lt;="&amp;Q$3)-$F2664)))</f>
        <v>#VALUE!</v>
      </c>
      <c r="R2664" s="21" t="str">
        <f t="shared" si="124"/>
        <v/>
      </c>
      <c r="S2664" s="23" t="str">
        <f>IF($B2664="","",VLOOKUP($C2664,Настройки!$A$11:$L$17,9,FALSE))</f>
        <v/>
      </c>
      <c r="T2664" s="23" t="str">
        <f t="shared" si="125"/>
        <v/>
      </c>
    </row>
    <row r="2665" spans="1:20" x14ac:dyDescent="0.3">
      <c r="A2665" s="20">
        <f>Тех_Движение!$A$2662</f>
        <v>2661</v>
      </c>
      <c r="B2665" s="20" t="str">
        <f>IF(Тех_Движение!$F$2662&gt;0,Тех_Движение!$I$2662,"")</f>
        <v/>
      </c>
      <c r="C2665" s="20" t="str">
        <f>IF($B2665="","",Тех_Движение!$D$2662)</f>
        <v/>
      </c>
      <c r="D2665" s="9" t="str">
        <f>IF($B2665="","",Тех_Движение!$B$2662)</f>
        <v/>
      </c>
      <c r="E2665" s="21" t="str">
        <f>IF($B2665="","",Тех_Движение!$F$2662)</f>
        <v/>
      </c>
      <c r="F2665" s="21" t="str">
        <f>IF($B2665="","",SUMIFS($E$5:$E2664,$C$5:$C2664,$C2665))</f>
        <v/>
      </c>
      <c r="G2665" s="21" t="str">
        <f>IF($B2665="","",MAX(0,$E2665-MAX(0,SUMIFS(Тех_Движение!$G$2:$G$5111,Тех_Движение!$D$2:$D$5111,$C2665,Тех_Движение!$B$2:$B$5111,"&lt;="&amp;Настройки!$B$5-1)-$F2665)))</f>
        <v/>
      </c>
      <c r="H2665" s="21" t="str">
        <f>IF($B2665="","",IF(AND($D2665&gt;=Настройки!$B$5,$D2665&lt;=Настройки!$B$6),$E2665,0))</f>
        <v/>
      </c>
      <c r="I2665" s="21" t="str">
        <f t="shared" si="123"/>
        <v/>
      </c>
      <c r="J2665" s="21" t="str">
        <f>IF($B2665="","",MAX(0,$E2665-MAX(0,SUMIFS(Тех_Движение!$G$2:$G$5111,Тех_Движение!$D$2:$D$5111,$C2665,Тех_Движение!$B$2:$B$5111,"&lt;="&amp;Настройки!$B$6)-$F2665)))</f>
        <v/>
      </c>
      <c r="K2665" s="21" t="e">
        <f>IF(OR($B2665="",K$3&lt;$D2665+Настройки!$B$7),0,MAX(0,$E2665-MAX(0,SUMIFS(Тех_Движение!$G$2:$G$5111,Тех_Движение!$D$2:$D$5111,$C2665,Тех_Движение!$B$2:$B$5111,"&lt;="&amp;K$3)-$F2665)))</f>
        <v>#VALUE!</v>
      </c>
      <c r="L2665" s="21" t="e">
        <f>IF(OR($B2665="",L$3&lt;$D2665+Настройки!$B$7),0,MAX(0,$E2665-MAX(0,SUMIFS(Тех_Движение!$G$2:$G$5111,Тех_Движение!$D$2:$D$5111,$C2665,Тех_Движение!$B$2:$B$5111,"&lt;="&amp;L$3)-$F2665)))</f>
        <v>#VALUE!</v>
      </c>
      <c r="M2665" s="21" t="e">
        <f>IF(OR($B2665="",M$3&lt;$D2665+Настройки!$B$7),0,MAX(0,$E2665-MAX(0,SUMIFS(Тех_Движение!$G$2:$G$5111,Тех_Движение!$D$2:$D$5111,$C2665,Тех_Движение!$B$2:$B$5111,"&lt;="&amp;M$3)-$F2665)))</f>
        <v>#VALUE!</v>
      </c>
      <c r="N2665" s="21" t="e">
        <f>IF(OR($B2665="",N$3&lt;$D2665+Настройки!$B$7),0,MAX(0,$E2665-MAX(0,SUMIFS(Тех_Движение!$G$2:$G$5111,Тех_Движение!$D$2:$D$5111,$C2665,Тех_Движение!$B$2:$B$5111,"&lt;="&amp;N$3)-$F2665)))</f>
        <v>#VALUE!</v>
      </c>
      <c r="O2665" s="21" t="e">
        <f>IF(OR($B2665="",O$3&lt;$D2665+Настройки!$B$7),0,MAX(0,$E2665-MAX(0,SUMIFS(Тех_Движение!$G$2:$G$5111,Тех_Движение!$D$2:$D$5111,$C2665,Тех_Движение!$B$2:$B$5111,"&lt;="&amp;O$3)-$F2665)))</f>
        <v>#VALUE!</v>
      </c>
      <c r="P2665" s="21" t="e">
        <f>IF(OR($B2665="",P$3&lt;$D2665+Настройки!$B$7),0,MAX(0,$E2665-MAX(0,SUMIFS(Тех_Движение!$G$2:$G$5111,Тех_Движение!$D$2:$D$5111,$C2665,Тех_Движение!$B$2:$B$5111,"&lt;="&amp;P$3)-$F2665)))</f>
        <v>#VALUE!</v>
      </c>
      <c r="Q2665" s="21" t="e">
        <f>IF(OR($B2665="",Q$3&lt;$D2665+Настройки!$B$7),0,MAX(0,$E2665-MAX(0,SUMIFS(Тех_Движение!$G$2:$G$5111,Тех_Движение!$D$2:$D$5111,$C2665,Тех_Движение!$B$2:$B$5111,"&lt;="&amp;Q$3)-$F2665)))</f>
        <v>#VALUE!</v>
      </c>
      <c r="R2665" s="21" t="str">
        <f t="shared" si="124"/>
        <v/>
      </c>
      <c r="S2665" s="23" t="str">
        <f>IF($B2665="","",VLOOKUP($C2665,Настройки!$A$11:$L$17,9,FALSE))</f>
        <v/>
      </c>
      <c r="T2665" s="23" t="str">
        <f t="shared" si="125"/>
        <v/>
      </c>
    </row>
    <row r="2666" spans="1:20" x14ac:dyDescent="0.3">
      <c r="A2666" s="20">
        <f>Тех_Движение!$A$2663</f>
        <v>2662</v>
      </c>
      <c r="B2666" s="20" t="str">
        <f>IF(Тех_Движение!$F$2663&gt;0,Тех_Движение!$I$2663,"")</f>
        <v/>
      </c>
      <c r="C2666" s="20" t="str">
        <f>IF($B2666="","",Тех_Движение!$D$2663)</f>
        <v/>
      </c>
      <c r="D2666" s="9" t="str">
        <f>IF($B2666="","",Тех_Движение!$B$2663)</f>
        <v/>
      </c>
      <c r="E2666" s="21" t="str">
        <f>IF($B2666="","",Тех_Движение!$F$2663)</f>
        <v/>
      </c>
      <c r="F2666" s="21" t="str">
        <f>IF($B2666="","",SUMIFS($E$5:$E2665,$C$5:$C2665,$C2666))</f>
        <v/>
      </c>
      <c r="G2666" s="21" t="str">
        <f>IF($B2666="","",MAX(0,$E2666-MAX(0,SUMIFS(Тех_Движение!$G$2:$G$5111,Тех_Движение!$D$2:$D$5111,$C2666,Тех_Движение!$B$2:$B$5111,"&lt;="&amp;Настройки!$B$5-1)-$F2666)))</f>
        <v/>
      </c>
      <c r="H2666" s="21" t="str">
        <f>IF($B2666="","",IF(AND($D2666&gt;=Настройки!$B$5,$D2666&lt;=Настройки!$B$6),$E2666,0))</f>
        <v/>
      </c>
      <c r="I2666" s="21" t="str">
        <f t="shared" si="123"/>
        <v/>
      </c>
      <c r="J2666" s="21" t="str">
        <f>IF($B2666="","",MAX(0,$E2666-MAX(0,SUMIFS(Тех_Движение!$G$2:$G$5111,Тех_Движение!$D$2:$D$5111,$C2666,Тех_Движение!$B$2:$B$5111,"&lt;="&amp;Настройки!$B$6)-$F2666)))</f>
        <v/>
      </c>
      <c r="K2666" s="21" t="e">
        <f>IF(OR($B2666="",K$3&lt;$D2666+Настройки!$B$7),0,MAX(0,$E2666-MAX(0,SUMIFS(Тех_Движение!$G$2:$G$5111,Тех_Движение!$D$2:$D$5111,$C2666,Тех_Движение!$B$2:$B$5111,"&lt;="&amp;K$3)-$F2666)))</f>
        <v>#VALUE!</v>
      </c>
      <c r="L2666" s="21" t="e">
        <f>IF(OR($B2666="",L$3&lt;$D2666+Настройки!$B$7),0,MAX(0,$E2666-MAX(0,SUMIFS(Тех_Движение!$G$2:$G$5111,Тех_Движение!$D$2:$D$5111,$C2666,Тех_Движение!$B$2:$B$5111,"&lt;="&amp;L$3)-$F2666)))</f>
        <v>#VALUE!</v>
      </c>
      <c r="M2666" s="21" t="e">
        <f>IF(OR($B2666="",M$3&lt;$D2666+Настройки!$B$7),0,MAX(0,$E2666-MAX(0,SUMIFS(Тех_Движение!$G$2:$G$5111,Тех_Движение!$D$2:$D$5111,$C2666,Тех_Движение!$B$2:$B$5111,"&lt;="&amp;M$3)-$F2666)))</f>
        <v>#VALUE!</v>
      </c>
      <c r="N2666" s="21" t="e">
        <f>IF(OR($B2666="",N$3&lt;$D2666+Настройки!$B$7),0,MAX(0,$E2666-MAX(0,SUMIFS(Тех_Движение!$G$2:$G$5111,Тех_Движение!$D$2:$D$5111,$C2666,Тех_Движение!$B$2:$B$5111,"&lt;="&amp;N$3)-$F2666)))</f>
        <v>#VALUE!</v>
      </c>
      <c r="O2666" s="21" t="e">
        <f>IF(OR($B2666="",O$3&lt;$D2666+Настройки!$B$7),0,MAX(0,$E2666-MAX(0,SUMIFS(Тех_Движение!$G$2:$G$5111,Тех_Движение!$D$2:$D$5111,$C2666,Тех_Движение!$B$2:$B$5111,"&lt;="&amp;O$3)-$F2666)))</f>
        <v>#VALUE!</v>
      </c>
      <c r="P2666" s="21" t="e">
        <f>IF(OR($B2666="",P$3&lt;$D2666+Настройки!$B$7),0,MAX(0,$E2666-MAX(0,SUMIFS(Тех_Движение!$G$2:$G$5111,Тех_Движение!$D$2:$D$5111,$C2666,Тех_Движение!$B$2:$B$5111,"&lt;="&amp;P$3)-$F2666)))</f>
        <v>#VALUE!</v>
      </c>
      <c r="Q2666" s="21" t="e">
        <f>IF(OR($B2666="",Q$3&lt;$D2666+Настройки!$B$7),0,MAX(0,$E2666-MAX(0,SUMIFS(Тех_Движение!$G$2:$G$5111,Тех_Движение!$D$2:$D$5111,$C2666,Тех_Движение!$B$2:$B$5111,"&lt;="&amp;Q$3)-$F2666)))</f>
        <v>#VALUE!</v>
      </c>
      <c r="R2666" s="21" t="str">
        <f t="shared" si="124"/>
        <v/>
      </c>
      <c r="S2666" s="23" t="str">
        <f>IF($B2666="","",VLOOKUP($C2666,Настройки!$A$11:$L$17,9,FALSE))</f>
        <v/>
      </c>
      <c r="T2666" s="23" t="str">
        <f t="shared" si="125"/>
        <v/>
      </c>
    </row>
    <row r="2667" spans="1:20" x14ac:dyDescent="0.3">
      <c r="A2667" s="20">
        <f>Тех_Движение!$A$2664</f>
        <v>2663</v>
      </c>
      <c r="B2667" s="20" t="str">
        <f>IF(Тех_Движение!$F$2664&gt;0,Тех_Движение!$I$2664,"")</f>
        <v/>
      </c>
      <c r="C2667" s="20" t="str">
        <f>IF($B2667="","",Тех_Движение!$D$2664)</f>
        <v/>
      </c>
      <c r="D2667" s="9" t="str">
        <f>IF($B2667="","",Тех_Движение!$B$2664)</f>
        <v/>
      </c>
      <c r="E2667" s="21" t="str">
        <f>IF($B2667="","",Тех_Движение!$F$2664)</f>
        <v/>
      </c>
      <c r="F2667" s="21" t="str">
        <f>IF($B2667="","",SUMIFS($E$5:$E2666,$C$5:$C2666,$C2667))</f>
        <v/>
      </c>
      <c r="G2667" s="21" t="str">
        <f>IF($B2667="","",MAX(0,$E2667-MAX(0,SUMIFS(Тех_Движение!$G$2:$G$5111,Тех_Движение!$D$2:$D$5111,$C2667,Тех_Движение!$B$2:$B$5111,"&lt;="&amp;Настройки!$B$5-1)-$F2667)))</f>
        <v/>
      </c>
      <c r="H2667" s="21" t="str">
        <f>IF($B2667="","",IF(AND($D2667&gt;=Настройки!$B$5,$D2667&lt;=Настройки!$B$6),$E2667,0))</f>
        <v/>
      </c>
      <c r="I2667" s="21" t="str">
        <f t="shared" si="123"/>
        <v/>
      </c>
      <c r="J2667" s="21" t="str">
        <f>IF($B2667="","",MAX(0,$E2667-MAX(0,SUMIFS(Тех_Движение!$G$2:$G$5111,Тех_Движение!$D$2:$D$5111,$C2667,Тех_Движение!$B$2:$B$5111,"&lt;="&amp;Настройки!$B$6)-$F2667)))</f>
        <v/>
      </c>
      <c r="K2667" s="21" t="e">
        <f>IF(OR($B2667="",K$3&lt;$D2667+Настройки!$B$7),0,MAX(0,$E2667-MAX(0,SUMIFS(Тех_Движение!$G$2:$G$5111,Тех_Движение!$D$2:$D$5111,$C2667,Тех_Движение!$B$2:$B$5111,"&lt;="&amp;K$3)-$F2667)))</f>
        <v>#VALUE!</v>
      </c>
      <c r="L2667" s="21" t="e">
        <f>IF(OR($B2667="",L$3&lt;$D2667+Настройки!$B$7),0,MAX(0,$E2667-MAX(0,SUMIFS(Тех_Движение!$G$2:$G$5111,Тех_Движение!$D$2:$D$5111,$C2667,Тех_Движение!$B$2:$B$5111,"&lt;="&amp;L$3)-$F2667)))</f>
        <v>#VALUE!</v>
      </c>
      <c r="M2667" s="21" t="e">
        <f>IF(OR($B2667="",M$3&lt;$D2667+Настройки!$B$7),0,MAX(0,$E2667-MAX(0,SUMIFS(Тех_Движение!$G$2:$G$5111,Тех_Движение!$D$2:$D$5111,$C2667,Тех_Движение!$B$2:$B$5111,"&lt;="&amp;M$3)-$F2667)))</f>
        <v>#VALUE!</v>
      </c>
      <c r="N2667" s="21" t="e">
        <f>IF(OR($B2667="",N$3&lt;$D2667+Настройки!$B$7),0,MAX(0,$E2667-MAX(0,SUMIFS(Тех_Движение!$G$2:$G$5111,Тех_Движение!$D$2:$D$5111,$C2667,Тех_Движение!$B$2:$B$5111,"&lt;="&amp;N$3)-$F2667)))</f>
        <v>#VALUE!</v>
      </c>
      <c r="O2667" s="21" t="e">
        <f>IF(OR($B2667="",O$3&lt;$D2667+Настройки!$B$7),0,MAX(0,$E2667-MAX(0,SUMIFS(Тех_Движение!$G$2:$G$5111,Тех_Движение!$D$2:$D$5111,$C2667,Тех_Движение!$B$2:$B$5111,"&lt;="&amp;O$3)-$F2667)))</f>
        <v>#VALUE!</v>
      </c>
      <c r="P2667" s="21" t="e">
        <f>IF(OR($B2667="",P$3&lt;$D2667+Настройки!$B$7),0,MAX(0,$E2667-MAX(0,SUMIFS(Тех_Движение!$G$2:$G$5111,Тех_Движение!$D$2:$D$5111,$C2667,Тех_Движение!$B$2:$B$5111,"&lt;="&amp;P$3)-$F2667)))</f>
        <v>#VALUE!</v>
      </c>
      <c r="Q2667" s="21" t="e">
        <f>IF(OR($B2667="",Q$3&lt;$D2667+Настройки!$B$7),0,MAX(0,$E2667-MAX(0,SUMIFS(Тех_Движение!$G$2:$G$5111,Тех_Движение!$D$2:$D$5111,$C2667,Тех_Движение!$B$2:$B$5111,"&lt;="&amp;Q$3)-$F2667)))</f>
        <v>#VALUE!</v>
      </c>
      <c r="R2667" s="21" t="str">
        <f t="shared" si="124"/>
        <v/>
      </c>
      <c r="S2667" s="23" t="str">
        <f>IF($B2667="","",VLOOKUP($C2667,Настройки!$A$11:$L$17,9,FALSE))</f>
        <v/>
      </c>
      <c r="T2667" s="23" t="str">
        <f t="shared" si="125"/>
        <v/>
      </c>
    </row>
    <row r="2668" spans="1:20" x14ac:dyDescent="0.3">
      <c r="A2668" s="20">
        <f>Тех_Движение!$A$2665</f>
        <v>2664</v>
      </c>
      <c r="B2668" s="20" t="str">
        <f>IF(Тех_Движение!$F$2665&gt;0,Тех_Движение!$I$2665,"")</f>
        <v/>
      </c>
      <c r="C2668" s="20" t="str">
        <f>IF($B2668="","",Тех_Движение!$D$2665)</f>
        <v/>
      </c>
      <c r="D2668" s="9" t="str">
        <f>IF($B2668="","",Тех_Движение!$B$2665)</f>
        <v/>
      </c>
      <c r="E2668" s="21" t="str">
        <f>IF($B2668="","",Тех_Движение!$F$2665)</f>
        <v/>
      </c>
      <c r="F2668" s="21" t="str">
        <f>IF($B2668="","",SUMIFS($E$5:$E2667,$C$5:$C2667,$C2668))</f>
        <v/>
      </c>
      <c r="G2668" s="21" t="str">
        <f>IF($B2668="","",MAX(0,$E2668-MAX(0,SUMIFS(Тех_Движение!$G$2:$G$5111,Тех_Движение!$D$2:$D$5111,$C2668,Тех_Движение!$B$2:$B$5111,"&lt;="&amp;Настройки!$B$5-1)-$F2668)))</f>
        <v/>
      </c>
      <c r="H2668" s="21" t="str">
        <f>IF($B2668="","",IF(AND($D2668&gt;=Настройки!$B$5,$D2668&lt;=Настройки!$B$6),$E2668,0))</f>
        <v/>
      </c>
      <c r="I2668" s="21" t="str">
        <f t="shared" si="123"/>
        <v/>
      </c>
      <c r="J2668" s="21" t="str">
        <f>IF($B2668="","",MAX(0,$E2668-MAX(0,SUMIFS(Тех_Движение!$G$2:$G$5111,Тех_Движение!$D$2:$D$5111,$C2668,Тех_Движение!$B$2:$B$5111,"&lt;="&amp;Настройки!$B$6)-$F2668)))</f>
        <v/>
      </c>
      <c r="K2668" s="21" t="e">
        <f>IF(OR($B2668="",K$3&lt;$D2668+Настройки!$B$7),0,MAX(0,$E2668-MAX(0,SUMIFS(Тех_Движение!$G$2:$G$5111,Тех_Движение!$D$2:$D$5111,$C2668,Тех_Движение!$B$2:$B$5111,"&lt;="&amp;K$3)-$F2668)))</f>
        <v>#VALUE!</v>
      </c>
      <c r="L2668" s="21" t="e">
        <f>IF(OR($B2668="",L$3&lt;$D2668+Настройки!$B$7),0,MAX(0,$E2668-MAX(0,SUMIFS(Тех_Движение!$G$2:$G$5111,Тех_Движение!$D$2:$D$5111,$C2668,Тех_Движение!$B$2:$B$5111,"&lt;="&amp;L$3)-$F2668)))</f>
        <v>#VALUE!</v>
      </c>
      <c r="M2668" s="21" t="e">
        <f>IF(OR($B2668="",M$3&lt;$D2668+Настройки!$B$7),0,MAX(0,$E2668-MAX(0,SUMIFS(Тех_Движение!$G$2:$G$5111,Тех_Движение!$D$2:$D$5111,$C2668,Тех_Движение!$B$2:$B$5111,"&lt;="&amp;M$3)-$F2668)))</f>
        <v>#VALUE!</v>
      </c>
      <c r="N2668" s="21" t="e">
        <f>IF(OR($B2668="",N$3&lt;$D2668+Настройки!$B$7),0,MAX(0,$E2668-MAX(0,SUMIFS(Тех_Движение!$G$2:$G$5111,Тех_Движение!$D$2:$D$5111,$C2668,Тех_Движение!$B$2:$B$5111,"&lt;="&amp;N$3)-$F2668)))</f>
        <v>#VALUE!</v>
      </c>
      <c r="O2668" s="21" t="e">
        <f>IF(OR($B2668="",O$3&lt;$D2668+Настройки!$B$7),0,MAX(0,$E2668-MAX(0,SUMIFS(Тех_Движение!$G$2:$G$5111,Тех_Движение!$D$2:$D$5111,$C2668,Тех_Движение!$B$2:$B$5111,"&lt;="&amp;O$3)-$F2668)))</f>
        <v>#VALUE!</v>
      </c>
      <c r="P2668" s="21" t="e">
        <f>IF(OR($B2668="",P$3&lt;$D2668+Настройки!$B$7),0,MAX(0,$E2668-MAX(0,SUMIFS(Тех_Движение!$G$2:$G$5111,Тех_Движение!$D$2:$D$5111,$C2668,Тех_Движение!$B$2:$B$5111,"&lt;="&amp;P$3)-$F2668)))</f>
        <v>#VALUE!</v>
      </c>
      <c r="Q2668" s="21" t="e">
        <f>IF(OR($B2668="",Q$3&lt;$D2668+Настройки!$B$7),0,MAX(0,$E2668-MAX(0,SUMIFS(Тех_Движение!$G$2:$G$5111,Тех_Движение!$D$2:$D$5111,$C2668,Тех_Движение!$B$2:$B$5111,"&lt;="&amp;Q$3)-$F2668)))</f>
        <v>#VALUE!</v>
      </c>
      <c r="R2668" s="21" t="str">
        <f t="shared" si="124"/>
        <v/>
      </c>
      <c r="S2668" s="23" t="str">
        <f>IF($B2668="","",VLOOKUP($C2668,Настройки!$A$11:$L$17,9,FALSE))</f>
        <v/>
      </c>
      <c r="T2668" s="23" t="str">
        <f t="shared" si="125"/>
        <v/>
      </c>
    </row>
    <row r="2669" spans="1:20" x14ac:dyDescent="0.3">
      <c r="A2669" s="20">
        <f>Тех_Движение!$A$2666</f>
        <v>2665</v>
      </c>
      <c r="B2669" s="20" t="str">
        <f>IF(Тех_Движение!$F$2666&gt;0,Тех_Движение!$I$2666,"")</f>
        <v/>
      </c>
      <c r="C2669" s="20" t="str">
        <f>IF($B2669="","",Тех_Движение!$D$2666)</f>
        <v/>
      </c>
      <c r="D2669" s="9" t="str">
        <f>IF($B2669="","",Тех_Движение!$B$2666)</f>
        <v/>
      </c>
      <c r="E2669" s="21" t="str">
        <f>IF($B2669="","",Тех_Движение!$F$2666)</f>
        <v/>
      </c>
      <c r="F2669" s="21" t="str">
        <f>IF($B2669="","",SUMIFS($E$5:$E2668,$C$5:$C2668,$C2669))</f>
        <v/>
      </c>
      <c r="G2669" s="21" t="str">
        <f>IF($B2669="","",MAX(0,$E2669-MAX(0,SUMIFS(Тех_Движение!$G$2:$G$5111,Тех_Движение!$D$2:$D$5111,$C2669,Тех_Движение!$B$2:$B$5111,"&lt;="&amp;Настройки!$B$5-1)-$F2669)))</f>
        <v/>
      </c>
      <c r="H2669" s="21" t="str">
        <f>IF($B2669="","",IF(AND($D2669&gt;=Настройки!$B$5,$D2669&lt;=Настройки!$B$6),$E2669,0))</f>
        <v/>
      </c>
      <c r="I2669" s="21" t="str">
        <f t="shared" si="123"/>
        <v/>
      </c>
      <c r="J2669" s="21" t="str">
        <f>IF($B2669="","",MAX(0,$E2669-MAX(0,SUMIFS(Тех_Движение!$G$2:$G$5111,Тех_Движение!$D$2:$D$5111,$C2669,Тех_Движение!$B$2:$B$5111,"&lt;="&amp;Настройки!$B$6)-$F2669)))</f>
        <v/>
      </c>
      <c r="K2669" s="21" t="e">
        <f>IF(OR($B2669="",K$3&lt;$D2669+Настройки!$B$7),0,MAX(0,$E2669-MAX(0,SUMIFS(Тех_Движение!$G$2:$G$5111,Тех_Движение!$D$2:$D$5111,$C2669,Тех_Движение!$B$2:$B$5111,"&lt;="&amp;K$3)-$F2669)))</f>
        <v>#VALUE!</v>
      </c>
      <c r="L2669" s="21" t="e">
        <f>IF(OR($B2669="",L$3&lt;$D2669+Настройки!$B$7),0,MAX(0,$E2669-MAX(0,SUMIFS(Тех_Движение!$G$2:$G$5111,Тех_Движение!$D$2:$D$5111,$C2669,Тех_Движение!$B$2:$B$5111,"&lt;="&amp;L$3)-$F2669)))</f>
        <v>#VALUE!</v>
      </c>
      <c r="M2669" s="21" t="e">
        <f>IF(OR($B2669="",M$3&lt;$D2669+Настройки!$B$7),0,MAX(0,$E2669-MAX(0,SUMIFS(Тех_Движение!$G$2:$G$5111,Тех_Движение!$D$2:$D$5111,$C2669,Тех_Движение!$B$2:$B$5111,"&lt;="&amp;M$3)-$F2669)))</f>
        <v>#VALUE!</v>
      </c>
      <c r="N2669" s="21" t="e">
        <f>IF(OR($B2669="",N$3&lt;$D2669+Настройки!$B$7),0,MAX(0,$E2669-MAX(0,SUMIFS(Тех_Движение!$G$2:$G$5111,Тех_Движение!$D$2:$D$5111,$C2669,Тех_Движение!$B$2:$B$5111,"&lt;="&amp;N$3)-$F2669)))</f>
        <v>#VALUE!</v>
      </c>
      <c r="O2669" s="21" t="e">
        <f>IF(OR($B2669="",O$3&lt;$D2669+Настройки!$B$7),0,MAX(0,$E2669-MAX(0,SUMIFS(Тех_Движение!$G$2:$G$5111,Тех_Движение!$D$2:$D$5111,$C2669,Тех_Движение!$B$2:$B$5111,"&lt;="&amp;O$3)-$F2669)))</f>
        <v>#VALUE!</v>
      </c>
      <c r="P2669" s="21" t="e">
        <f>IF(OR($B2669="",P$3&lt;$D2669+Настройки!$B$7),0,MAX(0,$E2669-MAX(0,SUMIFS(Тех_Движение!$G$2:$G$5111,Тех_Движение!$D$2:$D$5111,$C2669,Тех_Движение!$B$2:$B$5111,"&lt;="&amp;P$3)-$F2669)))</f>
        <v>#VALUE!</v>
      </c>
      <c r="Q2669" s="21" t="e">
        <f>IF(OR($B2669="",Q$3&lt;$D2669+Настройки!$B$7),0,MAX(0,$E2669-MAX(0,SUMIFS(Тех_Движение!$G$2:$G$5111,Тех_Движение!$D$2:$D$5111,$C2669,Тех_Движение!$B$2:$B$5111,"&lt;="&amp;Q$3)-$F2669)))</f>
        <v>#VALUE!</v>
      </c>
      <c r="R2669" s="21" t="str">
        <f t="shared" si="124"/>
        <v/>
      </c>
      <c r="S2669" s="23" t="str">
        <f>IF($B2669="","",VLOOKUP($C2669,Настройки!$A$11:$L$17,9,FALSE))</f>
        <v/>
      </c>
      <c r="T2669" s="23" t="str">
        <f t="shared" si="125"/>
        <v/>
      </c>
    </row>
    <row r="2670" spans="1:20" x14ac:dyDescent="0.3">
      <c r="A2670" s="20">
        <f>Тех_Движение!$A$2667</f>
        <v>2666</v>
      </c>
      <c r="B2670" s="20" t="str">
        <f>IF(Тех_Движение!$F$2667&gt;0,Тех_Движение!$I$2667,"")</f>
        <v/>
      </c>
      <c r="C2670" s="20" t="str">
        <f>IF($B2670="","",Тех_Движение!$D$2667)</f>
        <v/>
      </c>
      <c r="D2670" s="9" t="str">
        <f>IF($B2670="","",Тех_Движение!$B$2667)</f>
        <v/>
      </c>
      <c r="E2670" s="21" t="str">
        <f>IF($B2670="","",Тех_Движение!$F$2667)</f>
        <v/>
      </c>
      <c r="F2670" s="21" t="str">
        <f>IF($B2670="","",SUMIFS($E$5:$E2669,$C$5:$C2669,$C2670))</f>
        <v/>
      </c>
      <c r="G2670" s="21" t="str">
        <f>IF($B2670="","",MAX(0,$E2670-MAX(0,SUMIFS(Тех_Движение!$G$2:$G$5111,Тех_Движение!$D$2:$D$5111,$C2670,Тех_Движение!$B$2:$B$5111,"&lt;="&amp;Настройки!$B$5-1)-$F2670)))</f>
        <v/>
      </c>
      <c r="H2670" s="21" t="str">
        <f>IF($B2670="","",IF(AND($D2670&gt;=Настройки!$B$5,$D2670&lt;=Настройки!$B$6),$E2670,0))</f>
        <v/>
      </c>
      <c r="I2670" s="21" t="str">
        <f t="shared" si="123"/>
        <v/>
      </c>
      <c r="J2670" s="21" t="str">
        <f>IF($B2670="","",MAX(0,$E2670-MAX(0,SUMIFS(Тех_Движение!$G$2:$G$5111,Тех_Движение!$D$2:$D$5111,$C2670,Тех_Движение!$B$2:$B$5111,"&lt;="&amp;Настройки!$B$6)-$F2670)))</f>
        <v/>
      </c>
      <c r="K2670" s="21" t="e">
        <f>IF(OR($B2670="",K$3&lt;$D2670+Настройки!$B$7),0,MAX(0,$E2670-MAX(0,SUMIFS(Тех_Движение!$G$2:$G$5111,Тех_Движение!$D$2:$D$5111,$C2670,Тех_Движение!$B$2:$B$5111,"&lt;="&amp;K$3)-$F2670)))</f>
        <v>#VALUE!</v>
      </c>
      <c r="L2670" s="21" t="e">
        <f>IF(OR($B2670="",L$3&lt;$D2670+Настройки!$B$7),0,MAX(0,$E2670-MAX(0,SUMIFS(Тех_Движение!$G$2:$G$5111,Тех_Движение!$D$2:$D$5111,$C2670,Тех_Движение!$B$2:$B$5111,"&lt;="&amp;L$3)-$F2670)))</f>
        <v>#VALUE!</v>
      </c>
      <c r="M2670" s="21" t="e">
        <f>IF(OR($B2670="",M$3&lt;$D2670+Настройки!$B$7),0,MAX(0,$E2670-MAX(0,SUMIFS(Тех_Движение!$G$2:$G$5111,Тех_Движение!$D$2:$D$5111,$C2670,Тех_Движение!$B$2:$B$5111,"&lt;="&amp;M$3)-$F2670)))</f>
        <v>#VALUE!</v>
      </c>
      <c r="N2670" s="21" t="e">
        <f>IF(OR($B2670="",N$3&lt;$D2670+Настройки!$B$7),0,MAX(0,$E2670-MAX(0,SUMIFS(Тех_Движение!$G$2:$G$5111,Тех_Движение!$D$2:$D$5111,$C2670,Тех_Движение!$B$2:$B$5111,"&lt;="&amp;N$3)-$F2670)))</f>
        <v>#VALUE!</v>
      </c>
      <c r="O2670" s="21" t="e">
        <f>IF(OR($B2670="",O$3&lt;$D2670+Настройки!$B$7),0,MAX(0,$E2670-MAX(0,SUMIFS(Тех_Движение!$G$2:$G$5111,Тех_Движение!$D$2:$D$5111,$C2670,Тех_Движение!$B$2:$B$5111,"&lt;="&amp;O$3)-$F2670)))</f>
        <v>#VALUE!</v>
      </c>
      <c r="P2670" s="21" t="e">
        <f>IF(OR($B2670="",P$3&lt;$D2670+Настройки!$B$7),0,MAX(0,$E2670-MAX(0,SUMIFS(Тех_Движение!$G$2:$G$5111,Тех_Движение!$D$2:$D$5111,$C2670,Тех_Движение!$B$2:$B$5111,"&lt;="&amp;P$3)-$F2670)))</f>
        <v>#VALUE!</v>
      </c>
      <c r="Q2670" s="21" t="e">
        <f>IF(OR($B2670="",Q$3&lt;$D2670+Настройки!$B$7),0,MAX(0,$E2670-MAX(0,SUMIFS(Тех_Движение!$G$2:$G$5111,Тех_Движение!$D$2:$D$5111,$C2670,Тех_Движение!$B$2:$B$5111,"&lt;="&amp;Q$3)-$F2670)))</f>
        <v>#VALUE!</v>
      </c>
      <c r="R2670" s="21" t="str">
        <f t="shared" si="124"/>
        <v/>
      </c>
      <c r="S2670" s="23" t="str">
        <f>IF($B2670="","",VLOOKUP($C2670,Настройки!$A$11:$L$17,9,FALSE))</f>
        <v/>
      </c>
      <c r="T2670" s="23" t="str">
        <f t="shared" si="125"/>
        <v/>
      </c>
    </row>
    <row r="2671" spans="1:20" x14ac:dyDescent="0.3">
      <c r="A2671" s="20">
        <f>Тех_Движение!$A$2668</f>
        <v>2667</v>
      </c>
      <c r="B2671" s="20" t="str">
        <f>IF(Тех_Движение!$F$2668&gt;0,Тех_Движение!$I$2668,"")</f>
        <v/>
      </c>
      <c r="C2671" s="20" t="str">
        <f>IF($B2671="","",Тех_Движение!$D$2668)</f>
        <v/>
      </c>
      <c r="D2671" s="9" t="str">
        <f>IF($B2671="","",Тех_Движение!$B$2668)</f>
        <v/>
      </c>
      <c r="E2671" s="21" t="str">
        <f>IF($B2671="","",Тех_Движение!$F$2668)</f>
        <v/>
      </c>
      <c r="F2671" s="21" t="str">
        <f>IF($B2671="","",SUMIFS($E$5:$E2670,$C$5:$C2670,$C2671))</f>
        <v/>
      </c>
      <c r="G2671" s="21" t="str">
        <f>IF($B2671="","",MAX(0,$E2671-MAX(0,SUMIFS(Тех_Движение!$G$2:$G$5111,Тех_Движение!$D$2:$D$5111,$C2671,Тех_Движение!$B$2:$B$5111,"&lt;="&amp;Настройки!$B$5-1)-$F2671)))</f>
        <v/>
      </c>
      <c r="H2671" s="21" t="str">
        <f>IF($B2671="","",IF(AND($D2671&gt;=Настройки!$B$5,$D2671&lt;=Настройки!$B$6),$E2671,0))</f>
        <v/>
      </c>
      <c r="I2671" s="21" t="str">
        <f t="shared" si="123"/>
        <v/>
      </c>
      <c r="J2671" s="21" t="str">
        <f>IF($B2671="","",MAX(0,$E2671-MAX(0,SUMIFS(Тех_Движение!$G$2:$G$5111,Тех_Движение!$D$2:$D$5111,$C2671,Тех_Движение!$B$2:$B$5111,"&lt;="&amp;Настройки!$B$6)-$F2671)))</f>
        <v/>
      </c>
      <c r="K2671" s="21" t="e">
        <f>IF(OR($B2671="",K$3&lt;$D2671+Настройки!$B$7),0,MAX(0,$E2671-MAX(0,SUMIFS(Тех_Движение!$G$2:$G$5111,Тех_Движение!$D$2:$D$5111,$C2671,Тех_Движение!$B$2:$B$5111,"&lt;="&amp;K$3)-$F2671)))</f>
        <v>#VALUE!</v>
      </c>
      <c r="L2671" s="21" t="e">
        <f>IF(OR($B2671="",L$3&lt;$D2671+Настройки!$B$7),0,MAX(0,$E2671-MAX(0,SUMIFS(Тех_Движение!$G$2:$G$5111,Тех_Движение!$D$2:$D$5111,$C2671,Тех_Движение!$B$2:$B$5111,"&lt;="&amp;L$3)-$F2671)))</f>
        <v>#VALUE!</v>
      </c>
      <c r="M2671" s="21" t="e">
        <f>IF(OR($B2671="",M$3&lt;$D2671+Настройки!$B$7),0,MAX(0,$E2671-MAX(0,SUMIFS(Тех_Движение!$G$2:$G$5111,Тех_Движение!$D$2:$D$5111,$C2671,Тех_Движение!$B$2:$B$5111,"&lt;="&amp;M$3)-$F2671)))</f>
        <v>#VALUE!</v>
      </c>
      <c r="N2671" s="21" t="e">
        <f>IF(OR($B2671="",N$3&lt;$D2671+Настройки!$B$7),0,MAX(0,$E2671-MAX(0,SUMIFS(Тех_Движение!$G$2:$G$5111,Тех_Движение!$D$2:$D$5111,$C2671,Тех_Движение!$B$2:$B$5111,"&lt;="&amp;N$3)-$F2671)))</f>
        <v>#VALUE!</v>
      </c>
      <c r="O2671" s="21" t="e">
        <f>IF(OR($B2671="",O$3&lt;$D2671+Настройки!$B$7),0,MAX(0,$E2671-MAX(0,SUMIFS(Тех_Движение!$G$2:$G$5111,Тех_Движение!$D$2:$D$5111,$C2671,Тех_Движение!$B$2:$B$5111,"&lt;="&amp;O$3)-$F2671)))</f>
        <v>#VALUE!</v>
      </c>
      <c r="P2671" s="21" t="e">
        <f>IF(OR($B2671="",P$3&lt;$D2671+Настройки!$B$7),0,MAX(0,$E2671-MAX(0,SUMIFS(Тех_Движение!$G$2:$G$5111,Тех_Движение!$D$2:$D$5111,$C2671,Тех_Движение!$B$2:$B$5111,"&lt;="&amp;P$3)-$F2671)))</f>
        <v>#VALUE!</v>
      </c>
      <c r="Q2671" s="21" t="e">
        <f>IF(OR($B2671="",Q$3&lt;$D2671+Настройки!$B$7),0,MAX(0,$E2671-MAX(0,SUMIFS(Тех_Движение!$G$2:$G$5111,Тех_Движение!$D$2:$D$5111,$C2671,Тех_Движение!$B$2:$B$5111,"&lt;="&amp;Q$3)-$F2671)))</f>
        <v>#VALUE!</v>
      </c>
      <c r="R2671" s="21" t="str">
        <f t="shared" si="124"/>
        <v/>
      </c>
      <c r="S2671" s="23" t="str">
        <f>IF($B2671="","",VLOOKUP($C2671,Настройки!$A$11:$L$17,9,FALSE))</f>
        <v/>
      </c>
      <c r="T2671" s="23" t="str">
        <f t="shared" si="125"/>
        <v/>
      </c>
    </row>
    <row r="2672" spans="1:20" x14ac:dyDescent="0.3">
      <c r="A2672" s="20">
        <f>Тех_Движение!$A$2669</f>
        <v>2668</v>
      </c>
      <c r="B2672" s="20" t="str">
        <f>IF(Тех_Движение!$F$2669&gt;0,Тех_Движение!$I$2669,"")</f>
        <v/>
      </c>
      <c r="C2672" s="20" t="str">
        <f>IF($B2672="","",Тех_Движение!$D$2669)</f>
        <v/>
      </c>
      <c r="D2672" s="9" t="str">
        <f>IF($B2672="","",Тех_Движение!$B$2669)</f>
        <v/>
      </c>
      <c r="E2672" s="21" t="str">
        <f>IF($B2672="","",Тех_Движение!$F$2669)</f>
        <v/>
      </c>
      <c r="F2672" s="21" t="str">
        <f>IF($B2672="","",SUMIFS($E$5:$E2671,$C$5:$C2671,$C2672))</f>
        <v/>
      </c>
      <c r="G2672" s="21" t="str">
        <f>IF($B2672="","",MAX(0,$E2672-MAX(0,SUMIFS(Тех_Движение!$G$2:$G$5111,Тех_Движение!$D$2:$D$5111,$C2672,Тех_Движение!$B$2:$B$5111,"&lt;="&amp;Настройки!$B$5-1)-$F2672)))</f>
        <v/>
      </c>
      <c r="H2672" s="21" t="str">
        <f>IF($B2672="","",IF(AND($D2672&gt;=Настройки!$B$5,$D2672&lt;=Настройки!$B$6),$E2672,0))</f>
        <v/>
      </c>
      <c r="I2672" s="21" t="str">
        <f t="shared" si="123"/>
        <v/>
      </c>
      <c r="J2672" s="21" t="str">
        <f>IF($B2672="","",MAX(0,$E2672-MAX(0,SUMIFS(Тех_Движение!$G$2:$G$5111,Тех_Движение!$D$2:$D$5111,$C2672,Тех_Движение!$B$2:$B$5111,"&lt;="&amp;Настройки!$B$6)-$F2672)))</f>
        <v/>
      </c>
      <c r="K2672" s="21" t="e">
        <f>IF(OR($B2672="",K$3&lt;$D2672+Настройки!$B$7),0,MAX(0,$E2672-MAX(0,SUMIFS(Тех_Движение!$G$2:$G$5111,Тех_Движение!$D$2:$D$5111,$C2672,Тех_Движение!$B$2:$B$5111,"&lt;="&amp;K$3)-$F2672)))</f>
        <v>#VALUE!</v>
      </c>
      <c r="L2672" s="21" t="e">
        <f>IF(OR($B2672="",L$3&lt;$D2672+Настройки!$B$7),0,MAX(0,$E2672-MAX(0,SUMIFS(Тех_Движение!$G$2:$G$5111,Тех_Движение!$D$2:$D$5111,$C2672,Тех_Движение!$B$2:$B$5111,"&lt;="&amp;L$3)-$F2672)))</f>
        <v>#VALUE!</v>
      </c>
      <c r="M2672" s="21" t="e">
        <f>IF(OR($B2672="",M$3&lt;$D2672+Настройки!$B$7),0,MAX(0,$E2672-MAX(0,SUMIFS(Тех_Движение!$G$2:$G$5111,Тех_Движение!$D$2:$D$5111,$C2672,Тех_Движение!$B$2:$B$5111,"&lt;="&amp;M$3)-$F2672)))</f>
        <v>#VALUE!</v>
      </c>
      <c r="N2672" s="21" t="e">
        <f>IF(OR($B2672="",N$3&lt;$D2672+Настройки!$B$7),0,MAX(0,$E2672-MAX(0,SUMIFS(Тех_Движение!$G$2:$G$5111,Тех_Движение!$D$2:$D$5111,$C2672,Тех_Движение!$B$2:$B$5111,"&lt;="&amp;N$3)-$F2672)))</f>
        <v>#VALUE!</v>
      </c>
      <c r="O2672" s="21" t="e">
        <f>IF(OR($B2672="",O$3&lt;$D2672+Настройки!$B$7),0,MAX(0,$E2672-MAX(0,SUMIFS(Тех_Движение!$G$2:$G$5111,Тех_Движение!$D$2:$D$5111,$C2672,Тех_Движение!$B$2:$B$5111,"&lt;="&amp;O$3)-$F2672)))</f>
        <v>#VALUE!</v>
      </c>
      <c r="P2672" s="21" t="e">
        <f>IF(OR($B2672="",P$3&lt;$D2672+Настройки!$B$7),0,MAX(0,$E2672-MAX(0,SUMIFS(Тех_Движение!$G$2:$G$5111,Тех_Движение!$D$2:$D$5111,$C2672,Тех_Движение!$B$2:$B$5111,"&lt;="&amp;P$3)-$F2672)))</f>
        <v>#VALUE!</v>
      </c>
      <c r="Q2672" s="21" t="e">
        <f>IF(OR($B2672="",Q$3&lt;$D2672+Настройки!$B$7),0,MAX(0,$E2672-MAX(0,SUMIFS(Тех_Движение!$G$2:$G$5111,Тех_Движение!$D$2:$D$5111,$C2672,Тех_Движение!$B$2:$B$5111,"&lt;="&amp;Q$3)-$F2672)))</f>
        <v>#VALUE!</v>
      </c>
      <c r="R2672" s="21" t="str">
        <f t="shared" si="124"/>
        <v/>
      </c>
      <c r="S2672" s="23" t="str">
        <f>IF($B2672="","",VLOOKUP($C2672,Настройки!$A$11:$L$17,9,FALSE))</f>
        <v/>
      </c>
      <c r="T2672" s="23" t="str">
        <f t="shared" si="125"/>
        <v/>
      </c>
    </row>
    <row r="2673" spans="1:20" x14ac:dyDescent="0.3">
      <c r="A2673" s="20">
        <f>Тех_Движение!$A$2670</f>
        <v>2669</v>
      </c>
      <c r="B2673" s="20" t="str">
        <f>IF(Тех_Движение!$F$2670&gt;0,Тех_Движение!$I$2670,"")</f>
        <v/>
      </c>
      <c r="C2673" s="20" t="str">
        <f>IF($B2673="","",Тех_Движение!$D$2670)</f>
        <v/>
      </c>
      <c r="D2673" s="9" t="str">
        <f>IF($B2673="","",Тех_Движение!$B$2670)</f>
        <v/>
      </c>
      <c r="E2673" s="21" t="str">
        <f>IF($B2673="","",Тех_Движение!$F$2670)</f>
        <v/>
      </c>
      <c r="F2673" s="21" t="str">
        <f>IF($B2673="","",SUMIFS($E$5:$E2672,$C$5:$C2672,$C2673))</f>
        <v/>
      </c>
      <c r="G2673" s="21" t="str">
        <f>IF($B2673="","",MAX(0,$E2673-MAX(0,SUMIFS(Тех_Движение!$G$2:$G$5111,Тех_Движение!$D$2:$D$5111,$C2673,Тех_Движение!$B$2:$B$5111,"&lt;="&amp;Настройки!$B$5-1)-$F2673)))</f>
        <v/>
      </c>
      <c r="H2673" s="21" t="str">
        <f>IF($B2673="","",IF(AND($D2673&gt;=Настройки!$B$5,$D2673&lt;=Настройки!$B$6),$E2673,0))</f>
        <v/>
      </c>
      <c r="I2673" s="21" t="str">
        <f t="shared" si="123"/>
        <v/>
      </c>
      <c r="J2673" s="21" t="str">
        <f>IF($B2673="","",MAX(0,$E2673-MAX(0,SUMIFS(Тех_Движение!$G$2:$G$5111,Тех_Движение!$D$2:$D$5111,$C2673,Тех_Движение!$B$2:$B$5111,"&lt;="&amp;Настройки!$B$6)-$F2673)))</f>
        <v/>
      </c>
      <c r="K2673" s="21" t="e">
        <f>IF(OR($B2673="",K$3&lt;$D2673+Настройки!$B$7),0,MAX(0,$E2673-MAX(0,SUMIFS(Тех_Движение!$G$2:$G$5111,Тех_Движение!$D$2:$D$5111,$C2673,Тех_Движение!$B$2:$B$5111,"&lt;="&amp;K$3)-$F2673)))</f>
        <v>#VALUE!</v>
      </c>
      <c r="L2673" s="21" t="e">
        <f>IF(OR($B2673="",L$3&lt;$D2673+Настройки!$B$7),0,MAX(0,$E2673-MAX(0,SUMIFS(Тех_Движение!$G$2:$G$5111,Тех_Движение!$D$2:$D$5111,$C2673,Тех_Движение!$B$2:$B$5111,"&lt;="&amp;L$3)-$F2673)))</f>
        <v>#VALUE!</v>
      </c>
      <c r="M2673" s="21" t="e">
        <f>IF(OR($B2673="",M$3&lt;$D2673+Настройки!$B$7),0,MAX(0,$E2673-MAX(0,SUMIFS(Тех_Движение!$G$2:$G$5111,Тех_Движение!$D$2:$D$5111,$C2673,Тех_Движение!$B$2:$B$5111,"&lt;="&amp;M$3)-$F2673)))</f>
        <v>#VALUE!</v>
      </c>
      <c r="N2673" s="21" t="e">
        <f>IF(OR($B2673="",N$3&lt;$D2673+Настройки!$B$7),0,MAX(0,$E2673-MAX(0,SUMIFS(Тех_Движение!$G$2:$G$5111,Тех_Движение!$D$2:$D$5111,$C2673,Тех_Движение!$B$2:$B$5111,"&lt;="&amp;N$3)-$F2673)))</f>
        <v>#VALUE!</v>
      </c>
      <c r="O2673" s="21" t="e">
        <f>IF(OR($B2673="",O$3&lt;$D2673+Настройки!$B$7),0,MAX(0,$E2673-MAX(0,SUMIFS(Тех_Движение!$G$2:$G$5111,Тех_Движение!$D$2:$D$5111,$C2673,Тех_Движение!$B$2:$B$5111,"&lt;="&amp;O$3)-$F2673)))</f>
        <v>#VALUE!</v>
      </c>
      <c r="P2673" s="21" t="e">
        <f>IF(OR($B2673="",P$3&lt;$D2673+Настройки!$B$7),0,MAX(0,$E2673-MAX(0,SUMIFS(Тех_Движение!$G$2:$G$5111,Тех_Движение!$D$2:$D$5111,$C2673,Тех_Движение!$B$2:$B$5111,"&lt;="&amp;P$3)-$F2673)))</f>
        <v>#VALUE!</v>
      </c>
      <c r="Q2673" s="21" t="e">
        <f>IF(OR($B2673="",Q$3&lt;$D2673+Настройки!$B$7),0,MAX(0,$E2673-MAX(0,SUMIFS(Тех_Движение!$G$2:$G$5111,Тех_Движение!$D$2:$D$5111,$C2673,Тех_Движение!$B$2:$B$5111,"&lt;="&amp;Q$3)-$F2673)))</f>
        <v>#VALUE!</v>
      </c>
      <c r="R2673" s="21" t="str">
        <f t="shared" si="124"/>
        <v/>
      </c>
      <c r="S2673" s="23" t="str">
        <f>IF($B2673="","",VLOOKUP($C2673,Настройки!$A$11:$L$17,9,FALSE))</f>
        <v/>
      </c>
      <c r="T2673" s="23" t="str">
        <f t="shared" si="125"/>
        <v/>
      </c>
    </row>
    <row r="2674" spans="1:20" x14ac:dyDescent="0.3">
      <c r="A2674" s="20">
        <f>Тех_Движение!$A$2671</f>
        <v>2670</v>
      </c>
      <c r="B2674" s="20" t="str">
        <f>IF(Тех_Движение!$F$2671&gt;0,Тех_Движение!$I$2671,"")</f>
        <v/>
      </c>
      <c r="C2674" s="20" t="str">
        <f>IF($B2674="","",Тех_Движение!$D$2671)</f>
        <v/>
      </c>
      <c r="D2674" s="9" t="str">
        <f>IF($B2674="","",Тех_Движение!$B$2671)</f>
        <v/>
      </c>
      <c r="E2674" s="21" t="str">
        <f>IF($B2674="","",Тех_Движение!$F$2671)</f>
        <v/>
      </c>
      <c r="F2674" s="21" t="str">
        <f>IF($B2674="","",SUMIFS($E$5:$E2673,$C$5:$C2673,$C2674))</f>
        <v/>
      </c>
      <c r="G2674" s="21" t="str">
        <f>IF($B2674="","",MAX(0,$E2674-MAX(0,SUMIFS(Тех_Движение!$G$2:$G$5111,Тех_Движение!$D$2:$D$5111,$C2674,Тех_Движение!$B$2:$B$5111,"&lt;="&amp;Настройки!$B$5-1)-$F2674)))</f>
        <v/>
      </c>
      <c r="H2674" s="21" t="str">
        <f>IF($B2674="","",IF(AND($D2674&gt;=Настройки!$B$5,$D2674&lt;=Настройки!$B$6),$E2674,0))</f>
        <v/>
      </c>
      <c r="I2674" s="21" t="str">
        <f t="shared" si="123"/>
        <v/>
      </c>
      <c r="J2674" s="21" t="str">
        <f>IF($B2674="","",MAX(0,$E2674-MAX(0,SUMIFS(Тех_Движение!$G$2:$G$5111,Тех_Движение!$D$2:$D$5111,$C2674,Тех_Движение!$B$2:$B$5111,"&lt;="&amp;Настройки!$B$6)-$F2674)))</f>
        <v/>
      </c>
      <c r="K2674" s="21" t="e">
        <f>IF(OR($B2674="",K$3&lt;$D2674+Настройки!$B$7),0,MAX(0,$E2674-MAX(0,SUMIFS(Тех_Движение!$G$2:$G$5111,Тех_Движение!$D$2:$D$5111,$C2674,Тех_Движение!$B$2:$B$5111,"&lt;="&amp;K$3)-$F2674)))</f>
        <v>#VALUE!</v>
      </c>
      <c r="L2674" s="21" t="e">
        <f>IF(OR($B2674="",L$3&lt;$D2674+Настройки!$B$7),0,MAX(0,$E2674-MAX(0,SUMIFS(Тех_Движение!$G$2:$G$5111,Тех_Движение!$D$2:$D$5111,$C2674,Тех_Движение!$B$2:$B$5111,"&lt;="&amp;L$3)-$F2674)))</f>
        <v>#VALUE!</v>
      </c>
      <c r="M2674" s="21" t="e">
        <f>IF(OR($B2674="",M$3&lt;$D2674+Настройки!$B$7),0,MAX(0,$E2674-MAX(0,SUMIFS(Тех_Движение!$G$2:$G$5111,Тех_Движение!$D$2:$D$5111,$C2674,Тех_Движение!$B$2:$B$5111,"&lt;="&amp;M$3)-$F2674)))</f>
        <v>#VALUE!</v>
      </c>
      <c r="N2674" s="21" t="e">
        <f>IF(OR($B2674="",N$3&lt;$D2674+Настройки!$B$7),0,MAX(0,$E2674-MAX(0,SUMIFS(Тех_Движение!$G$2:$G$5111,Тех_Движение!$D$2:$D$5111,$C2674,Тех_Движение!$B$2:$B$5111,"&lt;="&amp;N$3)-$F2674)))</f>
        <v>#VALUE!</v>
      </c>
      <c r="O2674" s="21" t="e">
        <f>IF(OR($B2674="",O$3&lt;$D2674+Настройки!$B$7),0,MAX(0,$E2674-MAX(0,SUMIFS(Тех_Движение!$G$2:$G$5111,Тех_Движение!$D$2:$D$5111,$C2674,Тех_Движение!$B$2:$B$5111,"&lt;="&amp;O$3)-$F2674)))</f>
        <v>#VALUE!</v>
      </c>
      <c r="P2674" s="21" t="e">
        <f>IF(OR($B2674="",P$3&lt;$D2674+Настройки!$B$7),0,MAX(0,$E2674-MAX(0,SUMIFS(Тех_Движение!$G$2:$G$5111,Тех_Движение!$D$2:$D$5111,$C2674,Тех_Движение!$B$2:$B$5111,"&lt;="&amp;P$3)-$F2674)))</f>
        <v>#VALUE!</v>
      </c>
      <c r="Q2674" s="21" t="e">
        <f>IF(OR($B2674="",Q$3&lt;$D2674+Настройки!$B$7),0,MAX(0,$E2674-MAX(0,SUMIFS(Тех_Движение!$G$2:$G$5111,Тех_Движение!$D$2:$D$5111,$C2674,Тех_Движение!$B$2:$B$5111,"&lt;="&amp;Q$3)-$F2674)))</f>
        <v>#VALUE!</v>
      </c>
      <c r="R2674" s="21" t="str">
        <f t="shared" si="124"/>
        <v/>
      </c>
      <c r="S2674" s="23" t="str">
        <f>IF($B2674="","",VLOOKUP($C2674,Настройки!$A$11:$L$17,9,FALSE))</f>
        <v/>
      </c>
      <c r="T2674" s="23" t="str">
        <f t="shared" si="125"/>
        <v/>
      </c>
    </row>
    <row r="2675" spans="1:20" x14ac:dyDescent="0.3">
      <c r="A2675" s="20">
        <f>Тех_Движение!$A$2672</f>
        <v>2671</v>
      </c>
      <c r="B2675" s="20" t="str">
        <f>IF(Тех_Движение!$F$2672&gt;0,Тех_Движение!$I$2672,"")</f>
        <v/>
      </c>
      <c r="C2675" s="20" t="str">
        <f>IF($B2675="","",Тех_Движение!$D$2672)</f>
        <v/>
      </c>
      <c r="D2675" s="9" t="str">
        <f>IF($B2675="","",Тех_Движение!$B$2672)</f>
        <v/>
      </c>
      <c r="E2675" s="21" t="str">
        <f>IF($B2675="","",Тех_Движение!$F$2672)</f>
        <v/>
      </c>
      <c r="F2675" s="21" t="str">
        <f>IF($B2675="","",SUMIFS($E$5:$E2674,$C$5:$C2674,$C2675))</f>
        <v/>
      </c>
      <c r="G2675" s="21" t="str">
        <f>IF($B2675="","",MAX(0,$E2675-MAX(0,SUMIFS(Тех_Движение!$G$2:$G$5111,Тех_Движение!$D$2:$D$5111,$C2675,Тех_Движение!$B$2:$B$5111,"&lt;="&amp;Настройки!$B$5-1)-$F2675)))</f>
        <v/>
      </c>
      <c r="H2675" s="21" t="str">
        <f>IF($B2675="","",IF(AND($D2675&gt;=Настройки!$B$5,$D2675&lt;=Настройки!$B$6),$E2675,0))</f>
        <v/>
      </c>
      <c r="I2675" s="21" t="str">
        <f t="shared" si="123"/>
        <v/>
      </c>
      <c r="J2675" s="21" t="str">
        <f>IF($B2675="","",MAX(0,$E2675-MAX(0,SUMIFS(Тех_Движение!$G$2:$G$5111,Тех_Движение!$D$2:$D$5111,$C2675,Тех_Движение!$B$2:$B$5111,"&lt;="&amp;Настройки!$B$6)-$F2675)))</f>
        <v/>
      </c>
      <c r="K2675" s="21" t="e">
        <f>IF(OR($B2675="",K$3&lt;$D2675+Настройки!$B$7),0,MAX(0,$E2675-MAX(0,SUMIFS(Тех_Движение!$G$2:$G$5111,Тех_Движение!$D$2:$D$5111,$C2675,Тех_Движение!$B$2:$B$5111,"&lt;="&amp;K$3)-$F2675)))</f>
        <v>#VALUE!</v>
      </c>
      <c r="L2675" s="21" t="e">
        <f>IF(OR($B2675="",L$3&lt;$D2675+Настройки!$B$7),0,MAX(0,$E2675-MAX(0,SUMIFS(Тех_Движение!$G$2:$G$5111,Тех_Движение!$D$2:$D$5111,$C2675,Тех_Движение!$B$2:$B$5111,"&lt;="&amp;L$3)-$F2675)))</f>
        <v>#VALUE!</v>
      </c>
      <c r="M2675" s="21" t="e">
        <f>IF(OR($B2675="",M$3&lt;$D2675+Настройки!$B$7),0,MAX(0,$E2675-MAX(0,SUMIFS(Тех_Движение!$G$2:$G$5111,Тех_Движение!$D$2:$D$5111,$C2675,Тех_Движение!$B$2:$B$5111,"&lt;="&amp;M$3)-$F2675)))</f>
        <v>#VALUE!</v>
      </c>
      <c r="N2675" s="21" t="e">
        <f>IF(OR($B2675="",N$3&lt;$D2675+Настройки!$B$7),0,MAX(0,$E2675-MAX(0,SUMIFS(Тех_Движение!$G$2:$G$5111,Тех_Движение!$D$2:$D$5111,$C2675,Тех_Движение!$B$2:$B$5111,"&lt;="&amp;N$3)-$F2675)))</f>
        <v>#VALUE!</v>
      </c>
      <c r="O2675" s="21" t="e">
        <f>IF(OR($B2675="",O$3&lt;$D2675+Настройки!$B$7),0,MAX(0,$E2675-MAX(0,SUMIFS(Тех_Движение!$G$2:$G$5111,Тех_Движение!$D$2:$D$5111,$C2675,Тех_Движение!$B$2:$B$5111,"&lt;="&amp;O$3)-$F2675)))</f>
        <v>#VALUE!</v>
      </c>
      <c r="P2675" s="21" t="e">
        <f>IF(OR($B2675="",P$3&lt;$D2675+Настройки!$B$7),0,MAX(0,$E2675-MAX(0,SUMIFS(Тех_Движение!$G$2:$G$5111,Тех_Движение!$D$2:$D$5111,$C2675,Тех_Движение!$B$2:$B$5111,"&lt;="&amp;P$3)-$F2675)))</f>
        <v>#VALUE!</v>
      </c>
      <c r="Q2675" s="21" t="e">
        <f>IF(OR($B2675="",Q$3&lt;$D2675+Настройки!$B$7),0,MAX(0,$E2675-MAX(0,SUMIFS(Тех_Движение!$G$2:$G$5111,Тех_Движение!$D$2:$D$5111,$C2675,Тех_Движение!$B$2:$B$5111,"&lt;="&amp;Q$3)-$F2675)))</f>
        <v>#VALUE!</v>
      </c>
      <c r="R2675" s="21" t="str">
        <f t="shared" si="124"/>
        <v/>
      </c>
      <c r="S2675" s="23" t="str">
        <f>IF($B2675="","",VLOOKUP($C2675,Настройки!$A$11:$L$17,9,FALSE))</f>
        <v/>
      </c>
      <c r="T2675" s="23" t="str">
        <f t="shared" si="125"/>
        <v/>
      </c>
    </row>
    <row r="2676" spans="1:20" x14ac:dyDescent="0.3">
      <c r="A2676" s="20">
        <f>Тех_Движение!$A$2673</f>
        <v>2672</v>
      </c>
      <c r="B2676" s="20" t="str">
        <f>IF(Тех_Движение!$F$2673&gt;0,Тех_Движение!$I$2673,"")</f>
        <v/>
      </c>
      <c r="C2676" s="20" t="str">
        <f>IF($B2676="","",Тех_Движение!$D$2673)</f>
        <v/>
      </c>
      <c r="D2676" s="9" t="str">
        <f>IF($B2676="","",Тех_Движение!$B$2673)</f>
        <v/>
      </c>
      <c r="E2676" s="21" t="str">
        <f>IF($B2676="","",Тех_Движение!$F$2673)</f>
        <v/>
      </c>
      <c r="F2676" s="21" t="str">
        <f>IF($B2676="","",SUMIFS($E$5:$E2675,$C$5:$C2675,$C2676))</f>
        <v/>
      </c>
      <c r="G2676" s="21" t="str">
        <f>IF($B2676="","",MAX(0,$E2676-MAX(0,SUMIFS(Тех_Движение!$G$2:$G$5111,Тех_Движение!$D$2:$D$5111,$C2676,Тех_Движение!$B$2:$B$5111,"&lt;="&amp;Настройки!$B$5-1)-$F2676)))</f>
        <v/>
      </c>
      <c r="H2676" s="21" t="str">
        <f>IF($B2676="","",IF(AND($D2676&gt;=Настройки!$B$5,$D2676&lt;=Настройки!$B$6),$E2676,0))</f>
        <v/>
      </c>
      <c r="I2676" s="21" t="str">
        <f t="shared" si="123"/>
        <v/>
      </c>
      <c r="J2676" s="21" t="str">
        <f>IF($B2676="","",MAX(0,$E2676-MAX(0,SUMIFS(Тех_Движение!$G$2:$G$5111,Тех_Движение!$D$2:$D$5111,$C2676,Тех_Движение!$B$2:$B$5111,"&lt;="&amp;Настройки!$B$6)-$F2676)))</f>
        <v/>
      </c>
      <c r="K2676" s="21" t="e">
        <f>IF(OR($B2676="",K$3&lt;$D2676+Настройки!$B$7),0,MAX(0,$E2676-MAX(0,SUMIFS(Тех_Движение!$G$2:$G$5111,Тех_Движение!$D$2:$D$5111,$C2676,Тех_Движение!$B$2:$B$5111,"&lt;="&amp;K$3)-$F2676)))</f>
        <v>#VALUE!</v>
      </c>
      <c r="L2676" s="21" t="e">
        <f>IF(OR($B2676="",L$3&lt;$D2676+Настройки!$B$7),0,MAX(0,$E2676-MAX(0,SUMIFS(Тех_Движение!$G$2:$G$5111,Тех_Движение!$D$2:$D$5111,$C2676,Тех_Движение!$B$2:$B$5111,"&lt;="&amp;L$3)-$F2676)))</f>
        <v>#VALUE!</v>
      </c>
      <c r="M2676" s="21" t="e">
        <f>IF(OR($B2676="",M$3&lt;$D2676+Настройки!$B$7),0,MAX(0,$E2676-MAX(0,SUMIFS(Тех_Движение!$G$2:$G$5111,Тех_Движение!$D$2:$D$5111,$C2676,Тех_Движение!$B$2:$B$5111,"&lt;="&amp;M$3)-$F2676)))</f>
        <v>#VALUE!</v>
      </c>
      <c r="N2676" s="21" t="e">
        <f>IF(OR($B2676="",N$3&lt;$D2676+Настройки!$B$7),0,MAX(0,$E2676-MAX(0,SUMIFS(Тех_Движение!$G$2:$G$5111,Тех_Движение!$D$2:$D$5111,$C2676,Тех_Движение!$B$2:$B$5111,"&lt;="&amp;N$3)-$F2676)))</f>
        <v>#VALUE!</v>
      </c>
      <c r="O2676" s="21" t="e">
        <f>IF(OR($B2676="",O$3&lt;$D2676+Настройки!$B$7),0,MAX(0,$E2676-MAX(0,SUMIFS(Тех_Движение!$G$2:$G$5111,Тех_Движение!$D$2:$D$5111,$C2676,Тех_Движение!$B$2:$B$5111,"&lt;="&amp;O$3)-$F2676)))</f>
        <v>#VALUE!</v>
      </c>
      <c r="P2676" s="21" t="e">
        <f>IF(OR($B2676="",P$3&lt;$D2676+Настройки!$B$7),0,MAX(0,$E2676-MAX(0,SUMIFS(Тех_Движение!$G$2:$G$5111,Тех_Движение!$D$2:$D$5111,$C2676,Тех_Движение!$B$2:$B$5111,"&lt;="&amp;P$3)-$F2676)))</f>
        <v>#VALUE!</v>
      </c>
      <c r="Q2676" s="21" t="e">
        <f>IF(OR($B2676="",Q$3&lt;$D2676+Настройки!$B$7),0,MAX(0,$E2676-MAX(0,SUMIFS(Тех_Движение!$G$2:$G$5111,Тех_Движение!$D$2:$D$5111,$C2676,Тех_Движение!$B$2:$B$5111,"&lt;="&amp;Q$3)-$F2676)))</f>
        <v>#VALUE!</v>
      </c>
      <c r="R2676" s="21" t="str">
        <f t="shared" si="124"/>
        <v/>
      </c>
      <c r="S2676" s="23" t="str">
        <f>IF($B2676="","",VLOOKUP($C2676,Настройки!$A$11:$L$17,9,FALSE))</f>
        <v/>
      </c>
      <c r="T2676" s="23" t="str">
        <f t="shared" si="125"/>
        <v/>
      </c>
    </row>
    <row r="2677" spans="1:20" x14ac:dyDescent="0.3">
      <c r="A2677" s="20">
        <f>Тех_Движение!$A$2674</f>
        <v>2673</v>
      </c>
      <c r="B2677" s="20" t="str">
        <f>IF(Тех_Движение!$F$2674&gt;0,Тех_Движение!$I$2674,"")</f>
        <v/>
      </c>
      <c r="C2677" s="20" t="str">
        <f>IF($B2677="","",Тех_Движение!$D$2674)</f>
        <v/>
      </c>
      <c r="D2677" s="9" t="str">
        <f>IF($B2677="","",Тех_Движение!$B$2674)</f>
        <v/>
      </c>
      <c r="E2677" s="21" t="str">
        <f>IF($B2677="","",Тех_Движение!$F$2674)</f>
        <v/>
      </c>
      <c r="F2677" s="21" t="str">
        <f>IF($B2677="","",SUMIFS($E$5:$E2676,$C$5:$C2676,$C2677))</f>
        <v/>
      </c>
      <c r="G2677" s="21" t="str">
        <f>IF($B2677="","",MAX(0,$E2677-MAX(0,SUMIFS(Тех_Движение!$G$2:$G$5111,Тех_Движение!$D$2:$D$5111,$C2677,Тех_Движение!$B$2:$B$5111,"&lt;="&amp;Настройки!$B$5-1)-$F2677)))</f>
        <v/>
      </c>
      <c r="H2677" s="21" t="str">
        <f>IF($B2677="","",IF(AND($D2677&gt;=Настройки!$B$5,$D2677&lt;=Настройки!$B$6),$E2677,0))</f>
        <v/>
      </c>
      <c r="I2677" s="21" t="str">
        <f t="shared" si="123"/>
        <v/>
      </c>
      <c r="J2677" s="21" t="str">
        <f>IF($B2677="","",MAX(0,$E2677-MAX(0,SUMIFS(Тех_Движение!$G$2:$G$5111,Тех_Движение!$D$2:$D$5111,$C2677,Тех_Движение!$B$2:$B$5111,"&lt;="&amp;Настройки!$B$6)-$F2677)))</f>
        <v/>
      </c>
      <c r="K2677" s="21" t="e">
        <f>IF(OR($B2677="",K$3&lt;$D2677+Настройки!$B$7),0,MAX(0,$E2677-MAX(0,SUMIFS(Тех_Движение!$G$2:$G$5111,Тех_Движение!$D$2:$D$5111,$C2677,Тех_Движение!$B$2:$B$5111,"&lt;="&amp;K$3)-$F2677)))</f>
        <v>#VALUE!</v>
      </c>
      <c r="L2677" s="21" t="e">
        <f>IF(OR($B2677="",L$3&lt;$D2677+Настройки!$B$7),0,MAX(0,$E2677-MAX(0,SUMIFS(Тех_Движение!$G$2:$G$5111,Тех_Движение!$D$2:$D$5111,$C2677,Тех_Движение!$B$2:$B$5111,"&lt;="&amp;L$3)-$F2677)))</f>
        <v>#VALUE!</v>
      </c>
      <c r="M2677" s="21" t="e">
        <f>IF(OR($B2677="",M$3&lt;$D2677+Настройки!$B$7),0,MAX(0,$E2677-MAX(0,SUMIFS(Тех_Движение!$G$2:$G$5111,Тех_Движение!$D$2:$D$5111,$C2677,Тех_Движение!$B$2:$B$5111,"&lt;="&amp;M$3)-$F2677)))</f>
        <v>#VALUE!</v>
      </c>
      <c r="N2677" s="21" t="e">
        <f>IF(OR($B2677="",N$3&lt;$D2677+Настройки!$B$7),0,MAX(0,$E2677-MAX(0,SUMIFS(Тех_Движение!$G$2:$G$5111,Тех_Движение!$D$2:$D$5111,$C2677,Тех_Движение!$B$2:$B$5111,"&lt;="&amp;N$3)-$F2677)))</f>
        <v>#VALUE!</v>
      </c>
      <c r="O2677" s="21" t="e">
        <f>IF(OR($B2677="",O$3&lt;$D2677+Настройки!$B$7),0,MAX(0,$E2677-MAX(0,SUMIFS(Тех_Движение!$G$2:$G$5111,Тех_Движение!$D$2:$D$5111,$C2677,Тех_Движение!$B$2:$B$5111,"&lt;="&amp;O$3)-$F2677)))</f>
        <v>#VALUE!</v>
      </c>
      <c r="P2677" s="21" t="e">
        <f>IF(OR($B2677="",P$3&lt;$D2677+Настройки!$B$7),0,MAX(0,$E2677-MAX(0,SUMIFS(Тех_Движение!$G$2:$G$5111,Тех_Движение!$D$2:$D$5111,$C2677,Тех_Движение!$B$2:$B$5111,"&lt;="&amp;P$3)-$F2677)))</f>
        <v>#VALUE!</v>
      </c>
      <c r="Q2677" s="21" t="e">
        <f>IF(OR($B2677="",Q$3&lt;$D2677+Настройки!$B$7),0,MAX(0,$E2677-MAX(0,SUMIFS(Тех_Движение!$G$2:$G$5111,Тех_Движение!$D$2:$D$5111,$C2677,Тех_Движение!$B$2:$B$5111,"&lt;="&amp;Q$3)-$F2677)))</f>
        <v>#VALUE!</v>
      </c>
      <c r="R2677" s="21" t="str">
        <f t="shared" si="124"/>
        <v/>
      </c>
      <c r="S2677" s="23" t="str">
        <f>IF($B2677="","",VLOOKUP($C2677,Настройки!$A$11:$L$17,9,FALSE))</f>
        <v/>
      </c>
      <c r="T2677" s="23" t="str">
        <f t="shared" si="125"/>
        <v/>
      </c>
    </row>
    <row r="2678" spans="1:20" x14ac:dyDescent="0.3">
      <c r="A2678" s="20">
        <f>Тех_Движение!$A$2675</f>
        <v>2674</v>
      </c>
      <c r="B2678" s="20" t="str">
        <f>IF(Тех_Движение!$F$2675&gt;0,Тех_Движение!$I$2675,"")</f>
        <v/>
      </c>
      <c r="C2678" s="20" t="str">
        <f>IF($B2678="","",Тех_Движение!$D$2675)</f>
        <v/>
      </c>
      <c r="D2678" s="9" t="str">
        <f>IF($B2678="","",Тех_Движение!$B$2675)</f>
        <v/>
      </c>
      <c r="E2678" s="21" t="str">
        <f>IF($B2678="","",Тех_Движение!$F$2675)</f>
        <v/>
      </c>
      <c r="F2678" s="21" t="str">
        <f>IF($B2678="","",SUMIFS($E$5:$E2677,$C$5:$C2677,$C2678))</f>
        <v/>
      </c>
      <c r="G2678" s="21" t="str">
        <f>IF($B2678="","",MAX(0,$E2678-MAX(0,SUMIFS(Тех_Движение!$G$2:$G$5111,Тех_Движение!$D$2:$D$5111,$C2678,Тех_Движение!$B$2:$B$5111,"&lt;="&amp;Настройки!$B$5-1)-$F2678)))</f>
        <v/>
      </c>
      <c r="H2678" s="21" t="str">
        <f>IF($B2678="","",IF(AND($D2678&gt;=Настройки!$B$5,$D2678&lt;=Настройки!$B$6),$E2678,0))</f>
        <v/>
      </c>
      <c r="I2678" s="21" t="str">
        <f t="shared" si="123"/>
        <v/>
      </c>
      <c r="J2678" s="21" t="str">
        <f>IF($B2678="","",MAX(0,$E2678-MAX(0,SUMIFS(Тех_Движение!$G$2:$G$5111,Тех_Движение!$D$2:$D$5111,$C2678,Тех_Движение!$B$2:$B$5111,"&lt;="&amp;Настройки!$B$6)-$F2678)))</f>
        <v/>
      </c>
      <c r="K2678" s="21" t="e">
        <f>IF(OR($B2678="",K$3&lt;$D2678+Настройки!$B$7),0,MAX(0,$E2678-MAX(0,SUMIFS(Тех_Движение!$G$2:$G$5111,Тех_Движение!$D$2:$D$5111,$C2678,Тех_Движение!$B$2:$B$5111,"&lt;="&amp;K$3)-$F2678)))</f>
        <v>#VALUE!</v>
      </c>
      <c r="L2678" s="21" t="e">
        <f>IF(OR($B2678="",L$3&lt;$D2678+Настройки!$B$7),0,MAX(0,$E2678-MAX(0,SUMIFS(Тех_Движение!$G$2:$G$5111,Тех_Движение!$D$2:$D$5111,$C2678,Тех_Движение!$B$2:$B$5111,"&lt;="&amp;L$3)-$F2678)))</f>
        <v>#VALUE!</v>
      </c>
      <c r="M2678" s="21" t="e">
        <f>IF(OR($B2678="",M$3&lt;$D2678+Настройки!$B$7),0,MAX(0,$E2678-MAX(0,SUMIFS(Тех_Движение!$G$2:$G$5111,Тех_Движение!$D$2:$D$5111,$C2678,Тех_Движение!$B$2:$B$5111,"&lt;="&amp;M$3)-$F2678)))</f>
        <v>#VALUE!</v>
      </c>
      <c r="N2678" s="21" t="e">
        <f>IF(OR($B2678="",N$3&lt;$D2678+Настройки!$B$7),0,MAX(0,$E2678-MAX(0,SUMIFS(Тех_Движение!$G$2:$G$5111,Тех_Движение!$D$2:$D$5111,$C2678,Тех_Движение!$B$2:$B$5111,"&lt;="&amp;N$3)-$F2678)))</f>
        <v>#VALUE!</v>
      </c>
      <c r="O2678" s="21" t="e">
        <f>IF(OR($B2678="",O$3&lt;$D2678+Настройки!$B$7),0,MAX(0,$E2678-MAX(0,SUMIFS(Тех_Движение!$G$2:$G$5111,Тех_Движение!$D$2:$D$5111,$C2678,Тех_Движение!$B$2:$B$5111,"&lt;="&amp;O$3)-$F2678)))</f>
        <v>#VALUE!</v>
      </c>
      <c r="P2678" s="21" t="e">
        <f>IF(OR($B2678="",P$3&lt;$D2678+Настройки!$B$7),0,MAX(0,$E2678-MAX(0,SUMIFS(Тех_Движение!$G$2:$G$5111,Тех_Движение!$D$2:$D$5111,$C2678,Тех_Движение!$B$2:$B$5111,"&lt;="&amp;P$3)-$F2678)))</f>
        <v>#VALUE!</v>
      </c>
      <c r="Q2678" s="21" t="e">
        <f>IF(OR($B2678="",Q$3&lt;$D2678+Настройки!$B$7),0,MAX(0,$E2678-MAX(0,SUMIFS(Тех_Движение!$G$2:$G$5111,Тех_Движение!$D$2:$D$5111,$C2678,Тех_Движение!$B$2:$B$5111,"&lt;="&amp;Q$3)-$F2678)))</f>
        <v>#VALUE!</v>
      </c>
      <c r="R2678" s="21" t="str">
        <f t="shared" si="124"/>
        <v/>
      </c>
      <c r="S2678" s="23" t="str">
        <f>IF($B2678="","",VLOOKUP($C2678,Настройки!$A$11:$L$17,9,FALSE))</f>
        <v/>
      </c>
      <c r="T2678" s="23" t="str">
        <f t="shared" si="125"/>
        <v/>
      </c>
    </row>
    <row r="2679" spans="1:20" x14ac:dyDescent="0.3">
      <c r="A2679" s="20">
        <f>Тех_Движение!$A$2676</f>
        <v>2675</v>
      </c>
      <c r="B2679" s="20" t="str">
        <f>IF(Тех_Движение!$F$2676&gt;0,Тех_Движение!$I$2676,"")</f>
        <v/>
      </c>
      <c r="C2679" s="20" t="str">
        <f>IF($B2679="","",Тех_Движение!$D$2676)</f>
        <v/>
      </c>
      <c r="D2679" s="9" t="str">
        <f>IF($B2679="","",Тех_Движение!$B$2676)</f>
        <v/>
      </c>
      <c r="E2679" s="21" t="str">
        <f>IF($B2679="","",Тех_Движение!$F$2676)</f>
        <v/>
      </c>
      <c r="F2679" s="21" t="str">
        <f>IF($B2679="","",SUMIFS($E$5:$E2678,$C$5:$C2678,$C2679))</f>
        <v/>
      </c>
      <c r="G2679" s="21" t="str">
        <f>IF($B2679="","",MAX(0,$E2679-MAX(0,SUMIFS(Тех_Движение!$G$2:$G$5111,Тех_Движение!$D$2:$D$5111,$C2679,Тех_Движение!$B$2:$B$5111,"&lt;="&amp;Настройки!$B$5-1)-$F2679)))</f>
        <v/>
      </c>
      <c r="H2679" s="21" t="str">
        <f>IF($B2679="","",IF(AND($D2679&gt;=Настройки!$B$5,$D2679&lt;=Настройки!$B$6),$E2679,0))</f>
        <v/>
      </c>
      <c r="I2679" s="21" t="str">
        <f t="shared" si="123"/>
        <v/>
      </c>
      <c r="J2679" s="21" t="str">
        <f>IF($B2679="","",MAX(0,$E2679-MAX(0,SUMIFS(Тех_Движение!$G$2:$G$5111,Тех_Движение!$D$2:$D$5111,$C2679,Тех_Движение!$B$2:$B$5111,"&lt;="&amp;Настройки!$B$6)-$F2679)))</f>
        <v/>
      </c>
      <c r="K2679" s="21" t="e">
        <f>IF(OR($B2679="",K$3&lt;$D2679+Настройки!$B$7),0,MAX(0,$E2679-MAX(0,SUMIFS(Тех_Движение!$G$2:$G$5111,Тех_Движение!$D$2:$D$5111,$C2679,Тех_Движение!$B$2:$B$5111,"&lt;="&amp;K$3)-$F2679)))</f>
        <v>#VALUE!</v>
      </c>
      <c r="L2679" s="21" t="e">
        <f>IF(OR($B2679="",L$3&lt;$D2679+Настройки!$B$7),0,MAX(0,$E2679-MAX(0,SUMIFS(Тех_Движение!$G$2:$G$5111,Тех_Движение!$D$2:$D$5111,$C2679,Тех_Движение!$B$2:$B$5111,"&lt;="&amp;L$3)-$F2679)))</f>
        <v>#VALUE!</v>
      </c>
      <c r="M2679" s="21" t="e">
        <f>IF(OR($B2679="",M$3&lt;$D2679+Настройки!$B$7),0,MAX(0,$E2679-MAX(0,SUMIFS(Тех_Движение!$G$2:$G$5111,Тех_Движение!$D$2:$D$5111,$C2679,Тех_Движение!$B$2:$B$5111,"&lt;="&amp;M$3)-$F2679)))</f>
        <v>#VALUE!</v>
      </c>
      <c r="N2679" s="21" t="e">
        <f>IF(OR($B2679="",N$3&lt;$D2679+Настройки!$B$7),0,MAX(0,$E2679-MAX(0,SUMIFS(Тех_Движение!$G$2:$G$5111,Тех_Движение!$D$2:$D$5111,$C2679,Тех_Движение!$B$2:$B$5111,"&lt;="&amp;N$3)-$F2679)))</f>
        <v>#VALUE!</v>
      </c>
      <c r="O2679" s="21" t="e">
        <f>IF(OR($B2679="",O$3&lt;$D2679+Настройки!$B$7),0,MAX(0,$E2679-MAX(0,SUMIFS(Тех_Движение!$G$2:$G$5111,Тех_Движение!$D$2:$D$5111,$C2679,Тех_Движение!$B$2:$B$5111,"&lt;="&amp;O$3)-$F2679)))</f>
        <v>#VALUE!</v>
      </c>
      <c r="P2679" s="21" t="e">
        <f>IF(OR($B2679="",P$3&lt;$D2679+Настройки!$B$7),0,MAX(0,$E2679-MAX(0,SUMIFS(Тех_Движение!$G$2:$G$5111,Тех_Движение!$D$2:$D$5111,$C2679,Тех_Движение!$B$2:$B$5111,"&lt;="&amp;P$3)-$F2679)))</f>
        <v>#VALUE!</v>
      </c>
      <c r="Q2679" s="21" t="e">
        <f>IF(OR($B2679="",Q$3&lt;$D2679+Настройки!$B$7),0,MAX(0,$E2679-MAX(0,SUMIFS(Тех_Движение!$G$2:$G$5111,Тех_Движение!$D$2:$D$5111,$C2679,Тех_Движение!$B$2:$B$5111,"&lt;="&amp;Q$3)-$F2679)))</f>
        <v>#VALUE!</v>
      </c>
      <c r="R2679" s="21" t="str">
        <f t="shared" si="124"/>
        <v/>
      </c>
      <c r="S2679" s="23" t="str">
        <f>IF($B2679="","",VLOOKUP($C2679,Настройки!$A$11:$L$17,9,FALSE))</f>
        <v/>
      </c>
      <c r="T2679" s="23" t="str">
        <f t="shared" si="125"/>
        <v/>
      </c>
    </row>
    <row r="2680" spans="1:20" x14ac:dyDescent="0.3">
      <c r="A2680" s="20">
        <f>Тех_Движение!$A$2677</f>
        <v>2676</v>
      </c>
      <c r="B2680" s="20" t="str">
        <f>IF(Тех_Движение!$F$2677&gt;0,Тех_Движение!$I$2677,"")</f>
        <v/>
      </c>
      <c r="C2680" s="20" t="str">
        <f>IF($B2680="","",Тех_Движение!$D$2677)</f>
        <v/>
      </c>
      <c r="D2680" s="9" t="str">
        <f>IF($B2680="","",Тех_Движение!$B$2677)</f>
        <v/>
      </c>
      <c r="E2680" s="21" t="str">
        <f>IF($B2680="","",Тех_Движение!$F$2677)</f>
        <v/>
      </c>
      <c r="F2680" s="21" t="str">
        <f>IF($B2680="","",SUMIFS($E$5:$E2679,$C$5:$C2679,$C2680))</f>
        <v/>
      </c>
      <c r="G2680" s="21" t="str">
        <f>IF($B2680="","",MAX(0,$E2680-MAX(0,SUMIFS(Тех_Движение!$G$2:$G$5111,Тех_Движение!$D$2:$D$5111,$C2680,Тех_Движение!$B$2:$B$5111,"&lt;="&amp;Настройки!$B$5-1)-$F2680)))</f>
        <v/>
      </c>
      <c r="H2680" s="21" t="str">
        <f>IF($B2680="","",IF(AND($D2680&gt;=Настройки!$B$5,$D2680&lt;=Настройки!$B$6),$E2680,0))</f>
        <v/>
      </c>
      <c r="I2680" s="21" t="str">
        <f t="shared" si="123"/>
        <v/>
      </c>
      <c r="J2680" s="21" t="str">
        <f>IF($B2680="","",MAX(0,$E2680-MAX(0,SUMIFS(Тех_Движение!$G$2:$G$5111,Тех_Движение!$D$2:$D$5111,$C2680,Тех_Движение!$B$2:$B$5111,"&lt;="&amp;Настройки!$B$6)-$F2680)))</f>
        <v/>
      </c>
      <c r="K2680" s="21" t="e">
        <f>IF(OR($B2680="",K$3&lt;$D2680+Настройки!$B$7),0,MAX(0,$E2680-MAX(0,SUMIFS(Тех_Движение!$G$2:$G$5111,Тех_Движение!$D$2:$D$5111,$C2680,Тех_Движение!$B$2:$B$5111,"&lt;="&amp;K$3)-$F2680)))</f>
        <v>#VALUE!</v>
      </c>
      <c r="L2680" s="21" t="e">
        <f>IF(OR($B2680="",L$3&lt;$D2680+Настройки!$B$7),0,MAX(0,$E2680-MAX(0,SUMIFS(Тех_Движение!$G$2:$G$5111,Тех_Движение!$D$2:$D$5111,$C2680,Тех_Движение!$B$2:$B$5111,"&lt;="&amp;L$3)-$F2680)))</f>
        <v>#VALUE!</v>
      </c>
      <c r="M2680" s="21" t="e">
        <f>IF(OR($B2680="",M$3&lt;$D2680+Настройки!$B$7),0,MAX(0,$E2680-MAX(0,SUMIFS(Тех_Движение!$G$2:$G$5111,Тех_Движение!$D$2:$D$5111,$C2680,Тех_Движение!$B$2:$B$5111,"&lt;="&amp;M$3)-$F2680)))</f>
        <v>#VALUE!</v>
      </c>
      <c r="N2680" s="21" t="e">
        <f>IF(OR($B2680="",N$3&lt;$D2680+Настройки!$B$7),0,MAX(0,$E2680-MAX(0,SUMIFS(Тех_Движение!$G$2:$G$5111,Тех_Движение!$D$2:$D$5111,$C2680,Тех_Движение!$B$2:$B$5111,"&lt;="&amp;N$3)-$F2680)))</f>
        <v>#VALUE!</v>
      </c>
      <c r="O2680" s="21" t="e">
        <f>IF(OR($B2680="",O$3&lt;$D2680+Настройки!$B$7),0,MAX(0,$E2680-MAX(0,SUMIFS(Тех_Движение!$G$2:$G$5111,Тех_Движение!$D$2:$D$5111,$C2680,Тех_Движение!$B$2:$B$5111,"&lt;="&amp;O$3)-$F2680)))</f>
        <v>#VALUE!</v>
      </c>
      <c r="P2680" s="21" t="e">
        <f>IF(OR($B2680="",P$3&lt;$D2680+Настройки!$B$7),0,MAX(0,$E2680-MAX(0,SUMIFS(Тех_Движение!$G$2:$G$5111,Тех_Движение!$D$2:$D$5111,$C2680,Тех_Движение!$B$2:$B$5111,"&lt;="&amp;P$3)-$F2680)))</f>
        <v>#VALUE!</v>
      </c>
      <c r="Q2680" s="21" t="e">
        <f>IF(OR($B2680="",Q$3&lt;$D2680+Настройки!$B$7),0,MAX(0,$E2680-MAX(0,SUMIFS(Тех_Движение!$G$2:$G$5111,Тех_Движение!$D$2:$D$5111,$C2680,Тех_Движение!$B$2:$B$5111,"&lt;="&amp;Q$3)-$F2680)))</f>
        <v>#VALUE!</v>
      </c>
      <c r="R2680" s="21" t="str">
        <f t="shared" si="124"/>
        <v/>
      </c>
      <c r="S2680" s="23" t="str">
        <f>IF($B2680="","",VLOOKUP($C2680,Настройки!$A$11:$L$17,9,FALSE))</f>
        <v/>
      </c>
      <c r="T2680" s="23" t="str">
        <f t="shared" si="125"/>
        <v/>
      </c>
    </row>
    <row r="2681" spans="1:20" x14ac:dyDescent="0.3">
      <c r="A2681" s="20">
        <f>Тех_Движение!$A$2678</f>
        <v>2677</v>
      </c>
      <c r="B2681" s="20" t="str">
        <f>IF(Тех_Движение!$F$2678&gt;0,Тех_Движение!$I$2678,"")</f>
        <v/>
      </c>
      <c r="C2681" s="20" t="str">
        <f>IF($B2681="","",Тех_Движение!$D$2678)</f>
        <v/>
      </c>
      <c r="D2681" s="9" t="str">
        <f>IF($B2681="","",Тех_Движение!$B$2678)</f>
        <v/>
      </c>
      <c r="E2681" s="21" t="str">
        <f>IF($B2681="","",Тех_Движение!$F$2678)</f>
        <v/>
      </c>
      <c r="F2681" s="21" t="str">
        <f>IF($B2681="","",SUMIFS($E$5:$E2680,$C$5:$C2680,$C2681))</f>
        <v/>
      </c>
      <c r="G2681" s="21" t="str">
        <f>IF($B2681="","",MAX(0,$E2681-MAX(0,SUMIFS(Тех_Движение!$G$2:$G$5111,Тех_Движение!$D$2:$D$5111,$C2681,Тех_Движение!$B$2:$B$5111,"&lt;="&amp;Настройки!$B$5-1)-$F2681)))</f>
        <v/>
      </c>
      <c r="H2681" s="21" t="str">
        <f>IF($B2681="","",IF(AND($D2681&gt;=Настройки!$B$5,$D2681&lt;=Настройки!$B$6),$E2681,0))</f>
        <v/>
      </c>
      <c r="I2681" s="21" t="str">
        <f t="shared" si="123"/>
        <v/>
      </c>
      <c r="J2681" s="21" t="str">
        <f>IF($B2681="","",MAX(0,$E2681-MAX(0,SUMIFS(Тех_Движение!$G$2:$G$5111,Тех_Движение!$D$2:$D$5111,$C2681,Тех_Движение!$B$2:$B$5111,"&lt;="&amp;Настройки!$B$6)-$F2681)))</f>
        <v/>
      </c>
      <c r="K2681" s="21" t="e">
        <f>IF(OR($B2681="",K$3&lt;$D2681+Настройки!$B$7),0,MAX(0,$E2681-MAX(0,SUMIFS(Тех_Движение!$G$2:$G$5111,Тех_Движение!$D$2:$D$5111,$C2681,Тех_Движение!$B$2:$B$5111,"&lt;="&amp;K$3)-$F2681)))</f>
        <v>#VALUE!</v>
      </c>
      <c r="L2681" s="21" t="e">
        <f>IF(OR($B2681="",L$3&lt;$D2681+Настройки!$B$7),0,MAX(0,$E2681-MAX(0,SUMIFS(Тех_Движение!$G$2:$G$5111,Тех_Движение!$D$2:$D$5111,$C2681,Тех_Движение!$B$2:$B$5111,"&lt;="&amp;L$3)-$F2681)))</f>
        <v>#VALUE!</v>
      </c>
      <c r="M2681" s="21" t="e">
        <f>IF(OR($B2681="",M$3&lt;$D2681+Настройки!$B$7),0,MAX(0,$E2681-MAX(0,SUMIFS(Тех_Движение!$G$2:$G$5111,Тех_Движение!$D$2:$D$5111,$C2681,Тех_Движение!$B$2:$B$5111,"&lt;="&amp;M$3)-$F2681)))</f>
        <v>#VALUE!</v>
      </c>
      <c r="N2681" s="21" t="e">
        <f>IF(OR($B2681="",N$3&lt;$D2681+Настройки!$B$7),0,MAX(0,$E2681-MAX(0,SUMIFS(Тех_Движение!$G$2:$G$5111,Тех_Движение!$D$2:$D$5111,$C2681,Тех_Движение!$B$2:$B$5111,"&lt;="&amp;N$3)-$F2681)))</f>
        <v>#VALUE!</v>
      </c>
      <c r="O2681" s="21" t="e">
        <f>IF(OR($B2681="",O$3&lt;$D2681+Настройки!$B$7),0,MAX(0,$E2681-MAX(0,SUMIFS(Тех_Движение!$G$2:$G$5111,Тех_Движение!$D$2:$D$5111,$C2681,Тех_Движение!$B$2:$B$5111,"&lt;="&amp;O$3)-$F2681)))</f>
        <v>#VALUE!</v>
      </c>
      <c r="P2681" s="21" t="e">
        <f>IF(OR($B2681="",P$3&lt;$D2681+Настройки!$B$7),0,MAX(0,$E2681-MAX(0,SUMIFS(Тех_Движение!$G$2:$G$5111,Тех_Движение!$D$2:$D$5111,$C2681,Тех_Движение!$B$2:$B$5111,"&lt;="&amp;P$3)-$F2681)))</f>
        <v>#VALUE!</v>
      </c>
      <c r="Q2681" s="21" t="e">
        <f>IF(OR($B2681="",Q$3&lt;$D2681+Настройки!$B$7),0,MAX(0,$E2681-MAX(0,SUMIFS(Тех_Движение!$G$2:$G$5111,Тех_Движение!$D$2:$D$5111,$C2681,Тех_Движение!$B$2:$B$5111,"&lt;="&amp;Q$3)-$F2681)))</f>
        <v>#VALUE!</v>
      </c>
      <c r="R2681" s="21" t="str">
        <f t="shared" si="124"/>
        <v/>
      </c>
      <c r="S2681" s="23" t="str">
        <f>IF($B2681="","",VLOOKUP($C2681,Настройки!$A$11:$L$17,9,FALSE))</f>
        <v/>
      </c>
      <c r="T2681" s="23" t="str">
        <f t="shared" si="125"/>
        <v/>
      </c>
    </row>
    <row r="2682" spans="1:20" x14ac:dyDescent="0.3">
      <c r="A2682" s="20">
        <f>Тех_Движение!$A$2679</f>
        <v>2678</v>
      </c>
      <c r="B2682" s="20" t="str">
        <f>IF(Тех_Движение!$F$2679&gt;0,Тех_Движение!$I$2679,"")</f>
        <v/>
      </c>
      <c r="C2682" s="20" t="str">
        <f>IF($B2682="","",Тех_Движение!$D$2679)</f>
        <v/>
      </c>
      <c r="D2682" s="9" t="str">
        <f>IF($B2682="","",Тех_Движение!$B$2679)</f>
        <v/>
      </c>
      <c r="E2682" s="21" t="str">
        <f>IF($B2682="","",Тех_Движение!$F$2679)</f>
        <v/>
      </c>
      <c r="F2682" s="21" t="str">
        <f>IF($B2682="","",SUMIFS($E$5:$E2681,$C$5:$C2681,$C2682))</f>
        <v/>
      </c>
      <c r="G2682" s="21" t="str">
        <f>IF($B2682="","",MAX(0,$E2682-MAX(0,SUMIFS(Тех_Движение!$G$2:$G$5111,Тех_Движение!$D$2:$D$5111,$C2682,Тех_Движение!$B$2:$B$5111,"&lt;="&amp;Настройки!$B$5-1)-$F2682)))</f>
        <v/>
      </c>
      <c r="H2682" s="21" t="str">
        <f>IF($B2682="","",IF(AND($D2682&gt;=Настройки!$B$5,$D2682&lt;=Настройки!$B$6),$E2682,0))</f>
        <v/>
      </c>
      <c r="I2682" s="21" t="str">
        <f t="shared" si="123"/>
        <v/>
      </c>
      <c r="J2682" s="21" t="str">
        <f>IF($B2682="","",MAX(0,$E2682-MAX(0,SUMIFS(Тех_Движение!$G$2:$G$5111,Тех_Движение!$D$2:$D$5111,$C2682,Тех_Движение!$B$2:$B$5111,"&lt;="&amp;Настройки!$B$6)-$F2682)))</f>
        <v/>
      </c>
      <c r="K2682" s="21" t="e">
        <f>IF(OR($B2682="",K$3&lt;$D2682+Настройки!$B$7),0,MAX(0,$E2682-MAX(0,SUMIFS(Тех_Движение!$G$2:$G$5111,Тех_Движение!$D$2:$D$5111,$C2682,Тех_Движение!$B$2:$B$5111,"&lt;="&amp;K$3)-$F2682)))</f>
        <v>#VALUE!</v>
      </c>
      <c r="L2682" s="21" t="e">
        <f>IF(OR($B2682="",L$3&lt;$D2682+Настройки!$B$7),0,MAX(0,$E2682-MAX(0,SUMIFS(Тех_Движение!$G$2:$G$5111,Тех_Движение!$D$2:$D$5111,$C2682,Тех_Движение!$B$2:$B$5111,"&lt;="&amp;L$3)-$F2682)))</f>
        <v>#VALUE!</v>
      </c>
      <c r="M2682" s="21" t="e">
        <f>IF(OR($B2682="",M$3&lt;$D2682+Настройки!$B$7),0,MAX(0,$E2682-MAX(0,SUMIFS(Тех_Движение!$G$2:$G$5111,Тех_Движение!$D$2:$D$5111,$C2682,Тех_Движение!$B$2:$B$5111,"&lt;="&amp;M$3)-$F2682)))</f>
        <v>#VALUE!</v>
      </c>
      <c r="N2682" s="21" t="e">
        <f>IF(OR($B2682="",N$3&lt;$D2682+Настройки!$B$7),0,MAX(0,$E2682-MAX(0,SUMIFS(Тех_Движение!$G$2:$G$5111,Тех_Движение!$D$2:$D$5111,$C2682,Тех_Движение!$B$2:$B$5111,"&lt;="&amp;N$3)-$F2682)))</f>
        <v>#VALUE!</v>
      </c>
      <c r="O2682" s="21" t="e">
        <f>IF(OR($B2682="",O$3&lt;$D2682+Настройки!$B$7),0,MAX(0,$E2682-MAX(0,SUMIFS(Тех_Движение!$G$2:$G$5111,Тех_Движение!$D$2:$D$5111,$C2682,Тех_Движение!$B$2:$B$5111,"&lt;="&amp;O$3)-$F2682)))</f>
        <v>#VALUE!</v>
      </c>
      <c r="P2682" s="21" t="e">
        <f>IF(OR($B2682="",P$3&lt;$D2682+Настройки!$B$7),0,MAX(0,$E2682-MAX(0,SUMIFS(Тех_Движение!$G$2:$G$5111,Тех_Движение!$D$2:$D$5111,$C2682,Тех_Движение!$B$2:$B$5111,"&lt;="&amp;P$3)-$F2682)))</f>
        <v>#VALUE!</v>
      </c>
      <c r="Q2682" s="21" t="e">
        <f>IF(OR($B2682="",Q$3&lt;$D2682+Настройки!$B$7),0,MAX(0,$E2682-MAX(0,SUMIFS(Тех_Движение!$G$2:$G$5111,Тех_Движение!$D$2:$D$5111,$C2682,Тех_Движение!$B$2:$B$5111,"&lt;="&amp;Q$3)-$F2682)))</f>
        <v>#VALUE!</v>
      </c>
      <c r="R2682" s="21" t="str">
        <f t="shared" si="124"/>
        <v/>
      </c>
      <c r="S2682" s="23" t="str">
        <f>IF($B2682="","",VLOOKUP($C2682,Настройки!$A$11:$L$17,9,FALSE))</f>
        <v/>
      </c>
      <c r="T2682" s="23" t="str">
        <f t="shared" si="125"/>
        <v/>
      </c>
    </row>
    <row r="2683" spans="1:20" x14ac:dyDescent="0.3">
      <c r="A2683" s="20">
        <f>Тех_Движение!$A$2680</f>
        <v>2679</v>
      </c>
      <c r="B2683" s="20" t="str">
        <f>IF(Тех_Движение!$F$2680&gt;0,Тех_Движение!$I$2680,"")</f>
        <v/>
      </c>
      <c r="C2683" s="20" t="str">
        <f>IF($B2683="","",Тех_Движение!$D$2680)</f>
        <v/>
      </c>
      <c r="D2683" s="9" t="str">
        <f>IF($B2683="","",Тех_Движение!$B$2680)</f>
        <v/>
      </c>
      <c r="E2683" s="21" t="str">
        <f>IF($B2683="","",Тех_Движение!$F$2680)</f>
        <v/>
      </c>
      <c r="F2683" s="21" t="str">
        <f>IF($B2683="","",SUMIFS($E$5:$E2682,$C$5:$C2682,$C2683))</f>
        <v/>
      </c>
      <c r="G2683" s="21" t="str">
        <f>IF($B2683="","",MAX(0,$E2683-MAX(0,SUMIFS(Тех_Движение!$G$2:$G$5111,Тех_Движение!$D$2:$D$5111,$C2683,Тех_Движение!$B$2:$B$5111,"&lt;="&amp;Настройки!$B$5-1)-$F2683)))</f>
        <v/>
      </c>
      <c r="H2683" s="21" t="str">
        <f>IF($B2683="","",IF(AND($D2683&gt;=Настройки!$B$5,$D2683&lt;=Настройки!$B$6),$E2683,0))</f>
        <v/>
      </c>
      <c r="I2683" s="21" t="str">
        <f t="shared" si="123"/>
        <v/>
      </c>
      <c r="J2683" s="21" t="str">
        <f>IF($B2683="","",MAX(0,$E2683-MAX(0,SUMIFS(Тех_Движение!$G$2:$G$5111,Тех_Движение!$D$2:$D$5111,$C2683,Тех_Движение!$B$2:$B$5111,"&lt;="&amp;Настройки!$B$6)-$F2683)))</f>
        <v/>
      </c>
      <c r="K2683" s="21" t="e">
        <f>IF(OR($B2683="",K$3&lt;$D2683+Настройки!$B$7),0,MAX(0,$E2683-MAX(0,SUMIFS(Тех_Движение!$G$2:$G$5111,Тех_Движение!$D$2:$D$5111,$C2683,Тех_Движение!$B$2:$B$5111,"&lt;="&amp;K$3)-$F2683)))</f>
        <v>#VALUE!</v>
      </c>
      <c r="L2683" s="21" t="e">
        <f>IF(OR($B2683="",L$3&lt;$D2683+Настройки!$B$7),0,MAX(0,$E2683-MAX(0,SUMIFS(Тех_Движение!$G$2:$G$5111,Тех_Движение!$D$2:$D$5111,$C2683,Тех_Движение!$B$2:$B$5111,"&lt;="&amp;L$3)-$F2683)))</f>
        <v>#VALUE!</v>
      </c>
      <c r="M2683" s="21" t="e">
        <f>IF(OR($B2683="",M$3&lt;$D2683+Настройки!$B$7),0,MAX(0,$E2683-MAX(0,SUMIFS(Тех_Движение!$G$2:$G$5111,Тех_Движение!$D$2:$D$5111,$C2683,Тех_Движение!$B$2:$B$5111,"&lt;="&amp;M$3)-$F2683)))</f>
        <v>#VALUE!</v>
      </c>
      <c r="N2683" s="21" t="e">
        <f>IF(OR($B2683="",N$3&lt;$D2683+Настройки!$B$7),0,MAX(0,$E2683-MAX(0,SUMIFS(Тех_Движение!$G$2:$G$5111,Тех_Движение!$D$2:$D$5111,$C2683,Тех_Движение!$B$2:$B$5111,"&lt;="&amp;N$3)-$F2683)))</f>
        <v>#VALUE!</v>
      </c>
      <c r="O2683" s="21" t="e">
        <f>IF(OR($B2683="",O$3&lt;$D2683+Настройки!$B$7),0,MAX(0,$E2683-MAX(0,SUMIFS(Тех_Движение!$G$2:$G$5111,Тех_Движение!$D$2:$D$5111,$C2683,Тех_Движение!$B$2:$B$5111,"&lt;="&amp;O$3)-$F2683)))</f>
        <v>#VALUE!</v>
      </c>
      <c r="P2683" s="21" t="e">
        <f>IF(OR($B2683="",P$3&lt;$D2683+Настройки!$B$7),0,MAX(0,$E2683-MAX(0,SUMIFS(Тех_Движение!$G$2:$G$5111,Тех_Движение!$D$2:$D$5111,$C2683,Тех_Движение!$B$2:$B$5111,"&lt;="&amp;P$3)-$F2683)))</f>
        <v>#VALUE!</v>
      </c>
      <c r="Q2683" s="21" t="e">
        <f>IF(OR($B2683="",Q$3&lt;$D2683+Настройки!$B$7),0,MAX(0,$E2683-MAX(0,SUMIFS(Тех_Движение!$G$2:$G$5111,Тех_Движение!$D$2:$D$5111,$C2683,Тех_Движение!$B$2:$B$5111,"&lt;="&amp;Q$3)-$F2683)))</f>
        <v>#VALUE!</v>
      </c>
      <c r="R2683" s="21" t="str">
        <f t="shared" si="124"/>
        <v/>
      </c>
      <c r="S2683" s="23" t="str">
        <f>IF($B2683="","",VLOOKUP($C2683,Настройки!$A$11:$L$17,9,FALSE))</f>
        <v/>
      </c>
      <c r="T2683" s="23" t="str">
        <f t="shared" si="125"/>
        <v/>
      </c>
    </row>
    <row r="2684" spans="1:20" x14ac:dyDescent="0.3">
      <c r="A2684" s="20">
        <f>Тех_Движение!$A$2681</f>
        <v>2680</v>
      </c>
      <c r="B2684" s="20" t="str">
        <f>IF(Тех_Движение!$F$2681&gt;0,Тех_Движение!$I$2681,"")</f>
        <v/>
      </c>
      <c r="C2684" s="20" t="str">
        <f>IF($B2684="","",Тех_Движение!$D$2681)</f>
        <v/>
      </c>
      <c r="D2684" s="9" t="str">
        <f>IF($B2684="","",Тех_Движение!$B$2681)</f>
        <v/>
      </c>
      <c r="E2684" s="21" t="str">
        <f>IF($B2684="","",Тех_Движение!$F$2681)</f>
        <v/>
      </c>
      <c r="F2684" s="21" t="str">
        <f>IF($B2684="","",SUMIFS($E$5:$E2683,$C$5:$C2683,$C2684))</f>
        <v/>
      </c>
      <c r="G2684" s="21" t="str">
        <f>IF($B2684="","",MAX(0,$E2684-MAX(0,SUMIFS(Тех_Движение!$G$2:$G$5111,Тех_Движение!$D$2:$D$5111,$C2684,Тех_Движение!$B$2:$B$5111,"&lt;="&amp;Настройки!$B$5-1)-$F2684)))</f>
        <v/>
      </c>
      <c r="H2684" s="21" t="str">
        <f>IF($B2684="","",IF(AND($D2684&gt;=Настройки!$B$5,$D2684&lt;=Настройки!$B$6),$E2684,0))</f>
        <v/>
      </c>
      <c r="I2684" s="21" t="str">
        <f t="shared" si="123"/>
        <v/>
      </c>
      <c r="J2684" s="21" t="str">
        <f>IF($B2684="","",MAX(0,$E2684-MAX(0,SUMIFS(Тех_Движение!$G$2:$G$5111,Тех_Движение!$D$2:$D$5111,$C2684,Тех_Движение!$B$2:$B$5111,"&lt;="&amp;Настройки!$B$6)-$F2684)))</f>
        <v/>
      </c>
      <c r="K2684" s="21" t="e">
        <f>IF(OR($B2684="",K$3&lt;$D2684+Настройки!$B$7),0,MAX(0,$E2684-MAX(0,SUMIFS(Тех_Движение!$G$2:$G$5111,Тех_Движение!$D$2:$D$5111,$C2684,Тех_Движение!$B$2:$B$5111,"&lt;="&amp;K$3)-$F2684)))</f>
        <v>#VALUE!</v>
      </c>
      <c r="L2684" s="21" t="e">
        <f>IF(OR($B2684="",L$3&lt;$D2684+Настройки!$B$7),0,MAX(0,$E2684-MAX(0,SUMIFS(Тех_Движение!$G$2:$G$5111,Тех_Движение!$D$2:$D$5111,$C2684,Тех_Движение!$B$2:$B$5111,"&lt;="&amp;L$3)-$F2684)))</f>
        <v>#VALUE!</v>
      </c>
      <c r="M2684" s="21" t="e">
        <f>IF(OR($B2684="",M$3&lt;$D2684+Настройки!$B$7),0,MAX(0,$E2684-MAX(0,SUMIFS(Тех_Движение!$G$2:$G$5111,Тех_Движение!$D$2:$D$5111,$C2684,Тех_Движение!$B$2:$B$5111,"&lt;="&amp;M$3)-$F2684)))</f>
        <v>#VALUE!</v>
      </c>
      <c r="N2684" s="21" t="e">
        <f>IF(OR($B2684="",N$3&lt;$D2684+Настройки!$B$7),0,MAX(0,$E2684-MAX(0,SUMIFS(Тех_Движение!$G$2:$G$5111,Тех_Движение!$D$2:$D$5111,$C2684,Тех_Движение!$B$2:$B$5111,"&lt;="&amp;N$3)-$F2684)))</f>
        <v>#VALUE!</v>
      </c>
      <c r="O2684" s="21" t="e">
        <f>IF(OR($B2684="",O$3&lt;$D2684+Настройки!$B$7),0,MAX(0,$E2684-MAX(0,SUMIFS(Тех_Движение!$G$2:$G$5111,Тех_Движение!$D$2:$D$5111,$C2684,Тех_Движение!$B$2:$B$5111,"&lt;="&amp;O$3)-$F2684)))</f>
        <v>#VALUE!</v>
      </c>
      <c r="P2684" s="21" t="e">
        <f>IF(OR($B2684="",P$3&lt;$D2684+Настройки!$B$7),0,MAX(0,$E2684-MAX(0,SUMIFS(Тех_Движение!$G$2:$G$5111,Тех_Движение!$D$2:$D$5111,$C2684,Тех_Движение!$B$2:$B$5111,"&lt;="&amp;P$3)-$F2684)))</f>
        <v>#VALUE!</v>
      </c>
      <c r="Q2684" s="21" t="e">
        <f>IF(OR($B2684="",Q$3&lt;$D2684+Настройки!$B$7),0,MAX(0,$E2684-MAX(0,SUMIFS(Тех_Движение!$G$2:$G$5111,Тех_Движение!$D$2:$D$5111,$C2684,Тех_Движение!$B$2:$B$5111,"&lt;="&amp;Q$3)-$F2684)))</f>
        <v>#VALUE!</v>
      </c>
      <c r="R2684" s="21" t="str">
        <f t="shared" si="124"/>
        <v/>
      </c>
      <c r="S2684" s="23" t="str">
        <f>IF($B2684="","",VLOOKUP($C2684,Настройки!$A$11:$L$17,9,FALSE))</f>
        <v/>
      </c>
      <c r="T2684" s="23" t="str">
        <f t="shared" si="125"/>
        <v/>
      </c>
    </row>
    <row r="2685" spans="1:20" x14ac:dyDescent="0.3">
      <c r="A2685" s="20">
        <f>Тех_Движение!$A$2682</f>
        <v>2681</v>
      </c>
      <c r="B2685" s="20" t="str">
        <f>IF(Тех_Движение!$F$2682&gt;0,Тех_Движение!$I$2682,"")</f>
        <v/>
      </c>
      <c r="C2685" s="20" t="str">
        <f>IF($B2685="","",Тех_Движение!$D$2682)</f>
        <v/>
      </c>
      <c r="D2685" s="9" t="str">
        <f>IF($B2685="","",Тех_Движение!$B$2682)</f>
        <v/>
      </c>
      <c r="E2685" s="21" t="str">
        <f>IF($B2685="","",Тех_Движение!$F$2682)</f>
        <v/>
      </c>
      <c r="F2685" s="21" t="str">
        <f>IF($B2685="","",SUMIFS($E$5:$E2684,$C$5:$C2684,$C2685))</f>
        <v/>
      </c>
      <c r="G2685" s="21" t="str">
        <f>IF($B2685="","",MAX(0,$E2685-MAX(0,SUMIFS(Тех_Движение!$G$2:$G$5111,Тех_Движение!$D$2:$D$5111,$C2685,Тех_Движение!$B$2:$B$5111,"&lt;="&amp;Настройки!$B$5-1)-$F2685)))</f>
        <v/>
      </c>
      <c r="H2685" s="21" t="str">
        <f>IF($B2685="","",IF(AND($D2685&gt;=Настройки!$B$5,$D2685&lt;=Настройки!$B$6),$E2685,0))</f>
        <v/>
      </c>
      <c r="I2685" s="21" t="str">
        <f t="shared" si="123"/>
        <v/>
      </c>
      <c r="J2685" s="21" t="str">
        <f>IF($B2685="","",MAX(0,$E2685-MAX(0,SUMIFS(Тех_Движение!$G$2:$G$5111,Тех_Движение!$D$2:$D$5111,$C2685,Тех_Движение!$B$2:$B$5111,"&lt;="&amp;Настройки!$B$6)-$F2685)))</f>
        <v/>
      </c>
      <c r="K2685" s="21" t="e">
        <f>IF(OR($B2685="",K$3&lt;$D2685+Настройки!$B$7),0,MAX(0,$E2685-MAX(0,SUMIFS(Тех_Движение!$G$2:$G$5111,Тех_Движение!$D$2:$D$5111,$C2685,Тех_Движение!$B$2:$B$5111,"&lt;="&amp;K$3)-$F2685)))</f>
        <v>#VALUE!</v>
      </c>
      <c r="L2685" s="21" t="e">
        <f>IF(OR($B2685="",L$3&lt;$D2685+Настройки!$B$7),0,MAX(0,$E2685-MAX(0,SUMIFS(Тех_Движение!$G$2:$G$5111,Тех_Движение!$D$2:$D$5111,$C2685,Тех_Движение!$B$2:$B$5111,"&lt;="&amp;L$3)-$F2685)))</f>
        <v>#VALUE!</v>
      </c>
      <c r="M2685" s="21" t="e">
        <f>IF(OR($B2685="",M$3&lt;$D2685+Настройки!$B$7),0,MAX(0,$E2685-MAX(0,SUMIFS(Тех_Движение!$G$2:$G$5111,Тех_Движение!$D$2:$D$5111,$C2685,Тех_Движение!$B$2:$B$5111,"&lt;="&amp;M$3)-$F2685)))</f>
        <v>#VALUE!</v>
      </c>
      <c r="N2685" s="21" t="e">
        <f>IF(OR($B2685="",N$3&lt;$D2685+Настройки!$B$7),0,MAX(0,$E2685-MAX(0,SUMIFS(Тех_Движение!$G$2:$G$5111,Тех_Движение!$D$2:$D$5111,$C2685,Тех_Движение!$B$2:$B$5111,"&lt;="&amp;N$3)-$F2685)))</f>
        <v>#VALUE!</v>
      </c>
      <c r="O2685" s="21" t="e">
        <f>IF(OR($B2685="",O$3&lt;$D2685+Настройки!$B$7),0,MAX(0,$E2685-MAX(0,SUMIFS(Тех_Движение!$G$2:$G$5111,Тех_Движение!$D$2:$D$5111,$C2685,Тех_Движение!$B$2:$B$5111,"&lt;="&amp;O$3)-$F2685)))</f>
        <v>#VALUE!</v>
      </c>
      <c r="P2685" s="21" t="e">
        <f>IF(OR($B2685="",P$3&lt;$D2685+Настройки!$B$7),0,MAX(0,$E2685-MAX(0,SUMIFS(Тех_Движение!$G$2:$G$5111,Тех_Движение!$D$2:$D$5111,$C2685,Тех_Движение!$B$2:$B$5111,"&lt;="&amp;P$3)-$F2685)))</f>
        <v>#VALUE!</v>
      </c>
      <c r="Q2685" s="21" t="e">
        <f>IF(OR($B2685="",Q$3&lt;$D2685+Настройки!$B$7),0,MAX(0,$E2685-MAX(0,SUMIFS(Тех_Движение!$G$2:$G$5111,Тех_Движение!$D$2:$D$5111,$C2685,Тех_Движение!$B$2:$B$5111,"&lt;="&amp;Q$3)-$F2685)))</f>
        <v>#VALUE!</v>
      </c>
      <c r="R2685" s="21" t="str">
        <f t="shared" si="124"/>
        <v/>
      </c>
      <c r="S2685" s="23" t="str">
        <f>IF($B2685="","",VLOOKUP($C2685,Настройки!$A$11:$L$17,9,FALSE))</f>
        <v/>
      </c>
      <c r="T2685" s="23" t="str">
        <f t="shared" si="125"/>
        <v/>
      </c>
    </row>
    <row r="2686" spans="1:20" x14ac:dyDescent="0.3">
      <c r="A2686" s="20">
        <f>Тех_Движение!$A$2683</f>
        <v>2682</v>
      </c>
      <c r="B2686" s="20" t="str">
        <f>IF(Тех_Движение!$F$2683&gt;0,Тех_Движение!$I$2683,"")</f>
        <v/>
      </c>
      <c r="C2686" s="20" t="str">
        <f>IF($B2686="","",Тех_Движение!$D$2683)</f>
        <v/>
      </c>
      <c r="D2686" s="9" t="str">
        <f>IF($B2686="","",Тех_Движение!$B$2683)</f>
        <v/>
      </c>
      <c r="E2686" s="21" t="str">
        <f>IF($B2686="","",Тех_Движение!$F$2683)</f>
        <v/>
      </c>
      <c r="F2686" s="21" t="str">
        <f>IF($B2686="","",SUMIFS($E$5:$E2685,$C$5:$C2685,$C2686))</f>
        <v/>
      </c>
      <c r="G2686" s="21" t="str">
        <f>IF($B2686="","",MAX(0,$E2686-MAX(0,SUMIFS(Тех_Движение!$G$2:$G$5111,Тех_Движение!$D$2:$D$5111,$C2686,Тех_Движение!$B$2:$B$5111,"&lt;="&amp;Настройки!$B$5-1)-$F2686)))</f>
        <v/>
      </c>
      <c r="H2686" s="21" t="str">
        <f>IF($B2686="","",IF(AND($D2686&gt;=Настройки!$B$5,$D2686&lt;=Настройки!$B$6),$E2686,0))</f>
        <v/>
      </c>
      <c r="I2686" s="21" t="str">
        <f t="shared" si="123"/>
        <v/>
      </c>
      <c r="J2686" s="21" t="str">
        <f>IF($B2686="","",MAX(0,$E2686-MAX(0,SUMIFS(Тех_Движение!$G$2:$G$5111,Тех_Движение!$D$2:$D$5111,$C2686,Тех_Движение!$B$2:$B$5111,"&lt;="&amp;Настройки!$B$6)-$F2686)))</f>
        <v/>
      </c>
      <c r="K2686" s="21" t="e">
        <f>IF(OR($B2686="",K$3&lt;$D2686+Настройки!$B$7),0,MAX(0,$E2686-MAX(0,SUMIFS(Тех_Движение!$G$2:$G$5111,Тех_Движение!$D$2:$D$5111,$C2686,Тех_Движение!$B$2:$B$5111,"&lt;="&amp;K$3)-$F2686)))</f>
        <v>#VALUE!</v>
      </c>
      <c r="L2686" s="21" t="e">
        <f>IF(OR($B2686="",L$3&lt;$D2686+Настройки!$B$7),0,MAX(0,$E2686-MAX(0,SUMIFS(Тех_Движение!$G$2:$G$5111,Тех_Движение!$D$2:$D$5111,$C2686,Тех_Движение!$B$2:$B$5111,"&lt;="&amp;L$3)-$F2686)))</f>
        <v>#VALUE!</v>
      </c>
      <c r="M2686" s="21" t="e">
        <f>IF(OR($B2686="",M$3&lt;$D2686+Настройки!$B$7),0,MAX(0,$E2686-MAX(0,SUMIFS(Тех_Движение!$G$2:$G$5111,Тех_Движение!$D$2:$D$5111,$C2686,Тех_Движение!$B$2:$B$5111,"&lt;="&amp;M$3)-$F2686)))</f>
        <v>#VALUE!</v>
      </c>
      <c r="N2686" s="21" t="e">
        <f>IF(OR($B2686="",N$3&lt;$D2686+Настройки!$B$7),0,MAX(0,$E2686-MAX(0,SUMIFS(Тех_Движение!$G$2:$G$5111,Тех_Движение!$D$2:$D$5111,$C2686,Тех_Движение!$B$2:$B$5111,"&lt;="&amp;N$3)-$F2686)))</f>
        <v>#VALUE!</v>
      </c>
      <c r="O2686" s="21" t="e">
        <f>IF(OR($B2686="",O$3&lt;$D2686+Настройки!$B$7),0,MAX(0,$E2686-MAX(0,SUMIFS(Тех_Движение!$G$2:$G$5111,Тех_Движение!$D$2:$D$5111,$C2686,Тех_Движение!$B$2:$B$5111,"&lt;="&amp;O$3)-$F2686)))</f>
        <v>#VALUE!</v>
      </c>
      <c r="P2686" s="21" t="e">
        <f>IF(OR($B2686="",P$3&lt;$D2686+Настройки!$B$7),0,MAX(0,$E2686-MAX(0,SUMIFS(Тех_Движение!$G$2:$G$5111,Тех_Движение!$D$2:$D$5111,$C2686,Тех_Движение!$B$2:$B$5111,"&lt;="&amp;P$3)-$F2686)))</f>
        <v>#VALUE!</v>
      </c>
      <c r="Q2686" s="21" t="e">
        <f>IF(OR($B2686="",Q$3&lt;$D2686+Настройки!$B$7),0,MAX(0,$E2686-MAX(0,SUMIFS(Тех_Движение!$G$2:$G$5111,Тех_Движение!$D$2:$D$5111,$C2686,Тех_Движение!$B$2:$B$5111,"&lt;="&amp;Q$3)-$F2686)))</f>
        <v>#VALUE!</v>
      </c>
      <c r="R2686" s="21" t="str">
        <f t="shared" si="124"/>
        <v/>
      </c>
      <c r="S2686" s="23" t="str">
        <f>IF($B2686="","",VLOOKUP($C2686,Настройки!$A$11:$L$17,9,FALSE))</f>
        <v/>
      </c>
      <c r="T2686" s="23" t="str">
        <f t="shared" si="125"/>
        <v/>
      </c>
    </row>
    <row r="2687" spans="1:20" x14ac:dyDescent="0.3">
      <c r="A2687" s="20">
        <f>Тех_Движение!$A$2684</f>
        <v>2683</v>
      </c>
      <c r="B2687" s="20" t="str">
        <f>IF(Тех_Движение!$F$2684&gt;0,Тех_Движение!$I$2684,"")</f>
        <v/>
      </c>
      <c r="C2687" s="20" t="str">
        <f>IF($B2687="","",Тех_Движение!$D$2684)</f>
        <v/>
      </c>
      <c r="D2687" s="9" t="str">
        <f>IF($B2687="","",Тех_Движение!$B$2684)</f>
        <v/>
      </c>
      <c r="E2687" s="21" t="str">
        <f>IF($B2687="","",Тех_Движение!$F$2684)</f>
        <v/>
      </c>
      <c r="F2687" s="21" t="str">
        <f>IF($B2687="","",SUMIFS($E$5:$E2686,$C$5:$C2686,$C2687))</f>
        <v/>
      </c>
      <c r="G2687" s="21" t="str">
        <f>IF($B2687="","",MAX(0,$E2687-MAX(0,SUMIFS(Тех_Движение!$G$2:$G$5111,Тех_Движение!$D$2:$D$5111,$C2687,Тех_Движение!$B$2:$B$5111,"&lt;="&amp;Настройки!$B$5-1)-$F2687)))</f>
        <v/>
      </c>
      <c r="H2687" s="21" t="str">
        <f>IF($B2687="","",IF(AND($D2687&gt;=Настройки!$B$5,$D2687&lt;=Настройки!$B$6),$E2687,0))</f>
        <v/>
      </c>
      <c r="I2687" s="21" t="str">
        <f t="shared" si="123"/>
        <v/>
      </c>
      <c r="J2687" s="21" t="str">
        <f>IF($B2687="","",MAX(0,$E2687-MAX(0,SUMIFS(Тех_Движение!$G$2:$G$5111,Тех_Движение!$D$2:$D$5111,$C2687,Тех_Движение!$B$2:$B$5111,"&lt;="&amp;Настройки!$B$6)-$F2687)))</f>
        <v/>
      </c>
      <c r="K2687" s="21" t="e">
        <f>IF(OR($B2687="",K$3&lt;$D2687+Настройки!$B$7),0,MAX(0,$E2687-MAX(0,SUMIFS(Тех_Движение!$G$2:$G$5111,Тех_Движение!$D$2:$D$5111,$C2687,Тех_Движение!$B$2:$B$5111,"&lt;="&amp;K$3)-$F2687)))</f>
        <v>#VALUE!</v>
      </c>
      <c r="L2687" s="21" t="e">
        <f>IF(OR($B2687="",L$3&lt;$D2687+Настройки!$B$7),0,MAX(0,$E2687-MAX(0,SUMIFS(Тех_Движение!$G$2:$G$5111,Тех_Движение!$D$2:$D$5111,$C2687,Тех_Движение!$B$2:$B$5111,"&lt;="&amp;L$3)-$F2687)))</f>
        <v>#VALUE!</v>
      </c>
      <c r="M2687" s="21" t="e">
        <f>IF(OR($B2687="",M$3&lt;$D2687+Настройки!$B$7),0,MAX(0,$E2687-MAX(0,SUMIFS(Тех_Движение!$G$2:$G$5111,Тех_Движение!$D$2:$D$5111,$C2687,Тех_Движение!$B$2:$B$5111,"&lt;="&amp;M$3)-$F2687)))</f>
        <v>#VALUE!</v>
      </c>
      <c r="N2687" s="21" t="e">
        <f>IF(OR($B2687="",N$3&lt;$D2687+Настройки!$B$7),0,MAX(0,$E2687-MAX(0,SUMIFS(Тех_Движение!$G$2:$G$5111,Тех_Движение!$D$2:$D$5111,$C2687,Тех_Движение!$B$2:$B$5111,"&lt;="&amp;N$3)-$F2687)))</f>
        <v>#VALUE!</v>
      </c>
      <c r="O2687" s="21" t="e">
        <f>IF(OR($B2687="",O$3&lt;$D2687+Настройки!$B$7),0,MAX(0,$E2687-MAX(0,SUMIFS(Тех_Движение!$G$2:$G$5111,Тех_Движение!$D$2:$D$5111,$C2687,Тех_Движение!$B$2:$B$5111,"&lt;="&amp;O$3)-$F2687)))</f>
        <v>#VALUE!</v>
      </c>
      <c r="P2687" s="21" t="e">
        <f>IF(OR($B2687="",P$3&lt;$D2687+Настройки!$B$7),0,MAX(0,$E2687-MAX(0,SUMIFS(Тех_Движение!$G$2:$G$5111,Тех_Движение!$D$2:$D$5111,$C2687,Тех_Движение!$B$2:$B$5111,"&lt;="&amp;P$3)-$F2687)))</f>
        <v>#VALUE!</v>
      </c>
      <c r="Q2687" s="21" t="e">
        <f>IF(OR($B2687="",Q$3&lt;$D2687+Настройки!$B$7),0,MAX(0,$E2687-MAX(0,SUMIFS(Тех_Движение!$G$2:$G$5111,Тех_Движение!$D$2:$D$5111,$C2687,Тех_Движение!$B$2:$B$5111,"&lt;="&amp;Q$3)-$F2687)))</f>
        <v>#VALUE!</v>
      </c>
      <c r="R2687" s="21" t="str">
        <f t="shared" si="124"/>
        <v/>
      </c>
      <c r="S2687" s="23" t="str">
        <f>IF($B2687="","",VLOOKUP($C2687,Настройки!$A$11:$L$17,9,FALSE))</f>
        <v/>
      </c>
      <c r="T2687" s="23" t="str">
        <f t="shared" si="125"/>
        <v/>
      </c>
    </row>
    <row r="2688" spans="1:20" x14ac:dyDescent="0.3">
      <c r="A2688" s="20">
        <f>Тех_Движение!$A$2685</f>
        <v>2684</v>
      </c>
      <c r="B2688" s="20" t="str">
        <f>IF(Тех_Движение!$F$2685&gt;0,Тех_Движение!$I$2685,"")</f>
        <v/>
      </c>
      <c r="C2688" s="20" t="str">
        <f>IF($B2688="","",Тех_Движение!$D$2685)</f>
        <v/>
      </c>
      <c r="D2688" s="9" t="str">
        <f>IF($B2688="","",Тех_Движение!$B$2685)</f>
        <v/>
      </c>
      <c r="E2688" s="21" t="str">
        <f>IF($B2688="","",Тех_Движение!$F$2685)</f>
        <v/>
      </c>
      <c r="F2688" s="21" t="str">
        <f>IF($B2688="","",SUMIFS($E$5:$E2687,$C$5:$C2687,$C2688))</f>
        <v/>
      </c>
      <c r="G2688" s="21" t="str">
        <f>IF($B2688="","",MAX(0,$E2688-MAX(0,SUMIFS(Тех_Движение!$G$2:$G$5111,Тех_Движение!$D$2:$D$5111,$C2688,Тех_Движение!$B$2:$B$5111,"&lt;="&amp;Настройки!$B$5-1)-$F2688)))</f>
        <v/>
      </c>
      <c r="H2688" s="21" t="str">
        <f>IF($B2688="","",IF(AND($D2688&gt;=Настройки!$B$5,$D2688&lt;=Настройки!$B$6),$E2688,0))</f>
        <v/>
      </c>
      <c r="I2688" s="21" t="str">
        <f t="shared" si="123"/>
        <v/>
      </c>
      <c r="J2688" s="21" t="str">
        <f>IF($B2688="","",MAX(0,$E2688-MAX(0,SUMIFS(Тех_Движение!$G$2:$G$5111,Тех_Движение!$D$2:$D$5111,$C2688,Тех_Движение!$B$2:$B$5111,"&lt;="&amp;Настройки!$B$6)-$F2688)))</f>
        <v/>
      </c>
      <c r="K2688" s="21" t="e">
        <f>IF(OR($B2688="",K$3&lt;$D2688+Настройки!$B$7),0,MAX(0,$E2688-MAX(0,SUMIFS(Тех_Движение!$G$2:$G$5111,Тех_Движение!$D$2:$D$5111,$C2688,Тех_Движение!$B$2:$B$5111,"&lt;="&amp;K$3)-$F2688)))</f>
        <v>#VALUE!</v>
      </c>
      <c r="L2688" s="21" t="e">
        <f>IF(OR($B2688="",L$3&lt;$D2688+Настройки!$B$7),0,MAX(0,$E2688-MAX(0,SUMIFS(Тех_Движение!$G$2:$G$5111,Тех_Движение!$D$2:$D$5111,$C2688,Тех_Движение!$B$2:$B$5111,"&lt;="&amp;L$3)-$F2688)))</f>
        <v>#VALUE!</v>
      </c>
      <c r="M2688" s="21" t="e">
        <f>IF(OR($B2688="",M$3&lt;$D2688+Настройки!$B$7),0,MAX(0,$E2688-MAX(0,SUMIFS(Тех_Движение!$G$2:$G$5111,Тех_Движение!$D$2:$D$5111,$C2688,Тех_Движение!$B$2:$B$5111,"&lt;="&amp;M$3)-$F2688)))</f>
        <v>#VALUE!</v>
      </c>
      <c r="N2688" s="21" t="e">
        <f>IF(OR($B2688="",N$3&lt;$D2688+Настройки!$B$7),0,MAX(0,$E2688-MAX(0,SUMIFS(Тех_Движение!$G$2:$G$5111,Тех_Движение!$D$2:$D$5111,$C2688,Тех_Движение!$B$2:$B$5111,"&lt;="&amp;N$3)-$F2688)))</f>
        <v>#VALUE!</v>
      </c>
      <c r="O2688" s="21" t="e">
        <f>IF(OR($B2688="",O$3&lt;$D2688+Настройки!$B$7),0,MAX(0,$E2688-MAX(0,SUMIFS(Тех_Движение!$G$2:$G$5111,Тех_Движение!$D$2:$D$5111,$C2688,Тех_Движение!$B$2:$B$5111,"&lt;="&amp;O$3)-$F2688)))</f>
        <v>#VALUE!</v>
      </c>
      <c r="P2688" s="21" t="e">
        <f>IF(OR($B2688="",P$3&lt;$D2688+Настройки!$B$7),0,MAX(0,$E2688-MAX(0,SUMIFS(Тех_Движение!$G$2:$G$5111,Тех_Движение!$D$2:$D$5111,$C2688,Тех_Движение!$B$2:$B$5111,"&lt;="&amp;P$3)-$F2688)))</f>
        <v>#VALUE!</v>
      </c>
      <c r="Q2688" s="21" t="e">
        <f>IF(OR($B2688="",Q$3&lt;$D2688+Настройки!$B$7),0,MAX(0,$E2688-MAX(0,SUMIFS(Тех_Движение!$G$2:$G$5111,Тех_Движение!$D$2:$D$5111,$C2688,Тех_Движение!$B$2:$B$5111,"&lt;="&amp;Q$3)-$F2688)))</f>
        <v>#VALUE!</v>
      </c>
      <c r="R2688" s="21" t="str">
        <f t="shared" si="124"/>
        <v/>
      </c>
      <c r="S2688" s="23" t="str">
        <f>IF($B2688="","",VLOOKUP($C2688,Настройки!$A$11:$L$17,9,FALSE))</f>
        <v/>
      </c>
      <c r="T2688" s="23" t="str">
        <f t="shared" si="125"/>
        <v/>
      </c>
    </row>
    <row r="2689" spans="1:20" x14ac:dyDescent="0.3">
      <c r="A2689" s="20">
        <f>Тех_Движение!$A$2686</f>
        <v>2685</v>
      </c>
      <c r="B2689" s="20" t="str">
        <f>IF(Тех_Движение!$F$2686&gt;0,Тех_Движение!$I$2686,"")</f>
        <v/>
      </c>
      <c r="C2689" s="20" t="str">
        <f>IF($B2689="","",Тех_Движение!$D$2686)</f>
        <v/>
      </c>
      <c r="D2689" s="9" t="str">
        <f>IF($B2689="","",Тех_Движение!$B$2686)</f>
        <v/>
      </c>
      <c r="E2689" s="21" t="str">
        <f>IF($B2689="","",Тех_Движение!$F$2686)</f>
        <v/>
      </c>
      <c r="F2689" s="21" t="str">
        <f>IF($B2689="","",SUMIFS($E$5:$E2688,$C$5:$C2688,$C2689))</f>
        <v/>
      </c>
      <c r="G2689" s="21" t="str">
        <f>IF($B2689="","",MAX(0,$E2689-MAX(0,SUMIFS(Тех_Движение!$G$2:$G$5111,Тех_Движение!$D$2:$D$5111,$C2689,Тех_Движение!$B$2:$B$5111,"&lt;="&amp;Настройки!$B$5-1)-$F2689)))</f>
        <v/>
      </c>
      <c r="H2689" s="21" t="str">
        <f>IF($B2689="","",IF(AND($D2689&gt;=Настройки!$B$5,$D2689&lt;=Настройки!$B$6),$E2689,0))</f>
        <v/>
      </c>
      <c r="I2689" s="21" t="str">
        <f t="shared" si="123"/>
        <v/>
      </c>
      <c r="J2689" s="21" t="str">
        <f>IF($B2689="","",MAX(0,$E2689-MAX(0,SUMIFS(Тех_Движение!$G$2:$G$5111,Тех_Движение!$D$2:$D$5111,$C2689,Тех_Движение!$B$2:$B$5111,"&lt;="&amp;Настройки!$B$6)-$F2689)))</f>
        <v/>
      </c>
      <c r="K2689" s="21" t="e">
        <f>IF(OR($B2689="",K$3&lt;$D2689+Настройки!$B$7),0,MAX(0,$E2689-MAX(0,SUMIFS(Тех_Движение!$G$2:$G$5111,Тех_Движение!$D$2:$D$5111,$C2689,Тех_Движение!$B$2:$B$5111,"&lt;="&amp;K$3)-$F2689)))</f>
        <v>#VALUE!</v>
      </c>
      <c r="L2689" s="21" t="e">
        <f>IF(OR($B2689="",L$3&lt;$D2689+Настройки!$B$7),0,MAX(0,$E2689-MAX(0,SUMIFS(Тех_Движение!$G$2:$G$5111,Тех_Движение!$D$2:$D$5111,$C2689,Тех_Движение!$B$2:$B$5111,"&lt;="&amp;L$3)-$F2689)))</f>
        <v>#VALUE!</v>
      </c>
      <c r="M2689" s="21" t="e">
        <f>IF(OR($B2689="",M$3&lt;$D2689+Настройки!$B$7),0,MAX(0,$E2689-MAX(0,SUMIFS(Тех_Движение!$G$2:$G$5111,Тех_Движение!$D$2:$D$5111,$C2689,Тех_Движение!$B$2:$B$5111,"&lt;="&amp;M$3)-$F2689)))</f>
        <v>#VALUE!</v>
      </c>
      <c r="N2689" s="21" t="e">
        <f>IF(OR($B2689="",N$3&lt;$D2689+Настройки!$B$7),0,MAX(0,$E2689-MAX(0,SUMIFS(Тех_Движение!$G$2:$G$5111,Тех_Движение!$D$2:$D$5111,$C2689,Тех_Движение!$B$2:$B$5111,"&lt;="&amp;N$3)-$F2689)))</f>
        <v>#VALUE!</v>
      </c>
      <c r="O2689" s="21" t="e">
        <f>IF(OR($B2689="",O$3&lt;$D2689+Настройки!$B$7),0,MAX(0,$E2689-MAX(0,SUMIFS(Тех_Движение!$G$2:$G$5111,Тех_Движение!$D$2:$D$5111,$C2689,Тех_Движение!$B$2:$B$5111,"&lt;="&amp;O$3)-$F2689)))</f>
        <v>#VALUE!</v>
      </c>
      <c r="P2689" s="21" t="e">
        <f>IF(OR($B2689="",P$3&lt;$D2689+Настройки!$B$7),0,MAX(0,$E2689-MAX(0,SUMIFS(Тех_Движение!$G$2:$G$5111,Тех_Движение!$D$2:$D$5111,$C2689,Тех_Движение!$B$2:$B$5111,"&lt;="&amp;P$3)-$F2689)))</f>
        <v>#VALUE!</v>
      </c>
      <c r="Q2689" s="21" t="e">
        <f>IF(OR($B2689="",Q$3&lt;$D2689+Настройки!$B$7),0,MAX(0,$E2689-MAX(0,SUMIFS(Тех_Движение!$G$2:$G$5111,Тех_Движение!$D$2:$D$5111,$C2689,Тех_Движение!$B$2:$B$5111,"&lt;="&amp;Q$3)-$F2689)))</f>
        <v>#VALUE!</v>
      </c>
      <c r="R2689" s="21" t="str">
        <f t="shared" si="124"/>
        <v/>
      </c>
      <c r="S2689" s="23" t="str">
        <f>IF($B2689="","",VLOOKUP($C2689,Настройки!$A$11:$L$17,9,FALSE))</f>
        <v/>
      </c>
      <c r="T2689" s="23" t="str">
        <f t="shared" si="125"/>
        <v/>
      </c>
    </row>
    <row r="2690" spans="1:20" x14ac:dyDescent="0.3">
      <c r="A2690" s="20">
        <f>Тех_Движение!$A$2687</f>
        <v>2686</v>
      </c>
      <c r="B2690" s="20" t="str">
        <f>IF(Тех_Движение!$F$2687&gt;0,Тех_Движение!$I$2687,"")</f>
        <v/>
      </c>
      <c r="C2690" s="20" t="str">
        <f>IF($B2690="","",Тех_Движение!$D$2687)</f>
        <v/>
      </c>
      <c r="D2690" s="9" t="str">
        <f>IF($B2690="","",Тех_Движение!$B$2687)</f>
        <v/>
      </c>
      <c r="E2690" s="21" t="str">
        <f>IF($B2690="","",Тех_Движение!$F$2687)</f>
        <v/>
      </c>
      <c r="F2690" s="21" t="str">
        <f>IF($B2690="","",SUMIFS($E$5:$E2689,$C$5:$C2689,$C2690))</f>
        <v/>
      </c>
      <c r="G2690" s="21" t="str">
        <f>IF($B2690="","",MAX(0,$E2690-MAX(0,SUMIFS(Тех_Движение!$G$2:$G$5111,Тех_Движение!$D$2:$D$5111,$C2690,Тех_Движение!$B$2:$B$5111,"&lt;="&amp;Настройки!$B$5-1)-$F2690)))</f>
        <v/>
      </c>
      <c r="H2690" s="21" t="str">
        <f>IF($B2690="","",IF(AND($D2690&gt;=Настройки!$B$5,$D2690&lt;=Настройки!$B$6),$E2690,0))</f>
        <v/>
      </c>
      <c r="I2690" s="21" t="str">
        <f t="shared" si="123"/>
        <v/>
      </c>
      <c r="J2690" s="21" t="str">
        <f>IF($B2690="","",MAX(0,$E2690-MAX(0,SUMIFS(Тех_Движение!$G$2:$G$5111,Тех_Движение!$D$2:$D$5111,$C2690,Тех_Движение!$B$2:$B$5111,"&lt;="&amp;Настройки!$B$6)-$F2690)))</f>
        <v/>
      </c>
      <c r="K2690" s="21" t="e">
        <f>IF(OR($B2690="",K$3&lt;$D2690+Настройки!$B$7),0,MAX(0,$E2690-MAX(0,SUMIFS(Тех_Движение!$G$2:$G$5111,Тех_Движение!$D$2:$D$5111,$C2690,Тех_Движение!$B$2:$B$5111,"&lt;="&amp;K$3)-$F2690)))</f>
        <v>#VALUE!</v>
      </c>
      <c r="L2690" s="21" t="e">
        <f>IF(OR($B2690="",L$3&lt;$D2690+Настройки!$B$7),0,MAX(0,$E2690-MAX(0,SUMIFS(Тех_Движение!$G$2:$G$5111,Тех_Движение!$D$2:$D$5111,$C2690,Тех_Движение!$B$2:$B$5111,"&lt;="&amp;L$3)-$F2690)))</f>
        <v>#VALUE!</v>
      </c>
      <c r="M2690" s="21" t="e">
        <f>IF(OR($B2690="",M$3&lt;$D2690+Настройки!$B$7),0,MAX(0,$E2690-MAX(0,SUMIFS(Тех_Движение!$G$2:$G$5111,Тех_Движение!$D$2:$D$5111,$C2690,Тех_Движение!$B$2:$B$5111,"&lt;="&amp;M$3)-$F2690)))</f>
        <v>#VALUE!</v>
      </c>
      <c r="N2690" s="21" t="e">
        <f>IF(OR($B2690="",N$3&lt;$D2690+Настройки!$B$7),0,MAX(0,$E2690-MAX(0,SUMIFS(Тех_Движение!$G$2:$G$5111,Тех_Движение!$D$2:$D$5111,$C2690,Тех_Движение!$B$2:$B$5111,"&lt;="&amp;N$3)-$F2690)))</f>
        <v>#VALUE!</v>
      </c>
      <c r="O2690" s="21" t="e">
        <f>IF(OR($B2690="",O$3&lt;$D2690+Настройки!$B$7),0,MAX(0,$E2690-MAX(0,SUMIFS(Тех_Движение!$G$2:$G$5111,Тех_Движение!$D$2:$D$5111,$C2690,Тех_Движение!$B$2:$B$5111,"&lt;="&amp;O$3)-$F2690)))</f>
        <v>#VALUE!</v>
      </c>
      <c r="P2690" s="21" t="e">
        <f>IF(OR($B2690="",P$3&lt;$D2690+Настройки!$B$7),0,MAX(0,$E2690-MAX(0,SUMIFS(Тех_Движение!$G$2:$G$5111,Тех_Движение!$D$2:$D$5111,$C2690,Тех_Движение!$B$2:$B$5111,"&lt;="&amp;P$3)-$F2690)))</f>
        <v>#VALUE!</v>
      </c>
      <c r="Q2690" s="21" t="e">
        <f>IF(OR($B2690="",Q$3&lt;$D2690+Настройки!$B$7),0,MAX(0,$E2690-MAX(0,SUMIFS(Тех_Движение!$G$2:$G$5111,Тех_Движение!$D$2:$D$5111,$C2690,Тех_Движение!$B$2:$B$5111,"&lt;="&amp;Q$3)-$F2690)))</f>
        <v>#VALUE!</v>
      </c>
      <c r="R2690" s="21" t="str">
        <f t="shared" si="124"/>
        <v/>
      </c>
      <c r="S2690" s="23" t="str">
        <f>IF($B2690="","",VLOOKUP($C2690,Настройки!$A$11:$L$17,9,FALSE))</f>
        <v/>
      </c>
      <c r="T2690" s="23" t="str">
        <f t="shared" si="125"/>
        <v/>
      </c>
    </row>
    <row r="2691" spans="1:20" x14ac:dyDescent="0.3">
      <c r="A2691" s="20">
        <f>Тех_Движение!$A$2688</f>
        <v>2687</v>
      </c>
      <c r="B2691" s="20" t="str">
        <f>IF(Тех_Движение!$F$2688&gt;0,Тех_Движение!$I$2688,"")</f>
        <v/>
      </c>
      <c r="C2691" s="20" t="str">
        <f>IF($B2691="","",Тех_Движение!$D$2688)</f>
        <v/>
      </c>
      <c r="D2691" s="9" t="str">
        <f>IF($B2691="","",Тех_Движение!$B$2688)</f>
        <v/>
      </c>
      <c r="E2691" s="21" t="str">
        <f>IF($B2691="","",Тех_Движение!$F$2688)</f>
        <v/>
      </c>
      <c r="F2691" s="21" t="str">
        <f>IF($B2691="","",SUMIFS($E$5:$E2690,$C$5:$C2690,$C2691))</f>
        <v/>
      </c>
      <c r="G2691" s="21" t="str">
        <f>IF($B2691="","",MAX(0,$E2691-MAX(0,SUMIFS(Тех_Движение!$G$2:$G$5111,Тех_Движение!$D$2:$D$5111,$C2691,Тех_Движение!$B$2:$B$5111,"&lt;="&amp;Настройки!$B$5-1)-$F2691)))</f>
        <v/>
      </c>
      <c r="H2691" s="21" t="str">
        <f>IF($B2691="","",IF(AND($D2691&gt;=Настройки!$B$5,$D2691&lt;=Настройки!$B$6),$E2691,0))</f>
        <v/>
      </c>
      <c r="I2691" s="21" t="str">
        <f t="shared" si="123"/>
        <v/>
      </c>
      <c r="J2691" s="21" t="str">
        <f>IF($B2691="","",MAX(0,$E2691-MAX(0,SUMIFS(Тех_Движение!$G$2:$G$5111,Тех_Движение!$D$2:$D$5111,$C2691,Тех_Движение!$B$2:$B$5111,"&lt;="&amp;Настройки!$B$6)-$F2691)))</f>
        <v/>
      </c>
      <c r="K2691" s="21" t="e">
        <f>IF(OR($B2691="",K$3&lt;$D2691+Настройки!$B$7),0,MAX(0,$E2691-MAX(0,SUMIFS(Тех_Движение!$G$2:$G$5111,Тех_Движение!$D$2:$D$5111,$C2691,Тех_Движение!$B$2:$B$5111,"&lt;="&amp;K$3)-$F2691)))</f>
        <v>#VALUE!</v>
      </c>
      <c r="L2691" s="21" t="e">
        <f>IF(OR($B2691="",L$3&lt;$D2691+Настройки!$B$7),0,MAX(0,$E2691-MAX(0,SUMIFS(Тех_Движение!$G$2:$G$5111,Тех_Движение!$D$2:$D$5111,$C2691,Тех_Движение!$B$2:$B$5111,"&lt;="&amp;L$3)-$F2691)))</f>
        <v>#VALUE!</v>
      </c>
      <c r="M2691" s="21" t="e">
        <f>IF(OR($B2691="",M$3&lt;$D2691+Настройки!$B$7),0,MAX(0,$E2691-MAX(0,SUMIFS(Тех_Движение!$G$2:$G$5111,Тех_Движение!$D$2:$D$5111,$C2691,Тех_Движение!$B$2:$B$5111,"&lt;="&amp;M$3)-$F2691)))</f>
        <v>#VALUE!</v>
      </c>
      <c r="N2691" s="21" t="e">
        <f>IF(OR($B2691="",N$3&lt;$D2691+Настройки!$B$7),0,MAX(0,$E2691-MAX(0,SUMIFS(Тех_Движение!$G$2:$G$5111,Тех_Движение!$D$2:$D$5111,$C2691,Тех_Движение!$B$2:$B$5111,"&lt;="&amp;N$3)-$F2691)))</f>
        <v>#VALUE!</v>
      </c>
      <c r="O2691" s="21" t="e">
        <f>IF(OR($B2691="",O$3&lt;$D2691+Настройки!$B$7),0,MAX(0,$E2691-MAX(0,SUMIFS(Тех_Движение!$G$2:$G$5111,Тех_Движение!$D$2:$D$5111,$C2691,Тех_Движение!$B$2:$B$5111,"&lt;="&amp;O$3)-$F2691)))</f>
        <v>#VALUE!</v>
      </c>
      <c r="P2691" s="21" t="e">
        <f>IF(OR($B2691="",P$3&lt;$D2691+Настройки!$B$7),0,MAX(0,$E2691-MAX(0,SUMIFS(Тех_Движение!$G$2:$G$5111,Тех_Движение!$D$2:$D$5111,$C2691,Тех_Движение!$B$2:$B$5111,"&lt;="&amp;P$3)-$F2691)))</f>
        <v>#VALUE!</v>
      </c>
      <c r="Q2691" s="21" t="e">
        <f>IF(OR($B2691="",Q$3&lt;$D2691+Настройки!$B$7),0,MAX(0,$E2691-MAX(0,SUMIFS(Тех_Движение!$G$2:$G$5111,Тех_Движение!$D$2:$D$5111,$C2691,Тех_Движение!$B$2:$B$5111,"&lt;="&amp;Q$3)-$F2691)))</f>
        <v>#VALUE!</v>
      </c>
      <c r="R2691" s="21" t="str">
        <f t="shared" si="124"/>
        <v/>
      </c>
      <c r="S2691" s="23" t="str">
        <f>IF($B2691="","",VLOOKUP($C2691,Настройки!$A$11:$L$17,9,FALSE))</f>
        <v/>
      </c>
      <c r="T2691" s="23" t="str">
        <f t="shared" si="125"/>
        <v/>
      </c>
    </row>
    <row r="2692" spans="1:20" x14ac:dyDescent="0.3">
      <c r="A2692" s="20">
        <f>Тех_Движение!$A$2689</f>
        <v>2688</v>
      </c>
      <c r="B2692" s="20" t="str">
        <f>IF(Тех_Движение!$F$2689&gt;0,Тех_Движение!$I$2689,"")</f>
        <v/>
      </c>
      <c r="C2692" s="20" t="str">
        <f>IF($B2692="","",Тех_Движение!$D$2689)</f>
        <v/>
      </c>
      <c r="D2692" s="9" t="str">
        <f>IF($B2692="","",Тех_Движение!$B$2689)</f>
        <v/>
      </c>
      <c r="E2692" s="21" t="str">
        <f>IF($B2692="","",Тех_Движение!$F$2689)</f>
        <v/>
      </c>
      <c r="F2692" s="21" t="str">
        <f>IF($B2692="","",SUMIFS($E$5:$E2691,$C$5:$C2691,$C2692))</f>
        <v/>
      </c>
      <c r="G2692" s="21" t="str">
        <f>IF($B2692="","",MAX(0,$E2692-MAX(0,SUMIFS(Тех_Движение!$G$2:$G$5111,Тех_Движение!$D$2:$D$5111,$C2692,Тех_Движение!$B$2:$B$5111,"&lt;="&amp;Настройки!$B$5-1)-$F2692)))</f>
        <v/>
      </c>
      <c r="H2692" s="21" t="str">
        <f>IF($B2692="","",IF(AND($D2692&gt;=Настройки!$B$5,$D2692&lt;=Настройки!$B$6),$E2692,0))</f>
        <v/>
      </c>
      <c r="I2692" s="21" t="str">
        <f t="shared" si="123"/>
        <v/>
      </c>
      <c r="J2692" s="21" t="str">
        <f>IF($B2692="","",MAX(0,$E2692-MAX(0,SUMIFS(Тех_Движение!$G$2:$G$5111,Тех_Движение!$D$2:$D$5111,$C2692,Тех_Движение!$B$2:$B$5111,"&lt;="&amp;Настройки!$B$6)-$F2692)))</f>
        <v/>
      </c>
      <c r="K2692" s="21" t="e">
        <f>IF(OR($B2692="",K$3&lt;$D2692+Настройки!$B$7),0,MAX(0,$E2692-MAX(0,SUMIFS(Тех_Движение!$G$2:$G$5111,Тех_Движение!$D$2:$D$5111,$C2692,Тех_Движение!$B$2:$B$5111,"&lt;="&amp;K$3)-$F2692)))</f>
        <v>#VALUE!</v>
      </c>
      <c r="L2692" s="21" t="e">
        <f>IF(OR($B2692="",L$3&lt;$D2692+Настройки!$B$7),0,MAX(0,$E2692-MAX(0,SUMIFS(Тех_Движение!$G$2:$G$5111,Тех_Движение!$D$2:$D$5111,$C2692,Тех_Движение!$B$2:$B$5111,"&lt;="&amp;L$3)-$F2692)))</f>
        <v>#VALUE!</v>
      </c>
      <c r="M2692" s="21" t="e">
        <f>IF(OR($B2692="",M$3&lt;$D2692+Настройки!$B$7),0,MAX(0,$E2692-MAX(0,SUMIFS(Тех_Движение!$G$2:$G$5111,Тех_Движение!$D$2:$D$5111,$C2692,Тех_Движение!$B$2:$B$5111,"&lt;="&amp;M$3)-$F2692)))</f>
        <v>#VALUE!</v>
      </c>
      <c r="N2692" s="21" t="e">
        <f>IF(OR($B2692="",N$3&lt;$D2692+Настройки!$B$7),0,MAX(0,$E2692-MAX(0,SUMIFS(Тех_Движение!$G$2:$G$5111,Тех_Движение!$D$2:$D$5111,$C2692,Тех_Движение!$B$2:$B$5111,"&lt;="&amp;N$3)-$F2692)))</f>
        <v>#VALUE!</v>
      </c>
      <c r="O2692" s="21" t="e">
        <f>IF(OR($B2692="",O$3&lt;$D2692+Настройки!$B$7),0,MAX(0,$E2692-MAX(0,SUMIFS(Тех_Движение!$G$2:$G$5111,Тех_Движение!$D$2:$D$5111,$C2692,Тех_Движение!$B$2:$B$5111,"&lt;="&amp;O$3)-$F2692)))</f>
        <v>#VALUE!</v>
      </c>
      <c r="P2692" s="21" t="e">
        <f>IF(OR($B2692="",P$3&lt;$D2692+Настройки!$B$7),0,MAX(0,$E2692-MAX(0,SUMIFS(Тех_Движение!$G$2:$G$5111,Тех_Движение!$D$2:$D$5111,$C2692,Тех_Движение!$B$2:$B$5111,"&lt;="&amp;P$3)-$F2692)))</f>
        <v>#VALUE!</v>
      </c>
      <c r="Q2692" s="21" t="e">
        <f>IF(OR($B2692="",Q$3&lt;$D2692+Настройки!$B$7),0,MAX(0,$E2692-MAX(0,SUMIFS(Тех_Движение!$G$2:$G$5111,Тех_Движение!$D$2:$D$5111,$C2692,Тех_Движение!$B$2:$B$5111,"&lt;="&amp;Q$3)-$F2692)))</f>
        <v>#VALUE!</v>
      </c>
      <c r="R2692" s="21" t="str">
        <f t="shared" si="124"/>
        <v/>
      </c>
      <c r="S2692" s="23" t="str">
        <f>IF($B2692="","",VLOOKUP($C2692,Настройки!$A$11:$L$17,9,FALSE))</f>
        <v/>
      </c>
      <c r="T2692" s="23" t="str">
        <f t="shared" si="125"/>
        <v/>
      </c>
    </row>
    <row r="2693" spans="1:20" x14ac:dyDescent="0.3">
      <c r="A2693" s="20">
        <f>Тех_Движение!$A$2690</f>
        <v>2689</v>
      </c>
      <c r="B2693" s="20" t="str">
        <f>IF(Тех_Движение!$F$2690&gt;0,Тех_Движение!$I$2690,"")</f>
        <v/>
      </c>
      <c r="C2693" s="20" t="str">
        <f>IF($B2693="","",Тех_Движение!$D$2690)</f>
        <v/>
      </c>
      <c r="D2693" s="9" t="str">
        <f>IF($B2693="","",Тех_Движение!$B$2690)</f>
        <v/>
      </c>
      <c r="E2693" s="21" t="str">
        <f>IF($B2693="","",Тех_Движение!$F$2690)</f>
        <v/>
      </c>
      <c r="F2693" s="21" t="str">
        <f>IF($B2693="","",SUMIFS($E$5:$E2692,$C$5:$C2692,$C2693))</f>
        <v/>
      </c>
      <c r="G2693" s="21" t="str">
        <f>IF($B2693="","",MAX(0,$E2693-MAX(0,SUMIFS(Тех_Движение!$G$2:$G$5111,Тех_Движение!$D$2:$D$5111,$C2693,Тех_Движение!$B$2:$B$5111,"&lt;="&amp;Настройки!$B$5-1)-$F2693)))</f>
        <v/>
      </c>
      <c r="H2693" s="21" t="str">
        <f>IF($B2693="","",IF(AND($D2693&gt;=Настройки!$B$5,$D2693&lt;=Настройки!$B$6),$E2693,0))</f>
        <v/>
      </c>
      <c r="I2693" s="21" t="str">
        <f t="shared" ref="I2693:I2756" si="126">IF($B2693="","",$G2693+$H2693-$J2693)</f>
        <v/>
      </c>
      <c r="J2693" s="21" t="str">
        <f>IF($B2693="","",MAX(0,$E2693-MAX(0,SUMIFS(Тех_Движение!$G$2:$G$5111,Тех_Движение!$D$2:$D$5111,$C2693,Тех_Движение!$B$2:$B$5111,"&lt;="&amp;Настройки!$B$6)-$F2693)))</f>
        <v/>
      </c>
      <c r="K2693" s="21" t="e">
        <f>IF(OR($B2693="",K$3&lt;$D2693+Настройки!$B$7),0,MAX(0,$E2693-MAX(0,SUMIFS(Тех_Движение!$G$2:$G$5111,Тех_Движение!$D$2:$D$5111,$C2693,Тех_Движение!$B$2:$B$5111,"&lt;="&amp;K$3)-$F2693)))</f>
        <v>#VALUE!</v>
      </c>
      <c r="L2693" s="21" t="e">
        <f>IF(OR($B2693="",L$3&lt;$D2693+Настройки!$B$7),0,MAX(0,$E2693-MAX(0,SUMIFS(Тех_Движение!$G$2:$G$5111,Тех_Движение!$D$2:$D$5111,$C2693,Тех_Движение!$B$2:$B$5111,"&lt;="&amp;L$3)-$F2693)))</f>
        <v>#VALUE!</v>
      </c>
      <c r="M2693" s="21" t="e">
        <f>IF(OR($B2693="",M$3&lt;$D2693+Настройки!$B$7),0,MAX(0,$E2693-MAX(0,SUMIFS(Тех_Движение!$G$2:$G$5111,Тех_Движение!$D$2:$D$5111,$C2693,Тех_Движение!$B$2:$B$5111,"&lt;="&amp;M$3)-$F2693)))</f>
        <v>#VALUE!</v>
      </c>
      <c r="N2693" s="21" t="e">
        <f>IF(OR($B2693="",N$3&lt;$D2693+Настройки!$B$7),0,MAX(0,$E2693-MAX(0,SUMIFS(Тех_Движение!$G$2:$G$5111,Тех_Движение!$D$2:$D$5111,$C2693,Тех_Движение!$B$2:$B$5111,"&lt;="&amp;N$3)-$F2693)))</f>
        <v>#VALUE!</v>
      </c>
      <c r="O2693" s="21" t="e">
        <f>IF(OR($B2693="",O$3&lt;$D2693+Настройки!$B$7),0,MAX(0,$E2693-MAX(0,SUMIFS(Тех_Движение!$G$2:$G$5111,Тех_Движение!$D$2:$D$5111,$C2693,Тех_Движение!$B$2:$B$5111,"&lt;="&amp;O$3)-$F2693)))</f>
        <v>#VALUE!</v>
      </c>
      <c r="P2693" s="21" t="e">
        <f>IF(OR($B2693="",P$3&lt;$D2693+Настройки!$B$7),0,MAX(0,$E2693-MAX(0,SUMIFS(Тех_Движение!$G$2:$G$5111,Тех_Движение!$D$2:$D$5111,$C2693,Тех_Движение!$B$2:$B$5111,"&lt;="&amp;P$3)-$F2693)))</f>
        <v>#VALUE!</v>
      </c>
      <c r="Q2693" s="21" t="e">
        <f>IF(OR($B2693="",Q$3&lt;$D2693+Настройки!$B$7),0,MAX(0,$E2693-MAX(0,SUMIFS(Тех_Движение!$G$2:$G$5111,Тех_Движение!$D$2:$D$5111,$C2693,Тех_Движение!$B$2:$B$5111,"&lt;="&amp;Q$3)-$F2693)))</f>
        <v>#VALUE!</v>
      </c>
      <c r="R2693" s="21" t="str">
        <f t="shared" ref="R2693:R2756" si="127">IF($B2693="","",SUM($K2693:$Q2693))</f>
        <v/>
      </c>
      <c r="S2693" s="23" t="str">
        <f>IF($B2693="","",VLOOKUP($C2693,Настройки!$A$11:$L$17,9,FALSE))</f>
        <v/>
      </c>
      <c r="T2693" s="23" t="str">
        <f t="shared" ref="T2693:T2756" si="128">IF($B2693="","",$R2693*$S2693)</f>
        <v/>
      </c>
    </row>
    <row r="2694" spans="1:20" x14ac:dyDescent="0.3">
      <c r="A2694" s="20">
        <f>Тех_Движение!$A$2691</f>
        <v>2690</v>
      </c>
      <c r="B2694" s="20" t="str">
        <f>IF(Тех_Движение!$F$2691&gt;0,Тех_Движение!$I$2691,"")</f>
        <v/>
      </c>
      <c r="C2694" s="20" t="str">
        <f>IF($B2694="","",Тех_Движение!$D$2691)</f>
        <v/>
      </c>
      <c r="D2694" s="9" t="str">
        <f>IF($B2694="","",Тех_Движение!$B$2691)</f>
        <v/>
      </c>
      <c r="E2694" s="21" t="str">
        <f>IF($B2694="","",Тех_Движение!$F$2691)</f>
        <v/>
      </c>
      <c r="F2694" s="21" t="str">
        <f>IF($B2694="","",SUMIFS($E$5:$E2693,$C$5:$C2693,$C2694))</f>
        <v/>
      </c>
      <c r="G2694" s="21" t="str">
        <f>IF($B2694="","",MAX(0,$E2694-MAX(0,SUMIFS(Тех_Движение!$G$2:$G$5111,Тех_Движение!$D$2:$D$5111,$C2694,Тех_Движение!$B$2:$B$5111,"&lt;="&amp;Настройки!$B$5-1)-$F2694)))</f>
        <v/>
      </c>
      <c r="H2694" s="21" t="str">
        <f>IF($B2694="","",IF(AND($D2694&gt;=Настройки!$B$5,$D2694&lt;=Настройки!$B$6),$E2694,0))</f>
        <v/>
      </c>
      <c r="I2694" s="21" t="str">
        <f t="shared" si="126"/>
        <v/>
      </c>
      <c r="J2694" s="21" t="str">
        <f>IF($B2694="","",MAX(0,$E2694-MAX(0,SUMIFS(Тех_Движение!$G$2:$G$5111,Тех_Движение!$D$2:$D$5111,$C2694,Тех_Движение!$B$2:$B$5111,"&lt;="&amp;Настройки!$B$6)-$F2694)))</f>
        <v/>
      </c>
      <c r="K2694" s="21" t="e">
        <f>IF(OR($B2694="",K$3&lt;$D2694+Настройки!$B$7),0,MAX(0,$E2694-MAX(0,SUMIFS(Тех_Движение!$G$2:$G$5111,Тех_Движение!$D$2:$D$5111,$C2694,Тех_Движение!$B$2:$B$5111,"&lt;="&amp;K$3)-$F2694)))</f>
        <v>#VALUE!</v>
      </c>
      <c r="L2694" s="21" t="e">
        <f>IF(OR($B2694="",L$3&lt;$D2694+Настройки!$B$7),0,MAX(0,$E2694-MAX(0,SUMIFS(Тех_Движение!$G$2:$G$5111,Тех_Движение!$D$2:$D$5111,$C2694,Тех_Движение!$B$2:$B$5111,"&lt;="&amp;L$3)-$F2694)))</f>
        <v>#VALUE!</v>
      </c>
      <c r="M2694" s="21" t="e">
        <f>IF(OR($B2694="",M$3&lt;$D2694+Настройки!$B$7),0,MAX(0,$E2694-MAX(0,SUMIFS(Тех_Движение!$G$2:$G$5111,Тех_Движение!$D$2:$D$5111,$C2694,Тех_Движение!$B$2:$B$5111,"&lt;="&amp;M$3)-$F2694)))</f>
        <v>#VALUE!</v>
      </c>
      <c r="N2694" s="21" t="e">
        <f>IF(OR($B2694="",N$3&lt;$D2694+Настройки!$B$7),0,MAX(0,$E2694-MAX(0,SUMIFS(Тех_Движение!$G$2:$G$5111,Тех_Движение!$D$2:$D$5111,$C2694,Тех_Движение!$B$2:$B$5111,"&lt;="&amp;N$3)-$F2694)))</f>
        <v>#VALUE!</v>
      </c>
      <c r="O2694" s="21" t="e">
        <f>IF(OR($B2694="",O$3&lt;$D2694+Настройки!$B$7),0,MAX(0,$E2694-MAX(0,SUMIFS(Тех_Движение!$G$2:$G$5111,Тех_Движение!$D$2:$D$5111,$C2694,Тех_Движение!$B$2:$B$5111,"&lt;="&amp;O$3)-$F2694)))</f>
        <v>#VALUE!</v>
      </c>
      <c r="P2694" s="21" t="e">
        <f>IF(OR($B2694="",P$3&lt;$D2694+Настройки!$B$7),0,MAX(0,$E2694-MAX(0,SUMIFS(Тех_Движение!$G$2:$G$5111,Тех_Движение!$D$2:$D$5111,$C2694,Тех_Движение!$B$2:$B$5111,"&lt;="&amp;P$3)-$F2694)))</f>
        <v>#VALUE!</v>
      </c>
      <c r="Q2694" s="21" t="e">
        <f>IF(OR($B2694="",Q$3&lt;$D2694+Настройки!$B$7),0,MAX(0,$E2694-MAX(0,SUMIFS(Тех_Движение!$G$2:$G$5111,Тех_Движение!$D$2:$D$5111,$C2694,Тех_Движение!$B$2:$B$5111,"&lt;="&amp;Q$3)-$F2694)))</f>
        <v>#VALUE!</v>
      </c>
      <c r="R2694" s="21" t="str">
        <f t="shared" si="127"/>
        <v/>
      </c>
      <c r="S2694" s="23" t="str">
        <f>IF($B2694="","",VLOOKUP($C2694,Настройки!$A$11:$L$17,9,FALSE))</f>
        <v/>
      </c>
      <c r="T2694" s="23" t="str">
        <f t="shared" si="128"/>
        <v/>
      </c>
    </row>
    <row r="2695" spans="1:20" x14ac:dyDescent="0.3">
      <c r="A2695" s="20">
        <f>Тех_Движение!$A$2692</f>
        <v>2691</v>
      </c>
      <c r="B2695" s="20" t="str">
        <f>IF(Тех_Движение!$F$2692&gt;0,Тех_Движение!$I$2692,"")</f>
        <v/>
      </c>
      <c r="C2695" s="20" t="str">
        <f>IF($B2695="","",Тех_Движение!$D$2692)</f>
        <v/>
      </c>
      <c r="D2695" s="9" t="str">
        <f>IF($B2695="","",Тех_Движение!$B$2692)</f>
        <v/>
      </c>
      <c r="E2695" s="21" t="str">
        <f>IF($B2695="","",Тех_Движение!$F$2692)</f>
        <v/>
      </c>
      <c r="F2695" s="21" t="str">
        <f>IF($B2695="","",SUMIFS($E$5:$E2694,$C$5:$C2694,$C2695))</f>
        <v/>
      </c>
      <c r="G2695" s="21" t="str">
        <f>IF($B2695="","",MAX(0,$E2695-MAX(0,SUMIFS(Тех_Движение!$G$2:$G$5111,Тех_Движение!$D$2:$D$5111,$C2695,Тех_Движение!$B$2:$B$5111,"&lt;="&amp;Настройки!$B$5-1)-$F2695)))</f>
        <v/>
      </c>
      <c r="H2695" s="21" t="str">
        <f>IF($B2695="","",IF(AND($D2695&gt;=Настройки!$B$5,$D2695&lt;=Настройки!$B$6),$E2695,0))</f>
        <v/>
      </c>
      <c r="I2695" s="21" t="str">
        <f t="shared" si="126"/>
        <v/>
      </c>
      <c r="J2695" s="21" t="str">
        <f>IF($B2695="","",MAX(0,$E2695-MAX(0,SUMIFS(Тех_Движение!$G$2:$G$5111,Тех_Движение!$D$2:$D$5111,$C2695,Тех_Движение!$B$2:$B$5111,"&lt;="&amp;Настройки!$B$6)-$F2695)))</f>
        <v/>
      </c>
      <c r="K2695" s="21" t="e">
        <f>IF(OR($B2695="",K$3&lt;$D2695+Настройки!$B$7),0,MAX(0,$E2695-MAX(0,SUMIFS(Тех_Движение!$G$2:$G$5111,Тех_Движение!$D$2:$D$5111,$C2695,Тех_Движение!$B$2:$B$5111,"&lt;="&amp;K$3)-$F2695)))</f>
        <v>#VALUE!</v>
      </c>
      <c r="L2695" s="21" t="e">
        <f>IF(OR($B2695="",L$3&lt;$D2695+Настройки!$B$7),0,MAX(0,$E2695-MAX(0,SUMIFS(Тех_Движение!$G$2:$G$5111,Тех_Движение!$D$2:$D$5111,$C2695,Тех_Движение!$B$2:$B$5111,"&lt;="&amp;L$3)-$F2695)))</f>
        <v>#VALUE!</v>
      </c>
      <c r="M2695" s="21" t="e">
        <f>IF(OR($B2695="",M$3&lt;$D2695+Настройки!$B$7),0,MAX(0,$E2695-MAX(0,SUMIFS(Тех_Движение!$G$2:$G$5111,Тех_Движение!$D$2:$D$5111,$C2695,Тех_Движение!$B$2:$B$5111,"&lt;="&amp;M$3)-$F2695)))</f>
        <v>#VALUE!</v>
      </c>
      <c r="N2695" s="21" t="e">
        <f>IF(OR($B2695="",N$3&lt;$D2695+Настройки!$B$7),0,MAX(0,$E2695-MAX(0,SUMIFS(Тех_Движение!$G$2:$G$5111,Тех_Движение!$D$2:$D$5111,$C2695,Тех_Движение!$B$2:$B$5111,"&lt;="&amp;N$3)-$F2695)))</f>
        <v>#VALUE!</v>
      </c>
      <c r="O2695" s="21" t="e">
        <f>IF(OR($B2695="",O$3&lt;$D2695+Настройки!$B$7),0,MAX(0,$E2695-MAX(0,SUMIFS(Тех_Движение!$G$2:$G$5111,Тех_Движение!$D$2:$D$5111,$C2695,Тех_Движение!$B$2:$B$5111,"&lt;="&amp;O$3)-$F2695)))</f>
        <v>#VALUE!</v>
      </c>
      <c r="P2695" s="21" t="e">
        <f>IF(OR($B2695="",P$3&lt;$D2695+Настройки!$B$7),0,MAX(0,$E2695-MAX(0,SUMIFS(Тех_Движение!$G$2:$G$5111,Тех_Движение!$D$2:$D$5111,$C2695,Тех_Движение!$B$2:$B$5111,"&lt;="&amp;P$3)-$F2695)))</f>
        <v>#VALUE!</v>
      </c>
      <c r="Q2695" s="21" t="e">
        <f>IF(OR($B2695="",Q$3&lt;$D2695+Настройки!$B$7),0,MAX(0,$E2695-MAX(0,SUMIFS(Тех_Движение!$G$2:$G$5111,Тех_Движение!$D$2:$D$5111,$C2695,Тех_Движение!$B$2:$B$5111,"&lt;="&amp;Q$3)-$F2695)))</f>
        <v>#VALUE!</v>
      </c>
      <c r="R2695" s="21" t="str">
        <f t="shared" si="127"/>
        <v/>
      </c>
      <c r="S2695" s="23" t="str">
        <f>IF($B2695="","",VLOOKUP($C2695,Настройки!$A$11:$L$17,9,FALSE))</f>
        <v/>
      </c>
      <c r="T2695" s="23" t="str">
        <f t="shared" si="128"/>
        <v/>
      </c>
    </row>
    <row r="2696" spans="1:20" x14ac:dyDescent="0.3">
      <c r="A2696" s="20">
        <f>Тех_Движение!$A$2693</f>
        <v>2692</v>
      </c>
      <c r="B2696" s="20" t="str">
        <f>IF(Тех_Движение!$F$2693&gt;0,Тех_Движение!$I$2693,"")</f>
        <v/>
      </c>
      <c r="C2696" s="20" t="str">
        <f>IF($B2696="","",Тех_Движение!$D$2693)</f>
        <v/>
      </c>
      <c r="D2696" s="9" t="str">
        <f>IF($B2696="","",Тех_Движение!$B$2693)</f>
        <v/>
      </c>
      <c r="E2696" s="21" t="str">
        <f>IF($B2696="","",Тех_Движение!$F$2693)</f>
        <v/>
      </c>
      <c r="F2696" s="21" t="str">
        <f>IF($B2696="","",SUMIFS($E$5:$E2695,$C$5:$C2695,$C2696))</f>
        <v/>
      </c>
      <c r="G2696" s="21" t="str">
        <f>IF($B2696="","",MAX(0,$E2696-MAX(0,SUMIFS(Тех_Движение!$G$2:$G$5111,Тех_Движение!$D$2:$D$5111,$C2696,Тех_Движение!$B$2:$B$5111,"&lt;="&amp;Настройки!$B$5-1)-$F2696)))</f>
        <v/>
      </c>
      <c r="H2696" s="21" t="str">
        <f>IF($B2696="","",IF(AND($D2696&gt;=Настройки!$B$5,$D2696&lt;=Настройки!$B$6),$E2696,0))</f>
        <v/>
      </c>
      <c r="I2696" s="21" t="str">
        <f t="shared" si="126"/>
        <v/>
      </c>
      <c r="J2696" s="21" t="str">
        <f>IF($B2696="","",MAX(0,$E2696-MAX(0,SUMIFS(Тех_Движение!$G$2:$G$5111,Тех_Движение!$D$2:$D$5111,$C2696,Тех_Движение!$B$2:$B$5111,"&lt;="&amp;Настройки!$B$6)-$F2696)))</f>
        <v/>
      </c>
      <c r="K2696" s="21" t="e">
        <f>IF(OR($B2696="",K$3&lt;$D2696+Настройки!$B$7),0,MAX(0,$E2696-MAX(0,SUMIFS(Тех_Движение!$G$2:$G$5111,Тех_Движение!$D$2:$D$5111,$C2696,Тех_Движение!$B$2:$B$5111,"&lt;="&amp;K$3)-$F2696)))</f>
        <v>#VALUE!</v>
      </c>
      <c r="L2696" s="21" t="e">
        <f>IF(OR($B2696="",L$3&lt;$D2696+Настройки!$B$7),0,MAX(0,$E2696-MAX(0,SUMIFS(Тех_Движение!$G$2:$G$5111,Тех_Движение!$D$2:$D$5111,$C2696,Тех_Движение!$B$2:$B$5111,"&lt;="&amp;L$3)-$F2696)))</f>
        <v>#VALUE!</v>
      </c>
      <c r="M2696" s="21" t="e">
        <f>IF(OR($B2696="",M$3&lt;$D2696+Настройки!$B$7),0,MAX(0,$E2696-MAX(0,SUMIFS(Тех_Движение!$G$2:$G$5111,Тех_Движение!$D$2:$D$5111,$C2696,Тех_Движение!$B$2:$B$5111,"&lt;="&amp;M$3)-$F2696)))</f>
        <v>#VALUE!</v>
      </c>
      <c r="N2696" s="21" t="e">
        <f>IF(OR($B2696="",N$3&lt;$D2696+Настройки!$B$7),0,MAX(0,$E2696-MAX(0,SUMIFS(Тех_Движение!$G$2:$G$5111,Тех_Движение!$D$2:$D$5111,$C2696,Тех_Движение!$B$2:$B$5111,"&lt;="&amp;N$3)-$F2696)))</f>
        <v>#VALUE!</v>
      </c>
      <c r="O2696" s="21" t="e">
        <f>IF(OR($B2696="",O$3&lt;$D2696+Настройки!$B$7),0,MAX(0,$E2696-MAX(0,SUMIFS(Тех_Движение!$G$2:$G$5111,Тех_Движение!$D$2:$D$5111,$C2696,Тех_Движение!$B$2:$B$5111,"&lt;="&amp;O$3)-$F2696)))</f>
        <v>#VALUE!</v>
      </c>
      <c r="P2696" s="21" t="e">
        <f>IF(OR($B2696="",P$3&lt;$D2696+Настройки!$B$7),0,MAX(0,$E2696-MAX(0,SUMIFS(Тех_Движение!$G$2:$G$5111,Тех_Движение!$D$2:$D$5111,$C2696,Тех_Движение!$B$2:$B$5111,"&lt;="&amp;P$3)-$F2696)))</f>
        <v>#VALUE!</v>
      </c>
      <c r="Q2696" s="21" t="e">
        <f>IF(OR($B2696="",Q$3&lt;$D2696+Настройки!$B$7),0,MAX(0,$E2696-MAX(0,SUMIFS(Тех_Движение!$G$2:$G$5111,Тех_Движение!$D$2:$D$5111,$C2696,Тех_Движение!$B$2:$B$5111,"&lt;="&amp;Q$3)-$F2696)))</f>
        <v>#VALUE!</v>
      </c>
      <c r="R2696" s="21" t="str">
        <f t="shared" si="127"/>
        <v/>
      </c>
      <c r="S2696" s="23" t="str">
        <f>IF($B2696="","",VLOOKUP($C2696,Настройки!$A$11:$L$17,9,FALSE))</f>
        <v/>
      </c>
      <c r="T2696" s="23" t="str">
        <f t="shared" si="128"/>
        <v/>
      </c>
    </row>
    <row r="2697" spans="1:20" x14ac:dyDescent="0.3">
      <c r="A2697" s="20">
        <f>Тех_Движение!$A$2694</f>
        <v>2693</v>
      </c>
      <c r="B2697" s="20" t="str">
        <f>IF(Тех_Движение!$F$2694&gt;0,Тех_Движение!$I$2694,"")</f>
        <v/>
      </c>
      <c r="C2697" s="20" t="str">
        <f>IF($B2697="","",Тех_Движение!$D$2694)</f>
        <v/>
      </c>
      <c r="D2697" s="9" t="str">
        <f>IF($B2697="","",Тех_Движение!$B$2694)</f>
        <v/>
      </c>
      <c r="E2697" s="21" t="str">
        <f>IF($B2697="","",Тех_Движение!$F$2694)</f>
        <v/>
      </c>
      <c r="F2697" s="21" t="str">
        <f>IF($B2697="","",SUMIFS($E$5:$E2696,$C$5:$C2696,$C2697))</f>
        <v/>
      </c>
      <c r="G2697" s="21" t="str">
        <f>IF($B2697="","",MAX(0,$E2697-MAX(0,SUMIFS(Тех_Движение!$G$2:$G$5111,Тех_Движение!$D$2:$D$5111,$C2697,Тех_Движение!$B$2:$B$5111,"&lt;="&amp;Настройки!$B$5-1)-$F2697)))</f>
        <v/>
      </c>
      <c r="H2697" s="21" t="str">
        <f>IF($B2697="","",IF(AND($D2697&gt;=Настройки!$B$5,$D2697&lt;=Настройки!$B$6),$E2697,0))</f>
        <v/>
      </c>
      <c r="I2697" s="21" t="str">
        <f t="shared" si="126"/>
        <v/>
      </c>
      <c r="J2697" s="21" t="str">
        <f>IF($B2697="","",MAX(0,$E2697-MAX(0,SUMIFS(Тех_Движение!$G$2:$G$5111,Тех_Движение!$D$2:$D$5111,$C2697,Тех_Движение!$B$2:$B$5111,"&lt;="&amp;Настройки!$B$6)-$F2697)))</f>
        <v/>
      </c>
      <c r="K2697" s="21" t="e">
        <f>IF(OR($B2697="",K$3&lt;$D2697+Настройки!$B$7),0,MAX(0,$E2697-MAX(0,SUMIFS(Тех_Движение!$G$2:$G$5111,Тех_Движение!$D$2:$D$5111,$C2697,Тех_Движение!$B$2:$B$5111,"&lt;="&amp;K$3)-$F2697)))</f>
        <v>#VALUE!</v>
      </c>
      <c r="L2697" s="21" t="e">
        <f>IF(OR($B2697="",L$3&lt;$D2697+Настройки!$B$7),0,MAX(0,$E2697-MAX(0,SUMIFS(Тех_Движение!$G$2:$G$5111,Тех_Движение!$D$2:$D$5111,$C2697,Тех_Движение!$B$2:$B$5111,"&lt;="&amp;L$3)-$F2697)))</f>
        <v>#VALUE!</v>
      </c>
      <c r="M2697" s="21" t="e">
        <f>IF(OR($B2697="",M$3&lt;$D2697+Настройки!$B$7),0,MAX(0,$E2697-MAX(0,SUMIFS(Тех_Движение!$G$2:$G$5111,Тех_Движение!$D$2:$D$5111,$C2697,Тех_Движение!$B$2:$B$5111,"&lt;="&amp;M$3)-$F2697)))</f>
        <v>#VALUE!</v>
      </c>
      <c r="N2697" s="21" t="e">
        <f>IF(OR($B2697="",N$3&lt;$D2697+Настройки!$B$7),0,MAX(0,$E2697-MAX(0,SUMIFS(Тех_Движение!$G$2:$G$5111,Тех_Движение!$D$2:$D$5111,$C2697,Тех_Движение!$B$2:$B$5111,"&lt;="&amp;N$3)-$F2697)))</f>
        <v>#VALUE!</v>
      </c>
      <c r="O2697" s="21" t="e">
        <f>IF(OR($B2697="",O$3&lt;$D2697+Настройки!$B$7),0,MAX(0,$E2697-MAX(0,SUMIFS(Тех_Движение!$G$2:$G$5111,Тех_Движение!$D$2:$D$5111,$C2697,Тех_Движение!$B$2:$B$5111,"&lt;="&amp;O$3)-$F2697)))</f>
        <v>#VALUE!</v>
      </c>
      <c r="P2697" s="21" t="e">
        <f>IF(OR($B2697="",P$3&lt;$D2697+Настройки!$B$7),0,MAX(0,$E2697-MAX(0,SUMIFS(Тех_Движение!$G$2:$G$5111,Тех_Движение!$D$2:$D$5111,$C2697,Тех_Движение!$B$2:$B$5111,"&lt;="&amp;P$3)-$F2697)))</f>
        <v>#VALUE!</v>
      </c>
      <c r="Q2697" s="21" t="e">
        <f>IF(OR($B2697="",Q$3&lt;$D2697+Настройки!$B$7),0,MAX(0,$E2697-MAX(0,SUMIFS(Тех_Движение!$G$2:$G$5111,Тех_Движение!$D$2:$D$5111,$C2697,Тех_Движение!$B$2:$B$5111,"&lt;="&amp;Q$3)-$F2697)))</f>
        <v>#VALUE!</v>
      </c>
      <c r="R2697" s="21" t="str">
        <f t="shared" si="127"/>
        <v/>
      </c>
      <c r="S2697" s="23" t="str">
        <f>IF($B2697="","",VLOOKUP($C2697,Настройки!$A$11:$L$17,9,FALSE))</f>
        <v/>
      </c>
      <c r="T2697" s="23" t="str">
        <f t="shared" si="128"/>
        <v/>
      </c>
    </row>
    <row r="2698" spans="1:20" x14ac:dyDescent="0.3">
      <c r="A2698" s="20">
        <f>Тех_Движение!$A$2695</f>
        <v>2694</v>
      </c>
      <c r="B2698" s="20" t="str">
        <f>IF(Тех_Движение!$F$2695&gt;0,Тех_Движение!$I$2695,"")</f>
        <v/>
      </c>
      <c r="C2698" s="20" t="str">
        <f>IF($B2698="","",Тех_Движение!$D$2695)</f>
        <v/>
      </c>
      <c r="D2698" s="9" t="str">
        <f>IF($B2698="","",Тех_Движение!$B$2695)</f>
        <v/>
      </c>
      <c r="E2698" s="21" t="str">
        <f>IF($B2698="","",Тех_Движение!$F$2695)</f>
        <v/>
      </c>
      <c r="F2698" s="21" t="str">
        <f>IF($B2698="","",SUMIFS($E$5:$E2697,$C$5:$C2697,$C2698))</f>
        <v/>
      </c>
      <c r="G2698" s="21" t="str">
        <f>IF($B2698="","",MAX(0,$E2698-MAX(0,SUMIFS(Тех_Движение!$G$2:$G$5111,Тех_Движение!$D$2:$D$5111,$C2698,Тех_Движение!$B$2:$B$5111,"&lt;="&amp;Настройки!$B$5-1)-$F2698)))</f>
        <v/>
      </c>
      <c r="H2698" s="21" t="str">
        <f>IF($B2698="","",IF(AND($D2698&gt;=Настройки!$B$5,$D2698&lt;=Настройки!$B$6),$E2698,0))</f>
        <v/>
      </c>
      <c r="I2698" s="21" t="str">
        <f t="shared" si="126"/>
        <v/>
      </c>
      <c r="J2698" s="21" t="str">
        <f>IF($B2698="","",MAX(0,$E2698-MAX(0,SUMIFS(Тех_Движение!$G$2:$G$5111,Тех_Движение!$D$2:$D$5111,$C2698,Тех_Движение!$B$2:$B$5111,"&lt;="&amp;Настройки!$B$6)-$F2698)))</f>
        <v/>
      </c>
      <c r="K2698" s="21" t="e">
        <f>IF(OR($B2698="",K$3&lt;$D2698+Настройки!$B$7),0,MAX(0,$E2698-MAX(0,SUMIFS(Тех_Движение!$G$2:$G$5111,Тех_Движение!$D$2:$D$5111,$C2698,Тех_Движение!$B$2:$B$5111,"&lt;="&amp;K$3)-$F2698)))</f>
        <v>#VALUE!</v>
      </c>
      <c r="L2698" s="21" t="e">
        <f>IF(OR($B2698="",L$3&lt;$D2698+Настройки!$B$7),0,MAX(0,$E2698-MAX(0,SUMIFS(Тех_Движение!$G$2:$G$5111,Тех_Движение!$D$2:$D$5111,$C2698,Тех_Движение!$B$2:$B$5111,"&lt;="&amp;L$3)-$F2698)))</f>
        <v>#VALUE!</v>
      </c>
      <c r="M2698" s="21" t="e">
        <f>IF(OR($B2698="",M$3&lt;$D2698+Настройки!$B$7),0,MAX(0,$E2698-MAX(0,SUMIFS(Тех_Движение!$G$2:$G$5111,Тех_Движение!$D$2:$D$5111,$C2698,Тех_Движение!$B$2:$B$5111,"&lt;="&amp;M$3)-$F2698)))</f>
        <v>#VALUE!</v>
      </c>
      <c r="N2698" s="21" t="e">
        <f>IF(OR($B2698="",N$3&lt;$D2698+Настройки!$B$7),0,MAX(0,$E2698-MAX(0,SUMIFS(Тех_Движение!$G$2:$G$5111,Тех_Движение!$D$2:$D$5111,$C2698,Тех_Движение!$B$2:$B$5111,"&lt;="&amp;N$3)-$F2698)))</f>
        <v>#VALUE!</v>
      </c>
      <c r="O2698" s="21" t="e">
        <f>IF(OR($B2698="",O$3&lt;$D2698+Настройки!$B$7),0,MAX(0,$E2698-MAX(0,SUMIFS(Тех_Движение!$G$2:$G$5111,Тех_Движение!$D$2:$D$5111,$C2698,Тех_Движение!$B$2:$B$5111,"&lt;="&amp;O$3)-$F2698)))</f>
        <v>#VALUE!</v>
      </c>
      <c r="P2698" s="21" t="e">
        <f>IF(OR($B2698="",P$3&lt;$D2698+Настройки!$B$7),0,MAX(0,$E2698-MAX(0,SUMIFS(Тех_Движение!$G$2:$G$5111,Тех_Движение!$D$2:$D$5111,$C2698,Тех_Движение!$B$2:$B$5111,"&lt;="&amp;P$3)-$F2698)))</f>
        <v>#VALUE!</v>
      </c>
      <c r="Q2698" s="21" t="e">
        <f>IF(OR($B2698="",Q$3&lt;$D2698+Настройки!$B$7),0,MAX(0,$E2698-MAX(0,SUMIFS(Тех_Движение!$G$2:$G$5111,Тех_Движение!$D$2:$D$5111,$C2698,Тех_Движение!$B$2:$B$5111,"&lt;="&amp;Q$3)-$F2698)))</f>
        <v>#VALUE!</v>
      </c>
      <c r="R2698" s="21" t="str">
        <f t="shared" si="127"/>
        <v/>
      </c>
      <c r="S2698" s="23" t="str">
        <f>IF($B2698="","",VLOOKUP($C2698,Настройки!$A$11:$L$17,9,FALSE))</f>
        <v/>
      </c>
      <c r="T2698" s="23" t="str">
        <f t="shared" si="128"/>
        <v/>
      </c>
    </row>
    <row r="2699" spans="1:20" x14ac:dyDescent="0.3">
      <c r="A2699" s="20">
        <f>Тех_Движение!$A$2696</f>
        <v>2695</v>
      </c>
      <c r="B2699" s="20" t="str">
        <f>IF(Тех_Движение!$F$2696&gt;0,Тех_Движение!$I$2696,"")</f>
        <v/>
      </c>
      <c r="C2699" s="20" t="str">
        <f>IF($B2699="","",Тех_Движение!$D$2696)</f>
        <v/>
      </c>
      <c r="D2699" s="9" t="str">
        <f>IF($B2699="","",Тех_Движение!$B$2696)</f>
        <v/>
      </c>
      <c r="E2699" s="21" t="str">
        <f>IF($B2699="","",Тех_Движение!$F$2696)</f>
        <v/>
      </c>
      <c r="F2699" s="21" t="str">
        <f>IF($B2699="","",SUMIFS($E$5:$E2698,$C$5:$C2698,$C2699))</f>
        <v/>
      </c>
      <c r="G2699" s="21" t="str">
        <f>IF($B2699="","",MAX(0,$E2699-MAX(0,SUMIFS(Тех_Движение!$G$2:$G$5111,Тех_Движение!$D$2:$D$5111,$C2699,Тех_Движение!$B$2:$B$5111,"&lt;="&amp;Настройки!$B$5-1)-$F2699)))</f>
        <v/>
      </c>
      <c r="H2699" s="21" t="str">
        <f>IF($B2699="","",IF(AND($D2699&gt;=Настройки!$B$5,$D2699&lt;=Настройки!$B$6),$E2699,0))</f>
        <v/>
      </c>
      <c r="I2699" s="21" t="str">
        <f t="shared" si="126"/>
        <v/>
      </c>
      <c r="J2699" s="21" t="str">
        <f>IF($B2699="","",MAX(0,$E2699-MAX(0,SUMIFS(Тех_Движение!$G$2:$G$5111,Тех_Движение!$D$2:$D$5111,$C2699,Тех_Движение!$B$2:$B$5111,"&lt;="&amp;Настройки!$B$6)-$F2699)))</f>
        <v/>
      </c>
      <c r="K2699" s="21" t="e">
        <f>IF(OR($B2699="",K$3&lt;$D2699+Настройки!$B$7),0,MAX(0,$E2699-MAX(0,SUMIFS(Тех_Движение!$G$2:$G$5111,Тех_Движение!$D$2:$D$5111,$C2699,Тех_Движение!$B$2:$B$5111,"&lt;="&amp;K$3)-$F2699)))</f>
        <v>#VALUE!</v>
      </c>
      <c r="L2699" s="21" t="e">
        <f>IF(OR($B2699="",L$3&lt;$D2699+Настройки!$B$7),0,MAX(0,$E2699-MAX(0,SUMIFS(Тех_Движение!$G$2:$G$5111,Тех_Движение!$D$2:$D$5111,$C2699,Тех_Движение!$B$2:$B$5111,"&lt;="&amp;L$3)-$F2699)))</f>
        <v>#VALUE!</v>
      </c>
      <c r="M2699" s="21" t="e">
        <f>IF(OR($B2699="",M$3&lt;$D2699+Настройки!$B$7),0,MAX(0,$E2699-MAX(0,SUMIFS(Тех_Движение!$G$2:$G$5111,Тех_Движение!$D$2:$D$5111,$C2699,Тех_Движение!$B$2:$B$5111,"&lt;="&amp;M$3)-$F2699)))</f>
        <v>#VALUE!</v>
      </c>
      <c r="N2699" s="21" t="e">
        <f>IF(OR($B2699="",N$3&lt;$D2699+Настройки!$B$7),0,MAX(0,$E2699-MAX(0,SUMIFS(Тех_Движение!$G$2:$G$5111,Тех_Движение!$D$2:$D$5111,$C2699,Тех_Движение!$B$2:$B$5111,"&lt;="&amp;N$3)-$F2699)))</f>
        <v>#VALUE!</v>
      </c>
      <c r="O2699" s="21" t="e">
        <f>IF(OR($B2699="",O$3&lt;$D2699+Настройки!$B$7),0,MAX(0,$E2699-MAX(0,SUMIFS(Тех_Движение!$G$2:$G$5111,Тех_Движение!$D$2:$D$5111,$C2699,Тех_Движение!$B$2:$B$5111,"&lt;="&amp;O$3)-$F2699)))</f>
        <v>#VALUE!</v>
      </c>
      <c r="P2699" s="21" t="e">
        <f>IF(OR($B2699="",P$3&lt;$D2699+Настройки!$B$7),0,MAX(0,$E2699-MAX(0,SUMIFS(Тех_Движение!$G$2:$G$5111,Тех_Движение!$D$2:$D$5111,$C2699,Тех_Движение!$B$2:$B$5111,"&lt;="&amp;P$3)-$F2699)))</f>
        <v>#VALUE!</v>
      </c>
      <c r="Q2699" s="21" t="e">
        <f>IF(OR($B2699="",Q$3&lt;$D2699+Настройки!$B$7),0,MAX(0,$E2699-MAX(0,SUMIFS(Тех_Движение!$G$2:$G$5111,Тех_Движение!$D$2:$D$5111,$C2699,Тех_Движение!$B$2:$B$5111,"&lt;="&amp;Q$3)-$F2699)))</f>
        <v>#VALUE!</v>
      </c>
      <c r="R2699" s="21" t="str">
        <f t="shared" si="127"/>
        <v/>
      </c>
      <c r="S2699" s="23" t="str">
        <f>IF($B2699="","",VLOOKUP($C2699,Настройки!$A$11:$L$17,9,FALSE))</f>
        <v/>
      </c>
      <c r="T2699" s="23" t="str">
        <f t="shared" si="128"/>
        <v/>
      </c>
    </row>
    <row r="2700" spans="1:20" x14ac:dyDescent="0.3">
      <c r="A2700" s="20">
        <f>Тех_Движение!$A$2697</f>
        <v>2696</v>
      </c>
      <c r="B2700" s="20" t="str">
        <f>IF(Тех_Движение!$F$2697&gt;0,Тех_Движение!$I$2697,"")</f>
        <v/>
      </c>
      <c r="C2700" s="20" t="str">
        <f>IF($B2700="","",Тех_Движение!$D$2697)</f>
        <v/>
      </c>
      <c r="D2700" s="9" t="str">
        <f>IF($B2700="","",Тех_Движение!$B$2697)</f>
        <v/>
      </c>
      <c r="E2700" s="21" t="str">
        <f>IF($B2700="","",Тех_Движение!$F$2697)</f>
        <v/>
      </c>
      <c r="F2700" s="21" t="str">
        <f>IF($B2700="","",SUMIFS($E$5:$E2699,$C$5:$C2699,$C2700))</f>
        <v/>
      </c>
      <c r="G2700" s="21" t="str">
        <f>IF($B2700="","",MAX(0,$E2700-MAX(0,SUMIFS(Тех_Движение!$G$2:$G$5111,Тех_Движение!$D$2:$D$5111,$C2700,Тех_Движение!$B$2:$B$5111,"&lt;="&amp;Настройки!$B$5-1)-$F2700)))</f>
        <v/>
      </c>
      <c r="H2700" s="21" t="str">
        <f>IF($B2700="","",IF(AND($D2700&gt;=Настройки!$B$5,$D2700&lt;=Настройки!$B$6),$E2700,0))</f>
        <v/>
      </c>
      <c r="I2700" s="21" t="str">
        <f t="shared" si="126"/>
        <v/>
      </c>
      <c r="J2700" s="21" t="str">
        <f>IF($B2700="","",MAX(0,$E2700-MAX(0,SUMIFS(Тех_Движение!$G$2:$G$5111,Тех_Движение!$D$2:$D$5111,$C2700,Тех_Движение!$B$2:$B$5111,"&lt;="&amp;Настройки!$B$6)-$F2700)))</f>
        <v/>
      </c>
      <c r="K2700" s="21" t="e">
        <f>IF(OR($B2700="",K$3&lt;$D2700+Настройки!$B$7),0,MAX(0,$E2700-MAX(0,SUMIFS(Тех_Движение!$G$2:$G$5111,Тех_Движение!$D$2:$D$5111,$C2700,Тех_Движение!$B$2:$B$5111,"&lt;="&amp;K$3)-$F2700)))</f>
        <v>#VALUE!</v>
      </c>
      <c r="L2700" s="21" t="e">
        <f>IF(OR($B2700="",L$3&lt;$D2700+Настройки!$B$7),0,MAX(0,$E2700-MAX(0,SUMIFS(Тех_Движение!$G$2:$G$5111,Тех_Движение!$D$2:$D$5111,$C2700,Тех_Движение!$B$2:$B$5111,"&lt;="&amp;L$3)-$F2700)))</f>
        <v>#VALUE!</v>
      </c>
      <c r="M2700" s="21" t="e">
        <f>IF(OR($B2700="",M$3&lt;$D2700+Настройки!$B$7),0,MAX(0,$E2700-MAX(0,SUMIFS(Тех_Движение!$G$2:$G$5111,Тех_Движение!$D$2:$D$5111,$C2700,Тех_Движение!$B$2:$B$5111,"&lt;="&amp;M$3)-$F2700)))</f>
        <v>#VALUE!</v>
      </c>
      <c r="N2700" s="21" t="e">
        <f>IF(OR($B2700="",N$3&lt;$D2700+Настройки!$B$7),0,MAX(0,$E2700-MAX(0,SUMIFS(Тех_Движение!$G$2:$G$5111,Тех_Движение!$D$2:$D$5111,$C2700,Тех_Движение!$B$2:$B$5111,"&lt;="&amp;N$3)-$F2700)))</f>
        <v>#VALUE!</v>
      </c>
      <c r="O2700" s="21" t="e">
        <f>IF(OR($B2700="",O$3&lt;$D2700+Настройки!$B$7),0,MAX(0,$E2700-MAX(0,SUMIFS(Тех_Движение!$G$2:$G$5111,Тех_Движение!$D$2:$D$5111,$C2700,Тех_Движение!$B$2:$B$5111,"&lt;="&amp;O$3)-$F2700)))</f>
        <v>#VALUE!</v>
      </c>
      <c r="P2700" s="21" t="e">
        <f>IF(OR($B2700="",P$3&lt;$D2700+Настройки!$B$7),0,MAX(0,$E2700-MAX(0,SUMIFS(Тех_Движение!$G$2:$G$5111,Тех_Движение!$D$2:$D$5111,$C2700,Тех_Движение!$B$2:$B$5111,"&lt;="&amp;P$3)-$F2700)))</f>
        <v>#VALUE!</v>
      </c>
      <c r="Q2700" s="21" t="e">
        <f>IF(OR($B2700="",Q$3&lt;$D2700+Настройки!$B$7),0,MAX(0,$E2700-MAX(0,SUMIFS(Тех_Движение!$G$2:$G$5111,Тех_Движение!$D$2:$D$5111,$C2700,Тех_Движение!$B$2:$B$5111,"&lt;="&amp;Q$3)-$F2700)))</f>
        <v>#VALUE!</v>
      </c>
      <c r="R2700" s="21" t="str">
        <f t="shared" si="127"/>
        <v/>
      </c>
      <c r="S2700" s="23" t="str">
        <f>IF($B2700="","",VLOOKUP($C2700,Настройки!$A$11:$L$17,9,FALSE))</f>
        <v/>
      </c>
      <c r="T2700" s="23" t="str">
        <f t="shared" si="128"/>
        <v/>
      </c>
    </row>
    <row r="2701" spans="1:20" x14ac:dyDescent="0.3">
      <c r="A2701" s="20">
        <f>Тех_Движение!$A$2698</f>
        <v>2697</v>
      </c>
      <c r="B2701" s="20" t="str">
        <f>IF(Тех_Движение!$F$2698&gt;0,Тех_Движение!$I$2698,"")</f>
        <v/>
      </c>
      <c r="C2701" s="20" t="str">
        <f>IF($B2701="","",Тех_Движение!$D$2698)</f>
        <v/>
      </c>
      <c r="D2701" s="9" t="str">
        <f>IF($B2701="","",Тех_Движение!$B$2698)</f>
        <v/>
      </c>
      <c r="E2701" s="21" t="str">
        <f>IF($B2701="","",Тех_Движение!$F$2698)</f>
        <v/>
      </c>
      <c r="F2701" s="21" t="str">
        <f>IF($B2701="","",SUMIFS($E$5:$E2700,$C$5:$C2700,$C2701))</f>
        <v/>
      </c>
      <c r="G2701" s="21" t="str">
        <f>IF($B2701="","",MAX(0,$E2701-MAX(0,SUMIFS(Тех_Движение!$G$2:$G$5111,Тех_Движение!$D$2:$D$5111,$C2701,Тех_Движение!$B$2:$B$5111,"&lt;="&amp;Настройки!$B$5-1)-$F2701)))</f>
        <v/>
      </c>
      <c r="H2701" s="21" t="str">
        <f>IF($B2701="","",IF(AND($D2701&gt;=Настройки!$B$5,$D2701&lt;=Настройки!$B$6),$E2701,0))</f>
        <v/>
      </c>
      <c r="I2701" s="21" t="str">
        <f t="shared" si="126"/>
        <v/>
      </c>
      <c r="J2701" s="21" t="str">
        <f>IF($B2701="","",MAX(0,$E2701-MAX(0,SUMIFS(Тех_Движение!$G$2:$G$5111,Тех_Движение!$D$2:$D$5111,$C2701,Тех_Движение!$B$2:$B$5111,"&lt;="&amp;Настройки!$B$6)-$F2701)))</f>
        <v/>
      </c>
      <c r="K2701" s="21" t="e">
        <f>IF(OR($B2701="",K$3&lt;$D2701+Настройки!$B$7),0,MAX(0,$E2701-MAX(0,SUMIFS(Тех_Движение!$G$2:$G$5111,Тех_Движение!$D$2:$D$5111,$C2701,Тех_Движение!$B$2:$B$5111,"&lt;="&amp;K$3)-$F2701)))</f>
        <v>#VALUE!</v>
      </c>
      <c r="L2701" s="21" t="e">
        <f>IF(OR($B2701="",L$3&lt;$D2701+Настройки!$B$7),0,MAX(0,$E2701-MAX(0,SUMIFS(Тех_Движение!$G$2:$G$5111,Тех_Движение!$D$2:$D$5111,$C2701,Тех_Движение!$B$2:$B$5111,"&lt;="&amp;L$3)-$F2701)))</f>
        <v>#VALUE!</v>
      </c>
      <c r="M2701" s="21" t="e">
        <f>IF(OR($B2701="",M$3&lt;$D2701+Настройки!$B$7),0,MAX(0,$E2701-MAX(0,SUMIFS(Тех_Движение!$G$2:$G$5111,Тех_Движение!$D$2:$D$5111,$C2701,Тех_Движение!$B$2:$B$5111,"&lt;="&amp;M$3)-$F2701)))</f>
        <v>#VALUE!</v>
      </c>
      <c r="N2701" s="21" t="e">
        <f>IF(OR($B2701="",N$3&lt;$D2701+Настройки!$B$7),0,MAX(0,$E2701-MAX(0,SUMIFS(Тех_Движение!$G$2:$G$5111,Тех_Движение!$D$2:$D$5111,$C2701,Тех_Движение!$B$2:$B$5111,"&lt;="&amp;N$3)-$F2701)))</f>
        <v>#VALUE!</v>
      </c>
      <c r="O2701" s="21" t="e">
        <f>IF(OR($B2701="",O$3&lt;$D2701+Настройки!$B$7),0,MAX(0,$E2701-MAX(0,SUMIFS(Тех_Движение!$G$2:$G$5111,Тех_Движение!$D$2:$D$5111,$C2701,Тех_Движение!$B$2:$B$5111,"&lt;="&amp;O$3)-$F2701)))</f>
        <v>#VALUE!</v>
      </c>
      <c r="P2701" s="21" t="e">
        <f>IF(OR($B2701="",P$3&lt;$D2701+Настройки!$B$7),0,MAX(0,$E2701-MAX(0,SUMIFS(Тех_Движение!$G$2:$G$5111,Тех_Движение!$D$2:$D$5111,$C2701,Тех_Движение!$B$2:$B$5111,"&lt;="&amp;P$3)-$F2701)))</f>
        <v>#VALUE!</v>
      </c>
      <c r="Q2701" s="21" t="e">
        <f>IF(OR($B2701="",Q$3&lt;$D2701+Настройки!$B$7),0,MAX(0,$E2701-MAX(0,SUMIFS(Тех_Движение!$G$2:$G$5111,Тех_Движение!$D$2:$D$5111,$C2701,Тех_Движение!$B$2:$B$5111,"&lt;="&amp;Q$3)-$F2701)))</f>
        <v>#VALUE!</v>
      </c>
      <c r="R2701" s="21" t="str">
        <f t="shared" si="127"/>
        <v/>
      </c>
      <c r="S2701" s="23" t="str">
        <f>IF($B2701="","",VLOOKUP($C2701,Настройки!$A$11:$L$17,9,FALSE))</f>
        <v/>
      </c>
      <c r="T2701" s="23" t="str">
        <f t="shared" si="128"/>
        <v/>
      </c>
    </row>
    <row r="2702" spans="1:20" x14ac:dyDescent="0.3">
      <c r="A2702" s="20">
        <f>Тех_Движение!$A$2699</f>
        <v>2698</v>
      </c>
      <c r="B2702" s="20" t="str">
        <f>IF(Тех_Движение!$F$2699&gt;0,Тех_Движение!$I$2699,"")</f>
        <v/>
      </c>
      <c r="C2702" s="20" t="str">
        <f>IF($B2702="","",Тех_Движение!$D$2699)</f>
        <v/>
      </c>
      <c r="D2702" s="9" t="str">
        <f>IF($B2702="","",Тех_Движение!$B$2699)</f>
        <v/>
      </c>
      <c r="E2702" s="21" t="str">
        <f>IF($B2702="","",Тех_Движение!$F$2699)</f>
        <v/>
      </c>
      <c r="F2702" s="21" t="str">
        <f>IF($B2702="","",SUMIFS($E$5:$E2701,$C$5:$C2701,$C2702))</f>
        <v/>
      </c>
      <c r="G2702" s="21" t="str">
        <f>IF($B2702="","",MAX(0,$E2702-MAX(0,SUMIFS(Тех_Движение!$G$2:$G$5111,Тех_Движение!$D$2:$D$5111,$C2702,Тех_Движение!$B$2:$B$5111,"&lt;="&amp;Настройки!$B$5-1)-$F2702)))</f>
        <v/>
      </c>
      <c r="H2702" s="21" t="str">
        <f>IF($B2702="","",IF(AND($D2702&gt;=Настройки!$B$5,$D2702&lt;=Настройки!$B$6),$E2702,0))</f>
        <v/>
      </c>
      <c r="I2702" s="21" t="str">
        <f t="shared" si="126"/>
        <v/>
      </c>
      <c r="J2702" s="21" t="str">
        <f>IF($B2702="","",MAX(0,$E2702-MAX(0,SUMIFS(Тех_Движение!$G$2:$G$5111,Тех_Движение!$D$2:$D$5111,$C2702,Тех_Движение!$B$2:$B$5111,"&lt;="&amp;Настройки!$B$6)-$F2702)))</f>
        <v/>
      </c>
      <c r="K2702" s="21" t="e">
        <f>IF(OR($B2702="",K$3&lt;$D2702+Настройки!$B$7),0,MAX(0,$E2702-MAX(0,SUMIFS(Тех_Движение!$G$2:$G$5111,Тех_Движение!$D$2:$D$5111,$C2702,Тех_Движение!$B$2:$B$5111,"&lt;="&amp;K$3)-$F2702)))</f>
        <v>#VALUE!</v>
      </c>
      <c r="L2702" s="21" t="e">
        <f>IF(OR($B2702="",L$3&lt;$D2702+Настройки!$B$7),0,MAX(0,$E2702-MAX(0,SUMIFS(Тех_Движение!$G$2:$G$5111,Тех_Движение!$D$2:$D$5111,$C2702,Тех_Движение!$B$2:$B$5111,"&lt;="&amp;L$3)-$F2702)))</f>
        <v>#VALUE!</v>
      </c>
      <c r="M2702" s="21" t="e">
        <f>IF(OR($B2702="",M$3&lt;$D2702+Настройки!$B$7),0,MAX(0,$E2702-MAX(0,SUMIFS(Тех_Движение!$G$2:$G$5111,Тех_Движение!$D$2:$D$5111,$C2702,Тех_Движение!$B$2:$B$5111,"&lt;="&amp;M$3)-$F2702)))</f>
        <v>#VALUE!</v>
      </c>
      <c r="N2702" s="21" t="e">
        <f>IF(OR($B2702="",N$3&lt;$D2702+Настройки!$B$7),0,MAX(0,$E2702-MAX(0,SUMIFS(Тех_Движение!$G$2:$G$5111,Тех_Движение!$D$2:$D$5111,$C2702,Тех_Движение!$B$2:$B$5111,"&lt;="&amp;N$3)-$F2702)))</f>
        <v>#VALUE!</v>
      </c>
      <c r="O2702" s="21" t="e">
        <f>IF(OR($B2702="",O$3&lt;$D2702+Настройки!$B$7),0,MAX(0,$E2702-MAX(0,SUMIFS(Тех_Движение!$G$2:$G$5111,Тех_Движение!$D$2:$D$5111,$C2702,Тех_Движение!$B$2:$B$5111,"&lt;="&amp;O$3)-$F2702)))</f>
        <v>#VALUE!</v>
      </c>
      <c r="P2702" s="21" t="e">
        <f>IF(OR($B2702="",P$3&lt;$D2702+Настройки!$B$7),0,MAX(0,$E2702-MAX(0,SUMIFS(Тех_Движение!$G$2:$G$5111,Тех_Движение!$D$2:$D$5111,$C2702,Тех_Движение!$B$2:$B$5111,"&lt;="&amp;P$3)-$F2702)))</f>
        <v>#VALUE!</v>
      </c>
      <c r="Q2702" s="21" t="e">
        <f>IF(OR($B2702="",Q$3&lt;$D2702+Настройки!$B$7),0,MAX(0,$E2702-MAX(0,SUMIFS(Тех_Движение!$G$2:$G$5111,Тех_Движение!$D$2:$D$5111,$C2702,Тех_Движение!$B$2:$B$5111,"&lt;="&amp;Q$3)-$F2702)))</f>
        <v>#VALUE!</v>
      </c>
      <c r="R2702" s="21" t="str">
        <f t="shared" si="127"/>
        <v/>
      </c>
      <c r="S2702" s="23" t="str">
        <f>IF($B2702="","",VLOOKUP($C2702,Настройки!$A$11:$L$17,9,FALSE))</f>
        <v/>
      </c>
      <c r="T2702" s="23" t="str">
        <f t="shared" si="128"/>
        <v/>
      </c>
    </row>
    <row r="2703" spans="1:20" x14ac:dyDescent="0.3">
      <c r="A2703" s="20">
        <f>Тех_Движение!$A$2700</f>
        <v>2699</v>
      </c>
      <c r="B2703" s="20" t="str">
        <f>IF(Тех_Движение!$F$2700&gt;0,Тех_Движение!$I$2700,"")</f>
        <v/>
      </c>
      <c r="C2703" s="20" t="str">
        <f>IF($B2703="","",Тех_Движение!$D$2700)</f>
        <v/>
      </c>
      <c r="D2703" s="9" t="str">
        <f>IF($B2703="","",Тех_Движение!$B$2700)</f>
        <v/>
      </c>
      <c r="E2703" s="21" t="str">
        <f>IF($B2703="","",Тех_Движение!$F$2700)</f>
        <v/>
      </c>
      <c r="F2703" s="21" t="str">
        <f>IF($B2703="","",SUMIFS($E$5:$E2702,$C$5:$C2702,$C2703))</f>
        <v/>
      </c>
      <c r="G2703" s="21" t="str">
        <f>IF($B2703="","",MAX(0,$E2703-MAX(0,SUMIFS(Тех_Движение!$G$2:$G$5111,Тех_Движение!$D$2:$D$5111,$C2703,Тех_Движение!$B$2:$B$5111,"&lt;="&amp;Настройки!$B$5-1)-$F2703)))</f>
        <v/>
      </c>
      <c r="H2703" s="21" t="str">
        <f>IF($B2703="","",IF(AND($D2703&gt;=Настройки!$B$5,$D2703&lt;=Настройки!$B$6),$E2703,0))</f>
        <v/>
      </c>
      <c r="I2703" s="21" t="str">
        <f t="shared" si="126"/>
        <v/>
      </c>
      <c r="J2703" s="21" t="str">
        <f>IF($B2703="","",MAX(0,$E2703-MAX(0,SUMIFS(Тех_Движение!$G$2:$G$5111,Тех_Движение!$D$2:$D$5111,$C2703,Тех_Движение!$B$2:$B$5111,"&lt;="&amp;Настройки!$B$6)-$F2703)))</f>
        <v/>
      </c>
      <c r="K2703" s="21" t="e">
        <f>IF(OR($B2703="",K$3&lt;$D2703+Настройки!$B$7),0,MAX(0,$E2703-MAX(0,SUMIFS(Тех_Движение!$G$2:$G$5111,Тех_Движение!$D$2:$D$5111,$C2703,Тех_Движение!$B$2:$B$5111,"&lt;="&amp;K$3)-$F2703)))</f>
        <v>#VALUE!</v>
      </c>
      <c r="L2703" s="21" t="e">
        <f>IF(OR($B2703="",L$3&lt;$D2703+Настройки!$B$7),0,MAX(0,$E2703-MAX(0,SUMIFS(Тех_Движение!$G$2:$G$5111,Тех_Движение!$D$2:$D$5111,$C2703,Тех_Движение!$B$2:$B$5111,"&lt;="&amp;L$3)-$F2703)))</f>
        <v>#VALUE!</v>
      </c>
      <c r="M2703" s="21" t="e">
        <f>IF(OR($B2703="",M$3&lt;$D2703+Настройки!$B$7),0,MAX(0,$E2703-MAX(0,SUMIFS(Тех_Движение!$G$2:$G$5111,Тех_Движение!$D$2:$D$5111,$C2703,Тех_Движение!$B$2:$B$5111,"&lt;="&amp;M$3)-$F2703)))</f>
        <v>#VALUE!</v>
      </c>
      <c r="N2703" s="21" t="e">
        <f>IF(OR($B2703="",N$3&lt;$D2703+Настройки!$B$7),0,MAX(0,$E2703-MAX(0,SUMIFS(Тех_Движение!$G$2:$G$5111,Тех_Движение!$D$2:$D$5111,$C2703,Тех_Движение!$B$2:$B$5111,"&lt;="&amp;N$3)-$F2703)))</f>
        <v>#VALUE!</v>
      </c>
      <c r="O2703" s="21" t="e">
        <f>IF(OR($B2703="",O$3&lt;$D2703+Настройки!$B$7),0,MAX(0,$E2703-MAX(0,SUMIFS(Тех_Движение!$G$2:$G$5111,Тех_Движение!$D$2:$D$5111,$C2703,Тех_Движение!$B$2:$B$5111,"&lt;="&amp;O$3)-$F2703)))</f>
        <v>#VALUE!</v>
      </c>
      <c r="P2703" s="21" t="e">
        <f>IF(OR($B2703="",P$3&lt;$D2703+Настройки!$B$7),0,MAX(0,$E2703-MAX(0,SUMIFS(Тех_Движение!$G$2:$G$5111,Тех_Движение!$D$2:$D$5111,$C2703,Тех_Движение!$B$2:$B$5111,"&lt;="&amp;P$3)-$F2703)))</f>
        <v>#VALUE!</v>
      </c>
      <c r="Q2703" s="21" t="e">
        <f>IF(OR($B2703="",Q$3&lt;$D2703+Настройки!$B$7),0,MAX(0,$E2703-MAX(0,SUMIFS(Тех_Движение!$G$2:$G$5111,Тех_Движение!$D$2:$D$5111,$C2703,Тех_Движение!$B$2:$B$5111,"&lt;="&amp;Q$3)-$F2703)))</f>
        <v>#VALUE!</v>
      </c>
      <c r="R2703" s="21" t="str">
        <f t="shared" si="127"/>
        <v/>
      </c>
      <c r="S2703" s="23" t="str">
        <f>IF($B2703="","",VLOOKUP($C2703,Настройки!$A$11:$L$17,9,FALSE))</f>
        <v/>
      </c>
      <c r="T2703" s="23" t="str">
        <f t="shared" si="128"/>
        <v/>
      </c>
    </row>
    <row r="2704" spans="1:20" x14ac:dyDescent="0.3">
      <c r="A2704" s="20">
        <f>Тех_Движение!$A$2701</f>
        <v>2700</v>
      </c>
      <c r="B2704" s="20" t="str">
        <f>IF(Тех_Движение!$F$2701&gt;0,Тех_Движение!$I$2701,"")</f>
        <v/>
      </c>
      <c r="C2704" s="20" t="str">
        <f>IF($B2704="","",Тех_Движение!$D$2701)</f>
        <v/>
      </c>
      <c r="D2704" s="9" t="str">
        <f>IF($B2704="","",Тех_Движение!$B$2701)</f>
        <v/>
      </c>
      <c r="E2704" s="21" t="str">
        <f>IF($B2704="","",Тех_Движение!$F$2701)</f>
        <v/>
      </c>
      <c r="F2704" s="21" t="str">
        <f>IF($B2704="","",SUMIFS($E$5:$E2703,$C$5:$C2703,$C2704))</f>
        <v/>
      </c>
      <c r="G2704" s="21" t="str">
        <f>IF($B2704="","",MAX(0,$E2704-MAX(0,SUMIFS(Тех_Движение!$G$2:$G$5111,Тех_Движение!$D$2:$D$5111,$C2704,Тех_Движение!$B$2:$B$5111,"&lt;="&amp;Настройки!$B$5-1)-$F2704)))</f>
        <v/>
      </c>
      <c r="H2704" s="21" t="str">
        <f>IF($B2704="","",IF(AND($D2704&gt;=Настройки!$B$5,$D2704&lt;=Настройки!$B$6),$E2704,0))</f>
        <v/>
      </c>
      <c r="I2704" s="21" t="str">
        <f t="shared" si="126"/>
        <v/>
      </c>
      <c r="J2704" s="21" t="str">
        <f>IF($B2704="","",MAX(0,$E2704-MAX(0,SUMIFS(Тех_Движение!$G$2:$G$5111,Тех_Движение!$D$2:$D$5111,$C2704,Тех_Движение!$B$2:$B$5111,"&lt;="&amp;Настройки!$B$6)-$F2704)))</f>
        <v/>
      </c>
      <c r="K2704" s="21" t="e">
        <f>IF(OR($B2704="",K$3&lt;$D2704+Настройки!$B$7),0,MAX(0,$E2704-MAX(0,SUMIFS(Тех_Движение!$G$2:$G$5111,Тех_Движение!$D$2:$D$5111,$C2704,Тех_Движение!$B$2:$B$5111,"&lt;="&amp;K$3)-$F2704)))</f>
        <v>#VALUE!</v>
      </c>
      <c r="L2704" s="21" t="e">
        <f>IF(OR($B2704="",L$3&lt;$D2704+Настройки!$B$7),0,MAX(0,$E2704-MAX(0,SUMIFS(Тех_Движение!$G$2:$G$5111,Тех_Движение!$D$2:$D$5111,$C2704,Тех_Движение!$B$2:$B$5111,"&lt;="&amp;L$3)-$F2704)))</f>
        <v>#VALUE!</v>
      </c>
      <c r="M2704" s="21" t="e">
        <f>IF(OR($B2704="",M$3&lt;$D2704+Настройки!$B$7),0,MAX(0,$E2704-MAX(0,SUMIFS(Тех_Движение!$G$2:$G$5111,Тех_Движение!$D$2:$D$5111,$C2704,Тех_Движение!$B$2:$B$5111,"&lt;="&amp;M$3)-$F2704)))</f>
        <v>#VALUE!</v>
      </c>
      <c r="N2704" s="21" t="e">
        <f>IF(OR($B2704="",N$3&lt;$D2704+Настройки!$B$7),0,MAX(0,$E2704-MAX(0,SUMIFS(Тех_Движение!$G$2:$G$5111,Тех_Движение!$D$2:$D$5111,$C2704,Тех_Движение!$B$2:$B$5111,"&lt;="&amp;N$3)-$F2704)))</f>
        <v>#VALUE!</v>
      </c>
      <c r="O2704" s="21" t="e">
        <f>IF(OR($B2704="",O$3&lt;$D2704+Настройки!$B$7),0,MAX(0,$E2704-MAX(0,SUMIFS(Тех_Движение!$G$2:$G$5111,Тех_Движение!$D$2:$D$5111,$C2704,Тех_Движение!$B$2:$B$5111,"&lt;="&amp;O$3)-$F2704)))</f>
        <v>#VALUE!</v>
      </c>
      <c r="P2704" s="21" t="e">
        <f>IF(OR($B2704="",P$3&lt;$D2704+Настройки!$B$7),0,MAX(0,$E2704-MAX(0,SUMIFS(Тех_Движение!$G$2:$G$5111,Тех_Движение!$D$2:$D$5111,$C2704,Тех_Движение!$B$2:$B$5111,"&lt;="&amp;P$3)-$F2704)))</f>
        <v>#VALUE!</v>
      </c>
      <c r="Q2704" s="21" t="e">
        <f>IF(OR($B2704="",Q$3&lt;$D2704+Настройки!$B$7),0,MAX(0,$E2704-MAX(0,SUMIFS(Тех_Движение!$G$2:$G$5111,Тех_Движение!$D$2:$D$5111,$C2704,Тех_Движение!$B$2:$B$5111,"&lt;="&amp;Q$3)-$F2704)))</f>
        <v>#VALUE!</v>
      </c>
      <c r="R2704" s="21" t="str">
        <f t="shared" si="127"/>
        <v/>
      </c>
      <c r="S2704" s="23" t="str">
        <f>IF($B2704="","",VLOOKUP($C2704,Настройки!$A$11:$L$17,9,FALSE))</f>
        <v/>
      </c>
      <c r="T2704" s="23" t="str">
        <f t="shared" si="128"/>
        <v/>
      </c>
    </row>
    <row r="2705" spans="1:20" x14ac:dyDescent="0.3">
      <c r="A2705" s="20">
        <f>Тех_Движение!$A$2702</f>
        <v>2701</v>
      </c>
      <c r="B2705" s="20" t="str">
        <f>IF(Тех_Движение!$F$2702&gt;0,Тех_Движение!$I$2702,"")</f>
        <v/>
      </c>
      <c r="C2705" s="20" t="str">
        <f>IF($B2705="","",Тех_Движение!$D$2702)</f>
        <v/>
      </c>
      <c r="D2705" s="9" t="str">
        <f>IF($B2705="","",Тех_Движение!$B$2702)</f>
        <v/>
      </c>
      <c r="E2705" s="21" t="str">
        <f>IF($B2705="","",Тех_Движение!$F$2702)</f>
        <v/>
      </c>
      <c r="F2705" s="21" t="str">
        <f>IF($B2705="","",SUMIFS($E$5:$E2704,$C$5:$C2704,$C2705))</f>
        <v/>
      </c>
      <c r="G2705" s="21" t="str">
        <f>IF($B2705="","",MAX(0,$E2705-MAX(0,SUMIFS(Тех_Движение!$G$2:$G$5111,Тех_Движение!$D$2:$D$5111,$C2705,Тех_Движение!$B$2:$B$5111,"&lt;="&amp;Настройки!$B$5-1)-$F2705)))</f>
        <v/>
      </c>
      <c r="H2705" s="21" t="str">
        <f>IF($B2705="","",IF(AND($D2705&gt;=Настройки!$B$5,$D2705&lt;=Настройки!$B$6),$E2705,0))</f>
        <v/>
      </c>
      <c r="I2705" s="21" t="str">
        <f t="shared" si="126"/>
        <v/>
      </c>
      <c r="J2705" s="21" t="str">
        <f>IF($B2705="","",MAX(0,$E2705-MAX(0,SUMIFS(Тех_Движение!$G$2:$G$5111,Тех_Движение!$D$2:$D$5111,$C2705,Тех_Движение!$B$2:$B$5111,"&lt;="&amp;Настройки!$B$6)-$F2705)))</f>
        <v/>
      </c>
      <c r="K2705" s="21" t="e">
        <f>IF(OR($B2705="",K$3&lt;$D2705+Настройки!$B$7),0,MAX(0,$E2705-MAX(0,SUMIFS(Тех_Движение!$G$2:$G$5111,Тех_Движение!$D$2:$D$5111,$C2705,Тех_Движение!$B$2:$B$5111,"&lt;="&amp;K$3)-$F2705)))</f>
        <v>#VALUE!</v>
      </c>
      <c r="L2705" s="21" t="e">
        <f>IF(OR($B2705="",L$3&lt;$D2705+Настройки!$B$7),0,MAX(0,$E2705-MAX(0,SUMIFS(Тех_Движение!$G$2:$G$5111,Тех_Движение!$D$2:$D$5111,$C2705,Тех_Движение!$B$2:$B$5111,"&lt;="&amp;L$3)-$F2705)))</f>
        <v>#VALUE!</v>
      </c>
      <c r="M2705" s="21" t="e">
        <f>IF(OR($B2705="",M$3&lt;$D2705+Настройки!$B$7),0,MAX(0,$E2705-MAX(0,SUMIFS(Тех_Движение!$G$2:$G$5111,Тех_Движение!$D$2:$D$5111,$C2705,Тех_Движение!$B$2:$B$5111,"&lt;="&amp;M$3)-$F2705)))</f>
        <v>#VALUE!</v>
      </c>
      <c r="N2705" s="21" t="e">
        <f>IF(OR($B2705="",N$3&lt;$D2705+Настройки!$B$7),0,MAX(0,$E2705-MAX(0,SUMIFS(Тех_Движение!$G$2:$G$5111,Тех_Движение!$D$2:$D$5111,$C2705,Тех_Движение!$B$2:$B$5111,"&lt;="&amp;N$3)-$F2705)))</f>
        <v>#VALUE!</v>
      </c>
      <c r="O2705" s="21" t="e">
        <f>IF(OR($B2705="",O$3&lt;$D2705+Настройки!$B$7),0,MAX(0,$E2705-MAX(0,SUMIFS(Тех_Движение!$G$2:$G$5111,Тех_Движение!$D$2:$D$5111,$C2705,Тех_Движение!$B$2:$B$5111,"&lt;="&amp;O$3)-$F2705)))</f>
        <v>#VALUE!</v>
      </c>
      <c r="P2705" s="21" t="e">
        <f>IF(OR($B2705="",P$3&lt;$D2705+Настройки!$B$7),0,MAX(0,$E2705-MAX(0,SUMIFS(Тех_Движение!$G$2:$G$5111,Тех_Движение!$D$2:$D$5111,$C2705,Тех_Движение!$B$2:$B$5111,"&lt;="&amp;P$3)-$F2705)))</f>
        <v>#VALUE!</v>
      </c>
      <c r="Q2705" s="21" t="e">
        <f>IF(OR($B2705="",Q$3&lt;$D2705+Настройки!$B$7),0,MAX(0,$E2705-MAX(0,SUMIFS(Тех_Движение!$G$2:$G$5111,Тех_Движение!$D$2:$D$5111,$C2705,Тех_Движение!$B$2:$B$5111,"&lt;="&amp;Q$3)-$F2705)))</f>
        <v>#VALUE!</v>
      </c>
      <c r="R2705" s="21" t="str">
        <f t="shared" si="127"/>
        <v/>
      </c>
      <c r="S2705" s="23" t="str">
        <f>IF($B2705="","",VLOOKUP($C2705,Настройки!$A$11:$L$17,9,FALSE))</f>
        <v/>
      </c>
      <c r="T2705" s="23" t="str">
        <f t="shared" si="128"/>
        <v/>
      </c>
    </row>
    <row r="2706" spans="1:20" x14ac:dyDescent="0.3">
      <c r="A2706" s="20">
        <f>Тех_Движение!$A$2703</f>
        <v>2702</v>
      </c>
      <c r="B2706" s="20" t="str">
        <f>IF(Тех_Движение!$F$2703&gt;0,Тех_Движение!$I$2703,"")</f>
        <v/>
      </c>
      <c r="C2706" s="20" t="str">
        <f>IF($B2706="","",Тех_Движение!$D$2703)</f>
        <v/>
      </c>
      <c r="D2706" s="9" t="str">
        <f>IF($B2706="","",Тех_Движение!$B$2703)</f>
        <v/>
      </c>
      <c r="E2706" s="21" t="str">
        <f>IF($B2706="","",Тех_Движение!$F$2703)</f>
        <v/>
      </c>
      <c r="F2706" s="21" t="str">
        <f>IF($B2706="","",SUMIFS($E$5:$E2705,$C$5:$C2705,$C2706))</f>
        <v/>
      </c>
      <c r="G2706" s="21" t="str">
        <f>IF($B2706="","",MAX(0,$E2706-MAX(0,SUMIFS(Тех_Движение!$G$2:$G$5111,Тех_Движение!$D$2:$D$5111,$C2706,Тех_Движение!$B$2:$B$5111,"&lt;="&amp;Настройки!$B$5-1)-$F2706)))</f>
        <v/>
      </c>
      <c r="H2706" s="21" t="str">
        <f>IF($B2706="","",IF(AND($D2706&gt;=Настройки!$B$5,$D2706&lt;=Настройки!$B$6),$E2706,0))</f>
        <v/>
      </c>
      <c r="I2706" s="21" t="str">
        <f t="shared" si="126"/>
        <v/>
      </c>
      <c r="J2706" s="21" t="str">
        <f>IF($B2706="","",MAX(0,$E2706-MAX(0,SUMIFS(Тех_Движение!$G$2:$G$5111,Тех_Движение!$D$2:$D$5111,$C2706,Тех_Движение!$B$2:$B$5111,"&lt;="&amp;Настройки!$B$6)-$F2706)))</f>
        <v/>
      </c>
      <c r="K2706" s="21" t="e">
        <f>IF(OR($B2706="",K$3&lt;$D2706+Настройки!$B$7),0,MAX(0,$E2706-MAX(0,SUMIFS(Тех_Движение!$G$2:$G$5111,Тех_Движение!$D$2:$D$5111,$C2706,Тех_Движение!$B$2:$B$5111,"&lt;="&amp;K$3)-$F2706)))</f>
        <v>#VALUE!</v>
      </c>
      <c r="L2706" s="21" t="e">
        <f>IF(OR($B2706="",L$3&lt;$D2706+Настройки!$B$7),0,MAX(0,$E2706-MAX(0,SUMIFS(Тех_Движение!$G$2:$G$5111,Тех_Движение!$D$2:$D$5111,$C2706,Тех_Движение!$B$2:$B$5111,"&lt;="&amp;L$3)-$F2706)))</f>
        <v>#VALUE!</v>
      </c>
      <c r="M2706" s="21" t="e">
        <f>IF(OR($B2706="",M$3&lt;$D2706+Настройки!$B$7),0,MAX(0,$E2706-MAX(0,SUMIFS(Тех_Движение!$G$2:$G$5111,Тех_Движение!$D$2:$D$5111,$C2706,Тех_Движение!$B$2:$B$5111,"&lt;="&amp;M$3)-$F2706)))</f>
        <v>#VALUE!</v>
      </c>
      <c r="N2706" s="21" t="e">
        <f>IF(OR($B2706="",N$3&lt;$D2706+Настройки!$B$7),0,MAX(0,$E2706-MAX(0,SUMIFS(Тех_Движение!$G$2:$G$5111,Тех_Движение!$D$2:$D$5111,$C2706,Тех_Движение!$B$2:$B$5111,"&lt;="&amp;N$3)-$F2706)))</f>
        <v>#VALUE!</v>
      </c>
      <c r="O2706" s="21" t="e">
        <f>IF(OR($B2706="",O$3&lt;$D2706+Настройки!$B$7),0,MAX(0,$E2706-MAX(0,SUMIFS(Тех_Движение!$G$2:$G$5111,Тех_Движение!$D$2:$D$5111,$C2706,Тех_Движение!$B$2:$B$5111,"&lt;="&amp;O$3)-$F2706)))</f>
        <v>#VALUE!</v>
      </c>
      <c r="P2706" s="21" t="e">
        <f>IF(OR($B2706="",P$3&lt;$D2706+Настройки!$B$7),0,MAX(0,$E2706-MAX(0,SUMIFS(Тех_Движение!$G$2:$G$5111,Тех_Движение!$D$2:$D$5111,$C2706,Тех_Движение!$B$2:$B$5111,"&lt;="&amp;P$3)-$F2706)))</f>
        <v>#VALUE!</v>
      </c>
      <c r="Q2706" s="21" t="e">
        <f>IF(OR($B2706="",Q$3&lt;$D2706+Настройки!$B$7),0,MAX(0,$E2706-MAX(0,SUMIFS(Тех_Движение!$G$2:$G$5111,Тех_Движение!$D$2:$D$5111,$C2706,Тех_Движение!$B$2:$B$5111,"&lt;="&amp;Q$3)-$F2706)))</f>
        <v>#VALUE!</v>
      </c>
      <c r="R2706" s="21" t="str">
        <f t="shared" si="127"/>
        <v/>
      </c>
      <c r="S2706" s="23" t="str">
        <f>IF($B2706="","",VLOOKUP($C2706,Настройки!$A$11:$L$17,9,FALSE))</f>
        <v/>
      </c>
      <c r="T2706" s="23" t="str">
        <f t="shared" si="128"/>
        <v/>
      </c>
    </row>
    <row r="2707" spans="1:20" x14ac:dyDescent="0.3">
      <c r="A2707" s="20">
        <f>Тех_Движение!$A$2704</f>
        <v>2703</v>
      </c>
      <c r="B2707" s="20" t="str">
        <f>IF(Тех_Движение!$F$2704&gt;0,Тех_Движение!$I$2704,"")</f>
        <v/>
      </c>
      <c r="C2707" s="20" t="str">
        <f>IF($B2707="","",Тех_Движение!$D$2704)</f>
        <v/>
      </c>
      <c r="D2707" s="9" t="str">
        <f>IF($B2707="","",Тех_Движение!$B$2704)</f>
        <v/>
      </c>
      <c r="E2707" s="21" t="str">
        <f>IF($B2707="","",Тех_Движение!$F$2704)</f>
        <v/>
      </c>
      <c r="F2707" s="21" t="str">
        <f>IF($B2707="","",SUMIFS($E$5:$E2706,$C$5:$C2706,$C2707))</f>
        <v/>
      </c>
      <c r="G2707" s="21" t="str">
        <f>IF($B2707="","",MAX(0,$E2707-MAX(0,SUMIFS(Тех_Движение!$G$2:$G$5111,Тех_Движение!$D$2:$D$5111,$C2707,Тех_Движение!$B$2:$B$5111,"&lt;="&amp;Настройки!$B$5-1)-$F2707)))</f>
        <v/>
      </c>
      <c r="H2707" s="21" t="str">
        <f>IF($B2707="","",IF(AND($D2707&gt;=Настройки!$B$5,$D2707&lt;=Настройки!$B$6),$E2707,0))</f>
        <v/>
      </c>
      <c r="I2707" s="21" t="str">
        <f t="shared" si="126"/>
        <v/>
      </c>
      <c r="J2707" s="21" t="str">
        <f>IF($B2707="","",MAX(0,$E2707-MAX(0,SUMIFS(Тех_Движение!$G$2:$G$5111,Тех_Движение!$D$2:$D$5111,$C2707,Тех_Движение!$B$2:$B$5111,"&lt;="&amp;Настройки!$B$6)-$F2707)))</f>
        <v/>
      </c>
      <c r="K2707" s="21" t="e">
        <f>IF(OR($B2707="",K$3&lt;$D2707+Настройки!$B$7),0,MAX(0,$E2707-MAX(0,SUMIFS(Тех_Движение!$G$2:$G$5111,Тех_Движение!$D$2:$D$5111,$C2707,Тех_Движение!$B$2:$B$5111,"&lt;="&amp;K$3)-$F2707)))</f>
        <v>#VALUE!</v>
      </c>
      <c r="L2707" s="21" t="e">
        <f>IF(OR($B2707="",L$3&lt;$D2707+Настройки!$B$7),0,MAX(0,$E2707-MAX(0,SUMIFS(Тех_Движение!$G$2:$G$5111,Тех_Движение!$D$2:$D$5111,$C2707,Тех_Движение!$B$2:$B$5111,"&lt;="&amp;L$3)-$F2707)))</f>
        <v>#VALUE!</v>
      </c>
      <c r="M2707" s="21" t="e">
        <f>IF(OR($B2707="",M$3&lt;$D2707+Настройки!$B$7),0,MAX(0,$E2707-MAX(0,SUMIFS(Тех_Движение!$G$2:$G$5111,Тех_Движение!$D$2:$D$5111,$C2707,Тех_Движение!$B$2:$B$5111,"&lt;="&amp;M$3)-$F2707)))</f>
        <v>#VALUE!</v>
      </c>
      <c r="N2707" s="21" t="e">
        <f>IF(OR($B2707="",N$3&lt;$D2707+Настройки!$B$7),0,MAX(0,$E2707-MAX(0,SUMIFS(Тех_Движение!$G$2:$G$5111,Тех_Движение!$D$2:$D$5111,$C2707,Тех_Движение!$B$2:$B$5111,"&lt;="&amp;N$3)-$F2707)))</f>
        <v>#VALUE!</v>
      </c>
      <c r="O2707" s="21" t="e">
        <f>IF(OR($B2707="",O$3&lt;$D2707+Настройки!$B$7),0,MAX(0,$E2707-MAX(0,SUMIFS(Тех_Движение!$G$2:$G$5111,Тех_Движение!$D$2:$D$5111,$C2707,Тех_Движение!$B$2:$B$5111,"&lt;="&amp;O$3)-$F2707)))</f>
        <v>#VALUE!</v>
      </c>
      <c r="P2707" s="21" t="e">
        <f>IF(OR($B2707="",P$3&lt;$D2707+Настройки!$B$7),0,MAX(0,$E2707-MAX(0,SUMIFS(Тех_Движение!$G$2:$G$5111,Тех_Движение!$D$2:$D$5111,$C2707,Тех_Движение!$B$2:$B$5111,"&lt;="&amp;P$3)-$F2707)))</f>
        <v>#VALUE!</v>
      </c>
      <c r="Q2707" s="21" t="e">
        <f>IF(OR($B2707="",Q$3&lt;$D2707+Настройки!$B$7),0,MAX(0,$E2707-MAX(0,SUMIFS(Тех_Движение!$G$2:$G$5111,Тех_Движение!$D$2:$D$5111,$C2707,Тех_Движение!$B$2:$B$5111,"&lt;="&amp;Q$3)-$F2707)))</f>
        <v>#VALUE!</v>
      </c>
      <c r="R2707" s="21" t="str">
        <f t="shared" si="127"/>
        <v/>
      </c>
      <c r="S2707" s="23" t="str">
        <f>IF($B2707="","",VLOOKUP($C2707,Настройки!$A$11:$L$17,9,FALSE))</f>
        <v/>
      </c>
      <c r="T2707" s="23" t="str">
        <f t="shared" si="128"/>
        <v/>
      </c>
    </row>
    <row r="2708" spans="1:20" x14ac:dyDescent="0.3">
      <c r="A2708" s="20">
        <f>Тех_Движение!$A$2705</f>
        <v>2704</v>
      </c>
      <c r="B2708" s="20" t="str">
        <f>IF(Тех_Движение!$F$2705&gt;0,Тех_Движение!$I$2705,"")</f>
        <v/>
      </c>
      <c r="C2708" s="20" t="str">
        <f>IF($B2708="","",Тех_Движение!$D$2705)</f>
        <v/>
      </c>
      <c r="D2708" s="9" t="str">
        <f>IF($B2708="","",Тех_Движение!$B$2705)</f>
        <v/>
      </c>
      <c r="E2708" s="21" t="str">
        <f>IF($B2708="","",Тех_Движение!$F$2705)</f>
        <v/>
      </c>
      <c r="F2708" s="21" t="str">
        <f>IF($B2708="","",SUMIFS($E$5:$E2707,$C$5:$C2707,$C2708))</f>
        <v/>
      </c>
      <c r="G2708" s="21" t="str">
        <f>IF($B2708="","",MAX(0,$E2708-MAX(0,SUMIFS(Тех_Движение!$G$2:$G$5111,Тех_Движение!$D$2:$D$5111,$C2708,Тех_Движение!$B$2:$B$5111,"&lt;="&amp;Настройки!$B$5-1)-$F2708)))</f>
        <v/>
      </c>
      <c r="H2708" s="21" t="str">
        <f>IF($B2708="","",IF(AND($D2708&gt;=Настройки!$B$5,$D2708&lt;=Настройки!$B$6),$E2708,0))</f>
        <v/>
      </c>
      <c r="I2708" s="21" t="str">
        <f t="shared" si="126"/>
        <v/>
      </c>
      <c r="J2708" s="21" t="str">
        <f>IF($B2708="","",MAX(0,$E2708-MAX(0,SUMIFS(Тех_Движение!$G$2:$G$5111,Тех_Движение!$D$2:$D$5111,$C2708,Тех_Движение!$B$2:$B$5111,"&lt;="&amp;Настройки!$B$6)-$F2708)))</f>
        <v/>
      </c>
      <c r="K2708" s="21" t="e">
        <f>IF(OR($B2708="",K$3&lt;$D2708+Настройки!$B$7),0,MAX(0,$E2708-MAX(0,SUMIFS(Тех_Движение!$G$2:$G$5111,Тех_Движение!$D$2:$D$5111,$C2708,Тех_Движение!$B$2:$B$5111,"&lt;="&amp;K$3)-$F2708)))</f>
        <v>#VALUE!</v>
      </c>
      <c r="L2708" s="21" t="e">
        <f>IF(OR($B2708="",L$3&lt;$D2708+Настройки!$B$7),0,MAX(0,$E2708-MAX(0,SUMIFS(Тех_Движение!$G$2:$G$5111,Тех_Движение!$D$2:$D$5111,$C2708,Тех_Движение!$B$2:$B$5111,"&lt;="&amp;L$3)-$F2708)))</f>
        <v>#VALUE!</v>
      </c>
      <c r="M2708" s="21" t="e">
        <f>IF(OR($B2708="",M$3&lt;$D2708+Настройки!$B$7),0,MAX(0,$E2708-MAX(0,SUMIFS(Тех_Движение!$G$2:$G$5111,Тех_Движение!$D$2:$D$5111,$C2708,Тех_Движение!$B$2:$B$5111,"&lt;="&amp;M$3)-$F2708)))</f>
        <v>#VALUE!</v>
      </c>
      <c r="N2708" s="21" t="e">
        <f>IF(OR($B2708="",N$3&lt;$D2708+Настройки!$B$7),0,MAX(0,$E2708-MAX(0,SUMIFS(Тех_Движение!$G$2:$G$5111,Тех_Движение!$D$2:$D$5111,$C2708,Тех_Движение!$B$2:$B$5111,"&lt;="&amp;N$3)-$F2708)))</f>
        <v>#VALUE!</v>
      </c>
      <c r="O2708" s="21" t="e">
        <f>IF(OR($B2708="",O$3&lt;$D2708+Настройки!$B$7),0,MAX(0,$E2708-MAX(0,SUMIFS(Тех_Движение!$G$2:$G$5111,Тех_Движение!$D$2:$D$5111,$C2708,Тех_Движение!$B$2:$B$5111,"&lt;="&amp;O$3)-$F2708)))</f>
        <v>#VALUE!</v>
      </c>
      <c r="P2708" s="21" t="e">
        <f>IF(OR($B2708="",P$3&lt;$D2708+Настройки!$B$7),0,MAX(0,$E2708-MAX(0,SUMIFS(Тех_Движение!$G$2:$G$5111,Тех_Движение!$D$2:$D$5111,$C2708,Тех_Движение!$B$2:$B$5111,"&lt;="&amp;P$3)-$F2708)))</f>
        <v>#VALUE!</v>
      </c>
      <c r="Q2708" s="21" t="e">
        <f>IF(OR($B2708="",Q$3&lt;$D2708+Настройки!$B$7),0,MAX(0,$E2708-MAX(0,SUMIFS(Тех_Движение!$G$2:$G$5111,Тех_Движение!$D$2:$D$5111,$C2708,Тех_Движение!$B$2:$B$5111,"&lt;="&amp;Q$3)-$F2708)))</f>
        <v>#VALUE!</v>
      </c>
      <c r="R2708" s="21" t="str">
        <f t="shared" si="127"/>
        <v/>
      </c>
      <c r="S2708" s="23" t="str">
        <f>IF($B2708="","",VLOOKUP($C2708,Настройки!$A$11:$L$17,9,FALSE))</f>
        <v/>
      </c>
      <c r="T2708" s="23" t="str">
        <f t="shared" si="128"/>
        <v/>
      </c>
    </row>
    <row r="2709" spans="1:20" x14ac:dyDescent="0.3">
      <c r="A2709" s="20">
        <f>Тех_Движение!$A$2706</f>
        <v>2705</v>
      </c>
      <c r="B2709" s="20" t="str">
        <f>IF(Тех_Движение!$F$2706&gt;0,Тех_Движение!$I$2706,"")</f>
        <v/>
      </c>
      <c r="C2709" s="20" t="str">
        <f>IF($B2709="","",Тех_Движение!$D$2706)</f>
        <v/>
      </c>
      <c r="D2709" s="9" t="str">
        <f>IF($B2709="","",Тех_Движение!$B$2706)</f>
        <v/>
      </c>
      <c r="E2709" s="21" t="str">
        <f>IF($B2709="","",Тех_Движение!$F$2706)</f>
        <v/>
      </c>
      <c r="F2709" s="21" t="str">
        <f>IF($B2709="","",SUMIFS($E$5:$E2708,$C$5:$C2708,$C2709))</f>
        <v/>
      </c>
      <c r="G2709" s="21" t="str">
        <f>IF($B2709="","",MAX(0,$E2709-MAX(0,SUMIFS(Тех_Движение!$G$2:$G$5111,Тех_Движение!$D$2:$D$5111,$C2709,Тех_Движение!$B$2:$B$5111,"&lt;="&amp;Настройки!$B$5-1)-$F2709)))</f>
        <v/>
      </c>
      <c r="H2709" s="21" t="str">
        <f>IF($B2709="","",IF(AND($D2709&gt;=Настройки!$B$5,$D2709&lt;=Настройки!$B$6),$E2709,0))</f>
        <v/>
      </c>
      <c r="I2709" s="21" t="str">
        <f t="shared" si="126"/>
        <v/>
      </c>
      <c r="J2709" s="21" t="str">
        <f>IF($B2709="","",MAX(0,$E2709-MAX(0,SUMIFS(Тех_Движение!$G$2:$G$5111,Тех_Движение!$D$2:$D$5111,$C2709,Тех_Движение!$B$2:$B$5111,"&lt;="&amp;Настройки!$B$6)-$F2709)))</f>
        <v/>
      </c>
      <c r="K2709" s="21" t="e">
        <f>IF(OR($B2709="",K$3&lt;$D2709+Настройки!$B$7),0,MAX(0,$E2709-MAX(0,SUMIFS(Тех_Движение!$G$2:$G$5111,Тех_Движение!$D$2:$D$5111,$C2709,Тех_Движение!$B$2:$B$5111,"&lt;="&amp;K$3)-$F2709)))</f>
        <v>#VALUE!</v>
      </c>
      <c r="L2709" s="21" t="e">
        <f>IF(OR($B2709="",L$3&lt;$D2709+Настройки!$B$7),0,MAX(0,$E2709-MAX(0,SUMIFS(Тех_Движение!$G$2:$G$5111,Тех_Движение!$D$2:$D$5111,$C2709,Тех_Движение!$B$2:$B$5111,"&lt;="&amp;L$3)-$F2709)))</f>
        <v>#VALUE!</v>
      </c>
      <c r="M2709" s="21" t="e">
        <f>IF(OR($B2709="",M$3&lt;$D2709+Настройки!$B$7),0,MAX(0,$E2709-MAX(0,SUMIFS(Тех_Движение!$G$2:$G$5111,Тех_Движение!$D$2:$D$5111,$C2709,Тех_Движение!$B$2:$B$5111,"&lt;="&amp;M$3)-$F2709)))</f>
        <v>#VALUE!</v>
      </c>
      <c r="N2709" s="21" t="e">
        <f>IF(OR($B2709="",N$3&lt;$D2709+Настройки!$B$7),0,MAX(0,$E2709-MAX(0,SUMIFS(Тех_Движение!$G$2:$G$5111,Тех_Движение!$D$2:$D$5111,$C2709,Тех_Движение!$B$2:$B$5111,"&lt;="&amp;N$3)-$F2709)))</f>
        <v>#VALUE!</v>
      </c>
      <c r="O2709" s="21" t="e">
        <f>IF(OR($B2709="",O$3&lt;$D2709+Настройки!$B$7),0,MAX(0,$E2709-MAX(0,SUMIFS(Тех_Движение!$G$2:$G$5111,Тех_Движение!$D$2:$D$5111,$C2709,Тех_Движение!$B$2:$B$5111,"&lt;="&amp;O$3)-$F2709)))</f>
        <v>#VALUE!</v>
      </c>
      <c r="P2709" s="21" t="e">
        <f>IF(OR($B2709="",P$3&lt;$D2709+Настройки!$B$7),0,MAX(0,$E2709-MAX(0,SUMIFS(Тех_Движение!$G$2:$G$5111,Тех_Движение!$D$2:$D$5111,$C2709,Тех_Движение!$B$2:$B$5111,"&lt;="&amp;P$3)-$F2709)))</f>
        <v>#VALUE!</v>
      </c>
      <c r="Q2709" s="21" t="e">
        <f>IF(OR($B2709="",Q$3&lt;$D2709+Настройки!$B$7),0,MAX(0,$E2709-MAX(0,SUMIFS(Тех_Движение!$G$2:$G$5111,Тех_Движение!$D$2:$D$5111,$C2709,Тех_Движение!$B$2:$B$5111,"&lt;="&amp;Q$3)-$F2709)))</f>
        <v>#VALUE!</v>
      </c>
      <c r="R2709" s="21" t="str">
        <f t="shared" si="127"/>
        <v/>
      </c>
      <c r="S2709" s="23" t="str">
        <f>IF($B2709="","",VLOOKUP($C2709,Настройки!$A$11:$L$17,9,FALSE))</f>
        <v/>
      </c>
      <c r="T2709" s="23" t="str">
        <f t="shared" si="128"/>
        <v/>
      </c>
    </row>
    <row r="2710" spans="1:20" x14ac:dyDescent="0.3">
      <c r="A2710" s="20">
        <f>Тех_Движение!$A$2707</f>
        <v>2706</v>
      </c>
      <c r="B2710" s="20" t="str">
        <f>IF(Тех_Движение!$F$2707&gt;0,Тех_Движение!$I$2707,"")</f>
        <v/>
      </c>
      <c r="C2710" s="20" t="str">
        <f>IF($B2710="","",Тех_Движение!$D$2707)</f>
        <v/>
      </c>
      <c r="D2710" s="9" t="str">
        <f>IF($B2710="","",Тех_Движение!$B$2707)</f>
        <v/>
      </c>
      <c r="E2710" s="21" t="str">
        <f>IF($B2710="","",Тех_Движение!$F$2707)</f>
        <v/>
      </c>
      <c r="F2710" s="21" t="str">
        <f>IF($B2710="","",SUMIFS($E$5:$E2709,$C$5:$C2709,$C2710))</f>
        <v/>
      </c>
      <c r="G2710" s="21" t="str">
        <f>IF($B2710="","",MAX(0,$E2710-MAX(0,SUMIFS(Тех_Движение!$G$2:$G$5111,Тех_Движение!$D$2:$D$5111,$C2710,Тех_Движение!$B$2:$B$5111,"&lt;="&amp;Настройки!$B$5-1)-$F2710)))</f>
        <v/>
      </c>
      <c r="H2710" s="21" t="str">
        <f>IF($B2710="","",IF(AND($D2710&gt;=Настройки!$B$5,$D2710&lt;=Настройки!$B$6),$E2710,0))</f>
        <v/>
      </c>
      <c r="I2710" s="21" t="str">
        <f t="shared" si="126"/>
        <v/>
      </c>
      <c r="J2710" s="21" t="str">
        <f>IF($B2710="","",MAX(0,$E2710-MAX(0,SUMIFS(Тех_Движение!$G$2:$G$5111,Тех_Движение!$D$2:$D$5111,$C2710,Тех_Движение!$B$2:$B$5111,"&lt;="&amp;Настройки!$B$6)-$F2710)))</f>
        <v/>
      </c>
      <c r="K2710" s="21" t="e">
        <f>IF(OR($B2710="",K$3&lt;$D2710+Настройки!$B$7),0,MAX(0,$E2710-MAX(0,SUMIFS(Тех_Движение!$G$2:$G$5111,Тех_Движение!$D$2:$D$5111,$C2710,Тех_Движение!$B$2:$B$5111,"&lt;="&amp;K$3)-$F2710)))</f>
        <v>#VALUE!</v>
      </c>
      <c r="L2710" s="21" t="e">
        <f>IF(OR($B2710="",L$3&lt;$D2710+Настройки!$B$7),0,MAX(0,$E2710-MAX(0,SUMIFS(Тех_Движение!$G$2:$G$5111,Тех_Движение!$D$2:$D$5111,$C2710,Тех_Движение!$B$2:$B$5111,"&lt;="&amp;L$3)-$F2710)))</f>
        <v>#VALUE!</v>
      </c>
      <c r="M2710" s="21" t="e">
        <f>IF(OR($B2710="",M$3&lt;$D2710+Настройки!$B$7),0,MAX(0,$E2710-MAX(0,SUMIFS(Тех_Движение!$G$2:$G$5111,Тех_Движение!$D$2:$D$5111,$C2710,Тех_Движение!$B$2:$B$5111,"&lt;="&amp;M$3)-$F2710)))</f>
        <v>#VALUE!</v>
      </c>
      <c r="N2710" s="21" t="e">
        <f>IF(OR($B2710="",N$3&lt;$D2710+Настройки!$B$7),0,MAX(0,$E2710-MAX(0,SUMIFS(Тех_Движение!$G$2:$G$5111,Тех_Движение!$D$2:$D$5111,$C2710,Тех_Движение!$B$2:$B$5111,"&lt;="&amp;N$3)-$F2710)))</f>
        <v>#VALUE!</v>
      </c>
      <c r="O2710" s="21" t="e">
        <f>IF(OR($B2710="",O$3&lt;$D2710+Настройки!$B$7),0,MAX(0,$E2710-MAX(0,SUMIFS(Тех_Движение!$G$2:$G$5111,Тех_Движение!$D$2:$D$5111,$C2710,Тех_Движение!$B$2:$B$5111,"&lt;="&amp;O$3)-$F2710)))</f>
        <v>#VALUE!</v>
      </c>
      <c r="P2710" s="21" t="e">
        <f>IF(OR($B2710="",P$3&lt;$D2710+Настройки!$B$7),0,MAX(0,$E2710-MAX(0,SUMIFS(Тех_Движение!$G$2:$G$5111,Тех_Движение!$D$2:$D$5111,$C2710,Тех_Движение!$B$2:$B$5111,"&lt;="&amp;P$3)-$F2710)))</f>
        <v>#VALUE!</v>
      </c>
      <c r="Q2710" s="21" t="e">
        <f>IF(OR($B2710="",Q$3&lt;$D2710+Настройки!$B$7),0,MAX(0,$E2710-MAX(0,SUMIFS(Тех_Движение!$G$2:$G$5111,Тех_Движение!$D$2:$D$5111,$C2710,Тех_Движение!$B$2:$B$5111,"&lt;="&amp;Q$3)-$F2710)))</f>
        <v>#VALUE!</v>
      </c>
      <c r="R2710" s="21" t="str">
        <f t="shared" si="127"/>
        <v/>
      </c>
      <c r="S2710" s="23" t="str">
        <f>IF($B2710="","",VLOOKUP($C2710,Настройки!$A$11:$L$17,9,FALSE))</f>
        <v/>
      </c>
      <c r="T2710" s="23" t="str">
        <f t="shared" si="128"/>
        <v/>
      </c>
    </row>
    <row r="2711" spans="1:20" x14ac:dyDescent="0.3">
      <c r="A2711" s="20">
        <f>Тех_Движение!$A$2708</f>
        <v>2707</v>
      </c>
      <c r="B2711" s="20" t="str">
        <f>IF(Тех_Движение!$F$2708&gt;0,Тех_Движение!$I$2708,"")</f>
        <v/>
      </c>
      <c r="C2711" s="20" t="str">
        <f>IF($B2711="","",Тех_Движение!$D$2708)</f>
        <v/>
      </c>
      <c r="D2711" s="9" t="str">
        <f>IF($B2711="","",Тех_Движение!$B$2708)</f>
        <v/>
      </c>
      <c r="E2711" s="21" t="str">
        <f>IF($B2711="","",Тех_Движение!$F$2708)</f>
        <v/>
      </c>
      <c r="F2711" s="21" t="str">
        <f>IF($B2711="","",SUMIFS($E$5:$E2710,$C$5:$C2710,$C2711))</f>
        <v/>
      </c>
      <c r="G2711" s="21" t="str">
        <f>IF($B2711="","",MAX(0,$E2711-MAX(0,SUMIFS(Тех_Движение!$G$2:$G$5111,Тех_Движение!$D$2:$D$5111,$C2711,Тех_Движение!$B$2:$B$5111,"&lt;="&amp;Настройки!$B$5-1)-$F2711)))</f>
        <v/>
      </c>
      <c r="H2711" s="21" t="str">
        <f>IF($B2711="","",IF(AND($D2711&gt;=Настройки!$B$5,$D2711&lt;=Настройки!$B$6),$E2711,0))</f>
        <v/>
      </c>
      <c r="I2711" s="21" t="str">
        <f t="shared" si="126"/>
        <v/>
      </c>
      <c r="J2711" s="21" t="str">
        <f>IF($B2711="","",MAX(0,$E2711-MAX(0,SUMIFS(Тех_Движение!$G$2:$G$5111,Тех_Движение!$D$2:$D$5111,$C2711,Тех_Движение!$B$2:$B$5111,"&lt;="&amp;Настройки!$B$6)-$F2711)))</f>
        <v/>
      </c>
      <c r="K2711" s="21" t="e">
        <f>IF(OR($B2711="",K$3&lt;$D2711+Настройки!$B$7),0,MAX(0,$E2711-MAX(0,SUMIFS(Тех_Движение!$G$2:$G$5111,Тех_Движение!$D$2:$D$5111,$C2711,Тех_Движение!$B$2:$B$5111,"&lt;="&amp;K$3)-$F2711)))</f>
        <v>#VALUE!</v>
      </c>
      <c r="L2711" s="21" t="e">
        <f>IF(OR($B2711="",L$3&lt;$D2711+Настройки!$B$7),0,MAX(0,$E2711-MAX(0,SUMIFS(Тех_Движение!$G$2:$G$5111,Тех_Движение!$D$2:$D$5111,$C2711,Тех_Движение!$B$2:$B$5111,"&lt;="&amp;L$3)-$F2711)))</f>
        <v>#VALUE!</v>
      </c>
      <c r="M2711" s="21" t="e">
        <f>IF(OR($B2711="",M$3&lt;$D2711+Настройки!$B$7),0,MAX(0,$E2711-MAX(0,SUMIFS(Тех_Движение!$G$2:$G$5111,Тех_Движение!$D$2:$D$5111,$C2711,Тех_Движение!$B$2:$B$5111,"&lt;="&amp;M$3)-$F2711)))</f>
        <v>#VALUE!</v>
      </c>
      <c r="N2711" s="21" t="e">
        <f>IF(OR($B2711="",N$3&lt;$D2711+Настройки!$B$7),0,MAX(0,$E2711-MAX(0,SUMIFS(Тех_Движение!$G$2:$G$5111,Тех_Движение!$D$2:$D$5111,$C2711,Тех_Движение!$B$2:$B$5111,"&lt;="&amp;N$3)-$F2711)))</f>
        <v>#VALUE!</v>
      </c>
      <c r="O2711" s="21" t="e">
        <f>IF(OR($B2711="",O$3&lt;$D2711+Настройки!$B$7),0,MAX(0,$E2711-MAX(0,SUMIFS(Тех_Движение!$G$2:$G$5111,Тех_Движение!$D$2:$D$5111,$C2711,Тех_Движение!$B$2:$B$5111,"&lt;="&amp;O$3)-$F2711)))</f>
        <v>#VALUE!</v>
      </c>
      <c r="P2711" s="21" t="e">
        <f>IF(OR($B2711="",P$3&lt;$D2711+Настройки!$B$7),0,MAX(0,$E2711-MAX(0,SUMIFS(Тех_Движение!$G$2:$G$5111,Тех_Движение!$D$2:$D$5111,$C2711,Тех_Движение!$B$2:$B$5111,"&lt;="&amp;P$3)-$F2711)))</f>
        <v>#VALUE!</v>
      </c>
      <c r="Q2711" s="21" t="e">
        <f>IF(OR($B2711="",Q$3&lt;$D2711+Настройки!$B$7),0,MAX(0,$E2711-MAX(0,SUMIFS(Тех_Движение!$G$2:$G$5111,Тех_Движение!$D$2:$D$5111,$C2711,Тех_Движение!$B$2:$B$5111,"&lt;="&amp;Q$3)-$F2711)))</f>
        <v>#VALUE!</v>
      </c>
      <c r="R2711" s="21" t="str">
        <f t="shared" si="127"/>
        <v/>
      </c>
      <c r="S2711" s="23" t="str">
        <f>IF($B2711="","",VLOOKUP($C2711,Настройки!$A$11:$L$17,9,FALSE))</f>
        <v/>
      </c>
      <c r="T2711" s="23" t="str">
        <f t="shared" si="128"/>
        <v/>
      </c>
    </row>
    <row r="2712" spans="1:20" x14ac:dyDescent="0.3">
      <c r="A2712" s="20">
        <f>Тех_Движение!$A$2709</f>
        <v>2708</v>
      </c>
      <c r="B2712" s="20" t="str">
        <f>IF(Тех_Движение!$F$2709&gt;0,Тех_Движение!$I$2709,"")</f>
        <v/>
      </c>
      <c r="C2712" s="20" t="str">
        <f>IF($B2712="","",Тех_Движение!$D$2709)</f>
        <v/>
      </c>
      <c r="D2712" s="9" t="str">
        <f>IF($B2712="","",Тех_Движение!$B$2709)</f>
        <v/>
      </c>
      <c r="E2712" s="21" t="str">
        <f>IF($B2712="","",Тех_Движение!$F$2709)</f>
        <v/>
      </c>
      <c r="F2712" s="21" t="str">
        <f>IF($B2712="","",SUMIFS($E$5:$E2711,$C$5:$C2711,$C2712))</f>
        <v/>
      </c>
      <c r="G2712" s="21" t="str">
        <f>IF($B2712="","",MAX(0,$E2712-MAX(0,SUMIFS(Тех_Движение!$G$2:$G$5111,Тех_Движение!$D$2:$D$5111,$C2712,Тех_Движение!$B$2:$B$5111,"&lt;="&amp;Настройки!$B$5-1)-$F2712)))</f>
        <v/>
      </c>
      <c r="H2712" s="21" t="str">
        <f>IF($B2712="","",IF(AND($D2712&gt;=Настройки!$B$5,$D2712&lt;=Настройки!$B$6),$E2712,0))</f>
        <v/>
      </c>
      <c r="I2712" s="21" t="str">
        <f t="shared" si="126"/>
        <v/>
      </c>
      <c r="J2712" s="21" t="str">
        <f>IF($B2712="","",MAX(0,$E2712-MAX(0,SUMIFS(Тех_Движение!$G$2:$G$5111,Тех_Движение!$D$2:$D$5111,$C2712,Тех_Движение!$B$2:$B$5111,"&lt;="&amp;Настройки!$B$6)-$F2712)))</f>
        <v/>
      </c>
      <c r="K2712" s="21" t="e">
        <f>IF(OR($B2712="",K$3&lt;$D2712+Настройки!$B$7),0,MAX(0,$E2712-MAX(0,SUMIFS(Тех_Движение!$G$2:$G$5111,Тех_Движение!$D$2:$D$5111,$C2712,Тех_Движение!$B$2:$B$5111,"&lt;="&amp;K$3)-$F2712)))</f>
        <v>#VALUE!</v>
      </c>
      <c r="L2712" s="21" t="e">
        <f>IF(OR($B2712="",L$3&lt;$D2712+Настройки!$B$7),0,MAX(0,$E2712-MAX(0,SUMIFS(Тех_Движение!$G$2:$G$5111,Тех_Движение!$D$2:$D$5111,$C2712,Тех_Движение!$B$2:$B$5111,"&lt;="&amp;L$3)-$F2712)))</f>
        <v>#VALUE!</v>
      </c>
      <c r="M2712" s="21" t="e">
        <f>IF(OR($B2712="",M$3&lt;$D2712+Настройки!$B$7),0,MAX(0,$E2712-MAX(0,SUMIFS(Тех_Движение!$G$2:$G$5111,Тех_Движение!$D$2:$D$5111,$C2712,Тех_Движение!$B$2:$B$5111,"&lt;="&amp;M$3)-$F2712)))</f>
        <v>#VALUE!</v>
      </c>
      <c r="N2712" s="21" t="e">
        <f>IF(OR($B2712="",N$3&lt;$D2712+Настройки!$B$7),0,MAX(0,$E2712-MAX(0,SUMIFS(Тех_Движение!$G$2:$G$5111,Тех_Движение!$D$2:$D$5111,$C2712,Тех_Движение!$B$2:$B$5111,"&lt;="&amp;N$3)-$F2712)))</f>
        <v>#VALUE!</v>
      </c>
      <c r="O2712" s="21" t="e">
        <f>IF(OR($B2712="",O$3&lt;$D2712+Настройки!$B$7),0,MAX(0,$E2712-MAX(0,SUMIFS(Тех_Движение!$G$2:$G$5111,Тех_Движение!$D$2:$D$5111,$C2712,Тех_Движение!$B$2:$B$5111,"&lt;="&amp;O$3)-$F2712)))</f>
        <v>#VALUE!</v>
      </c>
      <c r="P2712" s="21" t="e">
        <f>IF(OR($B2712="",P$3&lt;$D2712+Настройки!$B$7),0,MAX(0,$E2712-MAX(0,SUMIFS(Тех_Движение!$G$2:$G$5111,Тех_Движение!$D$2:$D$5111,$C2712,Тех_Движение!$B$2:$B$5111,"&lt;="&amp;P$3)-$F2712)))</f>
        <v>#VALUE!</v>
      </c>
      <c r="Q2712" s="21" t="e">
        <f>IF(OR($B2712="",Q$3&lt;$D2712+Настройки!$B$7),0,MAX(0,$E2712-MAX(0,SUMIFS(Тех_Движение!$G$2:$G$5111,Тех_Движение!$D$2:$D$5111,$C2712,Тех_Движение!$B$2:$B$5111,"&lt;="&amp;Q$3)-$F2712)))</f>
        <v>#VALUE!</v>
      </c>
      <c r="R2712" s="21" t="str">
        <f t="shared" si="127"/>
        <v/>
      </c>
      <c r="S2712" s="23" t="str">
        <f>IF($B2712="","",VLOOKUP($C2712,Настройки!$A$11:$L$17,9,FALSE))</f>
        <v/>
      </c>
      <c r="T2712" s="23" t="str">
        <f t="shared" si="128"/>
        <v/>
      </c>
    </row>
    <row r="2713" spans="1:20" x14ac:dyDescent="0.3">
      <c r="A2713" s="20">
        <f>Тех_Движение!$A$2710</f>
        <v>2709</v>
      </c>
      <c r="B2713" s="20" t="str">
        <f>IF(Тех_Движение!$F$2710&gt;0,Тех_Движение!$I$2710,"")</f>
        <v/>
      </c>
      <c r="C2713" s="20" t="str">
        <f>IF($B2713="","",Тех_Движение!$D$2710)</f>
        <v/>
      </c>
      <c r="D2713" s="9" t="str">
        <f>IF($B2713="","",Тех_Движение!$B$2710)</f>
        <v/>
      </c>
      <c r="E2713" s="21" t="str">
        <f>IF($B2713="","",Тех_Движение!$F$2710)</f>
        <v/>
      </c>
      <c r="F2713" s="21" t="str">
        <f>IF($B2713="","",SUMIFS($E$5:$E2712,$C$5:$C2712,$C2713))</f>
        <v/>
      </c>
      <c r="G2713" s="21" t="str">
        <f>IF($B2713="","",MAX(0,$E2713-MAX(0,SUMIFS(Тех_Движение!$G$2:$G$5111,Тех_Движение!$D$2:$D$5111,$C2713,Тех_Движение!$B$2:$B$5111,"&lt;="&amp;Настройки!$B$5-1)-$F2713)))</f>
        <v/>
      </c>
      <c r="H2713" s="21" t="str">
        <f>IF($B2713="","",IF(AND($D2713&gt;=Настройки!$B$5,$D2713&lt;=Настройки!$B$6),$E2713,0))</f>
        <v/>
      </c>
      <c r="I2713" s="21" t="str">
        <f t="shared" si="126"/>
        <v/>
      </c>
      <c r="J2713" s="21" t="str">
        <f>IF($B2713="","",MAX(0,$E2713-MAX(0,SUMIFS(Тех_Движение!$G$2:$G$5111,Тех_Движение!$D$2:$D$5111,$C2713,Тех_Движение!$B$2:$B$5111,"&lt;="&amp;Настройки!$B$6)-$F2713)))</f>
        <v/>
      </c>
      <c r="K2713" s="21" t="e">
        <f>IF(OR($B2713="",K$3&lt;$D2713+Настройки!$B$7),0,MAX(0,$E2713-MAX(0,SUMIFS(Тех_Движение!$G$2:$G$5111,Тех_Движение!$D$2:$D$5111,$C2713,Тех_Движение!$B$2:$B$5111,"&lt;="&amp;K$3)-$F2713)))</f>
        <v>#VALUE!</v>
      </c>
      <c r="L2713" s="21" t="e">
        <f>IF(OR($B2713="",L$3&lt;$D2713+Настройки!$B$7),0,MAX(0,$E2713-MAX(0,SUMIFS(Тех_Движение!$G$2:$G$5111,Тех_Движение!$D$2:$D$5111,$C2713,Тех_Движение!$B$2:$B$5111,"&lt;="&amp;L$3)-$F2713)))</f>
        <v>#VALUE!</v>
      </c>
      <c r="M2713" s="21" t="e">
        <f>IF(OR($B2713="",M$3&lt;$D2713+Настройки!$B$7),0,MAX(0,$E2713-MAX(0,SUMIFS(Тех_Движение!$G$2:$G$5111,Тех_Движение!$D$2:$D$5111,$C2713,Тех_Движение!$B$2:$B$5111,"&lt;="&amp;M$3)-$F2713)))</f>
        <v>#VALUE!</v>
      </c>
      <c r="N2713" s="21" t="e">
        <f>IF(OR($B2713="",N$3&lt;$D2713+Настройки!$B$7),0,MAX(0,$E2713-MAX(0,SUMIFS(Тех_Движение!$G$2:$G$5111,Тех_Движение!$D$2:$D$5111,$C2713,Тех_Движение!$B$2:$B$5111,"&lt;="&amp;N$3)-$F2713)))</f>
        <v>#VALUE!</v>
      </c>
      <c r="O2713" s="21" t="e">
        <f>IF(OR($B2713="",O$3&lt;$D2713+Настройки!$B$7),0,MAX(0,$E2713-MAX(0,SUMIFS(Тех_Движение!$G$2:$G$5111,Тех_Движение!$D$2:$D$5111,$C2713,Тех_Движение!$B$2:$B$5111,"&lt;="&amp;O$3)-$F2713)))</f>
        <v>#VALUE!</v>
      </c>
      <c r="P2713" s="21" t="e">
        <f>IF(OR($B2713="",P$3&lt;$D2713+Настройки!$B$7),0,MAX(0,$E2713-MAX(0,SUMIFS(Тех_Движение!$G$2:$G$5111,Тех_Движение!$D$2:$D$5111,$C2713,Тех_Движение!$B$2:$B$5111,"&lt;="&amp;P$3)-$F2713)))</f>
        <v>#VALUE!</v>
      </c>
      <c r="Q2713" s="21" t="e">
        <f>IF(OR($B2713="",Q$3&lt;$D2713+Настройки!$B$7),0,MAX(0,$E2713-MAX(0,SUMIFS(Тех_Движение!$G$2:$G$5111,Тех_Движение!$D$2:$D$5111,$C2713,Тех_Движение!$B$2:$B$5111,"&lt;="&amp;Q$3)-$F2713)))</f>
        <v>#VALUE!</v>
      </c>
      <c r="R2713" s="21" t="str">
        <f t="shared" si="127"/>
        <v/>
      </c>
      <c r="S2713" s="23" t="str">
        <f>IF($B2713="","",VLOOKUP($C2713,Настройки!$A$11:$L$17,9,FALSE))</f>
        <v/>
      </c>
      <c r="T2713" s="23" t="str">
        <f t="shared" si="128"/>
        <v/>
      </c>
    </row>
    <row r="2714" spans="1:20" x14ac:dyDescent="0.3">
      <c r="A2714" s="20">
        <f>Тех_Движение!$A$2711</f>
        <v>2710</v>
      </c>
      <c r="B2714" s="20" t="str">
        <f>IF(Тех_Движение!$F$2711&gt;0,Тех_Движение!$I$2711,"")</f>
        <v/>
      </c>
      <c r="C2714" s="20" t="str">
        <f>IF($B2714="","",Тех_Движение!$D$2711)</f>
        <v/>
      </c>
      <c r="D2714" s="9" t="str">
        <f>IF($B2714="","",Тех_Движение!$B$2711)</f>
        <v/>
      </c>
      <c r="E2714" s="21" t="str">
        <f>IF($B2714="","",Тех_Движение!$F$2711)</f>
        <v/>
      </c>
      <c r="F2714" s="21" t="str">
        <f>IF($B2714="","",SUMIFS($E$5:$E2713,$C$5:$C2713,$C2714))</f>
        <v/>
      </c>
      <c r="G2714" s="21" t="str">
        <f>IF($B2714="","",MAX(0,$E2714-MAX(0,SUMIFS(Тех_Движение!$G$2:$G$5111,Тех_Движение!$D$2:$D$5111,$C2714,Тех_Движение!$B$2:$B$5111,"&lt;="&amp;Настройки!$B$5-1)-$F2714)))</f>
        <v/>
      </c>
      <c r="H2714" s="21" t="str">
        <f>IF($B2714="","",IF(AND($D2714&gt;=Настройки!$B$5,$D2714&lt;=Настройки!$B$6),$E2714,0))</f>
        <v/>
      </c>
      <c r="I2714" s="21" t="str">
        <f t="shared" si="126"/>
        <v/>
      </c>
      <c r="J2714" s="21" t="str">
        <f>IF($B2714="","",MAX(0,$E2714-MAX(0,SUMIFS(Тех_Движение!$G$2:$G$5111,Тех_Движение!$D$2:$D$5111,$C2714,Тех_Движение!$B$2:$B$5111,"&lt;="&amp;Настройки!$B$6)-$F2714)))</f>
        <v/>
      </c>
      <c r="K2714" s="21" t="e">
        <f>IF(OR($B2714="",K$3&lt;$D2714+Настройки!$B$7),0,MAX(0,$E2714-MAX(0,SUMIFS(Тех_Движение!$G$2:$G$5111,Тех_Движение!$D$2:$D$5111,$C2714,Тех_Движение!$B$2:$B$5111,"&lt;="&amp;K$3)-$F2714)))</f>
        <v>#VALUE!</v>
      </c>
      <c r="L2714" s="21" t="e">
        <f>IF(OR($B2714="",L$3&lt;$D2714+Настройки!$B$7),0,MAX(0,$E2714-MAX(0,SUMIFS(Тех_Движение!$G$2:$G$5111,Тех_Движение!$D$2:$D$5111,$C2714,Тех_Движение!$B$2:$B$5111,"&lt;="&amp;L$3)-$F2714)))</f>
        <v>#VALUE!</v>
      </c>
      <c r="M2714" s="21" t="e">
        <f>IF(OR($B2714="",M$3&lt;$D2714+Настройки!$B$7),0,MAX(0,$E2714-MAX(0,SUMIFS(Тех_Движение!$G$2:$G$5111,Тех_Движение!$D$2:$D$5111,$C2714,Тех_Движение!$B$2:$B$5111,"&lt;="&amp;M$3)-$F2714)))</f>
        <v>#VALUE!</v>
      </c>
      <c r="N2714" s="21" t="e">
        <f>IF(OR($B2714="",N$3&lt;$D2714+Настройки!$B$7),0,MAX(0,$E2714-MAX(0,SUMIFS(Тех_Движение!$G$2:$G$5111,Тех_Движение!$D$2:$D$5111,$C2714,Тех_Движение!$B$2:$B$5111,"&lt;="&amp;N$3)-$F2714)))</f>
        <v>#VALUE!</v>
      </c>
      <c r="O2714" s="21" t="e">
        <f>IF(OR($B2714="",O$3&lt;$D2714+Настройки!$B$7),0,MAX(0,$E2714-MAX(0,SUMIFS(Тех_Движение!$G$2:$G$5111,Тех_Движение!$D$2:$D$5111,$C2714,Тех_Движение!$B$2:$B$5111,"&lt;="&amp;O$3)-$F2714)))</f>
        <v>#VALUE!</v>
      </c>
      <c r="P2714" s="21" t="e">
        <f>IF(OR($B2714="",P$3&lt;$D2714+Настройки!$B$7),0,MAX(0,$E2714-MAX(0,SUMIFS(Тех_Движение!$G$2:$G$5111,Тех_Движение!$D$2:$D$5111,$C2714,Тех_Движение!$B$2:$B$5111,"&lt;="&amp;P$3)-$F2714)))</f>
        <v>#VALUE!</v>
      </c>
      <c r="Q2714" s="21" t="e">
        <f>IF(OR($B2714="",Q$3&lt;$D2714+Настройки!$B$7),0,MAX(0,$E2714-MAX(0,SUMIFS(Тех_Движение!$G$2:$G$5111,Тех_Движение!$D$2:$D$5111,$C2714,Тех_Движение!$B$2:$B$5111,"&lt;="&amp;Q$3)-$F2714)))</f>
        <v>#VALUE!</v>
      </c>
      <c r="R2714" s="21" t="str">
        <f t="shared" si="127"/>
        <v/>
      </c>
      <c r="S2714" s="23" t="str">
        <f>IF($B2714="","",VLOOKUP($C2714,Настройки!$A$11:$L$17,9,FALSE))</f>
        <v/>
      </c>
      <c r="T2714" s="23" t="str">
        <f t="shared" si="128"/>
        <v/>
      </c>
    </row>
    <row r="2715" spans="1:20" x14ac:dyDescent="0.3">
      <c r="A2715" s="20">
        <f>Тех_Движение!$A$2712</f>
        <v>2711</v>
      </c>
      <c r="B2715" s="20" t="str">
        <f>IF(Тех_Движение!$F$2712&gt;0,Тех_Движение!$I$2712,"")</f>
        <v/>
      </c>
      <c r="C2715" s="20" t="str">
        <f>IF($B2715="","",Тех_Движение!$D$2712)</f>
        <v/>
      </c>
      <c r="D2715" s="9" t="str">
        <f>IF($B2715="","",Тех_Движение!$B$2712)</f>
        <v/>
      </c>
      <c r="E2715" s="21" t="str">
        <f>IF($B2715="","",Тех_Движение!$F$2712)</f>
        <v/>
      </c>
      <c r="F2715" s="21" t="str">
        <f>IF($B2715="","",SUMIFS($E$5:$E2714,$C$5:$C2714,$C2715))</f>
        <v/>
      </c>
      <c r="G2715" s="21" t="str">
        <f>IF($B2715="","",MAX(0,$E2715-MAX(0,SUMIFS(Тех_Движение!$G$2:$G$5111,Тех_Движение!$D$2:$D$5111,$C2715,Тех_Движение!$B$2:$B$5111,"&lt;="&amp;Настройки!$B$5-1)-$F2715)))</f>
        <v/>
      </c>
      <c r="H2715" s="21" t="str">
        <f>IF($B2715="","",IF(AND($D2715&gt;=Настройки!$B$5,$D2715&lt;=Настройки!$B$6),$E2715,0))</f>
        <v/>
      </c>
      <c r="I2715" s="21" t="str">
        <f t="shared" si="126"/>
        <v/>
      </c>
      <c r="J2715" s="21" t="str">
        <f>IF($B2715="","",MAX(0,$E2715-MAX(0,SUMIFS(Тех_Движение!$G$2:$G$5111,Тех_Движение!$D$2:$D$5111,$C2715,Тех_Движение!$B$2:$B$5111,"&lt;="&amp;Настройки!$B$6)-$F2715)))</f>
        <v/>
      </c>
      <c r="K2715" s="21" t="e">
        <f>IF(OR($B2715="",K$3&lt;$D2715+Настройки!$B$7),0,MAX(0,$E2715-MAX(0,SUMIFS(Тех_Движение!$G$2:$G$5111,Тех_Движение!$D$2:$D$5111,$C2715,Тех_Движение!$B$2:$B$5111,"&lt;="&amp;K$3)-$F2715)))</f>
        <v>#VALUE!</v>
      </c>
      <c r="L2715" s="21" t="e">
        <f>IF(OR($B2715="",L$3&lt;$D2715+Настройки!$B$7),0,MAX(0,$E2715-MAX(0,SUMIFS(Тех_Движение!$G$2:$G$5111,Тех_Движение!$D$2:$D$5111,$C2715,Тех_Движение!$B$2:$B$5111,"&lt;="&amp;L$3)-$F2715)))</f>
        <v>#VALUE!</v>
      </c>
      <c r="M2715" s="21" t="e">
        <f>IF(OR($B2715="",M$3&lt;$D2715+Настройки!$B$7),0,MAX(0,$E2715-MAX(0,SUMIFS(Тех_Движение!$G$2:$G$5111,Тех_Движение!$D$2:$D$5111,$C2715,Тех_Движение!$B$2:$B$5111,"&lt;="&amp;M$3)-$F2715)))</f>
        <v>#VALUE!</v>
      </c>
      <c r="N2715" s="21" t="e">
        <f>IF(OR($B2715="",N$3&lt;$D2715+Настройки!$B$7),0,MAX(0,$E2715-MAX(0,SUMIFS(Тех_Движение!$G$2:$G$5111,Тех_Движение!$D$2:$D$5111,$C2715,Тех_Движение!$B$2:$B$5111,"&lt;="&amp;N$3)-$F2715)))</f>
        <v>#VALUE!</v>
      </c>
      <c r="O2715" s="21" t="e">
        <f>IF(OR($B2715="",O$3&lt;$D2715+Настройки!$B$7),0,MAX(0,$E2715-MAX(0,SUMIFS(Тех_Движение!$G$2:$G$5111,Тех_Движение!$D$2:$D$5111,$C2715,Тех_Движение!$B$2:$B$5111,"&lt;="&amp;O$3)-$F2715)))</f>
        <v>#VALUE!</v>
      </c>
      <c r="P2715" s="21" t="e">
        <f>IF(OR($B2715="",P$3&lt;$D2715+Настройки!$B$7),0,MAX(0,$E2715-MAX(0,SUMIFS(Тех_Движение!$G$2:$G$5111,Тех_Движение!$D$2:$D$5111,$C2715,Тех_Движение!$B$2:$B$5111,"&lt;="&amp;P$3)-$F2715)))</f>
        <v>#VALUE!</v>
      </c>
      <c r="Q2715" s="21" t="e">
        <f>IF(OR($B2715="",Q$3&lt;$D2715+Настройки!$B$7),0,MAX(0,$E2715-MAX(0,SUMIFS(Тех_Движение!$G$2:$G$5111,Тех_Движение!$D$2:$D$5111,$C2715,Тех_Движение!$B$2:$B$5111,"&lt;="&amp;Q$3)-$F2715)))</f>
        <v>#VALUE!</v>
      </c>
      <c r="R2715" s="21" t="str">
        <f t="shared" si="127"/>
        <v/>
      </c>
      <c r="S2715" s="23" t="str">
        <f>IF($B2715="","",VLOOKUP($C2715,Настройки!$A$11:$L$17,9,FALSE))</f>
        <v/>
      </c>
      <c r="T2715" s="23" t="str">
        <f t="shared" si="128"/>
        <v/>
      </c>
    </row>
    <row r="2716" spans="1:20" x14ac:dyDescent="0.3">
      <c r="A2716" s="20">
        <f>Тех_Движение!$A$2713</f>
        <v>2712</v>
      </c>
      <c r="B2716" s="20" t="str">
        <f>IF(Тех_Движение!$F$2713&gt;0,Тех_Движение!$I$2713,"")</f>
        <v/>
      </c>
      <c r="C2716" s="20" t="str">
        <f>IF($B2716="","",Тех_Движение!$D$2713)</f>
        <v/>
      </c>
      <c r="D2716" s="9" t="str">
        <f>IF($B2716="","",Тех_Движение!$B$2713)</f>
        <v/>
      </c>
      <c r="E2716" s="21" t="str">
        <f>IF($B2716="","",Тех_Движение!$F$2713)</f>
        <v/>
      </c>
      <c r="F2716" s="21" t="str">
        <f>IF($B2716="","",SUMIFS($E$5:$E2715,$C$5:$C2715,$C2716))</f>
        <v/>
      </c>
      <c r="G2716" s="21" t="str">
        <f>IF($B2716="","",MAX(0,$E2716-MAX(0,SUMIFS(Тех_Движение!$G$2:$G$5111,Тех_Движение!$D$2:$D$5111,$C2716,Тех_Движение!$B$2:$B$5111,"&lt;="&amp;Настройки!$B$5-1)-$F2716)))</f>
        <v/>
      </c>
      <c r="H2716" s="21" t="str">
        <f>IF($B2716="","",IF(AND($D2716&gt;=Настройки!$B$5,$D2716&lt;=Настройки!$B$6),$E2716,0))</f>
        <v/>
      </c>
      <c r="I2716" s="21" t="str">
        <f t="shared" si="126"/>
        <v/>
      </c>
      <c r="J2716" s="21" t="str">
        <f>IF($B2716="","",MAX(0,$E2716-MAX(0,SUMIFS(Тех_Движение!$G$2:$G$5111,Тех_Движение!$D$2:$D$5111,$C2716,Тех_Движение!$B$2:$B$5111,"&lt;="&amp;Настройки!$B$6)-$F2716)))</f>
        <v/>
      </c>
      <c r="K2716" s="21" t="e">
        <f>IF(OR($B2716="",K$3&lt;$D2716+Настройки!$B$7),0,MAX(0,$E2716-MAX(0,SUMIFS(Тех_Движение!$G$2:$G$5111,Тех_Движение!$D$2:$D$5111,$C2716,Тех_Движение!$B$2:$B$5111,"&lt;="&amp;K$3)-$F2716)))</f>
        <v>#VALUE!</v>
      </c>
      <c r="L2716" s="21" t="e">
        <f>IF(OR($B2716="",L$3&lt;$D2716+Настройки!$B$7),0,MAX(0,$E2716-MAX(0,SUMIFS(Тех_Движение!$G$2:$G$5111,Тех_Движение!$D$2:$D$5111,$C2716,Тех_Движение!$B$2:$B$5111,"&lt;="&amp;L$3)-$F2716)))</f>
        <v>#VALUE!</v>
      </c>
      <c r="M2716" s="21" t="e">
        <f>IF(OR($B2716="",M$3&lt;$D2716+Настройки!$B$7),0,MAX(0,$E2716-MAX(0,SUMIFS(Тех_Движение!$G$2:$G$5111,Тех_Движение!$D$2:$D$5111,$C2716,Тех_Движение!$B$2:$B$5111,"&lt;="&amp;M$3)-$F2716)))</f>
        <v>#VALUE!</v>
      </c>
      <c r="N2716" s="21" t="e">
        <f>IF(OR($B2716="",N$3&lt;$D2716+Настройки!$B$7),0,MAX(0,$E2716-MAX(0,SUMIFS(Тех_Движение!$G$2:$G$5111,Тех_Движение!$D$2:$D$5111,$C2716,Тех_Движение!$B$2:$B$5111,"&lt;="&amp;N$3)-$F2716)))</f>
        <v>#VALUE!</v>
      </c>
      <c r="O2716" s="21" t="e">
        <f>IF(OR($B2716="",O$3&lt;$D2716+Настройки!$B$7),0,MAX(0,$E2716-MAX(0,SUMIFS(Тех_Движение!$G$2:$G$5111,Тех_Движение!$D$2:$D$5111,$C2716,Тех_Движение!$B$2:$B$5111,"&lt;="&amp;O$3)-$F2716)))</f>
        <v>#VALUE!</v>
      </c>
      <c r="P2716" s="21" t="e">
        <f>IF(OR($B2716="",P$3&lt;$D2716+Настройки!$B$7),0,MAX(0,$E2716-MAX(0,SUMIFS(Тех_Движение!$G$2:$G$5111,Тех_Движение!$D$2:$D$5111,$C2716,Тех_Движение!$B$2:$B$5111,"&lt;="&amp;P$3)-$F2716)))</f>
        <v>#VALUE!</v>
      </c>
      <c r="Q2716" s="21" t="e">
        <f>IF(OR($B2716="",Q$3&lt;$D2716+Настройки!$B$7),0,MAX(0,$E2716-MAX(0,SUMIFS(Тех_Движение!$G$2:$G$5111,Тех_Движение!$D$2:$D$5111,$C2716,Тех_Движение!$B$2:$B$5111,"&lt;="&amp;Q$3)-$F2716)))</f>
        <v>#VALUE!</v>
      </c>
      <c r="R2716" s="21" t="str">
        <f t="shared" si="127"/>
        <v/>
      </c>
      <c r="S2716" s="23" t="str">
        <f>IF($B2716="","",VLOOKUP($C2716,Настройки!$A$11:$L$17,9,FALSE))</f>
        <v/>
      </c>
      <c r="T2716" s="23" t="str">
        <f t="shared" si="128"/>
        <v/>
      </c>
    </row>
    <row r="2717" spans="1:20" x14ac:dyDescent="0.3">
      <c r="A2717" s="20">
        <f>Тех_Движение!$A$2714</f>
        <v>2713</v>
      </c>
      <c r="B2717" s="20" t="str">
        <f>IF(Тех_Движение!$F$2714&gt;0,Тех_Движение!$I$2714,"")</f>
        <v/>
      </c>
      <c r="C2717" s="20" t="str">
        <f>IF($B2717="","",Тех_Движение!$D$2714)</f>
        <v/>
      </c>
      <c r="D2717" s="9" t="str">
        <f>IF($B2717="","",Тех_Движение!$B$2714)</f>
        <v/>
      </c>
      <c r="E2717" s="21" t="str">
        <f>IF($B2717="","",Тех_Движение!$F$2714)</f>
        <v/>
      </c>
      <c r="F2717" s="21" t="str">
        <f>IF($B2717="","",SUMIFS($E$5:$E2716,$C$5:$C2716,$C2717))</f>
        <v/>
      </c>
      <c r="G2717" s="21" t="str">
        <f>IF($B2717="","",MAX(0,$E2717-MAX(0,SUMIFS(Тех_Движение!$G$2:$G$5111,Тех_Движение!$D$2:$D$5111,$C2717,Тех_Движение!$B$2:$B$5111,"&lt;="&amp;Настройки!$B$5-1)-$F2717)))</f>
        <v/>
      </c>
      <c r="H2717" s="21" t="str">
        <f>IF($B2717="","",IF(AND($D2717&gt;=Настройки!$B$5,$D2717&lt;=Настройки!$B$6),$E2717,0))</f>
        <v/>
      </c>
      <c r="I2717" s="21" t="str">
        <f t="shared" si="126"/>
        <v/>
      </c>
      <c r="J2717" s="21" t="str">
        <f>IF($B2717="","",MAX(0,$E2717-MAX(0,SUMIFS(Тех_Движение!$G$2:$G$5111,Тех_Движение!$D$2:$D$5111,$C2717,Тех_Движение!$B$2:$B$5111,"&lt;="&amp;Настройки!$B$6)-$F2717)))</f>
        <v/>
      </c>
      <c r="K2717" s="21" t="e">
        <f>IF(OR($B2717="",K$3&lt;$D2717+Настройки!$B$7),0,MAX(0,$E2717-MAX(0,SUMIFS(Тех_Движение!$G$2:$G$5111,Тех_Движение!$D$2:$D$5111,$C2717,Тех_Движение!$B$2:$B$5111,"&lt;="&amp;K$3)-$F2717)))</f>
        <v>#VALUE!</v>
      </c>
      <c r="L2717" s="21" t="e">
        <f>IF(OR($B2717="",L$3&lt;$D2717+Настройки!$B$7),0,MAX(0,$E2717-MAX(0,SUMIFS(Тех_Движение!$G$2:$G$5111,Тех_Движение!$D$2:$D$5111,$C2717,Тех_Движение!$B$2:$B$5111,"&lt;="&amp;L$3)-$F2717)))</f>
        <v>#VALUE!</v>
      </c>
      <c r="M2717" s="21" t="e">
        <f>IF(OR($B2717="",M$3&lt;$D2717+Настройки!$B$7),0,MAX(0,$E2717-MAX(0,SUMIFS(Тех_Движение!$G$2:$G$5111,Тех_Движение!$D$2:$D$5111,$C2717,Тех_Движение!$B$2:$B$5111,"&lt;="&amp;M$3)-$F2717)))</f>
        <v>#VALUE!</v>
      </c>
      <c r="N2717" s="21" t="e">
        <f>IF(OR($B2717="",N$3&lt;$D2717+Настройки!$B$7),0,MAX(0,$E2717-MAX(0,SUMIFS(Тех_Движение!$G$2:$G$5111,Тех_Движение!$D$2:$D$5111,$C2717,Тех_Движение!$B$2:$B$5111,"&lt;="&amp;N$3)-$F2717)))</f>
        <v>#VALUE!</v>
      </c>
      <c r="O2717" s="21" t="e">
        <f>IF(OR($B2717="",O$3&lt;$D2717+Настройки!$B$7),0,MAX(0,$E2717-MAX(0,SUMIFS(Тех_Движение!$G$2:$G$5111,Тех_Движение!$D$2:$D$5111,$C2717,Тех_Движение!$B$2:$B$5111,"&lt;="&amp;O$3)-$F2717)))</f>
        <v>#VALUE!</v>
      </c>
      <c r="P2717" s="21" t="e">
        <f>IF(OR($B2717="",P$3&lt;$D2717+Настройки!$B$7),0,MAX(0,$E2717-MAX(0,SUMIFS(Тех_Движение!$G$2:$G$5111,Тех_Движение!$D$2:$D$5111,$C2717,Тех_Движение!$B$2:$B$5111,"&lt;="&amp;P$3)-$F2717)))</f>
        <v>#VALUE!</v>
      </c>
      <c r="Q2717" s="21" t="e">
        <f>IF(OR($B2717="",Q$3&lt;$D2717+Настройки!$B$7),0,MAX(0,$E2717-MAX(0,SUMIFS(Тех_Движение!$G$2:$G$5111,Тех_Движение!$D$2:$D$5111,$C2717,Тех_Движение!$B$2:$B$5111,"&lt;="&amp;Q$3)-$F2717)))</f>
        <v>#VALUE!</v>
      </c>
      <c r="R2717" s="21" t="str">
        <f t="shared" si="127"/>
        <v/>
      </c>
      <c r="S2717" s="23" t="str">
        <f>IF($B2717="","",VLOOKUP($C2717,Настройки!$A$11:$L$17,9,FALSE))</f>
        <v/>
      </c>
      <c r="T2717" s="23" t="str">
        <f t="shared" si="128"/>
        <v/>
      </c>
    </row>
    <row r="2718" spans="1:20" x14ac:dyDescent="0.3">
      <c r="A2718" s="20">
        <f>Тех_Движение!$A$2715</f>
        <v>2714</v>
      </c>
      <c r="B2718" s="20" t="str">
        <f>IF(Тех_Движение!$F$2715&gt;0,Тех_Движение!$I$2715,"")</f>
        <v/>
      </c>
      <c r="C2718" s="20" t="str">
        <f>IF($B2718="","",Тех_Движение!$D$2715)</f>
        <v/>
      </c>
      <c r="D2718" s="9" t="str">
        <f>IF($B2718="","",Тех_Движение!$B$2715)</f>
        <v/>
      </c>
      <c r="E2718" s="21" t="str">
        <f>IF($B2718="","",Тех_Движение!$F$2715)</f>
        <v/>
      </c>
      <c r="F2718" s="21" t="str">
        <f>IF($B2718="","",SUMIFS($E$5:$E2717,$C$5:$C2717,$C2718))</f>
        <v/>
      </c>
      <c r="G2718" s="21" t="str">
        <f>IF($B2718="","",MAX(0,$E2718-MAX(0,SUMIFS(Тех_Движение!$G$2:$G$5111,Тех_Движение!$D$2:$D$5111,$C2718,Тех_Движение!$B$2:$B$5111,"&lt;="&amp;Настройки!$B$5-1)-$F2718)))</f>
        <v/>
      </c>
      <c r="H2718" s="21" t="str">
        <f>IF($B2718="","",IF(AND($D2718&gt;=Настройки!$B$5,$D2718&lt;=Настройки!$B$6),$E2718,0))</f>
        <v/>
      </c>
      <c r="I2718" s="21" t="str">
        <f t="shared" si="126"/>
        <v/>
      </c>
      <c r="J2718" s="21" t="str">
        <f>IF($B2718="","",MAX(0,$E2718-MAX(0,SUMIFS(Тех_Движение!$G$2:$G$5111,Тех_Движение!$D$2:$D$5111,$C2718,Тех_Движение!$B$2:$B$5111,"&lt;="&amp;Настройки!$B$6)-$F2718)))</f>
        <v/>
      </c>
      <c r="K2718" s="21" t="e">
        <f>IF(OR($B2718="",K$3&lt;$D2718+Настройки!$B$7),0,MAX(0,$E2718-MAX(0,SUMIFS(Тех_Движение!$G$2:$G$5111,Тех_Движение!$D$2:$D$5111,$C2718,Тех_Движение!$B$2:$B$5111,"&lt;="&amp;K$3)-$F2718)))</f>
        <v>#VALUE!</v>
      </c>
      <c r="L2718" s="21" t="e">
        <f>IF(OR($B2718="",L$3&lt;$D2718+Настройки!$B$7),0,MAX(0,$E2718-MAX(0,SUMIFS(Тех_Движение!$G$2:$G$5111,Тех_Движение!$D$2:$D$5111,$C2718,Тех_Движение!$B$2:$B$5111,"&lt;="&amp;L$3)-$F2718)))</f>
        <v>#VALUE!</v>
      </c>
      <c r="M2718" s="21" t="e">
        <f>IF(OR($B2718="",M$3&lt;$D2718+Настройки!$B$7),0,MAX(0,$E2718-MAX(0,SUMIFS(Тех_Движение!$G$2:$G$5111,Тех_Движение!$D$2:$D$5111,$C2718,Тех_Движение!$B$2:$B$5111,"&lt;="&amp;M$3)-$F2718)))</f>
        <v>#VALUE!</v>
      </c>
      <c r="N2718" s="21" t="e">
        <f>IF(OR($B2718="",N$3&lt;$D2718+Настройки!$B$7),0,MAX(0,$E2718-MAX(0,SUMIFS(Тех_Движение!$G$2:$G$5111,Тех_Движение!$D$2:$D$5111,$C2718,Тех_Движение!$B$2:$B$5111,"&lt;="&amp;N$3)-$F2718)))</f>
        <v>#VALUE!</v>
      </c>
      <c r="O2718" s="21" t="e">
        <f>IF(OR($B2718="",O$3&lt;$D2718+Настройки!$B$7),0,MAX(0,$E2718-MAX(0,SUMIFS(Тех_Движение!$G$2:$G$5111,Тех_Движение!$D$2:$D$5111,$C2718,Тех_Движение!$B$2:$B$5111,"&lt;="&amp;O$3)-$F2718)))</f>
        <v>#VALUE!</v>
      </c>
      <c r="P2718" s="21" t="e">
        <f>IF(OR($B2718="",P$3&lt;$D2718+Настройки!$B$7),0,MAX(0,$E2718-MAX(0,SUMIFS(Тех_Движение!$G$2:$G$5111,Тех_Движение!$D$2:$D$5111,$C2718,Тех_Движение!$B$2:$B$5111,"&lt;="&amp;P$3)-$F2718)))</f>
        <v>#VALUE!</v>
      </c>
      <c r="Q2718" s="21" t="e">
        <f>IF(OR($B2718="",Q$3&lt;$D2718+Настройки!$B$7),0,MAX(0,$E2718-MAX(0,SUMIFS(Тех_Движение!$G$2:$G$5111,Тех_Движение!$D$2:$D$5111,$C2718,Тех_Движение!$B$2:$B$5111,"&lt;="&amp;Q$3)-$F2718)))</f>
        <v>#VALUE!</v>
      </c>
      <c r="R2718" s="21" t="str">
        <f t="shared" si="127"/>
        <v/>
      </c>
      <c r="S2718" s="23" t="str">
        <f>IF($B2718="","",VLOOKUP($C2718,Настройки!$A$11:$L$17,9,FALSE))</f>
        <v/>
      </c>
      <c r="T2718" s="23" t="str">
        <f t="shared" si="128"/>
        <v/>
      </c>
    </row>
    <row r="2719" spans="1:20" x14ac:dyDescent="0.3">
      <c r="A2719" s="20">
        <f>Тех_Движение!$A$2716</f>
        <v>2715</v>
      </c>
      <c r="B2719" s="20" t="str">
        <f>IF(Тех_Движение!$F$2716&gt;0,Тех_Движение!$I$2716,"")</f>
        <v/>
      </c>
      <c r="C2719" s="20" t="str">
        <f>IF($B2719="","",Тех_Движение!$D$2716)</f>
        <v/>
      </c>
      <c r="D2719" s="9" t="str">
        <f>IF($B2719="","",Тех_Движение!$B$2716)</f>
        <v/>
      </c>
      <c r="E2719" s="21" t="str">
        <f>IF($B2719="","",Тех_Движение!$F$2716)</f>
        <v/>
      </c>
      <c r="F2719" s="21" t="str">
        <f>IF($B2719="","",SUMIFS($E$5:$E2718,$C$5:$C2718,$C2719))</f>
        <v/>
      </c>
      <c r="G2719" s="21" t="str">
        <f>IF($B2719="","",MAX(0,$E2719-MAX(0,SUMIFS(Тех_Движение!$G$2:$G$5111,Тех_Движение!$D$2:$D$5111,$C2719,Тех_Движение!$B$2:$B$5111,"&lt;="&amp;Настройки!$B$5-1)-$F2719)))</f>
        <v/>
      </c>
      <c r="H2719" s="21" t="str">
        <f>IF($B2719="","",IF(AND($D2719&gt;=Настройки!$B$5,$D2719&lt;=Настройки!$B$6),$E2719,0))</f>
        <v/>
      </c>
      <c r="I2719" s="21" t="str">
        <f t="shared" si="126"/>
        <v/>
      </c>
      <c r="J2719" s="21" t="str">
        <f>IF($B2719="","",MAX(0,$E2719-MAX(0,SUMIFS(Тех_Движение!$G$2:$G$5111,Тех_Движение!$D$2:$D$5111,$C2719,Тех_Движение!$B$2:$B$5111,"&lt;="&amp;Настройки!$B$6)-$F2719)))</f>
        <v/>
      </c>
      <c r="K2719" s="21" t="e">
        <f>IF(OR($B2719="",K$3&lt;$D2719+Настройки!$B$7),0,MAX(0,$E2719-MAX(0,SUMIFS(Тех_Движение!$G$2:$G$5111,Тех_Движение!$D$2:$D$5111,$C2719,Тех_Движение!$B$2:$B$5111,"&lt;="&amp;K$3)-$F2719)))</f>
        <v>#VALUE!</v>
      </c>
      <c r="L2719" s="21" t="e">
        <f>IF(OR($B2719="",L$3&lt;$D2719+Настройки!$B$7),0,MAX(0,$E2719-MAX(0,SUMIFS(Тех_Движение!$G$2:$G$5111,Тех_Движение!$D$2:$D$5111,$C2719,Тех_Движение!$B$2:$B$5111,"&lt;="&amp;L$3)-$F2719)))</f>
        <v>#VALUE!</v>
      </c>
      <c r="M2719" s="21" t="e">
        <f>IF(OR($B2719="",M$3&lt;$D2719+Настройки!$B$7),0,MAX(0,$E2719-MAX(0,SUMIFS(Тех_Движение!$G$2:$G$5111,Тех_Движение!$D$2:$D$5111,$C2719,Тех_Движение!$B$2:$B$5111,"&lt;="&amp;M$3)-$F2719)))</f>
        <v>#VALUE!</v>
      </c>
      <c r="N2719" s="21" t="e">
        <f>IF(OR($B2719="",N$3&lt;$D2719+Настройки!$B$7),0,MAX(0,$E2719-MAX(0,SUMIFS(Тех_Движение!$G$2:$G$5111,Тех_Движение!$D$2:$D$5111,$C2719,Тех_Движение!$B$2:$B$5111,"&lt;="&amp;N$3)-$F2719)))</f>
        <v>#VALUE!</v>
      </c>
      <c r="O2719" s="21" t="e">
        <f>IF(OR($B2719="",O$3&lt;$D2719+Настройки!$B$7),0,MAX(0,$E2719-MAX(0,SUMIFS(Тех_Движение!$G$2:$G$5111,Тех_Движение!$D$2:$D$5111,$C2719,Тех_Движение!$B$2:$B$5111,"&lt;="&amp;O$3)-$F2719)))</f>
        <v>#VALUE!</v>
      </c>
      <c r="P2719" s="21" t="e">
        <f>IF(OR($B2719="",P$3&lt;$D2719+Настройки!$B$7),0,MAX(0,$E2719-MAX(0,SUMIFS(Тех_Движение!$G$2:$G$5111,Тех_Движение!$D$2:$D$5111,$C2719,Тех_Движение!$B$2:$B$5111,"&lt;="&amp;P$3)-$F2719)))</f>
        <v>#VALUE!</v>
      </c>
      <c r="Q2719" s="21" t="e">
        <f>IF(OR($B2719="",Q$3&lt;$D2719+Настройки!$B$7),0,MAX(0,$E2719-MAX(0,SUMIFS(Тех_Движение!$G$2:$G$5111,Тех_Движение!$D$2:$D$5111,$C2719,Тех_Движение!$B$2:$B$5111,"&lt;="&amp;Q$3)-$F2719)))</f>
        <v>#VALUE!</v>
      </c>
      <c r="R2719" s="21" t="str">
        <f t="shared" si="127"/>
        <v/>
      </c>
      <c r="S2719" s="23" t="str">
        <f>IF($B2719="","",VLOOKUP($C2719,Настройки!$A$11:$L$17,9,FALSE))</f>
        <v/>
      </c>
      <c r="T2719" s="23" t="str">
        <f t="shared" si="128"/>
        <v/>
      </c>
    </row>
    <row r="2720" spans="1:20" x14ac:dyDescent="0.3">
      <c r="A2720" s="20">
        <f>Тех_Движение!$A$2717</f>
        <v>2716</v>
      </c>
      <c r="B2720" s="20" t="str">
        <f>IF(Тех_Движение!$F$2717&gt;0,Тех_Движение!$I$2717,"")</f>
        <v/>
      </c>
      <c r="C2720" s="20" t="str">
        <f>IF($B2720="","",Тех_Движение!$D$2717)</f>
        <v/>
      </c>
      <c r="D2720" s="9" t="str">
        <f>IF($B2720="","",Тех_Движение!$B$2717)</f>
        <v/>
      </c>
      <c r="E2720" s="21" t="str">
        <f>IF($B2720="","",Тех_Движение!$F$2717)</f>
        <v/>
      </c>
      <c r="F2720" s="21" t="str">
        <f>IF($B2720="","",SUMIFS($E$5:$E2719,$C$5:$C2719,$C2720))</f>
        <v/>
      </c>
      <c r="G2720" s="21" t="str">
        <f>IF($B2720="","",MAX(0,$E2720-MAX(0,SUMIFS(Тех_Движение!$G$2:$G$5111,Тех_Движение!$D$2:$D$5111,$C2720,Тех_Движение!$B$2:$B$5111,"&lt;="&amp;Настройки!$B$5-1)-$F2720)))</f>
        <v/>
      </c>
      <c r="H2720" s="21" t="str">
        <f>IF($B2720="","",IF(AND($D2720&gt;=Настройки!$B$5,$D2720&lt;=Настройки!$B$6),$E2720,0))</f>
        <v/>
      </c>
      <c r="I2720" s="21" t="str">
        <f t="shared" si="126"/>
        <v/>
      </c>
      <c r="J2720" s="21" t="str">
        <f>IF($B2720="","",MAX(0,$E2720-MAX(0,SUMIFS(Тех_Движение!$G$2:$G$5111,Тех_Движение!$D$2:$D$5111,$C2720,Тех_Движение!$B$2:$B$5111,"&lt;="&amp;Настройки!$B$6)-$F2720)))</f>
        <v/>
      </c>
      <c r="K2720" s="21" t="e">
        <f>IF(OR($B2720="",K$3&lt;$D2720+Настройки!$B$7),0,MAX(0,$E2720-MAX(0,SUMIFS(Тех_Движение!$G$2:$G$5111,Тех_Движение!$D$2:$D$5111,$C2720,Тех_Движение!$B$2:$B$5111,"&lt;="&amp;K$3)-$F2720)))</f>
        <v>#VALUE!</v>
      </c>
      <c r="L2720" s="21" t="e">
        <f>IF(OR($B2720="",L$3&lt;$D2720+Настройки!$B$7),0,MAX(0,$E2720-MAX(0,SUMIFS(Тех_Движение!$G$2:$G$5111,Тех_Движение!$D$2:$D$5111,$C2720,Тех_Движение!$B$2:$B$5111,"&lt;="&amp;L$3)-$F2720)))</f>
        <v>#VALUE!</v>
      </c>
      <c r="M2720" s="21" t="e">
        <f>IF(OR($B2720="",M$3&lt;$D2720+Настройки!$B$7),0,MAX(0,$E2720-MAX(0,SUMIFS(Тех_Движение!$G$2:$G$5111,Тех_Движение!$D$2:$D$5111,$C2720,Тех_Движение!$B$2:$B$5111,"&lt;="&amp;M$3)-$F2720)))</f>
        <v>#VALUE!</v>
      </c>
      <c r="N2720" s="21" t="e">
        <f>IF(OR($B2720="",N$3&lt;$D2720+Настройки!$B$7),0,MAX(0,$E2720-MAX(0,SUMIFS(Тех_Движение!$G$2:$G$5111,Тех_Движение!$D$2:$D$5111,$C2720,Тех_Движение!$B$2:$B$5111,"&lt;="&amp;N$3)-$F2720)))</f>
        <v>#VALUE!</v>
      </c>
      <c r="O2720" s="21" t="e">
        <f>IF(OR($B2720="",O$3&lt;$D2720+Настройки!$B$7),0,MAX(0,$E2720-MAX(0,SUMIFS(Тех_Движение!$G$2:$G$5111,Тех_Движение!$D$2:$D$5111,$C2720,Тех_Движение!$B$2:$B$5111,"&lt;="&amp;O$3)-$F2720)))</f>
        <v>#VALUE!</v>
      </c>
      <c r="P2720" s="21" t="e">
        <f>IF(OR($B2720="",P$3&lt;$D2720+Настройки!$B$7),0,MAX(0,$E2720-MAX(0,SUMIFS(Тех_Движение!$G$2:$G$5111,Тех_Движение!$D$2:$D$5111,$C2720,Тех_Движение!$B$2:$B$5111,"&lt;="&amp;P$3)-$F2720)))</f>
        <v>#VALUE!</v>
      </c>
      <c r="Q2720" s="21" t="e">
        <f>IF(OR($B2720="",Q$3&lt;$D2720+Настройки!$B$7),0,MAX(0,$E2720-MAX(0,SUMIFS(Тех_Движение!$G$2:$G$5111,Тех_Движение!$D$2:$D$5111,$C2720,Тех_Движение!$B$2:$B$5111,"&lt;="&amp;Q$3)-$F2720)))</f>
        <v>#VALUE!</v>
      </c>
      <c r="R2720" s="21" t="str">
        <f t="shared" si="127"/>
        <v/>
      </c>
      <c r="S2720" s="23" t="str">
        <f>IF($B2720="","",VLOOKUP($C2720,Настройки!$A$11:$L$17,9,FALSE))</f>
        <v/>
      </c>
      <c r="T2720" s="23" t="str">
        <f t="shared" si="128"/>
        <v/>
      </c>
    </row>
    <row r="2721" spans="1:20" x14ac:dyDescent="0.3">
      <c r="A2721" s="20">
        <f>Тех_Движение!$A$2718</f>
        <v>2717</v>
      </c>
      <c r="B2721" s="20" t="str">
        <f>IF(Тех_Движение!$F$2718&gt;0,Тех_Движение!$I$2718,"")</f>
        <v/>
      </c>
      <c r="C2721" s="20" t="str">
        <f>IF($B2721="","",Тех_Движение!$D$2718)</f>
        <v/>
      </c>
      <c r="D2721" s="9" t="str">
        <f>IF($B2721="","",Тех_Движение!$B$2718)</f>
        <v/>
      </c>
      <c r="E2721" s="21" t="str">
        <f>IF($B2721="","",Тех_Движение!$F$2718)</f>
        <v/>
      </c>
      <c r="F2721" s="21" t="str">
        <f>IF($B2721="","",SUMIFS($E$5:$E2720,$C$5:$C2720,$C2721))</f>
        <v/>
      </c>
      <c r="G2721" s="21" t="str">
        <f>IF($B2721="","",MAX(0,$E2721-MAX(0,SUMIFS(Тех_Движение!$G$2:$G$5111,Тех_Движение!$D$2:$D$5111,$C2721,Тех_Движение!$B$2:$B$5111,"&lt;="&amp;Настройки!$B$5-1)-$F2721)))</f>
        <v/>
      </c>
      <c r="H2721" s="21" t="str">
        <f>IF($B2721="","",IF(AND($D2721&gt;=Настройки!$B$5,$D2721&lt;=Настройки!$B$6),$E2721,0))</f>
        <v/>
      </c>
      <c r="I2721" s="21" t="str">
        <f t="shared" si="126"/>
        <v/>
      </c>
      <c r="J2721" s="21" t="str">
        <f>IF($B2721="","",MAX(0,$E2721-MAX(0,SUMIFS(Тех_Движение!$G$2:$G$5111,Тех_Движение!$D$2:$D$5111,$C2721,Тех_Движение!$B$2:$B$5111,"&lt;="&amp;Настройки!$B$6)-$F2721)))</f>
        <v/>
      </c>
      <c r="K2721" s="21" t="e">
        <f>IF(OR($B2721="",K$3&lt;$D2721+Настройки!$B$7),0,MAX(0,$E2721-MAX(0,SUMIFS(Тех_Движение!$G$2:$G$5111,Тех_Движение!$D$2:$D$5111,$C2721,Тех_Движение!$B$2:$B$5111,"&lt;="&amp;K$3)-$F2721)))</f>
        <v>#VALUE!</v>
      </c>
      <c r="L2721" s="21" t="e">
        <f>IF(OR($B2721="",L$3&lt;$D2721+Настройки!$B$7),0,MAX(0,$E2721-MAX(0,SUMIFS(Тех_Движение!$G$2:$G$5111,Тех_Движение!$D$2:$D$5111,$C2721,Тех_Движение!$B$2:$B$5111,"&lt;="&amp;L$3)-$F2721)))</f>
        <v>#VALUE!</v>
      </c>
      <c r="M2721" s="21" t="e">
        <f>IF(OR($B2721="",M$3&lt;$D2721+Настройки!$B$7),0,MAX(0,$E2721-MAX(0,SUMIFS(Тех_Движение!$G$2:$G$5111,Тех_Движение!$D$2:$D$5111,$C2721,Тех_Движение!$B$2:$B$5111,"&lt;="&amp;M$3)-$F2721)))</f>
        <v>#VALUE!</v>
      </c>
      <c r="N2721" s="21" t="e">
        <f>IF(OR($B2721="",N$3&lt;$D2721+Настройки!$B$7),0,MAX(0,$E2721-MAX(0,SUMIFS(Тех_Движение!$G$2:$G$5111,Тех_Движение!$D$2:$D$5111,$C2721,Тех_Движение!$B$2:$B$5111,"&lt;="&amp;N$3)-$F2721)))</f>
        <v>#VALUE!</v>
      </c>
      <c r="O2721" s="21" t="e">
        <f>IF(OR($B2721="",O$3&lt;$D2721+Настройки!$B$7),0,MAX(0,$E2721-MAX(0,SUMIFS(Тех_Движение!$G$2:$G$5111,Тех_Движение!$D$2:$D$5111,$C2721,Тех_Движение!$B$2:$B$5111,"&lt;="&amp;O$3)-$F2721)))</f>
        <v>#VALUE!</v>
      </c>
      <c r="P2721" s="21" t="e">
        <f>IF(OR($B2721="",P$3&lt;$D2721+Настройки!$B$7),0,MAX(0,$E2721-MAX(0,SUMIFS(Тех_Движение!$G$2:$G$5111,Тех_Движение!$D$2:$D$5111,$C2721,Тех_Движение!$B$2:$B$5111,"&lt;="&amp;P$3)-$F2721)))</f>
        <v>#VALUE!</v>
      </c>
      <c r="Q2721" s="21" t="e">
        <f>IF(OR($B2721="",Q$3&lt;$D2721+Настройки!$B$7),0,MAX(0,$E2721-MAX(0,SUMIFS(Тех_Движение!$G$2:$G$5111,Тех_Движение!$D$2:$D$5111,$C2721,Тех_Движение!$B$2:$B$5111,"&lt;="&amp;Q$3)-$F2721)))</f>
        <v>#VALUE!</v>
      </c>
      <c r="R2721" s="21" t="str">
        <f t="shared" si="127"/>
        <v/>
      </c>
      <c r="S2721" s="23" t="str">
        <f>IF($B2721="","",VLOOKUP($C2721,Настройки!$A$11:$L$17,9,FALSE))</f>
        <v/>
      </c>
      <c r="T2721" s="23" t="str">
        <f t="shared" si="128"/>
        <v/>
      </c>
    </row>
    <row r="2722" spans="1:20" x14ac:dyDescent="0.3">
      <c r="A2722" s="20">
        <f>Тех_Движение!$A$2719</f>
        <v>2718</v>
      </c>
      <c r="B2722" s="20" t="str">
        <f>IF(Тех_Движение!$F$2719&gt;0,Тех_Движение!$I$2719,"")</f>
        <v/>
      </c>
      <c r="C2722" s="20" t="str">
        <f>IF($B2722="","",Тех_Движение!$D$2719)</f>
        <v/>
      </c>
      <c r="D2722" s="9" t="str">
        <f>IF($B2722="","",Тех_Движение!$B$2719)</f>
        <v/>
      </c>
      <c r="E2722" s="21" t="str">
        <f>IF($B2722="","",Тех_Движение!$F$2719)</f>
        <v/>
      </c>
      <c r="F2722" s="21" t="str">
        <f>IF($B2722="","",SUMIFS($E$5:$E2721,$C$5:$C2721,$C2722))</f>
        <v/>
      </c>
      <c r="G2722" s="21" t="str">
        <f>IF($B2722="","",MAX(0,$E2722-MAX(0,SUMIFS(Тех_Движение!$G$2:$G$5111,Тех_Движение!$D$2:$D$5111,$C2722,Тех_Движение!$B$2:$B$5111,"&lt;="&amp;Настройки!$B$5-1)-$F2722)))</f>
        <v/>
      </c>
      <c r="H2722" s="21" t="str">
        <f>IF($B2722="","",IF(AND($D2722&gt;=Настройки!$B$5,$D2722&lt;=Настройки!$B$6),$E2722,0))</f>
        <v/>
      </c>
      <c r="I2722" s="21" t="str">
        <f t="shared" si="126"/>
        <v/>
      </c>
      <c r="J2722" s="21" t="str">
        <f>IF($B2722="","",MAX(0,$E2722-MAX(0,SUMIFS(Тех_Движение!$G$2:$G$5111,Тех_Движение!$D$2:$D$5111,$C2722,Тех_Движение!$B$2:$B$5111,"&lt;="&amp;Настройки!$B$6)-$F2722)))</f>
        <v/>
      </c>
      <c r="K2722" s="21" t="e">
        <f>IF(OR($B2722="",K$3&lt;$D2722+Настройки!$B$7),0,MAX(0,$E2722-MAX(0,SUMIFS(Тех_Движение!$G$2:$G$5111,Тех_Движение!$D$2:$D$5111,$C2722,Тех_Движение!$B$2:$B$5111,"&lt;="&amp;K$3)-$F2722)))</f>
        <v>#VALUE!</v>
      </c>
      <c r="L2722" s="21" t="e">
        <f>IF(OR($B2722="",L$3&lt;$D2722+Настройки!$B$7),0,MAX(0,$E2722-MAX(0,SUMIFS(Тех_Движение!$G$2:$G$5111,Тех_Движение!$D$2:$D$5111,$C2722,Тех_Движение!$B$2:$B$5111,"&lt;="&amp;L$3)-$F2722)))</f>
        <v>#VALUE!</v>
      </c>
      <c r="M2722" s="21" t="e">
        <f>IF(OR($B2722="",M$3&lt;$D2722+Настройки!$B$7),0,MAX(0,$E2722-MAX(0,SUMIFS(Тех_Движение!$G$2:$G$5111,Тех_Движение!$D$2:$D$5111,$C2722,Тех_Движение!$B$2:$B$5111,"&lt;="&amp;M$3)-$F2722)))</f>
        <v>#VALUE!</v>
      </c>
      <c r="N2722" s="21" t="e">
        <f>IF(OR($B2722="",N$3&lt;$D2722+Настройки!$B$7),0,MAX(0,$E2722-MAX(0,SUMIFS(Тех_Движение!$G$2:$G$5111,Тех_Движение!$D$2:$D$5111,$C2722,Тех_Движение!$B$2:$B$5111,"&lt;="&amp;N$3)-$F2722)))</f>
        <v>#VALUE!</v>
      </c>
      <c r="O2722" s="21" t="e">
        <f>IF(OR($B2722="",O$3&lt;$D2722+Настройки!$B$7),0,MAX(0,$E2722-MAX(0,SUMIFS(Тех_Движение!$G$2:$G$5111,Тех_Движение!$D$2:$D$5111,$C2722,Тех_Движение!$B$2:$B$5111,"&lt;="&amp;O$3)-$F2722)))</f>
        <v>#VALUE!</v>
      </c>
      <c r="P2722" s="21" t="e">
        <f>IF(OR($B2722="",P$3&lt;$D2722+Настройки!$B$7),0,MAX(0,$E2722-MAX(0,SUMIFS(Тех_Движение!$G$2:$G$5111,Тех_Движение!$D$2:$D$5111,$C2722,Тех_Движение!$B$2:$B$5111,"&lt;="&amp;P$3)-$F2722)))</f>
        <v>#VALUE!</v>
      </c>
      <c r="Q2722" s="21" t="e">
        <f>IF(OR($B2722="",Q$3&lt;$D2722+Настройки!$B$7),0,MAX(0,$E2722-MAX(0,SUMIFS(Тех_Движение!$G$2:$G$5111,Тех_Движение!$D$2:$D$5111,$C2722,Тех_Движение!$B$2:$B$5111,"&lt;="&amp;Q$3)-$F2722)))</f>
        <v>#VALUE!</v>
      </c>
      <c r="R2722" s="21" t="str">
        <f t="shared" si="127"/>
        <v/>
      </c>
      <c r="S2722" s="23" t="str">
        <f>IF($B2722="","",VLOOKUP($C2722,Настройки!$A$11:$L$17,9,FALSE))</f>
        <v/>
      </c>
      <c r="T2722" s="23" t="str">
        <f t="shared" si="128"/>
        <v/>
      </c>
    </row>
    <row r="2723" spans="1:20" x14ac:dyDescent="0.3">
      <c r="A2723" s="20">
        <f>Тех_Движение!$A$2720</f>
        <v>2719</v>
      </c>
      <c r="B2723" s="20" t="str">
        <f>IF(Тех_Движение!$F$2720&gt;0,Тех_Движение!$I$2720,"")</f>
        <v/>
      </c>
      <c r="C2723" s="20" t="str">
        <f>IF($B2723="","",Тех_Движение!$D$2720)</f>
        <v/>
      </c>
      <c r="D2723" s="9" t="str">
        <f>IF($B2723="","",Тех_Движение!$B$2720)</f>
        <v/>
      </c>
      <c r="E2723" s="21" t="str">
        <f>IF($B2723="","",Тех_Движение!$F$2720)</f>
        <v/>
      </c>
      <c r="F2723" s="21" t="str">
        <f>IF($B2723="","",SUMIFS($E$5:$E2722,$C$5:$C2722,$C2723))</f>
        <v/>
      </c>
      <c r="G2723" s="21" t="str">
        <f>IF($B2723="","",MAX(0,$E2723-MAX(0,SUMIFS(Тех_Движение!$G$2:$G$5111,Тех_Движение!$D$2:$D$5111,$C2723,Тех_Движение!$B$2:$B$5111,"&lt;="&amp;Настройки!$B$5-1)-$F2723)))</f>
        <v/>
      </c>
      <c r="H2723" s="21" t="str">
        <f>IF($B2723="","",IF(AND($D2723&gt;=Настройки!$B$5,$D2723&lt;=Настройки!$B$6),$E2723,0))</f>
        <v/>
      </c>
      <c r="I2723" s="21" t="str">
        <f t="shared" si="126"/>
        <v/>
      </c>
      <c r="J2723" s="21" t="str">
        <f>IF($B2723="","",MAX(0,$E2723-MAX(0,SUMIFS(Тех_Движение!$G$2:$G$5111,Тех_Движение!$D$2:$D$5111,$C2723,Тех_Движение!$B$2:$B$5111,"&lt;="&amp;Настройки!$B$6)-$F2723)))</f>
        <v/>
      </c>
      <c r="K2723" s="21" t="e">
        <f>IF(OR($B2723="",K$3&lt;$D2723+Настройки!$B$7),0,MAX(0,$E2723-MAX(0,SUMIFS(Тех_Движение!$G$2:$G$5111,Тех_Движение!$D$2:$D$5111,$C2723,Тех_Движение!$B$2:$B$5111,"&lt;="&amp;K$3)-$F2723)))</f>
        <v>#VALUE!</v>
      </c>
      <c r="L2723" s="21" t="e">
        <f>IF(OR($B2723="",L$3&lt;$D2723+Настройки!$B$7),0,MAX(0,$E2723-MAX(0,SUMIFS(Тех_Движение!$G$2:$G$5111,Тех_Движение!$D$2:$D$5111,$C2723,Тех_Движение!$B$2:$B$5111,"&lt;="&amp;L$3)-$F2723)))</f>
        <v>#VALUE!</v>
      </c>
      <c r="M2723" s="21" t="e">
        <f>IF(OR($B2723="",M$3&lt;$D2723+Настройки!$B$7),0,MAX(0,$E2723-MAX(0,SUMIFS(Тех_Движение!$G$2:$G$5111,Тех_Движение!$D$2:$D$5111,$C2723,Тех_Движение!$B$2:$B$5111,"&lt;="&amp;M$3)-$F2723)))</f>
        <v>#VALUE!</v>
      </c>
      <c r="N2723" s="21" t="e">
        <f>IF(OR($B2723="",N$3&lt;$D2723+Настройки!$B$7),0,MAX(0,$E2723-MAX(0,SUMIFS(Тех_Движение!$G$2:$G$5111,Тех_Движение!$D$2:$D$5111,$C2723,Тех_Движение!$B$2:$B$5111,"&lt;="&amp;N$3)-$F2723)))</f>
        <v>#VALUE!</v>
      </c>
      <c r="O2723" s="21" t="e">
        <f>IF(OR($B2723="",O$3&lt;$D2723+Настройки!$B$7),0,MAX(0,$E2723-MAX(0,SUMIFS(Тех_Движение!$G$2:$G$5111,Тех_Движение!$D$2:$D$5111,$C2723,Тех_Движение!$B$2:$B$5111,"&lt;="&amp;O$3)-$F2723)))</f>
        <v>#VALUE!</v>
      </c>
      <c r="P2723" s="21" t="e">
        <f>IF(OR($B2723="",P$3&lt;$D2723+Настройки!$B$7),0,MAX(0,$E2723-MAX(0,SUMIFS(Тех_Движение!$G$2:$G$5111,Тех_Движение!$D$2:$D$5111,$C2723,Тех_Движение!$B$2:$B$5111,"&lt;="&amp;P$3)-$F2723)))</f>
        <v>#VALUE!</v>
      </c>
      <c r="Q2723" s="21" t="e">
        <f>IF(OR($B2723="",Q$3&lt;$D2723+Настройки!$B$7),0,MAX(0,$E2723-MAX(0,SUMIFS(Тех_Движение!$G$2:$G$5111,Тех_Движение!$D$2:$D$5111,$C2723,Тех_Движение!$B$2:$B$5111,"&lt;="&amp;Q$3)-$F2723)))</f>
        <v>#VALUE!</v>
      </c>
      <c r="R2723" s="21" t="str">
        <f t="shared" si="127"/>
        <v/>
      </c>
      <c r="S2723" s="23" t="str">
        <f>IF($B2723="","",VLOOKUP($C2723,Настройки!$A$11:$L$17,9,FALSE))</f>
        <v/>
      </c>
      <c r="T2723" s="23" t="str">
        <f t="shared" si="128"/>
        <v/>
      </c>
    </row>
    <row r="2724" spans="1:20" x14ac:dyDescent="0.3">
      <c r="A2724" s="20">
        <f>Тех_Движение!$A$2721</f>
        <v>2720</v>
      </c>
      <c r="B2724" s="20" t="str">
        <f>IF(Тех_Движение!$F$2721&gt;0,Тех_Движение!$I$2721,"")</f>
        <v/>
      </c>
      <c r="C2724" s="20" t="str">
        <f>IF($B2724="","",Тех_Движение!$D$2721)</f>
        <v/>
      </c>
      <c r="D2724" s="9" t="str">
        <f>IF($B2724="","",Тех_Движение!$B$2721)</f>
        <v/>
      </c>
      <c r="E2724" s="21" t="str">
        <f>IF($B2724="","",Тех_Движение!$F$2721)</f>
        <v/>
      </c>
      <c r="F2724" s="21" t="str">
        <f>IF($B2724="","",SUMIFS($E$5:$E2723,$C$5:$C2723,$C2724))</f>
        <v/>
      </c>
      <c r="G2724" s="21" t="str">
        <f>IF($B2724="","",MAX(0,$E2724-MAX(0,SUMIFS(Тех_Движение!$G$2:$G$5111,Тех_Движение!$D$2:$D$5111,$C2724,Тех_Движение!$B$2:$B$5111,"&lt;="&amp;Настройки!$B$5-1)-$F2724)))</f>
        <v/>
      </c>
      <c r="H2724" s="21" t="str">
        <f>IF($B2724="","",IF(AND($D2724&gt;=Настройки!$B$5,$D2724&lt;=Настройки!$B$6),$E2724,0))</f>
        <v/>
      </c>
      <c r="I2724" s="21" t="str">
        <f t="shared" si="126"/>
        <v/>
      </c>
      <c r="J2724" s="21" t="str">
        <f>IF($B2724="","",MAX(0,$E2724-MAX(0,SUMIFS(Тех_Движение!$G$2:$G$5111,Тех_Движение!$D$2:$D$5111,$C2724,Тех_Движение!$B$2:$B$5111,"&lt;="&amp;Настройки!$B$6)-$F2724)))</f>
        <v/>
      </c>
      <c r="K2724" s="21" t="e">
        <f>IF(OR($B2724="",K$3&lt;$D2724+Настройки!$B$7),0,MAX(0,$E2724-MAX(0,SUMIFS(Тех_Движение!$G$2:$G$5111,Тех_Движение!$D$2:$D$5111,$C2724,Тех_Движение!$B$2:$B$5111,"&lt;="&amp;K$3)-$F2724)))</f>
        <v>#VALUE!</v>
      </c>
      <c r="L2724" s="21" t="e">
        <f>IF(OR($B2724="",L$3&lt;$D2724+Настройки!$B$7),0,MAX(0,$E2724-MAX(0,SUMIFS(Тех_Движение!$G$2:$G$5111,Тех_Движение!$D$2:$D$5111,$C2724,Тех_Движение!$B$2:$B$5111,"&lt;="&amp;L$3)-$F2724)))</f>
        <v>#VALUE!</v>
      </c>
      <c r="M2724" s="21" t="e">
        <f>IF(OR($B2724="",M$3&lt;$D2724+Настройки!$B$7),0,MAX(0,$E2724-MAX(0,SUMIFS(Тех_Движение!$G$2:$G$5111,Тех_Движение!$D$2:$D$5111,$C2724,Тех_Движение!$B$2:$B$5111,"&lt;="&amp;M$3)-$F2724)))</f>
        <v>#VALUE!</v>
      </c>
      <c r="N2724" s="21" t="e">
        <f>IF(OR($B2724="",N$3&lt;$D2724+Настройки!$B$7),0,MAX(0,$E2724-MAX(0,SUMIFS(Тех_Движение!$G$2:$G$5111,Тех_Движение!$D$2:$D$5111,$C2724,Тех_Движение!$B$2:$B$5111,"&lt;="&amp;N$3)-$F2724)))</f>
        <v>#VALUE!</v>
      </c>
      <c r="O2724" s="21" t="e">
        <f>IF(OR($B2724="",O$3&lt;$D2724+Настройки!$B$7),0,MAX(0,$E2724-MAX(0,SUMIFS(Тех_Движение!$G$2:$G$5111,Тех_Движение!$D$2:$D$5111,$C2724,Тех_Движение!$B$2:$B$5111,"&lt;="&amp;O$3)-$F2724)))</f>
        <v>#VALUE!</v>
      </c>
      <c r="P2724" s="21" t="e">
        <f>IF(OR($B2724="",P$3&lt;$D2724+Настройки!$B$7),0,MAX(0,$E2724-MAX(0,SUMIFS(Тех_Движение!$G$2:$G$5111,Тех_Движение!$D$2:$D$5111,$C2724,Тех_Движение!$B$2:$B$5111,"&lt;="&amp;P$3)-$F2724)))</f>
        <v>#VALUE!</v>
      </c>
      <c r="Q2724" s="21" t="e">
        <f>IF(OR($B2724="",Q$3&lt;$D2724+Настройки!$B$7),0,MAX(0,$E2724-MAX(0,SUMIFS(Тех_Движение!$G$2:$G$5111,Тех_Движение!$D$2:$D$5111,$C2724,Тех_Движение!$B$2:$B$5111,"&lt;="&amp;Q$3)-$F2724)))</f>
        <v>#VALUE!</v>
      </c>
      <c r="R2724" s="21" t="str">
        <f t="shared" si="127"/>
        <v/>
      </c>
      <c r="S2724" s="23" t="str">
        <f>IF($B2724="","",VLOOKUP($C2724,Настройки!$A$11:$L$17,9,FALSE))</f>
        <v/>
      </c>
      <c r="T2724" s="23" t="str">
        <f t="shared" si="128"/>
        <v/>
      </c>
    </row>
    <row r="2725" spans="1:20" x14ac:dyDescent="0.3">
      <c r="A2725" s="20">
        <f>Тех_Движение!$A$2722</f>
        <v>2721</v>
      </c>
      <c r="B2725" s="20" t="str">
        <f>IF(Тех_Движение!$F$2722&gt;0,Тех_Движение!$I$2722,"")</f>
        <v/>
      </c>
      <c r="C2725" s="20" t="str">
        <f>IF($B2725="","",Тех_Движение!$D$2722)</f>
        <v/>
      </c>
      <c r="D2725" s="9" t="str">
        <f>IF($B2725="","",Тех_Движение!$B$2722)</f>
        <v/>
      </c>
      <c r="E2725" s="21" t="str">
        <f>IF($B2725="","",Тех_Движение!$F$2722)</f>
        <v/>
      </c>
      <c r="F2725" s="21" t="str">
        <f>IF($B2725="","",SUMIFS($E$5:$E2724,$C$5:$C2724,$C2725))</f>
        <v/>
      </c>
      <c r="G2725" s="21" t="str">
        <f>IF($B2725="","",MAX(0,$E2725-MAX(0,SUMIFS(Тех_Движение!$G$2:$G$5111,Тех_Движение!$D$2:$D$5111,$C2725,Тех_Движение!$B$2:$B$5111,"&lt;="&amp;Настройки!$B$5-1)-$F2725)))</f>
        <v/>
      </c>
      <c r="H2725" s="21" t="str">
        <f>IF($B2725="","",IF(AND($D2725&gt;=Настройки!$B$5,$D2725&lt;=Настройки!$B$6),$E2725,0))</f>
        <v/>
      </c>
      <c r="I2725" s="21" t="str">
        <f t="shared" si="126"/>
        <v/>
      </c>
      <c r="J2725" s="21" t="str">
        <f>IF($B2725="","",MAX(0,$E2725-MAX(0,SUMIFS(Тех_Движение!$G$2:$G$5111,Тех_Движение!$D$2:$D$5111,$C2725,Тех_Движение!$B$2:$B$5111,"&lt;="&amp;Настройки!$B$6)-$F2725)))</f>
        <v/>
      </c>
      <c r="K2725" s="21" t="e">
        <f>IF(OR($B2725="",K$3&lt;$D2725+Настройки!$B$7),0,MAX(0,$E2725-MAX(0,SUMIFS(Тех_Движение!$G$2:$G$5111,Тех_Движение!$D$2:$D$5111,$C2725,Тех_Движение!$B$2:$B$5111,"&lt;="&amp;K$3)-$F2725)))</f>
        <v>#VALUE!</v>
      </c>
      <c r="L2725" s="21" t="e">
        <f>IF(OR($B2725="",L$3&lt;$D2725+Настройки!$B$7),0,MAX(0,$E2725-MAX(0,SUMIFS(Тех_Движение!$G$2:$G$5111,Тех_Движение!$D$2:$D$5111,$C2725,Тех_Движение!$B$2:$B$5111,"&lt;="&amp;L$3)-$F2725)))</f>
        <v>#VALUE!</v>
      </c>
      <c r="M2725" s="21" t="e">
        <f>IF(OR($B2725="",M$3&lt;$D2725+Настройки!$B$7),0,MAX(0,$E2725-MAX(0,SUMIFS(Тех_Движение!$G$2:$G$5111,Тех_Движение!$D$2:$D$5111,$C2725,Тех_Движение!$B$2:$B$5111,"&lt;="&amp;M$3)-$F2725)))</f>
        <v>#VALUE!</v>
      </c>
      <c r="N2725" s="21" t="e">
        <f>IF(OR($B2725="",N$3&lt;$D2725+Настройки!$B$7),0,MAX(0,$E2725-MAX(0,SUMIFS(Тех_Движение!$G$2:$G$5111,Тех_Движение!$D$2:$D$5111,$C2725,Тех_Движение!$B$2:$B$5111,"&lt;="&amp;N$3)-$F2725)))</f>
        <v>#VALUE!</v>
      </c>
      <c r="O2725" s="21" t="e">
        <f>IF(OR($B2725="",O$3&lt;$D2725+Настройки!$B$7),0,MAX(0,$E2725-MAX(0,SUMIFS(Тех_Движение!$G$2:$G$5111,Тех_Движение!$D$2:$D$5111,$C2725,Тех_Движение!$B$2:$B$5111,"&lt;="&amp;O$3)-$F2725)))</f>
        <v>#VALUE!</v>
      </c>
      <c r="P2725" s="21" t="e">
        <f>IF(OR($B2725="",P$3&lt;$D2725+Настройки!$B$7),0,MAX(0,$E2725-MAX(0,SUMIFS(Тех_Движение!$G$2:$G$5111,Тех_Движение!$D$2:$D$5111,$C2725,Тех_Движение!$B$2:$B$5111,"&lt;="&amp;P$3)-$F2725)))</f>
        <v>#VALUE!</v>
      </c>
      <c r="Q2725" s="21" t="e">
        <f>IF(OR($B2725="",Q$3&lt;$D2725+Настройки!$B$7),0,MAX(0,$E2725-MAX(0,SUMIFS(Тех_Движение!$G$2:$G$5111,Тех_Движение!$D$2:$D$5111,$C2725,Тех_Движение!$B$2:$B$5111,"&lt;="&amp;Q$3)-$F2725)))</f>
        <v>#VALUE!</v>
      </c>
      <c r="R2725" s="21" t="str">
        <f t="shared" si="127"/>
        <v/>
      </c>
      <c r="S2725" s="23" t="str">
        <f>IF($B2725="","",VLOOKUP($C2725,Настройки!$A$11:$L$17,9,FALSE))</f>
        <v/>
      </c>
      <c r="T2725" s="23" t="str">
        <f t="shared" si="128"/>
        <v/>
      </c>
    </row>
    <row r="2726" spans="1:20" x14ac:dyDescent="0.3">
      <c r="A2726" s="20">
        <f>Тех_Движение!$A$2723</f>
        <v>2722</v>
      </c>
      <c r="B2726" s="20" t="str">
        <f>IF(Тех_Движение!$F$2723&gt;0,Тех_Движение!$I$2723,"")</f>
        <v/>
      </c>
      <c r="C2726" s="20" t="str">
        <f>IF($B2726="","",Тех_Движение!$D$2723)</f>
        <v/>
      </c>
      <c r="D2726" s="9" t="str">
        <f>IF($B2726="","",Тех_Движение!$B$2723)</f>
        <v/>
      </c>
      <c r="E2726" s="21" t="str">
        <f>IF($B2726="","",Тех_Движение!$F$2723)</f>
        <v/>
      </c>
      <c r="F2726" s="21" t="str">
        <f>IF($B2726="","",SUMIFS($E$5:$E2725,$C$5:$C2725,$C2726))</f>
        <v/>
      </c>
      <c r="G2726" s="21" t="str">
        <f>IF($B2726="","",MAX(0,$E2726-MAX(0,SUMIFS(Тех_Движение!$G$2:$G$5111,Тех_Движение!$D$2:$D$5111,$C2726,Тех_Движение!$B$2:$B$5111,"&lt;="&amp;Настройки!$B$5-1)-$F2726)))</f>
        <v/>
      </c>
      <c r="H2726" s="21" t="str">
        <f>IF($B2726="","",IF(AND($D2726&gt;=Настройки!$B$5,$D2726&lt;=Настройки!$B$6),$E2726,0))</f>
        <v/>
      </c>
      <c r="I2726" s="21" t="str">
        <f t="shared" si="126"/>
        <v/>
      </c>
      <c r="J2726" s="21" t="str">
        <f>IF($B2726="","",MAX(0,$E2726-MAX(0,SUMIFS(Тех_Движение!$G$2:$G$5111,Тех_Движение!$D$2:$D$5111,$C2726,Тех_Движение!$B$2:$B$5111,"&lt;="&amp;Настройки!$B$6)-$F2726)))</f>
        <v/>
      </c>
      <c r="K2726" s="21" t="e">
        <f>IF(OR($B2726="",K$3&lt;$D2726+Настройки!$B$7),0,MAX(0,$E2726-MAX(0,SUMIFS(Тех_Движение!$G$2:$G$5111,Тех_Движение!$D$2:$D$5111,$C2726,Тех_Движение!$B$2:$B$5111,"&lt;="&amp;K$3)-$F2726)))</f>
        <v>#VALUE!</v>
      </c>
      <c r="L2726" s="21" t="e">
        <f>IF(OR($B2726="",L$3&lt;$D2726+Настройки!$B$7),0,MAX(0,$E2726-MAX(0,SUMIFS(Тех_Движение!$G$2:$G$5111,Тех_Движение!$D$2:$D$5111,$C2726,Тех_Движение!$B$2:$B$5111,"&lt;="&amp;L$3)-$F2726)))</f>
        <v>#VALUE!</v>
      </c>
      <c r="M2726" s="21" t="e">
        <f>IF(OR($B2726="",M$3&lt;$D2726+Настройки!$B$7),0,MAX(0,$E2726-MAX(0,SUMIFS(Тех_Движение!$G$2:$G$5111,Тех_Движение!$D$2:$D$5111,$C2726,Тех_Движение!$B$2:$B$5111,"&lt;="&amp;M$3)-$F2726)))</f>
        <v>#VALUE!</v>
      </c>
      <c r="N2726" s="21" t="e">
        <f>IF(OR($B2726="",N$3&lt;$D2726+Настройки!$B$7),0,MAX(0,$E2726-MAX(0,SUMIFS(Тех_Движение!$G$2:$G$5111,Тех_Движение!$D$2:$D$5111,$C2726,Тех_Движение!$B$2:$B$5111,"&lt;="&amp;N$3)-$F2726)))</f>
        <v>#VALUE!</v>
      </c>
      <c r="O2726" s="21" t="e">
        <f>IF(OR($B2726="",O$3&lt;$D2726+Настройки!$B$7),0,MAX(0,$E2726-MAX(0,SUMIFS(Тех_Движение!$G$2:$G$5111,Тех_Движение!$D$2:$D$5111,$C2726,Тех_Движение!$B$2:$B$5111,"&lt;="&amp;O$3)-$F2726)))</f>
        <v>#VALUE!</v>
      </c>
      <c r="P2726" s="21" t="e">
        <f>IF(OR($B2726="",P$3&lt;$D2726+Настройки!$B$7),0,MAX(0,$E2726-MAX(0,SUMIFS(Тех_Движение!$G$2:$G$5111,Тех_Движение!$D$2:$D$5111,$C2726,Тех_Движение!$B$2:$B$5111,"&lt;="&amp;P$3)-$F2726)))</f>
        <v>#VALUE!</v>
      </c>
      <c r="Q2726" s="21" t="e">
        <f>IF(OR($B2726="",Q$3&lt;$D2726+Настройки!$B$7),0,MAX(0,$E2726-MAX(0,SUMIFS(Тех_Движение!$G$2:$G$5111,Тех_Движение!$D$2:$D$5111,$C2726,Тех_Движение!$B$2:$B$5111,"&lt;="&amp;Q$3)-$F2726)))</f>
        <v>#VALUE!</v>
      </c>
      <c r="R2726" s="21" t="str">
        <f t="shared" si="127"/>
        <v/>
      </c>
      <c r="S2726" s="23" t="str">
        <f>IF($B2726="","",VLOOKUP($C2726,Настройки!$A$11:$L$17,9,FALSE))</f>
        <v/>
      </c>
      <c r="T2726" s="23" t="str">
        <f t="shared" si="128"/>
        <v/>
      </c>
    </row>
    <row r="2727" spans="1:20" x14ac:dyDescent="0.3">
      <c r="A2727" s="20">
        <f>Тех_Движение!$A$2724</f>
        <v>2723</v>
      </c>
      <c r="B2727" s="20" t="str">
        <f>IF(Тех_Движение!$F$2724&gt;0,Тех_Движение!$I$2724,"")</f>
        <v/>
      </c>
      <c r="C2727" s="20" t="str">
        <f>IF($B2727="","",Тех_Движение!$D$2724)</f>
        <v/>
      </c>
      <c r="D2727" s="9" t="str">
        <f>IF($B2727="","",Тех_Движение!$B$2724)</f>
        <v/>
      </c>
      <c r="E2727" s="21" t="str">
        <f>IF($B2727="","",Тех_Движение!$F$2724)</f>
        <v/>
      </c>
      <c r="F2727" s="21" t="str">
        <f>IF($B2727="","",SUMIFS($E$5:$E2726,$C$5:$C2726,$C2727))</f>
        <v/>
      </c>
      <c r="G2727" s="21" t="str">
        <f>IF($B2727="","",MAX(0,$E2727-MAX(0,SUMIFS(Тех_Движение!$G$2:$G$5111,Тех_Движение!$D$2:$D$5111,$C2727,Тех_Движение!$B$2:$B$5111,"&lt;="&amp;Настройки!$B$5-1)-$F2727)))</f>
        <v/>
      </c>
      <c r="H2727" s="21" t="str">
        <f>IF($B2727="","",IF(AND($D2727&gt;=Настройки!$B$5,$D2727&lt;=Настройки!$B$6),$E2727,0))</f>
        <v/>
      </c>
      <c r="I2727" s="21" t="str">
        <f t="shared" si="126"/>
        <v/>
      </c>
      <c r="J2727" s="21" t="str">
        <f>IF($B2727="","",MAX(0,$E2727-MAX(0,SUMIFS(Тех_Движение!$G$2:$G$5111,Тех_Движение!$D$2:$D$5111,$C2727,Тех_Движение!$B$2:$B$5111,"&lt;="&amp;Настройки!$B$6)-$F2727)))</f>
        <v/>
      </c>
      <c r="K2727" s="21" t="e">
        <f>IF(OR($B2727="",K$3&lt;$D2727+Настройки!$B$7),0,MAX(0,$E2727-MAX(0,SUMIFS(Тех_Движение!$G$2:$G$5111,Тех_Движение!$D$2:$D$5111,$C2727,Тех_Движение!$B$2:$B$5111,"&lt;="&amp;K$3)-$F2727)))</f>
        <v>#VALUE!</v>
      </c>
      <c r="L2727" s="21" t="e">
        <f>IF(OR($B2727="",L$3&lt;$D2727+Настройки!$B$7),0,MAX(0,$E2727-MAX(0,SUMIFS(Тех_Движение!$G$2:$G$5111,Тех_Движение!$D$2:$D$5111,$C2727,Тех_Движение!$B$2:$B$5111,"&lt;="&amp;L$3)-$F2727)))</f>
        <v>#VALUE!</v>
      </c>
      <c r="M2727" s="21" t="e">
        <f>IF(OR($B2727="",M$3&lt;$D2727+Настройки!$B$7),0,MAX(0,$E2727-MAX(0,SUMIFS(Тех_Движение!$G$2:$G$5111,Тех_Движение!$D$2:$D$5111,$C2727,Тех_Движение!$B$2:$B$5111,"&lt;="&amp;M$3)-$F2727)))</f>
        <v>#VALUE!</v>
      </c>
      <c r="N2727" s="21" t="e">
        <f>IF(OR($B2727="",N$3&lt;$D2727+Настройки!$B$7),0,MAX(0,$E2727-MAX(0,SUMIFS(Тех_Движение!$G$2:$G$5111,Тех_Движение!$D$2:$D$5111,$C2727,Тех_Движение!$B$2:$B$5111,"&lt;="&amp;N$3)-$F2727)))</f>
        <v>#VALUE!</v>
      </c>
      <c r="O2727" s="21" t="e">
        <f>IF(OR($B2727="",O$3&lt;$D2727+Настройки!$B$7),0,MAX(0,$E2727-MAX(0,SUMIFS(Тех_Движение!$G$2:$G$5111,Тех_Движение!$D$2:$D$5111,$C2727,Тех_Движение!$B$2:$B$5111,"&lt;="&amp;O$3)-$F2727)))</f>
        <v>#VALUE!</v>
      </c>
      <c r="P2727" s="21" t="e">
        <f>IF(OR($B2727="",P$3&lt;$D2727+Настройки!$B$7),0,MAX(0,$E2727-MAX(0,SUMIFS(Тех_Движение!$G$2:$G$5111,Тех_Движение!$D$2:$D$5111,$C2727,Тех_Движение!$B$2:$B$5111,"&lt;="&amp;P$3)-$F2727)))</f>
        <v>#VALUE!</v>
      </c>
      <c r="Q2727" s="21" t="e">
        <f>IF(OR($B2727="",Q$3&lt;$D2727+Настройки!$B$7),0,MAX(0,$E2727-MAX(0,SUMIFS(Тех_Движение!$G$2:$G$5111,Тех_Движение!$D$2:$D$5111,$C2727,Тех_Движение!$B$2:$B$5111,"&lt;="&amp;Q$3)-$F2727)))</f>
        <v>#VALUE!</v>
      </c>
      <c r="R2727" s="21" t="str">
        <f t="shared" si="127"/>
        <v/>
      </c>
      <c r="S2727" s="23" t="str">
        <f>IF($B2727="","",VLOOKUP($C2727,Настройки!$A$11:$L$17,9,FALSE))</f>
        <v/>
      </c>
      <c r="T2727" s="23" t="str">
        <f t="shared" si="128"/>
        <v/>
      </c>
    </row>
    <row r="2728" spans="1:20" x14ac:dyDescent="0.3">
      <c r="A2728" s="20">
        <f>Тех_Движение!$A$2725</f>
        <v>2724</v>
      </c>
      <c r="B2728" s="20" t="str">
        <f>IF(Тех_Движение!$F$2725&gt;0,Тех_Движение!$I$2725,"")</f>
        <v/>
      </c>
      <c r="C2728" s="20" t="str">
        <f>IF($B2728="","",Тех_Движение!$D$2725)</f>
        <v/>
      </c>
      <c r="D2728" s="9" t="str">
        <f>IF($B2728="","",Тех_Движение!$B$2725)</f>
        <v/>
      </c>
      <c r="E2728" s="21" t="str">
        <f>IF($B2728="","",Тех_Движение!$F$2725)</f>
        <v/>
      </c>
      <c r="F2728" s="21" t="str">
        <f>IF($B2728="","",SUMIFS($E$5:$E2727,$C$5:$C2727,$C2728))</f>
        <v/>
      </c>
      <c r="G2728" s="21" t="str">
        <f>IF($B2728="","",MAX(0,$E2728-MAX(0,SUMIFS(Тех_Движение!$G$2:$G$5111,Тех_Движение!$D$2:$D$5111,$C2728,Тех_Движение!$B$2:$B$5111,"&lt;="&amp;Настройки!$B$5-1)-$F2728)))</f>
        <v/>
      </c>
      <c r="H2728" s="21" t="str">
        <f>IF($B2728="","",IF(AND($D2728&gt;=Настройки!$B$5,$D2728&lt;=Настройки!$B$6),$E2728,0))</f>
        <v/>
      </c>
      <c r="I2728" s="21" t="str">
        <f t="shared" si="126"/>
        <v/>
      </c>
      <c r="J2728" s="21" t="str">
        <f>IF($B2728="","",MAX(0,$E2728-MAX(0,SUMIFS(Тех_Движение!$G$2:$G$5111,Тех_Движение!$D$2:$D$5111,$C2728,Тех_Движение!$B$2:$B$5111,"&lt;="&amp;Настройки!$B$6)-$F2728)))</f>
        <v/>
      </c>
      <c r="K2728" s="21" t="e">
        <f>IF(OR($B2728="",K$3&lt;$D2728+Настройки!$B$7),0,MAX(0,$E2728-MAX(0,SUMIFS(Тех_Движение!$G$2:$G$5111,Тех_Движение!$D$2:$D$5111,$C2728,Тех_Движение!$B$2:$B$5111,"&lt;="&amp;K$3)-$F2728)))</f>
        <v>#VALUE!</v>
      </c>
      <c r="L2728" s="21" t="e">
        <f>IF(OR($B2728="",L$3&lt;$D2728+Настройки!$B$7),0,MAX(0,$E2728-MAX(0,SUMIFS(Тех_Движение!$G$2:$G$5111,Тех_Движение!$D$2:$D$5111,$C2728,Тех_Движение!$B$2:$B$5111,"&lt;="&amp;L$3)-$F2728)))</f>
        <v>#VALUE!</v>
      </c>
      <c r="M2728" s="21" t="e">
        <f>IF(OR($B2728="",M$3&lt;$D2728+Настройки!$B$7),0,MAX(0,$E2728-MAX(0,SUMIFS(Тех_Движение!$G$2:$G$5111,Тех_Движение!$D$2:$D$5111,$C2728,Тех_Движение!$B$2:$B$5111,"&lt;="&amp;M$3)-$F2728)))</f>
        <v>#VALUE!</v>
      </c>
      <c r="N2728" s="21" t="e">
        <f>IF(OR($B2728="",N$3&lt;$D2728+Настройки!$B$7),0,MAX(0,$E2728-MAX(0,SUMIFS(Тех_Движение!$G$2:$G$5111,Тех_Движение!$D$2:$D$5111,$C2728,Тех_Движение!$B$2:$B$5111,"&lt;="&amp;N$3)-$F2728)))</f>
        <v>#VALUE!</v>
      </c>
      <c r="O2728" s="21" t="e">
        <f>IF(OR($B2728="",O$3&lt;$D2728+Настройки!$B$7),0,MAX(0,$E2728-MAX(0,SUMIFS(Тех_Движение!$G$2:$G$5111,Тех_Движение!$D$2:$D$5111,$C2728,Тех_Движение!$B$2:$B$5111,"&lt;="&amp;O$3)-$F2728)))</f>
        <v>#VALUE!</v>
      </c>
      <c r="P2728" s="21" t="e">
        <f>IF(OR($B2728="",P$3&lt;$D2728+Настройки!$B$7),0,MAX(0,$E2728-MAX(0,SUMIFS(Тех_Движение!$G$2:$G$5111,Тех_Движение!$D$2:$D$5111,$C2728,Тех_Движение!$B$2:$B$5111,"&lt;="&amp;P$3)-$F2728)))</f>
        <v>#VALUE!</v>
      </c>
      <c r="Q2728" s="21" t="e">
        <f>IF(OR($B2728="",Q$3&lt;$D2728+Настройки!$B$7),0,MAX(0,$E2728-MAX(0,SUMIFS(Тех_Движение!$G$2:$G$5111,Тех_Движение!$D$2:$D$5111,$C2728,Тех_Движение!$B$2:$B$5111,"&lt;="&amp;Q$3)-$F2728)))</f>
        <v>#VALUE!</v>
      </c>
      <c r="R2728" s="21" t="str">
        <f t="shared" si="127"/>
        <v/>
      </c>
      <c r="S2728" s="23" t="str">
        <f>IF($B2728="","",VLOOKUP($C2728,Настройки!$A$11:$L$17,9,FALSE))</f>
        <v/>
      </c>
      <c r="T2728" s="23" t="str">
        <f t="shared" si="128"/>
        <v/>
      </c>
    </row>
    <row r="2729" spans="1:20" x14ac:dyDescent="0.3">
      <c r="A2729" s="20">
        <f>Тех_Движение!$A$2726</f>
        <v>2725</v>
      </c>
      <c r="B2729" s="20" t="str">
        <f>IF(Тех_Движение!$F$2726&gt;0,Тех_Движение!$I$2726,"")</f>
        <v/>
      </c>
      <c r="C2729" s="20" t="str">
        <f>IF($B2729="","",Тех_Движение!$D$2726)</f>
        <v/>
      </c>
      <c r="D2729" s="9" t="str">
        <f>IF($B2729="","",Тех_Движение!$B$2726)</f>
        <v/>
      </c>
      <c r="E2729" s="21" t="str">
        <f>IF($B2729="","",Тех_Движение!$F$2726)</f>
        <v/>
      </c>
      <c r="F2729" s="21" t="str">
        <f>IF($B2729="","",SUMIFS($E$5:$E2728,$C$5:$C2728,$C2729))</f>
        <v/>
      </c>
      <c r="G2729" s="21" t="str">
        <f>IF($B2729="","",MAX(0,$E2729-MAX(0,SUMIFS(Тех_Движение!$G$2:$G$5111,Тех_Движение!$D$2:$D$5111,$C2729,Тех_Движение!$B$2:$B$5111,"&lt;="&amp;Настройки!$B$5-1)-$F2729)))</f>
        <v/>
      </c>
      <c r="H2729" s="21" t="str">
        <f>IF($B2729="","",IF(AND($D2729&gt;=Настройки!$B$5,$D2729&lt;=Настройки!$B$6),$E2729,0))</f>
        <v/>
      </c>
      <c r="I2729" s="21" t="str">
        <f t="shared" si="126"/>
        <v/>
      </c>
      <c r="J2729" s="21" t="str">
        <f>IF($B2729="","",MAX(0,$E2729-MAX(0,SUMIFS(Тех_Движение!$G$2:$G$5111,Тех_Движение!$D$2:$D$5111,$C2729,Тех_Движение!$B$2:$B$5111,"&lt;="&amp;Настройки!$B$6)-$F2729)))</f>
        <v/>
      </c>
      <c r="K2729" s="21" t="e">
        <f>IF(OR($B2729="",K$3&lt;$D2729+Настройки!$B$7),0,MAX(0,$E2729-MAX(0,SUMIFS(Тех_Движение!$G$2:$G$5111,Тех_Движение!$D$2:$D$5111,$C2729,Тех_Движение!$B$2:$B$5111,"&lt;="&amp;K$3)-$F2729)))</f>
        <v>#VALUE!</v>
      </c>
      <c r="L2729" s="21" t="e">
        <f>IF(OR($B2729="",L$3&lt;$D2729+Настройки!$B$7),0,MAX(0,$E2729-MAX(0,SUMIFS(Тех_Движение!$G$2:$G$5111,Тех_Движение!$D$2:$D$5111,$C2729,Тех_Движение!$B$2:$B$5111,"&lt;="&amp;L$3)-$F2729)))</f>
        <v>#VALUE!</v>
      </c>
      <c r="M2729" s="21" t="e">
        <f>IF(OR($B2729="",M$3&lt;$D2729+Настройки!$B$7),0,MAX(0,$E2729-MAX(0,SUMIFS(Тех_Движение!$G$2:$G$5111,Тех_Движение!$D$2:$D$5111,$C2729,Тех_Движение!$B$2:$B$5111,"&lt;="&amp;M$3)-$F2729)))</f>
        <v>#VALUE!</v>
      </c>
      <c r="N2729" s="21" t="e">
        <f>IF(OR($B2729="",N$3&lt;$D2729+Настройки!$B$7),0,MAX(0,$E2729-MAX(0,SUMIFS(Тех_Движение!$G$2:$G$5111,Тех_Движение!$D$2:$D$5111,$C2729,Тех_Движение!$B$2:$B$5111,"&lt;="&amp;N$3)-$F2729)))</f>
        <v>#VALUE!</v>
      </c>
      <c r="O2729" s="21" t="e">
        <f>IF(OR($B2729="",O$3&lt;$D2729+Настройки!$B$7),0,MAX(0,$E2729-MAX(0,SUMIFS(Тех_Движение!$G$2:$G$5111,Тех_Движение!$D$2:$D$5111,$C2729,Тех_Движение!$B$2:$B$5111,"&lt;="&amp;O$3)-$F2729)))</f>
        <v>#VALUE!</v>
      </c>
      <c r="P2729" s="21" t="e">
        <f>IF(OR($B2729="",P$3&lt;$D2729+Настройки!$B$7),0,MAX(0,$E2729-MAX(0,SUMIFS(Тех_Движение!$G$2:$G$5111,Тех_Движение!$D$2:$D$5111,$C2729,Тех_Движение!$B$2:$B$5111,"&lt;="&amp;P$3)-$F2729)))</f>
        <v>#VALUE!</v>
      </c>
      <c r="Q2729" s="21" t="e">
        <f>IF(OR($B2729="",Q$3&lt;$D2729+Настройки!$B$7),0,MAX(0,$E2729-MAX(0,SUMIFS(Тех_Движение!$G$2:$G$5111,Тех_Движение!$D$2:$D$5111,$C2729,Тех_Движение!$B$2:$B$5111,"&lt;="&amp;Q$3)-$F2729)))</f>
        <v>#VALUE!</v>
      </c>
      <c r="R2729" s="21" t="str">
        <f t="shared" si="127"/>
        <v/>
      </c>
      <c r="S2729" s="23" t="str">
        <f>IF($B2729="","",VLOOKUP($C2729,Настройки!$A$11:$L$17,9,FALSE))</f>
        <v/>
      </c>
      <c r="T2729" s="23" t="str">
        <f t="shared" si="128"/>
        <v/>
      </c>
    </row>
    <row r="2730" spans="1:20" x14ac:dyDescent="0.3">
      <c r="A2730" s="20">
        <f>Тех_Движение!$A$2727</f>
        <v>2726</v>
      </c>
      <c r="B2730" s="20" t="str">
        <f>IF(Тех_Движение!$F$2727&gt;0,Тех_Движение!$I$2727,"")</f>
        <v/>
      </c>
      <c r="C2730" s="20" t="str">
        <f>IF($B2730="","",Тех_Движение!$D$2727)</f>
        <v/>
      </c>
      <c r="D2730" s="9" t="str">
        <f>IF($B2730="","",Тех_Движение!$B$2727)</f>
        <v/>
      </c>
      <c r="E2730" s="21" t="str">
        <f>IF($B2730="","",Тех_Движение!$F$2727)</f>
        <v/>
      </c>
      <c r="F2730" s="21" t="str">
        <f>IF($B2730="","",SUMIFS($E$5:$E2729,$C$5:$C2729,$C2730))</f>
        <v/>
      </c>
      <c r="G2730" s="21" t="str">
        <f>IF($B2730="","",MAX(0,$E2730-MAX(0,SUMIFS(Тех_Движение!$G$2:$G$5111,Тех_Движение!$D$2:$D$5111,$C2730,Тех_Движение!$B$2:$B$5111,"&lt;="&amp;Настройки!$B$5-1)-$F2730)))</f>
        <v/>
      </c>
      <c r="H2730" s="21" t="str">
        <f>IF($B2730="","",IF(AND($D2730&gt;=Настройки!$B$5,$D2730&lt;=Настройки!$B$6),$E2730,0))</f>
        <v/>
      </c>
      <c r="I2730" s="21" t="str">
        <f t="shared" si="126"/>
        <v/>
      </c>
      <c r="J2730" s="21" t="str">
        <f>IF($B2730="","",MAX(0,$E2730-MAX(0,SUMIFS(Тех_Движение!$G$2:$G$5111,Тех_Движение!$D$2:$D$5111,$C2730,Тех_Движение!$B$2:$B$5111,"&lt;="&amp;Настройки!$B$6)-$F2730)))</f>
        <v/>
      </c>
      <c r="K2730" s="21" t="e">
        <f>IF(OR($B2730="",K$3&lt;$D2730+Настройки!$B$7),0,MAX(0,$E2730-MAX(0,SUMIFS(Тех_Движение!$G$2:$G$5111,Тех_Движение!$D$2:$D$5111,$C2730,Тех_Движение!$B$2:$B$5111,"&lt;="&amp;K$3)-$F2730)))</f>
        <v>#VALUE!</v>
      </c>
      <c r="L2730" s="21" t="e">
        <f>IF(OR($B2730="",L$3&lt;$D2730+Настройки!$B$7),0,MAX(0,$E2730-MAX(0,SUMIFS(Тех_Движение!$G$2:$G$5111,Тех_Движение!$D$2:$D$5111,$C2730,Тех_Движение!$B$2:$B$5111,"&lt;="&amp;L$3)-$F2730)))</f>
        <v>#VALUE!</v>
      </c>
      <c r="M2730" s="21" t="e">
        <f>IF(OR($B2730="",M$3&lt;$D2730+Настройки!$B$7),0,MAX(0,$E2730-MAX(0,SUMIFS(Тех_Движение!$G$2:$G$5111,Тех_Движение!$D$2:$D$5111,$C2730,Тех_Движение!$B$2:$B$5111,"&lt;="&amp;M$3)-$F2730)))</f>
        <v>#VALUE!</v>
      </c>
      <c r="N2730" s="21" t="e">
        <f>IF(OR($B2730="",N$3&lt;$D2730+Настройки!$B$7),0,MAX(0,$E2730-MAX(0,SUMIFS(Тех_Движение!$G$2:$G$5111,Тех_Движение!$D$2:$D$5111,$C2730,Тех_Движение!$B$2:$B$5111,"&lt;="&amp;N$3)-$F2730)))</f>
        <v>#VALUE!</v>
      </c>
      <c r="O2730" s="21" t="e">
        <f>IF(OR($B2730="",O$3&lt;$D2730+Настройки!$B$7),0,MAX(0,$E2730-MAX(0,SUMIFS(Тех_Движение!$G$2:$G$5111,Тех_Движение!$D$2:$D$5111,$C2730,Тех_Движение!$B$2:$B$5111,"&lt;="&amp;O$3)-$F2730)))</f>
        <v>#VALUE!</v>
      </c>
      <c r="P2730" s="21" t="e">
        <f>IF(OR($B2730="",P$3&lt;$D2730+Настройки!$B$7),0,MAX(0,$E2730-MAX(0,SUMIFS(Тех_Движение!$G$2:$G$5111,Тех_Движение!$D$2:$D$5111,$C2730,Тех_Движение!$B$2:$B$5111,"&lt;="&amp;P$3)-$F2730)))</f>
        <v>#VALUE!</v>
      </c>
      <c r="Q2730" s="21" t="e">
        <f>IF(OR($B2730="",Q$3&lt;$D2730+Настройки!$B$7),0,MAX(0,$E2730-MAX(0,SUMIFS(Тех_Движение!$G$2:$G$5111,Тех_Движение!$D$2:$D$5111,$C2730,Тех_Движение!$B$2:$B$5111,"&lt;="&amp;Q$3)-$F2730)))</f>
        <v>#VALUE!</v>
      </c>
      <c r="R2730" s="21" t="str">
        <f t="shared" si="127"/>
        <v/>
      </c>
      <c r="S2730" s="23" t="str">
        <f>IF($B2730="","",VLOOKUP($C2730,Настройки!$A$11:$L$17,9,FALSE))</f>
        <v/>
      </c>
      <c r="T2730" s="23" t="str">
        <f t="shared" si="128"/>
        <v/>
      </c>
    </row>
    <row r="2731" spans="1:20" x14ac:dyDescent="0.3">
      <c r="A2731" s="20">
        <f>Тех_Движение!$A$2728</f>
        <v>2727</v>
      </c>
      <c r="B2731" s="20" t="str">
        <f>IF(Тех_Движение!$F$2728&gt;0,Тех_Движение!$I$2728,"")</f>
        <v/>
      </c>
      <c r="C2731" s="20" t="str">
        <f>IF($B2731="","",Тех_Движение!$D$2728)</f>
        <v/>
      </c>
      <c r="D2731" s="9" t="str">
        <f>IF($B2731="","",Тех_Движение!$B$2728)</f>
        <v/>
      </c>
      <c r="E2731" s="21" t="str">
        <f>IF($B2731="","",Тех_Движение!$F$2728)</f>
        <v/>
      </c>
      <c r="F2731" s="21" t="str">
        <f>IF($B2731="","",SUMIFS($E$5:$E2730,$C$5:$C2730,$C2731))</f>
        <v/>
      </c>
      <c r="G2731" s="21" t="str">
        <f>IF($B2731="","",MAX(0,$E2731-MAX(0,SUMIFS(Тех_Движение!$G$2:$G$5111,Тех_Движение!$D$2:$D$5111,$C2731,Тех_Движение!$B$2:$B$5111,"&lt;="&amp;Настройки!$B$5-1)-$F2731)))</f>
        <v/>
      </c>
      <c r="H2731" s="21" t="str">
        <f>IF($B2731="","",IF(AND($D2731&gt;=Настройки!$B$5,$D2731&lt;=Настройки!$B$6),$E2731,0))</f>
        <v/>
      </c>
      <c r="I2731" s="21" t="str">
        <f t="shared" si="126"/>
        <v/>
      </c>
      <c r="J2731" s="21" t="str">
        <f>IF($B2731="","",MAX(0,$E2731-MAX(0,SUMIFS(Тех_Движение!$G$2:$G$5111,Тех_Движение!$D$2:$D$5111,$C2731,Тех_Движение!$B$2:$B$5111,"&lt;="&amp;Настройки!$B$6)-$F2731)))</f>
        <v/>
      </c>
      <c r="K2731" s="21" t="e">
        <f>IF(OR($B2731="",K$3&lt;$D2731+Настройки!$B$7),0,MAX(0,$E2731-MAX(0,SUMIFS(Тех_Движение!$G$2:$G$5111,Тех_Движение!$D$2:$D$5111,$C2731,Тех_Движение!$B$2:$B$5111,"&lt;="&amp;K$3)-$F2731)))</f>
        <v>#VALUE!</v>
      </c>
      <c r="L2731" s="21" t="e">
        <f>IF(OR($B2731="",L$3&lt;$D2731+Настройки!$B$7),0,MAX(0,$E2731-MAX(0,SUMIFS(Тех_Движение!$G$2:$G$5111,Тех_Движение!$D$2:$D$5111,$C2731,Тех_Движение!$B$2:$B$5111,"&lt;="&amp;L$3)-$F2731)))</f>
        <v>#VALUE!</v>
      </c>
      <c r="M2731" s="21" t="e">
        <f>IF(OR($B2731="",M$3&lt;$D2731+Настройки!$B$7),0,MAX(0,$E2731-MAX(0,SUMIFS(Тех_Движение!$G$2:$G$5111,Тех_Движение!$D$2:$D$5111,$C2731,Тех_Движение!$B$2:$B$5111,"&lt;="&amp;M$3)-$F2731)))</f>
        <v>#VALUE!</v>
      </c>
      <c r="N2731" s="21" t="e">
        <f>IF(OR($B2731="",N$3&lt;$D2731+Настройки!$B$7),0,MAX(0,$E2731-MAX(0,SUMIFS(Тех_Движение!$G$2:$G$5111,Тех_Движение!$D$2:$D$5111,$C2731,Тех_Движение!$B$2:$B$5111,"&lt;="&amp;N$3)-$F2731)))</f>
        <v>#VALUE!</v>
      </c>
      <c r="O2731" s="21" t="e">
        <f>IF(OR($B2731="",O$3&lt;$D2731+Настройки!$B$7),0,MAX(0,$E2731-MAX(0,SUMIFS(Тех_Движение!$G$2:$G$5111,Тех_Движение!$D$2:$D$5111,$C2731,Тех_Движение!$B$2:$B$5111,"&lt;="&amp;O$3)-$F2731)))</f>
        <v>#VALUE!</v>
      </c>
      <c r="P2731" s="21" t="e">
        <f>IF(OR($B2731="",P$3&lt;$D2731+Настройки!$B$7),0,MAX(0,$E2731-MAX(0,SUMIFS(Тех_Движение!$G$2:$G$5111,Тех_Движение!$D$2:$D$5111,$C2731,Тех_Движение!$B$2:$B$5111,"&lt;="&amp;P$3)-$F2731)))</f>
        <v>#VALUE!</v>
      </c>
      <c r="Q2731" s="21" t="e">
        <f>IF(OR($B2731="",Q$3&lt;$D2731+Настройки!$B$7),0,MAX(0,$E2731-MAX(0,SUMIFS(Тех_Движение!$G$2:$G$5111,Тех_Движение!$D$2:$D$5111,$C2731,Тех_Движение!$B$2:$B$5111,"&lt;="&amp;Q$3)-$F2731)))</f>
        <v>#VALUE!</v>
      </c>
      <c r="R2731" s="21" t="str">
        <f t="shared" si="127"/>
        <v/>
      </c>
      <c r="S2731" s="23" t="str">
        <f>IF($B2731="","",VLOOKUP($C2731,Настройки!$A$11:$L$17,9,FALSE))</f>
        <v/>
      </c>
      <c r="T2731" s="23" t="str">
        <f t="shared" si="128"/>
        <v/>
      </c>
    </row>
    <row r="2732" spans="1:20" x14ac:dyDescent="0.3">
      <c r="A2732" s="20">
        <f>Тех_Движение!$A$2729</f>
        <v>2728</v>
      </c>
      <c r="B2732" s="20" t="str">
        <f>IF(Тех_Движение!$F$2729&gt;0,Тех_Движение!$I$2729,"")</f>
        <v/>
      </c>
      <c r="C2732" s="20" t="str">
        <f>IF($B2732="","",Тех_Движение!$D$2729)</f>
        <v/>
      </c>
      <c r="D2732" s="9" t="str">
        <f>IF($B2732="","",Тех_Движение!$B$2729)</f>
        <v/>
      </c>
      <c r="E2732" s="21" t="str">
        <f>IF($B2732="","",Тех_Движение!$F$2729)</f>
        <v/>
      </c>
      <c r="F2732" s="21" t="str">
        <f>IF($B2732="","",SUMIFS($E$5:$E2731,$C$5:$C2731,$C2732))</f>
        <v/>
      </c>
      <c r="G2732" s="21" t="str">
        <f>IF($B2732="","",MAX(0,$E2732-MAX(0,SUMIFS(Тех_Движение!$G$2:$G$5111,Тех_Движение!$D$2:$D$5111,$C2732,Тех_Движение!$B$2:$B$5111,"&lt;="&amp;Настройки!$B$5-1)-$F2732)))</f>
        <v/>
      </c>
      <c r="H2732" s="21" t="str">
        <f>IF($B2732="","",IF(AND($D2732&gt;=Настройки!$B$5,$D2732&lt;=Настройки!$B$6),$E2732,0))</f>
        <v/>
      </c>
      <c r="I2732" s="21" t="str">
        <f t="shared" si="126"/>
        <v/>
      </c>
      <c r="J2732" s="21" t="str">
        <f>IF($B2732="","",MAX(0,$E2732-MAX(0,SUMIFS(Тех_Движение!$G$2:$G$5111,Тех_Движение!$D$2:$D$5111,$C2732,Тех_Движение!$B$2:$B$5111,"&lt;="&amp;Настройки!$B$6)-$F2732)))</f>
        <v/>
      </c>
      <c r="K2732" s="21" t="e">
        <f>IF(OR($B2732="",K$3&lt;$D2732+Настройки!$B$7),0,MAX(0,$E2732-MAX(0,SUMIFS(Тех_Движение!$G$2:$G$5111,Тех_Движение!$D$2:$D$5111,$C2732,Тех_Движение!$B$2:$B$5111,"&lt;="&amp;K$3)-$F2732)))</f>
        <v>#VALUE!</v>
      </c>
      <c r="L2732" s="21" t="e">
        <f>IF(OR($B2732="",L$3&lt;$D2732+Настройки!$B$7),0,MAX(0,$E2732-MAX(0,SUMIFS(Тех_Движение!$G$2:$G$5111,Тех_Движение!$D$2:$D$5111,$C2732,Тех_Движение!$B$2:$B$5111,"&lt;="&amp;L$3)-$F2732)))</f>
        <v>#VALUE!</v>
      </c>
      <c r="M2732" s="21" t="e">
        <f>IF(OR($B2732="",M$3&lt;$D2732+Настройки!$B$7),0,MAX(0,$E2732-MAX(0,SUMIFS(Тех_Движение!$G$2:$G$5111,Тех_Движение!$D$2:$D$5111,$C2732,Тех_Движение!$B$2:$B$5111,"&lt;="&amp;M$3)-$F2732)))</f>
        <v>#VALUE!</v>
      </c>
      <c r="N2732" s="21" t="e">
        <f>IF(OR($B2732="",N$3&lt;$D2732+Настройки!$B$7),0,MAX(0,$E2732-MAX(0,SUMIFS(Тех_Движение!$G$2:$G$5111,Тех_Движение!$D$2:$D$5111,$C2732,Тех_Движение!$B$2:$B$5111,"&lt;="&amp;N$3)-$F2732)))</f>
        <v>#VALUE!</v>
      </c>
      <c r="O2732" s="21" t="e">
        <f>IF(OR($B2732="",O$3&lt;$D2732+Настройки!$B$7),0,MAX(0,$E2732-MAX(0,SUMIFS(Тех_Движение!$G$2:$G$5111,Тех_Движение!$D$2:$D$5111,$C2732,Тех_Движение!$B$2:$B$5111,"&lt;="&amp;O$3)-$F2732)))</f>
        <v>#VALUE!</v>
      </c>
      <c r="P2732" s="21" t="e">
        <f>IF(OR($B2732="",P$3&lt;$D2732+Настройки!$B$7),0,MAX(0,$E2732-MAX(0,SUMIFS(Тех_Движение!$G$2:$G$5111,Тех_Движение!$D$2:$D$5111,$C2732,Тех_Движение!$B$2:$B$5111,"&lt;="&amp;P$3)-$F2732)))</f>
        <v>#VALUE!</v>
      </c>
      <c r="Q2732" s="21" t="e">
        <f>IF(OR($B2732="",Q$3&lt;$D2732+Настройки!$B$7),0,MAX(0,$E2732-MAX(0,SUMIFS(Тех_Движение!$G$2:$G$5111,Тех_Движение!$D$2:$D$5111,$C2732,Тех_Движение!$B$2:$B$5111,"&lt;="&amp;Q$3)-$F2732)))</f>
        <v>#VALUE!</v>
      </c>
      <c r="R2732" s="21" t="str">
        <f t="shared" si="127"/>
        <v/>
      </c>
      <c r="S2732" s="23" t="str">
        <f>IF($B2732="","",VLOOKUP($C2732,Настройки!$A$11:$L$17,9,FALSE))</f>
        <v/>
      </c>
      <c r="T2732" s="23" t="str">
        <f t="shared" si="128"/>
        <v/>
      </c>
    </row>
    <row r="2733" spans="1:20" x14ac:dyDescent="0.3">
      <c r="A2733" s="20">
        <f>Тех_Движение!$A$2730</f>
        <v>2729</v>
      </c>
      <c r="B2733" s="20" t="str">
        <f>IF(Тех_Движение!$F$2730&gt;0,Тех_Движение!$I$2730,"")</f>
        <v/>
      </c>
      <c r="C2733" s="20" t="str">
        <f>IF($B2733="","",Тех_Движение!$D$2730)</f>
        <v/>
      </c>
      <c r="D2733" s="9" t="str">
        <f>IF($B2733="","",Тех_Движение!$B$2730)</f>
        <v/>
      </c>
      <c r="E2733" s="21" t="str">
        <f>IF($B2733="","",Тех_Движение!$F$2730)</f>
        <v/>
      </c>
      <c r="F2733" s="21" t="str">
        <f>IF($B2733="","",SUMIFS($E$5:$E2732,$C$5:$C2732,$C2733))</f>
        <v/>
      </c>
      <c r="G2733" s="21" t="str">
        <f>IF($B2733="","",MAX(0,$E2733-MAX(0,SUMIFS(Тех_Движение!$G$2:$G$5111,Тех_Движение!$D$2:$D$5111,$C2733,Тех_Движение!$B$2:$B$5111,"&lt;="&amp;Настройки!$B$5-1)-$F2733)))</f>
        <v/>
      </c>
      <c r="H2733" s="21" t="str">
        <f>IF($B2733="","",IF(AND($D2733&gt;=Настройки!$B$5,$D2733&lt;=Настройки!$B$6),$E2733,0))</f>
        <v/>
      </c>
      <c r="I2733" s="21" t="str">
        <f t="shared" si="126"/>
        <v/>
      </c>
      <c r="J2733" s="21" t="str">
        <f>IF($B2733="","",MAX(0,$E2733-MAX(0,SUMIFS(Тех_Движение!$G$2:$G$5111,Тех_Движение!$D$2:$D$5111,$C2733,Тех_Движение!$B$2:$B$5111,"&lt;="&amp;Настройки!$B$6)-$F2733)))</f>
        <v/>
      </c>
      <c r="K2733" s="21" t="e">
        <f>IF(OR($B2733="",K$3&lt;$D2733+Настройки!$B$7),0,MAX(0,$E2733-MAX(0,SUMIFS(Тех_Движение!$G$2:$G$5111,Тех_Движение!$D$2:$D$5111,$C2733,Тех_Движение!$B$2:$B$5111,"&lt;="&amp;K$3)-$F2733)))</f>
        <v>#VALUE!</v>
      </c>
      <c r="L2733" s="21" t="e">
        <f>IF(OR($B2733="",L$3&lt;$D2733+Настройки!$B$7),0,MAX(0,$E2733-MAX(0,SUMIFS(Тех_Движение!$G$2:$G$5111,Тех_Движение!$D$2:$D$5111,$C2733,Тех_Движение!$B$2:$B$5111,"&lt;="&amp;L$3)-$F2733)))</f>
        <v>#VALUE!</v>
      </c>
      <c r="M2733" s="21" t="e">
        <f>IF(OR($B2733="",M$3&lt;$D2733+Настройки!$B$7),0,MAX(0,$E2733-MAX(0,SUMIFS(Тех_Движение!$G$2:$G$5111,Тех_Движение!$D$2:$D$5111,$C2733,Тех_Движение!$B$2:$B$5111,"&lt;="&amp;M$3)-$F2733)))</f>
        <v>#VALUE!</v>
      </c>
      <c r="N2733" s="21" t="e">
        <f>IF(OR($B2733="",N$3&lt;$D2733+Настройки!$B$7),0,MAX(0,$E2733-MAX(0,SUMIFS(Тех_Движение!$G$2:$G$5111,Тех_Движение!$D$2:$D$5111,$C2733,Тех_Движение!$B$2:$B$5111,"&lt;="&amp;N$3)-$F2733)))</f>
        <v>#VALUE!</v>
      </c>
      <c r="O2733" s="21" t="e">
        <f>IF(OR($B2733="",O$3&lt;$D2733+Настройки!$B$7),0,MAX(0,$E2733-MAX(0,SUMIFS(Тех_Движение!$G$2:$G$5111,Тех_Движение!$D$2:$D$5111,$C2733,Тех_Движение!$B$2:$B$5111,"&lt;="&amp;O$3)-$F2733)))</f>
        <v>#VALUE!</v>
      </c>
      <c r="P2733" s="21" t="e">
        <f>IF(OR($B2733="",P$3&lt;$D2733+Настройки!$B$7),0,MAX(0,$E2733-MAX(0,SUMIFS(Тех_Движение!$G$2:$G$5111,Тех_Движение!$D$2:$D$5111,$C2733,Тех_Движение!$B$2:$B$5111,"&lt;="&amp;P$3)-$F2733)))</f>
        <v>#VALUE!</v>
      </c>
      <c r="Q2733" s="21" t="e">
        <f>IF(OR($B2733="",Q$3&lt;$D2733+Настройки!$B$7),0,MAX(0,$E2733-MAX(0,SUMIFS(Тех_Движение!$G$2:$G$5111,Тех_Движение!$D$2:$D$5111,$C2733,Тех_Движение!$B$2:$B$5111,"&lt;="&amp;Q$3)-$F2733)))</f>
        <v>#VALUE!</v>
      </c>
      <c r="R2733" s="21" t="str">
        <f t="shared" si="127"/>
        <v/>
      </c>
      <c r="S2733" s="23" t="str">
        <f>IF($B2733="","",VLOOKUP($C2733,Настройки!$A$11:$L$17,9,FALSE))</f>
        <v/>
      </c>
      <c r="T2733" s="23" t="str">
        <f t="shared" si="128"/>
        <v/>
      </c>
    </row>
    <row r="2734" spans="1:20" x14ac:dyDescent="0.3">
      <c r="A2734" s="20">
        <f>Тех_Движение!$A$2731</f>
        <v>2730</v>
      </c>
      <c r="B2734" s="20" t="str">
        <f>IF(Тех_Движение!$F$2731&gt;0,Тех_Движение!$I$2731,"")</f>
        <v/>
      </c>
      <c r="C2734" s="20" t="str">
        <f>IF($B2734="","",Тех_Движение!$D$2731)</f>
        <v/>
      </c>
      <c r="D2734" s="9" t="str">
        <f>IF($B2734="","",Тех_Движение!$B$2731)</f>
        <v/>
      </c>
      <c r="E2734" s="21" t="str">
        <f>IF($B2734="","",Тех_Движение!$F$2731)</f>
        <v/>
      </c>
      <c r="F2734" s="21" t="str">
        <f>IF($B2734="","",SUMIFS($E$5:$E2733,$C$5:$C2733,$C2734))</f>
        <v/>
      </c>
      <c r="G2734" s="21" t="str">
        <f>IF($B2734="","",MAX(0,$E2734-MAX(0,SUMIFS(Тех_Движение!$G$2:$G$5111,Тех_Движение!$D$2:$D$5111,$C2734,Тех_Движение!$B$2:$B$5111,"&lt;="&amp;Настройки!$B$5-1)-$F2734)))</f>
        <v/>
      </c>
      <c r="H2734" s="21" t="str">
        <f>IF($B2734="","",IF(AND($D2734&gt;=Настройки!$B$5,$D2734&lt;=Настройки!$B$6),$E2734,0))</f>
        <v/>
      </c>
      <c r="I2734" s="21" t="str">
        <f t="shared" si="126"/>
        <v/>
      </c>
      <c r="J2734" s="21" t="str">
        <f>IF($B2734="","",MAX(0,$E2734-MAX(0,SUMIFS(Тех_Движение!$G$2:$G$5111,Тех_Движение!$D$2:$D$5111,$C2734,Тех_Движение!$B$2:$B$5111,"&lt;="&amp;Настройки!$B$6)-$F2734)))</f>
        <v/>
      </c>
      <c r="K2734" s="21" t="e">
        <f>IF(OR($B2734="",K$3&lt;$D2734+Настройки!$B$7),0,MAX(0,$E2734-MAX(0,SUMIFS(Тех_Движение!$G$2:$G$5111,Тех_Движение!$D$2:$D$5111,$C2734,Тех_Движение!$B$2:$B$5111,"&lt;="&amp;K$3)-$F2734)))</f>
        <v>#VALUE!</v>
      </c>
      <c r="L2734" s="21" t="e">
        <f>IF(OR($B2734="",L$3&lt;$D2734+Настройки!$B$7),0,MAX(0,$E2734-MAX(0,SUMIFS(Тех_Движение!$G$2:$G$5111,Тех_Движение!$D$2:$D$5111,$C2734,Тех_Движение!$B$2:$B$5111,"&lt;="&amp;L$3)-$F2734)))</f>
        <v>#VALUE!</v>
      </c>
      <c r="M2734" s="21" t="e">
        <f>IF(OR($B2734="",M$3&lt;$D2734+Настройки!$B$7),0,MAX(0,$E2734-MAX(0,SUMIFS(Тех_Движение!$G$2:$G$5111,Тех_Движение!$D$2:$D$5111,$C2734,Тех_Движение!$B$2:$B$5111,"&lt;="&amp;M$3)-$F2734)))</f>
        <v>#VALUE!</v>
      </c>
      <c r="N2734" s="21" t="e">
        <f>IF(OR($B2734="",N$3&lt;$D2734+Настройки!$B$7),0,MAX(0,$E2734-MAX(0,SUMIFS(Тех_Движение!$G$2:$G$5111,Тех_Движение!$D$2:$D$5111,$C2734,Тех_Движение!$B$2:$B$5111,"&lt;="&amp;N$3)-$F2734)))</f>
        <v>#VALUE!</v>
      </c>
      <c r="O2734" s="21" t="e">
        <f>IF(OR($B2734="",O$3&lt;$D2734+Настройки!$B$7),0,MAX(0,$E2734-MAX(0,SUMIFS(Тех_Движение!$G$2:$G$5111,Тех_Движение!$D$2:$D$5111,$C2734,Тех_Движение!$B$2:$B$5111,"&lt;="&amp;O$3)-$F2734)))</f>
        <v>#VALUE!</v>
      </c>
      <c r="P2734" s="21" t="e">
        <f>IF(OR($B2734="",P$3&lt;$D2734+Настройки!$B$7),0,MAX(0,$E2734-MAX(0,SUMIFS(Тех_Движение!$G$2:$G$5111,Тех_Движение!$D$2:$D$5111,$C2734,Тех_Движение!$B$2:$B$5111,"&lt;="&amp;P$3)-$F2734)))</f>
        <v>#VALUE!</v>
      </c>
      <c r="Q2734" s="21" t="e">
        <f>IF(OR($B2734="",Q$3&lt;$D2734+Настройки!$B$7),0,MAX(0,$E2734-MAX(0,SUMIFS(Тех_Движение!$G$2:$G$5111,Тех_Движение!$D$2:$D$5111,$C2734,Тех_Движение!$B$2:$B$5111,"&lt;="&amp;Q$3)-$F2734)))</f>
        <v>#VALUE!</v>
      </c>
      <c r="R2734" s="21" t="str">
        <f t="shared" si="127"/>
        <v/>
      </c>
      <c r="S2734" s="23" t="str">
        <f>IF($B2734="","",VLOOKUP($C2734,Настройки!$A$11:$L$17,9,FALSE))</f>
        <v/>
      </c>
      <c r="T2734" s="23" t="str">
        <f t="shared" si="128"/>
        <v/>
      </c>
    </row>
    <row r="2735" spans="1:20" x14ac:dyDescent="0.3">
      <c r="A2735" s="20">
        <f>Тех_Движение!$A$2732</f>
        <v>2731</v>
      </c>
      <c r="B2735" s="20" t="str">
        <f>IF(Тех_Движение!$F$2732&gt;0,Тех_Движение!$I$2732,"")</f>
        <v/>
      </c>
      <c r="C2735" s="20" t="str">
        <f>IF($B2735="","",Тех_Движение!$D$2732)</f>
        <v/>
      </c>
      <c r="D2735" s="9" t="str">
        <f>IF($B2735="","",Тех_Движение!$B$2732)</f>
        <v/>
      </c>
      <c r="E2735" s="21" t="str">
        <f>IF($B2735="","",Тех_Движение!$F$2732)</f>
        <v/>
      </c>
      <c r="F2735" s="21" t="str">
        <f>IF($B2735="","",SUMIFS($E$5:$E2734,$C$5:$C2734,$C2735))</f>
        <v/>
      </c>
      <c r="G2735" s="21" t="str">
        <f>IF($B2735="","",MAX(0,$E2735-MAX(0,SUMIFS(Тех_Движение!$G$2:$G$5111,Тех_Движение!$D$2:$D$5111,$C2735,Тех_Движение!$B$2:$B$5111,"&lt;="&amp;Настройки!$B$5-1)-$F2735)))</f>
        <v/>
      </c>
      <c r="H2735" s="21" t="str">
        <f>IF($B2735="","",IF(AND($D2735&gt;=Настройки!$B$5,$D2735&lt;=Настройки!$B$6),$E2735,0))</f>
        <v/>
      </c>
      <c r="I2735" s="21" t="str">
        <f t="shared" si="126"/>
        <v/>
      </c>
      <c r="J2735" s="21" t="str">
        <f>IF($B2735="","",MAX(0,$E2735-MAX(0,SUMIFS(Тех_Движение!$G$2:$G$5111,Тех_Движение!$D$2:$D$5111,$C2735,Тех_Движение!$B$2:$B$5111,"&lt;="&amp;Настройки!$B$6)-$F2735)))</f>
        <v/>
      </c>
      <c r="K2735" s="21" t="e">
        <f>IF(OR($B2735="",K$3&lt;$D2735+Настройки!$B$7),0,MAX(0,$E2735-MAX(0,SUMIFS(Тех_Движение!$G$2:$G$5111,Тех_Движение!$D$2:$D$5111,$C2735,Тех_Движение!$B$2:$B$5111,"&lt;="&amp;K$3)-$F2735)))</f>
        <v>#VALUE!</v>
      </c>
      <c r="L2735" s="21" t="e">
        <f>IF(OR($B2735="",L$3&lt;$D2735+Настройки!$B$7),0,MAX(0,$E2735-MAX(0,SUMIFS(Тех_Движение!$G$2:$G$5111,Тех_Движение!$D$2:$D$5111,$C2735,Тех_Движение!$B$2:$B$5111,"&lt;="&amp;L$3)-$F2735)))</f>
        <v>#VALUE!</v>
      </c>
      <c r="M2735" s="21" t="e">
        <f>IF(OR($B2735="",M$3&lt;$D2735+Настройки!$B$7),0,MAX(0,$E2735-MAX(0,SUMIFS(Тех_Движение!$G$2:$G$5111,Тех_Движение!$D$2:$D$5111,$C2735,Тех_Движение!$B$2:$B$5111,"&lt;="&amp;M$3)-$F2735)))</f>
        <v>#VALUE!</v>
      </c>
      <c r="N2735" s="21" t="e">
        <f>IF(OR($B2735="",N$3&lt;$D2735+Настройки!$B$7),0,MAX(0,$E2735-MAX(0,SUMIFS(Тех_Движение!$G$2:$G$5111,Тех_Движение!$D$2:$D$5111,$C2735,Тех_Движение!$B$2:$B$5111,"&lt;="&amp;N$3)-$F2735)))</f>
        <v>#VALUE!</v>
      </c>
      <c r="O2735" s="21" t="e">
        <f>IF(OR($B2735="",O$3&lt;$D2735+Настройки!$B$7),0,MAX(0,$E2735-MAX(0,SUMIFS(Тех_Движение!$G$2:$G$5111,Тех_Движение!$D$2:$D$5111,$C2735,Тех_Движение!$B$2:$B$5111,"&lt;="&amp;O$3)-$F2735)))</f>
        <v>#VALUE!</v>
      </c>
      <c r="P2735" s="21" t="e">
        <f>IF(OR($B2735="",P$3&lt;$D2735+Настройки!$B$7),0,MAX(0,$E2735-MAX(0,SUMIFS(Тех_Движение!$G$2:$G$5111,Тех_Движение!$D$2:$D$5111,$C2735,Тех_Движение!$B$2:$B$5111,"&lt;="&amp;P$3)-$F2735)))</f>
        <v>#VALUE!</v>
      </c>
      <c r="Q2735" s="21" t="e">
        <f>IF(OR($B2735="",Q$3&lt;$D2735+Настройки!$B$7),0,MAX(0,$E2735-MAX(0,SUMIFS(Тех_Движение!$G$2:$G$5111,Тех_Движение!$D$2:$D$5111,$C2735,Тех_Движение!$B$2:$B$5111,"&lt;="&amp;Q$3)-$F2735)))</f>
        <v>#VALUE!</v>
      </c>
      <c r="R2735" s="21" t="str">
        <f t="shared" si="127"/>
        <v/>
      </c>
      <c r="S2735" s="23" t="str">
        <f>IF($B2735="","",VLOOKUP($C2735,Настройки!$A$11:$L$17,9,FALSE))</f>
        <v/>
      </c>
      <c r="T2735" s="23" t="str">
        <f t="shared" si="128"/>
        <v/>
      </c>
    </row>
    <row r="2736" spans="1:20" x14ac:dyDescent="0.3">
      <c r="A2736" s="20">
        <f>Тех_Движение!$A$2733</f>
        <v>2732</v>
      </c>
      <c r="B2736" s="20" t="str">
        <f>IF(Тех_Движение!$F$2733&gt;0,Тех_Движение!$I$2733,"")</f>
        <v/>
      </c>
      <c r="C2736" s="20" t="str">
        <f>IF($B2736="","",Тех_Движение!$D$2733)</f>
        <v/>
      </c>
      <c r="D2736" s="9" t="str">
        <f>IF($B2736="","",Тех_Движение!$B$2733)</f>
        <v/>
      </c>
      <c r="E2736" s="21" t="str">
        <f>IF($B2736="","",Тех_Движение!$F$2733)</f>
        <v/>
      </c>
      <c r="F2736" s="21" t="str">
        <f>IF($B2736="","",SUMIFS($E$5:$E2735,$C$5:$C2735,$C2736))</f>
        <v/>
      </c>
      <c r="G2736" s="21" t="str">
        <f>IF($B2736="","",MAX(0,$E2736-MAX(0,SUMIFS(Тех_Движение!$G$2:$G$5111,Тех_Движение!$D$2:$D$5111,$C2736,Тех_Движение!$B$2:$B$5111,"&lt;="&amp;Настройки!$B$5-1)-$F2736)))</f>
        <v/>
      </c>
      <c r="H2736" s="21" t="str">
        <f>IF($B2736="","",IF(AND($D2736&gt;=Настройки!$B$5,$D2736&lt;=Настройки!$B$6),$E2736,0))</f>
        <v/>
      </c>
      <c r="I2736" s="21" t="str">
        <f t="shared" si="126"/>
        <v/>
      </c>
      <c r="J2736" s="21" t="str">
        <f>IF($B2736="","",MAX(0,$E2736-MAX(0,SUMIFS(Тех_Движение!$G$2:$G$5111,Тех_Движение!$D$2:$D$5111,$C2736,Тех_Движение!$B$2:$B$5111,"&lt;="&amp;Настройки!$B$6)-$F2736)))</f>
        <v/>
      </c>
      <c r="K2736" s="21" t="e">
        <f>IF(OR($B2736="",K$3&lt;$D2736+Настройки!$B$7),0,MAX(0,$E2736-MAX(0,SUMIFS(Тех_Движение!$G$2:$G$5111,Тех_Движение!$D$2:$D$5111,$C2736,Тех_Движение!$B$2:$B$5111,"&lt;="&amp;K$3)-$F2736)))</f>
        <v>#VALUE!</v>
      </c>
      <c r="L2736" s="21" t="e">
        <f>IF(OR($B2736="",L$3&lt;$D2736+Настройки!$B$7),0,MAX(0,$E2736-MAX(0,SUMIFS(Тех_Движение!$G$2:$G$5111,Тех_Движение!$D$2:$D$5111,$C2736,Тех_Движение!$B$2:$B$5111,"&lt;="&amp;L$3)-$F2736)))</f>
        <v>#VALUE!</v>
      </c>
      <c r="M2736" s="21" t="e">
        <f>IF(OR($B2736="",M$3&lt;$D2736+Настройки!$B$7),0,MAX(0,$E2736-MAX(0,SUMIFS(Тех_Движение!$G$2:$G$5111,Тех_Движение!$D$2:$D$5111,$C2736,Тех_Движение!$B$2:$B$5111,"&lt;="&amp;M$3)-$F2736)))</f>
        <v>#VALUE!</v>
      </c>
      <c r="N2736" s="21" t="e">
        <f>IF(OR($B2736="",N$3&lt;$D2736+Настройки!$B$7),0,MAX(0,$E2736-MAX(0,SUMIFS(Тех_Движение!$G$2:$G$5111,Тех_Движение!$D$2:$D$5111,$C2736,Тех_Движение!$B$2:$B$5111,"&lt;="&amp;N$3)-$F2736)))</f>
        <v>#VALUE!</v>
      </c>
      <c r="O2736" s="21" t="e">
        <f>IF(OR($B2736="",O$3&lt;$D2736+Настройки!$B$7),0,MAX(0,$E2736-MAX(0,SUMIFS(Тех_Движение!$G$2:$G$5111,Тех_Движение!$D$2:$D$5111,$C2736,Тех_Движение!$B$2:$B$5111,"&lt;="&amp;O$3)-$F2736)))</f>
        <v>#VALUE!</v>
      </c>
      <c r="P2736" s="21" t="e">
        <f>IF(OR($B2736="",P$3&lt;$D2736+Настройки!$B$7),0,MAX(0,$E2736-MAX(0,SUMIFS(Тех_Движение!$G$2:$G$5111,Тех_Движение!$D$2:$D$5111,$C2736,Тех_Движение!$B$2:$B$5111,"&lt;="&amp;P$3)-$F2736)))</f>
        <v>#VALUE!</v>
      </c>
      <c r="Q2736" s="21" t="e">
        <f>IF(OR($B2736="",Q$3&lt;$D2736+Настройки!$B$7),0,MAX(0,$E2736-MAX(0,SUMIFS(Тех_Движение!$G$2:$G$5111,Тех_Движение!$D$2:$D$5111,$C2736,Тех_Движение!$B$2:$B$5111,"&lt;="&amp;Q$3)-$F2736)))</f>
        <v>#VALUE!</v>
      </c>
      <c r="R2736" s="21" t="str">
        <f t="shared" si="127"/>
        <v/>
      </c>
      <c r="S2736" s="23" t="str">
        <f>IF($B2736="","",VLOOKUP($C2736,Настройки!$A$11:$L$17,9,FALSE))</f>
        <v/>
      </c>
      <c r="T2736" s="23" t="str">
        <f t="shared" si="128"/>
        <v/>
      </c>
    </row>
    <row r="2737" spans="1:20" x14ac:dyDescent="0.3">
      <c r="A2737" s="20">
        <f>Тех_Движение!$A$2734</f>
        <v>2733</v>
      </c>
      <c r="B2737" s="20" t="str">
        <f>IF(Тех_Движение!$F$2734&gt;0,Тех_Движение!$I$2734,"")</f>
        <v/>
      </c>
      <c r="C2737" s="20" t="str">
        <f>IF($B2737="","",Тех_Движение!$D$2734)</f>
        <v/>
      </c>
      <c r="D2737" s="9" t="str">
        <f>IF($B2737="","",Тех_Движение!$B$2734)</f>
        <v/>
      </c>
      <c r="E2737" s="21" t="str">
        <f>IF($B2737="","",Тех_Движение!$F$2734)</f>
        <v/>
      </c>
      <c r="F2737" s="21" t="str">
        <f>IF($B2737="","",SUMIFS($E$5:$E2736,$C$5:$C2736,$C2737))</f>
        <v/>
      </c>
      <c r="G2737" s="21" t="str">
        <f>IF($B2737="","",MAX(0,$E2737-MAX(0,SUMIFS(Тех_Движение!$G$2:$G$5111,Тех_Движение!$D$2:$D$5111,$C2737,Тех_Движение!$B$2:$B$5111,"&lt;="&amp;Настройки!$B$5-1)-$F2737)))</f>
        <v/>
      </c>
      <c r="H2737" s="21" t="str">
        <f>IF($B2737="","",IF(AND($D2737&gt;=Настройки!$B$5,$D2737&lt;=Настройки!$B$6),$E2737,0))</f>
        <v/>
      </c>
      <c r="I2737" s="21" t="str">
        <f t="shared" si="126"/>
        <v/>
      </c>
      <c r="J2737" s="21" t="str">
        <f>IF($B2737="","",MAX(0,$E2737-MAX(0,SUMIFS(Тех_Движение!$G$2:$G$5111,Тех_Движение!$D$2:$D$5111,$C2737,Тех_Движение!$B$2:$B$5111,"&lt;="&amp;Настройки!$B$6)-$F2737)))</f>
        <v/>
      </c>
      <c r="K2737" s="21" t="e">
        <f>IF(OR($B2737="",K$3&lt;$D2737+Настройки!$B$7),0,MAX(0,$E2737-MAX(0,SUMIFS(Тех_Движение!$G$2:$G$5111,Тех_Движение!$D$2:$D$5111,$C2737,Тех_Движение!$B$2:$B$5111,"&lt;="&amp;K$3)-$F2737)))</f>
        <v>#VALUE!</v>
      </c>
      <c r="L2737" s="21" t="e">
        <f>IF(OR($B2737="",L$3&lt;$D2737+Настройки!$B$7),0,MAX(0,$E2737-MAX(0,SUMIFS(Тех_Движение!$G$2:$G$5111,Тех_Движение!$D$2:$D$5111,$C2737,Тех_Движение!$B$2:$B$5111,"&lt;="&amp;L$3)-$F2737)))</f>
        <v>#VALUE!</v>
      </c>
      <c r="M2737" s="21" t="e">
        <f>IF(OR($B2737="",M$3&lt;$D2737+Настройки!$B$7),0,MAX(0,$E2737-MAX(0,SUMIFS(Тех_Движение!$G$2:$G$5111,Тех_Движение!$D$2:$D$5111,$C2737,Тех_Движение!$B$2:$B$5111,"&lt;="&amp;M$3)-$F2737)))</f>
        <v>#VALUE!</v>
      </c>
      <c r="N2737" s="21" t="e">
        <f>IF(OR($B2737="",N$3&lt;$D2737+Настройки!$B$7),0,MAX(0,$E2737-MAX(0,SUMIFS(Тех_Движение!$G$2:$G$5111,Тех_Движение!$D$2:$D$5111,$C2737,Тех_Движение!$B$2:$B$5111,"&lt;="&amp;N$3)-$F2737)))</f>
        <v>#VALUE!</v>
      </c>
      <c r="O2737" s="21" t="e">
        <f>IF(OR($B2737="",O$3&lt;$D2737+Настройки!$B$7),0,MAX(0,$E2737-MAX(0,SUMIFS(Тех_Движение!$G$2:$G$5111,Тех_Движение!$D$2:$D$5111,$C2737,Тех_Движение!$B$2:$B$5111,"&lt;="&amp;O$3)-$F2737)))</f>
        <v>#VALUE!</v>
      </c>
      <c r="P2737" s="21" t="e">
        <f>IF(OR($B2737="",P$3&lt;$D2737+Настройки!$B$7),0,MAX(0,$E2737-MAX(0,SUMIFS(Тех_Движение!$G$2:$G$5111,Тех_Движение!$D$2:$D$5111,$C2737,Тех_Движение!$B$2:$B$5111,"&lt;="&amp;P$3)-$F2737)))</f>
        <v>#VALUE!</v>
      </c>
      <c r="Q2737" s="21" t="e">
        <f>IF(OR($B2737="",Q$3&lt;$D2737+Настройки!$B$7),0,MAX(0,$E2737-MAX(0,SUMIFS(Тех_Движение!$G$2:$G$5111,Тех_Движение!$D$2:$D$5111,$C2737,Тех_Движение!$B$2:$B$5111,"&lt;="&amp;Q$3)-$F2737)))</f>
        <v>#VALUE!</v>
      </c>
      <c r="R2737" s="21" t="str">
        <f t="shared" si="127"/>
        <v/>
      </c>
      <c r="S2737" s="23" t="str">
        <f>IF($B2737="","",VLOOKUP($C2737,Настройки!$A$11:$L$17,9,FALSE))</f>
        <v/>
      </c>
      <c r="T2737" s="23" t="str">
        <f t="shared" si="128"/>
        <v/>
      </c>
    </row>
    <row r="2738" spans="1:20" x14ac:dyDescent="0.3">
      <c r="A2738" s="20">
        <f>Тех_Движение!$A$2735</f>
        <v>2734</v>
      </c>
      <c r="B2738" s="20" t="str">
        <f>IF(Тех_Движение!$F$2735&gt;0,Тех_Движение!$I$2735,"")</f>
        <v/>
      </c>
      <c r="C2738" s="20" t="str">
        <f>IF($B2738="","",Тех_Движение!$D$2735)</f>
        <v/>
      </c>
      <c r="D2738" s="9" t="str">
        <f>IF($B2738="","",Тех_Движение!$B$2735)</f>
        <v/>
      </c>
      <c r="E2738" s="21" t="str">
        <f>IF($B2738="","",Тех_Движение!$F$2735)</f>
        <v/>
      </c>
      <c r="F2738" s="21" t="str">
        <f>IF($B2738="","",SUMIFS($E$5:$E2737,$C$5:$C2737,$C2738))</f>
        <v/>
      </c>
      <c r="G2738" s="21" t="str">
        <f>IF($B2738="","",MAX(0,$E2738-MAX(0,SUMIFS(Тех_Движение!$G$2:$G$5111,Тех_Движение!$D$2:$D$5111,$C2738,Тех_Движение!$B$2:$B$5111,"&lt;="&amp;Настройки!$B$5-1)-$F2738)))</f>
        <v/>
      </c>
      <c r="H2738" s="21" t="str">
        <f>IF($B2738="","",IF(AND($D2738&gt;=Настройки!$B$5,$D2738&lt;=Настройки!$B$6),$E2738,0))</f>
        <v/>
      </c>
      <c r="I2738" s="21" t="str">
        <f t="shared" si="126"/>
        <v/>
      </c>
      <c r="J2738" s="21" t="str">
        <f>IF($B2738="","",MAX(0,$E2738-MAX(0,SUMIFS(Тех_Движение!$G$2:$G$5111,Тех_Движение!$D$2:$D$5111,$C2738,Тех_Движение!$B$2:$B$5111,"&lt;="&amp;Настройки!$B$6)-$F2738)))</f>
        <v/>
      </c>
      <c r="K2738" s="21" t="e">
        <f>IF(OR($B2738="",K$3&lt;$D2738+Настройки!$B$7),0,MAX(0,$E2738-MAX(0,SUMIFS(Тех_Движение!$G$2:$G$5111,Тех_Движение!$D$2:$D$5111,$C2738,Тех_Движение!$B$2:$B$5111,"&lt;="&amp;K$3)-$F2738)))</f>
        <v>#VALUE!</v>
      </c>
      <c r="L2738" s="21" t="e">
        <f>IF(OR($B2738="",L$3&lt;$D2738+Настройки!$B$7),0,MAX(0,$E2738-MAX(0,SUMIFS(Тех_Движение!$G$2:$G$5111,Тех_Движение!$D$2:$D$5111,$C2738,Тех_Движение!$B$2:$B$5111,"&lt;="&amp;L$3)-$F2738)))</f>
        <v>#VALUE!</v>
      </c>
      <c r="M2738" s="21" t="e">
        <f>IF(OR($B2738="",M$3&lt;$D2738+Настройки!$B$7),0,MAX(0,$E2738-MAX(0,SUMIFS(Тех_Движение!$G$2:$G$5111,Тех_Движение!$D$2:$D$5111,$C2738,Тех_Движение!$B$2:$B$5111,"&lt;="&amp;M$3)-$F2738)))</f>
        <v>#VALUE!</v>
      </c>
      <c r="N2738" s="21" t="e">
        <f>IF(OR($B2738="",N$3&lt;$D2738+Настройки!$B$7),0,MAX(0,$E2738-MAX(0,SUMIFS(Тех_Движение!$G$2:$G$5111,Тех_Движение!$D$2:$D$5111,$C2738,Тех_Движение!$B$2:$B$5111,"&lt;="&amp;N$3)-$F2738)))</f>
        <v>#VALUE!</v>
      </c>
      <c r="O2738" s="21" t="e">
        <f>IF(OR($B2738="",O$3&lt;$D2738+Настройки!$B$7),0,MAX(0,$E2738-MAX(0,SUMIFS(Тех_Движение!$G$2:$G$5111,Тех_Движение!$D$2:$D$5111,$C2738,Тех_Движение!$B$2:$B$5111,"&lt;="&amp;O$3)-$F2738)))</f>
        <v>#VALUE!</v>
      </c>
      <c r="P2738" s="21" t="e">
        <f>IF(OR($B2738="",P$3&lt;$D2738+Настройки!$B$7),0,MAX(0,$E2738-MAX(0,SUMIFS(Тех_Движение!$G$2:$G$5111,Тех_Движение!$D$2:$D$5111,$C2738,Тех_Движение!$B$2:$B$5111,"&lt;="&amp;P$3)-$F2738)))</f>
        <v>#VALUE!</v>
      </c>
      <c r="Q2738" s="21" t="e">
        <f>IF(OR($B2738="",Q$3&lt;$D2738+Настройки!$B$7),0,MAX(0,$E2738-MAX(0,SUMIFS(Тех_Движение!$G$2:$G$5111,Тех_Движение!$D$2:$D$5111,$C2738,Тех_Движение!$B$2:$B$5111,"&lt;="&amp;Q$3)-$F2738)))</f>
        <v>#VALUE!</v>
      </c>
      <c r="R2738" s="21" t="str">
        <f t="shared" si="127"/>
        <v/>
      </c>
      <c r="S2738" s="23" t="str">
        <f>IF($B2738="","",VLOOKUP($C2738,Настройки!$A$11:$L$17,9,FALSE))</f>
        <v/>
      </c>
      <c r="T2738" s="23" t="str">
        <f t="shared" si="128"/>
        <v/>
      </c>
    </row>
    <row r="2739" spans="1:20" x14ac:dyDescent="0.3">
      <c r="A2739" s="20">
        <f>Тех_Движение!$A$2736</f>
        <v>2735</v>
      </c>
      <c r="B2739" s="20" t="str">
        <f>IF(Тех_Движение!$F$2736&gt;0,Тех_Движение!$I$2736,"")</f>
        <v/>
      </c>
      <c r="C2739" s="20" t="str">
        <f>IF($B2739="","",Тех_Движение!$D$2736)</f>
        <v/>
      </c>
      <c r="D2739" s="9" t="str">
        <f>IF($B2739="","",Тех_Движение!$B$2736)</f>
        <v/>
      </c>
      <c r="E2739" s="21" t="str">
        <f>IF($B2739="","",Тех_Движение!$F$2736)</f>
        <v/>
      </c>
      <c r="F2739" s="21" t="str">
        <f>IF($B2739="","",SUMIFS($E$5:$E2738,$C$5:$C2738,$C2739))</f>
        <v/>
      </c>
      <c r="G2739" s="21" t="str">
        <f>IF($B2739="","",MAX(0,$E2739-MAX(0,SUMIFS(Тех_Движение!$G$2:$G$5111,Тех_Движение!$D$2:$D$5111,$C2739,Тех_Движение!$B$2:$B$5111,"&lt;="&amp;Настройки!$B$5-1)-$F2739)))</f>
        <v/>
      </c>
      <c r="H2739" s="21" t="str">
        <f>IF($B2739="","",IF(AND($D2739&gt;=Настройки!$B$5,$D2739&lt;=Настройки!$B$6),$E2739,0))</f>
        <v/>
      </c>
      <c r="I2739" s="21" t="str">
        <f t="shared" si="126"/>
        <v/>
      </c>
      <c r="J2739" s="21" t="str">
        <f>IF($B2739="","",MAX(0,$E2739-MAX(0,SUMIFS(Тех_Движение!$G$2:$G$5111,Тех_Движение!$D$2:$D$5111,$C2739,Тех_Движение!$B$2:$B$5111,"&lt;="&amp;Настройки!$B$6)-$F2739)))</f>
        <v/>
      </c>
      <c r="K2739" s="21" t="e">
        <f>IF(OR($B2739="",K$3&lt;$D2739+Настройки!$B$7),0,MAX(0,$E2739-MAX(0,SUMIFS(Тех_Движение!$G$2:$G$5111,Тех_Движение!$D$2:$D$5111,$C2739,Тех_Движение!$B$2:$B$5111,"&lt;="&amp;K$3)-$F2739)))</f>
        <v>#VALUE!</v>
      </c>
      <c r="L2739" s="21" t="e">
        <f>IF(OR($B2739="",L$3&lt;$D2739+Настройки!$B$7),0,MAX(0,$E2739-MAX(0,SUMIFS(Тех_Движение!$G$2:$G$5111,Тех_Движение!$D$2:$D$5111,$C2739,Тех_Движение!$B$2:$B$5111,"&lt;="&amp;L$3)-$F2739)))</f>
        <v>#VALUE!</v>
      </c>
      <c r="M2739" s="21" t="e">
        <f>IF(OR($B2739="",M$3&lt;$D2739+Настройки!$B$7),0,MAX(0,$E2739-MAX(0,SUMIFS(Тех_Движение!$G$2:$G$5111,Тех_Движение!$D$2:$D$5111,$C2739,Тех_Движение!$B$2:$B$5111,"&lt;="&amp;M$3)-$F2739)))</f>
        <v>#VALUE!</v>
      </c>
      <c r="N2739" s="21" t="e">
        <f>IF(OR($B2739="",N$3&lt;$D2739+Настройки!$B$7),0,MAX(0,$E2739-MAX(0,SUMIFS(Тех_Движение!$G$2:$G$5111,Тех_Движение!$D$2:$D$5111,$C2739,Тех_Движение!$B$2:$B$5111,"&lt;="&amp;N$3)-$F2739)))</f>
        <v>#VALUE!</v>
      </c>
      <c r="O2739" s="21" t="e">
        <f>IF(OR($B2739="",O$3&lt;$D2739+Настройки!$B$7),0,MAX(0,$E2739-MAX(0,SUMIFS(Тех_Движение!$G$2:$G$5111,Тех_Движение!$D$2:$D$5111,$C2739,Тех_Движение!$B$2:$B$5111,"&lt;="&amp;O$3)-$F2739)))</f>
        <v>#VALUE!</v>
      </c>
      <c r="P2739" s="21" t="e">
        <f>IF(OR($B2739="",P$3&lt;$D2739+Настройки!$B$7),0,MAX(0,$E2739-MAX(0,SUMIFS(Тех_Движение!$G$2:$G$5111,Тех_Движение!$D$2:$D$5111,$C2739,Тех_Движение!$B$2:$B$5111,"&lt;="&amp;P$3)-$F2739)))</f>
        <v>#VALUE!</v>
      </c>
      <c r="Q2739" s="21" t="e">
        <f>IF(OR($B2739="",Q$3&lt;$D2739+Настройки!$B$7),0,MAX(0,$E2739-MAX(0,SUMIFS(Тех_Движение!$G$2:$G$5111,Тех_Движение!$D$2:$D$5111,$C2739,Тех_Движение!$B$2:$B$5111,"&lt;="&amp;Q$3)-$F2739)))</f>
        <v>#VALUE!</v>
      </c>
      <c r="R2739" s="21" t="str">
        <f t="shared" si="127"/>
        <v/>
      </c>
      <c r="S2739" s="23" t="str">
        <f>IF($B2739="","",VLOOKUP($C2739,Настройки!$A$11:$L$17,9,FALSE))</f>
        <v/>
      </c>
      <c r="T2739" s="23" t="str">
        <f t="shared" si="128"/>
        <v/>
      </c>
    </row>
    <row r="2740" spans="1:20" x14ac:dyDescent="0.3">
      <c r="A2740" s="20">
        <f>Тех_Движение!$A$2737</f>
        <v>2736</v>
      </c>
      <c r="B2740" s="20" t="str">
        <f>IF(Тех_Движение!$F$2737&gt;0,Тех_Движение!$I$2737,"")</f>
        <v/>
      </c>
      <c r="C2740" s="20" t="str">
        <f>IF($B2740="","",Тех_Движение!$D$2737)</f>
        <v/>
      </c>
      <c r="D2740" s="9" t="str">
        <f>IF($B2740="","",Тех_Движение!$B$2737)</f>
        <v/>
      </c>
      <c r="E2740" s="21" t="str">
        <f>IF($B2740="","",Тех_Движение!$F$2737)</f>
        <v/>
      </c>
      <c r="F2740" s="21" t="str">
        <f>IF($B2740="","",SUMIFS($E$5:$E2739,$C$5:$C2739,$C2740))</f>
        <v/>
      </c>
      <c r="G2740" s="21" t="str">
        <f>IF($B2740="","",MAX(0,$E2740-MAX(0,SUMIFS(Тех_Движение!$G$2:$G$5111,Тех_Движение!$D$2:$D$5111,$C2740,Тех_Движение!$B$2:$B$5111,"&lt;="&amp;Настройки!$B$5-1)-$F2740)))</f>
        <v/>
      </c>
      <c r="H2740" s="21" t="str">
        <f>IF($B2740="","",IF(AND($D2740&gt;=Настройки!$B$5,$D2740&lt;=Настройки!$B$6),$E2740,0))</f>
        <v/>
      </c>
      <c r="I2740" s="21" t="str">
        <f t="shared" si="126"/>
        <v/>
      </c>
      <c r="J2740" s="21" t="str">
        <f>IF($B2740="","",MAX(0,$E2740-MAX(0,SUMIFS(Тех_Движение!$G$2:$G$5111,Тех_Движение!$D$2:$D$5111,$C2740,Тех_Движение!$B$2:$B$5111,"&lt;="&amp;Настройки!$B$6)-$F2740)))</f>
        <v/>
      </c>
      <c r="K2740" s="21" t="e">
        <f>IF(OR($B2740="",K$3&lt;$D2740+Настройки!$B$7),0,MAX(0,$E2740-MAX(0,SUMIFS(Тех_Движение!$G$2:$G$5111,Тех_Движение!$D$2:$D$5111,$C2740,Тех_Движение!$B$2:$B$5111,"&lt;="&amp;K$3)-$F2740)))</f>
        <v>#VALUE!</v>
      </c>
      <c r="L2740" s="21" t="e">
        <f>IF(OR($B2740="",L$3&lt;$D2740+Настройки!$B$7),0,MAX(0,$E2740-MAX(0,SUMIFS(Тех_Движение!$G$2:$G$5111,Тех_Движение!$D$2:$D$5111,$C2740,Тех_Движение!$B$2:$B$5111,"&lt;="&amp;L$3)-$F2740)))</f>
        <v>#VALUE!</v>
      </c>
      <c r="M2740" s="21" t="e">
        <f>IF(OR($B2740="",M$3&lt;$D2740+Настройки!$B$7),0,MAX(0,$E2740-MAX(0,SUMIFS(Тех_Движение!$G$2:$G$5111,Тех_Движение!$D$2:$D$5111,$C2740,Тех_Движение!$B$2:$B$5111,"&lt;="&amp;M$3)-$F2740)))</f>
        <v>#VALUE!</v>
      </c>
      <c r="N2740" s="21" t="e">
        <f>IF(OR($B2740="",N$3&lt;$D2740+Настройки!$B$7),0,MAX(0,$E2740-MAX(0,SUMIFS(Тех_Движение!$G$2:$G$5111,Тех_Движение!$D$2:$D$5111,$C2740,Тех_Движение!$B$2:$B$5111,"&lt;="&amp;N$3)-$F2740)))</f>
        <v>#VALUE!</v>
      </c>
      <c r="O2740" s="21" t="e">
        <f>IF(OR($B2740="",O$3&lt;$D2740+Настройки!$B$7),0,MAX(0,$E2740-MAX(0,SUMIFS(Тех_Движение!$G$2:$G$5111,Тех_Движение!$D$2:$D$5111,$C2740,Тех_Движение!$B$2:$B$5111,"&lt;="&amp;O$3)-$F2740)))</f>
        <v>#VALUE!</v>
      </c>
      <c r="P2740" s="21" t="e">
        <f>IF(OR($B2740="",P$3&lt;$D2740+Настройки!$B$7),0,MAX(0,$E2740-MAX(0,SUMIFS(Тех_Движение!$G$2:$G$5111,Тех_Движение!$D$2:$D$5111,$C2740,Тех_Движение!$B$2:$B$5111,"&lt;="&amp;P$3)-$F2740)))</f>
        <v>#VALUE!</v>
      </c>
      <c r="Q2740" s="21" t="e">
        <f>IF(OR($B2740="",Q$3&lt;$D2740+Настройки!$B$7),0,MAX(0,$E2740-MAX(0,SUMIFS(Тех_Движение!$G$2:$G$5111,Тех_Движение!$D$2:$D$5111,$C2740,Тех_Движение!$B$2:$B$5111,"&lt;="&amp;Q$3)-$F2740)))</f>
        <v>#VALUE!</v>
      </c>
      <c r="R2740" s="21" t="str">
        <f t="shared" si="127"/>
        <v/>
      </c>
      <c r="S2740" s="23" t="str">
        <f>IF($B2740="","",VLOOKUP($C2740,Настройки!$A$11:$L$17,9,FALSE))</f>
        <v/>
      </c>
      <c r="T2740" s="23" t="str">
        <f t="shared" si="128"/>
        <v/>
      </c>
    </row>
    <row r="2741" spans="1:20" x14ac:dyDescent="0.3">
      <c r="A2741" s="20">
        <f>Тех_Движение!$A$2738</f>
        <v>2737</v>
      </c>
      <c r="B2741" s="20" t="str">
        <f>IF(Тех_Движение!$F$2738&gt;0,Тех_Движение!$I$2738,"")</f>
        <v/>
      </c>
      <c r="C2741" s="20" t="str">
        <f>IF($B2741="","",Тех_Движение!$D$2738)</f>
        <v/>
      </c>
      <c r="D2741" s="9" t="str">
        <f>IF($B2741="","",Тех_Движение!$B$2738)</f>
        <v/>
      </c>
      <c r="E2741" s="21" t="str">
        <f>IF($B2741="","",Тех_Движение!$F$2738)</f>
        <v/>
      </c>
      <c r="F2741" s="21" t="str">
        <f>IF($B2741="","",SUMIFS($E$5:$E2740,$C$5:$C2740,$C2741))</f>
        <v/>
      </c>
      <c r="G2741" s="21" t="str">
        <f>IF($B2741="","",MAX(0,$E2741-MAX(0,SUMIFS(Тех_Движение!$G$2:$G$5111,Тех_Движение!$D$2:$D$5111,$C2741,Тех_Движение!$B$2:$B$5111,"&lt;="&amp;Настройки!$B$5-1)-$F2741)))</f>
        <v/>
      </c>
      <c r="H2741" s="21" t="str">
        <f>IF($B2741="","",IF(AND($D2741&gt;=Настройки!$B$5,$D2741&lt;=Настройки!$B$6),$E2741,0))</f>
        <v/>
      </c>
      <c r="I2741" s="21" t="str">
        <f t="shared" si="126"/>
        <v/>
      </c>
      <c r="J2741" s="21" t="str">
        <f>IF($B2741="","",MAX(0,$E2741-MAX(0,SUMIFS(Тех_Движение!$G$2:$G$5111,Тех_Движение!$D$2:$D$5111,$C2741,Тех_Движение!$B$2:$B$5111,"&lt;="&amp;Настройки!$B$6)-$F2741)))</f>
        <v/>
      </c>
      <c r="K2741" s="21" t="e">
        <f>IF(OR($B2741="",K$3&lt;$D2741+Настройки!$B$7),0,MAX(0,$E2741-MAX(0,SUMIFS(Тех_Движение!$G$2:$G$5111,Тех_Движение!$D$2:$D$5111,$C2741,Тех_Движение!$B$2:$B$5111,"&lt;="&amp;K$3)-$F2741)))</f>
        <v>#VALUE!</v>
      </c>
      <c r="L2741" s="21" t="e">
        <f>IF(OR($B2741="",L$3&lt;$D2741+Настройки!$B$7),0,MAX(0,$E2741-MAX(0,SUMIFS(Тех_Движение!$G$2:$G$5111,Тех_Движение!$D$2:$D$5111,$C2741,Тех_Движение!$B$2:$B$5111,"&lt;="&amp;L$3)-$F2741)))</f>
        <v>#VALUE!</v>
      </c>
      <c r="M2741" s="21" t="e">
        <f>IF(OR($B2741="",M$3&lt;$D2741+Настройки!$B$7),0,MAX(0,$E2741-MAX(0,SUMIFS(Тех_Движение!$G$2:$G$5111,Тех_Движение!$D$2:$D$5111,$C2741,Тех_Движение!$B$2:$B$5111,"&lt;="&amp;M$3)-$F2741)))</f>
        <v>#VALUE!</v>
      </c>
      <c r="N2741" s="21" t="e">
        <f>IF(OR($B2741="",N$3&lt;$D2741+Настройки!$B$7),0,MAX(0,$E2741-MAX(0,SUMIFS(Тех_Движение!$G$2:$G$5111,Тех_Движение!$D$2:$D$5111,$C2741,Тех_Движение!$B$2:$B$5111,"&lt;="&amp;N$3)-$F2741)))</f>
        <v>#VALUE!</v>
      </c>
      <c r="O2741" s="21" t="e">
        <f>IF(OR($B2741="",O$3&lt;$D2741+Настройки!$B$7),0,MAX(0,$E2741-MAX(0,SUMIFS(Тех_Движение!$G$2:$G$5111,Тех_Движение!$D$2:$D$5111,$C2741,Тех_Движение!$B$2:$B$5111,"&lt;="&amp;O$3)-$F2741)))</f>
        <v>#VALUE!</v>
      </c>
      <c r="P2741" s="21" t="e">
        <f>IF(OR($B2741="",P$3&lt;$D2741+Настройки!$B$7),0,MAX(0,$E2741-MAX(0,SUMIFS(Тех_Движение!$G$2:$G$5111,Тех_Движение!$D$2:$D$5111,$C2741,Тех_Движение!$B$2:$B$5111,"&lt;="&amp;P$3)-$F2741)))</f>
        <v>#VALUE!</v>
      </c>
      <c r="Q2741" s="21" t="e">
        <f>IF(OR($B2741="",Q$3&lt;$D2741+Настройки!$B$7),0,MAX(0,$E2741-MAX(0,SUMIFS(Тех_Движение!$G$2:$G$5111,Тех_Движение!$D$2:$D$5111,$C2741,Тех_Движение!$B$2:$B$5111,"&lt;="&amp;Q$3)-$F2741)))</f>
        <v>#VALUE!</v>
      </c>
      <c r="R2741" s="21" t="str">
        <f t="shared" si="127"/>
        <v/>
      </c>
      <c r="S2741" s="23" t="str">
        <f>IF($B2741="","",VLOOKUP($C2741,Настройки!$A$11:$L$17,9,FALSE))</f>
        <v/>
      </c>
      <c r="T2741" s="23" t="str">
        <f t="shared" si="128"/>
        <v/>
      </c>
    </row>
    <row r="2742" spans="1:20" x14ac:dyDescent="0.3">
      <c r="A2742" s="20">
        <f>Тех_Движение!$A$2739</f>
        <v>2738</v>
      </c>
      <c r="B2742" s="20" t="str">
        <f>IF(Тех_Движение!$F$2739&gt;0,Тех_Движение!$I$2739,"")</f>
        <v/>
      </c>
      <c r="C2742" s="20" t="str">
        <f>IF($B2742="","",Тех_Движение!$D$2739)</f>
        <v/>
      </c>
      <c r="D2742" s="9" t="str">
        <f>IF($B2742="","",Тех_Движение!$B$2739)</f>
        <v/>
      </c>
      <c r="E2742" s="21" t="str">
        <f>IF($B2742="","",Тех_Движение!$F$2739)</f>
        <v/>
      </c>
      <c r="F2742" s="21" t="str">
        <f>IF($B2742="","",SUMIFS($E$5:$E2741,$C$5:$C2741,$C2742))</f>
        <v/>
      </c>
      <c r="G2742" s="21" t="str">
        <f>IF($B2742="","",MAX(0,$E2742-MAX(0,SUMIFS(Тех_Движение!$G$2:$G$5111,Тех_Движение!$D$2:$D$5111,$C2742,Тех_Движение!$B$2:$B$5111,"&lt;="&amp;Настройки!$B$5-1)-$F2742)))</f>
        <v/>
      </c>
      <c r="H2742" s="21" t="str">
        <f>IF($B2742="","",IF(AND($D2742&gt;=Настройки!$B$5,$D2742&lt;=Настройки!$B$6),$E2742,0))</f>
        <v/>
      </c>
      <c r="I2742" s="21" t="str">
        <f t="shared" si="126"/>
        <v/>
      </c>
      <c r="J2742" s="21" t="str">
        <f>IF($B2742="","",MAX(0,$E2742-MAX(0,SUMIFS(Тех_Движение!$G$2:$G$5111,Тех_Движение!$D$2:$D$5111,$C2742,Тех_Движение!$B$2:$B$5111,"&lt;="&amp;Настройки!$B$6)-$F2742)))</f>
        <v/>
      </c>
      <c r="K2742" s="21" t="e">
        <f>IF(OR($B2742="",K$3&lt;$D2742+Настройки!$B$7),0,MAX(0,$E2742-MAX(0,SUMIFS(Тех_Движение!$G$2:$G$5111,Тех_Движение!$D$2:$D$5111,$C2742,Тех_Движение!$B$2:$B$5111,"&lt;="&amp;K$3)-$F2742)))</f>
        <v>#VALUE!</v>
      </c>
      <c r="L2742" s="21" t="e">
        <f>IF(OR($B2742="",L$3&lt;$D2742+Настройки!$B$7),0,MAX(0,$E2742-MAX(0,SUMIFS(Тех_Движение!$G$2:$G$5111,Тех_Движение!$D$2:$D$5111,$C2742,Тех_Движение!$B$2:$B$5111,"&lt;="&amp;L$3)-$F2742)))</f>
        <v>#VALUE!</v>
      </c>
      <c r="M2742" s="21" t="e">
        <f>IF(OR($B2742="",M$3&lt;$D2742+Настройки!$B$7),0,MAX(0,$E2742-MAX(0,SUMIFS(Тех_Движение!$G$2:$G$5111,Тех_Движение!$D$2:$D$5111,$C2742,Тех_Движение!$B$2:$B$5111,"&lt;="&amp;M$3)-$F2742)))</f>
        <v>#VALUE!</v>
      </c>
      <c r="N2742" s="21" t="e">
        <f>IF(OR($B2742="",N$3&lt;$D2742+Настройки!$B$7),0,MAX(0,$E2742-MAX(0,SUMIFS(Тех_Движение!$G$2:$G$5111,Тех_Движение!$D$2:$D$5111,$C2742,Тех_Движение!$B$2:$B$5111,"&lt;="&amp;N$3)-$F2742)))</f>
        <v>#VALUE!</v>
      </c>
      <c r="O2742" s="21" t="e">
        <f>IF(OR($B2742="",O$3&lt;$D2742+Настройки!$B$7),0,MAX(0,$E2742-MAX(0,SUMIFS(Тех_Движение!$G$2:$G$5111,Тех_Движение!$D$2:$D$5111,$C2742,Тех_Движение!$B$2:$B$5111,"&lt;="&amp;O$3)-$F2742)))</f>
        <v>#VALUE!</v>
      </c>
      <c r="P2742" s="21" t="e">
        <f>IF(OR($B2742="",P$3&lt;$D2742+Настройки!$B$7),0,MAX(0,$E2742-MAX(0,SUMIFS(Тех_Движение!$G$2:$G$5111,Тех_Движение!$D$2:$D$5111,$C2742,Тех_Движение!$B$2:$B$5111,"&lt;="&amp;P$3)-$F2742)))</f>
        <v>#VALUE!</v>
      </c>
      <c r="Q2742" s="21" t="e">
        <f>IF(OR($B2742="",Q$3&lt;$D2742+Настройки!$B$7),0,MAX(0,$E2742-MAX(0,SUMIFS(Тех_Движение!$G$2:$G$5111,Тех_Движение!$D$2:$D$5111,$C2742,Тех_Движение!$B$2:$B$5111,"&lt;="&amp;Q$3)-$F2742)))</f>
        <v>#VALUE!</v>
      </c>
      <c r="R2742" s="21" t="str">
        <f t="shared" si="127"/>
        <v/>
      </c>
      <c r="S2742" s="23" t="str">
        <f>IF($B2742="","",VLOOKUP($C2742,Настройки!$A$11:$L$17,9,FALSE))</f>
        <v/>
      </c>
      <c r="T2742" s="23" t="str">
        <f t="shared" si="128"/>
        <v/>
      </c>
    </row>
    <row r="2743" spans="1:20" x14ac:dyDescent="0.3">
      <c r="A2743" s="20">
        <f>Тех_Движение!$A$2740</f>
        <v>2739</v>
      </c>
      <c r="B2743" s="20" t="str">
        <f>IF(Тех_Движение!$F$2740&gt;0,Тех_Движение!$I$2740,"")</f>
        <v/>
      </c>
      <c r="C2743" s="20" t="str">
        <f>IF($B2743="","",Тех_Движение!$D$2740)</f>
        <v/>
      </c>
      <c r="D2743" s="9" t="str">
        <f>IF($B2743="","",Тех_Движение!$B$2740)</f>
        <v/>
      </c>
      <c r="E2743" s="21" t="str">
        <f>IF($B2743="","",Тех_Движение!$F$2740)</f>
        <v/>
      </c>
      <c r="F2743" s="21" t="str">
        <f>IF($B2743="","",SUMIFS($E$5:$E2742,$C$5:$C2742,$C2743))</f>
        <v/>
      </c>
      <c r="G2743" s="21" t="str">
        <f>IF($B2743="","",MAX(0,$E2743-MAX(0,SUMIFS(Тех_Движение!$G$2:$G$5111,Тех_Движение!$D$2:$D$5111,$C2743,Тех_Движение!$B$2:$B$5111,"&lt;="&amp;Настройки!$B$5-1)-$F2743)))</f>
        <v/>
      </c>
      <c r="H2743" s="21" t="str">
        <f>IF($B2743="","",IF(AND($D2743&gt;=Настройки!$B$5,$D2743&lt;=Настройки!$B$6),$E2743,0))</f>
        <v/>
      </c>
      <c r="I2743" s="21" t="str">
        <f t="shared" si="126"/>
        <v/>
      </c>
      <c r="J2743" s="21" t="str">
        <f>IF($B2743="","",MAX(0,$E2743-MAX(0,SUMIFS(Тех_Движение!$G$2:$G$5111,Тех_Движение!$D$2:$D$5111,$C2743,Тех_Движение!$B$2:$B$5111,"&lt;="&amp;Настройки!$B$6)-$F2743)))</f>
        <v/>
      </c>
      <c r="K2743" s="21" t="e">
        <f>IF(OR($B2743="",K$3&lt;$D2743+Настройки!$B$7),0,MAX(0,$E2743-MAX(0,SUMIFS(Тех_Движение!$G$2:$G$5111,Тех_Движение!$D$2:$D$5111,$C2743,Тех_Движение!$B$2:$B$5111,"&lt;="&amp;K$3)-$F2743)))</f>
        <v>#VALUE!</v>
      </c>
      <c r="L2743" s="21" t="e">
        <f>IF(OR($B2743="",L$3&lt;$D2743+Настройки!$B$7),0,MAX(0,$E2743-MAX(0,SUMIFS(Тех_Движение!$G$2:$G$5111,Тех_Движение!$D$2:$D$5111,$C2743,Тех_Движение!$B$2:$B$5111,"&lt;="&amp;L$3)-$F2743)))</f>
        <v>#VALUE!</v>
      </c>
      <c r="M2743" s="21" t="e">
        <f>IF(OR($B2743="",M$3&lt;$D2743+Настройки!$B$7),0,MAX(0,$E2743-MAX(0,SUMIFS(Тех_Движение!$G$2:$G$5111,Тех_Движение!$D$2:$D$5111,$C2743,Тех_Движение!$B$2:$B$5111,"&lt;="&amp;M$3)-$F2743)))</f>
        <v>#VALUE!</v>
      </c>
      <c r="N2743" s="21" t="e">
        <f>IF(OR($B2743="",N$3&lt;$D2743+Настройки!$B$7),0,MAX(0,$E2743-MAX(0,SUMIFS(Тех_Движение!$G$2:$G$5111,Тех_Движение!$D$2:$D$5111,$C2743,Тех_Движение!$B$2:$B$5111,"&lt;="&amp;N$3)-$F2743)))</f>
        <v>#VALUE!</v>
      </c>
      <c r="O2743" s="21" t="e">
        <f>IF(OR($B2743="",O$3&lt;$D2743+Настройки!$B$7),0,MAX(0,$E2743-MAX(0,SUMIFS(Тех_Движение!$G$2:$G$5111,Тех_Движение!$D$2:$D$5111,$C2743,Тех_Движение!$B$2:$B$5111,"&lt;="&amp;O$3)-$F2743)))</f>
        <v>#VALUE!</v>
      </c>
      <c r="P2743" s="21" t="e">
        <f>IF(OR($B2743="",P$3&lt;$D2743+Настройки!$B$7),0,MAX(0,$E2743-MAX(0,SUMIFS(Тех_Движение!$G$2:$G$5111,Тех_Движение!$D$2:$D$5111,$C2743,Тех_Движение!$B$2:$B$5111,"&lt;="&amp;P$3)-$F2743)))</f>
        <v>#VALUE!</v>
      </c>
      <c r="Q2743" s="21" t="e">
        <f>IF(OR($B2743="",Q$3&lt;$D2743+Настройки!$B$7),0,MAX(0,$E2743-MAX(0,SUMIFS(Тех_Движение!$G$2:$G$5111,Тех_Движение!$D$2:$D$5111,$C2743,Тех_Движение!$B$2:$B$5111,"&lt;="&amp;Q$3)-$F2743)))</f>
        <v>#VALUE!</v>
      </c>
      <c r="R2743" s="21" t="str">
        <f t="shared" si="127"/>
        <v/>
      </c>
      <c r="S2743" s="23" t="str">
        <f>IF($B2743="","",VLOOKUP($C2743,Настройки!$A$11:$L$17,9,FALSE))</f>
        <v/>
      </c>
      <c r="T2743" s="23" t="str">
        <f t="shared" si="128"/>
        <v/>
      </c>
    </row>
    <row r="2744" spans="1:20" x14ac:dyDescent="0.3">
      <c r="A2744" s="20">
        <f>Тех_Движение!$A$2741</f>
        <v>2740</v>
      </c>
      <c r="B2744" s="20" t="str">
        <f>IF(Тех_Движение!$F$2741&gt;0,Тех_Движение!$I$2741,"")</f>
        <v/>
      </c>
      <c r="C2744" s="20" t="str">
        <f>IF($B2744="","",Тех_Движение!$D$2741)</f>
        <v/>
      </c>
      <c r="D2744" s="9" t="str">
        <f>IF($B2744="","",Тех_Движение!$B$2741)</f>
        <v/>
      </c>
      <c r="E2744" s="21" t="str">
        <f>IF($B2744="","",Тех_Движение!$F$2741)</f>
        <v/>
      </c>
      <c r="F2744" s="21" t="str">
        <f>IF($B2744="","",SUMIFS($E$5:$E2743,$C$5:$C2743,$C2744))</f>
        <v/>
      </c>
      <c r="G2744" s="21" t="str">
        <f>IF($B2744="","",MAX(0,$E2744-MAX(0,SUMIFS(Тех_Движение!$G$2:$G$5111,Тех_Движение!$D$2:$D$5111,$C2744,Тех_Движение!$B$2:$B$5111,"&lt;="&amp;Настройки!$B$5-1)-$F2744)))</f>
        <v/>
      </c>
      <c r="H2744" s="21" t="str">
        <f>IF($B2744="","",IF(AND($D2744&gt;=Настройки!$B$5,$D2744&lt;=Настройки!$B$6),$E2744,0))</f>
        <v/>
      </c>
      <c r="I2744" s="21" t="str">
        <f t="shared" si="126"/>
        <v/>
      </c>
      <c r="J2744" s="21" t="str">
        <f>IF($B2744="","",MAX(0,$E2744-MAX(0,SUMIFS(Тех_Движение!$G$2:$G$5111,Тех_Движение!$D$2:$D$5111,$C2744,Тех_Движение!$B$2:$B$5111,"&lt;="&amp;Настройки!$B$6)-$F2744)))</f>
        <v/>
      </c>
      <c r="K2744" s="21" t="e">
        <f>IF(OR($B2744="",K$3&lt;$D2744+Настройки!$B$7),0,MAX(0,$E2744-MAX(0,SUMIFS(Тех_Движение!$G$2:$G$5111,Тех_Движение!$D$2:$D$5111,$C2744,Тех_Движение!$B$2:$B$5111,"&lt;="&amp;K$3)-$F2744)))</f>
        <v>#VALUE!</v>
      </c>
      <c r="L2744" s="21" t="e">
        <f>IF(OR($B2744="",L$3&lt;$D2744+Настройки!$B$7),0,MAX(0,$E2744-MAX(0,SUMIFS(Тех_Движение!$G$2:$G$5111,Тех_Движение!$D$2:$D$5111,$C2744,Тех_Движение!$B$2:$B$5111,"&lt;="&amp;L$3)-$F2744)))</f>
        <v>#VALUE!</v>
      </c>
      <c r="M2744" s="21" t="e">
        <f>IF(OR($B2744="",M$3&lt;$D2744+Настройки!$B$7),0,MAX(0,$E2744-MAX(0,SUMIFS(Тех_Движение!$G$2:$G$5111,Тех_Движение!$D$2:$D$5111,$C2744,Тех_Движение!$B$2:$B$5111,"&lt;="&amp;M$3)-$F2744)))</f>
        <v>#VALUE!</v>
      </c>
      <c r="N2744" s="21" t="e">
        <f>IF(OR($B2744="",N$3&lt;$D2744+Настройки!$B$7),0,MAX(0,$E2744-MAX(0,SUMIFS(Тех_Движение!$G$2:$G$5111,Тех_Движение!$D$2:$D$5111,$C2744,Тех_Движение!$B$2:$B$5111,"&lt;="&amp;N$3)-$F2744)))</f>
        <v>#VALUE!</v>
      </c>
      <c r="O2744" s="21" t="e">
        <f>IF(OR($B2744="",O$3&lt;$D2744+Настройки!$B$7),0,MAX(0,$E2744-MAX(0,SUMIFS(Тех_Движение!$G$2:$G$5111,Тех_Движение!$D$2:$D$5111,$C2744,Тех_Движение!$B$2:$B$5111,"&lt;="&amp;O$3)-$F2744)))</f>
        <v>#VALUE!</v>
      </c>
      <c r="P2744" s="21" t="e">
        <f>IF(OR($B2744="",P$3&lt;$D2744+Настройки!$B$7),0,MAX(0,$E2744-MAX(0,SUMIFS(Тех_Движение!$G$2:$G$5111,Тех_Движение!$D$2:$D$5111,$C2744,Тех_Движение!$B$2:$B$5111,"&lt;="&amp;P$3)-$F2744)))</f>
        <v>#VALUE!</v>
      </c>
      <c r="Q2744" s="21" t="e">
        <f>IF(OR($B2744="",Q$3&lt;$D2744+Настройки!$B$7),0,MAX(0,$E2744-MAX(0,SUMIFS(Тех_Движение!$G$2:$G$5111,Тех_Движение!$D$2:$D$5111,$C2744,Тех_Движение!$B$2:$B$5111,"&lt;="&amp;Q$3)-$F2744)))</f>
        <v>#VALUE!</v>
      </c>
      <c r="R2744" s="21" t="str">
        <f t="shared" si="127"/>
        <v/>
      </c>
      <c r="S2744" s="23" t="str">
        <f>IF($B2744="","",VLOOKUP($C2744,Настройки!$A$11:$L$17,9,FALSE))</f>
        <v/>
      </c>
      <c r="T2744" s="23" t="str">
        <f t="shared" si="128"/>
        <v/>
      </c>
    </row>
    <row r="2745" spans="1:20" x14ac:dyDescent="0.3">
      <c r="A2745" s="20">
        <f>Тех_Движение!$A$2742</f>
        <v>2741</v>
      </c>
      <c r="B2745" s="20" t="str">
        <f>IF(Тех_Движение!$F$2742&gt;0,Тех_Движение!$I$2742,"")</f>
        <v/>
      </c>
      <c r="C2745" s="20" t="str">
        <f>IF($B2745="","",Тех_Движение!$D$2742)</f>
        <v/>
      </c>
      <c r="D2745" s="9" t="str">
        <f>IF($B2745="","",Тех_Движение!$B$2742)</f>
        <v/>
      </c>
      <c r="E2745" s="21" t="str">
        <f>IF($B2745="","",Тех_Движение!$F$2742)</f>
        <v/>
      </c>
      <c r="F2745" s="21" t="str">
        <f>IF($B2745="","",SUMIFS($E$5:$E2744,$C$5:$C2744,$C2745))</f>
        <v/>
      </c>
      <c r="G2745" s="21" t="str">
        <f>IF($B2745="","",MAX(0,$E2745-MAX(0,SUMIFS(Тех_Движение!$G$2:$G$5111,Тех_Движение!$D$2:$D$5111,$C2745,Тех_Движение!$B$2:$B$5111,"&lt;="&amp;Настройки!$B$5-1)-$F2745)))</f>
        <v/>
      </c>
      <c r="H2745" s="21" t="str">
        <f>IF($B2745="","",IF(AND($D2745&gt;=Настройки!$B$5,$D2745&lt;=Настройки!$B$6),$E2745,0))</f>
        <v/>
      </c>
      <c r="I2745" s="21" t="str">
        <f t="shared" si="126"/>
        <v/>
      </c>
      <c r="J2745" s="21" t="str">
        <f>IF($B2745="","",MAX(0,$E2745-MAX(0,SUMIFS(Тех_Движение!$G$2:$G$5111,Тех_Движение!$D$2:$D$5111,$C2745,Тех_Движение!$B$2:$B$5111,"&lt;="&amp;Настройки!$B$6)-$F2745)))</f>
        <v/>
      </c>
      <c r="K2745" s="21" t="e">
        <f>IF(OR($B2745="",K$3&lt;$D2745+Настройки!$B$7),0,MAX(0,$E2745-MAX(0,SUMIFS(Тех_Движение!$G$2:$G$5111,Тех_Движение!$D$2:$D$5111,$C2745,Тех_Движение!$B$2:$B$5111,"&lt;="&amp;K$3)-$F2745)))</f>
        <v>#VALUE!</v>
      </c>
      <c r="L2745" s="21" t="e">
        <f>IF(OR($B2745="",L$3&lt;$D2745+Настройки!$B$7),0,MAX(0,$E2745-MAX(0,SUMIFS(Тех_Движение!$G$2:$G$5111,Тех_Движение!$D$2:$D$5111,$C2745,Тех_Движение!$B$2:$B$5111,"&lt;="&amp;L$3)-$F2745)))</f>
        <v>#VALUE!</v>
      </c>
      <c r="M2745" s="21" t="e">
        <f>IF(OR($B2745="",M$3&lt;$D2745+Настройки!$B$7),0,MAX(0,$E2745-MAX(0,SUMIFS(Тех_Движение!$G$2:$G$5111,Тех_Движение!$D$2:$D$5111,$C2745,Тех_Движение!$B$2:$B$5111,"&lt;="&amp;M$3)-$F2745)))</f>
        <v>#VALUE!</v>
      </c>
      <c r="N2745" s="21" t="e">
        <f>IF(OR($B2745="",N$3&lt;$D2745+Настройки!$B$7),0,MAX(0,$E2745-MAX(0,SUMIFS(Тех_Движение!$G$2:$G$5111,Тех_Движение!$D$2:$D$5111,$C2745,Тех_Движение!$B$2:$B$5111,"&lt;="&amp;N$3)-$F2745)))</f>
        <v>#VALUE!</v>
      </c>
      <c r="O2745" s="21" t="e">
        <f>IF(OR($B2745="",O$3&lt;$D2745+Настройки!$B$7),0,MAX(0,$E2745-MAX(0,SUMIFS(Тех_Движение!$G$2:$G$5111,Тех_Движение!$D$2:$D$5111,$C2745,Тех_Движение!$B$2:$B$5111,"&lt;="&amp;O$3)-$F2745)))</f>
        <v>#VALUE!</v>
      </c>
      <c r="P2745" s="21" t="e">
        <f>IF(OR($B2745="",P$3&lt;$D2745+Настройки!$B$7),0,MAX(0,$E2745-MAX(0,SUMIFS(Тех_Движение!$G$2:$G$5111,Тех_Движение!$D$2:$D$5111,$C2745,Тех_Движение!$B$2:$B$5111,"&lt;="&amp;P$3)-$F2745)))</f>
        <v>#VALUE!</v>
      </c>
      <c r="Q2745" s="21" t="e">
        <f>IF(OR($B2745="",Q$3&lt;$D2745+Настройки!$B$7),0,MAX(0,$E2745-MAX(0,SUMIFS(Тех_Движение!$G$2:$G$5111,Тех_Движение!$D$2:$D$5111,$C2745,Тех_Движение!$B$2:$B$5111,"&lt;="&amp;Q$3)-$F2745)))</f>
        <v>#VALUE!</v>
      </c>
      <c r="R2745" s="21" t="str">
        <f t="shared" si="127"/>
        <v/>
      </c>
      <c r="S2745" s="23" t="str">
        <f>IF($B2745="","",VLOOKUP($C2745,Настройки!$A$11:$L$17,9,FALSE))</f>
        <v/>
      </c>
      <c r="T2745" s="23" t="str">
        <f t="shared" si="128"/>
        <v/>
      </c>
    </row>
    <row r="2746" spans="1:20" x14ac:dyDescent="0.3">
      <c r="A2746" s="20">
        <f>Тех_Движение!$A$2743</f>
        <v>2742</v>
      </c>
      <c r="B2746" s="20" t="str">
        <f>IF(Тех_Движение!$F$2743&gt;0,Тех_Движение!$I$2743,"")</f>
        <v/>
      </c>
      <c r="C2746" s="20" t="str">
        <f>IF($B2746="","",Тех_Движение!$D$2743)</f>
        <v/>
      </c>
      <c r="D2746" s="9" t="str">
        <f>IF($B2746="","",Тех_Движение!$B$2743)</f>
        <v/>
      </c>
      <c r="E2746" s="21" t="str">
        <f>IF($B2746="","",Тех_Движение!$F$2743)</f>
        <v/>
      </c>
      <c r="F2746" s="21" t="str">
        <f>IF($B2746="","",SUMIFS($E$5:$E2745,$C$5:$C2745,$C2746))</f>
        <v/>
      </c>
      <c r="G2746" s="21" t="str">
        <f>IF($B2746="","",MAX(0,$E2746-MAX(0,SUMIFS(Тех_Движение!$G$2:$G$5111,Тех_Движение!$D$2:$D$5111,$C2746,Тех_Движение!$B$2:$B$5111,"&lt;="&amp;Настройки!$B$5-1)-$F2746)))</f>
        <v/>
      </c>
      <c r="H2746" s="21" t="str">
        <f>IF($B2746="","",IF(AND($D2746&gt;=Настройки!$B$5,$D2746&lt;=Настройки!$B$6),$E2746,0))</f>
        <v/>
      </c>
      <c r="I2746" s="21" t="str">
        <f t="shared" si="126"/>
        <v/>
      </c>
      <c r="J2746" s="21" t="str">
        <f>IF($B2746="","",MAX(0,$E2746-MAX(0,SUMIFS(Тех_Движение!$G$2:$G$5111,Тех_Движение!$D$2:$D$5111,$C2746,Тех_Движение!$B$2:$B$5111,"&lt;="&amp;Настройки!$B$6)-$F2746)))</f>
        <v/>
      </c>
      <c r="K2746" s="21" t="e">
        <f>IF(OR($B2746="",K$3&lt;$D2746+Настройки!$B$7),0,MAX(0,$E2746-MAX(0,SUMIFS(Тех_Движение!$G$2:$G$5111,Тех_Движение!$D$2:$D$5111,$C2746,Тех_Движение!$B$2:$B$5111,"&lt;="&amp;K$3)-$F2746)))</f>
        <v>#VALUE!</v>
      </c>
      <c r="L2746" s="21" t="e">
        <f>IF(OR($B2746="",L$3&lt;$D2746+Настройки!$B$7),0,MAX(0,$E2746-MAX(0,SUMIFS(Тех_Движение!$G$2:$G$5111,Тех_Движение!$D$2:$D$5111,$C2746,Тех_Движение!$B$2:$B$5111,"&lt;="&amp;L$3)-$F2746)))</f>
        <v>#VALUE!</v>
      </c>
      <c r="M2746" s="21" t="e">
        <f>IF(OR($B2746="",M$3&lt;$D2746+Настройки!$B$7),0,MAX(0,$E2746-MAX(0,SUMIFS(Тех_Движение!$G$2:$G$5111,Тех_Движение!$D$2:$D$5111,$C2746,Тех_Движение!$B$2:$B$5111,"&lt;="&amp;M$3)-$F2746)))</f>
        <v>#VALUE!</v>
      </c>
      <c r="N2746" s="21" t="e">
        <f>IF(OR($B2746="",N$3&lt;$D2746+Настройки!$B$7),0,MAX(0,$E2746-MAX(0,SUMIFS(Тех_Движение!$G$2:$G$5111,Тех_Движение!$D$2:$D$5111,$C2746,Тех_Движение!$B$2:$B$5111,"&lt;="&amp;N$3)-$F2746)))</f>
        <v>#VALUE!</v>
      </c>
      <c r="O2746" s="21" t="e">
        <f>IF(OR($B2746="",O$3&lt;$D2746+Настройки!$B$7),0,MAX(0,$E2746-MAX(0,SUMIFS(Тех_Движение!$G$2:$G$5111,Тех_Движение!$D$2:$D$5111,$C2746,Тех_Движение!$B$2:$B$5111,"&lt;="&amp;O$3)-$F2746)))</f>
        <v>#VALUE!</v>
      </c>
      <c r="P2746" s="21" t="e">
        <f>IF(OR($B2746="",P$3&lt;$D2746+Настройки!$B$7),0,MAX(0,$E2746-MAX(0,SUMIFS(Тех_Движение!$G$2:$G$5111,Тех_Движение!$D$2:$D$5111,$C2746,Тех_Движение!$B$2:$B$5111,"&lt;="&amp;P$3)-$F2746)))</f>
        <v>#VALUE!</v>
      </c>
      <c r="Q2746" s="21" t="e">
        <f>IF(OR($B2746="",Q$3&lt;$D2746+Настройки!$B$7),0,MAX(0,$E2746-MAX(0,SUMIFS(Тех_Движение!$G$2:$G$5111,Тех_Движение!$D$2:$D$5111,$C2746,Тех_Движение!$B$2:$B$5111,"&lt;="&amp;Q$3)-$F2746)))</f>
        <v>#VALUE!</v>
      </c>
      <c r="R2746" s="21" t="str">
        <f t="shared" si="127"/>
        <v/>
      </c>
      <c r="S2746" s="23" t="str">
        <f>IF($B2746="","",VLOOKUP($C2746,Настройки!$A$11:$L$17,9,FALSE))</f>
        <v/>
      </c>
      <c r="T2746" s="23" t="str">
        <f t="shared" si="128"/>
        <v/>
      </c>
    </row>
    <row r="2747" spans="1:20" x14ac:dyDescent="0.3">
      <c r="A2747" s="20">
        <f>Тех_Движение!$A$2744</f>
        <v>2743</v>
      </c>
      <c r="B2747" s="20" t="str">
        <f>IF(Тех_Движение!$F$2744&gt;0,Тех_Движение!$I$2744,"")</f>
        <v/>
      </c>
      <c r="C2747" s="20" t="str">
        <f>IF($B2747="","",Тех_Движение!$D$2744)</f>
        <v/>
      </c>
      <c r="D2747" s="9" t="str">
        <f>IF($B2747="","",Тех_Движение!$B$2744)</f>
        <v/>
      </c>
      <c r="E2747" s="21" t="str">
        <f>IF($B2747="","",Тех_Движение!$F$2744)</f>
        <v/>
      </c>
      <c r="F2747" s="21" t="str">
        <f>IF($B2747="","",SUMIFS($E$5:$E2746,$C$5:$C2746,$C2747))</f>
        <v/>
      </c>
      <c r="G2747" s="21" t="str">
        <f>IF($B2747="","",MAX(0,$E2747-MAX(0,SUMIFS(Тех_Движение!$G$2:$G$5111,Тех_Движение!$D$2:$D$5111,$C2747,Тех_Движение!$B$2:$B$5111,"&lt;="&amp;Настройки!$B$5-1)-$F2747)))</f>
        <v/>
      </c>
      <c r="H2747" s="21" t="str">
        <f>IF($B2747="","",IF(AND($D2747&gt;=Настройки!$B$5,$D2747&lt;=Настройки!$B$6),$E2747,0))</f>
        <v/>
      </c>
      <c r="I2747" s="21" t="str">
        <f t="shared" si="126"/>
        <v/>
      </c>
      <c r="J2747" s="21" t="str">
        <f>IF($B2747="","",MAX(0,$E2747-MAX(0,SUMIFS(Тех_Движение!$G$2:$G$5111,Тех_Движение!$D$2:$D$5111,$C2747,Тех_Движение!$B$2:$B$5111,"&lt;="&amp;Настройки!$B$6)-$F2747)))</f>
        <v/>
      </c>
      <c r="K2747" s="21" t="e">
        <f>IF(OR($B2747="",K$3&lt;$D2747+Настройки!$B$7),0,MAX(0,$E2747-MAX(0,SUMIFS(Тех_Движение!$G$2:$G$5111,Тех_Движение!$D$2:$D$5111,$C2747,Тех_Движение!$B$2:$B$5111,"&lt;="&amp;K$3)-$F2747)))</f>
        <v>#VALUE!</v>
      </c>
      <c r="L2747" s="21" t="e">
        <f>IF(OR($B2747="",L$3&lt;$D2747+Настройки!$B$7),0,MAX(0,$E2747-MAX(0,SUMIFS(Тех_Движение!$G$2:$G$5111,Тех_Движение!$D$2:$D$5111,$C2747,Тех_Движение!$B$2:$B$5111,"&lt;="&amp;L$3)-$F2747)))</f>
        <v>#VALUE!</v>
      </c>
      <c r="M2747" s="21" t="e">
        <f>IF(OR($B2747="",M$3&lt;$D2747+Настройки!$B$7),0,MAX(0,$E2747-MAX(0,SUMIFS(Тех_Движение!$G$2:$G$5111,Тех_Движение!$D$2:$D$5111,$C2747,Тех_Движение!$B$2:$B$5111,"&lt;="&amp;M$3)-$F2747)))</f>
        <v>#VALUE!</v>
      </c>
      <c r="N2747" s="21" t="e">
        <f>IF(OR($B2747="",N$3&lt;$D2747+Настройки!$B$7),0,MAX(0,$E2747-MAX(0,SUMIFS(Тех_Движение!$G$2:$G$5111,Тех_Движение!$D$2:$D$5111,$C2747,Тех_Движение!$B$2:$B$5111,"&lt;="&amp;N$3)-$F2747)))</f>
        <v>#VALUE!</v>
      </c>
      <c r="O2747" s="21" t="e">
        <f>IF(OR($B2747="",O$3&lt;$D2747+Настройки!$B$7),0,MAX(0,$E2747-MAX(0,SUMIFS(Тех_Движение!$G$2:$G$5111,Тех_Движение!$D$2:$D$5111,$C2747,Тех_Движение!$B$2:$B$5111,"&lt;="&amp;O$3)-$F2747)))</f>
        <v>#VALUE!</v>
      </c>
      <c r="P2747" s="21" t="e">
        <f>IF(OR($B2747="",P$3&lt;$D2747+Настройки!$B$7),0,MAX(0,$E2747-MAX(0,SUMIFS(Тех_Движение!$G$2:$G$5111,Тех_Движение!$D$2:$D$5111,$C2747,Тех_Движение!$B$2:$B$5111,"&lt;="&amp;P$3)-$F2747)))</f>
        <v>#VALUE!</v>
      </c>
      <c r="Q2747" s="21" t="e">
        <f>IF(OR($B2747="",Q$3&lt;$D2747+Настройки!$B$7),0,MAX(0,$E2747-MAX(0,SUMIFS(Тех_Движение!$G$2:$G$5111,Тех_Движение!$D$2:$D$5111,$C2747,Тех_Движение!$B$2:$B$5111,"&lt;="&amp;Q$3)-$F2747)))</f>
        <v>#VALUE!</v>
      </c>
      <c r="R2747" s="21" t="str">
        <f t="shared" si="127"/>
        <v/>
      </c>
      <c r="S2747" s="23" t="str">
        <f>IF($B2747="","",VLOOKUP($C2747,Настройки!$A$11:$L$17,9,FALSE))</f>
        <v/>
      </c>
      <c r="T2747" s="23" t="str">
        <f t="shared" si="128"/>
        <v/>
      </c>
    </row>
    <row r="2748" spans="1:20" x14ac:dyDescent="0.3">
      <c r="A2748" s="20">
        <f>Тех_Движение!$A$2745</f>
        <v>2744</v>
      </c>
      <c r="B2748" s="20" t="str">
        <f>IF(Тех_Движение!$F$2745&gt;0,Тех_Движение!$I$2745,"")</f>
        <v/>
      </c>
      <c r="C2748" s="20" t="str">
        <f>IF($B2748="","",Тех_Движение!$D$2745)</f>
        <v/>
      </c>
      <c r="D2748" s="9" t="str">
        <f>IF($B2748="","",Тех_Движение!$B$2745)</f>
        <v/>
      </c>
      <c r="E2748" s="21" t="str">
        <f>IF($B2748="","",Тех_Движение!$F$2745)</f>
        <v/>
      </c>
      <c r="F2748" s="21" t="str">
        <f>IF($B2748="","",SUMIFS($E$5:$E2747,$C$5:$C2747,$C2748))</f>
        <v/>
      </c>
      <c r="G2748" s="21" t="str">
        <f>IF($B2748="","",MAX(0,$E2748-MAX(0,SUMIFS(Тех_Движение!$G$2:$G$5111,Тех_Движение!$D$2:$D$5111,$C2748,Тех_Движение!$B$2:$B$5111,"&lt;="&amp;Настройки!$B$5-1)-$F2748)))</f>
        <v/>
      </c>
      <c r="H2748" s="21" t="str">
        <f>IF($B2748="","",IF(AND($D2748&gt;=Настройки!$B$5,$D2748&lt;=Настройки!$B$6),$E2748,0))</f>
        <v/>
      </c>
      <c r="I2748" s="21" t="str">
        <f t="shared" si="126"/>
        <v/>
      </c>
      <c r="J2748" s="21" t="str">
        <f>IF($B2748="","",MAX(0,$E2748-MAX(0,SUMIFS(Тех_Движение!$G$2:$G$5111,Тех_Движение!$D$2:$D$5111,$C2748,Тех_Движение!$B$2:$B$5111,"&lt;="&amp;Настройки!$B$6)-$F2748)))</f>
        <v/>
      </c>
      <c r="K2748" s="21" t="e">
        <f>IF(OR($B2748="",K$3&lt;$D2748+Настройки!$B$7),0,MAX(0,$E2748-MAX(0,SUMIFS(Тех_Движение!$G$2:$G$5111,Тех_Движение!$D$2:$D$5111,$C2748,Тех_Движение!$B$2:$B$5111,"&lt;="&amp;K$3)-$F2748)))</f>
        <v>#VALUE!</v>
      </c>
      <c r="L2748" s="21" t="e">
        <f>IF(OR($B2748="",L$3&lt;$D2748+Настройки!$B$7),0,MAX(0,$E2748-MAX(0,SUMIFS(Тех_Движение!$G$2:$G$5111,Тех_Движение!$D$2:$D$5111,$C2748,Тех_Движение!$B$2:$B$5111,"&lt;="&amp;L$3)-$F2748)))</f>
        <v>#VALUE!</v>
      </c>
      <c r="M2748" s="21" t="e">
        <f>IF(OR($B2748="",M$3&lt;$D2748+Настройки!$B$7),0,MAX(0,$E2748-MAX(0,SUMIFS(Тех_Движение!$G$2:$G$5111,Тех_Движение!$D$2:$D$5111,$C2748,Тех_Движение!$B$2:$B$5111,"&lt;="&amp;M$3)-$F2748)))</f>
        <v>#VALUE!</v>
      </c>
      <c r="N2748" s="21" t="e">
        <f>IF(OR($B2748="",N$3&lt;$D2748+Настройки!$B$7),0,MAX(0,$E2748-MAX(0,SUMIFS(Тех_Движение!$G$2:$G$5111,Тех_Движение!$D$2:$D$5111,$C2748,Тех_Движение!$B$2:$B$5111,"&lt;="&amp;N$3)-$F2748)))</f>
        <v>#VALUE!</v>
      </c>
      <c r="O2748" s="21" t="e">
        <f>IF(OR($B2748="",O$3&lt;$D2748+Настройки!$B$7),0,MAX(0,$E2748-MAX(0,SUMIFS(Тех_Движение!$G$2:$G$5111,Тех_Движение!$D$2:$D$5111,$C2748,Тех_Движение!$B$2:$B$5111,"&lt;="&amp;O$3)-$F2748)))</f>
        <v>#VALUE!</v>
      </c>
      <c r="P2748" s="21" t="e">
        <f>IF(OR($B2748="",P$3&lt;$D2748+Настройки!$B$7),0,MAX(0,$E2748-MAX(0,SUMIFS(Тех_Движение!$G$2:$G$5111,Тех_Движение!$D$2:$D$5111,$C2748,Тех_Движение!$B$2:$B$5111,"&lt;="&amp;P$3)-$F2748)))</f>
        <v>#VALUE!</v>
      </c>
      <c r="Q2748" s="21" t="e">
        <f>IF(OR($B2748="",Q$3&lt;$D2748+Настройки!$B$7),0,MAX(0,$E2748-MAX(0,SUMIFS(Тех_Движение!$G$2:$G$5111,Тех_Движение!$D$2:$D$5111,$C2748,Тех_Движение!$B$2:$B$5111,"&lt;="&amp;Q$3)-$F2748)))</f>
        <v>#VALUE!</v>
      </c>
      <c r="R2748" s="21" t="str">
        <f t="shared" si="127"/>
        <v/>
      </c>
      <c r="S2748" s="23" t="str">
        <f>IF($B2748="","",VLOOKUP($C2748,Настройки!$A$11:$L$17,9,FALSE))</f>
        <v/>
      </c>
      <c r="T2748" s="23" t="str">
        <f t="shared" si="128"/>
        <v/>
      </c>
    </row>
    <row r="2749" spans="1:20" x14ac:dyDescent="0.3">
      <c r="A2749" s="20">
        <f>Тех_Движение!$A$2746</f>
        <v>2745</v>
      </c>
      <c r="B2749" s="20" t="str">
        <f>IF(Тех_Движение!$F$2746&gt;0,Тех_Движение!$I$2746,"")</f>
        <v/>
      </c>
      <c r="C2749" s="20" t="str">
        <f>IF($B2749="","",Тех_Движение!$D$2746)</f>
        <v/>
      </c>
      <c r="D2749" s="9" t="str">
        <f>IF($B2749="","",Тех_Движение!$B$2746)</f>
        <v/>
      </c>
      <c r="E2749" s="21" t="str">
        <f>IF($B2749="","",Тех_Движение!$F$2746)</f>
        <v/>
      </c>
      <c r="F2749" s="21" t="str">
        <f>IF($B2749="","",SUMIFS($E$5:$E2748,$C$5:$C2748,$C2749))</f>
        <v/>
      </c>
      <c r="G2749" s="21" t="str">
        <f>IF($B2749="","",MAX(0,$E2749-MAX(0,SUMIFS(Тех_Движение!$G$2:$G$5111,Тех_Движение!$D$2:$D$5111,$C2749,Тех_Движение!$B$2:$B$5111,"&lt;="&amp;Настройки!$B$5-1)-$F2749)))</f>
        <v/>
      </c>
      <c r="H2749" s="21" t="str">
        <f>IF($B2749="","",IF(AND($D2749&gt;=Настройки!$B$5,$D2749&lt;=Настройки!$B$6),$E2749,0))</f>
        <v/>
      </c>
      <c r="I2749" s="21" t="str">
        <f t="shared" si="126"/>
        <v/>
      </c>
      <c r="J2749" s="21" t="str">
        <f>IF($B2749="","",MAX(0,$E2749-MAX(0,SUMIFS(Тех_Движение!$G$2:$G$5111,Тех_Движение!$D$2:$D$5111,$C2749,Тех_Движение!$B$2:$B$5111,"&lt;="&amp;Настройки!$B$6)-$F2749)))</f>
        <v/>
      </c>
      <c r="K2749" s="21" t="e">
        <f>IF(OR($B2749="",K$3&lt;$D2749+Настройки!$B$7),0,MAX(0,$E2749-MAX(0,SUMIFS(Тех_Движение!$G$2:$G$5111,Тех_Движение!$D$2:$D$5111,$C2749,Тех_Движение!$B$2:$B$5111,"&lt;="&amp;K$3)-$F2749)))</f>
        <v>#VALUE!</v>
      </c>
      <c r="L2749" s="21" t="e">
        <f>IF(OR($B2749="",L$3&lt;$D2749+Настройки!$B$7),0,MAX(0,$E2749-MAX(0,SUMIFS(Тех_Движение!$G$2:$G$5111,Тех_Движение!$D$2:$D$5111,$C2749,Тех_Движение!$B$2:$B$5111,"&lt;="&amp;L$3)-$F2749)))</f>
        <v>#VALUE!</v>
      </c>
      <c r="M2749" s="21" t="e">
        <f>IF(OR($B2749="",M$3&lt;$D2749+Настройки!$B$7),0,MAX(0,$E2749-MAX(0,SUMIFS(Тех_Движение!$G$2:$G$5111,Тех_Движение!$D$2:$D$5111,$C2749,Тех_Движение!$B$2:$B$5111,"&lt;="&amp;M$3)-$F2749)))</f>
        <v>#VALUE!</v>
      </c>
      <c r="N2749" s="21" t="e">
        <f>IF(OR($B2749="",N$3&lt;$D2749+Настройки!$B$7),0,MAX(0,$E2749-MAX(0,SUMIFS(Тех_Движение!$G$2:$G$5111,Тех_Движение!$D$2:$D$5111,$C2749,Тех_Движение!$B$2:$B$5111,"&lt;="&amp;N$3)-$F2749)))</f>
        <v>#VALUE!</v>
      </c>
      <c r="O2749" s="21" t="e">
        <f>IF(OR($B2749="",O$3&lt;$D2749+Настройки!$B$7),0,MAX(0,$E2749-MAX(0,SUMIFS(Тех_Движение!$G$2:$G$5111,Тех_Движение!$D$2:$D$5111,$C2749,Тех_Движение!$B$2:$B$5111,"&lt;="&amp;O$3)-$F2749)))</f>
        <v>#VALUE!</v>
      </c>
      <c r="P2749" s="21" t="e">
        <f>IF(OR($B2749="",P$3&lt;$D2749+Настройки!$B$7),0,MAX(0,$E2749-MAX(0,SUMIFS(Тех_Движение!$G$2:$G$5111,Тех_Движение!$D$2:$D$5111,$C2749,Тех_Движение!$B$2:$B$5111,"&lt;="&amp;P$3)-$F2749)))</f>
        <v>#VALUE!</v>
      </c>
      <c r="Q2749" s="21" t="e">
        <f>IF(OR($B2749="",Q$3&lt;$D2749+Настройки!$B$7),0,MAX(0,$E2749-MAX(0,SUMIFS(Тех_Движение!$G$2:$G$5111,Тех_Движение!$D$2:$D$5111,$C2749,Тех_Движение!$B$2:$B$5111,"&lt;="&amp;Q$3)-$F2749)))</f>
        <v>#VALUE!</v>
      </c>
      <c r="R2749" s="21" t="str">
        <f t="shared" si="127"/>
        <v/>
      </c>
      <c r="S2749" s="23" t="str">
        <f>IF($B2749="","",VLOOKUP($C2749,Настройки!$A$11:$L$17,9,FALSE))</f>
        <v/>
      </c>
      <c r="T2749" s="23" t="str">
        <f t="shared" si="128"/>
        <v/>
      </c>
    </row>
    <row r="2750" spans="1:20" x14ac:dyDescent="0.3">
      <c r="A2750" s="20">
        <f>Тех_Движение!$A$2747</f>
        <v>2746</v>
      </c>
      <c r="B2750" s="20" t="str">
        <f>IF(Тех_Движение!$F$2747&gt;0,Тех_Движение!$I$2747,"")</f>
        <v/>
      </c>
      <c r="C2750" s="20" t="str">
        <f>IF($B2750="","",Тех_Движение!$D$2747)</f>
        <v/>
      </c>
      <c r="D2750" s="9" t="str">
        <f>IF($B2750="","",Тех_Движение!$B$2747)</f>
        <v/>
      </c>
      <c r="E2750" s="21" t="str">
        <f>IF($B2750="","",Тех_Движение!$F$2747)</f>
        <v/>
      </c>
      <c r="F2750" s="21" t="str">
        <f>IF($B2750="","",SUMIFS($E$5:$E2749,$C$5:$C2749,$C2750))</f>
        <v/>
      </c>
      <c r="G2750" s="21" t="str">
        <f>IF($B2750="","",MAX(0,$E2750-MAX(0,SUMIFS(Тех_Движение!$G$2:$G$5111,Тех_Движение!$D$2:$D$5111,$C2750,Тех_Движение!$B$2:$B$5111,"&lt;="&amp;Настройки!$B$5-1)-$F2750)))</f>
        <v/>
      </c>
      <c r="H2750" s="21" t="str">
        <f>IF($B2750="","",IF(AND($D2750&gt;=Настройки!$B$5,$D2750&lt;=Настройки!$B$6),$E2750,0))</f>
        <v/>
      </c>
      <c r="I2750" s="21" t="str">
        <f t="shared" si="126"/>
        <v/>
      </c>
      <c r="J2750" s="21" t="str">
        <f>IF($B2750="","",MAX(0,$E2750-MAX(0,SUMIFS(Тех_Движение!$G$2:$G$5111,Тех_Движение!$D$2:$D$5111,$C2750,Тех_Движение!$B$2:$B$5111,"&lt;="&amp;Настройки!$B$6)-$F2750)))</f>
        <v/>
      </c>
      <c r="K2750" s="21" t="e">
        <f>IF(OR($B2750="",K$3&lt;$D2750+Настройки!$B$7),0,MAX(0,$E2750-MAX(0,SUMIFS(Тех_Движение!$G$2:$G$5111,Тех_Движение!$D$2:$D$5111,$C2750,Тех_Движение!$B$2:$B$5111,"&lt;="&amp;K$3)-$F2750)))</f>
        <v>#VALUE!</v>
      </c>
      <c r="L2750" s="21" t="e">
        <f>IF(OR($B2750="",L$3&lt;$D2750+Настройки!$B$7),0,MAX(0,$E2750-MAX(0,SUMIFS(Тех_Движение!$G$2:$G$5111,Тех_Движение!$D$2:$D$5111,$C2750,Тех_Движение!$B$2:$B$5111,"&lt;="&amp;L$3)-$F2750)))</f>
        <v>#VALUE!</v>
      </c>
      <c r="M2750" s="21" t="e">
        <f>IF(OR($B2750="",M$3&lt;$D2750+Настройки!$B$7),0,MAX(0,$E2750-MAX(0,SUMIFS(Тех_Движение!$G$2:$G$5111,Тех_Движение!$D$2:$D$5111,$C2750,Тех_Движение!$B$2:$B$5111,"&lt;="&amp;M$3)-$F2750)))</f>
        <v>#VALUE!</v>
      </c>
      <c r="N2750" s="21" t="e">
        <f>IF(OR($B2750="",N$3&lt;$D2750+Настройки!$B$7),0,MAX(0,$E2750-MAX(0,SUMIFS(Тех_Движение!$G$2:$G$5111,Тех_Движение!$D$2:$D$5111,$C2750,Тех_Движение!$B$2:$B$5111,"&lt;="&amp;N$3)-$F2750)))</f>
        <v>#VALUE!</v>
      </c>
      <c r="O2750" s="21" t="e">
        <f>IF(OR($B2750="",O$3&lt;$D2750+Настройки!$B$7),0,MAX(0,$E2750-MAX(0,SUMIFS(Тех_Движение!$G$2:$G$5111,Тех_Движение!$D$2:$D$5111,$C2750,Тех_Движение!$B$2:$B$5111,"&lt;="&amp;O$3)-$F2750)))</f>
        <v>#VALUE!</v>
      </c>
      <c r="P2750" s="21" t="e">
        <f>IF(OR($B2750="",P$3&lt;$D2750+Настройки!$B$7),0,MAX(0,$E2750-MAX(0,SUMIFS(Тех_Движение!$G$2:$G$5111,Тех_Движение!$D$2:$D$5111,$C2750,Тех_Движение!$B$2:$B$5111,"&lt;="&amp;P$3)-$F2750)))</f>
        <v>#VALUE!</v>
      </c>
      <c r="Q2750" s="21" t="e">
        <f>IF(OR($B2750="",Q$3&lt;$D2750+Настройки!$B$7),0,MAX(0,$E2750-MAX(0,SUMIFS(Тех_Движение!$G$2:$G$5111,Тех_Движение!$D$2:$D$5111,$C2750,Тех_Движение!$B$2:$B$5111,"&lt;="&amp;Q$3)-$F2750)))</f>
        <v>#VALUE!</v>
      </c>
      <c r="R2750" s="21" t="str">
        <f t="shared" si="127"/>
        <v/>
      </c>
      <c r="S2750" s="23" t="str">
        <f>IF($B2750="","",VLOOKUP($C2750,Настройки!$A$11:$L$17,9,FALSE))</f>
        <v/>
      </c>
      <c r="T2750" s="23" t="str">
        <f t="shared" si="128"/>
        <v/>
      </c>
    </row>
    <row r="2751" spans="1:20" x14ac:dyDescent="0.3">
      <c r="A2751" s="20">
        <f>Тех_Движение!$A$2748</f>
        <v>2747</v>
      </c>
      <c r="B2751" s="20" t="str">
        <f>IF(Тех_Движение!$F$2748&gt;0,Тех_Движение!$I$2748,"")</f>
        <v/>
      </c>
      <c r="C2751" s="20" t="str">
        <f>IF($B2751="","",Тех_Движение!$D$2748)</f>
        <v/>
      </c>
      <c r="D2751" s="9" t="str">
        <f>IF($B2751="","",Тех_Движение!$B$2748)</f>
        <v/>
      </c>
      <c r="E2751" s="21" t="str">
        <f>IF($B2751="","",Тех_Движение!$F$2748)</f>
        <v/>
      </c>
      <c r="F2751" s="21" t="str">
        <f>IF($B2751="","",SUMIFS($E$5:$E2750,$C$5:$C2750,$C2751))</f>
        <v/>
      </c>
      <c r="G2751" s="21" t="str">
        <f>IF($B2751="","",MAX(0,$E2751-MAX(0,SUMIFS(Тех_Движение!$G$2:$G$5111,Тех_Движение!$D$2:$D$5111,$C2751,Тех_Движение!$B$2:$B$5111,"&lt;="&amp;Настройки!$B$5-1)-$F2751)))</f>
        <v/>
      </c>
      <c r="H2751" s="21" t="str">
        <f>IF($B2751="","",IF(AND($D2751&gt;=Настройки!$B$5,$D2751&lt;=Настройки!$B$6),$E2751,0))</f>
        <v/>
      </c>
      <c r="I2751" s="21" t="str">
        <f t="shared" si="126"/>
        <v/>
      </c>
      <c r="J2751" s="21" t="str">
        <f>IF($B2751="","",MAX(0,$E2751-MAX(0,SUMIFS(Тех_Движение!$G$2:$G$5111,Тех_Движение!$D$2:$D$5111,$C2751,Тех_Движение!$B$2:$B$5111,"&lt;="&amp;Настройки!$B$6)-$F2751)))</f>
        <v/>
      </c>
      <c r="K2751" s="21" t="e">
        <f>IF(OR($B2751="",K$3&lt;$D2751+Настройки!$B$7),0,MAX(0,$E2751-MAX(0,SUMIFS(Тех_Движение!$G$2:$G$5111,Тех_Движение!$D$2:$D$5111,$C2751,Тех_Движение!$B$2:$B$5111,"&lt;="&amp;K$3)-$F2751)))</f>
        <v>#VALUE!</v>
      </c>
      <c r="L2751" s="21" t="e">
        <f>IF(OR($B2751="",L$3&lt;$D2751+Настройки!$B$7),0,MAX(0,$E2751-MAX(0,SUMIFS(Тех_Движение!$G$2:$G$5111,Тех_Движение!$D$2:$D$5111,$C2751,Тех_Движение!$B$2:$B$5111,"&lt;="&amp;L$3)-$F2751)))</f>
        <v>#VALUE!</v>
      </c>
      <c r="M2751" s="21" t="e">
        <f>IF(OR($B2751="",M$3&lt;$D2751+Настройки!$B$7),0,MAX(0,$E2751-MAX(0,SUMIFS(Тех_Движение!$G$2:$G$5111,Тех_Движение!$D$2:$D$5111,$C2751,Тех_Движение!$B$2:$B$5111,"&lt;="&amp;M$3)-$F2751)))</f>
        <v>#VALUE!</v>
      </c>
      <c r="N2751" s="21" t="e">
        <f>IF(OR($B2751="",N$3&lt;$D2751+Настройки!$B$7),0,MAX(0,$E2751-MAX(0,SUMIFS(Тех_Движение!$G$2:$G$5111,Тех_Движение!$D$2:$D$5111,$C2751,Тех_Движение!$B$2:$B$5111,"&lt;="&amp;N$3)-$F2751)))</f>
        <v>#VALUE!</v>
      </c>
      <c r="O2751" s="21" t="e">
        <f>IF(OR($B2751="",O$3&lt;$D2751+Настройки!$B$7),0,MAX(0,$E2751-MAX(0,SUMIFS(Тех_Движение!$G$2:$G$5111,Тех_Движение!$D$2:$D$5111,$C2751,Тех_Движение!$B$2:$B$5111,"&lt;="&amp;O$3)-$F2751)))</f>
        <v>#VALUE!</v>
      </c>
      <c r="P2751" s="21" t="e">
        <f>IF(OR($B2751="",P$3&lt;$D2751+Настройки!$B$7),0,MAX(0,$E2751-MAX(0,SUMIFS(Тех_Движение!$G$2:$G$5111,Тех_Движение!$D$2:$D$5111,$C2751,Тех_Движение!$B$2:$B$5111,"&lt;="&amp;P$3)-$F2751)))</f>
        <v>#VALUE!</v>
      </c>
      <c r="Q2751" s="21" t="e">
        <f>IF(OR($B2751="",Q$3&lt;$D2751+Настройки!$B$7),0,MAX(0,$E2751-MAX(0,SUMIFS(Тех_Движение!$G$2:$G$5111,Тех_Движение!$D$2:$D$5111,$C2751,Тех_Движение!$B$2:$B$5111,"&lt;="&amp;Q$3)-$F2751)))</f>
        <v>#VALUE!</v>
      </c>
      <c r="R2751" s="21" t="str">
        <f t="shared" si="127"/>
        <v/>
      </c>
      <c r="S2751" s="23" t="str">
        <f>IF($B2751="","",VLOOKUP($C2751,Настройки!$A$11:$L$17,9,FALSE))</f>
        <v/>
      </c>
      <c r="T2751" s="23" t="str">
        <f t="shared" si="128"/>
        <v/>
      </c>
    </row>
    <row r="2752" spans="1:20" x14ac:dyDescent="0.3">
      <c r="A2752" s="20">
        <f>Тех_Движение!$A$2749</f>
        <v>2748</v>
      </c>
      <c r="B2752" s="20" t="str">
        <f>IF(Тех_Движение!$F$2749&gt;0,Тех_Движение!$I$2749,"")</f>
        <v/>
      </c>
      <c r="C2752" s="20" t="str">
        <f>IF($B2752="","",Тех_Движение!$D$2749)</f>
        <v/>
      </c>
      <c r="D2752" s="9" t="str">
        <f>IF($B2752="","",Тех_Движение!$B$2749)</f>
        <v/>
      </c>
      <c r="E2752" s="21" t="str">
        <f>IF($B2752="","",Тех_Движение!$F$2749)</f>
        <v/>
      </c>
      <c r="F2752" s="21" t="str">
        <f>IF($B2752="","",SUMIFS($E$5:$E2751,$C$5:$C2751,$C2752))</f>
        <v/>
      </c>
      <c r="G2752" s="21" t="str">
        <f>IF($B2752="","",MAX(0,$E2752-MAX(0,SUMIFS(Тех_Движение!$G$2:$G$5111,Тех_Движение!$D$2:$D$5111,$C2752,Тех_Движение!$B$2:$B$5111,"&lt;="&amp;Настройки!$B$5-1)-$F2752)))</f>
        <v/>
      </c>
      <c r="H2752" s="21" t="str">
        <f>IF($B2752="","",IF(AND($D2752&gt;=Настройки!$B$5,$D2752&lt;=Настройки!$B$6),$E2752,0))</f>
        <v/>
      </c>
      <c r="I2752" s="21" t="str">
        <f t="shared" si="126"/>
        <v/>
      </c>
      <c r="J2752" s="21" t="str">
        <f>IF($B2752="","",MAX(0,$E2752-MAX(0,SUMIFS(Тех_Движение!$G$2:$G$5111,Тех_Движение!$D$2:$D$5111,$C2752,Тех_Движение!$B$2:$B$5111,"&lt;="&amp;Настройки!$B$6)-$F2752)))</f>
        <v/>
      </c>
      <c r="K2752" s="21" t="e">
        <f>IF(OR($B2752="",K$3&lt;$D2752+Настройки!$B$7),0,MAX(0,$E2752-MAX(0,SUMIFS(Тех_Движение!$G$2:$G$5111,Тех_Движение!$D$2:$D$5111,$C2752,Тех_Движение!$B$2:$B$5111,"&lt;="&amp;K$3)-$F2752)))</f>
        <v>#VALUE!</v>
      </c>
      <c r="L2752" s="21" t="e">
        <f>IF(OR($B2752="",L$3&lt;$D2752+Настройки!$B$7),0,MAX(0,$E2752-MAX(0,SUMIFS(Тех_Движение!$G$2:$G$5111,Тех_Движение!$D$2:$D$5111,$C2752,Тех_Движение!$B$2:$B$5111,"&lt;="&amp;L$3)-$F2752)))</f>
        <v>#VALUE!</v>
      </c>
      <c r="M2752" s="21" t="e">
        <f>IF(OR($B2752="",M$3&lt;$D2752+Настройки!$B$7),0,MAX(0,$E2752-MAX(0,SUMIFS(Тех_Движение!$G$2:$G$5111,Тех_Движение!$D$2:$D$5111,$C2752,Тех_Движение!$B$2:$B$5111,"&lt;="&amp;M$3)-$F2752)))</f>
        <v>#VALUE!</v>
      </c>
      <c r="N2752" s="21" t="e">
        <f>IF(OR($B2752="",N$3&lt;$D2752+Настройки!$B$7),0,MAX(0,$E2752-MAX(0,SUMIFS(Тех_Движение!$G$2:$G$5111,Тех_Движение!$D$2:$D$5111,$C2752,Тех_Движение!$B$2:$B$5111,"&lt;="&amp;N$3)-$F2752)))</f>
        <v>#VALUE!</v>
      </c>
      <c r="O2752" s="21" t="e">
        <f>IF(OR($B2752="",O$3&lt;$D2752+Настройки!$B$7),0,MAX(0,$E2752-MAX(0,SUMIFS(Тех_Движение!$G$2:$G$5111,Тех_Движение!$D$2:$D$5111,$C2752,Тех_Движение!$B$2:$B$5111,"&lt;="&amp;O$3)-$F2752)))</f>
        <v>#VALUE!</v>
      </c>
      <c r="P2752" s="21" t="e">
        <f>IF(OR($B2752="",P$3&lt;$D2752+Настройки!$B$7),0,MAX(0,$E2752-MAX(0,SUMIFS(Тех_Движение!$G$2:$G$5111,Тех_Движение!$D$2:$D$5111,$C2752,Тех_Движение!$B$2:$B$5111,"&lt;="&amp;P$3)-$F2752)))</f>
        <v>#VALUE!</v>
      </c>
      <c r="Q2752" s="21" t="e">
        <f>IF(OR($B2752="",Q$3&lt;$D2752+Настройки!$B$7),0,MAX(0,$E2752-MAX(0,SUMIFS(Тех_Движение!$G$2:$G$5111,Тех_Движение!$D$2:$D$5111,$C2752,Тех_Движение!$B$2:$B$5111,"&lt;="&amp;Q$3)-$F2752)))</f>
        <v>#VALUE!</v>
      </c>
      <c r="R2752" s="21" t="str">
        <f t="shared" si="127"/>
        <v/>
      </c>
      <c r="S2752" s="23" t="str">
        <f>IF($B2752="","",VLOOKUP($C2752,Настройки!$A$11:$L$17,9,FALSE))</f>
        <v/>
      </c>
      <c r="T2752" s="23" t="str">
        <f t="shared" si="128"/>
        <v/>
      </c>
    </row>
    <row r="2753" spans="1:20" x14ac:dyDescent="0.3">
      <c r="A2753" s="20">
        <f>Тех_Движение!$A$2750</f>
        <v>2749</v>
      </c>
      <c r="B2753" s="20" t="str">
        <f>IF(Тех_Движение!$F$2750&gt;0,Тех_Движение!$I$2750,"")</f>
        <v/>
      </c>
      <c r="C2753" s="20" t="str">
        <f>IF($B2753="","",Тех_Движение!$D$2750)</f>
        <v/>
      </c>
      <c r="D2753" s="9" t="str">
        <f>IF($B2753="","",Тех_Движение!$B$2750)</f>
        <v/>
      </c>
      <c r="E2753" s="21" t="str">
        <f>IF($B2753="","",Тех_Движение!$F$2750)</f>
        <v/>
      </c>
      <c r="F2753" s="21" t="str">
        <f>IF($B2753="","",SUMIFS($E$5:$E2752,$C$5:$C2752,$C2753))</f>
        <v/>
      </c>
      <c r="G2753" s="21" t="str">
        <f>IF($B2753="","",MAX(0,$E2753-MAX(0,SUMIFS(Тех_Движение!$G$2:$G$5111,Тех_Движение!$D$2:$D$5111,$C2753,Тех_Движение!$B$2:$B$5111,"&lt;="&amp;Настройки!$B$5-1)-$F2753)))</f>
        <v/>
      </c>
      <c r="H2753" s="21" t="str">
        <f>IF($B2753="","",IF(AND($D2753&gt;=Настройки!$B$5,$D2753&lt;=Настройки!$B$6),$E2753,0))</f>
        <v/>
      </c>
      <c r="I2753" s="21" t="str">
        <f t="shared" si="126"/>
        <v/>
      </c>
      <c r="J2753" s="21" t="str">
        <f>IF($B2753="","",MAX(0,$E2753-MAX(0,SUMIFS(Тех_Движение!$G$2:$G$5111,Тех_Движение!$D$2:$D$5111,$C2753,Тех_Движение!$B$2:$B$5111,"&lt;="&amp;Настройки!$B$6)-$F2753)))</f>
        <v/>
      </c>
      <c r="K2753" s="21" t="e">
        <f>IF(OR($B2753="",K$3&lt;$D2753+Настройки!$B$7),0,MAX(0,$E2753-MAX(0,SUMIFS(Тех_Движение!$G$2:$G$5111,Тех_Движение!$D$2:$D$5111,$C2753,Тех_Движение!$B$2:$B$5111,"&lt;="&amp;K$3)-$F2753)))</f>
        <v>#VALUE!</v>
      </c>
      <c r="L2753" s="21" t="e">
        <f>IF(OR($B2753="",L$3&lt;$D2753+Настройки!$B$7),0,MAX(0,$E2753-MAX(0,SUMIFS(Тех_Движение!$G$2:$G$5111,Тех_Движение!$D$2:$D$5111,$C2753,Тех_Движение!$B$2:$B$5111,"&lt;="&amp;L$3)-$F2753)))</f>
        <v>#VALUE!</v>
      </c>
      <c r="M2753" s="21" t="e">
        <f>IF(OR($B2753="",M$3&lt;$D2753+Настройки!$B$7),0,MAX(0,$E2753-MAX(0,SUMIFS(Тех_Движение!$G$2:$G$5111,Тех_Движение!$D$2:$D$5111,$C2753,Тех_Движение!$B$2:$B$5111,"&lt;="&amp;M$3)-$F2753)))</f>
        <v>#VALUE!</v>
      </c>
      <c r="N2753" s="21" t="e">
        <f>IF(OR($B2753="",N$3&lt;$D2753+Настройки!$B$7),0,MAX(0,$E2753-MAX(0,SUMIFS(Тех_Движение!$G$2:$G$5111,Тех_Движение!$D$2:$D$5111,$C2753,Тех_Движение!$B$2:$B$5111,"&lt;="&amp;N$3)-$F2753)))</f>
        <v>#VALUE!</v>
      </c>
      <c r="O2753" s="21" t="e">
        <f>IF(OR($B2753="",O$3&lt;$D2753+Настройки!$B$7),0,MAX(0,$E2753-MAX(0,SUMIFS(Тех_Движение!$G$2:$G$5111,Тех_Движение!$D$2:$D$5111,$C2753,Тех_Движение!$B$2:$B$5111,"&lt;="&amp;O$3)-$F2753)))</f>
        <v>#VALUE!</v>
      </c>
      <c r="P2753" s="21" t="e">
        <f>IF(OR($B2753="",P$3&lt;$D2753+Настройки!$B$7),0,MAX(0,$E2753-MAX(0,SUMIFS(Тех_Движение!$G$2:$G$5111,Тех_Движение!$D$2:$D$5111,$C2753,Тех_Движение!$B$2:$B$5111,"&lt;="&amp;P$3)-$F2753)))</f>
        <v>#VALUE!</v>
      </c>
      <c r="Q2753" s="21" t="e">
        <f>IF(OR($B2753="",Q$3&lt;$D2753+Настройки!$B$7),0,MAX(0,$E2753-MAX(0,SUMIFS(Тех_Движение!$G$2:$G$5111,Тех_Движение!$D$2:$D$5111,$C2753,Тех_Движение!$B$2:$B$5111,"&lt;="&amp;Q$3)-$F2753)))</f>
        <v>#VALUE!</v>
      </c>
      <c r="R2753" s="21" t="str">
        <f t="shared" si="127"/>
        <v/>
      </c>
      <c r="S2753" s="23" t="str">
        <f>IF($B2753="","",VLOOKUP($C2753,Настройки!$A$11:$L$17,9,FALSE))</f>
        <v/>
      </c>
      <c r="T2753" s="23" t="str">
        <f t="shared" si="128"/>
        <v/>
      </c>
    </row>
    <row r="2754" spans="1:20" x14ac:dyDescent="0.3">
      <c r="A2754" s="20">
        <f>Тех_Движение!$A$2751</f>
        <v>2750</v>
      </c>
      <c r="B2754" s="20" t="str">
        <f>IF(Тех_Движение!$F$2751&gt;0,Тех_Движение!$I$2751,"")</f>
        <v/>
      </c>
      <c r="C2754" s="20" t="str">
        <f>IF($B2754="","",Тех_Движение!$D$2751)</f>
        <v/>
      </c>
      <c r="D2754" s="9" t="str">
        <f>IF($B2754="","",Тех_Движение!$B$2751)</f>
        <v/>
      </c>
      <c r="E2754" s="21" t="str">
        <f>IF($B2754="","",Тех_Движение!$F$2751)</f>
        <v/>
      </c>
      <c r="F2754" s="21" t="str">
        <f>IF($B2754="","",SUMIFS($E$5:$E2753,$C$5:$C2753,$C2754))</f>
        <v/>
      </c>
      <c r="G2754" s="21" t="str">
        <f>IF($B2754="","",MAX(0,$E2754-MAX(0,SUMIFS(Тех_Движение!$G$2:$G$5111,Тех_Движение!$D$2:$D$5111,$C2754,Тех_Движение!$B$2:$B$5111,"&lt;="&amp;Настройки!$B$5-1)-$F2754)))</f>
        <v/>
      </c>
      <c r="H2754" s="21" t="str">
        <f>IF($B2754="","",IF(AND($D2754&gt;=Настройки!$B$5,$D2754&lt;=Настройки!$B$6),$E2754,0))</f>
        <v/>
      </c>
      <c r="I2754" s="21" t="str">
        <f t="shared" si="126"/>
        <v/>
      </c>
      <c r="J2754" s="21" t="str">
        <f>IF($B2754="","",MAX(0,$E2754-MAX(0,SUMIFS(Тех_Движение!$G$2:$G$5111,Тех_Движение!$D$2:$D$5111,$C2754,Тех_Движение!$B$2:$B$5111,"&lt;="&amp;Настройки!$B$6)-$F2754)))</f>
        <v/>
      </c>
      <c r="K2754" s="21" t="e">
        <f>IF(OR($B2754="",K$3&lt;$D2754+Настройки!$B$7),0,MAX(0,$E2754-MAX(0,SUMIFS(Тех_Движение!$G$2:$G$5111,Тех_Движение!$D$2:$D$5111,$C2754,Тех_Движение!$B$2:$B$5111,"&lt;="&amp;K$3)-$F2754)))</f>
        <v>#VALUE!</v>
      </c>
      <c r="L2754" s="21" t="e">
        <f>IF(OR($B2754="",L$3&lt;$D2754+Настройки!$B$7),0,MAX(0,$E2754-MAX(0,SUMIFS(Тех_Движение!$G$2:$G$5111,Тех_Движение!$D$2:$D$5111,$C2754,Тех_Движение!$B$2:$B$5111,"&lt;="&amp;L$3)-$F2754)))</f>
        <v>#VALUE!</v>
      </c>
      <c r="M2754" s="21" t="e">
        <f>IF(OR($B2754="",M$3&lt;$D2754+Настройки!$B$7),0,MAX(0,$E2754-MAX(0,SUMIFS(Тех_Движение!$G$2:$G$5111,Тех_Движение!$D$2:$D$5111,$C2754,Тех_Движение!$B$2:$B$5111,"&lt;="&amp;M$3)-$F2754)))</f>
        <v>#VALUE!</v>
      </c>
      <c r="N2754" s="21" t="e">
        <f>IF(OR($B2754="",N$3&lt;$D2754+Настройки!$B$7),0,MAX(0,$E2754-MAX(0,SUMIFS(Тех_Движение!$G$2:$G$5111,Тех_Движение!$D$2:$D$5111,$C2754,Тех_Движение!$B$2:$B$5111,"&lt;="&amp;N$3)-$F2754)))</f>
        <v>#VALUE!</v>
      </c>
      <c r="O2754" s="21" t="e">
        <f>IF(OR($B2754="",O$3&lt;$D2754+Настройки!$B$7),0,MAX(0,$E2754-MAX(0,SUMIFS(Тех_Движение!$G$2:$G$5111,Тех_Движение!$D$2:$D$5111,$C2754,Тех_Движение!$B$2:$B$5111,"&lt;="&amp;O$3)-$F2754)))</f>
        <v>#VALUE!</v>
      </c>
      <c r="P2754" s="21" t="e">
        <f>IF(OR($B2754="",P$3&lt;$D2754+Настройки!$B$7),0,MAX(0,$E2754-MAX(0,SUMIFS(Тех_Движение!$G$2:$G$5111,Тех_Движение!$D$2:$D$5111,$C2754,Тех_Движение!$B$2:$B$5111,"&lt;="&amp;P$3)-$F2754)))</f>
        <v>#VALUE!</v>
      </c>
      <c r="Q2754" s="21" t="e">
        <f>IF(OR($B2754="",Q$3&lt;$D2754+Настройки!$B$7),0,MAX(0,$E2754-MAX(0,SUMIFS(Тех_Движение!$G$2:$G$5111,Тех_Движение!$D$2:$D$5111,$C2754,Тех_Движение!$B$2:$B$5111,"&lt;="&amp;Q$3)-$F2754)))</f>
        <v>#VALUE!</v>
      </c>
      <c r="R2754" s="21" t="str">
        <f t="shared" si="127"/>
        <v/>
      </c>
      <c r="S2754" s="23" t="str">
        <f>IF($B2754="","",VLOOKUP($C2754,Настройки!$A$11:$L$17,9,FALSE))</f>
        <v/>
      </c>
      <c r="T2754" s="23" t="str">
        <f t="shared" si="128"/>
        <v/>
      </c>
    </row>
    <row r="2755" spans="1:20" x14ac:dyDescent="0.3">
      <c r="A2755" s="20">
        <f>Тех_Движение!$A$2752</f>
        <v>2751</v>
      </c>
      <c r="B2755" s="20" t="str">
        <f>IF(Тех_Движение!$F$2752&gt;0,Тех_Движение!$I$2752,"")</f>
        <v/>
      </c>
      <c r="C2755" s="20" t="str">
        <f>IF($B2755="","",Тех_Движение!$D$2752)</f>
        <v/>
      </c>
      <c r="D2755" s="9" t="str">
        <f>IF($B2755="","",Тех_Движение!$B$2752)</f>
        <v/>
      </c>
      <c r="E2755" s="21" t="str">
        <f>IF($B2755="","",Тех_Движение!$F$2752)</f>
        <v/>
      </c>
      <c r="F2755" s="21" t="str">
        <f>IF($B2755="","",SUMIFS($E$5:$E2754,$C$5:$C2754,$C2755))</f>
        <v/>
      </c>
      <c r="G2755" s="21" t="str">
        <f>IF($B2755="","",MAX(0,$E2755-MAX(0,SUMIFS(Тех_Движение!$G$2:$G$5111,Тех_Движение!$D$2:$D$5111,$C2755,Тех_Движение!$B$2:$B$5111,"&lt;="&amp;Настройки!$B$5-1)-$F2755)))</f>
        <v/>
      </c>
      <c r="H2755" s="21" t="str">
        <f>IF($B2755="","",IF(AND($D2755&gt;=Настройки!$B$5,$D2755&lt;=Настройки!$B$6),$E2755,0))</f>
        <v/>
      </c>
      <c r="I2755" s="21" t="str">
        <f t="shared" si="126"/>
        <v/>
      </c>
      <c r="J2755" s="21" t="str">
        <f>IF($B2755="","",MAX(0,$E2755-MAX(0,SUMIFS(Тех_Движение!$G$2:$G$5111,Тех_Движение!$D$2:$D$5111,$C2755,Тех_Движение!$B$2:$B$5111,"&lt;="&amp;Настройки!$B$6)-$F2755)))</f>
        <v/>
      </c>
      <c r="K2755" s="21" t="e">
        <f>IF(OR($B2755="",K$3&lt;$D2755+Настройки!$B$7),0,MAX(0,$E2755-MAX(0,SUMIFS(Тех_Движение!$G$2:$G$5111,Тех_Движение!$D$2:$D$5111,$C2755,Тех_Движение!$B$2:$B$5111,"&lt;="&amp;K$3)-$F2755)))</f>
        <v>#VALUE!</v>
      </c>
      <c r="L2755" s="21" t="e">
        <f>IF(OR($B2755="",L$3&lt;$D2755+Настройки!$B$7),0,MAX(0,$E2755-MAX(0,SUMIFS(Тех_Движение!$G$2:$G$5111,Тех_Движение!$D$2:$D$5111,$C2755,Тех_Движение!$B$2:$B$5111,"&lt;="&amp;L$3)-$F2755)))</f>
        <v>#VALUE!</v>
      </c>
      <c r="M2755" s="21" t="e">
        <f>IF(OR($B2755="",M$3&lt;$D2755+Настройки!$B$7),0,MAX(0,$E2755-MAX(0,SUMIFS(Тех_Движение!$G$2:$G$5111,Тех_Движение!$D$2:$D$5111,$C2755,Тех_Движение!$B$2:$B$5111,"&lt;="&amp;M$3)-$F2755)))</f>
        <v>#VALUE!</v>
      </c>
      <c r="N2755" s="21" t="e">
        <f>IF(OR($B2755="",N$3&lt;$D2755+Настройки!$B$7),0,MAX(0,$E2755-MAX(0,SUMIFS(Тех_Движение!$G$2:$G$5111,Тех_Движение!$D$2:$D$5111,$C2755,Тех_Движение!$B$2:$B$5111,"&lt;="&amp;N$3)-$F2755)))</f>
        <v>#VALUE!</v>
      </c>
      <c r="O2755" s="21" t="e">
        <f>IF(OR($B2755="",O$3&lt;$D2755+Настройки!$B$7),0,MAX(0,$E2755-MAX(0,SUMIFS(Тех_Движение!$G$2:$G$5111,Тех_Движение!$D$2:$D$5111,$C2755,Тех_Движение!$B$2:$B$5111,"&lt;="&amp;O$3)-$F2755)))</f>
        <v>#VALUE!</v>
      </c>
      <c r="P2755" s="21" t="e">
        <f>IF(OR($B2755="",P$3&lt;$D2755+Настройки!$B$7),0,MAX(0,$E2755-MAX(0,SUMIFS(Тех_Движение!$G$2:$G$5111,Тех_Движение!$D$2:$D$5111,$C2755,Тех_Движение!$B$2:$B$5111,"&lt;="&amp;P$3)-$F2755)))</f>
        <v>#VALUE!</v>
      </c>
      <c r="Q2755" s="21" t="e">
        <f>IF(OR($B2755="",Q$3&lt;$D2755+Настройки!$B$7),0,MAX(0,$E2755-MAX(0,SUMIFS(Тех_Движение!$G$2:$G$5111,Тех_Движение!$D$2:$D$5111,$C2755,Тех_Движение!$B$2:$B$5111,"&lt;="&amp;Q$3)-$F2755)))</f>
        <v>#VALUE!</v>
      </c>
      <c r="R2755" s="21" t="str">
        <f t="shared" si="127"/>
        <v/>
      </c>
      <c r="S2755" s="23" t="str">
        <f>IF($B2755="","",VLOOKUP($C2755,Настройки!$A$11:$L$17,9,FALSE))</f>
        <v/>
      </c>
      <c r="T2755" s="23" t="str">
        <f t="shared" si="128"/>
        <v/>
      </c>
    </row>
    <row r="2756" spans="1:20" x14ac:dyDescent="0.3">
      <c r="A2756" s="20">
        <f>Тех_Движение!$A$2753</f>
        <v>2752</v>
      </c>
      <c r="B2756" s="20" t="str">
        <f>IF(Тех_Движение!$F$2753&gt;0,Тех_Движение!$I$2753,"")</f>
        <v/>
      </c>
      <c r="C2756" s="20" t="str">
        <f>IF($B2756="","",Тех_Движение!$D$2753)</f>
        <v/>
      </c>
      <c r="D2756" s="9" t="str">
        <f>IF($B2756="","",Тех_Движение!$B$2753)</f>
        <v/>
      </c>
      <c r="E2756" s="21" t="str">
        <f>IF($B2756="","",Тех_Движение!$F$2753)</f>
        <v/>
      </c>
      <c r="F2756" s="21" t="str">
        <f>IF($B2756="","",SUMIFS($E$5:$E2755,$C$5:$C2755,$C2756))</f>
        <v/>
      </c>
      <c r="G2756" s="21" t="str">
        <f>IF($B2756="","",MAX(0,$E2756-MAX(0,SUMIFS(Тех_Движение!$G$2:$G$5111,Тех_Движение!$D$2:$D$5111,$C2756,Тех_Движение!$B$2:$B$5111,"&lt;="&amp;Настройки!$B$5-1)-$F2756)))</f>
        <v/>
      </c>
      <c r="H2756" s="21" t="str">
        <f>IF($B2756="","",IF(AND($D2756&gt;=Настройки!$B$5,$D2756&lt;=Настройки!$B$6),$E2756,0))</f>
        <v/>
      </c>
      <c r="I2756" s="21" t="str">
        <f t="shared" si="126"/>
        <v/>
      </c>
      <c r="J2756" s="21" t="str">
        <f>IF($B2756="","",MAX(0,$E2756-MAX(0,SUMIFS(Тех_Движение!$G$2:$G$5111,Тех_Движение!$D$2:$D$5111,$C2756,Тех_Движение!$B$2:$B$5111,"&lt;="&amp;Настройки!$B$6)-$F2756)))</f>
        <v/>
      </c>
      <c r="K2756" s="21" t="e">
        <f>IF(OR($B2756="",K$3&lt;$D2756+Настройки!$B$7),0,MAX(0,$E2756-MAX(0,SUMIFS(Тех_Движение!$G$2:$G$5111,Тех_Движение!$D$2:$D$5111,$C2756,Тех_Движение!$B$2:$B$5111,"&lt;="&amp;K$3)-$F2756)))</f>
        <v>#VALUE!</v>
      </c>
      <c r="L2756" s="21" t="e">
        <f>IF(OR($B2756="",L$3&lt;$D2756+Настройки!$B$7),0,MAX(0,$E2756-MAX(0,SUMIFS(Тех_Движение!$G$2:$G$5111,Тех_Движение!$D$2:$D$5111,$C2756,Тех_Движение!$B$2:$B$5111,"&lt;="&amp;L$3)-$F2756)))</f>
        <v>#VALUE!</v>
      </c>
      <c r="M2756" s="21" t="e">
        <f>IF(OR($B2756="",M$3&lt;$D2756+Настройки!$B$7),0,MAX(0,$E2756-MAX(0,SUMIFS(Тех_Движение!$G$2:$G$5111,Тех_Движение!$D$2:$D$5111,$C2756,Тех_Движение!$B$2:$B$5111,"&lt;="&amp;M$3)-$F2756)))</f>
        <v>#VALUE!</v>
      </c>
      <c r="N2756" s="21" t="e">
        <f>IF(OR($B2756="",N$3&lt;$D2756+Настройки!$B$7),0,MAX(0,$E2756-MAX(0,SUMIFS(Тех_Движение!$G$2:$G$5111,Тех_Движение!$D$2:$D$5111,$C2756,Тех_Движение!$B$2:$B$5111,"&lt;="&amp;N$3)-$F2756)))</f>
        <v>#VALUE!</v>
      </c>
      <c r="O2756" s="21" t="e">
        <f>IF(OR($B2756="",O$3&lt;$D2756+Настройки!$B$7),0,MAX(0,$E2756-MAX(0,SUMIFS(Тех_Движение!$G$2:$G$5111,Тех_Движение!$D$2:$D$5111,$C2756,Тех_Движение!$B$2:$B$5111,"&lt;="&amp;O$3)-$F2756)))</f>
        <v>#VALUE!</v>
      </c>
      <c r="P2756" s="21" t="e">
        <f>IF(OR($B2756="",P$3&lt;$D2756+Настройки!$B$7),0,MAX(0,$E2756-MAX(0,SUMIFS(Тех_Движение!$G$2:$G$5111,Тех_Движение!$D$2:$D$5111,$C2756,Тех_Движение!$B$2:$B$5111,"&lt;="&amp;P$3)-$F2756)))</f>
        <v>#VALUE!</v>
      </c>
      <c r="Q2756" s="21" t="e">
        <f>IF(OR($B2756="",Q$3&lt;$D2756+Настройки!$B$7),0,MAX(0,$E2756-MAX(0,SUMIFS(Тех_Движение!$G$2:$G$5111,Тех_Движение!$D$2:$D$5111,$C2756,Тех_Движение!$B$2:$B$5111,"&lt;="&amp;Q$3)-$F2756)))</f>
        <v>#VALUE!</v>
      </c>
      <c r="R2756" s="21" t="str">
        <f t="shared" si="127"/>
        <v/>
      </c>
      <c r="S2756" s="23" t="str">
        <f>IF($B2756="","",VLOOKUP($C2756,Настройки!$A$11:$L$17,9,FALSE))</f>
        <v/>
      </c>
      <c r="T2756" s="23" t="str">
        <f t="shared" si="128"/>
        <v/>
      </c>
    </row>
    <row r="2757" spans="1:20" x14ac:dyDescent="0.3">
      <c r="A2757" s="20">
        <f>Тех_Движение!$A$2754</f>
        <v>2753</v>
      </c>
      <c r="B2757" s="20" t="str">
        <f>IF(Тех_Движение!$F$2754&gt;0,Тех_Движение!$I$2754,"")</f>
        <v/>
      </c>
      <c r="C2757" s="20" t="str">
        <f>IF($B2757="","",Тех_Движение!$D$2754)</f>
        <v/>
      </c>
      <c r="D2757" s="9" t="str">
        <f>IF($B2757="","",Тех_Движение!$B$2754)</f>
        <v/>
      </c>
      <c r="E2757" s="21" t="str">
        <f>IF($B2757="","",Тех_Движение!$F$2754)</f>
        <v/>
      </c>
      <c r="F2757" s="21" t="str">
        <f>IF($B2757="","",SUMIFS($E$5:$E2756,$C$5:$C2756,$C2757))</f>
        <v/>
      </c>
      <c r="G2757" s="21" t="str">
        <f>IF($B2757="","",MAX(0,$E2757-MAX(0,SUMIFS(Тех_Движение!$G$2:$G$5111,Тех_Движение!$D$2:$D$5111,$C2757,Тех_Движение!$B$2:$B$5111,"&lt;="&amp;Настройки!$B$5-1)-$F2757)))</f>
        <v/>
      </c>
      <c r="H2757" s="21" t="str">
        <f>IF($B2757="","",IF(AND($D2757&gt;=Настройки!$B$5,$D2757&lt;=Настройки!$B$6),$E2757,0))</f>
        <v/>
      </c>
      <c r="I2757" s="21" t="str">
        <f t="shared" ref="I2757:I2820" si="129">IF($B2757="","",$G2757+$H2757-$J2757)</f>
        <v/>
      </c>
      <c r="J2757" s="21" t="str">
        <f>IF($B2757="","",MAX(0,$E2757-MAX(0,SUMIFS(Тех_Движение!$G$2:$G$5111,Тех_Движение!$D$2:$D$5111,$C2757,Тех_Движение!$B$2:$B$5111,"&lt;="&amp;Настройки!$B$6)-$F2757)))</f>
        <v/>
      </c>
      <c r="K2757" s="21" t="e">
        <f>IF(OR($B2757="",K$3&lt;$D2757+Настройки!$B$7),0,MAX(0,$E2757-MAX(0,SUMIFS(Тех_Движение!$G$2:$G$5111,Тех_Движение!$D$2:$D$5111,$C2757,Тех_Движение!$B$2:$B$5111,"&lt;="&amp;K$3)-$F2757)))</f>
        <v>#VALUE!</v>
      </c>
      <c r="L2757" s="21" t="e">
        <f>IF(OR($B2757="",L$3&lt;$D2757+Настройки!$B$7),0,MAX(0,$E2757-MAX(0,SUMIFS(Тех_Движение!$G$2:$G$5111,Тех_Движение!$D$2:$D$5111,$C2757,Тех_Движение!$B$2:$B$5111,"&lt;="&amp;L$3)-$F2757)))</f>
        <v>#VALUE!</v>
      </c>
      <c r="M2757" s="21" t="e">
        <f>IF(OR($B2757="",M$3&lt;$D2757+Настройки!$B$7),0,MAX(0,$E2757-MAX(0,SUMIFS(Тех_Движение!$G$2:$G$5111,Тех_Движение!$D$2:$D$5111,$C2757,Тех_Движение!$B$2:$B$5111,"&lt;="&amp;M$3)-$F2757)))</f>
        <v>#VALUE!</v>
      </c>
      <c r="N2757" s="21" t="e">
        <f>IF(OR($B2757="",N$3&lt;$D2757+Настройки!$B$7),0,MAX(0,$E2757-MAX(0,SUMIFS(Тех_Движение!$G$2:$G$5111,Тех_Движение!$D$2:$D$5111,$C2757,Тех_Движение!$B$2:$B$5111,"&lt;="&amp;N$3)-$F2757)))</f>
        <v>#VALUE!</v>
      </c>
      <c r="O2757" s="21" t="e">
        <f>IF(OR($B2757="",O$3&lt;$D2757+Настройки!$B$7),0,MAX(0,$E2757-MAX(0,SUMIFS(Тех_Движение!$G$2:$G$5111,Тех_Движение!$D$2:$D$5111,$C2757,Тех_Движение!$B$2:$B$5111,"&lt;="&amp;O$3)-$F2757)))</f>
        <v>#VALUE!</v>
      </c>
      <c r="P2757" s="21" t="e">
        <f>IF(OR($B2757="",P$3&lt;$D2757+Настройки!$B$7),0,MAX(0,$E2757-MAX(0,SUMIFS(Тех_Движение!$G$2:$G$5111,Тех_Движение!$D$2:$D$5111,$C2757,Тех_Движение!$B$2:$B$5111,"&lt;="&amp;P$3)-$F2757)))</f>
        <v>#VALUE!</v>
      </c>
      <c r="Q2757" s="21" t="e">
        <f>IF(OR($B2757="",Q$3&lt;$D2757+Настройки!$B$7),0,MAX(0,$E2757-MAX(0,SUMIFS(Тех_Движение!$G$2:$G$5111,Тех_Движение!$D$2:$D$5111,$C2757,Тех_Движение!$B$2:$B$5111,"&lt;="&amp;Q$3)-$F2757)))</f>
        <v>#VALUE!</v>
      </c>
      <c r="R2757" s="21" t="str">
        <f t="shared" ref="R2757:R2820" si="130">IF($B2757="","",SUM($K2757:$Q2757))</f>
        <v/>
      </c>
      <c r="S2757" s="23" t="str">
        <f>IF($B2757="","",VLOOKUP($C2757,Настройки!$A$11:$L$17,9,FALSE))</f>
        <v/>
      </c>
      <c r="T2757" s="23" t="str">
        <f t="shared" ref="T2757:T2820" si="131">IF($B2757="","",$R2757*$S2757)</f>
        <v/>
      </c>
    </row>
    <row r="2758" spans="1:20" x14ac:dyDescent="0.3">
      <c r="A2758" s="20">
        <f>Тех_Движение!$A$2755</f>
        <v>2754</v>
      </c>
      <c r="B2758" s="20" t="str">
        <f>IF(Тех_Движение!$F$2755&gt;0,Тех_Движение!$I$2755,"")</f>
        <v/>
      </c>
      <c r="C2758" s="20" t="str">
        <f>IF($B2758="","",Тех_Движение!$D$2755)</f>
        <v/>
      </c>
      <c r="D2758" s="9" t="str">
        <f>IF($B2758="","",Тех_Движение!$B$2755)</f>
        <v/>
      </c>
      <c r="E2758" s="21" t="str">
        <f>IF($B2758="","",Тех_Движение!$F$2755)</f>
        <v/>
      </c>
      <c r="F2758" s="21" t="str">
        <f>IF($B2758="","",SUMIFS($E$5:$E2757,$C$5:$C2757,$C2758))</f>
        <v/>
      </c>
      <c r="G2758" s="21" t="str">
        <f>IF($B2758="","",MAX(0,$E2758-MAX(0,SUMIFS(Тех_Движение!$G$2:$G$5111,Тех_Движение!$D$2:$D$5111,$C2758,Тех_Движение!$B$2:$B$5111,"&lt;="&amp;Настройки!$B$5-1)-$F2758)))</f>
        <v/>
      </c>
      <c r="H2758" s="21" t="str">
        <f>IF($B2758="","",IF(AND($D2758&gt;=Настройки!$B$5,$D2758&lt;=Настройки!$B$6),$E2758,0))</f>
        <v/>
      </c>
      <c r="I2758" s="21" t="str">
        <f t="shared" si="129"/>
        <v/>
      </c>
      <c r="J2758" s="21" t="str">
        <f>IF($B2758="","",MAX(0,$E2758-MAX(0,SUMIFS(Тех_Движение!$G$2:$G$5111,Тех_Движение!$D$2:$D$5111,$C2758,Тех_Движение!$B$2:$B$5111,"&lt;="&amp;Настройки!$B$6)-$F2758)))</f>
        <v/>
      </c>
      <c r="K2758" s="21" t="e">
        <f>IF(OR($B2758="",K$3&lt;$D2758+Настройки!$B$7),0,MAX(0,$E2758-MAX(0,SUMIFS(Тех_Движение!$G$2:$G$5111,Тех_Движение!$D$2:$D$5111,$C2758,Тех_Движение!$B$2:$B$5111,"&lt;="&amp;K$3)-$F2758)))</f>
        <v>#VALUE!</v>
      </c>
      <c r="L2758" s="21" t="e">
        <f>IF(OR($B2758="",L$3&lt;$D2758+Настройки!$B$7),0,MAX(0,$E2758-MAX(0,SUMIFS(Тех_Движение!$G$2:$G$5111,Тех_Движение!$D$2:$D$5111,$C2758,Тех_Движение!$B$2:$B$5111,"&lt;="&amp;L$3)-$F2758)))</f>
        <v>#VALUE!</v>
      </c>
      <c r="M2758" s="21" t="e">
        <f>IF(OR($B2758="",M$3&lt;$D2758+Настройки!$B$7),0,MAX(0,$E2758-MAX(0,SUMIFS(Тех_Движение!$G$2:$G$5111,Тех_Движение!$D$2:$D$5111,$C2758,Тех_Движение!$B$2:$B$5111,"&lt;="&amp;M$3)-$F2758)))</f>
        <v>#VALUE!</v>
      </c>
      <c r="N2758" s="21" t="e">
        <f>IF(OR($B2758="",N$3&lt;$D2758+Настройки!$B$7),0,MAX(0,$E2758-MAX(0,SUMIFS(Тех_Движение!$G$2:$G$5111,Тех_Движение!$D$2:$D$5111,$C2758,Тех_Движение!$B$2:$B$5111,"&lt;="&amp;N$3)-$F2758)))</f>
        <v>#VALUE!</v>
      </c>
      <c r="O2758" s="21" t="e">
        <f>IF(OR($B2758="",O$3&lt;$D2758+Настройки!$B$7),0,MAX(0,$E2758-MAX(0,SUMIFS(Тех_Движение!$G$2:$G$5111,Тех_Движение!$D$2:$D$5111,$C2758,Тех_Движение!$B$2:$B$5111,"&lt;="&amp;O$3)-$F2758)))</f>
        <v>#VALUE!</v>
      </c>
      <c r="P2758" s="21" t="e">
        <f>IF(OR($B2758="",P$3&lt;$D2758+Настройки!$B$7),0,MAX(0,$E2758-MAX(0,SUMIFS(Тех_Движение!$G$2:$G$5111,Тех_Движение!$D$2:$D$5111,$C2758,Тех_Движение!$B$2:$B$5111,"&lt;="&amp;P$3)-$F2758)))</f>
        <v>#VALUE!</v>
      </c>
      <c r="Q2758" s="21" t="e">
        <f>IF(OR($B2758="",Q$3&lt;$D2758+Настройки!$B$7),0,MAX(0,$E2758-MAX(0,SUMIFS(Тех_Движение!$G$2:$G$5111,Тех_Движение!$D$2:$D$5111,$C2758,Тех_Движение!$B$2:$B$5111,"&lt;="&amp;Q$3)-$F2758)))</f>
        <v>#VALUE!</v>
      </c>
      <c r="R2758" s="21" t="str">
        <f t="shared" si="130"/>
        <v/>
      </c>
      <c r="S2758" s="23" t="str">
        <f>IF($B2758="","",VLOOKUP($C2758,Настройки!$A$11:$L$17,9,FALSE))</f>
        <v/>
      </c>
      <c r="T2758" s="23" t="str">
        <f t="shared" si="131"/>
        <v/>
      </c>
    </row>
    <row r="2759" spans="1:20" x14ac:dyDescent="0.3">
      <c r="A2759" s="20">
        <f>Тех_Движение!$A$2756</f>
        <v>2755</v>
      </c>
      <c r="B2759" s="20" t="str">
        <f>IF(Тех_Движение!$F$2756&gt;0,Тех_Движение!$I$2756,"")</f>
        <v/>
      </c>
      <c r="C2759" s="20" t="str">
        <f>IF($B2759="","",Тех_Движение!$D$2756)</f>
        <v/>
      </c>
      <c r="D2759" s="9" t="str">
        <f>IF($B2759="","",Тех_Движение!$B$2756)</f>
        <v/>
      </c>
      <c r="E2759" s="21" t="str">
        <f>IF($B2759="","",Тех_Движение!$F$2756)</f>
        <v/>
      </c>
      <c r="F2759" s="21" t="str">
        <f>IF($B2759="","",SUMIFS($E$5:$E2758,$C$5:$C2758,$C2759))</f>
        <v/>
      </c>
      <c r="G2759" s="21" t="str">
        <f>IF($B2759="","",MAX(0,$E2759-MAX(0,SUMIFS(Тех_Движение!$G$2:$G$5111,Тех_Движение!$D$2:$D$5111,$C2759,Тех_Движение!$B$2:$B$5111,"&lt;="&amp;Настройки!$B$5-1)-$F2759)))</f>
        <v/>
      </c>
      <c r="H2759" s="21" t="str">
        <f>IF($B2759="","",IF(AND($D2759&gt;=Настройки!$B$5,$D2759&lt;=Настройки!$B$6),$E2759,0))</f>
        <v/>
      </c>
      <c r="I2759" s="21" t="str">
        <f t="shared" si="129"/>
        <v/>
      </c>
      <c r="J2759" s="21" t="str">
        <f>IF($B2759="","",MAX(0,$E2759-MAX(0,SUMIFS(Тех_Движение!$G$2:$G$5111,Тех_Движение!$D$2:$D$5111,$C2759,Тех_Движение!$B$2:$B$5111,"&lt;="&amp;Настройки!$B$6)-$F2759)))</f>
        <v/>
      </c>
      <c r="K2759" s="21" t="e">
        <f>IF(OR($B2759="",K$3&lt;$D2759+Настройки!$B$7),0,MAX(0,$E2759-MAX(0,SUMIFS(Тех_Движение!$G$2:$G$5111,Тех_Движение!$D$2:$D$5111,$C2759,Тех_Движение!$B$2:$B$5111,"&lt;="&amp;K$3)-$F2759)))</f>
        <v>#VALUE!</v>
      </c>
      <c r="L2759" s="21" t="e">
        <f>IF(OR($B2759="",L$3&lt;$D2759+Настройки!$B$7),0,MAX(0,$E2759-MAX(0,SUMIFS(Тех_Движение!$G$2:$G$5111,Тех_Движение!$D$2:$D$5111,$C2759,Тех_Движение!$B$2:$B$5111,"&lt;="&amp;L$3)-$F2759)))</f>
        <v>#VALUE!</v>
      </c>
      <c r="M2759" s="21" t="e">
        <f>IF(OR($B2759="",M$3&lt;$D2759+Настройки!$B$7),0,MAX(0,$E2759-MAX(0,SUMIFS(Тех_Движение!$G$2:$G$5111,Тех_Движение!$D$2:$D$5111,$C2759,Тех_Движение!$B$2:$B$5111,"&lt;="&amp;M$3)-$F2759)))</f>
        <v>#VALUE!</v>
      </c>
      <c r="N2759" s="21" t="e">
        <f>IF(OR($B2759="",N$3&lt;$D2759+Настройки!$B$7),0,MAX(0,$E2759-MAX(0,SUMIFS(Тех_Движение!$G$2:$G$5111,Тех_Движение!$D$2:$D$5111,$C2759,Тех_Движение!$B$2:$B$5111,"&lt;="&amp;N$3)-$F2759)))</f>
        <v>#VALUE!</v>
      </c>
      <c r="O2759" s="21" t="e">
        <f>IF(OR($B2759="",O$3&lt;$D2759+Настройки!$B$7),0,MAX(0,$E2759-MAX(0,SUMIFS(Тех_Движение!$G$2:$G$5111,Тех_Движение!$D$2:$D$5111,$C2759,Тех_Движение!$B$2:$B$5111,"&lt;="&amp;O$3)-$F2759)))</f>
        <v>#VALUE!</v>
      </c>
      <c r="P2759" s="21" t="e">
        <f>IF(OR($B2759="",P$3&lt;$D2759+Настройки!$B$7),0,MAX(0,$E2759-MAX(0,SUMIFS(Тех_Движение!$G$2:$G$5111,Тех_Движение!$D$2:$D$5111,$C2759,Тех_Движение!$B$2:$B$5111,"&lt;="&amp;P$3)-$F2759)))</f>
        <v>#VALUE!</v>
      </c>
      <c r="Q2759" s="21" t="e">
        <f>IF(OR($B2759="",Q$3&lt;$D2759+Настройки!$B$7),0,MAX(0,$E2759-MAX(0,SUMIFS(Тех_Движение!$G$2:$G$5111,Тех_Движение!$D$2:$D$5111,$C2759,Тех_Движение!$B$2:$B$5111,"&lt;="&amp;Q$3)-$F2759)))</f>
        <v>#VALUE!</v>
      </c>
      <c r="R2759" s="21" t="str">
        <f t="shared" si="130"/>
        <v/>
      </c>
      <c r="S2759" s="23" t="str">
        <f>IF($B2759="","",VLOOKUP($C2759,Настройки!$A$11:$L$17,9,FALSE))</f>
        <v/>
      </c>
      <c r="T2759" s="23" t="str">
        <f t="shared" si="131"/>
        <v/>
      </c>
    </row>
    <row r="2760" spans="1:20" x14ac:dyDescent="0.3">
      <c r="A2760" s="20">
        <f>Тех_Движение!$A$2757</f>
        <v>2756</v>
      </c>
      <c r="B2760" s="20" t="str">
        <f>IF(Тех_Движение!$F$2757&gt;0,Тех_Движение!$I$2757,"")</f>
        <v/>
      </c>
      <c r="C2760" s="20" t="str">
        <f>IF($B2760="","",Тех_Движение!$D$2757)</f>
        <v/>
      </c>
      <c r="D2760" s="9" t="str">
        <f>IF($B2760="","",Тех_Движение!$B$2757)</f>
        <v/>
      </c>
      <c r="E2760" s="21" t="str">
        <f>IF($B2760="","",Тех_Движение!$F$2757)</f>
        <v/>
      </c>
      <c r="F2760" s="21" t="str">
        <f>IF($B2760="","",SUMIFS($E$5:$E2759,$C$5:$C2759,$C2760))</f>
        <v/>
      </c>
      <c r="G2760" s="21" t="str">
        <f>IF($B2760="","",MAX(0,$E2760-MAX(0,SUMIFS(Тех_Движение!$G$2:$G$5111,Тех_Движение!$D$2:$D$5111,$C2760,Тех_Движение!$B$2:$B$5111,"&lt;="&amp;Настройки!$B$5-1)-$F2760)))</f>
        <v/>
      </c>
      <c r="H2760" s="21" t="str">
        <f>IF($B2760="","",IF(AND($D2760&gt;=Настройки!$B$5,$D2760&lt;=Настройки!$B$6),$E2760,0))</f>
        <v/>
      </c>
      <c r="I2760" s="21" t="str">
        <f t="shared" si="129"/>
        <v/>
      </c>
      <c r="J2760" s="21" t="str">
        <f>IF($B2760="","",MAX(0,$E2760-MAX(0,SUMIFS(Тех_Движение!$G$2:$G$5111,Тех_Движение!$D$2:$D$5111,$C2760,Тех_Движение!$B$2:$B$5111,"&lt;="&amp;Настройки!$B$6)-$F2760)))</f>
        <v/>
      </c>
      <c r="K2760" s="21" t="e">
        <f>IF(OR($B2760="",K$3&lt;$D2760+Настройки!$B$7),0,MAX(0,$E2760-MAX(0,SUMIFS(Тех_Движение!$G$2:$G$5111,Тех_Движение!$D$2:$D$5111,$C2760,Тех_Движение!$B$2:$B$5111,"&lt;="&amp;K$3)-$F2760)))</f>
        <v>#VALUE!</v>
      </c>
      <c r="L2760" s="21" t="e">
        <f>IF(OR($B2760="",L$3&lt;$D2760+Настройки!$B$7),0,MAX(0,$E2760-MAX(0,SUMIFS(Тех_Движение!$G$2:$G$5111,Тех_Движение!$D$2:$D$5111,$C2760,Тех_Движение!$B$2:$B$5111,"&lt;="&amp;L$3)-$F2760)))</f>
        <v>#VALUE!</v>
      </c>
      <c r="M2760" s="21" t="e">
        <f>IF(OR($B2760="",M$3&lt;$D2760+Настройки!$B$7),0,MAX(0,$E2760-MAX(0,SUMIFS(Тех_Движение!$G$2:$G$5111,Тех_Движение!$D$2:$D$5111,$C2760,Тех_Движение!$B$2:$B$5111,"&lt;="&amp;M$3)-$F2760)))</f>
        <v>#VALUE!</v>
      </c>
      <c r="N2760" s="21" t="e">
        <f>IF(OR($B2760="",N$3&lt;$D2760+Настройки!$B$7),0,MAX(0,$E2760-MAX(0,SUMIFS(Тех_Движение!$G$2:$G$5111,Тех_Движение!$D$2:$D$5111,$C2760,Тех_Движение!$B$2:$B$5111,"&lt;="&amp;N$3)-$F2760)))</f>
        <v>#VALUE!</v>
      </c>
      <c r="O2760" s="21" t="e">
        <f>IF(OR($B2760="",O$3&lt;$D2760+Настройки!$B$7),0,MAX(0,$E2760-MAX(0,SUMIFS(Тех_Движение!$G$2:$G$5111,Тех_Движение!$D$2:$D$5111,$C2760,Тех_Движение!$B$2:$B$5111,"&lt;="&amp;O$3)-$F2760)))</f>
        <v>#VALUE!</v>
      </c>
      <c r="P2760" s="21" t="e">
        <f>IF(OR($B2760="",P$3&lt;$D2760+Настройки!$B$7),0,MAX(0,$E2760-MAX(0,SUMIFS(Тех_Движение!$G$2:$G$5111,Тех_Движение!$D$2:$D$5111,$C2760,Тех_Движение!$B$2:$B$5111,"&lt;="&amp;P$3)-$F2760)))</f>
        <v>#VALUE!</v>
      </c>
      <c r="Q2760" s="21" t="e">
        <f>IF(OR($B2760="",Q$3&lt;$D2760+Настройки!$B$7),0,MAX(0,$E2760-MAX(0,SUMIFS(Тех_Движение!$G$2:$G$5111,Тех_Движение!$D$2:$D$5111,$C2760,Тех_Движение!$B$2:$B$5111,"&lt;="&amp;Q$3)-$F2760)))</f>
        <v>#VALUE!</v>
      </c>
      <c r="R2760" s="21" t="str">
        <f t="shared" si="130"/>
        <v/>
      </c>
      <c r="S2760" s="23" t="str">
        <f>IF($B2760="","",VLOOKUP($C2760,Настройки!$A$11:$L$17,9,FALSE))</f>
        <v/>
      </c>
      <c r="T2760" s="23" t="str">
        <f t="shared" si="131"/>
        <v/>
      </c>
    </row>
    <row r="2761" spans="1:20" x14ac:dyDescent="0.3">
      <c r="A2761" s="20">
        <f>Тех_Движение!$A$2758</f>
        <v>2757</v>
      </c>
      <c r="B2761" s="20" t="str">
        <f>IF(Тех_Движение!$F$2758&gt;0,Тех_Движение!$I$2758,"")</f>
        <v/>
      </c>
      <c r="C2761" s="20" t="str">
        <f>IF($B2761="","",Тех_Движение!$D$2758)</f>
        <v/>
      </c>
      <c r="D2761" s="9" t="str">
        <f>IF($B2761="","",Тех_Движение!$B$2758)</f>
        <v/>
      </c>
      <c r="E2761" s="21" t="str">
        <f>IF($B2761="","",Тех_Движение!$F$2758)</f>
        <v/>
      </c>
      <c r="F2761" s="21" t="str">
        <f>IF($B2761="","",SUMIFS($E$5:$E2760,$C$5:$C2760,$C2761))</f>
        <v/>
      </c>
      <c r="G2761" s="21" t="str">
        <f>IF($B2761="","",MAX(0,$E2761-MAX(0,SUMIFS(Тех_Движение!$G$2:$G$5111,Тех_Движение!$D$2:$D$5111,$C2761,Тех_Движение!$B$2:$B$5111,"&lt;="&amp;Настройки!$B$5-1)-$F2761)))</f>
        <v/>
      </c>
      <c r="H2761" s="21" t="str">
        <f>IF($B2761="","",IF(AND($D2761&gt;=Настройки!$B$5,$D2761&lt;=Настройки!$B$6),$E2761,0))</f>
        <v/>
      </c>
      <c r="I2761" s="21" t="str">
        <f t="shared" si="129"/>
        <v/>
      </c>
      <c r="J2761" s="21" t="str">
        <f>IF($B2761="","",MAX(0,$E2761-MAX(0,SUMIFS(Тех_Движение!$G$2:$G$5111,Тех_Движение!$D$2:$D$5111,$C2761,Тех_Движение!$B$2:$B$5111,"&lt;="&amp;Настройки!$B$6)-$F2761)))</f>
        <v/>
      </c>
      <c r="K2761" s="21" t="e">
        <f>IF(OR($B2761="",K$3&lt;$D2761+Настройки!$B$7),0,MAX(0,$E2761-MAX(0,SUMIFS(Тех_Движение!$G$2:$G$5111,Тех_Движение!$D$2:$D$5111,$C2761,Тех_Движение!$B$2:$B$5111,"&lt;="&amp;K$3)-$F2761)))</f>
        <v>#VALUE!</v>
      </c>
      <c r="L2761" s="21" t="e">
        <f>IF(OR($B2761="",L$3&lt;$D2761+Настройки!$B$7),0,MAX(0,$E2761-MAX(0,SUMIFS(Тех_Движение!$G$2:$G$5111,Тех_Движение!$D$2:$D$5111,$C2761,Тех_Движение!$B$2:$B$5111,"&lt;="&amp;L$3)-$F2761)))</f>
        <v>#VALUE!</v>
      </c>
      <c r="M2761" s="21" t="e">
        <f>IF(OR($B2761="",M$3&lt;$D2761+Настройки!$B$7),0,MAX(0,$E2761-MAX(0,SUMIFS(Тех_Движение!$G$2:$G$5111,Тех_Движение!$D$2:$D$5111,$C2761,Тех_Движение!$B$2:$B$5111,"&lt;="&amp;M$3)-$F2761)))</f>
        <v>#VALUE!</v>
      </c>
      <c r="N2761" s="21" t="e">
        <f>IF(OR($B2761="",N$3&lt;$D2761+Настройки!$B$7),0,MAX(0,$E2761-MAX(0,SUMIFS(Тех_Движение!$G$2:$G$5111,Тех_Движение!$D$2:$D$5111,$C2761,Тех_Движение!$B$2:$B$5111,"&lt;="&amp;N$3)-$F2761)))</f>
        <v>#VALUE!</v>
      </c>
      <c r="O2761" s="21" t="e">
        <f>IF(OR($B2761="",O$3&lt;$D2761+Настройки!$B$7),0,MAX(0,$E2761-MAX(0,SUMIFS(Тех_Движение!$G$2:$G$5111,Тех_Движение!$D$2:$D$5111,$C2761,Тех_Движение!$B$2:$B$5111,"&lt;="&amp;O$3)-$F2761)))</f>
        <v>#VALUE!</v>
      </c>
      <c r="P2761" s="21" t="e">
        <f>IF(OR($B2761="",P$3&lt;$D2761+Настройки!$B$7),0,MAX(0,$E2761-MAX(0,SUMIFS(Тех_Движение!$G$2:$G$5111,Тех_Движение!$D$2:$D$5111,$C2761,Тех_Движение!$B$2:$B$5111,"&lt;="&amp;P$3)-$F2761)))</f>
        <v>#VALUE!</v>
      </c>
      <c r="Q2761" s="21" t="e">
        <f>IF(OR($B2761="",Q$3&lt;$D2761+Настройки!$B$7),0,MAX(0,$E2761-MAX(0,SUMIFS(Тех_Движение!$G$2:$G$5111,Тех_Движение!$D$2:$D$5111,$C2761,Тех_Движение!$B$2:$B$5111,"&lt;="&amp;Q$3)-$F2761)))</f>
        <v>#VALUE!</v>
      </c>
      <c r="R2761" s="21" t="str">
        <f t="shared" si="130"/>
        <v/>
      </c>
      <c r="S2761" s="23" t="str">
        <f>IF($B2761="","",VLOOKUP($C2761,Настройки!$A$11:$L$17,9,FALSE))</f>
        <v/>
      </c>
      <c r="T2761" s="23" t="str">
        <f t="shared" si="131"/>
        <v/>
      </c>
    </row>
    <row r="2762" spans="1:20" x14ac:dyDescent="0.3">
      <c r="A2762" s="20">
        <f>Тех_Движение!$A$2759</f>
        <v>2758</v>
      </c>
      <c r="B2762" s="20" t="str">
        <f>IF(Тех_Движение!$F$2759&gt;0,Тех_Движение!$I$2759,"")</f>
        <v/>
      </c>
      <c r="C2762" s="20" t="str">
        <f>IF($B2762="","",Тех_Движение!$D$2759)</f>
        <v/>
      </c>
      <c r="D2762" s="9" t="str">
        <f>IF($B2762="","",Тех_Движение!$B$2759)</f>
        <v/>
      </c>
      <c r="E2762" s="21" t="str">
        <f>IF($B2762="","",Тех_Движение!$F$2759)</f>
        <v/>
      </c>
      <c r="F2762" s="21" t="str">
        <f>IF($B2762="","",SUMIFS($E$5:$E2761,$C$5:$C2761,$C2762))</f>
        <v/>
      </c>
      <c r="G2762" s="21" t="str">
        <f>IF($B2762="","",MAX(0,$E2762-MAX(0,SUMIFS(Тех_Движение!$G$2:$G$5111,Тех_Движение!$D$2:$D$5111,$C2762,Тех_Движение!$B$2:$B$5111,"&lt;="&amp;Настройки!$B$5-1)-$F2762)))</f>
        <v/>
      </c>
      <c r="H2762" s="21" t="str">
        <f>IF($B2762="","",IF(AND($D2762&gt;=Настройки!$B$5,$D2762&lt;=Настройки!$B$6),$E2762,0))</f>
        <v/>
      </c>
      <c r="I2762" s="21" t="str">
        <f t="shared" si="129"/>
        <v/>
      </c>
      <c r="J2762" s="21" t="str">
        <f>IF($B2762="","",MAX(0,$E2762-MAX(0,SUMIFS(Тех_Движение!$G$2:$G$5111,Тех_Движение!$D$2:$D$5111,$C2762,Тех_Движение!$B$2:$B$5111,"&lt;="&amp;Настройки!$B$6)-$F2762)))</f>
        <v/>
      </c>
      <c r="K2762" s="21" t="e">
        <f>IF(OR($B2762="",K$3&lt;$D2762+Настройки!$B$7),0,MAX(0,$E2762-MAX(0,SUMIFS(Тех_Движение!$G$2:$G$5111,Тех_Движение!$D$2:$D$5111,$C2762,Тех_Движение!$B$2:$B$5111,"&lt;="&amp;K$3)-$F2762)))</f>
        <v>#VALUE!</v>
      </c>
      <c r="L2762" s="21" t="e">
        <f>IF(OR($B2762="",L$3&lt;$D2762+Настройки!$B$7),0,MAX(0,$E2762-MAX(0,SUMIFS(Тех_Движение!$G$2:$G$5111,Тех_Движение!$D$2:$D$5111,$C2762,Тех_Движение!$B$2:$B$5111,"&lt;="&amp;L$3)-$F2762)))</f>
        <v>#VALUE!</v>
      </c>
      <c r="M2762" s="21" t="e">
        <f>IF(OR($B2762="",M$3&lt;$D2762+Настройки!$B$7),0,MAX(0,$E2762-MAX(0,SUMIFS(Тех_Движение!$G$2:$G$5111,Тех_Движение!$D$2:$D$5111,$C2762,Тех_Движение!$B$2:$B$5111,"&lt;="&amp;M$3)-$F2762)))</f>
        <v>#VALUE!</v>
      </c>
      <c r="N2762" s="21" t="e">
        <f>IF(OR($B2762="",N$3&lt;$D2762+Настройки!$B$7),0,MAX(0,$E2762-MAX(0,SUMIFS(Тех_Движение!$G$2:$G$5111,Тех_Движение!$D$2:$D$5111,$C2762,Тех_Движение!$B$2:$B$5111,"&lt;="&amp;N$3)-$F2762)))</f>
        <v>#VALUE!</v>
      </c>
      <c r="O2762" s="21" t="e">
        <f>IF(OR($B2762="",O$3&lt;$D2762+Настройки!$B$7),0,MAX(0,$E2762-MAX(0,SUMIFS(Тех_Движение!$G$2:$G$5111,Тех_Движение!$D$2:$D$5111,$C2762,Тех_Движение!$B$2:$B$5111,"&lt;="&amp;O$3)-$F2762)))</f>
        <v>#VALUE!</v>
      </c>
      <c r="P2762" s="21" t="e">
        <f>IF(OR($B2762="",P$3&lt;$D2762+Настройки!$B$7),0,MAX(0,$E2762-MAX(0,SUMIFS(Тех_Движение!$G$2:$G$5111,Тех_Движение!$D$2:$D$5111,$C2762,Тех_Движение!$B$2:$B$5111,"&lt;="&amp;P$3)-$F2762)))</f>
        <v>#VALUE!</v>
      </c>
      <c r="Q2762" s="21" t="e">
        <f>IF(OR($B2762="",Q$3&lt;$D2762+Настройки!$B$7),0,MAX(0,$E2762-MAX(0,SUMIFS(Тех_Движение!$G$2:$G$5111,Тех_Движение!$D$2:$D$5111,$C2762,Тех_Движение!$B$2:$B$5111,"&lt;="&amp;Q$3)-$F2762)))</f>
        <v>#VALUE!</v>
      </c>
      <c r="R2762" s="21" t="str">
        <f t="shared" si="130"/>
        <v/>
      </c>
      <c r="S2762" s="23" t="str">
        <f>IF($B2762="","",VLOOKUP($C2762,Настройки!$A$11:$L$17,9,FALSE))</f>
        <v/>
      </c>
      <c r="T2762" s="23" t="str">
        <f t="shared" si="131"/>
        <v/>
      </c>
    </row>
    <row r="2763" spans="1:20" x14ac:dyDescent="0.3">
      <c r="A2763" s="20">
        <f>Тех_Движение!$A$2760</f>
        <v>2759</v>
      </c>
      <c r="B2763" s="20" t="str">
        <f>IF(Тех_Движение!$F$2760&gt;0,Тех_Движение!$I$2760,"")</f>
        <v/>
      </c>
      <c r="C2763" s="20" t="str">
        <f>IF($B2763="","",Тех_Движение!$D$2760)</f>
        <v/>
      </c>
      <c r="D2763" s="9" t="str">
        <f>IF($B2763="","",Тех_Движение!$B$2760)</f>
        <v/>
      </c>
      <c r="E2763" s="21" t="str">
        <f>IF($B2763="","",Тех_Движение!$F$2760)</f>
        <v/>
      </c>
      <c r="F2763" s="21" t="str">
        <f>IF($B2763="","",SUMIFS($E$5:$E2762,$C$5:$C2762,$C2763))</f>
        <v/>
      </c>
      <c r="G2763" s="21" t="str">
        <f>IF($B2763="","",MAX(0,$E2763-MAX(0,SUMIFS(Тех_Движение!$G$2:$G$5111,Тех_Движение!$D$2:$D$5111,$C2763,Тех_Движение!$B$2:$B$5111,"&lt;="&amp;Настройки!$B$5-1)-$F2763)))</f>
        <v/>
      </c>
      <c r="H2763" s="21" t="str">
        <f>IF($B2763="","",IF(AND($D2763&gt;=Настройки!$B$5,$D2763&lt;=Настройки!$B$6),$E2763,0))</f>
        <v/>
      </c>
      <c r="I2763" s="21" t="str">
        <f t="shared" si="129"/>
        <v/>
      </c>
      <c r="J2763" s="21" t="str">
        <f>IF($B2763="","",MAX(0,$E2763-MAX(0,SUMIFS(Тех_Движение!$G$2:$G$5111,Тех_Движение!$D$2:$D$5111,$C2763,Тех_Движение!$B$2:$B$5111,"&lt;="&amp;Настройки!$B$6)-$F2763)))</f>
        <v/>
      </c>
      <c r="K2763" s="21" t="e">
        <f>IF(OR($B2763="",K$3&lt;$D2763+Настройки!$B$7),0,MAX(0,$E2763-MAX(0,SUMIFS(Тех_Движение!$G$2:$G$5111,Тех_Движение!$D$2:$D$5111,$C2763,Тех_Движение!$B$2:$B$5111,"&lt;="&amp;K$3)-$F2763)))</f>
        <v>#VALUE!</v>
      </c>
      <c r="L2763" s="21" t="e">
        <f>IF(OR($B2763="",L$3&lt;$D2763+Настройки!$B$7),0,MAX(0,$E2763-MAX(0,SUMIFS(Тех_Движение!$G$2:$G$5111,Тех_Движение!$D$2:$D$5111,$C2763,Тех_Движение!$B$2:$B$5111,"&lt;="&amp;L$3)-$F2763)))</f>
        <v>#VALUE!</v>
      </c>
      <c r="M2763" s="21" t="e">
        <f>IF(OR($B2763="",M$3&lt;$D2763+Настройки!$B$7),0,MAX(0,$E2763-MAX(0,SUMIFS(Тех_Движение!$G$2:$G$5111,Тех_Движение!$D$2:$D$5111,$C2763,Тех_Движение!$B$2:$B$5111,"&lt;="&amp;M$3)-$F2763)))</f>
        <v>#VALUE!</v>
      </c>
      <c r="N2763" s="21" t="e">
        <f>IF(OR($B2763="",N$3&lt;$D2763+Настройки!$B$7),0,MAX(0,$E2763-MAX(0,SUMIFS(Тех_Движение!$G$2:$G$5111,Тех_Движение!$D$2:$D$5111,$C2763,Тех_Движение!$B$2:$B$5111,"&lt;="&amp;N$3)-$F2763)))</f>
        <v>#VALUE!</v>
      </c>
      <c r="O2763" s="21" t="e">
        <f>IF(OR($B2763="",O$3&lt;$D2763+Настройки!$B$7),0,MAX(0,$E2763-MAX(0,SUMIFS(Тех_Движение!$G$2:$G$5111,Тех_Движение!$D$2:$D$5111,$C2763,Тех_Движение!$B$2:$B$5111,"&lt;="&amp;O$3)-$F2763)))</f>
        <v>#VALUE!</v>
      </c>
      <c r="P2763" s="21" t="e">
        <f>IF(OR($B2763="",P$3&lt;$D2763+Настройки!$B$7),0,MAX(0,$E2763-MAX(0,SUMIFS(Тех_Движение!$G$2:$G$5111,Тех_Движение!$D$2:$D$5111,$C2763,Тех_Движение!$B$2:$B$5111,"&lt;="&amp;P$3)-$F2763)))</f>
        <v>#VALUE!</v>
      </c>
      <c r="Q2763" s="21" t="e">
        <f>IF(OR($B2763="",Q$3&lt;$D2763+Настройки!$B$7),0,MAX(0,$E2763-MAX(0,SUMIFS(Тех_Движение!$G$2:$G$5111,Тех_Движение!$D$2:$D$5111,$C2763,Тех_Движение!$B$2:$B$5111,"&lt;="&amp;Q$3)-$F2763)))</f>
        <v>#VALUE!</v>
      </c>
      <c r="R2763" s="21" t="str">
        <f t="shared" si="130"/>
        <v/>
      </c>
      <c r="S2763" s="23" t="str">
        <f>IF($B2763="","",VLOOKUP($C2763,Настройки!$A$11:$L$17,9,FALSE))</f>
        <v/>
      </c>
      <c r="T2763" s="23" t="str">
        <f t="shared" si="131"/>
        <v/>
      </c>
    </row>
    <row r="2764" spans="1:20" x14ac:dyDescent="0.3">
      <c r="A2764" s="20">
        <f>Тех_Движение!$A$2761</f>
        <v>2760</v>
      </c>
      <c r="B2764" s="20" t="str">
        <f>IF(Тех_Движение!$F$2761&gt;0,Тех_Движение!$I$2761,"")</f>
        <v/>
      </c>
      <c r="C2764" s="20" t="str">
        <f>IF($B2764="","",Тех_Движение!$D$2761)</f>
        <v/>
      </c>
      <c r="D2764" s="9" t="str">
        <f>IF($B2764="","",Тех_Движение!$B$2761)</f>
        <v/>
      </c>
      <c r="E2764" s="21" t="str">
        <f>IF($B2764="","",Тех_Движение!$F$2761)</f>
        <v/>
      </c>
      <c r="F2764" s="21" t="str">
        <f>IF($B2764="","",SUMIFS($E$5:$E2763,$C$5:$C2763,$C2764))</f>
        <v/>
      </c>
      <c r="G2764" s="21" t="str">
        <f>IF($B2764="","",MAX(0,$E2764-MAX(0,SUMIFS(Тех_Движение!$G$2:$G$5111,Тех_Движение!$D$2:$D$5111,$C2764,Тех_Движение!$B$2:$B$5111,"&lt;="&amp;Настройки!$B$5-1)-$F2764)))</f>
        <v/>
      </c>
      <c r="H2764" s="21" t="str">
        <f>IF($B2764="","",IF(AND($D2764&gt;=Настройки!$B$5,$D2764&lt;=Настройки!$B$6),$E2764,0))</f>
        <v/>
      </c>
      <c r="I2764" s="21" t="str">
        <f t="shared" si="129"/>
        <v/>
      </c>
      <c r="J2764" s="21" t="str">
        <f>IF($B2764="","",MAX(0,$E2764-MAX(0,SUMIFS(Тех_Движение!$G$2:$G$5111,Тех_Движение!$D$2:$D$5111,$C2764,Тех_Движение!$B$2:$B$5111,"&lt;="&amp;Настройки!$B$6)-$F2764)))</f>
        <v/>
      </c>
      <c r="K2764" s="21" t="e">
        <f>IF(OR($B2764="",K$3&lt;$D2764+Настройки!$B$7),0,MAX(0,$E2764-MAX(0,SUMIFS(Тех_Движение!$G$2:$G$5111,Тех_Движение!$D$2:$D$5111,$C2764,Тех_Движение!$B$2:$B$5111,"&lt;="&amp;K$3)-$F2764)))</f>
        <v>#VALUE!</v>
      </c>
      <c r="L2764" s="21" t="e">
        <f>IF(OR($B2764="",L$3&lt;$D2764+Настройки!$B$7),0,MAX(0,$E2764-MAX(0,SUMIFS(Тех_Движение!$G$2:$G$5111,Тех_Движение!$D$2:$D$5111,$C2764,Тех_Движение!$B$2:$B$5111,"&lt;="&amp;L$3)-$F2764)))</f>
        <v>#VALUE!</v>
      </c>
      <c r="M2764" s="21" t="e">
        <f>IF(OR($B2764="",M$3&lt;$D2764+Настройки!$B$7),0,MAX(0,$E2764-MAX(0,SUMIFS(Тех_Движение!$G$2:$G$5111,Тех_Движение!$D$2:$D$5111,$C2764,Тех_Движение!$B$2:$B$5111,"&lt;="&amp;M$3)-$F2764)))</f>
        <v>#VALUE!</v>
      </c>
      <c r="N2764" s="21" t="e">
        <f>IF(OR($B2764="",N$3&lt;$D2764+Настройки!$B$7),0,MAX(0,$E2764-MAX(0,SUMIFS(Тех_Движение!$G$2:$G$5111,Тех_Движение!$D$2:$D$5111,$C2764,Тех_Движение!$B$2:$B$5111,"&lt;="&amp;N$3)-$F2764)))</f>
        <v>#VALUE!</v>
      </c>
      <c r="O2764" s="21" t="e">
        <f>IF(OR($B2764="",O$3&lt;$D2764+Настройки!$B$7),0,MAX(0,$E2764-MAX(0,SUMIFS(Тех_Движение!$G$2:$G$5111,Тех_Движение!$D$2:$D$5111,$C2764,Тех_Движение!$B$2:$B$5111,"&lt;="&amp;O$3)-$F2764)))</f>
        <v>#VALUE!</v>
      </c>
      <c r="P2764" s="21" t="e">
        <f>IF(OR($B2764="",P$3&lt;$D2764+Настройки!$B$7),0,MAX(0,$E2764-MAX(0,SUMIFS(Тех_Движение!$G$2:$G$5111,Тех_Движение!$D$2:$D$5111,$C2764,Тех_Движение!$B$2:$B$5111,"&lt;="&amp;P$3)-$F2764)))</f>
        <v>#VALUE!</v>
      </c>
      <c r="Q2764" s="21" t="e">
        <f>IF(OR($B2764="",Q$3&lt;$D2764+Настройки!$B$7),0,MAX(0,$E2764-MAX(0,SUMIFS(Тех_Движение!$G$2:$G$5111,Тех_Движение!$D$2:$D$5111,$C2764,Тех_Движение!$B$2:$B$5111,"&lt;="&amp;Q$3)-$F2764)))</f>
        <v>#VALUE!</v>
      </c>
      <c r="R2764" s="21" t="str">
        <f t="shared" si="130"/>
        <v/>
      </c>
      <c r="S2764" s="23" t="str">
        <f>IF($B2764="","",VLOOKUP($C2764,Настройки!$A$11:$L$17,9,FALSE))</f>
        <v/>
      </c>
      <c r="T2764" s="23" t="str">
        <f t="shared" si="131"/>
        <v/>
      </c>
    </row>
    <row r="2765" spans="1:20" x14ac:dyDescent="0.3">
      <c r="A2765" s="20">
        <f>Тех_Движение!$A$2762</f>
        <v>2761</v>
      </c>
      <c r="B2765" s="20" t="str">
        <f>IF(Тех_Движение!$F$2762&gt;0,Тех_Движение!$I$2762,"")</f>
        <v/>
      </c>
      <c r="C2765" s="20" t="str">
        <f>IF($B2765="","",Тех_Движение!$D$2762)</f>
        <v/>
      </c>
      <c r="D2765" s="9" t="str">
        <f>IF($B2765="","",Тех_Движение!$B$2762)</f>
        <v/>
      </c>
      <c r="E2765" s="21" t="str">
        <f>IF($B2765="","",Тех_Движение!$F$2762)</f>
        <v/>
      </c>
      <c r="F2765" s="21" t="str">
        <f>IF($B2765="","",SUMIFS($E$5:$E2764,$C$5:$C2764,$C2765))</f>
        <v/>
      </c>
      <c r="G2765" s="21" t="str">
        <f>IF($B2765="","",MAX(0,$E2765-MAX(0,SUMIFS(Тех_Движение!$G$2:$G$5111,Тех_Движение!$D$2:$D$5111,$C2765,Тех_Движение!$B$2:$B$5111,"&lt;="&amp;Настройки!$B$5-1)-$F2765)))</f>
        <v/>
      </c>
      <c r="H2765" s="21" t="str">
        <f>IF($B2765="","",IF(AND($D2765&gt;=Настройки!$B$5,$D2765&lt;=Настройки!$B$6),$E2765,0))</f>
        <v/>
      </c>
      <c r="I2765" s="21" t="str">
        <f t="shared" si="129"/>
        <v/>
      </c>
      <c r="J2765" s="21" t="str">
        <f>IF($B2765="","",MAX(0,$E2765-MAX(0,SUMIFS(Тех_Движение!$G$2:$G$5111,Тех_Движение!$D$2:$D$5111,$C2765,Тех_Движение!$B$2:$B$5111,"&lt;="&amp;Настройки!$B$6)-$F2765)))</f>
        <v/>
      </c>
      <c r="K2765" s="21" t="e">
        <f>IF(OR($B2765="",K$3&lt;$D2765+Настройки!$B$7),0,MAX(0,$E2765-MAX(0,SUMIFS(Тех_Движение!$G$2:$G$5111,Тех_Движение!$D$2:$D$5111,$C2765,Тех_Движение!$B$2:$B$5111,"&lt;="&amp;K$3)-$F2765)))</f>
        <v>#VALUE!</v>
      </c>
      <c r="L2765" s="21" t="e">
        <f>IF(OR($B2765="",L$3&lt;$D2765+Настройки!$B$7),0,MAX(0,$E2765-MAX(0,SUMIFS(Тех_Движение!$G$2:$G$5111,Тех_Движение!$D$2:$D$5111,$C2765,Тех_Движение!$B$2:$B$5111,"&lt;="&amp;L$3)-$F2765)))</f>
        <v>#VALUE!</v>
      </c>
      <c r="M2765" s="21" t="e">
        <f>IF(OR($B2765="",M$3&lt;$D2765+Настройки!$B$7),0,MAX(0,$E2765-MAX(0,SUMIFS(Тех_Движение!$G$2:$G$5111,Тех_Движение!$D$2:$D$5111,$C2765,Тех_Движение!$B$2:$B$5111,"&lt;="&amp;M$3)-$F2765)))</f>
        <v>#VALUE!</v>
      </c>
      <c r="N2765" s="21" t="e">
        <f>IF(OR($B2765="",N$3&lt;$D2765+Настройки!$B$7),0,MAX(0,$E2765-MAX(0,SUMIFS(Тех_Движение!$G$2:$G$5111,Тех_Движение!$D$2:$D$5111,$C2765,Тех_Движение!$B$2:$B$5111,"&lt;="&amp;N$3)-$F2765)))</f>
        <v>#VALUE!</v>
      </c>
      <c r="O2765" s="21" t="e">
        <f>IF(OR($B2765="",O$3&lt;$D2765+Настройки!$B$7),0,MAX(0,$E2765-MAX(0,SUMIFS(Тех_Движение!$G$2:$G$5111,Тех_Движение!$D$2:$D$5111,$C2765,Тех_Движение!$B$2:$B$5111,"&lt;="&amp;O$3)-$F2765)))</f>
        <v>#VALUE!</v>
      </c>
      <c r="P2765" s="21" t="e">
        <f>IF(OR($B2765="",P$3&lt;$D2765+Настройки!$B$7),0,MAX(0,$E2765-MAX(0,SUMIFS(Тех_Движение!$G$2:$G$5111,Тех_Движение!$D$2:$D$5111,$C2765,Тех_Движение!$B$2:$B$5111,"&lt;="&amp;P$3)-$F2765)))</f>
        <v>#VALUE!</v>
      </c>
      <c r="Q2765" s="21" t="e">
        <f>IF(OR($B2765="",Q$3&lt;$D2765+Настройки!$B$7),0,MAX(0,$E2765-MAX(0,SUMIFS(Тех_Движение!$G$2:$G$5111,Тех_Движение!$D$2:$D$5111,$C2765,Тех_Движение!$B$2:$B$5111,"&lt;="&amp;Q$3)-$F2765)))</f>
        <v>#VALUE!</v>
      </c>
      <c r="R2765" s="21" t="str">
        <f t="shared" si="130"/>
        <v/>
      </c>
      <c r="S2765" s="23" t="str">
        <f>IF($B2765="","",VLOOKUP($C2765,Настройки!$A$11:$L$17,9,FALSE))</f>
        <v/>
      </c>
      <c r="T2765" s="23" t="str">
        <f t="shared" si="131"/>
        <v/>
      </c>
    </row>
    <row r="2766" spans="1:20" x14ac:dyDescent="0.3">
      <c r="A2766" s="20">
        <f>Тех_Движение!$A$2763</f>
        <v>2762</v>
      </c>
      <c r="B2766" s="20" t="str">
        <f>IF(Тех_Движение!$F$2763&gt;0,Тех_Движение!$I$2763,"")</f>
        <v/>
      </c>
      <c r="C2766" s="20" t="str">
        <f>IF($B2766="","",Тех_Движение!$D$2763)</f>
        <v/>
      </c>
      <c r="D2766" s="9" t="str">
        <f>IF($B2766="","",Тех_Движение!$B$2763)</f>
        <v/>
      </c>
      <c r="E2766" s="21" t="str">
        <f>IF($B2766="","",Тех_Движение!$F$2763)</f>
        <v/>
      </c>
      <c r="F2766" s="21" t="str">
        <f>IF($B2766="","",SUMIFS($E$5:$E2765,$C$5:$C2765,$C2766))</f>
        <v/>
      </c>
      <c r="G2766" s="21" t="str">
        <f>IF($B2766="","",MAX(0,$E2766-MAX(0,SUMIFS(Тех_Движение!$G$2:$G$5111,Тех_Движение!$D$2:$D$5111,$C2766,Тех_Движение!$B$2:$B$5111,"&lt;="&amp;Настройки!$B$5-1)-$F2766)))</f>
        <v/>
      </c>
      <c r="H2766" s="21" t="str">
        <f>IF($B2766="","",IF(AND($D2766&gt;=Настройки!$B$5,$D2766&lt;=Настройки!$B$6),$E2766,0))</f>
        <v/>
      </c>
      <c r="I2766" s="21" t="str">
        <f t="shared" si="129"/>
        <v/>
      </c>
      <c r="J2766" s="21" t="str">
        <f>IF($B2766="","",MAX(0,$E2766-MAX(0,SUMIFS(Тех_Движение!$G$2:$G$5111,Тех_Движение!$D$2:$D$5111,$C2766,Тех_Движение!$B$2:$B$5111,"&lt;="&amp;Настройки!$B$6)-$F2766)))</f>
        <v/>
      </c>
      <c r="K2766" s="21" t="e">
        <f>IF(OR($B2766="",K$3&lt;$D2766+Настройки!$B$7),0,MAX(0,$E2766-MAX(0,SUMIFS(Тех_Движение!$G$2:$G$5111,Тех_Движение!$D$2:$D$5111,$C2766,Тех_Движение!$B$2:$B$5111,"&lt;="&amp;K$3)-$F2766)))</f>
        <v>#VALUE!</v>
      </c>
      <c r="L2766" s="21" t="e">
        <f>IF(OR($B2766="",L$3&lt;$D2766+Настройки!$B$7),0,MAX(0,$E2766-MAX(0,SUMIFS(Тех_Движение!$G$2:$G$5111,Тех_Движение!$D$2:$D$5111,$C2766,Тех_Движение!$B$2:$B$5111,"&lt;="&amp;L$3)-$F2766)))</f>
        <v>#VALUE!</v>
      </c>
      <c r="M2766" s="21" t="e">
        <f>IF(OR($B2766="",M$3&lt;$D2766+Настройки!$B$7),0,MAX(0,$E2766-MAX(0,SUMIFS(Тех_Движение!$G$2:$G$5111,Тех_Движение!$D$2:$D$5111,$C2766,Тех_Движение!$B$2:$B$5111,"&lt;="&amp;M$3)-$F2766)))</f>
        <v>#VALUE!</v>
      </c>
      <c r="N2766" s="21" t="e">
        <f>IF(OR($B2766="",N$3&lt;$D2766+Настройки!$B$7),0,MAX(0,$E2766-MAX(0,SUMIFS(Тех_Движение!$G$2:$G$5111,Тех_Движение!$D$2:$D$5111,$C2766,Тех_Движение!$B$2:$B$5111,"&lt;="&amp;N$3)-$F2766)))</f>
        <v>#VALUE!</v>
      </c>
      <c r="O2766" s="21" t="e">
        <f>IF(OR($B2766="",O$3&lt;$D2766+Настройки!$B$7),0,MAX(0,$E2766-MAX(0,SUMIFS(Тех_Движение!$G$2:$G$5111,Тех_Движение!$D$2:$D$5111,$C2766,Тех_Движение!$B$2:$B$5111,"&lt;="&amp;O$3)-$F2766)))</f>
        <v>#VALUE!</v>
      </c>
      <c r="P2766" s="21" t="e">
        <f>IF(OR($B2766="",P$3&lt;$D2766+Настройки!$B$7),0,MAX(0,$E2766-MAX(0,SUMIFS(Тех_Движение!$G$2:$G$5111,Тех_Движение!$D$2:$D$5111,$C2766,Тех_Движение!$B$2:$B$5111,"&lt;="&amp;P$3)-$F2766)))</f>
        <v>#VALUE!</v>
      </c>
      <c r="Q2766" s="21" t="e">
        <f>IF(OR($B2766="",Q$3&lt;$D2766+Настройки!$B$7),0,MAX(0,$E2766-MAX(0,SUMIFS(Тех_Движение!$G$2:$G$5111,Тех_Движение!$D$2:$D$5111,$C2766,Тех_Движение!$B$2:$B$5111,"&lt;="&amp;Q$3)-$F2766)))</f>
        <v>#VALUE!</v>
      </c>
      <c r="R2766" s="21" t="str">
        <f t="shared" si="130"/>
        <v/>
      </c>
      <c r="S2766" s="23" t="str">
        <f>IF($B2766="","",VLOOKUP($C2766,Настройки!$A$11:$L$17,9,FALSE))</f>
        <v/>
      </c>
      <c r="T2766" s="23" t="str">
        <f t="shared" si="131"/>
        <v/>
      </c>
    </row>
    <row r="2767" spans="1:20" x14ac:dyDescent="0.3">
      <c r="A2767" s="20">
        <f>Тех_Движение!$A$2764</f>
        <v>2763</v>
      </c>
      <c r="B2767" s="20" t="str">
        <f>IF(Тех_Движение!$F$2764&gt;0,Тех_Движение!$I$2764,"")</f>
        <v/>
      </c>
      <c r="C2767" s="20" t="str">
        <f>IF($B2767="","",Тех_Движение!$D$2764)</f>
        <v/>
      </c>
      <c r="D2767" s="9" t="str">
        <f>IF($B2767="","",Тех_Движение!$B$2764)</f>
        <v/>
      </c>
      <c r="E2767" s="21" t="str">
        <f>IF($B2767="","",Тех_Движение!$F$2764)</f>
        <v/>
      </c>
      <c r="F2767" s="21" t="str">
        <f>IF($B2767="","",SUMIFS($E$5:$E2766,$C$5:$C2766,$C2767))</f>
        <v/>
      </c>
      <c r="G2767" s="21" t="str">
        <f>IF($B2767="","",MAX(0,$E2767-MAX(0,SUMIFS(Тех_Движение!$G$2:$G$5111,Тех_Движение!$D$2:$D$5111,$C2767,Тех_Движение!$B$2:$B$5111,"&lt;="&amp;Настройки!$B$5-1)-$F2767)))</f>
        <v/>
      </c>
      <c r="H2767" s="21" t="str">
        <f>IF($B2767="","",IF(AND($D2767&gt;=Настройки!$B$5,$D2767&lt;=Настройки!$B$6),$E2767,0))</f>
        <v/>
      </c>
      <c r="I2767" s="21" t="str">
        <f t="shared" si="129"/>
        <v/>
      </c>
      <c r="J2767" s="21" t="str">
        <f>IF($B2767="","",MAX(0,$E2767-MAX(0,SUMIFS(Тех_Движение!$G$2:$G$5111,Тех_Движение!$D$2:$D$5111,$C2767,Тех_Движение!$B$2:$B$5111,"&lt;="&amp;Настройки!$B$6)-$F2767)))</f>
        <v/>
      </c>
      <c r="K2767" s="21" t="e">
        <f>IF(OR($B2767="",K$3&lt;$D2767+Настройки!$B$7),0,MAX(0,$E2767-MAX(0,SUMIFS(Тех_Движение!$G$2:$G$5111,Тех_Движение!$D$2:$D$5111,$C2767,Тех_Движение!$B$2:$B$5111,"&lt;="&amp;K$3)-$F2767)))</f>
        <v>#VALUE!</v>
      </c>
      <c r="L2767" s="21" t="e">
        <f>IF(OR($B2767="",L$3&lt;$D2767+Настройки!$B$7),0,MAX(0,$E2767-MAX(0,SUMIFS(Тех_Движение!$G$2:$G$5111,Тех_Движение!$D$2:$D$5111,$C2767,Тех_Движение!$B$2:$B$5111,"&lt;="&amp;L$3)-$F2767)))</f>
        <v>#VALUE!</v>
      </c>
      <c r="M2767" s="21" t="e">
        <f>IF(OR($B2767="",M$3&lt;$D2767+Настройки!$B$7),0,MAX(0,$E2767-MAX(0,SUMIFS(Тех_Движение!$G$2:$G$5111,Тех_Движение!$D$2:$D$5111,$C2767,Тех_Движение!$B$2:$B$5111,"&lt;="&amp;M$3)-$F2767)))</f>
        <v>#VALUE!</v>
      </c>
      <c r="N2767" s="21" t="e">
        <f>IF(OR($B2767="",N$3&lt;$D2767+Настройки!$B$7),0,MAX(0,$E2767-MAX(0,SUMIFS(Тех_Движение!$G$2:$G$5111,Тех_Движение!$D$2:$D$5111,$C2767,Тех_Движение!$B$2:$B$5111,"&lt;="&amp;N$3)-$F2767)))</f>
        <v>#VALUE!</v>
      </c>
      <c r="O2767" s="21" t="e">
        <f>IF(OR($B2767="",O$3&lt;$D2767+Настройки!$B$7),0,MAX(0,$E2767-MAX(0,SUMIFS(Тех_Движение!$G$2:$G$5111,Тех_Движение!$D$2:$D$5111,$C2767,Тех_Движение!$B$2:$B$5111,"&lt;="&amp;O$3)-$F2767)))</f>
        <v>#VALUE!</v>
      </c>
      <c r="P2767" s="21" t="e">
        <f>IF(OR($B2767="",P$3&lt;$D2767+Настройки!$B$7),0,MAX(0,$E2767-MAX(0,SUMIFS(Тех_Движение!$G$2:$G$5111,Тех_Движение!$D$2:$D$5111,$C2767,Тех_Движение!$B$2:$B$5111,"&lt;="&amp;P$3)-$F2767)))</f>
        <v>#VALUE!</v>
      </c>
      <c r="Q2767" s="21" t="e">
        <f>IF(OR($B2767="",Q$3&lt;$D2767+Настройки!$B$7),0,MAX(0,$E2767-MAX(0,SUMIFS(Тех_Движение!$G$2:$G$5111,Тех_Движение!$D$2:$D$5111,$C2767,Тех_Движение!$B$2:$B$5111,"&lt;="&amp;Q$3)-$F2767)))</f>
        <v>#VALUE!</v>
      </c>
      <c r="R2767" s="21" t="str">
        <f t="shared" si="130"/>
        <v/>
      </c>
      <c r="S2767" s="23" t="str">
        <f>IF($B2767="","",VLOOKUP($C2767,Настройки!$A$11:$L$17,9,FALSE))</f>
        <v/>
      </c>
      <c r="T2767" s="23" t="str">
        <f t="shared" si="131"/>
        <v/>
      </c>
    </row>
    <row r="2768" spans="1:20" x14ac:dyDescent="0.3">
      <c r="A2768" s="20">
        <f>Тех_Движение!$A$2765</f>
        <v>2764</v>
      </c>
      <c r="B2768" s="20" t="str">
        <f>IF(Тех_Движение!$F$2765&gt;0,Тех_Движение!$I$2765,"")</f>
        <v/>
      </c>
      <c r="C2768" s="20" t="str">
        <f>IF($B2768="","",Тех_Движение!$D$2765)</f>
        <v/>
      </c>
      <c r="D2768" s="9" t="str">
        <f>IF($B2768="","",Тех_Движение!$B$2765)</f>
        <v/>
      </c>
      <c r="E2768" s="21" t="str">
        <f>IF($B2768="","",Тех_Движение!$F$2765)</f>
        <v/>
      </c>
      <c r="F2768" s="21" t="str">
        <f>IF($B2768="","",SUMIFS($E$5:$E2767,$C$5:$C2767,$C2768))</f>
        <v/>
      </c>
      <c r="G2768" s="21" t="str">
        <f>IF($B2768="","",MAX(0,$E2768-MAX(0,SUMIFS(Тех_Движение!$G$2:$G$5111,Тех_Движение!$D$2:$D$5111,$C2768,Тех_Движение!$B$2:$B$5111,"&lt;="&amp;Настройки!$B$5-1)-$F2768)))</f>
        <v/>
      </c>
      <c r="H2768" s="21" t="str">
        <f>IF($B2768="","",IF(AND($D2768&gt;=Настройки!$B$5,$D2768&lt;=Настройки!$B$6),$E2768,0))</f>
        <v/>
      </c>
      <c r="I2768" s="21" t="str">
        <f t="shared" si="129"/>
        <v/>
      </c>
      <c r="J2768" s="21" t="str">
        <f>IF($B2768="","",MAX(0,$E2768-MAX(0,SUMIFS(Тех_Движение!$G$2:$G$5111,Тех_Движение!$D$2:$D$5111,$C2768,Тех_Движение!$B$2:$B$5111,"&lt;="&amp;Настройки!$B$6)-$F2768)))</f>
        <v/>
      </c>
      <c r="K2768" s="21" t="e">
        <f>IF(OR($B2768="",K$3&lt;$D2768+Настройки!$B$7),0,MAX(0,$E2768-MAX(0,SUMIFS(Тех_Движение!$G$2:$G$5111,Тех_Движение!$D$2:$D$5111,$C2768,Тех_Движение!$B$2:$B$5111,"&lt;="&amp;K$3)-$F2768)))</f>
        <v>#VALUE!</v>
      </c>
      <c r="L2768" s="21" t="e">
        <f>IF(OR($B2768="",L$3&lt;$D2768+Настройки!$B$7),0,MAX(0,$E2768-MAX(0,SUMIFS(Тех_Движение!$G$2:$G$5111,Тех_Движение!$D$2:$D$5111,$C2768,Тех_Движение!$B$2:$B$5111,"&lt;="&amp;L$3)-$F2768)))</f>
        <v>#VALUE!</v>
      </c>
      <c r="M2768" s="21" t="e">
        <f>IF(OR($B2768="",M$3&lt;$D2768+Настройки!$B$7),0,MAX(0,$E2768-MAX(0,SUMIFS(Тех_Движение!$G$2:$G$5111,Тех_Движение!$D$2:$D$5111,$C2768,Тех_Движение!$B$2:$B$5111,"&lt;="&amp;M$3)-$F2768)))</f>
        <v>#VALUE!</v>
      </c>
      <c r="N2768" s="21" t="e">
        <f>IF(OR($B2768="",N$3&lt;$D2768+Настройки!$B$7),0,MAX(0,$E2768-MAX(0,SUMIFS(Тех_Движение!$G$2:$G$5111,Тех_Движение!$D$2:$D$5111,$C2768,Тех_Движение!$B$2:$B$5111,"&lt;="&amp;N$3)-$F2768)))</f>
        <v>#VALUE!</v>
      </c>
      <c r="O2768" s="21" t="e">
        <f>IF(OR($B2768="",O$3&lt;$D2768+Настройки!$B$7),0,MAX(0,$E2768-MAX(0,SUMIFS(Тех_Движение!$G$2:$G$5111,Тех_Движение!$D$2:$D$5111,$C2768,Тех_Движение!$B$2:$B$5111,"&lt;="&amp;O$3)-$F2768)))</f>
        <v>#VALUE!</v>
      </c>
      <c r="P2768" s="21" t="e">
        <f>IF(OR($B2768="",P$3&lt;$D2768+Настройки!$B$7),0,MAX(0,$E2768-MAX(0,SUMIFS(Тех_Движение!$G$2:$G$5111,Тех_Движение!$D$2:$D$5111,$C2768,Тех_Движение!$B$2:$B$5111,"&lt;="&amp;P$3)-$F2768)))</f>
        <v>#VALUE!</v>
      </c>
      <c r="Q2768" s="21" t="e">
        <f>IF(OR($B2768="",Q$3&lt;$D2768+Настройки!$B$7),0,MAX(0,$E2768-MAX(0,SUMIFS(Тех_Движение!$G$2:$G$5111,Тех_Движение!$D$2:$D$5111,$C2768,Тех_Движение!$B$2:$B$5111,"&lt;="&amp;Q$3)-$F2768)))</f>
        <v>#VALUE!</v>
      </c>
      <c r="R2768" s="21" t="str">
        <f t="shared" si="130"/>
        <v/>
      </c>
      <c r="S2768" s="23" t="str">
        <f>IF($B2768="","",VLOOKUP($C2768,Настройки!$A$11:$L$17,9,FALSE))</f>
        <v/>
      </c>
      <c r="T2768" s="23" t="str">
        <f t="shared" si="131"/>
        <v/>
      </c>
    </row>
    <row r="2769" spans="1:20" x14ac:dyDescent="0.3">
      <c r="A2769" s="20">
        <f>Тех_Движение!$A$2766</f>
        <v>2765</v>
      </c>
      <c r="B2769" s="20" t="str">
        <f>IF(Тех_Движение!$F$2766&gt;0,Тех_Движение!$I$2766,"")</f>
        <v/>
      </c>
      <c r="C2769" s="20" t="str">
        <f>IF($B2769="","",Тех_Движение!$D$2766)</f>
        <v/>
      </c>
      <c r="D2769" s="9" t="str">
        <f>IF($B2769="","",Тех_Движение!$B$2766)</f>
        <v/>
      </c>
      <c r="E2769" s="21" t="str">
        <f>IF($B2769="","",Тех_Движение!$F$2766)</f>
        <v/>
      </c>
      <c r="F2769" s="21" t="str">
        <f>IF($B2769="","",SUMIFS($E$5:$E2768,$C$5:$C2768,$C2769))</f>
        <v/>
      </c>
      <c r="G2769" s="21" t="str">
        <f>IF($B2769="","",MAX(0,$E2769-MAX(0,SUMIFS(Тех_Движение!$G$2:$G$5111,Тех_Движение!$D$2:$D$5111,$C2769,Тех_Движение!$B$2:$B$5111,"&lt;="&amp;Настройки!$B$5-1)-$F2769)))</f>
        <v/>
      </c>
      <c r="H2769" s="21" t="str">
        <f>IF($B2769="","",IF(AND($D2769&gt;=Настройки!$B$5,$D2769&lt;=Настройки!$B$6),$E2769,0))</f>
        <v/>
      </c>
      <c r="I2769" s="21" t="str">
        <f t="shared" si="129"/>
        <v/>
      </c>
      <c r="J2769" s="21" t="str">
        <f>IF($B2769="","",MAX(0,$E2769-MAX(0,SUMIFS(Тех_Движение!$G$2:$G$5111,Тех_Движение!$D$2:$D$5111,$C2769,Тех_Движение!$B$2:$B$5111,"&lt;="&amp;Настройки!$B$6)-$F2769)))</f>
        <v/>
      </c>
      <c r="K2769" s="21" t="e">
        <f>IF(OR($B2769="",K$3&lt;$D2769+Настройки!$B$7),0,MAX(0,$E2769-MAX(0,SUMIFS(Тех_Движение!$G$2:$G$5111,Тех_Движение!$D$2:$D$5111,$C2769,Тех_Движение!$B$2:$B$5111,"&lt;="&amp;K$3)-$F2769)))</f>
        <v>#VALUE!</v>
      </c>
      <c r="L2769" s="21" t="e">
        <f>IF(OR($B2769="",L$3&lt;$D2769+Настройки!$B$7),0,MAX(0,$E2769-MAX(0,SUMIFS(Тех_Движение!$G$2:$G$5111,Тех_Движение!$D$2:$D$5111,$C2769,Тех_Движение!$B$2:$B$5111,"&lt;="&amp;L$3)-$F2769)))</f>
        <v>#VALUE!</v>
      </c>
      <c r="M2769" s="21" t="e">
        <f>IF(OR($B2769="",M$3&lt;$D2769+Настройки!$B$7),0,MAX(0,$E2769-MAX(0,SUMIFS(Тех_Движение!$G$2:$G$5111,Тех_Движение!$D$2:$D$5111,$C2769,Тех_Движение!$B$2:$B$5111,"&lt;="&amp;M$3)-$F2769)))</f>
        <v>#VALUE!</v>
      </c>
      <c r="N2769" s="21" t="e">
        <f>IF(OR($B2769="",N$3&lt;$D2769+Настройки!$B$7),0,MAX(0,$E2769-MAX(0,SUMIFS(Тех_Движение!$G$2:$G$5111,Тех_Движение!$D$2:$D$5111,$C2769,Тех_Движение!$B$2:$B$5111,"&lt;="&amp;N$3)-$F2769)))</f>
        <v>#VALUE!</v>
      </c>
      <c r="O2769" s="21" t="e">
        <f>IF(OR($B2769="",O$3&lt;$D2769+Настройки!$B$7),0,MAX(0,$E2769-MAX(0,SUMIFS(Тех_Движение!$G$2:$G$5111,Тех_Движение!$D$2:$D$5111,$C2769,Тех_Движение!$B$2:$B$5111,"&lt;="&amp;O$3)-$F2769)))</f>
        <v>#VALUE!</v>
      </c>
      <c r="P2769" s="21" t="e">
        <f>IF(OR($B2769="",P$3&lt;$D2769+Настройки!$B$7),0,MAX(0,$E2769-MAX(0,SUMIFS(Тех_Движение!$G$2:$G$5111,Тех_Движение!$D$2:$D$5111,$C2769,Тех_Движение!$B$2:$B$5111,"&lt;="&amp;P$3)-$F2769)))</f>
        <v>#VALUE!</v>
      </c>
      <c r="Q2769" s="21" t="e">
        <f>IF(OR($B2769="",Q$3&lt;$D2769+Настройки!$B$7),0,MAX(0,$E2769-MAX(0,SUMIFS(Тех_Движение!$G$2:$G$5111,Тех_Движение!$D$2:$D$5111,$C2769,Тех_Движение!$B$2:$B$5111,"&lt;="&amp;Q$3)-$F2769)))</f>
        <v>#VALUE!</v>
      </c>
      <c r="R2769" s="21" t="str">
        <f t="shared" si="130"/>
        <v/>
      </c>
      <c r="S2769" s="23" t="str">
        <f>IF($B2769="","",VLOOKUP($C2769,Настройки!$A$11:$L$17,9,FALSE))</f>
        <v/>
      </c>
      <c r="T2769" s="23" t="str">
        <f t="shared" si="131"/>
        <v/>
      </c>
    </row>
    <row r="2770" spans="1:20" x14ac:dyDescent="0.3">
      <c r="A2770" s="20">
        <f>Тех_Движение!$A$2767</f>
        <v>2766</v>
      </c>
      <c r="B2770" s="20" t="str">
        <f>IF(Тех_Движение!$F$2767&gt;0,Тех_Движение!$I$2767,"")</f>
        <v/>
      </c>
      <c r="C2770" s="20" t="str">
        <f>IF($B2770="","",Тех_Движение!$D$2767)</f>
        <v/>
      </c>
      <c r="D2770" s="9" t="str">
        <f>IF($B2770="","",Тех_Движение!$B$2767)</f>
        <v/>
      </c>
      <c r="E2770" s="21" t="str">
        <f>IF($B2770="","",Тех_Движение!$F$2767)</f>
        <v/>
      </c>
      <c r="F2770" s="21" t="str">
        <f>IF($B2770="","",SUMIFS($E$5:$E2769,$C$5:$C2769,$C2770))</f>
        <v/>
      </c>
      <c r="G2770" s="21" t="str">
        <f>IF($B2770="","",MAX(0,$E2770-MAX(0,SUMIFS(Тех_Движение!$G$2:$G$5111,Тех_Движение!$D$2:$D$5111,$C2770,Тех_Движение!$B$2:$B$5111,"&lt;="&amp;Настройки!$B$5-1)-$F2770)))</f>
        <v/>
      </c>
      <c r="H2770" s="21" t="str">
        <f>IF($B2770="","",IF(AND($D2770&gt;=Настройки!$B$5,$D2770&lt;=Настройки!$B$6),$E2770,0))</f>
        <v/>
      </c>
      <c r="I2770" s="21" t="str">
        <f t="shared" si="129"/>
        <v/>
      </c>
      <c r="J2770" s="21" t="str">
        <f>IF($B2770="","",MAX(0,$E2770-MAX(0,SUMIFS(Тех_Движение!$G$2:$G$5111,Тех_Движение!$D$2:$D$5111,$C2770,Тех_Движение!$B$2:$B$5111,"&lt;="&amp;Настройки!$B$6)-$F2770)))</f>
        <v/>
      </c>
      <c r="K2770" s="21" t="e">
        <f>IF(OR($B2770="",K$3&lt;$D2770+Настройки!$B$7),0,MAX(0,$E2770-MAX(0,SUMIFS(Тех_Движение!$G$2:$G$5111,Тех_Движение!$D$2:$D$5111,$C2770,Тех_Движение!$B$2:$B$5111,"&lt;="&amp;K$3)-$F2770)))</f>
        <v>#VALUE!</v>
      </c>
      <c r="L2770" s="21" t="e">
        <f>IF(OR($B2770="",L$3&lt;$D2770+Настройки!$B$7),0,MAX(0,$E2770-MAX(0,SUMIFS(Тех_Движение!$G$2:$G$5111,Тех_Движение!$D$2:$D$5111,$C2770,Тех_Движение!$B$2:$B$5111,"&lt;="&amp;L$3)-$F2770)))</f>
        <v>#VALUE!</v>
      </c>
      <c r="M2770" s="21" t="e">
        <f>IF(OR($B2770="",M$3&lt;$D2770+Настройки!$B$7),0,MAX(0,$E2770-MAX(0,SUMIFS(Тех_Движение!$G$2:$G$5111,Тех_Движение!$D$2:$D$5111,$C2770,Тех_Движение!$B$2:$B$5111,"&lt;="&amp;M$3)-$F2770)))</f>
        <v>#VALUE!</v>
      </c>
      <c r="N2770" s="21" t="e">
        <f>IF(OR($B2770="",N$3&lt;$D2770+Настройки!$B$7),0,MAX(0,$E2770-MAX(0,SUMIFS(Тех_Движение!$G$2:$G$5111,Тех_Движение!$D$2:$D$5111,$C2770,Тех_Движение!$B$2:$B$5111,"&lt;="&amp;N$3)-$F2770)))</f>
        <v>#VALUE!</v>
      </c>
      <c r="O2770" s="21" t="e">
        <f>IF(OR($B2770="",O$3&lt;$D2770+Настройки!$B$7),0,MAX(0,$E2770-MAX(0,SUMIFS(Тех_Движение!$G$2:$G$5111,Тех_Движение!$D$2:$D$5111,$C2770,Тех_Движение!$B$2:$B$5111,"&lt;="&amp;O$3)-$F2770)))</f>
        <v>#VALUE!</v>
      </c>
      <c r="P2770" s="21" t="e">
        <f>IF(OR($B2770="",P$3&lt;$D2770+Настройки!$B$7),0,MAX(0,$E2770-MAX(0,SUMIFS(Тех_Движение!$G$2:$G$5111,Тех_Движение!$D$2:$D$5111,$C2770,Тех_Движение!$B$2:$B$5111,"&lt;="&amp;P$3)-$F2770)))</f>
        <v>#VALUE!</v>
      </c>
      <c r="Q2770" s="21" t="e">
        <f>IF(OR($B2770="",Q$3&lt;$D2770+Настройки!$B$7),0,MAX(0,$E2770-MAX(0,SUMIFS(Тех_Движение!$G$2:$G$5111,Тех_Движение!$D$2:$D$5111,$C2770,Тех_Движение!$B$2:$B$5111,"&lt;="&amp;Q$3)-$F2770)))</f>
        <v>#VALUE!</v>
      </c>
      <c r="R2770" s="21" t="str">
        <f t="shared" si="130"/>
        <v/>
      </c>
      <c r="S2770" s="23" t="str">
        <f>IF($B2770="","",VLOOKUP($C2770,Настройки!$A$11:$L$17,9,FALSE))</f>
        <v/>
      </c>
      <c r="T2770" s="23" t="str">
        <f t="shared" si="131"/>
        <v/>
      </c>
    </row>
    <row r="2771" spans="1:20" x14ac:dyDescent="0.3">
      <c r="A2771" s="20">
        <f>Тех_Движение!$A$2768</f>
        <v>2767</v>
      </c>
      <c r="B2771" s="20" t="str">
        <f>IF(Тех_Движение!$F$2768&gt;0,Тех_Движение!$I$2768,"")</f>
        <v/>
      </c>
      <c r="C2771" s="20" t="str">
        <f>IF($B2771="","",Тех_Движение!$D$2768)</f>
        <v/>
      </c>
      <c r="D2771" s="9" t="str">
        <f>IF($B2771="","",Тех_Движение!$B$2768)</f>
        <v/>
      </c>
      <c r="E2771" s="21" t="str">
        <f>IF($B2771="","",Тех_Движение!$F$2768)</f>
        <v/>
      </c>
      <c r="F2771" s="21" t="str">
        <f>IF($B2771="","",SUMIFS($E$5:$E2770,$C$5:$C2770,$C2771))</f>
        <v/>
      </c>
      <c r="G2771" s="21" t="str">
        <f>IF($B2771="","",MAX(0,$E2771-MAX(0,SUMIFS(Тех_Движение!$G$2:$G$5111,Тех_Движение!$D$2:$D$5111,$C2771,Тех_Движение!$B$2:$B$5111,"&lt;="&amp;Настройки!$B$5-1)-$F2771)))</f>
        <v/>
      </c>
      <c r="H2771" s="21" t="str">
        <f>IF($B2771="","",IF(AND($D2771&gt;=Настройки!$B$5,$D2771&lt;=Настройки!$B$6),$E2771,0))</f>
        <v/>
      </c>
      <c r="I2771" s="21" t="str">
        <f t="shared" si="129"/>
        <v/>
      </c>
      <c r="J2771" s="21" t="str">
        <f>IF($B2771="","",MAX(0,$E2771-MAX(0,SUMIFS(Тех_Движение!$G$2:$G$5111,Тех_Движение!$D$2:$D$5111,$C2771,Тех_Движение!$B$2:$B$5111,"&lt;="&amp;Настройки!$B$6)-$F2771)))</f>
        <v/>
      </c>
      <c r="K2771" s="21" t="e">
        <f>IF(OR($B2771="",K$3&lt;$D2771+Настройки!$B$7),0,MAX(0,$E2771-MAX(0,SUMIFS(Тех_Движение!$G$2:$G$5111,Тех_Движение!$D$2:$D$5111,$C2771,Тех_Движение!$B$2:$B$5111,"&lt;="&amp;K$3)-$F2771)))</f>
        <v>#VALUE!</v>
      </c>
      <c r="L2771" s="21" t="e">
        <f>IF(OR($B2771="",L$3&lt;$D2771+Настройки!$B$7),0,MAX(0,$E2771-MAX(0,SUMIFS(Тех_Движение!$G$2:$G$5111,Тех_Движение!$D$2:$D$5111,$C2771,Тех_Движение!$B$2:$B$5111,"&lt;="&amp;L$3)-$F2771)))</f>
        <v>#VALUE!</v>
      </c>
      <c r="M2771" s="21" t="e">
        <f>IF(OR($B2771="",M$3&lt;$D2771+Настройки!$B$7),0,MAX(0,$E2771-MAX(0,SUMIFS(Тех_Движение!$G$2:$G$5111,Тех_Движение!$D$2:$D$5111,$C2771,Тех_Движение!$B$2:$B$5111,"&lt;="&amp;M$3)-$F2771)))</f>
        <v>#VALUE!</v>
      </c>
      <c r="N2771" s="21" t="e">
        <f>IF(OR($B2771="",N$3&lt;$D2771+Настройки!$B$7),0,MAX(0,$E2771-MAX(0,SUMIFS(Тех_Движение!$G$2:$G$5111,Тех_Движение!$D$2:$D$5111,$C2771,Тех_Движение!$B$2:$B$5111,"&lt;="&amp;N$3)-$F2771)))</f>
        <v>#VALUE!</v>
      </c>
      <c r="O2771" s="21" t="e">
        <f>IF(OR($B2771="",O$3&lt;$D2771+Настройки!$B$7),0,MAX(0,$E2771-MAX(0,SUMIFS(Тех_Движение!$G$2:$G$5111,Тех_Движение!$D$2:$D$5111,$C2771,Тех_Движение!$B$2:$B$5111,"&lt;="&amp;O$3)-$F2771)))</f>
        <v>#VALUE!</v>
      </c>
      <c r="P2771" s="21" t="e">
        <f>IF(OR($B2771="",P$3&lt;$D2771+Настройки!$B$7),0,MAX(0,$E2771-MAX(0,SUMIFS(Тех_Движение!$G$2:$G$5111,Тех_Движение!$D$2:$D$5111,$C2771,Тех_Движение!$B$2:$B$5111,"&lt;="&amp;P$3)-$F2771)))</f>
        <v>#VALUE!</v>
      </c>
      <c r="Q2771" s="21" t="e">
        <f>IF(OR($B2771="",Q$3&lt;$D2771+Настройки!$B$7),0,MAX(0,$E2771-MAX(0,SUMIFS(Тех_Движение!$G$2:$G$5111,Тех_Движение!$D$2:$D$5111,$C2771,Тех_Движение!$B$2:$B$5111,"&lt;="&amp;Q$3)-$F2771)))</f>
        <v>#VALUE!</v>
      </c>
      <c r="R2771" s="21" t="str">
        <f t="shared" si="130"/>
        <v/>
      </c>
      <c r="S2771" s="23" t="str">
        <f>IF($B2771="","",VLOOKUP($C2771,Настройки!$A$11:$L$17,9,FALSE))</f>
        <v/>
      </c>
      <c r="T2771" s="23" t="str">
        <f t="shared" si="131"/>
        <v/>
      </c>
    </row>
    <row r="2772" spans="1:20" x14ac:dyDescent="0.3">
      <c r="A2772" s="20">
        <f>Тех_Движение!$A$2769</f>
        <v>2768</v>
      </c>
      <c r="B2772" s="20" t="str">
        <f>IF(Тех_Движение!$F$2769&gt;0,Тех_Движение!$I$2769,"")</f>
        <v/>
      </c>
      <c r="C2772" s="20" t="str">
        <f>IF($B2772="","",Тех_Движение!$D$2769)</f>
        <v/>
      </c>
      <c r="D2772" s="9" t="str">
        <f>IF($B2772="","",Тех_Движение!$B$2769)</f>
        <v/>
      </c>
      <c r="E2772" s="21" t="str">
        <f>IF($B2772="","",Тех_Движение!$F$2769)</f>
        <v/>
      </c>
      <c r="F2772" s="21" t="str">
        <f>IF($B2772="","",SUMIFS($E$5:$E2771,$C$5:$C2771,$C2772))</f>
        <v/>
      </c>
      <c r="G2772" s="21" t="str">
        <f>IF($B2772="","",MAX(0,$E2772-MAX(0,SUMIFS(Тех_Движение!$G$2:$G$5111,Тех_Движение!$D$2:$D$5111,$C2772,Тех_Движение!$B$2:$B$5111,"&lt;="&amp;Настройки!$B$5-1)-$F2772)))</f>
        <v/>
      </c>
      <c r="H2772" s="21" t="str">
        <f>IF($B2772="","",IF(AND($D2772&gt;=Настройки!$B$5,$D2772&lt;=Настройки!$B$6),$E2772,0))</f>
        <v/>
      </c>
      <c r="I2772" s="21" t="str">
        <f t="shared" si="129"/>
        <v/>
      </c>
      <c r="J2772" s="21" t="str">
        <f>IF($B2772="","",MAX(0,$E2772-MAX(0,SUMIFS(Тех_Движение!$G$2:$G$5111,Тех_Движение!$D$2:$D$5111,$C2772,Тех_Движение!$B$2:$B$5111,"&lt;="&amp;Настройки!$B$6)-$F2772)))</f>
        <v/>
      </c>
      <c r="K2772" s="21" t="e">
        <f>IF(OR($B2772="",K$3&lt;$D2772+Настройки!$B$7),0,MAX(0,$E2772-MAX(0,SUMIFS(Тех_Движение!$G$2:$G$5111,Тех_Движение!$D$2:$D$5111,$C2772,Тех_Движение!$B$2:$B$5111,"&lt;="&amp;K$3)-$F2772)))</f>
        <v>#VALUE!</v>
      </c>
      <c r="L2772" s="21" t="e">
        <f>IF(OR($B2772="",L$3&lt;$D2772+Настройки!$B$7),0,MAX(0,$E2772-MAX(0,SUMIFS(Тех_Движение!$G$2:$G$5111,Тех_Движение!$D$2:$D$5111,$C2772,Тех_Движение!$B$2:$B$5111,"&lt;="&amp;L$3)-$F2772)))</f>
        <v>#VALUE!</v>
      </c>
      <c r="M2772" s="21" t="e">
        <f>IF(OR($B2772="",M$3&lt;$D2772+Настройки!$B$7),0,MAX(0,$E2772-MAX(0,SUMIFS(Тех_Движение!$G$2:$G$5111,Тех_Движение!$D$2:$D$5111,$C2772,Тех_Движение!$B$2:$B$5111,"&lt;="&amp;M$3)-$F2772)))</f>
        <v>#VALUE!</v>
      </c>
      <c r="N2772" s="21" t="e">
        <f>IF(OR($B2772="",N$3&lt;$D2772+Настройки!$B$7),0,MAX(0,$E2772-MAX(0,SUMIFS(Тех_Движение!$G$2:$G$5111,Тех_Движение!$D$2:$D$5111,$C2772,Тех_Движение!$B$2:$B$5111,"&lt;="&amp;N$3)-$F2772)))</f>
        <v>#VALUE!</v>
      </c>
      <c r="O2772" s="21" t="e">
        <f>IF(OR($B2772="",O$3&lt;$D2772+Настройки!$B$7),0,MAX(0,$E2772-MAX(0,SUMIFS(Тех_Движение!$G$2:$G$5111,Тех_Движение!$D$2:$D$5111,$C2772,Тех_Движение!$B$2:$B$5111,"&lt;="&amp;O$3)-$F2772)))</f>
        <v>#VALUE!</v>
      </c>
      <c r="P2772" s="21" t="e">
        <f>IF(OR($B2772="",P$3&lt;$D2772+Настройки!$B$7),0,MAX(0,$E2772-MAX(0,SUMIFS(Тех_Движение!$G$2:$G$5111,Тех_Движение!$D$2:$D$5111,$C2772,Тех_Движение!$B$2:$B$5111,"&lt;="&amp;P$3)-$F2772)))</f>
        <v>#VALUE!</v>
      </c>
      <c r="Q2772" s="21" t="e">
        <f>IF(OR($B2772="",Q$3&lt;$D2772+Настройки!$B$7),0,MAX(0,$E2772-MAX(0,SUMIFS(Тех_Движение!$G$2:$G$5111,Тех_Движение!$D$2:$D$5111,$C2772,Тех_Движение!$B$2:$B$5111,"&lt;="&amp;Q$3)-$F2772)))</f>
        <v>#VALUE!</v>
      </c>
      <c r="R2772" s="21" t="str">
        <f t="shared" si="130"/>
        <v/>
      </c>
      <c r="S2772" s="23" t="str">
        <f>IF($B2772="","",VLOOKUP($C2772,Настройки!$A$11:$L$17,9,FALSE))</f>
        <v/>
      </c>
      <c r="T2772" s="23" t="str">
        <f t="shared" si="131"/>
        <v/>
      </c>
    </row>
    <row r="2773" spans="1:20" x14ac:dyDescent="0.3">
      <c r="A2773" s="20">
        <f>Тех_Движение!$A$2770</f>
        <v>2769</v>
      </c>
      <c r="B2773" s="20" t="str">
        <f>IF(Тех_Движение!$F$2770&gt;0,Тех_Движение!$I$2770,"")</f>
        <v/>
      </c>
      <c r="C2773" s="20" t="str">
        <f>IF($B2773="","",Тех_Движение!$D$2770)</f>
        <v/>
      </c>
      <c r="D2773" s="9" t="str">
        <f>IF($B2773="","",Тех_Движение!$B$2770)</f>
        <v/>
      </c>
      <c r="E2773" s="21" t="str">
        <f>IF($B2773="","",Тех_Движение!$F$2770)</f>
        <v/>
      </c>
      <c r="F2773" s="21" t="str">
        <f>IF($B2773="","",SUMIFS($E$5:$E2772,$C$5:$C2772,$C2773))</f>
        <v/>
      </c>
      <c r="G2773" s="21" t="str">
        <f>IF($B2773="","",MAX(0,$E2773-MAX(0,SUMIFS(Тех_Движение!$G$2:$G$5111,Тех_Движение!$D$2:$D$5111,$C2773,Тех_Движение!$B$2:$B$5111,"&lt;="&amp;Настройки!$B$5-1)-$F2773)))</f>
        <v/>
      </c>
      <c r="H2773" s="21" t="str">
        <f>IF($B2773="","",IF(AND($D2773&gt;=Настройки!$B$5,$D2773&lt;=Настройки!$B$6),$E2773,0))</f>
        <v/>
      </c>
      <c r="I2773" s="21" t="str">
        <f t="shared" si="129"/>
        <v/>
      </c>
      <c r="J2773" s="21" t="str">
        <f>IF($B2773="","",MAX(0,$E2773-MAX(0,SUMIFS(Тех_Движение!$G$2:$G$5111,Тех_Движение!$D$2:$D$5111,$C2773,Тех_Движение!$B$2:$B$5111,"&lt;="&amp;Настройки!$B$6)-$F2773)))</f>
        <v/>
      </c>
      <c r="K2773" s="21" t="e">
        <f>IF(OR($B2773="",K$3&lt;$D2773+Настройки!$B$7),0,MAX(0,$E2773-MAX(0,SUMIFS(Тех_Движение!$G$2:$G$5111,Тех_Движение!$D$2:$D$5111,$C2773,Тех_Движение!$B$2:$B$5111,"&lt;="&amp;K$3)-$F2773)))</f>
        <v>#VALUE!</v>
      </c>
      <c r="L2773" s="21" t="e">
        <f>IF(OR($B2773="",L$3&lt;$D2773+Настройки!$B$7),0,MAX(0,$E2773-MAX(0,SUMIFS(Тех_Движение!$G$2:$G$5111,Тех_Движение!$D$2:$D$5111,$C2773,Тех_Движение!$B$2:$B$5111,"&lt;="&amp;L$3)-$F2773)))</f>
        <v>#VALUE!</v>
      </c>
      <c r="M2773" s="21" t="e">
        <f>IF(OR($B2773="",M$3&lt;$D2773+Настройки!$B$7),0,MAX(0,$E2773-MAX(0,SUMIFS(Тех_Движение!$G$2:$G$5111,Тех_Движение!$D$2:$D$5111,$C2773,Тех_Движение!$B$2:$B$5111,"&lt;="&amp;M$3)-$F2773)))</f>
        <v>#VALUE!</v>
      </c>
      <c r="N2773" s="21" t="e">
        <f>IF(OR($B2773="",N$3&lt;$D2773+Настройки!$B$7),0,MAX(0,$E2773-MAX(0,SUMIFS(Тех_Движение!$G$2:$G$5111,Тех_Движение!$D$2:$D$5111,$C2773,Тех_Движение!$B$2:$B$5111,"&lt;="&amp;N$3)-$F2773)))</f>
        <v>#VALUE!</v>
      </c>
      <c r="O2773" s="21" t="e">
        <f>IF(OR($B2773="",O$3&lt;$D2773+Настройки!$B$7),0,MAX(0,$E2773-MAX(0,SUMIFS(Тех_Движение!$G$2:$G$5111,Тех_Движение!$D$2:$D$5111,$C2773,Тех_Движение!$B$2:$B$5111,"&lt;="&amp;O$3)-$F2773)))</f>
        <v>#VALUE!</v>
      </c>
      <c r="P2773" s="21" t="e">
        <f>IF(OR($B2773="",P$3&lt;$D2773+Настройки!$B$7),0,MAX(0,$E2773-MAX(0,SUMIFS(Тех_Движение!$G$2:$G$5111,Тех_Движение!$D$2:$D$5111,$C2773,Тех_Движение!$B$2:$B$5111,"&lt;="&amp;P$3)-$F2773)))</f>
        <v>#VALUE!</v>
      </c>
      <c r="Q2773" s="21" t="e">
        <f>IF(OR($B2773="",Q$3&lt;$D2773+Настройки!$B$7),0,MAX(0,$E2773-MAX(0,SUMIFS(Тех_Движение!$G$2:$G$5111,Тех_Движение!$D$2:$D$5111,$C2773,Тех_Движение!$B$2:$B$5111,"&lt;="&amp;Q$3)-$F2773)))</f>
        <v>#VALUE!</v>
      </c>
      <c r="R2773" s="21" t="str">
        <f t="shared" si="130"/>
        <v/>
      </c>
      <c r="S2773" s="23" t="str">
        <f>IF($B2773="","",VLOOKUP($C2773,Настройки!$A$11:$L$17,9,FALSE))</f>
        <v/>
      </c>
      <c r="T2773" s="23" t="str">
        <f t="shared" si="131"/>
        <v/>
      </c>
    </row>
    <row r="2774" spans="1:20" x14ac:dyDescent="0.3">
      <c r="A2774" s="20">
        <f>Тех_Движение!$A$2771</f>
        <v>2770</v>
      </c>
      <c r="B2774" s="20" t="str">
        <f>IF(Тех_Движение!$F$2771&gt;0,Тех_Движение!$I$2771,"")</f>
        <v/>
      </c>
      <c r="C2774" s="20" t="str">
        <f>IF($B2774="","",Тех_Движение!$D$2771)</f>
        <v/>
      </c>
      <c r="D2774" s="9" t="str">
        <f>IF($B2774="","",Тех_Движение!$B$2771)</f>
        <v/>
      </c>
      <c r="E2774" s="21" t="str">
        <f>IF($B2774="","",Тех_Движение!$F$2771)</f>
        <v/>
      </c>
      <c r="F2774" s="21" t="str">
        <f>IF($B2774="","",SUMIFS($E$5:$E2773,$C$5:$C2773,$C2774))</f>
        <v/>
      </c>
      <c r="G2774" s="21" t="str">
        <f>IF($B2774="","",MAX(0,$E2774-MAX(0,SUMIFS(Тех_Движение!$G$2:$G$5111,Тех_Движение!$D$2:$D$5111,$C2774,Тех_Движение!$B$2:$B$5111,"&lt;="&amp;Настройки!$B$5-1)-$F2774)))</f>
        <v/>
      </c>
      <c r="H2774" s="21" t="str">
        <f>IF($B2774="","",IF(AND($D2774&gt;=Настройки!$B$5,$D2774&lt;=Настройки!$B$6),$E2774,0))</f>
        <v/>
      </c>
      <c r="I2774" s="21" t="str">
        <f t="shared" si="129"/>
        <v/>
      </c>
      <c r="J2774" s="21" t="str">
        <f>IF($B2774="","",MAX(0,$E2774-MAX(0,SUMIFS(Тех_Движение!$G$2:$G$5111,Тех_Движение!$D$2:$D$5111,$C2774,Тех_Движение!$B$2:$B$5111,"&lt;="&amp;Настройки!$B$6)-$F2774)))</f>
        <v/>
      </c>
      <c r="K2774" s="21" t="e">
        <f>IF(OR($B2774="",K$3&lt;$D2774+Настройки!$B$7),0,MAX(0,$E2774-MAX(0,SUMIFS(Тех_Движение!$G$2:$G$5111,Тех_Движение!$D$2:$D$5111,$C2774,Тех_Движение!$B$2:$B$5111,"&lt;="&amp;K$3)-$F2774)))</f>
        <v>#VALUE!</v>
      </c>
      <c r="L2774" s="21" t="e">
        <f>IF(OR($B2774="",L$3&lt;$D2774+Настройки!$B$7),0,MAX(0,$E2774-MAX(0,SUMIFS(Тех_Движение!$G$2:$G$5111,Тех_Движение!$D$2:$D$5111,$C2774,Тех_Движение!$B$2:$B$5111,"&lt;="&amp;L$3)-$F2774)))</f>
        <v>#VALUE!</v>
      </c>
      <c r="M2774" s="21" t="e">
        <f>IF(OR($B2774="",M$3&lt;$D2774+Настройки!$B$7),0,MAX(0,$E2774-MAX(0,SUMIFS(Тех_Движение!$G$2:$G$5111,Тех_Движение!$D$2:$D$5111,$C2774,Тех_Движение!$B$2:$B$5111,"&lt;="&amp;M$3)-$F2774)))</f>
        <v>#VALUE!</v>
      </c>
      <c r="N2774" s="21" t="e">
        <f>IF(OR($B2774="",N$3&lt;$D2774+Настройки!$B$7),0,MAX(0,$E2774-MAX(0,SUMIFS(Тех_Движение!$G$2:$G$5111,Тех_Движение!$D$2:$D$5111,$C2774,Тех_Движение!$B$2:$B$5111,"&lt;="&amp;N$3)-$F2774)))</f>
        <v>#VALUE!</v>
      </c>
      <c r="O2774" s="21" t="e">
        <f>IF(OR($B2774="",O$3&lt;$D2774+Настройки!$B$7),0,MAX(0,$E2774-MAX(0,SUMIFS(Тех_Движение!$G$2:$G$5111,Тех_Движение!$D$2:$D$5111,$C2774,Тех_Движение!$B$2:$B$5111,"&lt;="&amp;O$3)-$F2774)))</f>
        <v>#VALUE!</v>
      </c>
      <c r="P2774" s="21" t="e">
        <f>IF(OR($B2774="",P$3&lt;$D2774+Настройки!$B$7),0,MAX(0,$E2774-MAX(0,SUMIFS(Тех_Движение!$G$2:$G$5111,Тех_Движение!$D$2:$D$5111,$C2774,Тех_Движение!$B$2:$B$5111,"&lt;="&amp;P$3)-$F2774)))</f>
        <v>#VALUE!</v>
      </c>
      <c r="Q2774" s="21" t="e">
        <f>IF(OR($B2774="",Q$3&lt;$D2774+Настройки!$B$7),0,MAX(0,$E2774-MAX(0,SUMIFS(Тех_Движение!$G$2:$G$5111,Тех_Движение!$D$2:$D$5111,$C2774,Тех_Движение!$B$2:$B$5111,"&lt;="&amp;Q$3)-$F2774)))</f>
        <v>#VALUE!</v>
      </c>
      <c r="R2774" s="21" t="str">
        <f t="shared" si="130"/>
        <v/>
      </c>
      <c r="S2774" s="23" t="str">
        <f>IF($B2774="","",VLOOKUP($C2774,Настройки!$A$11:$L$17,9,FALSE))</f>
        <v/>
      </c>
      <c r="T2774" s="23" t="str">
        <f t="shared" si="131"/>
        <v/>
      </c>
    </row>
    <row r="2775" spans="1:20" x14ac:dyDescent="0.3">
      <c r="A2775" s="20">
        <f>Тех_Движение!$A$2772</f>
        <v>2771</v>
      </c>
      <c r="B2775" s="20" t="str">
        <f>IF(Тех_Движение!$F$2772&gt;0,Тех_Движение!$I$2772,"")</f>
        <v/>
      </c>
      <c r="C2775" s="20" t="str">
        <f>IF($B2775="","",Тех_Движение!$D$2772)</f>
        <v/>
      </c>
      <c r="D2775" s="9" t="str">
        <f>IF($B2775="","",Тех_Движение!$B$2772)</f>
        <v/>
      </c>
      <c r="E2775" s="21" t="str">
        <f>IF($B2775="","",Тех_Движение!$F$2772)</f>
        <v/>
      </c>
      <c r="F2775" s="21" t="str">
        <f>IF($B2775="","",SUMIFS($E$5:$E2774,$C$5:$C2774,$C2775))</f>
        <v/>
      </c>
      <c r="G2775" s="21" t="str">
        <f>IF($B2775="","",MAX(0,$E2775-MAX(0,SUMIFS(Тех_Движение!$G$2:$G$5111,Тех_Движение!$D$2:$D$5111,$C2775,Тех_Движение!$B$2:$B$5111,"&lt;="&amp;Настройки!$B$5-1)-$F2775)))</f>
        <v/>
      </c>
      <c r="H2775" s="21" t="str">
        <f>IF($B2775="","",IF(AND($D2775&gt;=Настройки!$B$5,$D2775&lt;=Настройки!$B$6),$E2775,0))</f>
        <v/>
      </c>
      <c r="I2775" s="21" t="str">
        <f t="shared" si="129"/>
        <v/>
      </c>
      <c r="J2775" s="21" t="str">
        <f>IF($B2775="","",MAX(0,$E2775-MAX(0,SUMIFS(Тех_Движение!$G$2:$G$5111,Тех_Движение!$D$2:$D$5111,$C2775,Тех_Движение!$B$2:$B$5111,"&lt;="&amp;Настройки!$B$6)-$F2775)))</f>
        <v/>
      </c>
      <c r="K2775" s="21" t="e">
        <f>IF(OR($B2775="",K$3&lt;$D2775+Настройки!$B$7),0,MAX(0,$E2775-MAX(0,SUMIFS(Тех_Движение!$G$2:$G$5111,Тех_Движение!$D$2:$D$5111,$C2775,Тех_Движение!$B$2:$B$5111,"&lt;="&amp;K$3)-$F2775)))</f>
        <v>#VALUE!</v>
      </c>
      <c r="L2775" s="21" t="e">
        <f>IF(OR($B2775="",L$3&lt;$D2775+Настройки!$B$7),0,MAX(0,$E2775-MAX(0,SUMIFS(Тех_Движение!$G$2:$G$5111,Тех_Движение!$D$2:$D$5111,$C2775,Тех_Движение!$B$2:$B$5111,"&lt;="&amp;L$3)-$F2775)))</f>
        <v>#VALUE!</v>
      </c>
      <c r="M2775" s="21" t="e">
        <f>IF(OR($B2775="",M$3&lt;$D2775+Настройки!$B$7),0,MAX(0,$E2775-MAX(0,SUMIFS(Тех_Движение!$G$2:$G$5111,Тех_Движение!$D$2:$D$5111,$C2775,Тех_Движение!$B$2:$B$5111,"&lt;="&amp;M$3)-$F2775)))</f>
        <v>#VALUE!</v>
      </c>
      <c r="N2775" s="21" t="e">
        <f>IF(OR($B2775="",N$3&lt;$D2775+Настройки!$B$7),0,MAX(0,$E2775-MAX(0,SUMIFS(Тех_Движение!$G$2:$G$5111,Тех_Движение!$D$2:$D$5111,$C2775,Тех_Движение!$B$2:$B$5111,"&lt;="&amp;N$3)-$F2775)))</f>
        <v>#VALUE!</v>
      </c>
      <c r="O2775" s="21" t="e">
        <f>IF(OR($B2775="",O$3&lt;$D2775+Настройки!$B$7),0,MAX(0,$E2775-MAX(0,SUMIFS(Тех_Движение!$G$2:$G$5111,Тех_Движение!$D$2:$D$5111,$C2775,Тех_Движение!$B$2:$B$5111,"&lt;="&amp;O$3)-$F2775)))</f>
        <v>#VALUE!</v>
      </c>
      <c r="P2775" s="21" t="e">
        <f>IF(OR($B2775="",P$3&lt;$D2775+Настройки!$B$7),0,MAX(0,$E2775-MAX(0,SUMIFS(Тех_Движение!$G$2:$G$5111,Тех_Движение!$D$2:$D$5111,$C2775,Тех_Движение!$B$2:$B$5111,"&lt;="&amp;P$3)-$F2775)))</f>
        <v>#VALUE!</v>
      </c>
      <c r="Q2775" s="21" t="e">
        <f>IF(OR($B2775="",Q$3&lt;$D2775+Настройки!$B$7),0,MAX(0,$E2775-MAX(0,SUMIFS(Тех_Движение!$G$2:$G$5111,Тех_Движение!$D$2:$D$5111,$C2775,Тех_Движение!$B$2:$B$5111,"&lt;="&amp;Q$3)-$F2775)))</f>
        <v>#VALUE!</v>
      </c>
      <c r="R2775" s="21" t="str">
        <f t="shared" si="130"/>
        <v/>
      </c>
      <c r="S2775" s="23" t="str">
        <f>IF($B2775="","",VLOOKUP($C2775,Настройки!$A$11:$L$17,9,FALSE))</f>
        <v/>
      </c>
      <c r="T2775" s="23" t="str">
        <f t="shared" si="131"/>
        <v/>
      </c>
    </row>
    <row r="2776" spans="1:20" x14ac:dyDescent="0.3">
      <c r="A2776" s="20">
        <f>Тех_Движение!$A$2773</f>
        <v>2772</v>
      </c>
      <c r="B2776" s="20" t="str">
        <f>IF(Тех_Движение!$F$2773&gt;0,Тех_Движение!$I$2773,"")</f>
        <v/>
      </c>
      <c r="C2776" s="20" t="str">
        <f>IF($B2776="","",Тех_Движение!$D$2773)</f>
        <v/>
      </c>
      <c r="D2776" s="9" t="str">
        <f>IF($B2776="","",Тех_Движение!$B$2773)</f>
        <v/>
      </c>
      <c r="E2776" s="21" t="str">
        <f>IF($B2776="","",Тех_Движение!$F$2773)</f>
        <v/>
      </c>
      <c r="F2776" s="21" t="str">
        <f>IF($B2776="","",SUMIFS($E$5:$E2775,$C$5:$C2775,$C2776))</f>
        <v/>
      </c>
      <c r="G2776" s="21" t="str">
        <f>IF($B2776="","",MAX(0,$E2776-MAX(0,SUMIFS(Тех_Движение!$G$2:$G$5111,Тех_Движение!$D$2:$D$5111,$C2776,Тех_Движение!$B$2:$B$5111,"&lt;="&amp;Настройки!$B$5-1)-$F2776)))</f>
        <v/>
      </c>
      <c r="H2776" s="21" t="str">
        <f>IF($B2776="","",IF(AND($D2776&gt;=Настройки!$B$5,$D2776&lt;=Настройки!$B$6),$E2776,0))</f>
        <v/>
      </c>
      <c r="I2776" s="21" t="str">
        <f t="shared" si="129"/>
        <v/>
      </c>
      <c r="J2776" s="21" t="str">
        <f>IF($B2776="","",MAX(0,$E2776-MAX(0,SUMIFS(Тех_Движение!$G$2:$G$5111,Тех_Движение!$D$2:$D$5111,$C2776,Тех_Движение!$B$2:$B$5111,"&lt;="&amp;Настройки!$B$6)-$F2776)))</f>
        <v/>
      </c>
      <c r="K2776" s="21" t="e">
        <f>IF(OR($B2776="",K$3&lt;$D2776+Настройки!$B$7),0,MAX(0,$E2776-MAX(0,SUMIFS(Тех_Движение!$G$2:$G$5111,Тех_Движение!$D$2:$D$5111,$C2776,Тех_Движение!$B$2:$B$5111,"&lt;="&amp;K$3)-$F2776)))</f>
        <v>#VALUE!</v>
      </c>
      <c r="L2776" s="21" t="e">
        <f>IF(OR($B2776="",L$3&lt;$D2776+Настройки!$B$7),0,MAX(0,$E2776-MAX(0,SUMIFS(Тех_Движение!$G$2:$G$5111,Тех_Движение!$D$2:$D$5111,$C2776,Тех_Движение!$B$2:$B$5111,"&lt;="&amp;L$3)-$F2776)))</f>
        <v>#VALUE!</v>
      </c>
      <c r="M2776" s="21" t="e">
        <f>IF(OR($B2776="",M$3&lt;$D2776+Настройки!$B$7),0,MAX(0,$E2776-MAX(0,SUMIFS(Тех_Движение!$G$2:$G$5111,Тех_Движение!$D$2:$D$5111,$C2776,Тех_Движение!$B$2:$B$5111,"&lt;="&amp;M$3)-$F2776)))</f>
        <v>#VALUE!</v>
      </c>
      <c r="N2776" s="21" t="e">
        <f>IF(OR($B2776="",N$3&lt;$D2776+Настройки!$B$7),0,MAX(0,$E2776-MAX(0,SUMIFS(Тех_Движение!$G$2:$G$5111,Тех_Движение!$D$2:$D$5111,$C2776,Тех_Движение!$B$2:$B$5111,"&lt;="&amp;N$3)-$F2776)))</f>
        <v>#VALUE!</v>
      </c>
      <c r="O2776" s="21" t="e">
        <f>IF(OR($B2776="",O$3&lt;$D2776+Настройки!$B$7),0,MAX(0,$E2776-MAX(0,SUMIFS(Тех_Движение!$G$2:$G$5111,Тех_Движение!$D$2:$D$5111,$C2776,Тех_Движение!$B$2:$B$5111,"&lt;="&amp;O$3)-$F2776)))</f>
        <v>#VALUE!</v>
      </c>
      <c r="P2776" s="21" t="e">
        <f>IF(OR($B2776="",P$3&lt;$D2776+Настройки!$B$7),0,MAX(0,$E2776-MAX(0,SUMIFS(Тех_Движение!$G$2:$G$5111,Тех_Движение!$D$2:$D$5111,$C2776,Тех_Движение!$B$2:$B$5111,"&lt;="&amp;P$3)-$F2776)))</f>
        <v>#VALUE!</v>
      </c>
      <c r="Q2776" s="21" t="e">
        <f>IF(OR($B2776="",Q$3&lt;$D2776+Настройки!$B$7),0,MAX(0,$E2776-MAX(0,SUMIFS(Тех_Движение!$G$2:$G$5111,Тех_Движение!$D$2:$D$5111,$C2776,Тех_Движение!$B$2:$B$5111,"&lt;="&amp;Q$3)-$F2776)))</f>
        <v>#VALUE!</v>
      </c>
      <c r="R2776" s="21" t="str">
        <f t="shared" si="130"/>
        <v/>
      </c>
      <c r="S2776" s="23" t="str">
        <f>IF($B2776="","",VLOOKUP($C2776,Настройки!$A$11:$L$17,9,FALSE))</f>
        <v/>
      </c>
      <c r="T2776" s="23" t="str">
        <f t="shared" si="131"/>
        <v/>
      </c>
    </row>
    <row r="2777" spans="1:20" x14ac:dyDescent="0.3">
      <c r="A2777" s="20">
        <f>Тех_Движение!$A$2774</f>
        <v>2773</v>
      </c>
      <c r="B2777" s="20" t="str">
        <f>IF(Тех_Движение!$F$2774&gt;0,Тех_Движение!$I$2774,"")</f>
        <v/>
      </c>
      <c r="C2777" s="20" t="str">
        <f>IF($B2777="","",Тех_Движение!$D$2774)</f>
        <v/>
      </c>
      <c r="D2777" s="9" t="str">
        <f>IF($B2777="","",Тех_Движение!$B$2774)</f>
        <v/>
      </c>
      <c r="E2777" s="21" t="str">
        <f>IF($B2777="","",Тех_Движение!$F$2774)</f>
        <v/>
      </c>
      <c r="F2777" s="21" t="str">
        <f>IF($B2777="","",SUMIFS($E$5:$E2776,$C$5:$C2776,$C2777))</f>
        <v/>
      </c>
      <c r="G2777" s="21" t="str">
        <f>IF($B2777="","",MAX(0,$E2777-MAX(0,SUMIFS(Тех_Движение!$G$2:$G$5111,Тех_Движение!$D$2:$D$5111,$C2777,Тех_Движение!$B$2:$B$5111,"&lt;="&amp;Настройки!$B$5-1)-$F2777)))</f>
        <v/>
      </c>
      <c r="H2777" s="21" t="str">
        <f>IF($B2777="","",IF(AND($D2777&gt;=Настройки!$B$5,$D2777&lt;=Настройки!$B$6),$E2777,0))</f>
        <v/>
      </c>
      <c r="I2777" s="21" t="str">
        <f t="shared" si="129"/>
        <v/>
      </c>
      <c r="J2777" s="21" t="str">
        <f>IF($B2777="","",MAX(0,$E2777-MAX(0,SUMIFS(Тех_Движение!$G$2:$G$5111,Тех_Движение!$D$2:$D$5111,$C2777,Тех_Движение!$B$2:$B$5111,"&lt;="&amp;Настройки!$B$6)-$F2777)))</f>
        <v/>
      </c>
      <c r="K2777" s="21" t="e">
        <f>IF(OR($B2777="",K$3&lt;$D2777+Настройки!$B$7),0,MAX(0,$E2777-MAX(0,SUMIFS(Тех_Движение!$G$2:$G$5111,Тех_Движение!$D$2:$D$5111,$C2777,Тех_Движение!$B$2:$B$5111,"&lt;="&amp;K$3)-$F2777)))</f>
        <v>#VALUE!</v>
      </c>
      <c r="L2777" s="21" t="e">
        <f>IF(OR($B2777="",L$3&lt;$D2777+Настройки!$B$7),0,MAX(0,$E2777-MAX(0,SUMIFS(Тех_Движение!$G$2:$G$5111,Тех_Движение!$D$2:$D$5111,$C2777,Тех_Движение!$B$2:$B$5111,"&lt;="&amp;L$3)-$F2777)))</f>
        <v>#VALUE!</v>
      </c>
      <c r="M2777" s="21" t="e">
        <f>IF(OR($B2777="",M$3&lt;$D2777+Настройки!$B$7),0,MAX(0,$E2777-MAX(0,SUMIFS(Тех_Движение!$G$2:$G$5111,Тех_Движение!$D$2:$D$5111,$C2777,Тех_Движение!$B$2:$B$5111,"&lt;="&amp;M$3)-$F2777)))</f>
        <v>#VALUE!</v>
      </c>
      <c r="N2777" s="21" t="e">
        <f>IF(OR($B2777="",N$3&lt;$D2777+Настройки!$B$7),0,MAX(0,$E2777-MAX(0,SUMIFS(Тех_Движение!$G$2:$G$5111,Тех_Движение!$D$2:$D$5111,$C2777,Тех_Движение!$B$2:$B$5111,"&lt;="&amp;N$3)-$F2777)))</f>
        <v>#VALUE!</v>
      </c>
      <c r="O2777" s="21" t="e">
        <f>IF(OR($B2777="",O$3&lt;$D2777+Настройки!$B$7),0,MAX(0,$E2777-MAX(0,SUMIFS(Тех_Движение!$G$2:$G$5111,Тех_Движение!$D$2:$D$5111,$C2777,Тех_Движение!$B$2:$B$5111,"&lt;="&amp;O$3)-$F2777)))</f>
        <v>#VALUE!</v>
      </c>
      <c r="P2777" s="21" t="e">
        <f>IF(OR($B2777="",P$3&lt;$D2777+Настройки!$B$7),0,MAX(0,$E2777-MAX(0,SUMIFS(Тех_Движение!$G$2:$G$5111,Тех_Движение!$D$2:$D$5111,$C2777,Тех_Движение!$B$2:$B$5111,"&lt;="&amp;P$3)-$F2777)))</f>
        <v>#VALUE!</v>
      </c>
      <c r="Q2777" s="21" t="e">
        <f>IF(OR($B2777="",Q$3&lt;$D2777+Настройки!$B$7),0,MAX(0,$E2777-MAX(0,SUMIFS(Тех_Движение!$G$2:$G$5111,Тех_Движение!$D$2:$D$5111,$C2777,Тех_Движение!$B$2:$B$5111,"&lt;="&amp;Q$3)-$F2777)))</f>
        <v>#VALUE!</v>
      </c>
      <c r="R2777" s="21" t="str">
        <f t="shared" si="130"/>
        <v/>
      </c>
      <c r="S2777" s="23" t="str">
        <f>IF($B2777="","",VLOOKUP($C2777,Настройки!$A$11:$L$17,9,FALSE))</f>
        <v/>
      </c>
      <c r="T2777" s="23" t="str">
        <f t="shared" si="131"/>
        <v/>
      </c>
    </row>
    <row r="2778" spans="1:20" x14ac:dyDescent="0.3">
      <c r="A2778" s="20">
        <f>Тех_Движение!$A$2775</f>
        <v>2774</v>
      </c>
      <c r="B2778" s="20" t="str">
        <f>IF(Тех_Движение!$F$2775&gt;0,Тех_Движение!$I$2775,"")</f>
        <v/>
      </c>
      <c r="C2778" s="20" t="str">
        <f>IF($B2778="","",Тех_Движение!$D$2775)</f>
        <v/>
      </c>
      <c r="D2778" s="9" t="str">
        <f>IF($B2778="","",Тех_Движение!$B$2775)</f>
        <v/>
      </c>
      <c r="E2778" s="21" t="str">
        <f>IF($B2778="","",Тех_Движение!$F$2775)</f>
        <v/>
      </c>
      <c r="F2778" s="21" t="str">
        <f>IF($B2778="","",SUMIFS($E$5:$E2777,$C$5:$C2777,$C2778))</f>
        <v/>
      </c>
      <c r="G2778" s="21" t="str">
        <f>IF($B2778="","",MAX(0,$E2778-MAX(0,SUMIFS(Тех_Движение!$G$2:$G$5111,Тех_Движение!$D$2:$D$5111,$C2778,Тех_Движение!$B$2:$B$5111,"&lt;="&amp;Настройки!$B$5-1)-$F2778)))</f>
        <v/>
      </c>
      <c r="H2778" s="21" t="str">
        <f>IF($B2778="","",IF(AND($D2778&gt;=Настройки!$B$5,$D2778&lt;=Настройки!$B$6),$E2778,0))</f>
        <v/>
      </c>
      <c r="I2778" s="21" t="str">
        <f t="shared" si="129"/>
        <v/>
      </c>
      <c r="J2778" s="21" t="str">
        <f>IF($B2778="","",MAX(0,$E2778-MAX(0,SUMIFS(Тех_Движение!$G$2:$G$5111,Тех_Движение!$D$2:$D$5111,$C2778,Тех_Движение!$B$2:$B$5111,"&lt;="&amp;Настройки!$B$6)-$F2778)))</f>
        <v/>
      </c>
      <c r="K2778" s="21" t="e">
        <f>IF(OR($B2778="",K$3&lt;$D2778+Настройки!$B$7),0,MAX(0,$E2778-MAX(0,SUMIFS(Тех_Движение!$G$2:$G$5111,Тех_Движение!$D$2:$D$5111,$C2778,Тех_Движение!$B$2:$B$5111,"&lt;="&amp;K$3)-$F2778)))</f>
        <v>#VALUE!</v>
      </c>
      <c r="L2778" s="21" t="e">
        <f>IF(OR($B2778="",L$3&lt;$D2778+Настройки!$B$7),0,MAX(0,$E2778-MAX(0,SUMIFS(Тех_Движение!$G$2:$G$5111,Тех_Движение!$D$2:$D$5111,$C2778,Тех_Движение!$B$2:$B$5111,"&lt;="&amp;L$3)-$F2778)))</f>
        <v>#VALUE!</v>
      </c>
      <c r="M2778" s="21" t="e">
        <f>IF(OR($B2778="",M$3&lt;$D2778+Настройки!$B$7),0,MAX(0,$E2778-MAX(0,SUMIFS(Тех_Движение!$G$2:$G$5111,Тех_Движение!$D$2:$D$5111,$C2778,Тех_Движение!$B$2:$B$5111,"&lt;="&amp;M$3)-$F2778)))</f>
        <v>#VALUE!</v>
      </c>
      <c r="N2778" s="21" t="e">
        <f>IF(OR($B2778="",N$3&lt;$D2778+Настройки!$B$7),0,MAX(0,$E2778-MAX(0,SUMIFS(Тех_Движение!$G$2:$G$5111,Тех_Движение!$D$2:$D$5111,$C2778,Тех_Движение!$B$2:$B$5111,"&lt;="&amp;N$3)-$F2778)))</f>
        <v>#VALUE!</v>
      </c>
      <c r="O2778" s="21" t="e">
        <f>IF(OR($B2778="",O$3&lt;$D2778+Настройки!$B$7),0,MAX(0,$E2778-MAX(0,SUMIFS(Тех_Движение!$G$2:$G$5111,Тех_Движение!$D$2:$D$5111,$C2778,Тех_Движение!$B$2:$B$5111,"&lt;="&amp;O$3)-$F2778)))</f>
        <v>#VALUE!</v>
      </c>
      <c r="P2778" s="21" t="e">
        <f>IF(OR($B2778="",P$3&lt;$D2778+Настройки!$B$7),0,MAX(0,$E2778-MAX(0,SUMIFS(Тех_Движение!$G$2:$G$5111,Тех_Движение!$D$2:$D$5111,$C2778,Тех_Движение!$B$2:$B$5111,"&lt;="&amp;P$3)-$F2778)))</f>
        <v>#VALUE!</v>
      </c>
      <c r="Q2778" s="21" t="e">
        <f>IF(OR($B2778="",Q$3&lt;$D2778+Настройки!$B$7),0,MAX(0,$E2778-MAX(0,SUMIFS(Тех_Движение!$G$2:$G$5111,Тех_Движение!$D$2:$D$5111,$C2778,Тех_Движение!$B$2:$B$5111,"&lt;="&amp;Q$3)-$F2778)))</f>
        <v>#VALUE!</v>
      </c>
      <c r="R2778" s="21" t="str">
        <f t="shared" si="130"/>
        <v/>
      </c>
      <c r="S2778" s="23" t="str">
        <f>IF($B2778="","",VLOOKUP($C2778,Настройки!$A$11:$L$17,9,FALSE))</f>
        <v/>
      </c>
      <c r="T2778" s="23" t="str">
        <f t="shared" si="131"/>
        <v/>
      </c>
    </row>
    <row r="2779" spans="1:20" x14ac:dyDescent="0.3">
      <c r="A2779" s="20">
        <f>Тех_Движение!$A$2776</f>
        <v>2775</v>
      </c>
      <c r="B2779" s="20" t="str">
        <f>IF(Тех_Движение!$F$2776&gt;0,Тех_Движение!$I$2776,"")</f>
        <v/>
      </c>
      <c r="C2779" s="20" t="str">
        <f>IF($B2779="","",Тех_Движение!$D$2776)</f>
        <v/>
      </c>
      <c r="D2779" s="9" t="str">
        <f>IF($B2779="","",Тех_Движение!$B$2776)</f>
        <v/>
      </c>
      <c r="E2779" s="21" t="str">
        <f>IF($B2779="","",Тех_Движение!$F$2776)</f>
        <v/>
      </c>
      <c r="F2779" s="21" t="str">
        <f>IF($B2779="","",SUMIFS($E$5:$E2778,$C$5:$C2778,$C2779))</f>
        <v/>
      </c>
      <c r="G2779" s="21" t="str">
        <f>IF($B2779="","",MAX(0,$E2779-MAX(0,SUMIFS(Тех_Движение!$G$2:$G$5111,Тех_Движение!$D$2:$D$5111,$C2779,Тех_Движение!$B$2:$B$5111,"&lt;="&amp;Настройки!$B$5-1)-$F2779)))</f>
        <v/>
      </c>
      <c r="H2779" s="21" t="str">
        <f>IF($B2779="","",IF(AND($D2779&gt;=Настройки!$B$5,$D2779&lt;=Настройки!$B$6),$E2779,0))</f>
        <v/>
      </c>
      <c r="I2779" s="21" t="str">
        <f t="shared" si="129"/>
        <v/>
      </c>
      <c r="J2779" s="21" t="str">
        <f>IF($B2779="","",MAX(0,$E2779-MAX(0,SUMIFS(Тех_Движение!$G$2:$G$5111,Тех_Движение!$D$2:$D$5111,$C2779,Тех_Движение!$B$2:$B$5111,"&lt;="&amp;Настройки!$B$6)-$F2779)))</f>
        <v/>
      </c>
      <c r="K2779" s="21" t="e">
        <f>IF(OR($B2779="",K$3&lt;$D2779+Настройки!$B$7),0,MAX(0,$E2779-MAX(0,SUMIFS(Тех_Движение!$G$2:$G$5111,Тех_Движение!$D$2:$D$5111,$C2779,Тех_Движение!$B$2:$B$5111,"&lt;="&amp;K$3)-$F2779)))</f>
        <v>#VALUE!</v>
      </c>
      <c r="L2779" s="21" t="e">
        <f>IF(OR($B2779="",L$3&lt;$D2779+Настройки!$B$7),0,MAX(0,$E2779-MAX(0,SUMIFS(Тех_Движение!$G$2:$G$5111,Тех_Движение!$D$2:$D$5111,$C2779,Тех_Движение!$B$2:$B$5111,"&lt;="&amp;L$3)-$F2779)))</f>
        <v>#VALUE!</v>
      </c>
      <c r="M2779" s="21" t="e">
        <f>IF(OR($B2779="",M$3&lt;$D2779+Настройки!$B$7),0,MAX(0,$E2779-MAX(0,SUMIFS(Тех_Движение!$G$2:$G$5111,Тех_Движение!$D$2:$D$5111,$C2779,Тех_Движение!$B$2:$B$5111,"&lt;="&amp;M$3)-$F2779)))</f>
        <v>#VALUE!</v>
      </c>
      <c r="N2779" s="21" t="e">
        <f>IF(OR($B2779="",N$3&lt;$D2779+Настройки!$B$7),0,MAX(0,$E2779-MAX(0,SUMIFS(Тех_Движение!$G$2:$G$5111,Тех_Движение!$D$2:$D$5111,$C2779,Тех_Движение!$B$2:$B$5111,"&lt;="&amp;N$3)-$F2779)))</f>
        <v>#VALUE!</v>
      </c>
      <c r="O2779" s="21" t="e">
        <f>IF(OR($B2779="",O$3&lt;$D2779+Настройки!$B$7),0,MAX(0,$E2779-MAX(0,SUMIFS(Тех_Движение!$G$2:$G$5111,Тех_Движение!$D$2:$D$5111,$C2779,Тех_Движение!$B$2:$B$5111,"&lt;="&amp;O$3)-$F2779)))</f>
        <v>#VALUE!</v>
      </c>
      <c r="P2779" s="21" t="e">
        <f>IF(OR($B2779="",P$3&lt;$D2779+Настройки!$B$7),0,MAX(0,$E2779-MAX(0,SUMIFS(Тех_Движение!$G$2:$G$5111,Тех_Движение!$D$2:$D$5111,$C2779,Тех_Движение!$B$2:$B$5111,"&lt;="&amp;P$3)-$F2779)))</f>
        <v>#VALUE!</v>
      </c>
      <c r="Q2779" s="21" t="e">
        <f>IF(OR($B2779="",Q$3&lt;$D2779+Настройки!$B$7),0,MAX(0,$E2779-MAX(0,SUMIFS(Тех_Движение!$G$2:$G$5111,Тех_Движение!$D$2:$D$5111,$C2779,Тех_Движение!$B$2:$B$5111,"&lt;="&amp;Q$3)-$F2779)))</f>
        <v>#VALUE!</v>
      </c>
      <c r="R2779" s="21" t="str">
        <f t="shared" si="130"/>
        <v/>
      </c>
      <c r="S2779" s="23" t="str">
        <f>IF($B2779="","",VLOOKUP($C2779,Настройки!$A$11:$L$17,9,FALSE))</f>
        <v/>
      </c>
      <c r="T2779" s="23" t="str">
        <f t="shared" si="131"/>
        <v/>
      </c>
    </row>
    <row r="2780" spans="1:20" x14ac:dyDescent="0.3">
      <c r="A2780" s="20">
        <f>Тех_Движение!$A$2777</f>
        <v>2776</v>
      </c>
      <c r="B2780" s="20" t="str">
        <f>IF(Тех_Движение!$F$2777&gt;0,Тех_Движение!$I$2777,"")</f>
        <v/>
      </c>
      <c r="C2780" s="20" t="str">
        <f>IF($B2780="","",Тех_Движение!$D$2777)</f>
        <v/>
      </c>
      <c r="D2780" s="9" t="str">
        <f>IF($B2780="","",Тех_Движение!$B$2777)</f>
        <v/>
      </c>
      <c r="E2780" s="21" t="str">
        <f>IF($B2780="","",Тех_Движение!$F$2777)</f>
        <v/>
      </c>
      <c r="F2780" s="21" t="str">
        <f>IF($B2780="","",SUMIFS($E$5:$E2779,$C$5:$C2779,$C2780))</f>
        <v/>
      </c>
      <c r="G2780" s="21" t="str">
        <f>IF($B2780="","",MAX(0,$E2780-MAX(0,SUMIFS(Тех_Движение!$G$2:$G$5111,Тех_Движение!$D$2:$D$5111,$C2780,Тех_Движение!$B$2:$B$5111,"&lt;="&amp;Настройки!$B$5-1)-$F2780)))</f>
        <v/>
      </c>
      <c r="H2780" s="21" t="str">
        <f>IF($B2780="","",IF(AND($D2780&gt;=Настройки!$B$5,$D2780&lt;=Настройки!$B$6),$E2780,0))</f>
        <v/>
      </c>
      <c r="I2780" s="21" t="str">
        <f t="shared" si="129"/>
        <v/>
      </c>
      <c r="J2780" s="21" t="str">
        <f>IF($B2780="","",MAX(0,$E2780-MAX(0,SUMIFS(Тех_Движение!$G$2:$G$5111,Тех_Движение!$D$2:$D$5111,$C2780,Тех_Движение!$B$2:$B$5111,"&lt;="&amp;Настройки!$B$6)-$F2780)))</f>
        <v/>
      </c>
      <c r="K2780" s="21" t="e">
        <f>IF(OR($B2780="",K$3&lt;$D2780+Настройки!$B$7),0,MAX(0,$E2780-MAX(0,SUMIFS(Тех_Движение!$G$2:$G$5111,Тех_Движение!$D$2:$D$5111,$C2780,Тех_Движение!$B$2:$B$5111,"&lt;="&amp;K$3)-$F2780)))</f>
        <v>#VALUE!</v>
      </c>
      <c r="L2780" s="21" t="e">
        <f>IF(OR($B2780="",L$3&lt;$D2780+Настройки!$B$7),0,MAX(0,$E2780-MAX(0,SUMIFS(Тех_Движение!$G$2:$G$5111,Тех_Движение!$D$2:$D$5111,$C2780,Тех_Движение!$B$2:$B$5111,"&lt;="&amp;L$3)-$F2780)))</f>
        <v>#VALUE!</v>
      </c>
      <c r="M2780" s="21" t="e">
        <f>IF(OR($B2780="",M$3&lt;$D2780+Настройки!$B$7),0,MAX(0,$E2780-MAX(0,SUMIFS(Тех_Движение!$G$2:$G$5111,Тех_Движение!$D$2:$D$5111,$C2780,Тех_Движение!$B$2:$B$5111,"&lt;="&amp;M$3)-$F2780)))</f>
        <v>#VALUE!</v>
      </c>
      <c r="N2780" s="21" t="e">
        <f>IF(OR($B2780="",N$3&lt;$D2780+Настройки!$B$7),0,MAX(0,$E2780-MAX(0,SUMIFS(Тех_Движение!$G$2:$G$5111,Тех_Движение!$D$2:$D$5111,$C2780,Тех_Движение!$B$2:$B$5111,"&lt;="&amp;N$3)-$F2780)))</f>
        <v>#VALUE!</v>
      </c>
      <c r="O2780" s="21" t="e">
        <f>IF(OR($B2780="",O$3&lt;$D2780+Настройки!$B$7),0,MAX(0,$E2780-MAX(0,SUMIFS(Тех_Движение!$G$2:$G$5111,Тех_Движение!$D$2:$D$5111,$C2780,Тех_Движение!$B$2:$B$5111,"&lt;="&amp;O$3)-$F2780)))</f>
        <v>#VALUE!</v>
      </c>
      <c r="P2780" s="21" t="e">
        <f>IF(OR($B2780="",P$3&lt;$D2780+Настройки!$B$7),0,MAX(0,$E2780-MAX(0,SUMIFS(Тех_Движение!$G$2:$G$5111,Тех_Движение!$D$2:$D$5111,$C2780,Тех_Движение!$B$2:$B$5111,"&lt;="&amp;P$3)-$F2780)))</f>
        <v>#VALUE!</v>
      </c>
      <c r="Q2780" s="21" t="e">
        <f>IF(OR($B2780="",Q$3&lt;$D2780+Настройки!$B$7),0,MAX(0,$E2780-MAX(0,SUMIFS(Тех_Движение!$G$2:$G$5111,Тех_Движение!$D$2:$D$5111,$C2780,Тех_Движение!$B$2:$B$5111,"&lt;="&amp;Q$3)-$F2780)))</f>
        <v>#VALUE!</v>
      </c>
      <c r="R2780" s="21" t="str">
        <f t="shared" si="130"/>
        <v/>
      </c>
      <c r="S2780" s="23" t="str">
        <f>IF($B2780="","",VLOOKUP($C2780,Настройки!$A$11:$L$17,9,FALSE))</f>
        <v/>
      </c>
      <c r="T2780" s="23" t="str">
        <f t="shared" si="131"/>
        <v/>
      </c>
    </row>
    <row r="2781" spans="1:20" x14ac:dyDescent="0.3">
      <c r="A2781" s="20">
        <f>Тех_Движение!$A$2778</f>
        <v>2777</v>
      </c>
      <c r="B2781" s="20" t="str">
        <f>IF(Тех_Движение!$F$2778&gt;0,Тех_Движение!$I$2778,"")</f>
        <v/>
      </c>
      <c r="C2781" s="20" t="str">
        <f>IF($B2781="","",Тех_Движение!$D$2778)</f>
        <v/>
      </c>
      <c r="D2781" s="9" t="str">
        <f>IF($B2781="","",Тех_Движение!$B$2778)</f>
        <v/>
      </c>
      <c r="E2781" s="21" t="str">
        <f>IF($B2781="","",Тех_Движение!$F$2778)</f>
        <v/>
      </c>
      <c r="F2781" s="21" t="str">
        <f>IF($B2781="","",SUMIFS($E$5:$E2780,$C$5:$C2780,$C2781))</f>
        <v/>
      </c>
      <c r="G2781" s="21" t="str">
        <f>IF($B2781="","",MAX(0,$E2781-MAX(0,SUMIFS(Тех_Движение!$G$2:$G$5111,Тех_Движение!$D$2:$D$5111,$C2781,Тех_Движение!$B$2:$B$5111,"&lt;="&amp;Настройки!$B$5-1)-$F2781)))</f>
        <v/>
      </c>
      <c r="H2781" s="21" t="str">
        <f>IF($B2781="","",IF(AND($D2781&gt;=Настройки!$B$5,$D2781&lt;=Настройки!$B$6),$E2781,0))</f>
        <v/>
      </c>
      <c r="I2781" s="21" t="str">
        <f t="shared" si="129"/>
        <v/>
      </c>
      <c r="J2781" s="21" t="str">
        <f>IF($B2781="","",MAX(0,$E2781-MAX(0,SUMIFS(Тех_Движение!$G$2:$G$5111,Тех_Движение!$D$2:$D$5111,$C2781,Тех_Движение!$B$2:$B$5111,"&lt;="&amp;Настройки!$B$6)-$F2781)))</f>
        <v/>
      </c>
      <c r="K2781" s="21" t="e">
        <f>IF(OR($B2781="",K$3&lt;$D2781+Настройки!$B$7),0,MAX(0,$E2781-MAX(0,SUMIFS(Тех_Движение!$G$2:$G$5111,Тех_Движение!$D$2:$D$5111,$C2781,Тех_Движение!$B$2:$B$5111,"&lt;="&amp;K$3)-$F2781)))</f>
        <v>#VALUE!</v>
      </c>
      <c r="L2781" s="21" t="e">
        <f>IF(OR($B2781="",L$3&lt;$D2781+Настройки!$B$7),0,MAX(0,$E2781-MAX(0,SUMIFS(Тех_Движение!$G$2:$G$5111,Тех_Движение!$D$2:$D$5111,$C2781,Тех_Движение!$B$2:$B$5111,"&lt;="&amp;L$3)-$F2781)))</f>
        <v>#VALUE!</v>
      </c>
      <c r="M2781" s="21" t="e">
        <f>IF(OR($B2781="",M$3&lt;$D2781+Настройки!$B$7),0,MAX(0,$E2781-MAX(0,SUMIFS(Тех_Движение!$G$2:$G$5111,Тех_Движение!$D$2:$D$5111,$C2781,Тех_Движение!$B$2:$B$5111,"&lt;="&amp;M$3)-$F2781)))</f>
        <v>#VALUE!</v>
      </c>
      <c r="N2781" s="21" t="e">
        <f>IF(OR($B2781="",N$3&lt;$D2781+Настройки!$B$7),0,MAX(0,$E2781-MAX(0,SUMIFS(Тех_Движение!$G$2:$G$5111,Тех_Движение!$D$2:$D$5111,$C2781,Тех_Движение!$B$2:$B$5111,"&lt;="&amp;N$3)-$F2781)))</f>
        <v>#VALUE!</v>
      </c>
      <c r="O2781" s="21" t="e">
        <f>IF(OR($B2781="",O$3&lt;$D2781+Настройки!$B$7),0,MAX(0,$E2781-MAX(0,SUMIFS(Тех_Движение!$G$2:$G$5111,Тех_Движение!$D$2:$D$5111,$C2781,Тех_Движение!$B$2:$B$5111,"&lt;="&amp;O$3)-$F2781)))</f>
        <v>#VALUE!</v>
      </c>
      <c r="P2781" s="21" t="e">
        <f>IF(OR($B2781="",P$3&lt;$D2781+Настройки!$B$7),0,MAX(0,$E2781-MAX(0,SUMIFS(Тех_Движение!$G$2:$G$5111,Тех_Движение!$D$2:$D$5111,$C2781,Тех_Движение!$B$2:$B$5111,"&lt;="&amp;P$3)-$F2781)))</f>
        <v>#VALUE!</v>
      </c>
      <c r="Q2781" s="21" t="e">
        <f>IF(OR($B2781="",Q$3&lt;$D2781+Настройки!$B$7),0,MAX(0,$E2781-MAX(0,SUMIFS(Тех_Движение!$G$2:$G$5111,Тех_Движение!$D$2:$D$5111,$C2781,Тех_Движение!$B$2:$B$5111,"&lt;="&amp;Q$3)-$F2781)))</f>
        <v>#VALUE!</v>
      </c>
      <c r="R2781" s="21" t="str">
        <f t="shared" si="130"/>
        <v/>
      </c>
      <c r="S2781" s="23" t="str">
        <f>IF($B2781="","",VLOOKUP($C2781,Настройки!$A$11:$L$17,9,FALSE))</f>
        <v/>
      </c>
      <c r="T2781" s="23" t="str">
        <f t="shared" si="131"/>
        <v/>
      </c>
    </row>
    <row r="2782" spans="1:20" x14ac:dyDescent="0.3">
      <c r="A2782" s="20">
        <f>Тех_Движение!$A$2779</f>
        <v>2778</v>
      </c>
      <c r="B2782" s="20" t="str">
        <f>IF(Тех_Движение!$F$2779&gt;0,Тех_Движение!$I$2779,"")</f>
        <v/>
      </c>
      <c r="C2782" s="20" t="str">
        <f>IF($B2782="","",Тех_Движение!$D$2779)</f>
        <v/>
      </c>
      <c r="D2782" s="9" t="str">
        <f>IF($B2782="","",Тех_Движение!$B$2779)</f>
        <v/>
      </c>
      <c r="E2782" s="21" t="str">
        <f>IF($B2782="","",Тех_Движение!$F$2779)</f>
        <v/>
      </c>
      <c r="F2782" s="21" t="str">
        <f>IF($B2782="","",SUMIFS($E$5:$E2781,$C$5:$C2781,$C2782))</f>
        <v/>
      </c>
      <c r="G2782" s="21" t="str">
        <f>IF($B2782="","",MAX(0,$E2782-MAX(0,SUMIFS(Тех_Движение!$G$2:$G$5111,Тех_Движение!$D$2:$D$5111,$C2782,Тех_Движение!$B$2:$B$5111,"&lt;="&amp;Настройки!$B$5-1)-$F2782)))</f>
        <v/>
      </c>
      <c r="H2782" s="21" t="str">
        <f>IF($B2782="","",IF(AND($D2782&gt;=Настройки!$B$5,$D2782&lt;=Настройки!$B$6),$E2782,0))</f>
        <v/>
      </c>
      <c r="I2782" s="21" t="str">
        <f t="shared" si="129"/>
        <v/>
      </c>
      <c r="J2782" s="21" t="str">
        <f>IF($B2782="","",MAX(0,$E2782-MAX(0,SUMIFS(Тех_Движение!$G$2:$G$5111,Тех_Движение!$D$2:$D$5111,$C2782,Тех_Движение!$B$2:$B$5111,"&lt;="&amp;Настройки!$B$6)-$F2782)))</f>
        <v/>
      </c>
      <c r="K2782" s="21" t="e">
        <f>IF(OR($B2782="",K$3&lt;$D2782+Настройки!$B$7),0,MAX(0,$E2782-MAX(0,SUMIFS(Тех_Движение!$G$2:$G$5111,Тех_Движение!$D$2:$D$5111,$C2782,Тех_Движение!$B$2:$B$5111,"&lt;="&amp;K$3)-$F2782)))</f>
        <v>#VALUE!</v>
      </c>
      <c r="L2782" s="21" t="e">
        <f>IF(OR($B2782="",L$3&lt;$D2782+Настройки!$B$7),0,MAX(0,$E2782-MAX(0,SUMIFS(Тех_Движение!$G$2:$G$5111,Тех_Движение!$D$2:$D$5111,$C2782,Тех_Движение!$B$2:$B$5111,"&lt;="&amp;L$3)-$F2782)))</f>
        <v>#VALUE!</v>
      </c>
      <c r="M2782" s="21" t="e">
        <f>IF(OR($B2782="",M$3&lt;$D2782+Настройки!$B$7),0,MAX(0,$E2782-MAX(0,SUMIFS(Тех_Движение!$G$2:$G$5111,Тех_Движение!$D$2:$D$5111,$C2782,Тех_Движение!$B$2:$B$5111,"&lt;="&amp;M$3)-$F2782)))</f>
        <v>#VALUE!</v>
      </c>
      <c r="N2782" s="21" t="e">
        <f>IF(OR($B2782="",N$3&lt;$D2782+Настройки!$B$7),0,MAX(0,$E2782-MAX(0,SUMIFS(Тех_Движение!$G$2:$G$5111,Тех_Движение!$D$2:$D$5111,$C2782,Тех_Движение!$B$2:$B$5111,"&lt;="&amp;N$3)-$F2782)))</f>
        <v>#VALUE!</v>
      </c>
      <c r="O2782" s="21" t="e">
        <f>IF(OR($B2782="",O$3&lt;$D2782+Настройки!$B$7),0,MAX(0,$E2782-MAX(0,SUMIFS(Тех_Движение!$G$2:$G$5111,Тех_Движение!$D$2:$D$5111,$C2782,Тех_Движение!$B$2:$B$5111,"&lt;="&amp;O$3)-$F2782)))</f>
        <v>#VALUE!</v>
      </c>
      <c r="P2782" s="21" t="e">
        <f>IF(OR($B2782="",P$3&lt;$D2782+Настройки!$B$7),0,MAX(0,$E2782-MAX(0,SUMIFS(Тех_Движение!$G$2:$G$5111,Тех_Движение!$D$2:$D$5111,$C2782,Тех_Движение!$B$2:$B$5111,"&lt;="&amp;P$3)-$F2782)))</f>
        <v>#VALUE!</v>
      </c>
      <c r="Q2782" s="21" t="e">
        <f>IF(OR($B2782="",Q$3&lt;$D2782+Настройки!$B$7),0,MAX(0,$E2782-MAX(0,SUMIFS(Тех_Движение!$G$2:$G$5111,Тех_Движение!$D$2:$D$5111,$C2782,Тех_Движение!$B$2:$B$5111,"&lt;="&amp;Q$3)-$F2782)))</f>
        <v>#VALUE!</v>
      </c>
      <c r="R2782" s="21" t="str">
        <f t="shared" si="130"/>
        <v/>
      </c>
      <c r="S2782" s="23" t="str">
        <f>IF($B2782="","",VLOOKUP($C2782,Настройки!$A$11:$L$17,9,FALSE))</f>
        <v/>
      </c>
      <c r="T2782" s="23" t="str">
        <f t="shared" si="131"/>
        <v/>
      </c>
    </row>
    <row r="2783" spans="1:20" x14ac:dyDescent="0.3">
      <c r="A2783" s="20">
        <f>Тех_Движение!$A$2780</f>
        <v>2779</v>
      </c>
      <c r="B2783" s="20" t="str">
        <f>IF(Тех_Движение!$F$2780&gt;0,Тех_Движение!$I$2780,"")</f>
        <v/>
      </c>
      <c r="C2783" s="20" t="str">
        <f>IF($B2783="","",Тех_Движение!$D$2780)</f>
        <v/>
      </c>
      <c r="D2783" s="9" t="str">
        <f>IF($B2783="","",Тех_Движение!$B$2780)</f>
        <v/>
      </c>
      <c r="E2783" s="21" t="str">
        <f>IF($B2783="","",Тех_Движение!$F$2780)</f>
        <v/>
      </c>
      <c r="F2783" s="21" t="str">
        <f>IF($B2783="","",SUMIFS($E$5:$E2782,$C$5:$C2782,$C2783))</f>
        <v/>
      </c>
      <c r="G2783" s="21" t="str">
        <f>IF($B2783="","",MAX(0,$E2783-MAX(0,SUMIFS(Тех_Движение!$G$2:$G$5111,Тех_Движение!$D$2:$D$5111,$C2783,Тех_Движение!$B$2:$B$5111,"&lt;="&amp;Настройки!$B$5-1)-$F2783)))</f>
        <v/>
      </c>
      <c r="H2783" s="21" t="str">
        <f>IF($B2783="","",IF(AND($D2783&gt;=Настройки!$B$5,$D2783&lt;=Настройки!$B$6),$E2783,0))</f>
        <v/>
      </c>
      <c r="I2783" s="21" t="str">
        <f t="shared" si="129"/>
        <v/>
      </c>
      <c r="J2783" s="21" t="str">
        <f>IF($B2783="","",MAX(0,$E2783-MAX(0,SUMIFS(Тех_Движение!$G$2:$G$5111,Тех_Движение!$D$2:$D$5111,$C2783,Тех_Движение!$B$2:$B$5111,"&lt;="&amp;Настройки!$B$6)-$F2783)))</f>
        <v/>
      </c>
      <c r="K2783" s="21" t="e">
        <f>IF(OR($B2783="",K$3&lt;$D2783+Настройки!$B$7),0,MAX(0,$E2783-MAX(0,SUMIFS(Тех_Движение!$G$2:$G$5111,Тех_Движение!$D$2:$D$5111,$C2783,Тех_Движение!$B$2:$B$5111,"&lt;="&amp;K$3)-$F2783)))</f>
        <v>#VALUE!</v>
      </c>
      <c r="L2783" s="21" t="e">
        <f>IF(OR($B2783="",L$3&lt;$D2783+Настройки!$B$7),0,MAX(0,$E2783-MAX(0,SUMIFS(Тех_Движение!$G$2:$G$5111,Тех_Движение!$D$2:$D$5111,$C2783,Тех_Движение!$B$2:$B$5111,"&lt;="&amp;L$3)-$F2783)))</f>
        <v>#VALUE!</v>
      </c>
      <c r="M2783" s="21" t="e">
        <f>IF(OR($B2783="",M$3&lt;$D2783+Настройки!$B$7),0,MAX(0,$E2783-MAX(0,SUMIFS(Тех_Движение!$G$2:$G$5111,Тех_Движение!$D$2:$D$5111,$C2783,Тех_Движение!$B$2:$B$5111,"&lt;="&amp;M$3)-$F2783)))</f>
        <v>#VALUE!</v>
      </c>
      <c r="N2783" s="21" t="e">
        <f>IF(OR($B2783="",N$3&lt;$D2783+Настройки!$B$7),0,MAX(0,$E2783-MAX(0,SUMIFS(Тех_Движение!$G$2:$G$5111,Тех_Движение!$D$2:$D$5111,$C2783,Тех_Движение!$B$2:$B$5111,"&lt;="&amp;N$3)-$F2783)))</f>
        <v>#VALUE!</v>
      </c>
      <c r="O2783" s="21" t="e">
        <f>IF(OR($B2783="",O$3&lt;$D2783+Настройки!$B$7),0,MAX(0,$E2783-MAX(0,SUMIFS(Тех_Движение!$G$2:$G$5111,Тех_Движение!$D$2:$D$5111,$C2783,Тех_Движение!$B$2:$B$5111,"&lt;="&amp;O$3)-$F2783)))</f>
        <v>#VALUE!</v>
      </c>
      <c r="P2783" s="21" t="e">
        <f>IF(OR($B2783="",P$3&lt;$D2783+Настройки!$B$7),0,MAX(0,$E2783-MAX(0,SUMIFS(Тех_Движение!$G$2:$G$5111,Тех_Движение!$D$2:$D$5111,$C2783,Тех_Движение!$B$2:$B$5111,"&lt;="&amp;P$3)-$F2783)))</f>
        <v>#VALUE!</v>
      </c>
      <c r="Q2783" s="21" t="e">
        <f>IF(OR($B2783="",Q$3&lt;$D2783+Настройки!$B$7),0,MAX(0,$E2783-MAX(0,SUMIFS(Тех_Движение!$G$2:$G$5111,Тех_Движение!$D$2:$D$5111,$C2783,Тех_Движение!$B$2:$B$5111,"&lt;="&amp;Q$3)-$F2783)))</f>
        <v>#VALUE!</v>
      </c>
      <c r="R2783" s="21" t="str">
        <f t="shared" si="130"/>
        <v/>
      </c>
      <c r="S2783" s="23" t="str">
        <f>IF($B2783="","",VLOOKUP($C2783,Настройки!$A$11:$L$17,9,FALSE))</f>
        <v/>
      </c>
      <c r="T2783" s="23" t="str">
        <f t="shared" si="131"/>
        <v/>
      </c>
    </row>
    <row r="2784" spans="1:20" x14ac:dyDescent="0.3">
      <c r="A2784" s="20">
        <f>Тех_Движение!$A$2781</f>
        <v>2780</v>
      </c>
      <c r="B2784" s="20" t="str">
        <f>IF(Тех_Движение!$F$2781&gt;0,Тех_Движение!$I$2781,"")</f>
        <v/>
      </c>
      <c r="C2784" s="20" t="str">
        <f>IF($B2784="","",Тех_Движение!$D$2781)</f>
        <v/>
      </c>
      <c r="D2784" s="9" t="str">
        <f>IF($B2784="","",Тех_Движение!$B$2781)</f>
        <v/>
      </c>
      <c r="E2784" s="21" t="str">
        <f>IF($B2784="","",Тех_Движение!$F$2781)</f>
        <v/>
      </c>
      <c r="F2784" s="21" t="str">
        <f>IF($B2784="","",SUMIFS($E$5:$E2783,$C$5:$C2783,$C2784))</f>
        <v/>
      </c>
      <c r="G2784" s="21" t="str">
        <f>IF($B2784="","",MAX(0,$E2784-MAX(0,SUMIFS(Тех_Движение!$G$2:$G$5111,Тех_Движение!$D$2:$D$5111,$C2784,Тех_Движение!$B$2:$B$5111,"&lt;="&amp;Настройки!$B$5-1)-$F2784)))</f>
        <v/>
      </c>
      <c r="H2784" s="21" t="str">
        <f>IF($B2784="","",IF(AND($D2784&gt;=Настройки!$B$5,$D2784&lt;=Настройки!$B$6),$E2784,0))</f>
        <v/>
      </c>
      <c r="I2784" s="21" t="str">
        <f t="shared" si="129"/>
        <v/>
      </c>
      <c r="J2784" s="21" t="str">
        <f>IF($B2784="","",MAX(0,$E2784-MAX(0,SUMIFS(Тех_Движение!$G$2:$G$5111,Тех_Движение!$D$2:$D$5111,$C2784,Тех_Движение!$B$2:$B$5111,"&lt;="&amp;Настройки!$B$6)-$F2784)))</f>
        <v/>
      </c>
      <c r="K2784" s="21" t="e">
        <f>IF(OR($B2784="",K$3&lt;$D2784+Настройки!$B$7),0,MAX(0,$E2784-MAX(0,SUMIFS(Тех_Движение!$G$2:$G$5111,Тех_Движение!$D$2:$D$5111,$C2784,Тех_Движение!$B$2:$B$5111,"&lt;="&amp;K$3)-$F2784)))</f>
        <v>#VALUE!</v>
      </c>
      <c r="L2784" s="21" t="e">
        <f>IF(OR($B2784="",L$3&lt;$D2784+Настройки!$B$7),0,MAX(0,$E2784-MAX(0,SUMIFS(Тех_Движение!$G$2:$G$5111,Тех_Движение!$D$2:$D$5111,$C2784,Тех_Движение!$B$2:$B$5111,"&lt;="&amp;L$3)-$F2784)))</f>
        <v>#VALUE!</v>
      </c>
      <c r="M2784" s="21" t="e">
        <f>IF(OR($B2784="",M$3&lt;$D2784+Настройки!$B$7),0,MAX(0,$E2784-MAX(0,SUMIFS(Тех_Движение!$G$2:$G$5111,Тех_Движение!$D$2:$D$5111,$C2784,Тех_Движение!$B$2:$B$5111,"&lt;="&amp;M$3)-$F2784)))</f>
        <v>#VALUE!</v>
      </c>
      <c r="N2784" s="21" t="e">
        <f>IF(OR($B2784="",N$3&lt;$D2784+Настройки!$B$7),0,MAX(0,$E2784-MAX(0,SUMIFS(Тех_Движение!$G$2:$G$5111,Тех_Движение!$D$2:$D$5111,$C2784,Тех_Движение!$B$2:$B$5111,"&lt;="&amp;N$3)-$F2784)))</f>
        <v>#VALUE!</v>
      </c>
      <c r="O2784" s="21" t="e">
        <f>IF(OR($B2784="",O$3&lt;$D2784+Настройки!$B$7),0,MAX(0,$E2784-MAX(0,SUMIFS(Тех_Движение!$G$2:$G$5111,Тех_Движение!$D$2:$D$5111,$C2784,Тех_Движение!$B$2:$B$5111,"&lt;="&amp;O$3)-$F2784)))</f>
        <v>#VALUE!</v>
      </c>
      <c r="P2784" s="21" t="e">
        <f>IF(OR($B2784="",P$3&lt;$D2784+Настройки!$B$7),0,MAX(0,$E2784-MAX(0,SUMIFS(Тех_Движение!$G$2:$G$5111,Тех_Движение!$D$2:$D$5111,$C2784,Тех_Движение!$B$2:$B$5111,"&lt;="&amp;P$3)-$F2784)))</f>
        <v>#VALUE!</v>
      </c>
      <c r="Q2784" s="21" t="e">
        <f>IF(OR($B2784="",Q$3&lt;$D2784+Настройки!$B$7),0,MAX(0,$E2784-MAX(0,SUMIFS(Тех_Движение!$G$2:$G$5111,Тех_Движение!$D$2:$D$5111,$C2784,Тех_Движение!$B$2:$B$5111,"&lt;="&amp;Q$3)-$F2784)))</f>
        <v>#VALUE!</v>
      </c>
      <c r="R2784" s="21" t="str">
        <f t="shared" si="130"/>
        <v/>
      </c>
      <c r="S2784" s="23" t="str">
        <f>IF($B2784="","",VLOOKUP($C2784,Настройки!$A$11:$L$17,9,FALSE))</f>
        <v/>
      </c>
      <c r="T2784" s="23" t="str">
        <f t="shared" si="131"/>
        <v/>
      </c>
    </row>
    <row r="2785" spans="1:20" x14ac:dyDescent="0.3">
      <c r="A2785" s="20">
        <f>Тех_Движение!$A$2782</f>
        <v>2781</v>
      </c>
      <c r="B2785" s="20" t="str">
        <f>IF(Тех_Движение!$F$2782&gt;0,Тех_Движение!$I$2782,"")</f>
        <v/>
      </c>
      <c r="C2785" s="20" t="str">
        <f>IF($B2785="","",Тех_Движение!$D$2782)</f>
        <v/>
      </c>
      <c r="D2785" s="9" t="str">
        <f>IF($B2785="","",Тех_Движение!$B$2782)</f>
        <v/>
      </c>
      <c r="E2785" s="21" t="str">
        <f>IF($B2785="","",Тех_Движение!$F$2782)</f>
        <v/>
      </c>
      <c r="F2785" s="21" t="str">
        <f>IF($B2785="","",SUMIFS($E$5:$E2784,$C$5:$C2784,$C2785))</f>
        <v/>
      </c>
      <c r="G2785" s="21" t="str">
        <f>IF($B2785="","",MAX(0,$E2785-MAX(0,SUMIFS(Тех_Движение!$G$2:$G$5111,Тех_Движение!$D$2:$D$5111,$C2785,Тех_Движение!$B$2:$B$5111,"&lt;="&amp;Настройки!$B$5-1)-$F2785)))</f>
        <v/>
      </c>
      <c r="H2785" s="21" t="str">
        <f>IF($B2785="","",IF(AND($D2785&gt;=Настройки!$B$5,$D2785&lt;=Настройки!$B$6),$E2785,0))</f>
        <v/>
      </c>
      <c r="I2785" s="21" t="str">
        <f t="shared" si="129"/>
        <v/>
      </c>
      <c r="J2785" s="21" t="str">
        <f>IF($B2785="","",MAX(0,$E2785-MAX(0,SUMIFS(Тех_Движение!$G$2:$G$5111,Тех_Движение!$D$2:$D$5111,$C2785,Тех_Движение!$B$2:$B$5111,"&lt;="&amp;Настройки!$B$6)-$F2785)))</f>
        <v/>
      </c>
      <c r="K2785" s="21" t="e">
        <f>IF(OR($B2785="",K$3&lt;$D2785+Настройки!$B$7),0,MAX(0,$E2785-MAX(0,SUMIFS(Тех_Движение!$G$2:$G$5111,Тех_Движение!$D$2:$D$5111,$C2785,Тех_Движение!$B$2:$B$5111,"&lt;="&amp;K$3)-$F2785)))</f>
        <v>#VALUE!</v>
      </c>
      <c r="L2785" s="21" t="e">
        <f>IF(OR($B2785="",L$3&lt;$D2785+Настройки!$B$7),0,MAX(0,$E2785-MAX(0,SUMIFS(Тех_Движение!$G$2:$G$5111,Тех_Движение!$D$2:$D$5111,$C2785,Тех_Движение!$B$2:$B$5111,"&lt;="&amp;L$3)-$F2785)))</f>
        <v>#VALUE!</v>
      </c>
      <c r="M2785" s="21" t="e">
        <f>IF(OR($B2785="",M$3&lt;$D2785+Настройки!$B$7),0,MAX(0,$E2785-MAX(0,SUMIFS(Тех_Движение!$G$2:$G$5111,Тех_Движение!$D$2:$D$5111,$C2785,Тех_Движение!$B$2:$B$5111,"&lt;="&amp;M$3)-$F2785)))</f>
        <v>#VALUE!</v>
      </c>
      <c r="N2785" s="21" t="e">
        <f>IF(OR($B2785="",N$3&lt;$D2785+Настройки!$B$7),0,MAX(0,$E2785-MAX(0,SUMIFS(Тех_Движение!$G$2:$G$5111,Тех_Движение!$D$2:$D$5111,$C2785,Тех_Движение!$B$2:$B$5111,"&lt;="&amp;N$3)-$F2785)))</f>
        <v>#VALUE!</v>
      </c>
      <c r="O2785" s="21" t="e">
        <f>IF(OR($B2785="",O$3&lt;$D2785+Настройки!$B$7),0,MAX(0,$E2785-MAX(0,SUMIFS(Тех_Движение!$G$2:$G$5111,Тех_Движение!$D$2:$D$5111,$C2785,Тех_Движение!$B$2:$B$5111,"&lt;="&amp;O$3)-$F2785)))</f>
        <v>#VALUE!</v>
      </c>
      <c r="P2785" s="21" t="e">
        <f>IF(OR($B2785="",P$3&lt;$D2785+Настройки!$B$7),0,MAX(0,$E2785-MAX(0,SUMIFS(Тех_Движение!$G$2:$G$5111,Тех_Движение!$D$2:$D$5111,$C2785,Тех_Движение!$B$2:$B$5111,"&lt;="&amp;P$3)-$F2785)))</f>
        <v>#VALUE!</v>
      </c>
      <c r="Q2785" s="21" t="e">
        <f>IF(OR($B2785="",Q$3&lt;$D2785+Настройки!$B$7),0,MAX(0,$E2785-MAX(0,SUMIFS(Тех_Движение!$G$2:$G$5111,Тех_Движение!$D$2:$D$5111,$C2785,Тех_Движение!$B$2:$B$5111,"&lt;="&amp;Q$3)-$F2785)))</f>
        <v>#VALUE!</v>
      </c>
      <c r="R2785" s="21" t="str">
        <f t="shared" si="130"/>
        <v/>
      </c>
      <c r="S2785" s="23" t="str">
        <f>IF($B2785="","",VLOOKUP($C2785,Настройки!$A$11:$L$17,9,FALSE))</f>
        <v/>
      </c>
      <c r="T2785" s="23" t="str">
        <f t="shared" si="131"/>
        <v/>
      </c>
    </row>
    <row r="2786" spans="1:20" x14ac:dyDescent="0.3">
      <c r="A2786" s="20">
        <f>Тех_Движение!$A$2783</f>
        <v>2782</v>
      </c>
      <c r="B2786" s="20" t="str">
        <f>IF(Тех_Движение!$F$2783&gt;0,Тех_Движение!$I$2783,"")</f>
        <v/>
      </c>
      <c r="C2786" s="20" t="str">
        <f>IF($B2786="","",Тех_Движение!$D$2783)</f>
        <v/>
      </c>
      <c r="D2786" s="9" t="str">
        <f>IF($B2786="","",Тех_Движение!$B$2783)</f>
        <v/>
      </c>
      <c r="E2786" s="21" t="str">
        <f>IF($B2786="","",Тех_Движение!$F$2783)</f>
        <v/>
      </c>
      <c r="F2786" s="21" t="str">
        <f>IF($B2786="","",SUMIFS($E$5:$E2785,$C$5:$C2785,$C2786))</f>
        <v/>
      </c>
      <c r="G2786" s="21" t="str">
        <f>IF($B2786="","",MAX(0,$E2786-MAX(0,SUMIFS(Тех_Движение!$G$2:$G$5111,Тех_Движение!$D$2:$D$5111,$C2786,Тех_Движение!$B$2:$B$5111,"&lt;="&amp;Настройки!$B$5-1)-$F2786)))</f>
        <v/>
      </c>
      <c r="H2786" s="21" t="str">
        <f>IF($B2786="","",IF(AND($D2786&gt;=Настройки!$B$5,$D2786&lt;=Настройки!$B$6),$E2786,0))</f>
        <v/>
      </c>
      <c r="I2786" s="21" t="str">
        <f t="shared" si="129"/>
        <v/>
      </c>
      <c r="J2786" s="21" t="str">
        <f>IF($B2786="","",MAX(0,$E2786-MAX(0,SUMIFS(Тех_Движение!$G$2:$G$5111,Тех_Движение!$D$2:$D$5111,$C2786,Тех_Движение!$B$2:$B$5111,"&lt;="&amp;Настройки!$B$6)-$F2786)))</f>
        <v/>
      </c>
      <c r="K2786" s="21" t="e">
        <f>IF(OR($B2786="",K$3&lt;$D2786+Настройки!$B$7),0,MAX(0,$E2786-MAX(0,SUMIFS(Тех_Движение!$G$2:$G$5111,Тех_Движение!$D$2:$D$5111,$C2786,Тех_Движение!$B$2:$B$5111,"&lt;="&amp;K$3)-$F2786)))</f>
        <v>#VALUE!</v>
      </c>
      <c r="L2786" s="21" t="e">
        <f>IF(OR($B2786="",L$3&lt;$D2786+Настройки!$B$7),0,MAX(0,$E2786-MAX(0,SUMIFS(Тех_Движение!$G$2:$G$5111,Тех_Движение!$D$2:$D$5111,$C2786,Тех_Движение!$B$2:$B$5111,"&lt;="&amp;L$3)-$F2786)))</f>
        <v>#VALUE!</v>
      </c>
      <c r="M2786" s="21" t="e">
        <f>IF(OR($B2786="",M$3&lt;$D2786+Настройки!$B$7),0,MAX(0,$E2786-MAX(0,SUMIFS(Тех_Движение!$G$2:$G$5111,Тех_Движение!$D$2:$D$5111,$C2786,Тех_Движение!$B$2:$B$5111,"&lt;="&amp;M$3)-$F2786)))</f>
        <v>#VALUE!</v>
      </c>
      <c r="N2786" s="21" t="e">
        <f>IF(OR($B2786="",N$3&lt;$D2786+Настройки!$B$7),0,MAX(0,$E2786-MAX(0,SUMIFS(Тех_Движение!$G$2:$G$5111,Тех_Движение!$D$2:$D$5111,$C2786,Тех_Движение!$B$2:$B$5111,"&lt;="&amp;N$3)-$F2786)))</f>
        <v>#VALUE!</v>
      </c>
      <c r="O2786" s="21" t="e">
        <f>IF(OR($B2786="",O$3&lt;$D2786+Настройки!$B$7),0,MAX(0,$E2786-MAX(0,SUMIFS(Тех_Движение!$G$2:$G$5111,Тех_Движение!$D$2:$D$5111,$C2786,Тех_Движение!$B$2:$B$5111,"&lt;="&amp;O$3)-$F2786)))</f>
        <v>#VALUE!</v>
      </c>
      <c r="P2786" s="21" t="e">
        <f>IF(OR($B2786="",P$3&lt;$D2786+Настройки!$B$7),0,MAX(0,$E2786-MAX(0,SUMIFS(Тех_Движение!$G$2:$G$5111,Тех_Движение!$D$2:$D$5111,$C2786,Тех_Движение!$B$2:$B$5111,"&lt;="&amp;P$3)-$F2786)))</f>
        <v>#VALUE!</v>
      </c>
      <c r="Q2786" s="21" t="e">
        <f>IF(OR($B2786="",Q$3&lt;$D2786+Настройки!$B$7),0,MAX(0,$E2786-MAX(0,SUMIFS(Тех_Движение!$G$2:$G$5111,Тех_Движение!$D$2:$D$5111,$C2786,Тех_Движение!$B$2:$B$5111,"&lt;="&amp;Q$3)-$F2786)))</f>
        <v>#VALUE!</v>
      </c>
      <c r="R2786" s="21" t="str">
        <f t="shared" si="130"/>
        <v/>
      </c>
      <c r="S2786" s="23" t="str">
        <f>IF($B2786="","",VLOOKUP($C2786,Настройки!$A$11:$L$17,9,FALSE))</f>
        <v/>
      </c>
      <c r="T2786" s="23" t="str">
        <f t="shared" si="131"/>
        <v/>
      </c>
    </row>
    <row r="2787" spans="1:20" x14ac:dyDescent="0.3">
      <c r="A2787" s="20">
        <f>Тех_Движение!$A$2784</f>
        <v>2783</v>
      </c>
      <c r="B2787" s="20" t="str">
        <f>IF(Тех_Движение!$F$2784&gt;0,Тех_Движение!$I$2784,"")</f>
        <v/>
      </c>
      <c r="C2787" s="20" t="str">
        <f>IF($B2787="","",Тех_Движение!$D$2784)</f>
        <v/>
      </c>
      <c r="D2787" s="9" t="str">
        <f>IF($B2787="","",Тех_Движение!$B$2784)</f>
        <v/>
      </c>
      <c r="E2787" s="21" t="str">
        <f>IF($B2787="","",Тех_Движение!$F$2784)</f>
        <v/>
      </c>
      <c r="F2787" s="21" t="str">
        <f>IF($B2787="","",SUMIFS($E$5:$E2786,$C$5:$C2786,$C2787))</f>
        <v/>
      </c>
      <c r="G2787" s="21" t="str">
        <f>IF($B2787="","",MAX(0,$E2787-MAX(0,SUMIFS(Тех_Движение!$G$2:$G$5111,Тех_Движение!$D$2:$D$5111,$C2787,Тех_Движение!$B$2:$B$5111,"&lt;="&amp;Настройки!$B$5-1)-$F2787)))</f>
        <v/>
      </c>
      <c r="H2787" s="21" t="str">
        <f>IF($B2787="","",IF(AND($D2787&gt;=Настройки!$B$5,$D2787&lt;=Настройки!$B$6),$E2787,0))</f>
        <v/>
      </c>
      <c r="I2787" s="21" t="str">
        <f t="shared" si="129"/>
        <v/>
      </c>
      <c r="J2787" s="21" t="str">
        <f>IF($B2787="","",MAX(0,$E2787-MAX(0,SUMIFS(Тех_Движение!$G$2:$G$5111,Тех_Движение!$D$2:$D$5111,$C2787,Тех_Движение!$B$2:$B$5111,"&lt;="&amp;Настройки!$B$6)-$F2787)))</f>
        <v/>
      </c>
      <c r="K2787" s="21" t="e">
        <f>IF(OR($B2787="",K$3&lt;$D2787+Настройки!$B$7),0,MAX(0,$E2787-MAX(0,SUMIFS(Тех_Движение!$G$2:$G$5111,Тех_Движение!$D$2:$D$5111,$C2787,Тех_Движение!$B$2:$B$5111,"&lt;="&amp;K$3)-$F2787)))</f>
        <v>#VALUE!</v>
      </c>
      <c r="L2787" s="21" t="e">
        <f>IF(OR($B2787="",L$3&lt;$D2787+Настройки!$B$7),0,MAX(0,$E2787-MAX(0,SUMIFS(Тех_Движение!$G$2:$G$5111,Тех_Движение!$D$2:$D$5111,$C2787,Тех_Движение!$B$2:$B$5111,"&lt;="&amp;L$3)-$F2787)))</f>
        <v>#VALUE!</v>
      </c>
      <c r="M2787" s="21" t="e">
        <f>IF(OR($B2787="",M$3&lt;$D2787+Настройки!$B$7),0,MAX(0,$E2787-MAX(0,SUMIFS(Тех_Движение!$G$2:$G$5111,Тех_Движение!$D$2:$D$5111,$C2787,Тех_Движение!$B$2:$B$5111,"&lt;="&amp;M$3)-$F2787)))</f>
        <v>#VALUE!</v>
      </c>
      <c r="N2787" s="21" t="e">
        <f>IF(OR($B2787="",N$3&lt;$D2787+Настройки!$B$7),0,MAX(0,$E2787-MAX(0,SUMIFS(Тех_Движение!$G$2:$G$5111,Тех_Движение!$D$2:$D$5111,$C2787,Тех_Движение!$B$2:$B$5111,"&lt;="&amp;N$3)-$F2787)))</f>
        <v>#VALUE!</v>
      </c>
      <c r="O2787" s="21" t="e">
        <f>IF(OR($B2787="",O$3&lt;$D2787+Настройки!$B$7),0,MAX(0,$E2787-MAX(0,SUMIFS(Тех_Движение!$G$2:$G$5111,Тех_Движение!$D$2:$D$5111,$C2787,Тех_Движение!$B$2:$B$5111,"&lt;="&amp;O$3)-$F2787)))</f>
        <v>#VALUE!</v>
      </c>
      <c r="P2787" s="21" t="e">
        <f>IF(OR($B2787="",P$3&lt;$D2787+Настройки!$B$7),0,MAX(0,$E2787-MAX(0,SUMIFS(Тех_Движение!$G$2:$G$5111,Тех_Движение!$D$2:$D$5111,$C2787,Тех_Движение!$B$2:$B$5111,"&lt;="&amp;P$3)-$F2787)))</f>
        <v>#VALUE!</v>
      </c>
      <c r="Q2787" s="21" t="e">
        <f>IF(OR($B2787="",Q$3&lt;$D2787+Настройки!$B$7),0,MAX(0,$E2787-MAX(0,SUMIFS(Тех_Движение!$G$2:$G$5111,Тех_Движение!$D$2:$D$5111,$C2787,Тех_Движение!$B$2:$B$5111,"&lt;="&amp;Q$3)-$F2787)))</f>
        <v>#VALUE!</v>
      </c>
      <c r="R2787" s="21" t="str">
        <f t="shared" si="130"/>
        <v/>
      </c>
      <c r="S2787" s="23" t="str">
        <f>IF($B2787="","",VLOOKUP($C2787,Настройки!$A$11:$L$17,9,FALSE))</f>
        <v/>
      </c>
      <c r="T2787" s="23" t="str">
        <f t="shared" si="131"/>
        <v/>
      </c>
    </row>
    <row r="2788" spans="1:20" x14ac:dyDescent="0.3">
      <c r="A2788" s="20">
        <f>Тех_Движение!$A$2785</f>
        <v>2784</v>
      </c>
      <c r="B2788" s="20" t="str">
        <f>IF(Тех_Движение!$F$2785&gt;0,Тех_Движение!$I$2785,"")</f>
        <v/>
      </c>
      <c r="C2788" s="20" t="str">
        <f>IF($B2788="","",Тех_Движение!$D$2785)</f>
        <v/>
      </c>
      <c r="D2788" s="9" t="str">
        <f>IF($B2788="","",Тех_Движение!$B$2785)</f>
        <v/>
      </c>
      <c r="E2788" s="21" t="str">
        <f>IF($B2788="","",Тех_Движение!$F$2785)</f>
        <v/>
      </c>
      <c r="F2788" s="21" t="str">
        <f>IF($B2788="","",SUMIFS($E$5:$E2787,$C$5:$C2787,$C2788))</f>
        <v/>
      </c>
      <c r="G2788" s="21" t="str">
        <f>IF($B2788="","",MAX(0,$E2788-MAX(0,SUMIFS(Тех_Движение!$G$2:$G$5111,Тех_Движение!$D$2:$D$5111,$C2788,Тех_Движение!$B$2:$B$5111,"&lt;="&amp;Настройки!$B$5-1)-$F2788)))</f>
        <v/>
      </c>
      <c r="H2788" s="21" t="str">
        <f>IF($B2788="","",IF(AND($D2788&gt;=Настройки!$B$5,$D2788&lt;=Настройки!$B$6),$E2788,0))</f>
        <v/>
      </c>
      <c r="I2788" s="21" t="str">
        <f t="shared" si="129"/>
        <v/>
      </c>
      <c r="J2788" s="21" t="str">
        <f>IF($B2788="","",MAX(0,$E2788-MAX(0,SUMIFS(Тех_Движение!$G$2:$G$5111,Тех_Движение!$D$2:$D$5111,$C2788,Тех_Движение!$B$2:$B$5111,"&lt;="&amp;Настройки!$B$6)-$F2788)))</f>
        <v/>
      </c>
      <c r="K2788" s="21" t="e">
        <f>IF(OR($B2788="",K$3&lt;$D2788+Настройки!$B$7),0,MAX(0,$E2788-MAX(0,SUMIFS(Тех_Движение!$G$2:$G$5111,Тех_Движение!$D$2:$D$5111,$C2788,Тех_Движение!$B$2:$B$5111,"&lt;="&amp;K$3)-$F2788)))</f>
        <v>#VALUE!</v>
      </c>
      <c r="L2788" s="21" t="e">
        <f>IF(OR($B2788="",L$3&lt;$D2788+Настройки!$B$7),0,MAX(0,$E2788-MAX(0,SUMIFS(Тех_Движение!$G$2:$G$5111,Тех_Движение!$D$2:$D$5111,$C2788,Тех_Движение!$B$2:$B$5111,"&lt;="&amp;L$3)-$F2788)))</f>
        <v>#VALUE!</v>
      </c>
      <c r="M2788" s="21" t="e">
        <f>IF(OR($B2788="",M$3&lt;$D2788+Настройки!$B$7),0,MAX(0,$E2788-MAX(0,SUMIFS(Тех_Движение!$G$2:$G$5111,Тех_Движение!$D$2:$D$5111,$C2788,Тех_Движение!$B$2:$B$5111,"&lt;="&amp;M$3)-$F2788)))</f>
        <v>#VALUE!</v>
      </c>
      <c r="N2788" s="21" t="e">
        <f>IF(OR($B2788="",N$3&lt;$D2788+Настройки!$B$7),0,MAX(0,$E2788-MAX(0,SUMIFS(Тех_Движение!$G$2:$G$5111,Тех_Движение!$D$2:$D$5111,$C2788,Тех_Движение!$B$2:$B$5111,"&lt;="&amp;N$3)-$F2788)))</f>
        <v>#VALUE!</v>
      </c>
      <c r="O2788" s="21" t="e">
        <f>IF(OR($B2788="",O$3&lt;$D2788+Настройки!$B$7),0,MAX(0,$E2788-MAX(0,SUMIFS(Тех_Движение!$G$2:$G$5111,Тех_Движение!$D$2:$D$5111,$C2788,Тех_Движение!$B$2:$B$5111,"&lt;="&amp;O$3)-$F2788)))</f>
        <v>#VALUE!</v>
      </c>
      <c r="P2788" s="21" t="e">
        <f>IF(OR($B2788="",P$3&lt;$D2788+Настройки!$B$7),0,MAX(0,$E2788-MAX(0,SUMIFS(Тех_Движение!$G$2:$G$5111,Тех_Движение!$D$2:$D$5111,$C2788,Тех_Движение!$B$2:$B$5111,"&lt;="&amp;P$3)-$F2788)))</f>
        <v>#VALUE!</v>
      </c>
      <c r="Q2788" s="21" t="e">
        <f>IF(OR($B2788="",Q$3&lt;$D2788+Настройки!$B$7),0,MAX(0,$E2788-MAX(0,SUMIFS(Тех_Движение!$G$2:$G$5111,Тех_Движение!$D$2:$D$5111,$C2788,Тех_Движение!$B$2:$B$5111,"&lt;="&amp;Q$3)-$F2788)))</f>
        <v>#VALUE!</v>
      </c>
      <c r="R2788" s="21" t="str">
        <f t="shared" si="130"/>
        <v/>
      </c>
      <c r="S2788" s="23" t="str">
        <f>IF($B2788="","",VLOOKUP($C2788,Настройки!$A$11:$L$17,9,FALSE))</f>
        <v/>
      </c>
      <c r="T2788" s="23" t="str">
        <f t="shared" si="131"/>
        <v/>
      </c>
    </row>
    <row r="2789" spans="1:20" x14ac:dyDescent="0.3">
      <c r="A2789" s="20">
        <f>Тех_Движение!$A$2786</f>
        <v>2785</v>
      </c>
      <c r="B2789" s="20" t="str">
        <f>IF(Тех_Движение!$F$2786&gt;0,Тех_Движение!$I$2786,"")</f>
        <v/>
      </c>
      <c r="C2789" s="20" t="str">
        <f>IF($B2789="","",Тех_Движение!$D$2786)</f>
        <v/>
      </c>
      <c r="D2789" s="9" t="str">
        <f>IF($B2789="","",Тех_Движение!$B$2786)</f>
        <v/>
      </c>
      <c r="E2789" s="21" t="str">
        <f>IF($B2789="","",Тех_Движение!$F$2786)</f>
        <v/>
      </c>
      <c r="F2789" s="21" t="str">
        <f>IF($B2789="","",SUMIFS($E$5:$E2788,$C$5:$C2788,$C2789))</f>
        <v/>
      </c>
      <c r="G2789" s="21" t="str">
        <f>IF($B2789="","",MAX(0,$E2789-MAX(0,SUMIFS(Тех_Движение!$G$2:$G$5111,Тех_Движение!$D$2:$D$5111,$C2789,Тех_Движение!$B$2:$B$5111,"&lt;="&amp;Настройки!$B$5-1)-$F2789)))</f>
        <v/>
      </c>
      <c r="H2789" s="21" t="str">
        <f>IF($B2789="","",IF(AND($D2789&gt;=Настройки!$B$5,$D2789&lt;=Настройки!$B$6),$E2789,0))</f>
        <v/>
      </c>
      <c r="I2789" s="21" t="str">
        <f t="shared" si="129"/>
        <v/>
      </c>
      <c r="J2789" s="21" t="str">
        <f>IF($B2789="","",MAX(0,$E2789-MAX(0,SUMIFS(Тех_Движение!$G$2:$G$5111,Тех_Движение!$D$2:$D$5111,$C2789,Тех_Движение!$B$2:$B$5111,"&lt;="&amp;Настройки!$B$6)-$F2789)))</f>
        <v/>
      </c>
      <c r="K2789" s="21" t="e">
        <f>IF(OR($B2789="",K$3&lt;$D2789+Настройки!$B$7),0,MAX(0,$E2789-MAX(0,SUMIFS(Тех_Движение!$G$2:$G$5111,Тех_Движение!$D$2:$D$5111,$C2789,Тех_Движение!$B$2:$B$5111,"&lt;="&amp;K$3)-$F2789)))</f>
        <v>#VALUE!</v>
      </c>
      <c r="L2789" s="21" t="e">
        <f>IF(OR($B2789="",L$3&lt;$D2789+Настройки!$B$7),0,MAX(0,$E2789-MAX(0,SUMIFS(Тех_Движение!$G$2:$G$5111,Тех_Движение!$D$2:$D$5111,$C2789,Тех_Движение!$B$2:$B$5111,"&lt;="&amp;L$3)-$F2789)))</f>
        <v>#VALUE!</v>
      </c>
      <c r="M2789" s="21" t="e">
        <f>IF(OR($B2789="",M$3&lt;$D2789+Настройки!$B$7),0,MAX(0,$E2789-MAX(0,SUMIFS(Тех_Движение!$G$2:$G$5111,Тех_Движение!$D$2:$D$5111,$C2789,Тех_Движение!$B$2:$B$5111,"&lt;="&amp;M$3)-$F2789)))</f>
        <v>#VALUE!</v>
      </c>
      <c r="N2789" s="21" t="e">
        <f>IF(OR($B2789="",N$3&lt;$D2789+Настройки!$B$7),0,MAX(0,$E2789-MAX(0,SUMIFS(Тех_Движение!$G$2:$G$5111,Тех_Движение!$D$2:$D$5111,$C2789,Тех_Движение!$B$2:$B$5111,"&lt;="&amp;N$3)-$F2789)))</f>
        <v>#VALUE!</v>
      </c>
      <c r="O2789" s="21" t="e">
        <f>IF(OR($B2789="",O$3&lt;$D2789+Настройки!$B$7),0,MAX(0,$E2789-MAX(0,SUMIFS(Тех_Движение!$G$2:$G$5111,Тех_Движение!$D$2:$D$5111,$C2789,Тех_Движение!$B$2:$B$5111,"&lt;="&amp;O$3)-$F2789)))</f>
        <v>#VALUE!</v>
      </c>
      <c r="P2789" s="21" t="e">
        <f>IF(OR($B2789="",P$3&lt;$D2789+Настройки!$B$7),0,MAX(0,$E2789-MAX(0,SUMIFS(Тех_Движение!$G$2:$G$5111,Тех_Движение!$D$2:$D$5111,$C2789,Тех_Движение!$B$2:$B$5111,"&lt;="&amp;P$3)-$F2789)))</f>
        <v>#VALUE!</v>
      </c>
      <c r="Q2789" s="21" t="e">
        <f>IF(OR($B2789="",Q$3&lt;$D2789+Настройки!$B$7),0,MAX(0,$E2789-MAX(0,SUMIFS(Тех_Движение!$G$2:$G$5111,Тех_Движение!$D$2:$D$5111,$C2789,Тех_Движение!$B$2:$B$5111,"&lt;="&amp;Q$3)-$F2789)))</f>
        <v>#VALUE!</v>
      </c>
      <c r="R2789" s="21" t="str">
        <f t="shared" si="130"/>
        <v/>
      </c>
      <c r="S2789" s="23" t="str">
        <f>IF($B2789="","",VLOOKUP($C2789,Настройки!$A$11:$L$17,9,FALSE))</f>
        <v/>
      </c>
      <c r="T2789" s="23" t="str">
        <f t="shared" si="131"/>
        <v/>
      </c>
    </row>
    <row r="2790" spans="1:20" x14ac:dyDescent="0.3">
      <c r="A2790" s="20">
        <f>Тех_Движение!$A$2787</f>
        <v>2786</v>
      </c>
      <c r="B2790" s="20" t="str">
        <f>IF(Тех_Движение!$F$2787&gt;0,Тех_Движение!$I$2787,"")</f>
        <v/>
      </c>
      <c r="C2790" s="20" t="str">
        <f>IF($B2790="","",Тех_Движение!$D$2787)</f>
        <v/>
      </c>
      <c r="D2790" s="9" t="str">
        <f>IF($B2790="","",Тех_Движение!$B$2787)</f>
        <v/>
      </c>
      <c r="E2790" s="21" t="str">
        <f>IF($B2790="","",Тех_Движение!$F$2787)</f>
        <v/>
      </c>
      <c r="F2790" s="21" t="str">
        <f>IF($B2790="","",SUMIFS($E$5:$E2789,$C$5:$C2789,$C2790))</f>
        <v/>
      </c>
      <c r="G2790" s="21" t="str">
        <f>IF($B2790="","",MAX(0,$E2790-MAX(0,SUMIFS(Тех_Движение!$G$2:$G$5111,Тех_Движение!$D$2:$D$5111,$C2790,Тех_Движение!$B$2:$B$5111,"&lt;="&amp;Настройки!$B$5-1)-$F2790)))</f>
        <v/>
      </c>
      <c r="H2790" s="21" t="str">
        <f>IF($B2790="","",IF(AND($D2790&gt;=Настройки!$B$5,$D2790&lt;=Настройки!$B$6),$E2790,0))</f>
        <v/>
      </c>
      <c r="I2790" s="21" t="str">
        <f t="shared" si="129"/>
        <v/>
      </c>
      <c r="J2790" s="21" t="str">
        <f>IF($B2790="","",MAX(0,$E2790-MAX(0,SUMIFS(Тех_Движение!$G$2:$G$5111,Тех_Движение!$D$2:$D$5111,$C2790,Тех_Движение!$B$2:$B$5111,"&lt;="&amp;Настройки!$B$6)-$F2790)))</f>
        <v/>
      </c>
      <c r="K2790" s="21" t="e">
        <f>IF(OR($B2790="",K$3&lt;$D2790+Настройки!$B$7),0,MAX(0,$E2790-MAX(0,SUMIFS(Тех_Движение!$G$2:$G$5111,Тех_Движение!$D$2:$D$5111,$C2790,Тех_Движение!$B$2:$B$5111,"&lt;="&amp;K$3)-$F2790)))</f>
        <v>#VALUE!</v>
      </c>
      <c r="L2790" s="21" t="e">
        <f>IF(OR($B2790="",L$3&lt;$D2790+Настройки!$B$7),0,MAX(0,$E2790-MAX(0,SUMIFS(Тех_Движение!$G$2:$G$5111,Тех_Движение!$D$2:$D$5111,$C2790,Тех_Движение!$B$2:$B$5111,"&lt;="&amp;L$3)-$F2790)))</f>
        <v>#VALUE!</v>
      </c>
      <c r="M2790" s="21" t="e">
        <f>IF(OR($B2790="",M$3&lt;$D2790+Настройки!$B$7),0,MAX(0,$E2790-MAX(0,SUMIFS(Тех_Движение!$G$2:$G$5111,Тех_Движение!$D$2:$D$5111,$C2790,Тех_Движение!$B$2:$B$5111,"&lt;="&amp;M$3)-$F2790)))</f>
        <v>#VALUE!</v>
      </c>
      <c r="N2790" s="21" t="e">
        <f>IF(OR($B2790="",N$3&lt;$D2790+Настройки!$B$7),0,MAX(0,$E2790-MAX(0,SUMIFS(Тех_Движение!$G$2:$G$5111,Тех_Движение!$D$2:$D$5111,$C2790,Тех_Движение!$B$2:$B$5111,"&lt;="&amp;N$3)-$F2790)))</f>
        <v>#VALUE!</v>
      </c>
      <c r="O2790" s="21" t="e">
        <f>IF(OR($B2790="",O$3&lt;$D2790+Настройки!$B$7),0,MAX(0,$E2790-MAX(0,SUMIFS(Тех_Движение!$G$2:$G$5111,Тех_Движение!$D$2:$D$5111,$C2790,Тех_Движение!$B$2:$B$5111,"&lt;="&amp;O$3)-$F2790)))</f>
        <v>#VALUE!</v>
      </c>
      <c r="P2790" s="21" t="e">
        <f>IF(OR($B2790="",P$3&lt;$D2790+Настройки!$B$7),0,MAX(0,$E2790-MAX(0,SUMIFS(Тех_Движение!$G$2:$G$5111,Тех_Движение!$D$2:$D$5111,$C2790,Тех_Движение!$B$2:$B$5111,"&lt;="&amp;P$3)-$F2790)))</f>
        <v>#VALUE!</v>
      </c>
      <c r="Q2790" s="21" t="e">
        <f>IF(OR($B2790="",Q$3&lt;$D2790+Настройки!$B$7),0,MAX(0,$E2790-MAX(0,SUMIFS(Тех_Движение!$G$2:$G$5111,Тех_Движение!$D$2:$D$5111,$C2790,Тех_Движение!$B$2:$B$5111,"&lt;="&amp;Q$3)-$F2790)))</f>
        <v>#VALUE!</v>
      </c>
      <c r="R2790" s="21" t="str">
        <f t="shared" si="130"/>
        <v/>
      </c>
      <c r="S2790" s="23" t="str">
        <f>IF($B2790="","",VLOOKUP($C2790,Настройки!$A$11:$L$17,9,FALSE))</f>
        <v/>
      </c>
      <c r="T2790" s="23" t="str">
        <f t="shared" si="131"/>
        <v/>
      </c>
    </row>
    <row r="2791" spans="1:20" x14ac:dyDescent="0.3">
      <c r="A2791" s="20">
        <f>Тех_Движение!$A$2788</f>
        <v>2787</v>
      </c>
      <c r="B2791" s="20" t="str">
        <f>IF(Тех_Движение!$F$2788&gt;0,Тех_Движение!$I$2788,"")</f>
        <v/>
      </c>
      <c r="C2791" s="20" t="str">
        <f>IF($B2791="","",Тех_Движение!$D$2788)</f>
        <v/>
      </c>
      <c r="D2791" s="9" t="str">
        <f>IF($B2791="","",Тех_Движение!$B$2788)</f>
        <v/>
      </c>
      <c r="E2791" s="21" t="str">
        <f>IF($B2791="","",Тех_Движение!$F$2788)</f>
        <v/>
      </c>
      <c r="F2791" s="21" t="str">
        <f>IF($B2791="","",SUMIFS($E$5:$E2790,$C$5:$C2790,$C2791))</f>
        <v/>
      </c>
      <c r="G2791" s="21" t="str">
        <f>IF($B2791="","",MAX(0,$E2791-MAX(0,SUMIFS(Тех_Движение!$G$2:$G$5111,Тех_Движение!$D$2:$D$5111,$C2791,Тех_Движение!$B$2:$B$5111,"&lt;="&amp;Настройки!$B$5-1)-$F2791)))</f>
        <v/>
      </c>
      <c r="H2791" s="21" t="str">
        <f>IF($B2791="","",IF(AND($D2791&gt;=Настройки!$B$5,$D2791&lt;=Настройки!$B$6),$E2791,0))</f>
        <v/>
      </c>
      <c r="I2791" s="21" t="str">
        <f t="shared" si="129"/>
        <v/>
      </c>
      <c r="J2791" s="21" t="str">
        <f>IF($B2791="","",MAX(0,$E2791-MAX(0,SUMIFS(Тех_Движение!$G$2:$G$5111,Тех_Движение!$D$2:$D$5111,$C2791,Тех_Движение!$B$2:$B$5111,"&lt;="&amp;Настройки!$B$6)-$F2791)))</f>
        <v/>
      </c>
      <c r="K2791" s="21" t="e">
        <f>IF(OR($B2791="",K$3&lt;$D2791+Настройки!$B$7),0,MAX(0,$E2791-MAX(0,SUMIFS(Тех_Движение!$G$2:$G$5111,Тех_Движение!$D$2:$D$5111,$C2791,Тех_Движение!$B$2:$B$5111,"&lt;="&amp;K$3)-$F2791)))</f>
        <v>#VALUE!</v>
      </c>
      <c r="L2791" s="21" t="e">
        <f>IF(OR($B2791="",L$3&lt;$D2791+Настройки!$B$7),0,MAX(0,$E2791-MAX(0,SUMIFS(Тех_Движение!$G$2:$G$5111,Тех_Движение!$D$2:$D$5111,$C2791,Тех_Движение!$B$2:$B$5111,"&lt;="&amp;L$3)-$F2791)))</f>
        <v>#VALUE!</v>
      </c>
      <c r="M2791" s="21" t="e">
        <f>IF(OR($B2791="",M$3&lt;$D2791+Настройки!$B$7),0,MAX(0,$E2791-MAX(0,SUMIFS(Тех_Движение!$G$2:$G$5111,Тех_Движение!$D$2:$D$5111,$C2791,Тех_Движение!$B$2:$B$5111,"&lt;="&amp;M$3)-$F2791)))</f>
        <v>#VALUE!</v>
      </c>
      <c r="N2791" s="21" t="e">
        <f>IF(OR($B2791="",N$3&lt;$D2791+Настройки!$B$7),0,MAX(0,$E2791-MAX(0,SUMIFS(Тех_Движение!$G$2:$G$5111,Тех_Движение!$D$2:$D$5111,$C2791,Тех_Движение!$B$2:$B$5111,"&lt;="&amp;N$3)-$F2791)))</f>
        <v>#VALUE!</v>
      </c>
      <c r="O2791" s="21" t="e">
        <f>IF(OR($B2791="",O$3&lt;$D2791+Настройки!$B$7),0,MAX(0,$E2791-MAX(0,SUMIFS(Тех_Движение!$G$2:$G$5111,Тех_Движение!$D$2:$D$5111,$C2791,Тех_Движение!$B$2:$B$5111,"&lt;="&amp;O$3)-$F2791)))</f>
        <v>#VALUE!</v>
      </c>
      <c r="P2791" s="21" t="e">
        <f>IF(OR($B2791="",P$3&lt;$D2791+Настройки!$B$7),0,MAX(0,$E2791-MAX(0,SUMIFS(Тех_Движение!$G$2:$G$5111,Тех_Движение!$D$2:$D$5111,$C2791,Тех_Движение!$B$2:$B$5111,"&lt;="&amp;P$3)-$F2791)))</f>
        <v>#VALUE!</v>
      </c>
      <c r="Q2791" s="21" t="e">
        <f>IF(OR($B2791="",Q$3&lt;$D2791+Настройки!$B$7),0,MAX(0,$E2791-MAX(0,SUMIFS(Тех_Движение!$G$2:$G$5111,Тех_Движение!$D$2:$D$5111,$C2791,Тех_Движение!$B$2:$B$5111,"&lt;="&amp;Q$3)-$F2791)))</f>
        <v>#VALUE!</v>
      </c>
      <c r="R2791" s="21" t="str">
        <f t="shared" si="130"/>
        <v/>
      </c>
      <c r="S2791" s="23" t="str">
        <f>IF($B2791="","",VLOOKUP($C2791,Настройки!$A$11:$L$17,9,FALSE))</f>
        <v/>
      </c>
      <c r="T2791" s="23" t="str">
        <f t="shared" si="131"/>
        <v/>
      </c>
    </row>
    <row r="2792" spans="1:20" x14ac:dyDescent="0.3">
      <c r="A2792" s="20">
        <f>Тех_Движение!$A$2789</f>
        <v>2788</v>
      </c>
      <c r="B2792" s="20" t="str">
        <f>IF(Тех_Движение!$F$2789&gt;0,Тех_Движение!$I$2789,"")</f>
        <v/>
      </c>
      <c r="C2792" s="20" t="str">
        <f>IF($B2792="","",Тех_Движение!$D$2789)</f>
        <v/>
      </c>
      <c r="D2792" s="9" t="str">
        <f>IF($B2792="","",Тех_Движение!$B$2789)</f>
        <v/>
      </c>
      <c r="E2792" s="21" t="str">
        <f>IF($B2792="","",Тех_Движение!$F$2789)</f>
        <v/>
      </c>
      <c r="F2792" s="21" t="str">
        <f>IF($B2792="","",SUMIFS($E$5:$E2791,$C$5:$C2791,$C2792))</f>
        <v/>
      </c>
      <c r="G2792" s="21" t="str">
        <f>IF($B2792="","",MAX(0,$E2792-MAX(0,SUMIFS(Тех_Движение!$G$2:$G$5111,Тех_Движение!$D$2:$D$5111,$C2792,Тех_Движение!$B$2:$B$5111,"&lt;="&amp;Настройки!$B$5-1)-$F2792)))</f>
        <v/>
      </c>
      <c r="H2792" s="21" t="str">
        <f>IF($B2792="","",IF(AND($D2792&gt;=Настройки!$B$5,$D2792&lt;=Настройки!$B$6),$E2792,0))</f>
        <v/>
      </c>
      <c r="I2792" s="21" t="str">
        <f t="shared" si="129"/>
        <v/>
      </c>
      <c r="J2792" s="21" t="str">
        <f>IF($B2792="","",MAX(0,$E2792-MAX(0,SUMIFS(Тех_Движение!$G$2:$G$5111,Тех_Движение!$D$2:$D$5111,$C2792,Тех_Движение!$B$2:$B$5111,"&lt;="&amp;Настройки!$B$6)-$F2792)))</f>
        <v/>
      </c>
      <c r="K2792" s="21" t="e">
        <f>IF(OR($B2792="",K$3&lt;$D2792+Настройки!$B$7),0,MAX(0,$E2792-MAX(0,SUMIFS(Тех_Движение!$G$2:$G$5111,Тех_Движение!$D$2:$D$5111,$C2792,Тех_Движение!$B$2:$B$5111,"&lt;="&amp;K$3)-$F2792)))</f>
        <v>#VALUE!</v>
      </c>
      <c r="L2792" s="21" t="e">
        <f>IF(OR($B2792="",L$3&lt;$D2792+Настройки!$B$7),0,MAX(0,$E2792-MAX(0,SUMIFS(Тех_Движение!$G$2:$G$5111,Тех_Движение!$D$2:$D$5111,$C2792,Тех_Движение!$B$2:$B$5111,"&lt;="&amp;L$3)-$F2792)))</f>
        <v>#VALUE!</v>
      </c>
      <c r="M2792" s="21" t="e">
        <f>IF(OR($B2792="",M$3&lt;$D2792+Настройки!$B$7),0,MAX(0,$E2792-MAX(0,SUMIFS(Тех_Движение!$G$2:$G$5111,Тех_Движение!$D$2:$D$5111,$C2792,Тех_Движение!$B$2:$B$5111,"&lt;="&amp;M$3)-$F2792)))</f>
        <v>#VALUE!</v>
      </c>
      <c r="N2792" s="21" t="e">
        <f>IF(OR($B2792="",N$3&lt;$D2792+Настройки!$B$7),0,MAX(0,$E2792-MAX(0,SUMIFS(Тех_Движение!$G$2:$G$5111,Тех_Движение!$D$2:$D$5111,$C2792,Тех_Движение!$B$2:$B$5111,"&lt;="&amp;N$3)-$F2792)))</f>
        <v>#VALUE!</v>
      </c>
      <c r="O2792" s="21" t="e">
        <f>IF(OR($B2792="",O$3&lt;$D2792+Настройки!$B$7),0,MAX(0,$E2792-MAX(0,SUMIFS(Тех_Движение!$G$2:$G$5111,Тех_Движение!$D$2:$D$5111,$C2792,Тех_Движение!$B$2:$B$5111,"&lt;="&amp;O$3)-$F2792)))</f>
        <v>#VALUE!</v>
      </c>
      <c r="P2792" s="21" t="e">
        <f>IF(OR($B2792="",P$3&lt;$D2792+Настройки!$B$7),0,MAX(0,$E2792-MAX(0,SUMIFS(Тех_Движение!$G$2:$G$5111,Тех_Движение!$D$2:$D$5111,$C2792,Тех_Движение!$B$2:$B$5111,"&lt;="&amp;P$3)-$F2792)))</f>
        <v>#VALUE!</v>
      </c>
      <c r="Q2792" s="21" t="e">
        <f>IF(OR($B2792="",Q$3&lt;$D2792+Настройки!$B$7),0,MAX(0,$E2792-MAX(0,SUMIFS(Тех_Движение!$G$2:$G$5111,Тех_Движение!$D$2:$D$5111,$C2792,Тех_Движение!$B$2:$B$5111,"&lt;="&amp;Q$3)-$F2792)))</f>
        <v>#VALUE!</v>
      </c>
      <c r="R2792" s="21" t="str">
        <f t="shared" si="130"/>
        <v/>
      </c>
      <c r="S2792" s="23" t="str">
        <f>IF($B2792="","",VLOOKUP($C2792,Настройки!$A$11:$L$17,9,FALSE))</f>
        <v/>
      </c>
      <c r="T2792" s="23" t="str">
        <f t="shared" si="131"/>
        <v/>
      </c>
    </row>
    <row r="2793" spans="1:20" x14ac:dyDescent="0.3">
      <c r="A2793" s="20">
        <f>Тех_Движение!$A$2790</f>
        <v>2789</v>
      </c>
      <c r="B2793" s="20" t="str">
        <f>IF(Тех_Движение!$F$2790&gt;0,Тех_Движение!$I$2790,"")</f>
        <v/>
      </c>
      <c r="C2793" s="20" t="str">
        <f>IF($B2793="","",Тех_Движение!$D$2790)</f>
        <v/>
      </c>
      <c r="D2793" s="9" t="str">
        <f>IF($B2793="","",Тех_Движение!$B$2790)</f>
        <v/>
      </c>
      <c r="E2793" s="21" t="str">
        <f>IF($B2793="","",Тех_Движение!$F$2790)</f>
        <v/>
      </c>
      <c r="F2793" s="21" t="str">
        <f>IF($B2793="","",SUMIFS($E$5:$E2792,$C$5:$C2792,$C2793))</f>
        <v/>
      </c>
      <c r="G2793" s="21" t="str">
        <f>IF($B2793="","",MAX(0,$E2793-MAX(0,SUMIFS(Тех_Движение!$G$2:$G$5111,Тех_Движение!$D$2:$D$5111,$C2793,Тех_Движение!$B$2:$B$5111,"&lt;="&amp;Настройки!$B$5-1)-$F2793)))</f>
        <v/>
      </c>
      <c r="H2793" s="21" t="str">
        <f>IF($B2793="","",IF(AND($D2793&gt;=Настройки!$B$5,$D2793&lt;=Настройки!$B$6),$E2793,0))</f>
        <v/>
      </c>
      <c r="I2793" s="21" t="str">
        <f t="shared" si="129"/>
        <v/>
      </c>
      <c r="J2793" s="21" t="str">
        <f>IF($B2793="","",MAX(0,$E2793-MAX(0,SUMIFS(Тех_Движение!$G$2:$G$5111,Тех_Движение!$D$2:$D$5111,$C2793,Тех_Движение!$B$2:$B$5111,"&lt;="&amp;Настройки!$B$6)-$F2793)))</f>
        <v/>
      </c>
      <c r="K2793" s="21" t="e">
        <f>IF(OR($B2793="",K$3&lt;$D2793+Настройки!$B$7),0,MAX(0,$E2793-MAX(0,SUMIFS(Тех_Движение!$G$2:$G$5111,Тех_Движение!$D$2:$D$5111,$C2793,Тех_Движение!$B$2:$B$5111,"&lt;="&amp;K$3)-$F2793)))</f>
        <v>#VALUE!</v>
      </c>
      <c r="L2793" s="21" t="e">
        <f>IF(OR($B2793="",L$3&lt;$D2793+Настройки!$B$7),0,MAX(0,$E2793-MAX(0,SUMIFS(Тех_Движение!$G$2:$G$5111,Тех_Движение!$D$2:$D$5111,$C2793,Тех_Движение!$B$2:$B$5111,"&lt;="&amp;L$3)-$F2793)))</f>
        <v>#VALUE!</v>
      </c>
      <c r="M2793" s="21" t="e">
        <f>IF(OR($B2793="",M$3&lt;$D2793+Настройки!$B$7),0,MAX(0,$E2793-MAX(0,SUMIFS(Тех_Движение!$G$2:$G$5111,Тех_Движение!$D$2:$D$5111,$C2793,Тех_Движение!$B$2:$B$5111,"&lt;="&amp;M$3)-$F2793)))</f>
        <v>#VALUE!</v>
      </c>
      <c r="N2793" s="21" t="e">
        <f>IF(OR($B2793="",N$3&lt;$D2793+Настройки!$B$7),0,MAX(0,$E2793-MAX(0,SUMIFS(Тех_Движение!$G$2:$G$5111,Тех_Движение!$D$2:$D$5111,$C2793,Тех_Движение!$B$2:$B$5111,"&lt;="&amp;N$3)-$F2793)))</f>
        <v>#VALUE!</v>
      </c>
      <c r="O2793" s="21" t="e">
        <f>IF(OR($B2793="",O$3&lt;$D2793+Настройки!$B$7),0,MAX(0,$E2793-MAX(0,SUMIFS(Тех_Движение!$G$2:$G$5111,Тех_Движение!$D$2:$D$5111,$C2793,Тех_Движение!$B$2:$B$5111,"&lt;="&amp;O$3)-$F2793)))</f>
        <v>#VALUE!</v>
      </c>
      <c r="P2793" s="21" t="e">
        <f>IF(OR($B2793="",P$3&lt;$D2793+Настройки!$B$7),0,MAX(0,$E2793-MAX(0,SUMIFS(Тех_Движение!$G$2:$G$5111,Тех_Движение!$D$2:$D$5111,$C2793,Тех_Движение!$B$2:$B$5111,"&lt;="&amp;P$3)-$F2793)))</f>
        <v>#VALUE!</v>
      </c>
      <c r="Q2793" s="21" t="e">
        <f>IF(OR($B2793="",Q$3&lt;$D2793+Настройки!$B$7),0,MAX(0,$E2793-MAX(0,SUMIFS(Тех_Движение!$G$2:$G$5111,Тех_Движение!$D$2:$D$5111,$C2793,Тех_Движение!$B$2:$B$5111,"&lt;="&amp;Q$3)-$F2793)))</f>
        <v>#VALUE!</v>
      </c>
      <c r="R2793" s="21" t="str">
        <f t="shared" si="130"/>
        <v/>
      </c>
      <c r="S2793" s="23" t="str">
        <f>IF($B2793="","",VLOOKUP($C2793,Настройки!$A$11:$L$17,9,FALSE))</f>
        <v/>
      </c>
      <c r="T2793" s="23" t="str">
        <f t="shared" si="131"/>
        <v/>
      </c>
    </row>
    <row r="2794" spans="1:20" x14ac:dyDescent="0.3">
      <c r="A2794" s="20">
        <f>Тех_Движение!$A$2791</f>
        <v>2790</v>
      </c>
      <c r="B2794" s="20" t="str">
        <f>IF(Тех_Движение!$F$2791&gt;0,Тех_Движение!$I$2791,"")</f>
        <v/>
      </c>
      <c r="C2794" s="20" t="str">
        <f>IF($B2794="","",Тех_Движение!$D$2791)</f>
        <v/>
      </c>
      <c r="D2794" s="9" t="str">
        <f>IF($B2794="","",Тех_Движение!$B$2791)</f>
        <v/>
      </c>
      <c r="E2794" s="21" t="str">
        <f>IF($B2794="","",Тех_Движение!$F$2791)</f>
        <v/>
      </c>
      <c r="F2794" s="21" t="str">
        <f>IF($B2794="","",SUMIFS($E$5:$E2793,$C$5:$C2793,$C2794))</f>
        <v/>
      </c>
      <c r="G2794" s="21" t="str">
        <f>IF($B2794="","",MAX(0,$E2794-MAX(0,SUMIFS(Тех_Движение!$G$2:$G$5111,Тех_Движение!$D$2:$D$5111,$C2794,Тех_Движение!$B$2:$B$5111,"&lt;="&amp;Настройки!$B$5-1)-$F2794)))</f>
        <v/>
      </c>
      <c r="H2794" s="21" t="str">
        <f>IF($B2794="","",IF(AND($D2794&gt;=Настройки!$B$5,$D2794&lt;=Настройки!$B$6),$E2794,0))</f>
        <v/>
      </c>
      <c r="I2794" s="21" t="str">
        <f t="shared" si="129"/>
        <v/>
      </c>
      <c r="J2794" s="21" t="str">
        <f>IF($B2794="","",MAX(0,$E2794-MAX(0,SUMIFS(Тех_Движение!$G$2:$G$5111,Тех_Движение!$D$2:$D$5111,$C2794,Тех_Движение!$B$2:$B$5111,"&lt;="&amp;Настройки!$B$6)-$F2794)))</f>
        <v/>
      </c>
      <c r="K2794" s="21" t="e">
        <f>IF(OR($B2794="",K$3&lt;$D2794+Настройки!$B$7),0,MAX(0,$E2794-MAX(0,SUMIFS(Тех_Движение!$G$2:$G$5111,Тех_Движение!$D$2:$D$5111,$C2794,Тех_Движение!$B$2:$B$5111,"&lt;="&amp;K$3)-$F2794)))</f>
        <v>#VALUE!</v>
      </c>
      <c r="L2794" s="21" t="e">
        <f>IF(OR($B2794="",L$3&lt;$D2794+Настройки!$B$7),0,MAX(0,$E2794-MAX(0,SUMIFS(Тех_Движение!$G$2:$G$5111,Тех_Движение!$D$2:$D$5111,$C2794,Тех_Движение!$B$2:$B$5111,"&lt;="&amp;L$3)-$F2794)))</f>
        <v>#VALUE!</v>
      </c>
      <c r="M2794" s="21" t="e">
        <f>IF(OR($B2794="",M$3&lt;$D2794+Настройки!$B$7),0,MAX(0,$E2794-MAX(0,SUMIFS(Тех_Движение!$G$2:$G$5111,Тех_Движение!$D$2:$D$5111,$C2794,Тех_Движение!$B$2:$B$5111,"&lt;="&amp;M$3)-$F2794)))</f>
        <v>#VALUE!</v>
      </c>
      <c r="N2794" s="21" t="e">
        <f>IF(OR($B2794="",N$3&lt;$D2794+Настройки!$B$7),0,MAX(0,$E2794-MAX(0,SUMIFS(Тех_Движение!$G$2:$G$5111,Тех_Движение!$D$2:$D$5111,$C2794,Тех_Движение!$B$2:$B$5111,"&lt;="&amp;N$3)-$F2794)))</f>
        <v>#VALUE!</v>
      </c>
      <c r="O2794" s="21" t="e">
        <f>IF(OR($B2794="",O$3&lt;$D2794+Настройки!$B$7),0,MAX(0,$E2794-MAX(0,SUMIFS(Тех_Движение!$G$2:$G$5111,Тех_Движение!$D$2:$D$5111,$C2794,Тех_Движение!$B$2:$B$5111,"&lt;="&amp;O$3)-$F2794)))</f>
        <v>#VALUE!</v>
      </c>
      <c r="P2794" s="21" t="e">
        <f>IF(OR($B2794="",P$3&lt;$D2794+Настройки!$B$7),0,MAX(0,$E2794-MAX(0,SUMIFS(Тех_Движение!$G$2:$G$5111,Тех_Движение!$D$2:$D$5111,$C2794,Тех_Движение!$B$2:$B$5111,"&lt;="&amp;P$3)-$F2794)))</f>
        <v>#VALUE!</v>
      </c>
      <c r="Q2794" s="21" t="e">
        <f>IF(OR($B2794="",Q$3&lt;$D2794+Настройки!$B$7),0,MAX(0,$E2794-MAX(0,SUMIFS(Тех_Движение!$G$2:$G$5111,Тех_Движение!$D$2:$D$5111,$C2794,Тех_Движение!$B$2:$B$5111,"&lt;="&amp;Q$3)-$F2794)))</f>
        <v>#VALUE!</v>
      </c>
      <c r="R2794" s="21" t="str">
        <f t="shared" si="130"/>
        <v/>
      </c>
      <c r="S2794" s="23" t="str">
        <f>IF($B2794="","",VLOOKUP($C2794,Настройки!$A$11:$L$17,9,FALSE))</f>
        <v/>
      </c>
      <c r="T2794" s="23" t="str">
        <f t="shared" si="131"/>
        <v/>
      </c>
    </row>
    <row r="2795" spans="1:20" x14ac:dyDescent="0.3">
      <c r="A2795" s="20">
        <f>Тех_Движение!$A$2792</f>
        <v>2791</v>
      </c>
      <c r="B2795" s="20" t="str">
        <f>IF(Тех_Движение!$F$2792&gt;0,Тех_Движение!$I$2792,"")</f>
        <v/>
      </c>
      <c r="C2795" s="20" t="str">
        <f>IF($B2795="","",Тех_Движение!$D$2792)</f>
        <v/>
      </c>
      <c r="D2795" s="9" t="str">
        <f>IF($B2795="","",Тех_Движение!$B$2792)</f>
        <v/>
      </c>
      <c r="E2795" s="21" t="str">
        <f>IF($B2795="","",Тех_Движение!$F$2792)</f>
        <v/>
      </c>
      <c r="F2795" s="21" t="str">
        <f>IF($B2795="","",SUMIFS($E$5:$E2794,$C$5:$C2794,$C2795))</f>
        <v/>
      </c>
      <c r="G2795" s="21" t="str">
        <f>IF($B2795="","",MAX(0,$E2795-MAX(0,SUMIFS(Тех_Движение!$G$2:$G$5111,Тех_Движение!$D$2:$D$5111,$C2795,Тех_Движение!$B$2:$B$5111,"&lt;="&amp;Настройки!$B$5-1)-$F2795)))</f>
        <v/>
      </c>
      <c r="H2795" s="21" t="str">
        <f>IF($B2795="","",IF(AND($D2795&gt;=Настройки!$B$5,$D2795&lt;=Настройки!$B$6),$E2795,0))</f>
        <v/>
      </c>
      <c r="I2795" s="21" t="str">
        <f t="shared" si="129"/>
        <v/>
      </c>
      <c r="J2795" s="21" t="str">
        <f>IF($B2795="","",MAX(0,$E2795-MAX(0,SUMIFS(Тех_Движение!$G$2:$G$5111,Тех_Движение!$D$2:$D$5111,$C2795,Тех_Движение!$B$2:$B$5111,"&lt;="&amp;Настройки!$B$6)-$F2795)))</f>
        <v/>
      </c>
      <c r="K2795" s="21" t="e">
        <f>IF(OR($B2795="",K$3&lt;$D2795+Настройки!$B$7),0,MAX(0,$E2795-MAX(0,SUMIFS(Тех_Движение!$G$2:$G$5111,Тех_Движение!$D$2:$D$5111,$C2795,Тех_Движение!$B$2:$B$5111,"&lt;="&amp;K$3)-$F2795)))</f>
        <v>#VALUE!</v>
      </c>
      <c r="L2795" s="21" t="e">
        <f>IF(OR($B2795="",L$3&lt;$D2795+Настройки!$B$7),0,MAX(0,$E2795-MAX(0,SUMIFS(Тех_Движение!$G$2:$G$5111,Тех_Движение!$D$2:$D$5111,$C2795,Тех_Движение!$B$2:$B$5111,"&lt;="&amp;L$3)-$F2795)))</f>
        <v>#VALUE!</v>
      </c>
      <c r="M2795" s="21" t="e">
        <f>IF(OR($B2795="",M$3&lt;$D2795+Настройки!$B$7),0,MAX(0,$E2795-MAX(0,SUMIFS(Тех_Движение!$G$2:$G$5111,Тех_Движение!$D$2:$D$5111,$C2795,Тех_Движение!$B$2:$B$5111,"&lt;="&amp;M$3)-$F2795)))</f>
        <v>#VALUE!</v>
      </c>
      <c r="N2795" s="21" t="e">
        <f>IF(OR($B2795="",N$3&lt;$D2795+Настройки!$B$7),0,MAX(0,$E2795-MAX(0,SUMIFS(Тех_Движение!$G$2:$G$5111,Тех_Движение!$D$2:$D$5111,$C2795,Тех_Движение!$B$2:$B$5111,"&lt;="&amp;N$3)-$F2795)))</f>
        <v>#VALUE!</v>
      </c>
      <c r="O2795" s="21" t="e">
        <f>IF(OR($B2795="",O$3&lt;$D2795+Настройки!$B$7),0,MAX(0,$E2795-MAX(0,SUMIFS(Тех_Движение!$G$2:$G$5111,Тех_Движение!$D$2:$D$5111,$C2795,Тех_Движение!$B$2:$B$5111,"&lt;="&amp;O$3)-$F2795)))</f>
        <v>#VALUE!</v>
      </c>
      <c r="P2795" s="21" t="e">
        <f>IF(OR($B2795="",P$3&lt;$D2795+Настройки!$B$7),0,MAX(0,$E2795-MAX(0,SUMIFS(Тех_Движение!$G$2:$G$5111,Тех_Движение!$D$2:$D$5111,$C2795,Тех_Движение!$B$2:$B$5111,"&lt;="&amp;P$3)-$F2795)))</f>
        <v>#VALUE!</v>
      </c>
      <c r="Q2795" s="21" t="e">
        <f>IF(OR($B2795="",Q$3&lt;$D2795+Настройки!$B$7),0,MAX(0,$E2795-MAX(0,SUMIFS(Тех_Движение!$G$2:$G$5111,Тех_Движение!$D$2:$D$5111,$C2795,Тех_Движение!$B$2:$B$5111,"&lt;="&amp;Q$3)-$F2795)))</f>
        <v>#VALUE!</v>
      </c>
      <c r="R2795" s="21" t="str">
        <f t="shared" si="130"/>
        <v/>
      </c>
      <c r="S2795" s="23" t="str">
        <f>IF($B2795="","",VLOOKUP($C2795,Настройки!$A$11:$L$17,9,FALSE))</f>
        <v/>
      </c>
      <c r="T2795" s="23" t="str">
        <f t="shared" si="131"/>
        <v/>
      </c>
    </row>
    <row r="2796" spans="1:20" x14ac:dyDescent="0.3">
      <c r="A2796" s="20">
        <f>Тех_Движение!$A$2793</f>
        <v>2792</v>
      </c>
      <c r="B2796" s="20" t="str">
        <f>IF(Тех_Движение!$F$2793&gt;0,Тех_Движение!$I$2793,"")</f>
        <v/>
      </c>
      <c r="C2796" s="20" t="str">
        <f>IF($B2796="","",Тех_Движение!$D$2793)</f>
        <v/>
      </c>
      <c r="D2796" s="9" t="str">
        <f>IF($B2796="","",Тех_Движение!$B$2793)</f>
        <v/>
      </c>
      <c r="E2796" s="21" t="str">
        <f>IF($B2796="","",Тех_Движение!$F$2793)</f>
        <v/>
      </c>
      <c r="F2796" s="21" t="str">
        <f>IF($B2796="","",SUMIFS($E$5:$E2795,$C$5:$C2795,$C2796))</f>
        <v/>
      </c>
      <c r="G2796" s="21" t="str">
        <f>IF($B2796="","",MAX(0,$E2796-MAX(0,SUMIFS(Тех_Движение!$G$2:$G$5111,Тех_Движение!$D$2:$D$5111,$C2796,Тех_Движение!$B$2:$B$5111,"&lt;="&amp;Настройки!$B$5-1)-$F2796)))</f>
        <v/>
      </c>
      <c r="H2796" s="21" t="str">
        <f>IF($B2796="","",IF(AND($D2796&gt;=Настройки!$B$5,$D2796&lt;=Настройки!$B$6),$E2796,0))</f>
        <v/>
      </c>
      <c r="I2796" s="21" t="str">
        <f t="shared" si="129"/>
        <v/>
      </c>
      <c r="J2796" s="21" t="str">
        <f>IF($B2796="","",MAX(0,$E2796-MAX(0,SUMIFS(Тех_Движение!$G$2:$G$5111,Тех_Движение!$D$2:$D$5111,$C2796,Тех_Движение!$B$2:$B$5111,"&lt;="&amp;Настройки!$B$6)-$F2796)))</f>
        <v/>
      </c>
      <c r="K2796" s="21" t="e">
        <f>IF(OR($B2796="",K$3&lt;$D2796+Настройки!$B$7),0,MAX(0,$E2796-MAX(0,SUMIFS(Тех_Движение!$G$2:$G$5111,Тех_Движение!$D$2:$D$5111,$C2796,Тех_Движение!$B$2:$B$5111,"&lt;="&amp;K$3)-$F2796)))</f>
        <v>#VALUE!</v>
      </c>
      <c r="L2796" s="21" t="e">
        <f>IF(OR($B2796="",L$3&lt;$D2796+Настройки!$B$7),0,MAX(0,$E2796-MAX(0,SUMIFS(Тех_Движение!$G$2:$G$5111,Тех_Движение!$D$2:$D$5111,$C2796,Тех_Движение!$B$2:$B$5111,"&lt;="&amp;L$3)-$F2796)))</f>
        <v>#VALUE!</v>
      </c>
      <c r="M2796" s="21" t="e">
        <f>IF(OR($B2796="",M$3&lt;$D2796+Настройки!$B$7),0,MAX(0,$E2796-MAX(0,SUMIFS(Тех_Движение!$G$2:$G$5111,Тех_Движение!$D$2:$D$5111,$C2796,Тех_Движение!$B$2:$B$5111,"&lt;="&amp;M$3)-$F2796)))</f>
        <v>#VALUE!</v>
      </c>
      <c r="N2796" s="21" t="e">
        <f>IF(OR($B2796="",N$3&lt;$D2796+Настройки!$B$7),0,MAX(0,$E2796-MAX(0,SUMIFS(Тех_Движение!$G$2:$G$5111,Тех_Движение!$D$2:$D$5111,$C2796,Тех_Движение!$B$2:$B$5111,"&lt;="&amp;N$3)-$F2796)))</f>
        <v>#VALUE!</v>
      </c>
      <c r="O2796" s="21" t="e">
        <f>IF(OR($B2796="",O$3&lt;$D2796+Настройки!$B$7),0,MAX(0,$E2796-MAX(0,SUMIFS(Тех_Движение!$G$2:$G$5111,Тех_Движение!$D$2:$D$5111,$C2796,Тех_Движение!$B$2:$B$5111,"&lt;="&amp;O$3)-$F2796)))</f>
        <v>#VALUE!</v>
      </c>
      <c r="P2796" s="21" t="e">
        <f>IF(OR($B2796="",P$3&lt;$D2796+Настройки!$B$7),0,MAX(0,$E2796-MAX(0,SUMIFS(Тех_Движение!$G$2:$G$5111,Тех_Движение!$D$2:$D$5111,$C2796,Тех_Движение!$B$2:$B$5111,"&lt;="&amp;P$3)-$F2796)))</f>
        <v>#VALUE!</v>
      </c>
      <c r="Q2796" s="21" t="e">
        <f>IF(OR($B2796="",Q$3&lt;$D2796+Настройки!$B$7),0,MAX(0,$E2796-MAX(0,SUMIFS(Тех_Движение!$G$2:$G$5111,Тех_Движение!$D$2:$D$5111,$C2796,Тех_Движение!$B$2:$B$5111,"&lt;="&amp;Q$3)-$F2796)))</f>
        <v>#VALUE!</v>
      </c>
      <c r="R2796" s="21" t="str">
        <f t="shared" si="130"/>
        <v/>
      </c>
      <c r="S2796" s="23" t="str">
        <f>IF($B2796="","",VLOOKUP($C2796,Настройки!$A$11:$L$17,9,FALSE))</f>
        <v/>
      </c>
      <c r="T2796" s="23" t="str">
        <f t="shared" si="131"/>
        <v/>
      </c>
    </row>
    <row r="2797" spans="1:20" x14ac:dyDescent="0.3">
      <c r="A2797" s="20">
        <f>Тех_Движение!$A$2794</f>
        <v>2793</v>
      </c>
      <c r="B2797" s="20" t="str">
        <f>IF(Тех_Движение!$F$2794&gt;0,Тех_Движение!$I$2794,"")</f>
        <v/>
      </c>
      <c r="C2797" s="20" t="str">
        <f>IF($B2797="","",Тех_Движение!$D$2794)</f>
        <v/>
      </c>
      <c r="D2797" s="9" t="str">
        <f>IF($B2797="","",Тех_Движение!$B$2794)</f>
        <v/>
      </c>
      <c r="E2797" s="21" t="str">
        <f>IF($B2797="","",Тех_Движение!$F$2794)</f>
        <v/>
      </c>
      <c r="F2797" s="21" t="str">
        <f>IF($B2797="","",SUMIFS($E$5:$E2796,$C$5:$C2796,$C2797))</f>
        <v/>
      </c>
      <c r="G2797" s="21" t="str">
        <f>IF($B2797="","",MAX(0,$E2797-MAX(0,SUMIFS(Тех_Движение!$G$2:$G$5111,Тех_Движение!$D$2:$D$5111,$C2797,Тех_Движение!$B$2:$B$5111,"&lt;="&amp;Настройки!$B$5-1)-$F2797)))</f>
        <v/>
      </c>
      <c r="H2797" s="21" t="str">
        <f>IF($B2797="","",IF(AND($D2797&gt;=Настройки!$B$5,$D2797&lt;=Настройки!$B$6),$E2797,0))</f>
        <v/>
      </c>
      <c r="I2797" s="21" t="str">
        <f t="shared" si="129"/>
        <v/>
      </c>
      <c r="J2797" s="21" t="str">
        <f>IF($B2797="","",MAX(0,$E2797-MAX(0,SUMIFS(Тех_Движение!$G$2:$G$5111,Тех_Движение!$D$2:$D$5111,$C2797,Тех_Движение!$B$2:$B$5111,"&lt;="&amp;Настройки!$B$6)-$F2797)))</f>
        <v/>
      </c>
      <c r="K2797" s="21" t="e">
        <f>IF(OR($B2797="",K$3&lt;$D2797+Настройки!$B$7),0,MAX(0,$E2797-MAX(0,SUMIFS(Тех_Движение!$G$2:$G$5111,Тех_Движение!$D$2:$D$5111,$C2797,Тех_Движение!$B$2:$B$5111,"&lt;="&amp;K$3)-$F2797)))</f>
        <v>#VALUE!</v>
      </c>
      <c r="L2797" s="21" t="e">
        <f>IF(OR($B2797="",L$3&lt;$D2797+Настройки!$B$7),0,MAX(0,$E2797-MAX(0,SUMIFS(Тех_Движение!$G$2:$G$5111,Тех_Движение!$D$2:$D$5111,$C2797,Тех_Движение!$B$2:$B$5111,"&lt;="&amp;L$3)-$F2797)))</f>
        <v>#VALUE!</v>
      </c>
      <c r="M2797" s="21" t="e">
        <f>IF(OR($B2797="",M$3&lt;$D2797+Настройки!$B$7),0,MAX(0,$E2797-MAX(0,SUMIFS(Тех_Движение!$G$2:$G$5111,Тех_Движение!$D$2:$D$5111,$C2797,Тех_Движение!$B$2:$B$5111,"&lt;="&amp;M$3)-$F2797)))</f>
        <v>#VALUE!</v>
      </c>
      <c r="N2797" s="21" t="e">
        <f>IF(OR($B2797="",N$3&lt;$D2797+Настройки!$B$7),0,MAX(0,$E2797-MAX(0,SUMIFS(Тех_Движение!$G$2:$G$5111,Тех_Движение!$D$2:$D$5111,$C2797,Тех_Движение!$B$2:$B$5111,"&lt;="&amp;N$3)-$F2797)))</f>
        <v>#VALUE!</v>
      </c>
      <c r="O2797" s="21" t="e">
        <f>IF(OR($B2797="",O$3&lt;$D2797+Настройки!$B$7),0,MAX(0,$E2797-MAX(0,SUMIFS(Тех_Движение!$G$2:$G$5111,Тех_Движение!$D$2:$D$5111,$C2797,Тех_Движение!$B$2:$B$5111,"&lt;="&amp;O$3)-$F2797)))</f>
        <v>#VALUE!</v>
      </c>
      <c r="P2797" s="21" t="e">
        <f>IF(OR($B2797="",P$3&lt;$D2797+Настройки!$B$7),0,MAX(0,$E2797-MAX(0,SUMIFS(Тех_Движение!$G$2:$G$5111,Тех_Движение!$D$2:$D$5111,$C2797,Тех_Движение!$B$2:$B$5111,"&lt;="&amp;P$3)-$F2797)))</f>
        <v>#VALUE!</v>
      </c>
      <c r="Q2797" s="21" t="e">
        <f>IF(OR($B2797="",Q$3&lt;$D2797+Настройки!$B$7),0,MAX(0,$E2797-MAX(0,SUMIFS(Тех_Движение!$G$2:$G$5111,Тех_Движение!$D$2:$D$5111,$C2797,Тех_Движение!$B$2:$B$5111,"&lt;="&amp;Q$3)-$F2797)))</f>
        <v>#VALUE!</v>
      </c>
      <c r="R2797" s="21" t="str">
        <f t="shared" si="130"/>
        <v/>
      </c>
      <c r="S2797" s="23" t="str">
        <f>IF($B2797="","",VLOOKUP($C2797,Настройки!$A$11:$L$17,9,FALSE))</f>
        <v/>
      </c>
      <c r="T2797" s="23" t="str">
        <f t="shared" si="131"/>
        <v/>
      </c>
    </row>
    <row r="2798" spans="1:20" x14ac:dyDescent="0.3">
      <c r="A2798" s="20">
        <f>Тех_Движение!$A$2795</f>
        <v>2794</v>
      </c>
      <c r="B2798" s="20" t="str">
        <f>IF(Тех_Движение!$F$2795&gt;0,Тех_Движение!$I$2795,"")</f>
        <v/>
      </c>
      <c r="C2798" s="20" t="str">
        <f>IF($B2798="","",Тех_Движение!$D$2795)</f>
        <v/>
      </c>
      <c r="D2798" s="9" t="str">
        <f>IF($B2798="","",Тех_Движение!$B$2795)</f>
        <v/>
      </c>
      <c r="E2798" s="21" t="str">
        <f>IF($B2798="","",Тех_Движение!$F$2795)</f>
        <v/>
      </c>
      <c r="F2798" s="21" t="str">
        <f>IF($B2798="","",SUMIFS($E$5:$E2797,$C$5:$C2797,$C2798))</f>
        <v/>
      </c>
      <c r="G2798" s="21" t="str">
        <f>IF($B2798="","",MAX(0,$E2798-MAX(0,SUMIFS(Тех_Движение!$G$2:$G$5111,Тех_Движение!$D$2:$D$5111,$C2798,Тех_Движение!$B$2:$B$5111,"&lt;="&amp;Настройки!$B$5-1)-$F2798)))</f>
        <v/>
      </c>
      <c r="H2798" s="21" t="str">
        <f>IF($B2798="","",IF(AND($D2798&gt;=Настройки!$B$5,$D2798&lt;=Настройки!$B$6),$E2798,0))</f>
        <v/>
      </c>
      <c r="I2798" s="21" t="str">
        <f t="shared" si="129"/>
        <v/>
      </c>
      <c r="J2798" s="21" t="str">
        <f>IF($B2798="","",MAX(0,$E2798-MAX(0,SUMIFS(Тех_Движение!$G$2:$G$5111,Тех_Движение!$D$2:$D$5111,$C2798,Тех_Движение!$B$2:$B$5111,"&lt;="&amp;Настройки!$B$6)-$F2798)))</f>
        <v/>
      </c>
      <c r="K2798" s="21" t="e">
        <f>IF(OR($B2798="",K$3&lt;$D2798+Настройки!$B$7),0,MAX(0,$E2798-MAX(0,SUMIFS(Тех_Движение!$G$2:$G$5111,Тех_Движение!$D$2:$D$5111,$C2798,Тех_Движение!$B$2:$B$5111,"&lt;="&amp;K$3)-$F2798)))</f>
        <v>#VALUE!</v>
      </c>
      <c r="L2798" s="21" t="e">
        <f>IF(OR($B2798="",L$3&lt;$D2798+Настройки!$B$7),0,MAX(0,$E2798-MAX(0,SUMIFS(Тех_Движение!$G$2:$G$5111,Тех_Движение!$D$2:$D$5111,$C2798,Тех_Движение!$B$2:$B$5111,"&lt;="&amp;L$3)-$F2798)))</f>
        <v>#VALUE!</v>
      </c>
      <c r="M2798" s="21" t="e">
        <f>IF(OR($B2798="",M$3&lt;$D2798+Настройки!$B$7),0,MAX(0,$E2798-MAX(0,SUMIFS(Тех_Движение!$G$2:$G$5111,Тех_Движение!$D$2:$D$5111,$C2798,Тех_Движение!$B$2:$B$5111,"&lt;="&amp;M$3)-$F2798)))</f>
        <v>#VALUE!</v>
      </c>
      <c r="N2798" s="21" t="e">
        <f>IF(OR($B2798="",N$3&lt;$D2798+Настройки!$B$7),0,MAX(0,$E2798-MAX(0,SUMIFS(Тех_Движение!$G$2:$G$5111,Тех_Движение!$D$2:$D$5111,$C2798,Тех_Движение!$B$2:$B$5111,"&lt;="&amp;N$3)-$F2798)))</f>
        <v>#VALUE!</v>
      </c>
      <c r="O2798" s="21" t="e">
        <f>IF(OR($B2798="",O$3&lt;$D2798+Настройки!$B$7),0,MAX(0,$E2798-MAX(0,SUMIFS(Тех_Движение!$G$2:$G$5111,Тех_Движение!$D$2:$D$5111,$C2798,Тех_Движение!$B$2:$B$5111,"&lt;="&amp;O$3)-$F2798)))</f>
        <v>#VALUE!</v>
      </c>
      <c r="P2798" s="21" t="e">
        <f>IF(OR($B2798="",P$3&lt;$D2798+Настройки!$B$7),0,MAX(0,$E2798-MAX(0,SUMIFS(Тех_Движение!$G$2:$G$5111,Тех_Движение!$D$2:$D$5111,$C2798,Тех_Движение!$B$2:$B$5111,"&lt;="&amp;P$3)-$F2798)))</f>
        <v>#VALUE!</v>
      </c>
      <c r="Q2798" s="21" t="e">
        <f>IF(OR($B2798="",Q$3&lt;$D2798+Настройки!$B$7),0,MAX(0,$E2798-MAX(0,SUMIFS(Тех_Движение!$G$2:$G$5111,Тех_Движение!$D$2:$D$5111,$C2798,Тех_Движение!$B$2:$B$5111,"&lt;="&amp;Q$3)-$F2798)))</f>
        <v>#VALUE!</v>
      </c>
      <c r="R2798" s="21" t="str">
        <f t="shared" si="130"/>
        <v/>
      </c>
      <c r="S2798" s="23" t="str">
        <f>IF($B2798="","",VLOOKUP($C2798,Настройки!$A$11:$L$17,9,FALSE))</f>
        <v/>
      </c>
      <c r="T2798" s="23" t="str">
        <f t="shared" si="131"/>
        <v/>
      </c>
    </row>
    <row r="2799" spans="1:20" x14ac:dyDescent="0.3">
      <c r="A2799" s="20">
        <f>Тех_Движение!$A$2796</f>
        <v>2795</v>
      </c>
      <c r="B2799" s="20" t="str">
        <f>IF(Тех_Движение!$F$2796&gt;0,Тех_Движение!$I$2796,"")</f>
        <v/>
      </c>
      <c r="C2799" s="20" t="str">
        <f>IF($B2799="","",Тех_Движение!$D$2796)</f>
        <v/>
      </c>
      <c r="D2799" s="9" t="str">
        <f>IF($B2799="","",Тех_Движение!$B$2796)</f>
        <v/>
      </c>
      <c r="E2799" s="21" t="str">
        <f>IF($B2799="","",Тех_Движение!$F$2796)</f>
        <v/>
      </c>
      <c r="F2799" s="21" t="str">
        <f>IF($B2799="","",SUMIFS($E$5:$E2798,$C$5:$C2798,$C2799))</f>
        <v/>
      </c>
      <c r="G2799" s="21" t="str">
        <f>IF($B2799="","",MAX(0,$E2799-MAX(0,SUMIFS(Тех_Движение!$G$2:$G$5111,Тех_Движение!$D$2:$D$5111,$C2799,Тех_Движение!$B$2:$B$5111,"&lt;="&amp;Настройки!$B$5-1)-$F2799)))</f>
        <v/>
      </c>
      <c r="H2799" s="21" t="str">
        <f>IF($B2799="","",IF(AND($D2799&gt;=Настройки!$B$5,$D2799&lt;=Настройки!$B$6),$E2799,0))</f>
        <v/>
      </c>
      <c r="I2799" s="21" t="str">
        <f t="shared" si="129"/>
        <v/>
      </c>
      <c r="J2799" s="21" t="str">
        <f>IF($B2799="","",MAX(0,$E2799-MAX(0,SUMIFS(Тех_Движение!$G$2:$G$5111,Тех_Движение!$D$2:$D$5111,$C2799,Тех_Движение!$B$2:$B$5111,"&lt;="&amp;Настройки!$B$6)-$F2799)))</f>
        <v/>
      </c>
      <c r="K2799" s="21" t="e">
        <f>IF(OR($B2799="",K$3&lt;$D2799+Настройки!$B$7),0,MAX(0,$E2799-MAX(0,SUMIFS(Тех_Движение!$G$2:$G$5111,Тех_Движение!$D$2:$D$5111,$C2799,Тех_Движение!$B$2:$B$5111,"&lt;="&amp;K$3)-$F2799)))</f>
        <v>#VALUE!</v>
      </c>
      <c r="L2799" s="21" t="e">
        <f>IF(OR($B2799="",L$3&lt;$D2799+Настройки!$B$7),0,MAX(0,$E2799-MAX(0,SUMIFS(Тех_Движение!$G$2:$G$5111,Тех_Движение!$D$2:$D$5111,$C2799,Тех_Движение!$B$2:$B$5111,"&lt;="&amp;L$3)-$F2799)))</f>
        <v>#VALUE!</v>
      </c>
      <c r="M2799" s="21" t="e">
        <f>IF(OR($B2799="",M$3&lt;$D2799+Настройки!$B$7),0,MAX(0,$E2799-MAX(0,SUMIFS(Тех_Движение!$G$2:$G$5111,Тех_Движение!$D$2:$D$5111,$C2799,Тех_Движение!$B$2:$B$5111,"&lt;="&amp;M$3)-$F2799)))</f>
        <v>#VALUE!</v>
      </c>
      <c r="N2799" s="21" t="e">
        <f>IF(OR($B2799="",N$3&lt;$D2799+Настройки!$B$7),0,MAX(0,$E2799-MAX(0,SUMIFS(Тех_Движение!$G$2:$G$5111,Тех_Движение!$D$2:$D$5111,$C2799,Тех_Движение!$B$2:$B$5111,"&lt;="&amp;N$3)-$F2799)))</f>
        <v>#VALUE!</v>
      </c>
      <c r="O2799" s="21" t="e">
        <f>IF(OR($B2799="",O$3&lt;$D2799+Настройки!$B$7),0,MAX(0,$E2799-MAX(0,SUMIFS(Тех_Движение!$G$2:$G$5111,Тех_Движение!$D$2:$D$5111,$C2799,Тех_Движение!$B$2:$B$5111,"&lt;="&amp;O$3)-$F2799)))</f>
        <v>#VALUE!</v>
      </c>
      <c r="P2799" s="21" t="e">
        <f>IF(OR($B2799="",P$3&lt;$D2799+Настройки!$B$7),0,MAX(0,$E2799-MAX(0,SUMIFS(Тех_Движение!$G$2:$G$5111,Тех_Движение!$D$2:$D$5111,$C2799,Тех_Движение!$B$2:$B$5111,"&lt;="&amp;P$3)-$F2799)))</f>
        <v>#VALUE!</v>
      </c>
      <c r="Q2799" s="21" t="e">
        <f>IF(OR($B2799="",Q$3&lt;$D2799+Настройки!$B$7),0,MAX(0,$E2799-MAX(0,SUMIFS(Тех_Движение!$G$2:$G$5111,Тех_Движение!$D$2:$D$5111,$C2799,Тех_Движение!$B$2:$B$5111,"&lt;="&amp;Q$3)-$F2799)))</f>
        <v>#VALUE!</v>
      </c>
      <c r="R2799" s="21" t="str">
        <f t="shared" si="130"/>
        <v/>
      </c>
      <c r="S2799" s="23" t="str">
        <f>IF($B2799="","",VLOOKUP($C2799,Настройки!$A$11:$L$17,9,FALSE))</f>
        <v/>
      </c>
      <c r="T2799" s="23" t="str">
        <f t="shared" si="131"/>
        <v/>
      </c>
    </row>
    <row r="2800" spans="1:20" x14ac:dyDescent="0.3">
      <c r="A2800" s="20">
        <f>Тех_Движение!$A$2797</f>
        <v>2796</v>
      </c>
      <c r="B2800" s="20" t="str">
        <f>IF(Тех_Движение!$F$2797&gt;0,Тех_Движение!$I$2797,"")</f>
        <v/>
      </c>
      <c r="C2800" s="20" t="str">
        <f>IF($B2800="","",Тех_Движение!$D$2797)</f>
        <v/>
      </c>
      <c r="D2800" s="9" t="str">
        <f>IF($B2800="","",Тех_Движение!$B$2797)</f>
        <v/>
      </c>
      <c r="E2800" s="21" t="str">
        <f>IF($B2800="","",Тех_Движение!$F$2797)</f>
        <v/>
      </c>
      <c r="F2800" s="21" t="str">
        <f>IF($B2800="","",SUMIFS($E$5:$E2799,$C$5:$C2799,$C2800))</f>
        <v/>
      </c>
      <c r="G2800" s="21" t="str">
        <f>IF($B2800="","",MAX(0,$E2800-MAX(0,SUMIFS(Тех_Движение!$G$2:$G$5111,Тех_Движение!$D$2:$D$5111,$C2800,Тех_Движение!$B$2:$B$5111,"&lt;="&amp;Настройки!$B$5-1)-$F2800)))</f>
        <v/>
      </c>
      <c r="H2800" s="21" t="str">
        <f>IF($B2800="","",IF(AND($D2800&gt;=Настройки!$B$5,$D2800&lt;=Настройки!$B$6),$E2800,0))</f>
        <v/>
      </c>
      <c r="I2800" s="21" t="str">
        <f t="shared" si="129"/>
        <v/>
      </c>
      <c r="J2800" s="21" t="str">
        <f>IF($B2800="","",MAX(0,$E2800-MAX(0,SUMIFS(Тех_Движение!$G$2:$G$5111,Тех_Движение!$D$2:$D$5111,$C2800,Тех_Движение!$B$2:$B$5111,"&lt;="&amp;Настройки!$B$6)-$F2800)))</f>
        <v/>
      </c>
      <c r="K2800" s="21" t="e">
        <f>IF(OR($B2800="",K$3&lt;$D2800+Настройки!$B$7),0,MAX(0,$E2800-MAX(0,SUMIFS(Тех_Движение!$G$2:$G$5111,Тех_Движение!$D$2:$D$5111,$C2800,Тех_Движение!$B$2:$B$5111,"&lt;="&amp;K$3)-$F2800)))</f>
        <v>#VALUE!</v>
      </c>
      <c r="L2800" s="21" t="e">
        <f>IF(OR($B2800="",L$3&lt;$D2800+Настройки!$B$7),0,MAX(0,$E2800-MAX(0,SUMIFS(Тех_Движение!$G$2:$G$5111,Тех_Движение!$D$2:$D$5111,$C2800,Тех_Движение!$B$2:$B$5111,"&lt;="&amp;L$3)-$F2800)))</f>
        <v>#VALUE!</v>
      </c>
      <c r="M2800" s="21" t="e">
        <f>IF(OR($B2800="",M$3&lt;$D2800+Настройки!$B$7),0,MAX(0,$E2800-MAX(0,SUMIFS(Тех_Движение!$G$2:$G$5111,Тех_Движение!$D$2:$D$5111,$C2800,Тех_Движение!$B$2:$B$5111,"&lt;="&amp;M$3)-$F2800)))</f>
        <v>#VALUE!</v>
      </c>
      <c r="N2800" s="21" t="e">
        <f>IF(OR($B2800="",N$3&lt;$D2800+Настройки!$B$7),0,MAX(0,$E2800-MAX(0,SUMIFS(Тех_Движение!$G$2:$G$5111,Тех_Движение!$D$2:$D$5111,$C2800,Тех_Движение!$B$2:$B$5111,"&lt;="&amp;N$3)-$F2800)))</f>
        <v>#VALUE!</v>
      </c>
      <c r="O2800" s="21" t="e">
        <f>IF(OR($B2800="",O$3&lt;$D2800+Настройки!$B$7),0,MAX(0,$E2800-MAX(0,SUMIFS(Тех_Движение!$G$2:$G$5111,Тех_Движение!$D$2:$D$5111,$C2800,Тех_Движение!$B$2:$B$5111,"&lt;="&amp;O$3)-$F2800)))</f>
        <v>#VALUE!</v>
      </c>
      <c r="P2800" s="21" t="e">
        <f>IF(OR($B2800="",P$3&lt;$D2800+Настройки!$B$7),0,MAX(0,$E2800-MAX(0,SUMIFS(Тех_Движение!$G$2:$G$5111,Тех_Движение!$D$2:$D$5111,$C2800,Тех_Движение!$B$2:$B$5111,"&lt;="&amp;P$3)-$F2800)))</f>
        <v>#VALUE!</v>
      </c>
      <c r="Q2800" s="21" t="e">
        <f>IF(OR($B2800="",Q$3&lt;$D2800+Настройки!$B$7),0,MAX(0,$E2800-MAX(0,SUMIFS(Тех_Движение!$G$2:$G$5111,Тех_Движение!$D$2:$D$5111,$C2800,Тех_Движение!$B$2:$B$5111,"&lt;="&amp;Q$3)-$F2800)))</f>
        <v>#VALUE!</v>
      </c>
      <c r="R2800" s="21" t="str">
        <f t="shared" si="130"/>
        <v/>
      </c>
      <c r="S2800" s="23" t="str">
        <f>IF($B2800="","",VLOOKUP($C2800,Настройки!$A$11:$L$17,9,FALSE))</f>
        <v/>
      </c>
      <c r="T2800" s="23" t="str">
        <f t="shared" si="131"/>
        <v/>
      </c>
    </row>
    <row r="2801" spans="1:20" x14ac:dyDescent="0.3">
      <c r="A2801" s="20">
        <f>Тех_Движение!$A$2798</f>
        <v>2797</v>
      </c>
      <c r="B2801" s="20" t="str">
        <f>IF(Тех_Движение!$F$2798&gt;0,Тех_Движение!$I$2798,"")</f>
        <v/>
      </c>
      <c r="C2801" s="20" t="str">
        <f>IF($B2801="","",Тех_Движение!$D$2798)</f>
        <v/>
      </c>
      <c r="D2801" s="9" t="str">
        <f>IF($B2801="","",Тех_Движение!$B$2798)</f>
        <v/>
      </c>
      <c r="E2801" s="21" t="str">
        <f>IF($B2801="","",Тех_Движение!$F$2798)</f>
        <v/>
      </c>
      <c r="F2801" s="21" t="str">
        <f>IF($B2801="","",SUMIFS($E$5:$E2800,$C$5:$C2800,$C2801))</f>
        <v/>
      </c>
      <c r="G2801" s="21" t="str">
        <f>IF($B2801="","",MAX(0,$E2801-MAX(0,SUMIFS(Тех_Движение!$G$2:$G$5111,Тех_Движение!$D$2:$D$5111,$C2801,Тех_Движение!$B$2:$B$5111,"&lt;="&amp;Настройки!$B$5-1)-$F2801)))</f>
        <v/>
      </c>
      <c r="H2801" s="21" t="str">
        <f>IF($B2801="","",IF(AND($D2801&gt;=Настройки!$B$5,$D2801&lt;=Настройки!$B$6),$E2801,0))</f>
        <v/>
      </c>
      <c r="I2801" s="21" t="str">
        <f t="shared" si="129"/>
        <v/>
      </c>
      <c r="J2801" s="21" t="str">
        <f>IF($B2801="","",MAX(0,$E2801-MAX(0,SUMIFS(Тех_Движение!$G$2:$G$5111,Тех_Движение!$D$2:$D$5111,$C2801,Тех_Движение!$B$2:$B$5111,"&lt;="&amp;Настройки!$B$6)-$F2801)))</f>
        <v/>
      </c>
      <c r="K2801" s="21" t="e">
        <f>IF(OR($B2801="",K$3&lt;$D2801+Настройки!$B$7),0,MAX(0,$E2801-MAX(0,SUMIFS(Тех_Движение!$G$2:$G$5111,Тех_Движение!$D$2:$D$5111,$C2801,Тех_Движение!$B$2:$B$5111,"&lt;="&amp;K$3)-$F2801)))</f>
        <v>#VALUE!</v>
      </c>
      <c r="L2801" s="21" t="e">
        <f>IF(OR($B2801="",L$3&lt;$D2801+Настройки!$B$7),0,MAX(0,$E2801-MAX(0,SUMIFS(Тех_Движение!$G$2:$G$5111,Тех_Движение!$D$2:$D$5111,$C2801,Тех_Движение!$B$2:$B$5111,"&lt;="&amp;L$3)-$F2801)))</f>
        <v>#VALUE!</v>
      </c>
      <c r="M2801" s="21" t="e">
        <f>IF(OR($B2801="",M$3&lt;$D2801+Настройки!$B$7),0,MAX(0,$E2801-MAX(0,SUMIFS(Тех_Движение!$G$2:$G$5111,Тех_Движение!$D$2:$D$5111,$C2801,Тех_Движение!$B$2:$B$5111,"&lt;="&amp;M$3)-$F2801)))</f>
        <v>#VALUE!</v>
      </c>
      <c r="N2801" s="21" t="e">
        <f>IF(OR($B2801="",N$3&lt;$D2801+Настройки!$B$7),0,MAX(0,$E2801-MAX(0,SUMIFS(Тех_Движение!$G$2:$G$5111,Тех_Движение!$D$2:$D$5111,$C2801,Тех_Движение!$B$2:$B$5111,"&lt;="&amp;N$3)-$F2801)))</f>
        <v>#VALUE!</v>
      </c>
      <c r="O2801" s="21" t="e">
        <f>IF(OR($B2801="",O$3&lt;$D2801+Настройки!$B$7),0,MAX(0,$E2801-MAX(0,SUMIFS(Тех_Движение!$G$2:$G$5111,Тех_Движение!$D$2:$D$5111,$C2801,Тех_Движение!$B$2:$B$5111,"&lt;="&amp;O$3)-$F2801)))</f>
        <v>#VALUE!</v>
      </c>
      <c r="P2801" s="21" t="e">
        <f>IF(OR($B2801="",P$3&lt;$D2801+Настройки!$B$7),0,MAX(0,$E2801-MAX(0,SUMIFS(Тех_Движение!$G$2:$G$5111,Тех_Движение!$D$2:$D$5111,$C2801,Тех_Движение!$B$2:$B$5111,"&lt;="&amp;P$3)-$F2801)))</f>
        <v>#VALUE!</v>
      </c>
      <c r="Q2801" s="21" t="e">
        <f>IF(OR($B2801="",Q$3&lt;$D2801+Настройки!$B$7),0,MAX(0,$E2801-MAX(0,SUMIFS(Тех_Движение!$G$2:$G$5111,Тех_Движение!$D$2:$D$5111,$C2801,Тех_Движение!$B$2:$B$5111,"&lt;="&amp;Q$3)-$F2801)))</f>
        <v>#VALUE!</v>
      </c>
      <c r="R2801" s="21" t="str">
        <f t="shared" si="130"/>
        <v/>
      </c>
      <c r="S2801" s="23" t="str">
        <f>IF($B2801="","",VLOOKUP($C2801,Настройки!$A$11:$L$17,9,FALSE))</f>
        <v/>
      </c>
      <c r="T2801" s="23" t="str">
        <f t="shared" si="131"/>
        <v/>
      </c>
    </row>
    <row r="2802" spans="1:20" x14ac:dyDescent="0.3">
      <c r="A2802" s="20">
        <f>Тех_Движение!$A$2799</f>
        <v>2798</v>
      </c>
      <c r="B2802" s="20" t="str">
        <f>IF(Тех_Движение!$F$2799&gt;0,Тех_Движение!$I$2799,"")</f>
        <v/>
      </c>
      <c r="C2802" s="20" t="str">
        <f>IF($B2802="","",Тех_Движение!$D$2799)</f>
        <v/>
      </c>
      <c r="D2802" s="9" t="str">
        <f>IF($B2802="","",Тех_Движение!$B$2799)</f>
        <v/>
      </c>
      <c r="E2802" s="21" t="str">
        <f>IF($B2802="","",Тех_Движение!$F$2799)</f>
        <v/>
      </c>
      <c r="F2802" s="21" t="str">
        <f>IF($B2802="","",SUMIFS($E$5:$E2801,$C$5:$C2801,$C2802))</f>
        <v/>
      </c>
      <c r="G2802" s="21" t="str">
        <f>IF($B2802="","",MAX(0,$E2802-MAX(0,SUMIFS(Тех_Движение!$G$2:$G$5111,Тех_Движение!$D$2:$D$5111,$C2802,Тех_Движение!$B$2:$B$5111,"&lt;="&amp;Настройки!$B$5-1)-$F2802)))</f>
        <v/>
      </c>
      <c r="H2802" s="21" t="str">
        <f>IF($B2802="","",IF(AND($D2802&gt;=Настройки!$B$5,$D2802&lt;=Настройки!$B$6),$E2802,0))</f>
        <v/>
      </c>
      <c r="I2802" s="21" t="str">
        <f t="shared" si="129"/>
        <v/>
      </c>
      <c r="J2802" s="21" t="str">
        <f>IF($B2802="","",MAX(0,$E2802-MAX(0,SUMIFS(Тех_Движение!$G$2:$G$5111,Тех_Движение!$D$2:$D$5111,$C2802,Тех_Движение!$B$2:$B$5111,"&lt;="&amp;Настройки!$B$6)-$F2802)))</f>
        <v/>
      </c>
      <c r="K2802" s="21" t="e">
        <f>IF(OR($B2802="",K$3&lt;$D2802+Настройки!$B$7),0,MAX(0,$E2802-MAX(0,SUMIFS(Тех_Движение!$G$2:$G$5111,Тех_Движение!$D$2:$D$5111,$C2802,Тех_Движение!$B$2:$B$5111,"&lt;="&amp;K$3)-$F2802)))</f>
        <v>#VALUE!</v>
      </c>
      <c r="L2802" s="21" t="e">
        <f>IF(OR($B2802="",L$3&lt;$D2802+Настройки!$B$7),0,MAX(0,$E2802-MAX(0,SUMIFS(Тех_Движение!$G$2:$G$5111,Тех_Движение!$D$2:$D$5111,$C2802,Тех_Движение!$B$2:$B$5111,"&lt;="&amp;L$3)-$F2802)))</f>
        <v>#VALUE!</v>
      </c>
      <c r="M2802" s="21" t="e">
        <f>IF(OR($B2802="",M$3&lt;$D2802+Настройки!$B$7),0,MAX(0,$E2802-MAX(0,SUMIFS(Тех_Движение!$G$2:$G$5111,Тех_Движение!$D$2:$D$5111,$C2802,Тех_Движение!$B$2:$B$5111,"&lt;="&amp;M$3)-$F2802)))</f>
        <v>#VALUE!</v>
      </c>
      <c r="N2802" s="21" t="e">
        <f>IF(OR($B2802="",N$3&lt;$D2802+Настройки!$B$7),0,MAX(0,$E2802-MAX(0,SUMIFS(Тех_Движение!$G$2:$G$5111,Тех_Движение!$D$2:$D$5111,$C2802,Тех_Движение!$B$2:$B$5111,"&lt;="&amp;N$3)-$F2802)))</f>
        <v>#VALUE!</v>
      </c>
      <c r="O2802" s="21" t="e">
        <f>IF(OR($B2802="",O$3&lt;$D2802+Настройки!$B$7),0,MAX(0,$E2802-MAX(0,SUMIFS(Тех_Движение!$G$2:$G$5111,Тех_Движение!$D$2:$D$5111,$C2802,Тех_Движение!$B$2:$B$5111,"&lt;="&amp;O$3)-$F2802)))</f>
        <v>#VALUE!</v>
      </c>
      <c r="P2802" s="21" t="e">
        <f>IF(OR($B2802="",P$3&lt;$D2802+Настройки!$B$7),0,MAX(0,$E2802-MAX(0,SUMIFS(Тех_Движение!$G$2:$G$5111,Тех_Движение!$D$2:$D$5111,$C2802,Тех_Движение!$B$2:$B$5111,"&lt;="&amp;P$3)-$F2802)))</f>
        <v>#VALUE!</v>
      </c>
      <c r="Q2802" s="21" t="e">
        <f>IF(OR($B2802="",Q$3&lt;$D2802+Настройки!$B$7),0,MAX(0,$E2802-MAX(0,SUMIFS(Тех_Движение!$G$2:$G$5111,Тех_Движение!$D$2:$D$5111,$C2802,Тех_Движение!$B$2:$B$5111,"&lt;="&amp;Q$3)-$F2802)))</f>
        <v>#VALUE!</v>
      </c>
      <c r="R2802" s="21" t="str">
        <f t="shared" si="130"/>
        <v/>
      </c>
      <c r="S2802" s="23" t="str">
        <f>IF($B2802="","",VLOOKUP($C2802,Настройки!$A$11:$L$17,9,FALSE))</f>
        <v/>
      </c>
      <c r="T2802" s="23" t="str">
        <f t="shared" si="131"/>
        <v/>
      </c>
    </row>
    <row r="2803" spans="1:20" x14ac:dyDescent="0.3">
      <c r="A2803" s="20">
        <f>Тех_Движение!$A$2800</f>
        <v>2799</v>
      </c>
      <c r="B2803" s="20" t="str">
        <f>IF(Тех_Движение!$F$2800&gt;0,Тех_Движение!$I$2800,"")</f>
        <v/>
      </c>
      <c r="C2803" s="20" t="str">
        <f>IF($B2803="","",Тех_Движение!$D$2800)</f>
        <v/>
      </c>
      <c r="D2803" s="9" t="str">
        <f>IF($B2803="","",Тех_Движение!$B$2800)</f>
        <v/>
      </c>
      <c r="E2803" s="21" t="str">
        <f>IF($B2803="","",Тех_Движение!$F$2800)</f>
        <v/>
      </c>
      <c r="F2803" s="21" t="str">
        <f>IF($B2803="","",SUMIFS($E$5:$E2802,$C$5:$C2802,$C2803))</f>
        <v/>
      </c>
      <c r="G2803" s="21" t="str">
        <f>IF($B2803="","",MAX(0,$E2803-MAX(0,SUMIFS(Тех_Движение!$G$2:$G$5111,Тех_Движение!$D$2:$D$5111,$C2803,Тех_Движение!$B$2:$B$5111,"&lt;="&amp;Настройки!$B$5-1)-$F2803)))</f>
        <v/>
      </c>
      <c r="H2803" s="21" t="str">
        <f>IF($B2803="","",IF(AND($D2803&gt;=Настройки!$B$5,$D2803&lt;=Настройки!$B$6),$E2803,0))</f>
        <v/>
      </c>
      <c r="I2803" s="21" t="str">
        <f t="shared" si="129"/>
        <v/>
      </c>
      <c r="J2803" s="21" t="str">
        <f>IF($B2803="","",MAX(0,$E2803-MAX(0,SUMIFS(Тех_Движение!$G$2:$G$5111,Тех_Движение!$D$2:$D$5111,$C2803,Тех_Движение!$B$2:$B$5111,"&lt;="&amp;Настройки!$B$6)-$F2803)))</f>
        <v/>
      </c>
      <c r="K2803" s="21" t="e">
        <f>IF(OR($B2803="",K$3&lt;$D2803+Настройки!$B$7),0,MAX(0,$E2803-MAX(0,SUMIFS(Тех_Движение!$G$2:$G$5111,Тех_Движение!$D$2:$D$5111,$C2803,Тех_Движение!$B$2:$B$5111,"&lt;="&amp;K$3)-$F2803)))</f>
        <v>#VALUE!</v>
      </c>
      <c r="L2803" s="21" t="e">
        <f>IF(OR($B2803="",L$3&lt;$D2803+Настройки!$B$7),0,MAX(0,$E2803-MAX(0,SUMIFS(Тех_Движение!$G$2:$G$5111,Тех_Движение!$D$2:$D$5111,$C2803,Тех_Движение!$B$2:$B$5111,"&lt;="&amp;L$3)-$F2803)))</f>
        <v>#VALUE!</v>
      </c>
      <c r="M2803" s="21" t="e">
        <f>IF(OR($B2803="",M$3&lt;$D2803+Настройки!$B$7),0,MAX(0,$E2803-MAX(0,SUMIFS(Тех_Движение!$G$2:$G$5111,Тех_Движение!$D$2:$D$5111,$C2803,Тех_Движение!$B$2:$B$5111,"&lt;="&amp;M$3)-$F2803)))</f>
        <v>#VALUE!</v>
      </c>
      <c r="N2803" s="21" t="e">
        <f>IF(OR($B2803="",N$3&lt;$D2803+Настройки!$B$7),0,MAX(0,$E2803-MAX(0,SUMIFS(Тех_Движение!$G$2:$G$5111,Тех_Движение!$D$2:$D$5111,$C2803,Тех_Движение!$B$2:$B$5111,"&lt;="&amp;N$3)-$F2803)))</f>
        <v>#VALUE!</v>
      </c>
      <c r="O2803" s="21" t="e">
        <f>IF(OR($B2803="",O$3&lt;$D2803+Настройки!$B$7),0,MAX(0,$E2803-MAX(0,SUMIFS(Тех_Движение!$G$2:$G$5111,Тех_Движение!$D$2:$D$5111,$C2803,Тех_Движение!$B$2:$B$5111,"&lt;="&amp;O$3)-$F2803)))</f>
        <v>#VALUE!</v>
      </c>
      <c r="P2803" s="21" t="e">
        <f>IF(OR($B2803="",P$3&lt;$D2803+Настройки!$B$7),0,MAX(0,$E2803-MAX(0,SUMIFS(Тех_Движение!$G$2:$G$5111,Тех_Движение!$D$2:$D$5111,$C2803,Тех_Движение!$B$2:$B$5111,"&lt;="&amp;P$3)-$F2803)))</f>
        <v>#VALUE!</v>
      </c>
      <c r="Q2803" s="21" t="e">
        <f>IF(OR($B2803="",Q$3&lt;$D2803+Настройки!$B$7),0,MAX(0,$E2803-MAX(0,SUMIFS(Тех_Движение!$G$2:$G$5111,Тех_Движение!$D$2:$D$5111,$C2803,Тех_Движение!$B$2:$B$5111,"&lt;="&amp;Q$3)-$F2803)))</f>
        <v>#VALUE!</v>
      </c>
      <c r="R2803" s="21" t="str">
        <f t="shared" si="130"/>
        <v/>
      </c>
      <c r="S2803" s="23" t="str">
        <f>IF($B2803="","",VLOOKUP($C2803,Настройки!$A$11:$L$17,9,FALSE))</f>
        <v/>
      </c>
      <c r="T2803" s="23" t="str">
        <f t="shared" si="131"/>
        <v/>
      </c>
    </row>
    <row r="2804" spans="1:20" x14ac:dyDescent="0.3">
      <c r="A2804" s="20">
        <f>Тех_Движение!$A$2801</f>
        <v>2800</v>
      </c>
      <c r="B2804" s="20" t="str">
        <f>IF(Тех_Движение!$F$2801&gt;0,Тех_Движение!$I$2801,"")</f>
        <v/>
      </c>
      <c r="C2804" s="20" t="str">
        <f>IF($B2804="","",Тех_Движение!$D$2801)</f>
        <v/>
      </c>
      <c r="D2804" s="9" t="str">
        <f>IF($B2804="","",Тех_Движение!$B$2801)</f>
        <v/>
      </c>
      <c r="E2804" s="21" t="str">
        <f>IF($B2804="","",Тех_Движение!$F$2801)</f>
        <v/>
      </c>
      <c r="F2804" s="21" t="str">
        <f>IF($B2804="","",SUMIFS($E$5:$E2803,$C$5:$C2803,$C2804))</f>
        <v/>
      </c>
      <c r="G2804" s="21" t="str">
        <f>IF($B2804="","",MAX(0,$E2804-MAX(0,SUMIFS(Тех_Движение!$G$2:$G$5111,Тех_Движение!$D$2:$D$5111,$C2804,Тех_Движение!$B$2:$B$5111,"&lt;="&amp;Настройки!$B$5-1)-$F2804)))</f>
        <v/>
      </c>
      <c r="H2804" s="21" t="str">
        <f>IF($B2804="","",IF(AND($D2804&gt;=Настройки!$B$5,$D2804&lt;=Настройки!$B$6),$E2804,0))</f>
        <v/>
      </c>
      <c r="I2804" s="21" t="str">
        <f t="shared" si="129"/>
        <v/>
      </c>
      <c r="J2804" s="21" t="str">
        <f>IF($B2804="","",MAX(0,$E2804-MAX(0,SUMIFS(Тех_Движение!$G$2:$G$5111,Тех_Движение!$D$2:$D$5111,$C2804,Тех_Движение!$B$2:$B$5111,"&lt;="&amp;Настройки!$B$6)-$F2804)))</f>
        <v/>
      </c>
      <c r="K2804" s="21" t="e">
        <f>IF(OR($B2804="",K$3&lt;$D2804+Настройки!$B$7),0,MAX(0,$E2804-MAX(0,SUMIFS(Тех_Движение!$G$2:$G$5111,Тех_Движение!$D$2:$D$5111,$C2804,Тех_Движение!$B$2:$B$5111,"&lt;="&amp;K$3)-$F2804)))</f>
        <v>#VALUE!</v>
      </c>
      <c r="L2804" s="21" t="e">
        <f>IF(OR($B2804="",L$3&lt;$D2804+Настройки!$B$7),0,MAX(0,$E2804-MAX(0,SUMIFS(Тех_Движение!$G$2:$G$5111,Тех_Движение!$D$2:$D$5111,$C2804,Тех_Движение!$B$2:$B$5111,"&lt;="&amp;L$3)-$F2804)))</f>
        <v>#VALUE!</v>
      </c>
      <c r="M2804" s="21" t="e">
        <f>IF(OR($B2804="",M$3&lt;$D2804+Настройки!$B$7),0,MAX(0,$E2804-MAX(0,SUMIFS(Тех_Движение!$G$2:$G$5111,Тех_Движение!$D$2:$D$5111,$C2804,Тех_Движение!$B$2:$B$5111,"&lt;="&amp;M$3)-$F2804)))</f>
        <v>#VALUE!</v>
      </c>
      <c r="N2804" s="21" t="e">
        <f>IF(OR($B2804="",N$3&lt;$D2804+Настройки!$B$7),0,MAX(0,$E2804-MAX(0,SUMIFS(Тех_Движение!$G$2:$G$5111,Тех_Движение!$D$2:$D$5111,$C2804,Тех_Движение!$B$2:$B$5111,"&lt;="&amp;N$3)-$F2804)))</f>
        <v>#VALUE!</v>
      </c>
      <c r="O2804" s="21" t="e">
        <f>IF(OR($B2804="",O$3&lt;$D2804+Настройки!$B$7),0,MAX(0,$E2804-MAX(0,SUMIFS(Тех_Движение!$G$2:$G$5111,Тех_Движение!$D$2:$D$5111,$C2804,Тех_Движение!$B$2:$B$5111,"&lt;="&amp;O$3)-$F2804)))</f>
        <v>#VALUE!</v>
      </c>
      <c r="P2804" s="21" t="e">
        <f>IF(OR($B2804="",P$3&lt;$D2804+Настройки!$B$7),0,MAX(0,$E2804-MAX(0,SUMIFS(Тех_Движение!$G$2:$G$5111,Тех_Движение!$D$2:$D$5111,$C2804,Тех_Движение!$B$2:$B$5111,"&lt;="&amp;P$3)-$F2804)))</f>
        <v>#VALUE!</v>
      </c>
      <c r="Q2804" s="21" t="e">
        <f>IF(OR($B2804="",Q$3&lt;$D2804+Настройки!$B$7),0,MAX(0,$E2804-MAX(0,SUMIFS(Тех_Движение!$G$2:$G$5111,Тех_Движение!$D$2:$D$5111,$C2804,Тех_Движение!$B$2:$B$5111,"&lt;="&amp;Q$3)-$F2804)))</f>
        <v>#VALUE!</v>
      </c>
      <c r="R2804" s="21" t="str">
        <f t="shared" si="130"/>
        <v/>
      </c>
      <c r="S2804" s="23" t="str">
        <f>IF($B2804="","",VLOOKUP($C2804,Настройки!$A$11:$L$17,9,FALSE))</f>
        <v/>
      </c>
      <c r="T2804" s="23" t="str">
        <f t="shared" si="131"/>
        <v/>
      </c>
    </row>
    <row r="2805" spans="1:20" x14ac:dyDescent="0.3">
      <c r="A2805" s="20">
        <f>Тех_Движение!$A$2802</f>
        <v>2801</v>
      </c>
      <c r="B2805" s="20" t="str">
        <f>IF(Тех_Движение!$F$2802&gt;0,Тех_Движение!$I$2802,"")</f>
        <v/>
      </c>
      <c r="C2805" s="20" t="str">
        <f>IF($B2805="","",Тех_Движение!$D$2802)</f>
        <v/>
      </c>
      <c r="D2805" s="9" t="str">
        <f>IF($B2805="","",Тех_Движение!$B$2802)</f>
        <v/>
      </c>
      <c r="E2805" s="21" t="str">
        <f>IF($B2805="","",Тех_Движение!$F$2802)</f>
        <v/>
      </c>
      <c r="F2805" s="21" t="str">
        <f>IF($B2805="","",SUMIFS($E$5:$E2804,$C$5:$C2804,$C2805))</f>
        <v/>
      </c>
      <c r="G2805" s="21" t="str">
        <f>IF($B2805="","",MAX(0,$E2805-MAX(0,SUMIFS(Тех_Движение!$G$2:$G$5111,Тех_Движение!$D$2:$D$5111,$C2805,Тех_Движение!$B$2:$B$5111,"&lt;="&amp;Настройки!$B$5-1)-$F2805)))</f>
        <v/>
      </c>
      <c r="H2805" s="21" t="str">
        <f>IF($B2805="","",IF(AND($D2805&gt;=Настройки!$B$5,$D2805&lt;=Настройки!$B$6),$E2805,0))</f>
        <v/>
      </c>
      <c r="I2805" s="21" t="str">
        <f t="shared" si="129"/>
        <v/>
      </c>
      <c r="J2805" s="21" t="str">
        <f>IF($B2805="","",MAX(0,$E2805-MAX(0,SUMIFS(Тех_Движение!$G$2:$G$5111,Тех_Движение!$D$2:$D$5111,$C2805,Тех_Движение!$B$2:$B$5111,"&lt;="&amp;Настройки!$B$6)-$F2805)))</f>
        <v/>
      </c>
      <c r="K2805" s="21" t="e">
        <f>IF(OR($B2805="",K$3&lt;$D2805+Настройки!$B$7),0,MAX(0,$E2805-MAX(0,SUMIFS(Тех_Движение!$G$2:$G$5111,Тех_Движение!$D$2:$D$5111,$C2805,Тех_Движение!$B$2:$B$5111,"&lt;="&amp;K$3)-$F2805)))</f>
        <v>#VALUE!</v>
      </c>
      <c r="L2805" s="21" t="e">
        <f>IF(OR($B2805="",L$3&lt;$D2805+Настройки!$B$7),0,MAX(0,$E2805-MAX(0,SUMIFS(Тех_Движение!$G$2:$G$5111,Тех_Движение!$D$2:$D$5111,$C2805,Тех_Движение!$B$2:$B$5111,"&lt;="&amp;L$3)-$F2805)))</f>
        <v>#VALUE!</v>
      </c>
      <c r="M2805" s="21" t="e">
        <f>IF(OR($B2805="",M$3&lt;$D2805+Настройки!$B$7),0,MAX(0,$E2805-MAX(0,SUMIFS(Тех_Движение!$G$2:$G$5111,Тех_Движение!$D$2:$D$5111,$C2805,Тех_Движение!$B$2:$B$5111,"&lt;="&amp;M$3)-$F2805)))</f>
        <v>#VALUE!</v>
      </c>
      <c r="N2805" s="21" t="e">
        <f>IF(OR($B2805="",N$3&lt;$D2805+Настройки!$B$7),0,MAX(0,$E2805-MAX(0,SUMIFS(Тех_Движение!$G$2:$G$5111,Тех_Движение!$D$2:$D$5111,$C2805,Тех_Движение!$B$2:$B$5111,"&lt;="&amp;N$3)-$F2805)))</f>
        <v>#VALUE!</v>
      </c>
      <c r="O2805" s="21" t="e">
        <f>IF(OR($B2805="",O$3&lt;$D2805+Настройки!$B$7),0,MAX(0,$E2805-MAX(0,SUMIFS(Тех_Движение!$G$2:$G$5111,Тех_Движение!$D$2:$D$5111,$C2805,Тех_Движение!$B$2:$B$5111,"&lt;="&amp;O$3)-$F2805)))</f>
        <v>#VALUE!</v>
      </c>
      <c r="P2805" s="21" t="e">
        <f>IF(OR($B2805="",P$3&lt;$D2805+Настройки!$B$7),0,MAX(0,$E2805-MAX(0,SUMIFS(Тех_Движение!$G$2:$G$5111,Тех_Движение!$D$2:$D$5111,$C2805,Тех_Движение!$B$2:$B$5111,"&lt;="&amp;P$3)-$F2805)))</f>
        <v>#VALUE!</v>
      </c>
      <c r="Q2805" s="21" t="e">
        <f>IF(OR($B2805="",Q$3&lt;$D2805+Настройки!$B$7),0,MAX(0,$E2805-MAX(0,SUMIFS(Тех_Движение!$G$2:$G$5111,Тех_Движение!$D$2:$D$5111,$C2805,Тех_Движение!$B$2:$B$5111,"&lt;="&amp;Q$3)-$F2805)))</f>
        <v>#VALUE!</v>
      </c>
      <c r="R2805" s="21" t="str">
        <f t="shared" si="130"/>
        <v/>
      </c>
      <c r="S2805" s="23" t="str">
        <f>IF($B2805="","",VLOOKUP($C2805,Настройки!$A$11:$L$17,9,FALSE))</f>
        <v/>
      </c>
      <c r="T2805" s="23" t="str">
        <f t="shared" si="131"/>
        <v/>
      </c>
    </row>
    <row r="2806" spans="1:20" x14ac:dyDescent="0.3">
      <c r="A2806" s="20">
        <f>Тех_Движение!$A$2803</f>
        <v>2802</v>
      </c>
      <c r="B2806" s="20" t="str">
        <f>IF(Тех_Движение!$F$2803&gt;0,Тех_Движение!$I$2803,"")</f>
        <v/>
      </c>
      <c r="C2806" s="20" t="str">
        <f>IF($B2806="","",Тех_Движение!$D$2803)</f>
        <v/>
      </c>
      <c r="D2806" s="9" t="str">
        <f>IF($B2806="","",Тех_Движение!$B$2803)</f>
        <v/>
      </c>
      <c r="E2806" s="21" t="str">
        <f>IF($B2806="","",Тех_Движение!$F$2803)</f>
        <v/>
      </c>
      <c r="F2806" s="21" t="str">
        <f>IF($B2806="","",SUMIFS($E$5:$E2805,$C$5:$C2805,$C2806))</f>
        <v/>
      </c>
      <c r="G2806" s="21" t="str">
        <f>IF($B2806="","",MAX(0,$E2806-MAX(0,SUMIFS(Тех_Движение!$G$2:$G$5111,Тех_Движение!$D$2:$D$5111,$C2806,Тех_Движение!$B$2:$B$5111,"&lt;="&amp;Настройки!$B$5-1)-$F2806)))</f>
        <v/>
      </c>
      <c r="H2806" s="21" t="str">
        <f>IF($B2806="","",IF(AND($D2806&gt;=Настройки!$B$5,$D2806&lt;=Настройки!$B$6),$E2806,0))</f>
        <v/>
      </c>
      <c r="I2806" s="21" t="str">
        <f t="shared" si="129"/>
        <v/>
      </c>
      <c r="J2806" s="21" t="str">
        <f>IF($B2806="","",MAX(0,$E2806-MAX(0,SUMIFS(Тех_Движение!$G$2:$G$5111,Тех_Движение!$D$2:$D$5111,$C2806,Тех_Движение!$B$2:$B$5111,"&lt;="&amp;Настройки!$B$6)-$F2806)))</f>
        <v/>
      </c>
      <c r="K2806" s="21" t="e">
        <f>IF(OR($B2806="",K$3&lt;$D2806+Настройки!$B$7),0,MAX(0,$E2806-MAX(0,SUMIFS(Тех_Движение!$G$2:$G$5111,Тех_Движение!$D$2:$D$5111,$C2806,Тех_Движение!$B$2:$B$5111,"&lt;="&amp;K$3)-$F2806)))</f>
        <v>#VALUE!</v>
      </c>
      <c r="L2806" s="21" t="e">
        <f>IF(OR($B2806="",L$3&lt;$D2806+Настройки!$B$7),0,MAX(0,$E2806-MAX(0,SUMIFS(Тех_Движение!$G$2:$G$5111,Тех_Движение!$D$2:$D$5111,$C2806,Тех_Движение!$B$2:$B$5111,"&lt;="&amp;L$3)-$F2806)))</f>
        <v>#VALUE!</v>
      </c>
      <c r="M2806" s="21" t="e">
        <f>IF(OR($B2806="",M$3&lt;$D2806+Настройки!$B$7),0,MAX(0,$E2806-MAX(0,SUMIFS(Тех_Движение!$G$2:$G$5111,Тех_Движение!$D$2:$D$5111,$C2806,Тех_Движение!$B$2:$B$5111,"&lt;="&amp;M$3)-$F2806)))</f>
        <v>#VALUE!</v>
      </c>
      <c r="N2806" s="21" t="e">
        <f>IF(OR($B2806="",N$3&lt;$D2806+Настройки!$B$7),0,MAX(0,$E2806-MAX(0,SUMIFS(Тех_Движение!$G$2:$G$5111,Тех_Движение!$D$2:$D$5111,$C2806,Тех_Движение!$B$2:$B$5111,"&lt;="&amp;N$3)-$F2806)))</f>
        <v>#VALUE!</v>
      </c>
      <c r="O2806" s="21" t="e">
        <f>IF(OR($B2806="",O$3&lt;$D2806+Настройки!$B$7),0,MAX(0,$E2806-MAX(0,SUMIFS(Тех_Движение!$G$2:$G$5111,Тех_Движение!$D$2:$D$5111,$C2806,Тех_Движение!$B$2:$B$5111,"&lt;="&amp;O$3)-$F2806)))</f>
        <v>#VALUE!</v>
      </c>
      <c r="P2806" s="21" t="e">
        <f>IF(OR($B2806="",P$3&lt;$D2806+Настройки!$B$7),0,MAX(0,$E2806-MAX(0,SUMIFS(Тех_Движение!$G$2:$G$5111,Тех_Движение!$D$2:$D$5111,$C2806,Тех_Движение!$B$2:$B$5111,"&lt;="&amp;P$3)-$F2806)))</f>
        <v>#VALUE!</v>
      </c>
      <c r="Q2806" s="21" t="e">
        <f>IF(OR($B2806="",Q$3&lt;$D2806+Настройки!$B$7),0,MAX(0,$E2806-MAX(0,SUMIFS(Тех_Движение!$G$2:$G$5111,Тех_Движение!$D$2:$D$5111,$C2806,Тех_Движение!$B$2:$B$5111,"&lt;="&amp;Q$3)-$F2806)))</f>
        <v>#VALUE!</v>
      </c>
      <c r="R2806" s="21" t="str">
        <f t="shared" si="130"/>
        <v/>
      </c>
      <c r="S2806" s="23" t="str">
        <f>IF($B2806="","",VLOOKUP($C2806,Настройки!$A$11:$L$17,9,FALSE))</f>
        <v/>
      </c>
      <c r="T2806" s="23" t="str">
        <f t="shared" si="131"/>
        <v/>
      </c>
    </row>
    <row r="2807" spans="1:20" x14ac:dyDescent="0.3">
      <c r="A2807" s="20">
        <f>Тех_Движение!$A$2804</f>
        <v>2803</v>
      </c>
      <c r="B2807" s="20" t="str">
        <f>IF(Тех_Движение!$F$2804&gt;0,Тех_Движение!$I$2804,"")</f>
        <v/>
      </c>
      <c r="C2807" s="20" t="str">
        <f>IF($B2807="","",Тех_Движение!$D$2804)</f>
        <v/>
      </c>
      <c r="D2807" s="9" t="str">
        <f>IF($B2807="","",Тех_Движение!$B$2804)</f>
        <v/>
      </c>
      <c r="E2807" s="21" t="str">
        <f>IF($B2807="","",Тех_Движение!$F$2804)</f>
        <v/>
      </c>
      <c r="F2807" s="21" t="str">
        <f>IF($B2807="","",SUMIFS($E$5:$E2806,$C$5:$C2806,$C2807))</f>
        <v/>
      </c>
      <c r="G2807" s="21" t="str">
        <f>IF($B2807="","",MAX(0,$E2807-MAX(0,SUMIFS(Тех_Движение!$G$2:$G$5111,Тех_Движение!$D$2:$D$5111,$C2807,Тех_Движение!$B$2:$B$5111,"&lt;="&amp;Настройки!$B$5-1)-$F2807)))</f>
        <v/>
      </c>
      <c r="H2807" s="21" t="str">
        <f>IF($B2807="","",IF(AND($D2807&gt;=Настройки!$B$5,$D2807&lt;=Настройки!$B$6),$E2807,0))</f>
        <v/>
      </c>
      <c r="I2807" s="21" t="str">
        <f t="shared" si="129"/>
        <v/>
      </c>
      <c r="J2807" s="21" t="str">
        <f>IF($B2807="","",MAX(0,$E2807-MAX(0,SUMIFS(Тех_Движение!$G$2:$G$5111,Тех_Движение!$D$2:$D$5111,$C2807,Тех_Движение!$B$2:$B$5111,"&lt;="&amp;Настройки!$B$6)-$F2807)))</f>
        <v/>
      </c>
      <c r="K2807" s="21" t="e">
        <f>IF(OR($B2807="",K$3&lt;$D2807+Настройки!$B$7),0,MAX(0,$E2807-MAX(0,SUMIFS(Тех_Движение!$G$2:$G$5111,Тех_Движение!$D$2:$D$5111,$C2807,Тех_Движение!$B$2:$B$5111,"&lt;="&amp;K$3)-$F2807)))</f>
        <v>#VALUE!</v>
      </c>
      <c r="L2807" s="21" t="e">
        <f>IF(OR($B2807="",L$3&lt;$D2807+Настройки!$B$7),0,MAX(0,$E2807-MAX(0,SUMIFS(Тех_Движение!$G$2:$G$5111,Тех_Движение!$D$2:$D$5111,$C2807,Тех_Движение!$B$2:$B$5111,"&lt;="&amp;L$3)-$F2807)))</f>
        <v>#VALUE!</v>
      </c>
      <c r="M2807" s="21" t="e">
        <f>IF(OR($B2807="",M$3&lt;$D2807+Настройки!$B$7),0,MAX(0,$E2807-MAX(0,SUMIFS(Тех_Движение!$G$2:$G$5111,Тех_Движение!$D$2:$D$5111,$C2807,Тех_Движение!$B$2:$B$5111,"&lt;="&amp;M$3)-$F2807)))</f>
        <v>#VALUE!</v>
      </c>
      <c r="N2807" s="21" t="e">
        <f>IF(OR($B2807="",N$3&lt;$D2807+Настройки!$B$7),0,MAX(0,$E2807-MAX(0,SUMIFS(Тех_Движение!$G$2:$G$5111,Тех_Движение!$D$2:$D$5111,$C2807,Тех_Движение!$B$2:$B$5111,"&lt;="&amp;N$3)-$F2807)))</f>
        <v>#VALUE!</v>
      </c>
      <c r="O2807" s="21" t="e">
        <f>IF(OR($B2807="",O$3&lt;$D2807+Настройки!$B$7),0,MAX(0,$E2807-MAX(0,SUMIFS(Тех_Движение!$G$2:$G$5111,Тех_Движение!$D$2:$D$5111,$C2807,Тех_Движение!$B$2:$B$5111,"&lt;="&amp;O$3)-$F2807)))</f>
        <v>#VALUE!</v>
      </c>
      <c r="P2807" s="21" t="e">
        <f>IF(OR($B2807="",P$3&lt;$D2807+Настройки!$B$7),0,MAX(0,$E2807-MAX(0,SUMIFS(Тех_Движение!$G$2:$G$5111,Тех_Движение!$D$2:$D$5111,$C2807,Тех_Движение!$B$2:$B$5111,"&lt;="&amp;P$3)-$F2807)))</f>
        <v>#VALUE!</v>
      </c>
      <c r="Q2807" s="21" t="e">
        <f>IF(OR($B2807="",Q$3&lt;$D2807+Настройки!$B$7),0,MAX(0,$E2807-MAX(0,SUMIFS(Тех_Движение!$G$2:$G$5111,Тех_Движение!$D$2:$D$5111,$C2807,Тех_Движение!$B$2:$B$5111,"&lt;="&amp;Q$3)-$F2807)))</f>
        <v>#VALUE!</v>
      </c>
      <c r="R2807" s="21" t="str">
        <f t="shared" si="130"/>
        <v/>
      </c>
      <c r="S2807" s="23" t="str">
        <f>IF($B2807="","",VLOOKUP($C2807,Настройки!$A$11:$L$17,9,FALSE))</f>
        <v/>
      </c>
      <c r="T2807" s="23" t="str">
        <f t="shared" si="131"/>
        <v/>
      </c>
    </row>
    <row r="2808" spans="1:20" x14ac:dyDescent="0.3">
      <c r="A2808" s="20">
        <f>Тех_Движение!$A$2805</f>
        <v>2804</v>
      </c>
      <c r="B2808" s="20" t="str">
        <f>IF(Тех_Движение!$F$2805&gt;0,Тех_Движение!$I$2805,"")</f>
        <v/>
      </c>
      <c r="C2808" s="20" t="str">
        <f>IF($B2808="","",Тех_Движение!$D$2805)</f>
        <v/>
      </c>
      <c r="D2808" s="9" t="str">
        <f>IF($B2808="","",Тех_Движение!$B$2805)</f>
        <v/>
      </c>
      <c r="E2808" s="21" t="str">
        <f>IF($B2808="","",Тех_Движение!$F$2805)</f>
        <v/>
      </c>
      <c r="F2808" s="21" t="str">
        <f>IF($B2808="","",SUMIFS($E$5:$E2807,$C$5:$C2807,$C2808))</f>
        <v/>
      </c>
      <c r="G2808" s="21" t="str">
        <f>IF($B2808="","",MAX(0,$E2808-MAX(0,SUMIFS(Тех_Движение!$G$2:$G$5111,Тех_Движение!$D$2:$D$5111,$C2808,Тех_Движение!$B$2:$B$5111,"&lt;="&amp;Настройки!$B$5-1)-$F2808)))</f>
        <v/>
      </c>
      <c r="H2808" s="21" t="str">
        <f>IF($B2808="","",IF(AND($D2808&gt;=Настройки!$B$5,$D2808&lt;=Настройки!$B$6),$E2808,0))</f>
        <v/>
      </c>
      <c r="I2808" s="21" t="str">
        <f t="shared" si="129"/>
        <v/>
      </c>
      <c r="J2808" s="21" t="str">
        <f>IF($B2808="","",MAX(0,$E2808-MAX(0,SUMIFS(Тех_Движение!$G$2:$G$5111,Тех_Движение!$D$2:$D$5111,$C2808,Тех_Движение!$B$2:$B$5111,"&lt;="&amp;Настройки!$B$6)-$F2808)))</f>
        <v/>
      </c>
      <c r="K2808" s="21" t="e">
        <f>IF(OR($B2808="",K$3&lt;$D2808+Настройки!$B$7),0,MAX(0,$E2808-MAX(0,SUMIFS(Тех_Движение!$G$2:$G$5111,Тех_Движение!$D$2:$D$5111,$C2808,Тех_Движение!$B$2:$B$5111,"&lt;="&amp;K$3)-$F2808)))</f>
        <v>#VALUE!</v>
      </c>
      <c r="L2808" s="21" t="e">
        <f>IF(OR($B2808="",L$3&lt;$D2808+Настройки!$B$7),0,MAX(0,$E2808-MAX(0,SUMIFS(Тех_Движение!$G$2:$G$5111,Тех_Движение!$D$2:$D$5111,$C2808,Тех_Движение!$B$2:$B$5111,"&lt;="&amp;L$3)-$F2808)))</f>
        <v>#VALUE!</v>
      </c>
      <c r="M2808" s="21" t="e">
        <f>IF(OR($B2808="",M$3&lt;$D2808+Настройки!$B$7),0,MAX(0,$E2808-MAX(0,SUMIFS(Тех_Движение!$G$2:$G$5111,Тех_Движение!$D$2:$D$5111,$C2808,Тех_Движение!$B$2:$B$5111,"&lt;="&amp;M$3)-$F2808)))</f>
        <v>#VALUE!</v>
      </c>
      <c r="N2808" s="21" t="e">
        <f>IF(OR($B2808="",N$3&lt;$D2808+Настройки!$B$7),0,MAX(0,$E2808-MAX(0,SUMIFS(Тех_Движение!$G$2:$G$5111,Тех_Движение!$D$2:$D$5111,$C2808,Тех_Движение!$B$2:$B$5111,"&lt;="&amp;N$3)-$F2808)))</f>
        <v>#VALUE!</v>
      </c>
      <c r="O2808" s="21" t="e">
        <f>IF(OR($B2808="",O$3&lt;$D2808+Настройки!$B$7),0,MAX(0,$E2808-MAX(0,SUMIFS(Тех_Движение!$G$2:$G$5111,Тех_Движение!$D$2:$D$5111,$C2808,Тех_Движение!$B$2:$B$5111,"&lt;="&amp;O$3)-$F2808)))</f>
        <v>#VALUE!</v>
      </c>
      <c r="P2808" s="21" t="e">
        <f>IF(OR($B2808="",P$3&lt;$D2808+Настройки!$B$7),0,MAX(0,$E2808-MAX(0,SUMIFS(Тех_Движение!$G$2:$G$5111,Тех_Движение!$D$2:$D$5111,$C2808,Тех_Движение!$B$2:$B$5111,"&lt;="&amp;P$3)-$F2808)))</f>
        <v>#VALUE!</v>
      </c>
      <c r="Q2808" s="21" t="e">
        <f>IF(OR($B2808="",Q$3&lt;$D2808+Настройки!$B$7),0,MAX(0,$E2808-MAX(0,SUMIFS(Тех_Движение!$G$2:$G$5111,Тех_Движение!$D$2:$D$5111,$C2808,Тех_Движение!$B$2:$B$5111,"&lt;="&amp;Q$3)-$F2808)))</f>
        <v>#VALUE!</v>
      </c>
      <c r="R2808" s="21" t="str">
        <f t="shared" si="130"/>
        <v/>
      </c>
      <c r="S2808" s="23" t="str">
        <f>IF($B2808="","",VLOOKUP($C2808,Настройки!$A$11:$L$17,9,FALSE))</f>
        <v/>
      </c>
      <c r="T2808" s="23" t="str">
        <f t="shared" si="131"/>
        <v/>
      </c>
    </row>
    <row r="2809" spans="1:20" x14ac:dyDescent="0.3">
      <c r="A2809" s="20">
        <f>Тех_Движение!$A$2806</f>
        <v>2805</v>
      </c>
      <c r="B2809" s="20" t="str">
        <f>IF(Тех_Движение!$F$2806&gt;0,Тех_Движение!$I$2806,"")</f>
        <v/>
      </c>
      <c r="C2809" s="20" t="str">
        <f>IF($B2809="","",Тех_Движение!$D$2806)</f>
        <v/>
      </c>
      <c r="D2809" s="9" t="str">
        <f>IF($B2809="","",Тех_Движение!$B$2806)</f>
        <v/>
      </c>
      <c r="E2809" s="21" t="str">
        <f>IF($B2809="","",Тех_Движение!$F$2806)</f>
        <v/>
      </c>
      <c r="F2809" s="21" t="str">
        <f>IF($B2809="","",SUMIFS($E$5:$E2808,$C$5:$C2808,$C2809))</f>
        <v/>
      </c>
      <c r="G2809" s="21" t="str">
        <f>IF($B2809="","",MAX(0,$E2809-MAX(0,SUMIFS(Тех_Движение!$G$2:$G$5111,Тех_Движение!$D$2:$D$5111,$C2809,Тех_Движение!$B$2:$B$5111,"&lt;="&amp;Настройки!$B$5-1)-$F2809)))</f>
        <v/>
      </c>
      <c r="H2809" s="21" t="str">
        <f>IF($B2809="","",IF(AND($D2809&gt;=Настройки!$B$5,$D2809&lt;=Настройки!$B$6),$E2809,0))</f>
        <v/>
      </c>
      <c r="I2809" s="21" t="str">
        <f t="shared" si="129"/>
        <v/>
      </c>
      <c r="J2809" s="21" t="str">
        <f>IF($B2809="","",MAX(0,$E2809-MAX(0,SUMIFS(Тех_Движение!$G$2:$G$5111,Тех_Движение!$D$2:$D$5111,$C2809,Тех_Движение!$B$2:$B$5111,"&lt;="&amp;Настройки!$B$6)-$F2809)))</f>
        <v/>
      </c>
      <c r="K2809" s="21" t="e">
        <f>IF(OR($B2809="",K$3&lt;$D2809+Настройки!$B$7),0,MAX(0,$E2809-MAX(0,SUMIFS(Тех_Движение!$G$2:$G$5111,Тех_Движение!$D$2:$D$5111,$C2809,Тех_Движение!$B$2:$B$5111,"&lt;="&amp;K$3)-$F2809)))</f>
        <v>#VALUE!</v>
      </c>
      <c r="L2809" s="21" t="e">
        <f>IF(OR($B2809="",L$3&lt;$D2809+Настройки!$B$7),0,MAX(0,$E2809-MAX(0,SUMIFS(Тех_Движение!$G$2:$G$5111,Тех_Движение!$D$2:$D$5111,$C2809,Тех_Движение!$B$2:$B$5111,"&lt;="&amp;L$3)-$F2809)))</f>
        <v>#VALUE!</v>
      </c>
      <c r="M2809" s="21" t="e">
        <f>IF(OR($B2809="",M$3&lt;$D2809+Настройки!$B$7),0,MAX(0,$E2809-MAX(0,SUMIFS(Тех_Движение!$G$2:$G$5111,Тех_Движение!$D$2:$D$5111,$C2809,Тех_Движение!$B$2:$B$5111,"&lt;="&amp;M$3)-$F2809)))</f>
        <v>#VALUE!</v>
      </c>
      <c r="N2809" s="21" t="e">
        <f>IF(OR($B2809="",N$3&lt;$D2809+Настройки!$B$7),0,MAX(0,$E2809-MAX(0,SUMIFS(Тех_Движение!$G$2:$G$5111,Тех_Движение!$D$2:$D$5111,$C2809,Тех_Движение!$B$2:$B$5111,"&lt;="&amp;N$3)-$F2809)))</f>
        <v>#VALUE!</v>
      </c>
      <c r="O2809" s="21" t="e">
        <f>IF(OR($B2809="",O$3&lt;$D2809+Настройки!$B$7),0,MAX(0,$E2809-MAX(0,SUMIFS(Тех_Движение!$G$2:$G$5111,Тех_Движение!$D$2:$D$5111,$C2809,Тех_Движение!$B$2:$B$5111,"&lt;="&amp;O$3)-$F2809)))</f>
        <v>#VALUE!</v>
      </c>
      <c r="P2809" s="21" t="e">
        <f>IF(OR($B2809="",P$3&lt;$D2809+Настройки!$B$7),0,MAX(0,$E2809-MAX(0,SUMIFS(Тех_Движение!$G$2:$G$5111,Тех_Движение!$D$2:$D$5111,$C2809,Тех_Движение!$B$2:$B$5111,"&lt;="&amp;P$3)-$F2809)))</f>
        <v>#VALUE!</v>
      </c>
      <c r="Q2809" s="21" t="e">
        <f>IF(OR($B2809="",Q$3&lt;$D2809+Настройки!$B$7),0,MAX(0,$E2809-MAX(0,SUMIFS(Тех_Движение!$G$2:$G$5111,Тех_Движение!$D$2:$D$5111,$C2809,Тех_Движение!$B$2:$B$5111,"&lt;="&amp;Q$3)-$F2809)))</f>
        <v>#VALUE!</v>
      </c>
      <c r="R2809" s="21" t="str">
        <f t="shared" si="130"/>
        <v/>
      </c>
      <c r="S2809" s="23" t="str">
        <f>IF($B2809="","",VLOOKUP($C2809,Настройки!$A$11:$L$17,9,FALSE))</f>
        <v/>
      </c>
      <c r="T2809" s="23" t="str">
        <f t="shared" si="131"/>
        <v/>
      </c>
    </row>
    <row r="2810" spans="1:20" x14ac:dyDescent="0.3">
      <c r="A2810" s="20">
        <f>Тех_Движение!$A$2807</f>
        <v>2806</v>
      </c>
      <c r="B2810" s="20" t="str">
        <f>IF(Тех_Движение!$F$2807&gt;0,Тех_Движение!$I$2807,"")</f>
        <v/>
      </c>
      <c r="C2810" s="20" t="str">
        <f>IF($B2810="","",Тех_Движение!$D$2807)</f>
        <v/>
      </c>
      <c r="D2810" s="9" t="str">
        <f>IF($B2810="","",Тех_Движение!$B$2807)</f>
        <v/>
      </c>
      <c r="E2810" s="21" t="str">
        <f>IF($B2810="","",Тех_Движение!$F$2807)</f>
        <v/>
      </c>
      <c r="F2810" s="21" t="str">
        <f>IF($B2810="","",SUMIFS($E$5:$E2809,$C$5:$C2809,$C2810))</f>
        <v/>
      </c>
      <c r="G2810" s="21" t="str">
        <f>IF($B2810="","",MAX(0,$E2810-MAX(0,SUMIFS(Тех_Движение!$G$2:$G$5111,Тех_Движение!$D$2:$D$5111,$C2810,Тех_Движение!$B$2:$B$5111,"&lt;="&amp;Настройки!$B$5-1)-$F2810)))</f>
        <v/>
      </c>
      <c r="H2810" s="21" t="str">
        <f>IF($B2810="","",IF(AND($D2810&gt;=Настройки!$B$5,$D2810&lt;=Настройки!$B$6),$E2810,0))</f>
        <v/>
      </c>
      <c r="I2810" s="21" t="str">
        <f t="shared" si="129"/>
        <v/>
      </c>
      <c r="J2810" s="21" t="str">
        <f>IF($B2810="","",MAX(0,$E2810-MAX(0,SUMIFS(Тех_Движение!$G$2:$G$5111,Тех_Движение!$D$2:$D$5111,$C2810,Тех_Движение!$B$2:$B$5111,"&lt;="&amp;Настройки!$B$6)-$F2810)))</f>
        <v/>
      </c>
      <c r="K2810" s="21" t="e">
        <f>IF(OR($B2810="",K$3&lt;$D2810+Настройки!$B$7),0,MAX(0,$E2810-MAX(0,SUMIFS(Тех_Движение!$G$2:$G$5111,Тех_Движение!$D$2:$D$5111,$C2810,Тех_Движение!$B$2:$B$5111,"&lt;="&amp;K$3)-$F2810)))</f>
        <v>#VALUE!</v>
      </c>
      <c r="L2810" s="21" t="e">
        <f>IF(OR($B2810="",L$3&lt;$D2810+Настройки!$B$7),0,MAX(0,$E2810-MAX(0,SUMIFS(Тех_Движение!$G$2:$G$5111,Тех_Движение!$D$2:$D$5111,$C2810,Тех_Движение!$B$2:$B$5111,"&lt;="&amp;L$3)-$F2810)))</f>
        <v>#VALUE!</v>
      </c>
      <c r="M2810" s="21" t="e">
        <f>IF(OR($B2810="",M$3&lt;$D2810+Настройки!$B$7),0,MAX(0,$E2810-MAX(0,SUMIFS(Тех_Движение!$G$2:$G$5111,Тех_Движение!$D$2:$D$5111,$C2810,Тех_Движение!$B$2:$B$5111,"&lt;="&amp;M$3)-$F2810)))</f>
        <v>#VALUE!</v>
      </c>
      <c r="N2810" s="21" t="e">
        <f>IF(OR($B2810="",N$3&lt;$D2810+Настройки!$B$7),0,MAX(0,$E2810-MAX(0,SUMIFS(Тех_Движение!$G$2:$G$5111,Тех_Движение!$D$2:$D$5111,$C2810,Тех_Движение!$B$2:$B$5111,"&lt;="&amp;N$3)-$F2810)))</f>
        <v>#VALUE!</v>
      </c>
      <c r="O2810" s="21" t="e">
        <f>IF(OR($B2810="",O$3&lt;$D2810+Настройки!$B$7),0,MAX(0,$E2810-MAX(0,SUMIFS(Тех_Движение!$G$2:$G$5111,Тех_Движение!$D$2:$D$5111,$C2810,Тех_Движение!$B$2:$B$5111,"&lt;="&amp;O$3)-$F2810)))</f>
        <v>#VALUE!</v>
      </c>
      <c r="P2810" s="21" t="e">
        <f>IF(OR($B2810="",P$3&lt;$D2810+Настройки!$B$7),0,MAX(0,$E2810-MAX(0,SUMIFS(Тех_Движение!$G$2:$G$5111,Тех_Движение!$D$2:$D$5111,$C2810,Тех_Движение!$B$2:$B$5111,"&lt;="&amp;P$3)-$F2810)))</f>
        <v>#VALUE!</v>
      </c>
      <c r="Q2810" s="21" t="e">
        <f>IF(OR($B2810="",Q$3&lt;$D2810+Настройки!$B$7),0,MAX(0,$E2810-MAX(0,SUMIFS(Тех_Движение!$G$2:$G$5111,Тех_Движение!$D$2:$D$5111,$C2810,Тех_Движение!$B$2:$B$5111,"&lt;="&amp;Q$3)-$F2810)))</f>
        <v>#VALUE!</v>
      </c>
      <c r="R2810" s="21" t="str">
        <f t="shared" si="130"/>
        <v/>
      </c>
      <c r="S2810" s="23" t="str">
        <f>IF($B2810="","",VLOOKUP($C2810,Настройки!$A$11:$L$17,9,FALSE))</f>
        <v/>
      </c>
      <c r="T2810" s="23" t="str">
        <f t="shared" si="131"/>
        <v/>
      </c>
    </row>
    <row r="2811" spans="1:20" x14ac:dyDescent="0.3">
      <c r="A2811" s="20">
        <f>Тех_Движение!$A$2808</f>
        <v>2807</v>
      </c>
      <c r="B2811" s="20" t="str">
        <f>IF(Тех_Движение!$F$2808&gt;0,Тех_Движение!$I$2808,"")</f>
        <v/>
      </c>
      <c r="C2811" s="20" t="str">
        <f>IF($B2811="","",Тех_Движение!$D$2808)</f>
        <v/>
      </c>
      <c r="D2811" s="9" t="str">
        <f>IF($B2811="","",Тех_Движение!$B$2808)</f>
        <v/>
      </c>
      <c r="E2811" s="21" t="str">
        <f>IF($B2811="","",Тех_Движение!$F$2808)</f>
        <v/>
      </c>
      <c r="F2811" s="21" t="str">
        <f>IF($B2811="","",SUMIFS($E$5:$E2810,$C$5:$C2810,$C2811))</f>
        <v/>
      </c>
      <c r="G2811" s="21" t="str">
        <f>IF($B2811="","",MAX(0,$E2811-MAX(0,SUMIFS(Тех_Движение!$G$2:$G$5111,Тех_Движение!$D$2:$D$5111,$C2811,Тех_Движение!$B$2:$B$5111,"&lt;="&amp;Настройки!$B$5-1)-$F2811)))</f>
        <v/>
      </c>
      <c r="H2811" s="21" t="str">
        <f>IF($B2811="","",IF(AND($D2811&gt;=Настройки!$B$5,$D2811&lt;=Настройки!$B$6),$E2811,0))</f>
        <v/>
      </c>
      <c r="I2811" s="21" t="str">
        <f t="shared" si="129"/>
        <v/>
      </c>
      <c r="J2811" s="21" t="str">
        <f>IF($B2811="","",MAX(0,$E2811-MAX(0,SUMIFS(Тех_Движение!$G$2:$G$5111,Тех_Движение!$D$2:$D$5111,$C2811,Тех_Движение!$B$2:$B$5111,"&lt;="&amp;Настройки!$B$6)-$F2811)))</f>
        <v/>
      </c>
      <c r="K2811" s="21" t="e">
        <f>IF(OR($B2811="",K$3&lt;$D2811+Настройки!$B$7),0,MAX(0,$E2811-MAX(0,SUMIFS(Тех_Движение!$G$2:$G$5111,Тех_Движение!$D$2:$D$5111,$C2811,Тех_Движение!$B$2:$B$5111,"&lt;="&amp;K$3)-$F2811)))</f>
        <v>#VALUE!</v>
      </c>
      <c r="L2811" s="21" t="e">
        <f>IF(OR($B2811="",L$3&lt;$D2811+Настройки!$B$7),0,MAX(0,$E2811-MAX(0,SUMIFS(Тех_Движение!$G$2:$G$5111,Тех_Движение!$D$2:$D$5111,$C2811,Тех_Движение!$B$2:$B$5111,"&lt;="&amp;L$3)-$F2811)))</f>
        <v>#VALUE!</v>
      </c>
      <c r="M2811" s="21" t="e">
        <f>IF(OR($B2811="",M$3&lt;$D2811+Настройки!$B$7),0,MAX(0,$E2811-MAX(0,SUMIFS(Тех_Движение!$G$2:$G$5111,Тех_Движение!$D$2:$D$5111,$C2811,Тех_Движение!$B$2:$B$5111,"&lt;="&amp;M$3)-$F2811)))</f>
        <v>#VALUE!</v>
      </c>
      <c r="N2811" s="21" t="e">
        <f>IF(OR($B2811="",N$3&lt;$D2811+Настройки!$B$7),0,MAX(0,$E2811-MAX(0,SUMIFS(Тех_Движение!$G$2:$G$5111,Тех_Движение!$D$2:$D$5111,$C2811,Тех_Движение!$B$2:$B$5111,"&lt;="&amp;N$3)-$F2811)))</f>
        <v>#VALUE!</v>
      </c>
      <c r="O2811" s="21" t="e">
        <f>IF(OR($B2811="",O$3&lt;$D2811+Настройки!$B$7),0,MAX(0,$E2811-MAX(0,SUMIFS(Тех_Движение!$G$2:$G$5111,Тех_Движение!$D$2:$D$5111,$C2811,Тех_Движение!$B$2:$B$5111,"&lt;="&amp;O$3)-$F2811)))</f>
        <v>#VALUE!</v>
      </c>
      <c r="P2811" s="21" t="e">
        <f>IF(OR($B2811="",P$3&lt;$D2811+Настройки!$B$7),0,MAX(0,$E2811-MAX(0,SUMIFS(Тех_Движение!$G$2:$G$5111,Тех_Движение!$D$2:$D$5111,$C2811,Тех_Движение!$B$2:$B$5111,"&lt;="&amp;P$3)-$F2811)))</f>
        <v>#VALUE!</v>
      </c>
      <c r="Q2811" s="21" t="e">
        <f>IF(OR($B2811="",Q$3&lt;$D2811+Настройки!$B$7),0,MAX(0,$E2811-MAX(0,SUMIFS(Тех_Движение!$G$2:$G$5111,Тех_Движение!$D$2:$D$5111,$C2811,Тех_Движение!$B$2:$B$5111,"&lt;="&amp;Q$3)-$F2811)))</f>
        <v>#VALUE!</v>
      </c>
      <c r="R2811" s="21" t="str">
        <f t="shared" si="130"/>
        <v/>
      </c>
      <c r="S2811" s="23" t="str">
        <f>IF($B2811="","",VLOOKUP($C2811,Настройки!$A$11:$L$17,9,FALSE))</f>
        <v/>
      </c>
      <c r="T2811" s="23" t="str">
        <f t="shared" si="131"/>
        <v/>
      </c>
    </row>
    <row r="2812" spans="1:20" x14ac:dyDescent="0.3">
      <c r="A2812" s="20">
        <f>Тех_Движение!$A$2809</f>
        <v>2808</v>
      </c>
      <c r="B2812" s="20" t="str">
        <f>IF(Тех_Движение!$F$2809&gt;0,Тех_Движение!$I$2809,"")</f>
        <v/>
      </c>
      <c r="C2812" s="20" t="str">
        <f>IF($B2812="","",Тех_Движение!$D$2809)</f>
        <v/>
      </c>
      <c r="D2812" s="9" t="str">
        <f>IF($B2812="","",Тех_Движение!$B$2809)</f>
        <v/>
      </c>
      <c r="E2812" s="21" t="str">
        <f>IF($B2812="","",Тех_Движение!$F$2809)</f>
        <v/>
      </c>
      <c r="F2812" s="21" t="str">
        <f>IF($B2812="","",SUMIFS($E$5:$E2811,$C$5:$C2811,$C2812))</f>
        <v/>
      </c>
      <c r="G2812" s="21" t="str">
        <f>IF($B2812="","",MAX(0,$E2812-MAX(0,SUMIFS(Тех_Движение!$G$2:$G$5111,Тех_Движение!$D$2:$D$5111,$C2812,Тех_Движение!$B$2:$B$5111,"&lt;="&amp;Настройки!$B$5-1)-$F2812)))</f>
        <v/>
      </c>
      <c r="H2812" s="21" t="str">
        <f>IF($B2812="","",IF(AND($D2812&gt;=Настройки!$B$5,$D2812&lt;=Настройки!$B$6),$E2812,0))</f>
        <v/>
      </c>
      <c r="I2812" s="21" t="str">
        <f t="shared" si="129"/>
        <v/>
      </c>
      <c r="J2812" s="21" t="str">
        <f>IF($B2812="","",MAX(0,$E2812-MAX(0,SUMIFS(Тех_Движение!$G$2:$G$5111,Тех_Движение!$D$2:$D$5111,$C2812,Тех_Движение!$B$2:$B$5111,"&lt;="&amp;Настройки!$B$6)-$F2812)))</f>
        <v/>
      </c>
      <c r="K2812" s="21" t="e">
        <f>IF(OR($B2812="",K$3&lt;$D2812+Настройки!$B$7),0,MAX(0,$E2812-MAX(0,SUMIFS(Тех_Движение!$G$2:$G$5111,Тех_Движение!$D$2:$D$5111,$C2812,Тех_Движение!$B$2:$B$5111,"&lt;="&amp;K$3)-$F2812)))</f>
        <v>#VALUE!</v>
      </c>
      <c r="L2812" s="21" t="e">
        <f>IF(OR($B2812="",L$3&lt;$D2812+Настройки!$B$7),0,MAX(0,$E2812-MAX(0,SUMIFS(Тех_Движение!$G$2:$G$5111,Тех_Движение!$D$2:$D$5111,$C2812,Тех_Движение!$B$2:$B$5111,"&lt;="&amp;L$3)-$F2812)))</f>
        <v>#VALUE!</v>
      </c>
      <c r="M2812" s="21" t="e">
        <f>IF(OR($B2812="",M$3&lt;$D2812+Настройки!$B$7),0,MAX(0,$E2812-MAX(0,SUMIFS(Тех_Движение!$G$2:$G$5111,Тех_Движение!$D$2:$D$5111,$C2812,Тех_Движение!$B$2:$B$5111,"&lt;="&amp;M$3)-$F2812)))</f>
        <v>#VALUE!</v>
      </c>
      <c r="N2812" s="21" t="e">
        <f>IF(OR($B2812="",N$3&lt;$D2812+Настройки!$B$7),0,MAX(0,$E2812-MAX(0,SUMIFS(Тех_Движение!$G$2:$G$5111,Тех_Движение!$D$2:$D$5111,$C2812,Тех_Движение!$B$2:$B$5111,"&lt;="&amp;N$3)-$F2812)))</f>
        <v>#VALUE!</v>
      </c>
      <c r="O2812" s="21" t="e">
        <f>IF(OR($B2812="",O$3&lt;$D2812+Настройки!$B$7),0,MAX(0,$E2812-MAX(0,SUMIFS(Тех_Движение!$G$2:$G$5111,Тех_Движение!$D$2:$D$5111,$C2812,Тех_Движение!$B$2:$B$5111,"&lt;="&amp;O$3)-$F2812)))</f>
        <v>#VALUE!</v>
      </c>
      <c r="P2812" s="21" t="e">
        <f>IF(OR($B2812="",P$3&lt;$D2812+Настройки!$B$7),0,MAX(0,$E2812-MAX(0,SUMIFS(Тех_Движение!$G$2:$G$5111,Тех_Движение!$D$2:$D$5111,$C2812,Тех_Движение!$B$2:$B$5111,"&lt;="&amp;P$3)-$F2812)))</f>
        <v>#VALUE!</v>
      </c>
      <c r="Q2812" s="21" t="e">
        <f>IF(OR($B2812="",Q$3&lt;$D2812+Настройки!$B$7),0,MAX(0,$E2812-MAX(0,SUMIFS(Тех_Движение!$G$2:$G$5111,Тех_Движение!$D$2:$D$5111,$C2812,Тех_Движение!$B$2:$B$5111,"&lt;="&amp;Q$3)-$F2812)))</f>
        <v>#VALUE!</v>
      </c>
      <c r="R2812" s="21" t="str">
        <f t="shared" si="130"/>
        <v/>
      </c>
      <c r="S2812" s="23" t="str">
        <f>IF($B2812="","",VLOOKUP($C2812,Настройки!$A$11:$L$17,9,FALSE))</f>
        <v/>
      </c>
      <c r="T2812" s="23" t="str">
        <f t="shared" si="131"/>
        <v/>
      </c>
    </row>
    <row r="2813" spans="1:20" x14ac:dyDescent="0.3">
      <c r="A2813" s="20">
        <f>Тех_Движение!$A$2810</f>
        <v>2809</v>
      </c>
      <c r="B2813" s="20" t="str">
        <f>IF(Тех_Движение!$F$2810&gt;0,Тех_Движение!$I$2810,"")</f>
        <v/>
      </c>
      <c r="C2813" s="20" t="str">
        <f>IF($B2813="","",Тех_Движение!$D$2810)</f>
        <v/>
      </c>
      <c r="D2813" s="9" t="str">
        <f>IF($B2813="","",Тех_Движение!$B$2810)</f>
        <v/>
      </c>
      <c r="E2813" s="21" t="str">
        <f>IF($B2813="","",Тех_Движение!$F$2810)</f>
        <v/>
      </c>
      <c r="F2813" s="21" t="str">
        <f>IF($B2813="","",SUMIFS($E$5:$E2812,$C$5:$C2812,$C2813))</f>
        <v/>
      </c>
      <c r="G2813" s="21" t="str">
        <f>IF($B2813="","",MAX(0,$E2813-MAX(0,SUMIFS(Тех_Движение!$G$2:$G$5111,Тех_Движение!$D$2:$D$5111,$C2813,Тех_Движение!$B$2:$B$5111,"&lt;="&amp;Настройки!$B$5-1)-$F2813)))</f>
        <v/>
      </c>
      <c r="H2813" s="21" t="str">
        <f>IF($B2813="","",IF(AND($D2813&gt;=Настройки!$B$5,$D2813&lt;=Настройки!$B$6),$E2813,0))</f>
        <v/>
      </c>
      <c r="I2813" s="21" t="str">
        <f t="shared" si="129"/>
        <v/>
      </c>
      <c r="J2813" s="21" t="str">
        <f>IF($B2813="","",MAX(0,$E2813-MAX(0,SUMIFS(Тех_Движение!$G$2:$G$5111,Тех_Движение!$D$2:$D$5111,$C2813,Тех_Движение!$B$2:$B$5111,"&lt;="&amp;Настройки!$B$6)-$F2813)))</f>
        <v/>
      </c>
      <c r="K2813" s="21" t="e">
        <f>IF(OR($B2813="",K$3&lt;$D2813+Настройки!$B$7),0,MAX(0,$E2813-MAX(0,SUMIFS(Тех_Движение!$G$2:$G$5111,Тех_Движение!$D$2:$D$5111,$C2813,Тех_Движение!$B$2:$B$5111,"&lt;="&amp;K$3)-$F2813)))</f>
        <v>#VALUE!</v>
      </c>
      <c r="L2813" s="21" t="e">
        <f>IF(OR($B2813="",L$3&lt;$D2813+Настройки!$B$7),0,MAX(0,$E2813-MAX(0,SUMIFS(Тех_Движение!$G$2:$G$5111,Тех_Движение!$D$2:$D$5111,$C2813,Тех_Движение!$B$2:$B$5111,"&lt;="&amp;L$3)-$F2813)))</f>
        <v>#VALUE!</v>
      </c>
      <c r="M2813" s="21" t="e">
        <f>IF(OR($B2813="",M$3&lt;$D2813+Настройки!$B$7),0,MAX(0,$E2813-MAX(0,SUMIFS(Тех_Движение!$G$2:$G$5111,Тех_Движение!$D$2:$D$5111,$C2813,Тех_Движение!$B$2:$B$5111,"&lt;="&amp;M$3)-$F2813)))</f>
        <v>#VALUE!</v>
      </c>
      <c r="N2813" s="21" t="e">
        <f>IF(OR($B2813="",N$3&lt;$D2813+Настройки!$B$7),0,MAX(0,$E2813-MAX(0,SUMIFS(Тех_Движение!$G$2:$G$5111,Тех_Движение!$D$2:$D$5111,$C2813,Тех_Движение!$B$2:$B$5111,"&lt;="&amp;N$3)-$F2813)))</f>
        <v>#VALUE!</v>
      </c>
      <c r="O2813" s="21" t="e">
        <f>IF(OR($B2813="",O$3&lt;$D2813+Настройки!$B$7),0,MAX(0,$E2813-MAX(0,SUMIFS(Тех_Движение!$G$2:$G$5111,Тех_Движение!$D$2:$D$5111,$C2813,Тех_Движение!$B$2:$B$5111,"&lt;="&amp;O$3)-$F2813)))</f>
        <v>#VALUE!</v>
      </c>
      <c r="P2813" s="21" t="e">
        <f>IF(OR($B2813="",P$3&lt;$D2813+Настройки!$B$7),0,MAX(0,$E2813-MAX(0,SUMIFS(Тех_Движение!$G$2:$G$5111,Тех_Движение!$D$2:$D$5111,$C2813,Тех_Движение!$B$2:$B$5111,"&lt;="&amp;P$3)-$F2813)))</f>
        <v>#VALUE!</v>
      </c>
      <c r="Q2813" s="21" t="e">
        <f>IF(OR($B2813="",Q$3&lt;$D2813+Настройки!$B$7),0,MAX(0,$E2813-MAX(0,SUMIFS(Тех_Движение!$G$2:$G$5111,Тех_Движение!$D$2:$D$5111,$C2813,Тех_Движение!$B$2:$B$5111,"&lt;="&amp;Q$3)-$F2813)))</f>
        <v>#VALUE!</v>
      </c>
      <c r="R2813" s="21" t="str">
        <f t="shared" si="130"/>
        <v/>
      </c>
      <c r="S2813" s="23" t="str">
        <f>IF($B2813="","",VLOOKUP($C2813,Настройки!$A$11:$L$17,9,FALSE))</f>
        <v/>
      </c>
      <c r="T2813" s="23" t="str">
        <f t="shared" si="131"/>
        <v/>
      </c>
    </row>
    <row r="2814" spans="1:20" x14ac:dyDescent="0.3">
      <c r="A2814" s="20">
        <f>Тех_Движение!$A$2811</f>
        <v>2810</v>
      </c>
      <c r="B2814" s="20" t="str">
        <f>IF(Тех_Движение!$F$2811&gt;0,Тех_Движение!$I$2811,"")</f>
        <v/>
      </c>
      <c r="C2814" s="20" t="str">
        <f>IF($B2814="","",Тех_Движение!$D$2811)</f>
        <v/>
      </c>
      <c r="D2814" s="9" t="str">
        <f>IF($B2814="","",Тех_Движение!$B$2811)</f>
        <v/>
      </c>
      <c r="E2814" s="21" t="str">
        <f>IF($B2814="","",Тех_Движение!$F$2811)</f>
        <v/>
      </c>
      <c r="F2814" s="21" t="str">
        <f>IF($B2814="","",SUMIFS($E$5:$E2813,$C$5:$C2813,$C2814))</f>
        <v/>
      </c>
      <c r="G2814" s="21" t="str">
        <f>IF($B2814="","",MAX(0,$E2814-MAX(0,SUMIFS(Тех_Движение!$G$2:$G$5111,Тех_Движение!$D$2:$D$5111,$C2814,Тех_Движение!$B$2:$B$5111,"&lt;="&amp;Настройки!$B$5-1)-$F2814)))</f>
        <v/>
      </c>
      <c r="H2814" s="21" t="str">
        <f>IF($B2814="","",IF(AND($D2814&gt;=Настройки!$B$5,$D2814&lt;=Настройки!$B$6),$E2814,0))</f>
        <v/>
      </c>
      <c r="I2814" s="21" t="str">
        <f t="shared" si="129"/>
        <v/>
      </c>
      <c r="J2814" s="21" t="str">
        <f>IF($B2814="","",MAX(0,$E2814-MAX(0,SUMIFS(Тех_Движение!$G$2:$G$5111,Тех_Движение!$D$2:$D$5111,$C2814,Тех_Движение!$B$2:$B$5111,"&lt;="&amp;Настройки!$B$6)-$F2814)))</f>
        <v/>
      </c>
      <c r="K2814" s="21" t="e">
        <f>IF(OR($B2814="",K$3&lt;$D2814+Настройки!$B$7),0,MAX(0,$E2814-MAX(0,SUMIFS(Тех_Движение!$G$2:$G$5111,Тех_Движение!$D$2:$D$5111,$C2814,Тех_Движение!$B$2:$B$5111,"&lt;="&amp;K$3)-$F2814)))</f>
        <v>#VALUE!</v>
      </c>
      <c r="L2814" s="21" t="e">
        <f>IF(OR($B2814="",L$3&lt;$D2814+Настройки!$B$7),0,MAX(0,$E2814-MAX(0,SUMIFS(Тех_Движение!$G$2:$G$5111,Тех_Движение!$D$2:$D$5111,$C2814,Тех_Движение!$B$2:$B$5111,"&lt;="&amp;L$3)-$F2814)))</f>
        <v>#VALUE!</v>
      </c>
      <c r="M2814" s="21" t="e">
        <f>IF(OR($B2814="",M$3&lt;$D2814+Настройки!$B$7),0,MAX(0,$E2814-MAX(0,SUMIFS(Тех_Движение!$G$2:$G$5111,Тех_Движение!$D$2:$D$5111,$C2814,Тех_Движение!$B$2:$B$5111,"&lt;="&amp;M$3)-$F2814)))</f>
        <v>#VALUE!</v>
      </c>
      <c r="N2814" s="21" t="e">
        <f>IF(OR($B2814="",N$3&lt;$D2814+Настройки!$B$7),0,MAX(0,$E2814-MAX(0,SUMIFS(Тех_Движение!$G$2:$G$5111,Тех_Движение!$D$2:$D$5111,$C2814,Тех_Движение!$B$2:$B$5111,"&lt;="&amp;N$3)-$F2814)))</f>
        <v>#VALUE!</v>
      </c>
      <c r="O2814" s="21" t="e">
        <f>IF(OR($B2814="",O$3&lt;$D2814+Настройки!$B$7),0,MAX(0,$E2814-MAX(0,SUMIFS(Тех_Движение!$G$2:$G$5111,Тех_Движение!$D$2:$D$5111,$C2814,Тех_Движение!$B$2:$B$5111,"&lt;="&amp;O$3)-$F2814)))</f>
        <v>#VALUE!</v>
      </c>
      <c r="P2814" s="21" t="e">
        <f>IF(OR($B2814="",P$3&lt;$D2814+Настройки!$B$7),0,MAX(0,$E2814-MAX(0,SUMIFS(Тех_Движение!$G$2:$G$5111,Тех_Движение!$D$2:$D$5111,$C2814,Тех_Движение!$B$2:$B$5111,"&lt;="&amp;P$3)-$F2814)))</f>
        <v>#VALUE!</v>
      </c>
      <c r="Q2814" s="21" t="e">
        <f>IF(OR($B2814="",Q$3&lt;$D2814+Настройки!$B$7),0,MAX(0,$E2814-MAX(0,SUMIFS(Тех_Движение!$G$2:$G$5111,Тех_Движение!$D$2:$D$5111,$C2814,Тех_Движение!$B$2:$B$5111,"&lt;="&amp;Q$3)-$F2814)))</f>
        <v>#VALUE!</v>
      </c>
      <c r="R2814" s="21" t="str">
        <f t="shared" si="130"/>
        <v/>
      </c>
      <c r="S2814" s="23" t="str">
        <f>IF($B2814="","",VLOOKUP($C2814,Настройки!$A$11:$L$17,9,FALSE))</f>
        <v/>
      </c>
      <c r="T2814" s="23" t="str">
        <f t="shared" si="131"/>
        <v/>
      </c>
    </row>
    <row r="2815" spans="1:20" x14ac:dyDescent="0.3">
      <c r="A2815" s="20">
        <f>Тех_Движение!$A$2812</f>
        <v>2811</v>
      </c>
      <c r="B2815" s="20" t="str">
        <f>IF(Тех_Движение!$F$2812&gt;0,Тех_Движение!$I$2812,"")</f>
        <v/>
      </c>
      <c r="C2815" s="20" t="str">
        <f>IF($B2815="","",Тех_Движение!$D$2812)</f>
        <v/>
      </c>
      <c r="D2815" s="9" t="str">
        <f>IF($B2815="","",Тех_Движение!$B$2812)</f>
        <v/>
      </c>
      <c r="E2815" s="21" t="str">
        <f>IF($B2815="","",Тех_Движение!$F$2812)</f>
        <v/>
      </c>
      <c r="F2815" s="21" t="str">
        <f>IF($B2815="","",SUMIFS($E$5:$E2814,$C$5:$C2814,$C2815))</f>
        <v/>
      </c>
      <c r="G2815" s="21" t="str">
        <f>IF($B2815="","",MAX(0,$E2815-MAX(0,SUMIFS(Тех_Движение!$G$2:$G$5111,Тех_Движение!$D$2:$D$5111,$C2815,Тех_Движение!$B$2:$B$5111,"&lt;="&amp;Настройки!$B$5-1)-$F2815)))</f>
        <v/>
      </c>
      <c r="H2815" s="21" t="str">
        <f>IF($B2815="","",IF(AND($D2815&gt;=Настройки!$B$5,$D2815&lt;=Настройки!$B$6),$E2815,0))</f>
        <v/>
      </c>
      <c r="I2815" s="21" t="str">
        <f t="shared" si="129"/>
        <v/>
      </c>
      <c r="J2815" s="21" t="str">
        <f>IF($B2815="","",MAX(0,$E2815-MAX(0,SUMIFS(Тех_Движение!$G$2:$G$5111,Тех_Движение!$D$2:$D$5111,$C2815,Тех_Движение!$B$2:$B$5111,"&lt;="&amp;Настройки!$B$6)-$F2815)))</f>
        <v/>
      </c>
      <c r="K2815" s="21" t="e">
        <f>IF(OR($B2815="",K$3&lt;$D2815+Настройки!$B$7),0,MAX(0,$E2815-MAX(0,SUMIFS(Тех_Движение!$G$2:$G$5111,Тех_Движение!$D$2:$D$5111,$C2815,Тех_Движение!$B$2:$B$5111,"&lt;="&amp;K$3)-$F2815)))</f>
        <v>#VALUE!</v>
      </c>
      <c r="L2815" s="21" t="e">
        <f>IF(OR($B2815="",L$3&lt;$D2815+Настройки!$B$7),0,MAX(0,$E2815-MAX(0,SUMIFS(Тех_Движение!$G$2:$G$5111,Тех_Движение!$D$2:$D$5111,$C2815,Тех_Движение!$B$2:$B$5111,"&lt;="&amp;L$3)-$F2815)))</f>
        <v>#VALUE!</v>
      </c>
      <c r="M2815" s="21" t="e">
        <f>IF(OR($B2815="",M$3&lt;$D2815+Настройки!$B$7),0,MAX(0,$E2815-MAX(0,SUMIFS(Тех_Движение!$G$2:$G$5111,Тех_Движение!$D$2:$D$5111,$C2815,Тех_Движение!$B$2:$B$5111,"&lt;="&amp;M$3)-$F2815)))</f>
        <v>#VALUE!</v>
      </c>
      <c r="N2815" s="21" t="e">
        <f>IF(OR($B2815="",N$3&lt;$D2815+Настройки!$B$7),0,MAX(0,$E2815-MAX(0,SUMIFS(Тех_Движение!$G$2:$G$5111,Тех_Движение!$D$2:$D$5111,$C2815,Тех_Движение!$B$2:$B$5111,"&lt;="&amp;N$3)-$F2815)))</f>
        <v>#VALUE!</v>
      </c>
      <c r="O2815" s="21" t="e">
        <f>IF(OR($B2815="",O$3&lt;$D2815+Настройки!$B$7),0,MAX(0,$E2815-MAX(0,SUMIFS(Тех_Движение!$G$2:$G$5111,Тех_Движение!$D$2:$D$5111,$C2815,Тех_Движение!$B$2:$B$5111,"&lt;="&amp;O$3)-$F2815)))</f>
        <v>#VALUE!</v>
      </c>
      <c r="P2815" s="21" t="e">
        <f>IF(OR($B2815="",P$3&lt;$D2815+Настройки!$B$7),0,MAX(0,$E2815-MAX(0,SUMIFS(Тех_Движение!$G$2:$G$5111,Тех_Движение!$D$2:$D$5111,$C2815,Тех_Движение!$B$2:$B$5111,"&lt;="&amp;P$3)-$F2815)))</f>
        <v>#VALUE!</v>
      </c>
      <c r="Q2815" s="21" t="e">
        <f>IF(OR($B2815="",Q$3&lt;$D2815+Настройки!$B$7),0,MAX(0,$E2815-MAX(0,SUMIFS(Тех_Движение!$G$2:$G$5111,Тех_Движение!$D$2:$D$5111,$C2815,Тех_Движение!$B$2:$B$5111,"&lt;="&amp;Q$3)-$F2815)))</f>
        <v>#VALUE!</v>
      </c>
      <c r="R2815" s="21" t="str">
        <f t="shared" si="130"/>
        <v/>
      </c>
      <c r="S2815" s="23" t="str">
        <f>IF($B2815="","",VLOOKUP($C2815,Настройки!$A$11:$L$17,9,FALSE))</f>
        <v/>
      </c>
      <c r="T2815" s="23" t="str">
        <f t="shared" si="131"/>
        <v/>
      </c>
    </row>
    <row r="2816" spans="1:20" x14ac:dyDescent="0.3">
      <c r="A2816" s="20">
        <f>Тех_Движение!$A$2813</f>
        <v>2812</v>
      </c>
      <c r="B2816" s="20" t="str">
        <f>IF(Тех_Движение!$F$2813&gt;0,Тех_Движение!$I$2813,"")</f>
        <v/>
      </c>
      <c r="C2816" s="20" t="str">
        <f>IF($B2816="","",Тех_Движение!$D$2813)</f>
        <v/>
      </c>
      <c r="D2816" s="9" t="str">
        <f>IF($B2816="","",Тех_Движение!$B$2813)</f>
        <v/>
      </c>
      <c r="E2816" s="21" t="str">
        <f>IF($B2816="","",Тех_Движение!$F$2813)</f>
        <v/>
      </c>
      <c r="F2816" s="21" t="str">
        <f>IF($B2816="","",SUMIFS($E$5:$E2815,$C$5:$C2815,$C2816))</f>
        <v/>
      </c>
      <c r="G2816" s="21" t="str">
        <f>IF($B2816="","",MAX(0,$E2816-MAX(0,SUMIFS(Тех_Движение!$G$2:$G$5111,Тех_Движение!$D$2:$D$5111,$C2816,Тех_Движение!$B$2:$B$5111,"&lt;="&amp;Настройки!$B$5-1)-$F2816)))</f>
        <v/>
      </c>
      <c r="H2816" s="21" t="str">
        <f>IF($B2816="","",IF(AND($D2816&gt;=Настройки!$B$5,$D2816&lt;=Настройки!$B$6),$E2816,0))</f>
        <v/>
      </c>
      <c r="I2816" s="21" t="str">
        <f t="shared" si="129"/>
        <v/>
      </c>
      <c r="J2816" s="21" t="str">
        <f>IF($B2816="","",MAX(0,$E2816-MAX(0,SUMIFS(Тех_Движение!$G$2:$G$5111,Тех_Движение!$D$2:$D$5111,$C2816,Тех_Движение!$B$2:$B$5111,"&lt;="&amp;Настройки!$B$6)-$F2816)))</f>
        <v/>
      </c>
      <c r="K2816" s="21" t="e">
        <f>IF(OR($B2816="",K$3&lt;$D2816+Настройки!$B$7),0,MAX(0,$E2816-MAX(0,SUMIFS(Тех_Движение!$G$2:$G$5111,Тех_Движение!$D$2:$D$5111,$C2816,Тех_Движение!$B$2:$B$5111,"&lt;="&amp;K$3)-$F2816)))</f>
        <v>#VALUE!</v>
      </c>
      <c r="L2816" s="21" t="e">
        <f>IF(OR($B2816="",L$3&lt;$D2816+Настройки!$B$7),0,MAX(0,$E2816-MAX(0,SUMIFS(Тех_Движение!$G$2:$G$5111,Тех_Движение!$D$2:$D$5111,$C2816,Тех_Движение!$B$2:$B$5111,"&lt;="&amp;L$3)-$F2816)))</f>
        <v>#VALUE!</v>
      </c>
      <c r="M2816" s="21" t="e">
        <f>IF(OR($B2816="",M$3&lt;$D2816+Настройки!$B$7),0,MAX(0,$E2816-MAX(0,SUMIFS(Тех_Движение!$G$2:$G$5111,Тех_Движение!$D$2:$D$5111,$C2816,Тех_Движение!$B$2:$B$5111,"&lt;="&amp;M$3)-$F2816)))</f>
        <v>#VALUE!</v>
      </c>
      <c r="N2816" s="21" t="e">
        <f>IF(OR($B2816="",N$3&lt;$D2816+Настройки!$B$7),0,MAX(0,$E2816-MAX(0,SUMIFS(Тех_Движение!$G$2:$G$5111,Тех_Движение!$D$2:$D$5111,$C2816,Тех_Движение!$B$2:$B$5111,"&lt;="&amp;N$3)-$F2816)))</f>
        <v>#VALUE!</v>
      </c>
      <c r="O2816" s="21" t="e">
        <f>IF(OR($B2816="",O$3&lt;$D2816+Настройки!$B$7),0,MAX(0,$E2816-MAX(0,SUMIFS(Тех_Движение!$G$2:$G$5111,Тех_Движение!$D$2:$D$5111,$C2816,Тех_Движение!$B$2:$B$5111,"&lt;="&amp;O$3)-$F2816)))</f>
        <v>#VALUE!</v>
      </c>
      <c r="P2816" s="21" t="e">
        <f>IF(OR($B2816="",P$3&lt;$D2816+Настройки!$B$7),0,MAX(0,$E2816-MAX(0,SUMIFS(Тех_Движение!$G$2:$G$5111,Тех_Движение!$D$2:$D$5111,$C2816,Тех_Движение!$B$2:$B$5111,"&lt;="&amp;P$3)-$F2816)))</f>
        <v>#VALUE!</v>
      </c>
      <c r="Q2816" s="21" t="e">
        <f>IF(OR($B2816="",Q$3&lt;$D2816+Настройки!$B$7),0,MAX(0,$E2816-MAX(0,SUMIFS(Тех_Движение!$G$2:$G$5111,Тех_Движение!$D$2:$D$5111,$C2816,Тех_Движение!$B$2:$B$5111,"&lt;="&amp;Q$3)-$F2816)))</f>
        <v>#VALUE!</v>
      </c>
      <c r="R2816" s="21" t="str">
        <f t="shared" si="130"/>
        <v/>
      </c>
      <c r="S2816" s="23" t="str">
        <f>IF($B2816="","",VLOOKUP($C2816,Настройки!$A$11:$L$17,9,FALSE))</f>
        <v/>
      </c>
      <c r="T2816" s="23" t="str">
        <f t="shared" si="131"/>
        <v/>
      </c>
    </row>
    <row r="2817" spans="1:20" x14ac:dyDescent="0.3">
      <c r="A2817" s="20">
        <f>Тех_Движение!$A$2814</f>
        <v>2813</v>
      </c>
      <c r="B2817" s="20" t="str">
        <f>IF(Тех_Движение!$F$2814&gt;0,Тех_Движение!$I$2814,"")</f>
        <v/>
      </c>
      <c r="C2817" s="20" t="str">
        <f>IF($B2817="","",Тех_Движение!$D$2814)</f>
        <v/>
      </c>
      <c r="D2817" s="9" t="str">
        <f>IF($B2817="","",Тех_Движение!$B$2814)</f>
        <v/>
      </c>
      <c r="E2817" s="21" t="str">
        <f>IF($B2817="","",Тех_Движение!$F$2814)</f>
        <v/>
      </c>
      <c r="F2817" s="21" t="str">
        <f>IF($B2817="","",SUMIFS($E$5:$E2816,$C$5:$C2816,$C2817))</f>
        <v/>
      </c>
      <c r="G2817" s="21" t="str">
        <f>IF($B2817="","",MAX(0,$E2817-MAX(0,SUMIFS(Тех_Движение!$G$2:$G$5111,Тех_Движение!$D$2:$D$5111,$C2817,Тех_Движение!$B$2:$B$5111,"&lt;="&amp;Настройки!$B$5-1)-$F2817)))</f>
        <v/>
      </c>
      <c r="H2817" s="21" t="str">
        <f>IF($B2817="","",IF(AND($D2817&gt;=Настройки!$B$5,$D2817&lt;=Настройки!$B$6),$E2817,0))</f>
        <v/>
      </c>
      <c r="I2817" s="21" t="str">
        <f t="shared" si="129"/>
        <v/>
      </c>
      <c r="J2817" s="21" t="str">
        <f>IF($B2817="","",MAX(0,$E2817-MAX(0,SUMIFS(Тех_Движение!$G$2:$G$5111,Тех_Движение!$D$2:$D$5111,$C2817,Тех_Движение!$B$2:$B$5111,"&lt;="&amp;Настройки!$B$6)-$F2817)))</f>
        <v/>
      </c>
      <c r="K2817" s="21" t="e">
        <f>IF(OR($B2817="",K$3&lt;$D2817+Настройки!$B$7),0,MAX(0,$E2817-MAX(0,SUMIFS(Тех_Движение!$G$2:$G$5111,Тех_Движение!$D$2:$D$5111,$C2817,Тех_Движение!$B$2:$B$5111,"&lt;="&amp;K$3)-$F2817)))</f>
        <v>#VALUE!</v>
      </c>
      <c r="L2817" s="21" t="e">
        <f>IF(OR($B2817="",L$3&lt;$D2817+Настройки!$B$7),0,MAX(0,$E2817-MAX(0,SUMIFS(Тех_Движение!$G$2:$G$5111,Тех_Движение!$D$2:$D$5111,$C2817,Тех_Движение!$B$2:$B$5111,"&lt;="&amp;L$3)-$F2817)))</f>
        <v>#VALUE!</v>
      </c>
      <c r="M2817" s="21" t="e">
        <f>IF(OR($B2817="",M$3&lt;$D2817+Настройки!$B$7),0,MAX(0,$E2817-MAX(0,SUMIFS(Тех_Движение!$G$2:$G$5111,Тех_Движение!$D$2:$D$5111,$C2817,Тех_Движение!$B$2:$B$5111,"&lt;="&amp;M$3)-$F2817)))</f>
        <v>#VALUE!</v>
      </c>
      <c r="N2817" s="21" t="e">
        <f>IF(OR($B2817="",N$3&lt;$D2817+Настройки!$B$7),0,MAX(0,$E2817-MAX(0,SUMIFS(Тех_Движение!$G$2:$G$5111,Тех_Движение!$D$2:$D$5111,$C2817,Тех_Движение!$B$2:$B$5111,"&lt;="&amp;N$3)-$F2817)))</f>
        <v>#VALUE!</v>
      </c>
      <c r="O2817" s="21" t="e">
        <f>IF(OR($B2817="",O$3&lt;$D2817+Настройки!$B$7),0,MAX(0,$E2817-MAX(0,SUMIFS(Тех_Движение!$G$2:$G$5111,Тех_Движение!$D$2:$D$5111,$C2817,Тех_Движение!$B$2:$B$5111,"&lt;="&amp;O$3)-$F2817)))</f>
        <v>#VALUE!</v>
      </c>
      <c r="P2817" s="21" t="e">
        <f>IF(OR($B2817="",P$3&lt;$D2817+Настройки!$B$7),0,MAX(0,$E2817-MAX(0,SUMIFS(Тех_Движение!$G$2:$G$5111,Тех_Движение!$D$2:$D$5111,$C2817,Тех_Движение!$B$2:$B$5111,"&lt;="&amp;P$3)-$F2817)))</f>
        <v>#VALUE!</v>
      </c>
      <c r="Q2817" s="21" t="e">
        <f>IF(OR($B2817="",Q$3&lt;$D2817+Настройки!$B$7),0,MAX(0,$E2817-MAX(0,SUMIFS(Тех_Движение!$G$2:$G$5111,Тех_Движение!$D$2:$D$5111,$C2817,Тех_Движение!$B$2:$B$5111,"&lt;="&amp;Q$3)-$F2817)))</f>
        <v>#VALUE!</v>
      </c>
      <c r="R2817" s="21" t="str">
        <f t="shared" si="130"/>
        <v/>
      </c>
      <c r="S2817" s="23" t="str">
        <f>IF($B2817="","",VLOOKUP($C2817,Настройки!$A$11:$L$17,9,FALSE))</f>
        <v/>
      </c>
      <c r="T2817" s="23" t="str">
        <f t="shared" si="131"/>
        <v/>
      </c>
    </row>
    <row r="2818" spans="1:20" x14ac:dyDescent="0.3">
      <c r="A2818" s="20">
        <f>Тех_Движение!$A$2815</f>
        <v>2814</v>
      </c>
      <c r="B2818" s="20" t="str">
        <f>IF(Тех_Движение!$F$2815&gt;0,Тех_Движение!$I$2815,"")</f>
        <v/>
      </c>
      <c r="C2818" s="20" t="str">
        <f>IF($B2818="","",Тех_Движение!$D$2815)</f>
        <v/>
      </c>
      <c r="D2818" s="9" t="str">
        <f>IF($B2818="","",Тех_Движение!$B$2815)</f>
        <v/>
      </c>
      <c r="E2818" s="21" t="str">
        <f>IF($B2818="","",Тех_Движение!$F$2815)</f>
        <v/>
      </c>
      <c r="F2818" s="21" t="str">
        <f>IF($B2818="","",SUMIFS($E$5:$E2817,$C$5:$C2817,$C2818))</f>
        <v/>
      </c>
      <c r="G2818" s="21" t="str">
        <f>IF($B2818="","",MAX(0,$E2818-MAX(0,SUMIFS(Тех_Движение!$G$2:$G$5111,Тех_Движение!$D$2:$D$5111,$C2818,Тех_Движение!$B$2:$B$5111,"&lt;="&amp;Настройки!$B$5-1)-$F2818)))</f>
        <v/>
      </c>
      <c r="H2818" s="21" t="str">
        <f>IF($B2818="","",IF(AND($D2818&gt;=Настройки!$B$5,$D2818&lt;=Настройки!$B$6),$E2818,0))</f>
        <v/>
      </c>
      <c r="I2818" s="21" t="str">
        <f t="shared" si="129"/>
        <v/>
      </c>
      <c r="J2818" s="21" t="str">
        <f>IF($B2818="","",MAX(0,$E2818-MAX(0,SUMIFS(Тех_Движение!$G$2:$G$5111,Тех_Движение!$D$2:$D$5111,$C2818,Тех_Движение!$B$2:$B$5111,"&lt;="&amp;Настройки!$B$6)-$F2818)))</f>
        <v/>
      </c>
      <c r="K2818" s="21" t="e">
        <f>IF(OR($B2818="",K$3&lt;$D2818+Настройки!$B$7),0,MAX(0,$E2818-MAX(0,SUMIFS(Тех_Движение!$G$2:$G$5111,Тех_Движение!$D$2:$D$5111,$C2818,Тех_Движение!$B$2:$B$5111,"&lt;="&amp;K$3)-$F2818)))</f>
        <v>#VALUE!</v>
      </c>
      <c r="L2818" s="21" t="e">
        <f>IF(OR($B2818="",L$3&lt;$D2818+Настройки!$B$7),0,MAX(0,$E2818-MAX(0,SUMIFS(Тех_Движение!$G$2:$G$5111,Тех_Движение!$D$2:$D$5111,$C2818,Тех_Движение!$B$2:$B$5111,"&lt;="&amp;L$3)-$F2818)))</f>
        <v>#VALUE!</v>
      </c>
      <c r="M2818" s="21" t="e">
        <f>IF(OR($B2818="",M$3&lt;$D2818+Настройки!$B$7),0,MAX(0,$E2818-MAX(0,SUMIFS(Тех_Движение!$G$2:$G$5111,Тех_Движение!$D$2:$D$5111,$C2818,Тех_Движение!$B$2:$B$5111,"&lt;="&amp;M$3)-$F2818)))</f>
        <v>#VALUE!</v>
      </c>
      <c r="N2818" s="21" t="e">
        <f>IF(OR($B2818="",N$3&lt;$D2818+Настройки!$B$7),0,MAX(0,$E2818-MAX(0,SUMIFS(Тех_Движение!$G$2:$G$5111,Тех_Движение!$D$2:$D$5111,$C2818,Тех_Движение!$B$2:$B$5111,"&lt;="&amp;N$3)-$F2818)))</f>
        <v>#VALUE!</v>
      </c>
      <c r="O2818" s="21" t="e">
        <f>IF(OR($B2818="",O$3&lt;$D2818+Настройки!$B$7),0,MAX(0,$E2818-MAX(0,SUMIFS(Тех_Движение!$G$2:$G$5111,Тех_Движение!$D$2:$D$5111,$C2818,Тех_Движение!$B$2:$B$5111,"&lt;="&amp;O$3)-$F2818)))</f>
        <v>#VALUE!</v>
      </c>
      <c r="P2818" s="21" t="e">
        <f>IF(OR($B2818="",P$3&lt;$D2818+Настройки!$B$7),0,MAX(0,$E2818-MAX(0,SUMIFS(Тех_Движение!$G$2:$G$5111,Тех_Движение!$D$2:$D$5111,$C2818,Тех_Движение!$B$2:$B$5111,"&lt;="&amp;P$3)-$F2818)))</f>
        <v>#VALUE!</v>
      </c>
      <c r="Q2818" s="21" t="e">
        <f>IF(OR($B2818="",Q$3&lt;$D2818+Настройки!$B$7),0,MAX(0,$E2818-MAX(0,SUMIFS(Тех_Движение!$G$2:$G$5111,Тех_Движение!$D$2:$D$5111,$C2818,Тех_Движение!$B$2:$B$5111,"&lt;="&amp;Q$3)-$F2818)))</f>
        <v>#VALUE!</v>
      </c>
      <c r="R2818" s="21" t="str">
        <f t="shared" si="130"/>
        <v/>
      </c>
      <c r="S2818" s="23" t="str">
        <f>IF($B2818="","",VLOOKUP($C2818,Настройки!$A$11:$L$17,9,FALSE))</f>
        <v/>
      </c>
      <c r="T2818" s="23" t="str">
        <f t="shared" si="131"/>
        <v/>
      </c>
    </row>
    <row r="2819" spans="1:20" x14ac:dyDescent="0.3">
      <c r="A2819" s="20">
        <f>Тех_Движение!$A$2816</f>
        <v>2815</v>
      </c>
      <c r="B2819" s="20" t="str">
        <f>IF(Тех_Движение!$F$2816&gt;0,Тех_Движение!$I$2816,"")</f>
        <v/>
      </c>
      <c r="C2819" s="20" t="str">
        <f>IF($B2819="","",Тех_Движение!$D$2816)</f>
        <v/>
      </c>
      <c r="D2819" s="9" t="str">
        <f>IF($B2819="","",Тех_Движение!$B$2816)</f>
        <v/>
      </c>
      <c r="E2819" s="21" t="str">
        <f>IF($B2819="","",Тех_Движение!$F$2816)</f>
        <v/>
      </c>
      <c r="F2819" s="21" t="str">
        <f>IF($B2819="","",SUMIFS($E$5:$E2818,$C$5:$C2818,$C2819))</f>
        <v/>
      </c>
      <c r="G2819" s="21" t="str">
        <f>IF($B2819="","",MAX(0,$E2819-MAX(0,SUMIFS(Тех_Движение!$G$2:$G$5111,Тех_Движение!$D$2:$D$5111,$C2819,Тех_Движение!$B$2:$B$5111,"&lt;="&amp;Настройки!$B$5-1)-$F2819)))</f>
        <v/>
      </c>
      <c r="H2819" s="21" t="str">
        <f>IF($B2819="","",IF(AND($D2819&gt;=Настройки!$B$5,$D2819&lt;=Настройки!$B$6),$E2819,0))</f>
        <v/>
      </c>
      <c r="I2819" s="21" t="str">
        <f t="shared" si="129"/>
        <v/>
      </c>
      <c r="J2819" s="21" t="str">
        <f>IF($B2819="","",MAX(0,$E2819-MAX(0,SUMIFS(Тех_Движение!$G$2:$G$5111,Тех_Движение!$D$2:$D$5111,$C2819,Тех_Движение!$B$2:$B$5111,"&lt;="&amp;Настройки!$B$6)-$F2819)))</f>
        <v/>
      </c>
      <c r="K2819" s="21" t="e">
        <f>IF(OR($B2819="",K$3&lt;$D2819+Настройки!$B$7),0,MAX(0,$E2819-MAX(0,SUMIFS(Тех_Движение!$G$2:$G$5111,Тех_Движение!$D$2:$D$5111,$C2819,Тех_Движение!$B$2:$B$5111,"&lt;="&amp;K$3)-$F2819)))</f>
        <v>#VALUE!</v>
      </c>
      <c r="L2819" s="21" t="e">
        <f>IF(OR($B2819="",L$3&lt;$D2819+Настройки!$B$7),0,MAX(0,$E2819-MAX(0,SUMIFS(Тех_Движение!$G$2:$G$5111,Тех_Движение!$D$2:$D$5111,$C2819,Тех_Движение!$B$2:$B$5111,"&lt;="&amp;L$3)-$F2819)))</f>
        <v>#VALUE!</v>
      </c>
      <c r="M2819" s="21" t="e">
        <f>IF(OR($B2819="",M$3&lt;$D2819+Настройки!$B$7),0,MAX(0,$E2819-MAX(0,SUMIFS(Тех_Движение!$G$2:$G$5111,Тех_Движение!$D$2:$D$5111,$C2819,Тех_Движение!$B$2:$B$5111,"&lt;="&amp;M$3)-$F2819)))</f>
        <v>#VALUE!</v>
      </c>
      <c r="N2819" s="21" t="e">
        <f>IF(OR($B2819="",N$3&lt;$D2819+Настройки!$B$7),0,MAX(0,$E2819-MAX(0,SUMIFS(Тех_Движение!$G$2:$G$5111,Тех_Движение!$D$2:$D$5111,$C2819,Тех_Движение!$B$2:$B$5111,"&lt;="&amp;N$3)-$F2819)))</f>
        <v>#VALUE!</v>
      </c>
      <c r="O2819" s="21" t="e">
        <f>IF(OR($B2819="",O$3&lt;$D2819+Настройки!$B$7),0,MAX(0,$E2819-MAX(0,SUMIFS(Тех_Движение!$G$2:$G$5111,Тех_Движение!$D$2:$D$5111,$C2819,Тех_Движение!$B$2:$B$5111,"&lt;="&amp;O$3)-$F2819)))</f>
        <v>#VALUE!</v>
      </c>
      <c r="P2819" s="21" t="e">
        <f>IF(OR($B2819="",P$3&lt;$D2819+Настройки!$B$7),0,MAX(0,$E2819-MAX(0,SUMIFS(Тех_Движение!$G$2:$G$5111,Тех_Движение!$D$2:$D$5111,$C2819,Тех_Движение!$B$2:$B$5111,"&lt;="&amp;P$3)-$F2819)))</f>
        <v>#VALUE!</v>
      </c>
      <c r="Q2819" s="21" t="e">
        <f>IF(OR($B2819="",Q$3&lt;$D2819+Настройки!$B$7),0,MAX(0,$E2819-MAX(0,SUMIFS(Тех_Движение!$G$2:$G$5111,Тех_Движение!$D$2:$D$5111,$C2819,Тех_Движение!$B$2:$B$5111,"&lt;="&amp;Q$3)-$F2819)))</f>
        <v>#VALUE!</v>
      </c>
      <c r="R2819" s="21" t="str">
        <f t="shared" si="130"/>
        <v/>
      </c>
      <c r="S2819" s="23" t="str">
        <f>IF($B2819="","",VLOOKUP($C2819,Настройки!$A$11:$L$17,9,FALSE))</f>
        <v/>
      </c>
      <c r="T2819" s="23" t="str">
        <f t="shared" si="131"/>
        <v/>
      </c>
    </row>
    <row r="2820" spans="1:20" x14ac:dyDescent="0.3">
      <c r="A2820" s="20">
        <f>Тех_Движение!$A$2817</f>
        <v>2816</v>
      </c>
      <c r="B2820" s="20" t="str">
        <f>IF(Тех_Движение!$F$2817&gt;0,Тех_Движение!$I$2817,"")</f>
        <v/>
      </c>
      <c r="C2820" s="20" t="str">
        <f>IF($B2820="","",Тех_Движение!$D$2817)</f>
        <v/>
      </c>
      <c r="D2820" s="9" t="str">
        <f>IF($B2820="","",Тех_Движение!$B$2817)</f>
        <v/>
      </c>
      <c r="E2820" s="21" t="str">
        <f>IF($B2820="","",Тех_Движение!$F$2817)</f>
        <v/>
      </c>
      <c r="F2820" s="21" t="str">
        <f>IF($B2820="","",SUMIFS($E$5:$E2819,$C$5:$C2819,$C2820))</f>
        <v/>
      </c>
      <c r="G2820" s="21" t="str">
        <f>IF($B2820="","",MAX(0,$E2820-MAX(0,SUMIFS(Тех_Движение!$G$2:$G$5111,Тех_Движение!$D$2:$D$5111,$C2820,Тех_Движение!$B$2:$B$5111,"&lt;="&amp;Настройки!$B$5-1)-$F2820)))</f>
        <v/>
      </c>
      <c r="H2820" s="21" t="str">
        <f>IF($B2820="","",IF(AND($D2820&gt;=Настройки!$B$5,$D2820&lt;=Настройки!$B$6),$E2820,0))</f>
        <v/>
      </c>
      <c r="I2820" s="21" t="str">
        <f t="shared" si="129"/>
        <v/>
      </c>
      <c r="J2820" s="21" t="str">
        <f>IF($B2820="","",MAX(0,$E2820-MAX(0,SUMIFS(Тех_Движение!$G$2:$G$5111,Тех_Движение!$D$2:$D$5111,$C2820,Тех_Движение!$B$2:$B$5111,"&lt;="&amp;Настройки!$B$6)-$F2820)))</f>
        <v/>
      </c>
      <c r="K2820" s="21" t="e">
        <f>IF(OR($B2820="",K$3&lt;$D2820+Настройки!$B$7),0,MAX(0,$E2820-MAX(0,SUMIFS(Тех_Движение!$G$2:$G$5111,Тех_Движение!$D$2:$D$5111,$C2820,Тех_Движение!$B$2:$B$5111,"&lt;="&amp;K$3)-$F2820)))</f>
        <v>#VALUE!</v>
      </c>
      <c r="L2820" s="21" t="e">
        <f>IF(OR($B2820="",L$3&lt;$D2820+Настройки!$B$7),0,MAX(0,$E2820-MAX(0,SUMIFS(Тех_Движение!$G$2:$G$5111,Тех_Движение!$D$2:$D$5111,$C2820,Тех_Движение!$B$2:$B$5111,"&lt;="&amp;L$3)-$F2820)))</f>
        <v>#VALUE!</v>
      </c>
      <c r="M2820" s="21" t="e">
        <f>IF(OR($B2820="",M$3&lt;$D2820+Настройки!$B$7),0,MAX(0,$E2820-MAX(0,SUMIFS(Тех_Движение!$G$2:$G$5111,Тех_Движение!$D$2:$D$5111,$C2820,Тех_Движение!$B$2:$B$5111,"&lt;="&amp;M$3)-$F2820)))</f>
        <v>#VALUE!</v>
      </c>
      <c r="N2820" s="21" t="e">
        <f>IF(OR($B2820="",N$3&lt;$D2820+Настройки!$B$7),0,MAX(0,$E2820-MAX(0,SUMIFS(Тех_Движение!$G$2:$G$5111,Тех_Движение!$D$2:$D$5111,$C2820,Тех_Движение!$B$2:$B$5111,"&lt;="&amp;N$3)-$F2820)))</f>
        <v>#VALUE!</v>
      </c>
      <c r="O2820" s="21" t="e">
        <f>IF(OR($B2820="",O$3&lt;$D2820+Настройки!$B$7),0,MAX(0,$E2820-MAX(0,SUMIFS(Тех_Движение!$G$2:$G$5111,Тех_Движение!$D$2:$D$5111,$C2820,Тех_Движение!$B$2:$B$5111,"&lt;="&amp;O$3)-$F2820)))</f>
        <v>#VALUE!</v>
      </c>
      <c r="P2820" s="21" t="e">
        <f>IF(OR($B2820="",P$3&lt;$D2820+Настройки!$B$7),0,MAX(0,$E2820-MAX(0,SUMIFS(Тех_Движение!$G$2:$G$5111,Тех_Движение!$D$2:$D$5111,$C2820,Тех_Движение!$B$2:$B$5111,"&lt;="&amp;P$3)-$F2820)))</f>
        <v>#VALUE!</v>
      </c>
      <c r="Q2820" s="21" t="e">
        <f>IF(OR($B2820="",Q$3&lt;$D2820+Настройки!$B$7),0,MAX(0,$E2820-MAX(0,SUMIFS(Тех_Движение!$G$2:$G$5111,Тех_Движение!$D$2:$D$5111,$C2820,Тех_Движение!$B$2:$B$5111,"&lt;="&amp;Q$3)-$F2820)))</f>
        <v>#VALUE!</v>
      </c>
      <c r="R2820" s="21" t="str">
        <f t="shared" si="130"/>
        <v/>
      </c>
      <c r="S2820" s="23" t="str">
        <f>IF($B2820="","",VLOOKUP($C2820,Настройки!$A$11:$L$17,9,FALSE))</f>
        <v/>
      </c>
      <c r="T2820" s="23" t="str">
        <f t="shared" si="131"/>
        <v/>
      </c>
    </row>
    <row r="2821" spans="1:20" x14ac:dyDescent="0.3">
      <c r="A2821" s="20">
        <f>Тех_Движение!$A$2818</f>
        <v>2817</v>
      </c>
      <c r="B2821" s="20" t="str">
        <f>IF(Тех_Движение!$F$2818&gt;0,Тех_Движение!$I$2818,"")</f>
        <v/>
      </c>
      <c r="C2821" s="20" t="str">
        <f>IF($B2821="","",Тех_Движение!$D$2818)</f>
        <v/>
      </c>
      <c r="D2821" s="9" t="str">
        <f>IF($B2821="","",Тех_Движение!$B$2818)</f>
        <v/>
      </c>
      <c r="E2821" s="21" t="str">
        <f>IF($B2821="","",Тех_Движение!$F$2818)</f>
        <v/>
      </c>
      <c r="F2821" s="21" t="str">
        <f>IF($B2821="","",SUMIFS($E$5:$E2820,$C$5:$C2820,$C2821))</f>
        <v/>
      </c>
      <c r="G2821" s="21" t="str">
        <f>IF($B2821="","",MAX(0,$E2821-MAX(0,SUMIFS(Тех_Движение!$G$2:$G$5111,Тех_Движение!$D$2:$D$5111,$C2821,Тех_Движение!$B$2:$B$5111,"&lt;="&amp;Настройки!$B$5-1)-$F2821)))</f>
        <v/>
      </c>
      <c r="H2821" s="21" t="str">
        <f>IF($B2821="","",IF(AND($D2821&gt;=Настройки!$B$5,$D2821&lt;=Настройки!$B$6),$E2821,0))</f>
        <v/>
      </c>
      <c r="I2821" s="21" t="str">
        <f t="shared" ref="I2821:I2884" si="132">IF($B2821="","",$G2821+$H2821-$J2821)</f>
        <v/>
      </c>
      <c r="J2821" s="21" t="str">
        <f>IF($B2821="","",MAX(0,$E2821-MAX(0,SUMIFS(Тех_Движение!$G$2:$G$5111,Тех_Движение!$D$2:$D$5111,$C2821,Тех_Движение!$B$2:$B$5111,"&lt;="&amp;Настройки!$B$6)-$F2821)))</f>
        <v/>
      </c>
      <c r="K2821" s="21" t="e">
        <f>IF(OR($B2821="",K$3&lt;$D2821+Настройки!$B$7),0,MAX(0,$E2821-MAX(0,SUMIFS(Тех_Движение!$G$2:$G$5111,Тех_Движение!$D$2:$D$5111,$C2821,Тех_Движение!$B$2:$B$5111,"&lt;="&amp;K$3)-$F2821)))</f>
        <v>#VALUE!</v>
      </c>
      <c r="L2821" s="21" t="e">
        <f>IF(OR($B2821="",L$3&lt;$D2821+Настройки!$B$7),0,MAX(0,$E2821-MAX(0,SUMIFS(Тех_Движение!$G$2:$G$5111,Тех_Движение!$D$2:$D$5111,$C2821,Тех_Движение!$B$2:$B$5111,"&lt;="&amp;L$3)-$F2821)))</f>
        <v>#VALUE!</v>
      </c>
      <c r="M2821" s="21" t="e">
        <f>IF(OR($B2821="",M$3&lt;$D2821+Настройки!$B$7),0,MAX(0,$E2821-MAX(0,SUMIFS(Тех_Движение!$G$2:$G$5111,Тех_Движение!$D$2:$D$5111,$C2821,Тех_Движение!$B$2:$B$5111,"&lt;="&amp;M$3)-$F2821)))</f>
        <v>#VALUE!</v>
      </c>
      <c r="N2821" s="21" t="e">
        <f>IF(OR($B2821="",N$3&lt;$D2821+Настройки!$B$7),0,MAX(0,$E2821-MAX(0,SUMIFS(Тех_Движение!$G$2:$G$5111,Тех_Движение!$D$2:$D$5111,$C2821,Тех_Движение!$B$2:$B$5111,"&lt;="&amp;N$3)-$F2821)))</f>
        <v>#VALUE!</v>
      </c>
      <c r="O2821" s="21" t="e">
        <f>IF(OR($B2821="",O$3&lt;$D2821+Настройки!$B$7),0,MAX(0,$E2821-MAX(0,SUMIFS(Тех_Движение!$G$2:$G$5111,Тех_Движение!$D$2:$D$5111,$C2821,Тех_Движение!$B$2:$B$5111,"&lt;="&amp;O$3)-$F2821)))</f>
        <v>#VALUE!</v>
      </c>
      <c r="P2821" s="21" t="e">
        <f>IF(OR($B2821="",P$3&lt;$D2821+Настройки!$B$7),0,MAX(0,$E2821-MAX(0,SUMIFS(Тех_Движение!$G$2:$G$5111,Тех_Движение!$D$2:$D$5111,$C2821,Тех_Движение!$B$2:$B$5111,"&lt;="&amp;P$3)-$F2821)))</f>
        <v>#VALUE!</v>
      </c>
      <c r="Q2821" s="21" t="e">
        <f>IF(OR($B2821="",Q$3&lt;$D2821+Настройки!$B$7),0,MAX(0,$E2821-MAX(0,SUMIFS(Тех_Движение!$G$2:$G$5111,Тех_Движение!$D$2:$D$5111,$C2821,Тех_Движение!$B$2:$B$5111,"&lt;="&amp;Q$3)-$F2821)))</f>
        <v>#VALUE!</v>
      </c>
      <c r="R2821" s="21" t="str">
        <f t="shared" ref="R2821:R2884" si="133">IF($B2821="","",SUM($K2821:$Q2821))</f>
        <v/>
      </c>
      <c r="S2821" s="23" t="str">
        <f>IF($B2821="","",VLOOKUP($C2821,Настройки!$A$11:$L$17,9,FALSE))</f>
        <v/>
      </c>
      <c r="T2821" s="23" t="str">
        <f t="shared" ref="T2821:T2884" si="134">IF($B2821="","",$R2821*$S2821)</f>
        <v/>
      </c>
    </row>
    <row r="2822" spans="1:20" x14ac:dyDescent="0.3">
      <c r="A2822" s="20">
        <f>Тех_Движение!$A$2819</f>
        <v>2818</v>
      </c>
      <c r="B2822" s="20" t="str">
        <f>IF(Тех_Движение!$F$2819&gt;0,Тех_Движение!$I$2819,"")</f>
        <v/>
      </c>
      <c r="C2822" s="20" t="str">
        <f>IF($B2822="","",Тех_Движение!$D$2819)</f>
        <v/>
      </c>
      <c r="D2822" s="9" t="str">
        <f>IF($B2822="","",Тех_Движение!$B$2819)</f>
        <v/>
      </c>
      <c r="E2822" s="21" t="str">
        <f>IF($B2822="","",Тех_Движение!$F$2819)</f>
        <v/>
      </c>
      <c r="F2822" s="21" t="str">
        <f>IF($B2822="","",SUMIFS($E$5:$E2821,$C$5:$C2821,$C2822))</f>
        <v/>
      </c>
      <c r="G2822" s="21" t="str">
        <f>IF($B2822="","",MAX(0,$E2822-MAX(0,SUMIFS(Тех_Движение!$G$2:$G$5111,Тех_Движение!$D$2:$D$5111,$C2822,Тех_Движение!$B$2:$B$5111,"&lt;="&amp;Настройки!$B$5-1)-$F2822)))</f>
        <v/>
      </c>
      <c r="H2822" s="21" t="str">
        <f>IF($B2822="","",IF(AND($D2822&gt;=Настройки!$B$5,$D2822&lt;=Настройки!$B$6),$E2822,0))</f>
        <v/>
      </c>
      <c r="I2822" s="21" t="str">
        <f t="shared" si="132"/>
        <v/>
      </c>
      <c r="J2822" s="21" t="str">
        <f>IF($B2822="","",MAX(0,$E2822-MAX(0,SUMIFS(Тех_Движение!$G$2:$G$5111,Тех_Движение!$D$2:$D$5111,$C2822,Тех_Движение!$B$2:$B$5111,"&lt;="&amp;Настройки!$B$6)-$F2822)))</f>
        <v/>
      </c>
      <c r="K2822" s="21" t="e">
        <f>IF(OR($B2822="",K$3&lt;$D2822+Настройки!$B$7),0,MAX(0,$E2822-MAX(0,SUMIFS(Тех_Движение!$G$2:$G$5111,Тех_Движение!$D$2:$D$5111,$C2822,Тех_Движение!$B$2:$B$5111,"&lt;="&amp;K$3)-$F2822)))</f>
        <v>#VALUE!</v>
      </c>
      <c r="L2822" s="21" t="e">
        <f>IF(OR($B2822="",L$3&lt;$D2822+Настройки!$B$7),0,MAX(0,$E2822-MAX(0,SUMIFS(Тех_Движение!$G$2:$G$5111,Тех_Движение!$D$2:$D$5111,$C2822,Тех_Движение!$B$2:$B$5111,"&lt;="&amp;L$3)-$F2822)))</f>
        <v>#VALUE!</v>
      </c>
      <c r="M2822" s="21" t="e">
        <f>IF(OR($B2822="",M$3&lt;$D2822+Настройки!$B$7),0,MAX(0,$E2822-MAX(0,SUMIFS(Тех_Движение!$G$2:$G$5111,Тех_Движение!$D$2:$D$5111,$C2822,Тех_Движение!$B$2:$B$5111,"&lt;="&amp;M$3)-$F2822)))</f>
        <v>#VALUE!</v>
      </c>
      <c r="N2822" s="21" t="e">
        <f>IF(OR($B2822="",N$3&lt;$D2822+Настройки!$B$7),0,MAX(0,$E2822-MAX(0,SUMIFS(Тех_Движение!$G$2:$G$5111,Тех_Движение!$D$2:$D$5111,$C2822,Тех_Движение!$B$2:$B$5111,"&lt;="&amp;N$3)-$F2822)))</f>
        <v>#VALUE!</v>
      </c>
      <c r="O2822" s="21" t="e">
        <f>IF(OR($B2822="",O$3&lt;$D2822+Настройки!$B$7),0,MAX(0,$E2822-MAX(0,SUMIFS(Тех_Движение!$G$2:$G$5111,Тех_Движение!$D$2:$D$5111,$C2822,Тех_Движение!$B$2:$B$5111,"&lt;="&amp;O$3)-$F2822)))</f>
        <v>#VALUE!</v>
      </c>
      <c r="P2822" s="21" t="e">
        <f>IF(OR($B2822="",P$3&lt;$D2822+Настройки!$B$7),0,MAX(0,$E2822-MAX(0,SUMIFS(Тех_Движение!$G$2:$G$5111,Тех_Движение!$D$2:$D$5111,$C2822,Тех_Движение!$B$2:$B$5111,"&lt;="&amp;P$3)-$F2822)))</f>
        <v>#VALUE!</v>
      </c>
      <c r="Q2822" s="21" t="e">
        <f>IF(OR($B2822="",Q$3&lt;$D2822+Настройки!$B$7),0,MAX(0,$E2822-MAX(0,SUMIFS(Тех_Движение!$G$2:$G$5111,Тех_Движение!$D$2:$D$5111,$C2822,Тех_Движение!$B$2:$B$5111,"&lt;="&amp;Q$3)-$F2822)))</f>
        <v>#VALUE!</v>
      </c>
      <c r="R2822" s="21" t="str">
        <f t="shared" si="133"/>
        <v/>
      </c>
      <c r="S2822" s="23" t="str">
        <f>IF($B2822="","",VLOOKUP($C2822,Настройки!$A$11:$L$17,9,FALSE))</f>
        <v/>
      </c>
      <c r="T2822" s="23" t="str">
        <f t="shared" si="134"/>
        <v/>
      </c>
    </row>
    <row r="2823" spans="1:20" x14ac:dyDescent="0.3">
      <c r="A2823" s="20">
        <f>Тех_Движение!$A$2820</f>
        <v>2819</v>
      </c>
      <c r="B2823" s="20" t="str">
        <f>IF(Тех_Движение!$F$2820&gt;0,Тех_Движение!$I$2820,"")</f>
        <v/>
      </c>
      <c r="C2823" s="20" t="str">
        <f>IF($B2823="","",Тех_Движение!$D$2820)</f>
        <v/>
      </c>
      <c r="D2823" s="9" t="str">
        <f>IF($B2823="","",Тех_Движение!$B$2820)</f>
        <v/>
      </c>
      <c r="E2823" s="21" t="str">
        <f>IF($B2823="","",Тех_Движение!$F$2820)</f>
        <v/>
      </c>
      <c r="F2823" s="21" t="str">
        <f>IF($B2823="","",SUMIFS($E$5:$E2822,$C$5:$C2822,$C2823))</f>
        <v/>
      </c>
      <c r="G2823" s="21" t="str">
        <f>IF($B2823="","",MAX(0,$E2823-MAX(0,SUMIFS(Тех_Движение!$G$2:$G$5111,Тех_Движение!$D$2:$D$5111,$C2823,Тех_Движение!$B$2:$B$5111,"&lt;="&amp;Настройки!$B$5-1)-$F2823)))</f>
        <v/>
      </c>
      <c r="H2823" s="21" t="str">
        <f>IF($B2823="","",IF(AND($D2823&gt;=Настройки!$B$5,$D2823&lt;=Настройки!$B$6),$E2823,0))</f>
        <v/>
      </c>
      <c r="I2823" s="21" t="str">
        <f t="shared" si="132"/>
        <v/>
      </c>
      <c r="J2823" s="21" t="str">
        <f>IF($B2823="","",MAX(0,$E2823-MAX(0,SUMIFS(Тех_Движение!$G$2:$G$5111,Тех_Движение!$D$2:$D$5111,$C2823,Тех_Движение!$B$2:$B$5111,"&lt;="&amp;Настройки!$B$6)-$F2823)))</f>
        <v/>
      </c>
      <c r="K2823" s="21" t="e">
        <f>IF(OR($B2823="",K$3&lt;$D2823+Настройки!$B$7),0,MAX(0,$E2823-MAX(0,SUMIFS(Тех_Движение!$G$2:$G$5111,Тех_Движение!$D$2:$D$5111,$C2823,Тех_Движение!$B$2:$B$5111,"&lt;="&amp;K$3)-$F2823)))</f>
        <v>#VALUE!</v>
      </c>
      <c r="L2823" s="21" t="e">
        <f>IF(OR($B2823="",L$3&lt;$D2823+Настройки!$B$7),0,MAX(0,$E2823-MAX(0,SUMIFS(Тех_Движение!$G$2:$G$5111,Тех_Движение!$D$2:$D$5111,$C2823,Тех_Движение!$B$2:$B$5111,"&lt;="&amp;L$3)-$F2823)))</f>
        <v>#VALUE!</v>
      </c>
      <c r="M2823" s="21" t="e">
        <f>IF(OR($B2823="",M$3&lt;$D2823+Настройки!$B$7),0,MAX(0,$E2823-MAX(0,SUMIFS(Тех_Движение!$G$2:$G$5111,Тех_Движение!$D$2:$D$5111,$C2823,Тех_Движение!$B$2:$B$5111,"&lt;="&amp;M$3)-$F2823)))</f>
        <v>#VALUE!</v>
      </c>
      <c r="N2823" s="21" t="e">
        <f>IF(OR($B2823="",N$3&lt;$D2823+Настройки!$B$7),0,MAX(0,$E2823-MAX(0,SUMIFS(Тех_Движение!$G$2:$G$5111,Тех_Движение!$D$2:$D$5111,$C2823,Тех_Движение!$B$2:$B$5111,"&lt;="&amp;N$3)-$F2823)))</f>
        <v>#VALUE!</v>
      </c>
      <c r="O2823" s="21" t="e">
        <f>IF(OR($B2823="",O$3&lt;$D2823+Настройки!$B$7),0,MAX(0,$E2823-MAX(0,SUMIFS(Тех_Движение!$G$2:$G$5111,Тех_Движение!$D$2:$D$5111,$C2823,Тех_Движение!$B$2:$B$5111,"&lt;="&amp;O$3)-$F2823)))</f>
        <v>#VALUE!</v>
      </c>
      <c r="P2823" s="21" t="e">
        <f>IF(OR($B2823="",P$3&lt;$D2823+Настройки!$B$7),0,MAX(0,$E2823-MAX(0,SUMIFS(Тех_Движение!$G$2:$G$5111,Тех_Движение!$D$2:$D$5111,$C2823,Тех_Движение!$B$2:$B$5111,"&lt;="&amp;P$3)-$F2823)))</f>
        <v>#VALUE!</v>
      </c>
      <c r="Q2823" s="21" t="e">
        <f>IF(OR($B2823="",Q$3&lt;$D2823+Настройки!$B$7),0,MAX(0,$E2823-MAX(0,SUMIFS(Тех_Движение!$G$2:$G$5111,Тех_Движение!$D$2:$D$5111,$C2823,Тех_Движение!$B$2:$B$5111,"&lt;="&amp;Q$3)-$F2823)))</f>
        <v>#VALUE!</v>
      </c>
      <c r="R2823" s="21" t="str">
        <f t="shared" si="133"/>
        <v/>
      </c>
      <c r="S2823" s="23" t="str">
        <f>IF($B2823="","",VLOOKUP($C2823,Настройки!$A$11:$L$17,9,FALSE))</f>
        <v/>
      </c>
      <c r="T2823" s="23" t="str">
        <f t="shared" si="134"/>
        <v/>
      </c>
    </row>
    <row r="2824" spans="1:20" x14ac:dyDescent="0.3">
      <c r="A2824" s="20">
        <f>Тех_Движение!$A$2821</f>
        <v>2820</v>
      </c>
      <c r="B2824" s="20" t="str">
        <f>IF(Тех_Движение!$F$2821&gt;0,Тех_Движение!$I$2821,"")</f>
        <v/>
      </c>
      <c r="C2824" s="20" t="str">
        <f>IF($B2824="","",Тех_Движение!$D$2821)</f>
        <v/>
      </c>
      <c r="D2824" s="9" t="str">
        <f>IF($B2824="","",Тех_Движение!$B$2821)</f>
        <v/>
      </c>
      <c r="E2824" s="21" t="str">
        <f>IF($B2824="","",Тех_Движение!$F$2821)</f>
        <v/>
      </c>
      <c r="F2824" s="21" t="str">
        <f>IF($B2824="","",SUMIFS($E$5:$E2823,$C$5:$C2823,$C2824))</f>
        <v/>
      </c>
      <c r="G2824" s="21" t="str">
        <f>IF($B2824="","",MAX(0,$E2824-MAX(0,SUMIFS(Тех_Движение!$G$2:$G$5111,Тех_Движение!$D$2:$D$5111,$C2824,Тех_Движение!$B$2:$B$5111,"&lt;="&amp;Настройки!$B$5-1)-$F2824)))</f>
        <v/>
      </c>
      <c r="H2824" s="21" t="str">
        <f>IF($B2824="","",IF(AND($D2824&gt;=Настройки!$B$5,$D2824&lt;=Настройки!$B$6),$E2824,0))</f>
        <v/>
      </c>
      <c r="I2824" s="21" t="str">
        <f t="shared" si="132"/>
        <v/>
      </c>
      <c r="J2824" s="21" t="str">
        <f>IF($B2824="","",MAX(0,$E2824-MAX(0,SUMIFS(Тех_Движение!$G$2:$G$5111,Тех_Движение!$D$2:$D$5111,$C2824,Тех_Движение!$B$2:$B$5111,"&lt;="&amp;Настройки!$B$6)-$F2824)))</f>
        <v/>
      </c>
      <c r="K2824" s="21" t="e">
        <f>IF(OR($B2824="",K$3&lt;$D2824+Настройки!$B$7),0,MAX(0,$E2824-MAX(0,SUMIFS(Тех_Движение!$G$2:$G$5111,Тех_Движение!$D$2:$D$5111,$C2824,Тех_Движение!$B$2:$B$5111,"&lt;="&amp;K$3)-$F2824)))</f>
        <v>#VALUE!</v>
      </c>
      <c r="L2824" s="21" t="e">
        <f>IF(OR($B2824="",L$3&lt;$D2824+Настройки!$B$7),0,MAX(0,$E2824-MAX(0,SUMIFS(Тех_Движение!$G$2:$G$5111,Тех_Движение!$D$2:$D$5111,$C2824,Тех_Движение!$B$2:$B$5111,"&lt;="&amp;L$3)-$F2824)))</f>
        <v>#VALUE!</v>
      </c>
      <c r="M2824" s="21" t="e">
        <f>IF(OR($B2824="",M$3&lt;$D2824+Настройки!$B$7),0,MAX(0,$E2824-MAX(0,SUMIFS(Тех_Движение!$G$2:$G$5111,Тех_Движение!$D$2:$D$5111,$C2824,Тех_Движение!$B$2:$B$5111,"&lt;="&amp;M$3)-$F2824)))</f>
        <v>#VALUE!</v>
      </c>
      <c r="N2824" s="21" t="e">
        <f>IF(OR($B2824="",N$3&lt;$D2824+Настройки!$B$7),0,MAX(0,$E2824-MAX(0,SUMIFS(Тех_Движение!$G$2:$G$5111,Тех_Движение!$D$2:$D$5111,$C2824,Тех_Движение!$B$2:$B$5111,"&lt;="&amp;N$3)-$F2824)))</f>
        <v>#VALUE!</v>
      </c>
      <c r="O2824" s="21" t="e">
        <f>IF(OR($B2824="",O$3&lt;$D2824+Настройки!$B$7),0,MAX(0,$E2824-MAX(0,SUMIFS(Тех_Движение!$G$2:$G$5111,Тех_Движение!$D$2:$D$5111,$C2824,Тех_Движение!$B$2:$B$5111,"&lt;="&amp;O$3)-$F2824)))</f>
        <v>#VALUE!</v>
      </c>
      <c r="P2824" s="21" t="e">
        <f>IF(OR($B2824="",P$3&lt;$D2824+Настройки!$B$7),0,MAX(0,$E2824-MAX(0,SUMIFS(Тех_Движение!$G$2:$G$5111,Тех_Движение!$D$2:$D$5111,$C2824,Тех_Движение!$B$2:$B$5111,"&lt;="&amp;P$3)-$F2824)))</f>
        <v>#VALUE!</v>
      </c>
      <c r="Q2824" s="21" t="e">
        <f>IF(OR($B2824="",Q$3&lt;$D2824+Настройки!$B$7),0,MAX(0,$E2824-MAX(0,SUMIFS(Тех_Движение!$G$2:$G$5111,Тех_Движение!$D$2:$D$5111,$C2824,Тех_Движение!$B$2:$B$5111,"&lt;="&amp;Q$3)-$F2824)))</f>
        <v>#VALUE!</v>
      </c>
      <c r="R2824" s="21" t="str">
        <f t="shared" si="133"/>
        <v/>
      </c>
      <c r="S2824" s="23" t="str">
        <f>IF($B2824="","",VLOOKUP($C2824,Настройки!$A$11:$L$17,9,FALSE))</f>
        <v/>
      </c>
      <c r="T2824" s="23" t="str">
        <f t="shared" si="134"/>
        <v/>
      </c>
    </row>
    <row r="2825" spans="1:20" x14ac:dyDescent="0.3">
      <c r="A2825" s="20">
        <f>Тех_Движение!$A$2822</f>
        <v>2821</v>
      </c>
      <c r="B2825" s="20" t="str">
        <f>IF(Тех_Движение!$F$2822&gt;0,Тех_Движение!$I$2822,"")</f>
        <v/>
      </c>
      <c r="C2825" s="20" t="str">
        <f>IF($B2825="","",Тех_Движение!$D$2822)</f>
        <v/>
      </c>
      <c r="D2825" s="9" t="str">
        <f>IF($B2825="","",Тех_Движение!$B$2822)</f>
        <v/>
      </c>
      <c r="E2825" s="21" t="str">
        <f>IF($B2825="","",Тех_Движение!$F$2822)</f>
        <v/>
      </c>
      <c r="F2825" s="21" t="str">
        <f>IF($B2825="","",SUMIFS($E$5:$E2824,$C$5:$C2824,$C2825))</f>
        <v/>
      </c>
      <c r="G2825" s="21" t="str">
        <f>IF($B2825="","",MAX(0,$E2825-MAX(0,SUMIFS(Тех_Движение!$G$2:$G$5111,Тех_Движение!$D$2:$D$5111,$C2825,Тех_Движение!$B$2:$B$5111,"&lt;="&amp;Настройки!$B$5-1)-$F2825)))</f>
        <v/>
      </c>
      <c r="H2825" s="21" t="str">
        <f>IF($B2825="","",IF(AND($D2825&gt;=Настройки!$B$5,$D2825&lt;=Настройки!$B$6),$E2825,0))</f>
        <v/>
      </c>
      <c r="I2825" s="21" t="str">
        <f t="shared" si="132"/>
        <v/>
      </c>
      <c r="J2825" s="21" t="str">
        <f>IF($B2825="","",MAX(0,$E2825-MAX(0,SUMIFS(Тех_Движение!$G$2:$G$5111,Тех_Движение!$D$2:$D$5111,$C2825,Тех_Движение!$B$2:$B$5111,"&lt;="&amp;Настройки!$B$6)-$F2825)))</f>
        <v/>
      </c>
      <c r="K2825" s="21" t="e">
        <f>IF(OR($B2825="",K$3&lt;$D2825+Настройки!$B$7),0,MAX(0,$E2825-MAX(0,SUMIFS(Тех_Движение!$G$2:$G$5111,Тех_Движение!$D$2:$D$5111,$C2825,Тех_Движение!$B$2:$B$5111,"&lt;="&amp;K$3)-$F2825)))</f>
        <v>#VALUE!</v>
      </c>
      <c r="L2825" s="21" t="e">
        <f>IF(OR($B2825="",L$3&lt;$D2825+Настройки!$B$7),0,MAX(0,$E2825-MAX(0,SUMIFS(Тех_Движение!$G$2:$G$5111,Тех_Движение!$D$2:$D$5111,$C2825,Тех_Движение!$B$2:$B$5111,"&lt;="&amp;L$3)-$F2825)))</f>
        <v>#VALUE!</v>
      </c>
      <c r="M2825" s="21" t="e">
        <f>IF(OR($B2825="",M$3&lt;$D2825+Настройки!$B$7),0,MAX(0,$E2825-MAX(0,SUMIFS(Тех_Движение!$G$2:$G$5111,Тех_Движение!$D$2:$D$5111,$C2825,Тех_Движение!$B$2:$B$5111,"&lt;="&amp;M$3)-$F2825)))</f>
        <v>#VALUE!</v>
      </c>
      <c r="N2825" s="21" t="e">
        <f>IF(OR($B2825="",N$3&lt;$D2825+Настройки!$B$7),0,MAX(0,$E2825-MAX(0,SUMIFS(Тех_Движение!$G$2:$G$5111,Тех_Движение!$D$2:$D$5111,$C2825,Тех_Движение!$B$2:$B$5111,"&lt;="&amp;N$3)-$F2825)))</f>
        <v>#VALUE!</v>
      </c>
      <c r="O2825" s="21" t="e">
        <f>IF(OR($B2825="",O$3&lt;$D2825+Настройки!$B$7),0,MAX(0,$E2825-MAX(0,SUMIFS(Тех_Движение!$G$2:$G$5111,Тех_Движение!$D$2:$D$5111,$C2825,Тех_Движение!$B$2:$B$5111,"&lt;="&amp;O$3)-$F2825)))</f>
        <v>#VALUE!</v>
      </c>
      <c r="P2825" s="21" t="e">
        <f>IF(OR($B2825="",P$3&lt;$D2825+Настройки!$B$7),0,MAX(0,$E2825-MAX(0,SUMIFS(Тех_Движение!$G$2:$G$5111,Тех_Движение!$D$2:$D$5111,$C2825,Тех_Движение!$B$2:$B$5111,"&lt;="&amp;P$3)-$F2825)))</f>
        <v>#VALUE!</v>
      </c>
      <c r="Q2825" s="21" t="e">
        <f>IF(OR($B2825="",Q$3&lt;$D2825+Настройки!$B$7),0,MAX(0,$E2825-MAX(0,SUMIFS(Тех_Движение!$G$2:$G$5111,Тех_Движение!$D$2:$D$5111,$C2825,Тех_Движение!$B$2:$B$5111,"&lt;="&amp;Q$3)-$F2825)))</f>
        <v>#VALUE!</v>
      </c>
      <c r="R2825" s="21" t="str">
        <f t="shared" si="133"/>
        <v/>
      </c>
      <c r="S2825" s="23" t="str">
        <f>IF($B2825="","",VLOOKUP($C2825,Настройки!$A$11:$L$17,9,FALSE))</f>
        <v/>
      </c>
      <c r="T2825" s="23" t="str">
        <f t="shared" si="134"/>
        <v/>
      </c>
    </row>
    <row r="2826" spans="1:20" x14ac:dyDescent="0.3">
      <c r="A2826" s="20">
        <f>Тех_Движение!$A$2823</f>
        <v>2822</v>
      </c>
      <c r="B2826" s="20" t="str">
        <f>IF(Тех_Движение!$F$2823&gt;0,Тех_Движение!$I$2823,"")</f>
        <v/>
      </c>
      <c r="C2826" s="20" t="str">
        <f>IF($B2826="","",Тех_Движение!$D$2823)</f>
        <v/>
      </c>
      <c r="D2826" s="9" t="str">
        <f>IF($B2826="","",Тех_Движение!$B$2823)</f>
        <v/>
      </c>
      <c r="E2826" s="21" t="str">
        <f>IF($B2826="","",Тех_Движение!$F$2823)</f>
        <v/>
      </c>
      <c r="F2826" s="21" t="str">
        <f>IF($B2826="","",SUMIFS($E$5:$E2825,$C$5:$C2825,$C2826))</f>
        <v/>
      </c>
      <c r="G2826" s="21" t="str">
        <f>IF($B2826="","",MAX(0,$E2826-MAX(0,SUMIFS(Тех_Движение!$G$2:$G$5111,Тех_Движение!$D$2:$D$5111,$C2826,Тех_Движение!$B$2:$B$5111,"&lt;="&amp;Настройки!$B$5-1)-$F2826)))</f>
        <v/>
      </c>
      <c r="H2826" s="21" t="str">
        <f>IF($B2826="","",IF(AND($D2826&gt;=Настройки!$B$5,$D2826&lt;=Настройки!$B$6),$E2826,0))</f>
        <v/>
      </c>
      <c r="I2826" s="21" t="str">
        <f t="shared" si="132"/>
        <v/>
      </c>
      <c r="J2826" s="21" t="str">
        <f>IF($B2826="","",MAX(0,$E2826-MAX(0,SUMIFS(Тех_Движение!$G$2:$G$5111,Тех_Движение!$D$2:$D$5111,$C2826,Тех_Движение!$B$2:$B$5111,"&lt;="&amp;Настройки!$B$6)-$F2826)))</f>
        <v/>
      </c>
      <c r="K2826" s="21" t="e">
        <f>IF(OR($B2826="",K$3&lt;$D2826+Настройки!$B$7),0,MAX(0,$E2826-MAX(0,SUMIFS(Тех_Движение!$G$2:$G$5111,Тех_Движение!$D$2:$D$5111,$C2826,Тех_Движение!$B$2:$B$5111,"&lt;="&amp;K$3)-$F2826)))</f>
        <v>#VALUE!</v>
      </c>
      <c r="L2826" s="21" t="e">
        <f>IF(OR($B2826="",L$3&lt;$D2826+Настройки!$B$7),0,MAX(0,$E2826-MAX(0,SUMIFS(Тех_Движение!$G$2:$G$5111,Тех_Движение!$D$2:$D$5111,$C2826,Тех_Движение!$B$2:$B$5111,"&lt;="&amp;L$3)-$F2826)))</f>
        <v>#VALUE!</v>
      </c>
      <c r="M2826" s="21" t="e">
        <f>IF(OR($B2826="",M$3&lt;$D2826+Настройки!$B$7),0,MAX(0,$E2826-MAX(0,SUMIFS(Тех_Движение!$G$2:$G$5111,Тех_Движение!$D$2:$D$5111,$C2826,Тех_Движение!$B$2:$B$5111,"&lt;="&amp;M$3)-$F2826)))</f>
        <v>#VALUE!</v>
      </c>
      <c r="N2826" s="21" t="e">
        <f>IF(OR($B2826="",N$3&lt;$D2826+Настройки!$B$7),0,MAX(0,$E2826-MAX(0,SUMIFS(Тех_Движение!$G$2:$G$5111,Тех_Движение!$D$2:$D$5111,$C2826,Тех_Движение!$B$2:$B$5111,"&lt;="&amp;N$3)-$F2826)))</f>
        <v>#VALUE!</v>
      </c>
      <c r="O2826" s="21" t="e">
        <f>IF(OR($B2826="",O$3&lt;$D2826+Настройки!$B$7),0,MAX(0,$E2826-MAX(0,SUMIFS(Тех_Движение!$G$2:$G$5111,Тех_Движение!$D$2:$D$5111,$C2826,Тех_Движение!$B$2:$B$5111,"&lt;="&amp;O$3)-$F2826)))</f>
        <v>#VALUE!</v>
      </c>
      <c r="P2826" s="21" t="e">
        <f>IF(OR($B2826="",P$3&lt;$D2826+Настройки!$B$7),0,MAX(0,$E2826-MAX(0,SUMIFS(Тех_Движение!$G$2:$G$5111,Тех_Движение!$D$2:$D$5111,$C2826,Тех_Движение!$B$2:$B$5111,"&lt;="&amp;P$3)-$F2826)))</f>
        <v>#VALUE!</v>
      </c>
      <c r="Q2826" s="21" t="e">
        <f>IF(OR($B2826="",Q$3&lt;$D2826+Настройки!$B$7),0,MAX(0,$E2826-MAX(0,SUMIFS(Тех_Движение!$G$2:$G$5111,Тех_Движение!$D$2:$D$5111,$C2826,Тех_Движение!$B$2:$B$5111,"&lt;="&amp;Q$3)-$F2826)))</f>
        <v>#VALUE!</v>
      </c>
      <c r="R2826" s="21" t="str">
        <f t="shared" si="133"/>
        <v/>
      </c>
      <c r="S2826" s="23" t="str">
        <f>IF($B2826="","",VLOOKUP($C2826,Настройки!$A$11:$L$17,9,FALSE))</f>
        <v/>
      </c>
      <c r="T2826" s="23" t="str">
        <f t="shared" si="134"/>
        <v/>
      </c>
    </row>
    <row r="2827" spans="1:20" x14ac:dyDescent="0.3">
      <c r="A2827" s="20">
        <f>Тех_Движение!$A$2824</f>
        <v>2823</v>
      </c>
      <c r="B2827" s="20" t="str">
        <f>IF(Тех_Движение!$F$2824&gt;0,Тех_Движение!$I$2824,"")</f>
        <v/>
      </c>
      <c r="C2827" s="20" t="str">
        <f>IF($B2827="","",Тех_Движение!$D$2824)</f>
        <v/>
      </c>
      <c r="D2827" s="9" t="str">
        <f>IF($B2827="","",Тех_Движение!$B$2824)</f>
        <v/>
      </c>
      <c r="E2827" s="21" t="str">
        <f>IF($B2827="","",Тех_Движение!$F$2824)</f>
        <v/>
      </c>
      <c r="F2827" s="21" t="str">
        <f>IF($B2827="","",SUMIFS($E$5:$E2826,$C$5:$C2826,$C2827))</f>
        <v/>
      </c>
      <c r="G2827" s="21" t="str">
        <f>IF($B2827="","",MAX(0,$E2827-MAX(0,SUMIFS(Тех_Движение!$G$2:$G$5111,Тех_Движение!$D$2:$D$5111,$C2827,Тех_Движение!$B$2:$B$5111,"&lt;="&amp;Настройки!$B$5-1)-$F2827)))</f>
        <v/>
      </c>
      <c r="H2827" s="21" t="str">
        <f>IF($B2827="","",IF(AND($D2827&gt;=Настройки!$B$5,$D2827&lt;=Настройки!$B$6),$E2827,0))</f>
        <v/>
      </c>
      <c r="I2827" s="21" t="str">
        <f t="shared" si="132"/>
        <v/>
      </c>
      <c r="J2827" s="21" t="str">
        <f>IF($B2827="","",MAX(0,$E2827-MAX(0,SUMIFS(Тех_Движение!$G$2:$G$5111,Тех_Движение!$D$2:$D$5111,$C2827,Тех_Движение!$B$2:$B$5111,"&lt;="&amp;Настройки!$B$6)-$F2827)))</f>
        <v/>
      </c>
      <c r="K2827" s="21" t="e">
        <f>IF(OR($B2827="",K$3&lt;$D2827+Настройки!$B$7),0,MAX(0,$E2827-MAX(0,SUMIFS(Тех_Движение!$G$2:$G$5111,Тех_Движение!$D$2:$D$5111,$C2827,Тех_Движение!$B$2:$B$5111,"&lt;="&amp;K$3)-$F2827)))</f>
        <v>#VALUE!</v>
      </c>
      <c r="L2827" s="21" t="e">
        <f>IF(OR($B2827="",L$3&lt;$D2827+Настройки!$B$7),0,MAX(0,$E2827-MAX(0,SUMIFS(Тех_Движение!$G$2:$G$5111,Тех_Движение!$D$2:$D$5111,$C2827,Тех_Движение!$B$2:$B$5111,"&lt;="&amp;L$3)-$F2827)))</f>
        <v>#VALUE!</v>
      </c>
      <c r="M2827" s="21" t="e">
        <f>IF(OR($B2827="",M$3&lt;$D2827+Настройки!$B$7),0,MAX(0,$E2827-MAX(0,SUMIFS(Тех_Движение!$G$2:$G$5111,Тех_Движение!$D$2:$D$5111,$C2827,Тех_Движение!$B$2:$B$5111,"&lt;="&amp;M$3)-$F2827)))</f>
        <v>#VALUE!</v>
      </c>
      <c r="N2827" s="21" t="e">
        <f>IF(OR($B2827="",N$3&lt;$D2827+Настройки!$B$7),0,MAX(0,$E2827-MAX(0,SUMIFS(Тех_Движение!$G$2:$G$5111,Тех_Движение!$D$2:$D$5111,$C2827,Тех_Движение!$B$2:$B$5111,"&lt;="&amp;N$3)-$F2827)))</f>
        <v>#VALUE!</v>
      </c>
      <c r="O2827" s="21" t="e">
        <f>IF(OR($B2827="",O$3&lt;$D2827+Настройки!$B$7),0,MAX(0,$E2827-MAX(0,SUMIFS(Тех_Движение!$G$2:$G$5111,Тех_Движение!$D$2:$D$5111,$C2827,Тех_Движение!$B$2:$B$5111,"&lt;="&amp;O$3)-$F2827)))</f>
        <v>#VALUE!</v>
      </c>
      <c r="P2827" s="21" t="e">
        <f>IF(OR($B2827="",P$3&lt;$D2827+Настройки!$B$7),0,MAX(0,$E2827-MAX(0,SUMIFS(Тех_Движение!$G$2:$G$5111,Тех_Движение!$D$2:$D$5111,$C2827,Тех_Движение!$B$2:$B$5111,"&lt;="&amp;P$3)-$F2827)))</f>
        <v>#VALUE!</v>
      </c>
      <c r="Q2827" s="21" t="e">
        <f>IF(OR($B2827="",Q$3&lt;$D2827+Настройки!$B$7),0,MAX(0,$E2827-MAX(0,SUMIFS(Тех_Движение!$G$2:$G$5111,Тех_Движение!$D$2:$D$5111,$C2827,Тех_Движение!$B$2:$B$5111,"&lt;="&amp;Q$3)-$F2827)))</f>
        <v>#VALUE!</v>
      </c>
      <c r="R2827" s="21" t="str">
        <f t="shared" si="133"/>
        <v/>
      </c>
      <c r="S2827" s="23" t="str">
        <f>IF($B2827="","",VLOOKUP($C2827,Настройки!$A$11:$L$17,9,FALSE))</f>
        <v/>
      </c>
      <c r="T2827" s="23" t="str">
        <f t="shared" si="134"/>
        <v/>
      </c>
    </row>
    <row r="2828" spans="1:20" x14ac:dyDescent="0.3">
      <c r="A2828" s="20">
        <f>Тех_Движение!$A$2825</f>
        <v>2824</v>
      </c>
      <c r="B2828" s="20" t="str">
        <f>IF(Тех_Движение!$F$2825&gt;0,Тех_Движение!$I$2825,"")</f>
        <v/>
      </c>
      <c r="C2828" s="20" t="str">
        <f>IF($B2828="","",Тех_Движение!$D$2825)</f>
        <v/>
      </c>
      <c r="D2828" s="9" t="str">
        <f>IF($B2828="","",Тех_Движение!$B$2825)</f>
        <v/>
      </c>
      <c r="E2828" s="21" t="str">
        <f>IF($B2828="","",Тех_Движение!$F$2825)</f>
        <v/>
      </c>
      <c r="F2828" s="21" t="str">
        <f>IF($B2828="","",SUMIFS($E$5:$E2827,$C$5:$C2827,$C2828))</f>
        <v/>
      </c>
      <c r="G2828" s="21" t="str">
        <f>IF($B2828="","",MAX(0,$E2828-MAX(0,SUMIFS(Тех_Движение!$G$2:$G$5111,Тех_Движение!$D$2:$D$5111,$C2828,Тех_Движение!$B$2:$B$5111,"&lt;="&amp;Настройки!$B$5-1)-$F2828)))</f>
        <v/>
      </c>
      <c r="H2828" s="21" t="str">
        <f>IF($B2828="","",IF(AND($D2828&gt;=Настройки!$B$5,$D2828&lt;=Настройки!$B$6),$E2828,0))</f>
        <v/>
      </c>
      <c r="I2828" s="21" t="str">
        <f t="shared" si="132"/>
        <v/>
      </c>
      <c r="J2828" s="21" t="str">
        <f>IF($B2828="","",MAX(0,$E2828-MAX(0,SUMIFS(Тех_Движение!$G$2:$G$5111,Тех_Движение!$D$2:$D$5111,$C2828,Тех_Движение!$B$2:$B$5111,"&lt;="&amp;Настройки!$B$6)-$F2828)))</f>
        <v/>
      </c>
      <c r="K2828" s="21" t="e">
        <f>IF(OR($B2828="",K$3&lt;$D2828+Настройки!$B$7),0,MAX(0,$E2828-MAX(0,SUMIFS(Тех_Движение!$G$2:$G$5111,Тех_Движение!$D$2:$D$5111,$C2828,Тех_Движение!$B$2:$B$5111,"&lt;="&amp;K$3)-$F2828)))</f>
        <v>#VALUE!</v>
      </c>
      <c r="L2828" s="21" t="e">
        <f>IF(OR($B2828="",L$3&lt;$D2828+Настройки!$B$7),0,MAX(0,$E2828-MAX(0,SUMIFS(Тех_Движение!$G$2:$G$5111,Тех_Движение!$D$2:$D$5111,$C2828,Тех_Движение!$B$2:$B$5111,"&lt;="&amp;L$3)-$F2828)))</f>
        <v>#VALUE!</v>
      </c>
      <c r="M2828" s="21" t="e">
        <f>IF(OR($B2828="",M$3&lt;$D2828+Настройки!$B$7),0,MAX(0,$E2828-MAX(0,SUMIFS(Тех_Движение!$G$2:$G$5111,Тех_Движение!$D$2:$D$5111,$C2828,Тех_Движение!$B$2:$B$5111,"&lt;="&amp;M$3)-$F2828)))</f>
        <v>#VALUE!</v>
      </c>
      <c r="N2828" s="21" t="e">
        <f>IF(OR($B2828="",N$3&lt;$D2828+Настройки!$B$7),0,MAX(0,$E2828-MAX(0,SUMIFS(Тех_Движение!$G$2:$G$5111,Тех_Движение!$D$2:$D$5111,$C2828,Тех_Движение!$B$2:$B$5111,"&lt;="&amp;N$3)-$F2828)))</f>
        <v>#VALUE!</v>
      </c>
      <c r="O2828" s="21" t="e">
        <f>IF(OR($B2828="",O$3&lt;$D2828+Настройки!$B$7),0,MAX(0,$E2828-MAX(0,SUMIFS(Тех_Движение!$G$2:$G$5111,Тех_Движение!$D$2:$D$5111,$C2828,Тех_Движение!$B$2:$B$5111,"&lt;="&amp;O$3)-$F2828)))</f>
        <v>#VALUE!</v>
      </c>
      <c r="P2828" s="21" t="e">
        <f>IF(OR($B2828="",P$3&lt;$D2828+Настройки!$B$7),0,MAX(0,$E2828-MAX(0,SUMIFS(Тех_Движение!$G$2:$G$5111,Тех_Движение!$D$2:$D$5111,$C2828,Тех_Движение!$B$2:$B$5111,"&lt;="&amp;P$3)-$F2828)))</f>
        <v>#VALUE!</v>
      </c>
      <c r="Q2828" s="21" t="e">
        <f>IF(OR($B2828="",Q$3&lt;$D2828+Настройки!$B$7),0,MAX(0,$E2828-MAX(0,SUMIFS(Тех_Движение!$G$2:$G$5111,Тех_Движение!$D$2:$D$5111,$C2828,Тех_Движение!$B$2:$B$5111,"&lt;="&amp;Q$3)-$F2828)))</f>
        <v>#VALUE!</v>
      </c>
      <c r="R2828" s="21" t="str">
        <f t="shared" si="133"/>
        <v/>
      </c>
      <c r="S2828" s="23" t="str">
        <f>IF($B2828="","",VLOOKUP($C2828,Настройки!$A$11:$L$17,9,FALSE))</f>
        <v/>
      </c>
      <c r="T2828" s="23" t="str">
        <f t="shared" si="134"/>
        <v/>
      </c>
    </row>
    <row r="2829" spans="1:20" x14ac:dyDescent="0.3">
      <c r="A2829" s="20">
        <f>Тех_Движение!$A$2826</f>
        <v>2825</v>
      </c>
      <c r="B2829" s="20" t="str">
        <f>IF(Тех_Движение!$F$2826&gt;0,Тех_Движение!$I$2826,"")</f>
        <v/>
      </c>
      <c r="C2829" s="20" t="str">
        <f>IF($B2829="","",Тех_Движение!$D$2826)</f>
        <v/>
      </c>
      <c r="D2829" s="9" t="str">
        <f>IF($B2829="","",Тех_Движение!$B$2826)</f>
        <v/>
      </c>
      <c r="E2829" s="21" t="str">
        <f>IF($B2829="","",Тех_Движение!$F$2826)</f>
        <v/>
      </c>
      <c r="F2829" s="21" t="str">
        <f>IF($B2829="","",SUMIFS($E$5:$E2828,$C$5:$C2828,$C2829))</f>
        <v/>
      </c>
      <c r="G2829" s="21" t="str">
        <f>IF($B2829="","",MAX(0,$E2829-MAX(0,SUMIFS(Тех_Движение!$G$2:$G$5111,Тех_Движение!$D$2:$D$5111,$C2829,Тех_Движение!$B$2:$B$5111,"&lt;="&amp;Настройки!$B$5-1)-$F2829)))</f>
        <v/>
      </c>
      <c r="H2829" s="21" t="str">
        <f>IF($B2829="","",IF(AND($D2829&gt;=Настройки!$B$5,$D2829&lt;=Настройки!$B$6),$E2829,0))</f>
        <v/>
      </c>
      <c r="I2829" s="21" t="str">
        <f t="shared" si="132"/>
        <v/>
      </c>
      <c r="J2829" s="21" t="str">
        <f>IF($B2829="","",MAX(0,$E2829-MAX(0,SUMIFS(Тех_Движение!$G$2:$G$5111,Тех_Движение!$D$2:$D$5111,$C2829,Тех_Движение!$B$2:$B$5111,"&lt;="&amp;Настройки!$B$6)-$F2829)))</f>
        <v/>
      </c>
      <c r="K2829" s="21" t="e">
        <f>IF(OR($B2829="",K$3&lt;$D2829+Настройки!$B$7),0,MAX(0,$E2829-MAX(0,SUMIFS(Тех_Движение!$G$2:$G$5111,Тех_Движение!$D$2:$D$5111,$C2829,Тех_Движение!$B$2:$B$5111,"&lt;="&amp;K$3)-$F2829)))</f>
        <v>#VALUE!</v>
      </c>
      <c r="L2829" s="21" t="e">
        <f>IF(OR($B2829="",L$3&lt;$D2829+Настройки!$B$7),0,MAX(0,$E2829-MAX(0,SUMIFS(Тех_Движение!$G$2:$G$5111,Тех_Движение!$D$2:$D$5111,$C2829,Тех_Движение!$B$2:$B$5111,"&lt;="&amp;L$3)-$F2829)))</f>
        <v>#VALUE!</v>
      </c>
      <c r="M2829" s="21" t="e">
        <f>IF(OR($B2829="",M$3&lt;$D2829+Настройки!$B$7),0,MAX(0,$E2829-MAX(0,SUMIFS(Тех_Движение!$G$2:$G$5111,Тех_Движение!$D$2:$D$5111,$C2829,Тех_Движение!$B$2:$B$5111,"&lt;="&amp;M$3)-$F2829)))</f>
        <v>#VALUE!</v>
      </c>
      <c r="N2829" s="21" t="e">
        <f>IF(OR($B2829="",N$3&lt;$D2829+Настройки!$B$7),0,MAX(0,$E2829-MAX(0,SUMIFS(Тех_Движение!$G$2:$G$5111,Тех_Движение!$D$2:$D$5111,$C2829,Тех_Движение!$B$2:$B$5111,"&lt;="&amp;N$3)-$F2829)))</f>
        <v>#VALUE!</v>
      </c>
      <c r="O2829" s="21" t="e">
        <f>IF(OR($B2829="",O$3&lt;$D2829+Настройки!$B$7),0,MAX(0,$E2829-MAX(0,SUMIFS(Тех_Движение!$G$2:$G$5111,Тех_Движение!$D$2:$D$5111,$C2829,Тех_Движение!$B$2:$B$5111,"&lt;="&amp;O$3)-$F2829)))</f>
        <v>#VALUE!</v>
      </c>
      <c r="P2829" s="21" t="e">
        <f>IF(OR($B2829="",P$3&lt;$D2829+Настройки!$B$7),0,MAX(0,$E2829-MAX(0,SUMIFS(Тех_Движение!$G$2:$G$5111,Тех_Движение!$D$2:$D$5111,$C2829,Тех_Движение!$B$2:$B$5111,"&lt;="&amp;P$3)-$F2829)))</f>
        <v>#VALUE!</v>
      </c>
      <c r="Q2829" s="21" t="e">
        <f>IF(OR($B2829="",Q$3&lt;$D2829+Настройки!$B$7),0,MAX(0,$E2829-MAX(0,SUMIFS(Тех_Движение!$G$2:$G$5111,Тех_Движение!$D$2:$D$5111,$C2829,Тех_Движение!$B$2:$B$5111,"&lt;="&amp;Q$3)-$F2829)))</f>
        <v>#VALUE!</v>
      </c>
      <c r="R2829" s="21" t="str">
        <f t="shared" si="133"/>
        <v/>
      </c>
      <c r="S2829" s="23" t="str">
        <f>IF($B2829="","",VLOOKUP($C2829,Настройки!$A$11:$L$17,9,FALSE))</f>
        <v/>
      </c>
      <c r="T2829" s="23" t="str">
        <f t="shared" si="134"/>
        <v/>
      </c>
    </row>
    <row r="2830" spans="1:20" x14ac:dyDescent="0.3">
      <c r="A2830" s="20">
        <f>Тех_Движение!$A$2827</f>
        <v>2826</v>
      </c>
      <c r="B2830" s="20" t="str">
        <f>IF(Тех_Движение!$F$2827&gt;0,Тех_Движение!$I$2827,"")</f>
        <v/>
      </c>
      <c r="C2830" s="20" t="str">
        <f>IF($B2830="","",Тех_Движение!$D$2827)</f>
        <v/>
      </c>
      <c r="D2830" s="9" t="str">
        <f>IF($B2830="","",Тех_Движение!$B$2827)</f>
        <v/>
      </c>
      <c r="E2830" s="21" t="str">
        <f>IF($B2830="","",Тех_Движение!$F$2827)</f>
        <v/>
      </c>
      <c r="F2830" s="21" t="str">
        <f>IF($B2830="","",SUMIFS($E$5:$E2829,$C$5:$C2829,$C2830))</f>
        <v/>
      </c>
      <c r="G2830" s="21" t="str">
        <f>IF($B2830="","",MAX(0,$E2830-MAX(0,SUMIFS(Тех_Движение!$G$2:$G$5111,Тех_Движение!$D$2:$D$5111,$C2830,Тех_Движение!$B$2:$B$5111,"&lt;="&amp;Настройки!$B$5-1)-$F2830)))</f>
        <v/>
      </c>
      <c r="H2830" s="21" t="str">
        <f>IF($B2830="","",IF(AND($D2830&gt;=Настройки!$B$5,$D2830&lt;=Настройки!$B$6),$E2830,0))</f>
        <v/>
      </c>
      <c r="I2830" s="21" t="str">
        <f t="shared" si="132"/>
        <v/>
      </c>
      <c r="J2830" s="21" t="str">
        <f>IF($B2830="","",MAX(0,$E2830-MAX(0,SUMIFS(Тех_Движение!$G$2:$G$5111,Тех_Движение!$D$2:$D$5111,$C2830,Тех_Движение!$B$2:$B$5111,"&lt;="&amp;Настройки!$B$6)-$F2830)))</f>
        <v/>
      </c>
      <c r="K2830" s="21" t="e">
        <f>IF(OR($B2830="",K$3&lt;$D2830+Настройки!$B$7),0,MAX(0,$E2830-MAX(0,SUMIFS(Тех_Движение!$G$2:$G$5111,Тех_Движение!$D$2:$D$5111,$C2830,Тех_Движение!$B$2:$B$5111,"&lt;="&amp;K$3)-$F2830)))</f>
        <v>#VALUE!</v>
      </c>
      <c r="L2830" s="21" t="e">
        <f>IF(OR($B2830="",L$3&lt;$D2830+Настройки!$B$7),0,MAX(0,$E2830-MAX(0,SUMIFS(Тех_Движение!$G$2:$G$5111,Тех_Движение!$D$2:$D$5111,$C2830,Тех_Движение!$B$2:$B$5111,"&lt;="&amp;L$3)-$F2830)))</f>
        <v>#VALUE!</v>
      </c>
      <c r="M2830" s="21" t="e">
        <f>IF(OR($B2830="",M$3&lt;$D2830+Настройки!$B$7),0,MAX(0,$E2830-MAX(0,SUMIFS(Тех_Движение!$G$2:$G$5111,Тех_Движение!$D$2:$D$5111,$C2830,Тех_Движение!$B$2:$B$5111,"&lt;="&amp;M$3)-$F2830)))</f>
        <v>#VALUE!</v>
      </c>
      <c r="N2830" s="21" t="e">
        <f>IF(OR($B2830="",N$3&lt;$D2830+Настройки!$B$7),0,MAX(0,$E2830-MAX(0,SUMIFS(Тех_Движение!$G$2:$G$5111,Тех_Движение!$D$2:$D$5111,$C2830,Тех_Движение!$B$2:$B$5111,"&lt;="&amp;N$3)-$F2830)))</f>
        <v>#VALUE!</v>
      </c>
      <c r="O2830" s="21" t="e">
        <f>IF(OR($B2830="",O$3&lt;$D2830+Настройки!$B$7),0,MAX(0,$E2830-MAX(0,SUMIFS(Тех_Движение!$G$2:$G$5111,Тех_Движение!$D$2:$D$5111,$C2830,Тех_Движение!$B$2:$B$5111,"&lt;="&amp;O$3)-$F2830)))</f>
        <v>#VALUE!</v>
      </c>
      <c r="P2830" s="21" t="e">
        <f>IF(OR($B2830="",P$3&lt;$D2830+Настройки!$B$7),0,MAX(0,$E2830-MAX(0,SUMIFS(Тех_Движение!$G$2:$G$5111,Тех_Движение!$D$2:$D$5111,$C2830,Тех_Движение!$B$2:$B$5111,"&lt;="&amp;P$3)-$F2830)))</f>
        <v>#VALUE!</v>
      </c>
      <c r="Q2830" s="21" t="e">
        <f>IF(OR($B2830="",Q$3&lt;$D2830+Настройки!$B$7),0,MAX(0,$E2830-MAX(0,SUMIFS(Тех_Движение!$G$2:$G$5111,Тех_Движение!$D$2:$D$5111,$C2830,Тех_Движение!$B$2:$B$5111,"&lt;="&amp;Q$3)-$F2830)))</f>
        <v>#VALUE!</v>
      </c>
      <c r="R2830" s="21" t="str">
        <f t="shared" si="133"/>
        <v/>
      </c>
      <c r="S2830" s="23" t="str">
        <f>IF($B2830="","",VLOOKUP($C2830,Настройки!$A$11:$L$17,9,FALSE))</f>
        <v/>
      </c>
      <c r="T2830" s="23" t="str">
        <f t="shared" si="134"/>
        <v/>
      </c>
    </row>
    <row r="2831" spans="1:20" x14ac:dyDescent="0.3">
      <c r="A2831" s="20">
        <f>Тех_Движение!$A$2828</f>
        <v>2827</v>
      </c>
      <c r="B2831" s="20" t="str">
        <f>IF(Тех_Движение!$F$2828&gt;0,Тех_Движение!$I$2828,"")</f>
        <v/>
      </c>
      <c r="C2831" s="20" t="str">
        <f>IF($B2831="","",Тех_Движение!$D$2828)</f>
        <v/>
      </c>
      <c r="D2831" s="9" t="str">
        <f>IF($B2831="","",Тех_Движение!$B$2828)</f>
        <v/>
      </c>
      <c r="E2831" s="21" t="str">
        <f>IF($B2831="","",Тех_Движение!$F$2828)</f>
        <v/>
      </c>
      <c r="F2831" s="21" t="str">
        <f>IF($B2831="","",SUMIFS($E$5:$E2830,$C$5:$C2830,$C2831))</f>
        <v/>
      </c>
      <c r="G2831" s="21" t="str">
        <f>IF($B2831="","",MAX(0,$E2831-MAX(0,SUMIFS(Тех_Движение!$G$2:$G$5111,Тех_Движение!$D$2:$D$5111,$C2831,Тех_Движение!$B$2:$B$5111,"&lt;="&amp;Настройки!$B$5-1)-$F2831)))</f>
        <v/>
      </c>
      <c r="H2831" s="21" t="str">
        <f>IF($B2831="","",IF(AND($D2831&gt;=Настройки!$B$5,$D2831&lt;=Настройки!$B$6),$E2831,0))</f>
        <v/>
      </c>
      <c r="I2831" s="21" t="str">
        <f t="shared" si="132"/>
        <v/>
      </c>
      <c r="J2831" s="21" t="str">
        <f>IF($B2831="","",MAX(0,$E2831-MAX(0,SUMIFS(Тех_Движение!$G$2:$G$5111,Тех_Движение!$D$2:$D$5111,$C2831,Тех_Движение!$B$2:$B$5111,"&lt;="&amp;Настройки!$B$6)-$F2831)))</f>
        <v/>
      </c>
      <c r="K2831" s="21" t="e">
        <f>IF(OR($B2831="",K$3&lt;$D2831+Настройки!$B$7),0,MAX(0,$E2831-MAX(0,SUMIFS(Тех_Движение!$G$2:$G$5111,Тех_Движение!$D$2:$D$5111,$C2831,Тех_Движение!$B$2:$B$5111,"&lt;="&amp;K$3)-$F2831)))</f>
        <v>#VALUE!</v>
      </c>
      <c r="L2831" s="21" t="e">
        <f>IF(OR($B2831="",L$3&lt;$D2831+Настройки!$B$7),0,MAX(0,$E2831-MAX(0,SUMIFS(Тех_Движение!$G$2:$G$5111,Тех_Движение!$D$2:$D$5111,$C2831,Тех_Движение!$B$2:$B$5111,"&lt;="&amp;L$3)-$F2831)))</f>
        <v>#VALUE!</v>
      </c>
      <c r="M2831" s="21" t="e">
        <f>IF(OR($B2831="",M$3&lt;$D2831+Настройки!$B$7),0,MAX(0,$E2831-MAX(0,SUMIFS(Тех_Движение!$G$2:$G$5111,Тех_Движение!$D$2:$D$5111,$C2831,Тех_Движение!$B$2:$B$5111,"&lt;="&amp;M$3)-$F2831)))</f>
        <v>#VALUE!</v>
      </c>
      <c r="N2831" s="21" t="e">
        <f>IF(OR($B2831="",N$3&lt;$D2831+Настройки!$B$7),0,MAX(0,$E2831-MAX(0,SUMIFS(Тех_Движение!$G$2:$G$5111,Тех_Движение!$D$2:$D$5111,$C2831,Тех_Движение!$B$2:$B$5111,"&lt;="&amp;N$3)-$F2831)))</f>
        <v>#VALUE!</v>
      </c>
      <c r="O2831" s="21" t="e">
        <f>IF(OR($B2831="",O$3&lt;$D2831+Настройки!$B$7),0,MAX(0,$E2831-MAX(0,SUMIFS(Тех_Движение!$G$2:$G$5111,Тех_Движение!$D$2:$D$5111,$C2831,Тех_Движение!$B$2:$B$5111,"&lt;="&amp;O$3)-$F2831)))</f>
        <v>#VALUE!</v>
      </c>
      <c r="P2831" s="21" t="e">
        <f>IF(OR($B2831="",P$3&lt;$D2831+Настройки!$B$7),0,MAX(0,$E2831-MAX(0,SUMIFS(Тех_Движение!$G$2:$G$5111,Тех_Движение!$D$2:$D$5111,$C2831,Тех_Движение!$B$2:$B$5111,"&lt;="&amp;P$3)-$F2831)))</f>
        <v>#VALUE!</v>
      </c>
      <c r="Q2831" s="21" t="e">
        <f>IF(OR($B2831="",Q$3&lt;$D2831+Настройки!$B$7),0,MAX(0,$E2831-MAX(0,SUMIFS(Тех_Движение!$G$2:$G$5111,Тех_Движение!$D$2:$D$5111,$C2831,Тех_Движение!$B$2:$B$5111,"&lt;="&amp;Q$3)-$F2831)))</f>
        <v>#VALUE!</v>
      </c>
      <c r="R2831" s="21" t="str">
        <f t="shared" si="133"/>
        <v/>
      </c>
      <c r="S2831" s="23" t="str">
        <f>IF($B2831="","",VLOOKUP($C2831,Настройки!$A$11:$L$17,9,FALSE))</f>
        <v/>
      </c>
      <c r="T2831" s="23" t="str">
        <f t="shared" si="134"/>
        <v/>
      </c>
    </row>
    <row r="2832" spans="1:20" x14ac:dyDescent="0.3">
      <c r="A2832" s="20">
        <f>Тех_Движение!$A$2829</f>
        <v>2828</v>
      </c>
      <c r="B2832" s="20" t="str">
        <f>IF(Тех_Движение!$F$2829&gt;0,Тех_Движение!$I$2829,"")</f>
        <v/>
      </c>
      <c r="C2832" s="20" t="str">
        <f>IF($B2832="","",Тех_Движение!$D$2829)</f>
        <v/>
      </c>
      <c r="D2832" s="9" t="str">
        <f>IF($B2832="","",Тех_Движение!$B$2829)</f>
        <v/>
      </c>
      <c r="E2832" s="21" t="str">
        <f>IF($B2832="","",Тех_Движение!$F$2829)</f>
        <v/>
      </c>
      <c r="F2832" s="21" t="str">
        <f>IF($B2832="","",SUMIFS($E$5:$E2831,$C$5:$C2831,$C2832))</f>
        <v/>
      </c>
      <c r="G2832" s="21" t="str">
        <f>IF($B2832="","",MAX(0,$E2832-MAX(0,SUMIFS(Тех_Движение!$G$2:$G$5111,Тех_Движение!$D$2:$D$5111,$C2832,Тех_Движение!$B$2:$B$5111,"&lt;="&amp;Настройки!$B$5-1)-$F2832)))</f>
        <v/>
      </c>
      <c r="H2832" s="21" t="str">
        <f>IF($B2832="","",IF(AND($D2832&gt;=Настройки!$B$5,$D2832&lt;=Настройки!$B$6),$E2832,0))</f>
        <v/>
      </c>
      <c r="I2832" s="21" t="str">
        <f t="shared" si="132"/>
        <v/>
      </c>
      <c r="J2832" s="21" t="str">
        <f>IF($B2832="","",MAX(0,$E2832-MAX(0,SUMIFS(Тех_Движение!$G$2:$G$5111,Тех_Движение!$D$2:$D$5111,$C2832,Тех_Движение!$B$2:$B$5111,"&lt;="&amp;Настройки!$B$6)-$F2832)))</f>
        <v/>
      </c>
      <c r="K2832" s="21" t="e">
        <f>IF(OR($B2832="",K$3&lt;$D2832+Настройки!$B$7),0,MAX(0,$E2832-MAX(0,SUMIFS(Тех_Движение!$G$2:$G$5111,Тех_Движение!$D$2:$D$5111,$C2832,Тех_Движение!$B$2:$B$5111,"&lt;="&amp;K$3)-$F2832)))</f>
        <v>#VALUE!</v>
      </c>
      <c r="L2832" s="21" t="e">
        <f>IF(OR($B2832="",L$3&lt;$D2832+Настройки!$B$7),0,MAX(0,$E2832-MAX(0,SUMIFS(Тех_Движение!$G$2:$G$5111,Тех_Движение!$D$2:$D$5111,$C2832,Тех_Движение!$B$2:$B$5111,"&lt;="&amp;L$3)-$F2832)))</f>
        <v>#VALUE!</v>
      </c>
      <c r="M2832" s="21" t="e">
        <f>IF(OR($B2832="",M$3&lt;$D2832+Настройки!$B$7),0,MAX(0,$E2832-MAX(0,SUMIFS(Тех_Движение!$G$2:$G$5111,Тех_Движение!$D$2:$D$5111,$C2832,Тех_Движение!$B$2:$B$5111,"&lt;="&amp;M$3)-$F2832)))</f>
        <v>#VALUE!</v>
      </c>
      <c r="N2832" s="21" t="e">
        <f>IF(OR($B2832="",N$3&lt;$D2832+Настройки!$B$7),0,MAX(0,$E2832-MAX(0,SUMIFS(Тех_Движение!$G$2:$G$5111,Тех_Движение!$D$2:$D$5111,$C2832,Тех_Движение!$B$2:$B$5111,"&lt;="&amp;N$3)-$F2832)))</f>
        <v>#VALUE!</v>
      </c>
      <c r="O2832" s="21" t="e">
        <f>IF(OR($B2832="",O$3&lt;$D2832+Настройки!$B$7),0,MAX(0,$E2832-MAX(0,SUMIFS(Тех_Движение!$G$2:$G$5111,Тех_Движение!$D$2:$D$5111,$C2832,Тех_Движение!$B$2:$B$5111,"&lt;="&amp;O$3)-$F2832)))</f>
        <v>#VALUE!</v>
      </c>
      <c r="P2832" s="21" t="e">
        <f>IF(OR($B2832="",P$3&lt;$D2832+Настройки!$B$7),0,MAX(0,$E2832-MAX(0,SUMIFS(Тех_Движение!$G$2:$G$5111,Тех_Движение!$D$2:$D$5111,$C2832,Тех_Движение!$B$2:$B$5111,"&lt;="&amp;P$3)-$F2832)))</f>
        <v>#VALUE!</v>
      </c>
      <c r="Q2832" s="21" t="e">
        <f>IF(OR($B2832="",Q$3&lt;$D2832+Настройки!$B$7),0,MAX(0,$E2832-MAX(0,SUMIFS(Тех_Движение!$G$2:$G$5111,Тех_Движение!$D$2:$D$5111,$C2832,Тех_Движение!$B$2:$B$5111,"&lt;="&amp;Q$3)-$F2832)))</f>
        <v>#VALUE!</v>
      </c>
      <c r="R2832" s="21" t="str">
        <f t="shared" si="133"/>
        <v/>
      </c>
      <c r="S2832" s="23" t="str">
        <f>IF($B2832="","",VLOOKUP($C2832,Настройки!$A$11:$L$17,9,FALSE))</f>
        <v/>
      </c>
      <c r="T2832" s="23" t="str">
        <f t="shared" si="134"/>
        <v/>
      </c>
    </row>
    <row r="2833" spans="1:20" x14ac:dyDescent="0.3">
      <c r="A2833" s="20">
        <f>Тех_Движение!$A$2830</f>
        <v>2829</v>
      </c>
      <c r="B2833" s="20" t="str">
        <f>IF(Тех_Движение!$F$2830&gt;0,Тех_Движение!$I$2830,"")</f>
        <v/>
      </c>
      <c r="C2833" s="20" t="str">
        <f>IF($B2833="","",Тех_Движение!$D$2830)</f>
        <v/>
      </c>
      <c r="D2833" s="9" t="str">
        <f>IF($B2833="","",Тех_Движение!$B$2830)</f>
        <v/>
      </c>
      <c r="E2833" s="21" t="str">
        <f>IF($B2833="","",Тех_Движение!$F$2830)</f>
        <v/>
      </c>
      <c r="F2833" s="21" t="str">
        <f>IF($B2833="","",SUMIFS($E$5:$E2832,$C$5:$C2832,$C2833))</f>
        <v/>
      </c>
      <c r="G2833" s="21" t="str">
        <f>IF($B2833="","",MAX(0,$E2833-MAX(0,SUMIFS(Тех_Движение!$G$2:$G$5111,Тех_Движение!$D$2:$D$5111,$C2833,Тех_Движение!$B$2:$B$5111,"&lt;="&amp;Настройки!$B$5-1)-$F2833)))</f>
        <v/>
      </c>
      <c r="H2833" s="21" t="str">
        <f>IF($B2833="","",IF(AND($D2833&gt;=Настройки!$B$5,$D2833&lt;=Настройки!$B$6),$E2833,0))</f>
        <v/>
      </c>
      <c r="I2833" s="21" t="str">
        <f t="shared" si="132"/>
        <v/>
      </c>
      <c r="J2833" s="21" t="str">
        <f>IF($B2833="","",MAX(0,$E2833-MAX(0,SUMIFS(Тех_Движение!$G$2:$G$5111,Тех_Движение!$D$2:$D$5111,$C2833,Тех_Движение!$B$2:$B$5111,"&lt;="&amp;Настройки!$B$6)-$F2833)))</f>
        <v/>
      </c>
      <c r="K2833" s="21" t="e">
        <f>IF(OR($B2833="",K$3&lt;$D2833+Настройки!$B$7),0,MAX(0,$E2833-MAX(0,SUMIFS(Тех_Движение!$G$2:$G$5111,Тех_Движение!$D$2:$D$5111,$C2833,Тех_Движение!$B$2:$B$5111,"&lt;="&amp;K$3)-$F2833)))</f>
        <v>#VALUE!</v>
      </c>
      <c r="L2833" s="21" t="e">
        <f>IF(OR($B2833="",L$3&lt;$D2833+Настройки!$B$7),0,MAX(0,$E2833-MAX(0,SUMIFS(Тех_Движение!$G$2:$G$5111,Тех_Движение!$D$2:$D$5111,$C2833,Тех_Движение!$B$2:$B$5111,"&lt;="&amp;L$3)-$F2833)))</f>
        <v>#VALUE!</v>
      </c>
      <c r="M2833" s="21" t="e">
        <f>IF(OR($B2833="",M$3&lt;$D2833+Настройки!$B$7),0,MAX(0,$E2833-MAX(0,SUMIFS(Тех_Движение!$G$2:$G$5111,Тех_Движение!$D$2:$D$5111,$C2833,Тех_Движение!$B$2:$B$5111,"&lt;="&amp;M$3)-$F2833)))</f>
        <v>#VALUE!</v>
      </c>
      <c r="N2833" s="21" t="e">
        <f>IF(OR($B2833="",N$3&lt;$D2833+Настройки!$B$7),0,MAX(0,$E2833-MAX(0,SUMIFS(Тех_Движение!$G$2:$G$5111,Тех_Движение!$D$2:$D$5111,$C2833,Тех_Движение!$B$2:$B$5111,"&lt;="&amp;N$3)-$F2833)))</f>
        <v>#VALUE!</v>
      </c>
      <c r="O2833" s="21" t="e">
        <f>IF(OR($B2833="",O$3&lt;$D2833+Настройки!$B$7),0,MAX(0,$E2833-MAX(0,SUMIFS(Тех_Движение!$G$2:$G$5111,Тех_Движение!$D$2:$D$5111,$C2833,Тех_Движение!$B$2:$B$5111,"&lt;="&amp;O$3)-$F2833)))</f>
        <v>#VALUE!</v>
      </c>
      <c r="P2833" s="21" t="e">
        <f>IF(OR($B2833="",P$3&lt;$D2833+Настройки!$B$7),0,MAX(0,$E2833-MAX(0,SUMIFS(Тех_Движение!$G$2:$G$5111,Тех_Движение!$D$2:$D$5111,$C2833,Тех_Движение!$B$2:$B$5111,"&lt;="&amp;P$3)-$F2833)))</f>
        <v>#VALUE!</v>
      </c>
      <c r="Q2833" s="21" t="e">
        <f>IF(OR($B2833="",Q$3&lt;$D2833+Настройки!$B$7),0,MAX(0,$E2833-MAX(0,SUMIFS(Тех_Движение!$G$2:$G$5111,Тех_Движение!$D$2:$D$5111,$C2833,Тех_Движение!$B$2:$B$5111,"&lt;="&amp;Q$3)-$F2833)))</f>
        <v>#VALUE!</v>
      </c>
      <c r="R2833" s="21" t="str">
        <f t="shared" si="133"/>
        <v/>
      </c>
      <c r="S2833" s="23" t="str">
        <f>IF($B2833="","",VLOOKUP($C2833,Настройки!$A$11:$L$17,9,FALSE))</f>
        <v/>
      </c>
      <c r="T2833" s="23" t="str">
        <f t="shared" si="134"/>
        <v/>
      </c>
    </row>
    <row r="2834" spans="1:20" x14ac:dyDescent="0.3">
      <c r="A2834" s="20">
        <f>Тех_Движение!$A$2831</f>
        <v>2830</v>
      </c>
      <c r="B2834" s="20" t="str">
        <f>IF(Тех_Движение!$F$2831&gt;0,Тех_Движение!$I$2831,"")</f>
        <v/>
      </c>
      <c r="C2834" s="20" t="str">
        <f>IF($B2834="","",Тех_Движение!$D$2831)</f>
        <v/>
      </c>
      <c r="D2834" s="9" t="str">
        <f>IF($B2834="","",Тех_Движение!$B$2831)</f>
        <v/>
      </c>
      <c r="E2834" s="21" t="str">
        <f>IF($B2834="","",Тех_Движение!$F$2831)</f>
        <v/>
      </c>
      <c r="F2834" s="21" t="str">
        <f>IF($B2834="","",SUMIFS($E$5:$E2833,$C$5:$C2833,$C2834))</f>
        <v/>
      </c>
      <c r="G2834" s="21" t="str">
        <f>IF($B2834="","",MAX(0,$E2834-MAX(0,SUMIFS(Тех_Движение!$G$2:$G$5111,Тех_Движение!$D$2:$D$5111,$C2834,Тех_Движение!$B$2:$B$5111,"&lt;="&amp;Настройки!$B$5-1)-$F2834)))</f>
        <v/>
      </c>
      <c r="H2834" s="21" t="str">
        <f>IF($B2834="","",IF(AND($D2834&gt;=Настройки!$B$5,$D2834&lt;=Настройки!$B$6),$E2834,0))</f>
        <v/>
      </c>
      <c r="I2834" s="21" t="str">
        <f t="shared" si="132"/>
        <v/>
      </c>
      <c r="J2834" s="21" t="str">
        <f>IF($B2834="","",MAX(0,$E2834-MAX(0,SUMIFS(Тех_Движение!$G$2:$G$5111,Тех_Движение!$D$2:$D$5111,$C2834,Тех_Движение!$B$2:$B$5111,"&lt;="&amp;Настройки!$B$6)-$F2834)))</f>
        <v/>
      </c>
      <c r="K2834" s="21" t="e">
        <f>IF(OR($B2834="",K$3&lt;$D2834+Настройки!$B$7),0,MAX(0,$E2834-MAX(0,SUMIFS(Тех_Движение!$G$2:$G$5111,Тех_Движение!$D$2:$D$5111,$C2834,Тех_Движение!$B$2:$B$5111,"&lt;="&amp;K$3)-$F2834)))</f>
        <v>#VALUE!</v>
      </c>
      <c r="L2834" s="21" t="e">
        <f>IF(OR($B2834="",L$3&lt;$D2834+Настройки!$B$7),0,MAX(0,$E2834-MAX(0,SUMIFS(Тех_Движение!$G$2:$G$5111,Тех_Движение!$D$2:$D$5111,$C2834,Тех_Движение!$B$2:$B$5111,"&lt;="&amp;L$3)-$F2834)))</f>
        <v>#VALUE!</v>
      </c>
      <c r="M2834" s="21" t="e">
        <f>IF(OR($B2834="",M$3&lt;$D2834+Настройки!$B$7),0,MAX(0,$E2834-MAX(0,SUMIFS(Тех_Движение!$G$2:$G$5111,Тех_Движение!$D$2:$D$5111,$C2834,Тех_Движение!$B$2:$B$5111,"&lt;="&amp;M$3)-$F2834)))</f>
        <v>#VALUE!</v>
      </c>
      <c r="N2834" s="21" t="e">
        <f>IF(OR($B2834="",N$3&lt;$D2834+Настройки!$B$7),0,MAX(0,$E2834-MAX(0,SUMIFS(Тех_Движение!$G$2:$G$5111,Тех_Движение!$D$2:$D$5111,$C2834,Тех_Движение!$B$2:$B$5111,"&lt;="&amp;N$3)-$F2834)))</f>
        <v>#VALUE!</v>
      </c>
      <c r="O2834" s="21" t="e">
        <f>IF(OR($B2834="",O$3&lt;$D2834+Настройки!$B$7),0,MAX(0,$E2834-MAX(0,SUMIFS(Тех_Движение!$G$2:$G$5111,Тех_Движение!$D$2:$D$5111,$C2834,Тех_Движение!$B$2:$B$5111,"&lt;="&amp;O$3)-$F2834)))</f>
        <v>#VALUE!</v>
      </c>
      <c r="P2834" s="21" t="e">
        <f>IF(OR($B2834="",P$3&lt;$D2834+Настройки!$B$7),0,MAX(0,$E2834-MAX(0,SUMIFS(Тех_Движение!$G$2:$G$5111,Тех_Движение!$D$2:$D$5111,$C2834,Тех_Движение!$B$2:$B$5111,"&lt;="&amp;P$3)-$F2834)))</f>
        <v>#VALUE!</v>
      </c>
      <c r="Q2834" s="21" t="e">
        <f>IF(OR($B2834="",Q$3&lt;$D2834+Настройки!$B$7),0,MAX(0,$E2834-MAX(0,SUMIFS(Тех_Движение!$G$2:$G$5111,Тех_Движение!$D$2:$D$5111,$C2834,Тех_Движение!$B$2:$B$5111,"&lt;="&amp;Q$3)-$F2834)))</f>
        <v>#VALUE!</v>
      </c>
      <c r="R2834" s="21" t="str">
        <f t="shared" si="133"/>
        <v/>
      </c>
      <c r="S2834" s="23" t="str">
        <f>IF($B2834="","",VLOOKUP($C2834,Настройки!$A$11:$L$17,9,FALSE))</f>
        <v/>
      </c>
      <c r="T2834" s="23" t="str">
        <f t="shared" si="134"/>
        <v/>
      </c>
    </row>
    <row r="2835" spans="1:20" x14ac:dyDescent="0.3">
      <c r="A2835" s="20">
        <f>Тех_Движение!$A$2832</f>
        <v>2831</v>
      </c>
      <c r="B2835" s="20" t="str">
        <f>IF(Тех_Движение!$F$2832&gt;0,Тех_Движение!$I$2832,"")</f>
        <v/>
      </c>
      <c r="C2835" s="20" t="str">
        <f>IF($B2835="","",Тех_Движение!$D$2832)</f>
        <v/>
      </c>
      <c r="D2835" s="9" t="str">
        <f>IF($B2835="","",Тех_Движение!$B$2832)</f>
        <v/>
      </c>
      <c r="E2835" s="21" t="str">
        <f>IF($B2835="","",Тех_Движение!$F$2832)</f>
        <v/>
      </c>
      <c r="F2835" s="21" t="str">
        <f>IF($B2835="","",SUMIFS($E$5:$E2834,$C$5:$C2834,$C2835))</f>
        <v/>
      </c>
      <c r="G2835" s="21" t="str">
        <f>IF($B2835="","",MAX(0,$E2835-MAX(0,SUMIFS(Тех_Движение!$G$2:$G$5111,Тех_Движение!$D$2:$D$5111,$C2835,Тех_Движение!$B$2:$B$5111,"&lt;="&amp;Настройки!$B$5-1)-$F2835)))</f>
        <v/>
      </c>
      <c r="H2835" s="21" t="str">
        <f>IF($B2835="","",IF(AND($D2835&gt;=Настройки!$B$5,$D2835&lt;=Настройки!$B$6),$E2835,0))</f>
        <v/>
      </c>
      <c r="I2835" s="21" t="str">
        <f t="shared" si="132"/>
        <v/>
      </c>
      <c r="J2835" s="21" t="str">
        <f>IF($B2835="","",MAX(0,$E2835-MAX(0,SUMIFS(Тех_Движение!$G$2:$G$5111,Тех_Движение!$D$2:$D$5111,$C2835,Тех_Движение!$B$2:$B$5111,"&lt;="&amp;Настройки!$B$6)-$F2835)))</f>
        <v/>
      </c>
      <c r="K2835" s="21" t="e">
        <f>IF(OR($B2835="",K$3&lt;$D2835+Настройки!$B$7),0,MAX(0,$E2835-MAX(0,SUMIFS(Тех_Движение!$G$2:$G$5111,Тех_Движение!$D$2:$D$5111,$C2835,Тех_Движение!$B$2:$B$5111,"&lt;="&amp;K$3)-$F2835)))</f>
        <v>#VALUE!</v>
      </c>
      <c r="L2835" s="21" t="e">
        <f>IF(OR($B2835="",L$3&lt;$D2835+Настройки!$B$7),0,MAX(0,$E2835-MAX(0,SUMIFS(Тех_Движение!$G$2:$G$5111,Тех_Движение!$D$2:$D$5111,$C2835,Тех_Движение!$B$2:$B$5111,"&lt;="&amp;L$3)-$F2835)))</f>
        <v>#VALUE!</v>
      </c>
      <c r="M2835" s="21" t="e">
        <f>IF(OR($B2835="",M$3&lt;$D2835+Настройки!$B$7),0,MAX(0,$E2835-MAX(0,SUMIFS(Тех_Движение!$G$2:$G$5111,Тех_Движение!$D$2:$D$5111,$C2835,Тех_Движение!$B$2:$B$5111,"&lt;="&amp;M$3)-$F2835)))</f>
        <v>#VALUE!</v>
      </c>
      <c r="N2835" s="21" t="e">
        <f>IF(OR($B2835="",N$3&lt;$D2835+Настройки!$B$7),0,MAX(0,$E2835-MAX(0,SUMIFS(Тех_Движение!$G$2:$G$5111,Тех_Движение!$D$2:$D$5111,$C2835,Тех_Движение!$B$2:$B$5111,"&lt;="&amp;N$3)-$F2835)))</f>
        <v>#VALUE!</v>
      </c>
      <c r="O2835" s="21" t="e">
        <f>IF(OR($B2835="",O$3&lt;$D2835+Настройки!$B$7),0,MAX(0,$E2835-MAX(0,SUMIFS(Тех_Движение!$G$2:$G$5111,Тех_Движение!$D$2:$D$5111,$C2835,Тех_Движение!$B$2:$B$5111,"&lt;="&amp;O$3)-$F2835)))</f>
        <v>#VALUE!</v>
      </c>
      <c r="P2835" s="21" t="e">
        <f>IF(OR($B2835="",P$3&lt;$D2835+Настройки!$B$7),0,MAX(0,$E2835-MAX(0,SUMIFS(Тех_Движение!$G$2:$G$5111,Тех_Движение!$D$2:$D$5111,$C2835,Тех_Движение!$B$2:$B$5111,"&lt;="&amp;P$3)-$F2835)))</f>
        <v>#VALUE!</v>
      </c>
      <c r="Q2835" s="21" t="e">
        <f>IF(OR($B2835="",Q$3&lt;$D2835+Настройки!$B$7),0,MAX(0,$E2835-MAX(0,SUMIFS(Тех_Движение!$G$2:$G$5111,Тех_Движение!$D$2:$D$5111,$C2835,Тех_Движение!$B$2:$B$5111,"&lt;="&amp;Q$3)-$F2835)))</f>
        <v>#VALUE!</v>
      </c>
      <c r="R2835" s="21" t="str">
        <f t="shared" si="133"/>
        <v/>
      </c>
      <c r="S2835" s="23" t="str">
        <f>IF($B2835="","",VLOOKUP($C2835,Настройки!$A$11:$L$17,9,FALSE))</f>
        <v/>
      </c>
      <c r="T2835" s="23" t="str">
        <f t="shared" si="134"/>
        <v/>
      </c>
    </row>
    <row r="2836" spans="1:20" x14ac:dyDescent="0.3">
      <c r="A2836" s="20">
        <f>Тех_Движение!$A$2833</f>
        <v>2832</v>
      </c>
      <c r="B2836" s="20" t="str">
        <f>IF(Тех_Движение!$F$2833&gt;0,Тех_Движение!$I$2833,"")</f>
        <v/>
      </c>
      <c r="C2836" s="20" t="str">
        <f>IF($B2836="","",Тех_Движение!$D$2833)</f>
        <v/>
      </c>
      <c r="D2836" s="9" t="str">
        <f>IF($B2836="","",Тех_Движение!$B$2833)</f>
        <v/>
      </c>
      <c r="E2836" s="21" t="str">
        <f>IF($B2836="","",Тех_Движение!$F$2833)</f>
        <v/>
      </c>
      <c r="F2836" s="21" t="str">
        <f>IF($B2836="","",SUMIFS($E$5:$E2835,$C$5:$C2835,$C2836))</f>
        <v/>
      </c>
      <c r="G2836" s="21" t="str">
        <f>IF($B2836="","",MAX(0,$E2836-MAX(0,SUMIFS(Тех_Движение!$G$2:$G$5111,Тех_Движение!$D$2:$D$5111,$C2836,Тех_Движение!$B$2:$B$5111,"&lt;="&amp;Настройки!$B$5-1)-$F2836)))</f>
        <v/>
      </c>
      <c r="H2836" s="21" t="str">
        <f>IF($B2836="","",IF(AND($D2836&gt;=Настройки!$B$5,$D2836&lt;=Настройки!$B$6),$E2836,0))</f>
        <v/>
      </c>
      <c r="I2836" s="21" t="str">
        <f t="shared" si="132"/>
        <v/>
      </c>
      <c r="J2836" s="21" t="str">
        <f>IF($B2836="","",MAX(0,$E2836-MAX(0,SUMIFS(Тех_Движение!$G$2:$G$5111,Тех_Движение!$D$2:$D$5111,$C2836,Тех_Движение!$B$2:$B$5111,"&lt;="&amp;Настройки!$B$6)-$F2836)))</f>
        <v/>
      </c>
      <c r="K2836" s="21" t="e">
        <f>IF(OR($B2836="",K$3&lt;$D2836+Настройки!$B$7),0,MAX(0,$E2836-MAX(0,SUMIFS(Тех_Движение!$G$2:$G$5111,Тех_Движение!$D$2:$D$5111,$C2836,Тех_Движение!$B$2:$B$5111,"&lt;="&amp;K$3)-$F2836)))</f>
        <v>#VALUE!</v>
      </c>
      <c r="L2836" s="21" t="e">
        <f>IF(OR($B2836="",L$3&lt;$D2836+Настройки!$B$7),0,MAX(0,$E2836-MAX(0,SUMIFS(Тех_Движение!$G$2:$G$5111,Тех_Движение!$D$2:$D$5111,$C2836,Тех_Движение!$B$2:$B$5111,"&lt;="&amp;L$3)-$F2836)))</f>
        <v>#VALUE!</v>
      </c>
      <c r="M2836" s="21" t="e">
        <f>IF(OR($B2836="",M$3&lt;$D2836+Настройки!$B$7),0,MAX(0,$E2836-MAX(0,SUMIFS(Тех_Движение!$G$2:$G$5111,Тех_Движение!$D$2:$D$5111,$C2836,Тех_Движение!$B$2:$B$5111,"&lt;="&amp;M$3)-$F2836)))</f>
        <v>#VALUE!</v>
      </c>
      <c r="N2836" s="21" t="e">
        <f>IF(OR($B2836="",N$3&lt;$D2836+Настройки!$B$7),0,MAX(0,$E2836-MAX(0,SUMIFS(Тех_Движение!$G$2:$G$5111,Тех_Движение!$D$2:$D$5111,$C2836,Тех_Движение!$B$2:$B$5111,"&lt;="&amp;N$3)-$F2836)))</f>
        <v>#VALUE!</v>
      </c>
      <c r="O2836" s="21" t="e">
        <f>IF(OR($B2836="",O$3&lt;$D2836+Настройки!$B$7),0,MAX(0,$E2836-MAX(0,SUMIFS(Тех_Движение!$G$2:$G$5111,Тех_Движение!$D$2:$D$5111,$C2836,Тех_Движение!$B$2:$B$5111,"&lt;="&amp;O$3)-$F2836)))</f>
        <v>#VALUE!</v>
      </c>
      <c r="P2836" s="21" t="e">
        <f>IF(OR($B2836="",P$3&lt;$D2836+Настройки!$B$7),0,MAX(0,$E2836-MAX(0,SUMIFS(Тех_Движение!$G$2:$G$5111,Тех_Движение!$D$2:$D$5111,$C2836,Тех_Движение!$B$2:$B$5111,"&lt;="&amp;P$3)-$F2836)))</f>
        <v>#VALUE!</v>
      </c>
      <c r="Q2836" s="21" t="e">
        <f>IF(OR($B2836="",Q$3&lt;$D2836+Настройки!$B$7),0,MAX(0,$E2836-MAX(0,SUMIFS(Тех_Движение!$G$2:$G$5111,Тех_Движение!$D$2:$D$5111,$C2836,Тех_Движение!$B$2:$B$5111,"&lt;="&amp;Q$3)-$F2836)))</f>
        <v>#VALUE!</v>
      </c>
      <c r="R2836" s="21" t="str">
        <f t="shared" si="133"/>
        <v/>
      </c>
      <c r="S2836" s="23" t="str">
        <f>IF($B2836="","",VLOOKUP($C2836,Настройки!$A$11:$L$17,9,FALSE))</f>
        <v/>
      </c>
      <c r="T2836" s="23" t="str">
        <f t="shared" si="134"/>
        <v/>
      </c>
    </row>
    <row r="2837" spans="1:20" x14ac:dyDescent="0.3">
      <c r="A2837" s="20">
        <f>Тех_Движение!$A$2834</f>
        <v>2833</v>
      </c>
      <c r="B2837" s="20" t="str">
        <f>IF(Тех_Движение!$F$2834&gt;0,Тех_Движение!$I$2834,"")</f>
        <v/>
      </c>
      <c r="C2837" s="20" t="str">
        <f>IF($B2837="","",Тех_Движение!$D$2834)</f>
        <v/>
      </c>
      <c r="D2837" s="9" t="str">
        <f>IF($B2837="","",Тех_Движение!$B$2834)</f>
        <v/>
      </c>
      <c r="E2837" s="21" t="str">
        <f>IF($B2837="","",Тех_Движение!$F$2834)</f>
        <v/>
      </c>
      <c r="F2837" s="21" t="str">
        <f>IF($B2837="","",SUMIFS($E$5:$E2836,$C$5:$C2836,$C2837))</f>
        <v/>
      </c>
      <c r="G2837" s="21" t="str">
        <f>IF($B2837="","",MAX(0,$E2837-MAX(0,SUMIFS(Тех_Движение!$G$2:$G$5111,Тех_Движение!$D$2:$D$5111,$C2837,Тех_Движение!$B$2:$B$5111,"&lt;="&amp;Настройки!$B$5-1)-$F2837)))</f>
        <v/>
      </c>
      <c r="H2837" s="21" t="str">
        <f>IF($B2837="","",IF(AND($D2837&gt;=Настройки!$B$5,$D2837&lt;=Настройки!$B$6),$E2837,0))</f>
        <v/>
      </c>
      <c r="I2837" s="21" t="str">
        <f t="shared" si="132"/>
        <v/>
      </c>
      <c r="J2837" s="21" t="str">
        <f>IF($B2837="","",MAX(0,$E2837-MAX(0,SUMIFS(Тех_Движение!$G$2:$G$5111,Тех_Движение!$D$2:$D$5111,$C2837,Тех_Движение!$B$2:$B$5111,"&lt;="&amp;Настройки!$B$6)-$F2837)))</f>
        <v/>
      </c>
      <c r="K2837" s="21" t="e">
        <f>IF(OR($B2837="",K$3&lt;$D2837+Настройки!$B$7),0,MAX(0,$E2837-MAX(0,SUMIFS(Тех_Движение!$G$2:$G$5111,Тех_Движение!$D$2:$D$5111,$C2837,Тех_Движение!$B$2:$B$5111,"&lt;="&amp;K$3)-$F2837)))</f>
        <v>#VALUE!</v>
      </c>
      <c r="L2837" s="21" t="e">
        <f>IF(OR($B2837="",L$3&lt;$D2837+Настройки!$B$7),0,MAX(0,$E2837-MAX(0,SUMIFS(Тех_Движение!$G$2:$G$5111,Тех_Движение!$D$2:$D$5111,$C2837,Тех_Движение!$B$2:$B$5111,"&lt;="&amp;L$3)-$F2837)))</f>
        <v>#VALUE!</v>
      </c>
      <c r="M2837" s="21" t="e">
        <f>IF(OR($B2837="",M$3&lt;$D2837+Настройки!$B$7),0,MAX(0,$E2837-MAX(0,SUMIFS(Тех_Движение!$G$2:$G$5111,Тех_Движение!$D$2:$D$5111,$C2837,Тех_Движение!$B$2:$B$5111,"&lt;="&amp;M$3)-$F2837)))</f>
        <v>#VALUE!</v>
      </c>
      <c r="N2837" s="21" t="e">
        <f>IF(OR($B2837="",N$3&lt;$D2837+Настройки!$B$7),0,MAX(0,$E2837-MAX(0,SUMIFS(Тех_Движение!$G$2:$G$5111,Тех_Движение!$D$2:$D$5111,$C2837,Тех_Движение!$B$2:$B$5111,"&lt;="&amp;N$3)-$F2837)))</f>
        <v>#VALUE!</v>
      </c>
      <c r="O2837" s="21" t="e">
        <f>IF(OR($B2837="",O$3&lt;$D2837+Настройки!$B$7),0,MAX(0,$E2837-MAX(0,SUMIFS(Тех_Движение!$G$2:$G$5111,Тех_Движение!$D$2:$D$5111,$C2837,Тех_Движение!$B$2:$B$5111,"&lt;="&amp;O$3)-$F2837)))</f>
        <v>#VALUE!</v>
      </c>
      <c r="P2837" s="21" t="e">
        <f>IF(OR($B2837="",P$3&lt;$D2837+Настройки!$B$7),0,MAX(0,$E2837-MAX(0,SUMIFS(Тех_Движение!$G$2:$G$5111,Тех_Движение!$D$2:$D$5111,$C2837,Тех_Движение!$B$2:$B$5111,"&lt;="&amp;P$3)-$F2837)))</f>
        <v>#VALUE!</v>
      </c>
      <c r="Q2837" s="21" t="e">
        <f>IF(OR($B2837="",Q$3&lt;$D2837+Настройки!$B$7),0,MAX(0,$E2837-MAX(0,SUMIFS(Тех_Движение!$G$2:$G$5111,Тех_Движение!$D$2:$D$5111,$C2837,Тех_Движение!$B$2:$B$5111,"&lt;="&amp;Q$3)-$F2837)))</f>
        <v>#VALUE!</v>
      </c>
      <c r="R2837" s="21" t="str">
        <f t="shared" si="133"/>
        <v/>
      </c>
      <c r="S2837" s="23" t="str">
        <f>IF($B2837="","",VLOOKUP($C2837,Настройки!$A$11:$L$17,9,FALSE))</f>
        <v/>
      </c>
      <c r="T2837" s="23" t="str">
        <f t="shared" si="134"/>
        <v/>
      </c>
    </row>
    <row r="2838" spans="1:20" x14ac:dyDescent="0.3">
      <c r="A2838" s="20">
        <f>Тех_Движение!$A$2835</f>
        <v>2834</v>
      </c>
      <c r="B2838" s="20" t="str">
        <f>IF(Тех_Движение!$F$2835&gt;0,Тех_Движение!$I$2835,"")</f>
        <v/>
      </c>
      <c r="C2838" s="20" t="str">
        <f>IF($B2838="","",Тех_Движение!$D$2835)</f>
        <v/>
      </c>
      <c r="D2838" s="9" t="str">
        <f>IF($B2838="","",Тех_Движение!$B$2835)</f>
        <v/>
      </c>
      <c r="E2838" s="21" t="str">
        <f>IF($B2838="","",Тех_Движение!$F$2835)</f>
        <v/>
      </c>
      <c r="F2838" s="21" t="str">
        <f>IF($B2838="","",SUMIFS($E$5:$E2837,$C$5:$C2837,$C2838))</f>
        <v/>
      </c>
      <c r="G2838" s="21" t="str">
        <f>IF($B2838="","",MAX(0,$E2838-MAX(0,SUMIFS(Тех_Движение!$G$2:$G$5111,Тех_Движение!$D$2:$D$5111,$C2838,Тех_Движение!$B$2:$B$5111,"&lt;="&amp;Настройки!$B$5-1)-$F2838)))</f>
        <v/>
      </c>
      <c r="H2838" s="21" t="str">
        <f>IF($B2838="","",IF(AND($D2838&gt;=Настройки!$B$5,$D2838&lt;=Настройки!$B$6),$E2838,0))</f>
        <v/>
      </c>
      <c r="I2838" s="21" t="str">
        <f t="shared" si="132"/>
        <v/>
      </c>
      <c r="J2838" s="21" t="str">
        <f>IF($B2838="","",MAX(0,$E2838-MAX(0,SUMIFS(Тех_Движение!$G$2:$G$5111,Тех_Движение!$D$2:$D$5111,$C2838,Тех_Движение!$B$2:$B$5111,"&lt;="&amp;Настройки!$B$6)-$F2838)))</f>
        <v/>
      </c>
      <c r="K2838" s="21" t="e">
        <f>IF(OR($B2838="",K$3&lt;$D2838+Настройки!$B$7),0,MAX(0,$E2838-MAX(0,SUMIFS(Тех_Движение!$G$2:$G$5111,Тех_Движение!$D$2:$D$5111,$C2838,Тех_Движение!$B$2:$B$5111,"&lt;="&amp;K$3)-$F2838)))</f>
        <v>#VALUE!</v>
      </c>
      <c r="L2838" s="21" t="e">
        <f>IF(OR($B2838="",L$3&lt;$D2838+Настройки!$B$7),0,MAX(0,$E2838-MAX(0,SUMIFS(Тех_Движение!$G$2:$G$5111,Тех_Движение!$D$2:$D$5111,$C2838,Тех_Движение!$B$2:$B$5111,"&lt;="&amp;L$3)-$F2838)))</f>
        <v>#VALUE!</v>
      </c>
      <c r="M2838" s="21" t="e">
        <f>IF(OR($B2838="",M$3&lt;$D2838+Настройки!$B$7),0,MAX(0,$E2838-MAX(0,SUMIFS(Тех_Движение!$G$2:$G$5111,Тех_Движение!$D$2:$D$5111,$C2838,Тех_Движение!$B$2:$B$5111,"&lt;="&amp;M$3)-$F2838)))</f>
        <v>#VALUE!</v>
      </c>
      <c r="N2838" s="21" t="e">
        <f>IF(OR($B2838="",N$3&lt;$D2838+Настройки!$B$7),0,MAX(0,$E2838-MAX(0,SUMIFS(Тех_Движение!$G$2:$G$5111,Тех_Движение!$D$2:$D$5111,$C2838,Тех_Движение!$B$2:$B$5111,"&lt;="&amp;N$3)-$F2838)))</f>
        <v>#VALUE!</v>
      </c>
      <c r="O2838" s="21" t="e">
        <f>IF(OR($B2838="",O$3&lt;$D2838+Настройки!$B$7),0,MAX(0,$E2838-MAX(0,SUMIFS(Тех_Движение!$G$2:$G$5111,Тех_Движение!$D$2:$D$5111,$C2838,Тех_Движение!$B$2:$B$5111,"&lt;="&amp;O$3)-$F2838)))</f>
        <v>#VALUE!</v>
      </c>
      <c r="P2838" s="21" t="e">
        <f>IF(OR($B2838="",P$3&lt;$D2838+Настройки!$B$7),0,MAX(0,$E2838-MAX(0,SUMIFS(Тех_Движение!$G$2:$G$5111,Тех_Движение!$D$2:$D$5111,$C2838,Тех_Движение!$B$2:$B$5111,"&lt;="&amp;P$3)-$F2838)))</f>
        <v>#VALUE!</v>
      </c>
      <c r="Q2838" s="21" t="e">
        <f>IF(OR($B2838="",Q$3&lt;$D2838+Настройки!$B$7),0,MAX(0,$E2838-MAX(0,SUMIFS(Тех_Движение!$G$2:$G$5111,Тех_Движение!$D$2:$D$5111,$C2838,Тех_Движение!$B$2:$B$5111,"&lt;="&amp;Q$3)-$F2838)))</f>
        <v>#VALUE!</v>
      </c>
      <c r="R2838" s="21" t="str">
        <f t="shared" si="133"/>
        <v/>
      </c>
      <c r="S2838" s="23" t="str">
        <f>IF($B2838="","",VLOOKUP($C2838,Настройки!$A$11:$L$17,9,FALSE))</f>
        <v/>
      </c>
      <c r="T2838" s="23" t="str">
        <f t="shared" si="134"/>
        <v/>
      </c>
    </row>
    <row r="2839" spans="1:20" x14ac:dyDescent="0.3">
      <c r="A2839" s="20">
        <f>Тех_Движение!$A$2836</f>
        <v>2835</v>
      </c>
      <c r="B2839" s="20" t="str">
        <f>IF(Тех_Движение!$F$2836&gt;0,Тех_Движение!$I$2836,"")</f>
        <v/>
      </c>
      <c r="C2839" s="20" t="str">
        <f>IF($B2839="","",Тех_Движение!$D$2836)</f>
        <v/>
      </c>
      <c r="D2839" s="9" t="str">
        <f>IF($B2839="","",Тех_Движение!$B$2836)</f>
        <v/>
      </c>
      <c r="E2839" s="21" t="str">
        <f>IF($B2839="","",Тех_Движение!$F$2836)</f>
        <v/>
      </c>
      <c r="F2839" s="21" t="str">
        <f>IF($B2839="","",SUMIFS($E$5:$E2838,$C$5:$C2838,$C2839))</f>
        <v/>
      </c>
      <c r="G2839" s="21" t="str">
        <f>IF($B2839="","",MAX(0,$E2839-MAX(0,SUMIFS(Тех_Движение!$G$2:$G$5111,Тех_Движение!$D$2:$D$5111,$C2839,Тех_Движение!$B$2:$B$5111,"&lt;="&amp;Настройки!$B$5-1)-$F2839)))</f>
        <v/>
      </c>
      <c r="H2839" s="21" t="str">
        <f>IF($B2839="","",IF(AND($D2839&gt;=Настройки!$B$5,$D2839&lt;=Настройки!$B$6),$E2839,0))</f>
        <v/>
      </c>
      <c r="I2839" s="21" t="str">
        <f t="shared" si="132"/>
        <v/>
      </c>
      <c r="J2839" s="21" t="str">
        <f>IF($B2839="","",MAX(0,$E2839-MAX(0,SUMIFS(Тех_Движение!$G$2:$G$5111,Тех_Движение!$D$2:$D$5111,$C2839,Тех_Движение!$B$2:$B$5111,"&lt;="&amp;Настройки!$B$6)-$F2839)))</f>
        <v/>
      </c>
      <c r="K2839" s="21" t="e">
        <f>IF(OR($B2839="",K$3&lt;$D2839+Настройки!$B$7),0,MAX(0,$E2839-MAX(0,SUMIFS(Тех_Движение!$G$2:$G$5111,Тех_Движение!$D$2:$D$5111,$C2839,Тех_Движение!$B$2:$B$5111,"&lt;="&amp;K$3)-$F2839)))</f>
        <v>#VALUE!</v>
      </c>
      <c r="L2839" s="21" t="e">
        <f>IF(OR($B2839="",L$3&lt;$D2839+Настройки!$B$7),0,MAX(0,$E2839-MAX(0,SUMIFS(Тех_Движение!$G$2:$G$5111,Тех_Движение!$D$2:$D$5111,$C2839,Тех_Движение!$B$2:$B$5111,"&lt;="&amp;L$3)-$F2839)))</f>
        <v>#VALUE!</v>
      </c>
      <c r="M2839" s="21" t="e">
        <f>IF(OR($B2839="",M$3&lt;$D2839+Настройки!$B$7),0,MAX(0,$E2839-MAX(0,SUMIFS(Тех_Движение!$G$2:$G$5111,Тех_Движение!$D$2:$D$5111,$C2839,Тех_Движение!$B$2:$B$5111,"&lt;="&amp;M$3)-$F2839)))</f>
        <v>#VALUE!</v>
      </c>
      <c r="N2839" s="21" t="e">
        <f>IF(OR($B2839="",N$3&lt;$D2839+Настройки!$B$7),0,MAX(0,$E2839-MAX(0,SUMIFS(Тех_Движение!$G$2:$G$5111,Тех_Движение!$D$2:$D$5111,$C2839,Тех_Движение!$B$2:$B$5111,"&lt;="&amp;N$3)-$F2839)))</f>
        <v>#VALUE!</v>
      </c>
      <c r="O2839" s="21" t="e">
        <f>IF(OR($B2839="",O$3&lt;$D2839+Настройки!$B$7),0,MAX(0,$E2839-MAX(0,SUMIFS(Тех_Движение!$G$2:$G$5111,Тех_Движение!$D$2:$D$5111,$C2839,Тех_Движение!$B$2:$B$5111,"&lt;="&amp;O$3)-$F2839)))</f>
        <v>#VALUE!</v>
      </c>
      <c r="P2839" s="21" t="e">
        <f>IF(OR($B2839="",P$3&lt;$D2839+Настройки!$B$7),0,MAX(0,$E2839-MAX(0,SUMIFS(Тех_Движение!$G$2:$G$5111,Тех_Движение!$D$2:$D$5111,$C2839,Тех_Движение!$B$2:$B$5111,"&lt;="&amp;P$3)-$F2839)))</f>
        <v>#VALUE!</v>
      </c>
      <c r="Q2839" s="21" t="e">
        <f>IF(OR($B2839="",Q$3&lt;$D2839+Настройки!$B$7),0,MAX(0,$E2839-MAX(0,SUMIFS(Тех_Движение!$G$2:$G$5111,Тех_Движение!$D$2:$D$5111,$C2839,Тех_Движение!$B$2:$B$5111,"&lt;="&amp;Q$3)-$F2839)))</f>
        <v>#VALUE!</v>
      </c>
      <c r="R2839" s="21" t="str">
        <f t="shared" si="133"/>
        <v/>
      </c>
      <c r="S2839" s="23" t="str">
        <f>IF($B2839="","",VLOOKUP($C2839,Настройки!$A$11:$L$17,9,FALSE))</f>
        <v/>
      </c>
      <c r="T2839" s="23" t="str">
        <f t="shared" si="134"/>
        <v/>
      </c>
    </row>
    <row r="2840" spans="1:20" x14ac:dyDescent="0.3">
      <c r="A2840" s="20">
        <f>Тех_Движение!$A$2837</f>
        <v>2836</v>
      </c>
      <c r="B2840" s="20" t="str">
        <f>IF(Тех_Движение!$F$2837&gt;0,Тех_Движение!$I$2837,"")</f>
        <v/>
      </c>
      <c r="C2840" s="20" t="str">
        <f>IF($B2840="","",Тех_Движение!$D$2837)</f>
        <v/>
      </c>
      <c r="D2840" s="9" t="str">
        <f>IF($B2840="","",Тех_Движение!$B$2837)</f>
        <v/>
      </c>
      <c r="E2840" s="21" t="str">
        <f>IF($B2840="","",Тех_Движение!$F$2837)</f>
        <v/>
      </c>
      <c r="F2840" s="21" t="str">
        <f>IF($B2840="","",SUMIFS($E$5:$E2839,$C$5:$C2839,$C2840))</f>
        <v/>
      </c>
      <c r="G2840" s="21" t="str">
        <f>IF($B2840="","",MAX(0,$E2840-MAX(0,SUMIFS(Тех_Движение!$G$2:$G$5111,Тех_Движение!$D$2:$D$5111,$C2840,Тех_Движение!$B$2:$B$5111,"&lt;="&amp;Настройки!$B$5-1)-$F2840)))</f>
        <v/>
      </c>
      <c r="H2840" s="21" t="str">
        <f>IF($B2840="","",IF(AND($D2840&gt;=Настройки!$B$5,$D2840&lt;=Настройки!$B$6),$E2840,0))</f>
        <v/>
      </c>
      <c r="I2840" s="21" t="str">
        <f t="shared" si="132"/>
        <v/>
      </c>
      <c r="J2840" s="21" t="str">
        <f>IF($B2840="","",MAX(0,$E2840-MAX(0,SUMIFS(Тех_Движение!$G$2:$G$5111,Тех_Движение!$D$2:$D$5111,$C2840,Тех_Движение!$B$2:$B$5111,"&lt;="&amp;Настройки!$B$6)-$F2840)))</f>
        <v/>
      </c>
      <c r="K2840" s="21" t="e">
        <f>IF(OR($B2840="",K$3&lt;$D2840+Настройки!$B$7),0,MAX(0,$E2840-MAX(0,SUMIFS(Тех_Движение!$G$2:$G$5111,Тех_Движение!$D$2:$D$5111,$C2840,Тех_Движение!$B$2:$B$5111,"&lt;="&amp;K$3)-$F2840)))</f>
        <v>#VALUE!</v>
      </c>
      <c r="L2840" s="21" t="e">
        <f>IF(OR($B2840="",L$3&lt;$D2840+Настройки!$B$7),0,MAX(0,$E2840-MAX(0,SUMIFS(Тех_Движение!$G$2:$G$5111,Тех_Движение!$D$2:$D$5111,$C2840,Тех_Движение!$B$2:$B$5111,"&lt;="&amp;L$3)-$F2840)))</f>
        <v>#VALUE!</v>
      </c>
      <c r="M2840" s="21" t="e">
        <f>IF(OR($B2840="",M$3&lt;$D2840+Настройки!$B$7),0,MAX(0,$E2840-MAX(0,SUMIFS(Тех_Движение!$G$2:$G$5111,Тех_Движение!$D$2:$D$5111,$C2840,Тех_Движение!$B$2:$B$5111,"&lt;="&amp;M$3)-$F2840)))</f>
        <v>#VALUE!</v>
      </c>
      <c r="N2840" s="21" t="e">
        <f>IF(OR($B2840="",N$3&lt;$D2840+Настройки!$B$7),0,MAX(0,$E2840-MAX(0,SUMIFS(Тех_Движение!$G$2:$G$5111,Тех_Движение!$D$2:$D$5111,$C2840,Тех_Движение!$B$2:$B$5111,"&lt;="&amp;N$3)-$F2840)))</f>
        <v>#VALUE!</v>
      </c>
      <c r="O2840" s="21" t="e">
        <f>IF(OR($B2840="",O$3&lt;$D2840+Настройки!$B$7),0,MAX(0,$E2840-MAX(0,SUMIFS(Тех_Движение!$G$2:$G$5111,Тех_Движение!$D$2:$D$5111,$C2840,Тех_Движение!$B$2:$B$5111,"&lt;="&amp;O$3)-$F2840)))</f>
        <v>#VALUE!</v>
      </c>
      <c r="P2840" s="21" t="e">
        <f>IF(OR($B2840="",P$3&lt;$D2840+Настройки!$B$7),0,MAX(0,$E2840-MAX(0,SUMIFS(Тех_Движение!$G$2:$G$5111,Тех_Движение!$D$2:$D$5111,$C2840,Тех_Движение!$B$2:$B$5111,"&lt;="&amp;P$3)-$F2840)))</f>
        <v>#VALUE!</v>
      </c>
      <c r="Q2840" s="21" t="e">
        <f>IF(OR($B2840="",Q$3&lt;$D2840+Настройки!$B$7),0,MAX(0,$E2840-MAX(0,SUMIFS(Тех_Движение!$G$2:$G$5111,Тех_Движение!$D$2:$D$5111,$C2840,Тех_Движение!$B$2:$B$5111,"&lt;="&amp;Q$3)-$F2840)))</f>
        <v>#VALUE!</v>
      </c>
      <c r="R2840" s="21" t="str">
        <f t="shared" si="133"/>
        <v/>
      </c>
      <c r="S2840" s="23" t="str">
        <f>IF($B2840="","",VLOOKUP($C2840,Настройки!$A$11:$L$17,9,FALSE))</f>
        <v/>
      </c>
      <c r="T2840" s="23" t="str">
        <f t="shared" si="134"/>
        <v/>
      </c>
    </row>
    <row r="2841" spans="1:20" x14ac:dyDescent="0.3">
      <c r="A2841" s="20">
        <f>Тех_Движение!$A$2838</f>
        <v>2837</v>
      </c>
      <c r="B2841" s="20" t="str">
        <f>IF(Тех_Движение!$F$2838&gt;0,Тех_Движение!$I$2838,"")</f>
        <v/>
      </c>
      <c r="C2841" s="20" t="str">
        <f>IF($B2841="","",Тех_Движение!$D$2838)</f>
        <v/>
      </c>
      <c r="D2841" s="9" t="str">
        <f>IF($B2841="","",Тех_Движение!$B$2838)</f>
        <v/>
      </c>
      <c r="E2841" s="21" t="str">
        <f>IF($B2841="","",Тех_Движение!$F$2838)</f>
        <v/>
      </c>
      <c r="F2841" s="21" t="str">
        <f>IF($B2841="","",SUMIFS($E$5:$E2840,$C$5:$C2840,$C2841))</f>
        <v/>
      </c>
      <c r="G2841" s="21" t="str">
        <f>IF($B2841="","",MAX(0,$E2841-MAX(0,SUMIFS(Тех_Движение!$G$2:$G$5111,Тех_Движение!$D$2:$D$5111,$C2841,Тех_Движение!$B$2:$B$5111,"&lt;="&amp;Настройки!$B$5-1)-$F2841)))</f>
        <v/>
      </c>
      <c r="H2841" s="21" t="str">
        <f>IF($B2841="","",IF(AND($D2841&gt;=Настройки!$B$5,$D2841&lt;=Настройки!$B$6),$E2841,0))</f>
        <v/>
      </c>
      <c r="I2841" s="21" t="str">
        <f t="shared" si="132"/>
        <v/>
      </c>
      <c r="J2841" s="21" t="str">
        <f>IF($B2841="","",MAX(0,$E2841-MAX(0,SUMIFS(Тех_Движение!$G$2:$G$5111,Тех_Движение!$D$2:$D$5111,$C2841,Тех_Движение!$B$2:$B$5111,"&lt;="&amp;Настройки!$B$6)-$F2841)))</f>
        <v/>
      </c>
      <c r="K2841" s="21" t="e">
        <f>IF(OR($B2841="",K$3&lt;$D2841+Настройки!$B$7),0,MAX(0,$E2841-MAX(0,SUMIFS(Тех_Движение!$G$2:$G$5111,Тех_Движение!$D$2:$D$5111,$C2841,Тех_Движение!$B$2:$B$5111,"&lt;="&amp;K$3)-$F2841)))</f>
        <v>#VALUE!</v>
      </c>
      <c r="L2841" s="21" t="e">
        <f>IF(OR($B2841="",L$3&lt;$D2841+Настройки!$B$7),0,MAX(0,$E2841-MAX(0,SUMIFS(Тех_Движение!$G$2:$G$5111,Тех_Движение!$D$2:$D$5111,$C2841,Тех_Движение!$B$2:$B$5111,"&lt;="&amp;L$3)-$F2841)))</f>
        <v>#VALUE!</v>
      </c>
      <c r="M2841" s="21" t="e">
        <f>IF(OR($B2841="",M$3&lt;$D2841+Настройки!$B$7),0,MAX(0,$E2841-MAX(0,SUMIFS(Тех_Движение!$G$2:$G$5111,Тех_Движение!$D$2:$D$5111,$C2841,Тех_Движение!$B$2:$B$5111,"&lt;="&amp;M$3)-$F2841)))</f>
        <v>#VALUE!</v>
      </c>
      <c r="N2841" s="21" t="e">
        <f>IF(OR($B2841="",N$3&lt;$D2841+Настройки!$B$7),0,MAX(0,$E2841-MAX(0,SUMIFS(Тех_Движение!$G$2:$G$5111,Тех_Движение!$D$2:$D$5111,$C2841,Тех_Движение!$B$2:$B$5111,"&lt;="&amp;N$3)-$F2841)))</f>
        <v>#VALUE!</v>
      </c>
      <c r="O2841" s="21" t="e">
        <f>IF(OR($B2841="",O$3&lt;$D2841+Настройки!$B$7),0,MAX(0,$E2841-MAX(0,SUMIFS(Тех_Движение!$G$2:$G$5111,Тех_Движение!$D$2:$D$5111,$C2841,Тех_Движение!$B$2:$B$5111,"&lt;="&amp;O$3)-$F2841)))</f>
        <v>#VALUE!</v>
      </c>
      <c r="P2841" s="21" t="e">
        <f>IF(OR($B2841="",P$3&lt;$D2841+Настройки!$B$7),0,MAX(0,$E2841-MAX(0,SUMIFS(Тех_Движение!$G$2:$G$5111,Тех_Движение!$D$2:$D$5111,$C2841,Тех_Движение!$B$2:$B$5111,"&lt;="&amp;P$3)-$F2841)))</f>
        <v>#VALUE!</v>
      </c>
      <c r="Q2841" s="21" t="e">
        <f>IF(OR($B2841="",Q$3&lt;$D2841+Настройки!$B$7),0,MAX(0,$E2841-MAX(0,SUMIFS(Тех_Движение!$G$2:$G$5111,Тех_Движение!$D$2:$D$5111,$C2841,Тех_Движение!$B$2:$B$5111,"&lt;="&amp;Q$3)-$F2841)))</f>
        <v>#VALUE!</v>
      </c>
      <c r="R2841" s="21" t="str">
        <f t="shared" si="133"/>
        <v/>
      </c>
      <c r="S2841" s="23" t="str">
        <f>IF($B2841="","",VLOOKUP($C2841,Настройки!$A$11:$L$17,9,FALSE))</f>
        <v/>
      </c>
      <c r="T2841" s="23" t="str">
        <f t="shared" si="134"/>
        <v/>
      </c>
    </row>
    <row r="2842" spans="1:20" x14ac:dyDescent="0.3">
      <c r="A2842" s="20">
        <f>Тех_Движение!$A$2839</f>
        <v>2838</v>
      </c>
      <c r="B2842" s="20" t="str">
        <f>IF(Тех_Движение!$F$2839&gt;0,Тех_Движение!$I$2839,"")</f>
        <v/>
      </c>
      <c r="C2842" s="20" t="str">
        <f>IF($B2842="","",Тех_Движение!$D$2839)</f>
        <v/>
      </c>
      <c r="D2842" s="9" t="str">
        <f>IF($B2842="","",Тех_Движение!$B$2839)</f>
        <v/>
      </c>
      <c r="E2842" s="21" t="str">
        <f>IF($B2842="","",Тех_Движение!$F$2839)</f>
        <v/>
      </c>
      <c r="F2842" s="21" t="str">
        <f>IF($B2842="","",SUMIFS($E$5:$E2841,$C$5:$C2841,$C2842))</f>
        <v/>
      </c>
      <c r="G2842" s="21" t="str">
        <f>IF($B2842="","",MAX(0,$E2842-MAX(0,SUMIFS(Тех_Движение!$G$2:$G$5111,Тех_Движение!$D$2:$D$5111,$C2842,Тех_Движение!$B$2:$B$5111,"&lt;="&amp;Настройки!$B$5-1)-$F2842)))</f>
        <v/>
      </c>
      <c r="H2842" s="21" t="str">
        <f>IF($B2842="","",IF(AND($D2842&gt;=Настройки!$B$5,$D2842&lt;=Настройки!$B$6),$E2842,0))</f>
        <v/>
      </c>
      <c r="I2842" s="21" t="str">
        <f t="shared" si="132"/>
        <v/>
      </c>
      <c r="J2842" s="21" t="str">
        <f>IF($B2842="","",MAX(0,$E2842-MAX(0,SUMIFS(Тех_Движение!$G$2:$G$5111,Тех_Движение!$D$2:$D$5111,$C2842,Тех_Движение!$B$2:$B$5111,"&lt;="&amp;Настройки!$B$6)-$F2842)))</f>
        <v/>
      </c>
      <c r="K2842" s="21" t="e">
        <f>IF(OR($B2842="",K$3&lt;$D2842+Настройки!$B$7),0,MAX(0,$E2842-MAX(0,SUMIFS(Тех_Движение!$G$2:$G$5111,Тех_Движение!$D$2:$D$5111,$C2842,Тех_Движение!$B$2:$B$5111,"&lt;="&amp;K$3)-$F2842)))</f>
        <v>#VALUE!</v>
      </c>
      <c r="L2842" s="21" t="e">
        <f>IF(OR($B2842="",L$3&lt;$D2842+Настройки!$B$7),0,MAX(0,$E2842-MAX(0,SUMIFS(Тех_Движение!$G$2:$G$5111,Тех_Движение!$D$2:$D$5111,$C2842,Тех_Движение!$B$2:$B$5111,"&lt;="&amp;L$3)-$F2842)))</f>
        <v>#VALUE!</v>
      </c>
      <c r="M2842" s="21" t="e">
        <f>IF(OR($B2842="",M$3&lt;$D2842+Настройки!$B$7),0,MAX(0,$E2842-MAX(0,SUMIFS(Тех_Движение!$G$2:$G$5111,Тех_Движение!$D$2:$D$5111,$C2842,Тех_Движение!$B$2:$B$5111,"&lt;="&amp;M$3)-$F2842)))</f>
        <v>#VALUE!</v>
      </c>
      <c r="N2842" s="21" t="e">
        <f>IF(OR($B2842="",N$3&lt;$D2842+Настройки!$B$7),0,MAX(0,$E2842-MAX(0,SUMIFS(Тех_Движение!$G$2:$G$5111,Тех_Движение!$D$2:$D$5111,$C2842,Тех_Движение!$B$2:$B$5111,"&lt;="&amp;N$3)-$F2842)))</f>
        <v>#VALUE!</v>
      </c>
      <c r="O2842" s="21" t="e">
        <f>IF(OR($B2842="",O$3&lt;$D2842+Настройки!$B$7),0,MAX(0,$E2842-MAX(0,SUMIFS(Тех_Движение!$G$2:$G$5111,Тех_Движение!$D$2:$D$5111,$C2842,Тех_Движение!$B$2:$B$5111,"&lt;="&amp;O$3)-$F2842)))</f>
        <v>#VALUE!</v>
      </c>
      <c r="P2842" s="21" t="e">
        <f>IF(OR($B2842="",P$3&lt;$D2842+Настройки!$B$7),0,MAX(0,$E2842-MAX(0,SUMIFS(Тех_Движение!$G$2:$G$5111,Тех_Движение!$D$2:$D$5111,$C2842,Тех_Движение!$B$2:$B$5111,"&lt;="&amp;P$3)-$F2842)))</f>
        <v>#VALUE!</v>
      </c>
      <c r="Q2842" s="21" t="e">
        <f>IF(OR($B2842="",Q$3&lt;$D2842+Настройки!$B$7),0,MAX(0,$E2842-MAX(0,SUMIFS(Тех_Движение!$G$2:$G$5111,Тех_Движение!$D$2:$D$5111,$C2842,Тех_Движение!$B$2:$B$5111,"&lt;="&amp;Q$3)-$F2842)))</f>
        <v>#VALUE!</v>
      </c>
      <c r="R2842" s="21" t="str">
        <f t="shared" si="133"/>
        <v/>
      </c>
      <c r="S2842" s="23" t="str">
        <f>IF($B2842="","",VLOOKUP($C2842,Настройки!$A$11:$L$17,9,FALSE))</f>
        <v/>
      </c>
      <c r="T2842" s="23" t="str">
        <f t="shared" si="134"/>
        <v/>
      </c>
    </row>
    <row r="2843" spans="1:20" x14ac:dyDescent="0.3">
      <c r="A2843" s="20">
        <f>Тех_Движение!$A$2840</f>
        <v>2839</v>
      </c>
      <c r="B2843" s="20" t="str">
        <f>IF(Тех_Движение!$F$2840&gt;0,Тех_Движение!$I$2840,"")</f>
        <v/>
      </c>
      <c r="C2843" s="20" t="str">
        <f>IF($B2843="","",Тех_Движение!$D$2840)</f>
        <v/>
      </c>
      <c r="D2843" s="9" t="str">
        <f>IF($B2843="","",Тех_Движение!$B$2840)</f>
        <v/>
      </c>
      <c r="E2843" s="21" t="str">
        <f>IF($B2843="","",Тех_Движение!$F$2840)</f>
        <v/>
      </c>
      <c r="F2843" s="21" t="str">
        <f>IF($B2843="","",SUMIFS($E$5:$E2842,$C$5:$C2842,$C2843))</f>
        <v/>
      </c>
      <c r="G2843" s="21" t="str">
        <f>IF($B2843="","",MAX(0,$E2843-MAX(0,SUMIFS(Тех_Движение!$G$2:$G$5111,Тех_Движение!$D$2:$D$5111,$C2843,Тех_Движение!$B$2:$B$5111,"&lt;="&amp;Настройки!$B$5-1)-$F2843)))</f>
        <v/>
      </c>
      <c r="H2843" s="21" t="str">
        <f>IF($B2843="","",IF(AND($D2843&gt;=Настройки!$B$5,$D2843&lt;=Настройки!$B$6),$E2843,0))</f>
        <v/>
      </c>
      <c r="I2843" s="21" t="str">
        <f t="shared" si="132"/>
        <v/>
      </c>
      <c r="J2843" s="21" t="str">
        <f>IF($B2843="","",MAX(0,$E2843-MAX(0,SUMIFS(Тех_Движение!$G$2:$G$5111,Тех_Движение!$D$2:$D$5111,$C2843,Тех_Движение!$B$2:$B$5111,"&lt;="&amp;Настройки!$B$6)-$F2843)))</f>
        <v/>
      </c>
      <c r="K2843" s="21" t="e">
        <f>IF(OR($B2843="",K$3&lt;$D2843+Настройки!$B$7),0,MAX(0,$E2843-MAX(0,SUMIFS(Тех_Движение!$G$2:$G$5111,Тех_Движение!$D$2:$D$5111,$C2843,Тех_Движение!$B$2:$B$5111,"&lt;="&amp;K$3)-$F2843)))</f>
        <v>#VALUE!</v>
      </c>
      <c r="L2843" s="21" t="e">
        <f>IF(OR($B2843="",L$3&lt;$D2843+Настройки!$B$7),0,MAX(0,$E2843-MAX(0,SUMIFS(Тех_Движение!$G$2:$G$5111,Тех_Движение!$D$2:$D$5111,$C2843,Тех_Движение!$B$2:$B$5111,"&lt;="&amp;L$3)-$F2843)))</f>
        <v>#VALUE!</v>
      </c>
      <c r="M2843" s="21" t="e">
        <f>IF(OR($B2843="",M$3&lt;$D2843+Настройки!$B$7),0,MAX(0,$E2843-MAX(0,SUMIFS(Тех_Движение!$G$2:$G$5111,Тех_Движение!$D$2:$D$5111,$C2843,Тех_Движение!$B$2:$B$5111,"&lt;="&amp;M$3)-$F2843)))</f>
        <v>#VALUE!</v>
      </c>
      <c r="N2843" s="21" t="e">
        <f>IF(OR($B2843="",N$3&lt;$D2843+Настройки!$B$7),0,MAX(0,$E2843-MAX(0,SUMIFS(Тех_Движение!$G$2:$G$5111,Тех_Движение!$D$2:$D$5111,$C2843,Тех_Движение!$B$2:$B$5111,"&lt;="&amp;N$3)-$F2843)))</f>
        <v>#VALUE!</v>
      </c>
      <c r="O2843" s="21" t="e">
        <f>IF(OR($B2843="",O$3&lt;$D2843+Настройки!$B$7),0,MAX(0,$E2843-MAX(0,SUMIFS(Тех_Движение!$G$2:$G$5111,Тех_Движение!$D$2:$D$5111,$C2843,Тех_Движение!$B$2:$B$5111,"&lt;="&amp;O$3)-$F2843)))</f>
        <v>#VALUE!</v>
      </c>
      <c r="P2843" s="21" t="e">
        <f>IF(OR($B2843="",P$3&lt;$D2843+Настройки!$B$7),0,MAX(0,$E2843-MAX(0,SUMIFS(Тех_Движение!$G$2:$G$5111,Тех_Движение!$D$2:$D$5111,$C2843,Тех_Движение!$B$2:$B$5111,"&lt;="&amp;P$3)-$F2843)))</f>
        <v>#VALUE!</v>
      </c>
      <c r="Q2843" s="21" t="e">
        <f>IF(OR($B2843="",Q$3&lt;$D2843+Настройки!$B$7),0,MAX(0,$E2843-MAX(0,SUMIFS(Тех_Движение!$G$2:$G$5111,Тех_Движение!$D$2:$D$5111,$C2843,Тех_Движение!$B$2:$B$5111,"&lt;="&amp;Q$3)-$F2843)))</f>
        <v>#VALUE!</v>
      </c>
      <c r="R2843" s="21" t="str">
        <f t="shared" si="133"/>
        <v/>
      </c>
      <c r="S2843" s="23" t="str">
        <f>IF($B2843="","",VLOOKUP($C2843,Настройки!$A$11:$L$17,9,FALSE))</f>
        <v/>
      </c>
      <c r="T2843" s="23" t="str">
        <f t="shared" si="134"/>
        <v/>
      </c>
    </row>
    <row r="2844" spans="1:20" x14ac:dyDescent="0.3">
      <c r="A2844" s="20">
        <f>Тех_Движение!$A$2841</f>
        <v>2840</v>
      </c>
      <c r="B2844" s="20" t="str">
        <f>IF(Тех_Движение!$F$2841&gt;0,Тех_Движение!$I$2841,"")</f>
        <v/>
      </c>
      <c r="C2844" s="20" t="str">
        <f>IF($B2844="","",Тех_Движение!$D$2841)</f>
        <v/>
      </c>
      <c r="D2844" s="9" t="str">
        <f>IF($B2844="","",Тех_Движение!$B$2841)</f>
        <v/>
      </c>
      <c r="E2844" s="21" t="str">
        <f>IF($B2844="","",Тех_Движение!$F$2841)</f>
        <v/>
      </c>
      <c r="F2844" s="21" t="str">
        <f>IF($B2844="","",SUMIFS($E$5:$E2843,$C$5:$C2843,$C2844))</f>
        <v/>
      </c>
      <c r="G2844" s="21" t="str">
        <f>IF($B2844="","",MAX(0,$E2844-MAX(0,SUMIFS(Тех_Движение!$G$2:$G$5111,Тех_Движение!$D$2:$D$5111,$C2844,Тех_Движение!$B$2:$B$5111,"&lt;="&amp;Настройки!$B$5-1)-$F2844)))</f>
        <v/>
      </c>
      <c r="H2844" s="21" t="str">
        <f>IF($B2844="","",IF(AND($D2844&gt;=Настройки!$B$5,$D2844&lt;=Настройки!$B$6),$E2844,0))</f>
        <v/>
      </c>
      <c r="I2844" s="21" t="str">
        <f t="shared" si="132"/>
        <v/>
      </c>
      <c r="J2844" s="21" t="str">
        <f>IF($B2844="","",MAX(0,$E2844-MAX(0,SUMIFS(Тех_Движение!$G$2:$G$5111,Тех_Движение!$D$2:$D$5111,$C2844,Тех_Движение!$B$2:$B$5111,"&lt;="&amp;Настройки!$B$6)-$F2844)))</f>
        <v/>
      </c>
      <c r="K2844" s="21" t="e">
        <f>IF(OR($B2844="",K$3&lt;$D2844+Настройки!$B$7),0,MAX(0,$E2844-MAX(0,SUMIFS(Тех_Движение!$G$2:$G$5111,Тех_Движение!$D$2:$D$5111,$C2844,Тех_Движение!$B$2:$B$5111,"&lt;="&amp;K$3)-$F2844)))</f>
        <v>#VALUE!</v>
      </c>
      <c r="L2844" s="21" t="e">
        <f>IF(OR($B2844="",L$3&lt;$D2844+Настройки!$B$7),0,MAX(0,$E2844-MAX(0,SUMIFS(Тех_Движение!$G$2:$G$5111,Тех_Движение!$D$2:$D$5111,$C2844,Тех_Движение!$B$2:$B$5111,"&lt;="&amp;L$3)-$F2844)))</f>
        <v>#VALUE!</v>
      </c>
      <c r="M2844" s="21" t="e">
        <f>IF(OR($B2844="",M$3&lt;$D2844+Настройки!$B$7),0,MAX(0,$E2844-MAX(0,SUMIFS(Тех_Движение!$G$2:$G$5111,Тех_Движение!$D$2:$D$5111,$C2844,Тех_Движение!$B$2:$B$5111,"&lt;="&amp;M$3)-$F2844)))</f>
        <v>#VALUE!</v>
      </c>
      <c r="N2844" s="21" t="e">
        <f>IF(OR($B2844="",N$3&lt;$D2844+Настройки!$B$7),0,MAX(0,$E2844-MAX(0,SUMIFS(Тех_Движение!$G$2:$G$5111,Тех_Движение!$D$2:$D$5111,$C2844,Тех_Движение!$B$2:$B$5111,"&lt;="&amp;N$3)-$F2844)))</f>
        <v>#VALUE!</v>
      </c>
      <c r="O2844" s="21" t="e">
        <f>IF(OR($B2844="",O$3&lt;$D2844+Настройки!$B$7),0,MAX(0,$E2844-MAX(0,SUMIFS(Тех_Движение!$G$2:$G$5111,Тех_Движение!$D$2:$D$5111,$C2844,Тех_Движение!$B$2:$B$5111,"&lt;="&amp;O$3)-$F2844)))</f>
        <v>#VALUE!</v>
      </c>
      <c r="P2844" s="21" t="e">
        <f>IF(OR($B2844="",P$3&lt;$D2844+Настройки!$B$7),0,MAX(0,$E2844-MAX(0,SUMIFS(Тех_Движение!$G$2:$G$5111,Тех_Движение!$D$2:$D$5111,$C2844,Тех_Движение!$B$2:$B$5111,"&lt;="&amp;P$3)-$F2844)))</f>
        <v>#VALUE!</v>
      </c>
      <c r="Q2844" s="21" t="e">
        <f>IF(OR($B2844="",Q$3&lt;$D2844+Настройки!$B$7),0,MAX(0,$E2844-MAX(0,SUMIFS(Тех_Движение!$G$2:$G$5111,Тех_Движение!$D$2:$D$5111,$C2844,Тех_Движение!$B$2:$B$5111,"&lt;="&amp;Q$3)-$F2844)))</f>
        <v>#VALUE!</v>
      </c>
      <c r="R2844" s="21" t="str">
        <f t="shared" si="133"/>
        <v/>
      </c>
      <c r="S2844" s="23" t="str">
        <f>IF($B2844="","",VLOOKUP($C2844,Настройки!$A$11:$L$17,9,FALSE))</f>
        <v/>
      </c>
      <c r="T2844" s="23" t="str">
        <f t="shared" si="134"/>
        <v/>
      </c>
    </row>
    <row r="2845" spans="1:20" x14ac:dyDescent="0.3">
      <c r="A2845" s="20">
        <f>Тех_Движение!$A$2842</f>
        <v>2841</v>
      </c>
      <c r="B2845" s="20" t="str">
        <f>IF(Тех_Движение!$F$2842&gt;0,Тех_Движение!$I$2842,"")</f>
        <v/>
      </c>
      <c r="C2845" s="20" t="str">
        <f>IF($B2845="","",Тех_Движение!$D$2842)</f>
        <v/>
      </c>
      <c r="D2845" s="9" t="str">
        <f>IF($B2845="","",Тех_Движение!$B$2842)</f>
        <v/>
      </c>
      <c r="E2845" s="21" t="str">
        <f>IF($B2845="","",Тех_Движение!$F$2842)</f>
        <v/>
      </c>
      <c r="F2845" s="21" t="str">
        <f>IF($B2845="","",SUMIFS($E$5:$E2844,$C$5:$C2844,$C2845))</f>
        <v/>
      </c>
      <c r="G2845" s="21" t="str">
        <f>IF($B2845="","",MAX(0,$E2845-MAX(0,SUMIFS(Тех_Движение!$G$2:$G$5111,Тех_Движение!$D$2:$D$5111,$C2845,Тех_Движение!$B$2:$B$5111,"&lt;="&amp;Настройки!$B$5-1)-$F2845)))</f>
        <v/>
      </c>
      <c r="H2845" s="21" t="str">
        <f>IF($B2845="","",IF(AND($D2845&gt;=Настройки!$B$5,$D2845&lt;=Настройки!$B$6),$E2845,0))</f>
        <v/>
      </c>
      <c r="I2845" s="21" t="str">
        <f t="shared" si="132"/>
        <v/>
      </c>
      <c r="J2845" s="21" t="str">
        <f>IF($B2845="","",MAX(0,$E2845-MAX(0,SUMIFS(Тех_Движение!$G$2:$G$5111,Тех_Движение!$D$2:$D$5111,$C2845,Тех_Движение!$B$2:$B$5111,"&lt;="&amp;Настройки!$B$6)-$F2845)))</f>
        <v/>
      </c>
      <c r="K2845" s="21" t="e">
        <f>IF(OR($B2845="",K$3&lt;$D2845+Настройки!$B$7),0,MAX(0,$E2845-MAX(0,SUMIFS(Тех_Движение!$G$2:$G$5111,Тех_Движение!$D$2:$D$5111,$C2845,Тех_Движение!$B$2:$B$5111,"&lt;="&amp;K$3)-$F2845)))</f>
        <v>#VALUE!</v>
      </c>
      <c r="L2845" s="21" t="e">
        <f>IF(OR($B2845="",L$3&lt;$D2845+Настройки!$B$7),0,MAX(0,$E2845-MAX(0,SUMIFS(Тех_Движение!$G$2:$G$5111,Тех_Движение!$D$2:$D$5111,$C2845,Тех_Движение!$B$2:$B$5111,"&lt;="&amp;L$3)-$F2845)))</f>
        <v>#VALUE!</v>
      </c>
      <c r="M2845" s="21" t="e">
        <f>IF(OR($B2845="",M$3&lt;$D2845+Настройки!$B$7),0,MAX(0,$E2845-MAX(0,SUMIFS(Тех_Движение!$G$2:$G$5111,Тех_Движение!$D$2:$D$5111,$C2845,Тех_Движение!$B$2:$B$5111,"&lt;="&amp;M$3)-$F2845)))</f>
        <v>#VALUE!</v>
      </c>
      <c r="N2845" s="21" t="e">
        <f>IF(OR($B2845="",N$3&lt;$D2845+Настройки!$B$7),0,MAX(0,$E2845-MAX(0,SUMIFS(Тех_Движение!$G$2:$G$5111,Тех_Движение!$D$2:$D$5111,$C2845,Тех_Движение!$B$2:$B$5111,"&lt;="&amp;N$3)-$F2845)))</f>
        <v>#VALUE!</v>
      </c>
      <c r="O2845" s="21" t="e">
        <f>IF(OR($B2845="",O$3&lt;$D2845+Настройки!$B$7),0,MAX(0,$E2845-MAX(0,SUMIFS(Тех_Движение!$G$2:$G$5111,Тех_Движение!$D$2:$D$5111,$C2845,Тех_Движение!$B$2:$B$5111,"&lt;="&amp;O$3)-$F2845)))</f>
        <v>#VALUE!</v>
      </c>
      <c r="P2845" s="21" t="e">
        <f>IF(OR($B2845="",P$3&lt;$D2845+Настройки!$B$7),0,MAX(0,$E2845-MAX(0,SUMIFS(Тех_Движение!$G$2:$G$5111,Тех_Движение!$D$2:$D$5111,$C2845,Тех_Движение!$B$2:$B$5111,"&lt;="&amp;P$3)-$F2845)))</f>
        <v>#VALUE!</v>
      </c>
      <c r="Q2845" s="21" t="e">
        <f>IF(OR($B2845="",Q$3&lt;$D2845+Настройки!$B$7),0,MAX(0,$E2845-MAX(0,SUMIFS(Тех_Движение!$G$2:$G$5111,Тех_Движение!$D$2:$D$5111,$C2845,Тех_Движение!$B$2:$B$5111,"&lt;="&amp;Q$3)-$F2845)))</f>
        <v>#VALUE!</v>
      </c>
      <c r="R2845" s="21" t="str">
        <f t="shared" si="133"/>
        <v/>
      </c>
      <c r="S2845" s="23" t="str">
        <f>IF($B2845="","",VLOOKUP($C2845,Настройки!$A$11:$L$17,9,FALSE))</f>
        <v/>
      </c>
      <c r="T2845" s="23" t="str">
        <f t="shared" si="134"/>
        <v/>
      </c>
    </row>
    <row r="2846" spans="1:20" x14ac:dyDescent="0.3">
      <c r="A2846" s="20">
        <f>Тех_Движение!$A$2843</f>
        <v>2842</v>
      </c>
      <c r="B2846" s="20" t="str">
        <f>IF(Тех_Движение!$F$2843&gt;0,Тех_Движение!$I$2843,"")</f>
        <v/>
      </c>
      <c r="C2846" s="20" t="str">
        <f>IF($B2846="","",Тех_Движение!$D$2843)</f>
        <v/>
      </c>
      <c r="D2846" s="9" t="str">
        <f>IF($B2846="","",Тех_Движение!$B$2843)</f>
        <v/>
      </c>
      <c r="E2846" s="21" t="str">
        <f>IF($B2846="","",Тех_Движение!$F$2843)</f>
        <v/>
      </c>
      <c r="F2846" s="21" t="str">
        <f>IF($B2846="","",SUMIFS($E$5:$E2845,$C$5:$C2845,$C2846))</f>
        <v/>
      </c>
      <c r="G2846" s="21" t="str">
        <f>IF($B2846="","",MAX(0,$E2846-MAX(0,SUMIFS(Тех_Движение!$G$2:$G$5111,Тех_Движение!$D$2:$D$5111,$C2846,Тех_Движение!$B$2:$B$5111,"&lt;="&amp;Настройки!$B$5-1)-$F2846)))</f>
        <v/>
      </c>
      <c r="H2846" s="21" t="str">
        <f>IF($B2846="","",IF(AND($D2846&gt;=Настройки!$B$5,$D2846&lt;=Настройки!$B$6),$E2846,0))</f>
        <v/>
      </c>
      <c r="I2846" s="21" t="str">
        <f t="shared" si="132"/>
        <v/>
      </c>
      <c r="J2846" s="21" t="str">
        <f>IF($B2846="","",MAX(0,$E2846-MAX(0,SUMIFS(Тех_Движение!$G$2:$G$5111,Тех_Движение!$D$2:$D$5111,$C2846,Тех_Движение!$B$2:$B$5111,"&lt;="&amp;Настройки!$B$6)-$F2846)))</f>
        <v/>
      </c>
      <c r="K2846" s="21" t="e">
        <f>IF(OR($B2846="",K$3&lt;$D2846+Настройки!$B$7),0,MAX(0,$E2846-MAX(0,SUMIFS(Тех_Движение!$G$2:$G$5111,Тех_Движение!$D$2:$D$5111,$C2846,Тех_Движение!$B$2:$B$5111,"&lt;="&amp;K$3)-$F2846)))</f>
        <v>#VALUE!</v>
      </c>
      <c r="L2846" s="21" t="e">
        <f>IF(OR($B2846="",L$3&lt;$D2846+Настройки!$B$7),0,MAX(0,$E2846-MAX(0,SUMIFS(Тех_Движение!$G$2:$G$5111,Тех_Движение!$D$2:$D$5111,$C2846,Тех_Движение!$B$2:$B$5111,"&lt;="&amp;L$3)-$F2846)))</f>
        <v>#VALUE!</v>
      </c>
      <c r="M2846" s="21" t="e">
        <f>IF(OR($B2846="",M$3&lt;$D2846+Настройки!$B$7),0,MAX(0,$E2846-MAX(0,SUMIFS(Тех_Движение!$G$2:$G$5111,Тех_Движение!$D$2:$D$5111,$C2846,Тех_Движение!$B$2:$B$5111,"&lt;="&amp;M$3)-$F2846)))</f>
        <v>#VALUE!</v>
      </c>
      <c r="N2846" s="21" t="e">
        <f>IF(OR($B2846="",N$3&lt;$D2846+Настройки!$B$7),0,MAX(0,$E2846-MAX(0,SUMIFS(Тех_Движение!$G$2:$G$5111,Тех_Движение!$D$2:$D$5111,$C2846,Тех_Движение!$B$2:$B$5111,"&lt;="&amp;N$3)-$F2846)))</f>
        <v>#VALUE!</v>
      </c>
      <c r="O2846" s="21" t="e">
        <f>IF(OR($B2846="",O$3&lt;$D2846+Настройки!$B$7),0,MAX(0,$E2846-MAX(0,SUMIFS(Тех_Движение!$G$2:$G$5111,Тех_Движение!$D$2:$D$5111,$C2846,Тех_Движение!$B$2:$B$5111,"&lt;="&amp;O$3)-$F2846)))</f>
        <v>#VALUE!</v>
      </c>
      <c r="P2846" s="21" t="e">
        <f>IF(OR($B2846="",P$3&lt;$D2846+Настройки!$B$7),0,MAX(0,$E2846-MAX(0,SUMIFS(Тех_Движение!$G$2:$G$5111,Тех_Движение!$D$2:$D$5111,$C2846,Тех_Движение!$B$2:$B$5111,"&lt;="&amp;P$3)-$F2846)))</f>
        <v>#VALUE!</v>
      </c>
      <c r="Q2846" s="21" t="e">
        <f>IF(OR($B2846="",Q$3&lt;$D2846+Настройки!$B$7),0,MAX(0,$E2846-MAX(0,SUMIFS(Тех_Движение!$G$2:$G$5111,Тех_Движение!$D$2:$D$5111,$C2846,Тех_Движение!$B$2:$B$5111,"&lt;="&amp;Q$3)-$F2846)))</f>
        <v>#VALUE!</v>
      </c>
      <c r="R2846" s="21" t="str">
        <f t="shared" si="133"/>
        <v/>
      </c>
      <c r="S2846" s="23" t="str">
        <f>IF($B2846="","",VLOOKUP($C2846,Настройки!$A$11:$L$17,9,FALSE))</f>
        <v/>
      </c>
      <c r="T2846" s="23" t="str">
        <f t="shared" si="134"/>
        <v/>
      </c>
    </row>
    <row r="2847" spans="1:20" x14ac:dyDescent="0.3">
      <c r="A2847" s="20">
        <f>Тех_Движение!$A$2844</f>
        <v>2843</v>
      </c>
      <c r="B2847" s="20" t="str">
        <f>IF(Тех_Движение!$F$2844&gt;0,Тех_Движение!$I$2844,"")</f>
        <v/>
      </c>
      <c r="C2847" s="20" t="str">
        <f>IF($B2847="","",Тех_Движение!$D$2844)</f>
        <v/>
      </c>
      <c r="D2847" s="9" t="str">
        <f>IF($B2847="","",Тех_Движение!$B$2844)</f>
        <v/>
      </c>
      <c r="E2847" s="21" t="str">
        <f>IF($B2847="","",Тех_Движение!$F$2844)</f>
        <v/>
      </c>
      <c r="F2847" s="21" t="str">
        <f>IF($B2847="","",SUMIFS($E$5:$E2846,$C$5:$C2846,$C2847))</f>
        <v/>
      </c>
      <c r="G2847" s="21" t="str">
        <f>IF($B2847="","",MAX(0,$E2847-MAX(0,SUMIFS(Тех_Движение!$G$2:$G$5111,Тех_Движение!$D$2:$D$5111,$C2847,Тех_Движение!$B$2:$B$5111,"&lt;="&amp;Настройки!$B$5-1)-$F2847)))</f>
        <v/>
      </c>
      <c r="H2847" s="21" t="str">
        <f>IF($B2847="","",IF(AND($D2847&gt;=Настройки!$B$5,$D2847&lt;=Настройки!$B$6),$E2847,0))</f>
        <v/>
      </c>
      <c r="I2847" s="21" t="str">
        <f t="shared" si="132"/>
        <v/>
      </c>
      <c r="J2847" s="21" t="str">
        <f>IF($B2847="","",MAX(0,$E2847-MAX(0,SUMIFS(Тех_Движение!$G$2:$G$5111,Тех_Движение!$D$2:$D$5111,$C2847,Тех_Движение!$B$2:$B$5111,"&lt;="&amp;Настройки!$B$6)-$F2847)))</f>
        <v/>
      </c>
      <c r="K2847" s="21" t="e">
        <f>IF(OR($B2847="",K$3&lt;$D2847+Настройки!$B$7),0,MAX(0,$E2847-MAX(0,SUMIFS(Тех_Движение!$G$2:$G$5111,Тех_Движение!$D$2:$D$5111,$C2847,Тех_Движение!$B$2:$B$5111,"&lt;="&amp;K$3)-$F2847)))</f>
        <v>#VALUE!</v>
      </c>
      <c r="L2847" s="21" t="e">
        <f>IF(OR($B2847="",L$3&lt;$D2847+Настройки!$B$7),0,MAX(0,$E2847-MAX(0,SUMIFS(Тех_Движение!$G$2:$G$5111,Тех_Движение!$D$2:$D$5111,$C2847,Тех_Движение!$B$2:$B$5111,"&lt;="&amp;L$3)-$F2847)))</f>
        <v>#VALUE!</v>
      </c>
      <c r="M2847" s="21" t="e">
        <f>IF(OR($B2847="",M$3&lt;$D2847+Настройки!$B$7),0,MAX(0,$E2847-MAX(0,SUMIFS(Тех_Движение!$G$2:$G$5111,Тех_Движение!$D$2:$D$5111,$C2847,Тех_Движение!$B$2:$B$5111,"&lt;="&amp;M$3)-$F2847)))</f>
        <v>#VALUE!</v>
      </c>
      <c r="N2847" s="21" t="e">
        <f>IF(OR($B2847="",N$3&lt;$D2847+Настройки!$B$7),0,MAX(0,$E2847-MAX(0,SUMIFS(Тех_Движение!$G$2:$G$5111,Тех_Движение!$D$2:$D$5111,$C2847,Тех_Движение!$B$2:$B$5111,"&lt;="&amp;N$3)-$F2847)))</f>
        <v>#VALUE!</v>
      </c>
      <c r="O2847" s="21" t="e">
        <f>IF(OR($B2847="",O$3&lt;$D2847+Настройки!$B$7),0,MAX(0,$E2847-MAX(0,SUMIFS(Тех_Движение!$G$2:$G$5111,Тех_Движение!$D$2:$D$5111,$C2847,Тех_Движение!$B$2:$B$5111,"&lt;="&amp;O$3)-$F2847)))</f>
        <v>#VALUE!</v>
      </c>
      <c r="P2847" s="21" t="e">
        <f>IF(OR($B2847="",P$3&lt;$D2847+Настройки!$B$7),0,MAX(0,$E2847-MAX(0,SUMIFS(Тех_Движение!$G$2:$G$5111,Тех_Движение!$D$2:$D$5111,$C2847,Тех_Движение!$B$2:$B$5111,"&lt;="&amp;P$3)-$F2847)))</f>
        <v>#VALUE!</v>
      </c>
      <c r="Q2847" s="21" t="e">
        <f>IF(OR($B2847="",Q$3&lt;$D2847+Настройки!$B$7),0,MAX(0,$E2847-MAX(0,SUMIFS(Тех_Движение!$G$2:$G$5111,Тех_Движение!$D$2:$D$5111,$C2847,Тех_Движение!$B$2:$B$5111,"&lt;="&amp;Q$3)-$F2847)))</f>
        <v>#VALUE!</v>
      </c>
      <c r="R2847" s="21" t="str">
        <f t="shared" si="133"/>
        <v/>
      </c>
      <c r="S2847" s="23" t="str">
        <f>IF($B2847="","",VLOOKUP($C2847,Настройки!$A$11:$L$17,9,FALSE))</f>
        <v/>
      </c>
      <c r="T2847" s="23" t="str">
        <f t="shared" si="134"/>
        <v/>
      </c>
    </row>
    <row r="2848" spans="1:20" x14ac:dyDescent="0.3">
      <c r="A2848" s="20">
        <f>Тех_Движение!$A$2845</f>
        <v>2844</v>
      </c>
      <c r="B2848" s="20" t="str">
        <f>IF(Тех_Движение!$F$2845&gt;0,Тех_Движение!$I$2845,"")</f>
        <v/>
      </c>
      <c r="C2848" s="20" t="str">
        <f>IF($B2848="","",Тех_Движение!$D$2845)</f>
        <v/>
      </c>
      <c r="D2848" s="9" t="str">
        <f>IF($B2848="","",Тех_Движение!$B$2845)</f>
        <v/>
      </c>
      <c r="E2848" s="21" t="str">
        <f>IF($B2848="","",Тех_Движение!$F$2845)</f>
        <v/>
      </c>
      <c r="F2848" s="21" t="str">
        <f>IF($B2848="","",SUMIFS($E$5:$E2847,$C$5:$C2847,$C2848))</f>
        <v/>
      </c>
      <c r="G2848" s="21" t="str">
        <f>IF($B2848="","",MAX(0,$E2848-MAX(0,SUMIFS(Тех_Движение!$G$2:$G$5111,Тех_Движение!$D$2:$D$5111,$C2848,Тех_Движение!$B$2:$B$5111,"&lt;="&amp;Настройки!$B$5-1)-$F2848)))</f>
        <v/>
      </c>
      <c r="H2848" s="21" t="str">
        <f>IF($B2848="","",IF(AND($D2848&gt;=Настройки!$B$5,$D2848&lt;=Настройки!$B$6),$E2848,0))</f>
        <v/>
      </c>
      <c r="I2848" s="21" t="str">
        <f t="shared" si="132"/>
        <v/>
      </c>
      <c r="J2848" s="21" t="str">
        <f>IF($B2848="","",MAX(0,$E2848-MAX(0,SUMIFS(Тех_Движение!$G$2:$G$5111,Тех_Движение!$D$2:$D$5111,$C2848,Тех_Движение!$B$2:$B$5111,"&lt;="&amp;Настройки!$B$6)-$F2848)))</f>
        <v/>
      </c>
      <c r="K2848" s="21" t="e">
        <f>IF(OR($B2848="",K$3&lt;$D2848+Настройки!$B$7),0,MAX(0,$E2848-MAX(0,SUMIFS(Тех_Движение!$G$2:$G$5111,Тех_Движение!$D$2:$D$5111,$C2848,Тех_Движение!$B$2:$B$5111,"&lt;="&amp;K$3)-$F2848)))</f>
        <v>#VALUE!</v>
      </c>
      <c r="L2848" s="21" t="e">
        <f>IF(OR($B2848="",L$3&lt;$D2848+Настройки!$B$7),0,MAX(0,$E2848-MAX(0,SUMIFS(Тех_Движение!$G$2:$G$5111,Тех_Движение!$D$2:$D$5111,$C2848,Тех_Движение!$B$2:$B$5111,"&lt;="&amp;L$3)-$F2848)))</f>
        <v>#VALUE!</v>
      </c>
      <c r="M2848" s="21" t="e">
        <f>IF(OR($B2848="",M$3&lt;$D2848+Настройки!$B$7),0,MAX(0,$E2848-MAX(0,SUMIFS(Тех_Движение!$G$2:$G$5111,Тех_Движение!$D$2:$D$5111,$C2848,Тех_Движение!$B$2:$B$5111,"&lt;="&amp;M$3)-$F2848)))</f>
        <v>#VALUE!</v>
      </c>
      <c r="N2848" s="21" t="e">
        <f>IF(OR($B2848="",N$3&lt;$D2848+Настройки!$B$7),0,MAX(0,$E2848-MAX(0,SUMIFS(Тех_Движение!$G$2:$G$5111,Тех_Движение!$D$2:$D$5111,$C2848,Тех_Движение!$B$2:$B$5111,"&lt;="&amp;N$3)-$F2848)))</f>
        <v>#VALUE!</v>
      </c>
      <c r="O2848" s="21" t="e">
        <f>IF(OR($B2848="",O$3&lt;$D2848+Настройки!$B$7),0,MAX(0,$E2848-MAX(0,SUMIFS(Тех_Движение!$G$2:$G$5111,Тех_Движение!$D$2:$D$5111,$C2848,Тех_Движение!$B$2:$B$5111,"&lt;="&amp;O$3)-$F2848)))</f>
        <v>#VALUE!</v>
      </c>
      <c r="P2848" s="21" t="e">
        <f>IF(OR($B2848="",P$3&lt;$D2848+Настройки!$B$7),0,MAX(0,$E2848-MAX(0,SUMIFS(Тех_Движение!$G$2:$G$5111,Тех_Движение!$D$2:$D$5111,$C2848,Тех_Движение!$B$2:$B$5111,"&lt;="&amp;P$3)-$F2848)))</f>
        <v>#VALUE!</v>
      </c>
      <c r="Q2848" s="21" t="e">
        <f>IF(OR($B2848="",Q$3&lt;$D2848+Настройки!$B$7),0,MAX(0,$E2848-MAX(0,SUMIFS(Тех_Движение!$G$2:$G$5111,Тех_Движение!$D$2:$D$5111,$C2848,Тех_Движение!$B$2:$B$5111,"&lt;="&amp;Q$3)-$F2848)))</f>
        <v>#VALUE!</v>
      </c>
      <c r="R2848" s="21" t="str">
        <f t="shared" si="133"/>
        <v/>
      </c>
      <c r="S2848" s="23" t="str">
        <f>IF($B2848="","",VLOOKUP($C2848,Настройки!$A$11:$L$17,9,FALSE))</f>
        <v/>
      </c>
      <c r="T2848" s="23" t="str">
        <f t="shared" si="134"/>
        <v/>
      </c>
    </row>
    <row r="2849" spans="1:20" x14ac:dyDescent="0.3">
      <c r="A2849" s="20">
        <f>Тех_Движение!$A$2846</f>
        <v>2845</v>
      </c>
      <c r="B2849" s="20" t="str">
        <f>IF(Тех_Движение!$F$2846&gt;0,Тех_Движение!$I$2846,"")</f>
        <v/>
      </c>
      <c r="C2849" s="20" t="str">
        <f>IF($B2849="","",Тех_Движение!$D$2846)</f>
        <v/>
      </c>
      <c r="D2849" s="9" t="str">
        <f>IF($B2849="","",Тех_Движение!$B$2846)</f>
        <v/>
      </c>
      <c r="E2849" s="21" t="str">
        <f>IF($B2849="","",Тех_Движение!$F$2846)</f>
        <v/>
      </c>
      <c r="F2849" s="21" t="str">
        <f>IF($B2849="","",SUMIFS($E$5:$E2848,$C$5:$C2848,$C2849))</f>
        <v/>
      </c>
      <c r="G2849" s="21" t="str">
        <f>IF($B2849="","",MAX(0,$E2849-MAX(0,SUMIFS(Тех_Движение!$G$2:$G$5111,Тех_Движение!$D$2:$D$5111,$C2849,Тех_Движение!$B$2:$B$5111,"&lt;="&amp;Настройки!$B$5-1)-$F2849)))</f>
        <v/>
      </c>
      <c r="H2849" s="21" t="str">
        <f>IF($B2849="","",IF(AND($D2849&gt;=Настройки!$B$5,$D2849&lt;=Настройки!$B$6),$E2849,0))</f>
        <v/>
      </c>
      <c r="I2849" s="21" t="str">
        <f t="shared" si="132"/>
        <v/>
      </c>
      <c r="J2849" s="21" t="str">
        <f>IF($B2849="","",MAX(0,$E2849-MAX(0,SUMIFS(Тех_Движение!$G$2:$G$5111,Тех_Движение!$D$2:$D$5111,$C2849,Тех_Движение!$B$2:$B$5111,"&lt;="&amp;Настройки!$B$6)-$F2849)))</f>
        <v/>
      </c>
      <c r="K2849" s="21" t="e">
        <f>IF(OR($B2849="",K$3&lt;$D2849+Настройки!$B$7),0,MAX(0,$E2849-MAX(0,SUMIFS(Тех_Движение!$G$2:$G$5111,Тех_Движение!$D$2:$D$5111,$C2849,Тех_Движение!$B$2:$B$5111,"&lt;="&amp;K$3)-$F2849)))</f>
        <v>#VALUE!</v>
      </c>
      <c r="L2849" s="21" t="e">
        <f>IF(OR($B2849="",L$3&lt;$D2849+Настройки!$B$7),0,MAX(0,$E2849-MAX(0,SUMIFS(Тех_Движение!$G$2:$G$5111,Тех_Движение!$D$2:$D$5111,$C2849,Тех_Движение!$B$2:$B$5111,"&lt;="&amp;L$3)-$F2849)))</f>
        <v>#VALUE!</v>
      </c>
      <c r="M2849" s="21" t="e">
        <f>IF(OR($B2849="",M$3&lt;$D2849+Настройки!$B$7),0,MAX(0,$E2849-MAX(0,SUMIFS(Тех_Движение!$G$2:$G$5111,Тех_Движение!$D$2:$D$5111,$C2849,Тех_Движение!$B$2:$B$5111,"&lt;="&amp;M$3)-$F2849)))</f>
        <v>#VALUE!</v>
      </c>
      <c r="N2849" s="21" t="e">
        <f>IF(OR($B2849="",N$3&lt;$D2849+Настройки!$B$7),0,MAX(0,$E2849-MAX(0,SUMIFS(Тех_Движение!$G$2:$G$5111,Тех_Движение!$D$2:$D$5111,$C2849,Тех_Движение!$B$2:$B$5111,"&lt;="&amp;N$3)-$F2849)))</f>
        <v>#VALUE!</v>
      </c>
      <c r="O2849" s="21" t="e">
        <f>IF(OR($B2849="",O$3&lt;$D2849+Настройки!$B$7),0,MAX(0,$E2849-MAX(0,SUMIFS(Тех_Движение!$G$2:$G$5111,Тех_Движение!$D$2:$D$5111,$C2849,Тех_Движение!$B$2:$B$5111,"&lt;="&amp;O$3)-$F2849)))</f>
        <v>#VALUE!</v>
      </c>
      <c r="P2849" s="21" t="e">
        <f>IF(OR($B2849="",P$3&lt;$D2849+Настройки!$B$7),0,MAX(0,$E2849-MAX(0,SUMIFS(Тех_Движение!$G$2:$G$5111,Тех_Движение!$D$2:$D$5111,$C2849,Тех_Движение!$B$2:$B$5111,"&lt;="&amp;P$3)-$F2849)))</f>
        <v>#VALUE!</v>
      </c>
      <c r="Q2849" s="21" t="e">
        <f>IF(OR($B2849="",Q$3&lt;$D2849+Настройки!$B$7),0,MAX(0,$E2849-MAX(0,SUMIFS(Тех_Движение!$G$2:$G$5111,Тех_Движение!$D$2:$D$5111,$C2849,Тех_Движение!$B$2:$B$5111,"&lt;="&amp;Q$3)-$F2849)))</f>
        <v>#VALUE!</v>
      </c>
      <c r="R2849" s="21" t="str">
        <f t="shared" si="133"/>
        <v/>
      </c>
      <c r="S2849" s="23" t="str">
        <f>IF($B2849="","",VLOOKUP($C2849,Настройки!$A$11:$L$17,9,FALSE))</f>
        <v/>
      </c>
      <c r="T2849" s="23" t="str">
        <f t="shared" si="134"/>
        <v/>
      </c>
    </row>
    <row r="2850" spans="1:20" x14ac:dyDescent="0.3">
      <c r="A2850" s="20">
        <f>Тех_Движение!$A$2847</f>
        <v>2846</v>
      </c>
      <c r="B2850" s="20" t="str">
        <f>IF(Тех_Движение!$F$2847&gt;0,Тех_Движение!$I$2847,"")</f>
        <v/>
      </c>
      <c r="C2850" s="20" t="str">
        <f>IF($B2850="","",Тех_Движение!$D$2847)</f>
        <v/>
      </c>
      <c r="D2850" s="9" t="str">
        <f>IF($B2850="","",Тех_Движение!$B$2847)</f>
        <v/>
      </c>
      <c r="E2850" s="21" t="str">
        <f>IF($B2850="","",Тех_Движение!$F$2847)</f>
        <v/>
      </c>
      <c r="F2850" s="21" t="str">
        <f>IF($B2850="","",SUMIFS($E$5:$E2849,$C$5:$C2849,$C2850))</f>
        <v/>
      </c>
      <c r="G2850" s="21" t="str">
        <f>IF($B2850="","",MAX(0,$E2850-MAX(0,SUMIFS(Тех_Движение!$G$2:$G$5111,Тех_Движение!$D$2:$D$5111,$C2850,Тех_Движение!$B$2:$B$5111,"&lt;="&amp;Настройки!$B$5-1)-$F2850)))</f>
        <v/>
      </c>
      <c r="H2850" s="21" t="str">
        <f>IF($B2850="","",IF(AND($D2850&gt;=Настройки!$B$5,$D2850&lt;=Настройки!$B$6),$E2850,0))</f>
        <v/>
      </c>
      <c r="I2850" s="21" t="str">
        <f t="shared" si="132"/>
        <v/>
      </c>
      <c r="J2850" s="21" t="str">
        <f>IF($B2850="","",MAX(0,$E2850-MAX(0,SUMIFS(Тех_Движение!$G$2:$G$5111,Тех_Движение!$D$2:$D$5111,$C2850,Тех_Движение!$B$2:$B$5111,"&lt;="&amp;Настройки!$B$6)-$F2850)))</f>
        <v/>
      </c>
      <c r="K2850" s="21" t="e">
        <f>IF(OR($B2850="",K$3&lt;$D2850+Настройки!$B$7),0,MAX(0,$E2850-MAX(0,SUMIFS(Тех_Движение!$G$2:$G$5111,Тех_Движение!$D$2:$D$5111,$C2850,Тех_Движение!$B$2:$B$5111,"&lt;="&amp;K$3)-$F2850)))</f>
        <v>#VALUE!</v>
      </c>
      <c r="L2850" s="21" t="e">
        <f>IF(OR($B2850="",L$3&lt;$D2850+Настройки!$B$7),0,MAX(0,$E2850-MAX(0,SUMIFS(Тех_Движение!$G$2:$G$5111,Тех_Движение!$D$2:$D$5111,$C2850,Тех_Движение!$B$2:$B$5111,"&lt;="&amp;L$3)-$F2850)))</f>
        <v>#VALUE!</v>
      </c>
      <c r="M2850" s="21" t="e">
        <f>IF(OR($B2850="",M$3&lt;$D2850+Настройки!$B$7),0,MAX(0,$E2850-MAX(0,SUMIFS(Тех_Движение!$G$2:$G$5111,Тех_Движение!$D$2:$D$5111,$C2850,Тех_Движение!$B$2:$B$5111,"&lt;="&amp;M$3)-$F2850)))</f>
        <v>#VALUE!</v>
      </c>
      <c r="N2850" s="21" t="e">
        <f>IF(OR($B2850="",N$3&lt;$D2850+Настройки!$B$7),0,MAX(0,$E2850-MAX(0,SUMIFS(Тех_Движение!$G$2:$G$5111,Тех_Движение!$D$2:$D$5111,$C2850,Тех_Движение!$B$2:$B$5111,"&lt;="&amp;N$3)-$F2850)))</f>
        <v>#VALUE!</v>
      </c>
      <c r="O2850" s="21" t="e">
        <f>IF(OR($B2850="",O$3&lt;$D2850+Настройки!$B$7),0,MAX(0,$E2850-MAX(0,SUMIFS(Тех_Движение!$G$2:$G$5111,Тех_Движение!$D$2:$D$5111,$C2850,Тех_Движение!$B$2:$B$5111,"&lt;="&amp;O$3)-$F2850)))</f>
        <v>#VALUE!</v>
      </c>
      <c r="P2850" s="21" t="e">
        <f>IF(OR($B2850="",P$3&lt;$D2850+Настройки!$B$7),0,MAX(0,$E2850-MAX(0,SUMIFS(Тех_Движение!$G$2:$G$5111,Тех_Движение!$D$2:$D$5111,$C2850,Тех_Движение!$B$2:$B$5111,"&lt;="&amp;P$3)-$F2850)))</f>
        <v>#VALUE!</v>
      </c>
      <c r="Q2850" s="21" t="e">
        <f>IF(OR($B2850="",Q$3&lt;$D2850+Настройки!$B$7),0,MAX(0,$E2850-MAX(0,SUMIFS(Тех_Движение!$G$2:$G$5111,Тех_Движение!$D$2:$D$5111,$C2850,Тех_Движение!$B$2:$B$5111,"&lt;="&amp;Q$3)-$F2850)))</f>
        <v>#VALUE!</v>
      </c>
      <c r="R2850" s="21" t="str">
        <f t="shared" si="133"/>
        <v/>
      </c>
      <c r="S2850" s="23" t="str">
        <f>IF($B2850="","",VLOOKUP($C2850,Настройки!$A$11:$L$17,9,FALSE))</f>
        <v/>
      </c>
      <c r="T2850" s="23" t="str">
        <f t="shared" si="134"/>
        <v/>
      </c>
    </row>
    <row r="2851" spans="1:20" x14ac:dyDescent="0.3">
      <c r="A2851" s="20">
        <f>Тех_Движение!$A$2848</f>
        <v>2847</v>
      </c>
      <c r="B2851" s="20" t="str">
        <f>IF(Тех_Движение!$F$2848&gt;0,Тех_Движение!$I$2848,"")</f>
        <v/>
      </c>
      <c r="C2851" s="20" t="str">
        <f>IF($B2851="","",Тех_Движение!$D$2848)</f>
        <v/>
      </c>
      <c r="D2851" s="9" t="str">
        <f>IF($B2851="","",Тех_Движение!$B$2848)</f>
        <v/>
      </c>
      <c r="E2851" s="21" t="str">
        <f>IF($B2851="","",Тех_Движение!$F$2848)</f>
        <v/>
      </c>
      <c r="F2851" s="21" t="str">
        <f>IF($B2851="","",SUMIFS($E$5:$E2850,$C$5:$C2850,$C2851))</f>
        <v/>
      </c>
      <c r="G2851" s="21" t="str">
        <f>IF($B2851="","",MAX(0,$E2851-MAX(0,SUMIFS(Тех_Движение!$G$2:$G$5111,Тех_Движение!$D$2:$D$5111,$C2851,Тех_Движение!$B$2:$B$5111,"&lt;="&amp;Настройки!$B$5-1)-$F2851)))</f>
        <v/>
      </c>
      <c r="H2851" s="21" t="str">
        <f>IF($B2851="","",IF(AND($D2851&gt;=Настройки!$B$5,$D2851&lt;=Настройки!$B$6),$E2851,0))</f>
        <v/>
      </c>
      <c r="I2851" s="21" t="str">
        <f t="shared" si="132"/>
        <v/>
      </c>
      <c r="J2851" s="21" t="str">
        <f>IF($B2851="","",MAX(0,$E2851-MAX(0,SUMIFS(Тех_Движение!$G$2:$G$5111,Тех_Движение!$D$2:$D$5111,$C2851,Тех_Движение!$B$2:$B$5111,"&lt;="&amp;Настройки!$B$6)-$F2851)))</f>
        <v/>
      </c>
      <c r="K2851" s="21" t="e">
        <f>IF(OR($B2851="",K$3&lt;$D2851+Настройки!$B$7),0,MAX(0,$E2851-MAX(0,SUMIFS(Тех_Движение!$G$2:$G$5111,Тех_Движение!$D$2:$D$5111,$C2851,Тех_Движение!$B$2:$B$5111,"&lt;="&amp;K$3)-$F2851)))</f>
        <v>#VALUE!</v>
      </c>
      <c r="L2851" s="21" t="e">
        <f>IF(OR($B2851="",L$3&lt;$D2851+Настройки!$B$7),0,MAX(0,$E2851-MAX(0,SUMIFS(Тех_Движение!$G$2:$G$5111,Тех_Движение!$D$2:$D$5111,$C2851,Тех_Движение!$B$2:$B$5111,"&lt;="&amp;L$3)-$F2851)))</f>
        <v>#VALUE!</v>
      </c>
      <c r="M2851" s="21" t="e">
        <f>IF(OR($B2851="",M$3&lt;$D2851+Настройки!$B$7),0,MAX(0,$E2851-MAX(0,SUMIFS(Тех_Движение!$G$2:$G$5111,Тех_Движение!$D$2:$D$5111,$C2851,Тех_Движение!$B$2:$B$5111,"&lt;="&amp;M$3)-$F2851)))</f>
        <v>#VALUE!</v>
      </c>
      <c r="N2851" s="21" t="e">
        <f>IF(OR($B2851="",N$3&lt;$D2851+Настройки!$B$7),0,MAX(0,$E2851-MAX(0,SUMIFS(Тех_Движение!$G$2:$G$5111,Тех_Движение!$D$2:$D$5111,$C2851,Тех_Движение!$B$2:$B$5111,"&lt;="&amp;N$3)-$F2851)))</f>
        <v>#VALUE!</v>
      </c>
      <c r="O2851" s="21" t="e">
        <f>IF(OR($B2851="",O$3&lt;$D2851+Настройки!$B$7),0,MAX(0,$E2851-MAX(0,SUMIFS(Тех_Движение!$G$2:$G$5111,Тех_Движение!$D$2:$D$5111,$C2851,Тех_Движение!$B$2:$B$5111,"&lt;="&amp;O$3)-$F2851)))</f>
        <v>#VALUE!</v>
      </c>
      <c r="P2851" s="21" t="e">
        <f>IF(OR($B2851="",P$3&lt;$D2851+Настройки!$B$7),0,MAX(0,$E2851-MAX(0,SUMIFS(Тех_Движение!$G$2:$G$5111,Тех_Движение!$D$2:$D$5111,$C2851,Тех_Движение!$B$2:$B$5111,"&lt;="&amp;P$3)-$F2851)))</f>
        <v>#VALUE!</v>
      </c>
      <c r="Q2851" s="21" t="e">
        <f>IF(OR($B2851="",Q$3&lt;$D2851+Настройки!$B$7),0,MAX(0,$E2851-MAX(0,SUMIFS(Тех_Движение!$G$2:$G$5111,Тех_Движение!$D$2:$D$5111,$C2851,Тех_Движение!$B$2:$B$5111,"&lt;="&amp;Q$3)-$F2851)))</f>
        <v>#VALUE!</v>
      </c>
      <c r="R2851" s="21" t="str">
        <f t="shared" si="133"/>
        <v/>
      </c>
      <c r="S2851" s="23" t="str">
        <f>IF($B2851="","",VLOOKUP($C2851,Настройки!$A$11:$L$17,9,FALSE))</f>
        <v/>
      </c>
      <c r="T2851" s="23" t="str">
        <f t="shared" si="134"/>
        <v/>
      </c>
    </row>
    <row r="2852" spans="1:20" x14ac:dyDescent="0.3">
      <c r="A2852" s="20">
        <f>Тех_Движение!$A$2849</f>
        <v>2848</v>
      </c>
      <c r="B2852" s="20" t="str">
        <f>IF(Тех_Движение!$F$2849&gt;0,Тех_Движение!$I$2849,"")</f>
        <v/>
      </c>
      <c r="C2852" s="20" t="str">
        <f>IF($B2852="","",Тех_Движение!$D$2849)</f>
        <v/>
      </c>
      <c r="D2852" s="9" t="str">
        <f>IF($B2852="","",Тех_Движение!$B$2849)</f>
        <v/>
      </c>
      <c r="E2852" s="21" t="str">
        <f>IF($B2852="","",Тех_Движение!$F$2849)</f>
        <v/>
      </c>
      <c r="F2852" s="21" t="str">
        <f>IF($B2852="","",SUMIFS($E$5:$E2851,$C$5:$C2851,$C2852))</f>
        <v/>
      </c>
      <c r="G2852" s="21" t="str">
        <f>IF($B2852="","",MAX(0,$E2852-MAX(0,SUMIFS(Тех_Движение!$G$2:$G$5111,Тех_Движение!$D$2:$D$5111,$C2852,Тех_Движение!$B$2:$B$5111,"&lt;="&amp;Настройки!$B$5-1)-$F2852)))</f>
        <v/>
      </c>
      <c r="H2852" s="21" t="str">
        <f>IF($B2852="","",IF(AND($D2852&gt;=Настройки!$B$5,$D2852&lt;=Настройки!$B$6),$E2852,0))</f>
        <v/>
      </c>
      <c r="I2852" s="21" t="str">
        <f t="shared" si="132"/>
        <v/>
      </c>
      <c r="J2852" s="21" t="str">
        <f>IF($B2852="","",MAX(0,$E2852-MAX(0,SUMIFS(Тех_Движение!$G$2:$G$5111,Тех_Движение!$D$2:$D$5111,$C2852,Тех_Движение!$B$2:$B$5111,"&lt;="&amp;Настройки!$B$6)-$F2852)))</f>
        <v/>
      </c>
      <c r="K2852" s="21" t="e">
        <f>IF(OR($B2852="",K$3&lt;$D2852+Настройки!$B$7),0,MAX(0,$E2852-MAX(0,SUMIFS(Тех_Движение!$G$2:$G$5111,Тех_Движение!$D$2:$D$5111,$C2852,Тех_Движение!$B$2:$B$5111,"&lt;="&amp;K$3)-$F2852)))</f>
        <v>#VALUE!</v>
      </c>
      <c r="L2852" s="21" t="e">
        <f>IF(OR($B2852="",L$3&lt;$D2852+Настройки!$B$7),0,MAX(0,$E2852-MAX(0,SUMIFS(Тех_Движение!$G$2:$G$5111,Тех_Движение!$D$2:$D$5111,$C2852,Тех_Движение!$B$2:$B$5111,"&lt;="&amp;L$3)-$F2852)))</f>
        <v>#VALUE!</v>
      </c>
      <c r="M2852" s="21" t="e">
        <f>IF(OR($B2852="",M$3&lt;$D2852+Настройки!$B$7),0,MAX(0,$E2852-MAX(0,SUMIFS(Тех_Движение!$G$2:$G$5111,Тех_Движение!$D$2:$D$5111,$C2852,Тех_Движение!$B$2:$B$5111,"&lt;="&amp;M$3)-$F2852)))</f>
        <v>#VALUE!</v>
      </c>
      <c r="N2852" s="21" t="e">
        <f>IF(OR($B2852="",N$3&lt;$D2852+Настройки!$B$7),0,MAX(0,$E2852-MAX(0,SUMIFS(Тех_Движение!$G$2:$G$5111,Тех_Движение!$D$2:$D$5111,$C2852,Тех_Движение!$B$2:$B$5111,"&lt;="&amp;N$3)-$F2852)))</f>
        <v>#VALUE!</v>
      </c>
      <c r="O2852" s="21" t="e">
        <f>IF(OR($B2852="",O$3&lt;$D2852+Настройки!$B$7),0,MAX(0,$E2852-MAX(0,SUMIFS(Тех_Движение!$G$2:$G$5111,Тех_Движение!$D$2:$D$5111,$C2852,Тех_Движение!$B$2:$B$5111,"&lt;="&amp;O$3)-$F2852)))</f>
        <v>#VALUE!</v>
      </c>
      <c r="P2852" s="21" t="e">
        <f>IF(OR($B2852="",P$3&lt;$D2852+Настройки!$B$7),0,MAX(0,$E2852-MAX(0,SUMIFS(Тех_Движение!$G$2:$G$5111,Тех_Движение!$D$2:$D$5111,$C2852,Тех_Движение!$B$2:$B$5111,"&lt;="&amp;P$3)-$F2852)))</f>
        <v>#VALUE!</v>
      </c>
      <c r="Q2852" s="21" t="e">
        <f>IF(OR($B2852="",Q$3&lt;$D2852+Настройки!$B$7),0,MAX(0,$E2852-MAX(0,SUMIFS(Тех_Движение!$G$2:$G$5111,Тех_Движение!$D$2:$D$5111,$C2852,Тех_Движение!$B$2:$B$5111,"&lt;="&amp;Q$3)-$F2852)))</f>
        <v>#VALUE!</v>
      </c>
      <c r="R2852" s="21" t="str">
        <f t="shared" si="133"/>
        <v/>
      </c>
      <c r="S2852" s="23" t="str">
        <f>IF($B2852="","",VLOOKUP($C2852,Настройки!$A$11:$L$17,9,FALSE))</f>
        <v/>
      </c>
      <c r="T2852" s="23" t="str">
        <f t="shared" si="134"/>
        <v/>
      </c>
    </row>
    <row r="2853" spans="1:20" x14ac:dyDescent="0.3">
      <c r="A2853" s="20">
        <f>Тех_Движение!$A$2850</f>
        <v>2849</v>
      </c>
      <c r="B2853" s="20" t="str">
        <f>IF(Тех_Движение!$F$2850&gt;0,Тех_Движение!$I$2850,"")</f>
        <v/>
      </c>
      <c r="C2853" s="20" t="str">
        <f>IF($B2853="","",Тех_Движение!$D$2850)</f>
        <v/>
      </c>
      <c r="D2853" s="9" t="str">
        <f>IF($B2853="","",Тех_Движение!$B$2850)</f>
        <v/>
      </c>
      <c r="E2853" s="21" t="str">
        <f>IF($B2853="","",Тех_Движение!$F$2850)</f>
        <v/>
      </c>
      <c r="F2853" s="21" t="str">
        <f>IF($B2853="","",SUMIFS($E$5:$E2852,$C$5:$C2852,$C2853))</f>
        <v/>
      </c>
      <c r="G2853" s="21" t="str">
        <f>IF($B2853="","",MAX(0,$E2853-MAX(0,SUMIFS(Тех_Движение!$G$2:$G$5111,Тех_Движение!$D$2:$D$5111,$C2853,Тех_Движение!$B$2:$B$5111,"&lt;="&amp;Настройки!$B$5-1)-$F2853)))</f>
        <v/>
      </c>
      <c r="H2853" s="21" t="str">
        <f>IF($B2853="","",IF(AND($D2853&gt;=Настройки!$B$5,$D2853&lt;=Настройки!$B$6),$E2853,0))</f>
        <v/>
      </c>
      <c r="I2853" s="21" t="str">
        <f t="shared" si="132"/>
        <v/>
      </c>
      <c r="J2853" s="21" t="str">
        <f>IF($B2853="","",MAX(0,$E2853-MAX(0,SUMIFS(Тех_Движение!$G$2:$G$5111,Тех_Движение!$D$2:$D$5111,$C2853,Тех_Движение!$B$2:$B$5111,"&lt;="&amp;Настройки!$B$6)-$F2853)))</f>
        <v/>
      </c>
      <c r="K2853" s="21" t="e">
        <f>IF(OR($B2853="",K$3&lt;$D2853+Настройки!$B$7),0,MAX(0,$E2853-MAX(0,SUMIFS(Тех_Движение!$G$2:$G$5111,Тех_Движение!$D$2:$D$5111,$C2853,Тех_Движение!$B$2:$B$5111,"&lt;="&amp;K$3)-$F2853)))</f>
        <v>#VALUE!</v>
      </c>
      <c r="L2853" s="21" t="e">
        <f>IF(OR($B2853="",L$3&lt;$D2853+Настройки!$B$7),0,MAX(0,$E2853-MAX(0,SUMIFS(Тех_Движение!$G$2:$G$5111,Тех_Движение!$D$2:$D$5111,$C2853,Тех_Движение!$B$2:$B$5111,"&lt;="&amp;L$3)-$F2853)))</f>
        <v>#VALUE!</v>
      </c>
      <c r="M2853" s="21" t="e">
        <f>IF(OR($B2853="",M$3&lt;$D2853+Настройки!$B$7),0,MAX(0,$E2853-MAX(0,SUMIFS(Тех_Движение!$G$2:$G$5111,Тех_Движение!$D$2:$D$5111,$C2853,Тех_Движение!$B$2:$B$5111,"&lt;="&amp;M$3)-$F2853)))</f>
        <v>#VALUE!</v>
      </c>
      <c r="N2853" s="21" t="e">
        <f>IF(OR($B2853="",N$3&lt;$D2853+Настройки!$B$7),0,MAX(0,$E2853-MAX(0,SUMIFS(Тех_Движение!$G$2:$G$5111,Тех_Движение!$D$2:$D$5111,$C2853,Тех_Движение!$B$2:$B$5111,"&lt;="&amp;N$3)-$F2853)))</f>
        <v>#VALUE!</v>
      </c>
      <c r="O2853" s="21" t="e">
        <f>IF(OR($B2853="",O$3&lt;$D2853+Настройки!$B$7),0,MAX(0,$E2853-MAX(0,SUMIFS(Тех_Движение!$G$2:$G$5111,Тех_Движение!$D$2:$D$5111,$C2853,Тех_Движение!$B$2:$B$5111,"&lt;="&amp;O$3)-$F2853)))</f>
        <v>#VALUE!</v>
      </c>
      <c r="P2853" s="21" t="e">
        <f>IF(OR($B2853="",P$3&lt;$D2853+Настройки!$B$7),0,MAX(0,$E2853-MAX(0,SUMIFS(Тех_Движение!$G$2:$G$5111,Тех_Движение!$D$2:$D$5111,$C2853,Тех_Движение!$B$2:$B$5111,"&lt;="&amp;P$3)-$F2853)))</f>
        <v>#VALUE!</v>
      </c>
      <c r="Q2853" s="21" t="e">
        <f>IF(OR($B2853="",Q$3&lt;$D2853+Настройки!$B$7),0,MAX(0,$E2853-MAX(0,SUMIFS(Тех_Движение!$G$2:$G$5111,Тех_Движение!$D$2:$D$5111,$C2853,Тех_Движение!$B$2:$B$5111,"&lt;="&amp;Q$3)-$F2853)))</f>
        <v>#VALUE!</v>
      </c>
      <c r="R2853" s="21" t="str">
        <f t="shared" si="133"/>
        <v/>
      </c>
      <c r="S2853" s="23" t="str">
        <f>IF($B2853="","",VLOOKUP($C2853,Настройки!$A$11:$L$17,9,FALSE))</f>
        <v/>
      </c>
      <c r="T2853" s="23" t="str">
        <f t="shared" si="134"/>
        <v/>
      </c>
    </row>
    <row r="2854" spans="1:20" x14ac:dyDescent="0.3">
      <c r="A2854" s="20">
        <f>Тех_Движение!$A$2851</f>
        <v>2850</v>
      </c>
      <c r="B2854" s="20" t="str">
        <f>IF(Тех_Движение!$F$2851&gt;0,Тех_Движение!$I$2851,"")</f>
        <v/>
      </c>
      <c r="C2854" s="20" t="str">
        <f>IF($B2854="","",Тех_Движение!$D$2851)</f>
        <v/>
      </c>
      <c r="D2854" s="9" t="str">
        <f>IF($B2854="","",Тех_Движение!$B$2851)</f>
        <v/>
      </c>
      <c r="E2854" s="21" t="str">
        <f>IF($B2854="","",Тех_Движение!$F$2851)</f>
        <v/>
      </c>
      <c r="F2854" s="21" t="str">
        <f>IF($B2854="","",SUMIFS($E$5:$E2853,$C$5:$C2853,$C2854))</f>
        <v/>
      </c>
      <c r="G2854" s="21" t="str">
        <f>IF($B2854="","",MAX(0,$E2854-MAX(0,SUMIFS(Тех_Движение!$G$2:$G$5111,Тех_Движение!$D$2:$D$5111,$C2854,Тех_Движение!$B$2:$B$5111,"&lt;="&amp;Настройки!$B$5-1)-$F2854)))</f>
        <v/>
      </c>
      <c r="H2854" s="21" t="str">
        <f>IF($B2854="","",IF(AND($D2854&gt;=Настройки!$B$5,$D2854&lt;=Настройки!$B$6),$E2854,0))</f>
        <v/>
      </c>
      <c r="I2854" s="21" t="str">
        <f t="shared" si="132"/>
        <v/>
      </c>
      <c r="J2854" s="21" t="str">
        <f>IF($B2854="","",MAX(0,$E2854-MAX(0,SUMIFS(Тех_Движение!$G$2:$G$5111,Тех_Движение!$D$2:$D$5111,$C2854,Тех_Движение!$B$2:$B$5111,"&lt;="&amp;Настройки!$B$6)-$F2854)))</f>
        <v/>
      </c>
      <c r="K2854" s="21" t="e">
        <f>IF(OR($B2854="",K$3&lt;$D2854+Настройки!$B$7),0,MAX(0,$E2854-MAX(0,SUMIFS(Тех_Движение!$G$2:$G$5111,Тех_Движение!$D$2:$D$5111,$C2854,Тех_Движение!$B$2:$B$5111,"&lt;="&amp;K$3)-$F2854)))</f>
        <v>#VALUE!</v>
      </c>
      <c r="L2854" s="21" t="e">
        <f>IF(OR($B2854="",L$3&lt;$D2854+Настройки!$B$7),0,MAX(0,$E2854-MAX(0,SUMIFS(Тех_Движение!$G$2:$G$5111,Тех_Движение!$D$2:$D$5111,$C2854,Тех_Движение!$B$2:$B$5111,"&lt;="&amp;L$3)-$F2854)))</f>
        <v>#VALUE!</v>
      </c>
      <c r="M2854" s="21" t="e">
        <f>IF(OR($B2854="",M$3&lt;$D2854+Настройки!$B$7),0,MAX(0,$E2854-MAX(0,SUMIFS(Тех_Движение!$G$2:$G$5111,Тех_Движение!$D$2:$D$5111,$C2854,Тех_Движение!$B$2:$B$5111,"&lt;="&amp;M$3)-$F2854)))</f>
        <v>#VALUE!</v>
      </c>
      <c r="N2854" s="21" t="e">
        <f>IF(OR($B2854="",N$3&lt;$D2854+Настройки!$B$7),0,MAX(0,$E2854-MAX(0,SUMIFS(Тех_Движение!$G$2:$G$5111,Тех_Движение!$D$2:$D$5111,$C2854,Тех_Движение!$B$2:$B$5111,"&lt;="&amp;N$3)-$F2854)))</f>
        <v>#VALUE!</v>
      </c>
      <c r="O2854" s="21" t="e">
        <f>IF(OR($B2854="",O$3&lt;$D2854+Настройки!$B$7),0,MAX(0,$E2854-MAX(0,SUMIFS(Тех_Движение!$G$2:$G$5111,Тех_Движение!$D$2:$D$5111,$C2854,Тех_Движение!$B$2:$B$5111,"&lt;="&amp;O$3)-$F2854)))</f>
        <v>#VALUE!</v>
      </c>
      <c r="P2854" s="21" t="e">
        <f>IF(OR($B2854="",P$3&lt;$D2854+Настройки!$B$7),0,MAX(0,$E2854-MAX(0,SUMIFS(Тех_Движение!$G$2:$G$5111,Тех_Движение!$D$2:$D$5111,$C2854,Тех_Движение!$B$2:$B$5111,"&lt;="&amp;P$3)-$F2854)))</f>
        <v>#VALUE!</v>
      </c>
      <c r="Q2854" s="21" t="e">
        <f>IF(OR($B2854="",Q$3&lt;$D2854+Настройки!$B$7),0,MAX(0,$E2854-MAX(0,SUMIFS(Тех_Движение!$G$2:$G$5111,Тех_Движение!$D$2:$D$5111,$C2854,Тех_Движение!$B$2:$B$5111,"&lt;="&amp;Q$3)-$F2854)))</f>
        <v>#VALUE!</v>
      </c>
      <c r="R2854" s="21" t="str">
        <f t="shared" si="133"/>
        <v/>
      </c>
      <c r="S2854" s="23" t="str">
        <f>IF($B2854="","",VLOOKUP($C2854,Настройки!$A$11:$L$17,9,FALSE))</f>
        <v/>
      </c>
      <c r="T2854" s="23" t="str">
        <f t="shared" si="134"/>
        <v/>
      </c>
    </row>
    <row r="2855" spans="1:20" x14ac:dyDescent="0.3">
      <c r="A2855" s="20">
        <f>Тех_Движение!$A$2852</f>
        <v>2851</v>
      </c>
      <c r="B2855" s="20" t="str">
        <f>IF(Тех_Движение!$F$2852&gt;0,Тех_Движение!$I$2852,"")</f>
        <v/>
      </c>
      <c r="C2855" s="20" t="str">
        <f>IF($B2855="","",Тех_Движение!$D$2852)</f>
        <v/>
      </c>
      <c r="D2855" s="9" t="str">
        <f>IF($B2855="","",Тех_Движение!$B$2852)</f>
        <v/>
      </c>
      <c r="E2855" s="21" t="str">
        <f>IF($B2855="","",Тех_Движение!$F$2852)</f>
        <v/>
      </c>
      <c r="F2855" s="21" t="str">
        <f>IF($B2855="","",SUMIFS($E$5:$E2854,$C$5:$C2854,$C2855))</f>
        <v/>
      </c>
      <c r="G2855" s="21" t="str">
        <f>IF($B2855="","",MAX(0,$E2855-MAX(0,SUMIFS(Тех_Движение!$G$2:$G$5111,Тех_Движение!$D$2:$D$5111,$C2855,Тех_Движение!$B$2:$B$5111,"&lt;="&amp;Настройки!$B$5-1)-$F2855)))</f>
        <v/>
      </c>
      <c r="H2855" s="21" t="str">
        <f>IF($B2855="","",IF(AND($D2855&gt;=Настройки!$B$5,$D2855&lt;=Настройки!$B$6),$E2855,0))</f>
        <v/>
      </c>
      <c r="I2855" s="21" t="str">
        <f t="shared" si="132"/>
        <v/>
      </c>
      <c r="J2855" s="21" t="str">
        <f>IF($B2855="","",MAX(0,$E2855-MAX(0,SUMIFS(Тех_Движение!$G$2:$G$5111,Тех_Движение!$D$2:$D$5111,$C2855,Тех_Движение!$B$2:$B$5111,"&lt;="&amp;Настройки!$B$6)-$F2855)))</f>
        <v/>
      </c>
      <c r="K2855" s="21" t="e">
        <f>IF(OR($B2855="",K$3&lt;$D2855+Настройки!$B$7),0,MAX(0,$E2855-MAX(0,SUMIFS(Тех_Движение!$G$2:$G$5111,Тех_Движение!$D$2:$D$5111,$C2855,Тех_Движение!$B$2:$B$5111,"&lt;="&amp;K$3)-$F2855)))</f>
        <v>#VALUE!</v>
      </c>
      <c r="L2855" s="21" t="e">
        <f>IF(OR($B2855="",L$3&lt;$D2855+Настройки!$B$7),0,MAX(0,$E2855-MAX(0,SUMIFS(Тех_Движение!$G$2:$G$5111,Тех_Движение!$D$2:$D$5111,$C2855,Тех_Движение!$B$2:$B$5111,"&lt;="&amp;L$3)-$F2855)))</f>
        <v>#VALUE!</v>
      </c>
      <c r="M2855" s="21" t="e">
        <f>IF(OR($B2855="",M$3&lt;$D2855+Настройки!$B$7),0,MAX(0,$E2855-MAX(0,SUMIFS(Тех_Движение!$G$2:$G$5111,Тех_Движение!$D$2:$D$5111,$C2855,Тех_Движение!$B$2:$B$5111,"&lt;="&amp;M$3)-$F2855)))</f>
        <v>#VALUE!</v>
      </c>
      <c r="N2855" s="21" t="e">
        <f>IF(OR($B2855="",N$3&lt;$D2855+Настройки!$B$7),0,MAX(0,$E2855-MAX(0,SUMIFS(Тех_Движение!$G$2:$G$5111,Тех_Движение!$D$2:$D$5111,$C2855,Тех_Движение!$B$2:$B$5111,"&lt;="&amp;N$3)-$F2855)))</f>
        <v>#VALUE!</v>
      </c>
      <c r="O2855" s="21" t="e">
        <f>IF(OR($B2855="",O$3&lt;$D2855+Настройки!$B$7),0,MAX(0,$E2855-MAX(0,SUMIFS(Тех_Движение!$G$2:$G$5111,Тех_Движение!$D$2:$D$5111,$C2855,Тех_Движение!$B$2:$B$5111,"&lt;="&amp;O$3)-$F2855)))</f>
        <v>#VALUE!</v>
      </c>
      <c r="P2855" s="21" t="e">
        <f>IF(OR($B2855="",P$3&lt;$D2855+Настройки!$B$7),0,MAX(0,$E2855-MAX(0,SUMIFS(Тех_Движение!$G$2:$G$5111,Тех_Движение!$D$2:$D$5111,$C2855,Тех_Движение!$B$2:$B$5111,"&lt;="&amp;P$3)-$F2855)))</f>
        <v>#VALUE!</v>
      </c>
      <c r="Q2855" s="21" t="e">
        <f>IF(OR($B2855="",Q$3&lt;$D2855+Настройки!$B$7),0,MAX(0,$E2855-MAX(0,SUMIFS(Тех_Движение!$G$2:$G$5111,Тех_Движение!$D$2:$D$5111,$C2855,Тех_Движение!$B$2:$B$5111,"&lt;="&amp;Q$3)-$F2855)))</f>
        <v>#VALUE!</v>
      </c>
      <c r="R2855" s="21" t="str">
        <f t="shared" si="133"/>
        <v/>
      </c>
      <c r="S2855" s="23" t="str">
        <f>IF($B2855="","",VLOOKUP($C2855,Настройки!$A$11:$L$17,9,FALSE))</f>
        <v/>
      </c>
      <c r="T2855" s="23" t="str">
        <f t="shared" si="134"/>
        <v/>
      </c>
    </row>
    <row r="2856" spans="1:20" x14ac:dyDescent="0.3">
      <c r="A2856" s="20">
        <f>Тех_Движение!$A$2853</f>
        <v>2852</v>
      </c>
      <c r="B2856" s="20" t="str">
        <f>IF(Тех_Движение!$F$2853&gt;0,Тех_Движение!$I$2853,"")</f>
        <v/>
      </c>
      <c r="C2856" s="20" t="str">
        <f>IF($B2856="","",Тех_Движение!$D$2853)</f>
        <v/>
      </c>
      <c r="D2856" s="9" t="str">
        <f>IF($B2856="","",Тех_Движение!$B$2853)</f>
        <v/>
      </c>
      <c r="E2856" s="21" t="str">
        <f>IF($B2856="","",Тех_Движение!$F$2853)</f>
        <v/>
      </c>
      <c r="F2856" s="21" t="str">
        <f>IF($B2856="","",SUMIFS($E$5:$E2855,$C$5:$C2855,$C2856))</f>
        <v/>
      </c>
      <c r="G2856" s="21" t="str">
        <f>IF($B2856="","",MAX(0,$E2856-MAX(0,SUMIFS(Тех_Движение!$G$2:$G$5111,Тех_Движение!$D$2:$D$5111,$C2856,Тех_Движение!$B$2:$B$5111,"&lt;="&amp;Настройки!$B$5-1)-$F2856)))</f>
        <v/>
      </c>
      <c r="H2856" s="21" t="str">
        <f>IF($B2856="","",IF(AND($D2856&gt;=Настройки!$B$5,$D2856&lt;=Настройки!$B$6),$E2856,0))</f>
        <v/>
      </c>
      <c r="I2856" s="21" t="str">
        <f t="shared" si="132"/>
        <v/>
      </c>
      <c r="J2856" s="21" t="str">
        <f>IF($B2856="","",MAX(0,$E2856-MAX(0,SUMIFS(Тех_Движение!$G$2:$G$5111,Тех_Движение!$D$2:$D$5111,$C2856,Тех_Движение!$B$2:$B$5111,"&lt;="&amp;Настройки!$B$6)-$F2856)))</f>
        <v/>
      </c>
      <c r="K2856" s="21" t="e">
        <f>IF(OR($B2856="",K$3&lt;$D2856+Настройки!$B$7),0,MAX(0,$E2856-MAX(0,SUMIFS(Тех_Движение!$G$2:$G$5111,Тех_Движение!$D$2:$D$5111,$C2856,Тех_Движение!$B$2:$B$5111,"&lt;="&amp;K$3)-$F2856)))</f>
        <v>#VALUE!</v>
      </c>
      <c r="L2856" s="21" t="e">
        <f>IF(OR($B2856="",L$3&lt;$D2856+Настройки!$B$7),0,MAX(0,$E2856-MAX(0,SUMIFS(Тех_Движение!$G$2:$G$5111,Тех_Движение!$D$2:$D$5111,$C2856,Тех_Движение!$B$2:$B$5111,"&lt;="&amp;L$3)-$F2856)))</f>
        <v>#VALUE!</v>
      </c>
      <c r="M2856" s="21" t="e">
        <f>IF(OR($B2856="",M$3&lt;$D2856+Настройки!$B$7),0,MAX(0,$E2856-MAX(0,SUMIFS(Тех_Движение!$G$2:$G$5111,Тех_Движение!$D$2:$D$5111,$C2856,Тех_Движение!$B$2:$B$5111,"&lt;="&amp;M$3)-$F2856)))</f>
        <v>#VALUE!</v>
      </c>
      <c r="N2856" s="21" t="e">
        <f>IF(OR($B2856="",N$3&lt;$D2856+Настройки!$B$7),0,MAX(0,$E2856-MAX(0,SUMIFS(Тех_Движение!$G$2:$G$5111,Тех_Движение!$D$2:$D$5111,$C2856,Тех_Движение!$B$2:$B$5111,"&lt;="&amp;N$3)-$F2856)))</f>
        <v>#VALUE!</v>
      </c>
      <c r="O2856" s="21" t="e">
        <f>IF(OR($B2856="",O$3&lt;$D2856+Настройки!$B$7),0,MAX(0,$E2856-MAX(0,SUMIFS(Тех_Движение!$G$2:$G$5111,Тех_Движение!$D$2:$D$5111,$C2856,Тех_Движение!$B$2:$B$5111,"&lt;="&amp;O$3)-$F2856)))</f>
        <v>#VALUE!</v>
      </c>
      <c r="P2856" s="21" t="e">
        <f>IF(OR($B2856="",P$3&lt;$D2856+Настройки!$B$7),0,MAX(0,$E2856-MAX(0,SUMIFS(Тех_Движение!$G$2:$G$5111,Тех_Движение!$D$2:$D$5111,$C2856,Тех_Движение!$B$2:$B$5111,"&lt;="&amp;P$3)-$F2856)))</f>
        <v>#VALUE!</v>
      </c>
      <c r="Q2856" s="21" t="e">
        <f>IF(OR($B2856="",Q$3&lt;$D2856+Настройки!$B$7),0,MAX(0,$E2856-MAX(0,SUMIFS(Тех_Движение!$G$2:$G$5111,Тех_Движение!$D$2:$D$5111,$C2856,Тех_Движение!$B$2:$B$5111,"&lt;="&amp;Q$3)-$F2856)))</f>
        <v>#VALUE!</v>
      </c>
      <c r="R2856" s="21" t="str">
        <f t="shared" si="133"/>
        <v/>
      </c>
      <c r="S2856" s="23" t="str">
        <f>IF($B2856="","",VLOOKUP($C2856,Настройки!$A$11:$L$17,9,FALSE))</f>
        <v/>
      </c>
      <c r="T2856" s="23" t="str">
        <f t="shared" si="134"/>
        <v/>
      </c>
    </row>
    <row r="2857" spans="1:20" x14ac:dyDescent="0.3">
      <c r="A2857" s="20">
        <f>Тех_Движение!$A$2854</f>
        <v>2853</v>
      </c>
      <c r="B2857" s="20" t="str">
        <f>IF(Тех_Движение!$F$2854&gt;0,Тех_Движение!$I$2854,"")</f>
        <v/>
      </c>
      <c r="C2857" s="20" t="str">
        <f>IF($B2857="","",Тех_Движение!$D$2854)</f>
        <v/>
      </c>
      <c r="D2857" s="9" t="str">
        <f>IF($B2857="","",Тех_Движение!$B$2854)</f>
        <v/>
      </c>
      <c r="E2857" s="21" t="str">
        <f>IF($B2857="","",Тех_Движение!$F$2854)</f>
        <v/>
      </c>
      <c r="F2857" s="21" t="str">
        <f>IF($B2857="","",SUMIFS($E$5:$E2856,$C$5:$C2856,$C2857))</f>
        <v/>
      </c>
      <c r="G2857" s="21" t="str">
        <f>IF($B2857="","",MAX(0,$E2857-MAX(0,SUMIFS(Тех_Движение!$G$2:$G$5111,Тех_Движение!$D$2:$D$5111,$C2857,Тех_Движение!$B$2:$B$5111,"&lt;="&amp;Настройки!$B$5-1)-$F2857)))</f>
        <v/>
      </c>
      <c r="H2857" s="21" t="str">
        <f>IF($B2857="","",IF(AND($D2857&gt;=Настройки!$B$5,$D2857&lt;=Настройки!$B$6),$E2857,0))</f>
        <v/>
      </c>
      <c r="I2857" s="21" t="str">
        <f t="shared" si="132"/>
        <v/>
      </c>
      <c r="J2857" s="21" t="str">
        <f>IF($B2857="","",MAX(0,$E2857-MAX(0,SUMIFS(Тех_Движение!$G$2:$G$5111,Тех_Движение!$D$2:$D$5111,$C2857,Тех_Движение!$B$2:$B$5111,"&lt;="&amp;Настройки!$B$6)-$F2857)))</f>
        <v/>
      </c>
      <c r="K2857" s="21" t="e">
        <f>IF(OR($B2857="",K$3&lt;$D2857+Настройки!$B$7),0,MAX(0,$E2857-MAX(0,SUMIFS(Тех_Движение!$G$2:$G$5111,Тех_Движение!$D$2:$D$5111,$C2857,Тех_Движение!$B$2:$B$5111,"&lt;="&amp;K$3)-$F2857)))</f>
        <v>#VALUE!</v>
      </c>
      <c r="L2857" s="21" t="e">
        <f>IF(OR($B2857="",L$3&lt;$D2857+Настройки!$B$7),0,MAX(0,$E2857-MAX(0,SUMIFS(Тех_Движение!$G$2:$G$5111,Тех_Движение!$D$2:$D$5111,$C2857,Тех_Движение!$B$2:$B$5111,"&lt;="&amp;L$3)-$F2857)))</f>
        <v>#VALUE!</v>
      </c>
      <c r="M2857" s="21" t="e">
        <f>IF(OR($B2857="",M$3&lt;$D2857+Настройки!$B$7),0,MAX(0,$E2857-MAX(0,SUMIFS(Тех_Движение!$G$2:$G$5111,Тех_Движение!$D$2:$D$5111,$C2857,Тех_Движение!$B$2:$B$5111,"&lt;="&amp;M$3)-$F2857)))</f>
        <v>#VALUE!</v>
      </c>
      <c r="N2857" s="21" t="e">
        <f>IF(OR($B2857="",N$3&lt;$D2857+Настройки!$B$7),0,MAX(0,$E2857-MAX(0,SUMIFS(Тех_Движение!$G$2:$G$5111,Тех_Движение!$D$2:$D$5111,$C2857,Тех_Движение!$B$2:$B$5111,"&lt;="&amp;N$3)-$F2857)))</f>
        <v>#VALUE!</v>
      </c>
      <c r="O2857" s="21" t="e">
        <f>IF(OR($B2857="",O$3&lt;$D2857+Настройки!$B$7),0,MAX(0,$E2857-MAX(0,SUMIFS(Тех_Движение!$G$2:$G$5111,Тех_Движение!$D$2:$D$5111,$C2857,Тех_Движение!$B$2:$B$5111,"&lt;="&amp;O$3)-$F2857)))</f>
        <v>#VALUE!</v>
      </c>
      <c r="P2857" s="21" t="e">
        <f>IF(OR($B2857="",P$3&lt;$D2857+Настройки!$B$7),0,MAX(0,$E2857-MAX(0,SUMIFS(Тех_Движение!$G$2:$G$5111,Тех_Движение!$D$2:$D$5111,$C2857,Тех_Движение!$B$2:$B$5111,"&lt;="&amp;P$3)-$F2857)))</f>
        <v>#VALUE!</v>
      </c>
      <c r="Q2857" s="21" t="e">
        <f>IF(OR($B2857="",Q$3&lt;$D2857+Настройки!$B$7),0,MAX(0,$E2857-MAX(0,SUMIFS(Тех_Движение!$G$2:$G$5111,Тех_Движение!$D$2:$D$5111,$C2857,Тех_Движение!$B$2:$B$5111,"&lt;="&amp;Q$3)-$F2857)))</f>
        <v>#VALUE!</v>
      </c>
      <c r="R2857" s="21" t="str">
        <f t="shared" si="133"/>
        <v/>
      </c>
      <c r="S2857" s="23" t="str">
        <f>IF($B2857="","",VLOOKUP($C2857,Настройки!$A$11:$L$17,9,FALSE))</f>
        <v/>
      </c>
      <c r="T2857" s="23" t="str">
        <f t="shared" si="134"/>
        <v/>
      </c>
    </row>
    <row r="2858" spans="1:20" x14ac:dyDescent="0.3">
      <c r="A2858" s="20">
        <f>Тех_Движение!$A$2855</f>
        <v>2854</v>
      </c>
      <c r="B2858" s="20" t="str">
        <f>IF(Тех_Движение!$F$2855&gt;0,Тех_Движение!$I$2855,"")</f>
        <v/>
      </c>
      <c r="C2858" s="20" t="str">
        <f>IF($B2858="","",Тех_Движение!$D$2855)</f>
        <v/>
      </c>
      <c r="D2858" s="9" t="str">
        <f>IF($B2858="","",Тех_Движение!$B$2855)</f>
        <v/>
      </c>
      <c r="E2858" s="21" t="str">
        <f>IF($B2858="","",Тех_Движение!$F$2855)</f>
        <v/>
      </c>
      <c r="F2858" s="21" t="str">
        <f>IF($B2858="","",SUMIFS($E$5:$E2857,$C$5:$C2857,$C2858))</f>
        <v/>
      </c>
      <c r="G2858" s="21" t="str">
        <f>IF($B2858="","",MAX(0,$E2858-MAX(0,SUMIFS(Тех_Движение!$G$2:$G$5111,Тех_Движение!$D$2:$D$5111,$C2858,Тех_Движение!$B$2:$B$5111,"&lt;="&amp;Настройки!$B$5-1)-$F2858)))</f>
        <v/>
      </c>
      <c r="H2858" s="21" t="str">
        <f>IF($B2858="","",IF(AND($D2858&gt;=Настройки!$B$5,$D2858&lt;=Настройки!$B$6),$E2858,0))</f>
        <v/>
      </c>
      <c r="I2858" s="21" t="str">
        <f t="shared" si="132"/>
        <v/>
      </c>
      <c r="J2858" s="21" t="str">
        <f>IF($B2858="","",MAX(0,$E2858-MAX(0,SUMIFS(Тех_Движение!$G$2:$G$5111,Тех_Движение!$D$2:$D$5111,$C2858,Тех_Движение!$B$2:$B$5111,"&lt;="&amp;Настройки!$B$6)-$F2858)))</f>
        <v/>
      </c>
      <c r="K2858" s="21" t="e">
        <f>IF(OR($B2858="",K$3&lt;$D2858+Настройки!$B$7),0,MAX(0,$E2858-MAX(0,SUMIFS(Тех_Движение!$G$2:$G$5111,Тех_Движение!$D$2:$D$5111,$C2858,Тех_Движение!$B$2:$B$5111,"&lt;="&amp;K$3)-$F2858)))</f>
        <v>#VALUE!</v>
      </c>
      <c r="L2858" s="21" t="e">
        <f>IF(OR($B2858="",L$3&lt;$D2858+Настройки!$B$7),0,MAX(0,$E2858-MAX(0,SUMIFS(Тех_Движение!$G$2:$G$5111,Тех_Движение!$D$2:$D$5111,$C2858,Тех_Движение!$B$2:$B$5111,"&lt;="&amp;L$3)-$F2858)))</f>
        <v>#VALUE!</v>
      </c>
      <c r="M2858" s="21" t="e">
        <f>IF(OR($B2858="",M$3&lt;$D2858+Настройки!$B$7),0,MAX(0,$E2858-MAX(0,SUMIFS(Тех_Движение!$G$2:$G$5111,Тех_Движение!$D$2:$D$5111,$C2858,Тех_Движение!$B$2:$B$5111,"&lt;="&amp;M$3)-$F2858)))</f>
        <v>#VALUE!</v>
      </c>
      <c r="N2858" s="21" t="e">
        <f>IF(OR($B2858="",N$3&lt;$D2858+Настройки!$B$7),0,MAX(0,$E2858-MAX(0,SUMIFS(Тех_Движение!$G$2:$G$5111,Тех_Движение!$D$2:$D$5111,$C2858,Тех_Движение!$B$2:$B$5111,"&lt;="&amp;N$3)-$F2858)))</f>
        <v>#VALUE!</v>
      </c>
      <c r="O2858" s="21" t="e">
        <f>IF(OR($B2858="",O$3&lt;$D2858+Настройки!$B$7),0,MAX(0,$E2858-MAX(0,SUMIFS(Тех_Движение!$G$2:$G$5111,Тех_Движение!$D$2:$D$5111,$C2858,Тех_Движение!$B$2:$B$5111,"&lt;="&amp;O$3)-$F2858)))</f>
        <v>#VALUE!</v>
      </c>
      <c r="P2858" s="21" t="e">
        <f>IF(OR($B2858="",P$3&lt;$D2858+Настройки!$B$7),0,MAX(0,$E2858-MAX(0,SUMIFS(Тех_Движение!$G$2:$G$5111,Тех_Движение!$D$2:$D$5111,$C2858,Тех_Движение!$B$2:$B$5111,"&lt;="&amp;P$3)-$F2858)))</f>
        <v>#VALUE!</v>
      </c>
      <c r="Q2858" s="21" t="e">
        <f>IF(OR($B2858="",Q$3&lt;$D2858+Настройки!$B$7),0,MAX(0,$E2858-MAX(0,SUMIFS(Тех_Движение!$G$2:$G$5111,Тех_Движение!$D$2:$D$5111,$C2858,Тех_Движение!$B$2:$B$5111,"&lt;="&amp;Q$3)-$F2858)))</f>
        <v>#VALUE!</v>
      </c>
      <c r="R2858" s="21" t="str">
        <f t="shared" si="133"/>
        <v/>
      </c>
      <c r="S2858" s="23" t="str">
        <f>IF($B2858="","",VLOOKUP($C2858,Настройки!$A$11:$L$17,9,FALSE))</f>
        <v/>
      </c>
      <c r="T2858" s="23" t="str">
        <f t="shared" si="134"/>
        <v/>
      </c>
    </row>
    <row r="2859" spans="1:20" x14ac:dyDescent="0.3">
      <c r="A2859" s="20">
        <f>Тех_Движение!$A$2856</f>
        <v>2855</v>
      </c>
      <c r="B2859" s="20" t="str">
        <f>IF(Тех_Движение!$F$2856&gt;0,Тех_Движение!$I$2856,"")</f>
        <v/>
      </c>
      <c r="C2859" s="20" t="str">
        <f>IF($B2859="","",Тех_Движение!$D$2856)</f>
        <v/>
      </c>
      <c r="D2859" s="9" t="str">
        <f>IF($B2859="","",Тех_Движение!$B$2856)</f>
        <v/>
      </c>
      <c r="E2859" s="21" t="str">
        <f>IF($B2859="","",Тех_Движение!$F$2856)</f>
        <v/>
      </c>
      <c r="F2859" s="21" t="str">
        <f>IF($B2859="","",SUMIFS($E$5:$E2858,$C$5:$C2858,$C2859))</f>
        <v/>
      </c>
      <c r="G2859" s="21" t="str">
        <f>IF($B2859="","",MAX(0,$E2859-MAX(0,SUMIFS(Тех_Движение!$G$2:$G$5111,Тех_Движение!$D$2:$D$5111,$C2859,Тех_Движение!$B$2:$B$5111,"&lt;="&amp;Настройки!$B$5-1)-$F2859)))</f>
        <v/>
      </c>
      <c r="H2859" s="21" t="str">
        <f>IF($B2859="","",IF(AND($D2859&gt;=Настройки!$B$5,$D2859&lt;=Настройки!$B$6),$E2859,0))</f>
        <v/>
      </c>
      <c r="I2859" s="21" t="str">
        <f t="shared" si="132"/>
        <v/>
      </c>
      <c r="J2859" s="21" t="str">
        <f>IF($B2859="","",MAX(0,$E2859-MAX(0,SUMIFS(Тех_Движение!$G$2:$G$5111,Тех_Движение!$D$2:$D$5111,$C2859,Тех_Движение!$B$2:$B$5111,"&lt;="&amp;Настройки!$B$6)-$F2859)))</f>
        <v/>
      </c>
      <c r="K2859" s="21" t="e">
        <f>IF(OR($B2859="",K$3&lt;$D2859+Настройки!$B$7),0,MAX(0,$E2859-MAX(0,SUMIFS(Тех_Движение!$G$2:$G$5111,Тех_Движение!$D$2:$D$5111,$C2859,Тех_Движение!$B$2:$B$5111,"&lt;="&amp;K$3)-$F2859)))</f>
        <v>#VALUE!</v>
      </c>
      <c r="L2859" s="21" t="e">
        <f>IF(OR($B2859="",L$3&lt;$D2859+Настройки!$B$7),0,MAX(0,$E2859-MAX(0,SUMIFS(Тех_Движение!$G$2:$G$5111,Тех_Движение!$D$2:$D$5111,$C2859,Тех_Движение!$B$2:$B$5111,"&lt;="&amp;L$3)-$F2859)))</f>
        <v>#VALUE!</v>
      </c>
      <c r="M2859" s="21" t="e">
        <f>IF(OR($B2859="",M$3&lt;$D2859+Настройки!$B$7),0,MAX(0,$E2859-MAX(0,SUMIFS(Тех_Движение!$G$2:$G$5111,Тех_Движение!$D$2:$D$5111,$C2859,Тех_Движение!$B$2:$B$5111,"&lt;="&amp;M$3)-$F2859)))</f>
        <v>#VALUE!</v>
      </c>
      <c r="N2859" s="21" t="e">
        <f>IF(OR($B2859="",N$3&lt;$D2859+Настройки!$B$7),0,MAX(0,$E2859-MAX(0,SUMIFS(Тех_Движение!$G$2:$G$5111,Тех_Движение!$D$2:$D$5111,$C2859,Тех_Движение!$B$2:$B$5111,"&lt;="&amp;N$3)-$F2859)))</f>
        <v>#VALUE!</v>
      </c>
      <c r="O2859" s="21" t="e">
        <f>IF(OR($B2859="",O$3&lt;$D2859+Настройки!$B$7),0,MAX(0,$E2859-MAX(0,SUMIFS(Тех_Движение!$G$2:$G$5111,Тех_Движение!$D$2:$D$5111,$C2859,Тех_Движение!$B$2:$B$5111,"&lt;="&amp;O$3)-$F2859)))</f>
        <v>#VALUE!</v>
      </c>
      <c r="P2859" s="21" t="e">
        <f>IF(OR($B2859="",P$3&lt;$D2859+Настройки!$B$7),0,MAX(0,$E2859-MAX(0,SUMIFS(Тех_Движение!$G$2:$G$5111,Тех_Движение!$D$2:$D$5111,$C2859,Тех_Движение!$B$2:$B$5111,"&lt;="&amp;P$3)-$F2859)))</f>
        <v>#VALUE!</v>
      </c>
      <c r="Q2859" s="21" t="e">
        <f>IF(OR($B2859="",Q$3&lt;$D2859+Настройки!$B$7),0,MAX(0,$E2859-MAX(0,SUMIFS(Тех_Движение!$G$2:$G$5111,Тех_Движение!$D$2:$D$5111,$C2859,Тех_Движение!$B$2:$B$5111,"&lt;="&amp;Q$3)-$F2859)))</f>
        <v>#VALUE!</v>
      </c>
      <c r="R2859" s="21" t="str">
        <f t="shared" si="133"/>
        <v/>
      </c>
      <c r="S2859" s="23" t="str">
        <f>IF($B2859="","",VLOOKUP($C2859,Настройки!$A$11:$L$17,9,FALSE))</f>
        <v/>
      </c>
      <c r="T2859" s="23" t="str">
        <f t="shared" si="134"/>
        <v/>
      </c>
    </row>
    <row r="2860" spans="1:20" x14ac:dyDescent="0.3">
      <c r="A2860" s="20">
        <f>Тех_Движение!$A$2857</f>
        <v>2856</v>
      </c>
      <c r="B2860" s="20" t="str">
        <f>IF(Тех_Движение!$F$2857&gt;0,Тех_Движение!$I$2857,"")</f>
        <v/>
      </c>
      <c r="C2860" s="20" t="str">
        <f>IF($B2860="","",Тех_Движение!$D$2857)</f>
        <v/>
      </c>
      <c r="D2860" s="9" t="str">
        <f>IF($B2860="","",Тех_Движение!$B$2857)</f>
        <v/>
      </c>
      <c r="E2860" s="21" t="str">
        <f>IF($B2860="","",Тех_Движение!$F$2857)</f>
        <v/>
      </c>
      <c r="F2860" s="21" t="str">
        <f>IF($B2860="","",SUMIFS($E$5:$E2859,$C$5:$C2859,$C2860))</f>
        <v/>
      </c>
      <c r="G2860" s="21" t="str">
        <f>IF($B2860="","",MAX(0,$E2860-MAX(0,SUMIFS(Тех_Движение!$G$2:$G$5111,Тех_Движение!$D$2:$D$5111,$C2860,Тех_Движение!$B$2:$B$5111,"&lt;="&amp;Настройки!$B$5-1)-$F2860)))</f>
        <v/>
      </c>
      <c r="H2860" s="21" t="str">
        <f>IF($B2860="","",IF(AND($D2860&gt;=Настройки!$B$5,$D2860&lt;=Настройки!$B$6),$E2860,0))</f>
        <v/>
      </c>
      <c r="I2860" s="21" t="str">
        <f t="shared" si="132"/>
        <v/>
      </c>
      <c r="J2860" s="21" t="str">
        <f>IF($B2860="","",MAX(0,$E2860-MAX(0,SUMIFS(Тех_Движение!$G$2:$G$5111,Тех_Движение!$D$2:$D$5111,$C2860,Тех_Движение!$B$2:$B$5111,"&lt;="&amp;Настройки!$B$6)-$F2860)))</f>
        <v/>
      </c>
      <c r="K2860" s="21" t="e">
        <f>IF(OR($B2860="",K$3&lt;$D2860+Настройки!$B$7),0,MAX(0,$E2860-MAX(0,SUMIFS(Тех_Движение!$G$2:$G$5111,Тех_Движение!$D$2:$D$5111,$C2860,Тех_Движение!$B$2:$B$5111,"&lt;="&amp;K$3)-$F2860)))</f>
        <v>#VALUE!</v>
      </c>
      <c r="L2860" s="21" t="e">
        <f>IF(OR($B2860="",L$3&lt;$D2860+Настройки!$B$7),0,MAX(0,$E2860-MAX(0,SUMIFS(Тех_Движение!$G$2:$G$5111,Тех_Движение!$D$2:$D$5111,$C2860,Тех_Движение!$B$2:$B$5111,"&lt;="&amp;L$3)-$F2860)))</f>
        <v>#VALUE!</v>
      </c>
      <c r="M2860" s="21" t="e">
        <f>IF(OR($B2860="",M$3&lt;$D2860+Настройки!$B$7),0,MAX(0,$E2860-MAX(0,SUMIFS(Тех_Движение!$G$2:$G$5111,Тех_Движение!$D$2:$D$5111,$C2860,Тех_Движение!$B$2:$B$5111,"&lt;="&amp;M$3)-$F2860)))</f>
        <v>#VALUE!</v>
      </c>
      <c r="N2860" s="21" t="e">
        <f>IF(OR($B2860="",N$3&lt;$D2860+Настройки!$B$7),0,MAX(0,$E2860-MAX(0,SUMIFS(Тех_Движение!$G$2:$G$5111,Тех_Движение!$D$2:$D$5111,$C2860,Тех_Движение!$B$2:$B$5111,"&lt;="&amp;N$3)-$F2860)))</f>
        <v>#VALUE!</v>
      </c>
      <c r="O2860" s="21" t="e">
        <f>IF(OR($B2860="",O$3&lt;$D2860+Настройки!$B$7),0,MAX(0,$E2860-MAX(0,SUMIFS(Тех_Движение!$G$2:$G$5111,Тех_Движение!$D$2:$D$5111,$C2860,Тех_Движение!$B$2:$B$5111,"&lt;="&amp;O$3)-$F2860)))</f>
        <v>#VALUE!</v>
      </c>
      <c r="P2860" s="21" t="e">
        <f>IF(OR($B2860="",P$3&lt;$D2860+Настройки!$B$7),0,MAX(0,$E2860-MAX(0,SUMIFS(Тех_Движение!$G$2:$G$5111,Тех_Движение!$D$2:$D$5111,$C2860,Тех_Движение!$B$2:$B$5111,"&lt;="&amp;P$3)-$F2860)))</f>
        <v>#VALUE!</v>
      </c>
      <c r="Q2860" s="21" t="e">
        <f>IF(OR($B2860="",Q$3&lt;$D2860+Настройки!$B$7),0,MAX(0,$E2860-MAX(0,SUMIFS(Тех_Движение!$G$2:$G$5111,Тех_Движение!$D$2:$D$5111,$C2860,Тех_Движение!$B$2:$B$5111,"&lt;="&amp;Q$3)-$F2860)))</f>
        <v>#VALUE!</v>
      </c>
      <c r="R2860" s="21" t="str">
        <f t="shared" si="133"/>
        <v/>
      </c>
      <c r="S2860" s="23" t="str">
        <f>IF($B2860="","",VLOOKUP($C2860,Настройки!$A$11:$L$17,9,FALSE))</f>
        <v/>
      </c>
      <c r="T2860" s="23" t="str">
        <f t="shared" si="134"/>
        <v/>
      </c>
    </row>
    <row r="2861" spans="1:20" x14ac:dyDescent="0.3">
      <c r="A2861" s="20">
        <f>Тех_Движение!$A$2858</f>
        <v>2857</v>
      </c>
      <c r="B2861" s="20" t="str">
        <f>IF(Тех_Движение!$F$2858&gt;0,Тех_Движение!$I$2858,"")</f>
        <v/>
      </c>
      <c r="C2861" s="20" t="str">
        <f>IF($B2861="","",Тех_Движение!$D$2858)</f>
        <v/>
      </c>
      <c r="D2861" s="9" t="str">
        <f>IF($B2861="","",Тех_Движение!$B$2858)</f>
        <v/>
      </c>
      <c r="E2861" s="21" t="str">
        <f>IF($B2861="","",Тех_Движение!$F$2858)</f>
        <v/>
      </c>
      <c r="F2861" s="21" t="str">
        <f>IF($B2861="","",SUMIFS($E$5:$E2860,$C$5:$C2860,$C2861))</f>
        <v/>
      </c>
      <c r="G2861" s="21" t="str">
        <f>IF($B2861="","",MAX(0,$E2861-MAX(0,SUMIFS(Тех_Движение!$G$2:$G$5111,Тех_Движение!$D$2:$D$5111,$C2861,Тех_Движение!$B$2:$B$5111,"&lt;="&amp;Настройки!$B$5-1)-$F2861)))</f>
        <v/>
      </c>
      <c r="H2861" s="21" t="str">
        <f>IF($B2861="","",IF(AND($D2861&gt;=Настройки!$B$5,$D2861&lt;=Настройки!$B$6),$E2861,0))</f>
        <v/>
      </c>
      <c r="I2861" s="21" t="str">
        <f t="shared" si="132"/>
        <v/>
      </c>
      <c r="J2861" s="21" t="str">
        <f>IF($B2861="","",MAX(0,$E2861-MAX(0,SUMIFS(Тех_Движение!$G$2:$G$5111,Тех_Движение!$D$2:$D$5111,$C2861,Тех_Движение!$B$2:$B$5111,"&lt;="&amp;Настройки!$B$6)-$F2861)))</f>
        <v/>
      </c>
      <c r="K2861" s="21" t="e">
        <f>IF(OR($B2861="",K$3&lt;$D2861+Настройки!$B$7),0,MAX(0,$E2861-MAX(0,SUMIFS(Тех_Движение!$G$2:$G$5111,Тех_Движение!$D$2:$D$5111,$C2861,Тех_Движение!$B$2:$B$5111,"&lt;="&amp;K$3)-$F2861)))</f>
        <v>#VALUE!</v>
      </c>
      <c r="L2861" s="21" t="e">
        <f>IF(OR($B2861="",L$3&lt;$D2861+Настройки!$B$7),0,MAX(0,$E2861-MAX(0,SUMIFS(Тех_Движение!$G$2:$G$5111,Тех_Движение!$D$2:$D$5111,$C2861,Тех_Движение!$B$2:$B$5111,"&lt;="&amp;L$3)-$F2861)))</f>
        <v>#VALUE!</v>
      </c>
      <c r="M2861" s="21" t="e">
        <f>IF(OR($B2861="",M$3&lt;$D2861+Настройки!$B$7),0,MAX(0,$E2861-MAX(0,SUMIFS(Тех_Движение!$G$2:$G$5111,Тех_Движение!$D$2:$D$5111,$C2861,Тех_Движение!$B$2:$B$5111,"&lt;="&amp;M$3)-$F2861)))</f>
        <v>#VALUE!</v>
      </c>
      <c r="N2861" s="21" t="e">
        <f>IF(OR($B2861="",N$3&lt;$D2861+Настройки!$B$7),0,MAX(0,$E2861-MAX(0,SUMIFS(Тех_Движение!$G$2:$G$5111,Тех_Движение!$D$2:$D$5111,$C2861,Тех_Движение!$B$2:$B$5111,"&lt;="&amp;N$3)-$F2861)))</f>
        <v>#VALUE!</v>
      </c>
      <c r="O2861" s="21" t="e">
        <f>IF(OR($B2861="",O$3&lt;$D2861+Настройки!$B$7),0,MAX(0,$E2861-MAX(0,SUMIFS(Тех_Движение!$G$2:$G$5111,Тех_Движение!$D$2:$D$5111,$C2861,Тех_Движение!$B$2:$B$5111,"&lt;="&amp;O$3)-$F2861)))</f>
        <v>#VALUE!</v>
      </c>
      <c r="P2861" s="21" t="e">
        <f>IF(OR($B2861="",P$3&lt;$D2861+Настройки!$B$7),0,MAX(0,$E2861-MAX(0,SUMIFS(Тех_Движение!$G$2:$G$5111,Тех_Движение!$D$2:$D$5111,$C2861,Тех_Движение!$B$2:$B$5111,"&lt;="&amp;P$3)-$F2861)))</f>
        <v>#VALUE!</v>
      </c>
      <c r="Q2861" s="21" t="e">
        <f>IF(OR($B2861="",Q$3&lt;$D2861+Настройки!$B$7),0,MAX(0,$E2861-MAX(0,SUMIFS(Тех_Движение!$G$2:$G$5111,Тех_Движение!$D$2:$D$5111,$C2861,Тех_Движение!$B$2:$B$5111,"&lt;="&amp;Q$3)-$F2861)))</f>
        <v>#VALUE!</v>
      </c>
      <c r="R2861" s="21" t="str">
        <f t="shared" si="133"/>
        <v/>
      </c>
      <c r="S2861" s="23" t="str">
        <f>IF($B2861="","",VLOOKUP($C2861,Настройки!$A$11:$L$17,9,FALSE))</f>
        <v/>
      </c>
      <c r="T2861" s="23" t="str">
        <f t="shared" si="134"/>
        <v/>
      </c>
    </row>
    <row r="2862" spans="1:20" x14ac:dyDescent="0.3">
      <c r="A2862" s="20">
        <f>Тех_Движение!$A$2859</f>
        <v>2858</v>
      </c>
      <c r="B2862" s="20" t="str">
        <f>IF(Тех_Движение!$F$2859&gt;0,Тех_Движение!$I$2859,"")</f>
        <v/>
      </c>
      <c r="C2862" s="20" t="str">
        <f>IF($B2862="","",Тех_Движение!$D$2859)</f>
        <v/>
      </c>
      <c r="D2862" s="9" t="str">
        <f>IF($B2862="","",Тех_Движение!$B$2859)</f>
        <v/>
      </c>
      <c r="E2862" s="21" t="str">
        <f>IF($B2862="","",Тех_Движение!$F$2859)</f>
        <v/>
      </c>
      <c r="F2862" s="21" t="str">
        <f>IF($B2862="","",SUMIFS($E$5:$E2861,$C$5:$C2861,$C2862))</f>
        <v/>
      </c>
      <c r="G2862" s="21" t="str">
        <f>IF($B2862="","",MAX(0,$E2862-MAX(0,SUMIFS(Тех_Движение!$G$2:$G$5111,Тех_Движение!$D$2:$D$5111,$C2862,Тех_Движение!$B$2:$B$5111,"&lt;="&amp;Настройки!$B$5-1)-$F2862)))</f>
        <v/>
      </c>
      <c r="H2862" s="21" t="str">
        <f>IF($B2862="","",IF(AND($D2862&gt;=Настройки!$B$5,$D2862&lt;=Настройки!$B$6),$E2862,0))</f>
        <v/>
      </c>
      <c r="I2862" s="21" t="str">
        <f t="shared" si="132"/>
        <v/>
      </c>
      <c r="J2862" s="21" t="str">
        <f>IF($B2862="","",MAX(0,$E2862-MAX(0,SUMIFS(Тех_Движение!$G$2:$G$5111,Тех_Движение!$D$2:$D$5111,$C2862,Тех_Движение!$B$2:$B$5111,"&lt;="&amp;Настройки!$B$6)-$F2862)))</f>
        <v/>
      </c>
      <c r="K2862" s="21" t="e">
        <f>IF(OR($B2862="",K$3&lt;$D2862+Настройки!$B$7),0,MAX(0,$E2862-MAX(0,SUMIFS(Тех_Движение!$G$2:$G$5111,Тех_Движение!$D$2:$D$5111,$C2862,Тех_Движение!$B$2:$B$5111,"&lt;="&amp;K$3)-$F2862)))</f>
        <v>#VALUE!</v>
      </c>
      <c r="L2862" s="21" t="e">
        <f>IF(OR($B2862="",L$3&lt;$D2862+Настройки!$B$7),0,MAX(0,$E2862-MAX(0,SUMIFS(Тех_Движение!$G$2:$G$5111,Тех_Движение!$D$2:$D$5111,$C2862,Тех_Движение!$B$2:$B$5111,"&lt;="&amp;L$3)-$F2862)))</f>
        <v>#VALUE!</v>
      </c>
      <c r="M2862" s="21" t="e">
        <f>IF(OR($B2862="",M$3&lt;$D2862+Настройки!$B$7),0,MAX(0,$E2862-MAX(0,SUMIFS(Тех_Движение!$G$2:$G$5111,Тех_Движение!$D$2:$D$5111,$C2862,Тех_Движение!$B$2:$B$5111,"&lt;="&amp;M$3)-$F2862)))</f>
        <v>#VALUE!</v>
      </c>
      <c r="N2862" s="21" t="e">
        <f>IF(OR($B2862="",N$3&lt;$D2862+Настройки!$B$7),0,MAX(0,$E2862-MAX(0,SUMIFS(Тех_Движение!$G$2:$G$5111,Тех_Движение!$D$2:$D$5111,$C2862,Тех_Движение!$B$2:$B$5111,"&lt;="&amp;N$3)-$F2862)))</f>
        <v>#VALUE!</v>
      </c>
      <c r="O2862" s="21" t="e">
        <f>IF(OR($B2862="",O$3&lt;$D2862+Настройки!$B$7),0,MAX(0,$E2862-MAX(0,SUMIFS(Тех_Движение!$G$2:$G$5111,Тех_Движение!$D$2:$D$5111,$C2862,Тех_Движение!$B$2:$B$5111,"&lt;="&amp;O$3)-$F2862)))</f>
        <v>#VALUE!</v>
      </c>
      <c r="P2862" s="21" t="e">
        <f>IF(OR($B2862="",P$3&lt;$D2862+Настройки!$B$7),0,MAX(0,$E2862-MAX(0,SUMIFS(Тех_Движение!$G$2:$G$5111,Тех_Движение!$D$2:$D$5111,$C2862,Тех_Движение!$B$2:$B$5111,"&lt;="&amp;P$3)-$F2862)))</f>
        <v>#VALUE!</v>
      </c>
      <c r="Q2862" s="21" t="e">
        <f>IF(OR($B2862="",Q$3&lt;$D2862+Настройки!$B$7),0,MAX(0,$E2862-MAX(0,SUMIFS(Тех_Движение!$G$2:$G$5111,Тех_Движение!$D$2:$D$5111,$C2862,Тех_Движение!$B$2:$B$5111,"&lt;="&amp;Q$3)-$F2862)))</f>
        <v>#VALUE!</v>
      </c>
      <c r="R2862" s="21" t="str">
        <f t="shared" si="133"/>
        <v/>
      </c>
      <c r="S2862" s="23" t="str">
        <f>IF($B2862="","",VLOOKUP($C2862,Настройки!$A$11:$L$17,9,FALSE))</f>
        <v/>
      </c>
      <c r="T2862" s="23" t="str">
        <f t="shared" si="134"/>
        <v/>
      </c>
    </row>
    <row r="2863" spans="1:20" x14ac:dyDescent="0.3">
      <c r="A2863" s="20">
        <f>Тех_Движение!$A$2860</f>
        <v>2859</v>
      </c>
      <c r="B2863" s="20" t="str">
        <f>IF(Тех_Движение!$F$2860&gt;0,Тех_Движение!$I$2860,"")</f>
        <v/>
      </c>
      <c r="C2863" s="20" t="str">
        <f>IF($B2863="","",Тех_Движение!$D$2860)</f>
        <v/>
      </c>
      <c r="D2863" s="9" t="str">
        <f>IF($B2863="","",Тех_Движение!$B$2860)</f>
        <v/>
      </c>
      <c r="E2863" s="21" t="str">
        <f>IF($B2863="","",Тех_Движение!$F$2860)</f>
        <v/>
      </c>
      <c r="F2863" s="21" t="str">
        <f>IF($B2863="","",SUMIFS($E$5:$E2862,$C$5:$C2862,$C2863))</f>
        <v/>
      </c>
      <c r="G2863" s="21" t="str">
        <f>IF($B2863="","",MAX(0,$E2863-MAX(0,SUMIFS(Тех_Движение!$G$2:$G$5111,Тех_Движение!$D$2:$D$5111,$C2863,Тех_Движение!$B$2:$B$5111,"&lt;="&amp;Настройки!$B$5-1)-$F2863)))</f>
        <v/>
      </c>
      <c r="H2863" s="21" t="str">
        <f>IF($B2863="","",IF(AND($D2863&gt;=Настройки!$B$5,$D2863&lt;=Настройки!$B$6),$E2863,0))</f>
        <v/>
      </c>
      <c r="I2863" s="21" t="str">
        <f t="shared" si="132"/>
        <v/>
      </c>
      <c r="J2863" s="21" t="str">
        <f>IF($B2863="","",MAX(0,$E2863-MAX(0,SUMIFS(Тех_Движение!$G$2:$G$5111,Тех_Движение!$D$2:$D$5111,$C2863,Тех_Движение!$B$2:$B$5111,"&lt;="&amp;Настройки!$B$6)-$F2863)))</f>
        <v/>
      </c>
      <c r="K2863" s="21" t="e">
        <f>IF(OR($B2863="",K$3&lt;$D2863+Настройки!$B$7),0,MAX(0,$E2863-MAX(0,SUMIFS(Тех_Движение!$G$2:$G$5111,Тех_Движение!$D$2:$D$5111,$C2863,Тех_Движение!$B$2:$B$5111,"&lt;="&amp;K$3)-$F2863)))</f>
        <v>#VALUE!</v>
      </c>
      <c r="L2863" s="21" t="e">
        <f>IF(OR($B2863="",L$3&lt;$D2863+Настройки!$B$7),0,MAX(0,$E2863-MAX(0,SUMIFS(Тех_Движение!$G$2:$G$5111,Тех_Движение!$D$2:$D$5111,$C2863,Тех_Движение!$B$2:$B$5111,"&lt;="&amp;L$3)-$F2863)))</f>
        <v>#VALUE!</v>
      </c>
      <c r="M2863" s="21" t="e">
        <f>IF(OR($B2863="",M$3&lt;$D2863+Настройки!$B$7),0,MAX(0,$E2863-MAX(0,SUMIFS(Тех_Движение!$G$2:$G$5111,Тех_Движение!$D$2:$D$5111,$C2863,Тех_Движение!$B$2:$B$5111,"&lt;="&amp;M$3)-$F2863)))</f>
        <v>#VALUE!</v>
      </c>
      <c r="N2863" s="21" t="e">
        <f>IF(OR($B2863="",N$3&lt;$D2863+Настройки!$B$7),0,MAX(0,$E2863-MAX(0,SUMIFS(Тех_Движение!$G$2:$G$5111,Тех_Движение!$D$2:$D$5111,$C2863,Тех_Движение!$B$2:$B$5111,"&lt;="&amp;N$3)-$F2863)))</f>
        <v>#VALUE!</v>
      </c>
      <c r="O2863" s="21" t="e">
        <f>IF(OR($B2863="",O$3&lt;$D2863+Настройки!$B$7),0,MAX(0,$E2863-MAX(0,SUMIFS(Тех_Движение!$G$2:$G$5111,Тех_Движение!$D$2:$D$5111,$C2863,Тех_Движение!$B$2:$B$5111,"&lt;="&amp;O$3)-$F2863)))</f>
        <v>#VALUE!</v>
      </c>
      <c r="P2863" s="21" t="e">
        <f>IF(OR($B2863="",P$3&lt;$D2863+Настройки!$B$7),0,MAX(0,$E2863-MAX(0,SUMIFS(Тех_Движение!$G$2:$G$5111,Тех_Движение!$D$2:$D$5111,$C2863,Тех_Движение!$B$2:$B$5111,"&lt;="&amp;P$3)-$F2863)))</f>
        <v>#VALUE!</v>
      </c>
      <c r="Q2863" s="21" t="e">
        <f>IF(OR($B2863="",Q$3&lt;$D2863+Настройки!$B$7),0,MAX(0,$E2863-MAX(0,SUMIFS(Тех_Движение!$G$2:$G$5111,Тех_Движение!$D$2:$D$5111,$C2863,Тех_Движение!$B$2:$B$5111,"&lt;="&amp;Q$3)-$F2863)))</f>
        <v>#VALUE!</v>
      </c>
      <c r="R2863" s="21" t="str">
        <f t="shared" si="133"/>
        <v/>
      </c>
      <c r="S2863" s="23" t="str">
        <f>IF($B2863="","",VLOOKUP($C2863,Настройки!$A$11:$L$17,9,FALSE))</f>
        <v/>
      </c>
      <c r="T2863" s="23" t="str">
        <f t="shared" si="134"/>
        <v/>
      </c>
    </row>
    <row r="2864" spans="1:20" x14ac:dyDescent="0.3">
      <c r="A2864" s="20">
        <f>Тех_Движение!$A$2861</f>
        <v>2860</v>
      </c>
      <c r="B2864" s="20" t="str">
        <f>IF(Тех_Движение!$F$2861&gt;0,Тех_Движение!$I$2861,"")</f>
        <v/>
      </c>
      <c r="C2864" s="20" t="str">
        <f>IF($B2864="","",Тех_Движение!$D$2861)</f>
        <v/>
      </c>
      <c r="D2864" s="9" t="str">
        <f>IF($B2864="","",Тех_Движение!$B$2861)</f>
        <v/>
      </c>
      <c r="E2864" s="21" t="str">
        <f>IF($B2864="","",Тех_Движение!$F$2861)</f>
        <v/>
      </c>
      <c r="F2864" s="21" t="str">
        <f>IF($B2864="","",SUMIFS($E$5:$E2863,$C$5:$C2863,$C2864))</f>
        <v/>
      </c>
      <c r="G2864" s="21" t="str">
        <f>IF($B2864="","",MAX(0,$E2864-MAX(0,SUMIFS(Тех_Движение!$G$2:$G$5111,Тех_Движение!$D$2:$D$5111,$C2864,Тех_Движение!$B$2:$B$5111,"&lt;="&amp;Настройки!$B$5-1)-$F2864)))</f>
        <v/>
      </c>
      <c r="H2864" s="21" t="str">
        <f>IF($B2864="","",IF(AND($D2864&gt;=Настройки!$B$5,$D2864&lt;=Настройки!$B$6),$E2864,0))</f>
        <v/>
      </c>
      <c r="I2864" s="21" t="str">
        <f t="shared" si="132"/>
        <v/>
      </c>
      <c r="J2864" s="21" t="str">
        <f>IF($B2864="","",MAX(0,$E2864-MAX(0,SUMIFS(Тех_Движение!$G$2:$G$5111,Тех_Движение!$D$2:$D$5111,$C2864,Тех_Движение!$B$2:$B$5111,"&lt;="&amp;Настройки!$B$6)-$F2864)))</f>
        <v/>
      </c>
      <c r="K2864" s="21" t="e">
        <f>IF(OR($B2864="",K$3&lt;$D2864+Настройки!$B$7),0,MAX(0,$E2864-MAX(0,SUMIFS(Тех_Движение!$G$2:$G$5111,Тех_Движение!$D$2:$D$5111,$C2864,Тех_Движение!$B$2:$B$5111,"&lt;="&amp;K$3)-$F2864)))</f>
        <v>#VALUE!</v>
      </c>
      <c r="L2864" s="21" t="e">
        <f>IF(OR($B2864="",L$3&lt;$D2864+Настройки!$B$7),0,MAX(0,$E2864-MAX(0,SUMIFS(Тех_Движение!$G$2:$G$5111,Тех_Движение!$D$2:$D$5111,$C2864,Тех_Движение!$B$2:$B$5111,"&lt;="&amp;L$3)-$F2864)))</f>
        <v>#VALUE!</v>
      </c>
      <c r="M2864" s="21" t="e">
        <f>IF(OR($B2864="",M$3&lt;$D2864+Настройки!$B$7),0,MAX(0,$E2864-MAX(0,SUMIFS(Тех_Движение!$G$2:$G$5111,Тех_Движение!$D$2:$D$5111,$C2864,Тех_Движение!$B$2:$B$5111,"&lt;="&amp;M$3)-$F2864)))</f>
        <v>#VALUE!</v>
      </c>
      <c r="N2864" s="21" t="e">
        <f>IF(OR($B2864="",N$3&lt;$D2864+Настройки!$B$7),0,MAX(0,$E2864-MAX(0,SUMIFS(Тех_Движение!$G$2:$G$5111,Тех_Движение!$D$2:$D$5111,$C2864,Тех_Движение!$B$2:$B$5111,"&lt;="&amp;N$3)-$F2864)))</f>
        <v>#VALUE!</v>
      </c>
      <c r="O2864" s="21" t="e">
        <f>IF(OR($B2864="",O$3&lt;$D2864+Настройки!$B$7),0,MAX(0,$E2864-MAX(0,SUMIFS(Тех_Движение!$G$2:$G$5111,Тех_Движение!$D$2:$D$5111,$C2864,Тех_Движение!$B$2:$B$5111,"&lt;="&amp;O$3)-$F2864)))</f>
        <v>#VALUE!</v>
      </c>
      <c r="P2864" s="21" t="e">
        <f>IF(OR($B2864="",P$3&lt;$D2864+Настройки!$B$7),0,MAX(0,$E2864-MAX(0,SUMIFS(Тех_Движение!$G$2:$G$5111,Тех_Движение!$D$2:$D$5111,$C2864,Тех_Движение!$B$2:$B$5111,"&lt;="&amp;P$3)-$F2864)))</f>
        <v>#VALUE!</v>
      </c>
      <c r="Q2864" s="21" t="e">
        <f>IF(OR($B2864="",Q$3&lt;$D2864+Настройки!$B$7),0,MAX(0,$E2864-MAX(0,SUMIFS(Тех_Движение!$G$2:$G$5111,Тех_Движение!$D$2:$D$5111,$C2864,Тех_Движение!$B$2:$B$5111,"&lt;="&amp;Q$3)-$F2864)))</f>
        <v>#VALUE!</v>
      </c>
      <c r="R2864" s="21" t="str">
        <f t="shared" si="133"/>
        <v/>
      </c>
      <c r="S2864" s="23" t="str">
        <f>IF($B2864="","",VLOOKUP($C2864,Настройки!$A$11:$L$17,9,FALSE))</f>
        <v/>
      </c>
      <c r="T2864" s="23" t="str">
        <f t="shared" si="134"/>
        <v/>
      </c>
    </row>
    <row r="2865" spans="1:20" x14ac:dyDescent="0.3">
      <c r="A2865" s="20">
        <f>Тех_Движение!$A$2862</f>
        <v>2861</v>
      </c>
      <c r="B2865" s="20" t="str">
        <f>IF(Тех_Движение!$F$2862&gt;0,Тех_Движение!$I$2862,"")</f>
        <v/>
      </c>
      <c r="C2865" s="20" t="str">
        <f>IF($B2865="","",Тех_Движение!$D$2862)</f>
        <v/>
      </c>
      <c r="D2865" s="9" t="str">
        <f>IF($B2865="","",Тех_Движение!$B$2862)</f>
        <v/>
      </c>
      <c r="E2865" s="21" t="str">
        <f>IF($B2865="","",Тех_Движение!$F$2862)</f>
        <v/>
      </c>
      <c r="F2865" s="21" t="str">
        <f>IF($B2865="","",SUMIFS($E$5:$E2864,$C$5:$C2864,$C2865))</f>
        <v/>
      </c>
      <c r="G2865" s="21" t="str">
        <f>IF($B2865="","",MAX(0,$E2865-MAX(0,SUMIFS(Тех_Движение!$G$2:$G$5111,Тех_Движение!$D$2:$D$5111,$C2865,Тех_Движение!$B$2:$B$5111,"&lt;="&amp;Настройки!$B$5-1)-$F2865)))</f>
        <v/>
      </c>
      <c r="H2865" s="21" t="str">
        <f>IF($B2865="","",IF(AND($D2865&gt;=Настройки!$B$5,$D2865&lt;=Настройки!$B$6),$E2865,0))</f>
        <v/>
      </c>
      <c r="I2865" s="21" t="str">
        <f t="shared" si="132"/>
        <v/>
      </c>
      <c r="J2865" s="21" t="str">
        <f>IF($B2865="","",MAX(0,$E2865-MAX(0,SUMIFS(Тех_Движение!$G$2:$G$5111,Тех_Движение!$D$2:$D$5111,$C2865,Тех_Движение!$B$2:$B$5111,"&lt;="&amp;Настройки!$B$6)-$F2865)))</f>
        <v/>
      </c>
      <c r="K2865" s="21" t="e">
        <f>IF(OR($B2865="",K$3&lt;$D2865+Настройки!$B$7),0,MAX(0,$E2865-MAX(0,SUMIFS(Тех_Движение!$G$2:$G$5111,Тех_Движение!$D$2:$D$5111,$C2865,Тех_Движение!$B$2:$B$5111,"&lt;="&amp;K$3)-$F2865)))</f>
        <v>#VALUE!</v>
      </c>
      <c r="L2865" s="21" t="e">
        <f>IF(OR($B2865="",L$3&lt;$D2865+Настройки!$B$7),0,MAX(0,$E2865-MAX(0,SUMIFS(Тех_Движение!$G$2:$G$5111,Тех_Движение!$D$2:$D$5111,$C2865,Тех_Движение!$B$2:$B$5111,"&lt;="&amp;L$3)-$F2865)))</f>
        <v>#VALUE!</v>
      </c>
      <c r="M2865" s="21" t="e">
        <f>IF(OR($B2865="",M$3&lt;$D2865+Настройки!$B$7),0,MAX(0,$E2865-MAX(0,SUMIFS(Тех_Движение!$G$2:$G$5111,Тех_Движение!$D$2:$D$5111,$C2865,Тех_Движение!$B$2:$B$5111,"&lt;="&amp;M$3)-$F2865)))</f>
        <v>#VALUE!</v>
      </c>
      <c r="N2865" s="21" t="e">
        <f>IF(OR($B2865="",N$3&lt;$D2865+Настройки!$B$7),0,MAX(0,$E2865-MAX(0,SUMIFS(Тех_Движение!$G$2:$G$5111,Тех_Движение!$D$2:$D$5111,$C2865,Тех_Движение!$B$2:$B$5111,"&lt;="&amp;N$3)-$F2865)))</f>
        <v>#VALUE!</v>
      </c>
      <c r="O2865" s="21" t="e">
        <f>IF(OR($B2865="",O$3&lt;$D2865+Настройки!$B$7),0,MAX(0,$E2865-MAX(0,SUMIFS(Тех_Движение!$G$2:$G$5111,Тех_Движение!$D$2:$D$5111,$C2865,Тех_Движение!$B$2:$B$5111,"&lt;="&amp;O$3)-$F2865)))</f>
        <v>#VALUE!</v>
      </c>
      <c r="P2865" s="21" t="e">
        <f>IF(OR($B2865="",P$3&lt;$D2865+Настройки!$B$7),0,MAX(0,$E2865-MAX(0,SUMIFS(Тех_Движение!$G$2:$G$5111,Тех_Движение!$D$2:$D$5111,$C2865,Тех_Движение!$B$2:$B$5111,"&lt;="&amp;P$3)-$F2865)))</f>
        <v>#VALUE!</v>
      </c>
      <c r="Q2865" s="21" t="e">
        <f>IF(OR($B2865="",Q$3&lt;$D2865+Настройки!$B$7),0,MAX(0,$E2865-MAX(0,SUMIFS(Тех_Движение!$G$2:$G$5111,Тех_Движение!$D$2:$D$5111,$C2865,Тех_Движение!$B$2:$B$5111,"&lt;="&amp;Q$3)-$F2865)))</f>
        <v>#VALUE!</v>
      </c>
      <c r="R2865" s="21" t="str">
        <f t="shared" si="133"/>
        <v/>
      </c>
      <c r="S2865" s="23" t="str">
        <f>IF($B2865="","",VLOOKUP($C2865,Настройки!$A$11:$L$17,9,FALSE))</f>
        <v/>
      </c>
      <c r="T2865" s="23" t="str">
        <f t="shared" si="134"/>
        <v/>
      </c>
    </row>
    <row r="2866" spans="1:20" x14ac:dyDescent="0.3">
      <c r="A2866" s="20">
        <f>Тех_Движение!$A$2863</f>
        <v>2862</v>
      </c>
      <c r="B2866" s="20" t="str">
        <f>IF(Тех_Движение!$F$2863&gt;0,Тех_Движение!$I$2863,"")</f>
        <v/>
      </c>
      <c r="C2866" s="20" t="str">
        <f>IF($B2866="","",Тех_Движение!$D$2863)</f>
        <v/>
      </c>
      <c r="D2866" s="9" t="str">
        <f>IF($B2866="","",Тех_Движение!$B$2863)</f>
        <v/>
      </c>
      <c r="E2866" s="21" t="str">
        <f>IF($B2866="","",Тех_Движение!$F$2863)</f>
        <v/>
      </c>
      <c r="F2866" s="21" t="str">
        <f>IF($B2866="","",SUMIFS($E$5:$E2865,$C$5:$C2865,$C2866))</f>
        <v/>
      </c>
      <c r="G2866" s="21" t="str">
        <f>IF($B2866="","",MAX(0,$E2866-MAX(0,SUMIFS(Тех_Движение!$G$2:$G$5111,Тех_Движение!$D$2:$D$5111,$C2866,Тех_Движение!$B$2:$B$5111,"&lt;="&amp;Настройки!$B$5-1)-$F2866)))</f>
        <v/>
      </c>
      <c r="H2866" s="21" t="str">
        <f>IF($B2866="","",IF(AND($D2866&gt;=Настройки!$B$5,$D2866&lt;=Настройки!$B$6),$E2866,0))</f>
        <v/>
      </c>
      <c r="I2866" s="21" t="str">
        <f t="shared" si="132"/>
        <v/>
      </c>
      <c r="J2866" s="21" t="str">
        <f>IF($B2866="","",MAX(0,$E2866-MAX(0,SUMIFS(Тех_Движение!$G$2:$G$5111,Тех_Движение!$D$2:$D$5111,$C2866,Тех_Движение!$B$2:$B$5111,"&lt;="&amp;Настройки!$B$6)-$F2866)))</f>
        <v/>
      </c>
      <c r="K2866" s="21" t="e">
        <f>IF(OR($B2866="",K$3&lt;$D2866+Настройки!$B$7),0,MAX(0,$E2866-MAX(0,SUMIFS(Тех_Движение!$G$2:$G$5111,Тех_Движение!$D$2:$D$5111,$C2866,Тех_Движение!$B$2:$B$5111,"&lt;="&amp;K$3)-$F2866)))</f>
        <v>#VALUE!</v>
      </c>
      <c r="L2866" s="21" t="e">
        <f>IF(OR($B2866="",L$3&lt;$D2866+Настройки!$B$7),0,MAX(0,$E2866-MAX(0,SUMIFS(Тех_Движение!$G$2:$G$5111,Тех_Движение!$D$2:$D$5111,$C2866,Тех_Движение!$B$2:$B$5111,"&lt;="&amp;L$3)-$F2866)))</f>
        <v>#VALUE!</v>
      </c>
      <c r="M2866" s="21" t="e">
        <f>IF(OR($B2866="",M$3&lt;$D2866+Настройки!$B$7),0,MAX(0,$E2866-MAX(0,SUMIFS(Тех_Движение!$G$2:$G$5111,Тех_Движение!$D$2:$D$5111,$C2866,Тех_Движение!$B$2:$B$5111,"&lt;="&amp;M$3)-$F2866)))</f>
        <v>#VALUE!</v>
      </c>
      <c r="N2866" s="21" t="e">
        <f>IF(OR($B2866="",N$3&lt;$D2866+Настройки!$B$7),0,MAX(0,$E2866-MAX(0,SUMIFS(Тех_Движение!$G$2:$G$5111,Тех_Движение!$D$2:$D$5111,$C2866,Тех_Движение!$B$2:$B$5111,"&lt;="&amp;N$3)-$F2866)))</f>
        <v>#VALUE!</v>
      </c>
      <c r="O2866" s="21" t="e">
        <f>IF(OR($B2866="",O$3&lt;$D2866+Настройки!$B$7),0,MAX(0,$E2866-MAX(0,SUMIFS(Тех_Движение!$G$2:$G$5111,Тех_Движение!$D$2:$D$5111,$C2866,Тех_Движение!$B$2:$B$5111,"&lt;="&amp;O$3)-$F2866)))</f>
        <v>#VALUE!</v>
      </c>
      <c r="P2866" s="21" t="e">
        <f>IF(OR($B2866="",P$3&lt;$D2866+Настройки!$B$7),0,MAX(0,$E2866-MAX(0,SUMIFS(Тех_Движение!$G$2:$G$5111,Тех_Движение!$D$2:$D$5111,$C2866,Тех_Движение!$B$2:$B$5111,"&lt;="&amp;P$3)-$F2866)))</f>
        <v>#VALUE!</v>
      </c>
      <c r="Q2866" s="21" t="e">
        <f>IF(OR($B2866="",Q$3&lt;$D2866+Настройки!$B$7),0,MAX(0,$E2866-MAX(0,SUMIFS(Тех_Движение!$G$2:$G$5111,Тех_Движение!$D$2:$D$5111,$C2866,Тех_Движение!$B$2:$B$5111,"&lt;="&amp;Q$3)-$F2866)))</f>
        <v>#VALUE!</v>
      </c>
      <c r="R2866" s="21" t="str">
        <f t="shared" si="133"/>
        <v/>
      </c>
      <c r="S2866" s="23" t="str">
        <f>IF($B2866="","",VLOOKUP($C2866,Настройки!$A$11:$L$17,9,FALSE))</f>
        <v/>
      </c>
      <c r="T2866" s="23" t="str">
        <f t="shared" si="134"/>
        <v/>
      </c>
    </row>
    <row r="2867" spans="1:20" x14ac:dyDescent="0.3">
      <c r="A2867" s="20">
        <f>Тех_Движение!$A$2864</f>
        <v>2863</v>
      </c>
      <c r="B2867" s="20" t="str">
        <f>IF(Тех_Движение!$F$2864&gt;0,Тех_Движение!$I$2864,"")</f>
        <v/>
      </c>
      <c r="C2867" s="20" t="str">
        <f>IF($B2867="","",Тех_Движение!$D$2864)</f>
        <v/>
      </c>
      <c r="D2867" s="9" t="str">
        <f>IF($B2867="","",Тех_Движение!$B$2864)</f>
        <v/>
      </c>
      <c r="E2867" s="21" t="str">
        <f>IF($B2867="","",Тех_Движение!$F$2864)</f>
        <v/>
      </c>
      <c r="F2867" s="21" t="str">
        <f>IF($B2867="","",SUMIFS($E$5:$E2866,$C$5:$C2866,$C2867))</f>
        <v/>
      </c>
      <c r="G2867" s="21" t="str">
        <f>IF($B2867="","",MAX(0,$E2867-MAX(0,SUMIFS(Тех_Движение!$G$2:$G$5111,Тех_Движение!$D$2:$D$5111,$C2867,Тех_Движение!$B$2:$B$5111,"&lt;="&amp;Настройки!$B$5-1)-$F2867)))</f>
        <v/>
      </c>
      <c r="H2867" s="21" t="str">
        <f>IF($B2867="","",IF(AND($D2867&gt;=Настройки!$B$5,$D2867&lt;=Настройки!$B$6),$E2867,0))</f>
        <v/>
      </c>
      <c r="I2867" s="21" t="str">
        <f t="shared" si="132"/>
        <v/>
      </c>
      <c r="J2867" s="21" t="str">
        <f>IF($B2867="","",MAX(0,$E2867-MAX(0,SUMIFS(Тех_Движение!$G$2:$G$5111,Тех_Движение!$D$2:$D$5111,$C2867,Тех_Движение!$B$2:$B$5111,"&lt;="&amp;Настройки!$B$6)-$F2867)))</f>
        <v/>
      </c>
      <c r="K2867" s="21" t="e">
        <f>IF(OR($B2867="",K$3&lt;$D2867+Настройки!$B$7),0,MAX(0,$E2867-MAX(0,SUMIFS(Тех_Движение!$G$2:$G$5111,Тех_Движение!$D$2:$D$5111,$C2867,Тех_Движение!$B$2:$B$5111,"&lt;="&amp;K$3)-$F2867)))</f>
        <v>#VALUE!</v>
      </c>
      <c r="L2867" s="21" t="e">
        <f>IF(OR($B2867="",L$3&lt;$D2867+Настройки!$B$7),0,MAX(0,$E2867-MAX(0,SUMIFS(Тех_Движение!$G$2:$G$5111,Тех_Движение!$D$2:$D$5111,$C2867,Тех_Движение!$B$2:$B$5111,"&lt;="&amp;L$3)-$F2867)))</f>
        <v>#VALUE!</v>
      </c>
      <c r="M2867" s="21" t="e">
        <f>IF(OR($B2867="",M$3&lt;$D2867+Настройки!$B$7),0,MAX(0,$E2867-MAX(0,SUMIFS(Тех_Движение!$G$2:$G$5111,Тех_Движение!$D$2:$D$5111,$C2867,Тех_Движение!$B$2:$B$5111,"&lt;="&amp;M$3)-$F2867)))</f>
        <v>#VALUE!</v>
      </c>
      <c r="N2867" s="21" t="e">
        <f>IF(OR($B2867="",N$3&lt;$D2867+Настройки!$B$7),0,MAX(0,$E2867-MAX(0,SUMIFS(Тех_Движение!$G$2:$G$5111,Тех_Движение!$D$2:$D$5111,$C2867,Тех_Движение!$B$2:$B$5111,"&lt;="&amp;N$3)-$F2867)))</f>
        <v>#VALUE!</v>
      </c>
      <c r="O2867" s="21" t="e">
        <f>IF(OR($B2867="",O$3&lt;$D2867+Настройки!$B$7),0,MAX(0,$E2867-MAX(0,SUMIFS(Тех_Движение!$G$2:$G$5111,Тех_Движение!$D$2:$D$5111,$C2867,Тех_Движение!$B$2:$B$5111,"&lt;="&amp;O$3)-$F2867)))</f>
        <v>#VALUE!</v>
      </c>
      <c r="P2867" s="21" t="e">
        <f>IF(OR($B2867="",P$3&lt;$D2867+Настройки!$B$7),0,MAX(0,$E2867-MAX(0,SUMIFS(Тех_Движение!$G$2:$G$5111,Тех_Движение!$D$2:$D$5111,$C2867,Тех_Движение!$B$2:$B$5111,"&lt;="&amp;P$3)-$F2867)))</f>
        <v>#VALUE!</v>
      </c>
      <c r="Q2867" s="21" t="e">
        <f>IF(OR($B2867="",Q$3&lt;$D2867+Настройки!$B$7),0,MAX(0,$E2867-MAX(0,SUMIFS(Тех_Движение!$G$2:$G$5111,Тех_Движение!$D$2:$D$5111,$C2867,Тех_Движение!$B$2:$B$5111,"&lt;="&amp;Q$3)-$F2867)))</f>
        <v>#VALUE!</v>
      </c>
      <c r="R2867" s="21" t="str">
        <f t="shared" si="133"/>
        <v/>
      </c>
      <c r="S2867" s="23" t="str">
        <f>IF($B2867="","",VLOOKUP($C2867,Настройки!$A$11:$L$17,9,FALSE))</f>
        <v/>
      </c>
      <c r="T2867" s="23" t="str">
        <f t="shared" si="134"/>
        <v/>
      </c>
    </row>
    <row r="2868" spans="1:20" x14ac:dyDescent="0.3">
      <c r="A2868" s="20">
        <f>Тех_Движение!$A$2865</f>
        <v>2864</v>
      </c>
      <c r="B2868" s="20" t="str">
        <f>IF(Тех_Движение!$F$2865&gt;0,Тех_Движение!$I$2865,"")</f>
        <v/>
      </c>
      <c r="C2868" s="20" t="str">
        <f>IF($B2868="","",Тех_Движение!$D$2865)</f>
        <v/>
      </c>
      <c r="D2868" s="9" t="str">
        <f>IF($B2868="","",Тех_Движение!$B$2865)</f>
        <v/>
      </c>
      <c r="E2868" s="21" t="str">
        <f>IF($B2868="","",Тех_Движение!$F$2865)</f>
        <v/>
      </c>
      <c r="F2868" s="21" t="str">
        <f>IF($B2868="","",SUMIFS($E$5:$E2867,$C$5:$C2867,$C2868))</f>
        <v/>
      </c>
      <c r="G2868" s="21" t="str">
        <f>IF($B2868="","",MAX(0,$E2868-MAX(0,SUMIFS(Тех_Движение!$G$2:$G$5111,Тех_Движение!$D$2:$D$5111,$C2868,Тех_Движение!$B$2:$B$5111,"&lt;="&amp;Настройки!$B$5-1)-$F2868)))</f>
        <v/>
      </c>
      <c r="H2868" s="21" t="str">
        <f>IF($B2868="","",IF(AND($D2868&gt;=Настройки!$B$5,$D2868&lt;=Настройки!$B$6),$E2868,0))</f>
        <v/>
      </c>
      <c r="I2868" s="21" t="str">
        <f t="shared" si="132"/>
        <v/>
      </c>
      <c r="J2868" s="21" t="str">
        <f>IF($B2868="","",MAX(0,$E2868-MAX(0,SUMIFS(Тех_Движение!$G$2:$G$5111,Тех_Движение!$D$2:$D$5111,$C2868,Тех_Движение!$B$2:$B$5111,"&lt;="&amp;Настройки!$B$6)-$F2868)))</f>
        <v/>
      </c>
      <c r="K2868" s="21" t="e">
        <f>IF(OR($B2868="",K$3&lt;$D2868+Настройки!$B$7),0,MAX(0,$E2868-MAX(0,SUMIFS(Тех_Движение!$G$2:$G$5111,Тех_Движение!$D$2:$D$5111,$C2868,Тех_Движение!$B$2:$B$5111,"&lt;="&amp;K$3)-$F2868)))</f>
        <v>#VALUE!</v>
      </c>
      <c r="L2868" s="21" t="e">
        <f>IF(OR($B2868="",L$3&lt;$D2868+Настройки!$B$7),0,MAX(0,$E2868-MAX(0,SUMIFS(Тех_Движение!$G$2:$G$5111,Тех_Движение!$D$2:$D$5111,$C2868,Тех_Движение!$B$2:$B$5111,"&lt;="&amp;L$3)-$F2868)))</f>
        <v>#VALUE!</v>
      </c>
      <c r="M2868" s="21" t="e">
        <f>IF(OR($B2868="",M$3&lt;$D2868+Настройки!$B$7),0,MAX(0,$E2868-MAX(0,SUMIFS(Тех_Движение!$G$2:$G$5111,Тех_Движение!$D$2:$D$5111,$C2868,Тех_Движение!$B$2:$B$5111,"&lt;="&amp;M$3)-$F2868)))</f>
        <v>#VALUE!</v>
      </c>
      <c r="N2868" s="21" t="e">
        <f>IF(OR($B2868="",N$3&lt;$D2868+Настройки!$B$7),0,MAX(0,$E2868-MAX(0,SUMIFS(Тех_Движение!$G$2:$G$5111,Тех_Движение!$D$2:$D$5111,$C2868,Тех_Движение!$B$2:$B$5111,"&lt;="&amp;N$3)-$F2868)))</f>
        <v>#VALUE!</v>
      </c>
      <c r="O2868" s="21" t="e">
        <f>IF(OR($B2868="",O$3&lt;$D2868+Настройки!$B$7),0,MAX(0,$E2868-MAX(0,SUMIFS(Тех_Движение!$G$2:$G$5111,Тех_Движение!$D$2:$D$5111,$C2868,Тех_Движение!$B$2:$B$5111,"&lt;="&amp;O$3)-$F2868)))</f>
        <v>#VALUE!</v>
      </c>
      <c r="P2868" s="21" t="e">
        <f>IF(OR($B2868="",P$3&lt;$D2868+Настройки!$B$7),0,MAX(0,$E2868-MAX(0,SUMIFS(Тех_Движение!$G$2:$G$5111,Тех_Движение!$D$2:$D$5111,$C2868,Тех_Движение!$B$2:$B$5111,"&lt;="&amp;P$3)-$F2868)))</f>
        <v>#VALUE!</v>
      </c>
      <c r="Q2868" s="21" t="e">
        <f>IF(OR($B2868="",Q$3&lt;$D2868+Настройки!$B$7),0,MAX(0,$E2868-MAX(0,SUMIFS(Тех_Движение!$G$2:$G$5111,Тех_Движение!$D$2:$D$5111,$C2868,Тех_Движение!$B$2:$B$5111,"&lt;="&amp;Q$3)-$F2868)))</f>
        <v>#VALUE!</v>
      </c>
      <c r="R2868" s="21" t="str">
        <f t="shared" si="133"/>
        <v/>
      </c>
      <c r="S2868" s="23" t="str">
        <f>IF($B2868="","",VLOOKUP($C2868,Настройки!$A$11:$L$17,9,FALSE))</f>
        <v/>
      </c>
      <c r="T2868" s="23" t="str">
        <f t="shared" si="134"/>
        <v/>
      </c>
    </row>
    <row r="2869" spans="1:20" x14ac:dyDescent="0.3">
      <c r="A2869" s="20">
        <f>Тех_Движение!$A$2866</f>
        <v>2865</v>
      </c>
      <c r="B2869" s="20" t="str">
        <f>IF(Тех_Движение!$F$2866&gt;0,Тех_Движение!$I$2866,"")</f>
        <v/>
      </c>
      <c r="C2869" s="20" t="str">
        <f>IF($B2869="","",Тех_Движение!$D$2866)</f>
        <v/>
      </c>
      <c r="D2869" s="9" t="str">
        <f>IF($B2869="","",Тех_Движение!$B$2866)</f>
        <v/>
      </c>
      <c r="E2869" s="21" t="str">
        <f>IF($B2869="","",Тех_Движение!$F$2866)</f>
        <v/>
      </c>
      <c r="F2869" s="21" t="str">
        <f>IF($B2869="","",SUMIFS($E$5:$E2868,$C$5:$C2868,$C2869))</f>
        <v/>
      </c>
      <c r="G2869" s="21" t="str">
        <f>IF($B2869="","",MAX(0,$E2869-MAX(0,SUMIFS(Тех_Движение!$G$2:$G$5111,Тех_Движение!$D$2:$D$5111,$C2869,Тех_Движение!$B$2:$B$5111,"&lt;="&amp;Настройки!$B$5-1)-$F2869)))</f>
        <v/>
      </c>
      <c r="H2869" s="21" t="str">
        <f>IF($B2869="","",IF(AND($D2869&gt;=Настройки!$B$5,$D2869&lt;=Настройки!$B$6),$E2869,0))</f>
        <v/>
      </c>
      <c r="I2869" s="21" t="str">
        <f t="shared" si="132"/>
        <v/>
      </c>
      <c r="J2869" s="21" t="str">
        <f>IF($B2869="","",MAX(0,$E2869-MAX(0,SUMIFS(Тех_Движение!$G$2:$G$5111,Тех_Движение!$D$2:$D$5111,$C2869,Тех_Движение!$B$2:$B$5111,"&lt;="&amp;Настройки!$B$6)-$F2869)))</f>
        <v/>
      </c>
      <c r="K2869" s="21" t="e">
        <f>IF(OR($B2869="",K$3&lt;$D2869+Настройки!$B$7),0,MAX(0,$E2869-MAX(0,SUMIFS(Тех_Движение!$G$2:$G$5111,Тех_Движение!$D$2:$D$5111,$C2869,Тех_Движение!$B$2:$B$5111,"&lt;="&amp;K$3)-$F2869)))</f>
        <v>#VALUE!</v>
      </c>
      <c r="L2869" s="21" t="e">
        <f>IF(OR($B2869="",L$3&lt;$D2869+Настройки!$B$7),0,MAX(0,$E2869-MAX(0,SUMIFS(Тех_Движение!$G$2:$G$5111,Тех_Движение!$D$2:$D$5111,$C2869,Тех_Движение!$B$2:$B$5111,"&lt;="&amp;L$3)-$F2869)))</f>
        <v>#VALUE!</v>
      </c>
      <c r="M2869" s="21" t="e">
        <f>IF(OR($B2869="",M$3&lt;$D2869+Настройки!$B$7),0,MAX(0,$E2869-MAX(0,SUMIFS(Тех_Движение!$G$2:$G$5111,Тех_Движение!$D$2:$D$5111,$C2869,Тех_Движение!$B$2:$B$5111,"&lt;="&amp;M$3)-$F2869)))</f>
        <v>#VALUE!</v>
      </c>
      <c r="N2869" s="21" t="e">
        <f>IF(OR($B2869="",N$3&lt;$D2869+Настройки!$B$7),0,MAX(0,$E2869-MAX(0,SUMIFS(Тех_Движение!$G$2:$G$5111,Тех_Движение!$D$2:$D$5111,$C2869,Тех_Движение!$B$2:$B$5111,"&lt;="&amp;N$3)-$F2869)))</f>
        <v>#VALUE!</v>
      </c>
      <c r="O2869" s="21" t="e">
        <f>IF(OR($B2869="",O$3&lt;$D2869+Настройки!$B$7),0,MAX(0,$E2869-MAX(0,SUMIFS(Тех_Движение!$G$2:$G$5111,Тех_Движение!$D$2:$D$5111,$C2869,Тех_Движение!$B$2:$B$5111,"&lt;="&amp;O$3)-$F2869)))</f>
        <v>#VALUE!</v>
      </c>
      <c r="P2869" s="21" t="e">
        <f>IF(OR($B2869="",P$3&lt;$D2869+Настройки!$B$7),0,MAX(0,$E2869-MAX(0,SUMIFS(Тех_Движение!$G$2:$G$5111,Тех_Движение!$D$2:$D$5111,$C2869,Тех_Движение!$B$2:$B$5111,"&lt;="&amp;P$3)-$F2869)))</f>
        <v>#VALUE!</v>
      </c>
      <c r="Q2869" s="21" t="e">
        <f>IF(OR($B2869="",Q$3&lt;$D2869+Настройки!$B$7),0,MAX(0,$E2869-MAX(0,SUMIFS(Тех_Движение!$G$2:$G$5111,Тех_Движение!$D$2:$D$5111,$C2869,Тех_Движение!$B$2:$B$5111,"&lt;="&amp;Q$3)-$F2869)))</f>
        <v>#VALUE!</v>
      </c>
      <c r="R2869" s="21" t="str">
        <f t="shared" si="133"/>
        <v/>
      </c>
      <c r="S2869" s="23" t="str">
        <f>IF($B2869="","",VLOOKUP($C2869,Настройки!$A$11:$L$17,9,FALSE))</f>
        <v/>
      </c>
      <c r="T2869" s="23" t="str">
        <f t="shared" si="134"/>
        <v/>
      </c>
    </row>
    <row r="2870" spans="1:20" x14ac:dyDescent="0.3">
      <c r="A2870" s="20">
        <f>Тех_Движение!$A$2867</f>
        <v>2866</v>
      </c>
      <c r="B2870" s="20" t="str">
        <f>IF(Тех_Движение!$F$2867&gt;0,Тех_Движение!$I$2867,"")</f>
        <v/>
      </c>
      <c r="C2870" s="20" t="str">
        <f>IF($B2870="","",Тех_Движение!$D$2867)</f>
        <v/>
      </c>
      <c r="D2870" s="9" t="str">
        <f>IF($B2870="","",Тех_Движение!$B$2867)</f>
        <v/>
      </c>
      <c r="E2870" s="21" t="str">
        <f>IF($B2870="","",Тех_Движение!$F$2867)</f>
        <v/>
      </c>
      <c r="F2870" s="21" t="str">
        <f>IF($B2870="","",SUMIFS($E$5:$E2869,$C$5:$C2869,$C2870))</f>
        <v/>
      </c>
      <c r="G2870" s="21" t="str">
        <f>IF($B2870="","",MAX(0,$E2870-MAX(0,SUMIFS(Тех_Движение!$G$2:$G$5111,Тех_Движение!$D$2:$D$5111,$C2870,Тех_Движение!$B$2:$B$5111,"&lt;="&amp;Настройки!$B$5-1)-$F2870)))</f>
        <v/>
      </c>
      <c r="H2870" s="21" t="str">
        <f>IF($B2870="","",IF(AND($D2870&gt;=Настройки!$B$5,$D2870&lt;=Настройки!$B$6),$E2870,0))</f>
        <v/>
      </c>
      <c r="I2870" s="21" t="str">
        <f t="shared" si="132"/>
        <v/>
      </c>
      <c r="J2870" s="21" t="str">
        <f>IF($B2870="","",MAX(0,$E2870-MAX(0,SUMIFS(Тех_Движение!$G$2:$G$5111,Тех_Движение!$D$2:$D$5111,$C2870,Тех_Движение!$B$2:$B$5111,"&lt;="&amp;Настройки!$B$6)-$F2870)))</f>
        <v/>
      </c>
      <c r="K2870" s="21" t="e">
        <f>IF(OR($B2870="",K$3&lt;$D2870+Настройки!$B$7),0,MAX(0,$E2870-MAX(0,SUMIFS(Тех_Движение!$G$2:$G$5111,Тех_Движение!$D$2:$D$5111,$C2870,Тех_Движение!$B$2:$B$5111,"&lt;="&amp;K$3)-$F2870)))</f>
        <v>#VALUE!</v>
      </c>
      <c r="L2870" s="21" t="e">
        <f>IF(OR($B2870="",L$3&lt;$D2870+Настройки!$B$7),0,MAX(0,$E2870-MAX(0,SUMIFS(Тех_Движение!$G$2:$G$5111,Тех_Движение!$D$2:$D$5111,$C2870,Тех_Движение!$B$2:$B$5111,"&lt;="&amp;L$3)-$F2870)))</f>
        <v>#VALUE!</v>
      </c>
      <c r="M2870" s="21" t="e">
        <f>IF(OR($B2870="",M$3&lt;$D2870+Настройки!$B$7),0,MAX(0,$E2870-MAX(0,SUMIFS(Тех_Движение!$G$2:$G$5111,Тех_Движение!$D$2:$D$5111,$C2870,Тех_Движение!$B$2:$B$5111,"&lt;="&amp;M$3)-$F2870)))</f>
        <v>#VALUE!</v>
      </c>
      <c r="N2870" s="21" t="e">
        <f>IF(OR($B2870="",N$3&lt;$D2870+Настройки!$B$7),0,MAX(0,$E2870-MAX(0,SUMIFS(Тех_Движение!$G$2:$G$5111,Тех_Движение!$D$2:$D$5111,$C2870,Тех_Движение!$B$2:$B$5111,"&lt;="&amp;N$3)-$F2870)))</f>
        <v>#VALUE!</v>
      </c>
      <c r="O2870" s="21" t="e">
        <f>IF(OR($B2870="",O$3&lt;$D2870+Настройки!$B$7),0,MAX(0,$E2870-MAX(0,SUMIFS(Тех_Движение!$G$2:$G$5111,Тех_Движение!$D$2:$D$5111,$C2870,Тех_Движение!$B$2:$B$5111,"&lt;="&amp;O$3)-$F2870)))</f>
        <v>#VALUE!</v>
      </c>
      <c r="P2870" s="21" t="e">
        <f>IF(OR($B2870="",P$3&lt;$D2870+Настройки!$B$7),0,MAX(0,$E2870-MAX(0,SUMIFS(Тех_Движение!$G$2:$G$5111,Тех_Движение!$D$2:$D$5111,$C2870,Тех_Движение!$B$2:$B$5111,"&lt;="&amp;P$3)-$F2870)))</f>
        <v>#VALUE!</v>
      </c>
      <c r="Q2870" s="21" t="e">
        <f>IF(OR($B2870="",Q$3&lt;$D2870+Настройки!$B$7),0,MAX(0,$E2870-MAX(0,SUMIFS(Тех_Движение!$G$2:$G$5111,Тех_Движение!$D$2:$D$5111,$C2870,Тех_Движение!$B$2:$B$5111,"&lt;="&amp;Q$3)-$F2870)))</f>
        <v>#VALUE!</v>
      </c>
      <c r="R2870" s="21" t="str">
        <f t="shared" si="133"/>
        <v/>
      </c>
      <c r="S2870" s="23" t="str">
        <f>IF($B2870="","",VLOOKUP($C2870,Настройки!$A$11:$L$17,9,FALSE))</f>
        <v/>
      </c>
      <c r="T2870" s="23" t="str">
        <f t="shared" si="134"/>
        <v/>
      </c>
    </row>
    <row r="2871" spans="1:20" x14ac:dyDescent="0.3">
      <c r="A2871" s="20">
        <f>Тех_Движение!$A$2868</f>
        <v>2867</v>
      </c>
      <c r="B2871" s="20" t="str">
        <f>IF(Тех_Движение!$F$2868&gt;0,Тех_Движение!$I$2868,"")</f>
        <v/>
      </c>
      <c r="C2871" s="20" t="str">
        <f>IF($B2871="","",Тех_Движение!$D$2868)</f>
        <v/>
      </c>
      <c r="D2871" s="9" t="str">
        <f>IF($B2871="","",Тех_Движение!$B$2868)</f>
        <v/>
      </c>
      <c r="E2871" s="21" t="str">
        <f>IF($B2871="","",Тех_Движение!$F$2868)</f>
        <v/>
      </c>
      <c r="F2871" s="21" t="str">
        <f>IF($B2871="","",SUMIFS($E$5:$E2870,$C$5:$C2870,$C2871))</f>
        <v/>
      </c>
      <c r="G2871" s="21" t="str">
        <f>IF($B2871="","",MAX(0,$E2871-MAX(0,SUMIFS(Тех_Движение!$G$2:$G$5111,Тех_Движение!$D$2:$D$5111,$C2871,Тех_Движение!$B$2:$B$5111,"&lt;="&amp;Настройки!$B$5-1)-$F2871)))</f>
        <v/>
      </c>
      <c r="H2871" s="21" t="str">
        <f>IF($B2871="","",IF(AND($D2871&gt;=Настройки!$B$5,$D2871&lt;=Настройки!$B$6),$E2871,0))</f>
        <v/>
      </c>
      <c r="I2871" s="21" t="str">
        <f t="shared" si="132"/>
        <v/>
      </c>
      <c r="J2871" s="21" t="str">
        <f>IF($B2871="","",MAX(0,$E2871-MAX(0,SUMIFS(Тех_Движение!$G$2:$G$5111,Тех_Движение!$D$2:$D$5111,$C2871,Тех_Движение!$B$2:$B$5111,"&lt;="&amp;Настройки!$B$6)-$F2871)))</f>
        <v/>
      </c>
      <c r="K2871" s="21" t="e">
        <f>IF(OR($B2871="",K$3&lt;$D2871+Настройки!$B$7),0,MAX(0,$E2871-MAX(0,SUMIFS(Тех_Движение!$G$2:$G$5111,Тех_Движение!$D$2:$D$5111,$C2871,Тех_Движение!$B$2:$B$5111,"&lt;="&amp;K$3)-$F2871)))</f>
        <v>#VALUE!</v>
      </c>
      <c r="L2871" s="21" t="e">
        <f>IF(OR($B2871="",L$3&lt;$D2871+Настройки!$B$7),0,MAX(0,$E2871-MAX(0,SUMIFS(Тех_Движение!$G$2:$G$5111,Тех_Движение!$D$2:$D$5111,$C2871,Тех_Движение!$B$2:$B$5111,"&lt;="&amp;L$3)-$F2871)))</f>
        <v>#VALUE!</v>
      </c>
      <c r="M2871" s="21" t="e">
        <f>IF(OR($B2871="",M$3&lt;$D2871+Настройки!$B$7),0,MAX(0,$E2871-MAX(0,SUMIFS(Тех_Движение!$G$2:$G$5111,Тех_Движение!$D$2:$D$5111,$C2871,Тех_Движение!$B$2:$B$5111,"&lt;="&amp;M$3)-$F2871)))</f>
        <v>#VALUE!</v>
      </c>
      <c r="N2871" s="21" t="e">
        <f>IF(OR($B2871="",N$3&lt;$D2871+Настройки!$B$7),0,MAX(0,$E2871-MAX(0,SUMIFS(Тех_Движение!$G$2:$G$5111,Тех_Движение!$D$2:$D$5111,$C2871,Тех_Движение!$B$2:$B$5111,"&lt;="&amp;N$3)-$F2871)))</f>
        <v>#VALUE!</v>
      </c>
      <c r="O2871" s="21" t="e">
        <f>IF(OR($B2871="",O$3&lt;$D2871+Настройки!$B$7),0,MAX(0,$E2871-MAX(0,SUMIFS(Тех_Движение!$G$2:$G$5111,Тех_Движение!$D$2:$D$5111,$C2871,Тех_Движение!$B$2:$B$5111,"&lt;="&amp;O$3)-$F2871)))</f>
        <v>#VALUE!</v>
      </c>
      <c r="P2871" s="21" t="e">
        <f>IF(OR($B2871="",P$3&lt;$D2871+Настройки!$B$7),0,MAX(0,$E2871-MAX(0,SUMIFS(Тех_Движение!$G$2:$G$5111,Тех_Движение!$D$2:$D$5111,$C2871,Тех_Движение!$B$2:$B$5111,"&lt;="&amp;P$3)-$F2871)))</f>
        <v>#VALUE!</v>
      </c>
      <c r="Q2871" s="21" t="e">
        <f>IF(OR($B2871="",Q$3&lt;$D2871+Настройки!$B$7),0,MAX(0,$E2871-MAX(0,SUMIFS(Тех_Движение!$G$2:$G$5111,Тех_Движение!$D$2:$D$5111,$C2871,Тех_Движение!$B$2:$B$5111,"&lt;="&amp;Q$3)-$F2871)))</f>
        <v>#VALUE!</v>
      </c>
      <c r="R2871" s="21" t="str">
        <f t="shared" si="133"/>
        <v/>
      </c>
      <c r="S2871" s="23" t="str">
        <f>IF($B2871="","",VLOOKUP($C2871,Настройки!$A$11:$L$17,9,FALSE))</f>
        <v/>
      </c>
      <c r="T2871" s="23" t="str">
        <f t="shared" si="134"/>
        <v/>
      </c>
    </row>
    <row r="2872" spans="1:20" x14ac:dyDescent="0.3">
      <c r="A2872" s="20">
        <f>Тех_Движение!$A$2869</f>
        <v>2868</v>
      </c>
      <c r="B2872" s="20" t="str">
        <f>IF(Тех_Движение!$F$2869&gt;0,Тех_Движение!$I$2869,"")</f>
        <v/>
      </c>
      <c r="C2872" s="20" t="str">
        <f>IF($B2872="","",Тех_Движение!$D$2869)</f>
        <v/>
      </c>
      <c r="D2872" s="9" t="str">
        <f>IF($B2872="","",Тех_Движение!$B$2869)</f>
        <v/>
      </c>
      <c r="E2872" s="21" t="str">
        <f>IF($B2872="","",Тех_Движение!$F$2869)</f>
        <v/>
      </c>
      <c r="F2872" s="21" t="str">
        <f>IF($B2872="","",SUMIFS($E$5:$E2871,$C$5:$C2871,$C2872))</f>
        <v/>
      </c>
      <c r="G2872" s="21" t="str">
        <f>IF($B2872="","",MAX(0,$E2872-MAX(0,SUMIFS(Тех_Движение!$G$2:$G$5111,Тех_Движение!$D$2:$D$5111,$C2872,Тех_Движение!$B$2:$B$5111,"&lt;="&amp;Настройки!$B$5-1)-$F2872)))</f>
        <v/>
      </c>
      <c r="H2872" s="21" t="str">
        <f>IF($B2872="","",IF(AND($D2872&gt;=Настройки!$B$5,$D2872&lt;=Настройки!$B$6),$E2872,0))</f>
        <v/>
      </c>
      <c r="I2872" s="21" t="str">
        <f t="shared" si="132"/>
        <v/>
      </c>
      <c r="J2872" s="21" t="str">
        <f>IF($B2872="","",MAX(0,$E2872-MAX(0,SUMIFS(Тех_Движение!$G$2:$G$5111,Тех_Движение!$D$2:$D$5111,$C2872,Тех_Движение!$B$2:$B$5111,"&lt;="&amp;Настройки!$B$6)-$F2872)))</f>
        <v/>
      </c>
      <c r="K2872" s="21" t="e">
        <f>IF(OR($B2872="",K$3&lt;$D2872+Настройки!$B$7),0,MAX(0,$E2872-MAX(0,SUMIFS(Тех_Движение!$G$2:$G$5111,Тех_Движение!$D$2:$D$5111,$C2872,Тех_Движение!$B$2:$B$5111,"&lt;="&amp;K$3)-$F2872)))</f>
        <v>#VALUE!</v>
      </c>
      <c r="L2872" s="21" t="e">
        <f>IF(OR($B2872="",L$3&lt;$D2872+Настройки!$B$7),0,MAX(0,$E2872-MAX(0,SUMIFS(Тех_Движение!$G$2:$G$5111,Тех_Движение!$D$2:$D$5111,$C2872,Тех_Движение!$B$2:$B$5111,"&lt;="&amp;L$3)-$F2872)))</f>
        <v>#VALUE!</v>
      </c>
      <c r="M2872" s="21" t="e">
        <f>IF(OR($B2872="",M$3&lt;$D2872+Настройки!$B$7),0,MAX(0,$E2872-MAX(0,SUMIFS(Тех_Движение!$G$2:$G$5111,Тех_Движение!$D$2:$D$5111,$C2872,Тех_Движение!$B$2:$B$5111,"&lt;="&amp;M$3)-$F2872)))</f>
        <v>#VALUE!</v>
      </c>
      <c r="N2872" s="21" t="e">
        <f>IF(OR($B2872="",N$3&lt;$D2872+Настройки!$B$7),0,MAX(0,$E2872-MAX(0,SUMIFS(Тех_Движение!$G$2:$G$5111,Тех_Движение!$D$2:$D$5111,$C2872,Тех_Движение!$B$2:$B$5111,"&lt;="&amp;N$3)-$F2872)))</f>
        <v>#VALUE!</v>
      </c>
      <c r="O2872" s="21" t="e">
        <f>IF(OR($B2872="",O$3&lt;$D2872+Настройки!$B$7),0,MAX(0,$E2872-MAX(0,SUMIFS(Тех_Движение!$G$2:$G$5111,Тех_Движение!$D$2:$D$5111,$C2872,Тех_Движение!$B$2:$B$5111,"&lt;="&amp;O$3)-$F2872)))</f>
        <v>#VALUE!</v>
      </c>
      <c r="P2872" s="21" t="e">
        <f>IF(OR($B2872="",P$3&lt;$D2872+Настройки!$B$7),0,MAX(0,$E2872-MAX(0,SUMIFS(Тех_Движение!$G$2:$G$5111,Тех_Движение!$D$2:$D$5111,$C2872,Тех_Движение!$B$2:$B$5111,"&lt;="&amp;P$3)-$F2872)))</f>
        <v>#VALUE!</v>
      </c>
      <c r="Q2872" s="21" t="e">
        <f>IF(OR($B2872="",Q$3&lt;$D2872+Настройки!$B$7),0,MAX(0,$E2872-MAX(0,SUMIFS(Тех_Движение!$G$2:$G$5111,Тех_Движение!$D$2:$D$5111,$C2872,Тех_Движение!$B$2:$B$5111,"&lt;="&amp;Q$3)-$F2872)))</f>
        <v>#VALUE!</v>
      </c>
      <c r="R2872" s="21" t="str">
        <f t="shared" si="133"/>
        <v/>
      </c>
      <c r="S2872" s="23" t="str">
        <f>IF($B2872="","",VLOOKUP($C2872,Настройки!$A$11:$L$17,9,FALSE))</f>
        <v/>
      </c>
      <c r="T2872" s="23" t="str">
        <f t="shared" si="134"/>
        <v/>
      </c>
    </row>
    <row r="2873" spans="1:20" x14ac:dyDescent="0.3">
      <c r="A2873" s="20">
        <f>Тех_Движение!$A$2870</f>
        <v>2869</v>
      </c>
      <c r="B2873" s="20" t="str">
        <f>IF(Тех_Движение!$F$2870&gt;0,Тех_Движение!$I$2870,"")</f>
        <v/>
      </c>
      <c r="C2873" s="20" t="str">
        <f>IF($B2873="","",Тех_Движение!$D$2870)</f>
        <v/>
      </c>
      <c r="D2873" s="9" t="str">
        <f>IF($B2873="","",Тех_Движение!$B$2870)</f>
        <v/>
      </c>
      <c r="E2873" s="21" t="str">
        <f>IF($B2873="","",Тех_Движение!$F$2870)</f>
        <v/>
      </c>
      <c r="F2873" s="21" t="str">
        <f>IF($B2873="","",SUMIFS($E$5:$E2872,$C$5:$C2872,$C2873))</f>
        <v/>
      </c>
      <c r="G2873" s="21" t="str">
        <f>IF($B2873="","",MAX(0,$E2873-MAX(0,SUMIFS(Тех_Движение!$G$2:$G$5111,Тех_Движение!$D$2:$D$5111,$C2873,Тех_Движение!$B$2:$B$5111,"&lt;="&amp;Настройки!$B$5-1)-$F2873)))</f>
        <v/>
      </c>
      <c r="H2873" s="21" t="str">
        <f>IF($B2873="","",IF(AND($D2873&gt;=Настройки!$B$5,$D2873&lt;=Настройки!$B$6),$E2873,0))</f>
        <v/>
      </c>
      <c r="I2873" s="21" t="str">
        <f t="shared" si="132"/>
        <v/>
      </c>
      <c r="J2873" s="21" t="str">
        <f>IF($B2873="","",MAX(0,$E2873-MAX(0,SUMIFS(Тех_Движение!$G$2:$G$5111,Тех_Движение!$D$2:$D$5111,$C2873,Тех_Движение!$B$2:$B$5111,"&lt;="&amp;Настройки!$B$6)-$F2873)))</f>
        <v/>
      </c>
      <c r="K2873" s="21" t="e">
        <f>IF(OR($B2873="",K$3&lt;$D2873+Настройки!$B$7),0,MAX(0,$E2873-MAX(0,SUMIFS(Тех_Движение!$G$2:$G$5111,Тех_Движение!$D$2:$D$5111,$C2873,Тех_Движение!$B$2:$B$5111,"&lt;="&amp;K$3)-$F2873)))</f>
        <v>#VALUE!</v>
      </c>
      <c r="L2873" s="21" t="e">
        <f>IF(OR($B2873="",L$3&lt;$D2873+Настройки!$B$7),0,MAX(0,$E2873-MAX(0,SUMIFS(Тех_Движение!$G$2:$G$5111,Тех_Движение!$D$2:$D$5111,$C2873,Тех_Движение!$B$2:$B$5111,"&lt;="&amp;L$3)-$F2873)))</f>
        <v>#VALUE!</v>
      </c>
      <c r="M2873" s="21" t="e">
        <f>IF(OR($B2873="",M$3&lt;$D2873+Настройки!$B$7),0,MAX(0,$E2873-MAX(0,SUMIFS(Тех_Движение!$G$2:$G$5111,Тех_Движение!$D$2:$D$5111,$C2873,Тех_Движение!$B$2:$B$5111,"&lt;="&amp;M$3)-$F2873)))</f>
        <v>#VALUE!</v>
      </c>
      <c r="N2873" s="21" t="e">
        <f>IF(OR($B2873="",N$3&lt;$D2873+Настройки!$B$7),0,MAX(0,$E2873-MAX(0,SUMIFS(Тех_Движение!$G$2:$G$5111,Тех_Движение!$D$2:$D$5111,$C2873,Тех_Движение!$B$2:$B$5111,"&lt;="&amp;N$3)-$F2873)))</f>
        <v>#VALUE!</v>
      </c>
      <c r="O2873" s="21" t="e">
        <f>IF(OR($B2873="",O$3&lt;$D2873+Настройки!$B$7),0,MAX(0,$E2873-MAX(0,SUMIFS(Тех_Движение!$G$2:$G$5111,Тех_Движение!$D$2:$D$5111,$C2873,Тех_Движение!$B$2:$B$5111,"&lt;="&amp;O$3)-$F2873)))</f>
        <v>#VALUE!</v>
      </c>
      <c r="P2873" s="21" t="e">
        <f>IF(OR($B2873="",P$3&lt;$D2873+Настройки!$B$7),0,MAX(0,$E2873-MAX(0,SUMIFS(Тех_Движение!$G$2:$G$5111,Тех_Движение!$D$2:$D$5111,$C2873,Тех_Движение!$B$2:$B$5111,"&lt;="&amp;P$3)-$F2873)))</f>
        <v>#VALUE!</v>
      </c>
      <c r="Q2873" s="21" t="e">
        <f>IF(OR($B2873="",Q$3&lt;$D2873+Настройки!$B$7),0,MAX(0,$E2873-MAX(0,SUMIFS(Тех_Движение!$G$2:$G$5111,Тех_Движение!$D$2:$D$5111,$C2873,Тех_Движение!$B$2:$B$5111,"&lt;="&amp;Q$3)-$F2873)))</f>
        <v>#VALUE!</v>
      </c>
      <c r="R2873" s="21" t="str">
        <f t="shared" si="133"/>
        <v/>
      </c>
      <c r="S2873" s="23" t="str">
        <f>IF($B2873="","",VLOOKUP($C2873,Настройки!$A$11:$L$17,9,FALSE))</f>
        <v/>
      </c>
      <c r="T2873" s="23" t="str">
        <f t="shared" si="134"/>
        <v/>
      </c>
    </row>
    <row r="2874" spans="1:20" x14ac:dyDescent="0.3">
      <c r="A2874" s="20">
        <f>Тех_Движение!$A$2871</f>
        <v>2870</v>
      </c>
      <c r="B2874" s="20" t="str">
        <f>IF(Тех_Движение!$F$2871&gt;0,Тех_Движение!$I$2871,"")</f>
        <v/>
      </c>
      <c r="C2874" s="20" t="str">
        <f>IF($B2874="","",Тех_Движение!$D$2871)</f>
        <v/>
      </c>
      <c r="D2874" s="9" t="str">
        <f>IF($B2874="","",Тех_Движение!$B$2871)</f>
        <v/>
      </c>
      <c r="E2874" s="21" t="str">
        <f>IF($B2874="","",Тех_Движение!$F$2871)</f>
        <v/>
      </c>
      <c r="F2874" s="21" t="str">
        <f>IF($B2874="","",SUMIFS($E$5:$E2873,$C$5:$C2873,$C2874))</f>
        <v/>
      </c>
      <c r="G2874" s="21" t="str">
        <f>IF($B2874="","",MAX(0,$E2874-MAX(0,SUMIFS(Тех_Движение!$G$2:$G$5111,Тех_Движение!$D$2:$D$5111,$C2874,Тех_Движение!$B$2:$B$5111,"&lt;="&amp;Настройки!$B$5-1)-$F2874)))</f>
        <v/>
      </c>
      <c r="H2874" s="21" t="str">
        <f>IF($B2874="","",IF(AND($D2874&gt;=Настройки!$B$5,$D2874&lt;=Настройки!$B$6),$E2874,0))</f>
        <v/>
      </c>
      <c r="I2874" s="21" t="str">
        <f t="shared" si="132"/>
        <v/>
      </c>
      <c r="J2874" s="21" t="str">
        <f>IF($B2874="","",MAX(0,$E2874-MAX(0,SUMIFS(Тех_Движение!$G$2:$G$5111,Тех_Движение!$D$2:$D$5111,$C2874,Тех_Движение!$B$2:$B$5111,"&lt;="&amp;Настройки!$B$6)-$F2874)))</f>
        <v/>
      </c>
      <c r="K2874" s="21" t="e">
        <f>IF(OR($B2874="",K$3&lt;$D2874+Настройки!$B$7),0,MAX(0,$E2874-MAX(0,SUMIFS(Тех_Движение!$G$2:$G$5111,Тех_Движение!$D$2:$D$5111,$C2874,Тех_Движение!$B$2:$B$5111,"&lt;="&amp;K$3)-$F2874)))</f>
        <v>#VALUE!</v>
      </c>
      <c r="L2874" s="21" t="e">
        <f>IF(OR($B2874="",L$3&lt;$D2874+Настройки!$B$7),0,MAX(0,$E2874-MAX(0,SUMIFS(Тех_Движение!$G$2:$G$5111,Тех_Движение!$D$2:$D$5111,$C2874,Тех_Движение!$B$2:$B$5111,"&lt;="&amp;L$3)-$F2874)))</f>
        <v>#VALUE!</v>
      </c>
      <c r="M2874" s="21" t="e">
        <f>IF(OR($B2874="",M$3&lt;$D2874+Настройки!$B$7),0,MAX(0,$E2874-MAX(0,SUMIFS(Тех_Движение!$G$2:$G$5111,Тех_Движение!$D$2:$D$5111,$C2874,Тех_Движение!$B$2:$B$5111,"&lt;="&amp;M$3)-$F2874)))</f>
        <v>#VALUE!</v>
      </c>
      <c r="N2874" s="21" t="e">
        <f>IF(OR($B2874="",N$3&lt;$D2874+Настройки!$B$7),0,MAX(0,$E2874-MAX(0,SUMIFS(Тех_Движение!$G$2:$G$5111,Тех_Движение!$D$2:$D$5111,$C2874,Тех_Движение!$B$2:$B$5111,"&lt;="&amp;N$3)-$F2874)))</f>
        <v>#VALUE!</v>
      </c>
      <c r="O2874" s="21" t="e">
        <f>IF(OR($B2874="",O$3&lt;$D2874+Настройки!$B$7),0,MAX(0,$E2874-MAX(0,SUMIFS(Тех_Движение!$G$2:$G$5111,Тех_Движение!$D$2:$D$5111,$C2874,Тех_Движение!$B$2:$B$5111,"&lt;="&amp;O$3)-$F2874)))</f>
        <v>#VALUE!</v>
      </c>
      <c r="P2874" s="21" t="e">
        <f>IF(OR($B2874="",P$3&lt;$D2874+Настройки!$B$7),0,MAX(0,$E2874-MAX(0,SUMIFS(Тех_Движение!$G$2:$G$5111,Тех_Движение!$D$2:$D$5111,$C2874,Тех_Движение!$B$2:$B$5111,"&lt;="&amp;P$3)-$F2874)))</f>
        <v>#VALUE!</v>
      </c>
      <c r="Q2874" s="21" t="e">
        <f>IF(OR($B2874="",Q$3&lt;$D2874+Настройки!$B$7),0,MAX(0,$E2874-MAX(0,SUMIFS(Тех_Движение!$G$2:$G$5111,Тех_Движение!$D$2:$D$5111,$C2874,Тех_Движение!$B$2:$B$5111,"&lt;="&amp;Q$3)-$F2874)))</f>
        <v>#VALUE!</v>
      </c>
      <c r="R2874" s="21" t="str">
        <f t="shared" si="133"/>
        <v/>
      </c>
      <c r="S2874" s="23" t="str">
        <f>IF($B2874="","",VLOOKUP($C2874,Настройки!$A$11:$L$17,9,FALSE))</f>
        <v/>
      </c>
      <c r="T2874" s="23" t="str">
        <f t="shared" si="134"/>
        <v/>
      </c>
    </row>
    <row r="2875" spans="1:20" x14ac:dyDescent="0.3">
      <c r="A2875" s="20">
        <f>Тех_Движение!$A$2872</f>
        <v>2871</v>
      </c>
      <c r="B2875" s="20" t="str">
        <f>IF(Тех_Движение!$F$2872&gt;0,Тех_Движение!$I$2872,"")</f>
        <v/>
      </c>
      <c r="C2875" s="20" t="str">
        <f>IF($B2875="","",Тех_Движение!$D$2872)</f>
        <v/>
      </c>
      <c r="D2875" s="9" t="str">
        <f>IF($B2875="","",Тех_Движение!$B$2872)</f>
        <v/>
      </c>
      <c r="E2875" s="21" t="str">
        <f>IF($B2875="","",Тех_Движение!$F$2872)</f>
        <v/>
      </c>
      <c r="F2875" s="21" t="str">
        <f>IF($B2875="","",SUMIFS($E$5:$E2874,$C$5:$C2874,$C2875))</f>
        <v/>
      </c>
      <c r="G2875" s="21" t="str">
        <f>IF($B2875="","",MAX(0,$E2875-MAX(0,SUMIFS(Тех_Движение!$G$2:$G$5111,Тех_Движение!$D$2:$D$5111,$C2875,Тех_Движение!$B$2:$B$5111,"&lt;="&amp;Настройки!$B$5-1)-$F2875)))</f>
        <v/>
      </c>
      <c r="H2875" s="21" t="str">
        <f>IF($B2875="","",IF(AND($D2875&gt;=Настройки!$B$5,$D2875&lt;=Настройки!$B$6),$E2875,0))</f>
        <v/>
      </c>
      <c r="I2875" s="21" t="str">
        <f t="shared" si="132"/>
        <v/>
      </c>
      <c r="J2875" s="21" t="str">
        <f>IF($B2875="","",MAX(0,$E2875-MAX(0,SUMIFS(Тех_Движение!$G$2:$G$5111,Тех_Движение!$D$2:$D$5111,$C2875,Тех_Движение!$B$2:$B$5111,"&lt;="&amp;Настройки!$B$6)-$F2875)))</f>
        <v/>
      </c>
      <c r="K2875" s="21" t="e">
        <f>IF(OR($B2875="",K$3&lt;$D2875+Настройки!$B$7),0,MAX(0,$E2875-MAX(0,SUMIFS(Тех_Движение!$G$2:$G$5111,Тех_Движение!$D$2:$D$5111,$C2875,Тех_Движение!$B$2:$B$5111,"&lt;="&amp;K$3)-$F2875)))</f>
        <v>#VALUE!</v>
      </c>
      <c r="L2875" s="21" t="e">
        <f>IF(OR($B2875="",L$3&lt;$D2875+Настройки!$B$7),0,MAX(0,$E2875-MAX(0,SUMIFS(Тех_Движение!$G$2:$G$5111,Тех_Движение!$D$2:$D$5111,$C2875,Тех_Движение!$B$2:$B$5111,"&lt;="&amp;L$3)-$F2875)))</f>
        <v>#VALUE!</v>
      </c>
      <c r="M2875" s="21" t="e">
        <f>IF(OR($B2875="",M$3&lt;$D2875+Настройки!$B$7),0,MAX(0,$E2875-MAX(0,SUMIFS(Тех_Движение!$G$2:$G$5111,Тех_Движение!$D$2:$D$5111,$C2875,Тех_Движение!$B$2:$B$5111,"&lt;="&amp;M$3)-$F2875)))</f>
        <v>#VALUE!</v>
      </c>
      <c r="N2875" s="21" t="e">
        <f>IF(OR($B2875="",N$3&lt;$D2875+Настройки!$B$7),0,MAX(0,$E2875-MAX(0,SUMIFS(Тех_Движение!$G$2:$G$5111,Тех_Движение!$D$2:$D$5111,$C2875,Тех_Движение!$B$2:$B$5111,"&lt;="&amp;N$3)-$F2875)))</f>
        <v>#VALUE!</v>
      </c>
      <c r="O2875" s="21" t="e">
        <f>IF(OR($B2875="",O$3&lt;$D2875+Настройки!$B$7),0,MAX(0,$E2875-MAX(0,SUMIFS(Тех_Движение!$G$2:$G$5111,Тех_Движение!$D$2:$D$5111,$C2875,Тех_Движение!$B$2:$B$5111,"&lt;="&amp;O$3)-$F2875)))</f>
        <v>#VALUE!</v>
      </c>
      <c r="P2875" s="21" t="e">
        <f>IF(OR($B2875="",P$3&lt;$D2875+Настройки!$B$7),0,MAX(0,$E2875-MAX(0,SUMIFS(Тех_Движение!$G$2:$G$5111,Тех_Движение!$D$2:$D$5111,$C2875,Тех_Движение!$B$2:$B$5111,"&lt;="&amp;P$3)-$F2875)))</f>
        <v>#VALUE!</v>
      </c>
      <c r="Q2875" s="21" t="e">
        <f>IF(OR($B2875="",Q$3&lt;$D2875+Настройки!$B$7),0,MAX(0,$E2875-MAX(0,SUMIFS(Тех_Движение!$G$2:$G$5111,Тех_Движение!$D$2:$D$5111,$C2875,Тех_Движение!$B$2:$B$5111,"&lt;="&amp;Q$3)-$F2875)))</f>
        <v>#VALUE!</v>
      </c>
      <c r="R2875" s="21" t="str">
        <f t="shared" si="133"/>
        <v/>
      </c>
      <c r="S2875" s="23" t="str">
        <f>IF($B2875="","",VLOOKUP($C2875,Настройки!$A$11:$L$17,9,FALSE))</f>
        <v/>
      </c>
      <c r="T2875" s="23" t="str">
        <f t="shared" si="134"/>
        <v/>
      </c>
    </row>
    <row r="2876" spans="1:20" x14ac:dyDescent="0.3">
      <c r="A2876" s="20">
        <f>Тех_Движение!$A$2873</f>
        <v>2872</v>
      </c>
      <c r="B2876" s="20" t="str">
        <f>IF(Тех_Движение!$F$2873&gt;0,Тех_Движение!$I$2873,"")</f>
        <v/>
      </c>
      <c r="C2876" s="20" t="str">
        <f>IF($B2876="","",Тех_Движение!$D$2873)</f>
        <v/>
      </c>
      <c r="D2876" s="9" t="str">
        <f>IF($B2876="","",Тех_Движение!$B$2873)</f>
        <v/>
      </c>
      <c r="E2876" s="21" t="str">
        <f>IF($B2876="","",Тех_Движение!$F$2873)</f>
        <v/>
      </c>
      <c r="F2876" s="21" t="str">
        <f>IF($B2876="","",SUMIFS($E$5:$E2875,$C$5:$C2875,$C2876))</f>
        <v/>
      </c>
      <c r="G2876" s="21" t="str">
        <f>IF($B2876="","",MAX(0,$E2876-MAX(0,SUMIFS(Тех_Движение!$G$2:$G$5111,Тех_Движение!$D$2:$D$5111,$C2876,Тех_Движение!$B$2:$B$5111,"&lt;="&amp;Настройки!$B$5-1)-$F2876)))</f>
        <v/>
      </c>
      <c r="H2876" s="21" t="str">
        <f>IF($B2876="","",IF(AND($D2876&gt;=Настройки!$B$5,$D2876&lt;=Настройки!$B$6),$E2876,0))</f>
        <v/>
      </c>
      <c r="I2876" s="21" t="str">
        <f t="shared" si="132"/>
        <v/>
      </c>
      <c r="J2876" s="21" t="str">
        <f>IF($B2876="","",MAX(0,$E2876-MAX(0,SUMIFS(Тех_Движение!$G$2:$G$5111,Тех_Движение!$D$2:$D$5111,$C2876,Тех_Движение!$B$2:$B$5111,"&lt;="&amp;Настройки!$B$6)-$F2876)))</f>
        <v/>
      </c>
      <c r="K2876" s="21" t="e">
        <f>IF(OR($B2876="",K$3&lt;$D2876+Настройки!$B$7),0,MAX(0,$E2876-MAX(0,SUMIFS(Тех_Движение!$G$2:$G$5111,Тех_Движение!$D$2:$D$5111,$C2876,Тех_Движение!$B$2:$B$5111,"&lt;="&amp;K$3)-$F2876)))</f>
        <v>#VALUE!</v>
      </c>
      <c r="L2876" s="21" t="e">
        <f>IF(OR($B2876="",L$3&lt;$D2876+Настройки!$B$7),0,MAX(0,$E2876-MAX(0,SUMIFS(Тех_Движение!$G$2:$G$5111,Тех_Движение!$D$2:$D$5111,$C2876,Тех_Движение!$B$2:$B$5111,"&lt;="&amp;L$3)-$F2876)))</f>
        <v>#VALUE!</v>
      </c>
      <c r="M2876" s="21" t="e">
        <f>IF(OR($B2876="",M$3&lt;$D2876+Настройки!$B$7),0,MAX(0,$E2876-MAX(0,SUMIFS(Тех_Движение!$G$2:$G$5111,Тех_Движение!$D$2:$D$5111,$C2876,Тех_Движение!$B$2:$B$5111,"&lt;="&amp;M$3)-$F2876)))</f>
        <v>#VALUE!</v>
      </c>
      <c r="N2876" s="21" t="e">
        <f>IF(OR($B2876="",N$3&lt;$D2876+Настройки!$B$7),0,MAX(0,$E2876-MAX(0,SUMIFS(Тех_Движение!$G$2:$G$5111,Тех_Движение!$D$2:$D$5111,$C2876,Тех_Движение!$B$2:$B$5111,"&lt;="&amp;N$3)-$F2876)))</f>
        <v>#VALUE!</v>
      </c>
      <c r="O2876" s="21" t="e">
        <f>IF(OR($B2876="",O$3&lt;$D2876+Настройки!$B$7),0,MAX(0,$E2876-MAX(0,SUMIFS(Тех_Движение!$G$2:$G$5111,Тех_Движение!$D$2:$D$5111,$C2876,Тех_Движение!$B$2:$B$5111,"&lt;="&amp;O$3)-$F2876)))</f>
        <v>#VALUE!</v>
      </c>
      <c r="P2876" s="21" t="e">
        <f>IF(OR($B2876="",P$3&lt;$D2876+Настройки!$B$7),0,MAX(0,$E2876-MAX(0,SUMIFS(Тех_Движение!$G$2:$G$5111,Тех_Движение!$D$2:$D$5111,$C2876,Тех_Движение!$B$2:$B$5111,"&lt;="&amp;P$3)-$F2876)))</f>
        <v>#VALUE!</v>
      </c>
      <c r="Q2876" s="21" t="e">
        <f>IF(OR($B2876="",Q$3&lt;$D2876+Настройки!$B$7),0,MAX(0,$E2876-MAX(0,SUMIFS(Тех_Движение!$G$2:$G$5111,Тех_Движение!$D$2:$D$5111,$C2876,Тех_Движение!$B$2:$B$5111,"&lt;="&amp;Q$3)-$F2876)))</f>
        <v>#VALUE!</v>
      </c>
      <c r="R2876" s="21" t="str">
        <f t="shared" si="133"/>
        <v/>
      </c>
      <c r="S2876" s="23" t="str">
        <f>IF($B2876="","",VLOOKUP($C2876,Настройки!$A$11:$L$17,9,FALSE))</f>
        <v/>
      </c>
      <c r="T2876" s="23" t="str">
        <f t="shared" si="134"/>
        <v/>
      </c>
    </row>
    <row r="2877" spans="1:20" x14ac:dyDescent="0.3">
      <c r="A2877" s="20">
        <f>Тех_Движение!$A$2874</f>
        <v>2873</v>
      </c>
      <c r="B2877" s="20" t="str">
        <f>IF(Тех_Движение!$F$2874&gt;0,Тех_Движение!$I$2874,"")</f>
        <v/>
      </c>
      <c r="C2877" s="20" t="str">
        <f>IF($B2877="","",Тех_Движение!$D$2874)</f>
        <v/>
      </c>
      <c r="D2877" s="9" t="str">
        <f>IF($B2877="","",Тех_Движение!$B$2874)</f>
        <v/>
      </c>
      <c r="E2877" s="21" t="str">
        <f>IF($B2877="","",Тех_Движение!$F$2874)</f>
        <v/>
      </c>
      <c r="F2877" s="21" t="str">
        <f>IF($B2877="","",SUMIFS($E$5:$E2876,$C$5:$C2876,$C2877))</f>
        <v/>
      </c>
      <c r="G2877" s="21" t="str">
        <f>IF($B2877="","",MAX(0,$E2877-MAX(0,SUMIFS(Тех_Движение!$G$2:$G$5111,Тех_Движение!$D$2:$D$5111,$C2877,Тех_Движение!$B$2:$B$5111,"&lt;="&amp;Настройки!$B$5-1)-$F2877)))</f>
        <v/>
      </c>
      <c r="H2877" s="21" t="str">
        <f>IF($B2877="","",IF(AND($D2877&gt;=Настройки!$B$5,$D2877&lt;=Настройки!$B$6),$E2877,0))</f>
        <v/>
      </c>
      <c r="I2877" s="21" t="str">
        <f t="shared" si="132"/>
        <v/>
      </c>
      <c r="J2877" s="21" t="str">
        <f>IF($B2877="","",MAX(0,$E2877-MAX(0,SUMIFS(Тех_Движение!$G$2:$G$5111,Тех_Движение!$D$2:$D$5111,$C2877,Тех_Движение!$B$2:$B$5111,"&lt;="&amp;Настройки!$B$6)-$F2877)))</f>
        <v/>
      </c>
      <c r="K2877" s="21" t="e">
        <f>IF(OR($B2877="",K$3&lt;$D2877+Настройки!$B$7),0,MAX(0,$E2877-MAX(0,SUMIFS(Тех_Движение!$G$2:$G$5111,Тех_Движение!$D$2:$D$5111,$C2877,Тех_Движение!$B$2:$B$5111,"&lt;="&amp;K$3)-$F2877)))</f>
        <v>#VALUE!</v>
      </c>
      <c r="L2877" s="21" t="e">
        <f>IF(OR($B2877="",L$3&lt;$D2877+Настройки!$B$7),0,MAX(0,$E2877-MAX(0,SUMIFS(Тех_Движение!$G$2:$G$5111,Тех_Движение!$D$2:$D$5111,$C2877,Тех_Движение!$B$2:$B$5111,"&lt;="&amp;L$3)-$F2877)))</f>
        <v>#VALUE!</v>
      </c>
      <c r="M2877" s="21" t="e">
        <f>IF(OR($B2877="",M$3&lt;$D2877+Настройки!$B$7),0,MAX(0,$E2877-MAX(0,SUMIFS(Тех_Движение!$G$2:$G$5111,Тех_Движение!$D$2:$D$5111,$C2877,Тех_Движение!$B$2:$B$5111,"&lt;="&amp;M$3)-$F2877)))</f>
        <v>#VALUE!</v>
      </c>
      <c r="N2877" s="21" t="e">
        <f>IF(OR($B2877="",N$3&lt;$D2877+Настройки!$B$7),0,MAX(0,$E2877-MAX(0,SUMIFS(Тех_Движение!$G$2:$G$5111,Тех_Движение!$D$2:$D$5111,$C2877,Тех_Движение!$B$2:$B$5111,"&lt;="&amp;N$3)-$F2877)))</f>
        <v>#VALUE!</v>
      </c>
      <c r="O2877" s="21" t="e">
        <f>IF(OR($B2877="",O$3&lt;$D2877+Настройки!$B$7),0,MAX(0,$E2877-MAX(0,SUMIFS(Тех_Движение!$G$2:$G$5111,Тех_Движение!$D$2:$D$5111,$C2877,Тех_Движение!$B$2:$B$5111,"&lt;="&amp;O$3)-$F2877)))</f>
        <v>#VALUE!</v>
      </c>
      <c r="P2877" s="21" t="e">
        <f>IF(OR($B2877="",P$3&lt;$D2877+Настройки!$B$7),0,MAX(0,$E2877-MAX(0,SUMIFS(Тех_Движение!$G$2:$G$5111,Тех_Движение!$D$2:$D$5111,$C2877,Тех_Движение!$B$2:$B$5111,"&lt;="&amp;P$3)-$F2877)))</f>
        <v>#VALUE!</v>
      </c>
      <c r="Q2877" s="21" t="e">
        <f>IF(OR($B2877="",Q$3&lt;$D2877+Настройки!$B$7),0,MAX(0,$E2877-MAX(0,SUMIFS(Тех_Движение!$G$2:$G$5111,Тех_Движение!$D$2:$D$5111,$C2877,Тех_Движение!$B$2:$B$5111,"&lt;="&amp;Q$3)-$F2877)))</f>
        <v>#VALUE!</v>
      </c>
      <c r="R2877" s="21" t="str">
        <f t="shared" si="133"/>
        <v/>
      </c>
      <c r="S2877" s="23" t="str">
        <f>IF($B2877="","",VLOOKUP($C2877,Настройки!$A$11:$L$17,9,FALSE))</f>
        <v/>
      </c>
      <c r="T2877" s="23" t="str">
        <f t="shared" si="134"/>
        <v/>
      </c>
    </row>
    <row r="2878" spans="1:20" x14ac:dyDescent="0.3">
      <c r="A2878" s="20">
        <f>Тех_Движение!$A$2875</f>
        <v>2874</v>
      </c>
      <c r="B2878" s="20" t="str">
        <f>IF(Тех_Движение!$F$2875&gt;0,Тех_Движение!$I$2875,"")</f>
        <v/>
      </c>
      <c r="C2878" s="20" t="str">
        <f>IF($B2878="","",Тех_Движение!$D$2875)</f>
        <v/>
      </c>
      <c r="D2878" s="9" t="str">
        <f>IF($B2878="","",Тех_Движение!$B$2875)</f>
        <v/>
      </c>
      <c r="E2878" s="21" t="str">
        <f>IF($B2878="","",Тех_Движение!$F$2875)</f>
        <v/>
      </c>
      <c r="F2878" s="21" t="str">
        <f>IF($B2878="","",SUMIFS($E$5:$E2877,$C$5:$C2877,$C2878))</f>
        <v/>
      </c>
      <c r="G2878" s="21" t="str">
        <f>IF($B2878="","",MAX(0,$E2878-MAX(0,SUMIFS(Тех_Движение!$G$2:$G$5111,Тех_Движение!$D$2:$D$5111,$C2878,Тех_Движение!$B$2:$B$5111,"&lt;="&amp;Настройки!$B$5-1)-$F2878)))</f>
        <v/>
      </c>
      <c r="H2878" s="21" t="str">
        <f>IF($B2878="","",IF(AND($D2878&gt;=Настройки!$B$5,$D2878&lt;=Настройки!$B$6),$E2878,0))</f>
        <v/>
      </c>
      <c r="I2878" s="21" t="str">
        <f t="shared" si="132"/>
        <v/>
      </c>
      <c r="J2878" s="21" t="str">
        <f>IF($B2878="","",MAX(0,$E2878-MAX(0,SUMIFS(Тех_Движение!$G$2:$G$5111,Тех_Движение!$D$2:$D$5111,$C2878,Тех_Движение!$B$2:$B$5111,"&lt;="&amp;Настройки!$B$6)-$F2878)))</f>
        <v/>
      </c>
      <c r="K2878" s="21" t="e">
        <f>IF(OR($B2878="",K$3&lt;$D2878+Настройки!$B$7),0,MAX(0,$E2878-MAX(0,SUMIFS(Тех_Движение!$G$2:$G$5111,Тех_Движение!$D$2:$D$5111,$C2878,Тех_Движение!$B$2:$B$5111,"&lt;="&amp;K$3)-$F2878)))</f>
        <v>#VALUE!</v>
      </c>
      <c r="L2878" s="21" t="e">
        <f>IF(OR($B2878="",L$3&lt;$D2878+Настройки!$B$7),0,MAX(0,$E2878-MAX(0,SUMIFS(Тех_Движение!$G$2:$G$5111,Тех_Движение!$D$2:$D$5111,$C2878,Тех_Движение!$B$2:$B$5111,"&lt;="&amp;L$3)-$F2878)))</f>
        <v>#VALUE!</v>
      </c>
      <c r="M2878" s="21" t="e">
        <f>IF(OR($B2878="",M$3&lt;$D2878+Настройки!$B$7),0,MAX(0,$E2878-MAX(0,SUMIFS(Тех_Движение!$G$2:$G$5111,Тех_Движение!$D$2:$D$5111,$C2878,Тех_Движение!$B$2:$B$5111,"&lt;="&amp;M$3)-$F2878)))</f>
        <v>#VALUE!</v>
      </c>
      <c r="N2878" s="21" t="e">
        <f>IF(OR($B2878="",N$3&lt;$D2878+Настройки!$B$7),0,MAX(0,$E2878-MAX(0,SUMIFS(Тех_Движение!$G$2:$G$5111,Тех_Движение!$D$2:$D$5111,$C2878,Тех_Движение!$B$2:$B$5111,"&lt;="&amp;N$3)-$F2878)))</f>
        <v>#VALUE!</v>
      </c>
      <c r="O2878" s="21" t="e">
        <f>IF(OR($B2878="",O$3&lt;$D2878+Настройки!$B$7),0,MAX(0,$E2878-MAX(0,SUMIFS(Тех_Движение!$G$2:$G$5111,Тех_Движение!$D$2:$D$5111,$C2878,Тех_Движение!$B$2:$B$5111,"&lt;="&amp;O$3)-$F2878)))</f>
        <v>#VALUE!</v>
      </c>
      <c r="P2878" s="21" t="e">
        <f>IF(OR($B2878="",P$3&lt;$D2878+Настройки!$B$7),0,MAX(0,$E2878-MAX(0,SUMIFS(Тех_Движение!$G$2:$G$5111,Тех_Движение!$D$2:$D$5111,$C2878,Тех_Движение!$B$2:$B$5111,"&lt;="&amp;P$3)-$F2878)))</f>
        <v>#VALUE!</v>
      </c>
      <c r="Q2878" s="21" t="e">
        <f>IF(OR($B2878="",Q$3&lt;$D2878+Настройки!$B$7),0,MAX(0,$E2878-MAX(0,SUMIFS(Тех_Движение!$G$2:$G$5111,Тех_Движение!$D$2:$D$5111,$C2878,Тех_Движение!$B$2:$B$5111,"&lt;="&amp;Q$3)-$F2878)))</f>
        <v>#VALUE!</v>
      </c>
      <c r="R2878" s="21" t="str">
        <f t="shared" si="133"/>
        <v/>
      </c>
      <c r="S2878" s="23" t="str">
        <f>IF($B2878="","",VLOOKUP($C2878,Настройки!$A$11:$L$17,9,FALSE))</f>
        <v/>
      </c>
      <c r="T2878" s="23" t="str">
        <f t="shared" si="134"/>
        <v/>
      </c>
    </row>
    <row r="2879" spans="1:20" x14ac:dyDescent="0.3">
      <c r="A2879" s="20">
        <f>Тех_Движение!$A$2876</f>
        <v>2875</v>
      </c>
      <c r="B2879" s="20" t="str">
        <f>IF(Тех_Движение!$F$2876&gt;0,Тех_Движение!$I$2876,"")</f>
        <v/>
      </c>
      <c r="C2879" s="20" t="str">
        <f>IF($B2879="","",Тех_Движение!$D$2876)</f>
        <v/>
      </c>
      <c r="D2879" s="9" t="str">
        <f>IF($B2879="","",Тех_Движение!$B$2876)</f>
        <v/>
      </c>
      <c r="E2879" s="21" t="str">
        <f>IF($B2879="","",Тех_Движение!$F$2876)</f>
        <v/>
      </c>
      <c r="F2879" s="21" t="str">
        <f>IF($B2879="","",SUMIFS($E$5:$E2878,$C$5:$C2878,$C2879))</f>
        <v/>
      </c>
      <c r="G2879" s="21" t="str">
        <f>IF($B2879="","",MAX(0,$E2879-MAX(0,SUMIFS(Тех_Движение!$G$2:$G$5111,Тех_Движение!$D$2:$D$5111,$C2879,Тех_Движение!$B$2:$B$5111,"&lt;="&amp;Настройки!$B$5-1)-$F2879)))</f>
        <v/>
      </c>
      <c r="H2879" s="21" t="str">
        <f>IF($B2879="","",IF(AND($D2879&gt;=Настройки!$B$5,$D2879&lt;=Настройки!$B$6),$E2879,0))</f>
        <v/>
      </c>
      <c r="I2879" s="21" t="str">
        <f t="shared" si="132"/>
        <v/>
      </c>
      <c r="J2879" s="21" t="str">
        <f>IF($B2879="","",MAX(0,$E2879-MAX(0,SUMIFS(Тех_Движение!$G$2:$G$5111,Тех_Движение!$D$2:$D$5111,$C2879,Тех_Движение!$B$2:$B$5111,"&lt;="&amp;Настройки!$B$6)-$F2879)))</f>
        <v/>
      </c>
      <c r="K2879" s="21" t="e">
        <f>IF(OR($B2879="",K$3&lt;$D2879+Настройки!$B$7),0,MAX(0,$E2879-MAX(0,SUMIFS(Тех_Движение!$G$2:$G$5111,Тех_Движение!$D$2:$D$5111,$C2879,Тех_Движение!$B$2:$B$5111,"&lt;="&amp;K$3)-$F2879)))</f>
        <v>#VALUE!</v>
      </c>
      <c r="L2879" s="21" t="e">
        <f>IF(OR($B2879="",L$3&lt;$D2879+Настройки!$B$7),0,MAX(0,$E2879-MAX(0,SUMIFS(Тех_Движение!$G$2:$G$5111,Тех_Движение!$D$2:$D$5111,$C2879,Тех_Движение!$B$2:$B$5111,"&lt;="&amp;L$3)-$F2879)))</f>
        <v>#VALUE!</v>
      </c>
      <c r="M2879" s="21" t="e">
        <f>IF(OR($B2879="",M$3&lt;$D2879+Настройки!$B$7),0,MAX(0,$E2879-MAX(0,SUMIFS(Тех_Движение!$G$2:$G$5111,Тех_Движение!$D$2:$D$5111,$C2879,Тех_Движение!$B$2:$B$5111,"&lt;="&amp;M$3)-$F2879)))</f>
        <v>#VALUE!</v>
      </c>
      <c r="N2879" s="21" t="e">
        <f>IF(OR($B2879="",N$3&lt;$D2879+Настройки!$B$7),0,MAX(0,$E2879-MAX(0,SUMIFS(Тех_Движение!$G$2:$G$5111,Тех_Движение!$D$2:$D$5111,$C2879,Тех_Движение!$B$2:$B$5111,"&lt;="&amp;N$3)-$F2879)))</f>
        <v>#VALUE!</v>
      </c>
      <c r="O2879" s="21" t="e">
        <f>IF(OR($B2879="",O$3&lt;$D2879+Настройки!$B$7),0,MAX(0,$E2879-MAX(0,SUMIFS(Тех_Движение!$G$2:$G$5111,Тех_Движение!$D$2:$D$5111,$C2879,Тех_Движение!$B$2:$B$5111,"&lt;="&amp;O$3)-$F2879)))</f>
        <v>#VALUE!</v>
      </c>
      <c r="P2879" s="21" t="e">
        <f>IF(OR($B2879="",P$3&lt;$D2879+Настройки!$B$7),0,MAX(0,$E2879-MAX(0,SUMIFS(Тех_Движение!$G$2:$G$5111,Тех_Движение!$D$2:$D$5111,$C2879,Тех_Движение!$B$2:$B$5111,"&lt;="&amp;P$3)-$F2879)))</f>
        <v>#VALUE!</v>
      </c>
      <c r="Q2879" s="21" t="e">
        <f>IF(OR($B2879="",Q$3&lt;$D2879+Настройки!$B$7),0,MAX(0,$E2879-MAX(0,SUMIFS(Тех_Движение!$G$2:$G$5111,Тех_Движение!$D$2:$D$5111,$C2879,Тех_Движение!$B$2:$B$5111,"&lt;="&amp;Q$3)-$F2879)))</f>
        <v>#VALUE!</v>
      </c>
      <c r="R2879" s="21" t="str">
        <f t="shared" si="133"/>
        <v/>
      </c>
      <c r="S2879" s="23" t="str">
        <f>IF($B2879="","",VLOOKUP($C2879,Настройки!$A$11:$L$17,9,FALSE))</f>
        <v/>
      </c>
      <c r="T2879" s="23" t="str">
        <f t="shared" si="134"/>
        <v/>
      </c>
    </row>
    <row r="2880" spans="1:20" x14ac:dyDescent="0.3">
      <c r="A2880" s="20">
        <f>Тех_Движение!$A$2877</f>
        <v>2876</v>
      </c>
      <c r="B2880" s="20" t="str">
        <f>IF(Тех_Движение!$F$2877&gt;0,Тех_Движение!$I$2877,"")</f>
        <v/>
      </c>
      <c r="C2880" s="20" t="str">
        <f>IF($B2880="","",Тех_Движение!$D$2877)</f>
        <v/>
      </c>
      <c r="D2880" s="9" t="str">
        <f>IF($B2880="","",Тех_Движение!$B$2877)</f>
        <v/>
      </c>
      <c r="E2880" s="21" t="str">
        <f>IF($B2880="","",Тех_Движение!$F$2877)</f>
        <v/>
      </c>
      <c r="F2880" s="21" t="str">
        <f>IF($B2880="","",SUMIFS($E$5:$E2879,$C$5:$C2879,$C2880))</f>
        <v/>
      </c>
      <c r="G2880" s="21" t="str">
        <f>IF($B2880="","",MAX(0,$E2880-MAX(0,SUMIFS(Тех_Движение!$G$2:$G$5111,Тех_Движение!$D$2:$D$5111,$C2880,Тех_Движение!$B$2:$B$5111,"&lt;="&amp;Настройки!$B$5-1)-$F2880)))</f>
        <v/>
      </c>
      <c r="H2880" s="21" t="str">
        <f>IF($B2880="","",IF(AND($D2880&gt;=Настройки!$B$5,$D2880&lt;=Настройки!$B$6),$E2880,0))</f>
        <v/>
      </c>
      <c r="I2880" s="21" t="str">
        <f t="shared" si="132"/>
        <v/>
      </c>
      <c r="J2880" s="21" t="str">
        <f>IF($B2880="","",MAX(0,$E2880-MAX(0,SUMIFS(Тех_Движение!$G$2:$G$5111,Тех_Движение!$D$2:$D$5111,$C2880,Тех_Движение!$B$2:$B$5111,"&lt;="&amp;Настройки!$B$6)-$F2880)))</f>
        <v/>
      </c>
      <c r="K2880" s="21" t="e">
        <f>IF(OR($B2880="",K$3&lt;$D2880+Настройки!$B$7),0,MAX(0,$E2880-MAX(0,SUMIFS(Тех_Движение!$G$2:$G$5111,Тех_Движение!$D$2:$D$5111,$C2880,Тех_Движение!$B$2:$B$5111,"&lt;="&amp;K$3)-$F2880)))</f>
        <v>#VALUE!</v>
      </c>
      <c r="L2880" s="21" t="e">
        <f>IF(OR($B2880="",L$3&lt;$D2880+Настройки!$B$7),0,MAX(0,$E2880-MAX(0,SUMIFS(Тех_Движение!$G$2:$G$5111,Тех_Движение!$D$2:$D$5111,$C2880,Тех_Движение!$B$2:$B$5111,"&lt;="&amp;L$3)-$F2880)))</f>
        <v>#VALUE!</v>
      </c>
      <c r="M2880" s="21" t="e">
        <f>IF(OR($B2880="",M$3&lt;$D2880+Настройки!$B$7),0,MAX(0,$E2880-MAX(0,SUMIFS(Тех_Движение!$G$2:$G$5111,Тех_Движение!$D$2:$D$5111,$C2880,Тех_Движение!$B$2:$B$5111,"&lt;="&amp;M$3)-$F2880)))</f>
        <v>#VALUE!</v>
      </c>
      <c r="N2880" s="21" t="e">
        <f>IF(OR($B2880="",N$3&lt;$D2880+Настройки!$B$7),0,MAX(0,$E2880-MAX(0,SUMIFS(Тех_Движение!$G$2:$G$5111,Тех_Движение!$D$2:$D$5111,$C2880,Тех_Движение!$B$2:$B$5111,"&lt;="&amp;N$3)-$F2880)))</f>
        <v>#VALUE!</v>
      </c>
      <c r="O2880" s="21" t="e">
        <f>IF(OR($B2880="",O$3&lt;$D2880+Настройки!$B$7),0,MAX(0,$E2880-MAX(0,SUMIFS(Тех_Движение!$G$2:$G$5111,Тех_Движение!$D$2:$D$5111,$C2880,Тех_Движение!$B$2:$B$5111,"&lt;="&amp;O$3)-$F2880)))</f>
        <v>#VALUE!</v>
      </c>
      <c r="P2880" s="21" t="e">
        <f>IF(OR($B2880="",P$3&lt;$D2880+Настройки!$B$7),0,MAX(0,$E2880-MAX(0,SUMIFS(Тех_Движение!$G$2:$G$5111,Тех_Движение!$D$2:$D$5111,$C2880,Тех_Движение!$B$2:$B$5111,"&lt;="&amp;P$3)-$F2880)))</f>
        <v>#VALUE!</v>
      </c>
      <c r="Q2880" s="21" t="e">
        <f>IF(OR($B2880="",Q$3&lt;$D2880+Настройки!$B$7),0,MAX(0,$E2880-MAX(0,SUMIFS(Тех_Движение!$G$2:$G$5111,Тех_Движение!$D$2:$D$5111,$C2880,Тех_Движение!$B$2:$B$5111,"&lt;="&amp;Q$3)-$F2880)))</f>
        <v>#VALUE!</v>
      </c>
      <c r="R2880" s="21" t="str">
        <f t="shared" si="133"/>
        <v/>
      </c>
      <c r="S2880" s="23" t="str">
        <f>IF($B2880="","",VLOOKUP($C2880,Настройки!$A$11:$L$17,9,FALSE))</f>
        <v/>
      </c>
      <c r="T2880" s="23" t="str">
        <f t="shared" si="134"/>
        <v/>
      </c>
    </row>
    <row r="2881" spans="1:20" x14ac:dyDescent="0.3">
      <c r="A2881" s="20">
        <f>Тех_Движение!$A$2878</f>
        <v>2877</v>
      </c>
      <c r="B2881" s="20" t="str">
        <f>IF(Тех_Движение!$F$2878&gt;0,Тех_Движение!$I$2878,"")</f>
        <v/>
      </c>
      <c r="C2881" s="20" t="str">
        <f>IF($B2881="","",Тех_Движение!$D$2878)</f>
        <v/>
      </c>
      <c r="D2881" s="9" t="str">
        <f>IF($B2881="","",Тех_Движение!$B$2878)</f>
        <v/>
      </c>
      <c r="E2881" s="21" t="str">
        <f>IF($B2881="","",Тех_Движение!$F$2878)</f>
        <v/>
      </c>
      <c r="F2881" s="21" t="str">
        <f>IF($B2881="","",SUMIFS($E$5:$E2880,$C$5:$C2880,$C2881))</f>
        <v/>
      </c>
      <c r="G2881" s="21" t="str">
        <f>IF($B2881="","",MAX(0,$E2881-MAX(0,SUMIFS(Тех_Движение!$G$2:$G$5111,Тех_Движение!$D$2:$D$5111,$C2881,Тех_Движение!$B$2:$B$5111,"&lt;="&amp;Настройки!$B$5-1)-$F2881)))</f>
        <v/>
      </c>
      <c r="H2881" s="21" t="str">
        <f>IF($B2881="","",IF(AND($D2881&gt;=Настройки!$B$5,$D2881&lt;=Настройки!$B$6),$E2881,0))</f>
        <v/>
      </c>
      <c r="I2881" s="21" t="str">
        <f t="shared" si="132"/>
        <v/>
      </c>
      <c r="J2881" s="21" t="str">
        <f>IF($B2881="","",MAX(0,$E2881-MAX(0,SUMIFS(Тех_Движение!$G$2:$G$5111,Тех_Движение!$D$2:$D$5111,$C2881,Тех_Движение!$B$2:$B$5111,"&lt;="&amp;Настройки!$B$6)-$F2881)))</f>
        <v/>
      </c>
      <c r="K2881" s="21" t="e">
        <f>IF(OR($B2881="",K$3&lt;$D2881+Настройки!$B$7),0,MAX(0,$E2881-MAX(0,SUMIFS(Тех_Движение!$G$2:$G$5111,Тех_Движение!$D$2:$D$5111,$C2881,Тех_Движение!$B$2:$B$5111,"&lt;="&amp;K$3)-$F2881)))</f>
        <v>#VALUE!</v>
      </c>
      <c r="L2881" s="21" t="e">
        <f>IF(OR($B2881="",L$3&lt;$D2881+Настройки!$B$7),0,MAX(0,$E2881-MAX(0,SUMIFS(Тех_Движение!$G$2:$G$5111,Тех_Движение!$D$2:$D$5111,$C2881,Тех_Движение!$B$2:$B$5111,"&lt;="&amp;L$3)-$F2881)))</f>
        <v>#VALUE!</v>
      </c>
      <c r="M2881" s="21" t="e">
        <f>IF(OR($B2881="",M$3&lt;$D2881+Настройки!$B$7),0,MAX(0,$E2881-MAX(0,SUMIFS(Тех_Движение!$G$2:$G$5111,Тех_Движение!$D$2:$D$5111,$C2881,Тех_Движение!$B$2:$B$5111,"&lt;="&amp;M$3)-$F2881)))</f>
        <v>#VALUE!</v>
      </c>
      <c r="N2881" s="21" t="e">
        <f>IF(OR($B2881="",N$3&lt;$D2881+Настройки!$B$7),0,MAX(0,$E2881-MAX(0,SUMIFS(Тех_Движение!$G$2:$G$5111,Тех_Движение!$D$2:$D$5111,$C2881,Тех_Движение!$B$2:$B$5111,"&lt;="&amp;N$3)-$F2881)))</f>
        <v>#VALUE!</v>
      </c>
      <c r="O2881" s="21" t="e">
        <f>IF(OR($B2881="",O$3&lt;$D2881+Настройки!$B$7),0,MAX(0,$E2881-MAX(0,SUMIFS(Тех_Движение!$G$2:$G$5111,Тех_Движение!$D$2:$D$5111,$C2881,Тех_Движение!$B$2:$B$5111,"&lt;="&amp;O$3)-$F2881)))</f>
        <v>#VALUE!</v>
      </c>
      <c r="P2881" s="21" t="e">
        <f>IF(OR($B2881="",P$3&lt;$D2881+Настройки!$B$7),0,MAX(0,$E2881-MAX(0,SUMIFS(Тех_Движение!$G$2:$G$5111,Тех_Движение!$D$2:$D$5111,$C2881,Тех_Движение!$B$2:$B$5111,"&lt;="&amp;P$3)-$F2881)))</f>
        <v>#VALUE!</v>
      </c>
      <c r="Q2881" s="21" t="e">
        <f>IF(OR($B2881="",Q$3&lt;$D2881+Настройки!$B$7),0,MAX(0,$E2881-MAX(0,SUMIFS(Тех_Движение!$G$2:$G$5111,Тех_Движение!$D$2:$D$5111,$C2881,Тех_Движение!$B$2:$B$5111,"&lt;="&amp;Q$3)-$F2881)))</f>
        <v>#VALUE!</v>
      </c>
      <c r="R2881" s="21" t="str">
        <f t="shared" si="133"/>
        <v/>
      </c>
      <c r="S2881" s="23" t="str">
        <f>IF($B2881="","",VLOOKUP($C2881,Настройки!$A$11:$L$17,9,FALSE))</f>
        <v/>
      </c>
      <c r="T2881" s="23" t="str">
        <f t="shared" si="134"/>
        <v/>
      </c>
    </row>
    <row r="2882" spans="1:20" x14ac:dyDescent="0.3">
      <c r="A2882" s="20">
        <f>Тех_Движение!$A$2879</f>
        <v>2878</v>
      </c>
      <c r="B2882" s="20" t="str">
        <f>IF(Тех_Движение!$F$2879&gt;0,Тех_Движение!$I$2879,"")</f>
        <v/>
      </c>
      <c r="C2882" s="20" t="str">
        <f>IF($B2882="","",Тех_Движение!$D$2879)</f>
        <v/>
      </c>
      <c r="D2882" s="9" t="str">
        <f>IF($B2882="","",Тех_Движение!$B$2879)</f>
        <v/>
      </c>
      <c r="E2882" s="21" t="str">
        <f>IF($B2882="","",Тех_Движение!$F$2879)</f>
        <v/>
      </c>
      <c r="F2882" s="21" t="str">
        <f>IF($B2882="","",SUMIFS($E$5:$E2881,$C$5:$C2881,$C2882))</f>
        <v/>
      </c>
      <c r="G2882" s="21" t="str">
        <f>IF($B2882="","",MAX(0,$E2882-MAX(0,SUMIFS(Тех_Движение!$G$2:$G$5111,Тех_Движение!$D$2:$D$5111,$C2882,Тех_Движение!$B$2:$B$5111,"&lt;="&amp;Настройки!$B$5-1)-$F2882)))</f>
        <v/>
      </c>
      <c r="H2882" s="21" t="str">
        <f>IF($B2882="","",IF(AND($D2882&gt;=Настройки!$B$5,$D2882&lt;=Настройки!$B$6),$E2882,0))</f>
        <v/>
      </c>
      <c r="I2882" s="21" t="str">
        <f t="shared" si="132"/>
        <v/>
      </c>
      <c r="J2882" s="21" t="str">
        <f>IF($B2882="","",MAX(0,$E2882-MAX(0,SUMIFS(Тех_Движение!$G$2:$G$5111,Тех_Движение!$D$2:$D$5111,$C2882,Тех_Движение!$B$2:$B$5111,"&lt;="&amp;Настройки!$B$6)-$F2882)))</f>
        <v/>
      </c>
      <c r="K2882" s="21" t="e">
        <f>IF(OR($B2882="",K$3&lt;$D2882+Настройки!$B$7),0,MAX(0,$E2882-MAX(0,SUMIFS(Тех_Движение!$G$2:$G$5111,Тех_Движение!$D$2:$D$5111,$C2882,Тех_Движение!$B$2:$B$5111,"&lt;="&amp;K$3)-$F2882)))</f>
        <v>#VALUE!</v>
      </c>
      <c r="L2882" s="21" t="e">
        <f>IF(OR($B2882="",L$3&lt;$D2882+Настройки!$B$7),0,MAX(0,$E2882-MAX(0,SUMIFS(Тех_Движение!$G$2:$G$5111,Тех_Движение!$D$2:$D$5111,$C2882,Тех_Движение!$B$2:$B$5111,"&lt;="&amp;L$3)-$F2882)))</f>
        <v>#VALUE!</v>
      </c>
      <c r="M2882" s="21" t="e">
        <f>IF(OR($B2882="",M$3&lt;$D2882+Настройки!$B$7),0,MAX(0,$E2882-MAX(0,SUMIFS(Тех_Движение!$G$2:$G$5111,Тех_Движение!$D$2:$D$5111,$C2882,Тех_Движение!$B$2:$B$5111,"&lt;="&amp;M$3)-$F2882)))</f>
        <v>#VALUE!</v>
      </c>
      <c r="N2882" s="21" t="e">
        <f>IF(OR($B2882="",N$3&lt;$D2882+Настройки!$B$7),0,MAX(0,$E2882-MAX(0,SUMIFS(Тех_Движение!$G$2:$G$5111,Тех_Движение!$D$2:$D$5111,$C2882,Тех_Движение!$B$2:$B$5111,"&lt;="&amp;N$3)-$F2882)))</f>
        <v>#VALUE!</v>
      </c>
      <c r="O2882" s="21" t="e">
        <f>IF(OR($B2882="",O$3&lt;$D2882+Настройки!$B$7),0,MAX(0,$E2882-MAX(0,SUMIFS(Тех_Движение!$G$2:$G$5111,Тех_Движение!$D$2:$D$5111,$C2882,Тех_Движение!$B$2:$B$5111,"&lt;="&amp;O$3)-$F2882)))</f>
        <v>#VALUE!</v>
      </c>
      <c r="P2882" s="21" t="e">
        <f>IF(OR($B2882="",P$3&lt;$D2882+Настройки!$B$7),0,MAX(0,$E2882-MAX(0,SUMIFS(Тех_Движение!$G$2:$G$5111,Тех_Движение!$D$2:$D$5111,$C2882,Тех_Движение!$B$2:$B$5111,"&lt;="&amp;P$3)-$F2882)))</f>
        <v>#VALUE!</v>
      </c>
      <c r="Q2882" s="21" t="e">
        <f>IF(OR($B2882="",Q$3&lt;$D2882+Настройки!$B$7),0,MAX(0,$E2882-MAX(0,SUMIFS(Тех_Движение!$G$2:$G$5111,Тех_Движение!$D$2:$D$5111,$C2882,Тех_Движение!$B$2:$B$5111,"&lt;="&amp;Q$3)-$F2882)))</f>
        <v>#VALUE!</v>
      </c>
      <c r="R2882" s="21" t="str">
        <f t="shared" si="133"/>
        <v/>
      </c>
      <c r="S2882" s="23" t="str">
        <f>IF($B2882="","",VLOOKUP($C2882,Настройки!$A$11:$L$17,9,FALSE))</f>
        <v/>
      </c>
      <c r="T2882" s="23" t="str">
        <f t="shared" si="134"/>
        <v/>
      </c>
    </row>
    <row r="2883" spans="1:20" x14ac:dyDescent="0.3">
      <c r="A2883" s="20">
        <f>Тех_Движение!$A$2880</f>
        <v>2879</v>
      </c>
      <c r="B2883" s="20" t="str">
        <f>IF(Тех_Движение!$F$2880&gt;0,Тех_Движение!$I$2880,"")</f>
        <v/>
      </c>
      <c r="C2883" s="20" t="str">
        <f>IF($B2883="","",Тех_Движение!$D$2880)</f>
        <v/>
      </c>
      <c r="D2883" s="9" t="str">
        <f>IF($B2883="","",Тех_Движение!$B$2880)</f>
        <v/>
      </c>
      <c r="E2883" s="21" t="str">
        <f>IF($B2883="","",Тех_Движение!$F$2880)</f>
        <v/>
      </c>
      <c r="F2883" s="21" t="str">
        <f>IF($B2883="","",SUMIFS($E$5:$E2882,$C$5:$C2882,$C2883))</f>
        <v/>
      </c>
      <c r="G2883" s="21" t="str">
        <f>IF($B2883="","",MAX(0,$E2883-MAX(0,SUMIFS(Тех_Движение!$G$2:$G$5111,Тех_Движение!$D$2:$D$5111,$C2883,Тех_Движение!$B$2:$B$5111,"&lt;="&amp;Настройки!$B$5-1)-$F2883)))</f>
        <v/>
      </c>
      <c r="H2883" s="21" t="str">
        <f>IF($B2883="","",IF(AND($D2883&gt;=Настройки!$B$5,$D2883&lt;=Настройки!$B$6),$E2883,0))</f>
        <v/>
      </c>
      <c r="I2883" s="21" t="str">
        <f t="shared" si="132"/>
        <v/>
      </c>
      <c r="J2883" s="21" t="str">
        <f>IF($B2883="","",MAX(0,$E2883-MAX(0,SUMIFS(Тех_Движение!$G$2:$G$5111,Тех_Движение!$D$2:$D$5111,$C2883,Тех_Движение!$B$2:$B$5111,"&lt;="&amp;Настройки!$B$6)-$F2883)))</f>
        <v/>
      </c>
      <c r="K2883" s="21" t="e">
        <f>IF(OR($B2883="",K$3&lt;$D2883+Настройки!$B$7),0,MAX(0,$E2883-MAX(0,SUMIFS(Тех_Движение!$G$2:$G$5111,Тех_Движение!$D$2:$D$5111,$C2883,Тех_Движение!$B$2:$B$5111,"&lt;="&amp;K$3)-$F2883)))</f>
        <v>#VALUE!</v>
      </c>
      <c r="L2883" s="21" t="e">
        <f>IF(OR($B2883="",L$3&lt;$D2883+Настройки!$B$7),0,MAX(0,$E2883-MAX(0,SUMIFS(Тех_Движение!$G$2:$G$5111,Тех_Движение!$D$2:$D$5111,$C2883,Тех_Движение!$B$2:$B$5111,"&lt;="&amp;L$3)-$F2883)))</f>
        <v>#VALUE!</v>
      </c>
      <c r="M2883" s="21" t="e">
        <f>IF(OR($B2883="",M$3&lt;$D2883+Настройки!$B$7),0,MAX(0,$E2883-MAX(0,SUMIFS(Тех_Движение!$G$2:$G$5111,Тех_Движение!$D$2:$D$5111,$C2883,Тех_Движение!$B$2:$B$5111,"&lt;="&amp;M$3)-$F2883)))</f>
        <v>#VALUE!</v>
      </c>
      <c r="N2883" s="21" t="e">
        <f>IF(OR($B2883="",N$3&lt;$D2883+Настройки!$B$7),0,MAX(0,$E2883-MAX(0,SUMIFS(Тех_Движение!$G$2:$G$5111,Тех_Движение!$D$2:$D$5111,$C2883,Тех_Движение!$B$2:$B$5111,"&lt;="&amp;N$3)-$F2883)))</f>
        <v>#VALUE!</v>
      </c>
      <c r="O2883" s="21" t="e">
        <f>IF(OR($B2883="",O$3&lt;$D2883+Настройки!$B$7),0,MAX(0,$E2883-MAX(0,SUMIFS(Тех_Движение!$G$2:$G$5111,Тех_Движение!$D$2:$D$5111,$C2883,Тех_Движение!$B$2:$B$5111,"&lt;="&amp;O$3)-$F2883)))</f>
        <v>#VALUE!</v>
      </c>
      <c r="P2883" s="21" t="e">
        <f>IF(OR($B2883="",P$3&lt;$D2883+Настройки!$B$7),0,MAX(0,$E2883-MAX(0,SUMIFS(Тех_Движение!$G$2:$G$5111,Тех_Движение!$D$2:$D$5111,$C2883,Тех_Движение!$B$2:$B$5111,"&lt;="&amp;P$3)-$F2883)))</f>
        <v>#VALUE!</v>
      </c>
      <c r="Q2883" s="21" t="e">
        <f>IF(OR($B2883="",Q$3&lt;$D2883+Настройки!$B$7),0,MAX(0,$E2883-MAX(0,SUMIFS(Тех_Движение!$G$2:$G$5111,Тех_Движение!$D$2:$D$5111,$C2883,Тех_Движение!$B$2:$B$5111,"&lt;="&amp;Q$3)-$F2883)))</f>
        <v>#VALUE!</v>
      </c>
      <c r="R2883" s="21" t="str">
        <f t="shared" si="133"/>
        <v/>
      </c>
      <c r="S2883" s="23" t="str">
        <f>IF($B2883="","",VLOOKUP($C2883,Настройки!$A$11:$L$17,9,FALSE))</f>
        <v/>
      </c>
      <c r="T2883" s="23" t="str">
        <f t="shared" si="134"/>
        <v/>
      </c>
    </row>
    <row r="2884" spans="1:20" x14ac:dyDescent="0.3">
      <c r="A2884" s="20">
        <f>Тех_Движение!$A$2881</f>
        <v>2880</v>
      </c>
      <c r="B2884" s="20" t="str">
        <f>IF(Тех_Движение!$F$2881&gt;0,Тех_Движение!$I$2881,"")</f>
        <v/>
      </c>
      <c r="C2884" s="20" t="str">
        <f>IF($B2884="","",Тех_Движение!$D$2881)</f>
        <v/>
      </c>
      <c r="D2884" s="9" t="str">
        <f>IF($B2884="","",Тех_Движение!$B$2881)</f>
        <v/>
      </c>
      <c r="E2884" s="21" t="str">
        <f>IF($B2884="","",Тех_Движение!$F$2881)</f>
        <v/>
      </c>
      <c r="F2884" s="21" t="str">
        <f>IF($B2884="","",SUMIFS($E$5:$E2883,$C$5:$C2883,$C2884))</f>
        <v/>
      </c>
      <c r="G2884" s="21" t="str">
        <f>IF($B2884="","",MAX(0,$E2884-MAX(0,SUMIFS(Тех_Движение!$G$2:$G$5111,Тех_Движение!$D$2:$D$5111,$C2884,Тех_Движение!$B$2:$B$5111,"&lt;="&amp;Настройки!$B$5-1)-$F2884)))</f>
        <v/>
      </c>
      <c r="H2884" s="21" t="str">
        <f>IF($B2884="","",IF(AND($D2884&gt;=Настройки!$B$5,$D2884&lt;=Настройки!$B$6),$E2884,0))</f>
        <v/>
      </c>
      <c r="I2884" s="21" t="str">
        <f t="shared" si="132"/>
        <v/>
      </c>
      <c r="J2884" s="21" t="str">
        <f>IF($B2884="","",MAX(0,$E2884-MAX(0,SUMIFS(Тех_Движение!$G$2:$G$5111,Тех_Движение!$D$2:$D$5111,$C2884,Тех_Движение!$B$2:$B$5111,"&lt;="&amp;Настройки!$B$6)-$F2884)))</f>
        <v/>
      </c>
      <c r="K2884" s="21" t="e">
        <f>IF(OR($B2884="",K$3&lt;$D2884+Настройки!$B$7),0,MAX(0,$E2884-MAX(0,SUMIFS(Тех_Движение!$G$2:$G$5111,Тех_Движение!$D$2:$D$5111,$C2884,Тех_Движение!$B$2:$B$5111,"&lt;="&amp;K$3)-$F2884)))</f>
        <v>#VALUE!</v>
      </c>
      <c r="L2884" s="21" t="e">
        <f>IF(OR($B2884="",L$3&lt;$D2884+Настройки!$B$7),0,MAX(0,$E2884-MAX(0,SUMIFS(Тех_Движение!$G$2:$G$5111,Тех_Движение!$D$2:$D$5111,$C2884,Тех_Движение!$B$2:$B$5111,"&lt;="&amp;L$3)-$F2884)))</f>
        <v>#VALUE!</v>
      </c>
      <c r="M2884" s="21" t="e">
        <f>IF(OR($B2884="",M$3&lt;$D2884+Настройки!$B$7),0,MAX(0,$E2884-MAX(0,SUMIFS(Тех_Движение!$G$2:$G$5111,Тех_Движение!$D$2:$D$5111,$C2884,Тех_Движение!$B$2:$B$5111,"&lt;="&amp;M$3)-$F2884)))</f>
        <v>#VALUE!</v>
      </c>
      <c r="N2884" s="21" t="e">
        <f>IF(OR($B2884="",N$3&lt;$D2884+Настройки!$B$7),0,MAX(0,$E2884-MAX(0,SUMIFS(Тех_Движение!$G$2:$G$5111,Тех_Движение!$D$2:$D$5111,$C2884,Тех_Движение!$B$2:$B$5111,"&lt;="&amp;N$3)-$F2884)))</f>
        <v>#VALUE!</v>
      </c>
      <c r="O2884" s="21" t="e">
        <f>IF(OR($B2884="",O$3&lt;$D2884+Настройки!$B$7),0,MAX(0,$E2884-MAX(0,SUMIFS(Тех_Движение!$G$2:$G$5111,Тех_Движение!$D$2:$D$5111,$C2884,Тех_Движение!$B$2:$B$5111,"&lt;="&amp;O$3)-$F2884)))</f>
        <v>#VALUE!</v>
      </c>
      <c r="P2884" s="21" t="e">
        <f>IF(OR($B2884="",P$3&lt;$D2884+Настройки!$B$7),0,MAX(0,$E2884-MAX(0,SUMIFS(Тех_Движение!$G$2:$G$5111,Тех_Движение!$D$2:$D$5111,$C2884,Тех_Движение!$B$2:$B$5111,"&lt;="&amp;P$3)-$F2884)))</f>
        <v>#VALUE!</v>
      </c>
      <c r="Q2884" s="21" t="e">
        <f>IF(OR($B2884="",Q$3&lt;$D2884+Настройки!$B$7),0,MAX(0,$E2884-MAX(0,SUMIFS(Тех_Движение!$G$2:$G$5111,Тех_Движение!$D$2:$D$5111,$C2884,Тех_Движение!$B$2:$B$5111,"&lt;="&amp;Q$3)-$F2884)))</f>
        <v>#VALUE!</v>
      </c>
      <c r="R2884" s="21" t="str">
        <f t="shared" si="133"/>
        <v/>
      </c>
      <c r="S2884" s="23" t="str">
        <f>IF($B2884="","",VLOOKUP($C2884,Настройки!$A$11:$L$17,9,FALSE))</f>
        <v/>
      </c>
      <c r="T2884" s="23" t="str">
        <f t="shared" si="134"/>
        <v/>
      </c>
    </row>
    <row r="2885" spans="1:20" x14ac:dyDescent="0.3">
      <c r="A2885" s="20">
        <f>Тех_Движение!$A$2882</f>
        <v>2881</v>
      </c>
      <c r="B2885" s="20" t="str">
        <f>IF(Тех_Движение!$F$2882&gt;0,Тех_Движение!$I$2882,"")</f>
        <v/>
      </c>
      <c r="C2885" s="20" t="str">
        <f>IF($B2885="","",Тех_Движение!$D$2882)</f>
        <v/>
      </c>
      <c r="D2885" s="9" t="str">
        <f>IF($B2885="","",Тех_Движение!$B$2882)</f>
        <v/>
      </c>
      <c r="E2885" s="21" t="str">
        <f>IF($B2885="","",Тех_Движение!$F$2882)</f>
        <v/>
      </c>
      <c r="F2885" s="21" t="str">
        <f>IF($B2885="","",SUMIFS($E$5:$E2884,$C$5:$C2884,$C2885))</f>
        <v/>
      </c>
      <c r="G2885" s="21" t="str">
        <f>IF($B2885="","",MAX(0,$E2885-MAX(0,SUMIFS(Тех_Движение!$G$2:$G$5111,Тех_Движение!$D$2:$D$5111,$C2885,Тех_Движение!$B$2:$B$5111,"&lt;="&amp;Настройки!$B$5-1)-$F2885)))</f>
        <v/>
      </c>
      <c r="H2885" s="21" t="str">
        <f>IF($B2885="","",IF(AND($D2885&gt;=Настройки!$B$5,$D2885&lt;=Настройки!$B$6),$E2885,0))</f>
        <v/>
      </c>
      <c r="I2885" s="21" t="str">
        <f t="shared" ref="I2885:I2948" si="135">IF($B2885="","",$G2885+$H2885-$J2885)</f>
        <v/>
      </c>
      <c r="J2885" s="21" t="str">
        <f>IF($B2885="","",MAX(0,$E2885-MAX(0,SUMIFS(Тех_Движение!$G$2:$G$5111,Тех_Движение!$D$2:$D$5111,$C2885,Тех_Движение!$B$2:$B$5111,"&lt;="&amp;Настройки!$B$6)-$F2885)))</f>
        <v/>
      </c>
      <c r="K2885" s="21" t="e">
        <f>IF(OR($B2885="",K$3&lt;$D2885+Настройки!$B$7),0,MAX(0,$E2885-MAX(0,SUMIFS(Тех_Движение!$G$2:$G$5111,Тех_Движение!$D$2:$D$5111,$C2885,Тех_Движение!$B$2:$B$5111,"&lt;="&amp;K$3)-$F2885)))</f>
        <v>#VALUE!</v>
      </c>
      <c r="L2885" s="21" t="e">
        <f>IF(OR($B2885="",L$3&lt;$D2885+Настройки!$B$7),0,MAX(0,$E2885-MAX(0,SUMIFS(Тех_Движение!$G$2:$G$5111,Тех_Движение!$D$2:$D$5111,$C2885,Тех_Движение!$B$2:$B$5111,"&lt;="&amp;L$3)-$F2885)))</f>
        <v>#VALUE!</v>
      </c>
      <c r="M2885" s="21" t="e">
        <f>IF(OR($B2885="",M$3&lt;$D2885+Настройки!$B$7),0,MAX(0,$E2885-MAX(0,SUMIFS(Тех_Движение!$G$2:$G$5111,Тех_Движение!$D$2:$D$5111,$C2885,Тех_Движение!$B$2:$B$5111,"&lt;="&amp;M$3)-$F2885)))</f>
        <v>#VALUE!</v>
      </c>
      <c r="N2885" s="21" t="e">
        <f>IF(OR($B2885="",N$3&lt;$D2885+Настройки!$B$7),0,MAX(0,$E2885-MAX(0,SUMIFS(Тех_Движение!$G$2:$G$5111,Тех_Движение!$D$2:$D$5111,$C2885,Тех_Движение!$B$2:$B$5111,"&lt;="&amp;N$3)-$F2885)))</f>
        <v>#VALUE!</v>
      </c>
      <c r="O2885" s="21" t="e">
        <f>IF(OR($B2885="",O$3&lt;$D2885+Настройки!$B$7),0,MAX(0,$E2885-MAX(0,SUMIFS(Тех_Движение!$G$2:$G$5111,Тех_Движение!$D$2:$D$5111,$C2885,Тех_Движение!$B$2:$B$5111,"&lt;="&amp;O$3)-$F2885)))</f>
        <v>#VALUE!</v>
      </c>
      <c r="P2885" s="21" t="e">
        <f>IF(OR($B2885="",P$3&lt;$D2885+Настройки!$B$7),0,MAX(0,$E2885-MAX(0,SUMIFS(Тех_Движение!$G$2:$G$5111,Тех_Движение!$D$2:$D$5111,$C2885,Тех_Движение!$B$2:$B$5111,"&lt;="&amp;P$3)-$F2885)))</f>
        <v>#VALUE!</v>
      </c>
      <c r="Q2885" s="21" t="e">
        <f>IF(OR($B2885="",Q$3&lt;$D2885+Настройки!$B$7),0,MAX(0,$E2885-MAX(0,SUMIFS(Тех_Движение!$G$2:$G$5111,Тех_Движение!$D$2:$D$5111,$C2885,Тех_Движение!$B$2:$B$5111,"&lt;="&amp;Q$3)-$F2885)))</f>
        <v>#VALUE!</v>
      </c>
      <c r="R2885" s="21" t="str">
        <f t="shared" ref="R2885:R2948" si="136">IF($B2885="","",SUM($K2885:$Q2885))</f>
        <v/>
      </c>
      <c r="S2885" s="23" t="str">
        <f>IF($B2885="","",VLOOKUP($C2885,Настройки!$A$11:$L$17,9,FALSE))</f>
        <v/>
      </c>
      <c r="T2885" s="23" t="str">
        <f t="shared" ref="T2885:T2948" si="137">IF($B2885="","",$R2885*$S2885)</f>
        <v/>
      </c>
    </row>
    <row r="2886" spans="1:20" x14ac:dyDescent="0.3">
      <c r="A2886" s="20">
        <f>Тех_Движение!$A$2883</f>
        <v>2882</v>
      </c>
      <c r="B2886" s="20" t="str">
        <f>IF(Тех_Движение!$F$2883&gt;0,Тех_Движение!$I$2883,"")</f>
        <v/>
      </c>
      <c r="C2886" s="20" t="str">
        <f>IF($B2886="","",Тех_Движение!$D$2883)</f>
        <v/>
      </c>
      <c r="D2886" s="9" t="str">
        <f>IF($B2886="","",Тех_Движение!$B$2883)</f>
        <v/>
      </c>
      <c r="E2886" s="21" t="str">
        <f>IF($B2886="","",Тех_Движение!$F$2883)</f>
        <v/>
      </c>
      <c r="F2886" s="21" t="str">
        <f>IF($B2886="","",SUMIFS($E$5:$E2885,$C$5:$C2885,$C2886))</f>
        <v/>
      </c>
      <c r="G2886" s="21" t="str">
        <f>IF($B2886="","",MAX(0,$E2886-MAX(0,SUMIFS(Тех_Движение!$G$2:$G$5111,Тех_Движение!$D$2:$D$5111,$C2886,Тех_Движение!$B$2:$B$5111,"&lt;="&amp;Настройки!$B$5-1)-$F2886)))</f>
        <v/>
      </c>
      <c r="H2886" s="21" t="str">
        <f>IF($B2886="","",IF(AND($D2886&gt;=Настройки!$B$5,$D2886&lt;=Настройки!$B$6),$E2886,0))</f>
        <v/>
      </c>
      <c r="I2886" s="21" t="str">
        <f t="shared" si="135"/>
        <v/>
      </c>
      <c r="J2886" s="21" t="str">
        <f>IF($B2886="","",MAX(0,$E2886-MAX(0,SUMIFS(Тех_Движение!$G$2:$G$5111,Тех_Движение!$D$2:$D$5111,$C2886,Тех_Движение!$B$2:$B$5111,"&lt;="&amp;Настройки!$B$6)-$F2886)))</f>
        <v/>
      </c>
      <c r="K2886" s="21" t="e">
        <f>IF(OR($B2886="",K$3&lt;$D2886+Настройки!$B$7),0,MAX(0,$E2886-MAX(0,SUMIFS(Тех_Движение!$G$2:$G$5111,Тех_Движение!$D$2:$D$5111,$C2886,Тех_Движение!$B$2:$B$5111,"&lt;="&amp;K$3)-$F2886)))</f>
        <v>#VALUE!</v>
      </c>
      <c r="L2886" s="21" t="e">
        <f>IF(OR($B2886="",L$3&lt;$D2886+Настройки!$B$7),0,MAX(0,$E2886-MAX(0,SUMIFS(Тех_Движение!$G$2:$G$5111,Тех_Движение!$D$2:$D$5111,$C2886,Тех_Движение!$B$2:$B$5111,"&lt;="&amp;L$3)-$F2886)))</f>
        <v>#VALUE!</v>
      </c>
      <c r="M2886" s="21" t="e">
        <f>IF(OR($B2886="",M$3&lt;$D2886+Настройки!$B$7),0,MAX(0,$E2886-MAX(0,SUMIFS(Тех_Движение!$G$2:$G$5111,Тех_Движение!$D$2:$D$5111,$C2886,Тех_Движение!$B$2:$B$5111,"&lt;="&amp;M$3)-$F2886)))</f>
        <v>#VALUE!</v>
      </c>
      <c r="N2886" s="21" t="e">
        <f>IF(OR($B2886="",N$3&lt;$D2886+Настройки!$B$7),0,MAX(0,$E2886-MAX(0,SUMIFS(Тех_Движение!$G$2:$G$5111,Тех_Движение!$D$2:$D$5111,$C2886,Тех_Движение!$B$2:$B$5111,"&lt;="&amp;N$3)-$F2886)))</f>
        <v>#VALUE!</v>
      </c>
      <c r="O2886" s="21" t="e">
        <f>IF(OR($B2886="",O$3&lt;$D2886+Настройки!$B$7),0,MAX(0,$E2886-MAX(0,SUMIFS(Тех_Движение!$G$2:$G$5111,Тех_Движение!$D$2:$D$5111,$C2886,Тех_Движение!$B$2:$B$5111,"&lt;="&amp;O$3)-$F2886)))</f>
        <v>#VALUE!</v>
      </c>
      <c r="P2886" s="21" t="e">
        <f>IF(OR($B2886="",P$3&lt;$D2886+Настройки!$B$7),0,MAX(0,$E2886-MAX(0,SUMIFS(Тех_Движение!$G$2:$G$5111,Тех_Движение!$D$2:$D$5111,$C2886,Тех_Движение!$B$2:$B$5111,"&lt;="&amp;P$3)-$F2886)))</f>
        <v>#VALUE!</v>
      </c>
      <c r="Q2886" s="21" t="e">
        <f>IF(OR($B2886="",Q$3&lt;$D2886+Настройки!$B$7),0,MAX(0,$E2886-MAX(0,SUMIFS(Тех_Движение!$G$2:$G$5111,Тех_Движение!$D$2:$D$5111,$C2886,Тех_Движение!$B$2:$B$5111,"&lt;="&amp;Q$3)-$F2886)))</f>
        <v>#VALUE!</v>
      </c>
      <c r="R2886" s="21" t="str">
        <f t="shared" si="136"/>
        <v/>
      </c>
      <c r="S2886" s="23" t="str">
        <f>IF($B2886="","",VLOOKUP($C2886,Настройки!$A$11:$L$17,9,FALSE))</f>
        <v/>
      </c>
      <c r="T2886" s="23" t="str">
        <f t="shared" si="137"/>
        <v/>
      </c>
    </row>
    <row r="2887" spans="1:20" x14ac:dyDescent="0.3">
      <c r="A2887" s="20">
        <f>Тех_Движение!$A$2884</f>
        <v>2883</v>
      </c>
      <c r="B2887" s="20" t="str">
        <f>IF(Тех_Движение!$F$2884&gt;0,Тех_Движение!$I$2884,"")</f>
        <v/>
      </c>
      <c r="C2887" s="20" t="str">
        <f>IF($B2887="","",Тех_Движение!$D$2884)</f>
        <v/>
      </c>
      <c r="D2887" s="9" t="str">
        <f>IF($B2887="","",Тех_Движение!$B$2884)</f>
        <v/>
      </c>
      <c r="E2887" s="21" t="str">
        <f>IF($B2887="","",Тех_Движение!$F$2884)</f>
        <v/>
      </c>
      <c r="F2887" s="21" t="str">
        <f>IF($B2887="","",SUMIFS($E$5:$E2886,$C$5:$C2886,$C2887))</f>
        <v/>
      </c>
      <c r="G2887" s="21" t="str">
        <f>IF($B2887="","",MAX(0,$E2887-MAX(0,SUMIFS(Тех_Движение!$G$2:$G$5111,Тех_Движение!$D$2:$D$5111,$C2887,Тех_Движение!$B$2:$B$5111,"&lt;="&amp;Настройки!$B$5-1)-$F2887)))</f>
        <v/>
      </c>
      <c r="H2887" s="21" t="str">
        <f>IF($B2887="","",IF(AND($D2887&gt;=Настройки!$B$5,$D2887&lt;=Настройки!$B$6),$E2887,0))</f>
        <v/>
      </c>
      <c r="I2887" s="21" t="str">
        <f t="shared" si="135"/>
        <v/>
      </c>
      <c r="J2887" s="21" t="str">
        <f>IF($B2887="","",MAX(0,$E2887-MAX(0,SUMIFS(Тех_Движение!$G$2:$G$5111,Тех_Движение!$D$2:$D$5111,$C2887,Тех_Движение!$B$2:$B$5111,"&lt;="&amp;Настройки!$B$6)-$F2887)))</f>
        <v/>
      </c>
      <c r="K2887" s="21" t="e">
        <f>IF(OR($B2887="",K$3&lt;$D2887+Настройки!$B$7),0,MAX(0,$E2887-MAX(0,SUMIFS(Тех_Движение!$G$2:$G$5111,Тех_Движение!$D$2:$D$5111,$C2887,Тех_Движение!$B$2:$B$5111,"&lt;="&amp;K$3)-$F2887)))</f>
        <v>#VALUE!</v>
      </c>
      <c r="L2887" s="21" t="e">
        <f>IF(OR($B2887="",L$3&lt;$D2887+Настройки!$B$7),0,MAX(0,$E2887-MAX(0,SUMIFS(Тех_Движение!$G$2:$G$5111,Тех_Движение!$D$2:$D$5111,$C2887,Тех_Движение!$B$2:$B$5111,"&lt;="&amp;L$3)-$F2887)))</f>
        <v>#VALUE!</v>
      </c>
      <c r="M2887" s="21" t="e">
        <f>IF(OR($B2887="",M$3&lt;$D2887+Настройки!$B$7),0,MAX(0,$E2887-MAX(0,SUMIFS(Тех_Движение!$G$2:$G$5111,Тех_Движение!$D$2:$D$5111,$C2887,Тех_Движение!$B$2:$B$5111,"&lt;="&amp;M$3)-$F2887)))</f>
        <v>#VALUE!</v>
      </c>
      <c r="N2887" s="21" t="e">
        <f>IF(OR($B2887="",N$3&lt;$D2887+Настройки!$B$7),0,MAX(0,$E2887-MAX(0,SUMIFS(Тех_Движение!$G$2:$G$5111,Тех_Движение!$D$2:$D$5111,$C2887,Тех_Движение!$B$2:$B$5111,"&lt;="&amp;N$3)-$F2887)))</f>
        <v>#VALUE!</v>
      </c>
      <c r="O2887" s="21" t="e">
        <f>IF(OR($B2887="",O$3&lt;$D2887+Настройки!$B$7),0,MAX(0,$E2887-MAX(0,SUMIFS(Тех_Движение!$G$2:$G$5111,Тех_Движение!$D$2:$D$5111,$C2887,Тех_Движение!$B$2:$B$5111,"&lt;="&amp;O$3)-$F2887)))</f>
        <v>#VALUE!</v>
      </c>
      <c r="P2887" s="21" t="e">
        <f>IF(OR($B2887="",P$3&lt;$D2887+Настройки!$B$7),0,MAX(0,$E2887-MAX(0,SUMIFS(Тех_Движение!$G$2:$G$5111,Тех_Движение!$D$2:$D$5111,$C2887,Тех_Движение!$B$2:$B$5111,"&lt;="&amp;P$3)-$F2887)))</f>
        <v>#VALUE!</v>
      </c>
      <c r="Q2887" s="21" t="e">
        <f>IF(OR($B2887="",Q$3&lt;$D2887+Настройки!$B$7),0,MAX(0,$E2887-MAX(0,SUMIFS(Тех_Движение!$G$2:$G$5111,Тех_Движение!$D$2:$D$5111,$C2887,Тех_Движение!$B$2:$B$5111,"&lt;="&amp;Q$3)-$F2887)))</f>
        <v>#VALUE!</v>
      </c>
      <c r="R2887" s="21" t="str">
        <f t="shared" si="136"/>
        <v/>
      </c>
      <c r="S2887" s="23" t="str">
        <f>IF($B2887="","",VLOOKUP($C2887,Настройки!$A$11:$L$17,9,FALSE))</f>
        <v/>
      </c>
      <c r="T2887" s="23" t="str">
        <f t="shared" si="137"/>
        <v/>
      </c>
    </row>
    <row r="2888" spans="1:20" x14ac:dyDescent="0.3">
      <c r="A2888" s="20">
        <f>Тех_Движение!$A$2885</f>
        <v>2884</v>
      </c>
      <c r="B2888" s="20" t="str">
        <f>IF(Тех_Движение!$F$2885&gt;0,Тех_Движение!$I$2885,"")</f>
        <v/>
      </c>
      <c r="C2888" s="20" t="str">
        <f>IF($B2888="","",Тех_Движение!$D$2885)</f>
        <v/>
      </c>
      <c r="D2888" s="9" t="str">
        <f>IF($B2888="","",Тех_Движение!$B$2885)</f>
        <v/>
      </c>
      <c r="E2888" s="21" t="str">
        <f>IF($B2888="","",Тех_Движение!$F$2885)</f>
        <v/>
      </c>
      <c r="F2888" s="21" t="str">
        <f>IF($B2888="","",SUMIFS($E$5:$E2887,$C$5:$C2887,$C2888))</f>
        <v/>
      </c>
      <c r="G2888" s="21" t="str">
        <f>IF($B2888="","",MAX(0,$E2888-MAX(0,SUMIFS(Тех_Движение!$G$2:$G$5111,Тех_Движение!$D$2:$D$5111,$C2888,Тех_Движение!$B$2:$B$5111,"&lt;="&amp;Настройки!$B$5-1)-$F2888)))</f>
        <v/>
      </c>
      <c r="H2888" s="21" t="str">
        <f>IF($B2888="","",IF(AND($D2888&gt;=Настройки!$B$5,$D2888&lt;=Настройки!$B$6),$E2888,0))</f>
        <v/>
      </c>
      <c r="I2888" s="21" t="str">
        <f t="shared" si="135"/>
        <v/>
      </c>
      <c r="J2888" s="21" t="str">
        <f>IF($B2888="","",MAX(0,$E2888-MAX(0,SUMIFS(Тех_Движение!$G$2:$G$5111,Тех_Движение!$D$2:$D$5111,$C2888,Тех_Движение!$B$2:$B$5111,"&lt;="&amp;Настройки!$B$6)-$F2888)))</f>
        <v/>
      </c>
      <c r="K2888" s="21" t="e">
        <f>IF(OR($B2888="",K$3&lt;$D2888+Настройки!$B$7),0,MAX(0,$E2888-MAX(0,SUMIFS(Тех_Движение!$G$2:$G$5111,Тех_Движение!$D$2:$D$5111,$C2888,Тех_Движение!$B$2:$B$5111,"&lt;="&amp;K$3)-$F2888)))</f>
        <v>#VALUE!</v>
      </c>
      <c r="L2888" s="21" t="e">
        <f>IF(OR($B2888="",L$3&lt;$D2888+Настройки!$B$7),0,MAX(0,$E2888-MAX(0,SUMIFS(Тех_Движение!$G$2:$G$5111,Тех_Движение!$D$2:$D$5111,$C2888,Тех_Движение!$B$2:$B$5111,"&lt;="&amp;L$3)-$F2888)))</f>
        <v>#VALUE!</v>
      </c>
      <c r="M2888" s="21" t="e">
        <f>IF(OR($B2888="",M$3&lt;$D2888+Настройки!$B$7),0,MAX(0,$E2888-MAX(0,SUMIFS(Тех_Движение!$G$2:$G$5111,Тех_Движение!$D$2:$D$5111,$C2888,Тех_Движение!$B$2:$B$5111,"&lt;="&amp;M$3)-$F2888)))</f>
        <v>#VALUE!</v>
      </c>
      <c r="N2888" s="21" t="e">
        <f>IF(OR($B2888="",N$3&lt;$D2888+Настройки!$B$7),0,MAX(0,$E2888-MAX(0,SUMIFS(Тех_Движение!$G$2:$G$5111,Тех_Движение!$D$2:$D$5111,$C2888,Тех_Движение!$B$2:$B$5111,"&lt;="&amp;N$3)-$F2888)))</f>
        <v>#VALUE!</v>
      </c>
      <c r="O2888" s="21" t="e">
        <f>IF(OR($B2888="",O$3&lt;$D2888+Настройки!$B$7),0,MAX(0,$E2888-MAX(0,SUMIFS(Тех_Движение!$G$2:$G$5111,Тех_Движение!$D$2:$D$5111,$C2888,Тех_Движение!$B$2:$B$5111,"&lt;="&amp;O$3)-$F2888)))</f>
        <v>#VALUE!</v>
      </c>
      <c r="P2888" s="21" t="e">
        <f>IF(OR($B2888="",P$3&lt;$D2888+Настройки!$B$7),0,MAX(0,$E2888-MAX(0,SUMIFS(Тех_Движение!$G$2:$G$5111,Тех_Движение!$D$2:$D$5111,$C2888,Тех_Движение!$B$2:$B$5111,"&lt;="&amp;P$3)-$F2888)))</f>
        <v>#VALUE!</v>
      </c>
      <c r="Q2888" s="21" t="e">
        <f>IF(OR($B2888="",Q$3&lt;$D2888+Настройки!$B$7),0,MAX(0,$E2888-MAX(0,SUMIFS(Тех_Движение!$G$2:$G$5111,Тех_Движение!$D$2:$D$5111,$C2888,Тех_Движение!$B$2:$B$5111,"&lt;="&amp;Q$3)-$F2888)))</f>
        <v>#VALUE!</v>
      </c>
      <c r="R2888" s="21" t="str">
        <f t="shared" si="136"/>
        <v/>
      </c>
      <c r="S2888" s="23" t="str">
        <f>IF($B2888="","",VLOOKUP($C2888,Настройки!$A$11:$L$17,9,FALSE))</f>
        <v/>
      </c>
      <c r="T2888" s="23" t="str">
        <f t="shared" si="137"/>
        <v/>
      </c>
    </row>
    <row r="2889" spans="1:20" x14ac:dyDescent="0.3">
      <c r="A2889" s="20">
        <f>Тех_Движение!$A$2886</f>
        <v>2885</v>
      </c>
      <c r="B2889" s="20" t="str">
        <f>IF(Тех_Движение!$F$2886&gt;0,Тех_Движение!$I$2886,"")</f>
        <v/>
      </c>
      <c r="C2889" s="20" t="str">
        <f>IF($B2889="","",Тех_Движение!$D$2886)</f>
        <v/>
      </c>
      <c r="D2889" s="9" t="str">
        <f>IF($B2889="","",Тех_Движение!$B$2886)</f>
        <v/>
      </c>
      <c r="E2889" s="21" t="str">
        <f>IF($B2889="","",Тех_Движение!$F$2886)</f>
        <v/>
      </c>
      <c r="F2889" s="21" t="str">
        <f>IF($B2889="","",SUMIFS($E$5:$E2888,$C$5:$C2888,$C2889))</f>
        <v/>
      </c>
      <c r="G2889" s="21" t="str">
        <f>IF($B2889="","",MAX(0,$E2889-MAX(0,SUMIFS(Тех_Движение!$G$2:$G$5111,Тех_Движение!$D$2:$D$5111,$C2889,Тех_Движение!$B$2:$B$5111,"&lt;="&amp;Настройки!$B$5-1)-$F2889)))</f>
        <v/>
      </c>
      <c r="H2889" s="21" t="str">
        <f>IF($B2889="","",IF(AND($D2889&gt;=Настройки!$B$5,$D2889&lt;=Настройки!$B$6),$E2889,0))</f>
        <v/>
      </c>
      <c r="I2889" s="21" t="str">
        <f t="shared" si="135"/>
        <v/>
      </c>
      <c r="J2889" s="21" t="str">
        <f>IF($B2889="","",MAX(0,$E2889-MAX(0,SUMIFS(Тех_Движение!$G$2:$G$5111,Тех_Движение!$D$2:$D$5111,$C2889,Тех_Движение!$B$2:$B$5111,"&lt;="&amp;Настройки!$B$6)-$F2889)))</f>
        <v/>
      </c>
      <c r="K2889" s="21" t="e">
        <f>IF(OR($B2889="",K$3&lt;$D2889+Настройки!$B$7),0,MAX(0,$E2889-MAX(0,SUMIFS(Тех_Движение!$G$2:$G$5111,Тех_Движение!$D$2:$D$5111,$C2889,Тех_Движение!$B$2:$B$5111,"&lt;="&amp;K$3)-$F2889)))</f>
        <v>#VALUE!</v>
      </c>
      <c r="L2889" s="21" t="e">
        <f>IF(OR($B2889="",L$3&lt;$D2889+Настройки!$B$7),0,MAX(0,$E2889-MAX(0,SUMIFS(Тех_Движение!$G$2:$G$5111,Тех_Движение!$D$2:$D$5111,$C2889,Тех_Движение!$B$2:$B$5111,"&lt;="&amp;L$3)-$F2889)))</f>
        <v>#VALUE!</v>
      </c>
      <c r="M2889" s="21" t="e">
        <f>IF(OR($B2889="",M$3&lt;$D2889+Настройки!$B$7),0,MAX(0,$E2889-MAX(0,SUMIFS(Тех_Движение!$G$2:$G$5111,Тех_Движение!$D$2:$D$5111,$C2889,Тех_Движение!$B$2:$B$5111,"&lt;="&amp;M$3)-$F2889)))</f>
        <v>#VALUE!</v>
      </c>
      <c r="N2889" s="21" t="e">
        <f>IF(OR($B2889="",N$3&lt;$D2889+Настройки!$B$7),0,MAX(0,$E2889-MAX(0,SUMIFS(Тех_Движение!$G$2:$G$5111,Тех_Движение!$D$2:$D$5111,$C2889,Тех_Движение!$B$2:$B$5111,"&lt;="&amp;N$3)-$F2889)))</f>
        <v>#VALUE!</v>
      </c>
      <c r="O2889" s="21" t="e">
        <f>IF(OR($B2889="",O$3&lt;$D2889+Настройки!$B$7),0,MAX(0,$E2889-MAX(0,SUMIFS(Тех_Движение!$G$2:$G$5111,Тех_Движение!$D$2:$D$5111,$C2889,Тех_Движение!$B$2:$B$5111,"&lt;="&amp;O$3)-$F2889)))</f>
        <v>#VALUE!</v>
      </c>
      <c r="P2889" s="21" t="e">
        <f>IF(OR($B2889="",P$3&lt;$D2889+Настройки!$B$7),0,MAX(0,$E2889-MAX(0,SUMIFS(Тех_Движение!$G$2:$G$5111,Тех_Движение!$D$2:$D$5111,$C2889,Тех_Движение!$B$2:$B$5111,"&lt;="&amp;P$3)-$F2889)))</f>
        <v>#VALUE!</v>
      </c>
      <c r="Q2889" s="21" t="e">
        <f>IF(OR($B2889="",Q$3&lt;$D2889+Настройки!$B$7),0,MAX(0,$E2889-MAX(0,SUMIFS(Тех_Движение!$G$2:$G$5111,Тех_Движение!$D$2:$D$5111,$C2889,Тех_Движение!$B$2:$B$5111,"&lt;="&amp;Q$3)-$F2889)))</f>
        <v>#VALUE!</v>
      </c>
      <c r="R2889" s="21" t="str">
        <f t="shared" si="136"/>
        <v/>
      </c>
      <c r="S2889" s="23" t="str">
        <f>IF($B2889="","",VLOOKUP($C2889,Настройки!$A$11:$L$17,9,FALSE))</f>
        <v/>
      </c>
      <c r="T2889" s="23" t="str">
        <f t="shared" si="137"/>
        <v/>
      </c>
    </row>
    <row r="2890" spans="1:20" x14ac:dyDescent="0.3">
      <c r="A2890" s="20">
        <f>Тех_Движение!$A$2887</f>
        <v>2886</v>
      </c>
      <c r="B2890" s="20" t="str">
        <f>IF(Тех_Движение!$F$2887&gt;0,Тех_Движение!$I$2887,"")</f>
        <v/>
      </c>
      <c r="C2890" s="20" t="str">
        <f>IF($B2890="","",Тех_Движение!$D$2887)</f>
        <v/>
      </c>
      <c r="D2890" s="9" t="str">
        <f>IF($B2890="","",Тех_Движение!$B$2887)</f>
        <v/>
      </c>
      <c r="E2890" s="21" t="str">
        <f>IF($B2890="","",Тех_Движение!$F$2887)</f>
        <v/>
      </c>
      <c r="F2890" s="21" t="str">
        <f>IF($B2890="","",SUMIFS($E$5:$E2889,$C$5:$C2889,$C2890))</f>
        <v/>
      </c>
      <c r="G2890" s="21" t="str">
        <f>IF($B2890="","",MAX(0,$E2890-MAX(0,SUMIFS(Тех_Движение!$G$2:$G$5111,Тех_Движение!$D$2:$D$5111,$C2890,Тех_Движение!$B$2:$B$5111,"&lt;="&amp;Настройки!$B$5-1)-$F2890)))</f>
        <v/>
      </c>
      <c r="H2890" s="21" t="str">
        <f>IF($B2890="","",IF(AND($D2890&gt;=Настройки!$B$5,$D2890&lt;=Настройки!$B$6),$E2890,0))</f>
        <v/>
      </c>
      <c r="I2890" s="21" t="str">
        <f t="shared" si="135"/>
        <v/>
      </c>
      <c r="J2890" s="21" t="str">
        <f>IF($B2890="","",MAX(0,$E2890-MAX(0,SUMIFS(Тех_Движение!$G$2:$G$5111,Тех_Движение!$D$2:$D$5111,$C2890,Тех_Движение!$B$2:$B$5111,"&lt;="&amp;Настройки!$B$6)-$F2890)))</f>
        <v/>
      </c>
      <c r="K2890" s="21" t="e">
        <f>IF(OR($B2890="",K$3&lt;$D2890+Настройки!$B$7),0,MAX(0,$E2890-MAX(0,SUMIFS(Тех_Движение!$G$2:$G$5111,Тех_Движение!$D$2:$D$5111,$C2890,Тех_Движение!$B$2:$B$5111,"&lt;="&amp;K$3)-$F2890)))</f>
        <v>#VALUE!</v>
      </c>
      <c r="L2890" s="21" t="e">
        <f>IF(OR($B2890="",L$3&lt;$D2890+Настройки!$B$7),0,MAX(0,$E2890-MAX(0,SUMIFS(Тех_Движение!$G$2:$G$5111,Тех_Движение!$D$2:$D$5111,$C2890,Тех_Движение!$B$2:$B$5111,"&lt;="&amp;L$3)-$F2890)))</f>
        <v>#VALUE!</v>
      </c>
      <c r="M2890" s="21" t="e">
        <f>IF(OR($B2890="",M$3&lt;$D2890+Настройки!$B$7),0,MAX(0,$E2890-MAX(0,SUMIFS(Тех_Движение!$G$2:$G$5111,Тех_Движение!$D$2:$D$5111,$C2890,Тех_Движение!$B$2:$B$5111,"&lt;="&amp;M$3)-$F2890)))</f>
        <v>#VALUE!</v>
      </c>
      <c r="N2890" s="21" t="e">
        <f>IF(OR($B2890="",N$3&lt;$D2890+Настройки!$B$7),0,MAX(0,$E2890-MAX(0,SUMIFS(Тех_Движение!$G$2:$G$5111,Тех_Движение!$D$2:$D$5111,$C2890,Тех_Движение!$B$2:$B$5111,"&lt;="&amp;N$3)-$F2890)))</f>
        <v>#VALUE!</v>
      </c>
      <c r="O2890" s="21" t="e">
        <f>IF(OR($B2890="",O$3&lt;$D2890+Настройки!$B$7),0,MAX(0,$E2890-MAX(0,SUMIFS(Тех_Движение!$G$2:$G$5111,Тех_Движение!$D$2:$D$5111,$C2890,Тех_Движение!$B$2:$B$5111,"&lt;="&amp;O$3)-$F2890)))</f>
        <v>#VALUE!</v>
      </c>
      <c r="P2890" s="21" t="e">
        <f>IF(OR($B2890="",P$3&lt;$D2890+Настройки!$B$7),0,MAX(0,$E2890-MAX(0,SUMIFS(Тех_Движение!$G$2:$G$5111,Тех_Движение!$D$2:$D$5111,$C2890,Тех_Движение!$B$2:$B$5111,"&lt;="&amp;P$3)-$F2890)))</f>
        <v>#VALUE!</v>
      </c>
      <c r="Q2890" s="21" t="e">
        <f>IF(OR($B2890="",Q$3&lt;$D2890+Настройки!$B$7),0,MAX(0,$E2890-MAX(0,SUMIFS(Тех_Движение!$G$2:$G$5111,Тех_Движение!$D$2:$D$5111,$C2890,Тех_Движение!$B$2:$B$5111,"&lt;="&amp;Q$3)-$F2890)))</f>
        <v>#VALUE!</v>
      </c>
      <c r="R2890" s="21" t="str">
        <f t="shared" si="136"/>
        <v/>
      </c>
      <c r="S2890" s="23" t="str">
        <f>IF($B2890="","",VLOOKUP($C2890,Настройки!$A$11:$L$17,9,FALSE))</f>
        <v/>
      </c>
      <c r="T2890" s="23" t="str">
        <f t="shared" si="137"/>
        <v/>
      </c>
    </row>
    <row r="2891" spans="1:20" x14ac:dyDescent="0.3">
      <c r="A2891" s="20">
        <f>Тех_Движение!$A$2888</f>
        <v>2887</v>
      </c>
      <c r="B2891" s="20" t="str">
        <f>IF(Тех_Движение!$F$2888&gt;0,Тех_Движение!$I$2888,"")</f>
        <v/>
      </c>
      <c r="C2891" s="20" t="str">
        <f>IF($B2891="","",Тех_Движение!$D$2888)</f>
        <v/>
      </c>
      <c r="D2891" s="9" t="str">
        <f>IF($B2891="","",Тех_Движение!$B$2888)</f>
        <v/>
      </c>
      <c r="E2891" s="21" t="str">
        <f>IF($B2891="","",Тех_Движение!$F$2888)</f>
        <v/>
      </c>
      <c r="F2891" s="21" t="str">
        <f>IF($B2891="","",SUMIFS($E$5:$E2890,$C$5:$C2890,$C2891))</f>
        <v/>
      </c>
      <c r="G2891" s="21" t="str">
        <f>IF($B2891="","",MAX(0,$E2891-MAX(0,SUMIFS(Тех_Движение!$G$2:$G$5111,Тех_Движение!$D$2:$D$5111,$C2891,Тех_Движение!$B$2:$B$5111,"&lt;="&amp;Настройки!$B$5-1)-$F2891)))</f>
        <v/>
      </c>
      <c r="H2891" s="21" t="str">
        <f>IF($B2891="","",IF(AND($D2891&gt;=Настройки!$B$5,$D2891&lt;=Настройки!$B$6),$E2891,0))</f>
        <v/>
      </c>
      <c r="I2891" s="21" t="str">
        <f t="shared" si="135"/>
        <v/>
      </c>
      <c r="J2891" s="21" t="str">
        <f>IF($B2891="","",MAX(0,$E2891-MAX(0,SUMIFS(Тех_Движение!$G$2:$G$5111,Тех_Движение!$D$2:$D$5111,$C2891,Тех_Движение!$B$2:$B$5111,"&lt;="&amp;Настройки!$B$6)-$F2891)))</f>
        <v/>
      </c>
      <c r="K2891" s="21" t="e">
        <f>IF(OR($B2891="",K$3&lt;$D2891+Настройки!$B$7),0,MAX(0,$E2891-MAX(0,SUMIFS(Тех_Движение!$G$2:$G$5111,Тех_Движение!$D$2:$D$5111,$C2891,Тех_Движение!$B$2:$B$5111,"&lt;="&amp;K$3)-$F2891)))</f>
        <v>#VALUE!</v>
      </c>
      <c r="L2891" s="21" t="e">
        <f>IF(OR($B2891="",L$3&lt;$D2891+Настройки!$B$7),0,MAX(0,$E2891-MAX(0,SUMIFS(Тех_Движение!$G$2:$G$5111,Тех_Движение!$D$2:$D$5111,$C2891,Тех_Движение!$B$2:$B$5111,"&lt;="&amp;L$3)-$F2891)))</f>
        <v>#VALUE!</v>
      </c>
      <c r="M2891" s="21" t="e">
        <f>IF(OR($B2891="",M$3&lt;$D2891+Настройки!$B$7),0,MAX(0,$E2891-MAX(0,SUMIFS(Тех_Движение!$G$2:$G$5111,Тех_Движение!$D$2:$D$5111,$C2891,Тех_Движение!$B$2:$B$5111,"&lt;="&amp;M$3)-$F2891)))</f>
        <v>#VALUE!</v>
      </c>
      <c r="N2891" s="21" t="e">
        <f>IF(OR($B2891="",N$3&lt;$D2891+Настройки!$B$7),0,MAX(0,$E2891-MAX(0,SUMIFS(Тех_Движение!$G$2:$G$5111,Тех_Движение!$D$2:$D$5111,$C2891,Тех_Движение!$B$2:$B$5111,"&lt;="&amp;N$3)-$F2891)))</f>
        <v>#VALUE!</v>
      </c>
      <c r="O2891" s="21" t="e">
        <f>IF(OR($B2891="",O$3&lt;$D2891+Настройки!$B$7),0,MAX(0,$E2891-MAX(0,SUMIFS(Тех_Движение!$G$2:$G$5111,Тех_Движение!$D$2:$D$5111,$C2891,Тех_Движение!$B$2:$B$5111,"&lt;="&amp;O$3)-$F2891)))</f>
        <v>#VALUE!</v>
      </c>
      <c r="P2891" s="21" t="e">
        <f>IF(OR($B2891="",P$3&lt;$D2891+Настройки!$B$7),0,MAX(0,$E2891-MAX(0,SUMIFS(Тех_Движение!$G$2:$G$5111,Тех_Движение!$D$2:$D$5111,$C2891,Тех_Движение!$B$2:$B$5111,"&lt;="&amp;P$3)-$F2891)))</f>
        <v>#VALUE!</v>
      </c>
      <c r="Q2891" s="21" t="e">
        <f>IF(OR($B2891="",Q$3&lt;$D2891+Настройки!$B$7),0,MAX(0,$E2891-MAX(0,SUMIFS(Тех_Движение!$G$2:$G$5111,Тех_Движение!$D$2:$D$5111,$C2891,Тех_Движение!$B$2:$B$5111,"&lt;="&amp;Q$3)-$F2891)))</f>
        <v>#VALUE!</v>
      </c>
      <c r="R2891" s="21" t="str">
        <f t="shared" si="136"/>
        <v/>
      </c>
      <c r="S2891" s="23" t="str">
        <f>IF($B2891="","",VLOOKUP($C2891,Настройки!$A$11:$L$17,9,FALSE))</f>
        <v/>
      </c>
      <c r="T2891" s="23" t="str">
        <f t="shared" si="137"/>
        <v/>
      </c>
    </row>
    <row r="2892" spans="1:20" x14ac:dyDescent="0.3">
      <c r="A2892" s="20">
        <f>Тех_Движение!$A$2889</f>
        <v>2888</v>
      </c>
      <c r="B2892" s="20" t="str">
        <f>IF(Тех_Движение!$F$2889&gt;0,Тех_Движение!$I$2889,"")</f>
        <v/>
      </c>
      <c r="C2892" s="20" t="str">
        <f>IF($B2892="","",Тех_Движение!$D$2889)</f>
        <v/>
      </c>
      <c r="D2892" s="9" t="str">
        <f>IF($B2892="","",Тех_Движение!$B$2889)</f>
        <v/>
      </c>
      <c r="E2892" s="21" t="str">
        <f>IF($B2892="","",Тех_Движение!$F$2889)</f>
        <v/>
      </c>
      <c r="F2892" s="21" t="str">
        <f>IF($B2892="","",SUMIFS($E$5:$E2891,$C$5:$C2891,$C2892))</f>
        <v/>
      </c>
      <c r="G2892" s="21" t="str">
        <f>IF($B2892="","",MAX(0,$E2892-MAX(0,SUMIFS(Тех_Движение!$G$2:$G$5111,Тех_Движение!$D$2:$D$5111,$C2892,Тех_Движение!$B$2:$B$5111,"&lt;="&amp;Настройки!$B$5-1)-$F2892)))</f>
        <v/>
      </c>
      <c r="H2892" s="21" t="str">
        <f>IF($B2892="","",IF(AND($D2892&gt;=Настройки!$B$5,$D2892&lt;=Настройки!$B$6),$E2892,0))</f>
        <v/>
      </c>
      <c r="I2892" s="21" t="str">
        <f t="shared" si="135"/>
        <v/>
      </c>
      <c r="J2892" s="21" t="str">
        <f>IF($B2892="","",MAX(0,$E2892-MAX(0,SUMIFS(Тех_Движение!$G$2:$G$5111,Тех_Движение!$D$2:$D$5111,$C2892,Тех_Движение!$B$2:$B$5111,"&lt;="&amp;Настройки!$B$6)-$F2892)))</f>
        <v/>
      </c>
      <c r="K2892" s="21" t="e">
        <f>IF(OR($B2892="",K$3&lt;$D2892+Настройки!$B$7),0,MAX(0,$E2892-MAX(0,SUMIFS(Тех_Движение!$G$2:$G$5111,Тех_Движение!$D$2:$D$5111,$C2892,Тех_Движение!$B$2:$B$5111,"&lt;="&amp;K$3)-$F2892)))</f>
        <v>#VALUE!</v>
      </c>
      <c r="L2892" s="21" t="e">
        <f>IF(OR($B2892="",L$3&lt;$D2892+Настройки!$B$7),0,MAX(0,$E2892-MAX(0,SUMIFS(Тех_Движение!$G$2:$G$5111,Тех_Движение!$D$2:$D$5111,$C2892,Тех_Движение!$B$2:$B$5111,"&lt;="&amp;L$3)-$F2892)))</f>
        <v>#VALUE!</v>
      </c>
      <c r="M2892" s="21" t="e">
        <f>IF(OR($B2892="",M$3&lt;$D2892+Настройки!$B$7),0,MAX(0,$E2892-MAX(0,SUMIFS(Тех_Движение!$G$2:$G$5111,Тех_Движение!$D$2:$D$5111,$C2892,Тех_Движение!$B$2:$B$5111,"&lt;="&amp;M$3)-$F2892)))</f>
        <v>#VALUE!</v>
      </c>
      <c r="N2892" s="21" t="e">
        <f>IF(OR($B2892="",N$3&lt;$D2892+Настройки!$B$7),0,MAX(0,$E2892-MAX(0,SUMIFS(Тех_Движение!$G$2:$G$5111,Тех_Движение!$D$2:$D$5111,$C2892,Тех_Движение!$B$2:$B$5111,"&lt;="&amp;N$3)-$F2892)))</f>
        <v>#VALUE!</v>
      </c>
      <c r="O2892" s="21" t="e">
        <f>IF(OR($B2892="",O$3&lt;$D2892+Настройки!$B$7),0,MAX(0,$E2892-MAX(0,SUMIFS(Тех_Движение!$G$2:$G$5111,Тех_Движение!$D$2:$D$5111,$C2892,Тех_Движение!$B$2:$B$5111,"&lt;="&amp;O$3)-$F2892)))</f>
        <v>#VALUE!</v>
      </c>
      <c r="P2892" s="21" t="e">
        <f>IF(OR($B2892="",P$3&lt;$D2892+Настройки!$B$7),0,MAX(0,$E2892-MAX(0,SUMIFS(Тех_Движение!$G$2:$G$5111,Тех_Движение!$D$2:$D$5111,$C2892,Тех_Движение!$B$2:$B$5111,"&lt;="&amp;P$3)-$F2892)))</f>
        <v>#VALUE!</v>
      </c>
      <c r="Q2892" s="21" t="e">
        <f>IF(OR($B2892="",Q$3&lt;$D2892+Настройки!$B$7),0,MAX(0,$E2892-MAX(0,SUMIFS(Тех_Движение!$G$2:$G$5111,Тех_Движение!$D$2:$D$5111,$C2892,Тех_Движение!$B$2:$B$5111,"&lt;="&amp;Q$3)-$F2892)))</f>
        <v>#VALUE!</v>
      </c>
      <c r="R2892" s="21" t="str">
        <f t="shared" si="136"/>
        <v/>
      </c>
      <c r="S2892" s="23" t="str">
        <f>IF($B2892="","",VLOOKUP($C2892,Настройки!$A$11:$L$17,9,FALSE))</f>
        <v/>
      </c>
      <c r="T2892" s="23" t="str">
        <f t="shared" si="137"/>
        <v/>
      </c>
    </row>
    <row r="2893" spans="1:20" x14ac:dyDescent="0.3">
      <c r="A2893" s="20">
        <f>Тех_Движение!$A$2890</f>
        <v>2889</v>
      </c>
      <c r="B2893" s="20" t="str">
        <f>IF(Тех_Движение!$F$2890&gt;0,Тех_Движение!$I$2890,"")</f>
        <v/>
      </c>
      <c r="C2893" s="20" t="str">
        <f>IF($B2893="","",Тех_Движение!$D$2890)</f>
        <v/>
      </c>
      <c r="D2893" s="9" t="str">
        <f>IF($B2893="","",Тех_Движение!$B$2890)</f>
        <v/>
      </c>
      <c r="E2893" s="21" t="str">
        <f>IF($B2893="","",Тех_Движение!$F$2890)</f>
        <v/>
      </c>
      <c r="F2893" s="21" t="str">
        <f>IF($B2893="","",SUMIFS($E$5:$E2892,$C$5:$C2892,$C2893))</f>
        <v/>
      </c>
      <c r="G2893" s="21" t="str">
        <f>IF($B2893="","",MAX(0,$E2893-MAX(0,SUMIFS(Тех_Движение!$G$2:$G$5111,Тех_Движение!$D$2:$D$5111,$C2893,Тех_Движение!$B$2:$B$5111,"&lt;="&amp;Настройки!$B$5-1)-$F2893)))</f>
        <v/>
      </c>
      <c r="H2893" s="21" t="str">
        <f>IF($B2893="","",IF(AND($D2893&gt;=Настройки!$B$5,$D2893&lt;=Настройки!$B$6),$E2893,0))</f>
        <v/>
      </c>
      <c r="I2893" s="21" t="str">
        <f t="shared" si="135"/>
        <v/>
      </c>
      <c r="J2893" s="21" t="str">
        <f>IF($B2893="","",MAX(0,$E2893-MAX(0,SUMIFS(Тех_Движение!$G$2:$G$5111,Тех_Движение!$D$2:$D$5111,$C2893,Тех_Движение!$B$2:$B$5111,"&lt;="&amp;Настройки!$B$6)-$F2893)))</f>
        <v/>
      </c>
      <c r="K2893" s="21" t="e">
        <f>IF(OR($B2893="",K$3&lt;$D2893+Настройки!$B$7),0,MAX(0,$E2893-MAX(0,SUMIFS(Тех_Движение!$G$2:$G$5111,Тех_Движение!$D$2:$D$5111,$C2893,Тех_Движение!$B$2:$B$5111,"&lt;="&amp;K$3)-$F2893)))</f>
        <v>#VALUE!</v>
      </c>
      <c r="L2893" s="21" t="e">
        <f>IF(OR($B2893="",L$3&lt;$D2893+Настройки!$B$7),0,MAX(0,$E2893-MAX(0,SUMIFS(Тех_Движение!$G$2:$G$5111,Тех_Движение!$D$2:$D$5111,$C2893,Тех_Движение!$B$2:$B$5111,"&lt;="&amp;L$3)-$F2893)))</f>
        <v>#VALUE!</v>
      </c>
      <c r="M2893" s="21" t="e">
        <f>IF(OR($B2893="",M$3&lt;$D2893+Настройки!$B$7),0,MAX(0,$E2893-MAX(0,SUMIFS(Тех_Движение!$G$2:$G$5111,Тех_Движение!$D$2:$D$5111,$C2893,Тех_Движение!$B$2:$B$5111,"&lt;="&amp;M$3)-$F2893)))</f>
        <v>#VALUE!</v>
      </c>
      <c r="N2893" s="21" t="e">
        <f>IF(OR($B2893="",N$3&lt;$D2893+Настройки!$B$7),0,MAX(0,$E2893-MAX(0,SUMIFS(Тех_Движение!$G$2:$G$5111,Тех_Движение!$D$2:$D$5111,$C2893,Тех_Движение!$B$2:$B$5111,"&lt;="&amp;N$3)-$F2893)))</f>
        <v>#VALUE!</v>
      </c>
      <c r="O2893" s="21" t="e">
        <f>IF(OR($B2893="",O$3&lt;$D2893+Настройки!$B$7),0,MAX(0,$E2893-MAX(0,SUMIFS(Тех_Движение!$G$2:$G$5111,Тех_Движение!$D$2:$D$5111,$C2893,Тех_Движение!$B$2:$B$5111,"&lt;="&amp;O$3)-$F2893)))</f>
        <v>#VALUE!</v>
      </c>
      <c r="P2893" s="21" t="e">
        <f>IF(OR($B2893="",P$3&lt;$D2893+Настройки!$B$7),0,MAX(0,$E2893-MAX(0,SUMIFS(Тех_Движение!$G$2:$G$5111,Тех_Движение!$D$2:$D$5111,$C2893,Тех_Движение!$B$2:$B$5111,"&lt;="&amp;P$3)-$F2893)))</f>
        <v>#VALUE!</v>
      </c>
      <c r="Q2893" s="21" t="e">
        <f>IF(OR($B2893="",Q$3&lt;$D2893+Настройки!$B$7),0,MAX(0,$E2893-MAX(0,SUMIFS(Тех_Движение!$G$2:$G$5111,Тех_Движение!$D$2:$D$5111,$C2893,Тех_Движение!$B$2:$B$5111,"&lt;="&amp;Q$3)-$F2893)))</f>
        <v>#VALUE!</v>
      </c>
      <c r="R2893" s="21" t="str">
        <f t="shared" si="136"/>
        <v/>
      </c>
      <c r="S2893" s="23" t="str">
        <f>IF($B2893="","",VLOOKUP($C2893,Настройки!$A$11:$L$17,9,FALSE))</f>
        <v/>
      </c>
      <c r="T2893" s="23" t="str">
        <f t="shared" si="137"/>
        <v/>
      </c>
    </row>
    <row r="2894" spans="1:20" x14ac:dyDescent="0.3">
      <c r="A2894" s="20">
        <f>Тех_Движение!$A$2891</f>
        <v>2890</v>
      </c>
      <c r="B2894" s="20" t="str">
        <f>IF(Тех_Движение!$F$2891&gt;0,Тех_Движение!$I$2891,"")</f>
        <v/>
      </c>
      <c r="C2894" s="20" t="str">
        <f>IF($B2894="","",Тех_Движение!$D$2891)</f>
        <v/>
      </c>
      <c r="D2894" s="9" t="str">
        <f>IF($B2894="","",Тех_Движение!$B$2891)</f>
        <v/>
      </c>
      <c r="E2894" s="21" t="str">
        <f>IF($B2894="","",Тех_Движение!$F$2891)</f>
        <v/>
      </c>
      <c r="F2894" s="21" t="str">
        <f>IF($B2894="","",SUMIFS($E$5:$E2893,$C$5:$C2893,$C2894))</f>
        <v/>
      </c>
      <c r="G2894" s="21" t="str">
        <f>IF($B2894="","",MAX(0,$E2894-MAX(0,SUMIFS(Тех_Движение!$G$2:$G$5111,Тех_Движение!$D$2:$D$5111,$C2894,Тех_Движение!$B$2:$B$5111,"&lt;="&amp;Настройки!$B$5-1)-$F2894)))</f>
        <v/>
      </c>
      <c r="H2894" s="21" t="str">
        <f>IF($B2894="","",IF(AND($D2894&gt;=Настройки!$B$5,$D2894&lt;=Настройки!$B$6),$E2894,0))</f>
        <v/>
      </c>
      <c r="I2894" s="21" t="str">
        <f t="shared" si="135"/>
        <v/>
      </c>
      <c r="J2894" s="21" t="str">
        <f>IF($B2894="","",MAX(0,$E2894-MAX(0,SUMIFS(Тех_Движение!$G$2:$G$5111,Тех_Движение!$D$2:$D$5111,$C2894,Тех_Движение!$B$2:$B$5111,"&lt;="&amp;Настройки!$B$6)-$F2894)))</f>
        <v/>
      </c>
      <c r="K2894" s="21" t="e">
        <f>IF(OR($B2894="",K$3&lt;$D2894+Настройки!$B$7),0,MAX(0,$E2894-MAX(0,SUMIFS(Тех_Движение!$G$2:$G$5111,Тех_Движение!$D$2:$D$5111,$C2894,Тех_Движение!$B$2:$B$5111,"&lt;="&amp;K$3)-$F2894)))</f>
        <v>#VALUE!</v>
      </c>
      <c r="L2894" s="21" t="e">
        <f>IF(OR($B2894="",L$3&lt;$D2894+Настройки!$B$7),0,MAX(0,$E2894-MAX(0,SUMIFS(Тех_Движение!$G$2:$G$5111,Тех_Движение!$D$2:$D$5111,$C2894,Тех_Движение!$B$2:$B$5111,"&lt;="&amp;L$3)-$F2894)))</f>
        <v>#VALUE!</v>
      </c>
      <c r="M2894" s="21" t="e">
        <f>IF(OR($B2894="",M$3&lt;$D2894+Настройки!$B$7),0,MAX(0,$E2894-MAX(0,SUMIFS(Тех_Движение!$G$2:$G$5111,Тех_Движение!$D$2:$D$5111,$C2894,Тех_Движение!$B$2:$B$5111,"&lt;="&amp;M$3)-$F2894)))</f>
        <v>#VALUE!</v>
      </c>
      <c r="N2894" s="21" t="e">
        <f>IF(OR($B2894="",N$3&lt;$D2894+Настройки!$B$7),0,MAX(0,$E2894-MAX(0,SUMIFS(Тех_Движение!$G$2:$G$5111,Тех_Движение!$D$2:$D$5111,$C2894,Тех_Движение!$B$2:$B$5111,"&lt;="&amp;N$3)-$F2894)))</f>
        <v>#VALUE!</v>
      </c>
      <c r="O2894" s="21" t="e">
        <f>IF(OR($B2894="",O$3&lt;$D2894+Настройки!$B$7),0,MAX(0,$E2894-MAX(0,SUMIFS(Тех_Движение!$G$2:$G$5111,Тех_Движение!$D$2:$D$5111,$C2894,Тех_Движение!$B$2:$B$5111,"&lt;="&amp;O$3)-$F2894)))</f>
        <v>#VALUE!</v>
      </c>
      <c r="P2894" s="21" t="e">
        <f>IF(OR($B2894="",P$3&lt;$D2894+Настройки!$B$7),0,MAX(0,$E2894-MAX(0,SUMIFS(Тех_Движение!$G$2:$G$5111,Тех_Движение!$D$2:$D$5111,$C2894,Тех_Движение!$B$2:$B$5111,"&lt;="&amp;P$3)-$F2894)))</f>
        <v>#VALUE!</v>
      </c>
      <c r="Q2894" s="21" t="e">
        <f>IF(OR($B2894="",Q$3&lt;$D2894+Настройки!$B$7),0,MAX(0,$E2894-MAX(0,SUMIFS(Тех_Движение!$G$2:$G$5111,Тех_Движение!$D$2:$D$5111,$C2894,Тех_Движение!$B$2:$B$5111,"&lt;="&amp;Q$3)-$F2894)))</f>
        <v>#VALUE!</v>
      </c>
      <c r="R2894" s="21" t="str">
        <f t="shared" si="136"/>
        <v/>
      </c>
      <c r="S2894" s="23" t="str">
        <f>IF($B2894="","",VLOOKUP($C2894,Настройки!$A$11:$L$17,9,FALSE))</f>
        <v/>
      </c>
      <c r="T2894" s="23" t="str">
        <f t="shared" si="137"/>
        <v/>
      </c>
    </row>
    <row r="2895" spans="1:20" x14ac:dyDescent="0.3">
      <c r="A2895" s="20">
        <f>Тех_Движение!$A$2892</f>
        <v>2891</v>
      </c>
      <c r="B2895" s="20" t="str">
        <f>IF(Тех_Движение!$F$2892&gt;0,Тех_Движение!$I$2892,"")</f>
        <v/>
      </c>
      <c r="C2895" s="20" t="str">
        <f>IF($B2895="","",Тех_Движение!$D$2892)</f>
        <v/>
      </c>
      <c r="D2895" s="9" t="str">
        <f>IF($B2895="","",Тех_Движение!$B$2892)</f>
        <v/>
      </c>
      <c r="E2895" s="21" t="str">
        <f>IF($B2895="","",Тех_Движение!$F$2892)</f>
        <v/>
      </c>
      <c r="F2895" s="21" t="str">
        <f>IF($B2895="","",SUMIFS($E$5:$E2894,$C$5:$C2894,$C2895))</f>
        <v/>
      </c>
      <c r="G2895" s="21" t="str">
        <f>IF($B2895="","",MAX(0,$E2895-MAX(0,SUMIFS(Тех_Движение!$G$2:$G$5111,Тех_Движение!$D$2:$D$5111,$C2895,Тех_Движение!$B$2:$B$5111,"&lt;="&amp;Настройки!$B$5-1)-$F2895)))</f>
        <v/>
      </c>
      <c r="H2895" s="21" t="str">
        <f>IF($B2895="","",IF(AND($D2895&gt;=Настройки!$B$5,$D2895&lt;=Настройки!$B$6),$E2895,0))</f>
        <v/>
      </c>
      <c r="I2895" s="21" t="str">
        <f t="shared" si="135"/>
        <v/>
      </c>
      <c r="J2895" s="21" t="str">
        <f>IF($B2895="","",MAX(0,$E2895-MAX(0,SUMIFS(Тех_Движение!$G$2:$G$5111,Тех_Движение!$D$2:$D$5111,$C2895,Тех_Движение!$B$2:$B$5111,"&lt;="&amp;Настройки!$B$6)-$F2895)))</f>
        <v/>
      </c>
      <c r="K2895" s="21" t="e">
        <f>IF(OR($B2895="",K$3&lt;$D2895+Настройки!$B$7),0,MAX(0,$E2895-MAX(0,SUMIFS(Тех_Движение!$G$2:$G$5111,Тех_Движение!$D$2:$D$5111,$C2895,Тех_Движение!$B$2:$B$5111,"&lt;="&amp;K$3)-$F2895)))</f>
        <v>#VALUE!</v>
      </c>
      <c r="L2895" s="21" t="e">
        <f>IF(OR($B2895="",L$3&lt;$D2895+Настройки!$B$7),0,MAX(0,$E2895-MAX(0,SUMIFS(Тех_Движение!$G$2:$G$5111,Тех_Движение!$D$2:$D$5111,$C2895,Тех_Движение!$B$2:$B$5111,"&lt;="&amp;L$3)-$F2895)))</f>
        <v>#VALUE!</v>
      </c>
      <c r="M2895" s="21" t="e">
        <f>IF(OR($B2895="",M$3&lt;$D2895+Настройки!$B$7),0,MAX(0,$E2895-MAX(0,SUMIFS(Тех_Движение!$G$2:$G$5111,Тех_Движение!$D$2:$D$5111,$C2895,Тех_Движение!$B$2:$B$5111,"&lt;="&amp;M$3)-$F2895)))</f>
        <v>#VALUE!</v>
      </c>
      <c r="N2895" s="21" t="e">
        <f>IF(OR($B2895="",N$3&lt;$D2895+Настройки!$B$7),0,MAX(0,$E2895-MAX(0,SUMIFS(Тех_Движение!$G$2:$G$5111,Тех_Движение!$D$2:$D$5111,$C2895,Тех_Движение!$B$2:$B$5111,"&lt;="&amp;N$3)-$F2895)))</f>
        <v>#VALUE!</v>
      </c>
      <c r="O2895" s="21" t="e">
        <f>IF(OR($B2895="",O$3&lt;$D2895+Настройки!$B$7),0,MAX(0,$E2895-MAX(0,SUMIFS(Тех_Движение!$G$2:$G$5111,Тех_Движение!$D$2:$D$5111,$C2895,Тех_Движение!$B$2:$B$5111,"&lt;="&amp;O$3)-$F2895)))</f>
        <v>#VALUE!</v>
      </c>
      <c r="P2895" s="21" t="e">
        <f>IF(OR($B2895="",P$3&lt;$D2895+Настройки!$B$7),0,MAX(0,$E2895-MAX(0,SUMIFS(Тех_Движение!$G$2:$G$5111,Тех_Движение!$D$2:$D$5111,$C2895,Тех_Движение!$B$2:$B$5111,"&lt;="&amp;P$3)-$F2895)))</f>
        <v>#VALUE!</v>
      </c>
      <c r="Q2895" s="21" t="e">
        <f>IF(OR($B2895="",Q$3&lt;$D2895+Настройки!$B$7),0,MAX(0,$E2895-MAX(0,SUMIFS(Тех_Движение!$G$2:$G$5111,Тех_Движение!$D$2:$D$5111,$C2895,Тех_Движение!$B$2:$B$5111,"&lt;="&amp;Q$3)-$F2895)))</f>
        <v>#VALUE!</v>
      </c>
      <c r="R2895" s="21" t="str">
        <f t="shared" si="136"/>
        <v/>
      </c>
      <c r="S2895" s="23" t="str">
        <f>IF($B2895="","",VLOOKUP($C2895,Настройки!$A$11:$L$17,9,FALSE))</f>
        <v/>
      </c>
      <c r="T2895" s="23" t="str">
        <f t="shared" si="137"/>
        <v/>
      </c>
    </row>
    <row r="2896" spans="1:20" x14ac:dyDescent="0.3">
      <c r="A2896" s="20">
        <f>Тех_Движение!$A$2893</f>
        <v>2892</v>
      </c>
      <c r="B2896" s="20" t="str">
        <f>IF(Тех_Движение!$F$2893&gt;0,Тех_Движение!$I$2893,"")</f>
        <v/>
      </c>
      <c r="C2896" s="20" t="str">
        <f>IF($B2896="","",Тех_Движение!$D$2893)</f>
        <v/>
      </c>
      <c r="D2896" s="9" t="str">
        <f>IF($B2896="","",Тех_Движение!$B$2893)</f>
        <v/>
      </c>
      <c r="E2896" s="21" t="str">
        <f>IF($B2896="","",Тех_Движение!$F$2893)</f>
        <v/>
      </c>
      <c r="F2896" s="21" t="str">
        <f>IF($B2896="","",SUMIFS($E$5:$E2895,$C$5:$C2895,$C2896))</f>
        <v/>
      </c>
      <c r="G2896" s="21" t="str">
        <f>IF($B2896="","",MAX(0,$E2896-MAX(0,SUMIFS(Тех_Движение!$G$2:$G$5111,Тех_Движение!$D$2:$D$5111,$C2896,Тех_Движение!$B$2:$B$5111,"&lt;="&amp;Настройки!$B$5-1)-$F2896)))</f>
        <v/>
      </c>
      <c r="H2896" s="21" t="str">
        <f>IF($B2896="","",IF(AND($D2896&gt;=Настройки!$B$5,$D2896&lt;=Настройки!$B$6),$E2896,0))</f>
        <v/>
      </c>
      <c r="I2896" s="21" t="str">
        <f t="shared" si="135"/>
        <v/>
      </c>
      <c r="J2896" s="21" t="str">
        <f>IF($B2896="","",MAX(0,$E2896-MAX(0,SUMIFS(Тех_Движение!$G$2:$G$5111,Тех_Движение!$D$2:$D$5111,$C2896,Тех_Движение!$B$2:$B$5111,"&lt;="&amp;Настройки!$B$6)-$F2896)))</f>
        <v/>
      </c>
      <c r="K2896" s="21" t="e">
        <f>IF(OR($B2896="",K$3&lt;$D2896+Настройки!$B$7),0,MAX(0,$E2896-MAX(0,SUMIFS(Тех_Движение!$G$2:$G$5111,Тех_Движение!$D$2:$D$5111,$C2896,Тех_Движение!$B$2:$B$5111,"&lt;="&amp;K$3)-$F2896)))</f>
        <v>#VALUE!</v>
      </c>
      <c r="L2896" s="21" t="e">
        <f>IF(OR($B2896="",L$3&lt;$D2896+Настройки!$B$7),0,MAX(0,$E2896-MAX(0,SUMIFS(Тех_Движение!$G$2:$G$5111,Тех_Движение!$D$2:$D$5111,$C2896,Тех_Движение!$B$2:$B$5111,"&lt;="&amp;L$3)-$F2896)))</f>
        <v>#VALUE!</v>
      </c>
      <c r="M2896" s="21" t="e">
        <f>IF(OR($B2896="",M$3&lt;$D2896+Настройки!$B$7),0,MAX(0,$E2896-MAX(0,SUMIFS(Тех_Движение!$G$2:$G$5111,Тех_Движение!$D$2:$D$5111,$C2896,Тех_Движение!$B$2:$B$5111,"&lt;="&amp;M$3)-$F2896)))</f>
        <v>#VALUE!</v>
      </c>
      <c r="N2896" s="21" t="e">
        <f>IF(OR($B2896="",N$3&lt;$D2896+Настройки!$B$7),0,MAX(0,$E2896-MAX(0,SUMIFS(Тех_Движение!$G$2:$G$5111,Тех_Движение!$D$2:$D$5111,$C2896,Тех_Движение!$B$2:$B$5111,"&lt;="&amp;N$3)-$F2896)))</f>
        <v>#VALUE!</v>
      </c>
      <c r="O2896" s="21" t="e">
        <f>IF(OR($B2896="",O$3&lt;$D2896+Настройки!$B$7),0,MAX(0,$E2896-MAX(0,SUMIFS(Тех_Движение!$G$2:$G$5111,Тех_Движение!$D$2:$D$5111,$C2896,Тех_Движение!$B$2:$B$5111,"&lt;="&amp;O$3)-$F2896)))</f>
        <v>#VALUE!</v>
      </c>
      <c r="P2896" s="21" t="e">
        <f>IF(OR($B2896="",P$3&lt;$D2896+Настройки!$B$7),0,MAX(0,$E2896-MAX(0,SUMIFS(Тех_Движение!$G$2:$G$5111,Тех_Движение!$D$2:$D$5111,$C2896,Тех_Движение!$B$2:$B$5111,"&lt;="&amp;P$3)-$F2896)))</f>
        <v>#VALUE!</v>
      </c>
      <c r="Q2896" s="21" t="e">
        <f>IF(OR($B2896="",Q$3&lt;$D2896+Настройки!$B$7),0,MAX(0,$E2896-MAX(0,SUMIFS(Тех_Движение!$G$2:$G$5111,Тех_Движение!$D$2:$D$5111,$C2896,Тех_Движение!$B$2:$B$5111,"&lt;="&amp;Q$3)-$F2896)))</f>
        <v>#VALUE!</v>
      </c>
      <c r="R2896" s="21" t="str">
        <f t="shared" si="136"/>
        <v/>
      </c>
      <c r="S2896" s="23" t="str">
        <f>IF($B2896="","",VLOOKUP($C2896,Настройки!$A$11:$L$17,9,FALSE))</f>
        <v/>
      </c>
      <c r="T2896" s="23" t="str">
        <f t="shared" si="137"/>
        <v/>
      </c>
    </row>
    <row r="2897" spans="1:20" x14ac:dyDescent="0.3">
      <c r="A2897" s="20">
        <f>Тех_Движение!$A$2894</f>
        <v>2893</v>
      </c>
      <c r="B2897" s="20" t="str">
        <f>IF(Тех_Движение!$F$2894&gt;0,Тех_Движение!$I$2894,"")</f>
        <v/>
      </c>
      <c r="C2897" s="20" t="str">
        <f>IF($B2897="","",Тех_Движение!$D$2894)</f>
        <v/>
      </c>
      <c r="D2897" s="9" t="str">
        <f>IF($B2897="","",Тех_Движение!$B$2894)</f>
        <v/>
      </c>
      <c r="E2897" s="21" t="str">
        <f>IF($B2897="","",Тех_Движение!$F$2894)</f>
        <v/>
      </c>
      <c r="F2897" s="21" t="str">
        <f>IF($B2897="","",SUMIFS($E$5:$E2896,$C$5:$C2896,$C2897))</f>
        <v/>
      </c>
      <c r="G2897" s="21" t="str">
        <f>IF($B2897="","",MAX(0,$E2897-MAX(0,SUMIFS(Тех_Движение!$G$2:$G$5111,Тех_Движение!$D$2:$D$5111,$C2897,Тех_Движение!$B$2:$B$5111,"&lt;="&amp;Настройки!$B$5-1)-$F2897)))</f>
        <v/>
      </c>
      <c r="H2897" s="21" t="str">
        <f>IF($B2897="","",IF(AND($D2897&gt;=Настройки!$B$5,$D2897&lt;=Настройки!$B$6),$E2897,0))</f>
        <v/>
      </c>
      <c r="I2897" s="21" t="str">
        <f t="shared" si="135"/>
        <v/>
      </c>
      <c r="J2897" s="21" t="str">
        <f>IF($B2897="","",MAX(0,$E2897-MAX(0,SUMIFS(Тех_Движение!$G$2:$G$5111,Тех_Движение!$D$2:$D$5111,$C2897,Тех_Движение!$B$2:$B$5111,"&lt;="&amp;Настройки!$B$6)-$F2897)))</f>
        <v/>
      </c>
      <c r="K2897" s="21" t="e">
        <f>IF(OR($B2897="",K$3&lt;$D2897+Настройки!$B$7),0,MAX(0,$E2897-MAX(0,SUMIFS(Тех_Движение!$G$2:$G$5111,Тех_Движение!$D$2:$D$5111,$C2897,Тех_Движение!$B$2:$B$5111,"&lt;="&amp;K$3)-$F2897)))</f>
        <v>#VALUE!</v>
      </c>
      <c r="L2897" s="21" t="e">
        <f>IF(OR($B2897="",L$3&lt;$D2897+Настройки!$B$7),0,MAX(0,$E2897-MAX(0,SUMIFS(Тех_Движение!$G$2:$G$5111,Тех_Движение!$D$2:$D$5111,$C2897,Тех_Движение!$B$2:$B$5111,"&lt;="&amp;L$3)-$F2897)))</f>
        <v>#VALUE!</v>
      </c>
      <c r="M2897" s="21" t="e">
        <f>IF(OR($B2897="",M$3&lt;$D2897+Настройки!$B$7),0,MAX(0,$E2897-MAX(0,SUMIFS(Тех_Движение!$G$2:$G$5111,Тех_Движение!$D$2:$D$5111,$C2897,Тех_Движение!$B$2:$B$5111,"&lt;="&amp;M$3)-$F2897)))</f>
        <v>#VALUE!</v>
      </c>
      <c r="N2897" s="21" t="e">
        <f>IF(OR($B2897="",N$3&lt;$D2897+Настройки!$B$7),0,MAX(0,$E2897-MAX(0,SUMIFS(Тех_Движение!$G$2:$G$5111,Тех_Движение!$D$2:$D$5111,$C2897,Тех_Движение!$B$2:$B$5111,"&lt;="&amp;N$3)-$F2897)))</f>
        <v>#VALUE!</v>
      </c>
      <c r="O2897" s="21" t="e">
        <f>IF(OR($B2897="",O$3&lt;$D2897+Настройки!$B$7),0,MAX(0,$E2897-MAX(0,SUMIFS(Тех_Движение!$G$2:$G$5111,Тех_Движение!$D$2:$D$5111,$C2897,Тех_Движение!$B$2:$B$5111,"&lt;="&amp;O$3)-$F2897)))</f>
        <v>#VALUE!</v>
      </c>
      <c r="P2897" s="21" t="e">
        <f>IF(OR($B2897="",P$3&lt;$D2897+Настройки!$B$7),0,MAX(0,$E2897-MAX(0,SUMIFS(Тех_Движение!$G$2:$G$5111,Тех_Движение!$D$2:$D$5111,$C2897,Тех_Движение!$B$2:$B$5111,"&lt;="&amp;P$3)-$F2897)))</f>
        <v>#VALUE!</v>
      </c>
      <c r="Q2897" s="21" t="e">
        <f>IF(OR($B2897="",Q$3&lt;$D2897+Настройки!$B$7),0,MAX(0,$E2897-MAX(0,SUMIFS(Тех_Движение!$G$2:$G$5111,Тех_Движение!$D$2:$D$5111,$C2897,Тех_Движение!$B$2:$B$5111,"&lt;="&amp;Q$3)-$F2897)))</f>
        <v>#VALUE!</v>
      </c>
      <c r="R2897" s="21" t="str">
        <f t="shared" si="136"/>
        <v/>
      </c>
      <c r="S2897" s="23" t="str">
        <f>IF($B2897="","",VLOOKUP($C2897,Настройки!$A$11:$L$17,9,FALSE))</f>
        <v/>
      </c>
      <c r="T2897" s="23" t="str">
        <f t="shared" si="137"/>
        <v/>
      </c>
    </row>
    <row r="2898" spans="1:20" x14ac:dyDescent="0.3">
      <c r="A2898" s="20">
        <f>Тех_Движение!$A$2895</f>
        <v>2894</v>
      </c>
      <c r="B2898" s="20" t="str">
        <f>IF(Тех_Движение!$F$2895&gt;0,Тех_Движение!$I$2895,"")</f>
        <v/>
      </c>
      <c r="C2898" s="20" t="str">
        <f>IF($B2898="","",Тех_Движение!$D$2895)</f>
        <v/>
      </c>
      <c r="D2898" s="9" t="str">
        <f>IF($B2898="","",Тех_Движение!$B$2895)</f>
        <v/>
      </c>
      <c r="E2898" s="21" t="str">
        <f>IF($B2898="","",Тех_Движение!$F$2895)</f>
        <v/>
      </c>
      <c r="F2898" s="21" t="str">
        <f>IF($B2898="","",SUMIFS($E$5:$E2897,$C$5:$C2897,$C2898))</f>
        <v/>
      </c>
      <c r="G2898" s="21" t="str">
        <f>IF($B2898="","",MAX(0,$E2898-MAX(0,SUMIFS(Тех_Движение!$G$2:$G$5111,Тех_Движение!$D$2:$D$5111,$C2898,Тех_Движение!$B$2:$B$5111,"&lt;="&amp;Настройки!$B$5-1)-$F2898)))</f>
        <v/>
      </c>
      <c r="H2898" s="21" t="str">
        <f>IF($B2898="","",IF(AND($D2898&gt;=Настройки!$B$5,$D2898&lt;=Настройки!$B$6),$E2898,0))</f>
        <v/>
      </c>
      <c r="I2898" s="21" t="str">
        <f t="shared" si="135"/>
        <v/>
      </c>
      <c r="J2898" s="21" t="str">
        <f>IF($B2898="","",MAX(0,$E2898-MAX(0,SUMIFS(Тех_Движение!$G$2:$G$5111,Тех_Движение!$D$2:$D$5111,$C2898,Тех_Движение!$B$2:$B$5111,"&lt;="&amp;Настройки!$B$6)-$F2898)))</f>
        <v/>
      </c>
      <c r="K2898" s="21" t="e">
        <f>IF(OR($B2898="",K$3&lt;$D2898+Настройки!$B$7),0,MAX(0,$E2898-MAX(0,SUMIFS(Тех_Движение!$G$2:$G$5111,Тех_Движение!$D$2:$D$5111,$C2898,Тех_Движение!$B$2:$B$5111,"&lt;="&amp;K$3)-$F2898)))</f>
        <v>#VALUE!</v>
      </c>
      <c r="L2898" s="21" t="e">
        <f>IF(OR($B2898="",L$3&lt;$D2898+Настройки!$B$7),0,MAX(0,$E2898-MAX(0,SUMIFS(Тех_Движение!$G$2:$G$5111,Тех_Движение!$D$2:$D$5111,$C2898,Тех_Движение!$B$2:$B$5111,"&lt;="&amp;L$3)-$F2898)))</f>
        <v>#VALUE!</v>
      </c>
      <c r="M2898" s="21" t="e">
        <f>IF(OR($B2898="",M$3&lt;$D2898+Настройки!$B$7),0,MAX(0,$E2898-MAX(0,SUMIFS(Тех_Движение!$G$2:$G$5111,Тех_Движение!$D$2:$D$5111,$C2898,Тех_Движение!$B$2:$B$5111,"&lt;="&amp;M$3)-$F2898)))</f>
        <v>#VALUE!</v>
      </c>
      <c r="N2898" s="21" t="e">
        <f>IF(OR($B2898="",N$3&lt;$D2898+Настройки!$B$7),0,MAX(0,$E2898-MAX(0,SUMIFS(Тех_Движение!$G$2:$G$5111,Тех_Движение!$D$2:$D$5111,$C2898,Тех_Движение!$B$2:$B$5111,"&lt;="&amp;N$3)-$F2898)))</f>
        <v>#VALUE!</v>
      </c>
      <c r="O2898" s="21" t="e">
        <f>IF(OR($B2898="",O$3&lt;$D2898+Настройки!$B$7),0,MAX(0,$E2898-MAX(0,SUMIFS(Тех_Движение!$G$2:$G$5111,Тех_Движение!$D$2:$D$5111,$C2898,Тех_Движение!$B$2:$B$5111,"&lt;="&amp;O$3)-$F2898)))</f>
        <v>#VALUE!</v>
      </c>
      <c r="P2898" s="21" t="e">
        <f>IF(OR($B2898="",P$3&lt;$D2898+Настройки!$B$7),0,MAX(0,$E2898-MAX(0,SUMIFS(Тех_Движение!$G$2:$G$5111,Тех_Движение!$D$2:$D$5111,$C2898,Тех_Движение!$B$2:$B$5111,"&lt;="&amp;P$3)-$F2898)))</f>
        <v>#VALUE!</v>
      </c>
      <c r="Q2898" s="21" t="e">
        <f>IF(OR($B2898="",Q$3&lt;$D2898+Настройки!$B$7),0,MAX(0,$E2898-MAX(0,SUMIFS(Тех_Движение!$G$2:$G$5111,Тех_Движение!$D$2:$D$5111,$C2898,Тех_Движение!$B$2:$B$5111,"&lt;="&amp;Q$3)-$F2898)))</f>
        <v>#VALUE!</v>
      </c>
      <c r="R2898" s="21" t="str">
        <f t="shared" si="136"/>
        <v/>
      </c>
      <c r="S2898" s="23" t="str">
        <f>IF($B2898="","",VLOOKUP($C2898,Настройки!$A$11:$L$17,9,FALSE))</f>
        <v/>
      </c>
      <c r="T2898" s="23" t="str">
        <f t="shared" si="137"/>
        <v/>
      </c>
    </row>
    <row r="2899" spans="1:20" x14ac:dyDescent="0.3">
      <c r="A2899" s="20">
        <f>Тех_Движение!$A$2896</f>
        <v>2895</v>
      </c>
      <c r="B2899" s="20" t="str">
        <f>IF(Тех_Движение!$F$2896&gt;0,Тех_Движение!$I$2896,"")</f>
        <v/>
      </c>
      <c r="C2899" s="20" t="str">
        <f>IF($B2899="","",Тех_Движение!$D$2896)</f>
        <v/>
      </c>
      <c r="D2899" s="9" t="str">
        <f>IF($B2899="","",Тех_Движение!$B$2896)</f>
        <v/>
      </c>
      <c r="E2899" s="21" t="str">
        <f>IF($B2899="","",Тех_Движение!$F$2896)</f>
        <v/>
      </c>
      <c r="F2899" s="21" t="str">
        <f>IF($B2899="","",SUMIFS($E$5:$E2898,$C$5:$C2898,$C2899))</f>
        <v/>
      </c>
      <c r="G2899" s="21" t="str">
        <f>IF($B2899="","",MAX(0,$E2899-MAX(0,SUMIFS(Тех_Движение!$G$2:$G$5111,Тех_Движение!$D$2:$D$5111,$C2899,Тех_Движение!$B$2:$B$5111,"&lt;="&amp;Настройки!$B$5-1)-$F2899)))</f>
        <v/>
      </c>
      <c r="H2899" s="21" t="str">
        <f>IF($B2899="","",IF(AND($D2899&gt;=Настройки!$B$5,$D2899&lt;=Настройки!$B$6),$E2899,0))</f>
        <v/>
      </c>
      <c r="I2899" s="21" t="str">
        <f t="shared" si="135"/>
        <v/>
      </c>
      <c r="J2899" s="21" t="str">
        <f>IF($B2899="","",MAX(0,$E2899-MAX(0,SUMIFS(Тех_Движение!$G$2:$G$5111,Тех_Движение!$D$2:$D$5111,$C2899,Тех_Движение!$B$2:$B$5111,"&lt;="&amp;Настройки!$B$6)-$F2899)))</f>
        <v/>
      </c>
      <c r="K2899" s="21" t="e">
        <f>IF(OR($B2899="",K$3&lt;$D2899+Настройки!$B$7),0,MAX(0,$E2899-MAX(0,SUMIFS(Тех_Движение!$G$2:$G$5111,Тех_Движение!$D$2:$D$5111,$C2899,Тех_Движение!$B$2:$B$5111,"&lt;="&amp;K$3)-$F2899)))</f>
        <v>#VALUE!</v>
      </c>
      <c r="L2899" s="21" t="e">
        <f>IF(OR($B2899="",L$3&lt;$D2899+Настройки!$B$7),0,MAX(0,$E2899-MAX(0,SUMIFS(Тех_Движение!$G$2:$G$5111,Тех_Движение!$D$2:$D$5111,$C2899,Тех_Движение!$B$2:$B$5111,"&lt;="&amp;L$3)-$F2899)))</f>
        <v>#VALUE!</v>
      </c>
      <c r="M2899" s="21" t="e">
        <f>IF(OR($B2899="",M$3&lt;$D2899+Настройки!$B$7),0,MAX(0,$E2899-MAX(0,SUMIFS(Тех_Движение!$G$2:$G$5111,Тех_Движение!$D$2:$D$5111,$C2899,Тех_Движение!$B$2:$B$5111,"&lt;="&amp;M$3)-$F2899)))</f>
        <v>#VALUE!</v>
      </c>
      <c r="N2899" s="21" t="e">
        <f>IF(OR($B2899="",N$3&lt;$D2899+Настройки!$B$7),0,MAX(0,$E2899-MAX(0,SUMIFS(Тех_Движение!$G$2:$G$5111,Тех_Движение!$D$2:$D$5111,$C2899,Тех_Движение!$B$2:$B$5111,"&lt;="&amp;N$3)-$F2899)))</f>
        <v>#VALUE!</v>
      </c>
      <c r="O2899" s="21" t="e">
        <f>IF(OR($B2899="",O$3&lt;$D2899+Настройки!$B$7),0,MAX(0,$E2899-MAX(0,SUMIFS(Тех_Движение!$G$2:$G$5111,Тех_Движение!$D$2:$D$5111,$C2899,Тех_Движение!$B$2:$B$5111,"&lt;="&amp;O$3)-$F2899)))</f>
        <v>#VALUE!</v>
      </c>
      <c r="P2899" s="21" t="e">
        <f>IF(OR($B2899="",P$3&lt;$D2899+Настройки!$B$7),0,MAX(0,$E2899-MAX(0,SUMIFS(Тех_Движение!$G$2:$G$5111,Тех_Движение!$D$2:$D$5111,$C2899,Тех_Движение!$B$2:$B$5111,"&lt;="&amp;P$3)-$F2899)))</f>
        <v>#VALUE!</v>
      </c>
      <c r="Q2899" s="21" t="e">
        <f>IF(OR($B2899="",Q$3&lt;$D2899+Настройки!$B$7),0,MAX(0,$E2899-MAX(0,SUMIFS(Тех_Движение!$G$2:$G$5111,Тех_Движение!$D$2:$D$5111,$C2899,Тех_Движение!$B$2:$B$5111,"&lt;="&amp;Q$3)-$F2899)))</f>
        <v>#VALUE!</v>
      </c>
      <c r="R2899" s="21" t="str">
        <f t="shared" si="136"/>
        <v/>
      </c>
      <c r="S2899" s="23" t="str">
        <f>IF($B2899="","",VLOOKUP($C2899,Настройки!$A$11:$L$17,9,FALSE))</f>
        <v/>
      </c>
      <c r="T2899" s="23" t="str">
        <f t="shared" si="137"/>
        <v/>
      </c>
    </row>
    <row r="2900" spans="1:20" x14ac:dyDescent="0.3">
      <c r="A2900" s="20">
        <f>Тех_Движение!$A$2897</f>
        <v>2896</v>
      </c>
      <c r="B2900" s="20" t="str">
        <f>IF(Тех_Движение!$F$2897&gt;0,Тех_Движение!$I$2897,"")</f>
        <v/>
      </c>
      <c r="C2900" s="20" t="str">
        <f>IF($B2900="","",Тех_Движение!$D$2897)</f>
        <v/>
      </c>
      <c r="D2900" s="9" t="str">
        <f>IF($B2900="","",Тех_Движение!$B$2897)</f>
        <v/>
      </c>
      <c r="E2900" s="21" t="str">
        <f>IF($B2900="","",Тех_Движение!$F$2897)</f>
        <v/>
      </c>
      <c r="F2900" s="21" t="str">
        <f>IF($B2900="","",SUMIFS($E$5:$E2899,$C$5:$C2899,$C2900))</f>
        <v/>
      </c>
      <c r="G2900" s="21" t="str">
        <f>IF($B2900="","",MAX(0,$E2900-MAX(0,SUMIFS(Тех_Движение!$G$2:$G$5111,Тех_Движение!$D$2:$D$5111,$C2900,Тех_Движение!$B$2:$B$5111,"&lt;="&amp;Настройки!$B$5-1)-$F2900)))</f>
        <v/>
      </c>
      <c r="H2900" s="21" t="str">
        <f>IF($B2900="","",IF(AND($D2900&gt;=Настройки!$B$5,$D2900&lt;=Настройки!$B$6),$E2900,0))</f>
        <v/>
      </c>
      <c r="I2900" s="21" t="str">
        <f t="shared" si="135"/>
        <v/>
      </c>
      <c r="J2900" s="21" t="str">
        <f>IF($B2900="","",MAX(0,$E2900-MAX(0,SUMIFS(Тех_Движение!$G$2:$G$5111,Тех_Движение!$D$2:$D$5111,$C2900,Тех_Движение!$B$2:$B$5111,"&lt;="&amp;Настройки!$B$6)-$F2900)))</f>
        <v/>
      </c>
      <c r="K2900" s="21" t="e">
        <f>IF(OR($B2900="",K$3&lt;$D2900+Настройки!$B$7),0,MAX(0,$E2900-MAX(0,SUMIFS(Тех_Движение!$G$2:$G$5111,Тех_Движение!$D$2:$D$5111,$C2900,Тех_Движение!$B$2:$B$5111,"&lt;="&amp;K$3)-$F2900)))</f>
        <v>#VALUE!</v>
      </c>
      <c r="L2900" s="21" t="e">
        <f>IF(OR($B2900="",L$3&lt;$D2900+Настройки!$B$7),0,MAX(0,$E2900-MAX(0,SUMIFS(Тех_Движение!$G$2:$G$5111,Тех_Движение!$D$2:$D$5111,$C2900,Тех_Движение!$B$2:$B$5111,"&lt;="&amp;L$3)-$F2900)))</f>
        <v>#VALUE!</v>
      </c>
      <c r="M2900" s="21" t="e">
        <f>IF(OR($B2900="",M$3&lt;$D2900+Настройки!$B$7),0,MAX(0,$E2900-MAX(0,SUMIFS(Тех_Движение!$G$2:$G$5111,Тех_Движение!$D$2:$D$5111,$C2900,Тех_Движение!$B$2:$B$5111,"&lt;="&amp;M$3)-$F2900)))</f>
        <v>#VALUE!</v>
      </c>
      <c r="N2900" s="21" t="e">
        <f>IF(OR($B2900="",N$3&lt;$D2900+Настройки!$B$7),0,MAX(0,$E2900-MAX(0,SUMIFS(Тех_Движение!$G$2:$G$5111,Тех_Движение!$D$2:$D$5111,$C2900,Тех_Движение!$B$2:$B$5111,"&lt;="&amp;N$3)-$F2900)))</f>
        <v>#VALUE!</v>
      </c>
      <c r="O2900" s="21" t="e">
        <f>IF(OR($B2900="",O$3&lt;$D2900+Настройки!$B$7),0,MAX(0,$E2900-MAX(0,SUMIFS(Тех_Движение!$G$2:$G$5111,Тех_Движение!$D$2:$D$5111,$C2900,Тех_Движение!$B$2:$B$5111,"&lt;="&amp;O$3)-$F2900)))</f>
        <v>#VALUE!</v>
      </c>
      <c r="P2900" s="21" t="e">
        <f>IF(OR($B2900="",P$3&lt;$D2900+Настройки!$B$7),0,MAX(0,$E2900-MAX(0,SUMIFS(Тех_Движение!$G$2:$G$5111,Тех_Движение!$D$2:$D$5111,$C2900,Тех_Движение!$B$2:$B$5111,"&lt;="&amp;P$3)-$F2900)))</f>
        <v>#VALUE!</v>
      </c>
      <c r="Q2900" s="21" t="e">
        <f>IF(OR($B2900="",Q$3&lt;$D2900+Настройки!$B$7),0,MAX(0,$E2900-MAX(0,SUMIFS(Тех_Движение!$G$2:$G$5111,Тех_Движение!$D$2:$D$5111,$C2900,Тех_Движение!$B$2:$B$5111,"&lt;="&amp;Q$3)-$F2900)))</f>
        <v>#VALUE!</v>
      </c>
      <c r="R2900" s="21" t="str">
        <f t="shared" si="136"/>
        <v/>
      </c>
      <c r="S2900" s="23" t="str">
        <f>IF($B2900="","",VLOOKUP($C2900,Настройки!$A$11:$L$17,9,FALSE))</f>
        <v/>
      </c>
      <c r="T2900" s="23" t="str">
        <f t="shared" si="137"/>
        <v/>
      </c>
    </row>
    <row r="2901" spans="1:20" x14ac:dyDescent="0.3">
      <c r="A2901" s="20">
        <f>Тех_Движение!$A$2898</f>
        <v>2897</v>
      </c>
      <c r="B2901" s="20" t="str">
        <f>IF(Тех_Движение!$F$2898&gt;0,Тех_Движение!$I$2898,"")</f>
        <v/>
      </c>
      <c r="C2901" s="20" t="str">
        <f>IF($B2901="","",Тех_Движение!$D$2898)</f>
        <v/>
      </c>
      <c r="D2901" s="9" t="str">
        <f>IF($B2901="","",Тех_Движение!$B$2898)</f>
        <v/>
      </c>
      <c r="E2901" s="21" t="str">
        <f>IF($B2901="","",Тех_Движение!$F$2898)</f>
        <v/>
      </c>
      <c r="F2901" s="21" t="str">
        <f>IF($B2901="","",SUMIFS($E$5:$E2900,$C$5:$C2900,$C2901))</f>
        <v/>
      </c>
      <c r="G2901" s="21" t="str">
        <f>IF($B2901="","",MAX(0,$E2901-MAX(0,SUMIFS(Тех_Движение!$G$2:$G$5111,Тех_Движение!$D$2:$D$5111,$C2901,Тех_Движение!$B$2:$B$5111,"&lt;="&amp;Настройки!$B$5-1)-$F2901)))</f>
        <v/>
      </c>
      <c r="H2901" s="21" t="str">
        <f>IF($B2901="","",IF(AND($D2901&gt;=Настройки!$B$5,$D2901&lt;=Настройки!$B$6),$E2901,0))</f>
        <v/>
      </c>
      <c r="I2901" s="21" t="str">
        <f t="shared" si="135"/>
        <v/>
      </c>
      <c r="J2901" s="21" t="str">
        <f>IF($B2901="","",MAX(0,$E2901-MAX(0,SUMIFS(Тех_Движение!$G$2:$G$5111,Тех_Движение!$D$2:$D$5111,$C2901,Тех_Движение!$B$2:$B$5111,"&lt;="&amp;Настройки!$B$6)-$F2901)))</f>
        <v/>
      </c>
      <c r="K2901" s="21" t="e">
        <f>IF(OR($B2901="",K$3&lt;$D2901+Настройки!$B$7),0,MAX(0,$E2901-MAX(0,SUMIFS(Тех_Движение!$G$2:$G$5111,Тех_Движение!$D$2:$D$5111,$C2901,Тех_Движение!$B$2:$B$5111,"&lt;="&amp;K$3)-$F2901)))</f>
        <v>#VALUE!</v>
      </c>
      <c r="L2901" s="21" t="e">
        <f>IF(OR($B2901="",L$3&lt;$D2901+Настройки!$B$7),0,MAX(0,$E2901-MAX(0,SUMIFS(Тех_Движение!$G$2:$G$5111,Тех_Движение!$D$2:$D$5111,$C2901,Тех_Движение!$B$2:$B$5111,"&lt;="&amp;L$3)-$F2901)))</f>
        <v>#VALUE!</v>
      </c>
      <c r="M2901" s="21" t="e">
        <f>IF(OR($B2901="",M$3&lt;$D2901+Настройки!$B$7),0,MAX(0,$E2901-MAX(0,SUMIFS(Тех_Движение!$G$2:$G$5111,Тех_Движение!$D$2:$D$5111,$C2901,Тех_Движение!$B$2:$B$5111,"&lt;="&amp;M$3)-$F2901)))</f>
        <v>#VALUE!</v>
      </c>
      <c r="N2901" s="21" t="e">
        <f>IF(OR($B2901="",N$3&lt;$D2901+Настройки!$B$7),0,MAX(0,$E2901-MAX(0,SUMIFS(Тех_Движение!$G$2:$G$5111,Тех_Движение!$D$2:$D$5111,$C2901,Тех_Движение!$B$2:$B$5111,"&lt;="&amp;N$3)-$F2901)))</f>
        <v>#VALUE!</v>
      </c>
      <c r="O2901" s="21" t="e">
        <f>IF(OR($B2901="",O$3&lt;$D2901+Настройки!$B$7),0,MAX(0,$E2901-MAX(0,SUMIFS(Тех_Движение!$G$2:$G$5111,Тех_Движение!$D$2:$D$5111,$C2901,Тех_Движение!$B$2:$B$5111,"&lt;="&amp;O$3)-$F2901)))</f>
        <v>#VALUE!</v>
      </c>
      <c r="P2901" s="21" t="e">
        <f>IF(OR($B2901="",P$3&lt;$D2901+Настройки!$B$7),0,MAX(0,$E2901-MAX(0,SUMIFS(Тех_Движение!$G$2:$G$5111,Тех_Движение!$D$2:$D$5111,$C2901,Тех_Движение!$B$2:$B$5111,"&lt;="&amp;P$3)-$F2901)))</f>
        <v>#VALUE!</v>
      </c>
      <c r="Q2901" s="21" t="e">
        <f>IF(OR($B2901="",Q$3&lt;$D2901+Настройки!$B$7),0,MAX(0,$E2901-MAX(0,SUMIFS(Тех_Движение!$G$2:$G$5111,Тех_Движение!$D$2:$D$5111,$C2901,Тех_Движение!$B$2:$B$5111,"&lt;="&amp;Q$3)-$F2901)))</f>
        <v>#VALUE!</v>
      </c>
      <c r="R2901" s="21" t="str">
        <f t="shared" si="136"/>
        <v/>
      </c>
      <c r="S2901" s="23" t="str">
        <f>IF($B2901="","",VLOOKUP($C2901,Настройки!$A$11:$L$17,9,FALSE))</f>
        <v/>
      </c>
      <c r="T2901" s="23" t="str">
        <f t="shared" si="137"/>
        <v/>
      </c>
    </row>
    <row r="2902" spans="1:20" x14ac:dyDescent="0.3">
      <c r="A2902" s="20">
        <f>Тех_Движение!$A$2899</f>
        <v>2898</v>
      </c>
      <c r="B2902" s="20" t="str">
        <f>IF(Тех_Движение!$F$2899&gt;0,Тех_Движение!$I$2899,"")</f>
        <v/>
      </c>
      <c r="C2902" s="20" t="str">
        <f>IF($B2902="","",Тех_Движение!$D$2899)</f>
        <v/>
      </c>
      <c r="D2902" s="9" t="str">
        <f>IF($B2902="","",Тех_Движение!$B$2899)</f>
        <v/>
      </c>
      <c r="E2902" s="21" t="str">
        <f>IF($B2902="","",Тех_Движение!$F$2899)</f>
        <v/>
      </c>
      <c r="F2902" s="21" t="str">
        <f>IF($B2902="","",SUMIFS($E$5:$E2901,$C$5:$C2901,$C2902))</f>
        <v/>
      </c>
      <c r="G2902" s="21" t="str">
        <f>IF($B2902="","",MAX(0,$E2902-MAX(0,SUMIFS(Тех_Движение!$G$2:$G$5111,Тех_Движение!$D$2:$D$5111,$C2902,Тех_Движение!$B$2:$B$5111,"&lt;="&amp;Настройки!$B$5-1)-$F2902)))</f>
        <v/>
      </c>
      <c r="H2902" s="21" t="str">
        <f>IF($B2902="","",IF(AND($D2902&gt;=Настройки!$B$5,$D2902&lt;=Настройки!$B$6),$E2902,0))</f>
        <v/>
      </c>
      <c r="I2902" s="21" t="str">
        <f t="shared" si="135"/>
        <v/>
      </c>
      <c r="J2902" s="21" t="str">
        <f>IF($B2902="","",MAX(0,$E2902-MAX(0,SUMIFS(Тех_Движение!$G$2:$G$5111,Тех_Движение!$D$2:$D$5111,$C2902,Тех_Движение!$B$2:$B$5111,"&lt;="&amp;Настройки!$B$6)-$F2902)))</f>
        <v/>
      </c>
      <c r="K2902" s="21" t="e">
        <f>IF(OR($B2902="",K$3&lt;$D2902+Настройки!$B$7),0,MAX(0,$E2902-MAX(0,SUMIFS(Тех_Движение!$G$2:$G$5111,Тех_Движение!$D$2:$D$5111,$C2902,Тех_Движение!$B$2:$B$5111,"&lt;="&amp;K$3)-$F2902)))</f>
        <v>#VALUE!</v>
      </c>
      <c r="L2902" s="21" t="e">
        <f>IF(OR($B2902="",L$3&lt;$D2902+Настройки!$B$7),0,MAX(0,$E2902-MAX(0,SUMIFS(Тех_Движение!$G$2:$G$5111,Тех_Движение!$D$2:$D$5111,$C2902,Тех_Движение!$B$2:$B$5111,"&lt;="&amp;L$3)-$F2902)))</f>
        <v>#VALUE!</v>
      </c>
      <c r="M2902" s="21" t="e">
        <f>IF(OR($B2902="",M$3&lt;$D2902+Настройки!$B$7),0,MAX(0,$E2902-MAX(0,SUMIFS(Тех_Движение!$G$2:$G$5111,Тех_Движение!$D$2:$D$5111,$C2902,Тех_Движение!$B$2:$B$5111,"&lt;="&amp;M$3)-$F2902)))</f>
        <v>#VALUE!</v>
      </c>
      <c r="N2902" s="21" t="e">
        <f>IF(OR($B2902="",N$3&lt;$D2902+Настройки!$B$7),0,MAX(0,$E2902-MAX(0,SUMIFS(Тех_Движение!$G$2:$G$5111,Тех_Движение!$D$2:$D$5111,$C2902,Тех_Движение!$B$2:$B$5111,"&lt;="&amp;N$3)-$F2902)))</f>
        <v>#VALUE!</v>
      </c>
      <c r="O2902" s="21" t="e">
        <f>IF(OR($B2902="",O$3&lt;$D2902+Настройки!$B$7),0,MAX(0,$E2902-MAX(0,SUMIFS(Тех_Движение!$G$2:$G$5111,Тех_Движение!$D$2:$D$5111,$C2902,Тех_Движение!$B$2:$B$5111,"&lt;="&amp;O$3)-$F2902)))</f>
        <v>#VALUE!</v>
      </c>
      <c r="P2902" s="21" t="e">
        <f>IF(OR($B2902="",P$3&lt;$D2902+Настройки!$B$7),0,MAX(0,$E2902-MAX(0,SUMIFS(Тех_Движение!$G$2:$G$5111,Тех_Движение!$D$2:$D$5111,$C2902,Тех_Движение!$B$2:$B$5111,"&lt;="&amp;P$3)-$F2902)))</f>
        <v>#VALUE!</v>
      </c>
      <c r="Q2902" s="21" t="e">
        <f>IF(OR($B2902="",Q$3&lt;$D2902+Настройки!$B$7),0,MAX(0,$E2902-MAX(0,SUMIFS(Тех_Движение!$G$2:$G$5111,Тех_Движение!$D$2:$D$5111,$C2902,Тех_Движение!$B$2:$B$5111,"&lt;="&amp;Q$3)-$F2902)))</f>
        <v>#VALUE!</v>
      </c>
      <c r="R2902" s="21" t="str">
        <f t="shared" si="136"/>
        <v/>
      </c>
      <c r="S2902" s="23" t="str">
        <f>IF($B2902="","",VLOOKUP($C2902,Настройки!$A$11:$L$17,9,FALSE))</f>
        <v/>
      </c>
      <c r="T2902" s="23" t="str">
        <f t="shared" si="137"/>
        <v/>
      </c>
    </row>
    <row r="2903" spans="1:20" x14ac:dyDescent="0.3">
      <c r="A2903" s="20">
        <f>Тех_Движение!$A$2900</f>
        <v>2899</v>
      </c>
      <c r="B2903" s="20" t="str">
        <f>IF(Тех_Движение!$F$2900&gt;0,Тех_Движение!$I$2900,"")</f>
        <v/>
      </c>
      <c r="C2903" s="20" t="str">
        <f>IF($B2903="","",Тех_Движение!$D$2900)</f>
        <v/>
      </c>
      <c r="D2903" s="9" t="str">
        <f>IF($B2903="","",Тех_Движение!$B$2900)</f>
        <v/>
      </c>
      <c r="E2903" s="21" t="str">
        <f>IF($B2903="","",Тех_Движение!$F$2900)</f>
        <v/>
      </c>
      <c r="F2903" s="21" t="str">
        <f>IF($B2903="","",SUMIFS($E$5:$E2902,$C$5:$C2902,$C2903))</f>
        <v/>
      </c>
      <c r="G2903" s="21" t="str">
        <f>IF($B2903="","",MAX(0,$E2903-MAX(0,SUMIFS(Тех_Движение!$G$2:$G$5111,Тех_Движение!$D$2:$D$5111,$C2903,Тех_Движение!$B$2:$B$5111,"&lt;="&amp;Настройки!$B$5-1)-$F2903)))</f>
        <v/>
      </c>
      <c r="H2903" s="21" t="str">
        <f>IF($B2903="","",IF(AND($D2903&gt;=Настройки!$B$5,$D2903&lt;=Настройки!$B$6),$E2903,0))</f>
        <v/>
      </c>
      <c r="I2903" s="21" t="str">
        <f t="shared" si="135"/>
        <v/>
      </c>
      <c r="J2903" s="21" t="str">
        <f>IF($B2903="","",MAX(0,$E2903-MAX(0,SUMIFS(Тех_Движение!$G$2:$G$5111,Тех_Движение!$D$2:$D$5111,$C2903,Тех_Движение!$B$2:$B$5111,"&lt;="&amp;Настройки!$B$6)-$F2903)))</f>
        <v/>
      </c>
      <c r="K2903" s="21" t="e">
        <f>IF(OR($B2903="",K$3&lt;$D2903+Настройки!$B$7),0,MAX(0,$E2903-MAX(0,SUMIFS(Тех_Движение!$G$2:$G$5111,Тех_Движение!$D$2:$D$5111,$C2903,Тех_Движение!$B$2:$B$5111,"&lt;="&amp;K$3)-$F2903)))</f>
        <v>#VALUE!</v>
      </c>
      <c r="L2903" s="21" t="e">
        <f>IF(OR($B2903="",L$3&lt;$D2903+Настройки!$B$7),0,MAX(0,$E2903-MAX(0,SUMIFS(Тех_Движение!$G$2:$G$5111,Тех_Движение!$D$2:$D$5111,$C2903,Тех_Движение!$B$2:$B$5111,"&lt;="&amp;L$3)-$F2903)))</f>
        <v>#VALUE!</v>
      </c>
      <c r="M2903" s="21" t="e">
        <f>IF(OR($B2903="",M$3&lt;$D2903+Настройки!$B$7),0,MAX(0,$E2903-MAX(0,SUMIFS(Тех_Движение!$G$2:$G$5111,Тех_Движение!$D$2:$D$5111,$C2903,Тех_Движение!$B$2:$B$5111,"&lt;="&amp;M$3)-$F2903)))</f>
        <v>#VALUE!</v>
      </c>
      <c r="N2903" s="21" t="e">
        <f>IF(OR($B2903="",N$3&lt;$D2903+Настройки!$B$7),0,MAX(0,$E2903-MAX(0,SUMIFS(Тех_Движение!$G$2:$G$5111,Тех_Движение!$D$2:$D$5111,$C2903,Тех_Движение!$B$2:$B$5111,"&lt;="&amp;N$3)-$F2903)))</f>
        <v>#VALUE!</v>
      </c>
      <c r="O2903" s="21" t="e">
        <f>IF(OR($B2903="",O$3&lt;$D2903+Настройки!$B$7),0,MAX(0,$E2903-MAX(0,SUMIFS(Тех_Движение!$G$2:$G$5111,Тех_Движение!$D$2:$D$5111,$C2903,Тех_Движение!$B$2:$B$5111,"&lt;="&amp;O$3)-$F2903)))</f>
        <v>#VALUE!</v>
      </c>
      <c r="P2903" s="21" t="e">
        <f>IF(OR($B2903="",P$3&lt;$D2903+Настройки!$B$7),0,MAX(0,$E2903-MAX(0,SUMIFS(Тех_Движение!$G$2:$G$5111,Тех_Движение!$D$2:$D$5111,$C2903,Тех_Движение!$B$2:$B$5111,"&lt;="&amp;P$3)-$F2903)))</f>
        <v>#VALUE!</v>
      </c>
      <c r="Q2903" s="21" t="e">
        <f>IF(OR($B2903="",Q$3&lt;$D2903+Настройки!$B$7),0,MAX(0,$E2903-MAX(0,SUMIFS(Тех_Движение!$G$2:$G$5111,Тех_Движение!$D$2:$D$5111,$C2903,Тех_Движение!$B$2:$B$5111,"&lt;="&amp;Q$3)-$F2903)))</f>
        <v>#VALUE!</v>
      </c>
      <c r="R2903" s="21" t="str">
        <f t="shared" si="136"/>
        <v/>
      </c>
      <c r="S2903" s="23" t="str">
        <f>IF($B2903="","",VLOOKUP($C2903,Настройки!$A$11:$L$17,9,FALSE))</f>
        <v/>
      </c>
      <c r="T2903" s="23" t="str">
        <f t="shared" si="137"/>
        <v/>
      </c>
    </row>
    <row r="2904" spans="1:20" x14ac:dyDescent="0.3">
      <c r="A2904" s="20">
        <f>Тех_Движение!$A$2901</f>
        <v>2900</v>
      </c>
      <c r="B2904" s="20" t="str">
        <f>IF(Тех_Движение!$F$2901&gt;0,Тех_Движение!$I$2901,"")</f>
        <v/>
      </c>
      <c r="C2904" s="20" t="str">
        <f>IF($B2904="","",Тех_Движение!$D$2901)</f>
        <v/>
      </c>
      <c r="D2904" s="9" t="str">
        <f>IF($B2904="","",Тех_Движение!$B$2901)</f>
        <v/>
      </c>
      <c r="E2904" s="21" t="str">
        <f>IF($B2904="","",Тех_Движение!$F$2901)</f>
        <v/>
      </c>
      <c r="F2904" s="21" t="str">
        <f>IF($B2904="","",SUMIFS($E$5:$E2903,$C$5:$C2903,$C2904))</f>
        <v/>
      </c>
      <c r="G2904" s="21" t="str">
        <f>IF($B2904="","",MAX(0,$E2904-MAX(0,SUMIFS(Тех_Движение!$G$2:$G$5111,Тех_Движение!$D$2:$D$5111,$C2904,Тех_Движение!$B$2:$B$5111,"&lt;="&amp;Настройки!$B$5-1)-$F2904)))</f>
        <v/>
      </c>
      <c r="H2904" s="21" t="str">
        <f>IF($B2904="","",IF(AND($D2904&gt;=Настройки!$B$5,$D2904&lt;=Настройки!$B$6),$E2904,0))</f>
        <v/>
      </c>
      <c r="I2904" s="21" t="str">
        <f t="shared" si="135"/>
        <v/>
      </c>
      <c r="J2904" s="21" t="str">
        <f>IF($B2904="","",MAX(0,$E2904-MAX(0,SUMIFS(Тех_Движение!$G$2:$G$5111,Тех_Движение!$D$2:$D$5111,$C2904,Тех_Движение!$B$2:$B$5111,"&lt;="&amp;Настройки!$B$6)-$F2904)))</f>
        <v/>
      </c>
      <c r="K2904" s="21" t="e">
        <f>IF(OR($B2904="",K$3&lt;$D2904+Настройки!$B$7),0,MAX(0,$E2904-MAX(0,SUMIFS(Тех_Движение!$G$2:$G$5111,Тех_Движение!$D$2:$D$5111,$C2904,Тех_Движение!$B$2:$B$5111,"&lt;="&amp;K$3)-$F2904)))</f>
        <v>#VALUE!</v>
      </c>
      <c r="L2904" s="21" t="e">
        <f>IF(OR($B2904="",L$3&lt;$D2904+Настройки!$B$7),0,MAX(0,$E2904-MAX(0,SUMIFS(Тех_Движение!$G$2:$G$5111,Тех_Движение!$D$2:$D$5111,$C2904,Тех_Движение!$B$2:$B$5111,"&lt;="&amp;L$3)-$F2904)))</f>
        <v>#VALUE!</v>
      </c>
      <c r="M2904" s="21" t="e">
        <f>IF(OR($B2904="",M$3&lt;$D2904+Настройки!$B$7),0,MAX(0,$E2904-MAX(0,SUMIFS(Тех_Движение!$G$2:$G$5111,Тех_Движение!$D$2:$D$5111,$C2904,Тех_Движение!$B$2:$B$5111,"&lt;="&amp;M$3)-$F2904)))</f>
        <v>#VALUE!</v>
      </c>
      <c r="N2904" s="21" t="e">
        <f>IF(OR($B2904="",N$3&lt;$D2904+Настройки!$B$7),0,MAX(0,$E2904-MAX(0,SUMIFS(Тех_Движение!$G$2:$G$5111,Тех_Движение!$D$2:$D$5111,$C2904,Тех_Движение!$B$2:$B$5111,"&lt;="&amp;N$3)-$F2904)))</f>
        <v>#VALUE!</v>
      </c>
      <c r="O2904" s="21" t="e">
        <f>IF(OR($B2904="",O$3&lt;$D2904+Настройки!$B$7),0,MAX(0,$E2904-MAX(0,SUMIFS(Тех_Движение!$G$2:$G$5111,Тех_Движение!$D$2:$D$5111,$C2904,Тех_Движение!$B$2:$B$5111,"&lt;="&amp;O$3)-$F2904)))</f>
        <v>#VALUE!</v>
      </c>
      <c r="P2904" s="21" t="e">
        <f>IF(OR($B2904="",P$3&lt;$D2904+Настройки!$B$7),0,MAX(0,$E2904-MAX(0,SUMIFS(Тех_Движение!$G$2:$G$5111,Тех_Движение!$D$2:$D$5111,$C2904,Тех_Движение!$B$2:$B$5111,"&lt;="&amp;P$3)-$F2904)))</f>
        <v>#VALUE!</v>
      </c>
      <c r="Q2904" s="21" t="e">
        <f>IF(OR($B2904="",Q$3&lt;$D2904+Настройки!$B$7),0,MAX(0,$E2904-MAX(0,SUMIFS(Тех_Движение!$G$2:$G$5111,Тех_Движение!$D$2:$D$5111,$C2904,Тех_Движение!$B$2:$B$5111,"&lt;="&amp;Q$3)-$F2904)))</f>
        <v>#VALUE!</v>
      </c>
      <c r="R2904" s="21" t="str">
        <f t="shared" si="136"/>
        <v/>
      </c>
      <c r="S2904" s="23" t="str">
        <f>IF($B2904="","",VLOOKUP($C2904,Настройки!$A$11:$L$17,9,FALSE))</f>
        <v/>
      </c>
      <c r="T2904" s="23" t="str">
        <f t="shared" si="137"/>
        <v/>
      </c>
    </row>
    <row r="2905" spans="1:20" x14ac:dyDescent="0.3">
      <c r="A2905" s="20">
        <f>Тех_Движение!$A$2902</f>
        <v>2901</v>
      </c>
      <c r="B2905" s="20" t="str">
        <f>IF(Тех_Движение!$F$2902&gt;0,Тех_Движение!$I$2902,"")</f>
        <v/>
      </c>
      <c r="C2905" s="20" t="str">
        <f>IF($B2905="","",Тех_Движение!$D$2902)</f>
        <v/>
      </c>
      <c r="D2905" s="9" t="str">
        <f>IF($B2905="","",Тех_Движение!$B$2902)</f>
        <v/>
      </c>
      <c r="E2905" s="21" t="str">
        <f>IF($B2905="","",Тех_Движение!$F$2902)</f>
        <v/>
      </c>
      <c r="F2905" s="21" t="str">
        <f>IF($B2905="","",SUMIFS($E$5:$E2904,$C$5:$C2904,$C2905))</f>
        <v/>
      </c>
      <c r="G2905" s="21" t="str">
        <f>IF($B2905="","",MAX(0,$E2905-MAX(0,SUMIFS(Тех_Движение!$G$2:$G$5111,Тех_Движение!$D$2:$D$5111,$C2905,Тех_Движение!$B$2:$B$5111,"&lt;="&amp;Настройки!$B$5-1)-$F2905)))</f>
        <v/>
      </c>
      <c r="H2905" s="21" t="str">
        <f>IF($B2905="","",IF(AND($D2905&gt;=Настройки!$B$5,$D2905&lt;=Настройки!$B$6),$E2905,0))</f>
        <v/>
      </c>
      <c r="I2905" s="21" t="str">
        <f t="shared" si="135"/>
        <v/>
      </c>
      <c r="J2905" s="21" t="str">
        <f>IF($B2905="","",MAX(0,$E2905-MAX(0,SUMIFS(Тех_Движение!$G$2:$G$5111,Тех_Движение!$D$2:$D$5111,$C2905,Тех_Движение!$B$2:$B$5111,"&lt;="&amp;Настройки!$B$6)-$F2905)))</f>
        <v/>
      </c>
      <c r="K2905" s="21" t="e">
        <f>IF(OR($B2905="",K$3&lt;$D2905+Настройки!$B$7),0,MAX(0,$E2905-MAX(0,SUMIFS(Тех_Движение!$G$2:$G$5111,Тех_Движение!$D$2:$D$5111,$C2905,Тех_Движение!$B$2:$B$5111,"&lt;="&amp;K$3)-$F2905)))</f>
        <v>#VALUE!</v>
      </c>
      <c r="L2905" s="21" t="e">
        <f>IF(OR($B2905="",L$3&lt;$D2905+Настройки!$B$7),0,MAX(0,$E2905-MAX(0,SUMIFS(Тех_Движение!$G$2:$G$5111,Тех_Движение!$D$2:$D$5111,$C2905,Тех_Движение!$B$2:$B$5111,"&lt;="&amp;L$3)-$F2905)))</f>
        <v>#VALUE!</v>
      </c>
      <c r="M2905" s="21" t="e">
        <f>IF(OR($B2905="",M$3&lt;$D2905+Настройки!$B$7),0,MAX(0,$E2905-MAX(0,SUMIFS(Тех_Движение!$G$2:$G$5111,Тех_Движение!$D$2:$D$5111,$C2905,Тех_Движение!$B$2:$B$5111,"&lt;="&amp;M$3)-$F2905)))</f>
        <v>#VALUE!</v>
      </c>
      <c r="N2905" s="21" t="e">
        <f>IF(OR($B2905="",N$3&lt;$D2905+Настройки!$B$7),0,MAX(0,$E2905-MAX(0,SUMIFS(Тех_Движение!$G$2:$G$5111,Тех_Движение!$D$2:$D$5111,$C2905,Тех_Движение!$B$2:$B$5111,"&lt;="&amp;N$3)-$F2905)))</f>
        <v>#VALUE!</v>
      </c>
      <c r="O2905" s="21" t="e">
        <f>IF(OR($B2905="",O$3&lt;$D2905+Настройки!$B$7),0,MAX(0,$E2905-MAX(0,SUMIFS(Тех_Движение!$G$2:$G$5111,Тех_Движение!$D$2:$D$5111,$C2905,Тех_Движение!$B$2:$B$5111,"&lt;="&amp;O$3)-$F2905)))</f>
        <v>#VALUE!</v>
      </c>
      <c r="P2905" s="21" t="e">
        <f>IF(OR($B2905="",P$3&lt;$D2905+Настройки!$B$7),0,MAX(0,$E2905-MAX(0,SUMIFS(Тех_Движение!$G$2:$G$5111,Тех_Движение!$D$2:$D$5111,$C2905,Тех_Движение!$B$2:$B$5111,"&lt;="&amp;P$3)-$F2905)))</f>
        <v>#VALUE!</v>
      </c>
      <c r="Q2905" s="21" t="e">
        <f>IF(OR($B2905="",Q$3&lt;$D2905+Настройки!$B$7),0,MAX(0,$E2905-MAX(0,SUMIFS(Тех_Движение!$G$2:$G$5111,Тех_Движение!$D$2:$D$5111,$C2905,Тех_Движение!$B$2:$B$5111,"&lt;="&amp;Q$3)-$F2905)))</f>
        <v>#VALUE!</v>
      </c>
      <c r="R2905" s="21" t="str">
        <f t="shared" si="136"/>
        <v/>
      </c>
      <c r="S2905" s="23" t="str">
        <f>IF($B2905="","",VLOOKUP($C2905,Настройки!$A$11:$L$17,9,FALSE))</f>
        <v/>
      </c>
      <c r="T2905" s="23" t="str">
        <f t="shared" si="137"/>
        <v/>
      </c>
    </row>
    <row r="2906" spans="1:20" x14ac:dyDescent="0.3">
      <c r="A2906" s="20">
        <f>Тех_Движение!$A$2903</f>
        <v>2902</v>
      </c>
      <c r="B2906" s="20" t="str">
        <f>IF(Тех_Движение!$F$2903&gt;0,Тех_Движение!$I$2903,"")</f>
        <v/>
      </c>
      <c r="C2906" s="20" t="str">
        <f>IF($B2906="","",Тех_Движение!$D$2903)</f>
        <v/>
      </c>
      <c r="D2906" s="9" t="str">
        <f>IF($B2906="","",Тех_Движение!$B$2903)</f>
        <v/>
      </c>
      <c r="E2906" s="21" t="str">
        <f>IF($B2906="","",Тех_Движение!$F$2903)</f>
        <v/>
      </c>
      <c r="F2906" s="21" t="str">
        <f>IF($B2906="","",SUMIFS($E$5:$E2905,$C$5:$C2905,$C2906))</f>
        <v/>
      </c>
      <c r="G2906" s="21" t="str">
        <f>IF($B2906="","",MAX(0,$E2906-MAX(0,SUMIFS(Тех_Движение!$G$2:$G$5111,Тех_Движение!$D$2:$D$5111,$C2906,Тех_Движение!$B$2:$B$5111,"&lt;="&amp;Настройки!$B$5-1)-$F2906)))</f>
        <v/>
      </c>
      <c r="H2906" s="21" t="str">
        <f>IF($B2906="","",IF(AND($D2906&gt;=Настройки!$B$5,$D2906&lt;=Настройки!$B$6),$E2906,0))</f>
        <v/>
      </c>
      <c r="I2906" s="21" t="str">
        <f t="shared" si="135"/>
        <v/>
      </c>
      <c r="J2906" s="21" t="str">
        <f>IF($B2906="","",MAX(0,$E2906-MAX(0,SUMIFS(Тех_Движение!$G$2:$G$5111,Тех_Движение!$D$2:$D$5111,$C2906,Тех_Движение!$B$2:$B$5111,"&lt;="&amp;Настройки!$B$6)-$F2906)))</f>
        <v/>
      </c>
      <c r="K2906" s="21" t="e">
        <f>IF(OR($B2906="",K$3&lt;$D2906+Настройки!$B$7),0,MAX(0,$E2906-MAX(0,SUMIFS(Тех_Движение!$G$2:$G$5111,Тех_Движение!$D$2:$D$5111,$C2906,Тех_Движение!$B$2:$B$5111,"&lt;="&amp;K$3)-$F2906)))</f>
        <v>#VALUE!</v>
      </c>
      <c r="L2906" s="21" t="e">
        <f>IF(OR($B2906="",L$3&lt;$D2906+Настройки!$B$7),0,MAX(0,$E2906-MAX(0,SUMIFS(Тех_Движение!$G$2:$G$5111,Тех_Движение!$D$2:$D$5111,$C2906,Тех_Движение!$B$2:$B$5111,"&lt;="&amp;L$3)-$F2906)))</f>
        <v>#VALUE!</v>
      </c>
      <c r="M2906" s="21" t="e">
        <f>IF(OR($B2906="",M$3&lt;$D2906+Настройки!$B$7),0,MAX(0,$E2906-MAX(0,SUMIFS(Тех_Движение!$G$2:$G$5111,Тех_Движение!$D$2:$D$5111,$C2906,Тех_Движение!$B$2:$B$5111,"&lt;="&amp;M$3)-$F2906)))</f>
        <v>#VALUE!</v>
      </c>
      <c r="N2906" s="21" t="e">
        <f>IF(OR($B2906="",N$3&lt;$D2906+Настройки!$B$7),0,MAX(0,$E2906-MAX(0,SUMIFS(Тех_Движение!$G$2:$G$5111,Тех_Движение!$D$2:$D$5111,$C2906,Тех_Движение!$B$2:$B$5111,"&lt;="&amp;N$3)-$F2906)))</f>
        <v>#VALUE!</v>
      </c>
      <c r="O2906" s="21" t="e">
        <f>IF(OR($B2906="",O$3&lt;$D2906+Настройки!$B$7),0,MAX(0,$E2906-MAX(0,SUMIFS(Тех_Движение!$G$2:$G$5111,Тех_Движение!$D$2:$D$5111,$C2906,Тех_Движение!$B$2:$B$5111,"&lt;="&amp;O$3)-$F2906)))</f>
        <v>#VALUE!</v>
      </c>
      <c r="P2906" s="21" t="e">
        <f>IF(OR($B2906="",P$3&lt;$D2906+Настройки!$B$7),0,MAX(0,$E2906-MAX(0,SUMIFS(Тех_Движение!$G$2:$G$5111,Тех_Движение!$D$2:$D$5111,$C2906,Тех_Движение!$B$2:$B$5111,"&lt;="&amp;P$3)-$F2906)))</f>
        <v>#VALUE!</v>
      </c>
      <c r="Q2906" s="21" t="e">
        <f>IF(OR($B2906="",Q$3&lt;$D2906+Настройки!$B$7),0,MAX(0,$E2906-MAX(0,SUMIFS(Тех_Движение!$G$2:$G$5111,Тех_Движение!$D$2:$D$5111,$C2906,Тех_Движение!$B$2:$B$5111,"&lt;="&amp;Q$3)-$F2906)))</f>
        <v>#VALUE!</v>
      </c>
      <c r="R2906" s="21" t="str">
        <f t="shared" si="136"/>
        <v/>
      </c>
      <c r="S2906" s="23" t="str">
        <f>IF($B2906="","",VLOOKUP($C2906,Настройки!$A$11:$L$17,9,FALSE))</f>
        <v/>
      </c>
      <c r="T2906" s="23" t="str">
        <f t="shared" si="137"/>
        <v/>
      </c>
    </row>
    <row r="2907" spans="1:20" x14ac:dyDescent="0.3">
      <c r="A2907" s="20">
        <f>Тех_Движение!$A$2904</f>
        <v>2903</v>
      </c>
      <c r="B2907" s="20" t="str">
        <f>IF(Тех_Движение!$F$2904&gt;0,Тех_Движение!$I$2904,"")</f>
        <v/>
      </c>
      <c r="C2907" s="20" t="str">
        <f>IF($B2907="","",Тех_Движение!$D$2904)</f>
        <v/>
      </c>
      <c r="D2907" s="9" t="str">
        <f>IF($B2907="","",Тех_Движение!$B$2904)</f>
        <v/>
      </c>
      <c r="E2907" s="21" t="str">
        <f>IF($B2907="","",Тех_Движение!$F$2904)</f>
        <v/>
      </c>
      <c r="F2907" s="21" t="str">
        <f>IF($B2907="","",SUMIFS($E$5:$E2906,$C$5:$C2906,$C2907))</f>
        <v/>
      </c>
      <c r="G2907" s="21" t="str">
        <f>IF($B2907="","",MAX(0,$E2907-MAX(0,SUMIFS(Тех_Движение!$G$2:$G$5111,Тех_Движение!$D$2:$D$5111,$C2907,Тех_Движение!$B$2:$B$5111,"&lt;="&amp;Настройки!$B$5-1)-$F2907)))</f>
        <v/>
      </c>
      <c r="H2907" s="21" t="str">
        <f>IF($B2907="","",IF(AND($D2907&gt;=Настройки!$B$5,$D2907&lt;=Настройки!$B$6),$E2907,0))</f>
        <v/>
      </c>
      <c r="I2907" s="21" t="str">
        <f t="shared" si="135"/>
        <v/>
      </c>
      <c r="J2907" s="21" t="str">
        <f>IF($B2907="","",MAX(0,$E2907-MAX(0,SUMIFS(Тех_Движение!$G$2:$G$5111,Тех_Движение!$D$2:$D$5111,$C2907,Тех_Движение!$B$2:$B$5111,"&lt;="&amp;Настройки!$B$6)-$F2907)))</f>
        <v/>
      </c>
      <c r="K2907" s="21" t="e">
        <f>IF(OR($B2907="",K$3&lt;$D2907+Настройки!$B$7),0,MAX(0,$E2907-MAX(0,SUMIFS(Тех_Движение!$G$2:$G$5111,Тех_Движение!$D$2:$D$5111,$C2907,Тех_Движение!$B$2:$B$5111,"&lt;="&amp;K$3)-$F2907)))</f>
        <v>#VALUE!</v>
      </c>
      <c r="L2907" s="21" t="e">
        <f>IF(OR($B2907="",L$3&lt;$D2907+Настройки!$B$7),0,MAX(0,$E2907-MAX(0,SUMIFS(Тех_Движение!$G$2:$G$5111,Тех_Движение!$D$2:$D$5111,$C2907,Тех_Движение!$B$2:$B$5111,"&lt;="&amp;L$3)-$F2907)))</f>
        <v>#VALUE!</v>
      </c>
      <c r="M2907" s="21" t="e">
        <f>IF(OR($B2907="",M$3&lt;$D2907+Настройки!$B$7),0,MAX(0,$E2907-MAX(0,SUMIFS(Тех_Движение!$G$2:$G$5111,Тех_Движение!$D$2:$D$5111,$C2907,Тех_Движение!$B$2:$B$5111,"&lt;="&amp;M$3)-$F2907)))</f>
        <v>#VALUE!</v>
      </c>
      <c r="N2907" s="21" t="e">
        <f>IF(OR($B2907="",N$3&lt;$D2907+Настройки!$B$7),0,MAX(0,$E2907-MAX(0,SUMIFS(Тех_Движение!$G$2:$G$5111,Тех_Движение!$D$2:$D$5111,$C2907,Тех_Движение!$B$2:$B$5111,"&lt;="&amp;N$3)-$F2907)))</f>
        <v>#VALUE!</v>
      </c>
      <c r="O2907" s="21" t="e">
        <f>IF(OR($B2907="",O$3&lt;$D2907+Настройки!$B$7),0,MAX(0,$E2907-MAX(0,SUMIFS(Тех_Движение!$G$2:$G$5111,Тех_Движение!$D$2:$D$5111,$C2907,Тех_Движение!$B$2:$B$5111,"&lt;="&amp;O$3)-$F2907)))</f>
        <v>#VALUE!</v>
      </c>
      <c r="P2907" s="21" t="e">
        <f>IF(OR($B2907="",P$3&lt;$D2907+Настройки!$B$7),0,MAX(0,$E2907-MAX(0,SUMIFS(Тех_Движение!$G$2:$G$5111,Тех_Движение!$D$2:$D$5111,$C2907,Тех_Движение!$B$2:$B$5111,"&lt;="&amp;P$3)-$F2907)))</f>
        <v>#VALUE!</v>
      </c>
      <c r="Q2907" s="21" t="e">
        <f>IF(OR($B2907="",Q$3&lt;$D2907+Настройки!$B$7),0,MAX(0,$E2907-MAX(0,SUMIFS(Тех_Движение!$G$2:$G$5111,Тех_Движение!$D$2:$D$5111,$C2907,Тех_Движение!$B$2:$B$5111,"&lt;="&amp;Q$3)-$F2907)))</f>
        <v>#VALUE!</v>
      </c>
      <c r="R2907" s="21" t="str">
        <f t="shared" si="136"/>
        <v/>
      </c>
      <c r="S2907" s="23" t="str">
        <f>IF($B2907="","",VLOOKUP($C2907,Настройки!$A$11:$L$17,9,FALSE))</f>
        <v/>
      </c>
      <c r="T2907" s="23" t="str">
        <f t="shared" si="137"/>
        <v/>
      </c>
    </row>
    <row r="2908" spans="1:20" x14ac:dyDescent="0.3">
      <c r="A2908" s="20">
        <f>Тех_Движение!$A$2905</f>
        <v>2904</v>
      </c>
      <c r="B2908" s="20" t="str">
        <f>IF(Тех_Движение!$F$2905&gt;0,Тех_Движение!$I$2905,"")</f>
        <v/>
      </c>
      <c r="C2908" s="20" t="str">
        <f>IF($B2908="","",Тех_Движение!$D$2905)</f>
        <v/>
      </c>
      <c r="D2908" s="9" t="str">
        <f>IF($B2908="","",Тех_Движение!$B$2905)</f>
        <v/>
      </c>
      <c r="E2908" s="21" t="str">
        <f>IF($B2908="","",Тех_Движение!$F$2905)</f>
        <v/>
      </c>
      <c r="F2908" s="21" t="str">
        <f>IF($B2908="","",SUMIFS($E$5:$E2907,$C$5:$C2907,$C2908))</f>
        <v/>
      </c>
      <c r="G2908" s="21" t="str">
        <f>IF($B2908="","",MAX(0,$E2908-MAX(0,SUMIFS(Тех_Движение!$G$2:$G$5111,Тех_Движение!$D$2:$D$5111,$C2908,Тех_Движение!$B$2:$B$5111,"&lt;="&amp;Настройки!$B$5-1)-$F2908)))</f>
        <v/>
      </c>
      <c r="H2908" s="21" t="str">
        <f>IF($B2908="","",IF(AND($D2908&gt;=Настройки!$B$5,$D2908&lt;=Настройки!$B$6),$E2908,0))</f>
        <v/>
      </c>
      <c r="I2908" s="21" t="str">
        <f t="shared" si="135"/>
        <v/>
      </c>
      <c r="J2908" s="21" t="str">
        <f>IF($B2908="","",MAX(0,$E2908-MAX(0,SUMIFS(Тех_Движение!$G$2:$G$5111,Тех_Движение!$D$2:$D$5111,$C2908,Тех_Движение!$B$2:$B$5111,"&lt;="&amp;Настройки!$B$6)-$F2908)))</f>
        <v/>
      </c>
      <c r="K2908" s="21" t="e">
        <f>IF(OR($B2908="",K$3&lt;$D2908+Настройки!$B$7),0,MAX(0,$E2908-MAX(0,SUMIFS(Тех_Движение!$G$2:$G$5111,Тех_Движение!$D$2:$D$5111,$C2908,Тех_Движение!$B$2:$B$5111,"&lt;="&amp;K$3)-$F2908)))</f>
        <v>#VALUE!</v>
      </c>
      <c r="L2908" s="21" t="e">
        <f>IF(OR($B2908="",L$3&lt;$D2908+Настройки!$B$7),0,MAX(0,$E2908-MAX(0,SUMIFS(Тех_Движение!$G$2:$G$5111,Тех_Движение!$D$2:$D$5111,$C2908,Тех_Движение!$B$2:$B$5111,"&lt;="&amp;L$3)-$F2908)))</f>
        <v>#VALUE!</v>
      </c>
      <c r="M2908" s="21" t="e">
        <f>IF(OR($B2908="",M$3&lt;$D2908+Настройки!$B$7),0,MAX(0,$E2908-MAX(0,SUMIFS(Тех_Движение!$G$2:$G$5111,Тех_Движение!$D$2:$D$5111,$C2908,Тех_Движение!$B$2:$B$5111,"&lt;="&amp;M$3)-$F2908)))</f>
        <v>#VALUE!</v>
      </c>
      <c r="N2908" s="21" t="e">
        <f>IF(OR($B2908="",N$3&lt;$D2908+Настройки!$B$7),0,MAX(0,$E2908-MAX(0,SUMIFS(Тех_Движение!$G$2:$G$5111,Тех_Движение!$D$2:$D$5111,$C2908,Тех_Движение!$B$2:$B$5111,"&lt;="&amp;N$3)-$F2908)))</f>
        <v>#VALUE!</v>
      </c>
      <c r="O2908" s="21" t="e">
        <f>IF(OR($B2908="",O$3&lt;$D2908+Настройки!$B$7),0,MAX(0,$E2908-MAX(0,SUMIFS(Тех_Движение!$G$2:$G$5111,Тех_Движение!$D$2:$D$5111,$C2908,Тех_Движение!$B$2:$B$5111,"&lt;="&amp;O$3)-$F2908)))</f>
        <v>#VALUE!</v>
      </c>
      <c r="P2908" s="21" t="e">
        <f>IF(OR($B2908="",P$3&lt;$D2908+Настройки!$B$7),0,MAX(0,$E2908-MAX(0,SUMIFS(Тех_Движение!$G$2:$G$5111,Тех_Движение!$D$2:$D$5111,$C2908,Тех_Движение!$B$2:$B$5111,"&lt;="&amp;P$3)-$F2908)))</f>
        <v>#VALUE!</v>
      </c>
      <c r="Q2908" s="21" t="e">
        <f>IF(OR($B2908="",Q$3&lt;$D2908+Настройки!$B$7),0,MAX(0,$E2908-MAX(0,SUMIFS(Тех_Движение!$G$2:$G$5111,Тех_Движение!$D$2:$D$5111,$C2908,Тех_Движение!$B$2:$B$5111,"&lt;="&amp;Q$3)-$F2908)))</f>
        <v>#VALUE!</v>
      </c>
      <c r="R2908" s="21" t="str">
        <f t="shared" si="136"/>
        <v/>
      </c>
      <c r="S2908" s="23" t="str">
        <f>IF($B2908="","",VLOOKUP($C2908,Настройки!$A$11:$L$17,9,FALSE))</f>
        <v/>
      </c>
      <c r="T2908" s="23" t="str">
        <f t="shared" si="137"/>
        <v/>
      </c>
    </row>
    <row r="2909" spans="1:20" x14ac:dyDescent="0.3">
      <c r="A2909" s="20">
        <f>Тех_Движение!$A$2906</f>
        <v>2905</v>
      </c>
      <c r="B2909" s="20" t="str">
        <f>IF(Тех_Движение!$F$2906&gt;0,Тех_Движение!$I$2906,"")</f>
        <v/>
      </c>
      <c r="C2909" s="20" t="str">
        <f>IF($B2909="","",Тех_Движение!$D$2906)</f>
        <v/>
      </c>
      <c r="D2909" s="9" t="str">
        <f>IF($B2909="","",Тех_Движение!$B$2906)</f>
        <v/>
      </c>
      <c r="E2909" s="21" t="str">
        <f>IF($B2909="","",Тех_Движение!$F$2906)</f>
        <v/>
      </c>
      <c r="F2909" s="21" t="str">
        <f>IF($B2909="","",SUMIFS($E$5:$E2908,$C$5:$C2908,$C2909))</f>
        <v/>
      </c>
      <c r="G2909" s="21" t="str">
        <f>IF($B2909="","",MAX(0,$E2909-MAX(0,SUMIFS(Тех_Движение!$G$2:$G$5111,Тех_Движение!$D$2:$D$5111,$C2909,Тех_Движение!$B$2:$B$5111,"&lt;="&amp;Настройки!$B$5-1)-$F2909)))</f>
        <v/>
      </c>
      <c r="H2909" s="21" t="str">
        <f>IF($B2909="","",IF(AND($D2909&gt;=Настройки!$B$5,$D2909&lt;=Настройки!$B$6),$E2909,0))</f>
        <v/>
      </c>
      <c r="I2909" s="21" t="str">
        <f t="shared" si="135"/>
        <v/>
      </c>
      <c r="J2909" s="21" t="str">
        <f>IF($B2909="","",MAX(0,$E2909-MAX(0,SUMIFS(Тех_Движение!$G$2:$G$5111,Тех_Движение!$D$2:$D$5111,$C2909,Тех_Движение!$B$2:$B$5111,"&lt;="&amp;Настройки!$B$6)-$F2909)))</f>
        <v/>
      </c>
      <c r="K2909" s="21" t="e">
        <f>IF(OR($B2909="",K$3&lt;$D2909+Настройки!$B$7),0,MAX(0,$E2909-MAX(0,SUMIFS(Тех_Движение!$G$2:$G$5111,Тех_Движение!$D$2:$D$5111,$C2909,Тех_Движение!$B$2:$B$5111,"&lt;="&amp;K$3)-$F2909)))</f>
        <v>#VALUE!</v>
      </c>
      <c r="L2909" s="21" t="e">
        <f>IF(OR($B2909="",L$3&lt;$D2909+Настройки!$B$7),0,MAX(0,$E2909-MAX(0,SUMIFS(Тех_Движение!$G$2:$G$5111,Тех_Движение!$D$2:$D$5111,$C2909,Тех_Движение!$B$2:$B$5111,"&lt;="&amp;L$3)-$F2909)))</f>
        <v>#VALUE!</v>
      </c>
      <c r="M2909" s="21" t="e">
        <f>IF(OR($B2909="",M$3&lt;$D2909+Настройки!$B$7),0,MAX(0,$E2909-MAX(0,SUMIFS(Тех_Движение!$G$2:$G$5111,Тех_Движение!$D$2:$D$5111,$C2909,Тех_Движение!$B$2:$B$5111,"&lt;="&amp;M$3)-$F2909)))</f>
        <v>#VALUE!</v>
      </c>
      <c r="N2909" s="21" t="e">
        <f>IF(OR($B2909="",N$3&lt;$D2909+Настройки!$B$7),0,MAX(0,$E2909-MAX(0,SUMIFS(Тех_Движение!$G$2:$G$5111,Тех_Движение!$D$2:$D$5111,$C2909,Тех_Движение!$B$2:$B$5111,"&lt;="&amp;N$3)-$F2909)))</f>
        <v>#VALUE!</v>
      </c>
      <c r="O2909" s="21" t="e">
        <f>IF(OR($B2909="",O$3&lt;$D2909+Настройки!$B$7),0,MAX(0,$E2909-MAX(0,SUMIFS(Тех_Движение!$G$2:$G$5111,Тех_Движение!$D$2:$D$5111,$C2909,Тех_Движение!$B$2:$B$5111,"&lt;="&amp;O$3)-$F2909)))</f>
        <v>#VALUE!</v>
      </c>
      <c r="P2909" s="21" t="e">
        <f>IF(OR($B2909="",P$3&lt;$D2909+Настройки!$B$7),0,MAX(0,$E2909-MAX(0,SUMIFS(Тех_Движение!$G$2:$G$5111,Тех_Движение!$D$2:$D$5111,$C2909,Тех_Движение!$B$2:$B$5111,"&lt;="&amp;P$3)-$F2909)))</f>
        <v>#VALUE!</v>
      </c>
      <c r="Q2909" s="21" t="e">
        <f>IF(OR($B2909="",Q$3&lt;$D2909+Настройки!$B$7),0,MAX(0,$E2909-MAX(0,SUMIFS(Тех_Движение!$G$2:$G$5111,Тех_Движение!$D$2:$D$5111,$C2909,Тех_Движение!$B$2:$B$5111,"&lt;="&amp;Q$3)-$F2909)))</f>
        <v>#VALUE!</v>
      </c>
      <c r="R2909" s="21" t="str">
        <f t="shared" si="136"/>
        <v/>
      </c>
      <c r="S2909" s="23" t="str">
        <f>IF($B2909="","",VLOOKUP($C2909,Настройки!$A$11:$L$17,9,FALSE))</f>
        <v/>
      </c>
      <c r="T2909" s="23" t="str">
        <f t="shared" si="137"/>
        <v/>
      </c>
    </row>
    <row r="2910" spans="1:20" x14ac:dyDescent="0.3">
      <c r="A2910" s="20">
        <f>Тех_Движение!$A$2907</f>
        <v>2906</v>
      </c>
      <c r="B2910" s="20" t="str">
        <f>IF(Тех_Движение!$F$2907&gt;0,Тех_Движение!$I$2907,"")</f>
        <v/>
      </c>
      <c r="C2910" s="20" t="str">
        <f>IF($B2910="","",Тех_Движение!$D$2907)</f>
        <v/>
      </c>
      <c r="D2910" s="9" t="str">
        <f>IF($B2910="","",Тех_Движение!$B$2907)</f>
        <v/>
      </c>
      <c r="E2910" s="21" t="str">
        <f>IF($B2910="","",Тех_Движение!$F$2907)</f>
        <v/>
      </c>
      <c r="F2910" s="21" t="str">
        <f>IF($B2910="","",SUMIFS($E$5:$E2909,$C$5:$C2909,$C2910))</f>
        <v/>
      </c>
      <c r="G2910" s="21" t="str">
        <f>IF($B2910="","",MAX(0,$E2910-MAX(0,SUMIFS(Тех_Движение!$G$2:$G$5111,Тех_Движение!$D$2:$D$5111,$C2910,Тех_Движение!$B$2:$B$5111,"&lt;="&amp;Настройки!$B$5-1)-$F2910)))</f>
        <v/>
      </c>
      <c r="H2910" s="21" t="str">
        <f>IF($B2910="","",IF(AND($D2910&gt;=Настройки!$B$5,$D2910&lt;=Настройки!$B$6),$E2910,0))</f>
        <v/>
      </c>
      <c r="I2910" s="21" t="str">
        <f t="shared" si="135"/>
        <v/>
      </c>
      <c r="J2910" s="21" t="str">
        <f>IF($B2910="","",MAX(0,$E2910-MAX(0,SUMIFS(Тех_Движение!$G$2:$G$5111,Тех_Движение!$D$2:$D$5111,$C2910,Тех_Движение!$B$2:$B$5111,"&lt;="&amp;Настройки!$B$6)-$F2910)))</f>
        <v/>
      </c>
      <c r="K2910" s="21" t="e">
        <f>IF(OR($B2910="",K$3&lt;$D2910+Настройки!$B$7),0,MAX(0,$E2910-MAX(0,SUMIFS(Тех_Движение!$G$2:$G$5111,Тех_Движение!$D$2:$D$5111,$C2910,Тех_Движение!$B$2:$B$5111,"&lt;="&amp;K$3)-$F2910)))</f>
        <v>#VALUE!</v>
      </c>
      <c r="L2910" s="21" t="e">
        <f>IF(OR($B2910="",L$3&lt;$D2910+Настройки!$B$7),0,MAX(0,$E2910-MAX(0,SUMIFS(Тех_Движение!$G$2:$G$5111,Тех_Движение!$D$2:$D$5111,$C2910,Тех_Движение!$B$2:$B$5111,"&lt;="&amp;L$3)-$F2910)))</f>
        <v>#VALUE!</v>
      </c>
      <c r="M2910" s="21" t="e">
        <f>IF(OR($B2910="",M$3&lt;$D2910+Настройки!$B$7),0,MAX(0,$E2910-MAX(0,SUMIFS(Тех_Движение!$G$2:$G$5111,Тех_Движение!$D$2:$D$5111,$C2910,Тех_Движение!$B$2:$B$5111,"&lt;="&amp;M$3)-$F2910)))</f>
        <v>#VALUE!</v>
      </c>
      <c r="N2910" s="21" t="e">
        <f>IF(OR($B2910="",N$3&lt;$D2910+Настройки!$B$7),0,MAX(0,$E2910-MAX(0,SUMIFS(Тех_Движение!$G$2:$G$5111,Тех_Движение!$D$2:$D$5111,$C2910,Тех_Движение!$B$2:$B$5111,"&lt;="&amp;N$3)-$F2910)))</f>
        <v>#VALUE!</v>
      </c>
      <c r="O2910" s="21" t="e">
        <f>IF(OR($B2910="",O$3&lt;$D2910+Настройки!$B$7),0,MAX(0,$E2910-MAX(0,SUMIFS(Тех_Движение!$G$2:$G$5111,Тех_Движение!$D$2:$D$5111,$C2910,Тех_Движение!$B$2:$B$5111,"&lt;="&amp;O$3)-$F2910)))</f>
        <v>#VALUE!</v>
      </c>
      <c r="P2910" s="21" t="e">
        <f>IF(OR($B2910="",P$3&lt;$D2910+Настройки!$B$7),0,MAX(0,$E2910-MAX(0,SUMIFS(Тех_Движение!$G$2:$G$5111,Тех_Движение!$D$2:$D$5111,$C2910,Тех_Движение!$B$2:$B$5111,"&lt;="&amp;P$3)-$F2910)))</f>
        <v>#VALUE!</v>
      </c>
      <c r="Q2910" s="21" t="e">
        <f>IF(OR($B2910="",Q$3&lt;$D2910+Настройки!$B$7),0,MAX(0,$E2910-MAX(0,SUMIFS(Тех_Движение!$G$2:$G$5111,Тех_Движение!$D$2:$D$5111,$C2910,Тех_Движение!$B$2:$B$5111,"&lt;="&amp;Q$3)-$F2910)))</f>
        <v>#VALUE!</v>
      </c>
      <c r="R2910" s="21" t="str">
        <f t="shared" si="136"/>
        <v/>
      </c>
      <c r="S2910" s="23" t="str">
        <f>IF($B2910="","",VLOOKUP($C2910,Настройки!$A$11:$L$17,9,FALSE))</f>
        <v/>
      </c>
      <c r="T2910" s="23" t="str">
        <f t="shared" si="137"/>
        <v/>
      </c>
    </row>
    <row r="2911" spans="1:20" x14ac:dyDescent="0.3">
      <c r="A2911" s="20">
        <f>Тех_Движение!$A$2908</f>
        <v>2907</v>
      </c>
      <c r="B2911" s="20" t="str">
        <f>IF(Тех_Движение!$F$2908&gt;0,Тех_Движение!$I$2908,"")</f>
        <v/>
      </c>
      <c r="C2911" s="20" t="str">
        <f>IF($B2911="","",Тех_Движение!$D$2908)</f>
        <v/>
      </c>
      <c r="D2911" s="9" t="str">
        <f>IF($B2911="","",Тех_Движение!$B$2908)</f>
        <v/>
      </c>
      <c r="E2911" s="21" t="str">
        <f>IF($B2911="","",Тех_Движение!$F$2908)</f>
        <v/>
      </c>
      <c r="F2911" s="21" t="str">
        <f>IF($B2911="","",SUMIFS($E$5:$E2910,$C$5:$C2910,$C2911))</f>
        <v/>
      </c>
      <c r="G2911" s="21" t="str">
        <f>IF($B2911="","",MAX(0,$E2911-MAX(0,SUMIFS(Тех_Движение!$G$2:$G$5111,Тех_Движение!$D$2:$D$5111,$C2911,Тех_Движение!$B$2:$B$5111,"&lt;="&amp;Настройки!$B$5-1)-$F2911)))</f>
        <v/>
      </c>
      <c r="H2911" s="21" t="str">
        <f>IF($B2911="","",IF(AND($D2911&gt;=Настройки!$B$5,$D2911&lt;=Настройки!$B$6),$E2911,0))</f>
        <v/>
      </c>
      <c r="I2911" s="21" t="str">
        <f t="shared" si="135"/>
        <v/>
      </c>
      <c r="J2911" s="21" t="str">
        <f>IF($B2911="","",MAX(0,$E2911-MAX(0,SUMIFS(Тех_Движение!$G$2:$G$5111,Тех_Движение!$D$2:$D$5111,$C2911,Тех_Движение!$B$2:$B$5111,"&lt;="&amp;Настройки!$B$6)-$F2911)))</f>
        <v/>
      </c>
      <c r="K2911" s="21" t="e">
        <f>IF(OR($B2911="",K$3&lt;$D2911+Настройки!$B$7),0,MAX(0,$E2911-MAX(0,SUMIFS(Тех_Движение!$G$2:$G$5111,Тех_Движение!$D$2:$D$5111,$C2911,Тех_Движение!$B$2:$B$5111,"&lt;="&amp;K$3)-$F2911)))</f>
        <v>#VALUE!</v>
      </c>
      <c r="L2911" s="21" t="e">
        <f>IF(OR($B2911="",L$3&lt;$D2911+Настройки!$B$7),0,MAX(0,$E2911-MAX(0,SUMIFS(Тех_Движение!$G$2:$G$5111,Тех_Движение!$D$2:$D$5111,$C2911,Тех_Движение!$B$2:$B$5111,"&lt;="&amp;L$3)-$F2911)))</f>
        <v>#VALUE!</v>
      </c>
      <c r="M2911" s="21" t="e">
        <f>IF(OR($B2911="",M$3&lt;$D2911+Настройки!$B$7),0,MAX(0,$E2911-MAX(0,SUMIFS(Тех_Движение!$G$2:$G$5111,Тех_Движение!$D$2:$D$5111,$C2911,Тех_Движение!$B$2:$B$5111,"&lt;="&amp;M$3)-$F2911)))</f>
        <v>#VALUE!</v>
      </c>
      <c r="N2911" s="21" t="e">
        <f>IF(OR($B2911="",N$3&lt;$D2911+Настройки!$B$7),0,MAX(0,$E2911-MAX(0,SUMIFS(Тех_Движение!$G$2:$G$5111,Тех_Движение!$D$2:$D$5111,$C2911,Тех_Движение!$B$2:$B$5111,"&lt;="&amp;N$3)-$F2911)))</f>
        <v>#VALUE!</v>
      </c>
      <c r="O2911" s="21" t="e">
        <f>IF(OR($B2911="",O$3&lt;$D2911+Настройки!$B$7),0,MAX(0,$E2911-MAX(0,SUMIFS(Тех_Движение!$G$2:$G$5111,Тех_Движение!$D$2:$D$5111,$C2911,Тех_Движение!$B$2:$B$5111,"&lt;="&amp;O$3)-$F2911)))</f>
        <v>#VALUE!</v>
      </c>
      <c r="P2911" s="21" t="e">
        <f>IF(OR($B2911="",P$3&lt;$D2911+Настройки!$B$7),0,MAX(0,$E2911-MAX(0,SUMIFS(Тех_Движение!$G$2:$G$5111,Тех_Движение!$D$2:$D$5111,$C2911,Тех_Движение!$B$2:$B$5111,"&lt;="&amp;P$3)-$F2911)))</f>
        <v>#VALUE!</v>
      </c>
      <c r="Q2911" s="21" t="e">
        <f>IF(OR($B2911="",Q$3&lt;$D2911+Настройки!$B$7),0,MAX(0,$E2911-MAX(0,SUMIFS(Тех_Движение!$G$2:$G$5111,Тех_Движение!$D$2:$D$5111,$C2911,Тех_Движение!$B$2:$B$5111,"&lt;="&amp;Q$3)-$F2911)))</f>
        <v>#VALUE!</v>
      </c>
      <c r="R2911" s="21" t="str">
        <f t="shared" si="136"/>
        <v/>
      </c>
      <c r="S2911" s="23" t="str">
        <f>IF($B2911="","",VLOOKUP($C2911,Настройки!$A$11:$L$17,9,FALSE))</f>
        <v/>
      </c>
      <c r="T2911" s="23" t="str">
        <f t="shared" si="137"/>
        <v/>
      </c>
    </row>
    <row r="2912" spans="1:20" x14ac:dyDescent="0.3">
      <c r="A2912" s="20">
        <f>Тех_Движение!$A$2909</f>
        <v>2908</v>
      </c>
      <c r="B2912" s="20" t="str">
        <f>IF(Тех_Движение!$F$2909&gt;0,Тех_Движение!$I$2909,"")</f>
        <v/>
      </c>
      <c r="C2912" s="20" t="str">
        <f>IF($B2912="","",Тех_Движение!$D$2909)</f>
        <v/>
      </c>
      <c r="D2912" s="9" t="str">
        <f>IF($B2912="","",Тех_Движение!$B$2909)</f>
        <v/>
      </c>
      <c r="E2912" s="21" t="str">
        <f>IF($B2912="","",Тех_Движение!$F$2909)</f>
        <v/>
      </c>
      <c r="F2912" s="21" t="str">
        <f>IF($B2912="","",SUMIFS($E$5:$E2911,$C$5:$C2911,$C2912))</f>
        <v/>
      </c>
      <c r="G2912" s="21" t="str">
        <f>IF($B2912="","",MAX(0,$E2912-MAX(0,SUMIFS(Тех_Движение!$G$2:$G$5111,Тех_Движение!$D$2:$D$5111,$C2912,Тех_Движение!$B$2:$B$5111,"&lt;="&amp;Настройки!$B$5-1)-$F2912)))</f>
        <v/>
      </c>
      <c r="H2912" s="21" t="str">
        <f>IF($B2912="","",IF(AND($D2912&gt;=Настройки!$B$5,$D2912&lt;=Настройки!$B$6),$E2912,0))</f>
        <v/>
      </c>
      <c r="I2912" s="21" t="str">
        <f t="shared" si="135"/>
        <v/>
      </c>
      <c r="J2912" s="21" t="str">
        <f>IF($B2912="","",MAX(0,$E2912-MAX(0,SUMIFS(Тех_Движение!$G$2:$G$5111,Тех_Движение!$D$2:$D$5111,$C2912,Тех_Движение!$B$2:$B$5111,"&lt;="&amp;Настройки!$B$6)-$F2912)))</f>
        <v/>
      </c>
      <c r="K2912" s="21" t="e">
        <f>IF(OR($B2912="",K$3&lt;$D2912+Настройки!$B$7),0,MAX(0,$E2912-MAX(0,SUMIFS(Тех_Движение!$G$2:$G$5111,Тех_Движение!$D$2:$D$5111,$C2912,Тех_Движение!$B$2:$B$5111,"&lt;="&amp;K$3)-$F2912)))</f>
        <v>#VALUE!</v>
      </c>
      <c r="L2912" s="21" t="e">
        <f>IF(OR($B2912="",L$3&lt;$D2912+Настройки!$B$7),0,MAX(0,$E2912-MAX(0,SUMIFS(Тех_Движение!$G$2:$G$5111,Тех_Движение!$D$2:$D$5111,$C2912,Тех_Движение!$B$2:$B$5111,"&lt;="&amp;L$3)-$F2912)))</f>
        <v>#VALUE!</v>
      </c>
      <c r="M2912" s="21" t="e">
        <f>IF(OR($B2912="",M$3&lt;$D2912+Настройки!$B$7),0,MAX(0,$E2912-MAX(0,SUMIFS(Тех_Движение!$G$2:$G$5111,Тех_Движение!$D$2:$D$5111,$C2912,Тех_Движение!$B$2:$B$5111,"&lt;="&amp;M$3)-$F2912)))</f>
        <v>#VALUE!</v>
      </c>
      <c r="N2912" s="21" t="e">
        <f>IF(OR($B2912="",N$3&lt;$D2912+Настройки!$B$7),0,MAX(0,$E2912-MAX(0,SUMIFS(Тех_Движение!$G$2:$G$5111,Тех_Движение!$D$2:$D$5111,$C2912,Тех_Движение!$B$2:$B$5111,"&lt;="&amp;N$3)-$F2912)))</f>
        <v>#VALUE!</v>
      </c>
      <c r="O2912" s="21" t="e">
        <f>IF(OR($B2912="",O$3&lt;$D2912+Настройки!$B$7),0,MAX(0,$E2912-MAX(0,SUMIFS(Тех_Движение!$G$2:$G$5111,Тех_Движение!$D$2:$D$5111,$C2912,Тех_Движение!$B$2:$B$5111,"&lt;="&amp;O$3)-$F2912)))</f>
        <v>#VALUE!</v>
      </c>
      <c r="P2912" s="21" t="e">
        <f>IF(OR($B2912="",P$3&lt;$D2912+Настройки!$B$7),0,MAX(0,$E2912-MAX(0,SUMIFS(Тех_Движение!$G$2:$G$5111,Тех_Движение!$D$2:$D$5111,$C2912,Тех_Движение!$B$2:$B$5111,"&lt;="&amp;P$3)-$F2912)))</f>
        <v>#VALUE!</v>
      </c>
      <c r="Q2912" s="21" t="e">
        <f>IF(OR($B2912="",Q$3&lt;$D2912+Настройки!$B$7),0,MAX(0,$E2912-MAX(0,SUMIFS(Тех_Движение!$G$2:$G$5111,Тех_Движение!$D$2:$D$5111,$C2912,Тех_Движение!$B$2:$B$5111,"&lt;="&amp;Q$3)-$F2912)))</f>
        <v>#VALUE!</v>
      </c>
      <c r="R2912" s="21" t="str">
        <f t="shared" si="136"/>
        <v/>
      </c>
      <c r="S2912" s="23" t="str">
        <f>IF($B2912="","",VLOOKUP($C2912,Настройки!$A$11:$L$17,9,FALSE))</f>
        <v/>
      </c>
      <c r="T2912" s="23" t="str">
        <f t="shared" si="137"/>
        <v/>
      </c>
    </row>
    <row r="2913" spans="1:20" x14ac:dyDescent="0.3">
      <c r="A2913" s="20">
        <f>Тех_Движение!$A$2910</f>
        <v>2909</v>
      </c>
      <c r="B2913" s="20" t="str">
        <f>IF(Тех_Движение!$F$2910&gt;0,Тех_Движение!$I$2910,"")</f>
        <v/>
      </c>
      <c r="C2913" s="20" t="str">
        <f>IF($B2913="","",Тех_Движение!$D$2910)</f>
        <v/>
      </c>
      <c r="D2913" s="9" t="str">
        <f>IF($B2913="","",Тех_Движение!$B$2910)</f>
        <v/>
      </c>
      <c r="E2913" s="21" t="str">
        <f>IF($B2913="","",Тех_Движение!$F$2910)</f>
        <v/>
      </c>
      <c r="F2913" s="21" t="str">
        <f>IF($B2913="","",SUMIFS($E$5:$E2912,$C$5:$C2912,$C2913))</f>
        <v/>
      </c>
      <c r="G2913" s="21" t="str">
        <f>IF($B2913="","",MAX(0,$E2913-MAX(0,SUMIFS(Тех_Движение!$G$2:$G$5111,Тех_Движение!$D$2:$D$5111,$C2913,Тех_Движение!$B$2:$B$5111,"&lt;="&amp;Настройки!$B$5-1)-$F2913)))</f>
        <v/>
      </c>
      <c r="H2913" s="21" t="str">
        <f>IF($B2913="","",IF(AND($D2913&gt;=Настройки!$B$5,$D2913&lt;=Настройки!$B$6),$E2913,0))</f>
        <v/>
      </c>
      <c r="I2913" s="21" t="str">
        <f t="shared" si="135"/>
        <v/>
      </c>
      <c r="J2913" s="21" t="str">
        <f>IF($B2913="","",MAX(0,$E2913-MAX(0,SUMIFS(Тех_Движение!$G$2:$G$5111,Тех_Движение!$D$2:$D$5111,$C2913,Тех_Движение!$B$2:$B$5111,"&lt;="&amp;Настройки!$B$6)-$F2913)))</f>
        <v/>
      </c>
      <c r="K2913" s="21" t="e">
        <f>IF(OR($B2913="",K$3&lt;$D2913+Настройки!$B$7),0,MAX(0,$E2913-MAX(0,SUMIFS(Тех_Движение!$G$2:$G$5111,Тех_Движение!$D$2:$D$5111,$C2913,Тех_Движение!$B$2:$B$5111,"&lt;="&amp;K$3)-$F2913)))</f>
        <v>#VALUE!</v>
      </c>
      <c r="L2913" s="21" t="e">
        <f>IF(OR($B2913="",L$3&lt;$D2913+Настройки!$B$7),0,MAX(0,$E2913-MAX(0,SUMIFS(Тех_Движение!$G$2:$G$5111,Тех_Движение!$D$2:$D$5111,$C2913,Тех_Движение!$B$2:$B$5111,"&lt;="&amp;L$3)-$F2913)))</f>
        <v>#VALUE!</v>
      </c>
      <c r="M2913" s="21" t="e">
        <f>IF(OR($B2913="",M$3&lt;$D2913+Настройки!$B$7),0,MAX(0,$E2913-MAX(0,SUMIFS(Тех_Движение!$G$2:$G$5111,Тех_Движение!$D$2:$D$5111,$C2913,Тех_Движение!$B$2:$B$5111,"&lt;="&amp;M$3)-$F2913)))</f>
        <v>#VALUE!</v>
      </c>
      <c r="N2913" s="21" t="e">
        <f>IF(OR($B2913="",N$3&lt;$D2913+Настройки!$B$7),0,MAX(0,$E2913-MAX(0,SUMIFS(Тех_Движение!$G$2:$G$5111,Тех_Движение!$D$2:$D$5111,$C2913,Тех_Движение!$B$2:$B$5111,"&lt;="&amp;N$3)-$F2913)))</f>
        <v>#VALUE!</v>
      </c>
      <c r="O2913" s="21" t="e">
        <f>IF(OR($B2913="",O$3&lt;$D2913+Настройки!$B$7),0,MAX(0,$E2913-MAX(0,SUMIFS(Тех_Движение!$G$2:$G$5111,Тех_Движение!$D$2:$D$5111,$C2913,Тех_Движение!$B$2:$B$5111,"&lt;="&amp;O$3)-$F2913)))</f>
        <v>#VALUE!</v>
      </c>
      <c r="P2913" s="21" t="e">
        <f>IF(OR($B2913="",P$3&lt;$D2913+Настройки!$B$7),0,MAX(0,$E2913-MAX(0,SUMIFS(Тех_Движение!$G$2:$G$5111,Тех_Движение!$D$2:$D$5111,$C2913,Тех_Движение!$B$2:$B$5111,"&lt;="&amp;P$3)-$F2913)))</f>
        <v>#VALUE!</v>
      </c>
      <c r="Q2913" s="21" t="e">
        <f>IF(OR($B2913="",Q$3&lt;$D2913+Настройки!$B$7),0,MAX(0,$E2913-MAX(0,SUMIFS(Тех_Движение!$G$2:$G$5111,Тех_Движение!$D$2:$D$5111,$C2913,Тех_Движение!$B$2:$B$5111,"&lt;="&amp;Q$3)-$F2913)))</f>
        <v>#VALUE!</v>
      </c>
      <c r="R2913" s="21" t="str">
        <f t="shared" si="136"/>
        <v/>
      </c>
      <c r="S2913" s="23" t="str">
        <f>IF($B2913="","",VLOOKUP($C2913,Настройки!$A$11:$L$17,9,FALSE))</f>
        <v/>
      </c>
      <c r="T2913" s="23" t="str">
        <f t="shared" si="137"/>
        <v/>
      </c>
    </row>
    <row r="2914" spans="1:20" x14ac:dyDescent="0.3">
      <c r="A2914" s="20">
        <f>Тех_Движение!$A$2911</f>
        <v>2910</v>
      </c>
      <c r="B2914" s="20" t="str">
        <f>IF(Тех_Движение!$F$2911&gt;0,Тех_Движение!$I$2911,"")</f>
        <v/>
      </c>
      <c r="C2914" s="20" t="str">
        <f>IF($B2914="","",Тех_Движение!$D$2911)</f>
        <v/>
      </c>
      <c r="D2914" s="9" t="str">
        <f>IF($B2914="","",Тех_Движение!$B$2911)</f>
        <v/>
      </c>
      <c r="E2914" s="21" t="str">
        <f>IF($B2914="","",Тех_Движение!$F$2911)</f>
        <v/>
      </c>
      <c r="F2914" s="21" t="str">
        <f>IF($B2914="","",SUMIFS($E$5:$E2913,$C$5:$C2913,$C2914))</f>
        <v/>
      </c>
      <c r="G2914" s="21" t="str">
        <f>IF($B2914="","",MAX(0,$E2914-MAX(0,SUMIFS(Тех_Движение!$G$2:$G$5111,Тех_Движение!$D$2:$D$5111,$C2914,Тех_Движение!$B$2:$B$5111,"&lt;="&amp;Настройки!$B$5-1)-$F2914)))</f>
        <v/>
      </c>
      <c r="H2914" s="21" t="str">
        <f>IF($B2914="","",IF(AND($D2914&gt;=Настройки!$B$5,$D2914&lt;=Настройки!$B$6),$E2914,0))</f>
        <v/>
      </c>
      <c r="I2914" s="21" t="str">
        <f t="shared" si="135"/>
        <v/>
      </c>
      <c r="J2914" s="21" t="str">
        <f>IF($B2914="","",MAX(0,$E2914-MAX(0,SUMIFS(Тех_Движение!$G$2:$G$5111,Тех_Движение!$D$2:$D$5111,$C2914,Тех_Движение!$B$2:$B$5111,"&lt;="&amp;Настройки!$B$6)-$F2914)))</f>
        <v/>
      </c>
      <c r="K2914" s="21" t="e">
        <f>IF(OR($B2914="",K$3&lt;$D2914+Настройки!$B$7),0,MAX(0,$E2914-MAX(0,SUMIFS(Тех_Движение!$G$2:$G$5111,Тех_Движение!$D$2:$D$5111,$C2914,Тех_Движение!$B$2:$B$5111,"&lt;="&amp;K$3)-$F2914)))</f>
        <v>#VALUE!</v>
      </c>
      <c r="L2914" s="21" t="e">
        <f>IF(OR($B2914="",L$3&lt;$D2914+Настройки!$B$7),0,MAX(0,$E2914-MAX(0,SUMIFS(Тех_Движение!$G$2:$G$5111,Тех_Движение!$D$2:$D$5111,$C2914,Тех_Движение!$B$2:$B$5111,"&lt;="&amp;L$3)-$F2914)))</f>
        <v>#VALUE!</v>
      </c>
      <c r="M2914" s="21" t="e">
        <f>IF(OR($B2914="",M$3&lt;$D2914+Настройки!$B$7),0,MAX(0,$E2914-MAX(0,SUMIFS(Тех_Движение!$G$2:$G$5111,Тех_Движение!$D$2:$D$5111,$C2914,Тех_Движение!$B$2:$B$5111,"&lt;="&amp;M$3)-$F2914)))</f>
        <v>#VALUE!</v>
      </c>
      <c r="N2914" s="21" t="e">
        <f>IF(OR($B2914="",N$3&lt;$D2914+Настройки!$B$7),0,MAX(0,$E2914-MAX(0,SUMIFS(Тех_Движение!$G$2:$G$5111,Тех_Движение!$D$2:$D$5111,$C2914,Тех_Движение!$B$2:$B$5111,"&lt;="&amp;N$3)-$F2914)))</f>
        <v>#VALUE!</v>
      </c>
      <c r="O2914" s="21" t="e">
        <f>IF(OR($B2914="",O$3&lt;$D2914+Настройки!$B$7),0,MAX(0,$E2914-MAX(0,SUMIFS(Тех_Движение!$G$2:$G$5111,Тех_Движение!$D$2:$D$5111,$C2914,Тех_Движение!$B$2:$B$5111,"&lt;="&amp;O$3)-$F2914)))</f>
        <v>#VALUE!</v>
      </c>
      <c r="P2914" s="21" t="e">
        <f>IF(OR($B2914="",P$3&lt;$D2914+Настройки!$B$7),0,MAX(0,$E2914-MAX(0,SUMIFS(Тех_Движение!$G$2:$G$5111,Тех_Движение!$D$2:$D$5111,$C2914,Тех_Движение!$B$2:$B$5111,"&lt;="&amp;P$3)-$F2914)))</f>
        <v>#VALUE!</v>
      </c>
      <c r="Q2914" s="21" t="e">
        <f>IF(OR($B2914="",Q$3&lt;$D2914+Настройки!$B$7),0,MAX(0,$E2914-MAX(0,SUMIFS(Тех_Движение!$G$2:$G$5111,Тех_Движение!$D$2:$D$5111,$C2914,Тех_Движение!$B$2:$B$5111,"&lt;="&amp;Q$3)-$F2914)))</f>
        <v>#VALUE!</v>
      </c>
      <c r="R2914" s="21" t="str">
        <f t="shared" si="136"/>
        <v/>
      </c>
      <c r="S2914" s="23" t="str">
        <f>IF($B2914="","",VLOOKUP($C2914,Настройки!$A$11:$L$17,9,FALSE))</f>
        <v/>
      </c>
      <c r="T2914" s="23" t="str">
        <f t="shared" si="137"/>
        <v/>
      </c>
    </row>
    <row r="2915" spans="1:20" x14ac:dyDescent="0.3">
      <c r="A2915" s="20">
        <f>Тех_Движение!$A$2912</f>
        <v>2911</v>
      </c>
      <c r="B2915" s="20" t="str">
        <f>IF(Тех_Движение!$F$2912&gt;0,Тех_Движение!$I$2912,"")</f>
        <v/>
      </c>
      <c r="C2915" s="20" t="str">
        <f>IF($B2915="","",Тех_Движение!$D$2912)</f>
        <v/>
      </c>
      <c r="D2915" s="9" t="str">
        <f>IF($B2915="","",Тех_Движение!$B$2912)</f>
        <v/>
      </c>
      <c r="E2915" s="21" t="str">
        <f>IF($B2915="","",Тех_Движение!$F$2912)</f>
        <v/>
      </c>
      <c r="F2915" s="21" t="str">
        <f>IF($B2915="","",SUMIFS($E$5:$E2914,$C$5:$C2914,$C2915))</f>
        <v/>
      </c>
      <c r="G2915" s="21" t="str">
        <f>IF($B2915="","",MAX(0,$E2915-MAX(0,SUMIFS(Тех_Движение!$G$2:$G$5111,Тех_Движение!$D$2:$D$5111,$C2915,Тех_Движение!$B$2:$B$5111,"&lt;="&amp;Настройки!$B$5-1)-$F2915)))</f>
        <v/>
      </c>
      <c r="H2915" s="21" t="str">
        <f>IF($B2915="","",IF(AND($D2915&gt;=Настройки!$B$5,$D2915&lt;=Настройки!$B$6),$E2915,0))</f>
        <v/>
      </c>
      <c r="I2915" s="21" t="str">
        <f t="shared" si="135"/>
        <v/>
      </c>
      <c r="J2915" s="21" t="str">
        <f>IF($B2915="","",MAX(0,$E2915-MAX(0,SUMIFS(Тех_Движение!$G$2:$G$5111,Тех_Движение!$D$2:$D$5111,$C2915,Тех_Движение!$B$2:$B$5111,"&lt;="&amp;Настройки!$B$6)-$F2915)))</f>
        <v/>
      </c>
      <c r="K2915" s="21" t="e">
        <f>IF(OR($B2915="",K$3&lt;$D2915+Настройки!$B$7),0,MAX(0,$E2915-MAX(0,SUMIFS(Тех_Движение!$G$2:$G$5111,Тех_Движение!$D$2:$D$5111,$C2915,Тех_Движение!$B$2:$B$5111,"&lt;="&amp;K$3)-$F2915)))</f>
        <v>#VALUE!</v>
      </c>
      <c r="L2915" s="21" t="e">
        <f>IF(OR($B2915="",L$3&lt;$D2915+Настройки!$B$7),0,MAX(0,$E2915-MAX(0,SUMIFS(Тех_Движение!$G$2:$G$5111,Тех_Движение!$D$2:$D$5111,$C2915,Тех_Движение!$B$2:$B$5111,"&lt;="&amp;L$3)-$F2915)))</f>
        <v>#VALUE!</v>
      </c>
      <c r="M2915" s="21" t="e">
        <f>IF(OR($B2915="",M$3&lt;$D2915+Настройки!$B$7),0,MAX(0,$E2915-MAX(0,SUMIFS(Тех_Движение!$G$2:$G$5111,Тех_Движение!$D$2:$D$5111,$C2915,Тех_Движение!$B$2:$B$5111,"&lt;="&amp;M$3)-$F2915)))</f>
        <v>#VALUE!</v>
      </c>
      <c r="N2915" s="21" t="e">
        <f>IF(OR($B2915="",N$3&lt;$D2915+Настройки!$B$7),0,MAX(0,$E2915-MAX(0,SUMIFS(Тех_Движение!$G$2:$G$5111,Тех_Движение!$D$2:$D$5111,$C2915,Тех_Движение!$B$2:$B$5111,"&lt;="&amp;N$3)-$F2915)))</f>
        <v>#VALUE!</v>
      </c>
      <c r="O2915" s="21" t="e">
        <f>IF(OR($B2915="",O$3&lt;$D2915+Настройки!$B$7),0,MAX(0,$E2915-MAX(0,SUMIFS(Тех_Движение!$G$2:$G$5111,Тех_Движение!$D$2:$D$5111,$C2915,Тех_Движение!$B$2:$B$5111,"&lt;="&amp;O$3)-$F2915)))</f>
        <v>#VALUE!</v>
      </c>
      <c r="P2915" s="21" t="e">
        <f>IF(OR($B2915="",P$3&lt;$D2915+Настройки!$B$7),0,MAX(0,$E2915-MAX(0,SUMIFS(Тех_Движение!$G$2:$G$5111,Тех_Движение!$D$2:$D$5111,$C2915,Тех_Движение!$B$2:$B$5111,"&lt;="&amp;P$3)-$F2915)))</f>
        <v>#VALUE!</v>
      </c>
      <c r="Q2915" s="21" t="e">
        <f>IF(OR($B2915="",Q$3&lt;$D2915+Настройки!$B$7),0,MAX(0,$E2915-MAX(0,SUMIFS(Тех_Движение!$G$2:$G$5111,Тех_Движение!$D$2:$D$5111,$C2915,Тех_Движение!$B$2:$B$5111,"&lt;="&amp;Q$3)-$F2915)))</f>
        <v>#VALUE!</v>
      </c>
      <c r="R2915" s="21" t="str">
        <f t="shared" si="136"/>
        <v/>
      </c>
      <c r="S2915" s="23" t="str">
        <f>IF($B2915="","",VLOOKUP($C2915,Настройки!$A$11:$L$17,9,FALSE))</f>
        <v/>
      </c>
      <c r="T2915" s="23" t="str">
        <f t="shared" si="137"/>
        <v/>
      </c>
    </row>
    <row r="2916" spans="1:20" x14ac:dyDescent="0.3">
      <c r="A2916" s="20">
        <f>Тех_Движение!$A$2913</f>
        <v>2912</v>
      </c>
      <c r="B2916" s="20" t="str">
        <f>IF(Тех_Движение!$F$2913&gt;0,Тех_Движение!$I$2913,"")</f>
        <v/>
      </c>
      <c r="C2916" s="20" t="str">
        <f>IF($B2916="","",Тех_Движение!$D$2913)</f>
        <v/>
      </c>
      <c r="D2916" s="9" t="str">
        <f>IF($B2916="","",Тех_Движение!$B$2913)</f>
        <v/>
      </c>
      <c r="E2916" s="21" t="str">
        <f>IF($B2916="","",Тех_Движение!$F$2913)</f>
        <v/>
      </c>
      <c r="F2916" s="21" t="str">
        <f>IF($B2916="","",SUMIFS($E$5:$E2915,$C$5:$C2915,$C2916))</f>
        <v/>
      </c>
      <c r="G2916" s="21" t="str">
        <f>IF($B2916="","",MAX(0,$E2916-MAX(0,SUMIFS(Тех_Движение!$G$2:$G$5111,Тех_Движение!$D$2:$D$5111,$C2916,Тех_Движение!$B$2:$B$5111,"&lt;="&amp;Настройки!$B$5-1)-$F2916)))</f>
        <v/>
      </c>
      <c r="H2916" s="21" t="str">
        <f>IF($B2916="","",IF(AND($D2916&gt;=Настройки!$B$5,$D2916&lt;=Настройки!$B$6),$E2916,0))</f>
        <v/>
      </c>
      <c r="I2916" s="21" t="str">
        <f t="shared" si="135"/>
        <v/>
      </c>
      <c r="J2916" s="21" t="str">
        <f>IF($B2916="","",MAX(0,$E2916-MAX(0,SUMIFS(Тех_Движение!$G$2:$G$5111,Тех_Движение!$D$2:$D$5111,$C2916,Тех_Движение!$B$2:$B$5111,"&lt;="&amp;Настройки!$B$6)-$F2916)))</f>
        <v/>
      </c>
      <c r="K2916" s="21" t="e">
        <f>IF(OR($B2916="",K$3&lt;$D2916+Настройки!$B$7),0,MAX(0,$E2916-MAX(0,SUMIFS(Тех_Движение!$G$2:$G$5111,Тех_Движение!$D$2:$D$5111,$C2916,Тех_Движение!$B$2:$B$5111,"&lt;="&amp;K$3)-$F2916)))</f>
        <v>#VALUE!</v>
      </c>
      <c r="L2916" s="21" t="e">
        <f>IF(OR($B2916="",L$3&lt;$D2916+Настройки!$B$7),0,MAX(0,$E2916-MAX(0,SUMIFS(Тех_Движение!$G$2:$G$5111,Тех_Движение!$D$2:$D$5111,$C2916,Тех_Движение!$B$2:$B$5111,"&lt;="&amp;L$3)-$F2916)))</f>
        <v>#VALUE!</v>
      </c>
      <c r="M2916" s="21" t="e">
        <f>IF(OR($B2916="",M$3&lt;$D2916+Настройки!$B$7),0,MAX(0,$E2916-MAX(0,SUMIFS(Тех_Движение!$G$2:$G$5111,Тех_Движение!$D$2:$D$5111,$C2916,Тех_Движение!$B$2:$B$5111,"&lt;="&amp;M$3)-$F2916)))</f>
        <v>#VALUE!</v>
      </c>
      <c r="N2916" s="21" t="e">
        <f>IF(OR($B2916="",N$3&lt;$D2916+Настройки!$B$7),0,MAX(0,$E2916-MAX(0,SUMIFS(Тех_Движение!$G$2:$G$5111,Тех_Движение!$D$2:$D$5111,$C2916,Тех_Движение!$B$2:$B$5111,"&lt;="&amp;N$3)-$F2916)))</f>
        <v>#VALUE!</v>
      </c>
      <c r="O2916" s="21" t="e">
        <f>IF(OR($B2916="",O$3&lt;$D2916+Настройки!$B$7),0,MAX(0,$E2916-MAX(0,SUMIFS(Тех_Движение!$G$2:$G$5111,Тех_Движение!$D$2:$D$5111,$C2916,Тех_Движение!$B$2:$B$5111,"&lt;="&amp;O$3)-$F2916)))</f>
        <v>#VALUE!</v>
      </c>
      <c r="P2916" s="21" t="e">
        <f>IF(OR($B2916="",P$3&lt;$D2916+Настройки!$B$7),0,MAX(0,$E2916-MAX(0,SUMIFS(Тех_Движение!$G$2:$G$5111,Тех_Движение!$D$2:$D$5111,$C2916,Тех_Движение!$B$2:$B$5111,"&lt;="&amp;P$3)-$F2916)))</f>
        <v>#VALUE!</v>
      </c>
      <c r="Q2916" s="21" t="e">
        <f>IF(OR($B2916="",Q$3&lt;$D2916+Настройки!$B$7),0,MAX(0,$E2916-MAX(0,SUMIFS(Тех_Движение!$G$2:$G$5111,Тех_Движение!$D$2:$D$5111,$C2916,Тех_Движение!$B$2:$B$5111,"&lt;="&amp;Q$3)-$F2916)))</f>
        <v>#VALUE!</v>
      </c>
      <c r="R2916" s="21" t="str">
        <f t="shared" si="136"/>
        <v/>
      </c>
      <c r="S2916" s="23" t="str">
        <f>IF($B2916="","",VLOOKUP($C2916,Настройки!$A$11:$L$17,9,FALSE))</f>
        <v/>
      </c>
      <c r="T2916" s="23" t="str">
        <f t="shared" si="137"/>
        <v/>
      </c>
    </row>
    <row r="2917" spans="1:20" x14ac:dyDescent="0.3">
      <c r="A2917" s="20">
        <f>Тех_Движение!$A$2914</f>
        <v>2913</v>
      </c>
      <c r="B2917" s="20" t="str">
        <f>IF(Тех_Движение!$F$2914&gt;0,Тех_Движение!$I$2914,"")</f>
        <v/>
      </c>
      <c r="C2917" s="20" t="str">
        <f>IF($B2917="","",Тех_Движение!$D$2914)</f>
        <v/>
      </c>
      <c r="D2917" s="9" t="str">
        <f>IF($B2917="","",Тех_Движение!$B$2914)</f>
        <v/>
      </c>
      <c r="E2917" s="21" t="str">
        <f>IF($B2917="","",Тех_Движение!$F$2914)</f>
        <v/>
      </c>
      <c r="F2917" s="21" t="str">
        <f>IF($B2917="","",SUMIFS($E$5:$E2916,$C$5:$C2916,$C2917))</f>
        <v/>
      </c>
      <c r="G2917" s="21" t="str">
        <f>IF($B2917="","",MAX(0,$E2917-MAX(0,SUMIFS(Тех_Движение!$G$2:$G$5111,Тех_Движение!$D$2:$D$5111,$C2917,Тех_Движение!$B$2:$B$5111,"&lt;="&amp;Настройки!$B$5-1)-$F2917)))</f>
        <v/>
      </c>
      <c r="H2917" s="21" t="str">
        <f>IF($B2917="","",IF(AND($D2917&gt;=Настройки!$B$5,$D2917&lt;=Настройки!$B$6),$E2917,0))</f>
        <v/>
      </c>
      <c r="I2917" s="21" t="str">
        <f t="shared" si="135"/>
        <v/>
      </c>
      <c r="J2917" s="21" t="str">
        <f>IF($B2917="","",MAX(0,$E2917-MAX(0,SUMIFS(Тех_Движение!$G$2:$G$5111,Тех_Движение!$D$2:$D$5111,$C2917,Тех_Движение!$B$2:$B$5111,"&lt;="&amp;Настройки!$B$6)-$F2917)))</f>
        <v/>
      </c>
      <c r="K2917" s="21" t="e">
        <f>IF(OR($B2917="",K$3&lt;$D2917+Настройки!$B$7),0,MAX(0,$E2917-MAX(0,SUMIFS(Тех_Движение!$G$2:$G$5111,Тех_Движение!$D$2:$D$5111,$C2917,Тех_Движение!$B$2:$B$5111,"&lt;="&amp;K$3)-$F2917)))</f>
        <v>#VALUE!</v>
      </c>
      <c r="L2917" s="21" t="e">
        <f>IF(OR($B2917="",L$3&lt;$D2917+Настройки!$B$7),0,MAX(0,$E2917-MAX(0,SUMIFS(Тех_Движение!$G$2:$G$5111,Тех_Движение!$D$2:$D$5111,$C2917,Тех_Движение!$B$2:$B$5111,"&lt;="&amp;L$3)-$F2917)))</f>
        <v>#VALUE!</v>
      </c>
      <c r="M2917" s="21" t="e">
        <f>IF(OR($B2917="",M$3&lt;$D2917+Настройки!$B$7),0,MAX(0,$E2917-MAX(0,SUMIFS(Тех_Движение!$G$2:$G$5111,Тех_Движение!$D$2:$D$5111,$C2917,Тех_Движение!$B$2:$B$5111,"&lt;="&amp;M$3)-$F2917)))</f>
        <v>#VALUE!</v>
      </c>
      <c r="N2917" s="21" t="e">
        <f>IF(OR($B2917="",N$3&lt;$D2917+Настройки!$B$7),0,MAX(0,$E2917-MAX(0,SUMIFS(Тех_Движение!$G$2:$G$5111,Тех_Движение!$D$2:$D$5111,$C2917,Тех_Движение!$B$2:$B$5111,"&lt;="&amp;N$3)-$F2917)))</f>
        <v>#VALUE!</v>
      </c>
      <c r="O2917" s="21" t="e">
        <f>IF(OR($B2917="",O$3&lt;$D2917+Настройки!$B$7),0,MAX(0,$E2917-MAX(0,SUMIFS(Тех_Движение!$G$2:$G$5111,Тех_Движение!$D$2:$D$5111,$C2917,Тех_Движение!$B$2:$B$5111,"&lt;="&amp;O$3)-$F2917)))</f>
        <v>#VALUE!</v>
      </c>
      <c r="P2917" s="21" t="e">
        <f>IF(OR($B2917="",P$3&lt;$D2917+Настройки!$B$7),0,MAX(0,$E2917-MAX(0,SUMIFS(Тех_Движение!$G$2:$G$5111,Тех_Движение!$D$2:$D$5111,$C2917,Тех_Движение!$B$2:$B$5111,"&lt;="&amp;P$3)-$F2917)))</f>
        <v>#VALUE!</v>
      </c>
      <c r="Q2917" s="21" t="e">
        <f>IF(OR($B2917="",Q$3&lt;$D2917+Настройки!$B$7),0,MAX(0,$E2917-MAX(0,SUMIFS(Тех_Движение!$G$2:$G$5111,Тех_Движение!$D$2:$D$5111,$C2917,Тех_Движение!$B$2:$B$5111,"&lt;="&amp;Q$3)-$F2917)))</f>
        <v>#VALUE!</v>
      </c>
      <c r="R2917" s="21" t="str">
        <f t="shared" si="136"/>
        <v/>
      </c>
      <c r="S2917" s="23" t="str">
        <f>IF($B2917="","",VLOOKUP($C2917,Настройки!$A$11:$L$17,9,FALSE))</f>
        <v/>
      </c>
      <c r="T2917" s="23" t="str">
        <f t="shared" si="137"/>
        <v/>
      </c>
    </row>
    <row r="2918" spans="1:20" x14ac:dyDescent="0.3">
      <c r="A2918" s="20">
        <f>Тех_Движение!$A$2915</f>
        <v>2914</v>
      </c>
      <c r="B2918" s="20" t="str">
        <f>IF(Тех_Движение!$F$2915&gt;0,Тех_Движение!$I$2915,"")</f>
        <v/>
      </c>
      <c r="C2918" s="20" t="str">
        <f>IF($B2918="","",Тех_Движение!$D$2915)</f>
        <v/>
      </c>
      <c r="D2918" s="9" t="str">
        <f>IF($B2918="","",Тех_Движение!$B$2915)</f>
        <v/>
      </c>
      <c r="E2918" s="21" t="str">
        <f>IF($B2918="","",Тех_Движение!$F$2915)</f>
        <v/>
      </c>
      <c r="F2918" s="21" t="str">
        <f>IF($B2918="","",SUMIFS($E$5:$E2917,$C$5:$C2917,$C2918))</f>
        <v/>
      </c>
      <c r="G2918" s="21" t="str">
        <f>IF($B2918="","",MAX(0,$E2918-MAX(0,SUMIFS(Тех_Движение!$G$2:$G$5111,Тех_Движение!$D$2:$D$5111,$C2918,Тех_Движение!$B$2:$B$5111,"&lt;="&amp;Настройки!$B$5-1)-$F2918)))</f>
        <v/>
      </c>
      <c r="H2918" s="21" t="str">
        <f>IF($B2918="","",IF(AND($D2918&gt;=Настройки!$B$5,$D2918&lt;=Настройки!$B$6),$E2918,0))</f>
        <v/>
      </c>
      <c r="I2918" s="21" t="str">
        <f t="shared" si="135"/>
        <v/>
      </c>
      <c r="J2918" s="21" t="str">
        <f>IF($B2918="","",MAX(0,$E2918-MAX(0,SUMIFS(Тех_Движение!$G$2:$G$5111,Тех_Движение!$D$2:$D$5111,$C2918,Тех_Движение!$B$2:$B$5111,"&lt;="&amp;Настройки!$B$6)-$F2918)))</f>
        <v/>
      </c>
      <c r="K2918" s="21" t="e">
        <f>IF(OR($B2918="",K$3&lt;$D2918+Настройки!$B$7),0,MAX(0,$E2918-MAX(0,SUMIFS(Тех_Движение!$G$2:$G$5111,Тех_Движение!$D$2:$D$5111,$C2918,Тех_Движение!$B$2:$B$5111,"&lt;="&amp;K$3)-$F2918)))</f>
        <v>#VALUE!</v>
      </c>
      <c r="L2918" s="21" t="e">
        <f>IF(OR($B2918="",L$3&lt;$D2918+Настройки!$B$7),0,MAX(0,$E2918-MAX(0,SUMIFS(Тех_Движение!$G$2:$G$5111,Тех_Движение!$D$2:$D$5111,$C2918,Тех_Движение!$B$2:$B$5111,"&lt;="&amp;L$3)-$F2918)))</f>
        <v>#VALUE!</v>
      </c>
      <c r="M2918" s="21" t="e">
        <f>IF(OR($B2918="",M$3&lt;$D2918+Настройки!$B$7),0,MAX(0,$E2918-MAX(0,SUMIFS(Тех_Движение!$G$2:$G$5111,Тех_Движение!$D$2:$D$5111,$C2918,Тех_Движение!$B$2:$B$5111,"&lt;="&amp;M$3)-$F2918)))</f>
        <v>#VALUE!</v>
      </c>
      <c r="N2918" s="21" t="e">
        <f>IF(OR($B2918="",N$3&lt;$D2918+Настройки!$B$7),0,MAX(0,$E2918-MAX(0,SUMIFS(Тех_Движение!$G$2:$G$5111,Тех_Движение!$D$2:$D$5111,$C2918,Тех_Движение!$B$2:$B$5111,"&lt;="&amp;N$3)-$F2918)))</f>
        <v>#VALUE!</v>
      </c>
      <c r="O2918" s="21" t="e">
        <f>IF(OR($B2918="",O$3&lt;$D2918+Настройки!$B$7),0,MAX(0,$E2918-MAX(0,SUMIFS(Тех_Движение!$G$2:$G$5111,Тех_Движение!$D$2:$D$5111,$C2918,Тех_Движение!$B$2:$B$5111,"&lt;="&amp;O$3)-$F2918)))</f>
        <v>#VALUE!</v>
      </c>
      <c r="P2918" s="21" t="e">
        <f>IF(OR($B2918="",P$3&lt;$D2918+Настройки!$B$7),0,MAX(0,$E2918-MAX(0,SUMIFS(Тех_Движение!$G$2:$G$5111,Тех_Движение!$D$2:$D$5111,$C2918,Тех_Движение!$B$2:$B$5111,"&lt;="&amp;P$3)-$F2918)))</f>
        <v>#VALUE!</v>
      </c>
      <c r="Q2918" s="21" t="e">
        <f>IF(OR($B2918="",Q$3&lt;$D2918+Настройки!$B$7),0,MAX(0,$E2918-MAX(0,SUMIFS(Тех_Движение!$G$2:$G$5111,Тех_Движение!$D$2:$D$5111,$C2918,Тех_Движение!$B$2:$B$5111,"&lt;="&amp;Q$3)-$F2918)))</f>
        <v>#VALUE!</v>
      </c>
      <c r="R2918" s="21" t="str">
        <f t="shared" si="136"/>
        <v/>
      </c>
      <c r="S2918" s="23" t="str">
        <f>IF($B2918="","",VLOOKUP($C2918,Настройки!$A$11:$L$17,9,FALSE))</f>
        <v/>
      </c>
      <c r="T2918" s="23" t="str">
        <f t="shared" si="137"/>
        <v/>
      </c>
    </row>
    <row r="2919" spans="1:20" x14ac:dyDescent="0.3">
      <c r="A2919" s="20">
        <f>Тех_Движение!$A$2916</f>
        <v>2915</v>
      </c>
      <c r="B2919" s="20" t="str">
        <f>IF(Тех_Движение!$F$2916&gt;0,Тех_Движение!$I$2916,"")</f>
        <v/>
      </c>
      <c r="C2919" s="20" t="str">
        <f>IF($B2919="","",Тех_Движение!$D$2916)</f>
        <v/>
      </c>
      <c r="D2919" s="9" t="str">
        <f>IF($B2919="","",Тех_Движение!$B$2916)</f>
        <v/>
      </c>
      <c r="E2919" s="21" t="str">
        <f>IF($B2919="","",Тех_Движение!$F$2916)</f>
        <v/>
      </c>
      <c r="F2919" s="21" t="str">
        <f>IF($B2919="","",SUMIFS($E$5:$E2918,$C$5:$C2918,$C2919))</f>
        <v/>
      </c>
      <c r="G2919" s="21" t="str">
        <f>IF($B2919="","",MAX(0,$E2919-MAX(0,SUMIFS(Тех_Движение!$G$2:$G$5111,Тех_Движение!$D$2:$D$5111,$C2919,Тех_Движение!$B$2:$B$5111,"&lt;="&amp;Настройки!$B$5-1)-$F2919)))</f>
        <v/>
      </c>
      <c r="H2919" s="21" t="str">
        <f>IF($B2919="","",IF(AND($D2919&gt;=Настройки!$B$5,$D2919&lt;=Настройки!$B$6),$E2919,0))</f>
        <v/>
      </c>
      <c r="I2919" s="21" t="str">
        <f t="shared" si="135"/>
        <v/>
      </c>
      <c r="J2919" s="21" t="str">
        <f>IF($B2919="","",MAX(0,$E2919-MAX(0,SUMIFS(Тех_Движение!$G$2:$G$5111,Тех_Движение!$D$2:$D$5111,$C2919,Тех_Движение!$B$2:$B$5111,"&lt;="&amp;Настройки!$B$6)-$F2919)))</f>
        <v/>
      </c>
      <c r="K2919" s="21" t="e">
        <f>IF(OR($B2919="",K$3&lt;$D2919+Настройки!$B$7),0,MAX(0,$E2919-MAX(0,SUMIFS(Тех_Движение!$G$2:$G$5111,Тех_Движение!$D$2:$D$5111,$C2919,Тех_Движение!$B$2:$B$5111,"&lt;="&amp;K$3)-$F2919)))</f>
        <v>#VALUE!</v>
      </c>
      <c r="L2919" s="21" t="e">
        <f>IF(OR($B2919="",L$3&lt;$D2919+Настройки!$B$7),0,MAX(0,$E2919-MAX(0,SUMIFS(Тех_Движение!$G$2:$G$5111,Тех_Движение!$D$2:$D$5111,$C2919,Тех_Движение!$B$2:$B$5111,"&lt;="&amp;L$3)-$F2919)))</f>
        <v>#VALUE!</v>
      </c>
      <c r="M2919" s="21" t="e">
        <f>IF(OR($B2919="",M$3&lt;$D2919+Настройки!$B$7),0,MAX(0,$E2919-MAX(0,SUMIFS(Тех_Движение!$G$2:$G$5111,Тех_Движение!$D$2:$D$5111,$C2919,Тех_Движение!$B$2:$B$5111,"&lt;="&amp;M$3)-$F2919)))</f>
        <v>#VALUE!</v>
      </c>
      <c r="N2919" s="21" t="e">
        <f>IF(OR($B2919="",N$3&lt;$D2919+Настройки!$B$7),0,MAX(0,$E2919-MAX(0,SUMIFS(Тех_Движение!$G$2:$G$5111,Тех_Движение!$D$2:$D$5111,$C2919,Тех_Движение!$B$2:$B$5111,"&lt;="&amp;N$3)-$F2919)))</f>
        <v>#VALUE!</v>
      </c>
      <c r="O2919" s="21" t="e">
        <f>IF(OR($B2919="",O$3&lt;$D2919+Настройки!$B$7),0,MAX(0,$E2919-MAX(0,SUMIFS(Тех_Движение!$G$2:$G$5111,Тех_Движение!$D$2:$D$5111,$C2919,Тех_Движение!$B$2:$B$5111,"&lt;="&amp;O$3)-$F2919)))</f>
        <v>#VALUE!</v>
      </c>
      <c r="P2919" s="21" t="e">
        <f>IF(OR($B2919="",P$3&lt;$D2919+Настройки!$B$7),0,MAX(0,$E2919-MAX(0,SUMIFS(Тех_Движение!$G$2:$G$5111,Тех_Движение!$D$2:$D$5111,$C2919,Тех_Движение!$B$2:$B$5111,"&lt;="&amp;P$3)-$F2919)))</f>
        <v>#VALUE!</v>
      </c>
      <c r="Q2919" s="21" t="e">
        <f>IF(OR($B2919="",Q$3&lt;$D2919+Настройки!$B$7),0,MAX(0,$E2919-MAX(0,SUMIFS(Тех_Движение!$G$2:$G$5111,Тех_Движение!$D$2:$D$5111,$C2919,Тех_Движение!$B$2:$B$5111,"&lt;="&amp;Q$3)-$F2919)))</f>
        <v>#VALUE!</v>
      </c>
      <c r="R2919" s="21" t="str">
        <f t="shared" si="136"/>
        <v/>
      </c>
      <c r="S2919" s="23" t="str">
        <f>IF($B2919="","",VLOOKUP($C2919,Настройки!$A$11:$L$17,9,FALSE))</f>
        <v/>
      </c>
      <c r="T2919" s="23" t="str">
        <f t="shared" si="137"/>
        <v/>
      </c>
    </row>
    <row r="2920" spans="1:20" x14ac:dyDescent="0.3">
      <c r="A2920" s="20">
        <f>Тех_Движение!$A$2917</f>
        <v>2916</v>
      </c>
      <c r="B2920" s="20" t="str">
        <f>IF(Тех_Движение!$F$2917&gt;0,Тех_Движение!$I$2917,"")</f>
        <v/>
      </c>
      <c r="C2920" s="20" t="str">
        <f>IF($B2920="","",Тех_Движение!$D$2917)</f>
        <v/>
      </c>
      <c r="D2920" s="9" t="str">
        <f>IF($B2920="","",Тех_Движение!$B$2917)</f>
        <v/>
      </c>
      <c r="E2920" s="21" t="str">
        <f>IF($B2920="","",Тех_Движение!$F$2917)</f>
        <v/>
      </c>
      <c r="F2920" s="21" t="str">
        <f>IF($B2920="","",SUMIFS($E$5:$E2919,$C$5:$C2919,$C2920))</f>
        <v/>
      </c>
      <c r="G2920" s="21" t="str">
        <f>IF($B2920="","",MAX(0,$E2920-MAX(0,SUMIFS(Тех_Движение!$G$2:$G$5111,Тех_Движение!$D$2:$D$5111,$C2920,Тех_Движение!$B$2:$B$5111,"&lt;="&amp;Настройки!$B$5-1)-$F2920)))</f>
        <v/>
      </c>
      <c r="H2920" s="21" t="str">
        <f>IF($B2920="","",IF(AND($D2920&gt;=Настройки!$B$5,$D2920&lt;=Настройки!$B$6),$E2920,0))</f>
        <v/>
      </c>
      <c r="I2920" s="21" t="str">
        <f t="shared" si="135"/>
        <v/>
      </c>
      <c r="J2920" s="21" t="str">
        <f>IF($B2920="","",MAX(0,$E2920-MAX(0,SUMIFS(Тех_Движение!$G$2:$G$5111,Тех_Движение!$D$2:$D$5111,$C2920,Тех_Движение!$B$2:$B$5111,"&lt;="&amp;Настройки!$B$6)-$F2920)))</f>
        <v/>
      </c>
      <c r="K2920" s="21" t="e">
        <f>IF(OR($B2920="",K$3&lt;$D2920+Настройки!$B$7),0,MAX(0,$E2920-MAX(0,SUMIFS(Тех_Движение!$G$2:$G$5111,Тех_Движение!$D$2:$D$5111,$C2920,Тех_Движение!$B$2:$B$5111,"&lt;="&amp;K$3)-$F2920)))</f>
        <v>#VALUE!</v>
      </c>
      <c r="L2920" s="21" t="e">
        <f>IF(OR($B2920="",L$3&lt;$D2920+Настройки!$B$7),0,MAX(0,$E2920-MAX(0,SUMIFS(Тех_Движение!$G$2:$G$5111,Тех_Движение!$D$2:$D$5111,$C2920,Тех_Движение!$B$2:$B$5111,"&lt;="&amp;L$3)-$F2920)))</f>
        <v>#VALUE!</v>
      </c>
      <c r="M2920" s="21" t="e">
        <f>IF(OR($B2920="",M$3&lt;$D2920+Настройки!$B$7),0,MAX(0,$E2920-MAX(0,SUMIFS(Тех_Движение!$G$2:$G$5111,Тех_Движение!$D$2:$D$5111,$C2920,Тех_Движение!$B$2:$B$5111,"&lt;="&amp;M$3)-$F2920)))</f>
        <v>#VALUE!</v>
      </c>
      <c r="N2920" s="21" t="e">
        <f>IF(OR($B2920="",N$3&lt;$D2920+Настройки!$B$7),0,MAX(0,$E2920-MAX(0,SUMIFS(Тех_Движение!$G$2:$G$5111,Тех_Движение!$D$2:$D$5111,$C2920,Тех_Движение!$B$2:$B$5111,"&lt;="&amp;N$3)-$F2920)))</f>
        <v>#VALUE!</v>
      </c>
      <c r="O2920" s="21" t="e">
        <f>IF(OR($B2920="",O$3&lt;$D2920+Настройки!$B$7),0,MAX(0,$E2920-MAX(0,SUMIFS(Тех_Движение!$G$2:$G$5111,Тех_Движение!$D$2:$D$5111,$C2920,Тех_Движение!$B$2:$B$5111,"&lt;="&amp;O$3)-$F2920)))</f>
        <v>#VALUE!</v>
      </c>
      <c r="P2920" s="21" t="e">
        <f>IF(OR($B2920="",P$3&lt;$D2920+Настройки!$B$7),0,MAX(0,$E2920-MAX(0,SUMIFS(Тех_Движение!$G$2:$G$5111,Тех_Движение!$D$2:$D$5111,$C2920,Тех_Движение!$B$2:$B$5111,"&lt;="&amp;P$3)-$F2920)))</f>
        <v>#VALUE!</v>
      </c>
      <c r="Q2920" s="21" t="e">
        <f>IF(OR($B2920="",Q$3&lt;$D2920+Настройки!$B$7),0,MAX(0,$E2920-MAX(0,SUMIFS(Тех_Движение!$G$2:$G$5111,Тех_Движение!$D$2:$D$5111,$C2920,Тех_Движение!$B$2:$B$5111,"&lt;="&amp;Q$3)-$F2920)))</f>
        <v>#VALUE!</v>
      </c>
      <c r="R2920" s="21" t="str">
        <f t="shared" si="136"/>
        <v/>
      </c>
      <c r="S2920" s="23" t="str">
        <f>IF($B2920="","",VLOOKUP($C2920,Настройки!$A$11:$L$17,9,FALSE))</f>
        <v/>
      </c>
      <c r="T2920" s="23" t="str">
        <f t="shared" si="137"/>
        <v/>
      </c>
    </row>
    <row r="2921" spans="1:20" x14ac:dyDescent="0.3">
      <c r="A2921" s="20">
        <f>Тех_Движение!$A$2918</f>
        <v>2917</v>
      </c>
      <c r="B2921" s="20" t="str">
        <f>IF(Тех_Движение!$F$2918&gt;0,Тех_Движение!$I$2918,"")</f>
        <v/>
      </c>
      <c r="C2921" s="20" t="str">
        <f>IF($B2921="","",Тех_Движение!$D$2918)</f>
        <v/>
      </c>
      <c r="D2921" s="9" t="str">
        <f>IF($B2921="","",Тех_Движение!$B$2918)</f>
        <v/>
      </c>
      <c r="E2921" s="21" t="str">
        <f>IF($B2921="","",Тех_Движение!$F$2918)</f>
        <v/>
      </c>
      <c r="F2921" s="21" t="str">
        <f>IF($B2921="","",SUMIFS($E$5:$E2920,$C$5:$C2920,$C2921))</f>
        <v/>
      </c>
      <c r="G2921" s="21" t="str">
        <f>IF($B2921="","",MAX(0,$E2921-MAX(0,SUMIFS(Тех_Движение!$G$2:$G$5111,Тех_Движение!$D$2:$D$5111,$C2921,Тех_Движение!$B$2:$B$5111,"&lt;="&amp;Настройки!$B$5-1)-$F2921)))</f>
        <v/>
      </c>
      <c r="H2921" s="21" t="str">
        <f>IF($B2921="","",IF(AND($D2921&gt;=Настройки!$B$5,$D2921&lt;=Настройки!$B$6),$E2921,0))</f>
        <v/>
      </c>
      <c r="I2921" s="21" t="str">
        <f t="shared" si="135"/>
        <v/>
      </c>
      <c r="J2921" s="21" t="str">
        <f>IF($B2921="","",MAX(0,$E2921-MAX(0,SUMIFS(Тех_Движение!$G$2:$G$5111,Тех_Движение!$D$2:$D$5111,$C2921,Тех_Движение!$B$2:$B$5111,"&lt;="&amp;Настройки!$B$6)-$F2921)))</f>
        <v/>
      </c>
      <c r="K2921" s="21" t="e">
        <f>IF(OR($B2921="",K$3&lt;$D2921+Настройки!$B$7),0,MAX(0,$E2921-MAX(0,SUMIFS(Тех_Движение!$G$2:$G$5111,Тех_Движение!$D$2:$D$5111,$C2921,Тех_Движение!$B$2:$B$5111,"&lt;="&amp;K$3)-$F2921)))</f>
        <v>#VALUE!</v>
      </c>
      <c r="L2921" s="21" t="e">
        <f>IF(OR($B2921="",L$3&lt;$D2921+Настройки!$B$7),0,MAX(0,$E2921-MAX(0,SUMIFS(Тех_Движение!$G$2:$G$5111,Тех_Движение!$D$2:$D$5111,$C2921,Тех_Движение!$B$2:$B$5111,"&lt;="&amp;L$3)-$F2921)))</f>
        <v>#VALUE!</v>
      </c>
      <c r="M2921" s="21" t="e">
        <f>IF(OR($B2921="",M$3&lt;$D2921+Настройки!$B$7),0,MAX(0,$E2921-MAX(0,SUMIFS(Тех_Движение!$G$2:$G$5111,Тех_Движение!$D$2:$D$5111,$C2921,Тех_Движение!$B$2:$B$5111,"&lt;="&amp;M$3)-$F2921)))</f>
        <v>#VALUE!</v>
      </c>
      <c r="N2921" s="21" t="e">
        <f>IF(OR($B2921="",N$3&lt;$D2921+Настройки!$B$7),0,MAX(0,$E2921-MAX(0,SUMIFS(Тех_Движение!$G$2:$G$5111,Тех_Движение!$D$2:$D$5111,$C2921,Тех_Движение!$B$2:$B$5111,"&lt;="&amp;N$3)-$F2921)))</f>
        <v>#VALUE!</v>
      </c>
      <c r="O2921" s="21" t="e">
        <f>IF(OR($B2921="",O$3&lt;$D2921+Настройки!$B$7),0,MAX(0,$E2921-MAX(0,SUMIFS(Тех_Движение!$G$2:$G$5111,Тех_Движение!$D$2:$D$5111,$C2921,Тех_Движение!$B$2:$B$5111,"&lt;="&amp;O$3)-$F2921)))</f>
        <v>#VALUE!</v>
      </c>
      <c r="P2921" s="21" t="e">
        <f>IF(OR($B2921="",P$3&lt;$D2921+Настройки!$B$7),0,MAX(0,$E2921-MAX(0,SUMIFS(Тех_Движение!$G$2:$G$5111,Тех_Движение!$D$2:$D$5111,$C2921,Тех_Движение!$B$2:$B$5111,"&lt;="&amp;P$3)-$F2921)))</f>
        <v>#VALUE!</v>
      </c>
      <c r="Q2921" s="21" t="e">
        <f>IF(OR($B2921="",Q$3&lt;$D2921+Настройки!$B$7),0,MAX(0,$E2921-MAX(0,SUMIFS(Тех_Движение!$G$2:$G$5111,Тех_Движение!$D$2:$D$5111,$C2921,Тех_Движение!$B$2:$B$5111,"&lt;="&amp;Q$3)-$F2921)))</f>
        <v>#VALUE!</v>
      </c>
      <c r="R2921" s="21" t="str">
        <f t="shared" si="136"/>
        <v/>
      </c>
      <c r="S2921" s="23" t="str">
        <f>IF($B2921="","",VLOOKUP($C2921,Настройки!$A$11:$L$17,9,FALSE))</f>
        <v/>
      </c>
      <c r="T2921" s="23" t="str">
        <f t="shared" si="137"/>
        <v/>
      </c>
    </row>
    <row r="2922" spans="1:20" x14ac:dyDescent="0.3">
      <c r="A2922" s="20">
        <f>Тех_Движение!$A$2919</f>
        <v>2918</v>
      </c>
      <c r="B2922" s="20" t="str">
        <f>IF(Тех_Движение!$F$2919&gt;0,Тех_Движение!$I$2919,"")</f>
        <v/>
      </c>
      <c r="C2922" s="20" t="str">
        <f>IF($B2922="","",Тех_Движение!$D$2919)</f>
        <v/>
      </c>
      <c r="D2922" s="9" t="str">
        <f>IF($B2922="","",Тех_Движение!$B$2919)</f>
        <v/>
      </c>
      <c r="E2922" s="21" t="str">
        <f>IF($B2922="","",Тех_Движение!$F$2919)</f>
        <v/>
      </c>
      <c r="F2922" s="21" t="str">
        <f>IF($B2922="","",SUMIFS($E$5:$E2921,$C$5:$C2921,$C2922))</f>
        <v/>
      </c>
      <c r="G2922" s="21" t="str">
        <f>IF($B2922="","",MAX(0,$E2922-MAX(0,SUMIFS(Тех_Движение!$G$2:$G$5111,Тех_Движение!$D$2:$D$5111,$C2922,Тех_Движение!$B$2:$B$5111,"&lt;="&amp;Настройки!$B$5-1)-$F2922)))</f>
        <v/>
      </c>
      <c r="H2922" s="21" t="str">
        <f>IF($B2922="","",IF(AND($D2922&gt;=Настройки!$B$5,$D2922&lt;=Настройки!$B$6),$E2922,0))</f>
        <v/>
      </c>
      <c r="I2922" s="21" t="str">
        <f t="shared" si="135"/>
        <v/>
      </c>
      <c r="J2922" s="21" t="str">
        <f>IF($B2922="","",MAX(0,$E2922-MAX(0,SUMIFS(Тех_Движение!$G$2:$G$5111,Тех_Движение!$D$2:$D$5111,$C2922,Тех_Движение!$B$2:$B$5111,"&lt;="&amp;Настройки!$B$6)-$F2922)))</f>
        <v/>
      </c>
      <c r="K2922" s="21" t="e">
        <f>IF(OR($B2922="",K$3&lt;$D2922+Настройки!$B$7),0,MAX(0,$E2922-MAX(0,SUMIFS(Тех_Движение!$G$2:$G$5111,Тех_Движение!$D$2:$D$5111,$C2922,Тех_Движение!$B$2:$B$5111,"&lt;="&amp;K$3)-$F2922)))</f>
        <v>#VALUE!</v>
      </c>
      <c r="L2922" s="21" t="e">
        <f>IF(OR($B2922="",L$3&lt;$D2922+Настройки!$B$7),0,MAX(0,$E2922-MAX(0,SUMIFS(Тех_Движение!$G$2:$G$5111,Тех_Движение!$D$2:$D$5111,$C2922,Тех_Движение!$B$2:$B$5111,"&lt;="&amp;L$3)-$F2922)))</f>
        <v>#VALUE!</v>
      </c>
      <c r="M2922" s="21" t="e">
        <f>IF(OR($B2922="",M$3&lt;$D2922+Настройки!$B$7),0,MAX(0,$E2922-MAX(0,SUMIFS(Тех_Движение!$G$2:$G$5111,Тех_Движение!$D$2:$D$5111,$C2922,Тех_Движение!$B$2:$B$5111,"&lt;="&amp;M$3)-$F2922)))</f>
        <v>#VALUE!</v>
      </c>
      <c r="N2922" s="21" t="e">
        <f>IF(OR($B2922="",N$3&lt;$D2922+Настройки!$B$7),0,MAX(0,$E2922-MAX(0,SUMIFS(Тех_Движение!$G$2:$G$5111,Тех_Движение!$D$2:$D$5111,$C2922,Тех_Движение!$B$2:$B$5111,"&lt;="&amp;N$3)-$F2922)))</f>
        <v>#VALUE!</v>
      </c>
      <c r="O2922" s="21" t="e">
        <f>IF(OR($B2922="",O$3&lt;$D2922+Настройки!$B$7),0,MAX(0,$E2922-MAX(0,SUMIFS(Тех_Движение!$G$2:$G$5111,Тех_Движение!$D$2:$D$5111,$C2922,Тех_Движение!$B$2:$B$5111,"&lt;="&amp;O$3)-$F2922)))</f>
        <v>#VALUE!</v>
      </c>
      <c r="P2922" s="21" t="e">
        <f>IF(OR($B2922="",P$3&lt;$D2922+Настройки!$B$7),0,MAX(0,$E2922-MAX(0,SUMIFS(Тех_Движение!$G$2:$G$5111,Тех_Движение!$D$2:$D$5111,$C2922,Тех_Движение!$B$2:$B$5111,"&lt;="&amp;P$3)-$F2922)))</f>
        <v>#VALUE!</v>
      </c>
      <c r="Q2922" s="21" t="e">
        <f>IF(OR($B2922="",Q$3&lt;$D2922+Настройки!$B$7),0,MAX(0,$E2922-MAX(0,SUMIFS(Тех_Движение!$G$2:$G$5111,Тех_Движение!$D$2:$D$5111,$C2922,Тех_Движение!$B$2:$B$5111,"&lt;="&amp;Q$3)-$F2922)))</f>
        <v>#VALUE!</v>
      </c>
      <c r="R2922" s="21" t="str">
        <f t="shared" si="136"/>
        <v/>
      </c>
      <c r="S2922" s="23" t="str">
        <f>IF($B2922="","",VLOOKUP($C2922,Настройки!$A$11:$L$17,9,FALSE))</f>
        <v/>
      </c>
      <c r="T2922" s="23" t="str">
        <f t="shared" si="137"/>
        <v/>
      </c>
    </row>
    <row r="2923" spans="1:20" x14ac:dyDescent="0.3">
      <c r="A2923" s="20">
        <f>Тех_Движение!$A$2920</f>
        <v>2919</v>
      </c>
      <c r="B2923" s="20" t="str">
        <f>IF(Тех_Движение!$F$2920&gt;0,Тех_Движение!$I$2920,"")</f>
        <v/>
      </c>
      <c r="C2923" s="20" t="str">
        <f>IF($B2923="","",Тех_Движение!$D$2920)</f>
        <v/>
      </c>
      <c r="D2923" s="9" t="str">
        <f>IF($B2923="","",Тех_Движение!$B$2920)</f>
        <v/>
      </c>
      <c r="E2923" s="21" t="str">
        <f>IF($B2923="","",Тех_Движение!$F$2920)</f>
        <v/>
      </c>
      <c r="F2923" s="21" t="str">
        <f>IF($B2923="","",SUMIFS($E$5:$E2922,$C$5:$C2922,$C2923))</f>
        <v/>
      </c>
      <c r="G2923" s="21" t="str">
        <f>IF($B2923="","",MAX(0,$E2923-MAX(0,SUMIFS(Тех_Движение!$G$2:$G$5111,Тех_Движение!$D$2:$D$5111,$C2923,Тех_Движение!$B$2:$B$5111,"&lt;="&amp;Настройки!$B$5-1)-$F2923)))</f>
        <v/>
      </c>
      <c r="H2923" s="21" t="str">
        <f>IF($B2923="","",IF(AND($D2923&gt;=Настройки!$B$5,$D2923&lt;=Настройки!$B$6),$E2923,0))</f>
        <v/>
      </c>
      <c r="I2923" s="21" t="str">
        <f t="shared" si="135"/>
        <v/>
      </c>
      <c r="J2923" s="21" t="str">
        <f>IF($B2923="","",MAX(0,$E2923-MAX(0,SUMIFS(Тех_Движение!$G$2:$G$5111,Тех_Движение!$D$2:$D$5111,$C2923,Тех_Движение!$B$2:$B$5111,"&lt;="&amp;Настройки!$B$6)-$F2923)))</f>
        <v/>
      </c>
      <c r="K2923" s="21" t="e">
        <f>IF(OR($B2923="",K$3&lt;$D2923+Настройки!$B$7),0,MAX(0,$E2923-MAX(0,SUMIFS(Тех_Движение!$G$2:$G$5111,Тех_Движение!$D$2:$D$5111,$C2923,Тех_Движение!$B$2:$B$5111,"&lt;="&amp;K$3)-$F2923)))</f>
        <v>#VALUE!</v>
      </c>
      <c r="L2923" s="21" t="e">
        <f>IF(OR($B2923="",L$3&lt;$D2923+Настройки!$B$7),0,MAX(0,$E2923-MAX(0,SUMIFS(Тех_Движение!$G$2:$G$5111,Тех_Движение!$D$2:$D$5111,$C2923,Тех_Движение!$B$2:$B$5111,"&lt;="&amp;L$3)-$F2923)))</f>
        <v>#VALUE!</v>
      </c>
      <c r="M2923" s="21" t="e">
        <f>IF(OR($B2923="",M$3&lt;$D2923+Настройки!$B$7),0,MAX(0,$E2923-MAX(0,SUMIFS(Тех_Движение!$G$2:$G$5111,Тех_Движение!$D$2:$D$5111,$C2923,Тех_Движение!$B$2:$B$5111,"&lt;="&amp;M$3)-$F2923)))</f>
        <v>#VALUE!</v>
      </c>
      <c r="N2923" s="21" t="e">
        <f>IF(OR($B2923="",N$3&lt;$D2923+Настройки!$B$7),0,MAX(0,$E2923-MAX(0,SUMIFS(Тех_Движение!$G$2:$G$5111,Тех_Движение!$D$2:$D$5111,$C2923,Тех_Движение!$B$2:$B$5111,"&lt;="&amp;N$3)-$F2923)))</f>
        <v>#VALUE!</v>
      </c>
      <c r="O2923" s="21" t="e">
        <f>IF(OR($B2923="",O$3&lt;$D2923+Настройки!$B$7),0,MAX(0,$E2923-MAX(0,SUMIFS(Тех_Движение!$G$2:$G$5111,Тех_Движение!$D$2:$D$5111,$C2923,Тех_Движение!$B$2:$B$5111,"&lt;="&amp;O$3)-$F2923)))</f>
        <v>#VALUE!</v>
      </c>
      <c r="P2923" s="21" t="e">
        <f>IF(OR($B2923="",P$3&lt;$D2923+Настройки!$B$7),0,MAX(0,$E2923-MAX(0,SUMIFS(Тех_Движение!$G$2:$G$5111,Тех_Движение!$D$2:$D$5111,$C2923,Тех_Движение!$B$2:$B$5111,"&lt;="&amp;P$3)-$F2923)))</f>
        <v>#VALUE!</v>
      </c>
      <c r="Q2923" s="21" t="e">
        <f>IF(OR($B2923="",Q$3&lt;$D2923+Настройки!$B$7),0,MAX(0,$E2923-MAX(0,SUMIFS(Тех_Движение!$G$2:$G$5111,Тех_Движение!$D$2:$D$5111,$C2923,Тех_Движение!$B$2:$B$5111,"&lt;="&amp;Q$3)-$F2923)))</f>
        <v>#VALUE!</v>
      </c>
      <c r="R2923" s="21" t="str">
        <f t="shared" si="136"/>
        <v/>
      </c>
      <c r="S2923" s="23" t="str">
        <f>IF($B2923="","",VLOOKUP($C2923,Настройки!$A$11:$L$17,9,FALSE))</f>
        <v/>
      </c>
      <c r="T2923" s="23" t="str">
        <f t="shared" si="137"/>
        <v/>
      </c>
    </row>
    <row r="2924" spans="1:20" x14ac:dyDescent="0.3">
      <c r="A2924" s="20">
        <f>Тех_Движение!$A$2921</f>
        <v>2920</v>
      </c>
      <c r="B2924" s="20" t="str">
        <f>IF(Тех_Движение!$F$2921&gt;0,Тех_Движение!$I$2921,"")</f>
        <v/>
      </c>
      <c r="C2924" s="20" t="str">
        <f>IF($B2924="","",Тех_Движение!$D$2921)</f>
        <v/>
      </c>
      <c r="D2924" s="9" t="str">
        <f>IF($B2924="","",Тех_Движение!$B$2921)</f>
        <v/>
      </c>
      <c r="E2924" s="21" t="str">
        <f>IF($B2924="","",Тех_Движение!$F$2921)</f>
        <v/>
      </c>
      <c r="F2924" s="21" t="str">
        <f>IF($B2924="","",SUMIFS($E$5:$E2923,$C$5:$C2923,$C2924))</f>
        <v/>
      </c>
      <c r="G2924" s="21" t="str">
        <f>IF($B2924="","",MAX(0,$E2924-MAX(0,SUMIFS(Тех_Движение!$G$2:$G$5111,Тех_Движение!$D$2:$D$5111,$C2924,Тех_Движение!$B$2:$B$5111,"&lt;="&amp;Настройки!$B$5-1)-$F2924)))</f>
        <v/>
      </c>
      <c r="H2924" s="21" t="str">
        <f>IF($B2924="","",IF(AND($D2924&gt;=Настройки!$B$5,$D2924&lt;=Настройки!$B$6),$E2924,0))</f>
        <v/>
      </c>
      <c r="I2924" s="21" t="str">
        <f t="shared" si="135"/>
        <v/>
      </c>
      <c r="J2924" s="21" t="str">
        <f>IF($B2924="","",MAX(0,$E2924-MAX(0,SUMIFS(Тех_Движение!$G$2:$G$5111,Тех_Движение!$D$2:$D$5111,$C2924,Тех_Движение!$B$2:$B$5111,"&lt;="&amp;Настройки!$B$6)-$F2924)))</f>
        <v/>
      </c>
      <c r="K2924" s="21" t="e">
        <f>IF(OR($B2924="",K$3&lt;$D2924+Настройки!$B$7),0,MAX(0,$E2924-MAX(0,SUMIFS(Тех_Движение!$G$2:$G$5111,Тех_Движение!$D$2:$D$5111,$C2924,Тех_Движение!$B$2:$B$5111,"&lt;="&amp;K$3)-$F2924)))</f>
        <v>#VALUE!</v>
      </c>
      <c r="L2924" s="21" t="e">
        <f>IF(OR($B2924="",L$3&lt;$D2924+Настройки!$B$7),0,MAX(0,$E2924-MAX(0,SUMIFS(Тех_Движение!$G$2:$G$5111,Тех_Движение!$D$2:$D$5111,$C2924,Тех_Движение!$B$2:$B$5111,"&lt;="&amp;L$3)-$F2924)))</f>
        <v>#VALUE!</v>
      </c>
      <c r="M2924" s="21" t="e">
        <f>IF(OR($B2924="",M$3&lt;$D2924+Настройки!$B$7),0,MAX(0,$E2924-MAX(0,SUMIFS(Тех_Движение!$G$2:$G$5111,Тех_Движение!$D$2:$D$5111,$C2924,Тех_Движение!$B$2:$B$5111,"&lt;="&amp;M$3)-$F2924)))</f>
        <v>#VALUE!</v>
      </c>
      <c r="N2924" s="21" t="e">
        <f>IF(OR($B2924="",N$3&lt;$D2924+Настройки!$B$7),0,MAX(0,$E2924-MAX(0,SUMIFS(Тех_Движение!$G$2:$G$5111,Тех_Движение!$D$2:$D$5111,$C2924,Тех_Движение!$B$2:$B$5111,"&lt;="&amp;N$3)-$F2924)))</f>
        <v>#VALUE!</v>
      </c>
      <c r="O2924" s="21" t="e">
        <f>IF(OR($B2924="",O$3&lt;$D2924+Настройки!$B$7),0,MAX(0,$E2924-MAX(0,SUMIFS(Тех_Движение!$G$2:$G$5111,Тех_Движение!$D$2:$D$5111,$C2924,Тех_Движение!$B$2:$B$5111,"&lt;="&amp;O$3)-$F2924)))</f>
        <v>#VALUE!</v>
      </c>
      <c r="P2924" s="21" t="e">
        <f>IF(OR($B2924="",P$3&lt;$D2924+Настройки!$B$7),0,MAX(0,$E2924-MAX(0,SUMIFS(Тех_Движение!$G$2:$G$5111,Тех_Движение!$D$2:$D$5111,$C2924,Тех_Движение!$B$2:$B$5111,"&lt;="&amp;P$3)-$F2924)))</f>
        <v>#VALUE!</v>
      </c>
      <c r="Q2924" s="21" t="e">
        <f>IF(OR($B2924="",Q$3&lt;$D2924+Настройки!$B$7),0,MAX(0,$E2924-MAX(0,SUMIFS(Тех_Движение!$G$2:$G$5111,Тех_Движение!$D$2:$D$5111,$C2924,Тех_Движение!$B$2:$B$5111,"&lt;="&amp;Q$3)-$F2924)))</f>
        <v>#VALUE!</v>
      </c>
      <c r="R2924" s="21" t="str">
        <f t="shared" si="136"/>
        <v/>
      </c>
      <c r="S2924" s="23" t="str">
        <f>IF($B2924="","",VLOOKUP($C2924,Настройки!$A$11:$L$17,9,FALSE))</f>
        <v/>
      </c>
      <c r="T2924" s="23" t="str">
        <f t="shared" si="137"/>
        <v/>
      </c>
    </row>
    <row r="2925" spans="1:20" x14ac:dyDescent="0.3">
      <c r="A2925" s="20">
        <f>Тех_Движение!$A$2922</f>
        <v>2921</v>
      </c>
      <c r="B2925" s="20" t="str">
        <f>IF(Тех_Движение!$F$2922&gt;0,Тех_Движение!$I$2922,"")</f>
        <v/>
      </c>
      <c r="C2925" s="20" t="str">
        <f>IF($B2925="","",Тех_Движение!$D$2922)</f>
        <v/>
      </c>
      <c r="D2925" s="9" t="str">
        <f>IF($B2925="","",Тех_Движение!$B$2922)</f>
        <v/>
      </c>
      <c r="E2925" s="21" t="str">
        <f>IF($B2925="","",Тех_Движение!$F$2922)</f>
        <v/>
      </c>
      <c r="F2925" s="21" t="str">
        <f>IF($B2925="","",SUMIFS($E$5:$E2924,$C$5:$C2924,$C2925))</f>
        <v/>
      </c>
      <c r="G2925" s="21" t="str">
        <f>IF($B2925="","",MAX(0,$E2925-MAX(0,SUMIFS(Тех_Движение!$G$2:$G$5111,Тех_Движение!$D$2:$D$5111,$C2925,Тех_Движение!$B$2:$B$5111,"&lt;="&amp;Настройки!$B$5-1)-$F2925)))</f>
        <v/>
      </c>
      <c r="H2925" s="21" t="str">
        <f>IF($B2925="","",IF(AND($D2925&gt;=Настройки!$B$5,$D2925&lt;=Настройки!$B$6),$E2925,0))</f>
        <v/>
      </c>
      <c r="I2925" s="21" t="str">
        <f t="shared" si="135"/>
        <v/>
      </c>
      <c r="J2925" s="21" t="str">
        <f>IF($B2925="","",MAX(0,$E2925-MAX(0,SUMIFS(Тех_Движение!$G$2:$G$5111,Тех_Движение!$D$2:$D$5111,$C2925,Тех_Движение!$B$2:$B$5111,"&lt;="&amp;Настройки!$B$6)-$F2925)))</f>
        <v/>
      </c>
      <c r="K2925" s="21" t="e">
        <f>IF(OR($B2925="",K$3&lt;$D2925+Настройки!$B$7),0,MAX(0,$E2925-MAX(0,SUMIFS(Тех_Движение!$G$2:$G$5111,Тех_Движение!$D$2:$D$5111,$C2925,Тех_Движение!$B$2:$B$5111,"&lt;="&amp;K$3)-$F2925)))</f>
        <v>#VALUE!</v>
      </c>
      <c r="L2925" s="21" t="e">
        <f>IF(OR($B2925="",L$3&lt;$D2925+Настройки!$B$7),0,MAX(0,$E2925-MAX(0,SUMIFS(Тех_Движение!$G$2:$G$5111,Тех_Движение!$D$2:$D$5111,$C2925,Тех_Движение!$B$2:$B$5111,"&lt;="&amp;L$3)-$F2925)))</f>
        <v>#VALUE!</v>
      </c>
      <c r="M2925" s="21" t="e">
        <f>IF(OR($B2925="",M$3&lt;$D2925+Настройки!$B$7),0,MAX(0,$E2925-MAX(0,SUMIFS(Тех_Движение!$G$2:$G$5111,Тех_Движение!$D$2:$D$5111,$C2925,Тех_Движение!$B$2:$B$5111,"&lt;="&amp;M$3)-$F2925)))</f>
        <v>#VALUE!</v>
      </c>
      <c r="N2925" s="21" t="e">
        <f>IF(OR($B2925="",N$3&lt;$D2925+Настройки!$B$7),0,MAX(0,$E2925-MAX(0,SUMIFS(Тех_Движение!$G$2:$G$5111,Тех_Движение!$D$2:$D$5111,$C2925,Тех_Движение!$B$2:$B$5111,"&lt;="&amp;N$3)-$F2925)))</f>
        <v>#VALUE!</v>
      </c>
      <c r="O2925" s="21" t="e">
        <f>IF(OR($B2925="",O$3&lt;$D2925+Настройки!$B$7),0,MAX(0,$E2925-MAX(0,SUMIFS(Тех_Движение!$G$2:$G$5111,Тех_Движение!$D$2:$D$5111,$C2925,Тех_Движение!$B$2:$B$5111,"&lt;="&amp;O$3)-$F2925)))</f>
        <v>#VALUE!</v>
      </c>
      <c r="P2925" s="21" t="e">
        <f>IF(OR($B2925="",P$3&lt;$D2925+Настройки!$B$7),0,MAX(0,$E2925-MAX(0,SUMIFS(Тех_Движение!$G$2:$G$5111,Тех_Движение!$D$2:$D$5111,$C2925,Тех_Движение!$B$2:$B$5111,"&lt;="&amp;P$3)-$F2925)))</f>
        <v>#VALUE!</v>
      </c>
      <c r="Q2925" s="21" t="e">
        <f>IF(OR($B2925="",Q$3&lt;$D2925+Настройки!$B$7),0,MAX(0,$E2925-MAX(0,SUMIFS(Тех_Движение!$G$2:$G$5111,Тех_Движение!$D$2:$D$5111,$C2925,Тех_Движение!$B$2:$B$5111,"&lt;="&amp;Q$3)-$F2925)))</f>
        <v>#VALUE!</v>
      </c>
      <c r="R2925" s="21" t="str">
        <f t="shared" si="136"/>
        <v/>
      </c>
      <c r="S2925" s="23" t="str">
        <f>IF($B2925="","",VLOOKUP($C2925,Настройки!$A$11:$L$17,9,FALSE))</f>
        <v/>
      </c>
      <c r="T2925" s="23" t="str">
        <f t="shared" si="137"/>
        <v/>
      </c>
    </row>
    <row r="2926" spans="1:20" x14ac:dyDescent="0.3">
      <c r="A2926" s="20">
        <f>Тех_Движение!$A$2923</f>
        <v>2922</v>
      </c>
      <c r="B2926" s="20" t="str">
        <f>IF(Тех_Движение!$F$2923&gt;0,Тех_Движение!$I$2923,"")</f>
        <v/>
      </c>
      <c r="C2926" s="20" t="str">
        <f>IF($B2926="","",Тех_Движение!$D$2923)</f>
        <v/>
      </c>
      <c r="D2926" s="9" t="str">
        <f>IF($B2926="","",Тех_Движение!$B$2923)</f>
        <v/>
      </c>
      <c r="E2926" s="21" t="str">
        <f>IF($B2926="","",Тех_Движение!$F$2923)</f>
        <v/>
      </c>
      <c r="F2926" s="21" t="str">
        <f>IF($B2926="","",SUMIFS($E$5:$E2925,$C$5:$C2925,$C2926))</f>
        <v/>
      </c>
      <c r="G2926" s="21" t="str">
        <f>IF($B2926="","",MAX(0,$E2926-MAX(0,SUMIFS(Тех_Движение!$G$2:$G$5111,Тех_Движение!$D$2:$D$5111,$C2926,Тех_Движение!$B$2:$B$5111,"&lt;="&amp;Настройки!$B$5-1)-$F2926)))</f>
        <v/>
      </c>
      <c r="H2926" s="21" t="str">
        <f>IF($B2926="","",IF(AND($D2926&gt;=Настройки!$B$5,$D2926&lt;=Настройки!$B$6),$E2926,0))</f>
        <v/>
      </c>
      <c r="I2926" s="21" t="str">
        <f t="shared" si="135"/>
        <v/>
      </c>
      <c r="J2926" s="21" t="str">
        <f>IF($B2926="","",MAX(0,$E2926-MAX(0,SUMIFS(Тех_Движение!$G$2:$G$5111,Тех_Движение!$D$2:$D$5111,$C2926,Тех_Движение!$B$2:$B$5111,"&lt;="&amp;Настройки!$B$6)-$F2926)))</f>
        <v/>
      </c>
      <c r="K2926" s="21" t="e">
        <f>IF(OR($B2926="",K$3&lt;$D2926+Настройки!$B$7),0,MAX(0,$E2926-MAX(0,SUMIFS(Тех_Движение!$G$2:$G$5111,Тех_Движение!$D$2:$D$5111,$C2926,Тех_Движение!$B$2:$B$5111,"&lt;="&amp;K$3)-$F2926)))</f>
        <v>#VALUE!</v>
      </c>
      <c r="L2926" s="21" t="e">
        <f>IF(OR($B2926="",L$3&lt;$D2926+Настройки!$B$7),0,MAX(0,$E2926-MAX(0,SUMIFS(Тех_Движение!$G$2:$G$5111,Тех_Движение!$D$2:$D$5111,$C2926,Тех_Движение!$B$2:$B$5111,"&lt;="&amp;L$3)-$F2926)))</f>
        <v>#VALUE!</v>
      </c>
      <c r="M2926" s="21" t="e">
        <f>IF(OR($B2926="",M$3&lt;$D2926+Настройки!$B$7),0,MAX(0,$E2926-MAX(0,SUMIFS(Тех_Движение!$G$2:$G$5111,Тех_Движение!$D$2:$D$5111,$C2926,Тех_Движение!$B$2:$B$5111,"&lt;="&amp;M$3)-$F2926)))</f>
        <v>#VALUE!</v>
      </c>
      <c r="N2926" s="21" t="e">
        <f>IF(OR($B2926="",N$3&lt;$D2926+Настройки!$B$7),0,MAX(0,$E2926-MAX(0,SUMIFS(Тех_Движение!$G$2:$G$5111,Тех_Движение!$D$2:$D$5111,$C2926,Тех_Движение!$B$2:$B$5111,"&lt;="&amp;N$3)-$F2926)))</f>
        <v>#VALUE!</v>
      </c>
      <c r="O2926" s="21" t="e">
        <f>IF(OR($B2926="",O$3&lt;$D2926+Настройки!$B$7),0,MAX(0,$E2926-MAX(0,SUMIFS(Тех_Движение!$G$2:$G$5111,Тех_Движение!$D$2:$D$5111,$C2926,Тех_Движение!$B$2:$B$5111,"&lt;="&amp;O$3)-$F2926)))</f>
        <v>#VALUE!</v>
      </c>
      <c r="P2926" s="21" t="e">
        <f>IF(OR($B2926="",P$3&lt;$D2926+Настройки!$B$7),0,MAX(0,$E2926-MAX(0,SUMIFS(Тех_Движение!$G$2:$G$5111,Тех_Движение!$D$2:$D$5111,$C2926,Тех_Движение!$B$2:$B$5111,"&lt;="&amp;P$3)-$F2926)))</f>
        <v>#VALUE!</v>
      </c>
      <c r="Q2926" s="21" t="e">
        <f>IF(OR($B2926="",Q$3&lt;$D2926+Настройки!$B$7),0,MAX(0,$E2926-MAX(0,SUMIFS(Тех_Движение!$G$2:$G$5111,Тех_Движение!$D$2:$D$5111,$C2926,Тех_Движение!$B$2:$B$5111,"&lt;="&amp;Q$3)-$F2926)))</f>
        <v>#VALUE!</v>
      </c>
      <c r="R2926" s="21" t="str">
        <f t="shared" si="136"/>
        <v/>
      </c>
      <c r="S2926" s="23" t="str">
        <f>IF($B2926="","",VLOOKUP($C2926,Настройки!$A$11:$L$17,9,FALSE))</f>
        <v/>
      </c>
      <c r="T2926" s="23" t="str">
        <f t="shared" si="137"/>
        <v/>
      </c>
    </row>
    <row r="2927" spans="1:20" x14ac:dyDescent="0.3">
      <c r="A2927" s="20">
        <f>Тех_Движение!$A$2924</f>
        <v>2923</v>
      </c>
      <c r="B2927" s="20" t="str">
        <f>IF(Тех_Движение!$F$2924&gt;0,Тех_Движение!$I$2924,"")</f>
        <v/>
      </c>
      <c r="C2927" s="20" t="str">
        <f>IF($B2927="","",Тех_Движение!$D$2924)</f>
        <v/>
      </c>
      <c r="D2927" s="9" t="str">
        <f>IF($B2927="","",Тех_Движение!$B$2924)</f>
        <v/>
      </c>
      <c r="E2927" s="21" t="str">
        <f>IF($B2927="","",Тех_Движение!$F$2924)</f>
        <v/>
      </c>
      <c r="F2927" s="21" t="str">
        <f>IF($B2927="","",SUMIFS($E$5:$E2926,$C$5:$C2926,$C2927))</f>
        <v/>
      </c>
      <c r="G2927" s="21" t="str">
        <f>IF($B2927="","",MAX(0,$E2927-MAX(0,SUMIFS(Тех_Движение!$G$2:$G$5111,Тех_Движение!$D$2:$D$5111,$C2927,Тех_Движение!$B$2:$B$5111,"&lt;="&amp;Настройки!$B$5-1)-$F2927)))</f>
        <v/>
      </c>
      <c r="H2927" s="21" t="str">
        <f>IF($B2927="","",IF(AND($D2927&gt;=Настройки!$B$5,$D2927&lt;=Настройки!$B$6),$E2927,0))</f>
        <v/>
      </c>
      <c r="I2927" s="21" t="str">
        <f t="shared" si="135"/>
        <v/>
      </c>
      <c r="J2927" s="21" t="str">
        <f>IF($B2927="","",MAX(0,$E2927-MAX(0,SUMIFS(Тех_Движение!$G$2:$G$5111,Тех_Движение!$D$2:$D$5111,$C2927,Тех_Движение!$B$2:$B$5111,"&lt;="&amp;Настройки!$B$6)-$F2927)))</f>
        <v/>
      </c>
      <c r="K2927" s="21" t="e">
        <f>IF(OR($B2927="",K$3&lt;$D2927+Настройки!$B$7),0,MAX(0,$E2927-MAX(0,SUMIFS(Тех_Движение!$G$2:$G$5111,Тех_Движение!$D$2:$D$5111,$C2927,Тех_Движение!$B$2:$B$5111,"&lt;="&amp;K$3)-$F2927)))</f>
        <v>#VALUE!</v>
      </c>
      <c r="L2927" s="21" t="e">
        <f>IF(OR($B2927="",L$3&lt;$D2927+Настройки!$B$7),0,MAX(0,$E2927-MAX(0,SUMIFS(Тех_Движение!$G$2:$G$5111,Тех_Движение!$D$2:$D$5111,$C2927,Тех_Движение!$B$2:$B$5111,"&lt;="&amp;L$3)-$F2927)))</f>
        <v>#VALUE!</v>
      </c>
      <c r="M2927" s="21" t="e">
        <f>IF(OR($B2927="",M$3&lt;$D2927+Настройки!$B$7),0,MAX(0,$E2927-MAX(0,SUMIFS(Тех_Движение!$G$2:$G$5111,Тех_Движение!$D$2:$D$5111,$C2927,Тех_Движение!$B$2:$B$5111,"&lt;="&amp;M$3)-$F2927)))</f>
        <v>#VALUE!</v>
      </c>
      <c r="N2927" s="21" t="e">
        <f>IF(OR($B2927="",N$3&lt;$D2927+Настройки!$B$7),0,MAX(0,$E2927-MAX(0,SUMIFS(Тех_Движение!$G$2:$G$5111,Тех_Движение!$D$2:$D$5111,$C2927,Тех_Движение!$B$2:$B$5111,"&lt;="&amp;N$3)-$F2927)))</f>
        <v>#VALUE!</v>
      </c>
      <c r="O2927" s="21" t="e">
        <f>IF(OR($B2927="",O$3&lt;$D2927+Настройки!$B$7),0,MAX(0,$E2927-MAX(0,SUMIFS(Тех_Движение!$G$2:$G$5111,Тех_Движение!$D$2:$D$5111,$C2927,Тех_Движение!$B$2:$B$5111,"&lt;="&amp;O$3)-$F2927)))</f>
        <v>#VALUE!</v>
      </c>
      <c r="P2927" s="21" t="e">
        <f>IF(OR($B2927="",P$3&lt;$D2927+Настройки!$B$7),0,MAX(0,$E2927-MAX(0,SUMIFS(Тех_Движение!$G$2:$G$5111,Тех_Движение!$D$2:$D$5111,$C2927,Тех_Движение!$B$2:$B$5111,"&lt;="&amp;P$3)-$F2927)))</f>
        <v>#VALUE!</v>
      </c>
      <c r="Q2927" s="21" t="e">
        <f>IF(OR($B2927="",Q$3&lt;$D2927+Настройки!$B$7),0,MAX(0,$E2927-MAX(0,SUMIFS(Тех_Движение!$G$2:$G$5111,Тех_Движение!$D$2:$D$5111,$C2927,Тех_Движение!$B$2:$B$5111,"&lt;="&amp;Q$3)-$F2927)))</f>
        <v>#VALUE!</v>
      </c>
      <c r="R2927" s="21" t="str">
        <f t="shared" si="136"/>
        <v/>
      </c>
      <c r="S2927" s="23" t="str">
        <f>IF($B2927="","",VLOOKUP($C2927,Настройки!$A$11:$L$17,9,FALSE))</f>
        <v/>
      </c>
      <c r="T2927" s="23" t="str">
        <f t="shared" si="137"/>
        <v/>
      </c>
    </row>
    <row r="2928" spans="1:20" x14ac:dyDescent="0.3">
      <c r="A2928" s="20">
        <f>Тех_Движение!$A$2925</f>
        <v>2924</v>
      </c>
      <c r="B2928" s="20" t="str">
        <f>IF(Тех_Движение!$F$2925&gt;0,Тех_Движение!$I$2925,"")</f>
        <v/>
      </c>
      <c r="C2928" s="20" t="str">
        <f>IF($B2928="","",Тех_Движение!$D$2925)</f>
        <v/>
      </c>
      <c r="D2928" s="9" t="str">
        <f>IF($B2928="","",Тех_Движение!$B$2925)</f>
        <v/>
      </c>
      <c r="E2928" s="21" t="str">
        <f>IF($B2928="","",Тех_Движение!$F$2925)</f>
        <v/>
      </c>
      <c r="F2928" s="21" t="str">
        <f>IF($B2928="","",SUMIFS($E$5:$E2927,$C$5:$C2927,$C2928))</f>
        <v/>
      </c>
      <c r="G2928" s="21" t="str">
        <f>IF($B2928="","",MAX(0,$E2928-MAX(0,SUMIFS(Тех_Движение!$G$2:$G$5111,Тех_Движение!$D$2:$D$5111,$C2928,Тех_Движение!$B$2:$B$5111,"&lt;="&amp;Настройки!$B$5-1)-$F2928)))</f>
        <v/>
      </c>
      <c r="H2928" s="21" t="str">
        <f>IF($B2928="","",IF(AND($D2928&gt;=Настройки!$B$5,$D2928&lt;=Настройки!$B$6),$E2928,0))</f>
        <v/>
      </c>
      <c r="I2928" s="21" t="str">
        <f t="shared" si="135"/>
        <v/>
      </c>
      <c r="J2928" s="21" t="str">
        <f>IF($B2928="","",MAX(0,$E2928-MAX(0,SUMIFS(Тех_Движение!$G$2:$G$5111,Тех_Движение!$D$2:$D$5111,$C2928,Тех_Движение!$B$2:$B$5111,"&lt;="&amp;Настройки!$B$6)-$F2928)))</f>
        <v/>
      </c>
      <c r="K2928" s="21" t="e">
        <f>IF(OR($B2928="",K$3&lt;$D2928+Настройки!$B$7),0,MAX(0,$E2928-MAX(0,SUMIFS(Тех_Движение!$G$2:$G$5111,Тех_Движение!$D$2:$D$5111,$C2928,Тех_Движение!$B$2:$B$5111,"&lt;="&amp;K$3)-$F2928)))</f>
        <v>#VALUE!</v>
      </c>
      <c r="L2928" s="21" t="e">
        <f>IF(OR($B2928="",L$3&lt;$D2928+Настройки!$B$7),0,MAX(0,$E2928-MAX(0,SUMIFS(Тех_Движение!$G$2:$G$5111,Тех_Движение!$D$2:$D$5111,$C2928,Тех_Движение!$B$2:$B$5111,"&lt;="&amp;L$3)-$F2928)))</f>
        <v>#VALUE!</v>
      </c>
      <c r="M2928" s="21" t="e">
        <f>IF(OR($B2928="",M$3&lt;$D2928+Настройки!$B$7),0,MAX(0,$E2928-MAX(0,SUMIFS(Тех_Движение!$G$2:$G$5111,Тех_Движение!$D$2:$D$5111,$C2928,Тех_Движение!$B$2:$B$5111,"&lt;="&amp;M$3)-$F2928)))</f>
        <v>#VALUE!</v>
      </c>
      <c r="N2928" s="21" t="e">
        <f>IF(OR($B2928="",N$3&lt;$D2928+Настройки!$B$7),0,MAX(0,$E2928-MAX(0,SUMIFS(Тех_Движение!$G$2:$G$5111,Тех_Движение!$D$2:$D$5111,$C2928,Тех_Движение!$B$2:$B$5111,"&lt;="&amp;N$3)-$F2928)))</f>
        <v>#VALUE!</v>
      </c>
      <c r="O2928" s="21" t="e">
        <f>IF(OR($B2928="",O$3&lt;$D2928+Настройки!$B$7),0,MAX(0,$E2928-MAX(0,SUMIFS(Тех_Движение!$G$2:$G$5111,Тех_Движение!$D$2:$D$5111,$C2928,Тех_Движение!$B$2:$B$5111,"&lt;="&amp;O$3)-$F2928)))</f>
        <v>#VALUE!</v>
      </c>
      <c r="P2928" s="21" t="e">
        <f>IF(OR($B2928="",P$3&lt;$D2928+Настройки!$B$7),0,MAX(0,$E2928-MAX(0,SUMIFS(Тех_Движение!$G$2:$G$5111,Тех_Движение!$D$2:$D$5111,$C2928,Тех_Движение!$B$2:$B$5111,"&lt;="&amp;P$3)-$F2928)))</f>
        <v>#VALUE!</v>
      </c>
      <c r="Q2928" s="21" t="e">
        <f>IF(OR($B2928="",Q$3&lt;$D2928+Настройки!$B$7),0,MAX(0,$E2928-MAX(0,SUMIFS(Тех_Движение!$G$2:$G$5111,Тех_Движение!$D$2:$D$5111,$C2928,Тех_Движение!$B$2:$B$5111,"&lt;="&amp;Q$3)-$F2928)))</f>
        <v>#VALUE!</v>
      </c>
      <c r="R2928" s="21" t="str">
        <f t="shared" si="136"/>
        <v/>
      </c>
      <c r="S2928" s="23" t="str">
        <f>IF($B2928="","",VLOOKUP($C2928,Настройки!$A$11:$L$17,9,FALSE))</f>
        <v/>
      </c>
      <c r="T2928" s="23" t="str">
        <f t="shared" si="137"/>
        <v/>
      </c>
    </row>
    <row r="2929" spans="1:20" x14ac:dyDescent="0.3">
      <c r="A2929" s="20">
        <f>Тех_Движение!$A$2926</f>
        <v>2925</v>
      </c>
      <c r="B2929" s="20" t="str">
        <f>IF(Тех_Движение!$F$2926&gt;0,Тех_Движение!$I$2926,"")</f>
        <v/>
      </c>
      <c r="C2929" s="20" t="str">
        <f>IF($B2929="","",Тех_Движение!$D$2926)</f>
        <v/>
      </c>
      <c r="D2929" s="9" t="str">
        <f>IF($B2929="","",Тех_Движение!$B$2926)</f>
        <v/>
      </c>
      <c r="E2929" s="21" t="str">
        <f>IF($B2929="","",Тех_Движение!$F$2926)</f>
        <v/>
      </c>
      <c r="F2929" s="21" t="str">
        <f>IF($B2929="","",SUMIFS($E$5:$E2928,$C$5:$C2928,$C2929))</f>
        <v/>
      </c>
      <c r="G2929" s="21" t="str">
        <f>IF($B2929="","",MAX(0,$E2929-MAX(0,SUMIFS(Тех_Движение!$G$2:$G$5111,Тех_Движение!$D$2:$D$5111,$C2929,Тех_Движение!$B$2:$B$5111,"&lt;="&amp;Настройки!$B$5-1)-$F2929)))</f>
        <v/>
      </c>
      <c r="H2929" s="21" t="str">
        <f>IF($B2929="","",IF(AND($D2929&gt;=Настройки!$B$5,$D2929&lt;=Настройки!$B$6),$E2929,0))</f>
        <v/>
      </c>
      <c r="I2929" s="21" t="str">
        <f t="shared" si="135"/>
        <v/>
      </c>
      <c r="J2929" s="21" t="str">
        <f>IF($B2929="","",MAX(0,$E2929-MAX(0,SUMIFS(Тех_Движение!$G$2:$G$5111,Тех_Движение!$D$2:$D$5111,$C2929,Тех_Движение!$B$2:$B$5111,"&lt;="&amp;Настройки!$B$6)-$F2929)))</f>
        <v/>
      </c>
      <c r="K2929" s="21" t="e">
        <f>IF(OR($B2929="",K$3&lt;$D2929+Настройки!$B$7),0,MAX(0,$E2929-MAX(0,SUMIFS(Тех_Движение!$G$2:$G$5111,Тех_Движение!$D$2:$D$5111,$C2929,Тех_Движение!$B$2:$B$5111,"&lt;="&amp;K$3)-$F2929)))</f>
        <v>#VALUE!</v>
      </c>
      <c r="L2929" s="21" t="e">
        <f>IF(OR($B2929="",L$3&lt;$D2929+Настройки!$B$7),0,MAX(0,$E2929-MAX(0,SUMIFS(Тех_Движение!$G$2:$G$5111,Тех_Движение!$D$2:$D$5111,$C2929,Тех_Движение!$B$2:$B$5111,"&lt;="&amp;L$3)-$F2929)))</f>
        <v>#VALUE!</v>
      </c>
      <c r="M2929" s="21" t="e">
        <f>IF(OR($B2929="",M$3&lt;$D2929+Настройки!$B$7),0,MAX(0,$E2929-MAX(0,SUMIFS(Тех_Движение!$G$2:$G$5111,Тех_Движение!$D$2:$D$5111,$C2929,Тех_Движение!$B$2:$B$5111,"&lt;="&amp;M$3)-$F2929)))</f>
        <v>#VALUE!</v>
      </c>
      <c r="N2929" s="21" t="e">
        <f>IF(OR($B2929="",N$3&lt;$D2929+Настройки!$B$7),0,MAX(0,$E2929-MAX(0,SUMIFS(Тех_Движение!$G$2:$G$5111,Тех_Движение!$D$2:$D$5111,$C2929,Тех_Движение!$B$2:$B$5111,"&lt;="&amp;N$3)-$F2929)))</f>
        <v>#VALUE!</v>
      </c>
      <c r="O2929" s="21" t="e">
        <f>IF(OR($B2929="",O$3&lt;$D2929+Настройки!$B$7),0,MAX(0,$E2929-MAX(0,SUMIFS(Тех_Движение!$G$2:$G$5111,Тех_Движение!$D$2:$D$5111,$C2929,Тех_Движение!$B$2:$B$5111,"&lt;="&amp;O$3)-$F2929)))</f>
        <v>#VALUE!</v>
      </c>
      <c r="P2929" s="21" t="e">
        <f>IF(OR($B2929="",P$3&lt;$D2929+Настройки!$B$7),0,MAX(0,$E2929-MAX(0,SUMIFS(Тех_Движение!$G$2:$G$5111,Тех_Движение!$D$2:$D$5111,$C2929,Тех_Движение!$B$2:$B$5111,"&lt;="&amp;P$3)-$F2929)))</f>
        <v>#VALUE!</v>
      </c>
      <c r="Q2929" s="21" t="e">
        <f>IF(OR($B2929="",Q$3&lt;$D2929+Настройки!$B$7),0,MAX(0,$E2929-MAX(0,SUMIFS(Тех_Движение!$G$2:$G$5111,Тех_Движение!$D$2:$D$5111,$C2929,Тех_Движение!$B$2:$B$5111,"&lt;="&amp;Q$3)-$F2929)))</f>
        <v>#VALUE!</v>
      </c>
      <c r="R2929" s="21" t="str">
        <f t="shared" si="136"/>
        <v/>
      </c>
      <c r="S2929" s="23" t="str">
        <f>IF($B2929="","",VLOOKUP($C2929,Настройки!$A$11:$L$17,9,FALSE))</f>
        <v/>
      </c>
      <c r="T2929" s="23" t="str">
        <f t="shared" si="137"/>
        <v/>
      </c>
    </row>
    <row r="2930" spans="1:20" x14ac:dyDescent="0.3">
      <c r="A2930" s="20">
        <f>Тех_Движение!$A$2927</f>
        <v>2926</v>
      </c>
      <c r="B2930" s="20" t="str">
        <f>IF(Тех_Движение!$F$2927&gt;0,Тех_Движение!$I$2927,"")</f>
        <v/>
      </c>
      <c r="C2930" s="20" t="str">
        <f>IF($B2930="","",Тех_Движение!$D$2927)</f>
        <v/>
      </c>
      <c r="D2930" s="9" t="str">
        <f>IF($B2930="","",Тех_Движение!$B$2927)</f>
        <v/>
      </c>
      <c r="E2930" s="21" t="str">
        <f>IF($B2930="","",Тех_Движение!$F$2927)</f>
        <v/>
      </c>
      <c r="F2930" s="21" t="str">
        <f>IF($B2930="","",SUMIFS($E$5:$E2929,$C$5:$C2929,$C2930))</f>
        <v/>
      </c>
      <c r="G2930" s="21" t="str">
        <f>IF($B2930="","",MAX(0,$E2930-MAX(0,SUMIFS(Тех_Движение!$G$2:$G$5111,Тех_Движение!$D$2:$D$5111,$C2930,Тех_Движение!$B$2:$B$5111,"&lt;="&amp;Настройки!$B$5-1)-$F2930)))</f>
        <v/>
      </c>
      <c r="H2930" s="21" t="str">
        <f>IF($B2930="","",IF(AND($D2930&gt;=Настройки!$B$5,$D2930&lt;=Настройки!$B$6),$E2930,0))</f>
        <v/>
      </c>
      <c r="I2930" s="21" t="str">
        <f t="shared" si="135"/>
        <v/>
      </c>
      <c r="J2930" s="21" t="str">
        <f>IF($B2930="","",MAX(0,$E2930-MAX(0,SUMIFS(Тех_Движение!$G$2:$G$5111,Тех_Движение!$D$2:$D$5111,$C2930,Тех_Движение!$B$2:$B$5111,"&lt;="&amp;Настройки!$B$6)-$F2930)))</f>
        <v/>
      </c>
      <c r="K2930" s="21" t="e">
        <f>IF(OR($B2930="",K$3&lt;$D2930+Настройки!$B$7),0,MAX(0,$E2930-MAX(0,SUMIFS(Тех_Движение!$G$2:$G$5111,Тех_Движение!$D$2:$D$5111,$C2930,Тех_Движение!$B$2:$B$5111,"&lt;="&amp;K$3)-$F2930)))</f>
        <v>#VALUE!</v>
      </c>
      <c r="L2930" s="21" t="e">
        <f>IF(OR($B2930="",L$3&lt;$D2930+Настройки!$B$7),0,MAX(0,$E2930-MAX(0,SUMIFS(Тех_Движение!$G$2:$G$5111,Тех_Движение!$D$2:$D$5111,$C2930,Тех_Движение!$B$2:$B$5111,"&lt;="&amp;L$3)-$F2930)))</f>
        <v>#VALUE!</v>
      </c>
      <c r="M2930" s="21" t="e">
        <f>IF(OR($B2930="",M$3&lt;$D2930+Настройки!$B$7),0,MAX(0,$E2930-MAX(0,SUMIFS(Тех_Движение!$G$2:$G$5111,Тех_Движение!$D$2:$D$5111,$C2930,Тех_Движение!$B$2:$B$5111,"&lt;="&amp;M$3)-$F2930)))</f>
        <v>#VALUE!</v>
      </c>
      <c r="N2930" s="21" t="e">
        <f>IF(OR($B2930="",N$3&lt;$D2930+Настройки!$B$7),0,MAX(0,$E2930-MAX(0,SUMIFS(Тех_Движение!$G$2:$G$5111,Тех_Движение!$D$2:$D$5111,$C2930,Тех_Движение!$B$2:$B$5111,"&lt;="&amp;N$3)-$F2930)))</f>
        <v>#VALUE!</v>
      </c>
      <c r="O2930" s="21" t="e">
        <f>IF(OR($B2930="",O$3&lt;$D2930+Настройки!$B$7),0,MAX(0,$E2930-MAX(0,SUMIFS(Тех_Движение!$G$2:$G$5111,Тех_Движение!$D$2:$D$5111,$C2930,Тех_Движение!$B$2:$B$5111,"&lt;="&amp;O$3)-$F2930)))</f>
        <v>#VALUE!</v>
      </c>
      <c r="P2930" s="21" t="e">
        <f>IF(OR($B2930="",P$3&lt;$D2930+Настройки!$B$7),0,MAX(0,$E2930-MAX(0,SUMIFS(Тех_Движение!$G$2:$G$5111,Тех_Движение!$D$2:$D$5111,$C2930,Тех_Движение!$B$2:$B$5111,"&lt;="&amp;P$3)-$F2930)))</f>
        <v>#VALUE!</v>
      </c>
      <c r="Q2930" s="21" t="e">
        <f>IF(OR($B2930="",Q$3&lt;$D2930+Настройки!$B$7),0,MAX(0,$E2930-MAX(0,SUMIFS(Тех_Движение!$G$2:$G$5111,Тех_Движение!$D$2:$D$5111,$C2930,Тех_Движение!$B$2:$B$5111,"&lt;="&amp;Q$3)-$F2930)))</f>
        <v>#VALUE!</v>
      </c>
      <c r="R2930" s="21" t="str">
        <f t="shared" si="136"/>
        <v/>
      </c>
      <c r="S2930" s="23" t="str">
        <f>IF($B2930="","",VLOOKUP($C2930,Настройки!$A$11:$L$17,9,FALSE))</f>
        <v/>
      </c>
      <c r="T2930" s="23" t="str">
        <f t="shared" si="137"/>
        <v/>
      </c>
    </row>
    <row r="2931" spans="1:20" x14ac:dyDescent="0.3">
      <c r="A2931" s="20">
        <f>Тех_Движение!$A$2928</f>
        <v>2927</v>
      </c>
      <c r="B2931" s="20" t="str">
        <f>IF(Тех_Движение!$F$2928&gt;0,Тех_Движение!$I$2928,"")</f>
        <v/>
      </c>
      <c r="C2931" s="20" t="str">
        <f>IF($B2931="","",Тех_Движение!$D$2928)</f>
        <v/>
      </c>
      <c r="D2931" s="9" t="str">
        <f>IF($B2931="","",Тех_Движение!$B$2928)</f>
        <v/>
      </c>
      <c r="E2931" s="21" t="str">
        <f>IF($B2931="","",Тех_Движение!$F$2928)</f>
        <v/>
      </c>
      <c r="F2931" s="21" t="str">
        <f>IF($B2931="","",SUMIFS($E$5:$E2930,$C$5:$C2930,$C2931))</f>
        <v/>
      </c>
      <c r="G2931" s="21" t="str">
        <f>IF($B2931="","",MAX(0,$E2931-MAX(0,SUMIFS(Тех_Движение!$G$2:$G$5111,Тех_Движение!$D$2:$D$5111,$C2931,Тех_Движение!$B$2:$B$5111,"&lt;="&amp;Настройки!$B$5-1)-$F2931)))</f>
        <v/>
      </c>
      <c r="H2931" s="21" t="str">
        <f>IF($B2931="","",IF(AND($D2931&gt;=Настройки!$B$5,$D2931&lt;=Настройки!$B$6),$E2931,0))</f>
        <v/>
      </c>
      <c r="I2931" s="21" t="str">
        <f t="shared" si="135"/>
        <v/>
      </c>
      <c r="J2931" s="21" t="str">
        <f>IF($B2931="","",MAX(0,$E2931-MAX(0,SUMIFS(Тех_Движение!$G$2:$G$5111,Тех_Движение!$D$2:$D$5111,$C2931,Тех_Движение!$B$2:$B$5111,"&lt;="&amp;Настройки!$B$6)-$F2931)))</f>
        <v/>
      </c>
      <c r="K2931" s="21" t="e">
        <f>IF(OR($B2931="",K$3&lt;$D2931+Настройки!$B$7),0,MAX(0,$E2931-MAX(0,SUMIFS(Тех_Движение!$G$2:$G$5111,Тех_Движение!$D$2:$D$5111,$C2931,Тех_Движение!$B$2:$B$5111,"&lt;="&amp;K$3)-$F2931)))</f>
        <v>#VALUE!</v>
      </c>
      <c r="L2931" s="21" t="e">
        <f>IF(OR($B2931="",L$3&lt;$D2931+Настройки!$B$7),0,MAX(0,$E2931-MAX(0,SUMIFS(Тех_Движение!$G$2:$G$5111,Тех_Движение!$D$2:$D$5111,$C2931,Тех_Движение!$B$2:$B$5111,"&lt;="&amp;L$3)-$F2931)))</f>
        <v>#VALUE!</v>
      </c>
      <c r="M2931" s="21" t="e">
        <f>IF(OR($B2931="",M$3&lt;$D2931+Настройки!$B$7),0,MAX(0,$E2931-MAX(0,SUMIFS(Тех_Движение!$G$2:$G$5111,Тех_Движение!$D$2:$D$5111,$C2931,Тех_Движение!$B$2:$B$5111,"&lt;="&amp;M$3)-$F2931)))</f>
        <v>#VALUE!</v>
      </c>
      <c r="N2931" s="21" t="e">
        <f>IF(OR($B2931="",N$3&lt;$D2931+Настройки!$B$7),0,MAX(0,$E2931-MAX(0,SUMIFS(Тех_Движение!$G$2:$G$5111,Тех_Движение!$D$2:$D$5111,$C2931,Тех_Движение!$B$2:$B$5111,"&lt;="&amp;N$3)-$F2931)))</f>
        <v>#VALUE!</v>
      </c>
      <c r="O2931" s="21" t="e">
        <f>IF(OR($B2931="",O$3&lt;$D2931+Настройки!$B$7),0,MAX(0,$E2931-MAX(0,SUMIFS(Тех_Движение!$G$2:$G$5111,Тех_Движение!$D$2:$D$5111,$C2931,Тех_Движение!$B$2:$B$5111,"&lt;="&amp;O$3)-$F2931)))</f>
        <v>#VALUE!</v>
      </c>
      <c r="P2931" s="21" t="e">
        <f>IF(OR($B2931="",P$3&lt;$D2931+Настройки!$B$7),0,MAX(0,$E2931-MAX(0,SUMIFS(Тех_Движение!$G$2:$G$5111,Тех_Движение!$D$2:$D$5111,$C2931,Тех_Движение!$B$2:$B$5111,"&lt;="&amp;P$3)-$F2931)))</f>
        <v>#VALUE!</v>
      </c>
      <c r="Q2931" s="21" t="e">
        <f>IF(OR($B2931="",Q$3&lt;$D2931+Настройки!$B$7),0,MAX(0,$E2931-MAX(0,SUMIFS(Тех_Движение!$G$2:$G$5111,Тех_Движение!$D$2:$D$5111,$C2931,Тех_Движение!$B$2:$B$5111,"&lt;="&amp;Q$3)-$F2931)))</f>
        <v>#VALUE!</v>
      </c>
      <c r="R2931" s="21" t="str">
        <f t="shared" si="136"/>
        <v/>
      </c>
      <c r="S2931" s="23" t="str">
        <f>IF($B2931="","",VLOOKUP($C2931,Настройки!$A$11:$L$17,9,FALSE))</f>
        <v/>
      </c>
      <c r="T2931" s="23" t="str">
        <f t="shared" si="137"/>
        <v/>
      </c>
    </row>
    <row r="2932" spans="1:20" x14ac:dyDescent="0.3">
      <c r="A2932" s="20">
        <f>Тех_Движение!$A$2929</f>
        <v>2928</v>
      </c>
      <c r="B2932" s="20" t="str">
        <f>IF(Тех_Движение!$F$2929&gt;0,Тех_Движение!$I$2929,"")</f>
        <v/>
      </c>
      <c r="C2932" s="20" t="str">
        <f>IF($B2932="","",Тех_Движение!$D$2929)</f>
        <v/>
      </c>
      <c r="D2932" s="9" t="str">
        <f>IF($B2932="","",Тех_Движение!$B$2929)</f>
        <v/>
      </c>
      <c r="E2932" s="21" t="str">
        <f>IF($B2932="","",Тех_Движение!$F$2929)</f>
        <v/>
      </c>
      <c r="F2932" s="21" t="str">
        <f>IF($B2932="","",SUMIFS($E$5:$E2931,$C$5:$C2931,$C2932))</f>
        <v/>
      </c>
      <c r="G2932" s="21" t="str">
        <f>IF($B2932="","",MAX(0,$E2932-MAX(0,SUMIFS(Тех_Движение!$G$2:$G$5111,Тех_Движение!$D$2:$D$5111,$C2932,Тех_Движение!$B$2:$B$5111,"&lt;="&amp;Настройки!$B$5-1)-$F2932)))</f>
        <v/>
      </c>
      <c r="H2932" s="21" t="str">
        <f>IF($B2932="","",IF(AND($D2932&gt;=Настройки!$B$5,$D2932&lt;=Настройки!$B$6),$E2932,0))</f>
        <v/>
      </c>
      <c r="I2932" s="21" t="str">
        <f t="shared" si="135"/>
        <v/>
      </c>
      <c r="J2932" s="21" t="str">
        <f>IF($B2932="","",MAX(0,$E2932-MAX(0,SUMIFS(Тех_Движение!$G$2:$G$5111,Тех_Движение!$D$2:$D$5111,$C2932,Тех_Движение!$B$2:$B$5111,"&lt;="&amp;Настройки!$B$6)-$F2932)))</f>
        <v/>
      </c>
      <c r="K2932" s="21" t="e">
        <f>IF(OR($B2932="",K$3&lt;$D2932+Настройки!$B$7),0,MAX(0,$E2932-MAX(0,SUMIFS(Тех_Движение!$G$2:$G$5111,Тех_Движение!$D$2:$D$5111,$C2932,Тех_Движение!$B$2:$B$5111,"&lt;="&amp;K$3)-$F2932)))</f>
        <v>#VALUE!</v>
      </c>
      <c r="L2932" s="21" t="e">
        <f>IF(OR($B2932="",L$3&lt;$D2932+Настройки!$B$7),0,MAX(0,$E2932-MAX(0,SUMIFS(Тех_Движение!$G$2:$G$5111,Тех_Движение!$D$2:$D$5111,$C2932,Тех_Движение!$B$2:$B$5111,"&lt;="&amp;L$3)-$F2932)))</f>
        <v>#VALUE!</v>
      </c>
      <c r="M2932" s="21" t="e">
        <f>IF(OR($B2932="",M$3&lt;$D2932+Настройки!$B$7),0,MAX(0,$E2932-MAX(0,SUMIFS(Тех_Движение!$G$2:$G$5111,Тех_Движение!$D$2:$D$5111,$C2932,Тех_Движение!$B$2:$B$5111,"&lt;="&amp;M$3)-$F2932)))</f>
        <v>#VALUE!</v>
      </c>
      <c r="N2932" s="21" t="e">
        <f>IF(OR($B2932="",N$3&lt;$D2932+Настройки!$B$7),0,MAX(0,$E2932-MAX(0,SUMIFS(Тех_Движение!$G$2:$G$5111,Тех_Движение!$D$2:$D$5111,$C2932,Тех_Движение!$B$2:$B$5111,"&lt;="&amp;N$3)-$F2932)))</f>
        <v>#VALUE!</v>
      </c>
      <c r="O2932" s="21" t="e">
        <f>IF(OR($B2932="",O$3&lt;$D2932+Настройки!$B$7),0,MAX(0,$E2932-MAX(0,SUMIFS(Тех_Движение!$G$2:$G$5111,Тех_Движение!$D$2:$D$5111,$C2932,Тех_Движение!$B$2:$B$5111,"&lt;="&amp;O$3)-$F2932)))</f>
        <v>#VALUE!</v>
      </c>
      <c r="P2932" s="21" t="e">
        <f>IF(OR($B2932="",P$3&lt;$D2932+Настройки!$B$7),0,MAX(0,$E2932-MAX(0,SUMIFS(Тех_Движение!$G$2:$G$5111,Тех_Движение!$D$2:$D$5111,$C2932,Тех_Движение!$B$2:$B$5111,"&lt;="&amp;P$3)-$F2932)))</f>
        <v>#VALUE!</v>
      </c>
      <c r="Q2932" s="21" t="e">
        <f>IF(OR($B2932="",Q$3&lt;$D2932+Настройки!$B$7),0,MAX(0,$E2932-MAX(0,SUMIFS(Тех_Движение!$G$2:$G$5111,Тех_Движение!$D$2:$D$5111,$C2932,Тех_Движение!$B$2:$B$5111,"&lt;="&amp;Q$3)-$F2932)))</f>
        <v>#VALUE!</v>
      </c>
      <c r="R2932" s="21" t="str">
        <f t="shared" si="136"/>
        <v/>
      </c>
      <c r="S2932" s="23" t="str">
        <f>IF($B2932="","",VLOOKUP($C2932,Настройки!$A$11:$L$17,9,FALSE))</f>
        <v/>
      </c>
      <c r="T2932" s="23" t="str">
        <f t="shared" si="137"/>
        <v/>
      </c>
    </row>
    <row r="2933" spans="1:20" x14ac:dyDescent="0.3">
      <c r="A2933" s="20">
        <f>Тех_Движение!$A$2930</f>
        <v>2929</v>
      </c>
      <c r="B2933" s="20" t="str">
        <f>IF(Тех_Движение!$F$2930&gt;0,Тех_Движение!$I$2930,"")</f>
        <v/>
      </c>
      <c r="C2933" s="20" t="str">
        <f>IF($B2933="","",Тех_Движение!$D$2930)</f>
        <v/>
      </c>
      <c r="D2933" s="9" t="str">
        <f>IF($B2933="","",Тех_Движение!$B$2930)</f>
        <v/>
      </c>
      <c r="E2933" s="21" t="str">
        <f>IF($B2933="","",Тех_Движение!$F$2930)</f>
        <v/>
      </c>
      <c r="F2933" s="21" t="str">
        <f>IF($B2933="","",SUMIFS($E$5:$E2932,$C$5:$C2932,$C2933))</f>
        <v/>
      </c>
      <c r="G2933" s="21" t="str">
        <f>IF($B2933="","",MAX(0,$E2933-MAX(0,SUMIFS(Тех_Движение!$G$2:$G$5111,Тех_Движение!$D$2:$D$5111,$C2933,Тех_Движение!$B$2:$B$5111,"&lt;="&amp;Настройки!$B$5-1)-$F2933)))</f>
        <v/>
      </c>
      <c r="H2933" s="21" t="str">
        <f>IF($B2933="","",IF(AND($D2933&gt;=Настройки!$B$5,$D2933&lt;=Настройки!$B$6),$E2933,0))</f>
        <v/>
      </c>
      <c r="I2933" s="21" t="str">
        <f t="shared" si="135"/>
        <v/>
      </c>
      <c r="J2933" s="21" t="str">
        <f>IF($B2933="","",MAX(0,$E2933-MAX(0,SUMIFS(Тех_Движение!$G$2:$G$5111,Тех_Движение!$D$2:$D$5111,$C2933,Тех_Движение!$B$2:$B$5111,"&lt;="&amp;Настройки!$B$6)-$F2933)))</f>
        <v/>
      </c>
      <c r="K2933" s="21" t="e">
        <f>IF(OR($B2933="",K$3&lt;$D2933+Настройки!$B$7),0,MAX(0,$E2933-MAX(0,SUMIFS(Тех_Движение!$G$2:$G$5111,Тех_Движение!$D$2:$D$5111,$C2933,Тех_Движение!$B$2:$B$5111,"&lt;="&amp;K$3)-$F2933)))</f>
        <v>#VALUE!</v>
      </c>
      <c r="L2933" s="21" t="e">
        <f>IF(OR($B2933="",L$3&lt;$D2933+Настройки!$B$7),0,MAX(0,$E2933-MAX(0,SUMIFS(Тех_Движение!$G$2:$G$5111,Тех_Движение!$D$2:$D$5111,$C2933,Тех_Движение!$B$2:$B$5111,"&lt;="&amp;L$3)-$F2933)))</f>
        <v>#VALUE!</v>
      </c>
      <c r="M2933" s="21" t="e">
        <f>IF(OR($B2933="",M$3&lt;$D2933+Настройки!$B$7),0,MAX(0,$E2933-MAX(0,SUMIFS(Тех_Движение!$G$2:$G$5111,Тех_Движение!$D$2:$D$5111,$C2933,Тех_Движение!$B$2:$B$5111,"&lt;="&amp;M$3)-$F2933)))</f>
        <v>#VALUE!</v>
      </c>
      <c r="N2933" s="21" t="e">
        <f>IF(OR($B2933="",N$3&lt;$D2933+Настройки!$B$7),0,MAX(0,$E2933-MAX(0,SUMIFS(Тех_Движение!$G$2:$G$5111,Тех_Движение!$D$2:$D$5111,$C2933,Тех_Движение!$B$2:$B$5111,"&lt;="&amp;N$3)-$F2933)))</f>
        <v>#VALUE!</v>
      </c>
      <c r="O2933" s="21" t="e">
        <f>IF(OR($B2933="",O$3&lt;$D2933+Настройки!$B$7),0,MAX(0,$E2933-MAX(0,SUMIFS(Тех_Движение!$G$2:$G$5111,Тех_Движение!$D$2:$D$5111,$C2933,Тех_Движение!$B$2:$B$5111,"&lt;="&amp;O$3)-$F2933)))</f>
        <v>#VALUE!</v>
      </c>
      <c r="P2933" s="21" t="e">
        <f>IF(OR($B2933="",P$3&lt;$D2933+Настройки!$B$7),0,MAX(0,$E2933-MAX(0,SUMIFS(Тех_Движение!$G$2:$G$5111,Тех_Движение!$D$2:$D$5111,$C2933,Тех_Движение!$B$2:$B$5111,"&lt;="&amp;P$3)-$F2933)))</f>
        <v>#VALUE!</v>
      </c>
      <c r="Q2933" s="21" t="e">
        <f>IF(OR($B2933="",Q$3&lt;$D2933+Настройки!$B$7),0,MAX(0,$E2933-MAX(0,SUMIFS(Тех_Движение!$G$2:$G$5111,Тех_Движение!$D$2:$D$5111,$C2933,Тех_Движение!$B$2:$B$5111,"&lt;="&amp;Q$3)-$F2933)))</f>
        <v>#VALUE!</v>
      </c>
      <c r="R2933" s="21" t="str">
        <f t="shared" si="136"/>
        <v/>
      </c>
      <c r="S2933" s="23" t="str">
        <f>IF($B2933="","",VLOOKUP($C2933,Настройки!$A$11:$L$17,9,FALSE))</f>
        <v/>
      </c>
      <c r="T2933" s="23" t="str">
        <f t="shared" si="137"/>
        <v/>
      </c>
    </row>
    <row r="2934" spans="1:20" x14ac:dyDescent="0.3">
      <c r="A2934" s="20">
        <f>Тех_Движение!$A$2931</f>
        <v>2930</v>
      </c>
      <c r="B2934" s="20" t="str">
        <f>IF(Тех_Движение!$F$2931&gt;0,Тех_Движение!$I$2931,"")</f>
        <v/>
      </c>
      <c r="C2934" s="20" t="str">
        <f>IF($B2934="","",Тех_Движение!$D$2931)</f>
        <v/>
      </c>
      <c r="D2934" s="9" t="str">
        <f>IF($B2934="","",Тех_Движение!$B$2931)</f>
        <v/>
      </c>
      <c r="E2934" s="21" t="str">
        <f>IF($B2934="","",Тех_Движение!$F$2931)</f>
        <v/>
      </c>
      <c r="F2934" s="21" t="str">
        <f>IF($B2934="","",SUMIFS($E$5:$E2933,$C$5:$C2933,$C2934))</f>
        <v/>
      </c>
      <c r="G2934" s="21" t="str">
        <f>IF($B2934="","",MAX(0,$E2934-MAX(0,SUMIFS(Тех_Движение!$G$2:$G$5111,Тех_Движение!$D$2:$D$5111,$C2934,Тех_Движение!$B$2:$B$5111,"&lt;="&amp;Настройки!$B$5-1)-$F2934)))</f>
        <v/>
      </c>
      <c r="H2934" s="21" t="str">
        <f>IF($B2934="","",IF(AND($D2934&gt;=Настройки!$B$5,$D2934&lt;=Настройки!$B$6),$E2934,0))</f>
        <v/>
      </c>
      <c r="I2934" s="21" t="str">
        <f t="shared" si="135"/>
        <v/>
      </c>
      <c r="J2934" s="21" t="str">
        <f>IF($B2934="","",MAX(0,$E2934-MAX(0,SUMIFS(Тех_Движение!$G$2:$G$5111,Тех_Движение!$D$2:$D$5111,$C2934,Тех_Движение!$B$2:$B$5111,"&lt;="&amp;Настройки!$B$6)-$F2934)))</f>
        <v/>
      </c>
      <c r="K2934" s="21" t="e">
        <f>IF(OR($B2934="",K$3&lt;$D2934+Настройки!$B$7),0,MAX(0,$E2934-MAX(0,SUMIFS(Тех_Движение!$G$2:$G$5111,Тех_Движение!$D$2:$D$5111,$C2934,Тех_Движение!$B$2:$B$5111,"&lt;="&amp;K$3)-$F2934)))</f>
        <v>#VALUE!</v>
      </c>
      <c r="L2934" s="21" t="e">
        <f>IF(OR($B2934="",L$3&lt;$D2934+Настройки!$B$7),0,MAX(0,$E2934-MAX(0,SUMIFS(Тех_Движение!$G$2:$G$5111,Тех_Движение!$D$2:$D$5111,$C2934,Тех_Движение!$B$2:$B$5111,"&lt;="&amp;L$3)-$F2934)))</f>
        <v>#VALUE!</v>
      </c>
      <c r="M2934" s="21" t="e">
        <f>IF(OR($B2934="",M$3&lt;$D2934+Настройки!$B$7),0,MAX(0,$E2934-MAX(0,SUMIFS(Тех_Движение!$G$2:$G$5111,Тех_Движение!$D$2:$D$5111,$C2934,Тех_Движение!$B$2:$B$5111,"&lt;="&amp;M$3)-$F2934)))</f>
        <v>#VALUE!</v>
      </c>
      <c r="N2934" s="21" t="e">
        <f>IF(OR($B2934="",N$3&lt;$D2934+Настройки!$B$7),0,MAX(0,$E2934-MAX(0,SUMIFS(Тех_Движение!$G$2:$G$5111,Тех_Движение!$D$2:$D$5111,$C2934,Тех_Движение!$B$2:$B$5111,"&lt;="&amp;N$3)-$F2934)))</f>
        <v>#VALUE!</v>
      </c>
      <c r="O2934" s="21" t="e">
        <f>IF(OR($B2934="",O$3&lt;$D2934+Настройки!$B$7),0,MAX(0,$E2934-MAX(0,SUMIFS(Тех_Движение!$G$2:$G$5111,Тех_Движение!$D$2:$D$5111,$C2934,Тех_Движение!$B$2:$B$5111,"&lt;="&amp;O$3)-$F2934)))</f>
        <v>#VALUE!</v>
      </c>
      <c r="P2934" s="21" t="e">
        <f>IF(OR($B2934="",P$3&lt;$D2934+Настройки!$B$7),0,MAX(0,$E2934-MAX(0,SUMIFS(Тех_Движение!$G$2:$G$5111,Тех_Движение!$D$2:$D$5111,$C2934,Тех_Движение!$B$2:$B$5111,"&lt;="&amp;P$3)-$F2934)))</f>
        <v>#VALUE!</v>
      </c>
      <c r="Q2934" s="21" t="e">
        <f>IF(OR($B2934="",Q$3&lt;$D2934+Настройки!$B$7),0,MAX(0,$E2934-MAX(0,SUMIFS(Тех_Движение!$G$2:$G$5111,Тех_Движение!$D$2:$D$5111,$C2934,Тех_Движение!$B$2:$B$5111,"&lt;="&amp;Q$3)-$F2934)))</f>
        <v>#VALUE!</v>
      </c>
      <c r="R2934" s="21" t="str">
        <f t="shared" si="136"/>
        <v/>
      </c>
      <c r="S2934" s="23" t="str">
        <f>IF($B2934="","",VLOOKUP($C2934,Настройки!$A$11:$L$17,9,FALSE))</f>
        <v/>
      </c>
      <c r="T2934" s="23" t="str">
        <f t="shared" si="137"/>
        <v/>
      </c>
    </row>
    <row r="2935" spans="1:20" x14ac:dyDescent="0.3">
      <c r="A2935" s="20">
        <f>Тех_Движение!$A$2932</f>
        <v>2931</v>
      </c>
      <c r="B2935" s="20" t="str">
        <f>IF(Тех_Движение!$F$2932&gt;0,Тех_Движение!$I$2932,"")</f>
        <v/>
      </c>
      <c r="C2935" s="20" t="str">
        <f>IF($B2935="","",Тех_Движение!$D$2932)</f>
        <v/>
      </c>
      <c r="D2935" s="9" t="str">
        <f>IF($B2935="","",Тех_Движение!$B$2932)</f>
        <v/>
      </c>
      <c r="E2935" s="21" t="str">
        <f>IF($B2935="","",Тех_Движение!$F$2932)</f>
        <v/>
      </c>
      <c r="F2935" s="21" t="str">
        <f>IF($B2935="","",SUMIFS($E$5:$E2934,$C$5:$C2934,$C2935))</f>
        <v/>
      </c>
      <c r="G2935" s="21" t="str">
        <f>IF($B2935="","",MAX(0,$E2935-MAX(0,SUMIFS(Тех_Движение!$G$2:$G$5111,Тех_Движение!$D$2:$D$5111,$C2935,Тех_Движение!$B$2:$B$5111,"&lt;="&amp;Настройки!$B$5-1)-$F2935)))</f>
        <v/>
      </c>
      <c r="H2935" s="21" t="str">
        <f>IF($B2935="","",IF(AND($D2935&gt;=Настройки!$B$5,$D2935&lt;=Настройки!$B$6),$E2935,0))</f>
        <v/>
      </c>
      <c r="I2935" s="21" t="str">
        <f t="shared" si="135"/>
        <v/>
      </c>
      <c r="J2935" s="21" t="str">
        <f>IF($B2935="","",MAX(0,$E2935-MAX(0,SUMIFS(Тех_Движение!$G$2:$G$5111,Тех_Движение!$D$2:$D$5111,$C2935,Тех_Движение!$B$2:$B$5111,"&lt;="&amp;Настройки!$B$6)-$F2935)))</f>
        <v/>
      </c>
      <c r="K2935" s="21" t="e">
        <f>IF(OR($B2935="",K$3&lt;$D2935+Настройки!$B$7),0,MAX(0,$E2935-MAX(0,SUMIFS(Тех_Движение!$G$2:$G$5111,Тех_Движение!$D$2:$D$5111,$C2935,Тех_Движение!$B$2:$B$5111,"&lt;="&amp;K$3)-$F2935)))</f>
        <v>#VALUE!</v>
      </c>
      <c r="L2935" s="21" t="e">
        <f>IF(OR($B2935="",L$3&lt;$D2935+Настройки!$B$7),0,MAX(0,$E2935-MAX(0,SUMIFS(Тех_Движение!$G$2:$G$5111,Тех_Движение!$D$2:$D$5111,$C2935,Тех_Движение!$B$2:$B$5111,"&lt;="&amp;L$3)-$F2935)))</f>
        <v>#VALUE!</v>
      </c>
      <c r="M2935" s="21" t="e">
        <f>IF(OR($B2935="",M$3&lt;$D2935+Настройки!$B$7),0,MAX(0,$E2935-MAX(0,SUMIFS(Тех_Движение!$G$2:$G$5111,Тех_Движение!$D$2:$D$5111,$C2935,Тех_Движение!$B$2:$B$5111,"&lt;="&amp;M$3)-$F2935)))</f>
        <v>#VALUE!</v>
      </c>
      <c r="N2935" s="21" t="e">
        <f>IF(OR($B2935="",N$3&lt;$D2935+Настройки!$B$7),0,MAX(0,$E2935-MAX(0,SUMIFS(Тех_Движение!$G$2:$G$5111,Тех_Движение!$D$2:$D$5111,$C2935,Тех_Движение!$B$2:$B$5111,"&lt;="&amp;N$3)-$F2935)))</f>
        <v>#VALUE!</v>
      </c>
      <c r="O2935" s="21" t="e">
        <f>IF(OR($B2935="",O$3&lt;$D2935+Настройки!$B$7),0,MAX(0,$E2935-MAX(0,SUMIFS(Тех_Движение!$G$2:$G$5111,Тех_Движение!$D$2:$D$5111,$C2935,Тех_Движение!$B$2:$B$5111,"&lt;="&amp;O$3)-$F2935)))</f>
        <v>#VALUE!</v>
      </c>
      <c r="P2935" s="21" t="e">
        <f>IF(OR($B2935="",P$3&lt;$D2935+Настройки!$B$7),0,MAX(0,$E2935-MAX(0,SUMIFS(Тех_Движение!$G$2:$G$5111,Тех_Движение!$D$2:$D$5111,$C2935,Тех_Движение!$B$2:$B$5111,"&lt;="&amp;P$3)-$F2935)))</f>
        <v>#VALUE!</v>
      </c>
      <c r="Q2935" s="21" t="e">
        <f>IF(OR($B2935="",Q$3&lt;$D2935+Настройки!$B$7),0,MAX(0,$E2935-MAX(0,SUMIFS(Тех_Движение!$G$2:$G$5111,Тех_Движение!$D$2:$D$5111,$C2935,Тех_Движение!$B$2:$B$5111,"&lt;="&amp;Q$3)-$F2935)))</f>
        <v>#VALUE!</v>
      </c>
      <c r="R2935" s="21" t="str">
        <f t="shared" si="136"/>
        <v/>
      </c>
      <c r="S2935" s="23" t="str">
        <f>IF($B2935="","",VLOOKUP($C2935,Настройки!$A$11:$L$17,9,FALSE))</f>
        <v/>
      </c>
      <c r="T2935" s="23" t="str">
        <f t="shared" si="137"/>
        <v/>
      </c>
    </row>
    <row r="2936" spans="1:20" x14ac:dyDescent="0.3">
      <c r="A2936" s="20">
        <f>Тех_Движение!$A$2933</f>
        <v>2932</v>
      </c>
      <c r="B2936" s="20" t="str">
        <f>IF(Тех_Движение!$F$2933&gt;0,Тех_Движение!$I$2933,"")</f>
        <v/>
      </c>
      <c r="C2936" s="20" t="str">
        <f>IF($B2936="","",Тех_Движение!$D$2933)</f>
        <v/>
      </c>
      <c r="D2936" s="9" t="str">
        <f>IF($B2936="","",Тех_Движение!$B$2933)</f>
        <v/>
      </c>
      <c r="E2936" s="21" t="str">
        <f>IF($B2936="","",Тех_Движение!$F$2933)</f>
        <v/>
      </c>
      <c r="F2936" s="21" t="str">
        <f>IF($B2936="","",SUMIFS($E$5:$E2935,$C$5:$C2935,$C2936))</f>
        <v/>
      </c>
      <c r="G2936" s="21" t="str">
        <f>IF($B2936="","",MAX(0,$E2936-MAX(0,SUMIFS(Тех_Движение!$G$2:$G$5111,Тех_Движение!$D$2:$D$5111,$C2936,Тех_Движение!$B$2:$B$5111,"&lt;="&amp;Настройки!$B$5-1)-$F2936)))</f>
        <v/>
      </c>
      <c r="H2936" s="21" t="str">
        <f>IF($B2936="","",IF(AND($D2936&gt;=Настройки!$B$5,$D2936&lt;=Настройки!$B$6),$E2936,0))</f>
        <v/>
      </c>
      <c r="I2936" s="21" t="str">
        <f t="shared" si="135"/>
        <v/>
      </c>
      <c r="J2936" s="21" t="str">
        <f>IF($B2936="","",MAX(0,$E2936-MAX(0,SUMIFS(Тех_Движение!$G$2:$G$5111,Тех_Движение!$D$2:$D$5111,$C2936,Тех_Движение!$B$2:$B$5111,"&lt;="&amp;Настройки!$B$6)-$F2936)))</f>
        <v/>
      </c>
      <c r="K2936" s="21" t="e">
        <f>IF(OR($B2936="",K$3&lt;$D2936+Настройки!$B$7),0,MAX(0,$E2936-MAX(0,SUMIFS(Тех_Движение!$G$2:$G$5111,Тех_Движение!$D$2:$D$5111,$C2936,Тех_Движение!$B$2:$B$5111,"&lt;="&amp;K$3)-$F2936)))</f>
        <v>#VALUE!</v>
      </c>
      <c r="L2936" s="21" t="e">
        <f>IF(OR($B2936="",L$3&lt;$D2936+Настройки!$B$7),0,MAX(0,$E2936-MAX(0,SUMIFS(Тех_Движение!$G$2:$G$5111,Тех_Движение!$D$2:$D$5111,$C2936,Тех_Движение!$B$2:$B$5111,"&lt;="&amp;L$3)-$F2936)))</f>
        <v>#VALUE!</v>
      </c>
      <c r="M2936" s="21" t="e">
        <f>IF(OR($B2936="",M$3&lt;$D2936+Настройки!$B$7),0,MAX(0,$E2936-MAX(0,SUMIFS(Тех_Движение!$G$2:$G$5111,Тех_Движение!$D$2:$D$5111,$C2936,Тех_Движение!$B$2:$B$5111,"&lt;="&amp;M$3)-$F2936)))</f>
        <v>#VALUE!</v>
      </c>
      <c r="N2936" s="21" t="e">
        <f>IF(OR($B2936="",N$3&lt;$D2936+Настройки!$B$7),0,MAX(0,$E2936-MAX(0,SUMIFS(Тех_Движение!$G$2:$G$5111,Тех_Движение!$D$2:$D$5111,$C2936,Тех_Движение!$B$2:$B$5111,"&lt;="&amp;N$3)-$F2936)))</f>
        <v>#VALUE!</v>
      </c>
      <c r="O2936" s="21" t="e">
        <f>IF(OR($B2936="",O$3&lt;$D2936+Настройки!$B$7),0,MAX(0,$E2936-MAX(0,SUMIFS(Тех_Движение!$G$2:$G$5111,Тех_Движение!$D$2:$D$5111,$C2936,Тех_Движение!$B$2:$B$5111,"&lt;="&amp;O$3)-$F2936)))</f>
        <v>#VALUE!</v>
      </c>
      <c r="P2936" s="21" t="e">
        <f>IF(OR($B2936="",P$3&lt;$D2936+Настройки!$B$7),0,MAX(0,$E2936-MAX(0,SUMIFS(Тех_Движение!$G$2:$G$5111,Тех_Движение!$D$2:$D$5111,$C2936,Тех_Движение!$B$2:$B$5111,"&lt;="&amp;P$3)-$F2936)))</f>
        <v>#VALUE!</v>
      </c>
      <c r="Q2936" s="21" t="e">
        <f>IF(OR($B2936="",Q$3&lt;$D2936+Настройки!$B$7),0,MAX(0,$E2936-MAX(0,SUMIFS(Тех_Движение!$G$2:$G$5111,Тех_Движение!$D$2:$D$5111,$C2936,Тех_Движение!$B$2:$B$5111,"&lt;="&amp;Q$3)-$F2936)))</f>
        <v>#VALUE!</v>
      </c>
      <c r="R2936" s="21" t="str">
        <f t="shared" si="136"/>
        <v/>
      </c>
      <c r="S2936" s="23" t="str">
        <f>IF($B2936="","",VLOOKUP($C2936,Настройки!$A$11:$L$17,9,FALSE))</f>
        <v/>
      </c>
      <c r="T2936" s="23" t="str">
        <f t="shared" si="137"/>
        <v/>
      </c>
    </row>
    <row r="2937" spans="1:20" x14ac:dyDescent="0.3">
      <c r="A2937" s="20">
        <f>Тех_Движение!$A$2934</f>
        <v>2933</v>
      </c>
      <c r="B2937" s="20" t="str">
        <f>IF(Тех_Движение!$F$2934&gt;0,Тех_Движение!$I$2934,"")</f>
        <v/>
      </c>
      <c r="C2937" s="20" t="str">
        <f>IF($B2937="","",Тех_Движение!$D$2934)</f>
        <v/>
      </c>
      <c r="D2937" s="9" t="str">
        <f>IF($B2937="","",Тех_Движение!$B$2934)</f>
        <v/>
      </c>
      <c r="E2937" s="21" t="str">
        <f>IF($B2937="","",Тех_Движение!$F$2934)</f>
        <v/>
      </c>
      <c r="F2937" s="21" t="str">
        <f>IF($B2937="","",SUMIFS($E$5:$E2936,$C$5:$C2936,$C2937))</f>
        <v/>
      </c>
      <c r="G2937" s="21" t="str">
        <f>IF($B2937="","",MAX(0,$E2937-MAX(0,SUMIFS(Тех_Движение!$G$2:$G$5111,Тех_Движение!$D$2:$D$5111,$C2937,Тех_Движение!$B$2:$B$5111,"&lt;="&amp;Настройки!$B$5-1)-$F2937)))</f>
        <v/>
      </c>
      <c r="H2937" s="21" t="str">
        <f>IF($B2937="","",IF(AND($D2937&gt;=Настройки!$B$5,$D2937&lt;=Настройки!$B$6),$E2937,0))</f>
        <v/>
      </c>
      <c r="I2937" s="21" t="str">
        <f t="shared" si="135"/>
        <v/>
      </c>
      <c r="J2937" s="21" t="str">
        <f>IF($B2937="","",MAX(0,$E2937-MAX(0,SUMIFS(Тех_Движение!$G$2:$G$5111,Тех_Движение!$D$2:$D$5111,$C2937,Тех_Движение!$B$2:$B$5111,"&lt;="&amp;Настройки!$B$6)-$F2937)))</f>
        <v/>
      </c>
      <c r="K2937" s="21" t="e">
        <f>IF(OR($B2937="",K$3&lt;$D2937+Настройки!$B$7),0,MAX(0,$E2937-MAX(0,SUMIFS(Тех_Движение!$G$2:$G$5111,Тех_Движение!$D$2:$D$5111,$C2937,Тех_Движение!$B$2:$B$5111,"&lt;="&amp;K$3)-$F2937)))</f>
        <v>#VALUE!</v>
      </c>
      <c r="L2937" s="21" t="e">
        <f>IF(OR($B2937="",L$3&lt;$D2937+Настройки!$B$7),0,MAX(0,$E2937-MAX(0,SUMIFS(Тех_Движение!$G$2:$G$5111,Тех_Движение!$D$2:$D$5111,$C2937,Тех_Движение!$B$2:$B$5111,"&lt;="&amp;L$3)-$F2937)))</f>
        <v>#VALUE!</v>
      </c>
      <c r="M2937" s="21" t="e">
        <f>IF(OR($B2937="",M$3&lt;$D2937+Настройки!$B$7),0,MAX(0,$E2937-MAX(0,SUMIFS(Тех_Движение!$G$2:$G$5111,Тех_Движение!$D$2:$D$5111,$C2937,Тех_Движение!$B$2:$B$5111,"&lt;="&amp;M$3)-$F2937)))</f>
        <v>#VALUE!</v>
      </c>
      <c r="N2937" s="21" t="e">
        <f>IF(OR($B2937="",N$3&lt;$D2937+Настройки!$B$7),0,MAX(0,$E2937-MAX(0,SUMIFS(Тех_Движение!$G$2:$G$5111,Тех_Движение!$D$2:$D$5111,$C2937,Тех_Движение!$B$2:$B$5111,"&lt;="&amp;N$3)-$F2937)))</f>
        <v>#VALUE!</v>
      </c>
      <c r="O2937" s="21" t="e">
        <f>IF(OR($B2937="",O$3&lt;$D2937+Настройки!$B$7),0,MAX(0,$E2937-MAX(0,SUMIFS(Тех_Движение!$G$2:$G$5111,Тех_Движение!$D$2:$D$5111,$C2937,Тех_Движение!$B$2:$B$5111,"&lt;="&amp;O$3)-$F2937)))</f>
        <v>#VALUE!</v>
      </c>
      <c r="P2937" s="21" t="e">
        <f>IF(OR($B2937="",P$3&lt;$D2937+Настройки!$B$7),0,MAX(0,$E2937-MAX(0,SUMIFS(Тех_Движение!$G$2:$G$5111,Тех_Движение!$D$2:$D$5111,$C2937,Тех_Движение!$B$2:$B$5111,"&lt;="&amp;P$3)-$F2937)))</f>
        <v>#VALUE!</v>
      </c>
      <c r="Q2937" s="21" t="e">
        <f>IF(OR($B2937="",Q$3&lt;$D2937+Настройки!$B$7),0,MAX(0,$E2937-MAX(0,SUMIFS(Тех_Движение!$G$2:$G$5111,Тех_Движение!$D$2:$D$5111,$C2937,Тех_Движение!$B$2:$B$5111,"&lt;="&amp;Q$3)-$F2937)))</f>
        <v>#VALUE!</v>
      </c>
      <c r="R2937" s="21" t="str">
        <f t="shared" si="136"/>
        <v/>
      </c>
      <c r="S2937" s="23" t="str">
        <f>IF($B2937="","",VLOOKUP($C2937,Настройки!$A$11:$L$17,9,FALSE))</f>
        <v/>
      </c>
      <c r="T2937" s="23" t="str">
        <f t="shared" si="137"/>
        <v/>
      </c>
    </row>
    <row r="2938" spans="1:20" x14ac:dyDescent="0.3">
      <c r="A2938" s="20">
        <f>Тех_Движение!$A$2935</f>
        <v>2934</v>
      </c>
      <c r="B2938" s="20" t="str">
        <f>IF(Тех_Движение!$F$2935&gt;0,Тех_Движение!$I$2935,"")</f>
        <v/>
      </c>
      <c r="C2938" s="20" t="str">
        <f>IF($B2938="","",Тех_Движение!$D$2935)</f>
        <v/>
      </c>
      <c r="D2938" s="9" t="str">
        <f>IF($B2938="","",Тех_Движение!$B$2935)</f>
        <v/>
      </c>
      <c r="E2938" s="21" t="str">
        <f>IF($B2938="","",Тех_Движение!$F$2935)</f>
        <v/>
      </c>
      <c r="F2938" s="21" t="str">
        <f>IF($B2938="","",SUMIFS($E$5:$E2937,$C$5:$C2937,$C2938))</f>
        <v/>
      </c>
      <c r="G2938" s="21" t="str">
        <f>IF($B2938="","",MAX(0,$E2938-MAX(0,SUMIFS(Тех_Движение!$G$2:$G$5111,Тех_Движение!$D$2:$D$5111,$C2938,Тех_Движение!$B$2:$B$5111,"&lt;="&amp;Настройки!$B$5-1)-$F2938)))</f>
        <v/>
      </c>
      <c r="H2938" s="21" t="str">
        <f>IF($B2938="","",IF(AND($D2938&gt;=Настройки!$B$5,$D2938&lt;=Настройки!$B$6),$E2938,0))</f>
        <v/>
      </c>
      <c r="I2938" s="21" t="str">
        <f t="shared" si="135"/>
        <v/>
      </c>
      <c r="J2938" s="21" t="str">
        <f>IF($B2938="","",MAX(0,$E2938-MAX(0,SUMIFS(Тех_Движение!$G$2:$G$5111,Тех_Движение!$D$2:$D$5111,$C2938,Тех_Движение!$B$2:$B$5111,"&lt;="&amp;Настройки!$B$6)-$F2938)))</f>
        <v/>
      </c>
      <c r="K2938" s="21" t="e">
        <f>IF(OR($B2938="",K$3&lt;$D2938+Настройки!$B$7),0,MAX(0,$E2938-MAX(0,SUMIFS(Тех_Движение!$G$2:$G$5111,Тех_Движение!$D$2:$D$5111,$C2938,Тех_Движение!$B$2:$B$5111,"&lt;="&amp;K$3)-$F2938)))</f>
        <v>#VALUE!</v>
      </c>
      <c r="L2938" s="21" t="e">
        <f>IF(OR($B2938="",L$3&lt;$D2938+Настройки!$B$7),0,MAX(0,$E2938-MAX(0,SUMIFS(Тех_Движение!$G$2:$G$5111,Тех_Движение!$D$2:$D$5111,$C2938,Тех_Движение!$B$2:$B$5111,"&lt;="&amp;L$3)-$F2938)))</f>
        <v>#VALUE!</v>
      </c>
      <c r="M2938" s="21" t="e">
        <f>IF(OR($B2938="",M$3&lt;$D2938+Настройки!$B$7),0,MAX(0,$E2938-MAX(0,SUMIFS(Тех_Движение!$G$2:$G$5111,Тех_Движение!$D$2:$D$5111,$C2938,Тех_Движение!$B$2:$B$5111,"&lt;="&amp;M$3)-$F2938)))</f>
        <v>#VALUE!</v>
      </c>
      <c r="N2938" s="21" t="e">
        <f>IF(OR($B2938="",N$3&lt;$D2938+Настройки!$B$7),0,MAX(0,$E2938-MAX(0,SUMIFS(Тех_Движение!$G$2:$G$5111,Тех_Движение!$D$2:$D$5111,$C2938,Тех_Движение!$B$2:$B$5111,"&lt;="&amp;N$3)-$F2938)))</f>
        <v>#VALUE!</v>
      </c>
      <c r="O2938" s="21" t="e">
        <f>IF(OR($B2938="",O$3&lt;$D2938+Настройки!$B$7),0,MAX(0,$E2938-MAX(0,SUMIFS(Тех_Движение!$G$2:$G$5111,Тех_Движение!$D$2:$D$5111,$C2938,Тех_Движение!$B$2:$B$5111,"&lt;="&amp;O$3)-$F2938)))</f>
        <v>#VALUE!</v>
      </c>
      <c r="P2938" s="21" t="e">
        <f>IF(OR($B2938="",P$3&lt;$D2938+Настройки!$B$7),0,MAX(0,$E2938-MAX(0,SUMIFS(Тех_Движение!$G$2:$G$5111,Тех_Движение!$D$2:$D$5111,$C2938,Тех_Движение!$B$2:$B$5111,"&lt;="&amp;P$3)-$F2938)))</f>
        <v>#VALUE!</v>
      </c>
      <c r="Q2938" s="21" t="e">
        <f>IF(OR($B2938="",Q$3&lt;$D2938+Настройки!$B$7),0,MAX(0,$E2938-MAX(0,SUMIFS(Тех_Движение!$G$2:$G$5111,Тех_Движение!$D$2:$D$5111,$C2938,Тех_Движение!$B$2:$B$5111,"&lt;="&amp;Q$3)-$F2938)))</f>
        <v>#VALUE!</v>
      </c>
      <c r="R2938" s="21" t="str">
        <f t="shared" si="136"/>
        <v/>
      </c>
      <c r="S2938" s="23" t="str">
        <f>IF($B2938="","",VLOOKUP($C2938,Настройки!$A$11:$L$17,9,FALSE))</f>
        <v/>
      </c>
      <c r="T2938" s="23" t="str">
        <f t="shared" si="137"/>
        <v/>
      </c>
    </row>
    <row r="2939" spans="1:20" x14ac:dyDescent="0.3">
      <c r="A2939" s="20">
        <f>Тех_Движение!$A$2936</f>
        <v>2935</v>
      </c>
      <c r="B2939" s="20" t="str">
        <f>IF(Тех_Движение!$F$2936&gt;0,Тех_Движение!$I$2936,"")</f>
        <v/>
      </c>
      <c r="C2939" s="20" t="str">
        <f>IF($B2939="","",Тех_Движение!$D$2936)</f>
        <v/>
      </c>
      <c r="D2939" s="9" t="str">
        <f>IF($B2939="","",Тех_Движение!$B$2936)</f>
        <v/>
      </c>
      <c r="E2939" s="21" t="str">
        <f>IF($B2939="","",Тех_Движение!$F$2936)</f>
        <v/>
      </c>
      <c r="F2939" s="21" t="str">
        <f>IF($B2939="","",SUMIFS($E$5:$E2938,$C$5:$C2938,$C2939))</f>
        <v/>
      </c>
      <c r="G2939" s="21" t="str">
        <f>IF($B2939="","",MAX(0,$E2939-MAX(0,SUMIFS(Тех_Движение!$G$2:$G$5111,Тех_Движение!$D$2:$D$5111,$C2939,Тех_Движение!$B$2:$B$5111,"&lt;="&amp;Настройки!$B$5-1)-$F2939)))</f>
        <v/>
      </c>
      <c r="H2939" s="21" t="str">
        <f>IF($B2939="","",IF(AND($D2939&gt;=Настройки!$B$5,$D2939&lt;=Настройки!$B$6),$E2939,0))</f>
        <v/>
      </c>
      <c r="I2939" s="21" t="str">
        <f t="shared" si="135"/>
        <v/>
      </c>
      <c r="J2939" s="21" t="str">
        <f>IF($B2939="","",MAX(0,$E2939-MAX(0,SUMIFS(Тех_Движение!$G$2:$G$5111,Тех_Движение!$D$2:$D$5111,$C2939,Тех_Движение!$B$2:$B$5111,"&lt;="&amp;Настройки!$B$6)-$F2939)))</f>
        <v/>
      </c>
      <c r="K2939" s="21" t="e">
        <f>IF(OR($B2939="",K$3&lt;$D2939+Настройки!$B$7),0,MAX(0,$E2939-MAX(0,SUMIFS(Тех_Движение!$G$2:$G$5111,Тех_Движение!$D$2:$D$5111,$C2939,Тех_Движение!$B$2:$B$5111,"&lt;="&amp;K$3)-$F2939)))</f>
        <v>#VALUE!</v>
      </c>
      <c r="L2939" s="21" t="e">
        <f>IF(OR($B2939="",L$3&lt;$D2939+Настройки!$B$7),0,MAX(0,$E2939-MAX(0,SUMIFS(Тех_Движение!$G$2:$G$5111,Тех_Движение!$D$2:$D$5111,$C2939,Тех_Движение!$B$2:$B$5111,"&lt;="&amp;L$3)-$F2939)))</f>
        <v>#VALUE!</v>
      </c>
      <c r="M2939" s="21" t="e">
        <f>IF(OR($B2939="",M$3&lt;$D2939+Настройки!$B$7),0,MAX(0,$E2939-MAX(0,SUMIFS(Тех_Движение!$G$2:$G$5111,Тех_Движение!$D$2:$D$5111,$C2939,Тех_Движение!$B$2:$B$5111,"&lt;="&amp;M$3)-$F2939)))</f>
        <v>#VALUE!</v>
      </c>
      <c r="N2939" s="21" t="e">
        <f>IF(OR($B2939="",N$3&lt;$D2939+Настройки!$B$7),0,MAX(0,$E2939-MAX(0,SUMIFS(Тех_Движение!$G$2:$G$5111,Тех_Движение!$D$2:$D$5111,$C2939,Тех_Движение!$B$2:$B$5111,"&lt;="&amp;N$3)-$F2939)))</f>
        <v>#VALUE!</v>
      </c>
      <c r="O2939" s="21" t="e">
        <f>IF(OR($B2939="",O$3&lt;$D2939+Настройки!$B$7),0,MAX(0,$E2939-MAX(0,SUMIFS(Тех_Движение!$G$2:$G$5111,Тех_Движение!$D$2:$D$5111,$C2939,Тех_Движение!$B$2:$B$5111,"&lt;="&amp;O$3)-$F2939)))</f>
        <v>#VALUE!</v>
      </c>
      <c r="P2939" s="21" t="e">
        <f>IF(OR($B2939="",P$3&lt;$D2939+Настройки!$B$7),0,MAX(0,$E2939-MAX(0,SUMIFS(Тех_Движение!$G$2:$G$5111,Тех_Движение!$D$2:$D$5111,$C2939,Тех_Движение!$B$2:$B$5111,"&lt;="&amp;P$3)-$F2939)))</f>
        <v>#VALUE!</v>
      </c>
      <c r="Q2939" s="21" t="e">
        <f>IF(OR($B2939="",Q$3&lt;$D2939+Настройки!$B$7),0,MAX(0,$E2939-MAX(0,SUMIFS(Тех_Движение!$G$2:$G$5111,Тех_Движение!$D$2:$D$5111,$C2939,Тех_Движение!$B$2:$B$5111,"&lt;="&amp;Q$3)-$F2939)))</f>
        <v>#VALUE!</v>
      </c>
      <c r="R2939" s="21" t="str">
        <f t="shared" si="136"/>
        <v/>
      </c>
      <c r="S2939" s="23" t="str">
        <f>IF($B2939="","",VLOOKUP($C2939,Настройки!$A$11:$L$17,9,FALSE))</f>
        <v/>
      </c>
      <c r="T2939" s="23" t="str">
        <f t="shared" si="137"/>
        <v/>
      </c>
    </row>
    <row r="2940" spans="1:20" x14ac:dyDescent="0.3">
      <c r="A2940" s="20">
        <f>Тех_Движение!$A$2937</f>
        <v>2936</v>
      </c>
      <c r="B2940" s="20" t="str">
        <f>IF(Тех_Движение!$F$2937&gt;0,Тех_Движение!$I$2937,"")</f>
        <v/>
      </c>
      <c r="C2940" s="20" t="str">
        <f>IF($B2940="","",Тех_Движение!$D$2937)</f>
        <v/>
      </c>
      <c r="D2940" s="9" t="str">
        <f>IF($B2940="","",Тех_Движение!$B$2937)</f>
        <v/>
      </c>
      <c r="E2940" s="21" t="str">
        <f>IF($B2940="","",Тех_Движение!$F$2937)</f>
        <v/>
      </c>
      <c r="F2940" s="21" t="str">
        <f>IF($B2940="","",SUMIFS($E$5:$E2939,$C$5:$C2939,$C2940))</f>
        <v/>
      </c>
      <c r="G2940" s="21" t="str">
        <f>IF($B2940="","",MAX(0,$E2940-MAX(0,SUMIFS(Тех_Движение!$G$2:$G$5111,Тех_Движение!$D$2:$D$5111,$C2940,Тех_Движение!$B$2:$B$5111,"&lt;="&amp;Настройки!$B$5-1)-$F2940)))</f>
        <v/>
      </c>
      <c r="H2940" s="21" t="str">
        <f>IF($B2940="","",IF(AND($D2940&gt;=Настройки!$B$5,$D2940&lt;=Настройки!$B$6),$E2940,0))</f>
        <v/>
      </c>
      <c r="I2940" s="21" t="str">
        <f t="shared" si="135"/>
        <v/>
      </c>
      <c r="J2940" s="21" t="str">
        <f>IF($B2940="","",MAX(0,$E2940-MAX(0,SUMIFS(Тех_Движение!$G$2:$G$5111,Тех_Движение!$D$2:$D$5111,$C2940,Тех_Движение!$B$2:$B$5111,"&lt;="&amp;Настройки!$B$6)-$F2940)))</f>
        <v/>
      </c>
      <c r="K2940" s="21" t="e">
        <f>IF(OR($B2940="",K$3&lt;$D2940+Настройки!$B$7),0,MAX(0,$E2940-MAX(0,SUMIFS(Тех_Движение!$G$2:$G$5111,Тех_Движение!$D$2:$D$5111,$C2940,Тех_Движение!$B$2:$B$5111,"&lt;="&amp;K$3)-$F2940)))</f>
        <v>#VALUE!</v>
      </c>
      <c r="L2940" s="21" t="e">
        <f>IF(OR($B2940="",L$3&lt;$D2940+Настройки!$B$7),0,MAX(0,$E2940-MAX(0,SUMIFS(Тех_Движение!$G$2:$G$5111,Тех_Движение!$D$2:$D$5111,$C2940,Тех_Движение!$B$2:$B$5111,"&lt;="&amp;L$3)-$F2940)))</f>
        <v>#VALUE!</v>
      </c>
      <c r="M2940" s="21" t="e">
        <f>IF(OR($B2940="",M$3&lt;$D2940+Настройки!$B$7),0,MAX(0,$E2940-MAX(0,SUMIFS(Тех_Движение!$G$2:$G$5111,Тех_Движение!$D$2:$D$5111,$C2940,Тех_Движение!$B$2:$B$5111,"&lt;="&amp;M$3)-$F2940)))</f>
        <v>#VALUE!</v>
      </c>
      <c r="N2940" s="21" t="e">
        <f>IF(OR($B2940="",N$3&lt;$D2940+Настройки!$B$7),0,MAX(0,$E2940-MAX(0,SUMIFS(Тех_Движение!$G$2:$G$5111,Тех_Движение!$D$2:$D$5111,$C2940,Тех_Движение!$B$2:$B$5111,"&lt;="&amp;N$3)-$F2940)))</f>
        <v>#VALUE!</v>
      </c>
      <c r="O2940" s="21" t="e">
        <f>IF(OR($B2940="",O$3&lt;$D2940+Настройки!$B$7),0,MAX(0,$E2940-MAX(0,SUMIFS(Тех_Движение!$G$2:$G$5111,Тех_Движение!$D$2:$D$5111,$C2940,Тех_Движение!$B$2:$B$5111,"&lt;="&amp;O$3)-$F2940)))</f>
        <v>#VALUE!</v>
      </c>
      <c r="P2940" s="21" t="e">
        <f>IF(OR($B2940="",P$3&lt;$D2940+Настройки!$B$7),0,MAX(0,$E2940-MAX(0,SUMIFS(Тех_Движение!$G$2:$G$5111,Тех_Движение!$D$2:$D$5111,$C2940,Тех_Движение!$B$2:$B$5111,"&lt;="&amp;P$3)-$F2940)))</f>
        <v>#VALUE!</v>
      </c>
      <c r="Q2940" s="21" t="e">
        <f>IF(OR($B2940="",Q$3&lt;$D2940+Настройки!$B$7),0,MAX(0,$E2940-MAX(0,SUMIFS(Тех_Движение!$G$2:$G$5111,Тех_Движение!$D$2:$D$5111,$C2940,Тех_Движение!$B$2:$B$5111,"&lt;="&amp;Q$3)-$F2940)))</f>
        <v>#VALUE!</v>
      </c>
      <c r="R2940" s="21" t="str">
        <f t="shared" si="136"/>
        <v/>
      </c>
      <c r="S2940" s="23" t="str">
        <f>IF($B2940="","",VLOOKUP($C2940,Настройки!$A$11:$L$17,9,FALSE))</f>
        <v/>
      </c>
      <c r="T2940" s="23" t="str">
        <f t="shared" si="137"/>
        <v/>
      </c>
    </row>
    <row r="2941" spans="1:20" x14ac:dyDescent="0.3">
      <c r="A2941" s="20">
        <f>Тех_Движение!$A$2938</f>
        <v>2937</v>
      </c>
      <c r="B2941" s="20" t="str">
        <f>IF(Тех_Движение!$F$2938&gt;0,Тех_Движение!$I$2938,"")</f>
        <v/>
      </c>
      <c r="C2941" s="20" t="str">
        <f>IF($B2941="","",Тех_Движение!$D$2938)</f>
        <v/>
      </c>
      <c r="D2941" s="9" t="str">
        <f>IF($B2941="","",Тех_Движение!$B$2938)</f>
        <v/>
      </c>
      <c r="E2941" s="21" t="str">
        <f>IF($B2941="","",Тех_Движение!$F$2938)</f>
        <v/>
      </c>
      <c r="F2941" s="21" t="str">
        <f>IF($B2941="","",SUMIFS($E$5:$E2940,$C$5:$C2940,$C2941))</f>
        <v/>
      </c>
      <c r="G2941" s="21" t="str">
        <f>IF($B2941="","",MAX(0,$E2941-MAX(0,SUMIFS(Тех_Движение!$G$2:$G$5111,Тех_Движение!$D$2:$D$5111,$C2941,Тех_Движение!$B$2:$B$5111,"&lt;="&amp;Настройки!$B$5-1)-$F2941)))</f>
        <v/>
      </c>
      <c r="H2941" s="21" t="str">
        <f>IF($B2941="","",IF(AND($D2941&gt;=Настройки!$B$5,$D2941&lt;=Настройки!$B$6),$E2941,0))</f>
        <v/>
      </c>
      <c r="I2941" s="21" t="str">
        <f t="shared" si="135"/>
        <v/>
      </c>
      <c r="J2941" s="21" t="str">
        <f>IF($B2941="","",MAX(0,$E2941-MAX(0,SUMIFS(Тех_Движение!$G$2:$G$5111,Тех_Движение!$D$2:$D$5111,$C2941,Тех_Движение!$B$2:$B$5111,"&lt;="&amp;Настройки!$B$6)-$F2941)))</f>
        <v/>
      </c>
      <c r="K2941" s="21" t="e">
        <f>IF(OR($B2941="",K$3&lt;$D2941+Настройки!$B$7),0,MAX(0,$E2941-MAX(0,SUMIFS(Тех_Движение!$G$2:$G$5111,Тех_Движение!$D$2:$D$5111,$C2941,Тех_Движение!$B$2:$B$5111,"&lt;="&amp;K$3)-$F2941)))</f>
        <v>#VALUE!</v>
      </c>
      <c r="L2941" s="21" t="e">
        <f>IF(OR($B2941="",L$3&lt;$D2941+Настройки!$B$7),0,MAX(0,$E2941-MAX(0,SUMIFS(Тех_Движение!$G$2:$G$5111,Тех_Движение!$D$2:$D$5111,$C2941,Тех_Движение!$B$2:$B$5111,"&lt;="&amp;L$3)-$F2941)))</f>
        <v>#VALUE!</v>
      </c>
      <c r="M2941" s="21" t="e">
        <f>IF(OR($B2941="",M$3&lt;$D2941+Настройки!$B$7),0,MAX(0,$E2941-MAX(0,SUMIFS(Тех_Движение!$G$2:$G$5111,Тех_Движение!$D$2:$D$5111,$C2941,Тех_Движение!$B$2:$B$5111,"&lt;="&amp;M$3)-$F2941)))</f>
        <v>#VALUE!</v>
      </c>
      <c r="N2941" s="21" t="e">
        <f>IF(OR($B2941="",N$3&lt;$D2941+Настройки!$B$7),0,MAX(0,$E2941-MAX(0,SUMIFS(Тех_Движение!$G$2:$G$5111,Тех_Движение!$D$2:$D$5111,$C2941,Тех_Движение!$B$2:$B$5111,"&lt;="&amp;N$3)-$F2941)))</f>
        <v>#VALUE!</v>
      </c>
      <c r="O2941" s="21" t="e">
        <f>IF(OR($B2941="",O$3&lt;$D2941+Настройки!$B$7),0,MAX(0,$E2941-MAX(0,SUMIFS(Тех_Движение!$G$2:$G$5111,Тех_Движение!$D$2:$D$5111,$C2941,Тех_Движение!$B$2:$B$5111,"&lt;="&amp;O$3)-$F2941)))</f>
        <v>#VALUE!</v>
      </c>
      <c r="P2941" s="21" t="e">
        <f>IF(OR($B2941="",P$3&lt;$D2941+Настройки!$B$7),0,MAX(0,$E2941-MAX(0,SUMIFS(Тех_Движение!$G$2:$G$5111,Тех_Движение!$D$2:$D$5111,$C2941,Тех_Движение!$B$2:$B$5111,"&lt;="&amp;P$3)-$F2941)))</f>
        <v>#VALUE!</v>
      </c>
      <c r="Q2941" s="21" t="e">
        <f>IF(OR($B2941="",Q$3&lt;$D2941+Настройки!$B$7),0,MAX(0,$E2941-MAX(0,SUMIFS(Тех_Движение!$G$2:$G$5111,Тех_Движение!$D$2:$D$5111,$C2941,Тех_Движение!$B$2:$B$5111,"&lt;="&amp;Q$3)-$F2941)))</f>
        <v>#VALUE!</v>
      </c>
      <c r="R2941" s="21" t="str">
        <f t="shared" si="136"/>
        <v/>
      </c>
      <c r="S2941" s="23" t="str">
        <f>IF($B2941="","",VLOOKUP($C2941,Настройки!$A$11:$L$17,9,FALSE))</f>
        <v/>
      </c>
      <c r="T2941" s="23" t="str">
        <f t="shared" si="137"/>
        <v/>
      </c>
    </row>
    <row r="2942" spans="1:20" x14ac:dyDescent="0.3">
      <c r="A2942" s="20">
        <f>Тех_Движение!$A$2939</f>
        <v>2938</v>
      </c>
      <c r="B2942" s="20" t="str">
        <f>IF(Тех_Движение!$F$2939&gt;0,Тех_Движение!$I$2939,"")</f>
        <v/>
      </c>
      <c r="C2942" s="20" t="str">
        <f>IF($B2942="","",Тех_Движение!$D$2939)</f>
        <v/>
      </c>
      <c r="D2942" s="9" t="str">
        <f>IF($B2942="","",Тех_Движение!$B$2939)</f>
        <v/>
      </c>
      <c r="E2942" s="21" t="str">
        <f>IF($B2942="","",Тех_Движение!$F$2939)</f>
        <v/>
      </c>
      <c r="F2942" s="21" t="str">
        <f>IF($B2942="","",SUMIFS($E$5:$E2941,$C$5:$C2941,$C2942))</f>
        <v/>
      </c>
      <c r="G2942" s="21" t="str">
        <f>IF($B2942="","",MAX(0,$E2942-MAX(0,SUMIFS(Тех_Движение!$G$2:$G$5111,Тех_Движение!$D$2:$D$5111,$C2942,Тех_Движение!$B$2:$B$5111,"&lt;="&amp;Настройки!$B$5-1)-$F2942)))</f>
        <v/>
      </c>
      <c r="H2942" s="21" t="str">
        <f>IF($B2942="","",IF(AND($D2942&gt;=Настройки!$B$5,$D2942&lt;=Настройки!$B$6),$E2942,0))</f>
        <v/>
      </c>
      <c r="I2942" s="21" t="str">
        <f t="shared" si="135"/>
        <v/>
      </c>
      <c r="J2942" s="21" t="str">
        <f>IF($B2942="","",MAX(0,$E2942-MAX(0,SUMIFS(Тех_Движение!$G$2:$G$5111,Тех_Движение!$D$2:$D$5111,$C2942,Тех_Движение!$B$2:$B$5111,"&lt;="&amp;Настройки!$B$6)-$F2942)))</f>
        <v/>
      </c>
      <c r="K2942" s="21" t="e">
        <f>IF(OR($B2942="",K$3&lt;$D2942+Настройки!$B$7),0,MAX(0,$E2942-MAX(0,SUMIFS(Тех_Движение!$G$2:$G$5111,Тех_Движение!$D$2:$D$5111,$C2942,Тех_Движение!$B$2:$B$5111,"&lt;="&amp;K$3)-$F2942)))</f>
        <v>#VALUE!</v>
      </c>
      <c r="L2942" s="21" t="e">
        <f>IF(OR($B2942="",L$3&lt;$D2942+Настройки!$B$7),0,MAX(0,$E2942-MAX(0,SUMIFS(Тех_Движение!$G$2:$G$5111,Тех_Движение!$D$2:$D$5111,$C2942,Тех_Движение!$B$2:$B$5111,"&lt;="&amp;L$3)-$F2942)))</f>
        <v>#VALUE!</v>
      </c>
      <c r="M2942" s="21" t="e">
        <f>IF(OR($B2942="",M$3&lt;$D2942+Настройки!$B$7),0,MAX(0,$E2942-MAX(0,SUMIFS(Тех_Движение!$G$2:$G$5111,Тех_Движение!$D$2:$D$5111,$C2942,Тех_Движение!$B$2:$B$5111,"&lt;="&amp;M$3)-$F2942)))</f>
        <v>#VALUE!</v>
      </c>
      <c r="N2942" s="21" t="e">
        <f>IF(OR($B2942="",N$3&lt;$D2942+Настройки!$B$7),0,MAX(0,$E2942-MAX(0,SUMIFS(Тех_Движение!$G$2:$G$5111,Тех_Движение!$D$2:$D$5111,$C2942,Тех_Движение!$B$2:$B$5111,"&lt;="&amp;N$3)-$F2942)))</f>
        <v>#VALUE!</v>
      </c>
      <c r="O2942" s="21" t="e">
        <f>IF(OR($B2942="",O$3&lt;$D2942+Настройки!$B$7),0,MAX(0,$E2942-MAX(0,SUMIFS(Тех_Движение!$G$2:$G$5111,Тех_Движение!$D$2:$D$5111,$C2942,Тех_Движение!$B$2:$B$5111,"&lt;="&amp;O$3)-$F2942)))</f>
        <v>#VALUE!</v>
      </c>
      <c r="P2942" s="21" t="e">
        <f>IF(OR($B2942="",P$3&lt;$D2942+Настройки!$B$7),0,MAX(0,$E2942-MAX(0,SUMIFS(Тех_Движение!$G$2:$G$5111,Тех_Движение!$D$2:$D$5111,$C2942,Тех_Движение!$B$2:$B$5111,"&lt;="&amp;P$3)-$F2942)))</f>
        <v>#VALUE!</v>
      </c>
      <c r="Q2942" s="21" t="e">
        <f>IF(OR($B2942="",Q$3&lt;$D2942+Настройки!$B$7),0,MAX(0,$E2942-MAX(0,SUMIFS(Тех_Движение!$G$2:$G$5111,Тех_Движение!$D$2:$D$5111,$C2942,Тех_Движение!$B$2:$B$5111,"&lt;="&amp;Q$3)-$F2942)))</f>
        <v>#VALUE!</v>
      </c>
      <c r="R2942" s="21" t="str">
        <f t="shared" si="136"/>
        <v/>
      </c>
      <c r="S2942" s="23" t="str">
        <f>IF($B2942="","",VLOOKUP($C2942,Настройки!$A$11:$L$17,9,FALSE))</f>
        <v/>
      </c>
      <c r="T2942" s="23" t="str">
        <f t="shared" si="137"/>
        <v/>
      </c>
    </row>
    <row r="2943" spans="1:20" x14ac:dyDescent="0.3">
      <c r="A2943" s="20">
        <f>Тех_Движение!$A$2940</f>
        <v>2939</v>
      </c>
      <c r="B2943" s="20" t="str">
        <f>IF(Тех_Движение!$F$2940&gt;0,Тех_Движение!$I$2940,"")</f>
        <v/>
      </c>
      <c r="C2943" s="20" t="str">
        <f>IF($B2943="","",Тех_Движение!$D$2940)</f>
        <v/>
      </c>
      <c r="D2943" s="9" t="str">
        <f>IF($B2943="","",Тех_Движение!$B$2940)</f>
        <v/>
      </c>
      <c r="E2943" s="21" t="str">
        <f>IF($B2943="","",Тех_Движение!$F$2940)</f>
        <v/>
      </c>
      <c r="F2943" s="21" t="str">
        <f>IF($B2943="","",SUMIFS($E$5:$E2942,$C$5:$C2942,$C2943))</f>
        <v/>
      </c>
      <c r="G2943" s="21" t="str">
        <f>IF($B2943="","",MAX(0,$E2943-MAX(0,SUMIFS(Тех_Движение!$G$2:$G$5111,Тех_Движение!$D$2:$D$5111,$C2943,Тех_Движение!$B$2:$B$5111,"&lt;="&amp;Настройки!$B$5-1)-$F2943)))</f>
        <v/>
      </c>
      <c r="H2943" s="21" t="str">
        <f>IF($B2943="","",IF(AND($D2943&gt;=Настройки!$B$5,$D2943&lt;=Настройки!$B$6),$E2943,0))</f>
        <v/>
      </c>
      <c r="I2943" s="21" t="str">
        <f t="shared" si="135"/>
        <v/>
      </c>
      <c r="J2943" s="21" t="str">
        <f>IF($B2943="","",MAX(0,$E2943-MAX(0,SUMIFS(Тех_Движение!$G$2:$G$5111,Тех_Движение!$D$2:$D$5111,$C2943,Тех_Движение!$B$2:$B$5111,"&lt;="&amp;Настройки!$B$6)-$F2943)))</f>
        <v/>
      </c>
      <c r="K2943" s="21" t="e">
        <f>IF(OR($B2943="",K$3&lt;$D2943+Настройки!$B$7),0,MAX(0,$E2943-MAX(0,SUMIFS(Тех_Движение!$G$2:$G$5111,Тех_Движение!$D$2:$D$5111,$C2943,Тех_Движение!$B$2:$B$5111,"&lt;="&amp;K$3)-$F2943)))</f>
        <v>#VALUE!</v>
      </c>
      <c r="L2943" s="21" t="e">
        <f>IF(OR($B2943="",L$3&lt;$D2943+Настройки!$B$7),0,MAX(0,$E2943-MAX(0,SUMIFS(Тех_Движение!$G$2:$G$5111,Тех_Движение!$D$2:$D$5111,$C2943,Тех_Движение!$B$2:$B$5111,"&lt;="&amp;L$3)-$F2943)))</f>
        <v>#VALUE!</v>
      </c>
      <c r="M2943" s="21" t="e">
        <f>IF(OR($B2943="",M$3&lt;$D2943+Настройки!$B$7),0,MAX(0,$E2943-MAX(0,SUMIFS(Тех_Движение!$G$2:$G$5111,Тех_Движение!$D$2:$D$5111,$C2943,Тех_Движение!$B$2:$B$5111,"&lt;="&amp;M$3)-$F2943)))</f>
        <v>#VALUE!</v>
      </c>
      <c r="N2943" s="21" t="e">
        <f>IF(OR($B2943="",N$3&lt;$D2943+Настройки!$B$7),0,MAX(0,$E2943-MAX(0,SUMIFS(Тех_Движение!$G$2:$G$5111,Тех_Движение!$D$2:$D$5111,$C2943,Тех_Движение!$B$2:$B$5111,"&lt;="&amp;N$3)-$F2943)))</f>
        <v>#VALUE!</v>
      </c>
      <c r="O2943" s="21" t="e">
        <f>IF(OR($B2943="",O$3&lt;$D2943+Настройки!$B$7),0,MAX(0,$E2943-MAX(0,SUMIFS(Тех_Движение!$G$2:$G$5111,Тех_Движение!$D$2:$D$5111,$C2943,Тех_Движение!$B$2:$B$5111,"&lt;="&amp;O$3)-$F2943)))</f>
        <v>#VALUE!</v>
      </c>
      <c r="P2943" s="21" t="e">
        <f>IF(OR($B2943="",P$3&lt;$D2943+Настройки!$B$7),0,MAX(0,$E2943-MAX(0,SUMIFS(Тех_Движение!$G$2:$G$5111,Тех_Движение!$D$2:$D$5111,$C2943,Тех_Движение!$B$2:$B$5111,"&lt;="&amp;P$3)-$F2943)))</f>
        <v>#VALUE!</v>
      </c>
      <c r="Q2943" s="21" t="e">
        <f>IF(OR($B2943="",Q$3&lt;$D2943+Настройки!$B$7),0,MAX(0,$E2943-MAX(0,SUMIFS(Тех_Движение!$G$2:$G$5111,Тех_Движение!$D$2:$D$5111,$C2943,Тех_Движение!$B$2:$B$5111,"&lt;="&amp;Q$3)-$F2943)))</f>
        <v>#VALUE!</v>
      </c>
      <c r="R2943" s="21" t="str">
        <f t="shared" si="136"/>
        <v/>
      </c>
      <c r="S2943" s="23" t="str">
        <f>IF($B2943="","",VLOOKUP($C2943,Настройки!$A$11:$L$17,9,FALSE))</f>
        <v/>
      </c>
      <c r="T2943" s="23" t="str">
        <f t="shared" si="137"/>
        <v/>
      </c>
    </row>
    <row r="2944" spans="1:20" x14ac:dyDescent="0.3">
      <c r="A2944" s="20">
        <f>Тех_Движение!$A$2941</f>
        <v>2940</v>
      </c>
      <c r="B2944" s="20" t="str">
        <f>IF(Тех_Движение!$F$2941&gt;0,Тех_Движение!$I$2941,"")</f>
        <v/>
      </c>
      <c r="C2944" s="20" t="str">
        <f>IF($B2944="","",Тех_Движение!$D$2941)</f>
        <v/>
      </c>
      <c r="D2944" s="9" t="str">
        <f>IF($B2944="","",Тех_Движение!$B$2941)</f>
        <v/>
      </c>
      <c r="E2944" s="21" t="str">
        <f>IF($B2944="","",Тех_Движение!$F$2941)</f>
        <v/>
      </c>
      <c r="F2944" s="21" t="str">
        <f>IF($B2944="","",SUMIFS($E$5:$E2943,$C$5:$C2943,$C2944))</f>
        <v/>
      </c>
      <c r="G2944" s="21" t="str">
        <f>IF($B2944="","",MAX(0,$E2944-MAX(0,SUMIFS(Тех_Движение!$G$2:$G$5111,Тех_Движение!$D$2:$D$5111,$C2944,Тех_Движение!$B$2:$B$5111,"&lt;="&amp;Настройки!$B$5-1)-$F2944)))</f>
        <v/>
      </c>
      <c r="H2944" s="21" t="str">
        <f>IF($B2944="","",IF(AND($D2944&gt;=Настройки!$B$5,$D2944&lt;=Настройки!$B$6),$E2944,0))</f>
        <v/>
      </c>
      <c r="I2944" s="21" t="str">
        <f t="shared" si="135"/>
        <v/>
      </c>
      <c r="J2944" s="21" t="str">
        <f>IF($B2944="","",MAX(0,$E2944-MAX(0,SUMIFS(Тех_Движение!$G$2:$G$5111,Тех_Движение!$D$2:$D$5111,$C2944,Тех_Движение!$B$2:$B$5111,"&lt;="&amp;Настройки!$B$6)-$F2944)))</f>
        <v/>
      </c>
      <c r="K2944" s="21" t="e">
        <f>IF(OR($B2944="",K$3&lt;$D2944+Настройки!$B$7),0,MAX(0,$E2944-MAX(0,SUMIFS(Тех_Движение!$G$2:$G$5111,Тех_Движение!$D$2:$D$5111,$C2944,Тех_Движение!$B$2:$B$5111,"&lt;="&amp;K$3)-$F2944)))</f>
        <v>#VALUE!</v>
      </c>
      <c r="L2944" s="21" t="e">
        <f>IF(OR($B2944="",L$3&lt;$D2944+Настройки!$B$7),0,MAX(0,$E2944-MAX(0,SUMIFS(Тех_Движение!$G$2:$G$5111,Тех_Движение!$D$2:$D$5111,$C2944,Тех_Движение!$B$2:$B$5111,"&lt;="&amp;L$3)-$F2944)))</f>
        <v>#VALUE!</v>
      </c>
      <c r="M2944" s="21" t="e">
        <f>IF(OR($B2944="",M$3&lt;$D2944+Настройки!$B$7),0,MAX(0,$E2944-MAX(0,SUMIFS(Тех_Движение!$G$2:$G$5111,Тех_Движение!$D$2:$D$5111,$C2944,Тех_Движение!$B$2:$B$5111,"&lt;="&amp;M$3)-$F2944)))</f>
        <v>#VALUE!</v>
      </c>
      <c r="N2944" s="21" t="e">
        <f>IF(OR($B2944="",N$3&lt;$D2944+Настройки!$B$7),0,MAX(0,$E2944-MAX(0,SUMIFS(Тех_Движение!$G$2:$G$5111,Тех_Движение!$D$2:$D$5111,$C2944,Тех_Движение!$B$2:$B$5111,"&lt;="&amp;N$3)-$F2944)))</f>
        <v>#VALUE!</v>
      </c>
      <c r="O2944" s="21" t="e">
        <f>IF(OR($B2944="",O$3&lt;$D2944+Настройки!$B$7),0,MAX(0,$E2944-MAX(0,SUMIFS(Тех_Движение!$G$2:$G$5111,Тех_Движение!$D$2:$D$5111,$C2944,Тех_Движение!$B$2:$B$5111,"&lt;="&amp;O$3)-$F2944)))</f>
        <v>#VALUE!</v>
      </c>
      <c r="P2944" s="21" t="e">
        <f>IF(OR($B2944="",P$3&lt;$D2944+Настройки!$B$7),0,MAX(0,$E2944-MAX(0,SUMIFS(Тех_Движение!$G$2:$G$5111,Тех_Движение!$D$2:$D$5111,$C2944,Тех_Движение!$B$2:$B$5111,"&lt;="&amp;P$3)-$F2944)))</f>
        <v>#VALUE!</v>
      </c>
      <c r="Q2944" s="21" t="e">
        <f>IF(OR($B2944="",Q$3&lt;$D2944+Настройки!$B$7),0,MAX(0,$E2944-MAX(0,SUMIFS(Тех_Движение!$G$2:$G$5111,Тех_Движение!$D$2:$D$5111,$C2944,Тех_Движение!$B$2:$B$5111,"&lt;="&amp;Q$3)-$F2944)))</f>
        <v>#VALUE!</v>
      </c>
      <c r="R2944" s="21" t="str">
        <f t="shared" si="136"/>
        <v/>
      </c>
      <c r="S2944" s="23" t="str">
        <f>IF($B2944="","",VLOOKUP($C2944,Настройки!$A$11:$L$17,9,FALSE))</f>
        <v/>
      </c>
      <c r="T2944" s="23" t="str">
        <f t="shared" si="137"/>
        <v/>
      </c>
    </row>
    <row r="2945" spans="1:20" x14ac:dyDescent="0.3">
      <c r="A2945" s="20">
        <f>Тех_Движение!$A$2942</f>
        <v>2941</v>
      </c>
      <c r="B2945" s="20" t="str">
        <f>IF(Тех_Движение!$F$2942&gt;0,Тех_Движение!$I$2942,"")</f>
        <v/>
      </c>
      <c r="C2945" s="20" t="str">
        <f>IF($B2945="","",Тех_Движение!$D$2942)</f>
        <v/>
      </c>
      <c r="D2945" s="9" t="str">
        <f>IF($B2945="","",Тех_Движение!$B$2942)</f>
        <v/>
      </c>
      <c r="E2945" s="21" t="str">
        <f>IF($B2945="","",Тех_Движение!$F$2942)</f>
        <v/>
      </c>
      <c r="F2945" s="21" t="str">
        <f>IF($B2945="","",SUMIFS($E$5:$E2944,$C$5:$C2944,$C2945))</f>
        <v/>
      </c>
      <c r="G2945" s="21" t="str">
        <f>IF($B2945="","",MAX(0,$E2945-MAX(0,SUMIFS(Тех_Движение!$G$2:$G$5111,Тех_Движение!$D$2:$D$5111,$C2945,Тех_Движение!$B$2:$B$5111,"&lt;="&amp;Настройки!$B$5-1)-$F2945)))</f>
        <v/>
      </c>
      <c r="H2945" s="21" t="str">
        <f>IF($B2945="","",IF(AND($D2945&gt;=Настройки!$B$5,$D2945&lt;=Настройки!$B$6),$E2945,0))</f>
        <v/>
      </c>
      <c r="I2945" s="21" t="str">
        <f t="shared" si="135"/>
        <v/>
      </c>
      <c r="J2945" s="21" t="str">
        <f>IF($B2945="","",MAX(0,$E2945-MAX(0,SUMIFS(Тех_Движение!$G$2:$G$5111,Тех_Движение!$D$2:$D$5111,$C2945,Тех_Движение!$B$2:$B$5111,"&lt;="&amp;Настройки!$B$6)-$F2945)))</f>
        <v/>
      </c>
      <c r="K2945" s="21" t="e">
        <f>IF(OR($B2945="",K$3&lt;$D2945+Настройки!$B$7),0,MAX(0,$E2945-MAX(0,SUMIFS(Тех_Движение!$G$2:$G$5111,Тех_Движение!$D$2:$D$5111,$C2945,Тех_Движение!$B$2:$B$5111,"&lt;="&amp;K$3)-$F2945)))</f>
        <v>#VALUE!</v>
      </c>
      <c r="L2945" s="21" t="e">
        <f>IF(OR($B2945="",L$3&lt;$D2945+Настройки!$B$7),0,MAX(0,$E2945-MAX(0,SUMIFS(Тех_Движение!$G$2:$G$5111,Тех_Движение!$D$2:$D$5111,$C2945,Тех_Движение!$B$2:$B$5111,"&lt;="&amp;L$3)-$F2945)))</f>
        <v>#VALUE!</v>
      </c>
      <c r="M2945" s="21" t="e">
        <f>IF(OR($B2945="",M$3&lt;$D2945+Настройки!$B$7),0,MAX(0,$E2945-MAX(0,SUMIFS(Тех_Движение!$G$2:$G$5111,Тех_Движение!$D$2:$D$5111,$C2945,Тех_Движение!$B$2:$B$5111,"&lt;="&amp;M$3)-$F2945)))</f>
        <v>#VALUE!</v>
      </c>
      <c r="N2945" s="21" t="e">
        <f>IF(OR($B2945="",N$3&lt;$D2945+Настройки!$B$7),0,MAX(0,$E2945-MAX(0,SUMIFS(Тех_Движение!$G$2:$G$5111,Тех_Движение!$D$2:$D$5111,$C2945,Тех_Движение!$B$2:$B$5111,"&lt;="&amp;N$3)-$F2945)))</f>
        <v>#VALUE!</v>
      </c>
      <c r="O2945" s="21" t="e">
        <f>IF(OR($B2945="",O$3&lt;$D2945+Настройки!$B$7),0,MAX(0,$E2945-MAX(0,SUMIFS(Тех_Движение!$G$2:$G$5111,Тех_Движение!$D$2:$D$5111,$C2945,Тех_Движение!$B$2:$B$5111,"&lt;="&amp;O$3)-$F2945)))</f>
        <v>#VALUE!</v>
      </c>
      <c r="P2945" s="21" t="e">
        <f>IF(OR($B2945="",P$3&lt;$D2945+Настройки!$B$7),0,MAX(0,$E2945-MAX(0,SUMIFS(Тех_Движение!$G$2:$G$5111,Тех_Движение!$D$2:$D$5111,$C2945,Тех_Движение!$B$2:$B$5111,"&lt;="&amp;P$3)-$F2945)))</f>
        <v>#VALUE!</v>
      </c>
      <c r="Q2945" s="21" t="e">
        <f>IF(OR($B2945="",Q$3&lt;$D2945+Настройки!$B$7),0,MAX(0,$E2945-MAX(0,SUMIFS(Тех_Движение!$G$2:$G$5111,Тех_Движение!$D$2:$D$5111,$C2945,Тех_Движение!$B$2:$B$5111,"&lt;="&amp;Q$3)-$F2945)))</f>
        <v>#VALUE!</v>
      </c>
      <c r="R2945" s="21" t="str">
        <f t="shared" si="136"/>
        <v/>
      </c>
      <c r="S2945" s="23" t="str">
        <f>IF($B2945="","",VLOOKUP($C2945,Настройки!$A$11:$L$17,9,FALSE))</f>
        <v/>
      </c>
      <c r="T2945" s="23" t="str">
        <f t="shared" si="137"/>
        <v/>
      </c>
    </row>
    <row r="2946" spans="1:20" x14ac:dyDescent="0.3">
      <c r="A2946" s="20">
        <f>Тех_Движение!$A$2943</f>
        <v>2942</v>
      </c>
      <c r="B2946" s="20" t="str">
        <f>IF(Тех_Движение!$F$2943&gt;0,Тех_Движение!$I$2943,"")</f>
        <v/>
      </c>
      <c r="C2946" s="20" t="str">
        <f>IF($B2946="","",Тех_Движение!$D$2943)</f>
        <v/>
      </c>
      <c r="D2946" s="9" t="str">
        <f>IF($B2946="","",Тех_Движение!$B$2943)</f>
        <v/>
      </c>
      <c r="E2946" s="21" t="str">
        <f>IF($B2946="","",Тех_Движение!$F$2943)</f>
        <v/>
      </c>
      <c r="F2946" s="21" t="str">
        <f>IF($B2946="","",SUMIFS($E$5:$E2945,$C$5:$C2945,$C2946))</f>
        <v/>
      </c>
      <c r="G2946" s="21" t="str">
        <f>IF($B2946="","",MAX(0,$E2946-MAX(0,SUMIFS(Тех_Движение!$G$2:$G$5111,Тех_Движение!$D$2:$D$5111,$C2946,Тех_Движение!$B$2:$B$5111,"&lt;="&amp;Настройки!$B$5-1)-$F2946)))</f>
        <v/>
      </c>
      <c r="H2946" s="21" t="str">
        <f>IF($B2946="","",IF(AND($D2946&gt;=Настройки!$B$5,$D2946&lt;=Настройки!$B$6),$E2946,0))</f>
        <v/>
      </c>
      <c r="I2946" s="21" t="str">
        <f t="shared" si="135"/>
        <v/>
      </c>
      <c r="J2946" s="21" t="str">
        <f>IF($B2946="","",MAX(0,$E2946-MAX(0,SUMIFS(Тех_Движение!$G$2:$G$5111,Тех_Движение!$D$2:$D$5111,$C2946,Тех_Движение!$B$2:$B$5111,"&lt;="&amp;Настройки!$B$6)-$F2946)))</f>
        <v/>
      </c>
      <c r="K2946" s="21" t="e">
        <f>IF(OR($B2946="",K$3&lt;$D2946+Настройки!$B$7),0,MAX(0,$E2946-MAX(0,SUMIFS(Тех_Движение!$G$2:$G$5111,Тех_Движение!$D$2:$D$5111,$C2946,Тех_Движение!$B$2:$B$5111,"&lt;="&amp;K$3)-$F2946)))</f>
        <v>#VALUE!</v>
      </c>
      <c r="L2946" s="21" t="e">
        <f>IF(OR($B2946="",L$3&lt;$D2946+Настройки!$B$7),0,MAX(0,$E2946-MAX(0,SUMIFS(Тех_Движение!$G$2:$G$5111,Тех_Движение!$D$2:$D$5111,$C2946,Тех_Движение!$B$2:$B$5111,"&lt;="&amp;L$3)-$F2946)))</f>
        <v>#VALUE!</v>
      </c>
      <c r="M2946" s="21" t="e">
        <f>IF(OR($B2946="",M$3&lt;$D2946+Настройки!$B$7),0,MAX(0,$E2946-MAX(0,SUMIFS(Тех_Движение!$G$2:$G$5111,Тех_Движение!$D$2:$D$5111,$C2946,Тех_Движение!$B$2:$B$5111,"&lt;="&amp;M$3)-$F2946)))</f>
        <v>#VALUE!</v>
      </c>
      <c r="N2946" s="21" t="e">
        <f>IF(OR($B2946="",N$3&lt;$D2946+Настройки!$B$7),0,MAX(0,$E2946-MAX(0,SUMIFS(Тех_Движение!$G$2:$G$5111,Тех_Движение!$D$2:$D$5111,$C2946,Тех_Движение!$B$2:$B$5111,"&lt;="&amp;N$3)-$F2946)))</f>
        <v>#VALUE!</v>
      </c>
      <c r="O2946" s="21" t="e">
        <f>IF(OR($B2946="",O$3&lt;$D2946+Настройки!$B$7),0,MAX(0,$E2946-MAX(0,SUMIFS(Тех_Движение!$G$2:$G$5111,Тех_Движение!$D$2:$D$5111,$C2946,Тех_Движение!$B$2:$B$5111,"&lt;="&amp;O$3)-$F2946)))</f>
        <v>#VALUE!</v>
      </c>
      <c r="P2946" s="21" t="e">
        <f>IF(OR($B2946="",P$3&lt;$D2946+Настройки!$B$7),0,MAX(0,$E2946-MAX(0,SUMIFS(Тех_Движение!$G$2:$G$5111,Тех_Движение!$D$2:$D$5111,$C2946,Тех_Движение!$B$2:$B$5111,"&lt;="&amp;P$3)-$F2946)))</f>
        <v>#VALUE!</v>
      </c>
      <c r="Q2946" s="21" t="e">
        <f>IF(OR($B2946="",Q$3&lt;$D2946+Настройки!$B$7),0,MAX(0,$E2946-MAX(0,SUMIFS(Тех_Движение!$G$2:$G$5111,Тех_Движение!$D$2:$D$5111,$C2946,Тех_Движение!$B$2:$B$5111,"&lt;="&amp;Q$3)-$F2946)))</f>
        <v>#VALUE!</v>
      </c>
      <c r="R2946" s="21" t="str">
        <f t="shared" si="136"/>
        <v/>
      </c>
      <c r="S2946" s="23" t="str">
        <f>IF($B2946="","",VLOOKUP($C2946,Настройки!$A$11:$L$17,9,FALSE))</f>
        <v/>
      </c>
      <c r="T2946" s="23" t="str">
        <f t="shared" si="137"/>
        <v/>
      </c>
    </row>
    <row r="2947" spans="1:20" x14ac:dyDescent="0.3">
      <c r="A2947" s="20">
        <f>Тех_Движение!$A$2944</f>
        <v>2943</v>
      </c>
      <c r="B2947" s="20" t="str">
        <f>IF(Тех_Движение!$F$2944&gt;0,Тех_Движение!$I$2944,"")</f>
        <v/>
      </c>
      <c r="C2947" s="20" t="str">
        <f>IF($B2947="","",Тех_Движение!$D$2944)</f>
        <v/>
      </c>
      <c r="D2947" s="9" t="str">
        <f>IF($B2947="","",Тех_Движение!$B$2944)</f>
        <v/>
      </c>
      <c r="E2947" s="21" t="str">
        <f>IF($B2947="","",Тех_Движение!$F$2944)</f>
        <v/>
      </c>
      <c r="F2947" s="21" t="str">
        <f>IF($B2947="","",SUMIFS($E$5:$E2946,$C$5:$C2946,$C2947))</f>
        <v/>
      </c>
      <c r="G2947" s="21" t="str">
        <f>IF($B2947="","",MAX(0,$E2947-MAX(0,SUMIFS(Тех_Движение!$G$2:$G$5111,Тех_Движение!$D$2:$D$5111,$C2947,Тех_Движение!$B$2:$B$5111,"&lt;="&amp;Настройки!$B$5-1)-$F2947)))</f>
        <v/>
      </c>
      <c r="H2947" s="21" t="str">
        <f>IF($B2947="","",IF(AND($D2947&gt;=Настройки!$B$5,$D2947&lt;=Настройки!$B$6),$E2947,0))</f>
        <v/>
      </c>
      <c r="I2947" s="21" t="str">
        <f t="shared" si="135"/>
        <v/>
      </c>
      <c r="J2947" s="21" t="str">
        <f>IF($B2947="","",MAX(0,$E2947-MAX(0,SUMIFS(Тех_Движение!$G$2:$G$5111,Тех_Движение!$D$2:$D$5111,$C2947,Тех_Движение!$B$2:$B$5111,"&lt;="&amp;Настройки!$B$6)-$F2947)))</f>
        <v/>
      </c>
      <c r="K2947" s="21" t="e">
        <f>IF(OR($B2947="",K$3&lt;$D2947+Настройки!$B$7),0,MAX(0,$E2947-MAX(0,SUMIFS(Тех_Движение!$G$2:$G$5111,Тех_Движение!$D$2:$D$5111,$C2947,Тех_Движение!$B$2:$B$5111,"&lt;="&amp;K$3)-$F2947)))</f>
        <v>#VALUE!</v>
      </c>
      <c r="L2947" s="21" t="e">
        <f>IF(OR($B2947="",L$3&lt;$D2947+Настройки!$B$7),0,MAX(0,$E2947-MAX(0,SUMIFS(Тех_Движение!$G$2:$G$5111,Тех_Движение!$D$2:$D$5111,$C2947,Тех_Движение!$B$2:$B$5111,"&lt;="&amp;L$3)-$F2947)))</f>
        <v>#VALUE!</v>
      </c>
      <c r="M2947" s="21" t="e">
        <f>IF(OR($B2947="",M$3&lt;$D2947+Настройки!$B$7),0,MAX(0,$E2947-MAX(0,SUMIFS(Тех_Движение!$G$2:$G$5111,Тех_Движение!$D$2:$D$5111,$C2947,Тех_Движение!$B$2:$B$5111,"&lt;="&amp;M$3)-$F2947)))</f>
        <v>#VALUE!</v>
      </c>
      <c r="N2947" s="21" t="e">
        <f>IF(OR($B2947="",N$3&lt;$D2947+Настройки!$B$7),0,MAX(0,$E2947-MAX(0,SUMIFS(Тех_Движение!$G$2:$G$5111,Тех_Движение!$D$2:$D$5111,$C2947,Тех_Движение!$B$2:$B$5111,"&lt;="&amp;N$3)-$F2947)))</f>
        <v>#VALUE!</v>
      </c>
      <c r="O2947" s="21" t="e">
        <f>IF(OR($B2947="",O$3&lt;$D2947+Настройки!$B$7),0,MAX(0,$E2947-MAX(0,SUMIFS(Тех_Движение!$G$2:$G$5111,Тех_Движение!$D$2:$D$5111,$C2947,Тех_Движение!$B$2:$B$5111,"&lt;="&amp;O$3)-$F2947)))</f>
        <v>#VALUE!</v>
      </c>
      <c r="P2947" s="21" t="e">
        <f>IF(OR($B2947="",P$3&lt;$D2947+Настройки!$B$7),0,MAX(0,$E2947-MAX(0,SUMIFS(Тех_Движение!$G$2:$G$5111,Тех_Движение!$D$2:$D$5111,$C2947,Тех_Движение!$B$2:$B$5111,"&lt;="&amp;P$3)-$F2947)))</f>
        <v>#VALUE!</v>
      </c>
      <c r="Q2947" s="21" t="e">
        <f>IF(OR($B2947="",Q$3&lt;$D2947+Настройки!$B$7),0,MAX(0,$E2947-MAX(0,SUMIFS(Тех_Движение!$G$2:$G$5111,Тех_Движение!$D$2:$D$5111,$C2947,Тех_Движение!$B$2:$B$5111,"&lt;="&amp;Q$3)-$F2947)))</f>
        <v>#VALUE!</v>
      </c>
      <c r="R2947" s="21" t="str">
        <f t="shared" si="136"/>
        <v/>
      </c>
      <c r="S2947" s="23" t="str">
        <f>IF($B2947="","",VLOOKUP($C2947,Настройки!$A$11:$L$17,9,FALSE))</f>
        <v/>
      </c>
      <c r="T2947" s="23" t="str">
        <f t="shared" si="137"/>
        <v/>
      </c>
    </row>
    <row r="2948" spans="1:20" x14ac:dyDescent="0.3">
      <c r="A2948" s="20">
        <f>Тех_Движение!$A$2945</f>
        <v>2944</v>
      </c>
      <c r="B2948" s="20" t="str">
        <f>IF(Тех_Движение!$F$2945&gt;0,Тех_Движение!$I$2945,"")</f>
        <v/>
      </c>
      <c r="C2948" s="20" t="str">
        <f>IF($B2948="","",Тех_Движение!$D$2945)</f>
        <v/>
      </c>
      <c r="D2948" s="9" t="str">
        <f>IF($B2948="","",Тех_Движение!$B$2945)</f>
        <v/>
      </c>
      <c r="E2948" s="21" t="str">
        <f>IF($B2948="","",Тех_Движение!$F$2945)</f>
        <v/>
      </c>
      <c r="F2948" s="21" t="str">
        <f>IF($B2948="","",SUMIFS($E$5:$E2947,$C$5:$C2947,$C2948))</f>
        <v/>
      </c>
      <c r="G2948" s="21" t="str">
        <f>IF($B2948="","",MAX(0,$E2948-MAX(0,SUMIFS(Тех_Движение!$G$2:$G$5111,Тех_Движение!$D$2:$D$5111,$C2948,Тех_Движение!$B$2:$B$5111,"&lt;="&amp;Настройки!$B$5-1)-$F2948)))</f>
        <v/>
      </c>
      <c r="H2948" s="21" t="str">
        <f>IF($B2948="","",IF(AND($D2948&gt;=Настройки!$B$5,$D2948&lt;=Настройки!$B$6),$E2948,0))</f>
        <v/>
      </c>
      <c r="I2948" s="21" t="str">
        <f t="shared" si="135"/>
        <v/>
      </c>
      <c r="J2948" s="21" t="str">
        <f>IF($B2948="","",MAX(0,$E2948-MAX(0,SUMIFS(Тех_Движение!$G$2:$G$5111,Тех_Движение!$D$2:$D$5111,$C2948,Тех_Движение!$B$2:$B$5111,"&lt;="&amp;Настройки!$B$6)-$F2948)))</f>
        <v/>
      </c>
      <c r="K2948" s="21" t="e">
        <f>IF(OR($B2948="",K$3&lt;$D2948+Настройки!$B$7),0,MAX(0,$E2948-MAX(0,SUMIFS(Тех_Движение!$G$2:$G$5111,Тех_Движение!$D$2:$D$5111,$C2948,Тех_Движение!$B$2:$B$5111,"&lt;="&amp;K$3)-$F2948)))</f>
        <v>#VALUE!</v>
      </c>
      <c r="L2948" s="21" t="e">
        <f>IF(OR($B2948="",L$3&lt;$D2948+Настройки!$B$7),0,MAX(0,$E2948-MAX(0,SUMIFS(Тех_Движение!$G$2:$G$5111,Тех_Движение!$D$2:$D$5111,$C2948,Тех_Движение!$B$2:$B$5111,"&lt;="&amp;L$3)-$F2948)))</f>
        <v>#VALUE!</v>
      </c>
      <c r="M2948" s="21" t="e">
        <f>IF(OR($B2948="",M$3&lt;$D2948+Настройки!$B$7),0,MAX(0,$E2948-MAX(0,SUMIFS(Тех_Движение!$G$2:$G$5111,Тех_Движение!$D$2:$D$5111,$C2948,Тех_Движение!$B$2:$B$5111,"&lt;="&amp;M$3)-$F2948)))</f>
        <v>#VALUE!</v>
      </c>
      <c r="N2948" s="21" t="e">
        <f>IF(OR($B2948="",N$3&lt;$D2948+Настройки!$B$7),0,MAX(0,$E2948-MAX(0,SUMIFS(Тех_Движение!$G$2:$G$5111,Тех_Движение!$D$2:$D$5111,$C2948,Тех_Движение!$B$2:$B$5111,"&lt;="&amp;N$3)-$F2948)))</f>
        <v>#VALUE!</v>
      </c>
      <c r="O2948" s="21" t="e">
        <f>IF(OR($B2948="",O$3&lt;$D2948+Настройки!$B$7),0,MAX(0,$E2948-MAX(0,SUMIFS(Тех_Движение!$G$2:$G$5111,Тех_Движение!$D$2:$D$5111,$C2948,Тех_Движение!$B$2:$B$5111,"&lt;="&amp;O$3)-$F2948)))</f>
        <v>#VALUE!</v>
      </c>
      <c r="P2948" s="21" t="e">
        <f>IF(OR($B2948="",P$3&lt;$D2948+Настройки!$B$7),0,MAX(0,$E2948-MAX(0,SUMIFS(Тех_Движение!$G$2:$G$5111,Тех_Движение!$D$2:$D$5111,$C2948,Тех_Движение!$B$2:$B$5111,"&lt;="&amp;P$3)-$F2948)))</f>
        <v>#VALUE!</v>
      </c>
      <c r="Q2948" s="21" t="e">
        <f>IF(OR($B2948="",Q$3&lt;$D2948+Настройки!$B$7),0,MAX(0,$E2948-MAX(0,SUMIFS(Тех_Движение!$G$2:$G$5111,Тех_Движение!$D$2:$D$5111,$C2948,Тех_Движение!$B$2:$B$5111,"&lt;="&amp;Q$3)-$F2948)))</f>
        <v>#VALUE!</v>
      </c>
      <c r="R2948" s="21" t="str">
        <f t="shared" si="136"/>
        <v/>
      </c>
      <c r="S2948" s="23" t="str">
        <f>IF($B2948="","",VLOOKUP($C2948,Настройки!$A$11:$L$17,9,FALSE))</f>
        <v/>
      </c>
      <c r="T2948" s="23" t="str">
        <f t="shared" si="137"/>
        <v/>
      </c>
    </row>
    <row r="2949" spans="1:20" x14ac:dyDescent="0.3">
      <c r="A2949" s="20">
        <f>Тех_Движение!$A$2946</f>
        <v>2945</v>
      </c>
      <c r="B2949" s="20" t="str">
        <f>IF(Тех_Движение!$F$2946&gt;0,Тех_Движение!$I$2946,"")</f>
        <v/>
      </c>
      <c r="C2949" s="20" t="str">
        <f>IF($B2949="","",Тех_Движение!$D$2946)</f>
        <v/>
      </c>
      <c r="D2949" s="9" t="str">
        <f>IF($B2949="","",Тех_Движение!$B$2946)</f>
        <v/>
      </c>
      <c r="E2949" s="21" t="str">
        <f>IF($B2949="","",Тех_Движение!$F$2946)</f>
        <v/>
      </c>
      <c r="F2949" s="21" t="str">
        <f>IF($B2949="","",SUMIFS($E$5:$E2948,$C$5:$C2948,$C2949))</f>
        <v/>
      </c>
      <c r="G2949" s="21" t="str">
        <f>IF($B2949="","",MAX(0,$E2949-MAX(0,SUMIFS(Тех_Движение!$G$2:$G$5111,Тех_Движение!$D$2:$D$5111,$C2949,Тех_Движение!$B$2:$B$5111,"&lt;="&amp;Настройки!$B$5-1)-$F2949)))</f>
        <v/>
      </c>
      <c r="H2949" s="21" t="str">
        <f>IF($B2949="","",IF(AND($D2949&gt;=Настройки!$B$5,$D2949&lt;=Настройки!$B$6),$E2949,0))</f>
        <v/>
      </c>
      <c r="I2949" s="21" t="str">
        <f t="shared" ref="I2949:I3012" si="138">IF($B2949="","",$G2949+$H2949-$J2949)</f>
        <v/>
      </c>
      <c r="J2949" s="21" t="str">
        <f>IF($B2949="","",MAX(0,$E2949-MAX(0,SUMIFS(Тех_Движение!$G$2:$G$5111,Тех_Движение!$D$2:$D$5111,$C2949,Тех_Движение!$B$2:$B$5111,"&lt;="&amp;Настройки!$B$6)-$F2949)))</f>
        <v/>
      </c>
      <c r="K2949" s="21" t="e">
        <f>IF(OR($B2949="",K$3&lt;$D2949+Настройки!$B$7),0,MAX(0,$E2949-MAX(0,SUMIFS(Тех_Движение!$G$2:$G$5111,Тех_Движение!$D$2:$D$5111,$C2949,Тех_Движение!$B$2:$B$5111,"&lt;="&amp;K$3)-$F2949)))</f>
        <v>#VALUE!</v>
      </c>
      <c r="L2949" s="21" t="e">
        <f>IF(OR($B2949="",L$3&lt;$D2949+Настройки!$B$7),0,MAX(0,$E2949-MAX(0,SUMIFS(Тех_Движение!$G$2:$G$5111,Тех_Движение!$D$2:$D$5111,$C2949,Тех_Движение!$B$2:$B$5111,"&lt;="&amp;L$3)-$F2949)))</f>
        <v>#VALUE!</v>
      </c>
      <c r="M2949" s="21" t="e">
        <f>IF(OR($B2949="",M$3&lt;$D2949+Настройки!$B$7),0,MAX(0,$E2949-MAX(0,SUMIFS(Тех_Движение!$G$2:$G$5111,Тех_Движение!$D$2:$D$5111,$C2949,Тех_Движение!$B$2:$B$5111,"&lt;="&amp;M$3)-$F2949)))</f>
        <v>#VALUE!</v>
      </c>
      <c r="N2949" s="21" t="e">
        <f>IF(OR($B2949="",N$3&lt;$D2949+Настройки!$B$7),0,MAX(0,$E2949-MAX(0,SUMIFS(Тех_Движение!$G$2:$G$5111,Тех_Движение!$D$2:$D$5111,$C2949,Тех_Движение!$B$2:$B$5111,"&lt;="&amp;N$3)-$F2949)))</f>
        <v>#VALUE!</v>
      </c>
      <c r="O2949" s="21" t="e">
        <f>IF(OR($B2949="",O$3&lt;$D2949+Настройки!$B$7),0,MAX(0,$E2949-MAX(0,SUMIFS(Тех_Движение!$G$2:$G$5111,Тех_Движение!$D$2:$D$5111,$C2949,Тех_Движение!$B$2:$B$5111,"&lt;="&amp;O$3)-$F2949)))</f>
        <v>#VALUE!</v>
      </c>
      <c r="P2949" s="21" t="e">
        <f>IF(OR($B2949="",P$3&lt;$D2949+Настройки!$B$7),0,MAX(0,$E2949-MAX(0,SUMIFS(Тех_Движение!$G$2:$G$5111,Тех_Движение!$D$2:$D$5111,$C2949,Тех_Движение!$B$2:$B$5111,"&lt;="&amp;P$3)-$F2949)))</f>
        <v>#VALUE!</v>
      </c>
      <c r="Q2949" s="21" t="e">
        <f>IF(OR($B2949="",Q$3&lt;$D2949+Настройки!$B$7),0,MAX(0,$E2949-MAX(0,SUMIFS(Тех_Движение!$G$2:$G$5111,Тех_Движение!$D$2:$D$5111,$C2949,Тех_Движение!$B$2:$B$5111,"&lt;="&amp;Q$3)-$F2949)))</f>
        <v>#VALUE!</v>
      </c>
      <c r="R2949" s="21" t="str">
        <f t="shared" ref="R2949:R3012" si="139">IF($B2949="","",SUM($K2949:$Q2949))</f>
        <v/>
      </c>
      <c r="S2949" s="23" t="str">
        <f>IF($B2949="","",VLOOKUP($C2949,Настройки!$A$11:$L$17,9,FALSE))</f>
        <v/>
      </c>
      <c r="T2949" s="23" t="str">
        <f t="shared" ref="T2949:T3012" si="140">IF($B2949="","",$R2949*$S2949)</f>
        <v/>
      </c>
    </row>
    <row r="2950" spans="1:20" x14ac:dyDescent="0.3">
      <c r="A2950" s="20">
        <f>Тех_Движение!$A$2947</f>
        <v>2946</v>
      </c>
      <c r="B2950" s="20" t="str">
        <f>IF(Тех_Движение!$F$2947&gt;0,Тех_Движение!$I$2947,"")</f>
        <v/>
      </c>
      <c r="C2950" s="20" t="str">
        <f>IF($B2950="","",Тех_Движение!$D$2947)</f>
        <v/>
      </c>
      <c r="D2950" s="9" t="str">
        <f>IF($B2950="","",Тех_Движение!$B$2947)</f>
        <v/>
      </c>
      <c r="E2950" s="21" t="str">
        <f>IF($B2950="","",Тех_Движение!$F$2947)</f>
        <v/>
      </c>
      <c r="F2950" s="21" t="str">
        <f>IF($B2950="","",SUMIFS($E$5:$E2949,$C$5:$C2949,$C2950))</f>
        <v/>
      </c>
      <c r="G2950" s="21" t="str">
        <f>IF($B2950="","",MAX(0,$E2950-MAX(0,SUMIFS(Тех_Движение!$G$2:$G$5111,Тех_Движение!$D$2:$D$5111,$C2950,Тех_Движение!$B$2:$B$5111,"&lt;="&amp;Настройки!$B$5-1)-$F2950)))</f>
        <v/>
      </c>
      <c r="H2950" s="21" t="str">
        <f>IF($B2950="","",IF(AND($D2950&gt;=Настройки!$B$5,$D2950&lt;=Настройки!$B$6),$E2950,0))</f>
        <v/>
      </c>
      <c r="I2950" s="21" t="str">
        <f t="shared" si="138"/>
        <v/>
      </c>
      <c r="J2950" s="21" t="str">
        <f>IF($B2950="","",MAX(0,$E2950-MAX(0,SUMIFS(Тех_Движение!$G$2:$G$5111,Тех_Движение!$D$2:$D$5111,$C2950,Тех_Движение!$B$2:$B$5111,"&lt;="&amp;Настройки!$B$6)-$F2950)))</f>
        <v/>
      </c>
      <c r="K2950" s="21" t="e">
        <f>IF(OR($B2950="",K$3&lt;$D2950+Настройки!$B$7),0,MAX(0,$E2950-MAX(0,SUMIFS(Тех_Движение!$G$2:$G$5111,Тех_Движение!$D$2:$D$5111,$C2950,Тех_Движение!$B$2:$B$5111,"&lt;="&amp;K$3)-$F2950)))</f>
        <v>#VALUE!</v>
      </c>
      <c r="L2950" s="21" t="e">
        <f>IF(OR($B2950="",L$3&lt;$D2950+Настройки!$B$7),0,MAX(0,$E2950-MAX(0,SUMIFS(Тех_Движение!$G$2:$G$5111,Тех_Движение!$D$2:$D$5111,$C2950,Тех_Движение!$B$2:$B$5111,"&lt;="&amp;L$3)-$F2950)))</f>
        <v>#VALUE!</v>
      </c>
      <c r="M2950" s="21" t="e">
        <f>IF(OR($B2950="",M$3&lt;$D2950+Настройки!$B$7),0,MAX(0,$E2950-MAX(0,SUMIFS(Тех_Движение!$G$2:$G$5111,Тех_Движение!$D$2:$D$5111,$C2950,Тех_Движение!$B$2:$B$5111,"&lt;="&amp;M$3)-$F2950)))</f>
        <v>#VALUE!</v>
      </c>
      <c r="N2950" s="21" t="e">
        <f>IF(OR($B2950="",N$3&lt;$D2950+Настройки!$B$7),0,MAX(0,$E2950-MAX(0,SUMIFS(Тех_Движение!$G$2:$G$5111,Тех_Движение!$D$2:$D$5111,$C2950,Тех_Движение!$B$2:$B$5111,"&lt;="&amp;N$3)-$F2950)))</f>
        <v>#VALUE!</v>
      </c>
      <c r="O2950" s="21" t="e">
        <f>IF(OR($B2950="",O$3&lt;$D2950+Настройки!$B$7),0,MAX(0,$E2950-MAX(0,SUMIFS(Тех_Движение!$G$2:$G$5111,Тех_Движение!$D$2:$D$5111,$C2950,Тех_Движение!$B$2:$B$5111,"&lt;="&amp;O$3)-$F2950)))</f>
        <v>#VALUE!</v>
      </c>
      <c r="P2950" s="21" t="e">
        <f>IF(OR($B2950="",P$3&lt;$D2950+Настройки!$B$7),0,MAX(0,$E2950-MAX(0,SUMIFS(Тех_Движение!$G$2:$G$5111,Тех_Движение!$D$2:$D$5111,$C2950,Тех_Движение!$B$2:$B$5111,"&lt;="&amp;P$3)-$F2950)))</f>
        <v>#VALUE!</v>
      </c>
      <c r="Q2950" s="21" t="e">
        <f>IF(OR($B2950="",Q$3&lt;$D2950+Настройки!$B$7),0,MAX(0,$E2950-MAX(0,SUMIFS(Тех_Движение!$G$2:$G$5111,Тех_Движение!$D$2:$D$5111,$C2950,Тех_Движение!$B$2:$B$5111,"&lt;="&amp;Q$3)-$F2950)))</f>
        <v>#VALUE!</v>
      </c>
      <c r="R2950" s="21" t="str">
        <f t="shared" si="139"/>
        <v/>
      </c>
      <c r="S2950" s="23" t="str">
        <f>IF($B2950="","",VLOOKUP($C2950,Настройки!$A$11:$L$17,9,FALSE))</f>
        <v/>
      </c>
      <c r="T2950" s="23" t="str">
        <f t="shared" si="140"/>
        <v/>
      </c>
    </row>
    <row r="2951" spans="1:20" x14ac:dyDescent="0.3">
      <c r="A2951" s="20">
        <f>Тех_Движение!$A$2948</f>
        <v>2947</v>
      </c>
      <c r="B2951" s="20" t="str">
        <f>IF(Тех_Движение!$F$2948&gt;0,Тех_Движение!$I$2948,"")</f>
        <v/>
      </c>
      <c r="C2951" s="20" t="str">
        <f>IF($B2951="","",Тех_Движение!$D$2948)</f>
        <v/>
      </c>
      <c r="D2951" s="9" t="str">
        <f>IF($B2951="","",Тех_Движение!$B$2948)</f>
        <v/>
      </c>
      <c r="E2951" s="21" t="str">
        <f>IF($B2951="","",Тех_Движение!$F$2948)</f>
        <v/>
      </c>
      <c r="F2951" s="21" t="str">
        <f>IF($B2951="","",SUMIFS($E$5:$E2950,$C$5:$C2950,$C2951))</f>
        <v/>
      </c>
      <c r="G2951" s="21" t="str">
        <f>IF($B2951="","",MAX(0,$E2951-MAX(0,SUMIFS(Тех_Движение!$G$2:$G$5111,Тех_Движение!$D$2:$D$5111,$C2951,Тех_Движение!$B$2:$B$5111,"&lt;="&amp;Настройки!$B$5-1)-$F2951)))</f>
        <v/>
      </c>
      <c r="H2951" s="21" t="str">
        <f>IF($B2951="","",IF(AND($D2951&gt;=Настройки!$B$5,$D2951&lt;=Настройки!$B$6),$E2951,0))</f>
        <v/>
      </c>
      <c r="I2951" s="21" t="str">
        <f t="shared" si="138"/>
        <v/>
      </c>
      <c r="J2951" s="21" t="str">
        <f>IF($B2951="","",MAX(0,$E2951-MAX(0,SUMIFS(Тех_Движение!$G$2:$G$5111,Тех_Движение!$D$2:$D$5111,$C2951,Тех_Движение!$B$2:$B$5111,"&lt;="&amp;Настройки!$B$6)-$F2951)))</f>
        <v/>
      </c>
      <c r="K2951" s="21" t="e">
        <f>IF(OR($B2951="",K$3&lt;$D2951+Настройки!$B$7),0,MAX(0,$E2951-MAX(0,SUMIFS(Тех_Движение!$G$2:$G$5111,Тех_Движение!$D$2:$D$5111,$C2951,Тех_Движение!$B$2:$B$5111,"&lt;="&amp;K$3)-$F2951)))</f>
        <v>#VALUE!</v>
      </c>
      <c r="L2951" s="21" t="e">
        <f>IF(OR($B2951="",L$3&lt;$D2951+Настройки!$B$7),0,MAX(0,$E2951-MAX(0,SUMIFS(Тех_Движение!$G$2:$G$5111,Тех_Движение!$D$2:$D$5111,$C2951,Тех_Движение!$B$2:$B$5111,"&lt;="&amp;L$3)-$F2951)))</f>
        <v>#VALUE!</v>
      </c>
      <c r="M2951" s="21" t="e">
        <f>IF(OR($B2951="",M$3&lt;$D2951+Настройки!$B$7),0,MAX(0,$E2951-MAX(0,SUMIFS(Тех_Движение!$G$2:$G$5111,Тех_Движение!$D$2:$D$5111,$C2951,Тех_Движение!$B$2:$B$5111,"&lt;="&amp;M$3)-$F2951)))</f>
        <v>#VALUE!</v>
      </c>
      <c r="N2951" s="21" t="e">
        <f>IF(OR($B2951="",N$3&lt;$D2951+Настройки!$B$7),0,MAX(0,$E2951-MAX(0,SUMIFS(Тех_Движение!$G$2:$G$5111,Тех_Движение!$D$2:$D$5111,$C2951,Тех_Движение!$B$2:$B$5111,"&lt;="&amp;N$3)-$F2951)))</f>
        <v>#VALUE!</v>
      </c>
      <c r="O2951" s="21" t="e">
        <f>IF(OR($B2951="",O$3&lt;$D2951+Настройки!$B$7),0,MAX(0,$E2951-MAX(0,SUMIFS(Тех_Движение!$G$2:$G$5111,Тех_Движение!$D$2:$D$5111,$C2951,Тех_Движение!$B$2:$B$5111,"&lt;="&amp;O$3)-$F2951)))</f>
        <v>#VALUE!</v>
      </c>
      <c r="P2951" s="21" t="e">
        <f>IF(OR($B2951="",P$3&lt;$D2951+Настройки!$B$7),0,MAX(0,$E2951-MAX(0,SUMIFS(Тех_Движение!$G$2:$G$5111,Тех_Движение!$D$2:$D$5111,$C2951,Тех_Движение!$B$2:$B$5111,"&lt;="&amp;P$3)-$F2951)))</f>
        <v>#VALUE!</v>
      </c>
      <c r="Q2951" s="21" t="e">
        <f>IF(OR($B2951="",Q$3&lt;$D2951+Настройки!$B$7),0,MAX(0,$E2951-MAX(0,SUMIFS(Тех_Движение!$G$2:$G$5111,Тех_Движение!$D$2:$D$5111,$C2951,Тех_Движение!$B$2:$B$5111,"&lt;="&amp;Q$3)-$F2951)))</f>
        <v>#VALUE!</v>
      </c>
      <c r="R2951" s="21" t="str">
        <f t="shared" si="139"/>
        <v/>
      </c>
      <c r="S2951" s="23" t="str">
        <f>IF($B2951="","",VLOOKUP($C2951,Настройки!$A$11:$L$17,9,FALSE))</f>
        <v/>
      </c>
      <c r="T2951" s="23" t="str">
        <f t="shared" si="140"/>
        <v/>
      </c>
    </row>
    <row r="2952" spans="1:20" x14ac:dyDescent="0.3">
      <c r="A2952" s="20">
        <f>Тех_Движение!$A$2949</f>
        <v>2948</v>
      </c>
      <c r="B2952" s="20" t="str">
        <f>IF(Тех_Движение!$F$2949&gt;0,Тех_Движение!$I$2949,"")</f>
        <v/>
      </c>
      <c r="C2952" s="20" t="str">
        <f>IF($B2952="","",Тех_Движение!$D$2949)</f>
        <v/>
      </c>
      <c r="D2952" s="9" t="str">
        <f>IF($B2952="","",Тех_Движение!$B$2949)</f>
        <v/>
      </c>
      <c r="E2952" s="21" t="str">
        <f>IF($B2952="","",Тех_Движение!$F$2949)</f>
        <v/>
      </c>
      <c r="F2952" s="21" t="str">
        <f>IF($B2952="","",SUMIFS($E$5:$E2951,$C$5:$C2951,$C2952))</f>
        <v/>
      </c>
      <c r="G2952" s="21" t="str">
        <f>IF($B2952="","",MAX(0,$E2952-MAX(0,SUMIFS(Тех_Движение!$G$2:$G$5111,Тех_Движение!$D$2:$D$5111,$C2952,Тех_Движение!$B$2:$B$5111,"&lt;="&amp;Настройки!$B$5-1)-$F2952)))</f>
        <v/>
      </c>
      <c r="H2952" s="21" t="str">
        <f>IF($B2952="","",IF(AND($D2952&gt;=Настройки!$B$5,$D2952&lt;=Настройки!$B$6),$E2952,0))</f>
        <v/>
      </c>
      <c r="I2952" s="21" t="str">
        <f t="shared" si="138"/>
        <v/>
      </c>
      <c r="J2952" s="21" t="str">
        <f>IF($B2952="","",MAX(0,$E2952-MAX(0,SUMIFS(Тех_Движение!$G$2:$G$5111,Тех_Движение!$D$2:$D$5111,$C2952,Тех_Движение!$B$2:$B$5111,"&lt;="&amp;Настройки!$B$6)-$F2952)))</f>
        <v/>
      </c>
      <c r="K2952" s="21" t="e">
        <f>IF(OR($B2952="",K$3&lt;$D2952+Настройки!$B$7),0,MAX(0,$E2952-MAX(0,SUMIFS(Тех_Движение!$G$2:$G$5111,Тех_Движение!$D$2:$D$5111,$C2952,Тех_Движение!$B$2:$B$5111,"&lt;="&amp;K$3)-$F2952)))</f>
        <v>#VALUE!</v>
      </c>
      <c r="L2952" s="21" t="e">
        <f>IF(OR($B2952="",L$3&lt;$D2952+Настройки!$B$7),0,MAX(0,$E2952-MAX(0,SUMIFS(Тех_Движение!$G$2:$G$5111,Тех_Движение!$D$2:$D$5111,$C2952,Тех_Движение!$B$2:$B$5111,"&lt;="&amp;L$3)-$F2952)))</f>
        <v>#VALUE!</v>
      </c>
      <c r="M2952" s="21" t="e">
        <f>IF(OR($B2952="",M$3&lt;$D2952+Настройки!$B$7),0,MAX(0,$E2952-MAX(0,SUMIFS(Тех_Движение!$G$2:$G$5111,Тех_Движение!$D$2:$D$5111,$C2952,Тех_Движение!$B$2:$B$5111,"&lt;="&amp;M$3)-$F2952)))</f>
        <v>#VALUE!</v>
      </c>
      <c r="N2952" s="21" t="e">
        <f>IF(OR($B2952="",N$3&lt;$D2952+Настройки!$B$7),0,MAX(0,$E2952-MAX(0,SUMIFS(Тех_Движение!$G$2:$G$5111,Тех_Движение!$D$2:$D$5111,$C2952,Тех_Движение!$B$2:$B$5111,"&lt;="&amp;N$3)-$F2952)))</f>
        <v>#VALUE!</v>
      </c>
      <c r="O2952" s="21" t="e">
        <f>IF(OR($B2952="",O$3&lt;$D2952+Настройки!$B$7),0,MAX(0,$E2952-MAX(0,SUMIFS(Тех_Движение!$G$2:$G$5111,Тех_Движение!$D$2:$D$5111,$C2952,Тех_Движение!$B$2:$B$5111,"&lt;="&amp;O$3)-$F2952)))</f>
        <v>#VALUE!</v>
      </c>
      <c r="P2952" s="21" t="e">
        <f>IF(OR($B2952="",P$3&lt;$D2952+Настройки!$B$7),0,MAX(0,$E2952-MAX(0,SUMIFS(Тех_Движение!$G$2:$G$5111,Тех_Движение!$D$2:$D$5111,$C2952,Тех_Движение!$B$2:$B$5111,"&lt;="&amp;P$3)-$F2952)))</f>
        <v>#VALUE!</v>
      </c>
      <c r="Q2952" s="21" t="e">
        <f>IF(OR($B2952="",Q$3&lt;$D2952+Настройки!$B$7),0,MAX(0,$E2952-MAX(0,SUMIFS(Тех_Движение!$G$2:$G$5111,Тех_Движение!$D$2:$D$5111,$C2952,Тех_Движение!$B$2:$B$5111,"&lt;="&amp;Q$3)-$F2952)))</f>
        <v>#VALUE!</v>
      </c>
      <c r="R2952" s="21" t="str">
        <f t="shared" si="139"/>
        <v/>
      </c>
      <c r="S2952" s="23" t="str">
        <f>IF($B2952="","",VLOOKUP($C2952,Настройки!$A$11:$L$17,9,FALSE))</f>
        <v/>
      </c>
      <c r="T2952" s="23" t="str">
        <f t="shared" si="140"/>
        <v/>
      </c>
    </row>
    <row r="2953" spans="1:20" x14ac:dyDescent="0.3">
      <c r="A2953" s="20">
        <f>Тех_Движение!$A$2950</f>
        <v>2949</v>
      </c>
      <c r="B2953" s="20" t="str">
        <f>IF(Тех_Движение!$F$2950&gt;0,Тех_Движение!$I$2950,"")</f>
        <v/>
      </c>
      <c r="C2953" s="20" t="str">
        <f>IF($B2953="","",Тех_Движение!$D$2950)</f>
        <v/>
      </c>
      <c r="D2953" s="9" t="str">
        <f>IF($B2953="","",Тех_Движение!$B$2950)</f>
        <v/>
      </c>
      <c r="E2953" s="21" t="str">
        <f>IF($B2953="","",Тех_Движение!$F$2950)</f>
        <v/>
      </c>
      <c r="F2953" s="21" t="str">
        <f>IF($B2953="","",SUMIFS($E$5:$E2952,$C$5:$C2952,$C2953))</f>
        <v/>
      </c>
      <c r="G2953" s="21" t="str">
        <f>IF($B2953="","",MAX(0,$E2953-MAX(0,SUMIFS(Тех_Движение!$G$2:$G$5111,Тех_Движение!$D$2:$D$5111,$C2953,Тех_Движение!$B$2:$B$5111,"&lt;="&amp;Настройки!$B$5-1)-$F2953)))</f>
        <v/>
      </c>
      <c r="H2953" s="21" t="str">
        <f>IF($B2953="","",IF(AND($D2953&gt;=Настройки!$B$5,$D2953&lt;=Настройки!$B$6),$E2953,0))</f>
        <v/>
      </c>
      <c r="I2953" s="21" t="str">
        <f t="shared" si="138"/>
        <v/>
      </c>
      <c r="J2953" s="21" t="str">
        <f>IF($B2953="","",MAX(0,$E2953-MAX(0,SUMIFS(Тех_Движение!$G$2:$G$5111,Тех_Движение!$D$2:$D$5111,$C2953,Тех_Движение!$B$2:$B$5111,"&lt;="&amp;Настройки!$B$6)-$F2953)))</f>
        <v/>
      </c>
      <c r="K2953" s="21" t="e">
        <f>IF(OR($B2953="",K$3&lt;$D2953+Настройки!$B$7),0,MAX(0,$E2953-MAX(0,SUMIFS(Тех_Движение!$G$2:$G$5111,Тех_Движение!$D$2:$D$5111,$C2953,Тех_Движение!$B$2:$B$5111,"&lt;="&amp;K$3)-$F2953)))</f>
        <v>#VALUE!</v>
      </c>
      <c r="L2953" s="21" t="e">
        <f>IF(OR($B2953="",L$3&lt;$D2953+Настройки!$B$7),0,MAX(0,$E2953-MAX(0,SUMIFS(Тех_Движение!$G$2:$G$5111,Тех_Движение!$D$2:$D$5111,$C2953,Тех_Движение!$B$2:$B$5111,"&lt;="&amp;L$3)-$F2953)))</f>
        <v>#VALUE!</v>
      </c>
      <c r="M2953" s="21" t="e">
        <f>IF(OR($B2953="",M$3&lt;$D2953+Настройки!$B$7),0,MAX(0,$E2953-MAX(0,SUMIFS(Тех_Движение!$G$2:$G$5111,Тех_Движение!$D$2:$D$5111,$C2953,Тех_Движение!$B$2:$B$5111,"&lt;="&amp;M$3)-$F2953)))</f>
        <v>#VALUE!</v>
      </c>
      <c r="N2953" s="21" t="e">
        <f>IF(OR($B2953="",N$3&lt;$D2953+Настройки!$B$7),0,MAX(0,$E2953-MAX(0,SUMIFS(Тех_Движение!$G$2:$G$5111,Тех_Движение!$D$2:$D$5111,$C2953,Тех_Движение!$B$2:$B$5111,"&lt;="&amp;N$3)-$F2953)))</f>
        <v>#VALUE!</v>
      </c>
      <c r="O2953" s="21" t="e">
        <f>IF(OR($B2953="",O$3&lt;$D2953+Настройки!$B$7),0,MAX(0,$E2953-MAX(0,SUMIFS(Тех_Движение!$G$2:$G$5111,Тех_Движение!$D$2:$D$5111,$C2953,Тех_Движение!$B$2:$B$5111,"&lt;="&amp;O$3)-$F2953)))</f>
        <v>#VALUE!</v>
      </c>
      <c r="P2953" s="21" t="e">
        <f>IF(OR($B2953="",P$3&lt;$D2953+Настройки!$B$7),0,MAX(0,$E2953-MAX(0,SUMIFS(Тех_Движение!$G$2:$G$5111,Тех_Движение!$D$2:$D$5111,$C2953,Тех_Движение!$B$2:$B$5111,"&lt;="&amp;P$3)-$F2953)))</f>
        <v>#VALUE!</v>
      </c>
      <c r="Q2953" s="21" t="e">
        <f>IF(OR($B2953="",Q$3&lt;$D2953+Настройки!$B$7),0,MAX(0,$E2953-MAX(0,SUMIFS(Тех_Движение!$G$2:$G$5111,Тех_Движение!$D$2:$D$5111,$C2953,Тех_Движение!$B$2:$B$5111,"&lt;="&amp;Q$3)-$F2953)))</f>
        <v>#VALUE!</v>
      </c>
      <c r="R2953" s="21" t="str">
        <f t="shared" si="139"/>
        <v/>
      </c>
      <c r="S2953" s="23" t="str">
        <f>IF($B2953="","",VLOOKUP($C2953,Настройки!$A$11:$L$17,9,FALSE))</f>
        <v/>
      </c>
      <c r="T2953" s="23" t="str">
        <f t="shared" si="140"/>
        <v/>
      </c>
    </row>
    <row r="2954" spans="1:20" x14ac:dyDescent="0.3">
      <c r="A2954" s="20">
        <f>Тех_Движение!$A$2951</f>
        <v>2950</v>
      </c>
      <c r="B2954" s="20" t="str">
        <f>IF(Тех_Движение!$F$2951&gt;0,Тех_Движение!$I$2951,"")</f>
        <v/>
      </c>
      <c r="C2954" s="20" t="str">
        <f>IF($B2954="","",Тех_Движение!$D$2951)</f>
        <v/>
      </c>
      <c r="D2954" s="9" t="str">
        <f>IF($B2954="","",Тех_Движение!$B$2951)</f>
        <v/>
      </c>
      <c r="E2954" s="21" t="str">
        <f>IF($B2954="","",Тех_Движение!$F$2951)</f>
        <v/>
      </c>
      <c r="F2954" s="21" t="str">
        <f>IF($B2954="","",SUMIFS($E$5:$E2953,$C$5:$C2953,$C2954))</f>
        <v/>
      </c>
      <c r="G2954" s="21" t="str">
        <f>IF($B2954="","",MAX(0,$E2954-MAX(0,SUMIFS(Тех_Движение!$G$2:$G$5111,Тех_Движение!$D$2:$D$5111,$C2954,Тех_Движение!$B$2:$B$5111,"&lt;="&amp;Настройки!$B$5-1)-$F2954)))</f>
        <v/>
      </c>
      <c r="H2954" s="21" t="str">
        <f>IF($B2954="","",IF(AND($D2954&gt;=Настройки!$B$5,$D2954&lt;=Настройки!$B$6),$E2954,0))</f>
        <v/>
      </c>
      <c r="I2954" s="21" t="str">
        <f t="shared" si="138"/>
        <v/>
      </c>
      <c r="J2954" s="21" t="str">
        <f>IF($B2954="","",MAX(0,$E2954-MAX(0,SUMIFS(Тех_Движение!$G$2:$G$5111,Тех_Движение!$D$2:$D$5111,$C2954,Тех_Движение!$B$2:$B$5111,"&lt;="&amp;Настройки!$B$6)-$F2954)))</f>
        <v/>
      </c>
      <c r="K2954" s="21" t="e">
        <f>IF(OR($B2954="",K$3&lt;$D2954+Настройки!$B$7),0,MAX(0,$E2954-MAX(0,SUMIFS(Тех_Движение!$G$2:$G$5111,Тех_Движение!$D$2:$D$5111,$C2954,Тех_Движение!$B$2:$B$5111,"&lt;="&amp;K$3)-$F2954)))</f>
        <v>#VALUE!</v>
      </c>
      <c r="L2954" s="21" t="e">
        <f>IF(OR($B2954="",L$3&lt;$D2954+Настройки!$B$7),0,MAX(0,$E2954-MAX(0,SUMIFS(Тех_Движение!$G$2:$G$5111,Тех_Движение!$D$2:$D$5111,$C2954,Тех_Движение!$B$2:$B$5111,"&lt;="&amp;L$3)-$F2954)))</f>
        <v>#VALUE!</v>
      </c>
      <c r="M2954" s="21" t="e">
        <f>IF(OR($B2954="",M$3&lt;$D2954+Настройки!$B$7),0,MAX(0,$E2954-MAX(0,SUMIFS(Тех_Движение!$G$2:$G$5111,Тех_Движение!$D$2:$D$5111,$C2954,Тех_Движение!$B$2:$B$5111,"&lt;="&amp;M$3)-$F2954)))</f>
        <v>#VALUE!</v>
      </c>
      <c r="N2954" s="21" t="e">
        <f>IF(OR($B2954="",N$3&lt;$D2954+Настройки!$B$7),0,MAX(0,$E2954-MAX(0,SUMIFS(Тех_Движение!$G$2:$G$5111,Тех_Движение!$D$2:$D$5111,$C2954,Тех_Движение!$B$2:$B$5111,"&lt;="&amp;N$3)-$F2954)))</f>
        <v>#VALUE!</v>
      </c>
      <c r="O2954" s="21" t="e">
        <f>IF(OR($B2954="",O$3&lt;$D2954+Настройки!$B$7),0,MAX(0,$E2954-MAX(0,SUMIFS(Тех_Движение!$G$2:$G$5111,Тех_Движение!$D$2:$D$5111,$C2954,Тех_Движение!$B$2:$B$5111,"&lt;="&amp;O$3)-$F2954)))</f>
        <v>#VALUE!</v>
      </c>
      <c r="P2954" s="21" t="e">
        <f>IF(OR($B2954="",P$3&lt;$D2954+Настройки!$B$7),0,MAX(0,$E2954-MAX(0,SUMIFS(Тех_Движение!$G$2:$G$5111,Тех_Движение!$D$2:$D$5111,$C2954,Тех_Движение!$B$2:$B$5111,"&lt;="&amp;P$3)-$F2954)))</f>
        <v>#VALUE!</v>
      </c>
      <c r="Q2954" s="21" t="e">
        <f>IF(OR($B2954="",Q$3&lt;$D2954+Настройки!$B$7),0,MAX(0,$E2954-MAX(0,SUMIFS(Тех_Движение!$G$2:$G$5111,Тех_Движение!$D$2:$D$5111,$C2954,Тех_Движение!$B$2:$B$5111,"&lt;="&amp;Q$3)-$F2954)))</f>
        <v>#VALUE!</v>
      </c>
      <c r="R2954" s="21" t="str">
        <f t="shared" si="139"/>
        <v/>
      </c>
      <c r="S2954" s="23" t="str">
        <f>IF($B2954="","",VLOOKUP($C2954,Настройки!$A$11:$L$17,9,FALSE))</f>
        <v/>
      </c>
      <c r="T2954" s="23" t="str">
        <f t="shared" si="140"/>
        <v/>
      </c>
    </row>
    <row r="2955" spans="1:20" x14ac:dyDescent="0.3">
      <c r="A2955" s="20">
        <f>Тех_Движение!$A$2952</f>
        <v>2951</v>
      </c>
      <c r="B2955" s="20" t="str">
        <f>IF(Тех_Движение!$F$2952&gt;0,Тех_Движение!$I$2952,"")</f>
        <v/>
      </c>
      <c r="C2955" s="20" t="str">
        <f>IF($B2955="","",Тех_Движение!$D$2952)</f>
        <v/>
      </c>
      <c r="D2955" s="9" t="str">
        <f>IF($B2955="","",Тех_Движение!$B$2952)</f>
        <v/>
      </c>
      <c r="E2955" s="21" t="str">
        <f>IF($B2955="","",Тех_Движение!$F$2952)</f>
        <v/>
      </c>
      <c r="F2955" s="21" t="str">
        <f>IF($B2955="","",SUMIFS($E$5:$E2954,$C$5:$C2954,$C2955))</f>
        <v/>
      </c>
      <c r="G2955" s="21" t="str">
        <f>IF($B2955="","",MAX(0,$E2955-MAX(0,SUMIFS(Тех_Движение!$G$2:$G$5111,Тех_Движение!$D$2:$D$5111,$C2955,Тех_Движение!$B$2:$B$5111,"&lt;="&amp;Настройки!$B$5-1)-$F2955)))</f>
        <v/>
      </c>
      <c r="H2955" s="21" t="str">
        <f>IF($B2955="","",IF(AND($D2955&gt;=Настройки!$B$5,$D2955&lt;=Настройки!$B$6),$E2955,0))</f>
        <v/>
      </c>
      <c r="I2955" s="21" t="str">
        <f t="shared" si="138"/>
        <v/>
      </c>
      <c r="J2955" s="21" t="str">
        <f>IF($B2955="","",MAX(0,$E2955-MAX(0,SUMIFS(Тех_Движение!$G$2:$G$5111,Тех_Движение!$D$2:$D$5111,$C2955,Тех_Движение!$B$2:$B$5111,"&lt;="&amp;Настройки!$B$6)-$F2955)))</f>
        <v/>
      </c>
      <c r="K2955" s="21" t="e">
        <f>IF(OR($B2955="",K$3&lt;$D2955+Настройки!$B$7),0,MAX(0,$E2955-MAX(0,SUMIFS(Тех_Движение!$G$2:$G$5111,Тех_Движение!$D$2:$D$5111,$C2955,Тех_Движение!$B$2:$B$5111,"&lt;="&amp;K$3)-$F2955)))</f>
        <v>#VALUE!</v>
      </c>
      <c r="L2955" s="21" t="e">
        <f>IF(OR($B2955="",L$3&lt;$D2955+Настройки!$B$7),0,MAX(0,$E2955-MAX(0,SUMIFS(Тех_Движение!$G$2:$G$5111,Тех_Движение!$D$2:$D$5111,$C2955,Тех_Движение!$B$2:$B$5111,"&lt;="&amp;L$3)-$F2955)))</f>
        <v>#VALUE!</v>
      </c>
      <c r="M2955" s="21" t="e">
        <f>IF(OR($B2955="",M$3&lt;$D2955+Настройки!$B$7),0,MAX(0,$E2955-MAX(0,SUMIFS(Тех_Движение!$G$2:$G$5111,Тех_Движение!$D$2:$D$5111,$C2955,Тех_Движение!$B$2:$B$5111,"&lt;="&amp;M$3)-$F2955)))</f>
        <v>#VALUE!</v>
      </c>
      <c r="N2955" s="21" t="e">
        <f>IF(OR($B2955="",N$3&lt;$D2955+Настройки!$B$7),0,MAX(0,$E2955-MAX(0,SUMIFS(Тех_Движение!$G$2:$G$5111,Тех_Движение!$D$2:$D$5111,$C2955,Тех_Движение!$B$2:$B$5111,"&lt;="&amp;N$3)-$F2955)))</f>
        <v>#VALUE!</v>
      </c>
      <c r="O2955" s="21" t="e">
        <f>IF(OR($B2955="",O$3&lt;$D2955+Настройки!$B$7),0,MAX(0,$E2955-MAX(0,SUMIFS(Тех_Движение!$G$2:$G$5111,Тех_Движение!$D$2:$D$5111,$C2955,Тех_Движение!$B$2:$B$5111,"&lt;="&amp;O$3)-$F2955)))</f>
        <v>#VALUE!</v>
      </c>
      <c r="P2955" s="21" t="e">
        <f>IF(OR($B2955="",P$3&lt;$D2955+Настройки!$B$7),0,MAX(0,$E2955-MAX(0,SUMIFS(Тех_Движение!$G$2:$G$5111,Тех_Движение!$D$2:$D$5111,$C2955,Тех_Движение!$B$2:$B$5111,"&lt;="&amp;P$3)-$F2955)))</f>
        <v>#VALUE!</v>
      </c>
      <c r="Q2955" s="21" t="e">
        <f>IF(OR($B2955="",Q$3&lt;$D2955+Настройки!$B$7),0,MAX(0,$E2955-MAX(0,SUMIFS(Тех_Движение!$G$2:$G$5111,Тех_Движение!$D$2:$D$5111,$C2955,Тех_Движение!$B$2:$B$5111,"&lt;="&amp;Q$3)-$F2955)))</f>
        <v>#VALUE!</v>
      </c>
      <c r="R2955" s="21" t="str">
        <f t="shared" si="139"/>
        <v/>
      </c>
      <c r="S2955" s="23" t="str">
        <f>IF($B2955="","",VLOOKUP($C2955,Настройки!$A$11:$L$17,9,FALSE))</f>
        <v/>
      </c>
      <c r="T2955" s="23" t="str">
        <f t="shared" si="140"/>
        <v/>
      </c>
    </row>
    <row r="2956" spans="1:20" x14ac:dyDescent="0.3">
      <c r="A2956" s="20">
        <f>Тех_Движение!$A$2953</f>
        <v>2952</v>
      </c>
      <c r="B2956" s="20" t="str">
        <f>IF(Тех_Движение!$F$2953&gt;0,Тех_Движение!$I$2953,"")</f>
        <v/>
      </c>
      <c r="C2956" s="20" t="str">
        <f>IF($B2956="","",Тех_Движение!$D$2953)</f>
        <v/>
      </c>
      <c r="D2956" s="9" t="str">
        <f>IF($B2956="","",Тех_Движение!$B$2953)</f>
        <v/>
      </c>
      <c r="E2956" s="21" t="str">
        <f>IF($B2956="","",Тех_Движение!$F$2953)</f>
        <v/>
      </c>
      <c r="F2956" s="21" t="str">
        <f>IF($B2956="","",SUMIFS($E$5:$E2955,$C$5:$C2955,$C2956))</f>
        <v/>
      </c>
      <c r="G2956" s="21" t="str">
        <f>IF($B2956="","",MAX(0,$E2956-MAX(0,SUMIFS(Тех_Движение!$G$2:$G$5111,Тех_Движение!$D$2:$D$5111,$C2956,Тех_Движение!$B$2:$B$5111,"&lt;="&amp;Настройки!$B$5-1)-$F2956)))</f>
        <v/>
      </c>
      <c r="H2956" s="21" t="str">
        <f>IF($B2956="","",IF(AND($D2956&gt;=Настройки!$B$5,$D2956&lt;=Настройки!$B$6),$E2956,0))</f>
        <v/>
      </c>
      <c r="I2956" s="21" t="str">
        <f t="shared" si="138"/>
        <v/>
      </c>
      <c r="J2956" s="21" t="str">
        <f>IF($B2956="","",MAX(0,$E2956-MAX(0,SUMIFS(Тех_Движение!$G$2:$G$5111,Тех_Движение!$D$2:$D$5111,$C2956,Тех_Движение!$B$2:$B$5111,"&lt;="&amp;Настройки!$B$6)-$F2956)))</f>
        <v/>
      </c>
      <c r="K2956" s="21" t="e">
        <f>IF(OR($B2956="",K$3&lt;$D2956+Настройки!$B$7),0,MAX(0,$E2956-MAX(0,SUMIFS(Тех_Движение!$G$2:$G$5111,Тех_Движение!$D$2:$D$5111,$C2956,Тех_Движение!$B$2:$B$5111,"&lt;="&amp;K$3)-$F2956)))</f>
        <v>#VALUE!</v>
      </c>
      <c r="L2956" s="21" t="e">
        <f>IF(OR($B2956="",L$3&lt;$D2956+Настройки!$B$7),0,MAX(0,$E2956-MAX(0,SUMIFS(Тех_Движение!$G$2:$G$5111,Тех_Движение!$D$2:$D$5111,$C2956,Тех_Движение!$B$2:$B$5111,"&lt;="&amp;L$3)-$F2956)))</f>
        <v>#VALUE!</v>
      </c>
      <c r="M2956" s="21" t="e">
        <f>IF(OR($B2956="",M$3&lt;$D2956+Настройки!$B$7),0,MAX(0,$E2956-MAX(0,SUMIFS(Тех_Движение!$G$2:$G$5111,Тех_Движение!$D$2:$D$5111,$C2956,Тех_Движение!$B$2:$B$5111,"&lt;="&amp;M$3)-$F2956)))</f>
        <v>#VALUE!</v>
      </c>
      <c r="N2956" s="21" t="e">
        <f>IF(OR($B2956="",N$3&lt;$D2956+Настройки!$B$7),0,MAX(0,$E2956-MAX(0,SUMIFS(Тех_Движение!$G$2:$G$5111,Тех_Движение!$D$2:$D$5111,$C2956,Тех_Движение!$B$2:$B$5111,"&lt;="&amp;N$3)-$F2956)))</f>
        <v>#VALUE!</v>
      </c>
      <c r="O2956" s="21" t="e">
        <f>IF(OR($B2956="",O$3&lt;$D2956+Настройки!$B$7),0,MAX(0,$E2956-MAX(0,SUMIFS(Тех_Движение!$G$2:$G$5111,Тех_Движение!$D$2:$D$5111,$C2956,Тех_Движение!$B$2:$B$5111,"&lt;="&amp;O$3)-$F2956)))</f>
        <v>#VALUE!</v>
      </c>
      <c r="P2956" s="21" t="e">
        <f>IF(OR($B2956="",P$3&lt;$D2956+Настройки!$B$7),0,MAX(0,$E2956-MAX(0,SUMIFS(Тех_Движение!$G$2:$G$5111,Тех_Движение!$D$2:$D$5111,$C2956,Тех_Движение!$B$2:$B$5111,"&lt;="&amp;P$3)-$F2956)))</f>
        <v>#VALUE!</v>
      </c>
      <c r="Q2956" s="21" t="e">
        <f>IF(OR($B2956="",Q$3&lt;$D2956+Настройки!$B$7),0,MAX(0,$E2956-MAX(0,SUMIFS(Тех_Движение!$G$2:$G$5111,Тех_Движение!$D$2:$D$5111,$C2956,Тех_Движение!$B$2:$B$5111,"&lt;="&amp;Q$3)-$F2956)))</f>
        <v>#VALUE!</v>
      </c>
      <c r="R2956" s="21" t="str">
        <f t="shared" si="139"/>
        <v/>
      </c>
      <c r="S2956" s="23" t="str">
        <f>IF($B2956="","",VLOOKUP($C2956,Настройки!$A$11:$L$17,9,FALSE))</f>
        <v/>
      </c>
      <c r="T2956" s="23" t="str">
        <f t="shared" si="140"/>
        <v/>
      </c>
    </row>
    <row r="2957" spans="1:20" x14ac:dyDescent="0.3">
      <c r="A2957" s="20">
        <f>Тех_Движение!$A$2954</f>
        <v>2953</v>
      </c>
      <c r="B2957" s="20" t="str">
        <f>IF(Тех_Движение!$F$2954&gt;0,Тех_Движение!$I$2954,"")</f>
        <v/>
      </c>
      <c r="C2957" s="20" t="str">
        <f>IF($B2957="","",Тех_Движение!$D$2954)</f>
        <v/>
      </c>
      <c r="D2957" s="9" t="str">
        <f>IF($B2957="","",Тех_Движение!$B$2954)</f>
        <v/>
      </c>
      <c r="E2957" s="21" t="str">
        <f>IF($B2957="","",Тех_Движение!$F$2954)</f>
        <v/>
      </c>
      <c r="F2957" s="21" t="str">
        <f>IF($B2957="","",SUMIFS($E$5:$E2956,$C$5:$C2956,$C2957))</f>
        <v/>
      </c>
      <c r="G2957" s="21" t="str">
        <f>IF($B2957="","",MAX(0,$E2957-MAX(0,SUMIFS(Тех_Движение!$G$2:$G$5111,Тех_Движение!$D$2:$D$5111,$C2957,Тех_Движение!$B$2:$B$5111,"&lt;="&amp;Настройки!$B$5-1)-$F2957)))</f>
        <v/>
      </c>
      <c r="H2957" s="21" t="str">
        <f>IF($B2957="","",IF(AND($D2957&gt;=Настройки!$B$5,$D2957&lt;=Настройки!$B$6),$E2957,0))</f>
        <v/>
      </c>
      <c r="I2957" s="21" t="str">
        <f t="shared" si="138"/>
        <v/>
      </c>
      <c r="J2957" s="21" t="str">
        <f>IF($B2957="","",MAX(0,$E2957-MAX(0,SUMIFS(Тех_Движение!$G$2:$G$5111,Тех_Движение!$D$2:$D$5111,$C2957,Тех_Движение!$B$2:$B$5111,"&lt;="&amp;Настройки!$B$6)-$F2957)))</f>
        <v/>
      </c>
      <c r="K2957" s="21" t="e">
        <f>IF(OR($B2957="",K$3&lt;$D2957+Настройки!$B$7),0,MAX(0,$E2957-MAX(0,SUMIFS(Тех_Движение!$G$2:$G$5111,Тех_Движение!$D$2:$D$5111,$C2957,Тех_Движение!$B$2:$B$5111,"&lt;="&amp;K$3)-$F2957)))</f>
        <v>#VALUE!</v>
      </c>
      <c r="L2957" s="21" t="e">
        <f>IF(OR($B2957="",L$3&lt;$D2957+Настройки!$B$7),0,MAX(0,$E2957-MAX(0,SUMIFS(Тех_Движение!$G$2:$G$5111,Тех_Движение!$D$2:$D$5111,$C2957,Тех_Движение!$B$2:$B$5111,"&lt;="&amp;L$3)-$F2957)))</f>
        <v>#VALUE!</v>
      </c>
      <c r="M2957" s="21" t="e">
        <f>IF(OR($B2957="",M$3&lt;$D2957+Настройки!$B$7),0,MAX(0,$E2957-MAX(0,SUMIFS(Тех_Движение!$G$2:$G$5111,Тех_Движение!$D$2:$D$5111,$C2957,Тех_Движение!$B$2:$B$5111,"&lt;="&amp;M$3)-$F2957)))</f>
        <v>#VALUE!</v>
      </c>
      <c r="N2957" s="21" t="e">
        <f>IF(OR($B2957="",N$3&lt;$D2957+Настройки!$B$7),0,MAX(0,$E2957-MAX(0,SUMIFS(Тех_Движение!$G$2:$G$5111,Тех_Движение!$D$2:$D$5111,$C2957,Тех_Движение!$B$2:$B$5111,"&lt;="&amp;N$3)-$F2957)))</f>
        <v>#VALUE!</v>
      </c>
      <c r="O2957" s="21" t="e">
        <f>IF(OR($B2957="",O$3&lt;$D2957+Настройки!$B$7),0,MAX(0,$E2957-MAX(0,SUMIFS(Тех_Движение!$G$2:$G$5111,Тех_Движение!$D$2:$D$5111,$C2957,Тех_Движение!$B$2:$B$5111,"&lt;="&amp;O$3)-$F2957)))</f>
        <v>#VALUE!</v>
      </c>
      <c r="P2957" s="21" t="e">
        <f>IF(OR($B2957="",P$3&lt;$D2957+Настройки!$B$7),0,MAX(0,$E2957-MAX(0,SUMIFS(Тех_Движение!$G$2:$G$5111,Тех_Движение!$D$2:$D$5111,$C2957,Тех_Движение!$B$2:$B$5111,"&lt;="&amp;P$3)-$F2957)))</f>
        <v>#VALUE!</v>
      </c>
      <c r="Q2957" s="21" t="e">
        <f>IF(OR($B2957="",Q$3&lt;$D2957+Настройки!$B$7),0,MAX(0,$E2957-MAX(0,SUMIFS(Тех_Движение!$G$2:$G$5111,Тех_Движение!$D$2:$D$5111,$C2957,Тех_Движение!$B$2:$B$5111,"&lt;="&amp;Q$3)-$F2957)))</f>
        <v>#VALUE!</v>
      </c>
      <c r="R2957" s="21" t="str">
        <f t="shared" si="139"/>
        <v/>
      </c>
      <c r="S2957" s="23" t="str">
        <f>IF($B2957="","",VLOOKUP($C2957,Настройки!$A$11:$L$17,9,FALSE))</f>
        <v/>
      </c>
      <c r="T2957" s="23" t="str">
        <f t="shared" si="140"/>
        <v/>
      </c>
    </row>
    <row r="2958" spans="1:20" x14ac:dyDescent="0.3">
      <c r="A2958" s="20">
        <f>Тех_Движение!$A$2955</f>
        <v>2954</v>
      </c>
      <c r="B2958" s="20" t="str">
        <f>IF(Тех_Движение!$F$2955&gt;0,Тех_Движение!$I$2955,"")</f>
        <v/>
      </c>
      <c r="C2958" s="20" t="str">
        <f>IF($B2958="","",Тех_Движение!$D$2955)</f>
        <v/>
      </c>
      <c r="D2958" s="9" t="str">
        <f>IF($B2958="","",Тех_Движение!$B$2955)</f>
        <v/>
      </c>
      <c r="E2958" s="21" t="str">
        <f>IF($B2958="","",Тех_Движение!$F$2955)</f>
        <v/>
      </c>
      <c r="F2958" s="21" t="str">
        <f>IF($B2958="","",SUMIFS($E$5:$E2957,$C$5:$C2957,$C2958))</f>
        <v/>
      </c>
      <c r="G2958" s="21" t="str">
        <f>IF($B2958="","",MAX(0,$E2958-MAX(0,SUMIFS(Тех_Движение!$G$2:$G$5111,Тех_Движение!$D$2:$D$5111,$C2958,Тех_Движение!$B$2:$B$5111,"&lt;="&amp;Настройки!$B$5-1)-$F2958)))</f>
        <v/>
      </c>
      <c r="H2958" s="21" t="str">
        <f>IF($B2958="","",IF(AND($D2958&gt;=Настройки!$B$5,$D2958&lt;=Настройки!$B$6),$E2958,0))</f>
        <v/>
      </c>
      <c r="I2958" s="21" t="str">
        <f t="shared" si="138"/>
        <v/>
      </c>
      <c r="J2958" s="21" t="str">
        <f>IF($B2958="","",MAX(0,$E2958-MAX(0,SUMIFS(Тех_Движение!$G$2:$G$5111,Тех_Движение!$D$2:$D$5111,$C2958,Тех_Движение!$B$2:$B$5111,"&lt;="&amp;Настройки!$B$6)-$F2958)))</f>
        <v/>
      </c>
      <c r="K2958" s="21" t="e">
        <f>IF(OR($B2958="",K$3&lt;$D2958+Настройки!$B$7),0,MAX(0,$E2958-MAX(0,SUMIFS(Тех_Движение!$G$2:$G$5111,Тех_Движение!$D$2:$D$5111,$C2958,Тех_Движение!$B$2:$B$5111,"&lt;="&amp;K$3)-$F2958)))</f>
        <v>#VALUE!</v>
      </c>
      <c r="L2958" s="21" t="e">
        <f>IF(OR($B2958="",L$3&lt;$D2958+Настройки!$B$7),0,MAX(0,$E2958-MAX(0,SUMIFS(Тех_Движение!$G$2:$G$5111,Тех_Движение!$D$2:$D$5111,$C2958,Тех_Движение!$B$2:$B$5111,"&lt;="&amp;L$3)-$F2958)))</f>
        <v>#VALUE!</v>
      </c>
      <c r="M2958" s="21" t="e">
        <f>IF(OR($B2958="",M$3&lt;$D2958+Настройки!$B$7),0,MAX(0,$E2958-MAX(0,SUMIFS(Тех_Движение!$G$2:$G$5111,Тех_Движение!$D$2:$D$5111,$C2958,Тех_Движение!$B$2:$B$5111,"&lt;="&amp;M$3)-$F2958)))</f>
        <v>#VALUE!</v>
      </c>
      <c r="N2958" s="21" t="e">
        <f>IF(OR($B2958="",N$3&lt;$D2958+Настройки!$B$7),0,MAX(0,$E2958-MAX(0,SUMIFS(Тех_Движение!$G$2:$G$5111,Тех_Движение!$D$2:$D$5111,$C2958,Тех_Движение!$B$2:$B$5111,"&lt;="&amp;N$3)-$F2958)))</f>
        <v>#VALUE!</v>
      </c>
      <c r="O2958" s="21" t="e">
        <f>IF(OR($B2958="",O$3&lt;$D2958+Настройки!$B$7),0,MAX(0,$E2958-MAX(0,SUMIFS(Тех_Движение!$G$2:$G$5111,Тех_Движение!$D$2:$D$5111,$C2958,Тех_Движение!$B$2:$B$5111,"&lt;="&amp;O$3)-$F2958)))</f>
        <v>#VALUE!</v>
      </c>
      <c r="P2958" s="21" t="e">
        <f>IF(OR($B2958="",P$3&lt;$D2958+Настройки!$B$7),0,MAX(0,$E2958-MAX(0,SUMIFS(Тех_Движение!$G$2:$G$5111,Тех_Движение!$D$2:$D$5111,$C2958,Тех_Движение!$B$2:$B$5111,"&lt;="&amp;P$3)-$F2958)))</f>
        <v>#VALUE!</v>
      </c>
      <c r="Q2958" s="21" t="e">
        <f>IF(OR($B2958="",Q$3&lt;$D2958+Настройки!$B$7),0,MAX(0,$E2958-MAX(0,SUMIFS(Тех_Движение!$G$2:$G$5111,Тех_Движение!$D$2:$D$5111,$C2958,Тех_Движение!$B$2:$B$5111,"&lt;="&amp;Q$3)-$F2958)))</f>
        <v>#VALUE!</v>
      </c>
      <c r="R2958" s="21" t="str">
        <f t="shared" si="139"/>
        <v/>
      </c>
      <c r="S2958" s="23" t="str">
        <f>IF($B2958="","",VLOOKUP($C2958,Настройки!$A$11:$L$17,9,FALSE))</f>
        <v/>
      </c>
      <c r="T2958" s="23" t="str">
        <f t="shared" si="140"/>
        <v/>
      </c>
    </row>
    <row r="2959" spans="1:20" x14ac:dyDescent="0.3">
      <c r="A2959" s="20">
        <f>Тех_Движение!$A$2956</f>
        <v>2955</v>
      </c>
      <c r="B2959" s="20" t="str">
        <f>IF(Тех_Движение!$F$2956&gt;0,Тех_Движение!$I$2956,"")</f>
        <v/>
      </c>
      <c r="C2959" s="20" t="str">
        <f>IF($B2959="","",Тех_Движение!$D$2956)</f>
        <v/>
      </c>
      <c r="D2959" s="9" t="str">
        <f>IF($B2959="","",Тех_Движение!$B$2956)</f>
        <v/>
      </c>
      <c r="E2959" s="21" t="str">
        <f>IF($B2959="","",Тех_Движение!$F$2956)</f>
        <v/>
      </c>
      <c r="F2959" s="21" t="str">
        <f>IF($B2959="","",SUMIFS($E$5:$E2958,$C$5:$C2958,$C2959))</f>
        <v/>
      </c>
      <c r="G2959" s="21" t="str">
        <f>IF($B2959="","",MAX(0,$E2959-MAX(0,SUMIFS(Тех_Движение!$G$2:$G$5111,Тех_Движение!$D$2:$D$5111,$C2959,Тех_Движение!$B$2:$B$5111,"&lt;="&amp;Настройки!$B$5-1)-$F2959)))</f>
        <v/>
      </c>
      <c r="H2959" s="21" t="str">
        <f>IF($B2959="","",IF(AND($D2959&gt;=Настройки!$B$5,$D2959&lt;=Настройки!$B$6),$E2959,0))</f>
        <v/>
      </c>
      <c r="I2959" s="21" t="str">
        <f t="shared" si="138"/>
        <v/>
      </c>
      <c r="J2959" s="21" t="str">
        <f>IF($B2959="","",MAX(0,$E2959-MAX(0,SUMIFS(Тех_Движение!$G$2:$G$5111,Тех_Движение!$D$2:$D$5111,$C2959,Тех_Движение!$B$2:$B$5111,"&lt;="&amp;Настройки!$B$6)-$F2959)))</f>
        <v/>
      </c>
      <c r="K2959" s="21" t="e">
        <f>IF(OR($B2959="",K$3&lt;$D2959+Настройки!$B$7),0,MAX(0,$E2959-MAX(0,SUMIFS(Тех_Движение!$G$2:$G$5111,Тех_Движение!$D$2:$D$5111,$C2959,Тех_Движение!$B$2:$B$5111,"&lt;="&amp;K$3)-$F2959)))</f>
        <v>#VALUE!</v>
      </c>
      <c r="L2959" s="21" t="e">
        <f>IF(OR($B2959="",L$3&lt;$D2959+Настройки!$B$7),0,MAX(0,$E2959-MAX(0,SUMIFS(Тех_Движение!$G$2:$G$5111,Тех_Движение!$D$2:$D$5111,$C2959,Тех_Движение!$B$2:$B$5111,"&lt;="&amp;L$3)-$F2959)))</f>
        <v>#VALUE!</v>
      </c>
      <c r="M2959" s="21" t="e">
        <f>IF(OR($B2959="",M$3&lt;$D2959+Настройки!$B$7),0,MAX(0,$E2959-MAX(0,SUMIFS(Тех_Движение!$G$2:$G$5111,Тех_Движение!$D$2:$D$5111,$C2959,Тех_Движение!$B$2:$B$5111,"&lt;="&amp;M$3)-$F2959)))</f>
        <v>#VALUE!</v>
      </c>
      <c r="N2959" s="21" t="e">
        <f>IF(OR($B2959="",N$3&lt;$D2959+Настройки!$B$7),0,MAX(0,$E2959-MAX(0,SUMIFS(Тех_Движение!$G$2:$G$5111,Тех_Движение!$D$2:$D$5111,$C2959,Тех_Движение!$B$2:$B$5111,"&lt;="&amp;N$3)-$F2959)))</f>
        <v>#VALUE!</v>
      </c>
      <c r="O2959" s="21" t="e">
        <f>IF(OR($B2959="",O$3&lt;$D2959+Настройки!$B$7),0,MAX(0,$E2959-MAX(0,SUMIFS(Тех_Движение!$G$2:$G$5111,Тех_Движение!$D$2:$D$5111,$C2959,Тех_Движение!$B$2:$B$5111,"&lt;="&amp;O$3)-$F2959)))</f>
        <v>#VALUE!</v>
      </c>
      <c r="P2959" s="21" t="e">
        <f>IF(OR($B2959="",P$3&lt;$D2959+Настройки!$B$7),0,MAX(0,$E2959-MAX(0,SUMIFS(Тех_Движение!$G$2:$G$5111,Тех_Движение!$D$2:$D$5111,$C2959,Тех_Движение!$B$2:$B$5111,"&lt;="&amp;P$3)-$F2959)))</f>
        <v>#VALUE!</v>
      </c>
      <c r="Q2959" s="21" t="e">
        <f>IF(OR($B2959="",Q$3&lt;$D2959+Настройки!$B$7),0,MAX(0,$E2959-MAX(0,SUMIFS(Тех_Движение!$G$2:$G$5111,Тех_Движение!$D$2:$D$5111,$C2959,Тех_Движение!$B$2:$B$5111,"&lt;="&amp;Q$3)-$F2959)))</f>
        <v>#VALUE!</v>
      </c>
      <c r="R2959" s="21" t="str">
        <f t="shared" si="139"/>
        <v/>
      </c>
      <c r="S2959" s="23" t="str">
        <f>IF($B2959="","",VLOOKUP($C2959,Настройки!$A$11:$L$17,9,FALSE))</f>
        <v/>
      </c>
      <c r="T2959" s="23" t="str">
        <f t="shared" si="140"/>
        <v/>
      </c>
    </row>
    <row r="2960" spans="1:20" x14ac:dyDescent="0.3">
      <c r="A2960" s="20">
        <f>Тех_Движение!$A$2957</f>
        <v>2956</v>
      </c>
      <c r="B2960" s="20" t="str">
        <f>IF(Тех_Движение!$F$2957&gt;0,Тех_Движение!$I$2957,"")</f>
        <v/>
      </c>
      <c r="C2960" s="20" t="str">
        <f>IF($B2960="","",Тех_Движение!$D$2957)</f>
        <v/>
      </c>
      <c r="D2960" s="9" t="str">
        <f>IF($B2960="","",Тех_Движение!$B$2957)</f>
        <v/>
      </c>
      <c r="E2960" s="21" t="str">
        <f>IF($B2960="","",Тех_Движение!$F$2957)</f>
        <v/>
      </c>
      <c r="F2960" s="21" t="str">
        <f>IF($B2960="","",SUMIFS($E$5:$E2959,$C$5:$C2959,$C2960))</f>
        <v/>
      </c>
      <c r="G2960" s="21" t="str">
        <f>IF($B2960="","",MAX(0,$E2960-MAX(0,SUMIFS(Тех_Движение!$G$2:$G$5111,Тех_Движение!$D$2:$D$5111,$C2960,Тех_Движение!$B$2:$B$5111,"&lt;="&amp;Настройки!$B$5-1)-$F2960)))</f>
        <v/>
      </c>
      <c r="H2960" s="21" t="str">
        <f>IF($B2960="","",IF(AND($D2960&gt;=Настройки!$B$5,$D2960&lt;=Настройки!$B$6),$E2960,0))</f>
        <v/>
      </c>
      <c r="I2960" s="21" t="str">
        <f t="shared" si="138"/>
        <v/>
      </c>
      <c r="J2960" s="21" t="str">
        <f>IF($B2960="","",MAX(0,$E2960-MAX(0,SUMIFS(Тех_Движение!$G$2:$G$5111,Тех_Движение!$D$2:$D$5111,$C2960,Тех_Движение!$B$2:$B$5111,"&lt;="&amp;Настройки!$B$6)-$F2960)))</f>
        <v/>
      </c>
      <c r="K2960" s="21" t="e">
        <f>IF(OR($B2960="",K$3&lt;$D2960+Настройки!$B$7),0,MAX(0,$E2960-MAX(0,SUMIFS(Тех_Движение!$G$2:$G$5111,Тех_Движение!$D$2:$D$5111,$C2960,Тех_Движение!$B$2:$B$5111,"&lt;="&amp;K$3)-$F2960)))</f>
        <v>#VALUE!</v>
      </c>
      <c r="L2960" s="21" t="e">
        <f>IF(OR($B2960="",L$3&lt;$D2960+Настройки!$B$7),0,MAX(0,$E2960-MAX(0,SUMIFS(Тех_Движение!$G$2:$G$5111,Тех_Движение!$D$2:$D$5111,$C2960,Тех_Движение!$B$2:$B$5111,"&lt;="&amp;L$3)-$F2960)))</f>
        <v>#VALUE!</v>
      </c>
      <c r="M2960" s="21" t="e">
        <f>IF(OR($B2960="",M$3&lt;$D2960+Настройки!$B$7),0,MAX(0,$E2960-MAX(0,SUMIFS(Тех_Движение!$G$2:$G$5111,Тех_Движение!$D$2:$D$5111,$C2960,Тех_Движение!$B$2:$B$5111,"&lt;="&amp;M$3)-$F2960)))</f>
        <v>#VALUE!</v>
      </c>
      <c r="N2960" s="21" t="e">
        <f>IF(OR($B2960="",N$3&lt;$D2960+Настройки!$B$7),0,MAX(0,$E2960-MAX(0,SUMIFS(Тех_Движение!$G$2:$G$5111,Тех_Движение!$D$2:$D$5111,$C2960,Тех_Движение!$B$2:$B$5111,"&lt;="&amp;N$3)-$F2960)))</f>
        <v>#VALUE!</v>
      </c>
      <c r="O2960" s="21" t="e">
        <f>IF(OR($B2960="",O$3&lt;$D2960+Настройки!$B$7),0,MAX(0,$E2960-MAX(0,SUMIFS(Тех_Движение!$G$2:$G$5111,Тех_Движение!$D$2:$D$5111,$C2960,Тех_Движение!$B$2:$B$5111,"&lt;="&amp;O$3)-$F2960)))</f>
        <v>#VALUE!</v>
      </c>
      <c r="P2960" s="21" t="e">
        <f>IF(OR($B2960="",P$3&lt;$D2960+Настройки!$B$7),0,MAX(0,$E2960-MAX(0,SUMIFS(Тех_Движение!$G$2:$G$5111,Тех_Движение!$D$2:$D$5111,$C2960,Тех_Движение!$B$2:$B$5111,"&lt;="&amp;P$3)-$F2960)))</f>
        <v>#VALUE!</v>
      </c>
      <c r="Q2960" s="21" t="e">
        <f>IF(OR($B2960="",Q$3&lt;$D2960+Настройки!$B$7),0,MAX(0,$E2960-MAX(0,SUMIFS(Тех_Движение!$G$2:$G$5111,Тех_Движение!$D$2:$D$5111,$C2960,Тех_Движение!$B$2:$B$5111,"&lt;="&amp;Q$3)-$F2960)))</f>
        <v>#VALUE!</v>
      </c>
      <c r="R2960" s="21" t="str">
        <f t="shared" si="139"/>
        <v/>
      </c>
      <c r="S2960" s="23" t="str">
        <f>IF($B2960="","",VLOOKUP($C2960,Настройки!$A$11:$L$17,9,FALSE))</f>
        <v/>
      </c>
      <c r="T2960" s="23" t="str">
        <f t="shared" si="140"/>
        <v/>
      </c>
    </row>
    <row r="2961" spans="1:20" x14ac:dyDescent="0.3">
      <c r="A2961" s="20">
        <f>Тех_Движение!$A$2958</f>
        <v>2957</v>
      </c>
      <c r="B2961" s="20" t="str">
        <f>IF(Тех_Движение!$F$2958&gt;0,Тех_Движение!$I$2958,"")</f>
        <v/>
      </c>
      <c r="C2961" s="20" t="str">
        <f>IF($B2961="","",Тех_Движение!$D$2958)</f>
        <v/>
      </c>
      <c r="D2961" s="9" t="str">
        <f>IF($B2961="","",Тех_Движение!$B$2958)</f>
        <v/>
      </c>
      <c r="E2961" s="21" t="str">
        <f>IF($B2961="","",Тех_Движение!$F$2958)</f>
        <v/>
      </c>
      <c r="F2961" s="21" t="str">
        <f>IF($B2961="","",SUMIFS($E$5:$E2960,$C$5:$C2960,$C2961))</f>
        <v/>
      </c>
      <c r="G2961" s="21" t="str">
        <f>IF($B2961="","",MAX(0,$E2961-MAX(0,SUMIFS(Тех_Движение!$G$2:$G$5111,Тех_Движение!$D$2:$D$5111,$C2961,Тех_Движение!$B$2:$B$5111,"&lt;="&amp;Настройки!$B$5-1)-$F2961)))</f>
        <v/>
      </c>
      <c r="H2961" s="21" t="str">
        <f>IF($B2961="","",IF(AND($D2961&gt;=Настройки!$B$5,$D2961&lt;=Настройки!$B$6),$E2961,0))</f>
        <v/>
      </c>
      <c r="I2961" s="21" t="str">
        <f t="shared" si="138"/>
        <v/>
      </c>
      <c r="J2961" s="21" t="str">
        <f>IF($B2961="","",MAX(0,$E2961-MAX(0,SUMIFS(Тех_Движение!$G$2:$G$5111,Тех_Движение!$D$2:$D$5111,$C2961,Тех_Движение!$B$2:$B$5111,"&lt;="&amp;Настройки!$B$6)-$F2961)))</f>
        <v/>
      </c>
      <c r="K2961" s="21" t="e">
        <f>IF(OR($B2961="",K$3&lt;$D2961+Настройки!$B$7),0,MAX(0,$E2961-MAX(0,SUMIFS(Тех_Движение!$G$2:$G$5111,Тех_Движение!$D$2:$D$5111,$C2961,Тех_Движение!$B$2:$B$5111,"&lt;="&amp;K$3)-$F2961)))</f>
        <v>#VALUE!</v>
      </c>
      <c r="L2961" s="21" t="e">
        <f>IF(OR($B2961="",L$3&lt;$D2961+Настройки!$B$7),0,MAX(0,$E2961-MAX(0,SUMIFS(Тех_Движение!$G$2:$G$5111,Тех_Движение!$D$2:$D$5111,$C2961,Тех_Движение!$B$2:$B$5111,"&lt;="&amp;L$3)-$F2961)))</f>
        <v>#VALUE!</v>
      </c>
      <c r="M2961" s="21" t="e">
        <f>IF(OR($B2961="",M$3&lt;$D2961+Настройки!$B$7),0,MAX(0,$E2961-MAX(0,SUMIFS(Тех_Движение!$G$2:$G$5111,Тех_Движение!$D$2:$D$5111,$C2961,Тех_Движение!$B$2:$B$5111,"&lt;="&amp;M$3)-$F2961)))</f>
        <v>#VALUE!</v>
      </c>
      <c r="N2961" s="21" t="e">
        <f>IF(OR($B2961="",N$3&lt;$D2961+Настройки!$B$7),0,MAX(0,$E2961-MAX(0,SUMIFS(Тех_Движение!$G$2:$G$5111,Тех_Движение!$D$2:$D$5111,$C2961,Тех_Движение!$B$2:$B$5111,"&lt;="&amp;N$3)-$F2961)))</f>
        <v>#VALUE!</v>
      </c>
      <c r="O2961" s="21" t="e">
        <f>IF(OR($B2961="",O$3&lt;$D2961+Настройки!$B$7),0,MAX(0,$E2961-MAX(0,SUMIFS(Тех_Движение!$G$2:$G$5111,Тех_Движение!$D$2:$D$5111,$C2961,Тех_Движение!$B$2:$B$5111,"&lt;="&amp;O$3)-$F2961)))</f>
        <v>#VALUE!</v>
      </c>
      <c r="P2961" s="21" t="e">
        <f>IF(OR($B2961="",P$3&lt;$D2961+Настройки!$B$7),0,MAX(0,$E2961-MAX(0,SUMIFS(Тех_Движение!$G$2:$G$5111,Тех_Движение!$D$2:$D$5111,$C2961,Тех_Движение!$B$2:$B$5111,"&lt;="&amp;P$3)-$F2961)))</f>
        <v>#VALUE!</v>
      </c>
      <c r="Q2961" s="21" t="e">
        <f>IF(OR($B2961="",Q$3&lt;$D2961+Настройки!$B$7),0,MAX(0,$E2961-MAX(0,SUMIFS(Тех_Движение!$G$2:$G$5111,Тех_Движение!$D$2:$D$5111,$C2961,Тех_Движение!$B$2:$B$5111,"&lt;="&amp;Q$3)-$F2961)))</f>
        <v>#VALUE!</v>
      </c>
      <c r="R2961" s="21" t="str">
        <f t="shared" si="139"/>
        <v/>
      </c>
      <c r="S2961" s="23" t="str">
        <f>IF($B2961="","",VLOOKUP($C2961,Настройки!$A$11:$L$17,9,FALSE))</f>
        <v/>
      </c>
      <c r="T2961" s="23" t="str">
        <f t="shared" si="140"/>
        <v/>
      </c>
    </row>
    <row r="2962" spans="1:20" x14ac:dyDescent="0.3">
      <c r="A2962" s="20">
        <f>Тех_Движение!$A$2959</f>
        <v>2958</v>
      </c>
      <c r="B2962" s="20" t="str">
        <f>IF(Тех_Движение!$F$2959&gt;0,Тех_Движение!$I$2959,"")</f>
        <v/>
      </c>
      <c r="C2962" s="20" t="str">
        <f>IF($B2962="","",Тех_Движение!$D$2959)</f>
        <v/>
      </c>
      <c r="D2962" s="9" t="str">
        <f>IF($B2962="","",Тех_Движение!$B$2959)</f>
        <v/>
      </c>
      <c r="E2962" s="21" t="str">
        <f>IF($B2962="","",Тех_Движение!$F$2959)</f>
        <v/>
      </c>
      <c r="F2962" s="21" t="str">
        <f>IF($B2962="","",SUMIFS($E$5:$E2961,$C$5:$C2961,$C2962))</f>
        <v/>
      </c>
      <c r="G2962" s="21" t="str">
        <f>IF($B2962="","",MAX(0,$E2962-MAX(0,SUMIFS(Тех_Движение!$G$2:$G$5111,Тех_Движение!$D$2:$D$5111,$C2962,Тех_Движение!$B$2:$B$5111,"&lt;="&amp;Настройки!$B$5-1)-$F2962)))</f>
        <v/>
      </c>
      <c r="H2962" s="21" t="str">
        <f>IF($B2962="","",IF(AND($D2962&gt;=Настройки!$B$5,$D2962&lt;=Настройки!$B$6),$E2962,0))</f>
        <v/>
      </c>
      <c r="I2962" s="21" t="str">
        <f t="shared" si="138"/>
        <v/>
      </c>
      <c r="J2962" s="21" t="str">
        <f>IF($B2962="","",MAX(0,$E2962-MAX(0,SUMIFS(Тех_Движение!$G$2:$G$5111,Тех_Движение!$D$2:$D$5111,$C2962,Тех_Движение!$B$2:$B$5111,"&lt;="&amp;Настройки!$B$6)-$F2962)))</f>
        <v/>
      </c>
      <c r="K2962" s="21" t="e">
        <f>IF(OR($B2962="",K$3&lt;$D2962+Настройки!$B$7),0,MAX(0,$E2962-MAX(0,SUMIFS(Тех_Движение!$G$2:$G$5111,Тех_Движение!$D$2:$D$5111,$C2962,Тех_Движение!$B$2:$B$5111,"&lt;="&amp;K$3)-$F2962)))</f>
        <v>#VALUE!</v>
      </c>
      <c r="L2962" s="21" t="e">
        <f>IF(OR($B2962="",L$3&lt;$D2962+Настройки!$B$7),0,MAX(0,$E2962-MAX(0,SUMIFS(Тех_Движение!$G$2:$G$5111,Тех_Движение!$D$2:$D$5111,$C2962,Тех_Движение!$B$2:$B$5111,"&lt;="&amp;L$3)-$F2962)))</f>
        <v>#VALUE!</v>
      </c>
      <c r="M2962" s="21" t="e">
        <f>IF(OR($B2962="",M$3&lt;$D2962+Настройки!$B$7),0,MAX(0,$E2962-MAX(0,SUMIFS(Тех_Движение!$G$2:$G$5111,Тех_Движение!$D$2:$D$5111,$C2962,Тех_Движение!$B$2:$B$5111,"&lt;="&amp;M$3)-$F2962)))</f>
        <v>#VALUE!</v>
      </c>
      <c r="N2962" s="21" t="e">
        <f>IF(OR($B2962="",N$3&lt;$D2962+Настройки!$B$7),0,MAX(0,$E2962-MAX(0,SUMIFS(Тех_Движение!$G$2:$G$5111,Тех_Движение!$D$2:$D$5111,$C2962,Тех_Движение!$B$2:$B$5111,"&lt;="&amp;N$3)-$F2962)))</f>
        <v>#VALUE!</v>
      </c>
      <c r="O2962" s="21" t="e">
        <f>IF(OR($B2962="",O$3&lt;$D2962+Настройки!$B$7),0,MAX(0,$E2962-MAX(0,SUMIFS(Тех_Движение!$G$2:$G$5111,Тех_Движение!$D$2:$D$5111,$C2962,Тех_Движение!$B$2:$B$5111,"&lt;="&amp;O$3)-$F2962)))</f>
        <v>#VALUE!</v>
      </c>
      <c r="P2962" s="21" t="e">
        <f>IF(OR($B2962="",P$3&lt;$D2962+Настройки!$B$7),0,MAX(0,$E2962-MAX(0,SUMIFS(Тех_Движение!$G$2:$G$5111,Тех_Движение!$D$2:$D$5111,$C2962,Тех_Движение!$B$2:$B$5111,"&lt;="&amp;P$3)-$F2962)))</f>
        <v>#VALUE!</v>
      </c>
      <c r="Q2962" s="21" t="e">
        <f>IF(OR($B2962="",Q$3&lt;$D2962+Настройки!$B$7),0,MAX(0,$E2962-MAX(0,SUMIFS(Тех_Движение!$G$2:$G$5111,Тех_Движение!$D$2:$D$5111,$C2962,Тех_Движение!$B$2:$B$5111,"&lt;="&amp;Q$3)-$F2962)))</f>
        <v>#VALUE!</v>
      </c>
      <c r="R2962" s="21" t="str">
        <f t="shared" si="139"/>
        <v/>
      </c>
      <c r="S2962" s="23" t="str">
        <f>IF($B2962="","",VLOOKUP($C2962,Настройки!$A$11:$L$17,9,FALSE))</f>
        <v/>
      </c>
      <c r="T2962" s="23" t="str">
        <f t="shared" si="140"/>
        <v/>
      </c>
    </row>
    <row r="2963" spans="1:20" x14ac:dyDescent="0.3">
      <c r="A2963" s="20">
        <f>Тех_Движение!$A$2960</f>
        <v>2959</v>
      </c>
      <c r="B2963" s="20" t="str">
        <f>IF(Тех_Движение!$F$2960&gt;0,Тех_Движение!$I$2960,"")</f>
        <v/>
      </c>
      <c r="C2963" s="20" t="str">
        <f>IF($B2963="","",Тех_Движение!$D$2960)</f>
        <v/>
      </c>
      <c r="D2963" s="9" t="str">
        <f>IF($B2963="","",Тех_Движение!$B$2960)</f>
        <v/>
      </c>
      <c r="E2963" s="21" t="str">
        <f>IF($B2963="","",Тех_Движение!$F$2960)</f>
        <v/>
      </c>
      <c r="F2963" s="21" t="str">
        <f>IF($B2963="","",SUMIFS($E$5:$E2962,$C$5:$C2962,$C2963))</f>
        <v/>
      </c>
      <c r="G2963" s="21" t="str">
        <f>IF($B2963="","",MAX(0,$E2963-MAX(0,SUMIFS(Тех_Движение!$G$2:$G$5111,Тех_Движение!$D$2:$D$5111,$C2963,Тех_Движение!$B$2:$B$5111,"&lt;="&amp;Настройки!$B$5-1)-$F2963)))</f>
        <v/>
      </c>
      <c r="H2963" s="21" t="str">
        <f>IF($B2963="","",IF(AND($D2963&gt;=Настройки!$B$5,$D2963&lt;=Настройки!$B$6),$E2963,0))</f>
        <v/>
      </c>
      <c r="I2963" s="21" t="str">
        <f t="shared" si="138"/>
        <v/>
      </c>
      <c r="J2963" s="21" t="str">
        <f>IF($B2963="","",MAX(0,$E2963-MAX(0,SUMIFS(Тех_Движение!$G$2:$G$5111,Тех_Движение!$D$2:$D$5111,$C2963,Тех_Движение!$B$2:$B$5111,"&lt;="&amp;Настройки!$B$6)-$F2963)))</f>
        <v/>
      </c>
      <c r="K2963" s="21" t="e">
        <f>IF(OR($B2963="",K$3&lt;$D2963+Настройки!$B$7),0,MAX(0,$E2963-MAX(0,SUMIFS(Тех_Движение!$G$2:$G$5111,Тех_Движение!$D$2:$D$5111,$C2963,Тех_Движение!$B$2:$B$5111,"&lt;="&amp;K$3)-$F2963)))</f>
        <v>#VALUE!</v>
      </c>
      <c r="L2963" s="21" t="e">
        <f>IF(OR($B2963="",L$3&lt;$D2963+Настройки!$B$7),0,MAX(0,$E2963-MAX(0,SUMIFS(Тех_Движение!$G$2:$G$5111,Тех_Движение!$D$2:$D$5111,$C2963,Тех_Движение!$B$2:$B$5111,"&lt;="&amp;L$3)-$F2963)))</f>
        <v>#VALUE!</v>
      </c>
      <c r="M2963" s="21" t="e">
        <f>IF(OR($B2963="",M$3&lt;$D2963+Настройки!$B$7),0,MAX(0,$E2963-MAX(0,SUMIFS(Тех_Движение!$G$2:$G$5111,Тех_Движение!$D$2:$D$5111,$C2963,Тех_Движение!$B$2:$B$5111,"&lt;="&amp;M$3)-$F2963)))</f>
        <v>#VALUE!</v>
      </c>
      <c r="N2963" s="21" t="e">
        <f>IF(OR($B2963="",N$3&lt;$D2963+Настройки!$B$7),0,MAX(0,$E2963-MAX(0,SUMIFS(Тех_Движение!$G$2:$G$5111,Тех_Движение!$D$2:$D$5111,$C2963,Тех_Движение!$B$2:$B$5111,"&lt;="&amp;N$3)-$F2963)))</f>
        <v>#VALUE!</v>
      </c>
      <c r="O2963" s="21" t="e">
        <f>IF(OR($B2963="",O$3&lt;$D2963+Настройки!$B$7),0,MAX(0,$E2963-MAX(0,SUMIFS(Тех_Движение!$G$2:$G$5111,Тех_Движение!$D$2:$D$5111,$C2963,Тех_Движение!$B$2:$B$5111,"&lt;="&amp;O$3)-$F2963)))</f>
        <v>#VALUE!</v>
      </c>
      <c r="P2963" s="21" t="e">
        <f>IF(OR($B2963="",P$3&lt;$D2963+Настройки!$B$7),0,MAX(0,$E2963-MAX(0,SUMIFS(Тех_Движение!$G$2:$G$5111,Тех_Движение!$D$2:$D$5111,$C2963,Тех_Движение!$B$2:$B$5111,"&lt;="&amp;P$3)-$F2963)))</f>
        <v>#VALUE!</v>
      </c>
      <c r="Q2963" s="21" t="e">
        <f>IF(OR($B2963="",Q$3&lt;$D2963+Настройки!$B$7),0,MAX(0,$E2963-MAX(0,SUMIFS(Тех_Движение!$G$2:$G$5111,Тех_Движение!$D$2:$D$5111,$C2963,Тех_Движение!$B$2:$B$5111,"&lt;="&amp;Q$3)-$F2963)))</f>
        <v>#VALUE!</v>
      </c>
      <c r="R2963" s="21" t="str">
        <f t="shared" si="139"/>
        <v/>
      </c>
      <c r="S2963" s="23" t="str">
        <f>IF($B2963="","",VLOOKUP($C2963,Настройки!$A$11:$L$17,9,FALSE))</f>
        <v/>
      </c>
      <c r="T2963" s="23" t="str">
        <f t="shared" si="140"/>
        <v/>
      </c>
    </row>
    <row r="2964" spans="1:20" x14ac:dyDescent="0.3">
      <c r="A2964" s="20">
        <f>Тех_Движение!$A$2961</f>
        <v>2960</v>
      </c>
      <c r="B2964" s="20" t="str">
        <f>IF(Тех_Движение!$F$2961&gt;0,Тех_Движение!$I$2961,"")</f>
        <v/>
      </c>
      <c r="C2964" s="20" t="str">
        <f>IF($B2964="","",Тех_Движение!$D$2961)</f>
        <v/>
      </c>
      <c r="D2964" s="9" t="str">
        <f>IF($B2964="","",Тех_Движение!$B$2961)</f>
        <v/>
      </c>
      <c r="E2964" s="21" t="str">
        <f>IF($B2964="","",Тех_Движение!$F$2961)</f>
        <v/>
      </c>
      <c r="F2964" s="21" t="str">
        <f>IF($B2964="","",SUMIFS($E$5:$E2963,$C$5:$C2963,$C2964))</f>
        <v/>
      </c>
      <c r="G2964" s="21" t="str">
        <f>IF($B2964="","",MAX(0,$E2964-MAX(0,SUMIFS(Тех_Движение!$G$2:$G$5111,Тех_Движение!$D$2:$D$5111,$C2964,Тех_Движение!$B$2:$B$5111,"&lt;="&amp;Настройки!$B$5-1)-$F2964)))</f>
        <v/>
      </c>
      <c r="H2964" s="21" t="str">
        <f>IF($B2964="","",IF(AND($D2964&gt;=Настройки!$B$5,$D2964&lt;=Настройки!$B$6),$E2964,0))</f>
        <v/>
      </c>
      <c r="I2964" s="21" t="str">
        <f t="shared" si="138"/>
        <v/>
      </c>
      <c r="J2964" s="21" t="str">
        <f>IF($B2964="","",MAX(0,$E2964-MAX(0,SUMIFS(Тех_Движение!$G$2:$G$5111,Тех_Движение!$D$2:$D$5111,$C2964,Тех_Движение!$B$2:$B$5111,"&lt;="&amp;Настройки!$B$6)-$F2964)))</f>
        <v/>
      </c>
      <c r="K2964" s="21" t="e">
        <f>IF(OR($B2964="",K$3&lt;$D2964+Настройки!$B$7),0,MAX(0,$E2964-MAX(0,SUMIFS(Тех_Движение!$G$2:$G$5111,Тех_Движение!$D$2:$D$5111,$C2964,Тех_Движение!$B$2:$B$5111,"&lt;="&amp;K$3)-$F2964)))</f>
        <v>#VALUE!</v>
      </c>
      <c r="L2964" s="21" t="e">
        <f>IF(OR($B2964="",L$3&lt;$D2964+Настройки!$B$7),0,MAX(0,$E2964-MAX(0,SUMIFS(Тех_Движение!$G$2:$G$5111,Тех_Движение!$D$2:$D$5111,$C2964,Тех_Движение!$B$2:$B$5111,"&lt;="&amp;L$3)-$F2964)))</f>
        <v>#VALUE!</v>
      </c>
      <c r="M2964" s="21" t="e">
        <f>IF(OR($B2964="",M$3&lt;$D2964+Настройки!$B$7),0,MAX(0,$E2964-MAX(0,SUMIFS(Тех_Движение!$G$2:$G$5111,Тех_Движение!$D$2:$D$5111,$C2964,Тех_Движение!$B$2:$B$5111,"&lt;="&amp;M$3)-$F2964)))</f>
        <v>#VALUE!</v>
      </c>
      <c r="N2964" s="21" t="e">
        <f>IF(OR($B2964="",N$3&lt;$D2964+Настройки!$B$7),0,MAX(0,$E2964-MAX(0,SUMIFS(Тех_Движение!$G$2:$G$5111,Тех_Движение!$D$2:$D$5111,$C2964,Тех_Движение!$B$2:$B$5111,"&lt;="&amp;N$3)-$F2964)))</f>
        <v>#VALUE!</v>
      </c>
      <c r="O2964" s="21" t="e">
        <f>IF(OR($B2964="",O$3&lt;$D2964+Настройки!$B$7),0,MAX(0,$E2964-MAX(0,SUMIFS(Тех_Движение!$G$2:$G$5111,Тех_Движение!$D$2:$D$5111,$C2964,Тех_Движение!$B$2:$B$5111,"&lt;="&amp;O$3)-$F2964)))</f>
        <v>#VALUE!</v>
      </c>
      <c r="P2964" s="21" t="e">
        <f>IF(OR($B2964="",P$3&lt;$D2964+Настройки!$B$7),0,MAX(0,$E2964-MAX(0,SUMIFS(Тех_Движение!$G$2:$G$5111,Тех_Движение!$D$2:$D$5111,$C2964,Тех_Движение!$B$2:$B$5111,"&lt;="&amp;P$3)-$F2964)))</f>
        <v>#VALUE!</v>
      </c>
      <c r="Q2964" s="21" t="e">
        <f>IF(OR($B2964="",Q$3&lt;$D2964+Настройки!$B$7),0,MAX(0,$E2964-MAX(0,SUMIFS(Тех_Движение!$G$2:$G$5111,Тех_Движение!$D$2:$D$5111,$C2964,Тех_Движение!$B$2:$B$5111,"&lt;="&amp;Q$3)-$F2964)))</f>
        <v>#VALUE!</v>
      </c>
      <c r="R2964" s="21" t="str">
        <f t="shared" si="139"/>
        <v/>
      </c>
      <c r="S2964" s="23" t="str">
        <f>IF($B2964="","",VLOOKUP($C2964,Настройки!$A$11:$L$17,9,FALSE))</f>
        <v/>
      </c>
      <c r="T2964" s="23" t="str">
        <f t="shared" si="140"/>
        <v/>
      </c>
    </row>
    <row r="2965" spans="1:20" x14ac:dyDescent="0.3">
      <c r="A2965" s="20">
        <f>Тех_Движение!$A$2962</f>
        <v>2961</v>
      </c>
      <c r="B2965" s="20" t="str">
        <f>IF(Тех_Движение!$F$2962&gt;0,Тех_Движение!$I$2962,"")</f>
        <v/>
      </c>
      <c r="C2965" s="20" t="str">
        <f>IF($B2965="","",Тех_Движение!$D$2962)</f>
        <v/>
      </c>
      <c r="D2965" s="9" t="str">
        <f>IF($B2965="","",Тех_Движение!$B$2962)</f>
        <v/>
      </c>
      <c r="E2965" s="21" t="str">
        <f>IF($B2965="","",Тех_Движение!$F$2962)</f>
        <v/>
      </c>
      <c r="F2965" s="21" t="str">
        <f>IF($B2965="","",SUMIFS($E$5:$E2964,$C$5:$C2964,$C2965))</f>
        <v/>
      </c>
      <c r="G2965" s="21" t="str">
        <f>IF($B2965="","",MAX(0,$E2965-MAX(0,SUMIFS(Тех_Движение!$G$2:$G$5111,Тех_Движение!$D$2:$D$5111,$C2965,Тех_Движение!$B$2:$B$5111,"&lt;="&amp;Настройки!$B$5-1)-$F2965)))</f>
        <v/>
      </c>
      <c r="H2965" s="21" t="str">
        <f>IF($B2965="","",IF(AND($D2965&gt;=Настройки!$B$5,$D2965&lt;=Настройки!$B$6),$E2965,0))</f>
        <v/>
      </c>
      <c r="I2965" s="21" t="str">
        <f t="shared" si="138"/>
        <v/>
      </c>
      <c r="J2965" s="21" t="str">
        <f>IF($B2965="","",MAX(0,$E2965-MAX(0,SUMIFS(Тех_Движение!$G$2:$G$5111,Тех_Движение!$D$2:$D$5111,$C2965,Тех_Движение!$B$2:$B$5111,"&lt;="&amp;Настройки!$B$6)-$F2965)))</f>
        <v/>
      </c>
      <c r="K2965" s="21" t="e">
        <f>IF(OR($B2965="",K$3&lt;$D2965+Настройки!$B$7),0,MAX(0,$E2965-MAX(0,SUMIFS(Тех_Движение!$G$2:$G$5111,Тех_Движение!$D$2:$D$5111,$C2965,Тех_Движение!$B$2:$B$5111,"&lt;="&amp;K$3)-$F2965)))</f>
        <v>#VALUE!</v>
      </c>
      <c r="L2965" s="21" t="e">
        <f>IF(OR($B2965="",L$3&lt;$D2965+Настройки!$B$7),0,MAX(0,$E2965-MAX(0,SUMIFS(Тех_Движение!$G$2:$G$5111,Тех_Движение!$D$2:$D$5111,$C2965,Тех_Движение!$B$2:$B$5111,"&lt;="&amp;L$3)-$F2965)))</f>
        <v>#VALUE!</v>
      </c>
      <c r="M2965" s="21" t="e">
        <f>IF(OR($B2965="",M$3&lt;$D2965+Настройки!$B$7),0,MAX(0,$E2965-MAX(0,SUMIFS(Тех_Движение!$G$2:$G$5111,Тех_Движение!$D$2:$D$5111,$C2965,Тех_Движение!$B$2:$B$5111,"&lt;="&amp;M$3)-$F2965)))</f>
        <v>#VALUE!</v>
      </c>
      <c r="N2965" s="21" t="e">
        <f>IF(OR($B2965="",N$3&lt;$D2965+Настройки!$B$7),0,MAX(0,$E2965-MAX(0,SUMIFS(Тех_Движение!$G$2:$G$5111,Тех_Движение!$D$2:$D$5111,$C2965,Тех_Движение!$B$2:$B$5111,"&lt;="&amp;N$3)-$F2965)))</f>
        <v>#VALUE!</v>
      </c>
      <c r="O2965" s="21" t="e">
        <f>IF(OR($B2965="",O$3&lt;$D2965+Настройки!$B$7),0,MAX(0,$E2965-MAX(0,SUMIFS(Тех_Движение!$G$2:$G$5111,Тех_Движение!$D$2:$D$5111,$C2965,Тех_Движение!$B$2:$B$5111,"&lt;="&amp;O$3)-$F2965)))</f>
        <v>#VALUE!</v>
      </c>
      <c r="P2965" s="21" t="e">
        <f>IF(OR($B2965="",P$3&lt;$D2965+Настройки!$B$7),0,MAX(0,$E2965-MAX(0,SUMIFS(Тех_Движение!$G$2:$G$5111,Тех_Движение!$D$2:$D$5111,$C2965,Тех_Движение!$B$2:$B$5111,"&lt;="&amp;P$3)-$F2965)))</f>
        <v>#VALUE!</v>
      </c>
      <c r="Q2965" s="21" t="e">
        <f>IF(OR($B2965="",Q$3&lt;$D2965+Настройки!$B$7),0,MAX(0,$E2965-MAX(0,SUMIFS(Тех_Движение!$G$2:$G$5111,Тех_Движение!$D$2:$D$5111,$C2965,Тех_Движение!$B$2:$B$5111,"&lt;="&amp;Q$3)-$F2965)))</f>
        <v>#VALUE!</v>
      </c>
      <c r="R2965" s="21" t="str">
        <f t="shared" si="139"/>
        <v/>
      </c>
      <c r="S2965" s="23" t="str">
        <f>IF($B2965="","",VLOOKUP($C2965,Настройки!$A$11:$L$17,9,FALSE))</f>
        <v/>
      </c>
      <c r="T2965" s="23" t="str">
        <f t="shared" si="140"/>
        <v/>
      </c>
    </row>
    <row r="2966" spans="1:20" x14ac:dyDescent="0.3">
      <c r="A2966" s="20">
        <f>Тех_Движение!$A$2963</f>
        <v>2962</v>
      </c>
      <c r="B2966" s="20" t="str">
        <f>IF(Тех_Движение!$F$2963&gt;0,Тех_Движение!$I$2963,"")</f>
        <v/>
      </c>
      <c r="C2966" s="20" t="str">
        <f>IF($B2966="","",Тех_Движение!$D$2963)</f>
        <v/>
      </c>
      <c r="D2966" s="9" t="str">
        <f>IF($B2966="","",Тех_Движение!$B$2963)</f>
        <v/>
      </c>
      <c r="E2966" s="21" t="str">
        <f>IF($B2966="","",Тех_Движение!$F$2963)</f>
        <v/>
      </c>
      <c r="F2966" s="21" t="str">
        <f>IF($B2966="","",SUMIFS($E$5:$E2965,$C$5:$C2965,$C2966))</f>
        <v/>
      </c>
      <c r="G2966" s="21" t="str">
        <f>IF($B2966="","",MAX(0,$E2966-MAX(0,SUMIFS(Тех_Движение!$G$2:$G$5111,Тех_Движение!$D$2:$D$5111,$C2966,Тех_Движение!$B$2:$B$5111,"&lt;="&amp;Настройки!$B$5-1)-$F2966)))</f>
        <v/>
      </c>
      <c r="H2966" s="21" t="str">
        <f>IF($B2966="","",IF(AND($D2966&gt;=Настройки!$B$5,$D2966&lt;=Настройки!$B$6),$E2966,0))</f>
        <v/>
      </c>
      <c r="I2966" s="21" t="str">
        <f t="shared" si="138"/>
        <v/>
      </c>
      <c r="J2966" s="21" t="str">
        <f>IF($B2966="","",MAX(0,$E2966-MAX(0,SUMIFS(Тех_Движение!$G$2:$G$5111,Тех_Движение!$D$2:$D$5111,$C2966,Тех_Движение!$B$2:$B$5111,"&lt;="&amp;Настройки!$B$6)-$F2966)))</f>
        <v/>
      </c>
      <c r="K2966" s="21" t="e">
        <f>IF(OR($B2966="",K$3&lt;$D2966+Настройки!$B$7),0,MAX(0,$E2966-MAX(0,SUMIFS(Тех_Движение!$G$2:$G$5111,Тех_Движение!$D$2:$D$5111,$C2966,Тех_Движение!$B$2:$B$5111,"&lt;="&amp;K$3)-$F2966)))</f>
        <v>#VALUE!</v>
      </c>
      <c r="L2966" s="21" t="e">
        <f>IF(OR($B2966="",L$3&lt;$D2966+Настройки!$B$7),0,MAX(0,$E2966-MAX(0,SUMIFS(Тех_Движение!$G$2:$G$5111,Тех_Движение!$D$2:$D$5111,$C2966,Тех_Движение!$B$2:$B$5111,"&lt;="&amp;L$3)-$F2966)))</f>
        <v>#VALUE!</v>
      </c>
      <c r="M2966" s="21" t="e">
        <f>IF(OR($B2966="",M$3&lt;$D2966+Настройки!$B$7),0,MAX(0,$E2966-MAX(0,SUMIFS(Тех_Движение!$G$2:$G$5111,Тех_Движение!$D$2:$D$5111,$C2966,Тех_Движение!$B$2:$B$5111,"&lt;="&amp;M$3)-$F2966)))</f>
        <v>#VALUE!</v>
      </c>
      <c r="N2966" s="21" t="e">
        <f>IF(OR($B2966="",N$3&lt;$D2966+Настройки!$B$7),0,MAX(0,$E2966-MAX(0,SUMIFS(Тех_Движение!$G$2:$G$5111,Тех_Движение!$D$2:$D$5111,$C2966,Тех_Движение!$B$2:$B$5111,"&lt;="&amp;N$3)-$F2966)))</f>
        <v>#VALUE!</v>
      </c>
      <c r="O2966" s="21" t="e">
        <f>IF(OR($B2966="",O$3&lt;$D2966+Настройки!$B$7),0,MAX(0,$E2966-MAX(0,SUMIFS(Тех_Движение!$G$2:$G$5111,Тех_Движение!$D$2:$D$5111,$C2966,Тех_Движение!$B$2:$B$5111,"&lt;="&amp;O$3)-$F2966)))</f>
        <v>#VALUE!</v>
      </c>
      <c r="P2966" s="21" t="e">
        <f>IF(OR($B2966="",P$3&lt;$D2966+Настройки!$B$7),0,MAX(0,$E2966-MAX(0,SUMIFS(Тех_Движение!$G$2:$G$5111,Тех_Движение!$D$2:$D$5111,$C2966,Тех_Движение!$B$2:$B$5111,"&lt;="&amp;P$3)-$F2966)))</f>
        <v>#VALUE!</v>
      </c>
      <c r="Q2966" s="21" t="e">
        <f>IF(OR($B2966="",Q$3&lt;$D2966+Настройки!$B$7),0,MAX(0,$E2966-MAX(0,SUMIFS(Тех_Движение!$G$2:$G$5111,Тех_Движение!$D$2:$D$5111,$C2966,Тех_Движение!$B$2:$B$5111,"&lt;="&amp;Q$3)-$F2966)))</f>
        <v>#VALUE!</v>
      </c>
      <c r="R2966" s="21" t="str">
        <f t="shared" si="139"/>
        <v/>
      </c>
      <c r="S2966" s="23" t="str">
        <f>IF($B2966="","",VLOOKUP($C2966,Настройки!$A$11:$L$17,9,FALSE))</f>
        <v/>
      </c>
      <c r="T2966" s="23" t="str">
        <f t="shared" si="140"/>
        <v/>
      </c>
    </row>
    <row r="2967" spans="1:20" x14ac:dyDescent="0.3">
      <c r="A2967" s="20">
        <f>Тех_Движение!$A$2964</f>
        <v>2963</v>
      </c>
      <c r="B2967" s="20" t="str">
        <f>IF(Тех_Движение!$F$2964&gt;0,Тех_Движение!$I$2964,"")</f>
        <v/>
      </c>
      <c r="C2967" s="20" t="str">
        <f>IF($B2967="","",Тех_Движение!$D$2964)</f>
        <v/>
      </c>
      <c r="D2967" s="9" t="str">
        <f>IF($B2967="","",Тех_Движение!$B$2964)</f>
        <v/>
      </c>
      <c r="E2967" s="21" t="str">
        <f>IF($B2967="","",Тех_Движение!$F$2964)</f>
        <v/>
      </c>
      <c r="F2967" s="21" t="str">
        <f>IF($B2967="","",SUMIFS($E$5:$E2966,$C$5:$C2966,$C2967))</f>
        <v/>
      </c>
      <c r="G2967" s="21" t="str">
        <f>IF($B2967="","",MAX(0,$E2967-MAX(0,SUMIFS(Тех_Движение!$G$2:$G$5111,Тех_Движение!$D$2:$D$5111,$C2967,Тех_Движение!$B$2:$B$5111,"&lt;="&amp;Настройки!$B$5-1)-$F2967)))</f>
        <v/>
      </c>
      <c r="H2967" s="21" t="str">
        <f>IF($B2967="","",IF(AND($D2967&gt;=Настройки!$B$5,$D2967&lt;=Настройки!$B$6),$E2967,0))</f>
        <v/>
      </c>
      <c r="I2967" s="21" t="str">
        <f t="shared" si="138"/>
        <v/>
      </c>
      <c r="J2967" s="21" t="str">
        <f>IF($B2967="","",MAX(0,$E2967-MAX(0,SUMIFS(Тех_Движение!$G$2:$G$5111,Тех_Движение!$D$2:$D$5111,$C2967,Тех_Движение!$B$2:$B$5111,"&lt;="&amp;Настройки!$B$6)-$F2967)))</f>
        <v/>
      </c>
      <c r="K2967" s="21" t="e">
        <f>IF(OR($B2967="",K$3&lt;$D2967+Настройки!$B$7),0,MAX(0,$E2967-MAX(0,SUMIFS(Тех_Движение!$G$2:$G$5111,Тех_Движение!$D$2:$D$5111,$C2967,Тех_Движение!$B$2:$B$5111,"&lt;="&amp;K$3)-$F2967)))</f>
        <v>#VALUE!</v>
      </c>
      <c r="L2967" s="21" t="e">
        <f>IF(OR($B2967="",L$3&lt;$D2967+Настройки!$B$7),0,MAX(0,$E2967-MAX(0,SUMIFS(Тех_Движение!$G$2:$G$5111,Тех_Движение!$D$2:$D$5111,$C2967,Тех_Движение!$B$2:$B$5111,"&lt;="&amp;L$3)-$F2967)))</f>
        <v>#VALUE!</v>
      </c>
      <c r="M2967" s="21" t="e">
        <f>IF(OR($B2967="",M$3&lt;$D2967+Настройки!$B$7),0,MAX(0,$E2967-MAX(0,SUMIFS(Тех_Движение!$G$2:$G$5111,Тех_Движение!$D$2:$D$5111,$C2967,Тех_Движение!$B$2:$B$5111,"&lt;="&amp;M$3)-$F2967)))</f>
        <v>#VALUE!</v>
      </c>
      <c r="N2967" s="21" t="e">
        <f>IF(OR($B2967="",N$3&lt;$D2967+Настройки!$B$7),0,MAX(0,$E2967-MAX(0,SUMIFS(Тех_Движение!$G$2:$G$5111,Тех_Движение!$D$2:$D$5111,$C2967,Тех_Движение!$B$2:$B$5111,"&lt;="&amp;N$3)-$F2967)))</f>
        <v>#VALUE!</v>
      </c>
      <c r="O2967" s="21" t="e">
        <f>IF(OR($B2967="",O$3&lt;$D2967+Настройки!$B$7),0,MAX(0,$E2967-MAX(0,SUMIFS(Тех_Движение!$G$2:$G$5111,Тех_Движение!$D$2:$D$5111,$C2967,Тех_Движение!$B$2:$B$5111,"&lt;="&amp;O$3)-$F2967)))</f>
        <v>#VALUE!</v>
      </c>
      <c r="P2967" s="21" t="e">
        <f>IF(OR($B2967="",P$3&lt;$D2967+Настройки!$B$7),0,MAX(0,$E2967-MAX(0,SUMIFS(Тех_Движение!$G$2:$G$5111,Тех_Движение!$D$2:$D$5111,$C2967,Тех_Движение!$B$2:$B$5111,"&lt;="&amp;P$3)-$F2967)))</f>
        <v>#VALUE!</v>
      </c>
      <c r="Q2967" s="21" t="e">
        <f>IF(OR($B2967="",Q$3&lt;$D2967+Настройки!$B$7),0,MAX(0,$E2967-MAX(0,SUMIFS(Тех_Движение!$G$2:$G$5111,Тех_Движение!$D$2:$D$5111,$C2967,Тех_Движение!$B$2:$B$5111,"&lt;="&amp;Q$3)-$F2967)))</f>
        <v>#VALUE!</v>
      </c>
      <c r="R2967" s="21" t="str">
        <f t="shared" si="139"/>
        <v/>
      </c>
      <c r="S2967" s="23" t="str">
        <f>IF($B2967="","",VLOOKUP($C2967,Настройки!$A$11:$L$17,9,FALSE))</f>
        <v/>
      </c>
      <c r="T2967" s="23" t="str">
        <f t="shared" si="140"/>
        <v/>
      </c>
    </row>
    <row r="2968" spans="1:20" x14ac:dyDescent="0.3">
      <c r="A2968" s="20">
        <f>Тех_Движение!$A$2965</f>
        <v>2964</v>
      </c>
      <c r="B2968" s="20" t="str">
        <f>IF(Тех_Движение!$F$2965&gt;0,Тех_Движение!$I$2965,"")</f>
        <v/>
      </c>
      <c r="C2968" s="20" t="str">
        <f>IF($B2968="","",Тех_Движение!$D$2965)</f>
        <v/>
      </c>
      <c r="D2968" s="9" t="str">
        <f>IF($B2968="","",Тех_Движение!$B$2965)</f>
        <v/>
      </c>
      <c r="E2968" s="21" t="str">
        <f>IF($B2968="","",Тех_Движение!$F$2965)</f>
        <v/>
      </c>
      <c r="F2968" s="21" t="str">
        <f>IF($B2968="","",SUMIFS($E$5:$E2967,$C$5:$C2967,$C2968))</f>
        <v/>
      </c>
      <c r="G2968" s="21" t="str">
        <f>IF($B2968="","",MAX(0,$E2968-MAX(0,SUMIFS(Тех_Движение!$G$2:$G$5111,Тех_Движение!$D$2:$D$5111,$C2968,Тех_Движение!$B$2:$B$5111,"&lt;="&amp;Настройки!$B$5-1)-$F2968)))</f>
        <v/>
      </c>
      <c r="H2968" s="21" t="str">
        <f>IF($B2968="","",IF(AND($D2968&gt;=Настройки!$B$5,$D2968&lt;=Настройки!$B$6),$E2968,0))</f>
        <v/>
      </c>
      <c r="I2968" s="21" t="str">
        <f t="shared" si="138"/>
        <v/>
      </c>
      <c r="J2968" s="21" t="str">
        <f>IF($B2968="","",MAX(0,$E2968-MAX(0,SUMIFS(Тех_Движение!$G$2:$G$5111,Тех_Движение!$D$2:$D$5111,$C2968,Тех_Движение!$B$2:$B$5111,"&lt;="&amp;Настройки!$B$6)-$F2968)))</f>
        <v/>
      </c>
      <c r="K2968" s="21" t="e">
        <f>IF(OR($B2968="",K$3&lt;$D2968+Настройки!$B$7),0,MAX(0,$E2968-MAX(0,SUMIFS(Тех_Движение!$G$2:$G$5111,Тех_Движение!$D$2:$D$5111,$C2968,Тех_Движение!$B$2:$B$5111,"&lt;="&amp;K$3)-$F2968)))</f>
        <v>#VALUE!</v>
      </c>
      <c r="L2968" s="21" t="e">
        <f>IF(OR($B2968="",L$3&lt;$D2968+Настройки!$B$7),0,MAX(0,$E2968-MAX(0,SUMIFS(Тех_Движение!$G$2:$G$5111,Тех_Движение!$D$2:$D$5111,$C2968,Тех_Движение!$B$2:$B$5111,"&lt;="&amp;L$3)-$F2968)))</f>
        <v>#VALUE!</v>
      </c>
      <c r="M2968" s="21" t="e">
        <f>IF(OR($B2968="",M$3&lt;$D2968+Настройки!$B$7),0,MAX(0,$E2968-MAX(0,SUMIFS(Тех_Движение!$G$2:$G$5111,Тех_Движение!$D$2:$D$5111,$C2968,Тех_Движение!$B$2:$B$5111,"&lt;="&amp;M$3)-$F2968)))</f>
        <v>#VALUE!</v>
      </c>
      <c r="N2968" s="21" t="e">
        <f>IF(OR($B2968="",N$3&lt;$D2968+Настройки!$B$7),0,MAX(0,$E2968-MAX(0,SUMIFS(Тех_Движение!$G$2:$G$5111,Тех_Движение!$D$2:$D$5111,$C2968,Тех_Движение!$B$2:$B$5111,"&lt;="&amp;N$3)-$F2968)))</f>
        <v>#VALUE!</v>
      </c>
      <c r="O2968" s="21" t="e">
        <f>IF(OR($B2968="",O$3&lt;$D2968+Настройки!$B$7),0,MAX(0,$E2968-MAX(0,SUMIFS(Тех_Движение!$G$2:$G$5111,Тех_Движение!$D$2:$D$5111,$C2968,Тех_Движение!$B$2:$B$5111,"&lt;="&amp;O$3)-$F2968)))</f>
        <v>#VALUE!</v>
      </c>
      <c r="P2968" s="21" t="e">
        <f>IF(OR($B2968="",P$3&lt;$D2968+Настройки!$B$7),0,MAX(0,$E2968-MAX(0,SUMIFS(Тех_Движение!$G$2:$G$5111,Тех_Движение!$D$2:$D$5111,$C2968,Тех_Движение!$B$2:$B$5111,"&lt;="&amp;P$3)-$F2968)))</f>
        <v>#VALUE!</v>
      </c>
      <c r="Q2968" s="21" t="e">
        <f>IF(OR($B2968="",Q$3&lt;$D2968+Настройки!$B$7),0,MAX(0,$E2968-MAX(0,SUMIFS(Тех_Движение!$G$2:$G$5111,Тех_Движение!$D$2:$D$5111,$C2968,Тех_Движение!$B$2:$B$5111,"&lt;="&amp;Q$3)-$F2968)))</f>
        <v>#VALUE!</v>
      </c>
      <c r="R2968" s="21" t="str">
        <f t="shared" si="139"/>
        <v/>
      </c>
      <c r="S2968" s="23" t="str">
        <f>IF($B2968="","",VLOOKUP($C2968,Настройки!$A$11:$L$17,9,FALSE))</f>
        <v/>
      </c>
      <c r="T2968" s="23" t="str">
        <f t="shared" si="140"/>
        <v/>
      </c>
    </row>
    <row r="2969" spans="1:20" x14ac:dyDescent="0.3">
      <c r="A2969" s="20">
        <f>Тех_Движение!$A$2966</f>
        <v>2965</v>
      </c>
      <c r="B2969" s="20" t="str">
        <f>IF(Тех_Движение!$F$2966&gt;0,Тех_Движение!$I$2966,"")</f>
        <v/>
      </c>
      <c r="C2969" s="20" t="str">
        <f>IF($B2969="","",Тех_Движение!$D$2966)</f>
        <v/>
      </c>
      <c r="D2969" s="9" t="str">
        <f>IF($B2969="","",Тех_Движение!$B$2966)</f>
        <v/>
      </c>
      <c r="E2969" s="21" t="str">
        <f>IF($B2969="","",Тех_Движение!$F$2966)</f>
        <v/>
      </c>
      <c r="F2969" s="21" t="str">
        <f>IF($B2969="","",SUMIFS($E$5:$E2968,$C$5:$C2968,$C2969))</f>
        <v/>
      </c>
      <c r="G2969" s="21" t="str">
        <f>IF($B2969="","",MAX(0,$E2969-MAX(0,SUMIFS(Тех_Движение!$G$2:$G$5111,Тех_Движение!$D$2:$D$5111,$C2969,Тех_Движение!$B$2:$B$5111,"&lt;="&amp;Настройки!$B$5-1)-$F2969)))</f>
        <v/>
      </c>
      <c r="H2969" s="21" t="str">
        <f>IF($B2969="","",IF(AND($D2969&gt;=Настройки!$B$5,$D2969&lt;=Настройки!$B$6),$E2969,0))</f>
        <v/>
      </c>
      <c r="I2969" s="21" t="str">
        <f t="shared" si="138"/>
        <v/>
      </c>
      <c r="J2969" s="21" t="str">
        <f>IF($B2969="","",MAX(0,$E2969-MAX(0,SUMIFS(Тех_Движение!$G$2:$G$5111,Тех_Движение!$D$2:$D$5111,$C2969,Тех_Движение!$B$2:$B$5111,"&lt;="&amp;Настройки!$B$6)-$F2969)))</f>
        <v/>
      </c>
      <c r="K2969" s="21" t="e">
        <f>IF(OR($B2969="",K$3&lt;$D2969+Настройки!$B$7),0,MAX(0,$E2969-MAX(0,SUMIFS(Тех_Движение!$G$2:$G$5111,Тех_Движение!$D$2:$D$5111,$C2969,Тех_Движение!$B$2:$B$5111,"&lt;="&amp;K$3)-$F2969)))</f>
        <v>#VALUE!</v>
      </c>
      <c r="L2969" s="21" t="e">
        <f>IF(OR($B2969="",L$3&lt;$D2969+Настройки!$B$7),0,MAX(0,$E2969-MAX(0,SUMIFS(Тех_Движение!$G$2:$G$5111,Тех_Движение!$D$2:$D$5111,$C2969,Тех_Движение!$B$2:$B$5111,"&lt;="&amp;L$3)-$F2969)))</f>
        <v>#VALUE!</v>
      </c>
      <c r="M2969" s="21" t="e">
        <f>IF(OR($B2969="",M$3&lt;$D2969+Настройки!$B$7),0,MAX(0,$E2969-MAX(0,SUMIFS(Тех_Движение!$G$2:$G$5111,Тех_Движение!$D$2:$D$5111,$C2969,Тех_Движение!$B$2:$B$5111,"&lt;="&amp;M$3)-$F2969)))</f>
        <v>#VALUE!</v>
      </c>
      <c r="N2969" s="21" t="e">
        <f>IF(OR($B2969="",N$3&lt;$D2969+Настройки!$B$7),0,MAX(0,$E2969-MAX(0,SUMIFS(Тех_Движение!$G$2:$G$5111,Тех_Движение!$D$2:$D$5111,$C2969,Тех_Движение!$B$2:$B$5111,"&lt;="&amp;N$3)-$F2969)))</f>
        <v>#VALUE!</v>
      </c>
      <c r="O2969" s="21" t="e">
        <f>IF(OR($B2969="",O$3&lt;$D2969+Настройки!$B$7),0,MAX(0,$E2969-MAX(0,SUMIFS(Тех_Движение!$G$2:$G$5111,Тех_Движение!$D$2:$D$5111,$C2969,Тех_Движение!$B$2:$B$5111,"&lt;="&amp;O$3)-$F2969)))</f>
        <v>#VALUE!</v>
      </c>
      <c r="P2969" s="21" t="e">
        <f>IF(OR($B2969="",P$3&lt;$D2969+Настройки!$B$7),0,MAX(0,$E2969-MAX(0,SUMIFS(Тех_Движение!$G$2:$G$5111,Тех_Движение!$D$2:$D$5111,$C2969,Тех_Движение!$B$2:$B$5111,"&lt;="&amp;P$3)-$F2969)))</f>
        <v>#VALUE!</v>
      </c>
      <c r="Q2969" s="21" t="e">
        <f>IF(OR($B2969="",Q$3&lt;$D2969+Настройки!$B$7),0,MAX(0,$E2969-MAX(0,SUMIFS(Тех_Движение!$G$2:$G$5111,Тех_Движение!$D$2:$D$5111,$C2969,Тех_Движение!$B$2:$B$5111,"&lt;="&amp;Q$3)-$F2969)))</f>
        <v>#VALUE!</v>
      </c>
      <c r="R2969" s="21" t="str">
        <f t="shared" si="139"/>
        <v/>
      </c>
      <c r="S2969" s="23" t="str">
        <f>IF($B2969="","",VLOOKUP($C2969,Настройки!$A$11:$L$17,9,FALSE))</f>
        <v/>
      </c>
      <c r="T2969" s="23" t="str">
        <f t="shared" si="140"/>
        <v/>
      </c>
    </row>
    <row r="2970" spans="1:20" x14ac:dyDescent="0.3">
      <c r="A2970" s="20">
        <f>Тех_Движение!$A$2967</f>
        <v>2966</v>
      </c>
      <c r="B2970" s="20" t="str">
        <f>IF(Тех_Движение!$F$2967&gt;0,Тех_Движение!$I$2967,"")</f>
        <v/>
      </c>
      <c r="C2970" s="20" t="str">
        <f>IF($B2970="","",Тех_Движение!$D$2967)</f>
        <v/>
      </c>
      <c r="D2970" s="9" t="str">
        <f>IF($B2970="","",Тех_Движение!$B$2967)</f>
        <v/>
      </c>
      <c r="E2970" s="21" t="str">
        <f>IF($B2970="","",Тех_Движение!$F$2967)</f>
        <v/>
      </c>
      <c r="F2970" s="21" t="str">
        <f>IF($B2970="","",SUMIFS($E$5:$E2969,$C$5:$C2969,$C2970))</f>
        <v/>
      </c>
      <c r="G2970" s="21" t="str">
        <f>IF($B2970="","",MAX(0,$E2970-MAX(0,SUMIFS(Тех_Движение!$G$2:$G$5111,Тех_Движение!$D$2:$D$5111,$C2970,Тех_Движение!$B$2:$B$5111,"&lt;="&amp;Настройки!$B$5-1)-$F2970)))</f>
        <v/>
      </c>
      <c r="H2970" s="21" t="str">
        <f>IF($B2970="","",IF(AND($D2970&gt;=Настройки!$B$5,$D2970&lt;=Настройки!$B$6),$E2970,0))</f>
        <v/>
      </c>
      <c r="I2970" s="21" t="str">
        <f t="shared" si="138"/>
        <v/>
      </c>
      <c r="J2970" s="21" t="str">
        <f>IF($B2970="","",MAX(0,$E2970-MAX(0,SUMIFS(Тех_Движение!$G$2:$G$5111,Тех_Движение!$D$2:$D$5111,$C2970,Тех_Движение!$B$2:$B$5111,"&lt;="&amp;Настройки!$B$6)-$F2970)))</f>
        <v/>
      </c>
      <c r="K2970" s="21" t="e">
        <f>IF(OR($B2970="",K$3&lt;$D2970+Настройки!$B$7),0,MAX(0,$E2970-MAX(0,SUMIFS(Тех_Движение!$G$2:$G$5111,Тех_Движение!$D$2:$D$5111,$C2970,Тех_Движение!$B$2:$B$5111,"&lt;="&amp;K$3)-$F2970)))</f>
        <v>#VALUE!</v>
      </c>
      <c r="L2970" s="21" t="e">
        <f>IF(OR($B2970="",L$3&lt;$D2970+Настройки!$B$7),0,MAX(0,$E2970-MAX(0,SUMIFS(Тех_Движение!$G$2:$G$5111,Тех_Движение!$D$2:$D$5111,$C2970,Тех_Движение!$B$2:$B$5111,"&lt;="&amp;L$3)-$F2970)))</f>
        <v>#VALUE!</v>
      </c>
      <c r="M2970" s="21" t="e">
        <f>IF(OR($B2970="",M$3&lt;$D2970+Настройки!$B$7),0,MAX(0,$E2970-MAX(0,SUMIFS(Тех_Движение!$G$2:$G$5111,Тех_Движение!$D$2:$D$5111,$C2970,Тех_Движение!$B$2:$B$5111,"&lt;="&amp;M$3)-$F2970)))</f>
        <v>#VALUE!</v>
      </c>
      <c r="N2970" s="21" t="e">
        <f>IF(OR($B2970="",N$3&lt;$D2970+Настройки!$B$7),0,MAX(0,$E2970-MAX(0,SUMIFS(Тех_Движение!$G$2:$G$5111,Тех_Движение!$D$2:$D$5111,$C2970,Тех_Движение!$B$2:$B$5111,"&lt;="&amp;N$3)-$F2970)))</f>
        <v>#VALUE!</v>
      </c>
      <c r="O2970" s="21" t="e">
        <f>IF(OR($B2970="",O$3&lt;$D2970+Настройки!$B$7),0,MAX(0,$E2970-MAX(0,SUMIFS(Тех_Движение!$G$2:$G$5111,Тех_Движение!$D$2:$D$5111,$C2970,Тех_Движение!$B$2:$B$5111,"&lt;="&amp;O$3)-$F2970)))</f>
        <v>#VALUE!</v>
      </c>
      <c r="P2970" s="21" t="e">
        <f>IF(OR($B2970="",P$3&lt;$D2970+Настройки!$B$7),0,MAX(0,$E2970-MAX(0,SUMIFS(Тех_Движение!$G$2:$G$5111,Тех_Движение!$D$2:$D$5111,$C2970,Тех_Движение!$B$2:$B$5111,"&lt;="&amp;P$3)-$F2970)))</f>
        <v>#VALUE!</v>
      </c>
      <c r="Q2970" s="21" t="e">
        <f>IF(OR($B2970="",Q$3&lt;$D2970+Настройки!$B$7),0,MAX(0,$E2970-MAX(0,SUMIFS(Тех_Движение!$G$2:$G$5111,Тех_Движение!$D$2:$D$5111,$C2970,Тех_Движение!$B$2:$B$5111,"&lt;="&amp;Q$3)-$F2970)))</f>
        <v>#VALUE!</v>
      </c>
      <c r="R2970" s="21" t="str">
        <f t="shared" si="139"/>
        <v/>
      </c>
      <c r="S2970" s="23" t="str">
        <f>IF($B2970="","",VLOOKUP($C2970,Настройки!$A$11:$L$17,9,FALSE))</f>
        <v/>
      </c>
      <c r="T2970" s="23" t="str">
        <f t="shared" si="140"/>
        <v/>
      </c>
    </row>
    <row r="2971" spans="1:20" x14ac:dyDescent="0.3">
      <c r="A2971" s="20">
        <f>Тех_Движение!$A$2968</f>
        <v>2967</v>
      </c>
      <c r="B2971" s="20" t="str">
        <f>IF(Тех_Движение!$F$2968&gt;0,Тех_Движение!$I$2968,"")</f>
        <v/>
      </c>
      <c r="C2971" s="20" t="str">
        <f>IF($B2971="","",Тех_Движение!$D$2968)</f>
        <v/>
      </c>
      <c r="D2971" s="9" t="str">
        <f>IF($B2971="","",Тех_Движение!$B$2968)</f>
        <v/>
      </c>
      <c r="E2971" s="21" t="str">
        <f>IF($B2971="","",Тех_Движение!$F$2968)</f>
        <v/>
      </c>
      <c r="F2971" s="21" t="str">
        <f>IF($B2971="","",SUMIFS($E$5:$E2970,$C$5:$C2970,$C2971))</f>
        <v/>
      </c>
      <c r="G2971" s="21" t="str">
        <f>IF($B2971="","",MAX(0,$E2971-MAX(0,SUMIFS(Тех_Движение!$G$2:$G$5111,Тех_Движение!$D$2:$D$5111,$C2971,Тех_Движение!$B$2:$B$5111,"&lt;="&amp;Настройки!$B$5-1)-$F2971)))</f>
        <v/>
      </c>
      <c r="H2971" s="21" t="str">
        <f>IF($B2971="","",IF(AND($D2971&gt;=Настройки!$B$5,$D2971&lt;=Настройки!$B$6),$E2971,0))</f>
        <v/>
      </c>
      <c r="I2971" s="21" t="str">
        <f t="shared" si="138"/>
        <v/>
      </c>
      <c r="J2971" s="21" t="str">
        <f>IF($B2971="","",MAX(0,$E2971-MAX(0,SUMIFS(Тех_Движение!$G$2:$G$5111,Тех_Движение!$D$2:$D$5111,$C2971,Тех_Движение!$B$2:$B$5111,"&lt;="&amp;Настройки!$B$6)-$F2971)))</f>
        <v/>
      </c>
      <c r="K2971" s="21" t="e">
        <f>IF(OR($B2971="",K$3&lt;$D2971+Настройки!$B$7),0,MAX(0,$E2971-MAX(0,SUMIFS(Тех_Движение!$G$2:$G$5111,Тех_Движение!$D$2:$D$5111,$C2971,Тех_Движение!$B$2:$B$5111,"&lt;="&amp;K$3)-$F2971)))</f>
        <v>#VALUE!</v>
      </c>
      <c r="L2971" s="21" t="e">
        <f>IF(OR($B2971="",L$3&lt;$D2971+Настройки!$B$7),0,MAX(0,$E2971-MAX(0,SUMIFS(Тех_Движение!$G$2:$G$5111,Тех_Движение!$D$2:$D$5111,$C2971,Тех_Движение!$B$2:$B$5111,"&lt;="&amp;L$3)-$F2971)))</f>
        <v>#VALUE!</v>
      </c>
      <c r="M2971" s="21" t="e">
        <f>IF(OR($B2971="",M$3&lt;$D2971+Настройки!$B$7),0,MAX(0,$E2971-MAX(0,SUMIFS(Тех_Движение!$G$2:$G$5111,Тех_Движение!$D$2:$D$5111,$C2971,Тех_Движение!$B$2:$B$5111,"&lt;="&amp;M$3)-$F2971)))</f>
        <v>#VALUE!</v>
      </c>
      <c r="N2971" s="21" t="e">
        <f>IF(OR($B2971="",N$3&lt;$D2971+Настройки!$B$7),0,MAX(0,$E2971-MAX(0,SUMIFS(Тех_Движение!$G$2:$G$5111,Тех_Движение!$D$2:$D$5111,$C2971,Тех_Движение!$B$2:$B$5111,"&lt;="&amp;N$3)-$F2971)))</f>
        <v>#VALUE!</v>
      </c>
      <c r="O2971" s="21" t="e">
        <f>IF(OR($B2971="",O$3&lt;$D2971+Настройки!$B$7),0,MAX(0,$E2971-MAX(0,SUMIFS(Тех_Движение!$G$2:$G$5111,Тех_Движение!$D$2:$D$5111,$C2971,Тех_Движение!$B$2:$B$5111,"&lt;="&amp;O$3)-$F2971)))</f>
        <v>#VALUE!</v>
      </c>
      <c r="P2971" s="21" t="e">
        <f>IF(OR($B2971="",P$3&lt;$D2971+Настройки!$B$7),0,MAX(0,$E2971-MAX(0,SUMIFS(Тех_Движение!$G$2:$G$5111,Тех_Движение!$D$2:$D$5111,$C2971,Тех_Движение!$B$2:$B$5111,"&lt;="&amp;P$3)-$F2971)))</f>
        <v>#VALUE!</v>
      </c>
      <c r="Q2971" s="21" t="e">
        <f>IF(OR($B2971="",Q$3&lt;$D2971+Настройки!$B$7),0,MAX(0,$E2971-MAX(0,SUMIFS(Тех_Движение!$G$2:$G$5111,Тех_Движение!$D$2:$D$5111,$C2971,Тех_Движение!$B$2:$B$5111,"&lt;="&amp;Q$3)-$F2971)))</f>
        <v>#VALUE!</v>
      </c>
      <c r="R2971" s="21" t="str">
        <f t="shared" si="139"/>
        <v/>
      </c>
      <c r="S2971" s="23" t="str">
        <f>IF($B2971="","",VLOOKUP($C2971,Настройки!$A$11:$L$17,9,FALSE))</f>
        <v/>
      </c>
      <c r="T2971" s="23" t="str">
        <f t="shared" si="140"/>
        <v/>
      </c>
    </row>
    <row r="2972" spans="1:20" x14ac:dyDescent="0.3">
      <c r="A2972" s="20">
        <f>Тех_Движение!$A$2969</f>
        <v>2968</v>
      </c>
      <c r="B2972" s="20" t="str">
        <f>IF(Тех_Движение!$F$2969&gt;0,Тех_Движение!$I$2969,"")</f>
        <v/>
      </c>
      <c r="C2972" s="20" t="str">
        <f>IF($B2972="","",Тех_Движение!$D$2969)</f>
        <v/>
      </c>
      <c r="D2972" s="9" t="str">
        <f>IF($B2972="","",Тех_Движение!$B$2969)</f>
        <v/>
      </c>
      <c r="E2972" s="21" t="str">
        <f>IF($B2972="","",Тех_Движение!$F$2969)</f>
        <v/>
      </c>
      <c r="F2972" s="21" t="str">
        <f>IF($B2972="","",SUMIFS($E$5:$E2971,$C$5:$C2971,$C2972))</f>
        <v/>
      </c>
      <c r="G2972" s="21" t="str">
        <f>IF($B2972="","",MAX(0,$E2972-MAX(0,SUMIFS(Тех_Движение!$G$2:$G$5111,Тех_Движение!$D$2:$D$5111,$C2972,Тех_Движение!$B$2:$B$5111,"&lt;="&amp;Настройки!$B$5-1)-$F2972)))</f>
        <v/>
      </c>
      <c r="H2972" s="21" t="str">
        <f>IF($B2972="","",IF(AND($D2972&gt;=Настройки!$B$5,$D2972&lt;=Настройки!$B$6),$E2972,0))</f>
        <v/>
      </c>
      <c r="I2972" s="21" t="str">
        <f t="shared" si="138"/>
        <v/>
      </c>
      <c r="J2972" s="21" t="str">
        <f>IF($B2972="","",MAX(0,$E2972-MAX(0,SUMIFS(Тех_Движение!$G$2:$G$5111,Тех_Движение!$D$2:$D$5111,$C2972,Тех_Движение!$B$2:$B$5111,"&lt;="&amp;Настройки!$B$6)-$F2972)))</f>
        <v/>
      </c>
      <c r="K2972" s="21" t="e">
        <f>IF(OR($B2972="",K$3&lt;$D2972+Настройки!$B$7),0,MAX(0,$E2972-MAX(0,SUMIFS(Тех_Движение!$G$2:$G$5111,Тех_Движение!$D$2:$D$5111,$C2972,Тех_Движение!$B$2:$B$5111,"&lt;="&amp;K$3)-$F2972)))</f>
        <v>#VALUE!</v>
      </c>
      <c r="L2972" s="21" t="e">
        <f>IF(OR($B2972="",L$3&lt;$D2972+Настройки!$B$7),0,MAX(0,$E2972-MAX(0,SUMIFS(Тех_Движение!$G$2:$G$5111,Тех_Движение!$D$2:$D$5111,$C2972,Тех_Движение!$B$2:$B$5111,"&lt;="&amp;L$3)-$F2972)))</f>
        <v>#VALUE!</v>
      </c>
      <c r="M2972" s="21" t="e">
        <f>IF(OR($B2972="",M$3&lt;$D2972+Настройки!$B$7),0,MAX(0,$E2972-MAX(0,SUMIFS(Тех_Движение!$G$2:$G$5111,Тех_Движение!$D$2:$D$5111,$C2972,Тех_Движение!$B$2:$B$5111,"&lt;="&amp;M$3)-$F2972)))</f>
        <v>#VALUE!</v>
      </c>
      <c r="N2972" s="21" t="e">
        <f>IF(OR($B2972="",N$3&lt;$D2972+Настройки!$B$7),0,MAX(0,$E2972-MAX(0,SUMIFS(Тех_Движение!$G$2:$G$5111,Тех_Движение!$D$2:$D$5111,$C2972,Тех_Движение!$B$2:$B$5111,"&lt;="&amp;N$3)-$F2972)))</f>
        <v>#VALUE!</v>
      </c>
      <c r="O2972" s="21" t="e">
        <f>IF(OR($B2972="",O$3&lt;$D2972+Настройки!$B$7),0,MAX(0,$E2972-MAX(0,SUMIFS(Тех_Движение!$G$2:$G$5111,Тех_Движение!$D$2:$D$5111,$C2972,Тех_Движение!$B$2:$B$5111,"&lt;="&amp;O$3)-$F2972)))</f>
        <v>#VALUE!</v>
      </c>
      <c r="P2972" s="21" t="e">
        <f>IF(OR($B2972="",P$3&lt;$D2972+Настройки!$B$7),0,MAX(0,$E2972-MAX(0,SUMIFS(Тех_Движение!$G$2:$G$5111,Тех_Движение!$D$2:$D$5111,$C2972,Тех_Движение!$B$2:$B$5111,"&lt;="&amp;P$3)-$F2972)))</f>
        <v>#VALUE!</v>
      </c>
      <c r="Q2972" s="21" t="e">
        <f>IF(OR($B2972="",Q$3&lt;$D2972+Настройки!$B$7),0,MAX(0,$E2972-MAX(0,SUMIFS(Тех_Движение!$G$2:$G$5111,Тех_Движение!$D$2:$D$5111,$C2972,Тех_Движение!$B$2:$B$5111,"&lt;="&amp;Q$3)-$F2972)))</f>
        <v>#VALUE!</v>
      </c>
      <c r="R2972" s="21" t="str">
        <f t="shared" si="139"/>
        <v/>
      </c>
      <c r="S2972" s="23" t="str">
        <f>IF($B2972="","",VLOOKUP($C2972,Настройки!$A$11:$L$17,9,FALSE))</f>
        <v/>
      </c>
      <c r="T2972" s="23" t="str">
        <f t="shared" si="140"/>
        <v/>
      </c>
    </row>
    <row r="2973" spans="1:20" x14ac:dyDescent="0.3">
      <c r="A2973" s="20">
        <f>Тех_Движение!$A$2970</f>
        <v>2969</v>
      </c>
      <c r="B2973" s="20" t="str">
        <f>IF(Тех_Движение!$F$2970&gt;0,Тех_Движение!$I$2970,"")</f>
        <v/>
      </c>
      <c r="C2973" s="20" t="str">
        <f>IF($B2973="","",Тех_Движение!$D$2970)</f>
        <v/>
      </c>
      <c r="D2973" s="9" t="str">
        <f>IF($B2973="","",Тех_Движение!$B$2970)</f>
        <v/>
      </c>
      <c r="E2973" s="21" t="str">
        <f>IF($B2973="","",Тех_Движение!$F$2970)</f>
        <v/>
      </c>
      <c r="F2973" s="21" t="str">
        <f>IF($B2973="","",SUMIFS($E$5:$E2972,$C$5:$C2972,$C2973))</f>
        <v/>
      </c>
      <c r="G2973" s="21" t="str">
        <f>IF($B2973="","",MAX(0,$E2973-MAX(0,SUMIFS(Тех_Движение!$G$2:$G$5111,Тех_Движение!$D$2:$D$5111,$C2973,Тех_Движение!$B$2:$B$5111,"&lt;="&amp;Настройки!$B$5-1)-$F2973)))</f>
        <v/>
      </c>
      <c r="H2973" s="21" t="str">
        <f>IF($B2973="","",IF(AND($D2973&gt;=Настройки!$B$5,$D2973&lt;=Настройки!$B$6),$E2973,0))</f>
        <v/>
      </c>
      <c r="I2973" s="21" t="str">
        <f t="shared" si="138"/>
        <v/>
      </c>
      <c r="J2973" s="21" t="str">
        <f>IF($B2973="","",MAX(0,$E2973-MAX(0,SUMIFS(Тех_Движение!$G$2:$G$5111,Тех_Движение!$D$2:$D$5111,$C2973,Тех_Движение!$B$2:$B$5111,"&lt;="&amp;Настройки!$B$6)-$F2973)))</f>
        <v/>
      </c>
      <c r="K2973" s="21" t="e">
        <f>IF(OR($B2973="",K$3&lt;$D2973+Настройки!$B$7),0,MAX(0,$E2973-MAX(0,SUMIFS(Тех_Движение!$G$2:$G$5111,Тех_Движение!$D$2:$D$5111,$C2973,Тех_Движение!$B$2:$B$5111,"&lt;="&amp;K$3)-$F2973)))</f>
        <v>#VALUE!</v>
      </c>
      <c r="L2973" s="21" t="e">
        <f>IF(OR($B2973="",L$3&lt;$D2973+Настройки!$B$7),0,MAX(0,$E2973-MAX(0,SUMIFS(Тех_Движение!$G$2:$G$5111,Тех_Движение!$D$2:$D$5111,$C2973,Тех_Движение!$B$2:$B$5111,"&lt;="&amp;L$3)-$F2973)))</f>
        <v>#VALUE!</v>
      </c>
      <c r="M2973" s="21" t="e">
        <f>IF(OR($B2973="",M$3&lt;$D2973+Настройки!$B$7),0,MAX(0,$E2973-MAX(0,SUMIFS(Тех_Движение!$G$2:$G$5111,Тех_Движение!$D$2:$D$5111,$C2973,Тех_Движение!$B$2:$B$5111,"&lt;="&amp;M$3)-$F2973)))</f>
        <v>#VALUE!</v>
      </c>
      <c r="N2973" s="21" t="e">
        <f>IF(OR($B2973="",N$3&lt;$D2973+Настройки!$B$7),0,MAX(0,$E2973-MAX(0,SUMIFS(Тех_Движение!$G$2:$G$5111,Тех_Движение!$D$2:$D$5111,$C2973,Тех_Движение!$B$2:$B$5111,"&lt;="&amp;N$3)-$F2973)))</f>
        <v>#VALUE!</v>
      </c>
      <c r="O2973" s="21" t="e">
        <f>IF(OR($B2973="",O$3&lt;$D2973+Настройки!$B$7),0,MAX(0,$E2973-MAX(0,SUMIFS(Тех_Движение!$G$2:$G$5111,Тех_Движение!$D$2:$D$5111,$C2973,Тех_Движение!$B$2:$B$5111,"&lt;="&amp;O$3)-$F2973)))</f>
        <v>#VALUE!</v>
      </c>
      <c r="P2973" s="21" t="e">
        <f>IF(OR($B2973="",P$3&lt;$D2973+Настройки!$B$7),0,MAX(0,$E2973-MAX(0,SUMIFS(Тех_Движение!$G$2:$G$5111,Тех_Движение!$D$2:$D$5111,$C2973,Тех_Движение!$B$2:$B$5111,"&lt;="&amp;P$3)-$F2973)))</f>
        <v>#VALUE!</v>
      </c>
      <c r="Q2973" s="21" t="e">
        <f>IF(OR($B2973="",Q$3&lt;$D2973+Настройки!$B$7),0,MAX(0,$E2973-MAX(0,SUMIFS(Тех_Движение!$G$2:$G$5111,Тех_Движение!$D$2:$D$5111,$C2973,Тех_Движение!$B$2:$B$5111,"&lt;="&amp;Q$3)-$F2973)))</f>
        <v>#VALUE!</v>
      </c>
      <c r="R2973" s="21" t="str">
        <f t="shared" si="139"/>
        <v/>
      </c>
      <c r="S2973" s="23" t="str">
        <f>IF($B2973="","",VLOOKUP($C2973,Настройки!$A$11:$L$17,9,FALSE))</f>
        <v/>
      </c>
      <c r="T2973" s="23" t="str">
        <f t="shared" si="140"/>
        <v/>
      </c>
    </row>
    <row r="2974" spans="1:20" x14ac:dyDescent="0.3">
      <c r="A2974" s="20">
        <f>Тех_Движение!$A$2971</f>
        <v>2970</v>
      </c>
      <c r="B2974" s="20" t="str">
        <f>IF(Тех_Движение!$F$2971&gt;0,Тех_Движение!$I$2971,"")</f>
        <v/>
      </c>
      <c r="C2974" s="20" t="str">
        <f>IF($B2974="","",Тех_Движение!$D$2971)</f>
        <v/>
      </c>
      <c r="D2974" s="9" t="str">
        <f>IF($B2974="","",Тех_Движение!$B$2971)</f>
        <v/>
      </c>
      <c r="E2974" s="21" t="str">
        <f>IF($B2974="","",Тех_Движение!$F$2971)</f>
        <v/>
      </c>
      <c r="F2974" s="21" t="str">
        <f>IF($B2974="","",SUMIFS($E$5:$E2973,$C$5:$C2973,$C2974))</f>
        <v/>
      </c>
      <c r="G2974" s="21" t="str">
        <f>IF($B2974="","",MAX(0,$E2974-MAX(0,SUMIFS(Тех_Движение!$G$2:$G$5111,Тех_Движение!$D$2:$D$5111,$C2974,Тех_Движение!$B$2:$B$5111,"&lt;="&amp;Настройки!$B$5-1)-$F2974)))</f>
        <v/>
      </c>
      <c r="H2974" s="21" t="str">
        <f>IF($B2974="","",IF(AND($D2974&gt;=Настройки!$B$5,$D2974&lt;=Настройки!$B$6),$E2974,0))</f>
        <v/>
      </c>
      <c r="I2974" s="21" t="str">
        <f t="shared" si="138"/>
        <v/>
      </c>
      <c r="J2974" s="21" t="str">
        <f>IF($B2974="","",MAX(0,$E2974-MAX(0,SUMIFS(Тех_Движение!$G$2:$G$5111,Тех_Движение!$D$2:$D$5111,$C2974,Тех_Движение!$B$2:$B$5111,"&lt;="&amp;Настройки!$B$6)-$F2974)))</f>
        <v/>
      </c>
      <c r="K2974" s="21" t="e">
        <f>IF(OR($B2974="",K$3&lt;$D2974+Настройки!$B$7),0,MAX(0,$E2974-MAX(0,SUMIFS(Тех_Движение!$G$2:$G$5111,Тех_Движение!$D$2:$D$5111,$C2974,Тех_Движение!$B$2:$B$5111,"&lt;="&amp;K$3)-$F2974)))</f>
        <v>#VALUE!</v>
      </c>
      <c r="L2974" s="21" t="e">
        <f>IF(OR($B2974="",L$3&lt;$D2974+Настройки!$B$7),0,MAX(0,$E2974-MAX(0,SUMIFS(Тех_Движение!$G$2:$G$5111,Тех_Движение!$D$2:$D$5111,$C2974,Тех_Движение!$B$2:$B$5111,"&lt;="&amp;L$3)-$F2974)))</f>
        <v>#VALUE!</v>
      </c>
      <c r="M2974" s="21" t="e">
        <f>IF(OR($B2974="",M$3&lt;$D2974+Настройки!$B$7),0,MAX(0,$E2974-MAX(0,SUMIFS(Тех_Движение!$G$2:$G$5111,Тех_Движение!$D$2:$D$5111,$C2974,Тех_Движение!$B$2:$B$5111,"&lt;="&amp;M$3)-$F2974)))</f>
        <v>#VALUE!</v>
      </c>
      <c r="N2974" s="21" t="e">
        <f>IF(OR($B2974="",N$3&lt;$D2974+Настройки!$B$7),0,MAX(0,$E2974-MAX(0,SUMIFS(Тех_Движение!$G$2:$G$5111,Тех_Движение!$D$2:$D$5111,$C2974,Тех_Движение!$B$2:$B$5111,"&lt;="&amp;N$3)-$F2974)))</f>
        <v>#VALUE!</v>
      </c>
      <c r="O2974" s="21" t="e">
        <f>IF(OR($B2974="",O$3&lt;$D2974+Настройки!$B$7),0,MAX(0,$E2974-MAX(0,SUMIFS(Тех_Движение!$G$2:$G$5111,Тех_Движение!$D$2:$D$5111,$C2974,Тех_Движение!$B$2:$B$5111,"&lt;="&amp;O$3)-$F2974)))</f>
        <v>#VALUE!</v>
      </c>
      <c r="P2974" s="21" t="e">
        <f>IF(OR($B2974="",P$3&lt;$D2974+Настройки!$B$7),0,MAX(0,$E2974-MAX(0,SUMIFS(Тех_Движение!$G$2:$G$5111,Тех_Движение!$D$2:$D$5111,$C2974,Тех_Движение!$B$2:$B$5111,"&lt;="&amp;P$3)-$F2974)))</f>
        <v>#VALUE!</v>
      </c>
      <c r="Q2974" s="21" t="e">
        <f>IF(OR($B2974="",Q$3&lt;$D2974+Настройки!$B$7),0,MAX(0,$E2974-MAX(0,SUMIFS(Тех_Движение!$G$2:$G$5111,Тех_Движение!$D$2:$D$5111,$C2974,Тех_Движение!$B$2:$B$5111,"&lt;="&amp;Q$3)-$F2974)))</f>
        <v>#VALUE!</v>
      </c>
      <c r="R2974" s="21" t="str">
        <f t="shared" si="139"/>
        <v/>
      </c>
      <c r="S2974" s="23" t="str">
        <f>IF($B2974="","",VLOOKUP($C2974,Настройки!$A$11:$L$17,9,FALSE))</f>
        <v/>
      </c>
      <c r="T2974" s="23" t="str">
        <f t="shared" si="140"/>
        <v/>
      </c>
    </row>
    <row r="2975" spans="1:20" x14ac:dyDescent="0.3">
      <c r="A2975" s="20">
        <f>Тех_Движение!$A$2972</f>
        <v>2971</v>
      </c>
      <c r="B2975" s="20" t="str">
        <f>IF(Тех_Движение!$F$2972&gt;0,Тех_Движение!$I$2972,"")</f>
        <v/>
      </c>
      <c r="C2975" s="20" t="str">
        <f>IF($B2975="","",Тех_Движение!$D$2972)</f>
        <v/>
      </c>
      <c r="D2975" s="9" t="str">
        <f>IF($B2975="","",Тех_Движение!$B$2972)</f>
        <v/>
      </c>
      <c r="E2975" s="21" t="str">
        <f>IF($B2975="","",Тех_Движение!$F$2972)</f>
        <v/>
      </c>
      <c r="F2975" s="21" t="str">
        <f>IF($B2975="","",SUMIFS($E$5:$E2974,$C$5:$C2974,$C2975))</f>
        <v/>
      </c>
      <c r="G2975" s="21" t="str">
        <f>IF($B2975="","",MAX(0,$E2975-MAX(0,SUMIFS(Тех_Движение!$G$2:$G$5111,Тех_Движение!$D$2:$D$5111,$C2975,Тех_Движение!$B$2:$B$5111,"&lt;="&amp;Настройки!$B$5-1)-$F2975)))</f>
        <v/>
      </c>
      <c r="H2975" s="21" t="str">
        <f>IF($B2975="","",IF(AND($D2975&gt;=Настройки!$B$5,$D2975&lt;=Настройки!$B$6),$E2975,0))</f>
        <v/>
      </c>
      <c r="I2975" s="21" t="str">
        <f t="shared" si="138"/>
        <v/>
      </c>
      <c r="J2975" s="21" t="str">
        <f>IF($B2975="","",MAX(0,$E2975-MAX(0,SUMIFS(Тех_Движение!$G$2:$G$5111,Тех_Движение!$D$2:$D$5111,$C2975,Тех_Движение!$B$2:$B$5111,"&lt;="&amp;Настройки!$B$6)-$F2975)))</f>
        <v/>
      </c>
      <c r="K2975" s="21" t="e">
        <f>IF(OR($B2975="",K$3&lt;$D2975+Настройки!$B$7),0,MAX(0,$E2975-MAX(0,SUMIFS(Тех_Движение!$G$2:$G$5111,Тех_Движение!$D$2:$D$5111,$C2975,Тех_Движение!$B$2:$B$5111,"&lt;="&amp;K$3)-$F2975)))</f>
        <v>#VALUE!</v>
      </c>
      <c r="L2975" s="21" t="e">
        <f>IF(OR($B2975="",L$3&lt;$D2975+Настройки!$B$7),0,MAX(0,$E2975-MAX(0,SUMIFS(Тех_Движение!$G$2:$G$5111,Тех_Движение!$D$2:$D$5111,$C2975,Тех_Движение!$B$2:$B$5111,"&lt;="&amp;L$3)-$F2975)))</f>
        <v>#VALUE!</v>
      </c>
      <c r="M2975" s="21" t="e">
        <f>IF(OR($B2975="",M$3&lt;$D2975+Настройки!$B$7),0,MAX(0,$E2975-MAX(0,SUMIFS(Тех_Движение!$G$2:$G$5111,Тех_Движение!$D$2:$D$5111,$C2975,Тех_Движение!$B$2:$B$5111,"&lt;="&amp;M$3)-$F2975)))</f>
        <v>#VALUE!</v>
      </c>
      <c r="N2975" s="21" t="e">
        <f>IF(OR($B2975="",N$3&lt;$D2975+Настройки!$B$7),0,MAX(0,$E2975-MAX(0,SUMIFS(Тех_Движение!$G$2:$G$5111,Тех_Движение!$D$2:$D$5111,$C2975,Тех_Движение!$B$2:$B$5111,"&lt;="&amp;N$3)-$F2975)))</f>
        <v>#VALUE!</v>
      </c>
      <c r="O2975" s="21" t="e">
        <f>IF(OR($B2975="",O$3&lt;$D2975+Настройки!$B$7),0,MAX(0,$E2975-MAX(0,SUMIFS(Тех_Движение!$G$2:$G$5111,Тех_Движение!$D$2:$D$5111,$C2975,Тех_Движение!$B$2:$B$5111,"&lt;="&amp;O$3)-$F2975)))</f>
        <v>#VALUE!</v>
      </c>
      <c r="P2975" s="21" t="e">
        <f>IF(OR($B2975="",P$3&lt;$D2975+Настройки!$B$7),0,MAX(0,$E2975-MAX(0,SUMIFS(Тех_Движение!$G$2:$G$5111,Тех_Движение!$D$2:$D$5111,$C2975,Тех_Движение!$B$2:$B$5111,"&lt;="&amp;P$3)-$F2975)))</f>
        <v>#VALUE!</v>
      </c>
      <c r="Q2975" s="21" t="e">
        <f>IF(OR($B2975="",Q$3&lt;$D2975+Настройки!$B$7),0,MAX(0,$E2975-MAX(0,SUMIFS(Тех_Движение!$G$2:$G$5111,Тех_Движение!$D$2:$D$5111,$C2975,Тех_Движение!$B$2:$B$5111,"&lt;="&amp;Q$3)-$F2975)))</f>
        <v>#VALUE!</v>
      </c>
      <c r="R2975" s="21" t="str">
        <f t="shared" si="139"/>
        <v/>
      </c>
      <c r="S2975" s="23" t="str">
        <f>IF($B2975="","",VLOOKUP($C2975,Настройки!$A$11:$L$17,9,FALSE))</f>
        <v/>
      </c>
      <c r="T2975" s="23" t="str">
        <f t="shared" si="140"/>
        <v/>
      </c>
    </row>
    <row r="2976" spans="1:20" x14ac:dyDescent="0.3">
      <c r="A2976" s="20">
        <f>Тех_Движение!$A$2973</f>
        <v>2972</v>
      </c>
      <c r="B2976" s="20" t="str">
        <f>IF(Тех_Движение!$F$2973&gt;0,Тех_Движение!$I$2973,"")</f>
        <v/>
      </c>
      <c r="C2976" s="20" t="str">
        <f>IF($B2976="","",Тех_Движение!$D$2973)</f>
        <v/>
      </c>
      <c r="D2976" s="9" t="str">
        <f>IF($B2976="","",Тех_Движение!$B$2973)</f>
        <v/>
      </c>
      <c r="E2976" s="21" t="str">
        <f>IF($B2976="","",Тех_Движение!$F$2973)</f>
        <v/>
      </c>
      <c r="F2976" s="21" t="str">
        <f>IF($B2976="","",SUMIFS($E$5:$E2975,$C$5:$C2975,$C2976))</f>
        <v/>
      </c>
      <c r="G2976" s="21" t="str">
        <f>IF($B2976="","",MAX(0,$E2976-MAX(0,SUMIFS(Тех_Движение!$G$2:$G$5111,Тех_Движение!$D$2:$D$5111,$C2976,Тех_Движение!$B$2:$B$5111,"&lt;="&amp;Настройки!$B$5-1)-$F2976)))</f>
        <v/>
      </c>
      <c r="H2976" s="21" t="str">
        <f>IF($B2976="","",IF(AND($D2976&gt;=Настройки!$B$5,$D2976&lt;=Настройки!$B$6),$E2976,0))</f>
        <v/>
      </c>
      <c r="I2976" s="21" t="str">
        <f t="shared" si="138"/>
        <v/>
      </c>
      <c r="J2976" s="21" t="str">
        <f>IF($B2976="","",MAX(0,$E2976-MAX(0,SUMIFS(Тех_Движение!$G$2:$G$5111,Тех_Движение!$D$2:$D$5111,$C2976,Тех_Движение!$B$2:$B$5111,"&lt;="&amp;Настройки!$B$6)-$F2976)))</f>
        <v/>
      </c>
      <c r="K2976" s="21" t="e">
        <f>IF(OR($B2976="",K$3&lt;$D2976+Настройки!$B$7),0,MAX(0,$E2976-MAX(0,SUMIFS(Тех_Движение!$G$2:$G$5111,Тех_Движение!$D$2:$D$5111,$C2976,Тех_Движение!$B$2:$B$5111,"&lt;="&amp;K$3)-$F2976)))</f>
        <v>#VALUE!</v>
      </c>
      <c r="L2976" s="21" t="e">
        <f>IF(OR($B2976="",L$3&lt;$D2976+Настройки!$B$7),0,MAX(0,$E2976-MAX(0,SUMIFS(Тех_Движение!$G$2:$G$5111,Тех_Движение!$D$2:$D$5111,$C2976,Тех_Движение!$B$2:$B$5111,"&lt;="&amp;L$3)-$F2976)))</f>
        <v>#VALUE!</v>
      </c>
      <c r="M2976" s="21" t="e">
        <f>IF(OR($B2976="",M$3&lt;$D2976+Настройки!$B$7),0,MAX(0,$E2976-MAX(0,SUMIFS(Тех_Движение!$G$2:$G$5111,Тех_Движение!$D$2:$D$5111,$C2976,Тех_Движение!$B$2:$B$5111,"&lt;="&amp;M$3)-$F2976)))</f>
        <v>#VALUE!</v>
      </c>
      <c r="N2976" s="21" t="e">
        <f>IF(OR($B2976="",N$3&lt;$D2976+Настройки!$B$7),0,MAX(0,$E2976-MAX(0,SUMIFS(Тех_Движение!$G$2:$G$5111,Тех_Движение!$D$2:$D$5111,$C2976,Тех_Движение!$B$2:$B$5111,"&lt;="&amp;N$3)-$F2976)))</f>
        <v>#VALUE!</v>
      </c>
      <c r="O2976" s="21" t="e">
        <f>IF(OR($B2976="",O$3&lt;$D2976+Настройки!$B$7),0,MAX(0,$E2976-MAX(0,SUMIFS(Тех_Движение!$G$2:$G$5111,Тех_Движение!$D$2:$D$5111,$C2976,Тех_Движение!$B$2:$B$5111,"&lt;="&amp;O$3)-$F2976)))</f>
        <v>#VALUE!</v>
      </c>
      <c r="P2976" s="21" t="e">
        <f>IF(OR($B2976="",P$3&lt;$D2976+Настройки!$B$7),0,MAX(0,$E2976-MAX(0,SUMIFS(Тех_Движение!$G$2:$G$5111,Тех_Движение!$D$2:$D$5111,$C2976,Тех_Движение!$B$2:$B$5111,"&lt;="&amp;P$3)-$F2976)))</f>
        <v>#VALUE!</v>
      </c>
      <c r="Q2976" s="21" t="e">
        <f>IF(OR($B2976="",Q$3&lt;$D2976+Настройки!$B$7),0,MAX(0,$E2976-MAX(0,SUMIFS(Тех_Движение!$G$2:$G$5111,Тех_Движение!$D$2:$D$5111,$C2976,Тех_Движение!$B$2:$B$5111,"&lt;="&amp;Q$3)-$F2976)))</f>
        <v>#VALUE!</v>
      </c>
      <c r="R2976" s="21" t="str">
        <f t="shared" si="139"/>
        <v/>
      </c>
      <c r="S2976" s="23" t="str">
        <f>IF($B2976="","",VLOOKUP($C2976,Настройки!$A$11:$L$17,9,FALSE))</f>
        <v/>
      </c>
      <c r="T2976" s="23" t="str">
        <f t="shared" si="140"/>
        <v/>
      </c>
    </row>
    <row r="2977" spans="1:20" x14ac:dyDescent="0.3">
      <c r="A2977" s="20">
        <f>Тех_Движение!$A$2974</f>
        <v>2973</v>
      </c>
      <c r="B2977" s="20" t="str">
        <f>IF(Тех_Движение!$F$2974&gt;0,Тех_Движение!$I$2974,"")</f>
        <v/>
      </c>
      <c r="C2977" s="20" t="str">
        <f>IF($B2977="","",Тех_Движение!$D$2974)</f>
        <v/>
      </c>
      <c r="D2977" s="9" t="str">
        <f>IF($B2977="","",Тех_Движение!$B$2974)</f>
        <v/>
      </c>
      <c r="E2977" s="21" t="str">
        <f>IF($B2977="","",Тех_Движение!$F$2974)</f>
        <v/>
      </c>
      <c r="F2977" s="21" t="str">
        <f>IF($B2977="","",SUMIFS($E$5:$E2976,$C$5:$C2976,$C2977))</f>
        <v/>
      </c>
      <c r="G2977" s="21" t="str">
        <f>IF($B2977="","",MAX(0,$E2977-MAX(0,SUMIFS(Тех_Движение!$G$2:$G$5111,Тех_Движение!$D$2:$D$5111,$C2977,Тех_Движение!$B$2:$B$5111,"&lt;="&amp;Настройки!$B$5-1)-$F2977)))</f>
        <v/>
      </c>
      <c r="H2977" s="21" t="str">
        <f>IF($B2977="","",IF(AND($D2977&gt;=Настройки!$B$5,$D2977&lt;=Настройки!$B$6),$E2977,0))</f>
        <v/>
      </c>
      <c r="I2977" s="21" t="str">
        <f t="shared" si="138"/>
        <v/>
      </c>
      <c r="J2977" s="21" t="str">
        <f>IF($B2977="","",MAX(0,$E2977-MAX(0,SUMIFS(Тех_Движение!$G$2:$G$5111,Тех_Движение!$D$2:$D$5111,$C2977,Тех_Движение!$B$2:$B$5111,"&lt;="&amp;Настройки!$B$6)-$F2977)))</f>
        <v/>
      </c>
      <c r="K2977" s="21" t="e">
        <f>IF(OR($B2977="",K$3&lt;$D2977+Настройки!$B$7),0,MAX(0,$E2977-MAX(0,SUMIFS(Тех_Движение!$G$2:$G$5111,Тех_Движение!$D$2:$D$5111,$C2977,Тех_Движение!$B$2:$B$5111,"&lt;="&amp;K$3)-$F2977)))</f>
        <v>#VALUE!</v>
      </c>
      <c r="L2977" s="21" t="e">
        <f>IF(OR($B2977="",L$3&lt;$D2977+Настройки!$B$7),0,MAX(0,$E2977-MAX(0,SUMIFS(Тех_Движение!$G$2:$G$5111,Тех_Движение!$D$2:$D$5111,$C2977,Тех_Движение!$B$2:$B$5111,"&lt;="&amp;L$3)-$F2977)))</f>
        <v>#VALUE!</v>
      </c>
      <c r="M2977" s="21" t="e">
        <f>IF(OR($B2977="",M$3&lt;$D2977+Настройки!$B$7),0,MAX(0,$E2977-MAX(0,SUMIFS(Тех_Движение!$G$2:$G$5111,Тех_Движение!$D$2:$D$5111,$C2977,Тех_Движение!$B$2:$B$5111,"&lt;="&amp;M$3)-$F2977)))</f>
        <v>#VALUE!</v>
      </c>
      <c r="N2977" s="21" t="e">
        <f>IF(OR($B2977="",N$3&lt;$D2977+Настройки!$B$7),0,MAX(0,$E2977-MAX(0,SUMIFS(Тех_Движение!$G$2:$G$5111,Тех_Движение!$D$2:$D$5111,$C2977,Тех_Движение!$B$2:$B$5111,"&lt;="&amp;N$3)-$F2977)))</f>
        <v>#VALUE!</v>
      </c>
      <c r="O2977" s="21" t="e">
        <f>IF(OR($B2977="",O$3&lt;$D2977+Настройки!$B$7),0,MAX(0,$E2977-MAX(0,SUMIFS(Тех_Движение!$G$2:$G$5111,Тех_Движение!$D$2:$D$5111,$C2977,Тех_Движение!$B$2:$B$5111,"&lt;="&amp;O$3)-$F2977)))</f>
        <v>#VALUE!</v>
      </c>
      <c r="P2977" s="21" t="e">
        <f>IF(OR($B2977="",P$3&lt;$D2977+Настройки!$B$7),0,MAX(0,$E2977-MAX(0,SUMIFS(Тех_Движение!$G$2:$G$5111,Тех_Движение!$D$2:$D$5111,$C2977,Тех_Движение!$B$2:$B$5111,"&lt;="&amp;P$3)-$F2977)))</f>
        <v>#VALUE!</v>
      </c>
      <c r="Q2977" s="21" t="e">
        <f>IF(OR($B2977="",Q$3&lt;$D2977+Настройки!$B$7),0,MAX(0,$E2977-MAX(0,SUMIFS(Тех_Движение!$G$2:$G$5111,Тех_Движение!$D$2:$D$5111,$C2977,Тех_Движение!$B$2:$B$5111,"&lt;="&amp;Q$3)-$F2977)))</f>
        <v>#VALUE!</v>
      </c>
      <c r="R2977" s="21" t="str">
        <f t="shared" si="139"/>
        <v/>
      </c>
      <c r="S2977" s="23" t="str">
        <f>IF($B2977="","",VLOOKUP($C2977,Настройки!$A$11:$L$17,9,FALSE))</f>
        <v/>
      </c>
      <c r="T2977" s="23" t="str">
        <f t="shared" si="140"/>
        <v/>
      </c>
    </row>
    <row r="2978" spans="1:20" x14ac:dyDescent="0.3">
      <c r="A2978" s="20">
        <f>Тех_Движение!$A$2975</f>
        <v>2974</v>
      </c>
      <c r="B2978" s="20" t="str">
        <f>IF(Тех_Движение!$F$2975&gt;0,Тех_Движение!$I$2975,"")</f>
        <v/>
      </c>
      <c r="C2978" s="20" t="str">
        <f>IF($B2978="","",Тех_Движение!$D$2975)</f>
        <v/>
      </c>
      <c r="D2978" s="9" t="str">
        <f>IF($B2978="","",Тех_Движение!$B$2975)</f>
        <v/>
      </c>
      <c r="E2978" s="21" t="str">
        <f>IF($B2978="","",Тех_Движение!$F$2975)</f>
        <v/>
      </c>
      <c r="F2978" s="21" t="str">
        <f>IF($B2978="","",SUMIFS($E$5:$E2977,$C$5:$C2977,$C2978))</f>
        <v/>
      </c>
      <c r="G2978" s="21" t="str">
        <f>IF($B2978="","",MAX(0,$E2978-MAX(0,SUMIFS(Тех_Движение!$G$2:$G$5111,Тех_Движение!$D$2:$D$5111,$C2978,Тех_Движение!$B$2:$B$5111,"&lt;="&amp;Настройки!$B$5-1)-$F2978)))</f>
        <v/>
      </c>
      <c r="H2978" s="21" t="str">
        <f>IF($B2978="","",IF(AND($D2978&gt;=Настройки!$B$5,$D2978&lt;=Настройки!$B$6),$E2978,0))</f>
        <v/>
      </c>
      <c r="I2978" s="21" t="str">
        <f t="shared" si="138"/>
        <v/>
      </c>
      <c r="J2978" s="21" t="str">
        <f>IF($B2978="","",MAX(0,$E2978-MAX(0,SUMIFS(Тех_Движение!$G$2:$G$5111,Тех_Движение!$D$2:$D$5111,$C2978,Тех_Движение!$B$2:$B$5111,"&lt;="&amp;Настройки!$B$6)-$F2978)))</f>
        <v/>
      </c>
      <c r="K2978" s="21" t="e">
        <f>IF(OR($B2978="",K$3&lt;$D2978+Настройки!$B$7),0,MAX(0,$E2978-MAX(0,SUMIFS(Тех_Движение!$G$2:$G$5111,Тех_Движение!$D$2:$D$5111,$C2978,Тех_Движение!$B$2:$B$5111,"&lt;="&amp;K$3)-$F2978)))</f>
        <v>#VALUE!</v>
      </c>
      <c r="L2978" s="21" t="e">
        <f>IF(OR($B2978="",L$3&lt;$D2978+Настройки!$B$7),0,MAX(0,$E2978-MAX(0,SUMIFS(Тех_Движение!$G$2:$G$5111,Тех_Движение!$D$2:$D$5111,$C2978,Тех_Движение!$B$2:$B$5111,"&lt;="&amp;L$3)-$F2978)))</f>
        <v>#VALUE!</v>
      </c>
      <c r="M2978" s="21" t="e">
        <f>IF(OR($B2978="",M$3&lt;$D2978+Настройки!$B$7),0,MAX(0,$E2978-MAX(0,SUMIFS(Тех_Движение!$G$2:$G$5111,Тех_Движение!$D$2:$D$5111,$C2978,Тех_Движение!$B$2:$B$5111,"&lt;="&amp;M$3)-$F2978)))</f>
        <v>#VALUE!</v>
      </c>
      <c r="N2978" s="21" t="e">
        <f>IF(OR($B2978="",N$3&lt;$D2978+Настройки!$B$7),0,MAX(0,$E2978-MAX(0,SUMIFS(Тех_Движение!$G$2:$G$5111,Тех_Движение!$D$2:$D$5111,$C2978,Тех_Движение!$B$2:$B$5111,"&lt;="&amp;N$3)-$F2978)))</f>
        <v>#VALUE!</v>
      </c>
      <c r="O2978" s="21" t="e">
        <f>IF(OR($B2978="",O$3&lt;$D2978+Настройки!$B$7),0,MAX(0,$E2978-MAX(0,SUMIFS(Тех_Движение!$G$2:$G$5111,Тех_Движение!$D$2:$D$5111,$C2978,Тех_Движение!$B$2:$B$5111,"&lt;="&amp;O$3)-$F2978)))</f>
        <v>#VALUE!</v>
      </c>
      <c r="P2978" s="21" t="e">
        <f>IF(OR($B2978="",P$3&lt;$D2978+Настройки!$B$7),0,MAX(0,$E2978-MAX(0,SUMIFS(Тех_Движение!$G$2:$G$5111,Тех_Движение!$D$2:$D$5111,$C2978,Тех_Движение!$B$2:$B$5111,"&lt;="&amp;P$3)-$F2978)))</f>
        <v>#VALUE!</v>
      </c>
      <c r="Q2978" s="21" t="e">
        <f>IF(OR($B2978="",Q$3&lt;$D2978+Настройки!$B$7),0,MAX(0,$E2978-MAX(0,SUMIFS(Тех_Движение!$G$2:$G$5111,Тех_Движение!$D$2:$D$5111,$C2978,Тех_Движение!$B$2:$B$5111,"&lt;="&amp;Q$3)-$F2978)))</f>
        <v>#VALUE!</v>
      </c>
      <c r="R2978" s="21" t="str">
        <f t="shared" si="139"/>
        <v/>
      </c>
      <c r="S2978" s="23" t="str">
        <f>IF($B2978="","",VLOOKUP($C2978,Настройки!$A$11:$L$17,9,FALSE))</f>
        <v/>
      </c>
      <c r="T2978" s="23" t="str">
        <f t="shared" si="140"/>
        <v/>
      </c>
    </row>
    <row r="2979" spans="1:20" x14ac:dyDescent="0.3">
      <c r="A2979" s="20">
        <f>Тех_Движение!$A$2976</f>
        <v>2975</v>
      </c>
      <c r="B2979" s="20" t="str">
        <f>IF(Тех_Движение!$F$2976&gt;0,Тех_Движение!$I$2976,"")</f>
        <v/>
      </c>
      <c r="C2979" s="20" t="str">
        <f>IF($B2979="","",Тех_Движение!$D$2976)</f>
        <v/>
      </c>
      <c r="D2979" s="9" t="str">
        <f>IF($B2979="","",Тех_Движение!$B$2976)</f>
        <v/>
      </c>
      <c r="E2979" s="21" t="str">
        <f>IF($B2979="","",Тех_Движение!$F$2976)</f>
        <v/>
      </c>
      <c r="F2979" s="21" t="str">
        <f>IF($B2979="","",SUMIFS($E$5:$E2978,$C$5:$C2978,$C2979))</f>
        <v/>
      </c>
      <c r="G2979" s="21" t="str">
        <f>IF($B2979="","",MAX(0,$E2979-MAX(0,SUMIFS(Тех_Движение!$G$2:$G$5111,Тех_Движение!$D$2:$D$5111,$C2979,Тех_Движение!$B$2:$B$5111,"&lt;="&amp;Настройки!$B$5-1)-$F2979)))</f>
        <v/>
      </c>
      <c r="H2979" s="21" t="str">
        <f>IF($B2979="","",IF(AND($D2979&gt;=Настройки!$B$5,$D2979&lt;=Настройки!$B$6),$E2979,0))</f>
        <v/>
      </c>
      <c r="I2979" s="21" t="str">
        <f t="shared" si="138"/>
        <v/>
      </c>
      <c r="J2979" s="21" t="str">
        <f>IF($B2979="","",MAX(0,$E2979-MAX(0,SUMIFS(Тех_Движение!$G$2:$G$5111,Тех_Движение!$D$2:$D$5111,$C2979,Тех_Движение!$B$2:$B$5111,"&lt;="&amp;Настройки!$B$6)-$F2979)))</f>
        <v/>
      </c>
      <c r="K2979" s="21" t="e">
        <f>IF(OR($B2979="",K$3&lt;$D2979+Настройки!$B$7),0,MAX(0,$E2979-MAX(0,SUMIFS(Тех_Движение!$G$2:$G$5111,Тех_Движение!$D$2:$D$5111,$C2979,Тех_Движение!$B$2:$B$5111,"&lt;="&amp;K$3)-$F2979)))</f>
        <v>#VALUE!</v>
      </c>
      <c r="L2979" s="21" t="e">
        <f>IF(OR($B2979="",L$3&lt;$D2979+Настройки!$B$7),0,MAX(0,$E2979-MAX(0,SUMIFS(Тех_Движение!$G$2:$G$5111,Тех_Движение!$D$2:$D$5111,$C2979,Тех_Движение!$B$2:$B$5111,"&lt;="&amp;L$3)-$F2979)))</f>
        <v>#VALUE!</v>
      </c>
      <c r="M2979" s="21" t="e">
        <f>IF(OR($B2979="",M$3&lt;$D2979+Настройки!$B$7),0,MAX(0,$E2979-MAX(0,SUMIFS(Тех_Движение!$G$2:$G$5111,Тех_Движение!$D$2:$D$5111,$C2979,Тех_Движение!$B$2:$B$5111,"&lt;="&amp;M$3)-$F2979)))</f>
        <v>#VALUE!</v>
      </c>
      <c r="N2979" s="21" t="e">
        <f>IF(OR($B2979="",N$3&lt;$D2979+Настройки!$B$7),0,MAX(0,$E2979-MAX(0,SUMIFS(Тех_Движение!$G$2:$G$5111,Тех_Движение!$D$2:$D$5111,$C2979,Тех_Движение!$B$2:$B$5111,"&lt;="&amp;N$3)-$F2979)))</f>
        <v>#VALUE!</v>
      </c>
      <c r="O2979" s="21" t="e">
        <f>IF(OR($B2979="",O$3&lt;$D2979+Настройки!$B$7),0,MAX(0,$E2979-MAX(0,SUMIFS(Тех_Движение!$G$2:$G$5111,Тех_Движение!$D$2:$D$5111,$C2979,Тех_Движение!$B$2:$B$5111,"&lt;="&amp;O$3)-$F2979)))</f>
        <v>#VALUE!</v>
      </c>
      <c r="P2979" s="21" t="e">
        <f>IF(OR($B2979="",P$3&lt;$D2979+Настройки!$B$7),0,MAX(0,$E2979-MAX(0,SUMIFS(Тех_Движение!$G$2:$G$5111,Тех_Движение!$D$2:$D$5111,$C2979,Тех_Движение!$B$2:$B$5111,"&lt;="&amp;P$3)-$F2979)))</f>
        <v>#VALUE!</v>
      </c>
      <c r="Q2979" s="21" t="e">
        <f>IF(OR($B2979="",Q$3&lt;$D2979+Настройки!$B$7),0,MAX(0,$E2979-MAX(0,SUMIFS(Тех_Движение!$G$2:$G$5111,Тех_Движение!$D$2:$D$5111,$C2979,Тех_Движение!$B$2:$B$5111,"&lt;="&amp;Q$3)-$F2979)))</f>
        <v>#VALUE!</v>
      </c>
      <c r="R2979" s="21" t="str">
        <f t="shared" si="139"/>
        <v/>
      </c>
      <c r="S2979" s="23" t="str">
        <f>IF($B2979="","",VLOOKUP($C2979,Настройки!$A$11:$L$17,9,FALSE))</f>
        <v/>
      </c>
      <c r="T2979" s="23" t="str">
        <f t="shared" si="140"/>
        <v/>
      </c>
    </row>
    <row r="2980" spans="1:20" x14ac:dyDescent="0.3">
      <c r="A2980" s="20">
        <f>Тех_Движение!$A$2977</f>
        <v>2976</v>
      </c>
      <c r="B2980" s="20" t="str">
        <f>IF(Тех_Движение!$F$2977&gt;0,Тех_Движение!$I$2977,"")</f>
        <v/>
      </c>
      <c r="C2980" s="20" t="str">
        <f>IF($B2980="","",Тех_Движение!$D$2977)</f>
        <v/>
      </c>
      <c r="D2980" s="9" t="str">
        <f>IF($B2980="","",Тех_Движение!$B$2977)</f>
        <v/>
      </c>
      <c r="E2980" s="21" t="str">
        <f>IF($B2980="","",Тех_Движение!$F$2977)</f>
        <v/>
      </c>
      <c r="F2980" s="21" t="str">
        <f>IF($B2980="","",SUMIFS($E$5:$E2979,$C$5:$C2979,$C2980))</f>
        <v/>
      </c>
      <c r="G2980" s="21" t="str">
        <f>IF($B2980="","",MAX(0,$E2980-MAX(0,SUMIFS(Тех_Движение!$G$2:$G$5111,Тех_Движение!$D$2:$D$5111,$C2980,Тех_Движение!$B$2:$B$5111,"&lt;="&amp;Настройки!$B$5-1)-$F2980)))</f>
        <v/>
      </c>
      <c r="H2980" s="21" t="str">
        <f>IF($B2980="","",IF(AND($D2980&gt;=Настройки!$B$5,$D2980&lt;=Настройки!$B$6),$E2980,0))</f>
        <v/>
      </c>
      <c r="I2980" s="21" t="str">
        <f t="shared" si="138"/>
        <v/>
      </c>
      <c r="J2980" s="21" t="str">
        <f>IF($B2980="","",MAX(0,$E2980-MAX(0,SUMIFS(Тех_Движение!$G$2:$G$5111,Тех_Движение!$D$2:$D$5111,$C2980,Тех_Движение!$B$2:$B$5111,"&lt;="&amp;Настройки!$B$6)-$F2980)))</f>
        <v/>
      </c>
      <c r="K2980" s="21" t="e">
        <f>IF(OR($B2980="",K$3&lt;$D2980+Настройки!$B$7),0,MAX(0,$E2980-MAX(0,SUMIFS(Тех_Движение!$G$2:$G$5111,Тех_Движение!$D$2:$D$5111,$C2980,Тех_Движение!$B$2:$B$5111,"&lt;="&amp;K$3)-$F2980)))</f>
        <v>#VALUE!</v>
      </c>
      <c r="L2980" s="21" t="e">
        <f>IF(OR($B2980="",L$3&lt;$D2980+Настройки!$B$7),0,MAX(0,$E2980-MAX(0,SUMIFS(Тех_Движение!$G$2:$G$5111,Тех_Движение!$D$2:$D$5111,$C2980,Тех_Движение!$B$2:$B$5111,"&lt;="&amp;L$3)-$F2980)))</f>
        <v>#VALUE!</v>
      </c>
      <c r="M2980" s="21" t="e">
        <f>IF(OR($B2980="",M$3&lt;$D2980+Настройки!$B$7),0,MAX(0,$E2980-MAX(0,SUMIFS(Тех_Движение!$G$2:$G$5111,Тех_Движение!$D$2:$D$5111,$C2980,Тех_Движение!$B$2:$B$5111,"&lt;="&amp;M$3)-$F2980)))</f>
        <v>#VALUE!</v>
      </c>
      <c r="N2980" s="21" t="e">
        <f>IF(OR($B2980="",N$3&lt;$D2980+Настройки!$B$7),0,MAX(0,$E2980-MAX(0,SUMIFS(Тех_Движение!$G$2:$G$5111,Тех_Движение!$D$2:$D$5111,$C2980,Тех_Движение!$B$2:$B$5111,"&lt;="&amp;N$3)-$F2980)))</f>
        <v>#VALUE!</v>
      </c>
      <c r="O2980" s="21" t="e">
        <f>IF(OR($B2980="",O$3&lt;$D2980+Настройки!$B$7),0,MAX(0,$E2980-MAX(0,SUMIFS(Тех_Движение!$G$2:$G$5111,Тех_Движение!$D$2:$D$5111,$C2980,Тех_Движение!$B$2:$B$5111,"&lt;="&amp;O$3)-$F2980)))</f>
        <v>#VALUE!</v>
      </c>
      <c r="P2980" s="21" t="e">
        <f>IF(OR($B2980="",P$3&lt;$D2980+Настройки!$B$7),0,MAX(0,$E2980-MAX(0,SUMIFS(Тех_Движение!$G$2:$G$5111,Тех_Движение!$D$2:$D$5111,$C2980,Тех_Движение!$B$2:$B$5111,"&lt;="&amp;P$3)-$F2980)))</f>
        <v>#VALUE!</v>
      </c>
      <c r="Q2980" s="21" t="e">
        <f>IF(OR($B2980="",Q$3&lt;$D2980+Настройки!$B$7),0,MAX(0,$E2980-MAX(0,SUMIFS(Тех_Движение!$G$2:$G$5111,Тех_Движение!$D$2:$D$5111,$C2980,Тех_Движение!$B$2:$B$5111,"&lt;="&amp;Q$3)-$F2980)))</f>
        <v>#VALUE!</v>
      </c>
      <c r="R2980" s="21" t="str">
        <f t="shared" si="139"/>
        <v/>
      </c>
      <c r="S2980" s="23" t="str">
        <f>IF($B2980="","",VLOOKUP($C2980,Настройки!$A$11:$L$17,9,FALSE))</f>
        <v/>
      </c>
      <c r="T2980" s="23" t="str">
        <f t="shared" si="140"/>
        <v/>
      </c>
    </row>
    <row r="2981" spans="1:20" x14ac:dyDescent="0.3">
      <c r="A2981" s="20">
        <f>Тех_Движение!$A$2978</f>
        <v>2977</v>
      </c>
      <c r="B2981" s="20" t="str">
        <f>IF(Тех_Движение!$F$2978&gt;0,Тех_Движение!$I$2978,"")</f>
        <v/>
      </c>
      <c r="C2981" s="20" t="str">
        <f>IF($B2981="","",Тех_Движение!$D$2978)</f>
        <v/>
      </c>
      <c r="D2981" s="9" t="str">
        <f>IF($B2981="","",Тех_Движение!$B$2978)</f>
        <v/>
      </c>
      <c r="E2981" s="21" t="str">
        <f>IF($B2981="","",Тех_Движение!$F$2978)</f>
        <v/>
      </c>
      <c r="F2981" s="21" t="str">
        <f>IF($B2981="","",SUMIFS($E$5:$E2980,$C$5:$C2980,$C2981))</f>
        <v/>
      </c>
      <c r="G2981" s="21" t="str">
        <f>IF($B2981="","",MAX(0,$E2981-MAX(0,SUMIFS(Тех_Движение!$G$2:$G$5111,Тех_Движение!$D$2:$D$5111,$C2981,Тех_Движение!$B$2:$B$5111,"&lt;="&amp;Настройки!$B$5-1)-$F2981)))</f>
        <v/>
      </c>
      <c r="H2981" s="21" t="str">
        <f>IF($B2981="","",IF(AND($D2981&gt;=Настройки!$B$5,$D2981&lt;=Настройки!$B$6),$E2981,0))</f>
        <v/>
      </c>
      <c r="I2981" s="21" t="str">
        <f t="shared" si="138"/>
        <v/>
      </c>
      <c r="J2981" s="21" t="str">
        <f>IF($B2981="","",MAX(0,$E2981-MAX(0,SUMIFS(Тех_Движение!$G$2:$G$5111,Тех_Движение!$D$2:$D$5111,$C2981,Тех_Движение!$B$2:$B$5111,"&lt;="&amp;Настройки!$B$6)-$F2981)))</f>
        <v/>
      </c>
      <c r="K2981" s="21" t="e">
        <f>IF(OR($B2981="",K$3&lt;$D2981+Настройки!$B$7),0,MAX(0,$E2981-MAX(0,SUMIFS(Тех_Движение!$G$2:$G$5111,Тех_Движение!$D$2:$D$5111,$C2981,Тех_Движение!$B$2:$B$5111,"&lt;="&amp;K$3)-$F2981)))</f>
        <v>#VALUE!</v>
      </c>
      <c r="L2981" s="21" t="e">
        <f>IF(OR($B2981="",L$3&lt;$D2981+Настройки!$B$7),0,MAX(0,$E2981-MAX(0,SUMIFS(Тех_Движение!$G$2:$G$5111,Тех_Движение!$D$2:$D$5111,$C2981,Тех_Движение!$B$2:$B$5111,"&lt;="&amp;L$3)-$F2981)))</f>
        <v>#VALUE!</v>
      </c>
      <c r="M2981" s="21" t="e">
        <f>IF(OR($B2981="",M$3&lt;$D2981+Настройки!$B$7),0,MAX(0,$E2981-MAX(0,SUMIFS(Тех_Движение!$G$2:$G$5111,Тех_Движение!$D$2:$D$5111,$C2981,Тех_Движение!$B$2:$B$5111,"&lt;="&amp;M$3)-$F2981)))</f>
        <v>#VALUE!</v>
      </c>
      <c r="N2981" s="21" t="e">
        <f>IF(OR($B2981="",N$3&lt;$D2981+Настройки!$B$7),0,MAX(0,$E2981-MAX(0,SUMIFS(Тех_Движение!$G$2:$G$5111,Тех_Движение!$D$2:$D$5111,$C2981,Тех_Движение!$B$2:$B$5111,"&lt;="&amp;N$3)-$F2981)))</f>
        <v>#VALUE!</v>
      </c>
      <c r="O2981" s="21" t="e">
        <f>IF(OR($B2981="",O$3&lt;$D2981+Настройки!$B$7),0,MAX(0,$E2981-MAX(0,SUMIFS(Тех_Движение!$G$2:$G$5111,Тех_Движение!$D$2:$D$5111,$C2981,Тех_Движение!$B$2:$B$5111,"&lt;="&amp;O$3)-$F2981)))</f>
        <v>#VALUE!</v>
      </c>
      <c r="P2981" s="21" t="e">
        <f>IF(OR($B2981="",P$3&lt;$D2981+Настройки!$B$7),0,MAX(0,$E2981-MAX(0,SUMIFS(Тех_Движение!$G$2:$G$5111,Тех_Движение!$D$2:$D$5111,$C2981,Тех_Движение!$B$2:$B$5111,"&lt;="&amp;P$3)-$F2981)))</f>
        <v>#VALUE!</v>
      </c>
      <c r="Q2981" s="21" t="e">
        <f>IF(OR($B2981="",Q$3&lt;$D2981+Настройки!$B$7),0,MAX(0,$E2981-MAX(0,SUMIFS(Тех_Движение!$G$2:$G$5111,Тех_Движение!$D$2:$D$5111,$C2981,Тех_Движение!$B$2:$B$5111,"&lt;="&amp;Q$3)-$F2981)))</f>
        <v>#VALUE!</v>
      </c>
      <c r="R2981" s="21" t="str">
        <f t="shared" si="139"/>
        <v/>
      </c>
      <c r="S2981" s="23" t="str">
        <f>IF($B2981="","",VLOOKUP($C2981,Настройки!$A$11:$L$17,9,FALSE))</f>
        <v/>
      </c>
      <c r="T2981" s="23" t="str">
        <f t="shared" si="140"/>
        <v/>
      </c>
    </row>
    <row r="2982" spans="1:20" x14ac:dyDescent="0.3">
      <c r="A2982" s="20">
        <f>Тех_Движение!$A$2979</f>
        <v>2978</v>
      </c>
      <c r="B2982" s="20" t="str">
        <f>IF(Тех_Движение!$F$2979&gt;0,Тех_Движение!$I$2979,"")</f>
        <v/>
      </c>
      <c r="C2982" s="20" t="str">
        <f>IF($B2982="","",Тех_Движение!$D$2979)</f>
        <v/>
      </c>
      <c r="D2982" s="9" t="str">
        <f>IF($B2982="","",Тех_Движение!$B$2979)</f>
        <v/>
      </c>
      <c r="E2982" s="21" t="str">
        <f>IF($B2982="","",Тех_Движение!$F$2979)</f>
        <v/>
      </c>
      <c r="F2982" s="21" t="str">
        <f>IF($B2982="","",SUMIFS($E$5:$E2981,$C$5:$C2981,$C2982))</f>
        <v/>
      </c>
      <c r="G2982" s="21" t="str">
        <f>IF($B2982="","",MAX(0,$E2982-MAX(0,SUMIFS(Тех_Движение!$G$2:$G$5111,Тех_Движение!$D$2:$D$5111,$C2982,Тех_Движение!$B$2:$B$5111,"&lt;="&amp;Настройки!$B$5-1)-$F2982)))</f>
        <v/>
      </c>
      <c r="H2982" s="21" t="str">
        <f>IF($B2982="","",IF(AND($D2982&gt;=Настройки!$B$5,$D2982&lt;=Настройки!$B$6),$E2982,0))</f>
        <v/>
      </c>
      <c r="I2982" s="21" t="str">
        <f t="shared" si="138"/>
        <v/>
      </c>
      <c r="J2982" s="21" t="str">
        <f>IF($B2982="","",MAX(0,$E2982-MAX(0,SUMIFS(Тех_Движение!$G$2:$G$5111,Тех_Движение!$D$2:$D$5111,$C2982,Тех_Движение!$B$2:$B$5111,"&lt;="&amp;Настройки!$B$6)-$F2982)))</f>
        <v/>
      </c>
      <c r="K2982" s="21" t="e">
        <f>IF(OR($B2982="",K$3&lt;$D2982+Настройки!$B$7),0,MAX(0,$E2982-MAX(0,SUMIFS(Тех_Движение!$G$2:$G$5111,Тех_Движение!$D$2:$D$5111,$C2982,Тех_Движение!$B$2:$B$5111,"&lt;="&amp;K$3)-$F2982)))</f>
        <v>#VALUE!</v>
      </c>
      <c r="L2982" s="21" t="e">
        <f>IF(OR($B2982="",L$3&lt;$D2982+Настройки!$B$7),0,MAX(0,$E2982-MAX(0,SUMIFS(Тех_Движение!$G$2:$G$5111,Тех_Движение!$D$2:$D$5111,$C2982,Тех_Движение!$B$2:$B$5111,"&lt;="&amp;L$3)-$F2982)))</f>
        <v>#VALUE!</v>
      </c>
      <c r="M2982" s="21" t="e">
        <f>IF(OR($B2982="",M$3&lt;$D2982+Настройки!$B$7),0,MAX(0,$E2982-MAX(0,SUMIFS(Тех_Движение!$G$2:$G$5111,Тех_Движение!$D$2:$D$5111,$C2982,Тех_Движение!$B$2:$B$5111,"&lt;="&amp;M$3)-$F2982)))</f>
        <v>#VALUE!</v>
      </c>
      <c r="N2982" s="21" t="e">
        <f>IF(OR($B2982="",N$3&lt;$D2982+Настройки!$B$7),0,MAX(0,$E2982-MAX(0,SUMIFS(Тех_Движение!$G$2:$G$5111,Тех_Движение!$D$2:$D$5111,$C2982,Тех_Движение!$B$2:$B$5111,"&lt;="&amp;N$3)-$F2982)))</f>
        <v>#VALUE!</v>
      </c>
      <c r="O2982" s="21" t="e">
        <f>IF(OR($B2982="",O$3&lt;$D2982+Настройки!$B$7),0,MAX(0,$E2982-MAX(0,SUMIFS(Тех_Движение!$G$2:$G$5111,Тех_Движение!$D$2:$D$5111,$C2982,Тех_Движение!$B$2:$B$5111,"&lt;="&amp;O$3)-$F2982)))</f>
        <v>#VALUE!</v>
      </c>
      <c r="P2982" s="21" t="e">
        <f>IF(OR($B2982="",P$3&lt;$D2982+Настройки!$B$7),0,MAX(0,$E2982-MAX(0,SUMIFS(Тех_Движение!$G$2:$G$5111,Тех_Движение!$D$2:$D$5111,$C2982,Тех_Движение!$B$2:$B$5111,"&lt;="&amp;P$3)-$F2982)))</f>
        <v>#VALUE!</v>
      </c>
      <c r="Q2982" s="21" t="e">
        <f>IF(OR($B2982="",Q$3&lt;$D2982+Настройки!$B$7),0,MAX(0,$E2982-MAX(0,SUMIFS(Тех_Движение!$G$2:$G$5111,Тех_Движение!$D$2:$D$5111,$C2982,Тех_Движение!$B$2:$B$5111,"&lt;="&amp;Q$3)-$F2982)))</f>
        <v>#VALUE!</v>
      </c>
      <c r="R2982" s="21" t="str">
        <f t="shared" si="139"/>
        <v/>
      </c>
      <c r="S2982" s="23" t="str">
        <f>IF($B2982="","",VLOOKUP($C2982,Настройки!$A$11:$L$17,9,FALSE))</f>
        <v/>
      </c>
      <c r="T2982" s="23" t="str">
        <f t="shared" si="140"/>
        <v/>
      </c>
    </row>
    <row r="2983" spans="1:20" x14ac:dyDescent="0.3">
      <c r="A2983" s="20">
        <f>Тех_Движение!$A$2980</f>
        <v>2979</v>
      </c>
      <c r="B2983" s="20" t="str">
        <f>IF(Тех_Движение!$F$2980&gt;0,Тех_Движение!$I$2980,"")</f>
        <v/>
      </c>
      <c r="C2983" s="20" t="str">
        <f>IF($B2983="","",Тех_Движение!$D$2980)</f>
        <v/>
      </c>
      <c r="D2983" s="9" t="str">
        <f>IF($B2983="","",Тех_Движение!$B$2980)</f>
        <v/>
      </c>
      <c r="E2983" s="21" t="str">
        <f>IF($B2983="","",Тех_Движение!$F$2980)</f>
        <v/>
      </c>
      <c r="F2983" s="21" t="str">
        <f>IF($B2983="","",SUMIFS($E$5:$E2982,$C$5:$C2982,$C2983))</f>
        <v/>
      </c>
      <c r="G2983" s="21" t="str">
        <f>IF($B2983="","",MAX(0,$E2983-MAX(0,SUMIFS(Тех_Движение!$G$2:$G$5111,Тех_Движение!$D$2:$D$5111,$C2983,Тех_Движение!$B$2:$B$5111,"&lt;="&amp;Настройки!$B$5-1)-$F2983)))</f>
        <v/>
      </c>
      <c r="H2983" s="21" t="str">
        <f>IF($B2983="","",IF(AND($D2983&gt;=Настройки!$B$5,$D2983&lt;=Настройки!$B$6),$E2983,0))</f>
        <v/>
      </c>
      <c r="I2983" s="21" t="str">
        <f t="shared" si="138"/>
        <v/>
      </c>
      <c r="J2983" s="21" t="str">
        <f>IF($B2983="","",MAX(0,$E2983-MAX(0,SUMIFS(Тех_Движение!$G$2:$G$5111,Тех_Движение!$D$2:$D$5111,$C2983,Тех_Движение!$B$2:$B$5111,"&lt;="&amp;Настройки!$B$6)-$F2983)))</f>
        <v/>
      </c>
      <c r="K2983" s="21" t="e">
        <f>IF(OR($B2983="",K$3&lt;$D2983+Настройки!$B$7),0,MAX(0,$E2983-MAX(0,SUMIFS(Тех_Движение!$G$2:$G$5111,Тех_Движение!$D$2:$D$5111,$C2983,Тех_Движение!$B$2:$B$5111,"&lt;="&amp;K$3)-$F2983)))</f>
        <v>#VALUE!</v>
      </c>
      <c r="L2983" s="21" t="e">
        <f>IF(OR($B2983="",L$3&lt;$D2983+Настройки!$B$7),0,MAX(0,$E2983-MAX(0,SUMIFS(Тех_Движение!$G$2:$G$5111,Тех_Движение!$D$2:$D$5111,$C2983,Тех_Движение!$B$2:$B$5111,"&lt;="&amp;L$3)-$F2983)))</f>
        <v>#VALUE!</v>
      </c>
      <c r="M2983" s="21" t="e">
        <f>IF(OR($B2983="",M$3&lt;$D2983+Настройки!$B$7),0,MAX(0,$E2983-MAX(0,SUMIFS(Тех_Движение!$G$2:$G$5111,Тех_Движение!$D$2:$D$5111,$C2983,Тех_Движение!$B$2:$B$5111,"&lt;="&amp;M$3)-$F2983)))</f>
        <v>#VALUE!</v>
      </c>
      <c r="N2983" s="21" t="e">
        <f>IF(OR($B2983="",N$3&lt;$D2983+Настройки!$B$7),0,MAX(0,$E2983-MAX(0,SUMIFS(Тех_Движение!$G$2:$G$5111,Тех_Движение!$D$2:$D$5111,$C2983,Тех_Движение!$B$2:$B$5111,"&lt;="&amp;N$3)-$F2983)))</f>
        <v>#VALUE!</v>
      </c>
      <c r="O2983" s="21" t="e">
        <f>IF(OR($B2983="",O$3&lt;$D2983+Настройки!$B$7),0,MAX(0,$E2983-MAX(0,SUMIFS(Тех_Движение!$G$2:$G$5111,Тех_Движение!$D$2:$D$5111,$C2983,Тех_Движение!$B$2:$B$5111,"&lt;="&amp;O$3)-$F2983)))</f>
        <v>#VALUE!</v>
      </c>
      <c r="P2983" s="21" t="e">
        <f>IF(OR($B2983="",P$3&lt;$D2983+Настройки!$B$7),0,MAX(0,$E2983-MAX(0,SUMIFS(Тех_Движение!$G$2:$G$5111,Тех_Движение!$D$2:$D$5111,$C2983,Тех_Движение!$B$2:$B$5111,"&lt;="&amp;P$3)-$F2983)))</f>
        <v>#VALUE!</v>
      </c>
      <c r="Q2983" s="21" t="e">
        <f>IF(OR($B2983="",Q$3&lt;$D2983+Настройки!$B$7),0,MAX(0,$E2983-MAX(0,SUMIFS(Тех_Движение!$G$2:$G$5111,Тех_Движение!$D$2:$D$5111,$C2983,Тех_Движение!$B$2:$B$5111,"&lt;="&amp;Q$3)-$F2983)))</f>
        <v>#VALUE!</v>
      </c>
      <c r="R2983" s="21" t="str">
        <f t="shared" si="139"/>
        <v/>
      </c>
      <c r="S2983" s="23" t="str">
        <f>IF($B2983="","",VLOOKUP($C2983,Настройки!$A$11:$L$17,9,FALSE))</f>
        <v/>
      </c>
      <c r="T2983" s="23" t="str">
        <f t="shared" si="140"/>
        <v/>
      </c>
    </row>
    <row r="2984" spans="1:20" x14ac:dyDescent="0.3">
      <c r="A2984" s="20">
        <f>Тех_Движение!$A$2981</f>
        <v>2980</v>
      </c>
      <c r="B2984" s="20" t="str">
        <f>IF(Тех_Движение!$F$2981&gt;0,Тех_Движение!$I$2981,"")</f>
        <v/>
      </c>
      <c r="C2984" s="20" t="str">
        <f>IF($B2984="","",Тех_Движение!$D$2981)</f>
        <v/>
      </c>
      <c r="D2984" s="9" t="str">
        <f>IF($B2984="","",Тех_Движение!$B$2981)</f>
        <v/>
      </c>
      <c r="E2984" s="21" t="str">
        <f>IF($B2984="","",Тех_Движение!$F$2981)</f>
        <v/>
      </c>
      <c r="F2984" s="21" t="str">
        <f>IF($B2984="","",SUMIFS($E$5:$E2983,$C$5:$C2983,$C2984))</f>
        <v/>
      </c>
      <c r="G2984" s="21" t="str">
        <f>IF($B2984="","",MAX(0,$E2984-MAX(0,SUMIFS(Тех_Движение!$G$2:$G$5111,Тех_Движение!$D$2:$D$5111,$C2984,Тех_Движение!$B$2:$B$5111,"&lt;="&amp;Настройки!$B$5-1)-$F2984)))</f>
        <v/>
      </c>
      <c r="H2984" s="21" t="str">
        <f>IF($B2984="","",IF(AND($D2984&gt;=Настройки!$B$5,$D2984&lt;=Настройки!$B$6),$E2984,0))</f>
        <v/>
      </c>
      <c r="I2984" s="21" t="str">
        <f t="shared" si="138"/>
        <v/>
      </c>
      <c r="J2984" s="21" t="str">
        <f>IF($B2984="","",MAX(0,$E2984-MAX(0,SUMIFS(Тех_Движение!$G$2:$G$5111,Тех_Движение!$D$2:$D$5111,$C2984,Тех_Движение!$B$2:$B$5111,"&lt;="&amp;Настройки!$B$6)-$F2984)))</f>
        <v/>
      </c>
      <c r="K2984" s="21" t="e">
        <f>IF(OR($B2984="",K$3&lt;$D2984+Настройки!$B$7),0,MAX(0,$E2984-MAX(0,SUMIFS(Тех_Движение!$G$2:$G$5111,Тех_Движение!$D$2:$D$5111,$C2984,Тех_Движение!$B$2:$B$5111,"&lt;="&amp;K$3)-$F2984)))</f>
        <v>#VALUE!</v>
      </c>
      <c r="L2984" s="21" t="e">
        <f>IF(OR($B2984="",L$3&lt;$D2984+Настройки!$B$7),0,MAX(0,$E2984-MAX(0,SUMIFS(Тех_Движение!$G$2:$G$5111,Тех_Движение!$D$2:$D$5111,$C2984,Тех_Движение!$B$2:$B$5111,"&lt;="&amp;L$3)-$F2984)))</f>
        <v>#VALUE!</v>
      </c>
      <c r="M2984" s="21" t="e">
        <f>IF(OR($B2984="",M$3&lt;$D2984+Настройки!$B$7),0,MAX(0,$E2984-MAX(0,SUMIFS(Тех_Движение!$G$2:$G$5111,Тех_Движение!$D$2:$D$5111,$C2984,Тех_Движение!$B$2:$B$5111,"&lt;="&amp;M$3)-$F2984)))</f>
        <v>#VALUE!</v>
      </c>
      <c r="N2984" s="21" t="e">
        <f>IF(OR($B2984="",N$3&lt;$D2984+Настройки!$B$7),0,MAX(0,$E2984-MAX(0,SUMIFS(Тех_Движение!$G$2:$G$5111,Тех_Движение!$D$2:$D$5111,$C2984,Тех_Движение!$B$2:$B$5111,"&lt;="&amp;N$3)-$F2984)))</f>
        <v>#VALUE!</v>
      </c>
      <c r="O2984" s="21" t="e">
        <f>IF(OR($B2984="",O$3&lt;$D2984+Настройки!$B$7),0,MAX(0,$E2984-MAX(0,SUMIFS(Тех_Движение!$G$2:$G$5111,Тех_Движение!$D$2:$D$5111,$C2984,Тех_Движение!$B$2:$B$5111,"&lt;="&amp;O$3)-$F2984)))</f>
        <v>#VALUE!</v>
      </c>
      <c r="P2984" s="21" t="e">
        <f>IF(OR($B2984="",P$3&lt;$D2984+Настройки!$B$7),0,MAX(0,$E2984-MAX(0,SUMIFS(Тех_Движение!$G$2:$G$5111,Тех_Движение!$D$2:$D$5111,$C2984,Тех_Движение!$B$2:$B$5111,"&lt;="&amp;P$3)-$F2984)))</f>
        <v>#VALUE!</v>
      </c>
      <c r="Q2984" s="21" t="e">
        <f>IF(OR($B2984="",Q$3&lt;$D2984+Настройки!$B$7),0,MAX(0,$E2984-MAX(0,SUMIFS(Тех_Движение!$G$2:$G$5111,Тех_Движение!$D$2:$D$5111,$C2984,Тех_Движение!$B$2:$B$5111,"&lt;="&amp;Q$3)-$F2984)))</f>
        <v>#VALUE!</v>
      </c>
      <c r="R2984" s="21" t="str">
        <f t="shared" si="139"/>
        <v/>
      </c>
      <c r="S2984" s="23" t="str">
        <f>IF($B2984="","",VLOOKUP($C2984,Настройки!$A$11:$L$17,9,FALSE))</f>
        <v/>
      </c>
      <c r="T2984" s="23" t="str">
        <f t="shared" si="140"/>
        <v/>
      </c>
    </row>
    <row r="2985" spans="1:20" x14ac:dyDescent="0.3">
      <c r="A2985" s="20">
        <f>Тех_Движение!$A$2982</f>
        <v>2981</v>
      </c>
      <c r="B2985" s="20" t="str">
        <f>IF(Тех_Движение!$F$2982&gt;0,Тех_Движение!$I$2982,"")</f>
        <v/>
      </c>
      <c r="C2985" s="20" t="str">
        <f>IF($B2985="","",Тех_Движение!$D$2982)</f>
        <v/>
      </c>
      <c r="D2985" s="9" t="str">
        <f>IF($B2985="","",Тех_Движение!$B$2982)</f>
        <v/>
      </c>
      <c r="E2985" s="21" t="str">
        <f>IF($B2985="","",Тех_Движение!$F$2982)</f>
        <v/>
      </c>
      <c r="F2985" s="21" t="str">
        <f>IF($B2985="","",SUMIFS($E$5:$E2984,$C$5:$C2984,$C2985))</f>
        <v/>
      </c>
      <c r="G2985" s="21" t="str">
        <f>IF($B2985="","",MAX(0,$E2985-MAX(0,SUMIFS(Тех_Движение!$G$2:$G$5111,Тех_Движение!$D$2:$D$5111,$C2985,Тех_Движение!$B$2:$B$5111,"&lt;="&amp;Настройки!$B$5-1)-$F2985)))</f>
        <v/>
      </c>
      <c r="H2985" s="21" t="str">
        <f>IF($B2985="","",IF(AND($D2985&gt;=Настройки!$B$5,$D2985&lt;=Настройки!$B$6),$E2985,0))</f>
        <v/>
      </c>
      <c r="I2985" s="21" t="str">
        <f t="shared" si="138"/>
        <v/>
      </c>
      <c r="J2985" s="21" t="str">
        <f>IF($B2985="","",MAX(0,$E2985-MAX(0,SUMIFS(Тех_Движение!$G$2:$G$5111,Тех_Движение!$D$2:$D$5111,$C2985,Тех_Движение!$B$2:$B$5111,"&lt;="&amp;Настройки!$B$6)-$F2985)))</f>
        <v/>
      </c>
      <c r="K2985" s="21" t="e">
        <f>IF(OR($B2985="",K$3&lt;$D2985+Настройки!$B$7),0,MAX(0,$E2985-MAX(0,SUMIFS(Тех_Движение!$G$2:$G$5111,Тех_Движение!$D$2:$D$5111,$C2985,Тех_Движение!$B$2:$B$5111,"&lt;="&amp;K$3)-$F2985)))</f>
        <v>#VALUE!</v>
      </c>
      <c r="L2985" s="21" t="e">
        <f>IF(OR($B2985="",L$3&lt;$D2985+Настройки!$B$7),0,MAX(0,$E2985-MAX(0,SUMIFS(Тех_Движение!$G$2:$G$5111,Тех_Движение!$D$2:$D$5111,$C2985,Тех_Движение!$B$2:$B$5111,"&lt;="&amp;L$3)-$F2985)))</f>
        <v>#VALUE!</v>
      </c>
      <c r="M2985" s="21" t="e">
        <f>IF(OR($B2985="",M$3&lt;$D2985+Настройки!$B$7),0,MAX(0,$E2985-MAX(0,SUMIFS(Тех_Движение!$G$2:$G$5111,Тех_Движение!$D$2:$D$5111,$C2985,Тех_Движение!$B$2:$B$5111,"&lt;="&amp;M$3)-$F2985)))</f>
        <v>#VALUE!</v>
      </c>
      <c r="N2985" s="21" t="e">
        <f>IF(OR($B2985="",N$3&lt;$D2985+Настройки!$B$7),0,MAX(0,$E2985-MAX(0,SUMIFS(Тех_Движение!$G$2:$G$5111,Тех_Движение!$D$2:$D$5111,$C2985,Тех_Движение!$B$2:$B$5111,"&lt;="&amp;N$3)-$F2985)))</f>
        <v>#VALUE!</v>
      </c>
      <c r="O2985" s="21" t="e">
        <f>IF(OR($B2985="",O$3&lt;$D2985+Настройки!$B$7),0,MAX(0,$E2985-MAX(0,SUMIFS(Тех_Движение!$G$2:$G$5111,Тех_Движение!$D$2:$D$5111,$C2985,Тех_Движение!$B$2:$B$5111,"&lt;="&amp;O$3)-$F2985)))</f>
        <v>#VALUE!</v>
      </c>
      <c r="P2985" s="21" t="e">
        <f>IF(OR($B2985="",P$3&lt;$D2985+Настройки!$B$7),0,MAX(0,$E2985-MAX(0,SUMIFS(Тех_Движение!$G$2:$G$5111,Тех_Движение!$D$2:$D$5111,$C2985,Тех_Движение!$B$2:$B$5111,"&lt;="&amp;P$3)-$F2985)))</f>
        <v>#VALUE!</v>
      </c>
      <c r="Q2985" s="21" t="e">
        <f>IF(OR($B2985="",Q$3&lt;$D2985+Настройки!$B$7),0,MAX(0,$E2985-MAX(0,SUMIFS(Тех_Движение!$G$2:$G$5111,Тех_Движение!$D$2:$D$5111,$C2985,Тех_Движение!$B$2:$B$5111,"&lt;="&amp;Q$3)-$F2985)))</f>
        <v>#VALUE!</v>
      </c>
      <c r="R2985" s="21" t="str">
        <f t="shared" si="139"/>
        <v/>
      </c>
      <c r="S2985" s="23" t="str">
        <f>IF($B2985="","",VLOOKUP($C2985,Настройки!$A$11:$L$17,9,FALSE))</f>
        <v/>
      </c>
      <c r="T2985" s="23" t="str">
        <f t="shared" si="140"/>
        <v/>
      </c>
    </row>
    <row r="2986" spans="1:20" x14ac:dyDescent="0.3">
      <c r="A2986" s="20">
        <f>Тех_Движение!$A$2983</f>
        <v>2982</v>
      </c>
      <c r="B2986" s="20" t="str">
        <f>IF(Тех_Движение!$F$2983&gt;0,Тех_Движение!$I$2983,"")</f>
        <v/>
      </c>
      <c r="C2986" s="20" t="str">
        <f>IF($B2986="","",Тех_Движение!$D$2983)</f>
        <v/>
      </c>
      <c r="D2986" s="9" t="str">
        <f>IF($B2986="","",Тех_Движение!$B$2983)</f>
        <v/>
      </c>
      <c r="E2986" s="21" t="str">
        <f>IF($B2986="","",Тех_Движение!$F$2983)</f>
        <v/>
      </c>
      <c r="F2986" s="21" t="str">
        <f>IF($B2986="","",SUMIFS($E$5:$E2985,$C$5:$C2985,$C2986))</f>
        <v/>
      </c>
      <c r="G2986" s="21" t="str">
        <f>IF($B2986="","",MAX(0,$E2986-MAX(0,SUMIFS(Тех_Движение!$G$2:$G$5111,Тех_Движение!$D$2:$D$5111,$C2986,Тех_Движение!$B$2:$B$5111,"&lt;="&amp;Настройки!$B$5-1)-$F2986)))</f>
        <v/>
      </c>
      <c r="H2986" s="21" t="str">
        <f>IF($B2986="","",IF(AND($D2986&gt;=Настройки!$B$5,$D2986&lt;=Настройки!$B$6),$E2986,0))</f>
        <v/>
      </c>
      <c r="I2986" s="21" t="str">
        <f t="shared" si="138"/>
        <v/>
      </c>
      <c r="J2986" s="21" t="str">
        <f>IF($B2986="","",MAX(0,$E2986-MAX(0,SUMIFS(Тех_Движение!$G$2:$G$5111,Тех_Движение!$D$2:$D$5111,$C2986,Тех_Движение!$B$2:$B$5111,"&lt;="&amp;Настройки!$B$6)-$F2986)))</f>
        <v/>
      </c>
      <c r="K2986" s="21" t="e">
        <f>IF(OR($B2986="",K$3&lt;$D2986+Настройки!$B$7),0,MAX(0,$E2986-MAX(0,SUMIFS(Тех_Движение!$G$2:$G$5111,Тех_Движение!$D$2:$D$5111,$C2986,Тех_Движение!$B$2:$B$5111,"&lt;="&amp;K$3)-$F2986)))</f>
        <v>#VALUE!</v>
      </c>
      <c r="L2986" s="21" t="e">
        <f>IF(OR($B2986="",L$3&lt;$D2986+Настройки!$B$7),0,MAX(0,$E2986-MAX(0,SUMIFS(Тех_Движение!$G$2:$G$5111,Тех_Движение!$D$2:$D$5111,$C2986,Тех_Движение!$B$2:$B$5111,"&lt;="&amp;L$3)-$F2986)))</f>
        <v>#VALUE!</v>
      </c>
      <c r="M2986" s="21" t="e">
        <f>IF(OR($B2986="",M$3&lt;$D2986+Настройки!$B$7),0,MAX(0,$E2986-MAX(0,SUMIFS(Тех_Движение!$G$2:$G$5111,Тех_Движение!$D$2:$D$5111,$C2986,Тех_Движение!$B$2:$B$5111,"&lt;="&amp;M$3)-$F2986)))</f>
        <v>#VALUE!</v>
      </c>
      <c r="N2986" s="21" t="e">
        <f>IF(OR($B2986="",N$3&lt;$D2986+Настройки!$B$7),0,MAX(0,$E2986-MAX(0,SUMIFS(Тех_Движение!$G$2:$G$5111,Тех_Движение!$D$2:$D$5111,$C2986,Тех_Движение!$B$2:$B$5111,"&lt;="&amp;N$3)-$F2986)))</f>
        <v>#VALUE!</v>
      </c>
      <c r="O2986" s="21" t="e">
        <f>IF(OR($B2986="",O$3&lt;$D2986+Настройки!$B$7),0,MAX(0,$E2986-MAX(0,SUMIFS(Тех_Движение!$G$2:$G$5111,Тех_Движение!$D$2:$D$5111,$C2986,Тех_Движение!$B$2:$B$5111,"&lt;="&amp;O$3)-$F2986)))</f>
        <v>#VALUE!</v>
      </c>
      <c r="P2986" s="21" t="e">
        <f>IF(OR($B2986="",P$3&lt;$D2986+Настройки!$B$7),0,MAX(0,$E2986-MAX(0,SUMIFS(Тех_Движение!$G$2:$G$5111,Тех_Движение!$D$2:$D$5111,$C2986,Тех_Движение!$B$2:$B$5111,"&lt;="&amp;P$3)-$F2986)))</f>
        <v>#VALUE!</v>
      </c>
      <c r="Q2986" s="21" t="e">
        <f>IF(OR($B2986="",Q$3&lt;$D2986+Настройки!$B$7),0,MAX(0,$E2986-MAX(0,SUMIFS(Тех_Движение!$G$2:$G$5111,Тех_Движение!$D$2:$D$5111,$C2986,Тех_Движение!$B$2:$B$5111,"&lt;="&amp;Q$3)-$F2986)))</f>
        <v>#VALUE!</v>
      </c>
      <c r="R2986" s="21" t="str">
        <f t="shared" si="139"/>
        <v/>
      </c>
      <c r="S2986" s="23" t="str">
        <f>IF($B2986="","",VLOOKUP($C2986,Настройки!$A$11:$L$17,9,FALSE))</f>
        <v/>
      </c>
      <c r="T2986" s="23" t="str">
        <f t="shared" si="140"/>
        <v/>
      </c>
    </row>
    <row r="2987" spans="1:20" x14ac:dyDescent="0.3">
      <c r="A2987" s="20">
        <f>Тех_Движение!$A$2984</f>
        <v>2983</v>
      </c>
      <c r="B2987" s="20" t="str">
        <f>IF(Тех_Движение!$F$2984&gt;0,Тех_Движение!$I$2984,"")</f>
        <v/>
      </c>
      <c r="C2987" s="20" t="str">
        <f>IF($B2987="","",Тех_Движение!$D$2984)</f>
        <v/>
      </c>
      <c r="D2987" s="9" t="str">
        <f>IF($B2987="","",Тех_Движение!$B$2984)</f>
        <v/>
      </c>
      <c r="E2987" s="21" t="str">
        <f>IF($B2987="","",Тех_Движение!$F$2984)</f>
        <v/>
      </c>
      <c r="F2987" s="21" t="str">
        <f>IF($B2987="","",SUMIFS($E$5:$E2986,$C$5:$C2986,$C2987))</f>
        <v/>
      </c>
      <c r="G2987" s="21" t="str">
        <f>IF($B2987="","",MAX(0,$E2987-MAX(0,SUMIFS(Тех_Движение!$G$2:$G$5111,Тех_Движение!$D$2:$D$5111,$C2987,Тех_Движение!$B$2:$B$5111,"&lt;="&amp;Настройки!$B$5-1)-$F2987)))</f>
        <v/>
      </c>
      <c r="H2987" s="21" t="str">
        <f>IF($B2987="","",IF(AND($D2987&gt;=Настройки!$B$5,$D2987&lt;=Настройки!$B$6),$E2987,0))</f>
        <v/>
      </c>
      <c r="I2987" s="21" t="str">
        <f t="shared" si="138"/>
        <v/>
      </c>
      <c r="J2987" s="21" t="str">
        <f>IF($B2987="","",MAX(0,$E2987-MAX(0,SUMIFS(Тех_Движение!$G$2:$G$5111,Тех_Движение!$D$2:$D$5111,$C2987,Тех_Движение!$B$2:$B$5111,"&lt;="&amp;Настройки!$B$6)-$F2987)))</f>
        <v/>
      </c>
      <c r="K2987" s="21" t="e">
        <f>IF(OR($B2987="",K$3&lt;$D2987+Настройки!$B$7),0,MAX(0,$E2987-MAX(0,SUMIFS(Тех_Движение!$G$2:$G$5111,Тех_Движение!$D$2:$D$5111,$C2987,Тех_Движение!$B$2:$B$5111,"&lt;="&amp;K$3)-$F2987)))</f>
        <v>#VALUE!</v>
      </c>
      <c r="L2987" s="21" t="e">
        <f>IF(OR($B2987="",L$3&lt;$D2987+Настройки!$B$7),0,MAX(0,$E2987-MAX(0,SUMIFS(Тех_Движение!$G$2:$G$5111,Тех_Движение!$D$2:$D$5111,$C2987,Тех_Движение!$B$2:$B$5111,"&lt;="&amp;L$3)-$F2987)))</f>
        <v>#VALUE!</v>
      </c>
      <c r="M2987" s="21" t="e">
        <f>IF(OR($B2987="",M$3&lt;$D2987+Настройки!$B$7),0,MAX(0,$E2987-MAX(0,SUMIFS(Тех_Движение!$G$2:$G$5111,Тех_Движение!$D$2:$D$5111,$C2987,Тех_Движение!$B$2:$B$5111,"&lt;="&amp;M$3)-$F2987)))</f>
        <v>#VALUE!</v>
      </c>
      <c r="N2987" s="21" t="e">
        <f>IF(OR($B2987="",N$3&lt;$D2987+Настройки!$B$7),0,MAX(0,$E2987-MAX(0,SUMIFS(Тех_Движение!$G$2:$G$5111,Тех_Движение!$D$2:$D$5111,$C2987,Тех_Движение!$B$2:$B$5111,"&lt;="&amp;N$3)-$F2987)))</f>
        <v>#VALUE!</v>
      </c>
      <c r="O2987" s="21" t="e">
        <f>IF(OR($B2987="",O$3&lt;$D2987+Настройки!$B$7),0,MAX(0,$E2987-MAX(0,SUMIFS(Тех_Движение!$G$2:$G$5111,Тех_Движение!$D$2:$D$5111,$C2987,Тех_Движение!$B$2:$B$5111,"&lt;="&amp;O$3)-$F2987)))</f>
        <v>#VALUE!</v>
      </c>
      <c r="P2987" s="21" t="e">
        <f>IF(OR($B2987="",P$3&lt;$D2987+Настройки!$B$7),0,MAX(0,$E2987-MAX(0,SUMIFS(Тех_Движение!$G$2:$G$5111,Тех_Движение!$D$2:$D$5111,$C2987,Тех_Движение!$B$2:$B$5111,"&lt;="&amp;P$3)-$F2987)))</f>
        <v>#VALUE!</v>
      </c>
      <c r="Q2987" s="21" t="e">
        <f>IF(OR($B2987="",Q$3&lt;$D2987+Настройки!$B$7),0,MAX(0,$E2987-MAX(0,SUMIFS(Тех_Движение!$G$2:$G$5111,Тех_Движение!$D$2:$D$5111,$C2987,Тех_Движение!$B$2:$B$5111,"&lt;="&amp;Q$3)-$F2987)))</f>
        <v>#VALUE!</v>
      </c>
      <c r="R2987" s="21" t="str">
        <f t="shared" si="139"/>
        <v/>
      </c>
      <c r="S2987" s="23" t="str">
        <f>IF($B2987="","",VLOOKUP($C2987,Настройки!$A$11:$L$17,9,FALSE))</f>
        <v/>
      </c>
      <c r="T2987" s="23" t="str">
        <f t="shared" si="140"/>
        <v/>
      </c>
    </row>
    <row r="2988" spans="1:20" x14ac:dyDescent="0.3">
      <c r="A2988" s="20">
        <f>Тех_Движение!$A$2985</f>
        <v>2984</v>
      </c>
      <c r="B2988" s="20" t="str">
        <f>IF(Тех_Движение!$F$2985&gt;0,Тех_Движение!$I$2985,"")</f>
        <v/>
      </c>
      <c r="C2988" s="20" t="str">
        <f>IF($B2988="","",Тех_Движение!$D$2985)</f>
        <v/>
      </c>
      <c r="D2988" s="9" t="str">
        <f>IF($B2988="","",Тех_Движение!$B$2985)</f>
        <v/>
      </c>
      <c r="E2988" s="21" t="str">
        <f>IF($B2988="","",Тех_Движение!$F$2985)</f>
        <v/>
      </c>
      <c r="F2988" s="21" t="str">
        <f>IF($B2988="","",SUMIFS($E$5:$E2987,$C$5:$C2987,$C2988))</f>
        <v/>
      </c>
      <c r="G2988" s="21" t="str">
        <f>IF($B2988="","",MAX(0,$E2988-MAX(0,SUMIFS(Тех_Движение!$G$2:$G$5111,Тех_Движение!$D$2:$D$5111,$C2988,Тех_Движение!$B$2:$B$5111,"&lt;="&amp;Настройки!$B$5-1)-$F2988)))</f>
        <v/>
      </c>
      <c r="H2988" s="21" t="str">
        <f>IF($B2988="","",IF(AND($D2988&gt;=Настройки!$B$5,$D2988&lt;=Настройки!$B$6),$E2988,0))</f>
        <v/>
      </c>
      <c r="I2988" s="21" t="str">
        <f t="shared" si="138"/>
        <v/>
      </c>
      <c r="J2988" s="21" t="str">
        <f>IF($B2988="","",MAX(0,$E2988-MAX(0,SUMIFS(Тех_Движение!$G$2:$G$5111,Тех_Движение!$D$2:$D$5111,$C2988,Тех_Движение!$B$2:$B$5111,"&lt;="&amp;Настройки!$B$6)-$F2988)))</f>
        <v/>
      </c>
      <c r="K2988" s="21" t="e">
        <f>IF(OR($B2988="",K$3&lt;$D2988+Настройки!$B$7),0,MAX(0,$E2988-MAX(0,SUMIFS(Тех_Движение!$G$2:$G$5111,Тех_Движение!$D$2:$D$5111,$C2988,Тех_Движение!$B$2:$B$5111,"&lt;="&amp;K$3)-$F2988)))</f>
        <v>#VALUE!</v>
      </c>
      <c r="L2988" s="21" t="e">
        <f>IF(OR($B2988="",L$3&lt;$D2988+Настройки!$B$7),0,MAX(0,$E2988-MAX(0,SUMIFS(Тех_Движение!$G$2:$G$5111,Тех_Движение!$D$2:$D$5111,$C2988,Тех_Движение!$B$2:$B$5111,"&lt;="&amp;L$3)-$F2988)))</f>
        <v>#VALUE!</v>
      </c>
      <c r="M2988" s="21" t="e">
        <f>IF(OR($B2988="",M$3&lt;$D2988+Настройки!$B$7),0,MAX(0,$E2988-MAX(0,SUMIFS(Тех_Движение!$G$2:$G$5111,Тех_Движение!$D$2:$D$5111,$C2988,Тех_Движение!$B$2:$B$5111,"&lt;="&amp;M$3)-$F2988)))</f>
        <v>#VALUE!</v>
      </c>
      <c r="N2988" s="21" t="e">
        <f>IF(OR($B2988="",N$3&lt;$D2988+Настройки!$B$7),0,MAX(0,$E2988-MAX(0,SUMIFS(Тех_Движение!$G$2:$G$5111,Тех_Движение!$D$2:$D$5111,$C2988,Тех_Движение!$B$2:$B$5111,"&lt;="&amp;N$3)-$F2988)))</f>
        <v>#VALUE!</v>
      </c>
      <c r="O2988" s="21" t="e">
        <f>IF(OR($B2988="",O$3&lt;$D2988+Настройки!$B$7),0,MAX(0,$E2988-MAX(0,SUMIFS(Тех_Движение!$G$2:$G$5111,Тех_Движение!$D$2:$D$5111,$C2988,Тех_Движение!$B$2:$B$5111,"&lt;="&amp;O$3)-$F2988)))</f>
        <v>#VALUE!</v>
      </c>
      <c r="P2988" s="21" t="e">
        <f>IF(OR($B2988="",P$3&lt;$D2988+Настройки!$B$7),0,MAX(0,$E2988-MAX(0,SUMIFS(Тех_Движение!$G$2:$G$5111,Тех_Движение!$D$2:$D$5111,$C2988,Тех_Движение!$B$2:$B$5111,"&lt;="&amp;P$3)-$F2988)))</f>
        <v>#VALUE!</v>
      </c>
      <c r="Q2988" s="21" t="e">
        <f>IF(OR($B2988="",Q$3&lt;$D2988+Настройки!$B$7),0,MAX(0,$E2988-MAX(0,SUMIFS(Тех_Движение!$G$2:$G$5111,Тех_Движение!$D$2:$D$5111,$C2988,Тех_Движение!$B$2:$B$5111,"&lt;="&amp;Q$3)-$F2988)))</f>
        <v>#VALUE!</v>
      </c>
      <c r="R2988" s="21" t="str">
        <f t="shared" si="139"/>
        <v/>
      </c>
      <c r="S2988" s="23" t="str">
        <f>IF($B2988="","",VLOOKUP($C2988,Настройки!$A$11:$L$17,9,FALSE))</f>
        <v/>
      </c>
      <c r="T2988" s="23" t="str">
        <f t="shared" si="140"/>
        <v/>
      </c>
    </row>
    <row r="2989" spans="1:20" x14ac:dyDescent="0.3">
      <c r="A2989" s="20">
        <f>Тех_Движение!$A$2986</f>
        <v>2985</v>
      </c>
      <c r="B2989" s="20" t="str">
        <f>IF(Тех_Движение!$F$2986&gt;0,Тех_Движение!$I$2986,"")</f>
        <v/>
      </c>
      <c r="C2989" s="20" t="str">
        <f>IF($B2989="","",Тех_Движение!$D$2986)</f>
        <v/>
      </c>
      <c r="D2989" s="9" t="str">
        <f>IF($B2989="","",Тех_Движение!$B$2986)</f>
        <v/>
      </c>
      <c r="E2989" s="21" t="str">
        <f>IF($B2989="","",Тех_Движение!$F$2986)</f>
        <v/>
      </c>
      <c r="F2989" s="21" t="str">
        <f>IF($B2989="","",SUMIFS($E$5:$E2988,$C$5:$C2988,$C2989))</f>
        <v/>
      </c>
      <c r="G2989" s="21" t="str">
        <f>IF($B2989="","",MAX(0,$E2989-MAX(0,SUMIFS(Тех_Движение!$G$2:$G$5111,Тех_Движение!$D$2:$D$5111,$C2989,Тех_Движение!$B$2:$B$5111,"&lt;="&amp;Настройки!$B$5-1)-$F2989)))</f>
        <v/>
      </c>
      <c r="H2989" s="21" t="str">
        <f>IF($B2989="","",IF(AND($D2989&gt;=Настройки!$B$5,$D2989&lt;=Настройки!$B$6),$E2989,0))</f>
        <v/>
      </c>
      <c r="I2989" s="21" t="str">
        <f t="shared" si="138"/>
        <v/>
      </c>
      <c r="J2989" s="21" t="str">
        <f>IF($B2989="","",MAX(0,$E2989-MAX(0,SUMIFS(Тех_Движение!$G$2:$G$5111,Тех_Движение!$D$2:$D$5111,$C2989,Тех_Движение!$B$2:$B$5111,"&lt;="&amp;Настройки!$B$6)-$F2989)))</f>
        <v/>
      </c>
      <c r="K2989" s="21" t="e">
        <f>IF(OR($B2989="",K$3&lt;$D2989+Настройки!$B$7),0,MAX(0,$E2989-MAX(0,SUMIFS(Тех_Движение!$G$2:$G$5111,Тех_Движение!$D$2:$D$5111,$C2989,Тех_Движение!$B$2:$B$5111,"&lt;="&amp;K$3)-$F2989)))</f>
        <v>#VALUE!</v>
      </c>
      <c r="L2989" s="21" t="e">
        <f>IF(OR($B2989="",L$3&lt;$D2989+Настройки!$B$7),0,MAX(0,$E2989-MAX(0,SUMIFS(Тех_Движение!$G$2:$G$5111,Тех_Движение!$D$2:$D$5111,$C2989,Тех_Движение!$B$2:$B$5111,"&lt;="&amp;L$3)-$F2989)))</f>
        <v>#VALUE!</v>
      </c>
      <c r="M2989" s="21" t="e">
        <f>IF(OR($B2989="",M$3&lt;$D2989+Настройки!$B$7),0,MAX(0,$E2989-MAX(0,SUMIFS(Тех_Движение!$G$2:$G$5111,Тех_Движение!$D$2:$D$5111,$C2989,Тех_Движение!$B$2:$B$5111,"&lt;="&amp;M$3)-$F2989)))</f>
        <v>#VALUE!</v>
      </c>
      <c r="N2989" s="21" t="e">
        <f>IF(OR($B2989="",N$3&lt;$D2989+Настройки!$B$7),0,MAX(0,$E2989-MAX(0,SUMIFS(Тех_Движение!$G$2:$G$5111,Тех_Движение!$D$2:$D$5111,$C2989,Тех_Движение!$B$2:$B$5111,"&lt;="&amp;N$3)-$F2989)))</f>
        <v>#VALUE!</v>
      </c>
      <c r="O2989" s="21" t="e">
        <f>IF(OR($B2989="",O$3&lt;$D2989+Настройки!$B$7),0,MAX(0,$E2989-MAX(0,SUMIFS(Тех_Движение!$G$2:$G$5111,Тех_Движение!$D$2:$D$5111,$C2989,Тех_Движение!$B$2:$B$5111,"&lt;="&amp;O$3)-$F2989)))</f>
        <v>#VALUE!</v>
      </c>
      <c r="P2989" s="21" t="e">
        <f>IF(OR($B2989="",P$3&lt;$D2989+Настройки!$B$7),0,MAX(0,$E2989-MAX(0,SUMIFS(Тех_Движение!$G$2:$G$5111,Тех_Движение!$D$2:$D$5111,$C2989,Тех_Движение!$B$2:$B$5111,"&lt;="&amp;P$3)-$F2989)))</f>
        <v>#VALUE!</v>
      </c>
      <c r="Q2989" s="21" t="e">
        <f>IF(OR($B2989="",Q$3&lt;$D2989+Настройки!$B$7),0,MAX(0,$E2989-MAX(0,SUMIFS(Тех_Движение!$G$2:$G$5111,Тех_Движение!$D$2:$D$5111,$C2989,Тех_Движение!$B$2:$B$5111,"&lt;="&amp;Q$3)-$F2989)))</f>
        <v>#VALUE!</v>
      </c>
      <c r="R2989" s="21" t="str">
        <f t="shared" si="139"/>
        <v/>
      </c>
      <c r="S2989" s="23" t="str">
        <f>IF($B2989="","",VLOOKUP($C2989,Настройки!$A$11:$L$17,9,FALSE))</f>
        <v/>
      </c>
      <c r="T2989" s="23" t="str">
        <f t="shared" si="140"/>
        <v/>
      </c>
    </row>
    <row r="2990" spans="1:20" x14ac:dyDescent="0.3">
      <c r="A2990" s="20">
        <f>Тех_Движение!$A$2987</f>
        <v>2986</v>
      </c>
      <c r="B2990" s="20" t="str">
        <f>IF(Тех_Движение!$F$2987&gt;0,Тех_Движение!$I$2987,"")</f>
        <v/>
      </c>
      <c r="C2990" s="20" t="str">
        <f>IF($B2990="","",Тех_Движение!$D$2987)</f>
        <v/>
      </c>
      <c r="D2990" s="9" t="str">
        <f>IF($B2990="","",Тех_Движение!$B$2987)</f>
        <v/>
      </c>
      <c r="E2990" s="21" t="str">
        <f>IF($B2990="","",Тех_Движение!$F$2987)</f>
        <v/>
      </c>
      <c r="F2990" s="21" t="str">
        <f>IF($B2990="","",SUMIFS($E$5:$E2989,$C$5:$C2989,$C2990))</f>
        <v/>
      </c>
      <c r="G2990" s="21" t="str">
        <f>IF($B2990="","",MAX(0,$E2990-MAX(0,SUMIFS(Тех_Движение!$G$2:$G$5111,Тех_Движение!$D$2:$D$5111,$C2990,Тех_Движение!$B$2:$B$5111,"&lt;="&amp;Настройки!$B$5-1)-$F2990)))</f>
        <v/>
      </c>
      <c r="H2990" s="21" t="str">
        <f>IF($B2990="","",IF(AND($D2990&gt;=Настройки!$B$5,$D2990&lt;=Настройки!$B$6),$E2990,0))</f>
        <v/>
      </c>
      <c r="I2990" s="21" t="str">
        <f t="shared" si="138"/>
        <v/>
      </c>
      <c r="J2990" s="21" t="str">
        <f>IF($B2990="","",MAX(0,$E2990-MAX(0,SUMIFS(Тех_Движение!$G$2:$G$5111,Тех_Движение!$D$2:$D$5111,$C2990,Тех_Движение!$B$2:$B$5111,"&lt;="&amp;Настройки!$B$6)-$F2990)))</f>
        <v/>
      </c>
      <c r="K2990" s="21" t="e">
        <f>IF(OR($B2990="",K$3&lt;$D2990+Настройки!$B$7),0,MAX(0,$E2990-MAX(0,SUMIFS(Тех_Движение!$G$2:$G$5111,Тех_Движение!$D$2:$D$5111,$C2990,Тех_Движение!$B$2:$B$5111,"&lt;="&amp;K$3)-$F2990)))</f>
        <v>#VALUE!</v>
      </c>
      <c r="L2990" s="21" t="e">
        <f>IF(OR($B2990="",L$3&lt;$D2990+Настройки!$B$7),0,MAX(0,$E2990-MAX(0,SUMIFS(Тех_Движение!$G$2:$G$5111,Тех_Движение!$D$2:$D$5111,$C2990,Тех_Движение!$B$2:$B$5111,"&lt;="&amp;L$3)-$F2990)))</f>
        <v>#VALUE!</v>
      </c>
      <c r="M2990" s="21" t="e">
        <f>IF(OR($B2990="",M$3&lt;$D2990+Настройки!$B$7),0,MAX(0,$E2990-MAX(0,SUMIFS(Тех_Движение!$G$2:$G$5111,Тех_Движение!$D$2:$D$5111,$C2990,Тех_Движение!$B$2:$B$5111,"&lt;="&amp;M$3)-$F2990)))</f>
        <v>#VALUE!</v>
      </c>
      <c r="N2990" s="21" t="e">
        <f>IF(OR($B2990="",N$3&lt;$D2990+Настройки!$B$7),0,MAX(0,$E2990-MAX(0,SUMIFS(Тех_Движение!$G$2:$G$5111,Тех_Движение!$D$2:$D$5111,$C2990,Тех_Движение!$B$2:$B$5111,"&lt;="&amp;N$3)-$F2990)))</f>
        <v>#VALUE!</v>
      </c>
      <c r="O2990" s="21" t="e">
        <f>IF(OR($B2990="",O$3&lt;$D2990+Настройки!$B$7),0,MAX(0,$E2990-MAX(0,SUMIFS(Тех_Движение!$G$2:$G$5111,Тех_Движение!$D$2:$D$5111,$C2990,Тех_Движение!$B$2:$B$5111,"&lt;="&amp;O$3)-$F2990)))</f>
        <v>#VALUE!</v>
      </c>
      <c r="P2990" s="21" t="e">
        <f>IF(OR($B2990="",P$3&lt;$D2990+Настройки!$B$7),0,MAX(0,$E2990-MAX(0,SUMIFS(Тех_Движение!$G$2:$G$5111,Тех_Движение!$D$2:$D$5111,$C2990,Тех_Движение!$B$2:$B$5111,"&lt;="&amp;P$3)-$F2990)))</f>
        <v>#VALUE!</v>
      </c>
      <c r="Q2990" s="21" t="e">
        <f>IF(OR($B2990="",Q$3&lt;$D2990+Настройки!$B$7),0,MAX(0,$E2990-MAX(0,SUMIFS(Тех_Движение!$G$2:$G$5111,Тех_Движение!$D$2:$D$5111,$C2990,Тех_Движение!$B$2:$B$5111,"&lt;="&amp;Q$3)-$F2990)))</f>
        <v>#VALUE!</v>
      </c>
      <c r="R2990" s="21" t="str">
        <f t="shared" si="139"/>
        <v/>
      </c>
      <c r="S2990" s="23" t="str">
        <f>IF($B2990="","",VLOOKUP($C2990,Настройки!$A$11:$L$17,9,FALSE))</f>
        <v/>
      </c>
      <c r="T2990" s="23" t="str">
        <f t="shared" si="140"/>
        <v/>
      </c>
    </row>
    <row r="2991" spans="1:20" x14ac:dyDescent="0.3">
      <c r="A2991" s="20">
        <f>Тех_Движение!$A$2988</f>
        <v>2987</v>
      </c>
      <c r="B2991" s="20" t="str">
        <f>IF(Тех_Движение!$F$2988&gt;0,Тех_Движение!$I$2988,"")</f>
        <v/>
      </c>
      <c r="C2991" s="20" t="str">
        <f>IF($B2991="","",Тех_Движение!$D$2988)</f>
        <v/>
      </c>
      <c r="D2991" s="9" t="str">
        <f>IF($B2991="","",Тех_Движение!$B$2988)</f>
        <v/>
      </c>
      <c r="E2991" s="21" t="str">
        <f>IF($B2991="","",Тех_Движение!$F$2988)</f>
        <v/>
      </c>
      <c r="F2991" s="21" t="str">
        <f>IF($B2991="","",SUMIFS($E$5:$E2990,$C$5:$C2990,$C2991))</f>
        <v/>
      </c>
      <c r="G2991" s="21" t="str">
        <f>IF($B2991="","",MAX(0,$E2991-MAX(0,SUMIFS(Тех_Движение!$G$2:$G$5111,Тех_Движение!$D$2:$D$5111,$C2991,Тех_Движение!$B$2:$B$5111,"&lt;="&amp;Настройки!$B$5-1)-$F2991)))</f>
        <v/>
      </c>
      <c r="H2991" s="21" t="str">
        <f>IF($B2991="","",IF(AND($D2991&gt;=Настройки!$B$5,$D2991&lt;=Настройки!$B$6),$E2991,0))</f>
        <v/>
      </c>
      <c r="I2991" s="21" t="str">
        <f t="shared" si="138"/>
        <v/>
      </c>
      <c r="J2991" s="21" t="str">
        <f>IF($B2991="","",MAX(0,$E2991-MAX(0,SUMIFS(Тех_Движение!$G$2:$G$5111,Тех_Движение!$D$2:$D$5111,$C2991,Тех_Движение!$B$2:$B$5111,"&lt;="&amp;Настройки!$B$6)-$F2991)))</f>
        <v/>
      </c>
      <c r="K2991" s="21" t="e">
        <f>IF(OR($B2991="",K$3&lt;$D2991+Настройки!$B$7),0,MAX(0,$E2991-MAX(0,SUMIFS(Тех_Движение!$G$2:$G$5111,Тех_Движение!$D$2:$D$5111,$C2991,Тех_Движение!$B$2:$B$5111,"&lt;="&amp;K$3)-$F2991)))</f>
        <v>#VALUE!</v>
      </c>
      <c r="L2991" s="21" t="e">
        <f>IF(OR($B2991="",L$3&lt;$D2991+Настройки!$B$7),0,MAX(0,$E2991-MAX(0,SUMIFS(Тех_Движение!$G$2:$G$5111,Тех_Движение!$D$2:$D$5111,$C2991,Тех_Движение!$B$2:$B$5111,"&lt;="&amp;L$3)-$F2991)))</f>
        <v>#VALUE!</v>
      </c>
      <c r="M2991" s="21" t="e">
        <f>IF(OR($B2991="",M$3&lt;$D2991+Настройки!$B$7),0,MAX(0,$E2991-MAX(0,SUMIFS(Тех_Движение!$G$2:$G$5111,Тех_Движение!$D$2:$D$5111,$C2991,Тех_Движение!$B$2:$B$5111,"&lt;="&amp;M$3)-$F2991)))</f>
        <v>#VALUE!</v>
      </c>
      <c r="N2991" s="21" t="e">
        <f>IF(OR($B2991="",N$3&lt;$D2991+Настройки!$B$7),0,MAX(0,$E2991-MAX(0,SUMIFS(Тех_Движение!$G$2:$G$5111,Тех_Движение!$D$2:$D$5111,$C2991,Тех_Движение!$B$2:$B$5111,"&lt;="&amp;N$3)-$F2991)))</f>
        <v>#VALUE!</v>
      </c>
      <c r="O2991" s="21" t="e">
        <f>IF(OR($B2991="",O$3&lt;$D2991+Настройки!$B$7),0,MAX(0,$E2991-MAX(0,SUMIFS(Тех_Движение!$G$2:$G$5111,Тех_Движение!$D$2:$D$5111,$C2991,Тех_Движение!$B$2:$B$5111,"&lt;="&amp;O$3)-$F2991)))</f>
        <v>#VALUE!</v>
      </c>
      <c r="P2991" s="21" t="e">
        <f>IF(OR($B2991="",P$3&lt;$D2991+Настройки!$B$7),0,MAX(0,$E2991-MAX(0,SUMIFS(Тех_Движение!$G$2:$G$5111,Тех_Движение!$D$2:$D$5111,$C2991,Тех_Движение!$B$2:$B$5111,"&lt;="&amp;P$3)-$F2991)))</f>
        <v>#VALUE!</v>
      </c>
      <c r="Q2991" s="21" t="e">
        <f>IF(OR($B2991="",Q$3&lt;$D2991+Настройки!$B$7),0,MAX(0,$E2991-MAX(0,SUMIFS(Тех_Движение!$G$2:$G$5111,Тех_Движение!$D$2:$D$5111,$C2991,Тех_Движение!$B$2:$B$5111,"&lt;="&amp;Q$3)-$F2991)))</f>
        <v>#VALUE!</v>
      </c>
      <c r="R2991" s="21" t="str">
        <f t="shared" si="139"/>
        <v/>
      </c>
      <c r="S2991" s="23" t="str">
        <f>IF($B2991="","",VLOOKUP($C2991,Настройки!$A$11:$L$17,9,FALSE))</f>
        <v/>
      </c>
      <c r="T2991" s="23" t="str">
        <f t="shared" si="140"/>
        <v/>
      </c>
    </row>
    <row r="2992" spans="1:20" x14ac:dyDescent="0.3">
      <c r="A2992" s="20">
        <f>Тех_Движение!$A$2989</f>
        <v>2988</v>
      </c>
      <c r="B2992" s="20" t="str">
        <f>IF(Тех_Движение!$F$2989&gt;0,Тех_Движение!$I$2989,"")</f>
        <v/>
      </c>
      <c r="C2992" s="20" t="str">
        <f>IF($B2992="","",Тех_Движение!$D$2989)</f>
        <v/>
      </c>
      <c r="D2992" s="9" t="str">
        <f>IF($B2992="","",Тех_Движение!$B$2989)</f>
        <v/>
      </c>
      <c r="E2992" s="21" t="str">
        <f>IF($B2992="","",Тех_Движение!$F$2989)</f>
        <v/>
      </c>
      <c r="F2992" s="21" t="str">
        <f>IF($B2992="","",SUMIFS($E$5:$E2991,$C$5:$C2991,$C2992))</f>
        <v/>
      </c>
      <c r="G2992" s="21" t="str">
        <f>IF($B2992="","",MAX(0,$E2992-MAX(0,SUMIFS(Тех_Движение!$G$2:$G$5111,Тех_Движение!$D$2:$D$5111,$C2992,Тех_Движение!$B$2:$B$5111,"&lt;="&amp;Настройки!$B$5-1)-$F2992)))</f>
        <v/>
      </c>
      <c r="H2992" s="21" t="str">
        <f>IF($B2992="","",IF(AND($D2992&gt;=Настройки!$B$5,$D2992&lt;=Настройки!$B$6),$E2992,0))</f>
        <v/>
      </c>
      <c r="I2992" s="21" t="str">
        <f t="shared" si="138"/>
        <v/>
      </c>
      <c r="J2992" s="21" t="str">
        <f>IF($B2992="","",MAX(0,$E2992-MAX(0,SUMIFS(Тех_Движение!$G$2:$G$5111,Тех_Движение!$D$2:$D$5111,$C2992,Тех_Движение!$B$2:$B$5111,"&lt;="&amp;Настройки!$B$6)-$F2992)))</f>
        <v/>
      </c>
      <c r="K2992" s="21" t="e">
        <f>IF(OR($B2992="",K$3&lt;$D2992+Настройки!$B$7),0,MAX(0,$E2992-MAX(0,SUMIFS(Тех_Движение!$G$2:$G$5111,Тех_Движение!$D$2:$D$5111,$C2992,Тех_Движение!$B$2:$B$5111,"&lt;="&amp;K$3)-$F2992)))</f>
        <v>#VALUE!</v>
      </c>
      <c r="L2992" s="21" t="e">
        <f>IF(OR($B2992="",L$3&lt;$D2992+Настройки!$B$7),0,MAX(0,$E2992-MAX(0,SUMIFS(Тех_Движение!$G$2:$G$5111,Тех_Движение!$D$2:$D$5111,$C2992,Тех_Движение!$B$2:$B$5111,"&lt;="&amp;L$3)-$F2992)))</f>
        <v>#VALUE!</v>
      </c>
      <c r="M2992" s="21" t="e">
        <f>IF(OR($B2992="",M$3&lt;$D2992+Настройки!$B$7),0,MAX(0,$E2992-MAX(0,SUMIFS(Тех_Движение!$G$2:$G$5111,Тех_Движение!$D$2:$D$5111,$C2992,Тех_Движение!$B$2:$B$5111,"&lt;="&amp;M$3)-$F2992)))</f>
        <v>#VALUE!</v>
      </c>
      <c r="N2992" s="21" t="e">
        <f>IF(OR($B2992="",N$3&lt;$D2992+Настройки!$B$7),0,MAX(0,$E2992-MAX(0,SUMIFS(Тех_Движение!$G$2:$G$5111,Тех_Движение!$D$2:$D$5111,$C2992,Тех_Движение!$B$2:$B$5111,"&lt;="&amp;N$3)-$F2992)))</f>
        <v>#VALUE!</v>
      </c>
      <c r="O2992" s="21" t="e">
        <f>IF(OR($B2992="",O$3&lt;$D2992+Настройки!$B$7),0,MAX(0,$E2992-MAX(0,SUMIFS(Тех_Движение!$G$2:$G$5111,Тех_Движение!$D$2:$D$5111,$C2992,Тех_Движение!$B$2:$B$5111,"&lt;="&amp;O$3)-$F2992)))</f>
        <v>#VALUE!</v>
      </c>
      <c r="P2992" s="21" t="e">
        <f>IF(OR($B2992="",P$3&lt;$D2992+Настройки!$B$7),0,MAX(0,$E2992-MAX(0,SUMIFS(Тех_Движение!$G$2:$G$5111,Тех_Движение!$D$2:$D$5111,$C2992,Тех_Движение!$B$2:$B$5111,"&lt;="&amp;P$3)-$F2992)))</f>
        <v>#VALUE!</v>
      </c>
      <c r="Q2992" s="21" t="e">
        <f>IF(OR($B2992="",Q$3&lt;$D2992+Настройки!$B$7),0,MAX(0,$E2992-MAX(0,SUMIFS(Тех_Движение!$G$2:$G$5111,Тех_Движение!$D$2:$D$5111,$C2992,Тех_Движение!$B$2:$B$5111,"&lt;="&amp;Q$3)-$F2992)))</f>
        <v>#VALUE!</v>
      </c>
      <c r="R2992" s="21" t="str">
        <f t="shared" si="139"/>
        <v/>
      </c>
      <c r="S2992" s="23" t="str">
        <f>IF($B2992="","",VLOOKUP($C2992,Настройки!$A$11:$L$17,9,FALSE))</f>
        <v/>
      </c>
      <c r="T2992" s="23" t="str">
        <f t="shared" si="140"/>
        <v/>
      </c>
    </row>
    <row r="2993" spans="1:20" x14ac:dyDescent="0.3">
      <c r="A2993" s="20">
        <f>Тех_Движение!$A$2990</f>
        <v>2989</v>
      </c>
      <c r="B2993" s="20" t="str">
        <f>IF(Тех_Движение!$F$2990&gt;0,Тех_Движение!$I$2990,"")</f>
        <v/>
      </c>
      <c r="C2993" s="20" t="str">
        <f>IF($B2993="","",Тех_Движение!$D$2990)</f>
        <v/>
      </c>
      <c r="D2993" s="9" t="str">
        <f>IF($B2993="","",Тех_Движение!$B$2990)</f>
        <v/>
      </c>
      <c r="E2993" s="21" t="str">
        <f>IF($B2993="","",Тех_Движение!$F$2990)</f>
        <v/>
      </c>
      <c r="F2993" s="21" t="str">
        <f>IF($B2993="","",SUMIFS($E$5:$E2992,$C$5:$C2992,$C2993))</f>
        <v/>
      </c>
      <c r="G2993" s="21" t="str">
        <f>IF($B2993="","",MAX(0,$E2993-MAX(0,SUMIFS(Тех_Движение!$G$2:$G$5111,Тех_Движение!$D$2:$D$5111,$C2993,Тех_Движение!$B$2:$B$5111,"&lt;="&amp;Настройки!$B$5-1)-$F2993)))</f>
        <v/>
      </c>
      <c r="H2993" s="21" t="str">
        <f>IF($B2993="","",IF(AND($D2993&gt;=Настройки!$B$5,$D2993&lt;=Настройки!$B$6),$E2993,0))</f>
        <v/>
      </c>
      <c r="I2993" s="21" t="str">
        <f t="shared" si="138"/>
        <v/>
      </c>
      <c r="J2993" s="21" t="str">
        <f>IF($B2993="","",MAX(0,$E2993-MAX(0,SUMIFS(Тех_Движение!$G$2:$G$5111,Тех_Движение!$D$2:$D$5111,$C2993,Тех_Движение!$B$2:$B$5111,"&lt;="&amp;Настройки!$B$6)-$F2993)))</f>
        <v/>
      </c>
      <c r="K2993" s="21" t="e">
        <f>IF(OR($B2993="",K$3&lt;$D2993+Настройки!$B$7),0,MAX(0,$E2993-MAX(0,SUMIFS(Тех_Движение!$G$2:$G$5111,Тех_Движение!$D$2:$D$5111,$C2993,Тех_Движение!$B$2:$B$5111,"&lt;="&amp;K$3)-$F2993)))</f>
        <v>#VALUE!</v>
      </c>
      <c r="L2993" s="21" t="e">
        <f>IF(OR($B2993="",L$3&lt;$D2993+Настройки!$B$7),0,MAX(0,$E2993-MAX(0,SUMIFS(Тех_Движение!$G$2:$G$5111,Тех_Движение!$D$2:$D$5111,$C2993,Тех_Движение!$B$2:$B$5111,"&lt;="&amp;L$3)-$F2993)))</f>
        <v>#VALUE!</v>
      </c>
      <c r="M2993" s="21" t="e">
        <f>IF(OR($B2993="",M$3&lt;$D2993+Настройки!$B$7),0,MAX(0,$E2993-MAX(0,SUMIFS(Тех_Движение!$G$2:$G$5111,Тех_Движение!$D$2:$D$5111,$C2993,Тех_Движение!$B$2:$B$5111,"&lt;="&amp;M$3)-$F2993)))</f>
        <v>#VALUE!</v>
      </c>
      <c r="N2993" s="21" t="e">
        <f>IF(OR($B2993="",N$3&lt;$D2993+Настройки!$B$7),0,MAX(0,$E2993-MAX(0,SUMIFS(Тех_Движение!$G$2:$G$5111,Тех_Движение!$D$2:$D$5111,$C2993,Тех_Движение!$B$2:$B$5111,"&lt;="&amp;N$3)-$F2993)))</f>
        <v>#VALUE!</v>
      </c>
      <c r="O2993" s="21" t="e">
        <f>IF(OR($B2993="",O$3&lt;$D2993+Настройки!$B$7),0,MAX(0,$E2993-MAX(0,SUMIFS(Тех_Движение!$G$2:$G$5111,Тех_Движение!$D$2:$D$5111,$C2993,Тех_Движение!$B$2:$B$5111,"&lt;="&amp;O$3)-$F2993)))</f>
        <v>#VALUE!</v>
      </c>
      <c r="P2993" s="21" t="e">
        <f>IF(OR($B2993="",P$3&lt;$D2993+Настройки!$B$7),0,MAX(0,$E2993-MAX(0,SUMIFS(Тех_Движение!$G$2:$G$5111,Тех_Движение!$D$2:$D$5111,$C2993,Тех_Движение!$B$2:$B$5111,"&lt;="&amp;P$3)-$F2993)))</f>
        <v>#VALUE!</v>
      </c>
      <c r="Q2993" s="21" t="e">
        <f>IF(OR($B2993="",Q$3&lt;$D2993+Настройки!$B$7),0,MAX(0,$E2993-MAX(0,SUMIFS(Тех_Движение!$G$2:$G$5111,Тех_Движение!$D$2:$D$5111,$C2993,Тех_Движение!$B$2:$B$5111,"&lt;="&amp;Q$3)-$F2993)))</f>
        <v>#VALUE!</v>
      </c>
      <c r="R2993" s="21" t="str">
        <f t="shared" si="139"/>
        <v/>
      </c>
      <c r="S2993" s="23" t="str">
        <f>IF($B2993="","",VLOOKUP($C2993,Настройки!$A$11:$L$17,9,FALSE))</f>
        <v/>
      </c>
      <c r="T2993" s="23" t="str">
        <f t="shared" si="140"/>
        <v/>
      </c>
    </row>
    <row r="2994" spans="1:20" x14ac:dyDescent="0.3">
      <c r="A2994" s="20">
        <f>Тех_Движение!$A$2991</f>
        <v>2990</v>
      </c>
      <c r="B2994" s="20" t="str">
        <f>IF(Тех_Движение!$F$2991&gt;0,Тех_Движение!$I$2991,"")</f>
        <v/>
      </c>
      <c r="C2994" s="20" t="str">
        <f>IF($B2994="","",Тех_Движение!$D$2991)</f>
        <v/>
      </c>
      <c r="D2994" s="9" t="str">
        <f>IF($B2994="","",Тех_Движение!$B$2991)</f>
        <v/>
      </c>
      <c r="E2994" s="21" t="str">
        <f>IF($B2994="","",Тех_Движение!$F$2991)</f>
        <v/>
      </c>
      <c r="F2994" s="21" t="str">
        <f>IF($B2994="","",SUMIFS($E$5:$E2993,$C$5:$C2993,$C2994))</f>
        <v/>
      </c>
      <c r="G2994" s="21" t="str">
        <f>IF($B2994="","",MAX(0,$E2994-MAX(0,SUMIFS(Тех_Движение!$G$2:$G$5111,Тех_Движение!$D$2:$D$5111,$C2994,Тех_Движение!$B$2:$B$5111,"&lt;="&amp;Настройки!$B$5-1)-$F2994)))</f>
        <v/>
      </c>
      <c r="H2994" s="21" t="str">
        <f>IF($B2994="","",IF(AND($D2994&gt;=Настройки!$B$5,$D2994&lt;=Настройки!$B$6),$E2994,0))</f>
        <v/>
      </c>
      <c r="I2994" s="21" t="str">
        <f t="shared" si="138"/>
        <v/>
      </c>
      <c r="J2994" s="21" t="str">
        <f>IF($B2994="","",MAX(0,$E2994-MAX(0,SUMIFS(Тех_Движение!$G$2:$G$5111,Тех_Движение!$D$2:$D$5111,$C2994,Тех_Движение!$B$2:$B$5111,"&lt;="&amp;Настройки!$B$6)-$F2994)))</f>
        <v/>
      </c>
      <c r="K2994" s="21" t="e">
        <f>IF(OR($B2994="",K$3&lt;$D2994+Настройки!$B$7),0,MAX(0,$E2994-MAX(0,SUMIFS(Тех_Движение!$G$2:$G$5111,Тех_Движение!$D$2:$D$5111,$C2994,Тех_Движение!$B$2:$B$5111,"&lt;="&amp;K$3)-$F2994)))</f>
        <v>#VALUE!</v>
      </c>
      <c r="L2994" s="21" t="e">
        <f>IF(OR($B2994="",L$3&lt;$D2994+Настройки!$B$7),0,MAX(0,$E2994-MAX(0,SUMIFS(Тех_Движение!$G$2:$G$5111,Тех_Движение!$D$2:$D$5111,$C2994,Тех_Движение!$B$2:$B$5111,"&lt;="&amp;L$3)-$F2994)))</f>
        <v>#VALUE!</v>
      </c>
      <c r="M2994" s="21" t="e">
        <f>IF(OR($B2994="",M$3&lt;$D2994+Настройки!$B$7),0,MAX(0,$E2994-MAX(0,SUMIFS(Тех_Движение!$G$2:$G$5111,Тех_Движение!$D$2:$D$5111,$C2994,Тех_Движение!$B$2:$B$5111,"&lt;="&amp;M$3)-$F2994)))</f>
        <v>#VALUE!</v>
      </c>
      <c r="N2994" s="21" t="e">
        <f>IF(OR($B2994="",N$3&lt;$D2994+Настройки!$B$7),0,MAX(0,$E2994-MAX(0,SUMIFS(Тех_Движение!$G$2:$G$5111,Тех_Движение!$D$2:$D$5111,$C2994,Тех_Движение!$B$2:$B$5111,"&lt;="&amp;N$3)-$F2994)))</f>
        <v>#VALUE!</v>
      </c>
      <c r="O2994" s="21" t="e">
        <f>IF(OR($B2994="",O$3&lt;$D2994+Настройки!$B$7),0,MAX(0,$E2994-MAX(0,SUMIFS(Тех_Движение!$G$2:$G$5111,Тех_Движение!$D$2:$D$5111,$C2994,Тех_Движение!$B$2:$B$5111,"&lt;="&amp;O$3)-$F2994)))</f>
        <v>#VALUE!</v>
      </c>
      <c r="P2994" s="21" t="e">
        <f>IF(OR($B2994="",P$3&lt;$D2994+Настройки!$B$7),0,MAX(0,$E2994-MAX(0,SUMIFS(Тех_Движение!$G$2:$G$5111,Тех_Движение!$D$2:$D$5111,$C2994,Тех_Движение!$B$2:$B$5111,"&lt;="&amp;P$3)-$F2994)))</f>
        <v>#VALUE!</v>
      </c>
      <c r="Q2994" s="21" t="e">
        <f>IF(OR($B2994="",Q$3&lt;$D2994+Настройки!$B$7),0,MAX(0,$E2994-MAX(0,SUMIFS(Тех_Движение!$G$2:$G$5111,Тех_Движение!$D$2:$D$5111,$C2994,Тех_Движение!$B$2:$B$5111,"&lt;="&amp;Q$3)-$F2994)))</f>
        <v>#VALUE!</v>
      </c>
      <c r="R2994" s="21" t="str">
        <f t="shared" si="139"/>
        <v/>
      </c>
      <c r="S2994" s="23" t="str">
        <f>IF($B2994="","",VLOOKUP($C2994,Настройки!$A$11:$L$17,9,FALSE))</f>
        <v/>
      </c>
      <c r="T2994" s="23" t="str">
        <f t="shared" si="140"/>
        <v/>
      </c>
    </row>
    <row r="2995" spans="1:20" x14ac:dyDescent="0.3">
      <c r="A2995" s="20">
        <f>Тех_Движение!$A$2992</f>
        <v>2991</v>
      </c>
      <c r="B2995" s="20" t="str">
        <f>IF(Тех_Движение!$F$2992&gt;0,Тех_Движение!$I$2992,"")</f>
        <v/>
      </c>
      <c r="C2995" s="20" t="str">
        <f>IF($B2995="","",Тех_Движение!$D$2992)</f>
        <v/>
      </c>
      <c r="D2995" s="9" t="str">
        <f>IF($B2995="","",Тех_Движение!$B$2992)</f>
        <v/>
      </c>
      <c r="E2995" s="21" t="str">
        <f>IF($B2995="","",Тех_Движение!$F$2992)</f>
        <v/>
      </c>
      <c r="F2995" s="21" t="str">
        <f>IF($B2995="","",SUMIFS($E$5:$E2994,$C$5:$C2994,$C2995))</f>
        <v/>
      </c>
      <c r="G2995" s="21" t="str">
        <f>IF($B2995="","",MAX(0,$E2995-MAX(0,SUMIFS(Тех_Движение!$G$2:$G$5111,Тех_Движение!$D$2:$D$5111,$C2995,Тех_Движение!$B$2:$B$5111,"&lt;="&amp;Настройки!$B$5-1)-$F2995)))</f>
        <v/>
      </c>
      <c r="H2995" s="21" t="str">
        <f>IF($B2995="","",IF(AND($D2995&gt;=Настройки!$B$5,$D2995&lt;=Настройки!$B$6),$E2995,0))</f>
        <v/>
      </c>
      <c r="I2995" s="21" t="str">
        <f t="shared" si="138"/>
        <v/>
      </c>
      <c r="J2995" s="21" t="str">
        <f>IF($B2995="","",MAX(0,$E2995-MAX(0,SUMIFS(Тех_Движение!$G$2:$G$5111,Тех_Движение!$D$2:$D$5111,$C2995,Тех_Движение!$B$2:$B$5111,"&lt;="&amp;Настройки!$B$6)-$F2995)))</f>
        <v/>
      </c>
      <c r="K2995" s="21" t="e">
        <f>IF(OR($B2995="",K$3&lt;$D2995+Настройки!$B$7),0,MAX(0,$E2995-MAX(0,SUMIFS(Тех_Движение!$G$2:$G$5111,Тех_Движение!$D$2:$D$5111,$C2995,Тех_Движение!$B$2:$B$5111,"&lt;="&amp;K$3)-$F2995)))</f>
        <v>#VALUE!</v>
      </c>
      <c r="L2995" s="21" t="e">
        <f>IF(OR($B2995="",L$3&lt;$D2995+Настройки!$B$7),0,MAX(0,$E2995-MAX(0,SUMIFS(Тех_Движение!$G$2:$G$5111,Тех_Движение!$D$2:$D$5111,$C2995,Тех_Движение!$B$2:$B$5111,"&lt;="&amp;L$3)-$F2995)))</f>
        <v>#VALUE!</v>
      </c>
      <c r="M2995" s="21" t="e">
        <f>IF(OR($B2995="",M$3&lt;$D2995+Настройки!$B$7),0,MAX(0,$E2995-MAX(0,SUMIFS(Тех_Движение!$G$2:$G$5111,Тех_Движение!$D$2:$D$5111,$C2995,Тех_Движение!$B$2:$B$5111,"&lt;="&amp;M$3)-$F2995)))</f>
        <v>#VALUE!</v>
      </c>
      <c r="N2995" s="21" t="e">
        <f>IF(OR($B2995="",N$3&lt;$D2995+Настройки!$B$7),0,MAX(0,$E2995-MAX(0,SUMIFS(Тех_Движение!$G$2:$G$5111,Тех_Движение!$D$2:$D$5111,$C2995,Тех_Движение!$B$2:$B$5111,"&lt;="&amp;N$3)-$F2995)))</f>
        <v>#VALUE!</v>
      </c>
      <c r="O2995" s="21" t="e">
        <f>IF(OR($B2995="",O$3&lt;$D2995+Настройки!$B$7),0,MAX(0,$E2995-MAX(0,SUMIFS(Тех_Движение!$G$2:$G$5111,Тех_Движение!$D$2:$D$5111,$C2995,Тех_Движение!$B$2:$B$5111,"&lt;="&amp;O$3)-$F2995)))</f>
        <v>#VALUE!</v>
      </c>
      <c r="P2995" s="21" t="e">
        <f>IF(OR($B2995="",P$3&lt;$D2995+Настройки!$B$7),0,MAX(0,$E2995-MAX(0,SUMIFS(Тех_Движение!$G$2:$G$5111,Тех_Движение!$D$2:$D$5111,$C2995,Тех_Движение!$B$2:$B$5111,"&lt;="&amp;P$3)-$F2995)))</f>
        <v>#VALUE!</v>
      </c>
      <c r="Q2995" s="21" t="e">
        <f>IF(OR($B2995="",Q$3&lt;$D2995+Настройки!$B$7),0,MAX(0,$E2995-MAX(0,SUMIFS(Тех_Движение!$G$2:$G$5111,Тех_Движение!$D$2:$D$5111,$C2995,Тех_Движение!$B$2:$B$5111,"&lt;="&amp;Q$3)-$F2995)))</f>
        <v>#VALUE!</v>
      </c>
      <c r="R2995" s="21" t="str">
        <f t="shared" si="139"/>
        <v/>
      </c>
      <c r="S2995" s="23" t="str">
        <f>IF($B2995="","",VLOOKUP($C2995,Настройки!$A$11:$L$17,9,FALSE))</f>
        <v/>
      </c>
      <c r="T2995" s="23" t="str">
        <f t="shared" si="140"/>
        <v/>
      </c>
    </row>
    <row r="2996" spans="1:20" x14ac:dyDescent="0.3">
      <c r="A2996" s="20">
        <f>Тех_Движение!$A$2993</f>
        <v>2992</v>
      </c>
      <c r="B2996" s="20" t="str">
        <f>IF(Тех_Движение!$F$2993&gt;0,Тех_Движение!$I$2993,"")</f>
        <v/>
      </c>
      <c r="C2996" s="20" t="str">
        <f>IF($B2996="","",Тех_Движение!$D$2993)</f>
        <v/>
      </c>
      <c r="D2996" s="9" t="str">
        <f>IF($B2996="","",Тех_Движение!$B$2993)</f>
        <v/>
      </c>
      <c r="E2996" s="21" t="str">
        <f>IF($B2996="","",Тех_Движение!$F$2993)</f>
        <v/>
      </c>
      <c r="F2996" s="21" t="str">
        <f>IF($B2996="","",SUMIFS($E$5:$E2995,$C$5:$C2995,$C2996))</f>
        <v/>
      </c>
      <c r="G2996" s="21" t="str">
        <f>IF($B2996="","",MAX(0,$E2996-MAX(0,SUMIFS(Тех_Движение!$G$2:$G$5111,Тех_Движение!$D$2:$D$5111,$C2996,Тех_Движение!$B$2:$B$5111,"&lt;="&amp;Настройки!$B$5-1)-$F2996)))</f>
        <v/>
      </c>
      <c r="H2996" s="21" t="str">
        <f>IF($B2996="","",IF(AND($D2996&gt;=Настройки!$B$5,$D2996&lt;=Настройки!$B$6),$E2996,0))</f>
        <v/>
      </c>
      <c r="I2996" s="21" t="str">
        <f t="shared" si="138"/>
        <v/>
      </c>
      <c r="J2996" s="21" t="str">
        <f>IF($B2996="","",MAX(0,$E2996-MAX(0,SUMIFS(Тех_Движение!$G$2:$G$5111,Тех_Движение!$D$2:$D$5111,$C2996,Тех_Движение!$B$2:$B$5111,"&lt;="&amp;Настройки!$B$6)-$F2996)))</f>
        <v/>
      </c>
      <c r="K2996" s="21" t="e">
        <f>IF(OR($B2996="",K$3&lt;$D2996+Настройки!$B$7),0,MAX(0,$E2996-MAX(0,SUMIFS(Тех_Движение!$G$2:$G$5111,Тех_Движение!$D$2:$D$5111,$C2996,Тех_Движение!$B$2:$B$5111,"&lt;="&amp;K$3)-$F2996)))</f>
        <v>#VALUE!</v>
      </c>
      <c r="L2996" s="21" t="e">
        <f>IF(OR($B2996="",L$3&lt;$D2996+Настройки!$B$7),0,MAX(0,$E2996-MAX(0,SUMIFS(Тех_Движение!$G$2:$G$5111,Тех_Движение!$D$2:$D$5111,$C2996,Тех_Движение!$B$2:$B$5111,"&lt;="&amp;L$3)-$F2996)))</f>
        <v>#VALUE!</v>
      </c>
      <c r="M2996" s="21" t="e">
        <f>IF(OR($B2996="",M$3&lt;$D2996+Настройки!$B$7),0,MAX(0,$E2996-MAX(0,SUMIFS(Тех_Движение!$G$2:$G$5111,Тех_Движение!$D$2:$D$5111,$C2996,Тех_Движение!$B$2:$B$5111,"&lt;="&amp;M$3)-$F2996)))</f>
        <v>#VALUE!</v>
      </c>
      <c r="N2996" s="21" t="e">
        <f>IF(OR($B2996="",N$3&lt;$D2996+Настройки!$B$7),0,MAX(0,$E2996-MAX(0,SUMIFS(Тех_Движение!$G$2:$G$5111,Тех_Движение!$D$2:$D$5111,$C2996,Тех_Движение!$B$2:$B$5111,"&lt;="&amp;N$3)-$F2996)))</f>
        <v>#VALUE!</v>
      </c>
      <c r="O2996" s="21" t="e">
        <f>IF(OR($B2996="",O$3&lt;$D2996+Настройки!$B$7),0,MAX(0,$E2996-MAX(0,SUMIFS(Тех_Движение!$G$2:$G$5111,Тех_Движение!$D$2:$D$5111,$C2996,Тех_Движение!$B$2:$B$5111,"&lt;="&amp;O$3)-$F2996)))</f>
        <v>#VALUE!</v>
      </c>
      <c r="P2996" s="21" t="e">
        <f>IF(OR($B2996="",P$3&lt;$D2996+Настройки!$B$7),0,MAX(0,$E2996-MAX(0,SUMIFS(Тех_Движение!$G$2:$G$5111,Тех_Движение!$D$2:$D$5111,$C2996,Тех_Движение!$B$2:$B$5111,"&lt;="&amp;P$3)-$F2996)))</f>
        <v>#VALUE!</v>
      </c>
      <c r="Q2996" s="21" t="e">
        <f>IF(OR($B2996="",Q$3&lt;$D2996+Настройки!$B$7),0,MAX(0,$E2996-MAX(0,SUMIFS(Тех_Движение!$G$2:$G$5111,Тех_Движение!$D$2:$D$5111,$C2996,Тех_Движение!$B$2:$B$5111,"&lt;="&amp;Q$3)-$F2996)))</f>
        <v>#VALUE!</v>
      </c>
      <c r="R2996" s="21" t="str">
        <f t="shared" si="139"/>
        <v/>
      </c>
      <c r="S2996" s="23" t="str">
        <f>IF($B2996="","",VLOOKUP($C2996,Настройки!$A$11:$L$17,9,FALSE))</f>
        <v/>
      </c>
      <c r="T2996" s="23" t="str">
        <f t="shared" si="140"/>
        <v/>
      </c>
    </row>
    <row r="2997" spans="1:20" x14ac:dyDescent="0.3">
      <c r="A2997" s="20">
        <f>Тех_Движение!$A$2994</f>
        <v>2993</v>
      </c>
      <c r="B2997" s="20" t="str">
        <f>IF(Тех_Движение!$F$2994&gt;0,Тех_Движение!$I$2994,"")</f>
        <v/>
      </c>
      <c r="C2997" s="20" t="str">
        <f>IF($B2997="","",Тех_Движение!$D$2994)</f>
        <v/>
      </c>
      <c r="D2997" s="9" t="str">
        <f>IF($B2997="","",Тех_Движение!$B$2994)</f>
        <v/>
      </c>
      <c r="E2997" s="21" t="str">
        <f>IF($B2997="","",Тех_Движение!$F$2994)</f>
        <v/>
      </c>
      <c r="F2997" s="21" t="str">
        <f>IF($B2997="","",SUMIFS($E$5:$E2996,$C$5:$C2996,$C2997))</f>
        <v/>
      </c>
      <c r="G2997" s="21" t="str">
        <f>IF($B2997="","",MAX(0,$E2997-MAX(0,SUMIFS(Тех_Движение!$G$2:$G$5111,Тех_Движение!$D$2:$D$5111,$C2997,Тех_Движение!$B$2:$B$5111,"&lt;="&amp;Настройки!$B$5-1)-$F2997)))</f>
        <v/>
      </c>
      <c r="H2997" s="21" t="str">
        <f>IF($B2997="","",IF(AND($D2997&gt;=Настройки!$B$5,$D2997&lt;=Настройки!$B$6),$E2997,0))</f>
        <v/>
      </c>
      <c r="I2997" s="21" t="str">
        <f t="shared" si="138"/>
        <v/>
      </c>
      <c r="J2997" s="21" t="str">
        <f>IF($B2997="","",MAX(0,$E2997-MAX(0,SUMIFS(Тех_Движение!$G$2:$G$5111,Тех_Движение!$D$2:$D$5111,$C2997,Тех_Движение!$B$2:$B$5111,"&lt;="&amp;Настройки!$B$6)-$F2997)))</f>
        <v/>
      </c>
      <c r="K2997" s="21" t="e">
        <f>IF(OR($B2997="",K$3&lt;$D2997+Настройки!$B$7),0,MAX(0,$E2997-MAX(0,SUMIFS(Тех_Движение!$G$2:$G$5111,Тех_Движение!$D$2:$D$5111,$C2997,Тех_Движение!$B$2:$B$5111,"&lt;="&amp;K$3)-$F2997)))</f>
        <v>#VALUE!</v>
      </c>
      <c r="L2997" s="21" t="e">
        <f>IF(OR($B2997="",L$3&lt;$D2997+Настройки!$B$7),0,MAX(0,$E2997-MAX(0,SUMIFS(Тех_Движение!$G$2:$G$5111,Тех_Движение!$D$2:$D$5111,$C2997,Тех_Движение!$B$2:$B$5111,"&lt;="&amp;L$3)-$F2997)))</f>
        <v>#VALUE!</v>
      </c>
      <c r="M2997" s="21" t="e">
        <f>IF(OR($B2997="",M$3&lt;$D2997+Настройки!$B$7),0,MAX(0,$E2997-MAX(0,SUMIFS(Тех_Движение!$G$2:$G$5111,Тех_Движение!$D$2:$D$5111,$C2997,Тех_Движение!$B$2:$B$5111,"&lt;="&amp;M$3)-$F2997)))</f>
        <v>#VALUE!</v>
      </c>
      <c r="N2997" s="21" t="e">
        <f>IF(OR($B2997="",N$3&lt;$D2997+Настройки!$B$7),0,MAX(0,$E2997-MAX(0,SUMIFS(Тех_Движение!$G$2:$G$5111,Тех_Движение!$D$2:$D$5111,$C2997,Тех_Движение!$B$2:$B$5111,"&lt;="&amp;N$3)-$F2997)))</f>
        <v>#VALUE!</v>
      </c>
      <c r="O2997" s="21" t="e">
        <f>IF(OR($B2997="",O$3&lt;$D2997+Настройки!$B$7),0,MAX(0,$E2997-MAX(0,SUMIFS(Тех_Движение!$G$2:$G$5111,Тех_Движение!$D$2:$D$5111,$C2997,Тех_Движение!$B$2:$B$5111,"&lt;="&amp;O$3)-$F2997)))</f>
        <v>#VALUE!</v>
      </c>
      <c r="P2997" s="21" t="e">
        <f>IF(OR($B2997="",P$3&lt;$D2997+Настройки!$B$7),0,MAX(0,$E2997-MAX(0,SUMIFS(Тех_Движение!$G$2:$G$5111,Тех_Движение!$D$2:$D$5111,$C2997,Тех_Движение!$B$2:$B$5111,"&lt;="&amp;P$3)-$F2997)))</f>
        <v>#VALUE!</v>
      </c>
      <c r="Q2997" s="21" t="e">
        <f>IF(OR($B2997="",Q$3&lt;$D2997+Настройки!$B$7),0,MAX(0,$E2997-MAX(0,SUMIFS(Тех_Движение!$G$2:$G$5111,Тех_Движение!$D$2:$D$5111,$C2997,Тех_Движение!$B$2:$B$5111,"&lt;="&amp;Q$3)-$F2997)))</f>
        <v>#VALUE!</v>
      </c>
      <c r="R2997" s="21" t="str">
        <f t="shared" si="139"/>
        <v/>
      </c>
      <c r="S2997" s="23" t="str">
        <f>IF($B2997="","",VLOOKUP($C2997,Настройки!$A$11:$L$17,9,FALSE))</f>
        <v/>
      </c>
      <c r="T2997" s="23" t="str">
        <f t="shared" si="140"/>
        <v/>
      </c>
    </row>
    <row r="2998" spans="1:20" x14ac:dyDescent="0.3">
      <c r="A2998" s="20">
        <f>Тех_Движение!$A$2995</f>
        <v>2994</v>
      </c>
      <c r="B2998" s="20" t="str">
        <f>IF(Тех_Движение!$F$2995&gt;0,Тех_Движение!$I$2995,"")</f>
        <v/>
      </c>
      <c r="C2998" s="20" t="str">
        <f>IF($B2998="","",Тех_Движение!$D$2995)</f>
        <v/>
      </c>
      <c r="D2998" s="9" t="str">
        <f>IF($B2998="","",Тех_Движение!$B$2995)</f>
        <v/>
      </c>
      <c r="E2998" s="21" t="str">
        <f>IF($B2998="","",Тех_Движение!$F$2995)</f>
        <v/>
      </c>
      <c r="F2998" s="21" t="str">
        <f>IF($B2998="","",SUMIFS($E$5:$E2997,$C$5:$C2997,$C2998))</f>
        <v/>
      </c>
      <c r="G2998" s="21" t="str">
        <f>IF($B2998="","",MAX(0,$E2998-MAX(0,SUMIFS(Тех_Движение!$G$2:$G$5111,Тех_Движение!$D$2:$D$5111,$C2998,Тех_Движение!$B$2:$B$5111,"&lt;="&amp;Настройки!$B$5-1)-$F2998)))</f>
        <v/>
      </c>
      <c r="H2998" s="21" t="str">
        <f>IF($B2998="","",IF(AND($D2998&gt;=Настройки!$B$5,$D2998&lt;=Настройки!$B$6),$E2998,0))</f>
        <v/>
      </c>
      <c r="I2998" s="21" t="str">
        <f t="shared" si="138"/>
        <v/>
      </c>
      <c r="J2998" s="21" t="str">
        <f>IF($B2998="","",MAX(0,$E2998-MAX(0,SUMIFS(Тех_Движение!$G$2:$G$5111,Тех_Движение!$D$2:$D$5111,$C2998,Тех_Движение!$B$2:$B$5111,"&lt;="&amp;Настройки!$B$6)-$F2998)))</f>
        <v/>
      </c>
      <c r="K2998" s="21" t="e">
        <f>IF(OR($B2998="",K$3&lt;$D2998+Настройки!$B$7),0,MAX(0,$E2998-MAX(0,SUMIFS(Тех_Движение!$G$2:$G$5111,Тех_Движение!$D$2:$D$5111,$C2998,Тех_Движение!$B$2:$B$5111,"&lt;="&amp;K$3)-$F2998)))</f>
        <v>#VALUE!</v>
      </c>
      <c r="L2998" s="21" t="e">
        <f>IF(OR($B2998="",L$3&lt;$D2998+Настройки!$B$7),0,MAX(0,$E2998-MAX(0,SUMIFS(Тех_Движение!$G$2:$G$5111,Тех_Движение!$D$2:$D$5111,$C2998,Тех_Движение!$B$2:$B$5111,"&lt;="&amp;L$3)-$F2998)))</f>
        <v>#VALUE!</v>
      </c>
      <c r="M2998" s="21" t="e">
        <f>IF(OR($B2998="",M$3&lt;$D2998+Настройки!$B$7),0,MAX(0,$E2998-MAX(0,SUMIFS(Тех_Движение!$G$2:$G$5111,Тех_Движение!$D$2:$D$5111,$C2998,Тех_Движение!$B$2:$B$5111,"&lt;="&amp;M$3)-$F2998)))</f>
        <v>#VALUE!</v>
      </c>
      <c r="N2998" s="21" t="e">
        <f>IF(OR($B2998="",N$3&lt;$D2998+Настройки!$B$7),0,MAX(0,$E2998-MAX(0,SUMIFS(Тех_Движение!$G$2:$G$5111,Тех_Движение!$D$2:$D$5111,$C2998,Тех_Движение!$B$2:$B$5111,"&lt;="&amp;N$3)-$F2998)))</f>
        <v>#VALUE!</v>
      </c>
      <c r="O2998" s="21" t="e">
        <f>IF(OR($B2998="",O$3&lt;$D2998+Настройки!$B$7),0,MAX(0,$E2998-MAX(0,SUMIFS(Тех_Движение!$G$2:$G$5111,Тех_Движение!$D$2:$D$5111,$C2998,Тех_Движение!$B$2:$B$5111,"&lt;="&amp;O$3)-$F2998)))</f>
        <v>#VALUE!</v>
      </c>
      <c r="P2998" s="21" t="e">
        <f>IF(OR($B2998="",P$3&lt;$D2998+Настройки!$B$7),0,MAX(0,$E2998-MAX(0,SUMIFS(Тех_Движение!$G$2:$G$5111,Тех_Движение!$D$2:$D$5111,$C2998,Тех_Движение!$B$2:$B$5111,"&lt;="&amp;P$3)-$F2998)))</f>
        <v>#VALUE!</v>
      </c>
      <c r="Q2998" s="21" t="e">
        <f>IF(OR($B2998="",Q$3&lt;$D2998+Настройки!$B$7),0,MAX(0,$E2998-MAX(0,SUMIFS(Тех_Движение!$G$2:$G$5111,Тех_Движение!$D$2:$D$5111,$C2998,Тех_Движение!$B$2:$B$5111,"&lt;="&amp;Q$3)-$F2998)))</f>
        <v>#VALUE!</v>
      </c>
      <c r="R2998" s="21" t="str">
        <f t="shared" si="139"/>
        <v/>
      </c>
      <c r="S2998" s="23" t="str">
        <f>IF($B2998="","",VLOOKUP($C2998,Настройки!$A$11:$L$17,9,FALSE))</f>
        <v/>
      </c>
      <c r="T2998" s="23" t="str">
        <f t="shared" si="140"/>
        <v/>
      </c>
    </row>
    <row r="2999" spans="1:20" x14ac:dyDescent="0.3">
      <c r="A2999" s="20">
        <f>Тех_Движение!$A$2996</f>
        <v>2995</v>
      </c>
      <c r="B2999" s="20" t="str">
        <f>IF(Тех_Движение!$F$2996&gt;0,Тех_Движение!$I$2996,"")</f>
        <v/>
      </c>
      <c r="C2999" s="20" t="str">
        <f>IF($B2999="","",Тех_Движение!$D$2996)</f>
        <v/>
      </c>
      <c r="D2999" s="9" t="str">
        <f>IF($B2999="","",Тех_Движение!$B$2996)</f>
        <v/>
      </c>
      <c r="E2999" s="21" t="str">
        <f>IF($B2999="","",Тех_Движение!$F$2996)</f>
        <v/>
      </c>
      <c r="F2999" s="21" t="str">
        <f>IF($B2999="","",SUMIFS($E$5:$E2998,$C$5:$C2998,$C2999))</f>
        <v/>
      </c>
      <c r="G2999" s="21" t="str">
        <f>IF($B2999="","",MAX(0,$E2999-MAX(0,SUMIFS(Тех_Движение!$G$2:$G$5111,Тех_Движение!$D$2:$D$5111,$C2999,Тех_Движение!$B$2:$B$5111,"&lt;="&amp;Настройки!$B$5-1)-$F2999)))</f>
        <v/>
      </c>
      <c r="H2999" s="21" t="str">
        <f>IF($B2999="","",IF(AND($D2999&gt;=Настройки!$B$5,$D2999&lt;=Настройки!$B$6),$E2999,0))</f>
        <v/>
      </c>
      <c r="I2999" s="21" t="str">
        <f t="shared" si="138"/>
        <v/>
      </c>
      <c r="J2999" s="21" t="str">
        <f>IF($B2999="","",MAX(0,$E2999-MAX(0,SUMIFS(Тех_Движение!$G$2:$G$5111,Тех_Движение!$D$2:$D$5111,$C2999,Тех_Движение!$B$2:$B$5111,"&lt;="&amp;Настройки!$B$6)-$F2999)))</f>
        <v/>
      </c>
      <c r="K2999" s="21" t="e">
        <f>IF(OR($B2999="",K$3&lt;$D2999+Настройки!$B$7),0,MAX(0,$E2999-MAX(0,SUMIFS(Тех_Движение!$G$2:$G$5111,Тех_Движение!$D$2:$D$5111,$C2999,Тех_Движение!$B$2:$B$5111,"&lt;="&amp;K$3)-$F2999)))</f>
        <v>#VALUE!</v>
      </c>
      <c r="L2999" s="21" t="e">
        <f>IF(OR($B2999="",L$3&lt;$D2999+Настройки!$B$7),0,MAX(0,$E2999-MAX(0,SUMIFS(Тех_Движение!$G$2:$G$5111,Тех_Движение!$D$2:$D$5111,$C2999,Тех_Движение!$B$2:$B$5111,"&lt;="&amp;L$3)-$F2999)))</f>
        <v>#VALUE!</v>
      </c>
      <c r="M2999" s="21" t="e">
        <f>IF(OR($B2999="",M$3&lt;$D2999+Настройки!$B$7),0,MAX(0,$E2999-MAX(0,SUMIFS(Тех_Движение!$G$2:$G$5111,Тех_Движение!$D$2:$D$5111,$C2999,Тех_Движение!$B$2:$B$5111,"&lt;="&amp;M$3)-$F2999)))</f>
        <v>#VALUE!</v>
      </c>
      <c r="N2999" s="21" t="e">
        <f>IF(OR($B2999="",N$3&lt;$D2999+Настройки!$B$7),0,MAX(0,$E2999-MAX(0,SUMIFS(Тех_Движение!$G$2:$G$5111,Тех_Движение!$D$2:$D$5111,$C2999,Тех_Движение!$B$2:$B$5111,"&lt;="&amp;N$3)-$F2999)))</f>
        <v>#VALUE!</v>
      </c>
      <c r="O2999" s="21" t="e">
        <f>IF(OR($B2999="",O$3&lt;$D2999+Настройки!$B$7),0,MAX(0,$E2999-MAX(0,SUMIFS(Тех_Движение!$G$2:$G$5111,Тех_Движение!$D$2:$D$5111,$C2999,Тех_Движение!$B$2:$B$5111,"&lt;="&amp;O$3)-$F2999)))</f>
        <v>#VALUE!</v>
      </c>
      <c r="P2999" s="21" t="e">
        <f>IF(OR($B2999="",P$3&lt;$D2999+Настройки!$B$7),0,MAX(0,$E2999-MAX(0,SUMIFS(Тех_Движение!$G$2:$G$5111,Тех_Движение!$D$2:$D$5111,$C2999,Тех_Движение!$B$2:$B$5111,"&lt;="&amp;P$3)-$F2999)))</f>
        <v>#VALUE!</v>
      </c>
      <c r="Q2999" s="21" t="e">
        <f>IF(OR($B2999="",Q$3&lt;$D2999+Настройки!$B$7),0,MAX(0,$E2999-MAX(0,SUMIFS(Тех_Движение!$G$2:$G$5111,Тех_Движение!$D$2:$D$5111,$C2999,Тех_Движение!$B$2:$B$5111,"&lt;="&amp;Q$3)-$F2999)))</f>
        <v>#VALUE!</v>
      </c>
      <c r="R2999" s="21" t="str">
        <f t="shared" si="139"/>
        <v/>
      </c>
      <c r="S2999" s="23" t="str">
        <f>IF($B2999="","",VLOOKUP($C2999,Настройки!$A$11:$L$17,9,FALSE))</f>
        <v/>
      </c>
      <c r="T2999" s="23" t="str">
        <f t="shared" si="140"/>
        <v/>
      </c>
    </row>
    <row r="3000" spans="1:20" x14ac:dyDescent="0.3">
      <c r="A3000" s="20">
        <f>Тех_Движение!$A$2997</f>
        <v>2996</v>
      </c>
      <c r="B3000" s="20" t="str">
        <f>IF(Тех_Движение!$F$2997&gt;0,Тех_Движение!$I$2997,"")</f>
        <v/>
      </c>
      <c r="C3000" s="20" t="str">
        <f>IF($B3000="","",Тех_Движение!$D$2997)</f>
        <v/>
      </c>
      <c r="D3000" s="9" t="str">
        <f>IF($B3000="","",Тех_Движение!$B$2997)</f>
        <v/>
      </c>
      <c r="E3000" s="21" t="str">
        <f>IF($B3000="","",Тех_Движение!$F$2997)</f>
        <v/>
      </c>
      <c r="F3000" s="21" t="str">
        <f>IF($B3000="","",SUMIFS($E$5:$E2999,$C$5:$C2999,$C3000))</f>
        <v/>
      </c>
      <c r="G3000" s="21" t="str">
        <f>IF($B3000="","",MAX(0,$E3000-MAX(0,SUMIFS(Тех_Движение!$G$2:$G$5111,Тех_Движение!$D$2:$D$5111,$C3000,Тех_Движение!$B$2:$B$5111,"&lt;="&amp;Настройки!$B$5-1)-$F3000)))</f>
        <v/>
      </c>
      <c r="H3000" s="21" t="str">
        <f>IF($B3000="","",IF(AND($D3000&gt;=Настройки!$B$5,$D3000&lt;=Настройки!$B$6),$E3000,0))</f>
        <v/>
      </c>
      <c r="I3000" s="21" t="str">
        <f t="shared" si="138"/>
        <v/>
      </c>
      <c r="J3000" s="21" t="str">
        <f>IF($B3000="","",MAX(0,$E3000-MAX(0,SUMIFS(Тех_Движение!$G$2:$G$5111,Тех_Движение!$D$2:$D$5111,$C3000,Тех_Движение!$B$2:$B$5111,"&lt;="&amp;Настройки!$B$6)-$F3000)))</f>
        <v/>
      </c>
      <c r="K3000" s="21" t="e">
        <f>IF(OR($B3000="",K$3&lt;$D3000+Настройки!$B$7),0,MAX(0,$E3000-MAX(0,SUMIFS(Тех_Движение!$G$2:$G$5111,Тех_Движение!$D$2:$D$5111,$C3000,Тех_Движение!$B$2:$B$5111,"&lt;="&amp;K$3)-$F3000)))</f>
        <v>#VALUE!</v>
      </c>
      <c r="L3000" s="21" t="e">
        <f>IF(OR($B3000="",L$3&lt;$D3000+Настройки!$B$7),0,MAX(0,$E3000-MAX(0,SUMIFS(Тех_Движение!$G$2:$G$5111,Тех_Движение!$D$2:$D$5111,$C3000,Тех_Движение!$B$2:$B$5111,"&lt;="&amp;L$3)-$F3000)))</f>
        <v>#VALUE!</v>
      </c>
      <c r="M3000" s="21" t="e">
        <f>IF(OR($B3000="",M$3&lt;$D3000+Настройки!$B$7),0,MAX(0,$E3000-MAX(0,SUMIFS(Тех_Движение!$G$2:$G$5111,Тех_Движение!$D$2:$D$5111,$C3000,Тех_Движение!$B$2:$B$5111,"&lt;="&amp;M$3)-$F3000)))</f>
        <v>#VALUE!</v>
      </c>
      <c r="N3000" s="21" t="e">
        <f>IF(OR($B3000="",N$3&lt;$D3000+Настройки!$B$7),0,MAX(0,$E3000-MAX(0,SUMIFS(Тех_Движение!$G$2:$G$5111,Тех_Движение!$D$2:$D$5111,$C3000,Тех_Движение!$B$2:$B$5111,"&lt;="&amp;N$3)-$F3000)))</f>
        <v>#VALUE!</v>
      </c>
      <c r="O3000" s="21" t="e">
        <f>IF(OR($B3000="",O$3&lt;$D3000+Настройки!$B$7),0,MAX(0,$E3000-MAX(0,SUMIFS(Тех_Движение!$G$2:$G$5111,Тех_Движение!$D$2:$D$5111,$C3000,Тех_Движение!$B$2:$B$5111,"&lt;="&amp;O$3)-$F3000)))</f>
        <v>#VALUE!</v>
      </c>
      <c r="P3000" s="21" t="e">
        <f>IF(OR($B3000="",P$3&lt;$D3000+Настройки!$B$7),0,MAX(0,$E3000-MAX(0,SUMIFS(Тех_Движение!$G$2:$G$5111,Тех_Движение!$D$2:$D$5111,$C3000,Тех_Движение!$B$2:$B$5111,"&lt;="&amp;P$3)-$F3000)))</f>
        <v>#VALUE!</v>
      </c>
      <c r="Q3000" s="21" t="e">
        <f>IF(OR($B3000="",Q$3&lt;$D3000+Настройки!$B$7),0,MAX(0,$E3000-MAX(0,SUMIFS(Тех_Движение!$G$2:$G$5111,Тех_Движение!$D$2:$D$5111,$C3000,Тех_Движение!$B$2:$B$5111,"&lt;="&amp;Q$3)-$F3000)))</f>
        <v>#VALUE!</v>
      </c>
      <c r="R3000" s="21" t="str">
        <f t="shared" si="139"/>
        <v/>
      </c>
      <c r="S3000" s="23" t="str">
        <f>IF($B3000="","",VLOOKUP($C3000,Настройки!$A$11:$L$17,9,FALSE))</f>
        <v/>
      </c>
      <c r="T3000" s="23" t="str">
        <f t="shared" si="140"/>
        <v/>
      </c>
    </row>
    <row r="3001" spans="1:20" x14ac:dyDescent="0.3">
      <c r="A3001" s="20">
        <f>Тех_Движение!$A$2998</f>
        <v>2997</v>
      </c>
      <c r="B3001" s="20" t="str">
        <f>IF(Тех_Движение!$F$2998&gt;0,Тех_Движение!$I$2998,"")</f>
        <v/>
      </c>
      <c r="C3001" s="20" t="str">
        <f>IF($B3001="","",Тех_Движение!$D$2998)</f>
        <v/>
      </c>
      <c r="D3001" s="9" t="str">
        <f>IF($B3001="","",Тех_Движение!$B$2998)</f>
        <v/>
      </c>
      <c r="E3001" s="21" t="str">
        <f>IF($B3001="","",Тех_Движение!$F$2998)</f>
        <v/>
      </c>
      <c r="F3001" s="21" t="str">
        <f>IF($B3001="","",SUMIFS($E$5:$E3000,$C$5:$C3000,$C3001))</f>
        <v/>
      </c>
      <c r="G3001" s="21" t="str">
        <f>IF($B3001="","",MAX(0,$E3001-MAX(0,SUMIFS(Тех_Движение!$G$2:$G$5111,Тех_Движение!$D$2:$D$5111,$C3001,Тех_Движение!$B$2:$B$5111,"&lt;="&amp;Настройки!$B$5-1)-$F3001)))</f>
        <v/>
      </c>
      <c r="H3001" s="21" t="str">
        <f>IF($B3001="","",IF(AND($D3001&gt;=Настройки!$B$5,$D3001&lt;=Настройки!$B$6),$E3001,0))</f>
        <v/>
      </c>
      <c r="I3001" s="21" t="str">
        <f t="shared" si="138"/>
        <v/>
      </c>
      <c r="J3001" s="21" t="str">
        <f>IF($B3001="","",MAX(0,$E3001-MAX(0,SUMIFS(Тех_Движение!$G$2:$G$5111,Тех_Движение!$D$2:$D$5111,$C3001,Тех_Движение!$B$2:$B$5111,"&lt;="&amp;Настройки!$B$6)-$F3001)))</f>
        <v/>
      </c>
      <c r="K3001" s="21" t="e">
        <f>IF(OR($B3001="",K$3&lt;$D3001+Настройки!$B$7),0,MAX(0,$E3001-MAX(0,SUMIFS(Тех_Движение!$G$2:$G$5111,Тех_Движение!$D$2:$D$5111,$C3001,Тех_Движение!$B$2:$B$5111,"&lt;="&amp;K$3)-$F3001)))</f>
        <v>#VALUE!</v>
      </c>
      <c r="L3001" s="21" t="e">
        <f>IF(OR($B3001="",L$3&lt;$D3001+Настройки!$B$7),0,MAX(0,$E3001-MAX(0,SUMIFS(Тех_Движение!$G$2:$G$5111,Тех_Движение!$D$2:$D$5111,$C3001,Тех_Движение!$B$2:$B$5111,"&lt;="&amp;L$3)-$F3001)))</f>
        <v>#VALUE!</v>
      </c>
      <c r="M3001" s="21" t="e">
        <f>IF(OR($B3001="",M$3&lt;$D3001+Настройки!$B$7),0,MAX(0,$E3001-MAX(0,SUMIFS(Тех_Движение!$G$2:$G$5111,Тех_Движение!$D$2:$D$5111,$C3001,Тех_Движение!$B$2:$B$5111,"&lt;="&amp;M$3)-$F3001)))</f>
        <v>#VALUE!</v>
      </c>
      <c r="N3001" s="21" t="e">
        <f>IF(OR($B3001="",N$3&lt;$D3001+Настройки!$B$7),0,MAX(0,$E3001-MAX(0,SUMIFS(Тех_Движение!$G$2:$G$5111,Тех_Движение!$D$2:$D$5111,$C3001,Тех_Движение!$B$2:$B$5111,"&lt;="&amp;N$3)-$F3001)))</f>
        <v>#VALUE!</v>
      </c>
      <c r="O3001" s="21" t="e">
        <f>IF(OR($B3001="",O$3&lt;$D3001+Настройки!$B$7),0,MAX(0,$E3001-MAX(0,SUMIFS(Тех_Движение!$G$2:$G$5111,Тех_Движение!$D$2:$D$5111,$C3001,Тех_Движение!$B$2:$B$5111,"&lt;="&amp;O$3)-$F3001)))</f>
        <v>#VALUE!</v>
      </c>
      <c r="P3001" s="21" t="e">
        <f>IF(OR($B3001="",P$3&lt;$D3001+Настройки!$B$7),0,MAX(0,$E3001-MAX(0,SUMIFS(Тех_Движение!$G$2:$G$5111,Тех_Движение!$D$2:$D$5111,$C3001,Тех_Движение!$B$2:$B$5111,"&lt;="&amp;P$3)-$F3001)))</f>
        <v>#VALUE!</v>
      </c>
      <c r="Q3001" s="21" t="e">
        <f>IF(OR($B3001="",Q$3&lt;$D3001+Настройки!$B$7),0,MAX(0,$E3001-MAX(0,SUMIFS(Тех_Движение!$G$2:$G$5111,Тех_Движение!$D$2:$D$5111,$C3001,Тех_Движение!$B$2:$B$5111,"&lt;="&amp;Q$3)-$F3001)))</f>
        <v>#VALUE!</v>
      </c>
      <c r="R3001" s="21" t="str">
        <f t="shared" si="139"/>
        <v/>
      </c>
      <c r="S3001" s="23" t="str">
        <f>IF($B3001="","",VLOOKUP($C3001,Настройки!$A$11:$L$17,9,FALSE))</f>
        <v/>
      </c>
      <c r="T3001" s="23" t="str">
        <f t="shared" si="140"/>
        <v/>
      </c>
    </row>
    <row r="3002" spans="1:20" x14ac:dyDescent="0.3">
      <c r="A3002" s="20">
        <f>Тех_Движение!$A$2999</f>
        <v>2998</v>
      </c>
      <c r="B3002" s="20" t="str">
        <f>IF(Тех_Движение!$F$2999&gt;0,Тех_Движение!$I$2999,"")</f>
        <v/>
      </c>
      <c r="C3002" s="20" t="str">
        <f>IF($B3002="","",Тех_Движение!$D$2999)</f>
        <v/>
      </c>
      <c r="D3002" s="9" t="str">
        <f>IF($B3002="","",Тех_Движение!$B$2999)</f>
        <v/>
      </c>
      <c r="E3002" s="21" t="str">
        <f>IF($B3002="","",Тех_Движение!$F$2999)</f>
        <v/>
      </c>
      <c r="F3002" s="21" t="str">
        <f>IF($B3002="","",SUMIFS($E$5:$E3001,$C$5:$C3001,$C3002))</f>
        <v/>
      </c>
      <c r="G3002" s="21" t="str">
        <f>IF($B3002="","",MAX(0,$E3002-MAX(0,SUMIFS(Тех_Движение!$G$2:$G$5111,Тех_Движение!$D$2:$D$5111,$C3002,Тех_Движение!$B$2:$B$5111,"&lt;="&amp;Настройки!$B$5-1)-$F3002)))</f>
        <v/>
      </c>
      <c r="H3002" s="21" t="str">
        <f>IF($B3002="","",IF(AND($D3002&gt;=Настройки!$B$5,$D3002&lt;=Настройки!$B$6),$E3002,0))</f>
        <v/>
      </c>
      <c r="I3002" s="21" t="str">
        <f t="shared" si="138"/>
        <v/>
      </c>
      <c r="J3002" s="21" t="str">
        <f>IF($B3002="","",MAX(0,$E3002-MAX(0,SUMIFS(Тех_Движение!$G$2:$G$5111,Тех_Движение!$D$2:$D$5111,$C3002,Тех_Движение!$B$2:$B$5111,"&lt;="&amp;Настройки!$B$6)-$F3002)))</f>
        <v/>
      </c>
      <c r="K3002" s="21" t="e">
        <f>IF(OR($B3002="",K$3&lt;$D3002+Настройки!$B$7),0,MAX(0,$E3002-MAX(0,SUMIFS(Тех_Движение!$G$2:$G$5111,Тех_Движение!$D$2:$D$5111,$C3002,Тех_Движение!$B$2:$B$5111,"&lt;="&amp;K$3)-$F3002)))</f>
        <v>#VALUE!</v>
      </c>
      <c r="L3002" s="21" t="e">
        <f>IF(OR($B3002="",L$3&lt;$D3002+Настройки!$B$7),0,MAX(0,$E3002-MAX(0,SUMIFS(Тех_Движение!$G$2:$G$5111,Тех_Движение!$D$2:$D$5111,$C3002,Тех_Движение!$B$2:$B$5111,"&lt;="&amp;L$3)-$F3002)))</f>
        <v>#VALUE!</v>
      </c>
      <c r="M3002" s="21" t="e">
        <f>IF(OR($B3002="",M$3&lt;$D3002+Настройки!$B$7),0,MAX(0,$E3002-MAX(0,SUMIFS(Тех_Движение!$G$2:$G$5111,Тех_Движение!$D$2:$D$5111,$C3002,Тех_Движение!$B$2:$B$5111,"&lt;="&amp;M$3)-$F3002)))</f>
        <v>#VALUE!</v>
      </c>
      <c r="N3002" s="21" t="e">
        <f>IF(OR($B3002="",N$3&lt;$D3002+Настройки!$B$7),0,MAX(0,$E3002-MAX(0,SUMIFS(Тех_Движение!$G$2:$G$5111,Тех_Движение!$D$2:$D$5111,$C3002,Тех_Движение!$B$2:$B$5111,"&lt;="&amp;N$3)-$F3002)))</f>
        <v>#VALUE!</v>
      </c>
      <c r="O3002" s="21" t="e">
        <f>IF(OR($B3002="",O$3&lt;$D3002+Настройки!$B$7),0,MAX(0,$E3002-MAX(0,SUMIFS(Тех_Движение!$G$2:$G$5111,Тех_Движение!$D$2:$D$5111,$C3002,Тех_Движение!$B$2:$B$5111,"&lt;="&amp;O$3)-$F3002)))</f>
        <v>#VALUE!</v>
      </c>
      <c r="P3002" s="21" t="e">
        <f>IF(OR($B3002="",P$3&lt;$D3002+Настройки!$B$7),0,MAX(0,$E3002-MAX(0,SUMIFS(Тех_Движение!$G$2:$G$5111,Тех_Движение!$D$2:$D$5111,$C3002,Тех_Движение!$B$2:$B$5111,"&lt;="&amp;P$3)-$F3002)))</f>
        <v>#VALUE!</v>
      </c>
      <c r="Q3002" s="21" t="e">
        <f>IF(OR($B3002="",Q$3&lt;$D3002+Настройки!$B$7),0,MAX(0,$E3002-MAX(0,SUMIFS(Тех_Движение!$G$2:$G$5111,Тех_Движение!$D$2:$D$5111,$C3002,Тех_Движение!$B$2:$B$5111,"&lt;="&amp;Q$3)-$F3002)))</f>
        <v>#VALUE!</v>
      </c>
      <c r="R3002" s="21" t="str">
        <f t="shared" si="139"/>
        <v/>
      </c>
      <c r="S3002" s="23" t="str">
        <f>IF($B3002="","",VLOOKUP($C3002,Настройки!$A$11:$L$17,9,FALSE))</f>
        <v/>
      </c>
      <c r="T3002" s="23" t="str">
        <f t="shared" si="140"/>
        <v/>
      </c>
    </row>
    <row r="3003" spans="1:20" x14ac:dyDescent="0.3">
      <c r="A3003" s="20">
        <f>Тех_Движение!$A$3000</f>
        <v>2999</v>
      </c>
      <c r="B3003" s="20" t="str">
        <f>IF(Тех_Движение!$F$3000&gt;0,Тех_Движение!$I$3000,"")</f>
        <v/>
      </c>
      <c r="C3003" s="20" t="str">
        <f>IF($B3003="","",Тех_Движение!$D$3000)</f>
        <v/>
      </c>
      <c r="D3003" s="9" t="str">
        <f>IF($B3003="","",Тех_Движение!$B$3000)</f>
        <v/>
      </c>
      <c r="E3003" s="21" t="str">
        <f>IF($B3003="","",Тех_Движение!$F$3000)</f>
        <v/>
      </c>
      <c r="F3003" s="21" t="str">
        <f>IF($B3003="","",SUMIFS($E$5:$E3002,$C$5:$C3002,$C3003))</f>
        <v/>
      </c>
      <c r="G3003" s="21" t="str">
        <f>IF($B3003="","",MAX(0,$E3003-MAX(0,SUMIFS(Тех_Движение!$G$2:$G$5111,Тех_Движение!$D$2:$D$5111,$C3003,Тех_Движение!$B$2:$B$5111,"&lt;="&amp;Настройки!$B$5-1)-$F3003)))</f>
        <v/>
      </c>
      <c r="H3003" s="21" t="str">
        <f>IF($B3003="","",IF(AND($D3003&gt;=Настройки!$B$5,$D3003&lt;=Настройки!$B$6),$E3003,0))</f>
        <v/>
      </c>
      <c r="I3003" s="21" t="str">
        <f t="shared" si="138"/>
        <v/>
      </c>
      <c r="J3003" s="21" t="str">
        <f>IF($B3003="","",MAX(0,$E3003-MAX(0,SUMIFS(Тех_Движение!$G$2:$G$5111,Тех_Движение!$D$2:$D$5111,$C3003,Тех_Движение!$B$2:$B$5111,"&lt;="&amp;Настройки!$B$6)-$F3003)))</f>
        <v/>
      </c>
      <c r="K3003" s="21" t="e">
        <f>IF(OR($B3003="",K$3&lt;$D3003+Настройки!$B$7),0,MAX(0,$E3003-MAX(0,SUMIFS(Тех_Движение!$G$2:$G$5111,Тех_Движение!$D$2:$D$5111,$C3003,Тех_Движение!$B$2:$B$5111,"&lt;="&amp;K$3)-$F3003)))</f>
        <v>#VALUE!</v>
      </c>
      <c r="L3003" s="21" t="e">
        <f>IF(OR($B3003="",L$3&lt;$D3003+Настройки!$B$7),0,MAX(0,$E3003-MAX(0,SUMIFS(Тех_Движение!$G$2:$G$5111,Тех_Движение!$D$2:$D$5111,$C3003,Тех_Движение!$B$2:$B$5111,"&lt;="&amp;L$3)-$F3003)))</f>
        <v>#VALUE!</v>
      </c>
      <c r="M3003" s="21" t="e">
        <f>IF(OR($B3003="",M$3&lt;$D3003+Настройки!$B$7),0,MAX(0,$E3003-MAX(0,SUMIFS(Тех_Движение!$G$2:$G$5111,Тех_Движение!$D$2:$D$5111,$C3003,Тех_Движение!$B$2:$B$5111,"&lt;="&amp;M$3)-$F3003)))</f>
        <v>#VALUE!</v>
      </c>
      <c r="N3003" s="21" t="e">
        <f>IF(OR($B3003="",N$3&lt;$D3003+Настройки!$B$7),0,MAX(0,$E3003-MAX(0,SUMIFS(Тех_Движение!$G$2:$G$5111,Тех_Движение!$D$2:$D$5111,$C3003,Тех_Движение!$B$2:$B$5111,"&lt;="&amp;N$3)-$F3003)))</f>
        <v>#VALUE!</v>
      </c>
      <c r="O3003" s="21" t="e">
        <f>IF(OR($B3003="",O$3&lt;$D3003+Настройки!$B$7),0,MAX(0,$E3003-MAX(0,SUMIFS(Тех_Движение!$G$2:$G$5111,Тех_Движение!$D$2:$D$5111,$C3003,Тех_Движение!$B$2:$B$5111,"&lt;="&amp;O$3)-$F3003)))</f>
        <v>#VALUE!</v>
      </c>
      <c r="P3003" s="21" t="e">
        <f>IF(OR($B3003="",P$3&lt;$D3003+Настройки!$B$7),0,MAX(0,$E3003-MAX(0,SUMIFS(Тех_Движение!$G$2:$G$5111,Тех_Движение!$D$2:$D$5111,$C3003,Тех_Движение!$B$2:$B$5111,"&lt;="&amp;P$3)-$F3003)))</f>
        <v>#VALUE!</v>
      </c>
      <c r="Q3003" s="21" t="e">
        <f>IF(OR($B3003="",Q$3&lt;$D3003+Настройки!$B$7),0,MAX(0,$E3003-MAX(0,SUMIFS(Тех_Движение!$G$2:$G$5111,Тех_Движение!$D$2:$D$5111,$C3003,Тех_Движение!$B$2:$B$5111,"&lt;="&amp;Q$3)-$F3003)))</f>
        <v>#VALUE!</v>
      </c>
      <c r="R3003" s="21" t="str">
        <f t="shared" si="139"/>
        <v/>
      </c>
      <c r="S3003" s="23" t="str">
        <f>IF($B3003="","",VLOOKUP($C3003,Настройки!$A$11:$L$17,9,FALSE))</f>
        <v/>
      </c>
      <c r="T3003" s="23" t="str">
        <f t="shared" si="140"/>
        <v/>
      </c>
    </row>
    <row r="3004" spans="1:20" x14ac:dyDescent="0.3">
      <c r="A3004" s="20">
        <f>Тех_Движение!$A$3001</f>
        <v>3000</v>
      </c>
      <c r="B3004" s="20" t="str">
        <f>IF(Тех_Движение!$F$3001&gt;0,Тех_Движение!$I$3001,"")</f>
        <v/>
      </c>
      <c r="C3004" s="20" t="str">
        <f>IF($B3004="","",Тех_Движение!$D$3001)</f>
        <v/>
      </c>
      <c r="D3004" s="9" t="str">
        <f>IF($B3004="","",Тех_Движение!$B$3001)</f>
        <v/>
      </c>
      <c r="E3004" s="21" t="str">
        <f>IF($B3004="","",Тех_Движение!$F$3001)</f>
        <v/>
      </c>
      <c r="F3004" s="21" t="str">
        <f>IF($B3004="","",SUMIFS($E$5:$E3003,$C$5:$C3003,$C3004))</f>
        <v/>
      </c>
      <c r="G3004" s="21" t="str">
        <f>IF($B3004="","",MAX(0,$E3004-MAX(0,SUMIFS(Тех_Движение!$G$2:$G$5111,Тех_Движение!$D$2:$D$5111,$C3004,Тех_Движение!$B$2:$B$5111,"&lt;="&amp;Настройки!$B$5-1)-$F3004)))</f>
        <v/>
      </c>
      <c r="H3004" s="21" t="str">
        <f>IF($B3004="","",IF(AND($D3004&gt;=Настройки!$B$5,$D3004&lt;=Настройки!$B$6),$E3004,0))</f>
        <v/>
      </c>
      <c r="I3004" s="21" t="str">
        <f t="shared" si="138"/>
        <v/>
      </c>
      <c r="J3004" s="21" t="str">
        <f>IF($B3004="","",MAX(0,$E3004-MAX(0,SUMIFS(Тех_Движение!$G$2:$G$5111,Тех_Движение!$D$2:$D$5111,$C3004,Тех_Движение!$B$2:$B$5111,"&lt;="&amp;Настройки!$B$6)-$F3004)))</f>
        <v/>
      </c>
      <c r="K3004" s="21" t="e">
        <f>IF(OR($B3004="",K$3&lt;$D3004+Настройки!$B$7),0,MAX(0,$E3004-MAX(0,SUMIFS(Тех_Движение!$G$2:$G$5111,Тех_Движение!$D$2:$D$5111,$C3004,Тех_Движение!$B$2:$B$5111,"&lt;="&amp;K$3)-$F3004)))</f>
        <v>#VALUE!</v>
      </c>
      <c r="L3004" s="21" t="e">
        <f>IF(OR($B3004="",L$3&lt;$D3004+Настройки!$B$7),0,MAX(0,$E3004-MAX(0,SUMIFS(Тех_Движение!$G$2:$G$5111,Тех_Движение!$D$2:$D$5111,$C3004,Тех_Движение!$B$2:$B$5111,"&lt;="&amp;L$3)-$F3004)))</f>
        <v>#VALUE!</v>
      </c>
      <c r="M3004" s="21" t="e">
        <f>IF(OR($B3004="",M$3&lt;$D3004+Настройки!$B$7),0,MAX(0,$E3004-MAX(0,SUMIFS(Тех_Движение!$G$2:$G$5111,Тех_Движение!$D$2:$D$5111,$C3004,Тех_Движение!$B$2:$B$5111,"&lt;="&amp;M$3)-$F3004)))</f>
        <v>#VALUE!</v>
      </c>
      <c r="N3004" s="21" t="e">
        <f>IF(OR($B3004="",N$3&lt;$D3004+Настройки!$B$7),0,MAX(0,$E3004-MAX(0,SUMIFS(Тех_Движение!$G$2:$G$5111,Тех_Движение!$D$2:$D$5111,$C3004,Тех_Движение!$B$2:$B$5111,"&lt;="&amp;N$3)-$F3004)))</f>
        <v>#VALUE!</v>
      </c>
      <c r="O3004" s="21" t="e">
        <f>IF(OR($B3004="",O$3&lt;$D3004+Настройки!$B$7),0,MAX(0,$E3004-MAX(0,SUMIFS(Тех_Движение!$G$2:$G$5111,Тех_Движение!$D$2:$D$5111,$C3004,Тех_Движение!$B$2:$B$5111,"&lt;="&amp;O$3)-$F3004)))</f>
        <v>#VALUE!</v>
      </c>
      <c r="P3004" s="21" t="e">
        <f>IF(OR($B3004="",P$3&lt;$D3004+Настройки!$B$7),0,MAX(0,$E3004-MAX(0,SUMIFS(Тех_Движение!$G$2:$G$5111,Тех_Движение!$D$2:$D$5111,$C3004,Тех_Движение!$B$2:$B$5111,"&lt;="&amp;P$3)-$F3004)))</f>
        <v>#VALUE!</v>
      </c>
      <c r="Q3004" s="21" t="e">
        <f>IF(OR($B3004="",Q$3&lt;$D3004+Настройки!$B$7),0,MAX(0,$E3004-MAX(0,SUMIFS(Тех_Движение!$G$2:$G$5111,Тех_Движение!$D$2:$D$5111,$C3004,Тех_Движение!$B$2:$B$5111,"&lt;="&amp;Q$3)-$F3004)))</f>
        <v>#VALUE!</v>
      </c>
      <c r="R3004" s="21" t="str">
        <f t="shared" si="139"/>
        <v/>
      </c>
      <c r="S3004" s="23" t="str">
        <f>IF($B3004="","",VLOOKUP($C3004,Настройки!$A$11:$L$17,9,FALSE))</f>
        <v/>
      </c>
      <c r="T3004" s="23" t="str">
        <f t="shared" si="140"/>
        <v/>
      </c>
    </row>
    <row r="3005" spans="1:20" x14ac:dyDescent="0.3">
      <c r="A3005" s="20">
        <f>Тех_Движение!$A$3002</f>
        <v>3001</v>
      </c>
      <c r="B3005" s="20" t="str">
        <f>IF(Тех_Движение!$F$3002&gt;0,Тех_Движение!$I$3002,"")</f>
        <v/>
      </c>
      <c r="C3005" s="20" t="str">
        <f>IF($B3005="","",Тех_Движение!$D$3002)</f>
        <v/>
      </c>
      <c r="D3005" s="9" t="str">
        <f>IF($B3005="","",Тех_Движение!$B$3002)</f>
        <v/>
      </c>
      <c r="E3005" s="21" t="str">
        <f>IF($B3005="","",Тех_Движение!$F$3002)</f>
        <v/>
      </c>
      <c r="F3005" s="21" t="str">
        <f>IF($B3005="","",SUMIFS($E$5:$E3004,$C$5:$C3004,$C3005))</f>
        <v/>
      </c>
      <c r="G3005" s="21" t="str">
        <f>IF($B3005="","",MAX(0,$E3005-MAX(0,SUMIFS(Тех_Движение!$G$2:$G$5111,Тех_Движение!$D$2:$D$5111,$C3005,Тех_Движение!$B$2:$B$5111,"&lt;="&amp;Настройки!$B$5-1)-$F3005)))</f>
        <v/>
      </c>
      <c r="H3005" s="21" t="str">
        <f>IF($B3005="","",IF(AND($D3005&gt;=Настройки!$B$5,$D3005&lt;=Настройки!$B$6),$E3005,0))</f>
        <v/>
      </c>
      <c r="I3005" s="21" t="str">
        <f t="shared" si="138"/>
        <v/>
      </c>
      <c r="J3005" s="21" t="str">
        <f>IF($B3005="","",MAX(0,$E3005-MAX(0,SUMIFS(Тех_Движение!$G$2:$G$5111,Тех_Движение!$D$2:$D$5111,$C3005,Тех_Движение!$B$2:$B$5111,"&lt;="&amp;Настройки!$B$6)-$F3005)))</f>
        <v/>
      </c>
      <c r="K3005" s="21" t="e">
        <f>IF(OR($B3005="",K$3&lt;$D3005+Настройки!$B$7),0,MAX(0,$E3005-MAX(0,SUMIFS(Тех_Движение!$G$2:$G$5111,Тех_Движение!$D$2:$D$5111,$C3005,Тех_Движение!$B$2:$B$5111,"&lt;="&amp;K$3)-$F3005)))</f>
        <v>#VALUE!</v>
      </c>
      <c r="L3005" s="21" t="e">
        <f>IF(OR($B3005="",L$3&lt;$D3005+Настройки!$B$7),0,MAX(0,$E3005-MAX(0,SUMIFS(Тех_Движение!$G$2:$G$5111,Тех_Движение!$D$2:$D$5111,$C3005,Тех_Движение!$B$2:$B$5111,"&lt;="&amp;L$3)-$F3005)))</f>
        <v>#VALUE!</v>
      </c>
      <c r="M3005" s="21" t="e">
        <f>IF(OR($B3005="",M$3&lt;$D3005+Настройки!$B$7),0,MAX(0,$E3005-MAX(0,SUMIFS(Тех_Движение!$G$2:$G$5111,Тех_Движение!$D$2:$D$5111,$C3005,Тех_Движение!$B$2:$B$5111,"&lt;="&amp;M$3)-$F3005)))</f>
        <v>#VALUE!</v>
      </c>
      <c r="N3005" s="21" t="e">
        <f>IF(OR($B3005="",N$3&lt;$D3005+Настройки!$B$7),0,MAX(0,$E3005-MAX(0,SUMIFS(Тех_Движение!$G$2:$G$5111,Тех_Движение!$D$2:$D$5111,$C3005,Тех_Движение!$B$2:$B$5111,"&lt;="&amp;N$3)-$F3005)))</f>
        <v>#VALUE!</v>
      </c>
      <c r="O3005" s="21" t="e">
        <f>IF(OR($B3005="",O$3&lt;$D3005+Настройки!$B$7),0,MAX(0,$E3005-MAX(0,SUMIFS(Тех_Движение!$G$2:$G$5111,Тех_Движение!$D$2:$D$5111,$C3005,Тех_Движение!$B$2:$B$5111,"&lt;="&amp;O$3)-$F3005)))</f>
        <v>#VALUE!</v>
      </c>
      <c r="P3005" s="21" t="e">
        <f>IF(OR($B3005="",P$3&lt;$D3005+Настройки!$B$7),0,MAX(0,$E3005-MAX(0,SUMIFS(Тех_Движение!$G$2:$G$5111,Тех_Движение!$D$2:$D$5111,$C3005,Тех_Движение!$B$2:$B$5111,"&lt;="&amp;P$3)-$F3005)))</f>
        <v>#VALUE!</v>
      </c>
      <c r="Q3005" s="21" t="e">
        <f>IF(OR($B3005="",Q$3&lt;$D3005+Настройки!$B$7),0,MAX(0,$E3005-MAX(0,SUMIFS(Тех_Движение!$G$2:$G$5111,Тех_Движение!$D$2:$D$5111,$C3005,Тех_Движение!$B$2:$B$5111,"&lt;="&amp;Q$3)-$F3005)))</f>
        <v>#VALUE!</v>
      </c>
      <c r="R3005" s="21" t="str">
        <f t="shared" si="139"/>
        <v/>
      </c>
      <c r="S3005" s="23" t="str">
        <f>IF($B3005="","",VLOOKUP($C3005,Настройки!$A$11:$L$17,9,FALSE))</f>
        <v/>
      </c>
      <c r="T3005" s="23" t="str">
        <f t="shared" si="140"/>
        <v/>
      </c>
    </row>
    <row r="3006" spans="1:20" x14ac:dyDescent="0.3">
      <c r="A3006" s="20">
        <f>Тех_Движение!$A$3003</f>
        <v>3002</v>
      </c>
      <c r="B3006" s="20" t="str">
        <f>IF(Тех_Движение!$F$3003&gt;0,Тех_Движение!$I$3003,"")</f>
        <v/>
      </c>
      <c r="C3006" s="20" t="str">
        <f>IF($B3006="","",Тех_Движение!$D$3003)</f>
        <v/>
      </c>
      <c r="D3006" s="9" t="str">
        <f>IF($B3006="","",Тех_Движение!$B$3003)</f>
        <v/>
      </c>
      <c r="E3006" s="21" t="str">
        <f>IF($B3006="","",Тех_Движение!$F$3003)</f>
        <v/>
      </c>
      <c r="F3006" s="21" t="str">
        <f>IF($B3006="","",SUMIFS($E$5:$E3005,$C$5:$C3005,$C3006))</f>
        <v/>
      </c>
      <c r="G3006" s="21" t="str">
        <f>IF($B3006="","",MAX(0,$E3006-MAX(0,SUMIFS(Тех_Движение!$G$2:$G$5111,Тех_Движение!$D$2:$D$5111,$C3006,Тех_Движение!$B$2:$B$5111,"&lt;="&amp;Настройки!$B$5-1)-$F3006)))</f>
        <v/>
      </c>
      <c r="H3006" s="21" t="str">
        <f>IF($B3006="","",IF(AND($D3006&gt;=Настройки!$B$5,$D3006&lt;=Настройки!$B$6),$E3006,0))</f>
        <v/>
      </c>
      <c r="I3006" s="21" t="str">
        <f t="shared" si="138"/>
        <v/>
      </c>
      <c r="J3006" s="21" t="str">
        <f>IF($B3006="","",MAX(0,$E3006-MAX(0,SUMIFS(Тех_Движение!$G$2:$G$5111,Тех_Движение!$D$2:$D$5111,$C3006,Тех_Движение!$B$2:$B$5111,"&lt;="&amp;Настройки!$B$6)-$F3006)))</f>
        <v/>
      </c>
      <c r="K3006" s="21" t="e">
        <f>IF(OR($B3006="",K$3&lt;$D3006+Настройки!$B$7),0,MAX(0,$E3006-MAX(0,SUMIFS(Тех_Движение!$G$2:$G$5111,Тех_Движение!$D$2:$D$5111,$C3006,Тех_Движение!$B$2:$B$5111,"&lt;="&amp;K$3)-$F3006)))</f>
        <v>#VALUE!</v>
      </c>
      <c r="L3006" s="21" t="e">
        <f>IF(OR($B3006="",L$3&lt;$D3006+Настройки!$B$7),0,MAX(0,$E3006-MAX(0,SUMIFS(Тех_Движение!$G$2:$G$5111,Тех_Движение!$D$2:$D$5111,$C3006,Тех_Движение!$B$2:$B$5111,"&lt;="&amp;L$3)-$F3006)))</f>
        <v>#VALUE!</v>
      </c>
      <c r="M3006" s="21" t="e">
        <f>IF(OR($B3006="",M$3&lt;$D3006+Настройки!$B$7),0,MAX(0,$E3006-MAX(0,SUMIFS(Тех_Движение!$G$2:$G$5111,Тех_Движение!$D$2:$D$5111,$C3006,Тех_Движение!$B$2:$B$5111,"&lt;="&amp;M$3)-$F3006)))</f>
        <v>#VALUE!</v>
      </c>
      <c r="N3006" s="21" t="e">
        <f>IF(OR($B3006="",N$3&lt;$D3006+Настройки!$B$7),0,MAX(0,$E3006-MAX(0,SUMIFS(Тех_Движение!$G$2:$G$5111,Тех_Движение!$D$2:$D$5111,$C3006,Тех_Движение!$B$2:$B$5111,"&lt;="&amp;N$3)-$F3006)))</f>
        <v>#VALUE!</v>
      </c>
      <c r="O3006" s="21" t="e">
        <f>IF(OR($B3006="",O$3&lt;$D3006+Настройки!$B$7),0,MAX(0,$E3006-MAX(0,SUMIFS(Тех_Движение!$G$2:$G$5111,Тех_Движение!$D$2:$D$5111,$C3006,Тех_Движение!$B$2:$B$5111,"&lt;="&amp;O$3)-$F3006)))</f>
        <v>#VALUE!</v>
      </c>
      <c r="P3006" s="21" t="e">
        <f>IF(OR($B3006="",P$3&lt;$D3006+Настройки!$B$7),0,MAX(0,$E3006-MAX(0,SUMIFS(Тех_Движение!$G$2:$G$5111,Тех_Движение!$D$2:$D$5111,$C3006,Тех_Движение!$B$2:$B$5111,"&lt;="&amp;P$3)-$F3006)))</f>
        <v>#VALUE!</v>
      </c>
      <c r="Q3006" s="21" t="e">
        <f>IF(OR($B3006="",Q$3&lt;$D3006+Настройки!$B$7),0,MAX(0,$E3006-MAX(0,SUMIFS(Тех_Движение!$G$2:$G$5111,Тех_Движение!$D$2:$D$5111,$C3006,Тех_Движение!$B$2:$B$5111,"&lt;="&amp;Q$3)-$F3006)))</f>
        <v>#VALUE!</v>
      </c>
      <c r="R3006" s="21" t="str">
        <f t="shared" si="139"/>
        <v/>
      </c>
      <c r="S3006" s="23" t="str">
        <f>IF($B3006="","",VLOOKUP($C3006,Настройки!$A$11:$L$17,9,FALSE))</f>
        <v/>
      </c>
      <c r="T3006" s="23" t="str">
        <f t="shared" si="140"/>
        <v/>
      </c>
    </row>
    <row r="3007" spans="1:20" x14ac:dyDescent="0.3">
      <c r="A3007" s="20">
        <f>Тех_Движение!$A$3004</f>
        <v>3003</v>
      </c>
      <c r="B3007" s="20" t="str">
        <f>IF(Тех_Движение!$F$3004&gt;0,Тех_Движение!$I$3004,"")</f>
        <v/>
      </c>
      <c r="C3007" s="20" t="str">
        <f>IF($B3007="","",Тех_Движение!$D$3004)</f>
        <v/>
      </c>
      <c r="D3007" s="9" t="str">
        <f>IF($B3007="","",Тех_Движение!$B$3004)</f>
        <v/>
      </c>
      <c r="E3007" s="21" t="str">
        <f>IF($B3007="","",Тех_Движение!$F$3004)</f>
        <v/>
      </c>
      <c r="F3007" s="21" t="str">
        <f>IF($B3007="","",SUMIFS($E$5:$E3006,$C$5:$C3006,$C3007))</f>
        <v/>
      </c>
      <c r="G3007" s="21" t="str">
        <f>IF($B3007="","",MAX(0,$E3007-MAX(0,SUMIFS(Тех_Движение!$G$2:$G$5111,Тех_Движение!$D$2:$D$5111,$C3007,Тех_Движение!$B$2:$B$5111,"&lt;="&amp;Настройки!$B$5-1)-$F3007)))</f>
        <v/>
      </c>
      <c r="H3007" s="21" t="str">
        <f>IF($B3007="","",IF(AND($D3007&gt;=Настройки!$B$5,$D3007&lt;=Настройки!$B$6),$E3007,0))</f>
        <v/>
      </c>
      <c r="I3007" s="21" t="str">
        <f t="shared" si="138"/>
        <v/>
      </c>
      <c r="J3007" s="21" t="str">
        <f>IF($B3007="","",MAX(0,$E3007-MAX(0,SUMIFS(Тех_Движение!$G$2:$G$5111,Тех_Движение!$D$2:$D$5111,$C3007,Тех_Движение!$B$2:$B$5111,"&lt;="&amp;Настройки!$B$6)-$F3007)))</f>
        <v/>
      </c>
      <c r="K3007" s="21" t="e">
        <f>IF(OR($B3007="",K$3&lt;$D3007+Настройки!$B$7),0,MAX(0,$E3007-MAX(0,SUMIFS(Тех_Движение!$G$2:$G$5111,Тех_Движение!$D$2:$D$5111,$C3007,Тех_Движение!$B$2:$B$5111,"&lt;="&amp;K$3)-$F3007)))</f>
        <v>#VALUE!</v>
      </c>
      <c r="L3007" s="21" t="e">
        <f>IF(OR($B3007="",L$3&lt;$D3007+Настройки!$B$7),0,MAX(0,$E3007-MAX(0,SUMIFS(Тех_Движение!$G$2:$G$5111,Тех_Движение!$D$2:$D$5111,$C3007,Тех_Движение!$B$2:$B$5111,"&lt;="&amp;L$3)-$F3007)))</f>
        <v>#VALUE!</v>
      </c>
      <c r="M3007" s="21" t="e">
        <f>IF(OR($B3007="",M$3&lt;$D3007+Настройки!$B$7),0,MAX(0,$E3007-MAX(0,SUMIFS(Тех_Движение!$G$2:$G$5111,Тех_Движение!$D$2:$D$5111,$C3007,Тех_Движение!$B$2:$B$5111,"&lt;="&amp;M$3)-$F3007)))</f>
        <v>#VALUE!</v>
      </c>
      <c r="N3007" s="21" t="e">
        <f>IF(OR($B3007="",N$3&lt;$D3007+Настройки!$B$7),0,MAX(0,$E3007-MAX(0,SUMIFS(Тех_Движение!$G$2:$G$5111,Тех_Движение!$D$2:$D$5111,$C3007,Тех_Движение!$B$2:$B$5111,"&lt;="&amp;N$3)-$F3007)))</f>
        <v>#VALUE!</v>
      </c>
      <c r="O3007" s="21" t="e">
        <f>IF(OR($B3007="",O$3&lt;$D3007+Настройки!$B$7),0,MAX(0,$E3007-MAX(0,SUMIFS(Тех_Движение!$G$2:$G$5111,Тех_Движение!$D$2:$D$5111,$C3007,Тех_Движение!$B$2:$B$5111,"&lt;="&amp;O$3)-$F3007)))</f>
        <v>#VALUE!</v>
      </c>
      <c r="P3007" s="21" t="e">
        <f>IF(OR($B3007="",P$3&lt;$D3007+Настройки!$B$7),0,MAX(0,$E3007-MAX(0,SUMIFS(Тех_Движение!$G$2:$G$5111,Тех_Движение!$D$2:$D$5111,$C3007,Тех_Движение!$B$2:$B$5111,"&lt;="&amp;P$3)-$F3007)))</f>
        <v>#VALUE!</v>
      </c>
      <c r="Q3007" s="21" t="e">
        <f>IF(OR($B3007="",Q$3&lt;$D3007+Настройки!$B$7),0,MAX(0,$E3007-MAX(0,SUMIFS(Тех_Движение!$G$2:$G$5111,Тех_Движение!$D$2:$D$5111,$C3007,Тех_Движение!$B$2:$B$5111,"&lt;="&amp;Q$3)-$F3007)))</f>
        <v>#VALUE!</v>
      </c>
      <c r="R3007" s="21" t="str">
        <f t="shared" si="139"/>
        <v/>
      </c>
      <c r="S3007" s="23" t="str">
        <f>IF($B3007="","",VLOOKUP($C3007,Настройки!$A$11:$L$17,9,FALSE))</f>
        <v/>
      </c>
      <c r="T3007" s="23" t="str">
        <f t="shared" si="140"/>
        <v/>
      </c>
    </row>
    <row r="3008" spans="1:20" x14ac:dyDescent="0.3">
      <c r="A3008" s="20">
        <f>Тех_Движение!$A$3005</f>
        <v>3004</v>
      </c>
      <c r="B3008" s="20" t="str">
        <f>IF(Тех_Движение!$F$3005&gt;0,Тех_Движение!$I$3005,"")</f>
        <v/>
      </c>
      <c r="C3008" s="20" t="str">
        <f>IF($B3008="","",Тех_Движение!$D$3005)</f>
        <v/>
      </c>
      <c r="D3008" s="9" t="str">
        <f>IF($B3008="","",Тех_Движение!$B$3005)</f>
        <v/>
      </c>
      <c r="E3008" s="21" t="str">
        <f>IF($B3008="","",Тех_Движение!$F$3005)</f>
        <v/>
      </c>
      <c r="F3008" s="21" t="str">
        <f>IF($B3008="","",SUMIFS($E$5:$E3007,$C$5:$C3007,$C3008))</f>
        <v/>
      </c>
      <c r="G3008" s="21" t="str">
        <f>IF($B3008="","",MAX(0,$E3008-MAX(0,SUMIFS(Тех_Движение!$G$2:$G$5111,Тех_Движение!$D$2:$D$5111,$C3008,Тех_Движение!$B$2:$B$5111,"&lt;="&amp;Настройки!$B$5-1)-$F3008)))</f>
        <v/>
      </c>
      <c r="H3008" s="21" t="str">
        <f>IF($B3008="","",IF(AND($D3008&gt;=Настройки!$B$5,$D3008&lt;=Настройки!$B$6),$E3008,0))</f>
        <v/>
      </c>
      <c r="I3008" s="21" t="str">
        <f t="shared" si="138"/>
        <v/>
      </c>
      <c r="J3008" s="21" t="str">
        <f>IF($B3008="","",MAX(0,$E3008-MAX(0,SUMIFS(Тех_Движение!$G$2:$G$5111,Тех_Движение!$D$2:$D$5111,$C3008,Тех_Движение!$B$2:$B$5111,"&lt;="&amp;Настройки!$B$6)-$F3008)))</f>
        <v/>
      </c>
      <c r="K3008" s="21" t="e">
        <f>IF(OR($B3008="",K$3&lt;$D3008+Настройки!$B$7),0,MAX(0,$E3008-MAX(0,SUMIFS(Тех_Движение!$G$2:$G$5111,Тех_Движение!$D$2:$D$5111,$C3008,Тех_Движение!$B$2:$B$5111,"&lt;="&amp;K$3)-$F3008)))</f>
        <v>#VALUE!</v>
      </c>
      <c r="L3008" s="21" t="e">
        <f>IF(OR($B3008="",L$3&lt;$D3008+Настройки!$B$7),0,MAX(0,$E3008-MAX(0,SUMIFS(Тех_Движение!$G$2:$G$5111,Тех_Движение!$D$2:$D$5111,$C3008,Тех_Движение!$B$2:$B$5111,"&lt;="&amp;L$3)-$F3008)))</f>
        <v>#VALUE!</v>
      </c>
      <c r="M3008" s="21" t="e">
        <f>IF(OR($B3008="",M$3&lt;$D3008+Настройки!$B$7),0,MAX(0,$E3008-MAX(0,SUMIFS(Тех_Движение!$G$2:$G$5111,Тех_Движение!$D$2:$D$5111,$C3008,Тех_Движение!$B$2:$B$5111,"&lt;="&amp;M$3)-$F3008)))</f>
        <v>#VALUE!</v>
      </c>
      <c r="N3008" s="21" t="e">
        <f>IF(OR($B3008="",N$3&lt;$D3008+Настройки!$B$7),0,MAX(0,$E3008-MAX(0,SUMIFS(Тех_Движение!$G$2:$G$5111,Тех_Движение!$D$2:$D$5111,$C3008,Тех_Движение!$B$2:$B$5111,"&lt;="&amp;N$3)-$F3008)))</f>
        <v>#VALUE!</v>
      </c>
      <c r="O3008" s="21" t="e">
        <f>IF(OR($B3008="",O$3&lt;$D3008+Настройки!$B$7),0,MAX(0,$E3008-MAX(0,SUMIFS(Тех_Движение!$G$2:$G$5111,Тех_Движение!$D$2:$D$5111,$C3008,Тех_Движение!$B$2:$B$5111,"&lt;="&amp;O$3)-$F3008)))</f>
        <v>#VALUE!</v>
      </c>
      <c r="P3008" s="21" t="e">
        <f>IF(OR($B3008="",P$3&lt;$D3008+Настройки!$B$7),0,MAX(0,$E3008-MAX(0,SUMIFS(Тех_Движение!$G$2:$G$5111,Тех_Движение!$D$2:$D$5111,$C3008,Тех_Движение!$B$2:$B$5111,"&lt;="&amp;P$3)-$F3008)))</f>
        <v>#VALUE!</v>
      </c>
      <c r="Q3008" s="21" t="e">
        <f>IF(OR($B3008="",Q$3&lt;$D3008+Настройки!$B$7),0,MAX(0,$E3008-MAX(0,SUMIFS(Тех_Движение!$G$2:$G$5111,Тех_Движение!$D$2:$D$5111,$C3008,Тех_Движение!$B$2:$B$5111,"&lt;="&amp;Q$3)-$F3008)))</f>
        <v>#VALUE!</v>
      </c>
      <c r="R3008" s="21" t="str">
        <f t="shared" si="139"/>
        <v/>
      </c>
      <c r="S3008" s="23" t="str">
        <f>IF($B3008="","",VLOOKUP($C3008,Настройки!$A$11:$L$17,9,FALSE))</f>
        <v/>
      </c>
      <c r="T3008" s="23" t="str">
        <f t="shared" si="140"/>
        <v/>
      </c>
    </row>
    <row r="3009" spans="1:20" x14ac:dyDescent="0.3">
      <c r="A3009" s="20">
        <f>Тех_Движение!$A$3006</f>
        <v>3005</v>
      </c>
      <c r="B3009" s="20" t="str">
        <f>IF(Тех_Движение!$F$3006&gt;0,Тех_Движение!$I$3006,"")</f>
        <v/>
      </c>
      <c r="C3009" s="20" t="str">
        <f>IF($B3009="","",Тех_Движение!$D$3006)</f>
        <v/>
      </c>
      <c r="D3009" s="9" t="str">
        <f>IF($B3009="","",Тех_Движение!$B$3006)</f>
        <v/>
      </c>
      <c r="E3009" s="21" t="str">
        <f>IF($B3009="","",Тех_Движение!$F$3006)</f>
        <v/>
      </c>
      <c r="F3009" s="21" t="str">
        <f>IF($B3009="","",SUMIFS($E$5:$E3008,$C$5:$C3008,$C3009))</f>
        <v/>
      </c>
      <c r="G3009" s="21" t="str">
        <f>IF($B3009="","",MAX(0,$E3009-MAX(0,SUMIFS(Тех_Движение!$G$2:$G$5111,Тех_Движение!$D$2:$D$5111,$C3009,Тех_Движение!$B$2:$B$5111,"&lt;="&amp;Настройки!$B$5-1)-$F3009)))</f>
        <v/>
      </c>
      <c r="H3009" s="21" t="str">
        <f>IF($B3009="","",IF(AND($D3009&gt;=Настройки!$B$5,$D3009&lt;=Настройки!$B$6),$E3009,0))</f>
        <v/>
      </c>
      <c r="I3009" s="21" t="str">
        <f t="shared" si="138"/>
        <v/>
      </c>
      <c r="J3009" s="21" t="str">
        <f>IF($B3009="","",MAX(0,$E3009-MAX(0,SUMIFS(Тех_Движение!$G$2:$G$5111,Тех_Движение!$D$2:$D$5111,$C3009,Тех_Движение!$B$2:$B$5111,"&lt;="&amp;Настройки!$B$6)-$F3009)))</f>
        <v/>
      </c>
      <c r="K3009" s="21" t="e">
        <f>IF(OR($B3009="",K$3&lt;$D3009+Настройки!$B$7),0,MAX(0,$E3009-MAX(0,SUMIFS(Тех_Движение!$G$2:$G$5111,Тех_Движение!$D$2:$D$5111,$C3009,Тех_Движение!$B$2:$B$5111,"&lt;="&amp;K$3)-$F3009)))</f>
        <v>#VALUE!</v>
      </c>
      <c r="L3009" s="21" t="e">
        <f>IF(OR($B3009="",L$3&lt;$D3009+Настройки!$B$7),0,MAX(0,$E3009-MAX(0,SUMIFS(Тех_Движение!$G$2:$G$5111,Тех_Движение!$D$2:$D$5111,$C3009,Тех_Движение!$B$2:$B$5111,"&lt;="&amp;L$3)-$F3009)))</f>
        <v>#VALUE!</v>
      </c>
      <c r="M3009" s="21" t="e">
        <f>IF(OR($B3009="",M$3&lt;$D3009+Настройки!$B$7),0,MAX(0,$E3009-MAX(0,SUMIFS(Тех_Движение!$G$2:$G$5111,Тех_Движение!$D$2:$D$5111,$C3009,Тех_Движение!$B$2:$B$5111,"&lt;="&amp;M$3)-$F3009)))</f>
        <v>#VALUE!</v>
      </c>
      <c r="N3009" s="21" t="e">
        <f>IF(OR($B3009="",N$3&lt;$D3009+Настройки!$B$7),0,MAX(0,$E3009-MAX(0,SUMIFS(Тех_Движение!$G$2:$G$5111,Тех_Движение!$D$2:$D$5111,$C3009,Тех_Движение!$B$2:$B$5111,"&lt;="&amp;N$3)-$F3009)))</f>
        <v>#VALUE!</v>
      </c>
      <c r="O3009" s="21" t="e">
        <f>IF(OR($B3009="",O$3&lt;$D3009+Настройки!$B$7),0,MAX(0,$E3009-MAX(0,SUMIFS(Тех_Движение!$G$2:$G$5111,Тех_Движение!$D$2:$D$5111,$C3009,Тех_Движение!$B$2:$B$5111,"&lt;="&amp;O$3)-$F3009)))</f>
        <v>#VALUE!</v>
      </c>
      <c r="P3009" s="21" t="e">
        <f>IF(OR($B3009="",P$3&lt;$D3009+Настройки!$B$7),0,MAX(0,$E3009-MAX(0,SUMIFS(Тех_Движение!$G$2:$G$5111,Тех_Движение!$D$2:$D$5111,$C3009,Тех_Движение!$B$2:$B$5111,"&lt;="&amp;P$3)-$F3009)))</f>
        <v>#VALUE!</v>
      </c>
      <c r="Q3009" s="21" t="e">
        <f>IF(OR($B3009="",Q$3&lt;$D3009+Настройки!$B$7),0,MAX(0,$E3009-MAX(0,SUMIFS(Тех_Движение!$G$2:$G$5111,Тех_Движение!$D$2:$D$5111,$C3009,Тех_Движение!$B$2:$B$5111,"&lt;="&amp;Q$3)-$F3009)))</f>
        <v>#VALUE!</v>
      </c>
      <c r="R3009" s="21" t="str">
        <f t="shared" si="139"/>
        <v/>
      </c>
      <c r="S3009" s="23" t="str">
        <f>IF($B3009="","",VLOOKUP($C3009,Настройки!$A$11:$L$17,9,FALSE))</f>
        <v/>
      </c>
      <c r="T3009" s="23" t="str">
        <f t="shared" si="140"/>
        <v/>
      </c>
    </row>
    <row r="3010" spans="1:20" x14ac:dyDescent="0.3">
      <c r="A3010" s="20">
        <f>Тех_Движение!$A$3007</f>
        <v>3006</v>
      </c>
      <c r="B3010" s="20" t="str">
        <f>IF(Тех_Движение!$F$3007&gt;0,Тех_Движение!$I$3007,"")</f>
        <v/>
      </c>
      <c r="C3010" s="20" t="str">
        <f>IF($B3010="","",Тех_Движение!$D$3007)</f>
        <v/>
      </c>
      <c r="D3010" s="9" t="str">
        <f>IF($B3010="","",Тех_Движение!$B$3007)</f>
        <v/>
      </c>
      <c r="E3010" s="21" t="str">
        <f>IF($B3010="","",Тех_Движение!$F$3007)</f>
        <v/>
      </c>
      <c r="F3010" s="21" t="str">
        <f>IF($B3010="","",SUMIFS($E$5:$E3009,$C$5:$C3009,$C3010))</f>
        <v/>
      </c>
      <c r="G3010" s="21" t="str">
        <f>IF($B3010="","",MAX(0,$E3010-MAX(0,SUMIFS(Тех_Движение!$G$2:$G$5111,Тех_Движение!$D$2:$D$5111,$C3010,Тех_Движение!$B$2:$B$5111,"&lt;="&amp;Настройки!$B$5-1)-$F3010)))</f>
        <v/>
      </c>
      <c r="H3010" s="21" t="str">
        <f>IF($B3010="","",IF(AND($D3010&gt;=Настройки!$B$5,$D3010&lt;=Настройки!$B$6),$E3010,0))</f>
        <v/>
      </c>
      <c r="I3010" s="21" t="str">
        <f t="shared" si="138"/>
        <v/>
      </c>
      <c r="J3010" s="21" t="str">
        <f>IF($B3010="","",MAX(0,$E3010-MAX(0,SUMIFS(Тех_Движение!$G$2:$G$5111,Тех_Движение!$D$2:$D$5111,$C3010,Тех_Движение!$B$2:$B$5111,"&lt;="&amp;Настройки!$B$6)-$F3010)))</f>
        <v/>
      </c>
      <c r="K3010" s="21" t="e">
        <f>IF(OR($B3010="",K$3&lt;$D3010+Настройки!$B$7),0,MAX(0,$E3010-MAX(0,SUMIFS(Тех_Движение!$G$2:$G$5111,Тех_Движение!$D$2:$D$5111,$C3010,Тех_Движение!$B$2:$B$5111,"&lt;="&amp;K$3)-$F3010)))</f>
        <v>#VALUE!</v>
      </c>
      <c r="L3010" s="21" t="e">
        <f>IF(OR($B3010="",L$3&lt;$D3010+Настройки!$B$7),0,MAX(0,$E3010-MAX(0,SUMIFS(Тех_Движение!$G$2:$G$5111,Тех_Движение!$D$2:$D$5111,$C3010,Тех_Движение!$B$2:$B$5111,"&lt;="&amp;L$3)-$F3010)))</f>
        <v>#VALUE!</v>
      </c>
      <c r="M3010" s="21" t="e">
        <f>IF(OR($B3010="",M$3&lt;$D3010+Настройки!$B$7),0,MAX(0,$E3010-MAX(0,SUMIFS(Тех_Движение!$G$2:$G$5111,Тех_Движение!$D$2:$D$5111,$C3010,Тех_Движение!$B$2:$B$5111,"&lt;="&amp;M$3)-$F3010)))</f>
        <v>#VALUE!</v>
      </c>
      <c r="N3010" s="21" t="e">
        <f>IF(OR($B3010="",N$3&lt;$D3010+Настройки!$B$7),0,MAX(0,$E3010-MAX(0,SUMIFS(Тех_Движение!$G$2:$G$5111,Тех_Движение!$D$2:$D$5111,$C3010,Тех_Движение!$B$2:$B$5111,"&lt;="&amp;N$3)-$F3010)))</f>
        <v>#VALUE!</v>
      </c>
      <c r="O3010" s="21" t="e">
        <f>IF(OR($B3010="",O$3&lt;$D3010+Настройки!$B$7),0,MAX(0,$E3010-MAX(0,SUMIFS(Тех_Движение!$G$2:$G$5111,Тех_Движение!$D$2:$D$5111,$C3010,Тех_Движение!$B$2:$B$5111,"&lt;="&amp;O$3)-$F3010)))</f>
        <v>#VALUE!</v>
      </c>
      <c r="P3010" s="21" t="e">
        <f>IF(OR($B3010="",P$3&lt;$D3010+Настройки!$B$7),0,MAX(0,$E3010-MAX(0,SUMIFS(Тех_Движение!$G$2:$G$5111,Тех_Движение!$D$2:$D$5111,$C3010,Тех_Движение!$B$2:$B$5111,"&lt;="&amp;P$3)-$F3010)))</f>
        <v>#VALUE!</v>
      </c>
      <c r="Q3010" s="21" t="e">
        <f>IF(OR($B3010="",Q$3&lt;$D3010+Настройки!$B$7),0,MAX(0,$E3010-MAX(0,SUMIFS(Тех_Движение!$G$2:$G$5111,Тех_Движение!$D$2:$D$5111,$C3010,Тех_Движение!$B$2:$B$5111,"&lt;="&amp;Q$3)-$F3010)))</f>
        <v>#VALUE!</v>
      </c>
      <c r="R3010" s="21" t="str">
        <f t="shared" si="139"/>
        <v/>
      </c>
      <c r="S3010" s="23" t="str">
        <f>IF($B3010="","",VLOOKUP($C3010,Настройки!$A$11:$L$17,9,FALSE))</f>
        <v/>
      </c>
      <c r="T3010" s="23" t="str">
        <f t="shared" si="140"/>
        <v/>
      </c>
    </row>
    <row r="3011" spans="1:20" x14ac:dyDescent="0.3">
      <c r="A3011" s="20">
        <f>Тех_Движение!$A$3008</f>
        <v>3007</v>
      </c>
      <c r="B3011" s="20" t="str">
        <f>IF(Тех_Движение!$F$3008&gt;0,Тех_Движение!$I$3008,"")</f>
        <v/>
      </c>
      <c r="C3011" s="20" t="str">
        <f>IF($B3011="","",Тех_Движение!$D$3008)</f>
        <v/>
      </c>
      <c r="D3011" s="9" t="str">
        <f>IF($B3011="","",Тех_Движение!$B$3008)</f>
        <v/>
      </c>
      <c r="E3011" s="21" t="str">
        <f>IF($B3011="","",Тех_Движение!$F$3008)</f>
        <v/>
      </c>
      <c r="F3011" s="21" t="str">
        <f>IF($B3011="","",SUMIFS($E$5:$E3010,$C$5:$C3010,$C3011))</f>
        <v/>
      </c>
      <c r="G3011" s="21" t="str">
        <f>IF($B3011="","",MAX(0,$E3011-MAX(0,SUMIFS(Тех_Движение!$G$2:$G$5111,Тех_Движение!$D$2:$D$5111,$C3011,Тех_Движение!$B$2:$B$5111,"&lt;="&amp;Настройки!$B$5-1)-$F3011)))</f>
        <v/>
      </c>
      <c r="H3011" s="21" t="str">
        <f>IF($B3011="","",IF(AND($D3011&gt;=Настройки!$B$5,$D3011&lt;=Настройки!$B$6),$E3011,0))</f>
        <v/>
      </c>
      <c r="I3011" s="21" t="str">
        <f t="shared" si="138"/>
        <v/>
      </c>
      <c r="J3011" s="21" t="str">
        <f>IF($B3011="","",MAX(0,$E3011-MAX(0,SUMIFS(Тех_Движение!$G$2:$G$5111,Тех_Движение!$D$2:$D$5111,$C3011,Тех_Движение!$B$2:$B$5111,"&lt;="&amp;Настройки!$B$6)-$F3011)))</f>
        <v/>
      </c>
      <c r="K3011" s="21" t="e">
        <f>IF(OR($B3011="",K$3&lt;$D3011+Настройки!$B$7),0,MAX(0,$E3011-MAX(0,SUMIFS(Тех_Движение!$G$2:$G$5111,Тех_Движение!$D$2:$D$5111,$C3011,Тех_Движение!$B$2:$B$5111,"&lt;="&amp;K$3)-$F3011)))</f>
        <v>#VALUE!</v>
      </c>
      <c r="L3011" s="21" t="e">
        <f>IF(OR($B3011="",L$3&lt;$D3011+Настройки!$B$7),0,MAX(0,$E3011-MAX(0,SUMIFS(Тех_Движение!$G$2:$G$5111,Тех_Движение!$D$2:$D$5111,$C3011,Тех_Движение!$B$2:$B$5111,"&lt;="&amp;L$3)-$F3011)))</f>
        <v>#VALUE!</v>
      </c>
      <c r="M3011" s="21" t="e">
        <f>IF(OR($B3011="",M$3&lt;$D3011+Настройки!$B$7),0,MAX(0,$E3011-MAX(0,SUMIFS(Тех_Движение!$G$2:$G$5111,Тех_Движение!$D$2:$D$5111,$C3011,Тех_Движение!$B$2:$B$5111,"&lt;="&amp;M$3)-$F3011)))</f>
        <v>#VALUE!</v>
      </c>
      <c r="N3011" s="21" t="e">
        <f>IF(OR($B3011="",N$3&lt;$D3011+Настройки!$B$7),0,MAX(0,$E3011-MAX(0,SUMIFS(Тех_Движение!$G$2:$G$5111,Тех_Движение!$D$2:$D$5111,$C3011,Тех_Движение!$B$2:$B$5111,"&lt;="&amp;N$3)-$F3011)))</f>
        <v>#VALUE!</v>
      </c>
      <c r="O3011" s="21" t="e">
        <f>IF(OR($B3011="",O$3&lt;$D3011+Настройки!$B$7),0,MAX(0,$E3011-MAX(0,SUMIFS(Тех_Движение!$G$2:$G$5111,Тех_Движение!$D$2:$D$5111,$C3011,Тех_Движение!$B$2:$B$5111,"&lt;="&amp;O$3)-$F3011)))</f>
        <v>#VALUE!</v>
      </c>
      <c r="P3011" s="21" t="e">
        <f>IF(OR($B3011="",P$3&lt;$D3011+Настройки!$B$7),0,MAX(0,$E3011-MAX(0,SUMIFS(Тех_Движение!$G$2:$G$5111,Тех_Движение!$D$2:$D$5111,$C3011,Тех_Движение!$B$2:$B$5111,"&lt;="&amp;P$3)-$F3011)))</f>
        <v>#VALUE!</v>
      </c>
      <c r="Q3011" s="21" t="e">
        <f>IF(OR($B3011="",Q$3&lt;$D3011+Настройки!$B$7),0,MAX(0,$E3011-MAX(0,SUMIFS(Тех_Движение!$G$2:$G$5111,Тех_Движение!$D$2:$D$5111,$C3011,Тех_Движение!$B$2:$B$5111,"&lt;="&amp;Q$3)-$F3011)))</f>
        <v>#VALUE!</v>
      </c>
      <c r="R3011" s="21" t="str">
        <f t="shared" si="139"/>
        <v/>
      </c>
      <c r="S3011" s="23" t="str">
        <f>IF($B3011="","",VLOOKUP($C3011,Настройки!$A$11:$L$17,9,FALSE))</f>
        <v/>
      </c>
      <c r="T3011" s="23" t="str">
        <f t="shared" si="140"/>
        <v/>
      </c>
    </row>
    <row r="3012" spans="1:20" x14ac:dyDescent="0.3">
      <c r="A3012" s="20">
        <f>Тех_Движение!$A$3009</f>
        <v>3008</v>
      </c>
      <c r="B3012" s="20" t="str">
        <f>IF(Тех_Движение!$F$3009&gt;0,Тех_Движение!$I$3009,"")</f>
        <v/>
      </c>
      <c r="C3012" s="20" t="str">
        <f>IF($B3012="","",Тех_Движение!$D$3009)</f>
        <v/>
      </c>
      <c r="D3012" s="9" t="str">
        <f>IF($B3012="","",Тех_Движение!$B$3009)</f>
        <v/>
      </c>
      <c r="E3012" s="21" t="str">
        <f>IF($B3012="","",Тех_Движение!$F$3009)</f>
        <v/>
      </c>
      <c r="F3012" s="21" t="str">
        <f>IF($B3012="","",SUMIFS($E$5:$E3011,$C$5:$C3011,$C3012))</f>
        <v/>
      </c>
      <c r="G3012" s="21" t="str">
        <f>IF($B3012="","",MAX(0,$E3012-MAX(0,SUMIFS(Тех_Движение!$G$2:$G$5111,Тех_Движение!$D$2:$D$5111,$C3012,Тех_Движение!$B$2:$B$5111,"&lt;="&amp;Настройки!$B$5-1)-$F3012)))</f>
        <v/>
      </c>
      <c r="H3012" s="21" t="str">
        <f>IF($B3012="","",IF(AND($D3012&gt;=Настройки!$B$5,$D3012&lt;=Настройки!$B$6),$E3012,0))</f>
        <v/>
      </c>
      <c r="I3012" s="21" t="str">
        <f t="shared" si="138"/>
        <v/>
      </c>
      <c r="J3012" s="21" t="str">
        <f>IF($B3012="","",MAX(0,$E3012-MAX(0,SUMIFS(Тех_Движение!$G$2:$G$5111,Тех_Движение!$D$2:$D$5111,$C3012,Тех_Движение!$B$2:$B$5111,"&lt;="&amp;Настройки!$B$6)-$F3012)))</f>
        <v/>
      </c>
      <c r="K3012" s="21" t="e">
        <f>IF(OR($B3012="",K$3&lt;$D3012+Настройки!$B$7),0,MAX(0,$E3012-MAX(0,SUMIFS(Тех_Движение!$G$2:$G$5111,Тех_Движение!$D$2:$D$5111,$C3012,Тех_Движение!$B$2:$B$5111,"&lt;="&amp;K$3)-$F3012)))</f>
        <v>#VALUE!</v>
      </c>
      <c r="L3012" s="21" t="e">
        <f>IF(OR($B3012="",L$3&lt;$D3012+Настройки!$B$7),0,MAX(0,$E3012-MAX(0,SUMIFS(Тех_Движение!$G$2:$G$5111,Тех_Движение!$D$2:$D$5111,$C3012,Тех_Движение!$B$2:$B$5111,"&lt;="&amp;L$3)-$F3012)))</f>
        <v>#VALUE!</v>
      </c>
      <c r="M3012" s="21" t="e">
        <f>IF(OR($B3012="",M$3&lt;$D3012+Настройки!$B$7),0,MAX(0,$E3012-MAX(0,SUMIFS(Тех_Движение!$G$2:$G$5111,Тех_Движение!$D$2:$D$5111,$C3012,Тех_Движение!$B$2:$B$5111,"&lt;="&amp;M$3)-$F3012)))</f>
        <v>#VALUE!</v>
      </c>
      <c r="N3012" s="21" t="e">
        <f>IF(OR($B3012="",N$3&lt;$D3012+Настройки!$B$7),0,MAX(0,$E3012-MAX(0,SUMIFS(Тех_Движение!$G$2:$G$5111,Тех_Движение!$D$2:$D$5111,$C3012,Тех_Движение!$B$2:$B$5111,"&lt;="&amp;N$3)-$F3012)))</f>
        <v>#VALUE!</v>
      </c>
      <c r="O3012" s="21" t="e">
        <f>IF(OR($B3012="",O$3&lt;$D3012+Настройки!$B$7),0,MAX(0,$E3012-MAX(0,SUMIFS(Тех_Движение!$G$2:$G$5111,Тех_Движение!$D$2:$D$5111,$C3012,Тех_Движение!$B$2:$B$5111,"&lt;="&amp;O$3)-$F3012)))</f>
        <v>#VALUE!</v>
      </c>
      <c r="P3012" s="21" t="e">
        <f>IF(OR($B3012="",P$3&lt;$D3012+Настройки!$B$7),0,MAX(0,$E3012-MAX(0,SUMIFS(Тех_Движение!$G$2:$G$5111,Тех_Движение!$D$2:$D$5111,$C3012,Тех_Движение!$B$2:$B$5111,"&lt;="&amp;P$3)-$F3012)))</f>
        <v>#VALUE!</v>
      </c>
      <c r="Q3012" s="21" t="e">
        <f>IF(OR($B3012="",Q$3&lt;$D3012+Настройки!$B$7),0,MAX(0,$E3012-MAX(0,SUMIFS(Тех_Движение!$G$2:$G$5111,Тех_Движение!$D$2:$D$5111,$C3012,Тех_Движение!$B$2:$B$5111,"&lt;="&amp;Q$3)-$F3012)))</f>
        <v>#VALUE!</v>
      </c>
      <c r="R3012" s="21" t="str">
        <f t="shared" si="139"/>
        <v/>
      </c>
      <c r="S3012" s="23" t="str">
        <f>IF($B3012="","",VLOOKUP($C3012,Настройки!$A$11:$L$17,9,FALSE))</f>
        <v/>
      </c>
      <c r="T3012" s="23" t="str">
        <f t="shared" si="140"/>
        <v/>
      </c>
    </row>
    <row r="3013" spans="1:20" x14ac:dyDescent="0.3">
      <c r="A3013" s="20">
        <f>Тех_Движение!$A$3010</f>
        <v>3009</v>
      </c>
      <c r="B3013" s="20" t="str">
        <f>IF(Тех_Движение!$F$3010&gt;0,Тех_Движение!$I$3010,"")</f>
        <v/>
      </c>
      <c r="C3013" s="20" t="str">
        <f>IF($B3013="","",Тех_Движение!$D$3010)</f>
        <v/>
      </c>
      <c r="D3013" s="9" t="str">
        <f>IF($B3013="","",Тех_Движение!$B$3010)</f>
        <v/>
      </c>
      <c r="E3013" s="21" t="str">
        <f>IF($B3013="","",Тех_Движение!$F$3010)</f>
        <v/>
      </c>
      <c r="F3013" s="21" t="str">
        <f>IF($B3013="","",SUMIFS($E$5:$E3012,$C$5:$C3012,$C3013))</f>
        <v/>
      </c>
      <c r="G3013" s="21" t="str">
        <f>IF($B3013="","",MAX(0,$E3013-MAX(0,SUMIFS(Тех_Движение!$G$2:$G$5111,Тех_Движение!$D$2:$D$5111,$C3013,Тех_Движение!$B$2:$B$5111,"&lt;="&amp;Настройки!$B$5-1)-$F3013)))</f>
        <v/>
      </c>
      <c r="H3013" s="21" t="str">
        <f>IF($B3013="","",IF(AND($D3013&gt;=Настройки!$B$5,$D3013&lt;=Настройки!$B$6),$E3013,0))</f>
        <v/>
      </c>
      <c r="I3013" s="21" t="str">
        <f t="shared" ref="I3013:I3076" si="141">IF($B3013="","",$G3013+$H3013-$J3013)</f>
        <v/>
      </c>
      <c r="J3013" s="21" t="str">
        <f>IF($B3013="","",MAX(0,$E3013-MAX(0,SUMIFS(Тех_Движение!$G$2:$G$5111,Тех_Движение!$D$2:$D$5111,$C3013,Тех_Движение!$B$2:$B$5111,"&lt;="&amp;Настройки!$B$6)-$F3013)))</f>
        <v/>
      </c>
      <c r="K3013" s="21" t="e">
        <f>IF(OR($B3013="",K$3&lt;$D3013+Настройки!$B$7),0,MAX(0,$E3013-MAX(0,SUMIFS(Тех_Движение!$G$2:$G$5111,Тех_Движение!$D$2:$D$5111,$C3013,Тех_Движение!$B$2:$B$5111,"&lt;="&amp;K$3)-$F3013)))</f>
        <v>#VALUE!</v>
      </c>
      <c r="L3013" s="21" t="e">
        <f>IF(OR($B3013="",L$3&lt;$D3013+Настройки!$B$7),0,MAX(0,$E3013-MAX(0,SUMIFS(Тех_Движение!$G$2:$G$5111,Тех_Движение!$D$2:$D$5111,$C3013,Тех_Движение!$B$2:$B$5111,"&lt;="&amp;L$3)-$F3013)))</f>
        <v>#VALUE!</v>
      </c>
      <c r="M3013" s="21" t="e">
        <f>IF(OR($B3013="",M$3&lt;$D3013+Настройки!$B$7),0,MAX(0,$E3013-MAX(0,SUMIFS(Тех_Движение!$G$2:$G$5111,Тех_Движение!$D$2:$D$5111,$C3013,Тех_Движение!$B$2:$B$5111,"&lt;="&amp;M$3)-$F3013)))</f>
        <v>#VALUE!</v>
      </c>
      <c r="N3013" s="21" t="e">
        <f>IF(OR($B3013="",N$3&lt;$D3013+Настройки!$B$7),0,MAX(0,$E3013-MAX(0,SUMIFS(Тех_Движение!$G$2:$G$5111,Тех_Движение!$D$2:$D$5111,$C3013,Тех_Движение!$B$2:$B$5111,"&lt;="&amp;N$3)-$F3013)))</f>
        <v>#VALUE!</v>
      </c>
      <c r="O3013" s="21" t="e">
        <f>IF(OR($B3013="",O$3&lt;$D3013+Настройки!$B$7),0,MAX(0,$E3013-MAX(0,SUMIFS(Тех_Движение!$G$2:$G$5111,Тех_Движение!$D$2:$D$5111,$C3013,Тех_Движение!$B$2:$B$5111,"&lt;="&amp;O$3)-$F3013)))</f>
        <v>#VALUE!</v>
      </c>
      <c r="P3013" s="21" t="e">
        <f>IF(OR($B3013="",P$3&lt;$D3013+Настройки!$B$7),0,MAX(0,$E3013-MAX(0,SUMIFS(Тех_Движение!$G$2:$G$5111,Тех_Движение!$D$2:$D$5111,$C3013,Тех_Движение!$B$2:$B$5111,"&lt;="&amp;P$3)-$F3013)))</f>
        <v>#VALUE!</v>
      </c>
      <c r="Q3013" s="21" t="e">
        <f>IF(OR($B3013="",Q$3&lt;$D3013+Настройки!$B$7),0,MAX(0,$E3013-MAX(0,SUMIFS(Тех_Движение!$G$2:$G$5111,Тех_Движение!$D$2:$D$5111,$C3013,Тех_Движение!$B$2:$B$5111,"&lt;="&amp;Q$3)-$F3013)))</f>
        <v>#VALUE!</v>
      </c>
      <c r="R3013" s="21" t="str">
        <f t="shared" ref="R3013:R3076" si="142">IF($B3013="","",SUM($K3013:$Q3013))</f>
        <v/>
      </c>
      <c r="S3013" s="23" t="str">
        <f>IF($B3013="","",VLOOKUP($C3013,Настройки!$A$11:$L$17,9,FALSE))</f>
        <v/>
      </c>
      <c r="T3013" s="23" t="str">
        <f t="shared" ref="T3013:T3076" si="143">IF($B3013="","",$R3013*$S3013)</f>
        <v/>
      </c>
    </row>
    <row r="3014" spans="1:20" x14ac:dyDescent="0.3">
      <c r="A3014" s="20">
        <f>Тех_Движение!$A$3011</f>
        <v>3010</v>
      </c>
      <c r="B3014" s="20" t="str">
        <f>IF(Тех_Движение!$F$3011&gt;0,Тех_Движение!$I$3011,"")</f>
        <v/>
      </c>
      <c r="C3014" s="20" t="str">
        <f>IF($B3014="","",Тех_Движение!$D$3011)</f>
        <v/>
      </c>
      <c r="D3014" s="9" t="str">
        <f>IF($B3014="","",Тех_Движение!$B$3011)</f>
        <v/>
      </c>
      <c r="E3014" s="21" t="str">
        <f>IF($B3014="","",Тех_Движение!$F$3011)</f>
        <v/>
      </c>
      <c r="F3014" s="21" t="str">
        <f>IF($B3014="","",SUMIFS($E$5:$E3013,$C$5:$C3013,$C3014))</f>
        <v/>
      </c>
      <c r="G3014" s="21" t="str">
        <f>IF($B3014="","",MAX(0,$E3014-MAX(0,SUMIFS(Тех_Движение!$G$2:$G$5111,Тех_Движение!$D$2:$D$5111,$C3014,Тех_Движение!$B$2:$B$5111,"&lt;="&amp;Настройки!$B$5-1)-$F3014)))</f>
        <v/>
      </c>
      <c r="H3014" s="21" t="str">
        <f>IF($B3014="","",IF(AND($D3014&gt;=Настройки!$B$5,$D3014&lt;=Настройки!$B$6),$E3014,0))</f>
        <v/>
      </c>
      <c r="I3014" s="21" t="str">
        <f t="shared" si="141"/>
        <v/>
      </c>
      <c r="J3014" s="21" t="str">
        <f>IF($B3014="","",MAX(0,$E3014-MAX(0,SUMIFS(Тех_Движение!$G$2:$G$5111,Тех_Движение!$D$2:$D$5111,$C3014,Тех_Движение!$B$2:$B$5111,"&lt;="&amp;Настройки!$B$6)-$F3014)))</f>
        <v/>
      </c>
      <c r="K3014" s="21" t="e">
        <f>IF(OR($B3014="",K$3&lt;$D3014+Настройки!$B$7),0,MAX(0,$E3014-MAX(0,SUMIFS(Тех_Движение!$G$2:$G$5111,Тех_Движение!$D$2:$D$5111,$C3014,Тех_Движение!$B$2:$B$5111,"&lt;="&amp;K$3)-$F3014)))</f>
        <v>#VALUE!</v>
      </c>
      <c r="L3014" s="21" t="e">
        <f>IF(OR($B3014="",L$3&lt;$D3014+Настройки!$B$7),0,MAX(0,$E3014-MAX(0,SUMIFS(Тех_Движение!$G$2:$G$5111,Тех_Движение!$D$2:$D$5111,$C3014,Тех_Движение!$B$2:$B$5111,"&lt;="&amp;L$3)-$F3014)))</f>
        <v>#VALUE!</v>
      </c>
      <c r="M3014" s="21" t="e">
        <f>IF(OR($B3014="",M$3&lt;$D3014+Настройки!$B$7),0,MAX(0,$E3014-MAX(0,SUMIFS(Тех_Движение!$G$2:$G$5111,Тех_Движение!$D$2:$D$5111,$C3014,Тех_Движение!$B$2:$B$5111,"&lt;="&amp;M$3)-$F3014)))</f>
        <v>#VALUE!</v>
      </c>
      <c r="N3014" s="21" t="e">
        <f>IF(OR($B3014="",N$3&lt;$D3014+Настройки!$B$7),0,MAX(0,$E3014-MAX(0,SUMIFS(Тех_Движение!$G$2:$G$5111,Тех_Движение!$D$2:$D$5111,$C3014,Тех_Движение!$B$2:$B$5111,"&lt;="&amp;N$3)-$F3014)))</f>
        <v>#VALUE!</v>
      </c>
      <c r="O3014" s="21" t="e">
        <f>IF(OR($B3014="",O$3&lt;$D3014+Настройки!$B$7),0,MAX(0,$E3014-MAX(0,SUMIFS(Тех_Движение!$G$2:$G$5111,Тех_Движение!$D$2:$D$5111,$C3014,Тех_Движение!$B$2:$B$5111,"&lt;="&amp;O$3)-$F3014)))</f>
        <v>#VALUE!</v>
      </c>
      <c r="P3014" s="21" t="e">
        <f>IF(OR($B3014="",P$3&lt;$D3014+Настройки!$B$7),0,MAX(0,$E3014-MAX(0,SUMIFS(Тех_Движение!$G$2:$G$5111,Тех_Движение!$D$2:$D$5111,$C3014,Тех_Движение!$B$2:$B$5111,"&lt;="&amp;P$3)-$F3014)))</f>
        <v>#VALUE!</v>
      </c>
      <c r="Q3014" s="21" t="e">
        <f>IF(OR($B3014="",Q$3&lt;$D3014+Настройки!$B$7),0,MAX(0,$E3014-MAX(0,SUMIFS(Тех_Движение!$G$2:$G$5111,Тех_Движение!$D$2:$D$5111,$C3014,Тех_Движение!$B$2:$B$5111,"&lt;="&amp;Q$3)-$F3014)))</f>
        <v>#VALUE!</v>
      </c>
      <c r="R3014" s="21" t="str">
        <f t="shared" si="142"/>
        <v/>
      </c>
      <c r="S3014" s="23" t="str">
        <f>IF($B3014="","",VLOOKUP($C3014,Настройки!$A$11:$L$17,9,FALSE))</f>
        <v/>
      </c>
      <c r="T3014" s="23" t="str">
        <f t="shared" si="143"/>
        <v/>
      </c>
    </row>
    <row r="3015" spans="1:20" x14ac:dyDescent="0.3">
      <c r="A3015" s="20">
        <f>Тех_Движение!$A$3012</f>
        <v>3011</v>
      </c>
      <c r="B3015" s="20" t="str">
        <f>IF(Тех_Движение!$F$3012&gt;0,Тех_Движение!$I$3012,"")</f>
        <v/>
      </c>
      <c r="C3015" s="20" t="str">
        <f>IF($B3015="","",Тех_Движение!$D$3012)</f>
        <v/>
      </c>
      <c r="D3015" s="9" t="str">
        <f>IF($B3015="","",Тех_Движение!$B$3012)</f>
        <v/>
      </c>
      <c r="E3015" s="21" t="str">
        <f>IF($B3015="","",Тех_Движение!$F$3012)</f>
        <v/>
      </c>
      <c r="F3015" s="21" t="str">
        <f>IF($B3015="","",SUMIFS($E$5:$E3014,$C$5:$C3014,$C3015))</f>
        <v/>
      </c>
      <c r="G3015" s="21" t="str">
        <f>IF($B3015="","",MAX(0,$E3015-MAX(0,SUMIFS(Тех_Движение!$G$2:$G$5111,Тех_Движение!$D$2:$D$5111,$C3015,Тех_Движение!$B$2:$B$5111,"&lt;="&amp;Настройки!$B$5-1)-$F3015)))</f>
        <v/>
      </c>
      <c r="H3015" s="21" t="str">
        <f>IF($B3015="","",IF(AND($D3015&gt;=Настройки!$B$5,$D3015&lt;=Настройки!$B$6),$E3015,0))</f>
        <v/>
      </c>
      <c r="I3015" s="21" t="str">
        <f t="shared" si="141"/>
        <v/>
      </c>
      <c r="J3015" s="21" t="str">
        <f>IF($B3015="","",MAX(0,$E3015-MAX(0,SUMIFS(Тех_Движение!$G$2:$G$5111,Тех_Движение!$D$2:$D$5111,$C3015,Тех_Движение!$B$2:$B$5111,"&lt;="&amp;Настройки!$B$6)-$F3015)))</f>
        <v/>
      </c>
      <c r="K3015" s="21" t="e">
        <f>IF(OR($B3015="",K$3&lt;$D3015+Настройки!$B$7),0,MAX(0,$E3015-MAX(0,SUMIFS(Тех_Движение!$G$2:$G$5111,Тех_Движение!$D$2:$D$5111,$C3015,Тех_Движение!$B$2:$B$5111,"&lt;="&amp;K$3)-$F3015)))</f>
        <v>#VALUE!</v>
      </c>
      <c r="L3015" s="21" t="e">
        <f>IF(OR($B3015="",L$3&lt;$D3015+Настройки!$B$7),0,MAX(0,$E3015-MAX(0,SUMIFS(Тех_Движение!$G$2:$G$5111,Тех_Движение!$D$2:$D$5111,$C3015,Тех_Движение!$B$2:$B$5111,"&lt;="&amp;L$3)-$F3015)))</f>
        <v>#VALUE!</v>
      </c>
      <c r="M3015" s="21" t="e">
        <f>IF(OR($B3015="",M$3&lt;$D3015+Настройки!$B$7),0,MAX(0,$E3015-MAX(0,SUMIFS(Тех_Движение!$G$2:$G$5111,Тех_Движение!$D$2:$D$5111,$C3015,Тех_Движение!$B$2:$B$5111,"&lt;="&amp;M$3)-$F3015)))</f>
        <v>#VALUE!</v>
      </c>
      <c r="N3015" s="21" t="e">
        <f>IF(OR($B3015="",N$3&lt;$D3015+Настройки!$B$7),0,MAX(0,$E3015-MAX(0,SUMIFS(Тех_Движение!$G$2:$G$5111,Тех_Движение!$D$2:$D$5111,$C3015,Тех_Движение!$B$2:$B$5111,"&lt;="&amp;N$3)-$F3015)))</f>
        <v>#VALUE!</v>
      </c>
      <c r="O3015" s="21" t="e">
        <f>IF(OR($B3015="",O$3&lt;$D3015+Настройки!$B$7),0,MAX(0,$E3015-MAX(0,SUMIFS(Тех_Движение!$G$2:$G$5111,Тех_Движение!$D$2:$D$5111,$C3015,Тех_Движение!$B$2:$B$5111,"&lt;="&amp;O$3)-$F3015)))</f>
        <v>#VALUE!</v>
      </c>
      <c r="P3015" s="21" t="e">
        <f>IF(OR($B3015="",P$3&lt;$D3015+Настройки!$B$7),0,MAX(0,$E3015-MAX(0,SUMIFS(Тех_Движение!$G$2:$G$5111,Тех_Движение!$D$2:$D$5111,$C3015,Тех_Движение!$B$2:$B$5111,"&lt;="&amp;P$3)-$F3015)))</f>
        <v>#VALUE!</v>
      </c>
      <c r="Q3015" s="21" t="e">
        <f>IF(OR($B3015="",Q$3&lt;$D3015+Настройки!$B$7),0,MAX(0,$E3015-MAX(0,SUMIFS(Тех_Движение!$G$2:$G$5111,Тех_Движение!$D$2:$D$5111,$C3015,Тех_Движение!$B$2:$B$5111,"&lt;="&amp;Q$3)-$F3015)))</f>
        <v>#VALUE!</v>
      </c>
      <c r="R3015" s="21" t="str">
        <f t="shared" si="142"/>
        <v/>
      </c>
      <c r="S3015" s="23" t="str">
        <f>IF($B3015="","",VLOOKUP($C3015,Настройки!$A$11:$L$17,9,FALSE))</f>
        <v/>
      </c>
      <c r="T3015" s="23" t="str">
        <f t="shared" si="143"/>
        <v/>
      </c>
    </row>
    <row r="3016" spans="1:20" x14ac:dyDescent="0.3">
      <c r="A3016" s="20">
        <f>Тех_Движение!$A$3013</f>
        <v>3012</v>
      </c>
      <c r="B3016" s="20" t="str">
        <f>IF(Тех_Движение!$F$3013&gt;0,Тех_Движение!$I$3013,"")</f>
        <v/>
      </c>
      <c r="C3016" s="20" t="str">
        <f>IF($B3016="","",Тех_Движение!$D$3013)</f>
        <v/>
      </c>
      <c r="D3016" s="9" t="str">
        <f>IF($B3016="","",Тех_Движение!$B$3013)</f>
        <v/>
      </c>
      <c r="E3016" s="21" t="str">
        <f>IF($B3016="","",Тех_Движение!$F$3013)</f>
        <v/>
      </c>
      <c r="F3016" s="21" t="str">
        <f>IF($B3016="","",SUMIFS($E$5:$E3015,$C$5:$C3015,$C3016))</f>
        <v/>
      </c>
      <c r="G3016" s="21" t="str">
        <f>IF($B3016="","",MAX(0,$E3016-MAX(0,SUMIFS(Тех_Движение!$G$2:$G$5111,Тех_Движение!$D$2:$D$5111,$C3016,Тех_Движение!$B$2:$B$5111,"&lt;="&amp;Настройки!$B$5-1)-$F3016)))</f>
        <v/>
      </c>
      <c r="H3016" s="21" t="str">
        <f>IF($B3016="","",IF(AND($D3016&gt;=Настройки!$B$5,$D3016&lt;=Настройки!$B$6),$E3016,0))</f>
        <v/>
      </c>
      <c r="I3016" s="21" t="str">
        <f t="shared" si="141"/>
        <v/>
      </c>
      <c r="J3016" s="21" t="str">
        <f>IF($B3016="","",MAX(0,$E3016-MAX(0,SUMIFS(Тех_Движение!$G$2:$G$5111,Тех_Движение!$D$2:$D$5111,$C3016,Тех_Движение!$B$2:$B$5111,"&lt;="&amp;Настройки!$B$6)-$F3016)))</f>
        <v/>
      </c>
      <c r="K3016" s="21" t="e">
        <f>IF(OR($B3016="",K$3&lt;$D3016+Настройки!$B$7),0,MAX(0,$E3016-MAX(0,SUMIFS(Тех_Движение!$G$2:$G$5111,Тех_Движение!$D$2:$D$5111,$C3016,Тех_Движение!$B$2:$B$5111,"&lt;="&amp;K$3)-$F3016)))</f>
        <v>#VALUE!</v>
      </c>
      <c r="L3016" s="21" t="e">
        <f>IF(OR($B3016="",L$3&lt;$D3016+Настройки!$B$7),0,MAX(0,$E3016-MAX(0,SUMIFS(Тех_Движение!$G$2:$G$5111,Тех_Движение!$D$2:$D$5111,$C3016,Тех_Движение!$B$2:$B$5111,"&lt;="&amp;L$3)-$F3016)))</f>
        <v>#VALUE!</v>
      </c>
      <c r="M3016" s="21" t="e">
        <f>IF(OR($B3016="",M$3&lt;$D3016+Настройки!$B$7),0,MAX(0,$E3016-MAX(0,SUMIFS(Тех_Движение!$G$2:$G$5111,Тех_Движение!$D$2:$D$5111,$C3016,Тех_Движение!$B$2:$B$5111,"&lt;="&amp;M$3)-$F3016)))</f>
        <v>#VALUE!</v>
      </c>
      <c r="N3016" s="21" t="e">
        <f>IF(OR($B3016="",N$3&lt;$D3016+Настройки!$B$7),0,MAX(0,$E3016-MAX(0,SUMIFS(Тех_Движение!$G$2:$G$5111,Тех_Движение!$D$2:$D$5111,$C3016,Тех_Движение!$B$2:$B$5111,"&lt;="&amp;N$3)-$F3016)))</f>
        <v>#VALUE!</v>
      </c>
      <c r="O3016" s="21" t="e">
        <f>IF(OR($B3016="",O$3&lt;$D3016+Настройки!$B$7),0,MAX(0,$E3016-MAX(0,SUMIFS(Тех_Движение!$G$2:$G$5111,Тех_Движение!$D$2:$D$5111,$C3016,Тех_Движение!$B$2:$B$5111,"&lt;="&amp;O$3)-$F3016)))</f>
        <v>#VALUE!</v>
      </c>
      <c r="P3016" s="21" t="e">
        <f>IF(OR($B3016="",P$3&lt;$D3016+Настройки!$B$7),0,MAX(0,$E3016-MAX(0,SUMIFS(Тех_Движение!$G$2:$G$5111,Тех_Движение!$D$2:$D$5111,$C3016,Тех_Движение!$B$2:$B$5111,"&lt;="&amp;P$3)-$F3016)))</f>
        <v>#VALUE!</v>
      </c>
      <c r="Q3016" s="21" t="e">
        <f>IF(OR($B3016="",Q$3&lt;$D3016+Настройки!$B$7),0,MAX(0,$E3016-MAX(0,SUMIFS(Тех_Движение!$G$2:$G$5111,Тех_Движение!$D$2:$D$5111,$C3016,Тех_Движение!$B$2:$B$5111,"&lt;="&amp;Q$3)-$F3016)))</f>
        <v>#VALUE!</v>
      </c>
      <c r="R3016" s="21" t="str">
        <f t="shared" si="142"/>
        <v/>
      </c>
      <c r="S3016" s="23" t="str">
        <f>IF($B3016="","",VLOOKUP($C3016,Настройки!$A$11:$L$17,9,FALSE))</f>
        <v/>
      </c>
      <c r="T3016" s="23" t="str">
        <f t="shared" si="143"/>
        <v/>
      </c>
    </row>
    <row r="3017" spans="1:20" x14ac:dyDescent="0.3">
      <c r="A3017" s="20">
        <f>Тех_Движение!$A$3014</f>
        <v>3013</v>
      </c>
      <c r="B3017" s="20" t="str">
        <f>IF(Тех_Движение!$F$3014&gt;0,Тех_Движение!$I$3014,"")</f>
        <v/>
      </c>
      <c r="C3017" s="20" t="str">
        <f>IF($B3017="","",Тех_Движение!$D$3014)</f>
        <v/>
      </c>
      <c r="D3017" s="9" t="str">
        <f>IF($B3017="","",Тех_Движение!$B$3014)</f>
        <v/>
      </c>
      <c r="E3017" s="21" t="str">
        <f>IF($B3017="","",Тех_Движение!$F$3014)</f>
        <v/>
      </c>
      <c r="F3017" s="21" t="str">
        <f>IF($B3017="","",SUMIFS($E$5:$E3016,$C$5:$C3016,$C3017))</f>
        <v/>
      </c>
      <c r="G3017" s="21" t="str">
        <f>IF($B3017="","",MAX(0,$E3017-MAX(0,SUMIFS(Тех_Движение!$G$2:$G$5111,Тех_Движение!$D$2:$D$5111,$C3017,Тех_Движение!$B$2:$B$5111,"&lt;="&amp;Настройки!$B$5-1)-$F3017)))</f>
        <v/>
      </c>
      <c r="H3017" s="21" t="str">
        <f>IF($B3017="","",IF(AND($D3017&gt;=Настройки!$B$5,$D3017&lt;=Настройки!$B$6),$E3017,0))</f>
        <v/>
      </c>
      <c r="I3017" s="21" t="str">
        <f t="shared" si="141"/>
        <v/>
      </c>
      <c r="J3017" s="21" t="str">
        <f>IF($B3017="","",MAX(0,$E3017-MAX(0,SUMIFS(Тех_Движение!$G$2:$G$5111,Тех_Движение!$D$2:$D$5111,$C3017,Тех_Движение!$B$2:$B$5111,"&lt;="&amp;Настройки!$B$6)-$F3017)))</f>
        <v/>
      </c>
      <c r="K3017" s="21" t="e">
        <f>IF(OR($B3017="",K$3&lt;$D3017+Настройки!$B$7),0,MAX(0,$E3017-MAX(0,SUMIFS(Тех_Движение!$G$2:$G$5111,Тех_Движение!$D$2:$D$5111,$C3017,Тех_Движение!$B$2:$B$5111,"&lt;="&amp;K$3)-$F3017)))</f>
        <v>#VALUE!</v>
      </c>
      <c r="L3017" s="21" t="e">
        <f>IF(OR($B3017="",L$3&lt;$D3017+Настройки!$B$7),0,MAX(0,$E3017-MAX(0,SUMIFS(Тех_Движение!$G$2:$G$5111,Тех_Движение!$D$2:$D$5111,$C3017,Тех_Движение!$B$2:$B$5111,"&lt;="&amp;L$3)-$F3017)))</f>
        <v>#VALUE!</v>
      </c>
      <c r="M3017" s="21" t="e">
        <f>IF(OR($B3017="",M$3&lt;$D3017+Настройки!$B$7),0,MAX(0,$E3017-MAX(0,SUMIFS(Тех_Движение!$G$2:$G$5111,Тех_Движение!$D$2:$D$5111,$C3017,Тех_Движение!$B$2:$B$5111,"&lt;="&amp;M$3)-$F3017)))</f>
        <v>#VALUE!</v>
      </c>
      <c r="N3017" s="21" t="e">
        <f>IF(OR($B3017="",N$3&lt;$D3017+Настройки!$B$7),0,MAX(0,$E3017-MAX(0,SUMIFS(Тех_Движение!$G$2:$G$5111,Тех_Движение!$D$2:$D$5111,$C3017,Тех_Движение!$B$2:$B$5111,"&lt;="&amp;N$3)-$F3017)))</f>
        <v>#VALUE!</v>
      </c>
      <c r="O3017" s="21" t="e">
        <f>IF(OR($B3017="",O$3&lt;$D3017+Настройки!$B$7),0,MAX(0,$E3017-MAX(0,SUMIFS(Тех_Движение!$G$2:$G$5111,Тех_Движение!$D$2:$D$5111,$C3017,Тех_Движение!$B$2:$B$5111,"&lt;="&amp;O$3)-$F3017)))</f>
        <v>#VALUE!</v>
      </c>
      <c r="P3017" s="21" t="e">
        <f>IF(OR($B3017="",P$3&lt;$D3017+Настройки!$B$7),0,MAX(0,$E3017-MAX(0,SUMIFS(Тех_Движение!$G$2:$G$5111,Тех_Движение!$D$2:$D$5111,$C3017,Тех_Движение!$B$2:$B$5111,"&lt;="&amp;P$3)-$F3017)))</f>
        <v>#VALUE!</v>
      </c>
      <c r="Q3017" s="21" t="e">
        <f>IF(OR($B3017="",Q$3&lt;$D3017+Настройки!$B$7),0,MAX(0,$E3017-MAX(0,SUMIFS(Тех_Движение!$G$2:$G$5111,Тех_Движение!$D$2:$D$5111,$C3017,Тех_Движение!$B$2:$B$5111,"&lt;="&amp;Q$3)-$F3017)))</f>
        <v>#VALUE!</v>
      </c>
      <c r="R3017" s="21" t="str">
        <f t="shared" si="142"/>
        <v/>
      </c>
      <c r="S3017" s="23" t="str">
        <f>IF($B3017="","",VLOOKUP($C3017,Настройки!$A$11:$L$17,9,FALSE))</f>
        <v/>
      </c>
      <c r="T3017" s="23" t="str">
        <f t="shared" si="143"/>
        <v/>
      </c>
    </row>
    <row r="3018" spans="1:20" x14ac:dyDescent="0.3">
      <c r="A3018" s="20">
        <f>Тех_Движение!$A$3015</f>
        <v>3014</v>
      </c>
      <c r="B3018" s="20" t="str">
        <f>IF(Тех_Движение!$F$3015&gt;0,Тех_Движение!$I$3015,"")</f>
        <v/>
      </c>
      <c r="C3018" s="20" t="str">
        <f>IF($B3018="","",Тех_Движение!$D$3015)</f>
        <v/>
      </c>
      <c r="D3018" s="9" t="str">
        <f>IF($B3018="","",Тех_Движение!$B$3015)</f>
        <v/>
      </c>
      <c r="E3018" s="21" t="str">
        <f>IF($B3018="","",Тех_Движение!$F$3015)</f>
        <v/>
      </c>
      <c r="F3018" s="21" t="str">
        <f>IF($B3018="","",SUMIFS($E$5:$E3017,$C$5:$C3017,$C3018))</f>
        <v/>
      </c>
      <c r="G3018" s="21" t="str">
        <f>IF($B3018="","",MAX(0,$E3018-MAX(0,SUMIFS(Тех_Движение!$G$2:$G$5111,Тех_Движение!$D$2:$D$5111,$C3018,Тех_Движение!$B$2:$B$5111,"&lt;="&amp;Настройки!$B$5-1)-$F3018)))</f>
        <v/>
      </c>
      <c r="H3018" s="21" t="str">
        <f>IF($B3018="","",IF(AND($D3018&gt;=Настройки!$B$5,$D3018&lt;=Настройки!$B$6),$E3018,0))</f>
        <v/>
      </c>
      <c r="I3018" s="21" t="str">
        <f t="shared" si="141"/>
        <v/>
      </c>
      <c r="J3018" s="21" t="str">
        <f>IF($B3018="","",MAX(0,$E3018-MAX(0,SUMIFS(Тех_Движение!$G$2:$G$5111,Тех_Движение!$D$2:$D$5111,$C3018,Тех_Движение!$B$2:$B$5111,"&lt;="&amp;Настройки!$B$6)-$F3018)))</f>
        <v/>
      </c>
      <c r="K3018" s="21" t="e">
        <f>IF(OR($B3018="",K$3&lt;$D3018+Настройки!$B$7),0,MAX(0,$E3018-MAX(0,SUMIFS(Тех_Движение!$G$2:$G$5111,Тех_Движение!$D$2:$D$5111,$C3018,Тех_Движение!$B$2:$B$5111,"&lt;="&amp;K$3)-$F3018)))</f>
        <v>#VALUE!</v>
      </c>
      <c r="L3018" s="21" t="e">
        <f>IF(OR($B3018="",L$3&lt;$D3018+Настройки!$B$7),0,MAX(0,$E3018-MAX(0,SUMIFS(Тех_Движение!$G$2:$G$5111,Тех_Движение!$D$2:$D$5111,$C3018,Тех_Движение!$B$2:$B$5111,"&lt;="&amp;L$3)-$F3018)))</f>
        <v>#VALUE!</v>
      </c>
      <c r="M3018" s="21" t="e">
        <f>IF(OR($B3018="",M$3&lt;$D3018+Настройки!$B$7),0,MAX(0,$E3018-MAX(0,SUMIFS(Тех_Движение!$G$2:$G$5111,Тех_Движение!$D$2:$D$5111,$C3018,Тех_Движение!$B$2:$B$5111,"&lt;="&amp;M$3)-$F3018)))</f>
        <v>#VALUE!</v>
      </c>
      <c r="N3018" s="21" t="e">
        <f>IF(OR($B3018="",N$3&lt;$D3018+Настройки!$B$7),0,MAX(0,$E3018-MAX(0,SUMIFS(Тех_Движение!$G$2:$G$5111,Тех_Движение!$D$2:$D$5111,$C3018,Тех_Движение!$B$2:$B$5111,"&lt;="&amp;N$3)-$F3018)))</f>
        <v>#VALUE!</v>
      </c>
      <c r="O3018" s="21" t="e">
        <f>IF(OR($B3018="",O$3&lt;$D3018+Настройки!$B$7),0,MAX(0,$E3018-MAX(0,SUMIFS(Тех_Движение!$G$2:$G$5111,Тех_Движение!$D$2:$D$5111,$C3018,Тех_Движение!$B$2:$B$5111,"&lt;="&amp;O$3)-$F3018)))</f>
        <v>#VALUE!</v>
      </c>
      <c r="P3018" s="21" t="e">
        <f>IF(OR($B3018="",P$3&lt;$D3018+Настройки!$B$7),0,MAX(0,$E3018-MAX(0,SUMIFS(Тех_Движение!$G$2:$G$5111,Тех_Движение!$D$2:$D$5111,$C3018,Тех_Движение!$B$2:$B$5111,"&lt;="&amp;P$3)-$F3018)))</f>
        <v>#VALUE!</v>
      </c>
      <c r="Q3018" s="21" t="e">
        <f>IF(OR($B3018="",Q$3&lt;$D3018+Настройки!$B$7),0,MAX(0,$E3018-MAX(0,SUMIFS(Тех_Движение!$G$2:$G$5111,Тех_Движение!$D$2:$D$5111,$C3018,Тех_Движение!$B$2:$B$5111,"&lt;="&amp;Q$3)-$F3018)))</f>
        <v>#VALUE!</v>
      </c>
      <c r="R3018" s="21" t="str">
        <f t="shared" si="142"/>
        <v/>
      </c>
      <c r="S3018" s="23" t="str">
        <f>IF($B3018="","",VLOOKUP($C3018,Настройки!$A$11:$L$17,9,FALSE))</f>
        <v/>
      </c>
      <c r="T3018" s="23" t="str">
        <f t="shared" si="143"/>
        <v/>
      </c>
    </row>
    <row r="3019" spans="1:20" x14ac:dyDescent="0.3">
      <c r="A3019" s="20">
        <f>Тех_Движение!$A$3016</f>
        <v>3015</v>
      </c>
      <c r="B3019" s="20" t="str">
        <f>IF(Тех_Движение!$F$3016&gt;0,Тех_Движение!$I$3016,"")</f>
        <v/>
      </c>
      <c r="C3019" s="20" t="str">
        <f>IF($B3019="","",Тех_Движение!$D$3016)</f>
        <v/>
      </c>
      <c r="D3019" s="9" t="str">
        <f>IF($B3019="","",Тех_Движение!$B$3016)</f>
        <v/>
      </c>
      <c r="E3019" s="21" t="str">
        <f>IF($B3019="","",Тех_Движение!$F$3016)</f>
        <v/>
      </c>
      <c r="F3019" s="21" t="str">
        <f>IF($B3019="","",SUMIFS($E$5:$E3018,$C$5:$C3018,$C3019))</f>
        <v/>
      </c>
      <c r="G3019" s="21" t="str">
        <f>IF($B3019="","",MAX(0,$E3019-MAX(0,SUMIFS(Тех_Движение!$G$2:$G$5111,Тех_Движение!$D$2:$D$5111,$C3019,Тех_Движение!$B$2:$B$5111,"&lt;="&amp;Настройки!$B$5-1)-$F3019)))</f>
        <v/>
      </c>
      <c r="H3019" s="21" t="str">
        <f>IF($B3019="","",IF(AND($D3019&gt;=Настройки!$B$5,$D3019&lt;=Настройки!$B$6),$E3019,0))</f>
        <v/>
      </c>
      <c r="I3019" s="21" t="str">
        <f t="shared" si="141"/>
        <v/>
      </c>
      <c r="J3019" s="21" t="str">
        <f>IF($B3019="","",MAX(0,$E3019-MAX(0,SUMIFS(Тех_Движение!$G$2:$G$5111,Тех_Движение!$D$2:$D$5111,$C3019,Тех_Движение!$B$2:$B$5111,"&lt;="&amp;Настройки!$B$6)-$F3019)))</f>
        <v/>
      </c>
      <c r="K3019" s="21" t="e">
        <f>IF(OR($B3019="",K$3&lt;$D3019+Настройки!$B$7),0,MAX(0,$E3019-MAX(0,SUMIFS(Тех_Движение!$G$2:$G$5111,Тех_Движение!$D$2:$D$5111,$C3019,Тех_Движение!$B$2:$B$5111,"&lt;="&amp;K$3)-$F3019)))</f>
        <v>#VALUE!</v>
      </c>
      <c r="L3019" s="21" t="e">
        <f>IF(OR($B3019="",L$3&lt;$D3019+Настройки!$B$7),0,MAX(0,$E3019-MAX(0,SUMIFS(Тех_Движение!$G$2:$G$5111,Тех_Движение!$D$2:$D$5111,$C3019,Тех_Движение!$B$2:$B$5111,"&lt;="&amp;L$3)-$F3019)))</f>
        <v>#VALUE!</v>
      </c>
      <c r="M3019" s="21" t="e">
        <f>IF(OR($B3019="",M$3&lt;$D3019+Настройки!$B$7),0,MAX(0,$E3019-MAX(0,SUMIFS(Тех_Движение!$G$2:$G$5111,Тех_Движение!$D$2:$D$5111,$C3019,Тех_Движение!$B$2:$B$5111,"&lt;="&amp;M$3)-$F3019)))</f>
        <v>#VALUE!</v>
      </c>
      <c r="N3019" s="21" t="e">
        <f>IF(OR($B3019="",N$3&lt;$D3019+Настройки!$B$7),0,MAX(0,$E3019-MAX(0,SUMIFS(Тех_Движение!$G$2:$G$5111,Тех_Движение!$D$2:$D$5111,$C3019,Тех_Движение!$B$2:$B$5111,"&lt;="&amp;N$3)-$F3019)))</f>
        <v>#VALUE!</v>
      </c>
      <c r="O3019" s="21" t="e">
        <f>IF(OR($B3019="",O$3&lt;$D3019+Настройки!$B$7),0,MAX(0,$E3019-MAX(0,SUMIFS(Тех_Движение!$G$2:$G$5111,Тех_Движение!$D$2:$D$5111,$C3019,Тех_Движение!$B$2:$B$5111,"&lt;="&amp;O$3)-$F3019)))</f>
        <v>#VALUE!</v>
      </c>
      <c r="P3019" s="21" t="e">
        <f>IF(OR($B3019="",P$3&lt;$D3019+Настройки!$B$7),0,MAX(0,$E3019-MAX(0,SUMIFS(Тех_Движение!$G$2:$G$5111,Тех_Движение!$D$2:$D$5111,$C3019,Тех_Движение!$B$2:$B$5111,"&lt;="&amp;P$3)-$F3019)))</f>
        <v>#VALUE!</v>
      </c>
      <c r="Q3019" s="21" t="e">
        <f>IF(OR($B3019="",Q$3&lt;$D3019+Настройки!$B$7),0,MAX(0,$E3019-MAX(0,SUMIFS(Тех_Движение!$G$2:$G$5111,Тех_Движение!$D$2:$D$5111,$C3019,Тех_Движение!$B$2:$B$5111,"&lt;="&amp;Q$3)-$F3019)))</f>
        <v>#VALUE!</v>
      </c>
      <c r="R3019" s="21" t="str">
        <f t="shared" si="142"/>
        <v/>
      </c>
      <c r="S3019" s="23" t="str">
        <f>IF($B3019="","",VLOOKUP($C3019,Настройки!$A$11:$L$17,9,FALSE))</f>
        <v/>
      </c>
      <c r="T3019" s="23" t="str">
        <f t="shared" si="143"/>
        <v/>
      </c>
    </row>
    <row r="3020" spans="1:20" x14ac:dyDescent="0.3">
      <c r="A3020" s="20">
        <f>Тех_Движение!$A$3017</f>
        <v>3016</v>
      </c>
      <c r="B3020" s="20" t="str">
        <f>IF(Тех_Движение!$F$3017&gt;0,Тех_Движение!$I$3017,"")</f>
        <v/>
      </c>
      <c r="C3020" s="20" t="str">
        <f>IF($B3020="","",Тех_Движение!$D$3017)</f>
        <v/>
      </c>
      <c r="D3020" s="9" t="str">
        <f>IF($B3020="","",Тех_Движение!$B$3017)</f>
        <v/>
      </c>
      <c r="E3020" s="21" t="str">
        <f>IF($B3020="","",Тех_Движение!$F$3017)</f>
        <v/>
      </c>
      <c r="F3020" s="21" t="str">
        <f>IF($B3020="","",SUMIFS($E$5:$E3019,$C$5:$C3019,$C3020))</f>
        <v/>
      </c>
      <c r="G3020" s="21" t="str">
        <f>IF($B3020="","",MAX(0,$E3020-MAX(0,SUMIFS(Тех_Движение!$G$2:$G$5111,Тех_Движение!$D$2:$D$5111,$C3020,Тех_Движение!$B$2:$B$5111,"&lt;="&amp;Настройки!$B$5-1)-$F3020)))</f>
        <v/>
      </c>
      <c r="H3020" s="21" t="str">
        <f>IF($B3020="","",IF(AND($D3020&gt;=Настройки!$B$5,$D3020&lt;=Настройки!$B$6),$E3020,0))</f>
        <v/>
      </c>
      <c r="I3020" s="21" t="str">
        <f t="shared" si="141"/>
        <v/>
      </c>
      <c r="J3020" s="21" t="str">
        <f>IF($B3020="","",MAX(0,$E3020-MAX(0,SUMIFS(Тех_Движение!$G$2:$G$5111,Тех_Движение!$D$2:$D$5111,$C3020,Тех_Движение!$B$2:$B$5111,"&lt;="&amp;Настройки!$B$6)-$F3020)))</f>
        <v/>
      </c>
      <c r="K3020" s="21" t="e">
        <f>IF(OR($B3020="",K$3&lt;$D3020+Настройки!$B$7),0,MAX(0,$E3020-MAX(0,SUMIFS(Тех_Движение!$G$2:$G$5111,Тех_Движение!$D$2:$D$5111,$C3020,Тех_Движение!$B$2:$B$5111,"&lt;="&amp;K$3)-$F3020)))</f>
        <v>#VALUE!</v>
      </c>
      <c r="L3020" s="21" t="e">
        <f>IF(OR($B3020="",L$3&lt;$D3020+Настройки!$B$7),0,MAX(0,$E3020-MAX(0,SUMIFS(Тех_Движение!$G$2:$G$5111,Тех_Движение!$D$2:$D$5111,$C3020,Тех_Движение!$B$2:$B$5111,"&lt;="&amp;L$3)-$F3020)))</f>
        <v>#VALUE!</v>
      </c>
      <c r="M3020" s="21" t="e">
        <f>IF(OR($B3020="",M$3&lt;$D3020+Настройки!$B$7),0,MAX(0,$E3020-MAX(0,SUMIFS(Тех_Движение!$G$2:$G$5111,Тех_Движение!$D$2:$D$5111,$C3020,Тех_Движение!$B$2:$B$5111,"&lt;="&amp;M$3)-$F3020)))</f>
        <v>#VALUE!</v>
      </c>
      <c r="N3020" s="21" t="e">
        <f>IF(OR($B3020="",N$3&lt;$D3020+Настройки!$B$7),0,MAX(0,$E3020-MAX(0,SUMIFS(Тех_Движение!$G$2:$G$5111,Тех_Движение!$D$2:$D$5111,$C3020,Тех_Движение!$B$2:$B$5111,"&lt;="&amp;N$3)-$F3020)))</f>
        <v>#VALUE!</v>
      </c>
      <c r="O3020" s="21" t="e">
        <f>IF(OR($B3020="",O$3&lt;$D3020+Настройки!$B$7),0,MAX(0,$E3020-MAX(0,SUMIFS(Тех_Движение!$G$2:$G$5111,Тех_Движение!$D$2:$D$5111,$C3020,Тех_Движение!$B$2:$B$5111,"&lt;="&amp;O$3)-$F3020)))</f>
        <v>#VALUE!</v>
      </c>
      <c r="P3020" s="21" t="e">
        <f>IF(OR($B3020="",P$3&lt;$D3020+Настройки!$B$7),0,MAX(0,$E3020-MAX(0,SUMIFS(Тех_Движение!$G$2:$G$5111,Тех_Движение!$D$2:$D$5111,$C3020,Тех_Движение!$B$2:$B$5111,"&lt;="&amp;P$3)-$F3020)))</f>
        <v>#VALUE!</v>
      </c>
      <c r="Q3020" s="21" t="e">
        <f>IF(OR($B3020="",Q$3&lt;$D3020+Настройки!$B$7),0,MAX(0,$E3020-MAX(0,SUMIFS(Тех_Движение!$G$2:$G$5111,Тех_Движение!$D$2:$D$5111,$C3020,Тех_Движение!$B$2:$B$5111,"&lt;="&amp;Q$3)-$F3020)))</f>
        <v>#VALUE!</v>
      </c>
      <c r="R3020" s="21" t="str">
        <f t="shared" si="142"/>
        <v/>
      </c>
      <c r="S3020" s="23" t="str">
        <f>IF($B3020="","",VLOOKUP($C3020,Настройки!$A$11:$L$17,9,FALSE))</f>
        <v/>
      </c>
      <c r="T3020" s="23" t="str">
        <f t="shared" si="143"/>
        <v/>
      </c>
    </row>
    <row r="3021" spans="1:20" x14ac:dyDescent="0.3">
      <c r="A3021" s="20">
        <f>Тех_Движение!$A$3018</f>
        <v>3017</v>
      </c>
      <c r="B3021" s="20" t="str">
        <f>IF(Тех_Движение!$F$3018&gt;0,Тех_Движение!$I$3018,"")</f>
        <v/>
      </c>
      <c r="C3021" s="20" t="str">
        <f>IF($B3021="","",Тех_Движение!$D$3018)</f>
        <v/>
      </c>
      <c r="D3021" s="9" t="str">
        <f>IF($B3021="","",Тех_Движение!$B$3018)</f>
        <v/>
      </c>
      <c r="E3021" s="21" t="str">
        <f>IF($B3021="","",Тех_Движение!$F$3018)</f>
        <v/>
      </c>
      <c r="F3021" s="21" t="str">
        <f>IF($B3021="","",SUMIFS($E$5:$E3020,$C$5:$C3020,$C3021))</f>
        <v/>
      </c>
      <c r="G3021" s="21" t="str">
        <f>IF($B3021="","",MAX(0,$E3021-MAX(0,SUMIFS(Тех_Движение!$G$2:$G$5111,Тех_Движение!$D$2:$D$5111,$C3021,Тех_Движение!$B$2:$B$5111,"&lt;="&amp;Настройки!$B$5-1)-$F3021)))</f>
        <v/>
      </c>
      <c r="H3021" s="21" t="str">
        <f>IF($B3021="","",IF(AND($D3021&gt;=Настройки!$B$5,$D3021&lt;=Настройки!$B$6),$E3021,0))</f>
        <v/>
      </c>
      <c r="I3021" s="21" t="str">
        <f t="shared" si="141"/>
        <v/>
      </c>
      <c r="J3021" s="21" t="str">
        <f>IF($B3021="","",MAX(0,$E3021-MAX(0,SUMIFS(Тех_Движение!$G$2:$G$5111,Тех_Движение!$D$2:$D$5111,$C3021,Тех_Движение!$B$2:$B$5111,"&lt;="&amp;Настройки!$B$6)-$F3021)))</f>
        <v/>
      </c>
      <c r="K3021" s="21" t="e">
        <f>IF(OR($B3021="",K$3&lt;$D3021+Настройки!$B$7),0,MAX(0,$E3021-MAX(0,SUMIFS(Тех_Движение!$G$2:$G$5111,Тех_Движение!$D$2:$D$5111,$C3021,Тех_Движение!$B$2:$B$5111,"&lt;="&amp;K$3)-$F3021)))</f>
        <v>#VALUE!</v>
      </c>
      <c r="L3021" s="21" t="e">
        <f>IF(OR($B3021="",L$3&lt;$D3021+Настройки!$B$7),0,MAX(0,$E3021-MAX(0,SUMIFS(Тех_Движение!$G$2:$G$5111,Тех_Движение!$D$2:$D$5111,$C3021,Тех_Движение!$B$2:$B$5111,"&lt;="&amp;L$3)-$F3021)))</f>
        <v>#VALUE!</v>
      </c>
      <c r="M3021" s="21" t="e">
        <f>IF(OR($B3021="",M$3&lt;$D3021+Настройки!$B$7),0,MAX(0,$E3021-MAX(0,SUMIFS(Тех_Движение!$G$2:$G$5111,Тех_Движение!$D$2:$D$5111,$C3021,Тех_Движение!$B$2:$B$5111,"&lt;="&amp;M$3)-$F3021)))</f>
        <v>#VALUE!</v>
      </c>
      <c r="N3021" s="21" t="e">
        <f>IF(OR($B3021="",N$3&lt;$D3021+Настройки!$B$7),0,MAX(0,$E3021-MAX(0,SUMIFS(Тех_Движение!$G$2:$G$5111,Тех_Движение!$D$2:$D$5111,$C3021,Тех_Движение!$B$2:$B$5111,"&lt;="&amp;N$3)-$F3021)))</f>
        <v>#VALUE!</v>
      </c>
      <c r="O3021" s="21" t="e">
        <f>IF(OR($B3021="",O$3&lt;$D3021+Настройки!$B$7),0,MAX(0,$E3021-MAX(0,SUMIFS(Тех_Движение!$G$2:$G$5111,Тех_Движение!$D$2:$D$5111,$C3021,Тех_Движение!$B$2:$B$5111,"&lt;="&amp;O$3)-$F3021)))</f>
        <v>#VALUE!</v>
      </c>
      <c r="P3021" s="21" t="e">
        <f>IF(OR($B3021="",P$3&lt;$D3021+Настройки!$B$7),0,MAX(0,$E3021-MAX(0,SUMIFS(Тех_Движение!$G$2:$G$5111,Тех_Движение!$D$2:$D$5111,$C3021,Тех_Движение!$B$2:$B$5111,"&lt;="&amp;P$3)-$F3021)))</f>
        <v>#VALUE!</v>
      </c>
      <c r="Q3021" s="21" t="e">
        <f>IF(OR($B3021="",Q$3&lt;$D3021+Настройки!$B$7),0,MAX(0,$E3021-MAX(0,SUMIFS(Тех_Движение!$G$2:$G$5111,Тех_Движение!$D$2:$D$5111,$C3021,Тех_Движение!$B$2:$B$5111,"&lt;="&amp;Q$3)-$F3021)))</f>
        <v>#VALUE!</v>
      </c>
      <c r="R3021" s="21" t="str">
        <f t="shared" si="142"/>
        <v/>
      </c>
      <c r="S3021" s="23" t="str">
        <f>IF($B3021="","",VLOOKUP($C3021,Настройки!$A$11:$L$17,9,FALSE))</f>
        <v/>
      </c>
      <c r="T3021" s="23" t="str">
        <f t="shared" si="143"/>
        <v/>
      </c>
    </row>
    <row r="3022" spans="1:20" x14ac:dyDescent="0.3">
      <c r="A3022" s="20">
        <f>Тех_Движение!$A$3019</f>
        <v>3018</v>
      </c>
      <c r="B3022" s="20" t="str">
        <f>IF(Тех_Движение!$F$3019&gt;0,Тех_Движение!$I$3019,"")</f>
        <v/>
      </c>
      <c r="C3022" s="20" t="str">
        <f>IF($B3022="","",Тех_Движение!$D$3019)</f>
        <v/>
      </c>
      <c r="D3022" s="9" t="str">
        <f>IF($B3022="","",Тех_Движение!$B$3019)</f>
        <v/>
      </c>
      <c r="E3022" s="21" t="str">
        <f>IF($B3022="","",Тех_Движение!$F$3019)</f>
        <v/>
      </c>
      <c r="F3022" s="21" t="str">
        <f>IF($B3022="","",SUMIFS($E$5:$E3021,$C$5:$C3021,$C3022))</f>
        <v/>
      </c>
      <c r="G3022" s="21" t="str">
        <f>IF($B3022="","",MAX(0,$E3022-MAX(0,SUMIFS(Тех_Движение!$G$2:$G$5111,Тех_Движение!$D$2:$D$5111,$C3022,Тех_Движение!$B$2:$B$5111,"&lt;="&amp;Настройки!$B$5-1)-$F3022)))</f>
        <v/>
      </c>
      <c r="H3022" s="21" t="str">
        <f>IF($B3022="","",IF(AND($D3022&gt;=Настройки!$B$5,$D3022&lt;=Настройки!$B$6),$E3022,0))</f>
        <v/>
      </c>
      <c r="I3022" s="21" t="str">
        <f t="shared" si="141"/>
        <v/>
      </c>
      <c r="J3022" s="21" t="str">
        <f>IF($B3022="","",MAX(0,$E3022-MAX(0,SUMIFS(Тех_Движение!$G$2:$G$5111,Тех_Движение!$D$2:$D$5111,$C3022,Тех_Движение!$B$2:$B$5111,"&lt;="&amp;Настройки!$B$6)-$F3022)))</f>
        <v/>
      </c>
      <c r="K3022" s="21" t="e">
        <f>IF(OR($B3022="",K$3&lt;$D3022+Настройки!$B$7),0,MAX(0,$E3022-MAX(0,SUMIFS(Тех_Движение!$G$2:$G$5111,Тех_Движение!$D$2:$D$5111,$C3022,Тех_Движение!$B$2:$B$5111,"&lt;="&amp;K$3)-$F3022)))</f>
        <v>#VALUE!</v>
      </c>
      <c r="L3022" s="21" t="e">
        <f>IF(OR($B3022="",L$3&lt;$D3022+Настройки!$B$7),0,MAX(0,$E3022-MAX(0,SUMIFS(Тех_Движение!$G$2:$G$5111,Тех_Движение!$D$2:$D$5111,$C3022,Тех_Движение!$B$2:$B$5111,"&lt;="&amp;L$3)-$F3022)))</f>
        <v>#VALUE!</v>
      </c>
      <c r="M3022" s="21" t="e">
        <f>IF(OR($B3022="",M$3&lt;$D3022+Настройки!$B$7),0,MAX(0,$E3022-MAX(0,SUMIFS(Тех_Движение!$G$2:$G$5111,Тех_Движение!$D$2:$D$5111,$C3022,Тех_Движение!$B$2:$B$5111,"&lt;="&amp;M$3)-$F3022)))</f>
        <v>#VALUE!</v>
      </c>
      <c r="N3022" s="21" t="e">
        <f>IF(OR($B3022="",N$3&lt;$D3022+Настройки!$B$7),0,MAX(0,$E3022-MAX(0,SUMIFS(Тех_Движение!$G$2:$G$5111,Тех_Движение!$D$2:$D$5111,$C3022,Тех_Движение!$B$2:$B$5111,"&lt;="&amp;N$3)-$F3022)))</f>
        <v>#VALUE!</v>
      </c>
      <c r="O3022" s="21" t="e">
        <f>IF(OR($B3022="",O$3&lt;$D3022+Настройки!$B$7),0,MAX(0,$E3022-MAX(0,SUMIFS(Тех_Движение!$G$2:$G$5111,Тех_Движение!$D$2:$D$5111,$C3022,Тех_Движение!$B$2:$B$5111,"&lt;="&amp;O$3)-$F3022)))</f>
        <v>#VALUE!</v>
      </c>
      <c r="P3022" s="21" t="e">
        <f>IF(OR($B3022="",P$3&lt;$D3022+Настройки!$B$7),0,MAX(0,$E3022-MAX(0,SUMIFS(Тех_Движение!$G$2:$G$5111,Тех_Движение!$D$2:$D$5111,$C3022,Тех_Движение!$B$2:$B$5111,"&lt;="&amp;P$3)-$F3022)))</f>
        <v>#VALUE!</v>
      </c>
      <c r="Q3022" s="21" t="e">
        <f>IF(OR($B3022="",Q$3&lt;$D3022+Настройки!$B$7),0,MAX(0,$E3022-MAX(0,SUMIFS(Тех_Движение!$G$2:$G$5111,Тех_Движение!$D$2:$D$5111,$C3022,Тех_Движение!$B$2:$B$5111,"&lt;="&amp;Q$3)-$F3022)))</f>
        <v>#VALUE!</v>
      </c>
      <c r="R3022" s="21" t="str">
        <f t="shared" si="142"/>
        <v/>
      </c>
      <c r="S3022" s="23" t="str">
        <f>IF($B3022="","",VLOOKUP($C3022,Настройки!$A$11:$L$17,9,FALSE))</f>
        <v/>
      </c>
      <c r="T3022" s="23" t="str">
        <f t="shared" si="143"/>
        <v/>
      </c>
    </row>
    <row r="3023" spans="1:20" x14ac:dyDescent="0.3">
      <c r="A3023" s="20">
        <f>Тех_Движение!$A$3020</f>
        <v>3019</v>
      </c>
      <c r="B3023" s="20" t="str">
        <f>IF(Тех_Движение!$F$3020&gt;0,Тех_Движение!$I$3020,"")</f>
        <v/>
      </c>
      <c r="C3023" s="20" t="str">
        <f>IF($B3023="","",Тех_Движение!$D$3020)</f>
        <v/>
      </c>
      <c r="D3023" s="9" t="str">
        <f>IF($B3023="","",Тех_Движение!$B$3020)</f>
        <v/>
      </c>
      <c r="E3023" s="21" t="str">
        <f>IF($B3023="","",Тех_Движение!$F$3020)</f>
        <v/>
      </c>
      <c r="F3023" s="21" t="str">
        <f>IF($B3023="","",SUMIFS($E$5:$E3022,$C$5:$C3022,$C3023))</f>
        <v/>
      </c>
      <c r="G3023" s="21" t="str">
        <f>IF($B3023="","",MAX(0,$E3023-MAX(0,SUMIFS(Тех_Движение!$G$2:$G$5111,Тех_Движение!$D$2:$D$5111,$C3023,Тех_Движение!$B$2:$B$5111,"&lt;="&amp;Настройки!$B$5-1)-$F3023)))</f>
        <v/>
      </c>
      <c r="H3023" s="21" t="str">
        <f>IF($B3023="","",IF(AND($D3023&gt;=Настройки!$B$5,$D3023&lt;=Настройки!$B$6),$E3023,0))</f>
        <v/>
      </c>
      <c r="I3023" s="21" t="str">
        <f t="shared" si="141"/>
        <v/>
      </c>
      <c r="J3023" s="21" t="str">
        <f>IF($B3023="","",MAX(0,$E3023-MAX(0,SUMIFS(Тех_Движение!$G$2:$G$5111,Тех_Движение!$D$2:$D$5111,$C3023,Тех_Движение!$B$2:$B$5111,"&lt;="&amp;Настройки!$B$6)-$F3023)))</f>
        <v/>
      </c>
      <c r="K3023" s="21" t="e">
        <f>IF(OR($B3023="",K$3&lt;$D3023+Настройки!$B$7),0,MAX(0,$E3023-MAX(0,SUMIFS(Тех_Движение!$G$2:$G$5111,Тех_Движение!$D$2:$D$5111,$C3023,Тех_Движение!$B$2:$B$5111,"&lt;="&amp;K$3)-$F3023)))</f>
        <v>#VALUE!</v>
      </c>
      <c r="L3023" s="21" t="e">
        <f>IF(OR($B3023="",L$3&lt;$D3023+Настройки!$B$7),0,MAX(0,$E3023-MAX(0,SUMIFS(Тех_Движение!$G$2:$G$5111,Тех_Движение!$D$2:$D$5111,$C3023,Тех_Движение!$B$2:$B$5111,"&lt;="&amp;L$3)-$F3023)))</f>
        <v>#VALUE!</v>
      </c>
      <c r="M3023" s="21" t="e">
        <f>IF(OR($B3023="",M$3&lt;$D3023+Настройки!$B$7),0,MAX(0,$E3023-MAX(0,SUMIFS(Тех_Движение!$G$2:$G$5111,Тех_Движение!$D$2:$D$5111,$C3023,Тех_Движение!$B$2:$B$5111,"&lt;="&amp;M$3)-$F3023)))</f>
        <v>#VALUE!</v>
      </c>
      <c r="N3023" s="21" t="e">
        <f>IF(OR($B3023="",N$3&lt;$D3023+Настройки!$B$7),0,MAX(0,$E3023-MAX(0,SUMIFS(Тех_Движение!$G$2:$G$5111,Тех_Движение!$D$2:$D$5111,$C3023,Тех_Движение!$B$2:$B$5111,"&lt;="&amp;N$3)-$F3023)))</f>
        <v>#VALUE!</v>
      </c>
      <c r="O3023" s="21" t="e">
        <f>IF(OR($B3023="",O$3&lt;$D3023+Настройки!$B$7),0,MAX(0,$E3023-MAX(0,SUMIFS(Тех_Движение!$G$2:$G$5111,Тех_Движение!$D$2:$D$5111,$C3023,Тех_Движение!$B$2:$B$5111,"&lt;="&amp;O$3)-$F3023)))</f>
        <v>#VALUE!</v>
      </c>
      <c r="P3023" s="21" t="e">
        <f>IF(OR($B3023="",P$3&lt;$D3023+Настройки!$B$7),0,MAX(0,$E3023-MAX(0,SUMIFS(Тех_Движение!$G$2:$G$5111,Тех_Движение!$D$2:$D$5111,$C3023,Тех_Движение!$B$2:$B$5111,"&lt;="&amp;P$3)-$F3023)))</f>
        <v>#VALUE!</v>
      </c>
      <c r="Q3023" s="21" t="e">
        <f>IF(OR($B3023="",Q$3&lt;$D3023+Настройки!$B$7),0,MAX(0,$E3023-MAX(0,SUMIFS(Тех_Движение!$G$2:$G$5111,Тех_Движение!$D$2:$D$5111,$C3023,Тех_Движение!$B$2:$B$5111,"&lt;="&amp;Q$3)-$F3023)))</f>
        <v>#VALUE!</v>
      </c>
      <c r="R3023" s="21" t="str">
        <f t="shared" si="142"/>
        <v/>
      </c>
      <c r="S3023" s="23" t="str">
        <f>IF($B3023="","",VLOOKUP($C3023,Настройки!$A$11:$L$17,9,FALSE))</f>
        <v/>
      </c>
      <c r="T3023" s="23" t="str">
        <f t="shared" si="143"/>
        <v/>
      </c>
    </row>
    <row r="3024" spans="1:20" x14ac:dyDescent="0.3">
      <c r="A3024" s="20">
        <f>Тех_Движение!$A$3021</f>
        <v>3020</v>
      </c>
      <c r="B3024" s="20" t="str">
        <f>IF(Тех_Движение!$F$3021&gt;0,Тех_Движение!$I$3021,"")</f>
        <v/>
      </c>
      <c r="C3024" s="20" t="str">
        <f>IF($B3024="","",Тех_Движение!$D$3021)</f>
        <v/>
      </c>
      <c r="D3024" s="9" t="str">
        <f>IF($B3024="","",Тех_Движение!$B$3021)</f>
        <v/>
      </c>
      <c r="E3024" s="21" t="str">
        <f>IF($B3024="","",Тех_Движение!$F$3021)</f>
        <v/>
      </c>
      <c r="F3024" s="21" t="str">
        <f>IF($B3024="","",SUMIFS($E$5:$E3023,$C$5:$C3023,$C3024))</f>
        <v/>
      </c>
      <c r="G3024" s="21" t="str">
        <f>IF($B3024="","",MAX(0,$E3024-MAX(0,SUMIFS(Тех_Движение!$G$2:$G$5111,Тех_Движение!$D$2:$D$5111,$C3024,Тех_Движение!$B$2:$B$5111,"&lt;="&amp;Настройки!$B$5-1)-$F3024)))</f>
        <v/>
      </c>
      <c r="H3024" s="21" t="str">
        <f>IF($B3024="","",IF(AND($D3024&gt;=Настройки!$B$5,$D3024&lt;=Настройки!$B$6),$E3024,0))</f>
        <v/>
      </c>
      <c r="I3024" s="21" t="str">
        <f t="shared" si="141"/>
        <v/>
      </c>
      <c r="J3024" s="21" t="str">
        <f>IF($B3024="","",MAX(0,$E3024-MAX(0,SUMIFS(Тех_Движение!$G$2:$G$5111,Тех_Движение!$D$2:$D$5111,$C3024,Тех_Движение!$B$2:$B$5111,"&lt;="&amp;Настройки!$B$6)-$F3024)))</f>
        <v/>
      </c>
      <c r="K3024" s="21" t="e">
        <f>IF(OR($B3024="",K$3&lt;$D3024+Настройки!$B$7),0,MAX(0,$E3024-MAX(0,SUMIFS(Тех_Движение!$G$2:$G$5111,Тех_Движение!$D$2:$D$5111,$C3024,Тех_Движение!$B$2:$B$5111,"&lt;="&amp;K$3)-$F3024)))</f>
        <v>#VALUE!</v>
      </c>
      <c r="L3024" s="21" t="e">
        <f>IF(OR($B3024="",L$3&lt;$D3024+Настройки!$B$7),0,MAX(0,$E3024-MAX(0,SUMIFS(Тех_Движение!$G$2:$G$5111,Тех_Движение!$D$2:$D$5111,$C3024,Тех_Движение!$B$2:$B$5111,"&lt;="&amp;L$3)-$F3024)))</f>
        <v>#VALUE!</v>
      </c>
      <c r="M3024" s="21" t="e">
        <f>IF(OR($B3024="",M$3&lt;$D3024+Настройки!$B$7),0,MAX(0,$E3024-MAX(0,SUMIFS(Тех_Движение!$G$2:$G$5111,Тех_Движение!$D$2:$D$5111,$C3024,Тех_Движение!$B$2:$B$5111,"&lt;="&amp;M$3)-$F3024)))</f>
        <v>#VALUE!</v>
      </c>
      <c r="N3024" s="21" t="e">
        <f>IF(OR($B3024="",N$3&lt;$D3024+Настройки!$B$7),0,MAX(0,$E3024-MAX(0,SUMIFS(Тех_Движение!$G$2:$G$5111,Тех_Движение!$D$2:$D$5111,$C3024,Тех_Движение!$B$2:$B$5111,"&lt;="&amp;N$3)-$F3024)))</f>
        <v>#VALUE!</v>
      </c>
      <c r="O3024" s="21" t="e">
        <f>IF(OR($B3024="",O$3&lt;$D3024+Настройки!$B$7),0,MAX(0,$E3024-MAX(0,SUMIFS(Тех_Движение!$G$2:$G$5111,Тех_Движение!$D$2:$D$5111,$C3024,Тех_Движение!$B$2:$B$5111,"&lt;="&amp;O$3)-$F3024)))</f>
        <v>#VALUE!</v>
      </c>
      <c r="P3024" s="21" t="e">
        <f>IF(OR($B3024="",P$3&lt;$D3024+Настройки!$B$7),0,MAX(0,$E3024-MAX(0,SUMIFS(Тех_Движение!$G$2:$G$5111,Тех_Движение!$D$2:$D$5111,$C3024,Тех_Движение!$B$2:$B$5111,"&lt;="&amp;P$3)-$F3024)))</f>
        <v>#VALUE!</v>
      </c>
      <c r="Q3024" s="21" t="e">
        <f>IF(OR($B3024="",Q$3&lt;$D3024+Настройки!$B$7),0,MAX(0,$E3024-MAX(0,SUMIFS(Тех_Движение!$G$2:$G$5111,Тех_Движение!$D$2:$D$5111,$C3024,Тех_Движение!$B$2:$B$5111,"&lt;="&amp;Q$3)-$F3024)))</f>
        <v>#VALUE!</v>
      </c>
      <c r="R3024" s="21" t="str">
        <f t="shared" si="142"/>
        <v/>
      </c>
      <c r="S3024" s="23" t="str">
        <f>IF($B3024="","",VLOOKUP($C3024,Настройки!$A$11:$L$17,9,FALSE))</f>
        <v/>
      </c>
      <c r="T3024" s="23" t="str">
        <f t="shared" si="143"/>
        <v/>
      </c>
    </row>
    <row r="3025" spans="1:20" x14ac:dyDescent="0.3">
      <c r="A3025" s="20">
        <f>Тех_Движение!$A$3022</f>
        <v>3021</v>
      </c>
      <c r="B3025" s="20" t="str">
        <f>IF(Тех_Движение!$F$3022&gt;0,Тех_Движение!$I$3022,"")</f>
        <v/>
      </c>
      <c r="C3025" s="20" t="str">
        <f>IF($B3025="","",Тех_Движение!$D$3022)</f>
        <v/>
      </c>
      <c r="D3025" s="9" t="str">
        <f>IF($B3025="","",Тех_Движение!$B$3022)</f>
        <v/>
      </c>
      <c r="E3025" s="21" t="str">
        <f>IF($B3025="","",Тех_Движение!$F$3022)</f>
        <v/>
      </c>
      <c r="F3025" s="21" t="str">
        <f>IF($B3025="","",SUMIFS($E$5:$E3024,$C$5:$C3024,$C3025))</f>
        <v/>
      </c>
      <c r="G3025" s="21" t="str">
        <f>IF($B3025="","",MAX(0,$E3025-MAX(0,SUMIFS(Тех_Движение!$G$2:$G$5111,Тех_Движение!$D$2:$D$5111,$C3025,Тех_Движение!$B$2:$B$5111,"&lt;="&amp;Настройки!$B$5-1)-$F3025)))</f>
        <v/>
      </c>
      <c r="H3025" s="21" t="str">
        <f>IF($B3025="","",IF(AND($D3025&gt;=Настройки!$B$5,$D3025&lt;=Настройки!$B$6),$E3025,0))</f>
        <v/>
      </c>
      <c r="I3025" s="21" t="str">
        <f t="shared" si="141"/>
        <v/>
      </c>
      <c r="J3025" s="21" t="str">
        <f>IF($B3025="","",MAX(0,$E3025-MAX(0,SUMIFS(Тех_Движение!$G$2:$G$5111,Тех_Движение!$D$2:$D$5111,$C3025,Тех_Движение!$B$2:$B$5111,"&lt;="&amp;Настройки!$B$6)-$F3025)))</f>
        <v/>
      </c>
      <c r="K3025" s="21" t="e">
        <f>IF(OR($B3025="",K$3&lt;$D3025+Настройки!$B$7),0,MAX(0,$E3025-MAX(0,SUMIFS(Тех_Движение!$G$2:$G$5111,Тех_Движение!$D$2:$D$5111,$C3025,Тех_Движение!$B$2:$B$5111,"&lt;="&amp;K$3)-$F3025)))</f>
        <v>#VALUE!</v>
      </c>
      <c r="L3025" s="21" t="e">
        <f>IF(OR($B3025="",L$3&lt;$D3025+Настройки!$B$7),0,MAX(0,$E3025-MAX(0,SUMIFS(Тех_Движение!$G$2:$G$5111,Тех_Движение!$D$2:$D$5111,$C3025,Тех_Движение!$B$2:$B$5111,"&lt;="&amp;L$3)-$F3025)))</f>
        <v>#VALUE!</v>
      </c>
      <c r="M3025" s="21" t="e">
        <f>IF(OR($B3025="",M$3&lt;$D3025+Настройки!$B$7),0,MAX(0,$E3025-MAX(0,SUMIFS(Тех_Движение!$G$2:$G$5111,Тех_Движение!$D$2:$D$5111,$C3025,Тех_Движение!$B$2:$B$5111,"&lt;="&amp;M$3)-$F3025)))</f>
        <v>#VALUE!</v>
      </c>
      <c r="N3025" s="21" t="e">
        <f>IF(OR($B3025="",N$3&lt;$D3025+Настройки!$B$7),0,MAX(0,$E3025-MAX(0,SUMIFS(Тех_Движение!$G$2:$G$5111,Тех_Движение!$D$2:$D$5111,$C3025,Тех_Движение!$B$2:$B$5111,"&lt;="&amp;N$3)-$F3025)))</f>
        <v>#VALUE!</v>
      </c>
      <c r="O3025" s="21" t="e">
        <f>IF(OR($B3025="",O$3&lt;$D3025+Настройки!$B$7),0,MAX(0,$E3025-MAX(0,SUMIFS(Тех_Движение!$G$2:$G$5111,Тех_Движение!$D$2:$D$5111,$C3025,Тех_Движение!$B$2:$B$5111,"&lt;="&amp;O$3)-$F3025)))</f>
        <v>#VALUE!</v>
      </c>
      <c r="P3025" s="21" t="e">
        <f>IF(OR($B3025="",P$3&lt;$D3025+Настройки!$B$7),0,MAX(0,$E3025-MAX(0,SUMIFS(Тех_Движение!$G$2:$G$5111,Тех_Движение!$D$2:$D$5111,$C3025,Тех_Движение!$B$2:$B$5111,"&lt;="&amp;P$3)-$F3025)))</f>
        <v>#VALUE!</v>
      </c>
      <c r="Q3025" s="21" t="e">
        <f>IF(OR($B3025="",Q$3&lt;$D3025+Настройки!$B$7),0,MAX(0,$E3025-MAX(0,SUMIFS(Тех_Движение!$G$2:$G$5111,Тех_Движение!$D$2:$D$5111,$C3025,Тех_Движение!$B$2:$B$5111,"&lt;="&amp;Q$3)-$F3025)))</f>
        <v>#VALUE!</v>
      </c>
      <c r="R3025" s="21" t="str">
        <f t="shared" si="142"/>
        <v/>
      </c>
      <c r="S3025" s="23" t="str">
        <f>IF($B3025="","",VLOOKUP($C3025,Настройки!$A$11:$L$17,9,FALSE))</f>
        <v/>
      </c>
      <c r="T3025" s="23" t="str">
        <f t="shared" si="143"/>
        <v/>
      </c>
    </row>
    <row r="3026" spans="1:20" x14ac:dyDescent="0.3">
      <c r="A3026" s="20">
        <f>Тех_Движение!$A$3023</f>
        <v>3022</v>
      </c>
      <c r="B3026" s="20" t="str">
        <f>IF(Тех_Движение!$F$3023&gt;0,Тех_Движение!$I$3023,"")</f>
        <v/>
      </c>
      <c r="C3026" s="20" t="str">
        <f>IF($B3026="","",Тех_Движение!$D$3023)</f>
        <v/>
      </c>
      <c r="D3026" s="9" t="str">
        <f>IF($B3026="","",Тех_Движение!$B$3023)</f>
        <v/>
      </c>
      <c r="E3026" s="21" t="str">
        <f>IF($B3026="","",Тех_Движение!$F$3023)</f>
        <v/>
      </c>
      <c r="F3026" s="21" t="str">
        <f>IF($B3026="","",SUMIFS($E$5:$E3025,$C$5:$C3025,$C3026))</f>
        <v/>
      </c>
      <c r="G3026" s="21" t="str">
        <f>IF($B3026="","",MAX(0,$E3026-MAX(0,SUMIFS(Тех_Движение!$G$2:$G$5111,Тех_Движение!$D$2:$D$5111,$C3026,Тех_Движение!$B$2:$B$5111,"&lt;="&amp;Настройки!$B$5-1)-$F3026)))</f>
        <v/>
      </c>
      <c r="H3026" s="21" t="str">
        <f>IF($B3026="","",IF(AND($D3026&gt;=Настройки!$B$5,$D3026&lt;=Настройки!$B$6),$E3026,0))</f>
        <v/>
      </c>
      <c r="I3026" s="21" t="str">
        <f t="shared" si="141"/>
        <v/>
      </c>
      <c r="J3026" s="21" t="str">
        <f>IF($B3026="","",MAX(0,$E3026-MAX(0,SUMIFS(Тех_Движение!$G$2:$G$5111,Тех_Движение!$D$2:$D$5111,$C3026,Тех_Движение!$B$2:$B$5111,"&lt;="&amp;Настройки!$B$6)-$F3026)))</f>
        <v/>
      </c>
      <c r="K3026" s="21" t="e">
        <f>IF(OR($B3026="",K$3&lt;$D3026+Настройки!$B$7),0,MAX(0,$E3026-MAX(0,SUMIFS(Тех_Движение!$G$2:$G$5111,Тех_Движение!$D$2:$D$5111,$C3026,Тех_Движение!$B$2:$B$5111,"&lt;="&amp;K$3)-$F3026)))</f>
        <v>#VALUE!</v>
      </c>
      <c r="L3026" s="21" t="e">
        <f>IF(OR($B3026="",L$3&lt;$D3026+Настройки!$B$7),0,MAX(0,$E3026-MAX(0,SUMIFS(Тех_Движение!$G$2:$G$5111,Тех_Движение!$D$2:$D$5111,$C3026,Тех_Движение!$B$2:$B$5111,"&lt;="&amp;L$3)-$F3026)))</f>
        <v>#VALUE!</v>
      </c>
      <c r="M3026" s="21" t="e">
        <f>IF(OR($B3026="",M$3&lt;$D3026+Настройки!$B$7),0,MAX(0,$E3026-MAX(0,SUMIFS(Тех_Движение!$G$2:$G$5111,Тех_Движение!$D$2:$D$5111,$C3026,Тех_Движение!$B$2:$B$5111,"&lt;="&amp;M$3)-$F3026)))</f>
        <v>#VALUE!</v>
      </c>
      <c r="N3026" s="21" t="e">
        <f>IF(OR($B3026="",N$3&lt;$D3026+Настройки!$B$7),0,MAX(0,$E3026-MAX(0,SUMIFS(Тех_Движение!$G$2:$G$5111,Тех_Движение!$D$2:$D$5111,$C3026,Тех_Движение!$B$2:$B$5111,"&lt;="&amp;N$3)-$F3026)))</f>
        <v>#VALUE!</v>
      </c>
      <c r="O3026" s="21" t="e">
        <f>IF(OR($B3026="",O$3&lt;$D3026+Настройки!$B$7),0,MAX(0,$E3026-MAX(0,SUMIFS(Тех_Движение!$G$2:$G$5111,Тех_Движение!$D$2:$D$5111,$C3026,Тех_Движение!$B$2:$B$5111,"&lt;="&amp;O$3)-$F3026)))</f>
        <v>#VALUE!</v>
      </c>
      <c r="P3026" s="21" t="e">
        <f>IF(OR($B3026="",P$3&lt;$D3026+Настройки!$B$7),0,MAX(0,$E3026-MAX(0,SUMIFS(Тех_Движение!$G$2:$G$5111,Тех_Движение!$D$2:$D$5111,$C3026,Тех_Движение!$B$2:$B$5111,"&lt;="&amp;P$3)-$F3026)))</f>
        <v>#VALUE!</v>
      </c>
      <c r="Q3026" s="21" t="e">
        <f>IF(OR($B3026="",Q$3&lt;$D3026+Настройки!$B$7),0,MAX(0,$E3026-MAX(0,SUMIFS(Тех_Движение!$G$2:$G$5111,Тех_Движение!$D$2:$D$5111,$C3026,Тех_Движение!$B$2:$B$5111,"&lt;="&amp;Q$3)-$F3026)))</f>
        <v>#VALUE!</v>
      </c>
      <c r="R3026" s="21" t="str">
        <f t="shared" si="142"/>
        <v/>
      </c>
      <c r="S3026" s="23" t="str">
        <f>IF($B3026="","",VLOOKUP($C3026,Настройки!$A$11:$L$17,9,FALSE))</f>
        <v/>
      </c>
      <c r="T3026" s="23" t="str">
        <f t="shared" si="143"/>
        <v/>
      </c>
    </row>
    <row r="3027" spans="1:20" x14ac:dyDescent="0.3">
      <c r="A3027" s="20">
        <f>Тех_Движение!$A$3024</f>
        <v>3023</v>
      </c>
      <c r="B3027" s="20" t="str">
        <f>IF(Тех_Движение!$F$3024&gt;0,Тех_Движение!$I$3024,"")</f>
        <v/>
      </c>
      <c r="C3027" s="20" t="str">
        <f>IF($B3027="","",Тех_Движение!$D$3024)</f>
        <v/>
      </c>
      <c r="D3027" s="9" t="str">
        <f>IF($B3027="","",Тех_Движение!$B$3024)</f>
        <v/>
      </c>
      <c r="E3027" s="21" t="str">
        <f>IF($B3027="","",Тех_Движение!$F$3024)</f>
        <v/>
      </c>
      <c r="F3027" s="21" t="str">
        <f>IF($B3027="","",SUMIFS($E$5:$E3026,$C$5:$C3026,$C3027))</f>
        <v/>
      </c>
      <c r="G3027" s="21" t="str">
        <f>IF($B3027="","",MAX(0,$E3027-MAX(0,SUMIFS(Тех_Движение!$G$2:$G$5111,Тех_Движение!$D$2:$D$5111,$C3027,Тех_Движение!$B$2:$B$5111,"&lt;="&amp;Настройки!$B$5-1)-$F3027)))</f>
        <v/>
      </c>
      <c r="H3027" s="21" t="str">
        <f>IF($B3027="","",IF(AND($D3027&gt;=Настройки!$B$5,$D3027&lt;=Настройки!$B$6),$E3027,0))</f>
        <v/>
      </c>
      <c r="I3027" s="21" t="str">
        <f t="shared" si="141"/>
        <v/>
      </c>
      <c r="J3027" s="21" t="str">
        <f>IF($B3027="","",MAX(0,$E3027-MAX(0,SUMIFS(Тех_Движение!$G$2:$G$5111,Тех_Движение!$D$2:$D$5111,$C3027,Тех_Движение!$B$2:$B$5111,"&lt;="&amp;Настройки!$B$6)-$F3027)))</f>
        <v/>
      </c>
      <c r="K3027" s="21" t="e">
        <f>IF(OR($B3027="",K$3&lt;$D3027+Настройки!$B$7),0,MAX(0,$E3027-MAX(0,SUMIFS(Тех_Движение!$G$2:$G$5111,Тех_Движение!$D$2:$D$5111,$C3027,Тех_Движение!$B$2:$B$5111,"&lt;="&amp;K$3)-$F3027)))</f>
        <v>#VALUE!</v>
      </c>
      <c r="L3027" s="21" t="e">
        <f>IF(OR($B3027="",L$3&lt;$D3027+Настройки!$B$7),0,MAX(0,$E3027-MAX(0,SUMIFS(Тех_Движение!$G$2:$G$5111,Тех_Движение!$D$2:$D$5111,$C3027,Тех_Движение!$B$2:$B$5111,"&lt;="&amp;L$3)-$F3027)))</f>
        <v>#VALUE!</v>
      </c>
      <c r="M3027" s="21" t="e">
        <f>IF(OR($B3027="",M$3&lt;$D3027+Настройки!$B$7),0,MAX(0,$E3027-MAX(0,SUMIFS(Тех_Движение!$G$2:$G$5111,Тех_Движение!$D$2:$D$5111,$C3027,Тех_Движение!$B$2:$B$5111,"&lt;="&amp;M$3)-$F3027)))</f>
        <v>#VALUE!</v>
      </c>
      <c r="N3027" s="21" t="e">
        <f>IF(OR($B3027="",N$3&lt;$D3027+Настройки!$B$7),0,MAX(0,$E3027-MAX(0,SUMIFS(Тех_Движение!$G$2:$G$5111,Тех_Движение!$D$2:$D$5111,$C3027,Тех_Движение!$B$2:$B$5111,"&lt;="&amp;N$3)-$F3027)))</f>
        <v>#VALUE!</v>
      </c>
      <c r="O3027" s="21" t="e">
        <f>IF(OR($B3027="",O$3&lt;$D3027+Настройки!$B$7),0,MAX(0,$E3027-MAX(0,SUMIFS(Тех_Движение!$G$2:$G$5111,Тех_Движение!$D$2:$D$5111,$C3027,Тех_Движение!$B$2:$B$5111,"&lt;="&amp;O$3)-$F3027)))</f>
        <v>#VALUE!</v>
      </c>
      <c r="P3027" s="21" t="e">
        <f>IF(OR($B3027="",P$3&lt;$D3027+Настройки!$B$7),0,MAX(0,$E3027-MAX(0,SUMIFS(Тех_Движение!$G$2:$G$5111,Тех_Движение!$D$2:$D$5111,$C3027,Тех_Движение!$B$2:$B$5111,"&lt;="&amp;P$3)-$F3027)))</f>
        <v>#VALUE!</v>
      </c>
      <c r="Q3027" s="21" t="e">
        <f>IF(OR($B3027="",Q$3&lt;$D3027+Настройки!$B$7),0,MAX(0,$E3027-MAX(0,SUMIFS(Тех_Движение!$G$2:$G$5111,Тех_Движение!$D$2:$D$5111,$C3027,Тех_Движение!$B$2:$B$5111,"&lt;="&amp;Q$3)-$F3027)))</f>
        <v>#VALUE!</v>
      </c>
      <c r="R3027" s="21" t="str">
        <f t="shared" si="142"/>
        <v/>
      </c>
      <c r="S3027" s="23" t="str">
        <f>IF($B3027="","",VLOOKUP($C3027,Настройки!$A$11:$L$17,9,FALSE))</f>
        <v/>
      </c>
      <c r="T3027" s="23" t="str">
        <f t="shared" si="143"/>
        <v/>
      </c>
    </row>
    <row r="3028" spans="1:20" x14ac:dyDescent="0.3">
      <c r="A3028" s="20">
        <f>Тех_Движение!$A$3025</f>
        <v>3024</v>
      </c>
      <c r="B3028" s="20" t="str">
        <f>IF(Тех_Движение!$F$3025&gt;0,Тех_Движение!$I$3025,"")</f>
        <v/>
      </c>
      <c r="C3028" s="20" t="str">
        <f>IF($B3028="","",Тех_Движение!$D$3025)</f>
        <v/>
      </c>
      <c r="D3028" s="9" t="str">
        <f>IF($B3028="","",Тех_Движение!$B$3025)</f>
        <v/>
      </c>
      <c r="E3028" s="21" t="str">
        <f>IF($B3028="","",Тех_Движение!$F$3025)</f>
        <v/>
      </c>
      <c r="F3028" s="21" t="str">
        <f>IF($B3028="","",SUMIFS($E$5:$E3027,$C$5:$C3027,$C3028))</f>
        <v/>
      </c>
      <c r="G3028" s="21" t="str">
        <f>IF($B3028="","",MAX(0,$E3028-MAX(0,SUMIFS(Тех_Движение!$G$2:$G$5111,Тех_Движение!$D$2:$D$5111,$C3028,Тех_Движение!$B$2:$B$5111,"&lt;="&amp;Настройки!$B$5-1)-$F3028)))</f>
        <v/>
      </c>
      <c r="H3028" s="21" t="str">
        <f>IF($B3028="","",IF(AND($D3028&gt;=Настройки!$B$5,$D3028&lt;=Настройки!$B$6),$E3028,0))</f>
        <v/>
      </c>
      <c r="I3028" s="21" t="str">
        <f t="shared" si="141"/>
        <v/>
      </c>
      <c r="J3028" s="21" t="str">
        <f>IF($B3028="","",MAX(0,$E3028-MAX(0,SUMIFS(Тех_Движение!$G$2:$G$5111,Тех_Движение!$D$2:$D$5111,$C3028,Тех_Движение!$B$2:$B$5111,"&lt;="&amp;Настройки!$B$6)-$F3028)))</f>
        <v/>
      </c>
      <c r="K3028" s="21" t="e">
        <f>IF(OR($B3028="",K$3&lt;$D3028+Настройки!$B$7),0,MAX(0,$E3028-MAX(0,SUMIFS(Тех_Движение!$G$2:$G$5111,Тех_Движение!$D$2:$D$5111,$C3028,Тех_Движение!$B$2:$B$5111,"&lt;="&amp;K$3)-$F3028)))</f>
        <v>#VALUE!</v>
      </c>
      <c r="L3028" s="21" t="e">
        <f>IF(OR($B3028="",L$3&lt;$D3028+Настройки!$B$7),0,MAX(0,$E3028-MAX(0,SUMIFS(Тех_Движение!$G$2:$G$5111,Тех_Движение!$D$2:$D$5111,$C3028,Тех_Движение!$B$2:$B$5111,"&lt;="&amp;L$3)-$F3028)))</f>
        <v>#VALUE!</v>
      </c>
      <c r="M3028" s="21" t="e">
        <f>IF(OR($B3028="",M$3&lt;$D3028+Настройки!$B$7),0,MAX(0,$E3028-MAX(0,SUMIFS(Тех_Движение!$G$2:$G$5111,Тех_Движение!$D$2:$D$5111,$C3028,Тех_Движение!$B$2:$B$5111,"&lt;="&amp;M$3)-$F3028)))</f>
        <v>#VALUE!</v>
      </c>
      <c r="N3028" s="21" t="e">
        <f>IF(OR($B3028="",N$3&lt;$D3028+Настройки!$B$7),0,MAX(0,$E3028-MAX(0,SUMIFS(Тех_Движение!$G$2:$G$5111,Тех_Движение!$D$2:$D$5111,$C3028,Тех_Движение!$B$2:$B$5111,"&lt;="&amp;N$3)-$F3028)))</f>
        <v>#VALUE!</v>
      </c>
      <c r="O3028" s="21" t="e">
        <f>IF(OR($B3028="",O$3&lt;$D3028+Настройки!$B$7),0,MAX(0,$E3028-MAX(0,SUMIFS(Тех_Движение!$G$2:$G$5111,Тех_Движение!$D$2:$D$5111,$C3028,Тех_Движение!$B$2:$B$5111,"&lt;="&amp;O$3)-$F3028)))</f>
        <v>#VALUE!</v>
      </c>
      <c r="P3028" s="21" t="e">
        <f>IF(OR($B3028="",P$3&lt;$D3028+Настройки!$B$7),0,MAX(0,$E3028-MAX(0,SUMIFS(Тех_Движение!$G$2:$G$5111,Тех_Движение!$D$2:$D$5111,$C3028,Тех_Движение!$B$2:$B$5111,"&lt;="&amp;P$3)-$F3028)))</f>
        <v>#VALUE!</v>
      </c>
      <c r="Q3028" s="21" t="e">
        <f>IF(OR($B3028="",Q$3&lt;$D3028+Настройки!$B$7),0,MAX(0,$E3028-MAX(0,SUMIFS(Тех_Движение!$G$2:$G$5111,Тех_Движение!$D$2:$D$5111,$C3028,Тех_Движение!$B$2:$B$5111,"&lt;="&amp;Q$3)-$F3028)))</f>
        <v>#VALUE!</v>
      </c>
      <c r="R3028" s="21" t="str">
        <f t="shared" si="142"/>
        <v/>
      </c>
      <c r="S3028" s="23" t="str">
        <f>IF($B3028="","",VLOOKUP($C3028,Настройки!$A$11:$L$17,9,FALSE))</f>
        <v/>
      </c>
      <c r="T3028" s="23" t="str">
        <f t="shared" si="143"/>
        <v/>
      </c>
    </row>
    <row r="3029" spans="1:20" x14ac:dyDescent="0.3">
      <c r="A3029" s="20">
        <f>Тех_Движение!$A$3026</f>
        <v>3025</v>
      </c>
      <c r="B3029" s="20" t="str">
        <f>IF(Тех_Движение!$F$3026&gt;0,Тех_Движение!$I$3026,"")</f>
        <v/>
      </c>
      <c r="C3029" s="20" t="str">
        <f>IF($B3029="","",Тех_Движение!$D$3026)</f>
        <v/>
      </c>
      <c r="D3029" s="9" t="str">
        <f>IF($B3029="","",Тех_Движение!$B$3026)</f>
        <v/>
      </c>
      <c r="E3029" s="21" t="str">
        <f>IF($B3029="","",Тех_Движение!$F$3026)</f>
        <v/>
      </c>
      <c r="F3029" s="21" t="str">
        <f>IF($B3029="","",SUMIFS($E$5:$E3028,$C$5:$C3028,$C3029))</f>
        <v/>
      </c>
      <c r="G3029" s="21" t="str">
        <f>IF($B3029="","",MAX(0,$E3029-MAX(0,SUMIFS(Тех_Движение!$G$2:$G$5111,Тех_Движение!$D$2:$D$5111,$C3029,Тех_Движение!$B$2:$B$5111,"&lt;="&amp;Настройки!$B$5-1)-$F3029)))</f>
        <v/>
      </c>
      <c r="H3029" s="21" t="str">
        <f>IF($B3029="","",IF(AND($D3029&gt;=Настройки!$B$5,$D3029&lt;=Настройки!$B$6),$E3029,0))</f>
        <v/>
      </c>
      <c r="I3029" s="21" t="str">
        <f t="shared" si="141"/>
        <v/>
      </c>
      <c r="J3029" s="21" t="str">
        <f>IF($B3029="","",MAX(0,$E3029-MAX(0,SUMIFS(Тех_Движение!$G$2:$G$5111,Тех_Движение!$D$2:$D$5111,$C3029,Тех_Движение!$B$2:$B$5111,"&lt;="&amp;Настройки!$B$6)-$F3029)))</f>
        <v/>
      </c>
      <c r="K3029" s="21" t="e">
        <f>IF(OR($B3029="",K$3&lt;$D3029+Настройки!$B$7),0,MAX(0,$E3029-MAX(0,SUMIFS(Тех_Движение!$G$2:$G$5111,Тех_Движение!$D$2:$D$5111,$C3029,Тех_Движение!$B$2:$B$5111,"&lt;="&amp;K$3)-$F3029)))</f>
        <v>#VALUE!</v>
      </c>
      <c r="L3029" s="21" t="e">
        <f>IF(OR($B3029="",L$3&lt;$D3029+Настройки!$B$7),0,MAX(0,$E3029-MAX(0,SUMIFS(Тех_Движение!$G$2:$G$5111,Тех_Движение!$D$2:$D$5111,$C3029,Тех_Движение!$B$2:$B$5111,"&lt;="&amp;L$3)-$F3029)))</f>
        <v>#VALUE!</v>
      </c>
      <c r="M3029" s="21" t="e">
        <f>IF(OR($B3029="",M$3&lt;$D3029+Настройки!$B$7),0,MAX(0,$E3029-MAX(0,SUMIFS(Тех_Движение!$G$2:$G$5111,Тех_Движение!$D$2:$D$5111,$C3029,Тех_Движение!$B$2:$B$5111,"&lt;="&amp;M$3)-$F3029)))</f>
        <v>#VALUE!</v>
      </c>
      <c r="N3029" s="21" t="e">
        <f>IF(OR($B3029="",N$3&lt;$D3029+Настройки!$B$7),0,MAX(0,$E3029-MAX(0,SUMIFS(Тех_Движение!$G$2:$G$5111,Тех_Движение!$D$2:$D$5111,$C3029,Тех_Движение!$B$2:$B$5111,"&lt;="&amp;N$3)-$F3029)))</f>
        <v>#VALUE!</v>
      </c>
      <c r="O3029" s="21" t="e">
        <f>IF(OR($B3029="",O$3&lt;$D3029+Настройки!$B$7),0,MAX(0,$E3029-MAX(0,SUMIFS(Тех_Движение!$G$2:$G$5111,Тех_Движение!$D$2:$D$5111,$C3029,Тех_Движение!$B$2:$B$5111,"&lt;="&amp;O$3)-$F3029)))</f>
        <v>#VALUE!</v>
      </c>
      <c r="P3029" s="21" t="e">
        <f>IF(OR($B3029="",P$3&lt;$D3029+Настройки!$B$7),0,MAX(0,$E3029-MAX(0,SUMIFS(Тех_Движение!$G$2:$G$5111,Тех_Движение!$D$2:$D$5111,$C3029,Тех_Движение!$B$2:$B$5111,"&lt;="&amp;P$3)-$F3029)))</f>
        <v>#VALUE!</v>
      </c>
      <c r="Q3029" s="21" t="e">
        <f>IF(OR($B3029="",Q$3&lt;$D3029+Настройки!$B$7),0,MAX(0,$E3029-MAX(0,SUMIFS(Тех_Движение!$G$2:$G$5111,Тех_Движение!$D$2:$D$5111,$C3029,Тех_Движение!$B$2:$B$5111,"&lt;="&amp;Q$3)-$F3029)))</f>
        <v>#VALUE!</v>
      </c>
      <c r="R3029" s="21" t="str">
        <f t="shared" si="142"/>
        <v/>
      </c>
      <c r="S3029" s="23" t="str">
        <f>IF($B3029="","",VLOOKUP($C3029,Настройки!$A$11:$L$17,9,FALSE))</f>
        <v/>
      </c>
      <c r="T3029" s="23" t="str">
        <f t="shared" si="143"/>
        <v/>
      </c>
    </row>
    <row r="3030" spans="1:20" x14ac:dyDescent="0.3">
      <c r="A3030" s="20">
        <f>Тех_Движение!$A$3027</f>
        <v>3026</v>
      </c>
      <c r="B3030" s="20" t="str">
        <f>IF(Тех_Движение!$F$3027&gt;0,Тех_Движение!$I$3027,"")</f>
        <v/>
      </c>
      <c r="C3030" s="20" t="str">
        <f>IF($B3030="","",Тех_Движение!$D$3027)</f>
        <v/>
      </c>
      <c r="D3030" s="9" t="str">
        <f>IF($B3030="","",Тех_Движение!$B$3027)</f>
        <v/>
      </c>
      <c r="E3030" s="21" t="str">
        <f>IF($B3030="","",Тех_Движение!$F$3027)</f>
        <v/>
      </c>
      <c r="F3030" s="21" t="str">
        <f>IF($B3030="","",SUMIFS($E$5:$E3029,$C$5:$C3029,$C3030))</f>
        <v/>
      </c>
      <c r="G3030" s="21" t="str">
        <f>IF($B3030="","",MAX(0,$E3030-MAX(0,SUMIFS(Тех_Движение!$G$2:$G$5111,Тех_Движение!$D$2:$D$5111,$C3030,Тех_Движение!$B$2:$B$5111,"&lt;="&amp;Настройки!$B$5-1)-$F3030)))</f>
        <v/>
      </c>
      <c r="H3030" s="21" t="str">
        <f>IF($B3030="","",IF(AND($D3030&gt;=Настройки!$B$5,$D3030&lt;=Настройки!$B$6),$E3030,0))</f>
        <v/>
      </c>
      <c r="I3030" s="21" t="str">
        <f t="shared" si="141"/>
        <v/>
      </c>
      <c r="J3030" s="21" t="str">
        <f>IF($B3030="","",MAX(0,$E3030-MAX(0,SUMIFS(Тех_Движение!$G$2:$G$5111,Тех_Движение!$D$2:$D$5111,$C3030,Тех_Движение!$B$2:$B$5111,"&lt;="&amp;Настройки!$B$6)-$F3030)))</f>
        <v/>
      </c>
      <c r="K3030" s="21" t="e">
        <f>IF(OR($B3030="",K$3&lt;$D3030+Настройки!$B$7),0,MAX(0,$E3030-MAX(0,SUMIFS(Тех_Движение!$G$2:$G$5111,Тех_Движение!$D$2:$D$5111,$C3030,Тех_Движение!$B$2:$B$5111,"&lt;="&amp;K$3)-$F3030)))</f>
        <v>#VALUE!</v>
      </c>
      <c r="L3030" s="21" t="e">
        <f>IF(OR($B3030="",L$3&lt;$D3030+Настройки!$B$7),0,MAX(0,$E3030-MAX(0,SUMIFS(Тех_Движение!$G$2:$G$5111,Тех_Движение!$D$2:$D$5111,$C3030,Тех_Движение!$B$2:$B$5111,"&lt;="&amp;L$3)-$F3030)))</f>
        <v>#VALUE!</v>
      </c>
      <c r="M3030" s="21" t="e">
        <f>IF(OR($B3030="",M$3&lt;$D3030+Настройки!$B$7),0,MAX(0,$E3030-MAX(0,SUMIFS(Тех_Движение!$G$2:$G$5111,Тех_Движение!$D$2:$D$5111,$C3030,Тех_Движение!$B$2:$B$5111,"&lt;="&amp;M$3)-$F3030)))</f>
        <v>#VALUE!</v>
      </c>
      <c r="N3030" s="21" t="e">
        <f>IF(OR($B3030="",N$3&lt;$D3030+Настройки!$B$7),0,MAX(0,$E3030-MAX(0,SUMIFS(Тех_Движение!$G$2:$G$5111,Тех_Движение!$D$2:$D$5111,$C3030,Тех_Движение!$B$2:$B$5111,"&lt;="&amp;N$3)-$F3030)))</f>
        <v>#VALUE!</v>
      </c>
      <c r="O3030" s="21" t="e">
        <f>IF(OR($B3030="",O$3&lt;$D3030+Настройки!$B$7),0,MAX(0,$E3030-MAX(0,SUMIFS(Тех_Движение!$G$2:$G$5111,Тех_Движение!$D$2:$D$5111,$C3030,Тех_Движение!$B$2:$B$5111,"&lt;="&amp;O$3)-$F3030)))</f>
        <v>#VALUE!</v>
      </c>
      <c r="P3030" s="21" t="e">
        <f>IF(OR($B3030="",P$3&lt;$D3030+Настройки!$B$7),0,MAX(0,$E3030-MAX(0,SUMIFS(Тех_Движение!$G$2:$G$5111,Тех_Движение!$D$2:$D$5111,$C3030,Тех_Движение!$B$2:$B$5111,"&lt;="&amp;P$3)-$F3030)))</f>
        <v>#VALUE!</v>
      </c>
      <c r="Q3030" s="21" t="e">
        <f>IF(OR($B3030="",Q$3&lt;$D3030+Настройки!$B$7),0,MAX(0,$E3030-MAX(0,SUMIFS(Тех_Движение!$G$2:$G$5111,Тех_Движение!$D$2:$D$5111,$C3030,Тех_Движение!$B$2:$B$5111,"&lt;="&amp;Q$3)-$F3030)))</f>
        <v>#VALUE!</v>
      </c>
      <c r="R3030" s="21" t="str">
        <f t="shared" si="142"/>
        <v/>
      </c>
      <c r="S3030" s="23" t="str">
        <f>IF($B3030="","",VLOOKUP($C3030,Настройки!$A$11:$L$17,9,FALSE))</f>
        <v/>
      </c>
      <c r="T3030" s="23" t="str">
        <f t="shared" si="143"/>
        <v/>
      </c>
    </row>
    <row r="3031" spans="1:20" x14ac:dyDescent="0.3">
      <c r="A3031" s="20">
        <f>Тех_Движение!$A$3028</f>
        <v>3027</v>
      </c>
      <c r="B3031" s="20" t="str">
        <f>IF(Тех_Движение!$F$3028&gt;0,Тех_Движение!$I$3028,"")</f>
        <v/>
      </c>
      <c r="C3031" s="20" t="str">
        <f>IF($B3031="","",Тех_Движение!$D$3028)</f>
        <v/>
      </c>
      <c r="D3031" s="9" t="str">
        <f>IF($B3031="","",Тех_Движение!$B$3028)</f>
        <v/>
      </c>
      <c r="E3031" s="21" t="str">
        <f>IF($B3031="","",Тех_Движение!$F$3028)</f>
        <v/>
      </c>
      <c r="F3031" s="21" t="str">
        <f>IF($B3031="","",SUMIFS($E$5:$E3030,$C$5:$C3030,$C3031))</f>
        <v/>
      </c>
      <c r="G3031" s="21" t="str">
        <f>IF($B3031="","",MAX(0,$E3031-MAX(0,SUMIFS(Тех_Движение!$G$2:$G$5111,Тех_Движение!$D$2:$D$5111,$C3031,Тех_Движение!$B$2:$B$5111,"&lt;="&amp;Настройки!$B$5-1)-$F3031)))</f>
        <v/>
      </c>
      <c r="H3031" s="21" t="str">
        <f>IF($B3031="","",IF(AND($D3031&gt;=Настройки!$B$5,$D3031&lt;=Настройки!$B$6),$E3031,0))</f>
        <v/>
      </c>
      <c r="I3031" s="21" t="str">
        <f t="shared" si="141"/>
        <v/>
      </c>
      <c r="J3031" s="21" t="str">
        <f>IF($B3031="","",MAX(0,$E3031-MAX(0,SUMIFS(Тех_Движение!$G$2:$G$5111,Тех_Движение!$D$2:$D$5111,$C3031,Тех_Движение!$B$2:$B$5111,"&lt;="&amp;Настройки!$B$6)-$F3031)))</f>
        <v/>
      </c>
      <c r="K3031" s="21" t="e">
        <f>IF(OR($B3031="",K$3&lt;$D3031+Настройки!$B$7),0,MAX(0,$E3031-MAX(0,SUMIFS(Тех_Движение!$G$2:$G$5111,Тех_Движение!$D$2:$D$5111,$C3031,Тех_Движение!$B$2:$B$5111,"&lt;="&amp;K$3)-$F3031)))</f>
        <v>#VALUE!</v>
      </c>
      <c r="L3031" s="21" t="e">
        <f>IF(OR($B3031="",L$3&lt;$D3031+Настройки!$B$7),0,MAX(0,$E3031-MAX(0,SUMIFS(Тех_Движение!$G$2:$G$5111,Тех_Движение!$D$2:$D$5111,$C3031,Тех_Движение!$B$2:$B$5111,"&lt;="&amp;L$3)-$F3031)))</f>
        <v>#VALUE!</v>
      </c>
      <c r="M3031" s="21" t="e">
        <f>IF(OR($B3031="",M$3&lt;$D3031+Настройки!$B$7),0,MAX(0,$E3031-MAX(0,SUMIFS(Тех_Движение!$G$2:$G$5111,Тех_Движение!$D$2:$D$5111,$C3031,Тех_Движение!$B$2:$B$5111,"&lt;="&amp;M$3)-$F3031)))</f>
        <v>#VALUE!</v>
      </c>
      <c r="N3031" s="21" t="e">
        <f>IF(OR($B3031="",N$3&lt;$D3031+Настройки!$B$7),0,MAX(0,$E3031-MAX(0,SUMIFS(Тех_Движение!$G$2:$G$5111,Тех_Движение!$D$2:$D$5111,$C3031,Тех_Движение!$B$2:$B$5111,"&lt;="&amp;N$3)-$F3031)))</f>
        <v>#VALUE!</v>
      </c>
      <c r="O3031" s="21" t="e">
        <f>IF(OR($B3031="",O$3&lt;$D3031+Настройки!$B$7),0,MAX(0,$E3031-MAX(0,SUMIFS(Тех_Движение!$G$2:$G$5111,Тех_Движение!$D$2:$D$5111,$C3031,Тех_Движение!$B$2:$B$5111,"&lt;="&amp;O$3)-$F3031)))</f>
        <v>#VALUE!</v>
      </c>
      <c r="P3031" s="21" t="e">
        <f>IF(OR($B3031="",P$3&lt;$D3031+Настройки!$B$7),0,MAX(0,$E3031-MAX(0,SUMIFS(Тех_Движение!$G$2:$G$5111,Тех_Движение!$D$2:$D$5111,$C3031,Тех_Движение!$B$2:$B$5111,"&lt;="&amp;P$3)-$F3031)))</f>
        <v>#VALUE!</v>
      </c>
      <c r="Q3031" s="21" t="e">
        <f>IF(OR($B3031="",Q$3&lt;$D3031+Настройки!$B$7),0,MAX(0,$E3031-MAX(0,SUMIFS(Тех_Движение!$G$2:$G$5111,Тех_Движение!$D$2:$D$5111,$C3031,Тех_Движение!$B$2:$B$5111,"&lt;="&amp;Q$3)-$F3031)))</f>
        <v>#VALUE!</v>
      </c>
      <c r="R3031" s="21" t="str">
        <f t="shared" si="142"/>
        <v/>
      </c>
      <c r="S3031" s="23" t="str">
        <f>IF($B3031="","",VLOOKUP($C3031,Настройки!$A$11:$L$17,9,FALSE))</f>
        <v/>
      </c>
      <c r="T3031" s="23" t="str">
        <f t="shared" si="143"/>
        <v/>
      </c>
    </row>
    <row r="3032" spans="1:20" x14ac:dyDescent="0.3">
      <c r="A3032" s="20">
        <f>Тех_Движение!$A$3029</f>
        <v>3028</v>
      </c>
      <c r="B3032" s="20" t="str">
        <f>IF(Тех_Движение!$F$3029&gt;0,Тех_Движение!$I$3029,"")</f>
        <v/>
      </c>
      <c r="C3032" s="20" t="str">
        <f>IF($B3032="","",Тех_Движение!$D$3029)</f>
        <v/>
      </c>
      <c r="D3032" s="9" t="str">
        <f>IF($B3032="","",Тех_Движение!$B$3029)</f>
        <v/>
      </c>
      <c r="E3032" s="21" t="str">
        <f>IF($B3032="","",Тех_Движение!$F$3029)</f>
        <v/>
      </c>
      <c r="F3032" s="21" t="str">
        <f>IF($B3032="","",SUMIFS($E$5:$E3031,$C$5:$C3031,$C3032))</f>
        <v/>
      </c>
      <c r="G3032" s="21" t="str">
        <f>IF($B3032="","",MAX(0,$E3032-MAX(0,SUMIFS(Тех_Движение!$G$2:$G$5111,Тех_Движение!$D$2:$D$5111,$C3032,Тех_Движение!$B$2:$B$5111,"&lt;="&amp;Настройки!$B$5-1)-$F3032)))</f>
        <v/>
      </c>
      <c r="H3032" s="21" t="str">
        <f>IF($B3032="","",IF(AND($D3032&gt;=Настройки!$B$5,$D3032&lt;=Настройки!$B$6),$E3032,0))</f>
        <v/>
      </c>
      <c r="I3032" s="21" t="str">
        <f t="shared" si="141"/>
        <v/>
      </c>
      <c r="J3032" s="21" t="str">
        <f>IF($B3032="","",MAX(0,$E3032-MAX(0,SUMIFS(Тех_Движение!$G$2:$G$5111,Тех_Движение!$D$2:$D$5111,$C3032,Тех_Движение!$B$2:$B$5111,"&lt;="&amp;Настройки!$B$6)-$F3032)))</f>
        <v/>
      </c>
      <c r="K3032" s="21" t="e">
        <f>IF(OR($B3032="",K$3&lt;$D3032+Настройки!$B$7),0,MAX(0,$E3032-MAX(0,SUMIFS(Тех_Движение!$G$2:$G$5111,Тех_Движение!$D$2:$D$5111,$C3032,Тех_Движение!$B$2:$B$5111,"&lt;="&amp;K$3)-$F3032)))</f>
        <v>#VALUE!</v>
      </c>
      <c r="L3032" s="21" t="e">
        <f>IF(OR($B3032="",L$3&lt;$D3032+Настройки!$B$7),0,MAX(0,$E3032-MAX(0,SUMIFS(Тех_Движение!$G$2:$G$5111,Тех_Движение!$D$2:$D$5111,$C3032,Тех_Движение!$B$2:$B$5111,"&lt;="&amp;L$3)-$F3032)))</f>
        <v>#VALUE!</v>
      </c>
      <c r="M3032" s="21" t="e">
        <f>IF(OR($B3032="",M$3&lt;$D3032+Настройки!$B$7),0,MAX(0,$E3032-MAX(0,SUMIFS(Тех_Движение!$G$2:$G$5111,Тех_Движение!$D$2:$D$5111,$C3032,Тех_Движение!$B$2:$B$5111,"&lt;="&amp;M$3)-$F3032)))</f>
        <v>#VALUE!</v>
      </c>
      <c r="N3032" s="21" t="e">
        <f>IF(OR($B3032="",N$3&lt;$D3032+Настройки!$B$7),0,MAX(0,$E3032-MAX(0,SUMIFS(Тех_Движение!$G$2:$G$5111,Тех_Движение!$D$2:$D$5111,$C3032,Тех_Движение!$B$2:$B$5111,"&lt;="&amp;N$3)-$F3032)))</f>
        <v>#VALUE!</v>
      </c>
      <c r="O3032" s="21" t="e">
        <f>IF(OR($B3032="",O$3&lt;$D3032+Настройки!$B$7),0,MAX(0,$E3032-MAX(0,SUMIFS(Тех_Движение!$G$2:$G$5111,Тех_Движение!$D$2:$D$5111,$C3032,Тех_Движение!$B$2:$B$5111,"&lt;="&amp;O$3)-$F3032)))</f>
        <v>#VALUE!</v>
      </c>
      <c r="P3032" s="21" t="e">
        <f>IF(OR($B3032="",P$3&lt;$D3032+Настройки!$B$7),0,MAX(0,$E3032-MAX(0,SUMIFS(Тех_Движение!$G$2:$G$5111,Тех_Движение!$D$2:$D$5111,$C3032,Тех_Движение!$B$2:$B$5111,"&lt;="&amp;P$3)-$F3032)))</f>
        <v>#VALUE!</v>
      </c>
      <c r="Q3032" s="21" t="e">
        <f>IF(OR($B3032="",Q$3&lt;$D3032+Настройки!$B$7),0,MAX(0,$E3032-MAX(0,SUMIFS(Тех_Движение!$G$2:$G$5111,Тех_Движение!$D$2:$D$5111,$C3032,Тех_Движение!$B$2:$B$5111,"&lt;="&amp;Q$3)-$F3032)))</f>
        <v>#VALUE!</v>
      </c>
      <c r="R3032" s="21" t="str">
        <f t="shared" si="142"/>
        <v/>
      </c>
      <c r="S3032" s="23" t="str">
        <f>IF($B3032="","",VLOOKUP($C3032,Настройки!$A$11:$L$17,9,FALSE))</f>
        <v/>
      </c>
      <c r="T3032" s="23" t="str">
        <f t="shared" si="143"/>
        <v/>
      </c>
    </row>
    <row r="3033" spans="1:20" x14ac:dyDescent="0.3">
      <c r="A3033" s="20">
        <f>Тех_Движение!$A$3030</f>
        <v>3029</v>
      </c>
      <c r="B3033" s="20" t="str">
        <f>IF(Тех_Движение!$F$3030&gt;0,Тех_Движение!$I$3030,"")</f>
        <v/>
      </c>
      <c r="C3033" s="20" t="str">
        <f>IF($B3033="","",Тех_Движение!$D$3030)</f>
        <v/>
      </c>
      <c r="D3033" s="9" t="str">
        <f>IF($B3033="","",Тех_Движение!$B$3030)</f>
        <v/>
      </c>
      <c r="E3033" s="21" t="str">
        <f>IF($B3033="","",Тех_Движение!$F$3030)</f>
        <v/>
      </c>
      <c r="F3033" s="21" t="str">
        <f>IF($B3033="","",SUMIFS($E$5:$E3032,$C$5:$C3032,$C3033))</f>
        <v/>
      </c>
      <c r="G3033" s="21" t="str">
        <f>IF($B3033="","",MAX(0,$E3033-MAX(0,SUMIFS(Тех_Движение!$G$2:$G$5111,Тех_Движение!$D$2:$D$5111,$C3033,Тех_Движение!$B$2:$B$5111,"&lt;="&amp;Настройки!$B$5-1)-$F3033)))</f>
        <v/>
      </c>
      <c r="H3033" s="21" t="str">
        <f>IF($B3033="","",IF(AND($D3033&gt;=Настройки!$B$5,$D3033&lt;=Настройки!$B$6),$E3033,0))</f>
        <v/>
      </c>
      <c r="I3033" s="21" t="str">
        <f t="shared" si="141"/>
        <v/>
      </c>
      <c r="J3033" s="21" t="str">
        <f>IF($B3033="","",MAX(0,$E3033-MAX(0,SUMIFS(Тех_Движение!$G$2:$G$5111,Тех_Движение!$D$2:$D$5111,$C3033,Тех_Движение!$B$2:$B$5111,"&lt;="&amp;Настройки!$B$6)-$F3033)))</f>
        <v/>
      </c>
      <c r="K3033" s="21" t="e">
        <f>IF(OR($B3033="",K$3&lt;$D3033+Настройки!$B$7),0,MAX(0,$E3033-MAX(0,SUMIFS(Тех_Движение!$G$2:$G$5111,Тех_Движение!$D$2:$D$5111,$C3033,Тех_Движение!$B$2:$B$5111,"&lt;="&amp;K$3)-$F3033)))</f>
        <v>#VALUE!</v>
      </c>
      <c r="L3033" s="21" t="e">
        <f>IF(OR($B3033="",L$3&lt;$D3033+Настройки!$B$7),0,MAX(0,$E3033-MAX(0,SUMIFS(Тех_Движение!$G$2:$G$5111,Тех_Движение!$D$2:$D$5111,$C3033,Тех_Движение!$B$2:$B$5111,"&lt;="&amp;L$3)-$F3033)))</f>
        <v>#VALUE!</v>
      </c>
      <c r="M3033" s="21" t="e">
        <f>IF(OR($B3033="",M$3&lt;$D3033+Настройки!$B$7),0,MAX(0,$E3033-MAX(0,SUMIFS(Тех_Движение!$G$2:$G$5111,Тех_Движение!$D$2:$D$5111,$C3033,Тех_Движение!$B$2:$B$5111,"&lt;="&amp;M$3)-$F3033)))</f>
        <v>#VALUE!</v>
      </c>
      <c r="N3033" s="21" t="e">
        <f>IF(OR($B3033="",N$3&lt;$D3033+Настройки!$B$7),0,MAX(0,$E3033-MAX(0,SUMIFS(Тех_Движение!$G$2:$G$5111,Тех_Движение!$D$2:$D$5111,$C3033,Тех_Движение!$B$2:$B$5111,"&lt;="&amp;N$3)-$F3033)))</f>
        <v>#VALUE!</v>
      </c>
      <c r="O3033" s="21" t="e">
        <f>IF(OR($B3033="",O$3&lt;$D3033+Настройки!$B$7),0,MAX(0,$E3033-MAX(0,SUMIFS(Тех_Движение!$G$2:$G$5111,Тех_Движение!$D$2:$D$5111,$C3033,Тех_Движение!$B$2:$B$5111,"&lt;="&amp;O$3)-$F3033)))</f>
        <v>#VALUE!</v>
      </c>
      <c r="P3033" s="21" t="e">
        <f>IF(OR($B3033="",P$3&lt;$D3033+Настройки!$B$7),0,MAX(0,$E3033-MAX(0,SUMIFS(Тех_Движение!$G$2:$G$5111,Тех_Движение!$D$2:$D$5111,$C3033,Тех_Движение!$B$2:$B$5111,"&lt;="&amp;P$3)-$F3033)))</f>
        <v>#VALUE!</v>
      </c>
      <c r="Q3033" s="21" t="e">
        <f>IF(OR($B3033="",Q$3&lt;$D3033+Настройки!$B$7),0,MAX(0,$E3033-MAX(0,SUMIFS(Тех_Движение!$G$2:$G$5111,Тех_Движение!$D$2:$D$5111,$C3033,Тех_Движение!$B$2:$B$5111,"&lt;="&amp;Q$3)-$F3033)))</f>
        <v>#VALUE!</v>
      </c>
      <c r="R3033" s="21" t="str">
        <f t="shared" si="142"/>
        <v/>
      </c>
      <c r="S3033" s="23" t="str">
        <f>IF($B3033="","",VLOOKUP($C3033,Настройки!$A$11:$L$17,9,FALSE))</f>
        <v/>
      </c>
      <c r="T3033" s="23" t="str">
        <f t="shared" si="143"/>
        <v/>
      </c>
    </row>
    <row r="3034" spans="1:20" x14ac:dyDescent="0.3">
      <c r="A3034" s="20">
        <f>Тех_Движение!$A$3031</f>
        <v>3030</v>
      </c>
      <c r="B3034" s="20" t="str">
        <f>IF(Тех_Движение!$F$3031&gt;0,Тех_Движение!$I$3031,"")</f>
        <v/>
      </c>
      <c r="C3034" s="20" t="str">
        <f>IF($B3034="","",Тех_Движение!$D$3031)</f>
        <v/>
      </c>
      <c r="D3034" s="9" t="str">
        <f>IF($B3034="","",Тех_Движение!$B$3031)</f>
        <v/>
      </c>
      <c r="E3034" s="21" t="str">
        <f>IF($B3034="","",Тех_Движение!$F$3031)</f>
        <v/>
      </c>
      <c r="F3034" s="21" t="str">
        <f>IF($B3034="","",SUMIFS($E$5:$E3033,$C$5:$C3033,$C3034))</f>
        <v/>
      </c>
      <c r="G3034" s="21" t="str">
        <f>IF($B3034="","",MAX(0,$E3034-MAX(0,SUMIFS(Тех_Движение!$G$2:$G$5111,Тех_Движение!$D$2:$D$5111,$C3034,Тех_Движение!$B$2:$B$5111,"&lt;="&amp;Настройки!$B$5-1)-$F3034)))</f>
        <v/>
      </c>
      <c r="H3034" s="21" t="str">
        <f>IF($B3034="","",IF(AND($D3034&gt;=Настройки!$B$5,$D3034&lt;=Настройки!$B$6),$E3034,0))</f>
        <v/>
      </c>
      <c r="I3034" s="21" t="str">
        <f t="shared" si="141"/>
        <v/>
      </c>
      <c r="J3034" s="21" t="str">
        <f>IF($B3034="","",MAX(0,$E3034-MAX(0,SUMIFS(Тех_Движение!$G$2:$G$5111,Тех_Движение!$D$2:$D$5111,$C3034,Тех_Движение!$B$2:$B$5111,"&lt;="&amp;Настройки!$B$6)-$F3034)))</f>
        <v/>
      </c>
      <c r="K3034" s="21" t="e">
        <f>IF(OR($B3034="",K$3&lt;$D3034+Настройки!$B$7),0,MAX(0,$E3034-MAX(0,SUMIFS(Тех_Движение!$G$2:$G$5111,Тех_Движение!$D$2:$D$5111,$C3034,Тех_Движение!$B$2:$B$5111,"&lt;="&amp;K$3)-$F3034)))</f>
        <v>#VALUE!</v>
      </c>
      <c r="L3034" s="21" t="e">
        <f>IF(OR($B3034="",L$3&lt;$D3034+Настройки!$B$7),0,MAX(0,$E3034-MAX(0,SUMIFS(Тех_Движение!$G$2:$G$5111,Тех_Движение!$D$2:$D$5111,$C3034,Тех_Движение!$B$2:$B$5111,"&lt;="&amp;L$3)-$F3034)))</f>
        <v>#VALUE!</v>
      </c>
      <c r="M3034" s="21" t="e">
        <f>IF(OR($B3034="",M$3&lt;$D3034+Настройки!$B$7),0,MAX(0,$E3034-MAX(0,SUMIFS(Тех_Движение!$G$2:$G$5111,Тех_Движение!$D$2:$D$5111,$C3034,Тех_Движение!$B$2:$B$5111,"&lt;="&amp;M$3)-$F3034)))</f>
        <v>#VALUE!</v>
      </c>
      <c r="N3034" s="21" t="e">
        <f>IF(OR($B3034="",N$3&lt;$D3034+Настройки!$B$7),0,MAX(0,$E3034-MAX(0,SUMIFS(Тех_Движение!$G$2:$G$5111,Тех_Движение!$D$2:$D$5111,$C3034,Тех_Движение!$B$2:$B$5111,"&lt;="&amp;N$3)-$F3034)))</f>
        <v>#VALUE!</v>
      </c>
      <c r="O3034" s="21" t="e">
        <f>IF(OR($B3034="",O$3&lt;$D3034+Настройки!$B$7),0,MAX(0,$E3034-MAX(0,SUMIFS(Тех_Движение!$G$2:$G$5111,Тех_Движение!$D$2:$D$5111,$C3034,Тех_Движение!$B$2:$B$5111,"&lt;="&amp;O$3)-$F3034)))</f>
        <v>#VALUE!</v>
      </c>
      <c r="P3034" s="21" t="e">
        <f>IF(OR($B3034="",P$3&lt;$D3034+Настройки!$B$7),0,MAX(0,$E3034-MAX(0,SUMIFS(Тех_Движение!$G$2:$G$5111,Тех_Движение!$D$2:$D$5111,$C3034,Тех_Движение!$B$2:$B$5111,"&lt;="&amp;P$3)-$F3034)))</f>
        <v>#VALUE!</v>
      </c>
      <c r="Q3034" s="21" t="e">
        <f>IF(OR($B3034="",Q$3&lt;$D3034+Настройки!$B$7),0,MAX(0,$E3034-MAX(0,SUMIFS(Тех_Движение!$G$2:$G$5111,Тех_Движение!$D$2:$D$5111,$C3034,Тех_Движение!$B$2:$B$5111,"&lt;="&amp;Q$3)-$F3034)))</f>
        <v>#VALUE!</v>
      </c>
      <c r="R3034" s="21" t="str">
        <f t="shared" si="142"/>
        <v/>
      </c>
      <c r="S3034" s="23" t="str">
        <f>IF($B3034="","",VLOOKUP($C3034,Настройки!$A$11:$L$17,9,FALSE))</f>
        <v/>
      </c>
      <c r="T3034" s="23" t="str">
        <f t="shared" si="143"/>
        <v/>
      </c>
    </row>
    <row r="3035" spans="1:20" x14ac:dyDescent="0.3">
      <c r="A3035" s="20">
        <f>Тех_Движение!$A$3032</f>
        <v>3031</v>
      </c>
      <c r="B3035" s="20" t="str">
        <f>IF(Тех_Движение!$F$3032&gt;0,Тех_Движение!$I$3032,"")</f>
        <v/>
      </c>
      <c r="C3035" s="20" t="str">
        <f>IF($B3035="","",Тех_Движение!$D$3032)</f>
        <v/>
      </c>
      <c r="D3035" s="9" t="str">
        <f>IF($B3035="","",Тех_Движение!$B$3032)</f>
        <v/>
      </c>
      <c r="E3035" s="21" t="str">
        <f>IF($B3035="","",Тех_Движение!$F$3032)</f>
        <v/>
      </c>
      <c r="F3035" s="21" t="str">
        <f>IF($B3035="","",SUMIFS($E$5:$E3034,$C$5:$C3034,$C3035))</f>
        <v/>
      </c>
      <c r="G3035" s="21" t="str">
        <f>IF($B3035="","",MAX(0,$E3035-MAX(0,SUMIFS(Тех_Движение!$G$2:$G$5111,Тех_Движение!$D$2:$D$5111,$C3035,Тех_Движение!$B$2:$B$5111,"&lt;="&amp;Настройки!$B$5-1)-$F3035)))</f>
        <v/>
      </c>
      <c r="H3035" s="21" t="str">
        <f>IF($B3035="","",IF(AND($D3035&gt;=Настройки!$B$5,$D3035&lt;=Настройки!$B$6),$E3035,0))</f>
        <v/>
      </c>
      <c r="I3035" s="21" t="str">
        <f t="shared" si="141"/>
        <v/>
      </c>
      <c r="J3035" s="21" t="str">
        <f>IF($B3035="","",MAX(0,$E3035-MAX(0,SUMIFS(Тех_Движение!$G$2:$G$5111,Тех_Движение!$D$2:$D$5111,$C3035,Тех_Движение!$B$2:$B$5111,"&lt;="&amp;Настройки!$B$6)-$F3035)))</f>
        <v/>
      </c>
      <c r="K3035" s="21" t="e">
        <f>IF(OR($B3035="",K$3&lt;$D3035+Настройки!$B$7),0,MAX(0,$E3035-MAX(0,SUMIFS(Тех_Движение!$G$2:$G$5111,Тех_Движение!$D$2:$D$5111,$C3035,Тех_Движение!$B$2:$B$5111,"&lt;="&amp;K$3)-$F3035)))</f>
        <v>#VALUE!</v>
      </c>
      <c r="L3035" s="21" t="e">
        <f>IF(OR($B3035="",L$3&lt;$D3035+Настройки!$B$7),0,MAX(0,$E3035-MAX(0,SUMIFS(Тех_Движение!$G$2:$G$5111,Тех_Движение!$D$2:$D$5111,$C3035,Тех_Движение!$B$2:$B$5111,"&lt;="&amp;L$3)-$F3035)))</f>
        <v>#VALUE!</v>
      </c>
      <c r="M3035" s="21" t="e">
        <f>IF(OR($B3035="",M$3&lt;$D3035+Настройки!$B$7),0,MAX(0,$E3035-MAX(0,SUMIFS(Тех_Движение!$G$2:$G$5111,Тех_Движение!$D$2:$D$5111,$C3035,Тех_Движение!$B$2:$B$5111,"&lt;="&amp;M$3)-$F3035)))</f>
        <v>#VALUE!</v>
      </c>
      <c r="N3035" s="21" t="e">
        <f>IF(OR($B3035="",N$3&lt;$D3035+Настройки!$B$7),0,MAX(0,$E3035-MAX(0,SUMIFS(Тех_Движение!$G$2:$G$5111,Тех_Движение!$D$2:$D$5111,$C3035,Тех_Движение!$B$2:$B$5111,"&lt;="&amp;N$3)-$F3035)))</f>
        <v>#VALUE!</v>
      </c>
      <c r="O3035" s="21" t="e">
        <f>IF(OR($B3035="",O$3&lt;$D3035+Настройки!$B$7),0,MAX(0,$E3035-MAX(0,SUMIFS(Тех_Движение!$G$2:$G$5111,Тех_Движение!$D$2:$D$5111,$C3035,Тех_Движение!$B$2:$B$5111,"&lt;="&amp;O$3)-$F3035)))</f>
        <v>#VALUE!</v>
      </c>
      <c r="P3035" s="21" t="e">
        <f>IF(OR($B3035="",P$3&lt;$D3035+Настройки!$B$7),0,MAX(0,$E3035-MAX(0,SUMIFS(Тех_Движение!$G$2:$G$5111,Тех_Движение!$D$2:$D$5111,$C3035,Тех_Движение!$B$2:$B$5111,"&lt;="&amp;P$3)-$F3035)))</f>
        <v>#VALUE!</v>
      </c>
      <c r="Q3035" s="21" t="e">
        <f>IF(OR($B3035="",Q$3&lt;$D3035+Настройки!$B$7),0,MAX(0,$E3035-MAX(0,SUMIFS(Тех_Движение!$G$2:$G$5111,Тех_Движение!$D$2:$D$5111,$C3035,Тех_Движение!$B$2:$B$5111,"&lt;="&amp;Q$3)-$F3035)))</f>
        <v>#VALUE!</v>
      </c>
      <c r="R3035" s="21" t="str">
        <f t="shared" si="142"/>
        <v/>
      </c>
      <c r="S3035" s="23" t="str">
        <f>IF($B3035="","",VLOOKUP($C3035,Настройки!$A$11:$L$17,9,FALSE))</f>
        <v/>
      </c>
      <c r="T3035" s="23" t="str">
        <f t="shared" si="143"/>
        <v/>
      </c>
    </row>
    <row r="3036" spans="1:20" x14ac:dyDescent="0.3">
      <c r="A3036" s="20">
        <f>Тех_Движение!$A$3033</f>
        <v>3032</v>
      </c>
      <c r="B3036" s="20" t="str">
        <f>IF(Тех_Движение!$F$3033&gt;0,Тех_Движение!$I$3033,"")</f>
        <v/>
      </c>
      <c r="C3036" s="20" t="str">
        <f>IF($B3036="","",Тех_Движение!$D$3033)</f>
        <v/>
      </c>
      <c r="D3036" s="9" t="str">
        <f>IF($B3036="","",Тех_Движение!$B$3033)</f>
        <v/>
      </c>
      <c r="E3036" s="21" t="str">
        <f>IF($B3036="","",Тех_Движение!$F$3033)</f>
        <v/>
      </c>
      <c r="F3036" s="21" t="str">
        <f>IF($B3036="","",SUMIFS($E$5:$E3035,$C$5:$C3035,$C3036))</f>
        <v/>
      </c>
      <c r="G3036" s="21" t="str">
        <f>IF($B3036="","",MAX(0,$E3036-MAX(0,SUMIFS(Тех_Движение!$G$2:$G$5111,Тех_Движение!$D$2:$D$5111,$C3036,Тех_Движение!$B$2:$B$5111,"&lt;="&amp;Настройки!$B$5-1)-$F3036)))</f>
        <v/>
      </c>
      <c r="H3036" s="21" t="str">
        <f>IF($B3036="","",IF(AND($D3036&gt;=Настройки!$B$5,$D3036&lt;=Настройки!$B$6),$E3036,0))</f>
        <v/>
      </c>
      <c r="I3036" s="21" t="str">
        <f t="shared" si="141"/>
        <v/>
      </c>
      <c r="J3036" s="21" t="str">
        <f>IF($B3036="","",MAX(0,$E3036-MAX(0,SUMIFS(Тех_Движение!$G$2:$G$5111,Тех_Движение!$D$2:$D$5111,$C3036,Тех_Движение!$B$2:$B$5111,"&lt;="&amp;Настройки!$B$6)-$F3036)))</f>
        <v/>
      </c>
      <c r="K3036" s="21" t="e">
        <f>IF(OR($B3036="",K$3&lt;$D3036+Настройки!$B$7),0,MAX(0,$E3036-MAX(0,SUMIFS(Тех_Движение!$G$2:$G$5111,Тех_Движение!$D$2:$D$5111,$C3036,Тех_Движение!$B$2:$B$5111,"&lt;="&amp;K$3)-$F3036)))</f>
        <v>#VALUE!</v>
      </c>
      <c r="L3036" s="21" t="e">
        <f>IF(OR($B3036="",L$3&lt;$D3036+Настройки!$B$7),0,MAX(0,$E3036-MAX(0,SUMIFS(Тех_Движение!$G$2:$G$5111,Тех_Движение!$D$2:$D$5111,$C3036,Тех_Движение!$B$2:$B$5111,"&lt;="&amp;L$3)-$F3036)))</f>
        <v>#VALUE!</v>
      </c>
      <c r="M3036" s="21" t="e">
        <f>IF(OR($B3036="",M$3&lt;$D3036+Настройки!$B$7),0,MAX(0,$E3036-MAX(0,SUMIFS(Тех_Движение!$G$2:$G$5111,Тех_Движение!$D$2:$D$5111,$C3036,Тех_Движение!$B$2:$B$5111,"&lt;="&amp;M$3)-$F3036)))</f>
        <v>#VALUE!</v>
      </c>
      <c r="N3036" s="21" t="e">
        <f>IF(OR($B3036="",N$3&lt;$D3036+Настройки!$B$7),0,MAX(0,$E3036-MAX(0,SUMIFS(Тех_Движение!$G$2:$G$5111,Тех_Движение!$D$2:$D$5111,$C3036,Тех_Движение!$B$2:$B$5111,"&lt;="&amp;N$3)-$F3036)))</f>
        <v>#VALUE!</v>
      </c>
      <c r="O3036" s="21" t="e">
        <f>IF(OR($B3036="",O$3&lt;$D3036+Настройки!$B$7),0,MAX(0,$E3036-MAX(0,SUMIFS(Тех_Движение!$G$2:$G$5111,Тех_Движение!$D$2:$D$5111,$C3036,Тех_Движение!$B$2:$B$5111,"&lt;="&amp;O$3)-$F3036)))</f>
        <v>#VALUE!</v>
      </c>
      <c r="P3036" s="21" t="e">
        <f>IF(OR($B3036="",P$3&lt;$D3036+Настройки!$B$7),0,MAX(0,$E3036-MAX(0,SUMIFS(Тех_Движение!$G$2:$G$5111,Тех_Движение!$D$2:$D$5111,$C3036,Тех_Движение!$B$2:$B$5111,"&lt;="&amp;P$3)-$F3036)))</f>
        <v>#VALUE!</v>
      </c>
      <c r="Q3036" s="21" t="e">
        <f>IF(OR($B3036="",Q$3&lt;$D3036+Настройки!$B$7),0,MAX(0,$E3036-MAX(0,SUMIFS(Тех_Движение!$G$2:$G$5111,Тех_Движение!$D$2:$D$5111,$C3036,Тех_Движение!$B$2:$B$5111,"&lt;="&amp;Q$3)-$F3036)))</f>
        <v>#VALUE!</v>
      </c>
      <c r="R3036" s="21" t="str">
        <f t="shared" si="142"/>
        <v/>
      </c>
      <c r="S3036" s="23" t="str">
        <f>IF($B3036="","",VLOOKUP($C3036,Настройки!$A$11:$L$17,9,FALSE))</f>
        <v/>
      </c>
      <c r="T3036" s="23" t="str">
        <f t="shared" si="143"/>
        <v/>
      </c>
    </row>
    <row r="3037" spans="1:20" x14ac:dyDescent="0.3">
      <c r="A3037" s="20">
        <f>Тех_Движение!$A$3034</f>
        <v>3033</v>
      </c>
      <c r="B3037" s="20" t="str">
        <f>IF(Тех_Движение!$F$3034&gt;0,Тех_Движение!$I$3034,"")</f>
        <v/>
      </c>
      <c r="C3037" s="20" t="str">
        <f>IF($B3037="","",Тех_Движение!$D$3034)</f>
        <v/>
      </c>
      <c r="D3037" s="9" t="str">
        <f>IF($B3037="","",Тех_Движение!$B$3034)</f>
        <v/>
      </c>
      <c r="E3037" s="21" t="str">
        <f>IF($B3037="","",Тех_Движение!$F$3034)</f>
        <v/>
      </c>
      <c r="F3037" s="21" t="str">
        <f>IF($B3037="","",SUMIFS($E$5:$E3036,$C$5:$C3036,$C3037))</f>
        <v/>
      </c>
      <c r="G3037" s="21" t="str">
        <f>IF($B3037="","",MAX(0,$E3037-MAX(0,SUMIFS(Тех_Движение!$G$2:$G$5111,Тех_Движение!$D$2:$D$5111,$C3037,Тех_Движение!$B$2:$B$5111,"&lt;="&amp;Настройки!$B$5-1)-$F3037)))</f>
        <v/>
      </c>
      <c r="H3037" s="21" t="str">
        <f>IF($B3037="","",IF(AND($D3037&gt;=Настройки!$B$5,$D3037&lt;=Настройки!$B$6),$E3037,0))</f>
        <v/>
      </c>
      <c r="I3037" s="21" t="str">
        <f t="shared" si="141"/>
        <v/>
      </c>
      <c r="J3037" s="21" t="str">
        <f>IF($B3037="","",MAX(0,$E3037-MAX(0,SUMIFS(Тех_Движение!$G$2:$G$5111,Тех_Движение!$D$2:$D$5111,$C3037,Тех_Движение!$B$2:$B$5111,"&lt;="&amp;Настройки!$B$6)-$F3037)))</f>
        <v/>
      </c>
      <c r="K3037" s="21" t="e">
        <f>IF(OR($B3037="",K$3&lt;$D3037+Настройки!$B$7),0,MAX(0,$E3037-MAX(0,SUMIFS(Тех_Движение!$G$2:$G$5111,Тех_Движение!$D$2:$D$5111,$C3037,Тех_Движение!$B$2:$B$5111,"&lt;="&amp;K$3)-$F3037)))</f>
        <v>#VALUE!</v>
      </c>
      <c r="L3037" s="21" t="e">
        <f>IF(OR($B3037="",L$3&lt;$D3037+Настройки!$B$7),0,MAX(0,$E3037-MAX(0,SUMIFS(Тех_Движение!$G$2:$G$5111,Тех_Движение!$D$2:$D$5111,$C3037,Тех_Движение!$B$2:$B$5111,"&lt;="&amp;L$3)-$F3037)))</f>
        <v>#VALUE!</v>
      </c>
      <c r="M3037" s="21" t="e">
        <f>IF(OR($B3037="",M$3&lt;$D3037+Настройки!$B$7),0,MAX(0,$E3037-MAX(0,SUMIFS(Тех_Движение!$G$2:$G$5111,Тех_Движение!$D$2:$D$5111,$C3037,Тех_Движение!$B$2:$B$5111,"&lt;="&amp;M$3)-$F3037)))</f>
        <v>#VALUE!</v>
      </c>
      <c r="N3037" s="21" t="e">
        <f>IF(OR($B3037="",N$3&lt;$D3037+Настройки!$B$7),0,MAX(0,$E3037-MAX(0,SUMIFS(Тех_Движение!$G$2:$G$5111,Тех_Движение!$D$2:$D$5111,$C3037,Тех_Движение!$B$2:$B$5111,"&lt;="&amp;N$3)-$F3037)))</f>
        <v>#VALUE!</v>
      </c>
      <c r="O3037" s="21" t="e">
        <f>IF(OR($B3037="",O$3&lt;$D3037+Настройки!$B$7),0,MAX(0,$E3037-MAX(0,SUMIFS(Тех_Движение!$G$2:$G$5111,Тех_Движение!$D$2:$D$5111,$C3037,Тех_Движение!$B$2:$B$5111,"&lt;="&amp;O$3)-$F3037)))</f>
        <v>#VALUE!</v>
      </c>
      <c r="P3037" s="21" t="e">
        <f>IF(OR($B3037="",P$3&lt;$D3037+Настройки!$B$7),0,MAX(0,$E3037-MAX(0,SUMIFS(Тех_Движение!$G$2:$G$5111,Тех_Движение!$D$2:$D$5111,$C3037,Тех_Движение!$B$2:$B$5111,"&lt;="&amp;P$3)-$F3037)))</f>
        <v>#VALUE!</v>
      </c>
      <c r="Q3037" s="21" t="e">
        <f>IF(OR($B3037="",Q$3&lt;$D3037+Настройки!$B$7),0,MAX(0,$E3037-MAX(0,SUMIFS(Тех_Движение!$G$2:$G$5111,Тех_Движение!$D$2:$D$5111,$C3037,Тех_Движение!$B$2:$B$5111,"&lt;="&amp;Q$3)-$F3037)))</f>
        <v>#VALUE!</v>
      </c>
      <c r="R3037" s="21" t="str">
        <f t="shared" si="142"/>
        <v/>
      </c>
      <c r="S3037" s="23" t="str">
        <f>IF($B3037="","",VLOOKUP($C3037,Настройки!$A$11:$L$17,9,FALSE))</f>
        <v/>
      </c>
      <c r="T3037" s="23" t="str">
        <f t="shared" si="143"/>
        <v/>
      </c>
    </row>
    <row r="3038" spans="1:20" x14ac:dyDescent="0.3">
      <c r="A3038" s="20">
        <f>Тех_Движение!$A$3035</f>
        <v>3034</v>
      </c>
      <c r="B3038" s="20" t="str">
        <f>IF(Тех_Движение!$F$3035&gt;0,Тех_Движение!$I$3035,"")</f>
        <v/>
      </c>
      <c r="C3038" s="20" t="str">
        <f>IF($B3038="","",Тех_Движение!$D$3035)</f>
        <v/>
      </c>
      <c r="D3038" s="9" t="str">
        <f>IF($B3038="","",Тех_Движение!$B$3035)</f>
        <v/>
      </c>
      <c r="E3038" s="21" t="str">
        <f>IF($B3038="","",Тех_Движение!$F$3035)</f>
        <v/>
      </c>
      <c r="F3038" s="21" t="str">
        <f>IF($B3038="","",SUMIFS($E$5:$E3037,$C$5:$C3037,$C3038))</f>
        <v/>
      </c>
      <c r="G3038" s="21" t="str">
        <f>IF($B3038="","",MAX(0,$E3038-MAX(0,SUMIFS(Тех_Движение!$G$2:$G$5111,Тех_Движение!$D$2:$D$5111,$C3038,Тех_Движение!$B$2:$B$5111,"&lt;="&amp;Настройки!$B$5-1)-$F3038)))</f>
        <v/>
      </c>
      <c r="H3038" s="21" t="str">
        <f>IF($B3038="","",IF(AND($D3038&gt;=Настройки!$B$5,$D3038&lt;=Настройки!$B$6),$E3038,0))</f>
        <v/>
      </c>
      <c r="I3038" s="21" t="str">
        <f t="shared" si="141"/>
        <v/>
      </c>
      <c r="J3038" s="21" t="str">
        <f>IF($B3038="","",MAX(0,$E3038-MAX(0,SUMIFS(Тех_Движение!$G$2:$G$5111,Тех_Движение!$D$2:$D$5111,$C3038,Тех_Движение!$B$2:$B$5111,"&lt;="&amp;Настройки!$B$6)-$F3038)))</f>
        <v/>
      </c>
      <c r="K3038" s="21" t="e">
        <f>IF(OR($B3038="",K$3&lt;$D3038+Настройки!$B$7),0,MAX(0,$E3038-MAX(0,SUMIFS(Тех_Движение!$G$2:$G$5111,Тех_Движение!$D$2:$D$5111,$C3038,Тех_Движение!$B$2:$B$5111,"&lt;="&amp;K$3)-$F3038)))</f>
        <v>#VALUE!</v>
      </c>
      <c r="L3038" s="21" t="e">
        <f>IF(OR($B3038="",L$3&lt;$D3038+Настройки!$B$7),0,MAX(0,$E3038-MAX(0,SUMIFS(Тех_Движение!$G$2:$G$5111,Тех_Движение!$D$2:$D$5111,$C3038,Тех_Движение!$B$2:$B$5111,"&lt;="&amp;L$3)-$F3038)))</f>
        <v>#VALUE!</v>
      </c>
      <c r="M3038" s="21" t="e">
        <f>IF(OR($B3038="",M$3&lt;$D3038+Настройки!$B$7),0,MAX(0,$E3038-MAX(0,SUMIFS(Тех_Движение!$G$2:$G$5111,Тех_Движение!$D$2:$D$5111,$C3038,Тех_Движение!$B$2:$B$5111,"&lt;="&amp;M$3)-$F3038)))</f>
        <v>#VALUE!</v>
      </c>
      <c r="N3038" s="21" t="e">
        <f>IF(OR($B3038="",N$3&lt;$D3038+Настройки!$B$7),0,MAX(0,$E3038-MAX(0,SUMIFS(Тех_Движение!$G$2:$G$5111,Тех_Движение!$D$2:$D$5111,$C3038,Тех_Движение!$B$2:$B$5111,"&lt;="&amp;N$3)-$F3038)))</f>
        <v>#VALUE!</v>
      </c>
      <c r="O3038" s="21" t="e">
        <f>IF(OR($B3038="",O$3&lt;$D3038+Настройки!$B$7),0,MAX(0,$E3038-MAX(0,SUMIFS(Тех_Движение!$G$2:$G$5111,Тех_Движение!$D$2:$D$5111,$C3038,Тех_Движение!$B$2:$B$5111,"&lt;="&amp;O$3)-$F3038)))</f>
        <v>#VALUE!</v>
      </c>
      <c r="P3038" s="21" t="e">
        <f>IF(OR($B3038="",P$3&lt;$D3038+Настройки!$B$7),0,MAX(0,$E3038-MAX(0,SUMIFS(Тех_Движение!$G$2:$G$5111,Тех_Движение!$D$2:$D$5111,$C3038,Тех_Движение!$B$2:$B$5111,"&lt;="&amp;P$3)-$F3038)))</f>
        <v>#VALUE!</v>
      </c>
      <c r="Q3038" s="21" t="e">
        <f>IF(OR($B3038="",Q$3&lt;$D3038+Настройки!$B$7),0,MAX(0,$E3038-MAX(0,SUMIFS(Тех_Движение!$G$2:$G$5111,Тех_Движение!$D$2:$D$5111,$C3038,Тех_Движение!$B$2:$B$5111,"&lt;="&amp;Q$3)-$F3038)))</f>
        <v>#VALUE!</v>
      </c>
      <c r="R3038" s="21" t="str">
        <f t="shared" si="142"/>
        <v/>
      </c>
      <c r="S3038" s="23" t="str">
        <f>IF($B3038="","",VLOOKUP($C3038,Настройки!$A$11:$L$17,9,FALSE))</f>
        <v/>
      </c>
      <c r="T3038" s="23" t="str">
        <f t="shared" si="143"/>
        <v/>
      </c>
    </row>
    <row r="3039" spans="1:20" x14ac:dyDescent="0.3">
      <c r="A3039" s="20">
        <f>Тех_Движение!$A$3036</f>
        <v>3035</v>
      </c>
      <c r="B3039" s="20" t="str">
        <f>IF(Тех_Движение!$F$3036&gt;0,Тех_Движение!$I$3036,"")</f>
        <v/>
      </c>
      <c r="C3039" s="20" t="str">
        <f>IF($B3039="","",Тех_Движение!$D$3036)</f>
        <v/>
      </c>
      <c r="D3039" s="9" t="str">
        <f>IF($B3039="","",Тех_Движение!$B$3036)</f>
        <v/>
      </c>
      <c r="E3039" s="21" t="str">
        <f>IF($B3039="","",Тех_Движение!$F$3036)</f>
        <v/>
      </c>
      <c r="F3039" s="21" t="str">
        <f>IF($B3039="","",SUMIFS($E$5:$E3038,$C$5:$C3038,$C3039))</f>
        <v/>
      </c>
      <c r="G3039" s="21" t="str">
        <f>IF($B3039="","",MAX(0,$E3039-MAX(0,SUMIFS(Тех_Движение!$G$2:$G$5111,Тех_Движение!$D$2:$D$5111,$C3039,Тех_Движение!$B$2:$B$5111,"&lt;="&amp;Настройки!$B$5-1)-$F3039)))</f>
        <v/>
      </c>
      <c r="H3039" s="21" t="str">
        <f>IF($B3039="","",IF(AND($D3039&gt;=Настройки!$B$5,$D3039&lt;=Настройки!$B$6),$E3039,0))</f>
        <v/>
      </c>
      <c r="I3039" s="21" t="str">
        <f t="shared" si="141"/>
        <v/>
      </c>
      <c r="J3039" s="21" t="str">
        <f>IF($B3039="","",MAX(0,$E3039-MAX(0,SUMIFS(Тех_Движение!$G$2:$G$5111,Тех_Движение!$D$2:$D$5111,$C3039,Тех_Движение!$B$2:$B$5111,"&lt;="&amp;Настройки!$B$6)-$F3039)))</f>
        <v/>
      </c>
      <c r="K3039" s="21" t="e">
        <f>IF(OR($B3039="",K$3&lt;$D3039+Настройки!$B$7),0,MAX(0,$E3039-MAX(0,SUMIFS(Тех_Движение!$G$2:$G$5111,Тех_Движение!$D$2:$D$5111,$C3039,Тех_Движение!$B$2:$B$5111,"&lt;="&amp;K$3)-$F3039)))</f>
        <v>#VALUE!</v>
      </c>
      <c r="L3039" s="21" t="e">
        <f>IF(OR($B3039="",L$3&lt;$D3039+Настройки!$B$7),0,MAX(0,$E3039-MAX(0,SUMIFS(Тех_Движение!$G$2:$G$5111,Тех_Движение!$D$2:$D$5111,$C3039,Тех_Движение!$B$2:$B$5111,"&lt;="&amp;L$3)-$F3039)))</f>
        <v>#VALUE!</v>
      </c>
      <c r="M3039" s="21" t="e">
        <f>IF(OR($B3039="",M$3&lt;$D3039+Настройки!$B$7),0,MAX(0,$E3039-MAX(0,SUMIFS(Тех_Движение!$G$2:$G$5111,Тех_Движение!$D$2:$D$5111,$C3039,Тех_Движение!$B$2:$B$5111,"&lt;="&amp;M$3)-$F3039)))</f>
        <v>#VALUE!</v>
      </c>
      <c r="N3039" s="21" t="e">
        <f>IF(OR($B3039="",N$3&lt;$D3039+Настройки!$B$7),0,MAX(0,$E3039-MAX(0,SUMIFS(Тех_Движение!$G$2:$G$5111,Тех_Движение!$D$2:$D$5111,$C3039,Тех_Движение!$B$2:$B$5111,"&lt;="&amp;N$3)-$F3039)))</f>
        <v>#VALUE!</v>
      </c>
      <c r="O3039" s="21" t="e">
        <f>IF(OR($B3039="",O$3&lt;$D3039+Настройки!$B$7),0,MAX(0,$E3039-MAX(0,SUMIFS(Тех_Движение!$G$2:$G$5111,Тех_Движение!$D$2:$D$5111,$C3039,Тех_Движение!$B$2:$B$5111,"&lt;="&amp;O$3)-$F3039)))</f>
        <v>#VALUE!</v>
      </c>
      <c r="P3039" s="21" t="e">
        <f>IF(OR($B3039="",P$3&lt;$D3039+Настройки!$B$7),0,MAX(0,$E3039-MAX(0,SUMIFS(Тех_Движение!$G$2:$G$5111,Тех_Движение!$D$2:$D$5111,$C3039,Тех_Движение!$B$2:$B$5111,"&lt;="&amp;P$3)-$F3039)))</f>
        <v>#VALUE!</v>
      </c>
      <c r="Q3039" s="21" t="e">
        <f>IF(OR($B3039="",Q$3&lt;$D3039+Настройки!$B$7),0,MAX(0,$E3039-MAX(0,SUMIFS(Тех_Движение!$G$2:$G$5111,Тех_Движение!$D$2:$D$5111,$C3039,Тех_Движение!$B$2:$B$5111,"&lt;="&amp;Q$3)-$F3039)))</f>
        <v>#VALUE!</v>
      </c>
      <c r="R3039" s="21" t="str">
        <f t="shared" si="142"/>
        <v/>
      </c>
      <c r="S3039" s="23" t="str">
        <f>IF($B3039="","",VLOOKUP($C3039,Настройки!$A$11:$L$17,9,FALSE))</f>
        <v/>
      </c>
      <c r="T3039" s="23" t="str">
        <f t="shared" si="143"/>
        <v/>
      </c>
    </row>
    <row r="3040" spans="1:20" x14ac:dyDescent="0.3">
      <c r="A3040" s="20">
        <f>Тех_Движение!$A$3037</f>
        <v>3036</v>
      </c>
      <c r="B3040" s="20" t="str">
        <f>IF(Тех_Движение!$F$3037&gt;0,Тех_Движение!$I$3037,"")</f>
        <v/>
      </c>
      <c r="C3040" s="20" t="str">
        <f>IF($B3040="","",Тех_Движение!$D$3037)</f>
        <v/>
      </c>
      <c r="D3040" s="9" t="str">
        <f>IF($B3040="","",Тех_Движение!$B$3037)</f>
        <v/>
      </c>
      <c r="E3040" s="21" t="str">
        <f>IF($B3040="","",Тех_Движение!$F$3037)</f>
        <v/>
      </c>
      <c r="F3040" s="21" t="str">
        <f>IF($B3040="","",SUMIFS($E$5:$E3039,$C$5:$C3039,$C3040))</f>
        <v/>
      </c>
      <c r="G3040" s="21" t="str">
        <f>IF($B3040="","",MAX(0,$E3040-MAX(0,SUMIFS(Тех_Движение!$G$2:$G$5111,Тех_Движение!$D$2:$D$5111,$C3040,Тех_Движение!$B$2:$B$5111,"&lt;="&amp;Настройки!$B$5-1)-$F3040)))</f>
        <v/>
      </c>
      <c r="H3040" s="21" t="str">
        <f>IF($B3040="","",IF(AND($D3040&gt;=Настройки!$B$5,$D3040&lt;=Настройки!$B$6),$E3040,0))</f>
        <v/>
      </c>
      <c r="I3040" s="21" t="str">
        <f t="shared" si="141"/>
        <v/>
      </c>
      <c r="J3040" s="21" t="str">
        <f>IF($B3040="","",MAX(0,$E3040-MAX(0,SUMIFS(Тех_Движение!$G$2:$G$5111,Тех_Движение!$D$2:$D$5111,$C3040,Тех_Движение!$B$2:$B$5111,"&lt;="&amp;Настройки!$B$6)-$F3040)))</f>
        <v/>
      </c>
      <c r="K3040" s="21" t="e">
        <f>IF(OR($B3040="",K$3&lt;$D3040+Настройки!$B$7),0,MAX(0,$E3040-MAX(0,SUMIFS(Тех_Движение!$G$2:$G$5111,Тех_Движение!$D$2:$D$5111,$C3040,Тех_Движение!$B$2:$B$5111,"&lt;="&amp;K$3)-$F3040)))</f>
        <v>#VALUE!</v>
      </c>
      <c r="L3040" s="21" t="e">
        <f>IF(OR($B3040="",L$3&lt;$D3040+Настройки!$B$7),0,MAX(0,$E3040-MAX(0,SUMIFS(Тех_Движение!$G$2:$G$5111,Тех_Движение!$D$2:$D$5111,$C3040,Тех_Движение!$B$2:$B$5111,"&lt;="&amp;L$3)-$F3040)))</f>
        <v>#VALUE!</v>
      </c>
      <c r="M3040" s="21" t="e">
        <f>IF(OR($B3040="",M$3&lt;$D3040+Настройки!$B$7),0,MAX(0,$E3040-MAX(0,SUMIFS(Тех_Движение!$G$2:$G$5111,Тех_Движение!$D$2:$D$5111,$C3040,Тех_Движение!$B$2:$B$5111,"&lt;="&amp;M$3)-$F3040)))</f>
        <v>#VALUE!</v>
      </c>
      <c r="N3040" s="21" t="e">
        <f>IF(OR($B3040="",N$3&lt;$D3040+Настройки!$B$7),0,MAX(0,$E3040-MAX(0,SUMIFS(Тех_Движение!$G$2:$G$5111,Тех_Движение!$D$2:$D$5111,$C3040,Тех_Движение!$B$2:$B$5111,"&lt;="&amp;N$3)-$F3040)))</f>
        <v>#VALUE!</v>
      </c>
      <c r="O3040" s="21" t="e">
        <f>IF(OR($B3040="",O$3&lt;$D3040+Настройки!$B$7),0,MAX(0,$E3040-MAX(0,SUMIFS(Тех_Движение!$G$2:$G$5111,Тех_Движение!$D$2:$D$5111,$C3040,Тех_Движение!$B$2:$B$5111,"&lt;="&amp;O$3)-$F3040)))</f>
        <v>#VALUE!</v>
      </c>
      <c r="P3040" s="21" t="e">
        <f>IF(OR($B3040="",P$3&lt;$D3040+Настройки!$B$7),0,MAX(0,$E3040-MAX(0,SUMIFS(Тех_Движение!$G$2:$G$5111,Тех_Движение!$D$2:$D$5111,$C3040,Тех_Движение!$B$2:$B$5111,"&lt;="&amp;P$3)-$F3040)))</f>
        <v>#VALUE!</v>
      </c>
      <c r="Q3040" s="21" t="e">
        <f>IF(OR($B3040="",Q$3&lt;$D3040+Настройки!$B$7),0,MAX(0,$E3040-MAX(0,SUMIFS(Тех_Движение!$G$2:$G$5111,Тех_Движение!$D$2:$D$5111,$C3040,Тех_Движение!$B$2:$B$5111,"&lt;="&amp;Q$3)-$F3040)))</f>
        <v>#VALUE!</v>
      </c>
      <c r="R3040" s="21" t="str">
        <f t="shared" si="142"/>
        <v/>
      </c>
      <c r="S3040" s="23" t="str">
        <f>IF($B3040="","",VLOOKUP($C3040,Настройки!$A$11:$L$17,9,FALSE))</f>
        <v/>
      </c>
      <c r="T3040" s="23" t="str">
        <f t="shared" si="143"/>
        <v/>
      </c>
    </row>
    <row r="3041" spans="1:20" x14ac:dyDescent="0.3">
      <c r="A3041" s="20">
        <f>Тех_Движение!$A$3038</f>
        <v>3037</v>
      </c>
      <c r="B3041" s="20" t="str">
        <f>IF(Тех_Движение!$F$3038&gt;0,Тех_Движение!$I$3038,"")</f>
        <v/>
      </c>
      <c r="C3041" s="20" t="str">
        <f>IF($B3041="","",Тех_Движение!$D$3038)</f>
        <v/>
      </c>
      <c r="D3041" s="9" t="str">
        <f>IF($B3041="","",Тех_Движение!$B$3038)</f>
        <v/>
      </c>
      <c r="E3041" s="21" t="str">
        <f>IF($B3041="","",Тех_Движение!$F$3038)</f>
        <v/>
      </c>
      <c r="F3041" s="21" t="str">
        <f>IF($B3041="","",SUMIFS($E$5:$E3040,$C$5:$C3040,$C3041))</f>
        <v/>
      </c>
      <c r="G3041" s="21" t="str">
        <f>IF($B3041="","",MAX(0,$E3041-MAX(0,SUMIFS(Тех_Движение!$G$2:$G$5111,Тех_Движение!$D$2:$D$5111,$C3041,Тех_Движение!$B$2:$B$5111,"&lt;="&amp;Настройки!$B$5-1)-$F3041)))</f>
        <v/>
      </c>
      <c r="H3041" s="21" t="str">
        <f>IF($B3041="","",IF(AND($D3041&gt;=Настройки!$B$5,$D3041&lt;=Настройки!$B$6),$E3041,0))</f>
        <v/>
      </c>
      <c r="I3041" s="21" t="str">
        <f t="shared" si="141"/>
        <v/>
      </c>
      <c r="J3041" s="21" t="str">
        <f>IF($B3041="","",MAX(0,$E3041-MAX(0,SUMIFS(Тех_Движение!$G$2:$G$5111,Тех_Движение!$D$2:$D$5111,$C3041,Тех_Движение!$B$2:$B$5111,"&lt;="&amp;Настройки!$B$6)-$F3041)))</f>
        <v/>
      </c>
      <c r="K3041" s="21" t="e">
        <f>IF(OR($B3041="",K$3&lt;$D3041+Настройки!$B$7),0,MAX(0,$E3041-MAX(0,SUMIFS(Тех_Движение!$G$2:$G$5111,Тех_Движение!$D$2:$D$5111,$C3041,Тех_Движение!$B$2:$B$5111,"&lt;="&amp;K$3)-$F3041)))</f>
        <v>#VALUE!</v>
      </c>
      <c r="L3041" s="21" t="e">
        <f>IF(OR($B3041="",L$3&lt;$D3041+Настройки!$B$7),0,MAX(0,$E3041-MAX(0,SUMIFS(Тех_Движение!$G$2:$G$5111,Тех_Движение!$D$2:$D$5111,$C3041,Тех_Движение!$B$2:$B$5111,"&lt;="&amp;L$3)-$F3041)))</f>
        <v>#VALUE!</v>
      </c>
      <c r="M3041" s="21" t="e">
        <f>IF(OR($B3041="",M$3&lt;$D3041+Настройки!$B$7),0,MAX(0,$E3041-MAX(0,SUMIFS(Тех_Движение!$G$2:$G$5111,Тех_Движение!$D$2:$D$5111,$C3041,Тех_Движение!$B$2:$B$5111,"&lt;="&amp;M$3)-$F3041)))</f>
        <v>#VALUE!</v>
      </c>
      <c r="N3041" s="21" t="e">
        <f>IF(OR($B3041="",N$3&lt;$D3041+Настройки!$B$7),0,MAX(0,$E3041-MAX(0,SUMIFS(Тех_Движение!$G$2:$G$5111,Тех_Движение!$D$2:$D$5111,$C3041,Тех_Движение!$B$2:$B$5111,"&lt;="&amp;N$3)-$F3041)))</f>
        <v>#VALUE!</v>
      </c>
      <c r="O3041" s="21" t="e">
        <f>IF(OR($B3041="",O$3&lt;$D3041+Настройки!$B$7),0,MAX(0,$E3041-MAX(0,SUMIFS(Тех_Движение!$G$2:$G$5111,Тех_Движение!$D$2:$D$5111,$C3041,Тех_Движение!$B$2:$B$5111,"&lt;="&amp;O$3)-$F3041)))</f>
        <v>#VALUE!</v>
      </c>
      <c r="P3041" s="21" t="e">
        <f>IF(OR($B3041="",P$3&lt;$D3041+Настройки!$B$7),0,MAX(0,$E3041-MAX(0,SUMIFS(Тех_Движение!$G$2:$G$5111,Тех_Движение!$D$2:$D$5111,$C3041,Тех_Движение!$B$2:$B$5111,"&lt;="&amp;P$3)-$F3041)))</f>
        <v>#VALUE!</v>
      </c>
      <c r="Q3041" s="21" t="e">
        <f>IF(OR($B3041="",Q$3&lt;$D3041+Настройки!$B$7),0,MAX(0,$E3041-MAX(0,SUMIFS(Тех_Движение!$G$2:$G$5111,Тех_Движение!$D$2:$D$5111,$C3041,Тех_Движение!$B$2:$B$5111,"&lt;="&amp;Q$3)-$F3041)))</f>
        <v>#VALUE!</v>
      </c>
      <c r="R3041" s="21" t="str">
        <f t="shared" si="142"/>
        <v/>
      </c>
      <c r="S3041" s="23" t="str">
        <f>IF($B3041="","",VLOOKUP($C3041,Настройки!$A$11:$L$17,9,FALSE))</f>
        <v/>
      </c>
      <c r="T3041" s="23" t="str">
        <f t="shared" si="143"/>
        <v/>
      </c>
    </row>
    <row r="3042" spans="1:20" x14ac:dyDescent="0.3">
      <c r="A3042" s="20">
        <f>Тех_Движение!$A$3039</f>
        <v>3038</v>
      </c>
      <c r="B3042" s="20" t="str">
        <f>IF(Тех_Движение!$F$3039&gt;0,Тех_Движение!$I$3039,"")</f>
        <v/>
      </c>
      <c r="C3042" s="20" t="str">
        <f>IF($B3042="","",Тех_Движение!$D$3039)</f>
        <v/>
      </c>
      <c r="D3042" s="9" t="str">
        <f>IF($B3042="","",Тех_Движение!$B$3039)</f>
        <v/>
      </c>
      <c r="E3042" s="21" t="str">
        <f>IF($B3042="","",Тех_Движение!$F$3039)</f>
        <v/>
      </c>
      <c r="F3042" s="21" t="str">
        <f>IF($B3042="","",SUMIFS($E$5:$E3041,$C$5:$C3041,$C3042))</f>
        <v/>
      </c>
      <c r="G3042" s="21" t="str">
        <f>IF($B3042="","",MAX(0,$E3042-MAX(0,SUMIFS(Тех_Движение!$G$2:$G$5111,Тех_Движение!$D$2:$D$5111,$C3042,Тех_Движение!$B$2:$B$5111,"&lt;="&amp;Настройки!$B$5-1)-$F3042)))</f>
        <v/>
      </c>
      <c r="H3042" s="21" t="str">
        <f>IF($B3042="","",IF(AND($D3042&gt;=Настройки!$B$5,$D3042&lt;=Настройки!$B$6),$E3042,0))</f>
        <v/>
      </c>
      <c r="I3042" s="21" t="str">
        <f t="shared" si="141"/>
        <v/>
      </c>
      <c r="J3042" s="21" t="str">
        <f>IF($B3042="","",MAX(0,$E3042-MAX(0,SUMIFS(Тех_Движение!$G$2:$G$5111,Тех_Движение!$D$2:$D$5111,$C3042,Тех_Движение!$B$2:$B$5111,"&lt;="&amp;Настройки!$B$6)-$F3042)))</f>
        <v/>
      </c>
      <c r="K3042" s="21" t="e">
        <f>IF(OR($B3042="",K$3&lt;$D3042+Настройки!$B$7),0,MAX(0,$E3042-MAX(0,SUMIFS(Тех_Движение!$G$2:$G$5111,Тех_Движение!$D$2:$D$5111,$C3042,Тех_Движение!$B$2:$B$5111,"&lt;="&amp;K$3)-$F3042)))</f>
        <v>#VALUE!</v>
      </c>
      <c r="L3042" s="21" t="e">
        <f>IF(OR($B3042="",L$3&lt;$D3042+Настройки!$B$7),0,MAX(0,$E3042-MAX(0,SUMIFS(Тех_Движение!$G$2:$G$5111,Тех_Движение!$D$2:$D$5111,$C3042,Тех_Движение!$B$2:$B$5111,"&lt;="&amp;L$3)-$F3042)))</f>
        <v>#VALUE!</v>
      </c>
      <c r="M3042" s="21" t="e">
        <f>IF(OR($B3042="",M$3&lt;$D3042+Настройки!$B$7),0,MAX(0,$E3042-MAX(0,SUMIFS(Тех_Движение!$G$2:$G$5111,Тех_Движение!$D$2:$D$5111,$C3042,Тех_Движение!$B$2:$B$5111,"&lt;="&amp;M$3)-$F3042)))</f>
        <v>#VALUE!</v>
      </c>
      <c r="N3042" s="21" t="e">
        <f>IF(OR($B3042="",N$3&lt;$D3042+Настройки!$B$7),0,MAX(0,$E3042-MAX(0,SUMIFS(Тех_Движение!$G$2:$G$5111,Тех_Движение!$D$2:$D$5111,$C3042,Тех_Движение!$B$2:$B$5111,"&lt;="&amp;N$3)-$F3042)))</f>
        <v>#VALUE!</v>
      </c>
      <c r="O3042" s="21" t="e">
        <f>IF(OR($B3042="",O$3&lt;$D3042+Настройки!$B$7),0,MAX(0,$E3042-MAX(0,SUMIFS(Тех_Движение!$G$2:$G$5111,Тех_Движение!$D$2:$D$5111,$C3042,Тех_Движение!$B$2:$B$5111,"&lt;="&amp;O$3)-$F3042)))</f>
        <v>#VALUE!</v>
      </c>
      <c r="P3042" s="21" t="e">
        <f>IF(OR($B3042="",P$3&lt;$D3042+Настройки!$B$7),0,MAX(0,$E3042-MAX(0,SUMIFS(Тех_Движение!$G$2:$G$5111,Тех_Движение!$D$2:$D$5111,$C3042,Тех_Движение!$B$2:$B$5111,"&lt;="&amp;P$3)-$F3042)))</f>
        <v>#VALUE!</v>
      </c>
      <c r="Q3042" s="21" t="e">
        <f>IF(OR($B3042="",Q$3&lt;$D3042+Настройки!$B$7),0,MAX(0,$E3042-MAX(0,SUMIFS(Тех_Движение!$G$2:$G$5111,Тех_Движение!$D$2:$D$5111,$C3042,Тех_Движение!$B$2:$B$5111,"&lt;="&amp;Q$3)-$F3042)))</f>
        <v>#VALUE!</v>
      </c>
      <c r="R3042" s="21" t="str">
        <f t="shared" si="142"/>
        <v/>
      </c>
      <c r="S3042" s="23" t="str">
        <f>IF($B3042="","",VLOOKUP($C3042,Настройки!$A$11:$L$17,9,FALSE))</f>
        <v/>
      </c>
      <c r="T3042" s="23" t="str">
        <f t="shared" si="143"/>
        <v/>
      </c>
    </row>
    <row r="3043" spans="1:20" x14ac:dyDescent="0.3">
      <c r="A3043" s="20">
        <f>Тех_Движение!$A$3040</f>
        <v>3039</v>
      </c>
      <c r="B3043" s="20" t="str">
        <f>IF(Тех_Движение!$F$3040&gt;0,Тех_Движение!$I$3040,"")</f>
        <v/>
      </c>
      <c r="C3043" s="20" t="str">
        <f>IF($B3043="","",Тех_Движение!$D$3040)</f>
        <v/>
      </c>
      <c r="D3043" s="9" t="str">
        <f>IF($B3043="","",Тех_Движение!$B$3040)</f>
        <v/>
      </c>
      <c r="E3043" s="21" t="str">
        <f>IF($B3043="","",Тех_Движение!$F$3040)</f>
        <v/>
      </c>
      <c r="F3043" s="21" t="str">
        <f>IF($B3043="","",SUMIFS($E$5:$E3042,$C$5:$C3042,$C3043))</f>
        <v/>
      </c>
      <c r="G3043" s="21" t="str">
        <f>IF($B3043="","",MAX(0,$E3043-MAX(0,SUMIFS(Тех_Движение!$G$2:$G$5111,Тех_Движение!$D$2:$D$5111,$C3043,Тех_Движение!$B$2:$B$5111,"&lt;="&amp;Настройки!$B$5-1)-$F3043)))</f>
        <v/>
      </c>
      <c r="H3043" s="21" t="str">
        <f>IF($B3043="","",IF(AND($D3043&gt;=Настройки!$B$5,$D3043&lt;=Настройки!$B$6),$E3043,0))</f>
        <v/>
      </c>
      <c r="I3043" s="21" t="str">
        <f t="shared" si="141"/>
        <v/>
      </c>
      <c r="J3043" s="21" t="str">
        <f>IF($B3043="","",MAX(0,$E3043-MAX(0,SUMIFS(Тех_Движение!$G$2:$G$5111,Тех_Движение!$D$2:$D$5111,$C3043,Тех_Движение!$B$2:$B$5111,"&lt;="&amp;Настройки!$B$6)-$F3043)))</f>
        <v/>
      </c>
      <c r="K3043" s="21" t="e">
        <f>IF(OR($B3043="",K$3&lt;$D3043+Настройки!$B$7),0,MAX(0,$E3043-MAX(0,SUMIFS(Тех_Движение!$G$2:$G$5111,Тех_Движение!$D$2:$D$5111,$C3043,Тех_Движение!$B$2:$B$5111,"&lt;="&amp;K$3)-$F3043)))</f>
        <v>#VALUE!</v>
      </c>
      <c r="L3043" s="21" t="e">
        <f>IF(OR($B3043="",L$3&lt;$D3043+Настройки!$B$7),0,MAX(0,$E3043-MAX(0,SUMIFS(Тех_Движение!$G$2:$G$5111,Тех_Движение!$D$2:$D$5111,$C3043,Тех_Движение!$B$2:$B$5111,"&lt;="&amp;L$3)-$F3043)))</f>
        <v>#VALUE!</v>
      </c>
      <c r="M3043" s="21" t="e">
        <f>IF(OR($B3043="",M$3&lt;$D3043+Настройки!$B$7),0,MAX(0,$E3043-MAX(0,SUMIFS(Тех_Движение!$G$2:$G$5111,Тех_Движение!$D$2:$D$5111,$C3043,Тех_Движение!$B$2:$B$5111,"&lt;="&amp;M$3)-$F3043)))</f>
        <v>#VALUE!</v>
      </c>
      <c r="N3043" s="21" t="e">
        <f>IF(OR($B3043="",N$3&lt;$D3043+Настройки!$B$7),0,MAX(0,$E3043-MAX(0,SUMIFS(Тех_Движение!$G$2:$G$5111,Тех_Движение!$D$2:$D$5111,$C3043,Тех_Движение!$B$2:$B$5111,"&lt;="&amp;N$3)-$F3043)))</f>
        <v>#VALUE!</v>
      </c>
      <c r="O3043" s="21" t="e">
        <f>IF(OR($B3043="",O$3&lt;$D3043+Настройки!$B$7),0,MAX(0,$E3043-MAX(0,SUMIFS(Тех_Движение!$G$2:$G$5111,Тех_Движение!$D$2:$D$5111,$C3043,Тех_Движение!$B$2:$B$5111,"&lt;="&amp;O$3)-$F3043)))</f>
        <v>#VALUE!</v>
      </c>
      <c r="P3043" s="21" t="e">
        <f>IF(OR($B3043="",P$3&lt;$D3043+Настройки!$B$7),0,MAX(0,$E3043-MAX(0,SUMIFS(Тех_Движение!$G$2:$G$5111,Тех_Движение!$D$2:$D$5111,$C3043,Тех_Движение!$B$2:$B$5111,"&lt;="&amp;P$3)-$F3043)))</f>
        <v>#VALUE!</v>
      </c>
      <c r="Q3043" s="21" t="e">
        <f>IF(OR($B3043="",Q$3&lt;$D3043+Настройки!$B$7),0,MAX(0,$E3043-MAX(0,SUMIFS(Тех_Движение!$G$2:$G$5111,Тех_Движение!$D$2:$D$5111,$C3043,Тех_Движение!$B$2:$B$5111,"&lt;="&amp;Q$3)-$F3043)))</f>
        <v>#VALUE!</v>
      </c>
      <c r="R3043" s="21" t="str">
        <f t="shared" si="142"/>
        <v/>
      </c>
      <c r="S3043" s="23" t="str">
        <f>IF($B3043="","",VLOOKUP($C3043,Настройки!$A$11:$L$17,9,FALSE))</f>
        <v/>
      </c>
      <c r="T3043" s="23" t="str">
        <f t="shared" si="143"/>
        <v/>
      </c>
    </row>
    <row r="3044" spans="1:20" x14ac:dyDescent="0.3">
      <c r="A3044" s="20">
        <f>Тех_Движение!$A$3041</f>
        <v>3040</v>
      </c>
      <c r="B3044" s="20" t="str">
        <f>IF(Тех_Движение!$F$3041&gt;0,Тех_Движение!$I$3041,"")</f>
        <v/>
      </c>
      <c r="C3044" s="20" t="str">
        <f>IF($B3044="","",Тех_Движение!$D$3041)</f>
        <v/>
      </c>
      <c r="D3044" s="9" t="str">
        <f>IF($B3044="","",Тех_Движение!$B$3041)</f>
        <v/>
      </c>
      <c r="E3044" s="21" t="str">
        <f>IF($B3044="","",Тех_Движение!$F$3041)</f>
        <v/>
      </c>
      <c r="F3044" s="21" t="str">
        <f>IF($B3044="","",SUMIFS($E$5:$E3043,$C$5:$C3043,$C3044))</f>
        <v/>
      </c>
      <c r="G3044" s="21" t="str">
        <f>IF($B3044="","",MAX(0,$E3044-MAX(0,SUMIFS(Тех_Движение!$G$2:$G$5111,Тех_Движение!$D$2:$D$5111,$C3044,Тех_Движение!$B$2:$B$5111,"&lt;="&amp;Настройки!$B$5-1)-$F3044)))</f>
        <v/>
      </c>
      <c r="H3044" s="21" t="str">
        <f>IF($B3044="","",IF(AND($D3044&gt;=Настройки!$B$5,$D3044&lt;=Настройки!$B$6),$E3044,0))</f>
        <v/>
      </c>
      <c r="I3044" s="21" t="str">
        <f t="shared" si="141"/>
        <v/>
      </c>
      <c r="J3044" s="21" t="str">
        <f>IF($B3044="","",MAX(0,$E3044-MAX(0,SUMIFS(Тех_Движение!$G$2:$G$5111,Тех_Движение!$D$2:$D$5111,$C3044,Тех_Движение!$B$2:$B$5111,"&lt;="&amp;Настройки!$B$6)-$F3044)))</f>
        <v/>
      </c>
      <c r="K3044" s="21" t="e">
        <f>IF(OR($B3044="",K$3&lt;$D3044+Настройки!$B$7),0,MAX(0,$E3044-MAX(0,SUMIFS(Тех_Движение!$G$2:$G$5111,Тех_Движение!$D$2:$D$5111,$C3044,Тех_Движение!$B$2:$B$5111,"&lt;="&amp;K$3)-$F3044)))</f>
        <v>#VALUE!</v>
      </c>
      <c r="L3044" s="21" t="e">
        <f>IF(OR($B3044="",L$3&lt;$D3044+Настройки!$B$7),0,MAX(0,$E3044-MAX(0,SUMIFS(Тех_Движение!$G$2:$G$5111,Тех_Движение!$D$2:$D$5111,$C3044,Тех_Движение!$B$2:$B$5111,"&lt;="&amp;L$3)-$F3044)))</f>
        <v>#VALUE!</v>
      </c>
      <c r="M3044" s="21" t="e">
        <f>IF(OR($B3044="",M$3&lt;$D3044+Настройки!$B$7),0,MAX(0,$E3044-MAX(0,SUMIFS(Тех_Движение!$G$2:$G$5111,Тех_Движение!$D$2:$D$5111,$C3044,Тех_Движение!$B$2:$B$5111,"&lt;="&amp;M$3)-$F3044)))</f>
        <v>#VALUE!</v>
      </c>
      <c r="N3044" s="21" t="e">
        <f>IF(OR($B3044="",N$3&lt;$D3044+Настройки!$B$7),0,MAX(0,$E3044-MAX(0,SUMIFS(Тех_Движение!$G$2:$G$5111,Тех_Движение!$D$2:$D$5111,$C3044,Тех_Движение!$B$2:$B$5111,"&lt;="&amp;N$3)-$F3044)))</f>
        <v>#VALUE!</v>
      </c>
      <c r="O3044" s="21" t="e">
        <f>IF(OR($B3044="",O$3&lt;$D3044+Настройки!$B$7),0,MAX(0,$E3044-MAX(0,SUMIFS(Тех_Движение!$G$2:$G$5111,Тех_Движение!$D$2:$D$5111,$C3044,Тех_Движение!$B$2:$B$5111,"&lt;="&amp;O$3)-$F3044)))</f>
        <v>#VALUE!</v>
      </c>
      <c r="P3044" s="21" t="e">
        <f>IF(OR($B3044="",P$3&lt;$D3044+Настройки!$B$7),0,MAX(0,$E3044-MAX(0,SUMIFS(Тех_Движение!$G$2:$G$5111,Тех_Движение!$D$2:$D$5111,$C3044,Тех_Движение!$B$2:$B$5111,"&lt;="&amp;P$3)-$F3044)))</f>
        <v>#VALUE!</v>
      </c>
      <c r="Q3044" s="21" t="e">
        <f>IF(OR($B3044="",Q$3&lt;$D3044+Настройки!$B$7),0,MAX(0,$E3044-MAX(0,SUMIFS(Тех_Движение!$G$2:$G$5111,Тех_Движение!$D$2:$D$5111,$C3044,Тех_Движение!$B$2:$B$5111,"&lt;="&amp;Q$3)-$F3044)))</f>
        <v>#VALUE!</v>
      </c>
      <c r="R3044" s="21" t="str">
        <f t="shared" si="142"/>
        <v/>
      </c>
      <c r="S3044" s="23" t="str">
        <f>IF($B3044="","",VLOOKUP($C3044,Настройки!$A$11:$L$17,9,FALSE))</f>
        <v/>
      </c>
      <c r="T3044" s="23" t="str">
        <f t="shared" si="143"/>
        <v/>
      </c>
    </row>
    <row r="3045" spans="1:20" x14ac:dyDescent="0.3">
      <c r="A3045" s="20">
        <f>Тех_Движение!$A$3042</f>
        <v>3041</v>
      </c>
      <c r="B3045" s="20" t="str">
        <f>IF(Тех_Движение!$F$3042&gt;0,Тех_Движение!$I$3042,"")</f>
        <v/>
      </c>
      <c r="C3045" s="20" t="str">
        <f>IF($B3045="","",Тех_Движение!$D$3042)</f>
        <v/>
      </c>
      <c r="D3045" s="9" t="str">
        <f>IF($B3045="","",Тех_Движение!$B$3042)</f>
        <v/>
      </c>
      <c r="E3045" s="21" t="str">
        <f>IF($B3045="","",Тех_Движение!$F$3042)</f>
        <v/>
      </c>
      <c r="F3045" s="21" t="str">
        <f>IF($B3045="","",SUMIFS($E$5:$E3044,$C$5:$C3044,$C3045))</f>
        <v/>
      </c>
      <c r="G3045" s="21" t="str">
        <f>IF($B3045="","",MAX(0,$E3045-MAX(0,SUMIFS(Тех_Движение!$G$2:$G$5111,Тех_Движение!$D$2:$D$5111,$C3045,Тех_Движение!$B$2:$B$5111,"&lt;="&amp;Настройки!$B$5-1)-$F3045)))</f>
        <v/>
      </c>
      <c r="H3045" s="21" t="str">
        <f>IF($B3045="","",IF(AND($D3045&gt;=Настройки!$B$5,$D3045&lt;=Настройки!$B$6),$E3045,0))</f>
        <v/>
      </c>
      <c r="I3045" s="21" t="str">
        <f t="shared" si="141"/>
        <v/>
      </c>
      <c r="J3045" s="21" t="str">
        <f>IF($B3045="","",MAX(0,$E3045-MAX(0,SUMIFS(Тех_Движение!$G$2:$G$5111,Тех_Движение!$D$2:$D$5111,$C3045,Тех_Движение!$B$2:$B$5111,"&lt;="&amp;Настройки!$B$6)-$F3045)))</f>
        <v/>
      </c>
      <c r="K3045" s="21" t="e">
        <f>IF(OR($B3045="",K$3&lt;$D3045+Настройки!$B$7),0,MAX(0,$E3045-MAX(0,SUMIFS(Тех_Движение!$G$2:$G$5111,Тех_Движение!$D$2:$D$5111,$C3045,Тех_Движение!$B$2:$B$5111,"&lt;="&amp;K$3)-$F3045)))</f>
        <v>#VALUE!</v>
      </c>
      <c r="L3045" s="21" t="e">
        <f>IF(OR($B3045="",L$3&lt;$D3045+Настройки!$B$7),0,MAX(0,$E3045-MAX(0,SUMIFS(Тех_Движение!$G$2:$G$5111,Тех_Движение!$D$2:$D$5111,$C3045,Тех_Движение!$B$2:$B$5111,"&lt;="&amp;L$3)-$F3045)))</f>
        <v>#VALUE!</v>
      </c>
      <c r="M3045" s="21" t="e">
        <f>IF(OR($B3045="",M$3&lt;$D3045+Настройки!$B$7),0,MAX(0,$E3045-MAX(0,SUMIFS(Тех_Движение!$G$2:$G$5111,Тех_Движение!$D$2:$D$5111,$C3045,Тех_Движение!$B$2:$B$5111,"&lt;="&amp;M$3)-$F3045)))</f>
        <v>#VALUE!</v>
      </c>
      <c r="N3045" s="21" t="e">
        <f>IF(OR($B3045="",N$3&lt;$D3045+Настройки!$B$7),0,MAX(0,$E3045-MAX(0,SUMIFS(Тех_Движение!$G$2:$G$5111,Тех_Движение!$D$2:$D$5111,$C3045,Тех_Движение!$B$2:$B$5111,"&lt;="&amp;N$3)-$F3045)))</f>
        <v>#VALUE!</v>
      </c>
      <c r="O3045" s="21" t="e">
        <f>IF(OR($B3045="",O$3&lt;$D3045+Настройки!$B$7),0,MAX(0,$E3045-MAX(0,SUMIFS(Тех_Движение!$G$2:$G$5111,Тех_Движение!$D$2:$D$5111,$C3045,Тех_Движение!$B$2:$B$5111,"&lt;="&amp;O$3)-$F3045)))</f>
        <v>#VALUE!</v>
      </c>
      <c r="P3045" s="21" t="e">
        <f>IF(OR($B3045="",P$3&lt;$D3045+Настройки!$B$7),0,MAX(0,$E3045-MAX(0,SUMIFS(Тех_Движение!$G$2:$G$5111,Тех_Движение!$D$2:$D$5111,$C3045,Тех_Движение!$B$2:$B$5111,"&lt;="&amp;P$3)-$F3045)))</f>
        <v>#VALUE!</v>
      </c>
      <c r="Q3045" s="21" t="e">
        <f>IF(OR($B3045="",Q$3&lt;$D3045+Настройки!$B$7),0,MAX(0,$E3045-MAX(0,SUMIFS(Тех_Движение!$G$2:$G$5111,Тех_Движение!$D$2:$D$5111,$C3045,Тех_Движение!$B$2:$B$5111,"&lt;="&amp;Q$3)-$F3045)))</f>
        <v>#VALUE!</v>
      </c>
      <c r="R3045" s="21" t="str">
        <f t="shared" si="142"/>
        <v/>
      </c>
      <c r="S3045" s="23" t="str">
        <f>IF($B3045="","",VLOOKUP($C3045,Настройки!$A$11:$L$17,9,FALSE))</f>
        <v/>
      </c>
      <c r="T3045" s="23" t="str">
        <f t="shared" si="143"/>
        <v/>
      </c>
    </row>
    <row r="3046" spans="1:20" x14ac:dyDescent="0.3">
      <c r="A3046" s="20">
        <f>Тех_Движение!$A$3043</f>
        <v>3042</v>
      </c>
      <c r="B3046" s="20" t="str">
        <f>IF(Тех_Движение!$F$3043&gt;0,Тех_Движение!$I$3043,"")</f>
        <v/>
      </c>
      <c r="C3046" s="20" t="str">
        <f>IF($B3046="","",Тех_Движение!$D$3043)</f>
        <v/>
      </c>
      <c r="D3046" s="9" t="str">
        <f>IF($B3046="","",Тех_Движение!$B$3043)</f>
        <v/>
      </c>
      <c r="E3046" s="21" t="str">
        <f>IF($B3046="","",Тех_Движение!$F$3043)</f>
        <v/>
      </c>
      <c r="F3046" s="21" t="str">
        <f>IF($B3046="","",SUMIFS($E$5:$E3045,$C$5:$C3045,$C3046))</f>
        <v/>
      </c>
      <c r="G3046" s="21" t="str">
        <f>IF($B3046="","",MAX(0,$E3046-MAX(0,SUMIFS(Тех_Движение!$G$2:$G$5111,Тех_Движение!$D$2:$D$5111,$C3046,Тех_Движение!$B$2:$B$5111,"&lt;="&amp;Настройки!$B$5-1)-$F3046)))</f>
        <v/>
      </c>
      <c r="H3046" s="21" t="str">
        <f>IF($B3046="","",IF(AND($D3046&gt;=Настройки!$B$5,$D3046&lt;=Настройки!$B$6),$E3046,0))</f>
        <v/>
      </c>
      <c r="I3046" s="21" t="str">
        <f t="shared" si="141"/>
        <v/>
      </c>
      <c r="J3046" s="21" t="str">
        <f>IF($B3046="","",MAX(0,$E3046-MAX(0,SUMIFS(Тех_Движение!$G$2:$G$5111,Тех_Движение!$D$2:$D$5111,$C3046,Тех_Движение!$B$2:$B$5111,"&lt;="&amp;Настройки!$B$6)-$F3046)))</f>
        <v/>
      </c>
      <c r="K3046" s="21" t="e">
        <f>IF(OR($B3046="",K$3&lt;$D3046+Настройки!$B$7),0,MAX(0,$E3046-MAX(0,SUMIFS(Тех_Движение!$G$2:$G$5111,Тех_Движение!$D$2:$D$5111,$C3046,Тех_Движение!$B$2:$B$5111,"&lt;="&amp;K$3)-$F3046)))</f>
        <v>#VALUE!</v>
      </c>
      <c r="L3046" s="21" t="e">
        <f>IF(OR($B3046="",L$3&lt;$D3046+Настройки!$B$7),0,MAX(0,$E3046-MAX(0,SUMIFS(Тех_Движение!$G$2:$G$5111,Тех_Движение!$D$2:$D$5111,$C3046,Тех_Движение!$B$2:$B$5111,"&lt;="&amp;L$3)-$F3046)))</f>
        <v>#VALUE!</v>
      </c>
      <c r="M3046" s="21" t="e">
        <f>IF(OR($B3046="",M$3&lt;$D3046+Настройки!$B$7),0,MAX(0,$E3046-MAX(0,SUMIFS(Тех_Движение!$G$2:$G$5111,Тех_Движение!$D$2:$D$5111,$C3046,Тех_Движение!$B$2:$B$5111,"&lt;="&amp;M$3)-$F3046)))</f>
        <v>#VALUE!</v>
      </c>
      <c r="N3046" s="21" t="e">
        <f>IF(OR($B3046="",N$3&lt;$D3046+Настройки!$B$7),0,MAX(0,$E3046-MAX(0,SUMIFS(Тех_Движение!$G$2:$G$5111,Тех_Движение!$D$2:$D$5111,$C3046,Тех_Движение!$B$2:$B$5111,"&lt;="&amp;N$3)-$F3046)))</f>
        <v>#VALUE!</v>
      </c>
      <c r="O3046" s="21" t="e">
        <f>IF(OR($B3046="",O$3&lt;$D3046+Настройки!$B$7),0,MAX(0,$E3046-MAX(0,SUMIFS(Тех_Движение!$G$2:$G$5111,Тех_Движение!$D$2:$D$5111,$C3046,Тех_Движение!$B$2:$B$5111,"&lt;="&amp;O$3)-$F3046)))</f>
        <v>#VALUE!</v>
      </c>
      <c r="P3046" s="21" t="e">
        <f>IF(OR($B3046="",P$3&lt;$D3046+Настройки!$B$7),0,MAX(0,$E3046-MAX(0,SUMIFS(Тех_Движение!$G$2:$G$5111,Тех_Движение!$D$2:$D$5111,$C3046,Тех_Движение!$B$2:$B$5111,"&lt;="&amp;P$3)-$F3046)))</f>
        <v>#VALUE!</v>
      </c>
      <c r="Q3046" s="21" t="e">
        <f>IF(OR($B3046="",Q$3&lt;$D3046+Настройки!$B$7),0,MAX(0,$E3046-MAX(0,SUMIFS(Тех_Движение!$G$2:$G$5111,Тех_Движение!$D$2:$D$5111,$C3046,Тех_Движение!$B$2:$B$5111,"&lt;="&amp;Q$3)-$F3046)))</f>
        <v>#VALUE!</v>
      </c>
      <c r="R3046" s="21" t="str">
        <f t="shared" si="142"/>
        <v/>
      </c>
      <c r="S3046" s="23" t="str">
        <f>IF($B3046="","",VLOOKUP($C3046,Настройки!$A$11:$L$17,9,FALSE))</f>
        <v/>
      </c>
      <c r="T3046" s="23" t="str">
        <f t="shared" si="143"/>
        <v/>
      </c>
    </row>
    <row r="3047" spans="1:20" x14ac:dyDescent="0.3">
      <c r="A3047" s="20">
        <f>Тех_Движение!$A$3044</f>
        <v>3043</v>
      </c>
      <c r="B3047" s="20" t="str">
        <f>IF(Тех_Движение!$F$3044&gt;0,Тех_Движение!$I$3044,"")</f>
        <v/>
      </c>
      <c r="C3047" s="20" t="str">
        <f>IF($B3047="","",Тех_Движение!$D$3044)</f>
        <v/>
      </c>
      <c r="D3047" s="9" t="str">
        <f>IF($B3047="","",Тех_Движение!$B$3044)</f>
        <v/>
      </c>
      <c r="E3047" s="21" t="str">
        <f>IF($B3047="","",Тех_Движение!$F$3044)</f>
        <v/>
      </c>
      <c r="F3047" s="21" t="str">
        <f>IF($B3047="","",SUMIFS($E$5:$E3046,$C$5:$C3046,$C3047))</f>
        <v/>
      </c>
      <c r="G3047" s="21" t="str">
        <f>IF($B3047="","",MAX(0,$E3047-MAX(0,SUMIFS(Тех_Движение!$G$2:$G$5111,Тех_Движение!$D$2:$D$5111,$C3047,Тех_Движение!$B$2:$B$5111,"&lt;="&amp;Настройки!$B$5-1)-$F3047)))</f>
        <v/>
      </c>
      <c r="H3047" s="21" t="str">
        <f>IF($B3047="","",IF(AND($D3047&gt;=Настройки!$B$5,$D3047&lt;=Настройки!$B$6),$E3047,0))</f>
        <v/>
      </c>
      <c r="I3047" s="21" t="str">
        <f t="shared" si="141"/>
        <v/>
      </c>
      <c r="J3047" s="21" t="str">
        <f>IF($B3047="","",MAX(0,$E3047-MAX(0,SUMIFS(Тех_Движение!$G$2:$G$5111,Тех_Движение!$D$2:$D$5111,$C3047,Тех_Движение!$B$2:$B$5111,"&lt;="&amp;Настройки!$B$6)-$F3047)))</f>
        <v/>
      </c>
      <c r="K3047" s="21" t="e">
        <f>IF(OR($B3047="",K$3&lt;$D3047+Настройки!$B$7),0,MAX(0,$E3047-MAX(0,SUMIFS(Тех_Движение!$G$2:$G$5111,Тех_Движение!$D$2:$D$5111,$C3047,Тех_Движение!$B$2:$B$5111,"&lt;="&amp;K$3)-$F3047)))</f>
        <v>#VALUE!</v>
      </c>
      <c r="L3047" s="21" t="e">
        <f>IF(OR($B3047="",L$3&lt;$D3047+Настройки!$B$7),0,MAX(0,$E3047-MAX(0,SUMIFS(Тех_Движение!$G$2:$G$5111,Тех_Движение!$D$2:$D$5111,$C3047,Тех_Движение!$B$2:$B$5111,"&lt;="&amp;L$3)-$F3047)))</f>
        <v>#VALUE!</v>
      </c>
      <c r="M3047" s="21" t="e">
        <f>IF(OR($B3047="",M$3&lt;$D3047+Настройки!$B$7),0,MAX(0,$E3047-MAX(0,SUMIFS(Тех_Движение!$G$2:$G$5111,Тех_Движение!$D$2:$D$5111,$C3047,Тех_Движение!$B$2:$B$5111,"&lt;="&amp;M$3)-$F3047)))</f>
        <v>#VALUE!</v>
      </c>
      <c r="N3047" s="21" t="e">
        <f>IF(OR($B3047="",N$3&lt;$D3047+Настройки!$B$7),0,MAX(0,$E3047-MAX(0,SUMIFS(Тех_Движение!$G$2:$G$5111,Тех_Движение!$D$2:$D$5111,$C3047,Тех_Движение!$B$2:$B$5111,"&lt;="&amp;N$3)-$F3047)))</f>
        <v>#VALUE!</v>
      </c>
      <c r="O3047" s="21" t="e">
        <f>IF(OR($B3047="",O$3&lt;$D3047+Настройки!$B$7),0,MAX(0,$E3047-MAX(0,SUMIFS(Тех_Движение!$G$2:$G$5111,Тех_Движение!$D$2:$D$5111,$C3047,Тех_Движение!$B$2:$B$5111,"&lt;="&amp;O$3)-$F3047)))</f>
        <v>#VALUE!</v>
      </c>
      <c r="P3047" s="21" t="e">
        <f>IF(OR($B3047="",P$3&lt;$D3047+Настройки!$B$7),0,MAX(0,$E3047-MAX(0,SUMIFS(Тех_Движение!$G$2:$G$5111,Тех_Движение!$D$2:$D$5111,$C3047,Тех_Движение!$B$2:$B$5111,"&lt;="&amp;P$3)-$F3047)))</f>
        <v>#VALUE!</v>
      </c>
      <c r="Q3047" s="21" t="e">
        <f>IF(OR($B3047="",Q$3&lt;$D3047+Настройки!$B$7),0,MAX(0,$E3047-MAX(0,SUMIFS(Тех_Движение!$G$2:$G$5111,Тех_Движение!$D$2:$D$5111,$C3047,Тех_Движение!$B$2:$B$5111,"&lt;="&amp;Q$3)-$F3047)))</f>
        <v>#VALUE!</v>
      </c>
      <c r="R3047" s="21" t="str">
        <f t="shared" si="142"/>
        <v/>
      </c>
      <c r="S3047" s="23" t="str">
        <f>IF($B3047="","",VLOOKUP($C3047,Настройки!$A$11:$L$17,9,FALSE))</f>
        <v/>
      </c>
      <c r="T3047" s="23" t="str">
        <f t="shared" si="143"/>
        <v/>
      </c>
    </row>
    <row r="3048" spans="1:20" x14ac:dyDescent="0.3">
      <c r="A3048" s="20">
        <f>Тех_Движение!$A$3045</f>
        <v>3044</v>
      </c>
      <c r="B3048" s="20" t="str">
        <f>IF(Тех_Движение!$F$3045&gt;0,Тех_Движение!$I$3045,"")</f>
        <v/>
      </c>
      <c r="C3048" s="20" t="str">
        <f>IF($B3048="","",Тех_Движение!$D$3045)</f>
        <v/>
      </c>
      <c r="D3048" s="9" t="str">
        <f>IF($B3048="","",Тех_Движение!$B$3045)</f>
        <v/>
      </c>
      <c r="E3048" s="21" t="str">
        <f>IF($B3048="","",Тех_Движение!$F$3045)</f>
        <v/>
      </c>
      <c r="F3048" s="21" t="str">
        <f>IF($B3048="","",SUMIFS($E$5:$E3047,$C$5:$C3047,$C3048))</f>
        <v/>
      </c>
      <c r="G3048" s="21" t="str">
        <f>IF($B3048="","",MAX(0,$E3048-MAX(0,SUMIFS(Тех_Движение!$G$2:$G$5111,Тех_Движение!$D$2:$D$5111,$C3048,Тех_Движение!$B$2:$B$5111,"&lt;="&amp;Настройки!$B$5-1)-$F3048)))</f>
        <v/>
      </c>
      <c r="H3048" s="21" t="str">
        <f>IF($B3048="","",IF(AND($D3048&gt;=Настройки!$B$5,$D3048&lt;=Настройки!$B$6),$E3048,0))</f>
        <v/>
      </c>
      <c r="I3048" s="21" t="str">
        <f t="shared" si="141"/>
        <v/>
      </c>
      <c r="J3048" s="21" t="str">
        <f>IF($B3048="","",MAX(0,$E3048-MAX(0,SUMIFS(Тех_Движение!$G$2:$G$5111,Тех_Движение!$D$2:$D$5111,$C3048,Тех_Движение!$B$2:$B$5111,"&lt;="&amp;Настройки!$B$6)-$F3048)))</f>
        <v/>
      </c>
      <c r="K3048" s="21" t="e">
        <f>IF(OR($B3048="",K$3&lt;$D3048+Настройки!$B$7),0,MAX(0,$E3048-MAX(0,SUMIFS(Тех_Движение!$G$2:$G$5111,Тех_Движение!$D$2:$D$5111,$C3048,Тех_Движение!$B$2:$B$5111,"&lt;="&amp;K$3)-$F3048)))</f>
        <v>#VALUE!</v>
      </c>
      <c r="L3048" s="21" t="e">
        <f>IF(OR($B3048="",L$3&lt;$D3048+Настройки!$B$7),0,MAX(0,$E3048-MAX(0,SUMIFS(Тех_Движение!$G$2:$G$5111,Тех_Движение!$D$2:$D$5111,$C3048,Тех_Движение!$B$2:$B$5111,"&lt;="&amp;L$3)-$F3048)))</f>
        <v>#VALUE!</v>
      </c>
      <c r="M3048" s="21" t="e">
        <f>IF(OR($B3048="",M$3&lt;$D3048+Настройки!$B$7),0,MAX(0,$E3048-MAX(0,SUMIFS(Тех_Движение!$G$2:$G$5111,Тех_Движение!$D$2:$D$5111,$C3048,Тех_Движение!$B$2:$B$5111,"&lt;="&amp;M$3)-$F3048)))</f>
        <v>#VALUE!</v>
      </c>
      <c r="N3048" s="21" t="e">
        <f>IF(OR($B3048="",N$3&lt;$D3048+Настройки!$B$7),0,MAX(0,$E3048-MAX(0,SUMIFS(Тех_Движение!$G$2:$G$5111,Тех_Движение!$D$2:$D$5111,$C3048,Тех_Движение!$B$2:$B$5111,"&lt;="&amp;N$3)-$F3048)))</f>
        <v>#VALUE!</v>
      </c>
      <c r="O3048" s="21" t="e">
        <f>IF(OR($B3048="",O$3&lt;$D3048+Настройки!$B$7),0,MAX(0,$E3048-MAX(0,SUMIFS(Тех_Движение!$G$2:$G$5111,Тех_Движение!$D$2:$D$5111,$C3048,Тех_Движение!$B$2:$B$5111,"&lt;="&amp;O$3)-$F3048)))</f>
        <v>#VALUE!</v>
      </c>
      <c r="P3048" s="21" t="e">
        <f>IF(OR($B3048="",P$3&lt;$D3048+Настройки!$B$7),0,MAX(0,$E3048-MAX(0,SUMIFS(Тех_Движение!$G$2:$G$5111,Тех_Движение!$D$2:$D$5111,$C3048,Тех_Движение!$B$2:$B$5111,"&lt;="&amp;P$3)-$F3048)))</f>
        <v>#VALUE!</v>
      </c>
      <c r="Q3048" s="21" t="e">
        <f>IF(OR($B3048="",Q$3&lt;$D3048+Настройки!$B$7),0,MAX(0,$E3048-MAX(0,SUMIFS(Тех_Движение!$G$2:$G$5111,Тех_Движение!$D$2:$D$5111,$C3048,Тех_Движение!$B$2:$B$5111,"&lt;="&amp;Q$3)-$F3048)))</f>
        <v>#VALUE!</v>
      </c>
      <c r="R3048" s="21" t="str">
        <f t="shared" si="142"/>
        <v/>
      </c>
      <c r="S3048" s="23" t="str">
        <f>IF($B3048="","",VLOOKUP($C3048,Настройки!$A$11:$L$17,9,FALSE))</f>
        <v/>
      </c>
      <c r="T3048" s="23" t="str">
        <f t="shared" si="143"/>
        <v/>
      </c>
    </row>
    <row r="3049" spans="1:20" x14ac:dyDescent="0.3">
      <c r="A3049" s="20">
        <f>Тех_Движение!$A$3046</f>
        <v>3045</v>
      </c>
      <c r="B3049" s="20" t="str">
        <f>IF(Тех_Движение!$F$3046&gt;0,Тех_Движение!$I$3046,"")</f>
        <v/>
      </c>
      <c r="C3049" s="20" t="str">
        <f>IF($B3049="","",Тех_Движение!$D$3046)</f>
        <v/>
      </c>
      <c r="D3049" s="9" t="str">
        <f>IF($B3049="","",Тех_Движение!$B$3046)</f>
        <v/>
      </c>
      <c r="E3049" s="21" t="str">
        <f>IF($B3049="","",Тех_Движение!$F$3046)</f>
        <v/>
      </c>
      <c r="F3049" s="21" t="str">
        <f>IF($B3049="","",SUMIFS($E$5:$E3048,$C$5:$C3048,$C3049))</f>
        <v/>
      </c>
      <c r="G3049" s="21" t="str">
        <f>IF($B3049="","",MAX(0,$E3049-MAX(0,SUMIFS(Тех_Движение!$G$2:$G$5111,Тех_Движение!$D$2:$D$5111,$C3049,Тех_Движение!$B$2:$B$5111,"&lt;="&amp;Настройки!$B$5-1)-$F3049)))</f>
        <v/>
      </c>
      <c r="H3049" s="21" t="str">
        <f>IF($B3049="","",IF(AND($D3049&gt;=Настройки!$B$5,$D3049&lt;=Настройки!$B$6),$E3049,0))</f>
        <v/>
      </c>
      <c r="I3049" s="21" t="str">
        <f t="shared" si="141"/>
        <v/>
      </c>
      <c r="J3049" s="21" t="str">
        <f>IF($B3049="","",MAX(0,$E3049-MAX(0,SUMIFS(Тех_Движение!$G$2:$G$5111,Тех_Движение!$D$2:$D$5111,$C3049,Тех_Движение!$B$2:$B$5111,"&lt;="&amp;Настройки!$B$6)-$F3049)))</f>
        <v/>
      </c>
      <c r="K3049" s="21" t="e">
        <f>IF(OR($B3049="",K$3&lt;$D3049+Настройки!$B$7),0,MAX(0,$E3049-MAX(0,SUMIFS(Тех_Движение!$G$2:$G$5111,Тех_Движение!$D$2:$D$5111,$C3049,Тех_Движение!$B$2:$B$5111,"&lt;="&amp;K$3)-$F3049)))</f>
        <v>#VALUE!</v>
      </c>
      <c r="L3049" s="21" t="e">
        <f>IF(OR($B3049="",L$3&lt;$D3049+Настройки!$B$7),0,MAX(0,$E3049-MAX(0,SUMIFS(Тех_Движение!$G$2:$G$5111,Тех_Движение!$D$2:$D$5111,$C3049,Тех_Движение!$B$2:$B$5111,"&lt;="&amp;L$3)-$F3049)))</f>
        <v>#VALUE!</v>
      </c>
      <c r="M3049" s="21" t="e">
        <f>IF(OR($B3049="",M$3&lt;$D3049+Настройки!$B$7),0,MAX(0,$E3049-MAX(0,SUMIFS(Тех_Движение!$G$2:$G$5111,Тех_Движение!$D$2:$D$5111,$C3049,Тех_Движение!$B$2:$B$5111,"&lt;="&amp;M$3)-$F3049)))</f>
        <v>#VALUE!</v>
      </c>
      <c r="N3049" s="21" t="e">
        <f>IF(OR($B3049="",N$3&lt;$D3049+Настройки!$B$7),0,MAX(0,$E3049-MAX(0,SUMIFS(Тех_Движение!$G$2:$G$5111,Тех_Движение!$D$2:$D$5111,$C3049,Тех_Движение!$B$2:$B$5111,"&lt;="&amp;N$3)-$F3049)))</f>
        <v>#VALUE!</v>
      </c>
      <c r="O3049" s="21" t="e">
        <f>IF(OR($B3049="",O$3&lt;$D3049+Настройки!$B$7),0,MAX(0,$E3049-MAX(0,SUMIFS(Тех_Движение!$G$2:$G$5111,Тех_Движение!$D$2:$D$5111,$C3049,Тех_Движение!$B$2:$B$5111,"&lt;="&amp;O$3)-$F3049)))</f>
        <v>#VALUE!</v>
      </c>
      <c r="P3049" s="21" t="e">
        <f>IF(OR($B3049="",P$3&lt;$D3049+Настройки!$B$7),0,MAX(0,$E3049-MAX(0,SUMIFS(Тех_Движение!$G$2:$G$5111,Тех_Движение!$D$2:$D$5111,$C3049,Тех_Движение!$B$2:$B$5111,"&lt;="&amp;P$3)-$F3049)))</f>
        <v>#VALUE!</v>
      </c>
      <c r="Q3049" s="21" t="e">
        <f>IF(OR($B3049="",Q$3&lt;$D3049+Настройки!$B$7),0,MAX(0,$E3049-MAX(0,SUMIFS(Тех_Движение!$G$2:$G$5111,Тех_Движение!$D$2:$D$5111,$C3049,Тех_Движение!$B$2:$B$5111,"&lt;="&amp;Q$3)-$F3049)))</f>
        <v>#VALUE!</v>
      </c>
      <c r="R3049" s="21" t="str">
        <f t="shared" si="142"/>
        <v/>
      </c>
      <c r="S3049" s="23" t="str">
        <f>IF($B3049="","",VLOOKUP($C3049,Настройки!$A$11:$L$17,9,FALSE))</f>
        <v/>
      </c>
      <c r="T3049" s="23" t="str">
        <f t="shared" si="143"/>
        <v/>
      </c>
    </row>
    <row r="3050" spans="1:20" x14ac:dyDescent="0.3">
      <c r="A3050" s="20">
        <f>Тех_Движение!$A$3047</f>
        <v>3046</v>
      </c>
      <c r="B3050" s="20" t="str">
        <f>IF(Тех_Движение!$F$3047&gt;0,Тех_Движение!$I$3047,"")</f>
        <v/>
      </c>
      <c r="C3050" s="20" t="str">
        <f>IF($B3050="","",Тех_Движение!$D$3047)</f>
        <v/>
      </c>
      <c r="D3050" s="9" t="str">
        <f>IF($B3050="","",Тех_Движение!$B$3047)</f>
        <v/>
      </c>
      <c r="E3050" s="21" t="str">
        <f>IF($B3050="","",Тех_Движение!$F$3047)</f>
        <v/>
      </c>
      <c r="F3050" s="21" t="str">
        <f>IF($B3050="","",SUMIFS($E$5:$E3049,$C$5:$C3049,$C3050))</f>
        <v/>
      </c>
      <c r="G3050" s="21" t="str">
        <f>IF($B3050="","",MAX(0,$E3050-MAX(0,SUMIFS(Тех_Движение!$G$2:$G$5111,Тех_Движение!$D$2:$D$5111,$C3050,Тех_Движение!$B$2:$B$5111,"&lt;="&amp;Настройки!$B$5-1)-$F3050)))</f>
        <v/>
      </c>
      <c r="H3050" s="21" t="str">
        <f>IF($B3050="","",IF(AND($D3050&gt;=Настройки!$B$5,$D3050&lt;=Настройки!$B$6),$E3050,0))</f>
        <v/>
      </c>
      <c r="I3050" s="21" t="str">
        <f t="shared" si="141"/>
        <v/>
      </c>
      <c r="J3050" s="21" t="str">
        <f>IF($B3050="","",MAX(0,$E3050-MAX(0,SUMIFS(Тех_Движение!$G$2:$G$5111,Тех_Движение!$D$2:$D$5111,$C3050,Тех_Движение!$B$2:$B$5111,"&lt;="&amp;Настройки!$B$6)-$F3050)))</f>
        <v/>
      </c>
      <c r="K3050" s="21" t="e">
        <f>IF(OR($B3050="",K$3&lt;$D3050+Настройки!$B$7),0,MAX(0,$E3050-MAX(0,SUMIFS(Тех_Движение!$G$2:$G$5111,Тех_Движение!$D$2:$D$5111,$C3050,Тех_Движение!$B$2:$B$5111,"&lt;="&amp;K$3)-$F3050)))</f>
        <v>#VALUE!</v>
      </c>
      <c r="L3050" s="21" t="e">
        <f>IF(OR($B3050="",L$3&lt;$D3050+Настройки!$B$7),0,MAX(0,$E3050-MAX(0,SUMIFS(Тех_Движение!$G$2:$G$5111,Тех_Движение!$D$2:$D$5111,$C3050,Тех_Движение!$B$2:$B$5111,"&lt;="&amp;L$3)-$F3050)))</f>
        <v>#VALUE!</v>
      </c>
      <c r="M3050" s="21" t="e">
        <f>IF(OR($B3050="",M$3&lt;$D3050+Настройки!$B$7),0,MAX(0,$E3050-MAX(0,SUMIFS(Тех_Движение!$G$2:$G$5111,Тех_Движение!$D$2:$D$5111,$C3050,Тех_Движение!$B$2:$B$5111,"&lt;="&amp;M$3)-$F3050)))</f>
        <v>#VALUE!</v>
      </c>
      <c r="N3050" s="21" t="e">
        <f>IF(OR($B3050="",N$3&lt;$D3050+Настройки!$B$7),0,MAX(0,$E3050-MAX(0,SUMIFS(Тех_Движение!$G$2:$G$5111,Тех_Движение!$D$2:$D$5111,$C3050,Тех_Движение!$B$2:$B$5111,"&lt;="&amp;N$3)-$F3050)))</f>
        <v>#VALUE!</v>
      </c>
      <c r="O3050" s="21" t="e">
        <f>IF(OR($B3050="",O$3&lt;$D3050+Настройки!$B$7),0,MAX(0,$E3050-MAX(0,SUMIFS(Тех_Движение!$G$2:$G$5111,Тех_Движение!$D$2:$D$5111,$C3050,Тех_Движение!$B$2:$B$5111,"&lt;="&amp;O$3)-$F3050)))</f>
        <v>#VALUE!</v>
      </c>
      <c r="P3050" s="21" t="e">
        <f>IF(OR($B3050="",P$3&lt;$D3050+Настройки!$B$7),0,MAX(0,$E3050-MAX(0,SUMIFS(Тех_Движение!$G$2:$G$5111,Тех_Движение!$D$2:$D$5111,$C3050,Тех_Движение!$B$2:$B$5111,"&lt;="&amp;P$3)-$F3050)))</f>
        <v>#VALUE!</v>
      </c>
      <c r="Q3050" s="21" t="e">
        <f>IF(OR($B3050="",Q$3&lt;$D3050+Настройки!$B$7),0,MAX(0,$E3050-MAX(0,SUMIFS(Тех_Движение!$G$2:$G$5111,Тех_Движение!$D$2:$D$5111,$C3050,Тех_Движение!$B$2:$B$5111,"&lt;="&amp;Q$3)-$F3050)))</f>
        <v>#VALUE!</v>
      </c>
      <c r="R3050" s="21" t="str">
        <f t="shared" si="142"/>
        <v/>
      </c>
      <c r="S3050" s="23" t="str">
        <f>IF($B3050="","",VLOOKUP($C3050,Настройки!$A$11:$L$17,9,FALSE))</f>
        <v/>
      </c>
      <c r="T3050" s="23" t="str">
        <f t="shared" si="143"/>
        <v/>
      </c>
    </row>
    <row r="3051" spans="1:20" x14ac:dyDescent="0.3">
      <c r="A3051" s="20">
        <f>Тех_Движение!$A$3048</f>
        <v>3047</v>
      </c>
      <c r="B3051" s="20" t="str">
        <f>IF(Тех_Движение!$F$3048&gt;0,Тех_Движение!$I$3048,"")</f>
        <v/>
      </c>
      <c r="C3051" s="20" t="str">
        <f>IF($B3051="","",Тех_Движение!$D$3048)</f>
        <v/>
      </c>
      <c r="D3051" s="9" t="str">
        <f>IF($B3051="","",Тех_Движение!$B$3048)</f>
        <v/>
      </c>
      <c r="E3051" s="21" t="str">
        <f>IF($B3051="","",Тех_Движение!$F$3048)</f>
        <v/>
      </c>
      <c r="F3051" s="21" t="str">
        <f>IF($B3051="","",SUMIFS($E$5:$E3050,$C$5:$C3050,$C3051))</f>
        <v/>
      </c>
      <c r="G3051" s="21" t="str">
        <f>IF($B3051="","",MAX(0,$E3051-MAX(0,SUMIFS(Тех_Движение!$G$2:$G$5111,Тех_Движение!$D$2:$D$5111,$C3051,Тех_Движение!$B$2:$B$5111,"&lt;="&amp;Настройки!$B$5-1)-$F3051)))</f>
        <v/>
      </c>
      <c r="H3051" s="21" t="str">
        <f>IF($B3051="","",IF(AND($D3051&gt;=Настройки!$B$5,$D3051&lt;=Настройки!$B$6),$E3051,0))</f>
        <v/>
      </c>
      <c r="I3051" s="21" t="str">
        <f t="shared" si="141"/>
        <v/>
      </c>
      <c r="J3051" s="21" t="str">
        <f>IF($B3051="","",MAX(0,$E3051-MAX(0,SUMIFS(Тех_Движение!$G$2:$G$5111,Тех_Движение!$D$2:$D$5111,$C3051,Тех_Движение!$B$2:$B$5111,"&lt;="&amp;Настройки!$B$6)-$F3051)))</f>
        <v/>
      </c>
      <c r="K3051" s="21" t="e">
        <f>IF(OR($B3051="",K$3&lt;$D3051+Настройки!$B$7),0,MAX(0,$E3051-MAX(0,SUMIFS(Тех_Движение!$G$2:$G$5111,Тех_Движение!$D$2:$D$5111,$C3051,Тех_Движение!$B$2:$B$5111,"&lt;="&amp;K$3)-$F3051)))</f>
        <v>#VALUE!</v>
      </c>
      <c r="L3051" s="21" t="e">
        <f>IF(OR($B3051="",L$3&lt;$D3051+Настройки!$B$7),0,MAX(0,$E3051-MAX(0,SUMIFS(Тех_Движение!$G$2:$G$5111,Тех_Движение!$D$2:$D$5111,$C3051,Тех_Движение!$B$2:$B$5111,"&lt;="&amp;L$3)-$F3051)))</f>
        <v>#VALUE!</v>
      </c>
      <c r="M3051" s="21" t="e">
        <f>IF(OR($B3051="",M$3&lt;$D3051+Настройки!$B$7),0,MAX(0,$E3051-MAX(0,SUMIFS(Тех_Движение!$G$2:$G$5111,Тех_Движение!$D$2:$D$5111,$C3051,Тех_Движение!$B$2:$B$5111,"&lt;="&amp;M$3)-$F3051)))</f>
        <v>#VALUE!</v>
      </c>
      <c r="N3051" s="21" t="e">
        <f>IF(OR($B3051="",N$3&lt;$D3051+Настройки!$B$7),0,MAX(0,$E3051-MAX(0,SUMIFS(Тех_Движение!$G$2:$G$5111,Тех_Движение!$D$2:$D$5111,$C3051,Тех_Движение!$B$2:$B$5111,"&lt;="&amp;N$3)-$F3051)))</f>
        <v>#VALUE!</v>
      </c>
      <c r="O3051" s="21" t="e">
        <f>IF(OR($B3051="",O$3&lt;$D3051+Настройки!$B$7),0,MAX(0,$E3051-MAX(0,SUMIFS(Тех_Движение!$G$2:$G$5111,Тех_Движение!$D$2:$D$5111,$C3051,Тех_Движение!$B$2:$B$5111,"&lt;="&amp;O$3)-$F3051)))</f>
        <v>#VALUE!</v>
      </c>
      <c r="P3051" s="21" t="e">
        <f>IF(OR($B3051="",P$3&lt;$D3051+Настройки!$B$7),0,MAX(0,$E3051-MAX(0,SUMIFS(Тех_Движение!$G$2:$G$5111,Тех_Движение!$D$2:$D$5111,$C3051,Тех_Движение!$B$2:$B$5111,"&lt;="&amp;P$3)-$F3051)))</f>
        <v>#VALUE!</v>
      </c>
      <c r="Q3051" s="21" t="e">
        <f>IF(OR($B3051="",Q$3&lt;$D3051+Настройки!$B$7),0,MAX(0,$E3051-MAX(0,SUMIFS(Тех_Движение!$G$2:$G$5111,Тех_Движение!$D$2:$D$5111,$C3051,Тех_Движение!$B$2:$B$5111,"&lt;="&amp;Q$3)-$F3051)))</f>
        <v>#VALUE!</v>
      </c>
      <c r="R3051" s="21" t="str">
        <f t="shared" si="142"/>
        <v/>
      </c>
      <c r="S3051" s="23" t="str">
        <f>IF($B3051="","",VLOOKUP($C3051,Настройки!$A$11:$L$17,9,FALSE))</f>
        <v/>
      </c>
      <c r="T3051" s="23" t="str">
        <f t="shared" si="143"/>
        <v/>
      </c>
    </row>
    <row r="3052" spans="1:20" x14ac:dyDescent="0.3">
      <c r="A3052" s="20">
        <f>Тех_Движение!$A$3049</f>
        <v>3048</v>
      </c>
      <c r="B3052" s="20" t="str">
        <f>IF(Тех_Движение!$F$3049&gt;0,Тех_Движение!$I$3049,"")</f>
        <v/>
      </c>
      <c r="C3052" s="20" t="str">
        <f>IF($B3052="","",Тех_Движение!$D$3049)</f>
        <v/>
      </c>
      <c r="D3052" s="9" t="str">
        <f>IF($B3052="","",Тех_Движение!$B$3049)</f>
        <v/>
      </c>
      <c r="E3052" s="21" t="str">
        <f>IF($B3052="","",Тех_Движение!$F$3049)</f>
        <v/>
      </c>
      <c r="F3052" s="21" t="str">
        <f>IF($B3052="","",SUMIFS($E$5:$E3051,$C$5:$C3051,$C3052))</f>
        <v/>
      </c>
      <c r="G3052" s="21" t="str">
        <f>IF($B3052="","",MAX(0,$E3052-MAX(0,SUMIFS(Тех_Движение!$G$2:$G$5111,Тех_Движение!$D$2:$D$5111,$C3052,Тех_Движение!$B$2:$B$5111,"&lt;="&amp;Настройки!$B$5-1)-$F3052)))</f>
        <v/>
      </c>
      <c r="H3052" s="21" t="str">
        <f>IF($B3052="","",IF(AND($D3052&gt;=Настройки!$B$5,$D3052&lt;=Настройки!$B$6),$E3052,0))</f>
        <v/>
      </c>
      <c r="I3052" s="21" t="str">
        <f t="shared" si="141"/>
        <v/>
      </c>
      <c r="J3052" s="21" t="str">
        <f>IF($B3052="","",MAX(0,$E3052-MAX(0,SUMIFS(Тех_Движение!$G$2:$G$5111,Тех_Движение!$D$2:$D$5111,$C3052,Тех_Движение!$B$2:$B$5111,"&lt;="&amp;Настройки!$B$6)-$F3052)))</f>
        <v/>
      </c>
      <c r="K3052" s="21" t="e">
        <f>IF(OR($B3052="",K$3&lt;$D3052+Настройки!$B$7),0,MAX(0,$E3052-MAX(0,SUMIFS(Тех_Движение!$G$2:$G$5111,Тех_Движение!$D$2:$D$5111,$C3052,Тех_Движение!$B$2:$B$5111,"&lt;="&amp;K$3)-$F3052)))</f>
        <v>#VALUE!</v>
      </c>
      <c r="L3052" s="21" t="e">
        <f>IF(OR($B3052="",L$3&lt;$D3052+Настройки!$B$7),0,MAX(0,$E3052-MAX(0,SUMIFS(Тех_Движение!$G$2:$G$5111,Тех_Движение!$D$2:$D$5111,$C3052,Тех_Движение!$B$2:$B$5111,"&lt;="&amp;L$3)-$F3052)))</f>
        <v>#VALUE!</v>
      </c>
      <c r="M3052" s="21" t="e">
        <f>IF(OR($B3052="",M$3&lt;$D3052+Настройки!$B$7),0,MAX(0,$E3052-MAX(0,SUMIFS(Тех_Движение!$G$2:$G$5111,Тех_Движение!$D$2:$D$5111,$C3052,Тех_Движение!$B$2:$B$5111,"&lt;="&amp;M$3)-$F3052)))</f>
        <v>#VALUE!</v>
      </c>
      <c r="N3052" s="21" t="e">
        <f>IF(OR($B3052="",N$3&lt;$D3052+Настройки!$B$7),0,MAX(0,$E3052-MAX(0,SUMIFS(Тех_Движение!$G$2:$G$5111,Тех_Движение!$D$2:$D$5111,$C3052,Тех_Движение!$B$2:$B$5111,"&lt;="&amp;N$3)-$F3052)))</f>
        <v>#VALUE!</v>
      </c>
      <c r="O3052" s="21" t="e">
        <f>IF(OR($B3052="",O$3&lt;$D3052+Настройки!$B$7),0,MAX(0,$E3052-MAX(0,SUMIFS(Тех_Движение!$G$2:$G$5111,Тех_Движение!$D$2:$D$5111,$C3052,Тех_Движение!$B$2:$B$5111,"&lt;="&amp;O$3)-$F3052)))</f>
        <v>#VALUE!</v>
      </c>
      <c r="P3052" s="21" t="e">
        <f>IF(OR($B3052="",P$3&lt;$D3052+Настройки!$B$7),0,MAX(0,$E3052-MAX(0,SUMIFS(Тех_Движение!$G$2:$G$5111,Тех_Движение!$D$2:$D$5111,$C3052,Тех_Движение!$B$2:$B$5111,"&lt;="&amp;P$3)-$F3052)))</f>
        <v>#VALUE!</v>
      </c>
      <c r="Q3052" s="21" t="e">
        <f>IF(OR($B3052="",Q$3&lt;$D3052+Настройки!$B$7),0,MAX(0,$E3052-MAX(0,SUMIFS(Тех_Движение!$G$2:$G$5111,Тех_Движение!$D$2:$D$5111,$C3052,Тех_Движение!$B$2:$B$5111,"&lt;="&amp;Q$3)-$F3052)))</f>
        <v>#VALUE!</v>
      </c>
      <c r="R3052" s="21" t="str">
        <f t="shared" si="142"/>
        <v/>
      </c>
      <c r="S3052" s="23" t="str">
        <f>IF($B3052="","",VLOOKUP($C3052,Настройки!$A$11:$L$17,9,FALSE))</f>
        <v/>
      </c>
      <c r="T3052" s="23" t="str">
        <f t="shared" si="143"/>
        <v/>
      </c>
    </row>
    <row r="3053" spans="1:20" x14ac:dyDescent="0.3">
      <c r="A3053" s="20">
        <f>Тех_Движение!$A$3050</f>
        <v>3049</v>
      </c>
      <c r="B3053" s="20" t="str">
        <f>IF(Тех_Движение!$F$3050&gt;0,Тех_Движение!$I$3050,"")</f>
        <v/>
      </c>
      <c r="C3053" s="20" t="str">
        <f>IF($B3053="","",Тех_Движение!$D$3050)</f>
        <v/>
      </c>
      <c r="D3053" s="9" t="str">
        <f>IF($B3053="","",Тех_Движение!$B$3050)</f>
        <v/>
      </c>
      <c r="E3053" s="21" t="str">
        <f>IF($B3053="","",Тех_Движение!$F$3050)</f>
        <v/>
      </c>
      <c r="F3053" s="21" t="str">
        <f>IF($B3053="","",SUMIFS($E$5:$E3052,$C$5:$C3052,$C3053))</f>
        <v/>
      </c>
      <c r="G3053" s="21" t="str">
        <f>IF($B3053="","",MAX(0,$E3053-MAX(0,SUMIFS(Тех_Движение!$G$2:$G$5111,Тех_Движение!$D$2:$D$5111,$C3053,Тех_Движение!$B$2:$B$5111,"&lt;="&amp;Настройки!$B$5-1)-$F3053)))</f>
        <v/>
      </c>
      <c r="H3053" s="21" t="str">
        <f>IF($B3053="","",IF(AND($D3053&gt;=Настройки!$B$5,$D3053&lt;=Настройки!$B$6),$E3053,0))</f>
        <v/>
      </c>
      <c r="I3053" s="21" t="str">
        <f t="shared" si="141"/>
        <v/>
      </c>
      <c r="J3053" s="21" t="str">
        <f>IF($B3053="","",MAX(0,$E3053-MAX(0,SUMIFS(Тех_Движение!$G$2:$G$5111,Тех_Движение!$D$2:$D$5111,$C3053,Тех_Движение!$B$2:$B$5111,"&lt;="&amp;Настройки!$B$6)-$F3053)))</f>
        <v/>
      </c>
      <c r="K3053" s="21" t="e">
        <f>IF(OR($B3053="",K$3&lt;$D3053+Настройки!$B$7),0,MAX(0,$E3053-MAX(0,SUMIFS(Тех_Движение!$G$2:$G$5111,Тех_Движение!$D$2:$D$5111,$C3053,Тех_Движение!$B$2:$B$5111,"&lt;="&amp;K$3)-$F3053)))</f>
        <v>#VALUE!</v>
      </c>
      <c r="L3053" s="21" t="e">
        <f>IF(OR($B3053="",L$3&lt;$D3053+Настройки!$B$7),0,MAX(0,$E3053-MAX(0,SUMIFS(Тех_Движение!$G$2:$G$5111,Тех_Движение!$D$2:$D$5111,$C3053,Тех_Движение!$B$2:$B$5111,"&lt;="&amp;L$3)-$F3053)))</f>
        <v>#VALUE!</v>
      </c>
      <c r="M3053" s="21" t="e">
        <f>IF(OR($B3053="",M$3&lt;$D3053+Настройки!$B$7),0,MAX(0,$E3053-MAX(0,SUMIFS(Тех_Движение!$G$2:$G$5111,Тех_Движение!$D$2:$D$5111,$C3053,Тех_Движение!$B$2:$B$5111,"&lt;="&amp;M$3)-$F3053)))</f>
        <v>#VALUE!</v>
      </c>
      <c r="N3053" s="21" t="e">
        <f>IF(OR($B3053="",N$3&lt;$D3053+Настройки!$B$7),0,MAX(0,$E3053-MAX(0,SUMIFS(Тех_Движение!$G$2:$G$5111,Тех_Движение!$D$2:$D$5111,$C3053,Тех_Движение!$B$2:$B$5111,"&lt;="&amp;N$3)-$F3053)))</f>
        <v>#VALUE!</v>
      </c>
      <c r="O3053" s="21" t="e">
        <f>IF(OR($B3053="",O$3&lt;$D3053+Настройки!$B$7),0,MAX(0,$E3053-MAX(0,SUMIFS(Тех_Движение!$G$2:$G$5111,Тех_Движение!$D$2:$D$5111,$C3053,Тех_Движение!$B$2:$B$5111,"&lt;="&amp;O$3)-$F3053)))</f>
        <v>#VALUE!</v>
      </c>
      <c r="P3053" s="21" t="e">
        <f>IF(OR($B3053="",P$3&lt;$D3053+Настройки!$B$7),0,MAX(0,$E3053-MAX(0,SUMIFS(Тех_Движение!$G$2:$G$5111,Тех_Движение!$D$2:$D$5111,$C3053,Тех_Движение!$B$2:$B$5111,"&lt;="&amp;P$3)-$F3053)))</f>
        <v>#VALUE!</v>
      </c>
      <c r="Q3053" s="21" t="e">
        <f>IF(OR($B3053="",Q$3&lt;$D3053+Настройки!$B$7),0,MAX(0,$E3053-MAX(0,SUMIFS(Тех_Движение!$G$2:$G$5111,Тех_Движение!$D$2:$D$5111,$C3053,Тех_Движение!$B$2:$B$5111,"&lt;="&amp;Q$3)-$F3053)))</f>
        <v>#VALUE!</v>
      </c>
      <c r="R3053" s="21" t="str">
        <f t="shared" si="142"/>
        <v/>
      </c>
      <c r="S3053" s="23" t="str">
        <f>IF($B3053="","",VLOOKUP($C3053,Настройки!$A$11:$L$17,9,FALSE))</f>
        <v/>
      </c>
      <c r="T3053" s="23" t="str">
        <f t="shared" si="143"/>
        <v/>
      </c>
    </row>
    <row r="3054" spans="1:20" x14ac:dyDescent="0.3">
      <c r="A3054" s="20">
        <f>Тех_Движение!$A$3051</f>
        <v>3050</v>
      </c>
      <c r="B3054" s="20" t="str">
        <f>IF(Тех_Движение!$F$3051&gt;0,Тех_Движение!$I$3051,"")</f>
        <v/>
      </c>
      <c r="C3054" s="20" t="str">
        <f>IF($B3054="","",Тех_Движение!$D$3051)</f>
        <v/>
      </c>
      <c r="D3054" s="9" t="str">
        <f>IF($B3054="","",Тех_Движение!$B$3051)</f>
        <v/>
      </c>
      <c r="E3054" s="21" t="str">
        <f>IF($B3054="","",Тех_Движение!$F$3051)</f>
        <v/>
      </c>
      <c r="F3054" s="21" t="str">
        <f>IF($B3054="","",SUMIFS($E$5:$E3053,$C$5:$C3053,$C3054))</f>
        <v/>
      </c>
      <c r="G3054" s="21" t="str">
        <f>IF($B3054="","",MAX(0,$E3054-MAX(0,SUMIFS(Тех_Движение!$G$2:$G$5111,Тех_Движение!$D$2:$D$5111,$C3054,Тех_Движение!$B$2:$B$5111,"&lt;="&amp;Настройки!$B$5-1)-$F3054)))</f>
        <v/>
      </c>
      <c r="H3054" s="21" t="str">
        <f>IF($B3054="","",IF(AND($D3054&gt;=Настройки!$B$5,$D3054&lt;=Настройки!$B$6),$E3054,0))</f>
        <v/>
      </c>
      <c r="I3054" s="21" t="str">
        <f t="shared" si="141"/>
        <v/>
      </c>
      <c r="J3054" s="21" t="str">
        <f>IF($B3054="","",MAX(0,$E3054-MAX(0,SUMIFS(Тех_Движение!$G$2:$G$5111,Тех_Движение!$D$2:$D$5111,$C3054,Тех_Движение!$B$2:$B$5111,"&lt;="&amp;Настройки!$B$6)-$F3054)))</f>
        <v/>
      </c>
      <c r="K3054" s="21" t="e">
        <f>IF(OR($B3054="",K$3&lt;$D3054+Настройки!$B$7),0,MAX(0,$E3054-MAX(0,SUMIFS(Тех_Движение!$G$2:$G$5111,Тех_Движение!$D$2:$D$5111,$C3054,Тех_Движение!$B$2:$B$5111,"&lt;="&amp;K$3)-$F3054)))</f>
        <v>#VALUE!</v>
      </c>
      <c r="L3054" s="21" t="e">
        <f>IF(OR($B3054="",L$3&lt;$D3054+Настройки!$B$7),0,MAX(0,$E3054-MAX(0,SUMIFS(Тех_Движение!$G$2:$G$5111,Тех_Движение!$D$2:$D$5111,$C3054,Тех_Движение!$B$2:$B$5111,"&lt;="&amp;L$3)-$F3054)))</f>
        <v>#VALUE!</v>
      </c>
      <c r="M3054" s="21" t="e">
        <f>IF(OR($B3054="",M$3&lt;$D3054+Настройки!$B$7),0,MAX(0,$E3054-MAX(0,SUMIFS(Тех_Движение!$G$2:$G$5111,Тех_Движение!$D$2:$D$5111,$C3054,Тех_Движение!$B$2:$B$5111,"&lt;="&amp;M$3)-$F3054)))</f>
        <v>#VALUE!</v>
      </c>
      <c r="N3054" s="21" t="e">
        <f>IF(OR($B3054="",N$3&lt;$D3054+Настройки!$B$7),0,MAX(0,$E3054-MAX(0,SUMIFS(Тех_Движение!$G$2:$G$5111,Тех_Движение!$D$2:$D$5111,$C3054,Тех_Движение!$B$2:$B$5111,"&lt;="&amp;N$3)-$F3054)))</f>
        <v>#VALUE!</v>
      </c>
      <c r="O3054" s="21" t="e">
        <f>IF(OR($B3054="",O$3&lt;$D3054+Настройки!$B$7),0,MAX(0,$E3054-MAX(0,SUMIFS(Тех_Движение!$G$2:$G$5111,Тех_Движение!$D$2:$D$5111,$C3054,Тех_Движение!$B$2:$B$5111,"&lt;="&amp;O$3)-$F3054)))</f>
        <v>#VALUE!</v>
      </c>
      <c r="P3054" s="21" t="e">
        <f>IF(OR($B3054="",P$3&lt;$D3054+Настройки!$B$7),0,MAX(0,$E3054-MAX(0,SUMIFS(Тех_Движение!$G$2:$G$5111,Тех_Движение!$D$2:$D$5111,$C3054,Тех_Движение!$B$2:$B$5111,"&lt;="&amp;P$3)-$F3054)))</f>
        <v>#VALUE!</v>
      </c>
      <c r="Q3054" s="21" t="e">
        <f>IF(OR($B3054="",Q$3&lt;$D3054+Настройки!$B$7),0,MAX(0,$E3054-MAX(0,SUMIFS(Тех_Движение!$G$2:$G$5111,Тех_Движение!$D$2:$D$5111,$C3054,Тех_Движение!$B$2:$B$5111,"&lt;="&amp;Q$3)-$F3054)))</f>
        <v>#VALUE!</v>
      </c>
      <c r="R3054" s="21" t="str">
        <f t="shared" si="142"/>
        <v/>
      </c>
      <c r="S3054" s="23" t="str">
        <f>IF($B3054="","",VLOOKUP($C3054,Настройки!$A$11:$L$17,9,FALSE))</f>
        <v/>
      </c>
      <c r="T3054" s="23" t="str">
        <f t="shared" si="143"/>
        <v/>
      </c>
    </row>
    <row r="3055" spans="1:20" x14ac:dyDescent="0.3">
      <c r="A3055" s="20">
        <f>Тех_Движение!$A$3052</f>
        <v>3051</v>
      </c>
      <c r="B3055" s="20" t="str">
        <f>IF(Тех_Движение!$F$3052&gt;0,Тех_Движение!$I$3052,"")</f>
        <v/>
      </c>
      <c r="C3055" s="20" t="str">
        <f>IF($B3055="","",Тех_Движение!$D$3052)</f>
        <v/>
      </c>
      <c r="D3055" s="9" t="str">
        <f>IF($B3055="","",Тех_Движение!$B$3052)</f>
        <v/>
      </c>
      <c r="E3055" s="21" t="str">
        <f>IF($B3055="","",Тех_Движение!$F$3052)</f>
        <v/>
      </c>
      <c r="F3055" s="21" t="str">
        <f>IF($B3055="","",SUMIFS($E$5:$E3054,$C$5:$C3054,$C3055))</f>
        <v/>
      </c>
      <c r="G3055" s="21" t="str">
        <f>IF($B3055="","",MAX(0,$E3055-MAX(0,SUMIFS(Тех_Движение!$G$2:$G$5111,Тех_Движение!$D$2:$D$5111,$C3055,Тех_Движение!$B$2:$B$5111,"&lt;="&amp;Настройки!$B$5-1)-$F3055)))</f>
        <v/>
      </c>
      <c r="H3055" s="21" t="str">
        <f>IF($B3055="","",IF(AND($D3055&gt;=Настройки!$B$5,$D3055&lt;=Настройки!$B$6),$E3055,0))</f>
        <v/>
      </c>
      <c r="I3055" s="21" t="str">
        <f t="shared" si="141"/>
        <v/>
      </c>
      <c r="J3055" s="21" t="str">
        <f>IF($B3055="","",MAX(0,$E3055-MAX(0,SUMIFS(Тех_Движение!$G$2:$G$5111,Тех_Движение!$D$2:$D$5111,$C3055,Тех_Движение!$B$2:$B$5111,"&lt;="&amp;Настройки!$B$6)-$F3055)))</f>
        <v/>
      </c>
      <c r="K3055" s="21" t="e">
        <f>IF(OR($B3055="",K$3&lt;$D3055+Настройки!$B$7),0,MAX(0,$E3055-MAX(0,SUMIFS(Тех_Движение!$G$2:$G$5111,Тех_Движение!$D$2:$D$5111,$C3055,Тех_Движение!$B$2:$B$5111,"&lt;="&amp;K$3)-$F3055)))</f>
        <v>#VALUE!</v>
      </c>
      <c r="L3055" s="21" t="e">
        <f>IF(OR($B3055="",L$3&lt;$D3055+Настройки!$B$7),0,MAX(0,$E3055-MAX(0,SUMIFS(Тех_Движение!$G$2:$G$5111,Тех_Движение!$D$2:$D$5111,$C3055,Тех_Движение!$B$2:$B$5111,"&lt;="&amp;L$3)-$F3055)))</f>
        <v>#VALUE!</v>
      </c>
      <c r="M3055" s="21" t="e">
        <f>IF(OR($B3055="",M$3&lt;$D3055+Настройки!$B$7),0,MAX(0,$E3055-MAX(0,SUMIFS(Тех_Движение!$G$2:$G$5111,Тех_Движение!$D$2:$D$5111,$C3055,Тех_Движение!$B$2:$B$5111,"&lt;="&amp;M$3)-$F3055)))</f>
        <v>#VALUE!</v>
      </c>
      <c r="N3055" s="21" t="e">
        <f>IF(OR($B3055="",N$3&lt;$D3055+Настройки!$B$7),0,MAX(0,$E3055-MAX(0,SUMIFS(Тех_Движение!$G$2:$G$5111,Тех_Движение!$D$2:$D$5111,$C3055,Тех_Движение!$B$2:$B$5111,"&lt;="&amp;N$3)-$F3055)))</f>
        <v>#VALUE!</v>
      </c>
      <c r="O3055" s="21" t="e">
        <f>IF(OR($B3055="",O$3&lt;$D3055+Настройки!$B$7),0,MAX(0,$E3055-MAX(0,SUMIFS(Тех_Движение!$G$2:$G$5111,Тех_Движение!$D$2:$D$5111,$C3055,Тех_Движение!$B$2:$B$5111,"&lt;="&amp;O$3)-$F3055)))</f>
        <v>#VALUE!</v>
      </c>
      <c r="P3055" s="21" t="e">
        <f>IF(OR($B3055="",P$3&lt;$D3055+Настройки!$B$7),0,MAX(0,$E3055-MAX(0,SUMIFS(Тех_Движение!$G$2:$G$5111,Тех_Движение!$D$2:$D$5111,$C3055,Тех_Движение!$B$2:$B$5111,"&lt;="&amp;P$3)-$F3055)))</f>
        <v>#VALUE!</v>
      </c>
      <c r="Q3055" s="21" t="e">
        <f>IF(OR($B3055="",Q$3&lt;$D3055+Настройки!$B$7),0,MAX(0,$E3055-MAX(0,SUMIFS(Тех_Движение!$G$2:$G$5111,Тех_Движение!$D$2:$D$5111,$C3055,Тех_Движение!$B$2:$B$5111,"&lt;="&amp;Q$3)-$F3055)))</f>
        <v>#VALUE!</v>
      </c>
      <c r="R3055" s="21" t="str">
        <f t="shared" si="142"/>
        <v/>
      </c>
      <c r="S3055" s="23" t="str">
        <f>IF($B3055="","",VLOOKUP($C3055,Настройки!$A$11:$L$17,9,FALSE))</f>
        <v/>
      </c>
      <c r="T3055" s="23" t="str">
        <f t="shared" si="143"/>
        <v/>
      </c>
    </row>
    <row r="3056" spans="1:20" x14ac:dyDescent="0.3">
      <c r="A3056" s="20">
        <f>Тех_Движение!$A$3053</f>
        <v>3052</v>
      </c>
      <c r="B3056" s="20" t="str">
        <f>IF(Тех_Движение!$F$3053&gt;0,Тех_Движение!$I$3053,"")</f>
        <v/>
      </c>
      <c r="C3056" s="20" t="str">
        <f>IF($B3056="","",Тех_Движение!$D$3053)</f>
        <v/>
      </c>
      <c r="D3056" s="9" t="str">
        <f>IF($B3056="","",Тех_Движение!$B$3053)</f>
        <v/>
      </c>
      <c r="E3056" s="21" t="str">
        <f>IF($B3056="","",Тех_Движение!$F$3053)</f>
        <v/>
      </c>
      <c r="F3056" s="21" t="str">
        <f>IF($B3056="","",SUMIFS($E$5:$E3055,$C$5:$C3055,$C3056))</f>
        <v/>
      </c>
      <c r="G3056" s="21" t="str">
        <f>IF($B3056="","",MAX(0,$E3056-MAX(0,SUMIFS(Тех_Движение!$G$2:$G$5111,Тех_Движение!$D$2:$D$5111,$C3056,Тех_Движение!$B$2:$B$5111,"&lt;="&amp;Настройки!$B$5-1)-$F3056)))</f>
        <v/>
      </c>
      <c r="H3056" s="21" t="str">
        <f>IF($B3056="","",IF(AND($D3056&gt;=Настройки!$B$5,$D3056&lt;=Настройки!$B$6),$E3056,0))</f>
        <v/>
      </c>
      <c r="I3056" s="21" t="str">
        <f t="shared" si="141"/>
        <v/>
      </c>
      <c r="J3056" s="21" t="str">
        <f>IF($B3056="","",MAX(0,$E3056-MAX(0,SUMIFS(Тех_Движение!$G$2:$G$5111,Тех_Движение!$D$2:$D$5111,$C3056,Тех_Движение!$B$2:$B$5111,"&lt;="&amp;Настройки!$B$6)-$F3056)))</f>
        <v/>
      </c>
      <c r="K3056" s="21" t="e">
        <f>IF(OR($B3056="",K$3&lt;$D3056+Настройки!$B$7),0,MAX(0,$E3056-MAX(0,SUMIFS(Тех_Движение!$G$2:$G$5111,Тех_Движение!$D$2:$D$5111,$C3056,Тех_Движение!$B$2:$B$5111,"&lt;="&amp;K$3)-$F3056)))</f>
        <v>#VALUE!</v>
      </c>
      <c r="L3056" s="21" t="e">
        <f>IF(OR($B3056="",L$3&lt;$D3056+Настройки!$B$7),0,MAX(0,$E3056-MAX(0,SUMIFS(Тех_Движение!$G$2:$G$5111,Тех_Движение!$D$2:$D$5111,$C3056,Тех_Движение!$B$2:$B$5111,"&lt;="&amp;L$3)-$F3056)))</f>
        <v>#VALUE!</v>
      </c>
      <c r="M3056" s="21" t="e">
        <f>IF(OR($B3056="",M$3&lt;$D3056+Настройки!$B$7),0,MAX(0,$E3056-MAX(0,SUMIFS(Тех_Движение!$G$2:$G$5111,Тех_Движение!$D$2:$D$5111,$C3056,Тех_Движение!$B$2:$B$5111,"&lt;="&amp;M$3)-$F3056)))</f>
        <v>#VALUE!</v>
      </c>
      <c r="N3056" s="21" t="e">
        <f>IF(OR($B3056="",N$3&lt;$D3056+Настройки!$B$7),0,MAX(0,$E3056-MAX(0,SUMIFS(Тех_Движение!$G$2:$G$5111,Тех_Движение!$D$2:$D$5111,$C3056,Тех_Движение!$B$2:$B$5111,"&lt;="&amp;N$3)-$F3056)))</f>
        <v>#VALUE!</v>
      </c>
      <c r="O3056" s="21" t="e">
        <f>IF(OR($B3056="",O$3&lt;$D3056+Настройки!$B$7),0,MAX(0,$E3056-MAX(0,SUMIFS(Тех_Движение!$G$2:$G$5111,Тех_Движение!$D$2:$D$5111,$C3056,Тех_Движение!$B$2:$B$5111,"&lt;="&amp;O$3)-$F3056)))</f>
        <v>#VALUE!</v>
      </c>
      <c r="P3056" s="21" t="e">
        <f>IF(OR($B3056="",P$3&lt;$D3056+Настройки!$B$7),0,MAX(0,$E3056-MAX(0,SUMIFS(Тех_Движение!$G$2:$G$5111,Тех_Движение!$D$2:$D$5111,$C3056,Тех_Движение!$B$2:$B$5111,"&lt;="&amp;P$3)-$F3056)))</f>
        <v>#VALUE!</v>
      </c>
      <c r="Q3056" s="21" t="e">
        <f>IF(OR($B3056="",Q$3&lt;$D3056+Настройки!$B$7),0,MAX(0,$E3056-MAX(0,SUMIFS(Тех_Движение!$G$2:$G$5111,Тех_Движение!$D$2:$D$5111,$C3056,Тех_Движение!$B$2:$B$5111,"&lt;="&amp;Q$3)-$F3056)))</f>
        <v>#VALUE!</v>
      </c>
      <c r="R3056" s="21" t="str">
        <f t="shared" si="142"/>
        <v/>
      </c>
      <c r="S3056" s="23" t="str">
        <f>IF($B3056="","",VLOOKUP($C3056,Настройки!$A$11:$L$17,9,FALSE))</f>
        <v/>
      </c>
      <c r="T3056" s="23" t="str">
        <f t="shared" si="143"/>
        <v/>
      </c>
    </row>
    <row r="3057" spans="1:20" x14ac:dyDescent="0.3">
      <c r="A3057" s="20">
        <f>Тех_Движение!$A$3054</f>
        <v>3053</v>
      </c>
      <c r="B3057" s="20" t="str">
        <f>IF(Тех_Движение!$F$3054&gt;0,Тех_Движение!$I$3054,"")</f>
        <v/>
      </c>
      <c r="C3057" s="20" t="str">
        <f>IF($B3057="","",Тех_Движение!$D$3054)</f>
        <v/>
      </c>
      <c r="D3057" s="9" t="str">
        <f>IF($B3057="","",Тех_Движение!$B$3054)</f>
        <v/>
      </c>
      <c r="E3057" s="21" t="str">
        <f>IF($B3057="","",Тех_Движение!$F$3054)</f>
        <v/>
      </c>
      <c r="F3057" s="21" t="str">
        <f>IF($B3057="","",SUMIFS($E$5:$E3056,$C$5:$C3056,$C3057))</f>
        <v/>
      </c>
      <c r="G3057" s="21" t="str">
        <f>IF($B3057="","",MAX(0,$E3057-MAX(0,SUMIFS(Тех_Движение!$G$2:$G$5111,Тех_Движение!$D$2:$D$5111,$C3057,Тех_Движение!$B$2:$B$5111,"&lt;="&amp;Настройки!$B$5-1)-$F3057)))</f>
        <v/>
      </c>
      <c r="H3057" s="21" t="str">
        <f>IF($B3057="","",IF(AND($D3057&gt;=Настройки!$B$5,$D3057&lt;=Настройки!$B$6),$E3057,0))</f>
        <v/>
      </c>
      <c r="I3057" s="21" t="str">
        <f t="shared" si="141"/>
        <v/>
      </c>
      <c r="J3057" s="21" t="str">
        <f>IF($B3057="","",MAX(0,$E3057-MAX(0,SUMIFS(Тех_Движение!$G$2:$G$5111,Тех_Движение!$D$2:$D$5111,$C3057,Тех_Движение!$B$2:$B$5111,"&lt;="&amp;Настройки!$B$6)-$F3057)))</f>
        <v/>
      </c>
      <c r="K3057" s="21" t="e">
        <f>IF(OR($B3057="",K$3&lt;$D3057+Настройки!$B$7),0,MAX(0,$E3057-MAX(0,SUMIFS(Тех_Движение!$G$2:$G$5111,Тех_Движение!$D$2:$D$5111,$C3057,Тех_Движение!$B$2:$B$5111,"&lt;="&amp;K$3)-$F3057)))</f>
        <v>#VALUE!</v>
      </c>
      <c r="L3057" s="21" t="e">
        <f>IF(OR($B3057="",L$3&lt;$D3057+Настройки!$B$7),0,MAX(0,$E3057-MAX(0,SUMIFS(Тех_Движение!$G$2:$G$5111,Тех_Движение!$D$2:$D$5111,$C3057,Тех_Движение!$B$2:$B$5111,"&lt;="&amp;L$3)-$F3057)))</f>
        <v>#VALUE!</v>
      </c>
      <c r="M3057" s="21" t="e">
        <f>IF(OR($B3057="",M$3&lt;$D3057+Настройки!$B$7),0,MAX(0,$E3057-MAX(0,SUMIFS(Тех_Движение!$G$2:$G$5111,Тех_Движение!$D$2:$D$5111,$C3057,Тех_Движение!$B$2:$B$5111,"&lt;="&amp;M$3)-$F3057)))</f>
        <v>#VALUE!</v>
      </c>
      <c r="N3057" s="21" t="e">
        <f>IF(OR($B3057="",N$3&lt;$D3057+Настройки!$B$7),0,MAX(0,$E3057-MAX(0,SUMIFS(Тех_Движение!$G$2:$G$5111,Тех_Движение!$D$2:$D$5111,$C3057,Тех_Движение!$B$2:$B$5111,"&lt;="&amp;N$3)-$F3057)))</f>
        <v>#VALUE!</v>
      </c>
      <c r="O3057" s="21" t="e">
        <f>IF(OR($B3057="",O$3&lt;$D3057+Настройки!$B$7),0,MAX(0,$E3057-MAX(0,SUMIFS(Тех_Движение!$G$2:$G$5111,Тех_Движение!$D$2:$D$5111,$C3057,Тех_Движение!$B$2:$B$5111,"&lt;="&amp;O$3)-$F3057)))</f>
        <v>#VALUE!</v>
      </c>
      <c r="P3057" s="21" t="e">
        <f>IF(OR($B3057="",P$3&lt;$D3057+Настройки!$B$7),0,MAX(0,$E3057-MAX(0,SUMIFS(Тех_Движение!$G$2:$G$5111,Тех_Движение!$D$2:$D$5111,$C3057,Тех_Движение!$B$2:$B$5111,"&lt;="&amp;P$3)-$F3057)))</f>
        <v>#VALUE!</v>
      </c>
      <c r="Q3057" s="21" t="e">
        <f>IF(OR($B3057="",Q$3&lt;$D3057+Настройки!$B$7),0,MAX(0,$E3057-MAX(0,SUMIFS(Тех_Движение!$G$2:$G$5111,Тех_Движение!$D$2:$D$5111,$C3057,Тех_Движение!$B$2:$B$5111,"&lt;="&amp;Q$3)-$F3057)))</f>
        <v>#VALUE!</v>
      </c>
      <c r="R3057" s="21" t="str">
        <f t="shared" si="142"/>
        <v/>
      </c>
      <c r="S3057" s="23" t="str">
        <f>IF($B3057="","",VLOOKUP($C3057,Настройки!$A$11:$L$17,9,FALSE))</f>
        <v/>
      </c>
      <c r="T3057" s="23" t="str">
        <f t="shared" si="143"/>
        <v/>
      </c>
    </row>
    <row r="3058" spans="1:20" x14ac:dyDescent="0.3">
      <c r="A3058" s="20">
        <f>Тех_Движение!$A$3055</f>
        <v>3054</v>
      </c>
      <c r="B3058" s="20" t="str">
        <f>IF(Тех_Движение!$F$3055&gt;0,Тех_Движение!$I$3055,"")</f>
        <v/>
      </c>
      <c r="C3058" s="20" t="str">
        <f>IF($B3058="","",Тех_Движение!$D$3055)</f>
        <v/>
      </c>
      <c r="D3058" s="9" t="str">
        <f>IF($B3058="","",Тех_Движение!$B$3055)</f>
        <v/>
      </c>
      <c r="E3058" s="21" t="str">
        <f>IF($B3058="","",Тех_Движение!$F$3055)</f>
        <v/>
      </c>
      <c r="F3058" s="21" t="str">
        <f>IF($B3058="","",SUMIFS($E$5:$E3057,$C$5:$C3057,$C3058))</f>
        <v/>
      </c>
      <c r="G3058" s="21" t="str">
        <f>IF($B3058="","",MAX(0,$E3058-MAX(0,SUMIFS(Тех_Движение!$G$2:$G$5111,Тех_Движение!$D$2:$D$5111,$C3058,Тех_Движение!$B$2:$B$5111,"&lt;="&amp;Настройки!$B$5-1)-$F3058)))</f>
        <v/>
      </c>
      <c r="H3058" s="21" t="str">
        <f>IF($B3058="","",IF(AND($D3058&gt;=Настройки!$B$5,$D3058&lt;=Настройки!$B$6),$E3058,0))</f>
        <v/>
      </c>
      <c r="I3058" s="21" t="str">
        <f t="shared" si="141"/>
        <v/>
      </c>
      <c r="J3058" s="21" t="str">
        <f>IF($B3058="","",MAX(0,$E3058-MAX(0,SUMIFS(Тех_Движение!$G$2:$G$5111,Тех_Движение!$D$2:$D$5111,$C3058,Тех_Движение!$B$2:$B$5111,"&lt;="&amp;Настройки!$B$6)-$F3058)))</f>
        <v/>
      </c>
      <c r="K3058" s="21" t="e">
        <f>IF(OR($B3058="",K$3&lt;$D3058+Настройки!$B$7),0,MAX(0,$E3058-MAX(0,SUMIFS(Тех_Движение!$G$2:$G$5111,Тех_Движение!$D$2:$D$5111,$C3058,Тех_Движение!$B$2:$B$5111,"&lt;="&amp;K$3)-$F3058)))</f>
        <v>#VALUE!</v>
      </c>
      <c r="L3058" s="21" t="e">
        <f>IF(OR($B3058="",L$3&lt;$D3058+Настройки!$B$7),0,MAX(0,$E3058-MAX(0,SUMIFS(Тех_Движение!$G$2:$G$5111,Тех_Движение!$D$2:$D$5111,$C3058,Тех_Движение!$B$2:$B$5111,"&lt;="&amp;L$3)-$F3058)))</f>
        <v>#VALUE!</v>
      </c>
      <c r="M3058" s="21" t="e">
        <f>IF(OR($B3058="",M$3&lt;$D3058+Настройки!$B$7),0,MAX(0,$E3058-MAX(0,SUMIFS(Тех_Движение!$G$2:$G$5111,Тех_Движение!$D$2:$D$5111,$C3058,Тех_Движение!$B$2:$B$5111,"&lt;="&amp;M$3)-$F3058)))</f>
        <v>#VALUE!</v>
      </c>
      <c r="N3058" s="21" t="e">
        <f>IF(OR($B3058="",N$3&lt;$D3058+Настройки!$B$7),0,MAX(0,$E3058-MAX(0,SUMIFS(Тех_Движение!$G$2:$G$5111,Тех_Движение!$D$2:$D$5111,$C3058,Тех_Движение!$B$2:$B$5111,"&lt;="&amp;N$3)-$F3058)))</f>
        <v>#VALUE!</v>
      </c>
      <c r="O3058" s="21" t="e">
        <f>IF(OR($B3058="",O$3&lt;$D3058+Настройки!$B$7),0,MAX(0,$E3058-MAX(0,SUMIFS(Тех_Движение!$G$2:$G$5111,Тех_Движение!$D$2:$D$5111,$C3058,Тех_Движение!$B$2:$B$5111,"&lt;="&amp;O$3)-$F3058)))</f>
        <v>#VALUE!</v>
      </c>
      <c r="P3058" s="21" t="e">
        <f>IF(OR($B3058="",P$3&lt;$D3058+Настройки!$B$7),0,MAX(0,$E3058-MAX(0,SUMIFS(Тех_Движение!$G$2:$G$5111,Тех_Движение!$D$2:$D$5111,$C3058,Тех_Движение!$B$2:$B$5111,"&lt;="&amp;P$3)-$F3058)))</f>
        <v>#VALUE!</v>
      </c>
      <c r="Q3058" s="21" t="e">
        <f>IF(OR($B3058="",Q$3&lt;$D3058+Настройки!$B$7),0,MAX(0,$E3058-MAX(0,SUMIFS(Тех_Движение!$G$2:$G$5111,Тех_Движение!$D$2:$D$5111,$C3058,Тех_Движение!$B$2:$B$5111,"&lt;="&amp;Q$3)-$F3058)))</f>
        <v>#VALUE!</v>
      </c>
      <c r="R3058" s="21" t="str">
        <f t="shared" si="142"/>
        <v/>
      </c>
      <c r="S3058" s="23" t="str">
        <f>IF($B3058="","",VLOOKUP($C3058,Настройки!$A$11:$L$17,9,FALSE))</f>
        <v/>
      </c>
      <c r="T3058" s="23" t="str">
        <f t="shared" si="143"/>
        <v/>
      </c>
    </row>
    <row r="3059" spans="1:20" x14ac:dyDescent="0.3">
      <c r="A3059" s="20">
        <f>Тех_Движение!$A$3056</f>
        <v>3055</v>
      </c>
      <c r="B3059" s="20" t="str">
        <f>IF(Тех_Движение!$F$3056&gt;0,Тех_Движение!$I$3056,"")</f>
        <v/>
      </c>
      <c r="C3059" s="20" t="str">
        <f>IF($B3059="","",Тех_Движение!$D$3056)</f>
        <v/>
      </c>
      <c r="D3059" s="9" t="str">
        <f>IF($B3059="","",Тех_Движение!$B$3056)</f>
        <v/>
      </c>
      <c r="E3059" s="21" t="str">
        <f>IF($B3059="","",Тех_Движение!$F$3056)</f>
        <v/>
      </c>
      <c r="F3059" s="21" t="str">
        <f>IF($B3059="","",SUMIFS($E$5:$E3058,$C$5:$C3058,$C3059))</f>
        <v/>
      </c>
      <c r="G3059" s="21" t="str">
        <f>IF($B3059="","",MAX(0,$E3059-MAX(0,SUMIFS(Тех_Движение!$G$2:$G$5111,Тех_Движение!$D$2:$D$5111,$C3059,Тех_Движение!$B$2:$B$5111,"&lt;="&amp;Настройки!$B$5-1)-$F3059)))</f>
        <v/>
      </c>
      <c r="H3059" s="21" t="str">
        <f>IF($B3059="","",IF(AND($D3059&gt;=Настройки!$B$5,$D3059&lt;=Настройки!$B$6),$E3059,0))</f>
        <v/>
      </c>
      <c r="I3059" s="21" t="str">
        <f t="shared" si="141"/>
        <v/>
      </c>
      <c r="J3059" s="21" t="str">
        <f>IF($B3059="","",MAX(0,$E3059-MAX(0,SUMIFS(Тех_Движение!$G$2:$G$5111,Тех_Движение!$D$2:$D$5111,$C3059,Тех_Движение!$B$2:$B$5111,"&lt;="&amp;Настройки!$B$6)-$F3059)))</f>
        <v/>
      </c>
      <c r="K3059" s="21" t="e">
        <f>IF(OR($B3059="",K$3&lt;$D3059+Настройки!$B$7),0,MAX(0,$E3059-MAX(0,SUMIFS(Тех_Движение!$G$2:$G$5111,Тех_Движение!$D$2:$D$5111,$C3059,Тех_Движение!$B$2:$B$5111,"&lt;="&amp;K$3)-$F3059)))</f>
        <v>#VALUE!</v>
      </c>
      <c r="L3059" s="21" t="e">
        <f>IF(OR($B3059="",L$3&lt;$D3059+Настройки!$B$7),0,MAX(0,$E3059-MAX(0,SUMIFS(Тех_Движение!$G$2:$G$5111,Тех_Движение!$D$2:$D$5111,$C3059,Тех_Движение!$B$2:$B$5111,"&lt;="&amp;L$3)-$F3059)))</f>
        <v>#VALUE!</v>
      </c>
      <c r="M3059" s="21" t="e">
        <f>IF(OR($B3059="",M$3&lt;$D3059+Настройки!$B$7),0,MAX(0,$E3059-MAX(0,SUMIFS(Тех_Движение!$G$2:$G$5111,Тех_Движение!$D$2:$D$5111,$C3059,Тех_Движение!$B$2:$B$5111,"&lt;="&amp;M$3)-$F3059)))</f>
        <v>#VALUE!</v>
      </c>
      <c r="N3059" s="21" t="e">
        <f>IF(OR($B3059="",N$3&lt;$D3059+Настройки!$B$7),0,MAX(0,$E3059-MAX(0,SUMIFS(Тех_Движение!$G$2:$G$5111,Тех_Движение!$D$2:$D$5111,$C3059,Тех_Движение!$B$2:$B$5111,"&lt;="&amp;N$3)-$F3059)))</f>
        <v>#VALUE!</v>
      </c>
      <c r="O3059" s="21" t="e">
        <f>IF(OR($B3059="",O$3&lt;$D3059+Настройки!$B$7),0,MAX(0,$E3059-MAX(0,SUMIFS(Тех_Движение!$G$2:$G$5111,Тех_Движение!$D$2:$D$5111,$C3059,Тех_Движение!$B$2:$B$5111,"&lt;="&amp;O$3)-$F3059)))</f>
        <v>#VALUE!</v>
      </c>
      <c r="P3059" s="21" t="e">
        <f>IF(OR($B3059="",P$3&lt;$D3059+Настройки!$B$7),0,MAX(0,$E3059-MAX(0,SUMIFS(Тех_Движение!$G$2:$G$5111,Тех_Движение!$D$2:$D$5111,$C3059,Тех_Движение!$B$2:$B$5111,"&lt;="&amp;P$3)-$F3059)))</f>
        <v>#VALUE!</v>
      </c>
      <c r="Q3059" s="21" t="e">
        <f>IF(OR($B3059="",Q$3&lt;$D3059+Настройки!$B$7),0,MAX(0,$E3059-MAX(0,SUMIFS(Тех_Движение!$G$2:$G$5111,Тех_Движение!$D$2:$D$5111,$C3059,Тех_Движение!$B$2:$B$5111,"&lt;="&amp;Q$3)-$F3059)))</f>
        <v>#VALUE!</v>
      </c>
      <c r="R3059" s="21" t="str">
        <f t="shared" si="142"/>
        <v/>
      </c>
      <c r="S3059" s="23" t="str">
        <f>IF($B3059="","",VLOOKUP($C3059,Настройки!$A$11:$L$17,9,FALSE))</f>
        <v/>
      </c>
      <c r="T3059" s="23" t="str">
        <f t="shared" si="143"/>
        <v/>
      </c>
    </row>
    <row r="3060" spans="1:20" x14ac:dyDescent="0.3">
      <c r="A3060" s="20">
        <f>Тех_Движение!$A$3057</f>
        <v>3056</v>
      </c>
      <c r="B3060" s="20" t="str">
        <f>IF(Тех_Движение!$F$3057&gt;0,Тех_Движение!$I$3057,"")</f>
        <v/>
      </c>
      <c r="C3060" s="20" t="str">
        <f>IF($B3060="","",Тех_Движение!$D$3057)</f>
        <v/>
      </c>
      <c r="D3060" s="9" t="str">
        <f>IF($B3060="","",Тех_Движение!$B$3057)</f>
        <v/>
      </c>
      <c r="E3060" s="21" t="str">
        <f>IF($B3060="","",Тех_Движение!$F$3057)</f>
        <v/>
      </c>
      <c r="F3060" s="21" t="str">
        <f>IF($B3060="","",SUMIFS($E$5:$E3059,$C$5:$C3059,$C3060))</f>
        <v/>
      </c>
      <c r="G3060" s="21" t="str">
        <f>IF($B3060="","",MAX(0,$E3060-MAX(0,SUMIFS(Тех_Движение!$G$2:$G$5111,Тех_Движение!$D$2:$D$5111,$C3060,Тех_Движение!$B$2:$B$5111,"&lt;="&amp;Настройки!$B$5-1)-$F3060)))</f>
        <v/>
      </c>
      <c r="H3060" s="21" t="str">
        <f>IF($B3060="","",IF(AND($D3060&gt;=Настройки!$B$5,$D3060&lt;=Настройки!$B$6),$E3060,0))</f>
        <v/>
      </c>
      <c r="I3060" s="21" t="str">
        <f t="shared" si="141"/>
        <v/>
      </c>
      <c r="J3060" s="21" t="str">
        <f>IF($B3060="","",MAX(0,$E3060-MAX(0,SUMIFS(Тех_Движение!$G$2:$G$5111,Тех_Движение!$D$2:$D$5111,$C3060,Тех_Движение!$B$2:$B$5111,"&lt;="&amp;Настройки!$B$6)-$F3060)))</f>
        <v/>
      </c>
      <c r="K3060" s="21" t="e">
        <f>IF(OR($B3060="",K$3&lt;$D3060+Настройки!$B$7),0,MAX(0,$E3060-MAX(0,SUMIFS(Тех_Движение!$G$2:$G$5111,Тех_Движение!$D$2:$D$5111,$C3060,Тех_Движение!$B$2:$B$5111,"&lt;="&amp;K$3)-$F3060)))</f>
        <v>#VALUE!</v>
      </c>
      <c r="L3060" s="21" t="e">
        <f>IF(OR($B3060="",L$3&lt;$D3060+Настройки!$B$7),0,MAX(0,$E3060-MAX(0,SUMIFS(Тех_Движение!$G$2:$G$5111,Тех_Движение!$D$2:$D$5111,$C3060,Тех_Движение!$B$2:$B$5111,"&lt;="&amp;L$3)-$F3060)))</f>
        <v>#VALUE!</v>
      </c>
      <c r="M3060" s="21" t="e">
        <f>IF(OR($B3060="",M$3&lt;$D3060+Настройки!$B$7),0,MAX(0,$E3060-MAX(0,SUMIFS(Тех_Движение!$G$2:$G$5111,Тех_Движение!$D$2:$D$5111,$C3060,Тех_Движение!$B$2:$B$5111,"&lt;="&amp;M$3)-$F3060)))</f>
        <v>#VALUE!</v>
      </c>
      <c r="N3060" s="21" t="e">
        <f>IF(OR($B3060="",N$3&lt;$D3060+Настройки!$B$7),0,MAX(0,$E3060-MAX(0,SUMIFS(Тех_Движение!$G$2:$G$5111,Тех_Движение!$D$2:$D$5111,$C3060,Тех_Движение!$B$2:$B$5111,"&lt;="&amp;N$3)-$F3060)))</f>
        <v>#VALUE!</v>
      </c>
      <c r="O3060" s="21" t="e">
        <f>IF(OR($B3060="",O$3&lt;$D3060+Настройки!$B$7),0,MAX(0,$E3060-MAX(0,SUMIFS(Тех_Движение!$G$2:$G$5111,Тех_Движение!$D$2:$D$5111,$C3060,Тех_Движение!$B$2:$B$5111,"&lt;="&amp;O$3)-$F3060)))</f>
        <v>#VALUE!</v>
      </c>
      <c r="P3060" s="21" t="e">
        <f>IF(OR($B3060="",P$3&lt;$D3060+Настройки!$B$7),0,MAX(0,$E3060-MAX(0,SUMIFS(Тех_Движение!$G$2:$G$5111,Тех_Движение!$D$2:$D$5111,$C3060,Тех_Движение!$B$2:$B$5111,"&lt;="&amp;P$3)-$F3060)))</f>
        <v>#VALUE!</v>
      </c>
      <c r="Q3060" s="21" t="e">
        <f>IF(OR($B3060="",Q$3&lt;$D3060+Настройки!$B$7),0,MAX(0,$E3060-MAX(0,SUMIFS(Тех_Движение!$G$2:$G$5111,Тех_Движение!$D$2:$D$5111,$C3060,Тех_Движение!$B$2:$B$5111,"&lt;="&amp;Q$3)-$F3060)))</f>
        <v>#VALUE!</v>
      </c>
      <c r="R3060" s="21" t="str">
        <f t="shared" si="142"/>
        <v/>
      </c>
      <c r="S3060" s="23" t="str">
        <f>IF($B3060="","",VLOOKUP($C3060,Настройки!$A$11:$L$17,9,FALSE))</f>
        <v/>
      </c>
      <c r="T3060" s="23" t="str">
        <f t="shared" si="143"/>
        <v/>
      </c>
    </row>
    <row r="3061" spans="1:20" x14ac:dyDescent="0.3">
      <c r="A3061" s="20">
        <f>Тех_Движение!$A$3058</f>
        <v>3057</v>
      </c>
      <c r="B3061" s="20" t="str">
        <f>IF(Тех_Движение!$F$3058&gt;0,Тех_Движение!$I$3058,"")</f>
        <v/>
      </c>
      <c r="C3061" s="20" t="str">
        <f>IF($B3061="","",Тех_Движение!$D$3058)</f>
        <v/>
      </c>
      <c r="D3061" s="9" t="str">
        <f>IF($B3061="","",Тех_Движение!$B$3058)</f>
        <v/>
      </c>
      <c r="E3061" s="21" t="str">
        <f>IF($B3061="","",Тех_Движение!$F$3058)</f>
        <v/>
      </c>
      <c r="F3061" s="21" t="str">
        <f>IF($B3061="","",SUMIFS($E$5:$E3060,$C$5:$C3060,$C3061))</f>
        <v/>
      </c>
      <c r="G3061" s="21" t="str">
        <f>IF($B3061="","",MAX(0,$E3061-MAX(0,SUMIFS(Тех_Движение!$G$2:$G$5111,Тех_Движение!$D$2:$D$5111,$C3061,Тех_Движение!$B$2:$B$5111,"&lt;="&amp;Настройки!$B$5-1)-$F3061)))</f>
        <v/>
      </c>
      <c r="H3061" s="21" t="str">
        <f>IF($B3061="","",IF(AND($D3061&gt;=Настройки!$B$5,$D3061&lt;=Настройки!$B$6),$E3061,0))</f>
        <v/>
      </c>
      <c r="I3061" s="21" t="str">
        <f t="shared" si="141"/>
        <v/>
      </c>
      <c r="J3061" s="21" t="str">
        <f>IF($B3061="","",MAX(0,$E3061-MAX(0,SUMIFS(Тех_Движение!$G$2:$G$5111,Тех_Движение!$D$2:$D$5111,$C3061,Тех_Движение!$B$2:$B$5111,"&lt;="&amp;Настройки!$B$6)-$F3061)))</f>
        <v/>
      </c>
      <c r="K3061" s="21" t="e">
        <f>IF(OR($B3061="",K$3&lt;$D3061+Настройки!$B$7),0,MAX(0,$E3061-MAX(0,SUMIFS(Тех_Движение!$G$2:$G$5111,Тех_Движение!$D$2:$D$5111,$C3061,Тех_Движение!$B$2:$B$5111,"&lt;="&amp;K$3)-$F3061)))</f>
        <v>#VALUE!</v>
      </c>
      <c r="L3061" s="21" t="e">
        <f>IF(OR($B3061="",L$3&lt;$D3061+Настройки!$B$7),0,MAX(0,$E3061-MAX(0,SUMIFS(Тех_Движение!$G$2:$G$5111,Тех_Движение!$D$2:$D$5111,$C3061,Тех_Движение!$B$2:$B$5111,"&lt;="&amp;L$3)-$F3061)))</f>
        <v>#VALUE!</v>
      </c>
      <c r="M3061" s="21" t="e">
        <f>IF(OR($B3061="",M$3&lt;$D3061+Настройки!$B$7),0,MAX(0,$E3061-MAX(0,SUMIFS(Тех_Движение!$G$2:$G$5111,Тех_Движение!$D$2:$D$5111,$C3061,Тех_Движение!$B$2:$B$5111,"&lt;="&amp;M$3)-$F3061)))</f>
        <v>#VALUE!</v>
      </c>
      <c r="N3061" s="21" t="e">
        <f>IF(OR($B3061="",N$3&lt;$D3061+Настройки!$B$7),0,MAX(0,$E3061-MAX(0,SUMIFS(Тех_Движение!$G$2:$G$5111,Тех_Движение!$D$2:$D$5111,$C3061,Тех_Движение!$B$2:$B$5111,"&lt;="&amp;N$3)-$F3061)))</f>
        <v>#VALUE!</v>
      </c>
      <c r="O3061" s="21" t="e">
        <f>IF(OR($B3061="",O$3&lt;$D3061+Настройки!$B$7),0,MAX(0,$E3061-MAX(0,SUMIFS(Тех_Движение!$G$2:$G$5111,Тех_Движение!$D$2:$D$5111,$C3061,Тех_Движение!$B$2:$B$5111,"&lt;="&amp;O$3)-$F3061)))</f>
        <v>#VALUE!</v>
      </c>
      <c r="P3061" s="21" t="e">
        <f>IF(OR($B3061="",P$3&lt;$D3061+Настройки!$B$7),0,MAX(0,$E3061-MAX(0,SUMIFS(Тех_Движение!$G$2:$G$5111,Тех_Движение!$D$2:$D$5111,$C3061,Тех_Движение!$B$2:$B$5111,"&lt;="&amp;P$3)-$F3061)))</f>
        <v>#VALUE!</v>
      </c>
      <c r="Q3061" s="21" t="e">
        <f>IF(OR($B3061="",Q$3&lt;$D3061+Настройки!$B$7),0,MAX(0,$E3061-MAX(0,SUMIFS(Тех_Движение!$G$2:$G$5111,Тех_Движение!$D$2:$D$5111,$C3061,Тех_Движение!$B$2:$B$5111,"&lt;="&amp;Q$3)-$F3061)))</f>
        <v>#VALUE!</v>
      </c>
      <c r="R3061" s="21" t="str">
        <f t="shared" si="142"/>
        <v/>
      </c>
      <c r="S3061" s="23" t="str">
        <f>IF($B3061="","",VLOOKUP($C3061,Настройки!$A$11:$L$17,9,FALSE))</f>
        <v/>
      </c>
      <c r="T3061" s="23" t="str">
        <f t="shared" si="143"/>
        <v/>
      </c>
    </row>
    <row r="3062" spans="1:20" x14ac:dyDescent="0.3">
      <c r="A3062" s="20">
        <f>Тех_Движение!$A$3059</f>
        <v>3058</v>
      </c>
      <c r="B3062" s="20" t="str">
        <f>IF(Тех_Движение!$F$3059&gt;0,Тех_Движение!$I$3059,"")</f>
        <v/>
      </c>
      <c r="C3062" s="20" t="str">
        <f>IF($B3062="","",Тех_Движение!$D$3059)</f>
        <v/>
      </c>
      <c r="D3062" s="9" t="str">
        <f>IF($B3062="","",Тех_Движение!$B$3059)</f>
        <v/>
      </c>
      <c r="E3062" s="21" t="str">
        <f>IF($B3062="","",Тех_Движение!$F$3059)</f>
        <v/>
      </c>
      <c r="F3062" s="21" t="str">
        <f>IF($B3062="","",SUMIFS($E$5:$E3061,$C$5:$C3061,$C3062))</f>
        <v/>
      </c>
      <c r="G3062" s="21" t="str">
        <f>IF($B3062="","",MAX(0,$E3062-MAX(0,SUMIFS(Тех_Движение!$G$2:$G$5111,Тех_Движение!$D$2:$D$5111,$C3062,Тех_Движение!$B$2:$B$5111,"&lt;="&amp;Настройки!$B$5-1)-$F3062)))</f>
        <v/>
      </c>
      <c r="H3062" s="21" t="str">
        <f>IF($B3062="","",IF(AND($D3062&gt;=Настройки!$B$5,$D3062&lt;=Настройки!$B$6),$E3062,0))</f>
        <v/>
      </c>
      <c r="I3062" s="21" t="str">
        <f t="shared" si="141"/>
        <v/>
      </c>
      <c r="J3062" s="21" t="str">
        <f>IF($B3062="","",MAX(0,$E3062-MAX(0,SUMIFS(Тех_Движение!$G$2:$G$5111,Тех_Движение!$D$2:$D$5111,$C3062,Тех_Движение!$B$2:$B$5111,"&lt;="&amp;Настройки!$B$6)-$F3062)))</f>
        <v/>
      </c>
      <c r="K3062" s="21" t="e">
        <f>IF(OR($B3062="",K$3&lt;$D3062+Настройки!$B$7),0,MAX(0,$E3062-MAX(0,SUMIFS(Тех_Движение!$G$2:$G$5111,Тех_Движение!$D$2:$D$5111,$C3062,Тех_Движение!$B$2:$B$5111,"&lt;="&amp;K$3)-$F3062)))</f>
        <v>#VALUE!</v>
      </c>
      <c r="L3062" s="21" t="e">
        <f>IF(OR($B3062="",L$3&lt;$D3062+Настройки!$B$7),0,MAX(0,$E3062-MAX(0,SUMIFS(Тех_Движение!$G$2:$G$5111,Тех_Движение!$D$2:$D$5111,$C3062,Тех_Движение!$B$2:$B$5111,"&lt;="&amp;L$3)-$F3062)))</f>
        <v>#VALUE!</v>
      </c>
      <c r="M3062" s="21" t="e">
        <f>IF(OR($B3062="",M$3&lt;$D3062+Настройки!$B$7),0,MAX(0,$E3062-MAX(0,SUMIFS(Тех_Движение!$G$2:$G$5111,Тех_Движение!$D$2:$D$5111,$C3062,Тех_Движение!$B$2:$B$5111,"&lt;="&amp;M$3)-$F3062)))</f>
        <v>#VALUE!</v>
      </c>
      <c r="N3062" s="21" t="e">
        <f>IF(OR($B3062="",N$3&lt;$D3062+Настройки!$B$7),0,MAX(0,$E3062-MAX(0,SUMIFS(Тех_Движение!$G$2:$G$5111,Тех_Движение!$D$2:$D$5111,$C3062,Тех_Движение!$B$2:$B$5111,"&lt;="&amp;N$3)-$F3062)))</f>
        <v>#VALUE!</v>
      </c>
      <c r="O3062" s="21" t="e">
        <f>IF(OR($B3062="",O$3&lt;$D3062+Настройки!$B$7),0,MAX(0,$E3062-MAX(0,SUMIFS(Тех_Движение!$G$2:$G$5111,Тех_Движение!$D$2:$D$5111,$C3062,Тех_Движение!$B$2:$B$5111,"&lt;="&amp;O$3)-$F3062)))</f>
        <v>#VALUE!</v>
      </c>
      <c r="P3062" s="21" t="e">
        <f>IF(OR($B3062="",P$3&lt;$D3062+Настройки!$B$7),0,MAX(0,$E3062-MAX(0,SUMIFS(Тех_Движение!$G$2:$G$5111,Тех_Движение!$D$2:$D$5111,$C3062,Тех_Движение!$B$2:$B$5111,"&lt;="&amp;P$3)-$F3062)))</f>
        <v>#VALUE!</v>
      </c>
      <c r="Q3062" s="21" t="e">
        <f>IF(OR($B3062="",Q$3&lt;$D3062+Настройки!$B$7),0,MAX(0,$E3062-MAX(0,SUMIFS(Тех_Движение!$G$2:$G$5111,Тех_Движение!$D$2:$D$5111,$C3062,Тех_Движение!$B$2:$B$5111,"&lt;="&amp;Q$3)-$F3062)))</f>
        <v>#VALUE!</v>
      </c>
      <c r="R3062" s="21" t="str">
        <f t="shared" si="142"/>
        <v/>
      </c>
      <c r="S3062" s="23" t="str">
        <f>IF($B3062="","",VLOOKUP($C3062,Настройки!$A$11:$L$17,9,FALSE))</f>
        <v/>
      </c>
      <c r="T3062" s="23" t="str">
        <f t="shared" si="143"/>
        <v/>
      </c>
    </row>
    <row r="3063" spans="1:20" x14ac:dyDescent="0.3">
      <c r="A3063" s="20">
        <f>Тех_Движение!$A$3060</f>
        <v>3059</v>
      </c>
      <c r="B3063" s="20" t="str">
        <f>IF(Тех_Движение!$F$3060&gt;0,Тех_Движение!$I$3060,"")</f>
        <v/>
      </c>
      <c r="C3063" s="20" t="str">
        <f>IF($B3063="","",Тех_Движение!$D$3060)</f>
        <v/>
      </c>
      <c r="D3063" s="9" t="str">
        <f>IF($B3063="","",Тех_Движение!$B$3060)</f>
        <v/>
      </c>
      <c r="E3063" s="21" t="str">
        <f>IF($B3063="","",Тех_Движение!$F$3060)</f>
        <v/>
      </c>
      <c r="F3063" s="21" t="str">
        <f>IF($B3063="","",SUMIFS($E$5:$E3062,$C$5:$C3062,$C3063))</f>
        <v/>
      </c>
      <c r="G3063" s="21" t="str">
        <f>IF($B3063="","",MAX(0,$E3063-MAX(0,SUMIFS(Тех_Движение!$G$2:$G$5111,Тех_Движение!$D$2:$D$5111,$C3063,Тех_Движение!$B$2:$B$5111,"&lt;="&amp;Настройки!$B$5-1)-$F3063)))</f>
        <v/>
      </c>
      <c r="H3063" s="21" t="str">
        <f>IF($B3063="","",IF(AND($D3063&gt;=Настройки!$B$5,$D3063&lt;=Настройки!$B$6),$E3063,0))</f>
        <v/>
      </c>
      <c r="I3063" s="21" t="str">
        <f t="shared" si="141"/>
        <v/>
      </c>
      <c r="J3063" s="21" t="str">
        <f>IF($B3063="","",MAX(0,$E3063-MAX(0,SUMIFS(Тех_Движение!$G$2:$G$5111,Тех_Движение!$D$2:$D$5111,$C3063,Тех_Движение!$B$2:$B$5111,"&lt;="&amp;Настройки!$B$6)-$F3063)))</f>
        <v/>
      </c>
      <c r="K3063" s="21" t="e">
        <f>IF(OR($B3063="",K$3&lt;$D3063+Настройки!$B$7),0,MAX(0,$E3063-MAX(0,SUMIFS(Тех_Движение!$G$2:$G$5111,Тех_Движение!$D$2:$D$5111,$C3063,Тех_Движение!$B$2:$B$5111,"&lt;="&amp;K$3)-$F3063)))</f>
        <v>#VALUE!</v>
      </c>
      <c r="L3063" s="21" t="e">
        <f>IF(OR($B3063="",L$3&lt;$D3063+Настройки!$B$7),0,MAX(0,$E3063-MAX(0,SUMIFS(Тех_Движение!$G$2:$G$5111,Тех_Движение!$D$2:$D$5111,$C3063,Тех_Движение!$B$2:$B$5111,"&lt;="&amp;L$3)-$F3063)))</f>
        <v>#VALUE!</v>
      </c>
      <c r="M3063" s="21" t="e">
        <f>IF(OR($B3063="",M$3&lt;$D3063+Настройки!$B$7),0,MAX(0,$E3063-MAX(0,SUMIFS(Тех_Движение!$G$2:$G$5111,Тех_Движение!$D$2:$D$5111,$C3063,Тех_Движение!$B$2:$B$5111,"&lt;="&amp;M$3)-$F3063)))</f>
        <v>#VALUE!</v>
      </c>
      <c r="N3063" s="21" t="e">
        <f>IF(OR($B3063="",N$3&lt;$D3063+Настройки!$B$7),0,MAX(0,$E3063-MAX(0,SUMIFS(Тех_Движение!$G$2:$G$5111,Тех_Движение!$D$2:$D$5111,$C3063,Тех_Движение!$B$2:$B$5111,"&lt;="&amp;N$3)-$F3063)))</f>
        <v>#VALUE!</v>
      </c>
      <c r="O3063" s="21" t="e">
        <f>IF(OR($B3063="",O$3&lt;$D3063+Настройки!$B$7),0,MAX(0,$E3063-MAX(0,SUMIFS(Тех_Движение!$G$2:$G$5111,Тех_Движение!$D$2:$D$5111,$C3063,Тех_Движение!$B$2:$B$5111,"&lt;="&amp;O$3)-$F3063)))</f>
        <v>#VALUE!</v>
      </c>
      <c r="P3063" s="21" t="e">
        <f>IF(OR($B3063="",P$3&lt;$D3063+Настройки!$B$7),0,MAX(0,$E3063-MAX(0,SUMIFS(Тех_Движение!$G$2:$G$5111,Тех_Движение!$D$2:$D$5111,$C3063,Тех_Движение!$B$2:$B$5111,"&lt;="&amp;P$3)-$F3063)))</f>
        <v>#VALUE!</v>
      </c>
      <c r="Q3063" s="21" t="e">
        <f>IF(OR($B3063="",Q$3&lt;$D3063+Настройки!$B$7),0,MAX(0,$E3063-MAX(0,SUMIFS(Тех_Движение!$G$2:$G$5111,Тех_Движение!$D$2:$D$5111,$C3063,Тех_Движение!$B$2:$B$5111,"&lt;="&amp;Q$3)-$F3063)))</f>
        <v>#VALUE!</v>
      </c>
      <c r="R3063" s="21" t="str">
        <f t="shared" si="142"/>
        <v/>
      </c>
      <c r="S3063" s="23" t="str">
        <f>IF($B3063="","",VLOOKUP($C3063,Настройки!$A$11:$L$17,9,FALSE))</f>
        <v/>
      </c>
      <c r="T3063" s="23" t="str">
        <f t="shared" si="143"/>
        <v/>
      </c>
    </row>
    <row r="3064" spans="1:20" x14ac:dyDescent="0.3">
      <c r="A3064" s="20">
        <f>Тех_Движение!$A$3061</f>
        <v>3060</v>
      </c>
      <c r="B3064" s="20" t="str">
        <f>IF(Тех_Движение!$F$3061&gt;0,Тех_Движение!$I$3061,"")</f>
        <v/>
      </c>
      <c r="C3064" s="20" t="str">
        <f>IF($B3064="","",Тех_Движение!$D$3061)</f>
        <v/>
      </c>
      <c r="D3064" s="9" t="str">
        <f>IF($B3064="","",Тех_Движение!$B$3061)</f>
        <v/>
      </c>
      <c r="E3064" s="21" t="str">
        <f>IF($B3064="","",Тех_Движение!$F$3061)</f>
        <v/>
      </c>
      <c r="F3064" s="21" t="str">
        <f>IF($B3064="","",SUMIFS($E$5:$E3063,$C$5:$C3063,$C3064))</f>
        <v/>
      </c>
      <c r="G3064" s="21" t="str">
        <f>IF($B3064="","",MAX(0,$E3064-MAX(0,SUMIFS(Тех_Движение!$G$2:$G$5111,Тех_Движение!$D$2:$D$5111,$C3064,Тех_Движение!$B$2:$B$5111,"&lt;="&amp;Настройки!$B$5-1)-$F3064)))</f>
        <v/>
      </c>
      <c r="H3064" s="21" t="str">
        <f>IF($B3064="","",IF(AND($D3064&gt;=Настройки!$B$5,$D3064&lt;=Настройки!$B$6),$E3064,0))</f>
        <v/>
      </c>
      <c r="I3064" s="21" t="str">
        <f t="shared" si="141"/>
        <v/>
      </c>
      <c r="J3064" s="21" t="str">
        <f>IF($B3064="","",MAX(0,$E3064-MAX(0,SUMIFS(Тех_Движение!$G$2:$G$5111,Тех_Движение!$D$2:$D$5111,$C3064,Тех_Движение!$B$2:$B$5111,"&lt;="&amp;Настройки!$B$6)-$F3064)))</f>
        <v/>
      </c>
      <c r="K3064" s="21" t="e">
        <f>IF(OR($B3064="",K$3&lt;$D3064+Настройки!$B$7),0,MAX(0,$E3064-MAX(0,SUMIFS(Тех_Движение!$G$2:$G$5111,Тех_Движение!$D$2:$D$5111,$C3064,Тех_Движение!$B$2:$B$5111,"&lt;="&amp;K$3)-$F3064)))</f>
        <v>#VALUE!</v>
      </c>
      <c r="L3064" s="21" t="e">
        <f>IF(OR($B3064="",L$3&lt;$D3064+Настройки!$B$7),0,MAX(0,$E3064-MAX(0,SUMIFS(Тех_Движение!$G$2:$G$5111,Тех_Движение!$D$2:$D$5111,$C3064,Тех_Движение!$B$2:$B$5111,"&lt;="&amp;L$3)-$F3064)))</f>
        <v>#VALUE!</v>
      </c>
      <c r="M3064" s="21" t="e">
        <f>IF(OR($B3064="",M$3&lt;$D3064+Настройки!$B$7),0,MAX(0,$E3064-MAX(0,SUMIFS(Тех_Движение!$G$2:$G$5111,Тех_Движение!$D$2:$D$5111,$C3064,Тех_Движение!$B$2:$B$5111,"&lt;="&amp;M$3)-$F3064)))</f>
        <v>#VALUE!</v>
      </c>
      <c r="N3064" s="21" t="e">
        <f>IF(OR($B3064="",N$3&lt;$D3064+Настройки!$B$7),0,MAX(0,$E3064-MAX(0,SUMIFS(Тех_Движение!$G$2:$G$5111,Тех_Движение!$D$2:$D$5111,$C3064,Тех_Движение!$B$2:$B$5111,"&lt;="&amp;N$3)-$F3064)))</f>
        <v>#VALUE!</v>
      </c>
      <c r="O3064" s="21" t="e">
        <f>IF(OR($B3064="",O$3&lt;$D3064+Настройки!$B$7),0,MAX(0,$E3064-MAX(0,SUMIFS(Тех_Движение!$G$2:$G$5111,Тех_Движение!$D$2:$D$5111,$C3064,Тех_Движение!$B$2:$B$5111,"&lt;="&amp;O$3)-$F3064)))</f>
        <v>#VALUE!</v>
      </c>
      <c r="P3064" s="21" t="e">
        <f>IF(OR($B3064="",P$3&lt;$D3064+Настройки!$B$7),0,MAX(0,$E3064-MAX(0,SUMIFS(Тех_Движение!$G$2:$G$5111,Тех_Движение!$D$2:$D$5111,$C3064,Тех_Движение!$B$2:$B$5111,"&lt;="&amp;P$3)-$F3064)))</f>
        <v>#VALUE!</v>
      </c>
      <c r="Q3064" s="21" t="e">
        <f>IF(OR($B3064="",Q$3&lt;$D3064+Настройки!$B$7),0,MAX(0,$E3064-MAX(0,SUMIFS(Тех_Движение!$G$2:$G$5111,Тех_Движение!$D$2:$D$5111,$C3064,Тех_Движение!$B$2:$B$5111,"&lt;="&amp;Q$3)-$F3064)))</f>
        <v>#VALUE!</v>
      </c>
      <c r="R3064" s="21" t="str">
        <f t="shared" si="142"/>
        <v/>
      </c>
      <c r="S3064" s="23" t="str">
        <f>IF($B3064="","",VLOOKUP($C3064,Настройки!$A$11:$L$17,9,FALSE))</f>
        <v/>
      </c>
      <c r="T3064" s="23" t="str">
        <f t="shared" si="143"/>
        <v/>
      </c>
    </row>
    <row r="3065" spans="1:20" x14ac:dyDescent="0.3">
      <c r="A3065" s="20">
        <f>Тех_Движение!$A$3062</f>
        <v>3061</v>
      </c>
      <c r="B3065" s="20" t="str">
        <f>IF(Тех_Движение!$F$3062&gt;0,Тех_Движение!$I$3062,"")</f>
        <v/>
      </c>
      <c r="C3065" s="20" t="str">
        <f>IF($B3065="","",Тех_Движение!$D$3062)</f>
        <v/>
      </c>
      <c r="D3065" s="9" t="str">
        <f>IF($B3065="","",Тех_Движение!$B$3062)</f>
        <v/>
      </c>
      <c r="E3065" s="21" t="str">
        <f>IF($B3065="","",Тех_Движение!$F$3062)</f>
        <v/>
      </c>
      <c r="F3065" s="21" t="str">
        <f>IF($B3065="","",SUMIFS($E$5:$E3064,$C$5:$C3064,$C3065))</f>
        <v/>
      </c>
      <c r="G3065" s="21" t="str">
        <f>IF($B3065="","",MAX(0,$E3065-MAX(0,SUMIFS(Тех_Движение!$G$2:$G$5111,Тех_Движение!$D$2:$D$5111,$C3065,Тех_Движение!$B$2:$B$5111,"&lt;="&amp;Настройки!$B$5-1)-$F3065)))</f>
        <v/>
      </c>
      <c r="H3065" s="21" t="str">
        <f>IF($B3065="","",IF(AND($D3065&gt;=Настройки!$B$5,$D3065&lt;=Настройки!$B$6),$E3065,0))</f>
        <v/>
      </c>
      <c r="I3065" s="21" t="str">
        <f t="shared" si="141"/>
        <v/>
      </c>
      <c r="J3065" s="21" t="str">
        <f>IF($B3065="","",MAX(0,$E3065-MAX(0,SUMIFS(Тех_Движение!$G$2:$G$5111,Тех_Движение!$D$2:$D$5111,$C3065,Тех_Движение!$B$2:$B$5111,"&lt;="&amp;Настройки!$B$6)-$F3065)))</f>
        <v/>
      </c>
      <c r="K3065" s="21" t="e">
        <f>IF(OR($B3065="",K$3&lt;$D3065+Настройки!$B$7),0,MAX(0,$E3065-MAX(0,SUMIFS(Тех_Движение!$G$2:$G$5111,Тех_Движение!$D$2:$D$5111,$C3065,Тех_Движение!$B$2:$B$5111,"&lt;="&amp;K$3)-$F3065)))</f>
        <v>#VALUE!</v>
      </c>
      <c r="L3065" s="21" t="e">
        <f>IF(OR($B3065="",L$3&lt;$D3065+Настройки!$B$7),0,MAX(0,$E3065-MAX(0,SUMIFS(Тех_Движение!$G$2:$G$5111,Тех_Движение!$D$2:$D$5111,$C3065,Тех_Движение!$B$2:$B$5111,"&lt;="&amp;L$3)-$F3065)))</f>
        <v>#VALUE!</v>
      </c>
      <c r="M3065" s="21" t="e">
        <f>IF(OR($B3065="",M$3&lt;$D3065+Настройки!$B$7),0,MAX(0,$E3065-MAX(0,SUMIFS(Тех_Движение!$G$2:$G$5111,Тех_Движение!$D$2:$D$5111,$C3065,Тех_Движение!$B$2:$B$5111,"&lt;="&amp;M$3)-$F3065)))</f>
        <v>#VALUE!</v>
      </c>
      <c r="N3065" s="21" t="e">
        <f>IF(OR($B3065="",N$3&lt;$D3065+Настройки!$B$7),0,MAX(0,$E3065-MAX(0,SUMIFS(Тех_Движение!$G$2:$G$5111,Тех_Движение!$D$2:$D$5111,$C3065,Тех_Движение!$B$2:$B$5111,"&lt;="&amp;N$3)-$F3065)))</f>
        <v>#VALUE!</v>
      </c>
      <c r="O3065" s="21" t="e">
        <f>IF(OR($B3065="",O$3&lt;$D3065+Настройки!$B$7),0,MAX(0,$E3065-MAX(0,SUMIFS(Тех_Движение!$G$2:$G$5111,Тех_Движение!$D$2:$D$5111,$C3065,Тех_Движение!$B$2:$B$5111,"&lt;="&amp;O$3)-$F3065)))</f>
        <v>#VALUE!</v>
      </c>
      <c r="P3065" s="21" t="e">
        <f>IF(OR($B3065="",P$3&lt;$D3065+Настройки!$B$7),0,MAX(0,$E3065-MAX(0,SUMIFS(Тех_Движение!$G$2:$G$5111,Тех_Движение!$D$2:$D$5111,$C3065,Тех_Движение!$B$2:$B$5111,"&lt;="&amp;P$3)-$F3065)))</f>
        <v>#VALUE!</v>
      </c>
      <c r="Q3065" s="21" t="e">
        <f>IF(OR($B3065="",Q$3&lt;$D3065+Настройки!$B$7),0,MAX(0,$E3065-MAX(0,SUMIFS(Тех_Движение!$G$2:$G$5111,Тех_Движение!$D$2:$D$5111,$C3065,Тех_Движение!$B$2:$B$5111,"&lt;="&amp;Q$3)-$F3065)))</f>
        <v>#VALUE!</v>
      </c>
      <c r="R3065" s="21" t="str">
        <f t="shared" si="142"/>
        <v/>
      </c>
      <c r="S3065" s="23" t="str">
        <f>IF($B3065="","",VLOOKUP($C3065,Настройки!$A$11:$L$17,9,FALSE))</f>
        <v/>
      </c>
      <c r="T3065" s="23" t="str">
        <f t="shared" si="143"/>
        <v/>
      </c>
    </row>
    <row r="3066" spans="1:20" x14ac:dyDescent="0.3">
      <c r="A3066" s="20">
        <f>Тех_Движение!$A$3063</f>
        <v>3062</v>
      </c>
      <c r="B3066" s="20" t="str">
        <f>IF(Тех_Движение!$F$3063&gt;0,Тех_Движение!$I$3063,"")</f>
        <v/>
      </c>
      <c r="C3066" s="20" t="str">
        <f>IF($B3066="","",Тех_Движение!$D$3063)</f>
        <v/>
      </c>
      <c r="D3066" s="9" t="str">
        <f>IF($B3066="","",Тех_Движение!$B$3063)</f>
        <v/>
      </c>
      <c r="E3066" s="21" t="str">
        <f>IF($B3066="","",Тех_Движение!$F$3063)</f>
        <v/>
      </c>
      <c r="F3066" s="21" t="str">
        <f>IF($B3066="","",SUMIFS($E$5:$E3065,$C$5:$C3065,$C3066))</f>
        <v/>
      </c>
      <c r="G3066" s="21" t="str">
        <f>IF($B3066="","",MAX(0,$E3066-MAX(0,SUMIFS(Тех_Движение!$G$2:$G$5111,Тех_Движение!$D$2:$D$5111,$C3066,Тех_Движение!$B$2:$B$5111,"&lt;="&amp;Настройки!$B$5-1)-$F3066)))</f>
        <v/>
      </c>
      <c r="H3066" s="21" t="str">
        <f>IF($B3066="","",IF(AND($D3066&gt;=Настройки!$B$5,$D3066&lt;=Настройки!$B$6),$E3066,0))</f>
        <v/>
      </c>
      <c r="I3066" s="21" t="str">
        <f t="shared" si="141"/>
        <v/>
      </c>
      <c r="J3066" s="21" t="str">
        <f>IF($B3066="","",MAX(0,$E3066-MAX(0,SUMIFS(Тех_Движение!$G$2:$G$5111,Тех_Движение!$D$2:$D$5111,$C3066,Тех_Движение!$B$2:$B$5111,"&lt;="&amp;Настройки!$B$6)-$F3066)))</f>
        <v/>
      </c>
      <c r="K3066" s="21" t="e">
        <f>IF(OR($B3066="",K$3&lt;$D3066+Настройки!$B$7),0,MAX(0,$E3066-MAX(0,SUMIFS(Тех_Движение!$G$2:$G$5111,Тех_Движение!$D$2:$D$5111,$C3066,Тех_Движение!$B$2:$B$5111,"&lt;="&amp;K$3)-$F3066)))</f>
        <v>#VALUE!</v>
      </c>
      <c r="L3066" s="21" t="e">
        <f>IF(OR($B3066="",L$3&lt;$D3066+Настройки!$B$7),0,MAX(0,$E3066-MAX(0,SUMIFS(Тех_Движение!$G$2:$G$5111,Тех_Движение!$D$2:$D$5111,$C3066,Тех_Движение!$B$2:$B$5111,"&lt;="&amp;L$3)-$F3066)))</f>
        <v>#VALUE!</v>
      </c>
      <c r="M3066" s="21" t="e">
        <f>IF(OR($B3066="",M$3&lt;$D3066+Настройки!$B$7),0,MAX(0,$E3066-MAX(0,SUMIFS(Тех_Движение!$G$2:$G$5111,Тех_Движение!$D$2:$D$5111,$C3066,Тех_Движение!$B$2:$B$5111,"&lt;="&amp;M$3)-$F3066)))</f>
        <v>#VALUE!</v>
      </c>
      <c r="N3066" s="21" t="e">
        <f>IF(OR($B3066="",N$3&lt;$D3066+Настройки!$B$7),0,MAX(0,$E3066-MAX(0,SUMIFS(Тех_Движение!$G$2:$G$5111,Тех_Движение!$D$2:$D$5111,$C3066,Тех_Движение!$B$2:$B$5111,"&lt;="&amp;N$3)-$F3066)))</f>
        <v>#VALUE!</v>
      </c>
      <c r="O3066" s="21" t="e">
        <f>IF(OR($B3066="",O$3&lt;$D3066+Настройки!$B$7),0,MAX(0,$E3066-MAX(0,SUMIFS(Тех_Движение!$G$2:$G$5111,Тех_Движение!$D$2:$D$5111,$C3066,Тех_Движение!$B$2:$B$5111,"&lt;="&amp;O$3)-$F3066)))</f>
        <v>#VALUE!</v>
      </c>
      <c r="P3066" s="21" t="e">
        <f>IF(OR($B3066="",P$3&lt;$D3066+Настройки!$B$7),0,MAX(0,$E3066-MAX(0,SUMIFS(Тех_Движение!$G$2:$G$5111,Тех_Движение!$D$2:$D$5111,$C3066,Тех_Движение!$B$2:$B$5111,"&lt;="&amp;P$3)-$F3066)))</f>
        <v>#VALUE!</v>
      </c>
      <c r="Q3066" s="21" t="e">
        <f>IF(OR($B3066="",Q$3&lt;$D3066+Настройки!$B$7),0,MAX(0,$E3066-MAX(0,SUMIFS(Тех_Движение!$G$2:$G$5111,Тех_Движение!$D$2:$D$5111,$C3066,Тех_Движение!$B$2:$B$5111,"&lt;="&amp;Q$3)-$F3066)))</f>
        <v>#VALUE!</v>
      </c>
      <c r="R3066" s="21" t="str">
        <f t="shared" si="142"/>
        <v/>
      </c>
      <c r="S3066" s="23" t="str">
        <f>IF($B3066="","",VLOOKUP($C3066,Настройки!$A$11:$L$17,9,FALSE))</f>
        <v/>
      </c>
      <c r="T3066" s="23" t="str">
        <f t="shared" si="143"/>
        <v/>
      </c>
    </row>
    <row r="3067" spans="1:20" x14ac:dyDescent="0.3">
      <c r="A3067" s="20">
        <f>Тех_Движение!$A$3064</f>
        <v>3063</v>
      </c>
      <c r="B3067" s="20" t="str">
        <f>IF(Тех_Движение!$F$3064&gt;0,Тех_Движение!$I$3064,"")</f>
        <v/>
      </c>
      <c r="C3067" s="20" t="str">
        <f>IF($B3067="","",Тех_Движение!$D$3064)</f>
        <v/>
      </c>
      <c r="D3067" s="9" t="str">
        <f>IF($B3067="","",Тех_Движение!$B$3064)</f>
        <v/>
      </c>
      <c r="E3067" s="21" t="str">
        <f>IF($B3067="","",Тех_Движение!$F$3064)</f>
        <v/>
      </c>
      <c r="F3067" s="21" t="str">
        <f>IF($B3067="","",SUMIFS($E$5:$E3066,$C$5:$C3066,$C3067))</f>
        <v/>
      </c>
      <c r="G3067" s="21" t="str">
        <f>IF($B3067="","",MAX(0,$E3067-MAX(0,SUMIFS(Тех_Движение!$G$2:$G$5111,Тех_Движение!$D$2:$D$5111,$C3067,Тех_Движение!$B$2:$B$5111,"&lt;="&amp;Настройки!$B$5-1)-$F3067)))</f>
        <v/>
      </c>
      <c r="H3067" s="21" t="str">
        <f>IF($B3067="","",IF(AND($D3067&gt;=Настройки!$B$5,$D3067&lt;=Настройки!$B$6),$E3067,0))</f>
        <v/>
      </c>
      <c r="I3067" s="21" t="str">
        <f t="shared" si="141"/>
        <v/>
      </c>
      <c r="J3067" s="21" t="str">
        <f>IF($B3067="","",MAX(0,$E3067-MAX(0,SUMIFS(Тех_Движение!$G$2:$G$5111,Тех_Движение!$D$2:$D$5111,$C3067,Тех_Движение!$B$2:$B$5111,"&lt;="&amp;Настройки!$B$6)-$F3067)))</f>
        <v/>
      </c>
      <c r="K3067" s="21" t="e">
        <f>IF(OR($B3067="",K$3&lt;$D3067+Настройки!$B$7),0,MAX(0,$E3067-MAX(0,SUMIFS(Тех_Движение!$G$2:$G$5111,Тех_Движение!$D$2:$D$5111,$C3067,Тех_Движение!$B$2:$B$5111,"&lt;="&amp;K$3)-$F3067)))</f>
        <v>#VALUE!</v>
      </c>
      <c r="L3067" s="21" t="e">
        <f>IF(OR($B3067="",L$3&lt;$D3067+Настройки!$B$7),0,MAX(0,$E3067-MAX(0,SUMIFS(Тех_Движение!$G$2:$G$5111,Тех_Движение!$D$2:$D$5111,$C3067,Тех_Движение!$B$2:$B$5111,"&lt;="&amp;L$3)-$F3067)))</f>
        <v>#VALUE!</v>
      </c>
      <c r="M3067" s="21" t="e">
        <f>IF(OR($B3067="",M$3&lt;$D3067+Настройки!$B$7),0,MAX(0,$E3067-MAX(0,SUMIFS(Тех_Движение!$G$2:$G$5111,Тех_Движение!$D$2:$D$5111,$C3067,Тех_Движение!$B$2:$B$5111,"&lt;="&amp;M$3)-$F3067)))</f>
        <v>#VALUE!</v>
      </c>
      <c r="N3067" s="21" t="e">
        <f>IF(OR($B3067="",N$3&lt;$D3067+Настройки!$B$7),0,MAX(0,$E3067-MAX(0,SUMIFS(Тех_Движение!$G$2:$G$5111,Тех_Движение!$D$2:$D$5111,$C3067,Тех_Движение!$B$2:$B$5111,"&lt;="&amp;N$3)-$F3067)))</f>
        <v>#VALUE!</v>
      </c>
      <c r="O3067" s="21" t="e">
        <f>IF(OR($B3067="",O$3&lt;$D3067+Настройки!$B$7),0,MAX(0,$E3067-MAX(0,SUMIFS(Тех_Движение!$G$2:$G$5111,Тех_Движение!$D$2:$D$5111,$C3067,Тех_Движение!$B$2:$B$5111,"&lt;="&amp;O$3)-$F3067)))</f>
        <v>#VALUE!</v>
      </c>
      <c r="P3067" s="21" t="e">
        <f>IF(OR($B3067="",P$3&lt;$D3067+Настройки!$B$7),0,MAX(0,$E3067-MAX(0,SUMIFS(Тех_Движение!$G$2:$G$5111,Тех_Движение!$D$2:$D$5111,$C3067,Тех_Движение!$B$2:$B$5111,"&lt;="&amp;P$3)-$F3067)))</f>
        <v>#VALUE!</v>
      </c>
      <c r="Q3067" s="21" t="e">
        <f>IF(OR($B3067="",Q$3&lt;$D3067+Настройки!$B$7),0,MAX(0,$E3067-MAX(0,SUMIFS(Тех_Движение!$G$2:$G$5111,Тех_Движение!$D$2:$D$5111,$C3067,Тех_Движение!$B$2:$B$5111,"&lt;="&amp;Q$3)-$F3067)))</f>
        <v>#VALUE!</v>
      </c>
      <c r="R3067" s="21" t="str">
        <f t="shared" si="142"/>
        <v/>
      </c>
      <c r="S3067" s="23" t="str">
        <f>IF($B3067="","",VLOOKUP($C3067,Настройки!$A$11:$L$17,9,FALSE))</f>
        <v/>
      </c>
      <c r="T3067" s="23" t="str">
        <f t="shared" si="143"/>
        <v/>
      </c>
    </row>
    <row r="3068" spans="1:20" x14ac:dyDescent="0.3">
      <c r="A3068" s="20">
        <f>Тех_Движение!$A$3065</f>
        <v>3064</v>
      </c>
      <c r="B3068" s="20" t="str">
        <f>IF(Тех_Движение!$F$3065&gt;0,Тех_Движение!$I$3065,"")</f>
        <v/>
      </c>
      <c r="C3068" s="20" t="str">
        <f>IF($B3068="","",Тех_Движение!$D$3065)</f>
        <v/>
      </c>
      <c r="D3068" s="9" t="str">
        <f>IF($B3068="","",Тех_Движение!$B$3065)</f>
        <v/>
      </c>
      <c r="E3068" s="21" t="str">
        <f>IF($B3068="","",Тех_Движение!$F$3065)</f>
        <v/>
      </c>
      <c r="F3068" s="21" t="str">
        <f>IF($B3068="","",SUMIFS($E$5:$E3067,$C$5:$C3067,$C3068))</f>
        <v/>
      </c>
      <c r="G3068" s="21" t="str">
        <f>IF($B3068="","",MAX(0,$E3068-MAX(0,SUMIFS(Тех_Движение!$G$2:$G$5111,Тех_Движение!$D$2:$D$5111,$C3068,Тех_Движение!$B$2:$B$5111,"&lt;="&amp;Настройки!$B$5-1)-$F3068)))</f>
        <v/>
      </c>
      <c r="H3068" s="21" t="str">
        <f>IF($B3068="","",IF(AND($D3068&gt;=Настройки!$B$5,$D3068&lt;=Настройки!$B$6),$E3068,0))</f>
        <v/>
      </c>
      <c r="I3068" s="21" t="str">
        <f t="shared" si="141"/>
        <v/>
      </c>
      <c r="J3068" s="21" t="str">
        <f>IF($B3068="","",MAX(0,$E3068-MAX(0,SUMIFS(Тех_Движение!$G$2:$G$5111,Тех_Движение!$D$2:$D$5111,$C3068,Тех_Движение!$B$2:$B$5111,"&lt;="&amp;Настройки!$B$6)-$F3068)))</f>
        <v/>
      </c>
      <c r="K3068" s="21" t="e">
        <f>IF(OR($B3068="",K$3&lt;$D3068+Настройки!$B$7),0,MAX(0,$E3068-MAX(0,SUMIFS(Тех_Движение!$G$2:$G$5111,Тех_Движение!$D$2:$D$5111,$C3068,Тех_Движение!$B$2:$B$5111,"&lt;="&amp;K$3)-$F3068)))</f>
        <v>#VALUE!</v>
      </c>
      <c r="L3068" s="21" t="e">
        <f>IF(OR($B3068="",L$3&lt;$D3068+Настройки!$B$7),0,MAX(0,$E3068-MAX(0,SUMIFS(Тех_Движение!$G$2:$G$5111,Тех_Движение!$D$2:$D$5111,$C3068,Тех_Движение!$B$2:$B$5111,"&lt;="&amp;L$3)-$F3068)))</f>
        <v>#VALUE!</v>
      </c>
      <c r="M3068" s="21" t="e">
        <f>IF(OR($B3068="",M$3&lt;$D3068+Настройки!$B$7),0,MAX(0,$E3068-MAX(0,SUMIFS(Тех_Движение!$G$2:$G$5111,Тех_Движение!$D$2:$D$5111,$C3068,Тех_Движение!$B$2:$B$5111,"&lt;="&amp;M$3)-$F3068)))</f>
        <v>#VALUE!</v>
      </c>
      <c r="N3068" s="21" t="e">
        <f>IF(OR($B3068="",N$3&lt;$D3068+Настройки!$B$7),0,MAX(0,$E3068-MAX(0,SUMIFS(Тех_Движение!$G$2:$G$5111,Тех_Движение!$D$2:$D$5111,$C3068,Тех_Движение!$B$2:$B$5111,"&lt;="&amp;N$3)-$F3068)))</f>
        <v>#VALUE!</v>
      </c>
      <c r="O3068" s="21" t="e">
        <f>IF(OR($B3068="",O$3&lt;$D3068+Настройки!$B$7),0,MAX(0,$E3068-MAX(0,SUMIFS(Тех_Движение!$G$2:$G$5111,Тех_Движение!$D$2:$D$5111,$C3068,Тех_Движение!$B$2:$B$5111,"&lt;="&amp;O$3)-$F3068)))</f>
        <v>#VALUE!</v>
      </c>
      <c r="P3068" s="21" t="e">
        <f>IF(OR($B3068="",P$3&lt;$D3068+Настройки!$B$7),0,MAX(0,$E3068-MAX(0,SUMIFS(Тех_Движение!$G$2:$G$5111,Тех_Движение!$D$2:$D$5111,$C3068,Тех_Движение!$B$2:$B$5111,"&lt;="&amp;P$3)-$F3068)))</f>
        <v>#VALUE!</v>
      </c>
      <c r="Q3068" s="21" t="e">
        <f>IF(OR($B3068="",Q$3&lt;$D3068+Настройки!$B$7),0,MAX(0,$E3068-MAX(0,SUMIFS(Тех_Движение!$G$2:$G$5111,Тех_Движение!$D$2:$D$5111,$C3068,Тех_Движение!$B$2:$B$5111,"&lt;="&amp;Q$3)-$F3068)))</f>
        <v>#VALUE!</v>
      </c>
      <c r="R3068" s="21" t="str">
        <f t="shared" si="142"/>
        <v/>
      </c>
      <c r="S3068" s="23" t="str">
        <f>IF($B3068="","",VLOOKUP($C3068,Настройки!$A$11:$L$17,9,FALSE))</f>
        <v/>
      </c>
      <c r="T3068" s="23" t="str">
        <f t="shared" si="143"/>
        <v/>
      </c>
    </row>
    <row r="3069" spans="1:20" x14ac:dyDescent="0.3">
      <c r="A3069" s="20">
        <f>Тех_Движение!$A$3066</f>
        <v>3065</v>
      </c>
      <c r="B3069" s="20" t="str">
        <f>IF(Тех_Движение!$F$3066&gt;0,Тех_Движение!$I$3066,"")</f>
        <v/>
      </c>
      <c r="C3069" s="20" t="str">
        <f>IF($B3069="","",Тех_Движение!$D$3066)</f>
        <v/>
      </c>
      <c r="D3069" s="9" t="str">
        <f>IF($B3069="","",Тех_Движение!$B$3066)</f>
        <v/>
      </c>
      <c r="E3069" s="21" t="str">
        <f>IF($B3069="","",Тех_Движение!$F$3066)</f>
        <v/>
      </c>
      <c r="F3069" s="21" t="str">
        <f>IF($B3069="","",SUMIFS($E$5:$E3068,$C$5:$C3068,$C3069))</f>
        <v/>
      </c>
      <c r="G3069" s="21" t="str">
        <f>IF($B3069="","",MAX(0,$E3069-MAX(0,SUMIFS(Тех_Движение!$G$2:$G$5111,Тех_Движение!$D$2:$D$5111,$C3069,Тех_Движение!$B$2:$B$5111,"&lt;="&amp;Настройки!$B$5-1)-$F3069)))</f>
        <v/>
      </c>
      <c r="H3069" s="21" t="str">
        <f>IF($B3069="","",IF(AND($D3069&gt;=Настройки!$B$5,$D3069&lt;=Настройки!$B$6),$E3069,0))</f>
        <v/>
      </c>
      <c r="I3069" s="21" t="str">
        <f t="shared" si="141"/>
        <v/>
      </c>
      <c r="J3069" s="21" t="str">
        <f>IF($B3069="","",MAX(0,$E3069-MAX(0,SUMIFS(Тех_Движение!$G$2:$G$5111,Тех_Движение!$D$2:$D$5111,$C3069,Тех_Движение!$B$2:$B$5111,"&lt;="&amp;Настройки!$B$6)-$F3069)))</f>
        <v/>
      </c>
      <c r="K3069" s="21" t="e">
        <f>IF(OR($B3069="",K$3&lt;$D3069+Настройки!$B$7),0,MAX(0,$E3069-MAX(0,SUMIFS(Тех_Движение!$G$2:$G$5111,Тех_Движение!$D$2:$D$5111,$C3069,Тех_Движение!$B$2:$B$5111,"&lt;="&amp;K$3)-$F3069)))</f>
        <v>#VALUE!</v>
      </c>
      <c r="L3069" s="21" t="e">
        <f>IF(OR($B3069="",L$3&lt;$D3069+Настройки!$B$7),0,MAX(0,$E3069-MAX(0,SUMIFS(Тех_Движение!$G$2:$G$5111,Тех_Движение!$D$2:$D$5111,$C3069,Тех_Движение!$B$2:$B$5111,"&lt;="&amp;L$3)-$F3069)))</f>
        <v>#VALUE!</v>
      </c>
      <c r="M3069" s="21" t="e">
        <f>IF(OR($B3069="",M$3&lt;$D3069+Настройки!$B$7),0,MAX(0,$E3069-MAX(0,SUMIFS(Тех_Движение!$G$2:$G$5111,Тех_Движение!$D$2:$D$5111,$C3069,Тех_Движение!$B$2:$B$5111,"&lt;="&amp;M$3)-$F3069)))</f>
        <v>#VALUE!</v>
      </c>
      <c r="N3069" s="21" t="e">
        <f>IF(OR($B3069="",N$3&lt;$D3069+Настройки!$B$7),0,MAX(0,$E3069-MAX(0,SUMIFS(Тех_Движение!$G$2:$G$5111,Тех_Движение!$D$2:$D$5111,$C3069,Тех_Движение!$B$2:$B$5111,"&lt;="&amp;N$3)-$F3069)))</f>
        <v>#VALUE!</v>
      </c>
      <c r="O3069" s="21" t="e">
        <f>IF(OR($B3069="",O$3&lt;$D3069+Настройки!$B$7),0,MAX(0,$E3069-MAX(0,SUMIFS(Тех_Движение!$G$2:$G$5111,Тех_Движение!$D$2:$D$5111,$C3069,Тех_Движение!$B$2:$B$5111,"&lt;="&amp;O$3)-$F3069)))</f>
        <v>#VALUE!</v>
      </c>
      <c r="P3069" s="21" t="e">
        <f>IF(OR($B3069="",P$3&lt;$D3069+Настройки!$B$7),0,MAX(0,$E3069-MAX(0,SUMIFS(Тех_Движение!$G$2:$G$5111,Тех_Движение!$D$2:$D$5111,$C3069,Тех_Движение!$B$2:$B$5111,"&lt;="&amp;P$3)-$F3069)))</f>
        <v>#VALUE!</v>
      </c>
      <c r="Q3069" s="21" t="e">
        <f>IF(OR($B3069="",Q$3&lt;$D3069+Настройки!$B$7),0,MAX(0,$E3069-MAX(0,SUMIFS(Тех_Движение!$G$2:$G$5111,Тех_Движение!$D$2:$D$5111,$C3069,Тех_Движение!$B$2:$B$5111,"&lt;="&amp;Q$3)-$F3069)))</f>
        <v>#VALUE!</v>
      </c>
      <c r="R3069" s="21" t="str">
        <f t="shared" si="142"/>
        <v/>
      </c>
      <c r="S3069" s="23" t="str">
        <f>IF($B3069="","",VLOOKUP($C3069,Настройки!$A$11:$L$17,9,FALSE))</f>
        <v/>
      </c>
      <c r="T3069" s="23" t="str">
        <f t="shared" si="143"/>
        <v/>
      </c>
    </row>
    <row r="3070" spans="1:20" x14ac:dyDescent="0.3">
      <c r="A3070" s="20">
        <f>Тех_Движение!$A$3067</f>
        <v>3066</v>
      </c>
      <c r="B3070" s="20" t="str">
        <f>IF(Тех_Движение!$F$3067&gt;0,Тех_Движение!$I$3067,"")</f>
        <v/>
      </c>
      <c r="C3070" s="20" t="str">
        <f>IF($B3070="","",Тех_Движение!$D$3067)</f>
        <v/>
      </c>
      <c r="D3070" s="9" t="str">
        <f>IF($B3070="","",Тех_Движение!$B$3067)</f>
        <v/>
      </c>
      <c r="E3070" s="21" t="str">
        <f>IF($B3070="","",Тех_Движение!$F$3067)</f>
        <v/>
      </c>
      <c r="F3070" s="21" t="str">
        <f>IF($B3070="","",SUMIFS($E$5:$E3069,$C$5:$C3069,$C3070))</f>
        <v/>
      </c>
      <c r="G3070" s="21" t="str">
        <f>IF($B3070="","",MAX(0,$E3070-MAX(0,SUMIFS(Тех_Движение!$G$2:$G$5111,Тех_Движение!$D$2:$D$5111,$C3070,Тех_Движение!$B$2:$B$5111,"&lt;="&amp;Настройки!$B$5-1)-$F3070)))</f>
        <v/>
      </c>
      <c r="H3070" s="21" t="str">
        <f>IF($B3070="","",IF(AND($D3070&gt;=Настройки!$B$5,$D3070&lt;=Настройки!$B$6),$E3070,0))</f>
        <v/>
      </c>
      <c r="I3070" s="21" t="str">
        <f t="shared" si="141"/>
        <v/>
      </c>
      <c r="J3070" s="21" t="str">
        <f>IF($B3070="","",MAX(0,$E3070-MAX(0,SUMIFS(Тех_Движение!$G$2:$G$5111,Тех_Движение!$D$2:$D$5111,$C3070,Тех_Движение!$B$2:$B$5111,"&lt;="&amp;Настройки!$B$6)-$F3070)))</f>
        <v/>
      </c>
      <c r="K3070" s="21" t="e">
        <f>IF(OR($B3070="",K$3&lt;$D3070+Настройки!$B$7),0,MAX(0,$E3070-MAX(0,SUMIFS(Тех_Движение!$G$2:$G$5111,Тех_Движение!$D$2:$D$5111,$C3070,Тех_Движение!$B$2:$B$5111,"&lt;="&amp;K$3)-$F3070)))</f>
        <v>#VALUE!</v>
      </c>
      <c r="L3070" s="21" t="e">
        <f>IF(OR($B3070="",L$3&lt;$D3070+Настройки!$B$7),0,MAX(0,$E3070-MAX(0,SUMIFS(Тех_Движение!$G$2:$G$5111,Тех_Движение!$D$2:$D$5111,$C3070,Тех_Движение!$B$2:$B$5111,"&lt;="&amp;L$3)-$F3070)))</f>
        <v>#VALUE!</v>
      </c>
      <c r="M3070" s="21" t="e">
        <f>IF(OR($B3070="",M$3&lt;$D3070+Настройки!$B$7),0,MAX(0,$E3070-MAX(0,SUMIFS(Тех_Движение!$G$2:$G$5111,Тех_Движение!$D$2:$D$5111,$C3070,Тех_Движение!$B$2:$B$5111,"&lt;="&amp;M$3)-$F3070)))</f>
        <v>#VALUE!</v>
      </c>
      <c r="N3070" s="21" t="e">
        <f>IF(OR($B3070="",N$3&lt;$D3070+Настройки!$B$7),0,MAX(0,$E3070-MAX(0,SUMIFS(Тех_Движение!$G$2:$G$5111,Тех_Движение!$D$2:$D$5111,$C3070,Тех_Движение!$B$2:$B$5111,"&lt;="&amp;N$3)-$F3070)))</f>
        <v>#VALUE!</v>
      </c>
      <c r="O3070" s="21" t="e">
        <f>IF(OR($B3070="",O$3&lt;$D3070+Настройки!$B$7),0,MAX(0,$E3070-MAX(0,SUMIFS(Тех_Движение!$G$2:$G$5111,Тех_Движение!$D$2:$D$5111,$C3070,Тех_Движение!$B$2:$B$5111,"&lt;="&amp;O$3)-$F3070)))</f>
        <v>#VALUE!</v>
      </c>
      <c r="P3070" s="21" t="e">
        <f>IF(OR($B3070="",P$3&lt;$D3070+Настройки!$B$7),0,MAX(0,$E3070-MAX(0,SUMIFS(Тех_Движение!$G$2:$G$5111,Тех_Движение!$D$2:$D$5111,$C3070,Тех_Движение!$B$2:$B$5111,"&lt;="&amp;P$3)-$F3070)))</f>
        <v>#VALUE!</v>
      </c>
      <c r="Q3070" s="21" t="e">
        <f>IF(OR($B3070="",Q$3&lt;$D3070+Настройки!$B$7),0,MAX(0,$E3070-MAX(0,SUMIFS(Тех_Движение!$G$2:$G$5111,Тех_Движение!$D$2:$D$5111,$C3070,Тех_Движение!$B$2:$B$5111,"&lt;="&amp;Q$3)-$F3070)))</f>
        <v>#VALUE!</v>
      </c>
      <c r="R3070" s="21" t="str">
        <f t="shared" si="142"/>
        <v/>
      </c>
      <c r="S3070" s="23" t="str">
        <f>IF($B3070="","",VLOOKUP($C3070,Настройки!$A$11:$L$17,9,FALSE))</f>
        <v/>
      </c>
      <c r="T3070" s="23" t="str">
        <f t="shared" si="143"/>
        <v/>
      </c>
    </row>
    <row r="3071" spans="1:20" x14ac:dyDescent="0.3">
      <c r="A3071" s="20">
        <f>Тех_Движение!$A$3068</f>
        <v>3067</v>
      </c>
      <c r="B3071" s="20" t="str">
        <f>IF(Тех_Движение!$F$3068&gt;0,Тех_Движение!$I$3068,"")</f>
        <v/>
      </c>
      <c r="C3071" s="20" t="str">
        <f>IF($B3071="","",Тех_Движение!$D$3068)</f>
        <v/>
      </c>
      <c r="D3071" s="9" t="str">
        <f>IF($B3071="","",Тех_Движение!$B$3068)</f>
        <v/>
      </c>
      <c r="E3071" s="21" t="str">
        <f>IF($B3071="","",Тех_Движение!$F$3068)</f>
        <v/>
      </c>
      <c r="F3071" s="21" t="str">
        <f>IF($B3071="","",SUMIFS($E$5:$E3070,$C$5:$C3070,$C3071))</f>
        <v/>
      </c>
      <c r="G3071" s="21" t="str">
        <f>IF($B3071="","",MAX(0,$E3071-MAX(0,SUMIFS(Тех_Движение!$G$2:$G$5111,Тех_Движение!$D$2:$D$5111,$C3071,Тех_Движение!$B$2:$B$5111,"&lt;="&amp;Настройки!$B$5-1)-$F3071)))</f>
        <v/>
      </c>
      <c r="H3071" s="21" t="str">
        <f>IF($B3071="","",IF(AND($D3071&gt;=Настройки!$B$5,$D3071&lt;=Настройки!$B$6),$E3071,0))</f>
        <v/>
      </c>
      <c r="I3071" s="21" t="str">
        <f t="shared" si="141"/>
        <v/>
      </c>
      <c r="J3071" s="21" t="str">
        <f>IF($B3071="","",MAX(0,$E3071-MAX(0,SUMIFS(Тех_Движение!$G$2:$G$5111,Тех_Движение!$D$2:$D$5111,$C3071,Тех_Движение!$B$2:$B$5111,"&lt;="&amp;Настройки!$B$6)-$F3071)))</f>
        <v/>
      </c>
      <c r="K3071" s="21" t="e">
        <f>IF(OR($B3071="",K$3&lt;$D3071+Настройки!$B$7),0,MAX(0,$E3071-MAX(0,SUMIFS(Тех_Движение!$G$2:$G$5111,Тех_Движение!$D$2:$D$5111,$C3071,Тех_Движение!$B$2:$B$5111,"&lt;="&amp;K$3)-$F3071)))</f>
        <v>#VALUE!</v>
      </c>
      <c r="L3071" s="21" t="e">
        <f>IF(OR($B3071="",L$3&lt;$D3071+Настройки!$B$7),0,MAX(0,$E3071-MAX(0,SUMIFS(Тех_Движение!$G$2:$G$5111,Тех_Движение!$D$2:$D$5111,$C3071,Тех_Движение!$B$2:$B$5111,"&lt;="&amp;L$3)-$F3071)))</f>
        <v>#VALUE!</v>
      </c>
      <c r="M3071" s="21" t="e">
        <f>IF(OR($B3071="",M$3&lt;$D3071+Настройки!$B$7),0,MAX(0,$E3071-MAX(0,SUMIFS(Тех_Движение!$G$2:$G$5111,Тех_Движение!$D$2:$D$5111,$C3071,Тех_Движение!$B$2:$B$5111,"&lt;="&amp;M$3)-$F3071)))</f>
        <v>#VALUE!</v>
      </c>
      <c r="N3071" s="21" t="e">
        <f>IF(OR($B3071="",N$3&lt;$D3071+Настройки!$B$7),0,MAX(0,$E3071-MAX(0,SUMIFS(Тех_Движение!$G$2:$G$5111,Тех_Движение!$D$2:$D$5111,$C3071,Тех_Движение!$B$2:$B$5111,"&lt;="&amp;N$3)-$F3071)))</f>
        <v>#VALUE!</v>
      </c>
      <c r="O3071" s="21" t="e">
        <f>IF(OR($B3071="",O$3&lt;$D3071+Настройки!$B$7),0,MAX(0,$E3071-MAX(0,SUMIFS(Тех_Движение!$G$2:$G$5111,Тех_Движение!$D$2:$D$5111,$C3071,Тех_Движение!$B$2:$B$5111,"&lt;="&amp;O$3)-$F3071)))</f>
        <v>#VALUE!</v>
      </c>
      <c r="P3071" s="21" t="e">
        <f>IF(OR($B3071="",P$3&lt;$D3071+Настройки!$B$7),0,MAX(0,$E3071-MAX(0,SUMIFS(Тех_Движение!$G$2:$G$5111,Тех_Движение!$D$2:$D$5111,$C3071,Тех_Движение!$B$2:$B$5111,"&lt;="&amp;P$3)-$F3071)))</f>
        <v>#VALUE!</v>
      </c>
      <c r="Q3071" s="21" t="e">
        <f>IF(OR($B3071="",Q$3&lt;$D3071+Настройки!$B$7),0,MAX(0,$E3071-MAX(0,SUMIFS(Тех_Движение!$G$2:$G$5111,Тех_Движение!$D$2:$D$5111,$C3071,Тех_Движение!$B$2:$B$5111,"&lt;="&amp;Q$3)-$F3071)))</f>
        <v>#VALUE!</v>
      </c>
      <c r="R3071" s="21" t="str">
        <f t="shared" si="142"/>
        <v/>
      </c>
      <c r="S3071" s="23" t="str">
        <f>IF($B3071="","",VLOOKUP($C3071,Настройки!$A$11:$L$17,9,FALSE))</f>
        <v/>
      </c>
      <c r="T3071" s="23" t="str">
        <f t="shared" si="143"/>
        <v/>
      </c>
    </row>
    <row r="3072" spans="1:20" x14ac:dyDescent="0.3">
      <c r="A3072" s="20">
        <f>Тех_Движение!$A$3069</f>
        <v>3068</v>
      </c>
      <c r="B3072" s="20" t="str">
        <f>IF(Тех_Движение!$F$3069&gt;0,Тех_Движение!$I$3069,"")</f>
        <v/>
      </c>
      <c r="C3072" s="20" t="str">
        <f>IF($B3072="","",Тех_Движение!$D$3069)</f>
        <v/>
      </c>
      <c r="D3072" s="9" t="str">
        <f>IF($B3072="","",Тех_Движение!$B$3069)</f>
        <v/>
      </c>
      <c r="E3072" s="21" t="str">
        <f>IF($B3072="","",Тех_Движение!$F$3069)</f>
        <v/>
      </c>
      <c r="F3072" s="21" t="str">
        <f>IF($B3072="","",SUMIFS($E$5:$E3071,$C$5:$C3071,$C3072))</f>
        <v/>
      </c>
      <c r="G3072" s="21" t="str">
        <f>IF($B3072="","",MAX(0,$E3072-MAX(0,SUMIFS(Тех_Движение!$G$2:$G$5111,Тех_Движение!$D$2:$D$5111,$C3072,Тех_Движение!$B$2:$B$5111,"&lt;="&amp;Настройки!$B$5-1)-$F3072)))</f>
        <v/>
      </c>
      <c r="H3072" s="21" t="str">
        <f>IF($B3072="","",IF(AND($D3072&gt;=Настройки!$B$5,$D3072&lt;=Настройки!$B$6),$E3072,0))</f>
        <v/>
      </c>
      <c r="I3072" s="21" t="str">
        <f t="shared" si="141"/>
        <v/>
      </c>
      <c r="J3072" s="21" t="str">
        <f>IF($B3072="","",MAX(0,$E3072-MAX(0,SUMIFS(Тех_Движение!$G$2:$G$5111,Тех_Движение!$D$2:$D$5111,$C3072,Тех_Движение!$B$2:$B$5111,"&lt;="&amp;Настройки!$B$6)-$F3072)))</f>
        <v/>
      </c>
      <c r="K3072" s="21" t="e">
        <f>IF(OR($B3072="",K$3&lt;$D3072+Настройки!$B$7),0,MAX(0,$E3072-MAX(0,SUMIFS(Тех_Движение!$G$2:$G$5111,Тех_Движение!$D$2:$D$5111,$C3072,Тех_Движение!$B$2:$B$5111,"&lt;="&amp;K$3)-$F3072)))</f>
        <v>#VALUE!</v>
      </c>
      <c r="L3072" s="21" t="e">
        <f>IF(OR($B3072="",L$3&lt;$D3072+Настройки!$B$7),0,MAX(0,$E3072-MAX(0,SUMIFS(Тех_Движение!$G$2:$G$5111,Тех_Движение!$D$2:$D$5111,$C3072,Тех_Движение!$B$2:$B$5111,"&lt;="&amp;L$3)-$F3072)))</f>
        <v>#VALUE!</v>
      </c>
      <c r="M3072" s="21" t="e">
        <f>IF(OR($B3072="",M$3&lt;$D3072+Настройки!$B$7),0,MAX(0,$E3072-MAX(0,SUMIFS(Тех_Движение!$G$2:$G$5111,Тех_Движение!$D$2:$D$5111,$C3072,Тех_Движение!$B$2:$B$5111,"&lt;="&amp;M$3)-$F3072)))</f>
        <v>#VALUE!</v>
      </c>
      <c r="N3072" s="21" t="e">
        <f>IF(OR($B3072="",N$3&lt;$D3072+Настройки!$B$7),0,MAX(0,$E3072-MAX(0,SUMIFS(Тех_Движение!$G$2:$G$5111,Тех_Движение!$D$2:$D$5111,$C3072,Тех_Движение!$B$2:$B$5111,"&lt;="&amp;N$3)-$F3072)))</f>
        <v>#VALUE!</v>
      </c>
      <c r="O3072" s="21" t="e">
        <f>IF(OR($B3072="",O$3&lt;$D3072+Настройки!$B$7),0,MAX(0,$E3072-MAX(0,SUMIFS(Тех_Движение!$G$2:$G$5111,Тех_Движение!$D$2:$D$5111,$C3072,Тех_Движение!$B$2:$B$5111,"&lt;="&amp;O$3)-$F3072)))</f>
        <v>#VALUE!</v>
      </c>
      <c r="P3072" s="21" t="e">
        <f>IF(OR($B3072="",P$3&lt;$D3072+Настройки!$B$7),0,MAX(0,$E3072-MAX(0,SUMIFS(Тех_Движение!$G$2:$G$5111,Тех_Движение!$D$2:$D$5111,$C3072,Тех_Движение!$B$2:$B$5111,"&lt;="&amp;P$3)-$F3072)))</f>
        <v>#VALUE!</v>
      </c>
      <c r="Q3072" s="21" t="e">
        <f>IF(OR($B3072="",Q$3&lt;$D3072+Настройки!$B$7),0,MAX(0,$E3072-MAX(0,SUMIFS(Тех_Движение!$G$2:$G$5111,Тех_Движение!$D$2:$D$5111,$C3072,Тех_Движение!$B$2:$B$5111,"&lt;="&amp;Q$3)-$F3072)))</f>
        <v>#VALUE!</v>
      </c>
      <c r="R3072" s="21" t="str">
        <f t="shared" si="142"/>
        <v/>
      </c>
      <c r="S3072" s="23" t="str">
        <f>IF($B3072="","",VLOOKUP($C3072,Настройки!$A$11:$L$17,9,FALSE))</f>
        <v/>
      </c>
      <c r="T3072" s="23" t="str">
        <f t="shared" si="143"/>
        <v/>
      </c>
    </row>
    <row r="3073" spans="1:20" x14ac:dyDescent="0.3">
      <c r="A3073" s="20">
        <f>Тех_Движение!$A$3070</f>
        <v>3069</v>
      </c>
      <c r="B3073" s="20" t="str">
        <f>IF(Тех_Движение!$F$3070&gt;0,Тех_Движение!$I$3070,"")</f>
        <v/>
      </c>
      <c r="C3073" s="20" t="str">
        <f>IF($B3073="","",Тех_Движение!$D$3070)</f>
        <v/>
      </c>
      <c r="D3073" s="9" t="str">
        <f>IF($B3073="","",Тех_Движение!$B$3070)</f>
        <v/>
      </c>
      <c r="E3073" s="21" t="str">
        <f>IF($B3073="","",Тех_Движение!$F$3070)</f>
        <v/>
      </c>
      <c r="F3073" s="21" t="str">
        <f>IF($B3073="","",SUMIFS($E$5:$E3072,$C$5:$C3072,$C3073))</f>
        <v/>
      </c>
      <c r="G3073" s="21" t="str">
        <f>IF($B3073="","",MAX(0,$E3073-MAX(0,SUMIFS(Тех_Движение!$G$2:$G$5111,Тех_Движение!$D$2:$D$5111,$C3073,Тех_Движение!$B$2:$B$5111,"&lt;="&amp;Настройки!$B$5-1)-$F3073)))</f>
        <v/>
      </c>
      <c r="H3073" s="21" t="str">
        <f>IF($B3073="","",IF(AND($D3073&gt;=Настройки!$B$5,$D3073&lt;=Настройки!$B$6),$E3073,0))</f>
        <v/>
      </c>
      <c r="I3073" s="21" t="str">
        <f t="shared" si="141"/>
        <v/>
      </c>
      <c r="J3073" s="21" t="str">
        <f>IF($B3073="","",MAX(0,$E3073-MAX(0,SUMIFS(Тех_Движение!$G$2:$G$5111,Тех_Движение!$D$2:$D$5111,$C3073,Тех_Движение!$B$2:$B$5111,"&lt;="&amp;Настройки!$B$6)-$F3073)))</f>
        <v/>
      </c>
      <c r="K3073" s="21" t="e">
        <f>IF(OR($B3073="",K$3&lt;$D3073+Настройки!$B$7),0,MAX(0,$E3073-MAX(0,SUMIFS(Тех_Движение!$G$2:$G$5111,Тех_Движение!$D$2:$D$5111,$C3073,Тех_Движение!$B$2:$B$5111,"&lt;="&amp;K$3)-$F3073)))</f>
        <v>#VALUE!</v>
      </c>
      <c r="L3073" s="21" t="e">
        <f>IF(OR($B3073="",L$3&lt;$D3073+Настройки!$B$7),0,MAX(0,$E3073-MAX(0,SUMIFS(Тех_Движение!$G$2:$G$5111,Тех_Движение!$D$2:$D$5111,$C3073,Тех_Движение!$B$2:$B$5111,"&lt;="&amp;L$3)-$F3073)))</f>
        <v>#VALUE!</v>
      </c>
      <c r="M3073" s="21" t="e">
        <f>IF(OR($B3073="",M$3&lt;$D3073+Настройки!$B$7),0,MAX(0,$E3073-MAX(0,SUMIFS(Тех_Движение!$G$2:$G$5111,Тех_Движение!$D$2:$D$5111,$C3073,Тех_Движение!$B$2:$B$5111,"&lt;="&amp;M$3)-$F3073)))</f>
        <v>#VALUE!</v>
      </c>
      <c r="N3073" s="21" t="e">
        <f>IF(OR($B3073="",N$3&lt;$D3073+Настройки!$B$7),0,MAX(0,$E3073-MAX(0,SUMIFS(Тех_Движение!$G$2:$G$5111,Тех_Движение!$D$2:$D$5111,$C3073,Тех_Движение!$B$2:$B$5111,"&lt;="&amp;N$3)-$F3073)))</f>
        <v>#VALUE!</v>
      </c>
      <c r="O3073" s="21" t="e">
        <f>IF(OR($B3073="",O$3&lt;$D3073+Настройки!$B$7),0,MAX(0,$E3073-MAX(0,SUMIFS(Тех_Движение!$G$2:$G$5111,Тех_Движение!$D$2:$D$5111,$C3073,Тех_Движение!$B$2:$B$5111,"&lt;="&amp;O$3)-$F3073)))</f>
        <v>#VALUE!</v>
      </c>
      <c r="P3073" s="21" t="e">
        <f>IF(OR($B3073="",P$3&lt;$D3073+Настройки!$B$7),0,MAX(0,$E3073-MAX(0,SUMIFS(Тех_Движение!$G$2:$G$5111,Тех_Движение!$D$2:$D$5111,$C3073,Тех_Движение!$B$2:$B$5111,"&lt;="&amp;P$3)-$F3073)))</f>
        <v>#VALUE!</v>
      </c>
      <c r="Q3073" s="21" t="e">
        <f>IF(OR($B3073="",Q$3&lt;$D3073+Настройки!$B$7),0,MAX(0,$E3073-MAX(0,SUMIFS(Тех_Движение!$G$2:$G$5111,Тех_Движение!$D$2:$D$5111,$C3073,Тех_Движение!$B$2:$B$5111,"&lt;="&amp;Q$3)-$F3073)))</f>
        <v>#VALUE!</v>
      </c>
      <c r="R3073" s="21" t="str">
        <f t="shared" si="142"/>
        <v/>
      </c>
      <c r="S3073" s="23" t="str">
        <f>IF($B3073="","",VLOOKUP($C3073,Настройки!$A$11:$L$17,9,FALSE))</f>
        <v/>
      </c>
      <c r="T3073" s="23" t="str">
        <f t="shared" si="143"/>
        <v/>
      </c>
    </row>
    <row r="3074" spans="1:20" x14ac:dyDescent="0.3">
      <c r="A3074" s="20">
        <f>Тех_Движение!$A$3071</f>
        <v>3070</v>
      </c>
      <c r="B3074" s="20" t="str">
        <f>IF(Тех_Движение!$F$3071&gt;0,Тех_Движение!$I$3071,"")</f>
        <v/>
      </c>
      <c r="C3074" s="20" t="str">
        <f>IF($B3074="","",Тех_Движение!$D$3071)</f>
        <v/>
      </c>
      <c r="D3074" s="9" t="str">
        <f>IF($B3074="","",Тех_Движение!$B$3071)</f>
        <v/>
      </c>
      <c r="E3074" s="21" t="str">
        <f>IF($B3074="","",Тех_Движение!$F$3071)</f>
        <v/>
      </c>
      <c r="F3074" s="21" t="str">
        <f>IF($B3074="","",SUMIFS($E$5:$E3073,$C$5:$C3073,$C3074))</f>
        <v/>
      </c>
      <c r="G3074" s="21" t="str">
        <f>IF($B3074="","",MAX(0,$E3074-MAX(0,SUMIFS(Тех_Движение!$G$2:$G$5111,Тех_Движение!$D$2:$D$5111,$C3074,Тех_Движение!$B$2:$B$5111,"&lt;="&amp;Настройки!$B$5-1)-$F3074)))</f>
        <v/>
      </c>
      <c r="H3074" s="21" t="str">
        <f>IF($B3074="","",IF(AND($D3074&gt;=Настройки!$B$5,$D3074&lt;=Настройки!$B$6),$E3074,0))</f>
        <v/>
      </c>
      <c r="I3074" s="21" t="str">
        <f t="shared" si="141"/>
        <v/>
      </c>
      <c r="J3074" s="21" t="str">
        <f>IF($B3074="","",MAX(0,$E3074-MAX(0,SUMIFS(Тех_Движение!$G$2:$G$5111,Тех_Движение!$D$2:$D$5111,$C3074,Тех_Движение!$B$2:$B$5111,"&lt;="&amp;Настройки!$B$6)-$F3074)))</f>
        <v/>
      </c>
      <c r="K3074" s="21" t="e">
        <f>IF(OR($B3074="",K$3&lt;$D3074+Настройки!$B$7),0,MAX(0,$E3074-MAX(0,SUMIFS(Тех_Движение!$G$2:$G$5111,Тех_Движение!$D$2:$D$5111,$C3074,Тех_Движение!$B$2:$B$5111,"&lt;="&amp;K$3)-$F3074)))</f>
        <v>#VALUE!</v>
      </c>
      <c r="L3074" s="21" t="e">
        <f>IF(OR($B3074="",L$3&lt;$D3074+Настройки!$B$7),0,MAX(0,$E3074-MAX(0,SUMIFS(Тех_Движение!$G$2:$G$5111,Тех_Движение!$D$2:$D$5111,$C3074,Тех_Движение!$B$2:$B$5111,"&lt;="&amp;L$3)-$F3074)))</f>
        <v>#VALUE!</v>
      </c>
      <c r="M3074" s="21" t="e">
        <f>IF(OR($B3074="",M$3&lt;$D3074+Настройки!$B$7),0,MAX(0,$E3074-MAX(0,SUMIFS(Тех_Движение!$G$2:$G$5111,Тех_Движение!$D$2:$D$5111,$C3074,Тех_Движение!$B$2:$B$5111,"&lt;="&amp;M$3)-$F3074)))</f>
        <v>#VALUE!</v>
      </c>
      <c r="N3074" s="21" t="e">
        <f>IF(OR($B3074="",N$3&lt;$D3074+Настройки!$B$7),0,MAX(0,$E3074-MAX(0,SUMIFS(Тех_Движение!$G$2:$G$5111,Тех_Движение!$D$2:$D$5111,$C3074,Тех_Движение!$B$2:$B$5111,"&lt;="&amp;N$3)-$F3074)))</f>
        <v>#VALUE!</v>
      </c>
      <c r="O3074" s="21" t="e">
        <f>IF(OR($B3074="",O$3&lt;$D3074+Настройки!$B$7),0,MAX(0,$E3074-MAX(0,SUMIFS(Тех_Движение!$G$2:$G$5111,Тех_Движение!$D$2:$D$5111,$C3074,Тех_Движение!$B$2:$B$5111,"&lt;="&amp;O$3)-$F3074)))</f>
        <v>#VALUE!</v>
      </c>
      <c r="P3074" s="21" t="e">
        <f>IF(OR($B3074="",P$3&lt;$D3074+Настройки!$B$7),0,MAX(0,$E3074-MAX(0,SUMIFS(Тех_Движение!$G$2:$G$5111,Тех_Движение!$D$2:$D$5111,$C3074,Тех_Движение!$B$2:$B$5111,"&lt;="&amp;P$3)-$F3074)))</f>
        <v>#VALUE!</v>
      </c>
      <c r="Q3074" s="21" t="e">
        <f>IF(OR($B3074="",Q$3&lt;$D3074+Настройки!$B$7),0,MAX(0,$E3074-MAX(0,SUMIFS(Тех_Движение!$G$2:$G$5111,Тех_Движение!$D$2:$D$5111,$C3074,Тех_Движение!$B$2:$B$5111,"&lt;="&amp;Q$3)-$F3074)))</f>
        <v>#VALUE!</v>
      </c>
      <c r="R3074" s="21" t="str">
        <f t="shared" si="142"/>
        <v/>
      </c>
      <c r="S3074" s="23" t="str">
        <f>IF($B3074="","",VLOOKUP($C3074,Настройки!$A$11:$L$17,9,FALSE))</f>
        <v/>
      </c>
      <c r="T3074" s="23" t="str">
        <f t="shared" si="143"/>
        <v/>
      </c>
    </row>
    <row r="3075" spans="1:20" x14ac:dyDescent="0.3">
      <c r="A3075" s="20">
        <f>Тех_Движение!$A$3072</f>
        <v>3071</v>
      </c>
      <c r="B3075" s="20" t="str">
        <f>IF(Тех_Движение!$F$3072&gt;0,Тех_Движение!$I$3072,"")</f>
        <v/>
      </c>
      <c r="C3075" s="20" t="str">
        <f>IF($B3075="","",Тех_Движение!$D$3072)</f>
        <v/>
      </c>
      <c r="D3075" s="9" t="str">
        <f>IF($B3075="","",Тех_Движение!$B$3072)</f>
        <v/>
      </c>
      <c r="E3075" s="21" t="str">
        <f>IF($B3075="","",Тех_Движение!$F$3072)</f>
        <v/>
      </c>
      <c r="F3075" s="21" t="str">
        <f>IF($B3075="","",SUMIFS($E$5:$E3074,$C$5:$C3074,$C3075))</f>
        <v/>
      </c>
      <c r="G3075" s="21" t="str">
        <f>IF($B3075="","",MAX(0,$E3075-MAX(0,SUMIFS(Тех_Движение!$G$2:$G$5111,Тех_Движение!$D$2:$D$5111,$C3075,Тех_Движение!$B$2:$B$5111,"&lt;="&amp;Настройки!$B$5-1)-$F3075)))</f>
        <v/>
      </c>
      <c r="H3075" s="21" t="str">
        <f>IF($B3075="","",IF(AND($D3075&gt;=Настройки!$B$5,$D3075&lt;=Настройки!$B$6),$E3075,0))</f>
        <v/>
      </c>
      <c r="I3075" s="21" t="str">
        <f t="shared" si="141"/>
        <v/>
      </c>
      <c r="J3075" s="21" t="str">
        <f>IF($B3075="","",MAX(0,$E3075-MAX(0,SUMIFS(Тех_Движение!$G$2:$G$5111,Тех_Движение!$D$2:$D$5111,$C3075,Тех_Движение!$B$2:$B$5111,"&lt;="&amp;Настройки!$B$6)-$F3075)))</f>
        <v/>
      </c>
      <c r="K3075" s="21" t="e">
        <f>IF(OR($B3075="",K$3&lt;$D3075+Настройки!$B$7),0,MAX(0,$E3075-MAX(0,SUMIFS(Тех_Движение!$G$2:$G$5111,Тех_Движение!$D$2:$D$5111,$C3075,Тех_Движение!$B$2:$B$5111,"&lt;="&amp;K$3)-$F3075)))</f>
        <v>#VALUE!</v>
      </c>
      <c r="L3075" s="21" t="e">
        <f>IF(OR($B3075="",L$3&lt;$D3075+Настройки!$B$7),0,MAX(0,$E3075-MAX(0,SUMIFS(Тех_Движение!$G$2:$G$5111,Тех_Движение!$D$2:$D$5111,$C3075,Тех_Движение!$B$2:$B$5111,"&lt;="&amp;L$3)-$F3075)))</f>
        <v>#VALUE!</v>
      </c>
      <c r="M3075" s="21" t="e">
        <f>IF(OR($B3075="",M$3&lt;$D3075+Настройки!$B$7),0,MAX(0,$E3075-MAX(0,SUMIFS(Тех_Движение!$G$2:$G$5111,Тех_Движение!$D$2:$D$5111,$C3075,Тех_Движение!$B$2:$B$5111,"&lt;="&amp;M$3)-$F3075)))</f>
        <v>#VALUE!</v>
      </c>
      <c r="N3075" s="21" t="e">
        <f>IF(OR($B3075="",N$3&lt;$D3075+Настройки!$B$7),0,MAX(0,$E3075-MAX(0,SUMIFS(Тех_Движение!$G$2:$G$5111,Тех_Движение!$D$2:$D$5111,$C3075,Тех_Движение!$B$2:$B$5111,"&lt;="&amp;N$3)-$F3075)))</f>
        <v>#VALUE!</v>
      </c>
      <c r="O3075" s="21" t="e">
        <f>IF(OR($B3075="",O$3&lt;$D3075+Настройки!$B$7),0,MAX(0,$E3075-MAX(0,SUMIFS(Тех_Движение!$G$2:$G$5111,Тех_Движение!$D$2:$D$5111,$C3075,Тех_Движение!$B$2:$B$5111,"&lt;="&amp;O$3)-$F3075)))</f>
        <v>#VALUE!</v>
      </c>
      <c r="P3075" s="21" t="e">
        <f>IF(OR($B3075="",P$3&lt;$D3075+Настройки!$B$7),0,MAX(0,$E3075-MAX(0,SUMIFS(Тех_Движение!$G$2:$G$5111,Тех_Движение!$D$2:$D$5111,$C3075,Тех_Движение!$B$2:$B$5111,"&lt;="&amp;P$3)-$F3075)))</f>
        <v>#VALUE!</v>
      </c>
      <c r="Q3075" s="21" t="e">
        <f>IF(OR($B3075="",Q$3&lt;$D3075+Настройки!$B$7),0,MAX(0,$E3075-MAX(0,SUMIFS(Тех_Движение!$G$2:$G$5111,Тех_Движение!$D$2:$D$5111,$C3075,Тех_Движение!$B$2:$B$5111,"&lt;="&amp;Q$3)-$F3075)))</f>
        <v>#VALUE!</v>
      </c>
      <c r="R3075" s="21" t="str">
        <f t="shared" si="142"/>
        <v/>
      </c>
      <c r="S3075" s="23" t="str">
        <f>IF($B3075="","",VLOOKUP($C3075,Настройки!$A$11:$L$17,9,FALSE))</f>
        <v/>
      </c>
      <c r="T3075" s="23" t="str">
        <f t="shared" si="143"/>
        <v/>
      </c>
    </row>
    <row r="3076" spans="1:20" x14ac:dyDescent="0.3">
      <c r="A3076" s="20">
        <f>Тех_Движение!$A$3073</f>
        <v>3072</v>
      </c>
      <c r="B3076" s="20" t="str">
        <f>IF(Тех_Движение!$F$3073&gt;0,Тех_Движение!$I$3073,"")</f>
        <v/>
      </c>
      <c r="C3076" s="20" t="str">
        <f>IF($B3076="","",Тех_Движение!$D$3073)</f>
        <v/>
      </c>
      <c r="D3076" s="9" t="str">
        <f>IF($B3076="","",Тех_Движение!$B$3073)</f>
        <v/>
      </c>
      <c r="E3076" s="21" t="str">
        <f>IF($B3076="","",Тех_Движение!$F$3073)</f>
        <v/>
      </c>
      <c r="F3076" s="21" t="str">
        <f>IF($B3076="","",SUMIFS($E$5:$E3075,$C$5:$C3075,$C3076))</f>
        <v/>
      </c>
      <c r="G3076" s="21" t="str">
        <f>IF($B3076="","",MAX(0,$E3076-MAX(0,SUMIFS(Тех_Движение!$G$2:$G$5111,Тех_Движение!$D$2:$D$5111,$C3076,Тех_Движение!$B$2:$B$5111,"&lt;="&amp;Настройки!$B$5-1)-$F3076)))</f>
        <v/>
      </c>
      <c r="H3076" s="21" t="str">
        <f>IF($B3076="","",IF(AND($D3076&gt;=Настройки!$B$5,$D3076&lt;=Настройки!$B$6),$E3076,0))</f>
        <v/>
      </c>
      <c r="I3076" s="21" t="str">
        <f t="shared" si="141"/>
        <v/>
      </c>
      <c r="J3076" s="21" t="str">
        <f>IF($B3076="","",MAX(0,$E3076-MAX(0,SUMIFS(Тех_Движение!$G$2:$G$5111,Тех_Движение!$D$2:$D$5111,$C3076,Тех_Движение!$B$2:$B$5111,"&lt;="&amp;Настройки!$B$6)-$F3076)))</f>
        <v/>
      </c>
      <c r="K3076" s="21" t="e">
        <f>IF(OR($B3076="",K$3&lt;$D3076+Настройки!$B$7),0,MAX(0,$E3076-MAX(0,SUMIFS(Тех_Движение!$G$2:$G$5111,Тех_Движение!$D$2:$D$5111,$C3076,Тех_Движение!$B$2:$B$5111,"&lt;="&amp;K$3)-$F3076)))</f>
        <v>#VALUE!</v>
      </c>
      <c r="L3076" s="21" t="e">
        <f>IF(OR($B3076="",L$3&lt;$D3076+Настройки!$B$7),0,MAX(0,$E3076-MAX(0,SUMIFS(Тех_Движение!$G$2:$G$5111,Тех_Движение!$D$2:$D$5111,$C3076,Тех_Движение!$B$2:$B$5111,"&lt;="&amp;L$3)-$F3076)))</f>
        <v>#VALUE!</v>
      </c>
      <c r="M3076" s="21" t="e">
        <f>IF(OR($B3076="",M$3&lt;$D3076+Настройки!$B$7),0,MAX(0,$E3076-MAX(0,SUMIFS(Тех_Движение!$G$2:$G$5111,Тех_Движение!$D$2:$D$5111,$C3076,Тех_Движение!$B$2:$B$5111,"&lt;="&amp;M$3)-$F3076)))</f>
        <v>#VALUE!</v>
      </c>
      <c r="N3076" s="21" t="e">
        <f>IF(OR($B3076="",N$3&lt;$D3076+Настройки!$B$7),0,MAX(0,$E3076-MAX(0,SUMIFS(Тех_Движение!$G$2:$G$5111,Тех_Движение!$D$2:$D$5111,$C3076,Тех_Движение!$B$2:$B$5111,"&lt;="&amp;N$3)-$F3076)))</f>
        <v>#VALUE!</v>
      </c>
      <c r="O3076" s="21" t="e">
        <f>IF(OR($B3076="",O$3&lt;$D3076+Настройки!$B$7),0,MAX(0,$E3076-MAX(0,SUMIFS(Тех_Движение!$G$2:$G$5111,Тех_Движение!$D$2:$D$5111,$C3076,Тех_Движение!$B$2:$B$5111,"&lt;="&amp;O$3)-$F3076)))</f>
        <v>#VALUE!</v>
      </c>
      <c r="P3076" s="21" t="e">
        <f>IF(OR($B3076="",P$3&lt;$D3076+Настройки!$B$7),0,MAX(0,$E3076-MAX(0,SUMIFS(Тех_Движение!$G$2:$G$5111,Тех_Движение!$D$2:$D$5111,$C3076,Тех_Движение!$B$2:$B$5111,"&lt;="&amp;P$3)-$F3076)))</f>
        <v>#VALUE!</v>
      </c>
      <c r="Q3076" s="21" t="e">
        <f>IF(OR($B3076="",Q$3&lt;$D3076+Настройки!$B$7),0,MAX(0,$E3076-MAX(0,SUMIFS(Тех_Движение!$G$2:$G$5111,Тех_Движение!$D$2:$D$5111,$C3076,Тех_Движение!$B$2:$B$5111,"&lt;="&amp;Q$3)-$F3076)))</f>
        <v>#VALUE!</v>
      </c>
      <c r="R3076" s="21" t="str">
        <f t="shared" si="142"/>
        <v/>
      </c>
      <c r="S3076" s="23" t="str">
        <f>IF($B3076="","",VLOOKUP($C3076,Настройки!$A$11:$L$17,9,FALSE))</f>
        <v/>
      </c>
      <c r="T3076" s="23" t="str">
        <f t="shared" si="143"/>
        <v/>
      </c>
    </row>
    <row r="3077" spans="1:20" x14ac:dyDescent="0.3">
      <c r="A3077" s="20">
        <f>Тех_Движение!$A$3074</f>
        <v>3073</v>
      </c>
      <c r="B3077" s="20" t="str">
        <f>IF(Тех_Движение!$F$3074&gt;0,Тех_Движение!$I$3074,"")</f>
        <v/>
      </c>
      <c r="C3077" s="20" t="str">
        <f>IF($B3077="","",Тех_Движение!$D$3074)</f>
        <v/>
      </c>
      <c r="D3077" s="9" t="str">
        <f>IF($B3077="","",Тех_Движение!$B$3074)</f>
        <v/>
      </c>
      <c r="E3077" s="21" t="str">
        <f>IF($B3077="","",Тех_Движение!$F$3074)</f>
        <v/>
      </c>
      <c r="F3077" s="21" t="str">
        <f>IF($B3077="","",SUMIFS($E$5:$E3076,$C$5:$C3076,$C3077))</f>
        <v/>
      </c>
      <c r="G3077" s="21" t="str">
        <f>IF($B3077="","",MAX(0,$E3077-MAX(0,SUMIFS(Тех_Движение!$G$2:$G$5111,Тех_Движение!$D$2:$D$5111,$C3077,Тех_Движение!$B$2:$B$5111,"&lt;="&amp;Настройки!$B$5-1)-$F3077)))</f>
        <v/>
      </c>
      <c r="H3077" s="21" t="str">
        <f>IF($B3077="","",IF(AND($D3077&gt;=Настройки!$B$5,$D3077&lt;=Настройки!$B$6),$E3077,0))</f>
        <v/>
      </c>
      <c r="I3077" s="21" t="str">
        <f t="shared" ref="I3077:I3140" si="144">IF($B3077="","",$G3077+$H3077-$J3077)</f>
        <v/>
      </c>
      <c r="J3077" s="21" t="str">
        <f>IF($B3077="","",MAX(0,$E3077-MAX(0,SUMIFS(Тех_Движение!$G$2:$G$5111,Тех_Движение!$D$2:$D$5111,$C3077,Тех_Движение!$B$2:$B$5111,"&lt;="&amp;Настройки!$B$6)-$F3077)))</f>
        <v/>
      </c>
      <c r="K3077" s="21" t="e">
        <f>IF(OR($B3077="",K$3&lt;$D3077+Настройки!$B$7),0,MAX(0,$E3077-MAX(0,SUMIFS(Тех_Движение!$G$2:$G$5111,Тех_Движение!$D$2:$D$5111,$C3077,Тех_Движение!$B$2:$B$5111,"&lt;="&amp;K$3)-$F3077)))</f>
        <v>#VALUE!</v>
      </c>
      <c r="L3077" s="21" t="e">
        <f>IF(OR($B3077="",L$3&lt;$D3077+Настройки!$B$7),0,MAX(0,$E3077-MAX(0,SUMIFS(Тех_Движение!$G$2:$G$5111,Тех_Движение!$D$2:$D$5111,$C3077,Тех_Движение!$B$2:$B$5111,"&lt;="&amp;L$3)-$F3077)))</f>
        <v>#VALUE!</v>
      </c>
      <c r="M3077" s="21" t="e">
        <f>IF(OR($B3077="",M$3&lt;$D3077+Настройки!$B$7),0,MAX(0,$E3077-MAX(0,SUMIFS(Тех_Движение!$G$2:$G$5111,Тех_Движение!$D$2:$D$5111,$C3077,Тех_Движение!$B$2:$B$5111,"&lt;="&amp;M$3)-$F3077)))</f>
        <v>#VALUE!</v>
      </c>
      <c r="N3077" s="21" t="e">
        <f>IF(OR($B3077="",N$3&lt;$D3077+Настройки!$B$7),0,MAX(0,$E3077-MAX(0,SUMIFS(Тех_Движение!$G$2:$G$5111,Тех_Движение!$D$2:$D$5111,$C3077,Тех_Движение!$B$2:$B$5111,"&lt;="&amp;N$3)-$F3077)))</f>
        <v>#VALUE!</v>
      </c>
      <c r="O3077" s="21" t="e">
        <f>IF(OR($B3077="",O$3&lt;$D3077+Настройки!$B$7),0,MAX(0,$E3077-MAX(0,SUMIFS(Тех_Движение!$G$2:$G$5111,Тех_Движение!$D$2:$D$5111,$C3077,Тех_Движение!$B$2:$B$5111,"&lt;="&amp;O$3)-$F3077)))</f>
        <v>#VALUE!</v>
      </c>
      <c r="P3077" s="21" t="e">
        <f>IF(OR($B3077="",P$3&lt;$D3077+Настройки!$B$7),0,MAX(0,$E3077-MAX(0,SUMIFS(Тех_Движение!$G$2:$G$5111,Тех_Движение!$D$2:$D$5111,$C3077,Тех_Движение!$B$2:$B$5111,"&lt;="&amp;P$3)-$F3077)))</f>
        <v>#VALUE!</v>
      </c>
      <c r="Q3077" s="21" t="e">
        <f>IF(OR($B3077="",Q$3&lt;$D3077+Настройки!$B$7),0,MAX(0,$E3077-MAX(0,SUMIFS(Тех_Движение!$G$2:$G$5111,Тех_Движение!$D$2:$D$5111,$C3077,Тех_Движение!$B$2:$B$5111,"&lt;="&amp;Q$3)-$F3077)))</f>
        <v>#VALUE!</v>
      </c>
      <c r="R3077" s="21" t="str">
        <f t="shared" ref="R3077:R3140" si="145">IF($B3077="","",SUM($K3077:$Q3077))</f>
        <v/>
      </c>
      <c r="S3077" s="23" t="str">
        <f>IF($B3077="","",VLOOKUP($C3077,Настройки!$A$11:$L$17,9,FALSE))</f>
        <v/>
      </c>
      <c r="T3077" s="23" t="str">
        <f t="shared" ref="T3077:T3140" si="146">IF($B3077="","",$R3077*$S3077)</f>
        <v/>
      </c>
    </row>
    <row r="3078" spans="1:20" x14ac:dyDescent="0.3">
      <c r="A3078" s="20">
        <f>Тех_Движение!$A$3075</f>
        <v>3074</v>
      </c>
      <c r="B3078" s="20" t="str">
        <f>IF(Тех_Движение!$F$3075&gt;0,Тех_Движение!$I$3075,"")</f>
        <v/>
      </c>
      <c r="C3078" s="20" t="str">
        <f>IF($B3078="","",Тех_Движение!$D$3075)</f>
        <v/>
      </c>
      <c r="D3078" s="9" t="str">
        <f>IF($B3078="","",Тех_Движение!$B$3075)</f>
        <v/>
      </c>
      <c r="E3078" s="21" t="str">
        <f>IF($B3078="","",Тех_Движение!$F$3075)</f>
        <v/>
      </c>
      <c r="F3078" s="21" t="str">
        <f>IF($B3078="","",SUMIFS($E$5:$E3077,$C$5:$C3077,$C3078))</f>
        <v/>
      </c>
      <c r="G3078" s="21" t="str">
        <f>IF($B3078="","",MAX(0,$E3078-MAX(0,SUMIFS(Тех_Движение!$G$2:$G$5111,Тех_Движение!$D$2:$D$5111,$C3078,Тех_Движение!$B$2:$B$5111,"&lt;="&amp;Настройки!$B$5-1)-$F3078)))</f>
        <v/>
      </c>
      <c r="H3078" s="21" t="str">
        <f>IF($B3078="","",IF(AND($D3078&gt;=Настройки!$B$5,$D3078&lt;=Настройки!$B$6),$E3078,0))</f>
        <v/>
      </c>
      <c r="I3078" s="21" t="str">
        <f t="shared" si="144"/>
        <v/>
      </c>
      <c r="J3078" s="21" t="str">
        <f>IF($B3078="","",MAX(0,$E3078-MAX(0,SUMIFS(Тех_Движение!$G$2:$G$5111,Тех_Движение!$D$2:$D$5111,$C3078,Тех_Движение!$B$2:$B$5111,"&lt;="&amp;Настройки!$B$6)-$F3078)))</f>
        <v/>
      </c>
      <c r="K3078" s="21" t="e">
        <f>IF(OR($B3078="",K$3&lt;$D3078+Настройки!$B$7),0,MAX(0,$E3078-MAX(0,SUMIFS(Тех_Движение!$G$2:$G$5111,Тех_Движение!$D$2:$D$5111,$C3078,Тех_Движение!$B$2:$B$5111,"&lt;="&amp;K$3)-$F3078)))</f>
        <v>#VALUE!</v>
      </c>
      <c r="L3078" s="21" t="e">
        <f>IF(OR($B3078="",L$3&lt;$D3078+Настройки!$B$7),0,MAX(0,$E3078-MAX(0,SUMIFS(Тех_Движение!$G$2:$G$5111,Тех_Движение!$D$2:$D$5111,$C3078,Тех_Движение!$B$2:$B$5111,"&lt;="&amp;L$3)-$F3078)))</f>
        <v>#VALUE!</v>
      </c>
      <c r="M3078" s="21" t="e">
        <f>IF(OR($B3078="",M$3&lt;$D3078+Настройки!$B$7),0,MAX(0,$E3078-MAX(0,SUMIFS(Тех_Движение!$G$2:$G$5111,Тех_Движение!$D$2:$D$5111,$C3078,Тех_Движение!$B$2:$B$5111,"&lt;="&amp;M$3)-$F3078)))</f>
        <v>#VALUE!</v>
      </c>
      <c r="N3078" s="21" t="e">
        <f>IF(OR($B3078="",N$3&lt;$D3078+Настройки!$B$7),0,MAX(0,$E3078-MAX(0,SUMIFS(Тех_Движение!$G$2:$G$5111,Тех_Движение!$D$2:$D$5111,$C3078,Тех_Движение!$B$2:$B$5111,"&lt;="&amp;N$3)-$F3078)))</f>
        <v>#VALUE!</v>
      </c>
      <c r="O3078" s="21" t="e">
        <f>IF(OR($B3078="",O$3&lt;$D3078+Настройки!$B$7),0,MAX(0,$E3078-MAX(0,SUMIFS(Тех_Движение!$G$2:$G$5111,Тех_Движение!$D$2:$D$5111,$C3078,Тех_Движение!$B$2:$B$5111,"&lt;="&amp;O$3)-$F3078)))</f>
        <v>#VALUE!</v>
      </c>
      <c r="P3078" s="21" t="e">
        <f>IF(OR($B3078="",P$3&lt;$D3078+Настройки!$B$7),0,MAX(0,$E3078-MAX(0,SUMIFS(Тех_Движение!$G$2:$G$5111,Тех_Движение!$D$2:$D$5111,$C3078,Тех_Движение!$B$2:$B$5111,"&lt;="&amp;P$3)-$F3078)))</f>
        <v>#VALUE!</v>
      </c>
      <c r="Q3078" s="21" t="e">
        <f>IF(OR($B3078="",Q$3&lt;$D3078+Настройки!$B$7),0,MAX(0,$E3078-MAX(0,SUMIFS(Тех_Движение!$G$2:$G$5111,Тех_Движение!$D$2:$D$5111,$C3078,Тех_Движение!$B$2:$B$5111,"&lt;="&amp;Q$3)-$F3078)))</f>
        <v>#VALUE!</v>
      </c>
      <c r="R3078" s="21" t="str">
        <f t="shared" si="145"/>
        <v/>
      </c>
      <c r="S3078" s="23" t="str">
        <f>IF($B3078="","",VLOOKUP($C3078,Настройки!$A$11:$L$17,9,FALSE))</f>
        <v/>
      </c>
      <c r="T3078" s="23" t="str">
        <f t="shared" si="146"/>
        <v/>
      </c>
    </row>
    <row r="3079" spans="1:20" x14ac:dyDescent="0.3">
      <c r="A3079" s="20">
        <f>Тех_Движение!$A$3076</f>
        <v>3075</v>
      </c>
      <c r="B3079" s="20" t="str">
        <f>IF(Тех_Движение!$F$3076&gt;0,Тех_Движение!$I$3076,"")</f>
        <v/>
      </c>
      <c r="C3079" s="20" t="str">
        <f>IF($B3079="","",Тех_Движение!$D$3076)</f>
        <v/>
      </c>
      <c r="D3079" s="9" t="str">
        <f>IF($B3079="","",Тех_Движение!$B$3076)</f>
        <v/>
      </c>
      <c r="E3079" s="21" t="str">
        <f>IF($B3079="","",Тех_Движение!$F$3076)</f>
        <v/>
      </c>
      <c r="F3079" s="21" t="str">
        <f>IF($B3079="","",SUMIFS($E$5:$E3078,$C$5:$C3078,$C3079))</f>
        <v/>
      </c>
      <c r="G3079" s="21" t="str">
        <f>IF($B3079="","",MAX(0,$E3079-MAX(0,SUMIFS(Тех_Движение!$G$2:$G$5111,Тех_Движение!$D$2:$D$5111,$C3079,Тех_Движение!$B$2:$B$5111,"&lt;="&amp;Настройки!$B$5-1)-$F3079)))</f>
        <v/>
      </c>
      <c r="H3079" s="21" t="str">
        <f>IF($B3079="","",IF(AND($D3079&gt;=Настройки!$B$5,$D3079&lt;=Настройки!$B$6),$E3079,0))</f>
        <v/>
      </c>
      <c r="I3079" s="21" t="str">
        <f t="shared" si="144"/>
        <v/>
      </c>
      <c r="J3079" s="21" t="str">
        <f>IF($B3079="","",MAX(0,$E3079-MAX(0,SUMIFS(Тех_Движение!$G$2:$G$5111,Тех_Движение!$D$2:$D$5111,$C3079,Тех_Движение!$B$2:$B$5111,"&lt;="&amp;Настройки!$B$6)-$F3079)))</f>
        <v/>
      </c>
      <c r="K3079" s="21" t="e">
        <f>IF(OR($B3079="",K$3&lt;$D3079+Настройки!$B$7),0,MAX(0,$E3079-MAX(0,SUMIFS(Тех_Движение!$G$2:$G$5111,Тех_Движение!$D$2:$D$5111,$C3079,Тех_Движение!$B$2:$B$5111,"&lt;="&amp;K$3)-$F3079)))</f>
        <v>#VALUE!</v>
      </c>
      <c r="L3079" s="21" t="e">
        <f>IF(OR($B3079="",L$3&lt;$D3079+Настройки!$B$7),0,MAX(0,$E3079-MAX(0,SUMIFS(Тех_Движение!$G$2:$G$5111,Тех_Движение!$D$2:$D$5111,$C3079,Тех_Движение!$B$2:$B$5111,"&lt;="&amp;L$3)-$F3079)))</f>
        <v>#VALUE!</v>
      </c>
      <c r="M3079" s="21" t="e">
        <f>IF(OR($B3079="",M$3&lt;$D3079+Настройки!$B$7),0,MAX(0,$E3079-MAX(0,SUMIFS(Тех_Движение!$G$2:$G$5111,Тех_Движение!$D$2:$D$5111,$C3079,Тех_Движение!$B$2:$B$5111,"&lt;="&amp;M$3)-$F3079)))</f>
        <v>#VALUE!</v>
      </c>
      <c r="N3079" s="21" t="e">
        <f>IF(OR($B3079="",N$3&lt;$D3079+Настройки!$B$7),0,MAX(0,$E3079-MAX(0,SUMIFS(Тех_Движение!$G$2:$G$5111,Тех_Движение!$D$2:$D$5111,$C3079,Тех_Движение!$B$2:$B$5111,"&lt;="&amp;N$3)-$F3079)))</f>
        <v>#VALUE!</v>
      </c>
      <c r="O3079" s="21" t="e">
        <f>IF(OR($B3079="",O$3&lt;$D3079+Настройки!$B$7),0,MAX(0,$E3079-MAX(0,SUMIFS(Тех_Движение!$G$2:$G$5111,Тех_Движение!$D$2:$D$5111,$C3079,Тех_Движение!$B$2:$B$5111,"&lt;="&amp;O$3)-$F3079)))</f>
        <v>#VALUE!</v>
      </c>
      <c r="P3079" s="21" t="e">
        <f>IF(OR($B3079="",P$3&lt;$D3079+Настройки!$B$7),0,MAX(0,$E3079-MAX(0,SUMIFS(Тех_Движение!$G$2:$G$5111,Тех_Движение!$D$2:$D$5111,$C3079,Тех_Движение!$B$2:$B$5111,"&lt;="&amp;P$3)-$F3079)))</f>
        <v>#VALUE!</v>
      </c>
      <c r="Q3079" s="21" t="e">
        <f>IF(OR($B3079="",Q$3&lt;$D3079+Настройки!$B$7),0,MAX(0,$E3079-MAX(0,SUMIFS(Тех_Движение!$G$2:$G$5111,Тех_Движение!$D$2:$D$5111,$C3079,Тех_Движение!$B$2:$B$5111,"&lt;="&amp;Q$3)-$F3079)))</f>
        <v>#VALUE!</v>
      </c>
      <c r="R3079" s="21" t="str">
        <f t="shared" si="145"/>
        <v/>
      </c>
      <c r="S3079" s="23" t="str">
        <f>IF($B3079="","",VLOOKUP($C3079,Настройки!$A$11:$L$17,9,FALSE))</f>
        <v/>
      </c>
      <c r="T3079" s="23" t="str">
        <f t="shared" si="146"/>
        <v/>
      </c>
    </row>
    <row r="3080" spans="1:20" x14ac:dyDescent="0.3">
      <c r="A3080" s="20">
        <f>Тех_Движение!$A$3077</f>
        <v>3076</v>
      </c>
      <c r="B3080" s="20" t="str">
        <f>IF(Тех_Движение!$F$3077&gt;0,Тех_Движение!$I$3077,"")</f>
        <v/>
      </c>
      <c r="C3080" s="20" t="str">
        <f>IF($B3080="","",Тех_Движение!$D$3077)</f>
        <v/>
      </c>
      <c r="D3080" s="9" t="str">
        <f>IF($B3080="","",Тех_Движение!$B$3077)</f>
        <v/>
      </c>
      <c r="E3080" s="21" t="str">
        <f>IF($B3080="","",Тех_Движение!$F$3077)</f>
        <v/>
      </c>
      <c r="F3080" s="21" t="str">
        <f>IF($B3080="","",SUMIFS($E$5:$E3079,$C$5:$C3079,$C3080))</f>
        <v/>
      </c>
      <c r="G3080" s="21" t="str">
        <f>IF($B3080="","",MAX(0,$E3080-MAX(0,SUMIFS(Тех_Движение!$G$2:$G$5111,Тех_Движение!$D$2:$D$5111,$C3080,Тех_Движение!$B$2:$B$5111,"&lt;="&amp;Настройки!$B$5-1)-$F3080)))</f>
        <v/>
      </c>
      <c r="H3080" s="21" t="str">
        <f>IF($B3080="","",IF(AND($D3080&gt;=Настройки!$B$5,$D3080&lt;=Настройки!$B$6),$E3080,0))</f>
        <v/>
      </c>
      <c r="I3080" s="21" t="str">
        <f t="shared" si="144"/>
        <v/>
      </c>
      <c r="J3080" s="21" t="str">
        <f>IF($B3080="","",MAX(0,$E3080-MAX(0,SUMIFS(Тех_Движение!$G$2:$G$5111,Тех_Движение!$D$2:$D$5111,$C3080,Тех_Движение!$B$2:$B$5111,"&lt;="&amp;Настройки!$B$6)-$F3080)))</f>
        <v/>
      </c>
      <c r="K3080" s="21" t="e">
        <f>IF(OR($B3080="",K$3&lt;$D3080+Настройки!$B$7),0,MAX(0,$E3080-MAX(0,SUMIFS(Тех_Движение!$G$2:$G$5111,Тех_Движение!$D$2:$D$5111,$C3080,Тех_Движение!$B$2:$B$5111,"&lt;="&amp;K$3)-$F3080)))</f>
        <v>#VALUE!</v>
      </c>
      <c r="L3080" s="21" t="e">
        <f>IF(OR($B3080="",L$3&lt;$D3080+Настройки!$B$7),0,MAX(0,$E3080-MAX(0,SUMIFS(Тех_Движение!$G$2:$G$5111,Тех_Движение!$D$2:$D$5111,$C3080,Тех_Движение!$B$2:$B$5111,"&lt;="&amp;L$3)-$F3080)))</f>
        <v>#VALUE!</v>
      </c>
      <c r="M3080" s="21" t="e">
        <f>IF(OR($B3080="",M$3&lt;$D3080+Настройки!$B$7),0,MAX(0,$E3080-MAX(0,SUMIFS(Тех_Движение!$G$2:$G$5111,Тех_Движение!$D$2:$D$5111,$C3080,Тех_Движение!$B$2:$B$5111,"&lt;="&amp;M$3)-$F3080)))</f>
        <v>#VALUE!</v>
      </c>
      <c r="N3080" s="21" t="e">
        <f>IF(OR($B3080="",N$3&lt;$D3080+Настройки!$B$7),0,MAX(0,$E3080-MAX(0,SUMIFS(Тех_Движение!$G$2:$G$5111,Тех_Движение!$D$2:$D$5111,$C3080,Тех_Движение!$B$2:$B$5111,"&lt;="&amp;N$3)-$F3080)))</f>
        <v>#VALUE!</v>
      </c>
      <c r="O3080" s="21" t="e">
        <f>IF(OR($B3080="",O$3&lt;$D3080+Настройки!$B$7),0,MAX(0,$E3080-MAX(0,SUMIFS(Тех_Движение!$G$2:$G$5111,Тех_Движение!$D$2:$D$5111,$C3080,Тех_Движение!$B$2:$B$5111,"&lt;="&amp;O$3)-$F3080)))</f>
        <v>#VALUE!</v>
      </c>
      <c r="P3080" s="21" t="e">
        <f>IF(OR($B3080="",P$3&lt;$D3080+Настройки!$B$7),0,MAX(0,$E3080-MAX(0,SUMIFS(Тех_Движение!$G$2:$G$5111,Тех_Движение!$D$2:$D$5111,$C3080,Тех_Движение!$B$2:$B$5111,"&lt;="&amp;P$3)-$F3080)))</f>
        <v>#VALUE!</v>
      </c>
      <c r="Q3080" s="21" t="e">
        <f>IF(OR($B3080="",Q$3&lt;$D3080+Настройки!$B$7),0,MAX(0,$E3080-MAX(0,SUMIFS(Тех_Движение!$G$2:$G$5111,Тех_Движение!$D$2:$D$5111,$C3080,Тех_Движение!$B$2:$B$5111,"&lt;="&amp;Q$3)-$F3080)))</f>
        <v>#VALUE!</v>
      </c>
      <c r="R3080" s="21" t="str">
        <f t="shared" si="145"/>
        <v/>
      </c>
      <c r="S3080" s="23" t="str">
        <f>IF($B3080="","",VLOOKUP($C3080,Настройки!$A$11:$L$17,9,FALSE))</f>
        <v/>
      </c>
      <c r="T3080" s="23" t="str">
        <f t="shared" si="146"/>
        <v/>
      </c>
    </row>
    <row r="3081" spans="1:20" x14ac:dyDescent="0.3">
      <c r="A3081" s="20">
        <f>Тех_Движение!$A$3078</f>
        <v>3077</v>
      </c>
      <c r="B3081" s="20" t="str">
        <f>IF(Тех_Движение!$F$3078&gt;0,Тех_Движение!$I$3078,"")</f>
        <v/>
      </c>
      <c r="C3081" s="20" t="str">
        <f>IF($B3081="","",Тех_Движение!$D$3078)</f>
        <v/>
      </c>
      <c r="D3081" s="9" t="str">
        <f>IF($B3081="","",Тех_Движение!$B$3078)</f>
        <v/>
      </c>
      <c r="E3081" s="21" t="str">
        <f>IF($B3081="","",Тех_Движение!$F$3078)</f>
        <v/>
      </c>
      <c r="F3081" s="21" t="str">
        <f>IF($B3081="","",SUMIFS($E$5:$E3080,$C$5:$C3080,$C3081))</f>
        <v/>
      </c>
      <c r="G3081" s="21" t="str">
        <f>IF($B3081="","",MAX(0,$E3081-MAX(0,SUMIFS(Тех_Движение!$G$2:$G$5111,Тех_Движение!$D$2:$D$5111,$C3081,Тех_Движение!$B$2:$B$5111,"&lt;="&amp;Настройки!$B$5-1)-$F3081)))</f>
        <v/>
      </c>
      <c r="H3081" s="21" t="str">
        <f>IF($B3081="","",IF(AND($D3081&gt;=Настройки!$B$5,$D3081&lt;=Настройки!$B$6),$E3081,0))</f>
        <v/>
      </c>
      <c r="I3081" s="21" t="str">
        <f t="shared" si="144"/>
        <v/>
      </c>
      <c r="J3081" s="21" t="str">
        <f>IF($B3081="","",MAX(0,$E3081-MAX(0,SUMIFS(Тех_Движение!$G$2:$G$5111,Тех_Движение!$D$2:$D$5111,$C3081,Тех_Движение!$B$2:$B$5111,"&lt;="&amp;Настройки!$B$6)-$F3081)))</f>
        <v/>
      </c>
      <c r="K3081" s="21" t="e">
        <f>IF(OR($B3081="",K$3&lt;$D3081+Настройки!$B$7),0,MAX(0,$E3081-MAX(0,SUMIFS(Тех_Движение!$G$2:$G$5111,Тех_Движение!$D$2:$D$5111,$C3081,Тех_Движение!$B$2:$B$5111,"&lt;="&amp;K$3)-$F3081)))</f>
        <v>#VALUE!</v>
      </c>
      <c r="L3081" s="21" t="e">
        <f>IF(OR($B3081="",L$3&lt;$D3081+Настройки!$B$7),0,MAX(0,$E3081-MAX(0,SUMIFS(Тех_Движение!$G$2:$G$5111,Тех_Движение!$D$2:$D$5111,$C3081,Тех_Движение!$B$2:$B$5111,"&lt;="&amp;L$3)-$F3081)))</f>
        <v>#VALUE!</v>
      </c>
      <c r="M3081" s="21" t="e">
        <f>IF(OR($B3081="",M$3&lt;$D3081+Настройки!$B$7),0,MAX(0,$E3081-MAX(0,SUMIFS(Тех_Движение!$G$2:$G$5111,Тех_Движение!$D$2:$D$5111,$C3081,Тех_Движение!$B$2:$B$5111,"&lt;="&amp;M$3)-$F3081)))</f>
        <v>#VALUE!</v>
      </c>
      <c r="N3081" s="21" t="e">
        <f>IF(OR($B3081="",N$3&lt;$D3081+Настройки!$B$7),0,MAX(0,$E3081-MAX(0,SUMIFS(Тех_Движение!$G$2:$G$5111,Тех_Движение!$D$2:$D$5111,$C3081,Тех_Движение!$B$2:$B$5111,"&lt;="&amp;N$3)-$F3081)))</f>
        <v>#VALUE!</v>
      </c>
      <c r="O3081" s="21" t="e">
        <f>IF(OR($B3081="",O$3&lt;$D3081+Настройки!$B$7),0,MAX(0,$E3081-MAX(0,SUMIFS(Тех_Движение!$G$2:$G$5111,Тех_Движение!$D$2:$D$5111,$C3081,Тех_Движение!$B$2:$B$5111,"&lt;="&amp;O$3)-$F3081)))</f>
        <v>#VALUE!</v>
      </c>
      <c r="P3081" s="21" t="e">
        <f>IF(OR($B3081="",P$3&lt;$D3081+Настройки!$B$7),0,MAX(0,$E3081-MAX(0,SUMIFS(Тех_Движение!$G$2:$G$5111,Тех_Движение!$D$2:$D$5111,$C3081,Тех_Движение!$B$2:$B$5111,"&lt;="&amp;P$3)-$F3081)))</f>
        <v>#VALUE!</v>
      </c>
      <c r="Q3081" s="21" t="e">
        <f>IF(OR($B3081="",Q$3&lt;$D3081+Настройки!$B$7),0,MAX(0,$E3081-MAX(0,SUMIFS(Тех_Движение!$G$2:$G$5111,Тех_Движение!$D$2:$D$5111,$C3081,Тех_Движение!$B$2:$B$5111,"&lt;="&amp;Q$3)-$F3081)))</f>
        <v>#VALUE!</v>
      </c>
      <c r="R3081" s="21" t="str">
        <f t="shared" si="145"/>
        <v/>
      </c>
      <c r="S3081" s="23" t="str">
        <f>IF($B3081="","",VLOOKUP($C3081,Настройки!$A$11:$L$17,9,FALSE))</f>
        <v/>
      </c>
      <c r="T3081" s="23" t="str">
        <f t="shared" si="146"/>
        <v/>
      </c>
    </row>
    <row r="3082" spans="1:20" x14ac:dyDescent="0.3">
      <c r="A3082" s="20">
        <f>Тех_Движение!$A$3079</f>
        <v>3078</v>
      </c>
      <c r="B3082" s="20" t="str">
        <f>IF(Тех_Движение!$F$3079&gt;0,Тех_Движение!$I$3079,"")</f>
        <v/>
      </c>
      <c r="C3082" s="20" t="str">
        <f>IF($B3082="","",Тех_Движение!$D$3079)</f>
        <v/>
      </c>
      <c r="D3082" s="9" t="str">
        <f>IF($B3082="","",Тех_Движение!$B$3079)</f>
        <v/>
      </c>
      <c r="E3082" s="21" t="str">
        <f>IF($B3082="","",Тех_Движение!$F$3079)</f>
        <v/>
      </c>
      <c r="F3082" s="21" t="str">
        <f>IF($B3082="","",SUMIFS($E$5:$E3081,$C$5:$C3081,$C3082))</f>
        <v/>
      </c>
      <c r="G3082" s="21" t="str">
        <f>IF($B3082="","",MAX(0,$E3082-MAX(0,SUMIFS(Тех_Движение!$G$2:$G$5111,Тех_Движение!$D$2:$D$5111,$C3082,Тех_Движение!$B$2:$B$5111,"&lt;="&amp;Настройки!$B$5-1)-$F3082)))</f>
        <v/>
      </c>
      <c r="H3082" s="21" t="str">
        <f>IF($B3082="","",IF(AND($D3082&gt;=Настройки!$B$5,$D3082&lt;=Настройки!$B$6),$E3082,0))</f>
        <v/>
      </c>
      <c r="I3082" s="21" t="str">
        <f t="shared" si="144"/>
        <v/>
      </c>
      <c r="J3082" s="21" t="str">
        <f>IF($B3082="","",MAX(0,$E3082-MAX(0,SUMIFS(Тех_Движение!$G$2:$G$5111,Тех_Движение!$D$2:$D$5111,$C3082,Тех_Движение!$B$2:$B$5111,"&lt;="&amp;Настройки!$B$6)-$F3082)))</f>
        <v/>
      </c>
      <c r="K3082" s="21" t="e">
        <f>IF(OR($B3082="",K$3&lt;$D3082+Настройки!$B$7),0,MAX(0,$E3082-MAX(0,SUMIFS(Тех_Движение!$G$2:$G$5111,Тех_Движение!$D$2:$D$5111,$C3082,Тех_Движение!$B$2:$B$5111,"&lt;="&amp;K$3)-$F3082)))</f>
        <v>#VALUE!</v>
      </c>
      <c r="L3082" s="21" t="e">
        <f>IF(OR($B3082="",L$3&lt;$D3082+Настройки!$B$7),0,MAX(0,$E3082-MAX(0,SUMIFS(Тех_Движение!$G$2:$G$5111,Тех_Движение!$D$2:$D$5111,$C3082,Тех_Движение!$B$2:$B$5111,"&lt;="&amp;L$3)-$F3082)))</f>
        <v>#VALUE!</v>
      </c>
      <c r="M3082" s="21" t="e">
        <f>IF(OR($B3082="",M$3&lt;$D3082+Настройки!$B$7),0,MAX(0,$E3082-MAX(0,SUMIFS(Тех_Движение!$G$2:$G$5111,Тех_Движение!$D$2:$D$5111,$C3082,Тех_Движение!$B$2:$B$5111,"&lt;="&amp;M$3)-$F3082)))</f>
        <v>#VALUE!</v>
      </c>
      <c r="N3082" s="21" t="e">
        <f>IF(OR($B3082="",N$3&lt;$D3082+Настройки!$B$7),0,MAX(0,$E3082-MAX(0,SUMIFS(Тех_Движение!$G$2:$G$5111,Тех_Движение!$D$2:$D$5111,$C3082,Тех_Движение!$B$2:$B$5111,"&lt;="&amp;N$3)-$F3082)))</f>
        <v>#VALUE!</v>
      </c>
      <c r="O3082" s="21" t="e">
        <f>IF(OR($B3082="",O$3&lt;$D3082+Настройки!$B$7),0,MAX(0,$E3082-MAX(0,SUMIFS(Тех_Движение!$G$2:$G$5111,Тех_Движение!$D$2:$D$5111,$C3082,Тех_Движение!$B$2:$B$5111,"&lt;="&amp;O$3)-$F3082)))</f>
        <v>#VALUE!</v>
      </c>
      <c r="P3082" s="21" t="e">
        <f>IF(OR($B3082="",P$3&lt;$D3082+Настройки!$B$7),0,MAX(0,$E3082-MAX(0,SUMIFS(Тех_Движение!$G$2:$G$5111,Тех_Движение!$D$2:$D$5111,$C3082,Тех_Движение!$B$2:$B$5111,"&lt;="&amp;P$3)-$F3082)))</f>
        <v>#VALUE!</v>
      </c>
      <c r="Q3082" s="21" t="e">
        <f>IF(OR($B3082="",Q$3&lt;$D3082+Настройки!$B$7),0,MAX(0,$E3082-MAX(0,SUMIFS(Тех_Движение!$G$2:$G$5111,Тех_Движение!$D$2:$D$5111,$C3082,Тех_Движение!$B$2:$B$5111,"&lt;="&amp;Q$3)-$F3082)))</f>
        <v>#VALUE!</v>
      </c>
      <c r="R3082" s="21" t="str">
        <f t="shared" si="145"/>
        <v/>
      </c>
      <c r="S3082" s="23" t="str">
        <f>IF($B3082="","",VLOOKUP($C3082,Настройки!$A$11:$L$17,9,FALSE))</f>
        <v/>
      </c>
      <c r="T3082" s="23" t="str">
        <f t="shared" si="146"/>
        <v/>
      </c>
    </row>
    <row r="3083" spans="1:20" x14ac:dyDescent="0.3">
      <c r="A3083" s="20">
        <f>Тех_Движение!$A$3080</f>
        <v>3079</v>
      </c>
      <c r="B3083" s="20" t="str">
        <f>IF(Тех_Движение!$F$3080&gt;0,Тех_Движение!$I$3080,"")</f>
        <v/>
      </c>
      <c r="C3083" s="20" t="str">
        <f>IF($B3083="","",Тех_Движение!$D$3080)</f>
        <v/>
      </c>
      <c r="D3083" s="9" t="str">
        <f>IF($B3083="","",Тех_Движение!$B$3080)</f>
        <v/>
      </c>
      <c r="E3083" s="21" t="str">
        <f>IF($B3083="","",Тех_Движение!$F$3080)</f>
        <v/>
      </c>
      <c r="F3083" s="21" t="str">
        <f>IF($B3083="","",SUMIFS($E$5:$E3082,$C$5:$C3082,$C3083))</f>
        <v/>
      </c>
      <c r="G3083" s="21" t="str">
        <f>IF($B3083="","",MAX(0,$E3083-MAX(0,SUMIFS(Тех_Движение!$G$2:$G$5111,Тех_Движение!$D$2:$D$5111,$C3083,Тех_Движение!$B$2:$B$5111,"&lt;="&amp;Настройки!$B$5-1)-$F3083)))</f>
        <v/>
      </c>
      <c r="H3083" s="21" t="str">
        <f>IF($B3083="","",IF(AND($D3083&gt;=Настройки!$B$5,$D3083&lt;=Настройки!$B$6),$E3083,0))</f>
        <v/>
      </c>
      <c r="I3083" s="21" t="str">
        <f t="shared" si="144"/>
        <v/>
      </c>
      <c r="J3083" s="21" t="str">
        <f>IF($B3083="","",MAX(0,$E3083-MAX(0,SUMIFS(Тех_Движение!$G$2:$G$5111,Тех_Движение!$D$2:$D$5111,$C3083,Тех_Движение!$B$2:$B$5111,"&lt;="&amp;Настройки!$B$6)-$F3083)))</f>
        <v/>
      </c>
      <c r="K3083" s="21" t="e">
        <f>IF(OR($B3083="",K$3&lt;$D3083+Настройки!$B$7),0,MAX(0,$E3083-MAX(0,SUMIFS(Тех_Движение!$G$2:$G$5111,Тех_Движение!$D$2:$D$5111,$C3083,Тех_Движение!$B$2:$B$5111,"&lt;="&amp;K$3)-$F3083)))</f>
        <v>#VALUE!</v>
      </c>
      <c r="L3083" s="21" t="e">
        <f>IF(OR($B3083="",L$3&lt;$D3083+Настройки!$B$7),0,MAX(0,$E3083-MAX(0,SUMIFS(Тех_Движение!$G$2:$G$5111,Тех_Движение!$D$2:$D$5111,$C3083,Тех_Движение!$B$2:$B$5111,"&lt;="&amp;L$3)-$F3083)))</f>
        <v>#VALUE!</v>
      </c>
      <c r="M3083" s="21" t="e">
        <f>IF(OR($B3083="",M$3&lt;$D3083+Настройки!$B$7),0,MAX(0,$E3083-MAX(0,SUMIFS(Тех_Движение!$G$2:$G$5111,Тех_Движение!$D$2:$D$5111,$C3083,Тех_Движение!$B$2:$B$5111,"&lt;="&amp;M$3)-$F3083)))</f>
        <v>#VALUE!</v>
      </c>
      <c r="N3083" s="21" t="e">
        <f>IF(OR($B3083="",N$3&lt;$D3083+Настройки!$B$7),0,MAX(0,$E3083-MAX(0,SUMIFS(Тех_Движение!$G$2:$G$5111,Тех_Движение!$D$2:$D$5111,$C3083,Тех_Движение!$B$2:$B$5111,"&lt;="&amp;N$3)-$F3083)))</f>
        <v>#VALUE!</v>
      </c>
      <c r="O3083" s="21" t="e">
        <f>IF(OR($B3083="",O$3&lt;$D3083+Настройки!$B$7),0,MAX(0,$E3083-MAX(0,SUMIFS(Тех_Движение!$G$2:$G$5111,Тех_Движение!$D$2:$D$5111,$C3083,Тех_Движение!$B$2:$B$5111,"&lt;="&amp;O$3)-$F3083)))</f>
        <v>#VALUE!</v>
      </c>
      <c r="P3083" s="21" t="e">
        <f>IF(OR($B3083="",P$3&lt;$D3083+Настройки!$B$7),0,MAX(0,$E3083-MAX(0,SUMIFS(Тех_Движение!$G$2:$G$5111,Тех_Движение!$D$2:$D$5111,$C3083,Тех_Движение!$B$2:$B$5111,"&lt;="&amp;P$3)-$F3083)))</f>
        <v>#VALUE!</v>
      </c>
      <c r="Q3083" s="21" t="e">
        <f>IF(OR($B3083="",Q$3&lt;$D3083+Настройки!$B$7),0,MAX(0,$E3083-MAX(0,SUMIFS(Тех_Движение!$G$2:$G$5111,Тех_Движение!$D$2:$D$5111,$C3083,Тех_Движение!$B$2:$B$5111,"&lt;="&amp;Q$3)-$F3083)))</f>
        <v>#VALUE!</v>
      </c>
      <c r="R3083" s="21" t="str">
        <f t="shared" si="145"/>
        <v/>
      </c>
      <c r="S3083" s="23" t="str">
        <f>IF($B3083="","",VLOOKUP($C3083,Настройки!$A$11:$L$17,9,FALSE))</f>
        <v/>
      </c>
      <c r="T3083" s="23" t="str">
        <f t="shared" si="146"/>
        <v/>
      </c>
    </row>
    <row r="3084" spans="1:20" x14ac:dyDescent="0.3">
      <c r="A3084" s="20">
        <f>Тех_Движение!$A$3081</f>
        <v>3080</v>
      </c>
      <c r="B3084" s="20" t="str">
        <f>IF(Тех_Движение!$F$3081&gt;0,Тех_Движение!$I$3081,"")</f>
        <v/>
      </c>
      <c r="C3084" s="20" t="str">
        <f>IF($B3084="","",Тех_Движение!$D$3081)</f>
        <v/>
      </c>
      <c r="D3084" s="9" t="str">
        <f>IF($B3084="","",Тех_Движение!$B$3081)</f>
        <v/>
      </c>
      <c r="E3084" s="21" t="str">
        <f>IF($B3084="","",Тех_Движение!$F$3081)</f>
        <v/>
      </c>
      <c r="F3084" s="21" t="str">
        <f>IF($B3084="","",SUMIFS($E$5:$E3083,$C$5:$C3083,$C3084))</f>
        <v/>
      </c>
      <c r="G3084" s="21" t="str">
        <f>IF($B3084="","",MAX(0,$E3084-MAX(0,SUMIFS(Тех_Движение!$G$2:$G$5111,Тех_Движение!$D$2:$D$5111,$C3084,Тех_Движение!$B$2:$B$5111,"&lt;="&amp;Настройки!$B$5-1)-$F3084)))</f>
        <v/>
      </c>
      <c r="H3084" s="21" t="str">
        <f>IF($B3084="","",IF(AND($D3084&gt;=Настройки!$B$5,$D3084&lt;=Настройки!$B$6),$E3084,0))</f>
        <v/>
      </c>
      <c r="I3084" s="21" t="str">
        <f t="shared" si="144"/>
        <v/>
      </c>
      <c r="J3084" s="21" t="str">
        <f>IF($B3084="","",MAX(0,$E3084-MAX(0,SUMIFS(Тех_Движение!$G$2:$G$5111,Тех_Движение!$D$2:$D$5111,$C3084,Тех_Движение!$B$2:$B$5111,"&lt;="&amp;Настройки!$B$6)-$F3084)))</f>
        <v/>
      </c>
      <c r="K3084" s="21" t="e">
        <f>IF(OR($B3084="",K$3&lt;$D3084+Настройки!$B$7),0,MAX(0,$E3084-MAX(0,SUMIFS(Тех_Движение!$G$2:$G$5111,Тех_Движение!$D$2:$D$5111,$C3084,Тех_Движение!$B$2:$B$5111,"&lt;="&amp;K$3)-$F3084)))</f>
        <v>#VALUE!</v>
      </c>
      <c r="L3084" s="21" t="e">
        <f>IF(OR($B3084="",L$3&lt;$D3084+Настройки!$B$7),0,MAX(0,$E3084-MAX(0,SUMIFS(Тех_Движение!$G$2:$G$5111,Тех_Движение!$D$2:$D$5111,$C3084,Тех_Движение!$B$2:$B$5111,"&lt;="&amp;L$3)-$F3084)))</f>
        <v>#VALUE!</v>
      </c>
      <c r="M3084" s="21" t="e">
        <f>IF(OR($B3084="",M$3&lt;$D3084+Настройки!$B$7),0,MAX(0,$E3084-MAX(0,SUMIFS(Тех_Движение!$G$2:$G$5111,Тех_Движение!$D$2:$D$5111,$C3084,Тех_Движение!$B$2:$B$5111,"&lt;="&amp;M$3)-$F3084)))</f>
        <v>#VALUE!</v>
      </c>
      <c r="N3084" s="21" t="e">
        <f>IF(OR($B3084="",N$3&lt;$D3084+Настройки!$B$7),0,MAX(0,$E3084-MAX(0,SUMIFS(Тех_Движение!$G$2:$G$5111,Тех_Движение!$D$2:$D$5111,$C3084,Тех_Движение!$B$2:$B$5111,"&lt;="&amp;N$3)-$F3084)))</f>
        <v>#VALUE!</v>
      </c>
      <c r="O3084" s="21" t="e">
        <f>IF(OR($B3084="",O$3&lt;$D3084+Настройки!$B$7),0,MAX(0,$E3084-MAX(0,SUMIFS(Тех_Движение!$G$2:$G$5111,Тех_Движение!$D$2:$D$5111,$C3084,Тех_Движение!$B$2:$B$5111,"&lt;="&amp;O$3)-$F3084)))</f>
        <v>#VALUE!</v>
      </c>
      <c r="P3084" s="21" t="e">
        <f>IF(OR($B3084="",P$3&lt;$D3084+Настройки!$B$7),0,MAX(0,$E3084-MAX(0,SUMIFS(Тех_Движение!$G$2:$G$5111,Тех_Движение!$D$2:$D$5111,$C3084,Тех_Движение!$B$2:$B$5111,"&lt;="&amp;P$3)-$F3084)))</f>
        <v>#VALUE!</v>
      </c>
      <c r="Q3084" s="21" t="e">
        <f>IF(OR($B3084="",Q$3&lt;$D3084+Настройки!$B$7),0,MAX(0,$E3084-MAX(0,SUMIFS(Тех_Движение!$G$2:$G$5111,Тех_Движение!$D$2:$D$5111,$C3084,Тех_Движение!$B$2:$B$5111,"&lt;="&amp;Q$3)-$F3084)))</f>
        <v>#VALUE!</v>
      </c>
      <c r="R3084" s="21" t="str">
        <f t="shared" si="145"/>
        <v/>
      </c>
      <c r="S3084" s="23" t="str">
        <f>IF($B3084="","",VLOOKUP($C3084,Настройки!$A$11:$L$17,9,FALSE))</f>
        <v/>
      </c>
      <c r="T3084" s="23" t="str">
        <f t="shared" si="146"/>
        <v/>
      </c>
    </row>
    <row r="3085" spans="1:20" x14ac:dyDescent="0.3">
      <c r="A3085" s="20">
        <f>Тех_Движение!$A$3082</f>
        <v>3081</v>
      </c>
      <c r="B3085" s="20" t="str">
        <f>IF(Тех_Движение!$F$3082&gt;0,Тех_Движение!$I$3082,"")</f>
        <v/>
      </c>
      <c r="C3085" s="20" t="str">
        <f>IF($B3085="","",Тех_Движение!$D$3082)</f>
        <v/>
      </c>
      <c r="D3085" s="9" t="str">
        <f>IF($B3085="","",Тех_Движение!$B$3082)</f>
        <v/>
      </c>
      <c r="E3085" s="21" t="str">
        <f>IF($B3085="","",Тех_Движение!$F$3082)</f>
        <v/>
      </c>
      <c r="F3085" s="21" t="str">
        <f>IF($B3085="","",SUMIFS($E$5:$E3084,$C$5:$C3084,$C3085))</f>
        <v/>
      </c>
      <c r="G3085" s="21" t="str">
        <f>IF($B3085="","",MAX(0,$E3085-MAX(0,SUMIFS(Тех_Движение!$G$2:$G$5111,Тех_Движение!$D$2:$D$5111,$C3085,Тех_Движение!$B$2:$B$5111,"&lt;="&amp;Настройки!$B$5-1)-$F3085)))</f>
        <v/>
      </c>
      <c r="H3085" s="21" t="str">
        <f>IF($B3085="","",IF(AND($D3085&gt;=Настройки!$B$5,$D3085&lt;=Настройки!$B$6),$E3085,0))</f>
        <v/>
      </c>
      <c r="I3085" s="21" t="str">
        <f t="shared" si="144"/>
        <v/>
      </c>
      <c r="J3085" s="21" t="str">
        <f>IF($B3085="","",MAX(0,$E3085-MAX(0,SUMIFS(Тех_Движение!$G$2:$G$5111,Тех_Движение!$D$2:$D$5111,$C3085,Тех_Движение!$B$2:$B$5111,"&lt;="&amp;Настройки!$B$6)-$F3085)))</f>
        <v/>
      </c>
      <c r="K3085" s="21" t="e">
        <f>IF(OR($B3085="",K$3&lt;$D3085+Настройки!$B$7),0,MAX(0,$E3085-MAX(0,SUMIFS(Тех_Движение!$G$2:$G$5111,Тех_Движение!$D$2:$D$5111,$C3085,Тех_Движение!$B$2:$B$5111,"&lt;="&amp;K$3)-$F3085)))</f>
        <v>#VALUE!</v>
      </c>
      <c r="L3085" s="21" t="e">
        <f>IF(OR($B3085="",L$3&lt;$D3085+Настройки!$B$7),0,MAX(0,$E3085-MAX(0,SUMIFS(Тех_Движение!$G$2:$G$5111,Тех_Движение!$D$2:$D$5111,$C3085,Тех_Движение!$B$2:$B$5111,"&lt;="&amp;L$3)-$F3085)))</f>
        <v>#VALUE!</v>
      </c>
      <c r="M3085" s="21" t="e">
        <f>IF(OR($B3085="",M$3&lt;$D3085+Настройки!$B$7),0,MAX(0,$E3085-MAX(0,SUMIFS(Тех_Движение!$G$2:$G$5111,Тех_Движение!$D$2:$D$5111,$C3085,Тех_Движение!$B$2:$B$5111,"&lt;="&amp;M$3)-$F3085)))</f>
        <v>#VALUE!</v>
      </c>
      <c r="N3085" s="21" t="e">
        <f>IF(OR($B3085="",N$3&lt;$D3085+Настройки!$B$7),0,MAX(0,$E3085-MAX(0,SUMIFS(Тех_Движение!$G$2:$G$5111,Тех_Движение!$D$2:$D$5111,$C3085,Тех_Движение!$B$2:$B$5111,"&lt;="&amp;N$3)-$F3085)))</f>
        <v>#VALUE!</v>
      </c>
      <c r="O3085" s="21" t="e">
        <f>IF(OR($B3085="",O$3&lt;$D3085+Настройки!$B$7),0,MAX(0,$E3085-MAX(0,SUMIFS(Тех_Движение!$G$2:$G$5111,Тех_Движение!$D$2:$D$5111,$C3085,Тех_Движение!$B$2:$B$5111,"&lt;="&amp;O$3)-$F3085)))</f>
        <v>#VALUE!</v>
      </c>
      <c r="P3085" s="21" t="e">
        <f>IF(OR($B3085="",P$3&lt;$D3085+Настройки!$B$7),0,MAX(0,$E3085-MAX(0,SUMIFS(Тех_Движение!$G$2:$G$5111,Тех_Движение!$D$2:$D$5111,$C3085,Тех_Движение!$B$2:$B$5111,"&lt;="&amp;P$3)-$F3085)))</f>
        <v>#VALUE!</v>
      </c>
      <c r="Q3085" s="21" t="e">
        <f>IF(OR($B3085="",Q$3&lt;$D3085+Настройки!$B$7),0,MAX(0,$E3085-MAX(0,SUMIFS(Тех_Движение!$G$2:$G$5111,Тех_Движение!$D$2:$D$5111,$C3085,Тех_Движение!$B$2:$B$5111,"&lt;="&amp;Q$3)-$F3085)))</f>
        <v>#VALUE!</v>
      </c>
      <c r="R3085" s="21" t="str">
        <f t="shared" si="145"/>
        <v/>
      </c>
      <c r="S3085" s="23" t="str">
        <f>IF($B3085="","",VLOOKUP($C3085,Настройки!$A$11:$L$17,9,FALSE))</f>
        <v/>
      </c>
      <c r="T3085" s="23" t="str">
        <f t="shared" si="146"/>
        <v/>
      </c>
    </row>
    <row r="3086" spans="1:20" x14ac:dyDescent="0.3">
      <c r="A3086" s="20">
        <f>Тех_Движение!$A$3083</f>
        <v>3082</v>
      </c>
      <c r="B3086" s="20" t="str">
        <f>IF(Тех_Движение!$F$3083&gt;0,Тех_Движение!$I$3083,"")</f>
        <v/>
      </c>
      <c r="C3086" s="20" t="str">
        <f>IF($B3086="","",Тех_Движение!$D$3083)</f>
        <v/>
      </c>
      <c r="D3086" s="9" t="str">
        <f>IF($B3086="","",Тех_Движение!$B$3083)</f>
        <v/>
      </c>
      <c r="E3086" s="21" t="str">
        <f>IF($B3086="","",Тех_Движение!$F$3083)</f>
        <v/>
      </c>
      <c r="F3086" s="21" t="str">
        <f>IF($B3086="","",SUMIFS($E$5:$E3085,$C$5:$C3085,$C3086))</f>
        <v/>
      </c>
      <c r="G3086" s="21" t="str">
        <f>IF($B3086="","",MAX(0,$E3086-MAX(0,SUMIFS(Тех_Движение!$G$2:$G$5111,Тех_Движение!$D$2:$D$5111,$C3086,Тех_Движение!$B$2:$B$5111,"&lt;="&amp;Настройки!$B$5-1)-$F3086)))</f>
        <v/>
      </c>
      <c r="H3086" s="21" t="str">
        <f>IF($B3086="","",IF(AND($D3086&gt;=Настройки!$B$5,$D3086&lt;=Настройки!$B$6),$E3086,0))</f>
        <v/>
      </c>
      <c r="I3086" s="21" t="str">
        <f t="shared" si="144"/>
        <v/>
      </c>
      <c r="J3086" s="21" t="str">
        <f>IF($B3086="","",MAX(0,$E3086-MAX(0,SUMIFS(Тех_Движение!$G$2:$G$5111,Тех_Движение!$D$2:$D$5111,$C3086,Тех_Движение!$B$2:$B$5111,"&lt;="&amp;Настройки!$B$6)-$F3086)))</f>
        <v/>
      </c>
      <c r="K3086" s="21" t="e">
        <f>IF(OR($B3086="",K$3&lt;$D3086+Настройки!$B$7),0,MAX(0,$E3086-MAX(0,SUMIFS(Тех_Движение!$G$2:$G$5111,Тех_Движение!$D$2:$D$5111,$C3086,Тех_Движение!$B$2:$B$5111,"&lt;="&amp;K$3)-$F3086)))</f>
        <v>#VALUE!</v>
      </c>
      <c r="L3086" s="21" t="e">
        <f>IF(OR($B3086="",L$3&lt;$D3086+Настройки!$B$7),0,MAX(0,$E3086-MAX(0,SUMIFS(Тех_Движение!$G$2:$G$5111,Тех_Движение!$D$2:$D$5111,$C3086,Тех_Движение!$B$2:$B$5111,"&lt;="&amp;L$3)-$F3086)))</f>
        <v>#VALUE!</v>
      </c>
      <c r="M3086" s="21" t="e">
        <f>IF(OR($B3086="",M$3&lt;$D3086+Настройки!$B$7),0,MAX(0,$E3086-MAX(0,SUMIFS(Тех_Движение!$G$2:$G$5111,Тех_Движение!$D$2:$D$5111,$C3086,Тех_Движение!$B$2:$B$5111,"&lt;="&amp;M$3)-$F3086)))</f>
        <v>#VALUE!</v>
      </c>
      <c r="N3086" s="21" t="e">
        <f>IF(OR($B3086="",N$3&lt;$D3086+Настройки!$B$7),0,MAX(0,$E3086-MAX(0,SUMIFS(Тех_Движение!$G$2:$G$5111,Тех_Движение!$D$2:$D$5111,$C3086,Тех_Движение!$B$2:$B$5111,"&lt;="&amp;N$3)-$F3086)))</f>
        <v>#VALUE!</v>
      </c>
      <c r="O3086" s="21" t="e">
        <f>IF(OR($B3086="",O$3&lt;$D3086+Настройки!$B$7),0,MAX(0,$E3086-MAX(0,SUMIFS(Тех_Движение!$G$2:$G$5111,Тех_Движение!$D$2:$D$5111,$C3086,Тех_Движение!$B$2:$B$5111,"&lt;="&amp;O$3)-$F3086)))</f>
        <v>#VALUE!</v>
      </c>
      <c r="P3086" s="21" t="e">
        <f>IF(OR($B3086="",P$3&lt;$D3086+Настройки!$B$7),0,MAX(0,$E3086-MAX(0,SUMIFS(Тех_Движение!$G$2:$G$5111,Тех_Движение!$D$2:$D$5111,$C3086,Тех_Движение!$B$2:$B$5111,"&lt;="&amp;P$3)-$F3086)))</f>
        <v>#VALUE!</v>
      </c>
      <c r="Q3086" s="21" t="e">
        <f>IF(OR($B3086="",Q$3&lt;$D3086+Настройки!$B$7),0,MAX(0,$E3086-MAX(0,SUMIFS(Тех_Движение!$G$2:$G$5111,Тех_Движение!$D$2:$D$5111,$C3086,Тех_Движение!$B$2:$B$5111,"&lt;="&amp;Q$3)-$F3086)))</f>
        <v>#VALUE!</v>
      </c>
      <c r="R3086" s="21" t="str">
        <f t="shared" si="145"/>
        <v/>
      </c>
      <c r="S3086" s="23" t="str">
        <f>IF($B3086="","",VLOOKUP($C3086,Настройки!$A$11:$L$17,9,FALSE))</f>
        <v/>
      </c>
      <c r="T3086" s="23" t="str">
        <f t="shared" si="146"/>
        <v/>
      </c>
    </row>
    <row r="3087" spans="1:20" x14ac:dyDescent="0.3">
      <c r="A3087" s="20">
        <f>Тех_Движение!$A$3084</f>
        <v>3083</v>
      </c>
      <c r="B3087" s="20" t="str">
        <f>IF(Тех_Движение!$F$3084&gt;0,Тех_Движение!$I$3084,"")</f>
        <v/>
      </c>
      <c r="C3087" s="20" t="str">
        <f>IF($B3087="","",Тех_Движение!$D$3084)</f>
        <v/>
      </c>
      <c r="D3087" s="9" t="str">
        <f>IF($B3087="","",Тех_Движение!$B$3084)</f>
        <v/>
      </c>
      <c r="E3087" s="21" t="str">
        <f>IF($B3087="","",Тех_Движение!$F$3084)</f>
        <v/>
      </c>
      <c r="F3087" s="21" t="str">
        <f>IF($B3087="","",SUMIFS($E$5:$E3086,$C$5:$C3086,$C3087))</f>
        <v/>
      </c>
      <c r="G3087" s="21" t="str">
        <f>IF($B3087="","",MAX(0,$E3087-MAX(0,SUMIFS(Тех_Движение!$G$2:$G$5111,Тех_Движение!$D$2:$D$5111,$C3087,Тех_Движение!$B$2:$B$5111,"&lt;="&amp;Настройки!$B$5-1)-$F3087)))</f>
        <v/>
      </c>
      <c r="H3087" s="21" t="str">
        <f>IF($B3087="","",IF(AND($D3087&gt;=Настройки!$B$5,$D3087&lt;=Настройки!$B$6),$E3087,0))</f>
        <v/>
      </c>
      <c r="I3087" s="21" t="str">
        <f t="shared" si="144"/>
        <v/>
      </c>
      <c r="J3087" s="21" t="str">
        <f>IF($B3087="","",MAX(0,$E3087-MAX(0,SUMIFS(Тех_Движение!$G$2:$G$5111,Тех_Движение!$D$2:$D$5111,$C3087,Тех_Движение!$B$2:$B$5111,"&lt;="&amp;Настройки!$B$6)-$F3087)))</f>
        <v/>
      </c>
      <c r="K3087" s="21" t="e">
        <f>IF(OR($B3087="",K$3&lt;$D3087+Настройки!$B$7),0,MAX(0,$E3087-MAX(0,SUMIFS(Тех_Движение!$G$2:$G$5111,Тех_Движение!$D$2:$D$5111,$C3087,Тех_Движение!$B$2:$B$5111,"&lt;="&amp;K$3)-$F3087)))</f>
        <v>#VALUE!</v>
      </c>
      <c r="L3087" s="21" t="e">
        <f>IF(OR($B3087="",L$3&lt;$D3087+Настройки!$B$7),0,MAX(0,$E3087-MAX(0,SUMIFS(Тех_Движение!$G$2:$G$5111,Тех_Движение!$D$2:$D$5111,$C3087,Тех_Движение!$B$2:$B$5111,"&lt;="&amp;L$3)-$F3087)))</f>
        <v>#VALUE!</v>
      </c>
      <c r="M3087" s="21" t="e">
        <f>IF(OR($B3087="",M$3&lt;$D3087+Настройки!$B$7),0,MAX(0,$E3087-MAX(0,SUMIFS(Тех_Движение!$G$2:$G$5111,Тех_Движение!$D$2:$D$5111,$C3087,Тех_Движение!$B$2:$B$5111,"&lt;="&amp;M$3)-$F3087)))</f>
        <v>#VALUE!</v>
      </c>
      <c r="N3087" s="21" t="e">
        <f>IF(OR($B3087="",N$3&lt;$D3087+Настройки!$B$7),0,MAX(0,$E3087-MAX(0,SUMIFS(Тех_Движение!$G$2:$G$5111,Тех_Движение!$D$2:$D$5111,$C3087,Тех_Движение!$B$2:$B$5111,"&lt;="&amp;N$3)-$F3087)))</f>
        <v>#VALUE!</v>
      </c>
      <c r="O3087" s="21" t="e">
        <f>IF(OR($B3087="",O$3&lt;$D3087+Настройки!$B$7),0,MAX(0,$E3087-MAX(0,SUMIFS(Тех_Движение!$G$2:$G$5111,Тех_Движение!$D$2:$D$5111,$C3087,Тех_Движение!$B$2:$B$5111,"&lt;="&amp;O$3)-$F3087)))</f>
        <v>#VALUE!</v>
      </c>
      <c r="P3087" s="21" t="e">
        <f>IF(OR($B3087="",P$3&lt;$D3087+Настройки!$B$7),0,MAX(0,$E3087-MAX(0,SUMIFS(Тех_Движение!$G$2:$G$5111,Тех_Движение!$D$2:$D$5111,$C3087,Тех_Движение!$B$2:$B$5111,"&lt;="&amp;P$3)-$F3087)))</f>
        <v>#VALUE!</v>
      </c>
      <c r="Q3087" s="21" t="e">
        <f>IF(OR($B3087="",Q$3&lt;$D3087+Настройки!$B$7),0,MAX(0,$E3087-MAX(0,SUMIFS(Тех_Движение!$G$2:$G$5111,Тех_Движение!$D$2:$D$5111,$C3087,Тех_Движение!$B$2:$B$5111,"&lt;="&amp;Q$3)-$F3087)))</f>
        <v>#VALUE!</v>
      </c>
      <c r="R3087" s="21" t="str">
        <f t="shared" si="145"/>
        <v/>
      </c>
      <c r="S3087" s="23" t="str">
        <f>IF($B3087="","",VLOOKUP($C3087,Настройки!$A$11:$L$17,9,FALSE))</f>
        <v/>
      </c>
      <c r="T3087" s="23" t="str">
        <f t="shared" si="146"/>
        <v/>
      </c>
    </row>
    <row r="3088" spans="1:20" x14ac:dyDescent="0.3">
      <c r="A3088" s="20">
        <f>Тех_Движение!$A$3085</f>
        <v>3084</v>
      </c>
      <c r="B3088" s="20" t="str">
        <f>IF(Тех_Движение!$F$3085&gt;0,Тех_Движение!$I$3085,"")</f>
        <v/>
      </c>
      <c r="C3088" s="20" t="str">
        <f>IF($B3088="","",Тех_Движение!$D$3085)</f>
        <v/>
      </c>
      <c r="D3088" s="9" t="str">
        <f>IF($B3088="","",Тех_Движение!$B$3085)</f>
        <v/>
      </c>
      <c r="E3088" s="21" t="str">
        <f>IF($B3088="","",Тех_Движение!$F$3085)</f>
        <v/>
      </c>
      <c r="F3088" s="21" t="str">
        <f>IF($B3088="","",SUMIFS($E$5:$E3087,$C$5:$C3087,$C3088))</f>
        <v/>
      </c>
      <c r="G3088" s="21" t="str">
        <f>IF($B3088="","",MAX(0,$E3088-MAX(0,SUMIFS(Тех_Движение!$G$2:$G$5111,Тех_Движение!$D$2:$D$5111,$C3088,Тех_Движение!$B$2:$B$5111,"&lt;="&amp;Настройки!$B$5-1)-$F3088)))</f>
        <v/>
      </c>
      <c r="H3088" s="21" t="str">
        <f>IF($B3088="","",IF(AND($D3088&gt;=Настройки!$B$5,$D3088&lt;=Настройки!$B$6),$E3088,0))</f>
        <v/>
      </c>
      <c r="I3088" s="21" t="str">
        <f t="shared" si="144"/>
        <v/>
      </c>
      <c r="J3088" s="21" t="str">
        <f>IF($B3088="","",MAX(0,$E3088-MAX(0,SUMIFS(Тех_Движение!$G$2:$G$5111,Тех_Движение!$D$2:$D$5111,$C3088,Тех_Движение!$B$2:$B$5111,"&lt;="&amp;Настройки!$B$6)-$F3088)))</f>
        <v/>
      </c>
      <c r="K3088" s="21" t="e">
        <f>IF(OR($B3088="",K$3&lt;$D3088+Настройки!$B$7),0,MAX(0,$E3088-MAX(0,SUMIFS(Тех_Движение!$G$2:$G$5111,Тех_Движение!$D$2:$D$5111,$C3088,Тех_Движение!$B$2:$B$5111,"&lt;="&amp;K$3)-$F3088)))</f>
        <v>#VALUE!</v>
      </c>
      <c r="L3088" s="21" t="e">
        <f>IF(OR($B3088="",L$3&lt;$D3088+Настройки!$B$7),0,MAX(0,$E3088-MAX(0,SUMIFS(Тех_Движение!$G$2:$G$5111,Тех_Движение!$D$2:$D$5111,$C3088,Тех_Движение!$B$2:$B$5111,"&lt;="&amp;L$3)-$F3088)))</f>
        <v>#VALUE!</v>
      </c>
      <c r="M3088" s="21" t="e">
        <f>IF(OR($B3088="",M$3&lt;$D3088+Настройки!$B$7),0,MAX(0,$E3088-MAX(0,SUMIFS(Тех_Движение!$G$2:$G$5111,Тех_Движение!$D$2:$D$5111,$C3088,Тех_Движение!$B$2:$B$5111,"&lt;="&amp;M$3)-$F3088)))</f>
        <v>#VALUE!</v>
      </c>
      <c r="N3088" s="21" t="e">
        <f>IF(OR($B3088="",N$3&lt;$D3088+Настройки!$B$7),0,MAX(0,$E3088-MAX(0,SUMIFS(Тех_Движение!$G$2:$G$5111,Тех_Движение!$D$2:$D$5111,$C3088,Тех_Движение!$B$2:$B$5111,"&lt;="&amp;N$3)-$F3088)))</f>
        <v>#VALUE!</v>
      </c>
      <c r="O3088" s="21" t="e">
        <f>IF(OR($B3088="",O$3&lt;$D3088+Настройки!$B$7),0,MAX(0,$E3088-MAX(0,SUMIFS(Тех_Движение!$G$2:$G$5111,Тех_Движение!$D$2:$D$5111,$C3088,Тех_Движение!$B$2:$B$5111,"&lt;="&amp;O$3)-$F3088)))</f>
        <v>#VALUE!</v>
      </c>
      <c r="P3088" s="21" t="e">
        <f>IF(OR($B3088="",P$3&lt;$D3088+Настройки!$B$7),0,MAX(0,$E3088-MAX(0,SUMIFS(Тех_Движение!$G$2:$G$5111,Тех_Движение!$D$2:$D$5111,$C3088,Тех_Движение!$B$2:$B$5111,"&lt;="&amp;P$3)-$F3088)))</f>
        <v>#VALUE!</v>
      </c>
      <c r="Q3088" s="21" t="e">
        <f>IF(OR($B3088="",Q$3&lt;$D3088+Настройки!$B$7),0,MAX(0,$E3088-MAX(0,SUMIFS(Тех_Движение!$G$2:$G$5111,Тех_Движение!$D$2:$D$5111,$C3088,Тех_Движение!$B$2:$B$5111,"&lt;="&amp;Q$3)-$F3088)))</f>
        <v>#VALUE!</v>
      </c>
      <c r="R3088" s="21" t="str">
        <f t="shared" si="145"/>
        <v/>
      </c>
      <c r="S3088" s="23" t="str">
        <f>IF($B3088="","",VLOOKUP($C3088,Настройки!$A$11:$L$17,9,FALSE))</f>
        <v/>
      </c>
      <c r="T3088" s="23" t="str">
        <f t="shared" si="146"/>
        <v/>
      </c>
    </row>
    <row r="3089" spans="1:20" x14ac:dyDescent="0.3">
      <c r="A3089" s="20">
        <f>Тех_Движение!$A$3086</f>
        <v>3085</v>
      </c>
      <c r="B3089" s="20" t="str">
        <f>IF(Тех_Движение!$F$3086&gt;0,Тех_Движение!$I$3086,"")</f>
        <v/>
      </c>
      <c r="C3089" s="20" t="str">
        <f>IF($B3089="","",Тех_Движение!$D$3086)</f>
        <v/>
      </c>
      <c r="D3089" s="9" t="str">
        <f>IF($B3089="","",Тех_Движение!$B$3086)</f>
        <v/>
      </c>
      <c r="E3089" s="21" t="str">
        <f>IF($B3089="","",Тех_Движение!$F$3086)</f>
        <v/>
      </c>
      <c r="F3089" s="21" t="str">
        <f>IF($B3089="","",SUMIFS($E$5:$E3088,$C$5:$C3088,$C3089))</f>
        <v/>
      </c>
      <c r="G3089" s="21" t="str">
        <f>IF($B3089="","",MAX(0,$E3089-MAX(0,SUMIFS(Тех_Движение!$G$2:$G$5111,Тех_Движение!$D$2:$D$5111,$C3089,Тех_Движение!$B$2:$B$5111,"&lt;="&amp;Настройки!$B$5-1)-$F3089)))</f>
        <v/>
      </c>
      <c r="H3089" s="21" t="str">
        <f>IF($B3089="","",IF(AND($D3089&gt;=Настройки!$B$5,$D3089&lt;=Настройки!$B$6),$E3089,0))</f>
        <v/>
      </c>
      <c r="I3089" s="21" t="str">
        <f t="shared" si="144"/>
        <v/>
      </c>
      <c r="J3089" s="21" t="str">
        <f>IF($B3089="","",MAX(0,$E3089-MAX(0,SUMIFS(Тех_Движение!$G$2:$G$5111,Тех_Движение!$D$2:$D$5111,$C3089,Тех_Движение!$B$2:$B$5111,"&lt;="&amp;Настройки!$B$6)-$F3089)))</f>
        <v/>
      </c>
      <c r="K3089" s="21" t="e">
        <f>IF(OR($B3089="",K$3&lt;$D3089+Настройки!$B$7),0,MAX(0,$E3089-MAX(0,SUMIFS(Тех_Движение!$G$2:$G$5111,Тех_Движение!$D$2:$D$5111,$C3089,Тех_Движение!$B$2:$B$5111,"&lt;="&amp;K$3)-$F3089)))</f>
        <v>#VALUE!</v>
      </c>
      <c r="L3089" s="21" t="e">
        <f>IF(OR($B3089="",L$3&lt;$D3089+Настройки!$B$7),0,MAX(0,$E3089-MAX(0,SUMIFS(Тех_Движение!$G$2:$G$5111,Тех_Движение!$D$2:$D$5111,$C3089,Тех_Движение!$B$2:$B$5111,"&lt;="&amp;L$3)-$F3089)))</f>
        <v>#VALUE!</v>
      </c>
      <c r="M3089" s="21" t="e">
        <f>IF(OR($B3089="",M$3&lt;$D3089+Настройки!$B$7),0,MAX(0,$E3089-MAX(0,SUMIFS(Тех_Движение!$G$2:$G$5111,Тех_Движение!$D$2:$D$5111,$C3089,Тех_Движение!$B$2:$B$5111,"&lt;="&amp;M$3)-$F3089)))</f>
        <v>#VALUE!</v>
      </c>
      <c r="N3089" s="21" t="e">
        <f>IF(OR($B3089="",N$3&lt;$D3089+Настройки!$B$7),0,MAX(0,$E3089-MAX(0,SUMIFS(Тех_Движение!$G$2:$G$5111,Тех_Движение!$D$2:$D$5111,$C3089,Тех_Движение!$B$2:$B$5111,"&lt;="&amp;N$3)-$F3089)))</f>
        <v>#VALUE!</v>
      </c>
      <c r="O3089" s="21" t="e">
        <f>IF(OR($B3089="",O$3&lt;$D3089+Настройки!$B$7),0,MAX(0,$E3089-MAX(0,SUMIFS(Тех_Движение!$G$2:$G$5111,Тех_Движение!$D$2:$D$5111,$C3089,Тех_Движение!$B$2:$B$5111,"&lt;="&amp;O$3)-$F3089)))</f>
        <v>#VALUE!</v>
      </c>
      <c r="P3089" s="21" t="e">
        <f>IF(OR($B3089="",P$3&lt;$D3089+Настройки!$B$7),0,MAX(0,$E3089-MAX(0,SUMIFS(Тех_Движение!$G$2:$G$5111,Тех_Движение!$D$2:$D$5111,$C3089,Тех_Движение!$B$2:$B$5111,"&lt;="&amp;P$3)-$F3089)))</f>
        <v>#VALUE!</v>
      </c>
      <c r="Q3089" s="21" t="e">
        <f>IF(OR($B3089="",Q$3&lt;$D3089+Настройки!$B$7),0,MAX(0,$E3089-MAX(0,SUMIFS(Тех_Движение!$G$2:$G$5111,Тех_Движение!$D$2:$D$5111,$C3089,Тех_Движение!$B$2:$B$5111,"&lt;="&amp;Q$3)-$F3089)))</f>
        <v>#VALUE!</v>
      </c>
      <c r="R3089" s="21" t="str">
        <f t="shared" si="145"/>
        <v/>
      </c>
      <c r="S3089" s="23" t="str">
        <f>IF($B3089="","",VLOOKUP($C3089,Настройки!$A$11:$L$17,9,FALSE))</f>
        <v/>
      </c>
      <c r="T3089" s="23" t="str">
        <f t="shared" si="146"/>
        <v/>
      </c>
    </row>
    <row r="3090" spans="1:20" x14ac:dyDescent="0.3">
      <c r="A3090" s="20">
        <f>Тех_Движение!$A$3087</f>
        <v>3086</v>
      </c>
      <c r="B3090" s="20" t="str">
        <f>IF(Тех_Движение!$F$3087&gt;0,Тех_Движение!$I$3087,"")</f>
        <v/>
      </c>
      <c r="C3090" s="20" t="str">
        <f>IF($B3090="","",Тех_Движение!$D$3087)</f>
        <v/>
      </c>
      <c r="D3090" s="9" t="str">
        <f>IF($B3090="","",Тех_Движение!$B$3087)</f>
        <v/>
      </c>
      <c r="E3090" s="21" t="str">
        <f>IF($B3090="","",Тех_Движение!$F$3087)</f>
        <v/>
      </c>
      <c r="F3090" s="21" t="str">
        <f>IF($B3090="","",SUMIFS($E$5:$E3089,$C$5:$C3089,$C3090))</f>
        <v/>
      </c>
      <c r="G3090" s="21" t="str">
        <f>IF($B3090="","",MAX(0,$E3090-MAX(0,SUMIFS(Тех_Движение!$G$2:$G$5111,Тех_Движение!$D$2:$D$5111,$C3090,Тех_Движение!$B$2:$B$5111,"&lt;="&amp;Настройки!$B$5-1)-$F3090)))</f>
        <v/>
      </c>
      <c r="H3090" s="21" t="str">
        <f>IF($B3090="","",IF(AND($D3090&gt;=Настройки!$B$5,$D3090&lt;=Настройки!$B$6),$E3090,0))</f>
        <v/>
      </c>
      <c r="I3090" s="21" t="str">
        <f t="shared" si="144"/>
        <v/>
      </c>
      <c r="J3090" s="21" t="str">
        <f>IF($B3090="","",MAX(0,$E3090-MAX(0,SUMIFS(Тех_Движение!$G$2:$G$5111,Тех_Движение!$D$2:$D$5111,$C3090,Тех_Движение!$B$2:$B$5111,"&lt;="&amp;Настройки!$B$6)-$F3090)))</f>
        <v/>
      </c>
      <c r="K3090" s="21" t="e">
        <f>IF(OR($B3090="",K$3&lt;$D3090+Настройки!$B$7),0,MAX(0,$E3090-MAX(0,SUMIFS(Тех_Движение!$G$2:$G$5111,Тех_Движение!$D$2:$D$5111,$C3090,Тех_Движение!$B$2:$B$5111,"&lt;="&amp;K$3)-$F3090)))</f>
        <v>#VALUE!</v>
      </c>
      <c r="L3090" s="21" t="e">
        <f>IF(OR($B3090="",L$3&lt;$D3090+Настройки!$B$7),0,MAX(0,$E3090-MAX(0,SUMIFS(Тех_Движение!$G$2:$G$5111,Тех_Движение!$D$2:$D$5111,$C3090,Тех_Движение!$B$2:$B$5111,"&lt;="&amp;L$3)-$F3090)))</f>
        <v>#VALUE!</v>
      </c>
      <c r="M3090" s="21" t="e">
        <f>IF(OR($B3090="",M$3&lt;$D3090+Настройки!$B$7),0,MAX(0,$E3090-MAX(0,SUMIFS(Тех_Движение!$G$2:$G$5111,Тех_Движение!$D$2:$D$5111,$C3090,Тех_Движение!$B$2:$B$5111,"&lt;="&amp;M$3)-$F3090)))</f>
        <v>#VALUE!</v>
      </c>
      <c r="N3090" s="21" t="e">
        <f>IF(OR($B3090="",N$3&lt;$D3090+Настройки!$B$7),0,MAX(0,$E3090-MAX(0,SUMIFS(Тех_Движение!$G$2:$G$5111,Тех_Движение!$D$2:$D$5111,$C3090,Тех_Движение!$B$2:$B$5111,"&lt;="&amp;N$3)-$F3090)))</f>
        <v>#VALUE!</v>
      </c>
      <c r="O3090" s="21" t="e">
        <f>IF(OR($B3090="",O$3&lt;$D3090+Настройки!$B$7),0,MAX(0,$E3090-MAX(0,SUMIFS(Тех_Движение!$G$2:$G$5111,Тех_Движение!$D$2:$D$5111,$C3090,Тех_Движение!$B$2:$B$5111,"&lt;="&amp;O$3)-$F3090)))</f>
        <v>#VALUE!</v>
      </c>
      <c r="P3090" s="21" t="e">
        <f>IF(OR($B3090="",P$3&lt;$D3090+Настройки!$B$7),0,MAX(0,$E3090-MAX(0,SUMIFS(Тех_Движение!$G$2:$G$5111,Тех_Движение!$D$2:$D$5111,$C3090,Тех_Движение!$B$2:$B$5111,"&lt;="&amp;P$3)-$F3090)))</f>
        <v>#VALUE!</v>
      </c>
      <c r="Q3090" s="21" t="e">
        <f>IF(OR($B3090="",Q$3&lt;$D3090+Настройки!$B$7),0,MAX(0,$E3090-MAX(0,SUMIFS(Тех_Движение!$G$2:$G$5111,Тех_Движение!$D$2:$D$5111,$C3090,Тех_Движение!$B$2:$B$5111,"&lt;="&amp;Q$3)-$F3090)))</f>
        <v>#VALUE!</v>
      </c>
      <c r="R3090" s="21" t="str">
        <f t="shared" si="145"/>
        <v/>
      </c>
      <c r="S3090" s="23" t="str">
        <f>IF($B3090="","",VLOOKUP($C3090,Настройки!$A$11:$L$17,9,FALSE))</f>
        <v/>
      </c>
      <c r="T3090" s="23" t="str">
        <f t="shared" si="146"/>
        <v/>
      </c>
    </row>
    <row r="3091" spans="1:20" x14ac:dyDescent="0.3">
      <c r="A3091" s="20">
        <f>Тех_Движение!$A$3088</f>
        <v>3087</v>
      </c>
      <c r="B3091" s="20" t="str">
        <f>IF(Тех_Движение!$F$3088&gt;0,Тех_Движение!$I$3088,"")</f>
        <v/>
      </c>
      <c r="C3091" s="20" t="str">
        <f>IF($B3091="","",Тех_Движение!$D$3088)</f>
        <v/>
      </c>
      <c r="D3091" s="9" t="str">
        <f>IF($B3091="","",Тех_Движение!$B$3088)</f>
        <v/>
      </c>
      <c r="E3091" s="21" t="str">
        <f>IF($B3091="","",Тех_Движение!$F$3088)</f>
        <v/>
      </c>
      <c r="F3091" s="21" t="str">
        <f>IF($B3091="","",SUMIFS($E$5:$E3090,$C$5:$C3090,$C3091))</f>
        <v/>
      </c>
      <c r="G3091" s="21" t="str">
        <f>IF($B3091="","",MAX(0,$E3091-MAX(0,SUMIFS(Тех_Движение!$G$2:$G$5111,Тех_Движение!$D$2:$D$5111,$C3091,Тех_Движение!$B$2:$B$5111,"&lt;="&amp;Настройки!$B$5-1)-$F3091)))</f>
        <v/>
      </c>
      <c r="H3091" s="21" t="str">
        <f>IF($B3091="","",IF(AND($D3091&gt;=Настройки!$B$5,$D3091&lt;=Настройки!$B$6),$E3091,0))</f>
        <v/>
      </c>
      <c r="I3091" s="21" t="str">
        <f t="shared" si="144"/>
        <v/>
      </c>
      <c r="J3091" s="21" t="str">
        <f>IF($B3091="","",MAX(0,$E3091-MAX(0,SUMIFS(Тех_Движение!$G$2:$G$5111,Тех_Движение!$D$2:$D$5111,$C3091,Тех_Движение!$B$2:$B$5111,"&lt;="&amp;Настройки!$B$6)-$F3091)))</f>
        <v/>
      </c>
      <c r="K3091" s="21" t="e">
        <f>IF(OR($B3091="",K$3&lt;$D3091+Настройки!$B$7),0,MAX(0,$E3091-MAX(0,SUMIFS(Тех_Движение!$G$2:$G$5111,Тех_Движение!$D$2:$D$5111,$C3091,Тех_Движение!$B$2:$B$5111,"&lt;="&amp;K$3)-$F3091)))</f>
        <v>#VALUE!</v>
      </c>
      <c r="L3091" s="21" t="e">
        <f>IF(OR($B3091="",L$3&lt;$D3091+Настройки!$B$7),0,MAX(0,$E3091-MAX(0,SUMIFS(Тех_Движение!$G$2:$G$5111,Тех_Движение!$D$2:$D$5111,$C3091,Тех_Движение!$B$2:$B$5111,"&lt;="&amp;L$3)-$F3091)))</f>
        <v>#VALUE!</v>
      </c>
      <c r="M3091" s="21" t="e">
        <f>IF(OR($B3091="",M$3&lt;$D3091+Настройки!$B$7),0,MAX(0,$E3091-MAX(0,SUMIFS(Тех_Движение!$G$2:$G$5111,Тех_Движение!$D$2:$D$5111,$C3091,Тех_Движение!$B$2:$B$5111,"&lt;="&amp;M$3)-$F3091)))</f>
        <v>#VALUE!</v>
      </c>
      <c r="N3091" s="21" t="e">
        <f>IF(OR($B3091="",N$3&lt;$D3091+Настройки!$B$7),0,MAX(0,$E3091-MAX(0,SUMIFS(Тех_Движение!$G$2:$G$5111,Тех_Движение!$D$2:$D$5111,$C3091,Тех_Движение!$B$2:$B$5111,"&lt;="&amp;N$3)-$F3091)))</f>
        <v>#VALUE!</v>
      </c>
      <c r="O3091" s="21" t="e">
        <f>IF(OR($B3091="",O$3&lt;$D3091+Настройки!$B$7),0,MAX(0,$E3091-MAX(0,SUMIFS(Тех_Движение!$G$2:$G$5111,Тех_Движение!$D$2:$D$5111,$C3091,Тех_Движение!$B$2:$B$5111,"&lt;="&amp;O$3)-$F3091)))</f>
        <v>#VALUE!</v>
      </c>
      <c r="P3091" s="21" t="e">
        <f>IF(OR($B3091="",P$3&lt;$D3091+Настройки!$B$7),0,MAX(0,$E3091-MAX(0,SUMIFS(Тех_Движение!$G$2:$G$5111,Тех_Движение!$D$2:$D$5111,$C3091,Тех_Движение!$B$2:$B$5111,"&lt;="&amp;P$3)-$F3091)))</f>
        <v>#VALUE!</v>
      </c>
      <c r="Q3091" s="21" t="e">
        <f>IF(OR($B3091="",Q$3&lt;$D3091+Настройки!$B$7),0,MAX(0,$E3091-MAX(0,SUMIFS(Тех_Движение!$G$2:$G$5111,Тех_Движение!$D$2:$D$5111,$C3091,Тех_Движение!$B$2:$B$5111,"&lt;="&amp;Q$3)-$F3091)))</f>
        <v>#VALUE!</v>
      </c>
      <c r="R3091" s="21" t="str">
        <f t="shared" si="145"/>
        <v/>
      </c>
      <c r="S3091" s="23" t="str">
        <f>IF($B3091="","",VLOOKUP($C3091,Настройки!$A$11:$L$17,9,FALSE))</f>
        <v/>
      </c>
      <c r="T3091" s="23" t="str">
        <f t="shared" si="146"/>
        <v/>
      </c>
    </row>
    <row r="3092" spans="1:20" x14ac:dyDescent="0.3">
      <c r="A3092" s="20">
        <f>Тех_Движение!$A$3089</f>
        <v>3088</v>
      </c>
      <c r="B3092" s="20" t="str">
        <f>IF(Тех_Движение!$F$3089&gt;0,Тех_Движение!$I$3089,"")</f>
        <v/>
      </c>
      <c r="C3092" s="20" t="str">
        <f>IF($B3092="","",Тех_Движение!$D$3089)</f>
        <v/>
      </c>
      <c r="D3092" s="9" t="str">
        <f>IF($B3092="","",Тех_Движение!$B$3089)</f>
        <v/>
      </c>
      <c r="E3092" s="21" t="str">
        <f>IF($B3092="","",Тех_Движение!$F$3089)</f>
        <v/>
      </c>
      <c r="F3092" s="21" t="str">
        <f>IF($B3092="","",SUMIFS($E$5:$E3091,$C$5:$C3091,$C3092))</f>
        <v/>
      </c>
      <c r="G3092" s="21" t="str">
        <f>IF($B3092="","",MAX(0,$E3092-MAX(0,SUMIFS(Тех_Движение!$G$2:$G$5111,Тех_Движение!$D$2:$D$5111,$C3092,Тех_Движение!$B$2:$B$5111,"&lt;="&amp;Настройки!$B$5-1)-$F3092)))</f>
        <v/>
      </c>
      <c r="H3092" s="21" t="str">
        <f>IF($B3092="","",IF(AND($D3092&gt;=Настройки!$B$5,$D3092&lt;=Настройки!$B$6),$E3092,0))</f>
        <v/>
      </c>
      <c r="I3092" s="21" t="str">
        <f t="shared" si="144"/>
        <v/>
      </c>
      <c r="J3092" s="21" t="str">
        <f>IF($B3092="","",MAX(0,$E3092-MAX(0,SUMIFS(Тех_Движение!$G$2:$G$5111,Тех_Движение!$D$2:$D$5111,$C3092,Тех_Движение!$B$2:$B$5111,"&lt;="&amp;Настройки!$B$6)-$F3092)))</f>
        <v/>
      </c>
      <c r="K3092" s="21" t="e">
        <f>IF(OR($B3092="",K$3&lt;$D3092+Настройки!$B$7),0,MAX(0,$E3092-MAX(0,SUMIFS(Тех_Движение!$G$2:$G$5111,Тех_Движение!$D$2:$D$5111,$C3092,Тех_Движение!$B$2:$B$5111,"&lt;="&amp;K$3)-$F3092)))</f>
        <v>#VALUE!</v>
      </c>
      <c r="L3092" s="21" t="e">
        <f>IF(OR($B3092="",L$3&lt;$D3092+Настройки!$B$7),0,MAX(0,$E3092-MAX(0,SUMIFS(Тех_Движение!$G$2:$G$5111,Тех_Движение!$D$2:$D$5111,$C3092,Тех_Движение!$B$2:$B$5111,"&lt;="&amp;L$3)-$F3092)))</f>
        <v>#VALUE!</v>
      </c>
      <c r="M3092" s="21" t="e">
        <f>IF(OR($B3092="",M$3&lt;$D3092+Настройки!$B$7),0,MAX(0,$E3092-MAX(0,SUMIFS(Тех_Движение!$G$2:$G$5111,Тех_Движение!$D$2:$D$5111,$C3092,Тех_Движение!$B$2:$B$5111,"&lt;="&amp;M$3)-$F3092)))</f>
        <v>#VALUE!</v>
      </c>
      <c r="N3092" s="21" t="e">
        <f>IF(OR($B3092="",N$3&lt;$D3092+Настройки!$B$7),0,MAX(0,$E3092-MAX(0,SUMIFS(Тех_Движение!$G$2:$G$5111,Тех_Движение!$D$2:$D$5111,$C3092,Тех_Движение!$B$2:$B$5111,"&lt;="&amp;N$3)-$F3092)))</f>
        <v>#VALUE!</v>
      </c>
      <c r="O3092" s="21" t="e">
        <f>IF(OR($B3092="",O$3&lt;$D3092+Настройки!$B$7),0,MAX(0,$E3092-MAX(0,SUMIFS(Тех_Движение!$G$2:$G$5111,Тех_Движение!$D$2:$D$5111,$C3092,Тех_Движение!$B$2:$B$5111,"&lt;="&amp;O$3)-$F3092)))</f>
        <v>#VALUE!</v>
      </c>
      <c r="P3092" s="21" t="e">
        <f>IF(OR($B3092="",P$3&lt;$D3092+Настройки!$B$7),0,MAX(0,$E3092-MAX(0,SUMIFS(Тех_Движение!$G$2:$G$5111,Тех_Движение!$D$2:$D$5111,$C3092,Тех_Движение!$B$2:$B$5111,"&lt;="&amp;P$3)-$F3092)))</f>
        <v>#VALUE!</v>
      </c>
      <c r="Q3092" s="21" t="e">
        <f>IF(OR($B3092="",Q$3&lt;$D3092+Настройки!$B$7),0,MAX(0,$E3092-MAX(0,SUMIFS(Тех_Движение!$G$2:$G$5111,Тех_Движение!$D$2:$D$5111,$C3092,Тех_Движение!$B$2:$B$5111,"&lt;="&amp;Q$3)-$F3092)))</f>
        <v>#VALUE!</v>
      </c>
      <c r="R3092" s="21" t="str">
        <f t="shared" si="145"/>
        <v/>
      </c>
      <c r="S3092" s="23" t="str">
        <f>IF($B3092="","",VLOOKUP($C3092,Настройки!$A$11:$L$17,9,FALSE))</f>
        <v/>
      </c>
      <c r="T3092" s="23" t="str">
        <f t="shared" si="146"/>
        <v/>
      </c>
    </row>
    <row r="3093" spans="1:20" x14ac:dyDescent="0.3">
      <c r="A3093" s="20">
        <f>Тех_Движение!$A$3090</f>
        <v>3089</v>
      </c>
      <c r="B3093" s="20" t="str">
        <f>IF(Тех_Движение!$F$3090&gt;0,Тех_Движение!$I$3090,"")</f>
        <v/>
      </c>
      <c r="C3093" s="20" t="str">
        <f>IF($B3093="","",Тех_Движение!$D$3090)</f>
        <v/>
      </c>
      <c r="D3093" s="9" t="str">
        <f>IF($B3093="","",Тех_Движение!$B$3090)</f>
        <v/>
      </c>
      <c r="E3093" s="21" t="str">
        <f>IF($B3093="","",Тех_Движение!$F$3090)</f>
        <v/>
      </c>
      <c r="F3093" s="21" t="str">
        <f>IF($B3093="","",SUMIFS($E$5:$E3092,$C$5:$C3092,$C3093))</f>
        <v/>
      </c>
      <c r="G3093" s="21" t="str">
        <f>IF($B3093="","",MAX(0,$E3093-MAX(0,SUMIFS(Тех_Движение!$G$2:$G$5111,Тех_Движение!$D$2:$D$5111,$C3093,Тех_Движение!$B$2:$B$5111,"&lt;="&amp;Настройки!$B$5-1)-$F3093)))</f>
        <v/>
      </c>
      <c r="H3093" s="21" t="str">
        <f>IF($B3093="","",IF(AND($D3093&gt;=Настройки!$B$5,$D3093&lt;=Настройки!$B$6),$E3093,0))</f>
        <v/>
      </c>
      <c r="I3093" s="21" t="str">
        <f t="shared" si="144"/>
        <v/>
      </c>
      <c r="J3093" s="21" t="str">
        <f>IF($B3093="","",MAX(0,$E3093-MAX(0,SUMIFS(Тех_Движение!$G$2:$G$5111,Тех_Движение!$D$2:$D$5111,$C3093,Тех_Движение!$B$2:$B$5111,"&lt;="&amp;Настройки!$B$6)-$F3093)))</f>
        <v/>
      </c>
      <c r="K3093" s="21" t="e">
        <f>IF(OR($B3093="",K$3&lt;$D3093+Настройки!$B$7),0,MAX(0,$E3093-MAX(0,SUMIFS(Тех_Движение!$G$2:$G$5111,Тех_Движение!$D$2:$D$5111,$C3093,Тех_Движение!$B$2:$B$5111,"&lt;="&amp;K$3)-$F3093)))</f>
        <v>#VALUE!</v>
      </c>
      <c r="L3093" s="21" t="e">
        <f>IF(OR($B3093="",L$3&lt;$D3093+Настройки!$B$7),0,MAX(0,$E3093-MAX(0,SUMIFS(Тех_Движение!$G$2:$G$5111,Тех_Движение!$D$2:$D$5111,$C3093,Тех_Движение!$B$2:$B$5111,"&lt;="&amp;L$3)-$F3093)))</f>
        <v>#VALUE!</v>
      </c>
      <c r="M3093" s="21" t="e">
        <f>IF(OR($B3093="",M$3&lt;$D3093+Настройки!$B$7),0,MAX(0,$E3093-MAX(0,SUMIFS(Тех_Движение!$G$2:$G$5111,Тех_Движение!$D$2:$D$5111,$C3093,Тех_Движение!$B$2:$B$5111,"&lt;="&amp;M$3)-$F3093)))</f>
        <v>#VALUE!</v>
      </c>
      <c r="N3093" s="21" t="e">
        <f>IF(OR($B3093="",N$3&lt;$D3093+Настройки!$B$7),0,MAX(0,$E3093-MAX(0,SUMIFS(Тех_Движение!$G$2:$G$5111,Тех_Движение!$D$2:$D$5111,$C3093,Тех_Движение!$B$2:$B$5111,"&lt;="&amp;N$3)-$F3093)))</f>
        <v>#VALUE!</v>
      </c>
      <c r="O3093" s="21" t="e">
        <f>IF(OR($B3093="",O$3&lt;$D3093+Настройки!$B$7),0,MAX(0,$E3093-MAX(0,SUMIFS(Тех_Движение!$G$2:$G$5111,Тех_Движение!$D$2:$D$5111,$C3093,Тех_Движение!$B$2:$B$5111,"&lt;="&amp;O$3)-$F3093)))</f>
        <v>#VALUE!</v>
      </c>
      <c r="P3093" s="21" t="e">
        <f>IF(OR($B3093="",P$3&lt;$D3093+Настройки!$B$7),0,MAX(0,$E3093-MAX(0,SUMIFS(Тех_Движение!$G$2:$G$5111,Тех_Движение!$D$2:$D$5111,$C3093,Тех_Движение!$B$2:$B$5111,"&lt;="&amp;P$3)-$F3093)))</f>
        <v>#VALUE!</v>
      </c>
      <c r="Q3093" s="21" t="e">
        <f>IF(OR($B3093="",Q$3&lt;$D3093+Настройки!$B$7),0,MAX(0,$E3093-MAX(0,SUMIFS(Тех_Движение!$G$2:$G$5111,Тех_Движение!$D$2:$D$5111,$C3093,Тех_Движение!$B$2:$B$5111,"&lt;="&amp;Q$3)-$F3093)))</f>
        <v>#VALUE!</v>
      </c>
      <c r="R3093" s="21" t="str">
        <f t="shared" si="145"/>
        <v/>
      </c>
      <c r="S3093" s="23" t="str">
        <f>IF($B3093="","",VLOOKUP($C3093,Настройки!$A$11:$L$17,9,FALSE))</f>
        <v/>
      </c>
      <c r="T3093" s="23" t="str">
        <f t="shared" si="146"/>
        <v/>
      </c>
    </row>
    <row r="3094" spans="1:20" x14ac:dyDescent="0.3">
      <c r="A3094" s="20">
        <f>Тех_Движение!$A$3091</f>
        <v>3090</v>
      </c>
      <c r="B3094" s="20" t="str">
        <f>IF(Тех_Движение!$F$3091&gt;0,Тех_Движение!$I$3091,"")</f>
        <v/>
      </c>
      <c r="C3094" s="20" t="str">
        <f>IF($B3094="","",Тех_Движение!$D$3091)</f>
        <v/>
      </c>
      <c r="D3094" s="9" t="str">
        <f>IF($B3094="","",Тех_Движение!$B$3091)</f>
        <v/>
      </c>
      <c r="E3094" s="21" t="str">
        <f>IF($B3094="","",Тех_Движение!$F$3091)</f>
        <v/>
      </c>
      <c r="F3094" s="21" t="str">
        <f>IF($B3094="","",SUMIFS($E$5:$E3093,$C$5:$C3093,$C3094))</f>
        <v/>
      </c>
      <c r="G3094" s="21" t="str">
        <f>IF($B3094="","",MAX(0,$E3094-MAX(0,SUMIFS(Тех_Движение!$G$2:$G$5111,Тех_Движение!$D$2:$D$5111,$C3094,Тех_Движение!$B$2:$B$5111,"&lt;="&amp;Настройки!$B$5-1)-$F3094)))</f>
        <v/>
      </c>
      <c r="H3094" s="21" t="str">
        <f>IF($B3094="","",IF(AND($D3094&gt;=Настройки!$B$5,$D3094&lt;=Настройки!$B$6),$E3094,0))</f>
        <v/>
      </c>
      <c r="I3094" s="21" t="str">
        <f t="shared" si="144"/>
        <v/>
      </c>
      <c r="J3094" s="21" t="str">
        <f>IF($B3094="","",MAX(0,$E3094-MAX(0,SUMIFS(Тех_Движение!$G$2:$G$5111,Тех_Движение!$D$2:$D$5111,$C3094,Тех_Движение!$B$2:$B$5111,"&lt;="&amp;Настройки!$B$6)-$F3094)))</f>
        <v/>
      </c>
      <c r="K3094" s="21" t="e">
        <f>IF(OR($B3094="",K$3&lt;$D3094+Настройки!$B$7),0,MAX(0,$E3094-MAX(0,SUMIFS(Тех_Движение!$G$2:$G$5111,Тех_Движение!$D$2:$D$5111,$C3094,Тех_Движение!$B$2:$B$5111,"&lt;="&amp;K$3)-$F3094)))</f>
        <v>#VALUE!</v>
      </c>
      <c r="L3094" s="21" t="e">
        <f>IF(OR($B3094="",L$3&lt;$D3094+Настройки!$B$7),0,MAX(0,$E3094-MAX(0,SUMIFS(Тех_Движение!$G$2:$G$5111,Тех_Движение!$D$2:$D$5111,$C3094,Тех_Движение!$B$2:$B$5111,"&lt;="&amp;L$3)-$F3094)))</f>
        <v>#VALUE!</v>
      </c>
      <c r="M3094" s="21" t="e">
        <f>IF(OR($B3094="",M$3&lt;$D3094+Настройки!$B$7),0,MAX(0,$E3094-MAX(0,SUMIFS(Тех_Движение!$G$2:$G$5111,Тех_Движение!$D$2:$D$5111,$C3094,Тех_Движение!$B$2:$B$5111,"&lt;="&amp;M$3)-$F3094)))</f>
        <v>#VALUE!</v>
      </c>
      <c r="N3094" s="21" t="e">
        <f>IF(OR($B3094="",N$3&lt;$D3094+Настройки!$B$7),0,MAX(0,$E3094-MAX(0,SUMIFS(Тех_Движение!$G$2:$G$5111,Тех_Движение!$D$2:$D$5111,$C3094,Тех_Движение!$B$2:$B$5111,"&lt;="&amp;N$3)-$F3094)))</f>
        <v>#VALUE!</v>
      </c>
      <c r="O3094" s="21" t="e">
        <f>IF(OR($B3094="",O$3&lt;$D3094+Настройки!$B$7),0,MAX(0,$E3094-MAX(0,SUMIFS(Тех_Движение!$G$2:$G$5111,Тех_Движение!$D$2:$D$5111,$C3094,Тех_Движение!$B$2:$B$5111,"&lt;="&amp;O$3)-$F3094)))</f>
        <v>#VALUE!</v>
      </c>
      <c r="P3094" s="21" t="e">
        <f>IF(OR($B3094="",P$3&lt;$D3094+Настройки!$B$7),0,MAX(0,$E3094-MAX(0,SUMIFS(Тех_Движение!$G$2:$G$5111,Тех_Движение!$D$2:$D$5111,$C3094,Тех_Движение!$B$2:$B$5111,"&lt;="&amp;P$3)-$F3094)))</f>
        <v>#VALUE!</v>
      </c>
      <c r="Q3094" s="21" t="e">
        <f>IF(OR($B3094="",Q$3&lt;$D3094+Настройки!$B$7),0,MAX(0,$E3094-MAX(0,SUMIFS(Тех_Движение!$G$2:$G$5111,Тех_Движение!$D$2:$D$5111,$C3094,Тех_Движение!$B$2:$B$5111,"&lt;="&amp;Q$3)-$F3094)))</f>
        <v>#VALUE!</v>
      </c>
      <c r="R3094" s="21" t="str">
        <f t="shared" si="145"/>
        <v/>
      </c>
      <c r="S3094" s="23" t="str">
        <f>IF($B3094="","",VLOOKUP($C3094,Настройки!$A$11:$L$17,9,FALSE))</f>
        <v/>
      </c>
      <c r="T3094" s="23" t="str">
        <f t="shared" si="146"/>
        <v/>
      </c>
    </row>
    <row r="3095" spans="1:20" x14ac:dyDescent="0.3">
      <c r="A3095" s="20">
        <f>Тех_Движение!$A$3092</f>
        <v>3091</v>
      </c>
      <c r="B3095" s="20" t="str">
        <f>IF(Тех_Движение!$F$3092&gt;0,Тех_Движение!$I$3092,"")</f>
        <v/>
      </c>
      <c r="C3095" s="20" t="str">
        <f>IF($B3095="","",Тех_Движение!$D$3092)</f>
        <v/>
      </c>
      <c r="D3095" s="9" t="str">
        <f>IF($B3095="","",Тех_Движение!$B$3092)</f>
        <v/>
      </c>
      <c r="E3095" s="21" t="str">
        <f>IF($B3095="","",Тех_Движение!$F$3092)</f>
        <v/>
      </c>
      <c r="F3095" s="21" t="str">
        <f>IF($B3095="","",SUMIFS($E$5:$E3094,$C$5:$C3094,$C3095))</f>
        <v/>
      </c>
      <c r="G3095" s="21" t="str">
        <f>IF($B3095="","",MAX(0,$E3095-MAX(0,SUMIFS(Тех_Движение!$G$2:$G$5111,Тех_Движение!$D$2:$D$5111,$C3095,Тех_Движение!$B$2:$B$5111,"&lt;="&amp;Настройки!$B$5-1)-$F3095)))</f>
        <v/>
      </c>
      <c r="H3095" s="21" t="str">
        <f>IF($B3095="","",IF(AND($D3095&gt;=Настройки!$B$5,$D3095&lt;=Настройки!$B$6),$E3095,0))</f>
        <v/>
      </c>
      <c r="I3095" s="21" t="str">
        <f t="shared" si="144"/>
        <v/>
      </c>
      <c r="J3095" s="21" t="str">
        <f>IF($B3095="","",MAX(0,$E3095-MAX(0,SUMIFS(Тех_Движение!$G$2:$G$5111,Тех_Движение!$D$2:$D$5111,$C3095,Тех_Движение!$B$2:$B$5111,"&lt;="&amp;Настройки!$B$6)-$F3095)))</f>
        <v/>
      </c>
      <c r="K3095" s="21" t="e">
        <f>IF(OR($B3095="",K$3&lt;$D3095+Настройки!$B$7),0,MAX(0,$E3095-MAX(0,SUMIFS(Тех_Движение!$G$2:$G$5111,Тех_Движение!$D$2:$D$5111,$C3095,Тех_Движение!$B$2:$B$5111,"&lt;="&amp;K$3)-$F3095)))</f>
        <v>#VALUE!</v>
      </c>
      <c r="L3095" s="21" t="e">
        <f>IF(OR($B3095="",L$3&lt;$D3095+Настройки!$B$7),0,MAX(0,$E3095-MAX(0,SUMIFS(Тех_Движение!$G$2:$G$5111,Тех_Движение!$D$2:$D$5111,$C3095,Тех_Движение!$B$2:$B$5111,"&lt;="&amp;L$3)-$F3095)))</f>
        <v>#VALUE!</v>
      </c>
      <c r="M3095" s="21" t="e">
        <f>IF(OR($B3095="",M$3&lt;$D3095+Настройки!$B$7),0,MAX(0,$E3095-MAX(0,SUMIFS(Тех_Движение!$G$2:$G$5111,Тех_Движение!$D$2:$D$5111,$C3095,Тех_Движение!$B$2:$B$5111,"&lt;="&amp;M$3)-$F3095)))</f>
        <v>#VALUE!</v>
      </c>
      <c r="N3095" s="21" t="e">
        <f>IF(OR($B3095="",N$3&lt;$D3095+Настройки!$B$7),0,MAX(0,$E3095-MAX(0,SUMIFS(Тех_Движение!$G$2:$G$5111,Тех_Движение!$D$2:$D$5111,$C3095,Тех_Движение!$B$2:$B$5111,"&lt;="&amp;N$3)-$F3095)))</f>
        <v>#VALUE!</v>
      </c>
      <c r="O3095" s="21" t="e">
        <f>IF(OR($B3095="",O$3&lt;$D3095+Настройки!$B$7),0,MAX(0,$E3095-MAX(0,SUMIFS(Тех_Движение!$G$2:$G$5111,Тех_Движение!$D$2:$D$5111,$C3095,Тех_Движение!$B$2:$B$5111,"&lt;="&amp;O$3)-$F3095)))</f>
        <v>#VALUE!</v>
      </c>
      <c r="P3095" s="21" t="e">
        <f>IF(OR($B3095="",P$3&lt;$D3095+Настройки!$B$7),0,MAX(0,$E3095-MAX(0,SUMIFS(Тех_Движение!$G$2:$G$5111,Тех_Движение!$D$2:$D$5111,$C3095,Тех_Движение!$B$2:$B$5111,"&lt;="&amp;P$3)-$F3095)))</f>
        <v>#VALUE!</v>
      </c>
      <c r="Q3095" s="21" t="e">
        <f>IF(OR($B3095="",Q$3&lt;$D3095+Настройки!$B$7),0,MAX(0,$E3095-MAX(0,SUMIFS(Тех_Движение!$G$2:$G$5111,Тех_Движение!$D$2:$D$5111,$C3095,Тех_Движение!$B$2:$B$5111,"&lt;="&amp;Q$3)-$F3095)))</f>
        <v>#VALUE!</v>
      </c>
      <c r="R3095" s="21" t="str">
        <f t="shared" si="145"/>
        <v/>
      </c>
      <c r="S3095" s="23" t="str">
        <f>IF($B3095="","",VLOOKUP($C3095,Настройки!$A$11:$L$17,9,FALSE))</f>
        <v/>
      </c>
      <c r="T3095" s="23" t="str">
        <f t="shared" si="146"/>
        <v/>
      </c>
    </row>
    <row r="3096" spans="1:20" x14ac:dyDescent="0.3">
      <c r="A3096" s="20">
        <f>Тех_Движение!$A$3093</f>
        <v>3092</v>
      </c>
      <c r="B3096" s="20" t="str">
        <f>IF(Тех_Движение!$F$3093&gt;0,Тех_Движение!$I$3093,"")</f>
        <v/>
      </c>
      <c r="C3096" s="20" t="str">
        <f>IF($B3096="","",Тех_Движение!$D$3093)</f>
        <v/>
      </c>
      <c r="D3096" s="9" t="str">
        <f>IF($B3096="","",Тех_Движение!$B$3093)</f>
        <v/>
      </c>
      <c r="E3096" s="21" t="str">
        <f>IF($B3096="","",Тех_Движение!$F$3093)</f>
        <v/>
      </c>
      <c r="F3096" s="21" t="str">
        <f>IF($B3096="","",SUMIFS($E$5:$E3095,$C$5:$C3095,$C3096))</f>
        <v/>
      </c>
      <c r="G3096" s="21" t="str">
        <f>IF($B3096="","",MAX(0,$E3096-MAX(0,SUMIFS(Тех_Движение!$G$2:$G$5111,Тех_Движение!$D$2:$D$5111,$C3096,Тех_Движение!$B$2:$B$5111,"&lt;="&amp;Настройки!$B$5-1)-$F3096)))</f>
        <v/>
      </c>
      <c r="H3096" s="21" t="str">
        <f>IF($B3096="","",IF(AND($D3096&gt;=Настройки!$B$5,$D3096&lt;=Настройки!$B$6),$E3096,0))</f>
        <v/>
      </c>
      <c r="I3096" s="21" t="str">
        <f t="shared" si="144"/>
        <v/>
      </c>
      <c r="J3096" s="21" t="str">
        <f>IF($B3096="","",MAX(0,$E3096-MAX(0,SUMIFS(Тех_Движение!$G$2:$G$5111,Тех_Движение!$D$2:$D$5111,$C3096,Тех_Движение!$B$2:$B$5111,"&lt;="&amp;Настройки!$B$6)-$F3096)))</f>
        <v/>
      </c>
      <c r="K3096" s="21" t="e">
        <f>IF(OR($B3096="",K$3&lt;$D3096+Настройки!$B$7),0,MAX(0,$E3096-MAX(0,SUMIFS(Тех_Движение!$G$2:$G$5111,Тех_Движение!$D$2:$D$5111,$C3096,Тех_Движение!$B$2:$B$5111,"&lt;="&amp;K$3)-$F3096)))</f>
        <v>#VALUE!</v>
      </c>
      <c r="L3096" s="21" t="e">
        <f>IF(OR($B3096="",L$3&lt;$D3096+Настройки!$B$7),0,MAX(0,$E3096-MAX(0,SUMIFS(Тех_Движение!$G$2:$G$5111,Тех_Движение!$D$2:$D$5111,$C3096,Тех_Движение!$B$2:$B$5111,"&lt;="&amp;L$3)-$F3096)))</f>
        <v>#VALUE!</v>
      </c>
      <c r="M3096" s="21" t="e">
        <f>IF(OR($B3096="",M$3&lt;$D3096+Настройки!$B$7),0,MAX(0,$E3096-MAX(0,SUMIFS(Тех_Движение!$G$2:$G$5111,Тех_Движение!$D$2:$D$5111,$C3096,Тех_Движение!$B$2:$B$5111,"&lt;="&amp;M$3)-$F3096)))</f>
        <v>#VALUE!</v>
      </c>
      <c r="N3096" s="21" t="e">
        <f>IF(OR($B3096="",N$3&lt;$D3096+Настройки!$B$7),0,MAX(0,$E3096-MAX(0,SUMIFS(Тех_Движение!$G$2:$G$5111,Тех_Движение!$D$2:$D$5111,$C3096,Тех_Движение!$B$2:$B$5111,"&lt;="&amp;N$3)-$F3096)))</f>
        <v>#VALUE!</v>
      </c>
      <c r="O3096" s="21" t="e">
        <f>IF(OR($B3096="",O$3&lt;$D3096+Настройки!$B$7),0,MAX(0,$E3096-MAX(0,SUMIFS(Тех_Движение!$G$2:$G$5111,Тех_Движение!$D$2:$D$5111,$C3096,Тех_Движение!$B$2:$B$5111,"&lt;="&amp;O$3)-$F3096)))</f>
        <v>#VALUE!</v>
      </c>
      <c r="P3096" s="21" t="e">
        <f>IF(OR($B3096="",P$3&lt;$D3096+Настройки!$B$7),0,MAX(0,$E3096-MAX(0,SUMIFS(Тех_Движение!$G$2:$G$5111,Тех_Движение!$D$2:$D$5111,$C3096,Тех_Движение!$B$2:$B$5111,"&lt;="&amp;P$3)-$F3096)))</f>
        <v>#VALUE!</v>
      </c>
      <c r="Q3096" s="21" t="e">
        <f>IF(OR($B3096="",Q$3&lt;$D3096+Настройки!$B$7),0,MAX(0,$E3096-MAX(0,SUMIFS(Тех_Движение!$G$2:$G$5111,Тех_Движение!$D$2:$D$5111,$C3096,Тех_Движение!$B$2:$B$5111,"&lt;="&amp;Q$3)-$F3096)))</f>
        <v>#VALUE!</v>
      </c>
      <c r="R3096" s="21" t="str">
        <f t="shared" si="145"/>
        <v/>
      </c>
      <c r="S3096" s="23" t="str">
        <f>IF($B3096="","",VLOOKUP($C3096,Настройки!$A$11:$L$17,9,FALSE))</f>
        <v/>
      </c>
      <c r="T3096" s="23" t="str">
        <f t="shared" si="146"/>
        <v/>
      </c>
    </row>
    <row r="3097" spans="1:20" x14ac:dyDescent="0.3">
      <c r="A3097" s="20">
        <f>Тех_Движение!$A$3094</f>
        <v>3093</v>
      </c>
      <c r="B3097" s="20" t="str">
        <f>IF(Тех_Движение!$F$3094&gt;0,Тех_Движение!$I$3094,"")</f>
        <v/>
      </c>
      <c r="C3097" s="20" t="str">
        <f>IF($B3097="","",Тех_Движение!$D$3094)</f>
        <v/>
      </c>
      <c r="D3097" s="9" t="str">
        <f>IF($B3097="","",Тех_Движение!$B$3094)</f>
        <v/>
      </c>
      <c r="E3097" s="21" t="str">
        <f>IF($B3097="","",Тех_Движение!$F$3094)</f>
        <v/>
      </c>
      <c r="F3097" s="21" t="str">
        <f>IF($B3097="","",SUMIFS($E$5:$E3096,$C$5:$C3096,$C3097))</f>
        <v/>
      </c>
      <c r="G3097" s="21" t="str">
        <f>IF($B3097="","",MAX(0,$E3097-MAX(0,SUMIFS(Тех_Движение!$G$2:$G$5111,Тех_Движение!$D$2:$D$5111,$C3097,Тех_Движение!$B$2:$B$5111,"&lt;="&amp;Настройки!$B$5-1)-$F3097)))</f>
        <v/>
      </c>
      <c r="H3097" s="21" t="str">
        <f>IF($B3097="","",IF(AND($D3097&gt;=Настройки!$B$5,$D3097&lt;=Настройки!$B$6),$E3097,0))</f>
        <v/>
      </c>
      <c r="I3097" s="21" t="str">
        <f t="shared" si="144"/>
        <v/>
      </c>
      <c r="J3097" s="21" t="str">
        <f>IF($B3097="","",MAX(0,$E3097-MAX(0,SUMIFS(Тех_Движение!$G$2:$G$5111,Тех_Движение!$D$2:$D$5111,$C3097,Тех_Движение!$B$2:$B$5111,"&lt;="&amp;Настройки!$B$6)-$F3097)))</f>
        <v/>
      </c>
      <c r="K3097" s="21" t="e">
        <f>IF(OR($B3097="",K$3&lt;$D3097+Настройки!$B$7),0,MAX(0,$E3097-MAX(0,SUMIFS(Тех_Движение!$G$2:$G$5111,Тех_Движение!$D$2:$D$5111,$C3097,Тех_Движение!$B$2:$B$5111,"&lt;="&amp;K$3)-$F3097)))</f>
        <v>#VALUE!</v>
      </c>
      <c r="L3097" s="21" t="e">
        <f>IF(OR($B3097="",L$3&lt;$D3097+Настройки!$B$7),0,MAX(0,$E3097-MAX(0,SUMIFS(Тех_Движение!$G$2:$G$5111,Тех_Движение!$D$2:$D$5111,$C3097,Тех_Движение!$B$2:$B$5111,"&lt;="&amp;L$3)-$F3097)))</f>
        <v>#VALUE!</v>
      </c>
      <c r="M3097" s="21" t="e">
        <f>IF(OR($B3097="",M$3&lt;$D3097+Настройки!$B$7),0,MAX(0,$E3097-MAX(0,SUMIFS(Тех_Движение!$G$2:$G$5111,Тех_Движение!$D$2:$D$5111,$C3097,Тех_Движение!$B$2:$B$5111,"&lt;="&amp;M$3)-$F3097)))</f>
        <v>#VALUE!</v>
      </c>
      <c r="N3097" s="21" t="e">
        <f>IF(OR($B3097="",N$3&lt;$D3097+Настройки!$B$7),0,MAX(0,$E3097-MAX(0,SUMIFS(Тех_Движение!$G$2:$G$5111,Тех_Движение!$D$2:$D$5111,$C3097,Тех_Движение!$B$2:$B$5111,"&lt;="&amp;N$3)-$F3097)))</f>
        <v>#VALUE!</v>
      </c>
      <c r="O3097" s="21" t="e">
        <f>IF(OR($B3097="",O$3&lt;$D3097+Настройки!$B$7),0,MAX(0,$E3097-MAX(0,SUMIFS(Тех_Движение!$G$2:$G$5111,Тех_Движение!$D$2:$D$5111,$C3097,Тех_Движение!$B$2:$B$5111,"&lt;="&amp;O$3)-$F3097)))</f>
        <v>#VALUE!</v>
      </c>
      <c r="P3097" s="21" t="e">
        <f>IF(OR($B3097="",P$3&lt;$D3097+Настройки!$B$7),0,MAX(0,$E3097-MAX(0,SUMIFS(Тех_Движение!$G$2:$G$5111,Тех_Движение!$D$2:$D$5111,$C3097,Тех_Движение!$B$2:$B$5111,"&lt;="&amp;P$3)-$F3097)))</f>
        <v>#VALUE!</v>
      </c>
      <c r="Q3097" s="21" t="e">
        <f>IF(OR($B3097="",Q$3&lt;$D3097+Настройки!$B$7),0,MAX(0,$E3097-MAX(0,SUMIFS(Тех_Движение!$G$2:$G$5111,Тех_Движение!$D$2:$D$5111,$C3097,Тех_Движение!$B$2:$B$5111,"&lt;="&amp;Q$3)-$F3097)))</f>
        <v>#VALUE!</v>
      </c>
      <c r="R3097" s="21" t="str">
        <f t="shared" si="145"/>
        <v/>
      </c>
      <c r="S3097" s="23" t="str">
        <f>IF($B3097="","",VLOOKUP($C3097,Настройки!$A$11:$L$17,9,FALSE))</f>
        <v/>
      </c>
      <c r="T3097" s="23" t="str">
        <f t="shared" si="146"/>
        <v/>
      </c>
    </row>
    <row r="3098" spans="1:20" x14ac:dyDescent="0.3">
      <c r="A3098" s="20">
        <f>Тех_Движение!$A$3095</f>
        <v>3094</v>
      </c>
      <c r="B3098" s="20" t="str">
        <f>IF(Тех_Движение!$F$3095&gt;0,Тех_Движение!$I$3095,"")</f>
        <v/>
      </c>
      <c r="C3098" s="20" t="str">
        <f>IF($B3098="","",Тех_Движение!$D$3095)</f>
        <v/>
      </c>
      <c r="D3098" s="9" t="str">
        <f>IF($B3098="","",Тех_Движение!$B$3095)</f>
        <v/>
      </c>
      <c r="E3098" s="21" t="str">
        <f>IF($B3098="","",Тех_Движение!$F$3095)</f>
        <v/>
      </c>
      <c r="F3098" s="21" t="str">
        <f>IF($B3098="","",SUMIFS($E$5:$E3097,$C$5:$C3097,$C3098))</f>
        <v/>
      </c>
      <c r="G3098" s="21" t="str">
        <f>IF($B3098="","",MAX(0,$E3098-MAX(0,SUMIFS(Тех_Движение!$G$2:$G$5111,Тех_Движение!$D$2:$D$5111,$C3098,Тех_Движение!$B$2:$B$5111,"&lt;="&amp;Настройки!$B$5-1)-$F3098)))</f>
        <v/>
      </c>
      <c r="H3098" s="21" t="str">
        <f>IF($B3098="","",IF(AND($D3098&gt;=Настройки!$B$5,$D3098&lt;=Настройки!$B$6),$E3098,0))</f>
        <v/>
      </c>
      <c r="I3098" s="21" t="str">
        <f t="shared" si="144"/>
        <v/>
      </c>
      <c r="J3098" s="21" t="str">
        <f>IF($B3098="","",MAX(0,$E3098-MAX(0,SUMIFS(Тех_Движение!$G$2:$G$5111,Тех_Движение!$D$2:$D$5111,$C3098,Тех_Движение!$B$2:$B$5111,"&lt;="&amp;Настройки!$B$6)-$F3098)))</f>
        <v/>
      </c>
      <c r="K3098" s="21" t="e">
        <f>IF(OR($B3098="",K$3&lt;$D3098+Настройки!$B$7),0,MAX(0,$E3098-MAX(0,SUMIFS(Тех_Движение!$G$2:$G$5111,Тех_Движение!$D$2:$D$5111,$C3098,Тех_Движение!$B$2:$B$5111,"&lt;="&amp;K$3)-$F3098)))</f>
        <v>#VALUE!</v>
      </c>
      <c r="L3098" s="21" t="e">
        <f>IF(OR($B3098="",L$3&lt;$D3098+Настройки!$B$7),0,MAX(0,$E3098-MAX(0,SUMIFS(Тех_Движение!$G$2:$G$5111,Тех_Движение!$D$2:$D$5111,$C3098,Тех_Движение!$B$2:$B$5111,"&lt;="&amp;L$3)-$F3098)))</f>
        <v>#VALUE!</v>
      </c>
      <c r="M3098" s="21" t="e">
        <f>IF(OR($B3098="",M$3&lt;$D3098+Настройки!$B$7),0,MAX(0,$E3098-MAX(0,SUMIFS(Тех_Движение!$G$2:$G$5111,Тех_Движение!$D$2:$D$5111,$C3098,Тех_Движение!$B$2:$B$5111,"&lt;="&amp;M$3)-$F3098)))</f>
        <v>#VALUE!</v>
      </c>
      <c r="N3098" s="21" t="e">
        <f>IF(OR($B3098="",N$3&lt;$D3098+Настройки!$B$7),0,MAX(0,$E3098-MAX(0,SUMIFS(Тех_Движение!$G$2:$G$5111,Тех_Движение!$D$2:$D$5111,$C3098,Тех_Движение!$B$2:$B$5111,"&lt;="&amp;N$3)-$F3098)))</f>
        <v>#VALUE!</v>
      </c>
      <c r="O3098" s="21" t="e">
        <f>IF(OR($B3098="",O$3&lt;$D3098+Настройки!$B$7),0,MAX(0,$E3098-MAX(0,SUMIFS(Тех_Движение!$G$2:$G$5111,Тех_Движение!$D$2:$D$5111,$C3098,Тех_Движение!$B$2:$B$5111,"&lt;="&amp;O$3)-$F3098)))</f>
        <v>#VALUE!</v>
      </c>
      <c r="P3098" s="21" t="e">
        <f>IF(OR($B3098="",P$3&lt;$D3098+Настройки!$B$7),0,MAX(0,$E3098-MAX(0,SUMIFS(Тех_Движение!$G$2:$G$5111,Тех_Движение!$D$2:$D$5111,$C3098,Тех_Движение!$B$2:$B$5111,"&lt;="&amp;P$3)-$F3098)))</f>
        <v>#VALUE!</v>
      </c>
      <c r="Q3098" s="21" t="e">
        <f>IF(OR($B3098="",Q$3&lt;$D3098+Настройки!$B$7),0,MAX(0,$E3098-MAX(0,SUMIFS(Тех_Движение!$G$2:$G$5111,Тех_Движение!$D$2:$D$5111,$C3098,Тех_Движение!$B$2:$B$5111,"&lt;="&amp;Q$3)-$F3098)))</f>
        <v>#VALUE!</v>
      </c>
      <c r="R3098" s="21" t="str">
        <f t="shared" si="145"/>
        <v/>
      </c>
      <c r="S3098" s="23" t="str">
        <f>IF($B3098="","",VLOOKUP($C3098,Настройки!$A$11:$L$17,9,FALSE))</f>
        <v/>
      </c>
      <c r="T3098" s="23" t="str">
        <f t="shared" si="146"/>
        <v/>
      </c>
    </row>
    <row r="3099" spans="1:20" x14ac:dyDescent="0.3">
      <c r="A3099" s="20">
        <f>Тех_Движение!$A$3096</f>
        <v>3095</v>
      </c>
      <c r="B3099" s="20" t="str">
        <f>IF(Тех_Движение!$F$3096&gt;0,Тех_Движение!$I$3096,"")</f>
        <v/>
      </c>
      <c r="C3099" s="20" t="str">
        <f>IF($B3099="","",Тех_Движение!$D$3096)</f>
        <v/>
      </c>
      <c r="D3099" s="9" t="str">
        <f>IF($B3099="","",Тех_Движение!$B$3096)</f>
        <v/>
      </c>
      <c r="E3099" s="21" t="str">
        <f>IF($B3099="","",Тех_Движение!$F$3096)</f>
        <v/>
      </c>
      <c r="F3099" s="21" t="str">
        <f>IF($B3099="","",SUMIFS($E$5:$E3098,$C$5:$C3098,$C3099))</f>
        <v/>
      </c>
      <c r="G3099" s="21" t="str">
        <f>IF($B3099="","",MAX(0,$E3099-MAX(0,SUMIFS(Тех_Движение!$G$2:$G$5111,Тех_Движение!$D$2:$D$5111,$C3099,Тех_Движение!$B$2:$B$5111,"&lt;="&amp;Настройки!$B$5-1)-$F3099)))</f>
        <v/>
      </c>
      <c r="H3099" s="21" t="str">
        <f>IF($B3099="","",IF(AND($D3099&gt;=Настройки!$B$5,$D3099&lt;=Настройки!$B$6),$E3099,0))</f>
        <v/>
      </c>
      <c r="I3099" s="21" t="str">
        <f t="shared" si="144"/>
        <v/>
      </c>
      <c r="J3099" s="21" t="str">
        <f>IF($B3099="","",MAX(0,$E3099-MAX(0,SUMIFS(Тех_Движение!$G$2:$G$5111,Тех_Движение!$D$2:$D$5111,$C3099,Тех_Движение!$B$2:$B$5111,"&lt;="&amp;Настройки!$B$6)-$F3099)))</f>
        <v/>
      </c>
      <c r="K3099" s="21" t="e">
        <f>IF(OR($B3099="",K$3&lt;$D3099+Настройки!$B$7),0,MAX(0,$E3099-MAX(0,SUMIFS(Тех_Движение!$G$2:$G$5111,Тех_Движение!$D$2:$D$5111,$C3099,Тех_Движение!$B$2:$B$5111,"&lt;="&amp;K$3)-$F3099)))</f>
        <v>#VALUE!</v>
      </c>
      <c r="L3099" s="21" t="e">
        <f>IF(OR($B3099="",L$3&lt;$D3099+Настройки!$B$7),0,MAX(0,$E3099-MAX(0,SUMIFS(Тех_Движение!$G$2:$G$5111,Тех_Движение!$D$2:$D$5111,$C3099,Тех_Движение!$B$2:$B$5111,"&lt;="&amp;L$3)-$F3099)))</f>
        <v>#VALUE!</v>
      </c>
      <c r="M3099" s="21" t="e">
        <f>IF(OR($B3099="",M$3&lt;$D3099+Настройки!$B$7),0,MAX(0,$E3099-MAX(0,SUMIFS(Тех_Движение!$G$2:$G$5111,Тех_Движение!$D$2:$D$5111,$C3099,Тех_Движение!$B$2:$B$5111,"&lt;="&amp;M$3)-$F3099)))</f>
        <v>#VALUE!</v>
      </c>
      <c r="N3099" s="21" t="e">
        <f>IF(OR($B3099="",N$3&lt;$D3099+Настройки!$B$7),0,MAX(0,$E3099-MAX(0,SUMIFS(Тех_Движение!$G$2:$G$5111,Тех_Движение!$D$2:$D$5111,$C3099,Тех_Движение!$B$2:$B$5111,"&lt;="&amp;N$3)-$F3099)))</f>
        <v>#VALUE!</v>
      </c>
      <c r="O3099" s="21" t="e">
        <f>IF(OR($B3099="",O$3&lt;$D3099+Настройки!$B$7),0,MAX(0,$E3099-MAX(0,SUMIFS(Тех_Движение!$G$2:$G$5111,Тех_Движение!$D$2:$D$5111,$C3099,Тех_Движение!$B$2:$B$5111,"&lt;="&amp;O$3)-$F3099)))</f>
        <v>#VALUE!</v>
      </c>
      <c r="P3099" s="21" t="e">
        <f>IF(OR($B3099="",P$3&lt;$D3099+Настройки!$B$7),0,MAX(0,$E3099-MAX(0,SUMIFS(Тех_Движение!$G$2:$G$5111,Тех_Движение!$D$2:$D$5111,$C3099,Тех_Движение!$B$2:$B$5111,"&lt;="&amp;P$3)-$F3099)))</f>
        <v>#VALUE!</v>
      </c>
      <c r="Q3099" s="21" t="e">
        <f>IF(OR($B3099="",Q$3&lt;$D3099+Настройки!$B$7),0,MAX(0,$E3099-MAX(0,SUMIFS(Тех_Движение!$G$2:$G$5111,Тех_Движение!$D$2:$D$5111,$C3099,Тех_Движение!$B$2:$B$5111,"&lt;="&amp;Q$3)-$F3099)))</f>
        <v>#VALUE!</v>
      </c>
      <c r="R3099" s="21" t="str">
        <f t="shared" si="145"/>
        <v/>
      </c>
      <c r="S3099" s="23" t="str">
        <f>IF($B3099="","",VLOOKUP($C3099,Настройки!$A$11:$L$17,9,FALSE))</f>
        <v/>
      </c>
      <c r="T3099" s="23" t="str">
        <f t="shared" si="146"/>
        <v/>
      </c>
    </row>
    <row r="3100" spans="1:20" x14ac:dyDescent="0.3">
      <c r="A3100" s="20">
        <f>Тех_Движение!$A$3097</f>
        <v>3096</v>
      </c>
      <c r="B3100" s="20" t="str">
        <f>IF(Тех_Движение!$F$3097&gt;0,Тех_Движение!$I$3097,"")</f>
        <v/>
      </c>
      <c r="C3100" s="20" t="str">
        <f>IF($B3100="","",Тех_Движение!$D$3097)</f>
        <v/>
      </c>
      <c r="D3100" s="9" t="str">
        <f>IF($B3100="","",Тех_Движение!$B$3097)</f>
        <v/>
      </c>
      <c r="E3100" s="21" t="str">
        <f>IF($B3100="","",Тех_Движение!$F$3097)</f>
        <v/>
      </c>
      <c r="F3100" s="21" t="str">
        <f>IF($B3100="","",SUMIFS($E$5:$E3099,$C$5:$C3099,$C3100))</f>
        <v/>
      </c>
      <c r="G3100" s="21" t="str">
        <f>IF($B3100="","",MAX(0,$E3100-MAX(0,SUMIFS(Тех_Движение!$G$2:$G$5111,Тех_Движение!$D$2:$D$5111,$C3100,Тех_Движение!$B$2:$B$5111,"&lt;="&amp;Настройки!$B$5-1)-$F3100)))</f>
        <v/>
      </c>
      <c r="H3100" s="21" t="str">
        <f>IF($B3100="","",IF(AND($D3100&gt;=Настройки!$B$5,$D3100&lt;=Настройки!$B$6),$E3100,0))</f>
        <v/>
      </c>
      <c r="I3100" s="21" t="str">
        <f t="shared" si="144"/>
        <v/>
      </c>
      <c r="J3100" s="21" t="str">
        <f>IF($B3100="","",MAX(0,$E3100-MAX(0,SUMIFS(Тех_Движение!$G$2:$G$5111,Тех_Движение!$D$2:$D$5111,$C3100,Тех_Движение!$B$2:$B$5111,"&lt;="&amp;Настройки!$B$6)-$F3100)))</f>
        <v/>
      </c>
      <c r="K3100" s="21" t="e">
        <f>IF(OR($B3100="",K$3&lt;$D3100+Настройки!$B$7),0,MAX(0,$E3100-MAX(0,SUMIFS(Тех_Движение!$G$2:$G$5111,Тех_Движение!$D$2:$D$5111,$C3100,Тех_Движение!$B$2:$B$5111,"&lt;="&amp;K$3)-$F3100)))</f>
        <v>#VALUE!</v>
      </c>
      <c r="L3100" s="21" t="e">
        <f>IF(OR($B3100="",L$3&lt;$D3100+Настройки!$B$7),0,MAX(0,$E3100-MAX(0,SUMIFS(Тех_Движение!$G$2:$G$5111,Тех_Движение!$D$2:$D$5111,$C3100,Тех_Движение!$B$2:$B$5111,"&lt;="&amp;L$3)-$F3100)))</f>
        <v>#VALUE!</v>
      </c>
      <c r="M3100" s="21" t="e">
        <f>IF(OR($B3100="",M$3&lt;$D3100+Настройки!$B$7),0,MAX(0,$E3100-MAX(0,SUMIFS(Тех_Движение!$G$2:$G$5111,Тех_Движение!$D$2:$D$5111,$C3100,Тех_Движение!$B$2:$B$5111,"&lt;="&amp;M$3)-$F3100)))</f>
        <v>#VALUE!</v>
      </c>
      <c r="N3100" s="21" t="e">
        <f>IF(OR($B3100="",N$3&lt;$D3100+Настройки!$B$7),0,MAX(0,$E3100-MAX(0,SUMIFS(Тех_Движение!$G$2:$G$5111,Тех_Движение!$D$2:$D$5111,$C3100,Тех_Движение!$B$2:$B$5111,"&lt;="&amp;N$3)-$F3100)))</f>
        <v>#VALUE!</v>
      </c>
      <c r="O3100" s="21" t="e">
        <f>IF(OR($B3100="",O$3&lt;$D3100+Настройки!$B$7),0,MAX(0,$E3100-MAX(0,SUMIFS(Тех_Движение!$G$2:$G$5111,Тех_Движение!$D$2:$D$5111,$C3100,Тех_Движение!$B$2:$B$5111,"&lt;="&amp;O$3)-$F3100)))</f>
        <v>#VALUE!</v>
      </c>
      <c r="P3100" s="21" t="e">
        <f>IF(OR($B3100="",P$3&lt;$D3100+Настройки!$B$7),0,MAX(0,$E3100-MAX(0,SUMIFS(Тех_Движение!$G$2:$G$5111,Тех_Движение!$D$2:$D$5111,$C3100,Тех_Движение!$B$2:$B$5111,"&lt;="&amp;P$3)-$F3100)))</f>
        <v>#VALUE!</v>
      </c>
      <c r="Q3100" s="21" t="e">
        <f>IF(OR($B3100="",Q$3&lt;$D3100+Настройки!$B$7),0,MAX(0,$E3100-MAX(0,SUMIFS(Тех_Движение!$G$2:$G$5111,Тех_Движение!$D$2:$D$5111,$C3100,Тех_Движение!$B$2:$B$5111,"&lt;="&amp;Q$3)-$F3100)))</f>
        <v>#VALUE!</v>
      </c>
      <c r="R3100" s="21" t="str">
        <f t="shared" si="145"/>
        <v/>
      </c>
      <c r="S3100" s="23" t="str">
        <f>IF($B3100="","",VLOOKUP($C3100,Настройки!$A$11:$L$17,9,FALSE))</f>
        <v/>
      </c>
      <c r="T3100" s="23" t="str">
        <f t="shared" si="146"/>
        <v/>
      </c>
    </row>
    <row r="3101" spans="1:20" x14ac:dyDescent="0.3">
      <c r="A3101" s="20">
        <f>Тех_Движение!$A$3098</f>
        <v>3097</v>
      </c>
      <c r="B3101" s="20" t="str">
        <f>IF(Тех_Движение!$F$3098&gt;0,Тех_Движение!$I$3098,"")</f>
        <v/>
      </c>
      <c r="C3101" s="20" t="str">
        <f>IF($B3101="","",Тех_Движение!$D$3098)</f>
        <v/>
      </c>
      <c r="D3101" s="9" t="str">
        <f>IF($B3101="","",Тех_Движение!$B$3098)</f>
        <v/>
      </c>
      <c r="E3101" s="21" t="str">
        <f>IF($B3101="","",Тех_Движение!$F$3098)</f>
        <v/>
      </c>
      <c r="F3101" s="21" t="str">
        <f>IF($B3101="","",SUMIFS($E$5:$E3100,$C$5:$C3100,$C3101))</f>
        <v/>
      </c>
      <c r="G3101" s="21" t="str">
        <f>IF($B3101="","",MAX(0,$E3101-MAX(0,SUMIFS(Тех_Движение!$G$2:$G$5111,Тех_Движение!$D$2:$D$5111,$C3101,Тех_Движение!$B$2:$B$5111,"&lt;="&amp;Настройки!$B$5-1)-$F3101)))</f>
        <v/>
      </c>
      <c r="H3101" s="21" t="str">
        <f>IF($B3101="","",IF(AND($D3101&gt;=Настройки!$B$5,$D3101&lt;=Настройки!$B$6),$E3101,0))</f>
        <v/>
      </c>
      <c r="I3101" s="21" t="str">
        <f t="shared" si="144"/>
        <v/>
      </c>
      <c r="J3101" s="21" t="str">
        <f>IF($B3101="","",MAX(0,$E3101-MAX(0,SUMIFS(Тех_Движение!$G$2:$G$5111,Тех_Движение!$D$2:$D$5111,$C3101,Тех_Движение!$B$2:$B$5111,"&lt;="&amp;Настройки!$B$6)-$F3101)))</f>
        <v/>
      </c>
      <c r="K3101" s="21" t="e">
        <f>IF(OR($B3101="",K$3&lt;$D3101+Настройки!$B$7),0,MAX(0,$E3101-MAX(0,SUMIFS(Тех_Движение!$G$2:$G$5111,Тех_Движение!$D$2:$D$5111,$C3101,Тех_Движение!$B$2:$B$5111,"&lt;="&amp;K$3)-$F3101)))</f>
        <v>#VALUE!</v>
      </c>
      <c r="L3101" s="21" t="e">
        <f>IF(OR($B3101="",L$3&lt;$D3101+Настройки!$B$7),0,MAX(0,$E3101-MAX(0,SUMIFS(Тех_Движение!$G$2:$G$5111,Тех_Движение!$D$2:$D$5111,$C3101,Тех_Движение!$B$2:$B$5111,"&lt;="&amp;L$3)-$F3101)))</f>
        <v>#VALUE!</v>
      </c>
      <c r="M3101" s="21" t="e">
        <f>IF(OR($B3101="",M$3&lt;$D3101+Настройки!$B$7),0,MAX(0,$E3101-MAX(0,SUMIFS(Тех_Движение!$G$2:$G$5111,Тех_Движение!$D$2:$D$5111,$C3101,Тех_Движение!$B$2:$B$5111,"&lt;="&amp;M$3)-$F3101)))</f>
        <v>#VALUE!</v>
      </c>
      <c r="N3101" s="21" t="e">
        <f>IF(OR($B3101="",N$3&lt;$D3101+Настройки!$B$7),0,MAX(0,$E3101-MAX(0,SUMIFS(Тех_Движение!$G$2:$G$5111,Тех_Движение!$D$2:$D$5111,$C3101,Тех_Движение!$B$2:$B$5111,"&lt;="&amp;N$3)-$F3101)))</f>
        <v>#VALUE!</v>
      </c>
      <c r="O3101" s="21" t="e">
        <f>IF(OR($B3101="",O$3&lt;$D3101+Настройки!$B$7),0,MAX(0,$E3101-MAX(0,SUMIFS(Тех_Движение!$G$2:$G$5111,Тех_Движение!$D$2:$D$5111,$C3101,Тех_Движение!$B$2:$B$5111,"&lt;="&amp;O$3)-$F3101)))</f>
        <v>#VALUE!</v>
      </c>
      <c r="P3101" s="21" t="e">
        <f>IF(OR($B3101="",P$3&lt;$D3101+Настройки!$B$7),0,MAX(0,$E3101-MAX(0,SUMIFS(Тех_Движение!$G$2:$G$5111,Тех_Движение!$D$2:$D$5111,$C3101,Тех_Движение!$B$2:$B$5111,"&lt;="&amp;P$3)-$F3101)))</f>
        <v>#VALUE!</v>
      </c>
      <c r="Q3101" s="21" t="e">
        <f>IF(OR($B3101="",Q$3&lt;$D3101+Настройки!$B$7),0,MAX(0,$E3101-MAX(0,SUMIFS(Тех_Движение!$G$2:$G$5111,Тех_Движение!$D$2:$D$5111,$C3101,Тех_Движение!$B$2:$B$5111,"&lt;="&amp;Q$3)-$F3101)))</f>
        <v>#VALUE!</v>
      </c>
      <c r="R3101" s="21" t="str">
        <f t="shared" si="145"/>
        <v/>
      </c>
      <c r="S3101" s="23" t="str">
        <f>IF($B3101="","",VLOOKUP($C3101,Настройки!$A$11:$L$17,9,FALSE))</f>
        <v/>
      </c>
      <c r="T3101" s="23" t="str">
        <f t="shared" si="146"/>
        <v/>
      </c>
    </row>
    <row r="3102" spans="1:20" x14ac:dyDescent="0.3">
      <c r="A3102" s="20">
        <f>Тех_Движение!$A$3099</f>
        <v>3098</v>
      </c>
      <c r="B3102" s="20" t="str">
        <f>IF(Тех_Движение!$F$3099&gt;0,Тех_Движение!$I$3099,"")</f>
        <v/>
      </c>
      <c r="C3102" s="20" t="str">
        <f>IF($B3102="","",Тех_Движение!$D$3099)</f>
        <v/>
      </c>
      <c r="D3102" s="9" t="str">
        <f>IF($B3102="","",Тех_Движение!$B$3099)</f>
        <v/>
      </c>
      <c r="E3102" s="21" t="str">
        <f>IF($B3102="","",Тех_Движение!$F$3099)</f>
        <v/>
      </c>
      <c r="F3102" s="21" t="str">
        <f>IF($B3102="","",SUMIFS($E$5:$E3101,$C$5:$C3101,$C3102))</f>
        <v/>
      </c>
      <c r="G3102" s="21" t="str">
        <f>IF($B3102="","",MAX(0,$E3102-MAX(0,SUMIFS(Тех_Движение!$G$2:$G$5111,Тех_Движение!$D$2:$D$5111,$C3102,Тех_Движение!$B$2:$B$5111,"&lt;="&amp;Настройки!$B$5-1)-$F3102)))</f>
        <v/>
      </c>
      <c r="H3102" s="21" t="str">
        <f>IF($B3102="","",IF(AND($D3102&gt;=Настройки!$B$5,$D3102&lt;=Настройки!$B$6),$E3102,0))</f>
        <v/>
      </c>
      <c r="I3102" s="21" t="str">
        <f t="shared" si="144"/>
        <v/>
      </c>
      <c r="J3102" s="21" t="str">
        <f>IF($B3102="","",MAX(0,$E3102-MAX(0,SUMIFS(Тех_Движение!$G$2:$G$5111,Тех_Движение!$D$2:$D$5111,$C3102,Тех_Движение!$B$2:$B$5111,"&lt;="&amp;Настройки!$B$6)-$F3102)))</f>
        <v/>
      </c>
      <c r="K3102" s="21" t="e">
        <f>IF(OR($B3102="",K$3&lt;$D3102+Настройки!$B$7),0,MAX(0,$E3102-MAX(0,SUMIFS(Тех_Движение!$G$2:$G$5111,Тех_Движение!$D$2:$D$5111,$C3102,Тех_Движение!$B$2:$B$5111,"&lt;="&amp;K$3)-$F3102)))</f>
        <v>#VALUE!</v>
      </c>
      <c r="L3102" s="21" t="e">
        <f>IF(OR($B3102="",L$3&lt;$D3102+Настройки!$B$7),0,MAX(0,$E3102-MAX(0,SUMIFS(Тех_Движение!$G$2:$G$5111,Тех_Движение!$D$2:$D$5111,$C3102,Тех_Движение!$B$2:$B$5111,"&lt;="&amp;L$3)-$F3102)))</f>
        <v>#VALUE!</v>
      </c>
      <c r="M3102" s="21" t="e">
        <f>IF(OR($B3102="",M$3&lt;$D3102+Настройки!$B$7),0,MAX(0,$E3102-MAX(0,SUMIFS(Тех_Движение!$G$2:$G$5111,Тех_Движение!$D$2:$D$5111,$C3102,Тех_Движение!$B$2:$B$5111,"&lt;="&amp;M$3)-$F3102)))</f>
        <v>#VALUE!</v>
      </c>
      <c r="N3102" s="21" t="e">
        <f>IF(OR($B3102="",N$3&lt;$D3102+Настройки!$B$7),0,MAX(0,$E3102-MAX(0,SUMIFS(Тех_Движение!$G$2:$G$5111,Тех_Движение!$D$2:$D$5111,$C3102,Тех_Движение!$B$2:$B$5111,"&lt;="&amp;N$3)-$F3102)))</f>
        <v>#VALUE!</v>
      </c>
      <c r="O3102" s="21" t="e">
        <f>IF(OR($B3102="",O$3&lt;$D3102+Настройки!$B$7),0,MAX(0,$E3102-MAX(0,SUMIFS(Тех_Движение!$G$2:$G$5111,Тех_Движение!$D$2:$D$5111,$C3102,Тех_Движение!$B$2:$B$5111,"&lt;="&amp;O$3)-$F3102)))</f>
        <v>#VALUE!</v>
      </c>
      <c r="P3102" s="21" t="e">
        <f>IF(OR($B3102="",P$3&lt;$D3102+Настройки!$B$7),0,MAX(0,$E3102-MAX(0,SUMIFS(Тех_Движение!$G$2:$G$5111,Тех_Движение!$D$2:$D$5111,$C3102,Тех_Движение!$B$2:$B$5111,"&lt;="&amp;P$3)-$F3102)))</f>
        <v>#VALUE!</v>
      </c>
      <c r="Q3102" s="21" t="e">
        <f>IF(OR($B3102="",Q$3&lt;$D3102+Настройки!$B$7),0,MAX(0,$E3102-MAX(0,SUMIFS(Тех_Движение!$G$2:$G$5111,Тех_Движение!$D$2:$D$5111,$C3102,Тех_Движение!$B$2:$B$5111,"&lt;="&amp;Q$3)-$F3102)))</f>
        <v>#VALUE!</v>
      </c>
      <c r="R3102" s="21" t="str">
        <f t="shared" si="145"/>
        <v/>
      </c>
      <c r="S3102" s="23" t="str">
        <f>IF($B3102="","",VLOOKUP($C3102,Настройки!$A$11:$L$17,9,FALSE))</f>
        <v/>
      </c>
      <c r="T3102" s="23" t="str">
        <f t="shared" si="146"/>
        <v/>
      </c>
    </row>
    <row r="3103" spans="1:20" x14ac:dyDescent="0.3">
      <c r="A3103" s="20">
        <f>Тех_Движение!$A$3100</f>
        <v>3099</v>
      </c>
      <c r="B3103" s="20" t="str">
        <f>IF(Тех_Движение!$F$3100&gt;0,Тех_Движение!$I$3100,"")</f>
        <v/>
      </c>
      <c r="C3103" s="20" t="str">
        <f>IF($B3103="","",Тех_Движение!$D$3100)</f>
        <v/>
      </c>
      <c r="D3103" s="9" t="str">
        <f>IF($B3103="","",Тех_Движение!$B$3100)</f>
        <v/>
      </c>
      <c r="E3103" s="21" t="str">
        <f>IF($B3103="","",Тех_Движение!$F$3100)</f>
        <v/>
      </c>
      <c r="F3103" s="21" t="str">
        <f>IF($B3103="","",SUMIFS($E$5:$E3102,$C$5:$C3102,$C3103))</f>
        <v/>
      </c>
      <c r="G3103" s="21" t="str">
        <f>IF($B3103="","",MAX(0,$E3103-MAX(0,SUMIFS(Тех_Движение!$G$2:$G$5111,Тех_Движение!$D$2:$D$5111,$C3103,Тех_Движение!$B$2:$B$5111,"&lt;="&amp;Настройки!$B$5-1)-$F3103)))</f>
        <v/>
      </c>
      <c r="H3103" s="21" t="str">
        <f>IF($B3103="","",IF(AND($D3103&gt;=Настройки!$B$5,$D3103&lt;=Настройки!$B$6),$E3103,0))</f>
        <v/>
      </c>
      <c r="I3103" s="21" t="str">
        <f t="shared" si="144"/>
        <v/>
      </c>
      <c r="J3103" s="21" t="str">
        <f>IF($B3103="","",MAX(0,$E3103-MAX(0,SUMIFS(Тех_Движение!$G$2:$G$5111,Тех_Движение!$D$2:$D$5111,$C3103,Тех_Движение!$B$2:$B$5111,"&lt;="&amp;Настройки!$B$6)-$F3103)))</f>
        <v/>
      </c>
      <c r="K3103" s="21" t="e">
        <f>IF(OR($B3103="",K$3&lt;$D3103+Настройки!$B$7),0,MAX(0,$E3103-MAX(0,SUMIFS(Тех_Движение!$G$2:$G$5111,Тех_Движение!$D$2:$D$5111,$C3103,Тех_Движение!$B$2:$B$5111,"&lt;="&amp;K$3)-$F3103)))</f>
        <v>#VALUE!</v>
      </c>
      <c r="L3103" s="21" t="e">
        <f>IF(OR($B3103="",L$3&lt;$D3103+Настройки!$B$7),0,MAX(0,$E3103-MAX(0,SUMIFS(Тех_Движение!$G$2:$G$5111,Тех_Движение!$D$2:$D$5111,$C3103,Тех_Движение!$B$2:$B$5111,"&lt;="&amp;L$3)-$F3103)))</f>
        <v>#VALUE!</v>
      </c>
      <c r="M3103" s="21" t="e">
        <f>IF(OR($B3103="",M$3&lt;$D3103+Настройки!$B$7),0,MAX(0,$E3103-MAX(0,SUMIFS(Тех_Движение!$G$2:$G$5111,Тех_Движение!$D$2:$D$5111,$C3103,Тех_Движение!$B$2:$B$5111,"&lt;="&amp;M$3)-$F3103)))</f>
        <v>#VALUE!</v>
      </c>
      <c r="N3103" s="21" t="e">
        <f>IF(OR($B3103="",N$3&lt;$D3103+Настройки!$B$7),0,MAX(0,$E3103-MAX(0,SUMIFS(Тех_Движение!$G$2:$G$5111,Тех_Движение!$D$2:$D$5111,$C3103,Тех_Движение!$B$2:$B$5111,"&lt;="&amp;N$3)-$F3103)))</f>
        <v>#VALUE!</v>
      </c>
      <c r="O3103" s="21" t="e">
        <f>IF(OR($B3103="",O$3&lt;$D3103+Настройки!$B$7),0,MAX(0,$E3103-MAX(0,SUMIFS(Тех_Движение!$G$2:$G$5111,Тех_Движение!$D$2:$D$5111,$C3103,Тех_Движение!$B$2:$B$5111,"&lt;="&amp;O$3)-$F3103)))</f>
        <v>#VALUE!</v>
      </c>
      <c r="P3103" s="21" t="e">
        <f>IF(OR($B3103="",P$3&lt;$D3103+Настройки!$B$7),0,MAX(0,$E3103-MAX(0,SUMIFS(Тех_Движение!$G$2:$G$5111,Тех_Движение!$D$2:$D$5111,$C3103,Тех_Движение!$B$2:$B$5111,"&lt;="&amp;P$3)-$F3103)))</f>
        <v>#VALUE!</v>
      </c>
      <c r="Q3103" s="21" t="e">
        <f>IF(OR($B3103="",Q$3&lt;$D3103+Настройки!$B$7),0,MAX(0,$E3103-MAX(0,SUMIFS(Тех_Движение!$G$2:$G$5111,Тех_Движение!$D$2:$D$5111,$C3103,Тех_Движение!$B$2:$B$5111,"&lt;="&amp;Q$3)-$F3103)))</f>
        <v>#VALUE!</v>
      </c>
      <c r="R3103" s="21" t="str">
        <f t="shared" si="145"/>
        <v/>
      </c>
      <c r="S3103" s="23" t="str">
        <f>IF($B3103="","",VLOOKUP($C3103,Настройки!$A$11:$L$17,9,FALSE))</f>
        <v/>
      </c>
      <c r="T3103" s="23" t="str">
        <f t="shared" si="146"/>
        <v/>
      </c>
    </row>
    <row r="3104" spans="1:20" x14ac:dyDescent="0.3">
      <c r="A3104" s="20">
        <f>Тех_Движение!$A$3101</f>
        <v>3100</v>
      </c>
      <c r="B3104" s="20" t="str">
        <f>IF(Тех_Движение!$F$3101&gt;0,Тех_Движение!$I$3101,"")</f>
        <v/>
      </c>
      <c r="C3104" s="20" t="str">
        <f>IF($B3104="","",Тех_Движение!$D$3101)</f>
        <v/>
      </c>
      <c r="D3104" s="9" t="str">
        <f>IF($B3104="","",Тех_Движение!$B$3101)</f>
        <v/>
      </c>
      <c r="E3104" s="21" t="str">
        <f>IF($B3104="","",Тех_Движение!$F$3101)</f>
        <v/>
      </c>
      <c r="F3104" s="21" t="str">
        <f>IF($B3104="","",SUMIFS($E$5:$E3103,$C$5:$C3103,$C3104))</f>
        <v/>
      </c>
      <c r="G3104" s="21" t="str">
        <f>IF($B3104="","",MAX(0,$E3104-MAX(0,SUMIFS(Тех_Движение!$G$2:$G$5111,Тех_Движение!$D$2:$D$5111,$C3104,Тех_Движение!$B$2:$B$5111,"&lt;="&amp;Настройки!$B$5-1)-$F3104)))</f>
        <v/>
      </c>
      <c r="H3104" s="21" t="str">
        <f>IF($B3104="","",IF(AND($D3104&gt;=Настройки!$B$5,$D3104&lt;=Настройки!$B$6),$E3104,0))</f>
        <v/>
      </c>
      <c r="I3104" s="21" t="str">
        <f t="shared" si="144"/>
        <v/>
      </c>
      <c r="J3104" s="21" t="str">
        <f>IF($B3104="","",MAX(0,$E3104-MAX(0,SUMIFS(Тех_Движение!$G$2:$G$5111,Тех_Движение!$D$2:$D$5111,$C3104,Тех_Движение!$B$2:$B$5111,"&lt;="&amp;Настройки!$B$6)-$F3104)))</f>
        <v/>
      </c>
      <c r="K3104" s="21" t="e">
        <f>IF(OR($B3104="",K$3&lt;$D3104+Настройки!$B$7),0,MAX(0,$E3104-MAX(0,SUMIFS(Тех_Движение!$G$2:$G$5111,Тех_Движение!$D$2:$D$5111,$C3104,Тех_Движение!$B$2:$B$5111,"&lt;="&amp;K$3)-$F3104)))</f>
        <v>#VALUE!</v>
      </c>
      <c r="L3104" s="21" t="e">
        <f>IF(OR($B3104="",L$3&lt;$D3104+Настройки!$B$7),0,MAX(0,$E3104-MAX(0,SUMIFS(Тех_Движение!$G$2:$G$5111,Тех_Движение!$D$2:$D$5111,$C3104,Тех_Движение!$B$2:$B$5111,"&lt;="&amp;L$3)-$F3104)))</f>
        <v>#VALUE!</v>
      </c>
      <c r="M3104" s="21" t="e">
        <f>IF(OR($B3104="",M$3&lt;$D3104+Настройки!$B$7),0,MAX(0,$E3104-MAX(0,SUMIFS(Тех_Движение!$G$2:$G$5111,Тех_Движение!$D$2:$D$5111,$C3104,Тех_Движение!$B$2:$B$5111,"&lt;="&amp;M$3)-$F3104)))</f>
        <v>#VALUE!</v>
      </c>
      <c r="N3104" s="21" t="e">
        <f>IF(OR($B3104="",N$3&lt;$D3104+Настройки!$B$7),0,MAX(0,$E3104-MAX(0,SUMIFS(Тех_Движение!$G$2:$G$5111,Тех_Движение!$D$2:$D$5111,$C3104,Тех_Движение!$B$2:$B$5111,"&lt;="&amp;N$3)-$F3104)))</f>
        <v>#VALUE!</v>
      </c>
      <c r="O3104" s="21" t="e">
        <f>IF(OR($B3104="",O$3&lt;$D3104+Настройки!$B$7),0,MAX(0,$E3104-MAX(0,SUMIFS(Тех_Движение!$G$2:$G$5111,Тех_Движение!$D$2:$D$5111,$C3104,Тех_Движение!$B$2:$B$5111,"&lt;="&amp;O$3)-$F3104)))</f>
        <v>#VALUE!</v>
      </c>
      <c r="P3104" s="21" t="e">
        <f>IF(OR($B3104="",P$3&lt;$D3104+Настройки!$B$7),0,MAX(0,$E3104-MAX(0,SUMIFS(Тех_Движение!$G$2:$G$5111,Тех_Движение!$D$2:$D$5111,$C3104,Тех_Движение!$B$2:$B$5111,"&lt;="&amp;P$3)-$F3104)))</f>
        <v>#VALUE!</v>
      </c>
      <c r="Q3104" s="21" t="e">
        <f>IF(OR($B3104="",Q$3&lt;$D3104+Настройки!$B$7),0,MAX(0,$E3104-MAX(0,SUMIFS(Тех_Движение!$G$2:$G$5111,Тех_Движение!$D$2:$D$5111,$C3104,Тех_Движение!$B$2:$B$5111,"&lt;="&amp;Q$3)-$F3104)))</f>
        <v>#VALUE!</v>
      </c>
      <c r="R3104" s="21" t="str">
        <f t="shared" si="145"/>
        <v/>
      </c>
      <c r="S3104" s="23" t="str">
        <f>IF($B3104="","",VLOOKUP($C3104,Настройки!$A$11:$L$17,9,FALSE))</f>
        <v/>
      </c>
      <c r="T3104" s="23" t="str">
        <f t="shared" si="146"/>
        <v/>
      </c>
    </row>
    <row r="3105" spans="1:20" x14ac:dyDescent="0.3">
      <c r="A3105" s="20">
        <f>Тех_Движение!$A$3102</f>
        <v>3101</v>
      </c>
      <c r="B3105" s="20" t="str">
        <f>IF(Тех_Движение!$F$3102&gt;0,Тех_Движение!$I$3102,"")</f>
        <v/>
      </c>
      <c r="C3105" s="20" t="str">
        <f>IF($B3105="","",Тех_Движение!$D$3102)</f>
        <v/>
      </c>
      <c r="D3105" s="9" t="str">
        <f>IF($B3105="","",Тех_Движение!$B$3102)</f>
        <v/>
      </c>
      <c r="E3105" s="21" t="str">
        <f>IF($B3105="","",Тех_Движение!$F$3102)</f>
        <v/>
      </c>
      <c r="F3105" s="21" t="str">
        <f>IF($B3105="","",SUMIFS($E$5:$E3104,$C$5:$C3104,$C3105))</f>
        <v/>
      </c>
      <c r="G3105" s="21" t="str">
        <f>IF($B3105="","",MAX(0,$E3105-MAX(0,SUMIFS(Тех_Движение!$G$2:$G$5111,Тех_Движение!$D$2:$D$5111,$C3105,Тех_Движение!$B$2:$B$5111,"&lt;="&amp;Настройки!$B$5-1)-$F3105)))</f>
        <v/>
      </c>
      <c r="H3105" s="21" t="str">
        <f>IF($B3105="","",IF(AND($D3105&gt;=Настройки!$B$5,$D3105&lt;=Настройки!$B$6),$E3105,0))</f>
        <v/>
      </c>
      <c r="I3105" s="21" t="str">
        <f t="shared" si="144"/>
        <v/>
      </c>
      <c r="J3105" s="21" t="str">
        <f>IF($B3105="","",MAX(0,$E3105-MAX(0,SUMIFS(Тех_Движение!$G$2:$G$5111,Тех_Движение!$D$2:$D$5111,$C3105,Тех_Движение!$B$2:$B$5111,"&lt;="&amp;Настройки!$B$6)-$F3105)))</f>
        <v/>
      </c>
      <c r="K3105" s="21" t="e">
        <f>IF(OR($B3105="",K$3&lt;$D3105+Настройки!$B$7),0,MAX(0,$E3105-MAX(0,SUMIFS(Тех_Движение!$G$2:$G$5111,Тех_Движение!$D$2:$D$5111,$C3105,Тех_Движение!$B$2:$B$5111,"&lt;="&amp;K$3)-$F3105)))</f>
        <v>#VALUE!</v>
      </c>
      <c r="L3105" s="21" t="e">
        <f>IF(OR($B3105="",L$3&lt;$D3105+Настройки!$B$7),0,MAX(0,$E3105-MAX(0,SUMIFS(Тех_Движение!$G$2:$G$5111,Тех_Движение!$D$2:$D$5111,$C3105,Тех_Движение!$B$2:$B$5111,"&lt;="&amp;L$3)-$F3105)))</f>
        <v>#VALUE!</v>
      </c>
      <c r="M3105" s="21" t="e">
        <f>IF(OR($B3105="",M$3&lt;$D3105+Настройки!$B$7),0,MAX(0,$E3105-MAX(0,SUMIFS(Тех_Движение!$G$2:$G$5111,Тех_Движение!$D$2:$D$5111,$C3105,Тех_Движение!$B$2:$B$5111,"&lt;="&amp;M$3)-$F3105)))</f>
        <v>#VALUE!</v>
      </c>
      <c r="N3105" s="21" t="e">
        <f>IF(OR($B3105="",N$3&lt;$D3105+Настройки!$B$7),0,MAX(0,$E3105-MAX(0,SUMIFS(Тех_Движение!$G$2:$G$5111,Тех_Движение!$D$2:$D$5111,$C3105,Тех_Движение!$B$2:$B$5111,"&lt;="&amp;N$3)-$F3105)))</f>
        <v>#VALUE!</v>
      </c>
      <c r="O3105" s="21" t="e">
        <f>IF(OR($B3105="",O$3&lt;$D3105+Настройки!$B$7),0,MAX(0,$E3105-MAX(0,SUMIFS(Тех_Движение!$G$2:$G$5111,Тех_Движение!$D$2:$D$5111,$C3105,Тех_Движение!$B$2:$B$5111,"&lt;="&amp;O$3)-$F3105)))</f>
        <v>#VALUE!</v>
      </c>
      <c r="P3105" s="21" t="e">
        <f>IF(OR($B3105="",P$3&lt;$D3105+Настройки!$B$7),0,MAX(0,$E3105-MAX(0,SUMIFS(Тех_Движение!$G$2:$G$5111,Тех_Движение!$D$2:$D$5111,$C3105,Тех_Движение!$B$2:$B$5111,"&lt;="&amp;P$3)-$F3105)))</f>
        <v>#VALUE!</v>
      </c>
      <c r="Q3105" s="21" t="e">
        <f>IF(OR($B3105="",Q$3&lt;$D3105+Настройки!$B$7),0,MAX(0,$E3105-MAX(0,SUMIFS(Тех_Движение!$G$2:$G$5111,Тех_Движение!$D$2:$D$5111,$C3105,Тех_Движение!$B$2:$B$5111,"&lt;="&amp;Q$3)-$F3105)))</f>
        <v>#VALUE!</v>
      </c>
      <c r="R3105" s="21" t="str">
        <f t="shared" si="145"/>
        <v/>
      </c>
      <c r="S3105" s="23" t="str">
        <f>IF($B3105="","",VLOOKUP($C3105,Настройки!$A$11:$L$17,9,FALSE))</f>
        <v/>
      </c>
      <c r="T3105" s="23" t="str">
        <f t="shared" si="146"/>
        <v/>
      </c>
    </row>
    <row r="3106" spans="1:20" x14ac:dyDescent="0.3">
      <c r="A3106" s="20">
        <f>Тех_Движение!$A$3103</f>
        <v>3102</v>
      </c>
      <c r="B3106" s="20" t="str">
        <f>IF(Тех_Движение!$F$3103&gt;0,Тех_Движение!$I$3103,"")</f>
        <v/>
      </c>
      <c r="C3106" s="20" t="str">
        <f>IF($B3106="","",Тех_Движение!$D$3103)</f>
        <v/>
      </c>
      <c r="D3106" s="9" t="str">
        <f>IF($B3106="","",Тех_Движение!$B$3103)</f>
        <v/>
      </c>
      <c r="E3106" s="21" t="str">
        <f>IF($B3106="","",Тех_Движение!$F$3103)</f>
        <v/>
      </c>
      <c r="F3106" s="21" t="str">
        <f>IF($B3106="","",SUMIFS($E$5:$E3105,$C$5:$C3105,$C3106))</f>
        <v/>
      </c>
      <c r="G3106" s="21" t="str">
        <f>IF($B3106="","",MAX(0,$E3106-MAX(0,SUMIFS(Тех_Движение!$G$2:$G$5111,Тех_Движение!$D$2:$D$5111,$C3106,Тех_Движение!$B$2:$B$5111,"&lt;="&amp;Настройки!$B$5-1)-$F3106)))</f>
        <v/>
      </c>
      <c r="H3106" s="21" t="str">
        <f>IF($B3106="","",IF(AND($D3106&gt;=Настройки!$B$5,$D3106&lt;=Настройки!$B$6),$E3106,0))</f>
        <v/>
      </c>
      <c r="I3106" s="21" t="str">
        <f t="shared" si="144"/>
        <v/>
      </c>
      <c r="J3106" s="21" t="str">
        <f>IF($B3106="","",MAX(0,$E3106-MAX(0,SUMIFS(Тех_Движение!$G$2:$G$5111,Тех_Движение!$D$2:$D$5111,$C3106,Тех_Движение!$B$2:$B$5111,"&lt;="&amp;Настройки!$B$6)-$F3106)))</f>
        <v/>
      </c>
      <c r="K3106" s="21" t="e">
        <f>IF(OR($B3106="",K$3&lt;$D3106+Настройки!$B$7),0,MAX(0,$E3106-MAX(0,SUMIFS(Тех_Движение!$G$2:$G$5111,Тех_Движение!$D$2:$D$5111,$C3106,Тех_Движение!$B$2:$B$5111,"&lt;="&amp;K$3)-$F3106)))</f>
        <v>#VALUE!</v>
      </c>
      <c r="L3106" s="21" t="e">
        <f>IF(OR($B3106="",L$3&lt;$D3106+Настройки!$B$7),0,MAX(0,$E3106-MAX(0,SUMIFS(Тех_Движение!$G$2:$G$5111,Тех_Движение!$D$2:$D$5111,$C3106,Тех_Движение!$B$2:$B$5111,"&lt;="&amp;L$3)-$F3106)))</f>
        <v>#VALUE!</v>
      </c>
      <c r="M3106" s="21" t="e">
        <f>IF(OR($B3106="",M$3&lt;$D3106+Настройки!$B$7),0,MAX(0,$E3106-MAX(0,SUMIFS(Тех_Движение!$G$2:$G$5111,Тех_Движение!$D$2:$D$5111,$C3106,Тех_Движение!$B$2:$B$5111,"&lt;="&amp;M$3)-$F3106)))</f>
        <v>#VALUE!</v>
      </c>
      <c r="N3106" s="21" t="e">
        <f>IF(OR($B3106="",N$3&lt;$D3106+Настройки!$B$7),0,MAX(0,$E3106-MAX(0,SUMIFS(Тех_Движение!$G$2:$G$5111,Тех_Движение!$D$2:$D$5111,$C3106,Тех_Движение!$B$2:$B$5111,"&lt;="&amp;N$3)-$F3106)))</f>
        <v>#VALUE!</v>
      </c>
      <c r="O3106" s="21" t="e">
        <f>IF(OR($B3106="",O$3&lt;$D3106+Настройки!$B$7),0,MAX(0,$E3106-MAX(0,SUMIFS(Тех_Движение!$G$2:$G$5111,Тех_Движение!$D$2:$D$5111,$C3106,Тех_Движение!$B$2:$B$5111,"&lt;="&amp;O$3)-$F3106)))</f>
        <v>#VALUE!</v>
      </c>
      <c r="P3106" s="21" t="e">
        <f>IF(OR($B3106="",P$3&lt;$D3106+Настройки!$B$7),0,MAX(0,$E3106-MAX(0,SUMIFS(Тех_Движение!$G$2:$G$5111,Тех_Движение!$D$2:$D$5111,$C3106,Тех_Движение!$B$2:$B$5111,"&lt;="&amp;P$3)-$F3106)))</f>
        <v>#VALUE!</v>
      </c>
      <c r="Q3106" s="21" t="e">
        <f>IF(OR($B3106="",Q$3&lt;$D3106+Настройки!$B$7),0,MAX(0,$E3106-MAX(0,SUMIFS(Тех_Движение!$G$2:$G$5111,Тех_Движение!$D$2:$D$5111,$C3106,Тех_Движение!$B$2:$B$5111,"&lt;="&amp;Q$3)-$F3106)))</f>
        <v>#VALUE!</v>
      </c>
      <c r="R3106" s="21" t="str">
        <f t="shared" si="145"/>
        <v/>
      </c>
      <c r="S3106" s="23" t="str">
        <f>IF($B3106="","",VLOOKUP($C3106,Настройки!$A$11:$L$17,9,FALSE))</f>
        <v/>
      </c>
      <c r="T3106" s="23" t="str">
        <f t="shared" si="146"/>
        <v/>
      </c>
    </row>
    <row r="3107" spans="1:20" x14ac:dyDescent="0.3">
      <c r="A3107" s="20">
        <f>Тех_Движение!$A$3104</f>
        <v>3103</v>
      </c>
      <c r="B3107" s="20" t="str">
        <f>IF(Тех_Движение!$F$3104&gt;0,Тех_Движение!$I$3104,"")</f>
        <v/>
      </c>
      <c r="C3107" s="20" t="str">
        <f>IF($B3107="","",Тех_Движение!$D$3104)</f>
        <v/>
      </c>
      <c r="D3107" s="9" t="str">
        <f>IF($B3107="","",Тех_Движение!$B$3104)</f>
        <v/>
      </c>
      <c r="E3107" s="21" t="str">
        <f>IF($B3107="","",Тех_Движение!$F$3104)</f>
        <v/>
      </c>
      <c r="F3107" s="21" t="str">
        <f>IF($B3107="","",SUMIFS($E$5:$E3106,$C$5:$C3106,$C3107))</f>
        <v/>
      </c>
      <c r="G3107" s="21" t="str">
        <f>IF($B3107="","",MAX(0,$E3107-MAX(0,SUMIFS(Тех_Движение!$G$2:$G$5111,Тех_Движение!$D$2:$D$5111,$C3107,Тех_Движение!$B$2:$B$5111,"&lt;="&amp;Настройки!$B$5-1)-$F3107)))</f>
        <v/>
      </c>
      <c r="H3107" s="21" t="str">
        <f>IF($B3107="","",IF(AND($D3107&gt;=Настройки!$B$5,$D3107&lt;=Настройки!$B$6),$E3107,0))</f>
        <v/>
      </c>
      <c r="I3107" s="21" t="str">
        <f t="shared" si="144"/>
        <v/>
      </c>
      <c r="J3107" s="21" t="str">
        <f>IF($B3107="","",MAX(0,$E3107-MAX(0,SUMIFS(Тех_Движение!$G$2:$G$5111,Тех_Движение!$D$2:$D$5111,$C3107,Тех_Движение!$B$2:$B$5111,"&lt;="&amp;Настройки!$B$6)-$F3107)))</f>
        <v/>
      </c>
      <c r="K3107" s="21" t="e">
        <f>IF(OR($B3107="",K$3&lt;$D3107+Настройки!$B$7),0,MAX(0,$E3107-MAX(0,SUMIFS(Тех_Движение!$G$2:$G$5111,Тех_Движение!$D$2:$D$5111,$C3107,Тех_Движение!$B$2:$B$5111,"&lt;="&amp;K$3)-$F3107)))</f>
        <v>#VALUE!</v>
      </c>
      <c r="L3107" s="21" t="e">
        <f>IF(OR($B3107="",L$3&lt;$D3107+Настройки!$B$7),0,MAX(0,$E3107-MAX(0,SUMIFS(Тех_Движение!$G$2:$G$5111,Тех_Движение!$D$2:$D$5111,$C3107,Тех_Движение!$B$2:$B$5111,"&lt;="&amp;L$3)-$F3107)))</f>
        <v>#VALUE!</v>
      </c>
      <c r="M3107" s="21" t="e">
        <f>IF(OR($B3107="",M$3&lt;$D3107+Настройки!$B$7),0,MAX(0,$E3107-MAX(0,SUMIFS(Тех_Движение!$G$2:$G$5111,Тех_Движение!$D$2:$D$5111,$C3107,Тех_Движение!$B$2:$B$5111,"&lt;="&amp;M$3)-$F3107)))</f>
        <v>#VALUE!</v>
      </c>
      <c r="N3107" s="21" t="e">
        <f>IF(OR($B3107="",N$3&lt;$D3107+Настройки!$B$7),0,MAX(0,$E3107-MAX(0,SUMIFS(Тех_Движение!$G$2:$G$5111,Тех_Движение!$D$2:$D$5111,$C3107,Тех_Движение!$B$2:$B$5111,"&lt;="&amp;N$3)-$F3107)))</f>
        <v>#VALUE!</v>
      </c>
      <c r="O3107" s="21" t="e">
        <f>IF(OR($B3107="",O$3&lt;$D3107+Настройки!$B$7),0,MAX(0,$E3107-MAX(0,SUMIFS(Тех_Движение!$G$2:$G$5111,Тех_Движение!$D$2:$D$5111,$C3107,Тех_Движение!$B$2:$B$5111,"&lt;="&amp;O$3)-$F3107)))</f>
        <v>#VALUE!</v>
      </c>
      <c r="P3107" s="21" t="e">
        <f>IF(OR($B3107="",P$3&lt;$D3107+Настройки!$B$7),0,MAX(0,$E3107-MAX(0,SUMIFS(Тех_Движение!$G$2:$G$5111,Тех_Движение!$D$2:$D$5111,$C3107,Тех_Движение!$B$2:$B$5111,"&lt;="&amp;P$3)-$F3107)))</f>
        <v>#VALUE!</v>
      </c>
      <c r="Q3107" s="21" t="e">
        <f>IF(OR($B3107="",Q$3&lt;$D3107+Настройки!$B$7),0,MAX(0,$E3107-MAX(0,SUMIFS(Тех_Движение!$G$2:$G$5111,Тех_Движение!$D$2:$D$5111,$C3107,Тех_Движение!$B$2:$B$5111,"&lt;="&amp;Q$3)-$F3107)))</f>
        <v>#VALUE!</v>
      </c>
      <c r="R3107" s="21" t="str">
        <f t="shared" si="145"/>
        <v/>
      </c>
      <c r="S3107" s="23" t="str">
        <f>IF($B3107="","",VLOOKUP($C3107,Настройки!$A$11:$L$17,9,FALSE))</f>
        <v/>
      </c>
      <c r="T3107" s="23" t="str">
        <f t="shared" si="146"/>
        <v/>
      </c>
    </row>
    <row r="3108" spans="1:20" x14ac:dyDescent="0.3">
      <c r="A3108" s="20">
        <f>Тех_Движение!$A$3105</f>
        <v>3104</v>
      </c>
      <c r="B3108" s="20" t="str">
        <f>IF(Тех_Движение!$F$3105&gt;0,Тех_Движение!$I$3105,"")</f>
        <v/>
      </c>
      <c r="C3108" s="20" t="str">
        <f>IF($B3108="","",Тех_Движение!$D$3105)</f>
        <v/>
      </c>
      <c r="D3108" s="9" t="str">
        <f>IF($B3108="","",Тех_Движение!$B$3105)</f>
        <v/>
      </c>
      <c r="E3108" s="21" t="str">
        <f>IF($B3108="","",Тех_Движение!$F$3105)</f>
        <v/>
      </c>
      <c r="F3108" s="21" t="str">
        <f>IF($B3108="","",SUMIFS($E$5:$E3107,$C$5:$C3107,$C3108))</f>
        <v/>
      </c>
      <c r="G3108" s="21" t="str">
        <f>IF($B3108="","",MAX(0,$E3108-MAX(0,SUMIFS(Тех_Движение!$G$2:$G$5111,Тех_Движение!$D$2:$D$5111,$C3108,Тех_Движение!$B$2:$B$5111,"&lt;="&amp;Настройки!$B$5-1)-$F3108)))</f>
        <v/>
      </c>
      <c r="H3108" s="21" t="str">
        <f>IF($B3108="","",IF(AND($D3108&gt;=Настройки!$B$5,$D3108&lt;=Настройки!$B$6),$E3108,0))</f>
        <v/>
      </c>
      <c r="I3108" s="21" t="str">
        <f t="shared" si="144"/>
        <v/>
      </c>
      <c r="J3108" s="21" t="str">
        <f>IF($B3108="","",MAX(0,$E3108-MAX(0,SUMIFS(Тех_Движение!$G$2:$G$5111,Тех_Движение!$D$2:$D$5111,$C3108,Тех_Движение!$B$2:$B$5111,"&lt;="&amp;Настройки!$B$6)-$F3108)))</f>
        <v/>
      </c>
      <c r="K3108" s="21" t="e">
        <f>IF(OR($B3108="",K$3&lt;$D3108+Настройки!$B$7),0,MAX(0,$E3108-MAX(0,SUMIFS(Тех_Движение!$G$2:$G$5111,Тех_Движение!$D$2:$D$5111,$C3108,Тех_Движение!$B$2:$B$5111,"&lt;="&amp;K$3)-$F3108)))</f>
        <v>#VALUE!</v>
      </c>
      <c r="L3108" s="21" t="e">
        <f>IF(OR($B3108="",L$3&lt;$D3108+Настройки!$B$7),0,MAX(0,$E3108-MAX(0,SUMIFS(Тех_Движение!$G$2:$G$5111,Тех_Движение!$D$2:$D$5111,$C3108,Тех_Движение!$B$2:$B$5111,"&lt;="&amp;L$3)-$F3108)))</f>
        <v>#VALUE!</v>
      </c>
      <c r="M3108" s="21" t="e">
        <f>IF(OR($B3108="",M$3&lt;$D3108+Настройки!$B$7),0,MAX(0,$E3108-MAX(0,SUMIFS(Тех_Движение!$G$2:$G$5111,Тех_Движение!$D$2:$D$5111,$C3108,Тех_Движение!$B$2:$B$5111,"&lt;="&amp;M$3)-$F3108)))</f>
        <v>#VALUE!</v>
      </c>
      <c r="N3108" s="21" t="e">
        <f>IF(OR($B3108="",N$3&lt;$D3108+Настройки!$B$7),0,MAX(0,$E3108-MAX(0,SUMIFS(Тех_Движение!$G$2:$G$5111,Тех_Движение!$D$2:$D$5111,$C3108,Тех_Движение!$B$2:$B$5111,"&lt;="&amp;N$3)-$F3108)))</f>
        <v>#VALUE!</v>
      </c>
      <c r="O3108" s="21" t="e">
        <f>IF(OR($B3108="",O$3&lt;$D3108+Настройки!$B$7),0,MAX(0,$E3108-MAX(0,SUMIFS(Тех_Движение!$G$2:$G$5111,Тех_Движение!$D$2:$D$5111,$C3108,Тех_Движение!$B$2:$B$5111,"&lt;="&amp;O$3)-$F3108)))</f>
        <v>#VALUE!</v>
      </c>
      <c r="P3108" s="21" t="e">
        <f>IF(OR($B3108="",P$3&lt;$D3108+Настройки!$B$7),0,MAX(0,$E3108-MAX(0,SUMIFS(Тех_Движение!$G$2:$G$5111,Тех_Движение!$D$2:$D$5111,$C3108,Тех_Движение!$B$2:$B$5111,"&lt;="&amp;P$3)-$F3108)))</f>
        <v>#VALUE!</v>
      </c>
      <c r="Q3108" s="21" t="e">
        <f>IF(OR($B3108="",Q$3&lt;$D3108+Настройки!$B$7),0,MAX(0,$E3108-MAX(0,SUMIFS(Тех_Движение!$G$2:$G$5111,Тех_Движение!$D$2:$D$5111,$C3108,Тех_Движение!$B$2:$B$5111,"&lt;="&amp;Q$3)-$F3108)))</f>
        <v>#VALUE!</v>
      </c>
      <c r="R3108" s="21" t="str">
        <f t="shared" si="145"/>
        <v/>
      </c>
      <c r="S3108" s="23" t="str">
        <f>IF($B3108="","",VLOOKUP($C3108,Настройки!$A$11:$L$17,9,FALSE))</f>
        <v/>
      </c>
      <c r="T3108" s="23" t="str">
        <f t="shared" si="146"/>
        <v/>
      </c>
    </row>
    <row r="3109" spans="1:20" x14ac:dyDescent="0.3">
      <c r="A3109" s="20">
        <f>Тех_Движение!$A$3106</f>
        <v>3105</v>
      </c>
      <c r="B3109" s="20" t="str">
        <f>IF(Тех_Движение!$F$3106&gt;0,Тех_Движение!$I$3106,"")</f>
        <v/>
      </c>
      <c r="C3109" s="20" t="str">
        <f>IF($B3109="","",Тех_Движение!$D$3106)</f>
        <v/>
      </c>
      <c r="D3109" s="9" t="str">
        <f>IF($B3109="","",Тех_Движение!$B$3106)</f>
        <v/>
      </c>
      <c r="E3109" s="21" t="str">
        <f>IF($B3109="","",Тех_Движение!$F$3106)</f>
        <v/>
      </c>
      <c r="F3109" s="21" t="str">
        <f>IF($B3109="","",SUMIFS($E$5:$E3108,$C$5:$C3108,$C3109))</f>
        <v/>
      </c>
      <c r="G3109" s="21" t="str">
        <f>IF($B3109="","",MAX(0,$E3109-MAX(0,SUMIFS(Тех_Движение!$G$2:$G$5111,Тех_Движение!$D$2:$D$5111,$C3109,Тех_Движение!$B$2:$B$5111,"&lt;="&amp;Настройки!$B$5-1)-$F3109)))</f>
        <v/>
      </c>
      <c r="H3109" s="21" t="str">
        <f>IF($B3109="","",IF(AND($D3109&gt;=Настройки!$B$5,$D3109&lt;=Настройки!$B$6),$E3109,0))</f>
        <v/>
      </c>
      <c r="I3109" s="21" t="str">
        <f t="shared" si="144"/>
        <v/>
      </c>
      <c r="J3109" s="21" t="str">
        <f>IF($B3109="","",MAX(0,$E3109-MAX(0,SUMIFS(Тех_Движение!$G$2:$G$5111,Тех_Движение!$D$2:$D$5111,$C3109,Тех_Движение!$B$2:$B$5111,"&lt;="&amp;Настройки!$B$6)-$F3109)))</f>
        <v/>
      </c>
      <c r="K3109" s="21" t="e">
        <f>IF(OR($B3109="",K$3&lt;$D3109+Настройки!$B$7),0,MAX(0,$E3109-MAX(0,SUMIFS(Тех_Движение!$G$2:$G$5111,Тех_Движение!$D$2:$D$5111,$C3109,Тех_Движение!$B$2:$B$5111,"&lt;="&amp;K$3)-$F3109)))</f>
        <v>#VALUE!</v>
      </c>
      <c r="L3109" s="21" t="e">
        <f>IF(OR($B3109="",L$3&lt;$D3109+Настройки!$B$7),0,MAX(0,$E3109-MAX(0,SUMIFS(Тех_Движение!$G$2:$G$5111,Тех_Движение!$D$2:$D$5111,$C3109,Тех_Движение!$B$2:$B$5111,"&lt;="&amp;L$3)-$F3109)))</f>
        <v>#VALUE!</v>
      </c>
      <c r="M3109" s="21" t="e">
        <f>IF(OR($B3109="",M$3&lt;$D3109+Настройки!$B$7),0,MAX(0,$E3109-MAX(0,SUMIFS(Тех_Движение!$G$2:$G$5111,Тех_Движение!$D$2:$D$5111,$C3109,Тех_Движение!$B$2:$B$5111,"&lt;="&amp;M$3)-$F3109)))</f>
        <v>#VALUE!</v>
      </c>
      <c r="N3109" s="21" t="e">
        <f>IF(OR($B3109="",N$3&lt;$D3109+Настройки!$B$7),0,MAX(0,$E3109-MAX(0,SUMIFS(Тех_Движение!$G$2:$G$5111,Тех_Движение!$D$2:$D$5111,$C3109,Тех_Движение!$B$2:$B$5111,"&lt;="&amp;N$3)-$F3109)))</f>
        <v>#VALUE!</v>
      </c>
      <c r="O3109" s="21" t="e">
        <f>IF(OR($B3109="",O$3&lt;$D3109+Настройки!$B$7),0,MAX(0,$E3109-MAX(0,SUMIFS(Тех_Движение!$G$2:$G$5111,Тех_Движение!$D$2:$D$5111,$C3109,Тех_Движение!$B$2:$B$5111,"&lt;="&amp;O$3)-$F3109)))</f>
        <v>#VALUE!</v>
      </c>
      <c r="P3109" s="21" t="e">
        <f>IF(OR($B3109="",P$3&lt;$D3109+Настройки!$B$7),0,MAX(0,$E3109-MAX(0,SUMIFS(Тех_Движение!$G$2:$G$5111,Тех_Движение!$D$2:$D$5111,$C3109,Тех_Движение!$B$2:$B$5111,"&lt;="&amp;P$3)-$F3109)))</f>
        <v>#VALUE!</v>
      </c>
      <c r="Q3109" s="21" t="e">
        <f>IF(OR($B3109="",Q$3&lt;$D3109+Настройки!$B$7),0,MAX(0,$E3109-MAX(0,SUMIFS(Тех_Движение!$G$2:$G$5111,Тех_Движение!$D$2:$D$5111,$C3109,Тех_Движение!$B$2:$B$5111,"&lt;="&amp;Q$3)-$F3109)))</f>
        <v>#VALUE!</v>
      </c>
      <c r="R3109" s="21" t="str">
        <f t="shared" si="145"/>
        <v/>
      </c>
      <c r="S3109" s="23" t="str">
        <f>IF($B3109="","",VLOOKUP($C3109,Настройки!$A$11:$L$17,9,FALSE))</f>
        <v/>
      </c>
      <c r="T3109" s="23" t="str">
        <f t="shared" si="146"/>
        <v/>
      </c>
    </row>
    <row r="3110" spans="1:20" x14ac:dyDescent="0.3">
      <c r="A3110" s="20">
        <f>Тех_Движение!$A$3107</f>
        <v>3106</v>
      </c>
      <c r="B3110" s="20" t="str">
        <f>IF(Тех_Движение!$F$3107&gt;0,Тех_Движение!$I$3107,"")</f>
        <v/>
      </c>
      <c r="C3110" s="20" t="str">
        <f>IF($B3110="","",Тех_Движение!$D$3107)</f>
        <v/>
      </c>
      <c r="D3110" s="9" t="str">
        <f>IF($B3110="","",Тех_Движение!$B$3107)</f>
        <v/>
      </c>
      <c r="E3110" s="21" t="str">
        <f>IF($B3110="","",Тех_Движение!$F$3107)</f>
        <v/>
      </c>
      <c r="F3110" s="21" t="str">
        <f>IF($B3110="","",SUMIFS($E$5:$E3109,$C$5:$C3109,$C3110))</f>
        <v/>
      </c>
      <c r="G3110" s="21" t="str">
        <f>IF($B3110="","",MAX(0,$E3110-MAX(0,SUMIFS(Тех_Движение!$G$2:$G$5111,Тех_Движение!$D$2:$D$5111,$C3110,Тех_Движение!$B$2:$B$5111,"&lt;="&amp;Настройки!$B$5-1)-$F3110)))</f>
        <v/>
      </c>
      <c r="H3110" s="21" t="str">
        <f>IF($B3110="","",IF(AND($D3110&gt;=Настройки!$B$5,$D3110&lt;=Настройки!$B$6),$E3110,0))</f>
        <v/>
      </c>
      <c r="I3110" s="21" t="str">
        <f t="shared" si="144"/>
        <v/>
      </c>
      <c r="J3110" s="21" t="str">
        <f>IF($B3110="","",MAX(0,$E3110-MAX(0,SUMIFS(Тех_Движение!$G$2:$G$5111,Тех_Движение!$D$2:$D$5111,$C3110,Тех_Движение!$B$2:$B$5111,"&lt;="&amp;Настройки!$B$6)-$F3110)))</f>
        <v/>
      </c>
      <c r="K3110" s="21" t="e">
        <f>IF(OR($B3110="",K$3&lt;$D3110+Настройки!$B$7),0,MAX(0,$E3110-MAX(0,SUMIFS(Тех_Движение!$G$2:$G$5111,Тех_Движение!$D$2:$D$5111,$C3110,Тех_Движение!$B$2:$B$5111,"&lt;="&amp;K$3)-$F3110)))</f>
        <v>#VALUE!</v>
      </c>
      <c r="L3110" s="21" t="e">
        <f>IF(OR($B3110="",L$3&lt;$D3110+Настройки!$B$7),0,MAX(0,$E3110-MAX(0,SUMIFS(Тех_Движение!$G$2:$G$5111,Тех_Движение!$D$2:$D$5111,$C3110,Тех_Движение!$B$2:$B$5111,"&lt;="&amp;L$3)-$F3110)))</f>
        <v>#VALUE!</v>
      </c>
      <c r="M3110" s="21" t="e">
        <f>IF(OR($B3110="",M$3&lt;$D3110+Настройки!$B$7),0,MAX(0,$E3110-MAX(0,SUMIFS(Тех_Движение!$G$2:$G$5111,Тех_Движение!$D$2:$D$5111,$C3110,Тех_Движение!$B$2:$B$5111,"&lt;="&amp;M$3)-$F3110)))</f>
        <v>#VALUE!</v>
      </c>
      <c r="N3110" s="21" t="e">
        <f>IF(OR($B3110="",N$3&lt;$D3110+Настройки!$B$7),0,MAX(0,$E3110-MAX(0,SUMIFS(Тех_Движение!$G$2:$G$5111,Тех_Движение!$D$2:$D$5111,$C3110,Тех_Движение!$B$2:$B$5111,"&lt;="&amp;N$3)-$F3110)))</f>
        <v>#VALUE!</v>
      </c>
      <c r="O3110" s="21" t="e">
        <f>IF(OR($B3110="",O$3&lt;$D3110+Настройки!$B$7),0,MAX(0,$E3110-MAX(0,SUMIFS(Тех_Движение!$G$2:$G$5111,Тех_Движение!$D$2:$D$5111,$C3110,Тех_Движение!$B$2:$B$5111,"&lt;="&amp;O$3)-$F3110)))</f>
        <v>#VALUE!</v>
      </c>
      <c r="P3110" s="21" t="e">
        <f>IF(OR($B3110="",P$3&lt;$D3110+Настройки!$B$7),0,MAX(0,$E3110-MAX(0,SUMIFS(Тех_Движение!$G$2:$G$5111,Тех_Движение!$D$2:$D$5111,$C3110,Тех_Движение!$B$2:$B$5111,"&lt;="&amp;P$3)-$F3110)))</f>
        <v>#VALUE!</v>
      </c>
      <c r="Q3110" s="21" t="e">
        <f>IF(OR($B3110="",Q$3&lt;$D3110+Настройки!$B$7),0,MAX(0,$E3110-MAX(0,SUMIFS(Тех_Движение!$G$2:$G$5111,Тех_Движение!$D$2:$D$5111,$C3110,Тех_Движение!$B$2:$B$5111,"&lt;="&amp;Q$3)-$F3110)))</f>
        <v>#VALUE!</v>
      </c>
      <c r="R3110" s="21" t="str">
        <f t="shared" si="145"/>
        <v/>
      </c>
      <c r="S3110" s="23" t="str">
        <f>IF($B3110="","",VLOOKUP($C3110,Настройки!$A$11:$L$17,9,FALSE))</f>
        <v/>
      </c>
      <c r="T3110" s="23" t="str">
        <f t="shared" si="146"/>
        <v/>
      </c>
    </row>
    <row r="3111" spans="1:20" x14ac:dyDescent="0.3">
      <c r="A3111" s="20">
        <f>Тех_Движение!$A$3108</f>
        <v>3107</v>
      </c>
      <c r="B3111" s="20" t="str">
        <f>IF(Тех_Движение!$F$3108&gt;0,Тех_Движение!$I$3108,"")</f>
        <v/>
      </c>
      <c r="C3111" s="20" t="str">
        <f>IF($B3111="","",Тех_Движение!$D$3108)</f>
        <v/>
      </c>
      <c r="D3111" s="9" t="str">
        <f>IF($B3111="","",Тех_Движение!$B$3108)</f>
        <v/>
      </c>
      <c r="E3111" s="21" t="str">
        <f>IF($B3111="","",Тех_Движение!$F$3108)</f>
        <v/>
      </c>
      <c r="F3111" s="21" t="str">
        <f>IF($B3111="","",SUMIFS($E$5:$E3110,$C$5:$C3110,$C3111))</f>
        <v/>
      </c>
      <c r="G3111" s="21" t="str">
        <f>IF($B3111="","",MAX(0,$E3111-MAX(0,SUMIFS(Тех_Движение!$G$2:$G$5111,Тех_Движение!$D$2:$D$5111,$C3111,Тех_Движение!$B$2:$B$5111,"&lt;="&amp;Настройки!$B$5-1)-$F3111)))</f>
        <v/>
      </c>
      <c r="H3111" s="21" t="str">
        <f>IF($B3111="","",IF(AND($D3111&gt;=Настройки!$B$5,$D3111&lt;=Настройки!$B$6),$E3111,0))</f>
        <v/>
      </c>
      <c r="I3111" s="21" t="str">
        <f t="shared" si="144"/>
        <v/>
      </c>
      <c r="J3111" s="21" t="str">
        <f>IF($B3111="","",MAX(0,$E3111-MAX(0,SUMIFS(Тех_Движение!$G$2:$G$5111,Тех_Движение!$D$2:$D$5111,$C3111,Тех_Движение!$B$2:$B$5111,"&lt;="&amp;Настройки!$B$6)-$F3111)))</f>
        <v/>
      </c>
      <c r="K3111" s="21" t="e">
        <f>IF(OR($B3111="",K$3&lt;$D3111+Настройки!$B$7),0,MAX(0,$E3111-MAX(0,SUMIFS(Тех_Движение!$G$2:$G$5111,Тех_Движение!$D$2:$D$5111,$C3111,Тех_Движение!$B$2:$B$5111,"&lt;="&amp;K$3)-$F3111)))</f>
        <v>#VALUE!</v>
      </c>
      <c r="L3111" s="21" t="e">
        <f>IF(OR($B3111="",L$3&lt;$D3111+Настройки!$B$7),0,MAX(0,$E3111-MAX(0,SUMIFS(Тех_Движение!$G$2:$G$5111,Тех_Движение!$D$2:$D$5111,$C3111,Тех_Движение!$B$2:$B$5111,"&lt;="&amp;L$3)-$F3111)))</f>
        <v>#VALUE!</v>
      </c>
      <c r="M3111" s="21" t="e">
        <f>IF(OR($B3111="",M$3&lt;$D3111+Настройки!$B$7),0,MAX(0,$E3111-MAX(0,SUMIFS(Тех_Движение!$G$2:$G$5111,Тех_Движение!$D$2:$D$5111,$C3111,Тех_Движение!$B$2:$B$5111,"&lt;="&amp;M$3)-$F3111)))</f>
        <v>#VALUE!</v>
      </c>
      <c r="N3111" s="21" t="e">
        <f>IF(OR($B3111="",N$3&lt;$D3111+Настройки!$B$7),0,MAX(0,$E3111-MAX(0,SUMIFS(Тех_Движение!$G$2:$G$5111,Тех_Движение!$D$2:$D$5111,$C3111,Тех_Движение!$B$2:$B$5111,"&lt;="&amp;N$3)-$F3111)))</f>
        <v>#VALUE!</v>
      </c>
      <c r="O3111" s="21" t="e">
        <f>IF(OR($B3111="",O$3&lt;$D3111+Настройки!$B$7),0,MAX(0,$E3111-MAX(0,SUMIFS(Тех_Движение!$G$2:$G$5111,Тех_Движение!$D$2:$D$5111,$C3111,Тех_Движение!$B$2:$B$5111,"&lt;="&amp;O$3)-$F3111)))</f>
        <v>#VALUE!</v>
      </c>
      <c r="P3111" s="21" t="e">
        <f>IF(OR($B3111="",P$3&lt;$D3111+Настройки!$B$7),0,MAX(0,$E3111-MAX(0,SUMIFS(Тех_Движение!$G$2:$G$5111,Тех_Движение!$D$2:$D$5111,$C3111,Тех_Движение!$B$2:$B$5111,"&lt;="&amp;P$3)-$F3111)))</f>
        <v>#VALUE!</v>
      </c>
      <c r="Q3111" s="21" t="e">
        <f>IF(OR($B3111="",Q$3&lt;$D3111+Настройки!$B$7),0,MAX(0,$E3111-MAX(0,SUMIFS(Тех_Движение!$G$2:$G$5111,Тех_Движение!$D$2:$D$5111,$C3111,Тех_Движение!$B$2:$B$5111,"&lt;="&amp;Q$3)-$F3111)))</f>
        <v>#VALUE!</v>
      </c>
      <c r="R3111" s="21" t="str">
        <f t="shared" si="145"/>
        <v/>
      </c>
      <c r="S3111" s="23" t="str">
        <f>IF($B3111="","",VLOOKUP($C3111,Настройки!$A$11:$L$17,9,FALSE))</f>
        <v/>
      </c>
      <c r="T3111" s="23" t="str">
        <f t="shared" si="146"/>
        <v/>
      </c>
    </row>
    <row r="3112" spans="1:20" x14ac:dyDescent="0.3">
      <c r="A3112" s="20">
        <f>Тех_Движение!$A$3109</f>
        <v>3108</v>
      </c>
      <c r="B3112" s="20" t="str">
        <f>IF(Тех_Движение!$F$3109&gt;0,Тех_Движение!$I$3109,"")</f>
        <v/>
      </c>
      <c r="C3112" s="20" t="str">
        <f>IF($B3112="","",Тех_Движение!$D$3109)</f>
        <v/>
      </c>
      <c r="D3112" s="9" t="str">
        <f>IF($B3112="","",Тех_Движение!$B$3109)</f>
        <v/>
      </c>
      <c r="E3112" s="21" t="str">
        <f>IF($B3112="","",Тех_Движение!$F$3109)</f>
        <v/>
      </c>
      <c r="F3112" s="21" t="str">
        <f>IF($B3112="","",SUMIFS($E$5:$E3111,$C$5:$C3111,$C3112))</f>
        <v/>
      </c>
      <c r="G3112" s="21" t="str">
        <f>IF($B3112="","",MAX(0,$E3112-MAX(0,SUMIFS(Тех_Движение!$G$2:$G$5111,Тех_Движение!$D$2:$D$5111,$C3112,Тех_Движение!$B$2:$B$5111,"&lt;="&amp;Настройки!$B$5-1)-$F3112)))</f>
        <v/>
      </c>
      <c r="H3112" s="21" t="str">
        <f>IF($B3112="","",IF(AND($D3112&gt;=Настройки!$B$5,$D3112&lt;=Настройки!$B$6),$E3112,0))</f>
        <v/>
      </c>
      <c r="I3112" s="21" t="str">
        <f t="shared" si="144"/>
        <v/>
      </c>
      <c r="J3112" s="21" t="str">
        <f>IF($B3112="","",MAX(0,$E3112-MAX(0,SUMIFS(Тех_Движение!$G$2:$G$5111,Тех_Движение!$D$2:$D$5111,$C3112,Тех_Движение!$B$2:$B$5111,"&lt;="&amp;Настройки!$B$6)-$F3112)))</f>
        <v/>
      </c>
      <c r="K3112" s="21" t="e">
        <f>IF(OR($B3112="",K$3&lt;$D3112+Настройки!$B$7),0,MAX(0,$E3112-MAX(0,SUMIFS(Тех_Движение!$G$2:$G$5111,Тех_Движение!$D$2:$D$5111,$C3112,Тех_Движение!$B$2:$B$5111,"&lt;="&amp;K$3)-$F3112)))</f>
        <v>#VALUE!</v>
      </c>
      <c r="L3112" s="21" t="e">
        <f>IF(OR($B3112="",L$3&lt;$D3112+Настройки!$B$7),0,MAX(0,$E3112-MAX(0,SUMIFS(Тех_Движение!$G$2:$G$5111,Тех_Движение!$D$2:$D$5111,$C3112,Тех_Движение!$B$2:$B$5111,"&lt;="&amp;L$3)-$F3112)))</f>
        <v>#VALUE!</v>
      </c>
      <c r="M3112" s="21" t="e">
        <f>IF(OR($B3112="",M$3&lt;$D3112+Настройки!$B$7),0,MAX(0,$E3112-MAX(0,SUMIFS(Тех_Движение!$G$2:$G$5111,Тех_Движение!$D$2:$D$5111,$C3112,Тех_Движение!$B$2:$B$5111,"&lt;="&amp;M$3)-$F3112)))</f>
        <v>#VALUE!</v>
      </c>
      <c r="N3112" s="21" t="e">
        <f>IF(OR($B3112="",N$3&lt;$D3112+Настройки!$B$7),0,MAX(0,$E3112-MAX(0,SUMIFS(Тех_Движение!$G$2:$G$5111,Тех_Движение!$D$2:$D$5111,$C3112,Тех_Движение!$B$2:$B$5111,"&lt;="&amp;N$3)-$F3112)))</f>
        <v>#VALUE!</v>
      </c>
      <c r="O3112" s="21" t="e">
        <f>IF(OR($B3112="",O$3&lt;$D3112+Настройки!$B$7),0,MAX(0,$E3112-MAX(0,SUMIFS(Тех_Движение!$G$2:$G$5111,Тех_Движение!$D$2:$D$5111,$C3112,Тех_Движение!$B$2:$B$5111,"&lt;="&amp;O$3)-$F3112)))</f>
        <v>#VALUE!</v>
      </c>
      <c r="P3112" s="21" t="e">
        <f>IF(OR($B3112="",P$3&lt;$D3112+Настройки!$B$7),0,MAX(0,$E3112-MAX(0,SUMIFS(Тех_Движение!$G$2:$G$5111,Тех_Движение!$D$2:$D$5111,$C3112,Тех_Движение!$B$2:$B$5111,"&lt;="&amp;P$3)-$F3112)))</f>
        <v>#VALUE!</v>
      </c>
      <c r="Q3112" s="21" t="e">
        <f>IF(OR($B3112="",Q$3&lt;$D3112+Настройки!$B$7),0,MAX(0,$E3112-MAX(0,SUMIFS(Тех_Движение!$G$2:$G$5111,Тех_Движение!$D$2:$D$5111,$C3112,Тех_Движение!$B$2:$B$5111,"&lt;="&amp;Q$3)-$F3112)))</f>
        <v>#VALUE!</v>
      </c>
      <c r="R3112" s="21" t="str">
        <f t="shared" si="145"/>
        <v/>
      </c>
      <c r="S3112" s="23" t="str">
        <f>IF($B3112="","",VLOOKUP($C3112,Настройки!$A$11:$L$17,9,FALSE))</f>
        <v/>
      </c>
      <c r="T3112" s="23" t="str">
        <f t="shared" si="146"/>
        <v/>
      </c>
    </row>
    <row r="3113" spans="1:20" x14ac:dyDescent="0.3">
      <c r="A3113" s="20">
        <f>Тех_Движение!$A$3110</f>
        <v>3109</v>
      </c>
      <c r="B3113" s="20" t="str">
        <f>IF(Тех_Движение!$F$3110&gt;0,Тех_Движение!$I$3110,"")</f>
        <v/>
      </c>
      <c r="C3113" s="20" t="str">
        <f>IF($B3113="","",Тех_Движение!$D$3110)</f>
        <v/>
      </c>
      <c r="D3113" s="9" t="str">
        <f>IF($B3113="","",Тех_Движение!$B$3110)</f>
        <v/>
      </c>
      <c r="E3113" s="21" t="str">
        <f>IF($B3113="","",Тех_Движение!$F$3110)</f>
        <v/>
      </c>
      <c r="F3113" s="21" t="str">
        <f>IF($B3113="","",SUMIFS($E$5:$E3112,$C$5:$C3112,$C3113))</f>
        <v/>
      </c>
      <c r="G3113" s="21" t="str">
        <f>IF($B3113="","",MAX(0,$E3113-MAX(0,SUMIFS(Тех_Движение!$G$2:$G$5111,Тех_Движение!$D$2:$D$5111,$C3113,Тех_Движение!$B$2:$B$5111,"&lt;="&amp;Настройки!$B$5-1)-$F3113)))</f>
        <v/>
      </c>
      <c r="H3113" s="21" t="str">
        <f>IF($B3113="","",IF(AND($D3113&gt;=Настройки!$B$5,$D3113&lt;=Настройки!$B$6),$E3113,0))</f>
        <v/>
      </c>
      <c r="I3113" s="21" t="str">
        <f t="shared" si="144"/>
        <v/>
      </c>
      <c r="J3113" s="21" t="str">
        <f>IF($B3113="","",MAX(0,$E3113-MAX(0,SUMIFS(Тех_Движение!$G$2:$G$5111,Тех_Движение!$D$2:$D$5111,$C3113,Тех_Движение!$B$2:$B$5111,"&lt;="&amp;Настройки!$B$6)-$F3113)))</f>
        <v/>
      </c>
      <c r="K3113" s="21" t="e">
        <f>IF(OR($B3113="",K$3&lt;$D3113+Настройки!$B$7),0,MAX(0,$E3113-MAX(0,SUMIFS(Тех_Движение!$G$2:$G$5111,Тех_Движение!$D$2:$D$5111,$C3113,Тех_Движение!$B$2:$B$5111,"&lt;="&amp;K$3)-$F3113)))</f>
        <v>#VALUE!</v>
      </c>
      <c r="L3113" s="21" t="e">
        <f>IF(OR($B3113="",L$3&lt;$D3113+Настройки!$B$7),0,MAX(0,$E3113-MAX(0,SUMIFS(Тех_Движение!$G$2:$G$5111,Тех_Движение!$D$2:$D$5111,$C3113,Тех_Движение!$B$2:$B$5111,"&lt;="&amp;L$3)-$F3113)))</f>
        <v>#VALUE!</v>
      </c>
      <c r="M3113" s="21" t="e">
        <f>IF(OR($B3113="",M$3&lt;$D3113+Настройки!$B$7),0,MAX(0,$E3113-MAX(0,SUMIFS(Тех_Движение!$G$2:$G$5111,Тех_Движение!$D$2:$D$5111,$C3113,Тех_Движение!$B$2:$B$5111,"&lt;="&amp;M$3)-$F3113)))</f>
        <v>#VALUE!</v>
      </c>
      <c r="N3113" s="21" t="e">
        <f>IF(OR($B3113="",N$3&lt;$D3113+Настройки!$B$7),0,MAX(0,$E3113-MAX(0,SUMIFS(Тех_Движение!$G$2:$G$5111,Тех_Движение!$D$2:$D$5111,$C3113,Тех_Движение!$B$2:$B$5111,"&lt;="&amp;N$3)-$F3113)))</f>
        <v>#VALUE!</v>
      </c>
      <c r="O3113" s="21" t="e">
        <f>IF(OR($B3113="",O$3&lt;$D3113+Настройки!$B$7),0,MAX(0,$E3113-MAX(0,SUMIFS(Тех_Движение!$G$2:$G$5111,Тех_Движение!$D$2:$D$5111,$C3113,Тех_Движение!$B$2:$B$5111,"&lt;="&amp;O$3)-$F3113)))</f>
        <v>#VALUE!</v>
      </c>
      <c r="P3113" s="21" t="e">
        <f>IF(OR($B3113="",P$3&lt;$D3113+Настройки!$B$7),0,MAX(0,$E3113-MAX(0,SUMIFS(Тех_Движение!$G$2:$G$5111,Тех_Движение!$D$2:$D$5111,$C3113,Тех_Движение!$B$2:$B$5111,"&lt;="&amp;P$3)-$F3113)))</f>
        <v>#VALUE!</v>
      </c>
      <c r="Q3113" s="21" t="e">
        <f>IF(OR($B3113="",Q$3&lt;$D3113+Настройки!$B$7),0,MAX(0,$E3113-MAX(0,SUMIFS(Тех_Движение!$G$2:$G$5111,Тех_Движение!$D$2:$D$5111,$C3113,Тех_Движение!$B$2:$B$5111,"&lt;="&amp;Q$3)-$F3113)))</f>
        <v>#VALUE!</v>
      </c>
      <c r="R3113" s="21" t="str">
        <f t="shared" si="145"/>
        <v/>
      </c>
      <c r="S3113" s="23" t="str">
        <f>IF($B3113="","",VLOOKUP($C3113,Настройки!$A$11:$L$17,9,FALSE))</f>
        <v/>
      </c>
      <c r="T3113" s="23" t="str">
        <f t="shared" si="146"/>
        <v/>
      </c>
    </row>
    <row r="3114" spans="1:20" x14ac:dyDescent="0.3">
      <c r="A3114" s="20">
        <f>Тех_Движение!$A$3111</f>
        <v>3110</v>
      </c>
      <c r="B3114" s="20" t="str">
        <f>IF(Тех_Движение!$F$3111&gt;0,Тех_Движение!$I$3111,"")</f>
        <v/>
      </c>
      <c r="C3114" s="20" t="str">
        <f>IF($B3114="","",Тех_Движение!$D$3111)</f>
        <v/>
      </c>
      <c r="D3114" s="9" t="str">
        <f>IF($B3114="","",Тех_Движение!$B$3111)</f>
        <v/>
      </c>
      <c r="E3114" s="21" t="str">
        <f>IF($B3114="","",Тех_Движение!$F$3111)</f>
        <v/>
      </c>
      <c r="F3114" s="21" t="str">
        <f>IF($B3114="","",SUMIFS($E$5:$E3113,$C$5:$C3113,$C3114))</f>
        <v/>
      </c>
      <c r="G3114" s="21" t="str">
        <f>IF($B3114="","",MAX(0,$E3114-MAX(0,SUMIFS(Тех_Движение!$G$2:$G$5111,Тех_Движение!$D$2:$D$5111,$C3114,Тех_Движение!$B$2:$B$5111,"&lt;="&amp;Настройки!$B$5-1)-$F3114)))</f>
        <v/>
      </c>
      <c r="H3114" s="21" t="str">
        <f>IF($B3114="","",IF(AND($D3114&gt;=Настройки!$B$5,$D3114&lt;=Настройки!$B$6),$E3114,0))</f>
        <v/>
      </c>
      <c r="I3114" s="21" t="str">
        <f t="shared" si="144"/>
        <v/>
      </c>
      <c r="J3114" s="21" t="str">
        <f>IF($B3114="","",MAX(0,$E3114-MAX(0,SUMIFS(Тех_Движение!$G$2:$G$5111,Тех_Движение!$D$2:$D$5111,$C3114,Тех_Движение!$B$2:$B$5111,"&lt;="&amp;Настройки!$B$6)-$F3114)))</f>
        <v/>
      </c>
      <c r="K3114" s="21" t="e">
        <f>IF(OR($B3114="",K$3&lt;$D3114+Настройки!$B$7),0,MAX(0,$E3114-MAX(0,SUMIFS(Тех_Движение!$G$2:$G$5111,Тех_Движение!$D$2:$D$5111,$C3114,Тех_Движение!$B$2:$B$5111,"&lt;="&amp;K$3)-$F3114)))</f>
        <v>#VALUE!</v>
      </c>
      <c r="L3114" s="21" t="e">
        <f>IF(OR($B3114="",L$3&lt;$D3114+Настройки!$B$7),0,MAX(0,$E3114-MAX(0,SUMIFS(Тех_Движение!$G$2:$G$5111,Тех_Движение!$D$2:$D$5111,$C3114,Тех_Движение!$B$2:$B$5111,"&lt;="&amp;L$3)-$F3114)))</f>
        <v>#VALUE!</v>
      </c>
      <c r="M3114" s="21" t="e">
        <f>IF(OR($B3114="",M$3&lt;$D3114+Настройки!$B$7),0,MAX(0,$E3114-MAX(0,SUMIFS(Тех_Движение!$G$2:$G$5111,Тех_Движение!$D$2:$D$5111,$C3114,Тех_Движение!$B$2:$B$5111,"&lt;="&amp;M$3)-$F3114)))</f>
        <v>#VALUE!</v>
      </c>
      <c r="N3114" s="21" t="e">
        <f>IF(OR($B3114="",N$3&lt;$D3114+Настройки!$B$7),0,MAX(0,$E3114-MAX(0,SUMIFS(Тех_Движение!$G$2:$G$5111,Тех_Движение!$D$2:$D$5111,$C3114,Тех_Движение!$B$2:$B$5111,"&lt;="&amp;N$3)-$F3114)))</f>
        <v>#VALUE!</v>
      </c>
      <c r="O3114" s="21" t="e">
        <f>IF(OR($B3114="",O$3&lt;$D3114+Настройки!$B$7),0,MAX(0,$E3114-MAX(0,SUMIFS(Тех_Движение!$G$2:$G$5111,Тех_Движение!$D$2:$D$5111,$C3114,Тех_Движение!$B$2:$B$5111,"&lt;="&amp;O$3)-$F3114)))</f>
        <v>#VALUE!</v>
      </c>
      <c r="P3114" s="21" t="e">
        <f>IF(OR($B3114="",P$3&lt;$D3114+Настройки!$B$7),0,MAX(0,$E3114-MAX(0,SUMIFS(Тех_Движение!$G$2:$G$5111,Тех_Движение!$D$2:$D$5111,$C3114,Тех_Движение!$B$2:$B$5111,"&lt;="&amp;P$3)-$F3114)))</f>
        <v>#VALUE!</v>
      </c>
      <c r="Q3114" s="21" t="e">
        <f>IF(OR($B3114="",Q$3&lt;$D3114+Настройки!$B$7),0,MAX(0,$E3114-MAX(0,SUMIFS(Тех_Движение!$G$2:$G$5111,Тех_Движение!$D$2:$D$5111,$C3114,Тех_Движение!$B$2:$B$5111,"&lt;="&amp;Q$3)-$F3114)))</f>
        <v>#VALUE!</v>
      </c>
      <c r="R3114" s="21" t="str">
        <f t="shared" si="145"/>
        <v/>
      </c>
      <c r="S3114" s="23" t="str">
        <f>IF($B3114="","",VLOOKUP($C3114,Настройки!$A$11:$L$17,9,FALSE))</f>
        <v/>
      </c>
      <c r="T3114" s="23" t="str">
        <f t="shared" si="146"/>
        <v/>
      </c>
    </row>
    <row r="3115" spans="1:20" x14ac:dyDescent="0.3">
      <c r="A3115" s="20">
        <f>Тех_Движение!$A$3112</f>
        <v>3111</v>
      </c>
      <c r="B3115" s="20" t="str">
        <f>IF(Тех_Движение!$F$3112&gt;0,Тех_Движение!$I$3112,"")</f>
        <v/>
      </c>
      <c r="C3115" s="20" t="str">
        <f>IF($B3115="","",Тех_Движение!$D$3112)</f>
        <v/>
      </c>
      <c r="D3115" s="9" t="str">
        <f>IF($B3115="","",Тех_Движение!$B$3112)</f>
        <v/>
      </c>
      <c r="E3115" s="21" t="str">
        <f>IF($B3115="","",Тех_Движение!$F$3112)</f>
        <v/>
      </c>
      <c r="F3115" s="21" t="str">
        <f>IF($B3115="","",SUMIFS($E$5:$E3114,$C$5:$C3114,$C3115))</f>
        <v/>
      </c>
      <c r="G3115" s="21" t="str">
        <f>IF($B3115="","",MAX(0,$E3115-MAX(0,SUMIFS(Тех_Движение!$G$2:$G$5111,Тех_Движение!$D$2:$D$5111,$C3115,Тех_Движение!$B$2:$B$5111,"&lt;="&amp;Настройки!$B$5-1)-$F3115)))</f>
        <v/>
      </c>
      <c r="H3115" s="21" t="str">
        <f>IF($B3115="","",IF(AND($D3115&gt;=Настройки!$B$5,$D3115&lt;=Настройки!$B$6),$E3115,0))</f>
        <v/>
      </c>
      <c r="I3115" s="21" t="str">
        <f t="shared" si="144"/>
        <v/>
      </c>
      <c r="J3115" s="21" t="str">
        <f>IF($B3115="","",MAX(0,$E3115-MAX(0,SUMIFS(Тех_Движение!$G$2:$G$5111,Тех_Движение!$D$2:$D$5111,$C3115,Тех_Движение!$B$2:$B$5111,"&lt;="&amp;Настройки!$B$6)-$F3115)))</f>
        <v/>
      </c>
      <c r="K3115" s="21" t="e">
        <f>IF(OR($B3115="",K$3&lt;$D3115+Настройки!$B$7),0,MAX(0,$E3115-MAX(0,SUMIFS(Тех_Движение!$G$2:$G$5111,Тех_Движение!$D$2:$D$5111,$C3115,Тех_Движение!$B$2:$B$5111,"&lt;="&amp;K$3)-$F3115)))</f>
        <v>#VALUE!</v>
      </c>
      <c r="L3115" s="21" t="e">
        <f>IF(OR($B3115="",L$3&lt;$D3115+Настройки!$B$7),0,MAX(0,$E3115-MAX(0,SUMIFS(Тех_Движение!$G$2:$G$5111,Тех_Движение!$D$2:$D$5111,$C3115,Тех_Движение!$B$2:$B$5111,"&lt;="&amp;L$3)-$F3115)))</f>
        <v>#VALUE!</v>
      </c>
      <c r="M3115" s="21" t="e">
        <f>IF(OR($B3115="",M$3&lt;$D3115+Настройки!$B$7),0,MAX(0,$E3115-MAX(0,SUMIFS(Тех_Движение!$G$2:$G$5111,Тех_Движение!$D$2:$D$5111,$C3115,Тех_Движение!$B$2:$B$5111,"&lt;="&amp;M$3)-$F3115)))</f>
        <v>#VALUE!</v>
      </c>
      <c r="N3115" s="21" t="e">
        <f>IF(OR($B3115="",N$3&lt;$D3115+Настройки!$B$7),0,MAX(0,$E3115-MAX(0,SUMIFS(Тех_Движение!$G$2:$G$5111,Тех_Движение!$D$2:$D$5111,$C3115,Тех_Движение!$B$2:$B$5111,"&lt;="&amp;N$3)-$F3115)))</f>
        <v>#VALUE!</v>
      </c>
      <c r="O3115" s="21" t="e">
        <f>IF(OR($B3115="",O$3&lt;$D3115+Настройки!$B$7),0,MAX(0,$E3115-MAX(0,SUMIFS(Тех_Движение!$G$2:$G$5111,Тех_Движение!$D$2:$D$5111,$C3115,Тех_Движение!$B$2:$B$5111,"&lt;="&amp;O$3)-$F3115)))</f>
        <v>#VALUE!</v>
      </c>
      <c r="P3115" s="21" t="e">
        <f>IF(OR($B3115="",P$3&lt;$D3115+Настройки!$B$7),0,MAX(0,$E3115-MAX(0,SUMIFS(Тех_Движение!$G$2:$G$5111,Тех_Движение!$D$2:$D$5111,$C3115,Тех_Движение!$B$2:$B$5111,"&lt;="&amp;P$3)-$F3115)))</f>
        <v>#VALUE!</v>
      </c>
      <c r="Q3115" s="21" t="e">
        <f>IF(OR($B3115="",Q$3&lt;$D3115+Настройки!$B$7),0,MAX(0,$E3115-MAX(0,SUMIFS(Тех_Движение!$G$2:$G$5111,Тех_Движение!$D$2:$D$5111,$C3115,Тех_Движение!$B$2:$B$5111,"&lt;="&amp;Q$3)-$F3115)))</f>
        <v>#VALUE!</v>
      </c>
      <c r="R3115" s="21" t="str">
        <f t="shared" si="145"/>
        <v/>
      </c>
      <c r="S3115" s="23" t="str">
        <f>IF($B3115="","",VLOOKUP($C3115,Настройки!$A$11:$L$17,9,FALSE))</f>
        <v/>
      </c>
      <c r="T3115" s="23" t="str">
        <f t="shared" si="146"/>
        <v/>
      </c>
    </row>
    <row r="3116" spans="1:20" x14ac:dyDescent="0.3">
      <c r="A3116" s="20">
        <f>Тех_Движение!$A$3113</f>
        <v>3112</v>
      </c>
      <c r="B3116" s="20" t="str">
        <f>IF(Тех_Движение!$F$3113&gt;0,Тех_Движение!$I$3113,"")</f>
        <v/>
      </c>
      <c r="C3116" s="20" t="str">
        <f>IF($B3116="","",Тех_Движение!$D$3113)</f>
        <v/>
      </c>
      <c r="D3116" s="9" t="str">
        <f>IF($B3116="","",Тех_Движение!$B$3113)</f>
        <v/>
      </c>
      <c r="E3116" s="21" t="str">
        <f>IF($B3116="","",Тех_Движение!$F$3113)</f>
        <v/>
      </c>
      <c r="F3116" s="21" t="str">
        <f>IF($B3116="","",SUMIFS($E$5:$E3115,$C$5:$C3115,$C3116))</f>
        <v/>
      </c>
      <c r="G3116" s="21" t="str">
        <f>IF($B3116="","",MAX(0,$E3116-MAX(0,SUMIFS(Тех_Движение!$G$2:$G$5111,Тех_Движение!$D$2:$D$5111,$C3116,Тех_Движение!$B$2:$B$5111,"&lt;="&amp;Настройки!$B$5-1)-$F3116)))</f>
        <v/>
      </c>
      <c r="H3116" s="21" t="str">
        <f>IF($B3116="","",IF(AND($D3116&gt;=Настройки!$B$5,$D3116&lt;=Настройки!$B$6),$E3116,0))</f>
        <v/>
      </c>
      <c r="I3116" s="21" t="str">
        <f t="shared" si="144"/>
        <v/>
      </c>
      <c r="J3116" s="21" t="str">
        <f>IF($B3116="","",MAX(0,$E3116-MAX(0,SUMIFS(Тех_Движение!$G$2:$G$5111,Тех_Движение!$D$2:$D$5111,$C3116,Тех_Движение!$B$2:$B$5111,"&lt;="&amp;Настройки!$B$6)-$F3116)))</f>
        <v/>
      </c>
      <c r="K3116" s="21" t="e">
        <f>IF(OR($B3116="",K$3&lt;$D3116+Настройки!$B$7),0,MAX(0,$E3116-MAX(0,SUMIFS(Тех_Движение!$G$2:$G$5111,Тех_Движение!$D$2:$D$5111,$C3116,Тех_Движение!$B$2:$B$5111,"&lt;="&amp;K$3)-$F3116)))</f>
        <v>#VALUE!</v>
      </c>
      <c r="L3116" s="21" t="e">
        <f>IF(OR($B3116="",L$3&lt;$D3116+Настройки!$B$7),0,MAX(0,$E3116-MAX(0,SUMIFS(Тех_Движение!$G$2:$G$5111,Тех_Движение!$D$2:$D$5111,$C3116,Тех_Движение!$B$2:$B$5111,"&lt;="&amp;L$3)-$F3116)))</f>
        <v>#VALUE!</v>
      </c>
      <c r="M3116" s="21" t="e">
        <f>IF(OR($B3116="",M$3&lt;$D3116+Настройки!$B$7),0,MAX(0,$E3116-MAX(0,SUMIFS(Тех_Движение!$G$2:$G$5111,Тех_Движение!$D$2:$D$5111,$C3116,Тех_Движение!$B$2:$B$5111,"&lt;="&amp;M$3)-$F3116)))</f>
        <v>#VALUE!</v>
      </c>
      <c r="N3116" s="21" t="e">
        <f>IF(OR($B3116="",N$3&lt;$D3116+Настройки!$B$7),0,MAX(0,$E3116-MAX(0,SUMIFS(Тех_Движение!$G$2:$G$5111,Тех_Движение!$D$2:$D$5111,$C3116,Тех_Движение!$B$2:$B$5111,"&lt;="&amp;N$3)-$F3116)))</f>
        <v>#VALUE!</v>
      </c>
      <c r="O3116" s="21" t="e">
        <f>IF(OR($B3116="",O$3&lt;$D3116+Настройки!$B$7),0,MAX(0,$E3116-MAX(0,SUMIFS(Тех_Движение!$G$2:$G$5111,Тех_Движение!$D$2:$D$5111,$C3116,Тех_Движение!$B$2:$B$5111,"&lt;="&amp;O$3)-$F3116)))</f>
        <v>#VALUE!</v>
      </c>
      <c r="P3116" s="21" t="e">
        <f>IF(OR($B3116="",P$3&lt;$D3116+Настройки!$B$7),0,MAX(0,$E3116-MAX(0,SUMIFS(Тех_Движение!$G$2:$G$5111,Тех_Движение!$D$2:$D$5111,$C3116,Тех_Движение!$B$2:$B$5111,"&lt;="&amp;P$3)-$F3116)))</f>
        <v>#VALUE!</v>
      </c>
      <c r="Q3116" s="21" t="e">
        <f>IF(OR($B3116="",Q$3&lt;$D3116+Настройки!$B$7),0,MAX(0,$E3116-MAX(0,SUMIFS(Тех_Движение!$G$2:$G$5111,Тех_Движение!$D$2:$D$5111,$C3116,Тех_Движение!$B$2:$B$5111,"&lt;="&amp;Q$3)-$F3116)))</f>
        <v>#VALUE!</v>
      </c>
      <c r="R3116" s="21" t="str">
        <f t="shared" si="145"/>
        <v/>
      </c>
      <c r="S3116" s="23" t="str">
        <f>IF($B3116="","",VLOOKUP($C3116,Настройки!$A$11:$L$17,9,FALSE))</f>
        <v/>
      </c>
      <c r="T3116" s="23" t="str">
        <f t="shared" si="146"/>
        <v/>
      </c>
    </row>
    <row r="3117" spans="1:20" x14ac:dyDescent="0.3">
      <c r="A3117" s="20">
        <f>Тех_Движение!$A$3114</f>
        <v>3113</v>
      </c>
      <c r="B3117" s="20" t="str">
        <f>IF(Тех_Движение!$F$3114&gt;0,Тех_Движение!$I$3114,"")</f>
        <v/>
      </c>
      <c r="C3117" s="20" t="str">
        <f>IF($B3117="","",Тех_Движение!$D$3114)</f>
        <v/>
      </c>
      <c r="D3117" s="9" t="str">
        <f>IF($B3117="","",Тех_Движение!$B$3114)</f>
        <v/>
      </c>
      <c r="E3117" s="21" t="str">
        <f>IF($B3117="","",Тех_Движение!$F$3114)</f>
        <v/>
      </c>
      <c r="F3117" s="21" t="str">
        <f>IF($B3117="","",SUMIFS($E$5:$E3116,$C$5:$C3116,$C3117))</f>
        <v/>
      </c>
      <c r="G3117" s="21" t="str">
        <f>IF($B3117="","",MAX(0,$E3117-MAX(0,SUMIFS(Тех_Движение!$G$2:$G$5111,Тех_Движение!$D$2:$D$5111,$C3117,Тех_Движение!$B$2:$B$5111,"&lt;="&amp;Настройки!$B$5-1)-$F3117)))</f>
        <v/>
      </c>
      <c r="H3117" s="21" t="str">
        <f>IF($B3117="","",IF(AND($D3117&gt;=Настройки!$B$5,$D3117&lt;=Настройки!$B$6),$E3117,0))</f>
        <v/>
      </c>
      <c r="I3117" s="21" t="str">
        <f t="shared" si="144"/>
        <v/>
      </c>
      <c r="J3117" s="21" t="str">
        <f>IF($B3117="","",MAX(0,$E3117-MAX(0,SUMIFS(Тех_Движение!$G$2:$G$5111,Тех_Движение!$D$2:$D$5111,$C3117,Тех_Движение!$B$2:$B$5111,"&lt;="&amp;Настройки!$B$6)-$F3117)))</f>
        <v/>
      </c>
      <c r="K3117" s="21" t="e">
        <f>IF(OR($B3117="",K$3&lt;$D3117+Настройки!$B$7),0,MAX(0,$E3117-MAX(0,SUMIFS(Тех_Движение!$G$2:$G$5111,Тех_Движение!$D$2:$D$5111,$C3117,Тех_Движение!$B$2:$B$5111,"&lt;="&amp;K$3)-$F3117)))</f>
        <v>#VALUE!</v>
      </c>
      <c r="L3117" s="21" t="e">
        <f>IF(OR($B3117="",L$3&lt;$D3117+Настройки!$B$7),0,MAX(0,$E3117-MAX(0,SUMIFS(Тех_Движение!$G$2:$G$5111,Тех_Движение!$D$2:$D$5111,$C3117,Тех_Движение!$B$2:$B$5111,"&lt;="&amp;L$3)-$F3117)))</f>
        <v>#VALUE!</v>
      </c>
      <c r="M3117" s="21" t="e">
        <f>IF(OR($B3117="",M$3&lt;$D3117+Настройки!$B$7),0,MAX(0,$E3117-MAX(0,SUMIFS(Тех_Движение!$G$2:$G$5111,Тех_Движение!$D$2:$D$5111,$C3117,Тех_Движение!$B$2:$B$5111,"&lt;="&amp;M$3)-$F3117)))</f>
        <v>#VALUE!</v>
      </c>
      <c r="N3117" s="21" t="e">
        <f>IF(OR($B3117="",N$3&lt;$D3117+Настройки!$B$7),0,MAX(0,$E3117-MAX(0,SUMIFS(Тех_Движение!$G$2:$G$5111,Тех_Движение!$D$2:$D$5111,$C3117,Тех_Движение!$B$2:$B$5111,"&lt;="&amp;N$3)-$F3117)))</f>
        <v>#VALUE!</v>
      </c>
      <c r="O3117" s="21" t="e">
        <f>IF(OR($B3117="",O$3&lt;$D3117+Настройки!$B$7),0,MAX(0,$E3117-MAX(0,SUMIFS(Тех_Движение!$G$2:$G$5111,Тех_Движение!$D$2:$D$5111,$C3117,Тех_Движение!$B$2:$B$5111,"&lt;="&amp;O$3)-$F3117)))</f>
        <v>#VALUE!</v>
      </c>
      <c r="P3117" s="21" t="e">
        <f>IF(OR($B3117="",P$3&lt;$D3117+Настройки!$B$7),0,MAX(0,$E3117-MAX(0,SUMIFS(Тех_Движение!$G$2:$G$5111,Тех_Движение!$D$2:$D$5111,$C3117,Тех_Движение!$B$2:$B$5111,"&lt;="&amp;P$3)-$F3117)))</f>
        <v>#VALUE!</v>
      </c>
      <c r="Q3117" s="21" t="e">
        <f>IF(OR($B3117="",Q$3&lt;$D3117+Настройки!$B$7),0,MAX(0,$E3117-MAX(0,SUMIFS(Тех_Движение!$G$2:$G$5111,Тех_Движение!$D$2:$D$5111,$C3117,Тех_Движение!$B$2:$B$5111,"&lt;="&amp;Q$3)-$F3117)))</f>
        <v>#VALUE!</v>
      </c>
      <c r="R3117" s="21" t="str">
        <f t="shared" si="145"/>
        <v/>
      </c>
      <c r="S3117" s="23" t="str">
        <f>IF($B3117="","",VLOOKUP($C3117,Настройки!$A$11:$L$17,9,FALSE))</f>
        <v/>
      </c>
      <c r="T3117" s="23" t="str">
        <f t="shared" si="146"/>
        <v/>
      </c>
    </row>
    <row r="3118" spans="1:20" x14ac:dyDescent="0.3">
      <c r="A3118" s="20">
        <f>Тех_Движение!$A$3115</f>
        <v>3114</v>
      </c>
      <c r="B3118" s="20" t="str">
        <f>IF(Тех_Движение!$F$3115&gt;0,Тех_Движение!$I$3115,"")</f>
        <v/>
      </c>
      <c r="C3118" s="20" t="str">
        <f>IF($B3118="","",Тех_Движение!$D$3115)</f>
        <v/>
      </c>
      <c r="D3118" s="9" t="str">
        <f>IF($B3118="","",Тех_Движение!$B$3115)</f>
        <v/>
      </c>
      <c r="E3118" s="21" t="str">
        <f>IF($B3118="","",Тех_Движение!$F$3115)</f>
        <v/>
      </c>
      <c r="F3118" s="21" t="str">
        <f>IF($B3118="","",SUMIFS($E$5:$E3117,$C$5:$C3117,$C3118))</f>
        <v/>
      </c>
      <c r="G3118" s="21" t="str">
        <f>IF($B3118="","",MAX(0,$E3118-MAX(0,SUMIFS(Тех_Движение!$G$2:$G$5111,Тех_Движение!$D$2:$D$5111,$C3118,Тех_Движение!$B$2:$B$5111,"&lt;="&amp;Настройки!$B$5-1)-$F3118)))</f>
        <v/>
      </c>
      <c r="H3118" s="21" t="str">
        <f>IF($B3118="","",IF(AND($D3118&gt;=Настройки!$B$5,$D3118&lt;=Настройки!$B$6),$E3118,0))</f>
        <v/>
      </c>
      <c r="I3118" s="21" t="str">
        <f t="shared" si="144"/>
        <v/>
      </c>
      <c r="J3118" s="21" t="str">
        <f>IF($B3118="","",MAX(0,$E3118-MAX(0,SUMIFS(Тех_Движение!$G$2:$G$5111,Тех_Движение!$D$2:$D$5111,$C3118,Тех_Движение!$B$2:$B$5111,"&lt;="&amp;Настройки!$B$6)-$F3118)))</f>
        <v/>
      </c>
      <c r="K3118" s="21" t="e">
        <f>IF(OR($B3118="",K$3&lt;$D3118+Настройки!$B$7),0,MAX(0,$E3118-MAX(0,SUMIFS(Тех_Движение!$G$2:$G$5111,Тех_Движение!$D$2:$D$5111,$C3118,Тех_Движение!$B$2:$B$5111,"&lt;="&amp;K$3)-$F3118)))</f>
        <v>#VALUE!</v>
      </c>
      <c r="L3118" s="21" t="e">
        <f>IF(OR($B3118="",L$3&lt;$D3118+Настройки!$B$7),0,MAX(0,$E3118-MAX(0,SUMIFS(Тех_Движение!$G$2:$G$5111,Тех_Движение!$D$2:$D$5111,$C3118,Тех_Движение!$B$2:$B$5111,"&lt;="&amp;L$3)-$F3118)))</f>
        <v>#VALUE!</v>
      </c>
      <c r="M3118" s="21" t="e">
        <f>IF(OR($B3118="",M$3&lt;$D3118+Настройки!$B$7),0,MAX(0,$E3118-MAX(0,SUMIFS(Тех_Движение!$G$2:$G$5111,Тех_Движение!$D$2:$D$5111,$C3118,Тех_Движение!$B$2:$B$5111,"&lt;="&amp;M$3)-$F3118)))</f>
        <v>#VALUE!</v>
      </c>
      <c r="N3118" s="21" t="e">
        <f>IF(OR($B3118="",N$3&lt;$D3118+Настройки!$B$7),0,MAX(0,$E3118-MAX(0,SUMIFS(Тех_Движение!$G$2:$G$5111,Тех_Движение!$D$2:$D$5111,$C3118,Тех_Движение!$B$2:$B$5111,"&lt;="&amp;N$3)-$F3118)))</f>
        <v>#VALUE!</v>
      </c>
      <c r="O3118" s="21" t="e">
        <f>IF(OR($B3118="",O$3&lt;$D3118+Настройки!$B$7),0,MAX(0,$E3118-MAX(0,SUMIFS(Тех_Движение!$G$2:$G$5111,Тех_Движение!$D$2:$D$5111,$C3118,Тех_Движение!$B$2:$B$5111,"&lt;="&amp;O$3)-$F3118)))</f>
        <v>#VALUE!</v>
      </c>
      <c r="P3118" s="21" t="e">
        <f>IF(OR($B3118="",P$3&lt;$D3118+Настройки!$B$7),0,MAX(0,$E3118-MAX(0,SUMIFS(Тех_Движение!$G$2:$G$5111,Тех_Движение!$D$2:$D$5111,$C3118,Тех_Движение!$B$2:$B$5111,"&lt;="&amp;P$3)-$F3118)))</f>
        <v>#VALUE!</v>
      </c>
      <c r="Q3118" s="21" t="e">
        <f>IF(OR($B3118="",Q$3&lt;$D3118+Настройки!$B$7),0,MAX(0,$E3118-MAX(0,SUMIFS(Тех_Движение!$G$2:$G$5111,Тех_Движение!$D$2:$D$5111,$C3118,Тех_Движение!$B$2:$B$5111,"&lt;="&amp;Q$3)-$F3118)))</f>
        <v>#VALUE!</v>
      </c>
      <c r="R3118" s="21" t="str">
        <f t="shared" si="145"/>
        <v/>
      </c>
      <c r="S3118" s="23" t="str">
        <f>IF($B3118="","",VLOOKUP($C3118,Настройки!$A$11:$L$17,9,FALSE))</f>
        <v/>
      </c>
      <c r="T3118" s="23" t="str">
        <f t="shared" si="146"/>
        <v/>
      </c>
    </row>
    <row r="3119" spans="1:20" x14ac:dyDescent="0.3">
      <c r="A3119" s="20">
        <f>Тех_Движение!$A$3116</f>
        <v>3115</v>
      </c>
      <c r="B3119" s="20" t="str">
        <f>IF(Тех_Движение!$F$3116&gt;0,Тех_Движение!$I$3116,"")</f>
        <v/>
      </c>
      <c r="C3119" s="20" t="str">
        <f>IF($B3119="","",Тех_Движение!$D$3116)</f>
        <v/>
      </c>
      <c r="D3119" s="9" t="str">
        <f>IF($B3119="","",Тех_Движение!$B$3116)</f>
        <v/>
      </c>
      <c r="E3119" s="21" t="str">
        <f>IF($B3119="","",Тех_Движение!$F$3116)</f>
        <v/>
      </c>
      <c r="F3119" s="21" t="str">
        <f>IF($B3119="","",SUMIFS($E$5:$E3118,$C$5:$C3118,$C3119))</f>
        <v/>
      </c>
      <c r="G3119" s="21" t="str">
        <f>IF($B3119="","",MAX(0,$E3119-MAX(0,SUMIFS(Тех_Движение!$G$2:$G$5111,Тех_Движение!$D$2:$D$5111,$C3119,Тех_Движение!$B$2:$B$5111,"&lt;="&amp;Настройки!$B$5-1)-$F3119)))</f>
        <v/>
      </c>
      <c r="H3119" s="21" t="str">
        <f>IF($B3119="","",IF(AND($D3119&gt;=Настройки!$B$5,$D3119&lt;=Настройки!$B$6),$E3119,0))</f>
        <v/>
      </c>
      <c r="I3119" s="21" t="str">
        <f t="shared" si="144"/>
        <v/>
      </c>
      <c r="J3119" s="21" t="str">
        <f>IF($B3119="","",MAX(0,$E3119-MAX(0,SUMIFS(Тех_Движение!$G$2:$G$5111,Тех_Движение!$D$2:$D$5111,$C3119,Тех_Движение!$B$2:$B$5111,"&lt;="&amp;Настройки!$B$6)-$F3119)))</f>
        <v/>
      </c>
      <c r="K3119" s="21" t="e">
        <f>IF(OR($B3119="",K$3&lt;$D3119+Настройки!$B$7),0,MAX(0,$E3119-MAX(0,SUMIFS(Тех_Движение!$G$2:$G$5111,Тех_Движение!$D$2:$D$5111,$C3119,Тех_Движение!$B$2:$B$5111,"&lt;="&amp;K$3)-$F3119)))</f>
        <v>#VALUE!</v>
      </c>
      <c r="L3119" s="21" t="e">
        <f>IF(OR($B3119="",L$3&lt;$D3119+Настройки!$B$7),0,MAX(0,$E3119-MAX(0,SUMIFS(Тех_Движение!$G$2:$G$5111,Тех_Движение!$D$2:$D$5111,$C3119,Тех_Движение!$B$2:$B$5111,"&lt;="&amp;L$3)-$F3119)))</f>
        <v>#VALUE!</v>
      </c>
      <c r="M3119" s="21" t="e">
        <f>IF(OR($B3119="",M$3&lt;$D3119+Настройки!$B$7),0,MAX(0,$E3119-MAX(0,SUMIFS(Тех_Движение!$G$2:$G$5111,Тех_Движение!$D$2:$D$5111,$C3119,Тех_Движение!$B$2:$B$5111,"&lt;="&amp;M$3)-$F3119)))</f>
        <v>#VALUE!</v>
      </c>
      <c r="N3119" s="21" t="e">
        <f>IF(OR($B3119="",N$3&lt;$D3119+Настройки!$B$7),0,MAX(0,$E3119-MAX(0,SUMIFS(Тех_Движение!$G$2:$G$5111,Тех_Движение!$D$2:$D$5111,$C3119,Тех_Движение!$B$2:$B$5111,"&lt;="&amp;N$3)-$F3119)))</f>
        <v>#VALUE!</v>
      </c>
      <c r="O3119" s="21" t="e">
        <f>IF(OR($B3119="",O$3&lt;$D3119+Настройки!$B$7),0,MAX(0,$E3119-MAX(0,SUMIFS(Тех_Движение!$G$2:$G$5111,Тех_Движение!$D$2:$D$5111,$C3119,Тех_Движение!$B$2:$B$5111,"&lt;="&amp;O$3)-$F3119)))</f>
        <v>#VALUE!</v>
      </c>
      <c r="P3119" s="21" t="e">
        <f>IF(OR($B3119="",P$3&lt;$D3119+Настройки!$B$7),0,MAX(0,$E3119-MAX(0,SUMIFS(Тех_Движение!$G$2:$G$5111,Тех_Движение!$D$2:$D$5111,$C3119,Тех_Движение!$B$2:$B$5111,"&lt;="&amp;P$3)-$F3119)))</f>
        <v>#VALUE!</v>
      </c>
      <c r="Q3119" s="21" t="e">
        <f>IF(OR($B3119="",Q$3&lt;$D3119+Настройки!$B$7),0,MAX(0,$E3119-MAX(0,SUMIFS(Тех_Движение!$G$2:$G$5111,Тех_Движение!$D$2:$D$5111,$C3119,Тех_Движение!$B$2:$B$5111,"&lt;="&amp;Q$3)-$F3119)))</f>
        <v>#VALUE!</v>
      </c>
      <c r="R3119" s="21" t="str">
        <f t="shared" si="145"/>
        <v/>
      </c>
      <c r="S3119" s="23" t="str">
        <f>IF($B3119="","",VLOOKUP($C3119,Настройки!$A$11:$L$17,9,FALSE))</f>
        <v/>
      </c>
      <c r="T3119" s="23" t="str">
        <f t="shared" si="146"/>
        <v/>
      </c>
    </row>
    <row r="3120" spans="1:20" x14ac:dyDescent="0.3">
      <c r="A3120" s="20">
        <f>Тех_Движение!$A$3117</f>
        <v>3116</v>
      </c>
      <c r="B3120" s="20" t="str">
        <f>IF(Тех_Движение!$F$3117&gt;0,Тех_Движение!$I$3117,"")</f>
        <v/>
      </c>
      <c r="C3120" s="20" t="str">
        <f>IF($B3120="","",Тех_Движение!$D$3117)</f>
        <v/>
      </c>
      <c r="D3120" s="9" t="str">
        <f>IF($B3120="","",Тех_Движение!$B$3117)</f>
        <v/>
      </c>
      <c r="E3120" s="21" t="str">
        <f>IF($B3120="","",Тех_Движение!$F$3117)</f>
        <v/>
      </c>
      <c r="F3120" s="21" t="str">
        <f>IF($B3120="","",SUMIFS($E$5:$E3119,$C$5:$C3119,$C3120))</f>
        <v/>
      </c>
      <c r="G3120" s="21" t="str">
        <f>IF($B3120="","",MAX(0,$E3120-MAX(0,SUMIFS(Тех_Движение!$G$2:$G$5111,Тех_Движение!$D$2:$D$5111,$C3120,Тех_Движение!$B$2:$B$5111,"&lt;="&amp;Настройки!$B$5-1)-$F3120)))</f>
        <v/>
      </c>
      <c r="H3120" s="21" t="str">
        <f>IF($B3120="","",IF(AND($D3120&gt;=Настройки!$B$5,$D3120&lt;=Настройки!$B$6),$E3120,0))</f>
        <v/>
      </c>
      <c r="I3120" s="21" t="str">
        <f t="shared" si="144"/>
        <v/>
      </c>
      <c r="J3120" s="21" t="str">
        <f>IF($B3120="","",MAX(0,$E3120-MAX(0,SUMIFS(Тех_Движение!$G$2:$G$5111,Тех_Движение!$D$2:$D$5111,$C3120,Тех_Движение!$B$2:$B$5111,"&lt;="&amp;Настройки!$B$6)-$F3120)))</f>
        <v/>
      </c>
      <c r="K3120" s="21" t="e">
        <f>IF(OR($B3120="",K$3&lt;$D3120+Настройки!$B$7),0,MAX(0,$E3120-MAX(0,SUMIFS(Тех_Движение!$G$2:$G$5111,Тех_Движение!$D$2:$D$5111,$C3120,Тех_Движение!$B$2:$B$5111,"&lt;="&amp;K$3)-$F3120)))</f>
        <v>#VALUE!</v>
      </c>
      <c r="L3120" s="21" t="e">
        <f>IF(OR($B3120="",L$3&lt;$D3120+Настройки!$B$7),0,MAX(0,$E3120-MAX(0,SUMIFS(Тех_Движение!$G$2:$G$5111,Тех_Движение!$D$2:$D$5111,$C3120,Тех_Движение!$B$2:$B$5111,"&lt;="&amp;L$3)-$F3120)))</f>
        <v>#VALUE!</v>
      </c>
      <c r="M3120" s="21" t="e">
        <f>IF(OR($B3120="",M$3&lt;$D3120+Настройки!$B$7),0,MAX(0,$E3120-MAX(0,SUMIFS(Тех_Движение!$G$2:$G$5111,Тех_Движение!$D$2:$D$5111,$C3120,Тех_Движение!$B$2:$B$5111,"&lt;="&amp;M$3)-$F3120)))</f>
        <v>#VALUE!</v>
      </c>
      <c r="N3120" s="21" t="e">
        <f>IF(OR($B3120="",N$3&lt;$D3120+Настройки!$B$7),0,MAX(0,$E3120-MAX(0,SUMIFS(Тех_Движение!$G$2:$G$5111,Тех_Движение!$D$2:$D$5111,$C3120,Тех_Движение!$B$2:$B$5111,"&lt;="&amp;N$3)-$F3120)))</f>
        <v>#VALUE!</v>
      </c>
      <c r="O3120" s="21" t="e">
        <f>IF(OR($B3120="",O$3&lt;$D3120+Настройки!$B$7),0,MAX(0,$E3120-MAX(0,SUMIFS(Тех_Движение!$G$2:$G$5111,Тех_Движение!$D$2:$D$5111,$C3120,Тех_Движение!$B$2:$B$5111,"&lt;="&amp;O$3)-$F3120)))</f>
        <v>#VALUE!</v>
      </c>
      <c r="P3120" s="21" t="e">
        <f>IF(OR($B3120="",P$3&lt;$D3120+Настройки!$B$7),0,MAX(0,$E3120-MAX(0,SUMIFS(Тех_Движение!$G$2:$G$5111,Тех_Движение!$D$2:$D$5111,$C3120,Тех_Движение!$B$2:$B$5111,"&lt;="&amp;P$3)-$F3120)))</f>
        <v>#VALUE!</v>
      </c>
      <c r="Q3120" s="21" t="e">
        <f>IF(OR($B3120="",Q$3&lt;$D3120+Настройки!$B$7),0,MAX(0,$E3120-MAX(0,SUMIFS(Тех_Движение!$G$2:$G$5111,Тех_Движение!$D$2:$D$5111,$C3120,Тех_Движение!$B$2:$B$5111,"&lt;="&amp;Q$3)-$F3120)))</f>
        <v>#VALUE!</v>
      </c>
      <c r="R3120" s="21" t="str">
        <f t="shared" si="145"/>
        <v/>
      </c>
      <c r="S3120" s="23" t="str">
        <f>IF($B3120="","",VLOOKUP($C3120,Настройки!$A$11:$L$17,9,FALSE))</f>
        <v/>
      </c>
      <c r="T3120" s="23" t="str">
        <f t="shared" si="146"/>
        <v/>
      </c>
    </row>
    <row r="3121" spans="1:20" x14ac:dyDescent="0.3">
      <c r="A3121" s="20">
        <f>Тех_Движение!$A$3118</f>
        <v>3117</v>
      </c>
      <c r="B3121" s="20" t="str">
        <f>IF(Тех_Движение!$F$3118&gt;0,Тех_Движение!$I$3118,"")</f>
        <v/>
      </c>
      <c r="C3121" s="20" t="str">
        <f>IF($B3121="","",Тех_Движение!$D$3118)</f>
        <v/>
      </c>
      <c r="D3121" s="9" t="str">
        <f>IF($B3121="","",Тех_Движение!$B$3118)</f>
        <v/>
      </c>
      <c r="E3121" s="21" t="str">
        <f>IF($B3121="","",Тех_Движение!$F$3118)</f>
        <v/>
      </c>
      <c r="F3121" s="21" t="str">
        <f>IF($B3121="","",SUMIFS($E$5:$E3120,$C$5:$C3120,$C3121))</f>
        <v/>
      </c>
      <c r="G3121" s="21" t="str">
        <f>IF($B3121="","",MAX(0,$E3121-MAX(0,SUMIFS(Тех_Движение!$G$2:$G$5111,Тех_Движение!$D$2:$D$5111,$C3121,Тех_Движение!$B$2:$B$5111,"&lt;="&amp;Настройки!$B$5-1)-$F3121)))</f>
        <v/>
      </c>
      <c r="H3121" s="21" t="str">
        <f>IF($B3121="","",IF(AND($D3121&gt;=Настройки!$B$5,$D3121&lt;=Настройки!$B$6),$E3121,0))</f>
        <v/>
      </c>
      <c r="I3121" s="21" t="str">
        <f t="shared" si="144"/>
        <v/>
      </c>
      <c r="J3121" s="21" t="str">
        <f>IF($B3121="","",MAX(0,$E3121-MAX(0,SUMIFS(Тех_Движение!$G$2:$G$5111,Тех_Движение!$D$2:$D$5111,$C3121,Тех_Движение!$B$2:$B$5111,"&lt;="&amp;Настройки!$B$6)-$F3121)))</f>
        <v/>
      </c>
      <c r="K3121" s="21" t="e">
        <f>IF(OR($B3121="",K$3&lt;$D3121+Настройки!$B$7),0,MAX(0,$E3121-MAX(0,SUMIFS(Тех_Движение!$G$2:$G$5111,Тех_Движение!$D$2:$D$5111,$C3121,Тех_Движение!$B$2:$B$5111,"&lt;="&amp;K$3)-$F3121)))</f>
        <v>#VALUE!</v>
      </c>
      <c r="L3121" s="21" t="e">
        <f>IF(OR($B3121="",L$3&lt;$D3121+Настройки!$B$7),0,MAX(0,$E3121-MAX(0,SUMIFS(Тех_Движение!$G$2:$G$5111,Тех_Движение!$D$2:$D$5111,$C3121,Тех_Движение!$B$2:$B$5111,"&lt;="&amp;L$3)-$F3121)))</f>
        <v>#VALUE!</v>
      </c>
      <c r="M3121" s="21" t="e">
        <f>IF(OR($B3121="",M$3&lt;$D3121+Настройки!$B$7),0,MAX(0,$E3121-MAX(0,SUMIFS(Тех_Движение!$G$2:$G$5111,Тех_Движение!$D$2:$D$5111,$C3121,Тех_Движение!$B$2:$B$5111,"&lt;="&amp;M$3)-$F3121)))</f>
        <v>#VALUE!</v>
      </c>
      <c r="N3121" s="21" t="e">
        <f>IF(OR($B3121="",N$3&lt;$D3121+Настройки!$B$7),0,MAX(0,$E3121-MAX(0,SUMIFS(Тех_Движение!$G$2:$G$5111,Тех_Движение!$D$2:$D$5111,$C3121,Тех_Движение!$B$2:$B$5111,"&lt;="&amp;N$3)-$F3121)))</f>
        <v>#VALUE!</v>
      </c>
      <c r="O3121" s="21" t="e">
        <f>IF(OR($B3121="",O$3&lt;$D3121+Настройки!$B$7),0,MAX(0,$E3121-MAX(0,SUMIFS(Тех_Движение!$G$2:$G$5111,Тех_Движение!$D$2:$D$5111,$C3121,Тех_Движение!$B$2:$B$5111,"&lt;="&amp;O$3)-$F3121)))</f>
        <v>#VALUE!</v>
      </c>
      <c r="P3121" s="21" t="e">
        <f>IF(OR($B3121="",P$3&lt;$D3121+Настройки!$B$7),0,MAX(0,$E3121-MAX(0,SUMIFS(Тех_Движение!$G$2:$G$5111,Тех_Движение!$D$2:$D$5111,$C3121,Тех_Движение!$B$2:$B$5111,"&lt;="&amp;P$3)-$F3121)))</f>
        <v>#VALUE!</v>
      </c>
      <c r="Q3121" s="21" t="e">
        <f>IF(OR($B3121="",Q$3&lt;$D3121+Настройки!$B$7),0,MAX(0,$E3121-MAX(0,SUMIFS(Тех_Движение!$G$2:$G$5111,Тех_Движение!$D$2:$D$5111,$C3121,Тех_Движение!$B$2:$B$5111,"&lt;="&amp;Q$3)-$F3121)))</f>
        <v>#VALUE!</v>
      </c>
      <c r="R3121" s="21" t="str">
        <f t="shared" si="145"/>
        <v/>
      </c>
      <c r="S3121" s="23" t="str">
        <f>IF($B3121="","",VLOOKUP($C3121,Настройки!$A$11:$L$17,9,FALSE))</f>
        <v/>
      </c>
      <c r="T3121" s="23" t="str">
        <f t="shared" si="146"/>
        <v/>
      </c>
    </row>
    <row r="3122" spans="1:20" x14ac:dyDescent="0.3">
      <c r="A3122" s="20">
        <f>Тех_Движение!$A$3119</f>
        <v>3118</v>
      </c>
      <c r="B3122" s="20" t="str">
        <f>IF(Тех_Движение!$F$3119&gt;0,Тех_Движение!$I$3119,"")</f>
        <v/>
      </c>
      <c r="C3122" s="20" t="str">
        <f>IF($B3122="","",Тех_Движение!$D$3119)</f>
        <v/>
      </c>
      <c r="D3122" s="9" t="str">
        <f>IF($B3122="","",Тех_Движение!$B$3119)</f>
        <v/>
      </c>
      <c r="E3122" s="21" t="str">
        <f>IF($B3122="","",Тех_Движение!$F$3119)</f>
        <v/>
      </c>
      <c r="F3122" s="21" t="str">
        <f>IF($B3122="","",SUMIFS($E$5:$E3121,$C$5:$C3121,$C3122))</f>
        <v/>
      </c>
      <c r="G3122" s="21" t="str">
        <f>IF($B3122="","",MAX(0,$E3122-MAX(0,SUMIFS(Тех_Движение!$G$2:$G$5111,Тех_Движение!$D$2:$D$5111,$C3122,Тех_Движение!$B$2:$B$5111,"&lt;="&amp;Настройки!$B$5-1)-$F3122)))</f>
        <v/>
      </c>
      <c r="H3122" s="21" t="str">
        <f>IF($B3122="","",IF(AND($D3122&gt;=Настройки!$B$5,$D3122&lt;=Настройки!$B$6),$E3122,0))</f>
        <v/>
      </c>
      <c r="I3122" s="21" t="str">
        <f t="shared" si="144"/>
        <v/>
      </c>
      <c r="J3122" s="21" t="str">
        <f>IF($B3122="","",MAX(0,$E3122-MAX(0,SUMIFS(Тех_Движение!$G$2:$G$5111,Тех_Движение!$D$2:$D$5111,$C3122,Тех_Движение!$B$2:$B$5111,"&lt;="&amp;Настройки!$B$6)-$F3122)))</f>
        <v/>
      </c>
      <c r="K3122" s="21" t="e">
        <f>IF(OR($B3122="",K$3&lt;$D3122+Настройки!$B$7),0,MAX(0,$E3122-MAX(0,SUMIFS(Тех_Движение!$G$2:$G$5111,Тех_Движение!$D$2:$D$5111,$C3122,Тех_Движение!$B$2:$B$5111,"&lt;="&amp;K$3)-$F3122)))</f>
        <v>#VALUE!</v>
      </c>
      <c r="L3122" s="21" t="e">
        <f>IF(OR($B3122="",L$3&lt;$D3122+Настройки!$B$7),0,MAX(0,$E3122-MAX(0,SUMIFS(Тех_Движение!$G$2:$G$5111,Тех_Движение!$D$2:$D$5111,$C3122,Тех_Движение!$B$2:$B$5111,"&lt;="&amp;L$3)-$F3122)))</f>
        <v>#VALUE!</v>
      </c>
      <c r="M3122" s="21" t="e">
        <f>IF(OR($B3122="",M$3&lt;$D3122+Настройки!$B$7),0,MAX(0,$E3122-MAX(0,SUMIFS(Тех_Движение!$G$2:$G$5111,Тех_Движение!$D$2:$D$5111,$C3122,Тех_Движение!$B$2:$B$5111,"&lt;="&amp;M$3)-$F3122)))</f>
        <v>#VALUE!</v>
      </c>
      <c r="N3122" s="21" t="e">
        <f>IF(OR($B3122="",N$3&lt;$D3122+Настройки!$B$7),0,MAX(0,$E3122-MAX(0,SUMIFS(Тех_Движение!$G$2:$G$5111,Тех_Движение!$D$2:$D$5111,$C3122,Тех_Движение!$B$2:$B$5111,"&lt;="&amp;N$3)-$F3122)))</f>
        <v>#VALUE!</v>
      </c>
      <c r="O3122" s="21" t="e">
        <f>IF(OR($B3122="",O$3&lt;$D3122+Настройки!$B$7),0,MAX(0,$E3122-MAX(0,SUMIFS(Тех_Движение!$G$2:$G$5111,Тех_Движение!$D$2:$D$5111,$C3122,Тех_Движение!$B$2:$B$5111,"&lt;="&amp;O$3)-$F3122)))</f>
        <v>#VALUE!</v>
      </c>
      <c r="P3122" s="21" t="e">
        <f>IF(OR($B3122="",P$3&lt;$D3122+Настройки!$B$7),0,MAX(0,$E3122-MAX(0,SUMIFS(Тех_Движение!$G$2:$G$5111,Тех_Движение!$D$2:$D$5111,$C3122,Тех_Движение!$B$2:$B$5111,"&lt;="&amp;P$3)-$F3122)))</f>
        <v>#VALUE!</v>
      </c>
      <c r="Q3122" s="21" t="e">
        <f>IF(OR($B3122="",Q$3&lt;$D3122+Настройки!$B$7),0,MAX(0,$E3122-MAX(0,SUMIFS(Тех_Движение!$G$2:$G$5111,Тех_Движение!$D$2:$D$5111,$C3122,Тех_Движение!$B$2:$B$5111,"&lt;="&amp;Q$3)-$F3122)))</f>
        <v>#VALUE!</v>
      </c>
      <c r="R3122" s="21" t="str">
        <f t="shared" si="145"/>
        <v/>
      </c>
      <c r="S3122" s="23" t="str">
        <f>IF($B3122="","",VLOOKUP($C3122,Настройки!$A$11:$L$17,9,FALSE))</f>
        <v/>
      </c>
      <c r="T3122" s="23" t="str">
        <f t="shared" si="146"/>
        <v/>
      </c>
    </row>
    <row r="3123" spans="1:20" x14ac:dyDescent="0.3">
      <c r="A3123" s="20">
        <f>Тех_Движение!$A$3120</f>
        <v>3119</v>
      </c>
      <c r="B3123" s="20" t="str">
        <f>IF(Тех_Движение!$F$3120&gt;0,Тех_Движение!$I$3120,"")</f>
        <v/>
      </c>
      <c r="C3123" s="20" t="str">
        <f>IF($B3123="","",Тех_Движение!$D$3120)</f>
        <v/>
      </c>
      <c r="D3123" s="9" t="str">
        <f>IF($B3123="","",Тех_Движение!$B$3120)</f>
        <v/>
      </c>
      <c r="E3123" s="21" t="str">
        <f>IF($B3123="","",Тех_Движение!$F$3120)</f>
        <v/>
      </c>
      <c r="F3123" s="21" t="str">
        <f>IF($B3123="","",SUMIFS($E$5:$E3122,$C$5:$C3122,$C3123))</f>
        <v/>
      </c>
      <c r="G3123" s="21" t="str">
        <f>IF($B3123="","",MAX(0,$E3123-MAX(0,SUMIFS(Тех_Движение!$G$2:$G$5111,Тех_Движение!$D$2:$D$5111,$C3123,Тех_Движение!$B$2:$B$5111,"&lt;="&amp;Настройки!$B$5-1)-$F3123)))</f>
        <v/>
      </c>
      <c r="H3123" s="21" t="str">
        <f>IF($B3123="","",IF(AND($D3123&gt;=Настройки!$B$5,$D3123&lt;=Настройки!$B$6),$E3123,0))</f>
        <v/>
      </c>
      <c r="I3123" s="21" t="str">
        <f t="shared" si="144"/>
        <v/>
      </c>
      <c r="J3123" s="21" t="str">
        <f>IF($B3123="","",MAX(0,$E3123-MAX(0,SUMIFS(Тех_Движение!$G$2:$G$5111,Тех_Движение!$D$2:$D$5111,$C3123,Тех_Движение!$B$2:$B$5111,"&lt;="&amp;Настройки!$B$6)-$F3123)))</f>
        <v/>
      </c>
      <c r="K3123" s="21" t="e">
        <f>IF(OR($B3123="",K$3&lt;$D3123+Настройки!$B$7),0,MAX(0,$E3123-MAX(0,SUMIFS(Тех_Движение!$G$2:$G$5111,Тех_Движение!$D$2:$D$5111,$C3123,Тех_Движение!$B$2:$B$5111,"&lt;="&amp;K$3)-$F3123)))</f>
        <v>#VALUE!</v>
      </c>
      <c r="L3123" s="21" t="e">
        <f>IF(OR($B3123="",L$3&lt;$D3123+Настройки!$B$7),0,MAX(0,$E3123-MAX(0,SUMIFS(Тех_Движение!$G$2:$G$5111,Тех_Движение!$D$2:$D$5111,$C3123,Тех_Движение!$B$2:$B$5111,"&lt;="&amp;L$3)-$F3123)))</f>
        <v>#VALUE!</v>
      </c>
      <c r="M3123" s="21" t="e">
        <f>IF(OR($B3123="",M$3&lt;$D3123+Настройки!$B$7),0,MAX(0,$E3123-MAX(0,SUMIFS(Тех_Движение!$G$2:$G$5111,Тех_Движение!$D$2:$D$5111,$C3123,Тех_Движение!$B$2:$B$5111,"&lt;="&amp;M$3)-$F3123)))</f>
        <v>#VALUE!</v>
      </c>
      <c r="N3123" s="21" t="e">
        <f>IF(OR($B3123="",N$3&lt;$D3123+Настройки!$B$7),0,MAX(0,$E3123-MAX(0,SUMIFS(Тех_Движение!$G$2:$G$5111,Тех_Движение!$D$2:$D$5111,$C3123,Тех_Движение!$B$2:$B$5111,"&lt;="&amp;N$3)-$F3123)))</f>
        <v>#VALUE!</v>
      </c>
      <c r="O3123" s="21" t="e">
        <f>IF(OR($B3123="",O$3&lt;$D3123+Настройки!$B$7),0,MAX(0,$E3123-MAX(0,SUMIFS(Тех_Движение!$G$2:$G$5111,Тех_Движение!$D$2:$D$5111,$C3123,Тех_Движение!$B$2:$B$5111,"&lt;="&amp;O$3)-$F3123)))</f>
        <v>#VALUE!</v>
      </c>
      <c r="P3123" s="21" t="e">
        <f>IF(OR($B3123="",P$3&lt;$D3123+Настройки!$B$7),0,MAX(0,$E3123-MAX(0,SUMIFS(Тех_Движение!$G$2:$G$5111,Тех_Движение!$D$2:$D$5111,$C3123,Тех_Движение!$B$2:$B$5111,"&lt;="&amp;P$3)-$F3123)))</f>
        <v>#VALUE!</v>
      </c>
      <c r="Q3123" s="21" t="e">
        <f>IF(OR($B3123="",Q$3&lt;$D3123+Настройки!$B$7),0,MAX(0,$E3123-MAX(0,SUMIFS(Тех_Движение!$G$2:$G$5111,Тех_Движение!$D$2:$D$5111,$C3123,Тех_Движение!$B$2:$B$5111,"&lt;="&amp;Q$3)-$F3123)))</f>
        <v>#VALUE!</v>
      </c>
      <c r="R3123" s="21" t="str">
        <f t="shared" si="145"/>
        <v/>
      </c>
      <c r="S3123" s="23" t="str">
        <f>IF($B3123="","",VLOOKUP($C3123,Настройки!$A$11:$L$17,9,FALSE))</f>
        <v/>
      </c>
      <c r="T3123" s="23" t="str">
        <f t="shared" si="146"/>
        <v/>
      </c>
    </row>
    <row r="3124" spans="1:20" x14ac:dyDescent="0.3">
      <c r="A3124" s="20">
        <f>Тех_Движение!$A$3121</f>
        <v>3120</v>
      </c>
      <c r="B3124" s="20" t="str">
        <f>IF(Тех_Движение!$F$3121&gt;0,Тех_Движение!$I$3121,"")</f>
        <v/>
      </c>
      <c r="C3124" s="20" t="str">
        <f>IF($B3124="","",Тех_Движение!$D$3121)</f>
        <v/>
      </c>
      <c r="D3124" s="9" t="str">
        <f>IF($B3124="","",Тех_Движение!$B$3121)</f>
        <v/>
      </c>
      <c r="E3124" s="21" t="str">
        <f>IF($B3124="","",Тех_Движение!$F$3121)</f>
        <v/>
      </c>
      <c r="F3124" s="21" t="str">
        <f>IF($B3124="","",SUMIFS($E$5:$E3123,$C$5:$C3123,$C3124))</f>
        <v/>
      </c>
      <c r="G3124" s="21" t="str">
        <f>IF($B3124="","",MAX(0,$E3124-MAX(0,SUMIFS(Тех_Движение!$G$2:$G$5111,Тех_Движение!$D$2:$D$5111,$C3124,Тех_Движение!$B$2:$B$5111,"&lt;="&amp;Настройки!$B$5-1)-$F3124)))</f>
        <v/>
      </c>
      <c r="H3124" s="21" t="str">
        <f>IF($B3124="","",IF(AND($D3124&gt;=Настройки!$B$5,$D3124&lt;=Настройки!$B$6),$E3124,0))</f>
        <v/>
      </c>
      <c r="I3124" s="21" t="str">
        <f t="shared" si="144"/>
        <v/>
      </c>
      <c r="J3124" s="21" t="str">
        <f>IF($B3124="","",MAX(0,$E3124-MAX(0,SUMIFS(Тех_Движение!$G$2:$G$5111,Тех_Движение!$D$2:$D$5111,$C3124,Тех_Движение!$B$2:$B$5111,"&lt;="&amp;Настройки!$B$6)-$F3124)))</f>
        <v/>
      </c>
      <c r="K3124" s="21" t="e">
        <f>IF(OR($B3124="",K$3&lt;$D3124+Настройки!$B$7),0,MAX(0,$E3124-MAX(0,SUMIFS(Тех_Движение!$G$2:$G$5111,Тех_Движение!$D$2:$D$5111,$C3124,Тех_Движение!$B$2:$B$5111,"&lt;="&amp;K$3)-$F3124)))</f>
        <v>#VALUE!</v>
      </c>
      <c r="L3124" s="21" t="e">
        <f>IF(OR($B3124="",L$3&lt;$D3124+Настройки!$B$7),0,MAX(0,$E3124-MAX(0,SUMIFS(Тех_Движение!$G$2:$G$5111,Тех_Движение!$D$2:$D$5111,$C3124,Тех_Движение!$B$2:$B$5111,"&lt;="&amp;L$3)-$F3124)))</f>
        <v>#VALUE!</v>
      </c>
      <c r="M3124" s="21" t="e">
        <f>IF(OR($B3124="",M$3&lt;$D3124+Настройки!$B$7),0,MAX(0,$E3124-MAX(0,SUMIFS(Тех_Движение!$G$2:$G$5111,Тех_Движение!$D$2:$D$5111,$C3124,Тех_Движение!$B$2:$B$5111,"&lt;="&amp;M$3)-$F3124)))</f>
        <v>#VALUE!</v>
      </c>
      <c r="N3124" s="21" t="e">
        <f>IF(OR($B3124="",N$3&lt;$D3124+Настройки!$B$7),0,MAX(0,$E3124-MAX(0,SUMIFS(Тех_Движение!$G$2:$G$5111,Тех_Движение!$D$2:$D$5111,$C3124,Тех_Движение!$B$2:$B$5111,"&lt;="&amp;N$3)-$F3124)))</f>
        <v>#VALUE!</v>
      </c>
      <c r="O3124" s="21" t="e">
        <f>IF(OR($B3124="",O$3&lt;$D3124+Настройки!$B$7),0,MAX(0,$E3124-MAX(0,SUMIFS(Тех_Движение!$G$2:$G$5111,Тех_Движение!$D$2:$D$5111,$C3124,Тех_Движение!$B$2:$B$5111,"&lt;="&amp;O$3)-$F3124)))</f>
        <v>#VALUE!</v>
      </c>
      <c r="P3124" s="21" t="e">
        <f>IF(OR($B3124="",P$3&lt;$D3124+Настройки!$B$7),0,MAX(0,$E3124-MAX(0,SUMIFS(Тех_Движение!$G$2:$G$5111,Тех_Движение!$D$2:$D$5111,$C3124,Тех_Движение!$B$2:$B$5111,"&lt;="&amp;P$3)-$F3124)))</f>
        <v>#VALUE!</v>
      </c>
      <c r="Q3124" s="21" t="e">
        <f>IF(OR($B3124="",Q$3&lt;$D3124+Настройки!$B$7),0,MAX(0,$E3124-MAX(0,SUMIFS(Тех_Движение!$G$2:$G$5111,Тех_Движение!$D$2:$D$5111,$C3124,Тех_Движение!$B$2:$B$5111,"&lt;="&amp;Q$3)-$F3124)))</f>
        <v>#VALUE!</v>
      </c>
      <c r="R3124" s="21" t="str">
        <f t="shared" si="145"/>
        <v/>
      </c>
      <c r="S3124" s="23" t="str">
        <f>IF($B3124="","",VLOOKUP($C3124,Настройки!$A$11:$L$17,9,FALSE))</f>
        <v/>
      </c>
      <c r="T3124" s="23" t="str">
        <f t="shared" si="146"/>
        <v/>
      </c>
    </row>
    <row r="3125" spans="1:20" x14ac:dyDescent="0.3">
      <c r="A3125" s="20">
        <f>Тех_Движение!$A$3122</f>
        <v>3121</v>
      </c>
      <c r="B3125" s="20" t="str">
        <f>IF(Тех_Движение!$F$3122&gt;0,Тех_Движение!$I$3122,"")</f>
        <v/>
      </c>
      <c r="C3125" s="20" t="str">
        <f>IF($B3125="","",Тех_Движение!$D$3122)</f>
        <v/>
      </c>
      <c r="D3125" s="9" t="str">
        <f>IF($B3125="","",Тех_Движение!$B$3122)</f>
        <v/>
      </c>
      <c r="E3125" s="21" t="str">
        <f>IF($B3125="","",Тех_Движение!$F$3122)</f>
        <v/>
      </c>
      <c r="F3125" s="21" t="str">
        <f>IF($B3125="","",SUMIFS($E$5:$E3124,$C$5:$C3124,$C3125))</f>
        <v/>
      </c>
      <c r="G3125" s="21" t="str">
        <f>IF($B3125="","",MAX(0,$E3125-MAX(0,SUMIFS(Тех_Движение!$G$2:$G$5111,Тех_Движение!$D$2:$D$5111,$C3125,Тех_Движение!$B$2:$B$5111,"&lt;="&amp;Настройки!$B$5-1)-$F3125)))</f>
        <v/>
      </c>
      <c r="H3125" s="21" t="str">
        <f>IF($B3125="","",IF(AND($D3125&gt;=Настройки!$B$5,$D3125&lt;=Настройки!$B$6),$E3125,0))</f>
        <v/>
      </c>
      <c r="I3125" s="21" t="str">
        <f t="shared" si="144"/>
        <v/>
      </c>
      <c r="J3125" s="21" t="str">
        <f>IF($B3125="","",MAX(0,$E3125-MAX(0,SUMIFS(Тех_Движение!$G$2:$G$5111,Тех_Движение!$D$2:$D$5111,$C3125,Тех_Движение!$B$2:$B$5111,"&lt;="&amp;Настройки!$B$6)-$F3125)))</f>
        <v/>
      </c>
      <c r="K3125" s="21" t="e">
        <f>IF(OR($B3125="",K$3&lt;$D3125+Настройки!$B$7),0,MAX(0,$E3125-MAX(0,SUMIFS(Тех_Движение!$G$2:$G$5111,Тех_Движение!$D$2:$D$5111,$C3125,Тех_Движение!$B$2:$B$5111,"&lt;="&amp;K$3)-$F3125)))</f>
        <v>#VALUE!</v>
      </c>
      <c r="L3125" s="21" t="e">
        <f>IF(OR($B3125="",L$3&lt;$D3125+Настройки!$B$7),0,MAX(0,$E3125-MAX(0,SUMIFS(Тех_Движение!$G$2:$G$5111,Тех_Движение!$D$2:$D$5111,$C3125,Тех_Движение!$B$2:$B$5111,"&lt;="&amp;L$3)-$F3125)))</f>
        <v>#VALUE!</v>
      </c>
      <c r="M3125" s="21" t="e">
        <f>IF(OR($B3125="",M$3&lt;$D3125+Настройки!$B$7),0,MAX(0,$E3125-MAX(0,SUMIFS(Тех_Движение!$G$2:$G$5111,Тех_Движение!$D$2:$D$5111,$C3125,Тех_Движение!$B$2:$B$5111,"&lt;="&amp;M$3)-$F3125)))</f>
        <v>#VALUE!</v>
      </c>
      <c r="N3125" s="21" t="e">
        <f>IF(OR($B3125="",N$3&lt;$D3125+Настройки!$B$7),0,MAX(0,$E3125-MAX(0,SUMIFS(Тех_Движение!$G$2:$G$5111,Тех_Движение!$D$2:$D$5111,$C3125,Тех_Движение!$B$2:$B$5111,"&lt;="&amp;N$3)-$F3125)))</f>
        <v>#VALUE!</v>
      </c>
      <c r="O3125" s="21" t="e">
        <f>IF(OR($B3125="",O$3&lt;$D3125+Настройки!$B$7),0,MAX(0,$E3125-MAX(0,SUMIFS(Тех_Движение!$G$2:$G$5111,Тех_Движение!$D$2:$D$5111,$C3125,Тех_Движение!$B$2:$B$5111,"&lt;="&amp;O$3)-$F3125)))</f>
        <v>#VALUE!</v>
      </c>
      <c r="P3125" s="21" t="e">
        <f>IF(OR($B3125="",P$3&lt;$D3125+Настройки!$B$7),0,MAX(0,$E3125-MAX(0,SUMIFS(Тех_Движение!$G$2:$G$5111,Тех_Движение!$D$2:$D$5111,$C3125,Тех_Движение!$B$2:$B$5111,"&lt;="&amp;P$3)-$F3125)))</f>
        <v>#VALUE!</v>
      </c>
      <c r="Q3125" s="21" t="e">
        <f>IF(OR($B3125="",Q$3&lt;$D3125+Настройки!$B$7),0,MAX(0,$E3125-MAX(0,SUMIFS(Тех_Движение!$G$2:$G$5111,Тех_Движение!$D$2:$D$5111,$C3125,Тех_Движение!$B$2:$B$5111,"&lt;="&amp;Q$3)-$F3125)))</f>
        <v>#VALUE!</v>
      </c>
      <c r="R3125" s="21" t="str">
        <f t="shared" si="145"/>
        <v/>
      </c>
      <c r="S3125" s="23" t="str">
        <f>IF($B3125="","",VLOOKUP($C3125,Настройки!$A$11:$L$17,9,FALSE))</f>
        <v/>
      </c>
      <c r="T3125" s="23" t="str">
        <f t="shared" si="146"/>
        <v/>
      </c>
    </row>
    <row r="3126" spans="1:20" x14ac:dyDescent="0.3">
      <c r="A3126" s="20">
        <f>Тех_Движение!$A$3123</f>
        <v>3122</v>
      </c>
      <c r="B3126" s="20" t="str">
        <f>IF(Тех_Движение!$F$3123&gt;0,Тех_Движение!$I$3123,"")</f>
        <v/>
      </c>
      <c r="C3126" s="20" t="str">
        <f>IF($B3126="","",Тех_Движение!$D$3123)</f>
        <v/>
      </c>
      <c r="D3126" s="9" t="str">
        <f>IF($B3126="","",Тех_Движение!$B$3123)</f>
        <v/>
      </c>
      <c r="E3126" s="21" t="str">
        <f>IF($B3126="","",Тех_Движение!$F$3123)</f>
        <v/>
      </c>
      <c r="F3126" s="21" t="str">
        <f>IF($B3126="","",SUMIFS($E$5:$E3125,$C$5:$C3125,$C3126))</f>
        <v/>
      </c>
      <c r="G3126" s="21" t="str">
        <f>IF($B3126="","",MAX(0,$E3126-MAX(0,SUMIFS(Тех_Движение!$G$2:$G$5111,Тех_Движение!$D$2:$D$5111,$C3126,Тех_Движение!$B$2:$B$5111,"&lt;="&amp;Настройки!$B$5-1)-$F3126)))</f>
        <v/>
      </c>
      <c r="H3126" s="21" t="str">
        <f>IF($B3126="","",IF(AND($D3126&gt;=Настройки!$B$5,$D3126&lt;=Настройки!$B$6),$E3126,0))</f>
        <v/>
      </c>
      <c r="I3126" s="21" t="str">
        <f t="shared" si="144"/>
        <v/>
      </c>
      <c r="J3126" s="21" t="str">
        <f>IF($B3126="","",MAX(0,$E3126-MAX(0,SUMIFS(Тех_Движение!$G$2:$G$5111,Тех_Движение!$D$2:$D$5111,$C3126,Тех_Движение!$B$2:$B$5111,"&lt;="&amp;Настройки!$B$6)-$F3126)))</f>
        <v/>
      </c>
      <c r="K3126" s="21" t="e">
        <f>IF(OR($B3126="",K$3&lt;$D3126+Настройки!$B$7),0,MAX(0,$E3126-MAX(0,SUMIFS(Тех_Движение!$G$2:$G$5111,Тех_Движение!$D$2:$D$5111,$C3126,Тех_Движение!$B$2:$B$5111,"&lt;="&amp;K$3)-$F3126)))</f>
        <v>#VALUE!</v>
      </c>
      <c r="L3126" s="21" t="e">
        <f>IF(OR($B3126="",L$3&lt;$D3126+Настройки!$B$7),0,MAX(0,$E3126-MAX(0,SUMIFS(Тех_Движение!$G$2:$G$5111,Тех_Движение!$D$2:$D$5111,$C3126,Тех_Движение!$B$2:$B$5111,"&lt;="&amp;L$3)-$F3126)))</f>
        <v>#VALUE!</v>
      </c>
      <c r="M3126" s="21" t="e">
        <f>IF(OR($B3126="",M$3&lt;$D3126+Настройки!$B$7),0,MAX(0,$E3126-MAX(0,SUMIFS(Тех_Движение!$G$2:$G$5111,Тех_Движение!$D$2:$D$5111,$C3126,Тех_Движение!$B$2:$B$5111,"&lt;="&amp;M$3)-$F3126)))</f>
        <v>#VALUE!</v>
      </c>
      <c r="N3126" s="21" t="e">
        <f>IF(OR($B3126="",N$3&lt;$D3126+Настройки!$B$7),0,MAX(0,$E3126-MAX(0,SUMIFS(Тех_Движение!$G$2:$G$5111,Тех_Движение!$D$2:$D$5111,$C3126,Тех_Движение!$B$2:$B$5111,"&lt;="&amp;N$3)-$F3126)))</f>
        <v>#VALUE!</v>
      </c>
      <c r="O3126" s="21" t="e">
        <f>IF(OR($B3126="",O$3&lt;$D3126+Настройки!$B$7),0,MAX(0,$E3126-MAX(0,SUMIFS(Тех_Движение!$G$2:$G$5111,Тех_Движение!$D$2:$D$5111,$C3126,Тех_Движение!$B$2:$B$5111,"&lt;="&amp;O$3)-$F3126)))</f>
        <v>#VALUE!</v>
      </c>
      <c r="P3126" s="21" t="e">
        <f>IF(OR($B3126="",P$3&lt;$D3126+Настройки!$B$7),0,MAX(0,$E3126-MAX(0,SUMIFS(Тех_Движение!$G$2:$G$5111,Тех_Движение!$D$2:$D$5111,$C3126,Тех_Движение!$B$2:$B$5111,"&lt;="&amp;P$3)-$F3126)))</f>
        <v>#VALUE!</v>
      </c>
      <c r="Q3126" s="21" t="e">
        <f>IF(OR($B3126="",Q$3&lt;$D3126+Настройки!$B$7),0,MAX(0,$E3126-MAX(0,SUMIFS(Тех_Движение!$G$2:$G$5111,Тех_Движение!$D$2:$D$5111,$C3126,Тех_Движение!$B$2:$B$5111,"&lt;="&amp;Q$3)-$F3126)))</f>
        <v>#VALUE!</v>
      </c>
      <c r="R3126" s="21" t="str">
        <f t="shared" si="145"/>
        <v/>
      </c>
      <c r="S3126" s="23" t="str">
        <f>IF($B3126="","",VLOOKUP($C3126,Настройки!$A$11:$L$17,9,FALSE))</f>
        <v/>
      </c>
      <c r="T3126" s="23" t="str">
        <f t="shared" si="146"/>
        <v/>
      </c>
    </row>
    <row r="3127" spans="1:20" x14ac:dyDescent="0.3">
      <c r="A3127" s="20">
        <f>Тех_Движение!$A$3124</f>
        <v>3123</v>
      </c>
      <c r="B3127" s="20" t="str">
        <f>IF(Тех_Движение!$F$3124&gt;0,Тех_Движение!$I$3124,"")</f>
        <v/>
      </c>
      <c r="C3127" s="20" t="str">
        <f>IF($B3127="","",Тех_Движение!$D$3124)</f>
        <v/>
      </c>
      <c r="D3127" s="9" t="str">
        <f>IF($B3127="","",Тех_Движение!$B$3124)</f>
        <v/>
      </c>
      <c r="E3127" s="21" t="str">
        <f>IF($B3127="","",Тех_Движение!$F$3124)</f>
        <v/>
      </c>
      <c r="F3127" s="21" t="str">
        <f>IF($B3127="","",SUMIFS($E$5:$E3126,$C$5:$C3126,$C3127))</f>
        <v/>
      </c>
      <c r="G3127" s="21" t="str">
        <f>IF($B3127="","",MAX(0,$E3127-MAX(0,SUMIFS(Тех_Движение!$G$2:$G$5111,Тех_Движение!$D$2:$D$5111,$C3127,Тех_Движение!$B$2:$B$5111,"&lt;="&amp;Настройки!$B$5-1)-$F3127)))</f>
        <v/>
      </c>
      <c r="H3127" s="21" t="str">
        <f>IF($B3127="","",IF(AND($D3127&gt;=Настройки!$B$5,$D3127&lt;=Настройки!$B$6),$E3127,0))</f>
        <v/>
      </c>
      <c r="I3127" s="21" t="str">
        <f t="shared" si="144"/>
        <v/>
      </c>
      <c r="J3127" s="21" t="str">
        <f>IF($B3127="","",MAX(0,$E3127-MAX(0,SUMIFS(Тех_Движение!$G$2:$G$5111,Тех_Движение!$D$2:$D$5111,$C3127,Тех_Движение!$B$2:$B$5111,"&lt;="&amp;Настройки!$B$6)-$F3127)))</f>
        <v/>
      </c>
      <c r="K3127" s="21" t="e">
        <f>IF(OR($B3127="",K$3&lt;$D3127+Настройки!$B$7),0,MAX(0,$E3127-MAX(0,SUMIFS(Тех_Движение!$G$2:$G$5111,Тех_Движение!$D$2:$D$5111,$C3127,Тех_Движение!$B$2:$B$5111,"&lt;="&amp;K$3)-$F3127)))</f>
        <v>#VALUE!</v>
      </c>
      <c r="L3127" s="21" t="e">
        <f>IF(OR($B3127="",L$3&lt;$D3127+Настройки!$B$7),0,MAX(0,$E3127-MAX(0,SUMIFS(Тех_Движение!$G$2:$G$5111,Тех_Движение!$D$2:$D$5111,$C3127,Тех_Движение!$B$2:$B$5111,"&lt;="&amp;L$3)-$F3127)))</f>
        <v>#VALUE!</v>
      </c>
      <c r="M3127" s="21" t="e">
        <f>IF(OR($B3127="",M$3&lt;$D3127+Настройки!$B$7),0,MAX(0,$E3127-MAX(0,SUMIFS(Тех_Движение!$G$2:$G$5111,Тех_Движение!$D$2:$D$5111,$C3127,Тех_Движение!$B$2:$B$5111,"&lt;="&amp;M$3)-$F3127)))</f>
        <v>#VALUE!</v>
      </c>
      <c r="N3127" s="21" t="e">
        <f>IF(OR($B3127="",N$3&lt;$D3127+Настройки!$B$7),0,MAX(0,$E3127-MAX(0,SUMIFS(Тех_Движение!$G$2:$G$5111,Тех_Движение!$D$2:$D$5111,$C3127,Тех_Движение!$B$2:$B$5111,"&lt;="&amp;N$3)-$F3127)))</f>
        <v>#VALUE!</v>
      </c>
      <c r="O3127" s="21" t="e">
        <f>IF(OR($B3127="",O$3&lt;$D3127+Настройки!$B$7),0,MAX(0,$E3127-MAX(0,SUMIFS(Тех_Движение!$G$2:$G$5111,Тех_Движение!$D$2:$D$5111,$C3127,Тех_Движение!$B$2:$B$5111,"&lt;="&amp;O$3)-$F3127)))</f>
        <v>#VALUE!</v>
      </c>
      <c r="P3127" s="21" t="e">
        <f>IF(OR($B3127="",P$3&lt;$D3127+Настройки!$B$7),0,MAX(0,$E3127-MAX(0,SUMIFS(Тех_Движение!$G$2:$G$5111,Тех_Движение!$D$2:$D$5111,$C3127,Тех_Движение!$B$2:$B$5111,"&lt;="&amp;P$3)-$F3127)))</f>
        <v>#VALUE!</v>
      </c>
      <c r="Q3127" s="21" t="e">
        <f>IF(OR($B3127="",Q$3&lt;$D3127+Настройки!$B$7),0,MAX(0,$E3127-MAX(0,SUMIFS(Тех_Движение!$G$2:$G$5111,Тех_Движение!$D$2:$D$5111,$C3127,Тех_Движение!$B$2:$B$5111,"&lt;="&amp;Q$3)-$F3127)))</f>
        <v>#VALUE!</v>
      </c>
      <c r="R3127" s="21" t="str">
        <f t="shared" si="145"/>
        <v/>
      </c>
      <c r="S3127" s="23" t="str">
        <f>IF($B3127="","",VLOOKUP($C3127,Настройки!$A$11:$L$17,9,FALSE))</f>
        <v/>
      </c>
      <c r="T3127" s="23" t="str">
        <f t="shared" si="146"/>
        <v/>
      </c>
    </row>
    <row r="3128" spans="1:20" x14ac:dyDescent="0.3">
      <c r="A3128" s="20">
        <f>Тех_Движение!$A$3125</f>
        <v>3124</v>
      </c>
      <c r="B3128" s="20" t="str">
        <f>IF(Тех_Движение!$F$3125&gt;0,Тех_Движение!$I$3125,"")</f>
        <v/>
      </c>
      <c r="C3128" s="20" t="str">
        <f>IF($B3128="","",Тех_Движение!$D$3125)</f>
        <v/>
      </c>
      <c r="D3128" s="9" t="str">
        <f>IF($B3128="","",Тех_Движение!$B$3125)</f>
        <v/>
      </c>
      <c r="E3128" s="21" t="str">
        <f>IF($B3128="","",Тех_Движение!$F$3125)</f>
        <v/>
      </c>
      <c r="F3128" s="21" t="str">
        <f>IF($B3128="","",SUMIFS($E$5:$E3127,$C$5:$C3127,$C3128))</f>
        <v/>
      </c>
      <c r="G3128" s="21" t="str">
        <f>IF($B3128="","",MAX(0,$E3128-MAX(0,SUMIFS(Тех_Движение!$G$2:$G$5111,Тех_Движение!$D$2:$D$5111,$C3128,Тех_Движение!$B$2:$B$5111,"&lt;="&amp;Настройки!$B$5-1)-$F3128)))</f>
        <v/>
      </c>
      <c r="H3128" s="21" t="str">
        <f>IF($B3128="","",IF(AND($D3128&gt;=Настройки!$B$5,$D3128&lt;=Настройки!$B$6),$E3128,0))</f>
        <v/>
      </c>
      <c r="I3128" s="21" t="str">
        <f t="shared" si="144"/>
        <v/>
      </c>
      <c r="J3128" s="21" t="str">
        <f>IF($B3128="","",MAX(0,$E3128-MAX(0,SUMIFS(Тех_Движение!$G$2:$G$5111,Тех_Движение!$D$2:$D$5111,$C3128,Тех_Движение!$B$2:$B$5111,"&lt;="&amp;Настройки!$B$6)-$F3128)))</f>
        <v/>
      </c>
      <c r="K3128" s="21" t="e">
        <f>IF(OR($B3128="",K$3&lt;$D3128+Настройки!$B$7),0,MAX(0,$E3128-MAX(0,SUMIFS(Тех_Движение!$G$2:$G$5111,Тех_Движение!$D$2:$D$5111,$C3128,Тех_Движение!$B$2:$B$5111,"&lt;="&amp;K$3)-$F3128)))</f>
        <v>#VALUE!</v>
      </c>
      <c r="L3128" s="21" t="e">
        <f>IF(OR($B3128="",L$3&lt;$D3128+Настройки!$B$7),0,MAX(0,$E3128-MAX(0,SUMIFS(Тех_Движение!$G$2:$G$5111,Тех_Движение!$D$2:$D$5111,$C3128,Тех_Движение!$B$2:$B$5111,"&lt;="&amp;L$3)-$F3128)))</f>
        <v>#VALUE!</v>
      </c>
      <c r="M3128" s="21" t="e">
        <f>IF(OR($B3128="",M$3&lt;$D3128+Настройки!$B$7),0,MAX(0,$E3128-MAX(0,SUMIFS(Тех_Движение!$G$2:$G$5111,Тех_Движение!$D$2:$D$5111,$C3128,Тех_Движение!$B$2:$B$5111,"&lt;="&amp;M$3)-$F3128)))</f>
        <v>#VALUE!</v>
      </c>
      <c r="N3128" s="21" t="e">
        <f>IF(OR($B3128="",N$3&lt;$D3128+Настройки!$B$7),0,MAX(0,$E3128-MAX(0,SUMIFS(Тех_Движение!$G$2:$G$5111,Тех_Движение!$D$2:$D$5111,$C3128,Тех_Движение!$B$2:$B$5111,"&lt;="&amp;N$3)-$F3128)))</f>
        <v>#VALUE!</v>
      </c>
      <c r="O3128" s="21" t="e">
        <f>IF(OR($B3128="",O$3&lt;$D3128+Настройки!$B$7),0,MAX(0,$E3128-MAX(0,SUMIFS(Тех_Движение!$G$2:$G$5111,Тех_Движение!$D$2:$D$5111,$C3128,Тех_Движение!$B$2:$B$5111,"&lt;="&amp;O$3)-$F3128)))</f>
        <v>#VALUE!</v>
      </c>
      <c r="P3128" s="21" t="e">
        <f>IF(OR($B3128="",P$3&lt;$D3128+Настройки!$B$7),0,MAX(0,$E3128-MAX(0,SUMIFS(Тех_Движение!$G$2:$G$5111,Тех_Движение!$D$2:$D$5111,$C3128,Тех_Движение!$B$2:$B$5111,"&lt;="&amp;P$3)-$F3128)))</f>
        <v>#VALUE!</v>
      </c>
      <c r="Q3128" s="21" t="e">
        <f>IF(OR($B3128="",Q$3&lt;$D3128+Настройки!$B$7),0,MAX(0,$E3128-MAX(0,SUMIFS(Тех_Движение!$G$2:$G$5111,Тех_Движение!$D$2:$D$5111,$C3128,Тех_Движение!$B$2:$B$5111,"&lt;="&amp;Q$3)-$F3128)))</f>
        <v>#VALUE!</v>
      </c>
      <c r="R3128" s="21" t="str">
        <f t="shared" si="145"/>
        <v/>
      </c>
      <c r="S3128" s="23" t="str">
        <f>IF($B3128="","",VLOOKUP($C3128,Настройки!$A$11:$L$17,9,FALSE))</f>
        <v/>
      </c>
      <c r="T3128" s="23" t="str">
        <f t="shared" si="146"/>
        <v/>
      </c>
    </row>
    <row r="3129" spans="1:20" x14ac:dyDescent="0.3">
      <c r="A3129" s="20">
        <f>Тех_Движение!$A$3126</f>
        <v>3125</v>
      </c>
      <c r="B3129" s="20" t="str">
        <f>IF(Тех_Движение!$F$3126&gt;0,Тех_Движение!$I$3126,"")</f>
        <v/>
      </c>
      <c r="C3129" s="20" t="str">
        <f>IF($B3129="","",Тех_Движение!$D$3126)</f>
        <v/>
      </c>
      <c r="D3129" s="9" t="str">
        <f>IF($B3129="","",Тех_Движение!$B$3126)</f>
        <v/>
      </c>
      <c r="E3129" s="21" t="str">
        <f>IF($B3129="","",Тех_Движение!$F$3126)</f>
        <v/>
      </c>
      <c r="F3129" s="21" t="str">
        <f>IF($B3129="","",SUMIFS($E$5:$E3128,$C$5:$C3128,$C3129))</f>
        <v/>
      </c>
      <c r="G3129" s="21" t="str">
        <f>IF($B3129="","",MAX(0,$E3129-MAX(0,SUMIFS(Тех_Движение!$G$2:$G$5111,Тех_Движение!$D$2:$D$5111,$C3129,Тех_Движение!$B$2:$B$5111,"&lt;="&amp;Настройки!$B$5-1)-$F3129)))</f>
        <v/>
      </c>
      <c r="H3129" s="21" t="str">
        <f>IF($B3129="","",IF(AND($D3129&gt;=Настройки!$B$5,$D3129&lt;=Настройки!$B$6),$E3129,0))</f>
        <v/>
      </c>
      <c r="I3129" s="21" t="str">
        <f t="shared" si="144"/>
        <v/>
      </c>
      <c r="J3129" s="21" t="str">
        <f>IF($B3129="","",MAX(0,$E3129-MAX(0,SUMIFS(Тех_Движение!$G$2:$G$5111,Тех_Движение!$D$2:$D$5111,$C3129,Тех_Движение!$B$2:$B$5111,"&lt;="&amp;Настройки!$B$6)-$F3129)))</f>
        <v/>
      </c>
      <c r="K3129" s="21" t="e">
        <f>IF(OR($B3129="",K$3&lt;$D3129+Настройки!$B$7),0,MAX(0,$E3129-MAX(0,SUMIFS(Тех_Движение!$G$2:$G$5111,Тех_Движение!$D$2:$D$5111,$C3129,Тех_Движение!$B$2:$B$5111,"&lt;="&amp;K$3)-$F3129)))</f>
        <v>#VALUE!</v>
      </c>
      <c r="L3129" s="21" t="e">
        <f>IF(OR($B3129="",L$3&lt;$D3129+Настройки!$B$7),0,MAX(0,$E3129-MAX(0,SUMIFS(Тех_Движение!$G$2:$G$5111,Тех_Движение!$D$2:$D$5111,$C3129,Тех_Движение!$B$2:$B$5111,"&lt;="&amp;L$3)-$F3129)))</f>
        <v>#VALUE!</v>
      </c>
      <c r="M3129" s="21" t="e">
        <f>IF(OR($B3129="",M$3&lt;$D3129+Настройки!$B$7),0,MAX(0,$E3129-MAX(0,SUMIFS(Тех_Движение!$G$2:$G$5111,Тех_Движение!$D$2:$D$5111,$C3129,Тех_Движение!$B$2:$B$5111,"&lt;="&amp;M$3)-$F3129)))</f>
        <v>#VALUE!</v>
      </c>
      <c r="N3129" s="21" t="e">
        <f>IF(OR($B3129="",N$3&lt;$D3129+Настройки!$B$7),0,MAX(0,$E3129-MAX(0,SUMIFS(Тех_Движение!$G$2:$G$5111,Тех_Движение!$D$2:$D$5111,$C3129,Тех_Движение!$B$2:$B$5111,"&lt;="&amp;N$3)-$F3129)))</f>
        <v>#VALUE!</v>
      </c>
      <c r="O3129" s="21" t="e">
        <f>IF(OR($B3129="",O$3&lt;$D3129+Настройки!$B$7),0,MAX(0,$E3129-MAX(0,SUMIFS(Тех_Движение!$G$2:$G$5111,Тех_Движение!$D$2:$D$5111,$C3129,Тех_Движение!$B$2:$B$5111,"&lt;="&amp;O$3)-$F3129)))</f>
        <v>#VALUE!</v>
      </c>
      <c r="P3129" s="21" t="e">
        <f>IF(OR($B3129="",P$3&lt;$D3129+Настройки!$B$7),0,MAX(0,$E3129-MAX(0,SUMIFS(Тех_Движение!$G$2:$G$5111,Тех_Движение!$D$2:$D$5111,$C3129,Тех_Движение!$B$2:$B$5111,"&lt;="&amp;P$3)-$F3129)))</f>
        <v>#VALUE!</v>
      </c>
      <c r="Q3129" s="21" t="e">
        <f>IF(OR($B3129="",Q$3&lt;$D3129+Настройки!$B$7),0,MAX(0,$E3129-MAX(0,SUMIFS(Тех_Движение!$G$2:$G$5111,Тех_Движение!$D$2:$D$5111,$C3129,Тех_Движение!$B$2:$B$5111,"&lt;="&amp;Q$3)-$F3129)))</f>
        <v>#VALUE!</v>
      </c>
      <c r="R3129" s="21" t="str">
        <f t="shared" si="145"/>
        <v/>
      </c>
      <c r="S3129" s="23" t="str">
        <f>IF($B3129="","",VLOOKUP($C3129,Настройки!$A$11:$L$17,9,FALSE))</f>
        <v/>
      </c>
      <c r="T3129" s="23" t="str">
        <f t="shared" si="146"/>
        <v/>
      </c>
    </row>
    <row r="3130" spans="1:20" x14ac:dyDescent="0.3">
      <c r="A3130" s="20">
        <f>Тех_Движение!$A$3127</f>
        <v>3126</v>
      </c>
      <c r="B3130" s="20" t="str">
        <f>IF(Тех_Движение!$F$3127&gt;0,Тех_Движение!$I$3127,"")</f>
        <v/>
      </c>
      <c r="C3130" s="20" t="str">
        <f>IF($B3130="","",Тех_Движение!$D$3127)</f>
        <v/>
      </c>
      <c r="D3130" s="9" t="str">
        <f>IF($B3130="","",Тех_Движение!$B$3127)</f>
        <v/>
      </c>
      <c r="E3130" s="21" t="str">
        <f>IF($B3130="","",Тех_Движение!$F$3127)</f>
        <v/>
      </c>
      <c r="F3130" s="21" t="str">
        <f>IF($B3130="","",SUMIFS($E$5:$E3129,$C$5:$C3129,$C3130))</f>
        <v/>
      </c>
      <c r="G3130" s="21" t="str">
        <f>IF($B3130="","",MAX(0,$E3130-MAX(0,SUMIFS(Тех_Движение!$G$2:$G$5111,Тех_Движение!$D$2:$D$5111,$C3130,Тех_Движение!$B$2:$B$5111,"&lt;="&amp;Настройки!$B$5-1)-$F3130)))</f>
        <v/>
      </c>
      <c r="H3130" s="21" t="str">
        <f>IF($B3130="","",IF(AND($D3130&gt;=Настройки!$B$5,$D3130&lt;=Настройки!$B$6),$E3130,0))</f>
        <v/>
      </c>
      <c r="I3130" s="21" t="str">
        <f t="shared" si="144"/>
        <v/>
      </c>
      <c r="J3130" s="21" t="str">
        <f>IF($B3130="","",MAX(0,$E3130-MAX(0,SUMIFS(Тех_Движение!$G$2:$G$5111,Тех_Движение!$D$2:$D$5111,$C3130,Тех_Движение!$B$2:$B$5111,"&lt;="&amp;Настройки!$B$6)-$F3130)))</f>
        <v/>
      </c>
      <c r="K3130" s="21" t="e">
        <f>IF(OR($B3130="",K$3&lt;$D3130+Настройки!$B$7),0,MAX(0,$E3130-MAX(0,SUMIFS(Тех_Движение!$G$2:$G$5111,Тех_Движение!$D$2:$D$5111,$C3130,Тех_Движение!$B$2:$B$5111,"&lt;="&amp;K$3)-$F3130)))</f>
        <v>#VALUE!</v>
      </c>
      <c r="L3130" s="21" t="e">
        <f>IF(OR($B3130="",L$3&lt;$D3130+Настройки!$B$7),0,MAX(0,$E3130-MAX(0,SUMIFS(Тех_Движение!$G$2:$G$5111,Тех_Движение!$D$2:$D$5111,$C3130,Тех_Движение!$B$2:$B$5111,"&lt;="&amp;L$3)-$F3130)))</f>
        <v>#VALUE!</v>
      </c>
      <c r="M3130" s="21" t="e">
        <f>IF(OR($B3130="",M$3&lt;$D3130+Настройки!$B$7),0,MAX(0,$E3130-MAX(0,SUMIFS(Тех_Движение!$G$2:$G$5111,Тех_Движение!$D$2:$D$5111,$C3130,Тех_Движение!$B$2:$B$5111,"&lt;="&amp;M$3)-$F3130)))</f>
        <v>#VALUE!</v>
      </c>
      <c r="N3130" s="21" t="e">
        <f>IF(OR($B3130="",N$3&lt;$D3130+Настройки!$B$7),0,MAX(0,$E3130-MAX(0,SUMIFS(Тех_Движение!$G$2:$G$5111,Тех_Движение!$D$2:$D$5111,$C3130,Тех_Движение!$B$2:$B$5111,"&lt;="&amp;N$3)-$F3130)))</f>
        <v>#VALUE!</v>
      </c>
      <c r="O3130" s="21" t="e">
        <f>IF(OR($B3130="",O$3&lt;$D3130+Настройки!$B$7),0,MAX(0,$E3130-MAX(0,SUMIFS(Тех_Движение!$G$2:$G$5111,Тех_Движение!$D$2:$D$5111,$C3130,Тех_Движение!$B$2:$B$5111,"&lt;="&amp;O$3)-$F3130)))</f>
        <v>#VALUE!</v>
      </c>
      <c r="P3130" s="21" t="e">
        <f>IF(OR($B3130="",P$3&lt;$D3130+Настройки!$B$7),0,MAX(0,$E3130-MAX(0,SUMIFS(Тех_Движение!$G$2:$G$5111,Тех_Движение!$D$2:$D$5111,$C3130,Тех_Движение!$B$2:$B$5111,"&lt;="&amp;P$3)-$F3130)))</f>
        <v>#VALUE!</v>
      </c>
      <c r="Q3130" s="21" t="e">
        <f>IF(OR($B3130="",Q$3&lt;$D3130+Настройки!$B$7),0,MAX(0,$E3130-MAX(0,SUMIFS(Тех_Движение!$G$2:$G$5111,Тех_Движение!$D$2:$D$5111,$C3130,Тех_Движение!$B$2:$B$5111,"&lt;="&amp;Q$3)-$F3130)))</f>
        <v>#VALUE!</v>
      </c>
      <c r="R3130" s="21" t="str">
        <f t="shared" si="145"/>
        <v/>
      </c>
      <c r="S3130" s="23" t="str">
        <f>IF($B3130="","",VLOOKUP($C3130,Настройки!$A$11:$L$17,9,FALSE))</f>
        <v/>
      </c>
      <c r="T3130" s="23" t="str">
        <f t="shared" si="146"/>
        <v/>
      </c>
    </row>
    <row r="3131" spans="1:20" x14ac:dyDescent="0.3">
      <c r="A3131" s="20">
        <f>Тех_Движение!$A$3128</f>
        <v>3127</v>
      </c>
      <c r="B3131" s="20" t="str">
        <f>IF(Тех_Движение!$F$3128&gt;0,Тех_Движение!$I$3128,"")</f>
        <v/>
      </c>
      <c r="C3131" s="20" t="str">
        <f>IF($B3131="","",Тех_Движение!$D$3128)</f>
        <v/>
      </c>
      <c r="D3131" s="9" t="str">
        <f>IF($B3131="","",Тех_Движение!$B$3128)</f>
        <v/>
      </c>
      <c r="E3131" s="21" t="str">
        <f>IF($B3131="","",Тех_Движение!$F$3128)</f>
        <v/>
      </c>
      <c r="F3131" s="21" t="str">
        <f>IF($B3131="","",SUMIFS($E$5:$E3130,$C$5:$C3130,$C3131))</f>
        <v/>
      </c>
      <c r="G3131" s="21" t="str">
        <f>IF($B3131="","",MAX(0,$E3131-MAX(0,SUMIFS(Тех_Движение!$G$2:$G$5111,Тех_Движение!$D$2:$D$5111,$C3131,Тех_Движение!$B$2:$B$5111,"&lt;="&amp;Настройки!$B$5-1)-$F3131)))</f>
        <v/>
      </c>
      <c r="H3131" s="21" t="str">
        <f>IF($B3131="","",IF(AND($D3131&gt;=Настройки!$B$5,$D3131&lt;=Настройки!$B$6),$E3131,0))</f>
        <v/>
      </c>
      <c r="I3131" s="21" t="str">
        <f t="shared" si="144"/>
        <v/>
      </c>
      <c r="J3131" s="21" t="str">
        <f>IF($B3131="","",MAX(0,$E3131-MAX(0,SUMIFS(Тех_Движение!$G$2:$G$5111,Тех_Движение!$D$2:$D$5111,$C3131,Тех_Движение!$B$2:$B$5111,"&lt;="&amp;Настройки!$B$6)-$F3131)))</f>
        <v/>
      </c>
      <c r="K3131" s="21" t="e">
        <f>IF(OR($B3131="",K$3&lt;$D3131+Настройки!$B$7),0,MAX(0,$E3131-MAX(0,SUMIFS(Тех_Движение!$G$2:$G$5111,Тех_Движение!$D$2:$D$5111,$C3131,Тех_Движение!$B$2:$B$5111,"&lt;="&amp;K$3)-$F3131)))</f>
        <v>#VALUE!</v>
      </c>
      <c r="L3131" s="21" t="e">
        <f>IF(OR($B3131="",L$3&lt;$D3131+Настройки!$B$7),0,MAX(0,$E3131-MAX(0,SUMIFS(Тех_Движение!$G$2:$G$5111,Тех_Движение!$D$2:$D$5111,$C3131,Тех_Движение!$B$2:$B$5111,"&lt;="&amp;L$3)-$F3131)))</f>
        <v>#VALUE!</v>
      </c>
      <c r="M3131" s="21" t="e">
        <f>IF(OR($B3131="",M$3&lt;$D3131+Настройки!$B$7),0,MAX(0,$E3131-MAX(0,SUMIFS(Тех_Движение!$G$2:$G$5111,Тех_Движение!$D$2:$D$5111,$C3131,Тех_Движение!$B$2:$B$5111,"&lt;="&amp;M$3)-$F3131)))</f>
        <v>#VALUE!</v>
      </c>
      <c r="N3131" s="21" t="e">
        <f>IF(OR($B3131="",N$3&lt;$D3131+Настройки!$B$7),0,MAX(0,$E3131-MAX(0,SUMIFS(Тех_Движение!$G$2:$G$5111,Тех_Движение!$D$2:$D$5111,$C3131,Тех_Движение!$B$2:$B$5111,"&lt;="&amp;N$3)-$F3131)))</f>
        <v>#VALUE!</v>
      </c>
      <c r="O3131" s="21" t="e">
        <f>IF(OR($B3131="",O$3&lt;$D3131+Настройки!$B$7),0,MAX(0,$E3131-MAX(0,SUMIFS(Тех_Движение!$G$2:$G$5111,Тех_Движение!$D$2:$D$5111,$C3131,Тех_Движение!$B$2:$B$5111,"&lt;="&amp;O$3)-$F3131)))</f>
        <v>#VALUE!</v>
      </c>
      <c r="P3131" s="21" t="e">
        <f>IF(OR($B3131="",P$3&lt;$D3131+Настройки!$B$7),0,MAX(0,$E3131-MAX(0,SUMIFS(Тех_Движение!$G$2:$G$5111,Тех_Движение!$D$2:$D$5111,$C3131,Тех_Движение!$B$2:$B$5111,"&lt;="&amp;P$3)-$F3131)))</f>
        <v>#VALUE!</v>
      </c>
      <c r="Q3131" s="21" t="e">
        <f>IF(OR($B3131="",Q$3&lt;$D3131+Настройки!$B$7),0,MAX(0,$E3131-MAX(0,SUMIFS(Тех_Движение!$G$2:$G$5111,Тех_Движение!$D$2:$D$5111,$C3131,Тех_Движение!$B$2:$B$5111,"&lt;="&amp;Q$3)-$F3131)))</f>
        <v>#VALUE!</v>
      </c>
      <c r="R3131" s="21" t="str">
        <f t="shared" si="145"/>
        <v/>
      </c>
      <c r="S3131" s="23" t="str">
        <f>IF($B3131="","",VLOOKUP($C3131,Настройки!$A$11:$L$17,9,FALSE))</f>
        <v/>
      </c>
      <c r="T3131" s="23" t="str">
        <f t="shared" si="146"/>
        <v/>
      </c>
    </row>
    <row r="3132" spans="1:20" x14ac:dyDescent="0.3">
      <c r="A3132" s="20">
        <f>Тех_Движение!$A$3129</f>
        <v>3128</v>
      </c>
      <c r="B3132" s="20" t="str">
        <f>IF(Тех_Движение!$F$3129&gt;0,Тех_Движение!$I$3129,"")</f>
        <v/>
      </c>
      <c r="C3132" s="20" t="str">
        <f>IF($B3132="","",Тех_Движение!$D$3129)</f>
        <v/>
      </c>
      <c r="D3132" s="9" t="str">
        <f>IF($B3132="","",Тех_Движение!$B$3129)</f>
        <v/>
      </c>
      <c r="E3132" s="21" t="str">
        <f>IF($B3132="","",Тех_Движение!$F$3129)</f>
        <v/>
      </c>
      <c r="F3132" s="21" t="str">
        <f>IF($B3132="","",SUMIFS($E$5:$E3131,$C$5:$C3131,$C3132))</f>
        <v/>
      </c>
      <c r="G3132" s="21" t="str">
        <f>IF($B3132="","",MAX(0,$E3132-MAX(0,SUMIFS(Тех_Движение!$G$2:$G$5111,Тех_Движение!$D$2:$D$5111,$C3132,Тех_Движение!$B$2:$B$5111,"&lt;="&amp;Настройки!$B$5-1)-$F3132)))</f>
        <v/>
      </c>
      <c r="H3132" s="21" t="str">
        <f>IF($B3132="","",IF(AND($D3132&gt;=Настройки!$B$5,$D3132&lt;=Настройки!$B$6),$E3132,0))</f>
        <v/>
      </c>
      <c r="I3132" s="21" t="str">
        <f t="shared" si="144"/>
        <v/>
      </c>
      <c r="J3132" s="21" t="str">
        <f>IF($B3132="","",MAX(0,$E3132-MAX(0,SUMIFS(Тех_Движение!$G$2:$G$5111,Тех_Движение!$D$2:$D$5111,$C3132,Тех_Движение!$B$2:$B$5111,"&lt;="&amp;Настройки!$B$6)-$F3132)))</f>
        <v/>
      </c>
      <c r="K3132" s="21" t="e">
        <f>IF(OR($B3132="",K$3&lt;$D3132+Настройки!$B$7),0,MAX(0,$E3132-MAX(0,SUMIFS(Тех_Движение!$G$2:$G$5111,Тех_Движение!$D$2:$D$5111,$C3132,Тех_Движение!$B$2:$B$5111,"&lt;="&amp;K$3)-$F3132)))</f>
        <v>#VALUE!</v>
      </c>
      <c r="L3132" s="21" t="e">
        <f>IF(OR($B3132="",L$3&lt;$D3132+Настройки!$B$7),0,MAX(0,$E3132-MAX(0,SUMIFS(Тех_Движение!$G$2:$G$5111,Тех_Движение!$D$2:$D$5111,$C3132,Тех_Движение!$B$2:$B$5111,"&lt;="&amp;L$3)-$F3132)))</f>
        <v>#VALUE!</v>
      </c>
      <c r="M3132" s="21" t="e">
        <f>IF(OR($B3132="",M$3&lt;$D3132+Настройки!$B$7),0,MAX(0,$E3132-MAX(0,SUMIFS(Тех_Движение!$G$2:$G$5111,Тех_Движение!$D$2:$D$5111,$C3132,Тех_Движение!$B$2:$B$5111,"&lt;="&amp;M$3)-$F3132)))</f>
        <v>#VALUE!</v>
      </c>
      <c r="N3132" s="21" t="e">
        <f>IF(OR($B3132="",N$3&lt;$D3132+Настройки!$B$7),0,MAX(0,$E3132-MAX(0,SUMIFS(Тех_Движение!$G$2:$G$5111,Тех_Движение!$D$2:$D$5111,$C3132,Тех_Движение!$B$2:$B$5111,"&lt;="&amp;N$3)-$F3132)))</f>
        <v>#VALUE!</v>
      </c>
      <c r="O3132" s="21" t="e">
        <f>IF(OR($B3132="",O$3&lt;$D3132+Настройки!$B$7),0,MAX(0,$E3132-MAX(0,SUMIFS(Тех_Движение!$G$2:$G$5111,Тех_Движение!$D$2:$D$5111,$C3132,Тех_Движение!$B$2:$B$5111,"&lt;="&amp;O$3)-$F3132)))</f>
        <v>#VALUE!</v>
      </c>
      <c r="P3132" s="21" t="e">
        <f>IF(OR($B3132="",P$3&lt;$D3132+Настройки!$B$7),0,MAX(0,$E3132-MAX(0,SUMIFS(Тех_Движение!$G$2:$G$5111,Тех_Движение!$D$2:$D$5111,$C3132,Тех_Движение!$B$2:$B$5111,"&lt;="&amp;P$3)-$F3132)))</f>
        <v>#VALUE!</v>
      </c>
      <c r="Q3132" s="21" t="e">
        <f>IF(OR($B3132="",Q$3&lt;$D3132+Настройки!$B$7),0,MAX(0,$E3132-MAX(0,SUMIFS(Тех_Движение!$G$2:$G$5111,Тех_Движение!$D$2:$D$5111,$C3132,Тех_Движение!$B$2:$B$5111,"&lt;="&amp;Q$3)-$F3132)))</f>
        <v>#VALUE!</v>
      </c>
      <c r="R3132" s="21" t="str">
        <f t="shared" si="145"/>
        <v/>
      </c>
      <c r="S3132" s="23" t="str">
        <f>IF($B3132="","",VLOOKUP($C3132,Настройки!$A$11:$L$17,9,FALSE))</f>
        <v/>
      </c>
      <c r="T3132" s="23" t="str">
        <f t="shared" si="146"/>
        <v/>
      </c>
    </row>
    <row r="3133" spans="1:20" x14ac:dyDescent="0.3">
      <c r="A3133" s="20">
        <f>Тех_Движение!$A$3130</f>
        <v>3129</v>
      </c>
      <c r="B3133" s="20" t="str">
        <f>IF(Тех_Движение!$F$3130&gt;0,Тех_Движение!$I$3130,"")</f>
        <v/>
      </c>
      <c r="C3133" s="20" t="str">
        <f>IF($B3133="","",Тех_Движение!$D$3130)</f>
        <v/>
      </c>
      <c r="D3133" s="9" t="str">
        <f>IF($B3133="","",Тех_Движение!$B$3130)</f>
        <v/>
      </c>
      <c r="E3133" s="21" t="str">
        <f>IF($B3133="","",Тех_Движение!$F$3130)</f>
        <v/>
      </c>
      <c r="F3133" s="21" t="str">
        <f>IF($B3133="","",SUMIFS($E$5:$E3132,$C$5:$C3132,$C3133))</f>
        <v/>
      </c>
      <c r="G3133" s="21" t="str">
        <f>IF($B3133="","",MAX(0,$E3133-MAX(0,SUMIFS(Тех_Движение!$G$2:$G$5111,Тех_Движение!$D$2:$D$5111,$C3133,Тех_Движение!$B$2:$B$5111,"&lt;="&amp;Настройки!$B$5-1)-$F3133)))</f>
        <v/>
      </c>
      <c r="H3133" s="21" t="str">
        <f>IF($B3133="","",IF(AND($D3133&gt;=Настройки!$B$5,$D3133&lt;=Настройки!$B$6),$E3133,0))</f>
        <v/>
      </c>
      <c r="I3133" s="21" t="str">
        <f t="shared" si="144"/>
        <v/>
      </c>
      <c r="J3133" s="21" t="str">
        <f>IF($B3133="","",MAX(0,$E3133-MAX(0,SUMIFS(Тех_Движение!$G$2:$G$5111,Тех_Движение!$D$2:$D$5111,$C3133,Тех_Движение!$B$2:$B$5111,"&lt;="&amp;Настройки!$B$6)-$F3133)))</f>
        <v/>
      </c>
      <c r="K3133" s="21" t="e">
        <f>IF(OR($B3133="",K$3&lt;$D3133+Настройки!$B$7),0,MAX(0,$E3133-MAX(0,SUMIFS(Тех_Движение!$G$2:$G$5111,Тех_Движение!$D$2:$D$5111,$C3133,Тех_Движение!$B$2:$B$5111,"&lt;="&amp;K$3)-$F3133)))</f>
        <v>#VALUE!</v>
      </c>
      <c r="L3133" s="21" t="e">
        <f>IF(OR($B3133="",L$3&lt;$D3133+Настройки!$B$7),0,MAX(0,$E3133-MAX(0,SUMIFS(Тех_Движение!$G$2:$G$5111,Тех_Движение!$D$2:$D$5111,$C3133,Тех_Движение!$B$2:$B$5111,"&lt;="&amp;L$3)-$F3133)))</f>
        <v>#VALUE!</v>
      </c>
      <c r="M3133" s="21" t="e">
        <f>IF(OR($B3133="",M$3&lt;$D3133+Настройки!$B$7),0,MAX(0,$E3133-MAX(0,SUMIFS(Тех_Движение!$G$2:$G$5111,Тех_Движение!$D$2:$D$5111,$C3133,Тех_Движение!$B$2:$B$5111,"&lt;="&amp;M$3)-$F3133)))</f>
        <v>#VALUE!</v>
      </c>
      <c r="N3133" s="21" t="e">
        <f>IF(OR($B3133="",N$3&lt;$D3133+Настройки!$B$7),0,MAX(0,$E3133-MAX(0,SUMIFS(Тех_Движение!$G$2:$G$5111,Тех_Движение!$D$2:$D$5111,$C3133,Тех_Движение!$B$2:$B$5111,"&lt;="&amp;N$3)-$F3133)))</f>
        <v>#VALUE!</v>
      </c>
      <c r="O3133" s="21" t="e">
        <f>IF(OR($B3133="",O$3&lt;$D3133+Настройки!$B$7),0,MAX(0,$E3133-MAX(0,SUMIFS(Тех_Движение!$G$2:$G$5111,Тех_Движение!$D$2:$D$5111,$C3133,Тех_Движение!$B$2:$B$5111,"&lt;="&amp;O$3)-$F3133)))</f>
        <v>#VALUE!</v>
      </c>
      <c r="P3133" s="21" t="e">
        <f>IF(OR($B3133="",P$3&lt;$D3133+Настройки!$B$7),0,MAX(0,$E3133-MAX(0,SUMIFS(Тех_Движение!$G$2:$G$5111,Тех_Движение!$D$2:$D$5111,$C3133,Тех_Движение!$B$2:$B$5111,"&lt;="&amp;P$3)-$F3133)))</f>
        <v>#VALUE!</v>
      </c>
      <c r="Q3133" s="21" t="e">
        <f>IF(OR($B3133="",Q$3&lt;$D3133+Настройки!$B$7),0,MAX(0,$E3133-MAX(0,SUMIFS(Тех_Движение!$G$2:$G$5111,Тех_Движение!$D$2:$D$5111,$C3133,Тех_Движение!$B$2:$B$5111,"&lt;="&amp;Q$3)-$F3133)))</f>
        <v>#VALUE!</v>
      </c>
      <c r="R3133" s="21" t="str">
        <f t="shared" si="145"/>
        <v/>
      </c>
      <c r="S3133" s="23" t="str">
        <f>IF($B3133="","",VLOOKUP($C3133,Настройки!$A$11:$L$17,9,FALSE))</f>
        <v/>
      </c>
      <c r="T3133" s="23" t="str">
        <f t="shared" si="146"/>
        <v/>
      </c>
    </row>
    <row r="3134" spans="1:20" x14ac:dyDescent="0.3">
      <c r="A3134" s="20">
        <f>Тех_Движение!$A$3131</f>
        <v>3130</v>
      </c>
      <c r="B3134" s="20" t="str">
        <f>IF(Тех_Движение!$F$3131&gt;0,Тех_Движение!$I$3131,"")</f>
        <v/>
      </c>
      <c r="C3134" s="20" t="str">
        <f>IF($B3134="","",Тех_Движение!$D$3131)</f>
        <v/>
      </c>
      <c r="D3134" s="9" t="str">
        <f>IF($B3134="","",Тех_Движение!$B$3131)</f>
        <v/>
      </c>
      <c r="E3134" s="21" t="str">
        <f>IF($B3134="","",Тех_Движение!$F$3131)</f>
        <v/>
      </c>
      <c r="F3134" s="21" t="str">
        <f>IF($B3134="","",SUMIFS($E$5:$E3133,$C$5:$C3133,$C3134))</f>
        <v/>
      </c>
      <c r="G3134" s="21" t="str">
        <f>IF($B3134="","",MAX(0,$E3134-MAX(0,SUMIFS(Тех_Движение!$G$2:$G$5111,Тех_Движение!$D$2:$D$5111,$C3134,Тех_Движение!$B$2:$B$5111,"&lt;="&amp;Настройки!$B$5-1)-$F3134)))</f>
        <v/>
      </c>
      <c r="H3134" s="21" t="str">
        <f>IF($B3134="","",IF(AND($D3134&gt;=Настройки!$B$5,$D3134&lt;=Настройки!$B$6),$E3134,0))</f>
        <v/>
      </c>
      <c r="I3134" s="21" t="str">
        <f t="shared" si="144"/>
        <v/>
      </c>
      <c r="J3134" s="21" t="str">
        <f>IF($B3134="","",MAX(0,$E3134-MAX(0,SUMIFS(Тех_Движение!$G$2:$G$5111,Тех_Движение!$D$2:$D$5111,$C3134,Тех_Движение!$B$2:$B$5111,"&lt;="&amp;Настройки!$B$6)-$F3134)))</f>
        <v/>
      </c>
      <c r="K3134" s="21" t="e">
        <f>IF(OR($B3134="",K$3&lt;$D3134+Настройки!$B$7),0,MAX(0,$E3134-MAX(0,SUMIFS(Тех_Движение!$G$2:$G$5111,Тех_Движение!$D$2:$D$5111,$C3134,Тех_Движение!$B$2:$B$5111,"&lt;="&amp;K$3)-$F3134)))</f>
        <v>#VALUE!</v>
      </c>
      <c r="L3134" s="21" t="e">
        <f>IF(OR($B3134="",L$3&lt;$D3134+Настройки!$B$7),0,MAX(0,$E3134-MAX(0,SUMIFS(Тех_Движение!$G$2:$G$5111,Тех_Движение!$D$2:$D$5111,$C3134,Тех_Движение!$B$2:$B$5111,"&lt;="&amp;L$3)-$F3134)))</f>
        <v>#VALUE!</v>
      </c>
      <c r="M3134" s="21" t="e">
        <f>IF(OR($B3134="",M$3&lt;$D3134+Настройки!$B$7),0,MAX(0,$E3134-MAX(0,SUMIFS(Тех_Движение!$G$2:$G$5111,Тех_Движение!$D$2:$D$5111,$C3134,Тех_Движение!$B$2:$B$5111,"&lt;="&amp;M$3)-$F3134)))</f>
        <v>#VALUE!</v>
      </c>
      <c r="N3134" s="21" t="e">
        <f>IF(OR($B3134="",N$3&lt;$D3134+Настройки!$B$7),0,MAX(0,$E3134-MAX(0,SUMIFS(Тех_Движение!$G$2:$G$5111,Тех_Движение!$D$2:$D$5111,$C3134,Тех_Движение!$B$2:$B$5111,"&lt;="&amp;N$3)-$F3134)))</f>
        <v>#VALUE!</v>
      </c>
      <c r="O3134" s="21" t="e">
        <f>IF(OR($B3134="",O$3&lt;$D3134+Настройки!$B$7),0,MAX(0,$E3134-MAX(0,SUMIFS(Тех_Движение!$G$2:$G$5111,Тех_Движение!$D$2:$D$5111,$C3134,Тех_Движение!$B$2:$B$5111,"&lt;="&amp;O$3)-$F3134)))</f>
        <v>#VALUE!</v>
      </c>
      <c r="P3134" s="21" t="e">
        <f>IF(OR($B3134="",P$3&lt;$D3134+Настройки!$B$7),0,MAX(0,$E3134-MAX(0,SUMIFS(Тех_Движение!$G$2:$G$5111,Тех_Движение!$D$2:$D$5111,$C3134,Тех_Движение!$B$2:$B$5111,"&lt;="&amp;P$3)-$F3134)))</f>
        <v>#VALUE!</v>
      </c>
      <c r="Q3134" s="21" t="e">
        <f>IF(OR($B3134="",Q$3&lt;$D3134+Настройки!$B$7),0,MAX(0,$E3134-MAX(0,SUMIFS(Тех_Движение!$G$2:$G$5111,Тех_Движение!$D$2:$D$5111,$C3134,Тех_Движение!$B$2:$B$5111,"&lt;="&amp;Q$3)-$F3134)))</f>
        <v>#VALUE!</v>
      </c>
      <c r="R3134" s="21" t="str">
        <f t="shared" si="145"/>
        <v/>
      </c>
      <c r="S3134" s="23" t="str">
        <f>IF($B3134="","",VLOOKUP($C3134,Настройки!$A$11:$L$17,9,FALSE))</f>
        <v/>
      </c>
      <c r="T3134" s="23" t="str">
        <f t="shared" si="146"/>
        <v/>
      </c>
    </row>
    <row r="3135" spans="1:20" x14ac:dyDescent="0.3">
      <c r="A3135" s="20">
        <f>Тех_Движение!$A$3132</f>
        <v>3131</v>
      </c>
      <c r="B3135" s="20" t="str">
        <f>IF(Тех_Движение!$F$3132&gt;0,Тех_Движение!$I$3132,"")</f>
        <v/>
      </c>
      <c r="C3135" s="20" t="str">
        <f>IF($B3135="","",Тех_Движение!$D$3132)</f>
        <v/>
      </c>
      <c r="D3135" s="9" t="str">
        <f>IF($B3135="","",Тех_Движение!$B$3132)</f>
        <v/>
      </c>
      <c r="E3135" s="21" t="str">
        <f>IF($B3135="","",Тех_Движение!$F$3132)</f>
        <v/>
      </c>
      <c r="F3135" s="21" t="str">
        <f>IF($B3135="","",SUMIFS($E$5:$E3134,$C$5:$C3134,$C3135))</f>
        <v/>
      </c>
      <c r="G3135" s="21" t="str">
        <f>IF($B3135="","",MAX(0,$E3135-MAX(0,SUMIFS(Тех_Движение!$G$2:$G$5111,Тех_Движение!$D$2:$D$5111,$C3135,Тех_Движение!$B$2:$B$5111,"&lt;="&amp;Настройки!$B$5-1)-$F3135)))</f>
        <v/>
      </c>
      <c r="H3135" s="21" t="str">
        <f>IF($B3135="","",IF(AND($D3135&gt;=Настройки!$B$5,$D3135&lt;=Настройки!$B$6),$E3135,0))</f>
        <v/>
      </c>
      <c r="I3135" s="21" t="str">
        <f t="shared" si="144"/>
        <v/>
      </c>
      <c r="J3135" s="21" t="str">
        <f>IF($B3135="","",MAX(0,$E3135-MAX(0,SUMIFS(Тех_Движение!$G$2:$G$5111,Тех_Движение!$D$2:$D$5111,$C3135,Тех_Движение!$B$2:$B$5111,"&lt;="&amp;Настройки!$B$6)-$F3135)))</f>
        <v/>
      </c>
      <c r="K3135" s="21" t="e">
        <f>IF(OR($B3135="",K$3&lt;$D3135+Настройки!$B$7),0,MAX(0,$E3135-MAX(0,SUMIFS(Тех_Движение!$G$2:$G$5111,Тех_Движение!$D$2:$D$5111,$C3135,Тех_Движение!$B$2:$B$5111,"&lt;="&amp;K$3)-$F3135)))</f>
        <v>#VALUE!</v>
      </c>
      <c r="L3135" s="21" t="e">
        <f>IF(OR($B3135="",L$3&lt;$D3135+Настройки!$B$7),0,MAX(0,$E3135-MAX(0,SUMIFS(Тех_Движение!$G$2:$G$5111,Тех_Движение!$D$2:$D$5111,$C3135,Тех_Движение!$B$2:$B$5111,"&lt;="&amp;L$3)-$F3135)))</f>
        <v>#VALUE!</v>
      </c>
      <c r="M3135" s="21" t="e">
        <f>IF(OR($B3135="",M$3&lt;$D3135+Настройки!$B$7),0,MAX(0,$E3135-MAX(0,SUMIFS(Тех_Движение!$G$2:$G$5111,Тех_Движение!$D$2:$D$5111,$C3135,Тех_Движение!$B$2:$B$5111,"&lt;="&amp;M$3)-$F3135)))</f>
        <v>#VALUE!</v>
      </c>
      <c r="N3135" s="21" t="e">
        <f>IF(OR($B3135="",N$3&lt;$D3135+Настройки!$B$7),0,MAX(0,$E3135-MAX(0,SUMIFS(Тех_Движение!$G$2:$G$5111,Тех_Движение!$D$2:$D$5111,$C3135,Тех_Движение!$B$2:$B$5111,"&lt;="&amp;N$3)-$F3135)))</f>
        <v>#VALUE!</v>
      </c>
      <c r="O3135" s="21" t="e">
        <f>IF(OR($B3135="",O$3&lt;$D3135+Настройки!$B$7),0,MAX(0,$E3135-MAX(0,SUMIFS(Тех_Движение!$G$2:$G$5111,Тех_Движение!$D$2:$D$5111,$C3135,Тех_Движение!$B$2:$B$5111,"&lt;="&amp;O$3)-$F3135)))</f>
        <v>#VALUE!</v>
      </c>
      <c r="P3135" s="21" t="e">
        <f>IF(OR($B3135="",P$3&lt;$D3135+Настройки!$B$7),0,MAX(0,$E3135-MAX(0,SUMIFS(Тех_Движение!$G$2:$G$5111,Тех_Движение!$D$2:$D$5111,$C3135,Тех_Движение!$B$2:$B$5111,"&lt;="&amp;P$3)-$F3135)))</f>
        <v>#VALUE!</v>
      </c>
      <c r="Q3135" s="21" t="e">
        <f>IF(OR($B3135="",Q$3&lt;$D3135+Настройки!$B$7),0,MAX(0,$E3135-MAX(0,SUMIFS(Тех_Движение!$G$2:$G$5111,Тех_Движение!$D$2:$D$5111,$C3135,Тех_Движение!$B$2:$B$5111,"&lt;="&amp;Q$3)-$F3135)))</f>
        <v>#VALUE!</v>
      </c>
      <c r="R3135" s="21" t="str">
        <f t="shared" si="145"/>
        <v/>
      </c>
      <c r="S3135" s="23" t="str">
        <f>IF($B3135="","",VLOOKUP($C3135,Настройки!$A$11:$L$17,9,FALSE))</f>
        <v/>
      </c>
      <c r="T3135" s="23" t="str">
        <f t="shared" si="146"/>
        <v/>
      </c>
    </row>
    <row r="3136" spans="1:20" x14ac:dyDescent="0.3">
      <c r="A3136" s="20">
        <f>Тех_Движение!$A$3133</f>
        <v>3132</v>
      </c>
      <c r="B3136" s="20" t="str">
        <f>IF(Тех_Движение!$F$3133&gt;0,Тех_Движение!$I$3133,"")</f>
        <v/>
      </c>
      <c r="C3136" s="20" t="str">
        <f>IF($B3136="","",Тех_Движение!$D$3133)</f>
        <v/>
      </c>
      <c r="D3136" s="9" t="str">
        <f>IF($B3136="","",Тех_Движение!$B$3133)</f>
        <v/>
      </c>
      <c r="E3136" s="21" t="str">
        <f>IF($B3136="","",Тех_Движение!$F$3133)</f>
        <v/>
      </c>
      <c r="F3136" s="21" t="str">
        <f>IF($B3136="","",SUMIFS($E$5:$E3135,$C$5:$C3135,$C3136))</f>
        <v/>
      </c>
      <c r="G3136" s="21" t="str">
        <f>IF($B3136="","",MAX(0,$E3136-MAX(0,SUMIFS(Тех_Движение!$G$2:$G$5111,Тех_Движение!$D$2:$D$5111,$C3136,Тех_Движение!$B$2:$B$5111,"&lt;="&amp;Настройки!$B$5-1)-$F3136)))</f>
        <v/>
      </c>
      <c r="H3136" s="21" t="str">
        <f>IF($B3136="","",IF(AND($D3136&gt;=Настройки!$B$5,$D3136&lt;=Настройки!$B$6),$E3136,0))</f>
        <v/>
      </c>
      <c r="I3136" s="21" t="str">
        <f t="shared" si="144"/>
        <v/>
      </c>
      <c r="J3136" s="21" t="str">
        <f>IF($B3136="","",MAX(0,$E3136-MAX(0,SUMIFS(Тех_Движение!$G$2:$G$5111,Тех_Движение!$D$2:$D$5111,$C3136,Тех_Движение!$B$2:$B$5111,"&lt;="&amp;Настройки!$B$6)-$F3136)))</f>
        <v/>
      </c>
      <c r="K3136" s="21" t="e">
        <f>IF(OR($B3136="",K$3&lt;$D3136+Настройки!$B$7),0,MAX(0,$E3136-MAX(0,SUMIFS(Тех_Движение!$G$2:$G$5111,Тех_Движение!$D$2:$D$5111,$C3136,Тех_Движение!$B$2:$B$5111,"&lt;="&amp;K$3)-$F3136)))</f>
        <v>#VALUE!</v>
      </c>
      <c r="L3136" s="21" t="e">
        <f>IF(OR($B3136="",L$3&lt;$D3136+Настройки!$B$7),0,MAX(0,$E3136-MAX(0,SUMIFS(Тех_Движение!$G$2:$G$5111,Тех_Движение!$D$2:$D$5111,$C3136,Тех_Движение!$B$2:$B$5111,"&lt;="&amp;L$3)-$F3136)))</f>
        <v>#VALUE!</v>
      </c>
      <c r="M3136" s="21" t="e">
        <f>IF(OR($B3136="",M$3&lt;$D3136+Настройки!$B$7),0,MAX(0,$E3136-MAX(0,SUMIFS(Тех_Движение!$G$2:$G$5111,Тех_Движение!$D$2:$D$5111,$C3136,Тех_Движение!$B$2:$B$5111,"&lt;="&amp;M$3)-$F3136)))</f>
        <v>#VALUE!</v>
      </c>
      <c r="N3136" s="21" t="e">
        <f>IF(OR($B3136="",N$3&lt;$D3136+Настройки!$B$7),0,MAX(0,$E3136-MAX(0,SUMIFS(Тех_Движение!$G$2:$G$5111,Тех_Движение!$D$2:$D$5111,$C3136,Тех_Движение!$B$2:$B$5111,"&lt;="&amp;N$3)-$F3136)))</f>
        <v>#VALUE!</v>
      </c>
      <c r="O3136" s="21" t="e">
        <f>IF(OR($B3136="",O$3&lt;$D3136+Настройки!$B$7),0,MAX(0,$E3136-MAX(0,SUMIFS(Тех_Движение!$G$2:$G$5111,Тех_Движение!$D$2:$D$5111,$C3136,Тех_Движение!$B$2:$B$5111,"&lt;="&amp;O$3)-$F3136)))</f>
        <v>#VALUE!</v>
      </c>
      <c r="P3136" s="21" t="e">
        <f>IF(OR($B3136="",P$3&lt;$D3136+Настройки!$B$7),0,MAX(0,$E3136-MAX(0,SUMIFS(Тех_Движение!$G$2:$G$5111,Тех_Движение!$D$2:$D$5111,$C3136,Тех_Движение!$B$2:$B$5111,"&lt;="&amp;P$3)-$F3136)))</f>
        <v>#VALUE!</v>
      </c>
      <c r="Q3136" s="21" t="e">
        <f>IF(OR($B3136="",Q$3&lt;$D3136+Настройки!$B$7),0,MAX(0,$E3136-MAX(0,SUMIFS(Тех_Движение!$G$2:$G$5111,Тех_Движение!$D$2:$D$5111,$C3136,Тех_Движение!$B$2:$B$5111,"&lt;="&amp;Q$3)-$F3136)))</f>
        <v>#VALUE!</v>
      </c>
      <c r="R3136" s="21" t="str">
        <f t="shared" si="145"/>
        <v/>
      </c>
      <c r="S3136" s="23" t="str">
        <f>IF($B3136="","",VLOOKUP($C3136,Настройки!$A$11:$L$17,9,FALSE))</f>
        <v/>
      </c>
      <c r="T3136" s="23" t="str">
        <f t="shared" si="146"/>
        <v/>
      </c>
    </row>
    <row r="3137" spans="1:20" x14ac:dyDescent="0.3">
      <c r="A3137" s="20">
        <f>Тех_Движение!$A$3134</f>
        <v>3133</v>
      </c>
      <c r="B3137" s="20" t="str">
        <f>IF(Тех_Движение!$F$3134&gt;0,Тех_Движение!$I$3134,"")</f>
        <v/>
      </c>
      <c r="C3137" s="20" t="str">
        <f>IF($B3137="","",Тех_Движение!$D$3134)</f>
        <v/>
      </c>
      <c r="D3137" s="9" t="str">
        <f>IF($B3137="","",Тех_Движение!$B$3134)</f>
        <v/>
      </c>
      <c r="E3137" s="21" t="str">
        <f>IF($B3137="","",Тех_Движение!$F$3134)</f>
        <v/>
      </c>
      <c r="F3137" s="21" t="str">
        <f>IF($B3137="","",SUMIFS($E$5:$E3136,$C$5:$C3136,$C3137))</f>
        <v/>
      </c>
      <c r="G3137" s="21" t="str">
        <f>IF($B3137="","",MAX(0,$E3137-MAX(0,SUMIFS(Тех_Движение!$G$2:$G$5111,Тех_Движение!$D$2:$D$5111,$C3137,Тех_Движение!$B$2:$B$5111,"&lt;="&amp;Настройки!$B$5-1)-$F3137)))</f>
        <v/>
      </c>
      <c r="H3137" s="21" t="str">
        <f>IF($B3137="","",IF(AND($D3137&gt;=Настройки!$B$5,$D3137&lt;=Настройки!$B$6),$E3137,0))</f>
        <v/>
      </c>
      <c r="I3137" s="21" t="str">
        <f t="shared" si="144"/>
        <v/>
      </c>
      <c r="J3137" s="21" t="str">
        <f>IF($B3137="","",MAX(0,$E3137-MAX(0,SUMIFS(Тех_Движение!$G$2:$G$5111,Тех_Движение!$D$2:$D$5111,$C3137,Тех_Движение!$B$2:$B$5111,"&lt;="&amp;Настройки!$B$6)-$F3137)))</f>
        <v/>
      </c>
      <c r="K3137" s="21" t="e">
        <f>IF(OR($B3137="",K$3&lt;$D3137+Настройки!$B$7),0,MAX(0,$E3137-MAX(0,SUMIFS(Тех_Движение!$G$2:$G$5111,Тех_Движение!$D$2:$D$5111,$C3137,Тех_Движение!$B$2:$B$5111,"&lt;="&amp;K$3)-$F3137)))</f>
        <v>#VALUE!</v>
      </c>
      <c r="L3137" s="21" t="e">
        <f>IF(OR($B3137="",L$3&lt;$D3137+Настройки!$B$7),0,MAX(0,$E3137-MAX(0,SUMIFS(Тех_Движение!$G$2:$G$5111,Тех_Движение!$D$2:$D$5111,$C3137,Тех_Движение!$B$2:$B$5111,"&lt;="&amp;L$3)-$F3137)))</f>
        <v>#VALUE!</v>
      </c>
      <c r="M3137" s="21" t="e">
        <f>IF(OR($B3137="",M$3&lt;$D3137+Настройки!$B$7),0,MAX(0,$E3137-MAX(0,SUMIFS(Тех_Движение!$G$2:$G$5111,Тех_Движение!$D$2:$D$5111,$C3137,Тех_Движение!$B$2:$B$5111,"&lt;="&amp;M$3)-$F3137)))</f>
        <v>#VALUE!</v>
      </c>
      <c r="N3137" s="21" t="e">
        <f>IF(OR($B3137="",N$3&lt;$D3137+Настройки!$B$7),0,MAX(0,$E3137-MAX(0,SUMIFS(Тех_Движение!$G$2:$G$5111,Тех_Движение!$D$2:$D$5111,$C3137,Тех_Движение!$B$2:$B$5111,"&lt;="&amp;N$3)-$F3137)))</f>
        <v>#VALUE!</v>
      </c>
      <c r="O3137" s="21" t="e">
        <f>IF(OR($B3137="",O$3&lt;$D3137+Настройки!$B$7),0,MAX(0,$E3137-MAX(0,SUMIFS(Тех_Движение!$G$2:$G$5111,Тех_Движение!$D$2:$D$5111,$C3137,Тех_Движение!$B$2:$B$5111,"&lt;="&amp;O$3)-$F3137)))</f>
        <v>#VALUE!</v>
      </c>
      <c r="P3137" s="21" t="e">
        <f>IF(OR($B3137="",P$3&lt;$D3137+Настройки!$B$7),0,MAX(0,$E3137-MAX(0,SUMIFS(Тех_Движение!$G$2:$G$5111,Тех_Движение!$D$2:$D$5111,$C3137,Тех_Движение!$B$2:$B$5111,"&lt;="&amp;P$3)-$F3137)))</f>
        <v>#VALUE!</v>
      </c>
      <c r="Q3137" s="21" t="e">
        <f>IF(OR($B3137="",Q$3&lt;$D3137+Настройки!$B$7),0,MAX(0,$E3137-MAX(0,SUMIFS(Тех_Движение!$G$2:$G$5111,Тех_Движение!$D$2:$D$5111,$C3137,Тех_Движение!$B$2:$B$5111,"&lt;="&amp;Q$3)-$F3137)))</f>
        <v>#VALUE!</v>
      </c>
      <c r="R3137" s="21" t="str">
        <f t="shared" si="145"/>
        <v/>
      </c>
      <c r="S3137" s="23" t="str">
        <f>IF($B3137="","",VLOOKUP($C3137,Настройки!$A$11:$L$17,9,FALSE))</f>
        <v/>
      </c>
      <c r="T3137" s="23" t="str">
        <f t="shared" si="146"/>
        <v/>
      </c>
    </row>
    <row r="3138" spans="1:20" x14ac:dyDescent="0.3">
      <c r="A3138" s="20">
        <f>Тех_Движение!$A$3135</f>
        <v>3134</v>
      </c>
      <c r="B3138" s="20" t="str">
        <f>IF(Тех_Движение!$F$3135&gt;0,Тех_Движение!$I$3135,"")</f>
        <v/>
      </c>
      <c r="C3138" s="20" t="str">
        <f>IF($B3138="","",Тех_Движение!$D$3135)</f>
        <v/>
      </c>
      <c r="D3138" s="9" t="str">
        <f>IF($B3138="","",Тех_Движение!$B$3135)</f>
        <v/>
      </c>
      <c r="E3138" s="21" t="str">
        <f>IF($B3138="","",Тех_Движение!$F$3135)</f>
        <v/>
      </c>
      <c r="F3138" s="21" t="str">
        <f>IF($B3138="","",SUMIFS($E$5:$E3137,$C$5:$C3137,$C3138))</f>
        <v/>
      </c>
      <c r="G3138" s="21" t="str">
        <f>IF($B3138="","",MAX(0,$E3138-MAX(0,SUMIFS(Тех_Движение!$G$2:$G$5111,Тех_Движение!$D$2:$D$5111,$C3138,Тех_Движение!$B$2:$B$5111,"&lt;="&amp;Настройки!$B$5-1)-$F3138)))</f>
        <v/>
      </c>
      <c r="H3138" s="21" t="str">
        <f>IF($B3138="","",IF(AND($D3138&gt;=Настройки!$B$5,$D3138&lt;=Настройки!$B$6),$E3138,0))</f>
        <v/>
      </c>
      <c r="I3138" s="21" t="str">
        <f t="shared" si="144"/>
        <v/>
      </c>
      <c r="J3138" s="21" t="str">
        <f>IF($B3138="","",MAX(0,$E3138-MAX(0,SUMIFS(Тех_Движение!$G$2:$G$5111,Тех_Движение!$D$2:$D$5111,$C3138,Тех_Движение!$B$2:$B$5111,"&lt;="&amp;Настройки!$B$6)-$F3138)))</f>
        <v/>
      </c>
      <c r="K3138" s="21" t="e">
        <f>IF(OR($B3138="",K$3&lt;$D3138+Настройки!$B$7),0,MAX(0,$E3138-MAX(0,SUMIFS(Тех_Движение!$G$2:$G$5111,Тех_Движение!$D$2:$D$5111,$C3138,Тех_Движение!$B$2:$B$5111,"&lt;="&amp;K$3)-$F3138)))</f>
        <v>#VALUE!</v>
      </c>
      <c r="L3138" s="21" t="e">
        <f>IF(OR($B3138="",L$3&lt;$D3138+Настройки!$B$7),0,MAX(0,$E3138-MAX(0,SUMIFS(Тех_Движение!$G$2:$G$5111,Тех_Движение!$D$2:$D$5111,$C3138,Тех_Движение!$B$2:$B$5111,"&lt;="&amp;L$3)-$F3138)))</f>
        <v>#VALUE!</v>
      </c>
      <c r="M3138" s="21" t="e">
        <f>IF(OR($B3138="",M$3&lt;$D3138+Настройки!$B$7),0,MAX(0,$E3138-MAX(0,SUMIFS(Тех_Движение!$G$2:$G$5111,Тех_Движение!$D$2:$D$5111,$C3138,Тех_Движение!$B$2:$B$5111,"&lt;="&amp;M$3)-$F3138)))</f>
        <v>#VALUE!</v>
      </c>
      <c r="N3138" s="21" t="e">
        <f>IF(OR($B3138="",N$3&lt;$D3138+Настройки!$B$7),0,MAX(0,$E3138-MAX(0,SUMIFS(Тех_Движение!$G$2:$G$5111,Тех_Движение!$D$2:$D$5111,$C3138,Тех_Движение!$B$2:$B$5111,"&lt;="&amp;N$3)-$F3138)))</f>
        <v>#VALUE!</v>
      </c>
      <c r="O3138" s="21" t="e">
        <f>IF(OR($B3138="",O$3&lt;$D3138+Настройки!$B$7),0,MAX(0,$E3138-MAX(0,SUMIFS(Тех_Движение!$G$2:$G$5111,Тех_Движение!$D$2:$D$5111,$C3138,Тех_Движение!$B$2:$B$5111,"&lt;="&amp;O$3)-$F3138)))</f>
        <v>#VALUE!</v>
      </c>
      <c r="P3138" s="21" t="e">
        <f>IF(OR($B3138="",P$3&lt;$D3138+Настройки!$B$7),0,MAX(0,$E3138-MAX(0,SUMIFS(Тех_Движение!$G$2:$G$5111,Тех_Движение!$D$2:$D$5111,$C3138,Тех_Движение!$B$2:$B$5111,"&lt;="&amp;P$3)-$F3138)))</f>
        <v>#VALUE!</v>
      </c>
      <c r="Q3138" s="21" t="e">
        <f>IF(OR($B3138="",Q$3&lt;$D3138+Настройки!$B$7),0,MAX(0,$E3138-MAX(0,SUMIFS(Тех_Движение!$G$2:$G$5111,Тех_Движение!$D$2:$D$5111,$C3138,Тех_Движение!$B$2:$B$5111,"&lt;="&amp;Q$3)-$F3138)))</f>
        <v>#VALUE!</v>
      </c>
      <c r="R3138" s="21" t="str">
        <f t="shared" si="145"/>
        <v/>
      </c>
      <c r="S3138" s="23" t="str">
        <f>IF($B3138="","",VLOOKUP($C3138,Настройки!$A$11:$L$17,9,FALSE))</f>
        <v/>
      </c>
      <c r="T3138" s="23" t="str">
        <f t="shared" si="146"/>
        <v/>
      </c>
    </row>
    <row r="3139" spans="1:20" x14ac:dyDescent="0.3">
      <c r="A3139" s="20">
        <f>Тех_Движение!$A$3136</f>
        <v>3135</v>
      </c>
      <c r="B3139" s="20" t="str">
        <f>IF(Тех_Движение!$F$3136&gt;0,Тех_Движение!$I$3136,"")</f>
        <v/>
      </c>
      <c r="C3139" s="20" t="str">
        <f>IF($B3139="","",Тех_Движение!$D$3136)</f>
        <v/>
      </c>
      <c r="D3139" s="9" t="str">
        <f>IF($B3139="","",Тех_Движение!$B$3136)</f>
        <v/>
      </c>
      <c r="E3139" s="21" t="str">
        <f>IF($B3139="","",Тех_Движение!$F$3136)</f>
        <v/>
      </c>
      <c r="F3139" s="21" t="str">
        <f>IF($B3139="","",SUMIFS($E$5:$E3138,$C$5:$C3138,$C3139))</f>
        <v/>
      </c>
      <c r="G3139" s="21" t="str">
        <f>IF($B3139="","",MAX(0,$E3139-MAX(0,SUMIFS(Тех_Движение!$G$2:$G$5111,Тех_Движение!$D$2:$D$5111,$C3139,Тех_Движение!$B$2:$B$5111,"&lt;="&amp;Настройки!$B$5-1)-$F3139)))</f>
        <v/>
      </c>
      <c r="H3139" s="21" t="str">
        <f>IF($B3139="","",IF(AND($D3139&gt;=Настройки!$B$5,$D3139&lt;=Настройки!$B$6),$E3139,0))</f>
        <v/>
      </c>
      <c r="I3139" s="21" t="str">
        <f t="shared" si="144"/>
        <v/>
      </c>
      <c r="J3139" s="21" t="str">
        <f>IF($B3139="","",MAX(0,$E3139-MAX(0,SUMIFS(Тех_Движение!$G$2:$G$5111,Тех_Движение!$D$2:$D$5111,$C3139,Тех_Движение!$B$2:$B$5111,"&lt;="&amp;Настройки!$B$6)-$F3139)))</f>
        <v/>
      </c>
      <c r="K3139" s="21" t="e">
        <f>IF(OR($B3139="",K$3&lt;$D3139+Настройки!$B$7),0,MAX(0,$E3139-MAX(0,SUMIFS(Тех_Движение!$G$2:$G$5111,Тех_Движение!$D$2:$D$5111,$C3139,Тех_Движение!$B$2:$B$5111,"&lt;="&amp;K$3)-$F3139)))</f>
        <v>#VALUE!</v>
      </c>
      <c r="L3139" s="21" t="e">
        <f>IF(OR($B3139="",L$3&lt;$D3139+Настройки!$B$7),0,MAX(0,$E3139-MAX(0,SUMIFS(Тех_Движение!$G$2:$G$5111,Тех_Движение!$D$2:$D$5111,$C3139,Тех_Движение!$B$2:$B$5111,"&lt;="&amp;L$3)-$F3139)))</f>
        <v>#VALUE!</v>
      </c>
      <c r="M3139" s="21" t="e">
        <f>IF(OR($B3139="",M$3&lt;$D3139+Настройки!$B$7),0,MAX(0,$E3139-MAX(0,SUMIFS(Тех_Движение!$G$2:$G$5111,Тех_Движение!$D$2:$D$5111,$C3139,Тех_Движение!$B$2:$B$5111,"&lt;="&amp;M$3)-$F3139)))</f>
        <v>#VALUE!</v>
      </c>
      <c r="N3139" s="21" t="e">
        <f>IF(OR($B3139="",N$3&lt;$D3139+Настройки!$B$7),0,MAX(0,$E3139-MAX(0,SUMIFS(Тех_Движение!$G$2:$G$5111,Тех_Движение!$D$2:$D$5111,$C3139,Тех_Движение!$B$2:$B$5111,"&lt;="&amp;N$3)-$F3139)))</f>
        <v>#VALUE!</v>
      </c>
      <c r="O3139" s="21" t="e">
        <f>IF(OR($B3139="",O$3&lt;$D3139+Настройки!$B$7),0,MAX(0,$E3139-MAX(0,SUMIFS(Тех_Движение!$G$2:$G$5111,Тех_Движение!$D$2:$D$5111,$C3139,Тех_Движение!$B$2:$B$5111,"&lt;="&amp;O$3)-$F3139)))</f>
        <v>#VALUE!</v>
      </c>
      <c r="P3139" s="21" t="e">
        <f>IF(OR($B3139="",P$3&lt;$D3139+Настройки!$B$7),0,MAX(0,$E3139-MAX(0,SUMIFS(Тех_Движение!$G$2:$G$5111,Тех_Движение!$D$2:$D$5111,$C3139,Тех_Движение!$B$2:$B$5111,"&lt;="&amp;P$3)-$F3139)))</f>
        <v>#VALUE!</v>
      </c>
      <c r="Q3139" s="21" t="e">
        <f>IF(OR($B3139="",Q$3&lt;$D3139+Настройки!$B$7),0,MAX(0,$E3139-MAX(0,SUMIFS(Тех_Движение!$G$2:$G$5111,Тех_Движение!$D$2:$D$5111,$C3139,Тех_Движение!$B$2:$B$5111,"&lt;="&amp;Q$3)-$F3139)))</f>
        <v>#VALUE!</v>
      </c>
      <c r="R3139" s="21" t="str">
        <f t="shared" si="145"/>
        <v/>
      </c>
      <c r="S3139" s="23" t="str">
        <f>IF($B3139="","",VLOOKUP($C3139,Настройки!$A$11:$L$17,9,FALSE))</f>
        <v/>
      </c>
      <c r="T3139" s="23" t="str">
        <f t="shared" si="146"/>
        <v/>
      </c>
    </row>
    <row r="3140" spans="1:20" x14ac:dyDescent="0.3">
      <c r="A3140" s="20">
        <f>Тех_Движение!$A$3137</f>
        <v>3136</v>
      </c>
      <c r="B3140" s="20" t="str">
        <f>IF(Тех_Движение!$F$3137&gt;0,Тех_Движение!$I$3137,"")</f>
        <v/>
      </c>
      <c r="C3140" s="20" t="str">
        <f>IF($B3140="","",Тех_Движение!$D$3137)</f>
        <v/>
      </c>
      <c r="D3140" s="9" t="str">
        <f>IF($B3140="","",Тех_Движение!$B$3137)</f>
        <v/>
      </c>
      <c r="E3140" s="21" t="str">
        <f>IF($B3140="","",Тех_Движение!$F$3137)</f>
        <v/>
      </c>
      <c r="F3140" s="21" t="str">
        <f>IF($B3140="","",SUMIFS($E$5:$E3139,$C$5:$C3139,$C3140))</f>
        <v/>
      </c>
      <c r="G3140" s="21" t="str">
        <f>IF($B3140="","",MAX(0,$E3140-MAX(0,SUMIFS(Тех_Движение!$G$2:$G$5111,Тех_Движение!$D$2:$D$5111,$C3140,Тех_Движение!$B$2:$B$5111,"&lt;="&amp;Настройки!$B$5-1)-$F3140)))</f>
        <v/>
      </c>
      <c r="H3140" s="21" t="str">
        <f>IF($B3140="","",IF(AND($D3140&gt;=Настройки!$B$5,$D3140&lt;=Настройки!$B$6),$E3140,0))</f>
        <v/>
      </c>
      <c r="I3140" s="21" t="str">
        <f t="shared" si="144"/>
        <v/>
      </c>
      <c r="J3140" s="21" t="str">
        <f>IF($B3140="","",MAX(0,$E3140-MAX(0,SUMIFS(Тех_Движение!$G$2:$G$5111,Тех_Движение!$D$2:$D$5111,$C3140,Тех_Движение!$B$2:$B$5111,"&lt;="&amp;Настройки!$B$6)-$F3140)))</f>
        <v/>
      </c>
      <c r="K3140" s="21" t="e">
        <f>IF(OR($B3140="",K$3&lt;$D3140+Настройки!$B$7),0,MAX(0,$E3140-MAX(0,SUMIFS(Тех_Движение!$G$2:$G$5111,Тех_Движение!$D$2:$D$5111,$C3140,Тех_Движение!$B$2:$B$5111,"&lt;="&amp;K$3)-$F3140)))</f>
        <v>#VALUE!</v>
      </c>
      <c r="L3140" s="21" t="e">
        <f>IF(OR($B3140="",L$3&lt;$D3140+Настройки!$B$7),0,MAX(0,$E3140-MAX(0,SUMIFS(Тех_Движение!$G$2:$G$5111,Тех_Движение!$D$2:$D$5111,$C3140,Тех_Движение!$B$2:$B$5111,"&lt;="&amp;L$3)-$F3140)))</f>
        <v>#VALUE!</v>
      </c>
      <c r="M3140" s="21" t="e">
        <f>IF(OR($B3140="",M$3&lt;$D3140+Настройки!$B$7),0,MAX(0,$E3140-MAX(0,SUMIFS(Тех_Движение!$G$2:$G$5111,Тех_Движение!$D$2:$D$5111,$C3140,Тех_Движение!$B$2:$B$5111,"&lt;="&amp;M$3)-$F3140)))</f>
        <v>#VALUE!</v>
      </c>
      <c r="N3140" s="21" t="e">
        <f>IF(OR($B3140="",N$3&lt;$D3140+Настройки!$B$7),0,MAX(0,$E3140-MAX(0,SUMIFS(Тех_Движение!$G$2:$G$5111,Тех_Движение!$D$2:$D$5111,$C3140,Тех_Движение!$B$2:$B$5111,"&lt;="&amp;N$3)-$F3140)))</f>
        <v>#VALUE!</v>
      </c>
      <c r="O3140" s="21" t="e">
        <f>IF(OR($B3140="",O$3&lt;$D3140+Настройки!$B$7),0,MAX(0,$E3140-MAX(0,SUMIFS(Тех_Движение!$G$2:$G$5111,Тех_Движение!$D$2:$D$5111,$C3140,Тех_Движение!$B$2:$B$5111,"&lt;="&amp;O$3)-$F3140)))</f>
        <v>#VALUE!</v>
      </c>
      <c r="P3140" s="21" t="e">
        <f>IF(OR($B3140="",P$3&lt;$D3140+Настройки!$B$7),0,MAX(0,$E3140-MAX(0,SUMIFS(Тех_Движение!$G$2:$G$5111,Тех_Движение!$D$2:$D$5111,$C3140,Тех_Движение!$B$2:$B$5111,"&lt;="&amp;P$3)-$F3140)))</f>
        <v>#VALUE!</v>
      </c>
      <c r="Q3140" s="21" t="e">
        <f>IF(OR($B3140="",Q$3&lt;$D3140+Настройки!$B$7),0,MAX(0,$E3140-MAX(0,SUMIFS(Тех_Движение!$G$2:$G$5111,Тех_Движение!$D$2:$D$5111,$C3140,Тех_Движение!$B$2:$B$5111,"&lt;="&amp;Q$3)-$F3140)))</f>
        <v>#VALUE!</v>
      </c>
      <c r="R3140" s="21" t="str">
        <f t="shared" si="145"/>
        <v/>
      </c>
      <c r="S3140" s="23" t="str">
        <f>IF($B3140="","",VLOOKUP($C3140,Настройки!$A$11:$L$17,9,FALSE))</f>
        <v/>
      </c>
      <c r="T3140" s="23" t="str">
        <f t="shared" si="146"/>
        <v/>
      </c>
    </row>
    <row r="3141" spans="1:20" x14ac:dyDescent="0.3">
      <c r="A3141" s="20">
        <f>Тех_Движение!$A$3138</f>
        <v>3137</v>
      </c>
      <c r="B3141" s="20" t="str">
        <f>IF(Тех_Движение!$F$3138&gt;0,Тех_Движение!$I$3138,"")</f>
        <v/>
      </c>
      <c r="C3141" s="20" t="str">
        <f>IF($B3141="","",Тех_Движение!$D$3138)</f>
        <v/>
      </c>
      <c r="D3141" s="9" t="str">
        <f>IF($B3141="","",Тех_Движение!$B$3138)</f>
        <v/>
      </c>
      <c r="E3141" s="21" t="str">
        <f>IF($B3141="","",Тех_Движение!$F$3138)</f>
        <v/>
      </c>
      <c r="F3141" s="21" t="str">
        <f>IF($B3141="","",SUMIFS($E$5:$E3140,$C$5:$C3140,$C3141))</f>
        <v/>
      </c>
      <c r="G3141" s="21" t="str">
        <f>IF($B3141="","",MAX(0,$E3141-MAX(0,SUMIFS(Тех_Движение!$G$2:$G$5111,Тех_Движение!$D$2:$D$5111,$C3141,Тех_Движение!$B$2:$B$5111,"&lt;="&amp;Настройки!$B$5-1)-$F3141)))</f>
        <v/>
      </c>
      <c r="H3141" s="21" t="str">
        <f>IF($B3141="","",IF(AND($D3141&gt;=Настройки!$B$5,$D3141&lt;=Настройки!$B$6),$E3141,0))</f>
        <v/>
      </c>
      <c r="I3141" s="21" t="str">
        <f t="shared" ref="I3141:I3204" si="147">IF($B3141="","",$G3141+$H3141-$J3141)</f>
        <v/>
      </c>
      <c r="J3141" s="21" t="str">
        <f>IF($B3141="","",MAX(0,$E3141-MAX(0,SUMIFS(Тех_Движение!$G$2:$G$5111,Тех_Движение!$D$2:$D$5111,$C3141,Тех_Движение!$B$2:$B$5111,"&lt;="&amp;Настройки!$B$6)-$F3141)))</f>
        <v/>
      </c>
      <c r="K3141" s="21" t="e">
        <f>IF(OR($B3141="",K$3&lt;$D3141+Настройки!$B$7),0,MAX(0,$E3141-MAX(0,SUMIFS(Тех_Движение!$G$2:$G$5111,Тех_Движение!$D$2:$D$5111,$C3141,Тех_Движение!$B$2:$B$5111,"&lt;="&amp;K$3)-$F3141)))</f>
        <v>#VALUE!</v>
      </c>
      <c r="L3141" s="21" t="e">
        <f>IF(OR($B3141="",L$3&lt;$D3141+Настройки!$B$7),0,MAX(0,$E3141-MAX(0,SUMIFS(Тех_Движение!$G$2:$G$5111,Тех_Движение!$D$2:$D$5111,$C3141,Тех_Движение!$B$2:$B$5111,"&lt;="&amp;L$3)-$F3141)))</f>
        <v>#VALUE!</v>
      </c>
      <c r="M3141" s="21" t="e">
        <f>IF(OR($B3141="",M$3&lt;$D3141+Настройки!$B$7),0,MAX(0,$E3141-MAX(0,SUMIFS(Тех_Движение!$G$2:$G$5111,Тех_Движение!$D$2:$D$5111,$C3141,Тех_Движение!$B$2:$B$5111,"&lt;="&amp;M$3)-$F3141)))</f>
        <v>#VALUE!</v>
      </c>
      <c r="N3141" s="21" t="e">
        <f>IF(OR($B3141="",N$3&lt;$D3141+Настройки!$B$7),0,MAX(0,$E3141-MAX(0,SUMIFS(Тех_Движение!$G$2:$G$5111,Тех_Движение!$D$2:$D$5111,$C3141,Тех_Движение!$B$2:$B$5111,"&lt;="&amp;N$3)-$F3141)))</f>
        <v>#VALUE!</v>
      </c>
      <c r="O3141" s="21" t="e">
        <f>IF(OR($B3141="",O$3&lt;$D3141+Настройки!$B$7),0,MAX(0,$E3141-MAX(0,SUMIFS(Тех_Движение!$G$2:$G$5111,Тех_Движение!$D$2:$D$5111,$C3141,Тех_Движение!$B$2:$B$5111,"&lt;="&amp;O$3)-$F3141)))</f>
        <v>#VALUE!</v>
      </c>
      <c r="P3141" s="21" t="e">
        <f>IF(OR($B3141="",P$3&lt;$D3141+Настройки!$B$7),0,MAX(0,$E3141-MAX(0,SUMIFS(Тех_Движение!$G$2:$G$5111,Тех_Движение!$D$2:$D$5111,$C3141,Тех_Движение!$B$2:$B$5111,"&lt;="&amp;P$3)-$F3141)))</f>
        <v>#VALUE!</v>
      </c>
      <c r="Q3141" s="21" t="e">
        <f>IF(OR($B3141="",Q$3&lt;$D3141+Настройки!$B$7),0,MAX(0,$E3141-MAX(0,SUMIFS(Тех_Движение!$G$2:$G$5111,Тех_Движение!$D$2:$D$5111,$C3141,Тех_Движение!$B$2:$B$5111,"&lt;="&amp;Q$3)-$F3141)))</f>
        <v>#VALUE!</v>
      </c>
      <c r="R3141" s="21" t="str">
        <f t="shared" ref="R3141:R3204" si="148">IF($B3141="","",SUM($K3141:$Q3141))</f>
        <v/>
      </c>
      <c r="S3141" s="23" t="str">
        <f>IF($B3141="","",VLOOKUP($C3141,Настройки!$A$11:$L$17,9,FALSE))</f>
        <v/>
      </c>
      <c r="T3141" s="23" t="str">
        <f t="shared" ref="T3141:T3204" si="149">IF($B3141="","",$R3141*$S3141)</f>
        <v/>
      </c>
    </row>
    <row r="3142" spans="1:20" x14ac:dyDescent="0.3">
      <c r="A3142" s="20">
        <f>Тех_Движение!$A$3139</f>
        <v>3138</v>
      </c>
      <c r="B3142" s="20" t="str">
        <f>IF(Тех_Движение!$F$3139&gt;0,Тех_Движение!$I$3139,"")</f>
        <v/>
      </c>
      <c r="C3142" s="20" t="str">
        <f>IF($B3142="","",Тех_Движение!$D$3139)</f>
        <v/>
      </c>
      <c r="D3142" s="9" t="str">
        <f>IF($B3142="","",Тех_Движение!$B$3139)</f>
        <v/>
      </c>
      <c r="E3142" s="21" t="str">
        <f>IF($B3142="","",Тех_Движение!$F$3139)</f>
        <v/>
      </c>
      <c r="F3142" s="21" t="str">
        <f>IF($B3142="","",SUMIFS($E$5:$E3141,$C$5:$C3141,$C3142))</f>
        <v/>
      </c>
      <c r="G3142" s="21" t="str">
        <f>IF($B3142="","",MAX(0,$E3142-MAX(0,SUMIFS(Тех_Движение!$G$2:$G$5111,Тех_Движение!$D$2:$D$5111,$C3142,Тех_Движение!$B$2:$B$5111,"&lt;="&amp;Настройки!$B$5-1)-$F3142)))</f>
        <v/>
      </c>
      <c r="H3142" s="21" t="str">
        <f>IF($B3142="","",IF(AND($D3142&gt;=Настройки!$B$5,$D3142&lt;=Настройки!$B$6),$E3142,0))</f>
        <v/>
      </c>
      <c r="I3142" s="21" t="str">
        <f t="shared" si="147"/>
        <v/>
      </c>
      <c r="J3142" s="21" t="str">
        <f>IF($B3142="","",MAX(0,$E3142-MAX(0,SUMIFS(Тех_Движение!$G$2:$G$5111,Тех_Движение!$D$2:$D$5111,$C3142,Тех_Движение!$B$2:$B$5111,"&lt;="&amp;Настройки!$B$6)-$F3142)))</f>
        <v/>
      </c>
      <c r="K3142" s="21" t="e">
        <f>IF(OR($B3142="",K$3&lt;$D3142+Настройки!$B$7),0,MAX(0,$E3142-MAX(0,SUMIFS(Тех_Движение!$G$2:$G$5111,Тех_Движение!$D$2:$D$5111,$C3142,Тех_Движение!$B$2:$B$5111,"&lt;="&amp;K$3)-$F3142)))</f>
        <v>#VALUE!</v>
      </c>
      <c r="L3142" s="21" t="e">
        <f>IF(OR($B3142="",L$3&lt;$D3142+Настройки!$B$7),0,MAX(0,$E3142-MAX(0,SUMIFS(Тех_Движение!$G$2:$G$5111,Тех_Движение!$D$2:$D$5111,$C3142,Тех_Движение!$B$2:$B$5111,"&lt;="&amp;L$3)-$F3142)))</f>
        <v>#VALUE!</v>
      </c>
      <c r="M3142" s="21" t="e">
        <f>IF(OR($B3142="",M$3&lt;$D3142+Настройки!$B$7),0,MAX(0,$E3142-MAX(0,SUMIFS(Тех_Движение!$G$2:$G$5111,Тех_Движение!$D$2:$D$5111,$C3142,Тех_Движение!$B$2:$B$5111,"&lt;="&amp;M$3)-$F3142)))</f>
        <v>#VALUE!</v>
      </c>
      <c r="N3142" s="21" t="e">
        <f>IF(OR($B3142="",N$3&lt;$D3142+Настройки!$B$7),0,MAX(0,$E3142-MAX(0,SUMIFS(Тех_Движение!$G$2:$G$5111,Тех_Движение!$D$2:$D$5111,$C3142,Тех_Движение!$B$2:$B$5111,"&lt;="&amp;N$3)-$F3142)))</f>
        <v>#VALUE!</v>
      </c>
      <c r="O3142" s="21" t="e">
        <f>IF(OR($B3142="",O$3&lt;$D3142+Настройки!$B$7),0,MAX(0,$E3142-MAX(0,SUMIFS(Тех_Движение!$G$2:$G$5111,Тех_Движение!$D$2:$D$5111,$C3142,Тех_Движение!$B$2:$B$5111,"&lt;="&amp;O$3)-$F3142)))</f>
        <v>#VALUE!</v>
      </c>
      <c r="P3142" s="21" t="e">
        <f>IF(OR($B3142="",P$3&lt;$D3142+Настройки!$B$7),0,MAX(0,$E3142-MAX(0,SUMIFS(Тех_Движение!$G$2:$G$5111,Тех_Движение!$D$2:$D$5111,$C3142,Тех_Движение!$B$2:$B$5111,"&lt;="&amp;P$3)-$F3142)))</f>
        <v>#VALUE!</v>
      </c>
      <c r="Q3142" s="21" t="e">
        <f>IF(OR($B3142="",Q$3&lt;$D3142+Настройки!$B$7),0,MAX(0,$E3142-MAX(0,SUMIFS(Тех_Движение!$G$2:$G$5111,Тех_Движение!$D$2:$D$5111,$C3142,Тех_Движение!$B$2:$B$5111,"&lt;="&amp;Q$3)-$F3142)))</f>
        <v>#VALUE!</v>
      </c>
      <c r="R3142" s="21" t="str">
        <f t="shared" si="148"/>
        <v/>
      </c>
      <c r="S3142" s="23" t="str">
        <f>IF($B3142="","",VLOOKUP($C3142,Настройки!$A$11:$L$17,9,FALSE))</f>
        <v/>
      </c>
      <c r="T3142" s="23" t="str">
        <f t="shared" si="149"/>
        <v/>
      </c>
    </row>
    <row r="3143" spans="1:20" x14ac:dyDescent="0.3">
      <c r="A3143" s="20">
        <f>Тех_Движение!$A$3140</f>
        <v>3139</v>
      </c>
      <c r="B3143" s="20" t="str">
        <f>IF(Тех_Движение!$F$3140&gt;0,Тех_Движение!$I$3140,"")</f>
        <v/>
      </c>
      <c r="C3143" s="20" t="str">
        <f>IF($B3143="","",Тех_Движение!$D$3140)</f>
        <v/>
      </c>
      <c r="D3143" s="9" t="str">
        <f>IF($B3143="","",Тех_Движение!$B$3140)</f>
        <v/>
      </c>
      <c r="E3143" s="21" t="str">
        <f>IF($B3143="","",Тех_Движение!$F$3140)</f>
        <v/>
      </c>
      <c r="F3143" s="21" t="str">
        <f>IF($B3143="","",SUMIFS($E$5:$E3142,$C$5:$C3142,$C3143))</f>
        <v/>
      </c>
      <c r="G3143" s="21" t="str">
        <f>IF($B3143="","",MAX(0,$E3143-MAX(0,SUMIFS(Тех_Движение!$G$2:$G$5111,Тех_Движение!$D$2:$D$5111,$C3143,Тех_Движение!$B$2:$B$5111,"&lt;="&amp;Настройки!$B$5-1)-$F3143)))</f>
        <v/>
      </c>
      <c r="H3143" s="21" t="str">
        <f>IF($B3143="","",IF(AND($D3143&gt;=Настройки!$B$5,$D3143&lt;=Настройки!$B$6),$E3143,0))</f>
        <v/>
      </c>
      <c r="I3143" s="21" t="str">
        <f t="shared" si="147"/>
        <v/>
      </c>
      <c r="J3143" s="21" t="str">
        <f>IF($B3143="","",MAX(0,$E3143-MAX(0,SUMIFS(Тех_Движение!$G$2:$G$5111,Тех_Движение!$D$2:$D$5111,$C3143,Тех_Движение!$B$2:$B$5111,"&lt;="&amp;Настройки!$B$6)-$F3143)))</f>
        <v/>
      </c>
      <c r="K3143" s="21" t="e">
        <f>IF(OR($B3143="",K$3&lt;$D3143+Настройки!$B$7),0,MAX(0,$E3143-MAX(0,SUMIFS(Тех_Движение!$G$2:$G$5111,Тех_Движение!$D$2:$D$5111,$C3143,Тех_Движение!$B$2:$B$5111,"&lt;="&amp;K$3)-$F3143)))</f>
        <v>#VALUE!</v>
      </c>
      <c r="L3143" s="21" t="e">
        <f>IF(OR($B3143="",L$3&lt;$D3143+Настройки!$B$7),0,MAX(0,$E3143-MAX(0,SUMIFS(Тех_Движение!$G$2:$G$5111,Тех_Движение!$D$2:$D$5111,$C3143,Тех_Движение!$B$2:$B$5111,"&lt;="&amp;L$3)-$F3143)))</f>
        <v>#VALUE!</v>
      </c>
      <c r="M3143" s="21" t="e">
        <f>IF(OR($B3143="",M$3&lt;$D3143+Настройки!$B$7),0,MAX(0,$E3143-MAX(0,SUMIFS(Тех_Движение!$G$2:$G$5111,Тех_Движение!$D$2:$D$5111,$C3143,Тех_Движение!$B$2:$B$5111,"&lt;="&amp;M$3)-$F3143)))</f>
        <v>#VALUE!</v>
      </c>
      <c r="N3143" s="21" t="e">
        <f>IF(OR($B3143="",N$3&lt;$D3143+Настройки!$B$7),0,MAX(0,$E3143-MAX(0,SUMIFS(Тех_Движение!$G$2:$G$5111,Тех_Движение!$D$2:$D$5111,$C3143,Тех_Движение!$B$2:$B$5111,"&lt;="&amp;N$3)-$F3143)))</f>
        <v>#VALUE!</v>
      </c>
      <c r="O3143" s="21" t="e">
        <f>IF(OR($B3143="",O$3&lt;$D3143+Настройки!$B$7),0,MAX(0,$E3143-MAX(0,SUMIFS(Тех_Движение!$G$2:$G$5111,Тех_Движение!$D$2:$D$5111,$C3143,Тех_Движение!$B$2:$B$5111,"&lt;="&amp;O$3)-$F3143)))</f>
        <v>#VALUE!</v>
      </c>
      <c r="P3143" s="21" t="e">
        <f>IF(OR($B3143="",P$3&lt;$D3143+Настройки!$B$7),0,MAX(0,$E3143-MAX(0,SUMIFS(Тех_Движение!$G$2:$G$5111,Тех_Движение!$D$2:$D$5111,$C3143,Тех_Движение!$B$2:$B$5111,"&lt;="&amp;P$3)-$F3143)))</f>
        <v>#VALUE!</v>
      </c>
      <c r="Q3143" s="21" t="e">
        <f>IF(OR($B3143="",Q$3&lt;$D3143+Настройки!$B$7),0,MAX(0,$E3143-MAX(0,SUMIFS(Тех_Движение!$G$2:$G$5111,Тех_Движение!$D$2:$D$5111,$C3143,Тех_Движение!$B$2:$B$5111,"&lt;="&amp;Q$3)-$F3143)))</f>
        <v>#VALUE!</v>
      </c>
      <c r="R3143" s="21" t="str">
        <f t="shared" si="148"/>
        <v/>
      </c>
      <c r="S3143" s="23" t="str">
        <f>IF($B3143="","",VLOOKUP($C3143,Настройки!$A$11:$L$17,9,FALSE))</f>
        <v/>
      </c>
      <c r="T3143" s="23" t="str">
        <f t="shared" si="149"/>
        <v/>
      </c>
    </row>
    <row r="3144" spans="1:20" x14ac:dyDescent="0.3">
      <c r="A3144" s="20">
        <f>Тех_Движение!$A$3141</f>
        <v>3140</v>
      </c>
      <c r="B3144" s="20" t="str">
        <f>IF(Тех_Движение!$F$3141&gt;0,Тех_Движение!$I$3141,"")</f>
        <v/>
      </c>
      <c r="C3144" s="20" t="str">
        <f>IF($B3144="","",Тех_Движение!$D$3141)</f>
        <v/>
      </c>
      <c r="D3144" s="9" t="str">
        <f>IF($B3144="","",Тех_Движение!$B$3141)</f>
        <v/>
      </c>
      <c r="E3144" s="21" t="str">
        <f>IF($B3144="","",Тех_Движение!$F$3141)</f>
        <v/>
      </c>
      <c r="F3144" s="21" t="str">
        <f>IF($B3144="","",SUMIFS($E$5:$E3143,$C$5:$C3143,$C3144))</f>
        <v/>
      </c>
      <c r="G3144" s="21" t="str">
        <f>IF($B3144="","",MAX(0,$E3144-MAX(0,SUMIFS(Тех_Движение!$G$2:$G$5111,Тех_Движение!$D$2:$D$5111,$C3144,Тех_Движение!$B$2:$B$5111,"&lt;="&amp;Настройки!$B$5-1)-$F3144)))</f>
        <v/>
      </c>
      <c r="H3144" s="21" t="str">
        <f>IF($B3144="","",IF(AND($D3144&gt;=Настройки!$B$5,$D3144&lt;=Настройки!$B$6),$E3144,0))</f>
        <v/>
      </c>
      <c r="I3144" s="21" t="str">
        <f t="shared" si="147"/>
        <v/>
      </c>
      <c r="J3144" s="21" t="str">
        <f>IF($B3144="","",MAX(0,$E3144-MAX(0,SUMIFS(Тех_Движение!$G$2:$G$5111,Тех_Движение!$D$2:$D$5111,$C3144,Тех_Движение!$B$2:$B$5111,"&lt;="&amp;Настройки!$B$6)-$F3144)))</f>
        <v/>
      </c>
      <c r="K3144" s="21" t="e">
        <f>IF(OR($B3144="",K$3&lt;$D3144+Настройки!$B$7),0,MAX(0,$E3144-MAX(0,SUMIFS(Тех_Движение!$G$2:$G$5111,Тех_Движение!$D$2:$D$5111,$C3144,Тех_Движение!$B$2:$B$5111,"&lt;="&amp;K$3)-$F3144)))</f>
        <v>#VALUE!</v>
      </c>
      <c r="L3144" s="21" t="e">
        <f>IF(OR($B3144="",L$3&lt;$D3144+Настройки!$B$7),0,MAX(0,$E3144-MAX(0,SUMIFS(Тех_Движение!$G$2:$G$5111,Тех_Движение!$D$2:$D$5111,$C3144,Тех_Движение!$B$2:$B$5111,"&lt;="&amp;L$3)-$F3144)))</f>
        <v>#VALUE!</v>
      </c>
      <c r="M3144" s="21" t="e">
        <f>IF(OR($B3144="",M$3&lt;$D3144+Настройки!$B$7),0,MAX(0,$E3144-MAX(0,SUMIFS(Тех_Движение!$G$2:$G$5111,Тех_Движение!$D$2:$D$5111,$C3144,Тех_Движение!$B$2:$B$5111,"&lt;="&amp;M$3)-$F3144)))</f>
        <v>#VALUE!</v>
      </c>
      <c r="N3144" s="21" t="e">
        <f>IF(OR($B3144="",N$3&lt;$D3144+Настройки!$B$7),0,MAX(0,$E3144-MAX(0,SUMIFS(Тех_Движение!$G$2:$G$5111,Тех_Движение!$D$2:$D$5111,$C3144,Тех_Движение!$B$2:$B$5111,"&lt;="&amp;N$3)-$F3144)))</f>
        <v>#VALUE!</v>
      </c>
      <c r="O3144" s="21" t="e">
        <f>IF(OR($B3144="",O$3&lt;$D3144+Настройки!$B$7),0,MAX(0,$E3144-MAX(0,SUMIFS(Тех_Движение!$G$2:$G$5111,Тех_Движение!$D$2:$D$5111,$C3144,Тех_Движение!$B$2:$B$5111,"&lt;="&amp;O$3)-$F3144)))</f>
        <v>#VALUE!</v>
      </c>
      <c r="P3144" s="21" t="e">
        <f>IF(OR($B3144="",P$3&lt;$D3144+Настройки!$B$7),0,MAX(0,$E3144-MAX(0,SUMIFS(Тех_Движение!$G$2:$G$5111,Тех_Движение!$D$2:$D$5111,$C3144,Тех_Движение!$B$2:$B$5111,"&lt;="&amp;P$3)-$F3144)))</f>
        <v>#VALUE!</v>
      </c>
      <c r="Q3144" s="21" t="e">
        <f>IF(OR($B3144="",Q$3&lt;$D3144+Настройки!$B$7),0,MAX(0,$E3144-MAX(0,SUMIFS(Тех_Движение!$G$2:$G$5111,Тех_Движение!$D$2:$D$5111,$C3144,Тех_Движение!$B$2:$B$5111,"&lt;="&amp;Q$3)-$F3144)))</f>
        <v>#VALUE!</v>
      </c>
      <c r="R3144" s="21" t="str">
        <f t="shared" si="148"/>
        <v/>
      </c>
      <c r="S3144" s="23" t="str">
        <f>IF($B3144="","",VLOOKUP($C3144,Настройки!$A$11:$L$17,9,FALSE))</f>
        <v/>
      </c>
      <c r="T3144" s="23" t="str">
        <f t="shared" si="149"/>
        <v/>
      </c>
    </row>
    <row r="3145" spans="1:20" x14ac:dyDescent="0.3">
      <c r="A3145" s="20">
        <f>Тех_Движение!$A$3142</f>
        <v>3141</v>
      </c>
      <c r="B3145" s="20" t="str">
        <f>IF(Тех_Движение!$F$3142&gt;0,Тех_Движение!$I$3142,"")</f>
        <v/>
      </c>
      <c r="C3145" s="20" t="str">
        <f>IF($B3145="","",Тех_Движение!$D$3142)</f>
        <v/>
      </c>
      <c r="D3145" s="9" t="str">
        <f>IF($B3145="","",Тех_Движение!$B$3142)</f>
        <v/>
      </c>
      <c r="E3145" s="21" t="str">
        <f>IF($B3145="","",Тех_Движение!$F$3142)</f>
        <v/>
      </c>
      <c r="F3145" s="21" t="str">
        <f>IF($B3145="","",SUMIFS($E$5:$E3144,$C$5:$C3144,$C3145))</f>
        <v/>
      </c>
      <c r="G3145" s="21" t="str">
        <f>IF($B3145="","",MAX(0,$E3145-MAX(0,SUMIFS(Тех_Движение!$G$2:$G$5111,Тех_Движение!$D$2:$D$5111,$C3145,Тех_Движение!$B$2:$B$5111,"&lt;="&amp;Настройки!$B$5-1)-$F3145)))</f>
        <v/>
      </c>
      <c r="H3145" s="21" t="str">
        <f>IF($B3145="","",IF(AND($D3145&gt;=Настройки!$B$5,$D3145&lt;=Настройки!$B$6),$E3145,0))</f>
        <v/>
      </c>
      <c r="I3145" s="21" t="str">
        <f t="shared" si="147"/>
        <v/>
      </c>
      <c r="J3145" s="21" t="str">
        <f>IF($B3145="","",MAX(0,$E3145-MAX(0,SUMIFS(Тех_Движение!$G$2:$G$5111,Тех_Движение!$D$2:$D$5111,$C3145,Тех_Движение!$B$2:$B$5111,"&lt;="&amp;Настройки!$B$6)-$F3145)))</f>
        <v/>
      </c>
      <c r="K3145" s="21" t="e">
        <f>IF(OR($B3145="",K$3&lt;$D3145+Настройки!$B$7),0,MAX(0,$E3145-MAX(0,SUMIFS(Тех_Движение!$G$2:$G$5111,Тех_Движение!$D$2:$D$5111,$C3145,Тех_Движение!$B$2:$B$5111,"&lt;="&amp;K$3)-$F3145)))</f>
        <v>#VALUE!</v>
      </c>
      <c r="L3145" s="21" t="e">
        <f>IF(OR($B3145="",L$3&lt;$D3145+Настройки!$B$7),0,MAX(0,$E3145-MAX(0,SUMIFS(Тех_Движение!$G$2:$G$5111,Тех_Движение!$D$2:$D$5111,$C3145,Тех_Движение!$B$2:$B$5111,"&lt;="&amp;L$3)-$F3145)))</f>
        <v>#VALUE!</v>
      </c>
      <c r="M3145" s="21" t="e">
        <f>IF(OR($B3145="",M$3&lt;$D3145+Настройки!$B$7),0,MAX(0,$E3145-MAX(0,SUMIFS(Тех_Движение!$G$2:$G$5111,Тех_Движение!$D$2:$D$5111,$C3145,Тех_Движение!$B$2:$B$5111,"&lt;="&amp;M$3)-$F3145)))</f>
        <v>#VALUE!</v>
      </c>
      <c r="N3145" s="21" t="e">
        <f>IF(OR($B3145="",N$3&lt;$D3145+Настройки!$B$7),0,MAX(0,$E3145-MAX(0,SUMIFS(Тех_Движение!$G$2:$G$5111,Тех_Движение!$D$2:$D$5111,$C3145,Тех_Движение!$B$2:$B$5111,"&lt;="&amp;N$3)-$F3145)))</f>
        <v>#VALUE!</v>
      </c>
      <c r="O3145" s="21" t="e">
        <f>IF(OR($B3145="",O$3&lt;$D3145+Настройки!$B$7),0,MAX(0,$E3145-MAX(0,SUMIFS(Тех_Движение!$G$2:$G$5111,Тех_Движение!$D$2:$D$5111,$C3145,Тех_Движение!$B$2:$B$5111,"&lt;="&amp;O$3)-$F3145)))</f>
        <v>#VALUE!</v>
      </c>
      <c r="P3145" s="21" t="e">
        <f>IF(OR($B3145="",P$3&lt;$D3145+Настройки!$B$7),0,MAX(0,$E3145-MAX(0,SUMIFS(Тех_Движение!$G$2:$G$5111,Тех_Движение!$D$2:$D$5111,$C3145,Тех_Движение!$B$2:$B$5111,"&lt;="&amp;P$3)-$F3145)))</f>
        <v>#VALUE!</v>
      </c>
      <c r="Q3145" s="21" t="e">
        <f>IF(OR($B3145="",Q$3&lt;$D3145+Настройки!$B$7),0,MAX(0,$E3145-MAX(0,SUMIFS(Тех_Движение!$G$2:$G$5111,Тех_Движение!$D$2:$D$5111,$C3145,Тех_Движение!$B$2:$B$5111,"&lt;="&amp;Q$3)-$F3145)))</f>
        <v>#VALUE!</v>
      </c>
      <c r="R3145" s="21" t="str">
        <f t="shared" si="148"/>
        <v/>
      </c>
      <c r="S3145" s="23" t="str">
        <f>IF($B3145="","",VLOOKUP($C3145,Настройки!$A$11:$L$17,9,FALSE))</f>
        <v/>
      </c>
      <c r="T3145" s="23" t="str">
        <f t="shared" si="149"/>
        <v/>
      </c>
    </row>
    <row r="3146" spans="1:20" x14ac:dyDescent="0.3">
      <c r="A3146" s="20">
        <f>Тех_Движение!$A$3143</f>
        <v>3142</v>
      </c>
      <c r="B3146" s="20" t="str">
        <f>IF(Тех_Движение!$F$3143&gt;0,Тех_Движение!$I$3143,"")</f>
        <v/>
      </c>
      <c r="C3146" s="20" t="str">
        <f>IF($B3146="","",Тех_Движение!$D$3143)</f>
        <v/>
      </c>
      <c r="D3146" s="9" t="str">
        <f>IF($B3146="","",Тех_Движение!$B$3143)</f>
        <v/>
      </c>
      <c r="E3146" s="21" t="str">
        <f>IF($B3146="","",Тех_Движение!$F$3143)</f>
        <v/>
      </c>
      <c r="F3146" s="21" t="str">
        <f>IF($B3146="","",SUMIFS($E$5:$E3145,$C$5:$C3145,$C3146))</f>
        <v/>
      </c>
      <c r="G3146" s="21" t="str">
        <f>IF($B3146="","",MAX(0,$E3146-MAX(0,SUMIFS(Тех_Движение!$G$2:$G$5111,Тех_Движение!$D$2:$D$5111,$C3146,Тех_Движение!$B$2:$B$5111,"&lt;="&amp;Настройки!$B$5-1)-$F3146)))</f>
        <v/>
      </c>
      <c r="H3146" s="21" t="str">
        <f>IF($B3146="","",IF(AND($D3146&gt;=Настройки!$B$5,$D3146&lt;=Настройки!$B$6),$E3146,0))</f>
        <v/>
      </c>
      <c r="I3146" s="21" t="str">
        <f t="shared" si="147"/>
        <v/>
      </c>
      <c r="J3146" s="21" t="str">
        <f>IF($B3146="","",MAX(0,$E3146-MAX(0,SUMIFS(Тех_Движение!$G$2:$G$5111,Тех_Движение!$D$2:$D$5111,$C3146,Тех_Движение!$B$2:$B$5111,"&lt;="&amp;Настройки!$B$6)-$F3146)))</f>
        <v/>
      </c>
      <c r="K3146" s="21" t="e">
        <f>IF(OR($B3146="",K$3&lt;$D3146+Настройки!$B$7),0,MAX(0,$E3146-MAX(0,SUMIFS(Тех_Движение!$G$2:$G$5111,Тех_Движение!$D$2:$D$5111,$C3146,Тех_Движение!$B$2:$B$5111,"&lt;="&amp;K$3)-$F3146)))</f>
        <v>#VALUE!</v>
      </c>
      <c r="L3146" s="21" t="e">
        <f>IF(OR($B3146="",L$3&lt;$D3146+Настройки!$B$7),0,MAX(0,$E3146-MAX(0,SUMIFS(Тех_Движение!$G$2:$G$5111,Тех_Движение!$D$2:$D$5111,$C3146,Тех_Движение!$B$2:$B$5111,"&lt;="&amp;L$3)-$F3146)))</f>
        <v>#VALUE!</v>
      </c>
      <c r="M3146" s="21" t="e">
        <f>IF(OR($B3146="",M$3&lt;$D3146+Настройки!$B$7),0,MAX(0,$E3146-MAX(0,SUMIFS(Тех_Движение!$G$2:$G$5111,Тех_Движение!$D$2:$D$5111,$C3146,Тех_Движение!$B$2:$B$5111,"&lt;="&amp;M$3)-$F3146)))</f>
        <v>#VALUE!</v>
      </c>
      <c r="N3146" s="21" t="e">
        <f>IF(OR($B3146="",N$3&lt;$D3146+Настройки!$B$7),0,MAX(0,$E3146-MAX(0,SUMIFS(Тех_Движение!$G$2:$G$5111,Тех_Движение!$D$2:$D$5111,$C3146,Тех_Движение!$B$2:$B$5111,"&lt;="&amp;N$3)-$F3146)))</f>
        <v>#VALUE!</v>
      </c>
      <c r="O3146" s="21" t="e">
        <f>IF(OR($B3146="",O$3&lt;$D3146+Настройки!$B$7),0,MAX(0,$E3146-MAX(0,SUMIFS(Тех_Движение!$G$2:$G$5111,Тех_Движение!$D$2:$D$5111,$C3146,Тех_Движение!$B$2:$B$5111,"&lt;="&amp;O$3)-$F3146)))</f>
        <v>#VALUE!</v>
      </c>
      <c r="P3146" s="21" t="e">
        <f>IF(OR($B3146="",P$3&lt;$D3146+Настройки!$B$7),0,MAX(0,$E3146-MAX(0,SUMIFS(Тех_Движение!$G$2:$G$5111,Тех_Движение!$D$2:$D$5111,$C3146,Тех_Движение!$B$2:$B$5111,"&lt;="&amp;P$3)-$F3146)))</f>
        <v>#VALUE!</v>
      </c>
      <c r="Q3146" s="21" t="e">
        <f>IF(OR($B3146="",Q$3&lt;$D3146+Настройки!$B$7),0,MAX(0,$E3146-MAX(0,SUMIFS(Тех_Движение!$G$2:$G$5111,Тех_Движение!$D$2:$D$5111,$C3146,Тех_Движение!$B$2:$B$5111,"&lt;="&amp;Q$3)-$F3146)))</f>
        <v>#VALUE!</v>
      </c>
      <c r="R3146" s="21" t="str">
        <f t="shared" si="148"/>
        <v/>
      </c>
      <c r="S3146" s="23" t="str">
        <f>IF($B3146="","",VLOOKUP($C3146,Настройки!$A$11:$L$17,9,FALSE))</f>
        <v/>
      </c>
      <c r="T3146" s="23" t="str">
        <f t="shared" si="149"/>
        <v/>
      </c>
    </row>
    <row r="3147" spans="1:20" x14ac:dyDescent="0.3">
      <c r="A3147" s="20">
        <f>Тех_Движение!$A$3144</f>
        <v>3143</v>
      </c>
      <c r="B3147" s="20" t="str">
        <f>IF(Тех_Движение!$F$3144&gt;0,Тех_Движение!$I$3144,"")</f>
        <v/>
      </c>
      <c r="C3147" s="20" t="str">
        <f>IF($B3147="","",Тех_Движение!$D$3144)</f>
        <v/>
      </c>
      <c r="D3147" s="9" t="str">
        <f>IF($B3147="","",Тех_Движение!$B$3144)</f>
        <v/>
      </c>
      <c r="E3147" s="21" t="str">
        <f>IF($B3147="","",Тех_Движение!$F$3144)</f>
        <v/>
      </c>
      <c r="F3147" s="21" t="str">
        <f>IF($B3147="","",SUMIFS($E$5:$E3146,$C$5:$C3146,$C3147))</f>
        <v/>
      </c>
      <c r="G3147" s="21" t="str">
        <f>IF($B3147="","",MAX(0,$E3147-MAX(0,SUMIFS(Тех_Движение!$G$2:$G$5111,Тех_Движение!$D$2:$D$5111,$C3147,Тех_Движение!$B$2:$B$5111,"&lt;="&amp;Настройки!$B$5-1)-$F3147)))</f>
        <v/>
      </c>
      <c r="H3147" s="21" t="str">
        <f>IF($B3147="","",IF(AND($D3147&gt;=Настройки!$B$5,$D3147&lt;=Настройки!$B$6),$E3147,0))</f>
        <v/>
      </c>
      <c r="I3147" s="21" t="str">
        <f t="shared" si="147"/>
        <v/>
      </c>
      <c r="J3147" s="21" t="str">
        <f>IF($B3147="","",MAX(0,$E3147-MAX(0,SUMIFS(Тех_Движение!$G$2:$G$5111,Тех_Движение!$D$2:$D$5111,$C3147,Тех_Движение!$B$2:$B$5111,"&lt;="&amp;Настройки!$B$6)-$F3147)))</f>
        <v/>
      </c>
      <c r="K3147" s="21" t="e">
        <f>IF(OR($B3147="",K$3&lt;$D3147+Настройки!$B$7),0,MAX(0,$E3147-MAX(0,SUMIFS(Тех_Движение!$G$2:$G$5111,Тех_Движение!$D$2:$D$5111,$C3147,Тех_Движение!$B$2:$B$5111,"&lt;="&amp;K$3)-$F3147)))</f>
        <v>#VALUE!</v>
      </c>
      <c r="L3147" s="21" t="e">
        <f>IF(OR($B3147="",L$3&lt;$D3147+Настройки!$B$7),0,MAX(0,$E3147-MAX(0,SUMIFS(Тех_Движение!$G$2:$G$5111,Тех_Движение!$D$2:$D$5111,$C3147,Тех_Движение!$B$2:$B$5111,"&lt;="&amp;L$3)-$F3147)))</f>
        <v>#VALUE!</v>
      </c>
      <c r="M3147" s="21" t="e">
        <f>IF(OR($B3147="",M$3&lt;$D3147+Настройки!$B$7),0,MAX(0,$E3147-MAX(0,SUMIFS(Тех_Движение!$G$2:$G$5111,Тех_Движение!$D$2:$D$5111,$C3147,Тех_Движение!$B$2:$B$5111,"&lt;="&amp;M$3)-$F3147)))</f>
        <v>#VALUE!</v>
      </c>
      <c r="N3147" s="21" t="e">
        <f>IF(OR($B3147="",N$3&lt;$D3147+Настройки!$B$7),0,MAX(0,$E3147-MAX(0,SUMIFS(Тех_Движение!$G$2:$G$5111,Тех_Движение!$D$2:$D$5111,$C3147,Тех_Движение!$B$2:$B$5111,"&lt;="&amp;N$3)-$F3147)))</f>
        <v>#VALUE!</v>
      </c>
      <c r="O3147" s="21" t="e">
        <f>IF(OR($B3147="",O$3&lt;$D3147+Настройки!$B$7),0,MAX(0,$E3147-MAX(0,SUMIFS(Тех_Движение!$G$2:$G$5111,Тех_Движение!$D$2:$D$5111,$C3147,Тех_Движение!$B$2:$B$5111,"&lt;="&amp;O$3)-$F3147)))</f>
        <v>#VALUE!</v>
      </c>
      <c r="P3147" s="21" t="e">
        <f>IF(OR($B3147="",P$3&lt;$D3147+Настройки!$B$7),0,MAX(0,$E3147-MAX(0,SUMIFS(Тех_Движение!$G$2:$G$5111,Тех_Движение!$D$2:$D$5111,$C3147,Тех_Движение!$B$2:$B$5111,"&lt;="&amp;P$3)-$F3147)))</f>
        <v>#VALUE!</v>
      </c>
      <c r="Q3147" s="21" t="e">
        <f>IF(OR($B3147="",Q$3&lt;$D3147+Настройки!$B$7),0,MAX(0,$E3147-MAX(0,SUMIFS(Тех_Движение!$G$2:$G$5111,Тех_Движение!$D$2:$D$5111,$C3147,Тех_Движение!$B$2:$B$5111,"&lt;="&amp;Q$3)-$F3147)))</f>
        <v>#VALUE!</v>
      </c>
      <c r="R3147" s="21" t="str">
        <f t="shared" si="148"/>
        <v/>
      </c>
      <c r="S3147" s="23" t="str">
        <f>IF($B3147="","",VLOOKUP($C3147,Настройки!$A$11:$L$17,9,FALSE))</f>
        <v/>
      </c>
      <c r="T3147" s="23" t="str">
        <f t="shared" si="149"/>
        <v/>
      </c>
    </row>
    <row r="3148" spans="1:20" x14ac:dyDescent="0.3">
      <c r="A3148" s="20">
        <f>Тех_Движение!$A$3145</f>
        <v>3144</v>
      </c>
      <c r="B3148" s="20" t="str">
        <f>IF(Тех_Движение!$F$3145&gt;0,Тех_Движение!$I$3145,"")</f>
        <v/>
      </c>
      <c r="C3148" s="20" t="str">
        <f>IF($B3148="","",Тех_Движение!$D$3145)</f>
        <v/>
      </c>
      <c r="D3148" s="9" t="str">
        <f>IF($B3148="","",Тех_Движение!$B$3145)</f>
        <v/>
      </c>
      <c r="E3148" s="21" t="str">
        <f>IF($B3148="","",Тех_Движение!$F$3145)</f>
        <v/>
      </c>
      <c r="F3148" s="21" t="str">
        <f>IF($B3148="","",SUMIFS($E$5:$E3147,$C$5:$C3147,$C3148))</f>
        <v/>
      </c>
      <c r="G3148" s="21" t="str">
        <f>IF($B3148="","",MAX(0,$E3148-MAX(0,SUMIFS(Тех_Движение!$G$2:$G$5111,Тех_Движение!$D$2:$D$5111,$C3148,Тех_Движение!$B$2:$B$5111,"&lt;="&amp;Настройки!$B$5-1)-$F3148)))</f>
        <v/>
      </c>
      <c r="H3148" s="21" t="str">
        <f>IF($B3148="","",IF(AND($D3148&gt;=Настройки!$B$5,$D3148&lt;=Настройки!$B$6),$E3148,0))</f>
        <v/>
      </c>
      <c r="I3148" s="21" t="str">
        <f t="shared" si="147"/>
        <v/>
      </c>
      <c r="J3148" s="21" t="str">
        <f>IF($B3148="","",MAX(0,$E3148-MAX(0,SUMIFS(Тех_Движение!$G$2:$G$5111,Тех_Движение!$D$2:$D$5111,$C3148,Тех_Движение!$B$2:$B$5111,"&lt;="&amp;Настройки!$B$6)-$F3148)))</f>
        <v/>
      </c>
      <c r="K3148" s="21" t="e">
        <f>IF(OR($B3148="",K$3&lt;$D3148+Настройки!$B$7),0,MAX(0,$E3148-MAX(0,SUMIFS(Тех_Движение!$G$2:$G$5111,Тех_Движение!$D$2:$D$5111,$C3148,Тех_Движение!$B$2:$B$5111,"&lt;="&amp;K$3)-$F3148)))</f>
        <v>#VALUE!</v>
      </c>
      <c r="L3148" s="21" t="e">
        <f>IF(OR($B3148="",L$3&lt;$D3148+Настройки!$B$7),0,MAX(0,$E3148-MAX(0,SUMIFS(Тех_Движение!$G$2:$G$5111,Тех_Движение!$D$2:$D$5111,$C3148,Тех_Движение!$B$2:$B$5111,"&lt;="&amp;L$3)-$F3148)))</f>
        <v>#VALUE!</v>
      </c>
      <c r="M3148" s="21" t="e">
        <f>IF(OR($B3148="",M$3&lt;$D3148+Настройки!$B$7),0,MAX(0,$E3148-MAX(0,SUMIFS(Тех_Движение!$G$2:$G$5111,Тех_Движение!$D$2:$D$5111,$C3148,Тех_Движение!$B$2:$B$5111,"&lt;="&amp;M$3)-$F3148)))</f>
        <v>#VALUE!</v>
      </c>
      <c r="N3148" s="21" t="e">
        <f>IF(OR($B3148="",N$3&lt;$D3148+Настройки!$B$7),0,MAX(0,$E3148-MAX(0,SUMIFS(Тех_Движение!$G$2:$G$5111,Тех_Движение!$D$2:$D$5111,$C3148,Тех_Движение!$B$2:$B$5111,"&lt;="&amp;N$3)-$F3148)))</f>
        <v>#VALUE!</v>
      </c>
      <c r="O3148" s="21" t="e">
        <f>IF(OR($B3148="",O$3&lt;$D3148+Настройки!$B$7),0,MAX(0,$E3148-MAX(0,SUMIFS(Тех_Движение!$G$2:$G$5111,Тех_Движение!$D$2:$D$5111,$C3148,Тех_Движение!$B$2:$B$5111,"&lt;="&amp;O$3)-$F3148)))</f>
        <v>#VALUE!</v>
      </c>
      <c r="P3148" s="21" t="e">
        <f>IF(OR($B3148="",P$3&lt;$D3148+Настройки!$B$7),0,MAX(0,$E3148-MAX(0,SUMIFS(Тех_Движение!$G$2:$G$5111,Тех_Движение!$D$2:$D$5111,$C3148,Тех_Движение!$B$2:$B$5111,"&lt;="&amp;P$3)-$F3148)))</f>
        <v>#VALUE!</v>
      </c>
      <c r="Q3148" s="21" t="e">
        <f>IF(OR($B3148="",Q$3&lt;$D3148+Настройки!$B$7),0,MAX(0,$E3148-MAX(0,SUMIFS(Тех_Движение!$G$2:$G$5111,Тех_Движение!$D$2:$D$5111,$C3148,Тех_Движение!$B$2:$B$5111,"&lt;="&amp;Q$3)-$F3148)))</f>
        <v>#VALUE!</v>
      </c>
      <c r="R3148" s="21" t="str">
        <f t="shared" si="148"/>
        <v/>
      </c>
      <c r="S3148" s="23" t="str">
        <f>IF($B3148="","",VLOOKUP($C3148,Настройки!$A$11:$L$17,9,FALSE))</f>
        <v/>
      </c>
      <c r="T3148" s="23" t="str">
        <f t="shared" si="149"/>
        <v/>
      </c>
    </row>
    <row r="3149" spans="1:20" x14ac:dyDescent="0.3">
      <c r="A3149" s="20">
        <f>Тех_Движение!$A$3146</f>
        <v>3145</v>
      </c>
      <c r="B3149" s="20" t="str">
        <f>IF(Тех_Движение!$F$3146&gt;0,Тех_Движение!$I$3146,"")</f>
        <v/>
      </c>
      <c r="C3149" s="20" t="str">
        <f>IF($B3149="","",Тех_Движение!$D$3146)</f>
        <v/>
      </c>
      <c r="D3149" s="9" t="str">
        <f>IF($B3149="","",Тех_Движение!$B$3146)</f>
        <v/>
      </c>
      <c r="E3149" s="21" t="str">
        <f>IF($B3149="","",Тех_Движение!$F$3146)</f>
        <v/>
      </c>
      <c r="F3149" s="21" t="str">
        <f>IF($B3149="","",SUMIFS($E$5:$E3148,$C$5:$C3148,$C3149))</f>
        <v/>
      </c>
      <c r="G3149" s="21" t="str">
        <f>IF($B3149="","",MAX(0,$E3149-MAX(0,SUMIFS(Тех_Движение!$G$2:$G$5111,Тех_Движение!$D$2:$D$5111,$C3149,Тех_Движение!$B$2:$B$5111,"&lt;="&amp;Настройки!$B$5-1)-$F3149)))</f>
        <v/>
      </c>
      <c r="H3149" s="21" t="str">
        <f>IF($B3149="","",IF(AND($D3149&gt;=Настройки!$B$5,$D3149&lt;=Настройки!$B$6),$E3149,0))</f>
        <v/>
      </c>
      <c r="I3149" s="21" t="str">
        <f t="shared" si="147"/>
        <v/>
      </c>
      <c r="J3149" s="21" t="str">
        <f>IF($B3149="","",MAX(0,$E3149-MAX(0,SUMIFS(Тех_Движение!$G$2:$G$5111,Тех_Движение!$D$2:$D$5111,$C3149,Тех_Движение!$B$2:$B$5111,"&lt;="&amp;Настройки!$B$6)-$F3149)))</f>
        <v/>
      </c>
      <c r="K3149" s="21" t="e">
        <f>IF(OR($B3149="",K$3&lt;$D3149+Настройки!$B$7),0,MAX(0,$E3149-MAX(0,SUMIFS(Тех_Движение!$G$2:$G$5111,Тех_Движение!$D$2:$D$5111,$C3149,Тех_Движение!$B$2:$B$5111,"&lt;="&amp;K$3)-$F3149)))</f>
        <v>#VALUE!</v>
      </c>
      <c r="L3149" s="21" t="e">
        <f>IF(OR($B3149="",L$3&lt;$D3149+Настройки!$B$7),0,MAX(0,$E3149-MAX(0,SUMIFS(Тех_Движение!$G$2:$G$5111,Тех_Движение!$D$2:$D$5111,$C3149,Тех_Движение!$B$2:$B$5111,"&lt;="&amp;L$3)-$F3149)))</f>
        <v>#VALUE!</v>
      </c>
      <c r="M3149" s="21" t="e">
        <f>IF(OR($B3149="",M$3&lt;$D3149+Настройки!$B$7),0,MAX(0,$E3149-MAX(0,SUMIFS(Тех_Движение!$G$2:$G$5111,Тех_Движение!$D$2:$D$5111,$C3149,Тех_Движение!$B$2:$B$5111,"&lt;="&amp;M$3)-$F3149)))</f>
        <v>#VALUE!</v>
      </c>
      <c r="N3149" s="21" t="e">
        <f>IF(OR($B3149="",N$3&lt;$D3149+Настройки!$B$7),0,MAX(0,$E3149-MAX(0,SUMIFS(Тех_Движение!$G$2:$G$5111,Тех_Движение!$D$2:$D$5111,$C3149,Тех_Движение!$B$2:$B$5111,"&lt;="&amp;N$3)-$F3149)))</f>
        <v>#VALUE!</v>
      </c>
      <c r="O3149" s="21" t="e">
        <f>IF(OR($B3149="",O$3&lt;$D3149+Настройки!$B$7),0,MAX(0,$E3149-MAX(0,SUMIFS(Тех_Движение!$G$2:$G$5111,Тех_Движение!$D$2:$D$5111,$C3149,Тех_Движение!$B$2:$B$5111,"&lt;="&amp;O$3)-$F3149)))</f>
        <v>#VALUE!</v>
      </c>
      <c r="P3149" s="21" t="e">
        <f>IF(OR($B3149="",P$3&lt;$D3149+Настройки!$B$7),0,MAX(0,$E3149-MAX(0,SUMIFS(Тех_Движение!$G$2:$G$5111,Тех_Движение!$D$2:$D$5111,$C3149,Тех_Движение!$B$2:$B$5111,"&lt;="&amp;P$3)-$F3149)))</f>
        <v>#VALUE!</v>
      </c>
      <c r="Q3149" s="21" t="e">
        <f>IF(OR($B3149="",Q$3&lt;$D3149+Настройки!$B$7),0,MAX(0,$E3149-MAX(0,SUMIFS(Тех_Движение!$G$2:$G$5111,Тех_Движение!$D$2:$D$5111,$C3149,Тех_Движение!$B$2:$B$5111,"&lt;="&amp;Q$3)-$F3149)))</f>
        <v>#VALUE!</v>
      </c>
      <c r="R3149" s="21" t="str">
        <f t="shared" si="148"/>
        <v/>
      </c>
      <c r="S3149" s="23" t="str">
        <f>IF($B3149="","",VLOOKUP($C3149,Настройки!$A$11:$L$17,9,FALSE))</f>
        <v/>
      </c>
      <c r="T3149" s="23" t="str">
        <f t="shared" si="149"/>
        <v/>
      </c>
    </row>
    <row r="3150" spans="1:20" x14ac:dyDescent="0.3">
      <c r="A3150" s="20">
        <f>Тех_Движение!$A$3147</f>
        <v>3146</v>
      </c>
      <c r="B3150" s="20" t="str">
        <f>IF(Тех_Движение!$F$3147&gt;0,Тех_Движение!$I$3147,"")</f>
        <v/>
      </c>
      <c r="C3150" s="20" t="str">
        <f>IF($B3150="","",Тех_Движение!$D$3147)</f>
        <v/>
      </c>
      <c r="D3150" s="9" t="str">
        <f>IF($B3150="","",Тех_Движение!$B$3147)</f>
        <v/>
      </c>
      <c r="E3150" s="21" t="str">
        <f>IF($B3150="","",Тех_Движение!$F$3147)</f>
        <v/>
      </c>
      <c r="F3150" s="21" t="str">
        <f>IF($B3150="","",SUMIFS($E$5:$E3149,$C$5:$C3149,$C3150))</f>
        <v/>
      </c>
      <c r="G3150" s="21" t="str">
        <f>IF($B3150="","",MAX(0,$E3150-MAX(0,SUMIFS(Тех_Движение!$G$2:$G$5111,Тех_Движение!$D$2:$D$5111,$C3150,Тех_Движение!$B$2:$B$5111,"&lt;="&amp;Настройки!$B$5-1)-$F3150)))</f>
        <v/>
      </c>
      <c r="H3150" s="21" t="str">
        <f>IF($B3150="","",IF(AND($D3150&gt;=Настройки!$B$5,$D3150&lt;=Настройки!$B$6),$E3150,0))</f>
        <v/>
      </c>
      <c r="I3150" s="21" t="str">
        <f t="shared" si="147"/>
        <v/>
      </c>
      <c r="J3150" s="21" t="str">
        <f>IF($B3150="","",MAX(0,$E3150-MAX(0,SUMIFS(Тех_Движение!$G$2:$G$5111,Тех_Движение!$D$2:$D$5111,$C3150,Тех_Движение!$B$2:$B$5111,"&lt;="&amp;Настройки!$B$6)-$F3150)))</f>
        <v/>
      </c>
      <c r="K3150" s="21" t="e">
        <f>IF(OR($B3150="",K$3&lt;$D3150+Настройки!$B$7),0,MAX(0,$E3150-MAX(0,SUMIFS(Тех_Движение!$G$2:$G$5111,Тех_Движение!$D$2:$D$5111,$C3150,Тех_Движение!$B$2:$B$5111,"&lt;="&amp;K$3)-$F3150)))</f>
        <v>#VALUE!</v>
      </c>
      <c r="L3150" s="21" t="e">
        <f>IF(OR($B3150="",L$3&lt;$D3150+Настройки!$B$7),0,MAX(0,$E3150-MAX(0,SUMIFS(Тех_Движение!$G$2:$G$5111,Тех_Движение!$D$2:$D$5111,$C3150,Тех_Движение!$B$2:$B$5111,"&lt;="&amp;L$3)-$F3150)))</f>
        <v>#VALUE!</v>
      </c>
      <c r="M3150" s="21" t="e">
        <f>IF(OR($B3150="",M$3&lt;$D3150+Настройки!$B$7),0,MAX(0,$E3150-MAX(0,SUMIFS(Тех_Движение!$G$2:$G$5111,Тех_Движение!$D$2:$D$5111,$C3150,Тех_Движение!$B$2:$B$5111,"&lt;="&amp;M$3)-$F3150)))</f>
        <v>#VALUE!</v>
      </c>
      <c r="N3150" s="21" t="e">
        <f>IF(OR($B3150="",N$3&lt;$D3150+Настройки!$B$7),0,MAX(0,$E3150-MAX(0,SUMIFS(Тех_Движение!$G$2:$G$5111,Тех_Движение!$D$2:$D$5111,$C3150,Тех_Движение!$B$2:$B$5111,"&lt;="&amp;N$3)-$F3150)))</f>
        <v>#VALUE!</v>
      </c>
      <c r="O3150" s="21" t="e">
        <f>IF(OR($B3150="",O$3&lt;$D3150+Настройки!$B$7),0,MAX(0,$E3150-MAX(0,SUMIFS(Тех_Движение!$G$2:$G$5111,Тех_Движение!$D$2:$D$5111,$C3150,Тех_Движение!$B$2:$B$5111,"&lt;="&amp;O$3)-$F3150)))</f>
        <v>#VALUE!</v>
      </c>
      <c r="P3150" s="21" t="e">
        <f>IF(OR($B3150="",P$3&lt;$D3150+Настройки!$B$7),0,MAX(0,$E3150-MAX(0,SUMIFS(Тех_Движение!$G$2:$G$5111,Тех_Движение!$D$2:$D$5111,$C3150,Тех_Движение!$B$2:$B$5111,"&lt;="&amp;P$3)-$F3150)))</f>
        <v>#VALUE!</v>
      </c>
      <c r="Q3150" s="21" t="e">
        <f>IF(OR($B3150="",Q$3&lt;$D3150+Настройки!$B$7),0,MAX(0,$E3150-MAX(0,SUMIFS(Тех_Движение!$G$2:$G$5111,Тех_Движение!$D$2:$D$5111,$C3150,Тех_Движение!$B$2:$B$5111,"&lt;="&amp;Q$3)-$F3150)))</f>
        <v>#VALUE!</v>
      </c>
      <c r="R3150" s="21" t="str">
        <f t="shared" si="148"/>
        <v/>
      </c>
      <c r="S3150" s="23" t="str">
        <f>IF($B3150="","",VLOOKUP($C3150,Настройки!$A$11:$L$17,9,FALSE))</f>
        <v/>
      </c>
      <c r="T3150" s="23" t="str">
        <f t="shared" si="149"/>
        <v/>
      </c>
    </row>
    <row r="3151" spans="1:20" x14ac:dyDescent="0.3">
      <c r="A3151" s="20">
        <f>Тех_Движение!$A$3148</f>
        <v>3147</v>
      </c>
      <c r="B3151" s="20" t="str">
        <f>IF(Тех_Движение!$F$3148&gt;0,Тех_Движение!$I$3148,"")</f>
        <v/>
      </c>
      <c r="C3151" s="20" t="str">
        <f>IF($B3151="","",Тех_Движение!$D$3148)</f>
        <v/>
      </c>
      <c r="D3151" s="9" t="str">
        <f>IF($B3151="","",Тех_Движение!$B$3148)</f>
        <v/>
      </c>
      <c r="E3151" s="21" t="str">
        <f>IF($B3151="","",Тех_Движение!$F$3148)</f>
        <v/>
      </c>
      <c r="F3151" s="21" t="str">
        <f>IF($B3151="","",SUMIFS($E$5:$E3150,$C$5:$C3150,$C3151))</f>
        <v/>
      </c>
      <c r="G3151" s="21" t="str">
        <f>IF($B3151="","",MAX(0,$E3151-MAX(0,SUMIFS(Тех_Движение!$G$2:$G$5111,Тех_Движение!$D$2:$D$5111,$C3151,Тех_Движение!$B$2:$B$5111,"&lt;="&amp;Настройки!$B$5-1)-$F3151)))</f>
        <v/>
      </c>
      <c r="H3151" s="21" t="str">
        <f>IF($B3151="","",IF(AND($D3151&gt;=Настройки!$B$5,$D3151&lt;=Настройки!$B$6),$E3151,0))</f>
        <v/>
      </c>
      <c r="I3151" s="21" t="str">
        <f t="shared" si="147"/>
        <v/>
      </c>
      <c r="J3151" s="21" t="str">
        <f>IF($B3151="","",MAX(0,$E3151-MAX(0,SUMIFS(Тех_Движение!$G$2:$G$5111,Тех_Движение!$D$2:$D$5111,$C3151,Тех_Движение!$B$2:$B$5111,"&lt;="&amp;Настройки!$B$6)-$F3151)))</f>
        <v/>
      </c>
      <c r="K3151" s="21" t="e">
        <f>IF(OR($B3151="",K$3&lt;$D3151+Настройки!$B$7),0,MAX(0,$E3151-MAX(0,SUMIFS(Тех_Движение!$G$2:$G$5111,Тех_Движение!$D$2:$D$5111,$C3151,Тех_Движение!$B$2:$B$5111,"&lt;="&amp;K$3)-$F3151)))</f>
        <v>#VALUE!</v>
      </c>
      <c r="L3151" s="21" t="e">
        <f>IF(OR($B3151="",L$3&lt;$D3151+Настройки!$B$7),0,MAX(0,$E3151-MAX(0,SUMIFS(Тех_Движение!$G$2:$G$5111,Тех_Движение!$D$2:$D$5111,$C3151,Тех_Движение!$B$2:$B$5111,"&lt;="&amp;L$3)-$F3151)))</f>
        <v>#VALUE!</v>
      </c>
      <c r="M3151" s="21" t="e">
        <f>IF(OR($B3151="",M$3&lt;$D3151+Настройки!$B$7),0,MAX(0,$E3151-MAX(0,SUMIFS(Тех_Движение!$G$2:$G$5111,Тех_Движение!$D$2:$D$5111,$C3151,Тех_Движение!$B$2:$B$5111,"&lt;="&amp;M$3)-$F3151)))</f>
        <v>#VALUE!</v>
      </c>
      <c r="N3151" s="21" t="e">
        <f>IF(OR($B3151="",N$3&lt;$D3151+Настройки!$B$7),0,MAX(0,$E3151-MAX(0,SUMIFS(Тех_Движение!$G$2:$G$5111,Тех_Движение!$D$2:$D$5111,$C3151,Тех_Движение!$B$2:$B$5111,"&lt;="&amp;N$3)-$F3151)))</f>
        <v>#VALUE!</v>
      </c>
      <c r="O3151" s="21" t="e">
        <f>IF(OR($B3151="",O$3&lt;$D3151+Настройки!$B$7),0,MAX(0,$E3151-MAX(0,SUMIFS(Тех_Движение!$G$2:$G$5111,Тех_Движение!$D$2:$D$5111,$C3151,Тех_Движение!$B$2:$B$5111,"&lt;="&amp;O$3)-$F3151)))</f>
        <v>#VALUE!</v>
      </c>
      <c r="P3151" s="21" t="e">
        <f>IF(OR($B3151="",P$3&lt;$D3151+Настройки!$B$7),0,MAX(0,$E3151-MAX(0,SUMIFS(Тех_Движение!$G$2:$G$5111,Тех_Движение!$D$2:$D$5111,$C3151,Тех_Движение!$B$2:$B$5111,"&lt;="&amp;P$3)-$F3151)))</f>
        <v>#VALUE!</v>
      </c>
      <c r="Q3151" s="21" t="e">
        <f>IF(OR($B3151="",Q$3&lt;$D3151+Настройки!$B$7),0,MAX(0,$E3151-MAX(0,SUMIFS(Тех_Движение!$G$2:$G$5111,Тех_Движение!$D$2:$D$5111,$C3151,Тех_Движение!$B$2:$B$5111,"&lt;="&amp;Q$3)-$F3151)))</f>
        <v>#VALUE!</v>
      </c>
      <c r="R3151" s="21" t="str">
        <f t="shared" si="148"/>
        <v/>
      </c>
      <c r="S3151" s="23" t="str">
        <f>IF($B3151="","",VLOOKUP($C3151,Настройки!$A$11:$L$17,9,FALSE))</f>
        <v/>
      </c>
      <c r="T3151" s="23" t="str">
        <f t="shared" si="149"/>
        <v/>
      </c>
    </row>
    <row r="3152" spans="1:20" x14ac:dyDescent="0.3">
      <c r="A3152" s="20">
        <f>Тех_Движение!$A$3149</f>
        <v>3148</v>
      </c>
      <c r="B3152" s="20" t="str">
        <f>IF(Тех_Движение!$F$3149&gt;0,Тех_Движение!$I$3149,"")</f>
        <v/>
      </c>
      <c r="C3152" s="20" t="str">
        <f>IF($B3152="","",Тех_Движение!$D$3149)</f>
        <v/>
      </c>
      <c r="D3152" s="9" t="str">
        <f>IF($B3152="","",Тех_Движение!$B$3149)</f>
        <v/>
      </c>
      <c r="E3152" s="21" t="str">
        <f>IF($B3152="","",Тех_Движение!$F$3149)</f>
        <v/>
      </c>
      <c r="F3152" s="21" t="str">
        <f>IF($B3152="","",SUMIFS($E$5:$E3151,$C$5:$C3151,$C3152))</f>
        <v/>
      </c>
      <c r="G3152" s="21" t="str">
        <f>IF($B3152="","",MAX(0,$E3152-MAX(0,SUMIFS(Тех_Движение!$G$2:$G$5111,Тех_Движение!$D$2:$D$5111,$C3152,Тех_Движение!$B$2:$B$5111,"&lt;="&amp;Настройки!$B$5-1)-$F3152)))</f>
        <v/>
      </c>
      <c r="H3152" s="21" t="str">
        <f>IF($B3152="","",IF(AND($D3152&gt;=Настройки!$B$5,$D3152&lt;=Настройки!$B$6),$E3152,0))</f>
        <v/>
      </c>
      <c r="I3152" s="21" t="str">
        <f t="shared" si="147"/>
        <v/>
      </c>
      <c r="J3152" s="21" t="str">
        <f>IF($B3152="","",MAX(0,$E3152-MAX(0,SUMIFS(Тех_Движение!$G$2:$G$5111,Тех_Движение!$D$2:$D$5111,$C3152,Тех_Движение!$B$2:$B$5111,"&lt;="&amp;Настройки!$B$6)-$F3152)))</f>
        <v/>
      </c>
      <c r="K3152" s="21" t="e">
        <f>IF(OR($B3152="",K$3&lt;$D3152+Настройки!$B$7),0,MAX(0,$E3152-MAX(0,SUMIFS(Тех_Движение!$G$2:$G$5111,Тех_Движение!$D$2:$D$5111,$C3152,Тех_Движение!$B$2:$B$5111,"&lt;="&amp;K$3)-$F3152)))</f>
        <v>#VALUE!</v>
      </c>
      <c r="L3152" s="21" t="e">
        <f>IF(OR($B3152="",L$3&lt;$D3152+Настройки!$B$7),0,MAX(0,$E3152-MAX(0,SUMIFS(Тех_Движение!$G$2:$G$5111,Тех_Движение!$D$2:$D$5111,$C3152,Тех_Движение!$B$2:$B$5111,"&lt;="&amp;L$3)-$F3152)))</f>
        <v>#VALUE!</v>
      </c>
      <c r="M3152" s="21" t="e">
        <f>IF(OR($B3152="",M$3&lt;$D3152+Настройки!$B$7),0,MAX(0,$E3152-MAX(0,SUMIFS(Тех_Движение!$G$2:$G$5111,Тех_Движение!$D$2:$D$5111,$C3152,Тех_Движение!$B$2:$B$5111,"&lt;="&amp;M$3)-$F3152)))</f>
        <v>#VALUE!</v>
      </c>
      <c r="N3152" s="21" t="e">
        <f>IF(OR($B3152="",N$3&lt;$D3152+Настройки!$B$7),0,MAX(0,$E3152-MAX(0,SUMIFS(Тех_Движение!$G$2:$G$5111,Тех_Движение!$D$2:$D$5111,$C3152,Тех_Движение!$B$2:$B$5111,"&lt;="&amp;N$3)-$F3152)))</f>
        <v>#VALUE!</v>
      </c>
      <c r="O3152" s="21" t="e">
        <f>IF(OR($B3152="",O$3&lt;$D3152+Настройки!$B$7),0,MAX(0,$E3152-MAX(0,SUMIFS(Тех_Движение!$G$2:$G$5111,Тех_Движение!$D$2:$D$5111,$C3152,Тех_Движение!$B$2:$B$5111,"&lt;="&amp;O$3)-$F3152)))</f>
        <v>#VALUE!</v>
      </c>
      <c r="P3152" s="21" t="e">
        <f>IF(OR($B3152="",P$3&lt;$D3152+Настройки!$B$7),0,MAX(0,$E3152-MAX(0,SUMIFS(Тех_Движение!$G$2:$G$5111,Тех_Движение!$D$2:$D$5111,$C3152,Тех_Движение!$B$2:$B$5111,"&lt;="&amp;P$3)-$F3152)))</f>
        <v>#VALUE!</v>
      </c>
      <c r="Q3152" s="21" t="e">
        <f>IF(OR($B3152="",Q$3&lt;$D3152+Настройки!$B$7),0,MAX(0,$E3152-MAX(0,SUMIFS(Тех_Движение!$G$2:$G$5111,Тех_Движение!$D$2:$D$5111,$C3152,Тех_Движение!$B$2:$B$5111,"&lt;="&amp;Q$3)-$F3152)))</f>
        <v>#VALUE!</v>
      </c>
      <c r="R3152" s="21" t="str">
        <f t="shared" si="148"/>
        <v/>
      </c>
      <c r="S3152" s="23" t="str">
        <f>IF($B3152="","",VLOOKUP($C3152,Настройки!$A$11:$L$17,9,FALSE))</f>
        <v/>
      </c>
      <c r="T3152" s="23" t="str">
        <f t="shared" si="149"/>
        <v/>
      </c>
    </row>
    <row r="3153" spans="1:20" x14ac:dyDescent="0.3">
      <c r="A3153" s="20">
        <f>Тех_Движение!$A$3150</f>
        <v>3149</v>
      </c>
      <c r="B3153" s="20" t="str">
        <f>IF(Тех_Движение!$F$3150&gt;0,Тех_Движение!$I$3150,"")</f>
        <v/>
      </c>
      <c r="C3153" s="20" t="str">
        <f>IF($B3153="","",Тех_Движение!$D$3150)</f>
        <v/>
      </c>
      <c r="D3153" s="9" t="str">
        <f>IF($B3153="","",Тех_Движение!$B$3150)</f>
        <v/>
      </c>
      <c r="E3153" s="21" t="str">
        <f>IF($B3153="","",Тех_Движение!$F$3150)</f>
        <v/>
      </c>
      <c r="F3153" s="21" t="str">
        <f>IF($B3153="","",SUMIFS($E$5:$E3152,$C$5:$C3152,$C3153))</f>
        <v/>
      </c>
      <c r="G3153" s="21" t="str">
        <f>IF($B3153="","",MAX(0,$E3153-MAX(0,SUMIFS(Тех_Движение!$G$2:$G$5111,Тех_Движение!$D$2:$D$5111,$C3153,Тех_Движение!$B$2:$B$5111,"&lt;="&amp;Настройки!$B$5-1)-$F3153)))</f>
        <v/>
      </c>
      <c r="H3153" s="21" t="str">
        <f>IF($B3153="","",IF(AND($D3153&gt;=Настройки!$B$5,$D3153&lt;=Настройки!$B$6),$E3153,0))</f>
        <v/>
      </c>
      <c r="I3153" s="21" t="str">
        <f t="shared" si="147"/>
        <v/>
      </c>
      <c r="J3153" s="21" t="str">
        <f>IF($B3153="","",MAX(0,$E3153-MAX(0,SUMIFS(Тех_Движение!$G$2:$G$5111,Тех_Движение!$D$2:$D$5111,$C3153,Тех_Движение!$B$2:$B$5111,"&lt;="&amp;Настройки!$B$6)-$F3153)))</f>
        <v/>
      </c>
      <c r="K3153" s="21" t="e">
        <f>IF(OR($B3153="",K$3&lt;$D3153+Настройки!$B$7),0,MAX(0,$E3153-MAX(0,SUMIFS(Тех_Движение!$G$2:$G$5111,Тех_Движение!$D$2:$D$5111,$C3153,Тех_Движение!$B$2:$B$5111,"&lt;="&amp;K$3)-$F3153)))</f>
        <v>#VALUE!</v>
      </c>
      <c r="L3153" s="21" t="e">
        <f>IF(OR($B3153="",L$3&lt;$D3153+Настройки!$B$7),0,MAX(0,$E3153-MAX(0,SUMIFS(Тех_Движение!$G$2:$G$5111,Тех_Движение!$D$2:$D$5111,$C3153,Тех_Движение!$B$2:$B$5111,"&lt;="&amp;L$3)-$F3153)))</f>
        <v>#VALUE!</v>
      </c>
      <c r="M3153" s="21" t="e">
        <f>IF(OR($B3153="",M$3&lt;$D3153+Настройки!$B$7),0,MAX(0,$E3153-MAX(0,SUMIFS(Тех_Движение!$G$2:$G$5111,Тех_Движение!$D$2:$D$5111,$C3153,Тех_Движение!$B$2:$B$5111,"&lt;="&amp;M$3)-$F3153)))</f>
        <v>#VALUE!</v>
      </c>
      <c r="N3153" s="21" t="e">
        <f>IF(OR($B3153="",N$3&lt;$D3153+Настройки!$B$7),0,MAX(0,$E3153-MAX(0,SUMIFS(Тех_Движение!$G$2:$G$5111,Тех_Движение!$D$2:$D$5111,$C3153,Тех_Движение!$B$2:$B$5111,"&lt;="&amp;N$3)-$F3153)))</f>
        <v>#VALUE!</v>
      </c>
      <c r="O3153" s="21" t="e">
        <f>IF(OR($B3153="",O$3&lt;$D3153+Настройки!$B$7),0,MAX(0,$E3153-MAX(0,SUMIFS(Тех_Движение!$G$2:$G$5111,Тех_Движение!$D$2:$D$5111,$C3153,Тех_Движение!$B$2:$B$5111,"&lt;="&amp;O$3)-$F3153)))</f>
        <v>#VALUE!</v>
      </c>
      <c r="P3153" s="21" t="e">
        <f>IF(OR($B3153="",P$3&lt;$D3153+Настройки!$B$7),0,MAX(0,$E3153-MAX(0,SUMIFS(Тех_Движение!$G$2:$G$5111,Тех_Движение!$D$2:$D$5111,$C3153,Тех_Движение!$B$2:$B$5111,"&lt;="&amp;P$3)-$F3153)))</f>
        <v>#VALUE!</v>
      </c>
      <c r="Q3153" s="21" t="e">
        <f>IF(OR($B3153="",Q$3&lt;$D3153+Настройки!$B$7),0,MAX(0,$E3153-MAX(0,SUMIFS(Тех_Движение!$G$2:$G$5111,Тех_Движение!$D$2:$D$5111,$C3153,Тех_Движение!$B$2:$B$5111,"&lt;="&amp;Q$3)-$F3153)))</f>
        <v>#VALUE!</v>
      </c>
      <c r="R3153" s="21" t="str">
        <f t="shared" si="148"/>
        <v/>
      </c>
      <c r="S3153" s="23" t="str">
        <f>IF($B3153="","",VLOOKUP($C3153,Настройки!$A$11:$L$17,9,FALSE))</f>
        <v/>
      </c>
      <c r="T3153" s="23" t="str">
        <f t="shared" si="149"/>
        <v/>
      </c>
    </row>
    <row r="3154" spans="1:20" x14ac:dyDescent="0.3">
      <c r="A3154" s="20">
        <f>Тех_Движение!$A$3151</f>
        <v>3150</v>
      </c>
      <c r="B3154" s="20" t="str">
        <f>IF(Тех_Движение!$F$3151&gt;0,Тех_Движение!$I$3151,"")</f>
        <v/>
      </c>
      <c r="C3154" s="20" t="str">
        <f>IF($B3154="","",Тех_Движение!$D$3151)</f>
        <v/>
      </c>
      <c r="D3154" s="9" t="str">
        <f>IF($B3154="","",Тех_Движение!$B$3151)</f>
        <v/>
      </c>
      <c r="E3154" s="21" t="str">
        <f>IF($B3154="","",Тех_Движение!$F$3151)</f>
        <v/>
      </c>
      <c r="F3154" s="21" t="str">
        <f>IF($B3154="","",SUMIFS($E$5:$E3153,$C$5:$C3153,$C3154))</f>
        <v/>
      </c>
      <c r="G3154" s="21" t="str">
        <f>IF($B3154="","",MAX(0,$E3154-MAX(0,SUMIFS(Тех_Движение!$G$2:$G$5111,Тех_Движение!$D$2:$D$5111,$C3154,Тех_Движение!$B$2:$B$5111,"&lt;="&amp;Настройки!$B$5-1)-$F3154)))</f>
        <v/>
      </c>
      <c r="H3154" s="21" t="str">
        <f>IF($B3154="","",IF(AND($D3154&gt;=Настройки!$B$5,$D3154&lt;=Настройки!$B$6),$E3154,0))</f>
        <v/>
      </c>
      <c r="I3154" s="21" t="str">
        <f t="shared" si="147"/>
        <v/>
      </c>
      <c r="J3154" s="21" t="str">
        <f>IF($B3154="","",MAX(0,$E3154-MAX(0,SUMIFS(Тех_Движение!$G$2:$G$5111,Тех_Движение!$D$2:$D$5111,$C3154,Тех_Движение!$B$2:$B$5111,"&lt;="&amp;Настройки!$B$6)-$F3154)))</f>
        <v/>
      </c>
      <c r="K3154" s="21" t="e">
        <f>IF(OR($B3154="",K$3&lt;$D3154+Настройки!$B$7),0,MAX(0,$E3154-MAX(0,SUMIFS(Тех_Движение!$G$2:$G$5111,Тех_Движение!$D$2:$D$5111,$C3154,Тех_Движение!$B$2:$B$5111,"&lt;="&amp;K$3)-$F3154)))</f>
        <v>#VALUE!</v>
      </c>
      <c r="L3154" s="21" t="e">
        <f>IF(OR($B3154="",L$3&lt;$D3154+Настройки!$B$7),0,MAX(0,$E3154-MAX(0,SUMIFS(Тех_Движение!$G$2:$G$5111,Тех_Движение!$D$2:$D$5111,$C3154,Тех_Движение!$B$2:$B$5111,"&lt;="&amp;L$3)-$F3154)))</f>
        <v>#VALUE!</v>
      </c>
      <c r="M3154" s="21" t="e">
        <f>IF(OR($B3154="",M$3&lt;$D3154+Настройки!$B$7),0,MAX(0,$E3154-MAX(0,SUMIFS(Тех_Движение!$G$2:$G$5111,Тех_Движение!$D$2:$D$5111,$C3154,Тех_Движение!$B$2:$B$5111,"&lt;="&amp;M$3)-$F3154)))</f>
        <v>#VALUE!</v>
      </c>
      <c r="N3154" s="21" t="e">
        <f>IF(OR($B3154="",N$3&lt;$D3154+Настройки!$B$7),0,MAX(0,$E3154-MAX(0,SUMIFS(Тех_Движение!$G$2:$G$5111,Тех_Движение!$D$2:$D$5111,$C3154,Тех_Движение!$B$2:$B$5111,"&lt;="&amp;N$3)-$F3154)))</f>
        <v>#VALUE!</v>
      </c>
      <c r="O3154" s="21" t="e">
        <f>IF(OR($B3154="",O$3&lt;$D3154+Настройки!$B$7),0,MAX(0,$E3154-MAX(0,SUMIFS(Тех_Движение!$G$2:$G$5111,Тех_Движение!$D$2:$D$5111,$C3154,Тех_Движение!$B$2:$B$5111,"&lt;="&amp;O$3)-$F3154)))</f>
        <v>#VALUE!</v>
      </c>
      <c r="P3154" s="21" t="e">
        <f>IF(OR($B3154="",P$3&lt;$D3154+Настройки!$B$7),0,MAX(0,$E3154-MAX(0,SUMIFS(Тех_Движение!$G$2:$G$5111,Тех_Движение!$D$2:$D$5111,$C3154,Тех_Движение!$B$2:$B$5111,"&lt;="&amp;P$3)-$F3154)))</f>
        <v>#VALUE!</v>
      </c>
      <c r="Q3154" s="21" t="e">
        <f>IF(OR($B3154="",Q$3&lt;$D3154+Настройки!$B$7),0,MAX(0,$E3154-MAX(0,SUMIFS(Тех_Движение!$G$2:$G$5111,Тех_Движение!$D$2:$D$5111,$C3154,Тех_Движение!$B$2:$B$5111,"&lt;="&amp;Q$3)-$F3154)))</f>
        <v>#VALUE!</v>
      </c>
      <c r="R3154" s="21" t="str">
        <f t="shared" si="148"/>
        <v/>
      </c>
      <c r="S3154" s="23" t="str">
        <f>IF($B3154="","",VLOOKUP($C3154,Настройки!$A$11:$L$17,9,FALSE))</f>
        <v/>
      </c>
      <c r="T3154" s="23" t="str">
        <f t="shared" si="149"/>
        <v/>
      </c>
    </row>
    <row r="3155" spans="1:20" x14ac:dyDescent="0.3">
      <c r="A3155" s="20">
        <f>Тех_Движение!$A$3152</f>
        <v>3151</v>
      </c>
      <c r="B3155" s="20" t="str">
        <f>IF(Тех_Движение!$F$3152&gt;0,Тех_Движение!$I$3152,"")</f>
        <v/>
      </c>
      <c r="C3155" s="20" t="str">
        <f>IF($B3155="","",Тех_Движение!$D$3152)</f>
        <v/>
      </c>
      <c r="D3155" s="9" t="str">
        <f>IF($B3155="","",Тех_Движение!$B$3152)</f>
        <v/>
      </c>
      <c r="E3155" s="21" t="str">
        <f>IF($B3155="","",Тех_Движение!$F$3152)</f>
        <v/>
      </c>
      <c r="F3155" s="21" t="str">
        <f>IF($B3155="","",SUMIFS($E$5:$E3154,$C$5:$C3154,$C3155))</f>
        <v/>
      </c>
      <c r="G3155" s="21" t="str">
        <f>IF($B3155="","",MAX(0,$E3155-MAX(0,SUMIFS(Тех_Движение!$G$2:$G$5111,Тех_Движение!$D$2:$D$5111,$C3155,Тех_Движение!$B$2:$B$5111,"&lt;="&amp;Настройки!$B$5-1)-$F3155)))</f>
        <v/>
      </c>
      <c r="H3155" s="21" t="str">
        <f>IF($B3155="","",IF(AND($D3155&gt;=Настройки!$B$5,$D3155&lt;=Настройки!$B$6),$E3155,0))</f>
        <v/>
      </c>
      <c r="I3155" s="21" t="str">
        <f t="shared" si="147"/>
        <v/>
      </c>
      <c r="J3155" s="21" t="str">
        <f>IF($B3155="","",MAX(0,$E3155-MAX(0,SUMIFS(Тех_Движение!$G$2:$G$5111,Тех_Движение!$D$2:$D$5111,$C3155,Тех_Движение!$B$2:$B$5111,"&lt;="&amp;Настройки!$B$6)-$F3155)))</f>
        <v/>
      </c>
      <c r="K3155" s="21" t="e">
        <f>IF(OR($B3155="",K$3&lt;$D3155+Настройки!$B$7),0,MAX(0,$E3155-MAX(0,SUMIFS(Тех_Движение!$G$2:$G$5111,Тех_Движение!$D$2:$D$5111,$C3155,Тех_Движение!$B$2:$B$5111,"&lt;="&amp;K$3)-$F3155)))</f>
        <v>#VALUE!</v>
      </c>
      <c r="L3155" s="21" t="e">
        <f>IF(OR($B3155="",L$3&lt;$D3155+Настройки!$B$7),0,MAX(0,$E3155-MAX(0,SUMIFS(Тех_Движение!$G$2:$G$5111,Тех_Движение!$D$2:$D$5111,$C3155,Тех_Движение!$B$2:$B$5111,"&lt;="&amp;L$3)-$F3155)))</f>
        <v>#VALUE!</v>
      </c>
      <c r="M3155" s="21" t="e">
        <f>IF(OR($B3155="",M$3&lt;$D3155+Настройки!$B$7),0,MAX(0,$E3155-MAX(0,SUMIFS(Тех_Движение!$G$2:$G$5111,Тех_Движение!$D$2:$D$5111,$C3155,Тех_Движение!$B$2:$B$5111,"&lt;="&amp;M$3)-$F3155)))</f>
        <v>#VALUE!</v>
      </c>
      <c r="N3155" s="21" t="e">
        <f>IF(OR($B3155="",N$3&lt;$D3155+Настройки!$B$7),0,MAX(0,$E3155-MAX(0,SUMIFS(Тех_Движение!$G$2:$G$5111,Тех_Движение!$D$2:$D$5111,$C3155,Тех_Движение!$B$2:$B$5111,"&lt;="&amp;N$3)-$F3155)))</f>
        <v>#VALUE!</v>
      </c>
      <c r="O3155" s="21" t="e">
        <f>IF(OR($B3155="",O$3&lt;$D3155+Настройки!$B$7),0,MAX(0,$E3155-MAX(0,SUMIFS(Тех_Движение!$G$2:$G$5111,Тех_Движение!$D$2:$D$5111,$C3155,Тех_Движение!$B$2:$B$5111,"&lt;="&amp;O$3)-$F3155)))</f>
        <v>#VALUE!</v>
      </c>
      <c r="P3155" s="21" t="e">
        <f>IF(OR($B3155="",P$3&lt;$D3155+Настройки!$B$7),0,MAX(0,$E3155-MAX(0,SUMIFS(Тех_Движение!$G$2:$G$5111,Тех_Движение!$D$2:$D$5111,$C3155,Тех_Движение!$B$2:$B$5111,"&lt;="&amp;P$3)-$F3155)))</f>
        <v>#VALUE!</v>
      </c>
      <c r="Q3155" s="21" t="e">
        <f>IF(OR($B3155="",Q$3&lt;$D3155+Настройки!$B$7),0,MAX(0,$E3155-MAX(0,SUMIFS(Тех_Движение!$G$2:$G$5111,Тех_Движение!$D$2:$D$5111,$C3155,Тех_Движение!$B$2:$B$5111,"&lt;="&amp;Q$3)-$F3155)))</f>
        <v>#VALUE!</v>
      </c>
      <c r="R3155" s="21" t="str">
        <f t="shared" si="148"/>
        <v/>
      </c>
      <c r="S3155" s="23" t="str">
        <f>IF($B3155="","",VLOOKUP($C3155,Настройки!$A$11:$L$17,9,FALSE))</f>
        <v/>
      </c>
      <c r="T3155" s="23" t="str">
        <f t="shared" si="149"/>
        <v/>
      </c>
    </row>
    <row r="3156" spans="1:20" x14ac:dyDescent="0.3">
      <c r="A3156" s="20">
        <f>Тех_Движение!$A$3153</f>
        <v>3152</v>
      </c>
      <c r="B3156" s="20" t="str">
        <f>IF(Тех_Движение!$F$3153&gt;0,Тех_Движение!$I$3153,"")</f>
        <v/>
      </c>
      <c r="C3156" s="20" t="str">
        <f>IF($B3156="","",Тех_Движение!$D$3153)</f>
        <v/>
      </c>
      <c r="D3156" s="9" t="str">
        <f>IF($B3156="","",Тех_Движение!$B$3153)</f>
        <v/>
      </c>
      <c r="E3156" s="21" t="str">
        <f>IF($B3156="","",Тех_Движение!$F$3153)</f>
        <v/>
      </c>
      <c r="F3156" s="21" t="str">
        <f>IF($B3156="","",SUMIFS($E$5:$E3155,$C$5:$C3155,$C3156))</f>
        <v/>
      </c>
      <c r="G3156" s="21" t="str">
        <f>IF($B3156="","",MAX(0,$E3156-MAX(0,SUMIFS(Тех_Движение!$G$2:$G$5111,Тех_Движение!$D$2:$D$5111,$C3156,Тех_Движение!$B$2:$B$5111,"&lt;="&amp;Настройки!$B$5-1)-$F3156)))</f>
        <v/>
      </c>
      <c r="H3156" s="21" t="str">
        <f>IF($B3156="","",IF(AND($D3156&gt;=Настройки!$B$5,$D3156&lt;=Настройки!$B$6),$E3156,0))</f>
        <v/>
      </c>
      <c r="I3156" s="21" t="str">
        <f t="shared" si="147"/>
        <v/>
      </c>
      <c r="J3156" s="21" t="str">
        <f>IF($B3156="","",MAX(0,$E3156-MAX(0,SUMIFS(Тех_Движение!$G$2:$G$5111,Тех_Движение!$D$2:$D$5111,$C3156,Тех_Движение!$B$2:$B$5111,"&lt;="&amp;Настройки!$B$6)-$F3156)))</f>
        <v/>
      </c>
      <c r="K3156" s="21" t="e">
        <f>IF(OR($B3156="",K$3&lt;$D3156+Настройки!$B$7),0,MAX(0,$E3156-MAX(0,SUMIFS(Тех_Движение!$G$2:$G$5111,Тех_Движение!$D$2:$D$5111,$C3156,Тех_Движение!$B$2:$B$5111,"&lt;="&amp;K$3)-$F3156)))</f>
        <v>#VALUE!</v>
      </c>
      <c r="L3156" s="21" t="e">
        <f>IF(OR($B3156="",L$3&lt;$D3156+Настройки!$B$7),0,MAX(0,$E3156-MAX(0,SUMIFS(Тех_Движение!$G$2:$G$5111,Тех_Движение!$D$2:$D$5111,$C3156,Тех_Движение!$B$2:$B$5111,"&lt;="&amp;L$3)-$F3156)))</f>
        <v>#VALUE!</v>
      </c>
      <c r="M3156" s="21" t="e">
        <f>IF(OR($B3156="",M$3&lt;$D3156+Настройки!$B$7),0,MAX(0,$E3156-MAX(0,SUMIFS(Тех_Движение!$G$2:$G$5111,Тех_Движение!$D$2:$D$5111,$C3156,Тех_Движение!$B$2:$B$5111,"&lt;="&amp;M$3)-$F3156)))</f>
        <v>#VALUE!</v>
      </c>
      <c r="N3156" s="21" t="e">
        <f>IF(OR($B3156="",N$3&lt;$D3156+Настройки!$B$7),0,MAX(0,$E3156-MAX(0,SUMIFS(Тех_Движение!$G$2:$G$5111,Тех_Движение!$D$2:$D$5111,$C3156,Тех_Движение!$B$2:$B$5111,"&lt;="&amp;N$3)-$F3156)))</f>
        <v>#VALUE!</v>
      </c>
      <c r="O3156" s="21" t="e">
        <f>IF(OR($B3156="",O$3&lt;$D3156+Настройки!$B$7),0,MAX(0,$E3156-MAX(0,SUMIFS(Тех_Движение!$G$2:$G$5111,Тех_Движение!$D$2:$D$5111,$C3156,Тех_Движение!$B$2:$B$5111,"&lt;="&amp;O$3)-$F3156)))</f>
        <v>#VALUE!</v>
      </c>
      <c r="P3156" s="21" t="e">
        <f>IF(OR($B3156="",P$3&lt;$D3156+Настройки!$B$7),0,MAX(0,$E3156-MAX(0,SUMIFS(Тех_Движение!$G$2:$G$5111,Тех_Движение!$D$2:$D$5111,$C3156,Тех_Движение!$B$2:$B$5111,"&lt;="&amp;P$3)-$F3156)))</f>
        <v>#VALUE!</v>
      </c>
      <c r="Q3156" s="21" t="e">
        <f>IF(OR($B3156="",Q$3&lt;$D3156+Настройки!$B$7),0,MAX(0,$E3156-MAX(0,SUMIFS(Тех_Движение!$G$2:$G$5111,Тех_Движение!$D$2:$D$5111,$C3156,Тех_Движение!$B$2:$B$5111,"&lt;="&amp;Q$3)-$F3156)))</f>
        <v>#VALUE!</v>
      </c>
      <c r="R3156" s="21" t="str">
        <f t="shared" si="148"/>
        <v/>
      </c>
      <c r="S3156" s="23" t="str">
        <f>IF($B3156="","",VLOOKUP($C3156,Настройки!$A$11:$L$17,9,FALSE))</f>
        <v/>
      </c>
      <c r="T3156" s="23" t="str">
        <f t="shared" si="149"/>
        <v/>
      </c>
    </row>
    <row r="3157" spans="1:20" x14ac:dyDescent="0.3">
      <c r="A3157" s="20">
        <f>Тех_Движение!$A$3154</f>
        <v>3153</v>
      </c>
      <c r="B3157" s="20" t="str">
        <f>IF(Тех_Движение!$F$3154&gt;0,Тех_Движение!$I$3154,"")</f>
        <v/>
      </c>
      <c r="C3157" s="20" t="str">
        <f>IF($B3157="","",Тех_Движение!$D$3154)</f>
        <v/>
      </c>
      <c r="D3157" s="9" t="str">
        <f>IF($B3157="","",Тех_Движение!$B$3154)</f>
        <v/>
      </c>
      <c r="E3157" s="21" t="str">
        <f>IF($B3157="","",Тех_Движение!$F$3154)</f>
        <v/>
      </c>
      <c r="F3157" s="21" t="str">
        <f>IF($B3157="","",SUMIFS($E$5:$E3156,$C$5:$C3156,$C3157))</f>
        <v/>
      </c>
      <c r="G3157" s="21" t="str">
        <f>IF($B3157="","",MAX(0,$E3157-MAX(0,SUMIFS(Тех_Движение!$G$2:$G$5111,Тех_Движение!$D$2:$D$5111,$C3157,Тех_Движение!$B$2:$B$5111,"&lt;="&amp;Настройки!$B$5-1)-$F3157)))</f>
        <v/>
      </c>
      <c r="H3157" s="21" t="str">
        <f>IF($B3157="","",IF(AND($D3157&gt;=Настройки!$B$5,$D3157&lt;=Настройки!$B$6),$E3157,0))</f>
        <v/>
      </c>
      <c r="I3157" s="21" t="str">
        <f t="shared" si="147"/>
        <v/>
      </c>
      <c r="J3157" s="21" t="str">
        <f>IF($B3157="","",MAX(0,$E3157-MAX(0,SUMIFS(Тех_Движение!$G$2:$G$5111,Тех_Движение!$D$2:$D$5111,$C3157,Тех_Движение!$B$2:$B$5111,"&lt;="&amp;Настройки!$B$6)-$F3157)))</f>
        <v/>
      </c>
      <c r="K3157" s="21" t="e">
        <f>IF(OR($B3157="",K$3&lt;$D3157+Настройки!$B$7),0,MAX(0,$E3157-MAX(0,SUMIFS(Тех_Движение!$G$2:$G$5111,Тех_Движение!$D$2:$D$5111,$C3157,Тех_Движение!$B$2:$B$5111,"&lt;="&amp;K$3)-$F3157)))</f>
        <v>#VALUE!</v>
      </c>
      <c r="L3157" s="21" t="e">
        <f>IF(OR($B3157="",L$3&lt;$D3157+Настройки!$B$7),0,MAX(0,$E3157-MAX(0,SUMIFS(Тех_Движение!$G$2:$G$5111,Тех_Движение!$D$2:$D$5111,$C3157,Тех_Движение!$B$2:$B$5111,"&lt;="&amp;L$3)-$F3157)))</f>
        <v>#VALUE!</v>
      </c>
      <c r="M3157" s="21" t="e">
        <f>IF(OR($B3157="",M$3&lt;$D3157+Настройки!$B$7),0,MAX(0,$E3157-MAX(0,SUMIFS(Тех_Движение!$G$2:$G$5111,Тех_Движение!$D$2:$D$5111,$C3157,Тех_Движение!$B$2:$B$5111,"&lt;="&amp;M$3)-$F3157)))</f>
        <v>#VALUE!</v>
      </c>
      <c r="N3157" s="21" t="e">
        <f>IF(OR($B3157="",N$3&lt;$D3157+Настройки!$B$7),0,MAX(0,$E3157-MAX(0,SUMIFS(Тех_Движение!$G$2:$G$5111,Тех_Движение!$D$2:$D$5111,$C3157,Тех_Движение!$B$2:$B$5111,"&lt;="&amp;N$3)-$F3157)))</f>
        <v>#VALUE!</v>
      </c>
      <c r="O3157" s="21" t="e">
        <f>IF(OR($B3157="",O$3&lt;$D3157+Настройки!$B$7),0,MAX(0,$E3157-MAX(0,SUMIFS(Тех_Движение!$G$2:$G$5111,Тех_Движение!$D$2:$D$5111,$C3157,Тех_Движение!$B$2:$B$5111,"&lt;="&amp;O$3)-$F3157)))</f>
        <v>#VALUE!</v>
      </c>
      <c r="P3157" s="21" t="e">
        <f>IF(OR($B3157="",P$3&lt;$D3157+Настройки!$B$7),0,MAX(0,$E3157-MAX(0,SUMIFS(Тех_Движение!$G$2:$G$5111,Тех_Движение!$D$2:$D$5111,$C3157,Тех_Движение!$B$2:$B$5111,"&lt;="&amp;P$3)-$F3157)))</f>
        <v>#VALUE!</v>
      </c>
      <c r="Q3157" s="21" t="e">
        <f>IF(OR($B3157="",Q$3&lt;$D3157+Настройки!$B$7),0,MAX(0,$E3157-MAX(0,SUMIFS(Тех_Движение!$G$2:$G$5111,Тех_Движение!$D$2:$D$5111,$C3157,Тех_Движение!$B$2:$B$5111,"&lt;="&amp;Q$3)-$F3157)))</f>
        <v>#VALUE!</v>
      </c>
      <c r="R3157" s="21" t="str">
        <f t="shared" si="148"/>
        <v/>
      </c>
      <c r="S3157" s="23" t="str">
        <f>IF($B3157="","",VLOOKUP($C3157,Настройки!$A$11:$L$17,9,FALSE))</f>
        <v/>
      </c>
      <c r="T3157" s="23" t="str">
        <f t="shared" si="149"/>
        <v/>
      </c>
    </row>
    <row r="3158" spans="1:20" x14ac:dyDescent="0.3">
      <c r="A3158" s="20">
        <f>Тех_Движение!$A$3155</f>
        <v>3154</v>
      </c>
      <c r="B3158" s="20" t="str">
        <f>IF(Тех_Движение!$F$3155&gt;0,Тех_Движение!$I$3155,"")</f>
        <v/>
      </c>
      <c r="C3158" s="20" t="str">
        <f>IF($B3158="","",Тех_Движение!$D$3155)</f>
        <v/>
      </c>
      <c r="D3158" s="9" t="str">
        <f>IF($B3158="","",Тех_Движение!$B$3155)</f>
        <v/>
      </c>
      <c r="E3158" s="21" t="str">
        <f>IF($B3158="","",Тех_Движение!$F$3155)</f>
        <v/>
      </c>
      <c r="F3158" s="21" t="str">
        <f>IF($B3158="","",SUMIFS($E$5:$E3157,$C$5:$C3157,$C3158))</f>
        <v/>
      </c>
      <c r="G3158" s="21" t="str">
        <f>IF($B3158="","",MAX(0,$E3158-MAX(0,SUMIFS(Тех_Движение!$G$2:$G$5111,Тех_Движение!$D$2:$D$5111,$C3158,Тех_Движение!$B$2:$B$5111,"&lt;="&amp;Настройки!$B$5-1)-$F3158)))</f>
        <v/>
      </c>
      <c r="H3158" s="21" t="str">
        <f>IF($B3158="","",IF(AND($D3158&gt;=Настройки!$B$5,$D3158&lt;=Настройки!$B$6),$E3158,0))</f>
        <v/>
      </c>
      <c r="I3158" s="21" t="str">
        <f t="shared" si="147"/>
        <v/>
      </c>
      <c r="J3158" s="21" t="str">
        <f>IF($B3158="","",MAX(0,$E3158-MAX(0,SUMIFS(Тех_Движение!$G$2:$G$5111,Тех_Движение!$D$2:$D$5111,$C3158,Тех_Движение!$B$2:$B$5111,"&lt;="&amp;Настройки!$B$6)-$F3158)))</f>
        <v/>
      </c>
      <c r="K3158" s="21" t="e">
        <f>IF(OR($B3158="",K$3&lt;$D3158+Настройки!$B$7),0,MAX(0,$E3158-MAX(0,SUMIFS(Тех_Движение!$G$2:$G$5111,Тех_Движение!$D$2:$D$5111,$C3158,Тех_Движение!$B$2:$B$5111,"&lt;="&amp;K$3)-$F3158)))</f>
        <v>#VALUE!</v>
      </c>
      <c r="L3158" s="21" t="e">
        <f>IF(OR($B3158="",L$3&lt;$D3158+Настройки!$B$7),0,MAX(0,$E3158-MAX(0,SUMIFS(Тех_Движение!$G$2:$G$5111,Тех_Движение!$D$2:$D$5111,$C3158,Тех_Движение!$B$2:$B$5111,"&lt;="&amp;L$3)-$F3158)))</f>
        <v>#VALUE!</v>
      </c>
      <c r="M3158" s="21" t="e">
        <f>IF(OR($B3158="",M$3&lt;$D3158+Настройки!$B$7),0,MAX(0,$E3158-MAX(0,SUMIFS(Тех_Движение!$G$2:$G$5111,Тех_Движение!$D$2:$D$5111,$C3158,Тех_Движение!$B$2:$B$5111,"&lt;="&amp;M$3)-$F3158)))</f>
        <v>#VALUE!</v>
      </c>
      <c r="N3158" s="21" t="e">
        <f>IF(OR($B3158="",N$3&lt;$D3158+Настройки!$B$7),0,MAX(0,$E3158-MAX(0,SUMIFS(Тех_Движение!$G$2:$G$5111,Тех_Движение!$D$2:$D$5111,$C3158,Тех_Движение!$B$2:$B$5111,"&lt;="&amp;N$3)-$F3158)))</f>
        <v>#VALUE!</v>
      </c>
      <c r="O3158" s="21" t="e">
        <f>IF(OR($B3158="",O$3&lt;$D3158+Настройки!$B$7),0,MAX(0,$E3158-MAX(0,SUMIFS(Тех_Движение!$G$2:$G$5111,Тех_Движение!$D$2:$D$5111,$C3158,Тех_Движение!$B$2:$B$5111,"&lt;="&amp;O$3)-$F3158)))</f>
        <v>#VALUE!</v>
      </c>
      <c r="P3158" s="21" t="e">
        <f>IF(OR($B3158="",P$3&lt;$D3158+Настройки!$B$7),0,MAX(0,$E3158-MAX(0,SUMIFS(Тех_Движение!$G$2:$G$5111,Тех_Движение!$D$2:$D$5111,$C3158,Тех_Движение!$B$2:$B$5111,"&lt;="&amp;P$3)-$F3158)))</f>
        <v>#VALUE!</v>
      </c>
      <c r="Q3158" s="21" t="e">
        <f>IF(OR($B3158="",Q$3&lt;$D3158+Настройки!$B$7),0,MAX(0,$E3158-MAX(0,SUMIFS(Тех_Движение!$G$2:$G$5111,Тех_Движение!$D$2:$D$5111,$C3158,Тех_Движение!$B$2:$B$5111,"&lt;="&amp;Q$3)-$F3158)))</f>
        <v>#VALUE!</v>
      </c>
      <c r="R3158" s="21" t="str">
        <f t="shared" si="148"/>
        <v/>
      </c>
      <c r="S3158" s="23" t="str">
        <f>IF($B3158="","",VLOOKUP($C3158,Настройки!$A$11:$L$17,9,FALSE))</f>
        <v/>
      </c>
      <c r="T3158" s="23" t="str">
        <f t="shared" si="149"/>
        <v/>
      </c>
    </row>
    <row r="3159" spans="1:20" x14ac:dyDescent="0.3">
      <c r="A3159" s="20">
        <f>Тех_Движение!$A$3156</f>
        <v>3155</v>
      </c>
      <c r="B3159" s="20" t="str">
        <f>IF(Тех_Движение!$F$3156&gt;0,Тех_Движение!$I$3156,"")</f>
        <v/>
      </c>
      <c r="C3159" s="20" t="str">
        <f>IF($B3159="","",Тех_Движение!$D$3156)</f>
        <v/>
      </c>
      <c r="D3159" s="9" t="str">
        <f>IF($B3159="","",Тех_Движение!$B$3156)</f>
        <v/>
      </c>
      <c r="E3159" s="21" t="str">
        <f>IF($B3159="","",Тех_Движение!$F$3156)</f>
        <v/>
      </c>
      <c r="F3159" s="21" t="str">
        <f>IF($B3159="","",SUMIFS($E$5:$E3158,$C$5:$C3158,$C3159))</f>
        <v/>
      </c>
      <c r="G3159" s="21" t="str">
        <f>IF($B3159="","",MAX(0,$E3159-MAX(0,SUMIFS(Тех_Движение!$G$2:$G$5111,Тех_Движение!$D$2:$D$5111,$C3159,Тех_Движение!$B$2:$B$5111,"&lt;="&amp;Настройки!$B$5-1)-$F3159)))</f>
        <v/>
      </c>
      <c r="H3159" s="21" t="str">
        <f>IF($B3159="","",IF(AND($D3159&gt;=Настройки!$B$5,$D3159&lt;=Настройки!$B$6),$E3159,0))</f>
        <v/>
      </c>
      <c r="I3159" s="21" t="str">
        <f t="shared" si="147"/>
        <v/>
      </c>
      <c r="J3159" s="21" t="str">
        <f>IF($B3159="","",MAX(0,$E3159-MAX(0,SUMIFS(Тех_Движение!$G$2:$G$5111,Тех_Движение!$D$2:$D$5111,$C3159,Тех_Движение!$B$2:$B$5111,"&lt;="&amp;Настройки!$B$6)-$F3159)))</f>
        <v/>
      </c>
      <c r="K3159" s="21" t="e">
        <f>IF(OR($B3159="",K$3&lt;$D3159+Настройки!$B$7),0,MAX(0,$E3159-MAX(0,SUMIFS(Тех_Движение!$G$2:$G$5111,Тех_Движение!$D$2:$D$5111,$C3159,Тех_Движение!$B$2:$B$5111,"&lt;="&amp;K$3)-$F3159)))</f>
        <v>#VALUE!</v>
      </c>
      <c r="L3159" s="21" t="e">
        <f>IF(OR($B3159="",L$3&lt;$D3159+Настройки!$B$7),0,MAX(0,$E3159-MAX(0,SUMIFS(Тех_Движение!$G$2:$G$5111,Тех_Движение!$D$2:$D$5111,$C3159,Тех_Движение!$B$2:$B$5111,"&lt;="&amp;L$3)-$F3159)))</f>
        <v>#VALUE!</v>
      </c>
      <c r="M3159" s="21" t="e">
        <f>IF(OR($B3159="",M$3&lt;$D3159+Настройки!$B$7),0,MAX(0,$E3159-MAX(0,SUMIFS(Тех_Движение!$G$2:$G$5111,Тех_Движение!$D$2:$D$5111,$C3159,Тех_Движение!$B$2:$B$5111,"&lt;="&amp;M$3)-$F3159)))</f>
        <v>#VALUE!</v>
      </c>
      <c r="N3159" s="21" t="e">
        <f>IF(OR($B3159="",N$3&lt;$D3159+Настройки!$B$7),0,MAX(0,$E3159-MAX(0,SUMIFS(Тех_Движение!$G$2:$G$5111,Тех_Движение!$D$2:$D$5111,$C3159,Тех_Движение!$B$2:$B$5111,"&lt;="&amp;N$3)-$F3159)))</f>
        <v>#VALUE!</v>
      </c>
      <c r="O3159" s="21" t="e">
        <f>IF(OR($B3159="",O$3&lt;$D3159+Настройки!$B$7),0,MAX(0,$E3159-MAX(0,SUMIFS(Тех_Движение!$G$2:$G$5111,Тех_Движение!$D$2:$D$5111,$C3159,Тех_Движение!$B$2:$B$5111,"&lt;="&amp;O$3)-$F3159)))</f>
        <v>#VALUE!</v>
      </c>
      <c r="P3159" s="21" t="e">
        <f>IF(OR($B3159="",P$3&lt;$D3159+Настройки!$B$7),0,MAX(0,$E3159-MAX(0,SUMIFS(Тех_Движение!$G$2:$G$5111,Тех_Движение!$D$2:$D$5111,$C3159,Тех_Движение!$B$2:$B$5111,"&lt;="&amp;P$3)-$F3159)))</f>
        <v>#VALUE!</v>
      </c>
      <c r="Q3159" s="21" t="e">
        <f>IF(OR($B3159="",Q$3&lt;$D3159+Настройки!$B$7),0,MAX(0,$E3159-MAX(0,SUMIFS(Тех_Движение!$G$2:$G$5111,Тех_Движение!$D$2:$D$5111,$C3159,Тех_Движение!$B$2:$B$5111,"&lt;="&amp;Q$3)-$F3159)))</f>
        <v>#VALUE!</v>
      </c>
      <c r="R3159" s="21" t="str">
        <f t="shared" si="148"/>
        <v/>
      </c>
      <c r="S3159" s="23" t="str">
        <f>IF($B3159="","",VLOOKUP($C3159,Настройки!$A$11:$L$17,9,FALSE))</f>
        <v/>
      </c>
      <c r="T3159" s="23" t="str">
        <f t="shared" si="149"/>
        <v/>
      </c>
    </row>
    <row r="3160" spans="1:20" x14ac:dyDescent="0.3">
      <c r="A3160" s="20">
        <f>Тех_Движение!$A$3157</f>
        <v>3156</v>
      </c>
      <c r="B3160" s="20" t="str">
        <f>IF(Тех_Движение!$F$3157&gt;0,Тех_Движение!$I$3157,"")</f>
        <v/>
      </c>
      <c r="C3160" s="20" t="str">
        <f>IF($B3160="","",Тех_Движение!$D$3157)</f>
        <v/>
      </c>
      <c r="D3160" s="9" t="str">
        <f>IF($B3160="","",Тех_Движение!$B$3157)</f>
        <v/>
      </c>
      <c r="E3160" s="21" t="str">
        <f>IF($B3160="","",Тех_Движение!$F$3157)</f>
        <v/>
      </c>
      <c r="F3160" s="21" t="str">
        <f>IF($B3160="","",SUMIFS($E$5:$E3159,$C$5:$C3159,$C3160))</f>
        <v/>
      </c>
      <c r="G3160" s="21" t="str">
        <f>IF($B3160="","",MAX(0,$E3160-MAX(0,SUMIFS(Тех_Движение!$G$2:$G$5111,Тех_Движение!$D$2:$D$5111,$C3160,Тех_Движение!$B$2:$B$5111,"&lt;="&amp;Настройки!$B$5-1)-$F3160)))</f>
        <v/>
      </c>
      <c r="H3160" s="21" t="str">
        <f>IF($B3160="","",IF(AND($D3160&gt;=Настройки!$B$5,$D3160&lt;=Настройки!$B$6),$E3160,0))</f>
        <v/>
      </c>
      <c r="I3160" s="21" t="str">
        <f t="shared" si="147"/>
        <v/>
      </c>
      <c r="J3160" s="21" t="str">
        <f>IF($B3160="","",MAX(0,$E3160-MAX(0,SUMIFS(Тех_Движение!$G$2:$G$5111,Тех_Движение!$D$2:$D$5111,$C3160,Тех_Движение!$B$2:$B$5111,"&lt;="&amp;Настройки!$B$6)-$F3160)))</f>
        <v/>
      </c>
      <c r="K3160" s="21" t="e">
        <f>IF(OR($B3160="",K$3&lt;$D3160+Настройки!$B$7),0,MAX(0,$E3160-MAX(0,SUMIFS(Тех_Движение!$G$2:$G$5111,Тех_Движение!$D$2:$D$5111,$C3160,Тех_Движение!$B$2:$B$5111,"&lt;="&amp;K$3)-$F3160)))</f>
        <v>#VALUE!</v>
      </c>
      <c r="L3160" s="21" t="e">
        <f>IF(OR($B3160="",L$3&lt;$D3160+Настройки!$B$7),0,MAX(0,$E3160-MAX(0,SUMIFS(Тех_Движение!$G$2:$G$5111,Тех_Движение!$D$2:$D$5111,$C3160,Тех_Движение!$B$2:$B$5111,"&lt;="&amp;L$3)-$F3160)))</f>
        <v>#VALUE!</v>
      </c>
      <c r="M3160" s="21" t="e">
        <f>IF(OR($B3160="",M$3&lt;$D3160+Настройки!$B$7),0,MAX(0,$E3160-MAX(0,SUMIFS(Тех_Движение!$G$2:$G$5111,Тех_Движение!$D$2:$D$5111,$C3160,Тех_Движение!$B$2:$B$5111,"&lt;="&amp;M$3)-$F3160)))</f>
        <v>#VALUE!</v>
      </c>
      <c r="N3160" s="21" t="e">
        <f>IF(OR($B3160="",N$3&lt;$D3160+Настройки!$B$7),0,MAX(0,$E3160-MAX(0,SUMIFS(Тех_Движение!$G$2:$G$5111,Тех_Движение!$D$2:$D$5111,$C3160,Тех_Движение!$B$2:$B$5111,"&lt;="&amp;N$3)-$F3160)))</f>
        <v>#VALUE!</v>
      </c>
      <c r="O3160" s="21" t="e">
        <f>IF(OR($B3160="",O$3&lt;$D3160+Настройки!$B$7),0,MAX(0,$E3160-MAX(0,SUMIFS(Тех_Движение!$G$2:$G$5111,Тех_Движение!$D$2:$D$5111,$C3160,Тех_Движение!$B$2:$B$5111,"&lt;="&amp;O$3)-$F3160)))</f>
        <v>#VALUE!</v>
      </c>
      <c r="P3160" s="21" t="e">
        <f>IF(OR($B3160="",P$3&lt;$D3160+Настройки!$B$7),0,MAX(0,$E3160-MAX(0,SUMIFS(Тех_Движение!$G$2:$G$5111,Тех_Движение!$D$2:$D$5111,$C3160,Тех_Движение!$B$2:$B$5111,"&lt;="&amp;P$3)-$F3160)))</f>
        <v>#VALUE!</v>
      </c>
      <c r="Q3160" s="21" t="e">
        <f>IF(OR($B3160="",Q$3&lt;$D3160+Настройки!$B$7),0,MAX(0,$E3160-MAX(0,SUMIFS(Тех_Движение!$G$2:$G$5111,Тех_Движение!$D$2:$D$5111,$C3160,Тех_Движение!$B$2:$B$5111,"&lt;="&amp;Q$3)-$F3160)))</f>
        <v>#VALUE!</v>
      </c>
      <c r="R3160" s="21" t="str">
        <f t="shared" si="148"/>
        <v/>
      </c>
      <c r="S3160" s="23" t="str">
        <f>IF($B3160="","",VLOOKUP($C3160,Настройки!$A$11:$L$17,9,FALSE))</f>
        <v/>
      </c>
      <c r="T3160" s="23" t="str">
        <f t="shared" si="149"/>
        <v/>
      </c>
    </row>
    <row r="3161" spans="1:20" x14ac:dyDescent="0.3">
      <c r="A3161" s="20">
        <f>Тех_Движение!$A$3158</f>
        <v>3157</v>
      </c>
      <c r="B3161" s="20" t="str">
        <f>IF(Тех_Движение!$F$3158&gt;0,Тех_Движение!$I$3158,"")</f>
        <v/>
      </c>
      <c r="C3161" s="20" t="str">
        <f>IF($B3161="","",Тех_Движение!$D$3158)</f>
        <v/>
      </c>
      <c r="D3161" s="9" t="str">
        <f>IF($B3161="","",Тех_Движение!$B$3158)</f>
        <v/>
      </c>
      <c r="E3161" s="21" t="str">
        <f>IF($B3161="","",Тех_Движение!$F$3158)</f>
        <v/>
      </c>
      <c r="F3161" s="21" t="str">
        <f>IF($B3161="","",SUMIFS($E$5:$E3160,$C$5:$C3160,$C3161))</f>
        <v/>
      </c>
      <c r="G3161" s="21" t="str">
        <f>IF($B3161="","",MAX(0,$E3161-MAX(0,SUMIFS(Тех_Движение!$G$2:$G$5111,Тех_Движение!$D$2:$D$5111,$C3161,Тех_Движение!$B$2:$B$5111,"&lt;="&amp;Настройки!$B$5-1)-$F3161)))</f>
        <v/>
      </c>
      <c r="H3161" s="21" t="str">
        <f>IF($B3161="","",IF(AND($D3161&gt;=Настройки!$B$5,$D3161&lt;=Настройки!$B$6),$E3161,0))</f>
        <v/>
      </c>
      <c r="I3161" s="21" t="str">
        <f t="shared" si="147"/>
        <v/>
      </c>
      <c r="J3161" s="21" t="str">
        <f>IF($B3161="","",MAX(0,$E3161-MAX(0,SUMIFS(Тех_Движение!$G$2:$G$5111,Тех_Движение!$D$2:$D$5111,$C3161,Тех_Движение!$B$2:$B$5111,"&lt;="&amp;Настройки!$B$6)-$F3161)))</f>
        <v/>
      </c>
      <c r="K3161" s="21" t="e">
        <f>IF(OR($B3161="",K$3&lt;$D3161+Настройки!$B$7),0,MAX(0,$E3161-MAX(0,SUMIFS(Тех_Движение!$G$2:$G$5111,Тех_Движение!$D$2:$D$5111,$C3161,Тех_Движение!$B$2:$B$5111,"&lt;="&amp;K$3)-$F3161)))</f>
        <v>#VALUE!</v>
      </c>
      <c r="L3161" s="21" t="e">
        <f>IF(OR($B3161="",L$3&lt;$D3161+Настройки!$B$7),0,MAX(0,$E3161-MAX(0,SUMIFS(Тех_Движение!$G$2:$G$5111,Тех_Движение!$D$2:$D$5111,$C3161,Тех_Движение!$B$2:$B$5111,"&lt;="&amp;L$3)-$F3161)))</f>
        <v>#VALUE!</v>
      </c>
      <c r="M3161" s="21" t="e">
        <f>IF(OR($B3161="",M$3&lt;$D3161+Настройки!$B$7),0,MAX(0,$E3161-MAX(0,SUMIFS(Тех_Движение!$G$2:$G$5111,Тех_Движение!$D$2:$D$5111,$C3161,Тех_Движение!$B$2:$B$5111,"&lt;="&amp;M$3)-$F3161)))</f>
        <v>#VALUE!</v>
      </c>
      <c r="N3161" s="21" t="e">
        <f>IF(OR($B3161="",N$3&lt;$D3161+Настройки!$B$7),0,MAX(0,$E3161-MAX(0,SUMIFS(Тех_Движение!$G$2:$G$5111,Тех_Движение!$D$2:$D$5111,$C3161,Тех_Движение!$B$2:$B$5111,"&lt;="&amp;N$3)-$F3161)))</f>
        <v>#VALUE!</v>
      </c>
      <c r="O3161" s="21" t="e">
        <f>IF(OR($B3161="",O$3&lt;$D3161+Настройки!$B$7),0,MAX(0,$E3161-MAX(0,SUMIFS(Тех_Движение!$G$2:$G$5111,Тех_Движение!$D$2:$D$5111,$C3161,Тех_Движение!$B$2:$B$5111,"&lt;="&amp;O$3)-$F3161)))</f>
        <v>#VALUE!</v>
      </c>
      <c r="P3161" s="21" t="e">
        <f>IF(OR($B3161="",P$3&lt;$D3161+Настройки!$B$7),0,MAX(0,$E3161-MAX(0,SUMIFS(Тех_Движение!$G$2:$G$5111,Тех_Движение!$D$2:$D$5111,$C3161,Тех_Движение!$B$2:$B$5111,"&lt;="&amp;P$3)-$F3161)))</f>
        <v>#VALUE!</v>
      </c>
      <c r="Q3161" s="21" t="e">
        <f>IF(OR($B3161="",Q$3&lt;$D3161+Настройки!$B$7),0,MAX(0,$E3161-MAX(0,SUMIFS(Тех_Движение!$G$2:$G$5111,Тех_Движение!$D$2:$D$5111,$C3161,Тех_Движение!$B$2:$B$5111,"&lt;="&amp;Q$3)-$F3161)))</f>
        <v>#VALUE!</v>
      </c>
      <c r="R3161" s="21" t="str">
        <f t="shared" si="148"/>
        <v/>
      </c>
      <c r="S3161" s="23" t="str">
        <f>IF($B3161="","",VLOOKUP($C3161,Настройки!$A$11:$L$17,9,FALSE))</f>
        <v/>
      </c>
      <c r="T3161" s="23" t="str">
        <f t="shared" si="149"/>
        <v/>
      </c>
    </row>
    <row r="3162" spans="1:20" x14ac:dyDescent="0.3">
      <c r="A3162" s="20">
        <f>Тех_Движение!$A$3159</f>
        <v>3158</v>
      </c>
      <c r="B3162" s="20" t="str">
        <f>IF(Тех_Движение!$F$3159&gt;0,Тех_Движение!$I$3159,"")</f>
        <v/>
      </c>
      <c r="C3162" s="20" t="str">
        <f>IF($B3162="","",Тех_Движение!$D$3159)</f>
        <v/>
      </c>
      <c r="D3162" s="9" t="str">
        <f>IF($B3162="","",Тех_Движение!$B$3159)</f>
        <v/>
      </c>
      <c r="E3162" s="21" t="str">
        <f>IF($B3162="","",Тех_Движение!$F$3159)</f>
        <v/>
      </c>
      <c r="F3162" s="21" t="str">
        <f>IF($B3162="","",SUMIFS($E$5:$E3161,$C$5:$C3161,$C3162))</f>
        <v/>
      </c>
      <c r="G3162" s="21" t="str">
        <f>IF($B3162="","",MAX(0,$E3162-MAX(0,SUMIFS(Тех_Движение!$G$2:$G$5111,Тех_Движение!$D$2:$D$5111,$C3162,Тех_Движение!$B$2:$B$5111,"&lt;="&amp;Настройки!$B$5-1)-$F3162)))</f>
        <v/>
      </c>
      <c r="H3162" s="21" t="str">
        <f>IF($B3162="","",IF(AND($D3162&gt;=Настройки!$B$5,$D3162&lt;=Настройки!$B$6),$E3162,0))</f>
        <v/>
      </c>
      <c r="I3162" s="21" t="str">
        <f t="shared" si="147"/>
        <v/>
      </c>
      <c r="J3162" s="21" t="str">
        <f>IF($B3162="","",MAX(0,$E3162-MAX(0,SUMIFS(Тех_Движение!$G$2:$G$5111,Тех_Движение!$D$2:$D$5111,$C3162,Тех_Движение!$B$2:$B$5111,"&lt;="&amp;Настройки!$B$6)-$F3162)))</f>
        <v/>
      </c>
      <c r="K3162" s="21" t="e">
        <f>IF(OR($B3162="",K$3&lt;$D3162+Настройки!$B$7),0,MAX(0,$E3162-MAX(0,SUMIFS(Тех_Движение!$G$2:$G$5111,Тех_Движение!$D$2:$D$5111,$C3162,Тех_Движение!$B$2:$B$5111,"&lt;="&amp;K$3)-$F3162)))</f>
        <v>#VALUE!</v>
      </c>
      <c r="L3162" s="21" t="e">
        <f>IF(OR($B3162="",L$3&lt;$D3162+Настройки!$B$7),0,MAX(0,$E3162-MAX(0,SUMIFS(Тех_Движение!$G$2:$G$5111,Тех_Движение!$D$2:$D$5111,$C3162,Тех_Движение!$B$2:$B$5111,"&lt;="&amp;L$3)-$F3162)))</f>
        <v>#VALUE!</v>
      </c>
      <c r="M3162" s="21" t="e">
        <f>IF(OR($B3162="",M$3&lt;$D3162+Настройки!$B$7),0,MAX(0,$E3162-MAX(0,SUMIFS(Тех_Движение!$G$2:$G$5111,Тех_Движение!$D$2:$D$5111,$C3162,Тех_Движение!$B$2:$B$5111,"&lt;="&amp;M$3)-$F3162)))</f>
        <v>#VALUE!</v>
      </c>
      <c r="N3162" s="21" t="e">
        <f>IF(OR($B3162="",N$3&lt;$D3162+Настройки!$B$7),0,MAX(0,$E3162-MAX(0,SUMIFS(Тех_Движение!$G$2:$G$5111,Тех_Движение!$D$2:$D$5111,$C3162,Тех_Движение!$B$2:$B$5111,"&lt;="&amp;N$3)-$F3162)))</f>
        <v>#VALUE!</v>
      </c>
      <c r="O3162" s="21" t="e">
        <f>IF(OR($B3162="",O$3&lt;$D3162+Настройки!$B$7),0,MAX(0,$E3162-MAX(0,SUMIFS(Тех_Движение!$G$2:$G$5111,Тех_Движение!$D$2:$D$5111,$C3162,Тех_Движение!$B$2:$B$5111,"&lt;="&amp;O$3)-$F3162)))</f>
        <v>#VALUE!</v>
      </c>
      <c r="P3162" s="21" t="e">
        <f>IF(OR($B3162="",P$3&lt;$D3162+Настройки!$B$7),0,MAX(0,$E3162-MAX(0,SUMIFS(Тех_Движение!$G$2:$G$5111,Тех_Движение!$D$2:$D$5111,$C3162,Тех_Движение!$B$2:$B$5111,"&lt;="&amp;P$3)-$F3162)))</f>
        <v>#VALUE!</v>
      </c>
      <c r="Q3162" s="21" t="e">
        <f>IF(OR($B3162="",Q$3&lt;$D3162+Настройки!$B$7),0,MAX(0,$E3162-MAX(0,SUMIFS(Тех_Движение!$G$2:$G$5111,Тех_Движение!$D$2:$D$5111,$C3162,Тех_Движение!$B$2:$B$5111,"&lt;="&amp;Q$3)-$F3162)))</f>
        <v>#VALUE!</v>
      </c>
      <c r="R3162" s="21" t="str">
        <f t="shared" si="148"/>
        <v/>
      </c>
      <c r="S3162" s="23" t="str">
        <f>IF($B3162="","",VLOOKUP($C3162,Настройки!$A$11:$L$17,9,FALSE))</f>
        <v/>
      </c>
      <c r="T3162" s="23" t="str">
        <f t="shared" si="149"/>
        <v/>
      </c>
    </row>
    <row r="3163" spans="1:20" x14ac:dyDescent="0.3">
      <c r="A3163" s="20">
        <f>Тех_Движение!$A$3160</f>
        <v>3159</v>
      </c>
      <c r="B3163" s="20" t="str">
        <f>IF(Тех_Движение!$F$3160&gt;0,Тех_Движение!$I$3160,"")</f>
        <v/>
      </c>
      <c r="C3163" s="20" t="str">
        <f>IF($B3163="","",Тех_Движение!$D$3160)</f>
        <v/>
      </c>
      <c r="D3163" s="9" t="str">
        <f>IF($B3163="","",Тех_Движение!$B$3160)</f>
        <v/>
      </c>
      <c r="E3163" s="21" t="str">
        <f>IF($B3163="","",Тех_Движение!$F$3160)</f>
        <v/>
      </c>
      <c r="F3163" s="21" t="str">
        <f>IF($B3163="","",SUMIFS($E$5:$E3162,$C$5:$C3162,$C3163))</f>
        <v/>
      </c>
      <c r="G3163" s="21" t="str">
        <f>IF($B3163="","",MAX(0,$E3163-MAX(0,SUMIFS(Тех_Движение!$G$2:$G$5111,Тех_Движение!$D$2:$D$5111,$C3163,Тех_Движение!$B$2:$B$5111,"&lt;="&amp;Настройки!$B$5-1)-$F3163)))</f>
        <v/>
      </c>
      <c r="H3163" s="21" t="str">
        <f>IF($B3163="","",IF(AND($D3163&gt;=Настройки!$B$5,$D3163&lt;=Настройки!$B$6),$E3163,0))</f>
        <v/>
      </c>
      <c r="I3163" s="21" t="str">
        <f t="shared" si="147"/>
        <v/>
      </c>
      <c r="J3163" s="21" t="str">
        <f>IF($B3163="","",MAX(0,$E3163-MAX(0,SUMIFS(Тех_Движение!$G$2:$G$5111,Тех_Движение!$D$2:$D$5111,$C3163,Тех_Движение!$B$2:$B$5111,"&lt;="&amp;Настройки!$B$6)-$F3163)))</f>
        <v/>
      </c>
      <c r="K3163" s="21" t="e">
        <f>IF(OR($B3163="",K$3&lt;$D3163+Настройки!$B$7),0,MAX(0,$E3163-MAX(0,SUMIFS(Тех_Движение!$G$2:$G$5111,Тех_Движение!$D$2:$D$5111,$C3163,Тех_Движение!$B$2:$B$5111,"&lt;="&amp;K$3)-$F3163)))</f>
        <v>#VALUE!</v>
      </c>
      <c r="L3163" s="21" t="e">
        <f>IF(OR($B3163="",L$3&lt;$D3163+Настройки!$B$7),0,MAX(0,$E3163-MAX(0,SUMIFS(Тех_Движение!$G$2:$G$5111,Тех_Движение!$D$2:$D$5111,$C3163,Тех_Движение!$B$2:$B$5111,"&lt;="&amp;L$3)-$F3163)))</f>
        <v>#VALUE!</v>
      </c>
      <c r="M3163" s="21" t="e">
        <f>IF(OR($B3163="",M$3&lt;$D3163+Настройки!$B$7),0,MAX(0,$E3163-MAX(0,SUMIFS(Тех_Движение!$G$2:$G$5111,Тех_Движение!$D$2:$D$5111,$C3163,Тех_Движение!$B$2:$B$5111,"&lt;="&amp;M$3)-$F3163)))</f>
        <v>#VALUE!</v>
      </c>
      <c r="N3163" s="21" t="e">
        <f>IF(OR($B3163="",N$3&lt;$D3163+Настройки!$B$7),0,MAX(0,$E3163-MAX(0,SUMIFS(Тех_Движение!$G$2:$G$5111,Тех_Движение!$D$2:$D$5111,$C3163,Тех_Движение!$B$2:$B$5111,"&lt;="&amp;N$3)-$F3163)))</f>
        <v>#VALUE!</v>
      </c>
      <c r="O3163" s="21" t="e">
        <f>IF(OR($B3163="",O$3&lt;$D3163+Настройки!$B$7),0,MAX(0,$E3163-MAX(0,SUMIFS(Тех_Движение!$G$2:$G$5111,Тех_Движение!$D$2:$D$5111,$C3163,Тех_Движение!$B$2:$B$5111,"&lt;="&amp;O$3)-$F3163)))</f>
        <v>#VALUE!</v>
      </c>
      <c r="P3163" s="21" t="e">
        <f>IF(OR($B3163="",P$3&lt;$D3163+Настройки!$B$7),0,MAX(0,$E3163-MAX(0,SUMIFS(Тех_Движение!$G$2:$G$5111,Тех_Движение!$D$2:$D$5111,$C3163,Тех_Движение!$B$2:$B$5111,"&lt;="&amp;P$3)-$F3163)))</f>
        <v>#VALUE!</v>
      </c>
      <c r="Q3163" s="21" t="e">
        <f>IF(OR($B3163="",Q$3&lt;$D3163+Настройки!$B$7),0,MAX(0,$E3163-MAX(0,SUMIFS(Тех_Движение!$G$2:$G$5111,Тех_Движение!$D$2:$D$5111,$C3163,Тех_Движение!$B$2:$B$5111,"&lt;="&amp;Q$3)-$F3163)))</f>
        <v>#VALUE!</v>
      </c>
      <c r="R3163" s="21" t="str">
        <f t="shared" si="148"/>
        <v/>
      </c>
      <c r="S3163" s="23" t="str">
        <f>IF($B3163="","",VLOOKUP($C3163,Настройки!$A$11:$L$17,9,FALSE))</f>
        <v/>
      </c>
      <c r="T3163" s="23" t="str">
        <f t="shared" si="149"/>
        <v/>
      </c>
    </row>
    <row r="3164" spans="1:20" x14ac:dyDescent="0.3">
      <c r="A3164" s="20">
        <f>Тех_Движение!$A$3161</f>
        <v>3160</v>
      </c>
      <c r="B3164" s="20" t="str">
        <f>IF(Тех_Движение!$F$3161&gt;0,Тех_Движение!$I$3161,"")</f>
        <v/>
      </c>
      <c r="C3164" s="20" t="str">
        <f>IF($B3164="","",Тех_Движение!$D$3161)</f>
        <v/>
      </c>
      <c r="D3164" s="9" t="str">
        <f>IF($B3164="","",Тех_Движение!$B$3161)</f>
        <v/>
      </c>
      <c r="E3164" s="21" t="str">
        <f>IF($B3164="","",Тех_Движение!$F$3161)</f>
        <v/>
      </c>
      <c r="F3164" s="21" t="str">
        <f>IF($B3164="","",SUMIFS($E$5:$E3163,$C$5:$C3163,$C3164))</f>
        <v/>
      </c>
      <c r="G3164" s="21" t="str">
        <f>IF($B3164="","",MAX(0,$E3164-MAX(0,SUMIFS(Тех_Движение!$G$2:$G$5111,Тех_Движение!$D$2:$D$5111,$C3164,Тех_Движение!$B$2:$B$5111,"&lt;="&amp;Настройки!$B$5-1)-$F3164)))</f>
        <v/>
      </c>
      <c r="H3164" s="21" t="str">
        <f>IF($B3164="","",IF(AND($D3164&gt;=Настройки!$B$5,$D3164&lt;=Настройки!$B$6),$E3164,0))</f>
        <v/>
      </c>
      <c r="I3164" s="21" t="str">
        <f t="shared" si="147"/>
        <v/>
      </c>
      <c r="J3164" s="21" t="str">
        <f>IF($B3164="","",MAX(0,$E3164-MAX(0,SUMIFS(Тех_Движение!$G$2:$G$5111,Тех_Движение!$D$2:$D$5111,$C3164,Тех_Движение!$B$2:$B$5111,"&lt;="&amp;Настройки!$B$6)-$F3164)))</f>
        <v/>
      </c>
      <c r="K3164" s="21" t="e">
        <f>IF(OR($B3164="",K$3&lt;$D3164+Настройки!$B$7),0,MAX(0,$E3164-MAX(0,SUMIFS(Тех_Движение!$G$2:$G$5111,Тех_Движение!$D$2:$D$5111,$C3164,Тех_Движение!$B$2:$B$5111,"&lt;="&amp;K$3)-$F3164)))</f>
        <v>#VALUE!</v>
      </c>
      <c r="L3164" s="21" t="e">
        <f>IF(OR($B3164="",L$3&lt;$D3164+Настройки!$B$7),0,MAX(0,$E3164-MAX(0,SUMIFS(Тех_Движение!$G$2:$G$5111,Тех_Движение!$D$2:$D$5111,$C3164,Тех_Движение!$B$2:$B$5111,"&lt;="&amp;L$3)-$F3164)))</f>
        <v>#VALUE!</v>
      </c>
      <c r="M3164" s="21" t="e">
        <f>IF(OR($B3164="",M$3&lt;$D3164+Настройки!$B$7),0,MAX(0,$E3164-MAX(0,SUMIFS(Тех_Движение!$G$2:$G$5111,Тех_Движение!$D$2:$D$5111,$C3164,Тех_Движение!$B$2:$B$5111,"&lt;="&amp;M$3)-$F3164)))</f>
        <v>#VALUE!</v>
      </c>
      <c r="N3164" s="21" t="e">
        <f>IF(OR($B3164="",N$3&lt;$D3164+Настройки!$B$7),0,MAX(0,$E3164-MAX(0,SUMIFS(Тех_Движение!$G$2:$G$5111,Тех_Движение!$D$2:$D$5111,$C3164,Тех_Движение!$B$2:$B$5111,"&lt;="&amp;N$3)-$F3164)))</f>
        <v>#VALUE!</v>
      </c>
      <c r="O3164" s="21" t="e">
        <f>IF(OR($B3164="",O$3&lt;$D3164+Настройки!$B$7),0,MAX(0,$E3164-MAX(0,SUMIFS(Тех_Движение!$G$2:$G$5111,Тех_Движение!$D$2:$D$5111,$C3164,Тех_Движение!$B$2:$B$5111,"&lt;="&amp;O$3)-$F3164)))</f>
        <v>#VALUE!</v>
      </c>
      <c r="P3164" s="21" t="e">
        <f>IF(OR($B3164="",P$3&lt;$D3164+Настройки!$B$7),0,MAX(0,$E3164-MAX(0,SUMIFS(Тех_Движение!$G$2:$G$5111,Тех_Движение!$D$2:$D$5111,$C3164,Тех_Движение!$B$2:$B$5111,"&lt;="&amp;P$3)-$F3164)))</f>
        <v>#VALUE!</v>
      </c>
      <c r="Q3164" s="21" t="e">
        <f>IF(OR($B3164="",Q$3&lt;$D3164+Настройки!$B$7),0,MAX(0,$E3164-MAX(0,SUMIFS(Тех_Движение!$G$2:$G$5111,Тех_Движение!$D$2:$D$5111,$C3164,Тех_Движение!$B$2:$B$5111,"&lt;="&amp;Q$3)-$F3164)))</f>
        <v>#VALUE!</v>
      </c>
      <c r="R3164" s="21" t="str">
        <f t="shared" si="148"/>
        <v/>
      </c>
      <c r="S3164" s="23" t="str">
        <f>IF($B3164="","",VLOOKUP($C3164,Настройки!$A$11:$L$17,9,FALSE))</f>
        <v/>
      </c>
      <c r="T3164" s="23" t="str">
        <f t="shared" si="149"/>
        <v/>
      </c>
    </row>
    <row r="3165" spans="1:20" x14ac:dyDescent="0.3">
      <c r="A3165" s="20">
        <f>Тех_Движение!$A$3162</f>
        <v>3161</v>
      </c>
      <c r="B3165" s="20" t="str">
        <f>IF(Тех_Движение!$F$3162&gt;0,Тех_Движение!$I$3162,"")</f>
        <v/>
      </c>
      <c r="C3165" s="20" t="str">
        <f>IF($B3165="","",Тех_Движение!$D$3162)</f>
        <v/>
      </c>
      <c r="D3165" s="9" t="str">
        <f>IF($B3165="","",Тех_Движение!$B$3162)</f>
        <v/>
      </c>
      <c r="E3165" s="21" t="str">
        <f>IF($B3165="","",Тех_Движение!$F$3162)</f>
        <v/>
      </c>
      <c r="F3165" s="21" t="str">
        <f>IF($B3165="","",SUMIFS($E$5:$E3164,$C$5:$C3164,$C3165))</f>
        <v/>
      </c>
      <c r="G3165" s="21" t="str">
        <f>IF($B3165="","",MAX(0,$E3165-MAX(0,SUMIFS(Тех_Движение!$G$2:$G$5111,Тех_Движение!$D$2:$D$5111,$C3165,Тех_Движение!$B$2:$B$5111,"&lt;="&amp;Настройки!$B$5-1)-$F3165)))</f>
        <v/>
      </c>
      <c r="H3165" s="21" t="str">
        <f>IF($B3165="","",IF(AND($D3165&gt;=Настройки!$B$5,$D3165&lt;=Настройки!$B$6),$E3165,0))</f>
        <v/>
      </c>
      <c r="I3165" s="21" t="str">
        <f t="shared" si="147"/>
        <v/>
      </c>
      <c r="J3165" s="21" t="str">
        <f>IF($B3165="","",MAX(0,$E3165-MAX(0,SUMIFS(Тех_Движение!$G$2:$G$5111,Тех_Движение!$D$2:$D$5111,$C3165,Тех_Движение!$B$2:$B$5111,"&lt;="&amp;Настройки!$B$6)-$F3165)))</f>
        <v/>
      </c>
      <c r="K3165" s="21" t="e">
        <f>IF(OR($B3165="",K$3&lt;$D3165+Настройки!$B$7),0,MAX(0,$E3165-MAX(0,SUMIFS(Тех_Движение!$G$2:$G$5111,Тех_Движение!$D$2:$D$5111,$C3165,Тех_Движение!$B$2:$B$5111,"&lt;="&amp;K$3)-$F3165)))</f>
        <v>#VALUE!</v>
      </c>
      <c r="L3165" s="21" t="e">
        <f>IF(OR($B3165="",L$3&lt;$D3165+Настройки!$B$7),0,MAX(0,$E3165-MAX(0,SUMIFS(Тех_Движение!$G$2:$G$5111,Тех_Движение!$D$2:$D$5111,$C3165,Тех_Движение!$B$2:$B$5111,"&lt;="&amp;L$3)-$F3165)))</f>
        <v>#VALUE!</v>
      </c>
      <c r="M3165" s="21" t="e">
        <f>IF(OR($B3165="",M$3&lt;$D3165+Настройки!$B$7),0,MAX(0,$E3165-MAX(0,SUMIFS(Тех_Движение!$G$2:$G$5111,Тех_Движение!$D$2:$D$5111,$C3165,Тех_Движение!$B$2:$B$5111,"&lt;="&amp;M$3)-$F3165)))</f>
        <v>#VALUE!</v>
      </c>
      <c r="N3165" s="21" t="e">
        <f>IF(OR($B3165="",N$3&lt;$D3165+Настройки!$B$7),0,MAX(0,$E3165-MAX(0,SUMIFS(Тех_Движение!$G$2:$G$5111,Тех_Движение!$D$2:$D$5111,$C3165,Тех_Движение!$B$2:$B$5111,"&lt;="&amp;N$3)-$F3165)))</f>
        <v>#VALUE!</v>
      </c>
      <c r="O3165" s="21" t="e">
        <f>IF(OR($B3165="",O$3&lt;$D3165+Настройки!$B$7),0,MAX(0,$E3165-MAX(0,SUMIFS(Тех_Движение!$G$2:$G$5111,Тех_Движение!$D$2:$D$5111,$C3165,Тех_Движение!$B$2:$B$5111,"&lt;="&amp;O$3)-$F3165)))</f>
        <v>#VALUE!</v>
      </c>
      <c r="P3165" s="21" t="e">
        <f>IF(OR($B3165="",P$3&lt;$D3165+Настройки!$B$7),0,MAX(0,$E3165-MAX(0,SUMIFS(Тех_Движение!$G$2:$G$5111,Тех_Движение!$D$2:$D$5111,$C3165,Тех_Движение!$B$2:$B$5111,"&lt;="&amp;P$3)-$F3165)))</f>
        <v>#VALUE!</v>
      </c>
      <c r="Q3165" s="21" t="e">
        <f>IF(OR($B3165="",Q$3&lt;$D3165+Настройки!$B$7),0,MAX(0,$E3165-MAX(0,SUMIFS(Тех_Движение!$G$2:$G$5111,Тех_Движение!$D$2:$D$5111,$C3165,Тех_Движение!$B$2:$B$5111,"&lt;="&amp;Q$3)-$F3165)))</f>
        <v>#VALUE!</v>
      </c>
      <c r="R3165" s="21" t="str">
        <f t="shared" si="148"/>
        <v/>
      </c>
      <c r="S3165" s="23" t="str">
        <f>IF($B3165="","",VLOOKUP($C3165,Настройки!$A$11:$L$17,9,FALSE))</f>
        <v/>
      </c>
      <c r="T3165" s="23" t="str">
        <f t="shared" si="149"/>
        <v/>
      </c>
    </row>
    <row r="3166" spans="1:20" x14ac:dyDescent="0.3">
      <c r="A3166" s="20">
        <f>Тех_Движение!$A$3163</f>
        <v>3162</v>
      </c>
      <c r="B3166" s="20" t="str">
        <f>IF(Тех_Движение!$F$3163&gt;0,Тех_Движение!$I$3163,"")</f>
        <v/>
      </c>
      <c r="C3166" s="20" t="str">
        <f>IF($B3166="","",Тех_Движение!$D$3163)</f>
        <v/>
      </c>
      <c r="D3166" s="9" t="str">
        <f>IF($B3166="","",Тех_Движение!$B$3163)</f>
        <v/>
      </c>
      <c r="E3166" s="21" t="str">
        <f>IF($B3166="","",Тех_Движение!$F$3163)</f>
        <v/>
      </c>
      <c r="F3166" s="21" t="str">
        <f>IF($B3166="","",SUMIFS($E$5:$E3165,$C$5:$C3165,$C3166))</f>
        <v/>
      </c>
      <c r="G3166" s="21" t="str">
        <f>IF($B3166="","",MAX(0,$E3166-MAX(0,SUMIFS(Тех_Движение!$G$2:$G$5111,Тех_Движение!$D$2:$D$5111,$C3166,Тех_Движение!$B$2:$B$5111,"&lt;="&amp;Настройки!$B$5-1)-$F3166)))</f>
        <v/>
      </c>
      <c r="H3166" s="21" t="str">
        <f>IF($B3166="","",IF(AND($D3166&gt;=Настройки!$B$5,$D3166&lt;=Настройки!$B$6),$E3166,0))</f>
        <v/>
      </c>
      <c r="I3166" s="21" t="str">
        <f t="shared" si="147"/>
        <v/>
      </c>
      <c r="J3166" s="21" t="str">
        <f>IF($B3166="","",MAX(0,$E3166-MAX(0,SUMIFS(Тех_Движение!$G$2:$G$5111,Тех_Движение!$D$2:$D$5111,$C3166,Тех_Движение!$B$2:$B$5111,"&lt;="&amp;Настройки!$B$6)-$F3166)))</f>
        <v/>
      </c>
      <c r="K3166" s="21" t="e">
        <f>IF(OR($B3166="",K$3&lt;$D3166+Настройки!$B$7),0,MAX(0,$E3166-MAX(0,SUMIFS(Тех_Движение!$G$2:$G$5111,Тех_Движение!$D$2:$D$5111,$C3166,Тех_Движение!$B$2:$B$5111,"&lt;="&amp;K$3)-$F3166)))</f>
        <v>#VALUE!</v>
      </c>
      <c r="L3166" s="21" t="e">
        <f>IF(OR($B3166="",L$3&lt;$D3166+Настройки!$B$7),0,MAX(0,$E3166-MAX(0,SUMIFS(Тех_Движение!$G$2:$G$5111,Тех_Движение!$D$2:$D$5111,$C3166,Тех_Движение!$B$2:$B$5111,"&lt;="&amp;L$3)-$F3166)))</f>
        <v>#VALUE!</v>
      </c>
      <c r="M3166" s="21" t="e">
        <f>IF(OR($B3166="",M$3&lt;$D3166+Настройки!$B$7),0,MAX(0,$E3166-MAX(0,SUMIFS(Тех_Движение!$G$2:$G$5111,Тех_Движение!$D$2:$D$5111,$C3166,Тех_Движение!$B$2:$B$5111,"&lt;="&amp;M$3)-$F3166)))</f>
        <v>#VALUE!</v>
      </c>
      <c r="N3166" s="21" t="e">
        <f>IF(OR($B3166="",N$3&lt;$D3166+Настройки!$B$7),0,MAX(0,$E3166-MAX(0,SUMIFS(Тех_Движение!$G$2:$G$5111,Тех_Движение!$D$2:$D$5111,$C3166,Тех_Движение!$B$2:$B$5111,"&lt;="&amp;N$3)-$F3166)))</f>
        <v>#VALUE!</v>
      </c>
      <c r="O3166" s="21" t="e">
        <f>IF(OR($B3166="",O$3&lt;$D3166+Настройки!$B$7),0,MAX(0,$E3166-MAX(0,SUMIFS(Тех_Движение!$G$2:$G$5111,Тех_Движение!$D$2:$D$5111,$C3166,Тех_Движение!$B$2:$B$5111,"&lt;="&amp;O$3)-$F3166)))</f>
        <v>#VALUE!</v>
      </c>
      <c r="P3166" s="21" t="e">
        <f>IF(OR($B3166="",P$3&lt;$D3166+Настройки!$B$7),0,MAX(0,$E3166-MAX(0,SUMIFS(Тех_Движение!$G$2:$G$5111,Тех_Движение!$D$2:$D$5111,$C3166,Тех_Движение!$B$2:$B$5111,"&lt;="&amp;P$3)-$F3166)))</f>
        <v>#VALUE!</v>
      </c>
      <c r="Q3166" s="21" t="e">
        <f>IF(OR($B3166="",Q$3&lt;$D3166+Настройки!$B$7),0,MAX(0,$E3166-MAX(0,SUMIFS(Тех_Движение!$G$2:$G$5111,Тех_Движение!$D$2:$D$5111,$C3166,Тех_Движение!$B$2:$B$5111,"&lt;="&amp;Q$3)-$F3166)))</f>
        <v>#VALUE!</v>
      </c>
      <c r="R3166" s="21" t="str">
        <f t="shared" si="148"/>
        <v/>
      </c>
      <c r="S3166" s="23" t="str">
        <f>IF($B3166="","",VLOOKUP($C3166,Настройки!$A$11:$L$17,9,FALSE))</f>
        <v/>
      </c>
      <c r="T3166" s="23" t="str">
        <f t="shared" si="149"/>
        <v/>
      </c>
    </row>
    <row r="3167" spans="1:20" x14ac:dyDescent="0.3">
      <c r="A3167" s="20">
        <f>Тех_Движение!$A$3164</f>
        <v>3163</v>
      </c>
      <c r="B3167" s="20" t="str">
        <f>IF(Тех_Движение!$F$3164&gt;0,Тех_Движение!$I$3164,"")</f>
        <v/>
      </c>
      <c r="C3167" s="20" t="str">
        <f>IF($B3167="","",Тех_Движение!$D$3164)</f>
        <v/>
      </c>
      <c r="D3167" s="9" t="str">
        <f>IF($B3167="","",Тех_Движение!$B$3164)</f>
        <v/>
      </c>
      <c r="E3167" s="21" t="str">
        <f>IF($B3167="","",Тех_Движение!$F$3164)</f>
        <v/>
      </c>
      <c r="F3167" s="21" t="str">
        <f>IF($B3167="","",SUMIFS($E$5:$E3166,$C$5:$C3166,$C3167))</f>
        <v/>
      </c>
      <c r="G3167" s="21" t="str">
        <f>IF($B3167="","",MAX(0,$E3167-MAX(0,SUMIFS(Тех_Движение!$G$2:$G$5111,Тех_Движение!$D$2:$D$5111,$C3167,Тех_Движение!$B$2:$B$5111,"&lt;="&amp;Настройки!$B$5-1)-$F3167)))</f>
        <v/>
      </c>
      <c r="H3167" s="21" t="str">
        <f>IF($B3167="","",IF(AND($D3167&gt;=Настройки!$B$5,$D3167&lt;=Настройки!$B$6),$E3167,0))</f>
        <v/>
      </c>
      <c r="I3167" s="21" t="str">
        <f t="shared" si="147"/>
        <v/>
      </c>
      <c r="J3167" s="21" t="str">
        <f>IF($B3167="","",MAX(0,$E3167-MAX(0,SUMIFS(Тех_Движение!$G$2:$G$5111,Тех_Движение!$D$2:$D$5111,$C3167,Тех_Движение!$B$2:$B$5111,"&lt;="&amp;Настройки!$B$6)-$F3167)))</f>
        <v/>
      </c>
      <c r="K3167" s="21" t="e">
        <f>IF(OR($B3167="",K$3&lt;$D3167+Настройки!$B$7),0,MAX(0,$E3167-MAX(0,SUMIFS(Тех_Движение!$G$2:$G$5111,Тех_Движение!$D$2:$D$5111,$C3167,Тех_Движение!$B$2:$B$5111,"&lt;="&amp;K$3)-$F3167)))</f>
        <v>#VALUE!</v>
      </c>
      <c r="L3167" s="21" t="e">
        <f>IF(OR($B3167="",L$3&lt;$D3167+Настройки!$B$7),0,MAX(0,$E3167-MAX(0,SUMIFS(Тех_Движение!$G$2:$G$5111,Тех_Движение!$D$2:$D$5111,$C3167,Тех_Движение!$B$2:$B$5111,"&lt;="&amp;L$3)-$F3167)))</f>
        <v>#VALUE!</v>
      </c>
      <c r="M3167" s="21" t="e">
        <f>IF(OR($B3167="",M$3&lt;$D3167+Настройки!$B$7),0,MAX(0,$E3167-MAX(0,SUMIFS(Тех_Движение!$G$2:$G$5111,Тех_Движение!$D$2:$D$5111,$C3167,Тех_Движение!$B$2:$B$5111,"&lt;="&amp;M$3)-$F3167)))</f>
        <v>#VALUE!</v>
      </c>
      <c r="N3167" s="21" t="e">
        <f>IF(OR($B3167="",N$3&lt;$D3167+Настройки!$B$7),0,MAX(0,$E3167-MAX(0,SUMIFS(Тех_Движение!$G$2:$G$5111,Тех_Движение!$D$2:$D$5111,$C3167,Тех_Движение!$B$2:$B$5111,"&lt;="&amp;N$3)-$F3167)))</f>
        <v>#VALUE!</v>
      </c>
      <c r="O3167" s="21" t="e">
        <f>IF(OR($B3167="",O$3&lt;$D3167+Настройки!$B$7),0,MAX(0,$E3167-MAX(0,SUMIFS(Тех_Движение!$G$2:$G$5111,Тех_Движение!$D$2:$D$5111,$C3167,Тех_Движение!$B$2:$B$5111,"&lt;="&amp;O$3)-$F3167)))</f>
        <v>#VALUE!</v>
      </c>
      <c r="P3167" s="21" t="e">
        <f>IF(OR($B3167="",P$3&lt;$D3167+Настройки!$B$7),0,MAX(0,$E3167-MAX(0,SUMIFS(Тех_Движение!$G$2:$G$5111,Тех_Движение!$D$2:$D$5111,$C3167,Тех_Движение!$B$2:$B$5111,"&lt;="&amp;P$3)-$F3167)))</f>
        <v>#VALUE!</v>
      </c>
      <c r="Q3167" s="21" t="e">
        <f>IF(OR($B3167="",Q$3&lt;$D3167+Настройки!$B$7),0,MAX(0,$E3167-MAX(0,SUMIFS(Тех_Движение!$G$2:$G$5111,Тех_Движение!$D$2:$D$5111,$C3167,Тех_Движение!$B$2:$B$5111,"&lt;="&amp;Q$3)-$F3167)))</f>
        <v>#VALUE!</v>
      </c>
      <c r="R3167" s="21" t="str">
        <f t="shared" si="148"/>
        <v/>
      </c>
      <c r="S3167" s="23" t="str">
        <f>IF($B3167="","",VLOOKUP($C3167,Настройки!$A$11:$L$17,9,FALSE))</f>
        <v/>
      </c>
      <c r="T3167" s="23" t="str">
        <f t="shared" si="149"/>
        <v/>
      </c>
    </row>
    <row r="3168" spans="1:20" x14ac:dyDescent="0.3">
      <c r="A3168" s="20">
        <f>Тех_Движение!$A$3165</f>
        <v>3164</v>
      </c>
      <c r="B3168" s="20" t="str">
        <f>IF(Тех_Движение!$F$3165&gt;0,Тех_Движение!$I$3165,"")</f>
        <v/>
      </c>
      <c r="C3168" s="20" t="str">
        <f>IF($B3168="","",Тех_Движение!$D$3165)</f>
        <v/>
      </c>
      <c r="D3168" s="9" t="str">
        <f>IF($B3168="","",Тех_Движение!$B$3165)</f>
        <v/>
      </c>
      <c r="E3168" s="21" t="str">
        <f>IF($B3168="","",Тех_Движение!$F$3165)</f>
        <v/>
      </c>
      <c r="F3168" s="21" t="str">
        <f>IF($B3168="","",SUMIFS($E$5:$E3167,$C$5:$C3167,$C3168))</f>
        <v/>
      </c>
      <c r="G3168" s="21" t="str">
        <f>IF($B3168="","",MAX(0,$E3168-MAX(0,SUMIFS(Тех_Движение!$G$2:$G$5111,Тех_Движение!$D$2:$D$5111,$C3168,Тех_Движение!$B$2:$B$5111,"&lt;="&amp;Настройки!$B$5-1)-$F3168)))</f>
        <v/>
      </c>
      <c r="H3168" s="21" t="str">
        <f>IF($B3168="","",IF(AND($D3168&gt;=Настройки!$B$5,$D3168&lt;=Настройки!$B$6),$E3168,0))</f>
        <v/>
      </c>
      <c r="I3168" s="21" t="str">
        <f t="shared" si="147"/>
        <v/>
      </c>
      <c r="J3168" s="21" t="str">
        <f>IF($B3168="","",MAX(0,$E3168-MAX(0,SUMIFS(Тех_Движение!$G$2:$G$5111,Тех_Движение!$D$2:$D$5111,$C3168,Тех_Движение!$B$2:$B$5111,"&lt;="&amp;Настройки!$B$6)-$F3168)))</f>
        <v/>
      </c>
      <c r="K3168" s="21" t="e">
        <f>IF(OR($B3168="",K$3&lt;$D3168+Настройки!$B$7),0,MAX(0,$E3168-MAX(0,SUMIFS(Тех_Движение!$G$2:$G$5111,Тех_Движение!$D$2:$D$5111,$C3168,Тех_Движение!$B$2:$B$5111,"&lt;="&amp;K$3)-$F3168)))</f>
        <v>#VALUE!</v>
      </c>
      <c r="L3168" s="21" t="e">
        <f>IF(OR($B3168="",L$3&lt;$D3168+Настройки!$B$7),0,MAX(0,$E3168-MAX(0,SUMIFS(Тех_Движение!$G$2:$G$5111,Тех_Движение!$D$2:$D$5111,$C3168,Тех_Движение!$B$2:$B$5111,"&lt;="&amp;L$3)-$F3168)))</f>
        <v>#VALUE!</v>
      </c>
      <c r="M3168" s="21" t="e">
        <f>IF(OR($B3168="",M$3&lt;$D3168+Настройки!$B$7),0,MAX(0,$E3168-MAX(0,SUMIFS(Тех_Движение!$G$2:$G$5111,Тех_Движение!$D$2:$D$5111,$C3168,Тех_Движение!$B$2:$B$5111,"&lt;="&amp;M$3)-$F3168)))</f>
        <v>#VALUE!</v>
      </c>
      <c r="N3168" s="21" t="e">
        <f>IF(OR($B3168="",N$3&lt;$D3168+Настройки!$B$7),0,MAX(0,$E3168-MAX(0,SUMIFS(Тех_Движение!$G$2:$G$5111,Тех_Движение!$D$2:$D$5111,$C3168,Тех_Движение!$B$2:$B$5111,"&lt;="&amp;N$3)-$F3168)))</f>
        <v>#VALUE!</v>
      </c>
      <c r="O3168" s="21" t="e">
        <f>IF(OR($B3168="",O$3&lt;$D3168+Настройки!$B$7),0,MAX(0,$E3168-MAX(0,SUMIFS(Тех_Движение!$G$2:$G$5111,Тех_Движение!$D$2:$D$5111,$C3168,Тех_Движение!$B$2:$B$5111,"&lt;="&amp;O$3)-$F3168)))</f>
        <v>#VALUE!</v>
      </c>
      <c r="P3168" s="21" t="e">
        <f>IF(OR($B3168="",P$3&lt;$D3168+Настройки!$B$7),0,MAX(0,$E3168-MAX(0,SUMIFS(Тех_Движение!$G$2:$G$5111,Тех_Движение!$D$2:$D$5111,$C3168,Тех_Движение!$B$2:$B$5111,"&lt;="&amp;P$3)-$F3168)))</f>
        <v>#VALUE!</v>
      </c>
      <c r="Q3168" s="21" t="e">
        <f>IF(OR($B3168="",Q$3&lt;$D3168+Настройки!$B$7),0,MAX(0,$E3168-MAX(0,SUMIFS(Тех_Движение!$G$2:$G$5111,Тех_Движение!$D$2:$D$5111,$C3168,Тех_Движение!$B$2:$B$5111,"&lt;="&amp;Q$3)-$F3168)))</f>
        <v>#VALUE!</v>
      </c>
      <c r="R3168" s="21" t="str">
        <f t="shared" si="148"/>
        <v/>
      </c>
      <c r="S3168" s="23" t="str">
        <f>IF($B3168="","",VLOOKUP($C3168,Настройки!$A$11:$L$17,9,FALSE))</f>
        <v/>
      </c>
      <c r="T3168" s="23" t="str">
        <f t="shared" si="149"/>
        <v/>
      </c>
    </row>
    <row r="3169" spans="1:20" x14ac:dyDescent="0.3">
      <c r="A3169" s="20">
        <f>Тех_Движение!$A$3166</f>
        <v>3165</v>
      </c>
      <c r="B3169" s="20" t="str">
        <f>IF(Тех_Движение!$F$3166&gt;0,Тех_Движение!$I$3166,"")</f>
        <v/>
      </c>
      <c r="C3169" s="20" t="str">
        <f>IF($B3169="","",Тех_Движение!$D$3166)</f>
        <v/>
      </c>
      <c r="D3169" s="9" t="str">
        <f>IF($B3169="","",Тех_Движение!$B$3166)</f>
        <v/>
      </c>
      <c r="E3169" s="21" t="str">
        <f>IF($B3169="","",Тех_Движение!$F$3166)</f>
        <v/>
      </c>
      <c r="F3169" s="21" t="str">
        <f>IF($B3169="","",SUMIFS($E$5:$E3168,$C$5:$C3168,$C3169))</f>
        <v/>
      </c>
      <c r="G3169" s="21" t="str">
        <f>IF($B3169="","",MAX(0,$E3169-MAX(0,SUMIFS(Тех_Движение!$G$2:$G$5111,Тех_Движение!$D$2:$D$5111,$C3169,Тех_Движение!$B$2:$B$5111,"&lt;="&amp;Настройки!$B$5-1)-$F3169)))</f>
        <v/>
      </c>
      <c r="H3169" s="21" t="str">
        <f>IF($B3169="","",IF(AND($D3169&gt;=Настройки!$B$5,$D3169&lt;=Настройки!$B$6),$E3169,0))</f>
        <v/>
      </c>
      <c r="I3169" s="21" t="str">
        <f t="shared" si="147"/>
        <v/>
      </c>
      <c r="J3169" s="21" t="str">
        <f>IF($B3169="","",MAX(0,$E3169-MAX(0,SUMIFS(Тех_Движение!$G$2:$G$5111,Тех_Движение!$D$2:$D$5111,$C3169,Тех_Движение!$B$2:$B$5111,"&lt;="&amp;Настройки!$B$6)-$F3169)))</f>
        <v/>
      </c>
      <c r="K3169" s="21" t="e">
        <f>IF(OR($B3169="",K$3&lt;$D3169+Настройки!$B$7),0,MAX(0,$E3169-MAX(0,SUMIFS(Тех_Движение!$G$2:$G$5111,Тех_Движение!$D$2:$D$5111,$C3169,Тех_Движение!$B$2:$B$5111,"&lt;="&amp;K$3)-$F3169)))</f>
        <v>#VALUE!</v>
      </c>
      <c r="L3169" s="21" t="e">
        <f>IF(OR($B3169="",L$3&lt;$D3169+Настройки!$B$7),0,MAX(0,$E3169-MAX(0,SUMIFS(Тех_Движение!$G$2:$G$5111,Тех_Движение!$D$2:$D$5111,$C3169,Тех_Движение!$B$2:$B$5111,"&lt;="&amp;L$3)-$F3169)))</f>
        <v>#VALUE!</v>
      </c>
      <c r="M3169" s="21" t="e">
        <f>IF(OR($B3169="",M$3&lt;$D3169+Настройки!$B$7),0,MAX(0,$E3169-MAX(0,SUMIFS(Тех_Движение!$G$2:$G$5111,Тех_Движение!$D$2:$D$5111,$C3169,Тех_Движение!$B$2:$B$5111,"&lt;="&amp;M$3)-$F3169)))</f>
        <v>#VALUE!</v>
      </c>
      <c r="N3169" s="21" t="e">
        <f>IF(OR($B3169="",N$3&lt;$D3169+Настройки!$B$7),0,MAX(0,$E3169-MAX(0,SUMIFS(Тех_Движение!$G$2:$G$5111,Тех_Движение!$D$2:$D$5111,$C3169,Тех_Движение!$B$2:$B$5111,"&lt;="&amp;N$3)-$F3169)))</f>
        <v>#VALUE!</v>
      </c>
      <c r="O3169" s="21" t="e">
        <f>IF(OR($B3169="",O$3&lt;$D3169+Настройки!$B$7),0,MAX(0,$E3169-MAX(0,SUMIFS(Тех_Движение!$G$2:$G$5111,Тех_Движение!$D$2:$D$5111,$C3169,Тех_Движение!$B$2:$B$5111,"&lt;="&amp;O$3)-$F3169)))</f>
        <v>#VALUE!</v>
      </c>
      <c r="P3169" s="21" t="e">
        <f>IF(OR($B3169="",P$3&lt;$D3169+Настройки!$B$7),0,MAX(0,$E3169-MAX(0,SUMIFS(Тех_Движение!$G$2:$G$5111,Тех_Движение!$D$2:$D$5111,$C3169,Тех_Движение!$B$2:$B$5111,"&lt;="&amp;P$3)-$F3169)))</f>
        <v>#VALUE!</v>
      </c>
      <c r="Q3169" s="21" t="e">
        <f>IF(OR($B3169="",Q$3&lt;$D3169+Настройки!$B$7),0,MAX(0,$E3169-MAX(0,SUMIFS(Тех_Движение!$G$2:$G$5111,Тех_Движение!$D$2:$D$5111,$C3169,Тех_Движение!$B$2:$B$5111,"&lt;="&amp;Q$3)-$F3169)))</f>
        <v>#VALUE!</v>
      </c>
      <c r="R3169" s="21" t="str">
        <f t="shared" si="148"/>
        <v/>
      </c>
      <c r="S3169" s="23" t="str">
        <f>IF($B3169="","",VLOOKUP($C3169,Настройки!$A$11:$L$17,9,FALSE))</f>
        <v/>
      </c>
      <c r="T3169" s="23" t="str">
        <f t="shared" si="149"/>
        <v/>
      </c>
    </row>
    <row r="3170" spans="1:20" x14ac:dyDescent="0.3">
      <c r="A3170" s="20">
        <f>Тех_Движение!$A$3167</f>
        <v>3166</v>
      </c>
      <c r="B3170" s="20" t="str">
        <f>IF(Тех_Движение!$F$3167&gt;0,Тех_Движение!$I$3167,"")</f>
        <v/>
      </c>
      <c r="C3170" s="20" t="str">
        <f>IF($B3170="","",Тех_Движение!$D$3167)</f>
        <v/>
      </c>
      <c r="D3170" s="9" t="str">
        <f>IF($B3170="","",Тех_Движение!$B$3167)</f>
        <v/>
      </c>
      <c r="E3170" s="21" t="str">
        <f>IF($B3170="","",Тех_Движение!$F$3167)</f>
        <v/>
      </c>
      <c r="F3170" s="21" t="str">
        <f>IF($B3170="","",SUMIFS($E$5:$E3169,$C$5:$C3169,$C3170))</f>
        <v/>
      </c>
      <c r="G3170" s="21" t="str">
        <f>IF($B3170="","",MAX(0,$E3170-MAX(0,SUMIFS(Тех_Движение!$G$2:$G$5111,Тех_Движение!$D$2:$D$5111,$C3170,Тех_Движение!$B$2:$B$5111,"&lt;="&amp;Настройки!$B$5-1)-$F3170)))</f>
        <v/>
      </c>
      <c r="H3170" s="21" t="str">
        <f>IF($B3170="","",IF(AND($D3170&gt;=Настройки!$B$5,$D3170&lt;=Настройки!$B$6),$E3170,0))</f>
        <v/>
      </c>
      <c r="I3170" s="21" t="str">
        <f t="shared" si="147"/>
        <v/>
      </c>
      <c r="J3170" s="21" t="str">
        <f>IF($B3170="","",MAX(0,$E3170-MAX(0,SUMIFS(Тех_Движение!$G$2:$G$5111,Тех_Движение!$D$2:$D$5111,$C3170,Тех_Движение!$B$2:$B$5111,"&lt;="&amp;Настройки!$B$6)-$F3170)))</f>
        <v/>
      </c>
      <c r="K3170" s="21" t="e">
        <f>IF(OR($B3170="",K$3&lt;$D3170+Настройки!$B$7),0,MAX(0,$E3170-MAX(0,SUMIFS(Тех_Движение!$G$2:$G$5111,Тех_Движение!$D$2:$D$5111,$C3170,Тех_Движение!$B$2:$B$5111,"&lt;="&amp;K$3)-$F3170)))</f>
        <v>#VALUE!</v>
      </c>
      <c r="L3170" s="21" t="e">
        <f>IF(OR($B3170="",L$3&lt;$D3170+Настройки!$B$7),0,MAX(0,$E3170-MAX(0,SUMIFS(Тех_Движение!$G$2:$G$5111,Тех_Движение!$D$2:$D$5111,$C3170,Тех_Движение!$B$2:$B$5111,"&lt;="&amp;L$3)-$F3170)))</f>
        <v>#VALUE!</v>
      </c>
      <c r="M3170" s="21" t="e">
        <f>IF(OR($B3170="",M$3&lt;$D3170+Настройки!$B$7),0,MAX(0,$E3170-MAX(0,SUMIFS(Тех_Движение!$G$2:$G$5111,Тех_Движение!$D$2:$D$5111,$C3170,Тех_Движение!$B$2:$B$5111,"&lt;="&amp;M$3)-$F3170)))</f>
        <v>#VALUE!</v>
      </c>
      <c r="N3170" s="21" t="e">
        <f>IF(OR($B3170="",N$3&lt;$D3170+Настройки!$B$7),0,MAX(0,$E3170-MAX(0,SUMIFS(Тех_Движение!$G$2:$G$5111,Тех_Движение!$D$2:$D$5111,$C3170,Тех_Движение!$B$2:$B$5111,"&lt;="&amp;N$3)-$F3170)))</f>
        <v>#VALUE!</v>
      </c>
      <c r="O3170" s="21" t="e">
        <f>IF(OR($B3170="",O$3&lt;$D3170+Настройки!$B$7),0,MAX(0,$E3170-MAX(0,SUMIFS(Тех_Движение!$G$2:$G$5111,Тех_Движение!$D$2:$D$5111,$C3170,Тех_Движение!$B$2:$B$5111,"&lt;="&amp;O$3)-$F3170)))</f>
        <v>#VALUE!</v>
      </c>
      <c r="P3170" s="21" t="e">
        <f>IF(OR($B3170="",P$3&lt;$D3170+Настройки!$B$7),0,MAX(0,$E3170-MAX(0,SUMIFS(Тех_Движение!$G$2:$G$5111,Тех_Движение!$D$2:$D$5111,$C3170,Тех_Движение!$B$2:$B$5111,"&lt;="&amp;P$3)-$F3170)))</f>
        <v>#VALUE!</v>
      </c>
      <c r="Q3170" s="21" t="e">
        <f>IF(OR($B3170="",Q$3&lt;$D3170+Настройки!$B$7),0,MAX(0,$E3170-MAX(0,SUMIFS(Тех_Движение!$G$2:$G$5111,Тех_Движение!$D$2:$D$5111,$C3170,Тех_Движение!$B$2:$B$5111,"&lt;="&amp;Q$3)-$F3170)))</f>
        <v>#VALUE!</v>
      </c>
      <c r="R3170" s="21" t="str">
        <f t="shared" si="148"/>
        <v/>
      </c>
      <c r="S3170" s="23" t="str">
        <f>IF($B3170="","",VLOOKUP($C3170,Настройки!$A$11:$L$17,9,FALSE))</f>
        <v/>
      </c>
      <c r="T3170" s="23" t="str">
        <f t="shared" si="149"/>
        <v/>
      </c>
    </row>
    <row r="3171" spans="1:20" x14ac:dyDescent="0.3">
      <c r="A3171" s="20">
        <f>Тех_Движение!$A$3168</f>
        <v>3167</v>
      </c>
      <c r="B3171" s="20" t="str">
        <f>IF(Тех_Движение!$F$3168&gt;0,Тех_Движение!$I$3168,"")</f>
        <v/>
      </c>
      <c r="C3171" s="20" t="str">
        <f>IF($B3171="","",Тех_Движение!$D$3168)</f>
        <v/>
      </c>
      <c r="D3171" s="9" t="str">
        <f>IF($B3171="","",Тех_Движение!$B$3168)</f>
        <v/>
      </c>
      <c r="E3171" s="21" t="str">
        <f>IF($B3171="","",Тех_Движение!$F$3168)</f>
        <v/>
      </c>
      <c r="F3171" s="21" t="str">
        <f>IF($B3171="","",SUMIFS($E$5:$E3170,$C$5:$C3170,$C3171))</f>
        <v/>
      </c>
      <c r="G3171" s="21" t="str">
        <f>IF($B3171="","",MAX(0,$E3171-MAX(0,SUMIFS(Тех_Движение!$G$2:$G$5111,Тех_Движение!$D$2:$D$5111,$C3171,Тех_Движение!$B$2:$B$5111,"&lt;="&amp;Настройки!$B$5-1)-$F3171)))</f>
        <v/>
      </c>
      <c r="H3171" s="21" t="str">
        <f>IF($B3171="","",IF(AND($D3171&gt;=Настройки!$B$5,$D3171&lt;=Настройки!$B$6),$E3171,0))</f>
        <v/>
      </c>
      <c r="I3171" s="21" t="str">
        <f t="shared" si="147"/>
        <v/>
      </c>
      <c r="J3171" s="21" t="str">
        <f>IF($B3171="","",MAX(0,$E3171-MAX(0,SUMIFS(Тех_Движение!$G$2:$G$5111,Тех_Движение!$D$2:$D$5111,$C3171,Тех_Движение!$B$2:$B$5111,"&lt;="&amp;Настройки!$B$6)-$F3171)))</f>
        <v/>
      </c>
      <c r="K3171" s="21" t="e">
        <f>IF(OR($B3171="",K$3&lt;$D3171+Настройки!$B$7),0,MAX(0,$E3171-MAX(0,SUMIFS(Тех_Движение!$G$2:$G$5111,Тех_Движение!$D$2:$D$5111,$C3171,Тех_Движение!$B$2:$B$5111,"&lt;="&amp;K$3)-$F3171)))</f>
        <v>#VALUE!</v>
      </c>
      <c r="L3171" s="21" t="e">
        <f>IF(OR($B3171="",L$3&lt;$D3171+Настройки!$B$7),0,MAX(0,$E3171-MAX(0,SUMIFS(Тех_Движение!$G$2:$G$5111,Тех_Движение!$D$2:$D$5111,$C3171,Тех_Движение!$B$2:$B$5111,"&lt;="&amp;L$3)-$F3171)))</f>
        <v>#VALUE!</v>
      </c>
      <c r="M3171" s="21" t="e">
        <f>IF(OR($B3171="",M$3&lt;$D3171+Настройки!$B$7),0,MAX(0,$E3171-MAX(0,SUMIFS(Тех_Движение!$G$2:$G$5111,Тех_Движение!$D$2:$D$5111,$C3171,Тех_Движение!$B$2:$B$5111,"&lt;="&amp;M$3)-$F3171)))</f>
        <v>#VALUE!</v>
      </c>
      <c r="N3171" s="21" t="e">
        <f>IF(OR($B3171="",N$3&lt;$D3171+Настройки!$B$7),0,MAX(0,$E3171-MAX(0,SUMIFS(Тех_Движение!$G$2:$G$5111,Тех_Движение!$D$2:$D$5111,$C3171,Тех_Движение!$B$2:$B$5111,"&lt;="&amp;N$3)-$F3171)))</f>
        <v>#VALUE!</v>
      </c>
      <c r="O3171" s="21" t="e">
        <f>IF(OR($B3171="",O$3&lt;$D3171+Настройки!$B$7),0,MAX(0,$E3171-MAX(0,SUMIFS(Тех_Движение!$G$2:$G$5111,Тех_Движение!$D$2:$D$5111,$C3171,Тех_Движение!$B$2:$B$5111,"&lt;="&amp;O$3)-$F3171)))</f>
        <v>#VALUE!</v>
      </c>
      <c r="P3171" s="21" t="e">
        <f>IF(OR($B3171="",P$3&lt;$D3171+Настройки!$B$7),0,MAX(0,$E3171-MAX(0,SUMIFS(Тех_Движение!$G$2:$G$5111,Тех_Движение!$D$2:$D$5111,$C3171,Тех_Движение!$B$2:$B$5111,"&lt;="&amp;P$3)-$F3171)))</f>
        <v>#VALUE!</v>
      </c>
      <c r="Q3171" s="21" t="e">
        <f>IF(OR($B3171="",Q$3&lt;$D3171+Настройки!$B$7),0,MAX(0,$E3171-MAX(0,SUMIFS(Тех_Движение!$G$2:$G$5111,Тех_Движение!$D$2:$D$5111,$C3171,Тех_Движение!$B$2:$B$5111,"&lt;="&amp;Q$3)-$F3171)))</f>
        <v>#VALUE!</v>
      </c>
      <c r="R3171" s="21" t="str">
        <f t="shared" si="148"/>
        <v/>
      </c>
      <c r="S3171" s="23" t="str">
        <f>IF($B3171="","",VLOOKUP($C3171,Настройки!$A$11:$L$17,9,FALSE))</f>
        <v/>
      </c>
      <c r="T3171" s="23" t="str">
        <f t="shared" si="149"/>
        <v/>
      </c>
    </row>
    <row r="3172" spans="1:20" x14ac:dyDescent="0.3">
      <c r="A3172" s="20">
        <f>Тех_Движение!$A$3169</f>
        <v>3168</v>
      </c>
      <c r="B3172" s="20" t="str">
        <f>IF(Тех_Движение!$F$3169&gt;0,Тех_Движение!$I$3169,"")</f>
        <v/>
      </c>
      <c r="C3172" s="20" t="str">
        <f>IF($B3172="","",Тех_Движение!$D$3169)</f>
        <v/>
      </c>
      <c r="D3172" s="9" t="str">
        <f>IF($B3172="","",Тех_Движение!$B$3169)</f>
        <v/>
      </c>
      <c r="E3172" s="21" t="str">
        <f>IF($B3172="","",Тех_Движение!$F$3169)</f>
        <v/>
      </c>
      <c r="F3172" s="21" t="str">
        <f>IF($B3172="","",SUMIFS($E$5:$E3171,$C$5:$C3171,$C3172))</f>
        <v/>
      </c>
      <c r="G3172" s="21" t="str">
        <f>IF($B3172="","",MAX(0,$E3172-MAX(0,SUMIFS(Тех_Движение!$G$2:$G$5111,Тех_Движение!$D$2:$D$5111,$C3172,Тех_Движение!$B$2:$B$5111,"&lt;="&amp;Настройки!$B$5-1)-$F3172)))</f>
        <v/>
      </c>
      <c r="H3172" s="21" t="str">
        <f>IF($B3172="","",IF(AND($D3172&gt;=Настройки!$B$5,$D3172&lt;=Настройки!$B$6),$E3172,0))</f>
        <v/>
      </c>
      <c r="I3172" s="21" t="str">
        <f t="shared" si="147"/>
        <v/>
      </c>
      <c r="J3172" s="21" t="str">
        <f>IF($B3172="","",MAX(0,$E3172-MAX(0,SUMIFS(Тех_Движение!$G$2:$G$5111,Тех_Движение!$D$2:$D$5111,$C3172,Тех_Движение!$B$2:$B$5111,"&lt;="&amp;Настройки!$B$6)-$F3172)))</f>
        <v/>
      </c>
      <c r="K3172" s="21" t="e">
        <f>IF(OR($B3172="",K$3&lt;$D3172+Настройки!$B$7),0,MAX(0,$E3172-MAX(0,SUMIFS(Тех_Движение!$G$2:$G$5111,Тех_Движение!$D$2:$D$5111,$C3172,Тех_Движение!$B$2:$B$5111,"&lt;="&amp;K$3)-$F3172)))</f>
        <v>#VALUE!</v>
      </c>
      <c r="L3172" s="21" t="e">
        <f>IF(OR($B3172="",L$3&lt;$D3172+Настройки!$B$7),0,MAX(0,$E3172-MAX(0,SUMIFS(Тех_Движение!$G$2:$G$5111,Тех_Движение!$D$2:$D$5111,$C3172,Тех_Движение!$B$2:$B$5111,"&lt;="&amp;L$3)-$F3172)))</f>
        <v>#VALUE!</v>
      </c>
      <c r="M3172" s="21" t="e">
        <f>IF(OR($B3172="",M$3&lt;$D3172+Настройки!$B$7),0,MAX(0,$E3172-MAX(0,SUMIFS(Тех_Движение!$G$2:$G$5111,Тех_Движение!$D$2:$D$5111,$C3172,Тех_Движение!$B$2:$B$5111,"&lt;="&amp;M$3)-$F3172)))</f>
        <v>#VALUE!</v>
      </c>
      <c r="N3172" s="21" t="e">
        <f>IF(OR($B3172="",N$3&lt;$D3172+Настройки!$B$7),0,MAX(0,$E3172-MAX(0,SUMIFS(Тех_Движение!$G$2:$G$5111,Тех_Движение!$D$2:$D$5111,$C3172,Тех_Движение!$B$2:$B$5111,"&lt;="&amp;N$3)-$F3172)))</f>
        <v>#VALUE!</v>
      </c>
      <c r="O3172" s="21" t="e">
        <f>IF(OR($B3172="",O$3&lt;$D3172+Настройки!$B$7),0,MAX(0,$E3172-MAX(0,SUMIFS(Тех_Движение!$G$2:$G$5111,Тех_Движение!$D$2:$D$5111,$C3172,Тех_Движение!$B$2:$B$5111,"&lt;="&amp;O$3)-$F3172)))</f>
        <v>#VALUE!</v>
      </c>
      <c r="P3172" s="21" t="e">
        <f>IF(OR($B3172="",P$3&lt;$D3172+Настройки!$B$7),0,MAX(0,$E3172-MAX(0,SUMIFS(Тех_Движение!$G$2:$G$5111,Тех_Движение!$D$2:$D$5111,$C3172,Тех_Движение!$B$2:$B$5111,"&lt;="&amp;P$3)-$F3172)))</f>
        <v>#VALUE!</v>
      </c>
      <c r="Q3172" s="21" t="e">
        <f>IF(OR($B3172="",Q$3&lt;$D3172+Настройки!$B$7),0,MAX(0,$E3172-MAX(0,SUMIFS(Тех_Движение!$G$2:$G$5111,Тех_Движение!$D$2:$D$5111,$C3172,Тех_Движение!$B$2:$B$5111,"&lt;="&amp;Q$3)-$F3172)))</f>
        <v>#VALUE!</v>
      </c>
      <c r="R3172" s="21" t="str">
        <f t="shared" si="148"/>
        <v/>
      </c>
      <c r="S3172" s="23" t="str">
        <f>IF($B3172="","",VLOOKUP($C3172,Настройки!$A$11:$L$17,9,FALSE))</f>
        <v/>
      </c>
      <c r="T3172" s="23" t="str">
        <f t="shared" si="149"/>
        <v/>
      </c>
    </row>
    <row r="3173" spans="1:20" x14ac:dyDescent="0.3">
      <c r="A3173" s="20">
        <f>Тех_Движение!$A$3170</f>
        <v>3169</v>
      </c>
      <c r="B3173" s="20" t="str">
        <f>IF(Тех_Движение!$F$3170&gt;0,Тех_Движение!$I$3170,"")</f>
        <v/>
      </c>
      <c r="C3173" s="20" t="str">
        <f>IF($B3173="","",Тех_Движение!$D$3170)</f>
        <v/>
      </c>
      <c r="D3173" s="9" t="str">
        <f>IF($B3173="","",Тех_Движение!$B$3170)</f>
        <v/>
      </c>
      <c r="E3173" s="21" t="str">
        <f>IF($B3173="","",Тех_Движение!$F$3170)</f>
        <v/>
      </c>
      <c r="F3173" s="21" t="str">
        <f>IF($B3173="","",SUMIFS($E$5:$E3172,$C$5:$C3172,$C3173))</f>
        <v/>
      </c>
      <c r="G3173" s="21" t="str">
        <f>IF($B3173="","",MAX(0,$E3173-MAX(0,SUMIFS(Тех_Движение!$G$2:$G$5111,Тех_Движение!$D$2:$D$5111,$C3173,Тех_Движение!$B$2:$B$5111,"&lt;="&amp;Настройки!$B$5-1)-$F3173)))</f>
        <v/>
      </c>
      <c r="H3173" s="21" t="str">
        <f>IF($B3173="","",IF(AND($D3173&gt;=Настройки!$B$5,$D3173&lt;=Настройки!$B$6),$E3173,0))</f>
        <v/>
      </c>
      <c r="I3173" s="21" t="str">
        <f t="shared" si="147"/>
        <v/>
      </c>
      <c r="J3173" s="21" t="str">
        <f>IF($B3173="","",MAX(0,$E3173-MAX(0,SUMIFS(Тех_Движение!$G$2:$G$5111,Тех_Движение!$D$2:$D$5111,$C3173,Тех_Движение!$B$2:$B$5111,"&lt;="&amp;Настройки!$B$6)-$F3173)))</f>
        <v/>
      </c>
      <c r="K3173" s="21" t="e">
        <f>IF(OR($B3173="",K$3&lt;$D3173+Настройки!$B$7),0,MAX(0,$E3173-MAX(0,SUMIFS(Тех_Движение!$G$2:$G$5111,Тех_Движение!$D$2:$D$5111,$C3173,Тех_Движение!$B$2:$B$5111,"&lt;="&amp;K$3)-$F3173)))</f>
        <v>#VALUE!</v>
      </c>
      <c r="L3173" s="21" t="e">
        <f>IF(OR($B3173="",L$3&lt;$D3173+Настройки!$B$7),0,MAX(0,$E3173-MAX(0,SUMIFS(Тех_Движение!$G$2:$G$5111,Тех_Движение!$D$2:$D$5111,$C3173,Тех_Движение!$B$2:$B$5111,"&lt;="&amp;L$3)-$F3173)))</f>
        <v>#VALUE!</v>
      </c>
      <c r="M3173" s="21" t="e">
        <f>IF(OR($B3173="",M$3&lt;$D3173+Настройки!$B$7),0,MAX(0,$E3173-MAX(0,SUMIFS(Тех_Движение!$G$2:$G$5111,Тех_Движение!$D$2:$D$5111,$C3173,Тех_Движение!$B$2:$B$5111,"&lt;="&amp;M$3)-$F3173)))</f>
        <v>#VALUE!</v>
      </c>
      <c r="N3173" s="21" t="e">
        <f>IF(OR($B3173="",N$3&lt;$D3173+Настройки!$B$7),0,MAX(0,$E3173-MAX(0,SUMIFS(Тех_Движение!$G$2:$G$5111,Тех_Движение!$D$2:$D$5111,$C3173,Тех_Движение!$B$2:$B$5111,"&lt;="&amp;N$3)-$F3173)))</f>
        <v>#VALUE!</v>
      </c>
      <c r="O3173" s="21" t="e">
        <f>IF(OR($B3173="",O$3&lt;$D3173+Настройки!$B$7),0,MAX(0,$E3173-MAX(0,SUMIFS(Тех_Движение!$G$2:$G$5111,Тех_Движение!$D$2:$D$5111,$C3173,Тех_Движение!$B$2:$B$5111,"&lt;="&amp;O$3)-$F3173)))</f>
        <v>#VALUE!</v>
      </c>
      <c r="P3173" s="21" t="e">
        <f>IF(OR($B3173="",P$3&lt;$D3173+Настройки!$B$7),0,MAX(0,$E3173-MAX(0,SUMIFS(Тех_Движение!$G$2:$G$5111,Тех_Движение!$D$2:$D$5111,$C3173,Тех_Движение!$B$2:$B$5111,"&lt;="&amp;P$3)-$F3173)))</f>
        <v>#VALUE!</v>
      </c>
      <c r="Q3173" s="21" t="e">
        <f>IF(OR($B3173="",Q$3&lt;$D3173+Настройки!$B$7),0,MAX(0,$E3173-MAX(0,SUMIFS(Тех_Движение!$G$2:$G$5111,Тех_Движение!$D$2:$D$5111,$C3173,Тех_Движение!$B$2:$B$5111,"&lt;="&amp;Q$3)-$F3173)))</f>
        <v>#VALUE!</v>
      </c>
      <c r="R3173" s="21" t="str">
        <f t="shared" si="148"/>
        <v/>
      </c>
      <c r="S3173" s="23" t="str">
        <f>IF($B3173="","",VLOOKUP($C3173,Настройки!$A$11:$L$17,9,FALSE))</f>
        <v/>
      </c>
      <c r="T3173" s="23" t="str">
        <f t="shared" si="149"/>
        <v/>
      </c>
    </row>
    <row r="3174" spans="1:20" x14ac:dyDescent="0.3">
      <c r="A3174" s="20">
        <f>Тех_Движение!$A$3171</f>
        <v>3170</v>
      </c>
      <c r="B3174" s="20" t="str">
        <f>IF(Тех_Движение!$F$3171&gt;0,Тех_Движение!$I$3171,"")</f>
        <v/>
      </c>
      <c r="C3174" s="20" t="str">
        <f>IF($B3174="","",Тех_Движение!$D$3171)</f>
        <v/>
      </c>
      <c r="D3174" s="9" t="str">
        <f>IF($B3174="","",Тех_Движение!$B$3171)</f>
        <v/>
      </c>
      <c r="E3174" s="21" t="str">
        <f>IF($B3174="","",Тех_Движение!$F$3171)</f>
        <v/>
      </c>
      <c r="F3174" s="21" t="str">
        <f>IF($B3174="","",SUMIFS($E$5:$E3173,$C$5:$C3173,$C3174))</f>
        <v/>
      </c>
      <c r="G3174" s="21" t="str">
        <f>IF($B3174="","",MAX(0,$E3174-MAX(0,SUMIFS(Тех_Движение!$G$2:$G$5111,Тех_Движение!$D$2:$D$5111,$C3174,Тех_Движение!$B$2:$B$5111,"&lt;="&amp;Настройки!$B$5-1)-$F3174)))</f>
        <v/>
      </c>
      <c r="H3174" s="21" t="str">
        <f>IF($B3174="","",IF(AND($D3174&gt;=Настройки!$B$5,$D3174&lt;=Настройки!$B$6),$E3174,0))</f>
        <v/>
      </c>
      <c r="I3174" s="21" t="str">
        <f t="shared" si="147"/>
        <v/>
      </c>
      <c r="J3174" s="21" t="str">
        <f>IF($B3174="","",MAX(0,$E3174-MAX(0,SUMIFS(Тех_Движение!$G$2:$G$5111,Тех_Движение!$D$2:$D$5111,$C3174,Тех_Движение!$B$2:$B$5111,"&lt;="&amp;Настройки!$B$6)-$F3174)))</f>
        <v/>
      </c>
      <c r="K3174" s="21" t="e">
        <f>IF(OR($B3174="",K$3&lt;$D3174+Настройки!$B$7),0,MAX(0,$E3174-MAX(0,SUMIFS(Тех_Движение!$G$2:$G$5111,Тех_Движение!$D$2:$D$5111,$C3174,Тех_Движение!$B$2:$B$5111,"&lt;="&amp;K$3)-$F3174)))</f>
        <v>#VALUE!</v>
      </c>
      <c r="L3174" s="21" t="e">
        <f>IF(OR($B3174="",L$3&lt;$D3174+Настройки!$B$7),0,MAX(0,$E3174-MAX(0,SUMIFS(Тех_Движение!$G$2:$G$5111,Тех_Движение!$D$2:$D$5111,$C3174,Тех_Движение!$B$2:$B$5111,"&lt;="&amp;L$3)-$F3174)))</f>
        <v>#VALUE!</v>
      </c>
      <c r="M3174" s="21" t="e">
        <f>IF(OR($B3174="",M$3&lt;$D3174+Настройки!$B$7),0,MAX(0,$E3174-MAX(0,SUMIFS(Тех_Движение!$G$2:$G$5111,Тех_Движение!$D$2:$D$5111,$C3174,Тех_Движение!$B$2:$B$5111,"&lt;="&amp;M$3)-$F3174)))</f>
        <v>#VALUE!</v>
      </c>
      <c r="N3174" s="21" t="e">
        <f>IF(OR($B3174="",N$3&lt;$D3174+Настройки!$B$7),0,MAX(0,$E3174-MAX(0,SUMIFS(Тех_Движение!$G$2:$G$5111,Тех_Движение!$D$2:$D$5111,$C3174,Тех_Движение!$B$2:$B$5111,"&lt;="&amp;N$3)-$F3174)))</f>
        <v>#VALUE!</v>
      </c>
      <c r="O3174" s="21" t="e">
        <f>IF(OR($B3174="",O$3&lt;$D3174+Настройки!$B$7),0,MAX(0,$E3174-MAX(0,SUMIFS(Тех_Движение!$G$2:$G$5111,Тех_Движение!$D$2:$D$5111,$C3174,Тех_Движение!$B$2:$B$5111,"&lt;="&amp;O$3)-$F3174)))</f>
        <v>#VALUE!</v>
      </c>
      <c r="P3174" s="21" t="e">
        <f>IF(OR($B3174="",P$3&lt;$D3174+Настройки!$B$7),0,MAX(0,$E3174-MAX(0,SUMIFS(Тех_Движение!$G$2:$G$5111,Тех_Движение!$D$2:$D$5111,$C3174,Тех_Движение!$B$2:$B$5111,"&lt;="&amp;P$3)-$F3174)))</f>
        <v>#VALUE!</v>
      </c>
      <c r="Q3174" s="21" t="e">
        <f>IF(OR($B3174="",Q$3&lt;$D3174+Настройки!$B$7),0,MAX(0,$E3174-MAX(0,SUMIFS(Тех_Движение!$G$2:$G$5111,Тех_Движение!$D$2:$D$5111,$C3174,Тех_Движение!$B$2:$B$5111,"&lt;="&amp;Q$3)-$F3174)))</f>
        <v>#VALUE!</v>
      </c>
      <c r="R3174" s="21" t="str">
        <f t="shared" si="148"/>
        <v/>
      </c>
      <c r="S3174" s="23" t="str">
        <f>IF($B3174="","",VLOOKUP($C3174,Настройки!$A$11:$L$17,9,FALSE))</f>
        <v/>
      </c>
      <c r="T3174" s="23" t="str">
        <f t="shared" si="149"/>
        <v/>
      </c>
    </row>
    <row r="3175" spans="1:20" x14ac:dyDescent="0.3">
      <c r="A3175" s="20">
        <f>Тех_Движение!$A$3172</f>
        <v>3171</v>
      </c>
      <c r="B3175" s="20" t="str">
        <f>IF(Тех_Движение!$F$3172&gt;0,Тех_Движение!$I$3172,"")</f>
        <v/>
      </c>
      <c r="C3175" s="20" t="str">
        <f>IF($B3175="","",Тех_Движение!$D$3172)</f>
        <v/>
      </c>
      <c r="D3175" s="9" t="str">
        <f>IF($B3175="","",Тех_Движение!$B$3172)</f>
        <v/>
      </c>
      <c r="E3175" s="21" t="str">
        <f>IF($B3175="","",Тех_Движение!$F$3172)</f>
        <v/>
      </c>
      <c r="F3175" s="21" t="str">
        <f>IF($B3175="","",SUMIFS($E$5:$E3174,$C$5:$C3174,$C3175))</f>
        <v/>
      </c>
      <c r="G3175" s="21" t="str">
        <f>IF($B3175="","",MAX(0,$E3175-MAX(0,SUMIFS(Тех_Движение!$G$2:$G$5111,Тех_Движение!$D$2:$D$5111,$C3175,Тех_Движение!$B$2:$B$5111,"&lt;="&amp;Настройки!$B$5-1)-$F3175)))</f>
        <v/>
      </c>
      <c r="H3175" s="21" t="str">
        <f>IF($B3175="","",IF(AND($D3175&gt;=Настройки!$B$5,$D3175&lt;=Настройки!$B$6),$E3175,0))</f>
        <v/>
      </c>
      <c r="I3175" s="21" t="str">
        <f t="shared" si="147"/>
        <v/>
      </c>
      <c r="J3175" s="21" t="str">
        <f>IF($B3175="","",MAX(0,$E3175-MAX(0,SUMIFS(Тех_Движение!$G$2:$G$5111,Тех_Движение!$D$2:$D$5111,$C3175,Тех_Движение!$B$2:$B$5111,"&lt;="&amp;Настройки!$B$6)-$F3175)))</f>
        <v/>
      </c>
      <c r="K3175" s="21" t="e">
        <f>IF(OR($B3175="",K$3&lt;$D3175+Настройки!$B$7),0,MAX(0,$E3175-MAX(0,SUMIFS(Тех_Движение!$G$2:$G$5111,Тех_Движение!$D$2:$D$5111,$C3175,Тех_Движение!$B$2:$B$5111,"&lt;="&amp;K$3)-$F3175)))</f>
        <v>#VALUE!</v>
      </c>
      <c r="L3175" s="21" t="e">
        <f>IF(OR($B3175="",L$3&lt;$D3175+Настройки!$B$7),0,MAX(0,$E3175-MAX(0,SUMIFS(Тех_Движение!$G$2:$G$5111,Тех_Движение!$D$2:$D$5111,$C3175,Тех_Движение!$B$2:$B$5111,"&lt;="&amp;L$3)-$F3175)))</f>
        <v>#VALUE!</v>
      </c>
      <c r="M3175" s="21" t="e">
        <f>IF(OR($B3175="",M$3&lt;$D3175+Настройки!$B$7),0,MAX(0,$E3175-MAX(0,SUMIFS(Тех_Движение!$G$2:$G$5111,Тех_Движение!$D$2:$D$5111,$C3175,Тех_Движение!$B$2:$B$5111,"&lt;="&amp;M$3)-$F3175)))</f>
        <v>#VALUE!</v>
      </c>
      <c r="N3175" s="21" t="e">
        <f>IF(OR($B3175="",N$3&lt;$D3175+Настройки!$B$7),0,MAX(0,$E3175-MAX(0,SUMIFS(Тех_Движение!$G$2:$G$5111,Тех_Движение!$D$2:$D$5111,$C3175,Тех_Движение!$B$2:$B$5111,"&lt;="&amp;N$3)-$F3175)))</f>
        <v>#VALUE!</v>
      </c>
      <c r="O3175" s="21" t="e">
        <f>IF(OR($B3175="",O$3&lt;$D3175+Настройки!$B$7),0,MAX(0,$E3175-MAX(0,SUMIFS(Тех_Движение!$G$2:$G$5111,Тех_Движение!$D$2:$D$5111,$C3175,Тех_Движение!$B$2:$B$5111,"&lt;="&amp;O$3)-$F3175)))</f>
        <v>#VALUE!</v>
      </c>
      <c r="P3175" s="21" t="e">
        <f>IF(OR($B3175="",P$3&lt;$D3175+Настройки!$B$7),0,MAX(0,$E3175-MAX(0,SUMIFS(Тех_Движение!$G$2:$G$5111,Тех_Движение!$D$2:$D$5111,$C3175,Тех_Движение!$B$2:$B$5111,"&lt;="&amp;P$3)-$F3175)))</f>
        <v>#VALUE!</v>
      </c>
      <c r="Q3175" s="21" t="e">
        <f>IF(OR($B3175="",Q$3&lt;$D3175+Настройки!$B$7),0,MAX(0,$E3175-MAX(0,SUMIFS(Тех_Движение!$G$2:$G$5111,Тех_Движение!$D$2:$D$5111,$C3175,Тех_Движение!$B$2:$B$5111,"&lt;="&amp;Q$3)-$F3175)))</f>
        <v>#VALUE!</v>
      </c>
      <c r="R3175" s="21" t="str">
        <f t="shared" si="148"/>
        <v/>
      </c>
      <c r="S3175" s="23" t="str">
        <f>IF($B3175="","",VLOOKUP($C3175,Настройки!$A$11:$L$17,9,FALSE))</f>
        <v/>
      </c>
      <c r="T3175" s="23" t="str">
        <f t="shared" si="149"/>
        <v/>
      </c>
    </row>
    <row r="3176" spans="1:20" x14ac:dyDescent="0.3">
      <c r="A3176" s="20">
        <f>Тех_Движение!$A$3173</f>
        <v>3172</v>
      </c>
      <c r="B3176" s="20" t="str">
        <f>IF(Тех_Движение!$F$3173&gt;0,Тех_Движение!$I$3173,"")</f>
        <v/>
      </c>
      <c r="C3176" s="20" t="str">
        <f>IF($B3176="","",Тех_Движение!$D$3173)</f>
        <v/>
      </c>
      <c r="D3176" s="9" t="str">
        <f>IF($B3176="","",Тех_Движение!$B$3173)</f>
        <v/>
      </c>
      <c r="E3176" s="21" t="str">
        <f>IF($B3176="","",Тех_Движение!$F$3173)</f>
        <v/>
      </c>
      <c r="F3176" s="21" t="str">
        <f>IF($B3176="","",SUMIFS($E$5:$E3175,$C$5:$C3175,$C3176))</f>
        <v/>
      </c>
      <c r="G3176" s="21" t="str">
        <f>IF($B3176="","",MAX(0,$E3176-MAX(0,SUMIFS(Тех_Движение!$G$2:$G$5111,Тех_Движение!$D$2:$D$5111,$C3176,Тех_Движение!$B$2:$B$5111,"&lt;="&amp;Настройки!$B$5-1)-$F3176)))</f>
        <v/>
      </c>
      <c r="H3176" s="21" t="str">
        <f>IF($B3176="","",IF(AND($D3176&gt;=Настройки!$B$5,$D3176&lt;=Настройки!$B$6),$E3176,0))</f>
        <v/>
      </c>
      <c r="I3176" s="21" t="str">
        <f t="shared" si="147"/>
        <v/>
      </c>
      <c r="J3176" s="21" t="str">
        <f>IF($B3176="","",MAX(0,$E3176-MAX(0,SUMIFS(Тех_Движение!$G$2:$G$5111,Тех_Движение!$D$2:$D$5111,$C3176,Тех_Движение!$B$2:$B$5111,"&lt;="&amp;Настройки!$B$6)-$F3176)))</f>
        <v/>
      </c>
      <c r="K3176" s="21" t="e">
        <f>IF(OR($B3176="",K$3&lt;$D3176+Настройки!$B$7),0,MAX(0,$E3176-MAX(0,SUMIFS(Тех_Движение!$G$2:$G$5111,Тех_Движение!$D$2:$D$5111,$C3176,Тех_Движение!$B$2:$B$5111,"&lt;="&amp;K$3)-$F3176)))</f>
        <v>#VALUE!</v>
      </c>
      <c r="L3176" s="21" t="e">
        <f>IF(OR($B3176="",L$3&lt;$D3176+Настройки!$B$7),0,MAX(0,$E3176-MAX(0,SUMIFS(Тех_Движение!$G$2:$G$5111,Тех_Движение!$D$2:$D$5111,$C3176,Тех_Движение!$B$2:$B$5111,"&lt;="&amp;L$3)-$F3176)))</f>
        <v>#VALUE!</v>
      </c>
      <c r="M3176" s="21" t="e">
        <f>IF(OR($B3176="",M$3&lt;$D3176+Настройки!$B$7),0,MAX(0,$E3176-MAX(0,SUMIFS(Тех_Движение!$G$2:$G$5111,Тех_Движение!$D$2:$D$5111,$C3176,Тех_Движение!$B$2:$B$5111,"&lt;="&amp;M$3)-$F3176)))</f>
        <v>#VALUE!</v>
      </c>
      <c r="N3176" s="21" t="e">
        <f>IF(OR($B3176="",N$3&lt;$D3176+Настройки!$B$7),0,MAX(0,$E3176-MAX(0,SUMIFS(Тех_Движение!$G$2:$G$5111,Тех_Движение!$D$2:$D$5111,$C3176,Тех_Движение!$B$2:$B$5111,"&lt;="&amp;N$3)-$F3176)))</f>
        <v>#VALUE!</v>
      </c>
      <c r="O3176" s="21" t="e">
        <f>IF(OR($B3176="",O$3&lt;$D3176+Настройки!$B$7),0,MAX(0,$E3176-MAX(0,SUMIFS(Тех_Движение!$G$2:$G$5111,Тех_Движение!$D$2:$D$5111,$C3176,Тех_Движение!$B$2:$B$5111,"&lt;="&amp;O$3)-$F3176)))</f>
        <v>#VALUE!</v>
      </c>
      <c r="P3176" s="21" t="e">
        <f>IF(OR($B3176="",P$3&lt;$D3176+Настройки!$B$7),0,MAX(0,$E3176-MAX(0,SUMIFS(Тех_Движение!$G$2:$G$5111,Тех_Движение!$D$2:$D$5111,$C3176,Тех_Движение!$B$2:$B$5111,"&lt;="&amp;P$3)-$F3176)))</f>
        <v>#VALUE!</v>
      </c>
      <c r="Q3176" s="21" t="e">
        <f>IF(OR($B3176="",Q$3&lt;$D3176+Настройки!$B$7),0,MAX(0,$E3176-MAX(0,SUMIFS(Тех_Движение!$G$2:$G$5111,Тех_Движение!$D$2:$D$5111,$C3176,Тех_Движение!$B$2:$B$5111,"&lt;="&amp;Q$3)-$F3176)))</f>
        <v>#VALUE!</v>
      </c>
      <c r="R3176" s="21" t="str">
        <f t="shared" si="148"/>
        <v/>
      </c>
      <c r="S3176" s="23" t="str">
        <f>IF($B3176="","",VLOOKUP($C3176,Настройки!$A$11:$L$17,9,FALSE))</f>
        <v/>
      </c>
      <c r="T3176" s="23" t="str">
        <f t="shared" si="149"/>
        <v/>
      </c>
    </row>
    <row r="3177" spans="1:20" x14ac:dyDescent="0.3">
      <c r="A3177" s="20">
        <f>Тех_Движение!$A$3174</f>
        <v>3173</v>
      </c>
      <c r="B3177" s="20" t="str">
        <f>IF(Тех_Движение!$F$3174&gt;0,Тех_Движение!$I$3174,"")</f>
        <v/>
      </c>
      <c r="C3177" s="20" t="str">
        <f>IF($B3177="","",Тех_Движение!$D$3174)</f>
        <v/>
      </c>
      <c r="D3177" s="9" t="str">
        <f>IF($B3177="","",Тех_Движение!$B$3174)</f>
        <v/>
      </c>
      <c r="E3177" s="21" t="str">
        <f>IF($B3177="","",Тех_Движение!$F$3174)</f>
        <v/>
      </c>
      <c r="F3177" s="21" t="str">
        <f>IF($B3177="","",SUMIFS($E$5:$E3176,$C$5:$C3176,$C3177))</f>
        <v/>
      </c>
      <c r="G3177" s="21" t="str">
        <f>IF($B3177="","",MAX(0,$E3177-MAX(0,SUMIFS(Тех_Движение!$G$2:$G$5111,Тех_Движение!$D$2:$D$5111,$C3177,Тех_Движение!$B$2:$B$5111,"&lt;="&amp;Настройки!$B$5-1)-$F3177)))</f>
        <v/>
      </c>
      <c r="H3177" s="21" t="str">
        <f>IF($B3177="","",IF(AND($D3177&gt;=Настройки!$B$5,$D3177&lt;=Настройки!$B$6),$E3177,0))</f>
        <v/>
      </c>
      <c r="I3177" s="21" t="str">
        <f t="shared" si="147"/>
        <v/>
      </c>
      <c r="J3177" s="21" t="str">
        <f>IF($B3177="","",MAX(0,$E3177-MAX(0,SUMIFS(Тех_Движение!$G$2:$G$5111,Тех_Движение!$D$2:$D$5111,$C3177,Тех_Движение!$B$2:$B$5111,"&lt;="&amp;Настройки!$B$6)-$F3177)))</f>
        <v/>
      </c>
      <c r="K3177" s="21" t="e">
        <f>IF(OR($B3177="",K$3&lt;$D3177+Настройки!$B$7),0,MAX(0,$E3177-MAX(0,SUMIFS(Тех_Движение!$G$2:$G$5111,Тех_Движение!$D$2:$D$5111,$C3177,Тех_Движение!$B$2:$B$5111,"&lt;="&amp;K$3)-$F3177)))</f>
        <v>#VALUE!</v>
      </c>
      <c r="L3177" s="21" t="e">
        <f>IF(OR($B3177="",L$3&lt;$D3177+Настройки!$B$7),0,MAX(0,$E3177-MAX(0,SUMIFS(Тех_Движение!$G$2:$G$5111,Тех_Движение!$D$2:$D$5111,$C3177,Тех_Движение!$B$2:$B$5111,"&lt;="&amp;L$3)-$F3177)))</f>
        <v>#VALUE!</v>
      </c>
      <c r="M3177" s="21" t="e">
        <f>IF(OR($B3177="",M$3&lt;$D3177+Настройки!$B$7),0,MAX(0,$E3177-MAX(0,SUMIFS(Тех_Движение!$G$2:$G$5111,Тех_Движение!$D$2:$D$5111,$C3177,Тех_Движение!$B$2:$B$5111,"&lt;="&amp;M$3)-$F3177)))</f>
        <v>#VALUE!</v>
      </c>
      <c r="N3177" s="21" t="e">
        <f>IF(OR($B3177="",N$3&lt;$D3177+Настройки!$B$7),0,MAX(0,$E3177-MAX(0,SUMIFS(Тех_Движение!$G$2:$G$5111,Тех_Движение!$D$2:$D$5111,$C3177,Тех_Движение!$B$2:$B$5111,"&lt;="&amp;N$3)-$F3177)))</f>
        <v>#VALUE!</v>
      </c>
      <c r="O3177" s="21" t="e">
        <f>IF(OR($B3177="",O$3&lt;$D3177+Настройки!$B$7),0,MAX(0,$E3177-MAX(0,SUMIFS(Тех_Движение!$G$2:$G$5111,Тех_Движение!$D$2:$D$5111,$C3177,Тех_Движение!$B$2:$B$5111,"&lt;="&amp;O$3)-$F3177)))</f>
        <v>#VALUE!</v>
      </c>
      <c r="P3177" s="21" t="e">
        <f>IF(OR($B3177="",P$3&lt;$D3177+Настройки!$B$7),0,MAX(0,$E3177-MAX(0,SUMIFS(Тех_Движение!$G$2:$G$5111,Тех_Движение!$D$2:$D$5111,$C3177,Тех_Движение!$B$2:$B$5111,"&lt;="&amp;P$3)-$F3177)))</f>
        <v>#VALUE!</v>
      </c>
      <c r="Q3177" s="21" t="e">
        <f>IF(OR($B3177="",Q$3&lt;$D3177+Настройки!$B$7),0,MAX(0,$E3177-MAX(0,SUMIFS(Тех_Движение!$G$2:$G$5111,Тех_Движение!$D$2:$D$5111,$C3177,Тех_Движение!$B$2:$B$5111,"&lt;="&amp;Q$3)-$F3177)))</f>
        <v>#VALUE!</v>
      </c>
      <c r="R3177" s="21" t="str">
        <f t="shared" si="148"/>
        <v/>
      </c>
      <c r="S3177" s="23" t="str">
        <f>IF($B3177="","",VLOOKUP($C3177,Настройки!$A$11:$L$17,9,FALSE))</f>
        <v/>
      </c>
      <c r="T3177" s="23" t="str">
        <f t="shared" si="149"/>
        <v/>
      </c>
    </row>
    <row r="3178" spans="1:20" x14ac:dyDescent="0.3">
      <c r="A3178" s="20">
        <f>Тех_Движение!$A$3175</f>
        <v>3174</v>
      </c>
      <c r="B3178" s="20" t="str">
        <f>IF(Тех_Движение!$F$3175&gt;0,Тех_Движение!$I$3175,"")</f>
        <v/>
      </c>
      <c r="C3178" s="20" t="str">
        <f>IF($B3178="","",Тех_Движение!$D$3175)</f>
        <v/>
      </c>
      <c r="D3178" s="9" t="str">
        <f>IF($B3178="","",Тех_Движение!$B$3175)</f>
        <v/>
      </c>
      <c r="E3178" s="21" t="str">
        <f>IF($B3178="","",Тех_Движение!$F$3175)</f>
        <v/>
      </c>
      <c r="F3178" s="21" t="str">
        <f>IF($B3178="","",SUMIFS($E$5:$E3177,$C$5:$C3177,$C3178))</f>
        <v/>
      </c>
      <c r="G3178" s="21" t="str">
        <f>IF($B3178="","",MAX(0,$E3178-MAX(0,SUMIFS(Тех_Движение!$G$2:$G$5111,Тех_Движение!$D$2:$D$5111,$C3178,Тех_Движение!$B$2:$B$5111,"&lt;="&amp;Настройки!$B$5-1)-$F3178)))</f>
        <v/>
      </c>
      <c r="H3178" s="21" t="str">
        <f>IF($B3178="","",IF(AND($D3178&gt;=Настройки!$B$5,$D3178&lt;=Настройки!$B$6),$E3178,0))</f>
        <v/>
      </c>
      <c r="I3178" s="21" t="str">
        <f t="shared" si="147"/>
        <v/>
      </c>
      <c r="J3178" s="21" t="str">
        <f>IF($B3178="","",MAX(0,$E3178-MAX(0,SUMIFS(Тех_Движение!$G$2:$G$5111,Тех_Движение!$D$2:$D$5111,$C3178,Тех_Движение!$B$2:$B$5111,"&lt;="&amp;Настройки!$B$6)-$F3178)))</f>
        <v/>
      </c>
      <c r="K3178" s="21" t="e">
        <f>IF(OR($B3178="",K$3&lt;$D3178+Настройки!$B$7),0,MAX(0,$E3178-MAX(0,SUMIFS(Тех_Движение!$G$2:$G$5111,Тех_Движение!$D$2:$D$5111,$C3178,Тех_Движение!$B$2:$B$5111,"&lt;="&amp;K$3)-$F3178)))</f>
        <v>#VALUE!</v>
      </c>
      <c r="L3178" s="21" t="e">
        <f>IF(OR($B3178="",L$3&lt;$D3178+Настройки!$B$7),0,MAX(0,$E3178-MAX(0,SUMIFS(Тех_Движение!$G$2:$G$5111,Тех_Движение!$D$2:$D$5111,$C3178,Тех_Движение!$B$2:$B$5111,"&lt;="&amp;L$3)-$F3178)))</f>
        <v>#VALUE!</v>
      </c>
      <c r="M3178" s="21" t="e">
        <f>IF(OR($B3178="",M$3&lt;$D3178+Настройки!$B$7),0,MAX(0,$E3178-MAX(0,SUMIFS(Тех_Движение!$G$2:$G$5111,Тех_Движение!$D$2:$D$5111,$C3178,Тех_Движение!$B$2:$B$5111,"&lt;="&amp;M$3)-$F3178)))</f>
        <v>#VALUE!</v>
      </c>
      <c r="N3178" s="21" t="e">
        <f>IF(OR($B3178="",N$3&lt;$D3178+Настройки!$B$7),0,MAX(0,$E3178-MAX(0,SUMIFS(Тех_Движение!$G$2:$G$5111,Тех_Движение!$D$2:$D$5111,$C3178,Тех_Движение!$B$2:$B$5111,"&lt;="&amp;N$3)-$F3178)))</f>
        <v>#VALUE!</v>
      </c>
      <c r="O3178" s="21" t="e">
        <f>IF(OR($B3178="",O$3&lt;$D3178+Настройки!$B$7),0,MAX(0,$E3178-MAX(0,SUMIFS(Тех_Движение!$G$2:$G$5111,Тех_Движение!$D$2:$D$5111,$C3178,Тех_Движение!$B$2:$B$5111,"&lt;="&amp;O$3)-$F3178)))</f>
        <v>#VALUE!</v>
      </c>
      <c r="P3178" s="21" t="e">
        <f>IF(OR($B3178="",P$3&lt;$D3178+Настройки!$B$7),0,MAX(0,$E3178-MAX(0,SUMIFS(Тех_Движение!$G$2:$G$5111,Тех_Движение!$D$2:$D$5111,$C3178,Тех_Движение!$B$2:$B$5111,"&lt;="&amp;P$3)-$F3178)))</f>
        <v>#VALUE!</v>
      </c>
      <c r="Q3178" s="21" t="e">
        <f>IF(OR($B3178="",Q$3&lt;$D3178+Настройки!$B$7),0,MAX(0,$E3178-MAX(0,SUMIFS(Тех_Движение!$G$2:$G$5111,Тех_Движение!$D$2:$D$5111,$C3178,Тех_Движение!$B$2:$B$5111,"&lt;="&amp;Q$3)-$F3178)))</f>
        <v>#VALUE!</v>
      </c>
      <c r="R3178" s="21" t="str">
        <f t="shared" si="148"/>
        <v/>
      </c>
      <c r="S3178" s="23" t="str">
        <f>IF($B3178="","",VLOOKUP($C3178,Настройки!$A$11:$L$17,9,FALSE))</f>
        <v/>
      </c>
      <c r="T3178" s="23" t="str">
        <f t="shared" si="149"/>
        <v/>
      </c>
    </row>
    <row r="3179" spans="1:20" x14ac:dyDescent="0.3">
      <c r="A3179" s="20">
        <f>Тех_Движение!$A$3176</f>
        <v>3175</v>
      </c>
      <c r="B3179" s="20" t="str">
        <f>IF(Тех_Движение!$F$3176&gt;0,Тех_Движение!$I$3176,"")</f>
        <v/>
      </c>
      <c r="C3179" s="20" t="str">
        <f>IF($B3179="","",Тех_Движение!$D$3176)</f>
        <v/>
      </c>
      <c r="D3179" s="9" t="str">
        <f>IF($B3179="","",Тех_Движение!$B$3176)</f>
        <v/>
      </c>
      <c r="E3179" s="21" t="str">
        <f>IF($B3179="","",Тех_Движение!$F$3176)</f>
        <v/>
      </c>
      <c r="F3179" s="21" t="str">
        <f>IF($B3179="","",SUMIFS($E$5:$E3178,$C$5:$C3178,$C3179))</f>
        <v/>
      </c>
      <c r="G3179" s="21" t="str">
        <f>IF($B3179="","",MAX(0,$E3179-MAX(0,SUMIFS(Тех_Движение!$G$2:$G$5111,Тех_Движение!$D$2:$D$5111,$C3179,Тех_Движение!$B$2:$B$5111,"&lt;="&amp;Настройки!$B$5-1)-$F3179)))</f>
        <v/>
      </c>
      <c r="H3179" s="21" t="str">
        <f>IF($B3179="","",IF(AND($D3179&gt;=Настройки!$B$5,$D3179&lt;=Настройки!$B$6),$E3179,0))</f>
        <v/>
      </c>
      <c r="I3179" s="21" t="str">
        <f t="shared" si="147"/>
        <v/>
      </c>
      <c r="J3179" s="21" t="str">
        <f>IF($B3179="","",MAX(0,$E3179-MAX(0,SUMIFS(Тех_Движение!$G$2:$G$5111,Тех_Движение!$D$2:$D$5111,$C3179,Тех_Движение!$B$2:$B$5111,"&lt;="&amp;Настройки!$B$6)-$F3179)))</f>
        <v/>
      </c>
      <c r="K3179" s="21" t="e">
        <f>IF(OR($B3179="",K$3&lt;$D3179+Настройки!$B$7),0,MAX(0,$E3179-MAX(0,SUMIFS(Тех_Движение!$G$2:$G$5111,Тех_Движение!$D$2:$D$5111,$C3179,Тех_Движение!$B$2:$B$5111,"&lt;="&amp;K$3)-$F3179)))</f>
        <v>#VALUE!</v>
      </c>
      <c r="L3179" s="21" t="e">
        <f>IF(OR($B3179="",L$3&lt;$D3179+Настройки!$B$7),0,MAX(0,$E3179-MAX(0,SUMIFS(Тех_Движение!$G$2:$G$5111,Тех_Движение!$D$2:$D$5111,$C3179,Тех_Движение!$B$2:$B$5111,"&lt;="&amp;L$3)-$F3179)))</f>
        <v>#VALUE!</v>
      </c>
      <c r="M3179" s="21" t="e">
        <f>IF(OR($B3179="",M$3&lt;$D3179+Настройки!$B$7),0,MAX(0,$E3179-MAX(0,SUMIFS(Тех_Движение!$G$2:$G$5111,Тех_Движение!$D$2:$D$5111,$C3179,Тех_Движение!$B$2:$B$5111,"&lt;="&amp;M$3)-$F3179)))</f>
        <v>#VALUE!</v>
      </c>
      <c r="N3179" s="21" t="e">
        <f>IF(OR($B3179="",N$3&lt;$D3179+Настройки!$B$7),0,MAX(0,$E3179-MAX(0,SUMIFS(Тех_Движение!$G$2:$G$5111,Тех_Движение!$D$2:$D$5111,$C3179,Тех_Движение!$B$2:$B$5111,"&lt;="&amp;N$3)-$F3179)))</f>
        <v>#VALUE!</v>
      </c>
      <c r="O3179" s="21" t="e">
        <f>IF(OR($B3179="",O$3&lt;$D3179+Настройки!$B$7),0,MAX(0,$E3179-MAX(0,SUMIFS(Тех_Движение!$G$2:$G$5111,Тех_Движение!$D$2:$D$5111,$C3179,Тех_Движение!$B$2:$B$5111,"&lt;="&amp;O$3)-$F3179)))</f>
        <v>#VALUE!</v>
      </c>
      <c r="P3179" s="21" t="e">
        <f>IF(OR($B3179="",P$3&lt;$D3179+Настройки!$B$7),0,MAX(0,$E3179-MAX(0,SUMIFS(Тех_Движение!$G$2:$G$5111,Тех_Движение!$D$2:$D$5111,$C3179,Тех_Движение!$B$2:$B$5111,"&lt;="&amp;P$3)-$F3179)))</f>
        <v>#VALUE!</v>
      </c>
      <c r="Q3179" s="21" t="e">
        <f>IF(OR($B3179="",Q$3&lt;$D3179+Настройки!$B$7),0,MAX(0,$E3179-MAX(0,SUMIFS(Тех_Движение!$G$2:$G$5111,Тех_Движение!$D$2:$D$5111,$C3179,Тех_Движение!$B$2:$B$5111,"&lt;="&amp;Q$3)-$F3179)))</f>
        <v>#VALUE!</v>
      </c>
      <c r="R3179" s="21" t="str">
        <f t="shared" si="148"/>
        <v/>
      </c>
      <c r="S3179" s="23" t="str">
        <f>IF($B3179="","",VLOOKUP($C3179,Настройки!$A$11:$L$17,9,FALSE))</f>
        <v/>
      </c>
      <c r="T3179" s="23" t="str">
        <f t="shared" si="149"/>
        <v/>
      </c>
    </row>
    <row r="3180" spans="1:20" x14ac:dyDescent="0.3">
      <c r="A3180" s="20">
        <f>Тех_Движение!$A$3177</f>
        <v>3176</v>
      </c>
      <c r="B3180" s="20" t="str">
        <f>IF(Тех_Движение!$F$3177&gt;0,Тех_Движение!$I$3177,"")</f>
        <v/>
      </c>
      <c r="C3180" s="20" t="str">
        <f>IF($B3180="","",Тех_Движение!$D$3177)</f>
        <v/>
      </c>
      <c r="D3180" s="9" t="str">
        <f>IF($B3180="","",Тех_Движение!$B$3177)</f>
        <v/>
      </c>
      <c r="E3180" s="21" t="str">
        <f>IF($B3180="","",Тех_Движение!$F$3177)</f>
        <v/>
      </c>
      <c r="F3180" s="21" t="str">
        <f>IF($B3180="","",SUMIFS($E$5:$E3179,$C$5:$C3179,$C3180))</f>
        <v/>
      </c>
      <c r="G3180" s="21" t="str">
        <f>IF($B3180="","",MAX(0,$E3180-MAX(0,SUMIFS(Тех_Движение!$G$2:$G$5111,Тех_Движение!$D$2:$D$5111,$C3180,Тех_Движение!$B$2:$B$5111,"&lt;="&amp;Настройки!$B$5-1)-$F3180)))</f>
        <v/>
      </c>
      <c r="H3180" s="21" t="str">
        <f>IF($B3180="","",IF(AND($D3180&gt;=Настройки!$B$5,$D3180&lt;=Настройки!$B$6),$E3180,0))</f>
        <v/>
      </c>
      <c r="I3180" s="21" t="str">
        <f t="shared" si="147"/>
        <v/>
      </c>
      <c r="J3180" s="21" t="str">
        <f>IF($B3180="","",MAX(0,$E3180-MAX(0,SUMIFS(Тех_Движение!$G$2:$G$5111,Тех_Движение!$D$2:$D$5111,$C3180,Тех_Движение!$B$2:$B$5111,"&lt;="&amp;Настройки!$B$6)-$F3180)))</f>
        <v/>
      </c>
      <c r="K3180" s="21" t="e">
        <f>IF(OR($B3180="",K$3&lt;$D3180+Настройки!$B$7),0,MAX(0,$E3180-MAX(0,SUMIFS(Тех_Движение!$G$2:$G$5111,Тех_Движение!$D$2:$D$5111,$C3180,Тех_Движение!$B$2:$B$5111,"&lt;="&amp;K$3)-$F3180)))</f>
        <v>#VALUE!</v>
      </c>
      <c r="L3180" s="21" t="e">
        <f>IF(OR($B3180="",L$3&lt;$D3180+Настройки!$B$7),0,MAX(0,$E3180-MAX(0,SUMIFS(Тех_Движение!$G$2:$G$5111,Тех_Движение!$D$2:$D$5111,$C3180,Тех_Движение!$B$2:$B$5111,"&lt;="&amp;L$3)-$F3180)))</f>
        <v>#VALUE!</v>
      </c>
      <c r="M3180" s="21" t="e">
        <f>IF(OR($B3180="",M$3&lt;$D3180+Настройки!$B$7),0,MAX(0,$E3180-MAX(0,SUMIFS(Тех_Движение!$G$2:$G$5111,Тех_Движение!$D$2:$D$5111,$C3180,Тех_Движение!$B$2:$B$5111,"&lt;="&amp;M$3)-$F3180)))</f>
        <v>#VALUE!</v>
      </c>
      <c r="N3180" s="21" t="e">
        <f>IF(OR($B3180="",N$3&lt;$D3180+Настройки!$B$7),0,MAX(0,$E3180-MAX(0,SUMIFS(Тех_Движение!$G$2:$G$5111,Тех_Движение!$D$2:$D$5111,$C3180,Тех_Движение!$B$2:$B$5111,"&lt;="&amp;N$3)-$F3180)))</f>
        <v>#VALUE!</v>
      </c>
      <c r="O3180" s="21" t="e">
        <f>IF(OR($B3180="",O$3&lt;$D3180+Настройки!$B$7),0,MAX(0,$E3180-MAX(0,SUMIFS(Тех_Движение!$G$2:$G$5111,Тех_Движение!$D$2:$D$5111,$C3180,Тех_Движение!$B$2:$B$5111,"&lt;="&amp;O$3)-$F3180)))</f>
        <v>#VALUE!</v>
      </c>
      <c r="P3180" s="21" t="e">
        <f>IF(OR($B3180="",P$3&lt;$D3180+Настройки!$B$7),0,MAX(0,$E3180-MAX(0,SUMIFS(Тех_Движение!$G$2:$G$5111,Тех_Движение!$D$2:$D$5111,$C3180,Тех_Движение!$B$2:$B$5111,"&lt;="&amp;P$3)-$F3180)))</f>
        <v>#VALUE!</v>
      </c>
      <c r="Q3180" s="21" t="e">
        <f>IF(OR($B3180="",Q$3&lt;$D3180+Настройки!$B$7),0,MAX(0,$E3180-MAX(0,SUMIFS(Тех_Движение!$G$2:$G$5111,Тех_Движение!$D$2:$D$5111,$C3180,Тех_Движение!$B$2:$B$5111,"&lt;="&amp;Q$3)-$F3180)))</f>
        <v>#VALUE!</v>
      </c>
      <c r="R3180" s="21" t="str">
        <f t="shared" si="148"/>
        <v/>
      </c>
      <c r="S3180" s="23" t="str">
        <f>IF($B3180="","",VLOOKUP($C3180,Настройки!$A$11:$L$17,9,FALSE))</f>
        <v/>
      </c>
      <c r="T3180" s="23" t="str">
        <f t="shared" si="149"/>
        <v/>
      </c>
    </row>
    <row r="3181" spans="1:20" x14ac:dyDescent="0.3">
      <c r="A3181" s="20">
        <f>Тех_Движение!$A$3178</f>
        <v>3177</v>
      </c>
      <c r="B3181" s="20" t="str">
        <f>IF(Тех_Движение!$F$3178&gt;0,Тех_Движение!$I$3178,"")</f>
        <v/>
      </c>
      <c r="C3181" s="20" t="str">
        <f>IF($B3181="","",Тех_Движение!$D$3178)</f>
        <v/>
      </c>
      <c r="D3181" s="9" t="str">
        <f>IF($B3181="","",Тех_Движение!$B$3178)</f>
        <v/>
      </c>
      <c r="E3181" s="21" t="str">
        <f>IF($B3181="","",Тех_Движение!$F$3178)</f>
        <v/>
      </c>
      <c r="F3181" s="21" t="str">
        <f>IF($B3181="","",SUMIFS($E$5:$E3180,$C$5:$C3180,$C3181))</f>
        <v/>
      </c>
      <c r="G3181" s="21" t="str">
        <f>IF($B3181="","",MAX(0,$E3181-MAX(0,SUMIFS(Тех_Движение!$G$2:$G$5111,Тех_Движение!$D$2:$D$5111,$C3181,Тех_Движение!$B$2:$B$5111,"&lt;="&amp;Настройки!$B$5-1)-$F3181)))</f>
        <v/>
      </c>
      <c r="H3181" s="21" t="str">
        <f>IF($B3181="","",IF(AND($D3181&gt;=Настройки!$B$5,$D3181&lt;=Настройки!$B$6),$E3181,0))</f>
        <v/>
      </c>
      <c r="I3181" s="21" t="str">
        <f t="shared" si="147"/>
        <v/>
      </c>
      <c r="J3181" s="21" t="str">
        <f>IF($B3181="","",MAX(0,$E3181-MAX(0,SUMIFS(Тех_Движение!$G$2:$G$5111,Тех_Движение!$D$2:$D$5111,$C3181,Тех_Движение!$B$2:$B$5111,"&lt;="&amp;Настройки!$B$6)-$F3181)))</f>
        <v/>
      </c>
      <c r="K3181" s="21" t="e">
        <f>IF(OR($B3181="",K$3&lt;$D3181+Настройки!$B$7),0,MAX(0,$E3181-MAX(0,SUMIFS(Тех_Движение!$G$2:$G$5111,Тех_Движение!$D$2:$D$5111,$C3181,Тех_Движение!$B$2:$B$5111,"&lt;="&amp;K$3)-$F3181)))</f>
        <v>#VALUE!</v>
      </c>
      <c r="L3181" s="21" t="e">
        <f>IF(OR($B3181="",L$3&lt;$D3181+Настройки!$B$7),0,MAX(0,$E3181-MAX(0,SUMIFS(Тех_Движение!$G$2:$G$5111,Тех_Движение!$D$2:$D$5111,$C3181,Тех_Движение!$B$2:$B$5111,"&lt;="&amp;L$3)-$F3181)))</f>
        <v>#VALUE!</v>
      </c>
      <c r="M3181" s="21" t="e">
        <f>IF(OR($B3181="",M$3&lt;$D3181+Настройки!$B$7),0,MAX(0,$E3181-MAX(0,SUMIFS(Тех_Движение!$G$2:$G$5111,Тех_Движение!$D$2:$D$5111,$C3181,Тех_Движение!$B$2:$B$5111,"&lt;="&amp;M$3)-$F3181)))</f>
        <v>#VALUE!</v>
      </c>
      <c r="N3181" s="21" t="e">
        <f>IF(OR($B3181="",N$3&lt;$D3181+Настройки!$B$7),0,MAX(0,$E3181-MAX(0,SUMIFS(Тех_Движение!$G$2:$G$5111,Тех_Движение!$D$2:$D$5111,$C3181,Тех_Движение!$B$2:$B$5111,"&lt;="&amp;N$3)-$F3181)))</f>
        <v>#VALUE!</v>
      </c>
      <c r="O3181" s="21" t="e">
        <f>IF(OR($B3181="",O$3&lt;$D3181+Настройки!$B$7),0,MAX(0,$E3181-MAX(0,SUMIFS(Тех_Движение!$G$2:$G$5111,Тех_Движение!$D$2:$D$5111,$C3181,Тех_Движение!$B$2:$B$5111,"&lt;="&amp;O$3)-$F3181)))</f>
        <v>#VALUE!</v>
      </c>
      <c r="P3181" s="21" t="e">
        <f>IF(OR($B3181="",P$3&lt;$D3181+Настройки!$B$7),0,MAX(0,$E3181-MAX(0,SUMIFS(Тех_Движение!$G$2:$G$5111,Тех_Движение!$D$2:$D$5111,$C3181,Тех_Движение!$B$2:$B$5111,"&lt;="&amp;P$3)-$F3181)))</f>
        <v>#VALUE!</v>
      </c>
      <c r="Q3181" s="21" t="e">
        <f>IF(OR($B3181="",Q$3&lt;$D3181+Настройки!$B$7),0,MAX(0,$E3181-MAX(0,SUMIFS(Тех_Движение!$G$2:$G$5111,Тех_Движение!$D$2:$D$5111,$C3181,Тех_Движение!$B$2:$B$5111,"&lt;="&amp;Q$3)-$F3181)))</f>
        <v>#VALUE!</v>
      </c>
      <c r="R3181" s="21" t="str">
        <f t="shared" si="148"/>
        <v/>
      </c>
      <c r="S3181" s="23" t="str">
        <f>IF($B3181="","",VLOOKUP($C3181,Настройки!$A$11:$L$17,9,FALSE))</f>
        <v/>
      </c>
      <c r="T3181" s="23" t="str">
        <f t="shared" si="149"/>
        <v/>
      </c>
    </row>
    <row r="3182" spans="1:20" x14ac:dyDescent="0.3">
      <c r="A3182" s="20">
        <f>Тех_Движение!$A$3179</f>
        <v>3178</v>
      </c>
      <c r="B3182" s="20" t="str">
        <f>IF(Тех_Движение!$F$3179&gt;0,Тех_Движение!$I$3179,"")</f>
        <v/>
      </c>
      <c r="C3182" s="20" t="str">
        <f>IF($B3182="","",Тех_Движение!$D$3179)</f>
        <v/>
      </c>
      <c r="D3182" s="9" t="str">
        <f>IF($B3182="","",Тех_Движение!$B$3179)</f>
        <v/>
      </c>
      <c r="E3182" s="21" t="str">
        <f>IF($B3182="","",Тех_Движение!$F$3179)</f>
        <v/>
      </c>
      <c r="F3182" s="21" t="str">
        <f>IF($B3182="","",SUMIFS($E$5:$E3181,$C$5:$C3181,$C3182))</f>
        <v/>
      </c>
      <c r="G3182" s="21" t="str">
        <f>IF($B3182="","",MAX(0,$E3182-MAX(0,SUMIFS(Тех_Движение!$G$2:$G$5111,Тех_Движение!$D$2:$D$5111,$C3182,Тех_Движение!$B$2:$B$5111,"&lt;="&amp;Настройки!$B$5-1)-$F3182)))</f>
        <v/>
      </c>
      <c r="H3182" s="21" t="str">
        <f>IF($B3182="","",IF(AND($D3182&gt;=Настройки!$B$5,$D3182&lt;=Настройки!$B$6),$E3182,0))</f>
        <v/>
      </c>
      <c r="I3182" s="21" t="str">
        <f t="shared" si="147"/>
        <v/>
      </c>
      <c r="J3182" s="21" t="str">
        <f>IF($B3182="","",MAX(0,$E3182-MAX(0,SUMIFS(Тех_Движение!$G$2:$G$5111,Тех_Движение!$D$2:$D$5111,$C3182,Тех_Движение!$B$2:$B$5111,"&lt;="&amp;Настройки!$B$6)-$F3182)))</f>
        <v/>
      </c>
      <c r="K3182" s="21" t="e">
        <f>IF(OR($B3182="",K$3&lt;$D3182+Настройки!$B$7),0,MAX(0,$E3182-MAX(0,SUMIFS(Тех_Движение!$G$2:$G$5111,Тех_Движение!$D$2:$D$5111,$C3182,Тех_Движение!$B$2:$B$5111,"&lt;="&amp;K$3)-$F3182)))</f>
        <v>#VALUE!</v>
      </c>
      <c r="L3182" s="21" t="e">
        <f>IF(OR($B3182="",L$3&lt;$D3182+Настройки!$B$7),0,MAX(0,$E3182-MAX(0,SUMIFS(Тех_Движение!$G$2:$G$5111,Тех_Движение!$D$2:$D$5111,$C3182,Тех_Движение!$B$2:$B$5111,"&lt;="&amp;L$3)-$F3182)))</f>
        <v>#VALUE!</v>
      </c>
      <c r="M3182" s="21" t="e">
        <f>IF(OR($B3182="",M$3&lt;$D3182+Настройки!$B$7),0,MAX(0,$E3182-MAX(0,SUMIFS(Тех_Движение!$G$2:$G$5111,Тех_Движение!$D$2:$D$5111,$C3182,Тех_Движение!$B$2:$B$5111,"&lt;="&amp;M$3)-$F3182)))</f>
        <v>#VALUE!</v>
      </c>
      <c r="N3182" s="21" t="e">
        <f>IF(OR($B3182="",N$3&lt;$D3182+Настройки!$B$7),0,MAX(0,$E3182-MAX(0,SUMIFS(Тех_Движение!$G$2:$G$5111,Тех_Движение!$D$2:$D$5111,$C3182,Тех_Движение!$B$2:$B$5111,"&lt;="&amp;N$3)-$F3182)))</f>
        <v>#VALUE!</v>
      </c>
      <c r="O3182" s="21" t="e">
        <f>IF(OR($B3182="",O$3&lt;$D3182+Настройки!$B$7),0,MAX(0,$E3182-MAX(0,SUMIFS(Тех_Движение!$G$2:$G$5111,Тех_Движение!$D$2:$D$5111,$C3182,Тех_Движение!$B$2:$B$5111,"&lt;="&amp;O$3)-$F3182)))</f>
        <v>#VALUE!</v>
      </c>
      <c r="P3182" s="21" t="e">
        <f>IF(OR($B3182="",P$3&lt;$D3182+Настройки!$B$7),0,MAX(0,$E3182-MAX(0,SUMIFS(Тех_Движение!$G$2:$G$5111,Тех_Движение!$D$2:$D$5111,$C3182,Тех_Движение!$B$2:$B$5111,"&lt;="&amp;P$3)-$F3182)))</f>
        <v>#VALUE!</v>
      </c>
      <c r="Q3182" s="21" t="e">
        <f>IF(OR($B3182="",Q$3&lt;$D3182+Настройки!$B$7),0,MAX(0,$E3182-MAX(0,SUMIFS(Тех_Движение!$G$2:$G$5111,Тех_Движение!$D$2:$D$5111,$C3182,Тех_Движение!$B$2:$B$5111,"&lt;="&amp;Q$3)-$F3182)))</f>
        <v>#VALUE!</v>
      </c>
      <c r="R3182" s="21" t="str">
        <f t="shared" si="148"/>
        <v/>
      </c>
      <c r="S3182" s="23" t="str">
        <f>IF($B3182="","",VLOOKUP($C3182,Настройки!$A$11:$L$17,9,FALSE))</f>
        <v/>
      </c>
      <c r="T3182" s="23" t="str">
        <f t="shared" si="149"/>
        <v/>
      </c>
    </row>
    <row r="3183" spans="1:20" x14ac:dyDescent="0.3">
      <c r="A3183" s="20">
        <f>Тех_Движение!$A$3180</f>
        <v>3179</v>
      </c>
      <c r="B3183" s="20" t="str">
        <f>IF(Тех_Движение!$F$3180&gt;0,Тех_Движение!$I$3180,"")</f>
        <v/>
      </c>
      <c r="C3183" s="20" t="str">
        <f>IF($B3183="","",Тех_Движение!$D$3180)</f>
        <v/>
      </c>
      <c r="D3183" s="9" t="str">
        <f>IF($B3183="","",Тех_Движение!$B$3180)</f>
        <v/>
      </c>
      <c r="E3183" s="21" t="str">
        <f>IF($B3183="","",Тех_Движение!$F$3180)</f>
        <v/>
      </c>
      <c r="F3183" s="21" t="str">
        <f>IF($B3183="","",SUMIFS($E$5:$E3182,$C$5:$C3182,$C3183))</f>
        <v/>
      </c>
      <c r="G3183" s="21" t="str">
        <f>IF($B3183="","",MAX(0,$E3183-MAX(0,SUMIFS(Тех_Движение!$G$2:$G$5111,Тех_Движение!$D$2:$D$5111,$C3183,Тех_Движение!$B$2:$B$5111,"&lt;="&amp;Настройки!$B$5-1)-$F3183)))</f>
        <v/>
      </c>
      <c r="H3183" s="21" t="str">
        <f>IF($B3183="","",IF(AND($D3183&gt;=Настройки!$B$5,$D3183&lt;=Настройки!$B$6),$E3183,0))</f>
        <v/>
      </c>
      <c r="I3183" s="21" t="str">
        <f t="shared" si="147"/>
        <v/>
      </c>
      <c r="J3183" s="21" t="str">
        <f>IF($B3183="","",MAX(0,$E3183-MAX(0,SUMIFS(Тех_Движение!$G$2:$G$5111,Тех_Движение!$D$2:$D$5111,$C3183,Тех_Движение!$B$2:$B$5111,"&lt;="&amp;Настройки!$B$6)-$F3183)))</f>
        <v/>
      </c>
      <c r="K3183" s="21" t="e">
        <f>IF(OR($B3183="",K$3&lt;$D3183+Настройки!$B$7),0,MAX(0,$E3183-MAX(0,SUMIFS(Тех_Движение!$G$2:$G$5111,Тех_Движение!$D$2:$D$5111,$C3183,Тех_Движение!$B$2:$B$5111,"&lt;="&amp;K$3)-$F3183)))</f>
        <v>#VALUE!</v>
      </c>
      <c r="L3183" s="21" t="e">
        <f>IF(OR($B3183="",L$3&lt;$D3183+Настройки!$B$7),0,MAX(0,$E3183-MAX(0,SUMIFS(Тех_Движение!$G$2:$G$5111,Тех_Движение!$D$2:$D$5111,$C3183,Тех_Движение!$B$2:$B$5111,"&lt;="&amp;L$3)-$F3183)))</f>
        <v>#VALUE!</v>
      </c>
      <c r="M3183" s="21" t="e">
        <f>IF(OR($B3183="",M$3&lt;$D3183+Настройки!$B$7),0,MAX(0,$E3183-MAX(0,SUMIFS(Тех_Движение!$G$2:$G$5111,Тех_Движение!$D$2:$D$5111,$C3183,Тех_Движение!$B$2:$B$5111,"&lt;="&amp;M$3)-$F3183)))</f>
        <v>#VALUE!</v>
      </c>
      <c r="N3183" s="21" t="e">
        <f>IF(OR($B3183="",N$3&lt;$D3183+Настройки!$B$7),0,MAX(0,$E3183-MAX(0,SUMIFS(Тех_Движение!$G$2:$G$5111,Тех_Движение!$D$2:$D$5111,$C3183,Тех_Движение!$B$2:$B$5111,"&lt;="&amp;N$3)-$F3183)))</f>
        <v>#VALUE!</v>
      </c>
      <c r="O3183" s="21" t="e">
        <f>IF(OR($B3183="",O$3&lt;$D3183+Настройки!$B$7),0,MAX(0,$E3183-MAX(0,SUMIFS(Тех_Движение!$G$2:$G$5111,Тех_Движение!$D$2:$D$5111,$C3183,Тех_Движение!$B$2:$B$5111,"&lt;="&amp;O$3)-$F3183)))</f>
        <v>#VALUE!</v>
      </c>
      <c r="P3183" s="21" t="e">
        <f>IF(OR($B3183="",P$3&lt;$D3183+Настройки!$B$7),0,MAX(0,$E3183-MAX(0,SUMIFS(Тех_Движение!$G$2:$G$5111,Тех_Движение!$D$2:$D$5111,$C3183,Тех_Движение!$B$2:$B$5111,"&lt;="&amp;P$3)-$F3183)))</f>
        <v>#VALUE!</v>
      </c>
      <c r="Q3183" s="21" t="e">
        <f>IF(OR($B3183="",Q$3&lt;$D3183+Настройки!$B$7),0,MAX(0,$E3183-MAX(0,SUMIFS(Тех_Движение!$G$2:$G$5111,Тех_Движение!$D$2:$D$5111,$C3183,Тех_Движение!$B$2:$B$5111,"&lt;="&amp;Q$3)-$F3183)))</f>
        <v>#VALUE!</v>
      </c>
      <c r="R3183" s="21" t="str">
        <f t="shared" si="148"/>
        <v/>
      </c>
      <c r="S3183" s="23" t="str">
        <f>IF($B3183="","",VLOOKUP($C3183,Настройки!$A$11:$L$17,9,FALSE))</f>
        <v/>
      </c>
      <c r="T3183" s="23" t="str">
        <f t="shared" si="149"/>
        <v/>
      </c>
    </row>
    <row r="3184" spans="1:20" x14ac:dyDescent="0.3">
      <c r="A3184" s="20">
        <f>Тех_Движение!$A$3181</f>
        <v>3180</v>
      </c>
      <c r="B3184" s="20" t="str">
        <f>IF(Тех_Движение!$F$3181&gt;0,Тех_Движение!$I$3181,"")</f>
        <v/>
      </c>
      <c r="C3184" s="20" t="str">
        <f>IF($B3184="","",Тех_Движение!$D$3181)</f>
        <v/>
      </c>
      <c r="D3184" s="9" t="str">
        <f>IF($B3184="","",Тех_Движение!$B$3181)</f>
        <v/>
      </c>
      <c r="E3184" s="21" t="str">
        <f>IF($B3184="","",Тех_Движение!$F$3181)</f>
        <v/>
      </c>
      <c r="F3184" s="21" t="str">
        <f>IF($B3184="","",SUMIFS($E$5:$E3183,$C$5:$C3183,$C3184))</f>
        <v/>
      </c>
      <c r="G3184" s="21" t="str">
        <f>IF($B3184="","",MAX(0,$E3184-MAX(0,SUMIFS(Тех_Движение!$G$2:$G$5111,Тех_Движение!$D$2:$D$5111,$C3184,Тех_Движение!$B$2:$B$5111,"&lt;="&amp;Настройки!$B$5-1)-$F3184)))</f>
        <v/>
      </c>
      <c r="H3184" s="21" t="str">
        <f>IF($B3184="","",IF(AND($D3184&gt;=Настройки!$B$5,$D3184&lt;=Настройки!$B$6),$E3184,0))</f>
        <v/>
      </c>
      <c r="I3184" s="21" t="str">
        <f t="shared" si="147"/>
        <v/>
      </c>
      <c r="J3184" s="21" t="str">
        <f>IF($B3184="","",MAX(0,$E3184-MAX(0,SUMIFS(Тех_Движение!$G$2:$G$5111,Тех_Движение!$D$2:$D$5111,$C3184,Тех_Движение!$B$2:$B$5111,"&lt;="&amp;Настройки!$B$6)-$F3184)))</f>
        <v/>
      </c>
      <c r="K3184" s="21" t="e">
        <f>IF(OR($B3184="",K$3&lt;$D3184+Настройки!$B$7),0,MAX(0,$E3184-MAX(0,SUMIFS(Тех_Движение!$G$2:$G$5111,Тех_Движение!$D$2:$D$5111,$C3184,Тех_Движение!$B$2:$B$5111,"&lt;="&amp;K$3)-$F3184)))</f>
        <v>#VALUE!</v>
      </c>
      <c r="L3184" s="21" t="e">
        <f>IF(OR($B3184="",L$3&lt;$D3184+Настройки!$B$7),0,MAX(0,$E3184-MAX(0,SUMIFS(Тех_Движение!$G$2:$G$5111,Тех_Движение!$D$2:$D$5111,$C3184,Тех_Движение!$B$2:$B$5111,"&lt;="&amp;L$3)-$F3184)))</f>
        <v>#VALUE!</v>
      </c>
      <c r="M3184" s="21" t="e">
        <f>IF(OR($B3184="",M$3&lt;$D3184+Настройки!$B$7),0,MAX(0,$E3184-MAX(0,SUMIFS(Тех_Движение!$G$2:$G$5111,Тех_Движение!$D$2:$D$5111,$C3184,Тех_Движение!$B$2:$B$5111,"&lt;="&amp;M$3)-$F3184)))</f>
        <v>#VALUE!</v>
      </c>
      <c r="N3184" s="21" t="e">
        <f>IF(OR($B3184="",N$3&lt;$D3184+Настройки!$B$7),0,MAX(0,$E3184-MAX(0,SUMIFS(Тех_Движение!$G$2:$G$5111,Тех_Движение!$D$2:$D$5111,$C3184,Тех_Движение!$B$2:$B$5111,"&lt;="&amp;N$3)-$F3184)))</f>
        <v>#VALUE!</v>
      </c>
      <c r="O3184" s="21" t="e">
        <f>IF(OR($B3184="",O$3&lt;$D3184+Настройки!$B$7),0,MAX(0,$E3184-MAX(0,SUMIFS(Тех_Движение!$G$2:$G$5111,Тех_Движение!$D$2:$D$5111,$C3184,Тех_Движение!$B$2:$B$5111,"&lt;="&amp;O$3)-$F3184)))</f>
        <v>#VALUE!</v>
      </c>
      <c r="P3184" s="21" t="e">
        <f>IF(OR($B3184="",P$3&lt;$D3184+Настройки!$B$7),0,MAX(0,$E3184-MAX(0,SUMIFS(Тех_Движение!$G$2:$G$5111,Тех_Движение!$D$2:$D$5111,$C3184,Тех_Движение!$B$2:$B$5111,"&lt;="&amp;P$3)-$F3184)))</f>
        <v>#VALUE!</v>
      </c>
      <c r="Q3184" s="21" t="e">
        <f>IF(OR($B3184="",Q$3&lt;$D3184+Настройки!$B$7),0,MAX(0,$E3184-MAX(0,SUMIFS(Тех_Движение!$G$2:$G$5111,Тех_Движение!$D$2:$D$5111,$C3184,Тех_Движение!$B$2:$B$5111,"&lt;="&amp;Q$3)-$F3184)))</f>
        <v>#VALUE!</v>
      </c>
      <c r="R3184" s="21" t="str">
        <f t="shared" si="148"/>
        <v/>
      </c>
      <c r="S3184" s="23" t="str">
        <f>IF($B3184="","",VLOOKUP($C3184,Настройки!$A$11:$L$17,9,FALSE))</f>
        <v/>
      </c>
      <c r="T3184" s="23" t="str">
        <f t="shared" si="149"/>
        <v/>
      </c>
    </row>
    <row r="3185" spans="1:20" x14ac:dyDescent="0.3">
      <c r="A3185" s="20">
        <f>Тех_Движение!$A$3182</f>
        <v>3181</v>
      </c>
      <c r="B3185" s="20" t="str">
        <f>IF(Тех_Движение!$F$3182&gt;0,Тех_Движение!$I$3182,"")</f>
        <v/>
      </c>
      <c r="C3185" s="20" t="str">
        <f>IF($B3185="","",Тех_Движение!$D$3182)</f>
        <v/>
      </c>
      <c r="D3185" s="9" t="str">
        <f>IF($B3185="","",Тех_Движение!$B$3182)</f>
        <v/>
      </c>
      <c r="E3185" s="21" t="str">
        <f>IF($B3185="","",Тех_Движение!$F$3182)</f>
        <v/>
      </c>
      <c r="F3185" s="21" t="str">
        <f>IF($B3185="","",SUMIFS($E$5:$E3184,$C$5:$C3184,$C3185))</f>
        <v/>
      </c>
      <c r="G3185" s="21" t="str">
        <f>IF($B3185="","",MAX(0,$E3185-MAX(0,SUMIFS(Тех_Движение!$G$2:$G$5111,Тех_Движение!$D$2:$D$5111,$C3185,Тех_Движение!$B$2:$B$5111,"&lt;="&amp;Настройки!$B$5-1)-$F3185)))</f>
        <v/>
      </c>
      <c r="H3185" s="21" t="str">
        <f>IF($B3185="","",IF(AND($D3185&gt;=Настройки!$B$5,$D3185&lt;=Настройки!$B$6),$E3185,0))</f>
        <v/>
      </c>
      <c r="I3185" s="21" t="str">
        <f t="shared" si="147"/>
        <v/>
      </c>
      <c r="J3185" s="21" t="str">
        <f>IF($B3185="","",MAX(0,$E3185-MAX(0,SUMIFS(Тех_Движение!$G$2:$G$5111,Тех_Движение!$D$2:$D$5111,$C3185,Тех_Движение!$B$2:$B$5111,"&lt;="&amp;Настройки!$B$6)-$F3185)))</f>
        <v/>
      </c>
      <c r="K3185" s="21" t="e">
        <f>IF(OR($B3185="",K$3&lt;$D3185+Настройки!$B$7),0,MAX(0,$E3185-MAX(0,SUMIFS(Тех_Движение!$G$2:$G$5111,Тех_Движение!$D$2:$D$5111,$C3185,Тех_Движение!$B$2:$B$5111,"&lt;="&amp;K$3)-$F3185)))</f>
        <v>#VALUE!</v>
      </c>
      <c r="L3185" s="21" t="e">
        <f>IF(OR($B3185="",L$3&lt;$D3185+Настройки!$B$7),0,MAX(0,$E3185-MAX(0,SUMIFS(Тех_Движение!$G$2:$G$5111,Тех_Движение!$D$2:$D$5111,$C3185,Тех_Движение!$B$2:$B$5111,"&lt;="&amp;L$3)-$F3185)))</f>
        <v>#VALUE!</v>
      </c>
      <c r="M3185" s="21" t="e">
        <f>IF(OR($B3185="",M$3&lt;$D3185+Настройки!$B$7),0,MAX(0,$E3185-MAX(0,SUMIFS(Тех_Движение!$G$2:$G$5111,Тех_Движение!$D$2:$D$5111,$C3185,Тех_Движение!$B$2:$B$5111,"&lt;="&amp;M$3)-$F3185)))</f>
        <v>#VALUE!</v>
      </c>
      <c r="N3185" s="21" t="e">
        <f>IF(OR($B3185="",N$3&lt;$D3185+Настройки!$B$7),0,MAX(0,$E3185-MAX(0,SUMIFS(Тех_Движение!$G$2:$G$5111,Тех_Движение!$D$2:$D$5111,$C3185,Тех_Движение!$B$2:$B$5111,"&lt;="&amp;N$3)-$F3185)))</f>
        <v>#VALUE!</v>
      </c>
      <c r="O3185" s="21" t="e">
        <f>IF(OR($B3185="",O$3&lt;$D3185+Настройки!$B$7),0,MAX(0,$E3185-MAX(0,SUMIFS(Тех_Движение!$G$2:$G$5111,Тех_Движение!$D$2:$D$5111,$C3185,Тех_Движение!$B$2:$B$5111,"&lt;="&amp;O$3)-$F3185)))</f>
        <v>#VALUE!</v>
      </c>
      <c r="P3185" s="21" t="e">
        <f>IF(OR($B3185="",P$3&lt;$D3185+Настройки!$B$7),0,MAX(0,$E3185-MAX(0,SUMIFS(Тех_Движение!$G$2:$G$5111,Тех_Движение!$D$2:$D$5111,$C3185,Тех_Движение!$B$2:$B$5111,"&lt;="&amp;P$3)-$F3185)))</f>
        <v>#VALUE!</v>
      </c>
      <c r="Q3185" s="21" t="e">
        <f>IF(OR($B3185="",Q$3&lt;$D3185+Настройки!$B$7),0,MAX(0,$E3185-MAX(0,SUMIFS(Тех_Движение!$G$2:$G$5111,Тех_Движение!$D$2:$D$5111,$C3185,Тех_Движение!$B$2:$B$5111,"&lt;="&amp;Q$3)-$F3185)))</f>
        <v>#VALUE!</v>
      </c>
      <c r="R3185" s="21" t="str">
        <f t="shared" si="148"/>
        <v/>
      </c>
      <c r="S3185" s="23" t="str">
        <f>IF($B3185="","",VLOOKUP($C3185,Настройки!$A$11:$L$17,9,FALSE))</f>
        <v/>
      </c>
      <c r="T3185" s="23" t="str">
        <f t="shared" si="149"/>
        <v/>
      </c>
    </row>
    <row r="3186" spans="1:20" x14ac:dyDescent="0.3">
      <c r="A3186" s="20">
        <f>Тех_Движение!$A$3183</f>
        <v>3182</v>
      </c>
      <c r="B3186" s="20" t="str">
        <f>IF(Тех_Движение!$F$3183&gt;0,Тех_Движение!$I$3183,"")</f>
        <v/>
      </c>
      <c r="C3186" s="20" t="str">
        <f>IF($B3186="","",Тех_Движение!$D$3183)</f>
        <v/>
      </c>
      <c r="D3186" s="9" t="str">
        <f>IF($B3186="","",Тех_Движение!$B$3183)</f>
        <v/>
      </c>
      <c r="E3186" s="21" t="str">
        <f>IF($B3186="","",Тех_Движение!$F$3183)</f>
        <v/>
      </c>
      <c r="F3186" s="21" t="str">
        <f>IF($B3186="","",SUMIFS($E$5:$E3185,$C$5:$C3185,$C3186))</f>
        <v/>
      </c>
      <c r="G3186" s="21" t="str">
        <f>IF($B3186="","",MAX(0,$E3186-MAX(0,SUMIFS(Тех_Движение!$G$2:$G$5111,Тех_Движение!$D$2:$D$5111,$C3186,Тех_Движение!$B$2:$B$5111,"&lt;="&amp;Настройки!$B$5-1)-$F3186)))</f>
        <v/>
      </c>
      <c r="H3186" s="21" t="str">
        <f>IF($B3186="","",IF(AND($D3186&gt;=Настройки!$B$5,$D3186&lt;=Настройки!$B$6),$E3186,0))</f>
        <v/>
      </c>
      <c r="I3186" s="21" t="str">
        <f t="shared" si="147"/>
        <v/>
      </c>
      <c r="J3186" s="21" t="str">
        <f>IF($B3186="","",MAX(0,$E3186-MAX(0,SUMIFS(Тех_Движение!$G$2:$G$5111,Тех_Движение!$D$2:$D$5111,$C3186,Тех_Движение!$B$2:$B$5111,"&lt;="&amp;Настройки!$B$6)-$F3186)))</f>
        <v/>
      </c>
      <c r="K3186" s="21" t="e">
        <f>IF(OR($B3186="",K$3&lt;$D3186+Настройки!$B$7),0,MAX(0,$E3186-MAX(0,SUMIFS(Тех_Движение!$G$2:$G$5111,Тех_Движение!$D$2:$D$5111,$C3186,Тех_Движение!$B$2:$B$5111,"&lt;="&amp;K$3)-$F3186)))</f>
        <v>#VALUE!</v>
      </c>
      <c r="L3186" s="21" t="e">
        <f>IF(OR($B3186="",L$3&lt;$D3186+Настройки!$B$7),0,MAX(0,$E3186-MAX(0,SUMIFS(Тех_Движение!$G$2:$G$5111,Тех_Движение!$D$2:$D$5111,$C3186,Тех_Движение!$B$2:$B$5111,"&lt;="&amp;L$3)-$F3186)))</f>
        <v>#VALUE!</v>
      </c>
      <c r="M3186" s="21" t="e">
        <f>IF(OR($B3186="",M$3&lt;$D3186+Настройки!$B$7),0,MAX(0,$E3186-MAX(0,SUMIFS(Тех_Движение!$G$2:$G$5111,Тех_Движение!$D$2:$D$5111,$C3186,Тех_Движение!$B$2:$B$5111,"&lt;="&amp;M$3)-$F3186)))</f>
        <v>#VALUE!</v>
      </c>
      <c r="N3186" s="21" t="e">
        <f>IF(OR($B3186="",N$3&lt;$D3186+Настройки!$B$7),0,MAX(0,$E3186-MAX(0,SUMIFS(Тех_Движение!$G$2:$G$5111,Тех_Движение!$D$2:$D$5111,$C3186,Тех_Движение!$B$2:$B$5111,"&lt;="&amp;N$3)-$F3186)))</f>
        <v>#VALUE!</v>
      </c>
      <c r="O3186" s="21" t="e">
        <f>IF(OR($B3186="",O$3&lt;$D3186+Настройки!$B$7),0,MAX(0,$E3186-MAX(0,SUMIFS(Тех_Движение!$G$2:$G$5111,Тех_Движение!$D$2:$D$5111,$C3186,Тех_Движение!$B$2:$B$5111,"&lt;="&amp;O$3)-$F3186)))</f>
        <v>#VALUE!</v>
      </c>
      <c r="P3186" s="21" t="e">
        <f>IF(OR($B3186="",P$3&lt;$D3186+Настройки!$B$7),0,MAX(0,$E3186-MAX(0,SUMIFS(Тех_Движение!$G$2:$G$5111,Тех_Движение!$D$2:$D$5111,$C3186,Тех_Движение!$B$2:$B$5111,"&lt;="&amp;P$3)-$F3186)))</f>
        <v>#VALUE!</v>
      </c>
      <c r="Q3186" s="21" t="e">
        <f>IF(OR($B3186="",Q$3&lt;$D3186+Настройки!$B$7),0,MAX(0,$E3186-MAX(0,SUMIFS(Тех_Движение!$G$2:$G$5111,Тех_Движение!$D$2:$D$5111,$C3186,Тех_Движение!$B$2:$B$5111,"&lt;="&amp;Q$3)-$F3186)))</f>
        <v>#VALUE!</v>
      </c>
      <c r="R3186" s="21" t="str">
        <f t="shared" si="148"/>
        <v/>
      </c>
      <c r="S3186" s="23" t="str">
        <f>IF($B3186="","",VLOOKUP($C3186,Настройки!$A$11:$L$17,9,FALSE))</f>
        <v/>
      </c>
      <c r="T3186" s="23" t="str">
        <f t="shared" si="149"/>
        <v/>
      </c>
    </row>
    <row r="3187" spans="1:20" x14ac:dyDescent="0.3">
      <c r="A3187" s="20">
        <f>Тех_Движение!$A$3184</f>
        <v>3183</v>
      </c>
      <c r="B3187" s="20" t="str">
        <f>IF(Тех_Движение!$F$3184&gt;0,Тех_Движение!$I$3184,"")</f>
        <v/>
      </c>
      <c r="C3187" s="20" t="str">
        <f>IF($B3187="","",Тех_Движение!$D$3184)</f>
        <v/>
      </c>
      <c r="D3187" s="9" t="str">
        <f>IF($B3187="","",Тех_Движение!$B$3184)</f>
        <v/>
      </c>
      <c r="E3187" s="21" t="str">
        <f>IF($B3187="","",Тех_Движение!$F$3184)</f>
        <v/>
      </c>
      <c r="F3187" s="21" t="str">
        <f>IF($B3187="","",SUMIFS($E$5:$E3186,$C$5:$C3186,$C3187))</f>
        <v/>
      </c>
      <c r="G3187" s="21" t="str">
        <f>IF($B3187="","",MAX(0,$E3187-MAX(0,SUMIFS(Тех_Движение!$G$2:$G$5111,Тех_Движение!$D$2:$D$5111,$C3187,Тех_Движение!$B$2:$B$5111,"&lt;="&amp;Настройки!$B$5-1)-$F3187)))</f>
        <v/>
      </c>
      <c r="H3187" s="21" t="str">
        <f>IF($B3187="","",IF(AND($D3187&gt;=Настройки!$B$5,$D3187&lt;=Настройки!$B$6),$E3187,0))</f>
        <v/>
      </c>
      <c r="I3187" s="21" t="str">
        <f t="shared" si="147"/>
        <v/>
      </c>
      <c r="J3187" s="21" t="str">
        <f>IF($B3187="","",MAX(0,$E3187-MAX(0,SUMIFS(Тех_Движение!$G$2:$G$5111,Тех_Движение!$D$2:$D$5111,$C3187,Тех_Движение!$B$2:$B$5111,"&lt;="&amp;Настройки!$B$6)-$F3187)))</f>
        <v/>
      </c>
      <c r="K3187" s="21" t="e">
        <f>IF(OR($B3187="",K$3&lt;$D3187+Настройки!$B$7),0,MAX(0,$E3187-MAX(0,SUMIFS(Тех_Движение!$G$2:$G$5111,Тех_Движение!$D$2:$D$5111,$C3187,Тех_Движение!$B$2:$B$5111,"&lt;="&amp;K$3)-$F3187)))</f>
        <v>#VALUE!</v>
      </c>
      <c r="L3187" s="21" t="e">
        <f>IF(OR($B3187="",L$3&lt;$D3187+Настройки!$B$7),0,MAX(0,$E3187-MAX(0,SUMIFS(Тех_Движение!$G$2:$G$5111,Тех_Движение!$D$2:$D$5111,$C3187,Тех_Движение!$B$2:$B$5111,"&lt;="&amp;L$3)-$F3187)))</f>
        <v>#VALUE!</v>
      </c>
      <c r="M3187" s="21" t="e">
        <f>IF(OR($B3187="",M$3&lt;$D3187+Настройки!$B$7),0,MAX(0,$E3187-MAX(0,SUMIFS(Тех_Движение!$G$2:$G$5111,Тех_Движение!$D$2:$D$5111,$C3187,Тех_Движение!$B$2:$B$5111,"&lt;="&amp;M$3)-$F3187)))</f>
        <v>#VALUE!</v>
      </c>
      <c r="N3187" s="21" t="e">
        <f>IF(OR($B3187="",N$3&lt;$D3187+Настройки!$B$7),0,MAX(0,$E3187-MAX(0,SUMIFS(Тех_Движение!$G$2:$G$5111,Тех_Движение!$D$2:$D$5111,$C3187,Тех_Движение!$B$2:$B$5111,"&lt;="&amp;N$3)-$F3187)))</f>
        <v>#VALUE!</v>
      </c>
      <c r="O3187" s="21" t="e">
        <f>IF(OR($B3187="",O$3&lt;$D3187+Настройки!$B$7),0,MAX(0,$E3187-MAX(0,SUMIFS(Тех_Движение!$G$2:$G$5111,Тех_Движение!$D$2:$D$5111,$C3187,Тех_Движение!$B$2:$B$5111,"&lt;="&amp;O$3)-$F3187)))</f>
        <v>#VALUE!</v>
      </c>
      <c r="P3187" s="21" t="e">
        <f>IF(OR($B3187="",P$3&lt;$D3187+Настройки!$B$7),0,MAX(0,$E3187-MAX(0,SUMIFS(Тех_Движение!$G$2:$G$5111,Тех_Движение!$D$2:$D$5111,$C3187,Тех_Движение!$B$2:$B$5111,"&lt;="&amp;P$3)-$F3187)))</f>
        <v>#VALUE!</v>
      </c>
      <c r="Q3187" s="21" t="e">
        <f>IF(OR($B3187="",Q$3&lt;$D3187+Настройки!$B$7),0,MAX(0,$E3187-MAX(0,SUMIFS(Тех_Движение!$G$2:$G$5111,Тех_Движение!$D$2:$D$5111,$C3187,Тех_Движение!$B$2:$B$5111,"&lt;="&amp;Q$3)-$F3187)))</f>
        <v>#VALUE!</v>
      </c>
      <c r="R3187" s="21" t="str">
        <f t="shared" si="148"/>
        <v/>
      </c>
      <c r="S3187" s="23" t="str">
        <f>IF($B3187="","",VLOOKUP($C3187,Настройки!$A$11:$L$17,9,FALSE))</f>
        <v/>
      </c>
      <c r="T3187" s="23" t="str">
        <f t="shared" si="149"/>
        <v/>
      </c>
    </row>
    <row r="3188" spans="1:20" x14ac:dyDescent="0.3">
      <c r="A3188" s="20">
        <f>Тех_Движение!$A$3185</f>
        <v>3184</v>
      </c>
      <c r="B3188" s="20" t="str">
        <f>IF(Тех_Движение!$F$3185&gt;0,Тех_Движение!$I$3185,"")</f>
        <v/>
      </c>
      <c r="C3188" s="20" t="str">
        <f>IF($B3188="","",Тех_Движение!$D$3185)</f>
        <v/>
      </c>
      <c r="D3188" s="9" t="str">
        <f>IF($B3188="","",Тех_Движение!$B$3185)</f>
        <v/>
      </c>
      <c r="E3188" s="21" t="str">
        <f>IF($B3188="","",Тех_Движение!$F$3185)</f>
        <v/>
      </c>
      <c r="F3188" s="21" t="str">
        <f>IF($B3188="","",SUMIFS($E$5:$E3187,$C$5:$C3187,$C3188))</f>
        <v/>
      </c>
      <c r="G3188" s="21" t="str">
        <f>IF($B3188="","",MAX(0,$E3188-MAX(0,SUMIFS(Тех_Движение!$G$2:$G$5111,Тех_Движение!$D$2:$D$5111,$C3188,Тех_Движение!$B$2:$B$5111,"&lt;="&amp;Настройки!$B$5-1)-$F3188)))</f>
        <v/>
      </c>
      <c r="H3188" s="21" t="str">
        <f>IF($B3188="","",IF(AND($D3188&gt;=Настройки!$B$5,$D3188&lt;=Настройки!$B$6),$E3188,0))</f>
        <v/>
      </c>
      <c r="I3188" s="21" t="str">
        <f t="shared" si="147"/>
        <v/>
      </c>
      <c r="J3188" s="21" t="str">
        <f>IF($B3188="","",MAX(0,$E3188-MAX(0,SUMIFS(Тех_Движение!$G$2:$G$5111,Тех_Движение!$D$2:$D$5111,$C3188,Тех_Движение!$B$2:$B$5111,"&lt;="&amp;Настройки!$B$6)-$F3188)))</f>
        <v/>
      </c>
      <c r="K3188" s="21" t="e">
        <f>IF(OR($B3188="",K$3&lt;$D3188+Настройки!$B$7),0,MAX(0,$E3188-MAX(0,SUMIFS(Тех_Движение!$G$2:$G$5111,Тех_Движение!$D$2:$D$5111,$C3188,Тех_Движение!$B$2:$B$5111,"&lt;="&amp;K$3)-$F3188)))</f>
        <v>#VALUE!</v>
      </c>
      <c r="L3188" s="21" t="e">
        <f>IF(OR($B3188="",L$3&lt;$D3188+Настройки!$B$7),0,MAX(0,$E3188-MAX(0,SUMIFS(Тех_Движение!$G$2:$G$5111,Тех_Движение!$D$2:$D$5111,$C3188,Тех_Движение!$B$2:$B$5111,"&lt;="&amp;L$3)-$F3188)))</f>
        <v>#VALUE!</v>
      </c>
      <c r="M3188" s="21" t="e">
        <f>IF(OR($B3188="",M$3&lt;$D3188+Настройки!$B$7),0,MAX(0,$E3188-MAX(0,SUMIFS(Тех_Движение!$G$2:$G$5111,Тех_Движение!$D$2:$D$5111,$C3188,Тех_Движение!$B$2:$B$5111,"&lt;="&amp;M$3)-$F3188)))</f>
        <v>#VALUE!</v>
      </c>
      <c r="N3188" s="21" t="e">
        <f>IF(OR($B3188="",N$3&lt;$D3188+Настройки!$B$7),0,MAX(0,$E3188-MAX(0,SUMIFS(Тех_Движение!$G$2:$G$5111,Тех_Движение!$D$2:$D$5111,$C3188,Тех_Движение!$B$2:$B$5111,"&lt;="&amp;N$3)-$F3188)))</f>
        <v>#VALUE!</v>
      </c>
      <c r="O3188" s="21" t="e">
        <f>IF(OR($B3188="",O$3&lt;$D3188+Настройки!$B$7),0,MAX(0,$E3188-MAX(0,SUMIFS(Тех_Движение!$G$2:$G$5111,Тех_Движение!$D$2:$D$5111,$C3188,Тех_Движение!$B$2:$B$5111,"&lt;="&amp;O$3)-$F3188)))</f>
        <v>#VALUE!</v>
      </c>
      <c r="P3188" s="21" t="e">
        <f>IF(OR($B3188="",P$3&lt;$D3188+Настройки!$B$7),0,MAX(0,$E3188-MAX(0,SUMIFS(Тех_Движение!$G$2:$G$5111,Тех_Движение!$D$2:$D$5111,$C3188,Тех_Движение!$B$2:$B$5111,"&lt;="&amp;P$3)-$F3188)))</f>
        <v>#VALUE!</v>
      </c>
      <c r="Q3188" s="21" t="e">
        <f>IF(OR($B3188="",Q$3&lt;$D3188+Настройки!$B$7),0,MAX(0,$E3188-MAX(0,SUMIFS(Тех_Движение!$G$2:$G$5111,Тех_Движение!$D$2:$D$5111,$C3188,Тех_Движение!$B$2:$B$5111,"&lt;="&amp;Q$3)-$F3188)))</f>
        <v>#VALUE!</v>
      </c>
      <c r="R3188" s="21" t="str">
        <f t="shared" si="148"/>
        <v/>
      </c>
      <c r="S3188" s="23" t="str">
        <f>IF($B3188="","",VLOOKUP($C3188,Настройки!$A$11:$L$17,9,FALSE))</f>
        <v/>
      </c>
      <c r="T3188" s="23" t="str">
        <f t="shared" si="149"/>
        <v/>
      </c>
    </row>
    <row r="3189" spans="1:20" x14ac:dyDescent="0.3">
      <c r="A3189" s="20">
        <f>Тех_Движение!$A$3186</f>
        <v>3185</v>
      </c>
      <c r="B3189" s="20" t="str">
        <f>IF(Тех_Движение!$F$3186&gt;0,Тех_Движение!$I$3186,"")</f>
        <v/>
      </c>
      <c r="C3189" s="20" t="str">
        <f>IF($B3189="","",Тех_Движение!$D$3186)</f>
        <v/>
      </c>
      <c r="D3189" s="9" t="str">
        <f>IF($B3189="","",Тех_Движение!$B$3186)</f>
        <v/>
      </c>
      <c r="E3189" s="21" t="str">
        <f>IF($B3189="","",Тех_Движение!$F$3186)</f>
        <v/>
      </c>
      <c r="F3189" s="21" t="str">
        <f>IF($B3189="","",SUMIFS($E$5:$E3188,$C$5:$C3188,$C3189))</f>
        <v/>
      </c>
      <c r="G3189" s="21" t="str">
        <f>IF($B3189="","",MAX(0,$E3189-MAX(0,SUMIFS(Тех_Движение!$G$2:$G$5111,Тех_Движение!$D$2:$D$5111,$C3189,Тех_Движение!$B$2:$B$5111,"&lt;="&amp;Настройки!$B$5-1)-$F3189)))</f>
        <v/>
      </c>
      <c r="H3189" s="21" t="str">
        <f>IF($B3189="","",IF(AND($D3189&gt;=Настройки!$B$5,$D3189&lt;=Настройки!$B$6),$E3189,0))</f>
        <v/>
      </c>
      <c r="I3189" s="21" t="str">
        <f t="shared" si="147"/>
        <v/>
      </c>
      <c r="J3189" s="21" t="str">
        <f>IF($B3189="","",MAX(0,$E3189-MAX(0,SUMIFS(Тех_Движение!$G$2:$G$5111,Тех_Движение!$D$2:$D$5111,$C3189,Тех_Движение!$B$2:$B$5111,"&lt;="&amp;Настройки!$B$6)-$F3189)))</f>
        <v/>
      </c>
      <c r="K3189" s="21" t="e">
        <f>IF(OR($B3189="",K$3&lt;$D3189+Настройки!$B$7),0,MAX(0,$E3189-MAX(0,SUMIFS(Тех_Движение!$G$2:$G$5111,Тех_Движение!$D$2:$D$5111,$C3189,Тех_Движение!$B$2:$B$5111,"&lt;="&amp;K$3)-$F3189)))</f>
        <v>#VALUE!</v>
      </c>
      <c r="L3189" s="21" t="e">
        <f>IF(OR($B3189="",L$3&lt;$D3189+Настройки!$B$7),0,MAX(0,$E3189-MAX(0,SUMIFS(Тех_Движение!$G$2:$G$5111,Тех_Движение!$D$2:$D$5111,$C3189,Тех_Движение!$B$2:$B$5111,"&lt;="&amp;L$3)-$F3189)))</f>
        <v>#VALUE!</v>
      </c>
      <c r="M3189" s="21" t="e">
        <f>IF(OR($B3189="",M$3&lt;$D3189+Настройки!$B$7),0,MAX(0,$E3189-MAX(0,SUMIFS(Тех_Движение!$G$2:$G$5111,Тех_Движение!$D$2:$D$5111,$C3189,Тех_Движение!$B$2:$B$5111,"&lt;="&amp;M$3)-$F3189)))</f>
        <v>#VALUE!</v>
      </c>
      <c r="N3189" s="21" t="e">
        <f>IF(OR($B3189="",N$3&lt;$D3189+Настройки!$B$7),0,MAX(0,$E3189-MAX(0,SUMIFS(Тех_Движение!$G$2:$G$5111,Тех_Движение!$D$2:$D$5111,$C3189,Тех_Движение!$B$2:$B$5111,"&lt;="&amp;N$3)-$F3189)))</f>
        <v>#VALUE!</v>
      </c>
      <c r="O3189" s="21" t="e">
        <f>IF(OR($B3189="",O$3&lt;$D3189+Настройки!$B$7),0,MAX(0,$E3189-MAX(0,SUMIFS(Тех_Движение!$G$2:$G$5111,Тех_Движение!$D$2:$D$5111,$C3189,Тех_Движение!$B$2:$B$5111,"&lt;="&amp;O$3)-$F3189)))</f>
        <v>#VALUE!</v>
      </c>
      <c r="P3189" s="21" t="e">
        <f>IF(OR($B3189="",P$3&lt;$D3189+Настройки!$B$7),0,MAX(0,$E3189-MAX(0,SUMIFS(Тех_Движение!$G$2:$G$5111,Тех_Движение!$D$2:$D$5111,$C3189,Тех_Движение!$B$2:$B$5111,"&lt;="&amp;P$3)-$F3189)))</f>
        <v>#VALUE!</v>
      </c>
      <c r="Q3189" s="21" t="e">
        <f>IF(OR($B3189="",Q$3&lt;$D3189+Настройки!$B$7),0,MAX(0,$E3189-MAX(0,SUMIFS(Тех_Движение!$G$2:$G$5111,Тех_Движение!$D$2:$D$5111,$C3189,Тех_Движение!$B$2:$B$5111,"&lt;="&amp;Q$3)-$F3189)))</f>
        <v>#VALUE!</v>
      </c>
      <c r="R3189" s="21" t="str">
        <f t="shared" si="148"/>
        <v/>
      </c>
      <c r="S3189" s="23" t="str">
        <f>IF($B3189="","",VLOOKUP($C3189,Настройки!$A$11:$L$17,9,FALSE))</f>
        <v/>
      </c>
      <c r="T3189" s="23" t="str">
        <f t="shared" si="149"/>
        <v/>
      </c>
    </row>
    <row r="3190" spans="1:20" x14ac:dyDescent="0.3">
      <c r="A3190" s="20">
        <f>Тех_Движение!$A$3187</f>
        <v>3186</v>
      </c>
      <c r="B3190" s="20" t="str">
        <f>IF(Тех_Движение!$F$3187&gt;0,Тех_Движение!$I$3187,"")</f>
        <v/>
      </c>
      <c r="C3190" s="20" t="str">
        <f>IF($B3190="","",Тех_Движение!$D$3187)</f>
        <v/>
      </c>
      <c r="D3190" s="9" t="str">
        <f>IF($B3190="","",Тех_Движение!$B$3187)</f>
        <v/>
      </c>
      <c r="E3190" s="21" t="str">
        <f>IF($B3190="","",Тех_Движение!$F$3187)</f>
        <v/>
      </c>
      <c r="F3190" s="21" t="str">
        <f>IF($B3190="","",SUMIFS($E$5:$E3189,$C$5:$C3189,$C3190))</f>
        <v/>
      </c>
      <c r="G3190" s="21" t="str">
        <f>IF($B3190="","",MAX(0,$E3190-MAX(0,SUMIFS(Тех_Движение!$G$2:$G$5111,Тех_Движение!$D$2:$D$5111,$C3190,Тех_Движение!$B$2:$B$5111,"&lt;="&amp;Настройки!$B$5-1)-$F3190)))</f>
        <v/>
      </c>
      <c r="H3190" s="21" t="str">
        <f>IF($B3190="","",IF(AND($D3190&gt;=Настройки!$B$5,$D3190&lt;=Настройки!$B$6),$E3190,0))</f>
        <v/>
      </c>
      <c r="I3190" s="21" t="str">
        <f t="shared" si="147"/>
        <v/>
      </c>
      <c r="J3190" s="21" t="str">
        <f>IF($B3190="","",MAX(0,$E3190-MAX(0,SUMIFS(Тех_Движение!$G$2:$G$5111,Тех_Движение!$D$2:$D$5111,$C3190,Тех_Движение!$B$2:$B$5111,"&lt;="&amp;Настройки!$B$6)-$F3190)))</f>
        <v/>
      </c>
      <c r="K3190" s="21" t="e">
        <f>IF(OR($B3190="",K$3&lt;$D3190+Настройки!$B$7),0,MAX(0,$E3190-MAX(0,SUMIFS(Тех_Движение!$G$2:$G$5111,Тех_Движение!$D$2:$D$5111,$C3190,Тех_Движение!$B$2:$B$5111,"&lt;="&amp;K$3)-$F3190)))</f>
        <v>#VALUE!</v>
      </c>
      <c r="L3190" s="21" t="e">
        <f>IF(OR($B3190="",L$3&lt;$D3190+Настройки!$B$7),0,MAX(0,$E3190-MAX(0,SUMIFS(Тех_Движение!$G$2:$G$5111,Тех_Движение!$D$2:$D$5111,$C3190,Тех_Движение!$B$2:$B$5111,"&lt;="&amp;L$3)-$F3190)))</f>
        <v>#VALUE!</v>
      </c>
      <c r="M3190" s="21" t="e">
        <f>IF(OR($B3190="",M$3&lt;$D3190+Настройки!$B$7),0,MAX(0,$E3190-MAX(0,SUMIFS(Тех_Движение!$G$2:$G$5111,Тех_Движение!$D$2:$D$5111,$C3190,Тех_Движение!$B$2:$B$5111,"&lt;="&amp;M$3)-$F3190)))</f>
        <v>#VALUE!</v>
      </c>
      <c r="N3190" s="21" t="e">
        <f>IF(OR($B3190="",N$3&lt;$D3190+Настройки!$B$7),0,MAX(0,$E3190-MAX(0,SUMIFS(Тех_Движение!$G$2:$G$5111,Тех_Движение!$D$2:$D$5111,$C3190,Тех_Движение!$B$2:$B$5111,"&lt;="&amp;N$3)-$F3190)))</f>
        <v>#VALUE!</v>
      </c>
      <c r="O3190" s="21" t="e">
        <f>IF(OR($B3190="",O$3&lt;$D3190+Настройки!$B$7),0,MAX(0,$E3190-MAX(0,SUMIFS(Тех_Движение!$G$2:$G$5111,Тех_Движение!$D$2:$D$5111,$C3190,Тех_Движение!$B$2:$B$5111,"&lt;="&amp;O$3)-$F3190)))</f>
        <v>#VALUE!</v>
      </c>
      <c r="P3190" s="21" t="e">
        <f>IF(OR($B3190="",P$3&lt;$D3190+Настройки!$B$7),0,MAX(0,$E3190-MAX(0,SUMIFS(Тех_Движение!$G$2:$G$5111,Тех_Движение!$D$2:$D$5111,$C3190,Тех_Движение!$B$2:$B$5111,"&lt;="&amp;P$3)-$F3190)))</f>
        <v>#VALUE!</v>
      </c>
      <c r="Q3190" s="21" t="e">
        <f>IF(OR($B3190="",Q$3&lt;$D3190+Настройки!$B$7),0,MAX(0,$E3190-MAX(0,SUMIFS(Тех_Движение!$G$2:$G$5111,Тех_Движение!$D$2:$D$5111,$C3190,Тех_Движение!$B$2:$B$5111,"&lt;="&amp;Q$3)-$F3190)))</f>
        <v>#VALUE!</v>
      </c>
      <c r="R3190" s="21" t="str">
        <f t="shared" si="148"/>
        <v/>
      </c>
      <c r="S3190" s="23" t="str">
        <f>IF($B3190="","",VLOOKUP($C3190,Настройки!$A$11:$L$17,9,FALSE))</f>
        <v/>
      </c>
      <c r="T3190" s="23" t="str">
        <f t="shared" si="149"/>
        <v/>
      </c>
    </row>
    <row r="3191" spans="1:20" x14ac:dyDescent="0.3">
      <c r="A3191" s="20">
        <f>Тех_Движение!$A$3188</f>
        <v>3187</v>
      </c>
      <c r="B3191" s="20" t="str">
        <f>IF(Тех_Движение!$F$3188&gt;0,Тех_Движение!$I$3188,"")</f>
        <v/>
      </c>
      <c r="C3191" s="20" t="str">
        <f>IF($B3191="","",Тех_Движение!$D$3188)</f>
        <v/>
      </c>
      <c r="D3191" s="9" t="str">
        <f>IF($B3191="","",Тех_Движение!$B$3188)</f>
        <v/>
      </c>
      <c r="E3191" s="21" t="str">
        <f>IF($B3191="","",Тех_Движение!$F$3188)</f>
        <v/>
      </c>
      <c r="F3191" s="21" t="str">
        <f>IF($B3191="","",SUMIFS($E$5:$E3190,$C$5:$C3190,$C3191))</f>
        <v/>
      </c>
      <c r="G3191" s="21" t="str">
        <f>IF($B3191="","",MAX(0,$E3191-MAX(0,SUMIFS(Тех_Движение!$G$2:$G$5111,Тех_Движение!$D$2:$D$5111,$C3191,Тех_Движение!$B$2:$B$5111,"&lt;="&amp;Настройки!$B$5-1)-$F3191)))</f>
        <v/>
      </c>
      <c r="H3191" s="21" t="str">
        <f>IF($B3191="","",IF(AND($D3191&gt;=Настройки!$B$5,$D3191&lt;=Настройки!$B$6),$E3191,0))</f>
        <v/>
      </c>
      <c r="I3191" s="21" t="str">
        <f t="shared" si="147"/>
        <v/>
      </c>
      <c r="J3191" s="21" t="str">
        <f>IF($B3191="","",MAX(0,$E3191-MAX(0,SUMIFS(Тех_Движение!$G$2:$G$5111,Тех_Движение!$D$2:$D$5111,$C3191,Тех_Движение!$B$2:$B$5111,"&lt;="&amp;Настройки!$B$6)-$F3191)))</f>
        <v/>
      </c>
      <c r="K3191" s="21" t="e">
        <f>IF(OR($B3191="",K$3&lt;$D3191+Настройки!$B$7),0,MAX(0,$E3191-MAX(0,SUMIFS(Тех_Движение!$G$2:$G$5111,Тех_Движение!$D$2:$D$5111,$C3191,Тех_Движение!$B$2:$B$5111,"&lt;="&amp;K$3)-$F3191)))</f>
        <v>#VALUE!</v>
      </c>
      <c r="L3191" s="21" t="e">
        <f>IF(OR($B3191="",L$3&lt;$D3191+Настройки!$B$7),0,MAX(0,$E3191-MAX(0,SUMIFS(Тех_Движение!$G$2:$G$5111,Тех_Движение!$D$2:$D$5111,$C3191,Тех_Движение!$B$2:$B$5111,"&lt;="&amp;L$3)-$F3191)))</f>
        <v>#VALUE!</v>
      </c>
      <c r="M3191" s="21" t="e">
        <f>IF(OR($B3191="",M$3&lt;$D3191+Настройки!$B$7),0,MAX(0,$E3191-MAX(0,SUMIFS(Тех_Движение!$G$2:$G$5111,Тех_Движение!$D$2:$D$5111,$C3191,Тех_Движение!$B$2:$B$5111,"&lt;="&amp;M$3)-$F3191)))</f>
        <v>#VALUE!</v>
      </c>
      <c r="N3191" s="21" t="e">
        <f>IF(OR($B3191="",N$3&lt;$D3191+Настройки!$B$7),0,MAX(0,$E3191-MAX(0,SUMIFS(Тех_Движение!$G$2:$G$5111,Тех_Движение!$D$2:$D$5111,$C3191,Тех_Движение!$B$2:$B$5111,"&lt;="&amp;N$3)-$F3191)))</f>
        <v>#VALUE!</v>
      </c>
      <c r="O3191" s="21" t="e">
        <f>IF(OR($B3191="",O$3&lt;$D3191+Настройки!$B$7),0,MAX(0,$E3191-MAX(0,SUMIFS(Тех_Движение!$G$2:$G$5111,Тех_Движение!$D$2:$D$5111,$C3191,Тех_Движение!$B$2:$B$5111,"&lt;="&amp;O$3)-$F3191)))</f>
        <v>#VALUE!</v>
      </c>
      <c r="P3191" s="21" t="e">
        <f>IF(OR($B3191="",P$3&lt;$D3191+Настройки!$B$7),0,MAX(0,$E3191-MAX(0,SUMIFS(Тех_Движение!$G$2:$G$5111,Тех_Движение!$D$2:$D$5111,$C3191,Тех_Движение!$B$2:$B$5111,"&lt;="&amp;P$3)-$F3191)))</f>
        <v>#VALUE!</v>
      </c>
      <c r="Q3191" s="21" t="e">
        <f>IF(OR($B3191="",Q$3&lt;$D3191+Настройки!$B$7),0,MAX(0,$E3191-MAX(0,SUMIFS(Тех_Движение!$G$2:$G$5111,Тех_Движение!$D$2:$D$5111,$C3191,Тех_Движение!$B$2:$B$5111,"&lt;="&amp;Q$3)-$F3191)))</f>
        <v>#VALUE!</v>
      </c>
      <c r="R3191" s="21" t="str">
        <f t="shared" si="148"/>
        <v/>
      </c>
      <c r="S3191" s="23" t="str">
        <f>IF($B3191="","",VLOOKUP($C3191,Настройки!$A$11:$L$17,9,FALSE))</f>
        <v/>
      </c>
      <c r="T3191" s="23" t="str">
        <f t="shared" si="149"/>
        <v/>
      </c>
    </row>
    <row r="3192" spans="1:20" x14ac:dyDescent="0.3">
      <c r="A3192" s="20">
        <f>Тех_Движение!$A$3189</f>
        <v>3188</v>
      </c>
      <c r="B3192" s="20" t="str">
        <f>IF(Тех_Движение!$F$3189&gt;0,Тех_Движение!$I$3189,"")</f>
        <v/>
      </c>
      <c r="C3192" s="20" t="str">
        <f>IF($B3192="","",Тех_Движение!$D$3189)</f>
        <v/>
      </c>
      <c r="D3192" s="9" t="str">
        <f>IF($B3192="","",Тех_Движение!$B$3189)</f>
        <v/>
      </c>
      <c r="E3192" s="21" t="str">
        <f>IF($B3192="","",Тех_Движение!$F$3189)</f>
        <v/>
      </c>
      <c r="F3192" s="21" t="str">
        <f>IF($B3192="","",SUMIFS($E$5:$E3191,$C$5:$C3191,$C3192))</f>
        <v/>
      </c>
      <c r="G3192" s="21" t="str">
        <f>IF($B3192="","",MAX(0,$E3192-MAX(0,SUMIFS(Тех_Движение!$G$2:$G$5111,Тех_Движение!$D$2:$D$5111,$C3192,Тех_Движение!$B$2:$B$5111,"&lt;="&amp;Настройки!$B$5-1)-$F3192)))</f>
        <v/>
      </c>
      <c r="H3192" s="21" t="str">
        <f>IF($B3192="","",IF(AND($D3192&gt;=Настройки!$B$5,$D3192&lt;=Настройки!$B$6),$E3192,0))</f>
        <v/>
      </c>
      <c r="I3192" s="21" t="str">
        <f t="shared" si="147"/>
        <v/>
      </c>
      <c r="J3192" s="21" t="str">
        <f>IF($B3192="","",MAX(0,$E3192-MAX(0,SUMIFS(Тех_Движение!$G$2:$G$5111,Тех_Движение!$D$2:$D$5111,$C3192,Тех_Движение!$B$2:$B$5111,"&lt;="&amp;Настройки!$B$6)-$F3192)))</f>
        <v/>
      </c>
      <c r="K3192" s="21" t="e">
        <f>IF(OR($B3192="",K$3&lt;$D3192+Настройки!$B$7),0,MAX(0,$E3192-MAX(0,SUMIFS(Тех_Движение!$G$2:$G$5111,Тех_Движение!$D$2:$D$5111,$C3192,Тех_Движение!$B$2:$B$5111,"&lt;="&amp;K$3)-$F3192)))</f>
        <v>#VALUE!</v>
      </c>
      <c r="L3192" s="21" t="e">
        <f>IF(OR($B3192="",L$3&lt;$D3192+Настройки!$B$7),0,MAX(0,$E3192-MAX(0,SUMIFS(Тех_Движение!$G$2:$G$5111,Тех_Движение!$D$2:$D$5111,$C3192,Тех_Движение!$B$2:$B$5111,"&lt;="&amp;L$3)-$F3192)))</f>
        <v>#VALUE!</v>
      </c>
      <c r="M3192" s="21" t="e">
        <f>IF(OR($B3192="",M$3&lt;$D3192+Настройки!$B$7),0,MAX(0,$E3192-MAX(0,SUMIFS(Тех_Движение!$G$2:$G$5111,Тех_Движение!$D$2:$D$5111,$C3192,Тех_Движение!$B$2:$B$5111,"&lt;="&amp;M$3)-$F3192)))</f>
        <v>#VALUE!</v>
      </c>
      <c r="N3192" s="21" t="e">
        <f>IF(OR($B3192="",N$3&lt;$D3192+Настройки!$B$7),0,MAX(0,$E3192-MAX(0,SUMIFS(Тех_Движение!$G$2:$G$5111,Тех_Движение!$D$2:$D$5111,$C3192,Тех_Движение!$B$2:$B$5111,"&lt;="&amp;N$3)-$F3192)))</f>
        <v>#VALUE!</v>
      </c>
      <c r="O3192" s="21" t="e">
        <f>IF(OR($B3192="",O$3&lt;$D3192+Настройки!$B$7),0,MAX(0,$E3192-MAX(0,SUMIFS(Тех_Движение!$G$2:$G$5111,Тех_Движение!$D$2:$D$5111,$C3192,Тех_Движение!$B$2:$B$5111,"&lt;="&amp;O$3)-$F3192)))</f>
        <v>#VALUE!</v>
      </c>
      <c r="P3192" s="21" t="e">
        <f>IF(OR($B3192="",P$3&lt;$D3192+Настройки!$B$7),0,MAX(0,$E3192-MAX(0,SUMIFS(Тех_Движение!$G$2:$G$5111,Тех_Движение!$D$2:$D$5111,$C3192,Тех_Движение!$B$2:$B$5111,"&lt;="&amp;P$3)-$F3192)))</f>
        <v>#VALUE!</v>
      </c>
      <c r="Q3192" s="21" t="e">
        <f>IF(OR($B3192="",Q$3&lt;$D3192+Настройки!$B$7),0,MAX(0,$E3192-MAX(0,SUMIFS(Тех_Движение!$G$2:$G$5111,Тех_Движение!$D$2:$D$5111,$C3192,Тех_Движение!$B$2:$B$5111,"&lt;="&amp;Q$3)-$F3192)))</f>
        <v>#VALUE!</v>
      </c>
      <c r="R3192" s="21" t="str">
        <f t="shared" si="148"/>
        <v/>
      </c>
      <c r="S3192" s="23" t="str">
        <f>IF($B3192="","",VLOOKUP($C3192,Настройки!$A$11:$L$17,9,FALSE))</f>
        <v/>
      </c>
      <c r="T3192" s="23" t="str">
        <f t="shared" si="149"/>
        <v/>
      </c>
    </row>
    <row r="3193" spans="1:20" x14ac:dyDescent="0.3">
      <c r="A3193" s="20">
        <f>Тех_Движение!$A$3190</f>
        <v>3189</v>
      </c>
      <c r="B3193" s="20" t="str">
        <f>IF(Тех_Движение!$F$3190&gt;0,Тех_Движение!$I$3190,"")</f>
        <v/>
      </c>
      <c r="C3193" s="20" t="str">
        <f>IF($B3193="","",Тех_Движение!$D$3190)</f>
        <v/>
      </c>
      <c r="D3193" s="9" t="str">
        <f>IF($B3193="","",Тех_Движение!$B$3190)</f>
        <v/>
      </c>
      <c r="E3193" s="21" t="str">
        <f>IF($B3193="","",Тех_Движение!$F$3190)</f>
        <v/>
      </c>
      <c r="F3193" s="21" t="str">
        <f>IF($B3193="","",SUMIFS($E$5:$E3192,$C$5:$C3192,$C3193))</f>
        <v/>
      </c>
      <c r="G3193" s="21" t="str">
        <f>IF($B3193="","",MAX(0,$E3193-MAX(0,SUMIFS(Тех_Движение!$G$2:$G$5111,Тех_Движение!$D$2:$D$5111,$C3193,Тех_Движение!$B$2:$B$5111,"&lt;="&amp;Настройки!$B$5-1)-$F3193)))</f>
        <v/>
      </c>
      <c r="H3193" s="21" t="str">
        <f>IF($B3193="","",IF(AND($D3193&gt;=Настройки!$B$5,$D3193&lt;=Настройки!$B$6),$E3193,0))</f>
        <v/>
      </c>
      <c r="I3193" s="21" t="str">
        <f t="shared" si="147"/>
        <v/>
      </c>
      <c r="J3193" s="21" t="str">
        <f>IF($B3193="","",MAX(0,$E3193-MAX(0,SUMIFS(Тех_Движение!$G$2:$G$5111,Тех_Движение!$D$2:$D$5111,$C3193,Тех_Движение!$B$2:$B$5111,"&lt;="&amp;Настройки!$B$6)-$F3193)))</f>
        <v/>
      </c>
      <c r="K3193" s="21" t="e">
        <f>IF(OR($B3193="",K$3&lt;$D3193+Настройки!$B$7),0,MAX(0,$E3193-MAX(0,SUMIFS(Тех_Движение!$G$2:$G$5111,Тех_Движение!$D$2:$D$5111,$C3193,Тех_Движение!$B$2:$B$5111,"&lt;="&amp;K$3)-$F3193)))</f>
        <v>#VALUE!</v>
      </c>
      <c r="L3193" s="21" t="e">
        <f>IF(OR($B3193="",L$3&lt;$D3193+Настройки!$B$7),0,MAX(0,$E3193-MAX(0,SUMIFS(Тех_Движение!$G$2:$G$5111,Тех_Движение!$D$2:$D$5111,$C3193,Тех_Движение!$B$2:$B$5111,"&lt;="&amp;L$3)-$F3193)))</f>
        <v>#VALUE!</v>
      </c>
      <c r="M3193" s="21" t="e">
        <f>IF(OR($B3193="",M$3&lt;$D3193+Настройки!$B$7),0,MAX(0,$E3193-MAX(0,SUMIFS(Тех_Движение!$G$2:$G$5111,Тех_Движение!$D$2:$D$5111,$C3193,Тех_Движение!$B$2:$B$5111,"&lt;="&amp;M$3)-$F3193)))</f>
        <v>#VALUE!</v>
      </c>
      <c r="N3193" s="21" t="e">
        <f>IF(OR($B3193="",N$3&lt;$D3193+Настройки!$B$7),0,MAX(0,$E3193-MAX(0,SUMIFS(Тех_Движение!$G$2:$G$5111,Тех_Движение!$D$2:$D$5111,$C3193,Тех_Движение!$B$2:$B$5111,"&lt;="&amp;N$3)-$F3193)))</f>
        <v>#VALUE!</v>
      </c>
      <c r="O3193" s="21" t="e">
        <f>IF(OR($B3193="",O$3&lt;$D3193+Настройки!$B$7),0,MAX(0,$E3193-MAX(0,SUMIFS(Тех_Движение!$G$2:$G$5111,Тех_Движение!$D$2:$D$5111,$C3193,Тех_Движение!$B$2:$B$5111,"&lt;="&amp;O$3)-$F3193)))</f>
        <v>#VALUE!</v>
      </c>
      <c r="P3193" s="21" t="e">
        <f>IF(OR($B3193="",P$3&lt;$D3193+Настройки!$B$7),0,MAX(0,$E3193-MAX(0,SUMIFS(Тех_Движение!$G$2:$G$5111,Тех_Движение!$D$2:$D$5111,$C3193,Тех_Движение!$B$2:$B$5111,"&lt;="&amp;P$3)-$F3193)))</f>
        <v>#VALUE!</v>
      </c>
      <c r="Q3193" s="21" t="e">
        <f>IF(OR($B3193="",Q$3&lt;$D3193+Настройки!$B$7),0,MAX(0,$E3193-MAX(0,SUMIFS(Тех_Движение!$G$2:$G$5111,Тех_Движение!$D$2:$D$5111,$C3193,Тех_Движение!$B$2:$B$5111,"&lt;="&amp;Q$3)-$F3193)))</f>
        <v>#VALUE!</v>
      </c>
      <c r="R3193" s="21" t="str">
        <f t="shared" si="148"/>
        <v/>
      </c>
      <c r="S3193" s="23" t="str">
        <f>IF($B3193="","",VLOOKUP($C3193,Настройки!$A$11:$L$17,9,FALSE))</f>
        <v/>
      </c>
      <c r="T3193" s="23" t="str">
        <f t="shared" si="149"/>
        <v/>
      </c>
    </row>
    <row r="3194" spans="1:20" x14ac:dyDescent="0.3">
      <c r="A3194" s="20">
        <f>Тех_Движение!$A$3191</f>
        <v>3190</v>
      </c>
      <c r="B3194" s="20" t="str">
        <f>IF(Тех_Движение!$F$3191&gt;0,Тех_Движение!$I$3191,"")</f>
        <v/>
      </c>
      <c r="C3194" s="20" t="str">
        <f>IF($B3194="","",Тех_Движение!$D$3191)</f>
        <v/>
      </c>
      <c r="D3194" s="9" t="str">
        <f>IF($B3194="","",Тех_Движение!$B$3191)</f>
        <v/>
      </c>
      <c r="E3194" s="21" t="str">
        <f>IF($B3194="","",Тех_Движение!$F$3191)</f>
        <v/>
      </c>
      <c r="F3194" s="21" t="str">
        <f>IF($B3194="","",SUMIFS($E$5:$E3193,$C$5:$C3193,$C3194))</f>
        <v/>
      </c>
      <c r="G3194" s="21" t="str">
        <f>IF($B3194="","",MAX(0,$E3194-MAX(0,SUMIFS(Тех_Движение!$G$2:$G$5111,Тех_Движение!$D$2:$D$5111,$C3194,Тех_Движение!$B$2:$B$5111,"&lt;="&amp;Настройки!$B$5-1)-$F3194)))</f>
        <v/>
      </c>
      <c r="H3194" s="21" t="str">
        <f>IF($B3194="","",IF(AND($D3194&gt;=Настройки!$B$5,$D3194&lt;=Настройки!$B$6),$E3194,0))</f>
        <v/>
      </c>
      <c r="I3194" s="21" t="str">
        <f t="shared" si="147"/>
        <v/>
      </c>
      <c r="J3194" s="21" t="str">
        <f>IF($B3194="","",MAX(0,$E3194-MAX(0,SUMIFS(Тех_Движение!$G$2:$G$5111,Тех_Движение!$D$2:$D$5111,$C3194,Тех_Движение!$B$2:$B$5111,"&lt;="&amp;Настройки!$B$6)-$F3194)))</f>
        <v/>
      </c>
      <c r="K3194" s="21" t="e">
        <f>IF(OR($B3194="",K$3&lt;$D3194+Настройки!$B$7),0,MAX(0,$E3194-MAX(0,SUMIFS(Тех_Движение!$G$2:$G$5111,Тех_Движение!$D$2:$D$5111,$C3194,Тех_Движение!$B$2:$B$5111,"&lt;="&amp;K$3)-$F3194)))</f>
        <v>#VALUE!</v>
      </c>
      <c r="L3194" s="21" t="e">
        <f>IF(OR($B3194="",L$3&lt;$D3194+Настройки!$B$7),0,MAX(0,$E3194-MAX(0,SUMIFS(Тех_Движение!$G$2:$G$5111,Тех_Движение!$D$2:$D$5111,$C3194,Тех_Движение!$B$2:$B$5111,"&lt;="&amp;L$3)-$F3194)))</f>
        <v>#VALUE!</v>
      </c>
      <c r="M3194" s="21" t="e">
        <f>IF(OR($B3194="",M$3&lt;$D3194+Настройки!$B$7),0,MAX(0,$E3194-MAX(0,SUMIFS(Тех_Движение!$G$2:$G$5111,Тех_Движение!$D$2:$D$5111,$C3194,Тех_Движение!$B$2:$B$5111,"&lt;="&amp;M$3)-$F3194)))</f>
        <v>#VALUE!</v>
      </c>
      <c r="N3194" s="21" t="e">
        <f>IF(OR($B3194="",N$3&lt;$D3194+Настройки!$B$7),0,MAX(0,$E3194-MAX(0,SUMIFS(Тех_Движение!$G$2:$G$5111,Тех_Движение!$D$2:$D$5111,$C3194,Тех_Движение!$B$2:$B$5111,"&lt;="&amp;N$3)-$F3194)))</f>
        <v>#VALUE!</v>
      </c>
      <c r="O3194" s="21" t="e">
        <f>IF(OR($B3194="",O$3&lt;$D3194+Настройки!$B$7),0,MAX(0,$E3194-MAX(0,SUMIFS(Тех_Движение!$G$2:$G$5111,Тех_Движение!$D$2:$D$5111,$C3194,Тех_Движение!$B$2:$B$5111,"&lt;="&amp;O$3)-$F3194)))</f>
        <v>#VALUE!</v>
      </c>
      <c r="P3194" s="21" t="e">
        <f>IF(OR($B3194="",P$3&lt;$D3194+Настройки!$B$7),0,MAX(0,$E3194-MAX(0,SUMIFS(Тех_Движение!$G$2:$G$5111,Тех_Движение!$D$2:$D$5111,$C3194,Тех_Движение!$B$2:$B$5111,"&lt;="&amp;P$3)-$F3194)))</f>
        <v>#VALUE!</v>
      </c>
      <c r="Q3194" s="21" t="e">
        <f>IF(OR($B3194="",Q$3&lt;$D3194+Настройки!$B$7),0,MAX(0,$E3194-MAX(0,SUMIFS(Тех_Движение!$G$2:$G$5111,Тех_Движение!$D$2:$D$5111,$C3194,Тех_Движение!$B$2:$B$5111,"&lt;="&amp;Q$3)-$F3194)))</f>
        <v>#VALUE!</v>
      </c>
      <c r="R3194" s="21" t="str">
        <f t="shared" si="148"/>
        <v/>
      </c>
      <c r="S3194" s="23" t="str">
        <f>IF($B3194="","",VLOOKUP($C3194,Настройки!$A$11:$L$17,9,FALSE))</f>
        <v/>
      </c>
      <c r="T3194" s="23" t="str">
        <f t="shared" si="149"/>
        <v/>
      </c>
    </row>
    <row r="3195" spans="1:20" x14ac:dyDescent="0.3">
      <c r="A3195" s="20">
        <f>Тех_Движение!$A$3192</f>
        <v>3191</v>
      </c>
      <c r="B3195" s="20" t="str">
        <f>IF(Тех_Движение!$F$3192&gt;0,Тех_Движение!$I$3192,"")</f>
        <v/>
      </c>
      <c r="C3195" s="20" t="str">
        <f>IF($B3195="","",Тех_Движение!$D$3192)</f>
        <v/>
      </c>
      <c r="D3195" s="9" t="str">
        <f>IF($B3195="","",Тех_Движение!$B$3192)</f>
        <v/>
      </c>
      <c r="E3195" s="21" t="str">
        <f>IF($B3195="","",Тех_Движение!$F$3192)</f>
        <v/>
      </c>
      <c r="F3195" s="21" t="str">
        <f>IF($B3195="","",SUMIFS($E$5:$E3194,$C$5:$C3194,$C3195))</f>
        <v/>
      </c>
      <c r="G3195" s="21" t="str">
        <f>IF($B3195="","",MAX(0,$E3195-MAX(0,SUMIFS(Тех_Движение!$G$2:$G$5111,Тех_Движение!$D$2:$D$5111,$C3195,Тех_Движение!$B$2:$B$5111,"&lt;="&amp;Настройки!$B$5-1)-$F3195)))</f>
        <v/>
      </c>
      <c r="H3195" s="21" t="str">
        <f>IF($B3195="","",IF(AND($D3195&gt;=Настройки!$B$5,$D3195&lt;=Настройки!$B$6),$E3195,0))</f>
        <v/>
      </c>
      <c r="I3195" s="21" t="str">
        <f t="shared" si="147"/>
        <v/>
      </c>
      <c r="J3195" s="21" t="str">
        <f>IF($B3195="","",MAX(0,$E3195-MAX(0,SUMIFS(Тех_Движение!$G$2:$G$5111,Тех_Движение!$D$2:$D$5111,$C3195,Тех_Движение!$B$2:$B$5111,"&lt;="&amp;Настройки!$B$6)-$F3195)))</f>
        <v/>
      </c>
      <c r="K3195" s="21" t="e">
        <f>IF(OR($B3195="",K$3&lt;$D3195+Настройки!$B$7),0,MAX(0,$E3195-MAX(0,SUMIFS(Тех_Движение!$G$2:$G$5111,Тех_Движение!$D$2:$D$5111,$C3195,Тех_Движение!$B$2:$B$5111,"&lt;="&amp;K$3)-$F3195)))</f>
        <v>#VALUE!</v>
      </c>
      <c r="L3195" s="21" t="e">
        <f>IF(OR($B3195="",L$3&lt;$D3195+Настройки!$B$7),0,MAX(0,$E3195-MAX(0,SUMIFS(Тех_Движение!$G$2:$G$5111,Тех_Движение!$D$2:$D$5111,$C3195,Тех_Движение!$B$2:$B$5111,"&lt;="&amp;L$3)-$F3195)))</f>
        <v>#VALUE!</v>
      </c>
      <c r="M3195" s="21" t="e">
        <f>IF(OR($B3195="",M$3&lt;$D3195+Настройки!$B$7),0,MAX(0,$E3195-MAX(0,SUMIFS(Тех_Движение!$G$2:$G$5111,Тех_Движение!$D$2:$D$5111,$C3195,Тех_Движение!$B$2:$B$5111,"&lt;="&amp;M$3)-$F3195)))</f>
        <v>#VALUE!</v>
      </c>
      <c r="N3195" s="21" t="e">
        <f>IF(OR($B3195="",N$3&lt;$D3195+Настройки!$B$7),0,MAX(0,$E3195-MAX(0,SUMIFS(Тех_Движение!$G$2:$G$5111,Тех_Движение!$D$2:$D$5111,$C3195,Тех_Движение!$B$2:$B$5111,"&lt;="&amp;N$3)-$F3195)))</f>
        <v>#VALUE!</v>
      </c>
      <c r="O3195" s="21" t="e">
        <f>IF(OR($B3195="",O$3&lt;$D3195+Настройки!$B$7),0,MAX(0,$E3195-MAX(0,SUMIFS(Тех_Движение!$G$2:$G$5111,Тех_Движение!$D$2:$D$5111,$C3195,Тех_Движение!$B$2:$B$5111,"&lt;="&amp;O$3)-$F3195)))</f>
        <v>#VALUE!</v>
      </c>
      <c r="P3195" s="21" t="e">
        <f>IF(OR($B3195="",P$3&lt;$D3195+Настройки!$B$7),0,MAX(0,$E3195-MAX(0,SUMIFS(Тех_Движение!$G$2:$G$5111,Тех_Движение!$D$2:$D$5111,$C3195,Тех_Движение!$B$2:$B$5111,"&lt;="&amp;P$3)-$F3195)))</f>
        <v>#VALUE!</v>
      </c>
      <c r="Q3195" s="21" t="e">
        <f>IF(OR($B3195="",Q$3&lt;$D3195+Настройки!$B$7),0,MAX(0,$E3195-MAX(0,SUMIFS(Тех_Движение!$G$2:$G$5111,Тех_Движение!$D$2:$D$5111,$C3195,Тех_Движение!$B$2:$B$5111,"&lt;="&amp;Q$3)-$F3195)))</f>
        <v>#VALUE!</v>
      </c>
      <c r="R3195" s="21" t="str">
        <f t="shared" si="148"/>
        <v/>
      </c>
      <c r="S3195" s="23" t="str">
        <f>IF($B3195="","",VLOOKUP($C3195,Настройки!$A$11:$L$17,9,FALSE))</f>
        <v/>
      </c>
      <c r="T3195" s="23" t="str">
        <f t="shared" si="149"/>
        <v/>
      </c>
    </row>
    <row r="3196" spans="1:20" x14ac:dyDescent="0.3">
      <c r="A3196" s="20">
        <f>Тех_Движение!$A$3193</f>
        <v>3192</v>
      </c>
      <c r="B3196" s="20" t="str">
        <f>IF(Тех_Движение!$F$3193&gt;0,Тех_Движение!$I$3193,"")</f>
        <v/>
      </c>
      <c r="C3196" s="20" t="str">
        <f>IF($B3196="","",Тех_Движение!$D$3193)</f>
        <v/>
      </c>
      <c r="D3196" s="9" t="str">
        <f>IF($B3196="","",Тех_Движение!$B$3193)</f>
        <v/>
      </c>
      <c r="E3196" s="21" t="str">
        <f>IF($B3196="","",Тех_Движение!$F$3193)</f>
        <v/>
      </c>
      <c r="F3196" s="21" t="str">
        <f>IF($B3196="","",SUMIFS($E$5:$E3195,$C$5:$C3195,$C3196))</f>
        <v/>
      </c>
      <c r="G3196" s="21" t="str">
        <f>IF($B3196="","",MAX(0,$E3196-MAX(0,SUMIFS(Тех_Движение!$G$2:$G$5111,Тех_Движение!$D$2:$D$5111,$C3196,Тех_Движение!$B$2:$B$5111,"&lt;="&amp;Настройки!$B$5-1)-$F3196)))</f>
        <v/>
      </c>
      <c r="H3196" s="21" t="str">
        <f>IF($B3196="","",IF(AND($D3196&gt;=Настройки!$B$5,$D3196&lt;=Настройки!$B$6),$E3196,0))</f>
        <v/>
      </c>
      <c r="I3196" s="21" t="str">
        <f t="shared" si="147"/>
        <v/>
      </c>
      <c r="J3196" s="21" t="str">
        <f>IF($B3196="","",MAX(0,$E3196-MAX(0,SUMIFS(Тех_Движение!$G$2:$G$5111,Тех_Движение!$D$2:$D$5111,$C3196,Тех_Движение!$B$2:$B$5111,"&lt;="&amp;Настройки!$B$6)-$F3196)))</f>
        <v/>
      </c>
      <c r="K3196" s="21" t="e">
        <f>IF(OR($B3196="",K$3&lt;$D3196+Настройки!$B$7),0,MAX(0,$E3196-MAX(0,SUMIFS(Тех_Движение!$G$2:$G$5111,Тех_Движение!$D$2:$D$5111,$C3196,Тех_Движение!$B$2:$B$5111,"&lt;="&amp;K$3)-$F3196)))</f>
        <v>#VALUE!</v>
      </c>
      <c r="L3196" s="21" t="e">
        <f>IF(OR($B3196="",L$3&lt;$D3196+Настройки!$B$7),0,MAX(0,$E3196-MAX(0,SUMIFS(Тех_Движение!$G$2:$G$5111,Тех_Движение!$D$2:$D$5111,$C3196,Тех_Движение!$B$2:$B$5111,"&lt;="&amp;L$3)-$F3196)))</f>
        <v>#VALUE!</v>
      </c>
      <c r="M3196" s="21" t="e">
        <f>IF(OR($B3196="",M$3&lt;$D3196+Настройки!$B$7),0,MAX(0,$E3196-MAX(0,SUMIFS(Тех_Движение!$G$2:$G$5111,Тех_Движение!$D$2:$D$5111,$C3196,Тех_Движение!$B$2:$B$5111,"&lt;="&amp;M$3)-$F3196)))</f>
        <v>#VALUE!</v>
      </c>
      <c r="N3196" s="21" t="e">
        <f>IF(OR($B3196="",N$3&lt;$D3196+Настройки!$B$7),0,MAX(0,$E3196-MAX(0,SUMIFS(Тех_Движение!$G$2:$G$5111,Тех_Движение!$D$2:$D$5111,$C3196,Тех_Движение!$B$2:$B$5111,"&lt;="&amp;N$3)-$F3196)))</f>
        <v>#VALUE!</v>
      </c>
      <c r="O3196" s="21" t="e">
        <f>IF(OR($B3196="",O$3&lt;$D3196+Настройки!$B$7),0,MAX(0,$E3196-MAX(0,SUMIFS(Тех_Движение!$G$2:$G$5111,Тех_Движение!$D$2:$D$5111,$C3196,Тех_Движение!$B$2:$B$5111,"&lt;="&amp;O$3)-$F3196)))</f>
        <v>#VALUE!</v>
      </c>
      <c r="P3196" s="21" t="e">
        <f>IF(OR($B3196="",P$3&lt;$D3196+Настройки!$B$7),0,MAX(0,$E3196-MAX(0,SUMIFS(Тех_Движение!$G$2:$G$5111,Тех_Движение!$D$2:$D$5111,$C3196,Тех_Движение!$B$2:$B$5111,"&lt;="&amp;P$3)-$F3196)))</f>
        <v>#VALUE!</v>
      </c>
      <c r="Q3196" s="21" t="e">
        <f>IF(OR($B3196="",Q$3&lt;$D3196+Настройки!$B$7),0,MAX(0,$E3196-MAX(0,SUMIFS(Тех_Движение!$G$2:$G$5111,Тех_Движение!$D$2:$D$5111,$C3196,Тех_Движение!$B$2:$B$5111,"&lt;="&amp;Q$3)-$F3196)))</f>
        <v>#VALUE!</v>
      </c>
      <c r="R3196" s="21" t="str">
        <f t="shared" si="148"/>
        <v/>
      </c>
      <c r="S3196" s="23" t="str">
        <f>IF($B3196="","",VLOOKUP($C3196,Настройки!$A$11:$L$17,9,FALSE))</f>
        <v/>
      </c>
      <c r="T3196" s="23" t="str">
        <f t="shared" si="149"/>
        <v/>
      </c>
    </row>
    <row r="3197" spans="1:20" x14ac:dyDescent="0.3">
      <c r="A3197" s="20">
        <f>Тех_Движение!$A$3194</f>
        <v>3193</v>
      </c>
      <c r="B3197" s="20" t="str">
        <f>IF(Тех_Движение!$F$3194&gt;0,Тех_Движение!$I$3194,"")</f>
        <v/>
      </c>
      <c r="C3197" s="20" t="str">
        <f>IF($B3197="","",Тех_Движение!$D$3194)</f>
        <v/>
      </c>
      <c r="D3197" s="9" t="str">
        <f>IF($B3197="","",Тех_Движение!$B$3194)</f>
        <v/>
      </c>
      <c r="E3197" s="21" t="str">
        <f>IF($B3197="","",Тех_Движение!$F$3194)</f>
        <v/>
      </c>
      <c r="F3197" s="21" t="str">
        <f>IF($B3197="","",SUMIFS($E$5:$E3196,$C$5:$C3196,$C3197))</f>
        <v/>
      </c>
      <c r="G3197" s="21" t="str">
        <f>IF($B3197="","",MAX(0,$E3197-MAX(0,SUMIFS(Тех_Движение!$G$2:$G$5111,Тех_Движение!$D$2:$D$5111,$C3197,Тех_Движение!$B$2:$B$5111,"&lt;="&amp;Настройки!$B$5-1)-$F3197)))</f>
        <v/>
      </c>
      <c r="H3197" s="21" t="str">
        <f>IF($B3197="","",IF(AND($D3197&gt;=Настройки!$B$5,$D3197&lt;=Настройки!$B$6),$E3197,0))</f>
        <v/>
      </c>
      <c r="I3197" s="21" t="str">
        <f t="shared" si="147"/>
        <v/>
      </c>
      <c r="J3197" s="21" t="str">
        <f>IF($B3197="","",MAX(0,$E3197-MAX(0,SUMIFS(Тех_Движение!$G$2:$G$5111,Тех_Движение!$D$2:$D$5111,$C3197,Тех_Движение!$B$2:$B$5111,"&lt;="&amp;Настройки!$B$6)-$F3197)))</f>
        <v/>
      </c>
      <c r="K3197" s="21" t="e">
        <f>IF(OR($B3197="",K$3&lt;$D3197+Настройки!$B$7),0,MAX(0,$E3197-MAX(0,SUMIFS(Тех_Движение!$G$2:$G$5111,Тех_Движение!$D$2:$D$5111,$C3197,Тех_Движение!$B$2:$B$5111,"&lt;="&amp;K$3)-$F3197)))</f>
        <v>#VALUE!</v>
      </c>
      <c r="L3197" s="21" t="e">
        <f>IF(OR($B3197="",L$3&lt;$D3197+Настройки!$B$7),0,MAX(0,$E3197-MAX(0,SUMIFS(Тех_Движение!$G$2:$G$5111,Тех_Движение!$D$2:$D$5111,$C3197,Тех_Движение!$B$2:$B$5111,"&lt;="&amp;L$3)-$F3197)))</f>
        <v>#VALUE!</v>
      </c>
      <c r="M3197" s="21" t="e">
        <f>IF(OR($B3197="",M$3&lt;$D3197+Настройки!$B$7),0,MAX(0,$E3197-MAX(0,SUMIFS(Тех_Движение!$G$2:$G$5111,Тех_Движение!$D$2:$D$5111,$C3197,Тех_Движение!$B$2:$B$5111,"&lt;="&amp;M$3)-$F3197)))</f>
        <v>#VALUE!</v>
      </c>
      <c r="N3197" s="21" t="e">
        <f>IF(OR($B3197="",N$3&lt;$D3197+Настройки!$B$7),0,MAX(0,$E3197-MAX(0,SUMIFS(Тех_Движение!$G$2:$G$5111,Тех_Движение!$D$2:$D$5111,$C3197,Тех_Движение!$B$2:$B$5111,"&lt;="&amp;N$3)-$F3197)))</f>
        <v>#VALUE!</v>
      </c>
      <c r="O3197" s="21" t="e">
        <f>IF(OR($B3197="",O$3&lt;$D3197+Настройки!$B$7),0,MAX(0,$E3197-MAX(0,SUMIFS(Тех_Движение!$G$2:$G$5111,Тех_Движение!$D$2:$D$5111,$C3197,Тех_Движение!$B$2:$B$5111,"&lt;="&amp;O$3)-$F3197)))</f>
        <v>#VALUE!</v>
      </c>
      <c r="P3197" s="21" t="e">
        <f>IF(OR($B3197="",P$3&lt;$D3197+Настройки!$B$7),0,MAX(0,$E3197-MAX(0,SUMIFS(Тех_Движение!$G$2:$G$5111,Тех_Движение!$D$2:$D$5111,$C3197,Тех_Движение!$B$2:$B$5111,"&lt;="&amp;P$3)-$F3197)))</f>
        <v>#VALUE!</v>
      </c>
      <c r="Q3197" s="21" t="e">
        <f>IF(OR($B3197="",Q$3&lt;$D3197+Настройки!$B$7),0,MAX(0,$E3197-MAX(0,SUMIFS(Тех_Движение!$G$2:$G$5111,Тех_Движение!$D$2:$D$5111,$C3197,Тех_Движение!$B$2:$B$5111,"&lt;="&amp;Q$3)-$F3197)))</f>
        <v>#VALUE!</v>
      </c>
      <c r="R3197" s="21" t="str">
        <f t="shared" si="148"/>
        <v/>
      </c>
      <c r="S3197" s="23" t="str">
        <f>IF($B3197="","",VLOOKUP($C3197,Настройки!$A$11:$L$17,9,FALSE))</f>
        <v/>
      </c>
      <c r="T3197" s="23" t="str">
        <f t="shared" si="149"/>
        <v/>
      </c>
    </row>
    <row r="3198" spans="1:20" x14ac:dyDescent="0.3">
      <c r="A3198" s="20">
        <f>Тех_Движение!$A$3195</f>
        <v>3194</v>
      </c>
      <c r="B3198" s="20" t="str">
        <f>IF(Тех_Движение!$F$3195&gt;0,Тех_Движение!$I$3195,"")</f>
        <v/>
      </c>
      <c r="C3198" s="20" t="str">
        <f>IF($B3198="","",Тех_Движение!$D$3195)</f>
        <v/>
      </c>
      <c r="D3198" s="9" t="str">
        <f>IF($B3198="","",Тех_Движение!$B$3195)</f>
        <v/>
      </c>
      <c r="E3198" s="21" t="str">
        <f>IF($B3198="","",Тех_Движение!$F$3195)</f>
        <v/>
      </c>
      <c r="F3198" s="21" t="str">
        <f>IF($B3198="","",SUMIFS($E$5:$E3197,$C$5:$C3197,$C3198))</f>
        <v/>
      </c>
      <c r="G3198" s="21" t="str">
        <f>IF($B3198="","",MAX(0,$E3198-MAX(0,SUMIFS(Тех_Движение!$G$2:$G$5111,Тех_Движение!$D$2:$D$5111,$C3198,Тех_Движение!$B$2:$B$5111,"&lt;="&amp;Настройки!$B$5-1)-$F3198)))</f>
        <v/>
      </c>
      <c r="H3198" s="21" t="str">
        <f>IF($B3198="","",IF(AND($D3198&gt;=Настройки!$B$5,$D3198&lt;=Настройки!$B$6),$E3198,0))</f>
        <v/>
      </c>
      <c r="I3198" s="21" t="str">
        <f t="shared" si="147"/>
        <v/>
      </c>
      <c r="J3198" s="21" t="str">
        <f>IF($B3198="","",MAX(0,$E3198-MAX(0,SUMIFS(Тех_Движение!$G$2:$G$5111,Тех_Движение!$D$2:$D$5111,$C3198,Тех_Движение!$B$2:$B$5111,"&lt;="&amp;Настройки!$B$6)-$F3198)))</f>
        <v/>
      </c>
      <c r="K3198" s="21" t="e">
        <f>IF(OR($B3198="",K$3&lt;$D3198+Настройки!$B$7),0,MAX(0,$E3198-MAX(0,SUMIFS(Тех_Движение!$G$2:$G$5111,Тех_Движение!$D$2:$D$5111,$C3198,Тех_Движение!$B$2:$B$5111,"&lt;="&amp;K$3)-$F3198)))</f>
        <v>#VALUE!</v>
      </c>
      <c r="L3198" s="21" t="e">
        <f>IF(OR($B3198="",L$3&lt;$D3198+Настройки!$B$7),0,MAX(0,$E3198-MAX(0,SUMIFS(Тех_Движение!$G$2:$G$5111,Тех_Движение!$D$2:$D$5111,$C3198,Тех_Движение!$B$2:$B$5111,"&lt;="&amp;L$3)-$F3198)))</f>
        <v>#VALUE!</v>
      </c>
      <c r="M3198" s="21" t="e">
        <f>IF(OR($B3198="",M$3&lt;$D3198+Настройки!$B$7),0,MAX(0,$E3198-MAX(0,SUMIFS(Тех_Движение!$G$2:$G$5111,Тех_Движение!$D$2:$D$5111,$C3198,Тех_Движение!$B$2:$B$5111,"&lt;="&amp;M$3)-$F3198)))</f>
        <v>#VALUE!</v>
      </c>
      <c r="N3198" s="21" t="e">
        <f>IF(OR($B3198="",N$3&lt;$D3198+Настройки!$B$7),0,MAX(0,$E3198-MAX(0,SUMIFS(Тех_Движение!$G$2:$G$5111,Тех_Движение!$D$2:$D$5111,$C3198,Тех_Движение!$B$2:$B$5111,"&lt;="&amp;N$3)-$F3198)))</f>
        <v>#VALUE!</v>
      </c>
      <c r="O3198" s="21" t="e">
        <f>IF(OR($B3198="",O$3&lt;$D3198+Настройки!$B$7),0,MAX(0,$E3198-MAX(0,SUMIFS(Тех_Движение!$G$2:$G$5111,Тех_Движение!$D$2:$D$5111,$C3198,Тех_Движение!$B$2:$B$5111,"&lt;="&amp;O$3)-$F3198)))</f>
        <v>#VALUE!</v>
      </c>
      <c r="P3198" s="21" t="e">
        <f>IF(OR($B3198="",P$3&lt;$D3198+Настройки!$B$7),0,MAX(0,$E3198-MAX(0,SUMIFS(Тех_Движение!$G$2:$G$5111,Тех_Движение!$D$2:$D$5111,$C3198,Тех_Движение!$B$2:$B$5111,"&lt;="&amp;P$3)-$F3198)))</f>
        <v>#VALUE!</v>
      </c>
      <c r="Q3198" s="21" t="e">
        <f>IF(OR($B3198="",Q$3&lt;$D3198+Настройки!$B$7),0,MAX(0,$E3198-MAX(0,SUMIFS(Тех_Движение!$G$2:$G$5111,Тех_Движение!$D$2:$D$5111,$C3198,Тех_Движение!$B$2:$B$5111,"&lt;="&amp;Q$3)-$F3198)))</f>
        <v>#VALUE!</v>
      </c>
      <c r="R3198" s="21" t="str">
        <f t="shared" si="148"/>
        <v/>
      </c>
      <c r="S3198" s="23" t="str">
        <f>IF($B3198="","",VLOOKUP($C3198,Настройки!$A$11:$L$17,9,FALSE))</f>
        <v/>
      </c>
      <c r="T3198" s="23" t="str">
        <f t="shared" si="149"/>
        <v/>
      </c>
    </row>
    <row r="3199" spans="1:20" x14ac:dyDescent="0.3">
      <c r="A3199" s="20">
        <f>Тех_Движение!$A$3196</f>
        <v>3195</v>
      </c>
      <c r="B3199" s="20" t="str">
        <f>IF(Тех_Движение!$F$3196&gt;0,Тех_Движение!$I$3196,"")</f>
        <v/>
      </c>
      <c r="C3199" s="20" t="str">
        <f>IF($B3199="","",Тех_Движение!$D$3196)</f>
        <v/>
      </c>
      <c r="D3199" s="9" t="str">
        <f>IF($B3199="","",Тех_Движение!$B$3196)</f>
        <v/>
      </c>
      <c r="E3199" s="21" t="str">
        <f>IF($B3199="","",Тех_Движение!$F$3196)</f>
        <v/>
      </c>
      <c r="F3199" s="21" t="str">
        <f>IF($B3199="","",SUMIFS($E$5:$E3198,$C$5:$C3198,$C3199))</f>
        <v/>
      </c>
      <c r="G3199" s="21" t="str">
        <f>IF($B3199="","",MAX(0,$E3199-MAX(0,SUMIFS(Тех_Движение!$G$2:$G$5111,Тех_Движение!$D$2:$D$5111,$C3199,Тех_Движение!$B$2:$B$5111,"&lt;="&amp;Настройки!$B$5-1)-$F3199)))</f>
        <v/>
      </c>
      <c r="H3199" s="21" t="str">
        <f>IF($B3199="","",IF(AND($D3199&gt;=Настройки!$B$5,$D3199&lt;=Настройки!$B$6),$E3199,0))</f>
        <v/>
      </c>
      <c r="I3199" s="21" t="str">
        <f t="shared" si="147"/>
        <v/>
      </c>
      <c r="J3199" s="21" t="str">
        <f>IF($B3199="","",MAX(0,$E3199-MAX(0,SUMIFS(Тех_Движение!$G$2:$G$5111,Тех_Движение!$D$2:$D$5111,$C3199,Тех_Движение!$B$2:$B$5111,"&lt;="&amp;Настройки!$B$6)-$F3199)))</f>
        <v/>
      </c>
      <c r="K3199" s="21" t="e">
        <f>IF(OR($B3199="",K$3&lt;$D3199+Настройки!$B$7),0,MAX(0,$E3199-MAX(0,SUMIFS(Тех_Движение!$G$2:$G$5111,Тех_Движение!$D$2:$D$5111,$C3199,Тех_Движение!$B$2:$B$5111,"&lt;="&amp;K$3)-$F3199)))</f>
        <v>#VALUE!</v>
      </c>
      <c r="L3199" s="21" t="e">
        <f>IF(OR($B3199="",L$3&lt;$D3199+Настройки!$B$7),0,MAX(0,$E3199-MAX(0,SUMIFS(Тех_Движение!$G$2:$G$5111,Тех_Движение!$D$2:$D$5111,$C3199,Тех_Движение!$B$2:$B$5111,"&lt;="&amp;L$3)-$F3199)))</f>
        <v>#VALUE!</v>
      </c>
      <c r="M3199" s="21" t="e">
        <f>IF(OR($B3199="",M$3&lt;$D3199+Настройки!$B$7),0,MAX(0,$E3199-MAX(0,SUMIFS(Тех_Движение!$G$2:$G$5111,Тех_Движение!$D$2:$D$5111,$C3199,Тех_Движение!$B$2:$B$5111,"&lt;="&amp;M$3)-$F3199)))</f>
        <v>#VALUE!</v>
      </c>
      <c r="N3199" s="21" t="e">
        <f>IF(OR($B3199="",N$3&lt;$D3199+Настройки!$B$7),0,MAX(0,$E3199-MAX(0,SUMIFS(Тех_Движение!$G$2:$G$5111,Тех_Движение!$D$2:$D$5111,$C3199,Тех_Движение!$B$2:$B$5111,"&lt;="&amp;N$3)-$F3199)))</f>
        <v>#VALUE!</v>
      </c>
      <c r="O3199" s="21" t="e">
        <f>IF(OR($B3199="",O$3&lt;$D3199+Настройки!$B$7),0,MAX(0,$E3199-MAX(0,SUMIFS(Тех_Движение!$G$2:$G$5111,Тех_Движение!$D$2:$D$5111,$C3199,Тех_Движение!$B$2:$B$5111,"&lt;="&amp;O$3)-$F3199)))</f>
        <v>#VALUE!</v>
      </c>
      <c r="P3199" s="21" t="e">
        <f>IF(OR($B3199="",P$3&lt;$D3199+Настройки!$B$7),0,MAX(0,$E3199-MAX(0,SUMIFS(Тех_Движение!$G$2:$G$5111,Тех_Движение!$D$2:$D$5111,$C3199,Тех_Движение!$B$2:$B$5111,"&lt;="&amp;P$3)-$F3199)))</f>
        <v>#VALUE!</v>
      </c>
      <c r="Q3199" s="21" t="e">
        <f>IF(OR($B3199="",Q$3&lt;$D3199+Настройки!$B$7),0,MAX(0,$E3199-MAX(0,SUMIFS(Тех_Движение!$G$2:$G$5111,Тех_Движение!$D$2:$D$5111,$C3199,Тех_Движение!$B$2:$B$5111,"&lt;="&amp;Q$3)-$F3199)))</f>
        <v>#VALUE!</v>
      </c>
      <c r="R3199" s="21" t="str">
        <f t="shared" si="148"/>
        <v/>
      </c>
      <c r="S3199" s="23" t="str">
        <f>IF($B3199="","",VLOOKUP($C3199,Настройки!$A$11:$L$17,9,FALSE))</f>
        <v/>
      </c>
      <c r="T3199" s="23" t="str">
        <f t="shared" si="149"/>
        <v/>
      </c>
    </row>
    <row r="3200" spans="1:20" x14ac:dyDescent="0.3">
      <c r="A3200" s="20">
        <f>Тех_Движение!$A$3197</f>
        <v>3196</v>
      </c>
      <c r="B3200" s="20" t="str">
        <f>IF(Тех_Движение!$F$3197&gt;0,Тех_Движение!$I$3197,"")</f>
        <v/>
      </c>
      <c r="C3200" s="20" t="str">
        <f>IF($B3200="","",Тех_Движение!$D$3197)</f>
        <v/>
      </c>
      <c r="D3200" s="9" t="str">
        <f>IF($B3200="","",Тех_Движение!$B$3197)</f>
        <v/>
      </c>
      <c r="E3200" s="21" t="str">
        <f>IF($B3200="","",Тех_Движение!$F$3197)</f>
        <v/>
      </c>
      <c r="F3200" s="21" t="str">
        <f>IF($B3200="","",SUMIFS($E$5:$E3199,$C$5:$C3199,$C3200))</f>
        <v/>
      </c>
      <c r="G3200" s="21" t="str">
        <f>IF($B3200="","",MAX(0,$E3200-MAX(0,SUMIFS(Тех_Движение!$G$2:$G$5111,Тех_Движение!$D$2:$D$5111,$C3200,Тех_Движение!$B$2:$B$5111,"&lt;="&amp;Настройки!$B$5-1)-$F3200)))</f>
        <v/>
      </c>
      <c r="H3200" s="21" t="str">
        <f>IF($B3200="","",IF(AND($D3200&gt;=Настройки!$B$5,$D3200&lt;=Настройки!$B$6),$E3200,0))</f>
        <v/>
      </c>
      <c r="I3200" s="21" t="str">
        <f t="shared" si="147"/>
        <v/>
      </c>
      <c r="J3200" s="21" t="str">
        <f>IF($B3200="","",MAX(0,$E3200-MAX(0,SUMIFS(Тех_Движение!$G$2:$G$5111,Тех_Движение!$D$2:$D$5111,$C3200,Тех_Движение!$B$2:$B$5111,"&lt;="&amp;Настройки!$B$6)-$F3200)))</f>
        <v/>
      </c>
      <c r="K3200" s="21" t="e">
        <f>IF(OR($B3200="",K$3&lt;$D3200+Настройки!$B$7),0,MAX(0,$E3200-MAX(0,SUMIFS(Тех_Движение!$G$2:$G$5111,Тех_Движение!$D$2:$D$5111,$C3200,Тех_Движение!$B$2:$B$5111,"&lt;="&amp;K$3)-$F3200)))</f>
        <v>#VALUE!</v>
      </c>
      <c r="L3200" s="21" t="e">
        <f>IF(OR($B3200="",L$3&lt;$D3200+Настройки!$B$7),0,MAX(0,$E3200-MAX(0,SUMIFS(Тех_Движение!$G$2:$G$5111,Тех_Движение!$D$2:$D$5111,$C3200,Тех_Движение!$B$2:$B$5111,"&lt;="&amp;L$3)-$F3200)))</f>
        <v>#VALUE!</v>
      </c>
      <c r="M3200" s="21" t="e">
        <f>IF(OR($B3200="",M$3&lt;$D3200+Настройки!$B$7),0,MAX(0,$E3200-MAX(0,SUMIFS(Тех_Движение!$G$2:$G$5111,Тех_Движение!$D$2:$D$5111,$C3200,Тех_Движение!$B$2:$B$5111,"&lt;="&amp;M$3)-$F3200)))</f>
        <v>#VALUE!</v>
      </c>
      <c r="N3200" s="21" t="e">
        <f>IF(OR($B3200="",N$3&lt;$D3200+Настройки!$B$7),0,MAX(0,$E3200-MAX(0,SUMIFS(Тех_Движение!$G$2:$G$5111,Тех_Движение!$D$2:$D$5111,$C3200,Тех_Движение!$B$2:$B$5111,"&lt;="&amp;N$3)-$F3200)))</f>
        <v>#VALUE!</v>
      </c>
      <c r="O3200" s="21" t="e">
        <f>IF(OR($B3200="",O$3&lt;$D3200+Настройки!$B$7),0,MAX(0,$E3200-MAX(0,SUMIFS(Тех_Движение!$G$2:$G$5111,Тех_Движение!$D$2:$D$5111,$C3200,Тех_Движение!$B$2:$B$5111,"&lt;="&amp;O$3)-$F3200)))</f>
        <v>#VALUE!</v>
      </c>
      <c r="P3200" s="21" t="e">
        <f>IF(OR($B3200="",P$3&lt;$D3200+Настройки!$B$7),0,MAX(0,$E3200-MAX(0,SUMIFS(Тех_Движение!$G$2:$G$5111,Тех_Движение!$D$2:$D$5111,$C3200,Тех_Движение!$B$2:$B$5111,"&lt;="&amp;P$3)-$F3200)))</f>
        <v>#VALUE!</v>
      </c>
      <c r="Q3200" s="21" t="e">
        <f>IF(OR($B3200="",Q$3&lt;$D3200+Настройки!$B$7),0,MAX(0,$E3200-MAX(0,SUMIFS(Тех_Движение!$G$2:$G$5111,Тех_Движение!$D$2:$D$5111,$C3200,Тех_Движение!$B$2:$B$5111,"&lt;="&amp;Q$3)-$F3200)))</f>
        <v>#VALUE!</v>
      </c>
      <c r="R3200" s="21" t="str">
        <f t="shared" si="148"/>
        <v/>
      </c>
      <c r="S3200" s="23" t="str">
        <f>IF($B3200="","",VLOOKUP($C3200,Настройки!$A$11:$L$17,9,FALSE))</f>
        <v/>
      </c>
      <c r="T3200" s="23" t="str">
        <f t="shared" si="149"/>
        <v/>
      </c>
    </row>
    <row r="3201" spans="1:20" x14ac:dyDescent="0.3">
      <c r="A3201" s="20">
        <f>Тех_Движение!$A$3198</f>
        <v>3197</v>
      </c>
      <c r="B3201" s="20" t="str">
        <f>IF(Тех_Движение!$F$3198&gt;0,Тех_Движение!$I$3198,"")</f>
        <v/>
      </c>
      <c r="C3201" s="20" t="str">
        <f>IF($B3201="","",Тех_Движение!$D$3198)</f>
        <v/>
      </c>
      <c r="D3201" s="9" t="str">
        <f>IF($B3201="","",Тех_Движение!$B$3198)</f>
        <v/>
      </c>
      <c r="E3201" s="21" t="str">
        <f>IF($B3201="","",Тех_Движение!$F$3198)</f>
        <v/>
      </c>
      <c r="F3201" s="21" t="str">
        <f>IF($B3201="","",SUMIFS($E$5:$E3200,$C$5:$C3200,$C3201))</f>
        <v/>
      </c>
      <c r="G3201" s="21" t="str">
        <f>IF($B3201="","",MAX(0,$E3201-MAX(0,SUMIFS(Тех_Движение!$G$2:$G$5111,Тех_Движение!$D$2:$D$5111,$C3201,Тех_Движение!$B$2:$B$5111,"&lt;="&amp;Настройки!$B$5-1)-$F3201)))</f>
        <v/>
      </c>
      <c r="H3201" s="21" t="str">
        <f>IF($B3201="","",IF(AND($D3201&gt;=Настройки!$B$5,$D3201&lt;=Настройки!$B$6),$E3201,0))</f>
        <v/>
      </c>
      <c r="I3201" s="21" t="str">
        <f t="shared" si="147"/>
        <v/>
      </c>
      <c r="J3201" s="21" t="str">
        <f>IF($B3201="","",MAX(0,$E3201-MAX(0,SUMIFS(Тех_Движение!$G$2:$G$5111,Тех_Движение!$D$2:$D$5111,$C3201,Тех_Движение!$B$2:$B$5111,"&lt;="&amp;Настройки!$B$6)-$F3201)))</f>
        <v/>
      </c>
      <c r="K3201" s="21" t="e">
        <f>IF(OR($B3201="",K$3&lt;$D3201+Настройки!$B$7),0,MAX(0,$E3201-MAX(0,SUMIFS(Тех_Движение!$G$2:$G$5111,Тех_Движение!$D$2:$D$5111,$C3201,Тех_Движение!$B$2:$B$5111,"&lt;="&amp;K$3)-$F3201)))</f>
        <v>#VALUE!</v>
      </c>
      <c r="L3201" s="21" t="e">
        <f>IF(OR($B3201="",L$3&lt;$D3201+Настройки!$B$7),0,MAX(0,$E3201-MAX(0,SUMIFS(Тех_Движение!$G$2:$G$5111,Тех_Движение!$D$2:$D$5111,$C3201,Тех_Движение!$B$2:$B$5111,"&lt;="&amp;L$3)-$F3201)))</f>
        <v>#VALUE!</v>
      </c>
      <c r="M3201" s="21" t="e">
        <f>IF(OR($B3201="",M$3&lt;$D3201+Настройки!$B$7),0,MAX(0,$E3201-MAX(0,SUMIFS(Тех_Движение!$G$2:$G$5111,Тех_Движение!$D$2:$D$5111,$C3201,Тех_Движение!$B$2:$B$5111,"&lt;="&amp;M$3)-$F3201)))</f>
        <v>#VALUE!</v>
      </c>
      <c r="N3201" s="21" t="e">
        <f>IF(OR($B3201="",N$3&lt;$D3201+Настройки!$B$7),0,MAX(0,$E3201-MAX(0,SUMIFS(Тех_Движение!$G$2:$G$5111,Тех_Движение!$D$2:$D$5111,$C3201,Тех_Движение!$B$2:$B$5111,"&lt;="&amp;N$3)-$F3201)))</f>
        <v>#VALUE!</v>
      </c>
      <c r="O3201" s="21" t="e">
        <f>IF(OR($B3201="",O$3&lt;$D3201+Настройки!$B$7),0,MAX(0,$E3201-MAX(0,SUMIFS(Тех_Движение!$G$2:$G$5111,Тех_Движение!$D$2:$D$5111,$C3201,Тех_Движение!$B$2:$B$5111,"&lt;="&amp;O$3)-$F3201)))</f>
        <v>#VALUE!</v>
      </c>
      <c r="P3201" s="21" t="e">
        <f>IF(OR($B3201="",P$3&lt;$D3201+Настройки!$B$7),0,MAX(0,$E3201-MAX(0,SUMIFS(Тех_Движение!$G$2:$G$5111,Тех_Движение!$D$2:$D$5111,$C3201,Тех_Движение!$B$2:$B$5111,"&lt;="&amp;P$3)-$F3201)))</f>
        <v>#VALUE!</v>
      </c>
      <c r="Q3201" s="21" t="e">
        <f>IF(OR($B3201="",Q$3&lt;$D3201+Настройки!$B$7),0,MAX(0,$E3201-MAX(0,SUMIFS(Тех_Движение!$G$2:$G$5111,Тех_Движение!$D$2:$D$5111,$C3201,Тех_Движение!$B$2:$B$5111,"&lt;="&amp;Q$3)-$F3201)))</f>
        <v>#VALUE!</v>
      </c>
      <c r="R3201" s="21" t="str">
        <f t="shared" si="148"/>
        <v/>
      </c>
      <c r="S3201" s="23" t="str">
        <f>IF($B3201="","",VLOOKUP($C3201,Настройки!$A$11:$L$17,9,FALSE))</f>
        <v/>
      </c>
      <c r="T3201" s="23" t="str">
        <f t="shared" si="149"/>
        <v/>
      </c>
    </row>
    <row r="3202" spans="1:20" x14ac:dyDescent="0.3">
      <c r="A3202" s="20">
        <f>Тех_Движение!$A$3199</f>
        <v>3198</v>
      </c>
      <c r="B3202" s="20" t="str">
        <f>IF(Тех_Движение!$F$3199&gt;0,Тех_Движение!$I$3199,"")</f>
        <v/>
      </c>
      <c r="C3202" s="20" t="str">
        <f>IF($B3202="","",Тех_Движение!$D$3199)</f>
        <v/>
      </c>
      <c r="D3202" s="9" t="str">
        <f>IF($B3202="","",Тех_Движение!$B$3199)</f>
        <v/>
      </c>
      <c r="E3202" s="21" t="str">
        <f>IF($B3202="","",Тех_Движение!$F$3199)</f>
        <v/>
      </c>
      <c r="F3202" s="21" t="str">
        <f>IF($B3202="","",SUMIFS($E$5:$E3201,$C$5:$C3201,$C3202))</f>
        <v/>
      </c>
      <c r="G3202" s="21" t="str">
        <f>IF($B3202="","",MAX(0,$E3202-MAX(0,SUMIFS(Тех_Движение!$G$2:$G$5111,Тех_Движение!$D$2:$D$5111,$C3202,Тех_Движение!$B$2:$B$5111,"&lt;="&amp;Настройки!$B$5-1)-$F3202)))</f>
        <v/>
      </c>
      <c r="H3202" s="21" t="str">
        <f>IF($B3202="","",IF(AND($D3202&gt;=Настройки!$B$5,$D3202&lt;=Настройки!$B$6),$E3202,0))</f>
        <v/>
      </c>
      <c r="I3202" s="21" t="str">
        <f t="shared" si="147"/>
        <v/>
      </c>
      <c r="J3202" s="21" t="str">
        <f>IF($B3202="","",MAX(0,$E3202-MAX(0,SUMIFS(Тех_Движение!$G$2:$G$5111,Тех_Движение!$D$2:$D$5111,$C3202,Тех_Движение!$B$2:$B$5111,"&lt;="&amp;Настройки!$B$6)-$F3202)))</f>
        <v/>
      </c>
      <c r="K3202" s="21" t="e">
        <f>IF(OR($B3202="",K$3&lt;$D3202+Настройки!$B$7),0,MAX(0,$E3202-MAX(0,SUMIFS(Тех_Движение!$G$2:$G$5111,Тех_Движение!$D$2:$D$5111,$C3202,Тех_Движение!$B$2:$B$5111,"&lt;="&amp;K$3)-$F3202)))</f>
        <v>#VALUE!</v>
      </c>
      <c r="L3202" s="21" t="e">
        <f>IF(OR($B3202="",L$3&lt;$D3202+Настройки!$B$7),0,MAX(0,$E3202-MAX(0,SUMIFS(Тех_Движение!$G$2:$G$5111,Тех_Движение!$D$2:$D$5111,$C3202,Тех_Движение!$B$2:$B$5111,"&lt;="&amp;L$3)-$F3202)))</f>
        <v>#VALUE!</v>
      </c>
      <c r="M3202" s="21" t="e">
        <f>IF(OR($B3202="",M$3&lt;$D3202+Настройки!$B$7),0,MAX(0,$E3202-MAX(0,SUMIFS(Тех_Движение!$G$2:$G$5111,Тех_Движение!$D$2:$D$5111,$C3202,Тех_Движение!$B$2:$B$5111,"&lt;="&amp;M$3)-$F3202)))</f>
        <v>#VALUE!</v>
      </c>
      <c r="N3202" s="21" t="e">
        <f>IF(OR($B3202="",N$3&lt;$D3202+Настройки!$B$7),0,MAX(0,$E3202-MAX(0,SUMIFS(Тех_Движение!$G$2:$G$5111,Тех_Движение!$D$2:$D$5111,$C3202,Тех_Движение!$B$2:$B$5111,"&lt;="&amp;N$3)-$F3202)))</f>
        <v>#VALUE!</v>
      </c>
      <c r="O3202" s="21" t="e">
        <f>IF(OR($B3202="",O$3&lt;$D3202+Настройки!$B$7),0,MAX(0,$E3202-MAX(0,SUMIFS(Тех_Движение!$G$2:$G$5111,Тех_Движение!$D$2:$D$5111,$C3202,Тех_Движение!$B$2:$B$5111,"&lt;="&amp;O$3)-$F3202)))</f>
        <v>#VALUE!</v>
      </c>
      <c r="P3202" s="21" t="e">
        <f>IF(OR($B3202="",P$3&lt;$D3202+Настройки!$B$7),0,MAX(0,$E3202-MAX(0,SUMIFS(Тех_Движение!$G$2:$G$5111,Тех_Движение!$D$2:$D$5111,$C3202,Тех_Движение!$B$2:$B$5111,"&lt;="&amp;P$3)-$F3202)))</f>
        <v>#VALUE!</v>
      </c>
      <c r="Q3202" s="21" t="e">
        <f>IF(OR($B3202="",Q$3&lt;$D3202+Настройки!$B$7),0,MAX(0,$E3202-MAX(0,SUMIFS(Тех_Движение!$G$2:$G$5111,Тех_Движение!$D$2:$D$5111,$C3202,Тех_Движение!$B$2:$B$5111,"&lt;="&amp;Q$3)-$F3202)))</f>
        <v>#VALUE!</v>
      </c>
      <c r="R3202" s="21" t="str">
        <f t="shared" si="148"/>
        <v/>
      </c>
      <c r="S3202" s="23" t="str">
        <f>IF($B3202="","",VLOOKUP($C3202,Настройки!$A$11:$L$17,9,FALSE))</f>
        <v/>
      </c>
      <c r="T3202" s="23" t="str">
        <f t="shared" si="149"/>
        <v/>
      </c>
    </row>
    <row r="3203" spans="1:20" x14ac:dyDescent="0.3">
      <c r="A3203" s="20">
        <f>Тех_Движение!$A$3200</f>
        <v>3199</v>
      </c>
      <c r="B3203" s="20" t="str">
        <f>IF(Тех_Движение!$F$3200&gt;0,Тех_Движение!$I$3200,"")</f>
        <v/>
      </c>
      <c r="C3203" s="20" t="str">
        <f>IF($B3203="","",Тех_Движение!$D$3200)</f>
        <v/>
      </c>
      <c r="D3203" s="9" t="str">
        <f>IF($B3203="","",Тех_Движение!$B$3200)</f>
        <v/>
      </c>
      <c r="E3203" s="21" t="str">
        <f>IF($B3203="","",Тех_Движение!$F$3200)</f>
        <v/>
      </c>
      <c r="F3203" s="21" t="str">
        <f>IF($B3203="","",SUMIFS($E$5:$E3202,$C$5:$C3202,$C3203))</f>
        <v/>
      </c>
      <c r="G3203" s="21" t="str">
        <f>IF($B3203="","",MAX(0,$E3203-MAX(0,SUMIFS(Тех_Движение!$G$2:$G$5111,Тех_Движение!$D$2:$D$5111,$C3203,Тех_Движение!$B$2:$B$5111,"&lt;="&amp;Настройки!$B$5-1)-$F3203)))</f>
        <v/>
      </c>
      <c r="H3203" s="21" t="str">
        <f>IF($B3203="","",IF(AND($D3203&gt;=Настройки!$B$5,$D3203&lt;=Настройки!$B$6),$E3203,0))</f>
        <v/>
      </c>
      <c r="I3203" s="21" t="str">
        <f t="shared" si="147"/>
        <v/>
      </c>
      <c r="J3203" s="21" t="str">
        <f>IF($B3203="","",MAX(0,$E3203-MAX(0,SUMIFS(Тех_Движение!$G$2:$G$5111,Тех_Движение!$D$2:$D$5111,$C3203,Тех_Движение!$B$2:$B$5111,"&lt;="&amp;Настройки!$B$6)-$F3203)))</f>
        <v/>
      </c>
      <c r="K3203" s="21" t="e">
        <f>IF(OR($B3203="",K$3&lt;$D3203+Настройки!$B$7),0,MAX(0,$E3203-MAX(0,SUMIFS(Тех_Движение!$G$2:$G$5111,Тех_Движение!$D$2:$D$5111,$C3203,Тех_Движение!$B$2:$B$5111,"&lt;="&amp;K$3)-$F3203)))</f>
        <v>#VALUE!</v>
      </c>
      <c r="L3203" s="21" t="e">
        <f>IF(OR($B3203="",L$3&lt;$D3203+Настройки!$B$7),0,MAX(0,$E3203-MAX(0,SUMIFS(Тех_Движение!$G$2:$G$5111,Тех_Движение!$D$2:$D$5111,$C3203,Тех_Движение!$B$2:$B$5111,"&lt;="&amp;L$3)-$F3203)))</f>
        <v>#VALUE!</v>
      </c>
      <c r="M3203" s="21" t="e">
        <f>IF(OR($B3203="",M$3&lt;$D3203+Настройки!$B$7),0,MAX(0,$E3203-MAX(0,SUMIFS(Тех_Движение!$G$2:$G$5111,Тех_Движение!$D$2:$D$5111,$C3203,Тех_Движение!$B$2:$B$5111,"&lt;="&amp;M$3)-$F3203)))</f>
        <v>#VALUE!</v>
      </c>
      <c r="N3203" s="21" t="e">
        <f>IF(OR($B3203="",N$3&lt;$D3203+Настройки!$B$7),0,MAX(0,$E3203-MAX(0,SUMIFS(Тех_Движение!$G$2:$G$5111,Тех_Движение!$D$2:$D$5111,$C3203,Тех_Движение!$B$2:$B$5111,"&lt;="&amp;N$3)-$F3203)))</f>
        <v>#VALUE!</v>
      </c>
      <c r="O3203" s="21" t="e">
        <f>IF(OR($B3203="",O$3&lt;$D3203+Настройки!$B$7),0,MAX(0,$E3203-MAX(0,SUMIFS(Тех_Движение!$G$2:$G$5111,Тех_Движение!$D$2:$D$5111,$C3203,Тех_Движение!$B$2:$B$5111,"&lt;="&amp;O$3)-$F3203)))</f>
        <v>#VALUE!</v>
      </c>
      <c r="P3203" s="21" t="e">
        <f>IF(OR($B3203="",P$3&lt;$D3203+Настройки!$B$7),0,MAX(0,$E3203-MAX(0,SUMIFS(Тех_Движение!$G$2:$G$5111,Тех_Движение!$D$2:$D$5111,$C3203,Тех_Движение!$B$2:$B$5111,"&lt;="&amp;P$3)-$F3203)))</f>
        <v>#VALUE!</v>
      </c>
      <c r="Q3203" s="21" t="e">
        <f>IF(OR($B3203="",Q$3&lt;$D3203+Настройки!$B$7),0,MAX(0,$E3203-MAX(0,SUMIFS(Тех_Движение!$G$2:$G$5111,Тех_Движение!$D$2:$D$5111,$C3203,Тех_Движение!$B$2:$B$5111,"&lt;="&amp;Q$3)-$F3203)))</f>
        <v>#VALUE!</v>
      </c>
      <c r="R3203" s="21" t="str">
        <f t="shared" si="148"/>
        <v/>
      </c>
      <c r="S3203" s="23" t="str">
        <f>IF($B3203="","",VLOOKUP($C3203,Настройки!$A$11:$L$17,9,FALSE))</f>
        <v/>
      </c>
      <c r="T3203" s="23" t="str">
        <f t="shared" si="149"/>
        <v/>
      </c>
    </row>
    <row r="3204" spans="1:20" x14ac:dyDescent="0.3">
      <c r="A3204" s="20">
        <f>Тех_Движение!$A$3201</f>
        <v>3200</v>
      </c>
      <c r="B3204" s="20" t="str">
        <f>IF(Тех_Движение!$F$3201&gt;0,Тех_Движение!$I$3201,"")</f>
        <v/>
      </c>
      <c r="C3204" s="20" t="str">
        <f>IF($B3204="","",Тех_Движение!$D$3201)</f>
        <v/>
      </c>
      <c r="D3204" s="9" t="str">
        <f>IF($B3204="","",Тех_Движение!$B$3201)</f>
        <v/>
      </c>
      <c r="E3204" s="21" t="str">
        <f>IF($B3204="","",Тех_Движение!$F$3201)</f>
        <v/>
      </c>
      <c r="F3204" s="21" t="str">
        <f>IF($B3204="","",SUMIFS($E$5:$E3203,$C$5:$C3203,$C3204))</f>
        <v/>
      </c>
      <c r="G3204" s="21" t="str">
        <f>IF($B3204="","",MAX(0,$E3204-MAX(0,SUMIFS(Тех_Движение!$G$2:$G$5111,Тех_Движение!$D$2:$D$5111,$C3204,Тех_Движение!$B$2:$B$5111,"&lt;="&amp;Настройки!$B$5-1)-$F3204)))</f>
        <v/>
      </c>
      <c r="H3204" s="21" t="str">
        <f>IF($B3204="","",IF(AND($D3204&gt;=Настройки!$B$5,$D3204&lt;=Настройки!$B$6),$E3204,0))</f>
        <v/>
      </c>
      <c r="I3204" s="21" t="str">
        <f t="shared" si="147"/>
        <v/>
      </c>
      <c r="J3204" s="21" t="str">
        <f>IF($B3204="","",MAX(0,$E3204-MAX(0,SUMIFS(Тех_Движение!$G$2:$G$5111,Тех_Движение!$D$2:$D$5111,$C3204,Тех_Движение!$B$2:$B$5111,"&lt;="&amp;Настройки!$B$6)-$F3204)))</f>
        <v/>
      </c>
      <c r="K3204" s="21" t="e">
        <f>IF(OR($B3204="",K$3&lt;$D3204+Настройки!$B$7),0,MAX(0,$E3204-MAX(0,SUMIFS(Тех_Движение!$G$2:$G$5111,Тех_Движение!$D$2:$D$5111,$C3204,Тех_Движение!$B$2:$B$5111,"&lt;="&amp;K$3)-$F3204)))</f>
        <v>#VALUE!</v>
      </c>
      <c r="L3204" s="21" t="e">
        <f>IF(OR($B3204="",L$3&lt;$D3204+Настройки!$B$7),0,MAX(0,$E3204-MAX(0,SUMIFS(Тех_Движение!$G$2:$G$5111,Тех_Движение!$D$2:$D$5111,$C3204,Тех_Движение!$B$2:$B$5111,"&lt;="&amp;L$3)-$F3204)))</f>
        <v>#VALUE!</v>
      </c>
      <c r="M3204" s="21" t="e">
        <f>IF(OR($B3204="",M$3&lt;$D3204+Настройки!$B$7),0,MAX(0,$E3204-MAX(0,SUMIFS(Тех_Движение!$G$2:$G$5111,Тех_Движение!$D$2:$D$5111,$C3204,Тех_Движение!$B$2:$B$5111,"&lt;="&amp;M$3)-$F3204)))</f>
        <v>#VALUE!</v>
      </c>
      <c r="N3204" s="21" t="e">
        <f>IF(OR($B3204="",N$3&lt;$D3204+Настройки!$B$7),0,MAX(0,$E3204-MAX(0,SUMIFS(Тех_Движение!$G$2:$G$5111,Тех_Движение!$D$2:$D$5111,$C3204,Тех_Движение!$B$2:$B$5111,"&lt;="&amp;N$3)-$F3204)))</f>
        <v>#VALUE!</v>
      </c>
      <c r="O3204" s="21" t="e">
        <f>IF(OR($B3204="",O$3&lt;$D3204+Настройки!$B$7),0,MAX(0,$E3204-MAX(0,SUMIFS(Тех_Движение!$G$2:$G$5111,Тех_Движение!$D$2:$D$5111,$C3204,Тех_Движение!$B$2:$B$5111,"&lt;="&amp;O$3)-$F3204)))</f>
        <v>#VALUE!</v>
      </c>
      <c r="P3204" s="21" t="e">
        <f>IF(OR($B3204="",P$3&lt;$D3204+Настройки!$B$7),0,MAX(0,$E3204-MAX(0,SUMIFS(Тех_Движение!$G$2:$G$5111,Тех_Движение!$D$2:$D$5111,$C3204,Тех_Движение!$B$2:$B$5111,"&lt;="&amp;P$3)-$F3204)))</f>
        <v>#VALUE!</v>
      </c>
      <c r="Q3204" s="21" t="e">
        <f>IF(OR($B3204="",Q$3&lt;$D3204+Настройки!$B$7),0,MAX(0,$E3204-MAX(0,SUMIFS(Тех_Движение!$G$2:$G$5111,Тех_Движение!$D$2:$D$5111,$C3204,Тех_Движение!$B$2:$B$5111,"&lt;="&amp;Q$3)-$F3204)))</f>
        <v>#VALUE!</v>
      </c>
      <c r="R3204" s="21" t="str">
        <f t="shared" si="148"/>
        <v/>
      </c>
      <c r="S3204" s="23" t="str">
        <f>IF($B3204="","",VLOOKUP($C3204,Настройки!$A$11:$L$17,9,FALSE))</f>
        <v/>
      </c>
      <c r="T3204" s="23" t="str">
        <f t="shared" si="149"/>
        <v/>
      </c>
    </row>
    <row r="3205" spans="1:20" x14ac:dyDescent="0.3">
      <c r="A3205" s="20">
        <f>Тех_Движение!$A$3202</f>
        <v>3201</v>
      </c>
      <c r="B3205" s="20" t="str">
        <f>IF(Тех_Движение!$F$3202&gt;0,Тех_Движение!$I$3202,"")</f>
        <v/>
      </c>
      <c r="C3205" s="20" t="str">
        <f>IF($B3205="","",Тех_Движение!$D$3202)</f>
        <v/>
      </c>
      <c r="D3205" s="9" t="str">
        <f>IF($B3205="","",Тех_Движение!$B$3202)</f>
        <v/>
      </c>
      <c r="E3205" s="21" t="str">
        <f>IF($B3205="","",Тех_Движение!$F$3202)</f>
        <v/>
      </c>
      <c r="F3205" s="21" t="str">
        <f>IF($B3205="","",SUMIFS($E$5:$E3204,$C$5:$C3204,$C3205))</f>
        <v/>
      </c>
      <c r="G3205" s="21" t="str">
        <f>IF($B3205="","",MAX(0,$E3205-MAX(0,SUMIFS(Тех_Движение!$G$2:$G$5111,Тех_Движение!$D$2:$D$5111,$C3205,Тех_Движение!$B$2:$B$5111,"&lt;="&amp;Настройки!$B$5-1)-$F3205)))</f>
        <v/>
      </c>
      <c r="H3205" s="21" t="str">
        <f>IF($B3205="","",IF(AND($D3205&gt;=Настройки!$B$5,$D3205&lt;=Настройки!$B$6),$E3205,0))</f>
        <v/>
      </c>
      <c r="I3205" s="21" t="str">
        <f t="shared" ref="I3205:I3268" si="150">IF($B3205="","",$G3205+$H3205-$J3205)</f>
        <v/>
      </c>
      <c r="J3205" s="21" t="str">
        <f>IF($B3205="","",MAX(0,$E3205-MAX(0,SUMIFS(Тех_Движение!$G$2:$G$5111,Тех_Движение!$D$2:$D$5111,$C3205,Тех_Движение!$B$2:$B$5111,"&lt;="&amp;Настройки!$B$6)-$F3205)))</f>
        <v/>
      </c>
      <c r="K3205" s="21" t="e">
        <f>IF(OR($B3205="",K$3&lt;$D3205+Настройки!$B$7),0,MAX(0,$E3205-MAX(0,SUMIFS(Тех_Движение!$G$2:$G$5111,Тех_Движение!$D$2:$D$5111,$C3205,Тех_Движение!$B$2:$B$5111,"&lt;="&amp;K$3)-$F3205)))</f>
        <v>#VALUE!</v>
      </c>
      <c r="L3205" s="21" t="e">
        <f>IF(OR($B3205="",L$3&lt;$D3205+Настройки!$B$7),0,MAX(0,$E3205-MAX(0,SUMIFS(Тех_Движение!$G$2:$G$5111,Тех_Движение!$D$2:$D$5111,$C3205,Тех_Движение!$B$2:$B$5111,"&lt;="&amp;L$3)-$F3205)))</f>
        <v>#VALUE!</v>
      </c>
      <c r="M3205" s="21" t="e">
        <f>IF(OR($B3205="",M$3&lt;$D3205+Настройки!$B$7),0,MAX(0,$E3205-MAX(0,SUMIFS(Тех_Движение!$G$2:$G$5111,Тех_Движение!$D$2:$D$5111,$C3205,Тех_Движение!$B$2:$B$5111,"&lt;="&amp;M$3)-$F3205)))</f>
        <v>#VALUE!</v>
      </c>
      <c r="N3205" s="21" t="e">
        <f>IF(OR($B3205="",N$3&lt;$D3205+Настройки!$B$7),0,MAX(0,$E3205-MAX(0,SUMIFS(Тех_Движение!$G$2:$G$5111,Тех_Движение!$D$2:$D$5111,$C3205,Тех_Движение!$B$2:$B$5111,"&lt;="&amp;N$3)-$F3205)))</f>
        <v>#VALUE!</v>
      </c>
      <c r="O3205" s="21" t="e">
        <f>IF(OR($B3205="",O$3&lt;$D3205+Настройки!$B$7),0,MAX(0,$E3205-MAX(0,SUMIFS(Тех_Движение!$G$2:$G$5111,Тех_Движение!$D$2:$D$5111,$C3205,Тех_Движение!$B$2:$B$5111,"&lt;="&amp;O$3)-$F3205)))</f>
        <v>#VALUE!</v>
      </c>
      <c r="P3205" s="21" t="e">
        <f>IF(OR($B3205="",P$3&lt;$D3205+Настройки!$B$7),0,MAX(0,$E3205-MAX(0,SUMIFS(Тех_Движение!$G$2:$G$5111,Тех_Движение!$D$2:$D$5111,$C3205,Тех_Движение!$B$2:$B$5111,"&lt;="&amp;P$3)-$F3205)))</f>
        <v>#VALUE!</v>
      </c>
      <c r="Q3205" s="21" t="e">
        <f>IF(OR($B3205="",Q$3&lt;$D3205+Настройки!$B$7),0,MAX(0,$E3205-MAX(0,SUMIFS(Тех_Движение!$G$2:$G$5111,Тех_Движение!$D$2:$D$5111,$C3205,Тех_Движение!$B$2:$B$5111,"&lt;="&amp;Q$3)-$F3205)))</f>
        <v>#VALUE!</v>
      </c>
      <c r="R3205" s="21" t="str">
        <f t="shared" ref="R3205:R3268" si="151">IF($B3205="","",SUM($K3205:$Q3205))</f>
        <v/>
      </c>
      <c r="S3205" s="23" t="str">
        <f>IF($B3205="","",VLOOKUP($C3205,Настройки!$A$11:$L$17,9,FALSE))</f>
        <v/>
      </c>
      <c r="T3205" s="23" t="str">
        <f t="shared" ref="T3205:T3268" si="152">IF($B3205="","",$R3205*$S3205)</f>
        <v/>
      </c>
    </row>
    <row r="3206" spans="1:20" x14ac:dyDescent="0.3">
      <c r="A3206" s="20">
        <f>Тех_Движение!$A$3203</f>
        <v>3202</v>
      </c>
      <c r="B3206" s="20" t="str">
        <f>IF(Тех_Движение!$F$3203&gt;0,Тех_Движение!$I$3203,"")</f>
        <v/>
      </c>
      <c r="C3206" s="20" t="str">
        <f>IF($B3206="","",Тех_Движение!$D$3203)</f>
        <v/>
      </c>
      <c r="D3206" s="9" t="str">
        <f>IF($B3206="","",Тех_Движение!$B$3203)</f>
        <v/>
      </c>
      <c r="E3206" s="21" t="str">
        <f>IF($B3206="","",Тех_Движение!$F$3203)</f>
        <v/>
      </c>
      <c r="F3206" s="21" t="str">
        <f>IF($B3206="","",SUMIFS($E$5:$E3205,$C$5:$C3205,$C3206))</f>
        <v/>
      </c>
      <c r="G3206" s="21" t="str">
        <f>IF($B3206="","",MAX(0,$E3206-MAX(0,SUMIFS(Тех_Движение!$G$2:$G$5111,Тех_Движение!$D$2:$D$5111,$C3206,Тех_Движение!$B$2:$B$5111,"&lt;="&amp;Настройки!$B$5-1)-$F3206)))</f>
        <v/>
      </c>
      <c r="H3206" s="21" t="str">
        <f>IF($B3206="","",IF(AND($D3206&gt;=Настройки!$B$5,$D3206&lt;=Настройки!$B$6),$E3206,0))</f>
        <v/>
      </c>
      <c r="I3206" s="21" t="str">
        <f t="shared" si="150"/>
        <v/>
      </c>
      <c r="J3206" s="21" t="str">
        <f>IF($B3206="","",MAX(0,$E3206-MAX(0,SUMIFS(Тех_Движение!$G$2:$G$5111,Тех_Движение!$D$2:$D$5111,$C3206,Тех_Движение!$B$2:$B$5111,"&lt;="&amp;Настройки!$B$6)-$F3206)))</f>
        <v/>
      </c>
      <c r="K3206" s="21" t="e">
        <f>IF(OR($B3206="",K$3&lt;$D3206+Настройки!$B$7),0,MAX(0,$E3206-MAX(0,SUMIFS(Тех_Движение!$G$2:$G$5111,Тех_Движение!$D$2:$D$5111,$C3206,Тех_Движение!$B$2:$B$5111,"&lt;="&amp;K$3)-$F3206)))</f>
        <v>#VALUE!</v>
      </c>
      <c r="L3206" s="21" t="e">
        <f>IF(OR($B3206="",L$3&lt;$D3206+Настройки!$B$7),0,MAX(0,$E3206-MAX(0,SUMIFS(Тех_Движение!$G$2:$G$5111,Тех_Движение!$D$2:$D$5111,$C3206,Тех_Движение!$B$2:$B$5111,"&lt;="&amp;L$3)-$F3206)))</f>
        <v>#VALUE!</v>
      </c>
      <c r="M3206" s="21" t="e">
        <f>IF(OR($B3206="",M$3&lt;$D3206+Настройки!$B$7),0,MAX(0,$E3206-MAX(0,SUMIFS(Тех_Движение!$G$2:$G$5111,Тех_Движение!$D$2:$D$5111,$C3206,Тех_Движение!$B$2:$B$5111,"&lt;="&amp;M$3)-$F3206)))</f>
        <v>#VALUE!</v>
      </c>
      <c r="N3206" s="21" t="e">
        <f>IF(OR($B3206="",N$3&lt;$D3206+Настройки!$B$7),0,MAX(0,$E3206-MAX(0,SUMIFS(Тех_Движение!$G$2:$G$5111,Тех_Движение!$D$2:$D$5111,$C3206,Тех_Движение!$B$2:$B$5111,"&lt;="&amp;N$3)-$F3206)))</f>
        <v>#VALUE!</v>
      </c>
      <c r="O3206" s="21" t="e">
        <f>IF(OR($B3206="",O$3&lt;$D3206+Настройки!$B$7),0,MAX(0,$E3206-MAX(0,SUMIFS(Тех_Движение!$G$2:$G$5111,Тех_Движение!$D$2:$D$5111,$C3206,Тех_Движение!$B$2:$B$5111,"&lt;="&amp;O$3)-$F3206)))</f>
        <v>#VALUE!</v>
      </c>
      <c r="P3206" s="21" t="e">
        <f>IF(OR($B3206="",P$3&lt;$D3206+Настройки!$B$7),0,MAX(0,$E3206-MAX(0,SUMIFS(Тех_Движение!$G$2:$G$5111,Тех_Движение!$D$2:$D$5111,$C3206,Тех_Движение!$B$2:$B$5111,"&lt;="&amp;P$3)-$F3206)))</f>
        <v>#VALUE!</v>
      </c>
      <c r="Q3206" s="21" t="e">
        <f>IF(OR($B3206="",Q$3&lt;$D3206+Настройки!$B$7),0,MAX(0,$E3206-MAX(0,SUMIFS(Тех_Движение!$G$2:$G$5111,Тех_Движение!$D$2:$D$5111,$C3206,Тех_Движение!$B$2:$B$5111,"&lt;="&amp;Q$3)-$F3206)))</f>
        <v>#VALUE!</v>
      </c>
      <c r="R3206" s="21" t="str">
        <f t="shared" si="151"/>
        <v/>
      </c>
      <c r="S3206" s="23" t="str">
        <f>IF($B3206="","",VLOOKUP($C3206,Настройки!$A$11:$L$17,9,FALSE))</f>
        <v/>
      </c>
      <c r="T3206" s="23" t="str">
        <f t="shared" si="152"/>
        <v/>
      </c>
    </row>
    <row r="3207" spans="1:20" x14ac:dyDescent="0.3">
      <c r="A3207" s="20">
        <f>Тех_Движение!$A$3204</f>
        <v>3203</v>
      </c>
      <c r="B3207" s="20" t="str">
        <f>IF(Тех_Движение!$F$3204&gt;0,Тех_Движение!$I$3204,"")</f>
        <v/>
      </c>
      <c r="C3207" s="20" t="str">
        <f>IF($B3207="","",Тех_Движение!$D$3204)</f>
        <v/>
      </c>
      <c r="D3207" s="9" t="str">
        <f>IF($B3207="","",Тех_Движение!$B$3204)</f>
        <v/>
      </c>
      <c r="E3207" s="21" t="str">
        <f>IF($B3207="","",Тех_Движение!$F$3204)</f>
        <v/>
      </c>
      <c r="F3207" s="21" t="str">
        <f>IF($B3207="","",SUMIFS($E$5:$E3206,$C$5:$C3206,$C3207))</f>
        <v/>
      </c>
      <c r="G3207" s="21" t="str">
        <f>IF($B3207="","",MAX(0,$E3207-MAX(0,SUMIFS(Тех_Движение!$G$2:$G$5111,Тех_Движение!$D$2:$D$5111,$C3207,Тех_Движение!$B$2:$B$5111,"&lt;="&amp;Настройки!$B$5-1)-$F3207)))</f>
        <v/>
      </c>
      <c r="H3207" s="21" t="str">
        <f>IF($B3207="","",IF(AND($D3207&gt;=Настройки!$B$5,$D3207&lt;=Настройки!$B$6),$E3207,0))</f>
        <v/>
      </c>
      <c r="I3207" s="21" t="str">
        <f t="shared" si="150"/>
        <v/>
      </c>
      <c r="J3207" s="21" t="str">
        <f>IF($B3207="","",MAX(0,$E3207-MAX(0,SUMIFS(Тех_Движение!$G$2:$G$5111,Тех_Движение!$D$2:$D$5111,$C3207,Тех_Движение!$B$2:$B$5111,"&lt;="&amp;Настройки!$B$6)-$F3207)))</f>
        <v/>
      </c>
      <c r="K3207" s="21" t="e">
        <f>IF(OR($B3207="",K$3&lt;$D3207+Настройки!$B$7),0,MAX(0,$E3207-MAX(0,SUMIFS(Тех_Движение!$G$2:$G$5111,Тех_Движение!$D$2:$D$5111,$C3207,Тех_Движение!$B$2:$B$5111,"&lt;="&amp;K$3)-$F3207)))</f>
        <v>#VALUE!</v>
      </c>
      <c r="L3207" s="21" t="e">
        <f>IF(OR($B3207="",L$3&lt;$D3207+Настройки!$B$7),0,MAX(0,$E3207-MAX(0,SUMIFS(Тех_Движение!$G$2:$G$5111,Тех_Движение!$D$2:$D$5111,$C3207,Тех_Движение!$B$2:$B$5111,"&lt;="&amp;L$3)-$F3207)))</f>
        <v>#VALUE!</v>
      </c>
      <c r="M3207" s="21" t="e">
        <f>IF(OR($B3207="",M$3&lt;$D3207+Настройки!$B$7),0,MAX(0,$E3207-MAX(0,SUMIFS(Тех_Движение!$G$2:$G$5111,Тех_Движение!$D$2:$D$5111,$C3207,Тех_Движение!$B$2:$B$5111,"&lt;="&amp;M$3)-$F3207)))</f>
        <v>#VALUE!</v>
      </c>
      <c r="N3207" s="21" t="e">
        <f>IF(OR($B3207="",N$3&lt;$D3207+Настройки!$B$7),0,MAX(0,$E3207-MAX(0,SUMIFS(Тех_Движение!$G$2:$G$5111,Тех_Движение!$D$2:$D$5111,$C3207,Тех_Движение!$B$2:$B$5111,"&lt;="&amp;N$3)-$F3207)))</f>
        <v>#VALUE!</v>
      </c>
      <c r="O3207" s="21" t="e">
        <f>IF(OR($B3207="",O$3&lt;$D3207+Настройки!$B$7),0,MAX(0,$E3207-MAX(0,SUMIFS(Тех_Движение!$G$2:$G$5111,Тех_Движение!$D$2:$D$5111,$C3207,Тех_Движение!$B$2:$B$5111,"&lt;="&amp;O$3)-$F3207)))</f>
        <v>#VALUE!</v>
      </c>
      <c r="P3207" s="21" t="e">
        <f>IF(OR($B3207="",P$3&lt;$D3207+Настройки!$B$7),0,MAX(0,$E3207-MAX(0,SUMIFS(Тех_Движение!$G$2:$G$5111,Тех_Движение!$D$2:$D$5111,$C3207,Тех_Движение!$B$2:$B$5111,"&lt;="&amp;P$3)-$F3207)))</f>
        <v>#VALUE!</v>
      </c>
      <c r="Q3207" s="21" t="e">
        <f>IF(OR($B3207="",Q$3&lt;$D3207+Настройки!$B$7),0,MAX(0,$E3207-MAX(0,SUMIFS(Тех_Движение!$G$2:$G$5111,Тех_Движение!$D$2:$D$5111,$C3207,Тех_Движение!$B$2:$B$5111,"&lt;="&amp;Q$3)-$F3207)))</f>
        <v>#VALUE!</v>
      </c>
      <c r="R3207" s="21" t="str">
        <f t="shared" si="151"/>
        <v/>
      </c>
      <c r="S3207" s="23" t="str">
        <f>IF($B3207="","",VLOOKUP($C3207,Настройки!$A$11:$L$17,9,FALSE))</f>
        <v/>
      </c>
      <c r="T3207" s="23" t="str">
        <f t="shared" si="152"/>
        <v/>
      </c>
    </row>
    <row r="3208" spans="1:20" x14ac:dyDescent="0.3">
      <c r="A3208" s="20">
        <f>Тех_Движение!$A$3205</f>
        <v>3204</v>
      </c>
      <c r="B3208" s="20" t="str">
        <f>IF(Тех_Движение!$F$3205&gt;0,Тех_Движение!$I$3205,"")</f>
        <v/>
      </c>
      <c r="C3208" s="20" t="str">
        <f>IF($B3208="","",Тех_Движение!$D$3205)</f>
        <v/>
      </c>
      <c r="D3208" s="9" t="str">
        <f>IF($B3208="","",Тех_Движение!$B$3205)</f>
        <v/>
      </c>
      <c r="E3208" s="21" t="str">
        <f>IF($B3208="","",Тех_Движение!$F$3205)</f>
        <v/>
      </c>
      <c r="F3208" s="21" t="str">
        <f>IF($B3208="","",SUMIFS($E$5:$E3207,$C$5:$C3207,$C3208))</f>
        <v/>
      </c>
      <c r="G3208" s="21" t="str">
        <f>IF($B3208="","",MAX(0,$E3208-MAX(0,SUMIFS(Тех_Движение!$G$2:$G$5111,Тех_Движение!$D$2:$D$5111,$C3208,Тех_Движение!$B$2:$B$5111,"&lt;="&amp;Настройки!$B$5-1)-$F3208)))</f>
        <v/>
      </c>
      <c r="H3208" s="21" t="str">
        <f>IF($B3208="","",IF(AND($D3208&gt;=Настройки!$B$5,$D3208&lt;=Настройки!$B$6),$E3208,0))</f>
        <v/>
      </c>
      <c r="I3208" s="21" t="str">
        <f t="shared" si="150"/>
        <v/>
      </c>
      <c r="J3208" s="21" t="str">
        <f>IF($B3208="","",MAX(0,$E3208-MAX(0,SUMIFS(Тех_Движение!$G$2:$G$5111,Тех_Движение!$D$2:$D$5111,$C3208,Тех_Движение!$B$2:$B$5111,"&lt;="&amp;Настройки!$B$6)-$F3208)))</f>
        <v/>
      </c>
      <c r="K3208" s="21" t="e">
        <f>IF(OR($B3208="",K$3&lt;$D3208+Настройки!$B$7),0,MAX(0,$E3208-MAX(0,SUMIFS(Тех_Движение!$G$2:$G$5111,Тех_Движение!$D$2:$D$5111,$C3208,Тех_Движение!$B$2:$B$5111,"&lt;="&amp;K$3)-$F3208)))</f>
        <v>#VALUE!</v>
      </c>
      <c r="L3208" s="21" t="e">
        <f>IF(OR($B3208="",L$3&lt;$D3208+Настройки!$B$7),0,MAX(0,$E3208-MAX(0,SUMIFS(Тех_Движение!$G$2:$G$5111,Тех_Движение!$D$2:$D$5111,$C3208,Тех_Движение!$B$2:$B$5111,"&lt;="&amp;L$3)-$F3208)))</f>
        <v>#VALUE!</v>
      </c>
      <c r="M3208" s="21" t="e">
        <f>IF(OR($B3208="",M$3&lt;$D3208+Настройки!$B$7),0,MAX(0,$E3208-MAX(0,SUMIFS(Тех_Движение!$G$2:$G$5111,Тех_Движение!$D$2:$D$5111,$C3208,Тех_Движение!$B$2:$B$5111,"&lt;="&amp;M$3)-$F3208)))</f>
        <v>#VALUE!</v>
      </c>
      <c r="N3208" s="21" t="e">
        <f>IF(OR($B3208="",N$3&lt;$D3208+Настройки!$B$7),0,MAX(0,$E3208-MAX(0,SUMIFS(Тех_Движение!$G$2:$G$5111,Тех_Движение!$D$2:$D$5111,$C3208,Тех_Движение!$B$2:$B$5111,"&lt;="&amp;N$3)-$F3208)))</f>
        <v>#VALUE!</v>
      </c>
      <c r="O3208" s="21" t="e">
        <f>IF(OR($B3208="",O$3&lt;$D3208+Настройки!$B$7),0,MAX(0,$E3208-MAX(0,SUMIFS(Тех_Движение!$G$2:$G$5111,Тех_Движение!$D$2:$D$5111,$C3208,Тех_Движение!$B$2:$B$5111,"&lt;="&amp;O$3)-$F3208)))</f>
        <v>#VALUE!</v>
      </c>
      <c r="P3208" s="21" t="e">
        <f>IF(OR($B3208="",P$3&lt;$D3208+Настройки!$B$7),0,MAX(0,$E3208-MAX(0,SUMIFS(Тех_Движение!$G$2:$G$5111,Тех_Движение!$D$2:$D$5111,$C3208,Тех_Движение!$B$2:$B$5111,"&lt;="&amp;P$3)-$F3208)))</f>
        <v>#VALUE!</v>
      </c>
      <c r="Q3208" s="21" t="e">
        <f>IF(OR($B3208="",Q$3&lt;$D3208+Настройки!$B$7),0,MAX(0,$E3208-MAX(0,SUMIFS(Тех_Движение!$G$2:$G$5111,Тех_Движение!$D$2:$D$5111,$C3208,Тех_Движение!$B$2:$B$5111,"&lt;="&amp;Q$3)-$F3208)))</f>
        <v>#VALUE!</v>
      </c>
      <c r="R3208" s="21" t="str">
        <f t="shared" si="151"/>
        <v/>
      </c>
      <c r="S3208" s="23" t="str">
        <f>IF($B3208="","",VLOOKUP($C3208,Настройки!$A$11:$L$17,9,FALSE))</f>
        <v/>
      </c>
      <c r="T3208" s="23" t="str">
        <f t="shared" si="152"/>
        <v/>
      </c>
    </row>
    <row r="3209" spans="1:20" x14ac:dyDescent="0.3">
      <c r="A3209" s="20">
        <f>Тех_Движение!$A$3206</f>
        <v>3205</v>
      </c>
      <c r="B3209" s="20" t="str">
        <f>IF(Тех_Движение!$F$3206&gt;0,Тех_Движение!$I$3206,"")</f>
        <v/>
      </c>
      <c r="C3209" s="20" t="str">
        <f>IF($B3209="","",Тех_Движение!$D$3206)</f>
        <v/>
      </c>
      <c r="D3209" s="9" t="str">
        <f>IF($B3209="","",Тех_Движение!$B$3206)</f>
        <v/>
      </c>
      <c r="E3209" s="21" t="str">
        <f>IF($B3209="","",Тех_Движение!$F$3206)</f>
        <v/>
      </c>
      <c r="F3209" s="21" t="str">
        <f>IF($B3209="","",SUMIFS($E$5:$E3208,$C$5:$C3208,$C3209))</f>
        <v/>
      </c>
      <c r="G3209" s="21" t="str">
        <f>IF($B3209="","",MAX(0,$E3209-MAX(0,SUMIFS(Тех_Движение!$G$2:$G$5111,Тех_Движение!$D$2:$D$5111,$C3209,Тех_Движение!$B$2:$B$5111,"&lt;="&amp;Настройки!$B$5-1)-$F3209)))</f>
        <v/>
      </c>
      <c r="H3209" s="21" t="str">
        <f>IF($B3209="","",IF(AND($D3209&gt;=Настройки!$B$5,$D3209&lt;=Настройки!$B$6),$E3209,0))</f>
        <v/>
      </c>
      <c r="I3209" s="21" t="str">
        <f t="shared" si="150"/>
        <v/>
      </c>
      <c r="J3209" s="21" t="str">
        <f>IF($B3209="","",MAX(0,$E3209-MAX(0,SUMIFS(Тех_Движение!$G$2:$G$5111,Тех_Движение!$D$2:$D$5111,$C3209,Тех_Движение!$B$2:$B$5111,"&lt;="&amp;Настройки!$B$6)-$F3209)))</f>
        <v/>
      </c>
      <c r="K3209" s="21" t="e">
        <f>IF(OR($B3209="",K$3&lt;$D3209+Настройки!$B$7),0,MAX(0,$E3209-MAX(0,SUMIFS(Тех_Движение!$G$2:$G$5111,Тех_Движение!$D$2:$D$5111,$C3209,Тех_Движение!$B$2:$B$5111,"&lt;="&amp;K$3)-$F3209)))</f>
        <v>#VALUE!</v>
      </c>
      <c r="L3209" s="21" t="e">
        <f>IF(OR($B3209="",L$3&lt;$D3209+Настройки!$B$7),0,MAX(0,$E3209-MAX(0,SUMIFS(Тех_Движение!$G$2:$G$5111,Тех_Движение!$D$2:$D$5111,$C3209,Тех_Движение!$B$2:$B$5111,"&lt;="&amp;L$3)-$F3209)))</f>
        <v>#VALUE!</v>
      </c>
      <c r="M3209" s="21" t="e">
        <f>IF(OR($B3209="",M$3&lt;$D3209+Настройки!$B$7),0,MAX(0,$E3209-MAX(0,SUMIFS(Тех_Движение!$G$2:$G$5111,Тех_Движение!$D$2:$D$5111,$C3209,Тех_Движение!$B$2:$B$5111,"&lt;="&amp;M$3)-$F3209)))</f>
        <v>#VALUE!</v>
      </c>
      <c r="N3209" s="21" t="e">
        <f>IF(OR($B3209="",N$3&lt;$D3209+Настройки!$B$7),0,MAX(0,$E3209-MAX(0,SUMIFS(Тех_Движение!$G$2:$G$5111,Тех_Движение!$D$2:$D$5111,$C3209,Тех_Движение!$B$2:$B$5111,"&lt;="&amp;N$3)-$F3209)))</f>
        <v>#VALUE!</v>
      </c>
      <c r="O3209" s="21" t="e">
        <f>IF(OR($B3209="",O$3&lt;$D3209+Настройки!$B$7),0,MAX(0,$E3209-MAX(0,SUMIFS(Тех_Движение!$G$2:$G$5111,Тех_Движение!$D$2:$D$5111,$C3209,Тех_Движение!$B$2:$B$5111,"&lt;="&amp;O$3)-$F3209)))</f>
        <v>#VALUE!</v>
      </c>
      <c r="P3209" s="21" t="e">
        <f>IF(OR($B3209="",P$3&lt;$D3209+Настройки!$B$7),0,MAX(0,$E3209-MAX(0,SUMIFS(Тех_Движение!$G$2:$G$5111,Тех_Движение!$D$2:$D$5111,$C3209,Тех_Движение!$B$2:$B$5111,"&lt;="&amp;P$3)-$F3209)))</f>
        <v>#VALUE!</v>
      </c>
      <c r="Q3209" s="21" t="e">
        <f>IF(OR($B3209="",Q$3&lt;$D3209+Настройки!$B$7),0,MAX(0,$E3209-MAX(0,SUMIFS(Тех_Движение!$G$2:$G$5111,Тех_Движение!$D$2:$D$5111,$C3209,Тех_Движение!$B$2:$B$5111,"&lt;="&amp;Q$3)-$F3209)))</f>
        <v>#VALUE!</v>
      </c>
      <c r="R3209" s="21" t="str">
        <f t="shared" si="151"/>
        <v/>
      </c>
      <c r="S3209" s="23" t="str">
        <f>IF($B3209="","",VLOOKUP($C3209,Настройки!$A$11:$L$17,9,FALSE))</f>
        <v/>
      </c>
      <c r="T3209" s="23" t="str">
        <f t="shared" si="152"/>
        <v/>
      </c>
    </row>
    <row r="3210" spans="1:20" x14ac:dyDescent="0.3">
      <c r="A3210" s="20">
        <f>Тех_Движение!$A$3207</f>
        <v>3206</v>
      </c>
      <c r="B3210" s="20" t="str">
        <f>IF(Тех_Движение!$F$3207&gt;0,Тех_Движение!$I$3207,"")</f>
        <v/>
      </c>
      <c r="C3210" s="20" t="str">
        <f>IF($B3210="","",Тех_Движение!$D$3207)</f>
        <v/>
      </c>
      <c r="D3210" s="9" t="str">
        <f>IF($B3210="","",Тех_Движение!$B$3207)</f>
        <v/>
      </c>
      <c r="E3210" s="21" t="str">
        <f>IF($B3210="","",Тех_Движение!$F$3207)</f>
        <v/>
      </c>
      <c r="F3210" s="21" t="str">
        <f>IF($B3210="","",SUMIFS($E$5:$E3209,$C$5:$C3209,$C3210))</f>
        <v/>
      </c>
      <c r="G3210" s="21" t="str">
        <f>IF($B3210="","",MAX(0,$E3210-MAX(0,SUMIFS(Тех_Движение!$G$2:$G$5111,Тех_Движение!$D$2:$D$5111,$C3210,Тех_Движение!$B$2:$B$5111,"&lt;="&amp;Настройки!$B$5-1)-$F3210)))</f>
        <v/>
      </c>
      <c r="H3210" s="21" t="str">
        <f>IF($B3210="","",IF(AND($D3210&gt;=Настройки!$B$5,$D3210&lt;=Настройки!$B$6),$E3210,0))</f>
        <v/>
      </c>
      <c r="I3210" s="21" t="str">
        <f t="shared" si="150"/>
        <v/>
      </c>
      <c r="J3210" s="21" t="str">
        <f>IF($B3210="","",MAX(0,$E3210-MAX(0,SUMIFS(Тех_Движение!$G$2:$G$5111,Тех_Движение!$D$2:$D$5111,$C3210,Тех_Движение!$B$2:$B$5111,"&lt;="&amp;Настройки!$B$6)-$F3210)))</f>
        <v/>
      </c>
      <c r="K3210" s="21" t="e">
        <f>IF(OR($B3210="",K$3&lt;$D3210+Настройки!$B$7),0,MAX(0,$E3210-MAX(0,SUMIFS(Тех_Движение!$G$2:$G$5111,Тех_Движение!$D$2:$D$5111,$C3210,Тех_Движение!$B$2:$B$5111,"&lt;="&amp;K$3)-$F3210)))</f>
        <v>#VALUE!</v>
      </c>
      <c r="L3210" s="21" t="e">
        <f>IF(OR($B3210="",L$3&lt;$D3210+Настройки!$B$7),0,MAX(0,$E3210-MAX(0,SUMIFS(Тех_Движение!$G$2:$G$5111,Тех_Движение!$D$2:$D$5111,$C3210,Тех_Движение!$B$2:$B$5111,"&lt;="&amp;L$3)-$F3210)))</f>
        <v>#VALUE!</v>
      </c>
      <c r="M3210" s="21" t="e">
        <f>IF(OR($B3210="",M$3&lt;$D3210+Настройки!$B$7),0,MAX(0,$E3210-MAX(0,SUMIFS(Тех_Движение!$G$2:$G$5111,Тех_Движение!$D$2:$D$5111,$C3210,Тех_Движение!$B$2:$B$5111,"&lt;="&amp;M$3)-$F3210)))</f>
        <v>#VALUE!</v>
      </c>
      <c r="N3210" s="21" t="e">
        <f>IF(OR($B3210="",N$3&lt;$D3210+Настройки!$B$7),0,MAX(0,$E3210-MAX(0,SUMIFS(Тех_Движение!$G$2:$G$5111,Тех_Движение!$D$2:$D$5111,$C3210,Тех_Движение!$B$2:$B$5111,"&lt;="&amp;N$3)-$F3210)))</f>
        <v>#VALUE!</v>
      </c>
      <c r="O3210" s="21" t="e">
        <f>IF(OR($B3210="",O$3&lt;$D3210+Настройки!$B$7),0,MAX(0,$E3210-MAX(0,SUMIFS(Тех_Движение!$G$2:$G$5111,Тех_Движение!$D$2:$D$5111,$C3210,Тех_Движение!$B$2:$B$5111,"&lt;="&amp;O$3)-$F3210)))</f>
        <v>#VALUE!</v>
      </c>
      <c r="P3210" s="21" t="e">
        <f>IF(OR($B3210="",P$3&lt;$D3210+Настройки!$B$7),0,MAX(0,$E3210-MAX(0,SUMIFS(Тех_Движение!$G$2:$G$5111,Тех_Движение!$D$2:$D$5111,$C3210,Тех_Движение!$B$2:$B$5111,"&lt;="&amp;P$3)-$F3210)))</f>
        <v>#VALUE!</v>
      </c>
      <c r="Q3210" s="21" t="e">
        <f>IF(OR($B3210="",Q$3&lt;$D3210+Настройки!$B$7),0,MAX(0,$E3210-MAX(0,SUMIFS(Тех_Движение!$G$2:$G$5111,Тех_Движение!$D$2:$D$5111,$C3210,Тех_Движение!$B$2:$B$5111,"&lt;="&amp;Q$3)-$F3210)))</f>
        <v>#VALUE!</v>
      </c>
      <c r="R3210" s="21" t="str">
        <f t="shared" si="151"/>
        <v/>
      </c>
      <c r="S3210" s="23" t="str">
        <f>IF($B3210="","",VLOOKUP($C3210,Настройки!$A$11:$L$17,9,FALSE))</f>
        <v/>
      </c>
      <c r="T3210" s="23" t="str">
        <f t="shared" si="152"/>
        <v/>
      </c>
    </row>
    <row r="3211" spans="1:20" x14ac:dyDescent="0.3">
      <c r="A3211" s="20">
        <f>Тех_Движение!$A$3208</f>
        <v>3207</v>
      </c>
      <c r="B3211" s="20" t="str">
        <f>IF(Тех_Движение!$F$3208&gt;0,Тех_Движение!$I$3208,"")</f>
        <v/>
      </c>
      <c r="C3211" s="20" t="str">
        <f>IF($B3211="","",Тех_Движение!$D$3208)</f>
        <v/>
      </c>
      <c r="D3211" s="9" t="str">
        <f>IF($B3211="","",Тех_Движение!$B$3208)</f>
        <v/>
      </c>
      <c r="E3211" s="21" t="str">
        <f>IF($B3211="","",Тех_Движение!$F$3208)</f>
        <v/>
      </c>
      <c r="F3211" s="21" t="str">
        <f>IF($B3211="","",SUMIFS($E$5:$E3210,$C$5:$C3210,$C3211))</f>
        <v/>
      </c>
      <c r="G3211" s="21" t="str">
        <f>IF($B3211="","",MAX(0,$E3211-MAX(0,SUMIFS(Тех_Движение!$G$2:$G$5111,Тех_Движение!$D$2:$D$5111,$C3211,Тех_Движение!$B$2:$B$5111,"&lt;="&amp;Настройки!$B$5-1)-$F3211)))</f>
        <v/>
      </c>
      <c r="H3211" s="21" t="str">
        <f>IF($B3211="","",IF(AND($D3211&gt;=Настройки!$B$5,$D3211&lt;=Настройки!$B$6),$E3211,0))</f>
        <v/>
      </c>
      <c r="I3211" s="21" t="str">
        <f t="shared" si="150"/>
        <v/>
      </c>
      <c r="J3211" s="21" t="str">
        <f>IF($B3211="","",MAX(0,$E3211-MAX(0,SUMIFS(Тех_Движение!$G$2:$G$5111,Тех_Движение!$D$2:$D$5111,$C3211,Тех_Движение!$B$2:$B$5111,"&lt;="&amp;Настройки!$B$6)-$F3211)))</f>
        <v/>
      </c>
      <c r="K3211" s="21" t="e">
        <f>IF(OR($B3211="",K$3&lt;$D3211+Настройки!$B$7),0,MAX(0,$E3211-MAX(0,SUMIFS(Тех_Движение!$G$2:$G$5111,Тех_Движение!$D$2:$D$5111,$C3211,Тех_Движение!$B$2:$B$5111,"&lt;="&amp;K$3)-$F3211)))</f>
        <v>#VALUE!</v>
      </c>
      <c r="L3211" s="21" t="e">
        <f>IF(OR($B3211="",L$3&lt;$D3211+Настройки!$B$7),0,MAX(0,$E3211-MAX(0,SUMIFS(Тех_Движение!$G$2:$G$5111,Тех_Движение!$D$2:$D$5111,$C3211,Тех_Движение!$B$2:$B$5111,"&lt;="&amp;L$3)-$F3211)))</f>
        <v>#VALUE!</v>
      </c>
      <c r="M3211" s="21" t="e">
        <f>IF(OR($B3211="",M$3&lt;$D3211+Настройки!$B$7),0,MAX(0,$E3211-MAX(0,SUMIFS(Тех_Движение!$G$2:$G$5111,Тех_Движение!$D$2:$D$5111,$C3211,Тех_Движение!$B$2:$B$5111,"&lt;="&amp;M$3)-$F3211)))</f>
        <v>#VALUE!</v>
      </c>
      <c r="N3211" s="21" t="e">
        <f>IF(OR($B3211="",N$3&lt;$D3211+Настройки!$B$7),0,MAX(0,$E3211-MAX(0,SUMIFS(Тех_Движение!$G$2:$G$5111,Тех_Движение!$D$2:$D$5111,$C3211,Тех_Движение!$B$2:$B$5111,"&lt;="&amp;N$3)-$F3211)))</f>
        <v>#VALUE!</v>
      </c>
      <c r="O3211" s="21" t="e">
        <f>IF(OR($B3211="",O$3&lt;$D3211+Настройки!$B$7),0,MAX(0,$E3211-MAX(0,SUMIFS(Тех_Движение!$G$2:$G$5111,Тех_Движение!$D$2:$D$5111,$C3211,Тех_Движение!$B$2:$B$5111,"&lt;="&amp;O$3)-$F3211)))</f>
        <v>#VALUE!</v>
      </c>
      <c r="P3211" s="21" t="e">
        <f>IF(OR($B3211="",P$3&lt;$D3211+Настройки!$B$7),0,MAX(0,$E3211-MAX(0,SUMIFS(Тех_Движение!$G$2:$G$5111,Тех_Движение!$D$2:$D$5111,$C3211,Тех_Движение!$B$2:$B$5111,"&lt;="&amp;P$3)-$F3211)))</f>
        <v>#VALUE!</v>
      </c>
      <c r="Q3211" s="21" t="e">
        <f>IF(OR($B3211="",Q$3&lt;$D3211+Настройки!$B$7),0,MAX(0,$E3211-MAX(0,SUMIFS(Тех_Движение!$G$2:$G$5111,Тех_Движение!$D$2:$D$5111,$C3211,Тех_Движение!$B$2:$B$5111,"&lt;="&amp;Q$3)-$F3211)))</f>
        <v>#VALUE!</v>
      </c>
      <c r="R3211" s="21" t="str">
        <f t="shared" si="151"/>
        <v/>
      </c>
      <c r="S3211" s="23" t="str">
        <f>IF($B3211="","",VLOOKUP($C3211,Настройки!$A$11:$L$17,9,FALSE))</f>
        <v/>
      </c>
      <c r="T3211" s="23" t="str">
        <f t="shared" si="152"/>
        <v/>
      </c>
    </row>
    <row r="3212" spans="1:20" x14ac:dyDescent="0.3">
      <c r="A3212" s="20">
        <f>Тех_Движение!$A$3209</f>
        <v>3208</v>
      </c>
      <c r="B3212" s="20" t="str">
        <f>IF(Тех_Движение!$F$3209&gt;0,Тех_Движение!$I$3209,"")</f>
        <v/>
      </c>
      <c r="C3212" s="20" t="str">
        <f>IF($B3212="","",Тех_Движение!$D$3209)</f>
        <v/>
      </c>
      <c r="D3212" s="9" t="str">
        <f>IF($B3212="","",Тех_Движение!$B$3209)</f>
        <v/>
      </c>
      <c r="E3212" s="21" t="str">
        <f>IF($B3212="","",Тех_Движение!$F$3209)</f>
        <v/>
      </c>
      <c r="F3212" s="21" t="str">
        <f>IF($B3212="","",SUMIFS($E$5:$E3211,$C$5:$C3211,$C3212))</f>
        <v/>
      </c>
      <c r="G3212" s="21" t="str">
        <f>IF($B3212="","",MAX(0,$E3212-MAX(0,SUMIFS(Тех_Движение!$G$2:$G$5111,Тех_Движение!$D$2:$D$5111,$C3212,Тех_Движение!$B$2:$B$5111,"&lt;="&amp;Настройки!$B$5-1)-$F3212)))</f>
        <v/>
      </c>
      <c r="H3212" s="21" t="str">
        <f>IF($B3212="","",IF(AND($D3212&gt;=Настройки!$B$5,$D3212&lt;=Настройки!$B$6),$E3212,0))</f>
        <v/>
      </c>
      <c r="I3212" s="21" t="str">
        <f t="shared" si="150"/>
        <v/>
      </c>
      <c r="J3212" s="21" t="str">
        <f>IF($B3212="","",MAX(0,$E3212-MAX(0,SUMIFS(Тех_Движение!$G$2:$G$5111,Тех_Движение!$D$2:$D$5111,$C3212,Тех_Движение!$B$2:$B$5111,"&lt;="&amp;Настройки!$B$6)-$F3212)))</f>
        <v/>
      </c>
      <c r="K3212" s="21" t="e">
        <f>IF(OR($B3212="",K$3&lt;$D3212+Настройки!$B$7),0,MAX(0,$E3212-MAX(0,SUMIFS(Тех_Движение!$G$2:$G$5111,Тех_Движение!$D$2:$D$5111,$C3212,Тех_Движение!$B$2:$B$5111,"&lt;="&amp;K$3)-$F3212)))</f>
        <v>#VALUE!</v>
      </c>
      <c r="L3212" s="21" t="e">
        <f>IF(OR($B3212="",L$3&lt;$D3212+Настройки!$B$7),0,MAX(0,$E3212-MAX(0,SUMIFS(Тех_Движение!$G$2:$G$5111,Тех_Движение!$D$2:$D$5111,$C3212,Тех_Движение!$B$2:$B$5111,"&lt;="&amp;L$3)-$F3212)))</f>
        <v>#VALUE!</v>
      </c>
      <c r="M3212" s="21" t="e">
        <f>IF(OR($B3212="",M$3&lt;$D3212+Настройки!$B$7),0,MAX(0,$E3212-MAX(0,SUMIFS(Тех_Движение!$G$2:$G$5111,Тех_Движение!$D$2:$D$5111,$C3212,Тех_Движение!$B$2:$B$5111,"&lt;="&amp;M$3)-$F3212)))</f>
        <v>#VALUE!</v>
      </c>
      <c r="N3212" s="21" t="e">
        <f>IF(OR($B3212="",N$3&lt;$D3212+Настройки!$B$7),0,MAX(0,$E3212-MAX(0,SUMIFS(Тех_Движение!$G$2:$G$5111,Тех_Движение!$D$2:$D$5111,$C3212,Тех_Движение!$B$2:$B$5111,"&lt;="&amp;N$3)-$F3212)))</f>
        <v>#VALUE!</v>
      </c>
      <c r="O3212" s="21" t="e">
        <f>IF(OR($B3212="",O$3&lt;$D3212+Настройки!$B$7),0,MAX(0,$E3212-MAX(0,SUMIFS(Тех_Движение!$G$2:$G$5111,Тех_Движение!$D$2:$D$5111,$C3212,Тех_Движение!$B$2:$B$5111,"&lt;="&amp;O$3)-$F3212)))</f>
        <v>#VALUE!</v>
      </c>
      <c r="P3212" s="21" t="e">
        <f>IF(OR($B3212="",P$3&lt;$D3212+Настройки!$B$7),0,MAX(0,$E3212-MAX(0,SUMIFS(Тех_Движение!$G$2:$G$5111,Тех_Движение!$D$2:$D$5111,$C3212,Тех_Движение!$B$2:$B$5111,"&lt;="&amp;P$3)-$F3212)))</f>
        <v>#VALUE!</v>
      </c>
      <c r="Q3212" s="21" t="e">
        <f>IF(OR($B3212="",Q$3&lt;$D3212+Настройки!$B$7),0,MAX(0,$E3212-MAX(0,SUMIFS(Тех_Движение!$G$2:$G$5111,Тех_Движение!$D$2:$D$5111,$C3212,Тех_Движение!$B$2:$B$5111,"&lt;="&amp;Q$3)-$F3212)))</f>
        <v>#VALUE!</v>
      </c>
      <c r="R3212" s="21" t="str">
        <f t="shared" si="151"/>
        <v/>
      </c>
      <c r="S3212" s="23" t="str">
        <f>IF($B3212="","",VLOOKUP($C3212,Настройки!$A$11:$L$17,9,FALSE))</f>
        <v/>
      </c>
      <c r="T3212" s="23" t="str">
        <f t="shared" si="152"/>
        <v/>
      </c>
    </row>
    <row r="3213" spans="1:20" x14ac:dyDescent="0.3">
      <c r="A3213" s="20">
        <f>Тех_Движение!$A$3210</f>
        <v>3209</v>
      </c>
      <c r="B3213" s="20" t="str">
        <f>IF(Тех_Движение!$F$3210&gt;0,Тех_Движение!$I$3210,"")</f>
        <v/>
      </c>
      <c r="C3213" s="20" t="str">
        <f>IF($B3213="","",Тех_Движение!$D$3210)</f>
        <v/>
      </c>
      <c r="D3213" s="9" t="str">
        <f>IF($B3213="","",Тех_Движение!$B$3210)</f>
        <v/>
      </c>
      <c r="E3213" s="21" t="str">
        <f>IF($B3213="","",Тех_Движение!$F$3210)</f>
        <v/>
      </c>
      <c r="F3213" s="21" t="str">
        <f>IF($B3213="","",SUMIFS($E$5:$E3212,$C$5:$C3212,$C3213))</f>
        <v/>
      </c>
      <c r="G3213" s="21" t="str">
        <f>IF($B3213="","",MAX(0,$E3213-MAX(0,SUMIFS(Тех_Движение!$G$2:$G$5111,Тех_Движение!$D$2:$D$5111,$C3213,Тех_Движение!$B$2:$B$5111,"&lt;="&amp;Настройки!$B$5-1)-$F3213)))</f>
        <v/>
      </c>
      <c r="H3213" s="21" t="str">
        <f>IF($B3213="","",IF(AND($D3213&gt;=Настройки!$B$5,$D3213&lt;=Настройки!$B$6),$E3213,0))</f>
        <v/>
      </c>
      <c r="I3213" s="21" t="str">
        <f t="shared" si="150"/>
        <v/>
      </c>
      <c r="J3213" s="21" t="str">
        <f>IF($B3213="","",MAX(0,$E3213-MAX(0,SUMIFS(Тех_Движение!$G$2:$G$5111,Тех_Движение!$D$2:$D$5111,$C3213,Тех_Движение!$B$2:$B$5111,"&lt;="&amp;Настройки!$B$6)-$F3213)))</f>
        <v/>
      </c>
      <c r="K3213" s="21" t="e">
        <f>IF(OR($B3213="",K$3&lt;$D3213+Настройки!$B$7),0,MAX(0,$E3213-MAX(0,SUMIFS(Тех_Движение!$G$2:$G$5111,Тех_Движение!$D$2:$D$5111,$C3213,Тех_Движение!$B$2:$B$5111,"&lt;="&amp;K$3)-$F3213)))</f>
        <v>#VALUE!</v>
      </c>
      <c r="L3213" s="21" t="e">
        <f>IF(OR($B3213="",L$3&lt;$D3213+Настройки!$B$7),0,MAX(0,$E3213-MAX(0,SUMIFS(Тех_Движение!$G$2:$G$5111,Тех_Движение!$D$2:$D$5111,$C3213,Тех_Движение!$B$2:$B$5111,"&lt;="&amp;L$3)-$F3213)))</f>
        <v>#VALUE!</v>
      </c>
      <c r="M3213" s="21" t="e">
        <f>IF(OR($B3213="",M$3&lt;$D3213+Настройки!$B$7),0,MAX(0,$E3213-MAX(0,SUMIFS(Тех_Движение!$G$2:$G$5111,Тех_Движение!$D$2:$D$5111,$C3213,Тех_Движение!$B$2:$B$5111,"&lt;="&amp;M$3)-$F3213)))</f>
        <v>#VALUE!</v>
      </c>
      <c r="N3213" s="21" t="e">
        <f>IF(OR($B3213="",N$3&lt;$D3213+Настройки!$B$7),0,MAX(0,$E3213-MAX(0,SUMIFS(Тех_Движение!$G$2:$G$5111,Тех_Движение!$D$2:$D$5111,$C3213,Тех_Движение!$B$2:$B$5111,"&lt;="&amp;N$3)-$F3213)))</f>
        <v>#VALUE!</v>
      </c>
      <c r="O3213" s="21" t="e">
        <f>IF(OR($B3213="",O$3&lt;$D3213+Настройки!$B$7),0,MAX(0,$E3213-MAX(0,SUMIFS(Тех_Движение!$G$2:$G$5111,Тех_Движение!$D$2:$D$5111,$C3213,Тех_Движение!$B$2:$B$5111,"&lt;="&amp;O$3)-$F3213)))</f>
        <v>#VALUE!</v>
      </c>
      <c r="P3213" s="21" t="e">
        <f>IF(OR($B3213="",P$3&lt;$D3213+Настройки!$B$7),0,MAX(0,$E3213-MAX(0,SUMIFS(Тех_Движение!$G$2:$G$5111,Тех_Движение!$D$2:$D$5111,$C3213,Тех_Движение!$B$2:$B$5111,"&lt;="&amp;P$3)-$F3213)))</f>
        <v>#VALUE!</v>
      </c>
      <c r="Q3213" s="21" t="e">
        <f>IF(OR($B3213="",Q$3&lt;$D3213+Настройки!$B$7),0,MAX(0,$E3213-MAX(0,SUMIFS(Тех_Движение!$G$2:$G$5111,Тех_Движение!$D$2:$D$5111,$C3213,Тех_Движение!$B$2:$B$5111,"&lt;="&amp;Q$3)-$F3213)))</f>
        <v>#VALUE!</v>
      </c>
      <c r="R3213" s="21" t="str">
        <f t="shared" si="151"/>
        <v/>
      </c>
      <c r="S3213" s="23" t="str">
        <f>IF($B3213="","",VLOOKUP($C3213,Настройки!$A$11:$L$17,9,FALSE))</f>
        <v/>
      </c>
      <c r="T3213" s="23" t="str">
        <f t="shared" si="152"/>
        <v/>
      </c>
    </row>
    <row r="3214" spans="1:20" x14ac:dyDescent="0.3">
      <c r="A3214" s="20">
        <f>Тех_Движение!$A$3211</f>
        <v>3210</v>
      </c>
      <c r="B3214" s="20" t="str">
        <f>IF(Тех_Движение!$F$3211&gt;0,Тех_Движение!$I$3211,"")</f>
        <v/>
      </c>
      <c r="C3214" s="20" t="str">
        <f>IF($B3214="","",Тех_Движение!$D$3211)</f>
        <v/>
      </c>
      <c r="D3214" s="9" t="str">
        <f>IF($B3214="","",Тех_Движение!$B$3211)</f>
        <v/>
      </c>
      <c r="E3214" s="21" t="str">
        <f>IF($B3214="","",Тех_Движение!$F$3211)</f>
        <v/>
      </c>
      <c r="F3214" s="21" t="str">
        <f>IF($B3214="","",SUMIFS($E$5:$E3213,$C$5:$C3213,$C3214))</f>
        <v/>
      </c>
      <c r="G3214" s="21" t="str">
        <f>IF($B3214="","",MAX(0,$E3214-MAX(0,SUMIFS(Тех_Движение!$G$2:$G$5111,Тех_Движение!$D$2:$D$5111,$C3214,Тех_Движение!$B$2:$B$5111,"&lt;="&amp;Настройки!$B$5-1)-$F3214)))</f>
        <v/>
      </c>
      <c r="H3214" s="21" t="str">
        <f>IF($B3214="","",IF(AND($D3214&gt;=Настройки!$B$5,$D3214&lt;=Настройки!$B$6),$E3214,0))</f>
        <v/>
      </c>
      <c r="I3214" s="21" t="str">
        <f t="shared" si="150"/>
        <v/>
      </c>
      <c r="J3214" s="21" t="str">
        <f>IF($B3214="","",MAX(0,$E3214-MAX(0,SUMIFS(Тех_Движение!$G$2:$G$5111,Тех_Движение!$D$2:$D$5111,$C3214,Тех_Движение!$B$2:$B$5111,"&lt;="&amp;Настройки!$B$6)-$F3214)))</f>
        <v/>
      </c>
      <c r="K3214" s="21" t="e">
        <f>IF(OR($B3214="",K$3&lt;$D3214+Настройки!$B$7),0,MAX(0,$E3214-MAX(0,SUMIFS(Тех_Движение!$G$2:$G$5111,Тех_Движение!$D$2:$D$5111,$C3214,Тех_Движение!$B$2:$B$5111,"&lt;="&amp;K$3)-$F3214)))</f>
        <v>#VALUE!</v>
      </c>
      <c r="L3214" s="21" t="e">
        <f>IF(OR($B3214="",L$3&lt;$D3214+Настройки!$B$7),0,MAX(0,$E3214-MAX(0,SUMIFS(Тех_Движение!$G$2:$G$5111,Тех_Движение!$D$2:$D$5111,$C3214,Тех_Движение!$B$2:$B$5111,"&lt;="&amp;L$3)-$F3214)))</f>
        <v>#VALUE!</v>
      </c>
      <c r="M3214" s="21" t="e">
        <f>IF(OR($B3214="",M$3&lt;$D3214+Настройки!$B$7),0,MAX(0,$E3214-MAX(0,SUMIFS(Тех_Движение!$G$2:$G$5111,Тех_Движение!$D$2:$D$5111,$C3214,Тех_Движение!$B$2:$B$5111,"&lt;="&amp;M$3)-$F3214)))</f>
        <v>#VALUE!</v>
      </c>
      <c r="N3214" s="21" t="e">
        <f>IF(OR($B3214="",N$3&lt;$D3214+Настройки!$B$7),0,MAX(0,$E3214-MAX(0,SUMIFS(Тех_Движение!$G$2:$G$5111,Тех_Движение!$D$2:$D$5111,$C3214,Тех_Движение!$B$2:$B$5111,"&lt;="&amp;N$3)-$F3214)))</f>
        <v>#VALUE!</v>
      </c>
      <c r="O3214" s="21" t="e">
        <f>IF(OR($B3214="",O$3&lt;$D3214+Настройки!$B$7),0,MAX(0,$E3214-MAX(0,SUMIFS(Тех_Движение!$G$2:$G$5111,Тех_Движение!$D$2:$D$5111,$C3214,Тех_Движение!$B$2:$B$5111,"&lt;="&amp;O$3)-$F3214)))</f>
        <v>#VALUE!</v>
      </c>
      <c r="P3214" s="21" t="e">
        <f>IF(OR($B3214="",P$3&lt;$D3214+Настройки!$B$7),0,MAX(0,$E3214-MAX(0,SUMIFS(Тех_Движение!$G$2:$G$5111,Тех_Движение!$D$2:$D$5111,$C3214,Тех_Движение!$B$2:$B$5111,"&lt;="&amp;P$3)-$F3214)))</f>
        <v>#VALUE!</v>
      </c>
      <c r="Q3214" s="21" t="e">
        <f>IF(OR($B3214="",Q$3&lt;$D3214+Настройки!$B$7),0,MAX(0,$E3214-MAX(0,SUMIFS(Тех_Движение!$G$2:$G$5111,Тех_Движение!$D$2:$D$5111,$C3214,Тех_Движение!$B$2:$B$5111,"&lt;="&amp;Q$3)-$F3214)))</f>
        <v>#VALUE!</v>
      </c>
      <c r="R3214" s="21" t="str">
        <f t="shared" si="151"/>
        <v/>
      </c>
      <c r="S3214" s="23" t="str">
        <f>IF($B3214="","",VLOOKUP($C3214,Настройки!$A$11:$L$17,9,FALSE))</f>
        <v/>
      </c>
      <c r="T3214" s="23" t="str">
        <f t="shared" si="152"/>
        <v/>
      </c>
    </row>
    <row r="3215" spans="1:20" x14ac:dyDescent="0.3">
      <c r="A3215" s="20">
        <f>Тех_Движение!$A$3212</f>
        <v>3211</v>
      </c>
      <c r="B3215" s="20" t="str">
        <f>IF(Тех_Движение!$F$3212&gt;0,Тех_Движение!$I$3212,"")</f>
        <v/>
      </c>
      <c r="C3215" s="20" t="str">
        <f>IF($B3215="","",Тех_Движение!$D$3212)</f>
        <v/>
      </c>
      <c r="D3215" s="9" t="str">
        <f>IF($B3215="","",Тех_Движение!$B$3212)</f>
        <v/>
      </c>
      <c r="E3215" s="21" t="str">
        <f>IF($B3215="","",Тех_Движение!$F$3212)</f>
        <v/>
      </c>
      <c r="F3215" s="21" t="str">
        <f>IF($B3215="","",SUMIFS($E$5:$E3214,$C$5:$C3214,$C3215))</f>
        <v/>
      </c>
      <c r="G3215" s="21" t="str">
        <f>IF($B3215="","",MAX(0,$E3215-MAX(0,SUMIFS(Тех_Движение!$G$2:$G$5111,Тех_Движение!$D$2:$D$5111,$C3215,Тех_Движение!$B$2:$B$5111,"&lt;="&amp;Настройки!$B$5-1)-$F3215)))</f>
        <v/>
      </c>
      <c r="H3215" s="21" t="str">
        <f>IF($B3215="","",IF(AND($D3215&gt;=Настройки!$B$5,$D3215&lt;=Настройки!$B$6),$E3215,0))</f>
        <v/>
      </c>
      <c r="I3215" s="21" t="str">
        <f t="shared" si="150"/>
        <v/>
      </c>
      <c r="J3215" s="21" t="str">
        <f>IF($B3215="","",MAX(0,$E3215-MAX(0,SUMIFS(Тех_Движение!$G$2:$G$5111,Тех_Движение!$D$2:$D$5111,$C3215,Тех_Движение!$B$2:$B$5111,"&lt;="&amp;Настройки!$B$6)-$F3215)))</f>
        <v/>
      </c>
      <c r="K3215" s="21" t="e">
        <f>IF(OR($B3215="",K$3&lt;$D3215+Настройки!$B$7),0,MAX(0,$E3215-MAX(0,SUMIFS(Тех_Движение!$G$2:$G$5111,Тех_Движение!$D$2:$D$5111,$C3215,Тех_Движение!$B$2:$B$5111,"&lt;="&amp;K$3)-$F3215)))</f>
        <v>#VALUE!</v>
      </c>
      <c r="L3215" s="21" t="e">
        <f>IF(OR($B3215="",L$3&lt;$D3215+Настройки!$B$7),0,MAX(0,$E3215-MAX(0,SUMIFS(Тех_Движение!$G$2:$G$5111,Тех_Движение!$D$2:$D$5111,$C3215,Тех_Движение!$B$2:$B$5111,"&lt;="&amp;L$3)-$F3215)))</f>
        <v>#VALUE!</v>
      </c>
      <c r="M3215" s="21" t="e">
        <f>IF(OR($B3215="",M$3&lt;$D3215+Настройки!$B$7),0,MAX(0,$E3215-MAX(0,SUMIFS(Тех_Движение!$G$2:$G$5111,Тех_Движение!$D$2:$D$5111,$C3215,Тех_Движение!$B$2:$B$5111,"&lt;="&amp;M$3)-$F3215)))</f>
        <v>#VALUE!</v>
      </c>
      <c r="N3215" s="21" t="e">
        <f>IF(OR($B3215="",N$3&lt;$D3215+Настройки!$B$7),0,MAX(0,$E3215-MAX(0,SUMIFS(Тех_Движение!$G$2:$G$5111,Тех_Движение!$D$2:$D$5111,$C3215,Тех_Движение!$B$2:$B$5111,"&lt;="&amp;N$3)-$F3215)))</f>
        <v>#VALUE!</v>
      </c>
      <c r="O3215" s="21" t="e">
        <f>IF(OR($B3215="",O$3&lt;$D3215+Настройки!$B$7),0,MAX(0,$E3215-MAX(0,SUMIFS(Тех_Движение!$G$2:$G$5111,Тех_Движение!$D$2:$D$5111,$C3215,Тех_Движение!$B$2:$B$5111,"&lt;="&amp;O$3)-$F3215)))</f>
        <v>#VALUE!</v>
      </c>
      <c r="P3215" s="21" t="e">
        <f>IF(OR($B3215="",P$3&lt;$D3215+Настройки!$B$7),0,MAX(0,$E3215-MAX(0,SUMIFS(Тех_Движение!$G$2:$G$5111,Тех_Движение!$D$2:$D$5111,$C3215,Тех_Движение!$B$2:$B$5111,"&lt;="&amp;P$3)-$F3215)))</f>
        <v>#VALUE!</v>
      </c>
      <c r="Q3215" s="21" t="e">
        <f>IF(OR($B3215="",Q$3&lt;$D3215+Настройки!$B$7),0,MAX(0,$E3215-MAX(0,SUMIFS(Тех_Движение!$G$2:$G$5111,Тех_Движение!$D$2:$D$5111,$C3215,Тех_Движение!$B$2:$B$5111,"&lt;="&amp;Q$3)-$F3215)))</f>
        <v>#VALUE!</v>
      </c>
      <c r="R3215" s="21" t="str">
        <f t="shared" si="151"/>
        <v/>
      </c>
      <c r="S3215" s="23" t="str">
        <f>IF($B3215="","",VLOOKUP($C3215,Настройки!$A$11:$L$17,9,FALSE))</f>
        <v/>
      </c>
      <c r="T3215" s="23" t="str">
        <f t="shared" si="152"/>
        <v/>
      </c>
    </row>
    <row r="3216" spans="1:20" x14ac:dyDescent="0.3">
      <c r="A3216" s="20">
        <f>Тех_Движение!$A$3213</f>
        <v>3212</v>
      </c>
      <c r="B3216" s="20" t="str">
        <f>IF(Тех_Движение!$F$3213&gt;0,Тех_Движение!$I$3213,"")</f>
        <v/>
      </c>
      <c r="C3216" s="20" t="str">
        <f>IF($B3216="","",Тех_Движение!$D$3213)</f>
        <v/>
      </c>
      <c r="D3216" s="9" t="str">
        <f>IF($B3216="","",Тех_Движение!$B$3213)</f>
        <v/>
      </c>
      <c r="E3216" s="21" t="str">
        <f>IF($B3216="","",Тех_Движение!$F$3213)</f>
        <v/>
      </c>
      <c r="F3216" s="21" t="str">
        <f>IF($B3216="","",SUMIFS($E$5:$E3215,$C$5:$C3215,$C3216))</f>
        <v/>
      </c>
      <c r="G3216" s="21" t="str">
        <f>IF($B3216="","",MAX(0,$E3216-MAX(0,SUMIFS(Тех_Движение!$G$2:$G$5111,Тех_Движение!$D$2:$D$5111,$C3216,Тех_Движение!$B$2:$B$5111,"&lt;="&amp;Настройки!$B$5-1)-$F3216)))</f>
        <v/>
      </c>
      <c r="H3216" s="21" t="str">
        <f>IF($B3216="","",IF(AND($D3216&gt;=Настройки!$B$5,$D3216&lt;=Настройки!$B$6),$E3216,0))</f>
        <v/>
      </c>
      <c r="I3216" s="21" t="str">
        <f t="shared" si="150"/>
        <v/>
      </c>
      <c r="J3216" s="21" t="str">
        <f>IF($B3216="","",MAX(0,$E3216-MAX(0,SUMIFS(Тех_Движение!$G$2:$G$5111,Тех_Движение!$D$2:$D$5111,$C3216,Тех_Движение!$B$2:$B$5111,"&lt;="&amp;Настройки!$B$6)-$F3216)))</f>
        <v/>
      </c>
      <c r="K3216" s="21" t="e">
        <f>IF(OR($B3216="",K$3&lt;$D3216+Настройки!$B$7),0,MAX(0,$E3216-MAX(0,SUMIFS(Тех_Движение!$G$2:$G$5111,Тех_Движение!$D$2:$D$5111,$C3216,Тех_Движение!$B$2:$B$5111,"&lt;="&amp;K$3)-$F3216)))</f>
        <v>#VALUE!</v>
      </c>
      <c r="L3216" s="21" t="e">
        <f>IF(OR($B3216="",L$3&lt;$D3216+Настройки!$B$7),0,MAX(0,$E3216-MAX(0,SUMIFS(Тех_Движение!$G$2:$G$5111,Тех_Движение!$D$2:$D$5111,$C3216,Тех_Движение!$B$2:$B$5111,"&lt;="&amp;L$3)-$F3216)))</f>
        <v>#VALUE!</v>
      </c>
      <c r="M3216" s="21" t="e">
        <f>IF(OR($B3216="",M$3&lt;$D3216+Настройки!$B$7),0,MAX(0,$E3216-MAX(0,SUMIFS(Тех_Движение!$G$2:$G$5111,Тех_Движение!$D$2:$D$5111,$C3216,Тех_Движение!$B$2:$B$5111,"&lt;="&amp;M$3)-$F3216)))</f>
        <v>#VALUE!</v>
      </c>
      <c r="N3216" s="21" t="e">
        <f>IF(OR($B3216="",N$3&lt;$D3216+Настройки!$B$7),0,MAX(0,$E3216-MAX(0,SUMIFS(Тех_Движение!$G$2:$G$5111,Тех_Движение!$D$2:$D$5111,$C3216,Тех_Движение!$B$2:$B$5111,"&lt;="&amp;N$3)-$F3216)))</f>
        <v>#VALUE!</v>
      </c>
      <c r="O3216" s="21" t="e">
        <f>IF(OR($B3216="",O$3&lt;$D3216+Настройки!$B$7),0,MAX(0,$E3216-MAX(0,SUMIFS(Тех_Движение!$G$2:$G$5111,Тех_Движение!$D$2:$D$5111,$C3216,Тех_Движение!$B$2:$B$5111,"&lt;="&amp;O$3)-$F3216)))</f>
        <v>#VALUE!</v>
      </c>
      <c r="P3216" s="21" t="e">
        <f>IF(OR($B3216="",P$3&lt;$D3216+Настройки!$B$7),0,MAX(0,$E3216-MAX(0,SUMIFS(Тех_Движение!$G$2:$G$5111,Тех_Движение!$D$2:$D$5111,$C3216,Тех_Движение!$B$2:$B$5111,"&lt;="&amp;P$3)-$F3216)))</f>
        <v>#VALUE!</v>
      </c>
      <c r="Q3216" s="21" t="e">
        <f>IF(OR($B3216="",Q$3&lt;$D3216+Настройки!$B$7),0,MAX(0,$E3216-MAX(0,SUMIFS(Тех_Движение!$G$2:$G$5111,Тех_Движение!$D$2:$D$5111,$C3216,Тех_Движение!$B$2:$B$5111,"&lt;="&amp;Q$3)-$F3216)))</f>
        <v>#VALUE!</v>
      </c>
      <c r="R3216" s="21" t="str">
        <f t="shared" si="151"/>
        <v/>
      </c>
      <c r="S3216" s="23" t="str">
        <f>IF($B3216="","",VLOOKUP($C3216,Настройки!$A$11:$L$17,9,FALSE))</f>
        <v/>
      </c>
      <c r="T3216" s="23" t="str">
        <f t="shared" si="152"/>
        <v/>
      </c>
    </row>
    <row r="3217" spans="1:20" x14ac:dyDescent="0.3">
      <c r="A3217" s="20">
        <f>Тех_Движение!$A$3214</f>
        <v>3213</v>
      </c>
      <c r="B3217" s="20" t="str">
        <f>IF(Тех_Движение!$F$3214&gt;0,Тех_Движение!$I$3214,"")</f>
        <v/>
      </c>
      <c r="C3217" s="20" t="str">
        <f>IF($B3217="","",Тех_Движение!$D$3214)</f>
        <v/>
      </c>
      <c r="D3217" s="9" t="str">
        <f>IF($B3217="","",Тех_Движение!$B$3214)</f>
        <v/>
      </c>
      <c r="E3217" s="21" t="str">
        <f>IF($B3217="","",Тех_Движение!$F$3214)</f>
        <v/>
      </c>
      <c r="F3217" s="21" t="str">
        <f>IF($B3217="","",SUMIFS($E$5:$E3216,$C$5:$C3216,$C3217))</f>
        <v/>
      </c>
      <c r="G3217" s="21" t="str">
        <f>IF($B3217="","",MAX(0,$E3217-MAX(0,SUMIFS(Тех_Движение!$G$2:$G$5111,Тех_Движение!$D$2:$D$5111,$C3217,Тех_Движение!$B$2:$B$5111,"&lt;="&amp;Настройки!$B$5-1)-$F3217)))</f>
        <v/>
      </c>
      <c r="H3217" s="21" t="str">
        <f>IF($B3217="","",IF(AND($D3217&gt;=Настройки!$B$5,$D3217&lt;=Настройки!$B$6),$E3217,0))</f>
        <v/>
      </c>
      <c r="I3217" s="21" t="str">
        <f t="shared" si="150"/>
        <v/>
      </c>
      <c r="J3217" s="21" t="str">
        <f>IF($B3217="","",MAX(0,$E3217-MAX(0,SUMIFS(Тех_Движение!$G$2:$G$5111,Тех_Движение!$D$2:$D$5111,$C3217,Тех_Движение!$B$2:$B$5111,"&lt;="&amp;Настройки!$B$6)-$F3217)))</f>
        <v/>
      </c>
      <c r="K3217" s="21" t="e">
        <f>IF(OR($B3217="",K$3&lt;$D3217+Настройки!$B$7),0,MAX(0,$E3217-MAX(0,SUMIFS(Тех_Движение!$G$2:$G$5111,Тех_Движение!$D$2:$D$5111,$C3217,Тех_Движение!$B$2:$B$5111,"&lt;="&amp;K$3)-$F3217)))</f>
        <v>#VALUE!</v>
      </c>
      <c r="L3217" s="21" t="e">
        <f>IF(OR($B3217="",L$3&lt;$D3217+Настройки!$B$7),0,MAX(0,$E3217-MAX(0,SUMIFS(Тех_Движение!$G$2:$G$5111,Тех_Движение!$D$2:$D$5111,$C3217,Тех_Движение!$B$2:$B$5111,"&lt;="&amp;L$3)-$F3217)))</f>
        <v>#VALUE!</v>
      </c>
      <c r="M3217" s="21" t="e">
        <f>IF(OR($B3217="",M$3&lt;$D3217+Настройки!$B$7),0,MAX(0,$E3217-MAX(0,SUMIFS(Тех_Движение!$G$2:$G$5111,Тех_Движение!$D$2:$D$5111,$C3217,Тех_Движение!$B$2:$B$5111,"&lt;="&amp;M$3)-$F3217)))</f>
        <v>#VALUE!</v>
      </c>
      <c r="N3217" s="21" t="e">
        <f>IF(OR($B3217="",N$3&lt;$D3217+Настройки!$B$7),0,MAX(0,$E3217-MAX(0,SUMIFS(Тех_Движение!$G$2:$G$5111,Тех_Движение!$D$2:$D$5111,$C3217,Тех_Движение!$B$2:$B$5111,"&lt;="&amp;N$3)-$F3217)))</f>
        <v>#VALUE!</v>
      </c>
      <c r="O3217" s="21" t="e">
        <f>IF(OR($B3217="",O$3&lt;$D3217+Настройки!$B$7),0,MAX(0,$E3217-MAX(0,SUMIFS(Тех_Движение!$G$2:$G$5111,Тех_Движение!$D$2:$D$5111,$C3217,Тех_Движение!$B$2:$B$5111,"&lt;="&amp;O$3)-$F3217)))</f>
        <v>#VALUE!</v>
      </c>
      <c r="P3217" s="21" t="e">
        <f>IF(OR($B3217="",P$3&lt;$D3217+Настройки!$B$7),0,MAX(0,$E3217-MAX(0,SUMIFS(Тех_Движение!$G$2:$G$5111,Тех_Движение!$D$2:$D$5111,$C3217,Тех_Движение!$B$2:$B$5111,"&lt;="&amp;P$3)-$F3217)))</f>
        <v>#VALUE!</v>
      </c>
      <c r="Q3217" s="21" t="e">
        <f>IF(OR($B3217="",Q$3&lt;$D3217+Настройки!$B$7),0,MAX(0,$E3217-MAX(0,SUMIFS(Тех_Движение!$G$2:$G$5111,Тех_Движение!$D$2:$D$5111,$C3217,Тех_Движение!$B$2:$B$5111,"&lt;="&amp;Q$3)-$F3217)))</f>
        <v>#VALUE!</v>
      </c>
      <c r="R3217" s="21" t="str">
        <f t="shared" si="151"/>
        <v/>
      </c>
      <c r="S3217" s="23" t="str">
        <f>IF($B3217="","",VLOOKUP($C3217,Настройки!$A$11:$L$17,9,FALSE))</f>
        <v/>
      </c>
      <c r="T3217" s="23" t="str">
        <f t="shared" si="152"/>
        <v/>
      </c>
    </row>
    <row r="3218" spans="1:20" x14ac:dyDescent="0.3">
      <c r="A3218" s="20">
        <f>Тех_Движение!$A$3215</f>
        <v>3214</v>
      </c>
      <c r="B3218" s="20" t="str">
        <f>IF(Тех_Движение!$F$3215&gt;0,Тех_Движение!$I$3215,"")</f>
        <v/>
      </c>
      <c r="C3218" s="20" t="str">
        <f>IF($B3218="","",Тех_Движение!$D$3215)</f>
        <v/>
      </c>
      <c r="D3218" s="9" t="str">
        <f>IF($B3218="","",Тех_Движение!$B$3215)</f>
        <v/>
      </c>
      <c r="E3218" s="21" t="str">
        <f>IF($B3218="","",Тех_Движение!$F$3215)</f>
        <v/>
      </c>
      <c r="F3218" s="21" t="str">
        <f>IF($B3218="","",SUMIFS($E$5:$E3217,$C$5:$C3217,$C3218))</f>
        <v/>
      </c>
      <c r="G3218" s="21" t="str">
        <f>IF($B3218="","",MAX(0,$E3218-MAX(0,SUMIFS(Тех_Движение!$G$2:$G$5111,Тех_Движение!$D$2:$D$5111,$C3218,Тех_Движение!$B$2:$B$5111,"&lt;="&amp;Настройки!$B$5-1)-$F3218)))</f>
        <v/>
      </c>
      <c r="H3218" s="21" t="str">
        <f>IF($B3218="","",IF(AND($D3218&gt;=Настройки!$B$5,$D3218&lt;=Настройки!$B$6),$E3218,0))</f>
        <v/>
      </c>
      <c r="I3218" s="21" t="str">
        <f t="shared" si="150"/>
        <v/>
      </c>
      <c r="J3218" s="21" t="str">
        <f>IF($B3218="","",MAX(0,$E3218-MAX(0,SUMIFS(Тех_Движение!$G$2:$G$5111,Тех_Движение!$D$2:$D$5111,$C3218,Тех_Движение!$B$2:$B$5111,"&lt;="&amp;Настройки!$B$6)-$F3218)))</f>
        <v/>
      </c>
      <c r="K3218" s="21" t="e">
        <f>IF(OR($B3218="",K$3&lt;$D3218+Настройки!$B$7),0,MAX(0,$E3218-MAX(0,SUMIFS(Тех_Движение!$G$2:$G$5111,Тех_Движение!$D$2:$D$5111,$C3218,Тех_Движение!$B$2:$B$5111,"&lt;="&amp;K$3)-$F3218)))</f>
        <v>#VALUE!</v>
      </c>
      <c r="L3218" s="21" t="e">
        <f>IF(OR($B3218="",L$3&lt;$D3218+Настройки!$B$7),0,MAX(0,$E3218-MAX(0,SUMIFS(Тех_Движение!$G$2:$G$5111,Тех_Движение!$D$2:$D$5111,$C3218,Тех_Движение!$B$2:$B$5111,"&lt;="&amp;L$3)-$F3218)))</f>
        <v>#VALUE!</v>
      </c>
      <c r="M3218" s="21" t="e">
        <f>IF(OR($B3218="",M$3&lt;$D3218+Настройки!$B$7),0,MAX(0,$E3218-MAX(0,SUMIFS(Тех_Движение!$G$2:$G$5111,Тех_Движение!$D$2:$D$5111,$C3218,Тех_Движение!$B$2:$B$5111,"&lt;="&amp;M$3)-$F3218)))</f>
        <v>#VALUE!</v>
      </c>
      <c r="N3218" s="21" t="e">
        <f>IF(OR($B3218="",N$3&lt;$D3218+Настройки!$B$7),0,MAX(0,$E3218-MAX(0,SUMIFS(Тех_Движение!$G$2:$G$5111,Тех_Движение!$D$2:$D$5111,$C3218,Тех_Движение!$B$2:$B$5111,"&lt;="&amp;N$3)-$F3218)))</f>
        <v>#VALUE!</v>
      </c>
      <c r="O3218" s="21" t="e">
        <f>IF(OR($B3218="",O$3&lt;$D3218+Настройки!$B$7),0,MAX(0,$E3218-MAX(0,SUMIFS(Тех_Движение!$G$2:$G$5111,Тех_Движение!$D$2:$D$5111,$C3218,Тех_Движение!$B$2:$B$5111,"&lt;="&amp;O$3)-$F3218)))</f>
        <v>#VALUE!</v>
      </c>
      <c r="P3218" s="21" t="e">
        <f>IF(OR($B3218="",P$3&lt;$D3218+Настройки!$B$7),0,MAX(0,$E3218-MAX(0,SUMIFS(Тех_Движение!$G$2:$G$5111,Тех_Движение!$D$2:$D$5111,$C3218,Тех_Движение!$B$2:$B$5111,"&lt;="&amp;P$3)-$F3218)))</f>
        <v>#VALUE!</v>
      </c>
      <c r="Q3218" s="21" t="e">
        <f>IF(OR($B3218="",Q$3&lt;$D3218+Настройки!$B$7),0,MAX(0,$E3218-MAX(0,SUMIFS(Тех_Движение!$G$2:$G$5111,Тех_Движение!$D$2:$D$5111,$C3218,Тех_Движение!$B$2:$B$5111,"&lt;="&amp;Q$3)-$F3218)))</f>
        <v>#VALUE!</v>
      </c>
      <c r="R3218" s="21" t="str">
        <f t="shared" si="151"/>
        <v/>
      </c>
      <c r="S3218" s="23" t="str">
        <f>IF($B3218="","",VLOOKUP($C3218,Настройки!$A$11:$L$17,9,FALSE))</f>
        <v/>
      </c>
      <c r="T3218" s="23" t="str">
        <f t="shared" si="152"/>
        <v/>
      </c>
    </row>
    <row r="3219" spans="1:20" x14ac:dyDescent="0.3">
      <c r="A3219" s="20">
        <f>Тех_Движение!$A$3216</f>
        <v>3215</v>
      </c>
      <c r="B3219" s="20" t="str">
        <f>IF(Тех_Движение!$F$3216&gt;0,Тех_Движение!$I$3216,"")</f>
        <v/>
      </c>
      <c r="C3219" s="20" t="str">
        <f>IF($B3219="","",Тех_Движение!$D$3216)</f>
        <v/>
      </c>
      <c r="D3219" s="9" t="str">
        <f>IF($B3219="","",Тех_Движение!$B$3216)</f>
        <v/>
      </c>
      <c r="E3219" s="21" t="str">
        <f>IF($B3219="","",Тех_Движение!$F$3216)</f>
        <v/>
      </c>
      <c r="F3219" s="21" t="str">
        <f>IF($B3219="","",SUMIFS($E$5:$E3218,$C$5:$C3218,$C3219))</f>
        <v/>
      </c>
      <c r="G3219" s="21" t="str">
        <f>IF($B3219="","",MAX(0,$E3219-MAX(0,SUMIFS(Тех_Движение!$G$2:$G$5111,Тех_Движение!$D$2:$D$5111,$C3219,Тех_Движение!$B$2:$B$5111,"&lt;="&amp;Настройки!$B$5-1)-$F3219)))</f>
        <v/>
      </c>
      <c r="H3219" s="21" t="str">
        <f>IF($B3219="","",IF(AND($D3219&gt;=Настройки!$B$5,$D3219&lt;=Настройки!$B$6),$E3219,0))</f>
        <v/>
      </c>
      <c r="I3219" s="21" t="str">
        <f t="shared" si="150"/>
        <v/>
      </c>
      <c r="J3219" s="21" t="str">
        <f>IF($B3219="","",MAX(0,$E3219-MAX(0,SUMIFS(Тех_Движение!$G$2:$G$5111,Тех_Движение!$D$2:$D$5111,$C3219,Тех_Движение!$B$2:$B$5111,"&lt;="&amp;Настройки!$B$6)-$F3219)))</f>
        <v/>
      </c>
      <c r="K3219" s="21" t="e">
        <f>IF(OR($B3219="",K$3&lt;$D3219+Настройки!$B$7),0,MAX(0,$E3219-MAX(0,SUMIFS(Тех_Движение!$G$2:$G$5111,Тех_Движение!$D$2:$D$5111,$C3219,Тех_Движение!$B$2:$B$5111,"&lt;="&amp;K$3)-$F3219)))</f>
        <v>#VALUE!</v>
      </c>
      <c r="L3219" s="21" t="e">
        <f>IF(OR($B3219="",L$3&lt;$D3219+Настройки!$B$7),0,MAX(0,$E3219-MAX(0,SUMIFS(Тех_Движение!$G$2:$G$5111,Тех_Движение!$D$2:$D$5111,$C3219,Тех_Движение!$B$2:$B$5111,"&lt;="&amp;L$3)-$F3219)))</f>
        <v>#VALUE!</v>
      </c>
      <c r="M3219" s="21" t="e">
        <f>IF(OR($B3219="",M$3&lt;$D3219+Настройки!$B$7),0,MAX(0,$E3219-MAX(0,SUMIFS(Тех_Движение!$G$2:$G$5111,Тех_Движение!$D$2:$D$5111,$C3219,Тех_Движение!$B$2:$B$5111,"&lt;="&amp;M$3)-$F3219)))</f>
        <v>#VALUE!</v>
      </c>
      <c r="N3219" s="21" t="e">
        <f>IF(OR($B3219="",N$3&lt;$D3219+Настройки!$B$7),0,MAX(0,$E3219-MAX(0,SUMIFS(Тех_Движение!$G$2:$G$5111,Тех_Движение!$D$2:$D$5111,$C3219,Тех_Движение!$B$2:$B$5111,"&lt;="&amp;N$3)-$F3219)))</f>
        <v>#VALUE!</v>
      </c>
      <c r="O3219" s="21" t="e">
        <f>IF(OR($B3219="",O$3&lt;$D3219+Настройки!$B$7),0,MAX(0,$E3219-MAX(0,SUMIFS(Тех_Движение!$G$2:$G$5111,Тех_Движение!$D$2:$D$5111,$C3219,Тех_Движение!$B$2:$B$5111,"&lt;="&amp;O$3)-$F3219)))</f>
        <v>#VALUE!</v>
      </c>
      <c r="P3219" s="21" t="e">
        <f>IF(OR($B3219="",P$3&lt;$D3219+Настройки!$B$7),0,MAX(0,$E3219-MAX(0,SUMIFS(Тех_Движение!$G$2:$G$5111,Тех_Движение!$D$2:$D$5111,$C3219,Тех_Движение!$B$2:$B$5111,"&lt;="&amp;P$3)-$F3219)))</f>
        <v>#VALUE!</v>
      </c>
      <c r="Q3219" s="21" t="e">
        <f>IF(OR($B3219="",Q$3&lt;$D3219+Настройки!$B$7),0,MAX(0,$E3219-MAX(0,SUMIFS(Тех_Движение!$G$2:$G$5111,Тех_Движение!$D$2:$D$5111,$C3219,Тех_Движение!$B$2:$B$5111,"&lt;="&amp;Q$3)-$F3219)))</f>
        <v>#VALUE!</v>
      </c>
      <c r="R3219" s="21" t="str">
        <f t="shared" si="151"/>
        <v/>
      </c>
      <c r="S3219" s="23" t="str">
        <f>IF($B3219="","",VLOOKUP($C3219,Настройки!$A$11:$L$17,9,FALSE))</f>
        <v/>
      </c>
      <c r="T3219" s="23" t="str">
        <f t="shared" si="152"/>
        <v/>
      </c>
    </row>
    <row r="3220" spans="1:20" x14ac:dyDescent="0.3">
      <c r="A3220" s="20">
        <f>Тех_Движение!$A$3217</f>
        <v>3216</v>
      </c>
      <c r="B3220" s="20" t="str">
        <f>IF(Тех_Движение!$F$3217&gt;0,Тех_Движение!$I$3217,"")</f>
        <v/>
      </c>
      <c r="C3220" s="20" t="str">
        <f>IF($B3220="","",Тех_Движение!$D$3217)</f>
        <v/>
      </c>
      <c r="D3220" s="9" t="str">
        <f>IF($B3220="","",Тех_Движение!$B$3217)</f>
        <v/>
      </c>
      <c r="E3220" s="21" t="str">
        <f>IF($B3220="","",Тех_Движение!$F$3217)</f>
        <v/>
      </c>
      <c r="F3220" s="21" t="str">
        <f>IF($B3220="","",SUMIFS($E$5:$E3219,$C$5:$C3219,$C3220))</f>
        <v/>
      </c>
      <c r="G3220" s="21" t="str">
        <f>IF($B3220="","",MAX(0,$E3220-MAX(0,SUMIFS(Тех_Движение!$G$2:$G$5111,Тех_Движение!$D$2:$D$5111,$C3220,Тех_Движение!$B$2:$B$5111,"&lt;="&amp;Настройки!$B$5-1)-$F3220)))</f>
        <v/>
      </c>
      <c r="H3220" s="21" t="str">
        <f>IF($B3220="","",IF(AND($D3220&gt;=Настройки!$B$5,$D3220&lt;=Настройки!$B$6),$E3220,0))</f>
        <v/>
      </c>
      <c r="I3220" s="21" t="str">
        <f t="shared" si="150"/>
        <v/>
      </c>
      <c r="J3220" s="21" t="str">
        <f>IF($B3220="","",MAX(0,$E3220-MAX(0,SUMIFS(Тех_Движение!$G$2:$G$5111,Тех_Движение!$D$2:$D$5111,$C3220,Тех_Движение!$B$2:$B$5111,"&lt;="&amp;Настройки!$B$6)-$F3220)))</f>
        <v/>
      </c>
      <c r="K3220" s="21" t="e">
        <f>IF(OR($B3220="",K$3&lt;$D3220+Настройки!$B$7),0,MAX(0,$E3220-MAX(0,SUMIFS(Тех_Движение!$G$2:$G$5111,Тех_Движение!$D$2:$D$5111,$C3220,Тех_Движение!$B$2:$B$5111,"&lt;="&amp;K$3)-$F3220)))</f>
        <v>#VALUE!</v>
      </c>
      <c r="L3220" s="21" t="e">
        <f>IF(OR($B3220="",L$3&lt;$D3220+Настройки!$B$7),0,MAX(0,$E3220-MAX(0,SUMIFS(Тех_Движение!$G$2:$G$5111,Тех_Движение!$D$2:$D$5111,$C3220,Тех_Движение!$B$2:$B$5111,"&lt;="&amp;L$3)-$F3220)))</f>
        <v>#VALUE!</v>
      </c>
      <c r="M3220" s="21" t="e">
        <f>IF(OR($B3220="",M$3&lt;$D3220+Настройки!$B$7),0,MAX(0,$E3220-MAX(0,SUMIFS(Тех_Движение!$G$2:$G$5111,Тех_Движение!$D$2:$D$5111,$C3220,Тех_Движение!$B$2:$B$5111,"&lt;="&amp;M$3)-$F3220)))</f>
        <v>#VALUE!</v>
      </c>
      <c r="N3220" s="21" t="e">
        <f>IF(OR($B3220="",N$3&lt;$D3220+Настройки!$B$7),0,MAX(0,$E3220-MAX(0,SUMIFS(Тех_Движение!$G$2:$G$5111,Тех_Движение!$D$2:$D$5111,$C3220,Тех_Движение!$B$2:$B$5111,"&lt;="&amp;N$3)-$F3220)))</f>
        <v>#VALUE!</v>
      </c>
      <c r="O3220" s="21" t="e">
        <f>IF(OR($B3220="",O$3&lt;$D3220+Настройки!$B$7),0,MAX(0,$E3220-MAX(0,SUMIFS(Тех_Движение!$G$2:$G$5111,Тех_Движение!$D$2:$D$5111,$C3220,Тех_Движение!$B$2:$B$5111,"&lt;="&amp;O$3)-$F3220)))</f>
        <v>#VALUE!</v>
      </c>
      <c r="P3220" s="21" t="e">
        <f>IF(OR($B3220="",P$3&lt;$D3220+Настройки!$B$7),0,MAX(0,$E3220-MAX(0,SUMIFS(Тех_Движение!$G$2:$G$5111,Тех_Движение!$D$2:$D$5111,$C3220,Тех_Движение!$B$2:$B$5111,"&lt;="&amp;P$3)-$F3220)))</f>
        <v>#VALUE!</v>
      </c>
      <c r="Q3220" s="21" t="e">
        <f>IF(OR($B3220="",Q$3&lt;$D3220+Настройки!$B$7),0,MAX(0,$E3220-MAX(0,SUMIFS(Тех_Движение!$G$2:$G$5111,Тех_Движение!$D$2:$D$5111,$C3220,Тех_Движение!$B$2:$B$5111,"&lt;="&amp;Q$3)-$F3220)))</f>
        <v>#VALUE!</v>
      </c>
      <c r="R3220" s="21" t="str">
        <f t="shared" si="151"/>
        <v/>
      </c>
      <c r="S3220" s="23" t="str">
        <f>IF($B3220="","",VLOOKUP($C3220,Настройки!$A$11:$L$17,9,FALSE))</f>
        <v/>
      </c>
      <c r="T3220" s="23" t="str">
        <f t="shared" si="152"/>
        <v/>
      </c>
    </row>
    <row r="3221" spans="1:20" x14ac:dyDescent="0.3">
      <c r="A3221" s="20">
        <f>Тех_Движение!$A$3218</f>
        <v>3217</v>
      </c>
      <c r="B3221" s="20" t="str">
        <f>IF(Тех_Движение!$F$3218&gt;0,Тех_Движение!$I$3218,"")</f>
        <v/>
      </c>
      <c r="C3221" s="20" t="str">
        <f>IF($B3221="","",Тех_Движение!$D$3218)</f>
        <v/>
      </c>
      <c r="D3221" s="9" t="str">
        <f>IF($B3221="","",Тех_Движение!$B$3218)</f>
        <v/>
      </c>
      <c r="E3221" s="21" t="str">
        <f>IF($B3221="","",Тех_Движение!$F$3218)</f>
        <v/>
      </c>
      <c r="F3221" s="21" t="str">
        <f>IF($B3221="","",SUMIFS($E$5:$E3220,$C$5:$C3220,$C3221))</f>
        <v/>
      </c>
      <c r="G3221" s="21" t="str">
        <f>IF($B3221="","",MAX(0,$E3221-MAX(0,SUMIFS(Тех_Движение!$G$2:$G$5111,Тех_Движение!$D$2:$D$5111,$C3221,Тех_Движение!$B$2:$B$5111,"&lt;="&amp;Настройки!$B$5-1)-$F3221)))</f>
        <v/>
      </c>
      <c r="H3221" s="21" t="str">
        <f>IF($B3221="","",IF(AND($D3221&gt;=Настройки!$B$5,$D3221&lt;=Настройки!$B$6),$E3221,0))</f>
        <v/>
      </c>
      <c r="I3221" s="21" t="str">
        <f t="shared" si="150"/>
        <v/>
      </c>
      <c r="J3221" s="21" t="str">
        <f>IF($B3221="","",MAX(0,$E3221-MAX(0,SUMIFS(Тех_Движение!$G$2:$G$5111,Тех_Движение!$D$2:$D$5111,$C3221,Тех_Движение!$B$2:$B$5111,"&lt;="&amp;Настройки!$B$6)-$F3221)))</f>
        <v/>
      </c>
      <c r="K3221" s="21" t="e">
        <f>IF(OR($B3221="",K$3&lt;$D3221+Настройки!$B$7),0,MAX(0,$E3221-MAX(0,SUMIFS(Тех_Движение!$G$2:$G$5111,Тех_Движение!$D$2:$D$5111,$C3221,Тех_Движение!$B$2:$B$5111,"&lt;="&amp;K$3)-$F3221)))</f>
        <v>#VALUE!</v>
      </c>
      <c r="L3221" s="21" t="e">
        <f>IF(OR($B3221="",L$3&lt;$D3221+Настройки!$B$7),0,MAX(0,$E3221-MAX(0,SUMIFS(Тех_Движение!$G$2:$G$5111,Тех_Движение!$D$2:$D$5111,$C3221,Тех_Движение!$B$2:$B$5111,"&lt;="&amp;L$3)-$F3221)))</f>
        <v>#VALUE!</v>
      </c>
      <c r="M3221" s="21" t="e">
        <f>IF(OR($B3221="",M$3&lt;$D3221+Настройки!$B$7),0,MAX(0,$E3221-MAX(0,SUMIFS(Тех_Движение!$G$2:$G$5111,Тех_Движение!$D$2:$D$5111,$C3221,Тех_Движение!$B$2:$B$5111,"&lt;="&amp;M$3)-$F3221)))</f>
        <v>#VALUE!</v>
      </c>
      <c r="N3221" s="21" t="e">
        <f>IF(OR($B3221="",N$3&lt;$D3221+Настройки!$B$7),0,MAX(0,$E3221-MAX(0,SUMIFS(Тех_Движение!$G$2:$G$5111,Тех_Движение!$D$2:$D$5111,$C3221,Тех_Движение!$B$2:$B$5111,"&lt;="&amp;N$3)-$F3221)))</f>
        <v>#VALUE!</v>
      </c>
      <c r="O3221" s="21" t="e">
        <f>IF(OR($B3221="",O$3&lt;$D3221+Настройки!$B$7),0,MAX(0,$E3221-MAX(0,SUMIFS(Тех_Движение!$G$2:$G$5111,Тех_Движение!$D$2:$D$5111,$C3221,Тех_Движение!$B$2:$B$5111,"&lt;="&amp;O$3)-$F3221)))</f>
        <v>#VALUE!</v>
      </c>
      <c r="P3221" s="21" t="e">
        <f>IF(OR($B3221="",P$3&lt;$D3221+Настройки!$B$7),0,MAX(0,$E3221-MAX(0,SUMIFS(Тех_Движение!$G$2:$G$5111,Тех_Движение!$D$2:$D$5111,$C3221,Тех_Движение!$B$2:$B$5111,"&lt;="&amp;P$3)-$F3221)))</f>
        <v>#VALUE!</v>
      </c>
      <c r="Q3221" s="21" t="e">
        <f>IF(OR($B3221="",Q$3&lt;$D3221+Настройки!$B$7),0,MAX(0,$E3221-MAX(0,SUMIFS(Тех_Движение!$G$2:$G$5111,Тех_Движение!$D$2:$D$5111,$C3221,Тех_Движение!$B$2:$B$5111,"&lt;="&amp;Q$3)-$F3221)))</f>
        <v>#VALUE!</v>
      </c>
      <c r="R3221" s="21" t="str">
        <f t="shared" si="151"/>
        <v/>
      </c>
      <c r="S3221" s="23" t="str">
        <f>IF($B3221="","",VLOOKUP($C3221,Настройки!$A$11:$L$17,9,FALSE))</f>
        <v/>
      </c>
      <c r="T3221" s="23" t="str">
        <f t="shared" si="152"/>
        <v/>
      </c>
    </row>
    <row r="3222" spans="1:20" x14ac:dyDescent="0.3">
      <c r="A3222" s="20">
        <f>Тех_Движение!$A$3219</f>
        <v>3218</v>
      </c>
      <c r="B3222" s="20" t="str">
        <f>IF(Тех_Движение!$F$3219&gt;0,Тех_Движение!$I$3219,"")</f>
        <v/>
      </c>
      <c r="C3222" s="20" t="str">
        <f>IF($B3222="","",Тех_Движение!$D$3219)</f>
        <v/>
      </c>
      <c r="D3222" s="9" t="str">
        <f>IF($B3222="","",Тех_Движение!$B$3219)</f>
        <v/>
      </c>
      <c r="E3222" s="21" t="str">
        <f>IF($B3222="","",Тех_Движение!$F$3219)</f>
        <v/>
      </c>
      <c r="F3222" s="21" t="str">
        <f>IF($B3222="","",SUMIFS($E$5:$E3221,$C$5:$C3221,$C3222))</f>
        <v/>
      </c>
      <c r="G3222" s="21" t="str">
        <f>IF($B3222="","",MAX(0,$E3222-MAX(0,SUMIFS(Тех_Движение!$G$2:$G$5111,Тех_Движение!$D$2:$D$5111,$C3222,Тех_Движение!$B$2:$B$5111,"&lt;="&amp;Настройки!$B$5-1)-$F3222)))</f>
        <v/>
      </c>
      <c r="H3222" s="21" t="str">
        <f>IF($B3222="","",IF(AND($D3222&gt;=Настройки!$B$5,$D3222&lt;=Настройки!$B$6),$E3222,0))</f>
        <v/>
      </c>
      <c r="I3222" s="21" t="str">
        <f t="shared" si="150"/>
        <v/>
      </c>
      <c r="J3222" s="21" t="str">
        <f>IF($B3222="","",MAX(0,$E3222-MAX(0,SUMIFS(Тех_Движение!$G$2:$G$5111,Тех_Движение!$D$2:$D$5111,$C3222,Тех_Движение!$B$2:$B$5111,"&lt;="&amp;Настройки!$B$6)-$F3222)))</f>
        <v/>
      </c>
      <c r="K3222" s="21" t="e">
        <f>IF(OR($B3222="",K$3&lt;$D3222+Настройки!$B$7),0,MAX(0,$E3222-MAX(0,SUMIFS(Тех_Движение!$G$2:$G$5111,Тех_Движение!$D$2:$D$5111,$C3222,Тех_Движение!$B$2:$B$5111,"&lt;="&amp;K$3)-$F3222)))</f>
        <v>#VALUE!</v>
      </c>
      <c r="L3222" s="21" t="e">
        <f>IF(OR($B3222="",L$3&lt;$D3222+Настройки!$B$7),0,MAX(0,$E3222-MAX(0,SUMIFS(Тех_Движение!$G$2:$G$5111,Тех_Движение!$D$2:$D$5111,$C3222,Тех_Движение!$B$2:$B$5111,"&lt;="&amp;L$3)-$F3222)))</f>
        <v>#VALUE!</v>
      </c>
      <c r="M3222" s="21" t="e">
        <f>IF(OR($B3222="",M$3&lt;$D3222+Настройки!$B$7),0,MAX(0,$E3222-MAX(0,SUMIFS(Тех_Движение!$G$2:$G$5111,Тех_Движение!$D$2:$D$5111,$C3222,Тех_Движение!$B$2:$B$5111,"&lt;="&amp;M$3)-$F3222)))</f>
        <v>#VALUE!</v>
      </c>
      <c r="N3222" s="21" t="e">
        <f>IF(OR($B3222="",N$3&lt;$D3222+Настройки!$B$7),0,MAX(0,$E3222-MAX(0,SUMIFS(Тех_Движение!$G$2:$G$5111,Тех_Движение!$D$2:$D$5111,$C3222,Тех_Движение!$B$2:$B$5111,"&lt;="&amp;N$3)-$F3222)))</f>
        <v>#VALUE!</v>
      </c>
      <c r="O3222" s="21" t="e">
        <f>IF(OR($B3222="",O$3&lt;$D3222+Настройки!$B$7),0,MAX(0,$E3222-MAX(0,SUMIFS(Тех_Движение!$G$2:$G$5111,Тех_Движение!$D$2:$D$5111,$C3222,Тех_Движение!$B$2:$B$5111,"&lt;="&amp;O$3)-$F3222)))</f>
        <v>#VALUE!</v>
      </c>
      <c r="P3222" s="21" t="e">
        <f>IF(OR($B3222="",P$3&lt;$D3222+Настройки!$B$7),0,MAX(0,$E3222-MAX(0,SUMIFS(Тех_Движение!$G$2:$G$5111,Тех_Движение!$D$2:$D$5111,$C3222,Тех_Движение!$B$2:$B$5111,"&lt;="&amp;P$3)-$F3222)))</f>
        <v>#VALUE!</v>
      </c>
      <c r="Q3222" s="21" t="e">
        <f>IF(OR($B3222="",Q$3&lt;$D3222+Настройки!$B$7),0,MAX(0,$E3222-MAX(0,SUMIFS(Тех_Движение!$G$2:$G$5111,Тех_Движение!$D$2:$D$5111,$C3222,Тех_Движение!$B$2:$B$5111,"&lt;="&amp;Q$3)-$F3222)))</f>
        <v>#VALUE!</v>
      </c>
      <c r="R3222" s="21" t="str">
        <f t="shared" si="151"/>
        <v/>
      </c>
      <c r="S3222" s="23" t="str">
        <f>IF($B3222="","",VLOOKUP($C3222,Настройки!$A$11:$L$17,9,FALSE))</f>
        <v/>
      </c>
      <c r="T3222" s="23" t="str">
        <f t="shared" si="152"/>
        <v/>
      </c>
    </row>
    <row r="3223" spans="1:20" x14ac:dyDescent="0.3">
      <c r="A3223" s="20">
        <f>Тех_Движение!$A$3220</f>
        <v>3219</v>
      </c>
      <c r="B3223" s="20" t="str">
        <f>IF(Тех_Движение!$F$3220&gt;0,Тех_Движение!$I$3220,"")</f>
        <v/>
      </c>
      <c r="C3223" s="20" t="str">
        <f>IF($B3223="","",Тех_Движение!$D$3220)</f>
        <v/>
      </c>
      <c r="D3223" s="9" t="str">
        <f>IF($B3223="","",Тех_Движение!$B$3220)</f>
        <v/>
      </c>
      <c r="E3223" s="21" t="str">
        <f>IF($B3223="","",Тех_Движение!$F$3220)</f>
        <v/>
      </c>
      <c r="F3223" s="21" t="str">
        <f>IF($B3223="","",SUMIFS($E$5:$E3222,$C$5:$C3222,$C3223))</f>
        <v/>
      </c>
      <c r="G3223" s="21" t="str">
        <f>IF($B3223="","",MAX(0,$E3223-MAX(0,SUMIFS(Тех_Движение!$G$2:$G$5111,Тех_Движение!$D$2:$D$5111,$C3223,Тех_Движение!$B$2:$B$5111,"&lt;="&amp;Настройки!$B$5-1)-$F3223)))</f>
        <v/>
      </c>
      <c r="H3223" s="21" t="str">
        <f>IF($B3223="","",IF(AND($D3223&gt;=Настройки!$B$5,$D3223&lt;=Настройки!$B$6),$E3223,0))</f>
        <v/>
      </c>
      <c r="I3223" s="21" t="str">
        <f t="shared" si="150"/>
        <v/>
      </c>
      <c r="J3223" s="21" t="str">
        <f>IF($B3223="","",MAX(0,$E3223-MAX(0,SUMIFS(Тех_Движение!$G$2:$G$5111,Тех_Движение!$D$2:$D$5111,$C3223,Тех_Движение!$B$2:$B$5111,"&lt;="&amp;Настройки!$B$6)-$F3223)))</f>
        <v/>
      </c>
      <c r="K3223" s="21" t="e">
        <f>IF(OR($B3223="",K$3&lt;$D3223+Настройки!$B$7),0,MAX(0,$E3223-MAX(0,SUMIFS(Тех_Движение!$G$2:$G$5111,Тех_Движение!$D$2:$D$5111,$C3223,Тех_Движение!$B$2:$B$5111,"&lt;="&amp;K$3)-$F3223)))</f>
        <v>#VALUE!</v>
      </c>
      <c r="L3223" s="21" t="e">
        <f>IF(OR($B3223="",L$3&lt;$D3223+Настройки!$B$7),0,MAX(0,$E3223-MAX(0,SUMIFS(Тех_Движение!$G$2:$G$5111,Тех_Движение!$D$2:$D$5111,$C3223,Тех_Движение!$B$2:$B$5111,"&lt;="&amp;L$3)-$F3223)))</f>
        <v>#VALUE!</v>
      </c>
      <c r="M3223" s="21" t="e">
        <f>IF(OR($B3223="",M$3&lt;$D3223+Настройки!$B$7),0,MAX(0,$E3223-MAX(0,SUMIFS(Тех_Движение!$G$2:$G$5111,Тех_Движение!$D$2:$D$5111,$C3223,Тех_Движение!$B$2:$B$5111,"&lt;="&amp;M$3)-$F3223)))</f>
        <v>#VALUE!</v>
      </c>
      <c r="N3223" s="21" t="e">
        <f>IF(OR($B3223="",N$3&lt;$D3223+Настройки!$B$7),0,MAX(0,$E3223-MAX(0,SUMIFS(Тех_Движение!$G$2:$G$5111,Тех_Движение!$D$2:$D$5111,$C3223,Тех_Движение!$B$2:$B$5111,"&lt;="&amp;N$3)-$F3223)))</f>
        <v>#VALUE!</v>
      </c>
      <c r="O3223" s="21" t="e">
        <f>IF(OR($B3223="",O$3&lt;$D3223+Настройки!$B$7),0,MAX(0,$E3223-MAX(0,SUMIFS(Тех_Движение!$G$2:$G$5111,Тех_Движение!$D$2:$D$5111,$C3223,Тех_Движение!$B$2:$B$5111,"&lt;="&amp;O$3)-$F3223)))</f>
        <v>#VALUE!</v>
      </c>
      <c r="P3223" s="21" t="e">
        <f>IF(OR($B3223="",P$3&lt;$D3223+Настройки!$B$7),0,MAX(0,$E3223-MAX(0,SUMIFS(Тех_Движение!$G$2:$G$5111,Тех_Движение!$D$2:$D$5111,$C3223,Тех_Движение!$B$2:$B$5111,"&lt;="&amp;P$3)-$F3223)))</f>
        <v>#VALUE!</v>
      </c>
      <c r="Q3223" s="21" t="e">
        <f>IF(OR($B3223="",Q$3&lt;$D3223+Настройки!$B$7),0,MAX(0,$E3223-MAX(0,SUMIFS(Тех_Движение!$G$2:$G$5111,Тех_Движение!$D$2:$D$5111,$C3223,Тех_Движение!$B$2:$B$5111,"&lt;="&amp;Q$3)-$F3223)))</f>
        <v>#VALUE!</v>
      </c>
      <c r="R3223" s="21" t="str">
        <f t="shared" si="151"/>
        <v/>
      </c>
      <c r="S3223" s="23" t="str">
        <f>IF($B3223="","",VLOOKUP($C3223,Настройки!$A$11:$L$17,9,FALSE))</f>
        <v/>
      </c>
      <c r="T3223" s="23" t="str">
        <f t="shared" si="152"/>
        <v/>
      </c>
    </row>
    <row r="3224" spans="1:20" x14ac:dyDescent="0.3">
      <c r="A3224" s="20">
        <f>Тех_Движение!$A$3221</f>
        <v>3220</v>
      </c>
      <c r="B3224" s="20" t="str">
        <f>IF(Тех_Движение!$F$3221&gt;0,Тех_Движение!$I$3221,"")</f>
        <v/>
      </c>
      <c r="C3224" s="20" t="str">
        <f>IF($B3224="","",Тех_Движение!$D$3221)</f>
        <v/>
      </c>
      <c r="D3224" s="9" t="str">
        <f>IF($B3224="","",Тех_Движение!$B$3221)</f>
        <v/>
      </c>
      <c r="E3224" s="21" t="str">
        <f>IF($B3224="","",Тех_Движение!$F$3221)</f>
        <v/>
      </c>
      <c r="F3224" s="21" t="str">
        <f>IF($B3224="","",SUMIFS($E$5:$E3223,$C$5:$C3223,$C3224))</f>
        <v/>
      </c>
      <c r="G3224" s="21" t="str">
        <f>IF($B3224="","",MAX(0,$E3224-MAX(0,SUMIFS(Тех_Движение!$G$2:$G$5111,Тех_Движение!$D$2:$D$5111,$C3224,Тех_Движение!$B$2:$B$5111,"&lt;="&amp;Настройки!$B$5-1)-$F3224)))</f>
        <v/>
      </c>
      <c r="H3224" s="21" t="str">
        <f>IF($B3224="","",IF(AND($D3224&gt;=Настройки!$B$5,$D3224&lt;=Настройки!$B$6),$E3224,0))</f>
        <v/>
      </c>
      <c r="I3224" s="21" t="str">
        <f t="shared" si="150"/>
        <v/>
      </c>
      <c r="J3224" s="21" t="str">
        <f>IF($B3224="","",MAX(0,$E3224-MAX(0,SUMIFS(Тех_Движение!$G$2:$G$5111,Тех_Движение!$D$2:$D$5111,$C3224,Тех_Движение!$B$2:$B$5111,"&lt;="&amp;Настройки!$B$6)-$F3224)))</f>
        <v/>
      </c>
      <c r="K3224" s="21" t="e">
        <f>IF(OR($B3224="",K$3&lt;$D3224+Настройки!$B$7),0,MAX(0,$E3224-MAX(0,SUMIFS(Тех_Движение!$G$2:$G$5111,Тех_Движение!$D$2:$D$5111,$C3224,Тех_Движение!$B$2:$B$5111,"&lt;="&amp;K$3)-$F3224)))</f>
        <v>#VALUE!</v>
      </c>
      <c r="L3224" s="21" t="e">
        <f>IF(OR($B3224="",L$3&lt;$D3224+Настройки!$B$7),0,MAX(0,$E3224-MAX(0,SUMIFS(Тех_Движение!$G$2:$G$5111,Тех_Движение!$D$2:$D$5111,$C3224,Тех_Движение!$B$2:$B$5111,"&lt;="&amp;L$3)-$F3224)))</f>
        <v>#VALUE!</v>
      </c>
      <c r="M3224" s="21" t="e">
        <f>IF(OR($B3224="",M$3&lt;$D3224+Настройки!$B$7),0,MAX(0,$E3224-MAX(0,SUMIFS(Тех_Движение!$G$2:$G$5111,Тех_Движение!$D$2:$D$5111,$C3224,Тех_Движение!$B$2:$B$5111,"&lt;="&amp;M$3)-$F3224)))</f>
        <v>#VALUE!</v>
      </c>
      <c r="N3224" s="21" t="e">
        <f>IF(OR($B3224="",N$3&lt;$D3224+Настройки!$B$7),0,MAX(0,$E3224-MAX(0,SUMIFS(Тех_Движение!$G$2:$G$5111,Тех_Движение!$D$2:$D$5111,$C3224,Тех_Движение!$B$2:$B$5111,"&lt;="&amp;N$3)-$F3224)))</f>
        <v>#VALUE!</v>
      </c>
      <c r="O3224" s="21" t="e">
        <f>IF(OR($B3224="",O$3&lt;$D3224+Настройки!$B$7),0,MAX(0,$E3224-MAX(0,SUMIFS(Тех_Движение!$G$2:$G$5111,Тех_Движение!$D$2:$D$5111,$C3224,Тех_Движение!$B$2:$B$5111,"&lt;="&amp;O$3)-$F3224)))</f>
        <v>#VALUE!</v>
      </c>
      <c r="P3224" s="21" t="e">
        <f>IF(OR($B3224="",P$3&lt;$D3224+Настройки!$B$7),0,MAX(0,$E3224-MAX(0,SUMIFS(Тех_Движение!$G$2:$G$5111,Тех_Движение!$D$2:$D$5111,$C3224,Тех_Движение!$B$2:$B$5111,"&lt;="&amp;P$3)-$F3224)))</f>
        <v>#VALUE!</v>
      </c>
      <c r="Q3224" s="21" t="e">
        <f>IF(OR($B3224="",Q$3&lt;$D3224+Настройки!$B$7),0,MAX(0,$E3224-MAX(0,SUMIFS(Тех_Движение!$G$2:$G$5111,Тех_Движение!$D$2:$D$5111,$C3224,Тех_Движение!$B$2:$B$5111,"&lt;="&amp;Q$3)-$F3224)))</f>
        <v>#VALUE!</v>
      </c>
      <c r="R3224" s="21" t="str">
        <f t="shared" si="151"/>
        <v/>
      </c>
      <c r="S3224" s="23" t="str">
        <f>IF($B3224="","",VLOOKUP($C3224,Настройки!$A$11:$L$17,9,FALSE))</f>
        <v/>
      </c>
      <c r="T3224" s="23" t="str">
        <f t="shared" si="152"/>
        <v/>
      </c>
    </row>
    <row r="3225" spans="1:20" x14ac:dyDescent="0.3">
      <c r="A3225" s="20">
        <f>Тех_Движение!$A$3222</f>
        <v>3221</v>
      </c>
      <c r="B3225" s="20" t="str">
        <f>IF(Тех_Движение!$F$3222&gt;0,Тех_Движение!$I$3222,"")</f>
        <v/>
      </c>
      <c r="C3225" s="20" t="str">
        <f>IF($B3225="","",Тех_Движение!$D$3222)</f>
        <v/>
      </c>
      <c r="D3225" s="9" t="str">
        <f>IF($B3225="","",Тех_Движение!$B$3222)</f>
        <v/>
      </c>
      <c r="E3225" s="21" t="str">
        <f>IF($B3225="","",Тех_Движение!$F$3222)</f>
        <v/>
      </c>
      <c r="F3225" s="21" t="str">
        <f>IF($B3225="","",SUMIFS($E$5:$E3224,$C$5:$C3224,$C3225))</f>
        <v/>
      </c>
      <c r="G3225" s="21" t="str">
        <f>IF($B3225="","",MAX(0,$E3225-MAX(0,SUMIFS(Тех_Движение!$G$2:$G$5111,Тех_Движение!$D$2:$D$5111,$C3225,Тех_Движение!$B$2:$B$5111,"&lt;="&amp;Настройки!$B$5-1)-$F3225)))</f>
        <v/>
      </c>
      <c r="H3225" s="21" t="str">
        <f>IF($B3225="","",IF(AND($D3225&gt;=Настройки!$B$5,$D3225&lt;=Настройки!$B$6),$E3225,0))</f>
        <v/>
      </c>
      <c r="I3225" s="21" t="str">
        <f t="shared" si="150"/>
        <v/>
      </c>
      <c r="J3225" s="21" t="str">
        <f>IF($B3225="","",MAX(0,$E3225-MAX(0,SUMIFS(Тех_Движение!$G$2:$G$5111,Тех_Движение!$D$2:$D$5111,$C3225,Тех_Движение!$B$2:$B$5111,"&lt;="&amp;Настройки!$B$6)-$F3225)))</f>
        <v/>
      </c>
      <c r="K3225" s="21" t="e">
        <f>IF(OR($B3225="",K$3&lt;$D3225+Настройки!$B$7),0,MAX(0,$E3225-MAX(0,SUMIFS(Тех_Движение!$G$2:$G$5111,Тех_Движение!$D$2:$D$5111,$C3225,Тех_Движение!$B$2:$B$5111,"&lt;="&amp;K$3)-$F3225)))</f>
        <v>#VALUE!</v>
      </c>
      <c r="L3225" s="21" t="e">
        <f>IF(OR($B3225="",L$3&lt;$D3225+Настройки!$B$7),0,MAX(0,$E3225-MAX(0,SUMIFS(Тех_Движение!$G$2:$G$5111,Тех_Движение!$D$2:$D$5111,$C3225,Тех_Движение!$B$2:$B$5111,"&lt;="&amp;L$3)-$F3225)))</f>
        <v>#VALUE!</v>
      </c>
      <c r="M3225" s="21" t="e">
        <f>IF(OR($B3225="",M$3&lt;$D3225+Настройки!$B$7),0,MAX(0,$E3225-MAX(0,SUMIFS(Тех_Движение!$G$2:$G$5111,Тех_Движение!$D$2:$D$5111,$C3225,Тех_Движение!$B$2:$B$5111,"&lt;="&amp;M$3)-$F3225)))</f>
        <v>#VALUE!</v>
      </c>
      <c r="N3225" s="21" t="e">
        <f>IF(OR($B3225="",N$3&lt;$D3225+Настройки!$B$7),0,MAX(0,$E3225-MAX(0,SUMIFS(Тех_Движение!$G$2:$G$5111,Тех_Движение!$D$2:$D$5111,$C3225,Тех_Движение!$B$2:$B$5111,"&lt;="&amp;N$3)-$F3225)))</f>
        <v>#VALUE!</v>
      </c>
      <c r="O3225" s="21" t="e">
        <f>IF(OR($B3225="",O$3&lt;$D3225+Настройки!$B$7),0,MAX(0,$E3225-MAX(0,SUMIFS(Тех_Движение!$G$2:$G$5111,Тех_Движение!$D$2:$D$5111,$C3225,Тех_Движение!$B$2:$B$5111,"&lt;="&amp;O$3)-$F3225)))</f>
        <v>#VALUE!</v>
      </c>
      <c r="P3225" s="21" t="e">
        <f>IF(OR($B3225="",P$3&lt;$D3225+Настройки!$B$7),0,MAX(0,$E3225-MAX(0,SUMIFS(Тех_Движение!$G$2:$G$5111,Тех_Движение!$D$2:$D$5111,$C3225,Тех_Движение!$B$2:$B$5111,"&lt;="&amp;P$3)-$F3225)))</f>
        <v>#VALUE!</v>
      </c>
      <c r="Q3225" s="21" t="e">
        <f>IF(OR($B3225="",Q$3&lt;$D3225+Настройки!$B$7),0,MAX(0,$E3225-MAX(0,SUMIFS(Тех_Движение!$G$2:$G$5111,Тех_Движение!$D$2:$D$5111,$C3225,Тех_Движение!$B$2:$B$5111,"&lt;="&amp;Q$3)-$F3225)))</f>
        <v>#VALUE!</v>
      </c>
      <c r="R3225" s="21" t="str">
        <f t="shared" si="151"/>
        <v/>
      </c>
      <c r="S3225" s="23" t="str">
        <f>IF($B3225="","",VLOOKUP($C3225,Настройки!$A$11:$L$17,9,FALSE))</f>
        <v/>
      </c>
      <c r="T3225" s="23" t="str">
        <f t="shared" si="152"/>
        <v/>
      </c>
    </row>
    <row r="3226" spans="1:20" x14ac:dyDescent="0.3">
      <c r="A3226" s="20">
        <f>Тех_Движение!$A$3223</f>
        <v>3222</v>
      </c>
      <c r="B3226" s="20" t="str">
        <f>IF(Тех_Движение!$F$3223&gt;0,Тех_Движение!$I$3223,"")</f>
        <v/>
      </c>
      <c r="C3226" s="20" t="str">
        <f>IF($B3226="","",Тех_Движение!$D$3223)</f>
        <v/>
      </c>
      <c r="D3226" s="9" t="str">
        <f>IF($B3226="","",Тех_Движение!$B$3223)</f>
        <v/>
      </c>
      <c r="E3226" s="21" t="str">
        <f>IF($B3226="","",Тех_Движение!$F$3223)</f>
        <v/>
      </c>
      <c r="F3226" s="21" t="str">
        <f>IF($B3226="","",SUMIFS($E$5:$E3225,$C$5:$C3225,$C3226))</f>
        <v/>
      </c>
      <c r="G3226" s="21" t="str">
        <f>IF($B3226="","",MAX(0,$E3226-MAX(0,SUMIFS(Тех_Движение!$G$2:$G$5111,Тех_Движение!$D$2:$D$5111,$C3226,Тех_Движение!$B$2:$B$5111,"&lt;="&amp;Настройки!$B$5-1)-$F3226)))</f>
        <v/>
      </c>
      <c r="H3226" s="21" t="str">
        <f>IF($B3226="","",IF(AND($D3226&gt;=Настройки!$B$5,$D3226&lt;=Настройки!$B$6),$E3226,0))</f>
        <v/>
      </c>
      <c r="I3226" s="21" t="str">
        <f t="shared" si="150"/>
        <v/>
      </c>
      <c r="J3226" s="21" t="str">
        <f>IF($B3226="","",MAX(0,$E3226-MAX(0,SUMIFS(Тех_Движение!$G$2:$G$5111,Тех_Движение!$D$2:$D$5111,$C3226,Тех_Движение!$B$2:$B$5111,"&lt;="&amp;Настройки!$B$6)-$F3226)))</f>
        <v/>
      </c>
      <c r="K3226" s="21" t="e">
        <f>IF(OR($B3226="",K$3&lt;$D3226+Настройки!$B$7),0,MAX(0,$E3226-MAX(0,SUMIFS(Тех_Движение!$G$2:$G$5111,Тех_Движение!$D$2:$D$5111,$C3226,Тех_Движение!$B$2:$B$5111,"&lt;="&amp;K$3)-$F3226)))</f>
        <v>#VALUE!</v>
      </c>
      <c r="L3226" s="21" t="e">
        <f>IF(OR($B3226="",L$3&lt;$D3226+Настройки!$B$7),0,MAX(0,$E3226-MAX(0,SUMIFS(Тех_Движение!$G$2:$G$5111,Тех_Движение!$D$2:$D$5111,$C3226,Тех_Движение!$B$2:$B$5111,"&lt;="&amp;L$3)-$F3226)))</f>
        <v>#VALUE!</v>
      </c>
      <c r="M3226" s="21" t="e">
        <f>IF(OR($B3226="",M$3&lt;$D3226+Настройки!$B$7),0,MAX(0,$E3226-MAX(0,SUMIFS(Тех_Движение!$G$2:$G$5111,Тех_Движение!$D$2:$D$5111,$C3226,Тех_Движение!$B$2:$B$5111,"&lt;="&amp;M$3)-$F3226)))</f>
        <v>#VALUE!</v>
      </c>
      <c r="N3226" s="21" t="e">
        <f>IF(OR($B3226="",N$3&lt;$D3226+Настройки!$B$7),0,MAX(0,$E3226-MAX(0,SUMIFS(Тех_Движение!$G$2:$G$5111,Тех_Движение!$D$2:$D$5111,$C3226,Тех_Движение!$B$2:$B$5111,"&lt;="&amp;N$3)-$F3226)))</f>
        <v>#VALUE!</v>
      </c>
      <c r="O3226" s="21" t="e">
        <f>IF(OR($B3226="",O$3&lt;$D3226+Настройки!$B$7),0,MAX(0,$E3226-MAX(0,SUMIFS(Тех_Движение!$G$2:$G$5111,Тех_Движение!$D$2:$D$5111,$C3226,Тех_Движение!$B$2:$B$5111,"&lt;="&amp;O$3)-$F3226)))</f>
        <v>#VALUE!</v>
      </c>
      <c r="P3226" s="21" t="e">
        <f>IF(OR($B3226="",P$3&lt;$D3226+Настройки!$B$7),0,MAX(0,$E3226-MAX(0,SUMIFS(Тех_Движение!$G$2:$G$5111,Тех_Движение!$D$2:$D$5111,$C3226,Тех_Движение!$B$2:$B$5111,"&lt;="&amp;P$3)-$F3226)))</f>
        <v>#VALUE!</v>
      </c>
      <c r="Q3226" s="21" t="e">
        <f>IF(OR($B3226="",Q$3&lt;$D3226+Настройки!$B$7),0,MAX(0,$E3226-MAX(0,SUMIFS(Тех_Движение!$G$2:$G$5111,Тех_Движение!$D$2:$D$5111,$C3226,Тех_Движение!$B$2:$B$5111,"&lt;="&amp;Q$3)-$F3226)))</f>
        <v>#VALUE!</v>
      </c>
      <c r="R3226" s="21" t="str">
        <f t="shared" si="151"/>
        <v/>
      </c>
      <c r="S3226" s="23" t="str">
        <f>IF($B3226="","",VLOOKUP($C3226,Настройки!$A$11:$L$17,9,FALSE))</f>
        <v/>
      </c>
      <c r="T3226" s="23" t="str">
        <f t="shared" si="152"/>
        <v/>
      </c>
    </row>
    <row r="3227" spans="1:20" x14ac:dyDescent="0.3">
      <c r="A3227" s="20">
        <f>Тех_Движение!$A$3224</f>
        <v>3223</v>
      </c>
      <c r="B3227" s="20" t="str">
        <f>IF(Тех_Движение!$F$3224&gt;0,Тех_Движение!$I$3224,"")</f>
        <v/>
      </c>
      <c r="C3227" s="20" t="str">
        <f>IF($B3227="","",Тех_Движение!$D$3224)</f>
        <v/>
      </c>
      <c r="D3227" s="9" t="str">
        <f>IF($B3227="","",Тех_Движение!$B$3224)</f>
        <v/>
      </c>
      <c r="E3227" s="21" t="str">
        <f>IF($B3227="","",Тех_Движение!$F$3224)</f>
        <v/>
      </c>
      <c r="F3227" s="21" t="str">
        <f>IF($B3227="","",SUMIFS($E$5:$E3226,$C$5:$C3226,$C3227))</f>
        <v/>
      </c>
      <c r="G3227" s="21" t="str">
        <f>IF($B3227="","",MAX(0,$E3227-MAX(0,SUMIFS(Тех_Движение!$G$2:$G$5111,Тех_Движение!$D$2:$D$5111,$C3227,Тех_Движение!$B$2:$B$5111,"&lt;="&amp;Настройки!$B$5-1)-$F3227)))</f>
        <v/>
      </c>
      <c r="H3227" s="21" t="str">
        <f>IF($B3227="","",IF(AND($D3227&gt;=Настройки!$B$5,$D3227&lt;=Настройки!$B$6),$E3227,0))</f>
        <v/>
      </c>
      <c r="I3227" s="21" t="str">
        <f t="shared" si="150"/>
        <v/>
      </c>
      <c r="J3227" s="21" t="str">
        <f>IF($B3227="","",MAX(0,$E3227-MAX(0,SUMIFS(Тех_Движение!$G$2:$G$5111,Тех_Движение!$D$2:$D$5111,$C3227,Тех_Движение!$B$2:$B$5111,"&lt;="&amp;Настройки!$B$6)-$F3227)))</f>
        <v/>
      </c>
      <c r="K3227" s="21" t="e">
        <f>IF(OR($B3227="",K$3&lt;$D3227+Настройки!$B$7),0,MAX(0,$E3227-MAX(0,SUMIFS(Тех_Движение!$G$2:$G$5111,Тех_Движение!$D$2:$D$5111,$C3227,Тех_Движение!$B$2:$B$5111,"&lt;="&amp;K$3)-$F3227)))</f>
        <v>#VALUE!</v>
      </c>
      <c r="L3227" s="21" t="e">
        <f>IF(OR($B3227="",L$3&lt;$D3227+Настройки!$B$7),0,MAX(0,$E3227-MAX(0,SUMIFS(Тех_Движение!$G$2:$G$5111,Тех_Движение!$D$2:$D$5111,$C3227,Тех_Движение!$B$2:$B$5111,"&lt;="&amp;L$3)-$F3227)))</f>
        <v>#VALUE!</v>
      </c>
      <c r="M3227" s="21" t="e">
        <f>IF(OR($B3227="",M$3&lt;$D3227+Настройки!$B$7),0,MAX(0,$E3227-MAX(0,SUMIFS(Тех_Движение!$G$2:$G$5111,Тех_Движение!$D$2:$D$5111,$C3227,Тех_Движение!$B$2:$B$5111,"&lt;="&amp;M$3)-$F3227)))</f>
        <v>#VALUE!</v>
      </c>
      <c r="N3227" s="21" t="e">
        <f>IF(OR($B3227="",N$3&lt;$D3227+Настройки!$B$7),0,MAX(0,$E3227-MAX(0,SUMIFS(Тех_Движение!$G$2:$G$5111,Тех_Движение!$D$2:$D$5111,$C3227,Тех_Движение!$B$2:$B$5111,"&lt;="&amp;N$3)-$F3227)))</f>
        <v>#VALUE!</v>
      </c>
      <c r="O3227" s="21" t="e">
        <f>IF(OR($B3227="",O$3&lt;$D3227+Настройки!$B$7),0,MAX(0,$E3227-MAX(0,SUMIFS(Тех_Движение!$G$2:$G$5111,Тех_Движение!$D$2:$D$5111,$C3227,Тех_Движение!$B$2:$B$5111,"&lt;="&amp;O$3)-$F3227)))</f>
        <v>#VALUE!</v>
      </c>
      <c r="P3227" s="21" t="e">
        <f>IF(OR($B3227="",P$3&lt;$D3227+Настройки!$B$7),0,MAX(0,$E3227-MAX(0,SUMIFS(Тех_Движение!$G$2:$G$5111,Тех_Движение!$D$2:$D$5111,$C3227,Тех_Движение!$B$2:$B$5111,"&lt;="&amp;P$3)-$F3227)))</f>
        <v>#VALUE!</v>
      </c>
      <c r="Q3227" s="21" t="e">
        <f>IF(OR($B3227="",Q$3&lt;$D3227+Настройки!$B$7),0,MAX(0,$E3227-MAX(0,SUMIFS(Тех_Движение!$G$2:$G$5111,Тех_Движение!$D$2:$D$5111,$C3227,Тех_Движение!$B$2:$B$5111,"&lt;="&amp;Q$3)-$F3227)))</f>
        <v>#VALUE!</v>
      </c>
      <c r="R3227" s="21" t="str">
        <f t="shared" si="151"/>
        <v/>
      </c>
      <c r="S3227" s="23" t="str">
        <f>IF($B3227="","",VLOOKUP($C3227,Настройки!$A$11:$L$17,9,FALSE))</f>
        <v/>
      </c>
      <c r="T3227" s="23" t="str">
        <f t="shared" si="152"/>
        <v/>
      </c>
    </row>
    <row r="3228" spans="1:20" x14ac:dyDescent="0.3">
      <c r="A3228" s="20">
        <f>Тех_Движение!$A$3225</f>
        <v>3224</v>
      </c>
      <c r="B3228" s="20" t="str">
        <f>IF(Тех_Движение!$F$3225&gt;0,Тех_Движение!$I$3225,"")</f>
        <v/>
      </c>
      <c r="C3228" s="20" t="str">
        <f>IF($B3228="","",Тех_Движение!$D$3225)</f>
        <v/>
      </c>
      <c r="D3228" s="9" t="str">
        <f>IF($B3228="","",Тех_Движение!$B$3225)</f>
        <v/>
      </c>
      <c r="E3228" s="21" t="str">
        <f>IF($B3228="","",Тех_Движение!$F$3225)</f>
        <v/>
      </c>
      <c r="F3228" s="21" t="str">
        <f>IF($B3228="","",SUMIFS($E$5:$E3227,$C$5:$C3227,$C3228))</f>
        <v/>
      </c>
      <c r="G3228" s="21" t="str">
        <f>IF($B3228="","",MAX(0,$E3228-MAX(0,SUMIFS(Тех_Движение!$G$2:$G$5111,Тех_Движение!$D$2:$D$5111,$C3228,Тех_Движение!$B$2:$B$5111,"&lt;="&amp;Настройки!$B$5-1)-$F3228)))</f>
        <v/>
      </c>
      <c r="H3228" s="21" t="str">
        <f>IF($B3228="","",IF(AND($D3228&gt;=Настройки!$B$5,$D3228&lt;=Настройки!$B$6),$E3228,0))</f>
        <v/>
      </c>
      <c r="I3228" s="21" t="str">
        <f t="shared" si="150"/>
        <v/>
      </c>
      <c r="J3228" s="21" t="str">
        <f>IF($B3228="","",MAX(0,$E3228-MAX(0,SUMIFS(Тех_Движение!$G$2:$G$5111,Тех_Движение!$D$2:$D$5111,$C3228,Тех_Движение!$B$2:$B$5111,"&lt;="&amp;Настройки!$B$6)-$F3228)))</f>
        <v/>
      </c>
      <c r="K3228" s="21" t="e">
        <f>IF(OR($B3228="",K$3&lt;$D3228+Настройки!$B$7),0,MAX(0,$E3228-MAX(0,SUMIFS(Тех_Движение!$G$2:$G$5111,Тех_Движение!$D$2:$D$5111,$C3228,Тех_Движение!$B$2:$B$5111,"&lt;="&amp;K$3)-$F3228)))</f>
        <v>#VALUE!</v>
      </c>
      <c r="L3228" s="21" t="e">
        <f>IF(OR($B3228="",L$3&lt;$D3228+Настройки!$B$7),0,MAX(0,$E3228-MAX(0,SUMIFS(Тех_Движение!$G$2:$G$5111,Тех_Движение!$D$2:$D$5111,$C3228,Тех_Движение!$B$2:$B$5111,"&lt;="&amp;L$3)-$F3228)))</f>
        <v>#VALUE!</v>
      </c>
      <c r="M3228" s="21" t="e">
        <f>IF(OR($B3228="",M$3&lt;$D3228+Настройки!$B$7),0,MAX(0,$E3228-MAX(0,SUMIFS(Тех_Движение!$G$2:$G$5111,Тех_Движение!$D$2:$D$5111,$C3228,Тех_Движение!$B$2:$B$5111,"&lt;="&amp;M$3)-$F3228)))</f>
        <v>#VALUE!</v>
      </c>
      <c r="N3228" s="21" t="e">
        <f>IF(OR($B3228="",N$3&lt;$D3228+Настройки!$B$7),0,MAX(0,$E3228-MAX(0,SUMIFS(Тех_Движение!$G$2:$G$5111,Тех_Движение!$D$2:$D$5111,$C3228,Тех_Движение!$B$2:$B$5111,"&lt;="&amp;N$3)-$F3228)))</f>
        <v>#VALUE!</v>
      </c>
      <c r="O3228" s="21" t="e">
        <f>IF(OR($B3228="",O$3&lt;$D3228+Настройки!$B$7),0,MAX(0,$E3228-MAX(0,SUMIFS(Тех_Движение!$G$2:$G$5111,Тех_Движение!$D$2:$D$5111,$C3228,Тех_Движение!$B$2:$B$5111,"&lt;="&amp;O$3)-$F3228)))</f>
        <v>#VALUE!</v>
      </c>
      <c r="P3228" s="21" t="e">
        <f>IF(OR($B3228="",P$3&lt;$D3228+Настройки!$B$7),0,MAX(0,$E3228-MAX(0,SUMIFS(Тех_Движение!$G$2:$G$5111,Тех_Движение!$D$2:$D$5111,$C3228,Тех_Движение!$B$2:$B$5111,"&lt;="&amp;P$3)-$F3228)))</f>
        <v>#VALUE!</v>
      </c>
      <c r="Q3228" s="21" t="e">
        <f>IF(OR($B3228="",Q$3&lt;$D3228+Настройки!$B$7),0,MAX(0,$E3228-MAX(0,SUMIFS(Тех_Движение!$G$2:$G$5111,Тех_Движение!$D$2:$D$5111,$C3228,Тех_Движение!$B$2:$B$5111,"&lt;="&amp;Q$3)-$F3228)))</f>
        <v>#VALUE!</v>
      </c>
      <c r="R3228" s="21" t="str">
        <f t="shared" si="151"/>
        <v/>
      </c>
      <c r="S3228" s="23" t="str">
        <f>IF($B3228="","",VLOOKUP($C3228,Настройки!$A$11:$L$17,9,FALSE))</f>
        <v/>
      </c>
      <c r="T3228" s="23" t="str">
        <f t="shared" si="152"/>
        <v/>
      </c>
    </row>
    <row r="3229" spans="1:20" x14ac:dyDescent="0.3">
      <c r="A3229" s="20">
        <f>Тех_Движение!$A$3226</f>
        <v>3225</v>
      </c>
      <c r="B3229" s="20" t="str">
        <f>IF(Тех_Движение!$F$3226&gt;0,Тех_Движение!$I$3226,"")</f>
        <v/>
      </c>
      <c r="C3229" s="20" t="str">
        <f>IF($B3229="","",Тех_Движение!$D$3226)</f>
        <v/>
      </c>
      <c r="D3229" s="9" t="str">
        <f>IF($B3229="","",Тех_Движение!$B$3226)</f>
        <v/>
      </c>
      <c r="E3229" s="21" t="str">
        <f>IF($B3229="","",Тех_Движение!$F$3226)</f>
        <v/>
      </c>
      <c r="F3229" s="21" t="str">
        <f>IF($B3229="","",SUMIFS($E$5:$E3228,$C$5:$C3228,$C3229))</f>
        <v/>
      </c>
      <c r="G3229" s="21" t="str">
        <f>IF($B3229="","",MAX(0,$E3229-MAX(0,SUMIFS(Тех_Движение!$G$2:$G$5111,Тех_Движение!$D$2:$D$5111,$C3229,Тех_Движение!$B$2:$B$5111,"&lt;="&amp;Настройки!$B$5-1)-$F3229)))</f>
        <v/>
      </c>
      <c r="H3229" s="21" t="str">
        <f>IF($B3229="","",IF(AND($D3229&gt;=Настройки!$B$5,$D3229&lt;=Настройки!$B$6),$E3229,0))</f>
        <v/>
      </c>
      <c r="I3229" s="21" t="str">
        <f t="shared" si="150"/>
        <v/>
      </c>
      <c r="J3229" s="21" t="str">
        <f>IF($B3229="","",MAX(0,$E3229-MAX(0,SUMIFS(Тех_Движение!$G$2:$G$5111,Тех_Движение!$D$2:$D$5111,$C3229,Тех_Движение!$B$2:$B$5111,"&lt;="&amp;Настройки!$B$6)-$F3229)))</f>
        <v/>
      </c>
      <c r="K3229" s="21" t="e">
        <f>IF(OR($B3229="",K$3&lt;$D3229+Настройки!$B$7),0,MAX(0,$E3229-MAX(0,SUMIFS(Тех_Движение!$G$2:$G$5111,Тех_Движение!$D$2:$D$5111,$C3229,Тех_Движение!$B$2:$B$5111,"&lt;="&amp;K$3)-$F3229)))</f>
        <v>#VALUE!</v>
      </c>
      <c r="L3229" s="21" t="e">
        <f>IF(OR($B3229="",L$3&lt;$D3229+Настройки!$B$7),0,MAX(0,$E3229-MAX(0,SUMIFS(Тех_Движение!$G$2:$G$5111,Тех_Движение!$D$2:$D$5111,$C3229,Тех_Движение!$B$2:$B$5111,"&lt;="&amp;L$3)-$F3229)))</f>
        <v>#VALUE!</v>
      </c>
      <c r="M3229" s="21" t="e">
        <f>IF(OR($B3229="",M$3&lt;$D3229+Настройки!$B$7),0,MAX(0,$E3229-MAX(0,SUMIFS(Тех_Движение!$G$2:$G$5111,Тех_Движение!$D$2:$D$5111,$C3229,Тех_Движение!$B$2:$B$5111,"&lt;="&amp;M$3)-$F3229)))</f>
        <v>#VALUE!</v>
      </c>
      <c r="N3229" s="21" t="e">
        <f>IF(OR($B3229="",N$3&lt;$D3229+Настройки!$B$7),0,MAX(0,$E3229-MAX(0,SUMIFS(Тех_Движение!$G$2:$G$5111,Тех_Движение!$D$2:$D$5111,$C3229,Тех_Движение!$B$2:$B$5111,"&lt;="&amp;N$3)-$F3229)))</f>
        <v>#VALUE!</v>
      </c>
      <c r="O3229" s="21" t="e">
        <f>IF(OR($B3229="",O$3&lt;$D3229+Настройки!$B$7),0,MAX(0,$E3229-MAX(0,SUMIFS(Тех_Движение!$G$2:$G$5111,Тех_Движение!$D$2:$D$5111,$C3229,Тех_Движение!$B$2:$B$5111,"&lt;="&amp;O$3)-$F3229)))</f>
        <v>#VALUE!</v>
      </c>
      <c r="P3229" s="21" t="e">
        <f>IF(OR($B3229="",P$3&lt;$D3229+Настройки!$B$7),0,MAX(0,$E3229-MAX(0,SUMIFS(Тех_Движение!$G$2:$G$5111,Тех_Движение!$D$2:$D$5111,$C3229,Тех_Движение!$B$2:$B$5111,"&lt;="&amp;P$3)-$F3229)))</f>
        <v>#VALUE!</v>
      </c>
      <c r="Q3229" s="21" t="e">
        <f>IF(OR($B3229="",Q$3&lt;$D3229+Настройки!$B$7),0,MAX(0,$E3229-MAX(0,SUMIFS(Тех_Движение!$G$2:$G$5111,Тех_Движение!$D$2:$D$5111,$C3229,Тех_Движение!$B$2:$B$5111,"&lt;="&amp;Q$3)-$F3229)))</f>
        <v>#VALUE!</v>
      </c>
      <c r="R3229" s="21" t="str">
        <f t="shared" si="151"/>
        <v/>
      </c>
      <c r="S3229" s="23" t="str">
        <f>IF($B3229="","",VLOOKUP($C3229,Настройки!$A$11:$L$17,9,FALSE))</f>
        <v/>
      </c>
      <c r="T3229" s="23" t="str">
        <f t="shared" si="152"/>
        <v/>
      </c>
    </row>
    <row r="3230" spans="1:20" x14ac:dyDescent="0.3">
      <c r="A3230" s="20">
        <f>Тех_Движение!$A$3227</f>
        <v>3226</v>
      </c>
      <c r="B3230" s="20" t="str">
        <f>IF(Тех_Движение!$F$3227&gt;0,Тех_Движение!$I$3227,"")</f>
        <v/>
      </c>
      <c r="C3230" s="20" t="str">
        <f>IF($B3230="","",Тех_Движение!$D$3227)</f>
        <v/>
      </c>
      <c r="D3230" s="9" t="str">
        <f>IF($B3230="","",Тех_Движение!$B$3227)</f>
        <v/>
      </c>
      <c r="E3230" s="21" t="str">
        <f>IF($B3230="","",Тех_Движение!$F$3227)</f>
        <v/>
      </c>
      <c r="F3230" s="21" t="str">
        <f>IF($B3230="","",SUMIFS($E$5:$E3229,$C$5:$C3229,$C3230))</f>
        <v/>
      </c>
      <c r="G3230" s="21" t="str">
        <f>IF($B3230="","",MAX(0,$E3230-MAX(0,SUMIFS(Тех_Движение!$G$2:$G$5111,Тех_Движение!$D$2:$D$5111,$C3230,Тех_Движение!$B$2:$B$5111,"&lt;="&amp;Настройки!$B$5-1)-$F3230)))</f>
        <v/>
      </c>
      <c r="H3230" s="21" t="str">
        <f>IF($B3230="","",IF(AND($D3230&gt;=Настройки!$B$5,$D3230&lt;=Настройки!$B$6),$E3230,0))</f>
        <v/>
      </c>
      <c r="I3230" s="21" t="str">
        <f t="shared" si="150"/>
        <v/>
      </c>
      <c r="J3230" s="21" t="str">
        <f>IF($B3230="","",MAX(0,$E3230-MAX(0,SUMIFS(Тех_Движение!$G$2:$G$5111,Тех_Движение!$D$2:$D$5111,$C3230,Тех_Движение!$B$2:$B$5111,"&lt;="&amp;Настройки!$B$6)-$F3230)))</f>
        <v/>
      </c>
      <c r="K3230" s="21" t="e">
        <f>IF(OR($B3230="",K$3&lt;$D3230+Настройки!$B$7),0,MAX(0,$E3230-MAX(0,SUMIFS(Тех_Движение!$G$2:$G$5111,Тех_Движение!$D$2:$D$5111,$C3230,Тех_Движение!$B$2:$B$5111,"&lt;="&amp;K$3)-$F3230)))</f>
        <v>#VALUE!</v>
      </c>
      <c r="L3230" s="21" t="e">
        <f>IF(OR($B3230="",L$3&lt;$D3230+Настройки!$B$7),0,MAX(0,$E3230-MAX(0,SUMIFS(Тех_Движение!$G$2:$G$5111,Тех_Движение!$D$2:$D$5111,$C3230,Тех_Движение!$B$2:$B$5111,"&lt;="&amp;L$3)-$F3230)))</f>
        <v>#VALUE!</v>
      </c>
      <c r="M3230" s="21" t="e">
        <f>IF(OR($B3230="",M$3&lt;$D3230+Настройки!$B$7),0,MAX(0,$E3230-MAX(0,SUMIFS(Тех_Движение!$G$2:$G$5111,Тех_Движение!$D$2:$D$5111,$C3230,Тех_Движение!$B$2:$B$5111,"&lt;="&amp;M$3)-$F3230)))</f>
        <v>#VALUE!</v>
      </c>
      <c r="N3230" s="21" t="e">
        <f>IF(OR($B3230="",N$3&lt;$D3230+Настройки!$B$7),0,MAX(0,$E3230-MAX(0,SUMIFS(Тех_Движение!$G$2:$G$5111,Тех_Движение!$D$2:$D$5111,$C3230,Тех_Движение!$B$2:$B$5111,"&lt;="&amp;N$3)-$F3230)))</f>
        <v>#VALUE!</v>
      </c>
      <c r="O3230" s="21" t="e">
        <f>IF(OR($B3230="",O$3&lt;$D3230+Настройки!$B$7),0,MAX(0,$E3230-MAX(0,SUMIFS(Тех_Движение!$G$2:$G$5111,Тех_Движение!$D$2:$D$5111,$C3230,Тех_Движение!$B$2:$B$5111,"&lt;="&amp;O$3)-$F3230)))</f>
        <v>#VALUE!</v>
      </c>
      <c r="P3230" s="21" t="e">
        <f>IF(OR($B3230="",P$3&lt;$D3230+Настройки!$B$7),0,MAX(0,$E3230-MAX(0,SUMIFS(Тех_Движение!$G$2:$G$5111,Тех_Движение!$D$2:$D$5111,$C3230,Тех_Движение!$B$2:$B$5111,"&lt;="&amp;P$3)-$F3230)))</f>
        <v>#VALUE!</v>
      </c>
      <c r="Q3230" s="21" t="e">
        <f>IF(OR($B3230="",Q$3&lt;$D3230+Настройки!$B$7),0,MAX(0,$E3230-MAX(0,SUMIFS(Тех_Движение!$G$2:$G$5111,Тех_Движение!$D$2:$D$5111,$C3230,Тех_Движение!$B$2:$B$5111,"&lt;="&amp;Q$3)-$F3230)))</f>
        <v>#VALUE!</v>
      </c>
      <c r="R3230" s="21" t="str">
        <f t="shared" si="151"/>
        <v/>
      </c>
      <c r="S3230" s="23" t="str">
        <f>IF($B3230="","",VLOOKUP($C3230,Настройки!$A$11:$L$17,9,FALSE))</f>
        <v/>
      </c>
      <c r="T3230" s="23" t="str">
        <f t="shared" si="152"/>
        <v/>
      </c>
    </row>
    <row r="3231" spans="1:20" x14ac:dyDescent="0.3">
      <c r="A3231" s="20">
        <f>Тех_Движение!$A$3228</f>
        <v>3227</v>
      </c>
      <c r="B3231" s="20" t="str">
        <f>IF(Тех_Движение!$F$3228&gt;0,Тех_Движение!$I$3228,"")</f>
        <v/>
      </c>
      <c r="C3231" s="20" t="str">
        <f>IF($B3231="","",Тех_Движение!$D$3228)</f>
        <v/>
      </c>
      <c r="D3231" s="9" t="str">
        <f>IF($B3231="","",Тех_Движение!$B$3228)</f>
        <v/>
      </c>
      <c r="E3231" s="21" t="str">
        <f>IF($B3231="","",Тех_Движение!$F$3228)</f>
        <v/>
      </c>
      <c r="F3231" s="21" t="str">
        <f>IF($B3231="","",SUMIFS($E$5:$E3230,$C$5:$C3230,$C3231))</f>
        <v/>
      </c>
      <c r="G3231" s="21" t="str">
        <f>IF($B3231="","",MAX(0,$E3231-MAX(0,SUMIFS(Тех_Движение!$G$2:$G$5111,Тех_Движение!$D$2:$D$5111,$C3231,Тех_Движение!$B$2:$B$5111,"&lt;="&amp;Настройки!$B$5-1)-$F3231)))</f>
        <v/>
      </c>
      <c r="H3231" s="21" t="str">
        <f>IF($B3231="","",IF(AND($D3231&gt;=Настройки!$B$5,$D3231&lt;=Настройки!$B$6),$E3231,0))</f>
        <v/>
      </c>
      <c r="I3231" s="21" t="str">
        <f t="shared" si="150"/>
        <v/>
      </c>
      <c r="J3231" s="21" t="str">
        <f>IF($B3231="","",MAX(0,$E3231-MAX(0,SUMIFS(Тех_Движение!$G$2:$G$5111,Тех_Движение!$D$2:$D$5111,$C3231,Тех_Движение!$B$2:$B$5111,"&lt;="&amp;Настройки!$B$6)-$F3231)))</f>
        <v/>
      </c>
      <c r="K3231" s="21" t="e">
        <f>IF(OR($B3231="",K$3&lt;$D3231+Настройки!$B$7),0,MAX(0,$E3231-MAX(0,SUMIFS(Тех_Движение!$G$2:$G$5111,Тех_Движение!$D$2:$D$5111,$C3231,Тех_Движение!$B$2:$B$5111,"&lt;="&amp;K$3)-$F3231)))</f>
        <v>#VALUE!</v>
      </c>
      <c r="L3231" s="21" t="e">
        <f>IF(OR($B3231="",L$3&lt;$D3231+Настройки!$B$7),0,MAX(0,$E3231-MAX(0,SUMIFS(Тех_Движение!$G$2:$G$5111,Тех_Движение!$D$2:$D$5111,$C3231,Тех_Движение!$B$2:$B$5111,"&lt;="&amp;L$3)-$F3231)))</f>
        <v>#VALUE!</v>
      </c>
      <c r="M3231" s="21" t="e">
        <f>IF(OR($B3231="",M$3&lt;$D3231+Настройки!$B$7),0,MAX(0,$E3231-MAX(0,SUMIFS(Тех_Движение!$G$2:$G$5111,Тех_Движение!$D$2:$D$5111,$C3231,Тех_Движение!$B$2:$B$5111,"&lt;="&amp;M$3)-$F3231)))</f>
        <v>#VALUE!</v>
      </c>
      <c r="N3231" s="21" t="e">
        <f>IF(OR($B3231="",N$3&lt;$D3231+Настройки!$B$7),0,MAX(0,$E3231-MAX(0,SUMIFS(Тех_Движение!$G$2:$G$5111,Тех_Движение!$D$2:$D$5111,$C3231,Тех_Движение!$B$2:$B$5111,"&lt;="&amp;N$3)-$F3231)))</f>
        <v>#VALUE!</v>
      </c>
      <c r="O3231" s="21" t="e">
        <f>IF(OR($B3231="",O$3&lt;$D3231+Настройки!$B$7),0,MAX(0,$E3231-MAX(0,SUMIFS(Тех_Движение!$G$2:$G$5111,Тех_Движение!$D$2:$D$5111,$C3231,Тех_Движение!$B$2:$B$5111,"&lt;="&amp;O$3)-$F3231)))</f>
        <v>#VALUE!</v>
      </c>
      <c r="P3231" s="21" t="e">
        <f>IF(OR($B3231="",P$3&lt;$D3231+Настройки!$B$7),0,MAX(0,$E3231-MAX(0,SUMIFS(Тех_Движение!$G$2:$G$5111,Тех_Движение!$D$2:$D$5111,$C3231,Тех_Движение!$B$2:$B$5111,"&lt;="&amp;P$3)-$F3231)))</f>
        <v>#VALUE!</v>
      </c>
      <c r="Q3231" s="21" t="e">
        <f>IF(OR($B3231="",Q$3&lt;$D3231+Настройки!$B$7),0,MAX(0,$E3231-MAX(0,SUMIFS(Тех_Движение!$G$2:$G$5111,Тех_Движение!$D$2:$D$5111,$C3231,Тех_Движение!$B$2:$B$5111,"&lt;="&amp;Q$3)-$F3231)))</f>
        <v>#VALUE!</v>
      </c>
      <c r="R3231" s="21" t="str">
        <f t="shared" si="151"/>
        <v/>
      </c>
      <c r="S3231" s="23" t="str">
        <f>IF($B3231="","",VLOOKUP($C3231,Настройки!$A$11:$L$17,9,FALSE))</f>
        <v/>
      </c>
      <c r="T3231" s="23" t="str">
        <f t="shared" si="152"/>
        <v/>
      </c>
    </row>
    <row r="3232" spans="1:20" x14ac:dyDescent="0.3">
      <c r="A3232" s="20">
        <f>Тех_Движение!$A$3229</f>
        <v>3228</v>
      </c>
      <c r="B3232" s="20" t="str">
        <f>IF(Тех_Движение!$F$3229&gt;0,Тех_Движение!$I$3229,"")</f>
        <v/>
      </c>
      <c r="C3232" s="20" t="str">
        <f>IF($B3232="","",Тех_Движение!$D$3229)</f>
        <v/>
      </c>
      <c r="D3232" s="9" t="str">
        <f>IF($B3232="","",Тех_Движение!$B$3229)</f>
        <v/>
      </c>
      <c r="E3232" s="21" t="str">
        <f>IF($B3232="","",Тех_Движение!$F$3229)</f>
        <v/>
      </c>
      <c r="F3232" s="21" t="str">
        <f>IF($B3232="","",SUMIFS($E$5:$E3231,$C$5:$C3231,$C3232))</f>
        <v/>
      </c>
      <c r="G3232" s="21" t="str">
        <f>IF($B3232="","",MAX(0,$E3232-MAX(0,SUMIFS(Тех_Движение!$G$2:$G$5111,Тех_Движение!$D$2:$D$5111,$C3232,Тех_Движение!$B$2:$B$5111,"&lt;="&amp;Настройки!$B$5-1)-$F3232)))</f>
        <v/>
      </c>
      <c r="H3232" s="21" t="str">
        <f>IF($B3232="","",IF(AND($D3232&gt;=Настройки!$B$5,$D3232&lt;=Настройки!$B$6),$E3232,0))</f>
        <v/>
      </c>
      <c r="I3232" s="21" t="str">
        <f t="shared" si="150"/>
        <v/>
      </c>
      <c r="J3232" s="21" t="str">
        <f>IF($B3232="","",MAX(0,$E3232-MAX(0,SUMIFS(Тех_Движение!$G$2:$G$5111,Тех_Движение!$D$2:$D$5111,$C3232,Тех_Движение!$B$2:$B$5111,"&lt;="&amp;Настройки!$B$6)-$F3232)))</f>
        <v/>
      </c>
      <c r="K3232" s="21" t="e">
        <f>IF(OR($B3232="",K$3&lt;$D3232+Настройки!$B$7),0,MAX(0,$E3232-MAX(0,SUMIFS(Тех_Движение!$G$2:$G$5111,Тех_Движение!$D$2:$D$5111,$C3232,Тех_Движение!$B$2:$B$5111,"&lt;="&amp;K$3)-$F3232)))</f>
        <v>#VALUE!</v>
      </c>
      <c r="L3232" s="21" t="e">
        <f>IF(OR($B3232="",L$3&lt;$D3232+Настройки!$B$7),0,MAX(0,$E3232-MAX(0,SUMIFS(Тех_Движение!$G$2:$G$5111,Тех_Движение!$D$2:$D$5111,$C3232,Тех_Движение!$B$2:$B$5111,"&lt;="&amp;L$3)-$F3232)))</f>
        <v>#VALUE!</v>
      </c>
      <c r="M3232" s="21" t="e">
        <f>IF(OR($B3232="",M$3&lt;$D3232+Настройки!$B$7),0,MAX(0,$E3232-MAX(0,SUMIFS(Тех_Движение!$G$2:$G$5111,Тех_Движение!$D$2:$D$5111,$C3232,Тех_Движение!$B$2:$B$5111,"&lt;="&amp;M$3)-$F3232)))</f>
        <v>#VALUE!</v>
      </c>
      <c r="N3232" s="21" t="e">
        <f>IF(OR($B3232="",N$3&lt;$D3232+Настройки!$B$7),0,MAX(0,$E3232-MAX(0,SUMIFS(Тех_Движение!$G$2:$G$5111,Тех_Движение!$D$2:$D$5111,$C3232,Тех_Движение!$B$2:$B$5111,"&lt;="&amp;N$3)-$F3232)))</f>
        <v>#VALUE!</v>
      </c>
      <c r="O3232" s="21" t="e">
        <f>IF(OR($B3232="",O$3&lt;$D3232+Настройки!$B$7),0,MAX(0,$E3232-MAX(0,SUMIFS(Тех_Движение!$G$2:$G$5111,Тех_Движение!$D$2:$D$5111,$C3232,Тех_Движение!$B$2:$B$5111,"&lt;="&amp;O$3)-$F3232)))</f>
        <v>#VALUE!</v>
      </c>
      <c r="P3232" s="21" t="e">
        <f>IF(OR($B3232="",P$3&lt;$D3232+Настройки!$B$7),0,MAX(0,$E3232-MAX(0,SUMIFS(Тех_Движение!$G$2:$G$5111,Тех_Движение!$D$2:$D$5111,$C3232,Тех_Движение!$B$2:$B$5111,"&lt;="&amp;P$3)-$F3232)))</f>
        <v>#VALUE!</v>
      </c>
      <c r="Q3232" s="21" t="e">
        <f>IF(OR($B3232="",Q$3&lt;$D3232+Настройки!$B$7),0,MAX(0,$E3232-MAX(0,SUMIFS(Тех_Движение!$G$2:$G$5111,Тех_Движение!$D$2:$D$5111,$C3232,Тех_Движение!$B$2:$B$5111,"&lt;="&amp;Q$3)-$F3232)))</f>
        <v>#VALUE!</v>
      </c>
      <c r="R3232" s="21" t="str">
        <f t="shared" si="151"/>
        <v/>
      </c>
      <c r="S3232" s="23" t="str">
        <f>IF($B3232="","",VLOOKUP($C3232,Настройки!$A$11:$L$17,9,FALSE))</f>
        <v/>
      </c>
      <c r="T3232" s="23" t="str">
        <f t="shared" si="152"/>
        <v/>
      </c>
    </row>
    <row r="3233" spans="1:20" x14ac:dyDescent="0.3">
      <c r="A3233" s="20">
        <f>Тех_Движение!$A$3230</f>
        <v>3229</v>
      </c>
      <c r="B3233" s="20" t="str">
        <f>IF(Тех_Движение!$F$3230&gt;0,Тех_Движение!$I$3230,"")</f>
        <v/>
      </c>
      <c r="C3233" s="20" t="str">
        <f>IF($B3233="","",Тех_Движение!$D$3230)</f>
        <v/>
      </c>
      <c r="D3233" s="9" t="str">
        <f>IF($B3233="","",Тех_Движение!$B$3230)</f>
        <v/>
      </c>
      <c r="E3233" s="21" t="str">
        <f>IF($B3233="","",Тех_Движение!$F$3230)</f>
        <v/>
      </c>
      <c r="F3233" s="21" t="str">
        <f>IF($B3233="","",SUMIFS($E$5:$E3232,$C$5:$C3232,$C3233))</f>
        <v/>
      </c>
      <c r="G3233" s="21" t="str">
        <f>IF($B3233="","",MAX(0,$E3233-MAX(0,SUMIFS(Тех_Движение!$G$2:$G$5111,Тех_Движение!$D$2:$D$5111,$C3233,Тех_Движение!$B$2:$B$5111,"&lt;="&amp;Настройки!$B$5-1)-$F3233)))</f>
        <v/>
      </c>
      <c r="H3233" s="21" t="str">
        <f>IF($B3233="","",IF(AND($D3233&gt;=Настройки!$B$5,$D3233&lt;=Настройки!$B$6),$E3233,0))</f>
        <v/>
      </c>
      <c r="I3233" s="21" t="str">
        <f t="shared" si="150"/>
        <v/>
      </c>
      <c r="J3233" s="21" t="str">
        <f>IF($B3233="","",MAX(0,$E3233-MAX(0,SUMIFS(Тех_Движение!$G$2:$G$5111,Тех_Движение!$D$2:$D$5111,$C3233,Тех_Движение!$B$2:$B$5111,"&lt;="&amp;Настройки!$B$6)-$F3233)))</f>
        <v/>
      </c>
      <c r="K3233" s="21" t="e">
        <f>IF(OR($B3233="",K$3&lt;$D3233+Настройки!$B$7),0,MAX(0,$E3233-MAX(0,SUMIFS(Тех_Движение!$G$2:$G$5111,Тех_Движение!$D$2:$D$5111,$C3233,Тех_Движение!$B$2:$B$5111,"&lt;="&amp;K$3)-$F3233)))</f>
        <v>#VALUE!</v>
      </c>
      <c r="L3233" s="21" t="e">
        <f>IF(OR($B3233="",L$3&lt;$D3233+Настройки!$B$7),0,MAX(0,$E3233-MAX(0,SUMIFS(Тех_Движение!$G$2:$G$5111,Тех_Движение!$D$2:$D$5111,$C3233,Тех_Движение!$B$2:$B$5111,"&lt;="&amp;L$3)-$F3233)))</f>
        <v>#VALUE!</v>
      </c>
      <c r="M3233" s="21" t="e">
        <f>IF(OR($B3233="",M$3&lt;$D3233+Настройки!$B$7),0,MAX(0,$E3233-MAX(0,SUMIFS(Тех_Движение!$G$2:$G$5111,Тех_Движение!$D$2:$D$5111,$C3233,Тех_Движение!$B$2:$B$5111,"&lt;="&amp;M$3)-$F3233)))</f>
        <v>#VALUE!</v>
      </c>
      <c r="N3233" s="21" t="e">
        <f>IF(OR($B3233="",N$3&lt;$D3233+Настройки!$B$7),0,MAX(0,$E3233-MAX(0,SUMIFS(Тех_Движение!$G$2:$G$5111,Тех_Движение!$D$2:$D$5111,$C3233,Тех_Движение!$B$2:$B$5111,"&lt;="&amp;N$3)-$F3233)))</f>
        <v>#VALUE!</v>
      </c>
      <c r="O3233" s="21" t="e">
        <f>IF(OR($B3233="",O$3&lt;$D3233+Настройки!$B$7),0,MAX(0,$E3233-MAX(0,SUMIFS(Тех_Движение!$G$2:$G$5111,Тех_Движение!$D$2:$D$5111,$C3233,Тех_Движение!$B$2:$B$5111,"&lt;="&amp;O$3)-$F3233)))</f>
        <v>#VALUE!</v>
      </c>
      <c r="P3233" s="21" t="e">
        <f>IF(OR($B3233="",P$3&lt;$D3233+Настройки!$B$7),0,MAX(0,$E3233-MAX(0,SUMIFS(Тех_Движение!$G$2:$G$5111,Тех_Движение!$D$2:$D$5111,$C3233,Тех_Движение!$B$2:$B$5111,"&lt;="&amp;P$3)-$F3233)))</f>
        <v>#VALUE!</v>
      </c>
      <c r="Q3233" s="21" t="e">
        <f>IF(OR($B3233="",Q$3&lt;$D3233+Настройки!$B$7),0,MAX(0,$E3233-MAX(0,SUMIFS(Тех_Движение!$G$2:$G$5111,Тех_Движение!$D$2:$D$5111,$C3233,Тех_Движение!$B$2:$B$5111,"&lt;="&amp;Q$3)-$F3233)))</f>
        <v>#VALUE!</v>
      </c>
      <c r="R3233" s="21" t="str">
        <f t="shared" si="151"/>
        <v/>
      </c>
      <c r="S3233" s="23" t="str">
        <f>IF($B3233="","",VLOOKUP($C3233,Настройки!$A$11:$L$17,9,FALSE))</f>
        <v/>
      </c>
      <c r="T3233" s="23" t="str">
        <f t="shared" si="152"/>
        <v/>
      </c>
    </row>
    <row r="3234" spans="1:20" x14ac:dyDescent="0.3">
      <c r="A3234" s="20">
        <f>Тех_Движение!$A$3231</f>
        <v>3230</v>
      </c>
      <c r="B3234" s="20" t="str">
        <f>IF(Тех_Движение!$F$3231&gt;0,Тех_Движение!$I$3231,"")</f>
        <v/>
      </c>
      <c r="C3234" s="20" t="str">
        <f>IF($B3234="","",Тех_Движение!$D$3231)</f>
        <v/>
      </c>
      <c r="D3234" s="9" t="str">
        <f>IF($B3234="","",Тех_Движение!$B$3231)</f>
        <v/>
      </c>
      <c r="E3234" s="21" t="str">
        <f>IF($B3234="","",Тех_Движение!$F$3231)</f>
        <v/>
      </c>
      <c r="F3234" s="21" t="str">
        <f>IF($B3234="","",SUMIFS($E$5:$E3233,$C$5:$C3233,$C3234))</f>
        <v/>
      </c>
      <c r="G3234" s="21" t="str">
        <f>IF($B3234="","",MAX(0,$E3234-MAX(0,SUMIFS(Тех_Движение!$G$2:$G$5111,Тех_Движение!$D$2:$D$5111,$C3234,Тех_Движение!$B$2:$B$5111,"&lt;="&amp;Настройки!$B$5-1)-$F3234)))</f>
        <v/>
      </c>
      <c r="H3234" s="21" t="str">
        <f>IF($B3234="","",IF(AND($D3234&gt;=Настройки!$B$5,$D3234&lt;=Настройки!$B$6),$E3234,0))</f>
        <v/>
      </c>
      <c r="I3234" s="21" t="str">
        <f t="shared" si="150"/>
        <v/>
      </c>
      <c r="J3234" s="21" t="str">
        <f>IF($B3234="","",MAX(0,$E3234-MAX(0,SUMIFS(Тех_Движение!$G$2:$G$5111,Тех_Движение!$D$2:$D$5111,$C3234,Тех_Движение!$B$2:$B$5111,"&lt;="&amp;Настройки!$B$6)-$F3234)))</f>
        <v/>
      </c>
      <c r="K3234" s="21" t="e">
        <f>IF(OR($B3234="",K$3&lt;$D3234+Настройки!$B$7),0,MAX(0,$E3234-MAX(0,SUMIFS(Тех_Движение!$G$2:$G$5111,Тех_Движение!$D$2:$D$5111,$C3234,Тех_Движение!$B$2:$B$5111,"&lt;="&amp;K$3)-$F3234)))</f>
        <v>#VALUE!</v>
      </c>
      <c r="L3234" s="21" t="e">
        <f>IF(OR($B3234="",L$3&lt;$D3234+Настройки!$B$7),0,MAX(0,$E3234-MAX(0,SUMIFS(Тех_Движение!$G$2:$G$5111,Тех_Движение!$D$2:$D$5111,$C3234,Тех_Движение!$B$2:$B$5111,"&lt;="&amp;L$3)-$F3234)))</f>
        <v>#VALUE!</v>
      </c>
      <c r="M3234" s="21" t="e">
        <f>IF(OR($B3234="",M$3&lt;$D3234+Настройки!$B$7),0,MAX(0,$E3234-MAX(0,SUMIFS(Тех_Движение!$G$2:$G$5111,Тех_Движение!$D$2:$D$5111,$C3234,Тех_Движение!$B$2:$B$5111,"&lt;="&amp;M$3)-$F3234)))</f>
        <v>#VALUE!</v>
      </c>
      <c r="N3234" s="21" t="e">
        <f>IF(OR($B3234="",N$3&lt;$D3234+Настройки!$B$7),0,MAX(0,$E3234-MAX(0,SUMIFS(Тех_Движение!$G$2:$G$5111,Тех_Движение!$D$2:$D$5111,$C3234,Тех_Движение!$B$2:$B$5111,"&lt;="&amp;N$3)-$F3234)))</f>
        <v>#VALUE!</v>
      </c>
      <c r="O3234" s="21" t="e">
        <f>IF(OR($B3234="",O$3&lt;$D3234+Настройки!$B$7),0,MAX(0,$E3234-MAX(0,SUMIFS(Тех_Движение!$G$2:$G$5111,Тех_Движение!$D$2:$D$5111,$C3234,Тех_Движение!$B$2:$B$5111,"&lt;="&amp;O$3)-$F3234)))</f>
        <v>#VALUE!</v>
      </c>
      <c r="P3234" s="21" t="e">
        <f>IF(OR($B3234="",P$3&lt;$D3234+Настройки!$B$7),0,MAX(0,$E3234-MAX(0,SUMIFS(Тех_Движение!$G$2:$G$5111,Тех_Движение!$D$2:$D$5111,$C3234,Тех_Движение!$B$2:$B$5111,"&lt;="&amp;P$3)-$F3234)))</f>
        <v>#VALUE!</v>
      </c>
      <c r="Q3234" s="21" t="e">
        <f>IF(OR($B3234="",Q$3&lt;$D3234+Настройки!$B$7),0,MAX(0,$E3234-MAX(0,SUMIFS(Тех_Движение!$G$2:$G$5111,Тех_Движение!$D$2:$D$5111,$C3234,Тех_Движение!$B$2:$B$5111,"&lt;="&amp;Q$3)-$F3234)))</f>
        <v>#VALUE!</v>
      </c>
      <c r="R3234" s="21" t="str">
        <f t="shared" si="151"/>
        <v/>
      </c>
      <c r="S3234" s="23" t="str">
        <f>IF($B3234="","",VLOOKUP($C3234,Настройки!$A$11:$L$17,9,FALSE))</f>
        <v/>
      </c>
      <c r="T3234" s="23" t="str">
        <f t="shared" si="152"/>
        <v/>
      </c>
    </row>
    <row r="3235" spans="1:20" x14ac:dyDescent="0.3">
      <c r="A3235" s="20">
        <f>Тех_Движение!$A$3232</f>
        <v>3231</v>
      </c>
      <c r="B3235" s="20" t="str">
        <f>IF(Тех_Движение!$F$3232&gt;0,Тех_Движение!$I$3232,"")</f>
        <v/>
      </c>
      <c r="C3235" s="20" t="str">
        <f>IF($B3235="","",Тех_Движение!$D$3232)</f>
        <v/>
      </c>
      <c r="D3235" s="9" t="str">
        <f>IF($B3235="","",Тех_Движение!$B$3232)</f>
        <v/>
      </c>
      <c r="E3235" s="21" t="str">
        <f>IF($B3235="","",Тех_Движение!$F$3232)</f>
        <v/>
      </c>
      <c r="F3235" s="21" t="str">
        <f>IF($B3235="","",SUMIFS($E$5:$E3234,$C$5:$C3234,$C3235))</f>
        <v/>
      </c>
      <c r="G3235" s="21" t="str">
        <f>IF($B3235="","",MAX(0,$E3235-MAX(0,SUMIFS(Тех_Движение!$G$2:$G$5111,Тех_Движение!$D$2:$D$5111,$C3235,Тех_Движение!$B$2:$B$5111,"&lt;="&amp;Настройки!$B$5-1)-$F3235)))</f>
        <v/>
      </c>
      <c r="H3235" s="21" t="str">
        <f>IF($B3235="","",IF(AND($D3235&gt;=Настройки!$B$5,$D3235&lt;=Настройки!$B$6),$E3235,0))</f>
        <v/>
      </c>
      <c r="I3235" s="21" t="str">
        <f t="shared" si="150"/>
        <v/>
      </c>
      <c r="J3235" s="21" t="str">
        <f>IF($B3235="","",MAX(0,$E3235-MAX(0,SUMIFS(Тех_Движение!$G$2:$G$5111,Тех_Движение!$D$2:$D$5111,$C3235,Тех_Движение!$B$2:$B$5111,"&lt;="&amp;Настройки!$B$6)-$F3235)))</f>
        <v/>
      </c>
      <c r="K3235" s="21" t="e">
        <f>IF(OR($B3235="",K$3&lt;$D3235+Настройки!$B$7),0,MAX(0,$E3235-MAX(0,SUMIFS(Тех_Движение!$G$2:$G$5111,Тех_Движение!$D$2:$D$5111,$C3235,Тех_Движение!$B$2:$B$5111,"&lt;="&amp;K$3)-$F3235)))</f>
        <v>#VALUE!</v>
      </c>
      <c r="L3235" s="21" t="e">
        <f>IF(OR($B3235="",L$3&lt;$D3235+Настройки!$B$7),0,MAX(0,$E3235-MAX(0,SUMIFS(Тех_Движение!$G$2:$G$5111,Тех_Движение!$D$2:$D$5111,$C3235,Тех_Движение!$B$2:$B$5111,"&lt;="&amp;L$3)-$F3235)))</f>
        <v>#VALUE!</v>
      </c>
      <c r="M3235" s="21" t="e">
        <f>IF(OR($B3235="",M$3&lt;$D3235+Настройки!$B$7),0,MAX(0,$E3235-MAX(0,SUMIFS(Тех_Движение!$G$2:$G$5111,Тех_Движение!$D$2:$D$5111,$C3235,Тех_Движение!$B$2:$B$5111,"&lt;="&amp;M$3)-$F3235)))</f>
        <v>#VALUE!</v>
      </c>
      <c r="N3235" s="21" t="e">
        <f>IF(OR($B3235="",N$3&lt;$D3235+Настройки!$B$7),0,MAX(0,$E3235-MAX(0,SUMIFS(Тех_Движение!$G$2:$G$5111,Тех_Движение!$D$2:$D$5111,$C3235,Тех_Движение!$B$2:$B$5111,"&lt;="&amp;N$3)-$F3235)))</f>
        <v>#VALUE!</v>
      </c>
      <c r="O3235" s="21" t="e">
        <f>IF(OR($B3235="",O$3&lt;$D3235+Настройки!$B$7),0,MAX(0,$E3235-MAX(0,SUMIFS(Тех_Движение!$G$2:$G$5111,Тех_Движение!$D$2:$D$5111,$C3235,Тех_Движение!$B$2:$B$5111,"&lt;="&amp;O$3)-$F3235)))</f>
        <v>#VALUE!</v>
      </c>
      <c r="P3235" s="21" t="e">
        <f>IF(OR($B3235="",P$3&lt;$D3235+Настройки!$B$7),0,MAX(0,$E3235-MAX(0,SUMIFS(Тех_Движение!$G$2:$G$5111,Тех_Движение!$D$2:$D$5111,$C3235,Тех_Движение!$B$2:$B$5111,"&lt;="&amp;P$3)-$F3235)))</f>
        <v>#VALUE!</v>
      </c>
      <c r="Q3235" s="21" t="e">
        <f>IF(OR($B3235="",Q$3&lt;$D3235+Настройки!$B$7),0,MAX(0,$E3235-MAX(0,SUMIFS(Тех_Движение!$G$2:$G$5111,Тех_Движение!$D$2:$D$5111,$C3235,Тех_Движение!$B$2:$B$5111,"&lt;="&amp;Q$3)-$F3235)))</f>
        <v>#VALUE!</v>
      </c>
      <c r="R3235" s="21" t="str">
        <f t="shared" si="151"/>
        <v/>
      </c>
      <c r="S3235" s="23" t="str">
        <f>IF($B3235="","",VLOOKUP($C3235,Настройки!$A$11:$L$17,9,FALSE))</f>
        <v/>
      </c>
      <c r="T3235" s="23" t="str">
        <f t="shared" si="152"/>
        <v/>
      </c>
    </row>
    <row r="3236" spans="1:20" x14ac:dyDescent="0.3">
      <c r="A3236" s="20">
        <f>Тех_Движение!$A$3233</f>
        <v>3232</v>
      </c>
      <c r="B3236" s="20" t="str">
        <f>IF(Тех_Движение!$F$3233&gt;0,Тех_Движение!$I$3233,"")</f>
        <v/>
      </c>
      <c r="C3236" s="20" t="str">
        <f>IF($B3236="","",Тех_Движение!$D$3233)</f>
        <v/>
      </c>
      <c r="D3236" s="9" t="str">
        <f>IF($B3236="","",Тех_Движение!$B$3233)</f>
        <v/>
      </c>
      <c r="E3236" s="21" t="str">
        <f>IF($B3236="","",Тех_Движение!$F$3233)</f>
        <v/>
      </c>
      <c r="F3236" s="21" t="str">
        <f>IF($B3236="","",SUMIFS($E$5:$E3235,$C$5:$C3235,$C3236))</f>
        <v/>
      </c>
      <c r="G3236" s="21" t="str">
        <f>IF($B3236="","",MAX(0,$E3236-MAX(0,SUMIFS(Тех_Движение!$G$2:$G$5111,Тех_Движение!$D$2:$D$5111,$C3236,Тех_Движение!$B$2:$B$5111,"&lt;="&amp;Настройки!$B$5-1)-$F3236)))</f>
        <v/>
      </c>
      <c r="H3236" s="21" t="str">
        <f>IF($B3236="","",IF(AND($D3236&gt;=Настройки!$B$5,$D3236&lt;=Настройки!$B$6),$E3236,0))</f>
        <v/>
      </c>
      <c r="I3236" s="21" t="str">
        <f t="shared" si="150"/>
        <v/>
      </c>
      <c r="J3236" s="21" t="str">
        <f>IF($B3236="","",MAX(0,$E3236-MAX(0,SUMIFS(Тех_Движение!$G$2:$G$5111,Тех_Движение!$D$2:$D$5111,$C3236,Тех_Движение!$B$2:$B$5111,"&lt;="&amp;Настройки!$B$6)-$F3236)))</f>
        <v/>
      </c>
      <c r="K3236" s="21" t="e">
        <f>IF(OR($B3236="",K$3&lt;$D3236+Настройки!$B$7),0,MAX(0,$E3236-MAX(0,SUMIFS(Тех_Движение!$G$2:$G$5111,Тех_Движение!$D$2:$D$5111,$C3236,Тех_Движение!$B$2:$B$5111,"&lt;="&amp;K$3)-$F3236)))</f>
        <v>#VALUE!</v>
      </c>
      <c r="L3236" s="21" t="e">
        <f>IF(OR($B3236="",L$3&lt;$D3236+Настройки!$B$7),0,MAX(0,$E3236-MAX(0,SUMIFS(Тех_Движение!$G$2:$G$5111,Тех_Движение!$D$2:$D$5111,$C3236,Тех_Движение!$B$2:$B$5111,"&lt;="&amp;L$3)-$F3236)))</f>
        <v>#VALUE!</v>
      </c>
      <c r="M3236" s="21" t="e">
        <f>IF(OR($B3236="",M$3&lt;$D3236+Настройки!$B$7),0,MAX(0,$E3236-MAX(0,SUMIFS(Тех_Движение!$G$2:$G$5111,Тех_Движение!$D$2:$D$5111,$C3236,Тех_Движение!$B$2:$B$5111,"&lt;="&amp;M$3)-$F3236)))</f>
        <v>#VALUE!</v>
      </c>
      <c r="N3236" s="21" t="e">
        <f>IF(OR($B3236="",N$3&lt;$D3236+Настройки!$B$7),0,MAX(0,$E3236-MAX(0,SUMIFS(Тех_Движение!$G$2:$G$5111,Тех_Движение!$D$2:$D$5111,$C3236,Тех_Движение!$B$2:$B$5111,"&lt;="&amp;N$3)-$F3236)))</f>
        <v>#VALUE!</v>
      </c>
      <c r="O3236" s="21" t="e">
        <f>IF(OR($B3236="",O$3&lt;$D3236+Настройки!$B$7),0,MAX(0,$E3236-MAX(0,SUMIFS(Тех_Движение!$G$2:$G$5111,Тех_Движение!$D$2:$D$5111,$C3236,Тех_Движение!$B$2:$B$5111,"&lt;="&amp;O$3)-$F3236)))</f>
        <v>#VALUE!</v>
      </c>
      <c r="P3236" s="21" t="e">
        <f>IF(OR($B3236="",P$3&lt;$D3236+Настройки!$B$7),0,MAX(0,$E3236-MAX(0,SUMIFS(Тех_Движение!$G$2:$G$5111,Тех_Движение!$D$2:$D$5111,$C3236,Тех_Движение!$B$2:$B$5111,"&lt;="&amp;P$3)-$F3236)))</f>
        <v>#VALUE!</v>
      </c>
      <c r="Q3236" s="21" t="e">
        <f>IF(OR($B3236="",Q$3&lt;$D3236+Настройки!$B$7),0,MAX(0,$E3236-MAX(0,SUMIFS(Тех_Движение!$G$2:$G$5111,Тех_Движение!$D$2:$D$5111,$C3236,Тех_Движение!$B$2:$B$5111,"&lt;="&amp;Q$3)-$F3236)))</f>
        <v>#VALUE!</v>
      </c>
      <c r="R3236" s="21" t="str">
        <f t="shared" si="151"/>
        <v/>
      </c>
      <c r="S3236" s="23" t="str">
        <f>IF($B3236="","",VLOOKUP($C3236,Настройки!$A$11:$L$17,9,FALSE))</f>
        <v/>
      </c>
      <c r="T3236" s="23" t="str">
        <f t="shared" si="152"/>
        <v/>
      </c>
    </row>
    <row r="3237" spans="1:20" x14ac:dyDescent="0.3">
      <c r="A3237" s="20">
        <f>Тех_Движение!$A$3234</f>
        <v>3233</v>
      </c>
      <c r="B3237" s="20" t="str">
        <f>IF(Тех_Движение!$F$3234&gt;0,Тех_Движение!$I$3234,"")</f>
        <v/>
      </c>
      <c r="C3237" s="20" t="str">
        <f>IF($B3237="","",Тех_Движение!$D$3234)</f>
        <v/>
      </c>
      <c r="D3237" s="9" t="str">
        <f>IF($B3237="","",Тех_Движение!$B$3234)</f>
        <v/>
      </c>
      <c r="E3237" s="21" t="str">
        <f>IF($B3237="","",Тех_Движение!$F$3234)</f>
        <v/>
      </c>
      <c r="F3237" s="21" t="str">
        <f>IF($B3237="","",SUMIFS($E$5:$E3236,$C$5:$C3236,$C3237))</f>
        <v/>
      </c>
      <c r="G3237" s="21" t="str">
        <f>IF($B3237="","",MAX(0,$E3237-MAX(0,SUMIFS(Тех_Движение!$G$2:$G$5111,Тех_Движение!$D$2:$D$5111,$C3237,Тех_Движение!$B$2:$B$5111,"&lt;="&amp;Настройки!$B$5-1)-$F3237)))</f>
        <v/>
      </c>
      <c r="H3237" s="21" t="str">
        <f>IF($B3237="","",IF(AND($D3237&gt;=Настройки!$B$5,$D3237&lt;=Настройки!$B$6),$E3237,0))</f>
        <v/>
      </c>
      <c r="I3237" s="21" t="str">
        <f t="shared" si="150"/>
        <v/>
      </c>
      <c r="J3237" s="21" t="str">
        <f>IF($B3237="","",MAX(0,$E3237-MAX(0,SUMIFS(Тех_Движение!$G$2:$G$5111,Тех_Движение!$D$2:$D$5111,$C3237,Тех_Движение!$B$2:$B$5111,"&lt;="&amp;Настройки!$B$6)-$F3237)))</f>
        <v/>
      </c>
      <c r="K3237" s="21" t="e">
        <f>IF(OR($B3237="",K$3&lt;$D3237+Настройки!$B$7),0,MAX(0,$E3237-MAX(0,SUMIFS(Тех_Движение!$G$2:$G$5111,Тех_Движение!$D$2:$D$5111,$C3237,Тех_Движение!$B$2:$B$5111,"&lt;="&amp;K$3)-$F3237)))</f>
        <v>#VALUE!</v>
      </c>
      <c r="L3237" s="21" t="e">
        <f>IF(OR($B3237="",L$3&lt;$D3237+Настройки!$B$7),0,MAX(0,$E3237-MAX(0,SUMIFS(Тех_Движение!$G$2:$G$5111,Тех_Движение!$D$2:$D$5111,$C3237,Тех_Движение!$B$2:$B$5111,"&lt;="&amp;L$3)-$F3237)))</f>
        <v>#VALUE!</v>
      </c>
      <c r="M3237" s="21" t="e">
        <f>IF(OR($B3237="",M$3&lt;$D3237+Настройки!$B$7),0,MAX(0,$E3237-MAX(0,SUMIFS(Тех_Движение!$G$2:$G$5111,Тех_Движение!$D$2:$D$5111,$C3237,Тех_Движение!$B$2:$B$5111,"&lt;="&amp;M$3)-$F3237)))</f>
        <v>#VALUE!</v>
      </c>
      <c r="N3237" s="21" t="e">
        <f>IF(OR($B3237="",N$3&lt;$D3237+Настройки!$B$7),0,MAX(0,$E3237-MAX(0,SUMIFS(Тех_Движение!$G$2:$G$5111,Тех_Движение!$D$2:$D$5111,$C3237,Тех_Движение!$B$2:$B$5111,"&lt;="&amp;N$3)-$F3237)))</f>
        <v>#VALUE!</v>
      </c>
      <c r="O3237" s="21" t="e">
        <f>IF(OR($B3237="",O$3&lt;$D3237+Настройки!$B$7),0,MAX(0,$E3237-MAX(0,SUMIFS(Тех_Движение!$G$2:$G$5111,Тех_Движение!$D$2:$D$5111,$C3237,Тех_Движение!$B$2:$B$5111,"&lt;="&amp;O$3)-$F3237)))</f>
        <v>#VALUE!</v>
      </c>
      <c r="P3237" s="21" t="e">
        <f>IF(OR($B3237="",P$3&lt;$D3237+Настройки!$B$7),0,MAX(0,$E3237-MAX(0,SUMIFS(Тех_Движение!$G$2:$G$5111,Тех_Движение!$D$2:$D$5111,$C3237,Тех_Движение!$B$2:$B$5111,"&lt;="&amp;P$3)-$F3237)))</f>
        <v>#VALUE!</v>
      </c>
      <c r="Q3237" s="21" t="e">
        <f>IF(OR($B3237="",Q$3&lt;$D3237+Настройки!$B$7),0,MAX(0,$E3237-MAX(0,SUMIFS(Тех_Движение!$G$2:$G$5111,Тех_Движение!$D$2:$D$5111,$C3237,Тех_Движение!$B$2:$B$5111,"&lt;="&amp;Q$3)-$F3237)))</f>
        <v>#VALUE!</v>
      </c>
      <c r="R3237" s="21" t="str">
        <f t="shared" si="151"/>
        <v/>
      </c>
      <c r="S3237" s="23" t="str">
        <f>IF($B3237="","",VLOOKUP($C3237,Настройки!$A$11:$L$17,9,FALSE))</f>
        <v/>
      </c>
      <c r="T3237" s="23" t="str">
        <f t="shared" si="152"/>
        <v/>
      </c>
    </row>
    <row r="3238" spans="1:20" x14ac:dyDescent="0.3">
      <c r="A3238" s="20">
        <f>Тех_Движение!$A$3235</f>
        <v>3234</v>
      </c>
      <c r="B3238" s="20" t="str">
        <f>IF(Тех_Движение!$F$3235&gt;0,Тех_Движение!$I$3235,"")</f>
        <v/>
      </c>
      <c r="C3238" s="20" t="str">
        <f>IF($B3238="","",Тех_Движение!$D$3235)</f>
        <v/>
      </c>
      <c r="D3238" s="9" t="str">
        <f>IF($B3238="","",Тех_Движение!$B$3235)</f>
        <v/>
      </c>
      <c r="E3238" s="21" t="str">
        <f>IF($B3238="","",Тех_Движение!$F$3235)</f>
        <v/>
      </c>
      <c r="F3238" s="21" t="str">
        <f>IF($B3238="","",SUMIFS($E$5:$E3237,$C$5:$C3237,$C3238))</f>
        <v/>
      </c>
      <c r="G3238" s="21" t="str">
        <f>IF($B3238="","",MAX(0,$E3238-MAX(0,SUMIFS(Тех_Движение!$G$2:$G$5111,Тех_Движение!$D$2:$D$5111,$C3238,Тех_Движение!$B$2:$B$5111,"&lt;="&amp;Настройки!$B$5-1)-$F3238)))</f>
        <v/>
      </c>
      <c r="H3238" s="21" t="str">
        <f>IF($B3238="","",IF(AND($D3238&gt;=Настройки!$B$5,$D3238&lt;=Настройки!$B$6),$E3238,0))</f>
        <v/>
      </c>
      <c r="I3238" s="21" t="str">
        <f t="shared" si="150"/>
        <v/>
      </c>
      <c r="J3238" s="21" t="str">
        <f>IF($B3238="","",MAX(0,$E3238-MAX(0,SUMIFS(Тех_Движение!$G$2:$G$5111,Тех_Движение!$D$2:$D$5111,$C3238,Тех_Движение!$B$2:$B$5111,"&lt;="&amp;Настройки!$B$6)-$F3238)))</f>
        <v/>
      </c>
      <c r="K3238" s="21" t="e">
        <f>IF(OR($B3238="",K$3&lt;$D3238+Настройки!$B$7),0,MAX(0,$E3238-MAX(0,SUMIFS(Тех_Движение!$G$2:$G$5111,Тех_Движение!$D$2:$D$5111,$C3238,Тех_Движение!$B$2:$B$5111,"&lt;="&amp;K$3)-$F3238)))</f>
        <v>#VALUE!</v>
      </c>
      <c r="L3238" s="21" t="e">
        <f>IF(OR($B3238="",L$3&lt;$D3238+Настройки!$B$7),0,MAX(0,$E3238-MAX(0,SUMIFS(Тех_Движение!$G$2:$G$5111,Тех_Движение!$D$2:$D$5111,$C3238,Тех_Движение!$B$2:$B$5111,"&lt;="&amp;L$3)-$F3238)))</f>
        <v>#VALUE!</v>
      </c>
      <c r="M3238" s="21" t="e">
        <f>IF(OR($B3238="",M$3&lt;$D3238+Настройки!$B$7),0,MAX(0,$E3238-MAX(0,SUMIFS(Тех_Движение!$G$2:$G$5111,Тех_Движение!$D$2:$D$5111,$C3238,Тех_Движение!$B$2:$B$5111,"&lt;="&amp;M$3)-$F3238)))</f>
        <v>#VALUE!</v>
      </c>
      <c r="N3238" s="21" t="e">
        <f>IF(OR($B3238="",N$3&lt;$D3238+Настройки!$B$7),0,MAX(0,$E3238-MAX(0,SUMIFS(Тех_Движение!$G$2:$G$5111,Тех_Движение!$D$2:$D$5111,$C3238,Тех_Движение!$B$2:$B$5111,"&lt;="&amp;N$3)-$F3238)))</f>
        <v>#VALUE!</v>
      </c>
      <c r="O3238" s="21" t="e">
        <f>IF(OR($B3238="",O$3&lt;$D3238+Настройки!$B$7),0,MAX(0,$E3238-MAX(0,SUMIFS(Тех_Движение!$G$2:$G$5111,Тех_Движение!$D$2:$D$5111,$C3238,Тех_Движение!$B$2:$B$5111,"&lt;="&amp;O$3)-$F3238)))</f>
        <v>#VALUE!</v>
      </c>
      <c r="P3238" s="21" t="e">
        <f>IF(OR($B3238="",P$3&lt;$D3238+Настройки!$B$7),0,MAX(0,$E3238-MAX(0,SUMIFS(Тех_Движение!$G$2:$G$5111,Тех_Движение!$D$2:$D$5111,$C3238,Тех_Движение!$B$2:$B$5111,"&lt;="&amp;P$3)-$F3238)))</f>
        <v>#VALUE!</v>
      </c>
      <c r="Q3238" s="21" t="e">
        <f>IF(OR($B3238="",Q$3&lt;$D3238+Настройки!$B$7),0,MAX(0,$E3238-MAX(0,SUMIFS(Тех_Движение!$G$2:$G$5111,Тех_Движение!$D$2:$D$5111,$C3238,Тех_Движение!$B$2:$B$5111,"&lt;="&amp;Q$3)-$F3238)))</f>
        <v>#VALUE!</v>
      </c>
      <c r="R3238" s="21" t="str">
        <f t="shared" si="151"/>
        <v/>
      </c>
      <c r="S3238" s="23" t="str">
        <f>IF($B3238="","",VLOOKUP($C3238,Настройки!$A$11:$L$17,9,FALSE))</f>
        <v/>
      </c>
      <c r="T3238" s="23" t="str">
        <f t="shared" si="152"/>
        <v/>
      </c>
    </row>
    <row r="3239" spans="1:20" x14ac:dyDescent="0.3">
      <c r="A3239" s="20">
        <f>Тех_Движение!$A$3236</f>
        <v>3235</v>
      </c>
      <c r="B3239" s="20" t="str">
        <f>IF(Тех_Движение!$F$3236&gt;0,Тех_Движение!$I$3236,"")</f>
        <v/>
      </c>
      <c r="C3239" s="20" t="str">
        <f>IF($B3239="","",Тех_Движение!$D$3236)</f>
        <v/>
      </c>
      <c r="D3239" s="9" t="str">
        <f>IF($B3239="","",Тех_Движение!$B$3236)</f>
        <v/>
      </c>
      <c r="E3239" s="21" t="str">
        <f>IF($B3239="","",Тех_Движение!$F$3236)</f>
        <v/>
      </c>
      <c r="F3239" s="21" t="str">
        <f>IF($B3239="","",SUMIFS($E$5:$E3238,$C$5:$C3238,$C3239))</f>
        <v/>
      </c>
      <c r="G3239" s="21" t="str">
        <f>IF($B3239="","",MAX(0,$E3239-MAX(0,SUMIFS(Тех_Движение!$G$2:$G$5111,Тех_Движение!$D$2:$D$5111,$C3239,Тех_Движение!$B$2:$B$5111,"&lt;="&amp;Настройки!$B$5-1)-$F3239)))</f>
        <v/>
      </c>
      <c r="H3239" s="21" t="str">
        <f>IF($B3239="","",IF(AND($D3239&gt;=Настройки!$B$5,$D3239&lt;=Настройки!$B$6),$E3239,0))</f>
        <v/>
      </c>
      <c r="I3239" s="21" t="str">
        <f t="shared" si="150"/>
        <v/>
      </c>
      <c r="J3239" s="21" t="str">
        <f>IF($B3239="","",MAX(0,$E3239-MAX(0,SUMIFS(Тех_Движение!$G$2:$G$5111,Тех_Движение!$D$2:$D$5111,$C3239,Тех_Движение!$B$2:$B$5111,"&lt;="&amp;Настройки!$B$6)-$F3239)))</f>
        <v/>
      </c>
      <c r="K3239" s="21" t="e">
        <f>IF(OR($B3239="",K$3&lt;$D3239+Настройки!$B$7),0,MAX(0,$E3239-MAX(0,SUMIFS(Тех_Движение!$G$2:$G$5111,Тех_Движение!$D$2:$D$5111,$C3239,Тех_Движение!$B$2:$B$5111,"&lt;="&amp;K$3)-$F3239)))</f>
        <v>#VALUE!</v>
      </c>
      <c r="L3239" s="21" t="e">
        <f>IF(OR($B3239="",L$3&lt;$D3239+Настройки!$B$7),0,MAX(0,$E3239-MAX(0,SUMIFS(Тех_Движение!$G$2:$G$5111,Тех_Движение!$D$2:$D$5111,$C3239,Тех_Движение!$B$2:$B$5111,"&lt;="&amp;L$3)-$F3239)))</f>
        <v>#VALUE!</v>
      </c>
      <c r="M3239" s="21" t="e">
        <f>IF(OR($B3239="",M$3&lt;$D3239+Настройки!$B$7),0,MAX(0,$E3239-MAX(0,SUMIFS(Тех_Движение!$G$2:$G$5111,Тех_Движение!$D$2:$D$5111,$C3239,Тех_Движение!$B$2:$B$5111,"&lt;="&amp;M$3)-$F3239)))</f>
        <v>#VALUE!</v>
      </c>
      <c r="N3239" s="21" t="e">
        <f>IF(OR($B3239="",N$3&lt;$D3239+Настройки!$B$7),0,MAX(0,$E3239-MAX(0,SUMIFS(Тех_Движение!$G$2:$G$5111,Тех_Движение!$D$2:$D$5111,$C3239,Тех_Движение!$B$2:$B$5111,"&lt;="&amp;N$3)-$F3239)))</f>
        <v>#VALUE!</v>
      </c>
      <c r="O3239" s="21" t="e">
        <f>IF(OR($B3239="",O$3&lt;$D3239+Настройки!$B$7),0,MAX(0,$E3239-MAX(0,SUMIFS(Тех_Движение!$G$2:$G$5111,Тех_Движение!$D$2:$D$5111,$C3239,Тех_Движение!$B$2:$B$5111,"&lt;="&amp;O$3)-$F3239)))</f>
        <v>#VALUE!</v>
      </c>
      <c r="P3239" s="21" t="e">
        <f>IF(OR($B3239="",P$3&lt;$D3239+Настройки!$B$7),0,MAX(0,$E3239-MAX(0,SUMIFS(Тех_Движение!$G$2:$G$5111,Тех_Движение!$D$2:$D$5111,$C3239,Тех_Движение!$B$2:$B$5111,"&lt;="&amp;P$3)-$F3239)))</f>
        <v>#VALUE!</v>
      </c>
      <c r="Q3239" s="21" t="e">
        <f>IF(OR($B3239="",Q$3&lt;$D3239+Настройки!$B$7),0,MAX(0,$E3239-MAX(0,SUMIFS(Тех_Движение!$G$2:$G$5111,Тех_Движение!$D$2:$D$5111,$C3239,Тех_Движение!$B$2:$B$5111,"&lt;="&amp;Q$3)-$F3239)))</f>
        <v>#VALUE!</v>
      </c>
      <c r="R3239" s="21" t="str">
        <f t="shared" si="151"/>
        <v/>
      </c>
      <c r="S3239" s="23" t="str">
        <f>IF($B3239="","",VLOOKUP($C3239,Настройки!$A$11:$L$17,9,FALSE))</f>
        <v/>
      </c>
      <c r="T3239" s="23" t="str">
        <f t="shared" si="152"/>
        <v/>
      </c>
    </row>
    <row r="3240" spans="1:20" x14ac:dyDescent="0.3">
      <c r="A3240" s="20">
        <f>Тех_Движение!$A$3237</f>
        <v>3236</v>
      </c>
      <c r="B3240" s="20" t="str">
        <f>IF(Тех_Движение!$F$3237&gt;0,Тех_Движение!$I$3237,"")</f>
        <v/>
      </c>
      <c r="C3240" s="20" t="str">
        <f>IF($B3240="","",Тех_Движение!$D$3237)</f>
        <v/>
      </c>
      <c r="D3240" s="9" t="str">
        <f>IF($B3240="","",Тех_Движение!$B$3237)</f>
        <v/>
      </c>
      <c r="E3240" s="21" t="str">
        <f>IF($B3240="","",Тех_Движение!$F$3237)</f>
        <v/>
      </c>
      <c r="F3240" s="21" t="str">
        <f>IF($B3240="","",SUMIFS($E$5:$E3239,$C$5:$C3239,$C3240))</f>
        <v/>
      </c>
      <c r="G3240" s="21" t="str">
        <f>IF($B3240="","",MAX(0,$E3240-MAX(0,SUMIFS(Тех_Движение!$G$2:$G$5111,Тех_Движение!$D$2:$D$5111,$C3240,Тех_Движение!$B$2:$B$5111,"&lt;="&amp;Настройки!$B$5-1)-$F3240)))</f>
        <v/>
      </c>
      <c r="H3240" s="21" t="str">
        <f>IF($B3240="","",IF(AND($D3240&gt;=Настройки!$B$5,$D3240&lt;=Настройки!$B$6),$E3240,0))</f>
        <v/>
      </c>
      <c r="I3240" s="21" t="str">
        <f t="shared" si="150"/>
        <v/>
      </c>
      <c r="J3240" s="21" t="str">
        <f>IF($B3240="","",MAX(0,$E3240-MAX(0,SUMIFS(Тех_Движение!$G$2:$G$5111,Тех_Движение!$D$2:$D$5111,$C3240,Тех_Движение!$B$2:$B$5111,"&lt;="&amp;Настройки!$B$6)-$F3240)))</f>
        <v/>
      </c>
      <c r="K3240" s="21" t="e">
        <f>IF(OR($B3240="",K$3&lt;$D3240+Настройки!$B$7),0,MAX(0,$E3240-MAX(0,SUMIFS(Тех_Движение!$G$2:$G$5111,Тех_Движение!$D$2:$D$5111,$C3240,Тех_Движение!$B$2:$B$5111,"&lt;="&amp;K$3)-$F3240)))</f>
        <v>#VALUE!</v>
      </c>
      <c r="L3240" s="21" t="e">
        <f>IF(OR($B3240="",L$3&lt;$D3240+Настройки!$B$7),0,MAX(0,$E3240-MAX(0,SUMIFS(Тех_Движение!$G$2:$G$5111,Тех_Движение!$D$2:$D$5111,$C3240,Тех_Движение!$B$2:$B$5111,"&lt;="&amp;L$3)-$F3240)))</f>
        <v>#VALUE!</v>
      </c>
      <c r="M3240" s="21" t="e">
        <f>IF(OR($B3240="",M$3&lt;$D3240+Настройки!$B$7),0,MAX(0,$E3240-MAX(0,SUMIFS(Тех_Движение!$G$2:$G$5111,Тех_Движение!$D$2:$D$5111,$C3240,Тех_Движение!$B$2:$B$5111,"&lt;="&amp;M$3)-$F3240)))</f>
        <v>#VALUE!</v>
      </c>
      <c r="N3240" s="21" t="e">
        <f>IF(OR($B3240="",N$3&lt;$D3240+Настройки!$B$7),0,MAX(0,$E3240-MAX(0,SUMIFS(Тех_Движение!$G$2:$G$5111,Тех_Движение!$D$2:$D$5111,$C3240,Тех_Движение!$B$2:$B$5111,"&lt;="&amp;N$3)-$F3240)))</f>
        <v>#VALUE!</v>
      </c>
      <c r="O3240" s="21" t="e">
        <f>IF(OR($B3240="",O$3&lt;$D3240+Настройки!$B$7),0,MAX(0,$E3240-MAX(0,SUMIFS(Тех_Движение!$G$2:$G$5111,Тех_Движение!$D$2:$D$5111,$C3240,Тех_Движение!$B$2:$B$5111,"&lt;="&amp;O$3)-$F3240)))</f>
        <v>#VALUE!</v>
      </c>
      <c r="P3240" s="21" t="e">
        <f>IF(OR($B3240="",P$3&lt;$D3240+Настройки!$B$7),0,MAX(0,$E3240-MAX(0,SUMIFS(Тех_Движение!$G$2:$G$5111,Тех_Движение!$D$2:$D$5111,$C3240,Тех_Движение!$B$2:$B$5111,"&lt;="&amp;P$3)-$F3240)))</f>
        <v>#VALUE!</v>
      </c>
      <c r="Q3240" s="21" t="e">
        <f>IF(OR($B3240="",Q$3&lt;$D3240+Настройки!$B$7),0,MAX(0,$E3240-MAX(0,SUMIFS(Тех_Движение!$G$2:$G$5111,Тех_Движение!$D$2:$D$5111,$C3240,Тех_Движение!$B$2:$B$5111,"&lt;="&amp;Q$3)-$F3240)))</f>
        <v>#VALUE!</v>
      </c>
      <c r="R3240" s="21" t="str">
        <f t="shared" si="151"/>
        <v/>
      </c>
      <c r="S3240" s="23" t="str">
        <f>IF($B3240="","",VLOOKUP($C3240,Настройки!$A$11:$L$17,9,FALSE))</f>
        <v/>
      </c>
      <c r="T3240" s="23" t="str">
        <f t="shared" si="152"/>
        <v/>
      </c>
    </row>
    <row r="3241" spans="1:20" x14ac:dyDescent="0.3">
      <c r="A3241" s="20">
        <f>Тех_Движение!$A$3238</f>
        <v>3237</v>
      </c>
      <c r="B3241" s="20" t="str">
        <f>IF(Тех_Движение!$F$3238&gt;0,Тех_Движение!$I$3238,"")</f>
        <v/>
      </c>
      <c r="C3241" s="20" t="str">
        <f>IF($B3241="","",Тех_Движение!$D$3238)</f>
        <v/>
      </c>
      <c r="D3241" s="9" t="str">
        <f>IF($B3241="","",Тех_Движение!$B$3238)</f>
        <v/>
      </c>
      <c r="E3241" s="21" t="str">
        <f>IF($B3241="","",Тех_Движение!$F$3238)</f>
        <v/>
      </c>
      <c r="F3241" s="21" t="str">
        <f>IF($B3241="","",SUMIFS($E$5:$E3240,$C$5:$C3240,$C3241))</f>
        <v/>
      </c>
      <c r="G3241" s="21" t="str">
        <f>IF($B3241="","",MAX(0,$E3241-MAX(0,SUMIFS(Тех_Движение!$G$2:$G$5111,Тех_Движение!$D$2:$D$5111,$C3241,Тех_Движение!$B$2:$B$5111,"&lt;="&amp;Настройки!$B$5-1)-$F3241)))</f>
        <v/>
      </c>
      <c r="H3241" s="21" t="str">
        <f>IF($B3241="","",IF(AND($D3241&gt;=Настройки!$B$5,$D3241&lt;=Настройки!$B$6),$E3241,0))</f>
        <v/>
      </c>
      <c r="I3241" s="21" t="str">
        <f t="shared" si="150"/>
        <v/>
      </c>
      <c r="J3241" s="21" t="str">
        <f>IF($B3241="","",MAX(0,$E3241-MAX(0,SUMIFS(Тех_Движение!$G$2:$G$5111,Тех_Движение!$D$2:$D$5111,$C3241,Тех_Движение!$B$2:$B$5111,"&lt;="&amp;Настройки!$B$6)-$F3241)))</f>
        <v/>
      </c>
      <c r="K3241" s="21" t="e">
        <f>IF(OR($B3241="",K$3&lt;$D3241+Настройки!$B$7),0,MAX(0,$E3241-MAX(0,SUMIFS(Тех_Движение!$G$2:$G$5111,Тех_Движение!$D$2:$D$5111,$C3241,Тех_Движение!$B$2:$B$5111,"&lt;="&amp;K$3)-$F3241)))</f>
        <v>#VALUE!</v>
      </c>
      <c r="L3241" s="21" t="e">
        <f>IF(OR($B3241="",L$3&lt;$D3241+Настройки!$B$7),0,MAX(0,$E3241-MAX(0,SUMIFS(Тех_Движение!$G$2:$G$5111,Тех_Движение!$D$2:$D$5111,$C3241,Тех_Движение!$B$2:$B$5111,"&lt;="&amp;L$3)-$F3241)))</f>
        <v>#VALUE!</v>
      </c>
      <c r="M3241" s="21" t="e">
        <f>IF(OR($B3241="",M$3&lt;$D3241+Настройки!$B$7),0,MAX(0,$E3241-MAX(0,SUMIFS(Тех_Движение!$G$2:$G$5111,Тех_Движение!$D$2:$D$5111,$C3241,Тех_Движение!$B$2:$B$5111,"&lt;="&amp;M$3)-$F3241)))</f>
        <v>#VALUE!</v>
      </c>
      <c r="N3241" s="21" t="e">
        <f>IF(OR($B3241="",N$3&lt;$D3241+Настройки!$B$7),0,MAX(0,$E3241-MAX(0,SUMIFS(Тех_Движение!$G$2:$G$5111,Тех_Движение!$D$2:$D$5111,$C3241,Тех_Движение!$B$2:$B$5111,"&lt;="&amp;N$3)-$F3241)))</f>
        <v>#VALUE!</v>
      </c>
      <c r="O3241" s="21" t="e">
        <f>IF(OR($B3241="",O$3&lt;$D3241+Настройки!$B$7),0,MAX(0,$E3241-MAX(0,SUMIFS(Тех_Движение!$G$2:$G$5111,Тех_Движение!$D$2:$D$5111,$C3241,Тех_Движение!$B$2:$B$5111,"&lt;="&amp;O$3)-$F3241)))</f>
        <v>#VALUE!</v>
      </c>
      <c r="P3241" s="21" t="e">
        <f>IF(OR($B3241="",P$3&lt;$D3241+Настройки!$B$7),0,MAX(0,$E3241-MAX(0,SUMIFS(Тех_Движение!$G$2:$G$5111,Тех_Движение!$D$2:$D$5111,$C3241,Тех_Движение!$B$2:$B$5111,"&lt;="&amp;P$3)-$F3241)))</f>
        <v>#VALUE!</v>
      </c>
      <c r="Q3241" s="21" t="e">
        <f>IF(OR($B3241="",Q$3&lt;$D3241+Настройки!$B$7),0,MAX(0,$E3241-MAX(0,SUMIFS(Тех_Движение!$G$2:$G$5111,Тех_Движение!$D$2:$D$5111,$C3241,Тех_Движение!$B$2:$B$5111,"&lt;="&amp;Q$3)-$F3241)))</f>
        <v>#VALUE!</v>
      </c>
      <c r="R3241" s="21" t="str">
        <f t="shared" si="151"/>
        <v/>
      </c>
      <c r="S3241" s="23" t="str">
        <f>IF($B3241="","",VLOOKUP($C3241,Настройки!$A$11:$L$17,9,FALSE))</f>
        <v/>
      </c>
      <c r="T3241" s="23" t="str">
        <f t="shared" si="152"/>
        <v/>
      </c>
    </row>
    <row r="3242" spans="1:20" x14ac:dyDescent="0.3">
      <c r="A3242" s="20">
        <f>Тех_Движение!$A$3239</f>
        <v>3238</v>
      </c>
      <c r="B3242" s="20" t="str">
        <f>IF(Тех_Движение!$F$3239&gt;0,Тех_Движение!$I$3239,"")</f>
        <v/>
      </c>
      <c r="C3242" s="20" t="str">
        <f>IF($B3242="","",Тех_Движение!$D$3239)</f>
        <v/>
      </c>
      <c r="D3242" s="9" t="str">
        <f>IF($B3242="","",Тех_Движение!$B$3239)</f>
        <v/>
      </c>
      <c r="E3242" s="21" t="str">
        <f>IF($B3242="","",Тех_Движение!$F$3239)</f>
        <v/>
      </c>
      <c r="F3242" s="21" t="str">
        <f>IF($B3242="","",SUMIFS($E$5:$E3241,$C$5:$C3241,$C3242))</f>
        <v/>
      </c>
      <c r="G3242" s="21" t="str">
        <f>IF($B3242="","",MAX(0,$E3242-MAX(0,SUMIFS(Тех_Движение!$G$2:$G$5111,Тех_Движение!$D$2:$D$5111,$C3242,Тех_Движение!$B$2:$B$5111,"&lt;="&amp;Настройки!$B$5-1)-$F3242)))</f>
        <v/>
      </c>
      <c r="H3242" s="21" t="str">
        <f>IF($B3242="","",IF(AND($D3242&gt;=Настройки!$B$5,$D3242&lt;=Настройки!$B$6),$E3242,0))</f>
        <v/>
      </c>
      <c r="I3242" s="21" t="str">
        <f t="shared" si="150"/>
        <v/>
      </c>
      <c r="J3242" s="21" t="str">
        <f>IF($B3242="","",MAX(0,$E3242-MAX(0,SUMIFS(Тех_Движение!$G$2:$G$5111,Тех_Движение!$D$2:$D$5111,$C3242,Тех_Движение!$B$2:$B$5111,"&lt;="&amp;Настройки!$B$6)-$F3242)))</f>
        <v/>
      </c>
      <c r="K3242" s="21" t="e">
        <f>IF(OR($B3242="",K$3&lt;$D3242+Настройки!$B$7),0,MAX(0,$E3242-MAX(0,SUMIFS(Тех_Движение!$G$2:$G$5111,Тех_Движение!$D$2:$D$5111,$C3242,Тех_Движение!$B$2:$B$5111,"&lt;="&amp;K$3)-$F3242)))</f>
        <v>#VALUE!</v>
      </c>
      <c r="L3242" s="21" t="e">
        <f>IF(OR($B3242="",L$3&lt;$D3242+Настройки!$B$7),0,MAX(0,$E3242-MAX(0,SUMIFS(Тех_Движение!$G$2:$G$5111,Тех_Движение!$D$2:$D$5111,$C3242,Тех_Движение!$B$2:$B$5111,"&lt;="&amp;L$3)-$F3242)))</f>
        <v>#VALUE!</v>
      </c>
      <c r="M3242" s="21" t="e">
        <f>IF(OR($B3242="",M$3&lt;$D3242+Настройки!$B$7),0,MAX(0,$E3242-MAX(0,SUMIFS(Тех_Движение!$G$2:$G$5111,Тех_Движение!$D$2:$D$5111,$C3242,Тех_Движение!$B$2:$B$5111,"&lt;="&amp;M$3)-$F3242)))</f>
        <v>#VALUE!</v>
      </c>
      <c r="N3242" s="21" t="e">
        <f>IF(OR($B3242="",N$3&lt;$D3242+Настройки!$B$7),0,MAX(0,$E3242-MAX(0,SUMIFS(Тех_Движение!$G$2:$G$5111,Тех_Движение!$D$2:$D$5111,$C3242,Тех_Движение!$B$2:$B$5111,"&lt;="&amp;N$3)-$F3242)))</f>
        <v>#VALUE!</v>
      </c>
      <c r="O3242" s="21" t="e">
        <f>IF(OR($B3242="",O$3&lt;$D3242+Настройки!$B$7),0,MAX(0,$E3242-MAX(0,SUMIFS(Тех_Движение!$G$2:$G$5111,Тех_Движение!$D$2:$D$5111,$C3242,Тех_Движение!$B$2:$B$5111,"&lt;="&amp;O$3)-$F3242)))</f>
        <v>#VALUE!</v>
      </c>
      <c r="P3242" s="21" t="e">
        <f>IF(OR($B3242="",P$3&lt;$D3242+Настройки!$B$7),0,MAX(0,$E3242-MAX(0,SUMIFS(Тех_Движение!$G$2:$G$5111,Тех_Движение!$D$2:$D$5111,$C3242,Тех_Движение!$B$2:$B$5111,"&lt;="&amp;P$3)-$F3242)))</f>
        <v>#VALUE!</v>
      </c>
      <c r="Q3242" s="21" t="e">
        <f>IF(OR($B3242="",Q$3&lt;$D3242+Настройки!$B$7),0,MAX(0,$E3242-MAX(0,SUMIFS(Тех_Движение!$G$2:$G$5111,Тех_Движение!$D$2:$D$5111,$C3242,Тех_Движение!$B$2:$B$5111,"&lt;="&amp;Q$3)-$F3242)))</f>
        <v>#VALUE!</v>
      </c>
      <c r="R3242" s="21" t="str">
        <f t="shared" si="151"/>
        <v/>
      </c>
      <c r="S3242" s="23" t="str">
        <f>IF($B3242="","",VLOOKUP($C3242,Настройки!$A$11:$L$17,9,FALSE))</f>
        <v/>
      </c>
      <c r="T3242" s="23" t="str">
        <f t="shared" si="152"/>
        <v/>
      </c>
    </row>
    <row r="3243" spans="1:20" x14ac:dyDescent="0.3">
      <c r="A3243" s="20">
        <f>Тех_Движение!$A$3240</f>
        <v>3239</v>
      </c>
      <c r="B3243" s="20" t="str">
        <f>IF(Тех_Движение!$F$3240&gt;0,Тех_Движение!$I$3240,"")</f>
        <v/>
      </c>
      <c r="C3243" s="20" t="str">
        <f>IF($B3243="","",Тех_Движение!$D$3240)</f>
        <v/>
      </c>
      <c r="D3243" s="9" t="str">
        <f>IF($B3243="","",Тех_Движение!$B$3240)</f>
        <v/>
      </c>
      <c r="E3243" s="21" t="str">
        <f>IF($B3243="","",Тех_Движение!$F$3240)</f>
        <v/>
      </c>
      <c r="F3243" s="21" t="str">
        <f>IF($B3243="","",SUMIFS($E$5:$E3242,$C$5:$C3242,$C3243))</f>
        <v/>
      </c>
      <c r="G3243" s="21" t="str">
        <f>IF($B3243="","",MAX(0,$E3243-MAX(0,SUMIFS(Тех_Движение!$G$2:$G$5111,Тех_Движение!$D$2:$D$5111,$C3243,Тех_Движение!$B$2:$B$5111,"&lt;="&amp;Настройки!$B$5-1)-$F3243)))</f>
        <v/>
      </c>
      <c r="H3243" s="21" t="str">
        <f>IF($B3243="","",IF(AND($D3243&gt;=Настройки!$B$5,$D3243&lt;=Настройки!$B$6),$E3243,0))</f>
        <v/>
      </c>
      <c r="I3243" s="21" t="str">
        <f t="shared" si="150"/>
        <v/>
      </c>
      <c r="J3243" s="21" t="str">
        <f>IF($B3243="","",MAX(0,$E3243-MAX(0,SUMIFS(Тех_Движение!$G$2:$G$5111,Тех_Движение!$D$2:$D$5111,$C3243,Тех_Движение!$B$2:$B$5111,"&lt;="&amp;Настройки!$B$6)-$F3243)))</f>
        <v/>
      </c>
      <c r="K3243" s="21" t="e">
        <f>IF(OR($B3243="",K$3&lt;$D3243+Настройки!$B$7),0,MAX(0,$E3243-MAX(0,SUMIFS(Тех_Движение!$G$2:$G$5111,Тех_Движение!$D$2:$D$5111,$C3243,Тех_Движение!$B$2:$B$5111,"&lt;="&amp;K$3)-$F3243)))</f>
        <v>#VALUE!</v>
      </c>
      <c r="L3243" s="21" t="e">
        <f>IF(OR($B3243="",L$3&lt;$D3243+Настройки!$B$7),0,MAX(0,$E3243-MAX(0,SUMIFS(Тех_Движение!$G$2:$G$5111,Тех_Движение!$D$2:$D$5111,$C3243,Тех_Движение!$B$2:$B$5111,"&lt;="&amp;L$3)-$F3243)))</f>
        <v>#VALUE!</v>
      </c>
      <c r="M3243" s="21" t="e">
        <f>IF(OR($B3243="",M$3&lt;$D3243+Настройки!$B$7),0,MAX(0,$E3243-MAX(0,SUMIFS(Тех_Движение!$G$2:$G$5111,Тех_Движение!$D$2:$D$5111,$C3243,Тех_Движение!$B$2:$B$5111,"&lt;="&amp;M$3)-$F3243)))</f>
        <v>#VALUE!</v>
      </c>
      <c r="N3243" s="21" t="e">
        <f>IF(OR($B3243="",N$3&lt;$D3243+Настройки!$B$7),0,MAX(0,$E3243-MAX(0,SUMIFS(Тех_Движение!$G$2:$G$5111,Тех_Движение!$D$2:$D$5111,$C3243,Тех_Движение!$B$2:$B$5111,"&lt;="&amp;N$3)-$F3243)))</f>
        <v>#VALUE!</v>
      </c>
      <c r="O3243" s="21" t="e">
        <f>IF(OR($B3243="",O$3&lt;$D3243+Настройки!$B$7),0,MAX(0,$E3243-MAX(0,SUMIFS(Тех_Движение!$G$2:$G$5111,Тех_Движение!$D$2:$D$5111,$C3243,Тех_Движение!$B$2:$B$5111,"&lt;="&amp;O$3)-$F3243)))</f>
        <v>#VALUE!</v>
      </c>
      <c r="P3243" s="21" t="e">
        <f>IF(OR($B3243="",P$3&lt;$D3243+Настройки!$B$7),0,MAX(0,$E3243-MAX(0,SUMIFS(Тех_Движение!$G$2:$G$5111,Тех_Движение!$D$2:$D$5111,$C3243,Тех_Движение!$B$2:$B$5111,"&lt;="&amp;P$3)-$F3243)))</f>
        <v>#VALUE!</v>
      </c>
      <c r="Q3243" s="21" t="e">
        <f>IF(OR($B3243="",Q$3&lt;$D3243+Настройки!$B$7),0,MAX(0,$E3243-MAX(0,SUMIFS(Тех_Движение!$G$2:$G$5111,Тех_Движение!$D$2:$D$5111,$C3243,Тех_Движение!$B$2:$B$5111,"&lt;="&amp;Q$3)-$F3243)))</f>
        <v>#VALUE!</v>
      </c>
      <c r="R3243" s="21" t="str">
        <f t="shared" si="151"/>
        <v/>
      </c>
      <c r="S3243" s="23" t="str">
        <f>IF($B3243="","",VLOOKUP($C3243,Настройки!$A$11:$L$17,9,FALSE))</f>
        <v/>
      </c>
      <c r="T3243" s="23" t="str">
        <f t="shared" si="152"/>
        <v/>
      </c>
    </row>
    <row r="3244" spans="1:20" x14ac:dyDescent="0.3">
      <c r="A3244" s="20">
        <f>Тех_Движение!$A$3241</f>
        <v>3240</v>
      </c>
      <c r="B3244" s="20" t="str">
        <f>IF(Тех_Движение!$F$3241&gt;0,Тех_Движение!$I$3241,"")</f>
        <v/>
      </c>
      <c r="C3244" s="20" t="str">
        <f>IF($B3244="","",Тех_Движение!$D$3241)</f>
        <v/>
      </c>
      <c r="D3244" s="9" t="str">
        <f>IF($B3244="","",Тех_Движение!$B$3241)</f>
        <v/>
      </c>
      <c r="E3244" s="21" t="str">
        <f>IF($B3244="","",Тех_Движение!$F$3241)</f>
        <v/>
      </c>
      <c r="F3244" s="21" t="str">
        <f>IF($B3244="","",SUMIFS($E$5:$E3243,$C$5:$C3243,$C3244))</f>
        <v/>
      </c>
      <c r="G3244" s="21" t="str">
        <f>IF($B3244="","",MAX(0,$E3244-MAX(0,SUMIFS(Тех_Движение!$G$2:$G$5111,Тех_Движение!$D$2:$D$5111,$C3244,Тех_Движение!$B$2:$B$5111,"&lt;="&amp;Настройки!$B$5-1)-$F3244)))</f>
        <v/>
      </c>
      <c r="H3244" s="21" t="str">
        <f>IF($B3244="","",IF(AND($D3244&gt;=Настройки!$B$5,$D3244&lt;=Настройки!$B$6),$E3244,0))</f>
        <v/>
      </c>
      <c r="I3244" s="21" t="str">
        <f t="shared" si="150"/>
        <v/>
      </c>
      <c r="J3244" s="21" t="str">
        <f>IF($B3244="","",MAX(0,$E3244-MAX(0,SUMIFS(Тех_Движение!$G$2:$G$5111,Тех_Движение!$D$2:$D$5111,$C3244,Тех_Движение!$B$2:$B$5111,"&lt;="&amp;Настройки!$B$6)-$F3244)))</f>
        <v/>
      </c>
      <c r="K3244" s="21" t="e">
        <f>IF(OR($B3244="",K$3&lt;$D3244+Настройки!$B$7),0,MAX(0,$E3244-MAX(0,SUMIFS(Тех_Движение!$G$2:$G$5111,Тех_Движение!$D$2:$D$5111,$C3244,Тех_Движение!$B$2:$B$5111,"&lt;="&amp;K$3)-$F3244)))</f>
        <v>#VALUE!</v>
      </c>
      <c r="L3244" s="21" t="e">
        <f>IF(OR($B3244="",L$3&lt;$D3244+Настройки!$B$7),0,MAX(0,$E3244-MAX(0,SUMIFS(Тех_Движение!$G$2:$G$5111,Тех_Движение!$D$2:$D$5111,$C3244,Тех_Движение!$B$2:$B$5111,"&lt;="&amp;L$3)-$F3244)))</f>
        <v>#VALUE!</v>
      </c>
      <c r="M3244" s="21" t="e">
        <f>IF(OR($B3244="",M$3&lt;$D3244+Настройки!$B$7),0,MAX(0,$E3244-MAX(0,SUMIFS(Тех_Движение!$G$2:$G$5111,Тех_Движение!$D$2:$D$5111,$C3244,Тех_Движение!$B$2:$B$5111,"&lt;="&amp;M$3)-$F3244)))</f>
        <v>#VALUE!</v>
      </c>
      <c r="N3244" s="21" t="e">
        <f>IF(OR($B3244="",N$3&lt;$D3244+Настройки!$B$7),0,MAX(0,$E3244-MAX(0,SUMIFS(Тех_Движение!$G$2:$G$5111,Тех_Движение!$D$2:$D$5111,$C3244,Тех_Движение!$B$2:$B$5111,"&lt;="&amp;N$3)-$F3244)))</f>
        <v>#VALUE!</v>
      </c>
      <c r="O3244" s="21" t="e">
        <f>IF(OR($B3244="",O$3&lt;$D3244+Настройки!$B$7),0,MAX(0,$E3244-MAX(0,SUMIFS(Тех_Движение!$G$2:$G$5111,Тех_Движение!$D$2:$D$5111,$C3244,Тех_Движение!$B$2:$B$5111,"&lt;="&amp;O$3)-$F3244)))</f>
        <v>#VALUE!</v>
      </c>
      <c r="P3244" s="21" t="e">
        <f>IF(OR($B3244="",P$3&lt;$D3244+Настройки!$B$7),0,MAX(0,$E3244-MAX(0,SUMIFS(Тех_Движение!$G$2:$G$5111,Тех_Движение!$D$2:$D$5111,$C3244,Тех_Движение!$B$2:$B$5111,"&lt;="&amp;P$3)-$F3244)))</f>
        <v>#VALUE!</v>
      </c>
      <c r="Q3244" s="21" t="e">
        <f>IF(OR($B3244="",Q$3&lt;$D3244+Настройки!$B$7),0,MAX(0,$E3244-MAX(0,SUMIFS(Тех_Движение!$G$2:$G$5111,Тех_Движение!$D$2:$D$5111,$C3244,Тех_Движение!$B$2:$B$5111,"&lt;="&amp;Q$3)-$F3244)))</f>
        <v>#VALUE!</v>
      </c>
      <c r="R3244" s="21" t="str">
        <f t="shared" si="151"/>
        <v/>
      </c>
      <c r="S3244" s="23" t="str">
        <f>IF($B3244="","",VLOOKUP($C3244,Настройки!$A$11:$L$17,9,FALSE))</f>
        <v/>
      </c>
      <c r="T3244" s="23" t="str">
        <f t="shared" si="152"/>
        <v/>
      </c>
    </row>
    <row r="3245" spans="1:20" x14ac:dyDescent="0.3">
      <c r="A3245" s="20">
        <f>Тех_Движение!$A$3242</f>
        <v>3241</v>
      </c>
      <c r="B3245" s="20" t="str">
        <f>IF(Тех_Движение!$F$3242&gt;0,Тех_Движение!$I$3242,"")</f>
        <v/>
      </c>
      <c r="C3245" s="20" t="str">
        <f>IF($B3245="","",Тех_Движение!$D$3242)</f>
        <v/>
      </c>
      <c r="D3245" s="9" t="str">
        <f>IF($B3245="","",Тех_Движение!$B$3242)</f>
        <v/>
      </c>
      <c r="E3245" s="21" t="str">
        <f>IF($B3245="","",Тех_Движение!$F$3242)</f>
        <v/>
      </c>
      <c r="F3245" s="21" t="str">
        <f>IF($B3245="","",SUMIFS($E$5:$E3244,$C$5:$C3244,$C3245))</f>
        <v/>
      </c>
      <c r="G3245" s="21" t="str">
        <f>IF($B3245="","",MAX(0,$E3245-MAX(0,SUMIFS(Тех_Движение!$G$2:$G$5111,Тех_Движение!$D$2:$D$5111,$C3245,Тех_Движение!$B$2:$B$5111,"&lt;="&amp;Настройки!$B$5-1)-$F3245)))</f>
        <v/>
      </c>
      <c r="H3245" s="21" t="str">
        <f>IF($B3245="","",IF(AND($D3245&gt;=Настройки!$B$5,$D3245&lt;=Настройки!$B$6),$E3245,0))</f>
        <v/>
      </c>
      <c r="I3245" s="21" t="str">
        <f t="shared" si="150"/>
        <v/>
      </c>
      <c r="J3245" s="21" t="str">
        <f>IF($B3245="","",MAX(0,$E3245-MAX(0,SUMIFS(Тех_Движение!$G$2:$G$5111,Тех_Движение!$D$2:$D$5111,$C3245,Тех_Движение!$B$2:$B$5111,"&lt;="&amp;Настройки!$B$6)-$F3245)))</f>
        <v/>
      </c>
      <c r="K3245" s="21" t="e">
        <f>IF(OR($B3245="",K$3&lt;$D3245+Настройки!$B$7),0,MAX(0,$E3245-MAX(0,SUMIFS(Тех_Движение!$G$2:$G$5111,Тех_Движение!$D$2:$D$5111,$C3245,Тех_Движение!$B$2:$B$5111,"&lt;="&amp;K$3)-$F3245)))</f>
        <v>#VALUE!</v>
      </c>
      <c r="L3245" s="21" t="e">
        <f>IF(OR($B3245="",L$3&lt;$D3245+Настройки!$B$7),0,MAX(0,$E3245-MAX(0,SUMIFS(Тех_Движение!$G$2:$G$5111,Тех_Движение!$D$2:$D$5111,$C3245,Тех_Движение!$B$2:$B$5111,"&lt;="&amp;L$3)-$F3245)))</f>
        <v>#VALUE!</v>
      </c>
      <c r="M3245" s="21" t="e">
        <f>IF(OR($B3245="",M$3&lt;$D3245+Настройки!$B$7),0,MAX(0,$E3245-MAX(0,SUMIFS(Тех_Движение!$G$2:$G$5111,Тех_Движение!$D$2:$D$5111,$C3245,Тех_Движение!$B$2:$B$5111,"&lt;="&amp;M$3)-$F3245)))</f>
        <v>#VALUE!</v>
      </c>
      <c r="N3245" s="21" t="e">
        <f>IF(OR($B3245="",N$3&lt;$D3245+Настройки!$B$7),0,MAX(0,$E3245-MAX(0,SUMIFS(Тех_Движение!$G$2:$G$5111,Тех_Движение!$D$2:$D$5111,$C3245,Тех_Движение!$B$2:$B$5111,"&lt;="&amp;N$3)-$F3245)))</f>
        <v>#VALUE!</v>
      </c>
      <c r="O3245" s="21" t="e">
        <f>IF(OR($B3245="",O$3&lt;$D3245+Настройки!$B$7),0,MAX(0,$E3245-MAX(0,SUMIFS(Тех_Движение!$G$2:$G$5111,Тех_Движение!$D$2:$D$5111,$C3245,Тех_Движение!$B$2:$B$5111,"&lt;="&amp;O$3)-$F3245)))</f>
        <v>#VALUE!</v>
      </c>
      <c r="P3245" s="21" t="e">
        <f>IF(OR($B3245="",P$3&lt;$D3245+Настройки!$B$7),0,MAX(0,$E3245-MAX(0,SUMIFS(Тех_Движение!$G$2:$G$5111,Тех_Движение!$D$2:$D$5111,$C3245,Тех_Движение!$B$2:$B$5111,"&lt;="&amp;P$3)-$F3245)))</f>
        <v>#VALUE!</v>
      </c>
      <c r="Q3245" s="21" t="e">
        <f>IF(OR($B3245="",Q$3&lt;$D3245+Настройки!$B$7),0,MAX(0,$E3245-MAX(0,SUMIFS(Тех_Движение!$G$2:$G$5111,Тех_Движение!$D$2:$D$5111,$C3245,Тех_Движение!$B$2:$B$5111,"&lt;="&amp;Q$3)-$F3245)))</f>
        <v>#VALUE!</v>
      </c>
      <c r="R3245" s="21" t="str">
        <f t="shared" si="151"/>
        <v/>
      </c>
      <c r="S3245" s="23" t="str">
        <f>IF($B3245="","",VLOOKUP($C3245,Настройки!$A$11:$L$17,9,FALSE))</f>
        <v/>
      </c>
      <c r="T3245" s="23" t="str">
        <f t="shared" si="152"/>
        <v/>
      </c>
    </row>
    <row r="3246" spans="1:20" x14ac:dyDescent="0.3">
      <c r="A3246" s="20">
        <f>Тех_Движение!$A$3243</f>
        <v>3242</v>
      </c>
      <c r="B3246" s="20" t="str">
        <f>IF(Тех_Движение!$F$3243&gt;0,Тех_Движение!$I$3243,"")</f>
        <v/>
      </c>
      <c r="C3246" s="20" t="str">
        <f>IF($B3246="","",Тех_Движение!$D$3243)</f>
        <v/>
      </c>
      <c r="D3246" s="9" t="str">
        <f>IF($B3246="","",Тех_Движение!$B$3243)</f>
        <v/>
      </c>
      <c r="E3246" s="21" t="str">
        <f>IF($B3246="","",Тех_Движение!$F$3243)</f>
        <v/>
      </c>
      <c r="F3246" s="21" t="str">
        <f>IF($B3246="","",SUMIFS($E$5:$E3245,$C$5:$C3245,$C3246))</f>
        <v/>
      </c>
      <c r="G3246" s="21" t="str">
        <f>IF($B3246="","",MAX(0,$E3246-MAX(0,SUMIFS(Тех_Движение!$G$2:$G$5111,Тех_Движение!$D$2:$D$5111,$C3246,Тех_Движение!$B$2:$B$5111,"&lt;="&amp;Настройки!$B$5-1)-$F3246)))</f>
        <v/>
      </c>
      <c r="H3246" s="21" t="str">
        <f>IF($B3246="","",IF(AND($D3246&gt;=Настройки!$B$5,$D3246&lt;=Настройки!$B$6),$E3246,0))</f>
        <v/>
      </c>
      <c r="I3246" s="21" t="str">
        <f t="shared" si="150"/>
        <v/>
      </c>
      <c r="J3246" s="21" t="str">
        <f>IF($B3246="","",MAX(0,$E3246-MAX(0,SUMIFS(Тех_Движение!$G$2:$G$5111,Тех_Движение!$D$2:$D$5111,$C3246,Тех_Движение!$B$2:$B$5111,"&lt;="&amp;Настройки!$B$6)-$F3246)))</f>
        <v/>
      </c>
      <c r="K3246" s="21" t="e">
        <f>IF(OR($B3246="",K$3&lt;$D3246+Настройки!$B$7),0,MAX(0,$E3246-MAX(0,SUMIFS(Тех_Движение!$G$2:$G$5111,Тех_Движение!$D$2:$D$5111,$C3246,Тех_Движение!$B$2:$B$5111,"&lt;="&amp;K$3)-$F3246)))</f>
        <v>#VALUE!</v>
      </c>
      <c r="L3246" s="21" t="e">
        <f>IF(OR($B3246="",L$3&lt;$D3246+Настройки!$B$7),0,MAX(0,$E3246-MAX(0,SUMIFS(Тех_Движение!$G$2:$G$5111,Тех_Движение!$D$2:$D$5111,$C3246,Тех_Движение!$B$2:$B$5111,"&lt;="&amp;L$3)-$F3246)))</f>
        <v>#VALUE!</v>
      </c>
      <c r="M3246" s="21" t="e">
        <f>IF(OR($B3246="",M$3&lt;$D3246+Настройки!$B$7),0,MAX(0,$E3246-MAX(0,SUMIFS(Тех_Движение!$G$2:$G$5111,Тех_Движение!$D$2:$D$5111,$C3246,Тех_Движение!$B$2:$B$5111,"&lt;="&amp;M$3)-$F3246)))</f>
        <v>#VALUE!</v>
      </c>
      <c r="N3246" s="21" t="e">
        <f>IF(OR($B3246="",N$3&lt;$D3246+Настройки!$B$7),0,MAX(0,$E3246-MAX(0,SUMIFS(Тех_Движение!$G$2:$G$5111,Тех_Движение!$D$2:$D$5111,$C3246,Тех_Движение!$B$2:$B$5111,"&lt;="&amp;N$3)-$F3246)))</f>
        <v>#VALUE!</v>
      </c>
      <c r="O3246" s="21" t="e">
        <f>IF(OR($B3246="",O$3&lt;$D3246+Настройки!$B$7),0,MAX(0,$E3246-MAX(0,SUMIFS(Тех_Движение!$G$2:$G$5111,Тех_Движение!$D$2:$D$5111,$C3246,Тех_Движение!$B$2:$B$5111,"&lt;="&amp;O$3)-$F3246)))</f>
        <v>#VALUE!</v>
      </c>
      <c r="P3246" s="21" t="e">
        <f>IF(OR($B3246="",P$3&lt;$D3246+Настройки!$B$7),0,MAX(0,$E3246-MAX(0,SUMIFS(Тех_Движение!$G$2:$G$5111,Тех_Движение!$D$2:$D$5111,$C3246,Тех_Движение!$B$2:$B$5111,"&lt;="&amp;P$3)-$F3246)))</f>
        <v>#VALUE!</v>
      </c>
      <c r="Q3246" s="21" t="e">
        <f>IF(OR($B3246="",Q$3&lt;$D3246+Настройки!$B$7),0,MAX(0,$E3246-MAX(0,SUMIFS(Тех_Движение!$G$2:$G$5111,Тех_Движение!$D$2:$D$5111,$C3246,Тех_Движение!$B$2:$B$5111,"&lt;="&amp;Q$3)-$F3246)))</f>
        <v>#VALUE!</v>
      </c>
      <c r="R3246" s="21" t="str">
        <f t="shared" si="151"/>
        <v/>
      </c>
      <c r="S3246" s="23" t="str">
        <f>IF($B3246="","",VLOOKUP($C3246,Настройки!$A$11:$L$17,9,FALSE))</f>
        <v/>
      </c>
      <c r="T3246" s="23" t="str">
        <f t="shared" si="152"/>
        <v/>
      </c>
    </row>
    <row r="3247" spans="1:20" x14ac:dyDescent="0.3">
      <c r="A3247" s="20">
        <f>Тех_Движение!$A$3244</f>
        <v>3243</v>
      </c>
      <c r="B3247" s="20" t="str">
        <f>IF(Тех_Движение!$F$3244&gt;0,Тех_Движение!$I$3244,"")</f>
        <v/>
      </c>
      <c r="C3247" s="20" t="str">
        <f>IF($B3247="","",Тех_Движение!$D$3244)</f>
        <v/>
      </c>
      <c r="D3247" s="9" t="str">
        <f>IF($B3247="","",Тех_Движение!$B$3244)</f>
        <v/>
      </c>
      <c r="E3247" s="21" t="str">
        <f>IF($B3247="","",Тех_Движение!$F$3244)</f>
        <v/>
      </c>
      <c r="F3247" s="21" t="str">
        <f>IF($B3247="","",SUMIFS($E$5:$E3246,$C$5:$C3246,$C3247))</f>
        <v/>
      </c>
      <c r="G3247" s="21" t="str">
        <f>IF($B3247="","",MAX(0,$E3247-MAX(0,SUMIFS(Тех_Движение!$G$2:$G$5111,Тех_Движение!$D$2:$D$5111,$C3247,Тех_Движение!$B$2:$B$5111,"&lt;="&amp;Настройки!$B$5-1)-$F3247)))</f>
        <v/>
      </c>
      <c r="H3247" s="21" t="str">
        <f>IF($B3247="","",IF(AND($D3247&gt;=Настройки!$B$5,$D3247&lt;=Настройки!$B$6),$E3247,0))</f>
        <v/>
      </c>
      <c r="I3247" s="21" t="str">
        <f t="shared" si="150"/>
        <v/>
      </c>
      <c r="J3247" s="21" t="str">
        <f>IF($B3247="","",MAX(0,$E3247-MAX(0,SUMIFS(Тех_Движение!$G$2:$G$5111,Тех_Движение!$D$2:$D$5111,$C3247,Тех_Движение!$B$2:$B$5111,"&lt;="&amp;Настройки!$B$6)-$F3247)))</f>
        <v/>
      </c>
      <c r="K3247" s="21" t="e">
        <f>IF(OR($B3247="",K$3&lt;$D3247+Настройки!$B$7),0,MAX(0,$E3247-MAX(0,SUMIFS(Тех_Движение!$G$2:$G$5111,Тех_Движение!$D$2:$D$5111,$C3247,Тех_Движение!$B$2:$B$5111,"&lt;="&amp;K$3)-$F3247)))</f>
        <v>#VALUE!</v>
      </c>
      <c r="L3247" s="21" t="e">
        <f>IF(OR($B3247="",L$3&lt;$D3247+Настройки!$B$7),0,MAX(0,$E3247-MAX(0,SUMIFS(Тех_Движение!$G$2:$G$5111,Тех_Движение!$D$2:$D$5111,$C3247,Тех_Движение!$B$2:$B$5111,"&lt;="&amp;L$3)-$F3247)))</f>
        <v>#VALUE!</v>
      </c>
      <c r="M3247" s="21" t="e">
        <f>IF(OR($B3247="",M$3&lt;$D3247+Настройки!$B$7),0,MAX(0,$E3247-MAX(0,SUMIFS(Тех_Движение!$G$2:$G$5111,Тех_Движение!$D$2:$D$5111,$C3247,Тех_Движение!$B$2:$B$5111,"&lt;="&amp;M$3)-$F3247)))</f>
        <v>#VALUE!</v>
      </c>
      <c r="N3247" s="21" t="e">
        <f>IF(OR($B3247="",N$3&lt;$D3247+Настройки!$B$7),0,MAX(0,$E3247-MAX(0,SUMIFS(Тех_Движение!$G$2:$G$5111,Тех_Движение!$D$2:$D$5111,$C3247,Тех_Движение!$B$2:$B$5111,"&lt;="&amp;N$3)-$F3247)))</f>
        <v>#VALUE!</v>
      </c>
      <c r="O3247" s="21" t="e">
        <f>IF(OR($B3247="",O$3&lt;$D3247+Настройки!$B$7),0,MAX(0,$E3247-MAX(0,SUMIFS(Тех_Движение!$G$2:$G$5111,Тех_Движение!$D$2:$D$5111,$C3247,Тех_Движение!$B$2:$B$5111,"&lt;="&amp;O$3)-$F3247)))</f>
        <v>#VALUE!</v>
      </c>
      <c r="P3247" s="21" t="e">
        <f>IF(OR($B3247="",P$3&lt;$D3247+Настройки!$B$7),0,MAX(0,$E3247-MAX(0,SUMIFS(Тех_Движение!$G$2:$G$5111,Тех_Движение!$D$2:$D$5111,$C3247,Тех_Движение!$B$2:$B$5111,"&lt;="&amp;P$3)-$F3247)))</f>
        <v>#VALUE!</v>
      </c>
      <c r="Q3247" s="21" t="e">
        <f>IF(OR($B3247="",Q$3&lt;$D3247+Настройки!$B$7),0,MAX(0,$E3247-MAX(0,SUMIFS(Тех_Движение!$G$2:$G$5111,Тех_Движение!$D$2:$D$5111,$C3247,Тех_Движение!$B$2:$B$5111,"&lt;="&amp;Q$3)-$F3247)))</f>
        <v>#VALUE!</v>
      </c>
      <c r="R3247" s="21" t="str">
        <f t="shared" si="151"/>
        <v/>
      </c>
      <c r="S3247" s="23" t="str">
        <f>IF($B3247="","",VLOOKUP($C3247,Настройки!$A$11:$L$17,9,FALSE))</f>
        <v/>
      </c>
      <c r="T3247" s="23" t="str">
        <f t="shared" si="152"/>
        <v/>
      </c>
    </row>
    <row r="3248" spans="1:20" x14ac:dyDescent="0.3">
      <c r="A3248" s="20">
        <f>Тех_Движение!$A$3245</f>
        <v>3244</v>
      </c>
      <c r="B3248" s="20" t="str">
        <f>IF(Тех_Движение!$F$3245&gt;0,Тех_Движение!$I$3245,"")</f>
        <v/>
      </c>
      <c r="C3248" s="20" t="str">
        <f>IF($B3248="","",Тех_Движение!$D$3245)</f>
        <v/>
      </c>
      <c r="D3248" s="9" t="str">
        <f>IF($B3248="","",Тех_Движение!$B$3245)</f>
        <v/>
      </c>
      <c r="E3248" s="21" t="str">
        <f>IF($B3248="","",Тех_Движение!$F$3245)</f>
        <v/>
      </c>
      <c r="F3248" s="21" t="str">
        <f>IF($B3248="","",SUMIFS($E$5:$E3247,$C$5:$C3247,$C3248))</f>
        <v/>
      </c>
      <c r="G3248" s="21" t="str">
        <f>IF($B3248="","",MAX(0,$E3248-MAX(0,SUMIFS(Тех_Движение!$G$2:$G$5111,Тех_Движение!$D$2:$D$5111,$C3248,Тех_Движение!$B$2:$B$5111,"&lt;="&amp;Настройки!$B$5-1)-$F3248)))</f>
        <v/>
      </c>
      <c r="H3248" s="21" t="str">
        <f>IF($B3248="","",IF(AND($D3248&gt;=Настройки!$B$5,$D3248&lt;=Настройки!$B$6),$E3248,0))</f>
        <v/>
      </c>
      <c r="I3248" s="21" t="str">
        <f t="shared" si="150"/>
        <v/>
      </c>
      <c r="J3248" s="21" t="str">
        <f>IF($B3248="","",MAX(0,$E3248-MAX(0,SUMIFS(Тех_Движение!$G$2:$G$5111,Тех_Движение!$D$2:$D$5111,$C3248,Тех_Движение!$B$2:$B$5111,"&lt;="&amp;Настройки!$B$6)-$F3248)))</f>
        <v/>
      </c>
      <c r="K3248" s="21" t="e">
        <f>IF(OR($B3248="",K$3&lt;$D3248+Настройки!$B$7),0,MAX(0,$E3248-MAX(0,SUMIFS(Тех_Движение!$G$2:$G$5111,Тех_Движение!$D$2:$D$5111,$C3248,Тех_Движение!$B$2:$B$5111,"&lt;="&amp;K$3)-$F3248)))</f>
        <v>#VALUE!</v>
      </c>
      <c r="L3248" s="21" t="e">
        <f>IF(OR($B3248="",L$3&lt;$D3248+Настройки!$B$7),0,MAX(0,$E3248-MAX(0,SUMIFS(Тех_Движение!$G$2:$G$5111,Тех_Движение!$D$2:$D$5111,$C3248,Тех_Движение!$B$2:$B$5111,"&lt;="&amp;L$3)-$F3248)))</f>
        <v>#VALUE!</v>
      </c>
      <c r="M3248" s="21" t="e">
        <f>IF(OR($B3248="",M$3&lt;$D3248+Настройки!$B$7),0,MAX(0,$E3248-MAX(0,SUMIFS(Тех_Движение!$G$2:$G$5111,Тех_Движение!$D$2:$D$5111,$C3248,Тех_Движение!$B$2:$B$5111,"&lt;="&amp;M$3)-$F3248)))</f>
        <v>#VALUE!</v>
      </c>
      <c r="N3248" s="21" t="e">
        <f>IF(OR($B3248="",N$3&lt;$D3248+Настройки!$B$7),0,MAX(0,$E3248-MAX(0,SUMIFS(Тех_Движение!$G$2:$G$5111,Тех_Движение!$D$2:$D$5111,$C3248,Тех_Движение!$B$2:$B$5111,"&lt;="&amp;N$3)-$F3248)))</f>
        <v>#VALUE!</v>
      </c>
      <c r="O3248" s="21" t="e">
        <f>IF(OR($B3248="",O$3&lt;$D3248+Настройки!$B$7),0,MAX(0,$E3248-MAX(0,SUMIFS(Тех_Движение!$G$2:$G$5111,Тех_Движение!$D$2:$D$5111,$C3248,Тех_Движение!$B$2:$B$5111,"&lt;="&amp;O$3)-$F3248)))</f>
        <v>#VALUE!</v>
      </c>
      <c r="P3248" s="21" t="e">
        <f>IF(OR($B3248="",P$3&lt;$D3248+Настройки!$B$7),0,MAX(0,$E3248-MAX(0,SUMIFS(Тех_Движение!$G$2:$G$5111,Тех_Движение!$D$2:$D$5111,$C3248,Тех_Движение!$B$2:$B$5111,"&lt;="&amp;P$3)-$F3248)))</f>
        <v>#VALUE!</v>
      </c>
      <c r="Q3248" s="21" t="e">
        <f>IF(OR($B3248="",Q$3&lt;$D3248+Настройки!$B$7),0,MAX(0,$E3248-MAX(0,SUMIFS(Тех_Движение!$G$2:$G$5111,Тех_Движение!$D$2:$D$5111,$C3248,Тех_Движение!$B$2:$B$5111,"&lt;="&amp;Q$3)-$F3248)))</f>
        <v>#VALUE!</v>
      </c>
      <c r="R3248" s="21" t="str">
        <f t="shared" si="151"/>
        <v/>
      </c>
      <c r="S3248" s="23" t="str">
        <f>IF($B3248="","",VLOOKUP($C3248,Настройки!$A$11:$L$17,9,FALSE))</f>
        <v/>
      </c>
      <c r="T3248" s="23" t="str">
        <f t="shared" si="152"/>
        <v/>
      </c>
    </row>
    <row r="3249" spans="1:20" x14ac:dyDescent="0.3">
      <c r="A3249" s="20">
        <f>Тех_Движение!$A$3246</f>
        <v>3245</v>
      </c>
      <c r="B3249" s="20" t="str">
        <f>IF(Тех_Движение!$F$3246&gt;0,Тех_Движение!$I$3246,"")</f>
        <v/>
      </c>
      <c r="C3249" s="20" t="str">
        <f>IF($B3249="","",Тех_Движение!$D$3246)</f>
        <v/>
      </c>
      <c r="D3249" s="9" t="str">
        <f>IF($B3249="","",Тех_Движение!$B$3246)</f>
        <v/>
      </c>
      <c r="E3249" s="21" t="str">
        <f>IF($B3249="","",Тех_Движение!$F$3246)</f>
        <v/>
      </c>
      <c r="F3249" s="21" t="str">
        <f>IF($B3249="","",SUMIFS($E$5:$E3248,$C$5:$C3248,$C3249))</f>
        <v/>
      </c>
      <c r="G3249" s="21" t="str">
        <f>IF($B3249="","",MAX(0,$E3249-MAX(0,SUMIFS(Тех_Движение!$G$2:$G$5111,Тех_Движение!$D$2:$D$5111,$C3249,Тех_Движение!$B$2:$B$5111,"&lt;="&amp;Настройки!$B$5-1)-$F3249)))</f>
        <v/>
      </c>
      <c r="H3249" s="21" t="str">
        <f>IF($B3249="","",IF(AND($D3249&gt;=Настройки!$B$5,$D3249&lt;=Настройки!$B$6),$E3249,0))</f>
        <v/>
      </c>
      <c r="I3249" s="21" t="str">
        <f t="shared" si="150"/>
        <v/>
      </c>
      <c r="J3249" s="21" t="str">
        <f>IF($B3249="","",MAX(0,$E3249-MAX(0,SUMIFS(Тех_Движение!$G$2:$G$5111,Тех_Движение!$D$2:$D$5111,$C3249,Тех_Движение!$B$2:$B$5111,"&lt;="&amp;Настройки!$B$6)-$F3249)))</f>
        <v/>
      </c>
      <c r="K3249" s="21" t="e">
        <f>IF(OR($B3249="",K$3&lt;$D3249+Настройки!$B$7),0,MAX(0,$E3249-MAX(0,SUMIFS(Тех_Движение!$G$2:$G$5111,Тех_Движение!$D$2:$D$5111,$C3249,Тех_Движение!$B$2:$B$5111,"&lt;="&amp;K$3)-$F3249)))</f>
        <v>#VALUE!</v>
      </c>
      <c r="L3249" s="21" t="e">
        <f>IF(OR($B3249="",L$3&lt;$D3249+Настройки!$B$7),0,MAX(0,$E3249-MAX(0,SUMIFS(Тех_Движение!$G$2:$G$5111,Тех_Движение!$D$2:$D$5111,$C3249,Тех_Движение!$B$2:$B$5111,"&lt;="&amp;L$3)-$F3249)))</f>
        <v>#VALUE!</v>
      </c>
      <c r="M3249" s="21" t="e">
        <f>IF(OR($B3249="",M$3&lt;$D3249+Настройки!$B$7),0,MAX(0,$E3249-MAX(0,SUMIFS(Тех_Движение!$G$2:$G$5111,Тех_Движение!$D$2:$D$5111,$C3249,Тех_Движение!$B$2:$B$5111,"&lt;="&amp;M$3)-$F3249)))</f>
        <v>#VALUE!</v>
      </c>
      <c r="N3249" s="21" t="e">
        <f>IF(OR($B3249="",N$3&lt;$D3249+Настройки!$B$7),0,MAX(0,$E3249-MAX(0,SUMIFS(Тех_Движение!$G$2:$G$5111,Тех_Движение!$D$2:$D$5111,$C3249,Тех_Движение!$B$2:$B$5111,"&lt;="&amp;N$3)-$F3249)))</f>
        <v>#VALUE!</v>
      </c>
      <c r="O3249" s="21" t="e">
        <f>IF(OR($B3249="",O$3&lt;$D3249+Настройки!$B$7),0,MAX(0,$E3249-MAX(0,SUMIFS(Тех_Движение!$G$2:$G$5111,Тех_Движение!$D$2:$D$5111,$C3249,Тех_Движение!$B$2:$B$5111,"&lt;="&amp;O$3)-$F3249)))</f>
        <v>#VALUE!</v>
      </c>
      <c r="P3249" s="21" t="e">
        <f>IF(OR($B3249="",P$3&lt;$D3249+Настройки!$B$7),0,MAX(0,$E3249-MAX(0,SUMIFS(Тех_Движение!$G$2:$G$5111,Тех_Движение!$D$2:$D$5111,$C3249,Тех_Движение!$B$2:$B$5111,"&lt;="&amp;P$3)-$F3249)))</f>
        <v>#VALUE!</v>
      </c>
      <c r="Q3249" s="21" t="e">
        <f>IF(OR($B3249="",Q$3&lt;$D3249+Настройки!$B$7),0,MAX(0,$E3249-MAX(0,SUMIFS(Тех_Движение!$G$2:$G$5111,Тех_Движение!$D$2:$D$5111,$C3249,Тех_Движение!$B$2:$B$5111,"&lt;="&amp;Q$3)-$F3249)))</f>
        <v>#VALUE!</v>
      </c>
      <c r="R3249" s="21" t="str">
        <f t="shared" si="151"/>
        <v/>
      </c>
      <c r="S3249" s="23" t="str">
        <f>IF($B3249="","",VLOOKUP($C3249,Настройки!$A$11:$L$17,9,FALSE))</f>
        <v/>
      </c>
      <c r="T3249" s="23" t="str">
        <f t="shared" si="152"/>
        <v/>
      </c>
    </row>
    <row r="3250" spans="1:20" x14ac:dyDescent="0.3">
      <c r="A3250" s="20">
        <f>Тех_Движение!$A$3247</f>
        <v>3246</v>
      </c>
      <c r="B3250" s="20" t="str">
        <f>IF(Тех_Движение!$F$3247&gt;0,Тех_Движение!$I$3247,"")</f>
        <v/>
      </c>
      <c r="C3250" s="20" t="str">
        <f>IF($B3250="","",Тех_Движение!$D$3247)</f>
        <v/>
      </c>
      <c r="D3250" s="9" t="str">
        <f>IF($B3250="","",Тех_Движение!$B$3247)</f>
        <v/>
      </c>
      <c r="E3250" s="21" t="str">
        <f>IF($B3250="","",Тех_Движение!$F$3247)</f>
        <v/>
      </c>
      <c r="F3250" s="21" t="str">
        <f>IF($B3250="","",SUMIFS($E$5:$E3249,$C$5:$C3249,$C3250))</f>
        <v/>
      </c>
      <c r="G3250" s="21" t="str">
        <f>IF($B3250="","",MAX(0,$E3250-MAX(0,SUMIFS(Тех_Движение!$G$2:$G$5111,Тех_Движение!$D$2:$D$5111,$C3250,Тех_Движение!$B$2:$B$5111,"&lt;="&amp;Настройки!$B$5-1)-$F3250)))</f>
        <v/>
      </c>
      <c r="H3250" s="21" t="str">
        <f>IF($B3250="","",IF(AND($D3250&gt;=Настройки!$B$5,$D3250&lt;=Настройки!$B$6),$E3250,0))</f>
        <v/>
      </c>
      <c r="I3250" s="21" t="str">
        <f t="shared" si="150"/>
        <v/>
      </c>
      <c r="J3250" s="21" t="str">
        <f>IF($B3250="","",MAX(0,$E3250-MAX(0,SUMIFS(Тех_Движение!$G$2:$G$5111,Тех_Движение!$D$2:$D$5111,$C3250,Тех_Движение!$B$2:$B$5111,"&lt;="&amp;Настройки!$B$6)-$F3250)))</f>
        <v/>
      </c>
      <c r="K3250" s="21" t="e">
        <f>IF(OR($B3250="",K$3&lt;$D3250+Настройки!$B$7),0,MAX(0,$E3250-MAX(0,SUMIFS(Тех_Движение!$G$2:$G$5111,Тех_Движение!$D$2:$D$5111,$C3250,Тех_Движение!$B$2:$B$5111,"&lt;="&amp;K$3)-$F3250)))</f>
        <v>#VALUE!</v>
      </c>
      <c r="L3250" s="21" t="e">
        <f>IF(OR($B3250="",L$3&lt;$D3250+Настройки!$B$7),0,MAX(0,$E3250-MAX(0,SUMIFS(Тех_Движение!$G$2:$G$5111,Тех_Движение!$D$2:$D$5111,$C3250,Тех_Движение!$B$2:$B$5111,"&lt;="&amp;L$3)-$F3250)))</f>
        <v>#VALUE!</v>
      </c>
      <c r="M3250" s="21" t="e">
        <f>IF(OR($B3250="",M$3&lt;$D3250+Настройки!$B$7),0,MAX(0,$E3250-MAX(0,SUMIFS(Тех_Движение!$G$2:$G$5111,Тех_Движение!$D$2:$D$5111,$C3250,Тех_Движение!$B$2:$B$5111,"&lt;="&amp;M$3)-$F3250)))</f>
        <v>#VALUE!</v>
      </c>
      <c r="N3250" s="21" t="e">
        <f>IF(OR($B3250="",N$3&lt;$D3250+Настройки!$B$7),0,MAX(0,$E3250-MAX(0,SUMIFS(Тех_Движение!$G$2:$G$5111,Тех_Движение!$D$2:$D$5111,$C3250,Тех_Движение!$B$2:$B$5111,"&lt;="&amp;N$3)-$F3250)))</f>
        <v>#VALUE!</v>
      </c>
      <c r="O3250" s="21" t="e">
        <f>IF(OR($B3250="",O$3&lt;$D3250+Настройки!$B$7),0,MAX(0,$E3250-MAX(0,SUMIFS(Тех_Движение!$G$2:$G$5111,Тех_Движение!$D$2:$D$5111,$C3250,Тех_Движение!$B$2:$B$5111,"&lt;="&amp;O$3)-$F3250)))</f>
        <v>#VALUE!</v>
      </c>
      <c r="P3250" s="21" t="e">
        <f>IF(OR($B3250="",P$3&lt;$D3250+Настройки!$B$7),0,MAX(0,$E3250-MAX(0,SUMIFS(Тех_Движение!$G$2:$G$5111,Тех_Движение!$D$2:$D$5111,$C3250,Тех_Движение!$B$2:$B$5111,"&lt;="&amp;P$3)-$F3250)))</f>
        <v>#VALUE!</v>
      </c>
      <c r="Q3250" s="21" t="e">
        <f>IF(OR($B3250="",Q$3&lt;$D3250+Настройки!$B$7),0,MAX(0,$E3250-MAX(0,SUMIFS(Тех_Движение!$G$2:$G$5111,Тех_Движение!$D$2:$D$5111,$C3250,Тех_Движение!$B$2:$B$5111,"&lt;="&amp;Q$3)-$F3250)))</f>
        <v>#VALUE!</v>
      </c>
      <c r="R3250" s="21" t="str">
        <f t="shared" si="151"/>
        <v/>
      </c>
      <c r="S3250" s="23" t="str">
        <f>IF($B3250="","",VLOOKUP($C3250,Настройки!$A$11:$L$17,9,FALSE))</f>
        <v/>
      </c>
      <c r="T3250" s="23" t="str">
        <f t="shared" si="152"/>
        <v/>
      </c>
    </row>
    <row r="3251" spans="1:20" x14ac:dyDescent="0.3">
      <c r="A3251" s="20">
        <f>Тех_Движение!$A$3248</f>
        <v>3247</v>
      </c>
      <c r="B3251" s="20" t="str">
        <f>IF(Тех_Движение!$F$3248&gt;0,Тех_Движение!$I$3248,"")</f>
        <v/>
      </c>
      <c r="C3251" s="20" t="str">
        <f>IF($B3251="","",Тех_Движение!$D$3248)</f>
        <v/>
      </c>
      <c r="D3251" s="9" t="str">
        <f>IF($B3251="","",Тех_Движение!$B$3248)</f>
        <v/>
      </c>
      <c r="E3251" s="21" t="str">
        <f>IF($B3251="","",Тех_Движение!$F$3248)</f>
        <v/>
      </c>
      <c r="F3251" s="21" t="str">
        <f>IF($B3251="","",SUMIFS($E$5:$E3250,$C$5:$C3250,$C3251))</f>
        <v/>
      </c>
      <c r="G3251" s="21" t="str">
        <f>IF($B3251="","",MAX(0,$E3251-MAX(0,SUMIFS(Тех_Движение!$G$2:$G$5111,Тех_Движение!$D$2:$D$5111,$C3251,Тех_Движение!$B$2:$B$5111,"&lt;="&amp;Настройки!$B$5-1)-$F3251)))</f>
        <v/>
      </c>
      <c r="H3251" s="21" t="str">
        <f>IF($B3251="","",IF(AND($D3251&gt;=Настройки!$B$5,$D3251&lt;=Настройки!$B$6),$E3251,0))</f>
        <v/>
      </c>
      <c r="I3251" s="21" t="str">
        <f t="shared" si="150"/>
        <v/>
      </c>
      <c r="J3251" s="21" t="str">
        <f>IF($B3251="","",MAX(0,$E3251-MAX(0,SUMIFS(Тех_Движение!$G$2:$G$5111,Тех_Движение!$D$2:$D$5111,$C3251,Тех_Движение!$B$2:$B$5111,"&lt;="&amp;Настройки!$B$6)-$F3251)))</f>
        <v/>
      </c>
      <c r="K3251" s="21" t="e">
        <f>IF(OR($B3251="",K$3&lt;$D3251+Настройки!$B$7),0,MAX(0,$E3251-MAX(0,SUMIFS(Тех_Движение!$G$2:$G$5111,Тех_Движение!$D$2:$D$5111,$C3251,Тех_Движение!$B$2:$B$5111,"&lt;="&amp;K$3)-$F3251)))</f>
        <v>#VALUE!</v>
      </c>
      <c r="L3251" s="21" t="e">
        <f>IF(OR($B3251="",L$3&lt;$D3251+Настройки!$B$7),0,MAX(0,$E3251-MAX(0,SUMIFS(Тех_Движение!$G$2:$G$5111,Тех_Движение!$D$2:$D$5111,$C3251,Тех_Движение!$B$2:$B$5111,"&lt;="&amp;L$3)-$F3251)))</f>
        <v>#VALUE!</v>
      </c>
      <c r="M3251" s="21" t="e">
        <f>IF(OR($B3251="",M$3&lt;$D3251+Настройки!$B$7),0,MAX(0,$E3251-MAX(0,SUMIFS(Тех_Движение!$G$2:$G$5111,Тех_Движение!$D$2:$D$5111,$C3251,Тех_Движение!$B$2:$B$5111,"&lt;="&amp;M$3)-$F3251)))</f>
        <v>#VALUE!</v>
      </c>
      <c r="N3251" s="21" t="e">
        <f>IF(OR($B3251="",N$3&lt;$D3251+Настройки!$B$7),0,MAX(0,$E3251-MAX(0,SUMIFS(Тех_Движение!$G$2:$G$5111,Тех_Движение!$D$2:$D$5111,$C3251,Тех_Движение!$B$2:$B$5111,"&lt;="&amp;N$3)-$F3251)))</f>
        <v>#VALUE!</v>
      </c>
      <c r="O3251" s="21" t="e">
        <f>IF(OR($B3251="",O$3&lt;$D3251+Настройки!$B$7),0,MAX(0,$E3251-MAX(0,SUMIFS(Тех_Движение!$G$2:$G$5111,Тех_Движение!$D$2:$D$5111,$C3251,Тех_Движение!$B$2:$B$5111,"&lt;="&amp;O$3)-$F3251)))</f>
        <v>#VALUE!</v>
      </c>
      <c r="P3251" s="21" t="e">
        <f>IF(OR($B3251="",P$3&lt;$D3251+Настройки!$B$7),0,MAX(0,$E3251-MAX(0,SUMIFS(Тех_Движение!$G$2:$G$5111,Тех_Движение!$D$2:$D$5111,$C3251,Тех_Движение!$B$2:$B$5111,"&lt;="&amp;P$3)-$F3251)))</f>
        <v>#VALUE!</v>
      </c>
      <c r="Q3251" s="21" t="e">
        <f>IF(OR($B3251="",Q$3&lt;$D3251+Настройки!$B$7),0,MAX(0,$E3251-MAX(0,SUMIFS(Тех_Движение!$G$2:$G$5111,Тех_Движение!$D$2:$D$5111,$C3251,Тех_Движение!$B$2:$B$5111,"&lt;="&amp;Q$3)-$F3251)))</f>
        <v>#VALUE!</v>
      </c>
      <c r="R3251" s="21" t="str">
        <f t="shared" si="151"/>
        <v/>
      </c>
      <c r="S3251" s="23" t="str">
        <f>IF($B3251="","",VLOOKUP($C3251,Настройки!$A$11:$L$17,9,FALSE))</f>
        <v/>
      </c>
      <c r="T3251" s="23" t="str">
        <f t="shared" si="152"/>
        <v/>
      </c>
    </row>
    <row r="3252" spans="1:20" x14ac:dyDescent="0.3">
      <c r="A3252" s="20">
        <f>Тех_Движение!$A$3249</f>
        <v>3248</v>
      </c>
      <c r="B3252" s="20" t="str">
        <f>IF(Тех_Движение!$F$3249&gt;0,Тех_Движение!$I$3249,"")</f>
        <v/>
      </c>
      <c r="C3252" s="20" t="str">
        <f>IF($B3252="","",Тех_Движение!$D$3249)</f>
        <v/>
      </c>
      <c r="D3252" s="9" t="str">
        <f>IF($B3252="","",Тех_Движение!$B$3249)</f>
        <v/>
      </c>
      <c r="E3252" s="21" t="str">
        <f>IF($B3252="","",Тех_Движение!$F$3249)</f>
        <v/>
      </c>
      <c r="F3252" s="21" t="str">
        <f>IF($B3252="","",SUMIFS($E$5:$E3251,$C$5:$C3251,$C3252))</f>
        <v/>
      </c>
      <c r="G3252" s="21" t="str">
        <f>IF($B3252="","",MAX(0,$E3252-MAX(0,SUMIFS(Тех_Движение!$G$2:$G$5111,Тех_Движение!$D$2:$D$5111,$C3252,Тех_Движение!$B$2:$B$5111,"&lt;="&amp;Настройки!$B$5-1)-$F3252)))</f>
        <v/>
      </c>
      <c r="H3252" s="21" t="str">
        <f>IF($B3252="","",IF(AND($D3252&gt;=Настройки!$B$5,$D3252&lt;=Настройки!$B$6),$E3252,0))</f>
        <v/>
      </c>
      <c r="I3252" s="21" t="str">
        <f t="shared" si="150"/>
        <v/>
      </c>
      <c r="J3252" s="21" t="str">
        <f>IF($B3252="","",MAX(0,$E3252-MAX(0,SUMIFS(Тех_Движение!$G$2:$G$5111,Тех_Движение!$D$2:$D$5111,$C3252,Тех_Движение!$B$2:$B$5111,"&lt;="&amp;Настройки!$B$6)-$F3252)))</f>
        <v/>
      </c>
      <c r="K3252" s="21" t="e">
        <f>IF(OR($B3252="",K$3&lt;$D3252+Настройки!$B$7),0,MAX(0,$E3252-MAX(0,SUMIFS(Тех_Движение!$G$2:$G$5111,Тех_Движение!$D$2:$D$5111,$C3252,Тех_Движение!$B$2:$B$5111,"&lt;="&amp;K$3)-$F3252)))</f>
        <v>#VALUE!</v>
      </c>
      <c r="L3252" s="21" t="e">
        <f>IF(OR($B3252="",L$3&lt;$D3252+Настройки!$B$7),0,MAX(0,$E3252-MAX(0,SUMIFS(Тех_Движение!$G$2:$G$5111,Тех_Движение!$D$2:$D$5111,$C3252,Тех_Движение!$B$2:$B$5111,"&lt;="&amp;L$3)-$F3252)))</f>
        <v>#VALUE!</v>
      </c>
      <c r="M3252" s="21" t="e">
        <f>IF(OR($B3252="",M$3&lt;$D3252+Настройки!$B$7),0,MAX(0,$E3252-MAX(0,SUMIFS(Тех_Движение!$G$2:$G$5111,Тех_Движение!$D$2:$D$5111,$C3252,Тех_Движение!$B$2:$B$5111,"&lt;="&amp;M$3)-$F3252)))</f>
        <v>#VALUE!</v>
      </c>
      <c r="N3252" s="21" t="e">
        <f>IF(OR($B3252="",N$3&lt;$D3252+Настройки!$B$7),0,MAX(0,$E3252-MAX(0,SUMIFS(Тех_Движение!$G$2:$G$5111,Тех_Движение!$D$2:$D$5111,$C3252,Тех_Движение!$B$2:$B$5111,"&lt;="&amp;N$3)-$F3252)))</f>
        <v>#VALUE!</v>
      </c>
      <c r="O3252" s="21" t="e">
        <f>IF(OR($B3252="",O$3&lt;$D3252+Настройки!$B$7),0,MAX(0,$E3252-MAX(0,SUMIFS(Тех_Движение!$G$2:$G$5111,Тех_Движение!$D$2:$D$5111,$C3252,Тех_Движение!$B$2:$B$5111,"&lt;="&amp;O$3)-$F3252)))</f>
        <v>#VALUE!</v>
      </c>
      <c r="P3252" s="21" t="e">
        <f>IF(OR($B3252="",P$3&lt;$D3252+Настройки!$B$7),0,MAX(0,$E3252-MAX(0,SUMIFS(Тех_Движение!$G$2:$G$5111,Тех_Движение!$D$2:$D$5111,$C3252,Тех_Движение!$B$2:$B$5111,"&lt;="&amp;P$3)-$F3252)))</f>
        <v>#VALUE!</v>
      </c>
      <c r="Q3252" s="21" t="e">
        <f>IF(OR($B3252="",Q$3&lt;$D3252+Настройки!$B$7),0,MAX(0,$E3252-MAX(0,SUMIFS(Тех_Движение!$G$2:$G$5111,Тех_Движение!$D$2:$D$5111,$C3252,Тех_Движение!$B$2:$B$5111,"&lt;="&amp;Q$3)-$F3252)))</f>
        <v>#VALUE!</v>
      </c>
      <c r="R3252" s="21" t="str">
        <f t="shared" si="151"/>
        <v/>
      </c>
      <c r="S3252" s="23" t="str">
        <f>IF($B3252="","",VLOOKUP($C3252,Настройки!$A$11:$L$17,9,FALSE))</f>
        <v/>
      </c>
      <c r="T3252" s="23" t="str">
        <f t="shared" si="152"/>
        <v/>
      </c>
    </row>
    <row r="3253" spans="1:20" x14ac:dyDescent="0.3">
      <c r="A3253" s="20">
        <f>Тех_Движение!$A$3250</f>
        <v>3249</v>
      </c>
      <c r="B3253" s="20" t="str">
        <f>IF(Тех_Движение!$F$3250&gt;0,Тех_Движение!$I$3250,"")</f>
        <v/>
      </c>
      <c r="C3253" s="20" t="str">
        <f>IF($B3253="","",Тех_Движение!$D$3250)</f>
        <v/>
      </c>
      <c r="D3253" s="9" t="str">
        <f>IF($B3253="","",Тех_Движение!$B$3250)</f>
        <v/>
      </c>
      <c r="E3253" s="21" t="str">
        <f>IF($B3253="","",Тех_Движение!$F$3250)</f>
        <v/>
      </c>
      <c r="F3253" s="21" t="str">
        <f>IF($B3253="","",SUMIFS($E$5:$E3252,$C$5:$C3252,$C3253))</f>
        <v/>
      </c>
      <c r="G3253" s="21" t="str">
        <f>IF($B3253="","",MAX(0,$E3253-MAX(0,SUMIFS(Тех_Движение!$G$2:$G$5111,Тех_Движение!$D$2:$D$5111,$C3253,Тех_Движение!$B$2:$B$5111,"&lt;="&amp;Настройки!$B$5-1)-$F3253)))</f>
        <v/>
      </c>
      <c r="H3253" s="21" t="str">
        <f>IF($B3253="","",IF(AND($D3253&gt;=Настройки!$B$5,$D3253&lt;=Настройки!$B$6),$E3253,0))</f>
        <v/>
      </c>
      <c r="I3253" s="21" t="str">
        <f t="shared" si="150"/>
        <v/>
      </c>
      <c r="J3253" s="21" t="str">
        <f>IF($B3253="","",MAX(0,$E3253-MAX(0,SUMIFS(Тех_Движение!$G$2:$G$5111,Тех_Движение!$D$2:$D$5111,$C3253,Тех_Движение!$B$2:$B$5111,"&lt;="&amp;Настройки!$B$6)-$F3253)))</f>
        <v/>
      </c>
      <c r="K3253" s="21" t="e">
        <f>IF(OR($B3253="",K$3&lt;$D3253+Настройки!$B$7),0,MAX(0,$E3253-MAX(0,SUMIFS(Тех_Движение!$G$2:$G$5111,Тех_Движение!$D$2:$D$5111,$C3253,Тех_Движение!$B$2:$B$5111,"&lt;="&amp;K$3)-$F3253)))</f>
        <v>#VALUE!</v>
      </c>
      <c r="L3253" s="21" t="e">
        <f>IF(OR($B3253="",L$3&lt;$D3253+Настройки!$B$7),0,MAX(0,$E3253-MAX(0,SUMIFS(Тех_Движение!$G$2:$G$5111,Тех_Движение!$D$2:$D$5111,$C3253,Тех_Движение!$B$2:$B$5111,"&lt;="&amp;L$3)-$F3253)))</f>
        <v>#VALUE!</v>
      </c>
      <c r="M3253" s="21" t="e">
        <f>IF(OR($B3253="",M$3&lt;$D3253+Настройки!$B$7),0,MAX(0,$E3253-MAX(0,SUMIFS(Тех_Движение!$G$2:$G$5111,Тех_Движение!$D$2:$D$5111,$C3253,Тех_Движение!$B$2:$B$5111,"&lt;="&amp;M$3)-$F3253)))</f>
        <v>#VALUE!</v>
      </c>
      <c r="N3253" s="21" t="e">
        <f>IF(OR($B3253="",N$3&lt;$D3253+Настройки!$B$7),0,MAX(0,$E3253-MAX(0,SUMIFS(Тех_Движение!$G$2:$G$5111,Тех_Движение!$D$2:$D$5111,$C3253,Тех_Движение!$B$2:$B$5111,"&lt;="&amp;N$3)-$F3253)))</f>
        <v>#VALUE!</v>
      </c>
      <c r="O3253" s="21" t="e">
        <f>IF(OR($B3253="",O$3&lt;$D3253+Настройки!$B$7),0,MAX(0,$E3253-MAX(0,SUMIFS(Тех_Движение!$G$2:$G$5111,Тех_Движение!$D$2:$D$5111,$C3253,Тех_Движение!$B$2:$B$5111,"&lt;="&amp;O$3)-$F3253)))</f>
        <v>#VALUE!</v>
      </c>
      <c r="P3253" s="21" t="e">
        <f>IF(OR($B3253="",P$3&lt;$D3253+Настройки!$B$7),0,MAX(0,$E3253-MAX(0,SUMIFS(Тех_Движение!$G$2:$G$5111,Тех_Движение!$D$2:$D$5111,$C3253,Тех_Движение!$B$2:$B$5111,"&lt;="&amp;P$3)-$F3253)))</f>
        <v>#VALUE!</v>
      </c>
      <c r="Q3253" s="21" t="e">
        <f>IF(OR($B3253="",Q$3&lt;$D3253+Настройки!$B$7),0,MAX(0,$E3253-MAX(0,SUMIFS(Тех_Движение!$G$2:$G$5111,Тех_Движение!$D$2:$D$5111,$C3253,Тех_Движение!$B$2:$B$5111,"&lt;="&amp;Q$3)-$F3253)))</f>
        <v>#VALUE!</v>
      </c>
      <c r="R3253" s="21" t="str">
        <f t="shared" si="151"/>
        <v/>
      </c>
      <c r="S3253" s="23" t="str">
        <f>IF($B3253="","",VLOOKUP($C3253,Настройки!$A$11:$L$17,9,FALSE))</f>
        <v/>
      </c>
      <c r="T3253" s="23" t="str">
        <f t="shared" si="152"/>
        <v/>
      </c>
    </row>
    <row r="3254" spans="1:20" x14ac:dyDescent="0.3">
      <c r="A3254" s="20">
        <f>Тех_Движение!$A$3251</f>
        <v>3250</v>
      </c>
      <c r="B3254" s="20" t="str">
        <f>IF(Тех_Движение!$F$3251&gt;0,Тех_Движение!$I$3251,"")</f>
        <v/>
      </c>
      <c r="C3254" s="20" t="str">
        <f>IF($B3254="","",Тех_Движение!$D$3251)</f>
        <v/>
      </c>
      <c r="D3254" s="9" t="str">
        <f>IF($B3254="","",Тех_Движение!$B$3251)</f>
        <v/>
      </c>
      <c r="E3254" s="21" t="str">
        <f>IF($B3254="","",Тех_Движение!$F$3251)</f>
        <v/>
      </c>
      <c r="F3254" s="21" t="str">
        <f>IF($B3254="","",SUMIFS($E$5:$E3253,$C$5:$C3253,$C3254))</f>
        <v/>
      </c>
      <c r="G3254" s="21" t="str">
        <f>IF($B3254="","",MAX(0,$E3254-MAX(0,SUMIFS(Тех_Движение!$G$2:$G$5111,Тех_Движение!$D$2:$D$5111,$C3254,Тех_Движение!$B$2:$B$5111,"&lt;="&amp;Настройки!$B$5-1)-$F3254)))</f>
        <v/>
      </c>
      <c r="H3254" s="21" t="str">
        <f>IF($B3254="","",IF(AND($D3254&gt;=Настройки!$B$5,$D3254&lt;=Настройки!$B$6),$E3254,0))</f>
        <v/>
      </c>
      <c r="I3254" s="21" t="str">
        <f t="shared" si="150"/>
        <v/>
      </c>
      <c r="J3254" s="21" t="str">
        <f>IF($B3254="","",MAX(0,$E3254-MAX(0,SUMIFS(Тех_Движение!$G$2:$G$5111,Тех_Движение!$D$2:$D$5111,$C3254,Тех_Движение!$B$2:$B$5111,"&lt;="&amp;Настройки!$B$6)-$F3254)))</f>
        <v/>
      </c>
      <c r="K3254" s="21" t="e">
        <f>IF(OR($B3254="",K$3&lt;$D3254+Настройки!$B$7),0,MAX(0,$E3254-MAX(0,SUMIFS(Тех_Движение!$G$2:$G$5111,Тех_Движение!$D$2:$D$5111,$C3254,Тех_Движение!$B$2:$B$5111,"&lt;="&amp;K$3)-$F3254)))</f>
        <v>#VALUE!</v>
      </c>
      <c r="L3254" s="21" t="e">
        <f>IF(OR($B3254="",L$3&lt;$D3254+Настройки!$B$7),0,MAX(0,$E3254-MAX(0,SUMIFS(Тех_Движение!$G$2:$G$5111,Тех_Движение!$D$2:$D$5111,$C3254,Тех_Движение!$B$2:$B$5111,"&lt;="&amp;L$3)-$F3254)))</f>
        <v>#VALUE!</v>
      </c>
      <c r="M3254" s="21" t="e">
        <f>IF(OR($B3254="",M$3&lt;$D3254+Настройки!$B$7),0,MAX(0,$E3254-MAX(0,SUMIFS(Тех_Движение!$G$2:$G$5111,Тех_Движение!$D$2:$D$5111,$C3254,Тех_Движение!$B$2:$B$5111,"&lt;="&amp;M$3)-$F3254)))</f>
        <v>#VALUE!</v>
      </c>
      <c r="N3254" s="21" t="e">
        <f>IF(OR($B3254="",N$3&lt;$D3254+Настройки!$B$7),0,MAX(0,$E3254-MAX(0,SUMIFS(Тех_Движение!$G$2:$G$5111,Тех_Движение!$D$2:$D$5111,$C3254,Тех_Движение!$B$2:$B$5111,"&lt;="&amp;N$3)-$F3254)))</f>
        <v>#VALUE!</v>
      </c>
      <c r="O3254" s="21" t="e">
        <f>IF(OR($B3254="",O$3&lt;$D3254+Настройки!$B$7),0,MAX(0,$E3254-MAX(0,SUMIFS(Тех_Движение!$G$2:$G$5111,Тех_Движение!$D$2:$D$5111,$C3254,Тех_Движение!$B$2:$B$5111,"&lt;="&amp;O$3)-$F3254)))</f>
        <v>#VALUE!</v>
      </c>
      <c r="P3254" s="21" t="e">
        <f>IF(OR($B3254="",P$3&lt;$D3254+Настройки!$B$7),0,MAX(0,$E3254-MAX(0,SUMIFS(Тех_Движение!$G$2:$G$5111,Тех_Движение!$D$2:$D$5111,$C3254,Тех_Движение!$B$2:$B$5111,"&lt;="&amp;P$3)-$F3254)))</f>
        <v>#VALUE!</v>
      </c>
      <c r="Q3254" s="21" t="e">
        <f>IF(OR($B3254="",Q$3&lt;$D3254+Настройки!$B$7),0,MAX(0,$E3254-MAX(0,SUMIFS(Тех_Движение!$G$2:$G$5111,Тех_Движение!$D$2:$D$5111,$C3254,Тех_Движение!$B$2:$B$5111,"&lt;="&amp;Q$3)-$F3254)))</f>
        <v>#VALUE!</v>
      </c>
      <c r="R3254" s="21" t="str">
        <f t="shared" si="151"/>
        <v/>
      </c>
      <c r="S3254" s="23" t="str">
        <f>IF($B3254="","",VLOOKUP($C3254,Настройки!$A$11:$L$17,9,FALSE))</f>
        <v/>
      </c>
      <c r="T3254" s="23" t="str">
        <f t="shared" si="152"/>
        <v/>
      </c>
    </row>
    <row r="3255" spans="1:20" x14ac:dyDescent="0.3">
      <c r="A3255" s="20">
        <f>Тех_Движение!$A$3252</f>
        <v>3251</v>
      </c>
      <c r="B3255" s="20" t="str">
        <f>IF(Тех_Движение!$F$3252&gt;0,Тех_Движение!$I$3252,"")</f>
        <v/>
      </c>
      <c r="C3255" s="20" t="str">
        <f>IF($B3255="","",Тех_Движение!$D$3252)</f>
        <v/>
      </c>
      <c r="D3255" s="9" t="str">
        <f>IF($B3255="","",Тех_Движение!$B$3252)</f>
        <v/>
      </c>
      <c r="E3255" s="21" t="str">
        <f>IF($B3255="","",Тех_Движение!$F$3252)</f>
        <v/>
      </c>
      <c r="F3255" s="21" t="str">
        <f>IF($B3255="","",SUMIFS($E$5:$E3254,$C$5:$C3254,$C3255))</f>
        <v/>
      </c>
      <c r="G3255" s="21" t="str">
        <f>IF($B3255="","",MAX(0,$E3255-MAX(0,SUMIFS(Тех_Движение!$G$2:$G$5111,Тех_Движение!$D$2:$D$5111,$C3255,Тех_Движение!$B$2:$B$5111,"&lt;="&amp;Настройки!$B$5-1)-$F3255)))</f>
        <v/>
      </c>
      <c r="H3255" s="21" t="str">
        <f>IF($B3255="","",IF(AND($D3255&gt;=Настройки!$B$5,$D3255&lt;=Настройки!$B$6),$E3255,0))</f>
        <v/>
      </c>
      <c r="I3255" s="21" t="str">
        <f t="shared" si="150"/>
        <v/>
      </c>
      <c r="J3255" s="21" t="str">
        <f>IF($B3255="","",MAX(0,$E3255-MAX(0,SUMIFS(Тех_Движение!$G$2:$G$5111,Тех_Движение!$D$2:$D$5111,$C3255,Тех_Движение!$B$2:$B$5111,"&lt;="&amp;Настройки!$B$6)-$F3255)))</f>
        <v/>
      </c>
      <c r="K3255" s="21" t="e">
        <f>IF(OR($B3255="",K$3&lt;$D3255+Настройки!$B$7),0,MAX(0,$E3255-MAX(0,SUMIFS(Тех_Движение!$G$2:$G$5111,Тех_Движение!$D$2:$D$5111,$C3255,Тех_Движение!$B$2:$B$5111,"&lt;="&amp;K$3)-$F3255)))</f>
        <v>#VALUE!</v>
      </c>
      <c r="L3255" s="21" t="e">
        <f>IF(OR($B3255="",L$3&lt;$D3255+Настройки!$B$7),0,MAX(0,$E3255-MAX(0,SUMIFS(Тех_Движение!$G$2:$G$5111,Тех_Движение!$D$2:$D$5111,$C3255,Тех_Движение!$B$2:$B$5111,"&lt;="&amp;L$3)-$F3255)))</f>
        <v>#VALUE!</v>
      </c>
      <c r="M3255" s="21" t="e">
        <f>IF(OR($B3255="",M$3&lt;$D3255+Настройки!$B$7),0,MAX(0,$E3255-MAX(0,SUMIFS(Тех_Движение!$G$2:$G$5111,Тех_Движение!$D$2:$D$5111,$C3255,Тех_Движение!$B$2:$B$5111,"&lt;="&amp;M$3)-$F3255)))</f>
        <v>#VALUE!</v>
      </c>
      <c r="N3255" s="21" t="e">
        <f>IF(OR($B3255="",N$3&lt;$D3255+Настройки!$B$7),0,MAX(0,$E3255-MAX(0,SUMIFS(Тех_Движение!$G$2:$G$5111,Тех_Движение!$D$2:$D$5111,$C3255,Тех_Движение!$B$2:$B$5111,"&lt;="&amp;N$3)-$F3255)))</f>
        <v>#VALUE!</v>
      </c>
      <c r="O3255" s="21" t="e">
        <f>IF(OR($B3255="",O$3&lt;$D3255+Настройки!$B$7),0,MAX(0,$E3255-MAX(0,SUMIFS(Тех_Движение!$G$2:$G$5111,Тех_Движение!$D$2:$D$5111,$C3255,Тех_Движение!$B$2:$B$5111,"&lt;="&amp;O$3)-$F3255)))</f>
        <v>#VALUE!</v>
      </c>
      <c r="P3255" s="21" t="e">
        <f>IF(OR($B3255="",P$3&lt;$D3255+Настройки!$B$7),0,MAX(0,$E3255-MAX(0,SUMIFS(Тех_Движение!$G$2:$G$5111,Тех_Движение!$D$2:$D$5111,$C3255,Тех_Движение!$B$2:$B$5111,"&lt;="&amp;P$3)-$F3255)))</f>
        <v>#VALUE!</v>
      </c>
      <c r="Q3255" s="21" t="e">
        <f>IF(OR($B3255="",Q$3&lt;$D3255+Настройки!$B$7),0,MAX(0,$E3255-MAX(0,SUMIFS(Тех_Движение!$G$2:$G$5111,Тех_Движение!$D$2:$D$5111,$C3255,Тех_Движение!$B$2:$B$5111,"&lt;="&amp;Q$3)-$F3255)))</f>
        <v>#VALUE!</v>
      </c>
      <c r="R3255" s="21" t="str">
        <f t="shared" si="151"/>
        <v/>
      </c>
      <c r="S3255" s="23" t="str">
        <f>IF($B3255="","",VLOOKUP($C3255,Настройки!$A$11:$L$17,9,FALSE))</f>
        <v/>
      </c>
      <c r="T3255" s="23" t="str">
        <f t="shared" si="152"/>
        <v/>
      </c>
    </row>
    <row r="3256" spans="1:20" x14ac:dyDescent="0.3">
      <c r="A3256" s="20">
        <f>Тех_Движение!$A$3253</f>
        <v>3252</v>
      </c>
      <c r="B3256" s="20" t="str">
        <f>IF(Тех_Движение!$F$3253&gt;0,Тех_Движение!$I$3253,"")</f>
        <v/>
      </c>
      <c r="C3256" s="20" t="str">
        <f>IF($B3256="","",Тех_Движение!$D$3253)</f>
        <v/>
      </c>
      <c r="D3256" s="9" t="str">
        <f>IF($B3256="","",Тех_Движение!$B$3253)</f>
        <v/>
      </c>
      <c r="E3256" s="21" t="str">
        <f>IF($B3256="","",Тех_Движение!$F$3253)</f>
        <v/>
      </c>
      <c r="F3256" s="21" t="str">
        <f>IF($B3256="","",SUMIFS($E$5:$E3255,$C$5:$C3255,$C3256))</f>
        <v/>
      </c>
      <c r="G3256" s="21" t="str">
        <f>IF($B3256="","",MAX(0,$E3256-MAX(0,SUMIFS(Тех_Движение!$G$2:$G$5111,Тех_Движение!$D$2:$D$5111,$C3256,Тех_Движение!$B$2:$B$5111,"&lt;="&amp;Настройки!$B$5-1)-$F3256)))</f>
        <v/>
      </c>
      <c r="H3256" s="21" t="str">
        <f>IF($B3256="","",IF(AND($D3256&gt;=Настройки!$B$5,$D3256&lt;=Настройки!$B$6),$E3256,0))</f>
        <v/>
      </c>
      <c r="I3256" s="21" t="str">
        <f t="shared" si="150"/>
        <v/>
      </c>
      <c r="J3256" s="21" t="str">
        <f>IF($B3256="","",MAX(0,$E3256-MAX(0,SUMIFS(Тех_Движение!$G$2:$G$5111,Тех_Движение!$D$2:$D$5111,$C3256,Тех_Движение!$B$2:$B$5111,"&lt;="&amp;Настройки!$B$6)-$F3256)))</f>
        <v/>
      </c>
      <c r="K3256" s="21" t="e">
        <f>IF(OR($B3256="",K$3&lt;$D3256+Настройки!$B$7),0,MAX(0,$E3256-MAX(0,SUMIFS(Тех_Движение!$G$2:$G$5111,Тех_Движение!$D$2:$D$5111,$C3256,Тех_Движение!$B$2:$B$5111,"&lt;="&amp;K$3)-$F3256)))</f>
        <v>#VALUE!</v>
      </c>
      <c r="L3256" s="21" t="e">
        <f>IF(OR($B3256="",L$3&lt;$D3256+Настройки!$B$7),0,MAX(0,$E3256-MAX(0,SUMIFS(Тех_Движение!$G$2:$G$5111,Тех_Движение!$D$2:$D$5111,$C3256,Тех_Движение!$B$2:$B$5111,"&lt;="&amp;L$3)-$F3256)))</f>
        <v>#VALUE!</v>
      </c>
      <c r="M3256" s="21" t="e">
        <f>IF(OR($B3256="",M$3&lt;$D3256+Настройки!$B$7),0,MAX(0,$E3256-MAX(0,SUMIFS(Тех_Движение!$G$2:$G$5111,Тех_Движение!$D$2:$D$5111,$C3256,Тех_Движение!$B$2:$B$5111,"&lt;="&amp;M$3)-$F3256)))</f>
        <v>#VALUE!</v>
      </c>
      <c r="N3256" s="21" t="e">
        <f>IF(OR($B3256="",N$3&lt;$D3256+Настройки!$B$7),0,MAX(0,$E3256-MAX(0,SUMIFS(Тех_Движение!$G$2:$G$5111,Тех_Движение!$D$2:$D$5111,$C3256,Тех_Движение!$B$2:$B$5111,"&lt;="&amp;N$3)-$F3256)))</f>
        <v>#VALUE!</v>
      </c>
      <c r="O3256" s="21" t="e">
        <f>IF(OR($B3256="",O$3&lt;$D3256+Настройки!$B$7),0,MAX(0,$E3256-MAX(0,SUMIFS(Тех_Движение!$G$2:$G$5111,Тех_Движение!$D$2:$D$5111,$C3256,Тех_Движение!$B$2:$B$5111,"&lt;="&amp;O$3)-$F3256)))</f>
        <v>#VALUE!</v>
      </c>
      <c r="P3256" s="21" t="e">
        <f>IF(OR($B3256="",P$3&lt;$D3256+Настройки!$B$7),0,MAX(0,$E3256-MAX(0,SUMIFS(Тех_Движение!$G$2:$G$5111,Тех_Движение!$D$2:$D$5111,$C3256,Тех_Движение!$B$2:$B$5111,"&lt;="&amp;P$3)-$F3256)))</f>
        <v>#VALUE!</v>
      </c>
      <c r="Q3256" s="21" t="e">
        <f>IF(OR($B3256="",Q$3&lt;$D3256+Настройки!$B$7),0,MAX(0,$E3256-MAX(0,SUMIFS(Тех_Движение!$G$2:$G$5111,Тех_Движение!$D$2:$D$5111,$C3256,Тех_Движение!$B$2:$B$5111,"&lt;="&amp;Q$3)-$F3256)))</f>
        <v>#VALUE!</v>
      </c>
      <c r="R3256" s="21" t="str">
        <f t="shared" si="151"/>
        <v/>
      </c>
      <c r="S3256" s="23" t="str">
        <f>IF($B3256="","",VLOOKUP($C3256,Настройки!$A$11:$L$17,9,FALSE))</f>
        <v/>
      </c>
      <c r="T3256" s="23" t="str">
        <f t="shared" si="152"/>
        <v/>
      </c>
    </row>
    <row r="3257" spans="1:20" x14ac:dyDescent="0.3">
      <c r="A3257" s="20">
        <f>Тех_Движение!$A$3254</f>
        <v>3253</v>
      </c>
      <c r="B3257" s="20" t="str">
        <f>IF(Тех_Движение!$F$3254&gt;0,Тех_Движение!$I$3254,"")</f>
        <v/>
      </c>
      <c r="C3257" s="20" t="str">
        <f>IF($B3257="","",Тех_Движение!$D$3254)</f>
        <v/>
      </c>
      <c r="D3257" s="9" t="str">
        <f>IF($B3257="","",Тех_Движение!$B$3254)</f>
        <v/>
      </c>
      <c r="E3257" s="21" t="str">
        <f>IF($B3257="","",Тех_Движение!$F$3254)</f>
        <v/>
      </c>
      <c r="F3257" s="21" t="str">
        <f>IF($B3257="","",SUMIFS($E$5:$E3256,$C$5:$C3256,$C3257))</f>
        <v/>
      </c>
      <c r="G3257" s="21" t="str">
        <f>IF($B3257="","",MAX(0,$E3257-MAX(0,SUMIFS(Тех_Движение!$G$2:$G$5111,Тех_Движение!$D$2:$D$5111,$C3257,Тех_Движение!$B$2:$B$5111,"&lt;="&amp;Настройки!$B$5-1)-$F3257)))</f>
        <v/>
      </c>
      <c r="H3257" s="21" t="str">
        <f>IF($B3257="","",IF(AND($D3257&gt;=Настройки!$B$5,$D3257&lt;=Настройки!$B$6),$E3257,0))</f>
        <v/>
      </c>
      <c r="I3257" s="21" t="str">
        <f t="shared" si="150"/>
        <v/>
      </c>
      <c r="J3257" s="21" t="str">
        <f>IF($B3257="","",MAX(0,$E3257-MAX(0,SUMIFS(Тех_Движение!$G$2:$G$5111,Тех_Движение!$D$2:$D$5111,$C3257,Тех_Движение!$B$2:$B$5111,"&lt;="&amp;Настройки!$B$6)-$F3257)))</f>
        <v/>
      </c>
      <c r="K3257" s="21" t="e">
        <f>IF(OR($B3257="",K$3&lt;$D3257+Настройки!$B$7),0,MAX(0,$E3257-MAX(0,SUMIFS(Тех_Движение!$G$2:$G$5111,Тех_Движение!$D$2:$D$5111,$C3257,Тех_Движение!$B$2:$B$5111,"&lt;="&amp;K$3)-$F3257)))</f>
        <v>#VALUE!</v>
      </c>
      <c r="L3257" s="21" t="e">
        <f>IF(OR($B3257="",L$3&lt;$D3257+Настройки!$B$7),0,MAX(0,$E3257-MAX(0,SUMIFS(Тех_Движение!$G$2:$G$5111,Тех_Движение!$D$2:$D$5111,$C3257,Тех_Движение!$B$2:$B$5111,"&lt;="&amp;L$3)-$F3257)))</f>
        <v>#VALUE!</v>
      </c>
      <c r="M3257" s="21" t="e">
        <f>IF(OR($B3257="",M$3&lt;$D3257+Настройки!$B$7),0,MAX(0,$E3257-MAX(0,SUMIFS(Тех_Движение!$G$2:$G$5111,Тех_Движение!$D$2:$D$5111,$C3257,Тех_Движение!$B$2:$B$5111,"&lt;="&amp;M$3)-$F3257)))</f>
        <v>#VALUE!</v>
      </c>
      <c r="N3257" s="21" t="e">
        <f>IF(OR($B3257="",N$3&lt;$D3257+Настройки!$B$7),0,MAX(0,$E3257-MAX(0,SUMIFS(Тех_Движение!$G$2:$G$5111,Тех_Движение!$D$2:$D$5111,$C3257,Тех_Движение!$B$2:$B$5111,"&lt;="&amp;N$3)-$F3257)))</f>
        <v>#VALUE!</v>
      </c>
      <c r="O3257" s="21" t="e">
        <f>IF(OR($B3257="",O$3&lt;$D3257+Настройки!$B$7),0,MAX(0,$E3257-MAX(0,SUMIFS(Тех_Движение!$G$2:$G$5111,Тех_Движение!$D$2:$D$5111,$C3257,Тех_Движение!$B$2:$B$5111,"&lt;="&amp;O$3)-$F3257)))</f>
        <v>#VALUE!</v>
      </c>
      <c r="P3257" s="21" t="e">
        <f>IF(OR($B3257="",P$3&lt;$D3257+Настройки!$B$7),0,MAX(0,$E3257-MAX(0,SUMIFS(Тех_Движение!$G$2:$G$5111,Тех_Движение!$D$2:$D$5111,$C3257,Тех_Движение!$B$2:$B$5111,"&lt;="&amp;P$3)-$F3257)))</f>
        <v>#VALUE!</v>
      </c>
      <c r="Q3257" s="21" t="e">
        <f>IF(OR($B3257="",Q$3&lt;$D3257+Настройки!$B$7),0,MAX(0,$E3257-MAX(0,SUMIFS(Тех_Движение!$G$2:$G$5111,Тех_Движение!$D$2:$D$5111,$C3257,Тех_Движение!$B$2:$B$5111,"&lt;="&amp;Q$3)-$F3257)))</f>
        <v>#VALUE!</v>
      </c>
      <c r="R3257" s="21" t="str">
        <f t="shared" si="151"/>
        <v/>
      </c>
      <c r="S3257" s="23" t="str">
        <f>IF($B3257="","",VLOOKUP($C3257,Настройки!$A$11:$L$17,9,FALSE))</f>
        <v/>
      </c>
      <c r="T3257" s="23" t="str">
        <f t="shared" si="152"/>
        <v/>
      </c>
    </row>
    <row r="3258" spans="1:20" x14ac:dyDescent="0.3">
      <c r="A3258" s="20">
        <f>Тех_Движение!$A$3255</f>
        <v>3254</v>
      </c>
      <c r="B3258" s="20" t="str">
        <f>IF(Тех_Движение!$F$3255&gt;0,Тех_Движение!$I$3255,"")</f>
        <v/>
      </c>
      <c r="C3258" s="20" t="str">
        <f>IF($B3258="","",Тех_Движение!$D$3255)</f>
        <v/>
      </c>
      <c r="D3258" s="9" t="str">
        <f>IF($B3258="","",Тех_Движение!$B$3255)</f>
        <v/>
      </c>
      <c r="E3258" s="21" t="str">
        <f>IF($B3258="","",Тех_Движение!$F$3255)</f>
        <v/>
      </c>
      <c r="F3258" s="21" t="str">
        <f>IF($B3258="","",SUMIFS($E$5:$E3257,$C$5:$C3257,$C3258))</f>
        <v/>
      </c>
      <c r="G3258" s="21" t="str">
        <f>IF($B3258="","",MAX(0,$E3258-MAX(0,SUMIFS(Тех_Движение!$G$2:$G$5111,Тех_Движение!$D$2:$D$5111,$C3258,Тех_Движение!$B$2:$B$5111,"&lt;="&amp;Настройки!$B$5-1)-$F3258)))</f>
        <v/>
      </c>
      <c r="H3258" s="21" t="str">
        <f>IF($B3258="","",IF(AND($D3258&gt;=Настройки!$B$5,$D3258&lt;=Настройки!$B$6),$E3258,0))</f>
        <v/>
      </c>
      <c r="I3258" s="21" t="str">
        <f t="shared" si="150"/>
        <v/>
      </c>
      <c r="J3258" s="21" t="str">
        <f>IF($B3258="","",MAX(0,$E3258-MAX(0,SUMIFS(Тех_Движение!$G$2:$G$5111,Тех_Движение!$D$2:$D$5111,$C3258,Тех_Движение!$B$2:$B$5111,"&lt;="&amp;Настройки!$B$6)-$F3258)))</f>
        <v/>
      </c>
      <c r="K3258" s="21" t="e">
        <f>IF(OR($B3258="",K$3&lt;$D3258+Настройки!$B$7),0,MAX(0,$E3258-MAX(0,SUMIFS(Тех_Движение!$G$2:$G$5111,Тех_Движение!$D$2:$D$5111,$C3258,Тех_Движение!$B$2:$B$5111,"&lt;="&amp;K$3)-$F3258)))</f>
        <v>#VALUE!</v>
      </c>
      <c r="L3258" s="21" t="e">
        <f>IF(OR($B3258="",L$3&lt;$D3258+Настройки!$B$7),0,MAX(0,$E3258-MAX(0,SUMIFS(Тех_Движение!$G$2:$G$5111,Тех_Движение!$D$2:$D$5111,$C3258,Тех_Движение!$B$2:$B$5111,"&lt;="&amp;L$3)-$F3258)))</f>
        <v>#VALUE!</v>
      </c>
      <c r="M3258" s="21" t="e">
        <f>IF(OR($B3258="",M$3&lt;$D3258+Настройки!$B$7),0,MAX(0,$E3258-MAX(0,SUMIFS(Тех_Движение!$G$2:$G$5111,Тех_Движение!$D$2:$D$5111,$C3258,Тех_Движение!$B$2:$B$5111,"&lt;="&amp;M$3)-$F3258)))</f>
        <v>#VALUE!</v>
      </c>
      <c r="N3258" s="21" t="e">
        <f>IF(OR($B3258="",N$3&lt;$D3258+Настройки!$B$7),0,MAX(0,$E3258-MAX(0,SUMIFS(Тех_Движение!$G$2:$G$5111,Тех_Движение!$D$2:$D$5111,$C3258,Тех_Движение!$B$2:$B$5111,"&lt;="&amp;N$3)-$F3258)))</f>
        <v>#VALUE!</v>
      </c>
      <c r="O3258" s="21" t="e">
        <f>IF(OR($B3258="",O$3&lt;$D3258+Настройки!$B$7),0,MAX(0,$E3258-MAX(0,SUMIFS(Тех_Движение!$G$2:$G$5111,Тех_Движение!$D$2:$D$5111,$C3258,Тех_Движение!$B$2:$B$5111,"&lt;="&amp;O$3)-$F3258)))</f>
        <v>#VALUE!</v>
      </c>
      <c r="P3258" s="21" t="e">
        <f>IF(OR($B3258="",P$3&lt;$D3258+Настройки!$B$7),0,MAX(0,$E3258-MAX(0,SUMIFS(Тех_Движение!$G$2:$G$5111,Тех_Движение!$D$2:$D$5111,$C3258,Тех_Движение!$B$2:$B$5111,"&lt;="&amp;P$3)-$F3258)))</f>
        <v>#VALUE!</v>
      </c>
      <c r="Q3258" s="21" t="e">
        <f>IF(OR($B3258="",Q$3&lt;$D3258+Настройки!$B$7),0,MAX(0,$E3258-MAX(0,SUMIFS(Тех_Движение!$G$2:$G$5111,Тех_Движение!$D$2:$D$5111,$C3258,Тех_Движение!$B$2:$B$5111,"&lt;="&amp;Q$3)-$F3258)))</f>
        <v>#VALUE!</v>
      </c>
      <c r="R3258" s="21" t="str">
        <f t="shared" si="151"/>
        <v/>
      </c>
      <c r="S3258" s="23" t="str">
        <f>IF($B3258="","",VLOOKUP($C3258,Настройки!$A$11:$L$17,9,FALSE))</f>
        <v/>
      </c>
      <c r="T3258" s="23" t="str">
        <f t="shared" si="152"/>
        <v/>
      </c>
    </row>
    <row r="3259" spans="1:20" x14ac:dyDescent="0.3">
      <c r="A3259" s="20">
        <f>Тех_Движение!$A$3256</f>
        <v>3255</v>
      </c>
      <c r="B3259" s="20" t="str">
        <f>IF(Тех_Движение!$F$3256&gt;0,Тех_Движение!$I$3256,"")</f>
        <v/>
      </c>
      <c r="C3259" s="20" t="str">
        <f>IF($B3259="","",Тех_Движение!$D$3256)</f>
        <v/>
      </c>
      <c r="D3259" s="9" t="str">
        <f>IF($B3259="","",Тех_Движение!$B$3256)</f>
        <v/>
      </c>
      <c r="E3259" s="21" t="str">
        <f>IF($B3259="","",Тех_Движение!$F$3256)</f>
        <v/>
      </c>
      <c r="F3259" s="21" t="str">
        <f>IF($B3259="","",SUMIFS($E$5:$E3258,$C$5:$C3258,$C3259))</f>
        <v/>
      </c>
      <c r="G3259" s="21" t="str">
        <f>IF($B3259="","",MAX(0,$E3259-MAX(0,SUMIFS(Тех_Движение!$G$2:$G$5111,Тех_Движение!$D$2:$D$5111,$C3259,Тех_Движение!$B$2:$B$5111,"&lt;="&amp;Настройки!$B$5-1)-$F3259)))</f>
        <v/>
      </c>
      <c r="H3259" s="21" t="str">
        <f>IF($B3259="","",IF(AND($D3259&gt;=Настройки!$B$5,$D3259&lt;=Настройки!$B$6),$E3259,0))</f>
        <v/>
      </c>
      <c r="I3259" s="21" t="str">
        <f t="shared" si="150"/>
        <v/>
      </c>
      <c r="J3259" s="21" t="str">
        <f>IF($B3259="","",MAX(0,$E3259-MAX(0,SUMIFS(Тех_Движение!$G$2:$G$5111,Тех_Движение!$D$2:$D$5111,$C3259,Тех_Движение!$B$2:$B$5111,"&lt;="&amp;Настройки!$B$6)-$F3259)))</f>
        <v/>
      </c>
      <c r="K3259" s="21" t="e">
        <f>IF(OR($B3259="",K$3&lt;$D3259+Настройки!$B$7),0,MAX(0,$E3259-MAX(0,SUMIFS(Тех_Движение!$G$2:$G$5111,Тех_Движение!$D$2:$D$5111,$C3259,Тех_Движение!$B$2:$B$5111,"&lt;="&amp;K$3)-$F3259)))</f>
        <v>#VALUE!</v>
      </c>
      <c r="L3259" s="21" t="e">
        <f>IF(OR($B3259="",L$3&lt;$D3259+Настройки!$B$7),0,MAX(0,$E3259-MAX(0,SUMIFS(Тех_Движение!$G$2:$G$5111,Тех_Движение!$D$2:$D$5111,$C3259,Тех_Движение!$B$2:$B$5111,"&lt;="&amp;L$3)-$F3259)))</f>
        <v>#VALUE!</v>
      </c>
      <c r="M3259" s="21" t="e">
        <f>IF(OR($B3259="",M$3&lt;$D3259+Настройки!$B$7),0,MAX(0,$E3259-MAX(0,SUMIFS(Тех_Движение!$G$2:$G$5111,Тех_Движение!$D$2:$D$5111,$C3259,Тех_Движение!$B$2:$B$5111,"&lt;="&amp;M$3)-$F3259)))</f>
        <v>#VALUE!</v>
      </c>
      <c r="N3259" s="21" t="e">
        <f>IF(OR($B3259="",N$3&lt;$D3259+Настройки!$B$7),0,MAX(0,$E3259-MAX(0,SUMIFS(Тех_Движение!$G$2:$G$5111,Тех_Движение!$D$2:$D$5111,$C3259,Тех_Движение!$B$2:$B$5111,"&lt;="&amp;N$3)-$F3259)))</f>
        <v>#VALUE!</v>
      </c>
      <c r="O3259" s="21" t="e">
        <f>IF(OR($B3259="",O$3&lt;$D3259+Настройки!$B$7),0,MAX(0,$E3259-MAX(0,SUMIFS(Тех_Движение!$G$2:$G$5111,Тех_Движение!$D$2:$D$5111,$C3259,Тех_Движение!$B$2:$B$5111,"&lt;="&amp;O$3)-$F3259)))</f>
        <v>#VALUE!</v>
      </c>
      <c r="P3259" s="21" t="e">
        <f>IF(OR($B3259="",P$3&lt;$D3259+Настройки!$B$7),0,MAX(0,$E3259-MAX(0,SUMIFS(Тех_Движение!$G$2:$G$5111,Тех_Движение!$D$2:$D$5111,$C3259,Тех_Движение!$B$2:$B$5111,"&lt;="&amp;P$3)-$F3259)))</f>
        <v>#VALUE!</v>
      </c>
      <c r="Q3259" s="21" t="e">
        <f>IF(OR($B3259="",Q$3&lt;$D3259+Настройки!$B$7),0,MAX(0,$E3259-MAX(0,SUMIFS(Тех_Движение!$G$2:$G$5111,Тех_Движение!$D$2:$D$5111,$C3259,Тех_Движение!$B$2:$B$5111,"&lt;="&amp;Q$3)-$F3259)))</f>
        <v>#VALUE!</v>
      </c>
      <c r="R3259" s="21" t="str">
        <f t="shared" si="151"/>
        <v/>
      </c>
      <c r="S3259" s="23" t="str">
        <f>IF($B3259="","",VLOOKUP($C3259,Настройки!$A$11:$L$17,9,FALSE))</f>
        <v/>
      </c>
      <c r="T3259" s="23" t="str">
        <f t="shared" si="152"/>
        <v/>
      </c>
    </row>
    <row r="3260" spans="1:20" x14ac:dyDescent="0.3">
      <c r="A3260" s="20">
        <f>Тех_Движение!$A$3257</f>
        <v>3256</v>
      </c>
      <c r="B3260" s="20" t="str">
        <f>IF(Тех_Движение!$F$3257&gt;0,Тех_Движение!$I$3257,"")</f>
        <v/>
      </c>
      <c r="C3260" s="20" t="str">
        <f>IF($B3260="","",Тех_Движение!$D$3257)</f>
        <v/>
      </c>
      <c r="D3260" s="9" t="str">
        <f>IF($B3260="","",Тех_Движение!$B$3257)</f>
        <v/>
      </c>
      <c r="E3260" s="21" t="str">
        <f>IF($B3260="","",Тех_Движение!$F$3257)</f>
        <v/>
      </c>
      <c r="F3260" s="21" t="str">
        <f>IF($B3260="","",SUMIFS($E$5:$E3259,$C$5:$C3259,$C3260))</f>
        <v/>
      </c>
      <c r="G3260" s="21" t="str">
        <f>IF($B3260="","",MAX(0,$E3260-MAX(0,SUMIFS(Тех_Движение!$G$2:$G$5111,Тех_Движение!$D$2:$D$5111,$C3260,Тех_Движение!$B$2:$B$5111,"&lt;="&amp;Настройки!$B$5-1)-$F3260)))</f>
        <v/>
      </c>
      <c r="H3260" s="21" t="str">
        <f>IF($B3260="","",IF(AND($D3260&gt;=Настройки!$B$5,$D3260&lt;=Настройки!$B$6),$E3260,0))</f>
        <v/>
      </c>
      <c r="I3260" s="21" t="str">
        <f t="shared" si="150"/>
        <v/>
      </c>
      <c r="J3260" s="21" t="str">
        <f>IF($B3260="","",MAX(0,$E3260-MAX(0,SUMIFS(Тех_Движение!$G$2:$G$5111,Тех_Движение!$D$2:$D$5111,$C3260,Тех_Движение!$B$2:$B$5111,"&lt;="&amp;Настройки!$B$6)-$F3260)))</f>
        <v/>
      </c>
      <c r="K3260" s="21" t="e">
        <f>IF(OR($B3260="",K$3&lt;$D3260+Настройки!$B$7),0,MAX(0,$E3260-MAX(0,SUMIFS(Тех_Движение!$G$2:$G$5111,Тех_Движение!$D$2:$D$5111,$C3260,Тех_Движение!$B$2:$B$5111,"&lt;="&amp;K$3)-$F3260)))</f>
        <v>#VALUE!</v>
      </c>
      <c r="L3260" s="21" t="e">
        <f>IF(OR($B3260="",L$3&lt;$D3260+Настройки!$B$7),0,MAX(0,$E3260-MAX(0,SUMIFS(Тех_Движение!$G$2:$G$5111,Тех_Движение!$D$2:$D$5111,$C3260,Тех_Движение!$B$2:$B$5111,"&lt;="&amp;L$3)-$F3260)))</f>
        <v>#VALUE!</v>
      </c>
      <c r="M3260" s="21" t="e">
        <f>IF(OR($B3260="",M$3&lt;$D3260+Настройки!$B$7),0,MAX(0,$E3260-MAX(0,SUMIFS(Тех_Движение!$G$2:$G$5111,Тех_Движение!$D$2:$D$5111,$C3260,Тех_Движение!$B$2:$B$5111,"&lt;="&amp;M$3)-$F3260)))</f>
        <v>#VALUE!</v>
      </c>
      <c r="N3260" s="21" t="e">
        <f>IF(OR($B3260="",N$3&lt;$D3260+Настройки!$B$7),0,MAX(0,$E3260-MAX(0,SUMIFS(Тех_Движение!$G$2:$G$5111,Тех_Движение!$D$2:$D$5111,$C3260,Тех_Движение!$B$2:$B$5111,"&lt;="&amp;N$3)-$F3260)))</f>
        <v>#VALUE!</v>
      </c>
      <c r="O3260" s="21" t="e">
        <f>IF(OR($B3260="",O$3&lt;$D3260+Настройки!$B$7),0,MAX(0,$E3260-MAX(0,SUMIFS(Тех_Движение!$G$2:$G$5111,Тех_Движение!$D$2:$D$5111,$C3260,Тех_Движение!$B$2:$B$5111,"&lt;="&amp;O$3)-$F3260)))</f>
        <v>#VALUE!</v>
      </c>
      <c r="P3260" s="21" t="e">
        <f>IF(OR($B3260="",P$3&lt;$D3260+Настройки!$B$7),0,MAX(0,$E3260-MAX(0,SUMIFS(Тех_Движение!$G$2:$G$5111,Тех_Движение!$D$2:$D$5111,$C3260,Тех_Движение!$B$2:$B$5111,"&lt;="&amp;P$3)-$F3260)))</f>
        <v>#VALUE!</v>
      </c>
      <c r="Q3260" s="21" t="e">
        <f>IF(OR($B3260="",Q$3&lt;$D3260+Настройки!$B$7),0,MAX(0,$E3260-MAX(0,SUMIFS(Тех_Движение!$G$2:$G$5111,Тех_Движение!$D$2:$D$5111,$C3260,Тех_Движение!$B$2:$B$5111,"&lt;="&amp;Q$3)-$F3260)))</f>
        <v>#VALUE!</v>
      </c>
      <c r="R3260" s="21" t="str">
        <f t="shared" si="151"/>
        <v/>
      </c>
      <c r="S3260" s="23" t="str">
        <f>IF($B3260="","",VLOOKUP($C3260,Настройки!$A$11:$L$17,9,FALSE))</f>
        <v/>
      </c>
      <c r="T3260" s="23" t="str">
        <f t="shared" si="152"/>
        <v/>
      </c>
    </row>
    <row r="3261" spans="1:20" x14ac:dyDescent="0.3">
      <c r="A3261" s="20">
        <f>Тех_Движение!$A$3258</f>
        <v>3257</v>
      </c>
      <c r="B3261" s="20" t="str">
        <f>IF(Тех_Движение!$F$3258&gt;0,Тех_Движение!$I$3258,"")</f>
        <v/>
      </c>
      <c r="C3261" s="20" t="str">
        <f>IF($B3261="","",Тех_Движение!$D$3258)</f>
        <v/>
      </c>
      <c r="D3261" s="9" t="str">
        <f>IF($B3261="","",Тех_Движение!$B$3258)</f>
        <v/>
      </c>
      <c r="E3261" s="21" t="str">
        <f>IF($B3261="","",Тех_Движение!$F$3258)</f>
        <v/>
      </c>
      <c r="F3261" s="21" t="str">
        <f>IF($B3261="","",SUMIFS($E$5:$E3260,$C$5:$C3260,$C3261))</f>
        <v/>
      </c>
      <c r="G3261" s="21" t="str">
        <f>IF($B3261="","",MAX(0,$E3261-MAX(0,SUMIFS(Тех_Движение!$G$2:$G$5111,Тех_Движение!$D$2:$D$5111,$C3261,Тех_Движение!$B$2:$B$5111,"&lt;="&amp;Настройки!$B$5-1)-$F3261)))</f>
        <v/>
      </c>
      <c r="H3261" s="21" t="str">
        <f>IF($B3261="","",IF(AND($D3261&gt;=Настройки!$B$5,$D3261&lt;=Настройки!$B$6),$E3261,0))</f>
        <v/>
      </c>
      <c r="I3261" s="21" t="str">
        <f t="shared" si="150"/>
        <v/>
      </c>
      <c r="J3261" s="21" t="str">
        <f>IF($B3261="","",MAX(0,$E3261-MAX(0,SUMIFS(Тех_Движение!$G$2:$G$5111,Тех_Движение!$D$2:$D$5111,$C3261,Тех_Движение!$B$2:$B$5111,"&lt;="&amp;Настройки!$B$6)-$F3261)))</f>
        <v/>
      </c>
      <c r="K3261" s="21" t="e">
        <f>IF(OR($B3261="",K$3&lt;$D3261+Настройки!$B$7),0,MAX(0,$E3261-MAX(0,SUMIFS(Тех_Движение!$G$2:$G$5111,Тех_Движение!$D$2:$D$5111,$C3261,Тех_Движение!$B$2:$B$5111,"&lt;="&amp;K$3)-$F3261)))</f>
        <v>#VALUE!</v>
      </c>
      <c r="L3261" s="21" t="e">
        <f>IF(OR($B3261="",L$3&lt;$D3261+Настройки!$B$7),0,MAX(0,$E3261-MAX(0,SUMIFS(Тех_Движение!$G$2:$G$5111,Тех_Движение!$D$2:$D$5111,$C3261,Тех_Движение!$B$2:$B$5111,"&lt;="&amp;L$3)-$F3261)))</f>
        <v>#VALUE!</v>
      </c>
      <c r="M3261" s="21" t="e">
        <f>IF(OR($B3261="",M$3&lt;$D3261+Настройки!$B$7),0,MAX(0,$E3261-MAX(0,SUMIFS(Тех_Движение!$G$2:$G$5111,Тех_Движение!$D$2:$D$5111,$C3261,Тех_Движение!$B$2:$B$5111,"&lt;="&amp;M$3)-$F3261)))</f>
        <v>#VALUE!</v>
      </c>
      <c r="N3261" s="21" t="e">
        <f>IF(OR($B3261="",N$3&lt;$D3261+Настройки!$B$7),0,MAX(0,$E3261-MAX(0,SUMIFS(Тех_Движение!$G$2:$G$5111,Тех_Движение!$D$2:$D$5111,$C3261,Тех_Движение!$B$2:$B$5111,"&lt;="&amp;N$3)-$F3261)))</f>
        <v>#VALUE!</v>
      </c>
      <c r="O3261" s="21" t="e">
        <f>IF(OR($B3261="",O$3&lt;$D3261+Настройки!$B$7),0,MAX(0,$E3261-MAX(0,SUMIFS(Тех_Движение!$G$2:$G$5111,Тех_Движение!$D$2:$D$5111,$C3261,Тех_Движение!$B$2:$B$5111,"&lt;="&amp;O$3)-$F3261)))</f>
        <v>#VALUE!</v>
      </c>
      <c r="P3261" s="21" t="e">
        <f>IF(OR($B3261="",P$3&lt;$D3261+Настройки!$B$7),0,MAX(0,$E3261-MAX(0,SUMIFS(Тех_Движение!$G$2:$G$5111,Тех_Движение!$D$2:$D$5111,$C3261,Тех_Движение!$B$2:$B$5111,"&lt;="&amp;P$3)-$F3261)))</f>
        <v>#VALUE!</v>
      </c>
      <c r="Q3261" s="21" t="e">
        <f>IF(OR($B3261="",Q$3&lt;$D3261+Настройки!$B$7),0,MAX(0,$E3261-MAX(0,SUMIFS(Тех_Движение!$G$2:$G$5111,Тех_Движение!$D$2:$D$5111,$C3261,Тех_Движение!$B$2:$B$5111,"&lt;="&amp;Q$3)-$F3261)))</f>
        <v>#VALUE!</v>
      </c>
      <c r="R3261" s="21" t="str">
        <f t="shared" si="151"/>
        <v/>
      </c>
      <c r="S3261" s="23" t="str">
        <f>IF($B3261="","",VLOOKUP($C3261,Настройки!$A$11:$L$17,9,FALSE))</f>
        <v/>
      </c>
      <c r="T3261" s="23" t="str">
        <f t="shared" si="152"/>
        <v/>
      </c>
    </row>
    <row r="3262" spans="1:20" x14ac:dyDescent="0.3">
      <c r="A3262" s="20">
        <f>Тех_Движение!$A$3259</f>
        <v>3258</v>
      </c>
      <c r="B3262" s="20" t="str">
        <f>IF(Тех_Движение!$F$3259&gt;0,Тех_Движение!$I$3259,"")</f>
        <v/>
      </c>
      <c r="C3262" s="20" t="str">
        <f>IF($B3262="","",Тех_Движение!$D$3259)</f>
        <v/>
      </c>
      <c r="D3262" s="9" t="str">
        <f>IF($B3262="","",Тех_Движение!$B$3259)</f>
        <v/>
      </c>
      <c r="E3262" s="21" t="str">
        <f>IF($B3262="","",Тех_Движение!$F$3259)</f>
        <v/>
      </c>
      <c r="F3262" s="21" t="str">
        <f>IF($B3262="","",SUMIFS($E$5:$E3261,$C$5:$C3261,$C3262))</f>
        <v/>
      </c>
      <c r="G3262" s="21" t="str">
        <f>IF($B3262="","",MAX(0,$E3262-MAX(0,SUMIFS(Тех_Движение!$G$2:$G$5111,Тех_Движение!$D$2:$D$5111,$C3262,Тех_Движение!$B$2:$B$5111,"&lt;="&amp;Настройки!$B$5-1)-$F3262)))</f>
        <v/>
      </c>
      <c r="H3262" s="21" t="str">
        <f>IF($B3262="","",IF(AND($D3262&gt;=Настройки!$B$5,$D3262&lt;=Настройки!$B$6),$E3262,0))</f>
        <v/>
      </c>
      <c r="I3262" s="21" t="str">
        <f t="shared" si="150"/>
        <v/>
      </c>
      <c r="J3262" s="21" t="str">
        <f>IF($B3262="","",MAX(0,$E3262-MAX(0,SUMIFS(Тех_Движение!$G$2:$G$5111,Тех_Движение!$D$2:$D$5111,$C3262,Тех_Движение!$B$2:$B$5111,"&lt;="&amp;Настройки!$B$6)-$F3262)))</f>
        <v/>
      </c>
      <c r="K3262" s="21" t="e">
        <f>IF(OR($B3262="",K$3&lt;$D3262+Настройки!$B$7),0,MAX(0,$E3262-MAX(0,SUMIFS(Тех_Движение!$G$2:$G$5111,Тех_Движение!$D$2:$D$5111,$C3262,Тех_Движение!$B$2:$B$5111,"&lt;="&amp;K$3)-$F3262)))</f>
        <v>#VALUE!</v>
      </c>
      <c r="L3262" s="21" t="e">
        <f>IF(OR($B3262="",L$3&lt;$D3262+Настройки!$B$7),0,MAX(0,$E3262-MAX(0,SUMIFS(Тех_Движение!$G$2:$G$5111,Тех_Движение!$D$2:$D$5111,$C3262,Тех_Движение!$B$2:$B$5111,"&lt;="&amp;L$3)-$F3262)))</f>
        <v>#VALUE!</v>
      </c>
      <c r="M3262" s="21" t="e">
        <f>IF(OR($B3262="",M$3&lt;$D3262+Настройки!$B$7),0,MAX(0,$E3262-MAX(0,SUMIFS(Тех_Движение!$G$2:$G$5111,Тех_Движение!$D$2:$D$5111,$C3262,Тех_Движение!$B$2:$B$5111,"&lt;="&amp;M$3)-$F3262)))</f>
        <v>#VALUE!</v>
      </c>
      <c r="N3262" s="21" t="e">
        <f>IF(OR($B3262="",N$3&lt;$D3262+Настройки!$B$7),0,MAX(0,$E3262-MAX(0,SUMIFS(Тех_Движение!$G$2:$G$5111,Тех_Движение!$D$2:$D$5111,$C3262,Тех_Движение!$B$2:$B$5111,"&lt;="&amp;N$3)-$F3262)))</f>
        <v>#VALUE!</v>
      </c>
      <c r="O3262" s="21" t="e">
        <f>IF(OR($B3262="",O$3&lt;$D3262+Настройки!$B$7),0,MAX(0,$E3262-MAX(0,SUMIFS(Тех_Движение!$G$2:$G$5111,Тех_Движение!$D$2:$D$5111,$C3262,Тех_Движение!$B$2:$B$5111,"&lt;="&amp;O$3)-$F3262)))</f>
        <v>#VALUE!</v>
      </c>
      <c r="P3262" s="21" t="e">
        <f>IF(OR($B3262="",P$3&lt;$D3262+Настройки!$B$7),0,MAX(0,$E3262-MAX(0,SUMIFS(Тех_Движение!$G$2:$G$5111,Тех_Движение!$D$2:$D$5111,$C3262,Тех_Движение!$B$2:$B$5111,"&lt;="&amp;P$3)-$F3262)))</f>
        <v>#VALUE!</v>
      </c>
      <c r="Q3262" s="21" t="e">
        <f>IF(OR($B3262="",Q$3&lt;$D3262+Настройки!$B$7),0,MAX(0,$E3262-MAX(0,SUMIFS(Тех_Движение!$G$2:$G$5111,Тех_Движение!$D$2:$D$5111,$C3262,Тех_Движение!$B$2:$B$5111,"&lt;="&amp;Q$3)-$F3262)))</f>
        <v>#VALUE!</v>
      </c>
      <c r="R3262" s="21" t="str">
        <f t="shared" si="151"/>
        <v/>
      </c>
      <c r="S3262" s="23" t="str">
        <f>IF($B3262="","",VLOOKUP($C3262,Настройки!$A$11:$L$17,9,FALSE))</f>
        <v/>
      </c>
      <c r="T3262" s="23" t="str">
        <f t="shared" si="152"/>
        <v/>
      </c>
    </row>
    <row r="3263" spans="1:20" x14ac:dyDescent="0.3">
      <c r="A3263" s="20">
        <f>Тех_Движение!$A$3260</f>
        <v>3259</v>
      </c>
      <c r="B3263" s="20" t="str">
        <f>IF(Тех_Движение!$F$3260&gt;0,Тех_Движение!$I$3260,"")</f>
        <v/>
      </c>
      <c r="C3263" s="20" t="str">
        <f>IF($B3263="","",Тех_Движение!$D$3260)</f>
        <v/>
      </c>
      <c r="D3263" s="9" t="str">
        <f>IF($B3263="","",Тех_Движение!$B$3260)</f>
        <v/>
      </c>
      <c r="E3263" s="21" t="str">
        <f>IF($B3263="","",Тех_Движение!$F$3260)</f>
        <v/>
      </c>
      <c r="F3263" s="21" t="str">
        <f>IF($B3263="","",SUMIFS($E$5:$E3262,$C$5:$C3262,$C3263))</f>
        <v/>
      </c>
      <c r="G3263" s="21" t="str">
        <f>IF($B3263="","",MAX(0,$E3263-MAX(0,SUMIFS(Тех_Движение!$G$2:$G$5111,Тех_Движение!$D$2:$D$5111,$C3263,Тех_Движение!$B$2:$B$5111,"&lt;="&amp;Настройки!$B$5-1)-$F3263)))</f>
        <v/>
      </c>
      <c r="H3263" s="21" t="str">
        <f>IF($B3263="","",IF(AND($D3263&gt;=Настройки!$B$5,$D3263&lt;=Настройки!$B$6),$E3263,0))</f>
        <v/>
      </c>
      <c r="I3263" s="21" t="str">
        <f t="shared" si="150"/>
        <v/>
      </c>
      <c r="J3263" s="21" t="str">
        <f>IF($B3263="","",MAX(0,$E3263-MAX(0,SUMIFS(Тех_Движение!$G$2:$G$5111,Тех_Движение!$D$2:$D$5111,$C3263,Тех_Движение!$B$2:$B$5111,"&lt;="&amp;Настройки!$B$6)-$F3263)))</f>
        <v/>
      </c>
      <c r="K3263" s="21" t="e">
        <f>IF(OR($B3263="",K$3&lt;$D3263+Настройки!$B$7),0,MAX(0,$E3263-MAX(0,SUMIFS(Тех_Движение!$G$2:$G$5111,Тех_Движение!$D$2:$D$5111,$C3263,Тех_Движение!$B$2:$B$5111,"&lt;="&amp;K$3)-$F3263)))</f>
        <v>#VALUE!</v>
      </c>
      <c r="L3263" s="21" t="e">
        <f>IF(OR($B3263="",L$3&lt;$D3263+Настройки!$B$7),0,MAX(0,$E3263-MAX(0,SUMIFS(Тех_Движение!$G$2:$G$5111,Тех_Движение!$D$2:$D$5111,$C3263,Тех_Движение!$B$2:$B$5111,"&lt;="&amp;L$3)-$F3263)))</f>
        <v>#VALUE!</v>
      </c>
      <c r="M3263" s="21" t="e">
        <f>IF(OR($B3263="",M$3&lt;$D3263+Настройки!$B$7),0,MAX(0,$E3263-MAX(0,SUMIFS(Тех_Движение!$G$2:$G$5111,Тех_Движение!$D$2:$D$5111,$C3263,Тех_Движение!$B$2:$B$5111,"&lt;="&amp;M$3)-$F3263)))</f>
        <v>#VALUE!</v>
      </c>
      <c r="N3263" s="21" t="e">
        <f>IF(OR($B3263="",N$3&lt;$D3263+Настройки!$B$7),0,MAX(0,$E3263-MAX(0,SUMIFS(Тех_Движение!$G$2:$G$5111,Тех_Движение!$D$2:$D$5111,$C3263,Тех_Движение!$B$2:$B$5111,"&lt;="&amp;N$3)-$F3263)))</f>
        <v>#VALUE!</v>
      </c>
      <c r="O3263" s="21" t="e">
        <f>IF(OR($B3263="",O$3&lt;$D3263+Настройки!$B$7),0,MAX(0,$E3263-MAX(0,SUMIFS(Тех_Движение!$G$2:$G$5111,Тех_Движение!$D$2:$D$5111,$C3263,Тех_Движение!$B$2:$B$5111,"&lt;="&amp;O$3)-$F3263)))</f>
        <v>#VALUE!</v>
      </c>
      <c r="P3263" s="21" t="e">
        <f>IF(OR($B3263="",P$3&lt;$D3263+Настройки!$B$7),0,MAX(0,$E3263-MAX(0,SUMIFS(Тех_Движение!$G$2:$G$5111,Тех_Движение!$D$2:$D$5111,$C3263,Тех_Движение!$B$2:$B$5111,"&lt;="&amp;P$3)-$F3263)))</f>
        <v>#VALUE!</v>
      </c>
      <c r="Q3263" s="21" t="e">
        <f>IF(OR($B3263="",Q$3&lt;$D3263+Настройки!$B$7),0,MAX(0,$E3263-MAX(0,SUMIFS(Тех_Движение!$G$2:$G$5111,Тех_Движение!$D$2:$D$5111,$C3263,Тех_Движение!$B$2:$B$5111,"&lt;="&amp;Q$3)-$F3263)))</f>
        <v>#VALUE!</v>
      </c>
      <c r="R3263" s="21" t="str">
        <f t="shared" si="151"/>
        <v/>
      </c>
      <c r="S3263" s="23" t="str">
        <f>IF($B3263="","",VLOOKUP($C3263,Настройки!$A$11:$L$17,9,FALSE))</f>
        <v/>
      </c>
      <c r="T3263" s="23" t="str">
        <f t="shared" si="152"/>
        <v/>
      </c>
    </row>
    <row r="3264" spans="1:20" x14ac:dyDescent="0.3">
      <c r="A3264" s="20">
        <f>Тех_Движение!$A$3261</f>
        <v>3260</v>
      </c>
      <c r="B3264" s="20" t="str">
        <f>IF(Тех_Движение!$F$3261&gt;0,Тех_Движение!$I$3261,"")</f>
        <v/>
      </c>
      <c r="C3264" s="20" t="str">
        <f>IF($B3264="","",Тех_Движение!$D$3261)</f>
        <v/>
      </c>
      <c r="D3264" s="9" t="str">
        <f>IF($B3264="","",Тех_Движение!$B$3261)</f>
        <v/>
      </c>
      <c r="E3264" s="21" t="str">
        <f>IF($B3264="","",Тех_Движение!$F$3261)</f>
        <v/>
      </c>
      <c r="F3264" s="21" t="str">
        <f>IF($B3264="","",SUMIFS($E$5:$E3263,$C$5:$C3263,$C3264))</f>
        <v/>
      </c>
      <c r="G3264" s="21" t="str">
        <f>IF($B3264="","",MAX(0,$E3264-MAX(0,SUMIFS(Тех_Движение!$G$2:$G$5111,Тех_Движение!$D$2:$D$5111,$C3264,Тех_Движение!$B$2:$B$5111,"&lt;="&amp;Настройки!$B$5-1)-$F3264)))</f>
        <v/>
      </c>
      <c r="H3264" s="21" t="str">
        <f>IF($B3264="","",IF(AND($D3264&gt;=Настройки!$B$5,$D3264&lt;=Настройки!$B$6),$E3264,0))</f>
        <v/>
      </c>
      <c r="I3264" s="21" t="str">
        <f t="shared" si="150"/>
        <v/>
      </c>
      <c r="J3264" s="21" t="str">
        <f>IF($B3264="","",MAX(0,$E3264-MAX(0,SUMIFS(Тех_Движение!$G$2:$G$5111,Тех_Движение!$D$2:$D$5111,$C3264,Тех_Движение!$B$2:$B$5111,"&lt;="&amp;Настройки!$B$6)-$F3264)))</f>
        <v/>
      </c>
      <c r="K3264" s="21" t="e">
        <f>IF(OR($B3264="",K$3&lt;$D3264+Настройки!$B$7),0,MAX(0,$E3264-MAX(0,SUMIFS(Тех_Движение!$G$2:$G$5111,Тех_Движение!$D$2:$D$5111,$C3264,Тех_Движение!$B$2:$B$5111,"&lt;="&amp;K$3)-$F3264)))</f>
        <v>#VALUE!</v>
      </c>
      <c r="L3264" s="21" t="e">
        <f>IF(OR($B3264="",L$3&lt;$D3264+Настройки!$B$7),0,MAX(0,$E3264-MAX(0,SUMIFS(Тех_Движение!$G$2:$G$5111,Тех_Движение!$D$2:$D$5111,$C3264,Тех_Движение!$B$2:$B$5111,"&lt;="&amp;L$3)-$F3264)))</f>
        <v>#VALUE!</v>
      </c>
      <c r="M3264" s="21" t="e">
        <f>IF(OR($B3264="",M$3&lt;$D3264+Настройки!$B$7),0,MAX(0,$E3264-MAX(0,SUMIFS(Тех_Движение!$G$2:$G$5111,Тех_Движение!$D$2:$D$5111,$C3264,Тех_Движение!$B$2:$B$5111,"&lt;="&amp;M$3)-$F3264)))</f>
        <v>#VALUE!</v>
      </c>
      <c r="N3264" s="21" t="e">
        <f>IF(OR($B3264="",N$3&lt;$D3264+Настройки!$B$7),0,MAX(0,$E3264-MAX(0,SUMIFS(Тех_Движение!$G$2:$G$5111,Тех_Движение!$D$2:$D$5111,$C3264,Тех_Движение!$B$2:$B$5111,"&lt;="&amp;N$3)-$F3264)))</f>
        <v>#VALUE!</v>
      </c>
      <c r="O3264" s="21" t="e">
        <f>IF(OR($B3264="",O$3&lt;$D3264+Настройки!$B$7),0,MAX(0,$E3264-MAX(0,SUMIFS(Тех_Движение!$G$2:$G$5111,Тех_Движение!$D$2:$D$5111,$C3264,Тех_Движение!$B$2:$B$5111,"&lt;="&amp;O$3)-$F3264)))</f>
        <v>#VALUE!</v>
      </c>
      <c r="P3264" s="21" t="e">
        <f>IF(OR($B3264="",P$3&lt;$D3264+Настройки!$B$7),0,MAX(0,$E3264-MAX(0,SUMIFS(Тех_Движение!$G$2:$G$5111,Тех_Движение!$D$2:$D$5111,$C3264,Тех_Движение!$B$2:$B$5111,"&lt;="&amp;P$3)-$F3264)))</f>
        <v>#VALUE!</v>
      </c>
      <c r="Q3264" s="21" t="e">
        <f>IF(OR($B3264="",Q$3&lt;$D3264+Настройки!$B$7),0,MAX(0,$E3264-MAX(0,SUMIFS(Тех_Движение!$G$2:$G$5111,Тех_Движение!$D$2:$D$5111,$C3264,Тех_Движение!$B$2:$B$5111,"&lt;="&amp;Q$3)-$F3264)))</f>
        <v>#VALUE!</v>
      </c>
      <c r="R3264" s="21" t="str">
        <f t="shared" si="151"/>
        <v/>
      </c>
      <c r="S3264" s="23" t="str">
        <f>IF($B3264="","",VLOOKUP($C3264,Настройки!$A$11:$L$17,9,FALSE))</f>
        <v/>
      </c>
      <c r="T3264" s="23" t="str">
        <f t="shared" si="152"/>
        <v/>
      </c>
    </row>
    <row r="3265" spans="1:20" x14ac:dyDescent="0.3">
      <c r="A3265" s="20">
        <f>Тех_Движение!$A$3262</f>
        <v>3261</v>
      </c>
      <c r="B3265" s="20" t="str">
        <f>IF(Тех_Движение!$F$3262&gt;0,Тех_Движение!$I$3262,"")</f>
        <v/>
      </c>
      <c r="C3265" s="20" t="str">
        <f>IF($B3265="","",Тех_Движение!$D$3262)</f>
        <v/>
      </c>
      <c r="D3265" s="9" t="str">
        <f>IF($B3265="","",Тех_Движение!$B$3262)</f>
        <v/>
      </c>
      <c r="E3265" s="21" t="str">
        <f>IF($B3265="","",Тех_Движение!$F$3262)</f>
        <v/>
      </c>
      <c r="F3265" s="21" t="str">
        <f>IF($B3265="","",SUMIFS($E$5:$E3264,$C$5:$C3264,$C3265))</f>
        <v/>
      </c>
      <c r="G3265" s="21" t="str">
        <f>IF($B3265="","",MAX(0,$E3265-MAX(0,SUMIFS(Тех_Движение!$G$2:$G$5111,Тех_Движение!$D$2:$D$5111,$C3265,Тех_Движение!$B$2:$B$5111,"&lt;="&amp;Настройки!$B$5-1)-$F3265)))</f>
        <v/>
      </c>
      <c r="H3265" s="21" t="str">
        <f>IF($B3265="","",IF(AND($D3265&gt;=Настройки!$B$5,$D3265&lt;=Настройки!$B$6),$E3265,0))</f>
        <v/>
      </c>
      <c r="I3265" s="21" t="str">
        <f t="shared" si="150"/>
        <v/>
      </c>
      <c r="J3265" s="21" t="str">
        <f>IF($B3265="","",MAX(0,$E3265-MAX(0,SUMIFS(Тех_Движение!$G$2:$G$5111,Тех_Движение!$D$2:$D$5111,$C3265,Тех_Движение!$B$2:$B$5111,"&lt;="&amp;Настройки!$B$6)-$F3265)))</f>
        <v/>
      </c>
      <c r="K3265" s="21" t="e">
        <f>IF(OR($B3265="",K$3&lt;$D3265+Настройки!$B$7),0,MAX(0,$E3265-MAX(0,SUMIFS(Тех_Движение!$G$2:$G$5111,Тех_Движение!$D$2:$D$5111,$C3265,Тех_Движение!$B$2:$B$5111,"&lt;="&amp;K$3)-$F3265)))</f>
        <v>#VALUE!</v>
      </c>
      <c r="L3265" s="21" t="e">
        <f>IF(OR($B3265="",L$3&lt;$D3265+Настройки!$B$7),0,MAX(0,$E3265-MAX(0,SUMIFS(Тех_Движение!$G$2:$G$5111,Тех_Движение!$D$2:$D$5111,$C3265,Тех_Движение!$B$2:$B$5111,"&lt;="&amp;L$3)-$F3265)))</f>
        <v>#VALUE!</v>
      </c>
      <c r="M3265" s="21" t="e">
        <f>IF(OR($B3265="",M$3&lt;$D3265+Настройки!$B$7),0,MAX(0,$E3265-MAX(0,SUMIFS(Тех_Движение!$G$2:$G$5111,Тех_Движение!$D$2:$D$5111,$C3265,Тех_Движение!$B$2:$B$5111,"&lt;="&amp;M$3)-$F3265)))</f>
        <v>#VALUE!</v>
      </c>
      <c r="N3265" s="21" t="e">
        <f>IF(OR($B3265="",N$3&lt;$D3265+Настройки!$B$7),0,MAX(0,$E3265-MAX(0,SUMIFS(Тех_Движение!$G$2:$G$5111,Тех_Движение!$D$2:$D$5111,$C3265,Тех_Движение!$B$2:$B$5111,"&lt;="&amp;N$3)-$F3265)))</f>
        <v>#VALUE!</v>
      </c>
      <c r="O3265" s="21" t="e">
        <f>IF(OR($B3265="",O$3&lt;$D3265+Настройки!$B$7),0,MAX(0,$E3265-MAX(0,SUMIFS(Тех_Движение!$G$2:$G$5111,Тех_Движение!$D$2:$D$5111,$C3265,Тех_Движение!$B$2:$B$5111,"&lt;="&amp;O$3)-$F3265)))</f>
        <v>#VALUE!</v>
      </c>
      <c r="P3265" s="21" t="e">
        <f>IF(OR($B3265="",P$3&lt;$D3265+Настройки!$B$7),0,MAX(0,$E3265-MAX(0,SUMIFS(Тех_Движение!$G$2:$G$5111,Тех_Движение!$D$2:$D$5111,$C3265,Тех_Движение!$B$2:$B$5111,"&lt;="&amp;P$3)-$F3265)))</f>
        <v>#VALUE!</v>
      </c>
      <c r="Q3265" s="21" t="e">
        <f>IF(OR($B3265="",Q$3&lt;$D3265+Настройки!$B$7),0,MAX(0,$E3265-MAX(0,SUMIFS(Тех_Движение!$G$2:$G$5111,Тех_Движение!$D$2:$D$5111,$C3265,Тех_Движение!$B$2:$B$5111,"&lt;="&amp;Q$3)-$F3265)))</f>
        <v>#VALUE!</v>
      </c>
      <c r="R3265" s="21" t="str">
        <f t="shared" si="151"/>
        <v/>
      </c>
      <c r="S3265" s="23" t="str">
        <f>IF($B3265="","",VLOOKUP($C3265,Настройки!$A$11:$L$17,9,FALSE))</f>
        <v/>
      </c>
      <c r="T3265" s="23" t="str">
        <f t="shared" si="152"/>
        <v/>
      </c>
    </row>
    <row r="3266" spans="1:20" x14ac:dyDescent="0.3">
      <c r="A3266" s="20">
        <f>Тех_Движение!$A$3263</f>
        <v>3262</v>
      </c>
      <c r="B3266" s="20" t="str">
        <f>IF(Тех_Движение!$F$3263&gt;0,Тех_Движение!$I$3263,"")</f>
        <v/>
      </c>
      <c r="C3266" s="20" t="str">
        <f>IF($B3266="","",Тех_Движение!$D$3263)</f>
        <v/>
      </c>
      <c r="D3266" s="9" t="str">
        <f>IF($B3266="","",Тех_Движение!$B$3263)</f>
        <v/>
      </c>
      <c r="E3266" s="21" t="str">
        <f>IF($B3266="","",Тех_Движение!$F$3263)</f>
        <v/>
      </c>
      <c r="F3266" s="21" t="str">
        <f>IF($B3266="","",SUMIFS($E$5:$E3265,$C$5:$C3265,$C3266))</f>
        <v/>
      </c>
      <c r="G3266" s="21" t="str">
        <f>IF($B3266="","",MAX(0,$E3266-MAX(0,SUMIFS(Тех_Движение!$G$2:$G$5111,Тех_Движение!$D$2:$D$5111,$C3266,Тех_Движение!$B$2:$B$5111,"&lt;="&amp;Настройки!$B$5-1)-$F3266)))</f>
        <v/>
      </c>
      <c r="H3266" s="21" t="str">
        <f>IF($B3266="","",IF(AND($D3266&gt;=Настройки!$B$5,$D3266&lt;=Настройки!$B$6),$E3266,0))</f>
        <v/>
      </c>
      <c r="I3266" s="21" t="str">
        <f t="shared" si="150"/>
        <v/>
      </c>
      <c r="J3266" s="21" t="str">
        <f>IF($B3266="","",MAX(0,$E3266-MAX(0,SUMIFS(Тех_Движение!$G$2:$G$5111,Тех_Движение!$D$2:$D$5111,$C3266,Тех_Движение!$B$2:$B$5111,"&lt;="&amp;Настройки!$B$6)-$F3266)))</f>
        <v/>
      </c>
      <c r="K3266" s="21" t="e">
        <f>IF(OR($B3266="",K$3&lt;$D3266+Настройки!$B$7),0,MAX(0,$E3266-MAX(0,SUMIFS(Тех_Движение!$G$2:$G$5111,Тех_Движение!$D$2:$D$5111,$C3266,Тех_Движение!$B$2:$B$5111,"&lt;="&amp;K$3)-$F3266)))</f>
        <v>#VALUE!</v>
      </c>
      <c r="L3266" s="21" t="e">
        <f>IF(OR($B3266="",L$3&lt;$D3266+Настройки!$B$7),0,MAX(0,$E3266-MAX(0,SUMIFS(Тех_Движение!$G$2:$G$5111,Тех_Движение!$D$2:$D$5111,$C3266,Тех_Движение!$B$2:$B$5111,"&lt;="&amp;L$3)-$F3266)))</f>
        <v>#VALUE!</v>
      </c>
      <c r="M3266" s="21" t="e">
        <f>IF(OR($B3266="",M$3&lt;$D3266+Настройки!$B$7),0,MAX(0,$E3266-MAX(0,SUMIFS(Тех_Движение!$G$2:$G$5111,Тех_Движение!$D$2:$D$5111,$C3266,Тех_Движение!$B$2:$B$5111,"&lt;="&amp;M$3)-$F3266)))</f>
        <v>#VALUE!</v>
      </c>
      <c r="N3266" s="21" t="e">
        <f>IF(OR($B3266="",N$3&lt;$D3266+Настройки!$B$7),0,MAX(0,$E3266-MAX(0,SUMIFS(Тех_Движение!$G$2:$G$5111,Тех_Движение!$D$2:$D$5111,$C3266,Тех_Движение!$B$2:$B$5111,"&lt;="&amp;N$3)-$F3266)))</f>
        <v>#VALUE!</v>
      </c>
      <c r="O3266" s="21" t="e">
        <f>IF(OR($B3266="",O$3&lt;$D3266+Настройки!$B$7),0,MAX(0,$E3266-MAX(0,SUMIFS(Тех_Движение!$G$2:$G$5111,Тех_Движение!$D$2:$D$5111,$C3266,Тех_Движение!$B$2:$B$5111,"&lt;="&amp;O$3)-$F3266)))</f>
        <v>#VALUE!</v>
      </c>
      <c r="P3266" s="21" t="e">
        <f>IF(OR($B3266="",P$3&lt;$D3266+Настройки!$B$7),0,MAX(0,$E3266-MAX(0,SUMIFS(Тех_Движение!$G$2:$G$5111,Тех_Движение!$D$2:$D$5111,$C3266,Тех_Движение!$B$2:$B$5111,"&lt;="&amp;P$3)-$F3266)))</f>
        <v>#VALUE!</v>
      </c>
      <c r="Q3266" s="21" t="e">
        <f>IF(OR($B3266="",Q$3&lt;$D3266+Настройки!$B$7),0,MAX(0,$E3266-MAX(0,SUMIFS(Тех_Движение!$G$2:$G$5111,Тех_Движение!$D$2:$D$5111,$C3266,Тех_Движение!$B$2:$B$5111,"&lt;="&amp;Q$3)-$F3266)))</f>
        <v>#VALUE!</v>
      </c>
      <c r="R3266" s="21" t="str">
        <f t="shared" si="151"/>
        <v/>
      </c>
      <c r="S3266" s="23" t="str">
        <f>IF($B3266="","",VLOOKUP($C3266,Настройки!$A$11:$L$17,9,FALSE))</f>
        <v/>
      </c>
      <c r="T3266" s="23" t="str">
        <f t="shared" si="152"/>
        <v/>
      </c>
    </row>
    <row r="3267" spans="1:20" x14ac:dyDescent="0.3">
      <c r="A3267" s="20">
        <f>Тех_Движение!$A$3264</f>
        <v>3263</v>
      </c>
      <c r="B3267" s="20" t="str">
        <f>IF(Тех_Движение!$F$3264&gt;0,Тех_Движение!$I$3264,"")</f>
        <v/>
      </c>
      <c r="C3267" s="20" t="str">
        <f>IF($B3267="","",Тех_Движение!$D$3264)</f>
        <v/>
      </c>
      <c r="D3267" s="9" t="str">
        <f>IF($B3267="","",Тех_Движение!$B$3264)</f>
        <v/>
      </c>
      <c r="E3267" s="21" t="str">
        <f>IF($B3267="","",Тех_Движение!$F$3264)</f>
        <v/>
      </c>
      <c r="F3267" s="21" t="str">
        <f>IF($B3267="","",SUMIFS($E$5:$E3266,$C$5:$C3266,$C3267))</f>
        <v/>
      </c>
      <c r="G3267" s="21" t="str">
        <f>IF($B3267="","",MAX(0,$E3267-MAX(0,SUMIFS(Тех_Движение!$G$2:$G$5111,Тех_Движение!$D$2:$D$5111,$C3267,Тех_Движение!$B$2:$B$5111,"&lt;="&amp;Настройки!$B$5-1)-$F3267)))</f>
        <v/>
      </c>
      <c r="H3267" s="21" t="str">
        <f>IF($B3267="","",IF(AND($D3267&gt;=Настройки!$B$5,$D3267&lt;=Настройки!$B$6),$E3267,0))</f>
        <v/>
      </c>
      <c r="I3267" s="21" t="str">
        <f t="shared" si="150"/>
        <v/>
      </c>
      <c r="J3267" s="21" t="str">
        <f>IF($B3267="","",MAX(0,$E3267-MAX(0,SUMIFS(Тех_Движение!$G$2:$G$5111,Тех_Движение!$D$2:$D$5111,$C3267,Тех_Движение!$B$2:$B$5111,"&lt;="&amp;Настройки!$B$6)-$F3267)))</f>
        <v/>
      </c>
      <c r="K3267" s="21" t="e">
        <f>IF(OR($B3267="",K$3&lt;$D3267+Настройки!$B$7),0,MAX(0,$E3267-MAX(0,SUMIFS(Тех_Движение!$G$2:$G$5111,Тех_Движение!$D$2:$D$5111,$C3267,Тех_Движение!$B$2:$B$5111,"&lt;="&amp;K$3)-$F3267)))</f>
        <v>#VALUE!</v>
      </c>
      <c r="L3267" s="21" t="e">
        <f>IF(OR($B3267="",L$3&lt;$D3267+Настройки!$B$7),0,MAX(0,$E3267-MAX(0,SUMIFS(Тех_Движение!$G$2:$G$5111,Тех_Движение!$D$2:$D$5111,$C3267,Тех_Движение!$B$2:$B$5111,"&lt;="&amp;L$3)-$F3267)))</f>
        <v>#VALUE!</v>
      </c>
      <c r="M3267" s="21" t="e">
        <f>IF(OR($B3267="",M$3&lt;$D3267+Настройки!$B$7),0,MAX(0,$E3267-MAX(0,SUMIFS(Тех_Движение!$G$2:$G$5111,Тех_Движение!$D$2:$D$5111,$C3267,Тех_Движение!$B$2:$B$5111,"&lt;="&amp;M$3)-$F3267)))</f>
        <v>#VALUE!</v>
      </c>
      <c r="N3267" s="21" t="e">
        <f>IF(OR($B3267="",N$3&lt;$D3267+Настройки!$B$7),0,MAX(0,$E3267-MAX(0,SUMIFS(Тех_Движение!$G$2:$G$5111,Тех_Движение!$D$2:$D$5111,$C3267,Тех_Движение!$B$2:$B$5111,"&lt;="&amp;N$3)-$F3267)))</f>
        <v>#VALUE!</v>
      </c>
      <c r="O3267" s="21" t="e">
        <f>IF(OR($B3267="",O$3&lt;$D3267+Настройки!$B$7),0,MAX(0,$E3267-MAX(0,SUMIFS(Тех_Движение!$G$2:$G$5111,Тех_Движение!$D$2:$D$5111,$C3267,Тех_Движение!$B$2:$B$5111,"&lt;="&amp;O$3)-$F3267)))</f>
        <v>#VALUE!</v>
      </c>
      <c r="P3267" s="21" t="e">
        <f>IF(OR($B3267="",P$3&lt;$D3267+Настройки!$B$7),0,MAX(0,$E3267-MAX(0,SUMIFS(Тех_Движение!$G$2:$G$5111,Тех_Движение!$D$2:$D$5111,$C3267,Тех_Движение!$B$2:$B$5111,"&lt;="&amp;P$3)-$F3267)))</f>
        <v>#VALUE!</v>
      </c>
      <c r="Q3267" s="21" t="e">
        <f>IF(OR($B3267="",Q$3&lt;$D3267+Настройки!$B$7),0,MAX(0,$E3267-MAX(0,SUMIFS(Тех_Движение!$G$2:$G$5111,Тех_Движение!$D$2:$D$5111,$C3267,Тех_Движение!$B$2:$B$5111,"&lt;="&amp;Q$3)-$F3267)))</f>
        <v>#VALUE!</v>
      </c>
      <c r="R3267" s="21" t="str">
        <f t="shared" si="151"/>
        <v/>
      </c>
      <c r="S3267" s="23" t="str">
        <f>IF($B3267="","",VLOOKUP($C3267,Настройки!$A$11:$L$17,9,FALSE))</f>
        <v/>
      </c>
      <c r="T3267" s="23" t="str">
        <f t="shared" si="152"/>
        <v/>
      </c>
    </row>
    <row r="3268" spans="1:20" x14ac:dyDescent="0.3">
      <c r="A3268" s="20">
        <f>Тех_Движение!$A$3265</f>
        <v>3264</v>
      </c>
      <c r="B3268" s="20" t="str">
        <f>IF(Тех_Движение!$F$3265&gt;0,Тех_Движение!$I$3265,"")</f>
        <v/>
      </c>
      <c r="C3268" s="20" t="str">
        <f>IF($B3268="","",Тех_Движение!$D$3265)</f>
        <v/>
      </c>
      <c r="D3268" s="9" t="str">
        <f>IF($B3268="","",Тех_Движение!$B$3265)</f>
        <v/>
      </c>
      <c r="E3268" s="21" t="str">
        <f>IF($B3268="","",Тех_Движение!$F$3265)</f>
        <v/>
      </c>
      <c r="F3268" s="21" t="str">
        <f>IF($B3268="","",SUMIFS($E$5:$E3267,$C$5:$C3267,$C3268))</f>
        <v/>
      </c>
      <c r="G3268" s="21" t="str">
        <f>IF($B3268="","",MAX(0,$E3268-MAX(0,SUMIFS(Тех_Движение!$G$2:$G$5111,Тех_Движение!$D$2:$D$5111,$C3268,Тех_Движение!$B$2:$B$5111,"&lt;="&amp;Настройки!$B$5-1)-$F3268)))</f>
        <v/>
      </c>
      <c r="H3268" s="21" t="str">
        <f>IF($B3268="","",IF(AND($D3268&gt;=Настройки!$B$5,$D3268&lt;=Настройки!$B$6),$E3268,0))</f>
        <v/>
      </c>
      <c r="I3268" s="21" t="str">
        <f t="shared" si="150"/>
        <v/>
      </c>
      <c r="J3268" s="21" t="str">
        <f>IF($B3268="","",MAX(0,$E3268-MAX(0,SUMIFS(Тех_Движение!$G$2:$G$5111,Тех_Движение!$D$2:$D$5111,$C3268,Тех_Движение!$B$2:$B$5111,"&lt;="&amp;Настройки!$B$6)-$F3268)))</f>
        <v/>
      </c>
      <c r="K3268" s="21" t="e">
        <f>IF(OR($B3268="",K$3&lt;$D3268+Настройки!$B$7),0,MAX(0,$E3268-MAX(0,SUMIFS(Тех_Движение!$G$2:$G$5111,Тех_Движение!$D$2:$D$5111,$C3268,Тех_Движение!$B$2:$B$5111,"&lt;="&amp;K$3)-$F3268)))</f>
        <v>#VALUE!</v>
      </c>
      <c r="L3268" s="21" t="e">
        <f>IF(OR($B3268="",L$3&lt;$D3268+Настройки!$B$7),0,MAX(0,$E3268-MAX(0,SUMIFS(Тех_Движение!$G$2:$G$5111,Тех_Движение!$D$2:$D$5111,$C3268,Тех_Движение!$B$2:$B$5111,"&lt;="&amp;L$3)-$F3268)))</f>
        <v>#VALUE!</v>
      </c>
      <c r="M3268" s="21" t="e">
        <f>IF(OR($B3268="",M$3&lt;$D3268+Настройки!$B$7),0,MAX(0,$E3268-MAX(0,SUMIFS(Тех_Движение!$G$2:$G$5111,Тех_Движение!$D$2:$D$5111,$C3268,Тех_Движение!$B$2:$B$5111,"&lt;="&amp;M$3)-$F3268)))</f>
        <v>#VALUE!</v>
      </c>
      <c r="N3268" s="21" t="e">
        <f>IF(OR($B3268="",N$3&lt;$D3268+Настройки!$B$7),0,MAX(0,$E3268-MAX(0,SUMIFS(Тех_Движение!$G$2:$G$5111,Тех_Движение!$D$2:$D$5111,$C3268,Тех_Движение!$B$2:$B$5111,"&lt;="&amp;N$3)-$F3268)))</f>
        <v>#VALUE!</v>
      </c>
      <c r="O3268" s="21" t="e">
        <f>IF(OR($B3268="",O$3&lt;$D3268+Настройки!$B$7),0,MAX(0,$E3268-MAX(0,SUMIFS(Тех_Движение!$G$2:$G$5111,Тех_Движение!$D$2:$D$5111,$C3268,Тех_Движение!$B$2:$B$5111,"&lt;="&amp;O$3)-$F3268)))</f>
        <v>#VALUE!</v>
      </c>
      <c r="P3268" s="21" t="e">
        <f>IF(OR($B3268="",P$3&lt;$D3268+Настройки!$B$7),0,MAX(0,$E3268-MAX(0,SUMIFS(Тех_Движение!$G$2:$G$5111,Тех_Движение!$D$2:$D$5111,$C3268,Тех_Движение!$B$2:$B$5111,"&lt;="&amp;P$3)-$F3268)))</f>
        <v>#VALUE!</v>
      </c>
      <c r="Q3268" s="21" t="e">
        <f>IF(OR($B3268="",Q$3&lt;$D3268+Настройки!$B$7),0,MAX(0,$E3268-MAX(0,SUMIFS(Тех_Движение!$G$2:$G$5111,Тех_Движение!$D$2:$D$5111,$C3268,Тех_Движение!$B$2:$B$5111,"&lt;="&amp;Q$3)-$F3268)))</f>
        <v>#VALUE!</v>
      </c>
      <c r="R3268" s="21" t="str">
        <f t="shared" si="151"/>
        <v/>
      </c>
      <c r="S3268" s="23" t="str">
        <f>IF($B3268="","",VLOOKUP($C3268,Настройки!$A$11:$L$17,9,FALSE))</f>
        <v/>
      </c>
      <c r="T3268" s="23" t="str">
        <f t="shared" si="152"/>
        <v/>
      </c>
    </row>
    <row r="3269" spans="1:20" x14ac:dyDescent="0.3">
      <c r="A3269" s="20">
        <f>Тех_Движение!$A$3266</f>
        <v>3265</v>
      </c>
      <c r="B3269" s="20" t="str">
        <f>IF(Тех_Движение!$F$3266&gt;0,Тех_Движение!$I$3266,"")</f>
        <v/>
      </c>
      <c r="C3269" s="20" t="str">
        <f>IF($B3269="","",Тех_Движение!$D$3266)</f>
        <v/>
      </c>
      <c r="D3269" s="9" t="str">
        <f>IF($B3269="","",Тех_Движение!$B$3266)</f>
        <v/>
      </c>
      <c r="E3269" s="21" t="str">
        <f>IF($B3269="","",Тех_Движение!$F$3266)</f>
        <v/>
      </c>
      <c r="F3269" s="21" t="str">
        <f>IF($B3269="","",SUMIFS($E$5:$E3268,$C$5:$C3268,$C3269))</f>
        <v/>
      </c>
      <c r="G3269" s="21" t="str">
        <f>IF($B3269="","",MAX(0,$E3269-MAX(0,SUMIFS(Тех_Движение!$G$2:$G$5111,Тех_Движение!$D$2:$D$5111,$C3269,Тех_Движение!$B$2:$B$5111,"&lt;="&amp;Настройки!$B$5-1)-$F3269)))</f>
        <v/>
      </c>
      <c r="H3269" s="21" t="str">
        <f>IF($B3269="","",IF(AND($D3269&gt;=Настройки!$B$5,$D3269&lt;=Настройки!$B$6),$E3269,0))</f>
        <v/>
      </c>
      <c r="I3269" s="21" t="str">
        <f t="shared" ref="I3269:I3332" si="153">IF($B3269="","",$G3269+$H3269-$J3269)</f>
        <v/>
      </c>
      <c r="J3269" s="21" t="str">
        <f>IF($B3269="","",MAX(0,$E3269-MAX(0,SUMIFS(Тех_Движение!$G$2:$G$5111,Тех_Движение!$D$2:$D$5111,$C3269,Тех_Движение!$B$2:$B$5111,"&lt;="&amp;Настройки!$B$6)-$F3269)))</f>
        <v/>
      </c>
      <c r="K3269" s="21" t="e">
        <f>IF(OR($B3269="",K$3&lt;$D3269+Настройки!$B$7),0,MAX(0,$E3269-MAX(0,SUMIFS(Тех_Движение!$G$2:$G$5111,Тех_Движение!$D$2:$D$5111,$C3269,Тех_Движение!$B$2:$B$5111,"&lt;="&amp;K$3)-$F3269)))</f>
        <v>#VALUE!</v>
      </c>
      <c r="L3269" s="21" t="e">
        <f>IF(OR($B3269="",L$3&lt;$D3269+Настройки!$B$7),0,MAX(0,$E3269-MAX(0,SUMIFS(Тех_Движение!$G$2:$G$5111,Тех_Движение!$D$2:$D$5111,$C3269,Тех_Движение!$B$2:$B$5111,"&lt;="&amp;L$3)-$F3269)))</f>
        <v>#VALUE!</v>
      </c>
      <c r="M3269" s="21" t="e">
        <f>IF(OR($B3269="",M$3&lt;$D3269+Настройки!$B$7),0,MAX(0,$E3269-MAX(0,SUMIFS(Тех_Движение!$G$2:$G$5111,Тех_Движение!$D$2:$D$5111,$C3269,Тех_Движение!$B$2:$B$5111,"&lt;="&amp;M$3)-$F3269)))</f>
        <v>#VALUE!</v>
      </c>
      <c r="N3269" s="21" t="e">
        <f>IF(OR($B3269="",N$3&lt;$D3269+Настройки!$B$7),0,MAX(0,$E3269-MAX(0,SUMIFS(Тех_Движение!$G$2:$G$5111,Тех_Движение!$D$2:$D$5111,$C3269,Тех_Движение!$B$2:$B$5111,"&lt;="&amp;N$3)-$F3269)))</f>
        <v>#VALUE!</v>
      </c>
      <c r="O3269" s="21" t="e">
        <f>IF(OR($B3269="",O$3&lt;$D3269+Настройки!$B$7),0,MAX(0,$E3269-MAX(0,SUMIFS(Тех_Движение!$G$2:$G$5111,Тех_Движение!$D$2:$D$5111,$C3269,Тех_Движение!$B$2:$B$5111,"&lt;="&amp;O$3)-$F3269)))</f>
        <v>#VALUE!</v>
      </c>
      <c r="P3269" s="21" t="e">
        <f>IF(OR($B3269="",P$3&lt;$D3269+Настройки!$B$7),0,MAX(0,$E3269-MAX(0,SUMIFS(Тех_Движение!$G$2:$G$5111,Тех_Движение!$D$2:$D$5111,$C3269,Тех_Движение!$B$2:$B$5111,"&lt;="&amp;P$3)-$F3269)))</f>
        <v>#VALUE!</v>
      </c>
      <c r="Q3269" s="21" t="e">
        <f>IF(OR($B3269="",Q$3&lt;$D3269+Настройки!$B$7),0,MAX(0,$E3269-MAX(0,SUMIFS(Тех_Движение!$G$2:$G$5111,Тех_Движение!$D$2:$D$5111,$C3269,Тех_Движение!$B$2:$B$5111,"&lt;="&amp;Q$3)-$F3269)))</f>
        <v>#VALUE!</v>
      </c>
      <c r="R3269" s="21" t="str">
        <f t="shared" ref="R3269:R3332" si="154">IF($B3269="","",SUM($K3269:$Q3269))</f>
        <v/>
      </c>
      <c r="S3269" s="23" t="str">
        <f>IF($B3269="","",VLOOKUP($C3269,Настройки!$A$11:$L$17,9,FALSE))</f>
        <v/>
      </c>
      <c r="T3269" s="23" t="str">
        <f t="shared" ref="T3269:T3332" si="155">IF($B3269="","",$R3269*$S3269)</f>
        <v/>
      </c>
    </row>
    <row r="3270" spans="1:20" x14ac:dyDescent="0.3">
      <c r="A3270" s="20">
        <f>Тех_Движение!$A$3267</f>
        <v>3266</v>
      </c>
      <c r="B3270" s="20" t="str">
        <f>IF(Тех_Движение!$F$3267&gt;0,Тех_Движение!$I$3267,"")</f>
        <v/>
      </c>
      <c r="C3270" s="20" t="str">
        <f>IF($B3270="","",Тех_Движение!$D$3267)</f>
        <v/>
      </c>
      <c r="D3270" s="9" t="str">
        <f>IF($B3270="","",Тех_Движение!$B$3267)</f>
        <v/>
      </c>
      <c r="E3270" s="21" t="str">
        <f>IF($B3270="","",Тех_Движение!$F$3267)</f>
        <v/>
      </c>
      <c r="F3270" s="21" t="str">
        <f>IF($B3270="","",SUMIFS($E$5:$E3269,$C$5:$C3269,$C3270))</f>
        <v/>
      </c>
      <c r="G3270" s="21" t="str">
        <f>IF($B3270="","",MAX(0,$E3270-MAX(0,SUMIFS(Тех_Движение!$G$2:$G$5111,Тех_Движение!$D$2:$D$5111,$C3270,Тех_Движение!$B$2:$B$5111,"&lt;="&amp;Настройки!$B$5-1)-$F3270)))</f>
        <v/>
      </c>
      <c r="H3270" s="21" t="str">
        <f>IF($B3270="","",IF(AND($D3270&gt;=Настройки!$B$5,$D3270&lt;=Настройки!$B$6),$E3270,0))</f>
        <v/>
      </c>
      <c r="I3270" s="21" t="str">
        <f t="shared" si="153"/>
        <v/>
      </c>
      <c r="J3270" s="21" t="str">
        <f>IF($B3270="","",MAX(0,$E3270-MAX(0,SUMIFS(Тех_Движение!$G$2:$G$5111,Тех_Движение!$D$2:$D$5111,$C3270,Тех_Движение!$B$2:$B$5111,"&lt;="&amp;Настройки!$B$6)-$F3270)))</f>
        <v/>
      </c>
      <c r="K3270" s="21" t="e">
        <f>IF(OR($B3270="",K$3&lt;$D3270+Настройки!$B$7),0,MAX(0,$E3270-MAX(0,SUMIFS(Тех_Движение!$G$2:$G$5111,Тех_Движение!$D$2:$D$5111,$C3270,Тех_Движение!$B$2:$B$5111,"&lt;="&amp;K$3)-$F3270)))</f>
        <v>#VALUE!</v>
      </c>
      <c r="L3270" s="21" t="e">
        <f>IF(OR($B3270="",L$3&lt;$D3270+Настройки!$B$7),0,MAX(0,$E3270-MAX(0,SUMIFS(Тех_Движение!$G$2:$G$5111,Тех_Движение!$D$2:$D$5111,$C3270,Тех_Движение!$B$2:$B$5111,"&lt;="&amp;L$3)-$F3270)))</f>
        <v>#VALUE!</v>
      </c>
      <c r="M3270" s="21" t="e">
        <f>IF(OR($B3270="",M$3&lt;$D3270+Настройки!$B$7),0,MAX(0,$E3270-MAX(0,SUMIFS(Тех_Движение!$G$2:$G$5111,Тех_Движение!$D$2:$D$5111,$C3270,Тех_Движение!$B$2:$B$5111,"&lt;="&amp;M$3)-$F3270)))</f>
        <v>#VALUE!</v>
      </c>
      <c r="N3270" s="21" t="e">
        <f>IF(OR($B3270="",N$3&lt;$D3270+Настройки!$B$7),0,MAX(0,$E3270-MAX(0,SUMIFS(Тех_Движение!$G$2:$G$5111,Тех_Движение!$D$2:$D$5111,$C3270,Тех_Движение!$B$2:$B$5111,"&lt;="&amp;N$3)-$F3270)))</f>
        <v>#VALUE!</v>
      </c>
      <c r="O3270" s="21" t="e">
        <f>IF(OR($B3270="",O$3&lt;$D3270+Настройки!$B$7),0,MAX(0,$E3270-MAX(0,SUMIFS(Тех_Движение!$G$2:$G$5111,Тех_Движение!$D$2:$D$5111,$C3270,Тех_Движение!$B$2:$B$5111,"&lt;="&amp;O$3)-$F3270)))</f>
        <v>#VALUE!</v>
      </c>
      <c r="P3270" s="21" t="e">
        <f>IF(OR($B3270="",P$3&lt;$D3270+Настройки!$B$7),0,MAX(0,$E3270-MAX(0,SUMIFS(Тех_Движение!$G$2:$G$5111,Тех_Движение!$D$2:$D$5111,$C3270,Тех_Движение!$B$2:$B$5111,"&lt;="&amp;P$3)-$F3270)))</f>
        <v>#VALUE!</v>
      </c>
      <c r="Q3270" s="21" t="e">
        <f>IF(OR($B3270="",Q$3&lt;$D3270+Настройки!$B$7),0,MAX(0,$E3270-MAX(0,SUMIFS(Тех_Движение!$G$2:$G$5111,Тех_Движение!$D$2:$D$5111,$C3270,Тех_Движение!$B$2:$B$5111,"&lt;="&amp;Q$3)-$F3270)))</f>
        <v>#VALUE!</v>
      </c>
      <c r="R3270" s="21" t="str">
        <f t="shared" si="154"/>
        <v/>
      </c>
      <c r="S3270" s="23" t="str">
        <f>IF($B3270="","",VLOOKUP($C3270,Настройки!$A$11:$L$17,9,FALSE))</f>
        <v/>
      </c>
      <c r="T3270" s="23" t="str">
        <f t="shared" si="155"/>
        <v/>
      </c>
    </row>
    <row r="3271" spans="1:20" x14ac:dyDescent="0.3">
      <c r="A3271" s="20">
        <f>Тех_Движение!$A$3268</f>
        <v>3267</v>
      </c>
      <c r="B3271" s="20" t="str">
        <f>IF(Тех_Движение!$F$3268&gt;0,Тех_Движение!$I$3268,"")</f>
        <v/>
      </c>
      <c r="C3271" s="20" t="str">
        <f>IF($B3271="","",Тех_Движение!$D$3268)</f>
        <v/>
      </c>
      <c r="D3271" s="9" t="str">
        <f>IF($B3271="","",Тех_Движение!$B$3268)</f>
        <v/>
      </c>
      <c r="E3271" s="21" t="str">
        <f>IF($B3271="","",Тех_Движение!$F$3268)</f>
        <v/>
      </c>
      <c r="F3271" s="21" t="str">
        <f>IF($B3271="","",SUMIFS($E$5:$E3270,$C$5:$C3270,$C3271))</f>
        <v/>
      </c>
      <c r="G3271" s="21" t="str">
        <f>IF($B3271="","",MAX(0,$E3271-MAX(0,SUMIFS(Тех_Движение!$G$2:$G$5111,Тех_Движение!$D$2:$D$5111,$C3271,Тех_Движение!$B$2:$B$5111,"&lt;="&amp;Настройки!$B$5-1)-$F3271)))</f>
        <v/>
      </c>
      <c r="H3271" s="21" t="str">
        <f>IF($B3271="","",IF(AND($D3271&gt;=Настройки!$B$5,$D3271&lt;=Настройки!$B$6),$E3271,0))</f>
        <v/>
      </c>
      <c r="I3271" s="21" t="str">
        <f t="shared" si="153"/>
        <v/>
      </c>
      <c r="J3271" s="21" t="str">
        <f>IF($B3271="","",MAX(0,$E3271-MAX(0,SUMIFS(Тех_Движение!$G$2:$G$5111,Тех_Движение!$D$2:$D$5111,$C3271,Тех_Движение!$B$2:$B$5111,"&lt;="&amp;Настройки!$B$6)-$F3271)))</f>
        <v/>
      </c>
      <c r="K3271" s="21" t="e">
        <f>IF(OR($B3271="",K$3&lt;$D3271+Настройки!$B$7),0,MAX(0,$E3271-MAX(0,SUMIFS(Тех_Движение!$G$2:$G$5111,Тех_Движение!$D$2:$D$5111,$C3271,Тех_Движение!$B$2:$B$5111,"&lt;="&amp;K$3)-$F3271)))</f>
        <v>#VALUE!</v>
      </c>
      <c r="L3271" s="21" t="e">
        <f>IF(OR($B3271="",L$3&lt;$D3271+Настройки!$B$7),0,MAX(0,$E3271-MAX(0,SUMIFS(Тех_Движение!$G$2:$G$5111,Тех_Движение!$D$2:$D$5111,$C3271,Тех_Движение!$B$2:$B$5111,"&lt;="&amp;L$3)-$F3271)))</f>
        <v>#VALUE!</v>
      </c>
      <c r="M3271" s="21" t="e">
        <f>IF(OR($B3271="",M$3&lt;$D3271+Настройки!$B$7),0,MAX(0,$E3271-MAX(0,SUMIFS(Тех_Движение!$G$2:$G$5111,Тех_Движение!$D$2:$D$5111,$C3271,Тех_Движение!$B$2:$B$5111,"&lt;="&amp;M$3)-$F3271)))</f>
        <v>#VALUE!</v>
      </c>
      <c r="N3271" s="21" t="e">
        <f>IF(OR($B3271="",N$3&lt;$D3271+Настройки!$B$7),0,MAX(0,$E3271-MAX(0,SUMIFS(Тех_Движение!$G$2:$G$5111,Тех_Движение!$D$2:$D$5111,$C3271,Тех_Движение!$B$2:$B$5111,"&lt;="&amp;N$3)-$F3271)))</f>
        <v>#VALUE!</v>
      </c>
      <c r="O3271" s="21" t="e">
        <f>IF(OR($B3271="",O$3&lt;$D3271+Настройки!$B$7),0,MAX(0,$E3271-MAX(0,SUMIFS(Тех_Движение!$G$2:$G$5111,Тех_Движение!$D$2:$D$5111,$C3271,Тех_Движение!$B$2:$B$5111,"&lt;="&amp;O$3)-$F3271)))</f>
        <v>#VALUE!</v>
      </c>
      <c r="P3271" s="21" t="e">
        <f>IF(OR($B3271="",P$3&lt;$D3271+Настройки!$B$7),0,MAX(0,$E3271-MAX(0,SUMIFS(Тех_Движение!$G$2:$G$5111,Тех_Движение!$D$2:$D$5111,$C3271,Тех_Движение!$B$2:$B$5111,"&lt;="&amp;P$3)-$F3271)))</f>
        <v>#VALUE!</v>
      </c>
      <c r="Q3271" s="21" t="e">
        <f>IF(OR($B3271="",Q$3&lt;$D3271+Настройки!$B$7),0,MAX(0,$E3271-MAX(0,SUMIFS(Тех_Движение!$G$2:$G$5111,Тех_Движение!$D$2:$D$5111,$C3271,Тех_Движение!$B$2:$B$5111,"&lt;="&amp;Q$3)-$F3271)))</f>
        <v>#VALUE!</v>
      </c>
      <c r="R3271" s="21" t="str">
        <f t="shared" si="154"/>
        <v/>
      </c>
      <c r="S3271" s="23" t="str">
        <f>IF($B3271="","",VLOOKUP($C3271,Настройки!$A$11:$L$17,9,FALSE))</f>
        <v/>
      </c>
      <c r="T3271" s="23" t="str">
        <f t="shared" si="155"/>
        <v/>
      </c>
    </row>
    <row r="3272" spans="1:20" x14ac:dyDescent="0.3">
      <c r="A3272" s="20">
        <f>Тех_Движение!$A$3269</f>
        <v>3268</v>
      </c>
      <c r="B3272" s="20" t="str">
        <f>IF(Тех_Движение!$F$3269&gt;0,Тех_Движение!$I$3269,"")</f>
        <v/>
      </c>
      <c r="C3272" s="20" t="str">
        <f>IF($B3272="","",Тех_Движение!$D$3269)</f>
        <v/>
      </c>
      <c r="D3272" s="9" t="str">
        <f>IF($B3272="","",Тех_Движение!$B$3269)</f>
        <v/>
      </c>
      <c r="E3272" s="21" t="str">
        <f>IF($B3272="","",Тех_Движение!$F$3269)</f>
        <v/>
      </c>
      <c r="F3272" s="21" t="str">
        <f>IF($B3272="","",SUMIFS($E$5:$E3271,$C$5:$C3271,$C3272))</f>
        <v/>
      </c>
      <c r="G3272" s="21" t="str">
        <f>IF($B3272="","",MAX(0,$E3272-MAX(0,SUMIFS(Тех_Движение!$G$2:$G$5111,Тех_Движение!$D$2:$D$5111,$C3272,Тех_Движение!$B$2:$B$5111,"&lt;="&amp;Настройки!$B$5-1)-$F3272)))</f>
        <v/>
      </c>
      <c r="H3272" s="21" t="str">
        <f>IF($B3272="","",IF(AND($D3272&gt;=Настройки!$B$5,$D3272&lt;=Настройки!$B$6),$E3272,0))</f>
        <v/>
      </c>
      <c r="I3272" s="21" t="str">
        <f t="shared" si="153"/>
        <v/>
      </c>
      <c r="J3272" s="21" t="str">
        <f>IF($B3272="","",MAX(0,$E3272-MAX(0,SUMIFS(Тех_Движение!$G$2:$G$5111,Тех_Движение!$D$2:$D$5111,$C3272,Тех_Движение!$B$2:$B$5111,"&lt;="&amp;Настройки!$B$6)-$F3272)))</f>
        <v/>
      </c>
      <c r="K3272" s="21" t="e">
        <f>IF(OR($B3272="",K$3&lt;$D3272+Настройки!$B$7),0,MAX(0,$E3272-MAX(0,SUMIFS(Тех_Движение!$G$2:$G$5111,Тех_Движение!$D$2:$D$5111,$C3272,Тех_Движение!$B$2:$B$5111,"&lt;="&amp;K$3)-$F3272)))</f>
        <v>#VALUE!</v>
      </c>
      <c r="L3272" s="21" t="e">
        <f>IF(OR($B3272="",L$3&lt;$D3272+Настройки!$B$7),0,MAX(0,$E3272-MAX(0,SUMIFS(Тех_Движение!$G$2:$G$5111,Тех_Движение!$D$2:$D$5111,$C3272,Тех_Движение!$B$2:$B$5111,"&lt;="&amp;L$3)-$F3272)))</f>
        <v>#VALUE!</v>
      </c>
      <c r="M3272" s="21" t="e">
        <f>IF(OR($B3272="",M$3&lt;$D3272+Настройки!$B$7),0,MAX(0,$E3272-MAX(0,SUMIFS(Тех_Движение!$G$2:$G$5111,Тех_Движение!$D$2:$D$5111,$C3272,Тех_Движение!$B$2:$B$5111,"&lt;="&amp;M$3)-$F3272)))</f>
        <v>#VALUE!</v>
      </c>
      <c r="N3272" s="21" t="e">
        <f>IF(OR($B3272="",N$3&lt;$D3272+Настройки!$B$7),0,MAX(0,$E3272-MAX(0,SUMIFS(Тех_Движение!$G$2:$G$5111,Тех_Движение!$D$2:$D$5111,$C3272,Тех_Движение!$B$2:$B$5111,"&lt;="&amp;N$3)-$F3272)))</f>
        <v>#VALUE!</v>
      </c>
      <c r="O3272" s="21" t="e">
        <f>IF(OR($B3272="",O$3&lt;$D3272+Настройки!$B$7),0,MAX(0,$E3272-MAX(0,SUMIFS(Тех_Движение!$G$2:$G$5111,Тех_Движение!$D$2:$D$5111,$C3272,Тех_Движение!$B$2:$B$5111,"&lt;="&amp;O$3)-$F3272)))</f>
        <v>#VALUE!</v>
      </c>
      <c r="P3272" s="21" t="e">
        <f>IF(OR($B3272="",P$3&lt;$D3272+Настройки!$B$7),0,MAX(0,$E3272-MAX(0,SUMIFS(Тех_Движение!$G$2:$G$5111,Тех_Движение!$D$2:$D$5111,$C3272,Тех_Движение!$B$2:$B$5111,"&lt;="&amp;P$3)-$F3272)))</f>
        <v>#VALUE!</v>
      </c>
      <c r="Q3272" s="21" t="e">
        <f>IF(OR($B3272="",Q$3&lt;$D3272+Настройки!$B$7),0,MAX(0,$E3272-MAX(0,SUMIFS(Тех_Движение!$G$2:$G$5111,Тех_Движение!$D$2:$D$5111,$C3272,Тех_Движение!$B$2:$B$5111,"&lt;="&amp;Q$3)-$F3272)))</f>
        <v>#VALUE!</v>
      </c>
      <c r="R3272" s="21" t="str">
        <f t="shared" si="154"/>
        <v/>
      </c>
      <c r="S3272" s="23" t="str">
        <f>IF($B3272="","",VLOOKUP($C3272,Настройки!$A$11:$L$17,9,FALSE))</f>
        <v/>
      </c>
      <c r="T3272" s="23" t="str">
        <f t="shared" si="155"/>
        <v/>
      </c>
    </row>
    <row r="3273" spans="1:20" x14ac:dyDescent="0.3">
      <c r="A3273" s="20">
        <f>Тех_Движение!$A$3270</f>
        <v>3269</v>
      </c>
      <c r="B3273" s="20" t="str">
        <f>IF(Тех_Движение!$F$3270&gt;0,Тех_Движение!$I$3270,"")</f>
        <v/>
      </c>
      <c r="C3273" s="20" t="str">
        <f>IF($B3273="","",Тех_Движение!$D$3270)</f>
        <v/>
      </c>
      <c r="D3273" s="9" t="str">
        <f>IF($B3273="","",Тех_Движение!$B$3270)</f>
        <v/>
      </c>
      <c r="E3273" s="21" t="str">
        <f>IF($B3273="","",Тех_Движение!$F$3270)</f>
        <v/>
      </c>
      <c r="F3273" s="21" t="str">
        <f>IF($B3273="","",SUMIFS($E$5:$E3272,$C$5:$C3272,$C3273))</f>
        <v/>
      </c>
      <c r="G3273" s="21" t="str">
        <f>IF($B3273="","",MAX(0,$E3273-MAX(0,SUMIFS(Тех_Движение!$G$2:$G$5111,Тех_Движение!$D$2:$D$5111,$C3273,Тех_Движение!$B$2:$B$5111,"&lt;="&amp;Настройки!$B$5-1)-$F3273)))</f>
        <v/>
      </c>
      <c r="H3273" s="21" t="str">
        <f>IF($B3273="","",IF(AND($D3273&gt;=Настройки!$B$5,$D3273&lt;=Настройки!$B$6),$E3273,0))</f>
        <v/>
      </c>
      <c r="I3273" s="21" t="str">
        <f t="shared" si="153"/>
        <v/>
      </c>
      <c r="J3273" s="21" t="str">
        <f>IF($B3273="","",MAX(0,$E3273-MAX(0,SUMIFS(Тех_Движение!$G$2:$G$5111,Тех_Движение!$D$2:$D$5111,$C3273,Тех_Движение!$B$2:$B$5111,"&lt;="&amp;Настройки!$B$6)-$F3273)))</f>
        <v/>
      </c>
      <c r="K3273" s="21" t="e">
        <f>IF(OR($B3273="",K$3&lt;$D3273+Настройки!$B$7),0,MAX(0,$E3273-MAX(0,SUMIFS(Тех_Движение!$G$2:$G$5111,Тех_Движение!$D$2:$D$5111,$C3273,Тех_Движение!$B$2:$B$5111,"&lt;="&amp;K$3)-$F3273)))</f>
        <v>#VALUE!</v>
      </c>
      <c r="L3273" s="21" t="e">
        <f>IF(OR($B3273="",L$3&lt;$D3273+Настройки!$B$7),0,MAX(0,$E3273-MAX(0,SUMIFS(Тех_Движение!$G$2:$G$5111,Тех_Движение!$D$2:$D$5111,$C3273,Тех_Движение!$B$2:$B$5111,"&lt;="&amp;L$3)-$F3273)))</f>
        <v>#VALUE!</v>
      </c>
      <c r="M3273" s="21" t="e">
        <f>IF(OR($B3273="",M$3&lt;$D3273+Настройки!$B$7),0,MAX(0,$E3273-MAX(0,SUMIFS(Тех_Движение!$G$2:$G$5111,Тех_Движение!$D$2:$D$5111,$C3273,Тех_Движение!$B$2:$B$5111,"&lt;="&amp;M$3)-$F3273)))</f>
        <v>#VALUE!</v>
      </c>
      <c r="N3273" s="21" t="e">
        <f>IF(OR($B3273="",N$3&lt;$D3273+Настройки!$B$7),0,MAX(0,$E3273-MAX(0,SUMIFS(Тех_Движение!$G$2:$G$5111,Тех_Движение!$D$2:$D$5111,$C3273,Тех_Движение!$B$2:$B$5111,"&lt;="&amp;N$3)-$F3273)))</f>
        <v>#VALUE!</v>
      </c>
      <c r="O3273" s="21" t="e">
        <f>IF(OR($B3273="",O$3&lt;$D3273+Настройки!$B$7),0,MAX(0,$E3273-MAX(0,SUMIFS(Тех_Движение!$G$2:$G$5111,Тех_Движение!$D$2:$D$5111,$C3273,Тех_Движение!$B$2:$B$5111,"&lt;="&amp;O$3)-$F3273)))</f>
        <v>#VALUE!</v>
      </c>
      <c r="P3273" s="21" t="e">
        <f>IF(OR($B3273="",P$3&lt;$D3273+Настройки!$B$7),0,MAX(0,$E3273-MAX(0,SUMIFS(Тех_Движение!$G$2:$G$5111,Тех_Движение!$D$2:$D$5111,$C3273,Тех_Движение!$B$2:$B$5111,"&lt;="&amp;P$3)-$F3273)))</f>
        <v>#VALUE!</v>
      </c>
      <c r="Q3273" s="21" t="e">
        <f>IF(OR($B3273="",Q$3&lt;$D3273+Настройки!$B$7),0,MAX(0,$E3273-MAX(0,SUMIFS(Тех_Движение!$G$2:$G$5111,Тех_Движение!$D$2:$D$5111,$C3273,Тех_Движение!$B$2:$B$5111,"&lt;="&amp;Q$3)-$F3273)))</f>
        <v>#VALUE!</v>
      </c>
      <c r="R3273" s="21" t="str">
        <f t="shared" si="154"/>
        <v/>
      </c>
      <c r="S3273" s="23" t="str">
        <f>IF($B3273="","",VLOOKUP($C3273,Настройки!$A$11:$L$17,9,FALSE))</f>
        <v/>
      </c>
      <c r="T3273" s="23" t="str">
        <f t="shared" si="155"/>
        <v/>
      </c>
    </row>
    <row r="3274" spans="1:20" x14ac:dyDescent="0.3">
      <c r="A3274" s="20">
        <f>Тех_Движение!$A$3271</f>
        <v>3270</v>
      </c>
      <c r="B3274" s="20" t="str">
        <f>IF(Тех_Движение!$F$3271&gt;0,Тех_Движение!$I$3271,"")</f>
        <v/>
      </c>
      <c r="C3274" s="20" t="str">
        <f>IF($B3274="","",Тех_Движение!$D$3271)</f>
        <v/>
      </c>
      <c r="D3274" s="9" t="str">
        <f>IF($B3274="","",Тех_Движение!$B$3271)</f>
        <v/>
      </c>
      <c r="E3274" s="21" t="str">
        <f>IF($B3274="","",Тех_Движение!$F$3271)</f>
        <v/>
      </c>
      <c r="F3274" s="21" t="str">
        <f>IF($B3274="","",SUMIFS($E$5:$E3273,$C$5:$C3273,$C3274))</f>
        <v/>
      </c>
      <c r="G3274" s="21" t="str">
        <f>IF($B3274="","",MAX(0,$E3274-MAX(0,SUMIFS(Тех_Движение!$G$2:$G$5111,Тех_Движение!$D$2:$D$5111,$C3274,Тех_Движение!$B$2:$B$5111,"&lt;="&amp;Настройки!$B$5-1)-$F3274)))</f>
        <v/>
      </c>
      <c r="H3274" s="21" t="str">
        <f>IF($B3274="","",IF(AND($D3274&gt;=Настройки!$B$5,$D3274&lt;=Настройки!$B$6),$E3274,0))</f>
        <v/>
      </c>
      <c r="I3274" s="21" t="str">
        <f t="shared" si="153"/>
        <v/>
      </c>
      <c r="J3274" s="21" t="str">
        <f>IF($B3274="","",MAX(0,$E3274-MAX(0,SUMIFS(Тех_Движение!$G$2:$G$5111,Тех_Движение!$D$2:$D$5111,$C3274,Тех_Движение!$B$2:$B$5111,"&lt;="&amp;Настройки!$B$6)-$F3274)))</f>
        <v/>
      </c>
      <c r="K3274" s="21" t="e">
        <f>IF(OR($B3274="",K$3&lt;$D3274+Настройки!$B$7),0,MAX(0,$E3274-MAX(0,SUMIFS(Тех_Движение!$G$2:$G$5111,Тех_Движение!$D$2:$D$5111,$C3274,Тех_Движение!$B$2:$B$5111,"&lt;="&amp;K$3)-$F3274)))</f>
        <v>#VALUE!</v>
      </c>
      <c r="L3274" s="21" t="e">
        <f>IF(OR($B3274="",L$3&lt;$D3274+Настройки!$B$7),0,MAX(0,$E3274-MAX(0,SUMIFS(Тех_Движение!$G$2:$G$5111,Тех_Движение!$D$2:$D$5111,$C3274,Тех_Движение!$B$2:$B$5111,"&lt;="&amp;L$3)-$F3274)))</f>
        <v>#VALUE!</v>
      </c>
      <c r="M3274" s="21" t="e">
        <f>IF(OR($B3274="",M$3&lt;$D3274+Настройки!$B$7),0,MAX(0,$E3274-MAX(0,SUMIFS(Тех_Движение!$G$2:$G$5111,Тех_Движение!$D$2:$D$5111,$C3274,Тех_Движение!$B$2:$B$5111,"&lt;="&amp;M$3)-$F3274)))</f>
        <v>#VALUE!</v>
      </c>
      <c r="N3274" s="21" t="e">
        <f>IF(OR($B3274="",N$3&lt;$D3274+Настройки!$B$7),0,MAX(0,$E3274-MAX(0,SUMIFS(Тех_Движение!$G$2:$G$5111,Тех_Движение!$D$2:$D$5111,$C3274,Тех_Движение!$B$2:$B$5111,"&lt;="&amp;N$3)-$F3274)))</f>
        <v>#VALUE!</v>
      </c>
      <c r="O3274" s="21" t="e">
        <f>IF(OR($B3274="",O$3&lt;$D3274+Настройки!$B$7),0,MAX(0,$E3274-MAX(0,SUMIFS(Тех_Движение!$G$2:$G$5111,Тех_Движение!$D$2:$D$5111,$C3274,Тех_Движение!$B$2:$B$5111,"&lt;="&amp;O$3)-$F3274)))</f>
        <v>#VALUE!</v>
      </c>
      <c r="P3274" s="21" t="e">
        <f>IF(OR($B3274="",P$3&lt;$D3274+Настройки!$B$7),0,MAX(0,$E3274-MAX(0,SUMIFS(Тех_Движение!$G$2:$G$5111,Тех_Движение!$D$2:$D$5111,$C3274,Тех_Движение!$B$2:$B$5111,"&lt;="&amp;P$3)-$F3274)))</f>
        <v>#VALUE!</v>
      </c>
      <c r="Q3274" s="21" t="e">
        <f>IF(OR($B3274="",Q$3&lt;$D3274+Настройки!$B$7),0,MAX(0,$E3274-MAX(0,SUMIFS(Тех_Движение!$G$2:$G$5111,Тех_Движение!$D$2:$D$5111,$C3274,Тех_Движение!$B$2:$B$5111,"&lt;="&amp;Q$3)-$F3274)))</f>
        <v>#VALUE!</v>
      </c>
      <c r="R3274" s="21" t="str">
        <f t="shared" si="154"/>
        <v/>
      </c>
      <c r="S3274" s="23" t="str">
        <f>IF($B3274="","",VLOOKUP($C3274,Настройки!$A$11:$L$17,9,FALSE))</f>
        <v/>
      </c>
      <c r="T3274" s="23" t="str">
        <f t="shared" si="155"/>
        <v/>
      </c>
    </row>
    <row r="3275" spans="1:20" x14ac:dyDescent="0.3">
      <c r="A3275" s="20">
        <f>Тех_Движение!$A$3272</f>
        <v>3271</v>
      </c>
      <c r="B3275" s="20" t="str">
        <f>IF(Тех_Движение!$F$3272&gt;0,Тех_Движение!$I$3272,"")</f>
        <v/>
      </c>
      <c r="C3275" s="20" t="str">
        <f>IF($B3275="","",Тех_Движение!$D$3272)</f>
        <v/>
      </c>
      <c r="D3275" s="9" t="str">
        <f>IF($B3275="","",Тех_Движение!$B$3272)</f>
        <v/>
      </c>
      <c r="E3275" s="21" t="str">
        <f>IF($B3275="","",Тех_Движение!$F$3272)</f>
        <v/>
      </c>
      <c r="F3275" s="21" t="str">
        <f>IF($B3275="","",SUMIFS($E$5:$E3274,$C$5:$C3274,$C3275))</f>
        <v/>
      </c>
      <c r="G3275" s="21" t="str">
        <f>IF($B3275="","",MAX(0,$E3275-MAX(0,SUMIFS(Тех_Движение!$G$2:$G$5111,Тех_Движение!$D$2:$D$5111,$C3275,Тех_Движение!$B$2:$B$5111,"&lt;="&amp;Настройки!$B$5-1)-$F3275)))</f>
        <v/>
      </c>
      <c r="H3275" s="21" t="str">
        <f>IF($B3275="","",IF(AND($D3275&gt;=Настройки!$B$5,$D3275&lt;=Настройки!$B$6),$E3275,0))</f>
        <v/>
      </c>
      <c r="I3275" s="21" t="str">
        <f t="shared" si="153"/>
        <v/>
      </c>
      <c r="J3275" s="21" t="str">
        <f>IF($B3275="","",MAX(0,$E3275-MAX(0,SUMIFS(Тех_Движение!$G$2:$G$5111,Тех_Движение!$D$2:$D$5111,$C3275,Тех_Движение!$B$2:$B$5111,"&lt;="&amp;Настройки!$B$6)-$F3275)))</f>
        <v/>
      </c>
      <c r="K3275" s="21" t="e">
        <f>IF(OR($B3275="",K$3&lt;$D3275+Настройки!$B$7),0,MAX(0,$E3275-MAX(0,SUMIFS(Тех_Движение!$G$2:$G$5111,Тех_Движение!$D$2:$D$5111,$C3275,Тех_Движение!$B$2:$B$5111,"&lt;="&amp;K$3)-$F3275)))</f>
        <v>#VALUE!</v>
      </c>
      <c r="L3275" s="21" t="e">
        <f>IF(OR($B3275="",L$3&lt;$D3275+Настройки!$B$7),0,MAX(0,$E3275-MAX(0,SUMIFS(Тех_Движение!$G$2:$G$5111,Тех_Движение!$D$2:$D$5111,$C3275,Тех_Движение!$B$2:$B$5111,"&lt;="&amp;L$3)-$F3275)))</f>
        <v>#VALUE!</v>
      </c>
      <c r="M3275" s="21" t="e">
        <f>IF(OR($B3275="",M$3&lt;$D3275+Настройки!$B$7),0,MAX(0,$E3275-MAX(0,SUMIFS(Тех_Движение!$G$2:$G$5111,Тех_Движение!$D$2:$D$5111,$C3275,Тех_Движение!$B$2:$B$5111,"&lt;="&amp;M$3)-$F3275)))</f>
        <v>#VALUE!</v>
      </c>
      <c r="N3275" s="21" t="e">
        <f>IF(OR($B3275="",N$3&lt;$D3275+Настройки!$B$7),0,MAX(0,$E3275-MAX(0,SUMIFS(Тех_Движение!$G$2:$G$5111,Тех_Движение!$D$2:$D$5111,$C3275,Тех_Движение!$B$2:$B$5111,"&lt;="&amp;N$3)-$F3275)))</f>
        <v>#VALUE!</v>
      </c>
      <c r="O3275" s="21" t="e">
        <f>IF(OR($B3275="",O$3&lt;$D3275+Настройки!$B$7),0,MAX(0,$E3275-MAX(0,SUMIFS(Тех_Движение!$G$2:$G$5111,Тех_Движение!$D$2:$D$5111,$C3275,Тех_Движение!$B$2:$B$5111,"&lt;="&amp;O$3)-$F3275)))</f>
        <v>#VALUE!</v>
      </c>
      <c r="P3275" s="21" t="e">
        <f>IF(OR($B3275="",P$3&lt;$D3275+Настройки!$B$7),0,MAX(0,$E3275-MAX(0,SUMIFS(Тех_Движение!$G$2:$G$5111,Тех_Движение!$D$2:$D$5111,$C3275,Тех_Движение!$B$2:$B$5111,"&lt;="&amp;P$3)-$F3275)))</f>
        <v>#VALUE!</v>
      </c>
      <c r="Q3275" s="21" t="e">
        <f>IF(OR($B3275="",Q$3&lt;$D3275+Настройки!$B$7),0,MAX(0,$E3275-MAX(0,SUMIFS(Тех_Движение!$G$2:$G$5111,Тех_Движение!$D$2:$D$5111,$C3275,Тех_Движение!$B$2:$B$5111,"&lt;="&amp;Q$3)-$F3275)))</f>
        <v>#VALUE!</v>
      </c>
      <c r="R3275" s="21" t="str">
        <f t="shared" si="154"/>
        <v/>
      </c>
      <c r="S3275" s="23" t="str">
        <f>IF($B3275="","",VLOOKUP($C3275,Настройки!$A$11:$L$17,9,FALSE))</f>
        <v/>
      </c>
      <c r="T3275" s="23" t="str">
        <f t="shared" si="155"/>
        <v/>
      </c>
    </row>
    <row r="3276" spans="1:20" x14ac:dyDescent="0.3">
      <c r="A3276" s="20">
        <f>Тех_Движение!$A$3273</f>
        <v>3272</v>
      </c>
      <c r="B3276" s="20" t="str">
        <f>IF(Тех_Движение!$F$3273&gt;0,Тех_Движение!$I$3273,"")</f>
        <v/>
      </c>
      <c r="C3276" s="20" t="str">
        <f>IF($B3276="","",Тех_Движение!$D$3273)</f>
        <v/>
      </c>
      <c r="D3276" s="9" t="str">
        <f>IF($B3276="","",Тех_Движение!$B$3273)</f>
        <v/>
      </c>
      <c r="E3276" s="21" t="str">
        <f>IF($B3276="","",Тех_Движение!$F$3273)</f>
        <v/>
      </c>
      <c r="F3276" s="21" t="str">
        <f>IF($B3276="","",SUMIFS($E$5:$E3275,$C$5:$C3275,$C3276))</f>
        <v/>
      </c>
      <c r="G3276" s="21" t="str">
        <f>IF($B3276="","",MAX(0,$E3276-MAX(0,SUMIFS(Тех_Движение!$G$2:$G$5111,Тех_Движение!$D$2:$D$5111,$C3276,Тех_Движение!$B$2:$B$5111,"&lt;="&amp;Настройки!$B$5-1)-$F3276)))</f>
        <v/>
      </c>
      <c r="H3276" s="21" t="str">
        <f>IF($B3276="","",IF(AND($D3276&gt;=Настройки!$B$5,$D3276&lt;=Настройки!$B$6),$E3276,0))</f>
        <v/>
      </c>
      <c r="I3276" s="21" t="str">
        <f t="shared" si="153"/>
        <v/>
      </c>
      <c r="J3276" s="21" t="str">
        <f>IF($B3276="","",MAX(0,$E3276-MAX(0,SUMIFS(Тех_Движение!$G$2:$G$5111,Тех_Движение!$D$2:$D$5111,$C3276,Тех_Движение!$B$2:$B$5111,"&lt;="&amp;Настройки!$B$6)-$F3276)))</f>
        <v/>
      </c>
      <c r="K3276" s="21" t="e">
        <f>IF(OR($B3276="",K$3&lt;$D3276+Настройки!$B$7),0,MAX(0,$E3276-MAX(0,SUMIFS(Тех_Движение!$G$2:$G$5111,Тех_Движение!$D$2:$D$5111,$C3276,Тех_Движение!$B$2:$B$5111,"&lt;="&amp;K$3)-$F3276)))</f>
        <v>#VALUE!</v>
      </c>
      <c r="L3276" s="21" t="e">
        <f>IF(OR($B3276="",L$3&lt;$D3276+Настройки!$B$7),0,MAX(0,$E3276-MAX(0,SUMIFS(Тех_Движение!$G$2:$G$5111,Тех_Движение!$D$2:$D$5111,$C3276,Тех_Движение!$B$2:$B$5111,"&lt;="&amp;L$3)-$F3276)))</f>
        <v>#VALUE!</v>
      </c>
      <c r="M3276" s="21" t="e">
        <f>IF(OR($B3276="",M$3&lt;$D3276+Настройки!$B$7),0,MAX(0,$E3276-MAX(0,SUMIFS(Тех_Движение!$G$2:$G$5111,Тех_Движение!$D$2:$D$5111,$C3276,Тех_Движение!$B$2:$B$5111,"&lt;="&amp;M$3)-$F3276)))</f>
        <v>#VALUE!</v>
      </c>
      <c r="N3276" s="21" t="e">
        <f>IF(OR($B3276="",N$3&lt;$D3276+Настройки!$B$7),0,MAX(0,$E3276-MAX(0,SUMIFS(Тех_Движение!$G$2:$G$5111,Тех_Движение!$D$2:$D$5111,$C3276,Тех_Движение!$B$2:$B$5111,"&lt;="&amp;N$3)-$F3276)))</f>
        <v>#VALUE!</v>
      </c>
      <c r="O3276" s="21" t="e">
        <f>IF(OR($B3276="",O$3&lt;$D3276+Настройки!$B$7),0,MAX(0,$E3276-MAX(0,SUMIFS(Тех_Движение!$G$2:$G$5111,Тех_Движение!$D$2:$D$5111,$C3276,Тех_Движение!$B$2:$B$5111,"&lt;="&amp;O$3)-$F3276)))</f>
        <v>#VALUE!</v>
      </c>
      <c r="P3276" s="21" t="e">
        <f>IF(OR($B3276="",P$3&lt;$D3276+Настройки!$B$7),0,MAX(0,$E3276-MAX(0,SUMIFS(Тех_Движение!$G$2:$G$5111,Тех_Движение!$D$2:$D$5111,$C3276,Тех_Движение!$B$2:$B$5111,"&lt;="&amp;P$3)-$F3276)))</f>
        <v>#VALUE!</v>
      </c>
      <c r="Q3276" s="21" t="e">
        <f>IF(OR($B3276="",Q$3&lt;$D3276+Настройки!$B$7),0,MAX(0,$E3276-MAX(0,SUMIFS(Тех_Движение!$G$2:$G$5111,Тех_Движение!$D$2:$D$5111,$C3276,Тех_Движение!$B$2:$B$5111,"&lt;="&amp;Q$3)-$F3276)))</f>
        <v>#VALUE!</v>
      </c>
      <c r="R3276" s="21" t="str">
        <f t="shared" si="154"/>
        <v/>
      </c>
      <c r="S3276" s="23" t="str">
        <f>IF($B3276="","",VLOOKUP($C3276,Настройки!$A$11:$L$17,9,FALSE))</f>
        <v/>
      </c>
      <c r="T3276" s="23" t="str">
        <f t="shared" si="155"/>
        <v/>
      </c>
    </row>
    <row r="3277" spans="1:20" x14ac:dyDescent="0.3">
      <c r="A3277" s="20">
        <f>Тех_Движение!$A$3274</f>
        <v>3273</v>
      </c>
      <c r="B3277" s="20" t="str">
        <f>IF(Тех_Движение!$F$3274&gt;0,Тех_Движение!$I$3274,"")</f>
        <v/>
      </c>
      <c r="C3277" s="20" t="str">
        <f>IF($B3277="","",Тех_Движение!$D$3274)</f>
        <v/>
      </c>
      <c r="D3277" s="9" t="str">
        <f>IF($B3277="","",Тех_Движение!$B$3274)</f>
        <v/>
      </c>
      <c r="E3277" s="21" t="str">
        <f>IF($B3277="","",Тех_Движение!$F$3274)</f>
        <v/>
      </c>
      <c r="F3277" s="21" t="str">
        <f>IF($B3277="","",SUMIFS($E$5:$E3276,$C$5:$C3276,$C3277))</f>
        <v/>
      </c>
      <c r="G3277" s="21" t="str">
        <f>IF($B3277="","",MAX(0,$E3277-MAX(0,SUMIFS(Тех_Движение!$G$2:$G$5111,Тех_Движение!$D$2:$D$5111,$C3277,Тех_Движение!$B$2:$B$5111,"&lt;="&amp;Настройки!$B$5-1)-$F3277)))</f>
        <v/>
      </c>
      <c r="H3277" s="21" t="str">
        <f>IF($B3277="","",IF(AND($D3277&gt;=Настройки!$B$5,$D3277&lt;=Настройки!$B$6),$E3277,0))</f>
        <v/>
      </c>
      <c r="I3277" s="21" t="str">
        <f t="shared" si="153"/>
        <v/>
      </c>
      <c r="J3277" s="21" t="str">
        <f>IF($B3277="","",MAX(0,$E3277-MAX(0,SUMIFS(Тех_Движение!$G$2:$G$5111,Тех_Движение!$D$2:$D$5111,$C3277,Тех_Движение!$B$2:$B$5111,"&lt;="&amp;Настройки!$B$6)-$F3277)))</f>
        <v/>
      </c>
      <c r="K3277" s="21" t="e">
        <f>IF(OR($B3277="",K$3&lt;$D3277+Настройки!$B$7),0,MAX(0,$E3277-MAX(0,SUMIFS(Тех_Движение!$G$2:$G$5111,Тех_Движение!$D$2:$D$5111,$C3277,Тех_Движение!$B$2:$B$5111,"&lt;="&amp;K$3)-$F3277)))</f>
        <v>#VALUE!</v>
      </c>
      <c r="L3277" s="21" t="e">
        <f>IF(OR($B3277="",L$3&lt;$D3277+Настройки!$B$7),0,MAX(0,$E3277-MAX(0,SUMIFS(Тех_Движение!$G$2:$G$5111,Тех_Движение!$D$2:$D$5111,$C3277,Тех_Движение!$B$2:$B$5111,"&lt;="&amp;L$3)-$F3277)))</f>
        <v>#VALUE!</v>
      </c>
      <c r="M3277" s="21" t="e">
        <f>IF(OR($B3277="",M$3&lt;$D3277+Настройки!$B$7),0,MAX(0,$E3277-MAX(0,SUMIFS(Тех_Движение!$G$2:$G$5111,Тех_Движение!$D$2:$D$5111,$C3277,Тех_Движение!$B$2:$B$5111,"&lt;="&amp;M$3)-$F3277)))</f>
        <v>#VALUE!</v>
      </c>
      <c r="N3277" s="21" t="e">
        <f>IF(OR($B3277="",N$3&lt;$D3277+Настройки!$B$7),0,MAX(0,$E3277-MAX(0,SUMIFS(Тех_Движение!$G$2:$G$5111,Тех_Движение!$D$2:$D$5111,$C3277,Тех_Движение!$B$2:$B$5111,"&lt;="&amp;N$3)-$F3277)))</f>
        <v>#VALUE!</v>
      </c>
      <c r="O3277" s="21" t="e">
        <f>IF(OR($B3277="",O$3&lt;$D3277+Настройки!$B$7),0,MAX(0,$E3277-MAX(0,SUMIFS(Тех_Движение!$G$2:$G$5111,Тех_Движение!$D$2:$D$5111,$C3277,Тех_Движение!$B$2:$B$5111,"&lt;="&amp;O$3)-$F3277)))</f>
        <v>#VALUE!</v>
      </c>
      <c r="P3277" s="21" t="e">
        <f>IF(OR($B3277="",P$3&lt;$D3277+Настройки!$B$7),0,MAX(0,$E3277-MAX(0,SUMIFS(Тех_Движение!$G$2:$G$5111,Тех_Движение!$D$2:$D$5111,$C3277,Тех_Движение!$B$2:$B$5111,"&lt;="&amp;P$3)-$F3277)))</f>
        <v>#VALUE!</v>
      </c>
      <c r="Q3277" s="21" t="e">
        <f>IF(OR($B3277="",Q$3&lt;$D3277+Настройки!$B$7),0,MAX(0,$E3277-MAX(0,SUMIFS(Тех_Движение!$G$2:$G$5111,Тех_Движение!$D$2:$D$5111,$C3277,Тех_Движение!$B$2:$B$5111,"&lt;="&amp;Q$3)-$F3277)))</f>
        <v>#VALUE!</v>
      </c>
      <c r="R3277" s="21" t="str">
        <f t="shared" si="154"/>
        <v/>
      </c>
      <c r="S3277" s="23" t="str">
        <f>IF($B3277="","",VLOOKUP($C3277,Настройки!$A$11:$L$17,9,FALSE))</f>
        <v/>
      </c>
      <c r="T3277" s="23" t="str">
        <f t="shared" si="155"/>
        <v/>
      </c>
    </row>
    <row r="3278" spans="1:20" x14ac:dyDescent="0.3">
      <c r="A3278" s="20">
        <f>Тех_Движение!$A$3275</f>
        <v>3274</v>
      </c>
      <c r="B3278" s="20" t="str">
        <f>IF(Тех_Движение!$F$3275&gt;0,Тех_Движение!$I$3275,"")</f>
        <v/>
      </c>
      <c r="C3278" s="20" t="str">
        <f>IF($B3278="","",Тех_Движение!$D$3275)</f>
        <v/>
      </c>
      <c r="D3278" s="9" t="str">
        <f>IF($B3278="","",Тех_Движение!$B$3275)</f>
        <v/>
      </c>
      <c r="E3278" s="21" t="str">
        <f>IF($B3278="","",Тех_Движение!$F$3275)</f>
        <v/>
      </c>
      <c r="F3278" s="21" t="str">
        <f>IF($B3278="","",SUMIFS($E$5:$E3277,$C$5:$C3277,$C3278))</f>
        <v/>
      </c>
      <c r="G3278" s="21" t="str">
        <f>IF($B3278="","",MAX(0,$E3278-MAX(0,SUMIFS(Тех_Движение!$G$2:$G$5111,Тех_Движение!$D$2:$D$5111,$C3278,Тех_Движение!$B$2:$B$5111,"&lt;="&amp;Настройки!$B$5-1)-$F3278)))</f>
        <v/>
      </c>
      <c r="H3278" s="21" t="str">
        <f>IF($B3278="","",IF(AND($D3278&gt;=Настройки!$B$5,$D3278&lt;=Настройки!$B$6),$E3278,0))</f>
        <v/>
      </c>
      <c r="I3278" s="21" t="str">
        <f t="shared" si="153"/>
        <v/>
      </c>
      <c r="J3278" s="21" t="str">
        <f>IF($B3278="","",MAX(0,$E3278-MAX(0,SUMIFS(Тех_Движение!$G$2:$G$5111,Тех_Движение!$D$2:$D$5111,$C3278,Тех_Движение!$B$2:$B$5111,"&lt;="&amp;Настройки!$B$6)-$F3278)))</f>
        <v/>
      </c>
      <c r="K3278" s="21" t="e">
        <f>IF(OR($B3278="",K$3&lt;$D3278+Настройки!$B$7),0,MAX(0,$E3278-MAX(0,SUMIFS(Тех_Движение!$G$2:$G$5111,Тех_Движение!$D$2:$D$5111,$C3278,Тех_Движение!$B$2:$B$5111,"&lt;="&amp;K$3)-$F3278)))</f>
        <v>#VALUE!</v>
      </c>
      <c r="L3278" s="21" t="e">
        <f>IF(OR($B3278="",L$3&lt;$D3278+Настройки!$B$7),0,MAX(0,$E3278-MAX(0,SUMIFS(Тех_Движение!$G$2:$G$5111,Тех_Движение!$D$2:$D$5111,$C3278,Тех_Движение!$B$2:$B$5111,"&lt;="&amp;L$3)-$F3278)))</f>
        <v>#VALUE!</v>
      </c>
      <c r="M3278" s="21" t="e">
        <f>IF(OR($B3278="",M$3&lt;$D3278+Настройки!$B$7),0,MAX(0,$E3278-MAX(0,SUMIFS(Тех_Движение!$G$2:$G$5111,Тех_Движение!$D$2:$D$5111,$C3278,Тех_Движение!$B$2:$B$5111,"&lt;="&amp;M$3)-$F3278)))</f>
        <v>#VALUE!</v>
      </c>
      <c r="N3278" s="21" t="e">
        <f>IF(OR($B3278="",N$3&lt;$D3278+Настройки!$B$7),0,MAX(0,$E3278-MAX(0,SUMIFS(Тех_Движение!$G$2:$G$5111,Тех_Движение!$D$2:$D$5111,$C3278,Тех_Движение!$B$2:$B$5111,"&lt;="&amp;N$3)-$F3278)))</f>
        <v>#VALUE!</v>
      </c>
      <c r="O3278" s="21" t="e">
        <f>IF(OR($B3278="",O$3&lt;$D3278+Настройки!$B$7),0,MAX(0,$E3278-MAX(0,SUMIFS(Тех_Движение!$G$2:$G$5111,Тех_Движение!$D$2:$D$5111,$C3278,Тех_Движение!$B$2:$B$5111,"&lt;="&amp;O$3)-$F3278)))</f>
        <v>#VALUE!</v>
      </c>
      <c r="P3278" s="21" t="e">
        <f>IF(OR($B3278="",P$3&lt;$D3278+Настройки!$B$7),0,MAX(0,$E3278-MAX(0,SUMIFS(Тех_Движение!$G$2:$G$5111,Тех_Движение!$D$2:$D$5111,$C3278,Тех_Движение!$B$2:$B$5111,"&lt;="&amp;P$3)-$F3278)))</f>
        <v>#VALUE!</v>
      </c>
      <c r="Q3278" s="21" t="e">
        <f>IF(OR($B3278="",Q$3&lt;$D3278+Настройки!$B$7),0,MAX(0,$E3278-MAX(0,SUMIFS(Тех_Движение!$G$2:$G$5111,Тех_Движение!$D$2:$D$5111,$C3278,Тех_Движение!$B$2:$B$5111,"&lt;="&amp;Q$3)-$F3278)))</f>
        <v>#VALUE!</v>
      </c>
      <c r="R3278" s="21" t="str">
        <f t="shared" si="154"/>
        <v/>
      </c>
      <c r="S3278" s="23" t="str">
        <f>IF($B3278="","",VLOOKUP($C3278,Настройки!$A$11:$L$17,9,FALSE))</f>
        <v/>
      </c>
      <c r="T3278" s="23" t="str">
        <f t="shared" si="155"/>
        <v/>
      </c>
    </row>
    <row r="3279" spans="1:20" x14ac:dyDescent="0.3">
      <c r="A3279" s="20">
        <f>Тех_Движение!$A$3276</f>
        <v>3275</v>
      </c>
      <c r="B3279" s="20" t="str">
        <f>IF(Тех_Движение!$F$3276&gt;0,Тех_Движение!$I$3276,"")</f>
        <v/>
      </c>
      <c r="C3279" s="20" t="str">
        <f>IF($B3279="","",Тех_Движение!$D$3276)</f>
        <v/>
      </c>
      <c r="D3279" s="9" t="str">
        <f>IF($B3279="","",Тех_Движение!$B$3276)</f>
        <v/>
      </c>
      <c r="E3279" s="21" t="str">
        <f>IF($B3279="","",Тех_Движение!$F$3276)</f>
        <v/>
      </c>
      <c r="F3279" s="21" t="str">
        <f>IF($B3279="","",SUMIFS($E$5:$E3278,$C$5:$C3278,$C3279))</f>
        <v/>
      </c>
      <c r="G3279" s="21" t="str">
        <f>IF($B3279="","",MAX(0,$E3279-MAX(0,SUMIFS(Тех_Движение!$G$2:$G$5111,Тех_Движение!$D$2:$D$5111,$C3279,Тех_Движение!$B$2:$B$5111,"&lt;="&amp;Настройки!$B$5-1)-$F3279)))</f>
        <v/>
      </c>
      <c r="H3279" s="21" t="str">
        <f>IF($B3279="","",IF(AND($D3279&gt;=Настройки!$B$5,$D3279&lt;=Настройки!$B$6),$E3279,0))</f>
        <v/>
      </c>
      <c r="I3279" s="21" t="str">
        <f t="shared" si="153"/>
        <v/>
      </c>
      <c r="J3279" s="21" t="str">
        <f>IF($B3279="","",MAX(0,$E3279-MAX(0,SUMIFS(Тех_Движение!$G$2:$G$5111,Тех_Движение!$D$2:$D$5111,$C3279,Тех_Движение!$B$2:$B$5111,"&lt;="&amp;Настройки!$B$6)-$F3279)))</f>
        <v/>
      </c>
      <c r="K3279" s="21" t="e">
        <f>IF(OR($B3279="",K$3&lt;$D3279+Настройки!$B$7),0,MAX(0,$E3279-MAX(0,SUMIFS(Тех_Движение!$G$2:$G$5111,Тех_Движение!$D$2:$D$5111,$C3279,Тех_Движение!$B$2:$B$5111,"&lt;="&amp;K$3)-$F3279)))</f>
        <v>#VALUE!</v>
      </c>
      <c r="L3279" s="21" t="e">
        <f>IF(OR($B3279="",L$3&lt;$D3279+Настройки!$B$7),0,MAX(0,$E3279-MAX(0,SUMIFS(Тех_Движение!$G$2:$G$5111,Тех_Движение!$D$2:$D$5111,$C3279,Тех_Движение!$B$2:$B$5111,"&lt;="&amp;L$3)-$F3279)))</f>
        <v>#VALUE!</v>
      </c>
      <c r="M3279" s="21" t="e">
        <f>IF(OR($B3279="",M$3&lt;$D3279+Настройки!$B$7),0,MAX(0,$E3279-MAX(0,SUMIFS(Тех_Движение!$G$2:$G$5111,Тех_Движение!$D$2:$D$5111,$C3279,Тех_Движение!$B$2:$B$5111,"&lt;="&amp;M$3)-$F3279)))</f>
        <v>#VALUE!</v>
      </c>
      <c r="N3279" s="21" t="e">
        <f>IF(OR($B3279="",N$3&lt;$D3279+Настройки!$B$7),0,MAX(0,$E3279-MAX(0,SUMIFS(Тех_Движение!$G$2:$G$5111,Тех_Движение!$D$2:$D$5111,$C3279,Тех_Движение!$B$2:$B$5111,"&lt;="&amp;N$3)-$F3279)))</f>
        <v>#VALUE!</v>
      </c>
      <c r="O3279" s="21" t="e">
        <f>IF(OR($B3279="",O$3&lt;$D3279+Настройки!$B$7),0,MAX(0,$E3279-MAX(0,SUMIFS(Тех_Движение!$G$2:$G$5111,Тех_Движение!$D$2:$D$5111,$C3279,Тех_Движение!$B$2:$B$5111,"&lt;="&amp;O$3)-$F3279)))</f>
        <v>#VALUE!</v>
      </c>
      <c r="P3279" s="21" t="e">
        <f>IF(OR($B3279="",P$3&lt;$D3279+Настройки!$B$7),0,MAX(0,$E3279-MAX(0,SUMIFS(Тех_Движение!$G$2:$G$5111,Тех_Движение!$D$2:$D$5111,$C3279,Тех_Движение!$B$2:$B$5111,"&lt;="&amp;P$3)-$F3279)))</f>
        <v>#VALUE!</v>
      </c>
      <c r="Q3279" s="21" t="e">
        <f>IF(OR($B3279="",Q$3&lt;$D3279+Настройки!$B$7),0,MAX(0,$E3279-MAX(0,SUMIFS(Тех_Движение!$G$2:$G$5111,Тех_Движение!$D$2:$D$5111,$C3279,Тех_Движение!$B$2:$B$5111,"&lt;="&amp;Q$3)-$F3279)))</f>
        <v>#VALUE!</v>
      </c>
      <c r="R3279" s="21" t="str">
        <f t="shared" si="154"/>
        <v/>
      </c>
      <c r="S3279" s="23" t="str">
        <f>IF($B3279="","",VLOOKUP($C3279,Настройки!$A$11:$L$17,9,FALSE))</f>
        <v/>
      </c>
      <c r="T3279" s="23" t="str">
        <f t="shared" si="155"/>
        <v/>
      </c>
    </row>
    <row r="3280" spans="1:20" x14ac:dyDescent="0.3">
      <c r="A3280" s="20">
        <f>Тех_Движение!$A$3277</f>
        <v>3276</v>
      </c>
      <c r="B3280" s="20" t="str">
        <f>IF(Тех_Движение!$F$3277&gt;0,Тех_Движение!$I$3277,"")</f>
        <v/>
      </c>
      <c r="C3280" s="20" t="str">
        <f>IF($B3280="","",Тех_Движение!$D$3277)</f>
        <v/>
      </c>
      <c r="D3280" s="9" t="str">
        <f>IF($B3280="","",Тех_Движение!$B$3277)</f>
        <v/>
      </c>
      <c r="E3280" s="21" t="str">
        <f>IF($B3280="","",Тех_Движение!$F$3277)</f>
        <v/>
      </c>
      <c r="F3280" s="21" t="str">
        <f>IF($B3280="","",SUMIFS($E$5:$E3279,$C$5:$C3279,$C3280))</f>
        <v/>
      </c>
      <c r="G3280" s="21" t="str">
        <f>IF($B3280="","",MAX(0,$E3280-MAX(0,SUMIFS(Тех_Движение!$G$2:$G$5111,Тех_Движение!$D$2:$D$5111,$C3280,Тех_Движение!$B$2:$B$5111,"&lt;="&amp;Настройки!$B$5-1)-$F3280)))</f>
        <v/>
      </c>
      <c r="H3280" s="21" t="str">
        <f>IF($B3280="","",IF(AND($D3280&gt;=Настройки!$B$5,$D3280&lt;=Настройки!$B$6),$E3280,0))</f>
        <v/>
      </c>
      <c r="I3280" s="21" t="str">
        <f t="shared" si="153"/>
        <v/>
      </c>
      <c r="J3280" s="21" t="str">
        <f>IF($B3280="","",MAX(0,$E3280-MAX(0,SUMIFS(Тех_Движение!$G$2:$G$5111,Тех_Движение!$D$2:$D$5111,$C3280,Тех_Движение!$B$2:$B$5111,"&lt;="&amp;Настройки!$B$6)-$F3280)))</f>
        <v/>
      </c>
      <c r="K3280" s="21" t="e">
        <f>IF(OR($B3280="",K$3&lt;$D3280+Настройки!$B$7),0,MAX(0,$E3280-MAX(0,SUMIFS(Тех_Движение!$G$2:$G$5111,Тех_Движение!$D$2:$D$5111,$C3280,Тех_Движение!$B$2:$B$5111,"&lt;="&amp;K$3)-$F3280)))</f>
        <v>#VALUE!</v>
      </c>
      <c r="L3280" s="21" t="e">
        <f>IF(OR($B3280="",L$3&lt;$D3280+Настройки!$B$7),0,MAX(0,$E3280-MAX(0,SUMIFS(Тех_Движение!$G$2:$G$5111,Тех_Движение!$D$2:$D$5111,$C3280,Тех_Движение!$B$2:$B$5111,"&lt;="&amp;L$3)-$F3280)))</f>
        <v>#VALUE!</v>
      </c>
      <c r="M3280" s="21" t="e">
        <f>IF(OR($B3280="",M$3&lt;$D3280+Настройки!$B$7),0,MAX(0,$E3280-MAX(0,SUMIFS(Тех_Движение!$G$2:$G$5111,Тех_Движение!$D$2:$D$5111,$C3280,Тех_Движение!$B$2:$B$5111,"&lt;="&amp;M$3)-$F3280)))</f>
        <v>#VALUE!</v>
      </c>
      <c r="N3280" s="21" t="e">
        <f>IF(OR($B3280="",N$3&lt;$D3280+Настройки!$B$7),0,MAX(0,$E3280-MAX(0,SUMIFS(Тех_Движение!$G$2:$G$5111,Тех_Движение!$D$2:$D$5111,$C3280,Тех_Движение!$B$2:$B$5111,"&lt;="&amp;N$3)-$F3280)))</f>
        <v>#VALUE!</v>
      </c>
      <c r="O3280" s="21" t="e">
        <f>IF(OR($B3280="",O$3&lt;$D3280+Настройки!$B$7),0,MAX(0,$E3280-MAX(0,SUMIFS(Тех_Движение!$G$2:$G$5111,Тех_Движение!$D$2:$D$5111,$C3280,Тех_Движение!$B$2:$B$5111,"&lt;="&amp;O$3)-$F3280)))</f>
        <v>#VALUE!</v>
      </c>
      <c r="P3280" s="21" t="e">
        <f>IF(OR($B3280="",P$3&lt;$D3280+Настройки!$B$7),0,MAX(0,$E3280-MAX(0,SUMIFS(Тех_Движение!$G$2:$G$5111,Тех_Движение!$D$2:$D$5111,$C3280,Тех_Движение!$B$2:$B$5111,"&lt;="&amp;P$3)-$F3280)))</f>
        <v>#VALUE!</v>
      </c>
      <c r="Q3280" s="21" t="e">
        <f>IF(OR($B3280="",Q$3&lt;$D3280+Настройки!$B$7),0,MAX(0,$E3280-MAX(0,SUMIFS(Тех_Движение!$G$2:$G$5111,Тех_Движение!$D$2:$D$5111,$C3280,Тех_Движение!$B$2:$B$5111,"&lt;="&amp;Q$3)-$F3280)))</f>
        <v>#VALUE!</v>
      </c>
      <c r="R3280" s="21" t="str">
        <f t="shared" si="154"/>
        <v/>
      </c>
      <c r="S3280" s="23" t="str">
        <f>IF($B3280="","",VLOOKUP($C3280,Настройки!$A$11:$L$17,9,FALSE))</f>
        <v/>
      </c>
      <c r="T3280" s="23" t="str">
        <f t="shared" si="155"/>
        <v/>
      </c>
    </row>
    <row r="3281" spans="1:20" x14ac:dyDescent="0.3">
      <c r="A3281" s="20">
        <f>Тех_Движение!$A$3278</f>
        <v>3277</v>
      </c>
      <c r="B3281" s="20" t="str">
        <f>IF(Тех_Движение!$F$3278&gt;0,Тех_Движение!$I$3278,"")</f>
        <v/>
      </c>
      <c r="C3281" s="20" t="str">
        <f>IF($B3281="","",Тех_Движение!$D$3278)</f>
        <v/>
      </c>
      <c r="D3281" s="9" t="str">
        <f>IF($B3281="","",Тех_Движение!$B$3278)</f>
        <v/>
      </c>
      <c r="E3281" s="21" t="str">
        <f>IF($B3281="","",Тех_Движение!$F$3278)</f>
        <v/>
      </c>
      <c r="F3281" s="21" t="str">
        <f>IF($B3281="","",SUMIFS($E$5:$E3280,$C$5:$C3280,$C3281))</f>
        <v/>
      </c>
      <c r="G3281" s="21" t="str">
        <f>IF($B3281="","",MAX(0,$E3281-MAX(0,SUMIFS(Тех_Движение!$G$2:$G$5111,Тех_Движение!$D$2:$D$5111,$C3281,Тех_Движение!$B$2:$B$5111,"&lt;="&amp;Настройки!$B$5-1)-$F3281)))</f>
        <v/>
      </c>
      <c r="H3281" s="21" t="str">
        <f>IF($B3281="","",IF(AND($D3281&gt;=Настройки!$B$5,$D3281&lt;=Настройки!$B$6),$E3281,0))</f>
        <v/>
      </c>
      <c r="I3281" s="21" t="str">
        <f t="shared" si="153"/>
        <v/>
      </c>
      <c r="J3281" s="21" t="str">
        <f>IF($B3281="","",MAX(0,$E3281-MAX(0,SUMIFS(Тех_Движение!$G$2:$G$5111,Тех_Движение!$D$2:$D$5111,$C3281,Тех_Движение!$B$2:$B$5111,"&lt;="&amp;Настройки!$B$6)-$F3281)))</f>
        <v/>
      </c>
      <c r="K3281" s="21" t="e">
        <f>IF(OR($B3281="",K$3&lt;$D3281+Настройки!$B$7),0,MAX(0,$E3281-MAX(0,SUMIFS(Тех_Движение!$G$2:$G$5111,Тех_Движение!$D$2:$D$5111,$C3281,Тех_Движение!$B$2:$B$5111,"&lt;="&amp;K$3)-$F3281)))</f>
        <v>#VALUE!</v>
      </c>
      <c r="L3281" s="21" t="e">
        <f>IF(OR($B3281="",L$3&lt;$D3281+Настройки!$B$7),0,MAX(0,$E3281-MAX(0,SUMIFS(Тех_Движение!$G$2:$G$5111,Тех_Движение!$D$2:$D$5111,$C3281,Тех_Движение!$B$2:$B$5111,"&lt;="&amp;L$3)-$F3281)))</f>
        <v>#VALUE!</v>
      </c>
      <c r="M3281" s="21" t="e">
        <f>IF(OR($B3281="",M$3&lt;$D3281+Настройки!$B$7),0,MAX(0,$E3281-MAX(0,SUMIFS(Тех_Движение!$G$2:$G$5111,Тех_Движение!$D$2:$D$5111,$C3281,Тех_Движение!$B$2:$B$5111,"&lt;="&amp;M$3)-$F3281)))</f>
        <v>#VALUE!</v>
      </c>
      <c r="N3281" s="21" t="e">
        <f>IF(OR($B3281="",N$3&lt;$D3281+Настройки!$B$7),0,MAX(0,$E3281-MAX(0,SUMIFS(Тех_Движение!$G$2:$G$5111,Тех_Движение!$D$2:$D$5111,$C3281,Тех_Движение!$B$2:$B$5111,"&lt;="&amp;N$3)-$F3281)))</f>
        <v>#VALUE!</v>
      </c>
      <c r="O3281" s="21" t="e">
        <f>IF(OR($B3281="",O$3&lt;$D3281+Настройки!$B$7),0,MAX(0,$E3281-MAX(0,SUMIFS(Тех_Движение!$G$2:$G$5111,Тех_Движение!$D$2:$D$5111,$C3281,Тех_Движение!$B$2:$B$5111,"&lt;="&amp;O$3)-$F3281)))</f>
        <v>#VALUE!</v>
      </c>
      <c r="P3281" s="21" t="e">
        <f>IF(OR($B3281="",P$3&lt;$D3281+Настройки!$B$7),0,MAX(0,$E3281-MAX(0,SUMIFS(Тех_Движение!$G$2:$G$5111,Тех_Движение!$D$2:$D$5111,$C3281,Тех_Движение!$B$2:$B$5111,"&lt;="&amp;P$3)-$F3281)))</f>
        <v>#VALUE!</v>
      </c>
      <c r="Q3281" s="21" t="e">
        <f>IF(OR($B3281="",Q$3&lt;$D3281+Настройки!$B$7),0,MAX(0,$E3281-MAX(0,SUMIFS(Тех_Движение!$G$2:$G$5111,Тех_Движение!$D$2:$D$5111,$C3281,Тех_Движение!$B$2:$B$5111,"&lt;="&amp;Q$3)-$F3281)))</f>
        <v>#VALUE!</v>
      </c>
      <c r="R3281" s="21" t="str">
        <f t="shared" si="154"/>
        <v/>
      </c>
      <c r="S3281" s="23" t="str">
        <f>IF($B3281="","",VLOOKUP($C3281,Настройки!$A$11:$L$17,9,FALSE))</f>
        <v/>
      </c>
      <c r="T3281" s="23" t="str">
        <f t="shared" si="155"/>
        <v/>
      </c>
    </row>
    <row r="3282" spans="1:20" x14ac:dyDescent="0.3">
      <c r="A3282" s="20">
        <f>Тех_Движение!$A$3279</f>
        <v>3278</v>
      </c>
      <c r="B3282" s="20" t="str">
        <f>IF(Тех_Движение!$F$3279&gt;0,Тех_Движение!$I$3279,"")</f>
        <v/>
      </c>
      <c r="C3282" s="20" t="str">
        <f>IF($B3282="","",Тех_Движение!$D$3279)</f>
        <v/>
      </c>
      <c r="D3282" s="9" t="str">
        <f>IF($B3282="","",Тех_Движение!$B$3279)</f>
        <v/>
      </c>
      <c r="E3282" s="21" t="str">
        <f>IF($B3282="","",Тех_Движение!$F$3279)</f>
        <v/>
      </c>
      <c r="F3282" s="21" t="str">
        <f>IF($B3282="","",SUMIFS($E$5:$E3281,$C$5:$C3281,$C3282))</f>
        <v/>
      </c>
      <c r="G3282" s="21" t="str">
        <f>IF($B3282="","",MAX(0,$E3282-MAX(0,SUMIFS(Тех_Движение!$G$2:$G$5111,Тех_Движение!$D$2:$D$5111,$C3282,Тех_Движение!$B$2:$B$5111,"&lt;="&amp;Настройки!$B$5-1)-$F3282)))</f>
        <v/>
      </c>
      <c r="H3282" s="21" t="str">
        <f>IF($B3282="","",IF(AND($D3282&gt;=Настройки!$B$5,$D3282&lt;=Настройки!$B$6),$E3282,0))</f>
        <v/>
      </c>
      <c r="I3282" s="21" t="str">
        <f t="shared" si="153"/>
        <v/>
      </c>
      <c r="J3282" s="21" t="str">
        <f>IF($B3282="","",MAX(0,$E3282-MAX(0,SUMIFS(Тех_Движение!$G$2:$G$5111,Тех_Движение!$D$2:$D$5111,$C3282,Тех_Движение!$B$2:$B$5111,"&lt;="&amp;Настройки!$B$6)-$F3282)))</f>
        <v/>
      </c>
      <c r="K3282" s="21" t="e">
        <f>IF(OR($B3282="",K$3&lt;$D3282+Настройки!$B$7),0,MAX(0,$E3282-MAX(0,SUMIFS(Тех_Движение!$G$2:$G$5111,Тех_Движение!$D$2:$D$5111,$C3282,Тех_Движение!$B$2:$B$5111,"&lt;="&amp;K$3)-$F3282)))</f>
        <v>#VALUE!</v>
      </c>
      <c r="L3282" s="21" t="e">
        <f>IF(OR($B3282="",L$3&lt;$D3282+Настройки!$B$7),0,MAX(0,$E3282-MAX(0,SUMIFS(Тех_Движение!$G$2:$G$5111,Тех_Движение!$D$2:$D$5111,$C3282,Тех_Движение!$B$2:$B$5111,"&lt;="&amp;L$3)-$F3282)))</f>
        <v>#VALUE!</v>
      </c>
      <c r="M3282" s="21" t="e">
        <f>IF(OR($B3282="",M$3&lt;$D3282+Настройки!$B$7),0,MAX(0,$E3282-MAX(0,SUMIFS(Тех_Движение!$G$2:$G$5111,Тех_Движение!$D$2:$D$5111,$C3282,Тех_Движение!$B$2:$B$5111,"&lt;="&amp;M$3)-$F3282)))</f>
        <v>#VALUE!</v>
      </c>
      <c r="N3282" s="21" t="e">
        <f>IF(OR($B3282="",N$3&lt;$D3282+Настройки!$B$7),0,MAX(0,$E3282-MAX(0,SUMIFS(Тех_Движение!$G$2:$G$5111,Тех_Движение!$D$2:$D$5111,$C3282,Тех_Движение!$B$2:$B$5111,"&lt;="&amp;N$3)-$F3282)))</f>
        <v>#VALUE!</v>
      </c>
      <c r="O3282" s="21" t="e">
        <f>IF(OR($B3282="",O$3&lt;$D3282+Настройки!$B$7),0,MAX(0,$E3282-MAX(0,SUMIFS(Тех_Движение!$G$2:$G$5111,Тех_Движение!$D$2:$D$5111,$C3282,Тех_Движение!$B$2:$B$5111,"&lt;="&amp;O$3)-$F3282)))</f>
        <v>#VALUE!</v>
      </c>
      <c r="P3282" s="21" t="e">
        <f>IF(OR($B3282="",P$3&lt;$D3282+Настройки!$B$7),0,MAX(0,$E3282-MAX(0,SUMIFS(Тех_Движение!$G$2:$G$5111,Тех_Движение!$D$2:$D$5111,$C3282,Тех_Движение!$B$2:$B$5111,"&lt;="&amp;P$3)-$F3282)))</f>
        <v>#VALUE!</v>
      </c>
      <c r="Q3282" s="21" t="e">
        <f>IF(OR($B3282="",Q$3&lt;$D3282+Настройки!$B$7),0,MAX(0,$E3282-MAX(0,SUMIFS(Тех_Движение!$G$2:$G$5111,Тех_Движение!$D$2:$D$5111,$C3282,Тех_Движение!$B$2:$B$5111,"&lt;="&amp;Q$3)-$F3282)))</f>
        <v>#VALUE!</v>
      </c>
      <c r="R3282" s="21" t="str">
        <f t="shared" si="154"/>
        <v/>
      </c>
      <c r="S3282" s="23" t="str">
        <f>IF($B3282="","",VLOOKUP($C3282,Настройки!$A$11:$L$17,9,FALSE))</f>
        <v/>
      </c>
      <c r="T3282" s="23" t="str">
        <f t="shared" si="155"/>
        <v/>
      </c>
    </row>
    <row r="3283" spans="1:20" x14ac:dyDescent="0.3">
      <c r="A3283" s="20">
        <f>Тех_Движение!$A$3280</f>
        <v>3279</v>
      </c>
      <c r="B3283" s="20" t="str">
        <f>IF(Тех_Движение!$F$3280&gt;0,Тех_Движение!$I$3280,"")</f>
        <v/>
      </c>
      <c r="C3283" s="20" t="str">
        <f>IF($B3283="","",Тех_Движение!$D$3280)</f>
        <v/>
      </c>
      <c r="D3283" s="9" t="str">
        <f>IF($B3283="","",Тех_Движение!$B$3280)</f>
        <v/>
      </c>
      <c r="E3283" s="21" t="str">
        <f>IF($B3283="","",Тех_Движение!$F$3280)</f>
        <v/>
      </c>
      <c r="F3283" s="21" t="str">
        <f>IF($B3283="","",SUMIFS($E$5:$E3282,$C$5:$C3282,$C3283))</f>
        <v/>
      </c>
      <c r="G3283" s="21" t="str">
        <f>IF($B3283="","",MAX(0,$E3283-MAX(0,SUMIFS(Тех_Движение!$G$2:$G$5111,Тех_Движение!$D$2:$D$5111,$C3283,Тех_Движение!$B$2:$B$5111,"&lt;="&amp;Настройки!$B$5-1)-$F3283)))</f>
        <v/>
      </c>
      <c r="H3283" s="21" t="str">
        <f>IF($B3283="","",IF(AND($D3283&gt;=Настройки!$B$5,$D3283&lt;=Настройки!$B$6),$E3283,0))</f>
        <v/>
      </c>
      <c r="I3283" s="21" t="str">
        <f t="shared" si="153"/>
        <v/>
      </c>
      <c r="J3283" s="21" t="str">
        <f>IF($B3283="","",MAX(0,$E3283-MAX(0,SUMIFS(Тех_Движение!$G$2:$G$5111,Тех_Движение!$D$2:$D$5111,$C3283,Тех_Движение!$B$2:$B$5111,"&lt;="&amp;Настройки!$B$6)-$F3283)))</f>
        <v/>
      </c>
      <c r="K3283" s="21" t="e">
        <f>IF(OR($B3283="",K$3&lt;$D3283+Настройки!$B$7),0,MAX(0,$E3283-MAX(0,SUMIFS(Тех_Движение!$G$2:$G$5111,Тех_Движение!$D$2:$D$5111,$C3283,Тех_Движение!$B$2:$B$5111,"&lt;="&amp;K$3)-$F3283)))</f>
        <v>#VALUE!</v>
      </c>
      <c r="L3283" s="21" t="e">
        <f>IF(OR($B3283="",L$3&lt;$D3283+Настройки!$B$7),0,MAX(0,$E3283-MAX(0,SUMIFS(Тех_Движение!$G$2:$G$5111,Тех_Движение!$D$2:$D$5111,$C3283,Тех_Движение!$B$2:$B$5111,"&lt;="&amp;L$3)-$F3283)))</f>
        <v>#VALUE!</v>
      </c>
      <c r="M3283" s="21" t="e">
        <f>IF(OR($B3283="",M$3&lt;$D3283+Настройки!$B$7),0,MAX(0,$E3283-MAX(0,SUMIFS(Тех_Движение!$G$2:$G$5111,Тех_Движение!$D$2:$D$5111,$C3283,Тех_Движение!$B$2:$B$5111,"&lt;="&amp;M$3)-$F3283)))</f>
        <v>#VALUE!</v>
      </c>
      <c r="N3283" s="21" t="e">
        <f>IF(OR($B3283="",N$3&lt;$D3283+Настройки!$B$7),0,MAX(0,$E3283-MAX(0,SUMIFS(Тех_Движение!$G$2:$G$5111,Тех_Движение!$D$2:$D$5111,$C3283,Тех_Движение!$B$2:$B$5111,"&lt;="&amp;N$3)-$F3283)))</f>
        <v>#VALUE!</v>
      </c>
      <c r="O3283" s="21" t="e">
        <f>IF(OR($B3283="",O$3&lt;$D3283+Настройки!$B$7),0,MAX(0,$E3283-MAX(0,SUMIFS(Тех_Движение!$G$2:$G$5111,Тех_Движение!$D$2:$D$5111,$C3283,Тех_Движение!$B$2:$B$5111,"&lt;="&amp;O$3)-$F3283)))</f>
        <v>#VALUE!</v>
      </c>
      <c r="P3283" s="21" t="e">
        <f>IF(OR($B3283="",P$3&lt;$D3283+Настройки!$B$7),0,MAX(0,$E3283-MAX(0,SUMIFS(Тех_Движение!$G$2:$G$5111,Тех_Движение!$D$2:$D$5111,$C3283,Тех_Движение!$B$2:$B$5111,"&lt;="&amp;P$3)-$F3283)))</f>
        <v>#VALUE!</v>
      </c>
      <c r="Q3283" s="21" t="e">
        <f>IF(OR($B3283="",Q$3&lt;$D3283+Настройки!$B$7),0,MAX(0,$E3283-MAX(0,SUMIFS(Тех_Движение!$G$2:$G$5111,Тех_Движение!$D$2:$D$5111,$C3283,Тех_Движение!$B$2:$B$5111,"&lt;="&amp;Q$3)-$F3283)))</f>
        <v>#VALUE!</v>
      </c>
      <c r="R3283" s="21" t="str">
        <f t="shared" si="154"/>
        <v/>
      </c>
      <c r="S3283" s="23" t="str">
        <f>IF($B3283="","",VLOOKUP($C3283,Настройки!$A$11:$L$17,9,FALSE))</f>
        <v/>
      </c>
      <c r="T3283" s="23" t="str">
        <f t="shared" si="155"/>
        <v/>
      </c>
    </row>
    <row r="3284" spans="1:20" x14ac:dyDescent="0.3">
      <c r="A3284" s="20">
        <f>Тех_Движение!$A$3281</f>
        <v>3280</v>
      </c>
      <c r="B3284" s="20" t="str">
        <f>IF(Тех_Движение!$F$3281&gt;0,Тех_Движение!$I$3281,"")</f>
        <v/>
      </c>
      <c r="C3284" s="20" t="str">
        <f>IF($B3284="","",Тех_Движение!$D$3281)</f>
        <v/>
      </c>
      <c r="D3284" s="9" t="str">
        <f>IF($B3284="","",Тех_Движение!$B$3281)</f>
        <v/>
      </c>
      <c r="E3284" s="21" t="str">
        <f>IF($B3284="","",Тех_Движение!$F$3281)</f>
        <v/>
      </c>
      <c r="F3284" s="21" t="str">
        <f>IF($B3284="","",SUMIFS($E$5:$E3283,$C$5:$C3283,$C3284))</f>
        <v/>
      </c>
      <c r="G3284" s="21" t="str">
        <f>IF($B3284="","",MAX(0,$E3284-MAX(0,SUMIFS(Тех_Движение!$G$2:$G$5111,Тех_Движение!$D$2:$D$5111,$C3284,Тех_Движение!$B$2:$B$5111,"&lt;="&amp;Настройки!$B$5-1)-$F3284)))</f>
        <v/>
      </c>
      <c r="H3284" s="21" t="str">
        <f>IF($B3284="","",IF(AND($D3284&gt;=Настройки!$B$5,$D3284&lt;=Настройки!$B$6),$E3284,0))</f>
        <v/>
      </c>
      <c r="I3284" s="21" t="str">
        <f t="shared" si="153"/>
        <v/>
      </c>
      <c r="J3284" s="21" t="str">
        <f>IF($B3284="","",MAX(0,$E3284-MAX(0,SUMIFS(Тех_Движение!$G$2:$G$5111,Тех_Движение!$D$2:$D$5111,$C3284,Тех_Движение!$B$2:$B$5111,"&lt;="&amp;Настройки!$B$6)-$F3284)))</f>
        <v/>
      </c>
      <c r="K3284" s="21" t="e">
        <f>IF(OR($B3284="",K$3&lt;$D3284+Настройки!$B$7),0,MAX(0,$E3284-MAX(0,SUMIFS(Тех_Движение!$G$2:$G$5111,Тех_Движение!$D$2:$D$5111,$C3284,Тех_Движение!$B$2:$B$5111,"&lt;="&amp;K$3)-$F3284)))</f>
        <v>#VALUE!</v>
      </c>
      <c r="L3284" s="21" t="e">
        <f>IF(OR($B3284="",L$3&lt;$D3284+Настройки!$B$7),0,MAX(0,$E3284-MAX(0,SUMIFS(Тех_Движение!$G$2:$G$5111,Тех_Движение!$D$2:$D$5111,$C3284,Тех_Движение!$B$2:$B$5111,"&lt;="&amp;L$3)-$F3284)))</f>
        <v>#VALUE!</v>
      </c>
      <c r="M3284" s="21" t="e">
        <f>IF(OR($B3284="",M$3&lt;$D3284+Настройки!$B$7),0,MAX(0,$E3284-MAX(0,SUMIFS(Тех_Движение!$G$2:$G$5111,Тех_Движение!$D$2:$D$5111,$C3284,Тех_Движение!$B$2:$B$5111,"&lt;="&amp;M$3)-$F3284)))</f>
        <v>#VALUE!</v>
      </c>
      <c r="N3284" s="21" t="e">
        <f>IF(OR($B3284="",N$3&lt;$D3284+Настройки!$B$7),0,MAX(0,$E3284-MAX(0,SUMIFS(Тех_Движение!$G$2:$G$5111,Тех_Движение!$D$2:$D$5111,$C3284,Тех_Движение!$B$2:$B$5111,"&lt;="&amp;N$3)-$F3284)))</f>
        <v>#VALUE!</v>
      </c>
      <c r="O3284" s="21" t="e">
        <f>IF(OR($B3284="",O$3&lt;$D3284+Настройки!$B$7),0,MAX(0,$E3284-MAX(0,SUMIFS(Тех_Движение!$G$2:$G$5111,Тех_Движение!$D$2:$D$5111,$C3284,Тех_Движение!$B$2:$B$5111,"&lt;="&amp;O$3)-$F3284)))</f>
        <v>#VALUE!</v>
      </c>
      <c r="P3284" s="21" t="e">
        <f>IF(OR($B3284="",P$3&lt;$D3284+Настройки!$B$7),0,MAX(0,$E3284-MAX(0,SUMIFS(Тех_Движение!$G$2:$G$5111,Тех_Движение!$D$2:$D$5111,$C3284,Тех_Движение!$B$2:$B$5111,"&lt;="&amp;P$3)-$F3284)))</f>
        <v>#VALUE!</v>
      </c>
      <c r="Q3284" s="21" t="e">
        <f>IF(OR($B3284="",Q$3&lt;$D3284+Настройки!$B$7),0,MAX(0,$E3284-MAX(0,SUMIFS(Тех_Движение!$G$2:$G$5111,Тех_Движение!$D$2:$D$5111,$C3284,Тех_Движение!$B$2:$B$5111,"&lt;="&amp;Q$3)-$F3284)))</f>
        <v>#VALUE!</v>
      </c>
      <c r="R3284" s="21" t="str">
        <f t="shared" si="154"/>
        <v/>
      </c>
      <c r="S3284" s="23" t="str">
        <f>IF($B3284="","",VLOOKUP($C3284,Настройки!$A$11:$L$17,9,FALSE))</f>
        <v/>
      </c>
      <c r="T3284" s="23" t="str">
        <f t="shared" si="155"/>
        <v/>
      </c>
    </row>
    <row r="3285" spans="1:20" x14ac:dyDescent="0.3">
      <c r="A3285" s="20">
        <f>Тех_Движение!$A$3282</f>
        <v>3281</v>
      </c>
      <c r="B3285" s="20" t="str">
        <f>IF(Тех_Движение!$F$3282&gt;0,Тех_Движение!$I$3282,"")</f>
        <v/>
      </c>
      <c r="C3285" s="20" t="str">
        <f>IF($B3285="","",Тех_Движение!$D$3282)</f>
        <v/>
      </c>
      <c r="D3285" s="9" t="str">
        <f>IF($B3285="","",Тех_Движение!$B$3282)</f>
        <v/>
      </c>
      <c r="E3285" s="21" t="str">
        <f>IF($B3285="","",Тех_Движение!$F$3282)</f>
        <v/>
      </c>
      <c r="F3285" s="21" t="str">
        <f>IF($B3285="","",SUMIFS($E$5:$E3284,$C$5:$C3284,$C3285))</f>
        <v/>
      </c>
      <c r="G3285" s="21" t="str">
        <f>IF($B3285="","",MAX(0,$E3285-MAX(0,SUMIFS(Тех_Движение!$G$2:$G$5111,Тех_Движение!$D$2:$D$5111,$C3285,Тех_Движение!$B$2:$B$5111,"&lt;="&amp;Настройки!$B$5-1)-$F3285)))</f>
        <v/>
      </c>
      <c r="H3285" s="21" t="str">
        <f>IF($B3285="","",IF(AND($D3285&gt;=Настройки!$B$5,$D3285&lt;=Настройки!$B$6),$E3285,0))</f>
        <v/>
      </c>
      <c r="I3285" s="21" t="str">
        <f t="shared" si="153"/>
        <v/>
      </c>
      <c r="J3285" s="21" t="str">
        <f>IF($B3285="","",MAX(0,$E3285-MAX(0,SUMIFS(Тех_Движение!$G$2:$G$5111,Тех_Движение!$D$2:$D$5111,$C3285,Тех_Движение!$B$2:$B$5111,"&lt;="&amp;Настройки!$B$6)-$F3285)))</f>
        <v/>
      </c>
      <c r="K3285" s="21" t="e">
        <f>IF(OR($B3285="",K$3&lt;$D3285+Настройки!$B$7),0,MAX(0,$E3285-MAX(0,SUMIFS(Тех_Движение!$G$2:$G$5111,Тех_Движение!$D$2:$D$5111,$C3285,Тех_Движение!$B$2:$B$5111,"&lt;="&amp;K$3)-$F3285)))</f>
        <v>#VALUE!</v>
      </c>
      <c r="L3285" s="21" t="e">
        <f>IF(OR($B3285="",L$3&lt;$D3285+Настройки!$B$7),0,MAX(0,$E3285-MAX(0,SUMIFS(Тех_Движение!$G$2:$G$5111,Тех_Движение!$D$2:$D$5111,$C3285,Тех_Движение!$B$2:$B$5111,"&lt;="&amp;L$3)-$F3285)))</f>
        <v>#VALUE!</v>
      </c>
      <c r="M3285" s="21" t="e">
        <f>IF(OR($B3285="",M$3&lt;$D3285+Настройки!$B$7),0,MAX(0,$E3285-MAX(0,SUMIFS(Тех_Движение!$G$2:$G$5111,Тех_Движение!$D$2:$D$5111,$C3285,Тех_Движение!$B$2:$B$5111,"&lt;="&amp;M$3)-$F3285)))</f>
        <v>#VALUE!</v>
      </c>
      <c r="N3285" s="21" t="e">
        <f>IF(OR($B3285="",N$3&lt;$D3285+Настройки!$B$7),0,MAX(0,$E3285-MAX(0,SUMIFS(Тех_Движение!$G$2:$G$5111,Тех_Движение!$D$2:$D$5111,$C3285,Тех_Движение!$B$2:$B$5111,"&lt;="&amp;N$3)-$F3285)))</f>
        <v>#VALUE!</v>
      </c>
      <c r="O3285" s="21" t="e">
        <f>IF(OR($B3285="",O$3&lt;$D3285+Настройки!$B$7),0,MAX(0,$E3285-MAX(0,SUMIFS(Тех_Движение!$G$2:$G$5111,Тех_Движение!$D$2:$D$5111,$C3285,Тех_Движение!$B$2:$B$5111,"&lt;="&amp;O$3)-$F3285)))</f>
        <v>#VALUE!</v>
      </c>
      <c r="P3285" s="21" t="e">
        <f>IF(OR($B3285="",P$3&lt;$D3285+Настройки!$B$7),0,MAX(0,$E3285-MAX(0,SUMIFS(Тех_Движение!$G$2:$G$5111,Тех_Движение!$D$2:$D$5111,$C3285,Тех_Движение!$B$2:$B$5111,"&lt;="&amp;P$3)-$F3285)))</f>
        <v>#VALUE!</v>
      </c>
      <c r="Q3285" s="21" t="e">
        <f>IF(OR($B3285="",Q$3&lt;$D3285+Настройки!$B$7),0,MAX(0,$E3285-MAX(0,SUMIFS(Тех_Движение!$G$2:$G$5111,Тех_Движение!$D$2:$D$5111,$C3285,Тех_Движение!$B$2:$B$5111,"&lt;="&amp;Q$3)-$F3285)))</f>
        <v>#VALUE!</v>
      </c>
      <c r="R3285" s="21" t="str">
        <f t="shared" si="154"/>
        <v/>
      </c>
      <c r="S3285" s="23" t="str">
        <f>IF($B3285="","",VLOOKUP($C3285,Настройки!$A$11:$L$17,9,FALSE))</f>
        <v/>
      </c>
      <c r="T3285" s="23" t="str">
        <f t="shared" si="155"/>
        <v/>
      </c>
    </row>
    <row r="3286" spans="1:20" x14ac:dyDescent="0.3">
      <c r="A3286" s="20">
        <f>Тех_Движение!$A$3283</f>
        <v>3282</v>
      </c>
      <c r="B3286" s="20" t="str">
        <f>IF(Тех_Движение!$F$3283&gt;0,Тех_Движение!$I$3283,"")</f>
        <v/>
      </c>
      <c r="C3286" s="20" t="str">
        <f>IF($B3286="","",Тех_Движение!$D$3283)</f>
        <v/>
      </c>
      <c r="D3286" s="9" t="str">
        <f>IF($B3286="","",Тех_Движение!$B$3283)</f>
        <v/>
      </c>
      <c r="E3286" s="21" t="str">
        <f>IF($B3286="","",Тех_Движение!$F$3283)</f>
        <v/>
      </c>
      <c r="F3286" s="21" t="str">
        <f>IF($B3286="","",SUMIFS($E$5:$E3285,$C$5:$C3285,$C3286))</f>
        <v/>
      </c>
      <c r="G3286" s="21" t="str">
        <f>IF($B3286="","",MAX(0,$E3286-MAX(0,SUMIFS(Тех_Движение!$G$2:$G$5111,Тех_Движение!$D$2:$D$5111,$C3286,Тех_Движение!$B$2:$B$5111,"&lt;="&amp;Настройки!$B$5-1)-$F3286)))</f>
        <v/>
      </c>
      <c r="H3286" s="21" t="str">
        <f>IF($B3286="","",IF(AND($D3286&gt;=Настройки!$B$5,$D3286&lt;=Настройки!$B$6),$E3286,0))</f>
        <v/>
      </c>
      <c r="I3286" s="21" t="str">
        <f t="shared" si="153"/>
        <v/>
      </c>
      <c r="J3286" s="21" t="str">
        <f>IF($B3286="","",MAX(0,$E3286-MAX(0,SUMIFS(Тех_Движение!$G$2:$G$5111,Тех_Движение!$D$2:$D$5111,$C3286,Тех_Движение!$B$2:$B$5111,"&lt;="&amp;Настройки!$B$6)-$F3286)))</f>
        <v/>
      </c>
      <c r="K3286" s="21" t="e">
        <f>IF(OR($B3286="",K$3&lt;$D3286+Настройки!$B$7),0,MAX(0,$E3286-MAX(0,SUMIFS(Тех_Движение!$G$2:$G$5111,Тех_Движение!$D$2:$D$5111,$C3286,Тех_Движение!$B$2:$B$5111,"&lt;="&amp;K$3)-$F3286)))</f>
        <v>#VALUE!</v>
      </c>
      <c r="L3286" s="21" t="e">
        <f>IF(OR($B3286="",L$3&lt;$D3286+Настройки!$B$7),0,MAX(0,$E3286-MAX(0,SUMIFS(Тех_Движение!$G$2:$G$5111,Тех_Движение!$D$2:$D$5111,$C3286,Тех_Движение!$B$2:$B$5111,"&lt;="&amp;L$3)-$F3286)))</f>
        <v>#VALUE!</v>
      </c>
      <c r="M3286" s="21" t="e">
        <f>IF(OR($B3286="",M$3&lt;$D3286+Настройки!$B$7),0,MAX(0,$E3286-MAX(0,SUMIFS(Тех_Движение!$G$2:$G$5111,Тех_Движение!$D$2:$D$5111,$C3286,Тех_Движение!$B$2:$B$5111,"&lt;="&amp;M$3)-$F3286)))</f>
        <v>#VALUE!</v>
      </c>
      <c r="N3286" s="21" t="e">
        <f>IF(OR($B3286="",N$3&lt;$D3286+Настройки!$B$7),0,MAX(0,$E3286-MAX(0,SUMIFS(Тех_Движение!$G$2:$G$5111,Тех_Движение!$D$2:$D$5111,$C3286,Тех_Движение!$B$2:$B$5111,"&lt;="&amp;N$3)-$F3286)))</f>
        <v>#VALUE!</v>
      </c>
      <c r="O3286" s="21" t="e">
        <f>IF(OR($B3286="",O$3&lt;$D3286+Настройки!$B$7),0,MAX(0,$E3286-MAX(0,SUMIFS(Тех_Движение!$G$2:$G$5111,Тех_Движение!$D$2:$D$5111,$C3286,Тех_Движение!$B$2:$B$5111,"&lt;="&amp;O$3)-$F3286)))</f>
        <v>#VALUE!</v>
      </c>
      <c r="P3286" s="21" t="e">
        <f>IF(OR($B3286="",P$3&lt;$D3286+Настройки!$B$7),0,MAX(0,$E3286-MAX(0,SUMIFS(Тех_Движение!$G$2:$G$5111,Тех_Движение!$D$2:$D$5111,$C3286,Тех_Движение!$B$2:$B$5111,"&lt;="&amp;P$3)-$F3286)))</f>
        <v>#VALUE!</v>
      </c>
      <c r="Q3286" s="21" t="e">
        <f>IF(OR($B3286="",Q$3&lt;$D3286+Настройки!$B$7),0,MAX(0,$E3286-MAX(0,SUMIFS(Тех_Движение!$G$2:$G$5111,Тех_Движение!$D$2:$D$5111,$C3286,Тех_Движение!$B$2:$B$5111,"&lt;="&amp;Q$3)-$F3286)))</f>
        <v>#VALUE!</v>
      </c>
      <c r="R3286" s="21" t="str">
        <f t="shared" si="154"/>
        <v/>
      </c>
      <c r="S3286" s="23" t="str">
        <f>IF($B3286="","",VLOOKUP($C3286,Настройки!$A$11:$L$17,9,FALSE))</f>
        <v/>
      </c>
      <c r="T3286" s="23" t="str">
        <f t="shared" si="155"/>
        <v/>
      </c>
    </row>
    <row r="3287" spans="1:20" x14ac:dyDescent="0.3">
      <c r="A3287" s="20">
        <f>Тех_Движение!$A$3284</f>
        <v>3283</v>
      </c>
      <c r="B3287" s="20" t="str">
        <f>IF(Тех_Движение!$F$3284&gt;0,Тех_Движение!$I$3284,"")</f>
        <v/>
      </c>
      <c r="C3287" s="20" t="str">
        <f>IF($B3287="","",Тех_Движение!$D$3284)</f>
        <v/>
      </c>
      <c r="D3287" s="9" t="str">
        <f>IF($B3287="","",Тех_Движение!$B$3284)</f>
        <v/>
      </c>
      <c r="E3287" s="21" t="str">
        <f>IF($B3287="","",Тех_Движение!$F$3284)</f>
        <v/>
      </c>
      <c r="F3287" s="21" t="str">
        <f>IF($B3287="","",SUMIFS($E$5:$E3286,$C$5:$C3286,$C3287))</f>
        <v/>
      </c>
      <c r="G3287" s="21" t="str">
        <f>IF($B3287="","",MAX(0,$E3287-MAX(0,SUMIFS(Тех_Движение!$G$2:$G$5111,Тех_Движение!$D$2:$D$5111,$C3287,Тех_Движение!$B$2:$B$5111,"&lt;="&amp;Настройки!$B$5-1)-$F3287)))</f>
        <v/>
      </c>
      <c r="H3287" s="21" t="str">
        <f>IF($B3287="","",IF(AND($D3287&gt;=Настройки!$B$5,$D3287&lt;=Настройки!$B$6),$E3287,0))</f>
        <v/>
      </c>
      <c r="I3287" s="21" t="str">
        <f t="shared" si="153"/>
        <v/>
      </c>
      <c r="J3287" s="21" t="str">
        <f>IF($B3287="","",MAX(0,$E3287-MAX(0,SUMIFS(Тех_Движение!$G$2:$G$5111,Тех_Движение!$D$2:$D$5111,$C3287,Тех_Движение!$B$2:$B$5111,"&lt;="&amp;Настройки!$B$6)-$F3287)))</f>
        <v/>
      </c>
      <c r="K3287" s="21" t="e">
        <f>IF(OR($B3287="",K$3&lt;$D3287+Настройки!$B$7),0,MAX(0,$E3287-MAX(0,SUMIFS(Тех_Движение!$G$2:$G$5111,Тех_Движение!$D$2:$D$5111,$C3287,Тех_Движение!$B$2:$B$5111,"&lt;="&amp;K$3)-$F3287)))</f>
        <v>#VALUE!</v>
      </c>
      <c r="L3287" s="21" t="e">
        <f>IF(OR($B3287="",L$3&lt;$D3287+Настройки!$B$7),0,MAX(0,$E3287-MAX(0,SUMIFS(Тех_Движение!$G$2:$G$5111,Тех_Движение!$D$2:$D$5111,$C3287,Тех_Движение!$B$2:$B$5111,"&lt;="&amp;L$3)-$F3287)))</f>
        <v>#VALUE!</v>
      </c>
      <c r="M3287" s="21" t="e">
        <f>IF(OR($B3287="",M$3&lt;$D3287+Настройки!$B$7),0,MAX(0,$E3287-MAX(0,SUMIFS(Тех_Движение!$G$2:$G$5111,Тех_Движение!$D$2:$D$5111,$C3287,Тех_Движение!$B$2:$B$5111,"&lt;="&amp;M$3)-$F3287)))</f>
        <v>#VALUE!</v>
      </c>
      <c r="N3287" s="21" t="e">
        <f>IF(OR($B3287="",N$3&lt;$D3287+Настройки!$B$7),0,MAX(0,$E3287-MAX(0,SUMIFS(Тех_Движение!$G$2:$G$5111,Тех_Движение!$D$2:$D$5111,$C3287,Тех_Движение!$B$2:$B$5111,"&lt;="&amp;N$3)-$F3287)))</f>
        <v>#VALUE!</v>
      </c>
      <c r="O3287" s="21" t="e">
        <f>IF(OR($B3287="",O$3&lt;$D3287+Настройки!$B$7),0,MAX(0,$E3287-MAX(0,SUMIFS(Тех_Движение!$G$2:$G$5111,Тех_Движение!$D$2:$D$5111,$C3287,Тех_Движение!$B$2:$B$5111,"&lt;="&amp;O$3)-$F3287)))</f>
        <v>#VALUE!</v>
      </c>
      <c r="P3287" s="21" t="e">
        <f>IF(OR($B3287="",P$3&lt;$D3287+Настройки!$B$7),0,MAX(0,$E3287-MAX(0,SUMIFS(Тех_Движение!$G$2:$G$5111,Тех_Движение!$D$2:$D$5111,$C3287,Тех_Движение!$B$2:$B$5111,"&lt;="&amp;P$3)-$F3287)))</f>
        <v>#VALUE!</v>
      </c>
      <c r="Q3287" s="21" t="e">
        <f>IF(OR($B3287="",Q$3&lt;$D3287+Настройки!$B$7),0,MAX(0,$E3287-MAX(0,SUMIFS(Тех_Движение!$G$2:$G$5111,Тех_Движение!$D$2:$D$5111,$C3287,Тех_Движение!$B$2:$B$5111,"&lt;="&amp;Q$3)-$F3287)))</f>
        <v>#VALUE!</v>
      </c>
      <c r="R3287" s="21" t="str">
        <f t="shared" si="154"/>
        <v/>
      </c>
      <c r="S3287" s="23" t="str">
        <f>IF($B3287="","",VLOOKUP($C3287,Настройки!$A$11:$L$17,9,FALSE))</f>
        <v/>
      </c>
      <c r="T3287" s="23" t="str">
        <f t="shared" si="155"/>
        <v/>
      </c>
    </row>
    <row r="3288" spans="1:20" x14ac:dyDescent="0.3">
      <c r="A3288" s="20">
        <f>Тех_Движение!$A$3285</f>
        <v>3284</v>
      </c>
      <c r="B3288" s="20" t="str">
        <f>IF(Тех_Движение!$F$3285&gt;0,Тех_Движение!$I$3285,"")</f>
        <v/>
      </c>
      <c r="C3288" s="20" t="str">
        <f>IF($B3288="","",Тех_Движение!$D$3285)</f>
        <v/>
      </c>
      <c r="D3288" s="9" t="str">
        <f>IF($B3288="","",Тех_Движение!$B$3285)</f>
        <v/>
      </c>
      <c r="E3288" s="21" t="str">
        <f>IF($B3288="","",Тех_Движение!$F$3285)</f>
        <v/>
      </c>
      <c r="F3288" s="21" t="str">
        <f>IF($B3288="","",SUMIFS($E$5:$E3287,$C$5:$C3287,$C3288))</f>
        <v/>
      </c>
      <c r="G3288" s="21" t="str">
        <f>IF($B3288="","",MAX(0,$E3288-MAX(0,SUMIFS(Тех_Движение!$G$2:$G$5111,Тех_Движение!$D$2:$D$5111,$C3288,Тех_Движение!$B$2:$B$5111,"&lt;="&amp;Настройки!$B$5-1)-$F3288)))</f>
        <v/>
      </c>
      <c r="H3288" s="21" t="str">
        <f>IF($B3288="","",IF(AND($D3288&gt;=Настройки!$B$5,$D3288&lt;=Настройки!$B$6),$E3288,0))</f>
        <v/>
      </c>
      <c r="I3288" s="21" t="str">
        <f t="shared" si="153"/>
        <v/>
      </c>
      <c r="J3288" s="21" t="str">
        <f>IF($B3288="","",MAX(0,$E3288-MAX(0,SUMIFS(Тех_Движение!$G$2:$G$5111,Тех_Движение!$D$2:$D$5111,$C3288,Тех_Движение!$B$2:$B$5111,"&lt;="&amp;Настройки!$B$6)-$F3288)))</f>
        <v/>
      </c>
      <c r="K3288" s="21" t="e">
        <f>IF(OR($B3288="",K$3&lt;$D3288+Настройки!$B$7),0,MAX(0,$E3288-MAX(0,SUMIFS(Тех_Движение!$G$2:$G$5111,Тех_Движение!$D$2:$D$5111,$C3288,Тех_Движение!$B$2:$B$5111,"&lt;="&amp;K$3)-$F3288)))</f>
        <v>#VALUE!</v>
      </c>
      <c r="L3288" s="21" t="e">
        <f>IF(OR($B3288="",L$3&lt;$D3288+Настройки!$B$7),0,MAX(0,$E3288-MAX(0,SUMIFS(Тех_Движение!$G$2:$G$5111,Тех_Движение!$D$2:$D$5111,$C3288,Тех_Движение!$B$2:$B$5111,"&lt;="&amp;L$3)-$F3288)))</f>
        <v>#VALUE!</v>
      </c>
      <c r="M3288" s="21" t="e">
        <f>IF(OR($B3288="",M$3&lt;$D3288+Настройки!$B$7),0,MAX(0,$E3288-MAX(0,SUMIFS(Тех_Движение!$G$2:$G$5111,Тех_Движение!$D$2:$D$5111,$C3288,Тех_Движение!$B$2:$B$5111,"&lt;="&amp;M$3)-$F3288)))</f>
        <v>#VALUE!</v>
      </c>
      <c r="N3288" s="21" t="e">
        <f>IF(OR($B3288="",N$3&lt;$D3288+Настройки!$B$7),0,MAX(0,$E3288-MAX(0,SUMIFS(Тех_Движение!$G$2:$G$5111,Тех_Движение!$D$2:$D$5111,$C3288,Тех_Движение!$B$2:$B$5111,"&lt;="&amp;N$3)-$F3288)))</f>
        <v>#VALUE!</v>
      </c>
      <c r="O3288" s="21" t="e">
        <f>IF(OR($B3288="",O$3&lt;$D3288+Настройки!$B$7),0,MAX(0,$E3288-MAX(0,SUMIFS(Тех_Движение!$G$2:$G$5111,Тех_Движение!$D$2:$D$5111,$C3288,Тех_Движение!$B$2:$B$5111,"&lt;="&amp;O$3)-$F3288)))</f>
        <v>#VALUE!</v>
      </c>
      <c r="P3288" s="21" t="e">
        <f>IF(OR($B3288="",P$3&lt;$D3288+Настройки!$B$7),0,MAX(0,$E3288-MAX(0,SUMIFS(Тех_Движение!$G$2:$G$5111,Тех_Движение!$D$2:$D$5111,$C3288,Тех_Движение!$B$2:$B$5111,"&lt;="&amp;P$3)-$F3288)))</f>
        <v>#VALUE!</v>
      </c>
      <c r="Q3288" s="21" t="e">
        <f>IF(OR($B3288="",Q$3&lt;$D3288+Настройки!$B$7),0,MAX(0,$E3288-MAX(0,SUMIFS(Тех_Движение!$G$2:$G$5111,Тех_Движение!$D$2:$D$5111,$C3288,Тех_Движение!$B$2:$B$5111,"&lt;="&amp;Q$3)-$F3288)))</f>
        <v>#VALUE!</v>
      </c>
      <c r="R3288" s="21" t="str">
        <f t="shared" si="154"/>
        <v/>
      </c>
      <c r="S3288" s="23" t="str">
        <f>IF($B3288="","",VLOOKUP($C3288,Настройки!$A$11:$L$17,9,FALSE))</f>
        <v/>
      </c>
      <c r="T3288" s="23" t="str">
        <f t="shared" si="155"/>
        <v/>
      </c>
    </row>
    <row r="3289" spans="1:20" x14ac:dyDescent="0.3">
      <c r="A3289" s="20">
        <f>Тех_Движение!$A$3286</f>
        <v>3285</v>
      </c>
      <c r="B3289" s="20" t="str">
        <f>IF(Тех_Движение!$F$3286&gt;0,Тех_Движение!$I$3286,"")</f>
        <v/>
      </c>
      <c r="C3289" s="20" t="str">
        <f>IF($B3289="","",Тех_Движение!$D$3286)</f>
        <v/>
      </c>
      <c r="D3289" s="9" t="str">
        <f>IF($B3289="","",Тех_Движение!$B$3286)</f>
        <v/>
      </c>
      <c r="E3289" s="21" t="str">
        <f>IF($B3289="","",Тех_Движение!$F$3286)</f>
        <v/>
      </c>
      <c r="F3289" s="21" t="str">
        <f>IF($B3289="","",SUMIFS($E$5:$E3288,$C$5:$C3288,$C3289))</f>
        <v/>
      </c>
      <c r="G3289" s="21" t="str">
        <f>IF($B3289="","",MAX(0,$E3289-MAX(0,SUMIFS(Тех_Движение!$G$2:$G$5111,Тех_Движение!$D$2:$D$5111,$C3289,Тех_Движение!$B$2:$B$5111,"&lt;="&amp;Настройки!$B$5-1)-$F3289)))</f>
        <v/>
      </c>
      <c r="H3289" s="21" t="str">
        <f>IF($B3289="","",IF(AND($D3289&gt;=Настройки!$B$5,$D3289&lt;=Настройки!$B$6),$E3289,0))</f>
        <v/>
      </c>
      <c r="I3289" s="21" t="str">
        <f t="shared" si="153"/>
        <v/>
      </c>
      <c r="J3289" s="21" t="str">
        <f>IF($B3289="","",MAX(0,$E3289-MAX(0,SUMIFS(Тех_Движение!$G$2:$G$5111,Тех_Движение!$D$2:$D$5111,$C3289,Тех_Движение!$B$2:$B$5111,"&lt;="&amp;Настройки!$B$6)-$F3289)))</f>
        <v/>
      </c>
      <c r="K3289" s="21" t="e">
        <f>IF(OR($B3289="",K$3&lt;$D3289+Настройки!$B$7),0,MAX(0,$E3289-MAX(0,SUMIFS(Тех_Движение!$G$2:$G$5111,Тех_Движение!$D$2:$D$5111,$C3289,Тех_Движение!$B$2:$B$5111,"&lt;="&amp;K$3)-$F3289)))</f>
        <v>#VALUE!</v>
      </c>
      <c r="L3289" s="21" t="e">
        <f>IF(OR($B3289="",L$3&lt;$D3289+Настройки!$B$7),0,MAX(0,$E3289-MAX(0,SUMIFS(Тех_Движение!$G$2:$G$5111,Тех_Движение!$D$2:$D$5111,$C3289,Тех_Движение!$B$2:$B$5111,"&lt;="&amp;L$3)-$F3289)))</f>
        <v>#VALUE!</v>
      </c>
      <c r="M3289" s="21" t="e">
        <f>IF(OR($B3289="",M$3&lt;$D3289+Настройки!$B$7),0,MAX(0,$E3289-MAX(0,SUMIFS(Тех_Движение!$G$2:$G$5111,Тех_Движение!$D$2:$D$5111,$C3289,Тех_Движение!$B$2:$B$5111,"&lt;="&amp;M$3)-$F3289)))</f>
        <v>#VALUE!</v>
      </c>
      <c r="N3289" s="21" t="e">
        <f>IF(OR($B3289="",N$3&lt;$D3289+Настройки!$B$7),0,MAX(0,$E3289-MAX(0,SUMIFS(Тех_Движение!$G$2:$G$5111,Тех_Движение!$D$2:$D$5111,$C3289,Тех_Движение!$B$2:$B$5111,"&lt;="&amp;N$3)-$F3289)))</f>
        <v>#VALUE!</v>
      </c>
      <c r="O3289" s="21" t="e">
        <f>IF(OR($B3289="",O$3&lt;$D3289+Настройки!$B$7),0,MAX(0,$E3289-MAX(0,SUMIFS(Тех_Движение!$G$2:$G$5111,Тех_Движение!$D$2:$D$5111,$C3289,Тех_Движение!$B$2:$B$5111,"&lt;="&amp;O$3)-$F3289)))</f>
        <v>#VALUE!</v>
      </c>
      <c r="P3289" s="21" t="e">
        <f>IF(OR($B3289="",P$3&lt;$D3289+Настройки!$B$7),0,MAX(0,$E3289-MAX(0,SUMIFS(Тех_Движение!$G$2:$G$5111,Тех_Движение!$D$2:$D$5111,$C3289,Тех_Движение!$B$2:$B$5111,"&lt;="&amp;P$3)-$F3289)))</f>
        <v>#VALUE!</v>
      </c>
      <c r="Q3289" s="21" t="e">
        <f>IF(OR($B3289="",Q$3&lt;$D3289+Настройки!$B$7),0,MAX(0,$E3289-MAX(0,SUMIFS(Тех_Движение!$G$2:$G$5111,Тех_Движение!$D$2:$D$5111,$C3289,Тех_Движение!$B$2:$B$5111,"&lt;="&amp;Q$3)-$F3289)))</f>
        <v>#VALUE!</v>
      </c>
      <c r="R3289" s="21" t="str">
        <f t="shared" si="154"/>
        <v/>
      </c>
      <c r="S3289" s="23" t="str">
        <f>IF($B3289="","",VLOOKUP($C3289,Настройки!$A$11:$L$17,9,FALSE))</f>
        <v/>
      </c>
      <c r="T3289" s="23" t="str">
        <f t="shared" si="155"/>
        <v/>
      </c>
    </row>
    <row r="3290" spans="1:20" x14ac:dyDescent="0.3">
      <c r="A3290" s="20">
        <f>Тех_Движение!$A$3287</f>
        <v>3286</v>
      </c>
      <c r="B3290" s="20" t="str">
        <f>IF(Тех_Движение!$F$3287&gt;0,Тех_Движение!$I$3287,"")</f>
        <v/>
      </c>
      <c r="C3290" s="20" t="str">
        <f>IF($B3290="","",Тех_Движение!$D$3287)</f>
        <v/>
      </c>
      <c r="D3290" s="9" t="str">
        <f>IF($B3290="","",Тех_Движение!$B$3287)</f>
        <v/>
      </c>
      <c r="E3290" s="21" t="str">
        <f>IF($B3290="","",Тех_Движение!$F$3287)</f>
        <v/>
      </c>
      <c r="F3290" s="21" t="str">
        <f>IF($B3290="","",SUMIFS($E$5:$E3289,$C$5:$C3289,$C3290))</f>
        <v/>
      </c>
      <c r="G3290" s="21" t="str">
        <f>IF($B3290="","",MAX(0,$E3290-MAX(0,SUMIFS(Тех_Движение!$G$2:$G$5111,Тех_Движение!$D$2:$D$5111,$C3290,Тех_Движение!$B$2:$B$5111,"&lt;="&amp;Настройки!$B$5-1)-$F3290)))</f>
        <v/>
      </c>
      <c r="H3290" s="21" t="str">
        <f>IF($B3290="","",IF(AND($D3290&gt;=Настройки!$B$5,$D3290&lt;=Настройки!$B$6),$E3290,0))</f>
        <v/>
      </c>
      <c r="I3290" s="21" t="str">
        <f t="shared" si="153"/>
        <v/>
      </c>
      <c r="J3290" s="21" t="str">
        <f>IF($B3290="","",MAX(0,$E3290-MAX(0,SUMIFS(Тех_Движение!$G$2:$G$5111,Тех_Движение!$D$2:$D$5111,$C3290,Тех_Движение!$B$2:$B$5111,"&lt;="&amp;Настройки!$B$6)-$F3290)))</f>
        <v/>
      </c>
      <c r="K3290" s="21" t="e">
        <f>IF(OR($B3290="",K$3&lt;$D3290+Настройки!$B$7),0,MAX(0,$E3290-MAX(0,SUMIFS(Тех_Движение!$G$2:$G$5111,Тех_Движение!$D$2:$D$5111,$C3290,Тех_Движение!$B$2:$B$5111,"&lt;="&amp;K$3)-$F3290)))</f>
        <v>#VALUE!</v>
      </c>
      <c r="L3290" s="21" t="e">
        <f>IF(OR($B3290="",L$3&lt;$D3290+Настройки!$B$7),0,MAX(0,$E3290-MAX(0,SUMIFS(Тех_Движение!$G$2:$G$5111,Тех_Движение!$D$2:$D$5111,$C3290,Тех_Движение!$B$2:$B$5111,"&lt;="&amp;L$3)-$F3290)))</f>
        <v>#VALUE!</v>
      </c>
      <c r="M3290" s="21" t="e">
        <f>IF(OR($B3290="",M$3&lt;$D3290+Настройки!$B$7),0,MAX(0,$E3290-MAX(0,SUMIFS(Тех_Движение!$G$2:$G$5111,Тех_Движение!$D$2:$D$5111,$C3290,Тех_Движение!$B$2:$B$5111,"&lt;="&amp;M$3)-$F3290)))</f>
        <v>#VALUE!</v>
      </c>
      <c r="N3290" s="21" t="e">
        <f>IF(OR($B3290="",N$3&lt;$D3290+Настройки!$B$7),0,MAX(0,$E3290-MAX(0,SUMIFS(Тех_Движение!$G$2:$G$5111,Тех_Движение!$D$2:$D$5111,$C3290,Тех_Движение!$B$2:$B$5111,"&lt;="&amp;N$3)-$F3290)))</f>
        <v>#VALUE!</v>
      </c>
      <c r="O3290" s="21" t="e">
        <f>IF(OR($B3290="",O$3&lt;$D3290+Настройки!$B$7),0,MAX(0,$E3290-MAX(0,SUMIFS(Тех_Движение!$G$2:$G$5111,Тех_Движение!$D$2:$D$5111,$C3290,Тех_Движение!$B$2:$B$5111,"&lt;="&amp;O$3)-$F3290)))</f>
        <v>#VALUE!</v>
      </c>
      <c r="P3290" s="21" t="e">
        <f>IF(OR($B3290="",P$3&lt;$D3290+Настройки!$B$7),0,MAX(0,$E3290-MAX(0,SUMIFS(Тех_Движение!$G$2:$G$5111,Тех_Движение!$D$2:$D$5111,$C3290,Тех_Движение!$B$2:$B$5111,"&lt;="&amp;P$3)-$F3290)))</f>
        <v>#VALUE!</v>
      </c>
      <c r="Q3290" s="21" t="e">
        <f>IF(OR($B3290="",Q$3&lt;$D3290+Настройки!$B$7),0,MAX(0,$E3290-MAX(0,SUMIFS(Тех_Движение!$G$2:$G$5111,Тех_Движение!$D$2:$D$5111,$C3290,Тех_Движение!$B$2:$B$5111,"&lt;="&amp;Q$3)-$F3290)))</f>
        <v>#VALUE!</v>
      </c>
      <c r="R3290" s="21" t="str">
        <f t="shared" si="154"/>
        <v/>
      </c>
      <c r="S3290" s="23" t="str">
        <f>IF($B3290="","",VLOOKUP($C3290,Настройки!$A$11:$L$17,9,FALSE))</f>
        <v/>
      </c>
      <c r="T3290" s="23" t="str">
        <f t="shared" si="155"/>
        <v/>
      </c>
    </row>
    <row r="3291" spans="1:20" x14ac:dyDescent="0.3">
      <c r="A3291" s="20">
        <f>Тех_Движение!$A$3288</f>
        <v>3287</v>
      </c>
      <c r="B3291" s="20" t="str">
        <f>IF(Тех_Движение!$F$3288&gt;0,Тех_Движение!$I$3288,"")</f>
        <v/>
      </c>
      <c r="C3291" s="20" t="str">
        <f>IF($B3291="","",Тех_Движение!$D$3288)</f>
        <v/>
      </c>
      <c r="D3291" s="9" t="str">
        <f>IF($B3291="","",Тех_Движение!$B$3288)</f>
        <v/>
      </c>
      <c r="E3291" s="21" t="str">
        <f>IF($B3291="","",Тех_Движение!$F$3288)</f>
        <v/>
      </c>
      <c r="F3291" s="21" t="str">
        <f>IF($B3291="","",SUMIFS($E$5:$E3290,$C$5:$C3290,$C3291))</f>
        <v/>
      </c>
      <c r="G3291" s="21" t="str">
        <f>IF($B3291="","",MAX(0,$E3291-MAX(0,SUMIFS(Тех_Движение!$G$2:$G$5111,Тех_Движение!$D$2:$D$5111,$C3291,Тех_Движение!$B$2:$B$5111,"&lt;="&amp;Настройки!$B$5-1)-$F3291)))</f>
        <v/>
      </c>
      <c r="H3291" s="21" t="str">
        <f>IF($B3291="","",IF(AND($D3291&gt;=Настройки!$B$5,$D3291&lt;=Настройки!$B$6),$E3291,0))</f>
        <v/>
      </c>
      <c r="I3291" s="21" t="str">
        <f t="shared" si="153"/>
        <v/>
      </c>
      <c r="J3291" s="21" t="str">
        <f>IF($B3291="","",MAX(0,$E3291-MAX(0,SUMIFS(Тех_Движение!$G$2:$G$5111,Тех_Движение!$D$2:$D$5111,$C3291,Тех_Движение!$B$2:$B$5111,"&lt;="&amp;Настройки!$B$6)-$F3291)))</f>
        <v/>
      </c>
      <c r="K3291" s="21" t="e">
        <f>IF(OR($B3291="",K$3&lt;$D3291+Настройки!$B$7),0,MAX(0,$E3291-MAX(0,SUMIFS(Тех_Движение!$G$2:$G$5111,Тех_Движение!$D$2:$D$5111,$C3291,Тех_Движение!$B$2:$B$5111,"&lt;="&amp;K$3)-$F3291)))</f>
        <v>#VALUE!</v>
      </c>
      <c r="L3291" s="21" t="e">
        <f>IF(OR($B3291="",L$3&lt;$D3291+Настройки!$B$7),0,MAX(0,$E3291-MAX(0,SUMIFS(Тех_Движение!$G$2:$G$5111,Тех_Движение!$D$2:$D$5111,$C3291,Тех_Движение!$B$2:$B$5111,"&lt;="&amp;L$3)-$F3291)))</f>
        <v>#VALUE!</v>
      </c>
      <c r="M3291" s="21" t="e">
        <f>IF(OR($B3291="",M$3&lt;$D3291+Настройки!$B$7),0,MAX(0,$E3291-MAX(0,SUMIFS(Тех_Движение!$G$2:$G$5111,Тех_Движение!$D$2:$D$5111,$C3291,Тех_Движение!$B$2:$B$5111,"&lt;="&amp;M$3)-$F3291)))</f>
        <v>#VALUE!</v>
      </c>
      <c r="N3291" s="21" t="e">
        <f>IF(OR($B3291="",N$3&lt;$D3291+Настройки!$B$7),0,MAX(0,$E3291-MAX(0,SUMIFS(Тех_Движение!$G$2:$G$5111,Тех_Движение!$D$2:$D$5111,$C3291,Тех_Движение!$B$2:$B$5111,"&lt;="&amp;N$3)-$F3291)))</f>
        <v>#VALUE!</v>
      </c>
      <c r="O3291" s="21" t="e">
        <f>IF(OR($B3291="",O$3&lt;$D3291+Настройки!$B$7),0,MAX(0,$E3291-MAX(0,SUMIFS(Тех_Движение!$G$2:$G$5111,Тех_Движение!$D$2:$D$5111,$C3291,Тех_Движение!$B$2:$B$5111,"&lt;="&amp;O$3)-$F3291)))</f>
        <v>#VALUE!</v>
      </c>
      <c r="P3291" s="21" t="e">
        <f>IF(OR($B3291="",P$3&lt;$D3291+Настройки!$B$7),0,MAX(0,$E3291-MAX(0,SUMIFS(Тех_Движение!$G$2:$G$5111,Тех_Движение!$D$2:$D$5111,$C3291,Тех_Движение!$B$2:$B$5111,"&lt;="&amp;P$3)-$F3291)))</f>
        <v>#VALUE!</v>
      </c>
      <c r="Q3291" s="21" t="e">
        <f>IF(OR($B3291="",Q$3&lt;$D3291+Настройки!$B$7),0,MAX(0,$E3291-MAX(0,SUMIFS(Тех_Движение!$G$2:$G$5111,Тех_Движение!$D$2:$D$5111,$C3291,Тех_Движение!$B$2:$B$5111,"&lt;="&amp;Q$3)-$F3291)))</f>
        <v>#VALUE!</v>
      </c>
      <c r="R3291" s="21" t="str">
        <f t="shared" si="154"/>
        <v/>
      </c>
      <c r="S3291" s="23" t="str">
        <f>IF($B3291="","",VLOOKUP($C3291,Настройки!$A$11:$L$17,9,FALSE))</f>
        <v/>
      </c>
      <c r="T3291" s="23" t="str">
        <f t="shared" si="155"/>
        <v/>
      </c>
    </row>
    <row r="3292" spans="1:20" x14ac:dyDescent="0.3">
      <c r="A3292" s="20">
        <f>Тех_Движение!$A$3289</f>
        <v>3288</v>
      </c>
      <c r="B3292" s="20" t="str">
        <f>IF(Тех_Движение!$F$3289&gt;0,Тех_Движение!$I$3289,"")</f>
        <v/>
      </c>
      <c r="C3292" s="20" t="str">
        <f>IF($B3292="","",Тех_Движение!$D$3289)</f>
        <v/>
      </c>
      <c r="D3292" s="9" t="str">
        <f>IF($B3292="","",Тех_Движение!$B$3289)</f>
        <v/>
      </c>
      <c r="E3292" s="21" t="str">
        <f>IF($B3292="","",Тех_Движение!$F$3289)</f>
        <v/>
      </c>
      <c r="F3292" s="21" t="str">
        <f>IF($B3292="","",SUMIFS($E$5:$E3291,$C$5:$C3291,$C3292))</f>
        <v/>
      </c>
      <c r="G3292" s="21" t="str">
        <f>IF($B3292="","",MAX(0,$E3292-MAX(0,SUMIFS(Тех_Движение!$G$2:$G$5111,Тех_Движение!$D$2:$D$5111,$C3292,Тех_Движение!$B$2:$B$5111,"&lt;="&amp;Настройки!$B$5-1)-$F3292)))</f>
        <v/>
      </c>
      <c r="H3292" s="21" t="str">
        <f>IF($B3292="","",IF(AND($D3292&gt;=Настройки!$B$5,$D3292&lt;=Настройки!$B$6),$E3292,0))</f>
        <v/>
      </c>
      <c r="I3292" s="21" t="str">
        <f t="shared" si="153"/>
        <v/>
      </c>
      <c r="J3292" s="21" t="str">
        <f>IF($B3292="","",MAX(0,$E3292-MAX(0,SUMIFS(Тех_Движение!$G$2:$G$5111,Тех_Движение!$D$2:$D$5111,$C3292,Тех_Движение!$B$2:$B$5111,"&lt;="&amp;Настройки!$B$6)-$F3292)))</f>
        <v/>
      </c>
      <c r="K3292" s="21" t="e">
        <f>IF(OR($B3292="",K$3&lt;$D3292+Настройки!$B$7),0,MAX(0,$E3292-MAX(0,SUMIFS(Тех_Движение!$G$2:$G$5111,Тех_Движение!$D$2:$D$5111,$C3292,Тех_Движение!$B$2:$B$5111,"&lt;="&amp;K$3)-$F3292)))</f>
        <v>#VALUE!</v>
      </c>
      <c r="L3292" s="21" t="e">
        <f>IF(OR($B3292="",L$3&lt;$D3292+Настройки!$B$7),0,MAX(0,$E3292-MAX(0,SUMIFS(Тех_Движение!$G$2:$G$5111,Тех_Движение!$D$2:$D$5111,$C3292,Тех_Движение!$B$2:$B$5111,"&lt;="&amp;L$3)-$F3292)))</f>
        <v>#VALUE!</v>
      </c>
      <c r="M3292" s="21" t="e">
        <f>IF(OR($B3292="",M$3&lt;$D3292+Настройки!$B$7),0,MAX(0,$E3292-MAX(0,SUMIFS(Тех_Движение!$G$2:$G$5111,Тех_Движение!$D$2:$D$5111,$C3292,Тех_Движение!$B$2:$B$5111,"&lt;="&amp;M$3)-$F3292)))</f>
        <v>#VALUE!</v>
      </c>
      <c r="N3292" s="21" t="e">
        <f>IF(OR($B3292="",N$3&lt;$D3292+Настройки!$B$7),0,MAX(0,$E3292-MAX(0,SUMIFS(Тех_Движение!$G$2:$G$5111,Тех_Движение!$D$2:$D$5111,$C3292,Тех_Движение!$B$2:$B$5111,"&lt;="&amp;N$3)-$F3292)))</f>
        <v>#VALUE!</v>
      </c>
      <c r="O3292" s="21" t="e">
        <f>IF(OR($B3292="",O$3&lt;$D3292+Настройки!$B$7),0,MAX(0,$E3292-MAX(0,SUMIFS(Тех_Движение!$G$2:$G$5111,Тех_Движение!$D$2:$D$5111,$C3292,Тех_Движение!$B$2:$B$5111,"&lt;="&amp;O$3)-$F3292)))</f>
        <v>#VALUE!</v>
      </c>
      <c r="P3292" s="21" t="e">
        <f>IF(OR($B3292="",P$3&lt;$D3292+Настройки!$B$7),0,MAX(0,$E3292-MAX(0,SUMIFS(Тех_Движение!$G$2:$G$5111,Тех_Движение!$D$2:$D$5111,$C3292,Тех_Движение!$B$2:$B$5111,"&lt;="&amp;P$3)-$F3292)))</f>
        <v>#VALUE!</v>
      </c>
      <c r="Q3292" s="21" t="e">
        <f>IF(OR($B3292="",Q$3&lt;$D3292+Настройки!$B$7),0,MAX(0,$E3292-MAX(0,SUMIFS(Тех_Движение!$G$2:$G$5111,Тех_Движение!$D$2:$D$5111,$C3292,Тех_Движение!$B$2:$B$5111,"&lt;="&amp;Q$3)-$F3292)))</f>
        <v>#VALUE!</v>
      </c>
      <c r="R3292" s="21" t="str">
        <f t="shared" si="154"/>
        <v/>
      </c>
      <c r="S3292" s="23" t="str">
        <f>IF($B3292="","",VLOOKUP($C3292,Настройки!$A$11:$L$17,9,FALSE))</f>
        <v/>
      </c>
      <c r="T3292" s="23" t="str">
        <f t="shared" si="155"/>
        <v/>
      </c>
    </row>
    <row r="3293" spans="1:20" x14ac:dyDescent="0.3">
      <c r="A3293" s="20">
        <f>Тех_Движение!$A$3290</f>
        <v>3289</v>
      </c>
      <c r="B3293" s="20" t="str">
        <f>IF(Тех_Движение!$F$3290&gt;0,Тех_Движение!$I$3290,"")</f>
        <v/>
      </c>
      <c r="C3293" s="20" t="str">
        <f>IF($B3293="","",Тех_Движение!$D$3290)</f>
        <v/>
      </c>
      <c r="D3293" s="9" t="str">
        <f>IF($B3293="","",Тех_Движение!$B$3290)</f>
        <v/>
      </c>
      <c r="E3293" s="21" t="str">
        <f>IF($B3293="","",Тех_Движение!$F$3290)</f>
        <v/>
      </c>
      <c r="F3293" s="21" t="str">
        <f>IF($B3293="","",SUMIFS($E$5:$E3292,$C$5:$C3292,$C3293))</f>
        <v/>
      </c>
      <c r="G3293" s="21" t="str">
        <f>IF($B3293="","",MAX(0,$E3293-MAX(0,SUMIFS(Тех_Движение!$G$2:$G$5111,Тех_Движение!$D$2:$D$5111,$C3293,Тех_Движение!$B$2:$B$5111,"&lt;="&amp;Настройки!$B$5-1)-$F3293)))</f>
        <v/>
      </c>
      <c r="H3293" s="21" t="str">
        <f>IF($B3293="","",IF(AND($D3293&gt;=Настройки!$B$5,$D3293&lt;=Настройки!$B$6),$E3293,0))</f>
        <v/>
      </c>
      <c r="I3293" s="21" t="str">
        <f t="shared" si="153"/>
        <v/>
      </c>
      <c r="J3293" s="21" t="str">
        <f>IF($B3293="","",MAX(0,$E3293-MAX(0,SUMIFS(Тех_Движение!$G$2:$G$5111,Тех_Движение!$D$2:$D$5111,$C3293,Тех_Движение!$B$2:$B$5111,"&lt;="&amp;Настройки!$B$6)-$F3293)))</f>
        <v/>
      </c>
      <c r="K3293" s="21" t="e">
        <f>IF(OR($B3293="",K$3&lt;$D3293+Настройки!$B$7),0,MAX(0,$E3293-MAX(0,SUMIFS(Тех_Движение!$G$2:$G$5111,Тех_Движение!$D$2:$D$5111,$C3293,Тех_Движение!$B$2:$B$5111,"&lt;="&amp;K$3)-$F3293)))</f>
        <v>#VALUE!</v>
      </c>
      <c r="L3293" s="21" t="e">
        <f>IF(OR($B3293="",L$3&lt;$D3293+Настройки!$B$7),0,MAX(0,$E3293-MAX(0,SUMIFS(Тех_Движение!$G$2:$G$5111,Тех_Движение!$D$2:$D$5111,$C3293,Тех_Движение!$B$2:$B$5111,"&lt;="&amp;L$3)-$F3293)))</f>
        <v>#VALUE!</v>
      </c>
      <c r="M3293" s="21" t="e">
        <f>IF(OR($B3293="",M$3&lt;$D3293+Настройки!$B$7),0,MAX(0,$E3293-MAX(0,SUMIFS(Тех_Движение!$G$2:$G$5111,Тех_Движение!$D$2:$D$5111,$C3293,Тех_Движение!$B$2:$B$5111,"&lt;="&amp;M$3)-$F3293)))</f>
        <v>#VALUE!</v>
      </c>
      <c r="N3293" s="21" t="e">
        <f>IF(OR($B3293="",N$3&lt;$D3293+Настройки!$B$7),0,MAX(0,$E3293-MAX(0,SUMIFS(Тех_Движение!$G$2:$G$5111,Тех_Движение!$D$2:$D$5111,$C3293,Тех_Движение!$B$2:$B$5111,"&lt;="&amp;N$3)-$F3293)))</f>
        <v>#VALUE!</v>
      </c>
      <c r="O3293" s="21" t="e">
        <f>IF(OR($B3293="",O$3&lt;$D3293+Настройки!$B$7),0,MAX(0,$E3293-MAX(0,SUMIFS(Тех_Движение!$G$2:$G$5111,Тех_Движение!$D$2:$D$5111,$C3293,Тех_Движение!$B$2:$B$5111,"&lt;="&amp;O$3)-$F3293)))</f>
        <v>#VALUE!</v>
      </c>
      <c r="P3293" s="21" t="e">
        <f>IF(OR($B3293="",P$3&lt;$D3293+Настройки!$B$7),0,MAX(0,$E3293-MAX(0,SUMIFS(Тех_Движение!$G$2:$G$5111,Тех_Движение!$D$2:$D$5111,$C3293,Тех_Движение!$B$2:$B$5111,"&lt;="&amp;P$3)-$F3293)))</f>
        <v>#VALUE!</v>
      </c>
      <c r="Q3293" s="21" t="e">
        <f>IF(OR($B3293="",Q$3&lt;$D3293+Настройки!$B$7),0,MAX(0,$E3293-MAX(0,SUMIFS(Тех_Движение!$G$2:$G$5111,Тех_Движение!$D$2:$D$5111,$C3293,Тех_Движение!$B$2:$B$5111,"&lt;="&amp;Q$3)-$F3293)))</f>
        <v>#VALUE!</v>
      </c>
      <c r="R3293" s="21" t="str">
        <f t="shared" si="154"/>
        <v/>
      </c>
      <c r="S3293" s="23" t="str">
        <f>IF($B3293="","",VLOOKUP($C3293,Настройки!$A$11:$L$17,9,FALSE))</f>
        <v/>
      </c>
      <c r="T3293" s="23" t="str">
        <f t="shared" si="155"/>
        <v/>
      </c>
    </row>
    <row r="3294" spans="1:20" x14ac:dyDescent="0.3">
      <c r="A3294" s="20">
        <f>Тех_Движение!$A$3291</f>
        <v>3290</v>
      </c>
      <c r="B3294" s="20" t="str">
        <f>IF(Тех_Движение!$F$3291&gt;0,Тех_Движение!$I$3291,"")</f>
        <v/>
      </c>
      <c r="C3294" s="20" t="str">
        <f>IF($B3294="","",Тех_Движение!$D$3291)</f>
        <v/>
      </c>
      <c r="D3294" s="9" t="str">
        <f>IF($B3294="","",Тех_Движение!$B$3291)</f>
        <v/>
      </c>
      <c r="E3294" s="21" t="str">
        <f>IF($B3294="","",Тех_Движение!$F$3291)</f>
        <v/>
      </c>
      <c r="F3294" s="21" t="str">
        <f>IF($B3294="","",SUMIFS($E$5:$E3293,$C$5:$C3293,$C3294))</f>
        <v/>
      </c>
      <c r="G3294" s="21" t="str">
        <f>IF($B3294="","",MAX(0,$E3294-MAX(0,SUMIFS(Тех_Движение!$G$2:$G$5111,Тех_Движение!$D$2:$D$5111,$C3294,Тех_Движение!$B$2:$B$5111,"&lt;="&amp;Настройки!$B$5-1)-$F3294)))</f>
        <v/>
      </c>
      <c r="H3294" s="21" t="str">
        <f>IF($B3294="","",IF(AND($D3294&gt;=Настройки!$B$5,$D3294&lt;=Настройки!$B$6),$E3294,0))</f>
        <v/>
      </c>
      <c r="I3294" s="21" t="str">
        <f t="shared" si="153"/>
        <v/>
      </c>
      <c r="J3294" s="21" t="str">
        <f>IF($B3294="","",MAX(0,$E3294-MAX(0,SUMIFS(Тех_Движение!$G$2:$G$5111,Тех_Движение!$D$2:$D$5111,$C3294,Тех_Движение!$B$2:$B$5111,"&lt;="&amp;Настройки!$B$6)-$F3294)))</f>
        <v/>
      </c>
      <c r="K3294" s="21" t="e">
        <f>IF(OR($B3294="",K$3&lt;$D3294+Настройки!$B$7),0,MAX(0,$E3294-MAX(0,SUMIFS(Тех_Движение!$G$2:$G$5111,Тех_Движение!$D$2:$D$5111,$C3294,Тех_Движение!$B$2:$B$5111,"&lt;="&amp;K$3)-$F3294)))</f>
        <v>#VALUE!</v>
      </c>
      <c r="L3294" s="21" t="e">
        <f>IF(OR($B3294="",L$3&lt;$D3294+Настройки!$B$7),0,MAX(0,$E3294-MAX(0,SUMIFS(Тех_Движение!$G$2:$G$5111,Тех_Движение!$D$2:$D$5111,$C3294,Тех_Движение!$B$2:$B$5111,"&lt;="&amp;L$3)-$F3294)))</f>
        <v>#VALUE!</v>
      </c>
      <c r="M3294" s="21" t="e">
        <f>IF(OR($B3294="",M$3&lt;$D3294+Настройки!$B$7),0,MAX(0,$E3294-MAX(0,SUMIFS(Тех_Движение!$G$2:$G$5111,Тех_Движение!$D$2:$D$5111,$C3294,Тех_Движение!$B$2:$B$5111,"&lt;="&amp;M$3)-$F3294)))</f>
        <v>#VALUE!</v>
      </c>
      <c r="N3294" s="21" t="e">
        <f>IF(OR($B3294="",N$3&lt;$D3294+Настройки!$B$7),0,MAX(0,$E3294-MAX(0,SUMIFS(Тех_Движение!$G$2:$G$5111,Тех_Движение!$D$2:$D$5111,$C3294,Тех_Движение!$B$2:$B$5111,"&lt;="&amp;N$3)-$F3294)))</f>
        <v>#VALUE!</v>
      </c>
      <c r="O3294" s="21" t="e">
        <f>IF(OR($B3294="",O$3&lt;$D3294+Настройки!$B$7),0,MAX(0,$E3294-MAX(0,SUMIFS(Тех_Движение!$G$2:$G$5111,Тех_Движение!$D$2:$D$5111,$C3294,Тех_Движение!$B$2:$B$5111,"&lt;="&amp;O$3)-$F3294)))</f>
        <v>#VALUE!</v>
      </c>
      <c r="P3294" s="21" t="e">
        <f>IF(OR($B3294="",P$3&lt;$D3294+Настройки!$B$7),0,MAX(0,$E3294-MAX(0,SUMIFS(Тех_Движение!$G$2:$G$5111,Тех_Движение!$D$2:$D$5111,$C3294,Тех_Движение!$B$2:$B$5111,"&lt;="&amp;P$3)-$F3294)))</f>
        <v>#VALUE!</v>
      </c>
      <c r="Q3294" s="21" t="e">
        <f>IF(OR($B3294="",Q$3&lt;$D3294+Настройки!$B$7),0,MAX(0,$E3294-MAX(0,SUMIFS(Тех_Движение!$G$2:$G$5111,Тех_Движение!$D$2:$D$5111,$C3294,Тех_Движение!$B$2:$B$5111,"&lt;="&amp;Q$3)-$F3294)))</f>
        <v>#VALUE!</v>
      </c>
      <c r="R3294" s="21" t="str">
        <f t="shared" si="154"/>
        <v/>
      </c>
      <c r="S3294" s="23" t="str">
        <f>IF($B3294="","",VLOOKUP($C3294,Настройки!$A$11:$L$17,9,FALSE))</f>
        <v/>
      </c>
      <c r="T3294" s="23" t="str">
        <f t="shared" si="155"/>
        <v/>
      </c>
    </row>
    <row r="3295" spans="1:20" x14ac:dyDescent="0.3">
      <c r="A3295" s="20">
        <f>Тех_Движение!$A$3292</f>
        <v>3291</v>
      </c>
      <c r="B3295" s="20" t="str">
        <f>IF(Тех_Движение!$F$3292&gt;0,Тех_Движение!$I$3292,"")</f>
        <v/>
      </c>
      <c r="C3295" s="20" t="str">
        <f>IF($B3295="","",Тех_Движение!$D$3292)</f>
        <v/>
      </c>
      <c r="D3295" s="9" t="str">
        <f>IF($B3295="","",Тех_Движение!$B$3292)</f>
        <v/>
      </c>
      <c r="E3295" s="21" t="str">
        <f>IF($B3295="","",Тех_Движение!$F$3292)</f>
        <v/>
      </c>
      <c r="F3295" s="21" t="str">
        <f>IF($B3295="","",SUMIFS($E$5:$E3294,$C$5:$C3294,$C3295))</f>
        <v/>
      </c>
      <c r="G3295" s="21" t="str">
        <f>IF($B3295="","",MAX(0,$E3295-MAX(0,SUMIFS(Тех_Движение!$G$2:$G$5111,Тех_Движение!$D$2:$D$5111,$C3295,Тех_Движение!$B$2:$B$5111,"&lt;="&amp;Настройки!$B$5-1)-$F3295)))</f>
        <v/>
      </c>
      <c r="H3295" s="21" t="str">
        <f>IF($B3295="","",IF(AND($D3295&gt;=Настройки!$B$5,$D3295&lt;=Настройки!$B$6),$E3295,0))</f>
        <v/>
      </c>
      <c r="I3295" s="21" t="str">
        <f t="shared" si="153"/>
        <v/>
      </c>
      <c r="J3295" s="21" t="str">
        <f>IF($B3295="","",MAX(0,$E3295-MAX(0,SUMIFS(Тех_Движение!$G$2:$G$5111,Тех_Движение!$D$2:$D$5111,$C3295,Тех_Движение!$B$2:$B$5111,"&lt;="&amp;Настройки!$B$6)-$F3295)))</f>
        <v/>
      </c>
      <c r="K3295" s="21" t="e">
        <f>IF(OR($B3295="",K$3&lt;$D3295+Настройки!$B$7),0,MAX(0,$E3295-MAX(0,SUMIFS(Тех_Движение!$G$2:$G$5111,Тех_Движение!$D$2:$D$5111,$C3295,Тех_Движение!$B$2:$B$5111,"&lt;="&amp;K$3)-$F3295)))</f>
        <v>#VALUE!</v>
      </c>
      <c r="L3295" s="21" t="e">
        <f>IF(OR($B3295="",L$3&lt;$D3295+Настройки!$B$7),0,MAX(0,$E3295-MAX(0,SUMIFS(Тех_Движение!$G$2:$G$5111,Тех_Движение!$D$2:$D$5111,$C3295,Тех_Движение!$B$2:$B$5111,"&lt;="&amp;L$3)-$F3295)))</f>
        <v>#VALUE!</v>
      </c>
      <c r="M3295" s="21" t="e">
        <f>IF(OR($B3295="",M$3&lt;$D3295+Настройки!$B$7),0,MAX(0,$E3295-MAX(0,SUMIFS(Тех_Движение!$G$2:$G$5111,Тех_Движение!$D$2:$D$5111,$C3295,Тех_Движение!$B$2:$B$5111,"&lt;="&amp;M$3)-$F3295)))</f>
        <v>#VALUE!</v>
      </c>
      <c r="N3295" s="21" t="e">
        <f>IF(OR($B3295="",N$3&lt;$D3295+Настройки!$B$7),0,MAX(0,$E3295-MAX(0,SUMIFS(Тех_Движение!$G$2:$G$5111,Тех_Движение!$D$2:$D$5111,$C3295,Тех_Движение!$B$2:$B$5111,"&lt;="&amp;N$3)-$F3295)))</f>
        <v>#VALUE!</v>
      </c>
      <c r="O3295" s="21" t="e">
        <f>IF(OR($B3295="",O$3&lt;$D3295+Настройки!$B$7),0,MAX(0,$E3295-MAX(0,SUMIFS(Тех_Движение!$G$2:$G$5111,Тех_Движение!$D$2:$D$5111,$C3295,Тех_Движение!$B$2:$B$5111,"&lt;="&amp;O$3)-$F3295)))</f>
        <v>#VALUE!</v>
      </c>
      <c r="P3295" s="21" t="e">
        <f>IF(OR($B3295="",P$3&lt;$D3295+Настройки!$B$7),0,MAX(0,$E3295-MAX(0,SUMIFS(Тех_Движение!$G$2:$G$5111,Тех_Движение!$D$2:$D$5111,$C3295,Тех_Движение!$B$2:$B$5111,"&lt;="&amp;P$3)-$F3295)))</f>
        <v>#VALUE!</v>
      </c>
      <c r="Q3295" s="21" t="e">
        <f>IF(OR($B3295="",Q$3&lt;$D3295+Настройки!$B$7),0,MAX(0,$E3295-MAX(0,SUMIFS(Тех_Движение!$G$2:$G$5111,Тех_Движение!$D$2:$D$5111,$C3295,Тех_Движение!$B$2:$B$5111,"&lt;="&amp;Q$3)-$F3295)))</f>
        <v>#VALUE!</v>
      </c>
      <c r="R3295" s="21" t="str">
        <f t="shared" si="154"/>
        <v/>
      </c>
      <c r="S3295" s="23" t="str">
        <f>IF($B3295="","",VLOOKUP($C3295,Настройки!$A$11:$L$17,9,FALSE))</f>
        <v/>
      </c>
      <c r="T3295" s="23" t="str">
        <f t="shared" si="155"/>
        <v/>
      </c>
    </row>
    <row r="3296" spans="1:20" x14ac:dyDescent="0.3">
      <c r="A3296" s="20">
        <f>Тех_Движение!$A$3293</f>
        <v>3292</v>
      </c>
      <c r="B3296" s="20" t="str">
        <f>IF(Тех_Движение!$F$3293&gt;0,Тех_Движение!$I$3293,"")</f>
        <v/>
      </c>
      <c r="C3296" s="20" t="str">
        <f>IF($B3296="","",Тех_Движение!$D$3293)</f>
        <v/>
      </c>
      <c r="D3296" s="9" t="str">
        <f>IF($B3296="","",Тех_Движение!$B$3293)</f>
        <v/>
      </c>
      <c r="E3296" s="21" t="str">
        <f>IF($B3296="","",Тех_Движение!$F$3293)</f>
        <v/>
      </c>
      <c r="F3296" s="21" t="str">
        <f>IF($B3296="","",SUMIFS($E$5:$E3295,$C$5:$C3295,$C3296))</f>
        <v/>
      </c>
      <c r="G3296" s="21" t="str">
        <f>IF($B3296="","",MAX(0,$E3296-MAX(0,SUMIFS(Тех_Движение!$G$2:$G$5111,Тех_Движение!$D$2:$D$5111,$C3296,Тех_Движение!$B$2:$B$5111,"&lt;="&amp;Настройки!$B$5-1)-$F3296)))</f>
        <v/>
      </c>
      <c r="H3296" s="21" t="str">
        <f>IF($B3296="","",IF(AND($D3296&gt;=Настройки!$B$5,$D3296&lt;=Настройки!$B$6),$E3296,0))</f>
        <v/>
      </c>
      <c r="I3296" s="21" t="str">
        <f t="shared" si="153"/>
        <v/>
      </c>
      <c r="J3296" s="21" t="str">
        <f>IF($B3296="","",MAX(0,$E3296-MAX(0,SUMIFS(Тех_Движение!$G$2:$G$5111,Тех_Движение!$D$2:$D$5111,$C3296,Тех_Движение!$B$2:$B$5111,"&lt;="&amp;Настройки!$B$6)-$F3296)))</f>
        <v/>
      </c>
      <c r="K3296" s="21" t="e">
        <f>IF(OR($B3296="",K$3&lt;$D3296+Настройки!$B$7),0,MAX(0,$E3296-MAX(0,SUMIFS(Тех_Движение!$G$2:$G$5111,Тех_Движение!$D$2:$D$5111,$C3296,Тех_Движение!$B$2:$B$5111,"&lt;="&amp;K$3)-$F3296)))</f>
        <v>#VALUE!</v>
      </c>
      <c r="L3296" s="21" t="e">
        <f>IF(OR($B3296="",L$3&lt;$D3296+Настройки!$B$7),0,MAX(0,$E3296-MAX(0,SUMIFS(Тех_Движение!$G$2:$G$5111,Тех_Движение!$D$2:$D$5111,$C3296,Тех_Движение!$B$2:$B$5111,"&lt;="&amp;L$3)-$F3296)))</f>
        <v>#VALUE!</v>
      </c>
      <c r="M3296" s="21" t="e">
        <f>IF(OR($B3296="",M$3&lt;$D3296+Настройки!$B$7),0,MAX(0,$E3296-MAX(0,SUMIFS(Тех_Движение!$G$2:$G$5111,Тех_Движение!$D$2:$D$5111,$C3296,Тех_Движение!$B$2:$B$5111,"&lt;="&amp;M$3)-$F3296)))</f>
        <v>#VALUE!</v>
      </c>
      <c r="N3296" s="21" t="e">
        <f>IF(OR($B3296="",N$3&lt;$D3296+Настройки!$B$7),0,MAX(0,$E3296-MAX(0,SUMIFS(Тех_Движение!$G$2:$G$5111,Тех_Движение!$D$2:$D$5111,$C3296,Тех_Движение!$B$2:$B$5111,"&lt;="&amp;N$3)-$F3296)))</f>
        <v>#VALUE!</v>
      </c>
      <c r="O3296" s="21" t="e">
        <f>IF(OR($B3296="",O$3&lt;$D3296+Настройки!$B$7),0,MAX(0,$E3296-MAX(0,SUMIFS(Тех_Движение!$G$2:$G$5111,Тех_Движение!$D$2:$D$5111,$C3296,Тех_Движение!$B$2:$B$5111,"&lt;="&amp;O$3)-$F3296)))</f>
        <v>#VALUE!</v>
      </c>
      <c r="P3296" s="21" t="e">
        <f>IF(OR($B3296="",P$3&lt;$D3296+Настройки!$B$7),0,MAX(0,$E3296-MAX(0,SUMIFS(Тех_Движение!$G$2:$G$5111,Тех_Движение!$D$2:$D$5111,$C3296,Тех_Движение!$B$2:$B$5111,"&lt;="&amp;P$3)-$F3296)))</f>
        <v>#VALUE!</v>
      </c>
      <c r="Q3296" s="21" t="e">
        <f>IF(OR($B3296="",Q$3&lt;$D3296+Настройки!$B$7),0,MAX(0,$E3296-MAX(0,SUMIFS(Тех_Движение!$G$2:$G$5111,Тех_Движение!$D$2:$D$5111,$C3296,Тех_Движение!$B$2:$B$5111,"&lt;="&amp;Q$3)-$F3296)))</f>
        <v>#VALUE!</v>
      </c>
      <c r="R3296" s="21" t="str">
        <f t="shared" si="154"/>
        <v/>
      </c>
      <c r="S3296" s="23" t="str">
        <f>IF($B3296="","",VLOOKUP($C3296,Настройки!$A$11:$L$17,9,FALSE))</f>
        <v/>
      </c>
      <c r="T3296" s="23" t="str">
        <f t="shared" si="155"/>
        <v/>
      </c>
    </row>
    <row r="3297" spans="1:20" x14ac:dyDescent="0.3">
      <c r="A3297" s="20">
        <f>Тех_Движение!$A$3294</f>
        <v>3293</v>
      </c>
      <c r="B3297" s="20" t="str">
        <f>IF(Тех_Движение!$F$3294&gt;0,Тех_Движение!$I$3294,"")</f>
        <v/>
      </c>
      <c r="C3297" s="20" t="str">
        <f>IF($B3297="","",Тех_Движение!$D$3294)</f>
        <v/>
      </c>
      <c r="D3297" s="9" t="str">
        <f>IF($B3297="","",Тех_Движение!$B$3294)</f>
        <v/>
      </c>
      <c r="E3297" s="21" t="str">
        <f>IF($B3297="","",Тех_Движение!$F$3294)</f>
        <v/>
      </c>
      <c r="F3297" s="21" t="str">
        <f>IF($B3297="","",SUMIFS($E$5:$E3296,$C$5:$C3296,$C3297))</f>
        <v/>
      </c>
      <c r="G3297" s="21" t="str">
        <f>IF($B3297="","",MAX(0,$E3297-MAX(0,SUMIFS(Тех_Движение!$G$2:$G$5111,Тех_Движение!$D$2:$D$5111,$C3297,Тех_Движение!$B$2:$B$5111,"&lt;="&amp;Настройки!$B$5-1)-$F3297)))</f>
        <v/>
      </c>
      <c r="H3297" s="21" t="str">
        <f>IF($B3297="","",IF(AND($D3297&gt;=Настройки!$B$5,$D3297&lt;=Настройки!$B$6),$E3297,0))</f>
        <v/>
      </c>
      <c r="I3297" s="21" t="str">
        <f t="shared" si="153"/>
        <v/>
      </c>
      <c r="J3297" s="21" t="str">
        <f>IF($B3297="","",MAX(0,$E3297-MAX(0,SUMIFS(Тех_Движение!$G$2:$G$5111,Тех_Движение!$D$2:$D$5111,$C3297,Тех_Движение!$B$2:$B$5111,"&lt;="&amp;Настройки!$B$6)-$F3297)))</f>
        <v/>
      </c>
      <c r="K3297" s="21" t="e">
        <f>IF(OR($B3297="",K$3&lt;$D3297+Настройки!$B$7),0,MAX(0,$E3297-MAX(0,SUMIFS(Тех_Движение!$G$2:$G$5111,Тех_Движение!$D$2:$D$5111,$C3297,Тех_Движение!$B$2:$B$5111,"&lt;="&amp;K$3)-$F3297)))</f>
        <v>#VALUE!</v>
      </c>
      <c r="L3297" s="21" t="e">
        <f>IF(OR($B3297="",L$3&lt;$D3297+Настройки!$B$7),0,MAX(0,$E3297-MAX(0,SUMIFS(Тех_Движение!$G$2:$G$5111,Тех_Движение!$D$2:$D$5111,$C3297,Тех_Движение!$B$2:$B$5111,"&lt;="&amp;L$3)-$F3297)))</f>
        <v>#VALUE!</v>
      </c>
      <c r="M3297" s="21" t="e">
        <f>IF(OR($B3297="",M$3&lt;$D3297+Настройки!$B$7),0,MAX(0,$E3297-MAX(0,SUMIFS(Тех_Движение!$G$2:$G$5111,Тех_Движение!$D$2:$D$5111,$C3297,Тех_Движение!$B$2:$B$5111,"&lt;="&amp;M$3)-$F3297)))</f>
        <v>#VALUE!</v>
      </c>
      <c r="N3297" s="21" t="e">
        <f>IF(OR($B3297="",N$3&lt;$D3297+Настройки!$B$7),0,MAX(0,$E3297-MAX(0,SUMIFS(Тех_Движение!$G$2:$G$5111,Тех_Движение!$D$2:$D$5111,$C3297,Тех_Движение!$B$2:$B$5111,"&lt;="&amp;N$3)-$F3297)))</f>
        <v>#VALUE!</v>
      </c>
      <c r="O3297" s="21" t="e">
        <f>IF(OR($B3297="",O$3&lt;$D3297+Настройки!$B$7),0,MAX(0,$E3297-MAX(0,SUMIFS(Тех_Движение!$G$2:$G$5111,Тех_Движение!$D$2:$D$5111,$C3297,Тех_Движение!$B$2:$B$5111,"&lt;="&amp;O$3)-$F3297)))</f>
        <v>#VALUE!</v>
      </c>
      <c r="P3297" s="21" t="e">
        <f>IF(OR($B3297="",P$3&lt;$D3297+Настройки!$B$7),0,MAX(0,$E3297-MAX(0,SUMIFS(Тех_Движение!$G$2:$G$5111,Тех_Движение!$D$2:$D$5111,$C3297,Тех_Движение!$B$2:$B$5111,"&lt;="&amp;P$3)-$F3297)))</f>
        <v>#VALUE!</v>
      </c>
      <c r="Q3297" s="21" t="e">
        <f>IF(OR($B3297="",Q$3&lt;$D3297+Настройки!$B$7),0,MAX(0,$E3297-MAX(0,SUMIFS(Тех_Движение!$G$2:$G$5111,Тех_Движение!$D$2:$D$5111,$C3297,Тех_Движение!$B$2:$B$5111,"&lt;="&amp;Q$3)-$F3297)))</f>
        <v>#VALUE!</v>
      </c>
      <c r="R3297" s="21" t="str">
        <f t="shared" si="154"/>
        <v/>
      </c>
      <c r="S3297" s="23" t="str">
        <f>IF($B3297="","",VLOOKUP($C3297,Настройки!$A$11:$L$17,9,FALSE))</f>
        <v/>
      </c>
      <c r="T3297" s="23" t="str">
        <f t="shared" si="155"/>
        <v/>
      </c>
    </row>
    <row r="3298" spans="1:20" x14ac:dyDescent="0.3">
      <c r="A3298" s="20">
        <f>Тех_Движение!$A$3295</f>
        <v>3294</v>
      </c>
      <c r="B3298" s="20" t="str">
        <f>IF(Тех_Движение!$F$3295&gt;0,Тех_Движение!$I$3295,"")</f>
        <v/>
      </c>
      <c r="C3298" s="20" t="str">
        <f>IF($B3298="","",Тех_Движение!$D$3295)</f>
        <v/>
      </c>
      <c r="D3298" s="9" t="str">
        <f>IF($B3298="","",Тех_Движение!$B$3295)</f>
        <v/>
      </c>
      <c r="E3298" s="21" t="str">
        <f>IF($B3298="","",Тех_Движение!$F$3295)</f>
        <v/>
      </c>
      <c r="F3298" s="21" t="str">
        <f>IF($B3298="","",SUMIFS($E$5:$E3297,$C$5:$C3297,$C3298))</f>
        <v/>
      </c>
      <c r="G3298" s="21" t="str">
        <f>IF($B3298="","",MAX(0,$E3298-MAX(0,SUMIFS(Тех_Движение!$G$2:$G$5111,Тех_Движение!$D$2:$D$5111,$C3298,Тех_Движение!$B$2:$B$5111,"&lt;="&amp;Настройки!$B$5-1)-$F3298)))</f>
        <v/>
      </c>
      <c r="H3298" s="21" t="str">
        <f>IF($B3298="","",IF(AND($D3298&gt;=Настройки!$B$5,$D3298&lt;=Настройки!$B$6),$E3298,0))</f>
        <v/>
      </c>
      <c r="I3298" s="21" t="str">
        <f t="shared" si="153"/>
        <v/>
      </c>
      <c r="J3298" s="21" t="str">
        <f>IF($B3298="","",MAX(0,$E3298-MAX(0,SUMIFS(Тех_Движение!$G$2:$G$5111,Тех_Движение!$D$2:$D$5111,$C3298,Тех_Движение!$B$2:$B$5111,"&lt;="&amp;Настройки!$B$6)-$F3298)))</f>
        <v/>
      </c>
      <c r="K3298" s="21" t="e">
        <f>IF(OR($B3298="",K$3&lt;$D3298+Настройки!$B$7),0,MAX(0,$E3298-MAX(0,SUMIFS(Тех_Движение!$G$2:$G$5111,Тех_Движение!$D$2:$D$5111,$C3298,Тех_Движение!$B$2:$B$5111,"&lt;="&amp;K$3)-$F3298)))</f>
        <v>#VALUE!</v>
      </c>
      <c r="L3298" s="21" t="e">
        <f>IF(OR($B3298="",L$3&lt;$D3298+Настройки!$B$7),0,MAX(0,$E3298-MAX(0,SUMIFS(Тех_Движение!$G$2:$G$5111,Тех_Движение!$D$2:$D$5111,$C3298,Тех_Движение!$B$2:$B$5111,"&lt;="&amp;L$3)-$F3298)))</f>
        <v>#VALUE!</v>
      </c>
      <c r="M3298" s="21" t="e">
        <f>IF(OR($B3298="",M$3&lt;$D3298+Настройки!$B$7),0,MAX(0,$E3298-MAX(0,SUMIFS(Тех_Движение!$G$2:$G$5111,Тех_Движение!$D$2:$D$5111,$C3298,Тех_Движение!$B$2:$B$5111,"&lt;="&amp;M$3)-$F3298)))</f>
        <v>#VALUE!</v>
      </c>
      <c r="N3298" s="21" t="e">
        <f>IF(OR($B3298="",N$3&lt;$D3298+Настройки!$B$7),0,MAX(0,$E3298-MAX(0,SUMIFS(Тех_Движение!$G$2:$G$5111,Тех_Движение!$D$2:$D$5111,$C3298,Тех_Движение!$B$2:$B$5111,"&lt;="&amp;N$3)-$F3298)))</f>
        <v>#VALUE!</v>
      </c>
      <c r="O3298" s="21" t="e">
        <f>IF(OR($B3298="",O$3&lt;$D3298+Настройки!$B$7),0,MAX(0,$E3298-MAX(0,SUMIFS(Тех_Движение!$G$2:$G$5111,Тех_Движение!$D$2:$D$5111,$C3298,Тех_Движение!$B$2:$B$5111,"&lt;="&amp;O$3)-$F3298)))</f>
        <v>#VALUE!</v>
      </c>
      <c r="P3298" s="21" t="e">
        <f>IF(OR($B3298="",P$3&lt;$D3298+Настройки!$B$7),0,MAX(0,$E3298-MAX(0,SUMIFS(Тех_Движение!$G$2:$G$5111,Тех_Движение!$D$2:$D$5111,$C3298,Тех_Движение!$B$2:$B$5111,"&lt;="&amp;P$3)-$F3298)))</f>
        <v>#VALUE!</v>
      </c>
      <c r="Q3298" s="21" t="e">
        <f>IF(OR($B3298="",Q$3&lt;$D3298+Настройки!$B$7),0,MAX(0,$E3298-MAX(0,SUMIFS(Тех_Движение!$G$2:$G$5111,Тех_Движение!$D$2:$D$5111,$C3298,Тех_Движение!$B$2:$B$5111,"&lt;="&amp;Q$3)-$F3298)))</f>
        <v>#VALUE!</v>
      </c>
      <c r="R3298" s="21" t="str">
        <f t="shared" si="154"/>
        <v/>
      </c>
      <c r="S3298" s="23" t="str">
        <f>IF($B3298="","",VLOOKUP($C3298,Настройки!$A$11:$L$17,9,FALSE))</f>
        <v/>
      </c>
      <c r="T3298" s="23" t="str">
        <f t="shared" si="155"/>
        <v/>
      </c>
    </row>
    <row r="3299" spans="1:20" x14ac:dyDescent="0.3">
      <c r="A3299" s="20">
        <f>Тех_Движение!$A$3296</f>
        <v>3295</v>
      </c>
      <c r="B3299" s="20" t="str">
        <f>IF(Тех_Движение!$F$3296&gt;0,Тех_Движение!$I$3296,"")</f>
        <v/>
      </c>
      <c r="C3299" s="20" t="str">
        <f>IF($B3299="","",Тех_Движение!$D$3296)</f>
        <v/>
      </c>
      <c r="D3299" s="9" t="str">
        <f>IF($B3299="","",Тех_Движение!$B$3296)</f>
        <v/>
      </c>
      <c r="E3299" s="21" t="str">
        <f>IF($B3299="","",Тех_Движение!$F$3296)</f>
        <v/>
      </c>
      <c r="F3299" s="21" t="str">
        <f>IF($B3299="","",SUMIFS($E$5:$E3298,$C$5:$C3298,$C3299))</f>
        <v/>
      </c>
      <c r="G3299" s="21" t="str">
        <f>IF($B3299="","",MAX(0,$E3299-MAX(0,SUMIFS(Тех_Движение!$G$2:$G$5111,Тех_Движение!$D$2:$D$5111,$C3299,Тех_Движение!$B$2:$B$5111,"&lt;="&amp;Настройки!$B$5-1)-$F3299)))</f>
        <v/>
      </c>
      <c r="H3299" s="21" t="str">
        <f>IF($B3299="","",IF(AND($D3299&gt;=Настройки!$B$5,$D3299&lt;=Настройки!$B$6),$E3299,0))</f>
        <v/>
      </c>
      <c r="I3299" s="21" t="str">
        <f t="shared" si="153"/>
        <v/>
      </c>
      <c r="J3299" s="21" t="str">
        <f>IF($B3299="","",MAX(0,$E3299-MAX(0,SUMIFS(Тех_Движение!$G$2:$G$5111,Тех_Движение!$D$2:$D$5111,$C3299,Тех_Движение!$B$2:$B$5111,"&lt;="&amp;Настройки!$B$6)-$F3299)))</f>
        <v/>
      </c>
      <c r="K3299" s="21" t="e">
        <f>IF(OR($B3299="",K$3&lt;$D3299+Настройки!$B$7),0,MAX(0,$E3299-MAX(0,SUMIFS(Тех_Движение!$G$2:$G$5111,Тех_Движение!$D$2:$D$5111,$C3299,Тех_Движение!$B$2:$B$5111,"&lt;="&amp;K$3)-$F3299)))</f>
        <v>#VALUE!</v>
      </c>
      <c r="L3299" s="21" t="e">
        <f>IF(OR($B3299="",L$3&lt;$D3299+Настройки!$B$7),0,MAX(0,$E3299-MAX(0,SUMIFS(Тех_Движение!$G$2:$G$5111,Тех_Движение!$D$2:$D$5111,$C3299,Тех_Движение!$B$2:$B$5111,"&lt;="&amp;L$3)-$F3299)))</f>
        <v>#VALUE!</v>
      </c>
      <c r="M3299" s="21" t="e">
        <f>IF(OR($B3299="",M$3&lt;$D3299+Настройки!$B$7),0,MAX(0,$E3299-MAX(0,SUMIFS(Тех_Движение!$G$2:$G$5111,Тех_Движение!$D$2:$D$5111,$C3299,Тех_Движение!$B$2:$B$5111,"&lt;="&amp;M$3)-$F3299)))</f>
        <v>#VALUE!</v>
      </c>
      <c r="N3299" s="21" t="e">
        <f>IF(OR($B3299="",N$3&lt;$D3299+Настройки!$B$7),0,MAX(0,$E3299-MAX(0,SUMIFS(Тех_Движение!$G$2:$G$5111,Тех_Движение!$D$2:$D$5111,$C3299,Тех_Движение!$B$2:$B$5111,"&lt;="&amp;N$3)-$F3299)))</f>
        <v>#VALUE!</v>
      </c>
      <c r="O3299" s="21" t="e">
        <f>IF(OR($B3299="",O$3&lt;$D3299+Настройки!$B$7),0,MAX(0,$E3299-MAX(0,SUMIFS(Тех_Движение!$G$2:$G$5111,Тех_Движение!$D$2:$D$5111,$C3299,Тех_Движение!$B$2:$B$5111,"&lt;="&amp;O$3)-$F3299)))</f>
        <v>#VALUE!</v>
      </c>
      <c r="P3299" s="21" t="e">
        <f>IF(OR($B3299="",P$3&lt;$D3299+Настройки!$B$7),0,MAX(0,$E3299-MAX(0,SUMIFS(Тех_Движение!$G$2:$G$5111,Тех_Движение!$D$2:$D$5111,$C3299,Тех_Движение!$B$2:$B$5111,"&lt;="&amp;P$3)-$F3299)))</f>
        <v>#VALUE!</v>
      </c>
      <c r="Q3299" s="21" t="e">
        <f>IF(OR($B3299="",Q$3&lt;$D3299+Настройки!$B$7),0,MAX(0,$E3299-MAX(0,SUMIFS(Тех_Движение!$G$2:$G$5111,Тех_Движение!$D$2:$D$5111,$C3299,Тех_Движение!$B$2:$B$5111,"&lt;="&amp;Q$3)-$F3299)))</f>
        <v>#VALUE!</v>
      </c>
      <c r="R3299" s="21" t="str">
        <f t="shared" si="154"/>
        <v/>
      </c>
      <c r="S3299" s="23" t="str">
        <f>IF($B3299="","",VLOOKUP($C3299,Настройки!$A$11:$L$17,9,FALSE))</f>
        <v/>
      </c>
      <c r="T3299" s="23" t="str">
        <f t="shared" si="155"/>
        <v/>
      </c>
    </row>
    <row r="3300" spans="1:20" x14ac:dyDescent="0.3">
      <c r="A3300" s="20">
        <f>Тех_Движение!$A$3297</f>
        <v>3296</v>
      </c>
      <c r="B3300" s="20" t="str">
        <f>IF(Тех_Движение!$F$3297&gt;0,Тех_Движение!$I$3297,"")</f>
        <v/>
      </c>
      <c r="C3300" s="20" t="str">
        <f>IF($B3300="","",Тех_Движение!$D$3297)</f>
        <v/>
      </c>
      <c r="D3300" s="9" t="str">
        <f>IF($B3300="","",Тех_Движение!$B$3297)</f>
        <v/>
      </c>
      <c r="E3300" s="21" t="str">
        <f>IF($B3300="","",Тех_Движение!$F$3297)</f>
        <v/>
      </c>
      <c r="F3300" s="21" t="str">
        <f>IF($B3300="","",SUMIFS($E$5:$E3299,$C$5:$C3299,$C3300))</f>
        <v/>
      </c>
      <c r="G3300" s="21" t="str">
        <f>IF($B3300="","",MAX(0,$E3300-MAX(0,SUMIFS(Тех_Движение!$G$2:$G$5111,Тех_Движение!$D$2:$D$5111,$C3300,Тех_Движение!$B$2:$B$5111,"&lt;="&amp;Настройки!$B$5-1)-$F3300)))</f>
        <v/>
      </c>
      <c r="H3300" s="21" t="str">
        <f>IF($B3300="","",IF(AND($D3300&gt;=Настройки!$B$5,$D3300&lt;=Настройки!$B$6),$E3300,0))</f>
        <v/>
      </c>
      <c r="I3300" s="21" t="str">
        <f t="shared" si="153"/>
        <v/>
      </c>
      <c r="J3300" s="21" t="str">
        <f>IF($B3300="","",MAX(0,$E3300-MAX(0,SUMIFS(Тех_Движение!$G$2:$G$5111,Тех_Движение!$D$2:$D$5111,$C3300,Тех_Движение!$B$2:$B$5111,"&lt;="&amp;Настройки!$B$6)-$F3300)))</f>
        <v/>
      </c>
      <c r="K3300" s="21" t="e">
        <f>IF(OR($B3300="",K$3&lt;$D3300+Настройки!$B$7),0,MAX(0,$E3300-MAX(0,SUMIFS(Тех_Движение!$G$2:$G$5111,Тех_Движение!$D$2:$D$5111,$C3300,Тех_Движение!$B$2:$B$5111,"&lt;="&amp;K$3)-$F3300)))</f>
        <v>#VALUE!</v>
      </c>
      <c r="L3300" s="21" t="e">
        <f>IF(OR($B3300="",L$3&lt;$D3300+Настройки!$B$7),0,MAX(0,$E3300-MAX(0,SUMIFS(Тех_Движение!$G$2:$G$5111,Тех_Движение!$D$2:$D$5111,$C3300,Тех_Движение!$B$2:$B$5111,"&lt;="&amp;L$3)-$F3300)))</f>
        <v>#VALUE!</v>
      </c>
      <c r="M3300" s="21" t="e">
        <f>IF(OR($B3300="",M$3&lt;$D3300+Настройки!$B$7),0,MAX(0,$E3300-MAX(0,SUMIFS(Тех_Движение!$G$2:$G$5111,Тех_Движение!$D$2:$D$5111,$C3300,Тех_Движение!$B$2:$B$5111,"&lt;="&amp;M$3)-$F3300)))</f>
        <v>#VALUE!</v>
      </c>
      <c r="N3300" s="21" t="e">
        <f>IF(OR($B3300="",N$3&lt;$D3300+Настройки!$B$7),0,MAX(0,$E3300-MAX(0,SUMIFS(Тех_Движение!$G$2:$G$5111,Тех_Движение!$D$2:$D$5111,$C3300,Тех_Движение!$B$2:$B$5111,"&lt;="&amp;N$3)-$F3300)))</f>
        <v>#VALUE!</v>
      </c>
      <c r="O3300" s="21" t="e">
        <f>IF(OR($B3300="",O$3&lt;$D3300+Настройки!$B$7),0,MAX(0,$E3300-MAX(0,SUMIFS(Тех_Движение!$G$2:$G$5111,Тех_Движение!$D$2:$D$5111,$C3300,Тех_Движение!$B$2:$B$5111,"&lt;="&amp;O$3)-$F3300)))</f>
        <v>#VALUE!</v>
      </c>
      <c r="P3300" s="21" t="e">
        <f>IF(OR($B3300="",P$3&lt;$D3300+Настройки!$B$7),0,MAX(0,$E3300-MAX(0,SUMIFS(Тех_Движение!$G$2:$G$5111,Тех_Движение!$D$2:$D$5111,$C3300,Тех_Движение!$B$2:$B$5111,"&lt;="&amp;P$3)-$F3300)))</f>
        <v>#VALUE!</v>
      </c>
      <c r="Q3300" s="21" t="e">
        <f>IF(OR($B3300="",Q$3&lt;$D3300+Настройки!$B$7),0,MAX(0,$E3300-MAX(0,SUMIFS(Тех_Движение!$G$2:$G$5111,Тех_Движение!$D$2:$D$5111,$C3300,Тех_Движение!$B$2:$B$5111,"&lt;="&amp;Q$3)-$F3300)))</f>
        <v>#VALUE!</v>
      </c>
      <c r="R3300" s="21" t="str">
        <f t="shared" si="154"/>
        <v/>
      </c>
      <c r="S3300" s="23" t="str">
        <f>IF($B3300="","",VLOOKUP($C3300,Настройки!$A$11:$L$17,9,FALSE))</f>
        <v/>
      </c>
      <c r="T3300" s="23" t="str">
        <f t="shared" si="155"/>
        <v/>
      </c>
    </row>
    <row r="3301" spans="1:20" x14ac:dyDescent="0.3">
      <c r="A3301" s="20">
        <f>Тех_Движение!$A$3298</f>
        <v>3297</v>
      </c>
      <c r="B3301" s="20" t="str">
        <f>IF(Тех_Движение!$F$3298&gt;0,Тех_Движение!$I$3298,"")</f>
        <v/>
      </c>
      <c r="C3301" s="20" t="str">
        <f>IF($B3301="","",Тех_Движение!$D$3298)</f>
        <v/>
      </c>
      <c r="D3301" s="9" t="str">
        <f>IF($B3301="","",Тех_Движение!$B$3298)</f>
        <v/>
      </c>
      <c r="E3301" s="21" t="str">
        <f>IF($B3301="","",Тех_Движение!$F$3298)</f>
        <v/>
      </c>
      <c r="F3301" s="21" t="str">
        <f>IF($B3301="","",SUMIFS($E$5:$E3300,$C$5:$C3300,$C3301))</f>
        <v/>
      </c>
      <c r="G3301" s="21" t="str">
        <f>IF($B3301="","",MAX(0,$E3301-MAX(0,SUMIFS(Тех_Движение!$G$2:$G$5111,Тех_Движение!$D$2:$D$5111,$C3301,Тех_Движение!$B$2:$B$5111,"&lt;="&amp;Настройки!$B$5-1)-$F3301)))</f>
        <v/>
      </c>
      <c r="H3301" s="21" t="str">
        <f>IF($B3301="","",IF(AND($D3301&gt;=Настройки!$B$5,$D3301&lt;=Настройки!$B$6),$E3301,0))</f>
        <v/>
      </c>
      <c r="I3301" s="21" t="str">
        <f t="shared" si="153"/>
        <v/>
      </c>
      <c r="J3301" s="21" t="str">
        <f>IF($B3301="","",MAX(0,$E3301-MAX(0,SUMIFS(Тех_Движение!$G$2:$G$5111,Тех_Движение!$D$2:$D$5111,$C3301,Тех_Движение!$B$2:$B$5111,"&lt;="&amp;Настройки!$B$6)-$F3301)))</f>
        <v/>
      </c>
      <c r="K3301" s="21" t="e">
        <f>IF(OR($B3301="",K$3&lt;$D3301+Настройки!$B$7),0,MAX(0,$E3301-MAX(0,SUMIFS(Тех_Движение!$G$2:$G$5111,Тех_Движение!$D$2:$D$5111,$C3301,Тех_Движение!$B$2:$B$5111,"&lt;="&amp;K$3)-$F3301)))</f>
        <v>#VALUE!</v>
      </c>
      <c r="L3301" s="21" t="e">
        <f>IF(OR($B3301="",L$3&lt;$D3301+Настройки!$B$7),0,MAX(0,$E3301-MAX(0,SUMIFS(Тех_Движение!$G$2:$G$5111,Тех_Движение!$D$2:$D$5111,$C3301,Тех_Движение!$B$2:$B$5111,"&lt;="&amp;L$3)-$F3301)))</f>
        <v>#VALUE!</v>
      </c>
      <c r="M3301" s="21" t="e">
        <f>IF(OR($B3301="",M$3&lt;$D3301+Настройки!$B$7),0,MAX(0,$E3301-MAX(0,SUMIFS(Тех_Движение!$G$2:$G$5111,Тех_Движение!$D$2:$D$5111,$C3301,Тех_Движение!$B$2:$B$5111,"&lt;="&amp;M$3)-$F3301)))</f>
        <v>#VALUE!</v>
      </c>
      <c r="N3301" s="21" t="e">
        <f>IF(OR($B3301="",N$3&lt;$D3301+Настройки!$B$7),0,MAX(0,$E3301-MAX(0,SUMIFS(Тех_Движение!$G$2:$G$5111,Тех_Движение!$D$2:$D$5111,$C3301,Тех_Движение!$B$2:$B$5111,"&lt;="&amp;N$3)-$F3301)))</f>
        <v>#VALUE!</v>
      </c>
      <c r="O3301" s="21" t="e">
        <f>IF(OR($B3301="",O$3&lt;$D3301+Настройки!$B$7),0,MAX(0,$E3301-MAX(0,SUMIFS(Тех_Движение!$G$2:$G$5111,Тех_Движение!$D$2:$D$5111,$C3301,Тех_Движение!$B$2:$B$5111,"&lt;="&amp;O$3)-$F3301)))</f>
        <v>#VALUE!</v>
      </c>
      <c r="P3301" s="21" t="e">
        <f>IF(OR($B3301="",P$3&lt;$D3301+Настройки!$B$7),0,MAX(0,$E3301-MAX(0,SUMIFS(Тех_Движение!$G$2:$G$5111,Тех_Движение!$D$2:$D$5111,$C3301,Тех_Движение!$B$2:$B$5111,"&lt;="&amp;P$3)-$F3301)))</f>
        <v>#VALUE!</v>
      </c>
      <c r="Q3301" s="21" t="e">
        <f>IF(OR($B3301="",Q$3&lt;$D3301+Настройки!$B$7),0,MAX(0,$E3301-MAX(0,SUMIFS(Тех_Движение!$G$2:$G$5111,Тех_Движение!$D$2:$D$5111,$C3301,Тех_Движение!$B$2:$B$5111,"&lt;="&amp;Q$3)-$F3301)))</f>
        <v>#VALUE!</v>
      </c>
      <c r="R3301" s="21" t="str">
        <f t="shared" si="154"/>
        <v/>
      </c>
      <c r="S3301" s="23" t="str">
        <f>IF($B3301="","",VLOOKUP($C3301,Настройки!$A$11:$L$17,9,FALSE))</f>
        <v/>
      </c>
      <c r="T3301" s="23" t="str">
        <f t="shared" si="155"/>
        <v/>
      </c>
    </row>
    <row r="3302" spans="1:20" x14ac:dyDescent="0.3">
      <c r="A3302" s="20">
        <f>Тех_Движение!$A$3299</f>
        <v>3298</v>
      </c>
      <c r="B3302" s="20" t="str">
        <f>IF(Тех_Движение!$F$3299&gt;0,Тех_Движение!$I$3299,"")</f>
        <v/>
      </c>
      <c r="C3302" s="20" t="str">
        <f>IF($B3302="","",Тех_Движение!$D$3299)</f>
        <v/>
      </c>
      <c r="D3302" s="9" t="str">
        <f>IF($B3302="","",Тех_Движение!$B$3299)</f>
        <v/>
      </c>
      <c r="E3302" s="21" t="str">
        <f>IF($B3302="","",Тех_Движение!$F$3299)</f>
        <v/>
      </c>
      <c r="F3302" s="21" t="str">
        <f>IF($B3302="","",SUMIFS($E$5:$E3301,$C$5:$C3301,$C3302))</f>
        <v/>
      </c>
      <c r="G3302" s="21" t="str">
        <f>IF($B3302="","",MAX(0,$E3302-MAX(0,SUMIFS(Тех_Движение!$G$2:$G$5111,Тех_Движение!$D$2:$D$5111,$C3302,Тех_Движение!$B$2:$B$5111,"&lt;="&amp;Настройки!$B$5-1)-$F3302)))</f>
        <v/>
      </c>
      <c r="H3302" s="21" t="str">
        <f>IF($B3302="","",IF(AND($D3302&gt;=Настройки!$B$5,$D3302&lt;=Настройки!$B$6),$E3302,0))</f>
        <v/>
      </c>
      <c r="I3302" s="21" t="str">
        <f t="shared" si="153"/>
        <v/>
      </c>
      <c r="J3302" s="21" t="str">
        <f>IF($B3302="","",MAX(0,$E3302-MAX(0,SUMIFS(Тех_Движение!$G$2:$G$5111,Тех_Движение!$D$2:$D$5111,$C3302,Тех_Движение!$B$2:$B$5111,"&lt;="&amp;Настройки!$B$6)-$F3302)))</f>
        <v/>
      </c>
      <c r="K3302" s="21" t="e">
        <f>IF(OR($B3302="",K$3&lt;$D3302+Настройки!$B$7),0,MAX(0,$E3302-MAX(0,SUMIFS(Тех_Движение!$G$2:$G$5111,Тех_Движение!$D$2:$D$5111,$C3302,Тех_Движение!$B$2:$B$5111,"&lt;="&amp;K$3)-$F3302)))</f>
        <v>#VALUE!</v>
      </c>
      <c r="L3302" s="21" t="e">
        <f>IF(OR($B3302="",L$3&lt;$D3302+Настройки!$B$7),0,MAX(0,$E3302-MAX(0,SUMIFS(Тех_Движение!$G$2:$G$5111,Тех_Движение!$D$2:$D$5111,$C3302,Тех_Движение!$B$2:$B$5111,"&lt;="&amp;L$3)-$F3302)))</f>
        <v>#VALUE!</v>
      </c>
      <c r="M3302" s="21" t="e">
        <f>IF(OR($B3302="",M$3&lt;$D3302+Настройки!$B$7),0,MAX(0,$E3302-MAX(0,SUMIFS(Тех_Движение!$G$2:$G$5111,Тех_Движение!$D$2:$D$5111,$C3302,Тех_Движение!$B$2:$B$5111,"&lt;="&amp;M$3)-$F3302)))</f>
        <v>#VALUE!</v>
      </c>
      <c r="N3302" s="21" t="e">
        <f>IF(OR($B3302="",N$3&lt;$D3302+Настройки!$B$7),0,MAX(0,$E3302-MAX(0,SUMIFS(Тех_Движение!$G$2:$G$5111,Тех_Движение!$D$2:$D$5111,$C3302,Тех_Движение!$B$2:$B$5111,"&lt;="&amp;N$3)-$F3302)))</f>
        <v>#VALUE!</v>
      </c>
      <c r="O3302" s="21" t="e">
        <f>IF(OR($B3302="",O$3&lt;$D3302+Настройки!$B$7),0,MAX(0,$E3302-MAX(0,SUMIFS(Тех_Движение!$G$2:$G$5111,Тех_Движение!$D$2:$D$5111,$C3302,Тех_Движение!$B$2:$B$5111,"&lt;="&amp;O$3)-$F3302)))</f>
        <v>#VALUE!</v>
      </c>
      <c r="P3302" s="21" t="e">
        <f>IF(OR($B3302="",P$3&lt;$D3302+Настройки!$B$7),0,MAX(0,$E3302-MAX(0,SUMIFS(Тех_Движение!$G$2:$G$5111,Тех_Движение!$D$2:$D$5111,$C3302,Тех_Движение!$B$2:$B$5111,"&lt;="&amp;P$3)-$F3302)))</f>
        <v>#VALUE!</v>
      </c>
      <c r="Q3302" s="21" t="e">
        <f>IF(OR($B3302="",Q$3&lt;$D3302+Настройки!$B$7),0,MAX(0,$E3302-MAX(0,SUMIFS(Тех_Движение!$G$2:$G$5111,Тех_Движение!$D$2:$D$5111,$C3302,Тех_Движение!$B$2:$B$5111,"&lt;="&amp;Q$3)-$F3302)))</f>
        <v>#VALUE!</v>
      </c>
      <c r="R3302" s="21" t="str">
        <f t="shared" si="154"/>
        <v/>
      </c>
      <c r="S3302" s="23" t="str">
        <f>IF($B3302="","",VLOOKUP($C3302,Настройки!$A$11:$L$17,9,FALSE))</f>
        <v/>
      </c>
      <c r="T3302" s="23" t="str">
        <f t="shared" si="155"/>
        <v/>
      </c>
    </row>
    <row r="3303" spans="1:20" x14ac:dyDescent="0.3">
      <c r="A3303" s="20">
        <f>Тех_Движение!$A$3300</f>
        <v>3299</v>
      </c>
      <c r="B3303" s="20" t="str">
        <f>IF(Тех_Движение!$F$3300&gt;0,Тех_Движение!$I$3300,"")</f>
        <v/>
      </c>
      <c r="C3303" s="20" t="str">
        <f>IF($B3303="","",Тех_Движение!$D$3300)</f>
        <v/>
      </c>
      <c r="D3303" s="9" t="str">
        <f>IF($B3303="","",Тех_Движение!$B$3300)</f>
        <v/>
      </c>
      <c r="E3303" s="21" t="str">
        <f>IF($B3303="","",Тех_Движение!$F$3300)</f>
        <v/>
      </c>
      <c r="F3303" s="21" t="str">
        <f>IF($B3303="","",SUMIFS($E$5:$E3302,$C$5:$C3302,$C3303))</f>
        <v/>
      </c>
      <c r="G3303" s="21" t="str">
        <f>IF($B3303="","",MAX(0,$E3303-MAX(0,SUMIFS(Тех_Движение!$G$2:$G$5111,Тех_Движение!$D$2:$D$5111,$C3303,Тех_Движение!$B$2:$B$5111,"&lt;="&amp;Настройки!$B$5-1)-$F3303)))</f>
        <v/>
      </c>
      <c r="H3303" s="21" t="str">
        <f>IF($B3303="","",IF(AND($D3303&gt;=Настройки!$B$5,$D3303&lt;=Настройки!$B$6),$E3303,0))</f>
        <v/>
      </c>
      <c r="I3303" s="21" t="str">
        <f t="shared" si="153"/>
        <v/>
      </c>
      <c r="J3303" s="21" t="str">
        <f>IF($B3303="","",MAX(0,$E3303-MAX(0,SUMIFS(Тех_Движение!$G$2:$G$5111,Тех_Движение!$D$2:$D$5111,$C3303,Тех_Движение!$B$2:$B$5111,"&lt;="&amp;Настройки!$B$6)-$F3303)))</f>
        <v/>
      </c>
      <c r="K3303" s="21" t="e">
        <f>IF(OR($B3303="",K$3&lt;$D3303+Настройки!$B$7),0,MAX(0,$E3303-MAX(0,SUMIFS(Тех_Движение!$G$2:$G$5111,Тех_Движение!$D$2:$D$5111,$C3303,Тех_Движение!$B$2:$B$5111,"&lt;="&amp;K$3)-$F3303)))</f>
        <v>#VALUE!</v>
      </c>
      <c r="L3303" s="21" t="e">
        <f>IF(OR($B3303="",L$3&lt;$D3303+Настройки!$B$7),0,MAX(0,$E3303-MAX(0,SUMIFS(Тех_Движение!$G$2:$G$5111,Тех_Движение!$D$2:$D$5111,$C3303,Тех_Движение!$B$2:$B$5111,"&lt;="&amp;L$3)-$F3303)))</f>
        <v>#VALUE!</v>
      </c>
      <c r="M3303" s="21" t="e">
        <f>IF(OR($B3303="",M$3&lt;$D3303+Настройки!$B$7),0,MAX(0,$E3303-MAX(0,SUMIFS(Тех_Движение!$G$2:$G$5111,Тех_Движение!$D$2:$D$5111,$C3303,Тех_Движение!$B$2:$B$5111,"&lt;="&amp;M$3)-$F3303)))</f>
        <v>#VALUE!</v>
      </c>
      <c r="N3303" s="21" t="e">
        <f>IF(OR($B3303="",N$3&lt;$D3303+Настройки!$B$7),0,MAX(0,$E3303-MAX(0,SUMIFS(Тех_Движение!$G$2:$G$5111,Тех_Движение!$D$2:$D$5111,$C3303,Тех_Движение!$B$2:$B$5111,"&lt;="&amp;N$3)-$F3303)))</f>
        <v>#VALUE!</v>
      </c>
      <c r="O3303" s="21" t="e">
        <f>IF(OR($B3303="",O$3&lt;$D3303+Настройки!$B$7),0,MAX(0,$E3303-MAX(0,SUMIFS(Тех_Движение!$G$2:$G$5111,Тех_Движение!$D$2:$D$5111,$C3303,Тех_Движение!$B$2:$B$5111,"&lt;="&amp;O$3)-$F3303)))</f>
        <v>#VALUE!</v>
      </c>
      <c r="P3303" s="21" t="e">
        <f>IF(OR($B3303="",P$3&lt;$D3303+Настройки!$B$7),0,MAX(0,$E3303-MAX(0,SUMIFS(Тех_Движение!$G$2:$G$5111,Тех_Движение!$D$2:$D$5111,$C3303,Тех_Движение!$B$2:$B$5111,"&lt;="&amp;P$3)-$F3303)))</f>
        <v>#VALUE!</v>
      </c>
      <c r="Q3303" s="21" t="e">
        <f>IF(OR($B3303="",Q$3&lt;$D3303+Настройки!$B$7),0,MAX(0,$E3303-MAX(0,SUMIFS(Тех_Движение!$G$2:$G$5111,Тех_Движение!$D$2:$D$5111,$C3303,Тех_Движение!$B$2:$B$5111,"&lt;="&amp;Q$3)-$F3303)))</f>
        <v>#VALUE!</v>
      </c>
      <c r="R3303" s="21" t="str">
        <f t="shared" si="154"/>
        <v/>
      </c>
      <c r="S3303" s="23" t="str">
        <f>IF($B3303="","",VLOOKUP($C3303,Настройки!$A$11:$L$17,9,FALSE))</f>
        <v/>
      </c>
      <c r="T3303" s="23" t="str">
        <f t="shared" si="155"/>
        <v/>
      </c>
    </row>
    <row r="3304" spans="1:20" x14ac:dyDescent="0.3">
      <c r="A3304" s="20">
        <f>Тех_Движение!$A$3301</f>
        <v>3300</v>
      </c>
      <c r="B3304" s="20" t="str">
        <f>IF(Тех_Движение!$F$3301&gt;0,Тех_Движение!$I$3301,"")</f>
        <v/>
      </c>
      <c r="C3304" s="20" t="str">
        <f>IF($B3304="","",Тех_Движение!$D$3301)</f>
        <v/>
      </c>
      <c r="D3304" s="9" t="str">
        <f>IF($B3304="","",Тех_Движение!$B$3301)</f>
        <v/>
      </c>
      <c r="E3304" s="21" t="str">
        <f>IF($B3304="","",Тех_Движение!$F$3301)</f>
        <v/>
      </c>
      <c r="F3304" s="21" t="str">
        <f>IF($B3304="","",SUMIFS($E$5:$E3303,$C$5:$C3303,$C3304))</f>
        <v/>
      </c>
      <c r="G3304" s="21" t="str">
        <f>IF($B3304="","",MAX(0,$E3304-MAX(0,SUMIFS(Тех_Движение!$G$2:$G$5111,Тех_Движение!$D$2:$D$5111,$C3304,Тех_Движение!$B$2:$B$5111,"&lt;="&amp;Настройки!$B$5-1)-$F3304)))</f>
        <v/>
      </c>
      <c r="H3304" s="21" t="str">
        <f>IF($B3304="","",IF(AND($D3304&gt;=Настройки!$B$5,$D3304&lt;=Настройки!$B$6),$E3304,0))</f>
        <v/>
      </c>
      <c r="I3304" s="21" t="str">
        <f t="shared" si="153"/>
        <v/>
      </c>
      <c r="J3304" s="21" t="str">
        <f>IF($B3304="","",MAX(0,$E3304-MAX(0,SUMIFS(Тех_Движение!$G$2:$G$5111,Тех_Движение!$D$2:$D$5111,$C3304,Тех_Движение!$B$2:$B$5111,"&lt;="&amp;Настройки!$B$6)-$F3304)))</f>
        <v/>
      </c>
      <c r="K3304" s="21" t="e">
        <f>IF(OR($B3304="",K$3&lt;$D3304+Настройки!$B$7),0,MAX(0,$E3304-MAX(0,SUMIFS(Тех_Движение!$G$2:$G$5111,Тех_Движение!$D$2:$D$5111,$C3304,Тех_Движение!$B$2:$B$5111,"&lt;="&amp;K$3)-$F3304)))</f>
        <v>#VALUE!</v>
      </c>
      <c r="L3304" s="21" t="e">
        <f>IF(OR($B3304="",L$3&lt;$D3304+Настройки!$B$7),0,MAX(0,$E3304-MAX(0,SUMIFS(Тех_Движение!$G$2:$G$5111,Тех_Движение!$D$2:$D$5111,$C3304,Тех_Движение!$B$2:$B$5111,"&lt;="&amp;L$3)-$F3304)))</f>
        <v>#VALUE!</v>
      </c>
      <c r="M3304" s="21" t="e">
        <f>IF(OR($B3304="",M$3&lt;$D3304+Настройки!$B$7),0,MAX(0,$E3304-MAX(0,SUMIFS(Тех_Движение!$G$2:$G$5111,Тех_Движение!$D$2:$D$5111,$C3304,Тех_Движение!$B$2:$B$5111,"&lt;="&amp;M$3)-$F3304)))</f>
        <v>#VALUE!</v>
      </c>
      <c r="N3304" s="21" t="e">
        <f>IF(OR($B3304="",N$3&lt;$D3304+Настройки!$B$7),0,MAX(0,$E3304-MAX(0,SUMIFS(Тех_Движение!$G$2:$G$5111,Тех_Движение!$D$2:$D$5111,$C3304,Тех_Движение!$B$2:$B$5111,"&lt;="&amp;N$3)-$F3304)))</f>
        <v>#VALUE!</v>
      </c>
      <c r="O3304" s="21" t="e">
        <f>IF(OR($B3304="",O$3&lt;$D3304+Настройки!$B$7),0,MAX(0,$E3304-MAX(0,SUMIFS(Тех_Движение!$G$2:$G$5111,Тех_Движение!$D$2:$D$5111,$C3304,Тех_Движение!$B$2:$B$5111,"&lt;="&amp;O$3)-$F3304)))</f>
        <v>#VALUE!</v>
      </c>
      <c r="P3304" s="21" t="e">
        <f>IF(OR($B3304="",P$3&lt;$D3304+Настройки!$B$7),0,MAX(0,$E3304-MAX(0,SUMIFS(Тех_Движение!$G$2:$G$5111,Тех_Движение!$D$2:$D$5111,$C3304,Тех_Движение!$B$2:$B$5111,"&lt;="&amp;P$3)-$F3304)))</f>
        <v>#VALUE!</v>
      </c>
      <c r="Q3304" s="21" t="e">
        <f>IF(OR($B3304="",Q$3&lt;$D3304+Настройки!$B$7),0,MAX(0,$E3304-MAX(0,SUMIFS(Тех_Движение!$G$2:$G$5111,Тех_Движение!$D$2:$D$5111,$C3304,Тех_Движение!$B$2:$B$5111,"&lt;="&amp;Q$3)-$F3304)))</f>
        <v>#VALUE!</v>
      </c>
      <c r="R3304" s="21" t="str">
        <f t="shared" si="154"/>
        <v/>
      </c>
      <c r="S3304" s="23" t="str">
        <f>IF($B3304="","",VLOOKUP($C3304,Настройки!$A$11:$L$17,9,FALSE))</f>
        <v/>
      </c>
      <c r="T3304" s="23" t="str">
        <f t="shared" si="155"/>
        <v/>
      </c>
    </row>
    <row r="3305" spans="1:20" x14ac:dyDescent="0.3">
      <c r="A3305" s="20">
        <f>Тех_Движение!$A$3302</f>
        <v>3301</v>
      </c>
      <c r="B3305" s="20" t="str">
        <f>IF(Тех_Движение!$F$3302&gt;0,Тех_Движение!$I$3302,"")</f>
        <v/>
      </c>
      <c r="C3305" s="20" t="str">
        <f>IF($B3305="","",Тех_Движение!$D$3302)</f>
        <v/>
      </c>
      <c r="D3305" s="9" t="str">
        <f>IF($B3305="","",Тех_Движение!$B$3302)</f>
        <v/>
      </c>
      <c r="E3305" s="21" t="str">
        <f>IF($B3305="","",Тех_Движение!$F$3302)</f>
        <v/>
      </c>
      <c r="F3305" s="21" t="str">
        <f>IF($B3305="","",SUMIFS($E$5:$E3304,$C$5:$C3304,$C3305))</f>
        <v/>
      </c>
      <c r="G3305" s="21" t="str">
        <f>IF($B3305="","",MAX(0,$E3305-MAX(0,SUMIFS(Тех_Движение!$G$2:$G$5111,Тех_Движение!$D$2:$D$5111,$C3305,Тех_Движение!$B$2:$B$5111,"&lt;="&amp;Настройки!$B$5-1)-$F3305)))</f>
        <v/>
      </c>
      <c r="H3305" s="21" t="str">
        <f>IF($B3305="","",IF(AND($D3305&gt;=Настройки!$B$5,$D3305&lt;=Настройки!$B$6),$E3305,0))</f>
        <v/>
      </c>
      <c r="I3305" s="21" t="str">
        <f t="shared" si="153"/>
        <v/>
      </c>
      <c r="J3305" s="21" t="str">
        <f>IF($B3305="","",MAX(0,$E3305-MAX(0,SUMIFS(Тех_Движение!$G$2:$G$5111,Тех_Движение!$D$2:$D$5111,$C3305,Тех_Движение!$B$2:$B$5111,"&lt;="&amp;Настройки!$B$6)-$F3305)))</f>
        <v/>
      </c>
      <c r="K3305" s="21" t="e">
        <f>IF(OR($B3305="",K$3&lt;$D3305+Настройки!$B$7),0,MAX(0,$E3305-MAX(0,SUMIFS(Тех_Движение!$G$2:$G$5111,Тех_Движение!$D$2:$D$5111,$C3305,Тех_Движение!$B$2:$B$5111,"&lt;="&amp;K$3)-$F3305)))</f>
        <v>#VALUE!</v>
      </c>
      <c r="L3305" s="21" t="e">
        <f>IF(OR($B3305="",L$3&lt;$D3305+Настройки!$B$7),0,MAX(0,$E3305-MAX(0,SUMIFS(Тех_Движение!$G$2:$G$5111,Тех_Движение!$D$2:$D$5111,$C3305,Тех_Движение!$B$2:$B$5111,"&lt;="&amp;L$3)-$F3305)))</f>
        <v>#VALUE!</v>
      </c>
      <c r="M3305" s="21" t="e">
        <f>IF(OR($B3305="",M$3&lt;$D3305+Настройки!$B$7),0,MAX(0,$E3305-MAX(0,SUMIFS(Тех_Движение!$G$2:$G$5111,Тех_Движение!$D$2:$D$5111,$C3305,Тех_Движение!$B$2:$B$5111,"&lt;="&amp;M$3)-$F3305)))</f>
        <v>#VALUE!</v>
      </c>
      <c r="N3305" s="21" t="e">
        <f>IF(OR($B3305="",N$3&lt;$D3305+Настройки!$B$7),0,MAX(0,$E3305-MAX(0,SUMIFS(Тех_Движение!$G$2:$G$5111,Тех_Движение!$D$2:$D$5111,$C3305,Тех_Движение!$B$2:$B$5111,"&lt;="&amp;N$3)-$F3305)))</f>
        <v>#VALUE!</v>
      </c>
      <c r="O3305" s="21" t="e">
        <f>IF(OR($B3305="",O$3&lt;$D3305+Настройки!$B$7),0,MAX(0,$E3305-MAX(0,SUMIFS(Тех_Движение!$G$2:$G$5111,Тех_Движение!$D$2:$D$5111,$C3305,Тех_Движение!$B$2:$B$5111,"&lt;="&amp;O$3)-$F3305)))</f>
        <v>#VALUE!</v>
      </c>
      <c r="P3305" s="21" t="e">
        <f>IF(OR($B3305="",P$3&lt;$D3305+Настройки!$B$7),0,MAX(0,$E3305-MAX(0,SUMIFS(Тех_Движение!$G$2:$G$5111,Тех_Движение!$D$2:$D$5111,$C3305,Тех_Движение!$B$2:$B$5111,"&lt;="&amp;P$3)-$F3305)))</f>
        <v>#VALUE!</v>
      </c>
      <c r="Q3305" s="21" t="e">
        <f>IF(OR($B3305="",Q$3&lt;$D3305+Настройки!$B$7),0,MAX(0,$E3305-MAX(0,SUMIFS(Тех_Движение!$G$2:$G$5111,Тех_Движение!$D$2:$D$5111,$C3305,Тех_Движение!$B$2:$B$5111,"&lt;="&amp;Q$3)-$F3305)))</f>
        <v>#VALUE!</v>
      </c>
      <c r="R3305" s="21" t="str">
        <f t="shared" si="154"/>
        <v/>
      </c>
      <c r="S3305" s="23" t="str">
        <f>IF($B3305="","",VLOOKUP($C3305,Настройки!$A$11:$L$17,9,FALSE))</f>
        <v/>
      </c>
      <c r="T3305" s="23" t="str">
        <f t="shared" si="155"/>
        <v/>
      </c>
    </row>
    <row r="3306" spans="1:20" x14ac:dyDescent="0.3">
      <c r="A3306" s="20">
        <f>Тех_Движение!$A$3303</f>
        <v>3302</v>
      </c>
      <c r="B3306" s="20" t="str">
        <f>IF(Тех_Движение!$F$3303&gt;0,Тех_Движение!$I$3303,"")</f>
        <v/>
      </c>
      <c r="C3306" s="20" t="str">
        <f>IF($B3306="","",Тех_Движение!$D$3303)</f>
        <v/>
      </c>
      <c r="D3306" s="9" t="str">
        <f>IF($B3306="","",Тех_Движение!$B$3303)</f>
        <v/>
      </c>
      <c r="E3306" s="21" t="str">
        <f>IF($B3306="","",Тех_Движение!$F$3303)</f>
        <v/>
      </c>
      <c r="F3306" s="21" t="str">
        <f>IF($B3306="","",SUMIFS($E$5:$E3305,$C$5:$C3305,$C3306))</f>
        <v/>
      </c>
      <c r="G3306" s="21" t="str">
        <f>IF($B3306="","",MAX(0,$E3306-MAX(0,SUMIFS(Тех_Движение!$G$2:$G$5111,Тех_Движение!$D$2:$D$5111,$C3306,Тех_Движение!$B$2:$B$5111,"&lt;="&amp;Настройки!$B$5-1)-$F3306)))</f>
        <v/>
      </c>
      <c r="H3306" s="21" t="str">
        <f>IF($B3306="","",IF(AND($D3306&gt;=Настройки!$B$5,$D3306&lt;=Настройки!$B$6),$E3306,0))</f>
        <v/>
      </c>
      <c r="I3306" s="21" t="str">
        <f t="shared" si="153"/>
        <v/>
      </c>
      <c r="J3306" s="21" t="str">
        <f>IF($B3306="","",MAX(0,$E3306-MAX(0,SUMIFS(Тех_Движение!$G$2:$G$5111,Тех_Движение!$D$2:$D$5111,$C3306,Тех_Движение!$B$2:$B$5111,"&lt;="&amp;Настройки!$B$6)-$F3306)))</f>
        <v/>
      </c>
      <c r="K3306" s="21" t="e">
        <f>IF(OR($B3306="",K$3&lt;$D3306+Настройки!$B$7),0,MAX(0,$E3306-MAX(0,SUMIFS(Тех_Движение!$G$2:$G$5111,Тех_Движение!$D$2:$D$5111,$C3306,Тех_Движение!$B$2:$B$5111,"&lt;="&amp;K$3)-$F3306)))</f>
        <v>#VALUE!</v>
      </c>
      <c r="L3306" s="21" t="e">
        <f>IF(OR($B3306="",L$3&lt;$D3306+Настройки!$B$7),0,MAX(0,$E3306-MAX(0,SUMIFS(Тех_Движение!$G$2:$G$5111,Тех_Движение!$D$2:$D$5111,$C3306,Тех_Движение!$B$2:$B$5111,"&lt;="&amp;L$3)-$F3306)))</f>
        <v>#VALUE!</v>
      </c>
      <c r="M3306" s="21" t="e">
        <f>IF(OR($B3306="",M$3&lt;$D3306+Настройки!$B$7),0,MAX(0,$E3306-MAX(0,SUMIFS(Тех_Движение!$G$2:$G$5111,Тех_Движение!$D$2:$D$5111,$C3306,Тех_Движение!$B$2:$B$5111,"&lt;="&amp;M$3)-$F3306)))</f>
        <v>#VALUE!</v>
      </c>
      <c r="N3306" s="21" t="e">
        <f>IF(OR($B3306="",N$3&lt;$D3306+Настройки!$B$7),0,MAX(0,$E3306-MAX(0,SUMIFS(Тех_Движение!$G$2:$G$5111,Тех_Движение!$D$2:$D$5111,$C3306,Тех_Движение!$B$2:$B$5111,"&lt;="&amp;N$3)-$F3306)))</f>
        <v>#VALUE!</v>
      </c>
      <c r="O3306" s="21" t="e">
        <f>IF(OR($B3306="",O$3&lt;$D3306+Настройки!$B$7),0,MAX(0,$E3306-MAX(0,SUMIFS(Тех_Движение!$G$2:$G$5111,Тех_Движение!$D$2:$D$5111,$C3306,Тех_Движение!$B$2:$B$5111,"&lt;="&amp;O$3)-$F3306)))</f>
        <v>#VALUE!</v>
      </c>
      <c r="P3306" s="21" t="e">
        <f>IF(OR($B3306="",P$3&lt;$D3306+Настройки!$B$7),0,MAX(0,$E3306-MAX(0,SUMIFS(Тех_Движение!$G$2:$G$5111,Тех_Движение!$D$2:$D$5111,$C3306,Тех_Движение!$B$2:$B$5111,"&lt;="&amp;P$3)-$F3306)))</f>
        <v>#VALUE!</v>
      </c>
      <c r="Q3306" s="21" t="e">
        <f>IF(OR($B3306="",Q$3&lt;$D3306+Настройки!$B$7),0,MAX(0,$E3306-MAX(0,SUMIFS(Тех_Движение!$G$2:$G$5111,Тех_Движение!$D$2:$D$5111,$C3306,Тех_Движение!$B$2:$B$5111,"&lt;="&amp;Q$3)-$F3306)))</f>
        <v>#VALUE!</v>
      </c>
      <c r="R3306" s="21" t="str">
        <f t="shared" si="154"/>
        <v/>
      </c>
      <c r="S3306" s="23" t="str">
        <f>IF($B3306="","",VLOOKUP($C3306,Настройки!$A$11:$L$17,9,FALSE))</f>
        <v/>
      </c>
      <c r="T3306" s="23" t="str">
        <f t="shared" si="155"/>
        <v/>
      </c>
    </row>
    <row r="3307" spans="1:20" x14ac:dyDescent="0.3">
      <c r="A3307" s="20">
        <f>Тех_Движение!$A$3304</f>
        <v>3303</v>
      </c>
      <c r="B3307" s="20" t="str">
        <f>IF(Тех_Движение!$F$3304&gt;0,Тех_Движение!$I$3304,"")</f>
        <v/>
      </c>
      <c r="C3307" s="20" t="str">
        <f>IF($B3307="","",Тех_Движение!$D$3304)</f>
        <v/>
      </c>
      <c r="D3307" s="9" t="str">
        <f>IF($B3307="","",Тех_Движение!$B$3304)</f>
        <v/>
      </c>
      <c r="E3307" s="21" t="str">
        <f>IF($B3307="","",Тех_Движение!$F$3304)</f>
        <v/>
      </c>
      <c r="F3307" s="21" t="str">
        <f>IF($B3307="","",SUMIFS($E$5:$E3306,$C$5:$C3306,$C3307))</f>
        <v/>
      </c>
      <c r="G3307" s="21" t="str">
        <f>IF($B3307="","",MAX(0,$E3307-MAX(0,SUMIFS(Тех_Движение!$G$2:$G$5111,Тех_Движение!$D$2:$D$5111,$C3307,Тех_Движение!$B$2:$B$5111,"&lt;="&amp;Настройки!$B$5-1)-$F3307)))</f>
        <v/>
      </c>
      <c r="H3307" s="21" t="str">
        <f>IF($B3307="","",IF(AND($D3307&gt;=Настройки!$B$5,$D3307&lt;=Настройки!$B$6),$E3307,0))</f>
        <v/>
      </c>
      <c r="I3307" s="21" t="str">
        <f t="shared" si="153"/>
        <v/>
      </c>
      <c r="J3307" s="21" t="str">
        <f>IF($B3307="","",MAX(0,$E3307-MAX(0,SUMIFS(Тех_Движение!$G$2:$G$5111,Тех_Движение!$D$2:$D$5111,$C3307,Тех_Движение!$B$2:$B$5111,"&lt;="&amp;Настройки!$B$6)-$F3307)))</f>
        <v/>
      </c>
      <c r="K3307" s="21" t="e">
        <f>IF(OR($B3307="",K$3&lt;$D3307+Настройки!$B$7),0,MAX(0,$E3307-MAX(0,SUMIFS(Тех_Движение!$G$2:$G$5111,Тех_Движение!$D$2:$D$5111,$C3307,Тех_Движение!$B$2:$B$5111,"&lt;="&amp;K$3)-$F3307)))</f>
        <v>#VALUE!</v>
      </c>
      <c r="L3307" s="21" t="e">
        <f>IF(OR($B3307="",L$3&lt;$D3307+Настройки!$B$7),0,MAX(0,$E3307-MAX(0,SUMIFS(Тех_Движение!$G$2:$G$5111,Тех_Движение!$D$2:$D$5111,$C3307,Тех_Движение!$B$2:$B$5111,"&lt;="&amp;L$3)-$F3307)))</f>
        <v>#VALUE!</v>
      </c>
      <c r="M3307" s="21" t="e">
        <f>IF(OR($B3307="",M$3&lt;$D3307+Настройки!$B$7),0,MAX(0,$E3307-MAX(0,SUMIFS(Тех_Движение!$G$2:$G$5111,Тех_Движение!$D$2:$D$5111,$C3307,Тех_Движение!$B$2:$B$5111,"&lt;="&amp;M$3)-$F3307)))</f>
        <v>#VALUE!</v>
      </c>
      <c r="N3307" s="21" t="e">
        <f>IF(OR($B3307="",N$3&lt;$D3307+Настройки!$B$7),0,MAX(0,$E3307-MAX(0,SUMIFS(Тех_Движение!$G$2:$G$5111,Тех_Движение!$D$2:$D$5111,$C3307,Тех_Движение!$B$2:$B$5111,"&lt;="&amp;N$3)-$F3307)))</f>
        <v>#VALUE!</v>
      </c>
      <c r="O3307" s="21" t="e">
        <f>IF(OR($B3307="",O$3&lt;$D3307+Настройки!$B$7),0,MAX(0,$E3307-MAX(0,SUMIFS(Тех_Движение!$G$2:$G$5111,Тех_Движение!$D$2:$D$5111,$C3307,Тех_Движение!$B$2:$B$5111,"&lt;="&amp;O$3)-$F3307)))</f>
        <v>#VALUE!</v>
      </c>
      <c r="P3307" s="21" t="e">
        <f>IF(OR($B3307="",P$3&lt;$D3307+Настройки!$B$7),0,MAX(0,$E3307-MAX(0,SUMIFS(Тех_Движение!$G$2:$G$5111,Тех_Движение!$D$2:$D$5111,$C3307,Тех_Движение!$B$2:$B$5111,"&lt;="&amp;P$3)-$F3307)))</f>
        <v>#VALUE!</v>
      </c>
      <c r="Q3307" s="21" t="e">
        <f>IF(OR($B3307="",Q$3&lt;$D3307+Настройки!$B$7),0,MAX(0,$E3307-MAX(0,SUMIFS(Тех_Движение!$G$2:$G$5111,Тех_Движение!$D$2:$D$5111,$C3307,Тех_Движение!$B$2:$B$5111,"&lt;="&amp;Q$3)-$F3307)))</f>
        <v>#VALUE!</v>
      </c>
      <c r="R3307" s="21" t="str">
        <f t="shared" si="154"/>
        <v/>
      </c>
      <c r="S3307" s="23" t="str">
        <f>IF($B3307="","",VLOOKUP($C3307,Настройки!$A$11:$L$17,9,FALSE))</f>
        <v/>
      </c>
      <c r="T3307" s="23" t="str">
        <f t="shared" si="155"/>
        <v/>
      </c>
    </row>
    <row r="3308" spans="1:20" x14ac:dyDescent="0.3">
      <c r="A3308" s="20">
        <f>Тех_Движение!$A$3305</f>
        <v>3304</v>
      </c>
      <c r="B3308" s="20" t="str">
        <f>IF(Тех_Движение!$F$3305&gt;0,Тех_Движение!$I$3305,"")</f>
        <v/>
      </c>
      <c r="C3308" s="20" t="str">
        <f>IF($B3308="","",Тех_Движение!$D$3305)</f>
        <v/>
      </c>
      <c r="D3308" s="9" t="str">
        <f>IF($B3308="","",Тех_Движение!$B$3305)</f>
        <v/>
      </c>
      <c r="E3308" s="21" t="str">
        <f>IF($B3308="","",Тех_Движение!$F$3305)</f>
        <v/>
      </c>
      <c r="F3308" s="21" t="str">
        <f>IF($B3308="","",SUMIFS($E$5:$E3307,$C$5:$C3307,$C3308))</f>
        <v/>
      </c>
      <c r="G3308" s="21" t="str">
        <f>IF($B3308="","",MAX(0,$E3308-MAX(0,SUMIFS(Тех_Движение!$G$2:$G$5111,Тех_Движение!$D$2:$D$5111,$C3308,Тех_Движение!$B$2:$B$5111,"&lt;="&amp;Настройки!$B$5-1)-$F3308)))</f>
        <v/>
      </c>
      <c r="H3308" s="21" t="str">
        <f>IF($B3308="","",IF(AND($D3308&gt;=Настройки!$B$5,$D3308&lt;=Настройки!$B$6),$E3308,0))</f>
        <v/>
      </c>
      <c r="I3308" s="21" t="str">
        <f t="shared" si="153"/>
        <v/>
      </c>
      <c r="J3308" s="21" t="str">
        <f>IF($B3308="","",MAX(0,$E3308-MAX(0,SUMIFS(Тех_Движение!$G$2:$G$5111,Тех_Движение!$D$2:$D$5111,$C3308,Тех_Движение!$B$2:$B$5111,"&lt;="&amp;Настройки!$B$6)-$F3308)))</f>
        <v/>
      </c>
      <c r="K3308" s="21" t="e">
        <f>IF(OR($B3308="",K$3&lt;$D3308+Настройки!$B$7),0,MAX(0,$E3308-MAX(0,SUMIFS(Тех_Движение!$G$2:$G$5111,Тех_Движение!$D$2:$D$5111,$C3308,Тех_Движение!$B$2:$B$5111,"&lt;="&amp;K$3)-$F3308)))</f>
        <v>#VALUE!</v>
      </c>
      <c r="L3308" s="21" t="e">
        <f>IF(OR($B3308="",L$3&lt;$D3308+Настройки!$B$7),0,MAX(0,$E3308-MAX(0,SUMIFS(Тех_Движение!$G$2:$G$5111,Тех_Движение!$D$2:$D$5111,$C3308,Тех_Движение!$B$2:$B$5111,"&lt;="&amp;L$3)-$F3308)))</f>
        <v>#VALUE!</v>
      </c>
      <c r="M3308" s="21" t="e">
        <f>IF(OR($B3308="",M$3&lt;$D3308+Настройки!$B$7),0,MAX(0,$E3308-MAX(0,SUMIFS(Тех_Движение!$G$2:$G$5111,Тех_Движение!$D$2:$D$5111,$C3308,Тех_Движение!$B$2:$B$5111,"&lt;="&amp;M$3)-$F3308)))</f>
        <v>#VALUE!</v>
      </c>
      <c r="N3308" s="21" t="e">
        <f>IF(OR($B3308="",N$3&lt;$D3308+Настройки!$B$7),0,MAX(0,$E3308-MAX(0,SUMIFS(Тех_Движение!$G$2:$G$5111,Тех_Движение!$D$2:$D$5111,$C3308,Тех_Движение!$B$2:$B$5111,"&lt;="&amp;N$3)-$F3308)))</f>
        <v>#VALUE!</v>
      </c>
      <c r="O3308" s="21" t="e">
        <f>IF(OR($B3308="",O$3&lt;$D3308+Настройки!$B$7),0,MAX(0,$E3308-MAX(0,SUMIFS(Тех_Движение!$G$2:$G$5111,Тех_Движение!$D$2:$D$5111,$C3308,Тех_Движение!$B$2:$B$5111,"&lt;="&amp;O$3)-$F3308)))</f>
        <v>#VALUE!</v>
      </c>
      <c r="P3308" s="21" t="e">
        <f>IF(OR($B3308="",P$3&lt;$D3308+Настройки!$B$7),0,MAX(0,$E3308-MAX(0,SUMIFS(Тех_Движение!$G$2:$G$5111,Тех_Движение!$D$2:$D$5111,$C3308,Тех_Движение!$B$2:$B$5111,"&lt;="&amp;P$3)-$F3308)))</f>
        <v>#VALUE!</v>
      </c>
      <c r="Q3308" s="21" t="e">
        <f>IF(OR($B3308="",Q$3&lt;$D3308+Настройки!$B$7),0,MAX(0,$E3308-MAX(0,SUMIFS(Тех_Движение!$G$2:$G$5111,Тех_Движение!$D$2:$D$5111,$C3308,Тех_Движение!$B$2:$B$5111,"&lt;="&amp;Q$3)-$F3308)))</f>
        <v>#VALUE!</v>
      </c>
      <c r="R3308" s="21" t="str">
        <f t="shared" si="154"/>
        <v/>
      </c>
      <c r="S3308" s="23" t="str">
        <f>IF($B3308="","",VLOOKUP($C3308,Настройки!$A$11:$L$17,9,FALSE))</f>
        <v/>
      </c>
      <c r="T3308" s="23" t="str">
        <f t="shared" si="155"/>
        <v/>
      </c>
    </row>
    <row r="3309" spans="1:20" x14ac:dyDescent="0.3">
      <c r="A3309" s="20">
        <f>Тех_Движение!$A$3306</f>
        <v>3305</v>
      </c>
      <c r="B3309" s="20" t="str">
        <f>IF(Тех_Движение!$F$3306&gt;0,Тех_Движение!$I$3306,"")</f>
        <v/>
      </c>
      <c r="C3309" s="20" t="str">
        <f>IF($B3309="","",Тех_Движение!$D$3306)</f>
        <v/>
      </c>
      <c r="D3309" s="9" t="str">
        <f>IF($B3309="","",Тех_Движение!$B$3306)</f>
        <v/>
      </c>
      <c r="E3309" s="21" t="str">
        <f>IF($B3309="","",Тех_Движение!$F$3306)</f>
        <v/>
      </c>
      <c r="F3309" s="21" t="str">
        <f>IF($B3309="","",SUMIFS($E$5:$E3308,$C$5:$C3308,$C3309))</f>
        <v/>
      </c>
      <c r="G3309" s="21" t="str">
        <f>IF($B3309="","",MAX(0,$E3309-MAX(0,SUMIFS(Тех_Движение!$G$2:$G$5111,Тех_Движение!$D$2:$D$5111,$C3309,Тех_Движение!$B$2:$B$5111,"&lt;="&amp;Настройки!$B$5-1)-$F3309)))</f>
        <v/>
      </c>
      <c r="H3309" s="21" t="str">
        <f>IF($B3309="","",IF(AND($D3309&gt;=Настройки!$B$5,$D3309&lt;=Настройки!$B$6),$E3309,0))</f>
        <v/>
      </c>
      <c r="I3309" s="21" t="str">
        <f t="shared" si="153"/>
        <v/>
      </c>
      <c r="J3309" s="21" t="str">
        <f>IF($B3309="","",MAX(0,$E3309-MAX(0,SUMIFS(Тех_Движение!$G$2:$G$5111,Тех_Движение!$D$2:$D$5111,$C3309,Тех_Движение!$B$2:$B$5111,"&lt;="&amp;Настройки!$B$6)-$F3309)))</f>
        <v/>
      </c>
      <c r="K3309" s="21" t="e">
        <f>IF(OR($B3309="",K$3&lt;$D3309+Настройки!$B$7),0,MAX(0,$E3309-MAX(0,SUMIFS(Тех_Движение!$G$2:$G$5111,Тех_Движение!$D$2:$D$5111,$C3309,Тех_Движение!$B$2:$B$5111,"&lt;="&amp;K$3)-$F3309)))</f>
        <v>#VALUE!</v>
      </c>
      <c r="L3309" s="21" t="e">
        <f>IF(OR($B3309="",L$3&lt;$D3309+Настройки!$B$7),0,MAX(0,$E3309-MAX(0,SUMIFS(Тех_Движение!$G$2:$G$5111,Тех_Движение!$D$2:$D$5111,$C3309,Тех_Движение!$B$2:$B$5111,"&lt;="&amp;L$3)-$F3309)))</f>
        <v>#VALUE!</v>
      </c>
      <c r="M3309" s="21" t="e">
        <f>IF(OR($B3309="",M$3&lt;$D3309+Настройки!$B$7),0,MAX(0,$E3309-MAX(0,SUMIFS(Тех_Движение!$G$2:$G$5111,Тех_Движение!$D$2:$D$5111,$C3309,Тех_Движение!$B$2:$B$5111,"&lt;="&amp;M$3)-$F3309)))</f>
        <v>#VALUE!</v>
      </c>
      <c r="N3309" s="21" t="e">
        <f>IF(OR($B3309="",N$3&lt;$D3309+Настройки!$B$7),0,MAX(0,$E3309-MAX(0,SUMIFS(Тех_Движение!$G$2:$G$5111,Тех_Движение!$D$2:$D$5111,$C3309,Тех_Движение!$B$2:$B$5111,"&lt;="&amp;N$3)-$F3309)))</f>
        <v>#VALUE!</v>
      </c>
      <c r="O3309" s="21" t="e">
        <f>IF(OR($B3309="",O$3&lt;$D3309+Настройки!$B$7),0,MAX(0,$E3309-MAX(0,SUMIFS(Тех_Движение!$G$2:$G$5111,Тех_Движение!$D$2:$D$5111,$C3309,Тех_Движение!$B$2:$B$5111,"&lt;="&amp;O$3)-$F3309)))</f>
        <v>#VALUE!</v>
      </c>
      <c r="P3309" s="21" t="e">
        <f>IF(OR($B3309="",P$3&lt;$D3309+Настройки!$B$7),0,MAX(0,$E3309-MAX(0,SUMIFS(Тех_Движение!$G$2:$G$5111,Тех_Движение!$D$2:$D$5111,$C3309,Тех_Движение!$B$2:$B$5111,"&lt;="&amp;P$3)-$F3309)))</f>
        <v>#VALUE!</v>
      </c>
      <c r="Q3309" s="21" t="e">
        <f>IF(OR($B3309="",Q$3&lt;$D3309+Настройки!$B$7),0,MAX(0,$E3309-MAX(0,SUMIFS(Тех_Движение!$G$2:$G$5111,Тех_Движение!$D$2:$D$5111,$C3309,Тех_Движение!$B$2:$B$5111,"&lt;="&amp;Q$3)-$F3309)))</f>
        <v>#VALUE!</v>
      </c>
      <c r="R3309" s="21" t="str">
        <f t="shared" si="154"/>
        <v/>
      </c>
      <c r="S3309" s="23" t="str">
        <f>IF($B3309="","",VLOOKUP($C3309,Настройки!$A$11:$L$17,9,FALSE))</f>
        <v/>
      </c>
      <c r="T3309" s="23" t="str">
        <f t="shared" si="155"/>
        <v/>
      </c>
    </row>
    <row r="3310" spans="1:20" x14ac:dyDescent="0.3">
      <c r="A3310" s="20">
        <f>Тех_Движение!$A$3307</f>
        <v>3306</v>
      </c>
      <c r="B3310" s="20" t="str">
        <f>IF(Тех_Движение!$F$3307&gt;0,Тех_Движение!$I$3307,"")</f>
        <v/>
      </c>
      <c r="C3310" s="20" t="str">
        <f>IF($B3310="","",Тех_Движение!$D$3307)</f>
        <v/>
      </c>
      <c r="D3310" s="9" t="str">
        <f>IF($B3310="","",Тех_Движение!$B$3307)</f>
        <v/>
      </c>
      <c r="E3310" s="21" t="str">
        <f>IF($B3310="","",Тех_Движение!$F$3307)</f>
        <v/>
      </c>
      <c r="F3310" s="21" t="str">
        <f>IF($B3310="","",SUMIFS($E$5:$E3309,$C$5:$C3309,$C3310))</f>
        <v/>
      </c>
      <c r="G3310" s="21" t="str">
        <f>IF($B3310="","",MAX(0,$E3310-MAX(0,SUMIFS(Тех_Движение!$G$2:$G$5111,Тех_Движение!$D$2:$D$5111,$C3310,Тех_Движение!$B$2:$B$5111,"&lt;="&amp;Настройки!$B$5-1)-$F3310)))</f>
        <v/>
      </c>
      <c r="H3310" s="21" t="str">
        <f>IF($B3310="","",IF(AND($D3310&gt;=Настройки!$B$5,$D3310&lt;=Настройки!$B$6),$E3310,0))</f>
        <v/>
      </c>
      <c r="I3310" s="21" t="str">
        <f t="shared" si="153"/>
        <v/>
      </c>
      <c r="J3310" s="21" t="str">
        <f>IF($B3310="","",MAX(0,$E3310-MAX(0,SUMIFS(Тех_Движение!$G$2:$G$5111,Тех_Движение!$D$2:$D$5111,$C3310,Тех_Движение!$B$2:$B$5111,"&lt;="&amp;Настройки!$B$6)-$F3310)))</f>
        <v/>
      </c>
      <c r="K3310" s="21" t="e">
        <f>IF(OR($B3310="",K$3&lt;$D3310+Настройки!$B$7),0,MAX(0,$E3310-MAX(0,SUMIFS(Тех_Движение!$G$2:$G$5111,Тех_Движение!$D$2:$D$5111,$C3310,Тех_Движение!$B$2:$B$5111,"&lt;="&amp;K$3)-$F3310)))</f>
        <v>#VALUE!</v>
      </c>
      <c r="L3310" s="21" t="e">
        <f>IF(OR($B3310="",L$3&lt;$D3310+Настройки!$B$7),0,MAX(0,$E3310-MAX(0,SUMIFS(Тех_Движение!$G$2:$G$5111,Тех_Движение!$D$2:$D$5111,$C3310,Тех_Движение!$B$2:$B$5111,"&lt;="&amp;L$3)-$F3310)))</f>
        <v>#VALUE!</v>
      </c>
      <c r="M3310" s="21" t="e">
        <f>IF(OR($B3310="",M$3&lt;$D3310+Настройки!$B$7),0,MAX(0,$E3310-MAX(0,SUMIFS(Тех_Движение!$G$2:$G$5111,Тех_Движение!$D$2:$D$5111,$C3310,Тех_Движение!$B$2:$B$5111,"&lt;="&amp;M$3)-$F3310)))</f>
        <v>#VALUE!</v>
      </c>
      <c r="N3310" s="21" t="e">
        <f>IF(OR($B3310="",N$3&lt;$D3310+Настройки!$B$7),0,MAX(0,$E3310-MAX(0,SUMIFS(Тех_Движение!$G$2:$G$5111,Тех_Движение!$D$2:$D$5111,$C3310,Тех_Движение!$B$2:$B$5111,"&lt;="&amp;N$3)-$F3310)))</f>
        <v>#VALUE!</v>
      </c>
      <c r="O3310" s="21" t="e">
        <f>IF(OR($B3310="",O$3&lt;$D3310+Настройки!$B$7),0,MAX(0,$E3310-MAX(0,SUMIFS(Тех_Движение!$G$2:$G$5111,Тех_Движение!$D$2:$D$5111,$C3310,Тех_Движение!$B$2:$B$5111,"&lt;="&amp;O$3)-$F3310)))</f>
        <v>#VALUE!</v>
      </c>
      <c r="P3310" s="21" t="e">
        <f>IF(OR($B3310="",P$3&lt;$D3310+Настройки!$B$7),0,MAX(0,$E3310-MAX(0,SUMIFS(Тех_Движение!$G$2:$G$5111,Тех_Движение!$D$2:$D$5111,$C3310,Тех_Движение!$B$2:$B$5111,"&lt;="&amp;P$3)-$F3310)))</f>
        <v>#VALUE!</v>
      </c>
      <c r="Q3310" s="21" t="e">
        <f>IF(OR($B3310="",Q$3&lt;$D3310+Настройки!$B$7),0,MAX(0,$E3310-MAX(0,SUMIFS(Тех_Движение!$G$2:$G$5111,Тех_Движение!$D$2:$D$5111,$C3310,Тех_Движение!$B$2:$B$5111,"&lt;="&amp;Q$3)-$F3310)))</f>
        <v>#VALUE!</v>
      </c>
      <c r="R3310" s="21" t="str">
        <f t="shared" si="154"/>
        <v/>
      </c>
      <c r="S3310" s="23" t="str">
        <f>IF($B3310="","",VLOOKUP($C3310,Настройки!$A$11:$L$17,9,FALSE))</f>
        <v/>
      </c>
      <c r="T3310" s="23" t="str">
        <f t="shared" si="155"/>
        <v/>
      </c>
    </row>
    <row r="3311" spans="1:20" x14ac:dyDescent="0.3">
      <c r="A3311" s="20">
        <f>Тех_Движение!$A$3308</f>
        <v>3307</v>
      </c>
      <c r="B3311" s="20" t="str">
        <f>IF(Тех_Движение!$F$3308&gt;0,Тех_Движение!$I$3308,"")</f>
        <v/>
      </c>
      <c r="C3311" s="20" t="str">
        <f>IF($B3311="","",Тех_Движение!$D$3308)</f>
        <v/>
      </c>
      <c r="D3311" s="9" t="str">
        <f>IF($B3311="","",Тех_Движение!$B$3308)</f>
        <v/>
      </c>
      <c r="E3311" s="21" t="str">
        <f>IF($B3311="","",Тех_Движение!$F$3308)</f>
        <v/>
      </c>
      <c r="F3311" s="21" t="str">
        <f>IF($B3311="","",SUMIFS($E$5:$E3310,$C$5:$C3310,$C3311))</f>
        <v/>
      </c>
      <c r="G3311" s="21" t="str">
        <f>IF($B3311="","",MAX(0,$E3311-MAX(0,SUMIFS(Тех_Движение!$G$2:$G$5111,Тех_Движение!$D$2:$D$5111,$C3311,Тех_Движение!$B$2:$B$5111,"&lt;="&amp;Настройки!$B$5-1)-$F3311)))</f>
        <v/>
      </c>
      <c r="H3311" s="21" t="str">
        <f>IF($B3311="","",IF(AND($D3311&gt;=Настройки!$B$5,$D3311&lt;=Настройки!$B$6),$E3311,0))</f>
        <v/>
      </c>
      <c r="I3311" s="21" t="str">
        <f t="shared" si="153"/>
        <v/>
      </c>
      <c r="J3311" s="21" t="str">
        <f>IF($B3311="","",MAX(0,$E3311-MAX(0,SUMIFS(Тех_Движение!$G$2:$G$5111,Тех_Движение!$D$2:$D$5111,$C3311,Тех_Движение!$B$2:$B$5111,"&lt;="&amp;Настройки!$B$6)-$F3311)))</f>
        <v/>
      </c>
      <c r="K3311" s="21" t="e">
        <f>IF(OR($B3311="",K$3&lt;$D3311+Настройки!$B$7),0,MAX(0,$E3311-MAX(0,SUMIFS(Тех_Движение!$G$2:$G$5111,Тех_Движение!$D$2:$D$5111,$C3311,Тех_Движение!$B$2:$B$5111,"&lt;="&amp;K$3)-$F3311)))</f>
        <v>#VALUE!</v>
      </c>
      <c r="L3311" s="21" t="e">
        <f>IF(OR($B3311="",L$3&lt;$D3311+Настройки!$B$7),0,MAX(0,$E3311-MAX(0,SUMIFS(Тех_Движение!$G$2:$G$5111,Тех_Движение!$D$2:$D$5111,$C3311,Тех_Движение!$B$2:$B$5111,"&lt;="&amp;L$3)-$F3311)))</f>
        <v>#VALUE!</v>
      </c>
      <c r="M3311" s="21" t="e">
        <f>IF(OR($B3311="",M$3&lt;$D3311+Настройки!$B$7),0,MAX(0,$E3311-MAX(0,SUMIFS(Тех_Движение!$G$2:$G$5111,Тех_Движение!$D$2:$D$5111,$C3311,Тех_Движение!$B$2:$B$5111,"&lt;="&amp;M$3)-$F3311)))</f>
        <v>#VALUE!</v>
      </c>
      <c r="N3311" s="21" t="e">
        <f>IF(OR($B3311="",N$3&lt;$D3311+Настройки!$B$7),0,MAX(0,$E3311-MAX(0,SUMIFS(Тех_Движение!$G$2:$G$5111,Тех_Движение!$D$2:$D$5111,$C3311,Тех_Движение!$B$2:$B$5111,"&lt;="&amp;N$3)-$F3311)))</f>
        <v>#VALUE!</v>
      </c>
      <c r="O3311" s="21" t="e">
        <f>IF(OR($B3311="",O$3&lt;$D3311+Настройки!$B$7),0,MAX(0,$E3311-MAX(0,SUMIFS(Тех_Движение!$G$2:$G$5111,Тех_Движение!$D$2:$D$5111,$C3311,Тех_Движение!$B$2:$B$5111,"&lt;="&amp;O$3)-$F3311)))</f>
        <v>#VALUE!</v>
      </c>
      <c r="P3311" s="21" t="e">
        <f>IF(OR($B3311="",P$3&lt;$D3311+Настройки!$B$7),0,MAX(0,$E3311-MAX(0,SUMIFS(Тех_Движение!$G$2:$G$5111,Тех_Движение!$D$2:$D$5111,$C3311,Тех_Движение!$B$2:$B$5111,"&lt;="&amp;P$3)-$F3311)))</f>
        <v>#VALUE!</v>
      </c>
      <c r="Q3311" s="21" t="e">
        <f>IF(OR($B3311="",Q$3&lt;$D3311+Настройки!$B$7),0,MAX(0,$E3311-MAX(0,SUMIFS(Тех_Движение!$G$2:$G$5111,Тех_Движение!$D$2:$D$5111,$C3311,Тех_Движение!$B$2:$B$5111,"&lt;="&amp;Q$3)-$F3311)))</f>
        <v>#VALUE!</v>
      </c>
      <c r="R3311" s="21" t="str">
        <f t="shared" si="154"/>
        <v/>
      </c>
      <c r="S3311" s="23" t="str">
        <f>IF($B3311="","",VLOOKUP($C3311,Настройки!$A$11:$L$17,9,FALSE))</f>
        <v/>
      </c>
      <c r="T3311" s="23" t="str">
        <f t="shared" si="155"/>
        <v/>
      </c>
    </row>
    <row r="3312" spans="1:20" x14ac:dyDescent="0.3">
      <c r="A3312" s="20">
        <f>Тех_Движение!$A$3309</f>
        <v>3308</v>
      </c>
      <c r="B3312" s="20" t="str">
        <f>IF(Тех_Движение!$F$3309&gt;0,Тех_Движение!$I$3309,"")</f>
        <v/>
      </c>
      <c r="C3312" s="20" t="str">
        <f>IF($B3312="","",Тех_Движение!$D$3309)</f>
        <v/>
      </c>
      <c r="D3312" s="9" t="str">
        <f>IF($B3312="","",Тех_Движение!$B$3309)</f>
        <v/>
      </c>
      <c r="E3312" s="21" t="str">
        <f>IF($B3312="","",Тех_Движение!$F$3309)</f>
        <v/>
      </c>
      <c r="F3312" s="21" t="str">
        <f>IF($B3312="","",SUMIFS($E$5:$E3311,$C$5:$C3311,$C3312))</f>
        <v/>
      </c>
      <c r="G3312" s="21" t="str">
        <f>IF($B3312="","",MAX(0,$E3312-MAX(0,SUMIFS(Тех_Движение!$G$2:$G$5111,Тех_Движение!$D$2:$D$5111,$C3312,Тех_Движение!$B$2:$B$5111,"&lt;="&amp;Настройки!$B$5-1)-$F3312)))</f>
        <v/>
      </c>
      <c r="H3312" s="21" t="str">
        <f>IF($B3312="","",IF(AND($D3312&gt;=Настройки!$B$5,$D3312&lt;=Настройки!$B$6),$E3312,0))</f>
        <v/>
      </c>
      <c r="I3312" s="21" t="str">
        <f t="shared" si="153"/>
        <v/>
      </c>
      <c r="J3312" s="21" t="str">
        <f>IF($B3312="","",MAX(0,$E3312-MAX(0,SUMIFS(Тех_Движение!$G$2:$G$5111,Тех_Движение!$D$2:$D$5111,$C3312,Тех_Движение!$B$2:$B$5111,"&lt;="&amp;Настройки!$B$6)-$F3312)))</f>
        <v/>
      </c>
      <c r="K3312" s="21" t="e">
        <f>IF(OR($B3312="",K$3&lt;$D3312+Настройки!$B$7),0,MAX(0,$E3312-MAX(0,SUMIFS(Тех_Движение!$G$2:$G$5111,Тех_Движение!$D$2:$D$5111,$C3312,Тех_Движение!$B$2:$B$5111,"&lt;="&amp;K$3)-$F3312)))</f>
        <v>#VALUE!</v>
      </c>
      <c r="L3312" s="21" t="e">
        <f>IF(OR($B3312="",L$3&lt;$D3312+Настройки!$B$7),0,MAX(0,$E3312-MAX(0,SUMIFS(Тех_Движение!$G$2:$G$5111,Тех_Движение!$D$2:$D$5111,$C3312,Тех_Движение!$B$2:$B$5111,"&lt;="&amp;L$3)-$F3312)))</f>
        <v>#VALUE!</v>
      </c>
      <c r="M3312" s="21" t="e">
        <f>IF(OR($B3312="",M$3&lt;$D3312+Настройки!$B$7),0,MAX(0,$E3312-MAX(0,SUMIFS(Тех_Движение!$G$2:$G$5111,Тех_Движение!$D$2:$D$5111,$C3312,Тех_Движение!$B$2:$B$5111,"&lt;="&amp;M$3)-$F3312)))</f>
        <v>#VALUE!</v>
      </c>
      <c r="N3312" s="21" t="e">
        <f>IF(OR($B3312="",N$3&lt;$D3312+Настройки!$B$7),0,MAX(0,$E3312-MAX(0,SUMIFS(Тех_Движение!$G$2:$G$5111,Тех_Движение!$D$2:$D$5111,$C3312,Тех_Движение!$B$2:$B$5111,"&lt;="&amp;N$3)-$F3312)))</f>
        <v>#VALUE!</v>
      </c>
      <c r="O3312" s="21" t="e">
        <f>IF(OR($B3312="",O$3&lt;$D3312+Настройки!$B$7),0,MAX(0,$E3312-MAX(0,SUMIFS(Тех_Движение!$G$2:$G$5111,Тех_Движение!$D$2:$D$5111,$C3312,Тех_Движение!$B$2:$B$5111,"&lt;="&amp;O$3)-$F3312)))</f>
        <v>#VALUE!</v>
      </c>
      <c r="P3312" s="21" t="e">
        <f>IF(OR($B3312="",P$3&lt;$D3312+Настройки!$B$7),0,MAX(0,$E3312-MAX(0,SUMIFS(Тех_Движение!$G$2:$G$5111,Тех_Движение!$D$2:$D$5111,$C3312,Тех_Движение!$B$2:$B$5111,"&lt;="&amp;P$3)-$F3312)))</f>
        <v>#VALUE!</v>
      </c>
      <c r="Q3312" s="21" t="e">
        <f>IF(OR($B3312="",Q$3&lt;$D3312+Настройки!$B$7),0,MAX(0,$E3312-MAX(0,SUMIFS(Тех_Движение!$G$2:$G$5111,Тех_Движение!$D$2:$D$5111,$C3312,Тех_Движение!$B$2:$B$5111,"&lt;="&amp;Q$3)-$F3312)))</f>
        <v>#VALUE!</v>
      </c>
      <c r="R3312" s="21" t="str">
        <f t="shared" si="154"/>
        <v/>
      </c>
      <c r="S3312" s="23" t="str">
        <f>IF($B3312="","",VLOOKUP($C3312,Настройки!$A$11:$L$17,9,FALSE))</f>
        <v/>
      </c>
      <c r="T3312" s="23" t="str">
        <f t="shared" si="155"/>
        <v/>
      </c>
    </row>
    <row r="3313" spans="1:20" x14ac:dyDescent="0.3">
      <c r="A3313" s="20">
        <f>Тех_Движение!$A$3310</f>
        <v>3309</v>
      </c>
      <c r="B3313" s="20" t="str">
        <f>IF(Тех_Движение!$F$3310&gt;0,Тех_Движение!$I$3310,"")</f>
        <v/>
      </c>
      <c r="C3313" s="20" t="str">
        <f>IF($B3313="","",Тех_Движение!$D$3310)</f>
        <v/>
      </c>
      <c r="D3313" s="9" t="str">
        <f>IF($B3313="","",Тех_Движение!$B$3310)</f>
        <v/>
      </c>
      <c r="E3313" s="21" t="str">
        <f>IF($B3313="","",Тех_Движение!$F$3310)</f>
        <v/>
      </c>
      <c r="F3313" s="21" t="str">
        <f>IF($B3313="","",SUMIFS($E$5:$E3312,$C$5:$C3312,$C3313))</f>
        <v/>
      </c>
      <c r="G3313" s="21" t="str">
        <f>IF($B3313="","",MAX(0,$E3313-MAX(0,SUMIFS(Тех_Движение!$G$2:$G$5111,Тех_Движение!$D$2:$D$5111,$C3313,Тех_Движение!$B$2:$B$5111,"&lt;="&amp;Настройки!$B$5-1)-$F3313)))</f>
        <v/>
      </c>
      <c r="H3313" s="21" t="str">
        <f>IF($B3313="","",IF(AND($D3313&gt;=Настройки!$B$5,$D3313&lt;=Настройки!$B$6),$E3313,0))</f>
        <v/>
      </c>
      <c r="I3313" s="21" t="str">
        <f t="shared" si="153"/>
        <v/>
      </c>
      <c r="J3313" s="21" t="str">
        <f>IF($B3313="","",MAX(0,$E3313-MAX(0,SUMIFS(Тех_Движение!$G$2:$G$5111,Тех_Движение!$D$2:$D$5111,$C3313,Тех_Движение!$B$2:$B$5111,"&lt;="&amp;Настройки!$B$6)-$F3313)))</f>
        <v/>
      </c>
      <c r="K3313" s="21" t="e">
        <f>IF(OR($B3313="",K$3&lt;$D3313+Настройки!$B$7),0,MAX(0,$E3313-MAX(0,SUMIFS(Тех_Движение!$G$2:$G$5111,Тех_Движение!$D$2:$D$5111,$C3313,Тех_Движение!$B$2:$B$5111,"&lt;="&amp;K$3)-$F3313)))</f>
        <v>#VALUE!</v>
      </c>
      <c r="L3313" s="21" t="e">
        <f>IF(OR($B3313="",L$3&lt;$D3313+Настройки!$B$7),0,MAX(0,$E3313-MAX(0,SUMIFS(Тех_Движение!$G$2:$G$5111,Тех_Движение!$D$2:$D$5111,$C3313,Тех_Движение!$B$2:$B$5111,"&lt;="&amp;L$3)-$F3313)))</f>
        <v>#VALUE!</v>
      </c>
      <c r="M3313" s="21" t="e">
        <f>IF(OR($B3313="",M$3&lt;$D3313+Настройки!$B$7),0,MAX(0,$E3313-MAX(0,SUMIFS(Тех_Движение!$G$2:$G$5111,Тех_Движение!$D$2:$D$5111,$C3313,Тех_Движение!$B$2:$B$5111,"&lt;="&amp;M$3)-$F3313)))</f>
        <v>#VALUE!</v>
      </c>
      <c r="N3313" s="21" t="e">
        <f>IF(OR($B3313="",N$3&lt;$D3313+Настройки!$B$7),0,MAX(0,$E3313-MAX(0,SUMIFS(Тех_Движение!$G$2:$G$5111,Тех_Движение!$D$2:$D$5111,$C3313,Тех_Движение!$B$2:$B$5111,"&lt;="&amp;N$3)-$F3313)))</f>
        <v>#VALUE!</v>
      </c>
      <c r="O3313" s="21" t="e">
        <f>IF(OR($B3313="",O$3&lt;$D3313+Настройки!$B$7),0,MAX(0,$E3313-MAX(0,SUMIFS(Тех_Движение!$G$2:$G$5111,Тех_Движение!$D$2:$D$5111,$C3313,Тех_Движение!$B$2:$B$5111,"&lt;="&amp;O$3)-$F3313)))</f>
        <v>#VALUE!</v>
      </c>
      <c r="P3313" s="21" t="e">
        <f>IF(OR($B3313="",P$3&lt;$D3313+Настройки!$B$7),0,MAX(0,$E3313-MAX(0,SUMIFS(Тех_Движение!$G$2:$G$5111,Тех_Движение!$D$2:$D$5111,$C3313,Тех_Движение!$B$2:$B$5111,"&lt;="&amp;P$3)-$F3313)))</f>
        <v>#VALUE!</v>
      </c>
      <c r="Q3313" s="21" t="e">
        <f>IF(OR($B3313="",Q$3&lt;$D3313+Настройки!$B$7),0,MAX(0,$E3313-MAX(0,SUMIFS(Тех_Движение!$G$2:$G$5111,Тех_Движение!$D$2:$D$5111,$C3313,Тех_Движение!$B$2:$B$5111,"&lt;="&amp;Q$3)-$F3313)))</f>
        <v>#VALUE!</v>
      </c>
      <c r="R3313" s="21" t="str">
        <f t="shared" si="154"/>
        <v/>
      </c>
      <c r="S3313" s="23" t="str">
        <f>IF($B3313="","",VLOOKUP($C3313,Настройки!$A$11:$L$17,9,FALSE))</f>
        <v/>
      </c>
      <c r="T3313" s="23" t="str">
        <f t="shared" si="155"/>
        <v/>
      </c>
    </row>
    <row r="3314" spans="1:20" x14ac:dyDescent="0.3">
      <c r="A3314" s="20">
        <f>Тех_Движение!$A$3311</f>
        <v>3310</v>
      </c>
      <c r="B3314" s="20" t="str">
        <f>IF(Тех_Движение!$F$3311&gt;0,Тех_Движение!$I$3311,"")</f>
        <v/>
      </c>
      <c r="C3314" s="20" t="str">
        <f>IF($B3314="","",Тех_Движение!$D$3311)</f>
        <v/>
      </c>
      <c r="D3314" s="9" t="str">
        <f>IF($B3314="","",Тех_Движение!$B$3311)</f>
        <v/>
      </c>
      <c r="E3314" s="21" t="str">
        <f>IF($B3314="","",Тех_Движение!$F$3311)</f>
        <v/>
      </c>
      <c r="F3314" s="21" t="str">
        <f>IF($B3314="","",SUMIFS($E$5:$E3313,$C$5:$C3313,$C3314))</f>
        <v/>
      </c>
      <c r="G3314" s="21" t="str">
        <f>IF($B3314="","",MAX(0,$E3314-MAX(0,SUMIFS(Тех_Движение!$G$2:$G$5111,Тех_Движение!$D$2:$D$5111,$C3314,Тех_Движение!$B$2:$B$5111,"&lt;="&amp;Настройки!$B$5-1)-$F3314)))</f>
        <v/>
      </c>
      <c r="H3314" s="21" t="str">
        <f>IF($B3314="","",IF(AND($D3314&gt;=Настройки!$B$5,$D3314&lt;=Настройки!$B$6),$E3314,0))</f>
        <v/>
      </c>
      <c r="I3314" s="21" t="str">
        <f t="shared" si="153"/>
        <v/>
      </c>
      <c r="J3314" s="21" t="str">
        <f>IF($B3314="","",MAX(0,$E3314-MAX(0,SUMIFS(Тех_Движение!$G$2:$G$5111,Тех_Движение!$D$2:$D$5111,$C3314,Тех_Движение!$B$2:$B$5111,"&lt;="&amp;Настройки!$B$6)-$F3314)))</f>
        <v/>
      </c>
      <c r="K3314" s="21" t="e">
        <f>IF(OR($B3314="",K$3&lt;$D3314+Настройки!$B$7),0,MAX(0,$E3314-MAX(0,SUMIFS(Тех_Движение!$G$2:$G$5111,Тех_Движение!$D$2:$D$5111,$C3314,Тех_Движение!$B$2:$B$5111,"&lt;="&amp;K$3)-$F3314)))</f>
        <v>#VALUE!</v>
      </c>
      <c r="L3314" s="21" t="e">
        <f>IF(OR($B3314="",L$3&lt;$D3314+Настройки!$B$7),0,MAX(0,$E3314-MAX(0,SUMIFS(Тех_Движение!$G$2:$G$5111,Тех_Движение!$D$2:$D$5111,$C3314,Тех_Движение!$B$2:$B$5111,"&lt;="&amp;L$3)-$F3314)))</f>
        <v>#VALUE!</v>
      </c>
      <c r="M3314" s="21" t="e">
        <f>IF(OR($B3314="",M$3&lt;$D3314+Настройки!$B$7),0,MAX(0,$E3314-MAX(0,SUMIFS(Тех_Движение!$G$2:$G$5111,Тех_Движение!$D$2:$D$5111,$C3314,Тех_Движение!$B$2:$B$5111,"&lt;="&amp;M$3)-$F3314)))</f>
        <v>#VALUE!</v>
      </c>
      <c r="N3314" s="21" t="e">
        <f>IF(OR($B3314="",N$3&lt;$D3314+Настройки!$B$7),0,MAX(0,$E3314-MAX(0,SUMIFS(Тех_Движение!$G$2:$G$5111,Тех_Движение!$D$2:$D$5111,$C3314,Тех_Движение!$B$2:$B$5111,"&lt;="&amp;N$3)-$F3314)))</f>
        <v>#VALUE!</v>
      </c>
      <c r="O3314" s="21" t="e">
        <f>IF(OR($B3314="",O$3&lt;$D3314+Настройки!$B$7),0,MAX(0,$E3314-MAX(0,SUMIFS(Тех_Движение!$G$2:$G$5111,Тех_Движение!$D$2:$D$5111,$C3314,Тех_Движение!$B$2:$B$5111,"&lt;="&amp;O$3)-$F3314)))</f>
        <v>#VALUE!</v>
      </c>
      <c r="P3314" s="21" t="e">
        <f>IF(OR($B3314="",P$3&lt;$D3314+Настройки!$B$7),0,MAX(0,$E3314-MAX(0,SUMIFS(Тех_Движение!$G$2:$G$5111,Тех_Движение!$D$2:$D$5111,$C3314,Тех_Движение!$B$2:$B$5111,"&lt;="&amp;P$3)-$F3314)))</f>
        <v>#VALUE!</v>
      </c>
      <c r="Q3314" s="21" t="e">
        <f>IF(OR($B3314="",Q$3&lt;$D3314+Настройки!$B$7),0,MAX(0,$E3314-MAX(0,SUMIFS(Тех_Движение!$G$2:$G$5111,Тех_Движение!$D$2:$D$5111,$C3314,Тех_Движение!$B$2:$B$5111,"&lt;="&amp;Q$3)-$F3314)))</f>
        <v>#VALUE!</v>
      </c>
      <c r="R3314" s="21" t="str">
        <f t="shared" si="154"/>
        <v/>
      </c>
      <c r="S3314" s="23" t="str">
        <f>IF($B3314="","",VLOOKUP($C3314,Настройки!$A$11:$L$17,9,FALSE))</f>
        <v/>
      </c>
      <c r="T3314" s="23" t="str">
        <f t="shared" si="155"/>
        <v/>
      </c>
    </row>
    <row r="3315" spans="1:20" x14ac:dyDescent="0.3">
      <c r="A3315" s="20">
        <f>Тех_Движение!$A$3312</f>
        <v>3311</v>
      </c>
      <c r="B3315" s="20" t="str">
        <f>IF(Тех_Движение!$F$3312&gt;0,Тех_Движение!$I$3312,"")</f>
        <v/>
      </c>
      <c r="C3315" s="20" t="str">
        <f>IF($B3315="","",Тех_Движение!$D$3312)</f>
        <v/>
      </c>
      <c r="D3315" s="9" t="str">
        <f>IF($B3315="","",Тех_Движение!$B$3312)</f>
        <v/>
      </c>
      <c r="E3315" s="21" t="str">
        <f>IF($B3315="","",Тех_Движение!$F$3312)</f>
        <v/>
      </c>
      <c r="F3315" s="21" t="str">
        <f>IF($B3315="","",SUMIFS($E$5:$E3314,$C$5:$C3314,$C3315))</f>
        <v/>
      </c>
      <c r="G3315" s="21" t="str">
        <f>IF($B3315="","",MAX(0,$E3315-MAX(0,SUMIFS(Тех_Движение!$G$2:$G$5111,Тех_Движение!$D$2:$D$5111,$C3315,Тех_Движение!$B$2:$B$5111,"&lt;="&amp;Настройки!$B$5-1)-$F3315)))</f>
        <v/>
      </c>
      <c r="H3315" s="21" t="str">
        <f>IF($B3315="","",IF(AND($D3315&gt;=Настройки!$B$5,$D3315&lt;=Настройки!$B$6),$E3315,0))</f>
        <v/>
      </c>
      <c r="I3315" s="21" t="str">
        <f t="shared" si="153"/>
        <v/>
      </c>
      <c r="J3315" s="21" t="str">
        <f>IF($B3315="","",MAX(0,$E3315-MAX(0,SUMIFS(Тех_Движение!$G$2:$G$5111,Тех_Движение!$D$2:$D$5111,$C3315,Тех_Движение!$B$2:$B$5111,"&lt;="&amp;Настройки!$B$6)-$F3315)))</f>
        <v/>
      </c>
      <c r="K3315" s="21" t="e">
        <f>IF(OR($B3315="",K$3&lt;$D3315+Настройки!$B$7),0,MAX(0,$E3315-MAX(0,SUMIFS(Тех_Движение!$G$2:$G$5111,Тех_Движение!$D$2:$D$5111,$C3315,Тех_Движение!$B$2:$B$5111,"&lt;="&amp;K$3)-$F3315)))</f>
        <v>#VALUE!</v>
      </c>
      <c r="L3315" s="21" t="e">
        <f>IF(OR($B3315="",L$3&lt;$D3315+Настройки!$B$7),0,MAX(0,$E3315-MAX(0,SUMIFS(Тех_Движение!$G$2:$G$5111,Тех_Движение!$D$2:$D$5111,$C3315,Тех_Движение!$B$2:$B$5111,"&lt;="&amp;L$3)-$F3315)))</f>
        <v>#VALUE!</v>
      </c>
      <c r="M3315" s="21" t="e">
        <f>IF(OR($B3315="",M$3&lt;$D3315+Настройки!$B$7),0,MAX(0,$E3315-MAX(0,SUMIFS(Тех_Движение!$G$2:$G$5111,Тех_Движение!$D$2:$D$5111,$C3315,Тех_Движение!$B$2:$B$5111,"&lt;="&amp;M$3)-$F3315)))</f>
        <v>#VALUE!</v>
      </c>
      <c r="N3315" s="21" t="e">
        <f>IF(OR($B3315="",N$3&lt;$D3315+Настройки!$B$7),0,MAX(0,$E3315-MAX(0,SUMIFS(Тех_Движение!$G$2:$G$5111,Тех_Движение!$D$2:$D$5111,$C3315,Тех_Движение!$B$2:$B$5111,"&lt;="&amp;N$3)-$F3315)))</f>
        <v>#VALUE!</v>
      </c>
      <c r="O3315" s="21" t="e">
        <f>IF(OR($B3315="",O$3&lt;$D3315+Настройки!$B$7),0,MAX(0,$E3315-MAX(0,SUMIFS(Тех_Движение!$G$2:$G$5111,Тех_Движение!$D$2:$D$5111,$C3315,Тех_Движение!$B$2:$B$5111,"&lt;="&amp;O$3)-$F3315)))</f>
        <v>#VALUE!</v>
      </c>
      <c r="P3315" s="21" t="e">
        <f>IF(OR($B3315="",P$3&lt;$D3315+Настройки!$B$7),0,MAX(0,$E3315-MAX(0,SUMIFS(Тех_Движение!$G$2:$G$5111,Тех_Движение!$D$2:$D$5111,$C3315,Тех_Движение!$B$2:$B$5111,"&lt;="&amp;P$3)-$F3315)))</f>
        <v>#VALUE!</v>
      </c>
      <c r="Q3315" s="21" t="e">
        <f>IF(OR($B3315="",Q$3&lt;$D3315+Настройки!$B$7),0,MAX(0,$E3315-MAX(0,SUMIFS(Тех_Движение!$G$2:$G$5111,Тех_Движение!$D$2:$D$5111,$C3315,Тех_Движение!$B$2:$B$5111,"&lt;="&amp;Q$3)-$F3315)))</f>
        <v>#VALUE!</v>
      </c>
      <c r="R3315" s="21" t="str">
        <f t="shared" si="154"/>
        <v/>
      </c>
      <c r="S3315" s="23" t="str">
        <f>IF($B3315="","",VLOOKUP($C3315,Настройки!$A$11:$L$17,9,FALSE))</f>
        <v/>
      </c>
      <c r="T3315" s="23" t="str">
        <f t="shared" si="155"/>
        <v/>
      </c>
    </row>
    <row r="3316" spans="1:20" x14ac:dyDescent="0.3">
      <c r="A3316" s="20">
        <f>Тех_Движение!$A$3313</f>
        <v>3312</v>
      </c>
      <c r="B3316" s="20" t="str">
        <f>IF(Тех_Движение!$F$3313&gt;0,Тех_Движение!$I$3313,"")</f>
        <v/>
      </c>
      <c r="C3316" s="20" t="str">
        <f>IF($B3316="","",Тех_Движение!$D$3313)</f>
        <v/>
      </c>
      <c r="D3316" s="9" t="str">
        <f>IF($B3316="","",Тех_Движение!$B$3313)</f>
        <v/>
      </c>
      <c r="E3316" s="21" t="str">
        <f>IF($B3316="","",Тех_Движение!$F$3313)</f>
        <v/>
      </c>
      <c r="F3316" s="21" t="str">
        <f>IF($B3316="","",SUMIFS($E$5:$E3315,$C$5:$C3315,$C3316))</f>
        <v/>
      </c>
      <c r="G3316" s="21" t="str">
        <f>IF($B3316="","",MAX(0,$E3316-MAX(0,SUMIFS(Тех_Движение!$G$2:$G$5111,Тех_Движение!$D$2:$D$5111,$C3316,Тех_Движение!$B$2:$B$5111,"&lt;="&amp;Настройки!$B$5-1)-$F3316)))</f>
        <v/>
      </c>
      <c r="H3316" s="21" t="str">
        <f>IF($B3316="","",IF(AND($D3316&gt;=Настройки!$B$5,$D3316&lt;=Настройки!$B$6),$E3316,0))</f>
        <v/>
      </c>
      <c r="I3316" s="21" t="str">
        <f t="shared" si="153"/>
        <v/>
      </c>
      <c r="J3316" s="21" t="str">
        <f>IF($B3316="","",MAX(0,$E3316-MAX(0,SUMIFS(Тех_Движение!$G$2:$G$5111,Тех_Движение!$D$2:$D$5111,$C3316,Тех_Движение!$B$2:$B$5111,"&lt;="&amp;Настройки!$B$6)-$F3316)))</f>
        <v/>
      </c>
      <c r="K3316" s="21" t="e">
        <f>IF(OR($B3316="",K$3&lt;$D3316+Настройки!$B$7),0,MAX(0,$E3316-MAX(0,SUMIFS(Тех_Движение!$G$2:$G$5111,Тех_Движение!$D$2:$D$5111,$C3316,Тех_Движение!$B$2:$B$5111,"&lt;="&amp;K$3)-$F3316)))</f>
        <v>#VALUE!</v>
      </c>
      <c r="L3316" s="21" t="e">
        <f>IF(OR($B3316="",L$3&lt;$D3316+Настройки!$B$7),0,MAX(0,$E3316-MAX(0,SUMIFS(Тех_Движение!$G$2:$G$5111,Тех_Движение!$D$2:$D$5111,$C3316,Тех_Движение!$B$2:$B$5111,"&lt;="&amp;L$3)-$F3316)))</f>
        <v>#VALUE!</v>
      </c>
      <c r="M3316" s="21" t="e">
        <f>IF(OR($B3316="",M$3&lt;$D3316+Настройки!$B$7),0,MAX(0,$E3316-MAX(0,SUMIFS(Тех_Движение!$G$2:$G$5111,Тех_Движение!$D$2:$D$5111,$C3316,Тех_Движение!$B$2:$B$5111,"&lt;="&amp;M$3)-$F3316)))</f>
        <v>#VALUE!</v>
      </c>
      <c r="N3316" s="21" t="e">
        <f>IF(OR($B3316="",N$3&lt;$D3316+Настройки!$B$7),0,MAX(0,$E3316-MAX(0,SUMIFS(Тех_Движение!$G$2:$G$5111,Тех_Движение!$D$2:$D$5111,$C3316,Тех_Движение!$B$2:$B$5111,"&lt;="&amp;N$3)-$F3316)))</f>
        <v>#VALUE!</v>
      </c>
      <c r="O3316" s="21" t="e">
        <f>IF(OR($B3316="",O$3&lt;$D3316+Настройки!$B$7),0,MAX(0,$E3316-MAX(0,SUMIFS(Тех_Движение!$G$2:$G$5111,Тех_Движение!$D$2:$D$5111,$C3316,Тех_Движение!$B$2:$B$5111,"&lt;="&amp;O$3)-$F3316)))</f>
        <v>#VALUE!</v>
      </c>
      <c r="P3316" s="21" t="e">
        <f>IF(OR($B3316="",P$3&lt;$D3316+Настройки!$B$7),0,MAX(0,$E3316-MAX(0,SUMIFS(Тех_Движение!$G$2:$G$5111,Тех_Движение!$D$2:$D$5111,$C3316,Тех_Движение!$B$2:$B$5111,"&lt;="&amp;P$3)-$F3316)))</f>
        <v>#VALUE!</v>
      </c>
      <c r="Q3316" s="21" t="e">
        <f>IF(OR($B3316="",Q$3&lt;$D3316+Настройки!$B$7),0,MAX(0,$E3316-MAX(0,SUMIFS(Тех_Движение!$G$2:$G$5111,Тех_Движение!$D$2:$D$5111,$C3316,Тех_Движение!$B$2:$B$5111,"&lt;="&amp;Q$3)-$F3316)))</f>
        <v>#VALUE!</v>
      </c>
      <c r="R3316" s="21" t="str">
        <f t="shared" si="154"/>
        <v/>
      </c>
      <c r="S3316" s="23" t="str">
        <f>IF($B3316="","",VLOOKUP($C3316,Настройки!$A$11:$L$17,9,FALSE))</f>
        <v/>
      </c>
      <c r="T3316" s="23" t="str">
        <f t="shared" si="155"/>
        <v/>
      </c>
    </row>
    <row r="3317" spans="1:20" x14ac:dyDescent="0.3">
      <c r="A3317" s="20">
        <f>Тех_Движение!$A$3314</f>
        <v>3313</v>
      </c>
      <c r="B3317" s="20" t="str">
        <f>IF(Тех_Движение!$F$3314&gt;0,Тех_Движение!$I$3314,"")</f>
        <v/>
      </c>
      <c r="C3317" s="20" t="str">
        <f>IF($B3317="","",Тех_Движение!$D$3314)</f>
        <v/>
      </c>
      <c r="D3317" s="9" t="str">
        <f>IF($B3317="","",Тех_Движение!$B$3314)</f>
        <v/>
      </c>
      <c r="E3317" s="21" t="str">
        <f>IF($B3317="","",Тех_Движение!$F$3314)</f>
        <v/>
      </c>
      <c r="F3317" s="21" t="str">
        <f>IF($B3317="","",SUMIFS($E$5:$E3316,$C$5:$C3316,$C3317))</f>
        <v/>
      </c>
      <c r="G3317" s="21" t="str">
        <f>IF($B3317="","",MAX(0,$E3317-MAX(0,SUMIFS(Тех_Движение!$G$2:$G$5111,Тех_Движение!$D$2:$D$5111,$C3317,Тех_Движение!$B$2:$B$5111,"&lt;="&amp;Настройки!$B$5-1)-$F3317)))</f>
        <v/>
      </c>
      <c r="H3317" s="21" t="str">
        <f>IF($B3317="","",IF(AND($D3317&gt;=Настройки!$B$5,$D3317&lt;=Настройки!$B$6),$E3317,0))</f>
        <v/>
      </c>
      <c r="I3317" s="21" t="str">
        <f t="shared" si="153"/>
        <v/>
      </c>
      <c r="J3317" s="21" t="str">
        <f>IF($B3317="","",MAX(0,$E3317-MAX(0,SUMIFS(Тех_Движение!$G$2:$G$5111,Тех_Движение!$D$2:$D$5111,$C3317,Тех_Движение!$B$2:$B$5111,"&lt;="&amp;Настройки!$B$6)-$F3317)))</f>
        <v/>
      </c>
      <c r="K3317" s="21" t="e">
        <f>IF(OR($B3317="",K$3&lt;$D3317+Настройки!$B$7),0,MAX(0,$E3317-MAX(0,SUMIFS(Тех_Движение!$G$2:$G$5111,Тех_Движение!$D$2:$D$5111,$C3317,Тех_Движение!$B$2:$B$5111,"&lt;="&amp;K$3)-$F3317)))</f>
        <v>#VALUE!</v>
      </c>
      <c r="L3317" s="21" t="e">
        <f>IF(OR($B3317="",L$3&lt;$D3317+Настройки!$B$7),0,MAX(0,$E3317-MAX(0,SUMIFS(Тех_Движение!$G$2:$G$5111,Тех_Движение!$D$2:$D$5111,$C3317,Тех_Движение!$B$2:$B$5111,"&lt;="&amp;L$3)-$F3317)))</f>
        <v>#VALUE!</v>
      </c>
      <c r="M3317" s="21" t="e">
        <f>IF(OR($B3317="",M$3&lt;$D3317+Настройки!$B$7),0,MAX(0,$E3317-MAX(0,SUMIFS(Тех_Движение!$G$2:$G$5111,Тех_Движение!$D$2:$D$5111,$C3317,Тех_Движение!$B$2:$B$5111,"&lt;="&amp;M$3)-$F3317)))</f>
        <v>#VALUE!</v>
      </c>
      <c r="N3317" s="21" t="e">
        <f>IF(OR($B3317="",N$3&lt;$D3317+Настройки!$B$7),0,MAX(0,$E3317-MAX(0,SUMIFS(Тех_Движение!$G$2:$G$5111,Тех_Движение!$D$2:$D$5111,$C3317,Тех_Движение!$B$2:$B$5111,"&lt;="&amp;N$3)-$F3317)))</f>
        <v>#VALUE!</v>
      </c>
      <c r="O3317" s="21" t="e">
        <f>IF(OR($B3317="",O$3&lt;$D3317+Настройки!$B$7),0,MAX(0,$E3317-MAX(0,SUMIFS(Тех_Движение!$G$2:$G$5111,Тех_Движение!$D$2:$D$5111,$C3317,Тех_Движение!$B$2:$B$5111,"&lt;="&amp;O$3)-$F3317)))</f>
        <v>#VALUE!</v>
      </c>
      <c r="P3317" s="21" t="e">
        <f>IF(OR($B3317="",P$3&lt;$D3317+Настройки!$B$7),0,MAX(0,$E3317-MAX(0,SUMIFS(Тех_Движение!$G$2:$G$5111,Тех_Движение!$D$2:$D$5111,$C3317,Тех_Движение!$B$2:$B$5111,"&lt;="&amp;P$3)-$F3317)))</f>
        <v>#VALUE!</v>
      </c>
      <c r="Q3317" s="21" t="e">
        <f>IF(OR($B3317="",Q$3&lt;$D3317+Настройки!$B$7),0,MAX(0,$E3317-MAX(0,SUMIFS(Тех_Движение!$G$2:$G$5111,Тех_Движение!$D$2:$D$5111,$C3317,Тех_Движение!$B$2:$B$5111,"&lt;="&amp;Q$3)-$F3317)))</f>
        <v>#VALUE!</v>
      </c>
      <c r="R3317" s="21" t="str">
        <f t="shared" si="154"/>
        <v/>
      </c>
      <c r="S3317" s="23" t="str">
        <f>IF($B3317="","",VLOOKUP($C3317,Настройки!$A$11:$L$17,9,FALSE))</f>
        <v/>
      </c>
      <c r="T3317" s="23" t="str">
        <f t="shared" si="155"/>
        <v/>
      </c>
    </row>
    <row r="3318" spans="1:20" x14ac:dyDescent="0.3">
      <c r="A3318" s="20">
        <f>Тех_Движение!$A$3315</f>
        <v>3314</v>
      </c>
      <c r="B3318" s="20" t="str">
        <f>IF(Тех_Движение!$F$3315&gt;0,Тех_Движение!$I$3315,"")</f>
        <v/>
      </c>
      <c r="C3318" s="20" t="str">
        <f>IF($B3318="","",Тех_Движение!$D$3315)</f>
        <v/>
      </c>
      <c r="D3318" s="9" t="str">
        <f>IF($B3318="","",Тех_Движение!$B$3315)</f>
        <v/>
      </c>
      <c r="E3318" s="21" t="str">
        <f>IF($B3318="","",Тех_Движение!$F$3315)</f>
        <v/>
      </c>
      <c r="F3318" s="21" t="str">
        <f>IF($B3318="","",SUMIFS($E$5:$E3317,$C$5:$C3317,$C3318))</f>
        <v/>
      </c>
      <c r="G3318" s="21" t="str">
        <f>IF($B3318="","",MAX(0,$E3318-MAX(0,SUMIFS(Тех_Движение!$G$2:$G$5111,Тех_Движение!$D$2:$D$5111,$C3318,Тех_Движение!$B$2:$B$5111,"&lt;="&amp;Настройки!$B$5-1)-$F3318)))</f>
        <v/>
      </c>
      <c r="H3318" s="21" t="str">
        <f>IF($B3318="","",IF(AND($D3318&gt;=Настройки!$B$5,$D3318&lt;=Настройки!$B$6),$E3318,0))</f>
        <v/>
      </c>
      <c r="I3318" s="21" t="str">
        <f t="shared" si="153"/>
        <v/>
      </c>
      <c r="J3318" s="21" t="str">
        <f>IF($B3318="","",MAX(0,$E3318-MAX(0,SUMIFS(Тех_Движение!$G$2:$G$5111,Тех_Движение!$D$2:$D$5111,$C3318,Тех_Движение!$B$2:$B$5111,"&lt;="&amp;Настройки!$B$6)-$F3318)))</f>
        <v/>
      </c>
      <c r="K3318" s="21" t="e">
        <f>IF(OR($B3318="",K$3&lt;$D3318+Настройки!$B$7),0,MAX(0,$E3318-MAX(0,SUMIFS(Тех_Движение!$G$2:$G$5111,Тех_Движение!$D$2:$D$5111,$C3318,Тех_Движение!$B$2:$B$5111,"&lt;="&amp;K$3)-$F3318)))</f>
        <v>#VALUE!</v>
      </c>
      <c r="L3318" s="21" t="e">
        <f>IF(OR($B3318="",L$3&lt;$D3318+Настройки!$B$7),0,MAX(0,$E3318-MAX(0,SUMIFS(Тех_Движение!$G$2:$G$5111,Тех_Движение!$D$2:$D$5111,$C3318,Тех_Движение!$B$2:$B$5111,"&lt;="&amp;L$3)-$F3318)))</f>
        <v>#VALUE!</v>
      </c>
      <c r="M3318" s="21" t="e">
        <f>IF(OR($B3318="",M$3&lt;$D3318+Настройки!$B$7),0,MAX(0,$E3318-MAX(0,SUMIFS(Тех_Движение!$G$2:$G$5111,Тех_Движение!$D$2:$D$5111,$C3318,Тех_Движение!$B$2:$B$5111,"&lt;="&amp;M$3)-$F3318)))</f>
        <v>#VALUE!</v>
      </c>
      <c r="N3318" s="21" t="e">
        <f>IF(OR($B3318="",N$3&lt;$D3318+Настройки!$B$7),0,MAX(0,$E3318-MAX(0,SUMIFS(Тех_Движение!$G$2:$G$5111,Тех_Движение!$D$2:$D$5111,$C3318,Тех_Движение!$B$2:$B$5111,"&lt;="&amp;N$3)-$F3318)))</f>
        <v>#VALUE!</v>
      </c>
      <c r="O3318" s="21" t="e">
        <f>IF(OR($B3318="",O$3&lt;$D3318+Настройки!$B$7),0,MAX(0,$E3318-MAX(0,SUMIFS(Тех_Движение!$G$2:$G$5111,Тех_Движение!$D$2:$D$5111,$C3318,Тех_Движение!$B$2:$B$5111,"&lt;="&amp;O$3)-$F3318)))</f>
        <v>#VALUE!</v>
      </c>
      <c r="P3318" s="21" t="e">
        <f>IF(OR($B3318="",P$3&lt;$D3318+Настройки!$B$7),0,MAX(0,$E3318-MAX(0,SUMIFS(Тех_Движение!$G$2:$G$5111,Тех_Движение!$D$2:$D$5111,$C3318,Тех_Движение!$B$2:$B$5111,"&lt;="&amp;P$3)-$F3318)))</f>
        <v>#VALUE!</v>
      </c>
      <c r="Q3318" s="21" t="e">
        <f>IF(OR($B3318="",Q$3&lt;$D3318+Настройки!$B$7),0,MAX(0,$E3318-MAX(0,SUMIFS(Тех_Движение!$G$2:$G$5111,Тех_Движение!$D$2:$D$5111,$C3318,Тех_Движение!$B$2:$B$5111,"&lt;="&amp;Q$3)-$F3318)))</f>
        <v>#VALUE!</v>
      </c>
      <c r="R3318" s="21" t="str">
        <f t="shared" si="154"/>
        <v/>
      </c>
      <c r="S3318" s="23" t="str">
        <f>IF($B3318="","",VLOOKUP($C3318,Настройки!$A$11:$L$17,9,FALSE))</f>
        <v/>
      </c>
      <c r="T3318" s="23" t="str">
        <f t="shared" si="155"/>
        <v/>
      </c>
    </row>
    <row r="3319" spans="1:20" x14ac:dyDescent="0.3">
      <c r="A3319" s="20">
        <f>Тех_Движение!$A$3316</f>
        <v>3315</v>
      </c>
      <c r="B3319" s="20" t="str">
        <f>IF(Тех_Движение!$F$3316&gt;0,Тех_Движение!$I$3316,"")</f>
        <v/>
      </c>
      <c r="C3319" s="20" t="str">
        <f>IF($B3319="","",Тех_Движение!$D$3316)</f>
        <v/>
      </c>
      <c r="D3319" s="9" t="str">
        <f>IF($B3319="","",Тех_Движение!$B$3316)</f>
        <v/>
      </c>
      <c r="E3319" s="21" t="str">
        <f>IF($B3319="","",Тех_Движение!$F$3316)</f>
        <v/>
      </c>
      <c r="F3319" s="21" t="str">
        <f>IF($B3319="","",SUMIFS($E$5:$E3318,$C$5:$C3318,$C3319))</f>
        <v/>
      </c>
      <c r="G3319" s="21" t="str">
        <f>IF($B3319="","",MAX(0,$E3319-MAX(0,SUMIFS(Тех_Движение!$G$2:$G$5111,Тех_Движение!$D$2:$D$5111,$C3319,Тех_Движение!$B$2:$B$5111,"&lt;="&amp;Настройки!$B$5-1)-$F3319)))</f>
        <v/>
      </c>
      <c r="H3319" s="21" t="str">
        <f>IF($B3319="","",IF(AND($D3319&gt;=Настройки!$B$5,$D3319&lt;=Настройки!$B$6),$E3319,0))</f>
        <v/>
      </c>
      <c r="I3319" s="21" t="str">
        <f t="shared" si="153"/>
        <v/>
      </c>
      <c r="J3319" s="21" t="str">
        <f>IF($B3319="","",MAX(0,$E3319-MAX(0,SUMIFS(Тех_Движение!$G$2:$G$5111,Тех_Движение!$D$2:$D$5111,$C3319,Тех_Движение!$B$2:$B$5111,"&lt;="&amp;Настройки!$B$6)-$F3319)))</f>
        <v/>
      </c>
      <c r="K3319" s="21" t="e">
        <f>IF(OR($B3319="",K$3&lt;$D3319+Настройки!$B$7),0,MAX(0,$E3319-MAX(0,SUMIFS(Тех_Движение!$G$2:$G$5111,Тех_Движение!$D$2:$D$5111,$C3319,Тех_Движение!$B$2:$B$5111,"&lt;="&amp;K$3)-$F3319)))</f>
        <v>#VALUE!</v>
      </c>
      <c r="L3319" s="21" t="e">
        <f>IF(OR($B3319="",L$3&lt;$D3319+Настройки!$B$7),0,MAX(0,$E3319-MAX(0,SUMIFS(Тех_Движение!$G$2:$G$5111,Тех_Движение!$D$2:$D$5111,$C3319,Тех_Движение!$B$2:$B$5111,"&lt;="&amp;L$3)-$F3319)))</f>
        <v>#VALUE!</v>
      </c>
      <c r="M3319" s="21" t="e">
        <f>IF(OR($B3319="",M$3&lt;$D3319+Настройки!$B$7),0,MAX(0,$E3319-MAX(0,SUMIFS(Тех_Движение!$G$2:$G$5111,Тех_Движение!$D$2:$D$5111,$C3319,Тех_Движение!$B$2:$B$5111,"&lt;="&amp;M$3)-$F3319)))</f>
        <v>#VALUE!</v>
      </c>
      <c r="N3319" s="21" t="e">
        <f>IF(OR($B3319="",N$3&lt;$D3319+Настройки!$B$7),0,MAX(0,$E3319-MAX(0,SUMIFS(Тех_Движение!$G$2:$G$5111,Тех_Движение!$D$2:$D$5111,$C3319,Тех_Движение!$B$2:$B$5111,"&lt;="&amp;N$3)-$F3319)))</f>
        <v>#VALUE!</v>
      </c>
      <c r="O3319" s="21" t="e">
        <f>IF(OR($B3319="",O$3&lt;$D3319+Настройки!$B$7),0,MAX(0,$E3319-MAX(0,SUMIFS(Тех_Движение!$G$2:$G$5111,Тех_Движение!$D$2:$D$5111,$C3319,Тех_Движение!$B$2:$B$5111,"&lt;="&amp;O$3)-$F3319)))</f>
        <v>#VALUE!</v>
      </c>
      <c r="P3319" s="21" t="e">
        <f>IF(OR($B3319="",P$3&lt;$D3319+Настройки!$B$7),0,MAX(0,$E3319-MAX(0,SUMIFS(Тех_Движение!$G$2:$G$5111,Тех_Движение!$D$2:$D$5111,$C3319,Тех_Движение!$B$2:$B$5111,"&lt;="&amp;P$3)-$F3319)))</f>
        <v>#VALUE!</v>
      </c>
      <c r="Q3319" s="21" t="e">
        <f>IF(OR($B3319="",Q$3&lt;$D3319+Настройки!$B$7),0,MAX(0,$E3319-MAX(0,SUMIFS(Тех_Движение!$G$2:$G$5111,Тех_Движение!$D$2:$D$5111,$C3319,Тех_Движение!$B$2:$B$5111,"&lt;="&amp;Q$3)-$F3319)))</f>
        <v>#VALUE!</v>
      </c>
      <c r="R3319" s="21" t="str">
        <f t="shared" si="154"/>
        <v/>
      </c>
      <c r="S3319" s="23" t="str">
        <f>IF($B3319="","",VLOOKUP($C3319,Настройки!$A$11:$L$17,9,FALSE))</f>
        <v/>
      </c>
      <c r="T3319" s="23" t="str">
        <f t="shared" si="155"/>
        <v/>
      </c>
    </row>
    <row r="3320" spans="1:20" x14ac:dyDescent="0.3">
      <c r="A3320" s="20">
        <f>Тех_Движение!$A$3317</f>
        <v>3316</v>
      </c>
      <c r="B3320" s="20" t="str">
        <f>IF(Тех_Движение!$F$3317&gt;0,Тех_Движение!$I$3317,"")</f>
        <v/>
      </c>
      <c r="C3320" s="20" t="str">
        <f>IF($B3320="","",Тех_Движение!$D$3317)</f>
        <v/>
      </c>
      <c r="D3320" s="9" t="str">
        <f>IF($B3320="","",Тех_Движение!$B$3317)</f>
        <v/>
      </c>
      <c r="E3320" s="21" t="str">
        <f>IF($B3320="","",Тех_Движение!$F$3317)</f>
        <v/>
      </c>
      <c r="F3320" s="21" t="str">
        <f>IF($B3320="","",SUMIFS($E$5:$E3319,$C$5:$C3319,$C3320))</f>
        <v/>
      </c>
      <c r="G3320" s="21" t="str">
        <f>IF($B3320="","",MAX(0,$E3320-MAX(0,SUMIFS(Тех_Движение!$G$2:$G$5111,Тех_Движение!$D$2:$D$5111,$C3320,Тех_Движение!$B$2:$B$5111,"&lt;="&amp;Настройки!$B$5-1)-$F3320)))</f>
        <v/>
      </c>
      <c r="H3320" s="21" t="str">
        <f>IF($B3320="","",IF(AND($D3320&gt;=Настройки!$B$5,$D3320&lt;=Настройки!$B$6),$E3320,0))</f>
        <v/>
      </c>
      <c r="I3320" s="21" t="str">
        <f t="shared" si="153"/>
        <v/>
      </c>
      <c r="J3320" s="21" t="str">
        <f>IF($B3320="","",MAX(0,$E3320-MAX(0,SUMIFS(Тех_Движение!$G$2:$G$5111,Тех_Движение!$D$2:$D$5111,$C3320,Тех_Движение!$B$2:$B$5111,"&lt;="&amp;Настройки!$B$6)-$F3320)))</f>
        <v/>
      </c>
      <c r="K3320" s="21" t="e">
        <f>IF(OR($B3320="",K$3&lt;$D3320+Настройки!$B$7),0,MAX(0,$E3320-MAX(0,SUMIFS(Тех_Движение!$G$2:$G$5111,Тех_Движение!$D$2:$D$5111,$C3320,Тех_Движение!$B$2:$B$5111,"&lt;="&amp;K$3)-$F3320)))</f>
        <v>#VALUE!</v>
      </c>
      <c r="L3320" s="21" t="e">
        <f>IF(OR($B3320="",L$3&lt;$D3320+Настройки!$B$7),0,MAX(0,$E3320-MAX(0,SUMIFS(Тех_Движение!$G$2:$G$5111,Тех_Движение!$D$2:$D$5111,$C3320,Тех_Движение!$B$2:$B$5111,"&lt;="&amp;L$3)-$F3320)))</f>
        <v>#VALUE!</v>
      </c>
      <c r="M3320" s="21" t="e">
        <f>IF(OR($B3320="",M$3&lt;$D3320+Настройки!$B$7),0,MAX(0,$E3320-MAX(0,SUMIFS(Тех_Движение!$G$2:$G$5111,Тех_Движение!$D$2:$D$5111,$C3320,Тех_Движение!$B$2:$B$5111,"&lt;="&amp;M$3)-$F3320)))</f>
        <v>#VALUE!</v>
      </c>
      <c r="N3320" s="21" t="e">
        <f>IF(OR($B3320="",N$3&lt;$D3320+Настройки!$B$7),0,MAX(0,$E3320-MAX(0,SUMIFS(Тех_Движение!$G$2:$G$5111,Тех_Движение!$D$2:$D$5111,$C3320,Тех_Движение!$B$2:$B$5111,"&lt;="&amp;N$3)-$F3320)))</f>
        <v>#VALUE!</v>
      </c>
      <c r="O3320" s="21" t="e">
        <f>IF(OR($B3320="",O$3&lt;$D3320+Настройки!$B$7),0,MAX(0,$E3320-MAX(0,SUMIFS(Тех_Движение!$G$2:$G$5111,Тех_Движение!$D$2:$D$5111,$C3320,Тех_Движение!$B$2:$B$5111,"&lt;="&amp;O$3)-$F3320)))</f>
        <v>#VALUE!</v>
      </c>
      <c r="P3320" s="21" t="e">
        <f>IF(OR($B3320="",P$3&lt;$D3320+Настройки!$B$7),0,MAX(0,$E3320-MAX(0,SUMIFS(Тех_Движение!$G$2:$G$5111,Тех_Движение!$D$2:$D$5111,$C3320,Тех_Движение!$B$2:$B$5111,"&lt;="&amp;P$3)-$F3320)))</f>
        <v>#VALUE!</v>
      </c>
      <c r="Q3320" s="21" t="e">
        <f>IF(OR($B3320="",Q$3&lt;$D3320+Настройки!$B$7),0,MAX(0,$E3320-MAX(0,SUMIFS(Тех_Движение!$G$2:$G$5111,Тех_Движение!$D$2:$D$5111,$C3320,Тех_Движение!$B$2:$B$5111,"&lt;="&amp;Q$3)-$F3320)))</f>
        <v>#VALUE!</v>
      </c>
      <c r="R3320" s="21" t="str">
        <f t="shared" si="154"/>
        <v/>
      </c>
      <c r="S3320" s="23" t="str">
        <f>IF($B3320="","",VLOOKUP($C3320,Настройки!$A$11:$L$17,9,FALSE))</f>
        <v/>
      </c>
      <c r="T3320" s="23" t="str">
        <f t="shared" si="155"/>
        <v/>
      </c>
    </row>
    <row r="3321" spans="1:20" x14ac:dyDescent="0.3">
      <c r="A3321" s="20">
        <f>Тех_Движение!$A$3318</f>
        <v>3317</v>
      </c>
      <c r="B3321" s="20" t="str">
        <f>IF(Тех_Движение!$F$3318&gt;0,Тех_Движение!$I$3318,"")</f>
        <v/>
      </c>
      <c r="C3321" s="20" t="str">
        <f>IF($B3321="","",Тех_Движение!$D$3318)</f>
        <v/>
      </c>
      <c r="D3321" s="9" t="str">
        <f>IF($B3321="","",Тех_Движение!$B$3318)</f>
        <v/>
      </c>
      <c r="E3321" s="21" t="str">
        <f>IF($B3321="","",Тех_Движение!$F$3318)</f>
        <v/>
      </c>
      <c r="F3321" s="21" t="str">
        <f>IF($B3321="","",SUMIFS($E$5:$E3320,$C$5:$C3320,$C3321))</f>
        <v/>
      </c>
      <c r="G3321" s="21" t="str">
        <f>IF($B3321="","",MAX(0,$E3321-MAX(0,SUMIFS(Тех_Движение!$G$2:$G$5111,Тех_Движение!$D$2:$D$5111,$C3321,Тех_Движение!$B$2:$B$5111,"&lt;="&amp;Настройки!$B$5-1)-$F3321)))</f>
        <v/>
      </c>
      <c r="H3321" s="21" t="str">
        <f>IF($B3321="","",IF(AND($D3321&gt;=Настройки!$B$5,$D3321&lt;=Настройки!$B$6),$E3321,0))</f>
        <v/>
      </c>
      <c r="I3321" s="21" t="str">
        <f t="shared" si="153"/>
        <v/>
      </c>
      <c r="J3321" s="21" t="str">
        <f>IF($B3321="","",MAX(0,$E3321-MAX(0,SUMIFS(Тех_Движение!$G$2:$G$5111,Тех_Движение!$D$2:$D$5111,$C3321,Тех_Движение!$B$2:$B$5111,"&lt;="&amp;Настройки!$B$6)-$F3321)))</f>
        <v/>
      </c>
      <c r="K3321" s="21" t="e">
        <f>IF(OR($B3321="",K$3&lt;$D3321+Настройки!$B$7),0,MAX(0,$E3321-MAX(0,SUMIFS(Тех_Движение!$G$2:$G$5111,Тех_Движение!$D$2:$D$5111,$C3321,Тех_Движение!$B$2:$B$5111,"&lt;="&amp;K$3)-$F3321)))</f>
        <v>#VALUE!</v>
      </c>
      <c r="L3321" s="21" t="e">
        <f>IF(OR($B3321="",L$3&lt;$D3321+Настройки!$B$7),0,MAX(0,$E3321-MAX(0,SUMIFS(Тех_Движение!$G$2:$G$5111,Тех_Движение!$D$2:$D$5111,$C3321,Тех_Движение!$B$2:$B$5111,"&lt;="&amp;L$3)-$F3321)))</f>
        <v>#VALUE!</v>
      </c>
      <c r="M3321" s="21" t="e">
        <f>IF(OR($B3321="",M$3&lt;$D3321+Настройки!$B$7),0,MAX(0,$E3321-MAX(0,SUMIFS(Тех_Движение!$G$2:$G$5111,Тех_Движение!$D$2:$D$5111,$C3321,Тех_Движение!$B$2:$B$5111,"&lt;="&amp;M$3)-$F3321)))</f>
        <v>#VALUE!</v>
      </c>
      <c r="N3321" s="21" t="e">
        <f>IF(OR($B3321="",N$3&lt;$D3321+Настройки!$B$7),0,MAX(0,$E3321-MAX(0,SUMIFS(Тех_Движение!$G$2:$G$5111,Тех_Движение!$D$2:$D$5111,$C3321,Тех_Движение!$B$2:$B$5111,"&lt;="&amp;N$3)-$F3321)))</f>
        <v>#VALUE!</v>
      </c>
      <c r="O3321" s="21" t="e">
        <f>IF(OR($B3321="",O$3&lt;$D3321+Настройки!$B$7),0,MAX(0,$E3321-MAX(0,SUMIFS(Тех_Движение!$G$2:$G$5111,Тех_Движение!$D$2:$D$5111,$C3321,Тех_Движение!$B$2:$B$5111,"&lt;="&amp;O$3)-$F3321)))</f>
        <v>#VALUE!</v>
      </c>
      <c r="P3321" s="21" t="e">
        <f>IF(OR($B3321="",P$3&lt;$D3321+Настройки!$B$7),0,MAX(0,$E3321-MAX(0,SUMIFS(Тех_Движение!$G$2:$G$5111,Тех_Движение!$D$2:$D$5111,$C3321,Тех_Движение!$B$2:$B$5111,"&lt;="&amp;P$3)-$F3321)))</f>
        <v>#VALUE!</v>
      </c>
      <c r="Q3321" s="21" t="e">
        <f>IF(OR($B3321="",Q$3&lt;$D3321+Настройки!$B$7),0,MAX(0,$E3321-MAX(0,SUMIFS(Тех_Движение!$G$2:$G$5111,Тех_Движение!$D$2:$D$5111,$C3321,Тех_Движение!$B$2:$B$5111,"&lt;="&amp;Q$3)-$F3321)))</f>
        <v>#VALUE!</v>
      </c>
      <c r="R3321" s="21" t="str">
        <f t="shared" si="154"/>
        <v/>
      </c>
      <c r="S3321" s="23" t="str">
        <f>IF($B3321="","",VLOOKUP($C3321,Настройки!$A$11:$L$17,9,FALSE))</f>
        <v/>
      </c>
      <c r="T3321" s="23" t="str">
        <f t="shared" si="155"/>
        <v/>
      </c>
    </row>
    <row r="3322" spans="1:20" x14ac:dyDescent="0.3">
      <c r="A3322" s="20">
        <f>Тех_Движение!$A$3319</f>
        <v>3318</v>
      </c>
      <c r="B3322" s="20" t="str">
        <f>IF(Тех_Движение!$F$3319&gt;0,Тех_Движение!$I$3319,"")</f>
        <v/>
      </c>
      <c r="C3322" s="20" t="str">
        <f>IF($B3322="","",Тех_Движение!$D$3319)</f>
        <v/>
      </c>
      <c r="D3322" s="9" t="str">
        <f>IF($B3322="","",Тех_Движение!$B$3319)</f>
        <v/>
      </c>
      <c r="E3322" s="21" t="str">
        <f>IF($B3322="","",Тех_Движение!$F$3319)</f>
        <v/>
      </c>
      <c r="F3322" s="21" t="str">
        <f>IF($B3322="","",SUMIFS($E$5:$E3321,$C$5:$C3321,$C3322))</f>
        <v/>
      </c>
      <c r="G3322" s="21" t="str">
        <f>IF($B3322="","",MAX(0,$E3322-MAX(0,SUMIFS(Тех_Движение!$G$2:$G$5111,Тех_Движение!$D$2:$D$5111,$C3322,Тех_Движение!$B$2:$B$5111,"&lt;="&amp;Настройки!$B$5-1)-$F3322)))</f>
        <v/>
      </c>
      <c r="H3322" s="21" t="str">
        <f>IF($B3322="","",IF(AND($D3322&gt;=Настройки!$B$5,$D3322&lt;=Настройки!$B$6),$E3322,0))</f>
        <v/>
      </c>
      <c r="I3322" s="21" t="str">
        <f t="shared" si="153"/>
        <v/>
      </c>
      <c r="J3322" s="21" t="str">
        <f>IF($B3322="","",MAX(0,$E3322-MAX(0,SUMIFS(Тех_Движение!$G$2:$G$5111,Тех_Движение!$D$2:$D$5111,$C3322,Тех_Движение!$B$2:$B$5111,"&lt;="&amp;Настройки!$B$6)-$F3322)))</f>
        <v/>
      </c>
      <c r="K3322" s="21" t="e">
        <f>IF(OR($B3322="",K$3&lt;$D3322+Настройки!$B$7),0,MAX(0,$E3322-MAX(0,SUMIFS(Тех_Движение!$G$2:$G$5111,Тех_Движение!$D$2:$D$5111,$C3322,Тех_Движение!$B$2:$B$5111,"&lt;="&amp;K$3)-$F3322)))</f>
        <v>#VALUE!</v>
      </c>
      <c r="L3322" s="21" t="e">
        <f>IF(OR($B3322="",L$3&lt;$D3322+Настройки!$B$7),0,MAX(0,$E3322-MAX(0,SUMIFS(Тех_Движение!$G$2:$G$5111,Тех_Движение!$D$2:$D$5111,$C3322,Тех_Движение!$B$2:$B$5111,"&lt;="&amp;L$3)-$F3322)))</f>
        <v>#VALUE!</v>
      </c>
      <c r="M3322" s="21" t="e">
        <f>IF(OR($B3322="",M$3&lt;$D3322+Настройки!$B$7),0,MAX(0,$E3322-MAX(0,SUMIFS(Тех_Движение!$G$2:$G$5111,Тех_Движение!$D$2:$D$5111,$C3322,Тех_Движение!$B$2:$B$5111,"&lt;="&amp;M$3)-$F3322)))</f>
        <v>#VALUE!</v>
      </c>
      <c r="N3322" s="21" t="e">
        <f>IF(OR($B3322="",N$3&lt;$D3322+Настройки!$B$7),0,MAX(0,$E3322-MAX(0,SUMIFS(Тех_Движение!$G$2:$G$5111,Тех_Движение!$D$2:$D$5111,$C3322,Тех_Движение!$B$2:$B$5111,"&lt;="&amp;N$3)-$F3322)))</f>
        <v>#VALUE!</v>
      </c>
      <c r="O3322" s="21" t="e">
        <f>IF(OR($B3322="",O$3&lt;$D3322+Настройки!$B$7),0,MAX(0,$E3322-MAX(0,SUMIFS(Тех_Движение!$G$2:$G$5111,Тех_Движение!$D$2:$D$5111,$C3322,Тех_Движение!$B$2:$B$5111,"&lt;="&amp;O$3)-$F3322)))</f>
        <v>#VALUE!</v>
      </c>
      <c r="P3322" s="21" t="e">
        <f>IF(OR($B3322="",P$3&lt;$D3322+Настройки!$B$7),0,MAX(0,$E3322-MAX(0,SUMIFS(Тех_Движение!$G$2:$G$5111,Тех_Движение!$D$2:$D$5111,$C3322,Тех_Движение!$B$2:$B$5111,"&lt;="&amp;P$3)-$F3322)))</f>
        <v>#VALUE!</v>
      </c>
      <c r="Q3322" s="21" t="e">
        <f>IF(OR($B3322="",Q$3&lt;$D3322+Настройки!$B$7),0,MAX(0,$E3322-MAX(0,SUMIFS(Тех_Движение!$G$2:$G$5111,Тех_Движение!$D$2:$D$5111,$C3322,Тех_Движение!$B$2:$B$5111,"&lt;="&amp;Q$3)-$F3322)))</f>
        <v>#VALUE!</v>
      </c>
      <c r="R3322" s="21" t="str">
        <f t="shared" si="154"/>
        <v/>
      </c>
      <c r="S3322" s="23" t="str">
        <f>IF($B3322="","",VLOOKUP($C3322,Настройки!$A$11:$L$17,9,FALSE))</f>
        <v/>
      </c>
      <c r="T3322" s="23" t="str">
        <f t="shared" si="155"/>
        <v/>
      </c>
    </row>
    <row r="3323" spans="1:20" x14ac:dyDescent="0.3">
      <c r="A3323" s="20">
        <f>Тех_Движение!$A$3320</f>
        <v>3319</v>
      </c>
      <c r="B3323" s="20" t="str">
        <f>IF(Тех_Движение!$F$3320&gt;0,Тех_Движение!$I$3320,"")</f>
        <v/>
      </c>
      <c r="C3323" s="20" t="str">
        <f>IF($B3323="","",Тех_Движение!$D$3320)</f>
        <v/>
      </c>
      <c r="D3323" s="9" t="str">
        <f>IF($B3323="","",Тех_Движение!$B$3320)</f>
        <v/>
      </c>
      <c r="E3323" s="21" t="str">
        <f>IF($B3323="","",Тех_Движение!$F$3320)</f>
        <v/>
      </c>
      <c r="F3323" s="21" t="str">
        <f>IF($B3323="","",SUMIFS($E$5:$E3322,$C$5:$C3322,$C3323))</f>
        <v/>
      </c>
      <c r="G3323" s="21" t="str">
        <f>IF($B3323="","",MAX(0,$E3323-MAX(0,SUMIFS(Тех_Движение!$G$2:$G$5111,Тех_Движение!$D$2:$D$5111,$C3323,Тех_Движение!$B$2:$B$5111,"&lt;="&amp;Настройки!$B$5-1)-$F3323)))</f>
        <v/>
      </c>
      <c r="H3323" s="21" t="str">
        <f>IF($B3323="","",IF(AND($D3323&gt;=Настройки!$B$5,$D3323&lt;=Настройки!$B$6),$E3323,0))</f>
        <v/>
      </c>
      <c r="I3323" s="21" t="str">
        <f t="shared" si="153"/>
        <v/>
      </c>
      <c r="J3323" s="21" t="str">
        <f>IF($B3323="","",MAX(0,$E3323-MAX(0,SUMIFS(Тех_Движение!$G$2:$G$5111,Тех_Движение!$D$2:$D$5111,$C3323,Тех_Движение!$B$2:$B$5111,"&lt;="&amp;Настройки!$B$6)-$F3323)))</f>
        <v/>
      </c>
      <c r="K3323" s="21" t="e">
        <f>IF(OR($B3323="",K$3&lt;$D3323+Настройки!$B$7),0,MAX(0,$E3323-MAX(0,SUMIFS(Тех_Движение!$G$2:$G$5111,Тех_Движение!$D$2:$D$5111,$C3323,Тех_Движение!$B$2:$B$5111,"&lt;="&amp;K$3)-$F3323)))</f>
        <v>#VALUE!</v>
      </c>
      <c r="L3323" s="21" t="e">
        <f>IF(OR($B3323="",L$3&lt;$D3323+Настройки!$B$7),0,MAX(0,$E3323-MAX(0,SUMIFS(Тех_Движение!$G$2:$G$5111,Тех_Движение!$D$2:$D$5111,$C3323,Тех_Движение!$B$2:$B$5111,"&lt;="&amp;L$3)-$F3323)))</f>
        <v>#VALUE!</v>
      </c>
      <c r="M3323" s="21" t="e">
        <f>IF(OR($B3323="",M$3&lt;$D3323+Настройки!$B$7),0,MAX(0,$E3323-MAX(0,SUMIFS(Тех_Движение!$G$2:$G$5111,Тех_Движение!$D$2:$D$5111,$C3323,Тех_Движение!$B$2:$B$5111,"&lt;="&amp;M$3)-$F3323)))</f>
        <v>#VALUE!</v>
      </c>
      <c r="N3323" s="21" t="e">
        <f>IF(OR($B3323="",N$3&lt;$D3323+Настройки!$B$7),0,MAX(0,$E3323-MAX(0,SUMIFS(Тех_Движение!$G$2:$G$5111,Тех_Движение!$D$2:$D$5111,$C3323,Тех_Движение!$B$2:$B$5111,"&lt;="&amp;N$3)-$F3323)))</f>
        <v>#VALUE!</v>
      </c>
      <c r="O3323" s="21" t="e">
        <f>IF(OR($B3323="",O$3&lt;$D3323+Настройки!$B$7),0,MAX(0,$E3323-MAX(0,SUMIFS(Тех_Движение!$G$2:$G$5111,Тех_Движение!$D$2:$D$5111,$C3323,Тех_Движение!$B$2:$B$5111,"&lt;="&amp;O$3)-$F3323)))</f>
        <v>#VALUE!</v>
      </c>
      <c r="P3323" s="21" t="e">
        <f>IF(OR($B3323="",P$3&lt;$D3323+Настройки!$B$7),0,MAX(0,$E3323-MAX(0,SUMIFS(Тех_Движение!$G$2:$G$5111,Тех_Движение!$D$2:$D$5111,$C3323,Тех_Движение!$B$2:$B$5111,"&lt;="&amp;P$3)-$F3323)))</f>
        <v>#VALUE!</v>
      </c>
      <c r="Q3323" s="21" t="e">
        <f>IF(OR($B3323="",Q$3&lt;$D3323+Настройки!$B$7),0,MAX(0,$E3323-MAX(0,SUMIFS(Тех_Движение!$G$2:$G$5111,Тех_Движение!$D$2:$D$5111,$C3323,Тех_Движение!$B$2:$B$5111,"&lt;="&amp;Q$3)-$F3323)))</f>
        <v>#VALUE!</v>
      </c>
      <c r="R3323" s="21" t="str">
        <f t="shared" si="154"/>
        <v/>
      </c>
      <c r="S3323" s="23" t="str">
        <f>IF($B3323="","",VLOOKUP($C3323,Настройки!$A$11:$L$17,9,FALSE))</f>
        <v/>
      </c>
      <c r="T3323" s="23" t="str">
        <f t="shared" si="155"/>
        <v/>
      </c>
    </row>
    <row r="3324" spans="1:20" x14ac:dyDescent="0.3">
      <c r="A3324" s="20">
        <f>Тех_Движение!$A$3321</f>
        <v>3320</v>
      </c>
      <c r="B3324" s="20" t="str">
        <f>IF(Тех_Движение!$F$3321&gt;0,Тех_Движение!$I$3321,"")</f>
        <v/>
      </c>
      <c r="C3324" s="20" t="str">
        <f>IF($B3324="","",Тех_Движение!$D$3321)</f>
        <v/>
      </c>
      <c r="D3324" s="9" t="str">
        <f>IF($B3324="","",Тех_Движение!$B$3321)</f>
        <v/>
      </c>
      <c r="E3324" s="21" t="str">
        <f>IF($B3324="","",Тех_Движение!$F$3321)</f>
        <v/>
      </c>
      <c r="F3324" s="21" t="str">
        <f>IF($B3324="","",SUMIFS($E$5:$E3323,$C$5:$C3323,$C3324))</f>
        <v/>
      </c>
      <c r="G3324" s="21" t="str">
        <f>IF($B3324="","",MAX(0,$E3324-MAX(0,SUMIFS(Тех_Движение!$G$2:$G$5111,Тех_Движение!$D$2:$D$5111,$C3324,Тех_Движение!$B$2:$B$5111,"&lt;="&amp;Настройки!$B$5-1)-$F3324)))</f>
        <v/>
      </c>
      <c r="H3324" s="21" t="str">
        <f>IF($B3324="","",IF(AND($D3324&gt;=Настройки!$B$5,$D3324&lt;=Настройки!$B$6),$E3324,0))</f>
        <v/>
      </c>
      <c r="I3324" s="21" t="str">
        <f t="shared" si="153"/>
        <v/>
      </c>
      <c r="J3324" s="21" t="str">
        <f>IF($B3324="","",MAX(0,$E3324-MAX(0,SUMIFS(Тех_Движение!$G$2:$G$5111,Тех_Движение!$D$2:$D$5111,$C3324,Тех_Движение!$B$2:$B$5111,"&lt;="&amp;Настройки!$B$6)-$F3324)))</f>
        <v/>
      </c>
      <c r="K3324" s="21" t="e">
        <f>IF(OR($B3324="",K$3&lt;$D3324+Настройки!$B$7),0,MAX(0,$E3324-MAX(0,SUMIFS(Тех_Движение!$G$2:$G$5111,Тех_Движение!$D$2:$D$5111,$C3324,Тех_Движение!$B$2:$B$5111,"&lt;="&amp;K$3)-$F3324)))</f>
        <v>#VALUE!</v>
      </c>
      <c r="L3324" s="21" t="e">
        <f>IF(OR($B3324="",L$3&lt;$D3324+Настройки!$B$7),0,MAX(0,$E3324-MAX(0,SUMIFS(Тех_Движение!$G$2:$G$5111,Тех_Движение!$D$2:$D$5111,$C3324,Тех_Движение!$B$2:$B$5111,"&lt;="&amp;L$3)-$F3324)))</f>
        <v>#VALUE!</v>
      </c>
      <c r="M3324" s="21" t="e">
        <f>IF(OR($B3324="",M$3&lt;$D3324+Настройки!$B$7),0,MAX(0,$E3324-MAX(0,SUMIFS(Тех_Движение!$G$2:$G$5111,Тех_Движение!$D$2:$D$5111,$C3324,Тех_Движение!$B$2:$B$5111,"&lt;="&amp;M$3)-$F3324)))</f>
        <v>#VALUE!</v>
      </c>
      <c r="N3324" s="21" t="e">
        <f>IF(OR($B3324="",N$3&lt;$D3324+Настройки!$B$7),0,MAX(0,$E3324-MAX(0,SUMIFS(Тех_Движение!$G$2:$G$5111,Тех_Движение!$D$2:$D$5111,$C3324,Тех_Движение!$B$2:$B$5111,"&lt;="&amp;N$3)-$F3324)))</f>
        <v>#VALUE!</v>
      </c>
      <c r="O3324" s="21" t="e">
        <f>IF(OR($B3324="",O$3&lt;$D3324+Настройки!$B$7),0,MAX(0,$E3324-MAX(0,SUMIFS(Тех_Движение!$G$2:$G$5111,Тех_Движение!$D$2:$D$5111,$C3324,Тех_Движение!$B$2:$B$5111,"&lt;="&amp;O$3)-$F3324)))</f>
        <v>#VALUE!</v>
      </c>
      <c r="P3324" s="21" t="e">
        <f>IF(OR($B3324="",P$3&lt;$D3324+Настройки!$B$7),0,MAX(0,$E3324-MAX(0,SUMIFS(Тех_Движение!$G$2:$G$5111,Тех_Движение!$D$2:$D$5111,$C3324,Тех_Движение!$B$2:$B$5111,"&lt;="&amp;P$3)-$F3324)))</f>
        <v>#VALUE!</v>
      </c>
      <c r="Q3324" s="21" t="e">
        <f>IF(OR($B3324="",Q$3&lt;$D3324+Настройки!$B$7),0,MAX(0,$E3324-MAX(0,SUMIFS(Тех_Движение!$G$2:$G$5111,Тех_Движение!$D$2:$D$5111,$C3324,Тех_Движение!$B$2:$B$5111,"&lt;="&amp;Q$3)-$F3324)))</f>
        <v>#VALUE!</v>
      </c>
      <c r="R3324" s="21" t="str">
        <f t="shared" si="154"/>
        <v/>
      </c>
      <c r="S3324" s="23" t="str">
        <f>IF($B3324="","",VLOOKUP($C3324,Настройки!$A$11:$L$17,9,FALSE))</f>
        <v/>
      </c>
      <c r="T3324" s="23" t="str">
        <f t="shared" si="155"/>
        <v/>
      </c>
    </row>
    <row r="3325" spans="1:20" x14ac:dyDescent="0.3">
      <c r="A3325" s="20">
        <f>Тех_Движение!$A$3322</f>
        <v>3321</v>
      </c>
      <c r="B3325" s="20" t="str">
        <f>IF(Тех_Движение!$F$3322&gt;0,Тех_Движение!$I$3322,"")</f>
        <v/>
      </c>
      <c r="C3325" s="20" t="str">
        <f>IF($B3325="","",Тех_Движение!$D$3322)</f>
        <v/>
      </c>
      <c r="D3325" s="9" t="str">
        <f>IF($B3325="","",Тех_Движение!$B$3322)</f>
        <v/>
      </c>
      <c r="E3325" s="21" t="str">
        <f>IF($B3325="","",Тех_Движение!$F$3322)</f>
        <v/>
      </c>
      <c r="F3325" s="21" t="str">
        <f>IF($B3325="","",SUMIFS($E$5:$E3324,$C$5:$C3324,$C3325))</f>
        <v/>
      </c>
      <c r="G3325" s="21" t="str">
        <f>IF($B3325="","",MAX(0,$E3325-MAX(0,SUMIFS(Тех_Движение!$G$2:$G$5111,Тех_Движение!$D$2:$D$5111,$C3325,Тех_Движение!$B$2:$B$5111,"&lt;="&amp;Настройки!$B$5-1)-$F3325)))</f>
        <v/>
      </c>
      <c r="H3325" s="21" t="str">
        <f>IF($B3325="","",IF(AND($D3325&gt;=Настройки!$B$5,$D3325&lt;=Настройки!$B$6),$E3325,0))</f>
        <v/>
      </c>
      <c r="I3325" s="21" t="str">
        <f t="shared" si="153"/>
        <v/>
      </c>
      <c r="J3325" s="21" t="str">
        <f>IF($B3325="","",MAX(0,$E3325-MAX(0,SUMIFS(Тех_Движение!$G$2:$G$5111,Тех_Движение!$D$2:$D$5111,$C3325,Тех_Движение!$B$2:$B$5111,"&lt;="&amp;Настройки!$B$6)-$F3325)))</f>
        <v/>
      </c>
      <c r="K3325" s="21" t="e">
        <f>IF(OR($B3325="",K$3&lt;$D3325+Настройки!$B$7),0,MAX(0,$E3325-MAX(0,SUMIFS(Тех_Движение!$G$2:$G$5111,Тех_Движение!$D$2:$D$5111,$C3325,Тех_Движение!$B$2:$B$5111,"&lt;="&amp;K$3)-$F3325)))</f>
        <v>#VALUE!</v>
      </c>
      <c r="L3325" s="21" t="e">
        <f>IF(OR($B3325="",L$3&lt;$D3325+Настройки!$B$7),0,MAX(0,$E3325-MAX(0,SUMIFS(Тех_Движение!$G$2:$G$5111,Тех_Движение!$D$2:$D$5111,$C3325,Тех_Движение!$B$2:$B$5111,"&lt;="&amp;L$3)-$F3325)))</f>
        <v>#VALUE!</v>
      </c>
      <c r="M3325" s="21" t="e">
        <f>IF(OR($B3325="",M$3&lt;$D3325+Настройки!$B$7),0,MAX(0,$E3325-MAX(0,SUMIFS(Тех_Движение!$G$2:$G$5111,Тех_Движение!$D$2:$D$5111,$C3325,Тех_Движение!$B$2:$B$5111,"&lt;="&amp;M$3)-$F3325)))</f>
        <v>#VALUE!</v>
      </c>
      <c r="N3325" s="21" t="e">
        <f>IF(OR($B3325="",N$3&lt;$D3325+Настройки!$B$7),0,MAX(0,$E3325-MAX(0,SUMIFS(Тех_Движение!$G$2:$G$5111,Тех_Движение!$D$2:$D$5111,$C3325,Тех_Движение!$B$2:$B$5111,"&lt;="&amp;N$3)-$F3325)))</f>
        <v>#VALUE!</v>
      </c>
      <c r="O3325" s="21" t="e">
        <f>IF(OR($B3325="",O$3&lt;$D3325+Настройки!$B$7),0,MAX(0,$E3325-MAX(0,SUMIFS(Тех_Движение!$G$2:$G$5111,Тех_Движение!$D$2:$D$5111,$C3325,Тех_Движение!$B$2:$B$5111,"&lt;="&amp;O$3)-$F3325)))</f>
        <v>#VALUE!</v>
      </c>
      <c r="P3325" s="21" t="e">
        <f>IF(OR($B3325="",P$3&lt;$D3325+Настройки!$B$7),0,MAX(0,$E3325-MAX(0,SUMIFS(Тех_Движение!$G$2:$G$5111,Тех_Движение!$D$2:$D$5111,$C3325,Тех_Движение!$B$2:$B$5111,"&lt;="&amp;P$3)-$F3325)))</f>
        <v>#VALUE!</v>
      </c>
      <c r="Q3325" s="21" t="e">
        <f>IF(OR($B3325="",Q$3&lt;$D3325+Настройки!$B$7),0,MAX(0,$E3325-MAX(0,SUMIFS(Тех_Движение!$G$2:$G$5111,Тех_Движение!$D$2:$D$5111,$C3325,Тех_Движение!$B$2:$B$5111,"&lt;="&amp;Q$3)-$F3325)))</f>
        <v>#VALUE!</v>
      </c>
      <c r="R3325" s="21" t="str">
        <f t="shared" si="154"/>
        <v/>
      </c>
      <c r="S3325" s="23" t="str">
        <f>IF($B3325="","",VLOOKUP($C3325,Настройки!$A$11:$L$17,9,FALSE))</f>
        <v/>
      </c>
      <c r="T3325" s="23" t="str">
        <f t="shared" si="155"/>
        <v/>
      </c>
    </row>
    <row r="3326" spans="1:20" x14ac:dyDescent="0.3">
      <c r="A3326" s="20">
        <f>Тех_Движение!$A$3323</f>
        <v>3322</v>
      </c>
      <c r="B3326" s="20" t="str">
        <f>IF(Тех_Движение!$F$3323&gt;0,Тех_Движение!$I$3323,"")</f>
        <v/>
      </c>
      <c r="C3326" s="20" t="str">
        <f>IF($B3326="","",Тех_Движение!$D$3323)</f>
        <v/>
      </c>
      <c r="D3326" s="9" t="str">
        <f>IF($B3326="","",Тех_Движение!$B$3323)</f>
        <v/>
      </c>
      <c r="E3326" s="21" t="str">
        <f>IF($B3326="","",Тех_Движение!$F$3323)</f>
        <v/>
      </c>
      <c r="F3326" s="21" t="str">
        <f>IF($B3326="","",SUMIFS($E$5:$E3325,$C$5:$C3325,$C3326))</f>
        <v/>
      </c>
      <c r="G3326" s="21" t="str">
        <f>IF($B3326="","",MAX(0,$E3326-MAX(0,SUMIFS(Тех_Движение!$G$2:$G$5111,Тех_Движение!$D$2:$D$5111,$C3326,Тех_Движение!$B$2:$B$5111,"&lt;="&amp;Настройки!$B$5-1)-$F3326)))</f>
        <v/>
      </c>
      <c r="H3326" s="21" t="str">
        <f>IF($B3326="","",IF(AND($D3326&gt;=Настройки!$B$5,$D3326&lt;=Настройки!$B$6),$E3326,0))</f>
        <v/>
      </c>
      <c r="I3326" s="21" t="str">
        <f t="shared" si="153"/>
        <v/>
      </c>
      <c r="J3326" s="21" t="str">
        <f>IF($B3326="","",MAX(0,$E3326-MAX(0,SUMIFS(Тех_Движение!$G$2:$G$5111,Тех_Движение!$D$2:$D$5111,$C3326,Тех_Движение!$B$2:$B$5111,"&lt;="&amp;Настройки!$B$6)-$F3326)))</f>
        <v/>
      </c>
      <c r="K3326" s="21" t="e">
        <f>IF(OR($B3326="",K$3&lt;$D3326+Настройки!$B$7),0,MAX(0,$E3326-MAX(0,SUMIFS(Тех_Движение!$G$2:$G$5111,Тех_Движение!$D$2:$D$5111,$C3326,Тех_Движение!$B$2:$B$5111,"&lt;="&amp;K$3)-$F3326)))</f>
        <v>#VALUE!</v>
      </c>
      <c r="L3326" s="21" t="e">
        <f>IF(OR($B3326="",L$3&lt;$D3326+Настройки!$B$7),0,MAX(0,$E3326-MAX(0,SUMIFS(Тех_Движение!$G$2:$G$5111,Тех_Движение!$D$2:$D$5111,$C3326,Тех_Движение!$B$2:$B$5111,"&lt;="&amp;L$3)-$F3326)))</f>
        <v>#VALUE!</v>
      </c>
      <c r="M3326" s="21" t="e">
        <f>IF(OR($B3326="",M$3&lt;$D3326+Настройки!$B$7),0,MAX(0,$E3326-MAX(0,SUMIFS(Тех_Движение!$G$2:$G$5111,Тех_Движение!$D$2:$D$5111,$C3326,Тех_Движение!$B$2:$B$5111,"&lt;="&amp;M$3)-$F3326)))</f>
        <v>#VALUE!</v>
      </c>
      <c r="N3326" s="21" t="e">
        <f>IF(OR($B3326="",N$3&lt;$D3326+Настройки!$B$7),0,MAX(0,$E3326-MAX(0,SUMIFS(Тех_Движение!$G$2:$G$5111,Тех_Движение!$D$2:$D$5111,$C3326,Тех_Движение!$B$2:$B$5111,"&lt;="&amp;N$3)-$F3326)))</f>
        <v>#VALUE!</v>
      </c>
      <c r="O3326" s="21" t="e">
        <f>IF(OR($B3326="",O$3&lt;$D3326+Настройки!$B$7),0,MAX(0,$E3326-MAX(0,SUMIFS(Тех_Движение!$G$2:$G$5111,Тех_Движение!$D$2:$D$5111,$C3326,Тех_Движение!$B$2:$B$5111,"&lt;="&amp;O$3)-$F3326)))</f>
        <v>#VALUE!</v>
      </c>
      <c r="P3326" s="21" t="e">
        <f>IF(OR($B3326="",P$3&lt;$D3326+Настройки!$B$7),0,MAX(0,$E3326-MAX(0,SUMIFS(Тех_Движение!$G$2:$G$5111,Тех_Движение!$D$2:$D$5111,$C3326,Тех_Движение!$B$2:$B$5111,"&lt;="&amp;P$3)-$F3326)))</f>
        <v>#VALUE!</v>
      </c>
      <c r="Q3326" s="21" t="e">
        <f>IF(OR($B3326="",Q$3&lt;$D3326+Настройки!$B$7),0,MAX(0,$E3326-MAX(0,SUMIFS(Тех_Движение!$G$2:$G$5111,Тех_Движение!$D$2:$D$5111,$C3326,Тех_Движение!$B$2:$B$5111,"&lt;="&amp;Q$3)-$F3326)))</f>
        <v>#VALUE!</v>
      </c>
      <c r="R3326" s="21" t="str">
        <f t="shared" si="154"/>
        <v/>
      </c>
      <c r="S3326" s="23" t="str">
        <f>IF($B3326="","",VLOOKUP($C3326,Настройки!$A$11:$L$17,9,FALSE))</f>
        <v/>
      </c>
      <c r="T3326" s="23" t="str">
        <f t="shared" si="155"/>
        <v/>
      </c>
    </row>
    <row r="3327" spans="1:20" x14ac:dyDescent="0.3">
      <c r="A3327" s="20">
        <f>Тех_Движение!$A$3324</f>
        <v>3323</v>
      </c>
      <c r="B3327" s="20" t="str">
        <f>IF(Тех_Движение!$F$3324&gt;0,Тех_Движение!$I$3324,"")</f>
        <v/>
      </c>
      <c r="C3327" s="20" t="str">
        <f>IF($B3327="","",Тех_Движение!$D$3324)</f>
        <v/>
      </c>
      <c r="D3327" s="9" t="str">
        <f>IF($B3327="","",Тех_Движение!$B$3324)</f>
        <v/>
      </c>
      <c r="E3327" s="21" t="str">
        <f>IF($B3327="","",Тех_Движение!$F$3324)</f>
        <v/>
      </c>
      <c r="F3327" s="21" t="str">
        <f>IF($B3327="","",SUMIFS($E$5:$E3326,$C$5:$C3326,$C3327))</f>
        <v/>
      </c>
      <c r="G3327" s="21" t="str">
        <f>IF($B3327="","",MAX(0,$E3327-MAX(0,SUMIFS(Тех_Движение!$G$2:$G$5111,Тех_Движение!$D$2:$D$5111,$C3327,Тех_Движение!$B$2:$B$5111,"&lt;="&amp;Настройки!$B$5-1)-$F3327)))</f>
        <v/>
      </c>
      <c r="H3327" s="21" t="str">
        <f>IF($B3327="","",IF(AND($D3327&gt;=Настройки!$B$5,$D3327&lt;=Настройки!$B$6),$E3327,0))</f>
        <v/>
      </c>
      <c r="I3327" s="21" t="str">
        <f t="shared" si="153"/>
        <v/>
      </c>
      <c r="J3327" s="21" t="str">
        <f>IF($B3327="","",MAX(0,$E3327-MAX(0,SUMIFS(Тех_Движение!$G$2:$G$5111,Тех_Движение!$D$2:$D$5111,$C3327,Тех_Движение!$B$2:$B$5111,"&lt;="&amp;Настройки!$B$6)-$F3327)))</f>
        <v/>
      </c>
      <c r="K3327" s="21" t="e">
        <f>IF(OR($B3327="",K$3&lt;$D3327+Настройки!$B$7),0,MAX(0,$E3327-MAX(0,SUMIFS(Тех_Движение!$G$2:$G$5111,Тех_Движение!$D$2:$D$5111,$C3327,Тех_Движение!$B$2:$B$5111,"&lt;="&amp;K$3)-$F3327)))</f>
        <v>#VALUE!</v>
      </c>
      <c r="L3327" s="21" t="e">
        <f>IF(OR($B3327="",L$3&lt;$D3327+Настройки!$B$7),0,MAX(0,$E3327-MAX(0,SUMIFS(Тех_Движение!$G$2:$G$5111,Тех_Движение!$D$2:$D$5111,$C3327,Тех_Движение!$B$2:$B$5111,"&lt;="&amp;L$3)-$F3327)))</f>
        <v>#VALUE!</v>
      </c>
      <c r="M3327" s="21" t="e">
        <f>IF(OR($B3327="",M$3&lt;$D3327+Настройки!$B$7),0,MAX(0,$E3327-MAX(0,SUMIFS(Тех_Движение!$G$2:$G$5111,Тех_Движение!$D$2:$D$5111,$C3327,Тех_Движение!$B$2:$B$5111,"&lt;="&amp;M$3)-$F3327)))</f>
        <v>#VALUE!</v>
      </c>
      <c r="N3327" s="21" t="e">
        <f>IF(OR($B3327="",N$3&lt;$D3327+Настройки!$B$7),0,MAX(0,$E3327-MAX(0,SUMIFS(Тех_Движение!$G$2:$G$5111,Тех_Движение!$D$2:$D$5111,$C3327,Тех_Движение!$B$2:$B$5111,"&lt;="&amp;N$3)-$F3327)))</f>
        <v>#VALUE!</v>
      </c>
      <c r="O3327" s="21" t="e">
        <f>IF(OR($B3327="",O$3&lt;$D3327+Настройки!$B$7),0,MAX(0,$E3327-MAX(0,SUMIFS(Тех_Движение!$G$2:$G$5111,Тех_Движение!$D$2:$D$5111,$C3327,Тех_Движение!$B$2:$B$5111,"&lt;="&amp;O$3)-$F3327)))</f>
        <v>#VALUE!</v>
      </c>
      <c r="P3327" s="21" t="e">
        <f>IF(OR($B3327="",P$3&lt;$D3327+Настройки!$B$7),0,MAX(0,$E3327-MAX(0,SUMIFS(Тех_Движение!$G$2:$G$5111,Тех_Движение!$D$2:$D$5111,$C3327,Тех_Движение!$B$2:$B$5111,"&lt;="&amp;P$3)-$F3327)))</f>
        <v>#VALUE!</v>
      </c>
      <c r="Q3327" s="21" t="e">
        <f>IF(OR($B3327="",Q$3&lt;$D3327+Настройки!$B$7),0,MAX(0,$E3327-MAX(0,SUMIFS(Тех_Движение!$G$2:$G$5111,Тех_Движение!$D$2:$D$5111,$C3327,Тех_Движение!$B$2:$B$5111,"&lt;="&amp;Q$3)-$F3327)))</f>
        <v>#VALUE!</v>
      </c>
      <c r="R3327" s="21" t="str">
        <f t="shared" si="154"/>
        <v/>
      </c>
      <c r="S3327" s="23" t="str">
        <f>IF($B3327="","",VLOOKUP($C3327,Настройки!$A$11:$L$17,9,FALSE))</f>
        <v/>
      </c>
      <c r="T3327" s="23" t="str">
        <f t="shared" si="155"/>
        <v/>
      </c>
    </row>
    <row r="3328" spans="1:20" x14ac:dyDescent="0.3">
      <c r="A3328" s="20">
        <f>Тех_Движение!$A$3325</f>
        <v>3324</v>
      </c>
      <c r="B3328" s="20" t="str">
        <f>IF(Тех_Движение!$F$3325&gt;0,Тех_Движение!$I$3325,"")</f>
        <v/>
      </c>
      <c r="C3328" s="20" t="str">
        <f>IF($B3328="","",Тех_Движение!$D$3325)</f>
        <v/>
      </c>
      <c r="D3328" s="9" t="str">
        <f>IF($B3328="","",Тех_Движение!$B$3325)</f>
        <v/>
      </c>
      <c r="E3328" s="21" t="str">
        <f>IF($B3328="","",Тех_Движение!$F$3325)</f>
        <v/>
      </c>
      <c r="F3328" s="21" t="str">
        <f>IF($B3328="","",SUMIFS($E$5:$E3327,$C$5:$C3327,$C3328))</f>
        <v/>
      </c>
      <c r="G3328" s="21" t="str">
        <f>IF($B3328="","",MAX(0,$E3328-MAX(0,SUMIFS(Тех_Движение!$G$2:$G$5111,Тех_Движение!$D$2:$D$5111,$C3328,Тех_Движение!$B$2:$B$5111,"&lt;="&amp;Настройки!$B$5-1)-$F3328)))</f>
        <v/>
      </c>
      <c r="H3328" s="21" t="str">
        <f>IF($B3328="","",IF(AND($D3328&gt;=Настройки!$B$5,$D3328&lt;=Настройки!$B$6),$E3328,0))</f>
        <v/>
      </c>
      <c r="I3328" s="21" t="str">
        <f t="shared" si="153"/>
        <v/>
      </c>
      <c r="J3328" s="21" t="str">
        <f>IF($B3328="","",MAX(0,$E3328-MAX(0,SUMIFS(Тех_Движение!$G$2:$G$5111,Тех_Движение!$D$2:$D$5111,$C3328,Тех_Движение!$B$2:$B$5111,"&lt;="&amp;Настройки!$B$6)-$F3328)))</f>
        <v/>
      </c>
      <c r="K3328" s="21" t="e">
        <f>IF(OR($B3328="",K$3&lt;$D3328+Настройки!$B$7),0,MAX(0,$E3328-MAX(0,SUMIFS(Тех_Движение!$G$2:$G$5111,Тех_Движение!$D$2:$D$5111,$C3328,Тех_Движение!$B$2:$B$5111,"&lt;="&amp;K$3)-$F3328)))</f>
        <v>#VALUE!</v>
      </c>
      <c r="L3328" s="21" t="e">
        <f>IF(OR($B3328="",L$3&lt;$D3328+Настройки!$B$7),0,MAX(0,$E3328-MAX(0,SUMIFS(Тех_Движение!$G$2:$G$5111,Тех_Движение!$D$2:$D$5111,$C3328,Тех_Движение!$B$2:$B$5111,"&lt;="&amp;L$3)-$F3328)))</f>
        <v>#VALUE!</v>
      </c>
      <c r="M3328" s="21" t="e">
        <f>IF(OR($B3328="",M$3&lt;$D3328+Настройки!$B$7),0,MAX(0,$E3328-MAX(0,SUMIFS(Тех_Движение!$G$2:$G$5111,Тех_Движение!$D$2:$D$5111,$C3328,Тех_Движение!$B$2:$B$5111,"&lt;="&amp;M$3)-$F3328)))</f>
        <v>#VALUE!</v>
      </c>
      <c r="N3328" s="21" t="e">
        <f>IF(OR($B3328="",N$3&lt;$D3328+Настройки!$B$7),0,MAX(0,$E3328-MAX(0,SUMIFS(Тех_Движение!$G$2:$G$5111,Тех_Движение!$D$2:$D$5111,$C3328,Тех_Движение!$B$2:$B$5111,"&lt;="&amp;N$3)-$F3328)))</f>
        <v>#VALUE!</v>
      </c>
      <c r="O3328" s="21" t="e">
        <f>IF(OR($B3328="",O$3&lt;$D3328+Настройки!$B$7),0,MAX(0,$E3328-MAX(0,SUMIFS(Тех_Движение!$G$2:$G$5111,Тех_Движение!$D$2:$D$5111,$C3328,Тех_Движение!$B$2:$B$5111,"&lt;="&amp;O$3)-$F3328)))</f>
        <v>#VALUE!</v>
      </c>
      <c r="P3328" s="21" t="e">
        <f>IF(OR($B3328="",P$3&lt;$D3328+Настройки!$B$7),0,MAX(0,$E3328-MAX(0,SUMIFS(Тех_Движение!$G$2:$G$5111,Тех_Движение!$D$2:$D$5111,$C3328,Тех_Движение!$B$2:$B$5111,"&lt;="&amp;P$3)-$F3328)))</f>
        <v>#VALUE!</v>
      </c>
      <c r="Q3328" s="21" t="e">
        <f>IF(OR($B3328="",Q$3&lt;$D3328+Настройки!$B$7),0,MAX(0,$E3328-MAX(0,SUMIFS(Тех_Движение!$G$2:$G$5111,Тех_Движение!$D$2:$D$5111,$C3328,Тех_Движение!$B$2:$B$5111,"&lt;="&amp;Q$3)-$F3328)))</f>
        <v>#VALUE!</v>
      </c>
      <c r="R3328" s="21" t="str">
        <f t="shared" si="154"/>
        <v/>
      </c>
      <c r="S3328" s="23" t="str">
        <f>IF($B3328="","",VLOOKUP($C3328,Настройки!$A$11:$L$17,9,FALSE))</f>
        <v/>
      </c>
      <c r="T3328" s="23" t="str">
        <f t="shared" si="155"/>
        <v/>
      </c>
    </row>
    <row r="3329" spans="1:20" x14ac:dyDescent="0.3">
      <c r="A3329" s="20">
        <f>Тех_Движение!$A$3326</f>
        <v>3325</v>
      </c>
      <c r="B3329" s="20" t="str">
        <f>IF(Тех_Движение!$F$3326&gt;0,Тех_Движение!$I$3326,"")</f>
        <v/>
      </c>
      <c r="C3329" s="20" t="str">
        <f>IF($B3329="","",Тех_Движение!$D$3326)</f>
        <v/>
      </c>
      <c r="D3329" s="9" t="str">
        <f>IF($B3329="","",Тех_Движение!$B$3326)</f>
        <v/>
      </c>
      <c r="E3329" s="21" t="str">
        <f>IF($B3329="","",Тех_Движение!$F$3326)</f>
        <v/>
      </c>
      <c r="F3329" s="21" t="str">
        <f>IF($B3329="","",SUMIFS($E$5:$E3328,$C$5:$C3328,$C3329))</f>
        <v/>
      </c>
      <c r="G3329" s="21" t="str">
        <f>IF($B3329="","",MAX(0,$E3329-MAX(0,SUMIFS(Тех_Движение!$G$2:$G$5111,Тех_Движение!$D$2:$D$5111,$C3329,Тех_Движение!$B$2:$B$5111,"&lt;="&amp;Настройки!$B$5-1)-$F3329)))</f>
        <v/>
      </c>
      <c r="H3329" s="21" t="str">
        <f>IF($B3329="","",IF(AND($D3329&gt;=Настройки!$B$5,$D3329&lt;=Настройки!$B$6),$E3329,0))</f>
        <v/>
      </c>
      <c r="I3329" s="21" t="str">
        <f t="shared" si="153"/>
        <v/>
      </c>
      <c r="J3329" s="21" t="str">
        <f>IF($B3329="","",MAX(0,$E3329-MAX(0,SUMIFS(Тех_Движение!$G$2:$G$5111,Тех_Движение!$D$2:$D$5111,$C3329,Тех_Движение!$B$2:$B$5111,"&lt;="&amp;Настройки!$B$6)-$F3329)))</f>
        <v/>
      </c>
      <c r="K3329" s="21" t="e">
        <f>IF(OR($B3329="",K$3&lt;$D3329+Настройки!$B$7),0,MAX(0,$E3329-MAX(0,SUMIFS(Тех_Движение!$G$2:$G$5111,Тех_Движение!$D$2:$D$5111,$C3329,Тех_Движение!$B$2:$B$5111,"&lt;="&amp;K$3)-$F3329)))</f>
        <v>#VALUE!</v>
      </c>
      <c r="L3329" s="21" t="e">
        <f>IF(OR($B3329="",L$3&lt;$D3329+Настройки!$B$7),0,MAX(0,$E3329-MAX(0,SUMIFS(Тех_Движение!$G$2:$G$5111,Тех_Движение!$D$2:$D$5111,$C3329,Тех_Движение!$B$2:$B$5111,"&lt;="&amp;L$3)-$F3329)))</f>
        <v>#VALUE!</v>
      </c>
      <c r="M3329" s="21" t="e">
        <f>IF(OR($B3329="",M$3&lt;$D3329+Настройки!$B$7),0,MAX(0,$E3329-MAX(0,SUMIFS(Тех_Движение!$G$2:$G$5111,Тех_Движение!$D$2:$D$5111,$C3329,Тех_Движение!$B$2:$B$5111,"&lt;="&amp;M$3)-$F3329)))</f>
        <v>#VALUE!</v>
      </c>
      <c r="N3329" s="21" t="e">
        <f>IF(OR($B3329="",N$3&lt;$D3329+Настройки!$B$7),0,MAX(0,$E3329-MAX(0,SUMIFS(Тех_Движение!$G$2:$G$5111,Тех_Движение!$D$2:$D$5111,$C3329,Тех_Движение!$B$2:$B$5111,"&lt;="&amp;N$3)-$F3329)))</f>
        <v>#VALUE!</v>
      </c>
      <c r="O3329" s="21" t="e">
        <f>IF(OR($B3329="",O$3&lt;$D3329+Настройки!$B$7),0,MAX(0,$E3329-MAX(0,SUMIFS(Тех_Движение!$G$2:$G$5111,Тех_Движение!$D$2:$D$5111,$C3329,Тех_Движение!$B$2:$B$5111,"&lt;="&amp;O$3)-$F3329)))</f>
        <v>#VALUE!</v>
      </c>
      <c r="P3329" s="21" t="e">
        <f>IF(OR($B3329="",P$3&lt;$D3329+Настройки!$B$7),0,MAX(0,$E3329-MAX(0,SUMIFS(Тех_Движение!$G$2:$G$5111,Тех_Движение!$D$2:$D$5111,$C3329,Тех_Движение!$B$2:$B$5111,"&lt;="&amp;P$3)-$F3329)))</f>
        <v>#VALUE!</v>
      </c>
      <c r="Q3329" s="21" t="e">
        <f>IF(OR($B3329="",Q$3&lt;$D3329+Настройки!$B$7),0,MAX(0,$E3329-MAX(0,SUMIFS(Тех_Движение!$G$2:$G$5111,Тех_Движение!$D$2:$D$5111,$C3329,Тех_Движение!$B$2:$B$5111,"&lt;="&amp;Q$3)-$F3329)))</f>
        <v>#VALUE!</v>
      </c>
      <c r="R3329" s="21" t="str">
        <f t="shared" si="154"/>
        <v/>
      </c>
      <c r="S3329" s="23" t="str">
        <f>IF($B3329="","",VLOOKUP($C3329,Настройки!$A$11:$L$17,9,FALSE))</f>
        <v/>
      </c>
      <c r="T3329" s="23" t="str">
        <f t="shared" si="155"/>
        <v/>
      </c>
    </row>
    <row r="3330" spans="1:20" x14ac:dyDescent="0.3">
      <c r="A3330" s="20">
        <f>Тех_Движение!$A$3327</f>
        <v>3326</v>
      </c>
      <c r="B3330" s="20" t="str">
        <f>IF(Тех_Движение!$F$3327&gt;0,Тех_Движение!$I$3327,"")</f>
        <v/>
      </c>
      <c r="C3330" s="20" t="str">
        <f>IF($B3330="","",Тех_Движение!$D$3327)</f>
        <v/>
      </c>
      <c r="D3330" s="9" t="str">
        <f>IF($B3330="","",Тех_Движение!$B$3327)</f>
        <v/>
      </c>
      <c r="E3330" s="21" t="str">
        <f>IF($B3330="","",Тех_Движение!$F$3327)</f>
        <v/>
      </c>
      <c r="F3330" s="21" t="str">
        <f>IF($B3330="","",SUMIFS($E$5:$E3329,$C$5:$C3329,$C3330))</f>
        <v/>
      </c>
      <c r="G3330" s="21" t="str">
        <f>IF($B3330="","",MAX(0,$E3330-MAX(0,SUMIFS(Тех_Движение!$G$2:$G$5111,Тех_Движение!$D$2:$D$5111,$C3330,Тех_Движение!$B$2:$B$5111,"&lt;="&amp;Настройки!$B$5-1)-$F3330)))</f>
        <v/>
      </c>
      <c r="H3330" s="21" t="str">
        <f>IF($B3330="","",IF(AND($D3330&gt;=Настройки!$B$5,$D3330&lt;=Настройки!$B$6),$E3330,0))</f>
        <v/>
      </c>
      <c r="I3330" s="21" t="str">
        <f t="shared" si="153"/>
        <v/>
      </c>
      <c r="J3330" s="21" t="str">
        <f>IF($B3330="","",MAX(0,$E3330-MAX(0,SUMIFS(Тех_Движение!$G$2:$G$5111,Тех_Движение!$D$2:$D$5111,$C3330,Тех_Движение!$B$2:$B$5111,"&lt;="&amp;Настройки!$B$6)-$F3330)))</f>
        <v/>
      </c>
      <c r="K3330" s="21" t="e">
        <f>IF(OR($B3330="",K$3&lt;$D3330+Настройки!$B$7),0,MAX(0,$E3330-MAX(0,SUMIFS(Тех_Движение!$G$2:$G$5111,Тех_Движение!$D$2:$D$5111,$C3330,Тех_Движение!$B$2:$B$5111,"&lt;="&amp;K$3)-$F3330)))</f>
        <v>#VALUE!</v>
      </c>
      <c r="L3330" s="21" t="e">
        <f>IF(OR($B3330="",L$3&lt;$D3330+Настройки!$B$7),0,MAX(0,$E3330-MAX(0,SUMIFS(Тех_Движение!$G$2:$G$5111,Тех_Движение!$D$2:$D$5111,$C3330,Тех_Движение!$B$2:$B$5111,"&lt;="&amp;L$3)-$F3330)))</f>
        <v>#VALUE!</v>
      </c>
      <c r="M3330" s="21" t="e">
        <f>IF(OR($B3330="",M$3&lt;$D3330+Настройки!$B$7),0,MAX(0,$E3330-MAX(0,SUMIFS(Тех_Движение!$G$2:$G$5111,Тех_Движение!$D$2:$D$5111,$C3330,Тех_Движение!$B$2:$B$5111,"&lt;="&amp;M$3)-$F3330)))</f>
        <v>#VALUE!</v>
      </c>
      <c r="N3330" s="21" t="e">
        <f>IF(OR($B3330="",N$3&lt;$D3330+Настройки!$B$7),0,MAX(0,$E3330-MAX(0,SUMIFS(Тех_Движение!$G$2:$G$5111,Тех_Движение!$D$2:$D$5111,$C3330,Тех_Движение!$B$2:$B$5111,"&lt;="&amp;N$3)-$F3330)))</f>
        <v>#VALUE!</v>
      </c>
      <c r="O3330" s="21" t="e">
        <f>IF(OR($B3330="",O$3&lt;$D3330+Настройки!$B$7),0,MAX(0,$E3330-MAX(0,SUMIFS(Тех_Движение!$G$2:$G$5111,Тех_Движение!$D$2:$D$5111,$C3330,Тех_Движение!$B$2:$B$5111,"&lt;="&amp;O$3)-$F3330)))</f>
        <v>#VALUE!</v>
      </c>
      <c r="P3330" s="21" t="e">
        <f>IF(OR($B3330="",P$3&lt;$D3330+Настройки!$B$7),0,MAX(0,$E3330-MAX(0,SUMIFS(Тех_Движение!$G$2:$G$5111,Тех_Движение!$D$2:$D$5111,$C3330,Тех_Движение!$B$2:$B$5111,"&lt;="&amp;P$3)-$F3330)))</f>
        <v>#VALUE!</v>
      </c>
      <c r="Q3330" s="21" t="e">
        <f>IF(OR($B3330="",Q$3&lt;$D3330+Настройки!$B$7),0,MAX(0,$E3330-MAX(0,SUMIFS(Тех_Движение!$G$2:$G$5111,Тех_Движение!$D$2:$D$5111,$C3330,Тех_Движение!$B$2:$B$5111,"&lt;="&amp;Q$3)-$F3330)))</f>
        <v>#VALUE!</v>
      </c>
      <c r="R3330" s="21" t="str">
        <f t="shared" si="154"/>
        <v/>
      </c>
      <c r="S3330" s="23" t="str">
        <f>IF($B3330="","",VLOOKUP($C3330,Настройки!$A$11:$L$17,9,FALSE))</f>
        <v/>
      </c>
      <c r="T3330" s="23" t="str">
        <f t="shared" si="155"/>
        <v/>
      </c>
    </row>
    <row r="3331" spans="1:20" x14ac:dyDescent="0.3">
      <c r="A3331" s="20">
        <f>Тех_Движение!$A$3328</f>
        <v>3327</v>
      </c>
      <c r="B3331" s="20" t="str">
        <f>IF(Тех_Движение!$F$3328&gt;0,Тех_Движение!$I$3328,"")</f>
        <v/>
      </c>
      <c r="C3331" s="20" t="str">
        <f>IF($B3331="","",Тех_Движение!$D$3328)</f>
        <v/>
      </c>
      <c r="D3331" s="9" t="str">
        <f>IF($B3331="","",Тех_Движение!$B$3328)</f>
        <v/>
      </c>
      <c r="E3331" s="21" t="str">
        <f>IF($B3331="","",Тех_Движение!$F$3328)</f>
        <v/>
      </c>
      <c r="F3331" s="21" t="str">
        <f>IF($B3331="","",SUMIFS($E$5:$E3330,$C$5:$C3330,$C3331))</f>
        <v/>
      </c>
      <c r="G3331" s="21" t="str">
        <f>IF($B3331="","",MAX(0,$E3331-MAX(0,SUMIFS(Тех_Движение!$G$2:$G$5111,Тех_Движение!$D$2:$D$5111,$C3331,Тех_Движение!$B$2:$B$5111,"&lt;="&amp;Настройки!$B$5-1)-$F3331)))</f>
        <v/>
      </c>
      <c r="H3331" s="21" t="str">
        <f>IF($B3331="","",IF(AND($D3331&gt;=Настройки!$B$5,$D3331&lt;=Настройки!$B$6),$E3331,0))</f>
        <v/>
      </c>
      <c r="I3331" s="21" t="str">
        <f t="shared" si="153"/>
        <v/>
      </c>
      <c r="J3331" s="21" t="str">
        <f>IF($B3331="","",MAX(0,$E3331-MAX(0,SUMIFS(Тех_Движение!$G$2:$G$5111,Тех_Движение!$D$2:$D$5111,$C3331,Тех_Движение!$B$2:$B$5111,"&lt;="&amp;Настройки!$B$6)-$F3331)))</f>
        <v/>
      </c>
      <c r="K3331" s="21" t="e">
        <f>IF(OR($B3331="",K$3&lt;$D3331+Настройки!$B$7),0,MAX(0,$E3331-MAX(0,SUMIFS(Тех_Движение!$G$2:$G$5111,Тех_Движение!$D$2:$D$5111,$C3331,Тех_Движение!$B$2:$B$5111,"&lt;="&amp;K$3)-$F3331)))</f>
        <v>#VALUE!</v>
      </c>
      <c r="L3331" s="21" t="e">
        <f>IF(OR($B3331="",L$3&lt;$D3331+Настройки!$B$7),0,MAX(0,$E3331-MAX(0,SUMIFS(Тех_Движение!$G$2:$G$5111,Тех_Движение!$D$2:$D$5111,$C3331,Тех_Движение!$B$2:$B$5111,"&lt;="&amp;L$3)-$F3331)))</f>
        <v>#VALUE!</v>
      </c>
      <c r="M3331" s="21" t="e">
        <f>IF(OR($B3331="",M$3&lt;$D3331+Настройки!$B$7),0,MAX(0,$E3331-MAX(0,SUMIFS(Тех_Движение!$G$2:$G$5111,Тех_Движение!$D$2:$D$5111,$C3331,Тех_Движение!$B$2:$B$5111,"&lt;="&amp;M$3)-$F3331)))</f>
        <v>#VALUE!</v>
      </c>
      <c r="N3331" s="21" t="e">
        <f>IF(OR($B3331="",N$3&lt;$D3331+Настройки!$B$7),0,MAX(0,$E3331-MAX(0,SUMIFS(Тех_Движение!$G$2:$G$5111,Тех_Движение!$D$2:$D$5111,$C3331,Тех_Движение!$B$2:$B$5111,"&lt;="&amp;N$3)-$F3331)))</f>
        <v>#VALUE!</v>
      </c>
      <c r="O3331" s="21" t="e">
        <f>IF(OR($B3331="",O$3&lt;$D3331+Настройки!$B$7),0,MAX(0,$E3331-MAX(0,SUMIFS(Тех_Движение!$G$2:$G$5111,Тех_Движение!$D$2:$D$5111,$C3331,Тех_Движение!$B$2:$B$5111,"&lt;="&amp;O$3)-$F3331)))</f>
        <v>#VALUE!</v>
      </c>
      <c r="P3331" s="21" t="e">
        <f>IF(OR($B3331="",P$3&lt;$D3331+Настройки!$B$7),0,MAX(0,$E3331-MAX(0,SUMIFS(Тех_Движение!$G$2:$G$5111,Тех_Движение!$D$2:$D$5111,$C3331,Тех_Движение!$B$2:$B$5111,"&lt;="&amp;P$3)-$F3331)))</f>
        <v>#VALUE!</v>
      </c>
      <c r="Q3331" s="21" t="e">
        <f>IF(OR($B3331="",Q$3&lt;$D3331+Настройки!$B$7),0,MAX(0,$E3331-MAX(0,SUMIFS(Тех_Движение!$G$2:$G$5111,Тех_Движение!$D$2:$D$5111,$C3331,Тех_Движение!$B$2:$B$5111,"&lt;="&amp;Q$3)-$F3331)))</f>
        <v>#VALUE!</v>
      </c>
      <c r="R3331" s="21" t="str">
        <f t="shared" si="154"/>
        <v/>
      </c>
      <c r="S3331" s="23" t="str">
        <f>IF($B3331="","",VLOOKUP($C3331,Настройки!$A$11:$L$17,9,FALSE))</f>
        <v/>
      </c>
      <c r="T3331" s="23" t="str">
        <f t="shared" si="155"/>
        <v/>
      </c>
    </row>
    <row r="3332" spans="1:20" x14ac:dyDescent="0.3">
      <c r="A3332" s="20">
        <f>Тех_Движение!$A$3329</f>
        <v>3328</v>
      </c>
      <c r="B3332" s="20" t="str">
        <f>IF(Тех_Движение!$F$3329&gt;0,Тех_Движение!$I$3329,"")</f>
        <v/>
      </c>
      <c r="C3332" s="20" t="str">
        <f>IF($B3332="","",Тех_Движение!$D$3329)</f>
        <v/>
      </c>
      <c r="D3332" s="9" t="str">
        <f>IF($B3332="","",Тех_Движение!$B$3329)</f>
        <v/>
      </c>
      <c r="E3332" s="21" t="str">
        <f>IF($B3332="","",Тех_Движение!$F$3329)</f>
        <v/>
      </c>
      <c r="F3332" s="21" t="str">
        <f>IF($B3332="","",SUMIFS($E$5:$E3331,$C$5:$C3331,$C3332))</f>
        <v/>
      </c>
      <c r="G3332" s="21" t="str">
        <f>IF($B3332="","",MAX(0,$E3332-MAX(0,SUMIFS(Тех_Движение!$G$2:$G$5111,Тех_Движение!$D$2:$D$5111,$C3332,Тех_Движение!$B$2:$B$5111,"&lt;="&amp;Настройки!$B$5-1)-$F3332)))</f>
        <v/>
      </c>
      <c r="H3332" s="21" t="str">
        <f>IF($B3332="","",IF(AND($D3332&gt;=Настройки!$B$5,$D3332&lt;=Настройки!$B$6),$E3332,0))</f>
        <v/>
      </c>
      <c r="I3332" s="21" t="str">
        <f t="shared" si="153"/>
        <v/>
      </c>
      <c r="J3332" s="21" t="str">
        <f>IF($B3332="","",MAX(0,$E3332-MAX(0,SUMIFS(Тех_Движение!$G$2:$G$5111,Тех_Движение!$D$2:$D$5111,$C3332,Тех_Движение!$B$2:$B$5111,"&lt;="&amp;Настройки!$B$6)-$F3332)))</f>
        <v/>
      </c>
      <c r="K3332" s="21" t="e">
        <f>IF(OR($B3332="",K$3&lt;$D3332+Настройки!$B$7),0,MAX(0,$E3332-MAX(0,SUMIFS(Тех_Движение!$G$2:$G$5111,Тех_Движение!$D$2:$D$5111,$C3332,Тех_Движение!$B$2:$B$5111,"&lt;="&amp;K$3)-$F3332)))</f>
        <v>#VALUE!</v>
      </c>
      <c r="L3332" s="21" t="e">
        <f>IF(OR($B3332="",L$3&lt;$D3332+Настройки!$B$7),0,MAX(0,$E3332-MAX(0,SUMIFS(Тех_Движение!$G$2:$G$5111,Тех_Движение!$D$2:$D$5111,$C3332,Тех_Движение!$B$2:$B$5111,"&lt;="&amp;L$3)-$F3332)))</f>
        <v>#VALUE!</v>
      </c>
      <c r="M3332" s="21" t="e">
        <f>IF(OR($B3332="",M$3&lt;$D3332+Настройки!$B$7),0,MAX(0,$E3332-MAX(0,SUMIFS(Тех_Движение!$G$2:$G$5111,Тех_Движение!$D$2:$D$5111,$C3332,Тех_Движение!$B$2:$B$5111,"&lt;="&amp;M$3)-$F3332)))</f>
        <v>#VALUE!</v>
      </c>
      <c r="N3332" s="21" t="e">
        <f>IF(OR($B3332="",N$3&lt;$D3332+Настройки!$B$7),0,MAX(0,$E3332-MAX(0,SUMIFS(Тех_Движение!$G$2:$G$5111,Тех_Движение!$D$2:$D$5111,$C3332,Тех_Движение!$B$2:$B$5111,"&lt;="&amp;N$3)-$F3332)))</f>
        <v>#VALUE!</v>
      </c>
      <c r="O3332" s="21" t="e">
        <f>IF(OR($B3332="",O$3&lt;$D3332+Настройки!$B$7),0,MAX(0,$E3332-MAX(0,SUMIFS(Тех_Движение!$G$2:$G$5111,Тех_Движение!$D$2:$D$5111,$C3332,Тех_Движение!$B$2:$B$5111,"&lt;="&amp;O$3)-$F3332)))</f>
        <v>#VALUE!</v>
      </c>
      <c r="P3332" s="21" t="e">
        <f>IF(OR($B3332="",P$3&lt;$D3332+Настройки!$B$7),0,MAX(0,$E3332-MAX(0,SUMIFS(Тех_Движение!$G$2:$G$5111,Тех_Движение!$D$2:$D$5111,$C3332,Тех_Движение!$B$2:$B$5111,"&lt;="&amp;P$3)-$F3332)))</f>
        <v>#VALUE!</v>
      </c>
      <c r="Q3332" s="21" t="e">
        <f>IF(OR($B3332="",Q$3&lt;$D3332+Настройки!$B$7),0,MAX(0,$E3332-MAX(0,SUMIFS(Тех_Движение!$G$2:$G$5111,Тех_Движение!$D$2:$D$5111,$C3332,Тех_Движение!$B$2:$B$5111,"&lt;="&amp;Q$3)-$F3332)))</f>
        <v>#VALUE!</v>
      </c>
      <c r="R3332" s="21" t="str">
        <f t="shared" si="154"/>
        <v/>
      </c>
      <c r="S3332" s="23" t="str">
        <f>IF($B3332="","",VLOOKUP($C3332,Настройки!$A$11:$L$17,9,FALSE))</f>
        <v/>
      </c>
      <c r="T3332" s="23" t="str">
        <f t="shared" si="155"/>
        <v/>
      </c>
    </row>
    <row r="3333" spans="1:20" x14ac:dyDescent="0.3">
      <c r="A3333" s="20">
        <f>Тех_Движение!$A$3330</f>
        <v>3329</v>
      </c>
      <c r="B3333" s="20" t="str">
        <f>IF(Тех_Движение!$F$3330&gt;0,Тех_Движение!$I$3330,"")</f>
        <v/>
      </c>
      <c r="C3333" s="20" t="str">
        <f>IF($B3333="","",Тех_Движение!$D$3330)</f>
        <v/>
      </c>
      <c r="D3333" s="9" t="str">
        <f>IF($B3333="","",Тех_Движение!$B$3330)</f>
        <v/>
      </c>
      <c r="E3333" s="21" t="str">
        <f>IF($B3333="","",Тех_Движение!$F$3330)</f>
        <v/>
      </c>
      <c r="F3333" s="21" t="str">
        <f>IF($B3333="","",SUMIFS($E$5:$E3332,$C$5:$C3332,$C3333))</f>
        <v/>
      </c>
      <c r="G3333" s="21" t="str">
        <f>IF($B3333="","",MAX(0,$E3333-MAX(0,SUMIFS(Тех_Движение!$G$2:$G$5111,Тех_Движение!$D$2:$D$5111,$C3333,Тех_Движение!$B$2:$B$5111,"&lt;="&amp;Настройки!$B$5-1)-$F3333)))</f>
        <v/>
      </c>
      <c r="H3333" s="21" t="str">
        <f>IF($B3333="","",IF(AND($D3333&gt;=Настройки!$B$5,$D3333&lt;=Настройки!$B$6),$E3333,0))</f>
        <v/>
      </c>
      <c r="I3333" s="21" t="str">
        <f t="shared" ref="I3333:I3396" si="156">IF($B3333="","",$G3333+$H3333-$J3333)</f>
        <v/>
      </c>
      <c r="J3333" s="21" t="str">
        <f>IF($B3333="","",MAX(0,$E3333-MAX(0,SUMIFS(Тех_Движение!$G$2:$G$5111,Тех_Движение!$D$2:$D$5111,$C3333,Тех_Движение!$B$2:$B$5111,"&lt;="&amp;Настройки!$B$6)-$F3333)))</f>
        <v/>
      </c>
      <c r="K3333" s="21" t="e">
        <f>IF(OR($B3333="",K$3&lt;$D3333+Настройки!$B$7),0,MAX(0,$E3333-MAX(0,SUMIFS(Тех_Движение!$G$2:$G$5111,Тех_Движение!$D$2:$D$5111,$C3333,Тех_Движение!$B$2:$B$5111,"&lt;="&amp;K$3)-$F3333)))</f>
        <v>#VALUE!</v>
      </c>
      <c r="L3333" s="21" t="e">
        <f>IF(OR($B3333="",L$3&lt;$D3333+Настройки!$B$7),0,MAX(0,$E3333-MAX(0,SUMIFS(Тех_Движение!$G$2:$G$5111,Тех_Движение!$D$2:$D$5111,$C3333,Тех_Движение!$B$2:$B$5111,"&lt;="&amp;L$3)-$F3333)))</f>
        <v>#VALUE!</v>
      </c>
      <c r="M3333" s="21" t="e">
        <f>IF(OR($B3333="",M$3&lt;$D3333+Настройки!$B$7),0,MAX(0,$E3333-MAX(0,SUMIFS(Тех_Движение!$G$2:$G$5111,Тех_Движение!$D$2:$D$5111,$C3333,Тех_Движение!$B$2:$B$5111,"&lt;="&amp;M$3)-$F3333)))</f>
        <v>#VALUE!</v>
      </c>
      <c r="N3333" s="21" t="e">
        <f>IF(OR($B3333="",N$3&lt;$D3333+Настройки!$B$7),0,MAX(0,$E3333-MAX(0,SUMIFS(Тех_Движение!$G$2:$G$5111,Тех_Движение!$D$2:$D$5111,$C3333,Тех_Движение!$B$2:$B$5111,"&lt;="&amp;N$3)-$F3333)))</f>
        <v>#VALUE!</v>
      </c>
      <c r="O3333" s="21" t="e">
        <f>IF(OR($B3333="",O$3&lt;$D3333+Настройки!$B$7),0,MAX(0,$E3333-MAX(0,SUMIFS(Тех_Движение!$G$2:$G$5111,Тех_Движение!$D$2:$D$5111,$C3333,Тех_Движение!$B$2:$B$5111,"&lt;="&amp;O$3)-$F3333)))</f>
        <v>#VALUE!</v>
      </c>
      <c r="P3333" s="21" t="e">
        <f>IF(OR($B3333="",P$3&lt;$D3333+Настройки!$B$7),0,MAX(0,$E3333-MAX(0,SUMIFS(Тех_Движение!$G$2:$G$5111,Тех_Движение!$D$2:$D$5111,$C3333,Тех_Движение!$B$2:$B$5111,"&lt;="&amp;P$3)-$F3333)))</f>
        <v>#VALUE!</v>
      </c>
      <c r="Q3333" s="21" t="e">
        <f>IF(OR($B3333="",Q$3&lt;$D3333+Настройки!$B$7),0,MAX(0,$E3333-MAX(0,SUMIFS(Тех_Движение!$G$2:$G$5111,Тех_Движение!$D$2:$D$5111,$C3333,Тех_Движение!$B$2:$B$5111,"&lt;="&amp;Q$3)-$F3333)))</f>
        <v>#VALUE!</v>
      </c>
      <c r="R3333" s="21" t="str">
        <f t="shared" ref="R3333:R3396" si="157">IF($B3333="","",SUM($K3333:$Q3333))</f>
        <v/>
      </c>
      <c r="S3333" s="23" t="str">
        <f>IF($B3333="","",VLOOKUP($C3333,Настройки!$A$11:$L$17,9,FALSE))</f>
        <v/>
      </c>
      <c r="T3333" s="23" t="str">
        <f t="shared" ref="T3333:T3396" si="158">IF($B3333="","",$R3333*$S3333)</f>
        <v/>
      </c>
    </row>
    <row r="3334" spans="1:20" x14ac:dyDescent="0.3">
      <c r="A3334" s="20">
        <f>Тех_Движение!$A$3331</f>
        <v>3330</v>
      </c>
      <c r="B3334" s="20" t="str">
        <f>IF(Тех_Движение!$F$3331&gt;0,Тех_Движение!$I$3331,"")</f>
        <v/>
      </c>
      <c r="C3334" s="20" t="str">
        <f>IF($B3334="","",Тех_Движение!$D$3331)</f>
        <v/>
      </c>
      <c r="D3334" s="9" t="str">
        <f>IF($B3334="","",Тех_Движение!$B$3331)</f>
        <v/>
      </c>
      <c r="E3334" s="21" t="str">
        <f>IF($B3334="","",Тех_Движение!$F$3331)</f>
        <v/>
      </c>
      <c r="F3334" s="21" t="str">
        <f>IF($B3334="","",SUMIFS($E$5:$E3333,$C$5:$C3333,$C3334))</f>
        <v/>
      </c>
      <c r="G3334" s="21" t="str">
        <f>IF($B3334="","",MAX(0,$E3334-MAX(0,SUMIFS(Тех_Движение!$G$2:$G$5111,Тех_Движение!$D$2:$D$5111,$C3334,Тех_Движение!$B$2:$B$5111,"&lt;="&amp;Настройки!$B$5-1)-$F3334)))</f>
        <v/>
      </c>
      <c r="H3334" s="21" t="str">
        <f>IF($B3334="","",IF(AND($D3334&gt;=Настройки!$B$5,$D3334&lt;=Настройки!$B$6),$E3334,0))</f>
        <v/>
      </c>
      <c r="I3334" s="21" t="str">
        <f t="shared" si="156"/>
        <v/>
      </c>
      <c r="J3334" s="21" t="str">
        <f>IF($B3334="","",MAX(0,$E3334-MAX(0,SUMIFS(Тех_Движение!$G$2:$G$5111,Тех_Движение!$D$2:$D$5111,$C3334,Тех_Движение!$B$2:$B$5111,"&lt;="&amp;Настройки!$B$6)-$F3334)))</f>
        <v/>
      </c>
      <c r="K3334" s="21" t="e">
        <f>IF(OR($B3334="",K$3&lt;$D3334+Настройки!$B$7),0,MAX(0,$E3334-MAX(0,SUMIFS(Тех_Движение!$G$2:$G$5111,Тех_Движение!$D$2:$D$5111,$C3334,Тех_Движение!$B$2:$B$5111,"&lt;="&amp;K$3)-$F3334)))</f>
        <v>#VALUE!</v>
      </c>
      <c r="L3334" s="21" t="e">
        <f>IF(OR($B3334="",L$3&lt;$D3334+Настройки!$B$7),0,MAX(0,$E3334-MAX(0,SUMIFS(Тех_Движение!$G$2:$G$5111,Тех_Движение!$D$2:$D$5111,$C3334,Тех_Движение!$B$2:$B$5111,"&lt;="&amp;L$3)-$F3334)))</f>
        <v>#VALUE!</v>
      </c>
      <c r="M3334" s="21" t="e">
        <f>IF(OR($B3334="",M$3&lt;$D3334+Настройки!$B$7),0,MAX(0,$E3334-MAX(0,SUMIFS(Тех_Движение!$G$2:$G$5111,Тех_Движение!$D$2:$D$5111,$C3334,Тех_Движение!$B$2:$B$5111,"&lt;="&amp;M$3)-$F3334)))</f>
        <v>#VALUE!</v>
      </c>
      <c r="N3334" s="21" t="e">
        <f>IF(OR($B3334="",N$3&lt;$D3334+Настройки!$B$7),0,MAX(0,$E3334-MAX(0,SUMIFS(Тех_Движение!$G$2:$G$5111,Тех_Движение!$D$2:$D$5111,$C3334,Тех_Движение!$B$2:$B$5111,"&lt;="&amp;N$3)-$F3334)))</f>
        <v>#VALUE!</v>
      </c>
      <c r="O3334" s="21" t="e">
        <f>IF(OR($B3334="",O$3&lt;$D3334+Настройки!$B$7),0,MAX(0,$E3334-MAX(0,SUMIFS(Тех_Движение!$G$2:$G$5111,Тех_Движение!$D$2:$D$5111,$C3334,Тех_Движение!$B$2:$B$5111,"&lt;="&amp;O$3)-$F3334)))</f>
        <v>#VALUE!</v>
      </c>
      <c r="P3334" s="21" t="e">
        <f>IF(OR($B3334="",P$3&lt;$D3334+Настройки!$B$7),0,MAX(0,$E3334-MAX(0,SUMIFS(Тех_Движение!$G$2:$G$5111,Тех_Движение!$D$2:$D$5111,$C3334,Тех_Движение!$B$2:$B$5111,"&lt;="&amp;P$3)-$F3334)))</f>
        <v>#VALUE!</v>
      </c>
      <c r="Q3334" s="21" t="e">
        <f>IF(OR($B3334="",Q$3&lt;$D3334+Настройки!$B$7),0,MAX(0,$E3334-MAX(0,SUMIFS(Тех_Движение!$G$2:$G$5111,Тех_Движение!$D$2:$D$5111,$C3334,Тех_Движение!$B$2:$B$5111,"&lt;="&amp;Q$3)-$F3334)))</f>
        <v>#VALUE!</v>
      </c>
      <c r="R3334" s="21" t="str">
        <f t="shared" si="157"/>
        <v/>
      </c>
      <c r="S3334" s="23" t="str">
        <f>IF($B3334="","",VLOOKUP($C3334,Настройки!$A$11:$L$17,9,FALSE))</f>
        <v/>
      </c>
      <c r="T3334" s="23" t="str">
        <f t="shared" si="158"/>
        <v/>
      </c>
    </row>
    <row r="3335" spans="1:20" x14ac:dyDescent="0.3">
      <c r="A3335" s="20">
        <f>Тех_Движение!$A$3332</f>
        <v>3331</v>
      </c>
      <c r="B3335" s="20" t="str">
        <f>IF(Тех_Движение!$F$3332&gt;0,Тех_Движение!$I$3332,"")</f>
        <v/>
      </c>
      <c r="C3335" s="20" t="str">
        <f>IF($B3335="","",Тех_Движение!$D$3332)</f>
        <v/>
      </c>
      <c r="D3335" s="9" t="str">
        <f>IF($B3335="","",Тех_Движение!$B$3332)</f>
        <v/>
      </c>
      <c r="E3335" s="21" t="str">
        <f>IF($B3335="","",Тех_Движение!$F$3332)</f>
        <v/>
      </c>
      <c r="F3335" s="21" t="str">
        <f>IF($B3335="","",SUMIFS($E$5:$E3334,$C$5:$C3334,$C3335))</f>
        <v/>
      </c>
      <c r="G3335" s="21" t="str">
        <f>IF($B3335="","",MAX(0,$E3335-MAX(0,SUMIFS(Тех_Движение!$G$2:$G$5111,Тех_Движение!$D$2:$D$5111,$C3335,Тех_Движение!$B$2:$B$5111,"&lt;="&amp;Настройки!$B$5-1)-$F3335)))</f>
        <v/>
      </c>
      <c r="H3335" s="21" t="str">
        <f>IF($B3335="","",IF(AND($D3335&gt;=Настройки!$B$5,$D3335&lt;=Настройки!$B$6),$E3335,0))</f>
        <v/>
      </c>
      <c r="I3335" s="21" t="str">
        <f t="shared" si="156"/>
        <v/>
      </c>
      <c r="J3335" s="21" t="str">
        <f>IF($B3335="","",MAX(0,$E3335-MAX(0,SUMIFS(Тех_Движение!$G$2:$G$5111,Тех_Движение!$D$2:$D$5111,$C3335,Тех_Движение!$B$2:$B$5111,"&lt;="&amp;Настройки!$B$6)-$F3335)))</f>
        <v/>
      </c>
      <c r="K3335" s="21" t="e">
        <f>IF(OR($B3335="",K$3&lt;$D3335+Настройки!$B$7),0,MAX(0,$E3335-MAX(0,SUMIFS(Тех_Движение!$G$2:$G$5111,Тех_Движение!$D$2:$D$5111,$C3335,Тех_Движение!$B$2:$B$5111,"&lt;="&amp;K$3)-$F3335)))</f>
        <v>#VALUE!</v>
      </c>
      <c r="L3335" s="21" t="e">
        <f>IF(OR($B3335="",L$3&lt;$D3335+Настройки!$B$7),0,MAX(0,$E3335-MAX(0,SUMIFS(Тех_Движение!$G$2:$G$5111,Тех_Движение!$D$2:$D$5111,$C3335,Тех_Движение!$B$2:$B$5111,"&lt;="&amp;L$3)-$F3335)))</f>
        <v>#VALUE!</v>
      </c>
      <c r="M3335" s="21" t="e">
        <f>IF(OR($B3335="",M$3&lt;$D3335+Настройки!$B$7),0,MAX(0,$E3335-MAX(0,SUMIFS(Тех_Движение!$G$2:$G$5111,Тех_Движение!$D$2:$D$5111,$C3335,Тех_Движение!$B$2:$B$5111,"&lt;="&amp;M$3)-$F3335)))</f>
        <v>#VALUE!</v>
      </c>
      <c r="N3335" s="21" t="e">
        <f>IF(OR($B3335="",N$3&lt;$D3335+Настройки!$B$7),0,MAX(0,$E3335-MAX(0,SUMIFS(Тех_Движение!$G$2:$G$5111,Тех_Движение!$D$2:$D$5111,$C3335,Тех_Движение!$B$2:$B$5111,"&lt;="&amp;N$3)-$F3335)))</f>
        <v>#VALUE!</v>
      </c>
      <c r="O3335" s="21" t="e">
        <f>IF(OR($B3335="",O$3&lt;$D3335+Настройки!$B$7),0,MAX(0,$E3335-MAX(0,SUMIFS(Тех_Движение!$G$2:$G$5111,Тех_Движение!$D$2:$D$5111,$C3335,Тех_Движение!$B$2:$B$5111,"&lt;="&amp;O$3)-$F3335)))</f>
        <v>#VALUE!</v>
      </c>
      <c r="P3335" s="21" t="e">
        <f>IF(OR($B3335="",P$3&lt;$D3335+Настройки!$B$7),0,MAX(0,$E3335-MAX(0,SUMIFS(Тех_Движение!$G$2:$G$5111,Тех_Движение!$D$2:$D$5111,$C3335,Тех_Движение!$B$2:$B$5111,"&lt;="&amp;P$3)-$F3335)))</f>
        <v>#VALUE!</v>
      </c>
      <c r="Q3335" s="21" t="e">
        <f>IF(OR($B3335="",Q$3&lt;$D3335+Настройки!$B$7),0,MAX(0,$E3335-MAX(0,SUMIFS(Тех_Движение!$G$2:$G$5111,Тех_Движение!$D$2:$D$5111,$C3335,Тех_Движение!$B$2:$B$5111,"&lt;="&amp;Q$3)-$F3335)))</f>
        <v>#VALUE!</v>
      </c>
      <c r="R3335" s="21" t="str">
        <f t="shared" si="157"/>
        <v/>
      </c>
      <c r="S3335" s="23" t="str">
        <f>IF($B3335="","",VLOOKUP($C3335,Настройки!$A$11:$L$17,9,FALSE))</f>
        <v/>
      </c>
      <c r="T3335" s="23" t="str">
        <f t="shared" si="158"/>
        <v/>
      </c>
    </row>
    <row r="3336" spans="1:20" x14ac:dyDescent="0.3">
      <c r="A3336" s="20">
        <f>Тех_Движение!$A$3333</f>
        <v>3332</v>
      </c>
      <c r="B3336" s="20" t="str">
        <f>IF(Тех_Движение!$F$3333&gt;0,Тех_Движение!$I$3333,"")</f>
        <v/>
      </c>
      <c r="C3336" s="20" t="str">
        <f>IF($B3336="","",Тех_Движение!$D$3333)</f>
        <v/>
      </c>
      <c r="D3336" s="9" t="str">
        <f>IF($B3336="","",Тех_Движение!$B$3333)</f>
        <v/>
      </c>
      <c r="E3336" s="21" t="str">
        <f>IF($B3336="","",Тех_Движение!$F$3333)</f>
        <v/>
      </c>
      <c r="F3336" s="21" t="str">
        <f>IF($B3336="","",SUMIFS($E$5:$E3335,$C$5:$C3335,$C3336))</f>
        <v/>
      </c>
      <c r="G3336" s="21" t="str">
        <f>IF($B3336="","",MAX(0,$E3336-MAX(0,SUMIFS(Тех_Движение!$G$2:$G$5111,Тех_Движение!$D$2:$D$5111,$C3336,Тех_Движение!$B$2:$B$5111,"&lt;="&amp;Настройки!$B$5-1)-$F3336)))</f>
        <v/>
      </c>
      <c r="H3336" s="21" t="str">
        <f>IF($B3336="","",IF(AND($D3336&gt;=Настройки!$B$5,$D3336&lt;=Настройки!$B$6),$E3336,0))</f>
        <v/>
      </c>
      <c r="I3336" s="21" t="str">
        <f t="shared" si="156"/>
        <v/>
      </c>
      <c r="J3336" s="21" t="str">
        <f>IF($B3336="","",MAX(0,$E3336-MAX(0,SUMIFS(Тех_Движение!$G$2:$G$5111,Тех_Движение!$D$2:$D$5111,$C3336,Тех_Движение!$B$2:$B$5111,"&lt;="&amp;Настройки!$B$6)-$F3336)))</f>
        <v/>
      </c>
      <c r="K3336" s="21" t="e">
        <f>IF(OR($B3336="",K$3&lt;$D3336+Настройки!$B$7),0,MAX(0,$E3336-MAX(0,SUMIFS(Тех_Движение!$G$2:$G$5111,Тех_Движение!$D$2:$D$5111,$C3336,Тех_Движение!$B$2:$B$5111,"&lt;="&amp;K$3)-$F3336)))</f>
        <v>#VALUE!</v>
      </c>
      <c r="L3336" s="21" t="e">
        <f>IF(OR($B3336="",L$3&lt;$D3336+Настройки!$B$7),0,MAX(0,$E3336-MAX(0,SUMIFS(Тех_Движение!$G$2:$G$5111,Тех_Движение!$D$2:$D$5111,$C3336,Тех_Движение!$B$2:$B$5111,"&lt;="&amp;L$3)-$F3336)))</f>
        <v>#VALUE!</v>
      </c>
      <c r="M3336" s="21" t="e">
        <f>IF(OR($B3336="",M$3&lt;$D3336+Настройки!$B$7),0,MAX(0,$E3336-MAX(0,SUMIFS(Тех_Движение!$G$2:$G$5111,Тех_Движение!$D$2:$D$5111,$C3336,Тех_Движение!$B$2:$B$5111,"&lt;="&amp;M$3)-$F3336)))</f>
        <v>#VALUE!</v>
      </c>
      <c r="N3336" s="21" t="e">
        <f>IF(OR($B3336="",N$3&lt;$D3336+Настройки!$B$7),0,MAX(0,$E3336-MAX(0,SUMIFS(Тех_Движение!$G$2:$G$5111,Тех_Движение!$D$2:$D$5111,$C3336,Тех_Движение!$B$2:$B$5111,"&lt;="&amp;N$3)-$F3336)))</f>
        <v>#VALUE!</v>
      </c>
      <c r="O3336" s="21" t="e">
        <f>IF(OR($B3336="",O$3&lt;$D3336+Настройки!$B$7),0,MAX(0,$E3336-MAX(0,SUMIFS(Тех_Движение!$G$2:$G$5111,Тех_Движение!$D$2:$D$5111,$C3336,Тех_Движение!$B$2:$B$5111,"&lt;="&amp;O$3)-$F3336)))</f>
        <v>#VALUE!</v>
      </c>
      <c r="P3336" s="21" t="e">
        <f>IF(OR($B3336="",P$3&lt;$D3336+Настройки!$B$7),0,MAX(0,$E3336-MAX(0,SUMIFS(Тех_Движение!$G$2:$G$5111,Тех_Движение!$D$2:$D$5111,$C3336,Тех_Движение!$B$2:$B$5111,"&lt;="&amp;P$3)-$F3336)))</f>
        <v>#VALUE!</v>
      </c>
      <c r="Q3336" s="21" t="e">
        <f>IF(OR($B3336="",Q$3&lt;$D3336+Настройки!$B$7),0,MAX(0,$E3336-MAX(0,SUMIFS(Тех_Движение!$G$2:$G$5111,Тех_Движение!$D$2:$D$5111,$C3336,Тех_Движение!$B$2:$B$5111,"&lt;="&amp;Q$3)-$F3336)))</f>
        <v>#VALUE!</v>
      </c>
      <c r="R3336" s="21" t="str">
        <f t="shared" si="157"/>
        <v/>
      </c>
      <c r="S3336" s="23" t="str">
        <f>IF($B3336="","",VLOOKUP($C3336,Настройки!$A$11:$L$17,9,FALSE))</f>
        <v/>
      </c>
      <c r="T3336" s="23" t="str">
        <f t="shared" si="158"/>
        <v/>
      </c>
    </row>
    <row r="3337" spans="1:20" x14ac:dyDescent="0.3">
      <c r="A3337" s="20">
        <f>Тех_Движение!$A$3334</f>
        <v>3333</v>
      </c>
      <c r="B3337" s="20" t="str">
        <f>IF(Тех_Движение!$F$3334&gt;0,Тех_Движение!$I$3334,"")</f>
        <v/>
      </c>
      <c r="C3337" s="20" t="str">
        <f>IF($B3337="","",Тех_Движение!$D$3334)</f>
        <v/>
      </c>
      <c r="D3337" s="9" t="str">
        <f>IF($B3337="","",Тех_Движение!$B$3334)</f>
        <v/>
      </c>
      <c r="E3337" s="21" t="str">
        <f>IF($B3337="","",Тех_Движение!$F$3334)</f>
        <v/>
      </c>
      <c r="F3337" s="21" t="str">
        <f>IF($B3337="","",SUMIFS($E$5:$E3336,$C$5:$C3336,$C3337))</f>
        <v/>
      </c>
      <c r="G3337" s="21" t="str">
        <f>IF($B3337="","",MAX(0,$E3337-MAX(0,SUMIFS(Тех_Движение!$G$2:$G$5111,Тех_Движение!$D$2:$D$5111,$C3337,Тех_Движение!$B$2:$B$5111,"&lt;="&amp;Настройки!$B$5-1)-$F3337)))</f>
        <v/>
      </c>
      <c r="H3337" s="21" t="str">
        <f>IF($B3337="","",IF(AND($D3337&gt;=Настройки!$B$5,$D3337&lt;=Настройки!$B$6),$E3337,0))</f>
        <v/>
      </c>
      <c r="I3337" s="21" t="str">
        <f t="shared" si="156"/>
        <v/>
      </c>
      <c r="J3337" s="21" t="str">
        <f>IF($B3337="","",MAX(0,$E3337-MAX(0,SUMIFS(Тех_Движение!$G$2:$G$5111,Тех_Движение!$D$2:$D$5111,$C3337,Тех_Движение!$B$2:$B$5111,"&lt;="&amp;Настройки!$B$6)-$F3337)))</f>
        <v/>
      </c>
      <c r="K3337" s="21" t="e">
        <f>IF(OR($B3337="",K$3&lt;$D3337+Настройки!$B$7),0,MAX(0,$E3337-MAX(0,SUMIFS(Тех_Движение!$G$2:$G$5111,Тех_Движение!$D$2:$D$5111,$C3337,Тех_Движение!$B$2:$B$5111,"&lt;="&amp;K$3)-$F3337)))</f>
        <v>#VALUE!</v>
      </c>
      <c r="L3337" s="21" t="e">
        <f>IF(OR($B3337="",L$3&lt;$D3337+Настройки!$B$7),0,MAX(0,$E3337-MAX(0,SUMIFS(Тех_Движение!$G$2:$G$5111,Тех_Движение!$D$2:$D$5111,$C3337,Тех_Движение!$B$2:$B$5111,"&lt;="&amp;L$3)-$F3337)))</f>
        <v>#VALUE!</v>
      </c>
      <c r="M3337" s="21" t="e">
        <f>IF(OR($B3337="",M$3&lt;$D3337+Настройки!$B$7),0,MAX(0,$E3337-MAX(0,SUMIFS(Тех_Движение!$G$2:$G$5111,Тех_Движение!$D$2:$D$5111,$C3337,Тех_Движение!$B$2:$B$5111,"&lt;="&amp;M$3)-$F3337)))</f>
        <v>#VALUE!</v>
      </c>
      <c r="N3337" s="21" t="e">
        <f>IF(OR($B3337="",N$3&lt;$D3337+Настройки!$B$7),0,MAX(0,$E3337-MAX(0,SUMIFS(Тех_Движение!$G$2:$G$5111,Тех_Движение!$D$2:$D$5111,$C3337,Тех_Движение!$B$2:$B$5111,"&lt;="&amp;N$3)-$F3337)))</f>
        <v>#VALUE!</v>
      </c>
      <c r="O3337" s="21" t="e">
        <f>IF(OR($B3337="",O$3&lt;$D3337+Настройки!$B$7),0,MAX(0,$E3337-MAX(0,SUMIFS(Тех_Движение!$G$2:$G$5111,Тех_Движение!$D$2:$D$5111,$C3337,Тех_Движение!$B$2:$B$5111,"&lt;="&amp;O$3)-$F3337)))</f>
        <v>#VALUE!</v>
      </c>
      <c r="P3337" s="21" t="e">
        <f>IF(OR($B3337="",P$3&lt;$D3337+Настройки!$B$7),0,MAX(0,$E3337-MAX(0,SUMIFS(Тех_Движение!$G$2:$G$5111,Тех_Движение!$D$2:$D$5111,$C3337,Тех_Движение!$B$2:$B$5111,"&lt;="&amp;P$3)-$F3337)))</f>
        <v>#VALUE!</v>
      </c>
      <c r="Q3337" s="21" t="e">
        <f>IF(OR($B3337="",Q$3&lt;$D3337+Настройки!$B$7),0,MAX(0,$E3337-MAX(0,SUMIFS(Тех_Движение!$G$2:$G$5111,Тех_Движение!$D$2:$D$5111,$C3337,Тех_Движение!$B$2:$B$5111,"&lt;="&amp;Q$3)-$F3337)))</f>
        <v>#VALUE!</v>
      </c>
      <c r="R3337" s="21" t="str">
        <f t="shared" si="157"/>
        <v/>
      </c>
      <c r="S3337" s="23" t="str">
        <f>IF($B3337="","",VLOOKUP($C3337,Настройки!$A$11:$L$17,9,FALSE))</f>
        <v/>
      </c>
      <c r="T3337" s="23" t="str">
        <f t="shared" si="158"/>
        <v/>
      </c>
    </row>
    <row r="3338" spans="1:20" x14ac:dyDescent="0.3">
      <c r="A3338" s="20">
        <f>Тех_Движение!$A$3335</f>
        <v>3334</v>
      </c>
      <c r="B3338" s="20" t="str">
        <f>IF(Тех_Движение!$F$3335&gt;0,Тех_Движение!$I$3335,"")</f>
        <v/>
      </c>
      <c r="C3338" s="20" t="str">
        <f>IF($B3338="","",Тех_Движение!$D$3335)</f>
        <v/>
      </c>
      <c r="D3338" s="9" t="str">
        <f>IF($B3338="","",Тех_Движение!$B$3335)</f>
        <v/>
      </c>
      <c r="E3338" s="21" t="str">
        <f>IF($B3338="","",Тех_Движение!$F$3335)</f>
        <v/>
      </c>
      <c r="F3338" s="21" t="str">
        <f>IF($B3338="","",SUMIFS($E$5:$E3337,$C$5:$C3337,$C3338))</f>
        <v/>
      </c>
      <c r="G3338" s="21" t="str">
        <f>IF($B3338="","",MAX(0,$E3338-MAX(0,SUMIFS(Тех_Движение!$G$2:$G$5111,Тех_Движение!$D$2:$D$5111,$C3338,Тех_Движение!$B$2:$B$5111,"&lt;="&amp;Настройки!$B$5-1)-$F3338)))</f>
        <v/>
      </c>
      <c r="H3338" s="21" t="str">
        <f>IF($B3338="","",IF(AND($D3338&gt;=Настройки!$B$5,$D3338&lt;=Настройки!$B$6),$E3338,0))</f>
        <v/>
      </c>
      <c r="I3338" s="21" t="str">
        <f t="shared" si="156"/>
        <v/>
      </c>
      <c r="J3338" s="21" t="str">
        <f>IF($B3338="","",MAX(0,$E3338-MAX(0,SUMIFS(Тех_Движение!$G$2:$G$5111,Тех_Движение!$D$2:$D$5111,$C3338,Тех_Движение!$B$2:$B$5111,"&lt;="&amp;Настройки!$B$6)-$F3338)))</f>
        <v/>
      </c>
      <c r="K3338" s="21" t="e">
        <f>IF(OR($B3338="",K$3&lt;$D3338+Настройки!$B$7),0,MAX(0,$E3338-MAX(0,SUMIFS(Тех_Движение!$G$2:$G$5111,Тех_Движение!$D$2:$D$5111,$C3338,Тех_Движение!$B$2:$B$5111,"&lt;="&amp;K$3)-$F3338)))</f>
        <v>#VALUE!</v>
      </c>
      <c r="L3338" s="21" t="e">
        <f>IF(OR($B3338="",L$3&lt;$D3338+Настройки!$B$7),0,MAX(0,$E3338-MAX(0,SUMIFS(Тех_Движение!$G$2:$G$5111,Тех_Движение!$D$2:$D$5111,$C3338,Тех_Движение!$B$2:$B$5111,"&lt;="&amp;L$3)-$F3338)))</f>
        <v>#VALUE!</v>
      </c>
      <c r="M3338" s="21" t="e">
        <f>IF(OR($B3338="",M$3&lt;$D3338+Настройки!$B$7),0,MAX(0,$E3338-MAX(0,SUMIFS(Тех_Движение!$G$2:$G$5111,Тех_Движение!$D$2:$D$5111,$C3338,Тех_Движение!$B$2:$B$5111,"&lt;="&amp;M$3)-$F3338)))</f>
        <v>#VALUE!</v>
      </c>
      <c r="N3338" s="21" t="e">
        <f>IF(OR($B3338="",N$3&lt;$D3338+Настройки!$B$7),0,MAX(0,$E3338-MAX(0,SUMIFS(Тех_Движение!$G$2:$G$5111,Тех_Движение!$D$2:$D$5111,$C3338,Тех_Движение!$B$2:$B$5111,"&lt;="&amp;N$3)-$F3338)))</f>
        <v>#VALUE!</v>
      </c>
      <c r="O3338" s="21" t="e">
        <f>IF(OR($B3338="",O$3&lt;$D3338+Настройки!$B$7),0,MAX(0,$E3338-MAX(0,SUMIFS(Тех_Движение!$G$2:$G$5111,Тех_Движение!$D$2:$D$5111,$C3338,Тех_Движение!$B$2:$B$5111,"&lt;="&amp;O$3)-$F3338)))</f>
        <v>#VALUE!</v>
      </c>
      <c r="P3338" s="21" t="e">
        <f>IF(OR($B3338="",P$3&lt;$D3338+Настройки!$B$7),0,MAX(0,$E3338-MAX(0,SUMIFS(Тех_Движение!$G$2:$G$5111,Тех_Движение!$D$2:$D$5111,$C3338,Тех_Движение!$B$2:$B$5111,"&lt;="&amp;P$3)-$F3338)))</f>
        <v>#VALUE!</v>
      </c>
      <c r="Q3338" s="21" t="e">
        <f>IF(OR($B3338="",Q$3&lt;$D3338+Настройки!$B$7),0,MAX(0,$E3338-MAX(0,SUMIFS(Тех_Движение!$G$2:$G$5111,Тех_Движение!$D$2:$D$5111,$C3338,Тех_Движение!$B$2:$B$5111,"&lt;="&amp;Q$3)-$F3338)))</f>
        <v>#VALUE!</v>
      </c>
      <c r="R3338" s="21" t="str">
        <f t="shared" si="157"/>
        <v/>
      </c>
      <c r="S3338" s="23" t="str">
        <f>IF($B3338="","",VLOOKUP($C3338,Настройки!$A$11:$L$17,9,FALSE))</f>
        <v/>
      </c>
      <c r="T3338" s="23" t="str">
        <f t="shared" si="158"/>
        <v/>
      </c>
    </row>
    <row r="3339" spans="1:20" x14ac:dyDescent="0.3">
      <c r="A3339" s="20">
        <f>Тех_Движение!$A$3336</f>
        <v>3335</v>
      </c>
      <c r="B3339" s="20" t="str">
        <f>IF(Тех_Движение!$F$3336&gt;0,Тех_Движение!$I$3336,"")</f>
        <v/>
      </c>
      <c r="C3339" s="20" t="str">
        <f>IF($B3339="","",Тех_Движение!$D$3336)</f>
        <v/>
      </c>
      <c r="D3339" s="9" t="str">
        <f>IF($B3339="","",Тех_Движение!$B$3336)</f>
        <v/>
      </c>
      <c r="E3339" s="21" t="str">
        <f>IF($B3339="","",Тех_Движение!$F$3336)</f>
        <v/>
      </c>
      <c r="F3339" s="21" t="str">
        <f>IF($B3339="","",SUMIFS($E$5:$E3338,$C$5:$C3338,$C3339))</f>
        <v/>
      </c>
      <c r="G3339" s="21" t="str">
        <f>IF($B3339="","",MAX(0,$E3339-MAX(0,SUMIFS(Тех_Движение!$G$2:$G$5111,Тех_Движение!$D$2:$D$5111,$C3339,Тех_Движение!$B$2:$B$5111,"&lt;="&amp;Настройки!$B$5-1)-$F3339)))</f>
        <v/>
      </c>
      <c r="H3339" s="21" t="str">
        <f>IF($B3339="","",IF(AND($D3339&gt;=Настройки!$B$5,$D3339&lt;=Настройки!$B$6),$E3339,0))</f>
        <v/>
      </c>
      <c r="I3339" s="21" t="str">
        <f t="shared" si="156"/>
        <v/>
      </c>
      <c r="J3339" s="21" t="str">
        <f>IF($B3339="","",MAX(0,$E3339-MAX(0,SUMIFS(Тех_Движение!$G$2:$G$5111,Тех_Движение!$D$2:$D$5111,$C3339,Тех_Движение!$B$2:$B$5111,"&lt;="&amp;Настройки!$B$6)-$F3339)))</f>
        <v/>
      </c>
      <c r="K3339" s="21" t="e">
        <f>IF(OR($B3339="",K$3&lt;$D3339+Настройки!$B$7),0,MAX(0,$E3339-MAX(0,SUMIFS(Тех_Движение!$G$2:$G$5111,Тех_Движение!$D$2:$D$5111,$C3339,Тех_Движение!$B$2:$B$5111,"&lt;="&amp;K$3)-$F3339)))</f>
        <v>#VALUE!</v>
      </c>
      <c r="L3339" s="21" t="e">
        <f>IF(OR($B3339="",L$3&lt;$D3339+Настройки!$B$7),0,MAX(0,$E3339-MAX(0,SUMIFS(Тех_Движение!$G$2:$G$5111,Тех_Движение!$D$2:$D$5111,$C3339,Тех_Движение!$B$2:$B$5111,"&lt;="&amp;L$3)-$F3339)))</f>
        <v>#VALUE!</v>
      </c>
      <c r="M3339" s="21" t="e">
        <f>IF(OR($B3339="",M$3&lt;$D3339+Настройки!$B$7),0,MAX(0,$E3339-MAX(0,SUMIFS(Тех_Движение!$G$2:$G$5111,Тех_Движение!$D$2:$D$5111,$C3339,Тех_Движение!$B$2:$B$5111,"&lt;="&amp;M$3)-$F3339)))</f>
        <v>#VALUE!</v>
      </c>
      <c r="N3339" s="21" t="e">
        <f>IF(OR($B3339="",N$3&lt;$D3339+Настройки!$B$7),0,MAX(0,$E3339-MAX(0,SUMIFS(Тех_Движение!$G$2:$G$5111,Тех_Движение!$D$2:$D$5111,$C3339,Тех_Движение!$B$2:$B$5111,"&lt;="&amp;N$3)-$F3339)))</f>
        <v>#VALUE!</v>
      </c>
      <c r="O3339" s="21" t="e">
        <f>IF(OR($B3339="",O$3&lt;$D3339+Настройки!$B$7),0,MAX(0,$E3339-MAX(0,SUMIFS(Тех_Движение!$G$2:$G$5111,Тех_Движение!$D$2:$D$5111,$C3339,Тех_Движение!$B$2:$B$5111,"&lt;="&amp;O$3)-$F3339)))</f>
        <v>#VALUE!</v>
      </c>
      <c r="P3339" s="21" t="e">
        <f>IF(OR($B3339="",P$3&lt;$D3339+Настройки!$B$7),0,MAX(0,$E3339-MAX(0,SUMIFS(Тех_Движение!$G$2:$G$5111,Тех_Движение!$D$2:$D$5111,$C3339,Тех_Движение!$B$2:$B$5111,"&lt;="&amp;P$3)-$F3339)))</f>
        <v>#VALUE!</v>
      </c>
      <c r="Q3339" s="21" t="e">
        <f>IF(OR($B3339="",Q$3&lt;$D3339+Настройки!$B$7),0,MAX(0,$E3339-MAX(0,SUMIFS(Тех_Движение!$G$2:$G$5111,Тех_Движение!$D$2:$D$5111,$C3339,Тех_Движение!$B$2:$B$5111,"&lt;="&amp;Q$3)-$F3339)))</f>
        <v>#VALUE!</v>
      </c>
      <c r="R3339" s="21" t="str">
        <f t="shared" si="157"/>
        <v/>
      </c>
      <c r="S3339" s="23" t="str">
        <f>IF($B3339="","",VLOOKUP($C3339,Настройки!$A$11:$L$17,9,FALSE))</f>
        <v/>
      </c>
      <c r="T3339" s="23" t="str">
        <f t="shared" si="158"/>
        <v/>
      </c>
    </row>
    <row r="3340" spans="1:20" x14ac:dyDescent="0.3">
      <c r="A3340" s="20">
        <f>Тех_Движение!$A$3337</f>
        <v>3336</v>
      </c>
      <c r="B3340" s="20" t="str">
        <f>IF(Тех_Движение!$F$3337&gt;0,Тех_Движение!$I$3337,"")</f>
        <v/>
      </c>
      <c r="C3340" s="20" t="str">
        <f>IF($B3340="","",Тех_Движение!$D$3337)</f>
        <v/>
      </c>
      <c r="D3340" s="9" t="str">
        <f>IF($B3340="","",Тех_Движение!$B$3337)</f>
        <v/>
      </c>
      <c r="E3340" s="21" t="str">
        <f>IF($B3340="","",Тех_Движение!$F$3337)</f>
        <v/>
      </c>
      <c r="F3340" s="21" t="str">
        <f>IF($B3340="","",SUMIFS($E$5:$E3339,$C$5:$C3339,$C3340))</f>
        <v/>
      </c>
      <c r="G3340" s="21" t="str">
        <f>IF($B3340="","",MAX(0,$E3340-MAX(0,SUMIFS(Тех_Движение!$G$2:$G$5111,Тех_Движение!$D$2:$D$5111,$C3340,Тех_Движение!$B$2:$B$5111,"&lt;="&amp;Настройки!$B$5-1)-$F3340)))</f>
        <v/>
      </c>
      <c r="H3340" s="21" t="str">
        <f>IF($B3340="","",IF(AND($D3340&gt;=Настройки!$B$5,$D3340&lt;=Настройки!$B$6),$E3340,0))</f>
        <v/>
      </c>
      <c r="I3340" s="21" t="str">
        <f t="shared" si="156"/>
        <v/>
      </c>
      <c r="J3340" s="21" t="str">
        <f>IF($B3340="","",MAX(0,$E3340-MAX(0,SUMIFS(Тех_Движение!$G$2:$G$5111,Тех_Движение!$D$2:$D$5111,$C3340,Тех_Движение!$B$2:$B$5111,"&lt;="&amp;Настройки!$B$6)-$F3340)))</f>
        <v/>
      </c>
      <c r="K3340" s="21" t="e">
        <f>IF(OR($B3340="",K$3&lt;$D3340+Настройки!$B$7),0,MAX(0,$E3340-MAX(0,SUMIFS(Тех_Движение!$G$2:$G$5111,Тех_Движение!$D$2:$D$5111,$C3340,Тех_Движение!$B$2:$B$5111,"&lt;="&amp;K$3)-$F3340)))</f>
        <v>#VALUE!</v>
      </c>
      <c r="L3340" s="21" t="e">
        <f>IF(OR($B3340="",L$3&lt;$D3340+Настройки!$B$7),0,MAX(0,$E3340-MAX(0,SUMIFS(Тех_Движение!$G$2:$G$5111,Тех_Движение!$D$2:$D$5111,$C3340,Тех_Движение!$B$2:$B$5111,"&lt;="&amp;L$3)-$F3340)))</f>
        <v>#VALUE!</v>
      </c>
      <c r="M3340" s="21" t="e">
        <f>IF(OR($B3340="",M$3&lt;$D3340+Настройки!$B$7),0,MAX(0,$E3340-MAX(0,SUMIFS(Тех_Движение!$G$2:$G$5111,Тех_Движение!$D$2:$D$5111,$C3340,Тех_Движение!$B$2:$B$5111,"&lt;="&amp;M$3)-$F3340)))</f>
        <v>#VALUE!</v>
      </c>
      <c r="N3340" s="21" t="e">
        <f>IF(OR($B3340="",N$3&lt;$D3340+Настройки!$B$7),0,MAX(0,$E3340-MAX(0,SUMIFS(Тех_Движение!$G$2:$G$5111,Тех_Движение!$D$2:$D$5111,$C3340,Тех_Движение!$B$2:$B$5111,"&lt;="&amp;N$3)-$F3340)))</f>
        <v>#VALUE!</v>
      </c>
      <c r="O3340" s="21" t="e">
        <f>IF(OR($B3340="",O$3&lt;$D3340+Настройки!$B$7),0,MAX(0,$E3340-MAX(0,SUMIFS(Тех_Движение!$G$2:$G$5111,Тех_Движение!$D$2:$D$5111,$C3340,Тех_Движение!$B$2:$B$5111,"&lt;="&amp;O$3)-$F3340)))</f>
        <v>#VALUE!</v>
      </c>
      <c r="P3340" s="21" t="e">
        <f>IF(OR($B3340="",P$3&lt;$D3340+Настройки!$B$7),0,MAX(0,$E3340-MAX(0,SUMIFS(Тех_Движение!$G$2:$G$5111,Тех_Движение!$D$2:$D$5111,$C3340,Тех_Движение!$B$2:$B$5111,"&lt;="&amp;P$3)-$F3340)))</f>
        <v>#VALUE!</v>
      </c>
      <c r="Q3340" s="21" t="e">
        <f>IF(OR($B3340="",Q$3&lt;$D3340+Настройки!$B$7),0,MAX(0,$E3340-MAX(0,SUMIFS(Тех_Движение!$G$2:$G$5111,Тех_Движение!$D$2:$D$5111,$C3340,Тех_Движение!$B$2:$B$5111,"&lt;="&amp;Q$3)-$F3340)))</f>
        <v>#VALUE!</v>
      </c>
      <c r="R3340" s="21" t="str">
        <f t="shared" si="157"/>
        <v/>
      </c>
      <c r="S3340" s="23" t="str">
        <f>IF($B3340="","",VLOOKUP($C3340,Настройки!$A$11:$L$17,9,FALSE))</f>
        <v/>
      </c>
      <c r="T3340" s="23" t="str">
        <f t="shared" si="158"/>
        <v/>
      </c>
    </row>
    <row r="3341" spans="1:20" x14ac:dyDescent="0.3">
      <c r="A3341" s="20">
        <f>Тех_Движение!$A$3338</f>
        <v>3337</v>
      </c>
      <c r="B3341" s="20" t="str">
        <f>IF(Тех_Движение!$F$3338&gt;0,Тех_Движение!$I$3338,"")</f>
        <v/>
      </c>
      <c r="C3341" s="20" t="str">
        <f>IF($B3341="","",Тех_Движение!$D$3338)</f>
        <v/>
      </c>
      <c r="D3341" s="9" t="str">
        <f>IF($B3341="","",Тех_Движение!$B$3338)</f>
        <v/>
      </c>
      <c r="E3341" s="21" t="str">
        <f>IF($B3341="","",Тех_Движение!$F$3338)</f>
        <v/>
      </c>
      <c r="F3341" s="21" t="str">
        <f>IF($B3341="","",SUMIFS($E$5:$E3340,$C$5:$C3340,$C3341))</f>
        <v/>
      </c>
      <c r="G3341" s="21" t="str">
        <f>IF($B3341="","",MAX(0,$E3341-MAX(0,SUMIFS(Тех_Движение!$G$2:$G$5111,Тех_Движение!$D$2:$D$5111,$C3341,Тех_Движение!$B$2:$B$5111,"&lt;="&amp;Настройки!$B$5-1)-$F3341)))</f>
        <v/>
      </c>
      <c r="H3341" s="21" t="str">
        <f>IF($B3341="","",IF(AND($D3341&gt;=Настройки!$B$5,$D3341&lt;=Настройки!$B$6),$E3341,0))</f>
        <v/>
      </c>
      <c r="I3341" s="21" t="str">
        <f t="shared" si="156"/>
        <v/>
      </c>
      <c r="J3341" s="21" t="str">
        <f>IF($B3341="","",MAX(0,$E3341-MAX(0,SUMIFS(Тех_Движение!$G$2:$G$5111,Тех_Движение!$D$2:$D$5111,$C3341,Тех_Движение!$B$2:$B$5111,"&lt;="&amp;Настройки!$B$6)-$F3341)))</f>
        <v/>
      </c>
      <c r="K3341" s="21" t="e">
        <f>IF(OR($B3341="",K$3&lt;$D3341+Настройки!$B$7),0,MAX(0,$E3341-MAX(0,SUMIFS(Тех_Движение!$G$2:$G$5111,Тех_Движение!$D$2:$D$5111,$C3341,Тех_Движение!$B$2:$B$5111,"&lt;="&amp;K$3)-$F3341)))</f>
        <v>#VALUE!</v>
      </c>
      <c r="L3341" s="21" t="e">
        <f>IF(OR($B3341="",L$3&lt;$D3341+Настройки!$B$7),0,MAX(0,$E3341-MAX(0,SUMIFS(Тех_Движение!$G$2:$G$5111,Тех_Движение!$D$2:$D$5111,$C3341,Тех_Движение!$B$2:$B$5111,"&lt;="&amp;L$3)-$F3341)))</f>
        <v>#VALUE!</v>
      </c>
      <c r="M3341" s="21" t="e">
        <f>IF(OR($B3341="",M$3&lt;$D3341+Настройки!$B$7),0,MAX(0,$E3341-MAX(0,SUMIFS(Тех_Движение!$G$2:$G$5111,Тех_Движение!$D$2:$D$5111,$C3341,Тех_Движение!$B$2:$B$5111,"&lt;="&amp;M$3)-$F3341)))</f>
        <v>#VALUE!</v>
      </c>
      <c r="N3341" s="21" t="e">
        <f>IF(OR($B3341="",N$3&lt;$D3341+Настройки!$B$7),0,MAX(0,$E3341-MAX(0,SUMIFS(Тех_Движение!$G$2:$G$5111,Тех_Движение!$D$2:$D$5111,$C3341,Тех_Движение!$B$2:$B$5111,"&lt;="&amp;N$3)-$F3341)))</f>
        <v>#VALUE!</v>
      </c>
      <c r="O3341" s="21" t="e">
        <f>IF(OR($B3341="",O$3&lt;$D3341+Настройки!$B$7),0,MAX(0,$E3341-MAX(0,SUMIFS(Тех_Движение!$G$2:$G$5111,Тех_Движение!$D$2:$D$5111,$C3341,Тех_Движение!$B$2:$B$5111,"&lt;="&amp;O$3)-$F3341)))</f>
        <v>#VALUE!</v>
      </c>
      <c r="P3341" s="21" t="e">
        <f>IF(OR($B3341="",P$3&lt;$D3341+Настройки!$B$7),0,MAX(0,$E3341-MAX(0,SUMIFS(Тех_Движение!$G$2:$G$5111,Тех_Движение!$D$2:$D$5111,$C3341,Тех_Движение!$B$2:$B$5111,"&lt;="&amp;P$3)-$F3341)))</f>
        <v>#VALUE!</v>
      </c>
      <c r="Q3341" s="21" t="e">
        <f>IF(OR($B3341="",Q$3&lt;$D3341+Настройки!$B$7),0,MAX(0,$E3341-MAX(0,SUMIFS(Тех_Движение!$G$2:$G$5111,Тех_Движение!$D$2:$D$5111,$C3341,Тех_Движение!$B$2:$B$5111,"&lt;="&amp;Q$3)-$F3341)))</f>
        <v>#VALUE!</v>
      </c>
      <c r="R3341" s="21" t="str">
        <f t="shared" si="157"/>
        <v/>
      </c>
      <c r="S3341" s="23" t="str">
        <f>IF($B3341="","",VLOOKUP($C3341,Настройки!$A$11:$L$17,9,FALSE))</f>
        <v/>
      </c>
      <c r="T3341" s="23" t="str">
        <f t="shared" si="158"/>
        <v/>
      </c>
    </row>
    <row r="3342" spans="1:20" x14ac:dyDescent="0.3">
      <c r="A3342" s="20">
        <f>Тех_Движение!$A$3339</f>
        <v>3338</v>
      </c>
      <c r="B3342" s="20" t="str">
        <f>IF(Тех_Движение!$F$3339&gt;0,Тех_Движение!$I$3339,"")</f>
        <v/>
      </c>
      <c r="C3342" s="20" t="str">
        <f>IF($B3342="","",Тех_Движение!$D$3339)</f>
        <v/>
      </c>
      <c r="D3342" s="9" t="str">
        <f>IF($B3342="","",Тех_Движение!$B$3339)</f>
        <v/>
      </c>
      <c r="E3342" s="21" t="str">
        <f>IF($B3342="","",Тех_Движение!$F$3339)</f>
        <v/>
      </c>
      <c r="F3342" s="21" t="str">
        <f>IF($B3342="","",SUMIFS($E$5:$E3341,$C$5:$C3341,$C3342))</f>
        <v/>
      </c>
      <c r="G3342" s="21" t="str">
        <f>IF($B3342="","",MAX(0,$E3342-MAX(0,SUMIFS(Тех_Движение!$G$2:$G$5111,Тех_Движение!$D$2:$D$5111,$C3342,Тех_Движение!$B$2:$B$5111,"&lt;="&amp;Настройки!$B$5-1)-$F3342)))</f>
        <v/>
      </c>
      <c r="H3342" s="21" t="str">
        <f>IF($B3342="","",IF(AND($D3342&gt;=Настройки!$B$5,$D3342&lt;=Настройки!$B$6),$E3342,0))</f>
        <v/>
      </c>
      <c r="I3342" s="21" t="str">
        <f t="shared" si="156"/>
        <v/>
      </c>
      <c r="J3342" s="21" t="str">
        <f>IF($B3342="","",MAX(0,$E3342-MAX(0,SUMIFS(Тех_Движение!$G$2:$G$5111,Тех_Движение!$D$2:$D$5111,$C3342,Тех_Движение!$B$2:$B$5111,"&lt;="&amp;Настройки!$B$6)-$F3342)))</f>
        <v/>
      </c>
      <c r="K3342" s="21" t="e">
        <f>IF(OR($B3342="",K$3&lt;$D3342+Настройки!$B$7),0,MAX(0,$E3342-MAX(0,SUMIFS(Тех_Движение!$G$2:$G$5111,Тех_Движение!$D$2:$D$5111,$C3342,Тех_Движение!$B$2:$B$5111,"&lt;="&amp;K$3)-$F3342)))</f>
        <v>#VALUE!</v>
      </c>
      <c r="L3342" s="21" t="e">
        <f>IF(OR($B3342="",L$3&lt;$D3342+Настройки!$B$7),0,MAX(0,$E3342-MAX(0,SUMIFS(Тех_Движение!$G$2:$G$5111,Тех_Движение!$D$2:$D$5111,$C3342,Тех_Движение!$B$2:$B$5111,"&lt;="&amp;L$3)-$F3342)))</f>
        <v>#VALUE!</v>
      </c>
      <c r="M3342" s="21" t="e">
        <f>IF(OR($B3342="",M$3&lt;$D3342+Настройки!$B$7),0,MAX(0,$E3342-MAX(0,SUMIFS(Тех_Движение!$G$2:$G$5111,Тех_Движение!$D$2:$D$5111,$C3342,Тех_Движение!$B$2:$B$5111,"&lt;="&amp;M$3)-$F3342)))</f>
        <v>#VALUE!</v>
      </c>
      <c r="N3342" s="21" t="e">
        <f>IF(OR($B3342="",N$3&lt;$D3342+Настройки!$B$7),0,MAX(0,$E3342-MAX(0,SUMIFS(Тех_Движение!$G$2:$G$5111,Тех_Движение!$D$2:$D$5111,$C3342,Тех_Движение!$B$2:$B$5111,"&lt;="&amp;N$3)-$F3342)))</f>
        <v>#VALUE!</v>
      </c>
      <c r="O3342" s="21" t="e">
        <f>IF(OR($B3342="",O$3&lt;$D3342+Настройки!$B$7),0,MAX(0,$E3342-MAX(0,SUMIFS(Тех_Движение!$G$2:$G$5111,Тех_Движение!$D$2:$D$5111,$C3342,Тех_Движение!$B$2:$B$5111,"&lt;="&amp;O$3)-$F3342)))</f>
        <v>#VALUE!</v>
      </c>
      <c r="P3342" s="21" t="e">
        <f>IF(OR($B3342="",P$3&lt;$D3342+Настройки!$B$7),0,MAX(0,$E3342-MAX(0,SUMIFS(Тех_Движение!$G$2:$G$5111,Тех_Движение!$D$2:$D$5111,$C3342,Тех_Движение!$B$2:$B$5111,"&lt;="&amp;P$3)-$F3342)))</f>
        <v>#VALUE!</v>
      </c>
      <c r="Q3342" s="21" t="e">
        <f>IF(OR($B3342="",Q$3&lt;$D3342+Настройки!$B$7),0,MAX(0,$E3342-MAX(0,SUMIFS(Тех_Движение!$G$2:$G$5111,Тех_Движение!$D$2:$D$5111,$C3342,Тех_Движение!$B$2:$B$5111,"&lt;="&amp;Q$3)-$F3342)))</f>
        <v>#VALUE!</v>
      </c>
      <c r="R3342" s="21" t="str">
        <f t="shared" si="157"/>
        <v/>
      </c>
      <c r="S3342" s="23" t="str">
        <f>IF($B3342="","",VLOOKUP($C3342,Настройки!$A$11:$L$17,9,FALSE))</f>
        <v/>
      </c>
      <c r="T3342" s="23" t="str">
        <f t="shared" si="158"/>
        <v/>
      </c>
    </row>
    <row r="3343" spans="1:20" x14ac:dyDescent="0.3">
      <c r="A3343" s="20">
        <f>Тех_Движение!$A$3340</f>
        <v>3339</v>
      </c>
      <c r="B3343" s="20" t="str">
        <f>IF(Тех_Движение!$F$3340&gt;0,Тех_Движение!$I$3340,"")</f>
        <v/>
      </c>
      <c r="C3343" s="20" t="str">
        <f>IF($B3343="","",Тех_Движение!$D$3340)</f>
        <v/>
      </c>
      <c r="D3343" s="9" t="str">
        <f>IF($B3343="","",Тех_Движение!$B$3340)</f>
        <v/>
      </c>
      <c r="E3343" s="21" t="str">
        <f>IF($B3343="","",Тех_Движение!$F$3340)</f>
        <v/>
      </c>
      <c r="F3343" s="21" t="str">
        <f>IF($B3343="","",SUMIFS($E$5:$E3342,$C$5:$C3342,$C3343))</f>
        <v/>
      </c>
      <c r="G3343" s="21" t="str">
        <f>IF($B3343="","",MAX(0,$E3343-MAX(0,SUMIFS(Тех_Движение!$G$2:$G$5111,Тех_Движение!$D$2:$D$5111,$C3343,Тех_Движение!$B$2:$B$5111,"&lt;="&amp;Настройки!$B$5-1)-$F3343)))</f>
        <v/>
      </c>
      <c r="H3343" s="21" t="str">
        <f>IF($B3343="","",IF(AND($D3343&gt;=Настройки!$B$5,$D3343&lt;=Настройки!$B$6),$E3343,0))</f>
        <v/>
      </c>
      <c r="I3343" s="21" t="str">
        <f t="shared" si="156"/>
        <v/>
      </c>
      <c r="J3343" s="21" t="str">
        <f>IF($B3343="","",MAX(0,$E3343-MAX(0,SUMIFS(Тех_Движение!$G$2:$G$5111,Тех_Движение!$D$2:$D$5111,$C3343,Тех_Движение!$B$2:$B$5111,"&lt;="&amp;Настройки!$B$6)-$F3343)))</f>
        <v/>
      </c>
      <c r="K3343" s="21" t="e">
        <f>IF(OR($B3343="",K$3&lt;$D3343+Настройки!$B$7),0,MAX(0,$E3343-MAX(0,SUMIFS(Тех_Движение!$G$2:$G$5111,Тех_Движение!$D$2:$D$5111,$C3343,Тех_Движение!$B$2:$B$5111,"&lt;="&amp;K$3)-$F3343)))</f>
        <v>#VALUE!</v>
      </c>
      <c r="L3343" s="21" t="e">
        <f>IF(OR($B3343="",L$3&lt;$D3343+Настройки!$B$7),0,MAX(0,$E3343-MAX(0,SUMIFS(Тех_Движение!$G$2:$G$5111,Тех_Движение!$D$2:$D$5111,$C3343,Тех_Движение!$B$2:$B$5111,"&lt;="&amp;L$3)-$F3343)))</f>
        <v>#VALUE!</v>
      </c>
      <c r="M3343" s="21" t="e">
        <f>IF(OR($B3343="",M$3&lt;$D3343+Настройки!$B$7),0,MAX(0,$E3343-MAX(0,SUMIFS(Тех_Движение!$G$2:$G$5111,Тех_Движение!$D$2:$D$5111,$C3343,Тех_Движение!$B$2:$B$5111,"&lt;="&amp;M$3)-$F3343)))</f>
        <v>#VALUE!</v>
      </c>
      <c r="N3343" s="21" t="e">
        <f>IF(OR($B3343="",N$3&lt;$D3343+Настройки!$B$7),0,MAX(0,$E3343-MAX(0,SUMIFS(Тех_Движение!$G$2:$G$5111,Тех_Движение!$D$2:$D$5111,$C3343,Тех_Движение!$B$2:$B$5111,"&lt;="&amp;N$3)-$F3343)))</f>
        <v>#VALUE!</v>
      </c>
      <c r="O3343" s="21" t="e">
        <f>IF(OR($B3343="",O$3&lt;$D3343+Настройки!$B$7),0,MAX(0,$E3343-MAX(0,SUMIFS(Тех_Движение!$G$2:$G$5111,Тех_Движение!$D$2:$D$5111,$C3343,Тех_Движение!$B$2:$B$5111,"&lt;="&amp;O$3)-$F3343)))</f>
        <v>#VALUE!</v>
      </c>
      <c r="P3343" s="21" t="e">
        <f>IF(OR($B3343="",P$3&lt;$D3343+Настройки!$B$7),0,MAX(0,$E3343-MAX(0,SUMIFS(Тех_Движение!$G$2:$G$5111,Тех_Движение!$D$2:$D$5111,$C3343,Тех_Движение!$B$2:$B$5111,"&lt;="&amp;P$3)-$F3343)))</f>
        <v>#VALUE!</v>
      </c>
      <c r="Q3343" s="21" t="e">
        <f>IF(OR($B3343="",Q$3&lt;$D3343+Настройки!$B$7),0,MAX(0,$E3343-MAX(0,SUMIFS(Тех_Движение!$G$2:$G$5111,Тех_Движение!$D$2:$D$5111,$C3343,Тех_Движение!$B$2:$B$5111,"&lt;="&amp;Q$3)-$F3343)))</f>
        <v>#VALUE!</v>
      </c>
      <c r="R3343" s="21" t="str">
        <f t="shared" si="157"/>
        <v/>
      </c>
      <c r="S3343" s="23" t="str">
        <f>IF($B3343="","",VLOOKUP($C3343,Настройки!$A$11:$L$17,9,FALSE))</f>
        <v/>
      </c>
      <c r="T3343" s="23" t="str">
        <f t="shared" si="158"/>
        <v/>
      </c>
    </row>
    <row r="3344" spans="1:20" x14ac:dyDescent="0.3">
      <c r="A3344" s="20">
        <f>Тех_Движение!$A$3341</f>
        <v>3340</v>
      </c>
      <c r="B3344" s="20" t="str">
        <f>IF(Тех_Движение!$F$3341&gt;0,Тех_Движение!$I$3341,"")</f>
        <v/>
      </c>
      <c r="C3344" s="20" t="str">
        <f>IF($B3344="","",Тех_Движение!$D$3341)</f>
        <v/>
      </c>
      <c r="D3344" s="9" t="str">
        <f>IF($B3344="","",Тех_Движение!$B$3341)</f>
        <v/>
      </c>
      <c r="E3344" s="21" t="str">
        <f>IF($B3344="","",Тех_Движение!$F$3341)</f>
        <v/>
      </c>
      <c r="F3344" s="21" t="str">
        <f>IF($B3344="","",SUMIFS($E$5:$E3343,$C$5:$C3343,$C3344))</f>
        <v/>
      </c>
      <c r="G3344" s="21" t="str">
        <f>IF($B3344="","",MAX(0,$E3344-MAX(0,SUMIFS(Тех_Движение!$G$2:$G$5111,Тех_Движение!$D$2:$D$5111,$C3344,Тех_Движение!$B$2:$B$5111,"&lt;="&amp;Настройки!$B$5-1)-$F3344)))</f>
        <v/>
      </c>
      <c r="H3344" s="21" t="str">
        <f>IF($B3344="","",IF(AND($D3344&gt;=Настройки!$B$5,$D3344&lt;=Настройки!$B$6),$E3344,0))</f>
        <v/>
      </c>
      <c r="I3344" s="21" t="str">
        <f t="shared" si="156"/>
        <v/>
      </c>
      <c r="J3344" s="21" t="str">
        <f>IF($B3344="","",MAX(0,$E3344-MAX(0,SUMIFS(Тех_Движение!$G$2:$G$5111,Тех_Движение!$D$2:$D$5111,$C3344,Тех_Движение!$B$2:$B$5111,"&lt;="&amp;Настройки!$B$6)-$F3344)))</f>
        <v/>
      </c>
      <c r="K3344" s="21" t="e">
        <f>IF(OR($B3344="",K$3&lt;$D3344+Настройки!$B$7),0,MAX(0,$E3344-MAX(0,SUMIFS(Тех_Движение!$G$2:$G$5111,Тех_Движение!$D$2:$D$5111,$C3344,Тех_Движение!$B$2:$B$5111,"&lt;="&amp;K$3)-$F3344)))</f>
        <v>#VALUE!</v>
      </c>
      <c r="L3344" s="21" t="e">
        <f>IF(OR($B3344="",L$3&lt;$D3344+Настройки!$B$7),0,MAX(0,$E3344-MAX(0,SUMIFS(Тех_Движение!$G$2:$G$5111,Тех_Движение!$D$2:$D$5111,$C3344,Тех_Движение!$B$2:$B$5111,"&lt;="&amp;L$3)-$F3344)))</f>
        <v>#VALUE!</v>
      </c>
      <c r="M3344" s="21" t="e">
        <f>IF(OR($B3344="",M$3&lt;$D3344+Настройки!$B$7),0,MAX(0,$E3344-MAX(0,SUMIFS(Тех_Движение!$G$2:$G$5111,Тех_Движение!$D$2:$D$5111,$C3344,Тех_Движение!$B$2:$B$5111,"&lt;="&amp;M$3)-$F3344)))</f>
        <v>#VALUE!</v>
      </c>
      <c r="N3344" s="21" t="e">
        <f>IF(OR($B3344="",N$3&lt;$D3344+Настройки!$B$7),0,MAX(0,$E3344-MAX(0,SUMIFS(Тех_Движение!$G$2:$G$5111,Тех_Движение!$D$2:$D$5111,$C3344,Тех_Движение!$B$2:$B$5111,"&lt;="&amp;N$3)-$F3344)))</f>
        <v>#VALUE!</v>
      </c>
      <c r="O3344" s="21" t="e">
        <f>IF(OR($B3344="",O$3&lt;$D3344+Настройки!$B$7),0,MAX(0,$E3344-MAX(0,SUMIFS(Тех_Движение!$G$2:$G$5111,Тех_Движение!$D$2:$D$5111,$C3344,Тех_Движение!$B$2:$B$5111,"&lt;="&amp;O$3)-$F3344)))</f>
        <v>#VALUE!</v>
      </c>
      <c r="P3344" s="21" t="e">
        <f>IF(OR($B3344="",P$3&lt;$D3344+Настройки!$B$7),0,MAX(0,$E3344-MAX(0,SUMIFS(Тех_Движение!$G$2:$G$5111,Тех_Движение!$D$2:$D$5111,$C3344,Тех_Движение!$B$2:$B$5111,"&lt;="&amp;P$3)-$F3344)))</f>
        <v>#VALUE!</v>
      </c>
      <c r="Q3344" s="21" t="e">
        <f>IF(OR($B3344="",Q$3&lt;$D3344+Настройки!$B$7),0,MAX(0,$E3344-MAX(0,SUMIFS(Тех_Движение!$G$2:$G$5111,Тех_Движение!$D$2:$D$5111,$C3344,Тех_Движение!$B$2:$B$5111,"&lt;="&amp;Q$3)-$F3344)))</f>
        <v>#VALUE!</v>
      </c>
      <c r="R3344" s="21" t="str">
        <f t="shared" si="157"/>
        <v/>
      </c>
      <c r="S3344" s="23" t="str">
        <f>IF($B3344="","",VLOOKUP($C3344,Настройки!$A$11:$L$17,9,FALSE))</f>
        <v/>
      </c>
      <c r="T3344" s="23" t="str">
        <f t="shared" si="158"/>
        <v/>
      </c>
    </row>
    <row r="3345" spans="1:20" x14ac:dyDescent="0.3">
      <c r="A3345" s="20">
        <f>Тех_Движение!$A$3342</f>
        <v>3341</v>
      </c>
      <c r="B3345" s="20" t="str">
        <f>IF(Тех_Движение!$F$3342&gt;0,Тех_Движение!$I$3342,"")</f>
        <v/>
      </c>
      <c r="C3345" s="20" t="str">
        <f>IF($B3345="","",Тех_Движение!$D$3342)</f>
        <v/>
      </c>
      <c r="D3345" s="9" t="str">
        <f>IF($B3345="","",Тех_Движение!$B$3342)</f>
        <v/>
      </c>
      <c r="E3345" s="21" t="str">
        <f>IF($B3345="","",Тех_Движение!$F$3342)</f>
        <v/>
      </c>
      <c r="F3345" s="21" t="str">
        <f>IF($B3345="","",SUMIFS($E$5:$E3344,$C$5:$C3344,$C3345))</f>
        <v/>
      </c>
      <c r="G3345" s="21" t="str">
        <f>IF($B3345="","",MAX(0,$E3345-MAX(0,SUMIFS(Тех_Движение!$G$2:$G$5111,Тех_Движение!$D$2:$D$5111,$C3345,Тех_Движение!$B$2:$B$5111,"&lt;="&amp;Настройки!$B$5-1)-$F3345)))</f>
        <v/>
      </c>
      <c r="H3345" s="21" t="str">
        <f>IF($B3345="","",IF(AND($D3345&gt;=Настройки!$B$5,$D3345&lt;=Настройки!$B$6),$E3345,0))</f>
        <v/>
      </c>
      <c r="I3345" s="21" t="str">
        <f t="shared" si="156"/>
        <v/>
      </c>
      <c r="J3345" s="21" t="str">
        <f>IF($B3345="","",MAX(0,$E3345-MAX(0,SUMIFS(Тех_Движение!$G$2:$G$5111,Тех_Движение!$D$2:$D$5111,$C3345,Тех_Движение!$B$2:$B$5111,"&lt;="&amp;Настройки!$B$6)-$F3345)))</f>
        <v/>
      </c>
      <c r="K3345" s="21" t="e">
        <f>IF(OR($B3345="",K$3&lt;$D3345+Настройки!$B$7),0,MAX(0,$E3345-MAX(0,SUMIFS(Тех_Движение!$G$2:$G$5111,Тех_Движение!$D$2:$D$5111,$C3345,Тех_Движение!$B$2:$B$5111,"&lt;="&amp;K$3)-$F3345)))</f>
        <v>#VALUE!</v>
      </c>
      <c r="L3345" s="21" t="e">
        <f>IF(OR($B3345="",L$3&lt;$D3345+Настройки!$B$7),0,MAX(0,$E3345-MAX(0,SUMIFS(Тех_Движение!$G$2:$G$5111,Тех_Движение!$D$2:$D$5111,$C3345,Тех_Движение!$B$2:$B$5111,"&lt;="&amp;L$3)-$F3345)))</f>
        <v>#VALUE!</v>
      </c>
      <c r="M3345" s="21" t="e">
        <f>IF(OR($B3345="",M$3&lt;$D3345+Настройки!$B$7),0,MAX(0,$E3345-MAX(0,SUMIFS(Тех_Движение!$G$2:$G$5111,Тех_Движение!$D$2:$D$5111,$C3345,Тех_Движение!$B$2:$B$5111,"&lt;="&amp;M$3)-$F3345)))</f>
        <v>#VALUE!</v>
      </c>
      <c r="N3345" s="21" t="e">
        <f>IF(OR($B3345="",N$3&lt;$D3345+Настройки!$B$7),0,MAX(0,$E3345-MAX(0,SUMIFS(Тех_Движение!$G$2:$G$5111,Тех_Движение!$D$2:$D$5111,$C3345,Тех_Движение!$B$2:$B$5111,"&lt;="&amp;N$3)-$F3345)))</f>
        <v>#VALUE!</v>
      </c>
      <c r="O3345" s="21" t="e">
        <f>IF(OR($B3345="",O$3&lt;$D3345+Настройки!$B$7),0,MAX(0,$E3345-MAX(0,SUMIFS(Тех_Движение!$G$2:$G$5111,Тех_Движение!$D$2:$D$5111,$C3345,Тех_Движение!$B$2:$B$5111,"&lt;="&amp;O$3)-$F3345)))</f>
        <v>#VALUE!</v>
      </c>
      <c r="P3345" s="21" t="e">
        <f>IF(OR($B3345="",P$3&lt;$D3345+Настройки!$B$7),0,MAX(0,$E3345-MAX(0,SUMIFS(Тех_Движение!$G$2:$G$5111,Тех_Движение!$D$2:$D$5111,$C3345,Тех_Движение!$B$2:$B$5111,"&lt;="&amp;P$3)-$F3345)))</f>
        <v>#VALUE!</v>
      </c>
      <c r="Q3345" s="21" t="e">
        <f>IF(OR($B3345="",Q$3&lt;$D3345+Настройки!$B$7),0,MAX(0,$E3345-MAX(0,SUMIFS(Тех_Движение!$G$2:$G$5111,Тех_Движение!$D$2:$D$5111,$C3345,Тех_Движение!$B$2:$B$5111,"&lt;="&amp;Q$3)-$F3345)))</f>
        <v>#VALUE!</v>
      </c>
      <c r="R3345" s="21" t="str">
        <f t="shared" si="157"/>
        <v/>
      </c>
      <c r="S3345" s="23" t="str">
        <f>IF($B3345="","",VLOOKUP($C3345,Настройки!$A$11:$L$17,9,FALSE))</f>
        <v/>
      </c>
      <c r="T3345" s="23" t="str">
        <f t="shared" si="158"/>
        <v/>
      </c>
    </row>
    <row r="3346" spans="1:20" x14ac:dyDescent="0.3">
      <c r="A3346" s="20">
        <f>Тех_Движение!$A$3343</f>
        <v>3342</v>
      </c>
      <c r="B3346" s="20" t="str">
        <f>IF(Тех_Движение!$F$3343&gt;0,Тех_Движение!$I$3343,"")</f>
        <v/>
      </c>
      <c r="C3346" s="20" t="str">
        <f>IF($B3346="","",Тех_Движение!$D$3343)</f>
        <v/>
      </c>
      <c r="D3346" s="9" t="str">
        <f>IF($B3346="","",Тех_Движение!$B$3343)</f>
        <v/>
      </c>
      <c r="E3346" s="21" t="str">
        <f>IF($B3346="","",Тех_Движение!$F$3343)</f>
        <v/>
      </c>
      <c r="F3346" s="21" t="str">
        <f>IF($B3346="","",SUMIFS($E$5:$E3345,$C$5:$C3345,$C3346))</f>
        <v/>
      </c>
      <c r="G3346" s="21" t="str">
        <f>IF($B3346="","",MAX(0,$E3346-MAX(0,SUMIFS(Тех_Движение!$G$2:$G$5111,Тех_Движение!$D$2:$D$5111,$C3346,Тех_Движение!$B$2:$B$5111,"&lt;="&amp;Настройки!$B$5-1)-$F3346)))</f>
        <v/>
      </c>
      <c r="H3346" s="21" t="str">
        <f>IF($B3346="","",IF(AND($D3346&gt;=Настройки!$B$5,$D3346&lt;=Настройки!$B$6),$E3346,0))</f>
        <v/>
      </c>
      <c r="I3346" s="21" t="str">
        <f t="shared" si="156"/>
        <v/>
      </c>
      <c r="J3346" s="21" t="str">
        <f>IF($B3346="","",MAX(0,$E3346-MAX(0,SUMIFS(Тех_Движение!$G$2:$G$5111,Тех_Движение!$D$2:$D$5111,$C3346,Тех_Движение!$B$2:$B$5111,"&lt;="&amp;Настройки!$B$6)-$F3346)))</f>
        <v/>
      </c>
      <c r="K3346" s="21" t="e">
        <f>IF(OR($B3346="",K$3&lt;$D3346+Настройки!$B$7),0,MAX(0,$E3346-MAX(0,SUMIFS(Тех_Движение!$G$2:$G$5111,Тех_Движение!$D$2:$D$5111,$C3346,Тех_Движение!$B$2:$B$5111,"&lt;="&amp;K$3)-$F3346)))</f>
        <v>#VALUE!</v>
      </c>
      <c r="L3346" s="21" t="e">
        <f>IF(OR($B3346="",L$3&lt;$D3346+Настройки!$B$7),0,MAX(0,$E3346-MAX(0,SUMIFS(Тех_Движение!$G$2:$G$5111,Тех_Движение!$D$2:$D$5111,$C3346,Тех_Движение!$B$2:$B$5111,"&lt;="&amp;L$3)-$F3346)))</f>
        <v>#VALUE!</v>
      </c>
      <c r="M3346" s="21" t="e">
        <f>IF(OR($B3346="",M$3&lt;$D3346+Настройки!$B$7),0,MAX(0,$E3346-MAX(0,SUMIFS(Тех_Движение!$G$2:$G$5111,Тех_Движение!$D$2:$D$5111,$C3346,Тех_Движение!$B$2:$B$5111,"&lt;="&amp;M$3)-$F3346)))</f>
        <v>#VALUE!</v>
      </c>
      <c r="N3346" s="21" t="e">
        <f>IF(OR($B3346="",N$3&lt;$D3346+Настройки!$B$7),0,MAX(0,$E3346-MAX(0,SUMIFS(Тех_Движение!$G$2:$G$5111,Тех_Движение!$D$2:$D$5111,$C3346,Тех_Движение!$B$2:$B$5111,"&lt;="&amp;N$3)-$F3346)))</f>
        <v>#VALUE!</v>
      </c>
      <c r="O3346" s="21" t="e">
        <f>IF(OR($B3346="",O$3&lt;$D3346+Настройки!$B$7),0,MAX(0,$E3346-MAX(0,SUMIFS(Тех_Движение!$G$2:$G$5111,Тех_Движение!$D$2:$D$5111,$C3346,Тех_Движение!$B$2:$B$5111,"&lt;="&amp;O$3)-$F3346)))</f>
        <v>#VALUE!</v>
      </c>
      <c r="P3346" s="21" t="e">
        <f>IF(OR($B3346="",P$3&lt;$D3346+Настройки!$B$7),0,MAX(0,$E3346-MAX(0,SUMIFS(Тех_Движение!$G$2:$G$5111,Тех_Движение!$D$2:$D$5111,$C3346,Тех_Движение!$B$2:$B$5111,"&lt;="&amp;P$3)-$F3346)))</f>
        <v>#VALUE!</v>
      </c>
      <c r="Q3346" s="21" t="e">
        <f>IF(OR($B3346="",Q$3&lt;$D3346+Настройки!$B$7),0,MAX(0,$E3346-MAX(0,SUMIFS(Тех_Движение!$G$2:$G$5111,Тех_Движение!$D$2:$D$5111,$C3346,Тех_Движение!$B$2:$B$5111,"&lt;="&amp;Q$3)-$F3346)))</f>
        <v>#VALUE!</v>
      </c>
      <c r="R3346" s="21" t="str">
        <f t="shared" si="157"/>
        <v/>
      </c>
      <c r="S3346" s="23" t="str">
        <f>IF($B3346="","",VLOOKUP($C3346,Настройки!$A$11:$L$17,9,FALSE))</f>
        <v/>
      </c>
      <c r="T3346" s="23" t="str">
        <f t="shared" si="158"/>
        <v/>
      </c>
    </row>
    <row r="3347" spans="1:20" x14ac:dyDescent="0.3">
      <c r="A3347" s="20">
        <f>Тех_Движение!$A$3344</f>
        <v>3343</v>
      </c>
      <c r="B3347" s="20" t="str">
        <f>IF(Тех_Движение!$F$3344&gt;0,Тех_Движение!$I$3344,"")</f>
        <v/>
      </c>
      <c r="C3347" s="20" t="str">
        <f>IF($B3347="","",Тех_Движение!$D$3344)</f>
        <v/>
      </c>
      <c r="D3347" s="9" t="str">
        <f>IF($B3347="","",Тех_Движение!$B$3344)</f>
        <v/>
      </c>
      <c r="E3347" s="21" t="str">
        <f>IF($B3347="","",Тех_Движение!$F$3344)</f>
        <v/>
      </c>
      <c r="F3347" s="21" t="str">
        <f>IF($B3347="","",SUMIFS($E$5:$E3346,$C$5:$C3346,$C3347))</f>
        <v/>
      </c>
      <c r="G3347" s="21" t="str">
        <f>IF($B3347="","",MAX(0,$E3347-MAX(0,SUMIFS(Тех_Движение!$G$2:$G$5111,Тех_Движение!$D$2:$D$5111,$C3347,Тех_Движение!$B$2:$B$5111,"&lt;="&amp;Настройки!$B$5-1)-$F3347)))</f>
        <v/>
      </c>
      <c r="H3347" s="21" t="str">
        <f>IF($B3347="","",IF(AND($D3347&gt;=Настройки!$B$5,$D3347&lt;=Настройки!$B$6),$E3347,0))</f>
        <v/>
      </c>
      <c r="I3347" s="21" t="str">
        <f t="shared" si="156"/>
        <v/>
      </c>
      <c r="J3347" s="21" t="str">
        <f>IF($B3347="","",MAX(0,$E3347-MAX(0,SUMIFS(Тех_Движение!$G$2:$G$5111,Тех_Движение!$D$2:$D$5111,$C3347,Тех_Движение!$B$2:$B$5111,"&lt;="&amp;Настройки!$B$6)-$F3347)))</f>
        <v/>
      </c>
      <c r="K3347" s="21" t="e">
        <f>IF(OR($B3347="",K$3&lt;$D3347+Настройки!$B$7),0,MAX(0,$E3347-MAX(0,SUMIFS(Тех_Движение!$G$2:$G$5111,Тех_Движение!$D$2:$D$5111,$C3347,Тех_Движение!$B$2:$B$5111,"&lt;="&amp;K$3)-$F3347)))</f>
        <v>#VALUE!</v>
      </c>
      <c r="L3347" s="21" t="e">
        <f>IF(OR($B3347="",L$3&lt;$D3347+Настройки!$B$7),0,MAX(0,$E3347-MAX(0,SUMIFS(Тех_Движение!$G$2:$G$5111,Тех_Движение!$D$2:$D$5111,$C3347,Тех_Движение!$B$2:$B$5111,"&lt;="&amp;L$3)-$F3347)))</f>
        <v>#VALUE!</v>
      </c>
      <c r="M3347" s="21" t="e">
        <f>IF(OR($B3347="",M$3&lt;$D3347+Настройки!$B$7),0,MAX(0,$E3347-MAX(0,SUMIFS(Тех_Движение!$G$2:$G$5111,Тех_Движение!$D$2:$D$5111,$C3347,Тех_Движение!$B$2:$B$5111,"&lt;="&amp;M$3)-$F3347)))</f>
        <v>#VALUE!</v>
      </c>
      <c r="N3347" s="21" t="e">
        <f>IF(OR($B3347="",N$3&lt;$D3347+Настройки!$B$7),0,MAX(0,$E3347-MAX(0,SUMIFS(Тех_Движение!$G$2:$G$5111,Тех_Движение!$D$2:$D$5111,$C3347,Тех_Движение!$B$2:$B$5111,"&lt;="&amp;N$3)-$F3347)))</f>
        <v>#VALUE!</v>
      </c>
      <c r="O3347" s="21" t="e">
        <f>IF(OR($B3347="",O$3&lt;$D3347+Настройки!$B$7),0,MAX(0,$E3347-MAX(0,SUMIFS(Тех_Движение!$G$2:$G$5111,Тех_Движение!$D$2:$D$5111,$C3347,Тех_Движение!$B$2:$B$5111,"&lt;="&amp;O$3)-$F3347)))</f>
        <v>#VALUE!</v>
      </c>
      <c r="P3347" s="21" t="e">
        <f>IF(OR($B3347="",P$3&lt;$D3347+Настройки!$B$7),0,MAX(0,$E3347-MAX(0,SUMIFS(Тех_Движение!$G$2:$G$5111,Тех_Движение!$D$2:$D$5111,$C3347,Тех_Движение!$B$2:$B$5111,"&lt;="&amp;P$3)-$F3347)))</f>
        <v>#VALUE!</v>
      </c>
      <c r="Q3347" s="21" t="e">
        <f>IF(OR($B3347="",Q$3&lt;$D3347+Настройки!$B$7),0,MAX(0,$E3347-MAX(0,SUMIFS(Тех_Движение!$G$2:$G$5111,Тех_Движение!$D$2:$D$5111,$C3347,Тех_Движение!$B$2:$B$5111,"&lt;="&amp;Q$3)-$F3347)))</f>
        <v>#VALUE!</v>
      </c>
      <c r="R3347" s="21" t="str">
        <f t="shared" si="157"/>
        <v/>
      </c>
      <c r="S3347" s="23" t="str">
        <f>IF($B3347="","",VLOOKUP($C3347,Настройки!$A$11:$L$17,9,FALSE))</f>
        <v/>
      </c>
      <c r="T3347" s="23" t="str">
        <f t="shared" si="158"/>
        <v/>
      </c>
    </row>
    <row r="3348" spans="1:20" x14ac:dyDescent="0.3">
      <c r="A3348" s="20">
        <f>Тех_Движение!$A$3345</f>
        <v>3344</v>
      </c>
      <c r="B3348" s="20" t="str">
        <f>IF(Тех_Движение!$F$3345&gt;0,Тех_Движение!$I$3345,"")</f>
        <v/>
      </c>
      <c r="C3348" s="20" t="str">
        <f>IF($B3348="","",Тех_Движение!$D$3345)</f>
        <v/>
      </c>
      <c r="D3348" s="9" t="str">
        <f>IF($B3348="","",Тех_Движение!$B$3345)</f>
        <v/>
      </c>
      <c r="E3348" s="21" t="str">
        <f>IF($B3348="","",Тех_Движение!$F$3345)</f>
        <v/>
      </c>
      <c r="F3348" s="21" t="str">
        <f>IF($B3348="","",SUMIFS($E$5:$E3347,$C$5:$C3347,$C3348))</f>
        <v/>
      </c>
      <c r="G3348" s="21" t="str">
        <f>IF($B3348="","",MAX(0,$E3348-MAX(0,SUMIFS(Тех_Движение!$G$2:$G$5111,Тех_Движение!$D$2:$D$5111,$C3348,Тех_Движение!$B$2:$B$5111,"&lt;="&amp;Настройки!$B$5-1)-$F3348)))</f>
        <v/>
      </c>
      <c r="H3348" s="21" t="str">
        <f>IF($B3348="","",IF(AND($D3348&gt;=Настройки!$B$5,$D3348&lt;=Настройки!$B$6),$E3348,0))</f>
        <v/>
      </c>
      <c r="I3348" s="21" t="str">
        <f t="shared" si="156"/>
        <v/>
      </c>
      <c r="J3348" s="21" t="str">
        <f>IF($B3348="","",MAX(0,$E3348-MAX(0,SUMIFS(Тех_Движение!$G$2:$G$5111,Тех_Движение!$D$2:$D$5111,$C3348,Тех_Движение!$B$2:$B$5111,"&lt;="&amp;Настройки!$B$6)-$F3348)))</f>
        <v/>
      </c>
      <c r="K3348" s="21" t="e">
        <f>IF(OR($B3348="",K$3&lt;$D3348+Настройки!$B$7),0,MAX(0,$E3348-MAX(0,SUMIFS(Тех_Движение!$G$2:$G$5111,Тех_Движение!$D$2:$D$5111,$C3348,Тех_Движение!$B$2:$B$5111,"&lt;="&amp;K$3)-$F3348)))</f>
        <v>#VALUE!</v>
      </c>
      <c r="L3348" s="21" t="e">
        <f>IF(OR($B3348="",L$3&lt;$D3348+Настройки!$B$7),0,MAX(0,$E3348-MAX(0,SUMIFS(Тех_Движение!$G$2:$G$5111,Тех_Движение!$D$2:$D$5111,$C3348,Тех_Движение!$B$2:$B$5111,"&lt;="&amp;L$3)-$F3348)))</f>
        <v>#VALUE!</v>
      </c>
      <c r="M3348" s="21" t="e">
        <f>IF(OR($B3348="",M$3&lt;$D3348+Настройки!$B$7),0,MAX(0,$E3348-MAX(0,SUMIFS(Тех_Движение!$G$2:$G$5111,Тех_Движение!$D$2:$D$5111,$C3348,Тех_Движение!$B$2:$B$5111,"&lt;="&amp;M$3)-$F3348)))</f>
        <v>#VALUE!</v>
      </c>
      <c r="N3348" s="21" t="e">
        <f>IF(OR($B3348="",N$3&lt;$D3348+Настройки!$B$7),0,MAX(0,$E3348-MAX(0,SUMIFS(Тех_Движение!$G$2:$G$5111,Тех_Движение!$D$2:$D$5111,$C3348,Тех_Движение!$B$2:$B$5111,"&lt;="&amp;N$3)-$F3348)))</f>
        <v>#VALUE!</v>
      </c>
      <c r="O3348" s="21" t="e">
        <f>IF(OR($B3348="",O$3&lt;$D3348+Настройки!$B$7),0,MAX(0,$E3348-MAX(0,SUMIFS(Тех_Движение!$G$2:$G$5111,Тех_Движение!$D$2:$D$5111,$C3348,Тех_Движение!$B$2:$B$5111,"&lt;="&amp;O$3)-$F3348)))</f>
        <v>#VALUE!</v>
      </c>
      <c r="P3348" s="21" t="e">
        <f>IF(OR($B3348="",P$3&lt;$D3348+Настройки!$B$7),0,MAX(0,$E3348-MAX(0,SUMIFS(Тех_Движение!$G$2:$G$5111,Тех_Движение!$D$2:$D$5111,$C3348,Тех_Движение!$B$2:$B$5111,"&lt;="&amp;P$3)-$F3348)))</f>
        <v>#VALUE!</v>
      </c>
      <c r="Q3348" s="21" t="e">
        <f>IF(OR($B3348="",Q$3&lt;$D3348+Настройки!$B$7),0,MAX(0,$E3348-MAX(0,SUMIFS(Тех_Движение!$G$2:$G$5111,Тех_Движение!$D$2:$D$5111,$C3348,Тех_Движение!$B$2:$B$5111,"&lt;="&amp;Q$3)-$F3348)))</f>
        <v>#VALUE!</v>
      </c>
      <c r="R3348" s="21" t="str">
        <f t="shared" si="157"/>
        <v/>
      </c>
      <c r="S3348" s="23" t="str">
        <f>IF($B3348="","",VLOOKUP($C3348,Настройки!$A$11:$L$17,9,FALSE))</f>
        <v/>
      </c>
      <c r="T3348" s="23" t="str">
        <f t="shared" si="158"/>
        <v/>
      </c>
    </row>
    <row r="3349" spans="1:20" x14ac:dyDescent="0.3">
      <c r="A3349" s="20">
        <f>Тех_Движение!$A$3346</f>
        <v>3345</v>
      </c>
      <c r="B3349" s="20" t="str">
        <f>IF(Тех_Движение!$F$3346&gt;0,Тех_Движение!$I$3346,"")</f>
        <v/>
      </c>
      <c r="C3349" s="20" t="str">
        <f>IF($B3349="","",Тех_Движение!$D$3346)</f>
        <v/>
      </c>
      <c r="D3349" s="9" t="str">
        <f>IF($B3349="","",Тех_Движение!$B$3346)</f>
        <v/>
      </c>
      <c r="E3349" s="21" t="str">
        <f>IF($B3349="","",Тех_Движение!$F$3346)</f>
        <v/>
      </c>
      <c r="F3349" s="21" t="str">
        <f>IF($B3349="","",SUMIFS($E$5:$E3348,$C$5:$C3348,$C3349))</f>
        <v/>
      </c>
      <c r="G3349" s="21" t="str">
        <f>IF($B3349="","",MAX(0,$E3349-MAX(0,SUMIFS(Тех_Движение!$G$2:$G$5111,Тех_Движение!$D$2:$D$5111,$C3349,Тех_Движение!$B$2:$B$5111,"&lt;="&amp;Настройки!$B$5-1)-$F3349)))</f>
        <v/>
      </c>
      <c r="H3349" s="21" t="str">
        <f>IF($B3349="","",IF(AND($D3349&gt;=Настройки!$B$5,$D3349&lt;=Настройки!$B$6),$E3349,0))</f>
        <v/>
      </c>
      <c r="I3349" s="21" t="str">
        <f t="shared" si="156"/>
        <v/>
      </c>
      <c r="J3349" s="21" t="str">
        <f>IF($B3349="","",MAX(0,$E3349-MAX(0,SUMIFS(Тех_Движение!$G$2:$G$5111,Тех_Движение!$D$2:$D$5111,$C3349,Тех_Движение!$B$2:$B$5111,"&lt;="&amp;Настройки!$B$6)-$F3349)))</f>
        <v/>
      </c>
      <c r="K3349" s="21" t="e">
        <f>IF(OR($B3349="",K$3&lt;$D3349+Настройки!$B$7),0,MAX(0,$E3349-MAX(0,SUMIFS(Тех_Движение!$G$2:$G$5111,Тех_Движение!$D$2:$D$5111,$C3349,Тех_Движение!$B$2:$B$5111,"&lt;="&amp;K$3)-$F3349)))</f>
        <v>#VALUE!</v>
      </c>
      <c r="L3349" s="21" t="e">
        <f>IF(OR($B3349="",L$3&lt;$D3349+Настройки!$B$7),0,MAX(0,$E3349-MAX(0,SUMIFS(Тех_Движение!$G$2:$G$5111,Тех_Движение!$D$2:$D$5111,$C3349,Тех_Движение!$B$2:$B$5111,"&lt;="&amp;L$3)-$F3349)))</f>
        <v>#VALUE!</v>
      </c>
      <c r="M3349" s="21" t="e">
        <f>IF(OR($B3349="",M$3&lt;$D3349+Настройки!$B$7),0,MAX(0,$E3349-MAX(0,SUMIFS(Тех_Движение!$G$2:$G$5111,Тех_Движение!$D$2:$D$5111,$C3349,Тех_Движение!$B$2:$B$5111,"&lt;="&amp;M$3)-$F3349)))</f>
        <v>#VALUE!</v>
      </c>
      <c r="N3349" s="21" t="e">
        <f>IF(OR($B3349="",N$3&lt;$D3349+Настройки!$B$7),0,MAX(0,$E3349-MAX(0,SUMIFS(Тех_Движение!$G$2:$G$5111,Тех_Движение!$D$2:$D$5111,$C3349,Тех_Движение!$B$2:$B$5111,"&lt;="&amp;N$3)-$F3349)))</f>
        <v>#VALUE!</v>
      </c>
      <c r="O3349" s="21" t="e">
        <f>IF(OR($B3349="",O$3&lt;$D3349+Настройки!$B$7),0,MAX(0,$E3349-MAX(0,SUMIFS(Тех_Движение!$G$2:$G$5111,Тех_Движение!$D$2:$D$5111,$C3349,Тех_Движение!$B$2:$B$5111,"&lt;="&amp;O$3)-$F3349)))</f>
        <v>#VALUE!</v>
      </c>
      <c r="P3349" s="21" t="e">
        <f>IF(OR($B3349="",P$3&lt;$D3349+Настройки!$B$7),0,MAX(0,$E3349-MAX(0,SUMIFS(Тех_Движение!$G$2:$G$5111,Тех_Движение!$D$2:$D$5111,$C3349,Тех_Движение!$B$2:$B$5111,"&lt;="&amp;P$3)-$F3349)))</f>
        <v>#VALUE!</v>
      </c>
      <c r="Q3349" s="21" t="e">
        <f>IF(OR($B3349="",Q$3&lt;$D3349+Настройки!$B$7),0,MAX(0,$E3349-MAX(0,SUMIFS(Тех_Движение!$G$2:$G$5111,Тех_Движение!$D$2:$D$5111,$C3349,Тех_Движение!$B$2:$B$5111,"&lt;="&amp;Q$3)-$F3349)))</f>
        <v>#VALUE!</v>
      </c>
      <c r="R3349" s="21" t="str">
        <f t="shared" si="157"/>
        <v/>
      </c>
      <c r="S3349" s="23" t="str">
        <f>IF($B3349="","",VLOOKUP($C3349,Настройки!$A$11:$L$17,9,FALSE))</f>
        <v/>
      </c>
      <c r="T3349" s="23" t="str">
        <f t="shared" si="158"/>
        <v/>
      </c>
    </row>
    <row r="3350" spans="1:20" x14ac:dyDescent="0.3">
      <c r="A3350" s="20">
        <f>Тех_Движение!$A$3347</f>
        <v>3346</v>
      </c>
      <c r="B3350" s="20" t="str">
        <f>IF(Тех_Движение!$F$3347&gt;0,Тех_Движение!$I$3347,"")</f>
        <v/>
      </c>
      <c r="C3350" s="20" t="str">
        <f>IF($B3350="","",Тех_Движение!$D$3347)</f>
        <v/>
      </c>
      <c r="D3350" s="9" t="str">
        <f>IF($B3350="","",Тех_Движение!$B$3347)</f>
        <v/>
      </c>
      <c r="E3350" s="21" t="str">
        <f>IF($B3350="","",Тех_Движение!$F$3347)</f>
        <v/>
      </c>
      <c r="F3350" s="21" t="str">
        <f>IF($B3350="","",SUMIFS($E$5:$E3349,$C$5:$C3349,$C3350))</f>
        <v/>
      </c>
      <c r="G3350" s="21" t="str">
        <f>IF($B3350="","",MAX(0,$E3350-MAX(0,SUMIFS(Тех_Движение!$G$2:$G$5111,Тех_Движение!$D$2:$D$5111,$C3350,Тех_Движение!$B$2:$B$5111,"&lt;="&amp;Настройки!$B$5-1)-$F3350)))</f>
        <v/>
      </c>
      <c r="H3350" s="21" t="str">
        <f>IF($B3350="","",IF(AND($D3350&gt;=Настройки!$B$5,$D3350&lt;=Настройки!$B$6),$E3350,0))</f>
        <v/>
      </c>
      <c r="I3350" s="21" t="str">
        <f t="shared" si="156"/>
        <v/>
      </c>
      <c r="J3350" s="21" t="str">
        <f>IF($B3350="","",MAX(0,$E3350-MAX(0,SUMIFS(Тех_Движение!$G$2:$G$5111,Тех_Движение!$D$2:$D$5111,$C3350,Тех_Движение!$B$2:$B$5111,"&lt;="&amp;Настройки!$B$6)-$F3350)))</f>
        <v/>
      </c>
      <c r="K3350" s="21" t="e">
        <f>IF(OR($B3350="",K$3&lt;$D3350+Настройки!$B$7),0,MAX(0,$E3350-MAX(0,SUMIFS(Тех_Движение!$G$2:$G$5111,Тех_Движение!$D$2:$D$5111,$C3350,Тех_Движение!$B$2:$B$5111,"&lt;="&amp;K$3)-$F3350)))</f>
        <v>#VALUE!</v>
      </c>
      <c r="L3350" s="21" t="e">
        <f>IF(OR($B3350="",L$3&lt;$D3350+Настройки!$B$7),0,MAX(0,$E3350-MAX(0,SUMIFS(Тех_Движение!$G$2:$G$5111,Тех_Движение!$D$2:$D$5111,$C3350,Тех_Движение!$B$2:$B$5111,"&lt;="&amp;L$3)-$F3350)))</f>
        <v>#VALUE!</v>
      </c>
      <c r="M3350" s="21" t="e">
        <f>IF(OR($B3350="",M$3&lt;$D3350+Настройки!$B$7),0,MAX(0,$E3350-MAX(0,SUMIFS(Тех_Движение!$G$2:$G$5111,Тех_Движение!$D$2:$D$5111,$C3350,Тех_Движение!$B$2:$B$5111,"&lt;="&amp;M$3)-$F3350)))</f>
        <v>#VALUE!</v>
      </c>
      <c r="N3350" s="21" t="e">
        <f>IF(OR($B3350="",N$3&lt;$D3350+Настройки!$B$7),0,MAX(0,$E3350-MAX(0,SUMIFS(Тех_Движение!$G$2:$G$5111,Тех_Движение!$D$2:$D$5111,$C3350,Тех_Движение!$B$2:$B$5111,"&lt;="&amp;N$3)-$F3350)))</f>
        <v>#VALUE!</v>
      </c>
      <c r="O3350" s="21" t="e">
        <f>IF(OR($B3350="",O$3&lt;$D3350+Настройки!$B$7),0,MAX(0,$E3350-MAX(0,SUMIFS(Тех_Движение!$G$2:$G$5111,Тех_Движение!$D$2:$D$5111,$C3350,Тех_Движение!$B$2:$B$5111,"&lt;="&amp;O$3)-$F3350)))</f>
        <v>#VALUE!</v>
      </c>
      <c r="P3350" s="21" t="e">
        <f>IF(OR($B3350="",P$3&lt;$D3350+Настройки!$B$7),0,MAX(0,$E3350-MAX(0,SUMIFS(Тех_Движение!$G$2:$G$5111,Тех_Движение!$D$2:$D$5111,$C3350,Тех_Движение!$B$2:$B$5111,"&lt;="&amp;P$3)-$F3350)))</f>
        <v>#VALUE!</v>
      </c>
      <c r="Q3350" s="21" t="e">
        <f>IF(OR($B3350="",Q$3&lt;$D3350+Настройки!$B$7),0,MAX(0,$E3350-MAX(0,SUMIFS(Тех_Движение!$G$2:$G$5111,Тех_Движение!$D$2:$D$5111,$C3350,Тех_Движение!$B$2:$B$5111,"&lt;="&amp;Q$3)-$F3350)))</f>
        <v>#VALUE!</v>
      </c>
      <c r="R3350" s="21" t="str">
        <f t="shared" si="157"/>
        <v/>
      </c>
      <c r="S3350" s="23" t="str">
        <f>IF($B3350="","",VLOOKUP($C3350,Настройки!$A$11:$L$17,9,FALSE))</f>
        <v/>
      </c>
      <c r="T3350" s="23" t="str">
        <f t="shared" si="158"/>
        <v/>
      </c>
    </row>
    <row r="3351" spans="1:20" x14ac:dyDescent="0.3">
      <c r="A3351" s="20">
        <f>Тех_Движение!$A$3348</f>
        <v>3347</v>
      </c>
      <c r="B3351" s="20" t="str">
        <f>IF(Тех_Движение!$F$3348&gt;0,Тех_Движение!$I$3348,"")</f>
        <v/>
      </c>
      <c r="C3351" s="20" t="str">
        <f>IF($B3351="","",Тех_Движение!$D$3348)</f>
        <v/>
      </c>
      <c r="D3351" s="9" t="str">
        <f>IF($B3351="","",Тех_Движение!$B$3348)</f>
        <v/>
      </c>
      <c r="E3351" s="21" t="str">
        <f>IF($B3351="","",Тех_Движение!$F$3348)</f>
        <v/>
      </c>
      <c r="F3351" s="21" t="str">
        <f>IF($B3351="","",SUMIFS($E$5:$E3350,$C$5:$C3350,$C3351))</f>
        <v/>
      </c>
      <c r="G3351" s="21" t="str">
        <f>IF($B3351="","",MAX(0,$E3351-MAX(0,SUMIFS(Тех_Движение!$G$2:$G$5111,Тех_Движение!$D$2:$D$5111,$C3351,Тех_Движение!$B$2:$B$5111,"&lt;="&amp;Настройки!$B$5-1)-$F3351)))</f>
        <v/>
      </c>
      <c r="H3351" s="21" t="str">
        <f>IF($B3351="","",IF(AND($D3351&gt;=Настройки!$B$5,$D3351&lt;=Настройки!$B$6),$E3351,0))</f>
        <v/>
      </c>
      <c r="I3351" s="21" t="str">
        <f t="shared" si="156"/>
        <v/>
      </c>
      <c r="J3351" s="21" t="str">
        <f>IF($B3351="","",MAX(0,$E3351-MAX(0,SUMIFS(Тех_Движение!$G$2:$G$5111,Тех_Движение!$D$2:$D$5111,$C3351,Тех_Движение!$B$2:$B$5111,"&lt;="&amp;Настройки!$B$6)-$F3351)))</f>
        <v/>
      </c>
      <c r="K3351" s="21" t="e">
        <f>IF(OR($B3351="",K$3&lt;$D3351+Настройки!$B$7),0,MAX(0,$E3351-MAX(0,SUMIFS(Тех_Движение!$G$2:$G$5111,Тех_Движение!$D$2:$D$5111,$C3351,Тех_Движение!$B$2:$B$5111,"&lt;="&amp;K$3)-$F3351)))</f>
        <v>#VALUE!</v>
      </c>
      <c r="L3351" s="21" t="e">
        <f>IF(OR($B3351="",L$3&lt;$D3351+Настройки!$B$7),0,MAX(0,$E3351-MAX(0,SUMIFS(Тех_Движение!$G$2:$G$5111,Тех_Движение!$D$2:$D$5111,$C3351,Тех_Движение!$B$2:$B$5111,"&lt;="&amp;L$3)-$F3351)))</f>
        <v>#VALUE!</v>
      </c>
      <c r="M3351" s="21" t="e">
        <f>IF(OR($B3351="",M$3&lt;$D3351+Настройки!$B$7),0,MAX(0,$E3351-MAX(0,SUMIFS(Тех_Движение!$G$2:$G$5111,Тех_Движение!$D$2:$D$5111,$C3351,Тех_Движение!$B$2:$B$5111,"&lt;="&amp;M$3)-$F3351)))</f>
        <v>#VALUE!</v>
      </c>
      <c r="N3351" s="21" t="e">
        <f>IF(OR($B3351="",N$3&lt;$D3351+Настройки!$B$7),0,MAX(0,$E3351-MAX(0,SUMIFS(Тех_Движение!$G$2:$G$5111,Тех_Движение!$D$2:$D$5111,$C3351,Тех_Движение!$B$2:$B$5111,"&lt;="&amp;N$3)-$F3351)))</f>
        <v>#VALUE!</v>
      </c>
      <c r="O3351" s="21" t="e">
        <f>IF(OR($B3351="",O$3&lt;$D3351+Настройки!$B$7),0,MAX(0,$E3351-MAX(0,SUMIFS(Тех_Движение!$G$2:$G$5111,Тех_Движение!$D$2:$D$5111,$C3351,Тех_Движение!$B$2:$B$5111,"&lt;="&amp;O$3)-$F3351)))</f>
        <v>#VALUE!</v>
      </c>
      <c r="P3351" s="21" t="e">
        <f>IF(OR($B3351="",P$3&lt;$D3351+Настройки!$B$7),0,MAX(0,$E3351-MAX(0,SUMIFS(Тех_Движение!$G$2:$G$5111,Тех_Движение!$D$2:$D$5111,$C3351,Тех_Движение!$B$2:$B$5111,"&lt;="&amp;P$3)-$F3351)))</f>
        <v>#VALUE!</v>
      </c>
      <c r="Q3351" s="21" t="e">
        <f>IF(OR($B3351="",Q$3&lt;$D3351+Настройки!$B$7),0,MAX(0,$E3351-MAX(0,SUMIFS(Тех_Движение!$G$2:$G$5111,Тех_Движение!$D$2:$D$5111,$C3351,Тех_Движение!$B$2:$B$5111,"&lt;="&amp;Q$3)-$F3351)))</f>
        <v>#VALUE!</v>
      </c>
      <c r="R3351" s="21" t="str">
        <f t="shared" si="157"/>
        <v/>
      </c>
      <c r="S3351" s="23" t="str">
        <f>IF($B3351="","",VLOOKUP($C3351,Настройки!$A$11:$L$17,9,FALSE))</f>
        <v/>
      </c>
      <c r="T3351" s="23" t="str">
        <f t="shared" si="158"/>
        <v/>
      </c>
    </row>
    <row r="3352" spans="1:20" x14ac:dyDescent="0.3">
      <c r="A3352" s="20">
        <f>Тех_Движение!$A$3349</f>
        <v>3348</v>
      </c>
      <c r="B3352" s="20" t="str">
        <f>IF(Тех_Движение!$F$3349&gt;0,Тех_Движение!$I$3349,"")</f>
        <v/>
      </c>
      <c r="C3352" s="20" t="str">
        <f>IF($B3352="","",Тех_Движение!$D$3349)</f>
        <v/>
      </c>
      <c r="D3352" s="9" t="str">
        <f>IF($B3352="","",Тех_Движение!$B$3349)</f>
        <v/>
      </c>
      <c r="E3352" s="21" t="str">
        <f>IF($B3352="","",Тех_Движение!$F$3349)</f>
        <v/>
      </c>
      <c r="F3352" s="21" t="str">
        <f>IF($B3352="","",SUMIFS($E$5:$E3351,$C$5:$C3351,$C3352))</f>
        <v/>
      </c>
      <c r="G3352" s="21" t="str">
        <f>IF($B3352="","",MAX(0,$E3352-MAX(0,SUMIFS(Тех_Движение!$G$2:$G$5111,Тех_Движение!$D$2:$D$5111,$C3352,Тех_Движение!$B$2:$B$5111,"&lt;="&amp;Настройки!$B$5-1)-$F3352)))</f>
        <v/>
      </c>
      <c r="H3352" s="21" t="str">
        <f>IF($B3352="","",IF(AND($D3352&gt;=Настройки!$B$5,$D3352&lt;=Настройки!$B$6),$E3352,0))</f>
        <v/>
      </c>
      <c r="I3352" s="21" t="str">
        <f t="shared" si="156"/>
        <v/>
      </c>
      <c r="J3352" s="21" t="str">
        <f>IF($B3352="","",MAX(0,$E3352-MAX(0,SUMIFS(Тех_Движение!$G$2:$G$5111,Тех_Движение!$D$2:$D$5111,$C3352,Тех_Движение!$B$2:$B$5111,"&lt;="&amp;Настройки!$B$6)-$F3352)))</f>
        <v/>
      </c>
      <c r="K3352" s="21" t="e">
        <f>IF(OR($B3352="",K$3&lt;$D3352+Настройки!$B$7),0,MAX(0,$E3352-MAX(0,SUMIFS(Тех_Движение!$G$2:$G$5111,Тех_Движение!$D$2:$D$5111,$C3352,Тех_Движение!$B$2:$B$5111,"&lt;="&amp;K$3)-$F3352)))</f>
        <v>#VALUE!</v>
      </c>
      <c r="L3352" s="21" t="e">
        <f>IF(OR($B3352="",L$3&lt;$D3352+Настройки!$B$7),0,MAX(0,$E3352-MAX(0,SUMIFS(Тех_Движение!$G$2:$G$5111,Тех_Движение!$D$2:$D$5111,$C3352,Тех_Движение!$B$2:$B$5111,"&lt;="&amp;L$3)-$F3352)))</f>
        <v>#VALUE!</v>
      </c>
      <c r="M3352" s="21" t="e">
        <f>IF(OR($B3352="",M$3&lt;$D3352+Настройки!$B$7),0,MAX(0,$E3352-MAX(0,SUMIFS(Тех_Движение!$G$2:$G$5111,Тех_Движение!$D$2:$D$5111,$C3352,Тех_Движение!$B$2:$B$5111,"&lt;="&amp;M$3)-$F3352)))</f>
        <v>#VALUE!</v>
      </c>
      <c r="N3352" s="21" t="e">
        <f>IF(OR($B3352="",N$3&lt;$D3352+Настройки!$B$7),0,MAX(0,$E3352-MAX(0,SUMIFS(Тех_Движение!$G$2:$G$5111,Тех_Движение!$D$2:$D$5111,$C3352,Тех_Движение!$B$2:$B$5111,"&lt;="&amp;N$3)-$F3352)))</f>
        <v>#VALUE!</v>
      </c>
      <c r="O3352" s="21" t="e">
        <f>IF(OR($B3352="",O$3&lt;$D3352+Настройки!$B$7),0,MAX(0,$E3352-MAX(0,SUMIFS(Тех_Движение!$G$2:$G$5111,Тех_Движение!$D$2:$D$5111,$C3352,Тех_Движение!$B$2:$B$5111,"&lt;="&amp;O$3)-$F3352)))</f>
        <v>#VALUE!</v>
      </c>
      <c r="P3352" s="21" t="e">
        <f>IF(OR($B3352="",P$3&lt;$D3352+Настройки!$B$7),0,MAX(0,$E3352-MAX(0,SUMIFS(Тех_Движение!$G$2:$G$5111,Тех_Движение!$D$2:$D$5111,$C3352,Тех_Движение!$B$2:$B$5111,"&lt;="&amp;P$3)-$F3352)))</f>
        <v>#VALUE!</v>
      </c>
      <c r="Q3352" s="21" t="e">
        <f>IF(OR($B3352="",Q$3&lt;$D3352+Настройки!$B$7),0,MAX(0,$E3352-MAX(0,SUMIFS(Тех_Движение!$G$2:$G$5111,Тех_Движение!$D$2:$D$5111,$C3352,Тех_Движение!$B$2:$B$5111,"&lt;="&amp;Q$3)-$F3352)))</f>
        <v>#VALUE!</v>
      </c>
      <c r="R3352" s="21" t="str">
        <f t="shared" si="157"/>
        <v/>
      </c>
      <c r="S3352" s="23" t="str">
        <f>IF($B3352="","",VLOOKUP($C3352,Настройки!$A$11:$L$17,9,FALSE))</f>
        <v/>
      </c>
      <c r="T3352" s="23" t="str">
        <f t="shared" si="158"/>
        <v/>
      </c>
    </row>
    <row r="3353" spans="1:20" x14ac:dyDescent="0.3">
      <c r="A3353" s="20">
        <f>Тех_Движение!$A$3350</f>
        <v>3349</v>
      </c>
      <c r="B3353" s="20" t="str">
        <f>IF(Тех_Движение!$F$3350&gt;0,Тех_Движение!$I$3350,"")</f>
        <v/>
      </c>
      <c r="C3353" s="20" t="str">
        <f>IF($B3353="","",Тех_Движение!$D$3350)</f>
        <v/>
      </c>
      <c r="D3353" s="9" t="str">
        <f>IF($B3353="","",Тех_Движение!$B$3350)</f>
        <v/>
      </c>
      <c r="E3353" s="21" t="str">
        <f>IF($B3353="","",Тех_Движение!$F$3350)</f>
        <v/>
      </c>
      <c r="F3353" s="21" t="str">
        <f>IF($B3353="","",SUMIFS($E$5:$E3352,$C$5:$C3352,$C3353))</f>
        <v/>
      </c>
      <c r="G3353" s="21" t="str">
        <f>IF($B3353="","",MAX(0,$E3353-MAX(0,SUMIFS(Тех_Движение!$G$2:$G$5111,Тех_Движение!$D$2:$D$5111,$C3353,Тех_Движение!$B$2:$B$5111,"&lt;="&amp;Настройки!$B$5-1)-$F3353)))</f>
        <v/>
      </c>
      <c r="H3353" s="21" t="str">
        <f>IF($B3353="","",IF(AND($D3353&gt;=Настройки!$B$5,$D3353&lt;=Настройки!$B$6),$E3353,0))</f>
        <v/>
      </c>
      <c r="I3353" s="21" t="str">
        <f t="shared" si="156"/>
        <v/>
      </c>
      <c r="J3353" s="21" t="str">
        <f>IF($B3353="","",MAX(0,$E3353-MAX(0,SUMIFS(Тех_Движение!$G$2:$G$5111,Тех_Движение!$D$2:$D$5111,$C3353,Тех_Движение!$B$2:$B$5111,"&lt;="&amp;Настройки!$B$6)-$F3353)))</f>
        <v/>
      </c>
      <c r="K3353" s="21" t="e">
        <f>IF(OR($B3353="",K$3&lt;$D3353+Настройки!$B$7),0,MAX(0,$E3353-MAX(0,SUMIFS(Тех_Движение!$G$2:$G$5111,Тех_Движение!$D$2:$D$5111,$C3353,Тех_Движение!$B$2:$B$5111,"&lt;="&amp;K$3)-$F3353)))</f>
        <v>#VALUE!</v>
      </c>
      <c r="L3353" s="21" t="e">
        <f>IF(OR($B3353="",L$3&lt;$D3353+Настройки!$B$7),0,MAX(0,$E3353-MAX(0,SUMIFS(Тех_Движение!$G$2:$G$5111,Тех_Движение!$D$2:$D$5111,$C3353,Тех_Движение!$B$2:$B$5111,"&lt;="&amp;L$3)-$F3353)))</f>
        <v>#VALUE!</v>
      </c>
      <c r="M3353" s="21" t="e">
        <f>IF(OR($B3353="",M$3&lt;$D3353+Настройки!$B$7),0,MAX(0,$E3353-MAX(0,SUMIFS(Тех_Движение!$G$2:$G$5111,Тех_Движение!$D$2:$D$5111,$C3353,Тех_Движение!$B$2:$B$5111,"&lt;="&amp;M$3)-$F3353)))</f>
        <v>#VALUE!</v>
      </c>
      <c r="N3353" s="21" t="e">
        <f>IF(OR($B3353="",N$3&lt;$D3353+Настройки!$B$7),0,MAX(0,$E3353-MAX(0,SUMIFS(Тех_Движение!$G$2:$G$5111,Тех_Движение!$D$2:$D$5111,$C3353,Тех_Движение!$B$2:$B$5111,"&lt;="&amp;N$3)-$F3353)))</f>
        <v>#VALUE!</v>
      </c>
      <c r="O3353" s="21" t="e">
        <f>IF(OR($B3353="",O$3&lt;$D3353+Настройки!$B$7),0,MAX(0,$E3353-MAX(0,SUMIFS(Тех_Движение!$G$2:$G$5111,Тех_Движение!$D$2:$D$5111,$C3353,Тех_Движение!$B$2:$B$5111,"&lt;="&amp;O$3)-$F3353)))</f>
        <v>#VALUE!</v>
      </c>
      <c r="P3353" s="21" t="e">
        <f>IF(OR($B3353="",P$3&lt;$D3353+Настройки!$B$7),0,MAX(0,$E3353-MAX(0,SUMIFS(Тех_Движение!$G$2:$G$5111,Тех_Движение!$D$2:$D$5111,$C3353,Тех_Движение!$B$2:$B$5111,"&lt;="&amp;P$3)-$F3353)))</f>
        <v>#VALUE!</v>
      </c>
      <c r="Q3353" s="21" t="e">
        <f>IF(OR($B3353="",Q$3&lt;$D3353+Настройки!$B$7),0,MAX(0,$E3353-MAX(0,SUMIFS(Тех_Движение!$G$2:$G$5111,Тех_Движение!$D$2:$D$5111,$C3353,Тех_Движение!$B$2:$B$5111,"&lt;="&amp;Q$3)-$F3353)))</f>
        <v>#VALUE!</v>
      </c>
      <c r="R3353" s="21" t="str">
        <f t="shared" si="157"/>
        <v/>
      </c>
      <c r="S3353" s="23" t="str">
        <f>IF($B3353="","",VLOOKUP($C3353,Настройки!$A$11:$L$17,9,FALSE))</f>
        <v/>
      </c>
      <c r="T3353" s="23" t="str">
        <f t="shared" si="158"/>
        <v/>
      </c>
    </row>
    <row r="3354" spans="1:20" x14ac:dyDescent="0.3">
      <c r="A3354" s="20">
        <f>Тех_Движение!$A$3351</f>
        <v>3350</v>
      </c>
      <c r="B3354" s="20" t="str">
        <f>IF(Тех_Движение!$F$3351&gt;0,Тех_Движение!$I$3351,"")</f>
        <v/>
      </c>
      <c r="C3354" s="20" t="str">
        <f>IF($B3354="","",Тех_Движение!$D$3351)</f>
        <v/>
      </c>
      <c r="D3354" s="9" t="str">
        <f>IF($B3354="","",Тех_Движение!$B$3351)</f>
        <v/>
      </c>
      <c r="E3354" s="21" t="str">
        <f>IF($B3354="","",Тех_Движение!$F$3351)</f>
        <v/>
      </c>
      <c r="F3354" s="21" t="str">
        <f>IF($B3354="","",SUMIFS($E$5:$E3353,$C$5:$C3353,$C3354))</f>
        <v/>
      </c>
      <c r="G3354" s="21" t="str">
        <f>IF($B3354="","",MAX(0,$E3354-MAX(0,SUMIFS(Тех_Движение!$G$2:$G$5111,Тех_Движение!$D$2:$D$5111,$C3354,Тех_Движение!$B$2:$B$5111,"&lt;="&amp;Настройки!$B$5-1)-$F3354)))</f>
        <v/>
      </c>
      <c r="H3354" s="21" t="str">
        <f>IF($B3354="","",IF(AND($D3354&gt;=Настройки!$B$5,$D3354&lt;=Настройки!$B$6),$E3354,0))</f>
        <v/>
      </c>
      <c r="I3354" s="21" t="str">
        <f t="shared" si="156"/>
        <v/>
      </c>
      <c r="J3354" s="21" t="str">
        <f>IF($B3354="","",MAX(0,$E3354-MAX(0,SUMIFS(Тех_Движение!$G$2:$G$5111,Тех_Движение!$D$2:$D$5111,$C3354,Тех_Движение!$B$2:$B$5111,"&lt;="&amp;Настройки!$B$6)-$F3354)))</f>
        <v/>
      </c>
      <c r="K3354" s="21" t="e">
        <f>IF(OR($B3354="",K$3&lt;$D3354+Настройки!$B$7),0,MAX(0,$E3354-MAX(0,SUMIFS(Тех_Движение!$G$2:$G$5111,Тех_Движение!$D$2:$D$5111,$C3354,Тех_Движение!$B$2:$B$5111,"&lt;="&amp;K$3)-$F3354)))</f>
        <v>#VALUE!</v>
      </c>
      <c r="L3354" s="21" t="e">
        <f>IF(OR($B3354="",L$3&lt;$D3354+Настройки!$B$7),0,MAX(0,$E3354-MAX(0,SUMIFS(Тех_Движение!$G$2:$G$5111,Тех_Движение!$D$2:$D$5111,$C3354,Тех_Движение!$B$2:$B$5111,"&lt;="&amp;L$3)-$F3354)))</f>
        <v>#VALUE!</v>
      </c>
      <c r="M3354" s="21" t="e">
        <f>IF(OR($B3354="",M$3&lt;$D3354+Настройки!$B$7),0,MAX(0,$E3354-MAX(0,SUMIFS(Тех_Движение!$G$2:$G$5111,Тех_Движение!$D$2:$D$5111,$C3354,Тех_Движение!$B$2:$B$5111,"&lt;="&amp;M$3)-$F3354)))</f>
        <v>#VALUE!</v>
      </c>
      <c r="N3354" s="21" t="e">
        <f>IF(OR($B3354="",N$3&lt;$D3354+Настройки!$B$7),0,MAX(0,$E3354-MAX(0,SUMIFS(Тех_Движение!$G$2:$G$5111,Тех_Движение!$D$2:$D$5111,$C3354,Тех_Движение!$B$2:$B$5111,"&lt;="&amp;N$3)-$F3354)))</f>
        <v>#VALUE!</v>
      </c>
      <c r="O3354" s="21" t="e">
        <f>IF(OR($B3354="",O$3&lt;$D3354+Настройки!$B$7),0,MAX(0,$E3354-MAX(0,SUMIFS(Тех_Движение!$G$2:$G$5111,Тех_Движение!$D$2:$D$5111,$C3354,Тех_Движение!$B$2:$B$5111,"&lt;="&amp;O$3)-$F3354)))</f>
        <v>#VALUE!</v>
      </c>
      <c r="P3354" s="21" t="e">
        <f>IF(OR($B3354="",P$3&lt;$D3354+Настройки!$B$7),0,MAX(0,$E3354-MAX(0,SUMIFS(Тех_Движение!$G$2:$G$5111,Тех_Движение!$D$2:$D$5111,$C3354,Тех_Движение!$B$2:$B$5111,"&lt;="&amp;P$3)-$F3354)))</f>
        <v>#VALUE!</v>
      </c>
      <c r="Q3354" s="21" t="e">
        <f>IF(OR($B3354="",Q$3&lt;$D3354+Настройки!$B$7),0,MAX(0,$E3354-MAX(0,SUMIFS(Тех_Движение!$G$2:$G$5111,Тех_Движение!$D$2:$D$5111,$C3354,Тех_Движение!$B$2:$B$5111,"&lt;="&amp;Q$3)-$F3354)))</f>
        <v>#VALUE!</v>
      </c>
      <c r="R3354" s="21" t="str">
        <f t="shared" si="157"/>
        <v/>
      </c>
      <c r="S3354" s="23" t="str">
        <f>IF($B3354="","",VLOOKUP($C3354,Настройки!$A$11:$L$17,9,FALSE))</f>
        <v/>
      </c>
      <c r="T3354" s="23" t="str">
        <f t="shared" si="158"/>
        <v/>
      </c>
    </row>
    <row r="3355" spans="1:20" x14ac:dyDescent="0.3">
      <c r="A3355" s="20">
        <f>Тех_Движение!$A$3352</f>
        <v>3351</v>
      </c>
      <c r="B3355" s="20" t="str">
        <f>IF(Тех_Движение!$F$3352&gt;0,Тех_Движение!$I$3352,"")</f>
        <v/>
      </c>
      <c r="C3355" s="20" t="str">
        <f>IF($B3355="","",Тех_Движение!$D$3352)</f>
        <v/>
      </c>
      <c r="D3355" s="9" t="str">
        <f>IF($B3355="","",Тех_Движение!$B$3352)</f>
        <v/>
      </c>
      <c r="E3355" s="21" t="str">
        <f>IF($B3355="","",Тех_Движение!$F$3352)</f>
        <v/>
      </c>
      <c r="F3355" s="21" t="str">
        <f>IF($B3355="","",SUMIFS($E$5:$E3354,$C$5:$C3354,$C3355))</f>
        <v/>
      </c>
      <c r="G3355" s="21" t="str">
        <f>IF($B3355="","",MAX(0,$E3355-MAX(0,SUMIFS(Тех_Движение!$G$2:$G$5111,Тех_Движение!$D$2:$D$5111,$C3355,Тех_Движение!$B$2:$B$5111,"&lt;="&amp;Настройки!$B$5-1)-$F3355)))</f>
        <v/>
      </c>
      <c r="H3355" s="21" t="str">
        <f>IF($B3355="","",IF(AND($D3355&gt;=Настройки!$B$5,$D3355&lt;=Настройки!$B$6),$E3355,0))</f>
        <v/>
      </c>
      <c r="I3355" s="21" t="str">
        <f t="shared" si="156"/>
        <v/>
      </c>
      <c r="J3355" s="21" t="str">
        <f>IF($B3355="","",MAX(0,$E3355-MAX(0,SUMIFS(Тех_Движение!$G$2:$G$5111,Тех_Движение!$D$2:$D$5111,$C3355,Тех_Движение!$B$2:$B$5111,"&lt;="&amp;Настройки!$B$6)-$F3355)))</f>
        <v/>
      </c>
      <c r="K3355" s="21" t="e">
        <f>IF(OR($B3355="",K$3&lt;$D3355+Настройки!$B$7),0,MAX(0,$E3355-MAX(0,SUMIFS(Тех_Движение!$G$2:$G$5111,Тех_Движение!$D$2:$D$5111,$C3355,Тех_Движение!$B$2:$B$5111,"&lt;="&amp;K$3)-$F3355)))</f>
        <v>#VALUE!</v>
      </c>
      <c r="L3355" s="21" t="e">
        <f>IF(OR($B3355="",L$3&lt;$D3355+Настройки!$B$7),0,MAX(0,$E3355-MAX(0,SUMIFS(Тех_Движение!$G$2:$G$5111,Тех_Движение!$D$2:$D$5111,$C3355,Тех_Движение!$B$2:$B$5111,"&lt;="&amp;L$3)-$F3355)))</f>
        <v>#VALUE!</v>
      </c>
      <c r="M3355" s="21" t="e">
        <f>IF(OR($B3355="",M$3&lt;$D3355+Настройки!$B$7),0,MAX(0,$E3355-MAX(0,SUMIFS(Тех_Движение!$G$2:$G$5111,Тех_Движение!$D$2:$D$5111,$C3355,Тех_Движение!$B$2:$B$5111,"&lt;="&amp;M$3)-$F3355)))</f>
        <v>#VALUE!</v>
      </c>
      <c r="N3355" s="21" t="e">
        <f>IF(OR($B3355="",N$3&lt;$D3355+Настройки!$B$7),0,MAX(0,$E3355-MAX(0,SUMIFS(Тех_Движение!$G$2:$G$5111,Тех_Движение!$D$2:$D$5111,$C3355,Тех_Движение!$B$2:$B$5111,"&lt;="&amp;N$3)-$F3355)))</f>
        <v>#VALUE!</v>
      </c>
      <c r="O3355" s="21" t="e">
        <f>IF(OR($B3355="",O$3&lt;$D3355+Настройки!$B$7),0,MAX(0,$E3355-MAX(0,SUMIFS(Тех_Движение!$G$2:$G$5111,Тех_Движение!$D$2:$D$5111,$C3355,Тех_Движение!$B$2:$B$5111,"&lt;="&amp;O$3)-$F3355)))</f>
        <v>#VALUE!</v>
      </c>
      <c r="P3355" s="21" t="e">
        <f>IF(OR($B3355="",P$3&lt;$D3355+Настройки!$B$7),0,MAX(0,$E3355-MAX(0,SUMIFS(Тех_Движение!$G$2:$G$5111,Тех_Движение!$D$2:$D$5111,$C3355,Тех_Движение!$B$2:$B$5111,"&lt;="&amp;P$3)-$F3355)))</f>
        <v>#VALUE!</v>
      </c>
      <c r="Q3355" s="21" t="e">
        <f>IF(OR($B3355="",Q$3&lt;$D3355+Настройки!$B$7),0,MAX(0,$E3355-MAX(0,SUMIFS(Тех_Движение!$G$2:$G$5111,Тех_Движение!$D$2:$D$5111,$C3355,Тех_Движение!$B$2:$B$5111,"&lt;="&amp;Q$3)-$F3355)))</f>
        <v>#VALUE!</v>
      </c>
      <c r="R3355" s="21" t="str">
        <f t="shared" si="157"/>
        <v/>
      </c>
      <c r="S3355" s="23" t="str">
        <f>IF($B3355="","",VLOOKUP($C3355,Настройки!$A$11:$L$17,9,FALSE))</f>
        <v/>
      </c>
      <c r="T3355" s="23" t="str">
        <f t="shared" si="158"/>
        <v/>
      </c>
    </row>
    <row r="3356" spans="1:20" x14ac:dyDescent="0.3">
      <c r="A3356" s="20">
        <f>Тех_Движение!$A$3353</f>
        <v>3352</v>
      </c>
      <c r="B3356" s="20" t="str">
        <f>IF(Тех_Движение!$F$3353&gt;0,Тех_Движение!$I$3353,"")</f>
        <v/>
      </c>
      <c r="C3356" s="20" t="str">
        <f>IF($B3356="","",Тех_Движение!$D$3353)</f>
        <v/>
      </c>
      <c r="D3356" s="9" t="str">
        <f>IF($B3356="","",Тех_Движение!$B$3353)</f>
        <v/>
      </c>
      <c r="E3356" s="21" t="str">
        <f>IF($B3356="","",Тех_Движение!$F$3353)</f>
        <v/>
      </c>
      <c r="F3356" s="21" t="str">
        <f>IF($B3356="","",SUMIFS($E$5:$E3355,$C$5:$C3355,$C3356))</f>
        <v/>
      </c>
      <c r="G3356" s="21" t="str">
        <f>IF($B3356="","",MAX(0,$E3356-MAX(0,SUMIFS(Тех_Движение!$G$2:$G$5111,Тех_Движение!$D$2:$D$5111,$C3356,Тех_Движение!$B$2:$B$5111,"&lt;="&amp;Настройки!$B$5-1)-$F3356)))</f>
        <v/>
      </c>
      <c r="H3356" s="21" t="str">
        <f>IF($B3356="","",IF(AND($D3356&gt;=Настройки!$B$5,$D3356&lt;=Настройки!$B$6),$E3356,0))</f>
        <v/>
      </c>
      <c r="I3356" s="21" t="str">
        <f t="shared" si="156"/>
        <v/>
      </c>
      <c r="J3356" s="21" t="str">
        <f>IF($B3356="","",MAX(0,$E3356-MAX(0,SUMIFS(Тех_Движение!$G$2:$G$5111,Тех_Движение!$D$2:$D$5111,$C3356,Тех_Движение!$B$2:$B$5111,"&lt;="&amp;Настройки!$B$6)-$F3356)))</f>
        <v/>
      </c>
      <c r="K3356" s="21" t="e">
        <f>IF(OR($B3356="",K$3&lt;$D3356+Настройки!$B$7),0,MAX(0,$E3356-MAX(0,SUMIFS(Тех_Движение!$G$2:$G$5111,Тех_Движение!$D$2:$D$5111,$C3356,Тех_Движение!$B$2:$B$5111,"&lt;="&amp;K$3)-$F3356)))</f>
        <v>#VALUE!</v>
      </c>
      <c r="L3356" s="21" t="e">
        <f>IF(OR($B3356="",L$3&lt;$D3356+Настройки!$B$7),0,MAX(0,$E3356-MAX(0,SUMIFS(Тех_Движение!$G$2:$G$5111,Тех_Движение!$D$2:$D$5111,$C3356,Тех_Движение!$B$2:$B$5111,"&lt;="&amp;L$3)-$F3356)))</f>
        <v>#VALUE!</v>
      </c>
      <c r="M3356" s="21" t="e">
        <f>IF(OR($B3356="",M$3&lt;$D3356+Настройки!$B$7),0,MAX(0,$E3356-MAX(0,SUMIFS(Тех_Движение!$G$2:$G$5111,Тех_Движение!$D$2:$D$5111,$C3356,Тех_Движение!$B$2:$B$5111,"&lt;="&amp;M$3)-$F3356)))</f>
        <v>#VALUE!</v>
      </c>
      <c r="N3356" s="21" t="e">
        <f>IF(OR($B3356="",N$3&lt;$D3356+Настройки!$B$7),0,MAX(0,$E3356-MAX(0,SUMIFS(Тех_Движение!$G$2:$G$5111,Тех_Движение!$D$2:$D$5111,$C3356,Тех_Движение!$B$2:$B$5111,"&lt;="&amp;N$3)-$F3356)))</f>
        <v>#VALUE!</v>
      </c>
      <c r="O3356" s="21" t="e">
        <f>IF(OR($B3356="",O$3&lt;$D3356+Настройки!$B$7),0,MAX(0,$E3356-MAX(0,SUMIFS(Тех_Движение!$G$2:$G$5111,Тех_Движение!$D$2:$D$5111,$C3356,Тех_Движение!$B$2:$B$5111,"&lt;="&amp;O$3)-$F3356)))</f>
        <v>#VALUE!</v>
      </c>
      <c r="P3356" s="21" t="e">
        <f>IF(OR($B3356="",P$3&lt;$D3356+Настройки!$B$7),0,MAX(0,$E3356-MAX(0,SUMIFS(Тех_Движение!$G$2:$G$5111,Тех_Движение!$D$2:$D$5111,$C3356,Тех_Движение!$B$2:$B$5111,"&lt;="&amp;P$3)-$F3356)))</f>
        <v>#VALUE!</v>
      </c>
      <c r="Q3356" s="21" t="e">
        <f>IF(OR($B3356="",Q$3&lt;$D3356+Настройки!$B$7),0,MAX(0,$E3356-MAX(0,SUMIFS(Тех_Движение!$G$2:$G$5111,Тех_Движение!$D$2:$D$5111,$C3356,Тех_Движение!$B$2:$B$5111,"&lt;="&amp;Q$3)-$F3356)))</f>
        <v>#VALUE!</v>
      </c>
      <c r="R3356" s="21" t="str">
        <f t="shared" si="157"/>
        <v/>
      </c>
      <c r="S3356" s="23" t="str">
        <f>IF($B3356="","",VLOOKUP($C3356,Настройки!$A$11:$L$17,9,FALSE))</f>
        <v/>
      </c>
      <c r="T3356" s="23" t="str">
        <f t="shared" si="158"/>
        <v/>
      </c>
    </row>
    <row r="3357" spans="1:20" x14ac:dyDescent="0.3">
      <c r="A3357" s="20">
        <f>Тех_Движение!$A$3354</f>
        <v>3353</v>
      </c>
      <c r="B3357" s="20" t="str">
        <f>IF(Тех_Движение!$F$3354&gt;0,Тех_Движение!$I$3354,"")</f>
        <v/>
      </c>
      <c r="C3357" s="20" t="str">
        <f>IF($B3357="","",Тех_Движение!$D$3354)</f>
        <v/>
      </c>
      <c r="D3357" s="9" t="str">
        <f>IF($B3357="","",Тех_Движение!$B$3354)</f>
        <v/>
      </c>
      <c r="E3357" s="21" t="str">
        <f>IF($B3357="","",Тех_Движение!$F$3354)</f>
        <v/>
      </c>
      <c r="F3357" s="21" t="str">
        <f>IF($B3357="","",SUMIFS($E$5:$E3356,$C$5:$C3356,$C3357))</f>
        <v/>
      </c>
      <c r="G3357" s="21" t="str">
        <f>IF($B3357="","",MAX(0,$E3357-MAX(0,SUMIFS(Тех_Движение!$G$2:$G$5111,Тех_Движение!$D$2:$D$5111,$C3357,Тех_Движение!$B$2:$B$5111,"&lt;="&amp;Настройки!$B$5-1)-$F3357)))</f>
        <v/>
      </c>
      <c r="H3357" s="21" t="str">
        <f>IF($B3357="","",IF(AND($D3357&gt;=Настройки!$B$5,$D3357&lt;=Настройки!$B$6),$E3357,0))</f>
        <v/>
      </c>
      <c r="I3357" s="21" t="str">
        <f t="shared" si="156"/>
        <v/>
      </c>
      <c r="J3357" s="21" t="str">
        <f>IF($B3357="","",MAX(0,$E3357-MAX(0,SUMIFS(Тех_Движение!$G$2:$G$5111,Тех_Движение!$D$2:$D$5111,$C3357,Тех_Движение!$B$2:$B$5111,"&lt;="&amp;Настройки!$B$6)-$F3357)))</f>
        <v/>
      </c>
      <c r="K3357" s="21" t="e">
        <f>IF(OR($B3357="",K$3&lt;$D3357+Настройки!$B$7),0,MAX(0,$E3357-MAX(0,SUMIFS(Тех_Движение!$G$2:$G$5111,Тех_Движение!$D$2:$D$5111,$C3357,Тех_Движение!$B$2:$B$5111,"&lt;="&amp;K$3)-$F3357)))</f>
        <v>#VALUE!</v>
      </c>
      <c r="L3357" s="21" t="e">
        <f>IF(OR($B3357="",L$3&lt;$D3357+Настройки!$B$7),0,MAX(0,$E3357-MAX(0,SUMIFS(Тех_Движение!$G$2:$G$5111,Тех_Движение!$D$2:$D$5111,$C3357,Тех_Движение!$B$2:$B$5111,"&lt;="&amp;L$3)-$F3357)))</f>
        <v>#VALUE!</v>
      </c>
      <c r="M3357" s="21" t="e">
        <f>IF(OR($B3357="",M$3&lt;$D3357+Настройки!$B$7),0,MAX(0,$E3357-MAX(0,SUMIFS(Тех_Движение!$G$2:$G$5111,Тех_Движение!$D$2:$D$5111,$C3357,Тех_Движение!$B$2:$B$5111,"&lt;="&amp;M$3)-$F3357)))</f>
        <v>#VALUE!</v>
      </c>
      <c r="N3357" s="21" t="e">
        <f>IF(OR($B3357="",N$3&lt;$D3357+Настройки!$B$7),0,MAX(0,$E3357-MAX(0,SUMIFS(Тех_Движение!$G$2:$G$5111,Тех_Движение!$D$2:$D$5111,$C3357,Тех_Движение!$B$2:$B$5111,"&lt;="&amp;N$3)-$F3357)))</f>
        <v>#VALUE!</v>
      </c>
      <c r="O3357" s="21" t="e">
        <f>IF(OR($B3357="",O$3&lt;$D3357+Настройки!$B$7),0,MAX(0,$E3357-MAX(0,SUMIFS(Тех_Движение!$G$2:$G$5111,Тех_Движение!$D$2:$D$5111,$C3357,Тех_Движение!$B$2:$B$5111,"&lt;="&amp;O$3)-$F3357)))</f>
        <v>#VALUE!</v>
      </c>
      <c r="P3357" s="21" t="e">
        <f>IF(OR($B3357="",P$3&lt;$D3357+Настройки!$B$7),0,MAX(0,$E3357-MAX(0,SUMIFS(Тех_Движение!$G$2:$G$5111,Тех_Движение!$D$2:$D$5111,$C3357,Тех_Движение!$B$2:$B$5111,"&lt;="&amp;P$3)-$F3357)))</f>
        <v>#VALUE!</v>
      </c>
      <c r="Q3357" s="21" t="e">
        <f>IF(OR($B3357="",Q$3&lt;$D3357+Настройки!$B$7),0,MAX(0,$E3357-MAX(0,SUMIFS(Тех_Движение!$G$2:$G$5111,Тех_Движение!$D$2:$D$5111,$C3357,Тех_Движение!$B$2:$B$5111,"&lt;="&amp;Q$3)-$F3357)))</f>
        <v>#VALUE!</v>
      </c>
      <c r="R3357" s="21" t="str">
        <f t="shared" si="157"/>
        <v/>
      </c>
      <c r="S3357" s="23" t="str">
        <f>IF($B3357="","",VLOOKUP($C3357,Настройки!$A$11:$L$17,9,FALSE))</f>
        <v/>
      </c>
      <c r="T3357" s="23" t="str">
        <f t="shared" si="158"/>
        <v/>
      </c>
    </row>
    <row r="3358" spans="1:20" x14ac:dyDescent="0.3">
      <c r="A3358" s="20">
        <f>Тех_Движение!$A$3355</f>
        <v>3354</v>
      </c>
      <c r="B3358" s="20" t="str">
        <f>IF(Тех_Движение!$F$3355&gt;0,Тех_Движение!$I$3355,"")</f>
        <v/>
      </c>
      <c r="C3358" s="20" t="str">
        <f>IF($B3358="","",Тех_Движение!$D$3355)</f>
        <v/>
      </c>
      <c r="D3358" s="9" t="str">
        <f>IF($B3358="","",Тех_Движение!$B$3355)</f>
        <v/>
      </c>
      <c r="E3358" s="21" t="str">
        <f>IF($B3358="","",Тех_Движение!$F$3355)</f>
        <v/>
      </c>
      <c r="F3358" s="21" t="str">
        <f>IF($B3358="","",SUMIFS($E$5:$E3357,$C$5:$C3357,$C3358))</f>
        <v/>
      </c>
      <c r="G3358" s="21" t="str">
        <f>IF($B3358="","",MAX(0,$E3358-MAX(0,SUMIFS(Тех_Движение!$G$2:$G$5111,Тех_Движение!$D$2:$D$5111,$C3358,Тех_Движение!$B$2:$B$5111,"&lt;="&amp;Настройки!$B$5-1)-$F3358)))</f>
        <v/>
      </c>
      <c r="H3358" s="21" t="str">
        <f>IF($B3358="","",IF(AND($D3358&gt;=Настройки!$B$5,$D3358&lt;=Настройки!$B$6),$E3358,0))</f>
        <v/>
      </c>
      <c r="I3358" s="21" t="str">
        <f t="shared" si="156"/>
        <v/>
      </c>
      <c r="J3358" s="21" t="str">
        <f>IF($B3358="","",MAX(0,$E3358-MAX(0,SUMIFS(Тех_Движение!$G$2:$G$5111,Тех_Движение!$D$2:$D$5111,$C3358,Тех_Движение!$B$2:$B$5111,"&lt;="&amp;Настройки!$B$6)-$F3358)))</f>
        <v/>
      </c>
      <c r="K3358" s="21" t="e">
        <f>IF(OR($B3358="",K$3&lt;$D3358+Настройки!$B$7),0,MAX(0,$E3358-MAX(0,SUMIFS(Тех_Движение!$G$2:$G$5111,Тех_Движение!$D$2:$D$5111,$C3358,Тех_Движение!$B$2:$B$5111,"&lt;="&amp;K$3)-$F3358)))</f>
        <v>#VALUE!</v>
      </c>
      <c r="L3358" s="21" t="e">
        <f>IF(OR($B3358="",L$3&lt;$D3358+Настройки!$B$7),0,MAX(0,$E3358-MAX(0,SUMIFS(Тех_Движение!$G$2:$G$5111,Тех_Движение!$D$2:$D$5111,$C3358,Тех_Движение!$B$2:$B$5111,"&lt;="&amp;L$3)-$F3358)))</f>
        <v>#VALUE!</v>
      </c>
      <c r="M3358" s="21" t="e">
        <f>IF(OR($B3358="",M$3&lt;$D3358+Настройки!$B$7),0,MAX(0,$E3358-MAX(0,SUMIFS(Тех_Движение!$G$2:$G$5111,Тех_Движение!$D$2:$D$5111,$C3358,Тех_Движение!$B$2:$B$5111,"&lt;="&amp;M$3)-$F3358)))</f>
        <v>#VALUE!</v>
      </c>
      <c r="N3358" s="21" t="e">
        <f>IF(OR($B3358="",N$3&lt;$D3358+Настройки!$B$7),0,MAX(0,$E3358-MAX(0,SUMIFS(Тех_Движение!$G$2:$G$5111,Тех_Движение!$D$2:$D$5111,$C3358,Тех_Движение!$B$2:$B$5111,"&lt;="&amp;N$3)-$F3358)))</f>
        <v>#VALUE!</v>
      </c>
      <c r="O3358" s="21" t="e">
        <f>IF(OR($B3358="",O$3&lt;$D3358+Настройки!$B$7),0,MAX(0,$E3358-MAX(0,SUMIFS(Тех_Движение!$G$2:$G$5111,Тех_Движение!$D$2:$D$5111,$C3358,Тех_Движение!$B$2:$B$5111,"&lt;="&amp;O$3)-$F3358)))</f>
        <v>#VALUE!</v>
      </c>
      <c r="P3358" s="21" t="e">
        <f>IF(OR($B3358="",P$3&lt;$D3358+Настройки!$B$7),0,MAX(0,$E3358-MAX(0,SUMIFS(Тех_Движение!$G$2:$G$5111,Тех_Движение!$D$2:$D$5111,$C3358,Тех_Движение!$B$2:$B$5111,"&lt;="&amp;P$3)-$F3358)))</f>
        <v>#VALUE!</v>
      </c>
      <c r="Q3358" s="21" t="e">
        <f>IF(OR($B3358="",Q$3&lt;$D3358+Настройки!$B$7),0,MAX(0,$E3358-MAX(0,SUMIFS(Тех_Движение!$G$2:$G$5111,Тех_Движение!$D$2:$D$5111,$C3358,Тех_Движение!$B$2:$B$5111,"&lt;="&amp;Q$3)-$F3358)))</f>
        <v>#VALUE!</v>
      </c>
      <c r="R3358" s="21" t="str">
        <f t="shared" si="157"/>
        <v/>
      </c>
      <c r="S3358" s="23" t="str">
        <f>IF($B3358="","",VLOOKUP($C3358,Настройки!$A$11:$L$17,9,FALSE))</f>
        <v/>
      </c>
      <c r="T3358" s="23" t="str">
        <f t="shared" si="158"/>
        <v/>
      </c>
    </row>
    <row r="3359" spans="1:20" x14ac:dyDescent="0.3">
      <c r="A3359" s="20">
        <f>Тех_Движение!$A$3356</f>
        <v>3355</v>
      </c>
      <c r="B3359" s="20" t="str">
        <f>IF(Тех_Движение!$F$3356&gt;0,Тех_Движение!$I$3356,"")</f>
        <v/>
      </c>
      <c r="C3359" s="20" t="str">
        <f>IF($B3359="","",Тех_Движение!$D$3356)</f>
        <v/>
      </c>
      <c r="D3359" s="9" t="str">
        <f>IF($B3359="","",Тех_Движение!$B$3356)</f>
        <v/>
      </c>
      <c r="E3359" s="21" t="str">
        <f>IF($B3359="","",Тех_Движение!$F$3356)</f>
        <v/>
      </c>
      <c r="F3359" s="21" t="str">
        <f>IF($B3359="","",SUMIFS($E$5:$E3358,$C$5:$C3358,$C3359))</f>
        <v/>
      </c>
      <c r="G3359" s="21" t="str">
        <f>IF($B3359="","",MAX(0,$E3359-MAX(0,SUMIFS(Тех_Движение!$G$2:$G$5111,Тех_Движение!$D$2:$D$5111,$C3359,Тех_Движение!$B$2:$B$5111,"&lt;="&amp;Настройки!$B$5-1)-$F3359)))</f>
        <v/>
      </c>
      <c r="H3359" s="21" t="str">
        <f>IF($B3359="","",IF(AND($D3359&gt;=Настройки!$B$5,$D3359&lt;=Настройки!$B$6),$E3359,0))</f>
        <v/>
      </c>
      <c r="I3359" s="21" t="str">
        <f t="shared" si="156"/>
        <v/>
      </c>
      <c r="J3359" s="21" t="str">
        <f>IF($B3359="","",MAX(0,$E3359-MAX(0,SUMIFS(Тех_Движение!$G$2:$G$5111,Тех_Движение!$D$2:$D$5111,$C3359,Тех_Движение!$B$2:$B$5111,"&lt;="&amp;Настройки!$B$6)-$F3359)))</f>
        <v/>
      </c>
      <c r="K3359" s="21" t="e">
        <f>IF(OR($B3359="",K$3&lt;$D3359+Настройки!$B$7),0,MAX(0,$E3359-MAX(0,SUMIFS(Тех_Движение!$G$2:$G$5111,Тех_Движение!$D$2:$D$5111,$C3359,Тех_Движение!$B$2:$B$5111,"&lt;="&amp;K$3)-$F3359)))</f>
        <v>#VALUE!</v>
      </c>
      <c r="L3359" s="21" t="e">
        <f>IF(OR($B3359="",L$3&lt;$D3359+Настройки!$B$7),0,MAX(0,$E3359-MAX(0,SUMIFS(Тех_Движение!$G$2:$G$5111,Тех_Движение!$D$2:$D$5111,$C3359,Тех_Движение!$B$2:$B$5111,"&lt;="&amp;L$3)-$F3359)))</f>
        <v>#VALUE!</v>
      </c>
      <c r="M3359" s="21" t="e">
        <f>IF(OR($B3359="",M$3&lt;$D3359+Настройки!$B$7),0,MAX(0,$E3359-MAX(0,SUMIFS(Тех_Движение!$G$2:$G$5111,Тех_Движение!$D$2:$D$5111,$C3359,Тех_Движение!$B$2:$B$5111,"&lt;="&amp;M$3)-$F3359)))</f>
        <v>#VALUE!</v>
      </c>
      <c r="N3359" s="21" t="e">
        <f>IF(OR($B3359="",N$3&lt;$D3359+Настройки!$B$7),0,MAX(0,$E3359-MAX(0,SUMIFS(Тех_Движение!$G$2:$G$5111,Тех_Движение!$D$2:$D$5111,$C3359,Тех_Движение!$B$2:$B$5111,"&lt;="&amp;N$3)-$F3359)))</f>
        <v>#VALUE!</v>
      </c>
      <c r="O3359" s="21" t="e">
        <f>IF(OR($B3359="",O$3&lt;$D3359+Настройки!$B$7),0,MAX(0,$E3359-MAX(0,SUMIFS(Тех_Движение!$G$2:$G$5111,Тех_Движение!$D$2:$D$5111,$C3359,Тех_Движение!$B$2:$B$5111,"&lt;="&amp;O$3)-$F3359)))</f>
        <v>#VALUE!</v>
      </c>
      <c r="P3359" s="21" t="e">
        <f>IF(OR($B3359="",P$3&lt;$D3359+Настройки!$B$7),0,MAX(0,$E3359-MAX(0,SUMIFS(Тех_Движение!$G$2:$G$5111,Тех_Движение!$D$2:$D$5111,$C3359,Тех_Движение!$B$2:$B$5111,"&lt;="&amp;P$3)-$F3359)))</f>
        <v>#VALUE!</v>
      </c>
      <c r="Q3359" s="21" t="e">
        <f>IF(OR($B3359="",Q$3&lt;$D3359+Настройки!$B$7),0,MAX(0,$E3359-MAX(0,SUMIFS(Тех_Движение!$G$2:$G$5111,Тех_Движение!$D$2:$D$5111,$C3359,Тех_Движение!$B$2:$B$5111,"&lt;="&amp;Q$3)-$F3359)))</f>
        <v>#VALUE!</v>
      </c>
      <c r="R3359" s="21" t="str">
        <f t="shared" si="157"/>
        <v/>
      </c>
      <c r="S3359" s="23" t="str">
        <f>IF($B3359="","",VLOOKUP($C3359,Настройки!$A$11:$L$17,9,FALSE))</f>
        <v/>
      </c>
      <c r="T3359" s="23" t="str">
        <f t="shared" si="158"/>
        <v/>
      </c>
    </row>
    <row r="3360" spans="1:20" x14ac:dyDescent="0.3">
      <c r="A3360" s="20">
        <f>Тех_Движение!$A$3357</f>
        <v>3356</v>
      </c>
      <c r="B3360" s="20" t="str">
        <f>IF(Тех_Движение!$F$3357&gt;0,Тех_Движение!$I$3357,"")</f>
        <v/>
      </c>
      <c r="C3360" s="20" t="str">
        <f>IF($B3360="","",Тех_Движение!$D$3357)</f>
        <v/>
      </c>
      <c r="D3360" s="9" t="str">
        <f>IF($B3360="","",Тех_Движение!$B$3357)</f>
        <v/>
      </c>
      <c r="E3360" s="21" t="str">
        <f>IF($B3360="","",Тех_Движение!$F$3357)</f>
        <v/>
      </c>
      <c r="F3360" s="21" t="str">
        <f>IF($B3360="","",SUMIFS($E$5:$E3359,$C$5:$C3359,$C3360))</f>
        <v/>
      </c>
      <c r="G3360" s="21" t="str">
        <f>IF($B3360="","",MAX(0,$E3360-MAX(0,SUMIFS(Тех_Движение!$G$2:$G$5111,Тех_Движение!$D$2:$D$5111,$C3360,Тех_Движение!$B$2:$B$5111,"&lt;="&amp;Настройки!$B$5-1)-$F3360)))</f>
        <v/>
      </c>
      <c r="H3360" s="21" t="str">
        <f>IF($B3360="","",IF(AND($D3360&gt;=Настройки!$B$5,$D3360&lt;=Настройки!$B$6),$E3360,0))</f>
        <v/>
      </c>
      <c r="I3360" s="21" t="str">
        <f t="shared" si="156"/>
        <v/>
      </c>
      <c r="J3360" s="21" t="str">
        <f>IF($B3360="","",MAX(0,$E3360-MAX(0,SUMIFS(Тех_Движение!$G$2:$G$5111,Тех_Движение!$D$2:$D$5111,$C3360,Тех_Движение!$B$2:$B$5111,"&lt;="&amp;Настройки!$B$6)-$F3360)))</f>
        <v/>
      </c>
      <c r="K3360" s="21" t="e">
        <f>IF(OR($B3360="",K$3&lt;$D3360+Настройки!$B$7),0,MAX(0,$E3360-MAX(0,SUMIFS(Тех_Движение!$G$2:$G$5111,Тех_Движение!$D$2:$D$5111,$C3360,Тех_Движение!$B$2:$B$5111,"&lt;="&amp;K$3)-$F3360)))</f>
        <v>#VALUE!</v>
      </c>
      <c r="L3360" s="21" t="e">
        <f>IF(OR($B3360="",L$3&lt;$D3360+Настройки!$B$7),0,MAX(0,$E3360-MAX(0,SUMIFS(Тех_Движение!$G$2:$G$5111,Тех_Движение!$D$2:$D$5111,$C3360,Тех_Движение!$B$2:$B$5111,"&lt;="&amp;L$3)-$F3360)))</f>
        <v>#VALUE!</v>
      </c>
      <c r="M3360" s="21" t="e">
        <f>IF(OR($B3360="",M$3&lt;$D3360+Настройки!$B$7),0,MAX(0,$E3360-MAX(0,SUMIFS(Тех_Движение!$G$2:$G$5111,Тех_Движение!$D$2:$D$5111,$C3360,Тех_Движение!$B$2:$B$5111,"&lt;="&amp;M$3)-$F3360)))</f>
        <v>#VALUE!</v>
      </c>
      <c r="N3360" s="21" t="e">
        <f>IF(OR($B3360="",N$3&lt;$D3360+Настройки!$B$7),0,MAX(0,$E3360-MAX(0,SUMIFS(Тех_Движение!$G$2:$G$5111,Тех_Движение!$D$2:$D$5111,$C3360,Тех_Движение!$B$2:$B$5111,"&lt;="&amp;N$3)-$F3360)))</f>
        <v>#VALUE!</v>
      </c>
      <c r="O3360" s="21" t="e">
        <f>IF(OR($B3360="",O$3&lt;$D3360+Настройки!$B$7),0,MAX(0,$E3360-MAX(0,SUMIFS(Тех_Движение!$G$2:$G$5111,Тех_Движение!$D$2:$D$5111,$C3360,Тех_Движение!$B$2:$B$5111,"&lt;="&amp;O$3)-$F3360)))</f>
        <v>#VALUE!</v>
      </c>
      <c r="P3360" s="21" t="e">
        <f>IF(OR($B3360="",P$3&lt;$D3360+Настройки!$B$7),0,MAX(0,$E3360-MAX(0,SUMIFS(Тех_Движение!$G$2:$G$5111,Тех_Движение!$D$2:$D$5111,$C3360,Тех_Движение!$B$2:$B$5111,"&lt;="&amp;P$3)-$F3360)))</f>
        <v>#VALUE!</v>
      </c>
      <c r="Q3360" s="21" t="e">
        <f>IF(OR($B3360="",Q$3&lt;$D3360+Настройки!$B$7),0,MAX(0,$E3360-MAX(0,SUMIFS(Тех_Движение!$G$2:$G$5111,Тех_Движение!$D$2:$D$5111,$C3360,Тех_Движение!$B$2:$B$5111,"&lt;="&amp;Q$3)-$F3360)))</f>
        <v>#VALUE!</v>
      </c>
      <c r="R3360" s="21" t="str">
        <f t="shared" si="157"/>
        <v/>
      </c>
      <c r="S3360" s="23" t="str">
        <f>IF($B3360="","",VLOOKUP($C3360,Настройки!$A$11:$L$17,9,FALSE))</f>
        <v/>
      </c>
      <c r="T3360" s="23" t="str">
        <f t="shared" si="158"/>
        <v/>
      </c>
    </row>
    <row r="3361" spans="1:20" x14ac:dyDescent="0.3">
      <c r="A3361" s="20">
        <f>Тех_Движение!$A$3358</f>
        <v>3357</v>
      </c>
      <c r="B3361" s="20" t="str">
        <f>IF(Тех_Движение!$F$3358&gt;0,Тех_Движение!$I$3358,"")</f>
        <v/>
      </c>
      <c r="C3361" s="20" t="str">
        <f>IF($B3361="","",Тех_Движение!$D$3358)</f>
        <v/>
      </c>
      <c r="D3361" s="9" t="str">
        <f>IF($B3361="","",Тех_Движение!$B$3358)</f>
        <v/>
      </c>
      <c r="E3361" s="21" t="str">
        <f>IF($B3361="","",Тех_Движение!$F$3358)</f>
        <v/>
      </c>
      <c r="F3361" s="21" t="str">
        <f>IF($B3361="","",SUMIFS($E$5:$E3360,$C$5:$C3360,$C3361))</f>
        <v/>
      </c>
      <c r="G3361" s="21" t="str">
        <f>IF($B3361="","",MAX(0,$E3361-MAX(0,SUMIFS(Тех_Движение!$G$2:$G$5111,Тех_Движение!$D$2:$D$5111,$C3361,Тех_Движение!$B$2:$B$5111,"&lt;="&amp;Настройки!$B$5-1)-$F3361)))</f>
        <v/>
      </c>
      <c r="H3361" s="21" t="str">
        <f>IF($B3361="","",IF(AND($D3361&gt;=Настройки!$B$5,$D3361&lt;=Настройки!$B$6),$E3361,0))</f>
        <v/>
      </c>
      <c r="I3361" s="21" t="str">
        <f t="shared" si="156"/>
        <v/>
      </c>
      <c r="J3361" s="21" t="str">
        <f>IF($B3361="","",MAX(0,$E3361-MAX(0,SUMIFS(Тех_Движение!$G$2:$G$5111,Тех_Движение!$D$2:$D$5111,$C3361,Тех_Движение!$B$2:$B$5111,"&lt;="&amp;Настройки!$B$6)-$F3361)))</f>
        <v/>
      </c>
      <c r="K3361" s="21" t="e">
        <f>IF(OR($B3361="",K$3&lt;$D3361+Настройки!$B$7),0,MAX(0,$E3361-MAX(0,SUMIFS(Тех_Движение!$G$2:$G$5111,Тех_Движение!$D$2:$D$5111,$C3361,Тех_Движение!$B$2:$B$5111,"&lt;="&amp;K$3)-$F3361)))</f>
        <v>#VALUE!</v>
      </c>
      <c r="L3361" s="21" t="e">
        <f>IF(OR($B3361="",L$3&lt;$D3361+Настройки!$B$7),0,MAX(0,$E3361-MAX(0,SUMIFS(Тех_Движение!$G$2:$G$5111,Тех_Движение!$D$2:$D$5111,$C3361,Тех_Движение!$B$2:$B$5111,"&lt;="&amp;L$3)-$F3361)))</f>
        <v>#VALUE!</v>
      </c>
      <c r="M3361" s="21" t="e">
        <f>IF(OR($B3361="",M$3&lt;$D3361+Настройки!$B$7),0,MAX(0,$E3361-MAX(0,SUMIFS(Тех_Движение!$G$2:$G$5111,Тех_Движение!$D$2:$D$5111,$C3361,Тех_Движение!$B$2:$B$5111,"&lt;="&amp;M$3)-$F3361)))</f>
        <v>#VALUE!</v>
      </c>
      <c r="N3361" s="21" t="e">
        <f>IF(OR($B3361="",N$3&lt;$D3361+Настройки!$B$7),0,MAX(0,$E3361-MAX(0,SUMIFS(Тех_Движение!$G$2:$G$5111,Тех_Движение!$D$2:$D$5111,$C3361,Тех_Движение!$B$2:$B$5111,"&lt;="&amp;N$3)-$F3361)))</f>
        <v>#VALUE!</v>
      </c>
      <c r="O3361" s="21" t="e">
        <f>IF(OR($B3361="",O$3&lt;$D3361+Настройки!$B$7),0,MAX(0,$E3361-MAX(0,SUMIFS(Тех_Движение!$G$2:$G$5111,Тех_Движение!$D$2:$D$5111,$C3361,Тех_Движение!$B$2:$B$5111,"&lt;="&amp;O$3)-$F3361)))</f>
        <v>#VALUE!</v>
      </c>
      <c r="P3361" s="21" t="e">
        <f>IF(OR($B3361="",P$3&lt;$D3361+Настройки!$B$7),0,MAX(0,$E3361-MAX(0,SUMIFS(Тех_Движение!$G$2:$G$5111,Тех_Движение!$D$2:$D$5111,$C3361,Тех_Движение!$B$2:$B$5111,"&lt;="&amp;P$3)-$F3361)))</f>
        <v>#VALUE!</v>
      </c>
      <c r="Q3361" s="21" t="e">
        <f>IF(OR($B3361="",Q$3&lt;$D3361+Настройки!$B$7),0,MAX(0,$E3361-MAX(0,SUMIFS(Тех_Движение!$G$2:$G$5111,Тех_Движение!$D$2:$D$5111,$C3361,Тех_Движение!$B$2:$B$5111,"&lt;="&amp;Q$3)-$F3361)))</f>
        <v>#VALUE!</v>
      </c>
      <c r="R3361" s="21" t="str">
        <f t="shared" si="157"/>
        <v/>
      </c>
      <c r="S3361" s="23" t="str">
        <f>IF($B3361="","",VLOOKUP($C3361,Настройки!$A$11:$L$17,9,FALSE))</f>
        <v/>
      </c>
      <c r="T3361" s="23" t="str">
        <f t="shared" si="158"/>
        <v/>
      </c>
    </row>
    <row r="3362" spans="1:20" x14ac:dyDescent="0.3">
      <c r="A3362" s="20">
        <f>Тех_Движение!$A$3359</f>
        <v>3358</v>
      </c>
      <c r="B3362" s="20" t="str">
        <f>IF(Тех_Движение!$F$3359&gt;0,Тех_Движение!$I$3359,"")</f>
        <v/>
      </c>
      <c r="C3362" s="20" t="str">
        <f>IF($B3362="","",Тех_Движение!$D$3359)</f>
        <v/>
      </c>
      <c r="D3362" s="9" t="str">
        <f>IF($B3362="","",Тех_Движение!$B$3359)</f>
        <v/>
      </c>
      <c r="E3362" s="21" t="str">
        <f>IF($B3362="","",Тех_Движение!$F$3359)</f>
        <v/>
      </c>
      <c r="F3362" s="21" t="str">
        <f>IF($B3362="","",SUMIFS($E$5:$E3361,$C$5:$C3361,$C3362))</f>
        <v/>
      </c>
      <c r="G3362" s="21" t="str">
        <f>IF($B3362="","",MAX(0,$E3362-MAX(0,SUMIFS(Тех_Движение!$G$2:$G$5111,Тех_Движение!$D$2:$D$5111,$C3362,Тех_Движение!$B$2:$B$5111,"&lt;="&amp;Настройки!$B$5-1)-$F3362)))</f>
        <v/>
      </c>
      <c r="H3362" s="21" t="str">
        <f>IF($B3362="","",IF(AND($D3362&gt;=Настройки!$B$5,$D3362&lt;=Настройки!$B$6),$E3362,0))</f>
        <v/>
      </c>
      <c r="I3362" s="21" t="str">
        <f t="shared" si="156"/>
        <v/>
      </c>
      <c r="J3362" s="21" t="str">
        <f>IF($B3362="","",MAX(0,$E3362-MAX(0,SUMIFS(Тех_Движение!$G$2:$G$5111,Тех_Движение!$D$2:$D$5111,$C3362,Тех_Движение!$B$2:$B$5111,"&lt;="&amp;Настройки!$B$6)-$F3362)))</f>
        <v/>
      </c>
      <c r="K3362" s="21" t="e">
        <f>IF(OR($B3362="",K$3&lt;$D3362+Настройки!$B$7),0,MAX(0,$E3362-MAX(0,SUMIFS(Тех_Движение!$G$2:$G$5111,Тех_Движение!$D$2:$D$5111,$C3362,Тех_Движение!$B$2:$B$5111,"&lt;="&amp;K$3)-$F3362)))</f>
        <v>#VALUE!</v>
      </c>
      <c r="L3362" s="21" t="e">
        <f>IF(OR($B3362="",L$3&lt;$D3362+Настройки!$B$7),0,MAX(0,$E3362-MAX(0,SUMIFS(Тех_Движение!$G$2:$G$5111,Тех_Движение!$D$2:$D$5111,$C3362,Тех_Движение!$B$2:$B$5111,"&lt;="&amp;L$3)-$F3362)))</f>
        <v>#VALUE!</v>
      </c>
      <c r="M3362" s="21" t="e">
        <f>IF(OR($B3362="",M$3&lt;$D3362+Настройки!$B$7),0,MAX(0,$E3362-MAX(0,SUMIFS(Тех_Движение!$G$2:$G$5111,Тех_Движение!$D$2:$D$5111,$C3362,Тех_Движение!$B$2:$B$5111,"&lt;="&amp;M$3)-$F3362)))</f>
        <v>#VALUE!</v>
      </c>
      <c r="N3362" s="21" t="e">
        <f>IF(OR($B3362="",N$3&lt;$D3362+Настройки!$B$7),0,MAX(0,$E3362-MAX(0,SUMIFS(Тех_Движение!$G$2:$G$5111,Тех_Движение!$D$2:$D$5111,$C3362,Тех_Движение!$B$2:$B$5111,"&lt;="&amp;N$3)-$F3362)))</f>
        <v>#VALUE!</v>
      </c>
      <c r="O3362" s="21" t="e">
        <f>IF(OR($B3362="",O$3&lt;$D3362+Настройки!$B$7),0,MAX(0,$E3362-MAX(0,SUMIFS(Тех_Движение!$G$2:$G$5111,Тех_Движение!$D$2:$D$5111,$C3362,Тех_Движение!$B$2:$B$5111,"&lt;="&amp;O$3)-$F3362)))</f>
        <v>#VALUE!</v>
      </c>
      <c r="P3362" s="21" t="e">
        <f>IF(OR($B3362="",P$3&lt;$D3362+Настройки!$B$7),0,MAX(0,$E3362-MAX(0,SUMIFS(Тех_Движение!$G$2:$G$5111,Тех_Движение!$D$2:$D$5111,$C3362,Тех_Движение!$B$2:$B$5111,"&lt;="&amp;P$3)-$F3362)))</f>
        <v>#VALUE!</v>
      </c>
      <c r="Q3362" s="21" t="e">
        <f>IF(OR($B3362="",Q$3&lt;$D3362+Настройки!$B$7),0,MAX(0,$E3362-MAX(0,SUMIFS(Тех_Движение!$G$2:$G$5111,Тех_Движение!$D$2:$D$5111,$C3362,Тех_Движение!$B$2:$B$5111,"&lt;="&amp;Q$3)-$F3362)))</f>
        <v>#VALUE!</v>
      </c>
      <c r="R3362" s="21" t="str">
        <f t="shared" si="157"/>
        <v/>
      </c>
      <c r="S3362" s="23" t="str">
        <f>IF($B3362="","",VLOOKUP($C3362,Настройки!$A$11:$L$17,9,FALSE))</f>
        <v/>
      </c>
      <c r="T3362" s="23" t="str">
        <f t="shared" si="158"/>
        <v/>
      </c>
    </row>
    <row r="3363" spans="1:20" x14ac:dyDescent="0.3">
      <c r="A3363" s="20">
        <f>Тех_Движение!$A$3360</f>
        <v>3359</v>
      </c>
      <c r="B3363" s="20" t="str">
        <f>IF(Тех_Движение!$F$3360&gt;0,Тех_Движение!$I$3360,"")</f>
        <v/>
      </c>
      <c r="C3363" s="20" t="str">
        <f>IF($B3363="","",Тех_Движение!$D$3360)</f>
        <v/>
      </c>
      <c r="D3363" s="9" t="str">
        <f>IF($B3363="","",Тех_Движение!$B$3360)</f>
        <v/>
      </c>
      <c r="E3363" s="21" t="str">
        <f>IF($B3363="","",Тех_Движение!$F$3360)</f>
        <v/>
      </c>
      <c r="F3363" s="21" t="str">
        <f>IF($B3363="","",SUMIFS($E$5:$E3362,$C$5:$C3362,$C3363))</f>
        <v/>
      </c>
      <c r="G3363" s="21" t="str">
        <f>IF($B3363="","",MAX(0,$E3363-MAX(0,SUMIFS(Тех_Движение!$G$2:$G$5111,Тех_Движение!$D$2:$D$5111,$C3363,Тех_Движение!$B$2:$B$5111,"&lt;="&amp;Настройки!$B$5-1)-$F3363)))</f>
        <v/>
      </c>
      <c r="H3363" s="21" t="str">
        <f>IF($B3363="","",IF(AND($D3363&gt;=Настройки!$B$5,$D3363&lt;=Настройки!$B$6),$E3363,0))</f>
        <v/>
      </c>
      <c r="I3363" s="21" t="str">
        <f t="shared" si="156"/>
        <v/>
      </c>
      <c r="J3363" s="21" t="str">
        <f>IF($B3363="","",MAX(0,$E3363-MAX(0,SUMIFS(Тех_Движение!$G$2:$G$5111,Тех_Движение!$D$2:$D$5111,$C3363,Тех_Движение!$B$2:$B$5111,"&lt;="&amp;Настройки!$B$6)-$F3363)))</f>
        <v/>
      </c>
      <c r="K3363" s="21" t="e">
        <f>IF(OR($B3363="",K$3&lt;$D3363+Настройки!$B$7),0,MAX(0,$E3363-MAX(0,SUMIFS(Тех_Движение!$G$2:$G$5111,Тех_Движение!$D$2:$D$5111,$C3363,Тех_Движение!$B$2:$B$5111,"&lt;="&amp;K$3)-$F3363)))</f>
        <v>#VALUE!</v>
      </c>
      <c r="L3363" s="21" t="e">
        <f>IF(OR($B3363="",L$3&lt;$D3363+Настройки!$B$7),0,MAX(0,$E3363-MAX(0,SUMIFS(Тех_Движение!$G$2:$G$5111,Тех_Движение!$D$2:$D$5111,$C3363,Тех_Движение!$B$2:$B$5111,"&lt;="&amp;L$3)-$F3363)))</f>
        <v>#VALUE!</v>
      </c>
      <c r="M3363" s="21" t="e">
        <f>IF(OR($B3363="",M$3&lt;$D3363+Настройки!$B$7),0,MAX(0,$E3363-MAX(0,SUMIFS(Тех_Движение!$G$2:$G$5111,Тех_Движение!$D$2:$D$5111,$C3363,Тех_Движение!$B$2:$B$5111,"&lt;="&amp;M$3)-$F3363)))</f>
        <v>#VALUE!</v>
      </c>
      <c r="N3363" s="21" t="e">
        <f>IF(OR($B3363="",N$3&lt;$D3363+Настройки!$B$7),0,MAX(0,$E3363-MAX(0,SUMIFS(Тех_Движение!$G$2:$G$5111,Тех_Движение!$D$2:$D$5111,$C3363,Тех_Движение!$B$2:$B$5111,"&lt;="&amp;N$3)-$F3363)))</f>
        <v>#VALUE!</v>
      </c>
      <c r="O3363" s="21" t="e">
        <f>IF(OR($B3363="",O$3&lt;$D3363+Настройки!$B$7),0,MAX(0,$E3363-MAX(0,SUMIFS(Тех_Движение!$G$2:$G$5111,Тех_Движение!$D$2:$D$5111,$C3363,Тех_Движение!$B$2:$B$5111,"&lt;="&amp;O$3)-$F3363)))</f>
        <v>#VALUE!</v>
      </c>
      <c r="P3363" s="21" t="e">
        <f>IF(OR($B3363="",P$3&lt;$D3363+Настройки!$B$7),0,MAX(0,$E3363-MAX(0,SUMIFS(Тех_Движение!$G$2:$G$5111,Тех_Движение!$D$2:$D$5111,$C3363,Тех_Движение!$B$2:$B$5111,"&lt;="&amp;P$3)-$F3363)))</f>
        <v>#VALUE!</v>
      </c>
      <c r="Q3363" s="21" t="e">
        <f>IF(OR($B3363="",Q$3&lt;$D3363+Настройки!$B$7),0,MAX(0,$E3363-MAX(0,SUMIFS(Тех_Движение!$G$2:$G$5111,Тех_Движение!$D$2:$D$5111,$C3363,Тех_Движение!$B$2:$B$5111,"&lt;="&amp;Q$3)-$F3363)))</f>
        <v>#VALUE!</v>
      </c>
      <c r="R3363" s="21" t="str">
        <f t="shared" si="157"/>
        <v/>
      </c>
      <c r="S3363" s="23" t="str">
        <f>IF($B3363="","",VLOOKUP($C3363,Настройки!$A$11:$L$17,9,FALSE))</f>
        <v/>
      </c>
      <c r="T3363" s="23" t="str">
        <f t="shared" si="158"/>
        <v/>
      </c>
    </row>
    <row r="3364" spans="1:20" x14ac:dyDescent="0.3">
      <c r="A3364" s="20">
        <f>Тех_Движение!$A$3361</f>
        <v>3360</v>
      </c>
      <c r="B3364" s="20" t="str">
        <f>IF(Тех_Движение!$F$3361&gt;0,Тех_Движение!$I$3361,"")</f>
        <v/>
      </c>
      <c r="C3364" s="20" t="str">
        <f>IF($B3364="","",Тех_Движение!$D$3361)</f>
        <v/>
      </c>
      <c r="D3364" s="9" t="str">
        <f>IF($B3364="","",Тех_Движение!$B$3361)</f>
        <v/>
      </c>
      <c r="E3364" s="21" t="str">
        <f>IF($B3364="","",Тех_Движение!$F$3361)</f>
        <v/>
      </c>
      <c r="F3364" s="21" t="str">
        <f>IF($B3364="","",SUMIFS($E$5:$E3363,$C$5:$C3363,$C3364))</f>
        <v/>
      </c>
      <c r="G3364" s="21" t="str">
        <f>IF($B3364="","",MAX(0,$E3364-MAX(0,SUMIFS(Тех_Движение!$G$2:$G$5111,Тех_Движение!$D$2:$D$5111,$C3364,Тех_Движение!$B$2:$B$5111,"&lt;="&amp;Настройки!$B$5-1)-$F3364)))</f>
        <v/>
      </c>
      <c r="H3364" s="21" t="str">
        <f>IF($B3364="","",IF(AND($D3364&gt;=Настройки!$B$5,$D3364&lt;=Настройки!$B$6),$E3364,0))</f>
        <v/>
      </c>
      <c r="I3364" s="21" t="str">
        <f t="shared" si="156"/>
        <v/>
      </c>
      <c r="J3364" s="21" t="str">
        <f>IF($B3364="","",MAX(0,$E3364-MAX(0,SUMIFS(Тех_Движение!$G$2:$G$5111,Тех_Движение!$D$2:$D$5111,$C3364,Тех_Движение!$B$2:$B$5111,"&lt;="&amp;Настройки!$B$6)-$F3364)))</f>
        <v/>
      </c>
      <c r="K3364" s="21" t="e">
        <f>IF(OR($B3364="",K$3&lt;$D3364+Настройки!$B$7),0,MAX(0,$E3364-MAX(0,SUMIFS(Тех_Движение!$G$2:$G$5111,Тех_Движение!$D$2:$D$5111,$C3364,Тех_Движение!$B$2:$B$5111,"&lt;="&amp;K$3)-$F3364)))</f>
        <v>#VALUE!</v>
      </c>
      <c r="L3364" s="21" t="e">
        <f>IF(OR($B3364="",L$3&lt;$D3364+Настройки!$B$7),0,MAX(0,$E3364-MAX(0,SUMIFS(Тех_Движение!$G$2:$G$5111,Тех_Движение!$D$2:$D$5111,$C3364,Тех_Движение!$B$2:$B$5111,"&lt;="&amp;L$3)-$F3364)))</f>
        <v>#VALUE!</v>
      </c>
      <c r="M3364" s="21" t="e">
        <f>IF(OR($B3364="",M$3&lt;$D3364+Настройки!$B$7),0,MAX(0,$E3364-MAX(0,SUMIFS(Тех_Движение!$G$2:$G$5111,Тех_Движение!$D$2:$D$5111,$C3364,Тех_Движение!$B$2:$B$5111,"&lt;="&amp;M$3)-$F3364)))</f>
        <v>#VALUE!</v>
      </c>
      <c r="N3364" s="21" t="e">
        <f>IF(OR($B3364="",N$3&lt;$D3364+Настройки!$B$7),0,MAX(0,$E3364-MAX(0,SUMIFS(Тех_Движение!$G$2:$G$5111,Тех_Движение!$D$2:$D$5111,$C3364,Тех_Движение!$B$2:$B$5111,"&lt;="&amp;N$3)-$F3364)))</f>
        <v>#VALUE!</v>
      </c>
      <c r="O3364" s="21" t="e">
        <f>IF(OR($B3364="",O$3&lt;$D3364+Настройки!$B$7),0,MAX(0,$E3364-MAX(0,SUMIFS(Тех_Движение!$G$2:$G$5111,Тех_Движение!$D$2:$D$5111,$C3364,Тех_Движение!$B$2:$B$5111,"&lt;="&amp;O$3)-$F3364)))</f>
        <v>#VALUE!</v>
      </c>
      <c r="P3364" s="21" t="e">
        <f>IF(OR($B3364="",P$3&lt;$D3364+Настройки!$B$7),0,MAX(0,$E3364-MAX(0,SUMIFS(Тех_Движение!$G$2:$G$5111,Тех_Движение!$D$2:$D$5111,$C3364,Тех_Движение!$B$2:$B$5111,"&lt;="&amp;P$3)-$F3364)))</f>
        <v>#VALUE!</v>
      </c>
      <c r="Q3364" s="21" t="e">
        <f>IF(OR($B3364="",Q$3&lt;$D3364+Настройки!$B$7),0,MAX(0,$E3364-MAX(0,SUMIFS(Тех_Движение!$G$2:$G$5111,Тех_Движение!$D$2:$D$5111,$C3364,Тех_Движение!$B$2:$B$5111,"&lt;="&amp;Q$3)-$F3364)))</f>
        <v>#VALUE!</v>
      </c>
      <c r="R3364" s="21" t="str">
        <f t="shared" si="157"/>
        <v/>
      </c>
      <c r="S3364" s="23" t="str">
        <f>IF($B3364="","",VLOOKUP($C3364,Настройки!$A$11:$L$17,9,FALSE))</f>
        <v/>
      </c>
      <c r="T3364" s="23" t="str">
        <f t="shared" si="158"/>
        <v/>
      </c>
    </row>
    <row r="3365" spans="1:20" x14ac:dyDescent="0.3">
      <c r="A3365" s="20">
        <f>Тех_Движение!$A$3362</f>
        <v>3361</v>
      </c>
      <c r="B3365" s="20" t="str">
        <f>IF(Тех_Движение!$F$3362&gt;0,Тех_Движение!$I$3362,"")</f>
        <v/>
      </c>
      <c r="C3365" s="20" t="str">
        <f>IF($B3365="","",Тех_Движение!$D$3362)</f>
        <v/>
      </c>
      <c r="D3365" s="9" t="str">
        <f>IF($B3365="","",Тех_Движение!$B$3362)</f>
        <v/>
      </c>
      <c r="E3365" s="21" t="str">
        <f>IF($B3365="","",Тех_Движение!$F$3362)</f>
        <v/>
      </c>
      <c r="F3365" s="21" t="str">
        <f>IF($B3365="","",SUMIFS($E$5:$E3364,$C$5:$C3364,$C3365))</f>
        <v/>
      </c>
      <c r="G3365" s="21" t="str">
        <f>IF($B3365="","",MAX(0,$E3365-MAX(0,SUMIFS(Тех_Движение!$G$2:$G$5111,Тех_Движение!$D$2:$D$5111,$C3365,Тех_Движение!$B$2:$B$5111,"&lt;="&amp;Настройки!$B$5-1)-$F3365)))</f>
        <v/>
      </c>
      <c r="H3365" s="21" t="str">
        <f>IF($B3365="","",IF(AND($D3365&gt;=Настройки!$B$5,$D3365&lt;=Настройки!$B$6),$E3365,0))</f>
        <v/>
      </c>
      <c r="I3365" s="21" t="str">
        <f t="shared" si="156"/>
        <v/>
      </c>
      <c r="J3365" s="21" t="str">
        <f>IF($B3365="","",MAX(0,$E3365-MAX(0,SUMIFS(Тех_Движение!$G$2:$G$5111,Тех_Движение!$D$2:$D$5111,$C3365,Тех_Движение!$B$2:$B$5111,"&lt;="&amp;Настройки!$B$6)-$F3365)))</f>
        <v/>
      </c>
      <c r="K3365" s="21" t="e">
        <f>IF(OR($B3365="",K$3&lt;$D3365+Настройки!$B$7),0,MAX(0,$E3365-MAX(0,SUMIFS(Тех_Движение!$G$2:$G$5111,Тех_Движение!$D$2:$D$5111,$C3365,Тех_Движение!$B$2:$B$5111,"&lt;="&amp;K$3)-$F3365)))</f>
        <v>#VALUE!</v>
      </c>
      <c r="L3365" s="21" t="e">
        <f>IF(OR($B3365="",L$3&lt;$D3365+Настройки!$B$7),0,MAX(0,$E3365-MAX(0,SUMIFS(Тех_Движение!$G$2:$G$5111,Тех_Движение!$D$2:$D$5111,$C3365,Тех_Движение!$B$2:$B$5111,"&lt;="&amp;L$3)-$F3365)))</f>
        <v>#VALUE!</v>
      </c>
      <c r="M3365" s="21" t="e">
        <f>IF(OR($B3365="",M$3&lt;$D3365+Настройки!$B$7),0,MAX(0,$E3365-MAX(0,SUMIFS(Тех_Движение!$G$2:$G$5111,Тех_Движение!$D$2:$D$5111,$C3365,Тех_Движение!$B$2:$B$5111,"&lt;="&amp;M$3)-$F3365)))</f>
        <v>#VALUE!</v>
      </c>
      <c r="N3365" s="21" t="e">
        <f>IF(OR($B3365="",N$3&lt;$D3365+Настройки!$B$7),0,MAX(0,$E3365-MAX(0,SUMIFS(Тех_Движение!$G$2:$G$5111,Тех_Движение!$D$2:$D$5111,$C3365,Тех_Движение!$B$2:$B$5111,"&lt;="&amp;N$3)-$F3365)))</f>
        <v>#VALUE!</v>
      </c>
      <c r="O3365" s="21" t="e">
        <f>IF(OR($B3365="",O$3&lt;$D3365+Настройки!$B$7),0,MAX(0,$E3365-MAX(0,SUMIFS(Тех_Движение!$G$2:$G$5111,Тех_Движение!$D$2:$D$5111,$C3365,Тех_Движение!$B$2:$B$5111,"&lt;="&amp;O$3)-$F3365)))</f>
        <v>#VALUE!</v>
      </c>
      <c r="P3365" s="21" t="e">
        <f>IF(OR($B3365="",P$3&lt;$D3365+Настройки!$B$7),0,MAX(0,$E3365-MAX(0,SUMIFS(Тех_Движение!$G$2:$G$5111,Тех_Движение!$D$2:$D$5111,$C3365,Тех_Движение!$B$2:$B$5111,"&lt;="&amp;P$3)-$F3365)))</f>
        <v>#VALUE!</v>
      </c>
      <c r="Q3365" s="21" t="e">
        <f>IF(OR($B3365="",Q$3&lt;$D3365+Настройки!$B$7),0,MAX(0,$E3365-MAX(0,SUMIFS(Тех_Движение!$G$2:$G$5111,Тех_Движение!$D$2:$D$5111,$C3365,Тех_Движение!$B$2:$B$5111,"&lt;="&amp;Q$3)-$F3365)))</f>
        <v>#VALUE!</v>
      </c>
      <c r="R3365" s="21" t="str">
        <f t="shared" si="157"/>
        <v/>
      </c>
      <c r="S3365" s="23" t="str">
        <f>IF($B3365="","",VLOOKUP($C3365,Настройки!$A$11:$L$17,9,FALSE))</f>
        <v/>
      </c>
      <c r="T3365" s="23" t="str">
        <f t="shared" si="158"/>
        <v/>
      </c>
    </row>
    <row r="3366" spans="1:20" x14ac:dyDescent="0.3">
      <c r="A3366" s="20">
        <f>Тех_Движение!$A$3363</f>
        <v>3362</v>
      </c>
      <c r="B3366" s="20" t="str">
        <f>IF(Тех_Движение!$F$3363&gt;0,Тех_Движение!$I$3363,"")</f>
        <v/>
      </c>
      <c r="C3366" s="20" t="str">
        <f>IF($B3366="","",Тех_Движение!$D$3363)</f>
        <v/>
      </c>
      <c r="D3366" s="9" t="str">
        <f>IF($B3366="","",Тех_Движение!$B$3363)</f>
        <v/>
      </c>
      <c r="E3366" s="21" t="str">
        <f>IF($B3366="","",Тех_Движение!$F$3363)</f>
        <v/>
      </c>
      <c r="F3366" s="21" t="str">
        <f>IF($B3366="","",SUMIFS($E$5:$E3365,$C$5:$C3365,$C3366))</f>
        <v/>
      </c>
      <c r="G3366" s="21" t="str">
        <f>IF($B3366="","",MAX(0,$E3366-MAX(0,SUMIFS(Тех_Движение!$G$2:$G$5111,Тех_Движение!$D$2:$D$5111,$C3366,Тех_Движение!$B$2:$B$5111,"&lt;="&amp;Настройки!$B$5-1)-$F3366)))</f>
        <v/>
      </c>
      <c r="H3366" s="21" t="str">
        <f>IF($B3366="","",IF(AND($D3366&gt;=Настройки!$B$5,$D3366&lt;=Настройки!$B$6),$E3366,0))</f>
        <v/>
      </c>
      <c r="I3366" s="21" t="str">
        <f t="shared" si="156"/>
        <v/>
      </c>
      <c r="J3366" s="21" t="str">
        <f>IF($B3366="","",MAX(0,$E3366-MAX(0,SUMIFS(Тех_Движение!$G$2:$G$5111,Тех_Движение!$D$2:$D$5111,$C3366,Тех_Движение!$B$2:$B$5111,"&lt;="&amp;Настройки!$B$6)-$F3366)))</f>
        <v/>
      </c>
      <c r="K3366" s="21" t="e">
        <f>IF(OR($B3366="",K$3&lt;$D3366+Настройки!$B$7),0,MAX(0,$E3366-MAX(0,SUMIFS(Тех_Движение!$G$2:$G$5111,Тех_Движение!$D$2:$D$5111,$C3366,Тех_Движение!$B$2:$B$5111,"&lt;="&amp;K$3)-$F3366)))</f>
        <v>#VALUE!</v>
      </c>
      <c r="L3366" s="21" t="e">
        <f>IF(OR($B3366="",L$3&lt;$D3366+Настройки!$B$7),0,MAX(0,$E3366-MAX(0,SUMIFS(Тех_Движение!$G$2:$G$5111,Тех_Движение!$D$2:$D$5111,$C3366,Тех_Движение!$B$2:$B$5111,"&lt;="&amp;L$3)-$F3366)))</f>
        <v>#VALUE!</v>
      </c>
      <c r="M3366" s="21" t="e">
        <f>IF(OR($B3366="",M$3&lt;$D3366+Настройки!$B$7),0,MAX(0,$E3366-MAX(0,SUMIFS(Тех_Движение!$G$2:$G$5111,Тех_Движение!$D$2:$D$5111,$C3366,Тех_Движение!$B$2:$B$5111,"&lt;="&amp;M$3)-$F3366)))</f>
        <v>#VALUE!</v>
      </c>
      <c r="N3366" s="21" t="e">
        <f>IF(OR($B3366="",N$3&lt;$D3366+Настройки!$B$7),0,MAX(0,$E3366-MAX(0,SUMIFS(Тех_Движение!$G$2:$G$5111,Тех_Движение!$D$2:$D$5111,$C3366,Тех_Движение!$B$2:$B$5111,"&lt;="&amp;N$3)-$F3366)))</f>
        <v>#VALUE!</v>
      </c>
      <c r="O3366" s="21" t="e">
        <f>IF(OR($B3366="",O$3&lt;$D3366+Настройки!$B$7),0,MAX(0,$E3366-MAX(0,SUMIFS(Тех_Движение!$G$2:$G$5111,Тех_Движение!$D$2:$D$5111,$C3366,Тех_Движение!$B$2:$B$5111,"&lt;="&amp;O$3)-$F3366)))</f>
        <v>#VALUE!</v>
      </c>
      <c r="P3366" s="21" t="e">
        <f>IF(OR($B3366="",P$3&lt;$D3366+Настройки!$B$7),0,MAX(0,$E3366-MAX(0,SUMIFS(Тех_Движение!$G$2:$G$5111,Тех_Движение!$D$2:$D$5111,$C3366,Тех_Движение!$B$2:$B$5111,"&lt;="&amp;P$3)-$F3366)))</f>
        <v>#VALUE!</v>
      </c>
      <c r="Q3366" s="21" t="e">
        <f>IF(OR($B3366="",Q$3&lt;$D3366+Настройки!$B$7),0,MAX(0,$E3366-MAX(0,SUMIFS(Тех_Движение!$G$2:$G$5111,Тех_Движение!$D$2:$D$5111,$C3366,Тех_Движение!$B$2:$B$5111,"&lt;="&amp;Q$3)-$F3366)))</f>
        <v>#VALUE!</v>
      </c>
      <c r="R3366" s="21" t="str">
        <f t="shared" si="157"/>
        <v/>
      </c>
      <c r="S3366" s="23" t="str">
        <f>IF($B3366="","",VLOOKUP($C3366,Настройки!$A$11:$L$17,9,FALSE))</f>
        <v/>
      </c>
      <c r="T3366" s="23" t="str">
        <f t="shared" si="158"/>
        <v/>
      </c>
    </row>
    <row r="3367" spans="1:20" x14ac:dyDescent="0.3">
      <c r="A3367" s="20">
        <f>Тех_Движение!$A$3364</f>
        <v>3363</v>
      </c>
      <c r="B3367" s="20" t="str">
        <f>IF(Тех_Движение!$F$3364&gt;0,Тех_Движение!$I$3364,"")</f>
        <v/>
      </c>
      <c r="C3367" s="20" t="str">
        <f>IF($B3367="","",Тех_Движение!$D$3364)</f>
        <v/>
      </c>
      <c r="D3367" s="9" t="str">
        <f>IF($B3367="","",Тех_Движение!$B$3364)</f>
        <v/>
      </c>
      <c r="E3367" s="21" t="str">
        <f>IF($B3367="","",Тех_Движение!$F$3364)</f>
        <v/>
      </c>
      <c r="F3367" s="21" t="str">
        <f>IF($B3367="","",SUMIFS($E$5:$E3366,$C$5:$C3366,$C3367))</f>
        <v/>
      </c>
      <c r="G3367" s="21" t="str">
        <f>IF($B3367="","",MAX(0,$E3367-MAX(0,SUMIFS(Тех_Движение!$G$2:$G$5111,Тех_Движение!$D$2:$D$5111,$C3367,Тех_Движение!$B$2:$B$5111,"&lt;="&amp;Настройки!$B$5-1)-$F3367)))</f>
        <v/>
      </c>
      <c r="H3367" s="21" t="str">
        <f>IF($B3367="","",IF(AND($D3367&gt;=Настройки!$B$5,$D3367&lt;=Настройки!$B$6),$E3367,0))</f>
        <v/>
      </c>
      <c r="I3367" s="21" t="str">
        <f t="shared" si="156"/>
        <v/>
      </c>
      <c r="J3367" s="21" t="str">
        <f>IF($B3367="","",MAX(0,$E3367-MAX(0,SUMIFS(Тех_Движение!$G$2:$G$5111,Тех_Движение!$D$2:$D$5111,$C3367,Тех_Движение!$B$2:$B$5111,"&lt;="&amp;Настройки!$B$6)-$F3367)))</f>
        <v/>
      </c>
      <c r="K3367" s="21" t="e">
        <f>IF(OR($B3367="",K$3&lt;$D3367+Настройки!$B$7),0,MAX(0,$E3367-MAX(0,SUMIFS(Тех_Движение!$G$2:$G$5111,Тех_Движение!$D$2:$D$5111,$C3367,Тех_Движение!$B$2:$B$5111,"&lt;="&amp;K$3)-$F3367)))</f>
        <v>#VALUE!</v>
      </c>
      <c r="L3367" s="21" t="e">
        <f>IF(OR($B3367="",L$3&lt;$D3367+Настройки!$B$7),0,MAX(0,$E3367-MAX(0,SUMIFS(Тех_Движение!$G$2:$G$5111,Тех_Движение!$D$2:$D$5111,$C3367,Тех_Движение!$B$2:$B$5111,"&lt;="&amp;L$3)-$F3367)))</f>
        <v>#VALUE!</v>
      </c>
      <c r="M3367" s="21" t="e">
        <f>IF(OR($B3367="",M$3&lt;$D3367+Настройки!$B$7),0,MAX(0,$E3367-MAX(0,SUMIFS(Тех_Движение!$G$2:$G$5111,Тех_Движение!$D$2:$D$5111,$C3367,Тех_Движение!$B$2:$B$5111,"&lt;="&amp;M$3)-$F3367)))</f>
        <v>#VALUE!</v>
      </c>
      <c r="N3367" s="21" t="e">
        <f>IF(OR($B3367="",N$3&lt;$D3367+Настройки!$B$7),0,MAX(0,$E3367-MAX(0,SUMIFS(Тех_Движение!$G$2:$G$5111,Тех_Движение!$D$2:$D$5111,$C3367,Тех_Движение!$B$2:$B$5111,"&lt;="&amp;N$3)-$F3367)))</f>
        <v>#VALUE!</v>
      </c>
      <c r="O3367" s="21" t="e">
        <f>IF(OR($B3367="",O$3&lt;$D3367+Настройки!$B$7),0,MAX(0,$E3367-MAX(0,SUMIFS(Тех_Движение!$G$2:$G$5111,Тех_Движение!$D$2:$D$5111,$C3367,Тех_Движение!$B$2:$B$5111,"&lt;="&amp;O$3)-$F3367)))</f>
        <v>#VALUE!</v>
      </c>
      <c r="P3367" s="21" t="e">
        <f>IF(OR($B3367="",P$3&lt;$D3367+Настройки!$B$7),0,MAX(0,$E3367-MAX(0,SUMIFS(Тех_Движение!$G$2:$G$5111,Тех_Движение!$D$2:$D$5111,$C3367,Тех_Движение!$B$2:$B$5111,"&lt;="&amp;P$3)-$F3367)))</f>
        <v>#VALUE!</v>
      </c>
      <c r="Q3367" s="21" t="e">
        <f>IF(OR($B3367="",Q$3&lt;$D3367+Настройки!$B$7),0,MAX(0,$E3367-MAX(0,SUMIFS(Тех_Движение!$G$2:$G$5111,Тех_Движение!$D$2:$D$5111,$C3367,Тех_Движение!$B$2:$B$5111,"&lt;="&amp;Q$3)-$F3367)))</f>
        <v>#VALUE!</v>
      </c>
      <c r="R3367" s="21" t="str">
        <f t="shared" si="157"/>
        <v/>
      </c>
      <c r="S3367" s="23" t="str">
        <f>IF($B3367="","",VLOOKUP($C3367,Настройки!$A$11:$L$17,9,FALSE))</f>
        <v/>
      </c>
      <c r="T3367" s="23" t="str">
        <f t="shared" si="158"/>
        <v/>
      </c>
    </row>
    <row r="3368" spans="1:20" x14ac:dyDescent="0.3">
      <c r="A3368" s="20">
        <f>Тех_Движение!$A$3365</f>
        <v>3364</v>
      </c>
      <c r="B3368" s="20" t="str">
        <f>IF(Тех_Движение!$F$3365&gt;0,Тех_Движение!$I$3365,"")</f>
        <v/>
      </c>
      <c r="C3368" s="20" t="str">
        <f>IF($B3368="","",Тех_Движение!$D$3365)</f>
        <v/>
      </c>
      <c r="D3368" s="9" t="str">
        <f>IF($B3368="","",Тех_Движение!$B$3365)</f>
        <v/>
      </c>
      <c r="E3368" s="21" t="str">
        <f>IF($B3368="","",Тех_Движение!$F$3365)</f>
        <v/>
      </c>
      <c r="F3368" s="21" t="str">
        <f>IF($B3368="","",SUMIFS($E$5:$E3367,$C$5:$C3367,$C3368))</f>
        <v/>
      </c>
      <c r="G3368" s="21" t="str">
        <f>IF($B3368="","",MAX(0,$E3368-MAX(0,SUMIFS(Тех_Движение!$G$2:$G$5111,Тех_Движение!$D$2:$D$5111,$C3368,Тех_Движение!$B$2:$B$5111,"&lt;="&amp;Настройки!$B$5-1)-$F3368)))</f>
        <v/>
      </c>
      <c r="H3368" s="21" t="str">
        <f>IF($B3368="","",IF(AND($D3368&gt;=Настройки!$B$5,$D3368&lt;=Настройки!$B$6),$E3368,0))</f>
        <v/>
      </c>
      <c r="I3368" s="21" t="str">
        <f t="shared" si="156"/>
        <v/>
      </c>
      <c r="J3368" s="21" t="str">
        <f>IF($B3368="","",MAX(0,$E3368-MAX(0,SUMIFS(Тех_Движение!$G$2:$G$5111,Тех_Движение!$D$2:$D$5111,$C3368,Тех_Движение!$B$2:$B$5111,"&lt;="&amp;Настройки!$B$6)-$F3368)))</f>
        <v/>
      </c>
      <c r="K3368" s="21" t="e">
        <f>IF(OR($B3368="",K$3&lt;$D3368+Настройки!$B$7),0,MAX(0,$E3368-MAX(0,SUMIFS(Тех_Движение!$G$2:$G$5111,Тех_Движение!$D$2:$D$5111,$C3368,Тех_Движение!$B$2:$B$5111,"&lt;="&amp;K$3)-$F3368)))</f>
        <v>#VALUE!</v>
      </c>
      <c r="L3368" s="21" t="e">
        <f>IF(OR($B3368="",L$3&lt;$D3368+Настройки!$B$7),0,MAX(0,$E3368-MAX(0,SUMIFS(Тех_Движение!$G$2:$G$5111,Тех_Движение!$D$2:$D$5111,$C3368,Тех_Движение!$B$2:$B$5111,"&lt;="&amp;L$3)-$F3368)))</f>
        <v>#VALUE!</v>
      </c>
      <c r="M3368" s="21" t="e">
        <f>IF(OR($B3368="",M$3&lt;$D3368+Настройки!$B$7),0,MAX(0,$E3368-MAX(0,SUMIFS(Тех_Движение!$G$2:$G$5111,Тех_Движение!$D$2:$D$5111,$C3368,Тех_Движение!$B$2:$B$5111,"&lt;="&amp;M$3)-$F3368)))</f>
        <v>#VALUE!</v>
      </c>
      <c r="N3368" s="21" t="e">
        <f>IF(OR($B3368="",N$3&lt;$D3368+Настройки!$B$7),0,MAX(0,$E3368-MAX(0,SUMIFS(Тех_Движение!$G$2:$G$5111,Тех_Движение!$D$2:$D$5111,$C3368,Тех_Движение!$B$2:$B$5111,"&lt;="&amp;N$3)-$F3368)))</f>
        <v>#VALUE!</v>
      </c>
      <c r="O3368" s="21" t="e">
        <f>IF(OR($B3368="",O$3&lt;$D3368+Настройки!$B$7),0,MAX(0,$E3368-MAX(0,SUMIFS(Тех_Движение!$G$2:$G$5111,Тех_Движение!$D$2:$D$5111,$C3368,Тех_Движение!$B$2:$B$5111,"&lt;="&amp;O$3)-$F3368)))</f>
        <v>#VALUE!</v>
      </c>
      <c r="P3368" s="21" t="e">
        <f>IF(OR($B3368="",P$3&lt;$D3368+Настройки!$B$7),0,MAX(0,$E3368-MAX(0,SUMIFS(Тех_Движение!$G$2:$G$5111,Тех_Движение!$D$2:$D$5111,$C3368,Тех_Движение!$B$2:$B$5111,"&lt;="&amp;P$3)-$F3368)))</f>
        <v>#VALUE!</v>
      </c>
      <c r="Q3368" s="21" t="e">
        <f>IF(OR($B3368="",Q$3&lt;$D3368+Настройки!$B$7),0,MAX(0,$E3368-MAX(0,SUMIFS(Тех_Движение!$G$2:$G$5111,Тех_Движение!$D$2:$D$5111,$C3368,Тех_Движение!$B$2:$B$5111,"&lt;="&amp;Q$3)-$F3368)))</f>
        <v>#VALUE!</v>
      </c>
      <c r="R3368" s="21" t="str">
        <f t="shared" si="157"/>
        <v/>
      </c>
      <c r="S3368" s="23" t="str">
        <f>IF($B3368="","",VLOOKUP($C3368,Настройки!$A$11:$L$17,9,FALSE))</f>
        <v/>
      </c>
      <c r="T3368" s="23" t="str">
        <f t="shared" si="158"/>
        <v/>
      </c>
    </row>
    <row r="3369" spans="1:20" x14ac:dyDescent="0.3">
      <c r="A3369" s="20">
        <f>Тех_Движение!$A$3366</f>
        <v>3365</v>
      </c>
      <c r="B3369" s="20" t="str">
        <f>IF(Тех_Движение!$F$3366&gt;0,Тех_Движение!$I$3366,"")</f>
        <v/>
      </c>
      <c r="C3369" s="20" t="str">
        <f>IF($B3369="","",Тех_Движение!$D$3366)</f>
        <v/>
      </c>
      <c r="D3369" s="9" t="str">
        <f>IF($B3369="","",Тех_Движение!$B$3366)</f>
        <v/>
      </c>
      <c r="E3369" s="21" t="str">
        <f>IF($B3369="","",Тех_Движение!$F$3366)</f>
        <v/>
      </c>
      <c r="F3369" s="21" t="str">
        <f>IF($B3369="","",SUMIFS($E$5:$E3368,$C$5:$C3368,$C3369))</f>
        <v/>
      </c>
      <c r="G3369" s="21" t="str">
        <f>IF($B3369="","",MAX(0,$E3369-MAX(0,SUMIFS(Тех_Движение!$G$2:$G$5111,Тех_Движение!$D$2:$D$5111,$C3369,Тех_Движение!$B$2:$B$5111,"&lt;="&amp;Настройки!$B$5-1)-$F3369)))</f>
        <v/>
      </c>
      <c r="H3369" s="21" t="str">
        <f>IF($B3369="","",IF(AND($D3369&gt;=Настройки!$B$5,$D3369&lt;=Настройки!$B$6),$E3369,0))</f>
        <v/>
      </c>
      <c r="I3369" s="21" t="str">
        <f t="shared" si="156"/>
        <v/>
      </c>
      <c r="J3369" s="21" t="str">
        <f>IF($B3369="","",MAX(0,$E3369-MAX(0,SUMIFS(Тех_Движение!$G$2:$G$5111,Тех_Движение!$D$2:$D$5111,$C3369,Тех_Движение!$B$2:$B$5111,"&lt;="&amp;Настройки!$B$6)-$F3369)))</f>
        <v/>
      </c>
      <c r="K3369" s="21" t="e">
        <f>IF(OR($B3369="",K$3&lt;$D3369+Настройки!$B$7),0,MAX(0,$E3369-MAX(0,SUMIFS(Тех_Движение!$G$2:$G$5111,Тех_Движение!$D$2:$D$5111,$C3369,Тех_Движение!$B$2:$B$5111,"&lt;="&amp;K$3)-$F3369)))</f>
        <v>#VALUE!</v>
      </c>
      <c r="L3369" s="21" t="e">
        <f>IF(OR($B3369="",L$3&lt;$D3369+Настройки!$B$7),0,MAX(0,$E3369-MAX(0,SUMIFS(Тех_Движение!$G$2:$G$5111,Тех_Движение!$D$2:$D$5111,$C3369,Тех_Движение!$B$2:$B$5111,"&lt;="&amp;L$3)-$F3369)))</f>
        <v>#VALUE!</v>
      </c>
      <c r="M3369" s="21" t="e">
        <f>IF(OR($B3369="",M$3&lt;$D3369+Настройки!$B$7),0,MAX(0,$E3369-MAX(0,SUMIFS(Тех_Движение!$G$2:$G$5111,Тех_Движение!$D$2:$D$5111,$C3369,Тех_Движение!$B$2:$B$5111,"&lt;="&amp;M$3)-$F3369)))</f>
        <v>#VALUE!</v>
      </c>
      <c r="N3369" s="21" t="e">
        <f>IF(OR($B3369="",N$3&lt;$D3369+Настройки!$B$7),0,MAX(0,$E3369-MAX(0,SUMIFS(Тех_Движение!$G$2:$G$5111,Тех_Движение!$D$2:$D$5111,$C3369,Тех_Движение!$B$2:$B$5111,"&lt;="&amp;N$3)-$F3369)))</f>
        <v>#VALUE!</v>
      </c>
      <c r="O3369" s="21" t="e">
        <f>IF(OR($B3369="",O$3&lt;$D3369+Настройки!$B$7),0,MAX(0,$E3369-MAX(0,SUMIFS(Тех_Движение!$G$2:$G$5111,Тех_Движение!$D$2:$D$5111,$C3369,Тех_Движение!$B$2:$B$5111,"&lt;="&amp;O$3)-$F3369)))</f>
        <v>#VALUE!</v>
      </c>
      <c r="P3369" s="21" t="e">
        <f>IF(OR($B3369="",P$3&lt;$D3369+Настройки!$B$7),0,MAX(0,$E3369-MAX(0,SUMIFS(Тех_Движение!$G$2:$G$5111,Тех_Движение!$D$2:$D$5111,$C3369,Тех_Движение!$B$2:$B$5111,"&lt;="&amp;P$3)-$F3369)))</f>
        <v>#VALUE!</v>
      </c>
      <c r="Q3369" s="21" t="e">
        <f>IF(OR($B3369="",Q$3&lt;$D3369+Настройки!$B$7),0,MAX(0,$E3369-MAX(0,SUMIFS(Тех_Движение!$G$2:$G$5111,Тех_Движение!$D$2:$D$5111,$C3369,Тех_Движение!$B$2:$B$5111,"&lt;="&amp;Q$3)-$F3369)))</f>
        <v>#VALUE!</v>
      </c>
      <c r="R3369" s="21" t="str">
        <f t="shared" si="157"/>
        <v/>
      </c>
      <c r="S3369" s="23" t="str">
        <f>IF($B3369="","",VLOOKUP($C3369,Настройки!$A$11:$L$17,9,FALSE))</f>
        <v/>
      </c>
      <c r="T3369" s="23" t="str">
        <f t="shared" si="158"/>
        <v/>
      </c>
    </row>
    <row r="3370" spans="1:20" x14ac:dyDescent="0.3">
      <c r="A3370" s="20">
        <f>Тех_Движение!$A$3367</f>
        <v>3366</v>
      </c>
      <c r="B3370" s="20" t="str">
        <f>IF(Тех_Движение!$F$3367&gt;0,Тех_Движение!$I$3367,"")</f>
        <v/>
      </c>
      <c r="C3370" s="20" t="str">
        <f>IF($B3370="","",Тех_Движение!$D$3367)</f>
        <v/>
      </c>
      <c r="D3370" s="9" t="str">
        <f>IF($B3370="","",Тех_Движение!$B$3367)</f>
        <v/>
      </c>
      <c r="E3370" s="21" t="str">
        <f>IF($B3370="","",Тех_Движение!$F$3367)</f>
        <v/>
      </c>
      <c r="F3370" s="21" t="str">
        <f>IF($B3370="","",SUMIFS($E$5:$E3369,$C$5:$C3369,$C3370))</f>
        <v/>
      </c>
      <c r="G3370" s="21" t="str">
        <f>IF($B3370="","",MAX(0,$E3370-MAX(0,SUMIFS(Тех_Движение!$G$2:$G$5111,Тех_Движение!$D$2:$D$5111,$C3370,Тех_Движение!$B$2:$B$5111,"&lt;="&amp;Настройки!$B$5-1)-$F3370)))</f>
        <v/>
      </c>
      <c r="H3370" s="21" t="str">
        <f>IF($B3370="","",IF(AND($D3370&gt;=Настройки!$B$5,$D3370&lt;=Настройки!$B$6),$E3370,0))</f>
        <v/>
      </c>
      <c r="I3370" s="21" t="str">
        <f t="shared" si="156"/>
        <v/>
      </c>
      <c r="J3370" s="21" t="str">
        <f>IF($B3370="","",MAX(0,$E3370-MAX(0,SUMIFS(Тех_Движение!$G$2:$G$5111,Тех_Движение!$D$2:$D$5111,$C3370,Тех_Движение!$B$2:$B$5111,"&lt;="&amp;Настройки!$B$6)-$F3370)))</f>
        <v/>
      </c>
      <c r="K3370" s="21" t="e">
        <f>IF(OR($B3370="",K$3&lt;$D3370+Настройки!$B$7),0,MAX(0,$E3370-MAX(0,SUMIFS(Тех_Движение!$G$2:$G$5111,Тех_Движение!$D$2:$D$5111,$C3370,Тех_Движение!$B$2:$B$5111,"&lt;="&amp;K$3)-$F3370)))</f>
        <v>#VALUE!</v>
      </c>
      <c r="L3370" s="21" t="e">
        <f>IF(OR($B3370="",L$3&lt;$D3370+Настройки!$B$7),0,MAX(0,$E3370-MAX(0,SUMIFS(Тех_Движение!$G$2:$G$5111,Тех_Движение!$D$2:$D$5111,$C3370,Тех_Движение!$B$2:$B$5111,"&lt;="&amp;L$3)-$F3370)))</f>
        <v>#VALUE!</v>
      </c>
      <c r="M3370" s="21" t="e">
        <f>IF(OR($B3370="",M$3&lt;$D3370+Настройки!$B$7),0,MAX(0,$E3370-MAX(0,SUMIFS(Тех_Движение!$G$2:$G$5111,Тех_Движение!$D$2:$D$5111,$C3370,Тех_Движение!$B$2:$B$5111,"&lt;="&amp;M$3)-$F3370)))</f>
        <v>#VALUE!</v>
      </c>
      <c r="N3370" s="21" t="e">
        <f>IF(OR($B3370="",N$3&lt;$D3370+Настройки!$B$7),0,MAX(0,$E3370-MAX(0,SUMIFS(Тех_Движение!$G$2:$G$5111,Тех_Движение!$D$2:$D$5111,$C3370,Тех_Движение!$B$2:$B$5111,"&lt;="&amp;N$3)-$F3370)))</f>
        <v>#VALUE!</v>
      </c>
      <c r="O3370" s="21" t="e">
        <f>IF(OR($B3370="",O$3&lt;$D3370+Настройки!$B$7),0,MAX(0,$E3370-MAX(0,SUMIFS(Тех_Движение!$G$2:$G$5111,Тех_Движение!$D$2:$D$5111,$C3370,Тех_Движение!$B$2:$B$5111,"&lt;="&amp;O$3)-$F3370)))</f>
        <v>#VALUE!</v>
      </c>
      <c r="P3370" s="21" t="e">
        <f>IF(OR($B3370="",P$3&lt;$D3370+Настройки!$B$7),0,MAX(0,$E3370-MAX(0,SUMIFS(Тех_Движение!$G$2:$G$5111,Тех_Движение!$D$2:$D$5111,$C3370,Тех_Движение!$B$2:$B$5111,"&lt;="&amp;P$3)-$F3370)))</f>
        <v>#VALUE!</v>
      </c>
      <c r="Q3370" s="21" t="e">
        <f>IF(OR($B3370="",Q$3&lt;$D3370+Настройки!$B$7),0,MAX(0,$E3370-MAX(0,SUMIFS(Тех_Движение!$G$2:$G$5111,Тех_Движение!$D$2:$D$5111,$C3370,Тех_Движение!$B$2:$B$5111,"&lt;="&amp;Q$3)-$F3370)))</f>
        <v>#VALUE!</v>
      </c>
      <c r="R3370" s="21" t="str">
        <f t="shared" si="157"/>
        <v/>
      </c>
      <c r="S3370" s="23" t="str">
        <f>IF($B3370="","",VLOOKUP($C3370,Настройки!$A$11:$L$17,9,FALSE))</f>
        <v/>
      </c>
      <c r="T3370" s="23" t="str">
        <f t="shared" si="158"/>
        <v/>
      </c>
    </row>
    <row r="3371" spans="1:20" x14ac:dyDescent="0.3">
      <c r="A3371" s="20">
        <f>Тех_Движение!$A$3368</f>
        <v>3367</v>
      </c>
      <c r="B3371" s="20" t="str">
        <f>IF(Тех_Движение!$F$3368&gt;0,Тех_Движение!$I$3368,"")</f>
        <v/>
      </c>
      <c r="C3371" s="20" t="str">
        <f>IF($B3371="","",Тех_Движение!$D$3368)</f>
        <v/>
      </c>
      <c r="D3371" s="9" t="str">
        <f>IF($B3371="","",Тех_Движение!$B$3368)</f>
        <v/>
      </c>
      <c r="E3371" s="21" t="str">
        <f>IF($B3371="","",Тех_Движение!$F$3368)</f>
        <v/>
      </c>
      <c r="F3371" s="21" t="str">
        <f>IF($B3371="","",SUMIFS($E$5:$E3370,$C$5:$C3370,$C3371))</f>
        <v/>
      </c>
      <c r="G3371" s="21" t="str">
        <f>IF($B3371="","",MAX(0,$E3371-MAX(0,SUMIFS(Тех_Движение!$G$2:$G$5111,Тех_Движение!$D$2:$D$5111,$C3371,Тех_Движение!$B$2:$B$5111,"&lt;="&amp;Настройки!$B$5-1)-$F3371)))</f>
        <v/>
      </c>
      <c r="H3371" s="21" t="str">
        <f>IF($B3371="","",IF(AND($D3371&gt;=Настройки!$B$5,$D3371&lt;=Настройки!$B$6),$E3371,0))</f>
        <v/>
      </c>
      <c r="I3371" s="21" t="str">
        <f t="shared" si="156"/>
        <v/>
      </c>
      <c r="J3371" s="21" t="str">
        <f>IF($B3371="","",MAX(0,$E3371-MAX(0,SUMIFS(Тех_Движение!$G$2:$G$5111,Тех_Движение!$D$2:$D$5111,$C3371,Тех_Движение!$B$2:$B$5111,"&lt;="&amp;Настройки!$B$6)-$F3371)))</f>
        <v/>
      </c>
      <c r="K3371" s="21" t="e">
        <f>IF(OR($B3371="",K$3&lt;$D3371+Настройки!$B$7),0,MAX(0,$E3371-MAX(0,SUMIFS(Тех_Движение!$G$2:$G$5111,Тех_Движение!$D$2:$D$5111,$C3371,Тех_Движение!$B$2:$B$5111,"&lt;="&amp;K$3)-$F3371)))</f>
        <v>#VALUE!</v>
      </c>
      <c r="L3371" s="21" t="e">
        <f>IF(OR($B3371="",L$3&lt;$D3371+Настройки!$B$7),0,MAX(0,$E3371-MAX(0,SUMIFS(Тех_Движение!$G$2:$G$5111,Тех_Движение!$D$2:$D$5111,$C3371,Тех_Движение!$B$2:$B$5111,"&lt;="&amp;L$3)-$F3371)))</f>
        <v>#VALUE!</v>
      </c>
      <c r="M3371" s="21" t="e">
        <f>IF(OR($B3371="",M$3&lt;$D3371+Настройки!$B$7),0,MAX(0,$E3371-MAX(0,SUMIFS(Тех_Движение!$G$2:$G$5111,Тех_Движение!$D$2:$D$5111,$C3371,Тех_Движение!$B$2:$B$5111,"&lt;="&amp;M$3)-$F3371)))</f>
        <v>#VALUE!</v>
      </c>
      <c r="N3371" s="21" t="e">
        <f>IF(OR($B3371="",N$3&lt;$D3371+Настройки!$B$7),0,MAX(0,$E3371-MAX(0,SUMIFS(Тех_Движение!$G$2:$G$5111,Тех_Движение!$D$2:$D$5111,$C3371,Тех_Движение!$B$2:$B$5111,"&lt;="&amp;N$3)-$F3371)))</f>
        <v>#VALUE!</v>
      </c>
      <c r="O3371" s="21" t="e">
        <f>IF(OR($B3371="",O$3&lt;$D3371+Настройки!$B$7),0,MAX(0,$E3371-MAX(0,SUMIFS(Тех_Движение!$G$2:$G$5111,Тех_Движение!$D$2:$D$5111,$C3371,Тех_Движение!$B$2:$B$5111,"&lt;="&amp;O$3)-$F3371)))</f>
        <v>#VALUE!</v>
      </c>
      <c r="P3371" s="21" t="e">
        <f>IF(OR($B3371="",P$3&lt;$D3371+Настройки!$B$7),0,MAX(0,$E3371-MAX(0,SUMIFS(Тех_Движение!$G$2:$G$5111,Тех_Движение!$D$2:$D$5111,$C3371,Тех_Движение!$B$2:$B$5111,"&lt;="&amp;P$3)-$F3371)))</f>
        <v>#VALUE!</v>
      </c>
      <c r="Q3371" s="21" t="e">
        <f>IF(OR($B3371="",Q$3&lt;$D3371+Настройки!$B$7),0,MAX(0,$E3371-MAX(0,SUMIFS(Тех_Движение!$G$2:$G$5111,Тех_Движение!$D$2:$D$5111,$C3371,Тех_Движение!$B$2:$B$5111,"&lt;="&amp;Q$3)-$F3371)))</f>
        <v>#VALUE!</v>
      </c>
      <c r="R3371" s="21" t="str">
        <f t="shared" si="157"/>
        <v/>
      </c>
      <c r="S3371" s="23" t="str">
        <f>IF($B3371="","",VLOOKUP($C3371,Настройки!$A$11:$L$17,9,FALSE))</f>
        <v/>
      </c>
      <c r="T3371" s="23" t="str">
        <f t="shared" si="158"/>
        <v/>
      </c>
    </row>
    <row r="3372" spans="1:20" x14ac:dyDescent="0.3">
      <c r="A3372" s="20">
        <f>Тех_Движение!$A$3369</f>
        <v>3368</v>
      </c>
      <c r="B3372" s="20" t="str">
        <f>IF(Тех_Движение!$F$3369&gt;0,Тех_Движение!$I$3369,"")</f>
        <v/>
      </c>
      <c r="C3372" s="20" t="str">
        <f>IF($B3372="","",Тех_Движение!$D$3369)</f>
        <v/>
      </c>
      <c r="D3372" s="9" t="str">
        <f>IF($B3372="","",Тех_Движение!$B$3369)</f>
        <v/>
      </c>
      <c r="E3372" s="21" t="str">
        <f>IF($B3372="","",Тех_Движение!$F$3369)</f>
        <v/>
      </c>
      <c r="F3372" s="21" t="str">
        <f>IF($B3372="","",SUMIFS($E$5:$E3371,$C$5:$C3371,$C3372))</f>
        <v/>
      </c>
      <c r="G3372" s="21" t="str">
        <f>IF($B3372="","",MAX(0,$E3372-MAX(0,SUMIFS(Тех_Движение!$G$2:$G$5111,Тех_Движение!$D$2:$D$5111,$C3372,Тех_Движение!$B$2:$B$5111,"&lt;="&amp;Настройки!$B$5-1)-$F3372)))</f>
        <v/>
      </c>
      <c r="H3372" s="21" t="str">
        <f>IF($B3372="","",IF(AND($D3372&gt;=Настройки!$B$5,$D3372&lt;=Настройки!$B$6),$E3372,0))</f>
        <v/>
      </c>
      <c r="I3372" s="21" t="str">
        <f t="shared" si="156"/>
        <v/>
      </c>
      <c r="J3372" s="21" t="str">
        <f>IF($B3372="","",MAX(0,$E3372-MAX(0,SUMIFS(Тех_Движение!$G$2:$G$5111,Тех_Движение!$D$2:$D$5111,$C3372,Тех_Движение!$B$2:$B$5111,"&lt;="&amp;Настройки!$B$6)-$F3372)))</f>
        <v/>
      </c>
      <c r="K3372" s="21" t="e">
        <f>IF(OR($B3372="",K$3&lt;$D3372+Настройки!$B$7),0,MAX(0,$E3372-MAX(0,SUMIFS(Тех_Движение!$G$2:$G$5111,Тех_Движение!$D$2:$D$5111,$C3372,Тех_Движение!$B$2:$B$5111,"&lt;="&amp;K$3)-$F3372)))</f>
        <v>#VALUE!</v>
      </c>
      <c r="L3372" s="21" t="e">
        <f>IF(OR($B3372="",L$3&lt;$D3372+Настройки!$B$7),0,MAX(0,$E3372-MAX(0,SUMIFS(Тех_Движение!$G$2:$G$5111,Тех_Движение!$D$2:$D$5111,$C3372,Тех_Движение!$B$2:$B$5111,"&lt;="&amp;L$3)-$F3372)))</f>
        <v>#VALUE!</v>
      </c>
      <c r="M3372" s="21" t="e">
        <f>IF(OR($B3372="",M$3&lt;$D3372+Настройки!$B$7),0,MAX(0,$E3372-MAX(0,SUMIFS(Тех_Движение!$G$2:$G$5111,Тех_Движение!$D$2:$D$5111,$C3372,Тех_Движение!$B$2:$B$5111,"&lt;="&amp;M$3)-$F3372)))</f>
        <v>#VALUE!</v>
      </c>
      <c r="N3372" s="21" t="e">
        <f>IF(OR($B3372="",N$3&lt;$D3372+Настройки!$B$7),0,MAX(0,$E3372-MAX(0,SUMIFS(Тех_Движение!$G$2:$G$5111,Тех_Движение!$D$2:$D$5111,$C3372,Тех_Движение!$B$2:$B$5111,"&lt;="&amp;N$3)-$F3372)))</f>
        <v>#VALUE!</v>
      </c>
      <c r="O3372" s="21" t="e">
        <f>IF(OR($B3372="",O$3&lt;$D3372+Настройки!$B$7),0,MAX(0,$E3372-MAX(0,SUMIFS(Тех_Движение!$G$2:$G$5111,Тех_Движение!$D$2:$D$5111,$C3372,Тех_Движение!$B$2:$B$5111,"&lt;="&amp;O$3)-$F3372)))</f>
        <v>#VALUE!</v>
      </c>
      <c r="P3372" s="21" t="e">
        <f>IF(OR($B3372="",P$3&lt;$D3372+Настройки!$B$7),0,MAX(0,$E3372-MAX(0,SUMIFS(Тех_Движение!$G$2:$G$5111,Тех_Движение!$D$2:$D$5111,$C3372,Тех_Движение!$B$2:$B$5111,"&lt;="&amp;P$3)-$F3372)))</f>
        <v>#VALUE!</v>
      </c>
      <c r="Q3372" s="21" t="e">
        <f>IF(OR($B3372="",Q$3&lt;$D3372+Настройки!$B$7),0,MAX(0,$E3372-MAX(0,SUMIFS(Тех_Движение!$G$2:$G$5111,Тех_Движение!$D$2:$D$5111,$C3372,Тех_Движение!$B$2:$B$5111,"&lt;="&amp;Q$3)-$F3372)))</f>
        <v>#VALUE!</v>
      </c>
      <c r="R3372" s="21" t="str">
        <f t="shared" si="157"/>
        <v/>
      </c>
      <c r="S3372" s="23" t="str">
        <f>IF($B3372="","",VLOOKUP($C3372,Настройки!$A$11:$L$17,9,FALSE))</f>
        <v/>
      </c>
      <c r="T3372" s="23" t="str">
        <f t="shared" si="158"/>
        <v/>
      </c>
    </row>
    <row r="3373" spans="1:20" x14ac:dyDescent="0.3">
      <c r="A3373" s="20">
        <f>Тех_Движение!$A$3370</f>
        <v>3369</v>
      </c>
      <c r="B3373" s="20" t="str">
        <f>IF(Тех_Движение!$F$3370&gt;0,Тех_Движение!$I$3370,"")</f>
        <v/>
      </c>
      <c r="C3373" s="20" t="str">
        <f>IF($B3373="","",Тех_Движение!$D$3370)</f>
        <v/>
      </c>
      <c r="D3373" s="9" t="str">
        <f>IF($B3373="","",Тех_Движение!$B$3370)</f>
        <v/>
      </c>
      <c r="E3373" s="21" t="str">
        <f>IF($B3373="","",Тех_Движение!$F$3370)</f>
        <v/>
      </c>
      <c r="F3373" s="21" t="str">
        <f>IF($B3373="","",SUMIFS($E$5:$E3372,$C$5:$C3372,$C3373))</f>
        <v/>
      </c>
      <c r="G3373" s="21" t="str">
        <f>IF($B3373="","",MAX(0,$E3373-MAX(0,SUMIFS(Тех_Движение!$G$2:$G$5111,Тех_Движение!$D$2:$D$5111,$C3373,Тех_Движение!$B$2:$B$5111,"&lt;="&amp;Настройки!$B$5-1)-$F3373)))</f>
        <v/>
      </c>
      <c r="H3373" s="21" t="str">
        <f>IF($B3373="","",IF(AND($D3373&gt;=Настройки!$B$5,$D3373&lt;=Настройки!$B$6),$E3373,0))</f>
        <v/>
      </c>
      <c r="I3373" s="21" t="str">
        <f t="shared" si="156"/>
        <v/>
      </c>
      <c r="J3373" s="21" t="str">
        <f>IF($B3373="","",MAX(0,$E3373-MAX(0,SUMIFS(Тех_Движение!$G$2:$G$5111,Тех_Движение!$D$2:$D$5111,$C3373,Тех_Движение!$B$2:$B$5111,"&lt;="&amp;Настройки!$B$6)-$F3373)))</f>
        <v/>
      </c>
      <c r="K3373" s="21" t="e">
        <f>IF(OR($B3373="",K$3&lt;$D3373+Настройки!$B$7),0,MAX(0,$E3373-MAX(0,SUMIFS(Тех_Движение!$G$2:$G$5111,Тех_Движение!$D$2:$D$5111,$C3373,Тех_Движение!$B$2:$B$5111,"&lt;="&amp;K$3)-$F3373)))</f>
        <v>#VALUE!</v>
      </c>
      <c r="L3373" s="21" t="e">
        <f>IF(OR($B3373="",L$3&lt;$D3373+Настройки!$B$7),0,MAX(0,$E3373-MAX(0,SUMIFS(Тех_Движение!$G$2:$G$5111,Тех_Движение!$D$2:$D$5111,$C3373,Тех_Движение!$B$2:$B$5111,"&lt;="&amp;L$3)-$F3373)))</f>
        <v>#VALUE!</v>
      </c>
      <c r="M3373" s="21" t="e">
        <f>IF(OR($B3373="",M$3&lt;$D3373+Настройки!$B$7),0,MAX(0,$E3373-MAX(0,SUMIFS(Тех_Движение!$G$2:$G$5111,Тех_Движение!$D$2:$D$5111,$C3373,Тех_Движение!$B$2:$B$5111,"&lt;="&amp;M$3)-$F3373)))</f>
        <v>#VALUE!</v>
      </c>
      <c r="N3373" s="21" t="e">
        <f>IF(OR($B3373="",N$3&lt;$D3373+Настройки!$B$7),0,MAX(0,$E3373-MAX(0,SUMIFS(Тех_Движение!$G$2:$G$5111,Тех_Движение!$D$2:$D$5111,$C3373,Тех_Движение!$B$2:$B$5111,"&lt;="&amp;N$3)-$F3373)))</f>
        <v>#VALUE!</v>
      </c>
      <c r="O3373" s="21" t="e">
        <f>IF(OR($B3373="",O$3&lt;$D3373+Настройки!$B$7),0,MAX(0,$E3373-MAX(0,SUMIFS(Тех_Движение!$G$2:$G$5111,Тех_Движение!$D$2:$D$5111,$C3373,Тех_Движение!$B$2:$B$5111,"&lt;="&amp;O$3)-$F3373)))</f>
        <v>#VALUE!</v>
      </c>
      <c r="P3373" s="21" t="e">
        <f>IF(OR($B3373="",P$3&lt;$D3373+Настройки!$B$7),0,MAX(0,$E3373-MAX(0,SUMIFS(Тех_Движение!$G$2:$G$5111,Тех_Движение!$D$2:$D$5111,$C3373,Тех_Движение!$B$2:$B$5111,"&lt;="&amp;P$3)-$F3373)))</f>
        <v>#VALUE!</v>
      </c>
      <c r="Q3373" s="21" t="e">
        <f>IF(OR($B3373="",Q$3&lt;$D3373+Настройки!$B$7),0,MAX(0,$E3373-MAX(0,SUMIFS(Тех_Движение!$G$2:$G$5111,Тех_Движение!$D$2:$D$5111,$C3373,Тех_Движение!$B$2:$B$5111,"&lt;="&amp;Q$3)-$F3373)))</f>
        <v>#VALUE!</v>
      </c>
      <c r="R3373" s="21" t="str">
        <f t="shared" si="157"/>
        <v/>
      </c>
      <c r="S3373" s="23" t="str">
        <f>IF($B3373="","",VLOOKUP($C3373,Настройки!$A$11:$L$17,9,FALSE))</f>
        <v/>
      </c>
      <c r="T3373" s="23" t="str">
        <f t="shared" si="158"/>
        <v/>
      </c>
    </row>
    <row r="3374" spans="1:20" x14ac:dyDescent="0.3">
      <c r="A3374" s="20">
        <f>Тех_Движение!$A$3371</f>
        <v>3370</v>
      </c>
      <c r="B3374" s="20" t="str">
        <f>IF(Тех_Движение!$F$3371&gt;0,Тех_Движение!$I$3371,"")</f>
        <v/>
      </c>
      <c r="C3374" s="20" t="str">
        <f>IF($B3374="","",Тех_Движение!$D$3371)</f>
        <v/>
      </c>
      <c r="D3374" s="9" t="str">
        <f>IF($B3374="","",Тех_Движение!$B$3371)</f>
        <v/>
      </c>
      <c r="E3374" s="21" t="str">
        <f>IF($B3374="","",Тех_Движение!$F$3371)</f>
        <v/>
      </c>
      <c r="F3374" s="21" t="str">
        <f>IF($B3374="","",SUMIFS($E$5:$E3373,$C$5:$C3373,$C3374))</f>
        <v/>
      </c>
      <c r="G3374" s="21" t="str">
        <f>IF($B3374="","",MAX(0,$E3374-MAX(0,SUMIFS(Тех_Движение!$G$2:$G$5111,Тех_Движение!$D$2:$D$5111,$C3374,Тех_Движение!$B$2:$B$5111,"&lt;="&amp;Настройки!$B$5-1)-$F3374)))</f>
        <v/>
      </c>
      <c r="H3374" s="21" t="str">
        <f>IF($B3374="","",IF(AND($D3374&gt;=Настройки!$B$5,$D3374&lt;=Настройки!$B$6),$E3374,0))</f>
        <v/>
      </c>
      <c r="I3374" s="21" t="str">
        <f t="shared" si="156"/>
        <v/>
      </c>
      <c r="J3374" s="21" t="str">
        <f>IF($B3374="","",MAX(0,$E3374-MAX(0,SUMIFS(Тех_Движение!$G$2:$G$5111,Тех_Движение!$D$2:$D$5111,$C3374,Тех_Движение!$B$2:$B$5111,"&lt;="&amp;Настройки!$B$6)-$F3374)))</f>
        <v/>
      </c>
      <c r="K3374" s="21" t="e">
        <f>IF(OR($B3374="",K$3&lt;$D3374+Настройки!$B$7),0,MAX(0,$E3374-MAX(0,SUMIFS(Тех_Движение!$G$2:$G$5111,Тех_Движение!$D$2:$D$5111,$C3374,Тех_Движение!$B$2:$B$5111,"&lt;="&amp;K$3)-$F3374)))</f>
        <v>#VALUE!</v>
      </c>
      <c r="L3374" s="21" t="e">
        <f>IF(OR($B3374="",L$3&lt;$D3374+Настройки!$B$7),0,MAX(0,$E3374-MAX(0,SUMIFS(Тех_Движение!$G$2:$G$5111,Тех_Движение!$D$2:$D$5111,$C3374,Тех_Движение!$B$2:$B$5111,"&lt;="&amp;L$3)-$F3374)))</f>
        <v>#VALUE!</v>
      </c>
      <c r="M3374" s="21" t="e">
        <f>IF(OR($B3374="",M$3&lt;$D3374+Настройки!$B$7),0,MAX(0,$E3374-MAX(0,SUMIFS(Тех_Движение!$G$2:$G$5111,Тех_Движение!$D$2:$D$5111,$C3374,Тех_Движение!$B$2:$B$5111,"&lt;="&amp;M$3)-$F3374)))</f>
        <v>#VALUE!</v>
      </c>
      <c r="N3374" s="21" t="e">
        <f>IF(OR($B3374="",N$3&lt;$D3374+Настройки!$B$7),0,MAX(0,$E3374-MAX(0,SUMIFS(Тех_Движение!$G$2:$G$5111,Тех_Движение!$D$2:$D$5111,$C3374,Тех_Движение!$B$2:$B$5111,"&lt;="&amp;N$3)-$F3374)))</f>
        <v>#VALUE!</v>
      </c>
      <c r="O3374" s="21" t="e">
        <f>IF(OR($B3374="",O$3&lt;$D3374+Настройки!$B$7),0,MAX(0,$E3374-MAX(0,SUMIFS(Тех_Движение!$G$2:$G$5111,Тех_Движение!$D$2:$D$5111,$C3374,Тех_Движение!$B$2:$B$5111,"&lt;="&amp;O$3)-$F3374)))</f>
        <v>#VALUE!</v>
      </c>
      <c r="P3374" s="21" t="e">
        <f>IF(OR($B3374="",P$3&lt;$D3374+Настройки!$B$7),0,MAX(0,$E3374-MAX(0,SUMIFS(Тех_Движение!$G$2:$G$5111,Тех_Движение!$D$2:$D$5111,$C3374,Тех_Движение!$B$2:$B$5111,"&lt;="&amp;P$3)-$F3374)))</f>
        <v>#VALUE!</v>
      </c>
      <c r="Q3374" s="21" t="e">
        <f>IF(OR($B3374="",Q$3&lt;$D3374+Настройки!$B$7),0,MAX(0,$E3374-MAX(0,SUMIFS(Тех_Движение!$G$2:$G$5111,Тех_Движение!$D$2:$D$5111,$C3374,Тех_Движение!$B$2:$B$5111,"&lt;="&amp;Q$3)-$F3374)))</f>
        <v>#VALUE!</v>
      </c>
      <c r="R3374" s="21" t="str">
        <f t="shared" si="157"/>
        <v/>
      </c>
      <c r="S3374" s="23" t="str">
        <f>IF($B3374="","",VLOOKUP($C3374,Настройки!$A$11:$L$17,9,FALSE))</f>
        <v/>
      </c>
      <c r="T3374" s="23" t="str">
        <f t="shared" si="158"/>
        <v/>
      </c>
    </row>
    <row r="3375" spans="1:20" x14ac:dyDescent="0.3">
      <c r="A3375" s="20">
        <f>Тех_Движение!$A$3372</f>
        <v>3371</v>
      </c>
      <c r="B3375" s="20" t="str">
        <f>IF(Тех_Движение!$F$3372&gt;0,Тех_Движение!$I$3372,"")</f>
        <v/>
      </c>
      <c r="C3375" s="20" t="str">
        <f>IF($B3375="","",Тех_Движение!$D$3372)</f>
        <v/>
      </c>
      <c r="D3375" s="9" t="str">
        <f>IF($B3375="","",Тех_Движение!$B$3372)</f>
        <v/>
      </c>
      <c r="E3375" s="21" t="str">
        <f>IF($B3375="","",Тех_Движение!$F$3372)</f>
        <v/>
      </c>
      <c r="F3375" s="21" t="str">
        <f>IF($B3375="","",SUMIFS($E$5:$E3374,$C$5:$C3374,$C3375))</f>
        <v/>
      </c>
      <c r="G3375" s="21" t="str">
        <f>IF($B3375="","",MAX(0,$E3375-MAX(0,SUMIFS(Тех_Движение!$G$2:$G$5111,Тех_Движение!$D$2:$D$5111,$C3375,Тех_Движение!$B$2:$B$5111,"&lt;="&amp;Настройки!$B$5-1)-$F3375)))</f>
        <v/>
      </c>
      <c r="H3375" s="21" t="str">
        <f>IF($B3375="","",IF(AND($D3375&gt;=Настройки!$B$5,$D3375&lt;=Настройки!$B$6),$E3375,0))</f>
        <v/>
      </c>
      <c r="I3375" s="21" t="str">
        <f t="shared" si="156"/>
        <v/>
      </c>
      <c r="J3375" s="21" t="str">
        <f>IF($B3375="","",MAX(0,$E3375-MAX(0,SUMIFS(Тех_Движение!$G$2:$G$5111,Тех_Движение!$D$2:$D$5111,$C3375,Тех_Движение!$B$2:$B$5111,"&lt;="&amp;Настройки!$B$6)-$F3375)))</f>
        <v/>
      </c>
      <c r="K3375" s="21" t="e">
        <f>IF(OR($B3375="",K$3&lt;$D3375+Настройки!$B$7),0,MAX(0,$E3375-MAX(0,SUMIFS(Тех_Движение!$G$2:$G$5111,Тех_Движение!$D$2:$D$5111,$C3375,Тех_Движение!$B$2:$B$5111,"&lt;="&amp;K$3)-$F3375)))</f>
        <v>#VALUE!</v>
      </c>
      <c r="L3375" s="21" t="e">
        <f>IF(OR($B3375="",L$3&lt;$D3375+Настройки!$B$7),0,MAX(0,$E3375-MAX(0,SUMIFS(Тех_Движение!$G$2:$G$5111,Тех_Движение!$D$2:$D$5111,$C3375,Тех_Движение!$B$2:$B$5111,"&lt;="&amp;L$3)-$F3375)))</f>
        <v>#VALUE!</v>
      </c>
      <c r="M3375" s="21" t="e">
        <f>IF(OR($B3375="",M$3&lt;$D3375+Настройки!$B$7),0,MAX(0,$E3375-MAX(0,SUMIFS(Тех_Движение!$G$2:$G$5111,Тех_Движение!$D$2:$D$5111,$C3375,Тех_Движение!$B$2:$B$5111,"&lt;="&amp;M$3)-$F3375)))</f>
        <v>#VALUE!</v>
      </c>
      <c r="N3375" s="21" t="e">
        <f>IF(OR($B3375="",N$3&lt;$D3375+Настройки!$B$7),0,MAX(0,$E3375-MAX(0,SUMIFS(Тех_Движение!$G$2:$G$5111,Тех_Движение!$D$2:$D$5111,$C3375,Тех_Движение!$B$2:$B$5111,"&lt;="&amp;N$3)-$F3375)))</f>
        <v>#VALUE!</v>
      </c>
      <c r="O3375" s="21" t="e">
        <f>IF(OR($B3375="",O$3&lt;$D3375+Настройки!$B$7),0,MAX(0,$E3375-MAX(0,SUMIFS(Тех_Движение!$G$2:$G$5111,Тех_Движение!$D$2:$D$5111,$C3375,Тех_Движение!$B$2:$B$5111,"&lt;="&amp;O$3)-$F3375)))</f>
        <v>#VALUE!</v>
      </c>
      <c r="P3375" s="21" t="e">
        <f>IF(OR($B3375="",P$3&lt;$D3375+Настройки!$B$7),0,MAX(0,$E3375-MAX(0,SUMIFS(Тех_Движение!$G$2:$G$5111,Тех_Движение!$D$2:$D$5111,$C3375,Тех_Движение!$B$2:$B$5111,"&lt;="&amp;P$3)-$F3375)))</f>
        <v>#VALUE!</v>
      </c>
      <c r="Q3375" s="21" t="e">
        <f>IF(OR($B3375="",Q$3&lt;$D3375+Настройки!$B$7),0,MAX(0,$E3375-MAX(0,SUMIFS(Тех_Движение!$G$2:$G$5111,Тех_Движение!$D$2:$D$5111,$C3375,Тех_Движение!$B$2:$B$5111,"&lt;="&amp;Q$3)-$F3375)))</f>
        <v>#VALUE!</v>
      </c>
      <c r="R3375" s="21" t="str">
        <f t="shared" si="157"/>
        <v/>
      </c>
      <c r="S3375" s="23" t="str">
        <f>IF($B3375="","",VLOOKUP($C3375,Настройки!$A$11:$L$17,9,FALSE))</f>
        <v/>
      </c>
      <c r="T3375" s="23" t="str">
        <f t="shared" si="158"/>
        <v/>
      </c>
    </row>
    <row r="3376" spans="1:20" x14ac:dyDescent="0.3">
      <c r="A3376" s="20">
        <f>Тех_Движение!$A$3373</f>
        <v>3372</v>
      </c>
      <c r="B3376" s="20" t="str">
        <f>IF(Тех_Движение!$F$3373&gt;0,Тех_Движение!$I$3373,"")</f>
        <v/>
      </c>
      <c r="C3376" s="20" t="str">
        <f>IF($B3376="","",Тех_Движение!$D$3373)</f>
        <v/>
      </c>
      <c r="D3376" s="9" t="str">
        <f>IF($B3376="","",Тех_Движение!$B$3373)</f>
        <v/>
      </c>
      <c r="E3376" s="21" t="str">
        <f>IF($B3376="","",Тех_Движение!$F$3373)</f>
        <v/>
      </c>
      <c r="F3376" s="21" t="str">
        <f>IF($B3376="","",SUMIFS($E$5:$E3375,$C$5:$C3375,$C3376))</f>
        <v/>
      </c>
      <c r="G3376" s="21" t="str">
        <f>IF($B3376="","",MAX(0,$E3376-MAX(0,SUMIFS(Тех_Движение!$G$2:$G$5111,Тех_Движение!$D$2:$D$5111,$C3376,Тех_Движение!$B$2:$B$5111,"&lt;="&amp;Настройки!$B$5-1)-$F3376)))</f>
        <v/>
      </c>
      <c r="H3376" s="21" t="str">
        <f>IF($B3376="","",IF(AND($D3376&gt;=Настройки!$B$5,$D3376&lt;=Настройки!$B$6),$E3376,0))</f>
        <v/>
      </c>
      <c r="I3376" s="21" t="str">
        <f t="shared" si="156"/>
        <v/>
      </c>
      <c r="J3376" s="21" t="str">
        <f>IF($B3376="","",MAX(0,$E3376-MAX(0,SUMIFS(Тех_Движение!$G$2:$G$5111,Тех_Движение!$D$2:$D$5111,$C3376,Тех_Движение!$B$2:$B$5111,"&lt;="&amp;Настройки!$B$6)-$F3376)))</f>
        <v/>
      </c>
      <c r="K3376" s="21" t="e">
        <f>IF(OR($B3376="",K$3&lt;$D3376+Настройки!$B$7),0,MAX(0,$E3376-MAX(0,SUMIFS(Тех_Движение!$G$2:$G$5111,Тех_Движение!$D$2:$D$5111,$C3376,Тех_Движение!$B$2:$B$5111,"&lt;="&amp;K$3)-$F3376)))</f>
        <v>#VALUE!</v>
      </c>
      <c r="L3376" s="21" t="e">
        <f>IF(OR($B3376="",L$3&lt;$D3376+Настройки!$B$7),0,MAX(0,$E3376-MAX(0,SUMIFS(Тех_Движение!$G$2:$G$5111,Тех_Движение!$D$2:$D$5111,$C3376,Тех_Движение!$B$2:$B$5111,"&lt;="&amp;L$3)-$F3376)))</f>
        <v>#VALUE!</v>
      </c>
      <c r="M3376" s="21" t="e">
        <f>IF(OR($B3376="",M$3&lt;$D3376+Настройки!$B$7),0,MAX(0,$E3376-MAX(0,SUMIFS(Тех_Движение!$G$2:$G$5111,Тех_Движение!$D$2:$D$5111,$C3376,Тех_Движение!$B$2:$B$5111,"&lt;="&amp;M$3)-$F3376)))</f>
        <v>#VALUE!</v>
      </c>
      <c r="N3376" s="21" t="e">
        <f>IF(OR($B3376="",N$3&lt;$D3376+Настройки!$B$7),0,MAX(0,$E3376-MAX(0,SUMIFS(Тех_Движение!$G$2:$G$5111,Тех_Движение!$D$2:$D$5111,$C3376,Тех_Движение!$B$2:$B$5111,"&lt;="&amp;N$3)-$F3376)))</f>
        <v>#VALUE!</v>
      </c>
      <c r="O3376" s="21" t="e">
        <f>IF(OR($B3376="",O$3&lt;$D3376+Настройки!$B$7),0,MAX(0,$E3376-MAX(0,SUMIFS(Тех_Движение!$G$2:$G$5111,Тех_Движение!$D$2:$D$5111,$C3376,Тех_Движение!$B$2:$B$5111,"&lt;="&amp;O$3)-$F3376)))</f>
        <v>#VALUE!</v>
      </c>
      <c r="P3376" s="21" t="e">
        <f>IF(OR($B3376="",P$3&lt;$D3376+Настройки!$B$7),0,MAX(0,$E3376-MAX(0,SUMIFS(Тех_Движение!$G$2:$G$5111,Тех_Движение!$D$2:$D$5111,$C3376,Тех_Движение!$B$2:$B$5111,"&lt;="&amp;P$3)-$F3376)))</f>
        <v>#VALUE!</v>
      </c>
      <c r="Q3376" s="21" t="e">
        <f>IF(OR($B3376="",Q$3&lt;$D3376+Настройки!$B$7),0,MAX(0,$E3376-MAX(0,SUMIFS(Тех_Движение!$G$2:$G$5111,Тех_Движение!$D$2:$D$5111,$C3376,Тех_Движение!$B$2:$B$5111,"&lt;="&amp;Q$3)-$F3376)))</f>
        <v>#VALUE!</v>
      </c>
      <c r="R3376" s="21" t="str">
        <f t="shared" si="157"/>
        <v/>
      </c>
      <c r="S3376" s="23" t="str">
        <f>IF($B3376="","",VLOOKUP($C3376,Настройки!$A$11:$L$17,9,FALSE))</f>
        <v/>
      </c>
      <c r="T3376" s="23" t="str">
        <f t="shared" si="158"/>
        <v/>
      </c>
    </row>
    <row r="3377" spans="1:20" x14ac:dyDescent="0.3">
      <c r="A3377" s="20">
        <f>Тех_Движение!$A$3374</f>
        <v>3373</v>
      </c>
      <c r="B3377" s="20" t="str">
        <f>IF(Тех_Движение!$F$3374&gt;0,Тех_Движение!$I$3374,"")</f>
        <v/>
      </c>
      <c r="C3377" s="20" t="str">
        <f>IF($B3377="","",Тех_Движение!$D$3374)</f>
        <v/>
      </c>
      <c r="D3377" s="9" t="str">
        <f>IF($B3377="","",Тех_Движение!$B$3374)</f>
        <v/>
      </c>
      <c r="E3377" s="21" t="str">
        <f>IF($B3377="","",Тех_Движение!$F$3374)</f>
        <v/>
      </c>
      <c r="F3377" s="21" t="str">
        <f>IF($B3377="","",SUMIFS($E$5:$E3376,$C$5:$C3376,$C3377))</f>
        <v/>
      </c>
      <c r="G3377" s="21" t="str">
        <f>IF($B3377="","",MAX(0,$E3377-MAX(0,SUMIFS(Тех_Движение!$G$2:$G$5111,Тех_Движение!$D$2:$D$5111,$C3377,Тех_Движение!$B$2:$B$5111,"&lt;="&amp;Настройки!$B$5-1)-$F3377)))</f>
        <v/>
      </c>
      <c r="H3377" s="21" t="str">
        <f>IF($B3377="","",IF(AND($D3377&gt;=Настройки!$B$5,$D3377&lt;=Настройки!$B$6),$E3377,0))</f>
        <v/>
      </c>
      <c r="I3377" s="21" t="str">
        <f t="shared" si="156"/>
        <v/>
      </c>
      <c r="J3377" s="21" t="str">
        <f>IF($B3377="","",MAX(0,$E3377-MAX(0,SUMIFS(Тех_Движение!$G$2:$G$5111,Тех_Движение!$D$2:$D$5111,$C3377,Тех_Движение!$B$2:$B$5111,"&lt;="&amp;Настройки!$B$6)-$F3377)))</f>
        <v/>
      </c>
      <c r="K3377" s="21" t="e">
        <f>IF(OR($B3377="",K$3&lt;$D3377+Настройки!$B$7),0,MAX(0,$E3377-MAX(0,SUMIFS(Тех_Движение!$G$2:$G$5111,Тех_Движение!$D$2:$D$5111,$C3377,Тех_Движение!$B$2:$B$5111,"&lt;="&amp;K$3)-$F3377)))</f>
        <v>#VALUE!</v>
      </c>
      <c r="L3377" s="21" t="e">
        <f>IF(OR($B3377="",L$3&lt;$D3377+Настройки!$B$7),0,MAX(0,$E3377-MAX(0,SUMIFS(Тех_Движение!$G$2:$G$5111,Тех_Движение!$D$2:$D$5111,$C3377,Тех_Движение!$B$2:$B$5111,"&lt;="&amp;L$3)-$F3377)))</f>
        <v>#VALUE!</v>
      </c>
      <c r="M3377" s="21" t="e">
        <f>IF(OR($B3377="",M$3&lt;$D3377+Настройки!$B$7),0,MAX(0,$E3377-MAX(0,SUMIFS(Тех_Движение!$G$2:$G$5111,Тех_Движение!$D$2:$D$5111,$C3377,Тех_Движение!$B$2:$B$5111,"&lt;="&amp;M$3)-$F3377)))</f>
        <v>#VALUE!</v>
      </c>
      <c r="N3377" s="21" t="e">
        <f>IF(OR($B3377="",N$3&lt;$D3377+Настройки!$B$7),0,MAX(0,$E3377-MAX(0,SUMIFS(Тех_Движение!$G$2:$G$5111,Тех_Движение!$D$2:$D$5111,$C3377,Тех_Движение!$B$2:$B$5111,"&lt;="&amp;N$3)-$F3377)))</f>
        <v>#VALUE!</v>
      </c>
      <c r="O3377" s="21" t="e">
        <f>IF(OR($B3377="",O$3&lt;$D3377+Настройки!$B$7),0,MAX(0,$E3377-MAX(0,SUMIFS(Тех_Движение!$G$2:$G$5111,Тех_Движение!$D$2:$D$5111,$C3377,Тех_Движение!$B$2:$B$5111,"&lt;="&amp;O$3)-$F3377)))</f>
        <v>#VALUE!</v>
      </c>
      <c r="P3377" s="21" t="e">
        <f>IF(OR($B3377="",P$3&lt;$D3377+Настройки!$B$7),0,MAX(0,$E3377-MAX(0,SUMIFS(Тех_Движение!$G$2:$G$5111,Тех_Движение!$D$2:$D$5111,$C3377,Тех_Движение!$B$2:$B$5111,"&lt;="&amp;P$3)-$F3377)))</f>
        <v>#VALUE!</v>
      </c>
      <c r="Q3377" s="21" t="e">
        <f>IF(OR($B3377="",Q$3&lt;$D3377+Настройки!$B$7),0,MAX(0,$E3377-MAX(0,SUMIFS(Тех_Движение!$G$2:$G$5111,Тех_Движение!$D$2:$D$5111,$C3377,Тех_Движение!$B$2:$B$5111,"&lt;="&amp;Q$3)-$F3377)))</f>
        <v>#VALUE!</v>
      </c>
      <c r="R3377" s="21" t="str">
        <f t="shared" si="157"/>
        <v/>
      </c>
      <c r="S3377" s="23" t="str">
        <f>IF($B3377="","",VLOOKUP($C3377,Настройки!$A$11:$L$17,9,FALSE))</f>
        <v/>
      </c>
      <c r="T3377" s="23" t="str">
        <f t="shared" si="158"/>
        <v/>
      </c>
    </row>
    <row r="3378" spans="1:20" x14ac:dyDescent="0.3">
      <c r="A3378" s="20">
        <f>Тех_Движение!$A$3375</f>
        <v>3374</v>
      </c>
      <c r="B3378" s="20" t="str">
        <f>IF(Тех_Движение!$F$3375&gt;0,Тех_Движение!$I$3375,"")</f>
        <v/>
      </c>
      <c r="C3378" s="20" t="str">
        <f>IF($B3378="","",Тех_Движение!$D$3375)</f>
        <v/>
      </c>
      <c r="D3378" s="9" t="str">
        <f>IF($B3378="","",Тех_Движение!$B$3375)</f>
        <v/>
      </c>
      <c r="E3378" s="21" t="str">
        <f>IF($B3378="","",Тех_Движение!$F$3375)</f>
        <v/>
      </c>
      <c r="F3378" s="21" t="str">
        <f>IF($B3378="","",SUMIFS($E$5:$E3377,$C$5:$C3377,$C3378))</f>
        <v/>
      </c>
      <c r="G3378" s="21" t="str">
        <f>IF($B3378="","",MAX(0,$E3378-MAX(0,SUMIFS(Тех_Движение!$G$2:$G$5111,Тех_Движение!$D$2:$D$5111,$C3378,Тех_Движение!$B$2:$B$5111,"&lt;="&amp;Настройки!$B$5-1)-$F3378)))</f>
        <v/>
      </c>
      <c r="H3378" s="21" t="str">
        <f>IF($B3378="","",IF(AND($D3378&gt;=Настройки!$B$5,$D3378&lt;=Настройки!$B$6),$E3378,0))</f>
        <v/>
      </c>
      <c r="I3378" s="21" t="str">
        <f t="shared" si="156"/>
        <v/>
      </c>
      <c r="J3378" s="21" t="str">
        <f>IF($B3378="","",MAX(0,$E3378-MAX(0,SUMIFS(Тех_Движение!$G$2:$G$5111,Тех_Движение!$D$2:$D$5111,$C3378,Тех_Движение!$B$2:$B$5111,"&lt;="&amp;Настройки!$B$6)-$F3378)))</f>
        <v/>
      </c>
      <c r="K3378" s="21" t="e">
        <f>IF(OR($B3378="",K$3&lt;$D3378+Настройки!$B$7),0,MAX(0,$E3378-MAX(0,SUMIFS(Тех_Движение!$G$2:$G$5111,Тех_Движение!$D$2:$D$5111,$C3378,Тех_Движение!$B$2:$B$5111,"&lt;="&amp;K$3)-$F3378)))</f>
        <v>#VALUE!</v>
      </c>
      <c r="L3378" s="21" t="e">
        <f>IF(OR($B3378="",L$3&lt;$D3378+Настройки!$B$7),0,MAX(0,$E3378-MAX(0,SUMIFS(Тех_Движение!$G$2:$G$5111,Тех_Движение!$D$2:$D$5111,$C3378,Тех_Движение!$B$2:$B$5111,"&lt;="&amp;L$3)-$F3378)))</f>
        <v>#VALUE!</v>
      </c>
      <c r="M3378" s="21" t="e">
        <f>IF(OR($B3378="",M$3&lt;$D3378+Настройки!$B$7),0,MAX(0,$E3378-MAX(0,SUMIFS(Тех_Движение!$G$2:$G$5111,Тех_Движение!$D$2:$D$5111,$C3378,Тех_Движение!$B$2:$B$5111,"&lt;="&amp;M$3)-$F3378)))</f>
        <v>#VALUE!</v>
      </c>
      <c r="N3378" s="21" t="e">
        <f>IF(OR($B3378="",N$3&lt;$D3378+Настройки!$B$7),0,MAX(0,$E3378-MAX(0,SUMIFS(Тех_Движение!$G$2:$G$5111,Тех_Движение!$D$2:$D$5111,$C3378,Тех_Движение!$B$2:$B$5111,"&lt;="&amp;N$3)-$F3378)))</f>
        <v>#VALUE!</v>
      </c>
      <c r="O3378" s="21" t="e">
        <f>IF(OR($B3378="",O$3&lt;$D3378+Настройки!$B$7),0,MAX(0,$E3378-MAX(0,SUMIFS(Тех_Движение!$G$2:$G$5111,Тех_Движение!$D$2:$D$5111,$C3378,Тех_Движение!$B$2:$B$5111,"&lt;="&amp;O$3)-$F3378)))</f>
        <v>#VALUE!</v>
      </c>
      <c r="P3378" s="21" t="e">
        <f>IF(OR($B3378="",P$3&lt;$D3378+Настройки!$B$7),0,MAX(0,$E3378-MAX(0,SUMIFS(Тех_Движение!$G$2:$G$5111,Тех_Движение!$D$2:$D$5111,$C3378,Тех_Движение!$B$2:$B$5111,"&lt;="&amp;P$3)-$F3378)))</f>
        <v>#VALUE!</v>
      </c>
      <c r="Q3378" s="21" t="e">
        <f>IF(OR($B3378="",Q$3&lt;$D3378+Настройки!$B$7),0,MAX(0,$E3378-MAX(0,SUMIFS(Тех_Движение!$G$2:$G$5111,Тех_Движение!$D$2:$D$5111,$C3378,Тех_Движение!$B$2:$B$5111,"&lt;="&amp;Q$3)-$F3378)))</f>
        <v>#VALUE!</v>
      </c>
      <c r="R3378" s="21" t="str">
        <f t="shared" si="157"/>
        <v/>
      </c>
      <c r="S3378" s="23" t="str">
        <f>IF($B3378="","",VLOOKUP($C3378,Настройки!$A$11:$L$17,9,FALSE))</f>
        <v/>
      </c>
      <c r="T3378" s="23" t="str">
        <f t="shared" si="158"/>
        <v/>
      </c>
    </row>
    <row r="3379" spans="1:20" x14ac:dyDescent="0.3">
      <c r="A3379" s="20">
        <f>Тех_Движение!$A$3376</f>
        <v>3375</v>
      </c>
      <c r="B3379" s="20" t="str">
        <f>IF(Тех_Движение!$F$3376&gt;0,Тех_Движение!$I$3376,"")</f>
        <v/>
      </c>
      <c r="C3379" s="20" t="str">
        <f>IF($B3379="","",Тех_Движение!$D$3376)</f>
        <v/>
      </c>
      <c r="D3379" s="9" t="str">
        <f>IF($B3379="","",Тех_Движение!$B$3376)</f>
        <v/>
      </c>
      <c r="E3379" s="21" t="str">
        <f>IF($B3379="","",Тех_Движение!$F$3376)</f>
        <v/>
      </c>
      <c r="F3379" s="21" t="str">
        <f>IF($B3379="","",SUMIFS($E$5:$E3378,$C$5:$C3378,$C3379))</f>
        <v/>
      </c>
      <c r="G3379" s="21" t="str">
        <f>IF($B3379="","",MAX(0,$E3379-MAX(0,SUMIFS(Тех_Движение!$G$2:$G$5111,Тех_Движение!$D$2:$D$5111,$C3379,Тех_Движение!$B$2:$B$5111,"&lt;="&amp;Настройки!$B$5-1)-$F3379)))</f>
        <v/>
      </c>
      <c r="H3379" s="21" t="str">
        <f>IF($B3379="","",IF(AND($D3379&gt;=Настройки!$B$5,$D3379&lt;=Настройки!$B$6),$E3379,0))</f>
        <v/>
      </c>
      <c r="I3379" s="21" t="str">
        <f t="shared" si="156"/>
        <v/>
      </c>
      <c r="J3379" s="21" t="str">
        <f>IF($B3379="","",MAX(0,$E3379-MAX(0,SUMIFS(Тех_Движение!$G$2:$G$5111,Тех_Движение!$D$2:$D$5111,$C3379,Тех_Движение!$B$2:$B$5111,"&lt;="&amp;Настройки!$B$6)-$F3379)))</f>
        <v/>
      </c>
      <c r="K3379" s="21" t="e">
        <f>IF(OR($B3379="",K$3&lt;$D3379+Настройки!$B$7),0,MAX(0,$E3379-MAX(0,SUMIFS(Тех_Движение!$G$2:$G$5111,Тех_Движение!$D$2:$D$5111,$C3379,Тех_Движение!$B$2:$B$5111,"&lt;="&amp;K$3)-$F3379)))</f>
        <v>#VALUE!</v>
      </c>
      <c r="L3379" s="21" t="e">
        <f>IF(OR($B3379="",L$3&lt;$D3379+Настройки!$B$7),0,MAX(0,$E3379-MAX(0,SUMIFS(Тех_Движение!$G$2:$G$5111,Тех_Движение!$D$2:$D$5111,$C3379,Тех_Движение!$B$2:$B$5111,"&lt;="&amp;L$3)-$F3379)))</f>
        <v>#VALUE!</v>
      </c>
      <c r="M3379" s="21" t="e">
        <f>IF(OR($B3379="",M$3&lt;$D3379+Настройки!$B$7),0,MAX(0,$E3379-MAX(0,SUMIFS(Тех_Движение!$G$2:$G$5111,Тех_Движение!$D$2:$D$5111,$C3379,Тех_Движение!$B$2:$B$5111,"&lt;="&amp;M$3)-$F3379)))</f>
        <v>#VALUE!</v>
      </c>
      <c r="N3379" s="21" t="e">
        <f>IF(OR($B3379="",N$3&lt;$D3379+Настройки!$B$7),0,MAX(0,$E3379-MAX(0,SUMIFS(Тех_Движение!$G$2:$G$5111,Тех_Движение!$D$2:$D$5111,$C3379,Тех_Движение!$B$2:$B$5111,"&lt;="&amp;N$3)-$F3379)))</f>
        <v>#VALUE!</v>
      </c>
      <c r="O3379" s="21" t="e">
        <f>IF(OR($B3379="",O$3&lt;$D3379+Настройки!$B$7),0,MAX(0,$E3379-MAX(0,SUMIFS(Тех_Движение!$G$2:$G$5111,Тех_Движение!$D$2:$D$5111,$C3379,Тех_Движение!$B$2:$B$5111,"&lt;="&amp;O$3)-$F3379)))</f>
        <v>#VALUE!</v>
      </c>
      <c r="P3379" s="21" t="e">
        <f>IF(OR($B3379="",P$3&lt;$D3379+Настройки!$B$7),0,MAX(0,$E3379-MAX(0,SUMIFS(Тех_Движение!$G$2:$G$5111,Тех_Движение!$D$2:$D$5111,$C3379,Тех_Движение!$B$2:$B$5111,"&lt;="&amp;P$3)-$F3379)))</f>
        <v>#VALUE!</v>
      </c>
      <c r="Q3379" s="21" t="e">
        <f>IF(OR($B3379="",Q$3&lt;$D3379+Настройки!$B$7),0,MAX(0,$E3379-MAX(0,SUMIFS(Тех_Движение!$G$2:$G$5111,Тех_Движение!$D$2:$D$5111,$C3379,Тех_Движение!$B$2:$B$5111,"&lt;="&amp;Q$3)-$F3379)))</f>
        <v>#VALUE!</v>
      </c>
      <c r="R3379" s="21" t="str">
        <f t="shared" si="157"/>
        <v/>
      </c>
      <c r="S3379" s="23" t="str">
        <f>IF($B3379="","",VLOOKUP($C3379,Настройки!$A$11:$L$17,9,FALSE))</f>
        <v/>
      </c>
      <c r="T3379" s="23" t="str">
        <f t="shared" si="158"/>
        <v/>
      </c>
    </row>
    <row r="3380" spans="1:20" x14ac:dyDescent="0.3">
      <c r="A3380" s="20">
        <f>Тех_Движение!$A$3377</f>
        <v>3376</v>
      </c>
      <c r="B3380" s="20" t="str">
        <f>IF(Тех_Движение!$F$3377&gt;0,Тех_Движение!$I$3377,"")</f>
        <v/>
      </c>
      <c r="C3380" s="20" t="str">
        <f>IF($B3380="","",Тех_Движение!$D$3377)</f>
        <v/>
      </c>
      <c r="D3380" s="9" t="str">
        <f>IF($B3380="","",Тех_Движение!$B$3377)</f>
        <v/>
      </c>
      <c r="E3380" s="21" t="str">
        <f>IF($B3380="","",Тех_Движение!$F$3377)</f>
        <v/>
      </c>
      <c r="F3380" s="21" t="str">
        <f>IF($B3380="","",SUMIFS($E$5:$E3379,$C$5:$C3379,$C3380))</f>
        <v/>
      </c>
      <c r="G3380" s="21" t="str">
        <f>IF($B3380="","",MAX(0,$E3380-MAX(0,SUMIFS(Тех_Движение!$G$2:$G$5111,Тех_Движение!$D$2:$D$5111,$C3380,Тех_Движение!$B$2:$B$5111,"&lt;="&amp;Настройки!$B$5-1)-$F3380)))</f>
        <v/>
      </c>
      <c r="H3380" s="21" t="str">
        <f>IF($B3380="","",IF(AND($D3380&gt;=Настройки!$B$5,$D3380&lt;=Настройки!$B$6),$E3380,0))</f>
        <v/>
      </c>
      <c r="I3380" s="21" t="str">
        <f t="shared" si="156"/>
        <v/>
      </c>
      <c r="J3380" s="21" t="str">
        <f>IF($B3380="","",MAX(0,$E3380-MAX(0,SUMIFS(Тех_Движение!$G$2:$G$5111,Тех_Движение!$D$2:$D$5111,$C3380,Тех_Движение!$B$2:$B$5111,"&lt;="&amp;Настройки!$B$6)-$F3380)))</f>
        <v/>
      </c>
      <c r="K3380" s="21" t="e">
        <f>IF(OR($B3380="",K$3&lt;$D3380+Настройки!$B$7),0,MAX(0,$E3380-MAX(0,SUMIFS(Тех_Движение!$G$2:$G$5111,Тех_Движение!$D$2:$D$5111,$C3380,Тех_Движение!$B$2:$B$5111,"&lt;="&amp;K$3)-$F3380)))</f>
        <v>#VALUE!</v>
      </c>
      <c r="L3380" s="21" t="e">
        <f>IF(OR($B3380="",L$3&lt;$D3380+Настройки!$B$7),0,MAX(0,$E3380-MAX(0,SUMIFS(Тех_Движение!$G$2:$G$5111,Тех_Движение!$D$2:$D$5111,$C3380,Тех_Движение!$B$2:$B$5111,"&lt;="&amp;L$3)-$F3380)))</f>
        <v>#VALUE!</v>
      </c>
      <c r="M3380" s="21" t="e">
        <f>IF(OR($B3380="",M$3&lt;$D3380+Настройки!$B$7),0,MAX(0,$E3380-MAX(0,SUMIFS(Тех_Движение!$G$2:$G$5111,Тех_Движение!$D$2:$D$5111,$C3380,Тех_Движение!$B$2:$B$5111,"&lt;="&amp;M$3)-$F3380)))</f>
        <v>#VALUE!</v>
      </c>
      <c r="N3380" s="21" t="e">
        <f>IF(OR($B3380="",N$3&lt;$D3380+Настройки!$B$7),0,MAX(0,$E3380-MAX(0,SUMIFS(Тех_Движение!$G$2:$G$5111,Тех_Движение!$D$2:$D$5111,$C3380,Тех_Движение!$B$2:$B$5111,"&lt;="&amp;N$3)-$F3380)))</f>
        <v>#VALUE!</v>
      </c>
      <c r="O3380" s="21" t="e">
        <f>IF(OR($B3380="",O$3&lt;$D3380+Настройки!$B$7),0,MAX(0,$E3380-MAX(0,SUMIFS(Тех_Движение!$G$2:$G$5111,Тех_Движение!$D$2:$D$5111,$C3380,Тех_Движение!$B$2:$B$5111,"&lt;="&amp;O$3)-$F3380)))</f>
        <v>#VALUE!</v>
      </c>
      <c r="P3380" s="21" t="e">
        <f>IF(OR($B3380="",P$3&lt;$D3380+Настройки!$B$7),0,MAX(0,$E3380-MAX(0,SUMIFS(Тех_Движение!$G$2:$G$5111,Тех_Движение!$D$2:$D$5111,$C3380,Тех_Движение!$B$2:$B$5111,"&lt;="&amp;P$3)-$F3380)))</f>
        <v>#VALUE!</v>
      </c>
      <c r="Q3380" s="21" t="e">
        <f>IF(OR($B3380="",Q$3&lt;$D3380+Настройки!$B$7),0,MAX(0,$E3380-MAX(0,SUMIFS(Тех_Движение!$G$2:$G$5111,Тех_Движение!$D$2:$D$5111,$C3380,Тех_Движение!$B$2:$B$5111,"&lt;="&amp;Q$3)-$F3380)))</f>
        <v>#VALUE!</v>
      </c>
      <c r="R3380" s="21" t="str">
        <f t="shared" si="157"/>
        <v/>
      </c>
      <c r="S3380" s="23" t="str">
        <f>IF($B3380="","",VLOOKUP($C3380,Настройки!$A$11:$L$17,9,FALSE))</f>
        <v/>
      </c>
      <c r="T3380" s="23" t="str">
        <f t="shared" si="158"/>
        <v/>
      </c>
    </row>
    <row r="3381" spans="1:20" x14ac:dyDescent="0.3">
      <c r="A3381" s="20">
        <f>Тех_Движение!$A$3378</f>
        <v>3377</v>
      </c>
      <c r="B3381" s="20" t="str">
        <f>IF(Тех_Движение!$F$3378&gt;0,Тех_Движение!$I$3378,"")</f>
        <v/>
      </c>
      <c r="C3381" s="20" t="str">
        <f>IF($B3381="","",Тех_Движение!$D$3378)</f>
        <v/>
      </c>
      <c r="D3381" s="9" t="str">
        <f>IF($B3381="","",Тех_Движение!$B$3378)</f>
        <v/>
      </c>
      <c r="E3381" s="21" t="str">
        <f>IF($B3381="","",Тех_Движение!$F$3378)</f>
        <v/>
      </c>
      <c r="F3381" s="21" t="str">
        <f>IF($B3381="","",SUMIFS($E$5:$E3380,$C$5:$C3380,$C3381))</f>
        <v/>
      </c>
      <c r="G3381" s="21" t="str">
        <f>IF($B3381="","",MAX(0,$E3381-MAX(0,SUMIFS(Тех_Движение!$G$2:$G$5111,Тех_Движение!$D$2:$D$5111,$C3381,Тех_Движение!$B$2:$B$5111,"&lt;="&amp;Настройки!$B$5-1)-$F3381)))</f>
        <v/>
      </c>
      <c r="H3381" s="21" t="str">
        <f>IF($B3381="","",IF(AND($D3381&gt;=Настройки!$B$5,$D3381&lt;=Настройки!$B$6),$E3381,0))</f>
        <v/>
      </c>
      <c r="I3381" s="21" t="str">
        <f t="shared" si="156"/>
        <v/>
      </c>
      <c r="J3381" s="21" t="str">
        <f>IF($B3381="","",MAX(0,$E3381-MAX(0,SUMIFS(Тех_Движение!$G$2:$G$5111,Тех_Движение!$D$2:$D$5111,$C3381,Тех_Движение!$B$2:$B$5111,"&lt;="&amp;Настройки!$B$6)-$F3381)))</f>
        <v/>
      </c>
      <c r="K3381" s="21" t="e">
        <f>IF(OR($B3381="",K$3&lt;$D3381+Настройки!$B$7),0,MAX(0,$E3381-MAX(0,SUMIFS(Тех_Движение!$G$2:$G$5111,Тех_Движение!$D$2:$D$5111,$C3381,Тех_Движение!$B$2:$B$5111,"&lt;="&amp;K$3)-$F3381)))</f>
        <v>#VALUE!</v>
      </c>
      <c r="L3381" s="21" t="e">
        <f>IF(OR($B3381="",L$3&lt;$D3381+Настройки!$B$7),0,MAX(0,$E3381-MAX(0,SUMIFS(Тех_Движение!$G$2:$G$5111,Тех_Движение!$D$2:$D$5111,$C3381,Тех_Движение!$B$2:$B$5111,"&lt;="&amp;L$3)-$F3381)))</f>
        <v>#VALUE!</v>
      </c>
      <c r="M3381" s="21" t="e">
        <f>IF(OR($B3381="",M$3&lt;$D3381+Настройки!$B$7),0,MAX(0,$E3381-MAX(0,SUMIFS(Тех_Движение!$G$2:$G$5111,Тех_Движение!$D$2:$D$5111,$C3381,Тех_Движение!$B$2:$B$5111,"&lt;="&amp;M$3)-$F3381)))</f>
        <v>#VALUE!</v>
      </c>
      <c r="N3381" s="21" t="e">
        <f>IF(OR($B3381="",N$3&lt;$D3381+Настройки!$B$7),0,MAX(0,$E3381-MAX(0,SUMIFS(Тех_Движение!$G$2:$G$5111,Тех_Движение!$D$2:$D$5111,$C3381,Тех_Движение!$B$2:$B$5111,"&lt;="&amp;N$3)-$F3381)))</f>
        <v>#VALUE!</v>
      </c>
      <c r="O3381" s="21" t="e">
        <f>IF(OR($B3381="",O$3&lt;$D3381+Настройки!$B$7),0,MAX(0,$E3381-MAX(0,SUMIFS(Тех_Движение!$G$2:$G$5111,Тех_Движение!$D$2:$D$5111,$C3381,Тех_Движение!$B$2:$B$5111,"&lt;="&amp;O$3)-$F3381)))</f>
        <v>#VALUE!</v>
      </c>
      <c r="P3381" s="21" t="e">
        <f>IF(OR($B3381="",P$3&lt;$D3381+Настройки!$B$7),0,MAX(0,$E3381-MAX(0,SUMIFS(Тех_Движение!$G$2:$G$5111,Тех_Движение!$D$2:$D$5111,$C3381,Тех_Движение!$B$2:$B$5111,"&lt;="&amp;P$3)-$F3381)))</f>
        <v>#VALUE!</v>
      </c>
      <c r="Q3381" s="21" t="e">
        <f>IF(OR($B3381="",Q$3&lt;$D3381+Настройки!$B$7),0,MAX(0,$E3381-MAX(0,SUMIFS(Тех_Движение!$G$2:$G$5111,Тех_Движение!$D$2:$D$5111,$C3381,Тех_Движение!$B$2:$B$5111,"&lt;="&amp;Q$3)-$F3381)))</f>
        <v>#VALUE!</v>
      </c>
      <c r="R3381" s="21" t="str">
        <f t="shared" si="157"/>
        <v/>
      </c>
      <c r="S3381" s="23" t="str">
        <f>IF($B3381="","",VLOOKUP($C3381,Настройки!$A$11:$L$17,9,FALSE))</f>
        <v/>
      </c>
      <c r="T3381" s="23" t="str">
        <f t="shared" si="158"/>
        <v/>
      </c>
    </row>
    <row r="3382" spans="1:20" x14ac:dyDescent="0.3">
      <c r="A3382" s="20">
        <f>Тех_Движение!$A$3379</f>
        <v>3378</v>
      </c>
      <c r="B3382" s="20" t="str">
        <f>IF(Тех_Движение!$F$3379&gt;0,Тех_Движение!$I$3379,"")</f>
        <v/>
      </c>
      <c r="C3382" s="20" t="str">
        <f>IF($B3382="","",Тех_Движение!$D$3379)</f>
        <v/>
      </c>
      <c r="D3382" s="9" t="str">
        <f>IF($B3382="","",Тех_Движение!$B$3379)</f>
        <v/>
      </c>
      <c r="E3382" s="21" t="str">
        <f>IF($B3382="","",Тех_Движение!$F$3379)</f>
        <v/>
      </c>
      <c r="F3382" s="21" t="str">
        <f>IF($B3382="","",SUMIFS($E$5:$E3381,$C$5:$C3381,$C3382))</f>
        <v/>
      </c>
      <c r="G3382" s="21" t="str">
        <f>IF($B3382="","",MAX(0,$E3382-MAX(0,SUMIFS(Тех_Движение!$G$2:$G$5111,Тех_Движение!$D$2:$D$5111,$C3382,Тех_Движение!$B$2:$B$5111,"&lt;="&amp;Настройки!$B$5-1)-$F3382)))</f>
        <v/>
      </c>
      <c r="H3382" s="21" t="str">
        <f>IF($B3382="","",IF(AND($D3382&gt;=Настройки!$B$5,$D3382&lt;=Настройки!$B$6),$E3382,0))</f>
        <v/>
      </c>
      <c r="I3382" s="21" t="str">
        <f t="shared" si="156"/>
        <v/>
      </c>
      <c r="J3382" s="21" t="str">
        <f>IF($B3382="","",MAX(0,$E3382-MAX(0,SUMIFS(Тех_Движение!$G$2:$G$5111,Тех_Движение!$D$2:$D$5111,$C3382,Тех_Движение!$B$2:$B$5111,"&lt;="&amp;Настройки!$B$6)-$F3382)))</f>
        <v/>
      </c>
      <c r="K3382" s="21" t="e">
        <f>IF(OR($B3382="",K$3&lt;$D3382+Настройки!$B$7),0,MAX(0,$E3382-MAX(0,SUMIFS(Тех_Движение!$G$2:$G$5111,Тех_Движение!$D$2:$D$5111,$C3382,Тех_Движение!$B$2:$B$5111,"&lt;="&amp;K$3)-$F3382)))</f>
        <v>#VALUE!</v>
      </c>
      <c r="L3382" s="21" t="e">
        <f>IF(OR($B3382="",L$3&lt;$D3382+Настройки!$B$7),0,MAX(0,$E3382-MAX(0,SUMIFS(Тех_Движение!$G$2:$G$5111,Тех_Движение!$D$2:$D$5111,$C3382,Тех_Движение!$B$2:$B$5111,"&lt;="&amp;L$3)-$F3382)))</f>
        <v>#VALUE!</v>
      </c>
      <c r="M3382" s="21" t="e">
        <f>IF(OR($B3382="",M$3&lt;$D3382+Настройки!$B$7),0,MAX(0,$E3382-MAX(0,SUMIFS(Тех_Движение!$G$2:$G$5111,Тех_Движение!$D$2:$D$5111,$C3382,Тех_Движение!$B$2:$B$5111,"&lt;="&amp;M$3)-$F3382)))</f>
        <v>#VALUE!</v>
      </c>
      <c r="N3382" s="21" t="e">
        <f>IF(OR($B3382="",N$3&lt;$D3382+Настройки!$B$7),0,MAX(0,$E3382-MAX(0,SUMIFS(Тех_Движение!$G$2:$G$5111,Тех_Движение!$D$2:$D$5111,$C3382,Тех_Движение!$B$2:$B$5111,"&lt;="&amp;N$3)-$F3382)))</f>
        <v>#VALUE!</v>
      </c>
      <c r="O3382" s="21" t="e">
        <f>IF(OR($B3382="",O$3&lt;$D3382+Настройки!$B$7),0,MAX(0,$E3382-MAX(0,SUMIFS(Тех_Движение!$G$2:$G$5111,Тех_Движение!$D$2:$D$5111,$C3382,Тех_Движение!$B$2:$B$5111,"&lt;="&amp;O$3)-$F3382)))</f>
        <v>#VALUE!</v>
      </c>
      <c r="P3382" s="21" t="e">
        <f>IF(OR($B3382="",P$3&lt;$D3382+Настройки!$B$7),0,MAX(0,$E3382-MAX(0,SUMIFS(Тех_Движение!$G$2:$G$5111,Тех_Движение!$D$2:$D$5111,$C3382,Тех_Движение!$B$2:$B$5111,"&lt;="&amp;P$3)-$F3382)))</f>
        <v>#VALUE!</v>
      </c>
      <c r="Q3382" s="21" t="e">
        <f>IF(OR($B3382="",Q$3&lt;$D3382+Настройки!$B$7),0,MAX(0,$E3382-MAX(0,SUMIFS(Тех_Движение!$G$2:$G$5111,Тех_Движение!$D$2:$D$5111,$C3382,Тех_Движение!$B$2:$B$5111,"&lt;="&amp;Q$3)-$F3382)))</f>
        <v>#VALUE!</v>
      </c>
      <c r="R3382" s="21" t="str">
        <f t="shared" si="157"/>
        <v/>
      </c>
      <c r="S3382" s="23" t="str">
        <f>IF($B3382="","",VLOOKUP($C3382,Настройки!$A$11:$L$17,9,FALSE))</f>
        <v/>
      </c>
      <c r="T3382" s="23" t="str">
        <f t="shared" si="158"/>
        <v/>
      </c>
    </row>
    <row r="3383" spans="1:20" x14ac:dyDescent="0.3">
      <c r="A3383" s="20">
        <f>Тех_Движение!$A$3380</f>
        <v>3379</v>
      </c>
      <c r="B3383" s="20" t="str">
        <f>IF(Тех_Движение!$F$3380&gt;0,Тех_Движение!$I$3380,"")</f>
        <v/>
      </c>
      <c r="C3383" s="20" t="str">
        <f>IF($B3383="","",Тех_Движение!$D$3380)</f>
        <v/>
      </c>
      <c r="D3383" s="9" t="str">
        <f>IF($B3383="","",Тех_Движение!$B$3380)</f>
        <v/>
      </c>
      <c r="E3383" s="21" t="str">
        <f>IF($B3383="","",Тех_Движение!$F$3380)</f>
        <v/>
      </c>
      <c r="F3383" s="21" t="str">
        <f>IF($B3383="","",SUMIFS($E$5:$E3382,$C$5:$C3382,$C3383))</f>
        <v/>
      </c>
      <c r="G3383" s="21" t="str">
        <f>IF($B3383="","",MAX(0,$E3383-MAX(0,SUMIFS(Тех_Движение!$G$2:$G$5111,Тех_Движение!$D$2:$D$5111,$C3383,Тех_Движение!$B$2:$B$5111,"&lt;="&amp;Настройки!$B$5-1)-$F3383)))</f>
        <v/>
      </c>
      <c r="H3383" s="21" t="str">
        <f>IF($B3383="","",IF(AND($D3383&gt;=Настройки!$B$5,$D3383&lt;=Настройки!$B$6),$E3383,0))</f>
        <v/>
      </c>
      <c r="I3383" s="21" t="str">
        <f t="shared" si="156"/>
        <v/>
      </c>
      <c r="J3383" s="21" t="str">
        <f>IF($B3383="","",MAX(0,$E3383-MAX(0,SUMIFS(Тех_Движение!$G$2:$G$5111,Тех_Движение!$D$2:$D$5111,$C3383,Тех_Движение!$B$2:$B$5111,"&lt;="&amp;Настройки!$B$6)-$F3383)))</f>
        <v/>
      </c>
      <c r="K3383" s="21" t="e">
        <f>IF(OR($B3383="",K$3&lt;$D3383+Настройки!$B$7),0,MAX(0,$E3383-MAX(0,SUMIFS(Тех_Движение!$G$2:$G$5111,Тех_Движение!$D$2:$D$5111,$C3383,Тех_Движение!$B$2:$B$5111,"&lt;="&amp;K$3)-$F3383)))</f>
        <v>#VALUE!</v>
      </c>
      <c r="L3383" s="21" t="e">
        <f>IF(OR($B3383="",L$3&lt;$D3383+Настройки!$B$7),0,MAX(0,$E3383-MAX(0,SUMIFS(Тех_Движение!$G$2:$G$5111,Тех_Движение!$D$2:$D$5111,$C3383,Тех_Движение!$B$2:$B$5111,"&lt;="&amp;L$3)-$F3383)))</f>
        <v>#VALUE!</v>
      </c>
      <c r="M3383" s="21" t="e">
        <f>IF(OR($B3383="",M$3&lt;$D3383+Настройки!$B$7),0,MAX(0,$E3383-MAX(0,SUMIFS(Тех_Движение!$G$2:$G$5111,Тех_Движение!$D$2:$D$5111,$C3383,Тех_Движение!$B$2:$B$5111,"&lt;="&amp;M$3)-$F3383)))</f>
        <v>#VALUE!</v>
      </c>
      <c r="N3383" s="21" t="e">
        <f>IF(OR($B3383="",N$3&lt;$D3383+Настройки!$B$7),0,MAX(0,$E3383-MAX(0,SUMIFS(Тех_Движение!$G$2:$G$5111,Тех_Движение!$D$2:$D$5111,$C3383,Тех_Движение!$B$2:$B$5111,"&lt;="&amp;N$3)-$F3383)))</f>
        <v>#VALUE!</v>
      </c>
      <c r="O3383" s="21" t="e">
        <f>IF(OR($B3383="",O$3&lt;$D3383+Настройки!$B$7),0,MAX(0,$E3383-MAX(0,SUMIFS(Тех_Движение!$G$2:$G$5111,Тех_Движение!$D$2:$D$5111,$C3383,Тех_Движение!$B$2:$B$5111,"&lt;="&amp;O$3)-$F3383)))</f>
        <v>#VALUE!</v>
      </c>
      <c r="P3383" s="21" t="e">
        <f>IF(OR($B3383="",P$3&lt;$D3383+Настройки!$B$7),0,MAX(0,$E3383-MAX(0,SUMIFS(Тех_Движение!$G$2:$G$5111,Тех_Движение!$D$2:$D$5111,$C3383,Тех_Движение!$B$2:$B$5111,"&lt;="&amp;P$3)-$F3383)))</f>
        <v>#VALUE!</v>
      </c>
      <c r="Q3383" s="21" t="e">
        <f>IF(OR($B3383="",Q$3&lt;$D3383+Настройки!$B$7),0,MAX(0,$E3383-MAX(0,SUMIFS(Тех_Движение!$G$2:$G$5111,Тех_Движение!$D$2:$D$5111,$C3383,Тех_Движение!$B$2:$B$5111,"&lt;="&amp;Q$3)-$F3383)))</f>
        <v>#VALUE!</v>
      </c>
      <c r="R3383" s="21" t="str">
        <f t="shared" si="157"/>
        <v/>
      </c>
      <c r="S3383" s="23" t="str">
        <f>IF($B3383="","",VLOOKUP($C3383,Настройки!$A$11:$L$17,9,FALSE))</f>
        <v/>
      </c>
      <c r="T3383" s="23" t="str">
        <f t="shared" si="158"/>
        <v/>
      </c>
    </row>
    <row r="3384" spans="1:20" x14ac:dyDescent="0.3">
      <c r="A3384" s="20">
        <f>Тех_Движение!$A$3381</f>
        <v>3380</v>
      </c>
      <c r="B3384" s="20" t="str">
        <f>IF(Тех_Движение!$F$3381&gt;0,Тех_Движение!$I$3381,"")</f>
        <v/>
      </c>
      <c r="C3384" s="20" t="str">
        <f>IF($B3384="","",Тех_Движение!$D$3381)</f>
        <v/>
      </c>
      <c r="D3384" s="9" t="str">
        <f>IF($B3384="","",Тех_Движение!$B$3381)</f>
        <v/>
      </c>
      <c r="E3384" s="21" t="str">
        <f>IF($B3384="","",Тех_Движение!$F$3381)</f>
        <v/>
      </c>
      <c r="F3384" s="21" t="str">
        <f>IF($B3384="","",SUMIFS($E$5:$E3383,$C$5:$C3383,$C3384))</f>
        <v/>
      </c>
      <c r="G3384" s="21" t="str">
        <f>IF($B3384="","",MAX(0,$E3384-MAX(0,SUMIFS(Тех_Движение!$G$2:$G$5111,Тех_Движение!$D$2:$D$5111,$C3384,Тех_Движение!$B$2:$B$5111,"&lt;="&amp;Настройки!$B$5-1)-$F3384)))</f>
        <v/>
      </c>
      <c r="H3384" s="21" t="str">
        <f>IF($B3384="","",IF(AND($D3384&gt;=Настройки!$B$5,$D3384&lt;=Настройки!$B$6),$E3384,0))</f>
        <v/>
      </c>
      <c r="I3384" s="21" t="str">
        <f t="shared" si="156"/>
        <v/>
      </c>
      <c r="J3384" s="21" t="str">
        <f>IF($B3384="","",MAX(0,$E3384-MAX(0,SUMIFS(Тех_Движение!$G$2:$G$5111,Тех_Движение!$D$2:$D$5111,$C3384,Тех_Движение!$B$2:$B$5111,"&lt;="&amp;Настройки!$B$6)-$F3384)))</f>
        <v/>
      </c>
      <c r="K3384" s="21" t="e">
        <f>IF(OR($B3384="",K$3&lt;$D3384+Настройки!$B$7),0,MAX(0,$E3384-MAX(0,SUMIFS(Тех_Движение!$G$2:$G$5111,Тех_Движение!$D$2:$D$5111,$C3384,Тех_Движение!$B$2:$B$5111,"&lt;="&amp;K$3)-$F3384)))</f>
        <v>#VALUE!</v>
      </c>
      <c r="L3384" s="21" t="e">
        <f>IF(OR($B3384="",L$3&lt;$D3384+Настройки!$B$7),0,MAX(0,$E3384-MAX(0,SUMIFS(Тех_Движение!$G$2:$G$5111,Тех_Движение!$D$2:$D$5111,$C3384,Тех_Движение!$B$2:$B$5111,"&lt;="&amp;L$3)-$F3384)))</f>
        <v>#VALUE!</v>
      </c>
      <c r="M3384" s="21" t="e">
        <f>IF(OR($B3384="",M$3&lt;$D3384+Настройки!$B$7),0,MAX(0,$E3384-MAX(0,SUMIFS(Тех_Движение!$G$2:$G$5111,Тех_Движение!$D$2:$D$5111,$C3384,Тех_Движение!$B$2:$B$5111,"&lt;="&amp;M$3)-$F3384)))</f>
        <v>#VALUE!</v>
      </c>
      <c r="N3384" s="21" t="e">
        <f>IF(OR($B3384="",N$3&lt;$D3384+Настройки!$B$7),0,MAX(0,$E3384-MAX(0,SUMIFS(Тех_Движение!$G$2:$G$5111,Тех_Движение!$D$2:$D$5111,$C3384,Тех_Движение!$B$2:$B$5111,"&lt;="&amp;N$3)-$F3384)))</f>
        <v>#VALUE!</v>
      </c>
      <c r="O3384" s="21" t="e">
        <f>IF(OR($B3384="",O$3&lt;$D3384+Настройки!$B$7),0,MAX(0,$E3384-MAX(0,SUMIFS(Тех_Движение!$G$2:$G$5111,Тех_Движение!$D$2:$D$5111,$C3384,Тех_Движение!$B$2:$B$5111,"&lt;="&amp;O$3)-$F3384)))</f>
        <v>#VALUE!</v>
      </c>
      <c r="P3384" s="21" t="e">
        <f>IF(OR($B3384="",P$3&lt;$D3384+Настройки!$B$7),0,MAX(0,$E3384-MAX(0,SUMIFS(Тех_Движение!$G$2:$G$5111,Тех_Движение!$D$2:$D$5111,$C3384,Тех_Движение!$B$2:$B$5111,"&lt;="&amp;P$3)-$F3384)))</f>
        <v>#VALUE!</v>
      </c>
      <c r="Q3384" s="21" t="e">
        <f>IF(OR($B3384="",Q$3&lt;$D3384+Настройки!$B$7),0,MAX(0,$E3384-MAX(0,SUMIFS(Тех_Движение!$G$2:$G$5111,Тех_Движение!$D$2:$D$5111,$C3384,Тех_Движение!$B$2:$B$5111,"&lt;="&amp;Q$3)-$F3384)))</f>
        <v>#VALUE!</v>
      </c>
      <c r="R3384" s="21" t="str">
        <f t="shared" si="157"/>
        <v/>
      </c>
      <c r="S3384" s="23" t="str">
        <f>IF($B3384="","",VLOOKUP($C3384,Настройки!$A$11:$L$17,9,FALSE))</f>
        <v/>
      </c>
      <c r="T3384" s="23" t="str">
        <f t="shared" si="158"/>
        <v/>
      </c>
    </row>
    <row r="3385" spans="1:20" x14ac:dyDescent="0.3">
      <c r="A3385" s="20">
        <f>Тех_Движение!$A$3382</f>
        <v>3381</v>
      </c>
      <c r="B3385" s="20" t="str">
        <f>IF(Тех_Движение!$F$3382&gt;0,Тех_Движение!$I$3382,"")</f>
        <v/>
      </c>
      <c r="C3385" s="20" t="str">
        <f>IF($B3385="","",Тех_Движение!$D$3382)</f>
        <v/>
      </c>
      <c r="D3385" s="9" t="str">
        <f>IF($B3385="","",Тех_Движение!$B$3382)</f>
        <v/>
      </c>
      <c r="E3385" s="21" t="str">
        <f>IF($B3385="","",Тех_Движение!$F$3382)</f>
        <v/>
      </c>
      <c r="F3385" s="21" t="str">
        <f>IF($B3385="","",SUMIFS($E$5:$E3384,$C$5:$C3384,$C3385))</f>
        <v/>
      </c>
      <c r="G3385" s="21" t="str">
        <f>IF($B3385="","",MAX(0,$E3385-MAX(0,SUMIFS(Тех_Движение!$G$2:$G$5111,Тех_Движение!$D$2:$D$5111,$C3385,Тех_Движение!$B$2:$B$5111,"&lt;="&amp;Настройки!$B$5-1)-$F3385)))</f>
        <v/>
      </c>
      <c r="H3385" s="21" t="str">
        <f>IF($B3385="","",IF(AND($D3385&gt;=Настройки!$B$5,$D3385&lt;=Настройки!$B$6),$E3385,0))</f>
        <v/>
      </c>
      <c r="I3385" s="21" t="str">
        <f t="shared" si="156"/>
        <v/>
      </c>
      <c r="J3385" s="21" t="str">
        <f>IF($B3385="","",MAX(0,$E3385-MAX(0,SUMIFS(Тех_Движение!$G$2:$G$5111,Тех_Движение!$D$2:$D$5111,$C3385,Тех_Движение!$B$2:$B$5111,"&lt;="&amp;Настройки!$B$6)-$F3385)))</f>
        <v/>
      </c>
      <c r="K3385" s="21" t="e">
        <f>IF(OR($B3385="",K$3&lt;$D3385+Настройки!$B$7),0,MAX(0,$E3385-MAX(0,SUMIFS(Тех_Движение!$G$2:$G$5111,Тех_Движение!$D$2:$D$5111,$C3385,Тех_Движение!$B$2:$B$5111,"&lt;="&amp;K$3)-$F3385)))</f>
        <v>#VALUE!</v>
      </c>
      <c r="L3385" s="21" t="e">
        <f>IF(OR($B3385="",L$3&lt;$D3385+Настройки!$B$7),0,MAX(0,$E3385-MAX(0,SUMIFS(Тех_Движение!$G$2:$G$5111,Тех_Движение!$D$2:$D$5111,$C3385,Тех_Движение!$B$2:$B$5111,"&lt;="&amp;L$3)-$F3385)))</f>
        <v>#VALUE!</v>
      </c>
      <c r="M3385" s="21" t="e">
        <f>IF(OR($B3385="",M$3&lt;$D3385+Настройки!$B$7),0,MAX(0,$E3385-MAX(0,SUMIFS(Тех_Движение!$G$2:$G$5111,Тех_Движение!$D$2:$D$5111,$C3385,Тех_Движение!$B$2:$B$5111,"&lt;="&amp;M$3)-$F3385)))</f>
        <v>#VALUE!</v>
      </c>
      <c r="N3385" s="21" t="e">
        <f>IF(OR($B3385="",N$3&lt;$D3385+Настройки!$B$7),0,MAX(0,$E3385-MAX(0,SUMIFS(Тех_Движение!$G$2:$G$5111,Тех_Движение!$D$2:$D$5111,$C3385,Тех_Движение!$B$2:$B$5111,"&lt;="&amp;N$3)-$F3385)))</f>
        <v>#VALUE!</v>
      </c>
      <c r="O3385" s="21" t="e">
        <f>IF(OR($B3385="",O$3&lt;$D3385+Настройки!$B$7),0,MAX(0,$E3385-MAX(0,SUMIFS(Тех_Движение!$G$2:$G$5111,Тех_Движение!$D$2:$D$5111,$C3385,Тех_Движение!$B$2:$B$5111,"&lt;="&amp;O$3)-$F3385)))</f>
        <v>#VALUE!</v>
      </c>
      <c r="P3385" s="21" t="e">
        <f>IF(OR($B3385="",P$3&lt;$D3385+Настройки!$B$7),0,MAX(0,$E3385-MAX(0,SUMIFS(Тех_Движение!$G$2:$G$5111,Тех_Движение!$D$2:$D$5111,$C3385,Тех_Движение!$B$2:$B$5111,"&lt;="&amp;P$3)-$F3385)))</f>
        <v>#VALUE!</v>
      </c>
      <c r="Q3385" s="21" t="e">
        <f>IF(OR($B3385="",Q$3&lt;$D3385+Настройки!$B$7),0,MAX(0,$E3385-MAX(0,SUMIFS(Тех_Движение!$G$2:$G$5111,Тех_Движение!$D$2:$D$5111,$C3385,Тех_Движение!$B$2:$B$5111,"&lt;="&amp;Q$3)-$F3385)))</f>
        <v>#VALUE!</v>
      </c>
      <c r="R3385" s="21" t="str">
        <f t="shared" si="157"/>
        <v/>
      </c>
      <c r="S3385" s="23" t="str">
        <f>IF($B3385="","",VLOOKUP($C3385,Настройки!$A$11:$L$17,9,FALSE))</f>
        <v/>
      </c>
      <c r="T3385" s="23" t="str">
        <f t="shared" si="158"/>
        <v/>
      </c>
    </row>
    <row r="3386" spans="1:20" x14ac:dyDescent="0.3">
      <c r="A3386" s="20">
        <f>Тех_Движение!$A$3383</f>
        <v>3382</v>
      </c>
      <c r="B3386" s="20" t="str">
        <f>IF(Тех_Движение!$F$3383&gt;0,Тех_Движение!$I$3383,"")</f>
        <v/>
      </c>
      <c r="C3386" s="20" t="str">
        <f>IF($B3386="","",Тех_Движение!$D$3383)</f>
        <v/>
      </c>
      <c r="D3386" s="9" t="str">
        <f>IF($B3386="","",Тех_Движение!$B$3383)</f>
        <v/>
      </c>
      <c r="E3386" s="21" t="str">
        <f>IF($B3386="","",Тех_Движение!$F$3383)</f>
        <v/>
      </c>
      <c r="F3386" s="21" t="str">
        <f>IF($B3386="","",SUMIFS($E$5:$E3385,$C$5:$C3385,$C3386))</f>
        <v/>
      </c>
      <c r="G3386" s="21" t="str">
        <f>IF($B3386="","",MAX(0,$E3386-MAX(0,SUMIFS(Тех_Движение!$G$2:$G$5111,Тех_Движение!$D$2:$D$5111,$C3386,Тех_Движение!$B$2:$B$5111,"&lt;="&amp;Настройки!$B$5-1)-$F3386)))</f>
        <v/>
      </c>
      <c r="H3386" s="21" t="str">
        <f>IF($B3386="","",IF(AND($D3386&gt;=Настройки!$B$5,$D3386&lt;=Настройки!$B$6),$E3386,0))</f>
        <v/>
      </c>
      <c r="I3386" s="21" t="str">
        <f t="shared" si="156"/>
        <v/>
      </c>
      <c r="J3386" s="21" t="str">
        <f>IF($B3386="","",MAX(0,$E3386-MAX(0,SUMIFS(Тех_Движение!$G$2:$G$5111,Тех_Движение!$D$2:$D$5111,$C3386,Тех_Движение!$B$2:$B$5111,"&lt;="&amp;Настройки!$B$6)-$F3386)))</f>
        <v/>
      </c>
      <c r="K3386" s="21" t="e">
        <f>IF(OR($B3386="",K$3&lt;$D3386+Настройки!$B$7),0,MAX(0,$E3386-MAX(0,SUMIFS(Тех_Движение!$G$2:$G$5111,Тех_Движение!$D$2:$D$5111,$C3386,Тех_Движение!$B$2:$B$5111,"&lt;="&amp;K$3)-$F3386)))</f>
        <v>#VALUE!</v>
      </c>
      <c r="L3386" s="21" t="e">
        <f>IF(OR($B3386="",L$3&lt;$D3386+Настройки!$B$7),0,MAX(0,$E3386-MAX(0,SUMIFS(Тех_Движение!$G$2:$G$5111,Тех_Движение!$D$2:$D$5111,$C3386,Тех_Движение!$B$2:$B$5111,"&lt;="&amp;L$3)-$F3386)))</f>
        <v>#VALUE!</v>
      </c>
      <c r="M3386" s="21" t="e">
        <f>IF(OR($B3386="",M$3&lt;$D3386+Настройки!$B$7),0,MAX(0,$E3386-MAX(0,SUMIFS(Тех_Движение!$G$2:$G$5111,Тех_Движение!$D$2:$D$5111,$C3386,Тех_Движение!$B$2:$B$5111,"&lt;="&amp;M$3)-$F3386)))</f>
        <v>#VALUE!</v>
      </c>
      <c r="N3386" s="21" t="e">
        <f>IF(OR($B3386="",N$3&lt;$D3386+Настройки!$B$7),0,MAX(0,$E3386-MAX(0,SUMIFS(Тех_Движение!$G$2:$G$5111,Тех_Движение!$D$2:$D$5111,$C3386,Тех_Движение!$B$2:$B$5111,"&lt;="&amp;N$3)-$F3386)))</f>
        <v>#VALUE!</v>
      </c>
      <c r="O3386" s="21" t="e">
        <f>IF(OR($B3386="",O$3&lt;$D3386+Настройки!$B$7),0,MAX(0,$E3386-MAX(0,SUMIFS(Тех_Движение!$G$2:$G$5111,Тех_Движение!$D$2:$D$5111,$C3386,Тех_Движение!$B$2:$B$5111,"&lt;="&amp;O$3)-$F3386)))</f>
        <v>#VALUE!</v>
      </c>
      <c r="P3386" s="21" t="e">
        <f>IF(OR($B3386="",P$3&lt;$D3386+Настройки!$B$7),0,MAX(0,$E3386-MAX(0,SUMIFS(Тех_Движение!$G$2:$G$5111,Тех_Движение!$D$2:$D$5111,$C3386,Тех_Движение!$B$2:$B$5111,"&lt;="&amp;P$3)-$F3386)))</f>
        <v>#VALUE!</v>
      </c>
      <c r="Q3386" s="21" t="e">
        <f>IF(OR($B3386="",Q$3&lt;$D3386+Настройки!$B$7),0,MAX(0,$E3386-MAX(0,SUMIFS(Тех_Движение!$G$2:$G$5111,Тех_Движение!$D$2:$D$5111,$C3386,Тех_Движение!$B$2:$B$5111,"&lt;="&amp;Q$3)-$F3386)))</f>
        <v>#VALUE!</v>
      </c>
      <c r="R3386" s="21" t="str">
        <f t="shared" si="157"/>
        <v/>
      </c>
      <c r="S3386" s="23" t="str">
        <f>IF($B3386="","",VLOOKUP($C3386,Настройки!$A$11:$L$17,9,FALSE))</f>
        <v/>
      </c>
      <c r="T3386" s="23" t="str">
        <f t="shared" si="158"/>
        <v/>
      </c>
    </row>
    <row r="3387" spans="1:20" x14ac:dyDescent="0.3">
      <c r="A3387" s="20">
        <f>Тех_Движение!$A$3384</f>
        <v>3383</v>
      </c>
      <c r="B3387" s="20" t="str">
        <f>IF(Тех_Движение!$F$3384&gt;0,Тех_Движение!$I$3384,"")</f>
        <v/>
      </c>
      <c r="C3387" s="20" t="str">
        <f>IF($B3387="","",Тех_Движение!$D$3384)</f>
        <v/>
      </c>
      <c r="D3387" s="9" t="str">
        <f>IF($B3387="","",Тех_Движение!$B$3384)</f>
        <v/>
      </c>
      <c r="E3387" s="21" t="str">
        <f>IF($B3387="","",Тех_Движение!$F$3384)</f>
        <v/>
      </c>
      <c r="F3387" s="21" t="str">
        <f>IF($B3387="","",SUMIFS($E$5:$E3386,$C$5:$C3386,$C3387))</f>
        <v/>
      </c>
      <c r="G3387" s="21" t="str">
        <f>IF($B3387="","",MAX(0,$E3387-MAX(0,SUMIFS(Тех_Движение!$G$2:$G$5111,Тех_Движение!$D$2:$D$5111,$C3387,Тех_Движение!$B$2:$B$5111,"&lt;="&amp;Настройки!$B$5-1)-$F3387)))</f>
        <v/>
      </c>
      <c r="H3387" s="21" t="str">
        <f>IF($B3387="","",IF(AND($D3387&gt;=Настройки!$B$5,$D3387&lt;=Настройки!$B$6),$E3387,0))</f>
        <v/>
      </c>
      <c r="I3387" s="21" t="str">
        <f t="shared" si="156"/>
        <v/>
      </c>
      <c r="J3387" s="21" t="str">
        <f>IF($B3387="","",MAX(0,$E3387-MAX(0,SUMIFS(Тех_Движение!$G$2:$G$5111,Тех_Движение!$D$2:$D$5111,$C3387,Тех_Движение!$B$2:$B$5111,"&lt;="&amp;Настройки!$B$6)-$F3387)))</f>
        <v/>
      </c>
      <c r="K3387" s="21" t="e">
        <f>IF(OR($B3387="",K$3&lt;$D3387+Настройки!$B$7),0,MAX(0,$E3387-MAX(0,SUMIFS(Тех_Движение!$G$2:$G$5111,Тех_Движение!$D$2:$D$5111,$C3387,Тех_Движение!$B$2:$B$5111,"&lt;="&amp;K$3)-$F3387)))</f>
        <v>#VALUE!</v>
      </c>
      <c r="L3387" s="21" t="e">
        <f>IF(OR($B3387="",L$3&lt;$D3387+Настройки!$B$7),0,MAX(0,$E3387-MAX(0,SUMIFS(Тех_Движение!$G$2:$G$5111,Тех_Движение!$D$2:$D$5111,$C3387,Тех_Движение!$B$2:$B$5111,"&lt;="&amp;L$3)-$F3387)))</f>
        <v>#VALUE!</v>
      </c>
      <c r="M3387" s="21" t="e">
        <f>IF(OR($B3387="",M$3&lt;$D3387+Настройки!$B$7),0,MAX(0,$E3387-MAX(0,SUMIFS(Тех_Движение!$G$2:$G$5111,Тех_Движение!$D$2:$D$5111,$C3387,Тех_Движение!$B$2:$B$5111,"&lt;="&amp;M$3)-$F3387)))</f>
        <v>#VALUE!</v>
      </c>
      <c r="N3387" s="21" t="e">
        <f>IF(OR($B3387="",N$3&lt;$D3387+Настройки!$B$7),0,MAX(0,$E3387-MAX(0,SUMIFS(Тех_Движение!$G$2:$G$5111,Тех_Движение!$D$2:$D$5111,$C3387,Тех_Движение!$B$2:$B$5111,"&lt;="&amp;N$3)-$F3387)))</f>
        <v>#VALUE!</v>
      </c>
      <c r="O3387" s="21" t="e">
        <f>IF(OR($B3387="",O$3&lt;$D3387+Настройки!$B$7),0,MAX(0,$E3387-MAX(0,SUMIFS(Тех_Движение!$G$2:$G$5111,Тех_Движение!$D$2:$D$5111,$C3387,Тех_Движение!$B$2:$B$5111,"&lt;="&amp;O$3)-$F3387)))</f>
        <v>#VALUE!</v>
      </c>
      <c r="P3387" s="21" t="e">
        <f>IF(OR($B3387="",P$3&lt;$D3387+Настройки!$B$7),0,MAX(0,$E3387-MAX(0,SUMIFS(Тех_Движение!$G$2:$G$5111,Тех_Движение!$D$2:$D$5111,$C3387,Тех_Движение!$B$2:$B$5111,"&lt;="&amp;P$3)-$F3387)))</f>
        <v>#VALUE!</v>
      </c>
      <c r="Q3387" s="21" t="e">
        <f>IF(OR($B3387="",Q$3&lt;$D3387+Настройки!$B$7),0,MAX(0,$E3387-MAX(0,SUMIFS(Тех_Движение!$G$2:$G$5111,Тех_Движение!$D$2:$D$5111,$C3387,Тех_Движение!$B$2:$B$5111,"&lt;="&amp;Q$3)-$F3387)))</f>
        <v>#VALUE!</v>
      </c>
      <c r="R3387" s="21" t="str">
        <f t="shared" si="157"/>
        <v/>
      </c>
      <c r="S3387" s="23" t="str">
        <f>IF($B3387="","",VLOOKUP($C3387,Настройки!$A$11:$L$17,9,FALSE))</f>
        <v/>
      </c>
      <c r="T3387" s="23" t="str">
        <f t="shared" si="158"/>
        <v/>
      </c>
    </row>
    <row r="3388" spans="1:20" x14ac:dyDescent="0.3">
      <c r="A3388" s="20">
        <f>Тех_Движение!$A$3385</f>
        <v>3384</v>
      </c>
      <c r="B3388" s="20" t="str">
        <f>IF(Тех_Движение!$F$3385&gt;0,Тех_Движение!$I$3385,"")</f>
        <v/>
      </c>
      <c r="C3388" s="20" t="str">
        <f>IF($B3388="","",Тех_Движение!$D$3385)</f>
        <v/>
      </c>
      <c r="D3388" s="9" t="str">
        <f>IF($B3388="","",Тех_Движение!$B$3385)</f>
        <v/>
      </c>
      <c r="E3388" s="21" t="str">
        <f>IF($B3388="","",Тех_Движение!$F$3385)</f>
        <v/>
      </c>
      <c r="F3388" s="21" t="str">
        <f>IF($B3388="","",SUMIFS($E$5:$E3387,$C$5:$C3387,$C3388))</f>
        <v/>
      </c>
      <c r="G3388" s="21" t="str">
        <f>IF($B3388="","",MAX(0,$E3388-MAX(0,SUMIFS(Тех_Движение!$G$2:$G$5111,Тех_Движение!$D$2:$D$5111,$C3388,Тех_Движение!$B$2:$B$5111,"&lt;="&amp;Настройки!$B$5-1)-$F3388)))</f>
        <v/>
      </c>
      <c r="H3388" s="21" t="str">
        <f>IF($B3388="","",IF(AND($D3388&gt;=Настройки!$B$5,$D3388&lt;=Настройки!$B$6),$E3388,0))</f>
        <v/>
      </c>
      <c r="I3388" s="21" t="str">
        <f t="shared" si="156"/>
        <v/>
      </c>
      <c r="J3388" s="21" t="str">
        <f>IF($B3388="","",MAX(0,$E3388-MAX(0,SUMIFS(Тех_Движение!$G$2:$G$5111,Тех_Движение!$D$2:$D$5111,$C3388,Тех_Движение!$B$2:$B$5111,"&lt;="&amp;Настройки!$B$6)-$F3388)))</f>
        <v/>
      </c>
      <c r="K3388" s="21" t="e">
        <f>IF(OR($B3388="",K$3&lt;$D3388+Настройки!$B$7),0,MAX(0,$E3388-MAX(0,SUMIFS(Тех_Движение!$G$2:$G$5111,Тех_Движение!$D$2:$D$5111,$C3388,Тех_Движение!$B$2:$B$5111,"&lt;="&amp;K$3)-$F3388)))</f>
        <v>#VALUE!</v>
      </c>
      <c r="L3388" s="21" t="e">
        <f>IF(OR($B3388="",L$3&lt;$D3388+Настройки!$B$7),0,MAX(0,$E3388-MAX(0,SUMIFS(Тех_Движение!$G$2:$G$5111,Тех_Движение!$D$2:$D$5111,$C3388,Тех_Движение!$B$2:$B$5111,"&lt;="&amp;L$3)-$F3388)))</f>
        <v>#VALUE!</v>
      </c>
      <c r="M3388" s="21" t="e">
        <f>IF(OR($B3388="",M$3&lt;$D3388+Настройки!$B$7),0,MAX(0,$E3388-MAX(0,SUMIFS(Тех_Движение!$G$2:$G$5111,Тех_Движение!$D$2:$D$5111,$C3388,Тех_Движение!$B$2:$B$5111,"&lt;="&amp;M$3)-$F3388)))</f>
        <v>#VALUE!</v>
      </c>
      <c r="N3388" s="21" t="e">
        <f>IF(OR($B3388="",N$3&lt;$D3388+Настройки!$B$7),0,MAX(0,$E3388-MAX(0,SUMIFS(Тех_Движение!$G$2:$G$5111,Тех_Движение!$D$2:$D$5111,$C3388,Тех_Движение!$B$2:$B$5111,"&lt;="&amp;N$3)-$F3388)))</f>
        <v>#VALUE!</v>
      </c>
      <c r="O3388" s="21" t="e">
        <f>IF(OR($B3388="",O$3&lt;$D3388+Настройки!$B$7),0,MAX(0,$E3388-MAX(0,SUMIFS(Тех_Движение!$G$2:$G$5111,Тех_Движение!$D$2:$D$5111,$C3388,Тех_Движение!$B$2:$B$5111,"&lt;="&amp;O$3)-$F3388)))</f>
        <v>#VALUE!</v>
      </c>
      <c r="P3388" s="21" t="e">
        <f>IF(OR($B3388="",P$3&lt;$D3388+Настройки!$B$7),0,MAX(0,$E3388-MAX(0,SUMIFS(Тех_Движение!$G$2:$G$5111,Тех_Движение!$D$2:$D$5111,$C3388,Тех_Движение!$B$2:$B$5111,"&lt;="&amp;P$3)-$F3388)))</f>
        <v>#VALUE!</v>
      </c>
      <c r="Q3388" s="21" t="e">
        <f>IF(OR($B3388="",Q$3&lt;$D3388+Настройки!$B$7),0,MAX(0,$E3388-MAX(0,SUMIFS(Тех_Движение!$G$2:$G$5111,Тех_Движение!$D$2:$D$5111,$C3388,Тех_Движение!$B$2:$B$5111,"&lt;="&amp;Q$3)-$F3388)))</f>
        <v>#VALUE!</v>
      </c>
      <c r="R3388" s="21" t="str">
        <f t="shared" si="157"/>
        <v/>
      </c>
      <c r="S3388" s="23" t="str">
        <f>IF($B3388="","",VLOOKUP($C3388,Настройки!$A$11:$L$17,9,FALSE))</f>
        <v/>
      </c>
      <c r="T3388" s="23" t="str">
        <f t="shared" si="158"/>
        <v/>
      </c>
    </row>
    <row r="3389" spans="1:20" x14ac:dyDescent="0.3">
      <c r="A3389" s="20">
        <f>Тех_Движение!$A$3386</f>
        <v>3385</v>
      </c>
      <c r="B3389" s="20" t="str">
        <f>IF(Тех_Движение!$F$3386&gt;0,Тех_Движение!$I$3386,"")</f>
        <v/>
      </c>
      <c r="C3389" s="20" t="str">
        <f>IF($B3389="","",Тех_Движение!$D$3386)</f>
        <v/>
      </c>
      <c r="D3389" s="9" t="str">
        <f>IF($B3389="","",Тех_Движение!$B$3386)</f>
        <v/>
      </c>
      <c r="E3389" s="21" t="str">
        <f>IF($B3389="","",Тех_Движение!$F$3386)</f>
        <v/>
      </c>
      <c r="F3389" s="21" t="str">
        <f>IF($B3389="","",SUMIFS($E$5:$E3388,$C$5:$C3388,$C3389))</f>
        <v/>
      </c>
      <c r="G3389" s="21" t="str">
        <f>IF($B3389="","",MAX(0,$E3389-MAX(0,SUMIFS(Тех_Движение!$G$2:$G$5111,Тех_Движение!$D$2:$D$5111,$C3389,Тех_Движение!$B$2:$B$5111,"&lt;="&amp;Настройки!$B$5-1)-$F3389)))</f>
        <v/>
      </c>
      <c r="H3389" s="21" t="str">
        <f>IF($B3389="","",IF(AND($D3389&gt;=Настройки!$B$5,$D3389&lt;=Настройки!$B$6),$E3389,0))</f>
        <v/>
      </c>
      <c r="I3389" s="21" t="str">
        <f t="shared" si="156"/>
        <v/>
      </c>
      <c r="J3389" s="21" t="str">
        <f>IF($B3389="","",MAX(0,$E3389-MAX(0,SUMIFS(Тех_Движение!$G$2:$G$5111,Тех_Движение!$D$2:$D$5111,$C3389,Тех_Движение!$B$2:$B$5111,"&lt;="&amp;Настройки!$B$6)-$F3389)))</f>
        <v/>
      </c>
      <c r="K3389" s="21" t="e">
        <f>IF(OR($B3389="",K$3&lt;$D3389+Настройки!$B$7),0,MAX(0,$E3389-MAX(0,SUMIFS(Тех_Движение!$G$2:$G$5111,Тех_Движение!$D$2:$D$5111,$C3389,Тех_Движение!$B$2:$B$5111,"&lt;="&amp;K$3)-$F3389)))</f>
        <v>#VALUE!</v>
      </c>
      <c r="L3389" s="21" t="e">
        <f>IF(OR($B3389="",L$3&lt;$D3389+Настройки!$B$7),0,MAX(0,$E3389-MAX(0,SUMIFS(Тех_Движение!$G$2:$G$5111,Тех_Движение!$D$2:$D$5111,$C3389,Тех_Движение!$B$2:$B$5111,"&lt;="&amp;L$3)-$F3389)))</f>
        <v>#VALUE!</v>
      </c>
      <c r="M3389" s="21" t="e">
        <f>IF(OR($B3389="",M$3&lt;$D3389+Настройки!$B$7),0,MAX(0,$E3389-MAX(0,SUMIFS(Тех_Движение!$G$2:$G$5111,Тех_Движение!$D$2:$D$5111,$C3389,Тех_Движение!$B$2:$B$5111,"&lt;="&amp;M$3)-$F3389)))</f>
        <v>#VALUE!</v>
      </c>
      <c r="N3389" s="21" t="e">
        <f>IF(OR($B3389="",N$3&lt;$D3389+Настройки!$B$7),0,MAX(0,$E3389-MAX(0,SUMIFS(Тех_Движение!$G$2:$G$5111,Тех_Движение!$D$2:$D$5111,$C3389,Тех_Движение!$B$2:$B$5111,"&lt;="&amp;N$3)-$F3389)))</f>
        <v>#VALUE!</v>
      </c>
      <c r="O3389" s="21" t="e">
        <f>IF(OR($B3389="",O$3&lt;$D3389+Настройки!$B$7),0,MAX(0,$E3389-MAX(0,SUMIFS(Тех_Движение!$G$2:$G$5111,Тех_Движение!$D$2:$D$5111,$C3389,Тех_Движение!$B$2:$B$5111,"&lt;="&amp;O$3)-$F3389)))</f>
        <v>#VALUE!</v>
      </c>
      <c r="P3389" s="21" t="e">
        <f>IF(OR($B3389="",P$3&lt;$D3389+Настройки!$B$7),0,MAX(0,$E3389-MAX(0,SUMIFS(Тех_Движение!$G$2:$G$5111,Тех_Движение!$D$2:$D$5111,$C3389,Тех_Движение!$B$2:$B$5111,"&lt;="&amp;P$3)-$F3389)))</f>
        <v>#VALUE!</v>
      </c>
      <c r="Q3389" s="21" t="e">
        <f>IF(OR($B3389="",Q$3&lt;$D3389+Настройки!$B$7),0,MAX(0,$E3389-MAX(0,SUMIFS(Тех_Движение!$G$2:$G$5111,Тех_Движение!$D$2:$D$5111,$C3389,Тех_Движение!$B$2:$B$5111,"&lt;="&amp;Q$3)-$F3389)))</f>
        <v>#VALUE!</v>
      </c>
      <c r="R3389" s="21" t="str">
        <f t="shared" si="157"/>
        <v/>
      </c>
      <c r="S3389" s="23" t="str">
        <f>IF($B3389="","",VLOOKUP($C3389,Настройки!$A$11:$L$17,9,FALSE))</f>
        <v/>
      </c>
      <c r="T3389" s="23" t="str">
        <f t="shared" si="158"/>
        <v/>
      </c>
    </row>
    <row r="3390" spans="1:20" x14ac:dyDescent="0.3">
      <c r="A3390" s="20">
        <f>Тех_Движение!$A$3387</f>
        <v>3386</v>
      </c>
      <c r="B3390" s="20" t="str">
        <f>IF(Тех_Движение!$F$3387&gt;0,Тех_Движение!$I$3387,"")</f>
        <v/>
      </c>
      <c r="C3390" s="20" t="str">
        <f>IF($B3390="","",Тех_Движение!$D$3387)</f>
        <v/>
      </c>
      <c r="D3390" s="9" t="str">
        <f>IF($B3390="","",Тех_Движение!$B$3387)</f>
        <v/>
      </c>
      <c r="E3390" s="21" t="str">
        <f>IF($B3390="","",Тех_Движение!$F$3387)</f>
        <v/>
      </c>
      <c r="F3390" s="21" t="str">
        <f>IF($B3390="","",SUMIFS($E$5:$E3389,$C$5:$C3389,$C3390))</f>
        <v/>
      </c>
      <c r="G3390" s="21" t="str">
        <f>IF($B3390="","",MAX(0,$E3390-MAX(0,SUMIFS(Тех_Движение!$G$2:$G$5111,Тех_Движение!$D$2:$D$5111,$C3390,Тех_Движение!$B$2:$B$5111,"&lt;="&amp;Настройки!$B$5-1)-$F3390)))</f>
        <v/>
      </c>
      <c r="H3390" s="21" t="str">
        <f>IF($B3390="","",IF(AND($D3390&gt;=Настройки!$B$5,$D3390&lt;=Настройки!$B$6),$E3390,0))</f>
        <v/>
      </c>
      <c r="I3390" s="21" t="str">
        <f t="shared" si="156"/>
        <v/>
      </c>
      <c r="J3390" s="21" t="str">
        <f>IF($B3390="","",MAX(0,$E3390-MAX(0,SUMIFS(Тех_Движение!$G$2:$G$5111,Тех_Движение!$D$2:$D$5111,$C3390,Тех_Движение!$B$2:$B$5111,"&lt;="&amp;Настройки!$B$6)-$F3390)))</f>
        <v/>
      </c>
      <c r="K3390" s="21" t="e">
        <f>IF(OR($B3390="",K$3&lt;$D3390+Настройки!$B$7),0,MAX(0,$E3390-MAX(0,SUMIFS(Тех_Движение!$G$2:$G$5111,Тех_Движение!$D$2:$D$5111,$C3390,Тех_Движение!$B$2:$B$5111,"&lt;="&amp;K$3)-$F3390)))</f>
        <v>#VALUE!</v>
      </c>
      <c r="L3390" s="21" t="e">
        <f>IF(OR($B3390="",L$3&lt;$D3390+Настройки!$B$7),0,MAX(0,$E3390-MAX(0,SUMIFS(Тех_Движение!$G$2:$G$5111,Тех_Движение!$D$2:$D$5111,$C3390,Тех_Движение!$B$2:$B$5111,"&lt;="&amp;L$3)-$F3390)))</f>
        <v>#VALUE!</v>
      </c>
      <c r="M3390" s="21" t="e">
        <f>IF(OR($B3390="",M$3&lt;$D3390+Настройки!$B$7),0,MAX(0,$E3390-MAX(0,SUMIFS(Тех_Движение!$G$2:$G$5111,Тех_Движение!$D$2:$D$5111,$C3390,Тех_Движение!$B$2:$B$5111,"&lt;="&amp;M$3)-$F3390)))</f>
        <v>#VALUE!</v>
      </c>
      <c r="N3390" s="21" t="e">
        <f>IF(OR($B3390="",N$3&lt;$D3390+Настройки!$B$7),0,MAX(0,$E3390-MAX(0,SUMIFS(Тех_Движение!$G$2:$G$5111,Тех_Движение!$D$2:$D$5111,$C3390,Тех_Движение!$B$2:$B$5111,"&lt;="&amp;N$3)-$F3390)))</f>
        <v>#VALUE!</v>
      </c>
      <c r="O3390" s="21" t="e">
        <f>IF(OR($B3390="",O$3&lt;$D3390+Настройки!$B$7),0,MAX(0,$E3390-MAX(0,SUMIFS(Тех_Движение!$G$2:$G$5111,Тех_Движение!$D$2:$D$5111,$C3390,Тех_Движение!$B$2:$B$5111,"&lt;="&amp;O$3)-$F3390)))</f>
        <v>#VALUE!</v>
      </c>
      <c r="P3390" s="21" t="e">
        <f>IF(OR($B3390="",P$3&lt;$D3390+Настройки!$B$7),0,MAX(0,$E3390-MAX(0,SUMIFS(Тех_Движение!$G$2:$G$5111,Тех_Движение!$D$2:$D$5111,$C3390,Тех_Движение!$B$2:$B$5111,"&lt;="&amp;P$3)-$F3390)))</f>
        <v>#VALUE!</v>
      </c>
      <c r="Q3390" s="21" t="e">
        <f>IF(OR($B3390="",Q$3&lt;$D3390+Настройки!$B$7),0,MAX(0,$E3390-MAX(0,SUMIFS(Тех_Движение!$G$2:$G$5111,Тех_Движение!$D$2:$D$5111,$C3390,Тех_Движение!$B$2:$B$5111,"&lt;="&amp;Q$3)-$F3390)))</f>
        <v>#VALUE!</v>
      </c>
      <c r="R3390" s="21" t="str">
        <f t="shared" si="157"/>
        <v/>
      </c>
      <c r="S3390" s="23" t="str">
        <f>IF($B3390="","",VLOOKUP($C3390,Настройки!$A$11:$L$17,9,FALSE))</f>
        <v/>
      </c>
      <c r="T3390" s="23" t="str">
        <f t="shared" si="158"/>
        <v/>
      </c>
    </row>
    <row r="3391" spans="1:20" x14ac:dyDescent="0.3">
      <c r="A3391" s="20">
        <f>Тех_Движение!$A$3388</f>
        <v>3387</v>
      </c>
      <c r="B3391" s="20" t="str">
        <f>IF(Тех_Движение!$F$3388&gt;0,Тех_Движение!$I$3388,"")</f>
        <v/>
      </c>
      <c r="C3391" s="20" t="str">
        <f>IF($B3391="","",Тех_Движение!$D$3388)</f>
        <v/>
      </c>
      <c r="D3391" s="9" t="str">
        <f>IF($B3391="","",Тех_Движение!$B$3388)</f>
        <v/>
      </c>
      <c r="E3391" s="21" t="str">
        <f>IF($B3391="","",Тех_Движение!$F$3388)</f>
        <v/>
      </c>
      <c r="F3391" s="21" t="str">
        <f>IF($B3391="","",SUMIFS($E$5:$E3390,$C$5:$C3390,$C3391))</f>
        <v/>
      </c>
      <c r="G3391" s="21" t="str">
        <f>IF($B3391="","",MAX(0,$E3391-MAX(0,SUMIFS(Тех_Движение!$G$2:$G$5111,Тех_Движение!$D$2:$D$5111,$C3391,Тех_Движение!$B$2:$B$5111,"&lt;="&amp;Настройки!$B$5-1)-$F3391)))</f>
        <v/>
      </c>
      <c r="H3391" s="21" t="str">
        <f>IF($B3391="","",IF(AND($D3391&gt;=Настройки!$B$5,$D3391&lt;=Настройки!$B$6),$E3391,0))</f>
        <v/>
      </c>
      <c r="I3391" s="21" t="str">
        <f t="shared" si="156"/>
        <v/>
      </c>
      <c r="J3391" s="21" t="str">
        <f>IF($B3391="","",MAX(0,$E3391-MAX(0,SUMIFS(Тех_Движение!$G$2:$G$5111,Тех_Движение!$D$2:$D$5111,$C3391,Тех_Движение!$B$2:$B$5111,"&lt;="&amp;Настройки!$B$6)-$F3391)))</f>
        <v/>
      </c>
      <c r="K3391" s="21" t="e">
        <f>IF(OR($B3391="",K$3&lt;$D3391+Настройки!$B$7),0,MAX(0,$E3391-MAX(0,SUMIFS(Тех_Движение!$G$2:$G$5111,Тех_Движение!$D$2:$D$5111,$C3391,Тех_Движение!$B$2:$B$5111,"&lt;="&amp;K$3)-$F3391)))</f>
        <v>#VALUE!</v>
      </c>
      <c r="L3391" s="21" t="e">
        <f>IF(OR($B3391="",L$3&lt;$D3391+Настройки!$B$7),0,MAX(0,$E3391-MAX(0,SUMIFS(Тех_Движение!$G$2:$G$5111,Тех_Движение!$D$2:$D$5111,$C3391,Тех_Движение!$B$2:$B$5111,"&lt;="&amp;L$3)-$F3391)))</f>
        <v>#VALUE!</v>
      </c>
      <c r="M3391" s="21" t="e">
        <f>IF(OR($B3391="",M$3&lt;$D3391+Настройки!$B$7),0,MAX(0,$E3391-MAX(0,SUMIFS(Тех_Движение!$G$2:$G$5111,Тех_Движение!$D$2:$D$5111,$C3391,Тех_Движение!$B$2:$B$5111,"&lt;="&amp;M$3)-$F3391)))</f>
        <v>#VALUE!</v>
      </c>
      <c r="N3391" s="21" t="e">
        <f>IF(OR($B3391="",N$3&lt;$D3391+Настройки!$B$7),0,MAX(0,$E3391-MAX(0,SUMIFS(Тех_Движение!$G$2:$G$5111,Тех_Движение!$D$2:$D$5111,$C3391,Тех_Движение!$B$2:$B$5111,"&lt;="&amp;N$3)-$F3391)))</f>
        <v>#VALUE!</v>
      </c>
      <c r="O3391" s="21" t="e">
        <f>IF(OR($B3391="",O$3&lt;$D3391+Настройки!$B$7),0,MAX(0,$E3391-MAX(0,SUMIFS(Тех_Движение!$G$2:$G$5111,Тех_Движение!$D$2:$D$5111,$C3391,Тех_Движение!$B$2:$B$5111,"&lt;="&amp;O$3)-$F3391)))</f>
        <v>#VALUE!</v>
      </c>
      <c r="P3391" s="21" t="e">
        <f>IF(OR($B3391="",P$3&lt;$D3391+Настройки!$B$7),0,MAX(0,$E3391-MAX(0,SUMIFS(Тех_Движение!$G$2:$G$5111,Тех_Движение!$D$2:$D$5111,$C3391,Тех_Движение!$B$2:$B$5111,"&lt;="&amp;P$3)-$F3391)))</f>
        <v>#VALUE!</v>
      </c>
      <c r="Q3391" s="21" t="e">
        <f>IF(OR($B3391="",Q$3&lt;$D3391+Настройки!$B$7),0,MAX(0,$E3391-MAX(0,SUMIFS(Тех_Движение!$G$2:$G$5111,Тех_Движение!$D$2:$D$5111,$C3391,Тех_Движение!$B$2:$B$5111,"&lt;="&amp;Q$3)-$F3391)))</f>
        <v>#VALUE!</v>
      </c>
      <c r="R3391" s="21" t="str">
        <f t="shared" si="157"/>
        <v/>
      </c>
      <c r="S3391" s="23" t="str">
        <f>IF($B3391="","",VLOOKUP($C3391,Настройки!$A$11:$L$17,9,FALSE))</f>
        <v/>
      </c>
      <c r="T3391" s="23" t="str">
        <f t="shared" si="158"/>
        <v/>
      </c>
    </row>
    <row r="3392" spans="1:20" x14ac:dyDescent="0.3">
      <c r="A3392" s="20">
        <f>Тех_Движение!$A$3389</f>
        <v>3388</v>
      </c>
      <c r="B3392" s="20" t="str">
        <f>IF(Тех_Движение!$F$3389&gt;0,Тех_Движение!$I$3389,"")</f>
        <v/>
      </c>
      <c r="C3392" s="20" t="str">
        <f>IF($B3392="","",Тех_Движение!$D$3389)</f>
        <v/>
      </c>
      <c r="D3392" s="9" t="str">
        <f>IF($B3392="","",Тех_Движение!$B$3389)</f>
        <v/>
      </c>
      <c r="E3392" s="21" t="str">
        <f>IF($B3392="","",Тех_Движение!$F$3389)</f>
        <v/>
      </c>
      <c r="F3392" s="21" t="str">
        <f>IF($B3392="","",SUMIFS($E$5:$E3391,$C$5:$C3391,$C3392))</f>
        <v/>
      </c>
      <c r="G3392" s="21" t="str">
        <f>IF($B3392="","",MAX(0,$E3392-MAX(0,SUMIFS(Тех_Движение!$G$2:$G$5111,Тех_Движение!$D$2:$D$5111,$C3392,Тех_Движение!$B$2:$B$5111,"&lt;="&amp;Настройки!$B$5-1)-$F3392)))</f>
        <v/>
      </c>
      <c r="H3392" s="21" t="str">
        <f>IF($B3392="","",IF(AND($D3392&gt;=Настройки!$B$5,$D3392&lt;=Настройки!$B$6),$E3392,0))</f>
        <v/>
      </c>
      <c r="I3392" s="21" t="str">
        <f t="shared" si="156"/>
        <v/>
      </c>
      <c r="J3392" s="21" t="str">
        <f>IF($B3392="","",MAX(0,$E3392-MAX(0,SUMIFS(Тех_Движение!$G$2:$G$5111,Тех_Движение!$D$2:$D$5111,$C3392,Тех_Движение!$B$2:$B$5111,"&lt;="&amp;Настройки!$B$6)-$F3392)))</f>
        <v/>
      </c>
      <c r="K3392" s="21" t="e">
        <f>IF(OR($B3392="",K$3&lt;$D3392+Настройки!$B$7),0,MAX(0,$E3392-MAX(0,SUMIFS(Тех_Движение!$G$2:$G$5111,Тех_Движение!$D$2:$D$5111,$C3392,Тех_Движение!$B$2:$B$5111,"&lt;="&amp;K$3)-$F3392)))</f>
        <v>#VALUE!</v>
      </c>
      <c r="L3392" s="21" t="e">
        <f>IF(OR($B3392="",L$3&lt;$D3392+Настройки!$B$7),0,MAX(0,$E3392-MAX(0,SUMIFS(Тех_Движение!$G$2:$G$5111,Тех_Движение!$D$2:$D$5111,$C3392,Тех_Движение!$B$2:$B$5111,"&lt;="&amp;L$3)-$F3392)))</f>
        <v>#VALUE!</v>
      </c>
      <c r="M3392" s="21" t="e">
        <f>IF(OR($B3392="",M$3&lt;$D3392+Настройки!$B$7),0,MAX(0,$E3392-MAX(0,SUMIFS(Тех_Движение!$G$2:$G$5111,Тех_Движение!$D$2:$D$5111,$C3392,Тех_Движение!$B$2:$B$5111,"&lt;="&amp;M$3)-$F3392)))</f>
        <v>#VALUE!</v>
      </c>
      <c r="N3392" s="21" t="e">
        <f>IF(OR($B3392="",N$3&lt;$D3392+Настройки!$B$7),0,MAX(0,$E3392-MAX(0,SUMIFS(Тех_Движение!$G$2:$G$5111,Тех_Движение!$D$2:$D$5111,$C3392,Тех_Движение!$B$2:$B$5111,"&lt;="&amp;N$3)-$F3392)))</f>
        <v>#VALUE!</v>
      </c>
      <c r="O3392" s="21" t="e">
        <f>IF(OR($B3392="",O$3&lt;$D3392+Настройки!$B$7),0,MAX(0,$E3392-MAX(0,SUMIFS(Тех_Движение!$G$2:$G$5111,Тех_Движение!$D$2:$D$5111,$C3392,Тех_Движение!$B$2:$B$5111,"&lt;="&amp;O$3)-$F3392)))</f>
        <v>#VALUE!</v>
      </c>
      <c r="P3392" s="21" t="e">
        <f>IF(OR($B3392="",P$3&lt;$D3392+Настройки!$B$7),0,MAX(0,$E3392-MAX(0,SUMIFS(Тех_Движение!$G$2:$G$5111,Тех_Движение!$D$2:$D$5111,$C3392,Тех_Движение!$B$2:$B$5111,"&lt;="&amp;P$3)-$F3392)))</f>
        <v>#VALUE!</v>
      </c>
      <c r="Q3392" s="21" t="e">
        <f>IF(OR($B3392="",Q$3&lt;$D3392+Настройки!$B$7),0,MAX(0,$E3392-MAX(0,SUMIFS(Тех_Движение!$G$2:$G$5111,Тех_Движение!$D$2:$D$5111,$C3392,Тех_Движение!$B$2:$B$5111,"&lt;="&amp;Q$3)-$F3392)))</f>
        <v>#VALUE!</v>
      </c>
      <c r="R3392" s="21" t="str">
        <f t="shared" si="157"/>
        <v/>
      </c>
      <c r="S3392" s="23" t="str">
        <f>IF($B3392="","",VLOOKUP($C3392,Настройки!$A$11:$L$17,9,FALSE))</f>
        <v/>
      </c>
      <c r="T3392" s="23" t="str">
        <f t="shared" si="158"/>
        <v/>
      </c>
    </row>
    <row r="3393" spans="1:20" x14ac:dyDescent="0.3">
      <c r="A3393" s="20">
        <f>Тех_Движение!$A$3390</f>
        <v>3389</v>
      </c>
      <c r="B3393" s="20" t="str">
        <f>IF(Тех_Движение!$F$3390&gt;0,Тех_Движение!$I$3390,"")</f>
        <v/>
      </c>
      <c r="C3393" s="20" t="str">
        <f>IF($B3393="","",Тех_Движение!$D$3390)</f>
        <v/>
      </c>
      <c r="D3393" s="9" t="str">
        <f>IF($B3393="","",Тех_Движение!$B$3390)</f>
        <v/>
      </c>
      <c r="E3393" s="21" t="str">
        <f>IF($B3393="","",Тех_Движение!$F$3390)</f>
        <v/>
      </c>
      <c r="F3393" s="21" t="str">
        <f>IF($B3393="","",SUMIFS($E$5:$E3392,$C$5:$C3392,$C3393))</f>
        <v/>
      </c>
      <c r="G3393" s="21" t="str">
        <f>IF($B3393="","",MAX(0,$E3393-MAX(0,SUMIFS(Тех_Движение!$G$2:$G$5111,Тех_Движение!$D$2:$D$5111,$C3393,Тех_Движение!$B$2:$B$5111,"&lt;="&amp;Настройки!$B$5-1)-$F3393)))</f>
        <v/>
      </c>
      <c r="H3393" s="21" t="str">
        <f>IF($B3393="","",IF(AND($D3393&gt;=Настройки!$B$5,$D3393&lt;=Настройки!$B$6),$E3393,0))</f>
        <v/>
      </c>
      <c r="I3393" s="21" t="str">
        <f t="shared" si="156"/>
        <v/>
      </c>
      <c r="J3393" s="21" t="str">
        <f>IF($B3393="","",MAX(0,$E3393-MAX(0,SUMIFS(Тех_Движение!$G$2:$G$5111,Тех_Движение!$D$2:$D$5111,$C3393,Тех_Движение!$B$2:$B$5111,"&lt;="&amp;Настройки!$B$6)-$F3393)))</f>
        <v/>
      </c>
      <c r="K3393" s="21" t="e">
        <f>IF(OR($B3393="",K$3&lt;$D3393+Настройки!$B$7),0,MAX(0,$E3393-MAX(0,SUMIFS(Тех_Движение!$G$2:$G$5111,Тех_Движение!$D$2:$D$5111,$C3393,Тех_Движение!$B$2:$B$5111,"&lt;="&amp;K$3)-$F3393)))</f>
        <v>#VALUE!</v>
      </c>
      <c r="L3393" s="21" t="e">
        <f>IF(OR($B3393="",L$3&lt;$D3393+Настройки!$B$7),0,MAX(0,$E3393-MAX(0,SUMIFS(Тех_Движение!$G$2:$G$5111,Тех_Движение!$D$2:$D$5111,$C3393,Тех_Движение!$B$2:$B$5111,"&lt;="&amp;L$3)-$F3393)))</f>
        <v>#VALUE!</v>
      </c>
      <c r="M3393" s="21" t="e">
        <f>IF(OR($B3393="",M$3&lt;$D3393+Настройки!$B$7),0,MAX(0,$E3393-MAX(0,SUMIFS(Тех_Движение!$G$2:$G$5111,Тех_Движение!$D$2:$D$5111,$C3393,Тех_Движение!$B$2:$B$5111,"&lt;="&amp;M$3)-$F3393)))</f>
        <v>#VALUE!</v>
      </c>
      <c r="N3393" s="21" t="e">
        <f>IF(OR($B3393="",N$3&lt;$D3393+Настройки!$B$7),0,MAX(0,$E3393-MAX(0,SUMIFS(Тех_Движение!$G$2:$G$5111,Тех_Движение!$D$2:$D$5111,$C3393,Тех_Движение!$B$2:$B$5111,"&lt;="&amp;N$3)-$F3393)))</f>
        <v>#VALUE!</v>
      </c>
      <c r="O3393" s="21" t="e">
        <f>IF(OR($B3393="",O$3&lt;$D3393+Настройки!$B$7),0,MAX(0,$E3393-MAX(0,SUMIFS(Тех_Движение!$G$2:$G$5111,Тех_Движение!$D$2:$D$5111,$C3393,Тех_Движение!$B$2:$B$5111,"&lt;="&amp;O$3)-$F3393)))</f>
        <v>#VALUE!</v>
      </c>
      <c r="P3393" s="21" t="e">
        <f>IF(OR($B3393="",P$3&lt;$D3393+Настройки!$B$7),0,MAX(0,$E3393-MAX(0,SUMIFS(Тех_Движение!$G$2:$G$5111,Тех_Движение!$D$2:$D$5111,$C3393,Тех_Движение!$B$2:$B$5111,"&lt;="&amp;P$3)-$F3393)))</f>
        <v>#VALUE!</v>
      </c>
      <c r="Q3393" s="21" t="e">
        <f>IF(OR($B3393="",Q$3&lt;$D3393+Настройки!$B$7),0,MAX(0,$E3393-MAX(0,SUMIFS(Тех_Движение!$G$2:$G$5111,Тех_Движение!$D$2:$D$5111,$C3393,Тех_Движение!$B$2:$B$5111,"&lt;="&amp;Q$3)-$F3393)))</f>
        <v>#VALUE!</v>
      </c>
      <c r="R3393" s="21" t="str">
        <f t="shared" si="157"/>
        <v/>
      </c>
      <c r="S3393" s="23" t="str">
        <f>IF($B3393="","",VLOOKUP($C3393,Настройки!$A$11:$L$17,9,FALSE))</f>
        <v/>
      </c>
      <c r="T3393" s="23" t="str">
        <f t="shared" si="158"/>
        <v/>
      </c>
    </row>
    <row r="3394" spans="1:20" x14ac:dyDescent="0.3">
      <c r="A3394" s="20">
        <f>Тех_Движение!$A$3391</f>
        <v>3390</v>
      </c>
      <c r="B3394" s="20" t="str">
        <f>IF(Тех_Движение!$F$3391&gt;0,Тех_Движение!$I$3391,"")</f>
        <v/>
      </c>
      <c r="C3394" s="20" t="str">
        <f>IF($B3394="","",Тех_Движение!$D$3391)</f>
        <v/>
      </c>
      <c r="D3394" s="9" t="str">
        <f>IF($B3394="","",Тех_Движение!$B$3391)</f>
        <v/>
      </c>
      <c r="E3394" s="21" t="str">
        <f>IF($B3394="","",Тех_Движение!$F$3391)</f>
        <v/>
      </c>
      <c r="F3394" s="21" t="str">
        <f>IF($B3394="","",SUMIFS($E$5:$E3393,$C$5:$C3393,$C3394))</f>
        <v/>
      </c>
      <c r="G3394" s="21" t="str">
        <f>IF($B3394="","",MAX(0,$E3394-MAX(0,SUMIFS(Тех_Движение!$G$2:$G$5111,Тех_Движение!$D$2:$D$5111,$C3394,Тех_Движение!$B$2:$B$5111,"&lt;="&amp;Настройки!$B$5-1)-$F3394)))</f>
        <v/>
      </c>
      <c r="H3394" s="21" t="str">
        <f>IF($B3394="","",IF(AND($D3394&gt;=Настройки!$B$5,$D3394&lt;=Настройки!$B$6),$E3394,0))</f>
        <v/>
      </c>
      <c r="I3394" s="21" t="str">
        <f t="shared" si="156"/>
        <v/>
      </c>
      <c r="J3394" s="21" t="str">
        <f>IF($B3394="","",MAX(0,$E3394-MAX(0,SUMIFS(Тех_Движение!$G$2:$G$5111,Тех_Движение!$D$2:$D$5111,$C3394,Тех_Движение!$B$2:$B$5111,"&lt;="&amp;Настройки!$B$6)-$F3394)))</f>
        <v/>
      </c>
      <c r="K3394" s="21" t="e">
        <f>IF(OR($B3394="",K$3&lt;$D3394+Настройки!$B$7),0,MAX(0,$E3394-MAX(0,SUMIFS(Тех_Движение!$G$2:$G$5111,Тех_Движение!$D$2:$D$5111,$C3394,Тех_Движение!$B$2:$B$5111,"&lt;="&amp;K$3)-$F3394)))</f>
        <v>#VALUE!</v>
      </c>
      <c r="L3394" s="21" t="e">
        <f>IF(OR($B3394="",L$3&lt;$D3394+Настройки!$B$7),0,MAX(0,$E3394-MAX(0,SUMIFS(Тех_Движение!$G$2:$G$5111,Тех_Движение!$D$2:$D$5111,$C3394,Тех_Движение!$B$2:$B$5111,"&lt;="&amp;L$3)-$F3394)))</f>
        <v>#VALUE!</v>
      </c>
      <c r="M3394" s="21" t="e">
        <f>IF(OR($B3394="",M$3&lt;$D3394+Настройки!$B$7),0,MAX(0,$E3394-MAX(0,SUMIFS(Тех_Движение!$G$2:$G$5111,Тех_Движение!$D$2:$D$5111,$C3394,Тех_Движение!$B$2:$B$5111,"&lt;="&amp;M$3)-$F3394)))</f>
        <v>#VALUE!</v>
      </c>
      <c r="N3394" s="21" t="e">
        <f>IF(OR($B3394="",N$3&lt;$D3394+Настройки!$B$7),0,MAX(0,$E3394-MAX(0,SUMIFS(Тех_Движение!$G$2:$G$5111,Тех_Движение!$D$2:$D$5111,$C3394,Тех_Движение!$B$2:$B$5111,"&lt;="&amp;N$3)-$F3394)))</f>
        <v>#VALUE!</v>
      </c>
      <c r="O3394" s="21" t="e">
        <f>IF(OR($B3394="",O$3&lt;$D3394+Настройки!$B$7),0,MAX(0,$E3394-MAX(0,SUMIFS(Тех_Движение!$G$2:$G$5111,Тех_Движение!$D$2:$D$5111,$C3394,Тех_Движение!$B$2:$B$5111,"&lt;="&amp;O$3)-$F3394)))</f>
        <v>#VALUE!</v>
      </c>
      <c r="P3394" s="21" t="e">
        <f>IF(OR($B3394="",P$3&lt;$D3394+Настройки!$B$7),0,MAX(0,$E3394-MAX(0,SUMIFS(Тех_Движение!$G$2:$G$5111,Тех_Движение!$D$2:$D$5111,$C3394,Тех_Движение!$B$2:$B$5111,"&lt;="&amp;P$3)-$F3394)))</f>
        <v>#VALUE!</v>
      </c>
      <c r="Q3394" s="21" t="e">
        <f>IF(OR($B3394="",Q$3&lt;$D3394+Настройки!$B$7),0,MAX(0,$E3394-MAX(0,SUMIFS(Тех_Движение!$G$2:$G$5111,Тех_Движение!$D$2:$D$5111,$C3394,Тех_Движение!$B$2:$B$5111,"&lt;="&amp;Q$3)-$F3394)))</f>
        <v>#VALUE!</v>
      </c>
      <c r="R3394" s="21" t="str">
        <f t="shared" si="157"/>
        <v/>
      </c>
      <c r="S3394" s="23" t="str">
        <f>IF($B3394="","",VLOOKUP($C3394,Настройки!$A$11:$L$17,9,FALSE))</f>
        <v/>
      </c>
      <c r="T3394" s="23" t="str">
        <f t="shared" si="158"/>
        <v/>
      </c>
    </row>
    <row r="3395" spans="1:20" x14ac:dyDescent="0.3">
      <c r="A3395" s="20">
        <f>Тех_Движение!$A$3392</f>
        <v>3391</v>
      </c>
      <c r="B3395" s="20" t="str">
        <f>IF(Тех_Движение!$F$3392&gt;0,Тех_Движение!$I$3392,"")</f>
        <v/>
      </c>
      <c r="C3395" s="20" t="str">
        <f>IF($B3395="","",Тех_Движение!$D$3392)</f>
        <v/>
      </c>
      <c r="D3395" s="9" t="str">
        <f>IF($B3395="","",Тех_Движение!$B$3392)</f>
        <v/>
      </c>
      <c r="E3395" s="21" t="str">
        <f>IF($B3395="","",Тех_Движение!$F$3392)</f>
        <v/>
      </c>
      <c r="F3395" s="21" t="str">
        <f>IF($B3395="","",SUMIFS($E$5:$E3394,$C$5:$C3394,$C3395))</f>
        <v/>
      </c>
      <c r="G3395" s="21" t="str">
        <f>IF($B3395="","",MAX(0,$E3395-MAX(0,SUMIFS(Тех_Движение!$G$2:$G$5111,Тех_Движение!$D$2:$D$5111,$C3395,Тех_Движение!$B$2:$B$5111,"&lt;="&amp;Настройки!$B$5-1)-$F3395)))</f>
        <v/>
      </c>
      <c r="H3395" s="21" t="str">
        <f>IF($B3395="","",IF(AND($D3395&gt;=Настройки!$B$5,$D3395&lt;=Настройки!$B$6),$E3395,0))</f>
        <v/>
      </c>
      <c r="I3395" s="21" t="str">
        <f t="shared" si="156"/>
        <v/>
      </c>
      <c r="J3395" s="21" t="str">
        <f>IF($B3395="","",MAX(0,$E3395-MAX(0,SUMIFS(Тех_Движение!$G$2:$G$5111,Тех_Движение!$D$2:$D$5111,$C3395,Тех_Движение!$B$2:$B$5111,"&lt;="&amp;Настройки!$B$6)-$F3395)))</f>
        <v/>
      </c>
      <c r="K3395" s="21" t="e">
        <f>IF(OR($B3395="",K$3&lt;$D3395+Настройки!$B$7),0,MAX(0,$E3395-MAX(0,SUMIFS(Тех_Движение!$G$2:$G$5111,Тех_Движение!$D$2:$D$5111,$C3395,Тех_Движение!$B$2:$B$5111,"&lt;="&amp;K$3)-$F3395)))</f>
        <v>#VALUE!</v>
      </c>
      <c r="L3395" s="21" t="e">
        <f>IF(OR($B3395="",L$3&lt;$D3395+Настройки!$B$7),0,MAX(0,$E3395-MAX(0,SUMIFS(Тех_Движение!$G$2:$G$5111,Тех_Движение!$D$2:$D$5111,$C3395,Тех_Движение!$B$2:$B$5111,"&lt;="&amp;L$3)-$F3395)))</f>
        <v>#VALUE!</v>
      </c>
      <c r="M3395" s="21" t="e">
        <f>IF(OR($B3395="",M$3&lt;$D3395+Настройки!$B$7),0,MAX(0,$E3395-MAX(0,SUMIFS(Тех_Движение!$G$2:$G$5111,Тех_Движение!$D$2:$D$5111,$C3395,Тех_Движение!$B$2:$B$5111,"&lt;="&amp;M$3)-$F3395)))</f>
        <v>#VALUE!</v>
      </c>
      <c r="N3395" s="21" t="e">
        <f>IF(OR($B3395="",N$3&lt;$D3395+Настройки!$B$7),0,MAX(0,$E3395-MAX(0,SUMIFS(Тех_Движение!$G$2:$G$5111,Тех_Движение!$D$2:$D$5111,$C3395,Тех_Движение!$B$2:$B$5111,"&lt;="&amp;N$3)-$F3395)))</f>
        <v>#VALUE!</v>
      </c>
      <c r="O3395" s="21" t="e">
        <f>IF(OR($B3395="",O$3&lt;$D3395+Настройки!$B$7),0,MAX(0,$E3395-MAX(0,SUMIFS(Тех_Движение!$G$2:$G$5111,Тех_Движение!$D$2:$D$5111,$C3395,Тех_Движение!$B$2:$B$5111,"&lt;="&amp;O$3)-$F3395)))</f>
        <v>#VALUE!</v>
      </c>
      <c r="P3395" s="21" t="e">
        <f>IF(OR($B3395="",P$3&lt;$D3395+Настройки!$B$7),0,MAX(0,$E3395-MAX(0,SUMIFS(Тех_Движение!$G$2:$G$5111,Тех_Движение!$D$2:$D$5111,$C3395,Тех_Движение!$B$2:$B$5111,"&lt;="&amp;P$3)-$F3395)))</f>
        <v>#VALUE!</v>
      </c>
      <c r="Q3395" s="21" t="e">
        <f>IF(OR($B3395="",Q$3&lt;$D3395+Настройки!$B$7),0,MAX(0,$E3395-MAX(0,SUMIFS(Тех_Движение!$G$2:$G$5111,Тех_Движение!$D$2:$D$5111,$C3395,Тех_Движение!$B$2:$B$5111,"&lt;="&amp;Q$3)-$F3395)))</f>
        <v>#VALUE!</v>
      </c>
      <c r="R3395" s="21" t="str">
        <f t="shared" si="157"/>
        <v/>
      </c>
      <c r="S3395" s="23" t="str">
        <f>IF($B3395="","",VLOOKUP($C3395,Настройки!$A$11:$L$17,9,FALSE))</f>
        <v/>
      </c>
      <c r="T3395" s="23" t="str">
        <f t="shared" si="158"/>
        <v/>
      </c>
    </row>
    <row r="3396" spans="1:20" x14ac:dyDescent="0.3">
      <c r="A3396" s="20">
        <f>Тех_Движение!$A$3393</f>
        <v>3392</v>
      </c>
      <c r="B3396" s="20" t="str">
        <f>IF(Тех_Движение!$F$3393&gt;0,Тех_Движение!$I$3393,"")</f>
        <v/>
      </c>
      <c r="C3396" s="20" t="str">
        <f>IF($B3396="","",Тех_Движение!$D$3393)</f>
        <v/>
      </c>
      <c r="D3396" s="9" t="str">
        <f>IF($B3396="","",Тех_Движение!$B$3393)</f>
        <v/>
      </c>
      <c r="E3396" s="21" t="str">
        <f>IF($B3396="","",Тех_Движение!$F$3393)</f>
        <v/>
      </c>
      <c r="F3396" s="21" t="str">
        <f>IF($B3396="","",SUMIFS($E$5:$E3395,$C$5:$C3395,$C3396))</f>
        <v/>
      </c>
      <c r="G3396" s="21" t="str">
        <f>IF($B3396="","",MAX(0,$E3396-MAX(0,SUMIFS(Тех_Движение!$G$2:$G$5111,Тех_Движение!$D$2:$D$5111,$C3396,Тех_Движение!$B$2:$B$5111,"&lt;="&amp;Настройки!$B$5-1)-$F3396)))</f>
        <v/>
      </c>
      <c r="H3396" s="21" t="str">
        <f>IF($B3396="","",IF(AND($D3396&gt;=Настройки!$B$5,$D3396&lt;=Настройки!$B$6),$E3396,0))</f>
        <v/>
      </c>
      <c r="I3396" s="21" t="str">
        <f t="shared" si="156"/>
        <v/>
      </c>
      <c r="J3396" s="21" t="str">
        <f>IF($B3396="","",MAX(0,$E3396-MAX(0,SUMIFS(Тех_Движение!$G$2:$G$5111,Тех_Движение!$D$2:$D$5111,$C3396,Тех_Движение!$B$2:$B$5111,"&lt;="&amp;Настройки!$B$6)-$F3396)))</f>
        <v/>
      </c>
      <c r="K3396" s="21" t="e">
        <f>IF(OR($B3396="",K$3&lt;$D3396+Настройки!$B$7),0,MAX(0,$E3396-MAX(0,SUMIFS(Тех_Движение!$G$2:$G$5111,Тех_Движение!$D$2:$D$5111,$C3396,Тех_Движение!$B$2:$B$5111,"&lt;="&amp;K$3)-$F3396)))</f>
        <v>#VALUE!</v>
      </c>
      <c r="L3396" s="21" t="e">
        <f>IF(OR($B3396="",L$3&lt;$D3396+Настройки!$B$7),0,MAX(0,$E3396-MAX(0,SUMIFS(Тех_Движение!$G$2:$G$5111,Тех_Движение!$D$2:$D$5111,$C3396,Тех_Движение!$B$2:$B$5111,"&lt;="&amp;L$3)-$F3396)))</f>
        <v>#VALUE!</v>
      </c>
      <c r="M3396" s="21" t="e">
        <f>IF(OR($B3396="",M$3&lt;$D3396+Настройки!$B$7),0,MAX(0,$E3396-MAX(0,SUMIFS(Тех_Движение!$G$2:$G$5111,Тех_Движение!$D$2:$D$5111,$C3396,Тех_Движение!$B$2:$B$5111,"&lt;="&amp;M$3)-$F3396)))</f>
        <v>#VALUE!</v>
      </c>
      <c r="N3396" s="21" t="e">
        <f>IF(OR($B3396="",N$3&lt;$D3396+Настройки!$B$7),0,MAX(0,$E3396-MAX(0,SUMIFS(Тех_Движение!$G$2:$G$5111,Тех_Движение!$D$2:$D$5111,$C3396,Тех_Движение!$B$2:$B$5111,"&lt;="&amp;N$3)-$F3396)))</f>
        <v>#VALUE!</v>
      </c>
      <c r="O3396" s="21" t="e">
        <f>IF(OR($B3396="",O$3&lt;$D3396+Настройки!$B$7),0,MAX(0,$E3396-MAX(0,SUMIFS(Тех_Движение!$G$2:$G$5111,Тех_Движение!$D$2:$D$5111,$C3396,Тех_Движение!$B$2:$B$5111,"&lt;="&amp;O$3)-$F3396)))</f>
        <v>#VALUE!</v>
      </c>
      <c r="P3396" s="21" t="e">
        <f>IF(OR($B3396="",P$3&lt;$D3396+Настройки!$B$7),0,MAX(0,$E3396-MAX(0,SUMIFS(Тех_Движение!$G$2:$G$5111,Тех_Движение!$D$2:$D$5111,$C3396,Тех_Движение!$B$2:$B$5111,"&lt;="&amp;P$3)-$F3396)))</f>
        <v>#VALUE!</v>
      </c>
      <c r="Q3396" s="21" t="e">
        <f>IF(OR($B3396="",Q$3&lt;$D3396+Настройки!$B$7),0,MAX(0,$E3396-MAX(0,SUMIFS(Тех_Движение!$G$2:$G$5111,Тех_Движение!$D$2:$D$5111,$C3396,Тех_Движение!$B$2:$B$5111,"&lt;="&amp;Q$3)-$F3396)))</f>
        <v>#VALUE!</v>
      </c>
      <c r="R3396" s="21" t="str">
        <f t="shared" si="157"/>
        <v/>
      </c>
      <c r="S3396" s="23" t="str">
        <f>IF($B3396="","",VLOOKUP($C3396,Настройки!$A$11:$L$17,9,FALSE))</f>
        <v/>
      </c>
      <c r="T3396" s="23" t="str">
        <f t="shared" si="158"/>
        <v/>
      </c>
    </row>
    <row r="3397" spans="1:20" x14ac:dyDescent="0.3">
      <c r="A3397" s="20">
        <f>Тех_Движение!$A$3394</f>
        <v>3393</v>
      </c>
      <c r="B3397" s="20" t="str">
        <f>IF(Тех_Движение!$F$3394&gt;0,Тех_Движение!$I$3394,"")</f>
        <v/>
      </c>
      <c r="C3397" s="20" t="str">
        <f>IF($B3397="","",Тех_Движение!$D$3394)</f>
        <v/>
      </c>
      <c r="D3397" s="9" t="str">
        <f>IF($B3397="","",Тех_Движение!$B$3394)</f>
        <v/>
      </c>
      <c r="E3397" s="21" t="str">
        <f>IF($B3397="","",Тех_Движение!$F$3394)</f>
        <v/>
      </c>
      <c r="F3397" s="21" t="str">
        <f>IF($B3397="","",SUMIFS($E$5:$E3396,$C$5:$C3396,$C3397))</f>
        <v/>
      </c>
      <c r="G3397" s="21" t="str">
        <f>IF($B3397="","",MAX(0,$E3397-MAX(0,SUMIFS(Тех_Движение!$G$2:$G$5111,Тех_Движение!$D$2:$D$5111,$C3397,Тех_Движение!$B$2:$B$5111,"&lt;="&amp;Настройки!$B$5-1)-$F3397)))</f>
        <v/>
      </c>
      <c r="H3397" s="21" t="str">
        <f>IF($B3397="","",IF(AND($D3397&gt;=Настройки!$B$5,$D3397&lt;=Настройки!$B$6),$E3397,0))</f>
        <v/>
      </c>
      <c r="I3397" s="21" t="str">
        <f t="shared" ref="I3397:I3460" si="159">IF($B3397="","",$G3397+$H3397-$J3397)</f>
        <v/>
      </c>
      <c r="J3397" s="21" t="str">
        <f>IF($B3397="","",MAX(0,$E3397-MAX(0,SUMIFS(Тех_Движение!$G$2:$G$5111,Тех_Движение!$D$2:$D$5111,$C3397,Тех_Движение!$B$2:$B$5111,"&lt;="&amp;Настройки!$B$6)-$F3397)))</f>
        <v/>
      </c>
      <c r="K3397" s="21" t="e">
        <f>IF(OR($B3397="",K$3&lt;$D3397+Настройки!$B$7),0,MAX(0,$E3397-MAX(0,SUMIFS(Тех_Движение!$G$2:$G$5111,Тех_Движение!$D$2:$D$5111,$C3397,Тех_Движение!$B$2:$B$5111,"&lt;="&amp;K$3)-$F3397)))</f>
        <v>#VALUE!</v>
      </c>
      <c r="L3397" s="21" t="e">
        <f>IF(OR($B3397="",L$3&lt;$D3397+Настройки!$B$7),0,MAX(0,$E3397-MAX(0,SUMIFS(Тех_Движение!$G$2:$G$5111,Тех_Движение!$D$2:$D$5111,$C3397,Тех_Движение!$B$2:$B$5111,"&lt;="&amp;L$3)-$F3397)))</f>
        <v>#VALUE!</v>
      </c>
      <c r="M3397" s="21" t="e">
        <f>IF(OR($B3397="",M$3&lt;$D3397+Настройки!$B$7),0,MAX(0,$E3397-MAX(0,SUMIFS(Тех_Движение!$G$2:$G$5111,Тех_Движение!$D$2:$D$5111,$C3397,Тех_Движение!$B$2:$B$5111,"&lt;="&amp;M$3)-$F3397)))</f>
        <v>#VALUE!</v>
      </c>
      <c r="N3397" s="21" t="e">
        <f>IF(OR($B3397="",N$3&lt;$D3397+Настройки!$B$7),0,MAX(0,$E3397-MAX(0,SUMIFS(Тех_Движение!$G$2:$G$5111,Тех_Движение!$D$2:$D$5111,$C3397,Тех_Движение!$B$2:$B$5111,"&lt;="&amp;N$3)-$F3397)))</f>
        <v>#VALUE!</v>
      </c>
      <c r="O3397" s="21" t="e">
        <f>IF(OR($B3397="",O$3&lt;$D3397+Настройки!$B$7),0,MAX(0,$E3397-MAX(0,SUMIFS(Тех_Движение!$G$2:$G$5111,Тех_Движение!$D$2:$D$5111,$C3397,Тех_Движение!$B$2:$B$5111,"&lt;="&amp;O$3)-$F3397)))</f>
        <v>#VALUE!</v>
      </c>
      <c r="P3397" s="21" t="e">
        <f>IF(OR($B3397="",P$3&lt;$D3397+Настройки!$B$7),0,MAX(0,$E3397-MAX(0,SUMIFS(Тех_Движение!$G$2:$G$5111,Тех_Движение!$D$2:$D$5111,$C3397,Тех_Движение!$B$2:$B$5111,"&lt;="&amp;P$3)-$F3397)))</f>
        <v>#VALUE!</v>
      </c>
      <c r="Q3397" s="21" t="e">
        <f>IF(OR($B3397="",Q$3&lt;$D3397+Настройки!$B$7),0,MAX(0,$E3397-MAX(0,SUMIFS(Тех_Движение!$G$2:$G$5111,Тех_Движение!$D$2:$D$5111,$C3397,Тех_Движение!$B$2:$B$5111,"&lt;="&amp;Q$3)-$F3397)))</f>
        <v>#VALUE!</v>
      </c>
      <c r="R3397" s="21" t="str">
        <f t="shared" ref="R3397:R3460" si="160">IF($B3397="","",SUM($K3397:$Q3397))</f>
        <v/>
      </c>
      <c r="S3397" s="23" t="str">
        <f>IF($B3397="","",VLOOKUP($C3397,Настройки!$A$11:$L$17,9,FALSE))</f>
        <v/>
      </c>
      <c r="T3397" s="23" t="str">
        <f t="shared" ref="T3397:T3460" si="161">IF($B3397="","",$R3397*$S3397)</f>
        <v/>
      </c>
    </row>
    <row r="3398" spans="1:20" x14ac:dyDescent="0.3">
      <c r="A3398" s="20">
        <f>Тех_Движение!$A$3395</f>
        <v>3394</v>
      </c>
      <c r="B3398" s="20" t="str">
        <f>IF(Тех_Движение!$F$3395&gt;0,Тех_Движение!$I$3395,"")</f>
        <v/>
      </c>
      <c r="C3398" s="20" t="str">
        <f>IF($B3398="","",Тех_Движение!$D$3395)</f>
        <v/>
      </c>
      <c r="D3398" s="9" t="str">
        <f>IF($B3398="","",Тех_Движение!$B$3395)</f>
        <v/>
      </c>
      <c r="E3398" s="21" t="str">
        <f>IF($B3398="","",Тех_Движение!$F$3395)</f>
        <v/>
      </c>
      <c r="F3398" s="21" t="str">
        <f>IF($B3398="","",SUMIFS($E$5:$E3397,$C$5:$C3397,$C3398))</f>
        <v/>
      </c>
      <c r="G3398" s="21" t="str">
        <f>IF($B3398="","",MAX(0,$E3398-MAX(0,SUMIFS(Тех_Движение!$G$2:$G$5111,Тех_Движение!$D$2:$D$5111,$C3398,Тех_Движение!$B$2:$B$5111,"&lt;="&amp;Настройки!$B$5-1)-$F3398)))</f>
        <v/>
      </c>
      <c r="H3398" s="21" t="str">
        <f>IF($B3398="","",IF(AND($D3398&gt;=Настройки!$B$5,$D3398&lt;=Настройки!$B$6),$E3398,0))</f>
        <v/>
      </c>
      <c r="I3398" s="21" t="str">
        <f t="shared" si="159"/>
        <v/>
      </c>
      <c r="J3398" s="21" t="str">
        <f>IF($B3398="","",MAX(0,$E3398-MAX(0,SUMIFS(Тех_Движение!$G$2:$G$5111,Тех_Движение!$D$2:$D$5111,$C3398,Тех_Движение!$B$2:$B$5111,"&lt;="&amp;Настройки!$B$6)-$F3398)))</f>
        <v/>
      </c>
      <c r="K3398" s="21" t="e">
        <f>IF(OR($B3398="",K$3&lt;$D3398+Настройки!$B$7),0,MAX(0,$E3398-MAX(0,SUMIFS(Тех_Движение!$G$2:$G$5111,Тех_Движение!$D$2:$D$5111,$C3398,Тех_Движение!$B$2:$B$5111,"&lt;="&amp;K$3)-$F3398)))</f>
        <v>#VALUE!</v>
      </c>
      <c r="L3398" s="21" t="e">
        <f>IF(OR($B3398="",L$3&lt;$D3398+Настройки!$B$7),0,MAX(0,$E3398-MAX(0,SUMIFS(Тех_Движение!$G$2:$G$5111,Тех_Движение!$D$2:$D$5111,$C3398,Тех_Движение!$B$2:$B$5111,"&lt;="&amp;L$3)-$F3398)))</f>
        <v>#VALUE!</v>
      </c>
      <c r="M3398" s="21" t="e">
        <f>IF(OR($B3398="",M$3&lt;$D3398+Настройки!$B$7),0,MAX(0,$E3398-MAX(0,SUMIFS(Тех_Движение!$G$2:$G$5111,Тех_Движение!$D$2:$D$5111,$C3398,Тех_Движение!$B$2:$B$5111,"&lt;="&amp;M$3)-$F3398)))</f>
        <v>#VALUE!</v>
      </c>
      <c r="N3398" s="21" t="e">
        <f>IF(OR($B3398="",N$3&lt;$D3398+Настройки!$B$7),0,MAX(0,$E3398-MAX(0,SUMIFS(Тех_Движение!$G$2:$G$5111,Тех_Движение!$D$2:$D$5111,$C3398,Тех_Движение!$B$2:$B$5111,"&lt;="&amp;N$3)-$F3398)))</f>
        <v>#VALUE!</v>
      </c>
      <c r="O3398" s="21" t="e">
        <f>IF(OR($B3398="",O$3&lt;$D3398+Настройки!$B$7),0,MAX(0,$E3398-MAX(0,SUMIFS(Тех_Движение!$G$2:$G$5111,Тех_Движение!$D$2:$D$5111,$C3398,Тех_Движение!$B$2:$B$5111,"&lt;="&amp;O$3)-$F3398)))</f>
        <v>#VALUE!</v>
      </c>
      <c r="P3398" s="21" t="e">
        <f>IF(OR($B3398="",P$3&lt;$D3398+Настройки!$B$7),0,MAX(0,$E3398-MAX(0,SUMIFS(Тех_Движение!$G$2:$G$5111,Тех_Движение!$D$2:$D$5111,$C3398,Тех_Движение!$B$2:$B$5111,"&lt;="&amp;P$3)-$F3398)))</f>
        <v>#VALUE!</v>
      </c>
      <c r="Q3398" s="21" t="e">
        <f>IF(OR($B3398="",Q$3&lt;$D3398+Настройки!$B$7),0,MAX(0,$E3398-MAX(0,SUMIFS(Тех_Движение!$G$2:$G$5111,Тех_Движение!$D$2:$D$5111,$C3398,Тех_Движение!$B$2:$B$5111,"&lt;="&amp;Q$3)-$F3398)))</f>
        <v>#VALUE!</v>
      </c>
      <c r="R3398" s="21" t="str">
        <f t="shared" si="160"/>
        <v/>
      </c>
      <c r="S3398" s="23" t="str">
        <f>IF($B3398="","",VLOOKUP($C3398,Настройки!$A$11:$L$17,9,FALSE))</f>
        <v/>
      </c>
      <c r="T3398" s="23" t="str">
        <f t="shared" si="161"/>
        <v/>
      </c>
    </row>
    <row r="3399" spans="1:20" x14ac:dyDescent="0.3">
      <c r="A3399" s="20">
        <f>Тех_Движение!$A$3396</f>
        <v>3395</v>
      </c>
      <c r="B3399" s="20" t="str">
        <f>IF(Тех_Движение!$F$3396&gt;0,Тех_Движение!$I$3396,"")</f>
        <v/>
      </c>
      <c r="C3399" s="20" t="str">
        <f>IF($B3399="","",Тех_Движение!$D$3396)</f>
        <v/>
      </c>
      <c r="D3399" s="9" t="str">
        <f>IF($B3399="","",Тех_Движение!$B$3396)</f>
        <v/>
      </c>
      <c r="E3399" s="21" t="str">
        <f>IF($B3399="","",Тех_Движение!$F$3396)</f>
        <v/>
      </c>
      <c r="F3399" s="21" t="str">
        <f>IF($B3399="","",SUMIFS($E$5:$E3398,$C$5:$C3398,$C3399))</f>
        <v/>
      </c>
      <c r="G3399" s="21" t="str">
        <f>IF($B3399="","",MAX(0,$E3399-MAX(0,SUMIFS(Тех_Движение!$G$2:$G$5111,Тех_Движение!$D$2:$D$5111,$C3399,Тех_Движение!$B$2:$B$5111,"&lt;="&amp;Настройки!$B$5-1)-$F3399)))</f>
        <v/>
      </c>
      <c r="H3399" s="21" t="str">
        <f>IF($B3399="","",IF(AND($D3399&gt;=Настройки!$B$5,$D3399&lt;=Настройки!$B$6),$E3399,0))</f>
        <v/>
      </c>
      <c r="I3399" s="21" t="str">
        <f t="shared" si="159"/>
        <v/>
      </c>
      <c r="J3399" s="21" t="str">
        <f>IF($B3399="","",MAX(0,$E3399-MAX(0,SUMIFS(Тех_Движение!$G$2:$G$5111,Тех_Движение!$D$2:$D$5111,$C3399,Тех_Движение!$B$2:$B$5111,"&lt;="&amp;Настройки!$B$6)-$F3399)))</f>
        <v/>
      </c>
      <c r="K3399" s="21" t="e">
        <f>IF(OR($B3399="",K$3&lt;$D3399+Настройки!$B$7),0,MAX(0,$E3399-MAX(0,SUMIFS(Тех_Движение!$G$2:$G$5111,Тех_Движение!$D$2:$D$5111,$C3399,Тех_Движение!$B$2:$B$5111,"&lt;="&amp;K$3)-$F3399)))</f>
        <v>#VALUE!</v>
      </c>
      <c r="L3399" s="21" t="e">
        <f>IF(OR($B3399="",L$3&lt;$D3399+Настройки!$B$7),0,MAX(0,$E3399-MAX(0,SUMIFS(Тех_Движение!$G$2:$G$5111,Тех_Движение!$D$2:$D$5111,$C3399,Тех_Движение!$B$2:$B$5111,"&lt;="&amp;L$3)-$F3399)))</f>
        <v>#VALUE!</v>
      </c>
      <c r="M3399" s="21" t="e">
        <f>IF(OR($B3399="",M$3&lt;$D3399+Настройки!$B$7),0,MAX(0,$E3399-MAX(0,SUMIFS(Тех_Движение!$G$2:$G$5111,Тех_Движение!$D$2:$D$5111,$C3399,Тех_Движение!$B$2:$B$5111,"&lt;="&amp;M$3)-$F3399)))</f>
        <v>#VALUE!</v>
      </c>
      <c r="N3399" s="21" t="e">
        <f>IF(OR($B3399="",N$3&lt;$D3399+Настройки!$B$7),0,MAX(0,$E3399-MAX(0,SUMIFS(Тех_Движение!$G$2:$G$5111,Тех_Движение!$D$2:$D$5111,$C3399,Тех_Движение!$B$2:$B$5111,"&lt;="&amp;N$3)-$F3399)))</f>
        <v>#VALUE!</v>
      </c>
      <c r="O3399" s="21" t="e">
        <f>IF(OR($B3399="",O$3&lt;$D3399+Настройки!$B$7),0,MAX(0,$E3399-MAX(0,SUMIFS(Тех_Движение!$G$2:$G$5111,Тех_Движение!$D$2:$D$5111,$C3399,Тех_Движение!$B$2:$B$5111,"&lt;="&amp;O$3)-$F3399)))</f>
        <v>#VALUE!</v>
      </c>
      <c r="P3399" s="21" t="e">
        <f>IF(OR($B3399="",P$3&lt;$D3399+Настройки!$B$7),0,MAX(0,$E3399-MAX(0,SUMIFS(Тех_Движение!$G$2:$G$5111,Тех_Движение!$D$2:$D$5111,$C3399,Тех_Движение!$B$2:$B$5111,"&lt;="&amp;P$3)-$F3399)))</f>
        <v>#VALUE!</v>
      </c>
      <c r="Q3399" s="21" t="e">
        <f>IF(OR($B3399="",Q$3&lt;$D3399+Настройки!$B$7),0,MAX(0,$E3399-MAX(0,SUMIFS(Тех_Движение!$G$2:$G$5111,Тех_Движение!$D$2:$D$5111,$C3399,Тех_Движение!$B$2:$B$5111,"&lt;="&amp;Q$3)-$F3399)))</f>
        <v>#VALUE!</v>
      </c>
      <c r="R3399" s="21" t="str">
        <f t="shared" si="160"/>
        <v/>
      </c>
      <c r="S3399" s="23" t="str">
        <f>IF($B3399="","",VLOOKUP($C3399,Настройки!$A$11:$L$17,9,FALSE))</f>
        <v/>
      </c>
      <c r="T3399" s="23" t="str">
        <f t="shared" si="161"/>
        <v/>
      </c>
    </row>
    <row r="3400" spans="1:20" x14ac:dyDescent="0.3">
      <c r="A3400" s="20">
        <f>Тех_Движение!$A$3397</f>
        <v>3396</v>
      </c>
      <c r="B3400" s="20" t="str">
        <f>IF(Тех_Движение!$F$3397&gt;0,Тех_Движение!$I$3397,"")</f>
        <v/>
      </c>
      <c r="C3400" s="20" t="str">
        <f>IF($B3400="","",Тех_Движение!$D$3397)</f>
        <v/>
      </c>
      <c r="D3400" s="9" t="str">
        <f>IF($B3400="","",Тех_Движение!$B$3397)</f>
        <v/>
      </c>
      <c r="E3400" s="21" t="str">
        <f>IF($B3400="","",Тех_Движение!$F$3397)</f>
        <v/>
      </c>
      <c r="F3400" s="21" t="str">
        <f>IF($B3400="","",SUMIFS($E$5:$E3399,$C$5:$C3399,$C3400))</f>
        <v/>
      </c>
      <c r="G3400" s="21" t="str">
        <f>IF($B3400="","",MAX(0,$E3400-MAX(0,SUMIFS(Тех_Движение!$G$2:$G$5111,Тех_Движение!$D$2:$D$5111,$C3400,Тех_Движение!$B$2:$B$5111,"&lt;="&amp;Настройки!$B$5-1)-$F3400)))</f>
        <v/>
      </c>
      <c r="H3400" s="21" t="str">
        <f>IF($B3400="","",IF(AND($D3400&gt;=Настройки!$B$5,$D3400&lt;=Настройки!$B$6),$E3400,0))</f>
        <v/>
      </c>
      <c r="I3400" s="21" t="str">
        <f t="shared" si="159"/>
        <v/>
      </c>
      <c r="J3400" s="21" t="str">
        <f>IF($B3400="","",MAX(0,$E3400-MAX(0,SUMIFS(Тех_Движение!$G$2:$G$5111,Тех_Движение!$D$2:$D$5111,$C3400,Тех_Движение!$B$2:$B$5111,"&lt;="&amp;Настройки!$B$6)-$F3400)))</f>
        <v/>
      </c>
      <c r="K3400" s="21" t="e">
        <f>IF(OR($B3400="",K$3&lt;$D3400+Настройки!$B$7),0,MAX(0,$E3400-MAX(0,SUMIFS(Тех_Движение!$G$2:$G$5111,Тех_Движение!$D$2:$D$5111,$C3400,Тех_Движение!$B$2:$B$5111,"&lt;="&amp;K$3)-$F3400)))</f>
        <v>#VALUE!</v>
      </c>
      <c r="L3400" s="21" t="e">
        <f>IF(OR($B3400="",L$3&lt;$D3400+Настройки!$B$7),0,MAX(0,$E3400-MAX(0,SUMIFS(Тех_Движение!$G$2:$G$5111,Тех_Движение!$D$2:$D$5111,$C3400,Тех_Движение!$B$2:$B$5111,"&lt;="&amp;L$3)-$F3400)))</f>
        <v>#VALUE!</v>
      </c>
      <c r="M3400" s="21" t="e">
        <f>IF(OR($B3400="",M$3&lt;$D3400+Настройки!$B$7),0,MAX(0,$E3400-MAX(0,SUMIFS(Тех_Движение!$G$2:$G$5111,Тех_Движение!$D$2:$D$5111,$C3400,Тех_Движение!$B$2:$B$5111,"&lt;="&amp;M$3)-$F3400)))</f>
        <v>#VALUE!</v>
      </c>
      <c r="N3400" s="21" t="e">
        <f>IF(OR($B3400="",N$3&lt;$D3400+Настройки!$B$7),0,MAX(0,$E3400-MAX(0,SUMIFS(Тех_Движение!$G$2:$G$5111,Тех_Движение!$D$2:$D$5111,$C3400,Тех_Движение!$B$2:$B$5111,"&lt;="&amp;N$3)-$F3400)))</f>
        <v>#VALUE!</v>
      </c>
      <c r="O3400" s="21" t="e">
        <f>IF(OR($B3400="",O$3&lt;$D3400+Настройки!$B$7),0,MAX(0,$E3400-MAX(0,SUMIFS(Тех_Движение!$G$2:$G$5111,Тех_Движение!$D$2:$D$5111,$C3400,Тех_Движение!$B$2:$B$5111,"&lt;="&amp;O$3)-$F3400)))</f>
        <v>#VALUE!</v>
      </c>
      <c r="P3400" s="21" t="e">
        <f>IF(OR($B3400="",P$3&lt;$D3400+Настройки!$B$7),0,MAX(0,$E3400-MAX(0,SUMIFS(Тех_Движение!$G$2:$G$5111,Тех_Движение!$D$2:$D$5111,$C3400,Тех_Движение!$B$2:$B$5111,"&lt;="&amp;P$3)-$F3400)))</f>
        <v>#VALUE!</v>
      </c>
      <c r="Q3400" s="21" t="e">
        <f>IF(OR($B3400="",Q$3&lt;$D3400+Настройки!$B$7),0,MAX(0,$E3400-MAX(0,SUMIFS(Тех_Движение!$G$2:$G$5111,Тех_Движение!$D$2:$D$5111,$C3400,Тех_Движение!$B$2:$B$5111,"&lt;="&amp;Q$3)-$F3400)))</f>
        <v>#VALUE!</v>
      </c>
      <c r="R3400" s="21" t="str">
        <f t="shared" si="160"/>
        <v/>
      </c>
      <c r="S3400" s="23" t="str">
        <f>IF($B3400="","",VLOOKUP($C3400,Настройки!$A$11:$L$17,9,FALSE))</f>
        <v/>
      </c>
      <c r="T3400" s="23" t="str">
        <f t="shared" si="161"/>
        <v/>
      </c>
    </row>
    <row r="3401" spans="1:20" x14ac:dyDescent="0.3">
      <c r="A3401" s="20">
        <f>Тех_Движение!$A$3398</f>
        <v>3397</v>
      </c>
      <c r="B3401" s="20" t="str">
        <f>IF(Тех_Движение!$F$3398&gt;0,Тех_Движение!$I$3398,"")</f>
        <v/>
      </c>
      <c r="C3401" s="20" t="str">
        <f>IF($B3401="","",Тех_Движение!$D$3398)</f>
        <v/>
      </c>
      <c r="D3401" s="9" t="str">
        <f>IF($B3401="","",Тех_Движение!$B$3398)</f>
        <v/>
      </c>
      <c r="E3401" s="21" t="str">
        <f>IF($B3401="","",Тех_Движение!$F$3398)</f>
        <v/>
      </c>
      <c r="F3401" s="21" t="str">
        <f>IF($B3401="","",SUMIFS($E$5:$E3400,$C$5:$C3400,$C3401))</f>
        <v/>
      </c>
      <c r="G3401" s="21" t="str">
        <f>IF($B3401="","",MAX(0,$E3401-MAX(0,SUMIFS(Тех_Движение!$G$2:$G$5111,Тех_Движение!$D$2:$D$5111,$C3401,Тех_Движение!$B$2:$B$5111,"&lt;="&amp;Настройки!$B$5-1)-$F3401)))</f>
        <v/>
      </c>
      <c r="H3401" s="21" t="str">
        <f>IF($B3401="","",IF(AND($D3401&gt;=Настройки!$B$5,$D3401&lt;=Настройки!$B$6),$E3401,0))</f>
        <v/>
      </c>
      <c r="I3401" s="21" t="str">
        <f t="shared" si="159"/>
        <v/>
      </c>
      <c r="J3401" s="21" t="str">
        <f>IF($B3401="","",MAX(0,$E3401-MAX(0,SUMIFS(Тех_Движение!$G$2:$G$5111,Тех_Движение!$D$2:$D$5111,$C3401,Тех_Движение!$B$2:$B$5111,"&lt;="&amp;Настройки!$B$6)-$F3401)))</f>
        <v/>
      </c>
      <c r="K3401" s="21" t="e">
        <f>IF(OR($B3401="",K$3&lt;$D3401+Настройки!$B$7),0,MAX(0,$E3401-MAX(0,SUMIFS(Тех_Движение!$G$2:$G$5111,Тех_Движение!$D$2:$D$5111,$C3401,Тех_Движение!$B$2:$B$5111,"&lt;="&amp;K$3)-$F3401)))</f>
        <v>#VALUE!</v>
      </c>
      <c r="L3401" s="21" t="e">
        <f>IF(OR($B3401="",L$3&lt;$D3401+Настройки!$B$7),0,MAX(0,$E3401-MAX(0,SUMIFS(Тех_Движение!$G$2:$G$5111,Тех_Движение!$D$2:$D$5111,$C3401,Тех_Движение!$B$2:$B$5111,"&lt;="&amp;L$3)-$F3401)))</f>
        <v>#VALUE!</v>
      </c>
      <c r="M3401" s="21" t="e">
        <f>IF(OR($B3401="",M$3&lt;$D3401+Настройки!$B$7),0,MAX(0,$E3401-MAX(0,SUMIFS(Тех_Движение!$G$2:$G$5111,Тех_Движение!$D$2:$D$5111,$C3401,Тех_Движение!$B$2:$B$5111,"&lt;="&amp;M$3)-$F3401)))</f>
        <v>#VALUE!</v>
      </c>
      <c r="N3401" s="21" t="e">
        <f>IF(OR($B3401="",N$3&lt;$D3401+Настройки!$B$7),0,MAX(0,$E3401-MAX(0,SUMIFS(Тех_Движение!$G$2:$G$5111,Тех_Движение!$D$2:$D$5111,$C3401,Тех_Движение!$B$2:$B$5111,"&lt;="&amp;N$3)-$F3401)))</f>
        <v>#VALUE!</v>
      </c>
      <c r="O3401" s="21" t="e">
        <f>IF(OR($B3401="",O$3&lt;$D3401+Настройки!$B$7),0,MAX(0,$E3401-MAX(0,SUMIFS(Тех_Движение!$G$2:$G$5111,Тех_Движение!$D$2:$D$5111,$C3401,Тех_Движение!$B$2:$B$5111,"&lt;="&amp;O$3)-$F3401)))</f>
        <v>#VALUE!</v>
      </c>
      <c r="P3401" s="21" t="e">
        <f>IF(OR($B3401="",P$3&lt;$D3401+Настройки!$B$7),0,MAX(0,$E3401-MAX(0,SUMIFS(Тех_Движение!$G$2:$G$5111,Тех_Движение!$D$2:$D$5111,$C3401,Тех_Движение!$B$2:$B$5111,"&lt;="&amp;P$3)-$F3401)))</f>
        <v>#VALUE!</v>
      </c>
      <c r="Q3401" s="21" t="e">
        <f>IF(OR($B3401="",Q$3&lt;$D3401+Настройки!$B$7),0,MAX(0,$E3401-MAX(0,SUMIFS(Тех_Движение!$G$2:$G$5111,Тех_Движение!$D$2:$D$5111,$C3401,Тех_Движение!$B$2:$B$5111,"&lt;="&amp;Q$3)-$F3401)))</f>
        <v>#VALUE!</v>
      </c>
      <c r="R3401" s="21" t="str">
        <f t="shared" si="160"/>
        <v/>
      </c>
      <c r="S3401" s="23" t="str">
        <f>IF($B3401="","",VLOOKUP($C3401,Настройки!$A$11:$L$17,9,FALSE))</f>
        <v/>
      </c>
      <c r="T3401" s="23" t="str">
        <f t="shared" si="161"/>
        <v/>
      </c>
    </row>
    <row r="3402" spans="1:20" x14ac:dyDescent="0.3">
      <c r="A3402" s="20">
        <f>Тех_Движение!$A$3399</f>
        <v>3398</v>
      </c>
      <c r="B3402" s="20" t="str">
        <f>IF(Тех_Движение!$F$3399&gt;0,Тех_Движение!$I$3399,"")</f>
        <v/>
      </c>
      <c r="C3402" s="20" t="str">
        <f>IF($B3402="","",Тех_Движение!$D$3399)</f>
        <v/>
      </c>
      <c r="D3402" s="9" t="str">
        <f>IF($B3402="","",Тех_Движение!$B$3399)</f>
        <v/>
      </c>
      <c r="E3402" s="21" t="str">
        <f>IF($B3402="","",Тех_Движение!$F$3399)</f>
        <v/>
      </c>
      <c r="F3402" s="21" t="str">
        <f>IF($B3402="","",SUMIFS($E$5:$E3401,$C$5:$C3401,$C3402))</f>
        <v/>
      </c>
      <c r="G3402" s="21" t="str">
        <f>IF($B3402="","",MAX(0,$E3402-MAX(0,SUMIFS(Тех_Движение!$G$2:$G$5111,Тех_Движение!$D$2:$D$5111,$C3402,Тех_Движение!$B$2:$B$5111,"&lt;="&amp;Настройки!$B$5-1)-$F3402)))</f>
        <v/>
      </c>
      <c r="H3402" s="21" t="str">
        <f>IF($B3402="","",IF(AND($D3402&gt;=Настройки!$B$5,$D3402&lt;=Настройки!$B$6),$E3402,0))</f>
        <v/>
      </c>
      <c r="I3402" s="21" t="str">
        <f t="shared" si="159"/>
        <v/>
      </c>
      <c r="J3402" s="21" t="str">
        <f>IF($B3402="","",MAX(0,$E3402-MAX(0,SUMIFS(Тех_Движение!$G$2:$G$5111,Тех_Движение!$D$2:$D$5111,$C3402,Тех_Движение!$B$2:$B$5111,"&lt;="&amp;Настройки!$B$6)-$F3402)))</f>
        <v/>
      </c>
      <c r="K3402" s="21" t="e">
        <f>IF(OR($B3402="",K$3&lt;$D3402+Настройки!$B$7),0,MAX(0,$E3402-MAX(0,SUMIFS(Тех_Движение!$G$2:$G$5111,Тех_Движение!$D$2:$D$5111,$C3402,Тех_Движение!$B$2:$B$5111,"&lt;="&amp;K$3)-$F3402)))</f>
        <v>#VALUE!</v>
      </c>
      <c r="L3402" s="21" t="e">
        <f>IF(OR($B3402="",L$3&lt;$D3402+Настройки!$B$7),0,MAX(0,$E3402-MAX(0,SUMIFS(Тех_Движение!$G$2:$G$5111,Тех_Движение!$D$2:$D$5111,$C3402,Тех_Движение!$B$2:$B$5111,"&lt;="&amp;L$3)-$F3402)))</f>
        <v>#VALUE!</v>
      </c>
      <c r="M3402" s="21" t="e">
        <f>IF(OR($B3402="",M$3&lt;$D3402+Настройки!$B$7),0,MAX(0,$E3402-MAX(0,SUMIFS(Тех_Движение!$G$2:$G$5111,Тех_Движение!$D$2:$D$5111,$C3402,Тех_Движение!$B$2:$B$5111,"&lt;="&amp;M$3)-$F3402)))</f>
        <v>#VALUE!</v>
      </c>
      <c r="N3402" s="21" t="e">
        <f>IF(OR($B3402="",N$3&lt;$D3402+Настройки!$B$7),0,MAX(0,$E3402-MAX(0,SUMIFS(Тех_Движение!$G$2:$G$5111,Тех_Движение!$D$2:$D$5111,$C3402,Тех_Движение!$B$2:$B$5111,"&lt;="&amp;N$3)-$F3402)))</f>
        <v>#VALUE!</v>
      </c>
      <c r="O3402" s="21" t="e">
        <f>IF(OR($B3402="",O$3&lt;$D3402+Настройки!$B$7),0,MAX(0,$E3402-MAX(0,SUMIFS(Тех_Движение!$G$2:$G$5111,Тех_Движение!$D$2:$D$5111,$C3402,Тех_Движение!$B$2:$B$5111,"&lt;="&amp;O$3)-$F3402)))</f>
        <v>#VALUE!</v>
      </c>
      <c r="P3402" s="21" t="e">
        <f>IF(OR($B3402="",P$3&lt;$D3402+Настройки!$B$7),0,MAX(0,$E3402-MAX(0,SUMIFS(Тех_Движение!$G$2:$G$5111,Тех_Движение!$D$2:$D$5111,$C3402,Тех_Движение!$B$2:$B$5111,"&lt;="&amp;P$3)-$F3402)))</f>
        <v>#VALUE!</v>
      </c>
      <c r="Q3402" s="21" t="e">
        <f>IF(OR($B3402="",Q$3&lt;$D3402+Настройки!$B$7),0,MAX(0,$E3402-MAX(0,SUMIFS(Тех_Движение!$G$2:$G$5111,Тех_Движение!$D$2:$D$5111,$C3402,Тех_Движение!$B$2:$B$5111,"&lt;="&amp;Q$3)-$F3402)))</f>
        <v>#VALUE!</v>
      </c>
      <c r="R3402" s="21" t="str">
        <f t="shared" si="160"/>
        <v/>
      </c>
      <c r="S3402" s="23" t="str">
        <f>IF($B3402="","",VLOOKUP($C3402,Настройки!$A$11:$L$17,9,FALSE))</f>
        <v/>
      </c>
      <c r="T3402" s="23" t="str">
        <f t="shared" si="161"/>
        <v/>
      </c>
    </row>
    <row r="3403" spans="1:20" x14ac:dyDescent="0.3">
      <c r="A3403" s="20">
        <f>Тех_Движение!$A$3400</f>
        <v>3399</v>
      </c>
      <c r="B3403" s="20" t="str">
        <f>IF(Тех_Движение!$F$3400&gt;0,Тех_Движение!$I$3400,"")</f>
        <v/>
      </c>
      <c r="C3403" s="20" t="str">
        <f>IF($B3403="","",Тех_Движение!$D$3400)</f>
        <v/>
      </c>
      <c r="D3403" s="9" t="str">
        <f>IF($B3403="","",Тех_Движение!$B$3400)</f>
        <v/>
      </c>
      <c r="E3403" s="21" t="str">
        <f>IF($B3403="","",Тех_Движение!$F$3400)</f>
        <v/>
      </c>
      <c r="F3403" s="21" t="str">
        <f>IF($B3403="","",SUMIFS($E$5:$E3402,$C$5:$C3402,$C3403))</f>
        <v/>
      </c>
      <c r="G3403" s="21" t="str">
        <f>IF($B3403="","",MAX(0,$E3403-MAX(0,SUMIFS(Тех_Движение!$G$2:$G$5111,Тех_Движение!$D$2:$D$5111,$C3403,Тех_Движение!$B$2:$B$5111,"&lt;="&amp;Настройки!$B$5-1)-$F3403)))</f>
        <v/>
      </c>
      <c r="H3403" s="21" t="str">
        <f>IF($B3403="","",IF(AND($D3403&gt;=Настройки!$B$5,$D3403&lt;=Настройки!$B$6),$E3403,0))</f>
        <v/>
      </c>
      <c r="I3403" s="21" t="str">
        <f t="shared" si="159"/>
        <v/>
      </c>
      <c r="J3403" s="21" t="str">
        <f>IF($B3403="","",MAX(0,$E3403-MAX(0,SUMIFS(Тех_Движение!$G$2:$G$5111,Тех_Движение!$D$2:$D$5111,$C3403,Тех_Движение!$B$2:$B$5111,"&lt;="&amp;Настройки!$B$6)-$F3403)))</f>
        <v/>
      </c>
      <c r="K3403" s="21" t="e">
        <f>IF(OR($B3403="",K$3&lt;$D3403+Настройки!$B$7),0,MAX(0,$E3403-MAX(0,SUMIFS(Тех_Движение!$G$2:$G$5111,Тех_Движение!$D$2:$D$5111,$C3403,Тех_Движение!$B$2:$B$5111,"&lt;="&amp;K$3)-$F3403)))</f>
        <v>#VALUE!</v>
      </c>
      <c r="L3403" s="21" t="e">
        <f>IF(OR($B3403="",L$3&lt;$D3403+Настройки!$B$7),0,MAX(0,$E3403-MAX(0,SUMIFS(Тех_Движение!$G$2:$G$5111,Тех_Движение!$D$2:$D$5111,$C3403,Тех_Движение!$B$2:$B$5111,"&lt;="&amp;L$3)-$F3403)))</f>
        <v>#VALUE!</v>
      </c>
      <c r="M3403" s="21" t="e">
        <f>IF(OR($B3403="",M$3&lt;$D3403+Настройки!$B$7),0,MAX(0,$E3403-MAX(0,SUMIFS(Тех_Движение!$G$2:$G$5111,Тех_Движение!$D$2:$D$5111,$C3403,Тех_Движение!$B$2:$B$5111,"&lt;="&amp;M$3)-$F3403)))</f>
        <v>#VALUE!</v>
      </c>
      <c r="N3403" s="21" t="e">
        <f>IF(OR($B3403="",N$3&lt;$D3403+Настройки!$B$7),0,MAX(0,$E3403-MAX(0,SUMIFS(Тех_Движение!$G$2:$G$5111,Тех_Движение!$D$2:$D$5111,$C3403,Тех_Движение!$B$2:$B$5111,"&lt;="&amp;N$3)-$F3403)))</f>
        <v>#VALUE!</v>
      </c>
      <c r="O3403" s="21" t="e">
        <f>IF(OR($B3403="",O$3&lt;$D3403+Настройки!$B$7),0,MAX(0,$E3403-MAX(0,SUMIFS(Тех_Движение!$G$2:$G$5111,Тех_Движение!$D$2:$D$5111,$C3403,Тех_Движение!$B$2:$B$5111,"&lt;="&amp;O$3)-$F3403)))</f>
        <v>#VALUE!</v>
      </c>
      <c r="P3403" s="21" t="e">
        <f>IF(OR($B3403="",P$3&lt;$D3403+Настройки!$B$7),0,MAX(0,$E3403-MAX(0,SUMIFS(Тех_Движение!$G$2:$G$5111,Тех_Движение!$D$2:$D$5111,$C3403,Тех_Движение!$B$2:$B$5111,"&lt;="&amp;P$3)-$F3403)))</f>
        <v>#VALUE!</v>
      </c>
      <c r="Q3403" s="21" t="e">
        <f>IF(OR($B3403="",Q$3&lt;$D3403+Настройки!$B$7),0,MAX(0,$E3403-MAX(0,SUMIFS(Тех_Движение!$G$2:$G$5111,Тех_Движение!$D$2:$D$5111,$C3403,Тех_Движение!$B$2:$B$5111,"&lt;="&amp;Q$3)-$F3403)))</f>
        <v>#VALUE!</v>
      </c>
      <c r="R3403" s="21" t="str">
        <f t="shared" si="160"/>
        <v/>
      </c>
      <c r="S3403" s="23" t="str">
        <f>IF($B3403="","",VLOOKUP($C3403,Настройки!$A$11:$L$17,9,FALSE))</f>
        <v/>
      </c>
      <c r="T3403" s="23" t="str">
        <f t="shared" si="161"/>
        <v/>
      </c>
    </row>
    <row r="3404" spans="1:20" x14ac:dyDescent="0.3">
      <c r="A3404" s="20">
        <f>Тех_Движение!$A$3401</f>
        <v>3400</v>
      </c>
      <c r="B3404" s="20" t="str">
        <f>IF(Тех_Движение!$F$3401&gt;0,Тех_Движение!$I$3401,"")</f>
        <v/>
      </c>
      <c r="C3404" s="20" t="str">
        <f>IF($B3404="","",Тех_Движение!$D$3401)</f>
        <v/>
      </c>
      <c r="D3404" s="9" t="str">
        <f>IF($B3404="","",Тех_Движение!$B$3401)</f>
        <v/>
      </c>
      <c r="E3404" s="21" t="str">
        <f>IF($B3404="","",Тех_Движение!$F$3401)</f>
        <v/>
      </c>
      <c r="F3404" s="21" t="str">
        <f>IF($B3404="","",SUMIFS($E$5:$E3403,$C$5:$C3403,$C3404))</f>
        <v/>
      </c>
      <c r="G3404" s="21" t="str">
        <f>IF($B3404="","",MAX(0,$E3404-MAX(0,SUMIFS(Тех_Движение!$G$2:$G$5111,Тех_Движение!$D$2:$D$5111,$C3404,Тех_Движение!$B$2:$B$5111,"&lt;="&amp;Настройки!$B$5-1)-$F3404)))</f>
        <v/>
      </c>
      <c r="H3404" s="21" t="str">
        <f>IF($B3404="","",IF(AND($D3404&gt;=Настройки!$B$5,$D3404&lt;=Настройки!$B$6),$E3404,0))</f>
        <v/>
      </c>
      <c r="I3404" s="21" t="str">
        <f t="shared" si="159"/>
        <v/>
      </c>
      <c r="J3404" s="21" t="str">
        <f>IF($B3404="","",MAX(0,$E3404-MAX(0,SUMIFS(Тех_Движение!$G$2:$G$5111,Тех_Движение!$D$2:$D$5111,$C3404,Тех_Движение!$B$2:$B$5111,"&lt;="&amp;Настройки!$B$6)-$F3404)))</f>
        <v/>
      </c>
      <c r="K3404" s="21" t="e">
        <f>IF(OR($B3404="",K$3&lt;$D3404+Настройки!$B$7),0,MAX(0,$E3404-MAX(0,SUMIFS(Тех_Движение!$G$2:$G$5111,Тех_Движение!$D$2:$D$5111,$C3404,Тех_Движение!$B$2:$B$5111,"&lt;="&amp;K$3)-$F3404)))</f>
        <v>#VALUE!</v>
      </c>
      <c r="L3404" s="21" t="e">
        <f>IF(OR($B3404="",L$3&lt;$D3404+Настройки!$B$7),0,MAX(0,$E3404-MAX(0,SUMIFS(Тех_Движение!$G$2:$G$5111,Тех_Движение!$D$2:$D$5111,$C3404,Тех_Движение!$B$2:$B$5111,"&lt;="&amp;L$3)-$F3404)))</f>
        <v>#VALUE!</v>
      </c>
      <c r="M3404" s="21" t="e">
        <f>IF(OR($B3404="",M$3&lt;$D3404+Настройки!$B$7),0,MAX(0,$E3404-MAX(0,SUMIFS(Тех_Движение!$G$2:$G$5111,Тех_Движение!$D$2:$D$5111,$C3404,Тех_Движение!$B$2:$B$5111,"&lt;="&amp;M$3)-$F3404)))</f>
        <v>#VALUE!</v>
      </c>
      <c r="N3404" s="21" t="e">
        <f>IF(OR($B3404="",N$3&lt;$D3404+Настройки!$B$7),0,MAX(0,$E3404-MAX(0,SUMIFS(Тех_Движение!$G$2:$G$5111,Тех_Движение!$D$2:$D$5111,$C3404,Тех_Движение!$B$2:$B$5111,"&lt;="&amp;N$3)-$F3404)))</f>
        <v>#VALUE!</v>
      </c>
      <c r="O3404" s="21" t="e">
        <f>IF(OR($B3404="",O$3&lt;$D3404+Настройки!$B$7),0,MAX(0,$E3404-MAX(0,SUMIFS(Тех_Движение!$G$2:$G$5111,Тех_Движение!$D$2:$D$5111,$C3404,Тех_Движение!$B$2:$B$5111,"&lt;="&amp;O$3)-$F3404)))</f>
        <v>#VALUE!</v>
      </c>
      <c r="P3404" s="21" t="e">
        <f>IF(OR($B3404="",P$3&lt;$D3404+Настройки!$B$7),0,MAX(0,$E3404-MAX(0,SUMIFS(Тех_Движение!$G$2:$G$5111,Тех_Движение!$D$2:$D$5111,$C3404,Тех_Движение!$B$2:$B$5111,"&lt;="&amp;P$3)-$F3404)))</f>
        <v>#VALUE!</v>
      </c>
      <c r="Q3404" s="21" t="e">
        <f>IF(OR($B3404="",Q$3&lt;$D3404+Настройки!$B$7),0,MAX(0,$E3404-MAX(0,SUMIFS(Тех_Движение!$G$2:$G$5111,Тех_Движение!$D$2:$D$5111,$C3404,Тех_Движение!$B$2:$B$5111,"&lt;="&amp;Q$3)-$F3404)))</f>
        <v>#VALUE!</v>
      </c>
      <c r="R3404" s="21" t="str">
        <f t="shared" si="160"/>
        <v/>
      </c>
      <c r="S3404" s="23" t="str">
        <f>IF($B3404="","",VLOOKUP($C3404,Настройки!$A$11:$L$17,9,FALSE))</f>
        <v/>
      </c>
      <c r="T3404" s="23" t="str">
        <f t="shared" si="161"/>
        <v/>
      </c>
    </row>
    <row r="3405" spans="1:20" x14ac:dyDescent="0.3">
      <c r="A3405" s="20">
        <f>Тех_Движение!$A$3402</f>
        <v>3401</v>
      </c>
      <c r="B3405" s="20" t="str">
        <f>IF(Тех_Движение!$F$3402&gt;0,Тех_Движение!$I$3402,"")</f>
        <v/>
      </c>
      <c r="C3405" s="20" t="str">
        <f>IF($B3405="","",Тех_Движение!$D$3402)</f>
        <v/>
      </c>
      <c r="D3405" s="9" t="str">
        <f>IF($B3405="","",Тех_Движение!$B$3402)</f>
        <v/>
      </c>
      <c r="E3405" s="21" t="str">
        <f>IF($B3405="","",Тех_Движение!$F$3402)</f>
        <v/>
      </c>
      <c r="F3405" s="21" t="str">
        <f>IF($B3405="","",SUMIFS($E$5:$E3404,$C$5:$C3404,$C3405))</f>
        <v/>
      </c>
      <c r="G3405" s="21" t="str">
        <f>IF($B3405="","",MAX(0,$E3405-MAX(0,SUMIFS(Тех_Движение!$G$2:$G$5111,Тех_Движение!$D$2:$D$5111,$C3405,Тех_Движение!$B$2:$B$5111,"&lt;="&amp;Настройки!$B$5-1)-$F3405)))</f>
        <v/>
      </c>
      <c r="H3405" s="21" t="str">
        <f>IF($B3405="","",IF(AND($D3405&gt;=Настройки!$B$5,$D3405&lt;=Настройки!$B$6),$E3405,0))</f>
        <v/>
      </c>
      <c r="I3405" s="21" t="str">
        <f t="shared" si="159"/>
        <v/>
      </c>
      <c r="J3405" s="21" t="str">
        <f>IF($B3405="","",MAX(0,$E3405-MAX(0,SUMIFS(Тех_Движение!$G$2:$G$5111,Тех_Движение!$D$2:$D$5111,$C3405,Тех_Движение!$B$2:$B$5111,"&lt;="&amp;Настройки!$B$6)-$F3405)))</f>
        <v/>
      </c>
      <c r="K3405" s="21" t="e">
        <f>IF(OR($B3405="",K$3&lt;$D3405+Настройки!$B$7),0,MAX(0,$E3405-MAX(0,SUMIFS(Тех_Движение!$G$2:$G$5111,Тех_Движение!$D$2:$D$5111,$C3405,Тех_Движение!$B$2:$B$5111,"&lt;="&amp;K$3)-$F3405)))</f>
        <v>#VALUE!</v>
      </c>
      <c r="L3405" s="21" t="e">
        <f>IF(OR($B3405="",L$3&lt;$D3405+Настройки!$B$7),0,MAX(0,$E3405-MAX(0,SUMIFS(Тех_Движение!$G$2:$G$5111,Тех_Движение!$D$2:$D$5111,$C3405,Тех_Движение!$B$2:$B$5111,"&lt;="&amp;L$3)-$F3405)))</f>
        <v>#VALUE!</v>
      </c>
      <c r="M3405" s="21" t="e">
        <f>IF(OR($B3405="",M$3&lt;$D3405+Настройки!$B$7),0,MAX(0,$E3405-MAX(0,SUMIFS(Тех_Движение!$G$2:$G$5111,Тех_Движение!$D$2:$D$5111,$C3405,Тех_Движение!$B$2:$B$5111,"&lt;="&amp;M$3)-$F3405)))</f>
        <v>#VALUE!</v>
      </c>
      <c r="N3405" s="21" t="e">
        <f>IF(OR($B3405="",N$3&lt;$D3405+Настройки!$B$7),0,MAX(0,$E3405-MAX(0,SUMIFS(Тех_Движение!$G$2:$G$5111,Тех_Движение!$D$2:$D$5111,$C3405,Тех_Движение!$B$2:$B$5111,"&lt;="&amp;N$3)-$F3405)))</f>
        <v>#VALUE!</v>
      </c>
      <c r="O3405" s="21" t="e">
        <f>IF(OR($B3405="",O$3&lt;$D3405+Настройки!$B$7),0,MAX(0,$E3405-MAX(0,SUMIFS(Тех_Движение!$G$2:$G$5111,Тех_Движение!$D$2:$D$5111,$C3405,Тех_Движение!$B$2:$B$5111,"&lt;="&amp;O$3)-$F3405)))</f>
        <v>#VALUE!</v>
      </c>
      <c r="P3405" s="21" t="e">
        <f>IF(OR($B3405="",P$3&lt;$D3405+Настройки!$B$7),0,MAX(0,$E3405-MAX(0,SUMIFS(Тех_Движение!$G$2:$G$5111,Тех_Движение!$D$2:$D$5111,$C3405,Тех_Движение!$B$2:$B$5111,"&lt;="&amp;P$3)-$F3405)))</f>
        <v>#VALUE!</v>
      </c>
      <c r="Q3405" s="21" t="e">
        <f>IF(OR($B3405="",Q$3&lt;$D3405+Настройки!$B$7),0,MAX(0,$E3405-MAX(0,SUMIFS(Тех_Движение!$G$2:$G$5111,Тех_Движение!$D$2:$D$5111,$C3405,Тех_Движение!$B$2:$B$5111,"&lt;="&amp;Q$3)-$F3405)))</f>
        <v>#VALUE!</v>
      </c>
      <c r="R3405" s="21" t="str">
        <f t="shared" si="160"/>
        <v/>
      </c>
      <c r="S3405" s="23" t="str">
        <f>IF($B3405="","",VLOOKUP($C3405,Настройки!$A$11:$L$17,9,FALSE))</f>
        <v/>
      </c>
      <c r="T3405" s="23" t="str">
        <f t="shared" si="161"/>
        <v/>
      </c>
    </row>
    <row r="3406" spans="1:20" x14ac:dyDescent="0.3">
      <c r="A3406" s="20">
        <f>Тех_Движение!$A$3403</f>
        <v>3402</v>
      </c>
      <c r="B3406" s="20" t="str">
        <f>IF(Тех_Движение!$F$3403&gt;0,Тех_Движение!$I$3403,"")</f>
        <v/>
      </c>
      <c r="C3406" s="20" t="str">
        <f>IF($B3406="","",Тех_Движение!$D$3403)</f>
        <v/>
      </c>
      <c r="D3406" s="9" t="str">
        <f>IF($B3406="","",Тех_Движение!$B$3403)</f>
        <v/>
      </c>
      <c r="E3406" s="21" t="str">
        <f>IF($B3406="","",Тех_Движение!$F$3403)</f>
        <v/>
      </c>
      <c r="F3406" s="21" t="str">
        <f>IF($B3406="","",SUMIFS($E$5:$E3405,$C$5:$C3405,$C3406))</f>
        <v/>
      </c>
      <c r="G3406" s="21" t="str">
        <f>IF($B3406="","",MAX(0,$E3406-MAX(0,SUMIFS(Тех_Движение!$G$2:$G$5111,Тех_Движение!$D$2:$D$5111,$C3406,Тех_Движение!$B$2:$B$5111,"&lt;="&amp;Настройки!$B$5-1)-$F3406)))</f>
        <v/>
      </c>
      <c r="H3406" s="21" t="str">
        <f>IF($B3406="","",IF(AND($D3406&gt;=Настройки!$B$5,$D3406&lt;=Настройки!$B$6),$E3406,0))</f>
        <v/>
      </c>
      <c r="I3406" s="21" t="str">
        <f t="shared" si="159"/>
        <v/>
      </c>
      <c r="J3406" s="21" t="str">
        <f>IF($B3406="","",MAX(0,$E3406-MAX(0,SUMIFS(Тех_Движение!$G$2:$G$5111,Тех_Движение!$D$2:$D$5111,$C3406,Тех_Движение!$B$2:$B$5111,"&lt;="&amp;Настройки!$B$6)-$F3406)))</f>
        <v/>
      </c>
      <c r="K3406" s="21" t="e">
        <f>IF(OR($B3406="",K$3&lt;$D3406+Настройки!$B$7),0,MAX(0,$E3406-MAX(0,SUMIFS(Тех_Движение!$G$2:$G$5111,Тех_Движение!$D$2:$D$5111,$C3406,Тех_Движение!$B$2:$B$5111,"&lt;="&amp;K$3)-$F3406)))</f>
        <v>#VALUE!</v>
      </c>
      <c r="L3406" s="21" t="e">
        <f>IF(OR($B3406="",L$3&lt;$D3406+Настройки!$B$7),0,MAX(0,$E3406-MAX(0,SUMIFS(Тех_Движение!$G$2:$G$5111,Тех_Движение!$D$2:$D$5111,$C3406,Тех_Движение!$B$2:$B$5111,"&lt;="&amp;L$3)-$F3406)))</f>
        <v>#VALUE!</v>
      </c>
      <c r="M3406" s="21" t="e">
        <f>IF(OR($B3406="",M$3&lt;$D3406+Настройки!$B$7),0,MAX(0,$E3406-MAX(0,SUMIFS(Тех_Движение!$G$2:$G$5111,Тех_Движение!$D$2:$D$5111,$C3406,Тех_Движение!$B$2:$B$5111,"&lt;="&amp;M$3)-$F3406)))</f>
        <v>#VALUE!</v>
      </c>
      <c r="N3406" s="21" t="e">
        <f>IF(OR($B3406="",N$3&lt;$D3406+Настройки!$B$7),0,MAX(0,$E3406-MAX(0,SUMIFS(Тех_Движение!$G$2:$G$5111,Тех_Движение!$D$2:$D$5111,$C3406,Тех_Движение!$B$2:$B$5111,"&lt;="&amp;N$3)-$F3406)))</f>
        <v>#VALUE!</v>
      </c>
      <c r="O3406" s="21" t="e">
        <f>IF(OR($B3406="",O$3&lt;$D3406+Настройки!$B$7),0,MAX(0,$E3406-MAX(0,SUMIFS(Тех_Движение!$G$2:$G$5111,Тех_Движение!$D$2:$D$5111,$C3406,Тех_Движение!$B$2:$B$5111,"&lt;="&amp;O$3)-$F3406)))</f>
        <v>#VALUE!</v>
      </c>
      <c r="P3406" s="21" t="e">
        <f>IF(OR($B3406="",P$3&lt;$D3406+Настройки!$B$7),0,MAX(0,$E3406-MAX(0,SUMIFS(Тех_Движение!$G$2:$G$5111,Тех_Движение!$D$2:$D$5111,$C3406,Тех_Движение!$B$2:$B$5111,"&lt;="&amp;P$3)-$F3406)))</f>
        <v>#VALUE!</v>
      </c>
      <c r="Q3406" s="21" t="e">
        <f>IF(OR($B3406="",Q$3&lt;$D3406+Настройки!$B$7),0,MAX(0,$E3406-MAX(0,SUMIFS(Тех_Движение!$G$2:$G$5111,Тех_Движение!$D$2:$D$5111,$C3406,Тех_Движение!$B$2:$B$5111,"&lt;="&amp;Q$3)-$F3406)))</f>
        <v>#VALUE!</v>
      </c>
      <c r="R3406" s="21" t="str">
        <f t="shared" si="160"/>
        <v/>
      </c>
      <c r="S3406" s="23" t="str">
        <f>IF($B3406="","",VLOOKUP($C3406,Настройки!$A$11:$L$17,9,FALSE))</f>
        <v/>
      </c>
      <c r="T3406" s="23" t="str">
        <f t="shared" si="161"/>
        <v/>
      </c>
    </row>
    <row r="3407" spans="1:20" x14ac:dyDescent="0.3">
      <c r="A3407" s="20">
        <f>Тех_Движение!$A$3404</f>
        <v>3403</v>
      </c>
      <c r="B3407" s="20" t="str">
        <f>IF(Тех_Движение!$F$3404&gt;0,Тех_Движение!$I$3404,"")</f>
        <v/>
      </c>
      <c r="C3407" s="20" t="str">
        <f>IF($B3407="","",Тех_Движение!$D$3404)</f>
        <v/>
      </c>
      <c r="D3407" s="9" t="str">
        <f>IF($B3407="","",Тех_Движение!$B$3404)</f>
        <v/>
      </c>
      <c r="E3407" s="21" t="str">
        <f>IF($B3407="","",Тех_Движение!$F$3404)</f>
        <v/>
      </c>
      <c r="F3407" s="21" t="str">
        <f>IF($B3407="","",SUMIFS($E$5:$E3406,$C$5:$C3406,$C3407))</f>
        <v/>
      </c>
      <c r="G3407" s="21" t="str">
        <f>IF($B3407="","",MAX(0,$E3407-MAX(0,SUMIFS(Тех_Движение!$G$2:$G$5111,Тех_Движение!$D$2:$D$5111,$C3407,Тех_Движение!$B$2:$B$5111,"&lt;="&amp;Настройки!$B$5-1)-$F3407)))</f>
        <v/>
      </c>
      <c r="H3407" s="21" t="str">
        <f>IF($B3407="","",IF(AND($D3407&gt;=Настройки!$B$5,$D3407&lt;=Настройки!$B$6),$E3407,0))</f>
        <v/>
      </c>
      <c r="I3407" s="21" t="str">
        <f t="shared" si="159"/>
        <v/>
      </c>
      <c r="J3407" s="21" t="str">
        <f>IF($B3407="","",MAX(0,$E3407-MAX(0,SUMIFS(Тех_Движение!$G$2:$G$5111,Тех_Движение!$D$2:$D$5111,$C3407,Тех_Движение!$B$2:$B$5111,"&lt;="&amp;Настройки!$B$6)-$F3407)))</f>
        <v/>
      </c>
      <c r="K3407" s="21" t="e">
        <f>IF(OR($B3407="",K$3&lt;$D3407+Настройки!$B$7),0,MAX(0,$E3407-MAX(0,SUMIFS(Тех_Движение!$G$2:$G$5111,Тех_Движение!$D$2:$D$5111,$C3407,Тех_Движение!$B$2:$B$5111,"&lt;="&amp;K$3)-$F3407)))</f>
        <v>#VALUE!</v>
      </c>
      <c r="L3407" s="21" t="e">
        <f>IF(OR($B3407="",L$3&lt;$D3407+Настройки!$B$7),0,MAX(0,$E3407-MAX(0,SUMIFS(Тех_Движение!$G$2:$G$5111,Тех_Движение!$D$2:$D$5111,$C3407,Тех_Движение!$B$2:$B$5111,"&lt;="&amp;L$3)-$F3407)))</f>
        <v>#VALUE!</v>
      </c>
      <c r="M3407" s="21" t="e">
        <f>IF(OR($B3407="",M$3&lt;$D3407+Настройки!$B$7),0,MAX(0,$E3407-MAX(0,SUMIFS(Тех_Движение!$G$2:$G$5111,Тех_Движение!$D$2:$D$5111,$C3407,Тех_Движение!$B$2:$B$5111,"&lt;="&amp;M$3)-$F3407)))</f>
        <v>#VALUE!</v>
      </c>
      <c r="N3407" s="21" t="e">
        <f>IF(OR($B3407="",N$3&lt;$D3407+Настройки!$B$7),0,MAX(0,$E3407-MAX(0,SUMIFS(Тех_Движение!$G$2:$G$5111,Тех_Движение!$D$2:$D$5111,$C3407,Тех_Движение!$B$2:$B$5111,"&lt;="&amp;N$3)-$F3407)))</f>
        <v>#VALUE!</v>
      </c>
      <c r="O3407" s="21" t="e">
        <f>IF(OR($B3407="",O$3&lt;$D3407+Настройки!$B$7),0,MAX(0,$E3407-MAX(0,SUMIFS(Тех_Движение!$G$2:$G$5111,Тех_Движение!$D$2:$D$5111,$C3407,Тех_Движение!$B$2:$B$5111,"&lt;="&amp;O$3)-$F3407)))</f>
        <v>#VALUE!</v>
      </c>
      <c r="P3407" s="21" t="e">
        <f>IF(OR($B3407="",P$3&lt;$D3407+Настройки!$B$7),0,MAX(0,$E3407-MAX(0,SUMIFS(Тех_Движение!$G$2:$G$5111,Тех_Движение!$D$2:$D$5111,$C3407,Тех_Движение!$B$2:$B$5111,"&lt;="&amp;P$3)-$F3407)))</f>
        <v>#VALUE!</v>
      </c>
      <c r="Q3407" s="21" t="e">
        <f>IF(OR($B3407="",Q$3&lt;$D3407+Настройки!$B$7),0,MAX(0,$E3407-MAX(0,SUMIFS(Тех_Движение!$G$2:$G$5111,Тех_Движение!$D$2:$D$5111,$C3407,Тех_Движение!$B$2:$B$5111,"&lt;="&amp;Q$3)-$F3407)))</f>
        <v>#VALUE!</v>
      </c>
      <c r="R3407" s="21" t="str">
        <f t="shared" si="160"/>
        <v/>
      </c>
      <c r="S3407" s="23" t="str">
        <f>IF($B3407="","",VLOOKUP($C3407,Настройки!$A$11:$L$17,9,FALSE))</f>
        <v/>
      </c>
      <c r="T3407" s="23" t="str">
        <f t="shared" si="161"/>
        <v/>
      </c>
    </row>
    <row r="3408" spans="1:20" x14ac:dyDescent="0.3">
      <c r="A3408" s="20">
        <f>Тех_Движение!$A$3405</f>
        <v>3404</v>
      </c>
      <c r="B3408" s="20" t="str">
        <f>IF(Тех_Движение!$F$3405&gt;0,Тех_Движение!$I$3405,"")</f>
        <v/>
      </c>
      <c r="C3408" s="20" t="str">
        <f>IF($B3408="","",Тех_Движение!$D$3405)</f>
        <v/>
      </c>
      <c r="D3408" s="9" t="str">
        <f>IF($B3408="","",Тех_Движение!$B$3405)</f>
        <v/>
      </c>
      <c r="E3408" s="21" t="str">
        <f>IF($B3408="","",Тех_Движение!$F$3405)</f>
        <v/>
      </c>
      <c r="F3408" s="21" t="str">
        <f>IF($B3408="","",SUMIFS($E$5:$E3407,$C$5:$C3407,$C3408))</f>
        <v/>
      </c>
      <c r="G3408" s="21" t="str">
        <f>IF($B3408="","",MAX(0,$E3408-MAX(0,SUMIFS(Тех_Движение!$G$2:$G$5111,Тех_Движение!$D$2:$D$5111,$C3408,Тех_Движение!$B$2:$B$5111,"&lt;="&amp;Настройки!$B$5-1)-$F3408)))</f>
        <v/>
      </c>
      <c r="H3408" s="21" t="str">
        <f>IF($B3408="","",IF(AND($D3408&gt;=Настройки!$B$5,$D3408&lt;=Настройки!$B$6),$E3408,0))</f>
        <v/>
      </c>
      <c r="I3408" s="21" t="str">
        <f t="shared" si="159"/>
        <v/>
      </c>
      <c r="J3408" s="21" t="str">
        <f>IF($B3408="","",MAX(0,$E3408-MAX(0,SUMIFS(Тех_Движение!$G$2:$G$5111,Тех_Движение!$D$2:$D$5111,$C3408,Тех_Движение!$B$2:$B$5111,"&lt;="&amp;Настройки!$B$6)-$F3408)))</f>
        <v/>
      </c>
      <c r="K3408" s="21" t="e">
        <f>IF(OR($B3408="",K$3&lt;$D3408+Настройки!$B$7),0,MAX(0,$E3408-MAX(0,SUMIFS(Тех_Движение!$G$2:$G$5111,Тех_Движение!$D$2:$D$5111,$C3408,Тех_Движение!$B$2:$B$5111,"&lt;="&amp;K$3)-$F3408)))</f>
        <v>#VALUE!</v>
      </c>
      <c r="L3408" s="21" t="e">
        <f>IF(OR($B3408="",L$3&lt;$D3408+Настройки!$B$7),0,MAX(0,$E3408-MAX(0,SUMIFS(Тех_Движение!$G$2:$G$5111,Тех_Движение!$D$2:$D$5111,$C3408,Тех_Движение!$B$2:$B$5111,"&lt;="&amp;L$3)-$F3408)))</f>
        <v>#VALUE!</v>
      </c>
      <c r="M3408" s="21" t="e">
        <f>IF(OR($B3408="",M$3&lt;$D3408+Настройки!$B$7),0,MAX(0,$E3408-MAX(0,SUMIFS(Тех_Движение!$G$2:$G$5111,Тех_Движение!$D$2:$D$5111,$C3408,Тех_Движение!$B$2:$B$5111,"&lt;="&amp;M$3)-$F3408)))</f>
        <v>#VALUE!</v>
      </c>
      <c r="N3408" s="21" t="e">
        <f>IF(OR($B3408="",N$3&lt;$D3408+Настройки!$B$7),0,MAX(0,$E3408-MAX(0,SUMIFS(Тех_Движение!$G$2:$G$5111,Тех_Движение!$D$2:$D$5111,$C3408,Тех_Движение!$B$2:$B$5111,"&lt;="&amp;N$3)-$F3408)))</f>
        <v>#VALUE!</v>
      </c>
      <c r="O3408" s="21" t="e">
        <f>IF(OR($B3408="",O$3&lt;$D3408+Настройки!$B$7),0,MAX(0,$E3408-MAX(0,SUMIFS(Тех_Движение!$G$2:$G$5111,Тех_Движение!$D$2:$D$5111,$C3408,Тех_Движение!$B$2:$B$5111,"&lt;="&amp;O$3)-$F3408)))</f>
        <v>#VALUE!</v>
      </c>
      <c r="P3408" s="21" t="e">
        <f>IF(OR($B3408="",P$3&lt;$D3408+Настройки!$B$7),0,MAX(0,$E3408-MAX(0,SUMIFS(Тех_Движение!$G$2:$G$5111,Тех_Движение!$D$2:$D$5111,$C3408,Тех_Движение!$B$2:$B$5111,"&lt;="&amp;P$3)-$F3408)))</f>
        <v>#VALUE!</v>
      </c>
      <c r="Q3408" s="21" t="e">
        <f>IF(OR($B3408="",Q$3&lt;$D3408+Настройки!$B$7),0,MAX(0,$E3408-MAX(0,SUMIFS(Тех_Движение!$G$2:$G$5111,Тех_Движение!$D$2:$D$5111,$C3408,Тех_Движение!$B$2:$B$5111,"&lt;="&amp;Q$3)-$F3408)))</f>
        <v>#VALUE!</v>
      </c>
      <c r="R3408" s="21" t="str">
        <f t="shared" si="160"/>
        <v/>
      </c>
      <c r="S3408" s="23" t="str">
        <f>IF($B3408="","",VLOOKUP($C3408,Настройки!$A$11:$L$17,9,FALSE))</f>
        <v/>
      </c>
      <c r="T3408" s="23" t="str">
        <f t="shared" si="161"/>
        <v/>
      </c>
    </row>
    <row r="3409" spans="1:20" x14ac:dyDescent="0.3">
      <c r="A3409" s="20">
        <f>Тех_Движение!$A$3406</f>
        <v>3405</v>
      </c>
      <c r="B3409" s="20" t="str">
        <f>IF(Тех_Движение!$F$3406&gt;0,Тех_Движение!$I$3406,"")</f>
        <v/>
      </c>
      <c r="C3409" s="20" t="str">
        <f>IF($B3409="","",Тех_Движение!$D$3406)</f>
        <v/>
      </c>
      <c r="D3409" s="9" t="str">
        <f>IF($B3409="","",Тех_Движение!$B$3406)</f>
        <v/>
      </c>
      <c r="E3409" s="21" t="str">
        <f>IF($B3409="","",Тех_Движение!$F$3406)</f>
        <v/>
      </c>
      <c r="F3409" s="21" t="str">
        <f>IF($B3409="","",SUMIFS($E$5:$E3408,$C$5:$C3408,$C3409))</f>
        <v/>
      </c>
      <c r="G3409" s="21" t="str">
        <f>IF($B3409="","",MAX(0,$E3409-MAX(0,SUMIFS(Тех_Движение!$G$2:$G$5111,Тех_Движение!$D$2:$D$5111,$C3409,Тех_Движение!$B$2:$B$5111,"&lt;="&amp;Настройки!$B$5-1)-$F3409)))</f>
        <v/>
      </c>
      <c r="H3409" s="21" t="str">
        <f>IF($B3409="","",IF(AND($D3409&gt;=Настройки!$B$5,$D3409&lt;=Настройки!$B$6),$E3409,0))</f>
        <v/>
      </c>
      <c r="I3409" s="21" t="str">
        <f t="shared" si="159"/>
        <v/>
      </c>
      <c r="J3409" s="21" t="str">
        <f>IF($B3409="","",MAX(0,$E3409-MAX(0,SUMIFS(Тех_Движение!$G$2:$G$5111,Тех_Движение!$D$2:$D$5111,$C3409,Тех_Движение!$B$2:$B$5111,"&lt;="&amp;Настройки!$B$6)-$F3409)))</f>
        <v/>
      </c>
      <c r="K3409" s="21" t="e">
        <f>IF(OR($B3409="",K$3&lt;$D3409+Настройки!$B$7),0,MAX(0,$E3409-MAX(0,SUMIFS(Тех_Движение!$G$2:$G$5111,Тех_Движение!$D$2:$D$5111,$C3409,Тех_Движение!$B$2:$B$5111,"&lt;="&amp;K$3)-$F3409)))</f>
        <v>#VALUE!</v>
      </c>
      <c r="L3409" s="21" t="e">
        <f>IF(OR($B3409="",L$3&lt;$D3409+Настройки!$B$7),0,MAX(0,$E3409-MAX(0,SUMIFS(Тех_Движение!$G$2:$G$5111,Тех_Движение!$D$2:$D$5111,$C3409,Тех_Движение!$B$2:$B$5111,"&lt;="&amp;L$3)-$F3409)))</f>
        <v>#VALUE!</v>
      </c>
      <c r="M3409" s="21" t="e">
        <f>IF(OR($B3409="",M$3&lt;$D3409+Настройки!$B$7),0,MAX(0,$E3409-MAX(0,SUMIFS(Тех_Движение!$G$2:$G$5111,Тех_Движение!$D$2:$D$5111,$C3409,Тех_Движение!$B$2:$B$5111,"&lt;="&amp;M$3)-$F3409)))</f>
        <v>#VALUE!</v>
      </c>
      <c r="N3409" s="21" t="e">
        <f>IF(OR($B3409="",N$3&lt;$D3409+Настройки!$B$7),0,MAX(0,$E3409-MAX(0,SUMIFS(Тех_Движение!$G$2:$G$5111,Тех_Движение!$D$2:$D$5111,$C3409,Тех_Движение!$B$2:$B$5111,"&lt;="&amp;N$3)-$F3409)))</f>
        <v>#VALUE!</v>
      </c>
      <c r="O3409" s="21" t="e">
        <f>IF(OR($B3409="",O$3&lt;$D3409+Настройки!$B$7),0,MAX(0,$E3409-MAX(0,SUMIFS(Тех_Движение!$G$2:$G$5111,Тех_Движение!$D$2:$D$5111,$C3409,Тех_Движение!$B$2:$B$5111,"&lt;="&amp;O$3)-$F3409)))</f>
        <v>#VALUE!</v>
      </c>
      <c r="P3409" s="21" t="e">
        <f>IF(OR($B3409="",P$3&lt;$D3409+Настройки!$B$7),0,MAX(0,$E3409-MAX(0,SUMIFS(Тех_Движение!$G$2:$G$5111,Тех_Движение!$D$2:$D$5111,$C3409,Тех_Движение!$B$2:$B$5111,"&lt;="&amp;P$3)-$F3409)))</f>
        <v>#VALUE!</v>
      </c>
      <c r="Q3409" s="21" t="e">
        <f>IF(OR($B3409="",Q$3&lt;$D3409+Настройки!$B$7),0,MAX(0,$E3409-MAX(0,SUMIFS(Тех_Движение!$G$2:$G$5111,Тех_Движение!$D$2:$D$5111,$C3409,Тех_Движение!$B$2:$B$5111,"&lt;="&amp;Q$3)-$F3409)))</f>
        <v>#VALUE!</v>
      </c>
      <c r="R3409" s="21" t="str">
        <f t="shared" si="160"/>
        <v/>
      </c>
      <c r="S3409" s="23" t="str">
        <f>IF($B3409="","",VLOOKUP($C3409,Настройки!$A$11:$L$17,9,FALSE))</f>
        <v/>
      </c>
      <c r="T3409" s="23" t="str">
        <f t="shared" si="161"/>
        <v/>
      </c>
    </row>
    <row r="3410" spans="1:20" x14ac:dyDescent="0.3">
      <c r="A3410" s="20">
        <f>Тех_Движение!$A$3407</f>
        <v>3406</v>
      </c>
      <c r="B3410" s="20" t="str">
        <f>IF(Тех_Движение!$F$3407&gt;0,Тех_Движение!$I$3407,"")</f>
        <v/>
      </c>
      <c r="C3410" s="20" t="str">
        <f>IF($B3410="","",Тех_Движение!$D$3407)</f>
        <v/>
      </c>
      <c r="D3410" s="9" t="str">
        <f>IF($B3410="","",Тех_Движение!$B$3407)</f>
        <v/>
      </c>
      <c r="E3410" s="21" t="str">
        <f>IF($B3410="","",Тех_Движение!$F$3407)</f>
        <v/>
      </c>
      <c r="F3410" s="21" t="str">
        <f>IF($B3410="","",SUMIFS($E$5:$E3409,$C$5:$C3409,$C3410))</f>
        <v/>
      </c>
      <c r="G3410" s="21" t="str">
        <f>IF($B3410="","",MAX(0,$E3410-MAX(0,SUMIFS(Тех_Движение!$G$2:$G$5111,Тех_Движение!$D$2:$D$5111,$C3410,Тех_Движение!$B$2:$B$5111,"&lt;="&amp;Настройки!$B$5-1)-$F3410)))</f>
        <v/>
      </c>
      <c r="H3410" s="21" t="str">
        <f>IF($B3410="","",IF(AND($D3410&gt;=Настройки!$B$5,$D3410&lt;=Настройки!$B$6),$E3410,0))</f>
        <v/>
      </c>
      <c r="I3410" s="21" t="str">
        <f t="shared" si="159"/>
        <v/>
      </c>
      <c r="J3410" s="21" t="str">
        <f>IF($B3410="","",MAX(0,$E3410-MAX(0,SUMIFS(Тех_Движение!$G$2:$G$5111,Тех_Движение!$D$2:$D$5111,$C3410,Тех_Движение!$B$2:$B$5111,"&lt;="&amp;Настройки!$B$6)-$F3410)))</f>
        <v/>
      </c>
      <c r="K3410" s="21" t="e">
        <f>IF(OR($B3410="",K$3&lt;$D3410+Настройки!$B$7),0,MAX(0,$E3410-MAX(0,SUMIFS(Тех_Движение!$G$2:$G$5111,Тех_Движение!$D$2:$D$5111,$C3410,Тех_Движение!$B$2:$B$5111,"&lt;="&amp;K$3)-$F3410)))</f>
        <v>#VALUE!</v>
      </c>
      <c r="L3410" s="21" t="e">
        <f>IF(OR($B3410="",L$3&lt;$D3410+Настройки!$B$7),0,MAX(0,$E3410-MAX(0,SUMIFS(Тех_Движение!$G$2:$G$5111,Тех_Движение!$D$2:$D$5111,$C3410,Тех_Движение!$B$2:$B$5111,"&lt;="&amp;L$3)-$F3410)))</f>
        <v>#VALUE!</v>
      </c>
      <c r="M3410" s="21" t="e">
        <f>IF(OR($B3410="",M$3&lt;$D3410+Настройки!$B$7),0,MAX(0,$E3410-MAX(0,SUMIFS(Тех_Движение!$G$2:$G$5111,Тех_Движение!$D$2:$D$5111,$C3410,Тех_Движение!$B$2:$B$5111,"&lt;="&amp;M$3)-$F3410)))</f>
        <v>#VALUE!</v>
      </c>
      <c r="N3410" s="21" t="e">
        <f>IF(OR($B3410="",N$3&lt;$D3410+Настройки!$B$7),0,MAX(0,$E3410-MAX(0,SUMIFS(Тех_Движение!$G$2:$G$5111,Тех_Движение!$D$2:$D$5111,$C3410,Тех_Движение!$B$2:$B$5111,"&lt;="&amp;N$3)-$F3410)))</f>
        <v>#VALUE!</v>
      </c>
      <c r="O3410" s="21" t="e">
        <f>IF(OR($B3410="",O$3&lt;$D3410+Настройки!$B$7),0,MAX(0,$E3410-MAX(0,SUMIFS(Тех_Движение!$G$2:$G$5111,Тех_Движение!$D$2:$D$5111,$C3410,Тех_Движение!$B$2:$B$5111,"&lt;="&amp;O$3)-$F3410)))</f>
        <v>#VALUE!</v>
      </c>
      <c r="P3410" s="21" t="e">
        <f>IF(OR($B3410="",P$3&lt;$D3410+Настройки!$B$7),0,MAX(0,$E3410-MAX(0,SUMIFS(Тех_Движение!$G$2:$G$5111,Тех_Движение!$D$2:$D$5111,$C3410,Тех_Движение!$B$2:$B$5111,"&lt;="&amp;P$3)-$F3410)))</f>
        <v>#VALUE!</v>
      </c>
      <c r="Q3410" s="21" t="e">
        <f>IF(OR($B3410="",Q$3&lt;$D3410+Настройки!$B$7),0,MAX(0,$E3410-MAX(0,SUMIFS(Тех_Движение!$G$2:$G$5111,Тех_Движение!$D$2:$D$5111,$C3410,Тех_Движение!$B$2:$B$5111,"&lt;="&amp;Q$3)-$F3410)))</f>
        <v>#VALUE!</v>
      </c>
      <c r="R3410" s="21" t="str">
        <f t="shared" si="160"/>
        <v/>
      </c>
      <c r="S3410" s="23" t="str">
        <f>IF($B3410="","",VLOOKUP($C3410,Настройки!$A$11:$L$17,9,FALSE))</f>
        <v/>
      </c>
      <c r="T3410" s="23" t="str">
        <f t="shared" si="161"/>
        <v/>
      </c>
    </row>
    <row r="3411" spans="1:20" x14ac:dyDescent="0.3">
      <c r="A3411" s="20">
        <f>Тех_Движение!$A$3408</f>
        <v>3407</v>
      </c>
      <c r="B3411" s="20" t="str">
        <f>IF(Тех_Движение!$F$3408&gt;0,Тех_Движение!$I$3408,"")</f>
        <v/>
      </c>
      <c r="C3411" s="20" t="str">
        <f>IF($B3411="","",Тех_Движение!$D$3408)</f>
        <v/>
      </c>
      <c r="D3411" s="9" t="str">
        <f>IF($B3411="","",Тех_Движение!$B$3408)</f>
        <v/>
      </c>
      <c r="E3411" s="21" t="str">
        <f>IF($B3411="","",Тех_Движение!$F$3408)</f>
        <v/>
      </c>
      <c r="F3411" s="21" t="str">
        <f>IF($B3411="","",SUMIFS($E$5:$E3410,$C$5:$C3410,$C3411))</f>
        <v/>
      </c>
      <c r="G3411" s="21" t="str">
        <f>IF($B3411="","",MAX(0,$E3411-MAX(0,SUMIFS(Тех_Движение!$G$2:$G$5111,Тех_Движение!$D$2:$D$5111,$C3411,Тех_Движение!$B$2:$B$5111,"&lt;="&amp;Настройки!$B$5-1)-$F3411)))</f>
        <v/>
      </c>
      <c r="H3411" s="21" t="str">
        <f>IF($B3411="","",IF(AND($D3411&gt;=Настройки!$B$5,$D3411&lt;=Настройки!$B$6),$E3411,0))</f>
        <v/>
      </c>
      <c r="I3411" s="21" t="str">
        <f t="shared" si="159"/>
        <v/>
      </c>
      <c r="J3411" s="21" t="str">
        <f>IF($B3411="","",MAX(0,$E3411-MAX(0,SUMIFS(Тех_Движение!$G$2:$G$5111,Тех_Движение!$D$2:$D$5111,$C3411,Тех_Движение!$B$2:$B$5111,"&lt;="&amp;Настройки!$B$6)-$F3411)))</f>
        <v/>
      </c>
      <c r="K3411" s="21" t="e">
        <f>IF(OR($B3411="",K$3&lt;$D3411+Настройки!$B$7),0,MAX(0,$E3411-MAX(0,SUMIFS(Тех_Движение!$G$2:$G$5111,Тех_Движение!$D$2:$D$5111,$C3411,Тех_Движение!$B$2:$B$5111,"&lt;="&amp;K$3)-$F3411)))</f>
        <v>#VALUE!</v>
      </c>
      <c r="L3411" s="21" t="e">
        <f>IF(OR($B3411="",L$3&lt;$D3411+Настройки!$B$7),0,MAX(0,$E3411-MAX(0,SUMIFS(Тех_Движение!$G$2:$G$5111,Тех_Движение!$D$2:$D$5111,$C3411,Тех_Движение!$B$2:$B$5111,"&lt;="&amp;L$3)-$F3411)))</f>
        <v>#VALUE!</v>
      </c>
      <c r="M3411" s="21" t="e">
        <f>IF(OR($B3411="",M$3&lt;$D3411+Настройки!$B$7),0,MAX(0,$E3411-MAX(0,SUMIFS(Тех_Движение!$G$2:$G$5111,Тех_Движение!$D$2:$D$5111,$C3411,Тех_Движение!$B$2:$B$5111,"&lt;="&amp;M$3)-$F3411)))</f>
        <v>#VALUE!</v>
      </c>
      <c r="N3411" s="21" t="e">
        <f>IF(OR($B3411="",N$3&lt;$D3411+Настройки!$B$7),0,MAX(0,$E3411-MAX(0,SUMIFS(Тех_Движение!$G$2:$G$5111,Тех_Движение!$D$2:$D$5111,$C3411,Тех_Движение!$B$2:$B$5111,"&lt;="&amp;N$3)-$F3411)))</f>
        <v>#VALUE!</v>
      </c>
      <c r="O3411" s="21" t="e">
        <f>IF(OR($B3411="",O$3&lt;$D3411+Настройки!$B$7),0,MAX(0,$E3411-MAX(0,SUMIFS(Тех_Движение!$G$2:$G$5111,Тех_Движение!$D$2:$D$5111,$C3411,Тех_Движение!$B$2:$B$5111,"&lt;="&amp;O$3)-$F3411)))</f>
        <v>#VALUE!</v>
      </c>
      <c r="P3411" s="21" t="e">
        <f>IF(OR($B3411="",P$3&lt;$D3411+Настройки!$B$7),0,MAX(0,$E3411-MAX(0,SUMIFS(Тех_Движение!$G$2:$G$5111,Тех_Движение!$D$2:$D$5111,$C3411,Тех_Движение!$B$2:$B$5111,"&lt;="&amp;P$3)-$F3411)))</f>
        <v>#VALUE!</v>
      </c>
      <c r="Q3411" s="21" t="e">
        <f>IF(OR($B3411="",Q$3&lt;$D3411+Настройки!$B$7),0,MAX(0,$E3411-MAX(0,SUMIFS(Тех_Движение!$G$2:$G$5111,Тех_Движение!$D$2:$D$5111,$C3411,Тех_Движение!$B$2:$B$5111,"&lt;="&amp;Q$3)-$F3411)))</f>
        <v>#VALUE!</v>
      </c>
      <c r="R3411" s="21" t="str">
        <f t="shared" si="160"/>
        <v/>
      </c>
      <c r="S3411" s="23" t="str">
        <f>IF($B3411="","",VLOOKUP($C3411,Настройки!$A$11:$L$17,9,FALSE))</f>
        <v/>
      </c>
      <c r="T3411" s="23" t="str">
        <f t="shared" si="161"/>
        <v/>
      </c>
    </row>
    <row r="3412" spans="1:20" x14ac:dyDescent="0.3">
      <c r="A3412" s="20">
        <f>Тех_Движение!$A$3409</f>
        <v>3408</v>
      </c>
      <c r="B3412" s="20" t="str">
        <f>IF(Тех_Движение!$F$3409&gt;0,Тех_Движение!$I$3409,"")</f>
        <v/>
      </c>
      <c r="C3412" s="20" t="str">
        <f>IF($B3412="","",Тех_Движение!$D$3409)</f>
        <v/>
      </c>
      <c r="D3412" s="9" t="str">
        <f>IF($B3412="","",Тех_Движение!$B$3409)</f>
        <v/>
      </c>
      <c r="E3412" s="21" t="str">
        <f>IF($B3412="","",Тех_Движение!$F$3409)</f>
        <v/>
      </c>
      <c r="F3412" s="21" t="str">
        <f>IF($B3412="","",SUMIFS($E$5:$E3411,$C$5:$C3411,$C3412))</f>
        <v/>
      </c>
      <c r="G3412" s="21" t="str">
        <f>IF($B3412="","",MAX(0,$E3412-MAX(0,SUMIFS(Тех_Движение!$G$2:$G$5111,Тех_Движение!$D$2:$D$5111,$C3412,Тех_Движение!$B$2:$B$5111,"&lt;="&amp;Настройки!$B$5-1)-$F3412)))</f>
        <v/>
      </c>
      <c r="H3412" s="21" t="str">
        <f>IF($B3412="","",IF(AND($D3412&gt;=Настройки!$B$5,$D3412&lt;=Настройки!$B$6),$E3412,0))</f>
        <v/>
      </c>
      <c r="I3412" s="21" t="str">
        <f t="shared" si="159"/>
        <v/>
      </c>
      <c r="J3412" s="21" t="str">
        <f>IF($B3412="","",MAX(0,$E3412-MAX(0,SUMIFS(Тех_Движение!$G$2:$G$5111,Тех_Движение!$D$2:$D$5111,$C3412,Тех_Движение!$B$2:$B$5111,"&lt;="&amp;Настройки!$B$6)-$F3412)))</f>
        <v/>
      </c>
      <c r="K3412" s="21" t="e">
        <f>IF(OR($B3412="",K$3&lt;$D3412+Настройки!$B$7),0,MAX(0,$E3412-MAX(0,SUMIFS(Тех_Движение!$G$2:$G$5111,Тех_Движение!$D$2:$D$5111,$C3412,Тех_Движение!$B$2:$B$5111,"&lt;="&amp;K$3)-$F3412)))</f>
        <v>#VALUE!</v>
      </c>
      <c r="L3412" s="21" t="e">
        <f>IF(OR($B3412="",L$3&lt;$D3412+Настройки!$B$7),0,MAX(0,$E3412-MAX(0,SUMIFS(Тех_Движение!$G$2:$G$5111,Тех_Движение!$D$2:$D$5111,$C3412,Тех_Движение!$B$2:$B$5111,"&lt;="&amp;L$3)-$F3412)))</f>
        <v>#VALUE!</v>
      </c>
      <c r="M3412" s="21" t="e">
        <f>IF(OR($B3412="",M$3&lt;$D3412+Настройки!$B$7),0,MAX(0,$E3412-MAX(0,SUMIFS(Тех_Движение!$G$2:$G$5111,Тех_Движение!$D$2:$D$5111,$C3412,Тех_Движение!$B$2:$B$5111,"&lt;="&amp;M$3)-$F3412)))</f>
        <v>#VALUE!</v>
      </c>
      <c r="N3412" s="21" t="e">
        <f>IF(OR($B3412="",N$3&lt;$D3412+Настройки!$B$7),0,MAX(0,$E3412-MAX(0,SUMIFS(Тех_Движение!$G$2:$G$5111,Тех_Движение!$D$2:$D$5111,$C3412,Тех_Движение!$B$2:$B$5111,"&lt;="&amp;N$3)-$F3412)))</f>
        <v>#VALUE!</v>
      </c>
      <c r="O3412" s="21" t="e">
        <f>IF(OR($B3412="",O$3&lt;$D3412+Настройки!$B$7),0,MAX(0,$E3412-MAX(0,SUMIFS(Тех_Движение!$G$2:$G$5111,Тех_Движение!$D$2:$D$5111,$C3412,Тех_Движение!$B$2:$B$5111,"&lt;="&amp;O$3)-$F3412)))</f>
        <v>#VALUE!</v>
      </c>
      <c r="P3412" s="21" t="e">
        <f>IF(OR($B3412="",P$3&lt;$D3412+Настройки!$B$7),0,MAX(0,$E3412-MAX(0,SUMIFS(Тех_Движение!$G$2:$G$5111,Тех_Движение!$D$2:$D$5111,$C3412,Тех_Движение!$B$2:$B$5111,"&lt;="&amp;P$3)-$F3412)))</f>
        <v>#VALUE!</v>
      </c>
      <c r="Q3412" s="21" t="e">
        <f>IF(OR($B3412="",Q$3&lt;$D3412+Настройки!$B$7),0,MAX(0,$E3412-MAX(0,SUMIFS(Тех_Движение!$G$2:$G$5111,Тех_Движение!$D$2:$D$5111,$C3412,Тех_Движение!$B$2:$B$5111,"&lt;="&amp;Q$3)-$F3412)))</f>
        <v>#VALUE!</v>
      </c>
      <c r="R3412" s="21" t="str">
        <f t="shared" si="160"/>
        <v/>
      </c>
      <c r="S3412" s="23" t="str">
        <f>IF($B3412="","",VLOOKUP($C3412,Настройки!$A$11:$L$17,9,FALSE))</f>
        <v/>
      </c>
      <c r="T3412" s="23" t="str">
        <f t="shared" si="161"/>
        <v/>
      </c>
    </row>
    <row r="3413" spans="1:20" x14ac:dyDescent="0.3">
      <c r="A3413" s="20">
        <f>Тех_Движение!$A$3410</f>
        <v>3409</v>
      </c>
      <c r="B3413" s="20" t="str">
        <f>IF(Тех_Движение!$F$3410&gt;0,Тех_Движение!$I$3410,"")</f>
        <v/>
      </c>
      <c r="C3413" s="20" t="str">
        <f>IF($B3413="","",Тех_Движение!$D$3410)</f>
        <v/>
      </c>
      <c r="D3413" s="9" t="str">
        <f>IF($B3413="","",Тех_Движение!$B$3410)</f>
        <v/>
      </c>
      <c r="E3413" s="21" t="str">
        <f>IF($B3413="","",Тех_Движение!$F$3410)</f>
        <v/>
      </c>
      <c r="F3413" s="21" t="str">
        <f>IF($B3413="","",SUMIFS($E$5:$E3412,$C$5:$C3412,$C3413))</f>
        <v/>
      </c>
      <c r="G3413" s="21" t="str">
        <f>IF($B3413="","",MAX(0,$E3413-MAX(0,SUMIFS(Тех_Движение!$G$2:$G$5111,Тех_Движение!$D$2:$D$5111,$C3413,Тех_Движение!$B$2:$B$5111,"&lt;="&amp;Настройки!$B$5-1)-$F3413)))</f>
        <v/>
      </c>
      <c r="H3413" s="21" t="str">
        <f>IF($B3413="","",IF(AND($D3413&gt;=Настройки!$B$5,$D3413&lt;=Настройки!$B$6),$E3413,0))</f>
        <v/>
      </c>
      <c r="I3413" s="21" t="str">
        <f t="shared" si="159"/>
        <v/>
      </c>
      <c r="J3413" s="21" t="str">
        <f>IF($B3413="","",MAX(0,$E3413-MAX(0,SUMIFS(Тех_Движение!$G$2:$G$5111,Тех_Движение!$D$2:$D$5111,$C3413,Тех_Движение!$B$2:$B$5111,"&lt;="&amp;Настройки!$B$6)-$F3413)))</f>
        <v/>
      </c>
      <c r="K3413" s="21" t="e">
        <f>IF(OR($B3413="",K$3&lt;$D3413+Настройки!$B$7),0,MAX(0,$E3413-MAX(0,SUMIFS(Тех_Движение!$G$2:$G$5111,Тех_Движение!$D$2:$D$5111,$C3413,Тех_Движение!$B$2:$B$5111,"&lt;="&amp;K$3)-$F3413)))</f>
        <v>#VALUE!</v>
      </c>
      <c r="L3413" s="21" t="e">
        <f>IF(OR($B3413="",L$3&lt;$D3413+Настройки!$B$7),0,MAX(0,$E3413-MAX(0,SUMIFS(Тех_Движение!$G$2:$G$5111,Тех_Движение!$D$2:$D$5111,$C3413,Тех_Движение!$B$2:$B$5111,"&lt;="&amp;L$3)-$F3413)))</f>
        <v>#VALUE!</v>
      </c>
      <c r="M3413" s="21" t="e">
        <f>IF(OR($B3413="",M$3&lt;$D3413+Настройки!$B$7),0,MAX(0,$E3413-MAX(0,SUMIFS(Тех_Движение!$G$2:$G$5111,Тех_Движение!$D$2:$D$5111,$C3413,Тех_Движение!$B$2:$B$5111,"&lt;="&amp;M$3)-$F3413)))</f>
        <v>#VALUE!</v>
      </c>
      <c r="N3413" s="21" t="e">
        <f>IF(OR($B3413="",N$3&lt;$D3413+Настройки!$B$7),0,MAX(0,$E3413-MAX(0,SUMIFS(Тех_Движение!$G$2:$G$5111,Тех_Движение!$D$2:$D$5111,$C3413,Тех_Движение!$B$2:$B$5111,"&lt;="&amp;N$3)-$F3413)))</f>
        <v>#VALUE!</v>
      </c>
      <c r="O3413" s="21" t="e">
        <f>IF(OR($B3413="",O$3&lt;$D3413+Настройки!$B$7),0,MAX(0,$E3413-MAX(0,SUMIFS(Тех_Движение!$G$2:$G$5111,Тех_Движение!$D$2:$D$5111,$C3413,Тех_Движение!$B$2:$B$5111,"&lt;="&amp;O$3)-$F3413)))</f>
        <v>#VALUE!</v>
      </c>
      <c r="P3413" s="21" t="e">
        <f>IF(OR($B3413="",P$3&lt;$D3413+Настройки!$B$7),0,MAX(0,$E3413-MAX(0,SUMIFS(Тех_Движение!$G$2:$G$5111,Тех_Движение!$D$2:$D$5111,$C3413,Тех_Движение!$B$2:$B$5111,"&lt;="&amp;P$3)-$F3413)))</f>
        <v>#VALUE!</v>
      </c>
      <c r="Q3413" s="21" t="e">
        <f>IF(OR($B3413="",Q$3&lt;$D3413+Настройки!$B$7),0,MAX(0,$E3413-MAX(0,SUMIFS(Тех_Движение!$G$2:$G$5111,Тех_Движение!$D$2:$D$5111,$C3413,Тех_Движение!$B$2:$B$5111,"&lt;="&amp;Q$3)-$F3413)))</f>
        <v>#VALUE!</v>
      </c>
      <c r="R3413" s="21" t="str">
        <f t="shared" si="160"/>
        <v/>
      </c>
      <c r="S3413" s="23" t="str">
        <f>IF($B3413="","",VLOOKUP($C3413,Настройки!$A$11:$L$17,9,FALSE))</f>
        <v/>
      </c>
      <c r="T3413" s="23" t="str">
        <f t="shared" si="161"/>
        <v/>
      </c>
    </row>
    <row r="3414" spans="1:20" x14ac:dyDescent="0.3">
      <c r="A3414" s="20">
        <f>Тех_Движение!$A$3411</f>
        <v>3410</v>
      </c>
      <c r="B3414" s="20" t="str">
        <f>IF(Тех_Движение!$F$3411&gt;0,Тех_Движение!$I$3411,"")</f>
        <v/>
      </c>
      <c r="C3414" s="20" t="str">
        <f>IF($B3414="","",Тех_Движение!$D$3411)</f>
        <v/>
      </c>
      <c r="D3414" s="9" t="str">
        <f>IF($B3414="","",Тех_Движение!$B$3411)</f>
        <v/>
      </c>
      <c r="E3414" s="21" t="str">
        <f>IF($B3414="","",Тех_Движение!$F$3411)</f>
        <v/>
      </c>
      <c r="F3414" s="21" t="str">
        <f>IF($B3414="","",SUMIFS($E$5:$E3413,$C$5:$C3413,$C3414))</f>
        <v/>
      </c>
      <c r="G3414" s="21" t="str">
        <f>IF($B3414="","",MAX(0,$E3414-MAX(0,SUMIFS(Тех_Движение!$G$2:$G$5111,Тех_Движение!$D$2:$D$5111,$C3414,Тех_Движение!$B$2:$B$5111,"&lt;="&amp;Настройки!$B$5-1)-$F3414)))</f>
        <v/>
      </c>
      <c r="H3414" s="21" t="str">
        <f>IF($B3414="","",IF(AND($D3414&gt;=Настройки!$B$5,$D3414&lt;=Настройки!$B$6),$E3414,0))</f>
        <v/>
      </c>
      <c r="I3414" s="21" t="str">
        <f t="shared" si="159"/>
        <v/>
      </c>
      <c r="J3414" s="21" t="str">
        <f>IF($B3414="","",MAX(0,$E3414-MAX(0,SUMIFS(Тех_Движение!$G$2:$G$5111,Тех_Движение!$D$2:$D$5111,$C3414,Тех_Движение!$B$2:$B$5111,"&lt;="&amp;Настройки!$B$6)-$F3414)))</f>
        <v/>
      </c>
      <c r="K3414" s="21" t="e">
        <f>IF(OR($B3414="",K$3&lt;$D3414+Настройки!$B$7),0,MAX(0,$E3414-MAX(0,SUMIFS(Тех_Движение!$G$2:$G$5111,Тех_Движение!$D$2:$D$5111,$C3414,Тех_Движение!$B$2:$B$5111,"&lt;="&amp;K$3)-$F3414)))</f>
        <v>#VALUE!</v>
      </c>
      <c r="L3414" s="21" t="e">
        <f>IF(OR($B3414="",L$3&lt;$D3414+Настройки!$B$7),0,MAX(0,$E3414-MAX(0,SUMIFS(Тех_Движение!$G$2:$G$5111,Тех_Движение!$D$2:$D$5111,$C3414,Тех_Движение!$B$2:$B$5111,"&lt;="&amp;L$3)-$F3414)))</f>
        <v>#VALUE!</v>
      </c>
      <c r="M3414" s="21" t="e">
        <f>IF(OR($B3414="",M$3&lt;$D3414+Настройки!$B$7),0,MAX(0,$E3414-MAX(0,SUMIFS(Тех_Движение!$G$2:$G$5111,Тех_Движение!$D$2:$D$5111,$C3414,Тех_Движение!$B$2:$B$5111,"&lt;="&amp;M$3)-$F3414)))</f>
        <v>#VALUE!</v>
      </c>
      <c r="N3414" s="21" t="e">
        <f>IF(OR($B3414="",N$3&lt;$D3414+Настройки!$B$7),0,MAX(0,$E3414-MAX(0,SUMIFS(Тех_Движение!$G$2:$G$5111,Тех_Движение!$D$2:$D$5111,$C3414,Тех_Движение!$B$2:$B$5111,"&lt;="&amp;N$3)-$F3414)))</f>
        <v>#VALUE!</v>
      </c>
      <c r="O3414" s="21" t="e">
        <f>IF(OR($B3414="",O$3&lt;$D3414+Настройки!$B$7),0,MAX(0,$E3414-MAX(0,SUMIFS(Тех_Движение!$G$2:$G$5111,Тех_Движение!$D$2:$D$5111,$C3414,Тех_Движение!$B$2:$B$5111,"&lt;="&amp;O$3)-$F3414)))</f>
        <v>#VALUE!</v>
      </c>
      <c r="P3414" s="21" t="e">
        <f>IF(OR($B3414="",P$3&lt;$D3414+Настройки!$B$7),0,MAX(0,$E3414-MAX(0,SUMIFS(Тех_Движение!$G$2:$G$5111,Тех_Движение!$D$2:$D$5111,$C3414,Тех_Движение!$B$2:$B$5111,"&lt;="&amp;P$3)-$F3414)))</f>
        <v>#VALUE!</v>
      </c>
      <c r="Q3414" s="21" t="e">
        <f>IF(OR($B3414="",Q$3&lt;$D3414+Настройки!$B$7),0,MAX(0,$E3414-MAX(0,SUMIFS(Тех_Движение!$G$2:$G$5111,Тех_Движение!$D$2:$D$5111,$C3414,Тех_Движение!$B$2:$B$5111,"&lt;="&amp;Q$3)-$F3414)))</f>
        <v>#VALUE!</v>
      </c>
      <c r="R3414" s="21" t="str">
        <f t="shared" si="160"/>
        <v/>
      </c>
      <c r="S3414" s="23" t="str">
        <f>IF($B3414="","",VLOOKUP($C3414,Настройки!$A$11:$L$17,9,FALSE))</f>
        <v/>
      </c>
      <c r="T3414" s="23" t="str">
        <f t="shared" si="161"/>
        <v/>
      </c>
    </row>
    <row r="3415" spans="1:20" x14ac:dyDescent="0.3">
      <c r="A3415" s="20">
        <f>Тех_Движение!$A$3412</f>
        <v>3411</v>
      </c>
      <c r="B3415" s="20" t="str">
        <f>IF(Тех_Движение!$F$3412&gt;0,Тех_Движение!$I$3412,"")</f>
        <v/>
      </c>
      <c r="C3415" s="20" t="str">
        <f>IF($B3415="","",Тех_Движение!$D$3412)</f>
        <v/>
      </c>
      <c r="D3415" s="9" t="str">
        <f>IF($B3415="","",Тех_Движение!$B$3412)</f>
        <v/>
      </c>
      <c r="E3415" s="21" t="str">
        <f>IF($B3415="","",Тех_Движение!$F$3412)</f>
        <v/>
      </c>
      <c r="F3415" s="21" t="str">
        <f>IF($B3415="","",SUMIFS($E$5:$E3414,$C$5:$C3414,$C3415))</f>
        <v/>
      </c>
      <c r="G3415" s="21" t="str">
        <f>IF($B3415="","",MAX(0,$E3415-MAX(0,SUMIFS(Тех_Движение!$G$2:$G$5111,Тех_Движение!$D$2:$D$5111,$C3415,Тех_Движение!$B$2:$B$5111,"&lt;="&amp;Настройки!$B$5-1)-$F3415)))</f>
        <v/>
      </c>
      <c r="H3415" s="21" t="str">
        <f>IF($B3415="","",IF(AND($D3415&gt;=Настройки!$B$5,$D3415&lt;=Настройки!$B$6),$E3415,0))</f>
        <v/>
      </c>
      <c r="I3415" s="21" t="str">
        <f t="shared" si="159"/>
        <v/>
      </c>
      <c r="J3415" s="21" t="str">
        <f>IF($B3415="","",MAX(0,$E3415-MAX(0,SUMIFS(Тех_Движение!$G$2:$G$5111,Тех_Движение!$D$2:$D$5111,$C3415,Тех_Движение!$B$2:$B$5111,"&lt;="&amp;Настройки!$B$6)-$F3415)))</f>
        <v/>
      </c>
      <c r="K3415" s="21" t="e">
        <f>IF(OR($B3415="",K$3&lt;$D3415+Настройки!$B$7),0,MAX(0,$E3415-MAX(0,SUMIFS(Тех_Движение!$G$2:$G$5111,Тех_Движение!$D$2:$D$5111,$C3415,Тех_Движение!$B$2:$B$5111,"&lt;="&amp;K$3)-$F3415)))</f>
        <v>#VALUE!</v>
      </c>
      <c r="L3415" s="21" t="e">
        <f>IF(OR($B3415="",L$3&lt;$D3415+Настройки!$B$7),0,MAX(0,$E3415-MAX(0,SUMIFS(Тех_Движение!$G$2:$G$5111,Тех_Движение!$D$2:$D$5111,$C3415,Тех_Движение!$B$2:$B$5111,"&lt;="&amp;L$3)-$F3415)))</f>
        <v>#VALUE!</v>
      </c>
      <c r="M3415" s="21" t="e">
        <f>IF(OR($B3415="",M$3&lt;$D3415+Настройки!$B$7),0,MAX(0,$E3415-MAX(0,SUMIFS(Тех_Движение!$G$2:$G$5111,Тех_Движение!$D$2:$D$5111,$C3415,Тех_Движение!$B$2:$B$5111,"&lt;="&amp;M$3)-$F3415)))</f>
        <v>#VALUE!</v>
      </c>
      <c r="N3415" s="21" t="e">
        <f>IF(OR($B3415="",N$3&lt;$D3415+Настройки!$B$7),0,MAX(0,$E3415-MAX(0,SUMIFS(Тех_Движение!$G$2:$G$5111,Тех_Движение!$D$2:$D$5111,$C3415,Тех_Движение!$B$2:$B$5111,"&lt;="&amp;N$3)-$F3415)))</f>
        <v>#VALUE!</v>
      </c>
      <c r="O3415" s="21" t="e">
        <f>IF(OR($B3415="",O$3&lt;$D3415+Настройки!$B$7),0,MAX(0,$E3415-MAX(0,SUMIFS(Тех_Движение!$G$2:$G$5111,Тех_Движение!$D$2:$D$5111,$C3415,Тех_Движение!$B$2:$B$5111,"&lt;="&amp;O$3)-$F3415)))</f>
        <v>#VALUE!</v>
      </c>
      <c r="P3415" s="21" t="e">
        <f>IF(OR($B3415="",P$3&lt;$D3415+Настройки!$B$7),0,MAX(0,$E3415-MAX(0,SUMIFS(Тех_Движение!$G$2:$G$5111,Тех_Движение!$D$2:$D$5111,$C3415,Тех_Движение!$B$2:$B$5111,"&lt;="&amp;P$3)-$F3415)))</f>
        <v>#VALUE!</v>
      </c>
      <c r="Q3415" s="21" t="e">
        <f>IF(OR($B3415="",Q$3&lt;$D3415+Настройки!$B$7),0,MAX(0,$E3415-MAX(0,SUMIFS(Тех_Движение!$G$2:$G$5111,Тех_Движение!$D$2:$D$5111,$C3415,Тех_Движение!$B$2:$B$5111,"&lt;="&amp;Q$3)-$F3415)))</f>
        <v>#VALUE!</v>
      </c>
      <c r="R3415" s="21" t="str">
        <f t="shared" si="160"/>
        <v/>
      </c>
      <c r="S3415" s="23" t="str">
        <f>IF($B3415="","",VLOOKUP($C3415,Настройки!$A$11:$L$17,9,FALSE))</f>
        <v/>
      </c>
      <c r="T3415" s="23" t="str">
        <f t="shared" si="161"/>
        <v/>
      </c>
    </row>
    <row r="3416" spans="1:20" x14ac:dyDescent="0.3">
      <c r="A3416" s="20">
        <f>Тех_Движение!$A$3413</f>
        <v>3412</v>
      </c>
      <c r="B3416" s="20" t="str">
        <f>IF(Тех_Движение!$F$3413&gt;0,Тех_Движение!$I$3413,"")</f>
        <v/>
      </c>
      <c r="C3416" s="20" t="str">
        <f>IF($B3416="","",Тех_Движение!$D$3413)</f>
        <v/>
      </c>
      <c r="D3416" s="9" t="str">
        <f>IF($B3416="","",Тех_Движение!$B$3413)</f>
        <v/>
      </c>
      <c r="E3416" s="21" t="str">
        <f>IF($B3416="","",Тех_Движение!$F$3413)</f>
        <v/>
      </c>
      <c r="F3416" s="21" t="str">
        <f>IF($B3416="","",SUMIFS($E$5:$E3415,$C$5:$C3415,$C3416))</f>
        <v/>
      </c>
      <c r="G3416" s="21" t="str">
        <f>IF($B3416="","",MAX(0,$E3416-MAX(0,SUMIFS(Тех_Движение!$G$2:$G$5111,Тех_Движение!$D$2:$D$5111,$C3416,Тех_Движение!$B$2:$B$5111,"&lt;="&amp;Настройки!$B$5-1)-$F3416)))</f>
        <v/>
      </c>
      <c r="H3416" s="21" t="str">
        <f>IF($B3416="","",IF(AND($D3416&gt;=Настройки!$B$5,$D3416&lt;=Настройки!$B$6),$E3416,0))</f>
        <v/>
      </c>
      <c r="I3416" s="21" t="str">
        <f t="shared" si="159"/>
        <v/>
      </c>
      <c r="J3416" s="21" t="str">
        <f>IF($B3416="","",MAX(0,$E3416-MAX(0,SUMIFS(Тех_Движение!$G$2:$G$5111,Тех_Движение!$D$2:$D$5111,$C3416,Тех_Движение!$B$2:$B$5111,"&lt;="&amp;Настройки!$B$6)-$F3416)))</f>
        <v/>
      </c>
      <c r="K3416" s="21" t="e">
        <f>IF(OR($B3416="",K$3&lt;$D3416+Настройки!$B$7),0,MAX(0,$E3416-MAX(0,SUMIFS(Тех_Движение!$G$2:$G$5111,Тех_Движение!$D$2:$D$5111,$C3416,Тех_Движение!$B$2:$B$5111,"&lt;="&amp;K$3)-$F3416)))</f>
        <v>#VALUE!</v>
      </c>
      <c r="L3416" s="21" t="e">
        <f>IF(OR($B3416="",L$3&lt;$D3416+Настройки!$B$7),0,MAX(0,$E3416-MAX(0,SUMIFS(Тех_Движение!$G$2:$G$5111,Тех_Движение!$D$2:$D$5111,$C3416,Тех_Движение!$B$2:$B$5111,"&lt;="&amp;L$3)-$F3416)))</f>
        <v>#VALUE!</v>
      </c>
      <c r="M3416" s="21" t="e">
        <f>IF(OR($B3416="",M$3&lt;$D3416+Настройки!$B$7),0,MAX(0,$E3416-MAX(0,SUMIFS(Тех_Движение!$G$2:$G$5111,Тех_Движение!$D$2:$D$5111,$C3416,Тех_Движение!$B$2:$B$5111,"&lt;="&amp;M$3)-$F3416)))</f>
        <v>#VALUE!</v>
      </c>
      <c r="N3416" s="21" t="e">
        <f>IF(OR($B3416="",N$3&lt;$D3416+Настройки!$B$7),0,MAX(0,$E3416-MAX(0,SUMIFS(Тех_Движение!$G$2:$G$5111,Тех_Движение!$D$2:$D$5111,$C3416,Тех_Движение!$B$2:$B$5111,"&lt;="&amp;N$3)-$F3416)))</f>
        <v>#VALUE!</v>
      </c>
      <c r="O3416" s="21" t="e">
        <f>IF(OR($B3416="",O$3&lt;$D3416+Настройки!$B$7),0,MAX(0,$E3416-MAX(0,SUMIFS(Тех_Движение!$G$2:$G$5111,Тех_Движение!$D$2:$D$5111,$C3416,Тех_Движение!$B$2:$B$5111,"&lt;="&amp;O$3)-$F3416)))</f>
        <v>#VALUE!</v>
      </c>
      <c r="P3416" s="21" t="e">
        <f>IF(OR($B3416="",P$3&lt;$D3416+Настройки!$B$7),0,MAX(0,$E3416-MAX(0,SUMIFS(Тех_Движение!$G$2:$G$5111,Тех_Движение!$D$2:$D$5111,$C3416,Тех_Движение!$B$2:$B$5111,"&lt;="&amp;P$3)-$F3416)))</f>
        <v>#VALUE!</v>
      </c>
      <c r="Q3416" s="21" t="e">
        <f>IF(OR($B3416="",Q$3&lt;$D3416+Настройки!$B$7),0,MAX(0,$E3416-MAX(0,SUMIFS(Тех_Движение!$G$2:$G$5111,Тех_Движение!$D$2:$D$5111,$C3416,Тех_Движение!$B$2:$B$5111,"&lt;="&amp;Q$3)-$F3416)))</f>
        <v>#VALUE!</v>
      </c>
      <c r="R3416" s="21" t="str">
        <f t="shared" si="160"/>
        <v/>
      </c>
      <c r="S3416" s="23" t="str">
        <f>IF($B3416="","",VLOOKUP($C3416,Настройки!$A$11:$L$17,9,FALSE))</f>
        <v/>
      </c>
      <c r="T3416" s="23" t="str">
        <f t="shared" si="161"/>
        <v/>
      </c>
    </row>
    <row r="3417" spans="1:20" x14ac:dyDescent="0.3">
      <c r="A3417" s="20">
        <f>Тех_Движение!$A$3414</f>
        <v>3413</v>
      </c>
      <c r="B3417" s="20" t="str">
        <f>IF(Тех_Движение!$F$3414&gt;0,Тех_Движение!$I$3414,"")</f>
        <v/>
      </c>
      <c r="C3417" s="20" t="str">
        <f>IF($B3417="","",Тех_Движение!$D$3414)</f>
        <v/>
      </c>
      <c r="D3417" s="9" t="str">
        <f>IF($B3417="","",Тех_Движение!$B$3414)</f>
        <v/>
      </c>
      <c r="E3417" s="21" t="str">
        <f>IF($B3417="","",Тех_Движение!$F$3414)</f>
        <v/>
      </c>
      <c r="F3417" s="21" t="str">
        <f>IF($B3417="","",SUMIFS($E$5:$E3416,$C$5:$C3416,$C3417))</f>
        <v/>
      </c>
      <c r="G3417" s="21" t="str">
        <f>IF($B3417="","",MAX(0,$E3417-MAX(0,SUMIFS(Тех_Движение!$G$2:$G$5111,Тех_Движение!$D$2:$D$5111,$C3417,Тех_Движение!$B$2:$B$5111,"&lt;="&amp;Настройки!$B$5-1)-$F3417)))</f>
        <v/>
      </c>
      <c r="H3417" s="21" t="str">
        <f>IF($B3417="","",IF(AND($D3417&gt;=Настройки!$B$5,$D3417&lt;=Настройки!$B$6),$E3417,0))</f>
        <v/>
      </c>
      <c r="I3417" s="21" t="str">
        <f t="shared" si="159"/>
        <v/>
      </c>
      <c r="J3417" s="21" t="str">
        <f>IF($B3417="","",MAX(0,$E3417-MAX(0,SUMIFS(Тех_Движение!$G$2:$G$5111,Тех_Движение!$D$2:$D$5111,$C3417,Тех_Движение!$B$2:$B$5111,"&lt;="&amp;Настройки!$B$6)-$F3417)))</f>
        <v/>
      </c>
      <c r="K3417" s="21" t="e">
        <f>IF(OR($B3417="",K$3&lt;$D3417+Настройки!$B$7),0,MAX(0,$E3417-MAX(0,SUMIFS(Тех_Движение!$G$2:$G$5111,Тех_Движение!$D$2:$D$5111,$C3417,Тех_Движение!$B$2:$B$5111,"&lt;="&amp;K$3)-$F3417)))</f>
        <v>#VALUE!</v>
      </c>
      <c r="L3417" s="21" t="e">
        <f>IF(OR($B3417="",L$3&lt;$D3417+Настройки!$B$7),0,MAX(0,$E3417-MAX(0,SUMIFS(Тех_Движение!$G$2:$G$5111,Тех_Движение!$D$2:$D$5111,$C3417,Тех_Движение!$B$2:$B$5111,"&lt;="&amp;L$3)-$F3417)))</f>
        <v>#VALUE!</v>
      </c>
      <c r="M3417" s="21" t="e">
        <f>IF(OR($B3417="",M$3&lt;$D3417+Настройки!$B$7),0,MAX(0,$E3417-MAX(0,SUMIFS(Тех_Движение!$G$2:$G$5111,Тех_Движение!$D$2:$D$5111,$C3417,Тех_Движение!$B$2:$B$5111,"&lt;="&amp;M$3)-$F3417)))</f>
        <v>#VALUE!</v>
      </c>
      <c r="N3417" s="21" t="e">
        <f>IF(OR($B3417="",N$3&lt;$D3417+Настройки!$B$7),0,MAX(0,$E3417-MAX(0,SUMIFS(Тех_Движение!$G$2:$G$5111,Тех_Движение!$D$2:$D$5111,$C3417,Тех_Движение!$B$2:$B$5111,"&lt;="&amp;N$3)-$F3417)))</f>
        <v>#VALUE!</v>
      </c>
      <c r="O3417" s="21" t="e">
        <f>IF(OR($B3417="",O$3&lt;$D3417+Настройки!$B$7),0,MAX(0,$E3417-MAX(0,SUMIFS(Тех_Движение!$G$2:$G$5111,Тех_Движение!$D$2:$D$5111,$C3417,Тех_Движение!$B$2:$B$5111,"&lt;="&amp;O$3)-$F3417)))</f>
        <v>#VALUE!</v>
      </c>
      <c r="P3417" s="21" t="e">
        <f>IF(OR($B3417="",P$3&lt;$D3417+Настройки!$B$7),0,MAX(0,$E3417-MAX(0,SUMIFS(Тех_Движение!$G$2:$G$5111,Тех_Движение!$D$2:$D$5111,$C3417,Тех_Движение!$B$2:$B$5111,"&lt;="&amp;P$3)-$F3417)))</f>
        <v>#VALUE!</v>
      </c>
      <c r="Q3417" s="21" t="e">
        <f>IF(OR($B3417="",Q$3&lt;$D3417+Настройки!$B$7),0,MAX(0,$E3417-MAX(0,SUMIFS(Тех_Движение!$G$2:$G$5111,Тех_Движение!$D$2:$D$5111,$C3417,Тех_Движение!$B$2:$B$5111,"&lt;="&amp;Q$3)-$F3417)))</f>
        <v>#VALUE!</v>
      </c>
      <c r="R3417" s="21" t="str">
        <f t="shared" si="160"/>
        <v/>
      </c>
      <c r="S3417" s="23" t="str">
        <f>IF($B3417="","",VLOOKUP($C3417,Настройки!$A$11:$L$17,9,FALSE))</f>
        <v/>
      </c>
      <c r="T3417" s="23" t="str">
        <f t="shared" si="161"/>
        <v/>
      </c>
    </row>
    <row r="3418" spans="1:20" x14ac:dyDescent="0.3">
      <c r="A3418" s="20">
        <f>Тех_Движение!$A$3415</f>
        <v>3414</v>
      </c>
      <c r="B3418" s="20" t="str">
        <f>IF(Тех_Движение!$F$3415&gt;0,Тех_Движение!$I$3415,"")</f>
        <v/>
      </c>
      <c r="C3418" s="20" t="str">
        <f>IF($B3418="","",Тех_Движение!$D$3415)</f>
        <v/>
      </c>
      <c r="D3418" s="9" t="str">
        <f>IF($B3418="","",Тех_Движение!$B$3415)</f>
        <v/>
      </c>
      <c r="E3418" s="21" t="str">
        <f>IF($B3418="","",Тех_Движение!$F$3415)</f>
        <v/>
      </c>
      <c r="F3418" s="21" t="str">
        <f>IF($B3418="","",SUMIFS($E$5:$E3417,$C$5:$C3417,$C3418))</f>
        <v/>
      </c>
      <c r="G3418" s="21" t="str">
        <f>IF($B3418="","",MAX(0,$E3418-MAX(0,SUMIFS(Тех_Движение!$G$2:$G$5111,Тех_Движение!$D$2:$D$5111,$C3418,Тех_Движение!$B$2:$B$5111,"&lt;="&amp;Настройки!$B$5-1)-$F3418)))</f>
        <v/>
      </c>
      <c r="H3418" s="21" t="str">
        <f>IF($B3418="","",IF(AND($D3418&gt;=Настройки!$B$5,$D3418&lt;=Настройки!$B$6),$E3418,0))</f>
        <v/>
      </c>
      <c r="I3418" s="21" t="str">
        <f t="shared" si="159"/>
        <v/>
      </c>
      <c r="J3418" s="21" t="str">
        <f>IF($B3418="","",MAX(0,$E3418-MAX(0,SUMIFS(Тех_Движение!$G$2:$G$5111,Тех_Движение!$D$2:$D$5111,$C3418,Тех_Движение!$B$2:$B$5111,"&lt;="&amp;Настройки!$B$6)-$F3418)))</f>
        <v/>
      </c>
      <c r="K3418" s="21" t="e">
        <f>IF(OR($B3418="",K$3&lt;$D3418+Настройки!$B$7),0,MAX(0,$E3418-MAX(0,SUMIFS(Тех_Движение!$G$2:$G$5111,Тех_Движение!$D$2:$D$5111,$C3418,Тех_Движение!$B$2:$B$5111,"&lt;="&amp;K$3)-$F3418)))</f>
        <v>#VALUE!</v>
      </c>
      <c r="L3418" s="21" t="e">
        <f>IF(OR($B3418="",L$3&lt;$D3418+Настройки!$B$7),0,MAX(0,$E3418-MAX(0,SUMIFS(Тех_Движение!$G$2:$G$5111,Тех_Движение!$D$2:$D$5111,$C3418,Тех_Движение!$B$2:$B$5111,"&lt;="&amp;L$3)-$F3418)))</f>
        <v>#VALUE!</v>
      </c>
      <c r="M3418" s="21" t="e">
        <f>IF(OR($B3418="",M$3&lt;$D3418+Настройки!$B$7),0,MAX(0,$E3418-MAX(0,SUMIFS(Тех_Движение!$G$2:$G$5111,Тех_Движение!$D$2:$D$5111,$C3418,Тех_Движение!$B$2:$B$5111,"&lt;="&amp;M$3)-$F3418)))</f>
        <v>#VALUE!</v>
      </c>
      <c r="N3418" s="21" t="e">
        <f>IF(OR($B3418="",N$3&lt;$D3418+Настройки!$B$7),0,MAX(0,$E3418-MAX(0,SUMIFS(Тех_Движение!$G$2:$G$5111,Тех_Движение!$D$2:$D$5111,$C3418,Тех_Движение!$B$2:$B$5111,"&lt;="&amp;N$3)-$F3418)))</f>
        <v>#VALUE!</v>
      </c>
      <c r="O3418" s="21" t="e">
        <f>IF(OR($B3418="",O$3&lt;$D3418+Настройки!$B$7),0,MAX(0,$E3418-MAX(0,SUMIFS(Тех_Движение!$G$2:$G$5111,Тех_Движение!$D$2:$D$5111,$C3418,Тех_Движение!$B$2:$B$5111,"&lt;="&amp;O$3)-$F3418)))</f>
        <v>#VALUE!</v>
      </c>
      <c r="P3418" s="21" t="e">
        <f>IF(OR($B3418="",P$3&lt;$D3418+Настройки!$B$7),0,MAX(0,$E3418-MAX(0,SUMIFS(Тех_Движение!$G$2:$G$5111,Тех_Движение!$D$2:$D$5111,$C3418,Тех_Движение!$B$2:$B$5111,"&lt;="&amp;P$3)-$F3418)))</f>
        <v>#VALUE!</v>
      </c>
      <c r="Q3418" s="21" t="e">
        <f>IF(OR($B3418="",Q$3&lt;$D3418+Настройки!$B$7),0,MAX(0,$E3418-MAX(0,SUMIFS(Тех_Движение!$G$2:$G$5111,Тех_Движение!$D$2:$D$5111,$C3418,Тех_Движение!$B$2:$B$5111,"&lt;="&amp;Q$3)-$F3418)))</f>
        <v>#VALUE!</v>
      </c>
      <c r="R3418" s="21" t="str">
        <f t="shared" si="160"/>
        <v/>
      </c>
      <c r="S3418" s="23" t="str">
        <f>IF($B3418="","",VLOOKUP($C3418,Настройки!$A$11:$L$17,9,FALSE))</f>
        <v/>
      </c>
      <c r="T3418" s="23" t="str">
        <f t="shared" si="161"/>
        <v/>
      </c>
    </row>
    <row r="3419" spans="1:20" x14ac:dyDescent="0.3">
      <c r="A3419" s="20">
        <f>Тех_Движение!$A$3416</f>
        <v>3415</v>
      </c>
      <c r="B3419" s="20" t="str">
        <f>IF(Тех_Движение!$F$3416&gt;0,Тех_Движение!$I$3416,"")</f>
        <v/>
      </c>
      <c r="C3419" s="20" t="str">
        <f>IF($B3419="","",Тех_Движение!$D$3416)</f>
        <v/>
      </c>
      <c r="D3419" s="9" t="str">
        <f>IF($B3419="","",Тех_Движение!$B$3416)</f>
        <v/>
      </c>
      <c r="E3419" s="21" t="str">
        <f>IF($B3419="","",Тех_Движение!$F$3416)</f>
        <v/>
      </c>
      <c r="F3419" s="21" t="str">
        <f>IF($B3419="","",SUMIFS($E$5:$E3418,$C$5:$C3418,$C3419))</f>
        <v/>
      </c>
      <c r="G3419" s="21" t="str">
        <f>IF($B3419="","",MAX(0,$E3419-MAX(0,SUMIFS(Тех_Движение!$G$2:$G$5111,Тех_Движение!$D$2:$D$5111,$C3419,Тех_Движение!$B$2:$B$5111,"&lt;="&amp;Настройки!$B$5-1)-$F3419)))</f>
        <v/>
      </c>
      <c r="H3419" s="21" t="str">
        <f>IF($B3419="","",IF(AND($D3419&gt;=Настройки!$B$5,$D3419&lt;=Настройки!$B$6),$E3419,0))</f>
        <v/>
      </c>
      <c r="I3419" s="21" t="str">
        <f t="shared" si="159"/>
        <v/>
      </c>
      <c r="J3419" s="21" t="str">
        <f>IF($B3419="","",MAX(0,$E3419-MAX(0,SUMIFS(Тех_Движение!$G$2:$G$5111,Тех_Движение!$D$2:$D$5111,$C3419,Тех_Движение!$B$2:$B$5111,"&lt;="&amp;Настройки!$B$6)-$F3419)))</f>
        <v/>
      </c>
      <c r="K3419" s="21" t="e">
        <f>IF(OR($B3419="",K$3&lt;$D3419+Настройки!$B$7),0,MAX(0,$E3419-MAX(0,SUMIFS(Тех_Движение!$G$2:$G$5111,Тех_Движение!$D$2:$D$5111,$C3419,Тех_Движение!$B$2:$B$5111,"&lt;="&amp;K$3)-$F3419)))</f>
        <v>#VALUE!</v>
      </c>
      <c r="L3419" s="21" t="e">
        <f>IF(OR($B3419="",L$3&lt;$D3419+Настройки!$B$7),0,MAX(0,$E3419-MAX(0,SUMIFS(Тех_Движение!$G$2:$G$5111,Тех_Движение!$D$2:$D$5111,$C3419,Тех_Движение!$B$2:$B$5111,"&lt;="&amp;L$3)-$F3419)))</f>
        <v>#VALUE!</v>
      </c>
      <c r="M3419" s="21" t="e">
        <f>IF(OR($B3419="",M$3&lt;$D3419+Настройки!$B$7),0,MAX(0,$E3419-MAX(0,SUMIFS(Тех_Движение!$G$2:$G$5111,Тех_Движение!$D$2:$D$5111,$C3419,Тех_Движение!$B$2:$B$5111,"&lt;="&amp;M$3)-$F3419)))</f>
        <v>#VALUE!</v>
      </c>
      <c r="N3419" s="21" t="e">
        <f>IF(OR($B3419="",N$3&lt;$D3419+Настройки!$B$7),0,MAX(0,$E3419-MAX(0,SUMIFS(Тех_Движение!$G$2:$G$5111,Тех_Движение!$D$2:$D$5111,$C3419,Тех_Движение!$B$2:$B$5111,"&lt;="&amp;N$3)-$F3419)))</f>
        <v>#VALUE!</v>
      </c>
      <c r="O3419" s="21" t="e">
        <f>IF(OR($B3419="",O$3&lt;$D3419+Настройки!$B$7),0,MAX(0,$E3419-MAX(0,SUMIFS(Тех_Движение!$G$2:$G$5111,Тех_Движение!$D$2:$D$5111,$C3419,Тех_Движение!$B$2:$B$5111,"&lt;="&amp;O$3)-$F3419)))</f>
        <v>#VALUE!</v>
      </c>
      <c r="P3419" s="21" t="e">
        <f>IF(OR($B3419="",P$3&lt;$D3419+Настройки!$B$7),0,MAX(0,$E3419-MAX(0,SUMIFS(Тех_Движение!$G$2:$G$5111,Тех_Движение!$D$2:$D$5111,$C3419,Тех_Движение!$B$2:$B$5111,"&lt;="&amp;P$3)-$F3419)))</f>
        <v>#VALUE!</v>
      </c>
      <c r="Q3419" s="21" t="e">
        <f>IF(OR($B3419="",Q$3&lt;$D3419+Настройки!$B$7),0,MAX(0,$E3419-MAX(0,SUMIFS(Тех_Движение!$G$2:$G$5111,Тех_Движение!$D$2:$D$5111,$C3419,Тех_Движение!$B$2:$B$5111,"&lt;="&amp;Q$3)-$F3419)))</f>
        <v>#VALUE!</v>
      </c>
      <c r="R3419" s="21" t="str">
        <f t="shared" si="160"/>
        <v/>
      </c>
      <c r="S3419" s="23" t="str">
        <f>IF($B3419="","",VLOOKUP($C3419,Настройки!$A$11:$L$17,9,FALSE))</f>
        <v/>
      </c>
      <c r="T3419" s="23" t="str">
        <f t="shared" si="161"/>
        <v/>
      </c>
    </row>
    <row r="3420" spans="1:20" x14ac:dyDescent="0.3">
      <c r="A3420" s="20">
        <f>Тех_Движение!$A$3417</f>
        <v>3416</v>
      </c>
      <c r="B3420" s="20" t="str">
        <f>IF(Тех_Движение!$F$3417&gt;0,Тех_Движение!$I$3417,"")</f>
        <v/>
      </c>
      <c r="C3420" s="20" t="str">
        <f>IF($B3420="","",Тех_Движение!$D$3417)</f>
        <v/>
      </c>
      <c r="D3420" s="9" t="str">
        <f>IF($B3420="","",Тех_Движение!$B$3417)</f>
        <v/>
      </c>
      <c r="E3420" s="21" t="str">
        <f>IF($B3420="","",Тех_Движение!$F$3417)</f>
        <v/>
      </c>
      <c r="F3420" s="21" t="str">
        <f>IF($B3420="","",SUMIFS($E$5:$E3419,$C$5:$C3419,$C3420))</f>
        <v/>
      </c>
      <c r="G3420" s="21" t="str">
        <f>IF($B3420="","",MAX(0,$E3420-MAX(0,SUMIFS(Тех_Движение!$G$2:$G$5111,Тех_Движение!$D$2:$D$5111,$C3420,Тех_Движение!$B$2:$B$5111,"&lt;="&amp;Настройки!$B$5-1)-$F3420)))</f>
        <v/>
      </c>
      <c r="H3420" s="21" t="str">
        <f>IF($B3420="","",IF(AND($D3420&gt;=Настройки!$B$5,$D3420&lt;=Настройки!$B$6),$E3420,0))</f>
        <v/>
      </c>
      <c r="I3420" s="21" t="str">
        <f t="shared" si="159"/>
        <v/>
      </c>
      <c r="J3420" s="21" t="str">
        <f>IF($B3420="","",MAX(0,$E3420-MAX(0,SUMIFS(Тех_Движение!$G$2:$G$5111,Тех_Движение!$D$2:$D$5111,$C3420,Тех_Движение!$B$2:$B$5111,"&lt;="&amp;Настройки!$B$6)-$F3420)))</f>
        <v/>
      </c>
      <c r="K3420" s="21" t="e">
        <f>IF(OR($B3420="",K$3&lt;$D3420+Настройки!$B$7),0,MAX(0,$E3420-MAX(0,SUMIFS(Тех_Движение!$G$2:$G$5111,Тех_Движение!$D$2:$D$5111,$C3420,Тех_Движение!$B$2:$B$5111,"&lt;="&amp;K$3)-$F3420)))</f>
        <v>#VALUE!</v>
      </c>
      <c r="L3420" s="21" t="e">
        <f>IF(OR($B3420="",L$3&lt;$D3420+Настройки!$B$7),0,MAX(0,$E3420-MAX(0,SUMIFS(Тех_Движение!$G$2:$G$5111,Тех_Движение!$D$2:$D$5111,$C3420,Тех_Движение!$B$2:$B$5111,"&lt;="&amp;L$3)-$F3420)))</f>
        <v>#VALUE!</v>
      </c>
      <c r="M3420" s="21" t="e">
        <f>IF(OR($B3420="",M$3&lt;$D3420+Настройки!$B$7),0,MAX(0,$E3420-MAX(0,SUMIFS(Тех_Движение!$G$2:$G$5111,Тех_Движение!$D$2:$D$5111,$C3420,Тех_Движение!$B$2:$B$5111,"&lt;="&amp;M$3)-$F3420)))</f>
        <v>#VALUE!</v>
      </c>
      <c r="N3420" s="21" t="e">
        <f>IF(OR($B3420="",N$3&lt;$D3420+Настройки!$B$7),0,MAX(0,$E3420-MAX(0,SUMIFS(Тех_Движение!$G$2:$G$5111,Тех_Движение!$D$2:$D$5111,$C3420,Тех_Движение!$B$2:$B$5111,"&lt;="&amp;N$3)-$F3420)))</f>
        <v>#VALUE!</v>
      </c>
      <c r="O3420" s="21" t="e">
        <f>IF(OR($B3420="",O$3&lt;$D3420+Настройки!$B$7),0,MAX(0,$E3420-MAX(0,SUMIFS(Тех_Движение!$G$2:$G$5111,Тех_Движение!$D$2:$D$5111,$C3420,Тех_Движение!$B$2:$B$5111,"&lt;="&amp;O$3)-$F3420)))</f>
        <v>#VALUE!</v>
      </c>
      <c r="P3420" s="21" t="e">
        <f>IF(OR($B3420="",P$3&lt;$D3420+Настройки!$B$7),0,MAX(0,$E3420-MAX(0,SUMIFS(Тех_Движение!$G$2:$G$5111,Тех_Движение!$D$2:$D$5111,$C3420,Тех_Движение!$B$2:$B$5111,"&lt;="&amp;P$3)-$F3420)))</f>
        <v>#VALUE!</v>
      </c>
      <c r="Q3420" s="21" t="e">
        <f>IF(OR($B3420="",Q$3&lt;$D3420+Настройки!$B$7),0,MAX(0,$E3420-MAX(0,SUMIFS(Тех_Движение!$G$2:$G$5111,Тех_Движение!$D$2:$D$5111,$C3420,Тех_Движение!$B$2:$B$5111,"&lt;="&amp;Q$3)-$F3420)))</f>
        <v>#VALUE!</v>
      </c>
      <c r="R3420" s="21" t="str">
        <f t="shared" si="160"/>
        <v/>
      </c>
      <c r="S3420" s="23" t="str">
        <f>IF($B3420="","",VLOOKUP($C3420,Настройки!$A$11:$L$17,9,FALSE))</f>
        <v/>
      </c>
      <c r="T3420" s="23" t="str">
        <f t="shared" si="161"/>
        <v/>
      </c>
    </row>
    <row r="3421" spans="1:20" x14ac:dyDescent="0.3">
      <c r="A3421" s="20">
        <f>Тех_Движение!$A$3418</f>
        <v>3417</v>
      </c>
      <c r="B3421" s="20" t="str">
        <f>IF(Тех_Движение!$F$3418&gt;0,Тех_Движение!$I$3418,"")</f>
        <v/>
      </c>
      <c r="C3421" s="20" t="str">
        <f>IF($B3421="","",Тех_Движение!$D$3418)</f>
        <v/>
      </c>
      <c r="D3421" s="9" t="str">
        <f>IF($B3421="","",Тех_Движение!$B$3418)</f>
        <v/>
      </c>
      <c r="E3421" s="21" t="str">
        <f>IF($B3421="","",Тех_Движение!$F$3418)</f>
        <v/>
      </c>
      <c r="F3421" s="21" t="str">
        <f>IF($B3421="","",SUMIFS($E$5:$E3420,$C$5:$C3420,$C3421))</f>
        <v/>
      </c>
      <c r="G3421" s="21" t="str">
        <f>IF($B3421="","",MAX(0,$E3421-MAX(0,SUMIFS(Тех_Движение!$G$2:$G$5111,Тех_Движение!$D$2:$D$5111,$C3421,Тех_Движение!$B$2:$B$5111,"&lt;="&amp;Настройки!$B$5-1)-$F3421)))</f>
        <v/>
      </c>
      <c r="H3421" s="21" t="str">
        <f>IF($B3421="","",IF(AND($D3421&gt;=Настройки!$B$5,$D3421&lt;=Настройки!$B$6),$E3421,0))</f>
        <v/>
      </c>
      <c r="I3421" s="21" t="str">
        <f t="shared" si="159"/>
        <v/>
      </c>
      <c r="J3421" s="21" t="str">
        <f>IF($B3421="","",MAX(0,$E3421-MAX(0,SUMIFS(Тех_Движение!$G$2:$G$5111,Тех_Движение!$D$2:$D$5111,$C3421,Тех_Движение!$B$2:$B$5111,"&lt;="&amp;Настройки!$B$6)-$F3421)))</f>
        <v/>
      </c>
      <c r="K3421" s="21" t="e">
        <f>IF(OR($B3421="",K$3&lt;$D3421+Настройки!$B$7),0,MAX(0,$E3421-MAX(0,SUMIFS(Тех_Движение!$G$2:$G$5111,Тех_Движение!$D$2:$D$5111,$C3421,Тех_Движение!$B$2:$B$5111,"&lt;="&amp;K$3)-$F3421)))</f>
        <v>#VALUE!</v>
      </c>
      <c r="L3421" s="21" t="e">
        <f>IF(OR($B3421="",L$3&lt;$D3421+Настройки!$B$7),0,MAX(0,$E3421-MAX(0,SUMIFS(Тех_Движение!$G$2:$G$5111,Тех_Движение!$D$2:$D$5111,$C3421,Тех_Движение!$B$2:$B$5111,"&lt;="&amp;L$3)-$F3421)))</f>
        <v>#VALUE!</v>
      </c>
      <c r="M3421" s="21" t="e">
        <f>IF(OR($B3421="",M$3&lt;$D3421+Настройки!$B$7),0,MAX(0,$E3421-MAX(0,SUMIFS(Тех_Движение!$G$2:$G$5111,Тех_Движение!$D$2:$D$5111,$C3421,Тех_Движение!$B$2:$B$5111,"&lt;="&amp;M$3)-$F3421)))</f>
        <v>#VALUE!</v>
      </c>
      <c r="N3421" s="21" t="e">
        <f>IF(OR($B3421="",N$3&lt;$D3421+Настройки!$B$7),0,MAX(0,$E3421-MAX(0,SUMIFS(Тех_Движение!$G$2:$G$5111,Тех_Движение!$D$2:$D$5111,$C3421,Тех_Движение!$B$2:$B$5111,"&lt;="&amp;N$3)-$F3421)))</f>
        <v>#VALUE!</v>
      </c>
      <c r="O3421" s="21" t="e">
        <f>IF(OR($B3421="",O$3&lt;$D3421+Настройки!$B$7),0,MAX(0,$E3421-MAX(0,SUMIFS(Тех_Движение!$G$2:$G$5111,Тех_Движение!$D$2:$D$5111,$C3421,Тех_Движение!$B$2:$B$5111,"&lt;="&amp;O$3)-$F3421)))</f>
        <v>#VALUE!</v>
      </c>
      <c r="P3421" s="21" t="e">
        <f>IF(OR($B3421="",P$3&lt;$D3421+Настройки!$B$7),0,MAX(0,$E3421-MAX(0,SUMIFS(Тех_Движение!$G$2:$G$5111,Тех_Движение!$D$2:$D$5111,$C3421,Тех_Движение!$B$2:$B$5111,"&lt;="&amp;P$3)-$F3421)))</f>
        <v>#VALUE!</v>
      </c>
      <c r="Q3421" s="21" t="e">
        <f>IF(OR($B3421="",Q$3&lt;$D3421+Настройки!$B$7),0,MAX(0,$E3421-MAX(0,SUMIFS(Тех_Движение!$G$2:$G$5111,Тех_Движение!$D$2:$D$5111,$C3421,Тех_Движение!$B$2:$B$5111,"&lt;="&amp;Q$3)-$F3421)))</f>
        <v>#VALUE!</v>
      </c>
      <c r="R3421" s="21" t="str">
        <f t="shared" si="160"/>
        <v/>
      </c>
      <c r="S3421" s="23" t="str">
        <f>IF($B3421="","",VLOOKUP($C3421,Настройки!$A$11:$L$17,9,FALSE))</f>
        <v/>
      </c>
      <c r="T3421" s="23" t="str">
        <f t="shared" si="161"/>
        <v/>
      </c>
    </row>
    <row r="3422" spans="1:20" x14ac:dyDescent="0.3">
      <c r="A3422" s="20">
        <f>Тех_Движение!$A$3419</f>
        <v>3418</v>
      </c>
      <c r="B3422" s="20" t="str">
        <f>IF(Тех_Движение!$F$3419&gt;0,Тех_Движение!$I$3419,"")</f>
        <v/>
      </c>
      <c r="C3422" s="20" t="str">
        <f>IF($B3422="","",Тех_Движение!$D$3419)</f>
        <v/>
      </c>
      <c r="D3422" s="9" t="str">
        <f>IF($B3422="","",Тех_Движение!$B$3419)</f>
        <v/>
      </c>
      <c r="E3422" s="21" t="str">
        <f>IF($B3422="","",Тех_Движение!$F$3419)</f>
        <v/>
      </c>
      <c r="F3422" s="21" t="str">
        <f>IF($B3422="","",SUMIFS($E$5:$E3421,$C$5:$C3421,$C3422))</f>
        <v/>
      </c>
      <c r="G3422" s="21" t="str">
        <f>IF($B3422="","",MAX(0,$E3422-MAX(0,SUMIFS(Тех_Движение!$G$2:$G$5111,Тех_Движение!$D$2:$D$5111,$C3422,Тех_Движение!$B$2:$B$5111,"&lt;="&amp;Настройки!$B$5-1)-$F3422)))</f>
        <v/>
      </c>
      <c r="H3422" s="21" t="str">
        <f>IF($B3422="","",IF(AND($D3422&gt;=Настройки!$B$5,$D3422&lt;=Настройки!$B$6),$E3422,0))</f>
        <v/>
      </c>
      <c r="I3422" s="21" t="str">
        <f t="shared" si="159"/>
        <v/>
      </c>
      <c r="J3422" s="21" t="str">
        <f>IF($B3422="","",MAX(0,$E3422-MAX(0,SUMIFS(Тех_Движение!$G$2:$G$5111,Тех_Движение!$D$2:$D$5111,$C3422,Тех_Движение!$B$2:$B$5111,"&lt;="&amp;Настройки!$B$6)-$F3422)))</f>
        <v/>
      </c>
      <c r="K3422" s="21" t="e">
        <f>IF(OR($B3422="",K$3&lt;$D3422+Настройки!$B$7),0,MAX(0,$E3422-MAX(0,SUMIFS(Тех_Движение!$G$2:$G$5111,Тех_Движение!$D$2:$D$5111,$C3422,Тех_Движение!$B$2:$B$5111,"&lt;="&amp;K$3)-$F3422)))</f>
        <v>#VALUE!</v>
      </c>
      <c r="L3422" s="21" t="e">
        <f>IF(OR($B3422="",L$3&lt;$D3422+Настройки!$B$7),0,MAX(0,$E3422-MAX(0,SUMIFS(Тех_Движение!$G$2:$G$5111,Тех_Движение!$D$2:$D$5111,$C3422,Тех_Движение!$B$2:$B$5111,"&lt;="&amp;L$3)-$F3422)))</f>
        <v>#VALUE!</v>
      </c>
      <c r="M3422" s="21" t="e">
        <f>IF(OR($B3422="",M$3&lt;$D3422+Настройки!$B$7),0,MAX(0,$E3422-MAX(0,SUMIFS(Тех_Движение!$G$2:$G$5111,Тех_Движение!$D$2:$D$5111,$C3422,Тех_Движение!$B$2:$B$5111,"&lt;="&amp;M$3)-$F3422)))</f>
        <v>#VALUE!</v>
      </c>
      <c r="N3422" s="21" t="e">
        <f>IF(OR($B3422="",N$3&lt;$D3422+Настройки!$B$7),0,MAX(0,$E3422-MAX(0,SUMIFS(Тех_Движение!$G$2:$G$5111,Тех_Движение!$D$2:$D$5111,$C3422,Тех_Движение!$B$2:$B$5111,"&lt;="&amp;N$3)-$F3422)))</f>
        <v>#VALUE!</v>
      </c>
      <c r="O3422" s="21" t="e">
        <f>IF(OR($B3422="",O$3&lt;$D3422+Настройки!$B$7),0,MAX(0,$E3422-MAX(0,SUMIFS(Тех_Движение!$G$2:$G$5111,Тех_Движение!$D$2:$D$5111,$C3422,Тех_Движение!$B$2:$B$5111,"&lt;="&amp;O$3)-$F3422)))</f>
        <v>#VALUE!</v>
      </c>
      <c r="P3422" s="21" t="e">
        <f>IF(OR($B3422="",P$3&lt;$D3422+Настройки!$B$7),0,MAX(0,$E3422-MAX(0,SUMIFS(Тех_Движение!$G$2:$G$5111,Тех_Движение!$D$2:$D$5111,$C3422,Тех_Движение!$B$2:$B$5111,"&lt;="&amp;P$3)-$F3422)))</f>
        <v>#VALUE!</v>
      </c>
      <c r="Q3422" s="21" t="e">
        <f>IF(OR($B3422="",Q$3&lt;$D3422+Настройки!$B$7),0,MAX(0,$E3422-MAX(0,SUMIFS(Тех_Движение!$G$2:$G$5111,Тех_Движение!$D$2:$D$5111,$C3422,Тех_Движение!$B$2:$B$5111,"&lt;="&amp;Q$3)-$F3422)))</f>
        <v>#VALUE!</v>
      </c>
      <c r="R3422" s="21" t="str">
        <f t="shared" si="160"/>
        <v/>
      </c>
      <c r="S3422" s="23" t="str">
        <f>IF($B3422="","",VLOOKUP($C3422,Настройки!$A$11:$L$17,9,FALSE))</f>
        <v/>
      </c>
      <c r="T3422" s="23" t="str">
        <f t="shared" si="161"/>
        <v/>
      </c>
    </row>
    <row r="3423" spans="1:20" x14ac:dyDescent="0.3">
      <c r="A3423" s="20">
        <f>Тех_Движение!$A$3420</f>
        <v>3419</v>
      </c>
      <c r="B3423" s="20" t="str">
        <f>IF(Тех_Движение!$F$3420&gt;0,Тех_Движение!$I$3420,"")</f>
        <v/>
      </c>
      <c r="C3423" s="20" t="str">
        <f>IF($B3423="","",Тех_Движение!$D$3420)</f>
        <v/>
      </c>
      <c r="D3423" s="9" t="str">
        <f>IF($B3423="","",Тех_Движение!$B$3420)</f>
        <v/>
      </c>
      <c r="E3423" s="21" t="str">
        <f>IF($B3423="","",Тех_Движение!$F$3420)</f>
        <v/>
      </c>
      <c r="F3423" s="21" t="str">
        <f>IF($B3423="","",SUMIFS($E$5:$E3422,$C$5:$C3422,$C3423))</f>
        <v/>
      </c>
      <c r="G3423" s="21" t="str">
        <f>IF($B3423="","",MAX(0,$E3423-MAX(0,SUMIFS(Тех_Движение!$G$2:$G$5111,Тех_Движение!$D$2:$D$5111,$C3423,Тех_Движение!$B$2:$B$5111,"&lt;="&amp;Настройки!$B$5-1)-$F3423)))</f>
        <v/>
      </c>
      <c r="H3423" s="21" t="str">
        <f>IF($B3423="","",IF(AND($D3423&gt;=Настройки!$B$5,$D3423&lt;=Настройки!$B$6),$E3423,0))</f>
        <v/>
      </c>
      <c r="I3423" s="21" t="str">
        <f t="shared" si="159"/>
        <v/>
      </c>
      <c r="J3423" s="21" t="str">
        <f>IF($B3423="","",MAX(0,$E3423-MAX(0,SUMIFS(Тех_Движение!$G$2:$G$5111,Тех_Движение!$D$2:$D$5111,$C3423,Тех_Движение!$B$2:$B$5111,"&lt;="&amp;Настройки!$B$6)-$F3423)))</f>
        <v/>
      </c>
      <c r="K3423" s="21" t="e">
        <f>IF(OR($B3423="",K$3&lt;$D3423+Настройки!$B$7),0,MAX(0,$E3423-MAX(0,SUMIFS(Тех_Движение!$G$2:$G$5111,Тех_Движение!$D$2:$D$5111,$C3423,Тех_Движение!$B$2:$B$5111,"&lt;="&amp;K$3)-$F3423)))</f>
        <v>#VALUE!</v>
      </c>
      <c r="L3423" s="21" t="e">
        <f>IF(OR($B3423="",L$3&lt;$D3423+Настройки!$B$7),0,MAX(0,$E3423-MAX(0,SUMIFS(Тех_Движение!$G$2:$G$5111,Тех_Движение!$D$2:$D$5111,$C3423,Тех_Движение!$B$2:$B$5111,"&lt;="&amp;L$3)-$F3423)))</f>
        <v>#VALUE!</v>
      </c>
      <c r="M3423" s="21" t="e">
        <f>IF(OR($B3423="",M$3&lt;$D3423+Настройки!$B$7),0,MAX(0,$E3423-MAX(0,SUMIFS(Тех_Движение!$G$2:$G$5111,Тех_Движение!$D$2:$D$5111,$C3423,Тех_Движение!$B$2:$B$5111,"&lt;="&amp;M$3)-$F3423)))</f>
        <v>#VALUE!</v>
      </c>
      <c r="N3423" s="21" t="e">
        <f>IF(OR($B3423="",N$3&lt;$D3423+Настройки!$B$7),0,MAX(0,$E3423-MAX(0,SUMIFS(Тех_Движение!$G$2:$G$5111,Тех_Движение!$D$2:$D$5111,$C3423,Тех_Движение!$B$2:$B$5111,"&lt;="&amp;N$3)-$F3423)))</f>
        <v>#VALUE!</v>
      </c>
      <c r="O3423" s="21" t="e">
        <f>IF(OR($B3423="",O$3&lt;$D3423+Настройки!$B$7),0,MAX(0,$E3423-MAX(0,SUMIFS(Тех_Движение!$G$2:$G$5111,Тех_Движение!$D$2:$D$5111,$C3423,Тех_Движение!$B$2:$B$5111,"&lt;="&amp;O$3)-$F3423)))</f>
        <v>#VALUE!</v>
      </c>
      <c r="P3423" s="21" t="e">
        <f>IF(OR($B3423="",P$3&lt;$D3423+Настройки!$B$7),0,MAX(0,$E3423-MAX(0,SUMIFS(Тех_Движение!$G$2:$G$5111,Тех_Движение!$D$2:$D$5111,$C3423,Тех_Движение!$B$2:$B$5111,"&lt;="&amp;P$3)-$F3423)))</f>
        <v>#VALUE!</v>
      </c>
      <c r="Q3423" s="21" t="e">
        <f>IF(OR($B3423="",Q$3&lt;$D3423+Настройки!$B$7),0,MAX(0,$E3423-MAX(0,SUMIFS(Тех_Движение!$G$2:$G$5111,Тех_Движение!$D$2:$D$5111,$C3423,Тех_Движение!$B$2:$B$5111,"&lt;="&amp;Q$3)-$F3423)))</f>
        <v>#VALUE!</v>
      </c>
      <c r="R3423" s="21" t="str">
        <f t="shared" si="160"/>
        <v/>
      </c>
      <c r="S3423" s="23" t="str">
        <f>IF($B3423="","",VLOOKUP($C3423,Настройки!$A$11:$L$17,9,FALSE))</f>
        <v/>
      </c>
      <c r="T3423" s="23" t="str">
        <f t="shared" si="161"/>
        <v/>
      </c>
    </row>
    <row r="3424" spans="1:20" x14ac:dyDescent="0.3">
      <c r="A3424" s="20">
        <f>Тех_Движение!$A$3421</f>
        <v>3420</v>
      </c>
      <c r="B3424" s="20" t="str">
        <f>IF(Тех_Движение!$F$3421&gt;0,Тех_Движение!$I$3421,"")</f>
        <v/>
      </c>
      <c r="C3424" s="20" t="str">
        <f>IF($B3424="","",Тех_Движение!$D$3421)</f>
        <v/>
      </c>
      <c r="D3424" s="9" t="str">
        <f>IF($B3424="","",Тех_Движение!$B$3421)</f>
        <v/>
      </c>
      <c r="E3424" s="21" t="str">
        <f>IF($B3424="","",Тех_Движение!$F$3421)</f>
        <v/>
      </c>
      <c r="F3424" s="21" t="str">
        <f>IF($B3424="","",SUMIFS($E$5:$E3423,$C$5:$C3423,$C3424))</f>
        <v/>
      </c>
      <c r="G3424" s="21" t="str">
        <f>IF($B3424="","",MAX(0,$E3424-MAX(0,SUMIFS(Тех_Движение!$G$2:$G$5111,Тех_Движение!$D$2:$D$5111,$C3424,Тех_Движение!$B$2:$B$5111,"&lt;="&amp;Настройки!$B$5-1)-$F3424)))</f>
        <v/>
      </c>
      <c r="H3424" s="21" t="str">
        <f>IF($B3424="","",IF(AND($D3424&gt;=Настройки!$B$5,$D3424&lt;=Настройки!$B$6),$E3424,0))</f>
        <v/>
      </c>
      <c r="I3424" s="21" t="str">
        <f t="shared" si="159"/>
        <v/>
      </c>
      <c r="J3424" s="21" t="str">
        <f>IF($B3424="","",MAX(0,$E3424-MAX(0,SUMIFS(Тех_Движение!$G$2:$G$5111,Тех_Движение!$D$2:$D$5111,$C3424,Тех_Движение!$B$2:$B$5111,"&lt;="&amp;Настройки!$B$6)-$F3424)))</f>
        <v/>
      </c>
      <c r="K3424" s="21" t="e">
        <f>IF(OR($B3424="",K$3&lt;$D3424+Настройки!$B$7),0,MAX(0,$E3424-MAX(0,SUMIFS(Тех_Движение!$G$2:$G$5111,Тех_Движение!$D$2:$D$5111,$C3424,Тех_Движение!$B$2:$B$5111,"&lt;="&amp;K$3)-$F3424)))</f>
        <v>#VALUE!</v>
      </c>
      <c r="L3424" s="21" t="e">
        <f>IF(OR($B3424="",L$3&lt;$D3424+Настройки!$B$7),0,MAX(0,$E3424-MAX(0,SUMIFS(Тех_Движение!$G$2:$G$5111,Тех_Движение!$D$2:$D$5111,$C3424,Тех_Движение!$B$2:$B$5111,"&lt;="&amp;L$3)-$F3424)))</f>
        <v>#VALUE!</v>
      </c>
      <c r="M3424" s="21" t="e">
        <f>IF(OR($B3424="",M$3&lt;$D3424+Настройки!$B$7),0,MAX(0,$E3424-MAX(0,SUMIFS(Тех_Движение!$G$2:$G$5111,Тех_Движение!$D$2:$D$5111,$C3424,Тех_Движение!$B$2:$B$5111,"&lt;="&amp;M$3)-$F3424)))</f>
        <v>#VALUE!</v>
      </c>
      <c r="N3424" s="21" t="e">
        <f>IF(OR($B3424="",N$3&lt;$D3424+Настройки!$B$7),0,MAX(0,$E3424-MAX(0,SUMIFS(Тех_Движение!$G$2:$G$5111,Тех_Движение!$D$2:$D$5111,$C3424,Тех_Движение!$B$2:$B$5111,"&lt;="&amp;N$3)-$F3424)))</f>
        <v>#VALUE!</v>
      </c>
      <c r="O3424" s="21" t="e">
        <f>IF(OR($B3424="",O$3&lt;$D3424+Настройки!$B$7),0,MAX(0,$E3424-MAX(0,SUMIFS(Тех_Движение!$G$2:$G$5111,Тех_Движение!$D$2:$D$5111,$C3424,Тех_Движение!$B$2:$B$5111,"&lt;="&amp;O$3)-$F3424)))</f>
        <v>#VALUE!</v>
      </c>
      <c r="P3424" s="21" t="e">
        <f>IF(OR($B3424="",P$3&lt;$D3424+Настройки!$B$7),0,MAX(0,$E3424-MAX(0,SUMIFS(Тех_Движение!$G$2:$G$5111,Тех_Движение!$D$2:$D$5111,$C3424,Тех_Движение!$B$2:$B$5111,"&lt;="&amp;P$3)-$F3424)))</f>
        <v>#VALUE!</v>
      </c>
      <c r="Q3424" s="21" t="e">
        <f>IF(OR($B3424="",Q$3&lt;$D3424+Настройки!$B$7),0,MAX(0,$E3424-MAX(0,SUMIFS(Тех_Движение!$G$2:$G$5111,Тех_Движение!$D$2:$D$5111,$C3424,Тех_Движение!$B$2:$B$5111,"&lt;="&amp;Q$3)-$F3424)))</f>
        <v>#VALUE!</v>
      </c>
      <c r="R3424" s="21" t="str">
        <f t="shared" si="160"/>
        <v/>
      </c>
      <c r="S3424" s="23" t="str">
        <f>IF($B3424="","",VLOOKUP($C3424,Настройки!$A$11:$L$17,9,FALSE))</f>
        <v/>
      </c>
      <c r="T3424" s="23" t="str">
        <f t="shared" si="161"/>
        <v/>
      </c>
    </row>
    <row r="3425" spans="1:20" x14ac:dyDescent="0.3">
      <c r="A3425" s="20">
        <f>Тех_Движение!$A$3422</f>
        <v>3421</v>
      </c>
      <c r="B3425" s="20" t="str">
        <f>IF(Тех_Движение!$F$3422&gt;0,Тех_Движение!$I$3422,"")</f>
        <v/>
      </c>
      <c r="C3425" s="20" t="str">
        <f>IF($B3425="","",Тех_Движение!$D$3422)</f>
        <v/>
      </c>
      <c r="D3425" s="9" t="str">
        <f>IF($B3425="","",Тех_Движение!$B$3422)</f>
        <v/>
      </c>
      <c r="E3425" s="21" t="str">
        <f>IF($B3425="","",Тех_Движение!$F$3422)</f>
        <v/>
      </c>
      <c r="F3425" s="21" t="str">
        <f>IF($B3425="","",SUMIFS($E$5:$E3424,$C$5:$C3424,$C3425))</f>
        <v/>
      </c>
      <c r="G3425" s="21" t="str">
        <f>IF($B3425="","",MAX(0,$E3425-MAX(0,SUMIFS(Тех_Движение!$G$2:$G$5111,Тех_Движение!$D$2:$D$5111,$C3425,Тех_Движение!$B$2:$B$5111,"&lt;="&amp;Настройки!$B$5-1)-$F3425)))</f>
        <v/>
      </c>
      <c r="H3425" s="21" t="str">
        <f>IF($B3425="","",IF(AND($D3425&gt;=Настройки!$B$5,$D3425&lt;=Настройки!$B$6),$E3425,0))</f>
        <v/>
      </c>
      <c r="I3425" s="21" t="str">
        <f t="shared" si="159"/>
        <v/>
      </c>
      <c r="J3425" s="21" t="str">
        <f>IF($B3425="","",MAX(0,$E3425-MAX(0,SUMIFS(Тех_Движение!$G$2:$G$5111,Тех_Движение!$D$2:$D$5111,$C3425,Тех_Движение!$B$2:$B$5111,"&lt;="&amp;Настройки!$B$6)-$F3425)))</f>
        <v/>
      </c>
      <c r="K3425" s="21" t="e">
        <f>IF(OR($B3425="",K$3&lt;$D3425+Настройки!$B$7),0,MAX(0,$E3425-MAX(0,SUMIFS(Тех_Движение!$G$2:$G$5111,Тех_Движение!$D$2:$D$5111,$C3425,Тех_Движение!$B$2:$B$5111,"&lt;="&amp;K$3)-$F3425)))</f>
        <v>#VALUE!</v>
      </c>
      <c r="L3425" s="21" t="e">
        <f>IF(OR($B3425="",L$3&lt;$D3425+Настройки!$B$7),0,MAX(0,$E3425-MAX(0,SUMIFS(Тех_Движение!$G$2:$G$5111,Тех_Движение!$D$2:$D$5111,$C3425,Тех_Движение!$B$2:$B$5111,"&lt;="&amp;L$3)-$F3425)))</f>
        <v>#VALUE!</v>
      </c>
      <c r="M3425" s="21" t="e">
        <f>IF(OR($B3425="",M$3&lt;$D3425+Настройки!$B$7),0,MAX(0,$E3425-MAX(0,SUMIFS(Тех_Движение!$G$2:$G$5111,Тех_Движение!$D$2:$D$5111,$C3425,Тех_Движение!$B$2:$B$5111,"&lt;="&amp;M$3)-$F3425)))</f>
        <v>#VALUE!</v>
      </c>
      <c r="N3425" s="21" t="e">
        <f>IF(OR($B3425="",N$3&lt;$D3425+Настройки!$B$7),0,MAX(0,$E3425-MAX(0,SUMIFS(Тех_Движение!$G$2:$G$5111,Тех_Движение!$D$2:$D$5111,$C3425,Тех_Движение!$B$2:$B$5111,"&lt;="&amp;N$3)-$F3425)))</f>
        <v>#VALUE!</v>
      </c>
      <c r="O3425" s="21" t="e">
        <f>IF(OR($B3425="",O$3&lt;$D3425+Настройки!$B$7),0,MAX(0,$E3425-MAX(0,SUMIFS(Тех_Движение!$G$2:$G$5111,Тех_Движение!$D$2:$D$5111,$C3425,Тех_Движение!$B$2:$B$5111,"&lt;="&amp;O$3)-$F3425)))</f>
        <v>#VALUE!</v>
      </c>
      <c r="P3425" s="21" t="e">
        <f>IF(OR($B3425="",P$3&lt;$D3425+Настройки!$B$7),0,MAX(0,$E3425-MAX(0,SUMIFS(Тех_Движение!$G$2:$G$5111,Тех_Движение!$D$2:$D$5111,$C3425,Тех_Движение!$B$2:$B$5111,"&lt;="&amp;P$3)-$F3425)))</f>
        <v>#VALUE!</v>
      </c>
      <c r="Q3425" s="21" t="e">
        <f>IF(OR($B3425="",Q$3&lt;$D3425+Настройки!$B$7),0,MAX(0,$E3425-MAX(0,SUMIFS(Тех_Движение!$G$2:$G$5111,Тех_Движение!$D$2:$D$5111,$C3425,Тех_Движение!$B$2:$B$5111,"&lt;="&amp;Q$3)-$F3425)))</f>
        <v>#VALUE!</v>
      </c>
      <c r="R3425" s="21" t="str">
        <f t="shared" si="160"/>
        <v/>
      </c>
      <c r="S3425" s="23" t="str">
        <f>IF($B3425="","",VLOOKUP($C3425,Настройки!$A$11:$L$17,9,FALSE))</f>
        <v/>
      </c>
      <c r="T3425" s="23" t="str">
        <f t="shared" si="161"/>
        <v/>
      </c>
    </row>
    <row r="3426" spans="1:20" x14ac:dyDescent="0.3">
      <c r="A3426" s="20">
        <f>Тех_Движение!$A$3423</f>
        <v>3422</v>
      </c>
      <c r="B3426" s="20" t="str">
        <f>IF(Тех_Движение!$F$3423&gt;0,Тех_Движение!$I$3423,"")</f>
        <v/>
      </c>
      <c r="C3426" s="20" t="str">
        <f>IF($B3426="","",Тех_Движение!$D$3423)</f>
        <v/>
      </c>
      <c r="D3426" s="9" t="str">
        <f>IF($B3426="","",Тех_Движение!$B$3423)</f>
        <v/>
      </c>
      <c r="E3426" s="21" t="str">
        <f>IF($B3426="","",Тех_Движение!$F$3423)</f>
        <v/>
      </c>
      <c r="F3426" s="21" t="str">
        <f>IF($B3426="","",SUMIFS($E$5:$E3425,$C$5:$C3425,$C3426))</f>
        <v/>
      </c>
      <c r="G3426" s="21" t="str">
        <f>IF($B3426="","",MAX(0,$E3426-MAX(0,SUMIFS(Тех_Движение!$G$2:$G$5111,Тех_Движение!$D$2:$D$5111,$C3426,Тех_Движение!$B$2:$B$5111,"&lt;="&amp;Настройки!$B$5-1)-$F3426)))</f>
        <v/>
      </c>
      <c r="H3426" s="21" t="str">
        <f>IF($B3426="","",IF(AND($D3426&gt;=Настройки!$B$5,$D3426&lt;=Настройки!$B$6),$E3426,0))</f>
        <v/>
      </c>
      <c r="I3426" s="21" t="str">
        <f t="shared" si="159"/>
        <v/>
      </c>
      <c r="J3426" s="21" t="str">
        <f>IF($B3426="","",MAX(0,$E3426-MAX(0,SUMIFS(Тех_Движение!$G$2:$G$5111,Тех_Движение!$D$2:$D$5111,$C3426,Тех_Движение!$B$2:$B$5111,"&lt;="&amp;Настройки!$B$6)-$F3426)))</f>
        <v/>
      </c>
      <c r="K3426" s="21" t="e">
        <f>IF(OR($B3426="",K$3&lt;$D3426+Настройки!$B$7),0,MAX(0,$E3426-MAX(0,SUMIFS(Тех_Движение!$G$2:$G$5111,Тех_Движение!$D$2:$D$5111,$C3426,Тех_Движение!$B$2:$B$5111,"&lt;="&amp;K$3)-$F3426)))</f>
        <v>#VALUE!</v>
      </c>
      <c r="L3426" s="21" t="e">
        <f>IF(OR($B3426="",L$3&lt;$D3426+Настройки!$B$7),0,MAX(0,$E3426-MAX(0,SUMIFS(Тех_Движение!$G$2:$G$5111,Тех_Движение!$D$2:$D$5111,$C3426,Тех_Движение!$B$2:$B$5111,"&lt;="&amp;L$3)-$F3426)))</f>
        <v>#VALUE!</v>
      </c>
      <c r="M3426" s="21" t="e">
        <f>IF(OR($B3426="",M$3&lt;$D3426+Настройки!$B$7),0,MAX(0,$E3426-MAX(0,SUMIFS(Тех_Движение!$G$2:$G$5111,Тех_Движение!$D$2:$D$5111,$C3426,Тех_Движение!$B$2:$B$5111,"&lt;="&amp;M$3)-$F3426)))</f>
        <v>#VALUE!</v>
      </c>
      <c r="N3426" s="21" t="e">
        <f>IF(OR($B3426="",N$3&lt;$D3426+Настройки!$B$7),0,MAX(0,$E3426-MAX(0,SUMIFS(Тех_Движение!$G$2:$G$5111,Тех_Движение!$D$2:$D$5111,$C3426,Тех_Движение!$B$2:$B$5111,"&lt;="&amp;N$3)-$F3426)))</f>
        <v>#VALUE!</v>
      </c>
      <c r="O3426" s="21" t="e">
        <f>IF(OR($B3426="",O$3&lt;$D3426+Настройки!$B$7),0,MAX(0,$E3426-MAX(0,SUMIFS(Тех_Движение!$G$2:$G$5111,Тех_Движение!$D$2:$D$5111,$C3426,Тех_Движение!$B$2:$B$5111,"&lt;="&amp;O$3)-$F3426)))</f>
        <v>#VALUE!</v>
      </c>
      <c r="P3426" s="21" t="e">
        <f>IF(OR($B3426="",P$3&lt;$D3426+Настройки!$B$7),0,MAX(0,$E3426-MAX(0,SUMIFS(Тех_Движение!$G$2:$G$5111,Тех_Движение!$D$2:$D$5111,$C3426,Тех_Движение!$B$2:$B$5111,"&lt;="&amp;P$3)-$F3426)))</f>
        <v>#VALUE!</v>
      </c>
      <c r="Q3426" s="21" t="e">
        <f>IF(OR($B3426="",Q$3&lt;$D3426+Настройки!$B$7),0,MAX(0,$E3426-MAX(0,SUMIFS(Тех_Движение!$G$2:$G$5111,Тех_Движение!$D$2:$D$5111,$C3426,Тех_Движение!$B$2:$B$5111,"&lt;="&amp;Q$3)-$F3426)))</f>
        <v>#VALUE!</v>
      </c>
      <c r="R3426" s="21" t="str">
        <f t="shared" si="160"/>
        <v/>
      </c>
      <c r="S3426" s="23" t="str">
        <f>IF($B3426="","",VLOOKUP($C3426,Настройки!$A$11:$L$17,9,FALSE))</f>
        <v/>
      </c>
      <c r="T3426" s="23" t="str">
        <f t="shared" si="161"/>
        <v/>
      </c>
    </row>
    <row r="3427" spans="1:20" x14ac:dyDescent="0.3">
      <c r="A3427" s="20">
        <f>Тех_Движение!$A$3424</f>
        <v>3423</v>
      </c>
      <c r="B3427" s="20" t="str">
        <f>IF(Тех_Движение!$F$3424&gt;0,Тех_Движение!$I$3424,"")</f>
        <v/>
      </c>
      <c r="C3427" s="20" t="str">
        <f>IF($B3427="","",Тех_Движение!$D$3424)</f>
        <v/>
      </c>
      <c r="D3427" s="9" t="str">
        <f>IF($B3427="","",Тех_Движение!$B$3424)</f>
        <v/>
      </c>
      <c r="E3427" s="21" t="str">
        <f>IF($B3427="","",Тех_Движение!$F$3424)</f>
        <v/>
      </c>
      <c r="F3427" s="21" t="str">
        <f>IF($B3427="","",SUMIFS($E$5:$E3426,$C$5:$C3426,$C3427))</f>
        <v/>
      </c>
      <c r="G3427" s="21" t="str">
        <f>IF($B3427="","",MAX(0,$E3427-MAX(0,SUMIFS(Тех_Движение!$G$2:$G$5111,Тех_Движение!$D$2:$D$5111,$C3427,Тех_Движение!$B$2:$B$5111,"&lt;="&amp;Настройки!$B$5-1)-$F3427)))</f>
        <v/>
      </c>
      <c r="H3427" s="21" t="str">
        <f>IF($B3427="","",IF(AND($D3427&gt;=Настройки!$B$5,$D3427&lt;=Настройки!$B$6),$E3427,0))</f>
        <v/>
      </c>
      <c r="I3427" s="21" t="str">
        <f t="shared" si="159"/>
        <v/>
      </c>
      <c r="J3427" s="21" t="str">
        <f>IF($B3427="","",MAX(0,$E3427-MAX(0,SUMIFS(Тех_Движение!$G$2:$G$5111,Тех_Движение!$D$2:$D$5111,$C3427,Тех_Движение!$B$2:$B$5111,"&lt;="&amp;Настройки!$B$6)-$F3427)))</f>
        <v/>
      </c>
      <c r="K3427" s="21" t="e">
        <f>IF(OR($B3427="",K$3&lt;$D3427+Настройки!$B$7),0,MAX(0,$E3427-MAX(0,SUMIFS(Тех_Движение!$G$2:$G$5111,Тех_Движение!$D$2:$D$5111,$C3427,Тех_Движение!$B$2:$B$5111,"&lt;="&amp;K$3)-$F3427)))</f>
        <v>#VALUE!</v>
      </c>
      <c r="L3427" s="21" t="e">
        <f>IF(OR($B3427="",L$3&lt;$D3427+Настройки!$B$7),0,MAX(0,$E3427-MAX(0,SUMIFS(Тех_Движение!$G$2:$G$5111,Тех_Движение!$D$2:$D$5111,$C3427,Тех_Движение!$B$2:$B$5111,"&lt;="&amp;L$3)-$F3427)))</f>
        <v>#VALUE!</v>
      </c>
      <c r="M3427" s="21" t="e">
        <f>IF(OR($B3427="",M$3&lt;$D3427+Настройки!$B$7),0,MAX(0,$E3427-MAX(0,SUMIFS(Тех_Движение!$G$2:$G$5111,Тех_Движение!$D$2:$D$5111,$C3427,Тех_Движение!$B$2:$B$5111,"&lt;="&amp;M$3)-$F3427)))</f>
        <v>#VALUE!</v>
      </c>
      <c r="N3427" s="21" t="e">
        <f>IF(OR($B3427="",N$3&lt;$D3427+Настройки!$B$7),0,MAX(0,$E3427-MAX(0,SUMIFS(Тех_Движение!$G$2:$G$5111,Тех_Движение!$D$2:$D$5111,$C3427,Тех_Движение!$B$2:$B$5111,"&lt;="&amp;N$3)-$F3427)))</f>
        <v>#VALUE!</v>
      </c>
      <c r="O3427" s="21" t="e">
        <f>IF(OR($B3427="",O$3&lt;$D3427+Настройки!$B$7),0,MAX(0,$E3427-MAX(0,SUMIFS(Тех_Движение!$G$2:$G$5111,Тех_Движение!$D$2:$D$5111,$C3427,Тех_Движение!$B$2:$B$5111,"&lt;="&amp;O$3)-$F3427)))</f>
        <v>#VALUE!</v>
      </c>
      <c r="P3427" s="21" t="e">
        <f>IF(OR($B3427="",P$3&lt;$D3427+Настройки!$B$7),0,MAX(0,$E3427-MAX(0,SUMIFS(Тех_Движение!$G$2:$G$5111,Тех_Движение!$D$2:$D$5111,$C3427,Тех_Движение!$B$2:$B$5111,"&lt;="&amp;P$3)-$F3427)))</f>
        <v>#VALUE!</v>
      </c>
      <c r="Q3427" s="21" t="e">
        <f>IF(OR($B3427="",Q$3&lt;$D3427+Настройки!$B$7),0,MAX(0,$E3427-MAX(0,SUMIFS(Тех_Движение!$G$2:$G$5111,Тех_Движение!$D$2:$D$5111,$C3427,Тех_Движение!$B$2:$B$5111,"&lt;="&amp;Q$3)-$F3427)))</f>
        <v>#VALUE!</v>
      </c>
      <c r="R3427" s="21" t="str">
        <f t="shared" si="160"/>
        <v/>
      </c>
      <c r="S3427" s="23" t="str">
        <f>IF($B3427="","",VLOOKUP($C3427,Настройки!$A$11:$L$17,9,FALSE))</f>
        <v/>
      </c>
      <c r="T3427" s="23" t="str">
        <f t="shared" si="161"/>
        <v/>
      </c>
    </row>
    <row r="3428" spans="1:20" x14ac:dyDescent="0.3">
      <c r="A3428" s="20">
        <f>Тех_Движение!$A$3425</f>
        <v>3424</v>
      </c>
      <c r="B3428" s="20" t="str">
        <f>IF(Тех_Движение!$F$3425&gt;0,Тех_Движение!$I$3425,"")</f>
        <v/>
      </c>
      <c r="C3428" s="20" t="str">
        <f>IF($B3428="","",Тех_Движение!$D$3425)</f>
        <v/>
      </c>
      <c r="D3428" s="9" t="str">
        <f>IF($B3428="","",Тех_Движение!$B$3425)</f>
        <v/>
      </c>
      <c r="E3428" s="21" t="str">
        <f>IF($B3428="","",Тех_Движение!$F$3425)</f>
        <v/>
      </c>
      <c r="F3428" s="21" t="str">
        <f>IF($B3428="","",SUMIFS($E$5:$E3427,$C$5:$C3427,$C3428))</f>
        <v/>
      </c>
      <c r="G3428" s="21" t="str">
        <f>IF($B3428="","",MAX(0,$E3428-MAX(0,SUMIFS(Тех_Движение!$G$2:$G$5111,Тех_Движение!$D$2:$D$5111,$C3428,Тех_Движение!$B$2:$B$5111,"&lt;="&amp;Настройки!$B$5-1)-$F3428)))</f>
        <v/>
      </c>
      <c r="H3428" s="21" t="str">
        <f>IF($B3428="","",IF(AND($D3428&gt;=Настройки!$B$5,$D3428&lt;=Настройки!$B$6),$E3428,0))</f>
        <v/>
      </c>
      <c r="I3428" s="21" t="str">
        <f t="shared" si="159"/>
        <v/>
      </c>
      <c r="J3428" s="21" t="str">
        <f>IF($B3428="","",MAX(0,$E3428-MAX(0,SUMIFS(Тех_Движение!$G$2:$G$5111,Тех_Движение!$D$2:$D$5111,$C3428,Тех_Движение!$B$2:$B$5111,"&lt;="&amp;Настройки!$B$6)-$F3428)))</f>
        <v/>
      </c>
      <c r="K3428" s="21" t="e">
        <f>IF(OR($B3428="",K$3&lt;$D3428+Настройки!$B$7),0,MAX(0,$E3428-MAX(0,SUMIFS(Тех_Движение!$G$2:$G$5111,Тех_Движение!$D$2:$D$5111,$C3428,Тех_Движение!$B$2:$B$5111,"&lt;="&amp;K$3)-$F3428)))</f>
        <v>#VALUE!</v>
      </c>
      <c r="L3428" s="21" t="e">
        <f>IF(OR($B3428="",L$3&lt;$D3428+Настройки!$B$7),0,MAX(0,$E3428-MAX(0,SUMIFS(Тех_Движение!$G$2:$G$5111,Тех_Движение!$D$2:$D$5111,$C3428,Тех_Движение!$B$2:$B$5111,"&lt;="&amp;L$3)-$F3428)))</f>
        <v>#VALUE!</v>
      </c>
      <c r="M3428" s="21" t="e">
        <f>IF(OR($B3428="",M$3&lt;$D3428+Настройки!$B$7),0,MAX(0,$E3428-MAX(0,SUMIFS(Тех_Движение!$G$2:$G$5111,Тех_Движение!$D$2:$D$5111,$C3428,Тех_Движение!$B$2:$B$5111,"&lt;="&amp;M$3)-$F3428)))</f>
        <v>#VALUE!</v>
      </c>
      <c r="N3428" s="21" t="e">
        <f>IF(OR($B3428="",N$3&lt;$D3428+Настройки!$B$7),0,MAX(0,$E3428-MAX(0,SUMIFS(Тех_Движение!$G$2:$G$5111,Тех_Движение!$D$2:$D$5111,$C3428,Тех_Движение!$B$2:$B$5111,"&lt;="&amp;N$3)-$F3428)))</f>
        <v>#VALUE!</v>
      </c>
      <c r="O3428" s="21" t="e">
        <f>IF(OR($B3428="",O$3&lt;$D3428+Настройки!$B$7),0,MAX(0,$E3428-MAX(0,SUMIFS(Тех_Движение!$G$2:$G$5111,Тех_Движение!$D$2:$D$5111,$C3428,Тех_Движение!$B$2:$B$5111,"&lt;="&amp;O$3)-$F3428)))</f>
        <v>#VALUE!</v>
      </c>
      <c r="P3428" s="21" t="e">
        <f>IF(OR($B3428="",P$3&lt;$D3428+Настройки!$B$7),0,MAX(0,$E3428-MAX(0,SUMIFS(Тех_Движение!$G$2:$G$5111,Тех_Движение!$D$2:$D$5111,$C3428,Тех_Движение!$B$2:$B$5111,"&lt;="&amp;P$3)-$F3428)))</f>
        <v>#VALUE!</v>
      </c>
      <c r="Q3428" s="21" t="e">
        <f>IF(OR($B3428="",Q$3&lt;$D3428+Настройки!$B$7),0,MAX(0,$E3428-MAX(0,SUMIFS(Тех_Движение!$G$2:$G$5111,Тех_Движение!$D$2:$D$5111,$C3428,Тех_Движение!$B$2:$B$5111,"&lt;="&amp;Q$3)-$F3428)))</f>
        <v>#VALUE!</v>
      </c>
      <c r="R3428" s="21" t="str">
        <f t="shared" si="160"/>
        <v/>
      </c>
      <c r="S3428" s="23" t="str">
        <f>IF($B3428="","",VLOOKUP($C3428,Настройки!$A$11:$L$17,9,FALSE))</f>
        <v/>
      </c>
      <c r="T3428" s="23" t="str">
        <f t="shared" si="161"/>
        <v/>
      </c>
    </row>
    <row r="3429" spans="1:20" x14ac:dyDescent="0.3">
      <c r="A3429" s="20">
        <f>Тех_Движение!$A$3426</f>
        <v>3425</v>
      </c>
      <c r="B3429" s="20" t="str">
        <f>IF(Тех_Движение!$F$3426&gt;0,Тех_Движение!$I$3426,"")</f>
        <v/>
      </c>
      <c r="C3429" s="20" t="str">
        <f>IF($B3429="","",Тех_Движение!$D$3426)</f>
        <v/>
      </c>
      <c r="D3429" s="9" t="str">
        <f>IF($B3429="","",Тех_Движение!$B$3426)</f>
        <v/>
      </c>
      <c r="E3429" s="21" t="str">
        <f>IF($B3429="","",Тех_Движение!$F$3426)</f>
        <v/>
      </c>
      <c r="F3429" s="21" t="str">
        <f>IF($B3429="","",SUMIFS($E$5:$E3428,$C$5:$C3428,$C3429))</f>
        <v/>
      </c>
      <c r="G3429" s="21" t="str">
        <f>IF($B3429="","",MAX(0,$E3429-MAX(0,SUMIFS(Тех_Движение!$G$2:$G$5111,Тех_Движение!$D$2:$D$5111,$C3429,Тех_Движение!$B$2:$B$5111,"&lt;="&amp;Настройки!$B$5-1)-$F3429)))</f>
        <v/>
      </c>
      <c r="H3429" s="21" t="str">
        <f>IF($B3429="","",IF(AND($D3429&gt;=Настройки!$B$5,$D3429&lt;=Настройки!$B$6),$E3429,0))</f>
        <v/>
      </c>
      <c r="I3429" s="21" t="str">
        <f t="shared" si="159"/>
        <v/>
      </c>
      <c r="J3429" s="21" t="str">
        <f>IF($B3429="","",MAX(0,$E3429-MAX(0,SUMIFS(Тех_Движение!$G$2:$G$5111,Тех_Движение!$D$2:$D$5111,$C3429,Тех_Движение!$B$2:$B$5111,"&lt;="&amp;Настройки!$B$6)-$F3429)))</f>
        <v/>
      </c>
      <c r="K3429" s="21" t="e">
        <f>IF(OR($B3429="",K$3&lt;$D3429+Настройки!$B$7),0,MAX(0,$E3429-MAX(0,SUMIFS(Тех_Движение!$G$2:$G$5111,Тех_Движение!$D$2:$D$5111,$C3429,Тех_Движение!$B$2:$B$5111,"&lt;="&amp;K$3)-$F3429)))</f>
        <v>#VALUE!</v>
      </c>
      <c r="L3429" s="21" t="e">
        <f>IF(OR($B3429="",L$3&lt;$D3429+Настройки!$B$7),0,MAX(0,$E3429-MAX(0,SUMIFS(Тех_Движение!$G$2:$G$5111,Тех_Движение!$D$2:$D$5111,$C3429,Тех_Движение!$B$2:$B$5111,"&lt;="&amp;L$3)-$F3429)))</f>
        <v>#VALUE!</v>
      </c>
      <c r="M3429" s="21" t="e">
        <f>IF(OR($B3429="",M$3&lt;$D3429+Настройки!$B$7),0,MAX(0,$E3429-MAX(0,SUMIFS(Тех_Движение!$G$2:$G$5111,Тех_Движение!$D$2:$D$5111,$C3429,Тех_Движение!$B$2:$B$5111,"&lt;="&amp;M$3)-$F3429)))</f>
        <v>#VALUE!</v>
      </c>
      <c r="N3429" s="21" t="e">
        <f>IF(OR($B3429="",N$3&lt;$D3429+Настройки!$B$7),0,MAX(0,$E3429-MAX(0,SUMIFS(Тех_Движение!$G$2:$G$5111,Тех_Движение!$D$2:$D$5111,$C3429,Тех_Движение!$B$2:$B$5111,"&lt;="&amp;N$3)-$F3429)))</f>
        <v>#VALUE!</v>
      </c>
      <c r="O3429" s="21" t="e">
        <f>IF(OR($B3429="",O$3&lt;$D3429+Настройки!$B$7),0,MAX(0,$E3429-MAX(0,SUMIFS(Тех_Движение!$G$2:$G$5111,Тех_Движение!$D$2:$D$5111,$C3429,Тех_Движение!$B$2:$B$5111,"&lt;="&amp;O$3)-$F3429)))</f>
        <v>#VALUE!</v>
      </c>
      <c r="P3429" s="21" t="e">
        <f>IF(OR($B3429="",P$3&lt;$D3429+Настройки!$B$7),0,MAX(0,$E3429-MAX(0,SUMIFS(Тех_Движение!$G$2:$G$5111,Тех_Движение!$D$2:$D$5111,$C3429,Тех_Движение!$B$2:$B$5111,"&lt;="&amp;P$3)-$F3429)))</f>
        <v>#VALUE!</v>
      </c>
      <c r="Q3429" s="21" t="e">
        <f>IF(OR($B3429="",Q$3&lt;$D3429+Настройки!$B$7),0,MAX(0,$E3429-MAX(0,SUMIFS(Тех_Движение!$G$2:$G$5111,Тех_Движение!$D$2:$D$5111,$C3429,Тех_Движение!$B$2:$B$5111,"&lt;="&amp;Q$3)-$F3429)))</f>
        <v>#VALUE!</v>
      </c>
      <c r="R3429" s="21" t="str">
        <f t="shared" si="160"/>
        <v/>
      </c>
      <c r="S3429" s="23" t="str">
        <f>IF($B3429="","",VLOOKUP($C3429,Настройки!$A$11:$L$17,9,FALSE))</f>
        <v/>
      </c>
      <c r="T3429" s="23" t="str">
        <f t="shared" si="161"/>
        <v/>
      </c>
    </row>
    <row r="3430" spans="1:20" x14ac:dyDescent="0.3">
      <c r="A3430" s="20">
        <f>Тех_Движение!$A$3427</f>
        <v>3426</v>
      </c>
      <c r="B3430" s="20" t="str">
        <f>IF(Тех_Движение!$F$3427&gt;0,Тех_Движение!$I$3427,"")</f>
        <v/>
      </c>
      <c r="C3430" s="20" t="str">
        <f>IF($B3430="","",Тех_Движение!$D$3427)</f>
        <v/>
      </c>
      <c r="D3430" s="9" t="str">
        <f>IF($B3430="","",Тех_Движение!$B$3427)</f>
        <v/>
      </c>
      <c r="E3430" s="21" t="str">
        <f>IF($B3430="","",Тех_Движение!$F$3427)</f>
        <v/>
      </c>
      <c r="F3430" s="21" t="str">
        <f>IF($B3430="","",SUMIFS($E$5:$E3429,$C$5:$C3429,$C3430))</f>
        <v/>
      </c>
      <c r="G3430" s="21" t="str">
        <f>IF($B3430="","",MAX(0,$E3430-MAX(0,SUMIFS(Тех_Движение!$G$2:$G$5111,Тех_Движение!$D$2:$D$5111,$C3430,Тех_Движение!$B$2:$B$5111,"&lt;="&amp;Настройки!$B$5-1)-$F3430)))</f>
        <v/>
      </c>
      <c r="H3430" s="21" t="str">
        <f>IF($B3430="","",IF(AND($D3430&gt;=Настройки!$B$5,$D3430&lt;=Настройки!$B$6),$E3430,0))</f>
        <v/>
      </c>
      <c r="I3430" s="21" t="str">
        <f t="shared" si="159"/>
        <v/>
      </c>
      <c r="J3430" s="21" t="str">
        <f>IF($B3430="","",MAX(0,$E3430-MAX(0,SUMIFS(Тех_Движение!$G$2:$G$5111,Тех_Движение!$D$2:$D$5111,$C3430,Тех_Движение!$B$2:$B$5111,"&lt;="&amp;Настройки!$B$6)-$F3430)))</f>
        <v/>
      </c>
      <c r="K3430" s="21" t="e">
        <f>IF(OR($B3430="",K$3&lt;$D3430+Настройки!$B$7),0,MAX(0,$E3430-MAX(0,SUMIFS(Тех_Движение!$G$2:$G$5111,Тех_Движение!$D$2:$D$5111,$C3430,Тех_Движение!$B$2:$B$5111,"&lt;="&amp;K$3)-$F3430)))</f>
        <v>#VALUE!</v>
      </c>
      <c r="L3430" s="21" t="e">
        <f>IF(OR($B3430="",L$3&lt;$D3430+Настройки!$B$7),0,MAX(0,$E3430-MAX(0,SUMIFS(Тех_Движение!$G$2:$G$5111,Тех_Движение!$D$2:$D$5111,$C3430,Тех_Движение!$B$2:$B$5111,"&lt;="&amp;L$3)-$F3430)))</f>
        <v>#VALUE!</v>
      </c>
      <c r="M3430" s="21" t="e">
        <f>IF(OR($B3430="",M$3&lt;$D3430+Настройки!$B$7),0,MAX(0,$E3430-MAX(0,SUMIFS(Тех_Движение!$G$2:$G$5111,Тех_Движение!$D$2:$D$5111,$C3430,Тех_Движение!$B$2:$B$5111,"&lt;="&amp;M$3)-$F3430)))</f>
        <v>#VALUE!</v>
      </c>
      <c r="N3430" s="21" t="e">
        <f>IF(OR($B3430="",N$3&lt;$D3430+Настройки!$B$7),0,MAX(0,$E3430-MAX(0,SUMIFS(Тех_Движение!$G$2:$G$5111,Тех_Движение!$D$2:$D$5111,$C3430,Тех_Движение!$B$2:$B$5111,"&lt;="&amp;N$3)-$F3430)))</f>
        <v>#VALUE!</v>
      </c>
      <c r="O3430" s="21" t="e">
        <f>IF(OR($B3430="",O$3&lt;$D3430+Настройки!$B$7),0,MAX(0,$E3430-MAX(0,SUMIFS(Тех_Движение!$G$2:$G$5111,Тех_Движение!$D$2:$D$5111,$C3430,Тех_Движение!$B$2:$B$5111,"&lt;="&amp;O$3)-$F3430)))</f>
        <v>#VALUE!</v>
      </c>
      <c r="P3430" s="21" t="e">
        <f>IF(OR($B3430="",P$3&lt;$D3430+Настройки!$B$7),0,MAX(0,$E3430-MAX(0,SUMIFS(Тех_Движение!$G$2:$G$5111,Тех_Движение!$D$2:$D$5111,$C3430,Тех_Движение!$B$2:$B$5111,"&lt;="&amp;P$3)-$F3430)))</f>
        <v>#VALUE!</v>
      </c>
      <c r="Q3430" s="21" t="e">
        <f>IF(OR($B3430="",Q$3&lt;$D3430+Настройки!$B$7),0,MAX(0,$E3430-MAX(0,SUMIFS(Тех_Движение!$G$2:$G$5111,Тех_Движение!$D$2:$D$5111,$C3430,Тех_Движение!$B$2:$B$5111,"&lt;="&amp;Q$3)-$F3430)))</f>
        <v>#VALUE!</v>
      </c>
      <c r="R3430" s="21" t="str">
        <f t="shared" si="160"/>
        <v/>
      </c>
      <c r="S3430" s="23" t="str">
        <f>IF($B3430="","",VLOOKUP($C3430,Настройки!$A$11:$L$17,9,FALSE))</f>
        <v/>
      </c>
      <c r="T3430" s="23" t="str">
        <f t="shared" si="161"/>
        <v/>
      </c>
    </row>
    <row r="3431" spans="1:20" x14ac:dyDescent="0.3">
      <c r="A3431" s="20">
        <f>Тех_Движение!$A$3428</f>
        <v>3427</v>
      </c>
      <c r="B3431" s="20" t="str">
        <f>IF(Тех_Движение!$F$3428&gt;0,Тех_Движение!$I$3428,"")</f>
        <v/>
      </c>
      <c r="C3431" s="20" t="str">
        <f>IF($B3431="","",Тех_Движение!$D$3428)</f>
        <v/>
      </c>
      <c r="D3431" s="9" t="str">
        <f>IF($B3431="","",Тех_Движение!$B$3428)</f>
        <v/>
      </c>
      <c r="E3431" s="21" t="str">
        <f>IF($B3431="","",Тех_Движение!$F$3428)</f>
        <v/>
      </c>
      <c r="F3431" s="21" t="str">
        <f>IF($B3431="","",SUMIFS($E$5:$E3430,$C$5:$C3430,$C3431))</f>
        <v/>
      </c>
      <c r="G3431" s="21" t="str">
        <f>IF($B3431="","",MAX(0,$E3431-MAX(0,SUMIFS(Тех_Движение!$G$2:$G$5111,Тех_Движение!$D$2:$D$5111,$C3431,Тех_Движение!$B$2:$B$5111,"&lt;="&amp;Настройки!$B$5-1)-$F3431)))</f>
        <v/>
      </c>
      <c r="H3431" s="21" t="str">
        <f>IF($B3431="","",IF(AND($D3431&gt;=Настройки!$B$5,$D3431&lt;=Настройки!$B$6),$E3431,0))</f>
        <v/>
      </c>
      <c r="I3431" s="21" t="str">
        <f t="shared" si="159"/>
        <v/>
      </c>
      <c r="J3431" s="21" t="str">
        <f>IF($B3431="","",MAX(0,$E3431-MAX(0,SUMIFS(Тех_Движение!$G$2:$G$5111,Тех_Движение!$D$2:$D$5111,$C3431,Тех_Движение!$B$2:$B$5111,"&lt;="&amp;Настройки!$B$6)-$F3431)))</f>
        <v/>
      </c>
      <c r="K3431" s="21" t="e">
        <f>IF(OR($B3431="",K$3&lt;$D3431+Настройки!$B$7),0,MAX(0,$E3431-MAX(0,SUMIFS(Тех_Движение!$G$2:$G$5111,Тех_Движение!$D$2:$D$5111,$C3431,Тех_Движение!$B$2:$B$5111,"&lt;="&amp;K$3)-$F3431)))</f>
        <v>#VALUE!</v>
      </c>
      <c r="L3431" s="21" t="e">
        <f>IF(OR($B3431="",L$3&lt;$D3431+Настройки!$B$7),0,MAX(0,$E3431-MAX(0,SUMIFS(Тех_Движение!$G$2:$G$5111,Тех_Движение!$D$2:$D$5111,$C3431,Тех_Движение!$B$2:$B$5111,"&lt;="&amp;L$3)-$F3431)))</f>
        <v>#VALUE!</v>
      </c>
      <c r="M3431" s="21" t="e">
        <f>IF(OR($B3431="",M$3&lt;$D3431+Настройки!$B$7),0,MAX(0,$E3431-MAX(0,SUMIFS(Тех_Движение!$G$2:$G$5111,Тех_Движение!$D$2:$D$5111,$C3431,Тех_Движение!$B$2:$B$5111,"&lt;="&amp;M$3)-$F3431)))</f>
        <v>#VALUE!</v>
      </c>
      <c r="N3431" s="21" t="e">
        <f>IF(OR($B3431="",N$3&lt;$D3431+Настройки!$B$7),0,MAX(0,$E3431-MAX(0,SUMIFS(Тех_Движение!$G$2:$G$5111,Тех_Движение!$D$2:$D$5111,$C3431,Тех_Движение!$B$2:$B$5111,"&lt;="&amp;N$3)-$F3431)))</f>
        <v>#VALUE!</v>
      </c>
      <c r="O3431" s="21" t="e">
        <f>IF(OR($B3431="",O$3&lt;$D3431+Настройки!$B$7),0,MAX(0,$E3431-MAX(0,SUMIFS(Тех_Движение!$G$2:$G$5111,Тех_Движение!$D$2:$D$5111,$C3431,Тех_Движение!$B$2:$B$5111,"&lt;="&amp;O$3)-$F3431)))</f>
        <v>#VALUE!</v>
      </c>
      <c r="P3431" s="21" t="e">
        <f>IF(OR($B3431="",P$3&lt;$D3431+Настройки!$B$7),0,MAX(0,$E3431-MAX(0,SUMIFS(Тех_Движение!$G$2:$G$5111,Тех_Движение!$D$2:$D$5111,$C3431,Тех_Движение!$B$2:$B$5111,"&lt;="&amp;P$3)-$F3431)))</f>
        <v>#VALUE!</v>
      </c>
      <c r="Q3431" s="21" t="e">
        <f>IF(OR($B3431="",Q$3&lt;$D3431+Настройки!$B$7),0,MAX(0,$E3431-MAX(0,SUMIFS(Тех_Движение!$G$2:$G$5111,Тех_Движение!$D$2:$D$5111,$C3431,Тех_Движение!$B$2:$B$5111,"&lt;="&amp;Q$3)-$F3431)))</f>
        <v>#VALUE!</v>
      </c>
      <c r="R3431" s="21" t="str">
        <f t="shared" si="160"/>
        <v/>
      </c>
      <c r="S3431" s="23" t="str">
        <f>IF($B3431="","",VLOOKUP($C3431,Настройки!$A$11:$L$17,9,FALSE))</f>
        <v/>
      </c>
      <c r="T3431" s="23" t="str">
        <f t="shared" si="161"/>
        <v/>
      </c>
    </row>
    <row r="3432" spans="1:20" x14ac:dyDescent="0.3">
      <c r="A3432" s="20">
        <f>Тех_Движение!$A$3429</f>
        <v>3428</v>
      </c>
      <c r="B3432" s="20" t="str">
        <f>IF(Тех_Движение!$F$3429&gt;0,Тех_Движение!$I$3429,"")</f>
        <v/>
      </c>
      <c r="C3432" s="20" t="str">
        <f>IF($B3432="","",Тех_Движение!$D$3429)</f>
        <v/>
      </c>
      <c r="D3432" s="9" t="str">
        <f>IF($B3432="","",Тех_Движение!$B$3429)</f>
        <v/>
      </c>
      <c r="E3432" s="21" t="str">
        <f>IF($B3432="","",Тех_Движение!$F$3429)</f>
        <v/>
      </c>
      <c r="F3432" s="21" t="str">
        <f>IF($B3432="","",SUMIFS($E$5:$E3431,$C$5:$C3431,$C3432))</f>
        <v/>
      </c>
      <c r="G3432" s="21" t="str">
        <f>IF($B3432="","",MAX(0,$E3432-MAX(0,SUMIFS(Тех_Движение!$G$2:$G$5111,Тех_Движение!$D$2:$D$5111,$C3432,Тех_Движение!$B$2:$B$5111,"&lt;="&amp;Настройки!$B$5-1)-$F3432)))</f>
        <v/>
      </c>
      <c r="H3432" s="21" t="str">
        <f>IF($B3432="","",IF(AND($D3432&gt;=Настройки!$B$5,$D3432&lt;=Настройки!$B$6),$E3432,0))</f>
        <v/>
      </c>
      <c r="I3432" s="21" t="str">
        <f t="shared" si="159"/>
        <v/>
      </c>
      <c r="J3432" s="21" t="str">
        <f>IF($B3432="","",MAX(0,$E3432-MAX(0,SUMIFS(Тех_Движение!$G$2:$G$5111,Тех_Движение!$D$2:$D$5111,$C3432,Тех_Движение!$B$2:$B$5111,"&lt;="&amp;Настройки!$B$6)-$F3432)))</f>
        <v/>
      </c>
      <c r="K3432" s="21" t="e">
        <f>IF(OR($B3432="",K$3&lt;$D3432+Настройки!$B$7),0,MAX(0,$E3432-MAX(0,SUMIFS(Тех_Движение!$G$2:$G$5111,Тех_Движение!$D$2:$D$5111,$C3432,Тех_Движение!$B$2:$B$5111,"&lt;="&amp;K$3)-$F3432)))</f>
        <v>#VALUE!</v>
      </c>
      <c r="L3432" s="21" t="e">
        <f>IF(OR($B3432="",L$3&lt;$D3432+Настройки!$B$7),0,MAX(0,$E3432-MAX(0,SUMIFS(Тех_Движение!$G$2:$G$5111,Тех_Движение!$D$2:$D$5111,$C3432,Тех_Движение!$B$2:$B$5111,"&lt;="&amp;L$3)-$F3432)))</f>
        <v>#VALUE!</v>
      </c>
      <c r="M3432" s="21" t="e">
        <f>IF(OR($B3432="",M$3&lt;$D3432+Настройки!$B$7),0,MAX(0,$E3432-MAX(0,SUMIFS(Тех_Движение!$G$2:$G$5111,Тех_Движение!$D$2:$D$5111,$C3432,Тех_Движение!$B$2:$B$5111,"&lt;="&amp;M$3)-$F3432)))</f>
        <v>#VALUE!</v>
      </c>
      <c r="N3432" s="21" t="e">
        <f>IF(OR($B3432="",N$3&lt;$D3432+Настройки!$B$7),0,MAX(0,$E3432-MAX(0,SUMIFS(Тех_Движение!$G$2:$G$5111,Тех_Движение!$D$2:$D$5111,$C3432,Тех_Движение!$B$2:$B$5111,"&lt;="&amp;N$3)-$F3432)))</f>
        <v>#VALUE!</v>
      </c>
      <c r="O3432" s="21" t="e">
        <f>IF(OR($B3432="",O$3&lt;$D3432+Настройки!$B$7),0,MAX(0,$E3432-MAX(0,SUMIFS(Тех_Движение!$G$2:$G$5111,Тех_Движение!$D$2:$D$5111,$C3432,Тех_Движение!$B$2:$B$5111,"&lt;="&amp;O$3)-$F3432)))</f>
        <v>#VALUE!</v>
      </c>
      <c r="P3432" s="21" t="e">
        <f>IF(OR($B3432="",P$3&lt;$D3432+Настройки!$B$7),0,MAX(0,$E3432-MAX(0,SUMIFS(Тех_Движение!$G$2:$G$5111,Тех_Движение!$D$2:$D$5111,$C3432,Тех_Движение!$B$2:$B$5111,"&lt;="&amp;P$3)-$F3432)))</f>
        <v>#VALUE!</v>
      </c>
      <c r="Q3432" s="21" t="e">
        <f>IF(OR($B3432="",Q$3&lt;$D3432+Настройки!$B$7),0,MAX(0,$E3432-MAX(0,SUMIFS(Тех_Движение!$G$2:$G$5111,Тех_Движение!$D$2:$D$5111,$C3432,Тех_Движение!$B$2:$B$5111,"&lt;="&amp;Q$3)-$F3432)))</f>
        <v>#VALUE!</v>
      </c>
      <c r="R3432" s="21" t="str">
        <f t="shared" si="160"/>
        <v/>
      </c>
      <c r="S3432" s="23" t="str">
        <f>IF($B3432="","",VLOOKUP($C3432,Настройки!$A$11:$L$17,9,FALSE))</f>
        <v/>
      </c>
      <c r="T3432" s="23" t="str">
        <f t="shared" si="161"/>
        <v/>
      </c>
    </row>
    <row r="3433" spans="1:20" x14ac:dyDescent="0.3">
      <c r="A3433" s="20">
        <f>Тех_Движение!$A$3430</f>
        <v>3429</v>
      </c>
      <c r="B3433" s="20" t="str">
        <f>IF(Тех_Движение!$F$3430&gt;0,Тех_Движение!$I$3430,"")</f>
        <v/>
      </c>
      <c r="C3433" s="20" t="str">
        <f>IF($B3433="","",Тех_Движение!$D$3430)</f>
        <v/>
      </c>
      <c r="D3433" s="9" t="str">
        <f>IF($B3433="","",Тех_Движение!$B$3430)</f>
        <v/>
      </c>
      <c r="E3433" s="21" t="str">
        <f>IF($B3433="","",Тех_Движение!$F$3430)</f>
        <v/>
      </c>
      <c r="F3433" s="21" t="str">
        <f>IF($B3433="","",SUMIFS($E$5:$E3432,$C$5:$C3432,$C3433))</f>
        <v/>
      </c>
      <c r="G3433" s="21" t="str">
        <f>IF($B3433="","",MAX(0,$E3433-MAX(0,SUMIFS(Тех_Движение!$G$2:$G$5111,Тех_Движение!$D$2:$D$5111,$C3433,Тех_Движение!$B$2:$B$5111,"&lt;="&amp;Настройки!$B$5-1)-$F3433)))</f>
        <v/>
      </c>
      <c r="H3433" s="21" t="str">
        <f>IF($B3433="","",IF(AND($D3433&gt;=Настройки!$B$5,$D3433&lt;=Настройки!$B$6),$E3433,0))</f>
        <v/>
      </c>
      <c r="I3433" s="21" t="str">
        <f t="shared" si="159"/>
        <v/>
      </c>
      <c r="J3433" s="21" t="str">
        <f>IF($B3433="","",MAX(0,$E3433-MAX(0,SUMIFS(Тех_Движение!$G$2:$G$5111,Тех_Движение!$D$2:$D$5111,$C3433,Тех_Движение!$B$2:$B$5111,"&lt;="&amp;Настройки!$B$6)-$F3433)))</f>
        <v/>
      </c>
      <c r="K3433" s="21" t="e">
        <f>IF(OR($B3433="",K$3&lt;$D3433+Настройки!$B$7),0,MAX(0,$E3433-MAX(0,SUMIFS(Тех_Движение!$G$2:$G$5111,Тех_Движение!$D$2:$D$5111,$C3433,Тех_Движение!$B$2:$B$5111,"&lt;="&amp;K$3)-$F3433)))</f>
        <v>#VALUE!</v>
      </c>
      <c r="L3433" s="21" t="e">
        <f>IF(OR($B3433="",L$3&lt;$D3433+Настройки!$B$7),0,MAX(0,$E3433-MAX(0,SUMIFS(Тех_Движение!$G$2:$G$5111,Тех_Движение!$D$2:$D$5111,$C3433,Тех_Движение!$B$2:$B$5111,"&lt;="&amp;L$3)-$F3433)))</f>
        <v>#VALUE!</v>
      </c>
      <c r="M3433" s="21" t="e">
        <f>IF(OR($B3433="",M$3&lt;$D3433+Настройки!$B$7),0,MAX(0,$E3433-MAX(0,SUMIFS(Тех_Движение!$G$2:$G$5111,Тех_Движение!$D$2:$D$5111,$C3433,Тех_Движение!$B$2:$B$5111,"&lt;="&amp;M$3)-$F3433)))</f>
        <v>#VALUE!</v>
      </c>
      <c r="N3433" s="21" t="e">
        <f>IF(OR($B3433="",N$3&lt;$D3433+Настройки!$B$7),0,MAX(0,$E3433-MAX(0,SUMIFS(Тех_Движение!$G$2:$G$5111,Тех_Движение!$D$2:$D$5111,$C3433,Тех_Движение!$B$2:$B$5111,"&lt;="&amp;N$3)-$F3433)))</f>
        <v>#VALUE!</v>
      </c>
      <c r="O3433" s="21" t="e">
        <f>IF(OR($B3433="",O$3&lt;$D3433+Настройки!$B$7),0,MAX(0,$E3433-MAX(0,SUMIFS(Тех_Движение!$G$2:$G$5111,Тех_Движение!$D$2:$D$5111,$C3433,Тех_Движение!$B$2:$B$5111,"&lt;="&amp;O$3)-$F3433)))</f>
        <v>#VALUE!</v>
      </c>
      <c r="P3433" s="21" t="e">
        <f>IF(OR($B3433="",P$3&lt;$D3433+Настройки!$B$7),0,MAX(0,$E3433-MAX(0,SUMIFS(Тех_Движение!$G$2:$G$5111,Тех_Движение!$D$2:$D$5111,$C3433,Тех_Движение!$B$2:$B$5111,"&lt;="&amp;P$3)-$F3433)))</f>
        <v>#VALUE!</v>
      </c>
      <c r="Q3433" s="21" t="e">
        <f>IF(OR($B3433="",Q$3&lt;$D3433+Настройки!$B$7),0,MAX(0,$E3433-MAX(0,SUMIFS(Тех_Движение!$G$2:$G$5111,Тех_Движение!$D$2:$D$5111,$C3433,Тех_Движение!$B$2:$B$5111,"&lt;="&amp;Q$3)-$F3433)))</f>
        <v>#VALUE!</v>
      </c>
      <c r="R3433" s="21" t="str">
        <f t="shared" si="160"/>
        <v/>
      </c>
      <c r="S3433" s="23" t="str">
        <f>IF($B3433="","",VLOOKUP($C3433,Настройки!$A$11:$L$17,9,FALSE))</f>
        <v/>
      </c>
      <c r="T3433" s="23" t="str">
        <f t="shared" si="161"/>
        <v/>
      </c>
    </row>
    <row r="3434" spans="1:20" x14ac:dyDescent="0.3">
      <c r="A3434" s="20">
        <f>Тех_Движение!$A$3431</f>
        <v>3430</v>
      </c>
      <c r="B3434" s="20" t="str">
        <f>IF(Тех_Движение!$F$3431&gt;0,Тех_Движение!$I$3431,"")</f>
        <v/>
      </c>
      <c r="C3434" s="20" t="str">
        <f>IF($B3434="","",Тех_Движение!$D$3431)</f>
        <v/>
      </c>
      <c r="D3434" s="9" t="str">
        <f>IF($B3434="","",Тех_Движение!$B$3431)</f>
        <v/>
      </c>
      <c r="E3434" s="21" t="str">
        <f>IF($B3434="","",Тех_Движение!$F$3431)</f>
        <v/>
      </c>
      <c r="F3434" s="21" t="str">
        <f>IF($B3434="","",SUMIFS($E$5:$E3433,$C$5:$C3433,$C3434))</f>
        <v/>
      </c>
      <c r="G3434" s="21" t="str">
        <f>IF($B3434="","",MAX(0,$E3434-MAX(0,SUMIFS(Тех_Движение!$G$2:$G$5111,Тех_Движение!$D$2:$D$5111,$C3434,Тех_Движение!$B$2:$B$5111,"&lt;="&amp;Настройки!$B$5-1)-$F3434)))</f>
        <v/>
      </c>
      <c r="H3434" s="21" t="str">
        <f>IF($B3434="","",IF(AND($D3434&gt;=Настройки!$B$5,$D3434&lt;=Настройки!$B$6),$E3434,0))</f>
        <v/>
      </c>
      <c r="I3434" s="21" t="str">
        <f t="shared" si="159"/>
        <v/>
      </c>
      <c r="J3434" s="21" t="str">
        <f>IF($B3434="","",MAX(0,$E3434-MAX(0,SUMIFS(Тех_Движение!$G$2:$G$5111,Тех_Движение!$D$2:$D$5111,$C3434,Тех_Движение!$B$2:$B$5111,"&lt;="&amp;Настройки!$B$6)-$F3434)))</f>
        <v/>
      </c>
      <c r="K3434" s="21" t="e">
        <f>IF(OR($B3434="",K$3&lt;$D3434+Настройки!$B$7),0,MAX(0,$E3434-MAX(0,SUMIFS(Тех_Движение!$G$2:$G$5111,Тех_Движение!$D$2:$D$5111,$C3434,Тех_Движение!$B$2:$B$5111,"&lt;="&amp;K$3)-$F3434)))</f>
        <v>#VALUE!</v>
      </c>
      <c r="L3434" s="21" t="e">
        <f>IF(OR($B3434="",L$3&lt;$D3434+Настройки!$B$7),0,MAX(0,$E3434-MAX(0,SUMIFS(Тех_Движение!$G$2:$G$5111,Тех_Движение!$D$2:$D$5111,$C3434,Тех_Движение!$B$2:$B$5111,"&lt;="&amp;L$3)-$F3434)))</f>
        <v>#VALUE!</v>
      </c>
      <c r="M3434" s="21" t="e">
        <f>IF(OR($B3434="",M$3&lt;$D3434+Настройки!$B$7),0,MAX(0,$E3434-MAX(0,SUMIFS(Тех_Движение!$G$2:$G$5111,Тех_Движение!$D$2:$D$5111,$C3434,Тех_Движение!$B$2:$B$5111,"&lt;="&amp;M$3)-$F3434)))</f>
        <v>#VALUE!</v>
      </c>
      <c r="N3434" s="21" t="e">
        <f>IF(OR($B3434="",N$3&lt;$D3434+Настройки!$B$7),0,MAX(0,$E3434-MAX(0,SUMIFS(Тех_Движение!$G$2:$G$5111,Тех_Движение!$D$2:$D$5111,$C3434,Тех_Движение!$B$2:$B$5111,"&lt;="&amp;N$3)-$F3434)))</f>
        <v>#VALUE!</v>
      </c>
      <c r="O3434" s="21" t="e">
        <f>IF(OR($B3434="",O$3&lt;$D3434+Настройки!$B$7),0,MAX(0,$E3434-MAX(0,SUMIFS(Тех_Движение!$G$2:$G$5111,Тех_Движение!$D$2:$D$5111,$C3434,Тех_Движение!$B$2:$B$5111,"&lt;="&amp;O$3)-$F3434)))</f>
        <v>#VALUE!</v>
      </c>
      <c r="P3434" s="21" t="e">
        <f>IF(OR($B3434="",P$3&lt;$D3434+Настройки!$B$7),0,MAX(0,$E3434-MAX(0,SUMIFS(Тех_Движение!$G$2:$G$5111,Тех_Движение!$D$2:$D$5111,$C3434,Тех_Движение!$B$2:$B$5111,"&lt;="&amp;P$3)-$F3434)))</f>
        <v>#VALUE!</v>
      </c>
      <c r="Q3434" s="21" t="e">
        <f>IF(OR($B3434="",Q$3&lt;$D3434+Настройки!$B$7),0,MAX(0,$E3434-MAX(0,SUMIFS(Тех_Движение!$G$2:$G$5111,Тех_Движение!$D$2:$D$5111,$C3434,Тех_Движение!$B$2:$B$5111,"&lt;="&amp;Q$3)-$F3434)))</f>
        <v>#VALUE!</v>
      </c>
      <c r="R3434" s="21" t="str">
        <f t="shared" si="160"/>
        <v/>
      </c>
      <c r="S3434" s="23" t="str">
        <f>IF($B3434="","",VLOOKUP($C3434,Настройки!$A$11:$L$17,9,FALSE))</f>
        <v/>
      </c>
      <c r="T3434" s="23" t="str">
        <f t="shared" si="161"/>
        <v/>
      </c>
    </row>
    <row r="3435" spans="1:20" x14ac:dyDescent="0.3">
      <c r="A3435" s="20">
        <f>Тех_Движение!$A$3432</f>
        <v>3431</v>
      </c>
      <c r="B3435" s="20" t="str">
        <f>IF(Тех_Движение!$F$3432&gt;0,Тех_Движение!$I$3432,"")</f>
        <v/>
      </c>
      <c r="C3435" s="20" t="str">
        <f>IF($B3435="","",Тех_Движение!$D$3432)</f>
        <v/>
      </c>
      <c r="D3435" s="9" t="str">
        <f>IF($B3435="","",Тех_Движение!$B$3432)</f>
        <v/>
      </c>
      <c r="E3435" s="21" t="str">
        <f>IF($B3435="","",Тех_Движение!$F$3432)</f>
        <v/>
      </c>
      <c r="F3435" s="21" t="str">
        <f>IF($B3435="","",SUMIFS($E$5:$E3434,$C$5:$C3434,$C3435))</f>
        <v/>
      </c>
      <c r="G3435" s="21" t="str">
        <f>IF($B3435="","",MAX(0,$E3435-MAX(0,SUMIFS(Тех_Движение!$G$2:$G$5111,Тех_Движение!$D$2:$D$5111,$C3435,Тех_Движение!$B$2:$B$5111,"&lt;="&amp;Настройки!$B$5-1)-$F3435)))</f>
        <v/>
      </c>
      <c r="H3435" s="21" t="str">
        <f>IF($B3435="","",IF(AND($D3435&gt;=Настройки!$B$5,$D3435&lt;=Настройки!$B$6),$E3435,0))</f>
        <v/>
      </c>
      <c r="I3435" s="21" t="str">
        <f t="shared" si="159"/>
        <v/>
      </c>
      <c r="J3435" s="21" t="str">
        <f>IF($B3435="","",MAX(0,$E3435-MAX(0,SUMIFS(Тех_Движение!$G$2:$G$5111,Тех_Движение!$D$2:$D$5111,$C3435,Тех_Движение!$B$2:$B$5111,"&lt;="&amp;Настройки!$B$6)-$F3435)))</f>
        <v/>
      </c>
      <c r="K3435" s="21" t="e">
        <f>IF(OR($B3435="",K$3&lt;$D3435+Настройки!$B$7),0,MAX(0,$E3435-MAX(0,SUMIFS(Тех_Движение!$G$2:$G$5111,Тех_Движение!$D$2:$D$5111,$C3435,Тех_Движение!$B$2:$B$5111,"&lt;="&amp;K$3)-$F3435)))</f>
        <v>#VALUE!</v>
      </c>
      <c r="L3435" s="21" t="e">
        <f>IF(OR($B3435="",L$3&lt;$D3435+Настройки!$B$7),0,MAX(0,$E3435-MAX(0,SUMIFS(Тех_Движение!$G$2:$G$5111,Тех_Движение!$D$2:$D$5111,$C3435,Тех_Движение!$B$2:$B$5111,"&lt;="&amp;L$3)-$F3435)))</f>
        <v>#VALUE!</v>
      </c>
      <c r="M3435" s="21" t="e">
        <f>IF(OR($B3435="",M$3&lt;$D3435+Настройки!$B$7),0,MAX(0,$E3435-MAX(0,SUMIFS(Тех_Движение!$G$2:$G$5111,Тех_Движение!$D$2:$D$5111,$C3435,Тех_Движение!$B$2:$B$5111,"&lt;="&amp;M$3)-$F3435)))</f>
        <v>#VALUE!</v>
      </c>
      <c r="N3435" s="21" t="e">
        <f>IF(OR($B3435="",N$3&lt;$D3435+Настройки!$B$7),0,MAX(0,$E3435-MAX(0,SUMIFS(Тех_Движение!$G$2:$G$5111,Тех_Движение!$D$2:$D$5111,$C3435,Тех_Движение!$B$2:$B$5111,"&lt;="&amp;N$3)-$F3435)))</f>
        <v>#VALUE!</v>
      </c>
      <c r="O3435" s="21" t="e">
        <f>IF(OR($B3435="",O$3&lt;$D3435+Настройки!$B$7),0,MAX(0,$E3435-MAX(0,SUMIFS(Тех_Движение!$G$2:$G$5111,Тех_Движение!$D$2:$D$5111,$C3435,Тех_Движение!$B$2:$B$5111,"&lt;="&amp;O$3)-$F3435)))</f>
        <v>#VALUE!</v>
      </c>
      <c r="P3435" s="21" t="e">
        <f>IF(OR($B3435="",P$3&lt;$D3435+Настройки!$B$7),0,MAX(0,$E3435-MAX(0,SUMIFS(Тех_Движение!$G$2:$G$5111,Тех_Движение!$D$2:$D$5111,$C3435,Тех_Движение!$B$2:$B$5111,"&lt;="&amp;P$3)-$F3435)))</f>
        <v>#VALUE!</v>
      </c>
      <c r="Q3435" s="21" t="e">
        <f>IF(OR($B3435="",Q$3&lt;$D3435+Настройки!$B$7),0,MAX(0,$E3435-MAX(0,SUMIFS(Тех_Движение!$G$2:$G$5111,Тех_Движение!$D$2:$D$5111,$C3435,Тех_Движение!$B$2:$B$5111,"&lt;="&amp;Q$3)-$F3435)))</f>
        <v>#VALUE!</v>
      </c>
      <c r="R3435" s="21" t="str">
        <f t="shared" si="160"/>
        <v/>
      </c>
      <c r="S3435" s="23" t="str">
        <f>IF($B3435="","",VLOOKUP($C3435,Настройки!$A$11:$L$17,9,FALSE))</f>
        <v/>
      </c>
      <c r="T3435" s="23" t="str">
        <f t="shared" si="161"/>
        <v/>
      </c>
    </row>
    <row r="3436" spans="1:20" x14ac:dyDescent="0.3">
      <c r="A3436" s="20">
        <f>Тех_Движение!$A$3433</f>
        <v>3432</v>
      </c>
      <c r="B3436" s="20" t="str">
        <f>IF(Тех_Движение!$F$3433&gt;0,Тех_Движение!$I$3433,"")</f>
        <v/>
      </c>
      <c r="C3436" s="20" t="str">
        <f>IF($B3436="","",Тех_Движение!$D$3433)</f>
        <v/>
      </c>
      <c r="D3436" s="9" t="str">
        <f>IF($B3436="","",Тех_Движение!$B$3433)</f>
        <v/>
      </c>
      <c r="E3436" s="21" t="str">
        <f>IF($B3436="","",Тех_Движение!$F$3433)</f>
        <v/>
      </c>
      <c r="F3436" s="21" t="str">
        <f>IF($B3436="","",SUMIFS($E$5:$E3435,$C$5:$C3435,$C3436))</f>
        <v/>
      </c>
      <c r="G3436" s="21" t="str">
        <f>IF($B3436="","",MAX(0,$E3436-MAX(0,SUMIFS(Тех_Движение!$G$2:$G$5111,Тех_Движение!$D$2:$D$5111,$C3436,Тех_Движение!$B$2:$B$5111,"&lt;="&amp;Настройки!$B$5-1)-$F3436)))</f>
        <v/>
      </c>
      <c r="H3436" s="21" t="str">
        <f>IF($B3436="","",IF(AND($D3436&gt;=Настройки!$B$5,$D3436&lt;=Настройки!$B$6),$E3436,0))</f>
        <v/>
      </c>
      <c r="I3436" s="21" t="str">
        <f t="shared" si="159"/>
        <v/>
      </c>
      <c r="J3436" s="21" t="str">
        <f>IF($B3436="","",MAX(0,$E3436-MAX(0,SUMIFS(Тех_Движение!$G$2:$G$5111,Тех_Движение!$D$2:$D$5111,$C3436,Тех_Движение!$B$2:$B$5111,"&lt;="&amp;Настройки!$B$6)-$F3436)))</f>
        <v/>
      </c>
      <c r="K3436" s="21" t="e">
        <f>IF(OR($B3436="",K$3&lt;$D3436+Настройки!$B$7),0,MAX(0,$E3436-MAX(0,SUMIFS(Тех_Движение!$G$2:$G$5111,Тех_Движение!$D$2:$D$5111,$C3436,Тех_Движение!$B$2:$B$5111,"&lt;="&amp;K$3)-$F3436)))</f>
        <v>#VALUE!</v>
      </c>
      <c r="L3436" s="21" t="e">
        <f>IF(OR($B3436="",L$3&lt;$D3436+Настройки!$B$7),0,MAX(0,$E3436-MAX(0,SUMIFS(Тех_Движение!$G$2:$G$5111,Тех_Движение!$D$2:$D$5111,$C3436,Тех_Движение!$B$2:$B$5111,"&lt;="&amp;L$3)-$F3436)))</f>
        <v>#VALUE!</v>
      </c>
      <c r="M3436" s="21" t="e">
        <f>IF(OR($B3436="",M$3&lt;$D3436+Настройки!$B$7),0,MAX(0,$E3436-MAX(0,SUMIFS(Тех_Движение!$G$2:$G$5111,Тех_Движение!$D$2:$D$5111,$C3436,Тех_Движение!$B$2:$B$5111,"&lt;="&amp;M$3)-$F3436)))</f>
        <v>#VALUE!</v>
      </c>
      <c r="N3436" s="21" t="e">
        <f>IF(OR($B3436="",N$3&lt;$D3436+Настройки!$B$7),0,MAX(0,$E3436-MAX(0,SUMIFS(Тех_Движение!$G$2:$G$5111,Тех_Движение!$D$2:$D$5111,$C3436,Тех_Движение!$B$2:$B$5111,"&lt;="&amp;N$3)-$F3436)))</f>
        <v>#VALUE!</v>
      </c>
      <c r="O3436" s="21" t="e">
        <f>IF(OR($B3436="",O$3&lt;$D3436+Настройки!$B$7),0,MAX(0,$E3436-MAX(0,SUMIFS(Тех_Движение!$G$2:$G$5111,Тех_Движение!$D$2:$D$5111,$C3436,Тех_Движение!$B$2:$B$5111,"&lt;="&amp;O$3)-$F3436)))</f>
        <v>#VALUE!</v>
      </c>
      <c r="P3436" s="21" t="e">
        <f>IF(OR($B3436="",P$3&lt;$D3436+Настройки!$B$7),0,MAX(0,$E3436-MAX(0,SUMIFS(Тех_Движение!$G$2:$G$5111,Тех_Движение!$D$2:$D$5111,$C3436,Тех_Движение!$B$2:$B$5111,"&lt;="&amp;P$3)-$F3436)))</f>
        <v>#VALUE!</v>
      </c>
      <c r="Q3436" s="21" t="e">
        <f>IF(OR($B3436="",Q$3&lt;$D3436+Настройки!$B$7),0,MAX(0,$E3436-MAX(0,SUMIFS(Тех_Движение!$G$2:$G$5111,Тех_Движение!$D$2:$D$5111,$C3436,Тех_Движение!$B$2:$B$5111,"&lt;="&amp;Q$3)-$F3436)))</f>
        <v>#VALUE!</v>
      </c>
      <c r="R3436" s="21" t="str">
        <f t="shared" si="160"/>
        <v/>
      </c>
      <c r="S3436" s="23" t="str">
        <f>IF($B3436="","",VLOOKUP($C3436,Настройки!$A$11:$L$17,9,FALSE))</f>
        <v/>
      </c>
      <c r="T3436" s="23" t="str">
        <f t="shared" si="161"/>
        <v/>
      </c>
    </row>
    <row r="3437" spans="1:20" x14ac:dyDescent="0.3">
      <c r="A3437" s="20">
        <f>Тех_Движение!$A$3434</f>
        <v>3433</v>
      </c>
      <c r="B3437" s="20" t="str">
        <f>IF(Тех_Движение!$F$3434&gt;0,Тех_Движение!$I$3434,"")</f>
        <v/>
      </c>
      <c r="C3437" s="20" t="str">
        <f>IF($B3437="","",Тех_Движение!$D$3434)</f>
        <v/>
      </c>
      <c r="D3437" s="9" t="str">
        <f>IF($B3437="","",Тех_Движение!$B$3434)</f>
        <v/>
      </c>
      <c r="E3437" s="21" t="str">
        <f>IF($B3437="","",Тех_Движение!$F$3434)</f>
        <v/>
      </c>
      <c r="F3437" s="21" t="str">
        <f>IF($B3437="","",SUMIFS($E$5:$E3436,$C$5:$C3436,$C3437))</f>
        <v/>
      </c>
      <c r="G3437" s="21" t="str">
        <f>IF($B3437="","",MAX(0,$E3437-MAX(0,SUMIFS(Тех_Движение!$G$2:$G$5111,Тех_Движение!$D$2:$D$5111,$C3437,Тех_Движение!$B$2:$B$5111,"&lt;="&amp;Настройки!$B$5-1)-$F3437)))</f>
        <v/>
      </c>
      <c r="H3437" s="21" t="str">
        <f>IF($B3437="","",IF(AND($D3437&gt;=Настройки!$B$5,$D3437&lt;=Настройки!$B$6),$E3437,0))</f>
        <v/>
      </c>
      <c r="I3437" s="21" t="str">
        <f t="shared" si="159"/>
        <v/>
      </c>
      <c r="J3437" s="21" t="str">
        <f>IF($B3437="","",MAX(0,$E3437-MAX(0,SUMIFS(Тех_Движение!$G$2:$G$5111,Тех_Движение!$D$2:$D$5111,$C3437,Тех_Движение!$B$2:$B$5111,"&lt;="&amp;Настройки!$B$6)-$F3437)))</f>
        <v/>
      </c>
      <c r="K3437" s="21" t="e">
        <f>IF(OR($B3437="",K$3&lt;$D3437+Настройки!$B$7),0,MAX(0,$E3437-MAX(0,SUMIFS(Тех_Движение!$G$2:$G$5111,Тех_Движение!$D$2:$D$5111,$C3437,Тех_Движение!$B$2:$B$5111,"&lt;="&amp;K$3)-$F3437)))</f>
        <v>#VALUE!</v>
      </c>
      <c r="L3437" s="21" t="e">
        <f>IF(OR($B3437="",L$3&lt;$D3437+Настройки!$B$7),0,MAX(0,$E3437-MAX(0,SUMIFS(Тех_Движение!$G$2:$G$5111,Тех_Движение!$D$2:$D$5111,$C3437,Тех_Движение!$B$2:$B$5111,"&lt;="&amp;L$3)-$F3437)))</f>
        <v>#VALUE!</v>
      </c>
      <c r="M3437" s="21" t="e">
        <f>IF(OR($B3437="",M$3&lt;$D3437+Настройки!$B$7),0,MAX(0,$E3437-MAX(0,SUMIFS(Тех_Движение!$G$2:$G$5111,Тех_Движение!$D$2:$D$5111,$C3437,Тех_Движение!$B$2:$B$5111,"&lt;="&amp;M$3)-$F3437)))</f>
        <v>#VALUE!</v>
      </c>
      <c r="N3437" s="21" t="e">
        <f>IF(OR($B3437="",N$3&lt;$D3437+Настройки!$B$7),0,MAX(0,$E3437-MAX(0,SUMIFS(Тех_Движение!$G$2:$G$5111,Тех_Движение!$D$2:$D$5111,$C3437,Тех_Движение!$B$2:$B$5111,"&lt;="&amp;N$3)-$F3437)))</f>
        <v>#VALUE!</v>
      </c>
      <c r="O3437" s="21" t="e">
        <f>IF(OR($B3437="",O$3&lt;$D3437+Настройки!$B$7),0,MAX(0,$E3437-MAX(0,SUMIFS(Тех_Движение!$G$2:$G$5111,Тех_Движение!$D$2:$D$5111,$C3437,Тех_Движение!$B$2:$B$5111,"&lt;="&amp;O$3)-$F3437)))</f>
        <v>#VALUE!</v>
      </c>
      <c r="P3437" s="21" t="e">
        <f>IF(OR($B3437="",P$3&lt;$D3437+Настройки!$B$7),0,MAX(0,$E3437-MAX(0,SUMIFS(Тех_Движение!$G$2:$G$5111,Тех_Движение!$D$2:$D$5111,$C3437,Тех_Движение!$B$2:$B$5111,"&lt;="&amp;P$3)-$F3437)))</f>
        <v>#VALUE!</v>
      </c>
      <c r="Q3437" s="21" t="e">
        <f>IF(OR($B3437="",Q$3&lt;$D3437+Настройки!$B$7),0,MAX(0,$E3437-MAX(0,SUMIFS(Тех_Движение!$G$2:$G$5111,Тех_Движение!$D$2:$D$5111,$C3437,Тех_Движение!$B$2:$B$5111,"&lt;="&amp;Q$3)-$F3437)))</f>
        <v>#VALUE!</v>
      </c>
      <c r="R3437" s="21" t="str">
        <f t="shared" si="160"/>
        <v/>
      </c>
      <c r="S3437" s="23" t="str">
        <f>IF($B3437="","",VLOOKUP($C3437,Настройки!$A$11:$L$17,9,FALSE))</f>
        <v/>
      </c>
      <c r="T3437" s="23" t="str">
        <f t="shared" si="161"/>
        <v/>
      </c>
    </row>
    <row r="3438" spans="1:20" x14ac:dyDescent="0.3">
      <c r="A3438" s="20">
        <f>Тех_Движение!$A$3435</f>
        <v>3434</v>
      </c>
      <c r="B3438" s="20" t="str">
        <f>IF(Тех_Движение!$F$3435&gt;0,Тех_Движение!$I$3435,"")</f>
        <v/>
      </c>
      <c r="C3438" s="20" t="str">
        <f>IF($B3438="","",Тех_Движение!$D$3435)</f>
        <v/>
      </c>
      <c r="D3438" s="9" t="str">
        <f>IF($B3438="","",Тех_Движение!$B$3435)</f>
        <v/>
      </c>
      <c r="E3438" s="21" t="str">
        <f>IF($B3438="","",Тех_Движение!$F$3435)</f>
        <v/>
      </c>
      <c r="F3438" s="21" t="str">
        <f>IF($B3438="","",SUMIFS($E$5:$E3437,$C$5:$C3437,$C3438))</f>
        <v/>
      </c>
      <c r="G3438" s="21" t="str">
        <f>IF($B3438="","",MAX(0,$E3438-MAX(0,SUMIFS(Тех_Движение!$G$2:$G$5111,Тех_Движение!$D$2:$D$5111,$C3438,Тех_Движение!$B$2:$B$5111,"&lt;="&amp;Настройки!$B$5-1)-$F3438)))</f>
        <v/>
      </c>
      <c r="H3438" s="21" t="str">
        <f>IF($B3438="","",IF(AND($D3438&gt;=Настройки!$B$5,$D3438&lt;=Настройки!$B$6),$E3438,0))</f>
        <v/>
      </c>
      <c r="I3438" s="21" t="str">
        <f t="shared" si="159"/>
        <v/>
      </c>
      <c r="J3438" s="21" t="str">
        <f>IF($B3438="","",MAX(0,$E3438-MAX(0,SUMIFS(Тех_Движение!$G$2:$G$5111,Тех_Движение!$D$2:$D$5111,$C3438,Тех_Движение!$B$2:$B$5111,"&lt;="&amp;Настройки!$B$6)-$F3438)))</f>
        <v/>
      </c>
      <c r="K3438" s="21" t="e">
        <f>IF(OR($B3438="",K$3&lt;$D3438+Настройки!$B$7),0,MAX(0,$E3438-MAX(0,SUMIFS(Тех_Движение!$G$2:$G$5111,Тех_Движение!$D$2:$D$5111,$C3438,Тех_Движение!$B$2:$B$5111,"&lt;="&amp;K$3)-$F3438)))</f>
        <v>#VALUE!</v>
      </c>
      <c r="L3438" s="21" t="e">
        <f>IF(OR($B3438="",L$3&lt;$D3438+Настройки!$B$7),0,MAX(0,$E3438-MAX(0,SUMIFS(Тех_Движение!$G$2:$G$5111,Тех_Движение!$D$2:$D$5111,$C3438,Тех_Движение!$B$2:$B$5111,"&lt;="&amp;L$3)-$F3438)))</f>
        <v>#VALUE!</v>
      </c>
      <c r="M3438" s="21" t="e">
        <f>IF(OR($B3438="",M$3&lt;$D3438+Настройки!$B$7),0,MAX(0,$E3438-MAX(0,SUMIFS(Тех_Движение!$G$2:$G$5111,Тех_Движение!$D$2:$D$5111,$C3438,Тех_Движение!$B$2:$B$5111,"&lt;="&amp;M$3)-$F3438)))</f>
        <v>#VALUE!</v>
      </c>
      <c r="N3438" s="21" t="e">
        <f>IF(OR($B3438="",N$3&lt;$D3438+Настройки!$B$7),0,MAX(0,$E3438-MAX(0,SUMIFS(Тех_Движение!$G$2:$G$5111,Тех_Движение!$D$2:$D$5111,$C3438,Тех_Движение!$B$2:$B$5111,"&lt;="&amp;N$3)-$F3438)))</f>
        <v>#VALUE!</v>
      </c>
      <c r="O3438" s="21" t="e">
        <f>IF(OR($B3438="",O$3&lt;$D3438+Настройки!$B$7),0,MAX(0,$E3438-MAX(0,SUMIFS(Тех_Движение!$G$2:$G$5111,Тех_Движение!$D$2:$D$5111,$C3438,Тех_Движение!$B$2:$B$5111,"&lt;="&amp;O$3)-$F3438)))</f>
        <v>#VALUE!</v>
      </c>
      <c r="P3438" s="21" t="e">
        <f>IF(OR($B3438="",P$3&lt;$D3438+Настройки!$B$7),0,MAX(0,$E3438-MAX(0,SUMIFS(Тех_Движение!$G$2:$G$5111,Тех_Движение!$D$2:$D$5111,$C3438,Тех_Движение!$B$2:$B$5111,"&lt;="&amp;P$3)-$F3438)))</f>
        <v>#VALUE!</v>
      </c>
      <c r="Q3438" s="21" t="e">
        <f>IF(OR($B3438="",Q$3&lt;$D3438+Настройки!$B$7),0,MAX(0,$E3438-MAX(0,SUMIFS(Тех_Движение!$G$2:$G$5111,Тех_Движение!$D$2:$D$5111,$C3438,Тех_Движение!$B$2:$B$5111,"&lt;="&amp;Q$3)-$F3438)))</f>
        <v>#VALUE!</v>
      </c>
      <c r="R3438" s="21" t="str">
        <f t="shared" si="160"/>
        <v/>
      </c>
      <c r="S3438" s="23" t="str">
        <f>IF($B3438="","",VLOOKUP($C3438,Настройки!$A$11:$L$17,9,FALSE))</f>
        <v/>
      </c>
      <c r="T3438" s="23" t="str">
        <f t="shared" si="161"/>
        <v/>
      </c>
    </row>
    <row r="3439" spans="1:20" x14ac:dyDescent="0.3">
      <c r="A3439" s="20">
        <f>Тех_Движение!$A$3436</f>
        <v>3435</v>
      </c>
      <c r="B3439" s="20" t="str">
        <f>IF(Тех_Движение!$F$3436&gt;0,Тех_Движение!$I$3436,"")</f>
        <v/>
      </c>
      <c r="C3439" s="20" t="str">
        <f>IF($B3439="","",Тех_Движение!$D$3436)</f>
        <v/>
      </c>
      <c r="D3439" s="9" t="str">
        <f>IF($B3439="","",Тех_Движение!$B$3436)</f>
        <v/>
      </c>
      <c r="E3439" s="21" t="str">
        <f>IF($B3439="","",Тех_Движение!$F$3436)</f>
        <v/>
      </c>
      <c r="F3439" s="21" t="str">
        <f>IF($B3439="","",SUMIFS($E$5:$E3438,$C$5:$C3438,$C3439))</f>
        <v/>
      </c>
      <c r="G3439" s="21" t="str">
        <f>IF($B3439="","",MAX(0,$E3439-MAX(0,SUMIFS(Тех_Движение!$G$2:$G$5111,Тех_Движение!$D$2:$D$5111,$C3439,Тех_Движение!$B$2:$B$5111,"&lt;="&amp;Настройки!$B$5-1)-$F3439)))</f>
        <v/>
      </c>
      <c r="H3439" s="21" t="str">
        <f>IF($B3439="","",IF(AND($D3439&gt;=Настройки!$B$5,$D3439&lt;=Настройки!$B$6),$E3439,0))</f>
        <v/>
      </c>
      <c r="I3439" s="21" t="str">
        <f t="shared" si="159"/>
        <v/>
      </c>
      <c r="J3439" s="21" t="str">
        <f>IF($B3439="","",MAX(0,$E3439-MAX(0,SUMIFS(Тех_Движение!$G$2:$G$5111,Тех_Движение!$D$2:$D$5111,$C3439,Тех_Движение!$B$2:$B$5111,"&lt;="&amp;Настройки!$B$6)-$F3439)))</f>
        <v/>
      </c>
      <c r="K3439" s="21" t="e">
        <f>IF(OR($B3439="",K$3&lt;$D3439+Настройки!$B$7),0,MAX(0,$E3439-MAX(0,SUMIFS(Тех_Движение!$G$2:$G$5111,Тех_Движение!$D$2:$D$5111,$C3439,Тех_Движение!$B$2:$B$5111,"&lt;="&amp;K$3)-$F3439)))</f>
        <v>#VALUE!</v>
      </c>
      <c r="L3439" s="21" t="e">
        <f>IF(OR($B3439="",L$3&lt;$D3439+Настройки!$B$7),0,MAX(0,$E3439-MAX(0,SUMIFS(Тех_Движение!$G$2:$G$5111,Тех_Движение!$D$2:$D$5111,$C3439,Тех_Движение!$B$2:$B$5111,"&lt;="&amp;L$3)-$F3439)))</f>
        <v>#VALUE!</v>
      </c>
      <c r="M3439" s="21" t="e">
        <f>IF(OR($B3439="",M$3&lt;$D3439+Настройки!$B$7),0,MAX(0,$E3439-MAX(0,SUMIFS(Тех_Движение!$G$2:$G$5111,Тех_Движение!$D$2:$D$5111,$C3439,Тех_Движение!$B$2:$B$5111,"&lt;="&amp;M$3)-$F3439)))</f>
        <v>#VALUE!</v>
      </c>
      <c r="N3439" s="21" t="e">
        <f>IF(OR($B3439="",N$3&lt;$D3439+Настройки!$B$7),0,MAX(0,$E3439-MAX(0,SUMIFS(Тех_Движение!$G$2:$G$5111,Тех_Движение!$D$2:$D$5111,$C3439,Тех_Движение!$B$2:$B$5111,"&lt;="&amp;N$3)-$F3439)))</f>
        <v>#VALUE!</v>
      </c>
      <c r="O3439" s="21" t="e">
        <f>IF(OR($B3439="",O$3&lt;$D3439+Настройки!$B$7),0,MAX(0,$E3439-MAX(0,SUMIFS(Тех_Движение!$G$2:$G$5111,Тех_Движение!$D$2:$D$5111,$C3439,Тех_Движение!$B$2:$B$5111,"&lt;="&amp;O$3)-$F3439)))</f>
        <v>#VALUE!</v>
      </c>
      <c r="P3439" s="21" t="e">
        <f>IF(OR($B3439="",P$3&lt;$D3439+Настройки!$B$7),0,MAX(0,$E3439-MAX(0,SUMIFS(Тех_Движение!$G$2:$G$5111,Тех_Движение!$D$2:$D$5111,$C3439,Тех_Движение!$B$2:$B$5111,"&lt;="&amp;P$3)-$F3439)))</f>
        <v>#VALUE!</v>
      </c>
      <c r="Q3439" s="21" t="e">
        <f>IF(OR($B3439="",Q$3&lt;$D3439+Настройки!$B$7),0,MAX(0,$E3439-MAX(0,SUMIFS(Тех_Движение!$G$2:$G$5111,Тех_Движение!$D$2:$D$5111,$C3439,Тех_Движение!$B$2:$B$5111,"&lt;="&amp;Q$3)-$F3439)))</f>
        <v>#VALUE!</v>
      </c>
      <c r="R3439" s="21" t="str">
        <f t="shared" si="160"/>
        <v/>
      </c>
      <c r="S3439" s="23" t="str">
        <f>IF($B3439="","",VLOOKUP($C3439,Настройки!$A$11:$L$17,9,FALSE))</f>
        <v/>
      </c>
      <c r="T3439" s="23" t="str">
        <f t="shared" si="161"/>
        <v/>
      </c>
    </row>
    <row r="3440" spans="1:20" x14ac:dyDescent="0.3">
      <c r="A3440" s="20">
        <f>Тех_Движение!$A$3437</f>
        <v>3436</v>
      </c>
      <c r="B3440" s="20" t="str">
        <f>IF(Тех_Движение!$F$3437&gt;0,Тех_Движение!$I$3437,"")</f>
        <v/>
      </c>
      <c r="C3440" s="20" t="str">
        <f>IF($B3440="","",Тех_Движение!$D$3437)</f>
        <v/>
      </c>
      <c r="D3440" s="9" t="str">
        <f>IF($B3440="","",Тех_Движение!$B$3437)</f>
        <v/>
      </c>
      <c r="E3440" s="21" t="str">
        <f>IF($B3440="","",Тех_Движение!$F$3437)</f>
        <v/>
      </c>
      <c r="F3440" s="21" t="str">
        <f>IF($B3440="","",SUMIFS($E$5:$E3439,$C$5:$C3439,$C3440))</f>
        <v/>
      </c>
      <c r="G3440" s="21" t="str">
        <f>IF($B3440="","",MAX(0,$E3440-MAX(0,SUMIFS(Тех_Движение!$G$2:$G$5111,Тех_Движение!$D$2:$D$5111,$C3440,Тех_Движение!$B$2:$B$5111,"&lt;="&amp;Настройки!$B$5-1)-$F3440)))</f>
        <v/>
      </c>
      <c r="H3440" s="21" t="str">
        <f>IF($B3440="","",IF(AND($D3440&gt;=Настройки!$B$5,$D3440&lt;=Настройки!$B$6),$E3440,0))</f>
        <v/>
      </c>
      <c r="I3440" s="21" t="str">
        <f t="shared" si="159"/>
        <v/>
      </c>
      <c r="J3440" s="21" t="str">
        <f>IF($B3440="","",MAX(0,$E3440-MAX(0,SUMIFS(Тех_Движение!$G$2:$G$5111,Тех_Движение!$D$2:$D$5111,$C3440,Тех_Движение!$B$2:$B$5111,"&lt;="&amp;Настройки!$B$6)-$F3440)))</f>
        <v/>
      </c>
      <c r="K3440" s="21" t="e">
        <f>IF(OR($B3440="",K$3&lt;$D3440+Настройки!$B$7),0,MAX(0,$E3440-MAX(0,SUMIFS(Тех_Движение!$G$2:$G$5111,Тех_Движение!$D$2:$D$5111,$C3440,Тех_Движение!$B$2:$B$5111,"&lt;="&amp;K$3)-$F3440)))</f>
        <v>#VALUE!</v>
      </c>
      <c r="L3440" s="21" t="e">
        <f>IF(OR($B3440="",L$3&lt;$D3440+Настройки!$B$7),0,MAX(0,$E3440-MAX(0,SUMIFS(Тех_Движение!$G$2:$G$5111,Тех_Движение!$D$2:$D$5111,$C3440,Тех_Движение!$B$2:$B$5111,"&lt;="&amp;L$3)-$F3440)))</f>
        <v>#VALUE!</v>
      </c>
      <c r="M3440" s="21" t="e">
        <f>IF(OR($B3440="",M$3&lt;$D3440+Настройки!$B$7),0,MAX(0,$E3440-MAX(0,SUMIFS(Тех_Движение!$G$2:$G$5111,Тех_Движение!$D$2:$D$5111,$C3440,Тех_Движение!$B$2:$B$5111,"&lt;="&amp;M$3)-$F3440)))</f>
        <v>#VALUE!</v>
      </c>
      <c r="N3440" s="21" t="e">
        <f>IF(OR($B3440="",N$3&lt;$D3440+Настройки!$B$7),0,MAX(0,$E3440-MAX(0,SUMIFS(Тех_Движение!$G$2:$G$5111,Тех_Движение!$D$2:$D$5111,$C3440,Тех_Движение!$B$2:$B$5111,"&lt;="&amp;N$3)-$F3440)))</f>
        <v>#VALUE!</v>
      </c>
      <c r="O3440" s="21" t="e">
        <f>IF(OR($B3440="",O$3&lt;$D3440+Настройки!$B$7),0,MAX(0,$E3440-MAX(0,SUMIFS(Тех_Движение!$G$2:$G$5111,Тех_Движение!$D$2:$D$5111,$C3440,Тех_Движение!$B$2:$B$5111,"&lt;="&amp;O$3)-$F3440)))</f>
        <v>#VALUE!</v>
      </c>
      <c r="P3440" s="21" t="e">
        <f>IF(OR($B3440="",P$3&lt;$D3440+Настройки!$B$7),0,MAX(0,$E3440-MAX(0,SUMIFS(Тех_Движение!$G$2:$G$5111,Тех_Движение!$D$2:$D$5111,$C3440,Тех_Движение!$B$2:$B$5111,"&lt;="&amp;P$3)-$F3440)))</f>
        <v>#VALUE!</v>
      </c>
      <c r="Q3440" s="21" t="e">
        <f>IF(OR($B3440="",Q$3&lt;$D3440+Настройки!$B$7),0,MAX(0,$E3440-MAX(0,SUMIFS(Тех_Движение!$G$2:$G$5111,Тех_Движение!$D$2:$D$5111,$C3440,Тех_Движение!$B$2:$B$5111,"&lt;="&amp;Q$3)-$F3440)))</f>
        <v>#VALUE!</v>
      </c>
      <c r="R3440" s="21" t="str">
        <f t="shared" si="160"/>
        <v/>
      </c>
      <c r="S3440" s="23" t="str">
        <f>IF($B3440="","",VLOOKUP($C3440,Настройки!$A$11:$L$17,9,FALSE))</f>
        <v/>
      </c>
      <c r="T3440" s="23" t="str">
        <f t="shared" si="161"/>
        <v/>
      </c>
    </row>
    <row r="3441" spans="1:20" x14ac:dyDescent="0.3">
      <c r="A3441" s="20">
        <f>Тех_Движение!$A$3438</f>
        <v>3437</v>
      </c>
      <c r="B3441" s="20" t="str">
        <f>IF(Тех_Движение!$F$3438&gt;0,Тех_Движение!$I$3438,"")</f>
        <v/>
      </c>
      <c r="C3441" s="20" t="str">
        <f>IF($B3441="","",Тех_Движение!$D$3438)</f>
        <v/>
      </c>
      <c r="D3441" s="9" t="str">
        <f>IF($B3441="","",Тех_Движение!$B$3438)</f>
        <v/>
      </c>
      <c r="E3441" s="21" t="str">
        <f>IF($B3441="","",Тех_Движение!$F$3438)</f>
        <v/>
      </c>
      <c r="F3441" s="21" t="str">
        <f>IF($B3441="","",SUMIFS($E$5:$E3440,$C$5:$C3440,$C3441))</f>
        <v/>
      </c>
      <c r="G3441" s="21" t="str">
        <f>IF($B3441="","",MAX(0,$E3441-MAX(0,SUMIFS(Тех_Движение!$G$2:$G$5111,Тех_Движение!$D$2:$D$5111,$C3441,Тех_Движение!$B$2:$B$5111,"&lt;="&amp;Настройки!$B$5-1)-$F3441)))</f>
        <v/>
      </c>
      <c r="H3441" s="21" t="str">
        <f>IF($B3441="","",IF(AND($D3441&gt;=Настройки!$B$5,$D3441&lt;=Настройки!$B$6),$E3441,0))</f>
        <v/>
      </c>
      <c r="I3441" s="21" t="str">
        <f t="shared" si="159"/>
        <v/>
      </c>
      <c r="J3441" s="21" t="str">
        <f>IF($B3441="","",MAX(0,$E3441-MAX(0,SUMIFS(Тех_Движение!$G$2:$G$5111,Тех_Движение!$D$2:$D$5111,$C3441,Тех_Движение!$B$2:$B$5111,"&lt;="&amp;Настройки!$B$6)-$F3441)))</f>
        <v/>
      </c>
      <c r="K3441" s="21" t="e">
        <f>IF(OR($B3441="",K$3&lt;$D3441+Настройки!$B$7),0,MAX(0,$E3441-MAX(0,SUMIFS(Тех_Движение!$G$2:$G$5111,Тех_Движение!$D$2:$D$5111,$C3441,Тех_Движение!$B$2:$B$5111,"&lt;="&amp;K$3)-$F3441)))</f>
        <v>#VALUE!</v>
      </c>
      <c r="L3441" s="21" t="e">
        <f>IF(OR($B3441="",L$3&lt;$D3441+Настройки!$B$7),0,MAX(0,$E3441-MAX(0,SUMIFS(Тех_Движение!$G$2:$G$5111,Тех_Движение!$D$2:$D$5111,$C3441,Тех_Движение!$B$2:$B$5111,"&lt;="&amp;L$3)-$F3441)))</f>
        <v>#VALUE!</v>
      </c>
      <c r="M3441" s="21" t="e">
        <f>IF(OR($B3441="",M$3&lt;$D3441+Настройки!$B$7),0,MAX(0,$E3441-MAX(0,SUMIFS(Тех_Движение!$G$2:$G$5111,Тех_Движение!$D$2:$D$5111,$C3441,Тех_Движение!$B$2:$B$5111,"&lt;="&amp;M$3)-$F3441)))</f>
        <v>#VALUE!</v>
      </c>
      <c r="N3441" s="21" t="e">
        <f>IF(OR($B3441="",N$3&lt;$D3441+Настройки!$B$7),0,MAX(0,$E3441-MAX(0,SUMIFS(Тех_Движение!$G$2:$G$5111,Тех_Движение!$D$2:$D$5111,$C3441,Тех_Движение!$B$2:$B$5111,"&lt;="&amp;N$3)-$F3441)))</f>
        <v>#VALUE!</v>
      </c>
      <c r="O3441" s="21" t="e">
        <f>IF(OR($B3441="",O$3&lt;$D3441+Настройки!$B$7),0,MAX(0,$E3441-MAX(0,SUMIFS(Тех_Движение!$G$2:$G$5111,Тех_Движение!$D$2:$D$5111,$C3441,Тех_Движение!$B$2:$B$5111,"&lt;="&amp;O$3)-$F3441)))</f>
        <v>#VALUE!</v>
      </c>
      <c r="P3441" s="21" t="e">
        <f>IF(OR($B3441="",P$3&lt;$D3441+Настройки!$B$7),0,MAX(0,$E3441-MAX(0,SUMIFS(Тех_Движение!$G$2:$G$5111,Тех_Движение!$D$2:$D$5111,$C3441,Тех_Движение!$B$2:$B$5111,"&lt;="&amp;P$3)-$F3441)))</f>
        <v>#VALUE!</v>
      </c>
      <c r="Q3441" s="21" t="e">
        <f>IF(OR($B3441="",Q$3&lt;$D3441+Настройки!$B$7),0,MAX(0,$E3441-MAX(0,SUMIFS(Тех_Движение!$G$2:$G$5111,Тех_Движение!$D$2:$D$5111,$C3441,Тех_Движение!$B$2:$B$5111,"&lt;="&amp;Q$3)-$F3441)))</f>
        <v>#VALUE!</v>
      </c>
      <c r="R3441" s="21" t="str">
        <f t="shared" si="160"/>
        <v/>
      </c>
      <c r="S3441" s="23" t="str">
        <f>IF($B3441="","",VLOOKUP($C3441,Настройки!$A$11:$L$17,9,FALSE))</f>
        <v/>
      </c>
      <c r="T3441" s="23" t="str">
        <f t="shared" si="161"/>
        <v/>
      </c>
    </row>
    <row r="3442" spans="1:20" x14ac:dyDescent="0.3">
      <c r="A3442" s="20">
        <f>Тех_Движение!$A$3439</f>
        <v>3438</v>
      </c>
      <c r="B3442" s="20" t="str">
        <f>IF(Тех_Движение!$F$3439&gt;0,Тех_Движение!$I$3439,"")</f>
        <v/>
      </c>
      <c r="C3442" s="20" t="str">
        <f>IF($B3442="","",Тех_Движение!$D$3439)</f>
        <v/>
      </c>
      <c r="D3442" s="9" t="str">
        <f>IF($B3442="","",Тех_Движение!$B$3439)</f>
        <v/>
      </c>
      <c r="E3442" s="21" t="str">
        <f>IF($B3442="","",Тех_Движение!$F$3439)</f>
        <v/>
      </c>
      <c r="F3442" s="21" t="str">
        <f>IF($B3442="","",SUMIFS($E$5:$E3441,$C$5:$C3441,$C3442))</f>
        <v/>
      </c>
      <c r="G3442" s="21" t="str">
        <f>IF($B3442="","",MAX(0,$E3442-MAX(0,SUMIFS(Тех_Движение!$G$2:$G$5111,Тех_Движение!$D$2:$D$5111,$C3442,Тех_Движение!$B$2:$B$5111,"&lt;="&amp;Настройки!$B$5-1)-$F3442)))</f>
        <v/>
      </c>
      <c r="H3442" s="21" t="str">
        <f>IF($B3442="","",IF(AND($D3442&gt;=Настройки!$B$5,$D3442&lt;=Настройки!$B$6),$E3442,0))</f>
        <v/>
      </c>
      <c r="I3442" s="21" t="str">
        <f t="shared" si="159"/>
        <v/>
      </c>
      <c r="J3442" s="21" t="str">
        <f>IF($B3442="","",MAX(0,$E3442-MAX(0,SUMIFS(Тех_Движение!$G$2:$G$5111,Тех_Движение!$D$2:$D$5111,$C3442,Тех_Движение!$B$2:$B$5111,"&lt;="&amp;Настройки!$B$6)-$F3442)))</f>
        <v/>
      </c>
      <c r="K3442" s="21" t="e">
        <f>IF(OR($B3442="",K$3&lt;$D3442+Настройки!$B$7),0,MAX(0,$E3442-MAX(0,SUMIFS(Тех_Движение!$G$2:$G$5111,Тех_Движение!$D$2:$D$5111,$C3442,Тех_Движение!$B$2:$B$5111,"&lt;="&amp;K$3)-$F3442)))</f>
        <v>#VALUE!</v>
      </c>
      <c r="L3442" s="21" t="e">
        <f>IF(OR($B3442="",L$3&lt;$D3442+Настройки!$B$7),0,MAX(0,$E3442-MAX(0,SUMIFS(Тех_Движение!$G$2:$G$5111,Тех_Движение!$D$2:$D$5111,$C3442,Тех_Движение!$B$2:$B$5111,"&lt;="&amp;L$3)-$F3442)))</f>
        <v>#VALUE!</v>
      </c>
      <c r="M3442" s="21" t="e">
        <f>IF(OR($B3442="",M$3&lt;$D3442+Настройки!$B$7),0,MAX(0,$E3442-MAX(0,SUMIFS(Тех_Движение!$G$2:$G$5111,Тех_Движение!$D$2:$D$5111,$C3442,Тех_Движение!$B$2:$B$5111,"&lt;="&amp;M$3)-$F3442)))</f>
        <v>#VALUE!</v>
      </c>
      <c r="N3442" s="21" t="e">
        <f>IF(OR($B3442="",N$3&lt;$D3442+Настройки!$B$7),0,MAX(0,$E3442-MAX(0,SUMIFS(Тех_Движение!$G$2:$G$5111,Тех_Движение!$D$2:$D$5111,$C3442,Тех_Движение!$B$2:$B$5111,"&lt;="&amp;N$3)-$F3442)))</f>
        <v>#VALUE!</v>
      </c>
      <c r="O3442" s="21" t="e">
        <f>IF(OR($B3442="",O$3&lt;$D3442+Настройки!$B$7),0,MAX(0,$E3442-MAX(0,SUMIFS(Тех_Движение!$G$2:$G$5111,Тех_Движение!$D$2:$D$5111,$C3442,Тех_Движение!$B$2:$B$5111,"&lt;="&amp;O$3)-$F3442)))</f>
        <v>#VALUE!</v>
      </c>
      <c r="P3442" s="21" t="e">
        <f>IF(OR($B3442="",P$3&lt;$D3442+Настройки!$B$7),0,MAX(0,$E3442-MAX(0,SUMIFS(Тех_Движение!$G$2:$G$5111,Тех_Движение!$D$2:$D$5111,$C3442,Тех_Движение!$B$2:$B$5111,"&lt;="&amp;P$3)-$F3442)))</f>
        <v>#VALUE!</v>
      </c>
      <c r="Q3442" s="21" t="e">
        <f>IF(OR($B3442="",Q$3&lt;$D3442+Настройки!$B$7),0,MAX(0,$E3442-MAX(0,SUMIFS(Тех_Движение!$G$2:$G$5111,Тех_Движение!$D$2:$D$5111,$C3442,Тех_Движение!$B$2:$B$5111,"&lt;="&amp;Q$3)-$F3442)))</f>
        <v>#VALUE!</v>
      </c>
      <c r="R3442" s="21" t="str">
        <f t="shared" si="160"/>
        <v/>
      </c>
      <c r="S3442" s="23" t="str">
        <f>IF($B3442="","",VLOOKUP($C3442,Настройки!$A$11:$L$17,9,FALSE))</f>
        <v/>
      </c>
      <c r="T3442" s="23" t="str">
        <f t="shared" si="161"/>
        <v/>
      </c>
    </row>
    <row r="3443" spans="1:20" x14ac:dyDescent="0.3">
      <c r="A3443" s="20">
        <f>Тех_Движение!$A$3440</f>
        <v>3439</v>
      </c>
      <c r="B3443" s="20" t="str">
        <f>IF(Тех_Движение!$F$3440&gt;0,Тех_Движение!$I$3440,"")</f>
        <v/>
      </c>
      <c r="C3443" s="20" t="str">
        <f>IF($B3443="","",Тех_Движение!$D$3440)</f>
        <v/>
      </c>
      <c r="D3443" s="9" t="str">
        <f>IF($B3443="","",Тех_Движение!$B$3440)</f>
        <v/>
      </c>
      <c r="E3443" s="21" t="str">
        <f>IF($B3443="","",Тех_Движение!$F$3440)</f>
        <v/>
      </c>
      <c r="F3443" s="21" t="str">
        <f>IF($B3443="","",SUMIFS($E$5:$E3442,$C$5:$C3442,$C3443))</f>
        <v/>
      </c>
      <c r="G3443" s="21" t="str">
        <f>IF($B3443="","",MAX(0,$E3443-MAX(0,SUMIFS(Тех_Движение!$G$2:$G$5111,Тех_Движение!$D$2:$D$5111,$C3443,Тех_Движение!$B$2:$B$5111,"&lt;="&amp;Настройки!$B$5-1)-$F3443)))</f>
        <v/>
      </c>
      <c r="H3443" s="21" t="str">
        <f>IF($B3443="","",IF(AND($D3443&gt;=Настройки!$B$5,$D3443&lt;=Настройки!$B$6),$E3443,0))</f>
        <v/>
      </c>
      <c r="I3443" s="21" t="str">
        <f t="shared" si="159"/>
        <v/>
      </c>
      <c r="J3443" s="21" t="str">
        <f>IF($B3443="","",MAX(0,$E3443-MAX(0,SUMIFS(Тех_Движение!$G$2:$G$5111,Тех_Движение!$D$2:$D$5111,$C3443,Тех_Движение!$B$2:$B$5111,"&lt;="&amp;Настройки!$B$6)-$F3443)))</f>
        <v/>
      </c>
      <c r="K3443" s="21" t="e">
        <f>IF(OR($B3443="",K$3&lt;$D3443+Настройки!$B$7),0,MAX(0,$E3443-MAX(0,SUMIFS(Тех_Движение!$G$2:$G$5111,Тех_Движение!$D$2:$D$5111,$C3443,Тех_Движение!$B$2:$B$5111,"&lt;="&amp;K$3)-$F3443)))</f>
        <v>#VALUE!</v>
      </c>
      <c r="L3443" s="21" t="e">
        <f>IF(OR($B3443="",L$3&lt;$D3443+Настройки!$B$7),0,MAX(0,$E3443-MAX(0,SUMIFS(Тех_Движение!$G$2:$G$5111,Тех_Движение!$D$2:$D$5111,$C3443,Тех_Движение!$B$2:$B$5111,"&lt;="&amp;L$3)-$F3443)))</f>
        <v>#VALUE!</v>
      </c>
      <c r="M3443" s="21" t="e">
        <f>IF(OR($B3443="",M$3&lt;$D3443+Настройки!$B$7),0,MAX(0,$E3443-MAX(0,SUMIFS(Тех_Движение!$G$2:$G$5111,Тех_Движение!$D$2:$D$5111,$C3443,Тех_Движение!$B$2:$B$5111,"&lt;="&amp;M$3)-$F3443)))</f>
        <v>#VALUE!</v>
      </c>
      <c r="N3443" s="21" t="e">
        <f>IF(OR($B3443="",N$3&lt;$D3443+Настройки!$B$7),0,MAX(0,$E3443-MAX(0,SUMIFS(Тех_Движение!$G$2:$G$5111,Тех_Движение!$D$2:$D$5111,$C3443,Тех_Движение!$B$2:$B$5111,"&lt;="&amp;N$3)-$F3443)))</f>
        <v>#VALUE!</v>
      </c>
      <c r="O3443" s="21" t="e">
        <f>IF(OR($B3443="",O$3&lt;$D3443+Настройки!$B$7),0,MAX(0,$E3443-MAX(0,SUMIFS(Тех_Движение!$G$2:$G$5111,Тех_Движение!$D$2:$D$5111,$C3443,Тех_Движение!$B$2:$B$5111,"&lt;="&amp;O$3)-$F3443)))</f>
        <v>#VALUE!</v>
      </c>
      <c r="P3443" s="21" t="e">
        <f>IF(OR($B3443="",P$3&lt;$D3443+Настройки!$B$7),0,MAX(0,$E3443-MAX(0,SUMIFS(Тех_Движение!$G$2:$G$5111,Тех_Движение!$D$2:$D$5111,$C3443,Тех_Движение!$B$2:$B$5111,"&lt;="&amp;P$3)-$F3443)))</f>
        <v>#VALUE!</v>
      </c>
      <c r="Q3443" s="21" t="e">
        <f>IF(OR($B3443="",Q$3&lt;$D3443+Настройки!$B$7),0,MAX(0,$E3443-MAX(0,SUMIFS(Тех_Движение!$G$2:$G$5111,Тех_Движение!$D$2:$D$5111,$C3443,Тех_Движение!$B$2:$B$5111,"&lt;="&amp;Q$3)-$F3443)))</f>
        <v>#VALUE!</v>
      </c>
      <c r="R3443" s="21" t="str">
        <f t="shared" si="160"/>
        <v/>
      </c>
      <c r="S3443" s="23" t="str">
        <f>IF($B3443="","",VLOOKUP($C3443,Настройки!$A$11:$L$17,9,FALSE))</f>
        <v/>
      </c>
      <c r="T3443" s="23" t="str">
        <f t="shared" si="161"/>
        <v/>
      </c>
    </row>
    <row r="3444" spans="1:20" x14ac:dyDescent="0.3">
      <c r="A3444" s="20">
        <f>Тех_Движение!$A$3441</f>
        <v>3440</v>
      </c>
      <c r="B3444" s="20" t="str">
        <f>IF(Тех_Движение!$F$3441&gt;0,Тех_Движение!$I$3441,"")</f>
        <v/>
      </c>
      <c r="C3444" s="20" t="str">
        <f>IF($B3444="","",Тех_Движение!$D$3441)</f>
        <v/>
      </c>
      <c r="D3444" s="9" t="str">
        <f>IF($B3444="","",Тех_Движение!$B$3441)</f>
        <v/>
      </c>
      <c r="E3444" s="21" t="str">
        <f>IF($B3444="","",Тех_Движение!$F$3441)</f>
        <v/>
      </c>
      <c r="F3444" s="21" t="str">
        <f>IF($B3444="","",SUMIFS($E$5:$E3443,$C$5:$C3443,$C3444))</f>
        <v/>
      </c>
      <c r="G3444" s="21" t="str">
        <f>IF($B3444="","",MAX(0,$E3444-MAX(0,SUMIFS(Тех_Движение!$G$2:$G$5111,Тех_Движение!$D$2:$D$5111,$C3444,Тех_Движение!$B$2:$B$5111,"&lt;="&amp;Настройки!$B$5-1)-$F3444)))</f>
        <v/>
      </c>
      <c r="H3444" s="21" t="str">
        <f>IF($B3444="","",IF(AND($D3444&gt;=Настройки!$B$5,$D3444&lt;=Настройки!$B$6),$E3444,0))</f>
        <v/>
      </c>
      <c r="I3444" s="21" t="str">
        <f t="shared" si="159"/>
        <v/>
      </c>
      <c r="J3444" s="21" t="str">
        <f>IF($B3444="","",MAX(0,$E3444-MAX(0,SUMIFS(Тех_Движение!$G$2:$G$5111,Тех_Движение!$D$2:$D$5111,$C3444,Тех_Движение!$B$2:$B$5111,"&lt;="&amp;Настройки!$B$6)-$F3444)))</f>
        <v/>
      </c>
      <c r="K3444" s="21" t="e">
        <f>IF(OR($B3444="",K$3&lt;$D3444+Настройки!$B$7),0,MAX(0,$E3444-MAX(0,SUMIFS(Тех_Движение!$G$2:$G$5111,Тех_Движение!$D$2:$D$5111,$C3444,Тех_Движение!$B$2:$B$5111,"&lt;="&amp;K$3)-$F3444)))</f>
        <v>#VALUE!</v>
      </c>
      <c r="L3444" s="21" t="e">
        <f>IF(OR($B3444="",L$3&lt;$D3444+Настройки!$B$7),0,MAX(0,$E3444-MAX(0,SUMIFS(Тех_Движение!$G$2:$G$5111,Тех_Движение!$D$2:$D$5111,$C3444,Тех_Движение!$B$2:$B$5111,"&lt;="&amp;L$3)-$F3444)))</f>
        <v>#VALUE!</v>
      </c>
      <c r="M3444" s="21" t="e">
        <f>IF(OR($B3444="",M$3&lt;$D3444+Настройки!$B$7),0,MAX(0,$E3444-MAX(0,SUMIFS(Тех_Движение!$G$2:$G$5111,Тех_Движение!$D$2:$D$5111,$C3444,Тех_Движение!$B$2:$B$5111,"&lt;="&amp;M$3)-$F3444)))</f>
        <v>#VALUE!</v>
      </c>
      <c r="N3444" s="21" t="e">
        <f>IF(OR($B3444="",N$3&lt;$D3444+Настройки!$B$7),0,MAX(0,$E3444-MAX(0,SUMIFS(Тех_Движение!$G$2:$G$5111,Тех_Движение!$D$2:$D$5111,$C3444,Тех_Движение!$B$2:$B$5111,"&lt;="&amp;N$3)-$F3444)))</f>
        <v>#VALUE!</v>
      </c>
      <c r="O3444" s="21" t="e">
        <f>IF(OR($B3444="",O$3&lt;$D3444+Настройки!$B$7),0,MAX(0,$E3444-MAX(0,SUMIFS(Тех_Движение!$G$2:$G$5111,Тех_Движение!$D$2:$D$5111,$C3444,Тех_Движение!$B$2:$B$5111,"&lt;="&amp;O$3)-$F3444)))</f>
        <v>#VALUE!</v>
      </c>
      <c r="P3444" s="21" t="e">
        <f>IF(OR($B3444="",P$3&lt;$D3444+Настройки!$B$7),0,MAX(0,$E3444-MAX(0,SUMIFS(Тех_Движение!$G$2:$G$5111,Тех_Движение!$D$2:$D$5111,$C3444,Тех_Движение!$B$2:$B$5111,"&lt;="&amp;P$3)-$F3444)))</f>
        <v>#VALUE!</v>
      </c>
      <c r="Q3444" s="21" t="e">
        <f>IF(OR($B3444="",Q$3&lt;$D3444+Настройки!$B$7),0,MAX(0,$E3444-MAX(0,SUMIFS(Тех_Движение!$G$2:$G$5111,Тех_Движение!$D$2:$D$5111,$C3444,Тех_Движение!$B$2:$B$5111,"&lt;="&amp;Q$3)-$F3444)))</f>
        <v>#VALUE!</v>
      </c>
      <c r="R3444" s="21" t="str">
        <f t="shared" si="160"/>
        <v/>
      </c>
      <c r="S3444" s="23" t="str">
        <f>IF($B3444="","",VLOOKUP($C3444,Настройки!$A$11:$L$17,9,FALSE))</f>
        <v/>
      </c>
      <c r="T3444" s="23" t="str">
        <f t="shared" si="161"/>
        <v/>
      </c>
    </row>
    <row r="3445" spans="1:20" x14ac:dyDescent="0.3">
      <c r="A3445" s="20">
        <f>Тех_Движение!$A$3442</f>
        <v>3441</v>
      </c>
      <c r="B3445" s="20" t="str">
        <f>IF(Тех_Движение!$F$3442&gt;0,Тех_Движение!$I$3442,"")</f>
        <v/>
      </c>
      <c r="C3445" s="20" t="str">
        <f>IF($B3445="","",Тех_Движение!$D$3442)</f>
        <v/>
      </c>
      <c r="D3445" s="9" t="str">
        <f>IF($B3445="","",Тех_Движение!$B$3442)</f>
        <v/>
      </c>
      <c r="E3445" s="21" t="str">
        <f>IF($B3445="","",Тех_Движение!$F$3442)</f>
        <v/>
      </c>
      <c r="F3445" s="21" t="str">
        <f>IF($B3445="","",SUMIFS($E$5:$E3444,$C$5:$C3444,$C3445))</f>
        <v/>
      </c>
      <c r="G3445" s="21" t="str">
        <f>IF($B3445="","",MAX(0,$E3445-MAX(0,SUMIFS(Тех_Движение!$G$2:$G$5111,Тех_Движение!$D$2:$D$5111,$C3445,Тех_Движение!$B$2:$B$5111,"&lt;="&amp;Настройки!$B$5-1)-$F3445)))</f>
        <v/>
      </c>
      <c r="H3445" s="21" t="str">
        <f>IF($B3445="","",IF(AND($D3445&gt;=Настройки!$B$5,$D3445&lt;=Настройки!$B$6),$E3445,0))</f>
        <v/>
      </c>
      <c r="I3445" s="21" t="str">
        <f t="shared" si="159"/>
        <v/>
      </c>
      <c r="J3445" s="21" t="str">
        <f>IF($B3445="","",MAX(0,$E3445-MAX(0,SUMIFS(Тех_Движение!$G$2:$G$5111,Тех_Движение!$D$2:$D$5111,$C3445,Тех_Движение!$B$2:$B$5111,"&lt;="&amp;Настройки!$B$6)-$F3445)))</f>
        <v/>
      </c>
      <c r="K3445" s="21" t="e">
        <f>IF(OR($B3445="",K$3&lt;$D3445+Настройки!$B$7),0,MAX(0,$E3445-MAX(0,SUMIFS(Тех_Движение!$G$2:$G$5111,Тех_Движение!$D$2:$D$5111,$C3445,Тех_Движение!$B$2:$B$5111,"&lt;="&amp;K$3)-$F3445)))</f>
        <v>#VALUE!</v>
      </c>
      <c r="L3445" s="21" t="e">
        <f>IF(OR($B3445="",L$3&lt;$D3445+Настройки!$B$7),0,MAX(0,$E3445-MAX(0,SUMIFS(Тех_Движение!$G$2:$G$5111,Тех_Движение!$D$2:$D$5111,$C3445,Тех_Движение!$B$2:$B$5111,"&lt;="&amp;L$3)-$F3445)))</f>
        <v>#VALUE!</v>
      </c>
      <c r="M3445" s="21" t="e">
        <f>IF(OR($B3445="",M$3&lt;$D3445+Настройки!$B$7),0,MAX(0,$E3445-MAX(0,SUMIFS(Тех_Движение!$G$2:$G$5111,Тех_Движение!$D$2:$D$5111,$C3445,Тех_Движение!$B$2:$B$5111,"&lt;="&amp;M$3)-$F3445)))</f>
        <v>#VALUE!</v>
      </c>
      <c r="N3445" s="21" t="e">
        <f>IF(OR($B3445="",N$3&lt;$D3445+Настройки!$B$7),0,MAX(0,$E3445-MAX(0,SUMIFS(Тех_Движение!$G$2:$G$5111,Тех_Движение!$D$2:$D$5111,$C3445,Тех_Движение!$B$2:$B$5111,"&lt;="&amp;N$3)-$F3445)))</f>
        <v>#VALUE!</v>
      </c>
      <c r="O3445" s="21" t="e">
        <f>IF(OR($B3445="",O$3&lt;$D3445+Настройки!$B$7),0,MAX(0,$E3445-MAX(0,SUMIFS(Тех_Движение!$G$2:$G$5111,Тех_Движение!$D$2:$D$5111,$C3445,Тех_Движение!$B$2:$B$5111,"&lt;="&amp;O$3)-$F3445)))</f>
        <v>#VALUE!</v>
      </c>
      <c r="P3445" s="21" t="e">
        <f>IF(OR($B3445="",P$3&lt;$D3445+Настройки!$B$7),0,MAX(0,$E3445-MAX(0,SUMIFS(Тех_Движение!$G$2:$G$5111,Тех_Движение!$D$2:$D$5111,$C3445,Тех_Движение!$B$2:$B$5111,"&lt;="&amp;P$3)-$F3445)))</f>
        <v>#VALUE!</v>
      </c>
      <c r="Q3445" s="21" t="e">
        <f>IF(OR($B3445="",Q$3&lt;$D3445+Настройки!$B$7),0,MAX(0,$E3445-MAX(0,SUMIFS(Тех_Движение!$G$2:$G$5111,Тех_Движение!$D$2:$D$5111,$C3445,Тех_Движение!$B$2:$B$5111,"&lt;="&amp;Q$3)-$F3445)))</f>
        <v>#VALUE!</v>
      </c>
      <c r="R3445" s="21" t="str">
        <f t="shared" si="160"/>
        <v/>
      </c>
      <c r="S3445" s="23" t="str">
        <f>IF($B3445="","",VLOOKUP($C3445,Настройки!$A$11:$L$17,9,FALSE))</f>
        <v/>
      </c>
      <c r="T3445" s="23" t="str">
        <f t="shared" si="161"/>
        <v/>
      </c>
    </row>
    <row r="3446" spans="1:20" x14ac:dyDescent="0.3">
      <c r="A3446" s="20">
        <f>Тех_Движение!$A$3443</f>
        <v>3442</v>
      </c>
      <c r="B3446" s="20" t="str">
        <f>IF(Тех_Движение!$F$3443&gt;0,Тех_Движение!$I$3443,"")</f>
        <v/>
      </c>
      <c r="C3446" s="20" t="str">
        <f>IF($B3446="","",Тех_Движение!$D$3443)</f>
        <v/>
      </c>
      <c r="D3446" s="9" t="str">
        <f>IF($B3446="","",Тех_Движение!$B$3443)</f>
        <v/>
      </c>
      <c r="E3446" s="21" t="str">
        <f>IF($B3446="","",Тех_Движение!$F$3443)</f>
        <v/>
      </c>
      <c r="F3446" s="21" t="str">
        <f>IF($B3446="","",SUMIFS($E$5:$E3445,$C$5:$C3445,$C3446))</f>
        <v/>
      </c>
      <c r="G3446" s="21" t="str">
        <f>IF($B3446="","",MAX(0,$E3446-MAX(0,SUMIFS(Тех_Движение!$G$2:$G$5111,Тех_Движение!$D$2:$D$5111,$C3446,Тех_Движение!$B$2:$B$5111,"&lt;="&amp;Настройки!$B$5-1)-$F3446)))</f>
        <v/>
      </c>
      <c r="H3446" s="21" t="str">
        <f>IF($B3446="","",IF(AND($D3446&gt;=Настройки!$B$5,$D3446&lt;=Настройки!$B$6),$E3446,0))</f>
        <v/>
      </c>
      <c r="I3446" s="21" t="str">
        <f t="shared" si="159"/>
        <v/>
      </c>
      <c r="J3446" s="21" t="str">
        <f>IF($B3446="","",MAX(0,$E3446-MAX(0,SUMIFS(Тех_Движение!$G$2:$G$5111,Тех_Движение!$D$2:$D$5111,$C3446,Тех_Движение!$B$2:$B$5111,"&lt;="&amp;Настройки!$B$6)-$F3446)))</f>
        <v/>
      </c>
      <c r="K3446" s="21" t="e">
        <f>IF(OR($B3446="",K$3&lt;$D3446+Настройки!$B$7),0,MAX(0,$E3446-MAX(0,SUMIFS(Тех_Движение!$G$2:$G$5111,Тех_Движение!$D$2:$D$5111,$C3446,Тех_Движение!$B$2:$B$5111,"&lt;="&amp;K$3)-$F3446)))</f>
        <v>#VALUE!</v>
      </c>
      <c r="L3446" s="21" t="e">
        <f>IF(OR($B3446="",L$3&lt;$D3446+Настройки!$B$7),0,MAX(0,$E3446-MAX(0,SUMIFS(Тех_Движение!$G$2:$G$5111,Тех_Движение!$D$2:$D$5111,$C3446,Тех_Движение!$B$2:$B$5111,"&lt;="&amp;L$3)-$F3446)))</f>
        <v>#VALUE!</v>
      </c>
      <c r="M3446" s="21" t="e">
        <f>IF(OR($B3446="",M$3&lt;$D3446+Настройки!$B$7),0,MAX(0,$E3446-MAX(0,SUMIFS(Тех_Движение!$G$2:$G$5111,Тех_Движение!$D$2:$D$5111,$C3446,Тех_Движение!$B$2:$B$5111,"&lt;="&amp;M$3)-$F3446)))</f>
        <v>#VALUE!</v>
      </c>
      <c r="N3446" s="21" t="e">
        <f>IF(OR($B3446="",N$3&lt;$D3446+Настройки!$B$7),0,MAX(0,$E3446-MAX(0,SUMIFS(Тех_Движение!$G$2:$G$5111,Тех_Движение!$D$2:$D$5111,$C3446,Тех_Движение!$B$2:$B$5111,"&lt;="&amp;N$3)-$F3446)))</f>
        <v>#VALUE!</v>
      </c>
      <c r="O3446" s="21" t="e">
        <f>IF(OR($B3446="",O$3&lt;$D3446+Настройки!$B$7),0,MAX(0,$E3446-MAX(0,SUMIFS(Тех_Движение!$G$2:$G$5111,Тех_Движение!$D$2:$D$5111,$C3446,Тех_Движение!$B$2:$B$5111,"&lt;="&amp;O$3)-$F3446)))</f>
        <v>#VALUE!</v>
      </c>
      <c r="P3446" s="21" t="e">
        <f>IF(OR($B3446="",P$3&lt;$D3446+Настройки!$B$7),0,MAX(0,$E3446-MAX(0,SUMIFS(Тех_Движение!$G$2:$G$5111,Тех_Движение!$D$2:$D$5111,$C3446,Тех_Движение!$B$2:$B$5111,"&lt;="&amp;P$3)-$F3446)))</f>
        <v>#VALUE!</v>
      </c>
      <c r="Q3446" s="21" t="e">
        <f>IF(OR($B3446="",Q$3&lt;$D3446+Настройки!$B$7),0,MAX(0,$E3446-MAX(0,SUMIFS(Тех_Движение!$G$2:$G$5111,Тех_Движение!$D$2:$D$5111,$C3446,Тех_Движение!$B$2:$B$5111,"&lt;="&amp;Q$3)-$F3446)))</f>
        <v>#VALUE!</v>
      </c>
      <c r="R3446" s="21" t="str">
        <f t="shared" si="160"/>
        <v/>
      </c>
      <c r="S3446" s="23" t="str">
        <f>IF($B3446="","",VLOOKUP($C3446,Настройки!$A$11:$L$17,9,FALSE))</f>
        <v/>
      </c>
      <c r="T3446" s="23" t="str">
        <f t="shared" si="161"/>
        <v/>
      </c>
    </row>
    <row r="3447" spans="1:20" x14ac:dyDescent="0.3">
      <c r="A3447" s="20">
        <f>Тех_Движение!$A$3444</f>
        <v>3443</v>
      </c>
      <c r="B3447" s="20" t="str">
        <f>IF(Тех_Движение!$F$3444&gt;0,Тех_Движение!$I$3444,"")</f>
        <v/>
      </c>
      <c r="C3447" s="20" t="str">
        <f>IF($B3447="","",Тех_Движение!$D$3444)</f>
        <v/>
      </c>
      <c r="D3447" s="9" t="str">
        <f>IF($B3447="","",Тех_Движение!$B$3444)</f>
        <v/>
      </c>
      <c r="E3447" s="21" t="str">
        <f>IF($B3447="","",Тех_Движение!$F$3444)</f>
        <v/>
      </c>
      <c r="F3447" s="21" t="str">
        <f>IF($B3447="","",SUMIFS($E$5:$E3446,$C$5:$C3446,$C3447))</f>
        <v/>
      </c>
      <c r="G3447" s="21" t="str">
        <f>IF($B3447="","",MAX(0,$E3447-MAX(0,SUMIFS(Тех_Движение!$G$2:$G$5111,Тех_Движение!$D$2:$D$5111,$C3447,Тех_Движение!$B$2:$B$5111,"&lt;="&amp;Настройки!$B$5-1)-$F3447)))</f>
        <v/>
      </c>
      <c r="H3447" s="21" t="str">
        <f>IF($B3447="","",IF(AND($D3447&gt;=Настройки!$B$5,$D3447&lt;=Настройки!$B$6),$E3447,0))</f>
        <v/>
      </c>
      <c r="I3447" s="21" t="str">
        <f t="shared" si="159"/>
        <v/>
      </c>
      <c r="J3447" s="21" t="str">
        <f>IF($B3447="","",MAX(0,$E3447-MAX(0,SUMIFS(Тех_Движение!$G$2:$G$5111,Тех_Движение!$D$2:$D$5111,$C3447,Тех_Движение!$B$2:$B$5111,"&lt;="&amp;Настройки!$B$6)-$F3447)))</f>
        <v/>
      </c>
      <c r="K3447" s="21" t="e">
        <f>IF(OR($B3447="",K$3&lt;$D3447+Настройки!$B$7),0,MAX(0,$E3447-MAX(0,SUMIFS(Тех_Движение!$G$2:$G$5111,Тех_Движение!$D$2:$D$5111,$C3447,Тех_Движение!$B$2:$B$5111,"&lt;="&amp;K$3)-$F3447)))</f>
        <v>#VALUE!</v>
      </c>
      <c r="L3447" s="21" t="e">
        <f>IF(OR($B3447="",L$3&lt;$D3447+Настройки!$B$7),0,MAX(0,$E3447-MAX(0,SUMIFS(Тех_Движение!$G$2:$G$5111,Тех_Движение!$D$2:$D$5111,$C3447,Тех_Движение!$B$2:$B$5111,"&lt;="&amp;L$3)-$F3447)))</f>
        <v>#VALUE!</v>
      </c>
      <c r="M3447" s="21" t="e">
        <f>IF(OR($B3447="",M$3&lt;$D3447+Настройки!$B$7),0,MAX(0,$E3447-MAX(0,SUMIFS(Тех_Движение!$G$2:$G$5111,Тех_Движение!$D$2:$D$5111,$C3447,Тех_Движение!$B$2:$B$5111,"&lt;="&amp;M$3)-$F3447)))</f>
        <v>#VALUE!</v>
      </c>
      <c r="N3447" s="21" t="e">
        <f>IF(OR($B3447="",N$3&lt;$D3447+Настройки!$B$7),0,MAX(0,$E3447-MAX(0,SUMIFS(Тех_Движение!$G$2:$G$5111,Тех_Движение!$D$2:$D$5111,$C3447,Тех_Движение!$B$2:$B$5111,"&lt;="&amp;N$3)-$F3447)))</f>
        <v>#VALUE!</v>
      </c>
      <c r="O3447" s="21" t="e">
        <f>IF(OR($B3447="",O$3&lt;$D3447+Настройки!$B$7),0,MAX(0,$E3447-MAX(0,SUMIFS(Тех_Движение!$G$2:$G$5111,Тех_Движение!$D$2:$D$5111,$C3447,Тех_Движение!$B$2:$B$5111,"&lt;="&amp;O$3)-$F3447)))</f>
        <v>#VALUE!</v>
      </c>
      <c r="P3447" s="21" t="e">
        <f>IF(OR($B3447="",P$3&lt;$D3447+Настройки!$B$7),0,MAX(0,$E3447-MAX(0,SUMIFS(Тех_Движение!$G$2:$G$5111,Тех_Движение!$D$2:$D$5111,$C3447,Тех_Движение!$B$2:$B$5111,"&lt;="&amp;P$3)-$F3447)))</f>
        <v>#VALUE!</v>
      </c>
      <c r="Q3447" s="21" t="e">
        <f>IF(OR($B3447="",Q$3&lt;$D3447+Настройки!$B$7),0,MAX(0,$E3447-MAX(0,SUMIFS(Тех_Движение!$G$2:$G$5111,Тех_Движение!$D$2:$D$5111,$C3447,Тех_Движение!$B$2:$B$5111,"&lt;="&amp;Q$3)-$F3447)))</f>
        <v>#VALUE!</v>
      </c>
      <c r="R3447" s="21" t="str">
        <f t="shared" si="160"/>
        <v/>
      </c>
      <c r="S3447" s="23" t="str">
        <f>IF($B3447="","",VLOOKUP($C3447,Настройки!$A$11:$L$17,9,FALSE))</f>
        <v/>
      </c>
      <c r="T3447" s="23" t="str">
        <f t="shared" si="161"/>
        <v/>
      </c>
    </row>
    <row r="3448" spans="1:20" x14ac:dyDescent="0.3">
      <c r="A3448" s="20">
        <f>Тех_Движение!$A$3445</f>
        <v>3444</v>
      </c>
      <c r="B3448" s="20" t="str">
        <f>IF(Тех_Движение!$F$3445&gt;0,Тех_Движение!$I$3445,"")</f>
        <v/>
      </c>
      <c r="C3448" s="20" t="str">
        <f>IF($B3448="","",Тех_Движение!$D$3445)</f>
        <v/>
      </c>
      <c r="D3448" s="9" t="str">
        <f>IF($B3448="","",Тех_Движение!$B$3445)</f>
        <v/>
      </c>
      <c r="E3448" s="21" t="str">
        <f>IF($B3448="","",Тех_Движение!$F$3445)</f>
        <v/>
      </c>
      <c r="F3448" s="21" t="str">
        <f>IF($B3448="","",SUMIFS($E$5:$E3447,$C$5:$C3447,$C3448))</f>
        <v/>
      </c>
      <c r="G3448" s="21" t="str">
        <f>IF($B3448="","",MAX(0,$E3448-MAX(0,SUMIFS(Тех_Движение!$G$2:$G$5111,Тех_Движение!$D$2:$D$5111,$C3448,Тех_Движение!$B$2:$B$5111,"&lt;="&amp;Настройки!$B$5-1)-$F3448)))</f>
        <v/>
      </c>
      <c r="H3448" s="21" t="str">
        <f>IF($B3448="","",IF(AND($D3448&gt;=Настройки!$B$5,$D3448&lt;=Настройки!$B$6),$E3448,0))</f>
        <v/>
      </c>
      <c r="I3448" s="21" t="str">
        <f t="shared" si="159"/>
        <v/>
      </c>
      <c r="J3448" s="21" t="str">
        <f>IF($B3448="","",MAX(0,$E3448-MAX(0,SUMIFS(Тех_Движение!$G$2:$G$5111,Тех_Движение!$D$2:$D$5111,$C3448,Тех_Движение!$B$2:$B$5111,"&lt;="&amp;Настройки!$B$6)-$F3448)))</f>
        <v/>
      </c>
      <c r="K3448" s="21" t="e">
        <f>IF(OR($B3448="",K$3&lt;$D3448+Настройки!$B$7),0,MAX(0,$E3448-MAX(0,SUMIFS(Тех_Движение!$G$2:$G$5111,Тех_Движение!$D$2:$D$5111,$C3448,Тех_Движение!$B$2:$B$5111,"&lt;="&amp;K$3)-$F3448)))</f>
        <v>#VALUE!</v>
      </c>
      <c r="L3448" s="21" t="e">
        <f>IF(OR($B3448="",L$3&lt;$D3448+Настройки!$B$7),0,MAX(0,$E3448-MAX(0,SUMIFS(Тех_Движение!$G$2:$G$5111,Тех_Движение!$D$2:$D$5111,$C3448,Тех_Движение!$B$2:$B$5111,"&lt;="&amp;L$3)-$F3448)))</f>
        <v>#VALUE!</v>
      </c>
      <c r="M3448" s="21" t="e">
        <f>IF(OR($B3448="",M$3&lt;$D3448+Настройки!$B$7),0,MAX(0,$E3448-MAX(0,SUMIFS(Тех_Движение!$G$2:$G$5111,Тех_Движение!$D$2:$D$5111,$C3448,Тех_Движение!$B$2:$B$5111,"&lt;="&amp;M$3)-$F3448)))</f>
        <v>#VALUE!</v>
      </c>
      <c r="N3448" s="21" t="e">
        <f>IF(OR($B3448="",N$3&lt;$D3448+Настройки!$B$7),0,MAX(0,$E3448-MAX(0,SUMIFS(Тех_Движение!$G$2:$G$5111,Тех_Движение!$D$2:$D$5111,$C3448,Тех_Движение!$B$2:$B$5111,"&lt;="&amp;N$3)-$F3448)))</f>
        <v>#VALUE!</v>
      </c>
      <c r="O3448" s="21" t="e">
        <f>IF(OR($B3448="",O$3&lt;$D3448+Настройки!$B$7),0,MAX(0,$E3448-MAX(0,SUMIFS(Тех_Движение!$G$2:$G$5111,Тех_Движение!$D$2:$D$5111,$C3448,Тех_Движение!$B$2:$B$5111,"&lt;="&amp;O$3)-$F3448)))</f>
        <v>#VALUE!</v>
      </c>
      <c r="P3448" s="21" t="e">
        <f>IF(OR($B3448="",P$3&lt;$D3448+Настройки!$B$7),0,MAX(0,$E3448-MAX(0,SUMIFS(Тех_Движение!$G$2:$G$5111,Тех_Движение!$D$2:$D$5111,$C3448,Тех_Движение!$B$2:$B$5111,"&lt;="&amp;P$3)-$F3448)))</f>
        <v>#VALUE!</v>
      </c>
      <c r="Q3448" s="21" t="e">
        <f>IF(OR($B3448="",Q$3&lt;$D3448+Настройки!$B$7),0,MAX(0,$E3448-MAX(0,SUMIFS(Тех_Движение!$G$2:$G$5111,Тех_Движение!$D$2:$D$5111,$C3448,Тех_Движение!$B$2:$B$5111,"&lt;="&amp;Q$3)-$F3448)))</f>
        <v>#VALUE!</v>
      </c>
      <c r="R3448" s="21" t="str">
        <f t="shared" si="160"/>
        <v/>
      </c>
      <c r="S3448" s="23" t="str">
        <f>IF($B3448="","",VLOOKUP($C3448,Настройки!$A$11:$L$17,9,FALSE))</f>
        <v/>
      </c>
      <c r="T3448" s="23" t="str">
        <f t="shared" si="161"/>
        <v/>
      </c>
    </row>
    <row r="3449" spans="1:20" x14ac:dyDescent="0.3">
      <c r="A3449" s="20">
        <f>Тех_Движение!$A$3446</f>
        <v>3445</v>
      </c>
      <c r="B3449" s="20" t="str">
        <f>IF(Тех_Движение!$F$3446&gt;0,Тех_Движение!$I$3446,"")</f>
        <v/>
      </c>
      <c r="C3449" s="20" t="str">
        <f>IF($B3449="","",Тех_Движение!$D$3446)</f>
        <v/>
      </c>
      <c r="D3449" s="9" t="str">
        <f>IF($B3449="","",Тех_Движение!$B$3446)</f>
        <v/>
      </c>
      <c r="E3449" s="21" t="str">
        <f>IF($B3449="","",Тех_Движение!$F$3446)</f>
        <v/>
      </c>
      <c r="F3449" s="21" t="str">
        <f>IF($B3449="","",SUMIFS($E$5:$E3448,$C$5:$C3448,$C3449))</f>
        <v/>
      </c>
      <c r="G3449" s="21" t="str">
        <f>IF($B3449="","",MAX(0,$E3449-MAX(0,SUMIFS(Тех_Движение!$G$2:$G$5111,Тех_Движение!$D$2:$D$5111,$C3449,Тех_Движение!$B$2:$B$5111,"&lt;="&amp;Настройки!$B$5-1)-$F3449)))</f>
        <v/>
      </c>
      <c r="H3449" s="21" t="str">
        <f>IF($B3449="","",IF(AND($D3449&gt;=Настройки!$B$5,$D3449&lt;=Настройки!$B$6),$E3449,0))</f>
        <v/>
      </c>
      <c r="I3449" s="21" t="str">
        <f t="shared" si="159"/>
        <v/>
      </c>
      <c r="J3449" s="21" t="str">
        <f>IF($B3449="","",MAX(0,$E3449-MAX(0,SUMIFS(Тех_Движение!$G$2:$G$5111,Тех_Движение!$D$2:$D$5111,$C3449,Тех_Движение!$B$2:$B$5111,"&lt;="&amp;Настройки!$B$6)-$F3449)))</f>
        <v/>
      </c>
      <c r="K3449" s="21" t="e">
        <f>IF(OR($B3449="",K$3&lt;$D3449+Настройки!$B$7),0,MAX(0,$E3449-MAX(0,SUMIFS(Тех_Движение!$G$2:$G$5111,Тех_Движение!$D$2:$D$5111,$C3449,Тех_Движение!$B$2:$B$5111,"&lt;="&amp;K$3)-$F3449)))</f>
        <v>#VALUE!</v>
      </c>
      <c r="L3449" s="21" t="e">
        <f>IF(OR($B3449="",L$3&lt;$D3449+Настройки!$B$7),0,MAX(0,$E3449-MAX(0,SUMIFS(Тех_Движение!$G$2:$G$5111,Тех_Движение!$D$2:$D$5111,$C3449,Тех_Движение!$B$2:$B$5111,"&lt;="&amp;L$3)-$F3449)))</f>
        <v>#VALUE!</v>
      </c>
      <c r="M3449" s="21" t="e">
        <f>IF(OR($B3449="",M$3&lt;$D3449+Настройки!$B$7),0,MAX(0,$E3449-MAX(0,SUMIFS(Тех_Движение!$G$2:$G$5111,Тех_Движение!$D$2:$D$5111,$C3449,Тех_Движение!$B$2:$B$5111,"&lt;="&amp;M$3)-$F3449)))</f>
        <v>#VALUE!</v>
      </c>
      <c r="N3449" s="21" t="e">
        <f>IF(OR($B3449="",N$3&lt;$D3449+Настройки!$B$7),0,MAX(0,$E3449-MAX(0,SUMIFS(Тех_Движение!$G$2:$G$5111,Тех_Движение!$D$2:$D$5111,$C3449,Тех_Движение!$B$2:$B$5111,"&lt;="&amp;N$3)-$F3449)))</f>
        <v>#VALUE!</v>
      </c>
      <c r="O3449" s="21" t="e">
        <f>IF(OR($B3449="",O$3&lt;$D3449+Настройки!$B$7),0,MAX(0,$E3449-MAX(0,SUMIFS(Тех_Движение!$G$2:$G$5111,Тех_Движение!$D$2:$D$5111,$C3449,Тех_Движение!$B$2:$B$5111,"&lt;="&amp;O$3)-$F3449)))</f>
        <v>#VALUE!</v>
      </c>
      <c r="P3449" s="21" t="e">
        <f>IF(OR($B3449="",P$3&lt;$D3449+Настройки!$B$7),0,MAX(0,$E3449-MAX(0,SUMIFS(Тех_Движение!$G$2:$G$5111,Тех_Движение!$D$2:$D$5111,$C3449,Тех_Движение!$B$2:$B$5111,"&lt;="&amp;P$3)-$F3449)))</f>
        <v>#VALUE!</v>
      </c>
      <c r="Q3449" s="21" t="e">
        <f>IF(OR($B3449="",Q$3&lt;$D3449+Настройки!$B$7),0,MAX(0,$E3449-MAX(0,SUMIFS(Тех_Движение!$G$2:$G$5111,Тех_Движение!$D$2:$D$5111,$C3449,Тех_Движение!$B$2:$B$5111,"&lt;="&amp;Q$3)-$F3449)))</f>
        <v>#VALUE!</v>
      </c>
      <c r="R3449" s="21" t="str">
        <f t="shared" si="160"/>
        <v/>
      </c>
      <c r="S3449" s="23" t="str">
        <f>IF($B3449="","",VLOOKUP($C3449,Настройки!$A$11:$L$17,9,FALSE))</f>
        <v/>
      </c>
      <c r="T3449" s="23" t="str">
        <f t="shared" si="161"/>
        <v/>
      </c>
    </row>
    <row r="3450" spans="1:20" x14ac:dyDescent="0.3">
      <c r="A3450" s="20">
        <f>Тех_Движение!$A$3447</f>
        <v>3446</v>
      </c>
      <c r="B3450" s="20" t="str">
        <f>IF(Тех_Движение!$F$3447&gt;0,Тех_Движение!$I$3447,"")</f>
        <v/>
      </c>
      <c r="C3450" s="20" t="str">
        <f>IF($B3450="","",Тех_Движение!$D$3447)</f>
        <v/>
      </c>
      <c r="D3450" s="9" t="str">
        <f>IF($B3450="","",Тех_Движение!$B$3447)</f>
        <v/>
      </c>
      <c r="E3450" s="21" t="str">
        <f>IF($B3450="","",Тех_Движение!$F$3447)</f>
        <v/>
      </c>
      <c r="F3450" s="21" t="str">
        <f>IF($B3450="","",SUMIFS($E$5:$E3449,$C$5:$C3449,$C3450))</f>
        <v/>
      </c>
      <c r="G3450" s="21" t="str">
        <f>IF($B3450="","",MAX(0,$E3450-MAX(0,SUMIFS(Тех_Движение!$G$2:$G$5111,Тех_Движение!$D$2:$D$5111,$C3450,Тех_Движение!$B$2:$B$5111,"&lt;="&amp;Настройки!$B$5-1)-$F3450)))</f>
        <v/>
      </c>
      <c r="H3450" s="21" t="str">
        <f>IF($B3450="","",IF(AND($D3450&gt;=Настройки!$B$5,$D3450&lt;=Настройки!$B$6),$E3450,0))</f>
        <v/>
      </c>
      <c r="I3450" s="21" t="str">
        <f t="shared" si="159"/>
        <v/>
      </c>
      <c r="J3450" s="21" t="str">
        <f>IF($B3450="","",MAX(0,$E3450-MAX(0,SUMIFS(Тех_Движение!$G$2:$G$5111,Тех_Движение!$D$2:$D$5111,$C3450,Тех_Движение!$B$2:$B$5111,"&lt;="&amp;Настройки!$B$6)-$F3450)))</f>
        <v/>
      </c>
      <c r="K3450" s="21" t="e">
        <f>IF(OR($B3450="",K$3&lt;$D3450+Настройки!$B$7),0,MAX(0,$E3450-MAX(0,SUMIFS(Тех_Движение!$G$2:$G$5111,Тех_Движение!$D$2:$D$5111,$C3450,Тех_Движение!$B$2:$B$5111,"&lt;="&amp;K$3)-$F3450)))</f>
        <v>#VALUE!</v>
      </c>
      <c r="L3450" s="21" t="e">
        <f>IF(OR($B3450="",L$3&lt;$D3450+Настройки!$B$7),0,MAX(0,$E3450-MAX(0,SUMIFS(Тех_Движение!$G$2:$G$5111,Тех_Движение!$D$2:$D$5111,$C3450,Тех_Движение!$B$2:$B$5111,"&lt;="&amp;L$3)-$F3450)))</f>
        <v>#VALUE!</v>
      </c>
      <c r="M3450" s="21" t="e">
        <f>IF(OR($B3450="",M$3&lt;$D3450+Настройки!$B$7),0,MAX(0,$E3450-MAX(0,SUMIFS(Тех_Движение!$G$2:$G$5111,Тех_Движение!$D$2:$D$5111,$C3450,Тех_Движение!$B$2:$B$5111,"&lt;="&amp;M$3)-$F3450)))</f>
        <v>#VALUE!</v>
      </c>
      <c r="N3450" s="21" t="e">
        <f>IF(OR($B3450="",N$3&lt;$D3450+Настройки!$B$7),0,MAX(0,$E3450-MAX(0,SUMIFS(Тех_Движение!$G$2:$G$5111,Тех_Движение!$D$2:$D$5111,$C3450,Тех_Движение!$B$2:$B$5111,"&lt;="&amp;N$3)-$F3450)))</f>
        <v>#VALUE!</v>
      </c>
      <c r="O3450" s="21" t="e">
        <f>IF(OR($B3450="",O$3&lt;$D3450+Настройки!$B$7),0,MAX(0,$E3450-MAX(0,SUMIFS(Тех_Движение!$G$2:$G$5111,Тех_Движение!$D$2:$D$5111,$C3450,Тех_Движение!$B$2:$B$5111,"&lt;="&amp;O$3)-$F3450)))</f>
        <v>#VALUE!</v>
      </c>
      <c r="P3450" s="21" t="e">
        <f>IF(OR($B3450="",P$3&lt;$D3450+Настройки!$B$7),0,MAX(0,$E3450-MAX(0,SUMIFS(Тех_Движение!$G$2:$G$5111,Тех_Движение!$D$2:$D$5111,$C3450,Тех_Движение!$B$2:$B$5111,"&lt;="&amp;P$3)-$F3450)))</f>
        <v>#VALUE!</v>
      </c>
      <c r="Q3450" s="21" t="e">
        <f>IF(OR($B3450="",Q$3&lt;$D3450+Настройки!$B$7),0,MAX(0,$E3450-MAX(0,SUMIFS(Тех_Движение!$G$2:$G$5111,Тех_Движение!$D$2:$D$5111,$C3450,Тех_Движение!$B$2:$B$5111,"&lt;="&amp;Q$3)-$F3450)))</f>
        <v>#VALUE!</v>
      </c>
      <c r="R3450" s="21" t="str">
        <f t="shared" si="160"/>
        <v/>
      </c>
      <c r="S3450" s="23" t="str">
        <f>IF($B3450="","",VLOOKUP($C3450,Настройки!$A$11:$L$17,9,FALSE))</f>
        <v/>
      </c>
      <c r="T3450" s="23" t="str">
        <f t="shared" si="161"/>
        <v/>
      </c>
    </row>
    <row r="3451" spans="1:20" x14ac:dyDescent="0.3">
      <c r="A3451" s="20">
        <f>Тех_Движение!$A$3448</f>
        <v>3447</v>
      </c>
      <c r="B3451" s="20" t="str">
        <f>IF(Тех_Движение!$F$3448&gt;0,Тех_Движение!$I$3448,"")</f>
        <v/>
      </c>
      <c r="C3451" s="20" t="str">
        <f>IF($B3451="","",Тех_Движение!$D$3448)</f>
        <v/>
      </c>
      <c r="D3451" s="9" t="str">
        <f>IF($B3451="","",Тех_Движение!$B$3448)</f>
        <v/>
      </c>
      <c r="E3451" s="21" t="str">
        <f>IF($B3451="","",Тех_Движение!$F$3448)</f>
        <v/>
      </c>
      <c r="F3451" s="21" t="str">
        <f>IF($B3451="","",SUMIFS($E$5:$E3450,$C$5:$C3450,$C3451))</f>
        <v/>
      </c>
      <c r="G3451" s="21" t="str">
        <f>IF($B3451="","",MAX(0,$E3451-MAX(0,SUMIFS(Тех_Движение!$G$2:$G$5111,Тех_Движение!$D$2:$D$5111,$C3451,Тех_Движение!$B$2:$B$5111,"&lt;="&amp;Настройки!$B$5-1)-$F3451)))</f>
        <v/>
      </c>
      <c r="H3451" s="21" t="str">
        <f>IF($B3451="","",IF(AND($D3451&gt;=Настройки!$B$5,$D3451&lt;=Настройки!$B$6),$E3451,0))</f>
        <v/>
      </c>
      <c r="I3451" s="21" t="str">
        <f t="shared" si="159"/>
        <v/>
      </c>
      <c r="J3451" s="21" t="str">
        <f>IF($B3451="","",MAX(0,$E3451-MAX(0,SUMIFS(Тех_Движение!$G$2:$G$5111,Тех_Движение!$D$2:$D$5111,$C3451,Тех_Движение!$B$2:$B$5111,"&lt;="&amp;Настройки!$B$6)-$F3451)))</f>
        <v/>
      </c>
      <c r="K3451" s="21" t="e">
        <f>IF(OR($B3451="",K$3&lt;$D3451+Настройки!$B$7),0,MAX(0,$E3451-MAX(0,SUMIFS(Тех_Движение!$G$2:$G$5111,Тех_Движение!$D$2:$D$5111,$C3451,Тех_Движение!$B$2:$B$5111,"&lt;="&amp;K$3)-$F3451)))</f>
        <v>#VALUE!</v>
      </c>
      <c r="L3451" s="21" t="e">
        <f>IF(OR($B3451="",L$3&lt;$D3451+Настройки!$B$7),0,MAX(0,$E3451-MAX(0,SUMIFS(Тех_Движение!$G$2:$G$5111,Тех_Движение!$D$2:$D$5111,$C3451,Тех_Движение!$B$2:$B$5111,"&lt;="&amp;L$3)-$F3451)))</f>
        <v>#VALUE!</v>
      </c>
      <c r="M3451" s="21" t="e">
        <f>IF(OR($B3451="",M$3&lt;$D3451+Настройки!$B$7),0,MAX(0,$E3451-MAX(0,SUMIFS(Тех_Движение!$G$2:$G$5111,Тех_Движение!$D$2:$D$5111,$C3451,Тех_Движение!$B$2:$B$5111,"&lt;="&amp;M$3)-$F3451)))</f>
        <v>#VALUE!</v>
      </c>
      <c r="N3451" s="21" t="e">
        <f>IF(OR($B3451="",N$3&lt;$D3451+Настройки!$B$7),0,MAX(0,$E3451-MAX(0,SUMIFS(Тех_Движение!$G$2:$G$5111,Тех_Движение!$D$2:$D$5111,$C3451,Тех_Движение!$B$2:$B$5111,"&lt;="&amp;N$3)-$F3451)))</f>
        <v>#VALUE!</v>
      </c>
      <c r="O3451" s="21" t="e">
        <f>IF(OR($B3451="",O$3&lt;$D3451+Настройки!$B$7),0,MAX(0,$E3451-MAX(0,SUMIFS(Тех_Движение!$G$2:$G$5111,Тех_Движение!$D$2:$D$5111,$C3451,Тех_Движение!$B$2:$B$5111,"&lt;="&amp;O$3)-$F3451)))</f>
        <v>#VALUE!</v>
      </c>
      <c r="P3451" s="21" t="e">
        <f>IF(OR($B3451="",P$3&lt;$D3451+Настройки!$B$7),0,MAX(0,$E3451-MAX(0,SUMIFS(Тех_Движение!$G$2:$G$5111,Тех_Движение!$D$2:$D$5111,$C3451,Тех_Движение!$B$2:$B$5111,"&lt;="&amp;P$3)-$F3451)))</f>
        <v>#VALUE!</v>
      </c>
      <c r="Q3451" s="21" t="e">
        <f>IF(OR($B3451="",Q$3&lt;$D3451+Настройки!$B$7),0,MAX(0,$E3451-MAX(0,SUMIFS(Тех_Движение!$G$2:$G$5111,Тех_Движение!$D$2:$D$5111,$C3451,Тех_Движение!$B$2:$B$5111,"&lt;="&amp;Q$3)-$F3451)))</f>
        <v>#VALUE!</v>
      </c>
      <c r="R3451" s="21" t="str">
        <f t="shared" si="160"/>
        <v/>
      </c>
      <c r="S3451" s="23" t="str">
        <f>IF($B3451="","",VLOOKUP($C3451,Настройки!$A$11:$L$17,9,FALSE))</f>
        <v/>
      </c>
      <c r="T3451" s="23" t="str">
        <f t="shared" si="161"/>
        <v/>
      </c>
    </row>
    <row r="3452" spans="1:20" x14ac:dyDescent="0.3">
      <c r="A3452" s="20">
        <f>Тех_Движение!$A$3449</f>
        <v>3448</v>
      </c>
      <c r="B3452" s="20" t="str">
        <f>IF(Тех_Движение!$F$3449&gt;0,Тех_Движение!$I$3449,"")</f>
        <v/>
      </c>
      <c r="C3452" s="20" t="str">
        <f>IF($B3452="","",Тех_Движение!$D$3449)</f>
        <v/>
      </c>
      <c r="D3452" s="9" t="str">
        <f>IF($B3452="","",Тех_Движение!$B$3449)</f>
        <v/>
      </c>
      <c r="E3452" s="21" t="str">
        <f>IF($B3452="","",Тех_Движение!$F$3449)</f>
        <v/>
      </c>
      <c r="F3452" s="21" t="str">
        <f>IF($B3452="","",SUMIFS($E$5:$E3451,$C$5:$C3451,$C3452))</f>
        <v/>
      </c>
      <c r="G3452" s="21" t="str">
        <f>IF($B3452="","",MAX(0,$E3452-MAX(0,SUMIFS(Тех_Движение!$G$2:$G$5111,Тех_Движение!$D$2:$D$5111,$C3452,Тех_Движение!$B$2:$B$5111,"&lt;="&amp;Настройки!$B$5-1)-$F3452)))</f>
        <v/>
      </c>
      <c r="H3452" s="21" t="str">
        <f>IF($B3452="","",IF(AND($D3452&gt;=Настройки!$B$5,$D3452&lt;=Настройки!$B$6),$E3452,0))</f>
        <v/>
      </c>
      <c r="I3452" s="21" t="str">
        <f t="shared" si="159"/>
        <v/>
      </c>
      <c r="J3452" s="21" t="str">
        <f>IF($B3452="","",MAX(0,$E3452-MAX(0,SUMIFS(Тех_Движение!$G$2:$G$5111,Тех_Движение!$D$2:$D$5111,$C3452,Тех_Движение!$B$2:$B$5111,"&lt;="&amp;Настройки!$B$6)-$F3452)))</f>
        <v/>
      </c>
      <c r="K3452" s="21" t="e">
        <f>IF(OR($B3452="",K$3&lt;$D3452+Настройки!$B$7),0,MAX(0,$E3452-MAX(0,SUMIFS(Тех_Движение!$G$2:$G$5111,Тех_Движение!$D$2:$D$5111,$C3452,Тех_Движение!$B$2:$B$5111,"&lt;="&amp;K$3)-$F3452)))</f>
        <v>#VALUE!</v>
      </c>
      <c r="L3452" s="21" t="e">
        <f>IF(OR($B3452="",L$3&lt;$D3452+Настройки!$B$7),0,MAX(0,$E3452-MAX(0,SUMIFS(Тех_Движение!$G$2:$G$5111,Тех_Движение!$D$2:$D$5111,$C3452,Тех_Движение!$B$2:$B$5111,"&lt;="&amp;L$3)-$F3452)))</f>
        <v>#VALUE!</v>
      </c>
      <c r="M3452" s="21" t="e">
        <f>IF(OR($B3452="",M$3&lt;$D3452+Настройки!$B$7),0,MAX(0,$E3452-MAX(0,SUMIFS(Тех_Движение!$G$2:$G$5111,Тех_Движение!$D$2:$D$5111,$C3452,Тех_Движение!$B$2:$B$5111,"&lt;="&amp;M$3)-$F3452)))</f>
        <v>#VALUE!</v>
      </c>
      <c r="N3452" s="21" t="e">
        <f>IF(OR($B3452="",N$3&lt;$D3452+Настройки!$B$7),0,MAX(0,$E3452-MAX(0,SUMIFS(Тех_Движение!$G$2:$G$5111,Тех_Движение!$D$2:$D$5111,$C3452,Тех_Движение!$B$2:$B$5111,"&lt;="&amp;N$3)-$F3452)))</f>
        <v>#VALUE!</v>
      </c>
      <c r="O3452" s="21" t="e">
        <f>IF(OR($B3452="",O$3&lt;$D3452+Настройки!$B$7),0,MAX(0,$E3452-MAX(0,SUMIFS(Тех_Движение!$G$2:$G$5111,Тех_Движение!$D$2:$D$5111,$C3452,Тех_Движение!$B$2:$B$5111,"&lt;="&amp;O$3)-$F3452)))</f>
        <v>#VALUE!</v>
      </c>
      <c r="P3452" s="21" t="e">
        <f>IF(OR($B3452="",P$3&lt;$D3452+Настройки!$B$7),0,MAX(0,$E3452-MAX(0,SUMIFS(Тех_Движение!$G$2:$G$5111,Тех_Движение!$D$2:$D$5111,$C3452,Тех_Движение!$B$2:$B$5111,"&lt;="&amp;P$3)-$F3452)))</f>
        <v>#VALUE!</v>
      </c>
      <c r="Q3452" s="21" t="e">
        <f>IF(OR($B3452="",Q$3&lt;$D3452+Настройки!$B$7),0,MAX(0,$E3452-MAX(0,SUMIFS(Тех_Движение!$G$2:$G$5111,Тех_Движение!$D$2:$D$5111,$C3452,Тех_Движение!$B$2:$B$5111,"&lt;="&amp;Q$3)-$F3452)))</f>
        <v>#VALUE!</v>
      </c>
      <c r="R3452" s="21" t="str">
        <f t="shared" si="160"/>
        <v/>
      </c>
      <c r="S3452" s="23" t="str">
        <f>IF($B3452="","",VLOOKUP($C3452,Настройки!$A$11:$L$17,9,FALSE))</f>
        <v/>
      </c>
      <c r="T3452" s="23" t="str">
        <f t="shared" si="161"/>
        <v/>
      </c>
    </row>
    <row r="3453" spans="1:20" x14ac:dyDescent="0.3">
      <c r="A3453" s="20">
        <f>Тех_Движение!$A$3450</f>
        <v>3449</v>
      </c>
      <c r="B3453" s="20" t="str">
        <f>IF(Тех_Движение!$F$3450&gt;0,Тех_Движение!$I$3450,"")</f>
        <v/>
      </c>
      <c r="C3453" s="20" t="str">
        <f>IF($B3453="","",Тех_Движение!$D$3450)</f>
        <v/>
      </c>
      <c r="D3453" s="9" t="str">
        <f>IF($B3453="","",Тех_Движение!$B$3450)</f>
        <v/>
      </c>
      <c r="E3453" s="21" t="str">
        <f>IF($B3453="","",Тех_Движение!$F$3450)</f>
        <v/>
      </c>
      <c r="F3453" s="21" t="str">
        <f>IF($B3453="","",SUMIFS($E$5:$E3452,$C$5:$C3452,$C3453))</f>
        <v/>
      </c>
      <c r="G3453" s="21" t="str">
        <f>IF($B3453="","",MAX(0,$E3453-MAX(0,SUMIFS(Тех_Движение!$G$2:$G$5111,Тех_Движение!$D$2:$D$5111,$C3453,Тех_Движение!$B$2:$B$5111,"&lt;="&amp;Настройки!$B$5-1)-$F3453)))</f>
        <v/>
      </c>
      <c r="H3453" s="21" t="str">
        <f>IF($B3453="","",IF(AND($D3453&gt;=Настройки!$B$5,$D3453&lt;=Настройки!$B$6),$E3453,0))</f>
        <v/>
      </c>
      <c r="I3453" s="21" t="str">
        <f t="shared" si="159"/>
        <v/>
      </c>
      <c r="J3453" s="21" t="str">
        <f>IF($B3453="","",MAX(0,$E3453-MAX(0,SUMIFS(Тех_Движение!$G$2:$G$5111,Тех_Движение!$D$2:$D$5111,$C3453,Тех_Движение!$B$2:$B$5111,"&lt;="&amp;Настройки!$B$6)-$F3453)))</f>
        <v/>
      </c>
      <c r="K3453" s="21" t="e">
        <f>IF(OR($B3453="",K$3&lt;$D3453+Настройки!$B$7),0,MAX(0,$E3453-MAX(0,SUMIFS(Тех_Движение!$G$2:$G$5111,Тех_Движение!$D$2:$D$5111,$C3453,Тех_Движение!$B$2:$B$5111,"&lt;="&amp;K$3)-$F3453)))</f>
        <v>#VALUE!</v>
      </c>
      <c r="L3453" s="21" t="e">
        <f>IF(OR($B3453="",L$3&lt;$D3453+Настройки!$B$7),0,MAX(0,$E3453-MAX(0,SUMIFS(Тех_Движение!$G$2:$G$5111,Тех_Движение!$D$2:$D$5111,$C3453,Тех_Движение!$B$2:$B$5111,"&lt;="&amp;L$3)-$F3453)))</f>
        <v>#VALUE!</v>
      </c>
      <c r="M3453" s="21" t="e">
        <f>IF(OR($B3453="",M$3&lt;$D3453+Настройки!$B$7),0,MAX(0,$E3453-MAX(0,SUMIFS(Тех_Движение!$G$2:$G$5111,Тех_Движение!$D$2:$D$5111,$C3453,Тех_Движение!$B$2:$B$5111,"&lt;="&amp;M$3)-$F3453)))</f>
        <v>#VALUE!</v>
      </c>
      <c r="N3453" s="21" t="e">
        <f>IF(OR($B3453="",N$3&lt;$D3453+Настройки!$B$7),0,MAX(0,$E3453-MAX(0,SUMIFS(Тех_Движение!$G$2:$G$5111,Тех_Движение!$D$2:$D$5111,$C3453,Тех_Движение!$B$2:$B$5111,"&lt;="&amp;N$3)-$F3453)))</f>
        <v>#VALUE!</v>
      </c>
      <c r="O3453" s="21" t="e">
        <f>IF(OR($B3453="",O$3&lt;$D3453+Настройки!$B$7),0,MAX(0,$E3453-MAX(0,SUMIFS(Тех_Движение!$G$2:$G$5111,Тех_Движение!$D$2:$D$5111,$C3453,Тех_Движение!$B$2:$B$5111,"&lt;="&amp;O$3)-$F3453)))</f>
        <v>#VALUE!</v>
      </c>
      <c r="P3453" s="21" t="e">
        <f>IF(OR($B3453="",P$3&lt;$D3453+Настройки!$B$7),0,MAX(0,$E3453-MAX(0,SUMIFS(Тех_Движение!$G$2:$G$5111,Тех_Движение!$D$2:$D$5111,$C3453,Тех_Движение!$B$2:$B$5111,"&lt;="&amp;P$3)-$F3453)))</f>
        <v>#VALUE!</v>
      </c>
      <c r="Q3453" s="21" t="e">
        <f>IF(OR($B3453="",Q$3&lt;$D3453+Настройки!$B$7),0,MAX(0,$E3453-MAX(0,SUMIFS(Тех_Движение!$G$2:$G$5111,Тех_Движение!$D$2:$D$5111,$C3453,Тех_Движение!$B$2:$B$5111,"&lt;="&amp;Q$3)-$F3453)))</f>
        <v>#VALUE!</v>
      </c>
      <c r="R3453" s="21" t="str">
        <f t="shared" si="160"/>
        <v/>
      </c>
      <c r="S3453" s="23" t="str">
        <f>IF($B3453="","",VLOOKUP($C3453,Настройки!$A$11:$L$17,9,FALSE))</f>
        <v/>
      </c>
      <c r="T3453" s="23" t="str">
        <f t="shared" si="161"/>
        <v/>
      </c>
    </row>
    <row r="3454" spans="1:20" x14ac:dyDescent="0.3">
      <c r="A3454" s="20">
        <f>Тех_Движение!$A$3451</f>
        <v>3450</v>
      </c>
      <c r="B3454" s="20" t="str">
        <f>IF(Тех_Движение!$F$3451&gt;0,Тех_Движение!$I$3451,"")</f>
        <v/>
      </c>
      <c r="C3454" s="20" t="str">
        <f>IF($B3454="","",Тех_Движение!$D$3451)</f>
        <v/>
      </c>
      <c r="D3454" s="9" t="str">
        <f>IF($B3454="","",Тех_Движение!$B$3451)</f>
        <v/>
      </c>
      <c r="E3454" s="21" t="str">
        <f>IF($B3454="","",Тех_Движение!$F$3451)</f>
        <v/>
      </c>
      <c r="F3454" s="21" t="str">
        <f>IF($B3454="","",SUMIFS($E$5:$E3453,$C$5:$C3453,$C3454))</f>
        <v/>
      </c>
      <c r="G3454" s="21" t="str">
        <f>IF($B3454="","",MAX(0,$E3454-MAX(0,SUMIFS(Тех_Движение!$G$2:$G$5111,Тех_Движение!$D$2:$D$5111,$C3454,Тех_Движение!$B$2:$B$5111,"&lt;="&amp;Настройки!$B$5-1)-$F3454)))</f>
        <v/>
      </c>
      <c r="H3454" s="21" t="str">
        <f>IF($B3454="","",IF(AND($D3454&gt;=Настройки!$B$5,$D3454&lt;=Настройки!$B$6),$E3454,0))</f>
        <v/>
      </c>
      <c r="I3454" s="21" t="str">
        <f t="shared" si="159"/>
        <v/>
      </c>
      <c r="J3454" s="21" t="str">
        <f>IF($B3454="","",MAX(0,$E3454-MAX(0,SUMIFS(Тех_Движение!$G$2:$G$5111,Тех_Движение!$D$2:$D$5111,$C3454,Тех_Движение!$B$2:$B$5111,"&lt;="&amp;Настройки!$B$6)-$F3454)))</f>
        <v/>
      </c>
      <c r="K3454" s="21" t="e">
        <f>IF(OR($B3454="",K$3&lt;$D3454+Настройки!$B$7),0,MAX(0,$E3454-MAX(0,SUMIFS(Тех_Движение!$G$2:$G$5111,Тех_Движение!$D$2:$D$5111,$C3454,Тех_Движение!$B$2:$B$5111,"&lt;="&amp;K$3)-$F3454)))</f>
        <v>#VALUE!</v>
      </c>
      <c r="L3454" s="21" t="e">
        <f>IF(OR($B3454="",L$3&lt;$D3454+Настройки!$B$7),0,MAX(0,$E3454-MAX(0,SUMIFS(Тех_Движение!$G$2:$G$5111,Тех_Движение!$D$2:$D$5111,$C3454,Тех_Движение!$B$2:$B$5111,"&lt;="&amp;L$3)-$F3454)))</f>
        <v>#VALUE!</v>
      </c>
      <c r="M3454" s="21" t="e">
        <f>IF(OR($B3454="",M$3&lt;$D3454+Настройки!$B$7),0,MAX(0,$E3454-MAX(0,SUMIFS(Тех_Движение!$G$2:$G$5111,Тех_Движение!$D$2:$D$5111,$C3454,Тех_Движение!$B$2:$B$5111,"&lt;="&amp;M$3)-$F3454)))</f>
        <v>#VALUE!</v>
      </c>
      <c r="N3454" s="21" t="e">
        <f>IF(OR($B3454="",N$3&lt;$D3454+Настройки!$B$7),0,MAX(0,$E3454-MAX(0,SUMIFS(Тех_Движение!$G$2:$G$5111,Тех_Движение!$D$2:$D$5111,$C3454,Тех_Движение!$B$2:$B$5111,"&lt;="&amp;N$3)-$F3454)))</f>
        <v>#VALUE!</v>
      </c>
      <c r="O3454" s="21" t="e">
        <f>IF(OR($B3454="",O$3&lt;$D3454+Настройки!$B$7),0,MAX(0,$E3454-MAX(0,SUMIFS(Тех_Движение!$G$2:$G$5111,Тех_Движение!$D$2:$D$5111,$C3454,Тех_Движение!$B$2:$B$5111,"&lt;="&amp;O$3)-$F3454)))</f>
        <v>#VALUE!</v>
      </c>
      <c r="P3454" s="21" t="e">
        <f>IF(OR($B3454="",P$3&lt;$D3454+Настройки!$B$7),0,MAX(0,$E3454-MAX(0,SUMIFS(Тех_Движение!$G$2:$G$5111,Тех_Движение!$D$2:$D$5111,$C3454,Тех_Движение!$B$2:$B$5111,"&lt;="&amp;P$3)-$F3454)))</f>
        <v>#VALUE!</v>
      </c>
      <c r="Q3454" s="21" t="e">
        <f>IF(OR($B3454="",Q$3&lt;$D3454+Настройки!$B$7),0,MAX(0,$E3454-MAX(0,SUMIFS(Тех_Движение!$G$2:$G$5111,Тех_Движение!$D$2:$D$5111,$C3454,Тех_Движение!$B$2:$B$5111,"&lt;="&amp;Q$3)-$F3454)))</f>
        <v>#VALUE!</v>
      </c>
      <c r="R3454" s="21" t="str">
        <f t="shared" si="160"/>
        <v/>
      </c>
      <c r="S3454" s="23" t="str">
        <f>IF($B3454="","",VLOOKUP($C3454,Настройки!$A$11:$L$17,9,FALSE))</f>
        <v/>
      </c>
      <c r="T3454" s="23" t="str">
        <f t="shared" si="161"/>
        <v/>
      </c>
    </row>
    <row r="3455" spans="1:20" x14ac:dyDescent="0.3">
      <c r="A3455" s="20">
        <f>Тех_Движение!$A$3452</f>
        <v>3451</v>
      </c>
      <c r="B3455" s="20" t="str">
        <f>IF(Тех_Движение!$F$3452&gt;0,Тех_Движение!$I$3452,"")</f>
        <v/>
      </c>
      <c r="C3455" s="20" t="str">
        <f>IF($B3455="","",Тех_Движение!$D$3452)</f>
        <v/>
      </c>
      <c r="D3455" s="9" t="str">
        <f>IF($B3455="","",Тех_Движение!$B$3452)</f>
        <v/>
      </c>
      <c r="E3455" s="21" t="str">
        <f>IF($B3455="","",Тех_Движение!$F$3452)</f>
        <v/>
      </c>
      <c r="F3455" s="21" t="str">
        <f>IF($B3455="","",SUMIFS($E$5:$E3454,$C$5:$C3454,$C3455))</f>
        <v/>
      </c>
      <c r="G3455" s="21" t="str">
        <f>IF($B3455="","",MAX(0,$E3455-MAX(0,SUMIFS(Тех_Движение!$G$2:$G$5111,Тех_Движение!$D$2:$D$5111,$C3455,Тех_Движение!$B$2:$B$5111,"&lt;="&amp;Настройки!$B$5-1)-$F3455)))</f>
        <v/>
      </c>
      <c r="H3455" s="21" t="str">
        <f>IF($B3455="","",IF(AND($D3455&gt;=Настройки!$B$5,$D3455&lt;=Настройки!$B$6),$E3455,0))</f>
        <v/>
      </c>
      <c r="I3455" s="21" t="str">
        <f t="shared" si="159"/>
        <v/>
      </c>
      <c r="J3455" s="21" t="str">
        <f>IF($B3455="","",MAX(0,$E3455-MAX(0,SUMIFS(Тех_Движение!$G$2:$G$5111,Тех_Движение!$D$2:$D$5111,$C3455,Тех_Движение!$B$2:$B$5111,"&lt;="&amp;Настройки!$B$6)-$F3455)))</f>
        <v/>
      </c>
      <c r="K3455" s="21" t="e">
        <f>IF(OR($B3455="",K$3&lt;$D3455+Настройки!$B$7),0,MAX(0,$E3455-MAX(0,SUMIFS(Тех_Движение!$G$2:$G$5111,Тех_Движение!$D$2:$D$5111,$C3455,Тех_Движение!$B$2:$B$5111,"&lt;="&amp;K$3)-$F3455)))</f>
        <v>#VALUE!</v>
      </c>
      <c r="L3455" s="21" t="e">
        <f>IF(OR($B3455="",L$3&lt;$D3455+Настройки!$B$7),0,MAX(0,$E3455-MAX(0,SUMIFS(Тех_Движение!$G$2:$G$5111,Тех_Движение!$D$2:$D$5111,$C3455,Тех_Движение!$B$2:$B$5111,"&lt;="&amp;L$3)-$F3455)))</f>
        <v>#VALUE!</v>
      </c>
      <c r="M3455" s="21" t="e">
        <f>IF(OR($B3455="",M$3&lt;$D3455+Настройки!$B$7),0,MAX(0,$E3455-MAX(0,SUMIFS(Тех_Движение!$G$2:$G$5111,Тех_Движение!$D$2:$D$5111,$C3455,Тех_Движение!$B$2:$B$5111,"&lt;="&amp;M$3)-$F3455)))</f>
        <v>#VALUE!</v>
      </c>
      <c r="N3455" s="21" t="e">
        <f>IF(OR($B3455="",N$3&lt;$D3455+Настройки!$B$7),0,MAX(0,$E3455-MAX(0,SUMIFS(Тех_Движение!$G$2:$G$5111,Тех_Движение!$D$2:$D$5111,$C3455,Тех_Движение!$B$2:$B$5111,"&lt;="&amp;N$3)-$F3455)))</f>
        <v>#VALUE!</v>
      </c>
      <c r="O3455" s="21" t="e">
        <f>IF(OR($B3455="",O$3&lt;$D3455+Настройки!$B$7),0,MAX(0,$E3455-MAX(0,SUMIFS(Тех_Движение!$G$2:$G$5111,Тех_Движение!$D$2:$D$5111,$C3455,Тех_Движение!$B$2:$B$5111,"&lt;="&amp;O$3)-$F3455)))</f>
        <v>#VALUE!</v>
      </c>
      <c r="P3455" s="21" t="e">
        <f>IF(OR($B3455="",P$3&lt;$D3455+Настройки!$B$7),0,MAX(0,$E3455-MAX(0,SUMIFS(Тех_Движение!$G$2:$G$5111,Тех_Движение!$D$2:$D$5111,$C3455,Тех_Движение!$B$2:$B$5111,"&lt;="&amp;P$3)-$F3455)))</f>
        <v>#VALUE!</v>
      </c>
      <c r="Q3455" s="21" t="e">
        <f>IF(OR($B3455="",Q$3&lt;$D3455+Настройки!$B$7),0,MAX(0,$E3455-MAX(0,SUMIFS(Тех_Движение!$G$2:$G$5111,Тех_Движение!$D$2:$D$5111,$C3455,Тех_Движение!$B$2:$B$5111,"&lt;="&amp;Q$3)-$F3455)))</f>
        <v>#VALUE!</v>
      </c>
      <c r="R3455" s="21" t="str">
        <f t="shared" si="160"/>
        <v/>
      </c>
      <c r="S3455" s="23" t="str">
        <f>IF($B3455="","",VLOOKUP($C3455,Настройки!$A$11:$L$17,9,FALSE))</f>
        <v/>
      </c>
      <c r="T3455" s="23" t="str">
        <f t="shared" si="161"/>
        <v/>
      </c>
    </row>
    <row r="3456" spans="1:20" x14ac:dyDescent="0.3">
      <c r="A3456" s="20">
        <f>Тех_Движение!$A$3453</f>
        <v>3452</v>
      </c>
      <c r="B3456" s="20" t="str">
        <f>IF(Тех_Движение!$F$3453&gt;0,Тех_Движение!$I$3453,"")</f>
        <v/>
      </c>
      <c r="C3456" s="20" t="str">
        <f>IF($B3456="","",Тех_Движение!$D$3453)</f>
        <v/>
      </c>
      <c r="D3456" s="9" t="str">
        <f>IF($B3456="","",Тех_Движение!$B$3453)</f>
        <v/>
      </c>
      <c r="E3456" s="21" t="str">
        <f>IF($B3456="","",Тех_Движение!$F$3453)</f>
        <v/>
      </c>
      <c r="F3456" s="21" t="str">
        <f>IF($B3456="","",SUMIFS($E$5:$E3455,$C$5:$C3455,$C3456))</f>
        <v/>
      </c>
      <c r="G3456" s="21" t="str">
        <f>IF($B3456="","",MAX(0,$E3456-MAX(0,SUMIFS(Тех_Движение!$G$2:$G$5111,Тех_Движение!$D$2:$D$5111,$C3456,Тех_Движение!$B$2:$B$5111,"&lt;="&amp;Настройки!$B$5-1)-$F3456)))</f>
        <v/>
      </c>
      <c r="H3456" s="21" t="str">
        <f>IF($B3456="","",IF(AND($D3456&gt;=Настройки!$B$5,$D3456&lt;=Настройки!$B$6),$E3456,0))</f>
        <v/>
      </c>
      <c r="I3456" s="21" t="str">
        <f t="shared" si="159"/>
        <v/>
      </c>
      <c r="J3456" s="21" t="str">
        <f>IF($B3456="","",MAX(0,$E3456-MAX(0,SUMIFS(Тех_Движение!$G$2:$G$5111,Тех_Движение!$D$2:$D$5111,$C3456,Тех_Движение!$B$2:$B$5111,"&lt;="&amp;Настройки!$B$6)-$F3456)))</f>
        <v/>
      </c>
      <c r="K3456" s="21" t="e">
        <f>IF(OR($B3456="",K$3&lt;$D3456+Настройки!$B$7),0,MAX(0,$E3456-MAX(0,SUMIFS(Тех_Движение!$G$2:$G$5111,Тех_Движение!$D$2:$D$5111,$C3456,Тех_Движение!$B$2:$B$5111,"&lt;="&amp;K$3)-$F3456)))</f>
        <v>#VALUE!</v>
      </c>
      <c r="L3456" s="21" t="e">
        <f>IF(OR($B3456="",L$3&lt;$D3456+Настройки!$B$7),0,MAX(0,$E3456-MAX(0,SUMIFS(Тех_Движение!$G$2:$G$5111,Тех_Движение!$D$2:$D$5111,$C3456,Тех_Движение!$B$2:$B$5111,"&lt;="&amp;L$3)-$F3456)))</f>
        <v>#VALUE!</v>
      </c>
      <c r="M3456" s="21" t="e">
        <f>IF(OR($B3456="",M$3&lt;$D3456+Настройки!$B$7),0,MAX(0,$E3456-MAX(0,SUMIFS(Тех_Движение!$G$2:$G$5111,Тех_Движение!$D$2:$D$5111,$C3456,Тех_Движение!$B$2:$B$5111,"&lt;="&amp;M$3)-$F3456)))</f>
        <v>#VALUE!</v>
      </c>
      <c r="N3456" s="21" t="e">
        <f>IF(OR($B3456="",N$3&lt;$D3456+Настройки!$B$7),0,MAX(0,$E3456-MAX(0,SUMIFS(Тех_Движение!$G$2:$G$5111,Тех_Движение!$D$2:$D$5111,$C3456,Тех_Движение!$B$2:$B$5111,"&lt;="&amp;N$3)-$F3456)))</f>
        <v>#VALUE!</v>
      </c>
      <c r="O3456" s="21" t="e">
        <f>IF(OR($B3456="",O$3&lt;$D3456+Настройки!$B$7),0,MAX(0,$E3456-MAX(0,SUMIFS(Тех_Движение!$G$2:$G$5111,Тех_Движение!$D$2:$D$5111,$C3456,Тех_Движение!$B$2:$B$5111,"&lt;="&amp;O$3)-$F3456)))</f>
        <v>#VALUE!</v>
      </c>
      <c r="P3456" s="21" t="e">
        <f>IF(OR($B3456="",P$3&lt;$D3456+Настройки!$B$7),0,MAX(0,$E3456-MAX(0,SUMIFS(Тех_Движение!$G$2:$G$5111,Тех_Движение!$D$2:$D$5111,$C3456,Тех_Движение!$B$2:$B$5111,"&lt;="&amp;P$3)-$F3456)))</f>
        <v>#VALUE!</v>
      </c>
      <c r="Q3456" s="21" t="e">
        <f>IF(OR($B3456="",Q$3&lt;$D3456+Настройки!$B$7),0,MAX(0,$E3456-MAX(0,SUMIFS(Тех_Движение!$G$2:$G$5111,Тех_Движение!$D$2:$D$5111,$C3456,Тех_Движение!$B$2:$B$5111,"&lt;="&amp;Q$3)-$F3456)))</f>
        <v>#VALUE!</v>
      </c>
      <c r="R3456" s="21" t="str">
        <f t="shared" si="160"/>
        <v/>
      </c>
      <c r="S3456" s="23" t="str">
        <f>IF($B3456="","",VLOOKUP($C3456,Настройки!$A$11:$L$17,9,FALSE))</f>
        <v/>
      </c>
      <c r="T3456" s="23" t="str">
        <f t="shared" si="161"/>
        <v/>
      </c>
    </row>
    <row r="3457" spans="1:20" x14ac:dyDescent="0.3">
      <c r="A3457" s="20">
        <f>Тех_Движение!$A$3454</f>
        <v>3453</v>
      </c>
      <c r="B3457" s="20" t="str">
        <f>IF(Тех_Движение!$F$3454&gt;0,Тех_Движение!$I$3454,"")</f>
        <v/>
      </c>
      <c r="C3457" s="20" t="str">
        <f>IF($B3457="","",Тех_Движение!$D$3454)</f>
        <v/>
      </c>
      <c r="D3457" s="9" t="str">
        <f>IF($B3457="","",Тех_Движение!$B$3454)</f>
        <v/>
      </c>
      <c r="E3457" s="21" t="str">
        <f>IF($B3457="","",Тех_Движение!$F$3454)</f>
        <v/>
      </c>
      <c r="F3457" s="21" t="str">
        <f>IF($B3457="","",SUMIFS($E$5:$E3456,$C$5:$C3456,$C3457))</f>
        <v/>
      </c>
      <c r="G3457" s="21" t="str">
        <f>IF($B3457="","",MAX(0,$E3457-MAX(0,SUMIFS(Тех_Движение!$G$2:$G$5111,Тех_Движение!$D$2:$D$5111,$C3457,Тех_Движение!$B$2:$B$5111,"&lt;="&amp;Настройки!$B$5-1)-$F3457)))</f>
        <v/>
      </c>
      <c r="H3457" s="21" t="str">
        <f>IF($B3457="","",IF(AND($D3457&gt;=Настройки!$B$5,$D3457&lt;=Настройки!$B$6),$E3457,0))</f>
        <v/>
      </c>
      <c r="I3457" s="21" t="str">
        <f t="shared" si="159"/>
        <v/>
      </c>
      <c r="J3457" s="21" t="str">
        <f>IF($B3457="","",MAX(0,$E3457-MAX(0,SUMIFS(Тех_Движение!$G$2:$G$5111,Тех_Движение!$D$2:$D$5111,$C3457,Тех_Движение!$B$2:$B$5111,"&lt;="&amp;Настройки!$B$6)-$F3457)))</f>
        <v/>
      </c>
      <c r="K3457" s="21" t="e">
        <f>IF(OR($B3457="",K$3&lt;$D3457+Настройки!$B$7),0,MAX(0,$E3457-MAX(0,SUMIFS(Тех_Движение!$G$2:$G$5111,Тех_Движение!$D$2:$D$5111,$C3457,Тех_Движение!$B$2:$B$5111,"&lt;="&amp;K$3)-$F3457)))</f>
        <v>#VALUE!</v>
      </c>
      <c r="L3457" s="21" t="e">
        <f>IF(OR($B3457="",L$3&lt;$D3457+Настройки!$B$7),0,MAX(0,$E3457-MAX(0,SUMIFS(Тех_Движение!$G$2:$G$5111,Тех_Движение!$D$2:$D$5111,$C3457,Тех_Движение!$B$2:$B$5111,"&lt;="&amp;L$3)-$F3457)))</f>
        <v>#VALUE!</v>
      </c>
      <c r="M3457" s="21" t="e">
        <f>IF(OR($B3457="",M$3&lt;$D3457+Настройки!$B$7),0,MAX(0,$E3457-MAX(0,SUMIFS(Тех_Движение!$G$2:$G$5111,Тех_Движение!$D$2:$D$5111,$C3457,Тех_Движение!$B$2:$B$5111,"&lt;="&amp;M$3)-$F3457)))</f>
        <v>#VALUE!</v>
      </c>
      <c r="N3457" s="21" t="e">
        <f>IF(OR($B3457="",N$3&lt;$D3457+Настройки!$B$7),0,MAX(0,$E3457-MAX(0,SUMIFS(Тех_Движение!$G$2:$G$5111,Тех_Движение!$D$2:$D$5111,$C3457,Тех_Движение!$B$2:$B$5111,"&lt;="&amp;N$3)-$F3457)))</f>
        <v>#VALUE!</v>
      </c>
      <c r="O3457" s="21" t="e">
        <f>IF(OR($B3457="",O$3&lt;$D3457+Настройки!$B$7),0,MAX(0,$E3457-MAX(0,SUMIFS(Тех_Движение!$G$2:$G$5111,Тех_Движение!$D$2:$D$5111,$C3457,Тех_Движение!$B$2:$B$5111,"&lt;="&amp;O$3)-$F3457)))</f>
        <v>#VALUE!</v>
      </c>
      <c r="P3457" s="21" t="e">
        <f>IF(OR($B3457="",P$3&lt;$D3457+Настройки!$B$7),0,MAX(0,$E3457-MAX(0,SUMIFS(Тех_Движение!$G$2:$G$5111,Тех_Движение!$D$2:$D$5111,$C3457,Тех_Движение!$B$2:$B$5111,"&lt;="&amp;P$3)-$F3457)))</f>
        <v>#VALUE!</v>
      </c>
      <c r="Q3457" s="21" t="e">
        <f>IF(OR($B3457="",Q$3&lt;$D3457+Настройки!$B$7),0,MAX(0,$E3457-MAX(0,SUMIFS(Тех_Движение!$G$2:$G$5111,Тех_Движение!$D$2:$D$5111,$C3457,Тех_Движение!$B$2:$B$5111,"&lt;="&amp;Q$3)-$F3457)))</f>
        <v>#VALUE!</v>
      </c>
      <c r="R3457" s="21" t="str">
        <f t="shared" si="160"/>
        <v/>
      </c>
      <c r="S3457" s="23" t="str">
        <f>IF($B3457="","",VLOOKUP($C3457,Настройки!$A$11:$L$17,9,FALSE))</f>
        <v/>
      </c>
      <c r="T3457" s="23" t="str">
        <f t="shared" si="161"/>
        <v/>
      </c>
    </row>
    <row r="3458" spans="1:20" x14ac:dyDescent="0.3">
      <c r="A3458" s="20">
        <f>Тех_Движение!$A$3455</f>
        <v>3454</v>
      </c>
      <c r="B3458" s="20" t="str">
        <f>IF(Тех_Движение!$F$3455&gt;0,Тех_Движение!$I$3455,"")</f>
        <v/>
      </c>
      <c r="C3458" s="20" t="str">
        <f>IF($B3458="","",Тех_Движение!$D$3455)</f>
        <v/>
      </c>
      <c r="D3458" s="9" t="str">
        <f>IF($B3458="","",Тех_Движение!$B$3455)</f>
        <v/>
      </c>
      <c r="E3458" s="21" t="str">
        <f>IF($B3458="","",Тех_Движение!$F$3455)</f>
        <v/>
      </c>
      <c r="F3458" s="21" t="str">
        <f>IF($B3458="","",SUMIFS($E$5:$E3457,$C$5:$C3457,$C3458))</f>
        <v/>
      </c>
      <c r="G3458" s="21" t="str">
        <f>IF($B3458="","",MAX(0,$E3458-MAX(0,SUMIFS(Тех_Движение!$G$2:$G$5111,Тех_Движение!$D$2:$D$5111,$C3458,Тех_Движение!$B$2:$B$5111,"&lt;="&amp;Настройки!$B$5-1)-$F3458)))</f>
        <v/>
      </c>
      <c r="H3458" s="21" t="str">
        <f>IF($B3458="","",IF(AND($D3458&gt;=Настройки!$B$5,$D3458&lt;=Настройки!$B$6),$E3458,0))</f>
        <v/>
      </c>
      <c r="I3458" s="21" t="str">
        <f t="shared" si="159"/>
        <v/>
      </c>
      <c r="J3458" s="21" t="str">
        <f>IF($B3458="","",MAX(0,$E3458-MAX(0,SUMIFS(Тех_Движение!$G$2:$G$5111,Тех_Движение!$D$2:$D$5111,$C3458,Тех_Движение!$B$2:$B$5111,"&lt;="&amp;Настройки!$B$6)-$F3458)))</f>
        <v/>
      </c>
      <c r="K3458" s="21" t="e">
        <f>IF(OR($B3458="",K$3&lt;$D3458+Настройки!$B$7),0,MAX(0,$E3458-MAX(0,SUMIFS(Тех_Движение!$G$2:$G$5111,Тех_Движение!$D$2:$D$5111,$C3458,Тех_Движение!$B$2:$B$5111,"&lt;="&amp;K$3)-$F3458)))</f>
        <v>#VALUE!</v>
      </c>
      <c r="L3458" s="21" t="e">
        <f>IF(OR($B3458="",L$3&lt;$D3458+Настройки!$B$7),0,MAX(0,$E3458-MAX(0,SUMIFS(Тех_Движение!$G$2:$G$5111,Тех_Движение!$D$2:$D$5111,$C3458,Тех_Движение!$B$2:$B$5111,"&lt;="&amp;L$3)-$F3458)))</f>
        <v>#VALUE!</v>
      </c>
      <c r="M3458" s="21" t="e">
        <f>IF(OR($B3458="",M$3&lt;$D3458+Настройки!$B$7),0,MAX(0,$E3458-MAX(0,SUMIFS(Тех_Движение!$G$2:$G$5111,Тех_Движение!$D$2:$D$5111,$C3458,Тех_Движение!$B$2:$B$5111,"&lt;="&amp;M$3)-$F3458)))</f>
        <v>#VALUE!</v>
      </c>
      <c r="N3458" s="21" t="e">
        <f>IF(OR($B3458="",N$3&lt;$D3458+Настройки!$B$7),0,MAX(0,$E3458-MAX(0,SUMIFS(Тех_Движение!$G$2:$G$5111,Тех_Движение!$D$2:$D$5111,$C3458,Тех_Движение!$B$2:$B$5111,"&lt;="&amp;N$3)-$F3458)))</f>
        <v>#VALUE!</v>
      </c>
      <c r="O3458" s="21" t="e">
        <f>IF(OR($B3458="",O$3&lt;$D3458+Настройки!$B$7),0,MAX(0,$E3458-MAX(0,SUMIFS(Тех_Движение!$G$2:$G$5111,Тех_Движение!$D$2:$D$5111,$C3458,Тех_Движение!$B$2:$B$5111,"&lt;="&amp;O$3)-$F3458)))</f>
        <v>#VALUE!</v>
      </c>
      <c r="P3458" s="21" t="e">
        <f>IF(OR($B3458="",P$3&lt;$D3458+Настройки!$B$7),0,MAX(0,$E3458-MAX(0,SUMIFS(Тех_Движение!$G$2:$G$5111,Тех_Движение!$D$2:$D$5111,$C3458,Тех_Движение!$B$2:$B$5111,"&lt;="&amp;P$3)-$F3458)))</f>
        <v>#VALUE!</v>
      </c>
      <c r="Q3458" s="21" t="e">
        <f>IF(OR($B3458="",Q$3&lt;$D3458+Настройки!$B$7),0,MAX(0,$E3458-MAX(0,SUMIFS(Тех_Движение!$G$2:$G$5111,Тех_Движение!$D$2:$D$5111,$C3458,Тех_Движение!$B$2:$B$5111,"&lt;="&amp;Q$3)-$F3458)))</f>
        <v>#VALUE!</v>
      </c>
      <c r="R3458" s="21" t="str">
        <f t="shared" si="160"/>
        <v/>
      </c>
      <c r="S3458" s="23" t="str">
        <f>IF($B3458="","",VLOOKUP($C3458,Настройки!$A$11:$L$17,9,FALSE))</f>
        <v/>
      </c>
      <c r="T3458" s="23" t="str">
        <f t="shared" si="161"/>
        <v/>
      </c>
    </row>
    <row r="3459" spans="1:20" x14ac:dyDescent="0.3">
      <c r="A3459" s="20">
        <f>Тех_Движение!$A$3456</f>
        <v>3455</v>
      </c>
      <c r="B3459" s="20" t="str">
        <f>IF(Тех_Движение!$F$3456&gt;0,Тех_Движение!$I$3456,"")</f>
        <v/>
      </c>
      <c r="C3459" s="20" t="str">
        <f>IF($B3459="","",Тех_Движение!$D$3456)</f>
        <v/>
      </c>
      <c r="D3459" s="9" t="str">
        <f>IF($B3459="","",Тех_Движение!$B$3456)</f>
        <v/>
      </c>
      <c r="E3459" s="21" t="str">
        <f>IF($B3459="","",Тех_Движение!$F$3456)</f>
        <v/>
      </c>
      <c r="F3459" s="21" t="str">
        <f>IF($B3459="","",SUMIFS($E$5:$E3458,$C$5:$C3458,$C3459))</f>
        <v/>
      </c>
      <c r="G3459" s="21" t="str">
        <f>IF($B3459="","",MAX(0,$E3459-MAX(0,SUMIFS(Тех_Движение!$G$2:$G$5111,Тех_Движение!$D$2:$D$5111,$C3459,Тех_Движение!$B$2:$B$5111,"&lt;="&amp;Настройки!$B$5-1)-$F3459)))</f>
        <v/>
      </c>
      <c r="H3459" s="21" t="str">
        <f>IF($B3459="","",IF(AND($D3459&gt;=Настройки!$B$5,$D3459&lt;=Настройки!$B$6),$E3459,0))</f>
        <v/>
      </c>
      <c r="I3459" s="21" t="str">
        <f t="shared" si="159"/>
        <v/>
      </c>
      <c r="J3459" s="21" t="str">
        <f>IF($B3459="","",MAX(0,$E3459-MAX(0,SUMIFS(Тех_Движение!$G$2:$G$5111,Тех_Движение!$D$2:$D$5111,$C3459,Тех_Движение!$B$2:$B$5111,"&lt;="&amp;Настройки!$B$6)-$F3459)))</f>
        <v/>
      </c>
      <c r="K3459" s="21" t="e">
        <f>IF(OR($B3459="",K$3&lt;$D3459+Настройки!$B$7),0,MAX(0,$E3459-MAX(0,SUMIFS(Тех_Движение!$G$2:$G$5111,Тех_Движение!$D$2:$D$5111,$C3459,Тех_Движение!$B$2:$B$5111,"&lt;="&amp;K$3)-$F3459)))</f>
        <v>#VALUE!</v>
      </c>
      <c r="L3459" s="21" t="e">
        <f>IF(OR($B3459="",L$3&lt;$D3459+Настройки!$B$7),0,MAX(0,$E3459-MAX(0,SUMIFS(Тех_Движение!$G$2:$G$5111,Тех_Движение!$D$2:$D$5111,$C3459,Тех_Движение!$B$2:$B$5111,"&lt;="&amp;L$3)-$F3459)))</f>
        <v>#VALUE!</v>
      </c>
      <c r="M3459" s="21" t="e">
        <f>IF(OR($B3459="",M$3&lt;$D3459+Настройки!$B$7),0,MAX(0,$E3459-MAX(0,SUMIFS(Тех_Движение!$G$2:$G$5111,Тех_Движение!$D$2:$D$5111,$C3459,Тех_Движение!$B$2:$B$5111,"&lt;="&amp;M$3)-$F3459)))</f>
        <v>#VALUE!</v>
      </c>
      <c r="N3459" s="21" t="e">
        <f>IF(OR($B3459="",N$3&lt;$D3459+Настройки!$B$7),0,MAX(0,$E3459-MAX(0,SUMIFS(Тех_Движение!$G$2:$G$5111,Тех_Движение!$D$2:$D$5111,$C3459,Тех_Движение!$B$2:$B$5111,"&lt;="&amp;N$3)-$F3459)))</f>
        <v>#VALUE!</v>
      </c>
      <c r="O3459" s="21" t="e">
        <f>IF(OR($B3459="",O$3&lt;$D3459+Настройки!$B$7),0,MAX(0,$E3459-MAX(0,SUMIFS(Тех_Движение!$G$2:$G$5111,Тех_Движение!$D$2:$D$5111,$C3459,Тех_Движение!$B$2:$B$5111,"&lt;="&amp;O$3)-$F3459)))</f>
        <v>#VALUE!</v>
      </c>
      <c r="P3459" s="21" t="e">
        <f>IF(OR($B3459="",P$3&lt;$D3459+Настройки!$B$7),0,MAX(0,$E3459-MAX(0,SUMIFS(Тех_Движение!$G$2:$G$5111,Тех_Движение!$D$2:$D$5111,$C3459,Тех_Движение!$B$2:$B$5111,"&lt;="&amp;P$3)-$F3459)))</f>
        <v>#VALUE!</v>
      </c>
      <c r="Q3459" s="21" t="e">
        <f>IF(OR($B3459="",Q$3&lt;$D3459+Настройки!$B$7),0,MAX(0,$E3459-MAX(0,SUMIFS(Тех_Движение!$G$2:$G$5111,Тех_Движение!$D$2:$D$5111,$C3459,Тех_Движение!$B$2:$B$5111,"&lt;="&amp;Q$3)-$F3459)))</f>
        <v>#VALUE!</v>
      </c>
      <c r="R3459" s="21" t="str">
        <f t="shared" si="160"/>
        <v/>
      </c>
      <c r="S3459" s="23" t="str">
        <f>IF($B3459="","",VLOOKUP($C3459,Настройки!$A$11:$L$17,9,FALSE))</f>
        <v/>
      </c>
      <c r="T3459" s="23" t="str">
        <f t="shared" si="161"/>
        <v/>
      </c>
    </row>
    <row r="3460" spans="1:20" x14ac:dyDescent="0.3">
      <c r="A3460" s="20">
        <f>Тех_Движение!$A$3457</f>
        <v>3456</v>
      </c>
      <c r="B3460" s="20" t="str">
        <f>IF(Тех_Движение!$F$3457&gt;0,Тех_Движение!$I$3457,"")</f>
        <v/>
      </c>
      <c r="C3460" s="20" t="str">
        <f>IF($B3460="","",Тех_Движение!$D$3457)</f>
        <v/>
      </c>
      <c r="D3460" s="9" t="str">
        <f>IF($B3460="","",Тех_Движение!$B$3457)</f>
        <v/>
      </c>
      <c r="E3460" s="21" t="str">
        <f>IF($B3460="","",Тех_Движение!$F$3457)</f>
        <v/>
      </c>
      <c r="F3460" s="21" t="str">
        <f>IF($B3460="","",SUMIFS($E$5:$E3459,$C$5:$C3459,$C3460))</f>
        <v/>
      </c>
      <c r="G3460" s="21" t="str">
        <f>IF($B3460="","",MAX(0,$E3460-MAX(0,SUMIFS(Тех_Движение!$G$2:$G$5111,Тех_Движение!$D$2:$D$5111,$C3460,Тех_Движение!$B$2:$B$5111,"&lt;="&amp;Настройки!$B$5-1)-$F3460)))</f>
        <v/>
      </c>
      <c r="H3460" s="21" t="str">
        <f>IF($B3460="","",IF(AND($D3460&gt;=Настройки!$B$5,$D3460&lt;=Настройки!$B$6),$E3460,0))</f>
        <v/>
      </c>
      <c r="I3460" s="21" t="str">
        <f t="shared" si="159"/>
        <v/>
      </c>
      <c r="J3460" s="21" t="str">
        <f>IF($B3460="","",MAX(0,$E3460-MAX(0,SUMIFS(Тех_Движение!$G$2:$G$5111,Тех_Движение!$D$2:$D$5111,$C3460,Тех_Движение!$B$2:$B$5111,"&lt;="&amp;Настройки!$B$6)-$F3460)))</f>
        <v/>
      </c>
      <c r="K3460" s="21" t="e">
        <f>IF(OR($B3460="",K$3&lt;$D3460+Настройки!$B$7),0,MAX(0,$E3460-MAX(0,SUMIFS(Тех_Движение!$G$2:$G$5111,Тех_Движение!$D$2:$D$5111,$C3460,Тех_Движение!$B$2:$B$5111,"&lt;="&amp;K$3)-$F3460)))</f>
        <v>#VALUE!</v>
      </c>
      <c r="L3460" s="21" t="e">
        <f>IF(OR($B3460="",L$3&lt;$D3460+Настройки!$B$7),0,MAX(0,$E3460-MAX(0,SUMIFS(Тех_Движение!$G$2:$G$5111,Тех_Движение!$D$2:$D$5111,$C3460,Тех_Движение!$B$2:$B$5111,"&lt;="&amp;L$3)-$F3460)))</f>
        <v>#VALUE!</v>
      </c>
      <c r="M3460" s="21" t="e">
        <f>IF(OR($B3460="",M$3&lt;$D3460+Настройки!$B$7),0,MAX(0,$E3460-MAX(0,SUMIFS(Тех_Движение!$G$2:$G$5111,Тех_Движение!$D$2:$D$5111,$C3460,Тех_Движение!$B$2:$B$5111,"&lt;="&amp;M$3)-$F3460)))</f>
        <v>#VALUE!</v>
      </c>
      <c r="N3460" s="21" t="e">
        <f>IF(OR($B3460="",N$3&lt;$D3460+Настройки!$B$7),0,MAX(0,$E3460-MAX(0,SUMIFS(Тех_Движение!$G$2:$G$5111,Тех_Движение!$D$2:$D$5111,$C3460,Тех_Движение!$B$2:$B$5111,"&lt;="&amp;N$3)-$F3460)))</f>
        <v>#VALUE!</v>
      </c>
      <c r="O3460" s="21" t="e">
        <f>IF(OR($B3460="",O$3&lt;$D3460+Настройки!$B$7),0,MAX(0,$E3460-MAX(0,SUMIFS(Тех_Движение!$G$2:$G$5111,Тех_Движение!$D$2:$D$5111,$C3460,Тех_Движение!$B$2:$B$5111,"&lt;="&amp;O$3)-$F3460)))</f>
        <v>#VALUE!</v>
      </c>
      <c r="P3460" s="21" t="e">
        <f>IF(OR($B3460="",P$3&lt;$D3460+Настройки!$B$7),0,MAX(0,$E3460-MAX(0,SUMIFS(Тех_Движение!$G$2:$G$5111,Тех_Движение!$D$2:$D$5111,$C3460,Тех_Движение!$B$2:$B$5111,"&lt;="&amp;P$3)-$F3460)))</f>
        <v>#VALUE!</v>
      </c>
      <c r="Q3460" s="21" t="e">
        <f>IF(OR($B3460="",Q$3&lt;$D3460+Настройки!$B$7),0,MAX(0,$E3460-MAX(0,SUMIFS(Тех_Движение!$G$2:$G$5111,Тех_Движение!$D$2:$D$5111,$C3460,Тех_Движение!$B$2:$B$5111,"&lt;="&amp;Q$3)-$F3460)))</f>
        <v>#VALUE!</v>
      </c>
      <c r="R3460" s="21" t="str">
        <f t="shared" si="160"/>
        <v/>
      </c>
      <c r="S3460" s="23" t="str">
        <f>IF($B3460="","",VLOOKUP($C3460,Настройки!$A$11:$L$17,9,FALSE))</f>
        <v/>
      </c>
      <c r="T3460" s="23" t="str">
        <f t="shared" si="161"/>
        <v/>
      </c>
    </row>
    <row r="3461" spans="1:20" x14ac:dyDescent="0.3">
      <c r="A3461" s="20">
        <f>Тех_Движение!$A$3458</f>
        <v>3457</v>
      </c>
      <c r="B3461" s="20" t="str">
        <f>IF(Тех_Движение!$F$3458&gt;0,Тех_Движение!$I$3458,"")</f>
        <v/>
      </c>
      <c r="C3461" s="20" t="str">
        <f>IF($B3461="","",Тех_Движение!$D$3458)</f>
        <v/>
      </c>
      <c r="D3461" s="9" t="str">
        <f>IF($B3461="","",Тех_Движение!$B$3458)</f>
        <v/>
      </c>
      <c r="E3461" s="21" t="str">
        <f>IF($B3461="","",Тех_Движение!$F$3458)</f>
        <v/>
      </c>
      <c r="F3461" s="21" t="str">
        <f>IF($B3461="","",SUMIFS($E$5:$E3460,$C$5:$C3460,$C3461))</f>
        <v/>
      </c>
      <c r="G3461" s="21" t="str">
        <f>IF($B3461="","",MAX(0,$E3461-MAX(0,SUMIFS(Тех_Движение!$G$2:$G$5111,Тех_Движение!$D$2:$D$5111,$C3461,Тех_Движение!$B$2:$B$5111,"&lt;="&amp;Настройки!$B$5-1)-$F3461)))</f>
        <v/>
      </c>
      <c r="H3461" s="21" t="str">
        <f>IF($B3461="","",IF(AND($D3461&gt;=Настройки!$B$5,$D3461&lt;=Настройки!$B$6),$E3461,0))</f>
        <v/>
      </c>
      <c r="I3461" s="21" t="str">
        <f t="shared" ref="I3461:I3524" si="162">IF($B3461="","",$G3461+$H3461-$J3461)</f>
        <v/>
      </c>
      <c r="J3461" s="21" t="str">
        <f>IF($B3461="","",MAX(0,$E3461-MAX(0,SUMIFS(Тех_Движение!$G$2:$G$5111,Тех_Движение!$D$2:$D$5111,$C3461,Тех_Движение!$B$2:$B$5111,"&lt;="&amp;Настройки!$B$6)-$F3461)))</f>
        <v/>
      </c>
      <c r="K3461" s="21" t="e">
        <f>IF(OR($B3461="",K$3&lt;$D3461+Настройки!$B$7),0,MAX(0,$E3461-MAX(0,SUMIFS(Тех_Движение!$G$2:$G$5111,Тех_Движение!$D$2:$D$5111,$C3461,Тех_Движение!$B$2:$B$5111,"&lt;="&amp;K$3)-$F3461)))</f>
        <v>#VALUE!</v>
      </c>
      <c r="L3461" s="21" t="e">
        <f>IF(OR($B3461="",L$3&lt;$D3461+Настройки!$B$7),0,MAX(0,$E3461-MAX(0,SUMIFS(Тех_Движение!$G$2:$G$5111,Тех_Движение!$D$2:$D$5111,$C3461,Тех_Движение!$B$2:$B$5111,"&lt;="&amp;L$3)-$F3461)))</f>
        <v>#VALUE!</v>
      </c>
      <c r="M3461" s="21" t="e">
        <f>IF(OR($B3461="",M$3&lt;$D3461+Настройки!$B$7),0,MAX(0,$E3461-MAX(0,SUMIFS(Тех_Движение!$G$2:$G$5111,Тех_Движение!$D$2:$D$5111,$C3461,Тех_Движение!$B$2:$B$5111,"&lt;="&amp;M$3)-$F3461)))</f>
        <v>#VALUE!</v>
      </c>
      <c r="N3461" s="21" t="e">
        <f>IF(OR($B3461="",N$3&lt;$D3461+Настройки!$B$7),0,MAX(0,$E3461-MAX(0,SUMIFS(Тех_Движение!$G$2:$G$5111,Тех_Движение!$D$2:$D$5111,$C3461,Тех_Движение!$B$2:$B$5111,"&lt;="&amp;N$3)-$F3461)))</f>
        <v>#VALUE!</v>
      </c>
      <c r="O3461" s="21" t="e">
        <f>IF(OR($B3461="",O$3&lt;$D3461+Настройки!$B$7),0,MAX(0,$E3461-MAX(0,SUMIFS(Тех_Движение!$G$2:$G$5111,Тех_Движение!$D$2:$D$5111,$C3461,Тех_Движение!$B$2:$B$5111,"&lt;="&amp;O$3)-$F3461)))</f>
        <v>#VALUE!</v>
      </c>
      <c r="P3461" s="21" t="e">
        <f>IF(OR($B3461="",P$3&lt;$D3461+Настройки!$B$7),0,MAX(0,$E3461-MAX(0,SUMIFS(Тех_Движение!$G$2:$G$5111,Тех_Движение!$D$2:$D$5111,$C3461,Тех_Движение!$B$2:$B$5111,"&lt;="&amp;P$3)-$F3461)))</f>
        <v>#VALUE!</v>
      </c>
      <c r="Q3461" s="21" t="e">
        <f>IF(OR($B3461="",Q$3&lt;$D3461+Настройки!$B$7),0,MAX(0,$E3461-MAX(0,SUMIFS(Тех_Движение!$G$2:$G$5111,Тех_Движение!$D$2:$D$5111,$C3461,Тех_Движение!$B$2:$B$5111,"&lt;="&amp;Q$3)-$F3461)))</f>
        <v>#VALUE!</v>
      </c>
      <c r="R3461" s="21" t="str">
        <f t="shared" ref="R3461:R3524" si="163">IF($B3461="","",SUM($K3461:$Q3461))</f>
        <v/>
      </c>
      <c r="S3461" s="23" t="str">
        <f>IF($B3461="","",VLOOKUP($C3461,Настройки!$A$11:$L$17,9,FALSE))</f>
        <v/>
      </c>
      <c r="T3461" s="23" t="str">
        <f t="shared" ref="T3461:T3524" si="164">IF($B3461="","",$R3461*$S3461)</f>
        <v/>
      </c>
    </row>
    <row r="3462" spans="1:20" x14ac:dyDescent="0.3">
      <c r="A3462" s="20">
        <f>Тех_Движение!$A$3459</f>
        <v>3458</v>
      </c>
      <c r="B3462" s="20" t="str">
        <f>IF(Тех_Движение!$F$3459&gt;0,Тех_Движение!$I$3459,"")</f>
        <v/>
      </c>
      <c r="C3462" s="20" t="str">
        <f>IF($B3462="","",Тех_Движение!$D$3459)</f>
        <v/>
      </c>
      <c r="D3462" s="9" t="str">
        <f>IF($B3462="","",Тех_Движение!$B$3459)</f>
        <v/>
      </c>
      <c r="E3462" s="21" t="str">
        <f>IF($B3462="","",Тех_Движение!$F$3459)</f>
        <v/>
      </c>
      <c r="F3462" s="21" t="str">
        <f>IF($B3462="","",SUMIFS($E$5:$E3461,$C$5:$C3461,$C3462))</f>
        <v/>
      </c>
      <c r="G3462" s="21" t="str">
        <f>IF($B3462="","",MAX(0,$E3462-MAX(0,SUMIFS(Тех_Движение!$G$2:$G$5111,Тех_Движение!$D$2:$D$5111,$C3462,Тех_Движение!$B$2:$B$5111,"&lt;="&amp;Настройки!$B$5-1)-$F3462)))</f>
        <v/>
      </c>
      <c r="H3462" s="21" t="str">
        <f>IF($B3462="","",IF(AND($D3462&gt;=Настройки!$B$5,$D3462&lt;=Настройки!$B$6),$E3462,0))</f>
        <v/>
      </c>
      <c r="I3462" s="21" t="str">
        <f t="shared" si="162"/>
        <v/>
      </c>
      <c r="J3462" s="21" t="str">
        <f>IF($B3462="","",MAX(0,$E3462-MAX(0,SUMIFS(Тех_Движение!$G$2:$G$5111,Тех_Движение!$D$2:$D$5111,$C3462,Тех_Движение!$B$2:$B$5111,"&lt;="&amp;Настройки!$B$6)-$F3462)))</f>
        <v/>
      </c>
      <c r="K3462" s="21" t="e">
        <f>IF(OR($B3462="",K$3&lt;$D3462+Настройки!$B$7),0,MAX(0,$E3462-MAX(0,SUMIFS(Тех_Движение!$G$2:$G$5111,Тех_Движение!$D$2:$D$5111,$C3462,Тех_Движение!$B$2:$B$5111,"&lt;="&amp;K$3)-$F3462)))</f>
        <v>#VALUE!</v>
      </c>
      <c r="L3462" s="21" t="e">
        <f>IF(OR($B3462="",L$3&lt;$D3462+Настройки!$B$7),0,MAX(0,$E3462-MAX(0,SUMIFS(Тех_Движение!$G$2:$G$5111,Тех_Движение!$D$2:$D$5111,$C3462,Тех_Движение!$B$2:$B$5111,"&lt;="&amp;L$3)-$F3462)))</f>
        <v>#VALUE!</v>
      </c>
      <c r="M3462" s="21" t="e">
        <f>IF(OR($B3462="",M$3&lt;$D3462+Настройки!$B$7),0,MAX(0,$E3462-MAX(0,SUMIFS(Тех_Движение!$G$2:$G$5111,Тех_Движение!$D$2:$D$5111,$C3462,Тех_Движение!$B$2:$B$5111,"&lt;="&amp;M$3)-$F3462)))</f>
        <v>#VALUE!</v>
      </c>
      <c r="N3462" s="21" t="e">
        <f>IF(OR($B3462="",N$3&lt;$D3462+Настройки!$B$7),0,MAX(0,$E3462-MAX(0,SUMIFS(Тех_Движение!$G$2:$G$5111,Тех_Движение!$D$2:$D$5111,$C3462,Тех_Движение!$B$2:$B$5111,"&lt;="&amp;N$3)-$F3462)))</f>
        <v>#VALUE!</v>
      </c>
      <c r="O3462" s="21" t="e">
        <f>IF(OR($B3462="",O$3&lt;$D3462+Настройки!$B$7),0,MAX(0,$E3462-MAX(0,SUMIFS(Тех_Движение!$G$2:$G$5111,Тех_Движение!$D$2:$D$5111,$C3462,Тех_Движение!$B$2:$B$5111,"&lt;="&amp;O$3)-$F3462)))</f>
        <v>#VALUE!</v>
      </c>
      <c r="P3462" s="21" t="e">
        <f>IF(OR($B3462="",P$3&lt;$D3462+Настройки!$B$7),0,MAX(0,$E3462-MAX(0,SUMIFS(Тех_Движение!$G$2:$G$5111,Тех_Движение!$D$2:$D$5111,$C3462,Тех_Движение!$B$2:$B$5111,"&lt;="&amp;P$3)-$F3462)))</f>
        <v>#VALUE!</v>
      </c>
      <c r="Q3462" s="21" t="e">
        <f>IF(OR($B3462="",Q$3&lt;$D3462+Настройки!$B$7),0,MAX(0,$E3462-MAX(0,SUMIFS(Тех_Движение!$G$2:$G$5111,Тех_Движение!$D$2:$D$5111,$C3462,Тех_Движение!$B$2:$B$5111,"&lt;="&amp;Q$3)-$F3462)))</f>
        <v>#VALUE!</v>
      </c>
      <c r="R3462" s="21" t="str">
        <f t="shared" si="163"/>
        <v/>
      </c>
      <c r="S3462" s="23" t="str">
        <f>IF($B3462="","",VLOOKUP($C3462,Настройки!$A$11:$L$17,9,FALSE))</f>
        <v/>
      </c>
      <c r="T3462" s="23" t="str">
        <f t="shared" si="164"/>
        <v/>
      </c>
    </row>
    <row r="3463" spans="1:20" x14ac:dyDescent="0.3">
      <c r="A3463" s="20">
        <f>Тех_Движение!$A$3460</f>
        <v>3459</v>
      </c>
      <c r="B3463" s="20" t="str">
        <f>IF(Тех_Движение!$F$3460&gt;0,Тех_Движение!$I$3460,"")</f>
        <v/>
      </c>
      <c r="C3463" s="20" t="str">
        <f>IF($B3463="","",Тех_Движение!$D$3460)</f>
        <v/>
      </c>
      <c r="D3463" s="9" t="str">
        <f>IF($B3463="","",Тех_Движение!$B$3460)</f>
        <v/>
      </c>
      <c r="E3463" s="21" t="str">
        <f>IF($B3463="","",Тех_Движение!$F$3460)</f>
        <v/>
      </c>
      <c r="F3463" s="21" t="str">
        <f>IF($B3463="","",SUMIFS($E$5:$E3462,$C$5:$C3462,$C3463))</f>
        <v/>
      </c>
      <c r="G3463" s="21" t="str">
        <f>IF($B3463="","",MAX(0,$E3463-MAX(0,SUMIFS(Тех_Движение!$G$2:$G$5111,Тех_Движение!$D$2:$D$5111,$C3463,Тех_Движение!$B$2:$B$5111,"&lt;="&amp;Настройки!$B$5-1)-$F3463)))</f>
        <v/>
      </c>
      <c r="H3463" s="21" t="str">
        <f>IF($B3463="","",IF(AND($D3463&gt;=Настройки!$B$5,$D3463&lt;=Настройки!$B$6),$E3463,0))</f>
        <v/>
      </c>
      <c r="I3463" s="21" t="str">
        <f t="shared" si="162"/>
        <v/>
      </c>
      <c r="J3463" s="21" t="str">
        <f>IF($B3463="","",MAX(0,$E3463-MAX(0,SUMIFS(Тех_Движение!$G$2:$G$5111,Тех_Движение!$D$2:$D$5111,$C3463,Тех_Движение!$B$2:$B$5111,"&lt;="&amp;Настройки!$B$6)-$F3463)))</f>
        <v/>
      </c>
      <c r="K3463" s="21" t="e">
        <f>IF(OR($B3463="",K$3&lt;$D3463+Настройки!$B$7),0,MAX(0,$E3463-MAX(0,SUMIFS(Тех_Движение!$G$2:$G$5111,Тех_Движение!$D$2:$D$5111,$C3463,Тех_Движение!$B$2:$B$5111,"&lt;="&amp;K$3)-$F3463)))</f>
        <v>#VALUE!</v>
      </c>
      <c r="L3463" s="21" t="e">
        <f>IF(OR($B3463="",L$3&lt;$D3463+Настройки!$B$7),0,MAX(0,$E3463-MAX(0,SUMIFS(Тех_Движение!$G$2:$G$5111,Тех_Движение!$D$2:$D$5111,$C3463,Тех_Движение!$B$2:$B$5111,"&lt;="&amp;L$3)-$F3463)))</f>
        <v>#VALUE!</v>
      </c>
      <c r="M3463" s="21" t="e">
        <f>IF(OR($B3463="",M$3&lt;$D3463+Настройки!$B$7),0,MAX(0,$E3463-MAX(0,SUMIFS(Тех_Движение!$G$2:$G$5111,Тех_Движение!$D$2:$D$5111,$C3463,Тех_Движение!$B$2:$B$5111,"&lt;="&amp;M$3)-$F3463)))</f>
        <v>#VALUE!</v>
      </c>
      <c r="N3463" s="21" t="e">
        <f>IF(OR($B3463="",N$3&lt;$D3463+Настройки!$B$7),0,MAX(0,$E3463-MAX(0,SUMIFS(Тех_Движение!$G$2:$G$5111,Тех_Движение!$D$2:$D$5111,$C3463,Тех_Движение!$B$2:$B$5111,"&lt;="&amp;N$3)-$F3463)))</f>
        <v>#VALUE!</v>
      </c>
      <c r="O3463" s="21" t="e">
        <f>IF(OR($B3463="",O$3&lt;$D3463+Настройки!$B$7),0,MAX(0,$E3463-MAX(0,SUMIFS(Тех_Движение!$G$2:$G$5111,Тех_Движение!$D$2:$D$5111,$C3463,Тех_Движение!$B$2:$B$5111,"&lt;="&amp;O$3)-$F3463)))</f>
        <v>#VALUE!</v>
      </c>
      <c r="P3463" s="21" t="e">
        <f>IF(OR($B3463="",P$3&lt;$D3463+Настройки!$B$7),0,MAX(0,$E3463-MAX(0,SUMIFS(Тех_Движение!$G$2:$G$5111,Тех_Движение!$D$2:$D$5111,$C3463,Тех_Движение!$B$2:$B$5111,"&lt;="&amp;P$3)-$F3463)))</f>
        <v>#VALUE!</v>
      </c>
      <c r="Q3463" s="21" t="e">
        <f>IF(OR($B3463="",Q$3&lt;$D3463+Настройки!$B$7),0,MAX(0,$E3463-MAX(0,SUMIFS(Тех_Движение!$G$2:$G$5111,Тех_Движение!$D$2:$D$5111,$C3463,Тех_Движение!$B$2:$B$5111,"&lt;="&amp;Q$3)-$F3463)))</f>
        <v>#VALUE!</v>
      </c>
      <c r="R3463" s="21" t="str">
        <f t="shared" si="163"/>
        <v/>
      </c>
      <c r="S3463" s="23" t="str">
        <f>IF($B3463="","",VLOOKUP($C3463,Настройки!$A$11:$L$17,9,FALSE))</f>
        <v/>
      </c>
      <c r="T3463" s="23" t="str">
        <f t="shared" si="164"/>
        <v/>
      </c>
    </row>
    <row r="3464" spans="1:20" x14ac:dyDescent="0.3">
      <c r="A3464" s="20">
        <f>Тех_Движение!$A$3461</f>
        <v>3460</v>
      </c>
      <c r="B3464" s="20" t="str">
        <f>IF(Тех_Движение!$F$3461&gt;0,Тех_Движение!$I$3461,"")</f>
        <v/>
      </c>
      <c r="C3464" s="20" t="str">
        <f>IF($B3464="","",Тех_Движение!$D$3461)</f>
        <v/>
      </c>
      <c r="D3464" s="9" t="str">
        <f>IF($B3464="","",Тех_Движение!$B$3461)</f>
        <v/>
      </c>
      <c r="E3464" s="21" t="str">
        <f>IF($B3464="","",Тех_Движение!$F$3461)</f>
        <v/>
      </c>
      <c r="F3464" s="21" t="str">
        <f>IF($B3464="","",SUMIFS($E$5:$E3463,$C$5:$C3463,$C3464))</f>
        <v/>
      </c>
      <c r="G3464" s="21" t="str">
        <f>IF($B3464="","",MAX(0,$E3464-MAX(0,SUMIFS(Тех_Движение!$G$2:$G$5111,Тех_Движение!$D$2:$D$5111,$C3464,Тех_Движение!$B$2:$B$5111,"&lt;="&amp;Настройки!$B$5-1)-$F3464)))</f>
        <v/>
      </c>
      <c r="H3464" s="21" t="str">
        <f>IF($B3464="","",IF(AND($D3464&gt;=Настройки!$B$5,$D3464&lt;=Настройки!$B$6),$E3464,0))</f>
        <v/>
      </c>
      <c r="I3464" s="21" t="str">
        <f t="shared" si="162"/>
        <v/>
      </c>
      <c r="J3464" s="21" t="str">
        <f>IF($B3464="","",MAX(0,$E3464-MAX(0,SUMIFS(Тех_Движение!$G$2:$G$5111,Тех_Движение!$D$2:$D$5111,$C3464,Тех_Движение!$B$2:$B$5111,"&lt;="&amp;Настройки!$B$6)-$F3464)))</f>
        <v/>
      </c>
      <c r="K3464" s="21" t="e">
        <f>IF(OR($B3464="",K$3&lt;$D3464+Настройки!$B$7),0,MAX(0,$E3464-MAX(0,SUMIFS(Тех_Движение!$G$2:$G$5111,Тех_Движение!$D$2:$D$5111,$C3464,Тех_Движение!$B$2:$B$5111,"&lt;="&amp;K$3)-$F3464)))</f>
        <v>#VALUE!</v>
      </c>
      <c r="L3464" s="21" t="e">
        <f>IF(OR($B3464="",L$3&lt;$D3464+Настройки!$B$7),0,MAX(0,$E3464-MAX(0,SUMIFS(Тех_Движение!$G$2:$G$5111,Тех_Движение!$D$2:$D$5111,$C3464,Тех_Движение!$B$2:$B$5111,"&lt;="&amp;L$3)-$F3464)))</f>
        <v>#VALUE!</v>
      </c>
      <c r="M3464" s="21" t="e">
        <f>IF(OR($B3464="",M$3&lt;$D3464+Настройки!$B$7),0,MAX(0,$E3464-MAX(0,SUMIFS(Тех_Движение!$G$2:$G$5111,Тех_Движение!$D$2:$D$5111,$C3464,Тех_Движение!$B$2:$B$5111,"&lt;="&amp;M$3)-$F3464)))</f>
        <v>#VALUE!</v>
      </c>
      <c r="N3464" s="21" t="e">
        <f>IF(OR($B3464="",N$3&lt;$D3464+Настройки!$B$7),0,MAX(0,$E3464-MAX(0,SUMIFS(Тех_Движение!$G$2:$G$5111,Тех_Движение!$D$2:$D$5111,$C3464,Тех_Движение!$B$2:$B$5111,"&lt;="&amp;N$3)-$F3464)))</f>
        <v>#VALUE!</v>
      </c>
      <c r="O3464" s="21" t="e">
        <f>IF(OR($B3464="",O$3&lt;$D3464+Настройки!$B$7),0,MAX(0,$E3464-MAX(0,SUMIFS(Тех_Движение!$G$2:$G$5111,Тех_Движение!$D$2:$D$5111,$C3464,Тех_Движение!$B$2:$B$5111,"&lt;="&amp;O$3)-$F3464)))</f>
        <v>#VALUE!</v>
      </c>
      <c r="P3464" s="21" t="e">
        <f>IF(OR($B3464="",P$3&lt;$D3464+Настройки!$B$7),0,MAX(0,$E3464-MAX(0,SUMIFS(Тех_Движение!$G$2:$G$5111,Тех_Движение!$D$2:$D$5111,$C3464,Тех_Движение!$B$2:$B$5111,"&lt;="&amp;P$3)-$F3464)))</f>
        <v>#VALUE!</v>
      </c>
      <c r="Q3464" s="21" t="e">
        <f>IF(OR($B3464="",Q$3&lt;$D3464+Настройки!$B$7),0,MAX(0,$E3464-MAX(0,SUMIFS(Тех_Движение!$G$2:$G$5111,Тех_Движение!$D$2:$D$5111,$C3464,Тех_Движение!$B$2:$B$5111,"&lt;="&amp;Q$3)-$F3464)))</f>
        <v>#VALUE!</v>
      </c>
      <c r="R3464" s="21" t="str">
        <f t="shared" si="163"/>
        <v/>
      </c>
      <c r="S3464" s="23" t="str">
        <f>IF($B3464="","",VLOOKUP($C3464,Настройки!$A$11:$L$17,9,FALSE))</f>
        <v/>
      </c>
      <c r="T3464" s="23" t="str">
        <f t="shared" si="164"/>
        <v/>
      </c>
    </row>
    <row r="3465" spans="1:20" x14ac:dyDescent="0.3">
      <c r="A3465" s="20">
        <f>Тех_Движение!$A$3462</f>
        <v>3461</v>
      </c>
      <c r="B3465" s="20" t="str">
        <f>IF(Тех_Движение!$F$3462&gt;0,Тех_Движение!$I$3462,"")</f>
        <v/>
      </c>
      <c r="C3465" s="20" t="str">
        <f>IF($B3465="","",Тех_Движение!$D$3462)</f>
        <v/>
      </c>
      <c r="D3465" s="9" t="str">
        <f>IF($B3465="","",Тех_Движение!$B$3462)</f>
        <v/>
      </c>
      <c r="E3465" s="21" t="str">
        <f>IF($B3465="","",Тех_Движение!$F$3462)</f>
        <v/>
      </c>
      <c r="F3465" s="21" t="str">
        <f>IF($B3465="","",SUMIFS($E$5:$E3464,$C$5:$C3464,$C3465))</f>
        <v/>
      </c>
      <c r="G3465" s="21" t="str">
        <f>IF($B3465="","",MAX(0,$E3465-MAX(0,SUMIFS(Тех_Движение!$G$2:$G$5111,Тех_Движение!$D$2:$D$5111,$C3465,Тех_Движение!$B$2:$B$5111,"&lt;="&amp;Настройки!$B$5-1)-$F3465)))</f>
        <v/>
      </c>
      <c r="H3465" s="21" t="str">
        <f>IF($B3465="","",IF(AND($D3465&gt;=Настройки!$B$5,$D3465&lt;=Настройки!$B$6),$E3465,0))</f>
        <v/>
      </c>
      <c r="I3465" s="21" t="str">
        <f t="shared" si="162"/>
        <v/>
      </c>
      <c r="J3465" s="21" t="str">
        <f>IF($B3465="","",MAX(0,$E3465-MAX(0,SUMIFS(Тех_Движение!$G$2:$G$5111,Тех_Движение!$D$2:$D$5111,$C3465,Тех_Движение!$B$2:$B$5111,"&lt;="&amp;Настройки!$B$6)-$F3465)))</f>
        <v/>
      </c>
      <c r="K3465" s="21" t="e">
        <f>IF(OR($B3465="",K$3&lt;$D3465+Настройки!$B$7),0,MAX(0,$E3465-MAX(0,SUMIFS(Тех_Движение!$G$2:$G$5111,Тех_Движение!$D$2:$D$5111,$C3465,Тех_Движение!$B$2:$B$5111,"&lt;="&amp;K$3)-$F3465)))</f>
        <v>#VALUE!</v>
      </c>
      <c r="L3465" s="21" t="e">
        <f>IF(OR($B3465="",L$3&lt;$D3465+Настройки!$B$7),0,MAX(0,$E3465-MAX(0,SUMIFS(Тех_Движение!$G$2:$G$5111,Тех_Движение!$D$2:$D$5111,$C3465,Тех_Движение!$B$2:$B$5111,"&lt;="&amp;L$3)-$F3465)))</f>
        <v>#VALUE!</v>
      </c>
      <c r="M3465" s="21" t="e">
        <f>IF(OR($B3465="",M$3&lt;$D3465+Настройки!$B$7),0,MAX(0,$E3465-MAX(0,SUMIFS(Тех_Движение!$G$2:$G$5111,Тех_Движение!$D$2:$D$5111,$C3465,Тех_Движение!$B$2:$B$5111,"&lt;="&amp;M$3)-$F3465)))</f>
        <v>#VALUE!</v>
      </c>
      <c r="N3465" s="21" t="e">
        <f>IF(OR($B3465="",N$3&lt;$D3465+Настройки!$B$7),0,MAX(0,$E3465-MAX(0,SUMIFS(Тех_Движение!$G$2:$G$5111,Тех_Движение!$D$2:$D$5111,$C3465,Тех_Движение!$B$2:$B$5111,"&lt;="&amp;N$3)-$F3465)))</f>
        <v>#VALUE!</v>
      </c>
      <c r="O3465" s="21" t="e">
        <f>IF(OR($B3465="",O$3&lt;$D3465+Настройки!$B$7),0,MAX(0,$E3465-MAX(0,SUMIFS(Тех_Движение!$G$2:$G$5111,Тех_Движение!$D$2:$D$5111,$C3465,Тех_Движение!$B$2:$B$5111,"&lt;="&amp;O$3)-$F3465)))</f>
        <v>#VALUE!</v>
      </c>
      <c r="P3465" s="21" t="e">
        <f>IF(OR($B3465="",P$3&lt;$D3465+Настройки!$B$7),0,MAX(0,$E3465-MAX(0,SUMIFS(Тех_Движение!$G$2:$G$5111,Тех_Движение!$D$2:$D$5111,$C3465,Тех_Движение!$B$2:$B$5111,"&lt;="&amp;P$3)-$F3465)))</f>
        <v>#VALUE!</v>
      </c>
      <c r="Q3465" s="21" t="e">
        <f>IF(OR($B3465="",Q$3&lt;$D3465+Настройки!$B$7),0,MAX(0,$E3465-MAX(0,SUMIFS(Тех_Движение!$G$2:$G$5111,Тех_Движение!$D$2:$D$5111,$C3465,Тех_Движение!$B$2:$B$5111,"&lt;="&amp;Q$3)-$F3465)))</f>
        <v>#VALUE!</v>
      </c>
      <c r="R3465" s="21" t="str">
        <f t="shared" si="163"/>
        <v/>
      </c>
      <c r="S3465" s="23" t="str">
        <f>IF($B3465="","",VLOOKUP($C3465,Настройки!$A$11:$L$17,9,FALSE))</f>
        <v/>
      </c>
      <c r="T3465" s="23" t="str">
        <f t="shared" si="164"/>
        <v/>
      </c>
    </row>
    <row r="3466" spans="1:20" x14ac:dyDescent="0.3">
      <c r="A3466" s="20">
        <f>Тех_Движение!$A$3463</f>
        <v>3462</v>
      </c>
      <c r="B3466" s="20" t="str">
        <f>IF(Тех_Движение!$F$3463&gt;0,Тех_Движение!$I$3463,"")</f>
        <v/>
      </c>
      <c r="C3466" s="20" t="str">
        <f>IF($B3466="","",Тех_Движение!$D$3463)</f>
        <v/>
      </c>
      <c r="D3466" s="9" t="str">
        <f>IF($B3466="","",Тех_Движение!$B$3463)</f>
        <v/>
      </c>
      <c r="E3466" s="21" t="str">
        <f>IF($B3466="","",Тех_Движение!$F$3463)</f>
        <v/>
      </c>
      <c r="F3466" s="21" t="str">
        <f>IF($B3466="","",SUMIFS($E$5:$E3465,$C$5:$C3465,$C3466))</f>
        <v/>
      </c>
      <c r="G3466" s="21" t="str">
        <f>IF($B3466="","",MAX(0,$E3466-MAX(0,SUMIFS(Тех_Движение!$G$2:$G$5111,Тех_Движение!$D$2:$D$5111,$C3466,Тех_Движение!$B$2:$B$5111,"&lt;="&amp;Настройки!$B$5-1)-$F3466)))</f>
        <v/>
      </c>
      <c r="H3466" s="21" t="str">
        <f>IF($B3466="","",IF(AND($D3466&gt;=Настройки!$B$5,$D3466&lt;=Настройки!$B$6),$E3466,0))</f>
        <v/>
      </c>
      <c r="I3466" s="21" t="str">
        <f t="shared" si="162"/>
        <v/>
      </c>
      <c r="J3466" s="21" t="str">
        <f>IF($B3466="","",MAX(0,$E3466-MAX(0,SUMIFS(Тех_Движение!$G$2:$G$5111,Тех_Движение!$D$2:$D$5111,$C3466,Тех_Движение!$B$2:$B$5111,"&lt;="&amp;Настройки!$B$6)-$F3466)))</f>
        <v/>
      </c>
      <c r="K3466" s="21" t="e">
        <f>IF(OR($B3466="",K$3&lt;$D3466+Настройки!$B$7),0,MAX(0,$E3466-MAX(0,SUMIFS(Тех_Движение!$G$2:$G$5111,Тех_Движение!$D$2:$D$5111,$C3466,Тех_Движение!$B$2:$B$5111,"&lt;="&amp;K$3)-$F3466)))</f>
        <v>#VALUE!</v>
      </c>
      <c r="L3466" s="21" t="e">
        <f>IF(OR($B3466="",L$3&lt;$D3466+Настройки!$B$7),0,MAX(0,$E3466-MAX(0,SUMIFS(Тех_Движение!$G$2:$G$5111,Тех_Движение!$D$2:$D$5111,$C3466,Тех_Движение!$B$2:$B$5111,"&lt;="&amp;L$3)-$F3466)))</f>
        <v>#VALUE!</v>
      </c>
      <c r="M3466" s="21" t="e">
        <f>IF(OR($B3466="",M$3&lt;$D3466+Настройки!$B$7),0,MAX(0,$E3466-MAX(0,SUMIFS(Тех_Движение!$G$2:$G$5111,Тех_Движение!$D$2:$D$5111,$C3466,Тех_Движение!$B$2:$B$5111,"&lt;="&amp;M$3)-$F3466)))</f>
        <v>#VALUE!</v>
      </c>
      <c r="N3466" s="21" t="e">
        <f>IF(OR($B3466="",N$3&lt;$D3466+Настройки!$B$7),0,MAX(0,$E3466-MAX(0,SUMIFS(Тех_Движение!$G$2:$G$5111,Тех_Движение!$D$2:$D$5111,$C3466,Тех_Движение!$B$2:$B$5111,"&lt;="&amp;N$3)-$F3466)))</f>
        <v>#VALUE!</v>
      </c>
      <c r="O3466" s="21" t="e">
        <f>IF(OR($B3466="",O$3&lt;$D3466+Настройки!$B$7),0,MAX(0,$E3466-MAX(0,SUMIFS(Тех_Движение!$G$2:$G$5111,Тех_Движение!$D$2:$D$5111,$C3466,Тех_Движение!$B$2:$B$5111,"&lt;="&amp;O$3)-$F3466)))</f>
        <v>#VALUE!</v>
      </c>
      <c r="P3466" s="21" t="e">
        <f>IF(OR($B3466="",P$3&lt;$D3466+Настройки!$B$7),0,MAX(0,$E3466-MAX(0,SUMIFS(Тех_Движение!$G$2:$G$5111,Тех_Движение!$D$2:$D$5111,$C3466,Тех_Движение!$B$2:$B$5111,"&lt;="&amp;P$3)-$F3466)))</f>
        <v>#VALUE!</v>
      </c>
      <c r="Q3466" s="21" t="e">
        <f>IF(OR($B3466="",Q$3&lt;$D3466+Настройки!$B$7),0,MAX(0,$E3466-MAX(0,SUMIFS(Тех_Движение!$G$2:$G$5111,Тех_Движение!$D$2:$D$5111,$C3466,Тех_Движение!$B$2:$B$5111,"&lt;="&amp;Q$3)-$F3466)))</f>
        <v>#VALUE!</v>
      </c>
      <c r="R3466" s="21" t="str">
        <f t="shared" si="163"/>
        <v/>
      </c>
      <c r="S3466" s="23" t="str">
        <f>IF($B3466="","",VLOOKUP($C3466,Настройки!$A$11:$L$17,9,FALSE))</f>
        <v/>
      </c>
      <c r="T3466" s="23" t="str">
        <f t="shared" si="164"/>
        <v/>
      </c>
    </row>
    <row r="3467" spans="1:20" x14ac:dyDescent="0.3">
      <c r="A3467" s="20">
        <f>Тех_Движение!$A$3464</f>
        <v>3463</v>
      </c>
      <c r="B3467" s="20" t="str">
        <f>IF(Тех_Движение!$F$3464&gt;0,Тех_Движение!$I$3464,"")</f>
        <v/>
      </c>
      <c r="C3467" s="20" t="str">
        <f>IF($B3467="","",Тех_Движение!$D$3464)</f>
        <v/>
      </c>
      <c r="D3467" s="9" t="str">
        <f>IF($B3467="","",Тех_Движение!$B$3464)</f>
        <v/>
      </c>
      <c r="E3467" s="21" t="str">
        <f>IF($B3467="","",Тех_Движение!$F$3464)</f>
        <v/>
      </c>
      <c r="F3467" s="21" t="str">
        <f>IF($B3467="","",SUMIFS($E$5:$E3466,$C$5:$C3466,$C3467))</f>
        <v/>
      </c>
      <c r="G3467" s="21" t="str">
        <f>IF($B3467="","",MAX(0,$E3467-MAX(0,SUMIFS(Тех_Движение!$G$2:$G$5111,Тех_Движение!$D$2:$D$5111,$C3467,Тех_Движение!$B$2:$B$5111,"&lt;="&amp;Настройки!$B$5-1)-$F3467)))</f>
        <v/>
      </c>
      <c r="H3467" s="21" t="str">
        <f>IF($B3467="","",IF(AND($D3467&gt;=Настройки!$B$5,$D3467&lt;=Настройки!$B$6),$E3467,0))</f>
        <v/>
      </c>
      <c r="I3467" s="21" t="str">
        <f t="shared" si="162"/>
        <v/>
      </c>
      <c r="J3467" s="21" t="str">
        <f>IF($B3467="","",MAX(0,$E3467-MAX(0,SUMIFS(Тех_Движение!$G$2:$G$5111,Тех_Движение!$D$2:$D$5111,$C3467,Тех_Движение!$B$2:$B$5111,"&lt;="&amp;Настройки!$B$6)-$F3467)))</f>
        <v/>
      </c>
      <c r="K3467" s="21" t="e">
        <f>IF(OR($B3467="",K$3&lt;$D3467+Настройки!$B$7),0,MAX(0,$E3467-MAX(0,SUMIFS(Тех_Движение!$G$2:$G$5111,Тех_Движение!$D$2:$D$5111,$C3467,Тех_Движение!$B$2:$B$5111,"&lt;="&amp;K$3)-$F3467)))</f>
        <v>#VALUE!</v>
      </c>
      <c r="L3467" s="21" t="e">
        <f>IF(OR($B3467="",L$3&lt;$D3467+Настройки!$B$7),0,MAX(0,$E3467-MAX(0,SUMIFS(Тех_Движение!$G$2:$G$5111,Тех_Движение!$D$2:$D$5111,$C3467,Тех_Движение!$B$2:$B$5111,"&lt;="&amp;L$3)-$F3467)))</f>
        <v>#VALUE!</v>
      </c>
      <c r="M3467" s="21" t="e">
        <f>IF(OR($B3467="",M$3&lt;$D3467+Настройки!$B$7),0,MAX(0,$E3467-MAX(0,SUMIFS(Тех_Движение!$G$2:$G$5111,Тех_Движение!$D$2:$D$5111,$C3467,Тех_Движение!$B$2:$B$5111,"&lt;="&amp;M$3)-$F3467)))</f>
        <v>#VALUE!</v>
      </c>
      <c r="N3467" s="21" t="e">
        <f>IF(OR($B3467="",N$3&lt;$D3467+Настройки!$B$7),0,MAX(0,$E3467-MAX(0,SUMIFS(Тех_Движение!$G$2:$G$5111,Тех_Движение!$D$2:$D$5111,$C3467,Тех_Движение!$B$2:$B$5111,"&lt;="&amp;N$3)-$F3467)))</f>
        <v>#VALUE!</v>
      </c>
      <c r="O3467" s="21" t="e">
        <f>IF(OR($B3467="",O$3&lt;$D3467+Настройки!$B$7),0,MAX(0,$E3467-MAX(0,SUMIFS(Тех_Движение!$G$2:$G$5111,Тех_Движение!$D$2:$D$5111,$C3467,Тех_Движение!$B$2:$B$5111,"&lt;="&amp;O$3)-$F3467)))</f>
        <v>#VALUE!</v>
      </c>
      <c r="P3467" s="21" t="e">
        <f>IF(OR($B3467="",P$3&lt;$D3467+Настройки!$B$7),0,MAX(0,$E3467-MAX(0,SUMIFS(Тех_Движение!$G$2:$G$5111,Тех_Движение!$D$2:$D$5111,$C3467,Тех_Движение!$B$2:$B$5111,"&lt;="&amp;P$3)-$F3467)))</f>
        <v>#VALUE!</v>
      </c>
      <c r="Q3467" s="21" t="e">
        <f>IF(OR($B3467="",Q$3&lt;$D3467+Настройки!$B$7),0,MAX(0,$E3467-MAX(0,SUMIFS(Тех_Движение!$G$2:$G$5111,Тех_Движение!$D$2:$D$5111,$C3467,Тех_Движение!$B$2:$B$5111,"&lt;="&amp;Q$3)-$F3467)))</f>
        <v>#VALUE!</v>
      </c>
      <c r="R3467" s="21" t="str">
        <f t="shared" si="163"/>
        <v/>
      </c>
      <c r="S3467" s="23" t="str">
        <f>IF($B3467="","",VLOOKUP($C3467,Настройки!$A$11:$L$17,9,FALSE))</f>
        <v/>
      </c>
      <c r="T3467" s="23" t="str">
        <f t="shared" si="164"/>
        <v/>
      </c>
    </row>
    <row r="3468" spans="1:20" x14ac:dyDescent="0.3">
      <c r="A3468" s="20">
        <f>Тех_Движение!$A$3465</f>
        <v>3464</v>
      </c>
      <c r="B3468" s="20" t="str">
        <f>IF(Тех_Движение!$F$3465&gt;0,Тех_Движение!$I$3465,"")</f>
        <v/>
      </c>
      <c r="C3468" s="20" t="str">
        <f>IF($B3468="","",Тех_Движение!$D$3465)</f>
        <v/>
      </c>
      <c r="D3468" s="9" t="str">
        <f>IF($B3468="","",Тех_Движение!$B$3465)</f>
        <v/>
      </c>
      <c r="E3468" s="21" t="str">
        <f>IF($B3468="","",Тех_Движение!$F$3465)</f>
        <v/>
      </c>
      <c r="F3468" s="21" t="str">
        <f>IF($B3468="","",SUMIFS($E$5:$E3467,$C$5:$C3467,$C3468))</f>
        <v/>
      </c>
      <c r="G3468" s="21" t="str">
        <f>IF($B3468="","",MAX(0,$E3468-MAX(0,SUMIFS(Тех_Движение!$G$2:$G$5111,Тех_Движение!$D$2:$D$5111,$C3468,Тех_Движение!$B$2:$B$5111,"&lt;="&amp;Настройки!$B$5-1)-$F3468)))</f>
        <v/>
      </c>
      <c r="H3468" s="21" t="str">
        <f>IF($B3468="","",IF(AND($D3468&gt;=Настройки!$B$5,$D3468&lt;=Настройки!$B$6),$E3468,0))</f>
        <v/>
      </c>
      <c r="I3468" s="21" t="str">
        <f t="shared" si="162"/>
        <v/>
      </c>
      <c r="J3468" s="21" t="str">
        <f>IF($B3468="","",MAX(0,$E3468-MAX(0,SUMIFS(Тех_Движение!$G$2:$G$5111,Тех_Движение!$D$2:$D$5111,$C3468,Тех_Движение!$B$2:$B$5111,"&lt;="&amp;Настройки!$B$6)-$F3468)))</f>
        <v/>
      </c>
      <c r="K3468" s="21" t="e">
        <f>IF(OR($B3468="",K$3&lt;$D3468+Настройки!$B$7),0,MAX(0,$E3468-MAX(0,SUMIFS(Тех_Движение!$G$2:$G$5111,Тех_Движение!$D$2:$D$5111,$C3468,Тех_Движение!$B$2:$B$5111,"&lt;="&amp;K$3)-$F3468)))</f>
        <v>#VALUE!</v>
      </c>
      <c r="L3468" s="21" t="e">
        <f>IF(OR($B3468="",L$3&lt;$D3468+Настройки!$B$7),0,MAX(0,$E3468-MAX(0,SUMIFS(Тех_Движение!$G$2:$G$5111,Тех_Движение!$D$2:$D$5111,$C3468,Тех_Движение!$B$2:$B$5111,"&lt;="&amp;L$3)-$F3468)))</f>
        <v>#VALUE!</v>
      </c>
      <c r="M3468" s="21" t="e">
        <f>IF(OR($B3468="",M$3&lt;$D3468+Настройки!$B$7),0,MAX(0,$E3468-MAX(0,SUMIFS(Тех_Движение!$G$2:$G$5111,Тех_Движение!$D$2:$D$5111,$C3468,Тех_Движение!$B$2:$B$5111,"&lt;="&amp;M$3)-$F3468)))</f>
        <v>#VALUE!</v>
      </c>
      <c r="N3468" s="21" t="e">
        <f>IF(OR($B3468="",N$3&lt;$D3468+Настройки!$B$7),0,MAX(0,$E3468-MAX(0,SUMIFS(Тех_Движение!$G$2:$G$5111,Тех_Движение!$D$2:$D$5111,$C3468,Тех_Движение!$B$2:$B$5111,"&lt;="&amp;N$3)-$F3468)))</f>
        <v>#VALUE!</v>
      </c>
      <c r="O3468" s="21" t="e">
        <f>IF(OR($B3468="",O$3&lt;$D3468+Настройки!$B$7),0,MAX(0,$E3468-MAX(0,SUMIFS(Тех_Движение!$G$2:$G$5111,Тех_Движение!$D$2:$D$5111,$C3468,Тех_Движение!$B$2:$B$5111,"&lt;="&amp;O$3)-$F3468)))</f>
        <v>#VALUE!</v>
      </c>
      <c r="P3468" s="21" t="e">
        <f>IF(OR($B3468="",P$3&lt;$D3468+Настройки!$B$7),0,MAX(0,$E3468-MAX(0,SUMIFS(Тех_Движение!$G$2:$G$5111,Тех_Движение!$D$2:$D$5111,$C3468,Тех_Движение!$B$2:$B$5111,"&lt;="&amp;P$3)-$F3468)))</f>
        <v>#VALUE!</v>
      </c>
      <c r="Q3468" s="21" t="e">
        <f>IF(OR($B3468="",Q$3&lt;$D3468+Настройки!$B$7),0,MAX(0,$E3468-MAX(0,SUMIFS(Тех_Движение!$G$2:$G$5111,Тех_Движение!$D$2:$D$5111,$C3468,Тех_Движение!$B$2:$B$5111,"&lt;="&amp;Q$3)-$F3468)))</f>
        <v>#VALUE!</v>
      </c>
      <c r="R3468" s="21" t="str">
        <f t="shared" si="163"/>
        <v/>
      </c>
      <c r="S3468" s="23" t="str">
        <f>IF($B3468="","",VLOOKUP($C3468,Настройки!$A$11:$L$17,9,FALSE))</f>
        <v/>
      </c>
      <c r="T3468" s="23" t="str">
        <f t="shared" si="164"/>
        <v/>
      </c>
    </row>
    <row r="3469" spans="1:20" x14ac:dyDescent="0.3">
      <c r="A3469" s="20">
        <f>Тех_Движение!$A$3466</f>
        <v>3465</v>
      </c>
      <c r="B3469" s="20" t="str">
        <f>IF(Тех_Движение!$F$3466&gt;0,Тех_Движение!$I$3466,"")</f>
        <v/>
      </c>
      <c r="C3469" s="20" t="str">
        <f>IF($B3469="","",Тех_Движение!$D$3466)</f>
        <v/>
      </c>
      <c r="D3469" s="9" t="str">
        <f>IF($B3469="","",Тех_Движение!$B$3466)</f>
        <v/>
      </c>
      <c r="E3469" s="21" t="str">
        <f>IF($B3469="","",Тех_Движение!$F$3466)</f>
        <v/>
      </c>
      <c r="F3469" s="21" t="str">
        <f>IF($B3469="","",SUMIFS($E$5:$E3468,$C$5:$C3468,$C3469))</f>
        <v/>
      </c>
      <c r="G3469" s="21" t="str">
        <f>IF($B3469="","",MAX(0,$E3469-MAX(0,SUMIFS(Тех_Движение!$G$2:$G$5111,Тех_Движение!$D$2:$D$5111,$C3469,Тех_Движение!$B$2:$B$5111,"&lt;="&amp;Настройки!$B$5-1)-$F3469)))</f>
        <v/>
      </c>
      <c r="H3469" s="21" t="str">
        <f>IF($B3469="","",IF(AND($D3469&gt;=Настройки!$B$5,$D3469&lt;=Настройки!$B$6),$E3469,0))</f>
        <v/>
      </c>
      <c r="I3469" s="21" t="str">
        <f t="shared" si="162"/>
        <v/>
      </c>
      <c r="J3469" s="21" t="str">
        <f>IF($B3469="","",MAX(0,$E3469-MAX(0,SUMIFS(Тех_Движение!$G$2:$G$5111,Тех_Движение!$D$2:$D$5111,$C3469,Тех_Движение!$B$2:$B$5111,"&lt;="&amp;Настройки!$B$6)-$F3469)))</f>
        <v/>
      </c>
      <c r="K3469" s="21" t="e">
        <f>IF(OR($B3469="",K$3&lt;$D3469+Настройки!$B$7),0,MAX(0,$E3469-MAX(0,SUMIFS(Тех_Движение!$G$2:$G$5111,Тех_Движение!$D$2:$D$5111,$C3469,Тех_Движение!$B$2:$B$5111,"&lt;="&amp;K$3)-$F3469)))</f>
        <v>#VALUE!</v>
      </c>
      <c r="L3469" s="21" t="e">
        <f>IF(OR($B3469="",L$3&lt;$D3469+Настройки!$B$7),0,MAX(0,$E3469-MAX(0,SUMIFS(Тех_Движение!$G$2:$G$5111,Тех_Движение!$D$2:$D$5111,$C3469,Тех_Движение!$B$2:$B$5111,"&lt;="&amp;L$3)-$F3469)))</f>
        <v>#VALUE!</v>
      </c>
      <c r="M3469" s="21" t="e">
        <f>IF(OR($B3469="",M$3&lt;$D3469+Настройки!$B$7),0,MAX(0,$E3469-MAX(0,SUMIFS(Тех_Движение!$G$2:$G$5111,Тех_Движение!$D$2:$D$5111,$C3469,Тех_Движение!$B$2:$B$5111,"&lt;="&amp;M$3)-$F3469)))</f>
        <v>#VALUE!</v>
      </c>
      <c r="N3469" s="21" t="e">
        <f>IF(OR($B3469="",N$3&lt;$D3469+Настройки!$B$7),0,MAX(0,$E3469-MAX(0,SUMIFS(Тех_Движение!$G$2:$G$5111,Тех_Движение!$D$2:$D$5111,$C3469,Тех_Движение!$B$2:$B$5111,"&lt;="&amp;N$3)-$F3469)))</f>
        <v>#VALUE!</v>
      </c>
      <c r="O3469" s="21" t="e">
        <f>IF(OR($B3469="",O$3&lt;$D3469+Настройки!$B$7),0,MAX(0,$E3469-MAX(0,SUMIFS(Тех_Движение!$G$2:$G$5111,Тех_Движение!$D$2:$D$5111,$C3469,Тех_Движение!$B$2:$B$5111,"&lt;="&amp;O$3)-$F3469)))</f>
        <v>#VALUE!</v>
      </c>
      <c r="P3469" s="21" t="e">
        <f>IF(OR($B3469="",P$3&lt;$D3469+Настройки!$B$7),0,MAX(0,$E3469-MAX(0,SUMIFS(Тех_Движение!$G$2:$G$5111,Тех_Движение!$D$2:$D$5111,$C3469,Тех_Движение!$B$2:$B$5111,"&lt;="&amp;P$3)-$F3469)))</f>
        <v>#VALUE!</v>
      </c>
      <c r="Q3469" s="21" t="e">
        <f>IF(OR($B3469="",Q$3&lt;$D3469+Настройки!$B$7),0,MAX(0,$E3469-MAX(0,SUMIFS(Тех_Движение!$G$2:$G$5111,Тех_Движение!$D$2:$D$5111,$C3469,Тех_Движение!$B$2:$B$5111,"&lt;="&amp;Q$3)-$F3469)))</f>
        <v>#VALUE!</v>
      </c>
      <c r="R3469" s="21" t="str">
        <f t="shared" si="163"/>
        <v/>
      </c>
      <c r="S3469" s="23" t="str">
        <f>IF($B3469="","",VLOOKUP($C3469,Настройки!$A$11:$L$17,9,FALSE))</f>
        <v/>
      </c>
      <c r="T3469" s="23" t="str">
        <f t="shared" si="164"/>
        <v/>
      </c>
    </row>
    <row r="3470" spans="1:20" x14ac:dyDescent="0.3">
      <c r="A3470" s="20">
        <f>Тех_Движение!$A$3467</f>
        <v>3466</v>
      </c>
      <c r="B3470" s="20" t="str">
        <f>IF(Тех_Движение!$F$3467&gt;0,Тех_Движение!$I$3467,"")</f>
        <v/>
      </c>
      <c r="C3470" s="20" t="str">
        <f>IF($B3470="","",Тех_Движение!$D$3467)</f>
        <v/>
      </c>
      <c r="D3470" s="9" t="str">
        <f>IF($B3470="","",Тех_Движение!$B$3467)</f>
        <v/>
      </c>
      <c r="E3470" s="21" t="str">
        <f>IF($B3470="","",Тех_Движение!$F$3467)</f>
        <v/>
      </c>
      <c r="F3470" s="21" t="str">
        <f>IF($B3470="","",SUMIFS($E$5:$E3469,$C$5:$C3469,$C3470))</f>
        <v/>
      </c>
      <c r="G3470" s="21" t="str">
        <f>IF($B3470="","",MAX(0,$E3470-MAX(0,SUMIFS(Тех_Движение!$G$2:$G$5111,Тех_Движение!$D$2:$D$5111,$C3470,Тех_Движение!$B$2:$B$5111,"&lt;="&amp;Настройки!$B$5-1)-$F3470)))</f>
        <v/>
      </c>
      <c r="H3470" s="21" t="str">
        <f>IF($B3470="","",IF(AND($D3470&gt;=Настройки!$B$5,$D3470&lt;=Настройки!$B$6),$E3470,0))</f>
        <v/>
      </c>
      <c r="I3470" s="21" t="str">
        <f t="shared" si="162"/>
        <v/>
      </c>
      <c r="J3470" s="21" t="str">
        <f>IF($B3470="","",MAX(0,$E3470-MAX(0,SUMIFS(Тех_Движение!$G$2:$G$5111,Тех_Движение!$D$2:$D$5111,$C3470,Тех_Движение!$B$2:$B$5111,"&lt;="&amp;Настройки!$B$6)-$F3470)))</f>
        <v/>
      </c>
      <c r="K3470" s="21" t="e">
        <f>IF(OR($B3470="",K$3&lt;$D3470+Настройки!$B$7),0,MAX(0,$E3470-MAX(0,SUMIFS(Тех_Движение!$G$2:$G$5111,Тех_Движение!$D$2:$D$5111,$C3470,Тех_Движение!$B$2:$B$5111,"&lt;="&amp;K$3)-$F3470)))</f>
        <v>#VALUE!</v>
      </c>
      <c r="L3470" s="21" t="e">
        <f>IF(OR($B3470="",L$3&lt;$D3470+Настройки!$B$7),0,MAX(0,$E3470-MAX(0,SUMIFS(Тех_Движение!$G$2:$G$5111,Тех_Движение!$D$2:$D$5111,$C3470,Тех_Движение!$B$2:$B$5111,"&lt;="&amp;L$3)-$F3470)))</f>
        <v>#VALUE!</v>
      </c>
      <c r="M3470" s="21" t="e">
        <f>IF(OR($B3470="",M$3&lt;$D3470+Настройки!$B$7),0,MAX(0,$E3470-MAX(0,SUMIFS(Тех_Движение!$G$2:$G$5111,Тех_Движение!$D$2:$D$5111,$C3470,Тех_Движение!$B$2:$B$5111,"&lt;="&amp;M$3)-$F3470)))</f>
        <v>#VALUE!</v>
      </c>
      <c r="N3470" s="21" t="e">
        <f>IF(OR($B3470="",N$3&lt;$D3470+Настройки!$B$7),0,MAX(0,$E3470-MAX(0,SUMIFS(Тех_Движение!$G$2:$G$5111,Тех_Движение!$D$2:$D$5111,$C3470,Тех_Движение!$B$2:$B$5111,"&lt;="&amp;N$3)-$F3470)))</f>
        <v>#VALUE!</v>
      </c>
      <c r="O3470" s="21" t="e">
        <f>IF(OR($B3470="",O$3&lt;$D3470+Настройки!$B$7),0,MAX(0,$E3470-MAX(0,SUMIFS(Тех_Движение!$G$2:$G$5111,Тех_Движение!$D$2:$D$5111,$C3470,Тех_Движение!$B$2:$B$5111,"&lt;="&amp;O$3)-$F3470)))</f>
        <v>#VALUE!</v>
      </c>
      <c r="P3470" s="21" t="e">
        <f>IF(OR($B3470="",P$3&lt;$D3470+Настройки!$B$7),0,MAX(0,$E3470-MAX(0,SUMIFS(Тех_Движение!$G$2:$G$5111,Тех_Движение!$D$2:$D$5111,$C3470,Тех_Движение!$B$2:$B$5111,"&lt;="&amp;P$3)-$F3470)))</f>
        <v>#VALUE!</v>
      </c>
      <c r="Q3470" s="21" t="e">
        <f>IF(OR($B3470="",Q$3&lt;$D3470+Настройки!$B$7),0,MAX(0,$E3470-MAX(0,SUMIFS(Тех_Движение!$G$2:$G$5111,Тех_Движение!$D$2:$D$5111,$C3470,Тех_Движение!$B$2:$B$5111,"&lt;="&amp;Q$3)-$F3470)))</f>
        <v>#VALUE!</v>
      </c>
      <c r="R3470" s="21" t="str">
        <f t="shared" si="163"/>
        <v/>
      </c>
      <c r="S3470" s="23" t="str">
        <f>IF($B3470="","",VLOOKUP($C3470,Настройки!$A$11:$L$17,9,FALSE))</f>
        <v/>
      </c>
      <c r="T3470" s="23" t="str">
        <f t="shared" si="164"/>
        <v/>
      </c>
    </row>
    <row r="3471" spans="1:20" x14ac:dyDescent="0.3">
      <c r="A3471" s="20">
        <f>Тех_Движение!$A$3468</f>
        <v>3467</v>
      </c>
      <c r="B3471" s="20" t="str">
        <f>IF(Тех_Движение!$F$3468&gt;0,Тех_Движение!$I$3468,"")</f>
        <v/>
      </c>
      <c r="C3471" s="20" t="str">
        <f>IF($B3471="","",Тех_Движение!$D$3468)</f>
        <v/>
      </c>
      <c r="D3471" s="9" t="str">
        <f>IF($B3471="","",Тех_Движение!$B$3468)</f>
        <v/>
      </c>
      <c r="E3471" s="21" t="str">
        <f>IF($B3471="","",Тех_Движение!$F$3468)</f>
        <v/>
      </c>
      <c r="F3471" s="21" t="str">
        <f>IF($B3471="","",SUMIFS($E$5:$E3470,$C$5:$C3470,$C3471))</f>
        <v/>
      </c>
      <c r="G3471" s="21" t="str">
        <f>IF($B3471="","",MAX(0,$E3471-MAX(0,SUMIFS(Тех_Движение!$G$2:$G$5111,Тех_Движение!$D$2:$D$5111,$C3471,Тех_Движение!$B$2:$B$5111,"&lt;="&amp;Настройки!$B$5-1)-$F3471)))</f>
        <v/>
      </c>
      <c r="H3471" s="21" t="str">
        <f>IF($B3471="","",IF(AND($D3471&gt;=Настройки!$B$5,$D3471&lt;=Настройки!$B$6),$E3471,0))</f>
        <v/>
      </c>
      <c r="I3471" s="21" t="str">
        <f t="shared" si="162"/>
        <v/>
      </c>
      <c r="J3471" s="21" t="str">
        <f>IF($B3471="","",MAX(0,$E3471-MAX(0,SUMIFS(Тех_Движение!$G$2:$G$5111,Тех_Движение!$D$2:$D$5111,$C3471,Тех_Движение!$B$2:$B$5111,"&lt;="&amp;Настройки!$B$6)-$F3471)))</f>
        <v/>
      </c>
      <c r="K3471" s="21" t="e">
        <f>IF(OR($B3471="",K$3&lt;$D3471+Настройки!$B$7),0,MAX(0,$E3471-MAX(0,SUMIFS(Тех_Движение!$G$2:$G$5111,Тех_Движение!$D$2:$D$5111,$C3471,Тех_Движение!$B$2:$B$5111,"&lt;="&amp;K$3)-$F3471)))</f>
        <v>#VALUE!</v>
      </c>
      <c r="L3471" s="21" t="e">
        <f>IF(OR($B3471="",L$3&lt;$D3471+Настройки!$B$7),0,MAX(0,$E3471-MAX(0,SUMIFS(Тех_Движение!$G$2:$G$5111,Тех_Движение!$D$2:$D$5111,$C3471,Тех_Движение!$B$2:$B$5111,"&lt;="&amp;L$3)-$F3471)))</f>
        <v>#VALUE!</v>
      </c>
      <c r="M3471" s="21" t="e">
        <f>IF(OR($B3471="",M$3&lt;$D3471+Настройки!$B$7),0,MAX(0,$E3471-MAX(0,SUMIFS(Тех_Движение!$G$2:$G$5111,Тех_Движение!$D$2:$D$5111,$C3471,Тех_Движение!$B$2:$B$5111,"&lt;="&amp;M$3)-$F3471)))</f>
        <v>#VALUE!</v>
      </c>
      <c r="N3471" s="21" t="e">
        <f>IF(OR($B3471="",N$3&lt;$D3471+Настройки!$B$7),0,MAX(0,$E3471-MAX(0,SUMIFS(Тех_Движение!$G$2:$G$5111,Тех_Движение!$D$2:$D$5111,$C3471,Тех_Движение!$B$2:$B$5111,"&lt;="&amp;N$3)-$F3471)))</f>
        <v>#VALUE!</v>
      </c>
      <c r="O3471" s="21" t="e">
        <f>IF(OR($B3471="",O$3&lt;$D3471+Настройки!$B$7),0,MAX(0,$E3471-MAX(0,SUMIFS(Тех_Движение!$G$2:$G$5111,Тех_Движение!$D$2:$D$5111,$C3471,Тех_Движение!$B$2:$B$5111,"&lt;="&amp;O$3)-$F3471)))</f>
        <v>#VALUE!</v>
      </c>
      <c r="P3471" s="21" t="e">
        <f>IF(OR($B3471="",P$3&lt;$D3471+Настройки!$B$7),0,MAX(0,$E3471-MAX(0,SUMIFS(Тех_Движение!$G$2:$G$5111,Тех_Движение!$D$2:$D$5111,$C3471,Тех_Движение!$B$2:$B$5111,"&lt;="&amp;P$3)-$F3471)))</f>
        <v>#VALUE!</v>
      </c>
      <c r="Q3471" s="21" t="e">
        <f>IF(OR($B3471="",Q$3&lt;$D3471+Настройки!$B$7),0,MAX(0,$E3471-MAX(0,SUMIFS(Тех_Движение!$G$2:$G$5111,Тех_Движение!$D$2:$D$5111,$C3471,Тех_Движение!$B$2:$B$5111,"&lt;="&amp;Q$3)-$F3471)))</f>
        <v>#VALUE!</v>
      </c>
      <c r="R3471" s="21" t="str">
        <f t="shared" si="163"/>
        <v/>
      </c>
      <c r="S3471" s="23" t="str">
        <f>IF($B3471="","",VLOOKUP($C3471,Настройки!$A$11:$L$17,9,FALSE))</f>
        <v/>
      </c>
      <c r="T3471" s="23" t="str">
        <f t="shared" si="164"/>
        <v/>
      </c>
    </row>
    <row r="3472" spans="1:20" x14ac:dyDescent="0.3">
      <c r="A3472" s="20">
        <f>Тех_Движение!$A$3469</f>
        <v>3468</v>
      </c>
      <c r="B3472" s="20" t="str">
        <f>IF(Тех_Движение!$F$3469&gt;0,Тех_Движение!$I$3469,"")</f>
        <v/>
      </c>
      <c r="C3472" s="20" t="str">
        <f>IF($B3472="","",Тех_Движение!$D$3469)</f>
        <v/>
      </c>
      <c r="D3472" s="9" t="str">
        <f>IF($B3472="","",Тех_Движение!$B$3469)</f>
        <v/>
      </c>
      <c r="E3472" s="21" t="str">
        <f>IF($B3472="","",Тех_Движение!$F$3469)</f>
        <v/>
      </c>
      <c r="F3472" s="21" t="str">
        <f>IF($B3472="","",SUMIFS($E$5:$E3471,$C$5:$C3471,$C3472))</f>
        <v/>
      </c>
      <c r="G3472" s="21" t="str">
        <f>IF($B3472="","",MAX(0,$E3472-MAX(0,SUMIFS(Тех_Движение!$G$2:$G$5111,Тех_Движение!$D$2:$D$5111,$C3472,Тех_Движение!$B$2:$B$5111,"&lt;="&amp;Настройки!$B$5-1)-$F3472)))</f>
        <v/>
      </c>
      <c r="H3472" s="21" t="str">
        <f>IF($B3472="","",IF(AND($D3472&gt;=Настройки!$B$5,$D3472&lt;=Настройки!$B$6),$E3472,0))</f>
        <v/>
      </c>
      <c r="I3472" s="21" t="str">
        <f t="shared" si="162"/>
        <v/>
      </c>
      <c r="J3472" s="21" t="str">
        <f>IF($B3472="","",MAX(0,$E3472-MAX(0,SUMIFS(Тех_Движение!$G$2:$G$5111,Тех_Движение!$D$2:$D$5111,$C3472,Тех_Движение!$B$2:$B$5111,"&lt;="&amp;Настройки!$B$6)-$F3472)))</f>
        <v/>
      </c>
      <c r="K3472" s="21" t="e">
        <f>IF(OR($B3472="",K$3&lt;$D3472+Настройки!$B$7),0,MAX(0,$E3472-MAX(0,SUMIFS(Тех_Движение!$G$2:$G$5111,Тех_Движение!$D$2:$D$5111,$C3472,Тех_Движение!$B$2:$B$5111,"&lt;="&amp;K$3)-$F3472)))</f>
        <v>#VALUE!</v>
      </c>
      <c r="L3472" s="21" t="e">
        <f>IF(OR($B3472="",L$3&lt;$D3472+Настройки!$B$7),0,MAX(0,$E3472-MAX(0,SUMIFS(Тех_Движение!$G$2:$G$5111,Тех_Движение!$D$2:$D$5111,$C3472,Тех_Движение!$B$2:$B$5111,"&lt;="&amp;L$3)-$F3472)))</f>
        <v>#VALUE!</v>
      </c>
      <c r="M3472" s="21" t="e">
        <f>IF(OR($B3472="",M$3&lt;$D3472+Настройки!$B$7),0,MAX(0,$E3472-MAX(0,SUMIFS(Тех_Движение!$G$2:$G$5111,Тех_Движение!$D$2:$D$5111,$C3472,Тех_Движение!$B$2:$B$5111,"&lt;="&amp;M$3)-$F3472)))</f>
        <v>#VALUE!</v>
      </c>
      <c r="N3472" s="21" t="e">
        <f>IF(OR($B3472="",N$3&lt;$D3472+Настройки!$B$7),0,MAX(0,$E3472-MAX(0,SUMIFS(Тех_Движение!$G$2:$G$5111,Тех_Движение!$D$2:$D$5111,$C3472,Тех_Движение!$B$2:$B$5111,"&lt;="&amp;N$3)-$F3472)))</f>
        <v>#VALUE!</v>
      </c>
      <c r="O3472" s="21" t="e">
        <f>IF(OR($B3472="",O$3&lt;$D3472+Настройки!$B$7),0,MAX(0,$E3472-MAX(0,SUMIFS(Тех_Движение!$G$2:$G$5111,Тех_Движение!$D$2:$D$5111,$C3472,Тех_Движение!$B$2:$B$5111,"&lt;="&amp;O$3)-$F3472)))</f>
        <v>#VALUE!</v>
      </c>
      <c r="P3472" s="21" t="e">
        <f>IF(OR($B3472="",P$3&lt;$D3472+Настройки!$B$7),0,MAX(0,$E3472-MAX(0,SUMIFS(Тех_Движение!$G$2:$G$5111,Тех_Движение!$D$2:$D$5111,$C3472,Тех_Движение!$B$2:$B$5111,"&lt;="&amp;P$3)-$F3472)))</f>
        <v>#VALUE!</v>
      </c>
      <c r="Q3472" s="21" t="e">
        <f>IF(OR($B3472="",Q$3&lt;$D3472+Настройки!$B$7),0,MAX(0,$E3472-MAX(0,SUMIFS(Тех_Движение!$G$2:$G$5111,Тех_Движение!$D$2:$D$5111,$C3472,Тех_Движение!$B$2:$B$5111,"&lt;="&amp;Q$3)-$F3472)))</f>
        <v>#VALUE!</v>
      </c>
      <c r="R3472" s="21" t="str">
        <f t="shared" si="163"/>
        <v/>
      </c>
      <c r="S3472" s="23" t="str">
        <f>IF($B3472="","",VLOOKUP($C3472,Настройки!$A$11:$L$17,9,FALSE))</f>
        <v/>
      </c>
      <c r="T3472" s="23" t="str">
        <f t="shared" si="164"/>
        <v/>
      </c>
    </row>
    <row r="3473" spans="1:20" x14ac:dyDescent="0.3">
      <c r="A3473" s="20">
        <f>Тех_Движение!$A$3470</f>
        <v>3469</v>
      </c>
      <c r="B3473" s="20" t="str">
        <f>IF(Тех_Движение!$F$3470&gt;0,Тех_Движение!$I$3470,"")</f>
        <v/>
      </c>
      <c r="C3473" s="20" t="str">
        <f>IF($B3473="","",Тех_Движение!$D$3470)</f>
        <v/>
      </c>
      <c r="D3473" s="9" t="str">
        <f>IF($B3473="","",Тех_Движение!$B$3470)</f>
        <v/>
      </c>
      <c r="E3473" s="21" t="str">
        <f>IF($B3473="","",Тех_Движение!$F$3470)</f>
        <v/>
      </c>
      <c r="F3473" s="21" t="str">
        <f>IF($B3473="","",SUMIFS($E$5:$E3472,$C$5:$C3472,$C3473))</f>
        <v/>
      </c>
      <c r="G3473" s="21" t="str">
        <f>IF($B3473="","",MAX(0,$E3473-MAX(0,SUMIFS(Тех_Движение!$G$2:$G$5111,Тех_Движение!$D$2:$D$5111,$C3473,Тех_Движение!$B$2:$B$5111,"&lt;="&amp;Настройки!$B$5-1)-$F3473)))</f>
        <v/>
      </c>
      <c r="H3473" s="21" t="str">
        <f>IF($B3473="","",IF(AND($D3473&gt;=Настройки!$B$5,$D3473&lt;=Настройки!$B$6),$E3473,0))</f>
        <v/>
      </c>
      <c r="I3473" s="21" t="str">
        <f t="shared" si="162"/>
        <v/>
      </c>
      <c r="J3473" s="21" t="str">
        <f>IF($B3473="","",MAX(0,$E3473-MAX(0,SUMIFS(Тех_Движение!$G$2:$G$5111,Тех_Движение!$D$2:$D$5111,$C3473,Тех_Движение!$B$2:$B$5111,"&lt;="&amp;Настройки!$B$6)-$F3473)))</f>
        <v/>
      </c>
      <c r="K3473" s="21" t="e">
        <f>IF(OR($B3473="",K$3&lt;$D3473+Настройки!$B$7),0,MAX(0,$E3473-MAX(0,SUMIFS(Тех_Движение!$G$2:$G$5111,Тех_Движение!$D$2:$D$5111,$C3473,Тех_Движение!$B$2:$B$5111,"&lt;="&amp;K$3)-$F3473)))</f>
        <v>#VALUE!</v>
      </c>
      <c r="L3473" s="21" t="e">
        <f>IF(OR($B3473="",L$3&lt;$D3473+Настройки!$B$7),0,MAX(0,$E3473-MAX(0,SUMIFS(Тех_Движение!$G$2:$G$5111,Тех_Движение!$D$2:$D$5111,$C3473,Тех_Движение!$B$2:$B$5111,"&lt;="&amp;L$3)-$F3473)))</f>
        <v>#VALUE!</v>
      </c>
      <c r="M3473" s="21" t="e">
        <f>IF(OR($B3473="",M$3&lt;$D3473+Настройки!$B$7),0,MAX(0,$E3473-MAX(0,SUMIFS(Тех_Движение!$G$2:$G$5111,Тех_Движение!$D$2:$D$5111,$C3473,Тех_Движение!$B$2:$B$5111,"&lt;="&amp;M$3)-$F3473)))</f>
        <v>#VALUE!</v>
      </c>
      <c r="N3473" s="21" t="e">
        <f>IF(OR($B3473="",N$3&lt;$D3473+Настройки!$B$7),0,MAX(0,$E3473-MAX(0,SUMIFS(Тех_Движение!$G$2:$G$5111,Тех_Движение!$D$2:$D$5111,$C3473,Тех_Движение!$B$2:$B$5111,"&lt;="&amp;N$3)-$F3473)))</f>
        <v>#VALUE!</v>
      </c>
      <c r="O3473" s="21" t="e">
        <f>IF(OR($B3473="",O$3&lt;$D3473+Настройки!$B$7),0,MAX(0,$E3473-MAX(0,SUMIFS(Тех_Движение!$G$2:$G$5111,Тех_Движение!$D$2:$D$5111,$C3473,Тех_Движение!$B$2:$B$5111,"&lt;="&amp;O$3)-$F3473)))</f>
        <v>#VALUE!</v>
      </c>
      <c r="P3473" s="21" t="e">
        <f>IF(OR($B3473="",P$3&lt;$D3473+Настройки!$B$7),0,MAX(0,$E3473-MAX(0,SUMIFS(Тех_Движение!$G$2:$G$5111,Тех_Движение!$D$2:$D$5111,$C3473,Тех_Движение!$B$2:$B$5111,"&lt;="&amp;P$3)-$F3473)))</f>
        <v>#VALUE!</v>
      </c>
      <c r="Q3473" s="21" t="e">
        <f>IF(OR($B3473="",Q$3&lt;$D3473+Настройки!$B$7),0,MAX(0,$E3473-MAX(0,SUMIFS(Тех_Движение!$G$2:$G$5111,Тех_Движение!$D$2:$D$5111,$C3473,Тех_Движение!$B$2:$B$5111,"&lt;="&amp;Q$3)-$F3473)))</f>
        <v>#VALUE!</v>
      </c>
      <c r="R3473" s="21" t="str">
        <f t="shared" si="163"/>
        <v/>
      </c>
      <c r="S3473" s="23" t="str">
        <f>IF($B3473="","",VLOOKUP($C3473,Настройки!$A$11:$L$17,9,FALSE))</f>
        <v/>
      </c>
      <c r="T3473" s="23" t="str">
        <f t="shared" si="164"/>
        <v/>
      </c>
    </row>
    <row r="3474" spans="1:20" x14ac:dyDescent="0.3">
      <c r="A3474" s="20">
        <f>Тех_Движение!$A$3471</f>
        <v>3470</v>
      </c>
      <c r="B3474" s="20" t="str">
        <f>IF(Тех_Движение!$F$3471&gt;0,Тех_Движение!$I$3471,"")</f>
        <v/>
      </c>
      <c r="C3474" s="20" t="str">
        <f>IF($B3474="","",Тех_Движение!$D$3471)</f>
        <v/>
      </c>
      <c r="D3474" s="9" t="str">
        <f>IF($B3474="","",Тех_Движение!$B$3471)</f>
        <v/>
      </c>
      <c r="E3474" s="21" t="str">
        <f>IF($B3474="","",Тех_Движение!$F$3471)</f>
        <v/>
      </c>
      <c r="F3474" s="21" t="str">
        <f>IF($B3474="","",SUMIFS($E$5:$E3473,$C$5:$C3473,$C3474))</f>
        <v/>
      </c>
      <c r="G3474" s="21" t="str">
        <f>IF($B3474="","",MAX(0,$E3474-MAX(0,SUMIFS(Тех_Движение!$G$2:$G$5111,Тех_Движение!$D$2:$D$5111,$C3474,Тех_Движение!$B$2:$B$5111,"&lt;="&amp;Настройки!$B$5-1)-$F3474)))</f>
        <v/>
      </c>
      <c r="H3474" s="21" t="str">
        <f>IF($B3474="","",IF(AND($D3474&gt;=Настройки!$B$5,$D3474&lt;=Настройки!$B$6),$E3474,0))</f>
        <v/>
      </c>
      <c r="I3474" s="21" t="str">
        <f t="shared" si="162"/>
        <v/>
      </c>
      <c r="J3474" s="21" t="str">
        <f>IF($B3474="","",MAX(0,$E3474-MAX(0,SUMIFS(Тех_Движение!$G$2:$G$5111,Тех_Движение!$D$2:$D$5111,$C3474,Тех_Движение!$B$2:$B$5111,"&lt;="&amp;Настройки!$B$6)-$F3474)))</f>
        <v/>
      </c>
      <c r="K3474" s="21" t="e">
        <f>IF(OR($B3474="",K$3&lt;$D3474+Настройки!$B$7),0,MAX(0,$E3474-MAX(0,SUMIFS(Тех_Движение!$G$2:$G$5111,Тех_Движение!$D$2:$D$5111,$C3474,Тех_Движение!$B$2:$B$5111,"&lt;="&amp;K$3)-$F3474)))</f>
        <v>#VALUE!</v>
      </c>
      <c r="L3474" s="21" t="e">
        <f>IF(OR($B3474="",L$3&lt;$D3474+Настройки!$B$7),0,MAX(0,$E3474-MAX(0,SUMIFS(Тех_Движение!$G$2:$G$5111,Тех_Движение!$D$2:$D$5111,$C3474,Тех_Движение!$B$2:$B$5111,"&lt;="&amp;L$3)-$F3474)))</f>
        <v>#VALUE!</v>
      </c>
      <c r="M3474" s="21" t="e">
        <f>IF(OR($B3474="",M$3&lt;$D3474+Настройки!$B$7),0,MAX(0,$E3474-MAX(0,SUMIFS(Тех_Движение!$G$2:$G$5111,Тех_Движение!$D$2:$D$5111,$C3474,Тех_Движение!$B$2:$B$5111,"&lt;="&amp;M$3)-$F3474)))</f>
        <v>#VALUE!</v>
      </c>
      <c r="N3474" s="21" t="e">
        <f>IF(OR($B3474="",N$3&lt;$D3474+Настройки!$B$7),0,MAX(0,$E3474-MAX(0,SUMIFS(Тех_Движение!$G$2:$G$5111,Тех_Движение!$D$2:$D$5111,$C3474,Тех_Движение!$B$2:$B$5111,"&lt;="&amp;N$3)-$F3474)))</f>
        <v>#VALUE!</v>
      </c>
      <c r="O3474" s="21" t="e">
        <f>IF(OR($B3474="",O$3&lt;$D3474+Настройки!$B$7),0,MAX(0,$E3474-MAX(0,SUMIFS(Тех_Движение!$G$2:$G$5111,Тех_Движение!$D$2:$D$5111,$C3474,Тех_Движение!$B$2:$B$5111,"&lt;="&amp;O$3)-$F3474)))</f>
        <v>#VALUE!</v>
      </c>
      <c r="P3474" s="21" t="e">
        <f>IF(OR($B3474="",P$3&lt;$D3474+Настройки!$B$7),0,MAX(0,$E3474-MAX(0,SUMIFS(Тех_Движение!$G$2:$G$5111,Тех_Движение!$D$2:$D$5111,$C3474,Тех_Движение!$B$2:$B$5111,"&lt;="&amp;P$3)-$F3474)))</f>
        <v>#VALUE!</v>
      </c>
      <c r="Q3474" s="21" t="e">
        <f>IF(OR($B3474="",Q$3&lt;$D3474+Настройки!$B$7),0,MAX(0,$E3474-MAX(0,SUMIFS(Тех_Движение!$G$2:$G$5111,Тех_Движение!$D$2:$D$5111,$C3474,Тех_Движение!$B$2:$B$5111,"&lt;="&amp;Q$3)-$F3474)))</f>
        <v>#VALUE!</v>
      </c>
      <c r="R3474" s="21" t="str">
        <f t="shared" si="163"/>
        <v/>
      </c>
      <c r="S3474" s="23" t="str">
        <f>IF($B3474="","",VLOOKUP($C3474,Настройки!$A$11:$L$17,9,FALSE))</f>
        <v/>
      </c>
      <c r="T3474" s="23" t="str">
        <f t="shared" si="164"/>
        <v/>
      </c>
    </row>
    <row r="3475" spans="1:20" x14ac:dyDescent="0.3">
      <c r="A3475" s="20">
        <f>Тех_Движение!$A$3472</f>
        <v>3471</v>
      </c>
      <c r="B3475" s="20" t="str">
        <f>IF(Тех_Движение!$F$3472&gt;0,Тех_Движение!$I$3472,"")</f>
        <v/>
      </c>
      <c r="C3475" s="20" t="str">
        <f>IF($B3475="","",Тех_Движение!$D$3472)</f>
        <v/>
      </c>
      <c r="D3475" s="9" t="str">
        <f>IF($B3475="","",Тех_Движение!$B$3472)</f>
        <v/>
      </c>
      <c r="E3475" s="21" t="str">
        <f>IF($B3475="","",Тех_Движение!$F$3472)</f>
        <v/>
      </c>
      <c r="F3475" s="21" t="str">
        <f>IF($B3475="","",SUMIFS($E$5:$E3474,$C$5:$C3474,$C3475))</f>
        <v/>
      </c>
      <c r="G3475" s="21" t="str">
        <f>IF($B3475="","",MAX(0,$E3475-MAX(0,SUMIFS(Тех_Движение!$G$2:$G$5111,Тех_Движение!$D$2:$D$5111,$C3475,Тех_Движение!$B$2:$B$5111,"&lt;="&amp;Настройки!$B$5-1)-$F3475)))</f>
        <v/>
      </c>
      <c r="H3475" s="21" t="str">
        <f>IF($B3475="","",IF(AND($D3475&gt;=Настройки!$B$5,$D3475&lt;=Настройки!$B$6),$E3475,0))</f>
        <v/>
      </c>
      <c r="I3475" s="21" t="str">
        <f t="shared" si="162"/>
        <v/>
      </c>
      <c r="J3475" s="21" t="str">
        <f>IF($B3475="","",MAX(0,$E3475-MAX(0,SUMIFS(Тех_Движение!$G$2:$G$5111,Тех_Движение!$D$2:$D$5111,$C3475,Тех_Движение!$B$2:$B$5111,"&lt;="&amp;Настройки!$B$6)-$F3475)))</f>
        <v/>
      </c>
      <c r="K3475" s="21" t="e">
        <f>IF(OR($B3475="",K$3&lt;$D3475+Настройки!$B$7),0,MAX(0,$E3475-MAX(0,SUMIFS(Тех_Движение!$G$2:$G$5111,Тех_Движение!$D$2:$D$5111,$C3475,Тех_Движение!$B$2:$B$5111,"&lt;="&amp;K$3)-$F3475)))</f>
        <v>#VALUE!</v>
      </c>
      <c r="L3475" s="21" t="e">
        <f>IF(OR($B3475="",L$3&lt;$D3475+Настройки!$B$7),0,MAX(0,$E3475-MAX(0,SUMIFS(Тех_Движение!$G$2:$G$5111,Тех_Движение!$D$2:$D$5111,$C3475,Тех_Движение!$B$2:$B$5111,"&lt;="&amp;L$3)-$F3475)))</f>
        <v>#VALUE!</v>
      </c>
      <c r="M3475" s="21" t="e">
        <f>IF(OR($B3475="",M$3&lt;$D3475+Настройки!$B$7),0,MAX(0,$E3475-MAX(0,SUMIFS(Тех_Движение!$G$2:$G$5111,Тех_Движение!$D$2:$D$5111,$C3475,Тех_Движение!$B$2:$B$5111,"&lt;="&amp;M$3)-$F3475)))</f>
        <v>#VALUE!</v>
      </c>
      <c r="N3475" s="21" t="e">
        <f>IF(OR($B3475="",N$3&lt;$D3475+Настройки!$B$7),0,MAX(0,$E3475-MAX(0,SUMIFS(Тех_Движение!$G$2:$G$5111,Тех_Движение!$D$2:$D$5111,$C3475,Тех_Движение!$B$2:$B$5111,"&lt;="&amp;N$3)-$F3475)))</f>
        <v>#VALUE!</v>
      </c>
      <c r="O3475" s="21" t="e">
        <f>IF(OR($B3475="",O$3&lt;$D3475+Настройки!$B$7),0,MAX(0,$E3475-MAX(0,SUMIFS(Тех_Движение!$G$2:$G$5111,Тех_Движение!$D$2:$D$5111,$C3475,Тех_Движение!$B$2:$B$5111,"&lt;="&amp;O$3)-$F3475)))</f>
        <v>#VALUE!</v>
      </c>
      <c r="P3475" s="21" t="e">
        <f>IF(OR($B3475="",P$3&lt;$D3475+Настройки!$B$7),0,MAX(0,$E3475-MAX(0,SUMIFS(Тех_Движение!$G$2:$G$5111,Тех_Движение!$D$2:$D$5111,$C3475,Тех_Движение!$B$2:$B$5111,"&lt;="&amp;P$3)-$F3475)))</f>
        <v>#VALUE!</v>
      </c>
      <c r="Q3475" s="21" t="e">
        <f>IF(OR($B3475="",Q$3&lt;$D3475+Настройки!$B$7),0,MAX(0,$E3475-MAX(0,SUMIFS(Тех_Движение!$G$2:$G$5111,Тех_Движение!$D$2:$D$5111,$C3475,Тех_Движение!$B$2:$B$5111,"&lt;="&amp;Q$3)-$F3475)))</f>
        <v>#VALUE!</v>
      </c>
      <c r="R3475" s="21" t="str">
        <f t="shared" si="163"/>
        <v/>
      </c>
      <c r="S3475" s="23" t="str">
        <f>IF($B3475="","",VLOOKUP($C3475,Настройки!$A$11:$L$17,9,FALSE))</f>
        <v/>
      </c>
      <c r="T3475" s="23" t="str">
        <f t="shared" si="164"/>
        <v/>
      </c>
    </row>
    <row r="3476" spans="1:20" x14ac:dyDescent="0.3">
      <c r="A3476" s="20">
        <f>Тех_Движение!$A$3473</f>
        <v>3472</v>
      </c>
      <c r="B3476" s="20" t="str">
        <f>IF(Тех_Движение!$F$3473&gt;0,Тех_Движение!$I$3473,"")</f>
        <v/>
      </c>
      <c r="C3476" s="20" t="str">
        <f>IF($B3476="","",Тех_Движение!$D$3473)</f>
        <v/>
      </c>
      <c r="D3476" s="9" t="str">
        <f>IF($B3476="","",Тех_Движение!$B$3473)</f>
        <v/>
      </c>
      <c r="E3476" s="21" t="str">
        <f>IF($B3476="","",Тех_Движение!$F$3473)</f>
        <v/>
      </c>
      <c r="F3476" s="21" t="str">
        <f>IF($B3476="","",SUMIFS($E$5:$E3475,$C$5:$C3475,$C3476))</f>
        <v/>
      </c>
      <c r="G3476" s="21" t="str">
        <f>IF($B3476="","",MAX(0,$E3476-MAX(0,SUMIFS(Тех_Движение!$G$2:$G$5111,Тех_Движение!$D$2:$D$5111,$C3476,Тех_Движение!$B$2:$B$5111,"&lt;="&amp;Настройки!$B$5-1)-$F3476)))</f>
        <v/>
      </c>
      <c r="H3476" s="21" t="str">
        <f>IF($B3476="","",IF(AND($D3476&gt;=Настройки!$B$5,$D3476&lt;=Настройки!$B$6),$E3476,0))</f>
        <v/>
      </c>
      <c r="I3476" s="21" t="str">
        <f t="shared" si="162"/>
        <v/>
      </c>
      <c r="J3476" s="21" t="str">
        <f>IF($B3476="","",MAX(0,$E3476-MAX(0,SUMIFS(Тех_Движение!$G$2:$G$5111,Тех_Движение!$D$2:$D$5111,$C3476,Тех_Движение!$B$2:$B$5111,"&lt;="&amp;Настройки!$B$6)-$F3476)))</f>
        <v/>
      </c>
      <c r="K3476" s="21" t="e">
        <f>IF(OR($B3476="",K$3&lt;$D3476+Настройки!$B$7),0,MAX(0,$E3476-MAX(0,SUMIFS(Тех_Движение!$G$2:$G$5111,Тех_Движение!$D$2:$D$5111,$C3476,Тех_Движение!$B$2:$B$5111,"&lt;="&amp;K$3)-$F3476)))</f>
        <v>#VALUE!</v>
      </c>
      <c r="L3476" s="21" t="e">
        <f>IF(OR($B3476="",L$3&lt;$D3476+Настройки!$B$7),0,MAX(0,$E3476-MAX(0,SUMIFS(Тех_Движение!$G$2:$G$5111,Тех_Движение!$D$2:$D$5111,$C3476,Тех_Движение!$B$2:$B$5111,"&lt;="&amp;L$3)-$F3476)))</f>
        <v>#VALUE!</v>
      </c>
      <c r="M3476" s="21" t="e">
        <f>IF(OR($B3476="",M$3&lt;$D3476+Настройки!$B$7),0,MAX(0,$E3476-MAX(0,SUMIFS(Тех_Движение!$G$2:$G$5111,Тех_Движение!$D$2:$D$5111,$C3476,Тех_Движение!$B$2:$B$5111,"&lt;="&amp;M$3)-$F3476)))</f>
        <v>#VALUE!</v>
      </c>
      <c r="N3476" s="21" t="e">
        <f>IF(OR($B3476="",N$3&lt;$D3476+Настройки!$B$7),0,MAX(0,$E3476-MAX(0,SUMIFS(Тех_Движение!$G$2:$G$5111,Тех_Движение!$D$2:$D$5111,$C3476,Тех_Движение!$B$2:$B$5111,"&lt;="&amp;N$3)-$F3476)))</f>
        <v>#VALUE!</v>
      </c>
      <c r="O3476" s="21" t="e">
        <f>IF(OR($B3476="",O$3&lt;$D3476+Настройки!$B$7),0,MAX(0,$E3476-MAX(0,SUMIFS(Тех_Движение!$G$2:$G$5111,Тех_Движение!$D$2:$D$5111,$C3476,Тех_Движение!$B$2:$B$5111,"&lt;="&amp;O$3)-$F3476)))</f>
        <v>#VALUE!</v>
      </c>
      <c r="P3476" s="21" t="e">
        <f>IF(OR($B3476="",P$3&lt;$D3476+Настройки!$B$7),0,MAX(0,$E3476-MAX(0,SUMIFS(Тех_Движение!$G$2:$G$5111,Тех_Движение!$D$2:$D$5111,$C3476,Тех_Движение!$B$2:$B$5111,"&lt;="&amp;P$3)-$F3476)))</f>
        <v>#VALUE!</v>
      </c>
      <c r="Q3476" s="21" t="e">
        <f>IF(OR($B3476="",Q$3&lt;$D3476+Настройки!$B$7),0,MAX(0,$E3476-MAX(0,SUMIFS(Тех_Движение!$G$2:$G$5111,Тех_Движение!$D$2:$D$5111,$C3476,Тех_Движение!$B$2:$B$5111,"&lt;="&amp;Q$3)-$F3476)))</f>
        <v>#VALUE!</v>
      </c>
      <c r="R3476" s="21" t="str">
        <f t="shared" si="163"/>
        <v/>
      </c>
      <c r="S3476" s="23" t="str">
        <f>IF($B3476="","",VLOOKUP($C3476,Настройки!$A$11:$L$17,9,FALSE))</f>
        <v/>
      </c>
      <c r="T3476" s="23" t="str">
        <f t="shared" si="164"/>
        <v/>
      </c>
    </row>
    <row r="3477" spans="1:20" x14ac:dyDescent="0.3">
      <c r="A3477" s="20">
        <f>Тех_Движение!$A$3474</f>
        <v>3473</v>
      </c>
      <c r="B3477" s="20" t="str">
        <f>IF(Тех_Движение!$F$3474&gt;0,Тех_Движение!$I$3474,"")</f>
        <v/>
      </c>
      <c r="C3477" s="20" t="str">
        <f>IF($B3477="","",Тех_Движение!$D$3474)</f>
        <v/>
      </c>
      <c r="D3477" s="9" t="str">
        <f>IF($B3477="","",Тех_Движение!$B$3474)</f>
        <v/>
      </c>
      <c r="E3477" s="21" t="str">
        <f>IF($B3477="","",Тех_Движение!$F$3474)</f>
        <v/>
      </c>
      <c r="F3477" s="21" t="str">
        <f>IF($B3477="","",SUMIFS($E$5:$E3476,$C$5:$C3476,$C3477))</f>
        <v/>
      </c>
      <c r="G3477" s="21" t="str">
        <f>IF($B3477="","",MAX(0,$E3477-MAX(0,SUMIFS(Тех_Движение!$G$2:$G$5111,Тех_Движение!$D$2:$D$5111,$C3477,Тех_Движение!$B$2:$B$5111,"&lt;="&amp;Настройки!$B$5-1)-$F3477)))</f>
        <v/>
      </c>
      <c r="H3477" s="21" t="str">
        <f>IF($B3477="","",IF(AND($D3477&gt;=Настройки!$B$5,$D3477&lt;=Настройки!$B$6),$E3477,0))</f>
        <v/>
      </c>
      <c r="I3477" s="21" t="str">
        <f t="shared" si="162"/>
        <v/>
      </c>
      <c r="J3477" s="21" t="str">
        <f>IF($B3477="","",MAX(0,$E3477-MAX(0,SUMIFS(Тех_Движение!$G$2:$G$5111,Тех_Движение!$D$2:$D$5111,$C3477,Тех_Движение!$B$2:$B$5111,"&lt;="&amp;Настройки!$B$6)-$F3477)))</f>
        <v/>
      </c>
      <c r="K3477" s="21" t="e">
        <f>IF(OR($B3477="",K$3&lt;$D3477+Настройки!$B$7),0,MAX(0,$E3477-MAX(0,SUMIFS(Тех_Движение!$G$2:$G$5111,Тех_Движение!$D$2:$D$5111,$C3477,Тех_Движение!$B$2:$B$5111,"&lt;="&amp;K$3)-$F3477)))</f>
        <v>#VALUE!</v>
      </c>
      <c r="L3477" s="21" t="e">
        <f>IF(OR($B3477="",L$3&lt;$D3477+Настройки!$B$7),0,MAX(0,$E3477-MAX(0,SUMIFS(Тех_Движение!$G$2:$G$5111,Тех_Движение!$D$2:$D$5111,$C3477,Тех_Движение!$B$2:$B$5111,"&lt;="&amp;L$3)-$F3477)))</f>
        <v>#VALUE!</v>
      </c>
      <c r="M3477" s="21" t="e">
        <f>IF(OR($B3477="",M$3&lt;$D3477+Настройки!$B$7),0,MAX(0,$E3477-MAX(0,SUMIFS(Тех_Движение!$G$2:$G$5111,Тех_Движение!$D$2:$D$5111,$C3477,Тех_Движение!$B$2:$B$5111,"&lt;="&amp;M$3)-$F3477)))</f>
        <v>#VALUE!</v>
      </c>
      <c r="N3477" s="21" t="e">
        <f>IF(OR($B3477="",N$3&lt;$D3477+Настройки!$B$7),0,MAX(0,$E3477-MAX(0,SUMIFS(Тех_Движение!$G$2:$G$5111,Тех_Движение!$D$2:$D$5111,$C3477,Тех_Движение!$B$2:$B$5111,"&lt;="&amp;N$3)-$F3477)))</f>
        <v>#VALUE!</v>
      </c>
      <c r="O3477" s="21" t="e">
        <f>IF(OR($B3477="",O$3&lt;$D3477+Настройки!$B$7),0,MAX(0,$E3477-MAX(0,SUMIFS(Тех_Движение!$G$2:$G$5111,Тех_Движение!$D$2:$D$5111,$C3477,Тех_Движение!$B$2:$B$5111,"&lt;="&amp;O$3)-$F3477)))</f>
        <v>#VALUE!</v>
      </c>
      <c r="P3477" s="21" t="e">
        <f>IF(OR($B3477="",P$3&lt;$D3477+Настройки!$B$7),0,MAX(0,$E3477-MAX(0,SUMIFS(Тех_Движение!$G$2:$G$5111,Тех_Движение!$D$2:$D$5111,$C3477,Тех_Движение!$B$2:$B$5111,"&lt;="&amp;P$3)-$F3477)))</f>
        <v>#VALUE!</v>
      </c>
      <c r="Q3477" s="21" t="e">
        <f>IF(OR($B3477="",Q$3&lt;$D3477+Настройки!$B$7),0,MAX(0,$E3477-MAX(0,SUMIFS(Тех_Движение!$G$2:$G$5111,Тех_Движение!$D$2:$D$5111,$C3477,Тех_Движение!$B$2:$B$5111,"&lt;="&amp;Q$3)-$F3477)))</f>
        <v>#VALUE!</v>
      </c>
      <c r="R3477" s="21" t="str">
        <f t="shared" si="163"/>
        <v/>
      </c>
      <c r="S3477" s="23" t="str">
        <f>IF($B3477="","",VLOOKUP($C3477,Настройки!$A$11:$L$17,9,FALSE))</f>
        <v/>
      </c>
      <c r="T3477" s="23" t="str">
        <f t="shared" si="164"/>
        <v/>
      </c>
    </row>
    <row r="3478" spans="1:20" x14ac:dyDescent="0.3">
      <c r="A3478" s="20">
        <f>Тех_Движение!$A$3475</f>
        <v>3474</v>
      </c>
      <c r="B3478" s="20" t="str">
        <f>IF(Тех_Движение!$F$3475&gt;0,Тех_Движение!$I$3475,"")</f>
        <v/>
      </c>
      <c r="C3478" s="20" t="str">
        <f>IF($B3478="","",Тех_Движение!$D$3475)</f>
        <v/>
      </c>
      <c r="D3478" s="9" t="str">
        <f>IF($B3478="","",Тех_Движение!$B$3475)</f>
        <v/>
      </c>
      <c r="E3478" s="21" t="str">
        <f>IF($B3478="","",Тех_Движение!$F$3475)</f>
        <v/>
      </c>
      <c r="F3478" s="21" t="str">
        <f>IF($B3478="","",SUMIFS($E$5:$E3477,$C$5:$C3477,$C3478))</f>
        <v/>
      </c>
      <c r="G3478" s="21" t="str">
        <f>IF($B3478="","",MAX(0,$E3478-MAX(0,SUMIFS(Тех_Движение!$G$2:$G$5111,Тех_Движение!$D$2:$D$5111,$C3478,Тех_Движение!$B$2:$B$5111,"&lt;="&amp;Настройки!$B$5-1)-$F3478)))</f>
        <v/>
      </c>
      <c r="H3478" s="21" t="str">
        <f>IF($B3478="","",IF(AND($D3478&gt;=Настройки!$B$5,$D3478&lt;=Настройки!$B$6),$E3478,0))</f>
        <v/>
      </c>
      <c r="I3478" s="21" t="str">
        <f t="shared" si="162"/>
        <v/>
      </c>
      <c r="J3478" s="21" t="str">
        <f>IF($B3478="","",MAX(0,$E3478-MAX(0,SUMIFS(Тех_Движение!$G$2:$G$5111,Тех_Движение!$D$2:$D$5111,$C3478,Тех_Движение!$B$2:$B$5111,"&lt;="&amp;Настройки!$B$6)-$F3478)))</f>
        <v/>
      </c>
      <c r="K3478" s="21" t="e">
        <f>IF(OR($B3478="",K$3&lt;$D3478+Настройки!$B$7),0,MAX(0,$E3478-MAX(0,SUMIFS(Тех_Движение!$G$2:$G$5111,Тех_Движение!$D$2:$D$5111,$C3478,Тех_Движение!$B$2:$B$5111,"&lt;="&amp;K$3)-$F3478)))</f>
        <v>#VALUE!</v>
      </c>
      <c r="L3478" s="21" t="e">
        <f>IF(OR($B3478="",L$3&lt;$D3478+Настройки!$B$7),0,MAX(0,$E3478-MAX(0,SUMIFS(Тех_Движение!$G$2:$G$5111,Тех_Движение!$D$2:$D$5111,$C3478,Тех_Движение!$B$2:$B$5111,"&lt;="&amp;L$3)-$F3478)))</f>
        <v>#VALUE!</v>
      </c>
      <c r="M3478" s="21" t="e">
        <f>IF(OR($B3478="",M$3&lt;$D3478+Настройки!$B$7),0,MAX(0,$E3478-MAX(0,SUMIFS(Тех_Движение!$G$2:$G$5111,Тех_Движение!$D$2:$D$5111,$C3478,Тех_Движение!$B$2:$B$5111,"&lt;="&amp;M$3)-$F3478)))</f>
        <v>#VALUE!</v>
      </c>
      <c r="N3478" s="21" t="e">
        <f>IF(OR($B3478="",N$3&lt;$D3478+Настройки!$B$7),0,MAX(0,$E3478-MAX(0,SUMIFS(Тех_Движение!$G$2:$G$5111,Тех_Движение!$D$2:$D$5111,$C3478,Тех_Движение!$B$2:$B$5111,"&lt;="&amp;N$3)-$F3478)))</f>
        <v>#VALUE!</v>
      </c>
      <c r="O3478" s="21" t="e">
        <f>IF(OR($B3478="",O$3&lt;$D3478+Настройки!$B$7),0,MAX(0,$E3478-MAX(0,SUMIFS(Тех_Движение!$G$2:$G$5111,Тех_Движение!$D$2:$D$5111,$C3478,Тех_Движение!$B$2:$B$5111,"&lt;="&amp;O$3)-$F3478)))</f>
        <v>#VALUE!</v>
      </c>
      <c r="P3478" s="21" t="e">
        <f>IF(OR($B3478="",P$3&lt;$D3478+Настройки!$B$7),0,MAX(0,$E3478-MAX(0,SUMIFS(Тех_Движение!$G$2:$G$5111,Тех_Движение!$D$2:$D$5111,$C3478,Тех_Движение!$B$2:$B$5111,"&lt;="&amp;P$3)-$F3478)))</f>
        <v>#VALUE!</v>
      </c>
      <c r="Q3478" s="21" t="e">
        <f>IF(OR($B3478="",Q$3&lt;$D3478+Настройки!$B$7),0,MAX(0,$E3478-MAX(0,SUMIFS(Тех_Движение!$G$2:$G$5111,Тех_Движение!$D$2:$D$5111,$C3478,Тех_Движение!$B$2:$B$5111,"&lt;="&amp;Q$3)-$F3478)))</f>
        <v>#VALUE!</v>
      </c>
      <c r="R3478" s="21" t="str">
        <f t="shared" si="163"/>
        <v/>
      </c>
      <c r="S3478" s="23" t="str">
        <f>IF($B3478="","",VLOOKUP($C3478,Настройки!$A$11:$L$17,9,FALSE))</f>
        <v/>
      </c>
      <c r="T3478" s="23" t="str">
        <f t="shared" si="164"/>
        <v/>
      </c>
    </row>
    <row r="3479" spans="1:20" x14ac:dyDescent="0.3">
      <c r="A3479" s="20">
        <f>Тех_Движение!$A$3476</f>
        <v>3475</v>
      </c>
      <c r="B3479" s="20" t="str">
        <f>IF(Тех_Движение!$F$3476&gt;0,Тех_Движение!$I$3476,"")</f>
        <v/>
      </c>
      <c r="C3479" s="20" t="str">
        <f>IF($B3479="","",Тех_Движение!$D$3476)</f>
        <v/>
      </c>
      <c r="D3479" s="9" t="str">
        <f>IF($B3479="","",Тех_Движение!$B$3476)</f>
        <v/>
      </c>
      <c r="E3479" s="21" t="str">
        <f>IF($B3479="","",Тех_Движение!$F$3476)</f>
        <v/>
      </c>
      <c r="F3479" s="21" t="str">
        <f>IF($B3479="","",SUMIFS($E$5:$E3478,$C$5:$C3478,$C3479))</f>
        <v/>
      </c>
      <c r="G3479" s="21" t="str">
        <f>IF($B3479="","",MAX(0,$E3479-MAX(0,SUMIFS(Тех_Движение!$G$2:$G$5111,Тех_Движение!$D$2:$D$5111,$C3479,Тех_Движение!$B$2:$B$5111,"&lt;="&amp;Настройки!$B$5-1)-$F3479)))</f>
        <v/>
      </c>
      <c r="H3479" s="21" t="str">
        <f>IF($B3479="","",IF(AND($D3479&gt;=Настройки!$B$5,$D3479&lt;=Настройки!$B$6),$E3479,0))</f>
        <v/>
      </c>
      <c r="I3479" s="21" t="str">
        <f t="shared" si="162"/>
        <v/>
      </c>
      <c r="J3479" s="21" t="str">
        <f>IF($B3479="","",MAX(0,$E3479-MAX(0,SUMIFS(Тех_Движение!$G$2:$G$5111,Тех_Движение!$D$2:$D$5111,$C3479,Тех_Движение!$B$2:$B$5111,"&lt;="&amp;Настройки!$B$6)-$F3479)))</f>
        <v/>
      </c>
      <c r="K3479" s="21" t="e">
        <f>IF(OR($B3479="",K$3&lt;$D3479+Настройки!$B$7),0,MAX(0,$E3479-MAX(0,SUMIFS(Тех_Движение!$G$2:$G$5111,Тех_Движение!$D$2:$D$5111,$C3479,Тех_Движение!$B$2:$B$5111,"&lt;="&amp;K$3)-$F3479)))</f>
        <v>#VALUE!</v>
      </c>
      <c r="L3479" s="21" t="e">
        <f>IF(OR($B3479="",L$3&lt;$D3479+Настройки!$B$7),0,MAX(0,$E3479-MAX(0,SUMIFS(Тех_Движение!$G$2:$G$5111,Тех_Движение!$D$2:$D$5111,$C3479,Тех_Движение!$B$2:$B$5111,"&lt;="&amp;L$3)-$F3479)))</f>
        <v>#VALUE!</v>
      </c>
      <c r="M3479" s="21" t="e">
        <f>IF(OR($B3479="",M$3&lt;$D3479+Настройки!$B$7),0,MAX(0,$E3479-MAX(0,SUMIFS(Тех_Движение!$G$2:$G$5111,Тех_Движение!$D$2:$D$5111,$C3479,Тех_Движение!$B$2:$B$5111,"&lt;="&amp;M$3)-$F3479)))</f>
        <v>#VALUE!</v>
      </c>
      <c r="N3479" s="21" t="e">
        <f>IF(OR($B3479="",N$3&lt;$D3479+Настройки!$B$7),0,MAX(0,$E3479-MAX(0,SUMIFS(Тех_Движение!$G$2:$G$5111,Тех_Движение!$D$2:$D$5111,$C3479,Тех_Движение!$B$2:$B$5111,"&lt;="&amp;N$3)-$F3479)))</f>
        <v>#VALUE!</v>
      </c>
      <c r="O3479" s="21" t="e">
        <f>IF(OR($B3479="",O$3&lt;$D3479+Настройки!$B$7),0,MAX(0,$E3479-MAX(0,SUMIFS(Тех_Движение!$G$2:$G$5111,Тех_Движение!$D$2:$D$5111,$C3479,Тех_Движение!$B$2:$B$5111,"&lt;="&amp;O$3)-$F3479)))</f>
        <v>#VALUE!</v>
      </c>
      <c r="P3479" s="21" t="e">
        <f>IF(OR($B3479="",P$3&lt;$D3479+Настройки!$B$7),0,MAX(0,$E3479-MAX(0,SUMIFS(Тех_Движение!$G$2:$G$5111,Тех_Движение!$D$2:$D$5111,$C3479,Тех_Движение!$B$2:$B$5111,"&lt;="&amp;P$3)-$F3479)))</f>
        <v>#VALUE!</v>
      </c>
      <c r="Q3479" s="21" t="e">
        <f>IF(OR($B3479="",Q$3&lt;$D3479+Настройки!$B$7),0,MAX(0,$E3479-MAX(0,SUMIFS(Тех_Движение!$G$2:$G$5111,Тех_Движение!$D$2:$D$5111,$C3479,Тех_Движение!$B$2:$B$5111,"&lt;="&amp;Q$3)-$F3479)))</f>
        <v>#VALUE!</v>
      </c>
      <c r="R3479" s="21" t="str">
        <f t="shared" si="163"/>
        <v/>
      </c>
      <c r="S3479" s="23" t="str">
        <f>IF($B3479="","",VLOOKUP($C3479,Настройки!$A$11:$L$17,9,FALSE))</f>
        <v/>
      </c>
      <c r="T3479" s="23" t="str">
        <f t="shared" si="164"/>
        <v/>
      </c>
    </row>
    <row r="3480" spans="1:20" x14ac:dyDescent="0.3">
      <c r="A3480" s="20">
        <f>Тех_Движение!$A$3477</f>
        <v>3476</v>
      </c>
      <c r="B3480" s="20" t="str">
        <f>IF(Тех_Движение!$F$3477&gt;0,Тех_Движение!$I$3477,"")</f>
        <v/>
      </c>
      <c r="C3480" s="20" t="str">
        <f>IF($B3480="","",Тех_Движение!$D$3477)</f>
        <v/>
      </c>
      <c r="D3480" s="9" t="str">
        <f>IF($B3480="","",Тех_Движение!$B$3477)</f>
        <v/>
      </c>
      <c r="E3480" s="21" t="str">
        <f>IF($B3480="","",Тех_Движение!$F$3477)</f>
        <v/>
      </c>
      <c r="F3480" s="21" t="str">
        <f>IF($B3480="","",SUMIFS($E$5:$E3479,$C$5:$C3479,$C3480))</f>
        <v/>
      </c>
      <c r="G3480" s="21" t="str">
        <f>IF($B3480="","",MAX(0,$E3480-MAX(0,SUMIFS(Тех_Движение!$G$2:$G$5111,Тех_Движение!$D$2:$D$5111,$C3480,Тех_Движение!$B$2:$B$5111,"&lt;="&amp;Настройки!$B$5-1)-$F3480)))</f>
        <v/>
      </c>
      <c r="H3480" s="21" t="str">
        <f>IF($B3480="","",IF(AND($D3480&gt;=Настройки!$B$5,$D3480&lt;=Настройки!$B$6),$E3480,0))</f>
        <v/>
      </c>
      <c r="I3480" s="21" t="str">
        <f t="shared" si="162"/>
        <v/>
      </c>
      <c r="J3480" s="21" t="str">
        <f>IF($B3480="","",MAX(0,$E3480-MAX(0,SUMIFS(Тех_Движение!$G$2:$G$5111,Тех_Движение!$D$2:$D$5111,$C3480,Тех_Движение!$B$2:$B$5111,"&lt;="&amp;Настройки!$B$6)-$F3480)))</f>
        <v/>
      </c>
      <c r="K3480" s="21" t="e">
        <f>IF(OR($B3480="",K$3&lt;$D3480+Настройки!$B$7),0,MAX(0,$E3480-MAX(0,SUMIFS(Тех_Движение!$G$2:$G$5111,Тех_Движение!$D$2:$D$5111,$C3480,Тех_Движение!$B$2:$B$5111,"&lt;="&amp;K$3)-$F3480)))</f>
        <v>#VALUE!</v>
      </c>
      <c r="L3480" s="21" t="e">
        <f>IF(OR($B3480="",L$3&lt;$D3480+Настройки!$B$7),0,MAX(0,$E3480-MAX(0,SUMIFS(Тех_Движение!$G$2:$G$5111,Тех_Движение!$D$2:$D$5111,$C3480,Тех_Движение!$B$2:$B$5111,"&lt;="&amp;L$3)-$F3480)))</f>
        <v>#VALUE!</v>
      </c>
      <c r="M3480" s="21" t="e">
        <f>IF(OR($B3480="",M$3&lt;$D3480+Настройки!$B$7),0,MAX(0,$E3480-MAX(0,SUMIFS(Тех_Движение!$G$2:$G$5111,Тех_Движение!$D$2:$D$5111,$C3480,Тех_Движение!$B$2:$B$5111,"&lt;="&amp;M$3)-$F3480)))</f>
        <v>#VALUE!</v>
      </c>
      <c r="N3480" s="21" t="e">
        <f>IF(OR($B3480="",N$3&lt;$D3480+Настройки!$B$7),0,MAX(0,$E3480-MAX(0,SUMIFS(Тех_Движение!$G$2:$G$5111,Тех_Движение!$D$2:$D$5111,$C3480,Тех_Движение!$B$2:$B$5111,"&lt;="&amp;N$3)-$F3480)))</f>
        <v>#VALUE!</v>
      </c>
      <c r="O3480" s="21" t="e">
        <f>IF(OR($B3480="",O$3&lt;$D3480+Настройки!$B$7),0,MAX(0,$E3480-MAX(0,SUMIFS(Тех_Движение!$G$2:$G$5111,Тех_Движение!$D$2:$D$5111,$C3480,Тех_Движение!$B$2:$B$5111,"&lt;="&amp;O$3)-$F3480)))</f>
        <v>#VALUE!</v>
      </c>
      <c r="P3480" s="21" t="e">
        <f>IF(OR($B3480="",P$3&lt;$D3480+Настройки!$B$7),0,MAX(0,$E3480-MAX(0,SUMIFS(Тех_Движение!$G$2:$G$5111,Тех_Движение!$D$2:$D$5111,$C3480,Тех_Движение!$B$2:$B$5111,"&lt;="&amp;P$3)-$F3480)))</f>
        <v>#VALUE!</v>
      </c>
      <c r="Q3480" s="21" t="e">
        <f>IF(OR($B3480="",Q$3&lt;$D3480+Настройки!$B$7),0,MAX(0,$E3480-MAX(0,SUMIFS(Тех_Движение!$G$2:$G$5111,Тех_Движение!$D$2:$D$5111,$C3480,Тех_Движение!$B$2:$B$5111,"&lt;="&amp;Q$3)-$F3480)))</f>
        <v>#VALUE!</v>
      </c>
      <c r="R3480" s="21" t="str">
        <f t="shared" si="163"/>
        <v/>
      </c>
      <c r="S3480" s="23" t="str">
        <f>IF($B3480="","",VLOOKUP($C3480,Настройки!$A$11:$L$17,9,FALSE))</f>
        <v/>
      </c>
      <c r="T3480" s="23" t="str">
        <f t="shared" si="164"/>
        <v/>
      </c>
    </row>
    <row r="3481" spans="1:20" x14ac:dyDescent="0.3">
      <c r="A3481" s="20">
        <f>Тех_Движение!$A$3478</f>
        <v>3477</v>
      </c>
      <c r="B3481" s="20" t="str">
        <f>IF(Тех_Движение!$F$3478&gt;0,Тех_Движение!$I$3478,"")</f>
        <v/>
      </c>
      <c r="C3481" s="20" t="str">
        <f>IF($B3481="","",Тех_Движение!$D$3478)</f>
        <v/>
      </c>
      <c r="D3481" s="9" t="str">
        <f>IF($B3481="","",Тех_Движение!$B$3478)</f>
        <v/>
      </c>
      <c r="E3481" s="21" t="str">
        <f>IF($B3481="","",Тех_Движение!$F$3478)</f>
        <v/>
      </c>
      <c r="F3481" s="21" t="str">
        <f>IF($B3481="","",SUMIFS($E$5:$E3480,$C$5:$C3480,$C3481))</f>
        <v/>
      </c>
      <c r="G3481" s="21" t="str">
        <f>IF($B3481="","",MAX(0,$E3481-MAX(0,SUMIFS(Тех_Движение!$G$2:$G$5111,Тех_Движение!$D$2:$D$5111,$C3481,Тех_Движение!$B$2:$B$5111,"&lt;="&amp;Настройки!$B$5-1)-$F3481)))</f>
        <v/>
      </c>
      <c r="H3481" s="21" t="str">
        <f>IF($B3481="","",IF(AND($D3481&gt;=Настройки!$B$5,$D3481&lt;=Настройки!$B$6),$E3481,0))</f>
        <v/>
      </c>
      <c r="I3481" s="21" t="str">
        <f t="shared" si="162"/>
        <v/>
      </c>
      <c r="J3481" s="21" t="str">
        <f>IF($B3481="","",MAX(0,$E3481-MAX(0,SUMIFS(Тех_Движение!$G$2:$G$5111,Тех_Движение!$D$2:$D$5111,$C3481,Тех_Движение!$B$2:$B$5111,"&lt;="&amp;Настройки!$B$6)-$F3481)))</f>
        <v/>
      </c>
      <c r="K3481" s="21" t="e">
        <f>IF(OR($B3481="",K$3&lt;$D3481+Настройки!$B$7),0,MAX(0,$E3481-MAX(0,SUMIFS(Тех_Движение!$G$2:$G$5111,Тех_Движение!$D$2:$D$5111,$C3481,Тех_Движение!$B$2:$B$5111,"&lt;="&amp;K$3)-$F3481)))</f>
        <v>#VALUE!</v>
      </c>
      <c r="L3481" s="21" t="e">
        <f>IF(OR($B3481="",L$3&lt;$D3481+Настройки!$B$7),0,MAX(0,$E3481-MAX(0,SUMIFS(Тех_Движение!$G$2:$G$5111,Тех_Движение!$D$2:$D$5111,$C3481,Тех_Движение!$B$2:$B$5111,"&lt;="&amp;L$3)-$F3481)))</f>
        <v>#VALUE!</v>
      </c>
      <c r="M3481" s="21" t="e">
        <f>IF(OR($B3481="",M$3&lt;$D3481+Настройки!$B$7),0,MAX(0,$E3481-MAX(0,SUMIFS(Тех_Движение!$G$2:$G$5111,Тех_Движение!$D$2:$D$5111,$C3481,Тех_Движение!$B$2:$B$5111,"&lt;="&amp;M$3)-$F3481)))</f>
        <v>#VALUE!</v>
      </c>
      <c r="N3481" s="21" t="e">
        <f>IF(OR($B3481="",N$3&lt;$D3481+Настройки!$B$7),0,MAX(0,$E3481-MAX(0,SUMIFS(Тех_Движение!$G$2:$G$5111,Тех_Движение!$D$2:$D$5111,$C3481,Тех_Движение!$B$2:$B$5111,"&lt;="&amp;N$3)-$F3481)))</f>
        <v>#VALUE!</v>
      </c>
      <c r="O3481" s="21" t="e">
        <f>IF(OR($B3481="",O$3&lt;$D3481+Настройки!$B$7),0,MAX(0,$E3481-MAX(0,SUMIFS(Тех_Движение!$G$2:$G$5111,Тех_Движение!$D$2:$D$5111,$C3481,Тех_Движение!$B$2:$B$5111,"&lt;="&amp;O$3)-$F3481)))</f>
        <v>#VALUE!</v>
      </c>
      <c r="P3481" s="21" t="e">
        <f>IF(OR($B3481="",P$3&lt;$D3481+Настройки!$B$7),0,MAX(0,$E3481-MAX(0,SUMIFS(Тех_Движение!$G$2:$G$5111,Тех_Движение!$D$2:$D$5111,$C3481,Тех_Движение!$B$2:$B$5111,"&lt;="&amp;P$3)-$F3481)))</f>
        <v>#VALUE!</v>
      </c>
      <c r="Q3481" s="21" t="e">
        <f>IF(OR($B3481="",Q$3&lt;$D3481+Настройки!$B$7),0,MAX(0,$E3481-MAX(0,SUMIFS(Тех_Движение!$G$2:$G$5111,Тех_Движение!$D$2:$D$5111,$C3481,Тех_Движение!$B$2:$B$5111,"&lt;="&amp;Q$3)-$F3481)))</f>
        <v>#VALUE!</v>
      </c>
      <c r="R3481" s="21" t="str">
        <f t="shared" si="163"/>
        <v/>
      </c>
      <c r="S3481" s="23" t="str">
        <f>IF($B3481="","",VLOOKUP($C3481,Настройки!$A$11:$L$17,9,FALSE))</f>
        <v/>
      </c>
      <c r="T3481" s="23" t="str">
        <f t="shared" si="164"/>
        <v/>
      </c>
    </row>
    <row r="3482" spans="1:20" x14ac:dyDescent="0.3">
      <c r="A3482" s="20">
        <f>Тех_Движение!$A$3479</f>
        <v>3478</v>
      </c>
      <c r="B3482" s="20" t="str">
        <f>IF(Тех_Движение!$F$3479&gt;0,Тех_Движение!$I$3479,"")</f>
        <v/>
      </c>
      <c r="C3482" s="20" t="str">
        <f>IF($B3482="","",Тех_Движение!$D$3479)</f>
        <v/>
      </c>
      <c r="D3482" s="9" t="str">
        <f>IF($B3482="","",Тех_Движение!$B$3479)</f>
        <v/>
      </c>
      <c r="E3482" s="21" t="str">
        <f>IF($B3482="","",Тех_Движение!$F$3479)</f>
        <v/>
      </c>
      <c r="F3482" s="21" t="str">
        <f>IF($B3482="","",SUMIFS($E$5:$E3481,$C$5:$C3481,$C3482))</f>
        <v/>
      </c>
      <c r="G3482" s="21" t="str">
        <f>IF($B3482="","",MAX(0,$E3482-MAX(0,SUMIFS(Тех_Движение!$G$2:$G$5111,Тех_Движение!$D$2:$D$5111,$C3482,Тех_Движение!$B$2:$B$5111,"&lt;="&amp;Настройки!$B$5-1)-$F3482)))</f>
        <v/>
      </c>
      <c r="H3482" s="21" t="str">
        <f>IF($B3482="","",IF(AND($D3482&gt;=Настройки!$B$5,$D3482&lt;=Настройки!$B$6),$E3482,0))</f>
        <v/>
      </c>
      <c r="I3482" s="21" t="str">
        <f t="shared" si="162"/>
        <v/>
      </c>
      <c r="J3482" s="21" t="str">
        <f>IF($B3482="","",MAX(0,$E3482-MAX(0,SUMIFS(Тех_Движение!$G$2:$G$5111,Тех_Движение!$D$2:$D$5111,$C3482,Тех_Движение!$B$2:$B$5111,"&lt;="&amp;Настройки!$B$6)-$F3482)))</f>
        <v/>
      </c>
      <c r="K3482" s="21" t="e">
        <f>IF(OR($B3482="",K$3&lt;$D3482+Настройки!$B$7),0,MAX(0,$E3482-MAX(0,SUMIFS(Тех_Движение!$G$2:$G$5111,Тех_Движение!$D$2:$D$5111,$C3482,Тех_Движение!$B$2:$B$5111,"&lt;="&amp;K$3)-$F3482)))</f>
        <v>#VALUE!</v>
      </c>
      <c r="L3482" s="21" t="e">
        <f>IF(OR($B3482="",L$3&lt;$D3482+Настройки!$B$7),0,MAX(0,$E3482-MAX(0,SUMIFS(Тех_Движение!$G$2:$G$5111,Тех_Движение!$D$2:$D$5111,$C3482,Тех_Движение!$B$2:$B$5111,"&lt;="&amp;L$3)-$F3482)))</f>
        <v>#VALUE!</v>
      </c>
      <c r="M3482" s="21" t="e">
        <f>IF(OR($B3482="",M$3&lt;$D3482+Настройки!$B$7),0,MAX(0,$E3482-MAX(0,SUMIFS(Тех_Движение!$G$2:$G$5111,Тех_Движение!$D$2:$D$5111,$C3482,Тех_Движение!$B$2:$B$5111,"&lt;="&amp;M$3)-$F3482)))</f>
        <v>#VALUE!</v>
      </c>
      <c r="N3482" s="21" t="e">
        <f>IF(OR($B3482="",N$3&lt;$D3482+Настройки!$B$7),0,MAX(0,$E3482-MAX(0,SUMIFS(Тех_Движение!$G$2:$G$5111,Тех_Движение!$D$2:$D$5111,$C3482,Тех_Движение!$B$2:$B$5111,"&lt;="&amp;N$3)-$F3482)))</f>
        <v>#VALUE!</v>
      </c>
      <c r="O3482" s="21" t="e">
        <f>IF(OR($B3482="",O$3&lt;$D3482+Настройки!$B$7),0,MAX(0,$E3482-MAX(0,SUMIFS(Тех_Движение!$G$2:$G$5111,Тех_Движение!$D$2:$D$5111,$C3482,Тех_Движение!$B$2:$B$5111,"&lt;="&amp;O$3)-$F3482)))</f>
        <v>#VALUE!</v>
      </c>
      <c r="P3482" s="21" t="e">
        <f>IF(OR($B3482="",P$3&lt;$D3482+Настройки!$B$7),0,MAX(0,$E3482-MAX(0,SUMIFS(Тех_Движение!$G$2:$G$5111,Тех_Движение!$D$2:$D$5111,$C3482,Тех_Движение!$B$2:$B$5111,"&lt;="&amp;P$3)-$F3482)))</f>
        <v>#VALUE!</v>
      </c>
      <c r="Q3482" s="21" t="e">
        <f>IF(OR($B3482="",Q$3&lt;$D3482+Настройки!$B$7),0,MAX(0,$E3482-MAX(0,SUMIFS(Тех_Движение!$G$2:$G$5111,Тех_Движение!$D$2:$D$5111,$C3482,Тех_Движение!$B$2:$B$5111,"&lt;="&amp;Q$3)-$F3482)))</f>
        <v>#VALUE!</v>
      </c>
      <c r="R3482" s="21" t="str">
        <f t="shared" si="163"/>
        <v/>
      </c>
      <c r="S3482" s="23" t="str">
        <f>IF($B3482="","",VLOOKUP($C3482,Настройки!$A$11:$L$17,9,FALSE))</f>
        <v/>
      </c>
      <c r="T3482" s="23" t="str">
        <f t="shared" si="164"/>
        <v/>
      </c>
    </row>
    <row r="3483" spans="1:20" x14ac:dyDescent="0.3">
      <c r="A3483" s="20">
        <f>Тех_Движение!$A$3480</f>
        <v>3479</v>
      </c>
      <c r="B3483" s="20" t="str">
        <f>IF(Тех_Движение!$F$3480&gt;0,Тех_Движение!$I$3480,"")</f>
        <v/>
      </c>
      <c r="C3483" s="20" t="str">
        <f>IF($B3483="","",Тех_Движение!$D$3480)</f>
        <v/>
      </c>
      <c r="D3483" s="9" t="str">
        <f>IF($B3483="","",Тех_Движение!$B$3480)</f>
        <v/>
      </c>
      <c r="E3483" s="21" t="str">
        <f>IF($B3483="","",Тех_Движение!$F$3480)</f>
        <v/>
      </c>
      <c r="F3483" s="21" t="str">
        <f>IF($B3483="","",SUMIFS($E$5:$E3482,$C$5:$C3482,$C3483))</f>
        <v/>
      </c>
      <c r="G3483" s="21" t="str">
        <f>IF($B3483="","",MAX(0,$E3483-MAX(0,SUMIFS(Тех_Движение!$G$2:$G$5111,Тех_Движение!$D$2:$D$5111,$C3483,Тех_Движение!$B$2:$B$5111,"&lt;="&amp;Настройки!$B$5-1)-$F3483)))</f>
        <v/>
      </c>
      <c r="H3483" s="21" t="str">
        <f>IF($B3483="","",IF(AND($D3483&gt;=Настройки!$B$5,$D3483&lt;=Настройки!$B$6),$E3483,0))</f>
        <v/>
      </c>
      <c r="I3483" s="21" t="str">
        <f t="shared" si="162"/>
        <v/>
      </c>
      <c r="J3483" s="21" t="str">
        <f>IF($B3483="","",MAX(0,$E3483-MAX(0,SUMIFS(Тех_Движение!$G$2:$G$5111,Тех_Движение!$D$2:$D$5111,$C3483,Тех_Движение!$B$2:$B$5111,"&lt;="&amp;Настройки!$B$6)-$F3483)))</f>
        <v/>
      </c>
      <c r="K3483" s="21" t="e">
        <f>IF(OR($B3483="",K$3&lt;$D3483+Настройки!$B$7),0,MAX(0,$E3483-MAX(0,SUMIFS(Тех_Движение!$G$2:$G$5111,Тех_Движение!$D$2:$D$5111,$C3483,Тех_Движение!$B$2:$B$5111,"&lt;="&amp;K$3)-$F3483)))</f>
        <v>#VALUE!</v>
      </c>
      <c r="L3483" s="21" t="e">
        <f>IF(OR($B3483="",L$3&lt;$D3483+Настройки!$B$7),0,MAX(0,$E3483-MAX(0,SUMIFS(Тех_Движение!$G$2:$G$5111,Тех_Движение!$D$2:$D$5111,$C3483,Тех_Движение!$B$2:$B$5111,"&lt;="&amp;L$3)-$F3483)))</f>
        <v>#VALUE!</v>
      </c>
      <c r="M3483" s="21" t="e">
        <f>IF(OR($B3483="",M$3&lt;$D3483+Настройки!$B$7),0,MAX(0,$E3483-MAX(0,SUMIFS(Тех_Движение!$G$2:$G$5111,Тех_Движение!$D$2:$D$5111,$C3483,Тех_Движение!$B$2:$B$5111,"&lt;="&amp;M$3)-$F3483)))</f>
        <v>#VALUE!</v>
      </c>
      <c r="N3483" s="21" t="e">
        <f>IF(OR($B3483="",N$3&lt;$D3483+Настройки!$B$7),0,MAX(0,$E3483-MAX(0,SUMIFS(Тех_Движение!$G$2:$G$5111,Тех_Движение!$D$2:$D$5111,$C3483,Тех_Движение!$B$2:$B$5111,"&lt;="&amp;N$3)-$F3483)))</f>
        <v>#VALUE!</v>
      </c>
      <c r="O3483" s="21" t="e">
        <f>IF(OR($B3483="",O$3&lt;$D3483+Настройки!$B$7),0,MAX(0,$E3483-MAX(0,SUMIFS(Тех_Движение!$G$2:$G$5111,Тех_Движение!$D$2:$D$5111,$C3483,Тех_Движение!$B$2:$B$5111,"&lt;="&amp;O$3)-$F3483)))</f>
        <v>#VALUE!</v>
      </c>
      <c r="P3483" s="21" t="e">
        <f>IF(OR($B3483="",P$3&lt;$D3483+Настройки!$B$7),0,MAX(0,$E3483-MAX(0,SUMIFS(Тех_Движение!$G$2:$G$5111,Тех_Движение!$D$2:$D$5111,$C3483,Тех_Движение!$B$2:$B$5111,"&lt;="&amp;P$3)-$F3483)))</f>
        <v>#VALUE!</v>
      </c>
      <c r="Q3483" s="21" t="e">
        <f>IF(OR($B3483="",Q$3&lt;$D3483+Настройки!$B$7),0,MAX(0,$E3483-MAX(0,SUMIFS(Тех_Движение!$G$2:$G$5111,Тех_Движение!$D$2:$D$5111,$C3483,Тех_Движение!$B$2:$B$5111,"&lt;="&amp;Q$3)-$F3483)))</f>
        <v>#VALUE!</v>
      </c>
      <c r="R3483" s="21" t="str">
        <f t="shared" si="163"/>
        <v/>
      </c>
      <c r="S3483" s="23" t="str">
        <f>IF($B3483="","",VLOOKUP($C3483,Настройки!$A$11:$L$17,9,FALSE))</f>
        <v/>
      </c>
      <c r="T3483" s="23" t="str">
        <f t="shared" si="164"/>
        <v/>
      </c>
    </row>
    <row r="3484" spans="1:20" x14ac:dyDescent="0.3">
      <c r="A3484" s="20">
        <f>Тех_Движение!$A$3481</f>
        <v>3480</v>
      </c>
      <c r="B3484" s="20" t="str">
        <f>IF(Тех_Движение!$F$3481&gt;0,Тех_Движение!$I$3481,"")</f>
        <v/>
      </c>
      <c r="C3484" s="20" t="str">
        <f>IF($B3484="","",Тех_Движение!$D$3481)</f>
        <v/>
      </c>
      <c r="D3484" s="9" t="str">
        <f>IF($B3484="","",Тех_Движение!$B$3481)</f>
        <v/>
      </c>
      <c r="E3484" s="21" t="str">
        <f>IF($B3484="","",Тех_Движение!$F$3481)</f>
        <v/>
      </c>
      <c r="F3484" s="21" t="str">
        <f>IF($B3484="","",SUMIFS($E$5:$E3483,$C$5:$C3483,$C3484))</f>
        <v/>
      </c>
      <c r="G3484" s="21" t="str">
        <f>IF($B3484="","",MAX(0,$E3484-MAX(0,SUMIFS(Тех_Движение!$G$2:$G$5111,Тех_Движение!$D$2:$D$5111,$C3484,Тех_Движение!$B$2:$B$5111,"&lt;="&amp;Настройки!$B$5-1)-$F3484)))</f>
        <v/>
      </c>
      <c r="H3484" s="21" t="str">
        <f>IF($B3484="","",IF(AND($D3484&gt;=Настройки!$B$5,$D3484&lt;=Настройки!$B$6),$E3484,0))</f>
        <v/>
      </c>
      <c r="I3484" s="21" t="str">
        <f t="shared" si="162"/>
        <v/>
      </c>
      <c r="J3484" s="21" t="str">
        <f>IF($B3484="","",MAX(0,$E3484-MAX(0,SUMIFS(Тех_Движение!$G$2:$G$5111,Тех_Движение!$D$2:$D$5111,$C3484,Тех_Движение!$B$2:$B$5111,"&lt;="&amp;Настройки!$B$6)-$F3484)))</f>
        <v/>
      </c>
      <c r="K3484" s="21" t="e">
        <f>IF(OR($B3484="",K$3&lt;$D3484+Настройки!$B$7),0,MAX(0,$E3484-MAX(0,SUMIFS(Тех_Движение!$G$2:$G$5111,Тех_Движение!$D$2:$D$5111,$C3484,Тех_Движение!$B$2:$B$5111,"&lt;="&amp;K$3)-$F3484)))</f>
        <v>#VALUE!</v>
      </c>
      <c r="L3484" s="21" t="e">
        <f>IF(OR($B3484="",L$3&lt;$D3484+Настройки!$B$7),0,MAX(0,$E3484-MAX(0,SUMIFS(Тех_Движение!$G$2:$G$5111,Тех_Движение!$D$2:$D$5111,$C3484,Тех_Движение!$B$2:$B$5111,"&lt;="&amp;L$3)-$F3484)))</f>
        <v>#VALUE!</v>
      </c>
      <c r="M3484" s="21" t="e">
        <f>IF(OR($B3484="",M$3&lt;$D3484+Настройки!$B$7),0,MAX(0,$E3484-MAX(0,SUMIFS(Тех_Движение!$G$2:$G$5111,Тех_Движение!$D$2:$D$5111,$C3484,Тех_Движение!$B$2:$B$5111,"&lt;="&amp;M$3)-$F3484)))</f>
        <v>#VALUE!</v>
      </c>
      <c r="N3484" s="21" t="e">
        <f>IF(OR($B3484="",N$3&lt;$D3484+Настройки!$B$7),0,MAX(0,$E3484-MAX(0,SUMIFS(Тех_Движение!$G$2:$G$5111,Тех_Движение!$D$2:$D$5111,$C3484,Тех_Движение!$B$2:$B$5111,"&lt;="&amp;N$3)-$F3484)))</f>
        <v>#VALUE!</v>
      </c>
      <c r="O3484" s="21" t="e">
        <f>IF(OR($B3484="",O$3&lt;$D3484+Настройки!$B$7),0,MAX(0,$E3484-MAX(0,SUMIFS(Тех_Движение!$G$2:$G$5111,Тех_Движение!$D$2:$D$5111,$C3484,Тех_Движение!$B$2:$B$5111,"&lt;="&amp;O$3)-$F3484)))</f>
        <v>#VALUE!</v>
      </c>
      <c r="P3484" s="21" t="e">
        <f>IF(OR($B3484="",P$3&lt;$D3484+Настройки!$B$7),0,MAX(0,$E3484-MAX(0,SUMIFS(Тех_Движение!$G$2:$G$5111,Тех_Движение!$D$2:$D$5111,$C3484,Тех_Движение!$B$2:$B$5111,"&lt;="&amp;P$3)-$F3484)))</f>
        <v>#VALUE!</v>
      </c>
      <c r="Q3484" s="21" t="e">
        <f>IF(OR($B3484="",Q$3&lt;$D3484+Настройки!$B$7),0,MAX(0,$E3484-MAX(0,SUMIFS(Тех_Движение!$G$2:$G$5111,Тех_Движение!$D$2:$D$5111,$C3484,Тех_Движение!$B$2:$B$5111,"&lt;="&amp;Q$3)-$F3484)))</f>
        <v>#VALUE!</v>
      </c>
      <c r="R3484" s="21" t="str">
        <f t="shared" si="163"/>
        <v/>
      </c>
      <c r="S3484" s="23" t="str">
        <f>IF($B3484="","",VLOOKUP($C3484,Настройки!$A$11:$L$17,9,FALSE))</f>
        <v/>
      </c>
      <c r="T3484" s="23" t="str">
        <f t="shared" si="164"/>
        <v/>
      </c>
    </row>
    <row r="3485" spans="1:20" x14ac:dyDescent="0.3">
      <c r="A3485" s="20">
        <f>Тех_Движение!$A$3482</f>
        <v>3481</v>
      </c>
      <c r="B3485" s="20" t="str">
        <f>IF(Тех_Движение!$F$3482&gt;0,Тех_Движение!$I$3482,"")</f>
        <v/>
      </c>
      <c r="C3485" s="20" t="str">
        <f>IF($B3485="","",Тех_Движение!$D$3482)</f>
        <v/>
      </c>
      <c r="D3485" s="9" t="str">
        <f>IF($B3485="","",Тех_Движение!$B$3482)</f>
        <v/>
      </c>
      <c r="E3485" s="21" t="str">
        <f>IF($B3485="","",Тех_Движение!$F$3482)</f>
        <v/>
      </c>
      <c r="F3485" s="21" t="str">
        <f>IF($B3485="","",SUMIFS($E$5:$E3484,$C$5:$C3484,$C3485))</f>
        <v/>
      </c>
      <c r="G3485" s="21" t="str">
        <f>IF($B3485="","",MAX(0,$E3485-MAX(0,SUMIFS(Тех_Движение!$G$2:$G$5111,Тех_Движение!$D$2:$D$5111,$C3485,Тех_Движение!$B$2:$B$5111,"&lt;="&amp;Настройки!$B$5-1)-$F3485)))</f>
        <v/>
      </c>
      <c r="H3485" s="21" t="str">
        <f>IF($B3485="","",IF(AND($D3485&gt;=Настройки!$B$5,$D3485&lt;=Настройки!$B$6),$E3485,0))</f>
        <v/>
      </c>
      <c r="I3485" s="21" t="str">
        <f t="shared" si="162"/>
        <v/>
      </c>
      <c r="J3485" s="21" t="str">
        <f>IF($B3485="","",MAX(0,$E3485-MAX(0,SUMIFS(Тех_Движение!$G$2:$G$5111,Тех_Движение!$D$2:$D$5111,$C3485,Тех_Движение!$B$2:$B$5111,"&lt;="&amp;Настройки!$B$6)-$F3485)))</f>
        <v/>
      </c>
      <c r="K3485" s="21" t="e">
        <f>IF(OR($B3485="",K$3&lt;$D3485+Настройки!$B$7),0,MAX(0,$E3485-MAX(0,SUMIFS(Тех_Движение!$G$2:$G$5111,Тех_Движение!$D$2:$D$5111,$C3485,Тех_Движение!$B$2:$B$5111,"&lt;="&amp;K$3)-$F3485)))</f>
        <v>#VALUE!</v>
      </c>
      <c r="L3485" s="21" t="e">
        <f>IF(OR($B3485="",L$3&lt;$D3485+Настройки!$B$7),0,MAX(0,$E3485-MAX(0,SUMIFS(Тех_Движение!$G$2:$G$5111,Тех_Движение!$D$2:$D$5111,$C3485,Тех_Движение!$B$2:$B$5111,"&lt;="&amp;L$3)-$F3485)))</f>
        <v>#VALUE!</v>
      </c>
      <c r="M3485" s="21" t="e">
        <f>IF(OR($B3485="",M$3&lt;$D3485+Настройки!$B$7),0,MAX(0,$E3485-MAX(0,SUMIFS(Тех_Движение!$G$2:$G$5111,Тех_Движение!$D$2:$D$5111,$C3485,Тех_Движение!$B$2:$B$5111,"&lt;="&amp;M$3)-$F3485)))</f>
        <v>#VALUE!</v>
      </c>
      <c r="N3485" s="21" t="e">
        <f>IF(OR($B3485="",N$3&lt;$D3485+Настройки!$B$7),0,MAX(0,$E3485-MAX(0,SUMIFS(Тех_Движение!$G$2:$G$5111,Тех_Движение!$D$2:$D$5111,$C3485,Тех_Движение!$B$2:$B$5111,"&lt;="&amp;N$3)-$F3485)))</f>
        <v>#VALUE!</v>
      </c>
      <c r="O3485" s="21" t="e">
        <f>IF(OR($B3485="",O$3&lt;$D3485+Настройки!$B$7),0,MAX(0,$E3485-MAX(0,SUMIFS(Тех_Движение!$G$2:$G$5111,Тех_Движение!$D$2:$D$5111,$C3485,Тех_Движение!$B$2:$B$5111,"&lt;="&amp;O$3)-$F3485)))</f>
        <v>#VALUE!</v>
      </c>
      <c r="P3485" s="21" t="e">
        <f>IF(OR($B3485="",P$3&lt;$D3485+Настройки!$B$7),0,MAX(0,$E3485-MAX(0,SUMIFS(Тех_Движение!$G$2:$G$5111,Тех_Движение!$D$2:$D$5111,$C3485,Тех_Движение!$B$2:$B$5111,"&lt;="&amp;P$3)-$F3485)))</f>
        <v>#VALUE!</v>
      </c>
      <c r="Q3485" s="21" t="e">
        <f>IF(OR($B3485="",Q$3&lt;$D3485+Настройки!$B$7),0,MAX(0,$E3485-MAX(0,SUMIFS(Тех_Движение!$G$2:$G$5111,Тех_Движение!$D$2:$D$5111,$C3485,Тех_Движение!$B$2:$B$5111,"&lt;="&amp;Q$3)-$F3485)))</f>
        <v>#VALUE!</v>
      </c>
      <c r="R3485" s="21" t="str">
        <f t="shared" si="163"/>
        <v/>
      </c>
      <c r="S3485" s="23" t="str">
        <f>IF($B3485="","",VLOOKUP($C3485,Настройки!$A$11:$L$17,9,FALSE))</f>
        <v/>
      </c>
      <c r="T3485" s="23" t="str">
        <f t="shared" si="164"/>
        <v/>
      </c>
    </row>
    <row r="3486" spans="1:20" x14ac:dyDescent="0.3">
      <c r="A3486" s="20">
        <f>Тех_Движение!$A$3483</f>
        <v>3482</v>
      </c>
      <c r="B3486" s="20" t="str">
        <f>IF(Тех_Движение!$F$3483&gt;0,Тех_Движение!$I$3483,"")</f>
        <v/>
      </c>
      <c r="C3486" s="20" t="str">
        <f>IF($B3486="","",Тех_Движение!$D$3483)</f>
        <v/>
      </c>
      <c r="D3486" s="9" t="str">
        <f>IF($B3486="","",Тех_Движение!$B$3483)</f>
        <v/>
      </c>
      <c r="E3486" s="21" t="str">
        <f>IF($B3486="","",Тех_Движение!$F$3483)</f>
        <v/>
      </c>
      <c r="F3486" s="21" t="str">
        <f>IF($B3486="","",SUMIFS($E$5:$E3485,$C$5:$C3485,$C3486))</f>
        <v/>
      </c>
      <c r="G3486" s="21" t="str">
        <f>IF($B3486="","",MAX(0,$E3486-MAX(0,SUMIFS(Тех_Движение!$G$2:$G$5111,Тех_Движение!$D$2:$D$5111,$C3486,Тех_Движение!$B$2:$B$5111,"&lt;="&amp;Настройки!$B$5-1)-$F3486)))</f>
        <v/>
      </c>
      <c r="H3486" s="21" t="str">
        <f>IF($B3486="","",IF(AND($D3486&gt;=Настройки!$B$5,$D3486&lt;=Настройки!$B$6),$E3486,0))</f>
        <v/>
      </c>
      <c r="I3486" s="21" t="str">
        <f t="shared" si="162"/>
        <v/>
      </c>
      <c r="J3486" s="21" t="str">
        <f>IF($B3486="","",MAX(0,$E3486-MAX(0,SUMIFS(Тех_Движение!$G$2:$G$5111,Тех_Движение!$D$2:$D$5111,$C3486,Тех_Движение!$B$2:$B$5111,"&lt;="&amp;Настройки!$B$6)-$F3486)))</f>
        <v/>
      </c>
      <c r="K3486" s="21" t="e">
        <f>IF(OR($B3486="",K$3&lt;$D3486+Настройки!$B$7),0,MAX(0,$E3486-MAX(0,SUMIFS(Тех_Движение!$G$2:$G$5111,Тех_Движение!$D$2:$D$5111,$C3486,Тех_Движение!$B$2:$B$5111,"&lt;="&amp;K$3)-$F3486)))</f>
        <v>#VALUE!</v>
      </c>
      <c r="L3486" s="21" t="e">
        <f>IF(OR($B3486="",L$3&lt;$D3486+Настройки!$B$7),0,MAX(0,$E3486-MAX(0,SUMIFS(Тех_Движение!$G$2:$G$5111,Тех_Движение!$D$2:$D$5111,$C3486,Тех_Движение!$B$2:$B$5111,"&lt;="&amp;L$3)-$F3486)))</f>
        <v>#VALUE!</v>
      </c>
      <c r="M3486" s="21" t="e">
        <f>IF(OR($B3486="",M$3&lt;$D3486+Настройки!$B$7),0,MAX(0,$E3486-MAX(0,SUMIFS(Тех_Движение!$G$2:$G$5111,Тех_Движение!$D$2:$D$5111,$C3486,Тех_Движение!$B$2:$B$5111,"&lt;="&amp;M$3)-$F3486)))</f>
        <v>#VALUE!</v>
      </c>
      <c r="N3486" s="21" t="e">
        <f>IF(OR($B3486="",N$3&lt;$D3486+Настройки!$B$7),0,MAX(0,$E3486-MAX(0,SUMIFS(Тех_Движение!$G$2:$G$5111,Тех_Движение!$D$2:$D$5111,$C3486,Тех_Движение!$B$2:$B$5111,"&lt;="&amp;N$3)-$F3486)))</f>
        <v>#VALUE!</v>
      </c>
      <c r="O3486" s="21" t="e">
        <f>IF(OR($B3486="",O$3&lt;$D3486+Настройки!$B$7),0,MAX(0,$E3486-MAX(0,SUMIFS(Тех_Движение!$G$2:$G$5111,Тех_Движение!$D$2:$D$5111,$C3486,Тех_Движение!$B$2:$B$5111,"&lt;="&amp;O$3)-$F3486)))</f>
        <v>#VALUE!</v>
      </c>
      <c r="P3486" s="21" t="e">
        <f>IF(OR($B3486="",P$3&lt;$D3486+Настройки!$B$7),0,MAX(0,$E3486-MAX(0,SUMIFS(Тех_Движение!$G$2:$G$5111,Тех_Движение!$D$2:$D$5111,$C3486,Тех_Движение!$B$2:$B$5111,"&lt;="&amp;P$3)-$F3486)))</f>
        <v>#VALUE!</v>
      </c>
      <c r="Q3486" s="21" t="e">
        <f>IF(OR($B3486="",Q$3&lt;$D3486+Настройки!$B$7),0,MAX(0,$E3486-MAX(0,SUMIFS(Тех_Движение!$G$2:$G$5111,Тех_Движение!$D$2:$D$5111,$C3486,Тех_Движение!$B$2:$B$5111,"&lt;="&amp;Q$3)-$F3486)))</f>
        <v>#VALUE!</v>
      </c>
      <c r="R3486" s="21" t="str">
        <f t="shared" si="163"/>
        <v/>
      </c>
      <c r="S3486" s="23" t="str">
        <f>IF($B3486="","",VLOOKUP($C3486,Настройки!$A$11:$L$17,9,FALSE))</f>
        <v/>
      </c>
      <c r="T3486" s="23" t="str">
        <f t="shared" si="164"/>
        <v/>
      </c>
    </row>
    <row r="3487" spans="1:20" x14ac:dyDescent="0.3">
      <c r="A3487" s="20">
        <f>Тех_Движение!$A$3484</f>
        <v>3483</v>
      </c>
      <c r="B3487" s="20" t="str">
        <f>IF(Тех_Движение!$F$3484&gt;0,Тех_Движение!$I$3484,"")</f>
        <v/>
      </c>
      <c r="C3487" s="20" t="str">
        <f>IF($B3487="","",Тех_Движение!$D$3484)</f>
        <v/>
      </c>
      <c r="D3487" s="9" t="str">
        <f>IF($B3487="","",Тех_Движение!$B$3484)</f>
        <v/>
      </c>
      <c r="E3487" s="21" t="str">
        <f>IF($B3487="","",Тех_Движение!$F$3484)</f>
        <v/>
      </c>
      <c r="F3487" s="21" t="str">
        <f>IF($B3487="","",SUMIFS($E$5:$E3486,$C$5:$C3486,$C3487))</f>
        <v/>
      </c>
      <c r="G3487" s="21" t="str">
        <f>IF($B3487="","",MAX(0,$E3487-MAX(0,SUMIFS(Тех_Движение!$G$2:$G$5111,Тех_Движение!$D$2:$D$5111,$C3487,Тех_Движение!$B$2:$B$5111,"&lt;="&amp;Настройки!$B$5-1)-$F3487)))</f>
        <v/>
      </c>
      <c r="H3487" s="21" t="str">
        <f>IF($B3487="","",IF(AND($D3487&gt;=Настройки!$B$5,$D3487&lt;=Настройки!$B$6),$E3487,0))</f>
        <v/>
      </c>
      <c r="I3487" s="21" t="str">
        <f t="shared" si="162"/>
        <v/>
      </c>
      <c r="J3487" s="21" t="str">
        <f>IF($B3487="","",MAX(0,$E3487-MAX(0,SUMIFS(Тех_Движение!$G$2:$G$5111,Тех_Движение!$D$2:$D$5111,$C3487,Тех_Движение!$B$2:$B$5111,"&lt;="&amp;Настройки!$B$6)-$F3487)))</f>
        <v/>
      </c>
      <c r="K3487" s="21" t="e">
        <f>IF(OR($B3487="",K$3&lt;$D3487+Настройки!$B$7),0,MAX(0,$E3487-MAX(0,SUMIFS(Тех_Движение!$G$2:$G$5111,Тех_Движение!$D$2:$D$5111,$C3487,Тех_Движение!$B$2:$B$5111,"&lt;="&amp;K$3)-$F3487)))</f>
        <v>#VALUE!</v>
      </c>
      <c r="L3487" s="21" t="e">
        <f>IF(OR($B3487="",L$3&lt;$D3487+Настройки!$B$7),0,MAX(0,$E3487-MAX(0,SUMIFS(Тех_Движение!$G$2:$G$5111,Тех_Движение!$D$2:$D$5111,$C3487,Тех_Движение!$B$2:$B$5111,"&lt;="&amp;L$3)-$F3487)))</f>
        <v>#VALUE!</v>
      </c>
      <c r="M3487" s="21" t="e">
        <f>IF(OR($B3487="",M$3&lt;$D3487+Настройки!$B$7),0,MAX(0,$E3487-MAX(0,SUMIFS(Тех_Движение!$G$2:$G$5111,Тех_Движение!$D$2:$D$5111,$C3487,Тех_Движение!$B$2:$B$5111,"&lt;="&amp;M$3)-$F3487)))</f>
        <v>#VALUE!</v>
      </c>
      <c r="N3487" s="21" t="e">
        <f>IF(OR($B3487="",N$3&lt;$D3487+Настройки!$B$7),0,MAX(0,$E3487-MAX(0,SUMIFS(Тех_Движение!$G$2:$G$5111,Тех_Движение!$D$2:$D$5111,$C3487,Тех_Движение!$B$2:$B$5111,"&lt;="&amp;N$3)-$F3487)))</f>
        <v>#VALUE!</v>
      </c>
      <c r="O3487" s="21" t="e">
        <f>IF(OR($B3487="",O$3&lt;$D3487+Настройки!$B$7),0,MAX(0,$E3487-MAX(0,SUMIFS(Тех_Движение!$G$2:$G$5111,Тех_Движение!$D$2:$D$5111,$C3487,Тех_Движение!$B$2:$B$5111,"&lt;="&amp;O$3)-$F3487)))</f>
        <v>#VALUE!</v>
      </c>
      <c r="P3487" s="21" t="e">
        <f>IF(OR($B3487="",P$3&lt;$D3487+Настройки!$B$7),0,MAX(0,$E3487-MAX(0,SUMIFS(Тех_Движение!$G$2:$G$5111,Тех_Движение!$D$2:$D$5111,$C3487,Тех_Движение!$B$2:$B$5111,"&lt;="&amp;P$3)-$F3487)))</f>
        <v>#VALUE!</v>
      </c>
      <c r="Q3487" s="21" t="e">
        <f>IF(OR($B3487="",Q$3&lt;$D3487+Настройки!$B$7),0,MAX(0,$E3487-MAX(0,SUMIFS(Тех_Движение!$G$2:$G$5111,Тех_Движение!$D$2:$D$5111,$C3487,Тех_Движение!$B$2:$B$5111,"&lt;="&amp;Q$3)-$F3487)))</f>
        <v>#VALUE!</v>
      </c>
      <c r="R3487" s="21" t="str">
        <f t="shared" si="163"/>
        <v/>
      </c>
      <c r="S3487" s="23" t="str">
        <f>IF($B3487="","",VLOOKUP($C3487,Настройки!$A$11:$L$17,9,FALSE))</f>
        <v/>
      </c>
      <c r="T3487" s="23" t="str">
        <f t="shared" si="164"/>
        <v/>
      </c>
    </row>
    <row r="3488" spans="1:20" x14ac:dyDescent="0.3">
      <c r="A3488" s="20">
        <f>Тех_Движение!$A$3485</f>
        <v>3484</v>
      </c>
      <c r="B3488" s="20" t="str">
        <f>IF(Тех_Движение!$F$3485&gt;0,Тех_Движение!$I$3485,"")</f>
        <v/>
      </c>
      <c r="C3488" s="20" t="str">
        <f>IF($B3488="","",Тех_Движение!$D$3485)</f>
        <v/>
      </c>
      <c r="D3488" s="9" t="str">
        <f>IF($B3488="","",Тех_Движение!$B$3485)</f>
        <v/>
      </c>
      <c r="E3488" s="21" t="str">
        <f>IF($B3488="","",Тех_Движение!$F$3485)</f>
        <v/>
      </c>
      <c r="F3488" s="21" t="str">
        <f>IF($B3488="","",SUMIFS($E$5:$E3487,$C$5:$C3487,$C3488))</f>
        <v/>
      </c>
      <c r="G3488" s="21" t="str">
        <f>IF($B3488="","",MAX(0,$E3488-MAX(0,SUMIFS(Тех_Движение!$G$2:$G$5111,Тех_Движение!$D$2:$D$5111,$C3488,Тех_Движение!$B$2:$B$5111,"&lt;="&amp;Настройки!$B$5-1)-$F3488)))</f>
        <v/>
      </c>
      <c r="H3488" s="21" t="str">
        <f>IF($B3488="","",IF(AND($D3488&gt;=Настройки!$B$5,$D3488&lt;=Настройки!$B$6),$E3488,0))</f>
        <v/>
      </c>
      <c r="I3488" s="21" t="str">
        <f t="shared" si="162"/>
        <v/>
      </c>
      <c r="J3488" s="21" t="str">
        <f>IF($B3488="","",MAX(0,$E3488-MAX(0,SUMIFS(Тех_Движение!$G$2:$G$5111,Тех_Движение!$D$2:$D$5111,$C3488,Тех_Движение!$B$2:$B$5111,"&lt;="&amp;Настройки!$B$6)-$F3488)))</f>
        <v/>
      </c>
      <c r="K3488" s="21" t="e">
        <f>IF(OR($B3488="",K$3&lt;$D3488+Настройки!$B$7),0,MAX(0,$E3488-MAX(0,SUMIFS(Тех_Движение!$G$2:$G$5111,Тех_Движение!$D$2:$D$5111,$C3488,Тех_Движение!$B$2:$B$5111,"&lt;="&amp;K$3)-$F3488)))</f>
        <v>#VALUE!</v>
      </c>
      <c r="L3488" s="21" t="e">
        <f>IF(OR($B3488="",L$3&lt;$D3488+Настройки!$B$7),0,MAX(0,$E3488-MAX(0,SUMIFS(Тех_Движение!$G$2:$G$5111,Тех_Движение!$D$2:$D$5111,$C3488,Тех_Движение!$B$2:$B$5111,"&lt;="&amp;L$3)-$F3488)))</f>
        <v>#VALUE!</v>
      </c>
      <c r="M3488" s="21" t="e">
        <f>IF(OR($B3488="",M$3&lt;$D3488+Настройки!$B$7),0,MAX(0,$E3488-MAX(0,SUMIFS(Тех_Движение!$G$2:$G$5111,Тех_Движение!$D$2:$D$5111,$C3488,Тех_Движение!$B$2:$B$5111,"&lt;="&amp;M$3)-$F3488)))</f>
        <v>#VALUE!</v>
      </c>
      <c r="N3488" s="21" t="e">
        <f>IF(OR($B3488="",N$3&lt;$D3488+Настройки!$B$7),0,MAX(0,$E3488-MAX(0,SUMIFS(Тех_Движение!$G$2:$G$5111,Тех_Движение!$D$2:$D$5111,$C3488,Тех_Движение!$B$2:$B$5111,"&lt;="&amp;N$3)-$F3488)))</f>
        <v>#VALUE!</v>
      </c>
      <c r="O3488" s="21" t="e">
        <f>IF(OR($B3488="",O$3&lt;$D3488+Настройки!$B$7),0,MAX(0,$E3488-MAX(0,SUMIFS(Тех_Движение!$G$2:$G$5111,Тех_Движение!$D$2:$D$5111,$C3488,Тех_Движение!$B$2:$B$5111,"&lt;="&amp;O$3)-$F3488)))</f>
        <v>#VALUE!</v>
      </c>
      <c r="P3488" s="21" t="e">
        <f>IF(OR($B3488="",P$3&lt;$D3488+Настройки!$B$7),0,MAX(0,$E3488-MAX(0,SUMIFS(Тех_Движение!$G$2:$G$5111,Тех_Движение!$D$2:$D$5111,$C3488,Тех_Движение!$B$2:$B$5111,"&lt;="&amp;P$3)-$F3488)))</f>
        <v>#VALUE!</v>
      </c>
      <c r="Q3488" s="21" t="e">
        <f>IF(OR($B3488="",Q$3&lt;$D3488+Настройки!$B$7),0,MAX(0,$E3488-MAX(0,SUMIFS(Тех_Движение!$G$2:$G$5111,Тех_Движение!$D$2:$D$5111,$C3488,Тех_Движение!$B$2:$B$5111,"&lt;="&amp;Q$3)-$F3488)))</f>
        <v>#VALUE!</v>
      </c>
      <c r="R3488" s="21" t="str">
        <f t="shared" si="163"/>
        <v/>
      </c>
      <c r="S3488" s="23" t="str">
        <f>IF($B3488="","",VLOOKUP($C3488,Настройки!$A$11:$L$17,9,FALSE))</f>
        <v/>
      </c>
      <c r="T3488" s="23" t="str">
        <f t="shared" si="164"/>
        <v/>
      </c>
    </row>
    <row r="3489" spans="1:20" x14ac:dyDescent="0.3">
      <c r="A3489" s="20">
        <f>Тех_Движение!$A$3486</f>
        <v>3485</v>
      </c>
      <c r="B3489" s="20" t="str">
        <f>IF(Тех_Движение!$F$3486&gt;0,Тех_Движение!$I$3486,"")</f>
        <v/>
      </c>
      <c r="C3489" s="20" t="str">
        <f>IF($B3489="","",Тех_Движение!$D$3486)</f>
        <v/>
      </c>
      <c r="D3489" s="9" t="str">
        <f>IF($B3489="","",Тех_Движение!$B$3486)</f>
        <v/>
      </c>
      <c r="E3489" s="21" t="str">
        <f>IF($B3489="","",Тех_Движение!$F$3486)</f>
        <v/>
      </c>
      <c r="F3489" s="21" t="str">
        <f>IF($B3489="","",SUMIFS($E$5:$E3488,$C$5:$C3488,$C3489))</f>
        <v/>
      </c>
      <c r="G3489" s="21" t="str">
        <f>IF($B3489="","",MAX(0,$E3489-MAX(0,SUMIFS(Тех_Движение!$G$2:$G$5111,Тех_Движение!$D$2:$D$5111,$C3489,Тех_Движение!$B$2:$B$5111,"&lt;="&amp;Настройки!$B$5-1)-$F3489)))</f>
        <v/>
      </c>
      <c r="H3489" s="21" t="str">
        <f>IF($B3489="","",IF(AND($D3489&gt;=Настройки!$B$5,$D3489&lt;=Настройки!$B$6),$E3489,0))</f>
        <v/>
      </c>
      <c r="I3489" s="21" t="str">
        <f t="shared" si="162"/>
        <v/>
      </c>
      <c r="J3489" s="21" t="str">
        <f>IF($B3489="","",MAX(0,$E3489-MAX(0,SUMIFS(Тех_Движение!$G$2:$G$5111,Тех_Движение!$D$2:$D$5111,$C3489,Тех_Движение!$B$2:$B$5111,"&lt;="&amp;Настройки!$B$6)-$F3489)))</f>
        <v/>
      </c>
      <c r="K3489" s="21" t="e">
        <f>IF(OR($B3489="",K$3&lt;$D3489+Настройки!$B$7),0,MAX(0,$E3489-MAX(0,SUMIFS(Тех_Движение!$G$2:$G$5111,Тех_Движение!$D$2:$D$5111,$C3489,Тех_Движение!$B$2:$B$5111,"&lt;="&amp;K$3)-$F3489)))</f>
        <v>#VALUE!</v>
      </c>
      <c r="L3489" s="21" t="e">
        <f>IF(OR($B3489="",L$3&lt;$D3489+Настройки!$B$7),0,MAX(0,$E3489-MAX(0,SUMIFS(Тех_Движение!$G$2:$G$5111,Тех_Движение!$D$2:$D$5111,$C3489,Тех_Движение!$B$2:$B$5111,"&lt;="&amp;L$3)-$F3489)))</f>
        <v>#VALUE!</v>
      </c>
      <c r="M3489" s="21" t="e">
        <f>IF(OR($B3489="",M$3&lt;$D3489+Настройки!$B$7),0,MAX(0,$E3489-MAX(0,SUMIFS(Тех_Движение!$G$2:$G$5111,Тех_Движение!$D$2:$D$5111,$C3489,Тех_Движение!$B$2:$B$5111,"&lt;="&amp;M$3)-$F3489)))</f>
        <v>#VALUE!</v>
      </c>
      <c r="N3489" s="21" t="e">
        <f>IF(OR($B3489="",N$3&lt;$D3489+Настройки!$B$7),0,MAX(0,$E3489-MAX(0,SUMIFS(Тех_Движение!$G$2:$G$5111,Тех_Движение!$D$2:$D$5111,$C3489,Тех_Движение!$B$2:$B$5111,"&lt;="&amp;N$3)-$F3489)))</f>
        <v>#VALUE!</v>
      </c>
      <c r="O3489" s="21" t="e">
        <f>IF(OR($B3489="",O$3&lt;$D3489+Настройки!$B$7),0,MAX(0,$E3489-MAX(0,SUMIFS(Тех_Движение!$G$2:$G$5111,Тех_Движение!$D$2:$D$5111,$C3489,Тех_Движение!$B$2:$B$5111,"&lt;="&amp;O$3)-$F3489)))</f>
        <v>#VALUE!</v>
      </c>
      <c r="P3489" s="21" t="e">
        <f>IF(OR($B3489="",P$3&lt;$D3489+Настройки!$B$7),0,MAX(0,$E3489-MAX(0,SUMIFS(Тех_Движение!$G$2:$G$5111,Тех_Движение!$D$2:$D$5111,$C3489,Тех_Движение!$B$2:$B$5111,"&lt;="&amp;P$3)-$F3489)))</f>
        <v>#VALUE!</v>
      </c>
      <c r="Q3489" s="21" t="e">
        <f>IF(OR($B3489="",Q$3&lt;$D3489+Настройки!$B$7),0,MAX(0,$E3489-MAX(0,SUMIFS(Тех_Движение!$G$2:$G$5111,Тех_Движение!$D$2:$D$5111,$C3489,Тех_Движение!$B$2:$B$5111,"&lt;="&amp;Q$3)-$F3489)))</f>
        <v>#VALUE!</v>
      </c>
      <c r="R3489" s="21" t="str">
        <f t="shared" si="163"/>
        <v/>
      </c>
      <c r="S3489" s="23" t="str">
        <f>IF($B3489="","",VLOOKUP($C3489,Настройки!$A$11:$L$17,9,FALSE))</f>
        <v/>
      </c>
      <c r="T3489" s="23" t="str">
        <f t="shared" si="164"/>
        <v/>
      </c>
    </row>
    <row r="3490" spans="1:20" x14ac:dyDescent="0.3">
      <c r="A3490" s="20">
        <f>Тех_Движение!$A$3487</f>
        <v>3486</v>
      </c>
      <c r="B3490" s="20" t="str">
        <f>IF(Тех_Движение!$F$3487&gt;0,Тех_Движение!$I$3487,"")</f>
        <v/>
      </c>
      <c r="C3490" s="20" t="str">
        <f>IF($B3490="","",Тех_Движение!$D$3487)</f>
        <v/>
      </c>
      <c r="D3490" s="9" t="str">
        <f>IF($B3490="","",Тех_Движение!$B$3487)</f>
        <v/>
      </c>
      <c r="E3490" s="21" t="str">
        <f>IF($B3490="","",Тех_Движение!$F$3487)</f>
        <v/>
      </c>
      <c r="F3490" s="21" t="str">
        <f>IF($B3490="","",SUMIFS($E$5:$E3489,$C$5:$C3489,$C3490))</f>
        <v/>
      </c>
      <c r="G3490" s="21" t="str">
        <f>IF($B3490="","",MAX(0,$E3490-MAX(0,SUMIFS(Тех_Движение!$G$2:$G$5111,Тех_Движение!$D$2:$D$5111,$C3490,Тех_Движение!$B$2:$B$5111,"&lt;="&amp;Настройки!$B$5-1)-$F3490)))</f>
        <v/>
      </c>
      <c r="H3490" s="21" t="str">
        <f>IF($B3490="","",IF(AND($D3490&gt;=Настройки!$B$5,$D3490&lt;=Настройки!$B$6),$E3490,0))</f>
        <v/>
      </c>
      <c r="I3490" s="21" t="str">
        <f t="shared" si="162"/>
        <v/>
      </c>
      <c r="J3490" s="21" t="str">
        <f>IF($B3490="","",MAX(0,$E3490-MAX(0,SUMIFS(Тех_Движение!$G$2:$G$5111,Тех_Движение!$D$2:$D$5111,$C3490,Тех_Движение!$B$2:$B$5111,"&lt;="&amp;Настройки!$B$6)-$F3490)))</f>
        <v/>
      </c>
      <c r="K3490" s="21" t="e">
        <f>IF(OR($B3490="",K$3&lt;$D3490+Настройки!$B$7),0,MAX(0,$E3490-MAX(0,SUMIFS(Тех_Движение!$G$2:$G$5111,Тех_Движение!$D$2:$D$5111,$C3490,Тех_Движение!$B$2:$B$5111,"&lt;="&amp;K$3)-$F3490)))</f>
        <v>#VALUE!</v>
      </c>
      <c r="L3490" s="21" t="e">
        <f>IF(OR($B3490="",L$3&lt;$D3490+Настройки!$B$7),0,MAX(0,$E3490-MAX(0,SUMIFS(Тех_Движение!$G$2:$G$5111,Тех_Движение!$D$2:$D$5111,$C3490,Тех_Движение!$B$2:$B$5111,"&lt;="&amp;L$3)-$F3490)))</f>
        <v>#VALUE!</v>
      </c>
      <c r="M3490" s="21" t="e">
        <f>IF(OR($B3490="",M$3&lt;$D3490+Настройки!$B$7),0,MAX(0,$E3490-MAX(0,SUMIFS(Тех_Движение!$G$2:$G$5111,Тех_Движение!$D$2:$D$5111,$C3490,Тех_Движение!$B$2:$B$5111,"&lt;="&amp;M$3)-$F3490)))</f>
        <v>#VALUE!</v>
      </c>
      <c r="N3490" s="21" t="e">
        <f>IF(OR($B3490="",N$3&lt;$D3490+Настройки!$B$7),0,MAX(0,$E3490-MAX(0,SUMIFS(Тех_Движение!$G$2:$G$5111,Тех_Движение!$D$2:$D$5111,$C3490,Тех_Движение!$B$2:$B$5111,"&lt;="&amp;N$3)-$F3490)))</f>
        <v>#VALUE!</v>
      </c>
      <c r="O3490" s="21" t="e">
        <f>IF(OR($B3490="",O$3&lt;$D3490+Настройки!$B$7),0,MAX(0,$E3490-MAX(0,SUMIFS(Тех_Движение!$G$2:$G$5111,Тех_Движение!$D$2:$D$5111,$C3490,Тех_Движение!$B$2:$B$5111,"&lt;="&amp;O$3)-$F3490)))</f>
        <v>#VALUE!</v>
      </c>
      <c r="P3490" s="21" t="e">
        <f>IF(OR($B3490="",P$3&lt;$D3490+Настройки!$B$7),0,MAX(0,$E3490-MAX(0,SUMIFS(Тех_Движение!$G$2:$G$5111,Тех_Движение!$D$2:$D$5111,$C3490,Тех_Движение!$B$2:$B$5111,"&lt;="&amp;P$3)-$F3490)))</f>
        <v>#VALUE!</v>
      </c>
      <c r="Q3490" s="21" t="e">
        <f>IF(OR($B3490="",Q$3&lt;$D3490+Настройки!$B$7),0,MAX(0,$E3490-MAX(0,SUMIFS(Тех_Движение!$G$2:$G$5111,Тех_Движение!$D$2:$D$5111,$C3490,Тех_Движение!$B$2:$B$5111,"&lt;="&amp;Q$3)-$F3490)))</f>
        <v>#VALUE!</v>
      </c>
      <c r="R3490" s="21" t="str">
        <f t="shared" si="163"/>
        <v/>
      </c>
      <c r="S3490" s="23" t="str">
        <f>IF($B3490="","",VLOOKUP($C3490,Настройки!$A$11:$L$17,9,FALSE))</f>
        <v/>
      </c>
      <c r="T3490" s="23" t="str">
        <f t="shared" si="164"/>
        <v/>
      </c>
    </row>
    <row r="3491" spans="1:20" x14ac:dyDescent="0.3">
      <c r="A3491" s="20">
        <f>Тех_Движение!$A$3488</f>
        <v>3487</v>
      </c>
      <c r="B3491" s="20" t="str">
        <f>IF(Тех_Движение!$F$3488&gt;0,Тех_Движение!$I$3488,"")</f>
        <v/>
      </c>
      <c r="C3491" s="20" t="str">
        <f>IF($B3491="","",Тех_Движение!$D$3488)</f>
        <v/>
      </c>
      <c r="D3491" s="9" t="str">
        <f>IF($B3491="","",Тех_Движение!$B$3488)</f>
        <v/>
      </c>
      <c r="E3491" s="21" t="str">
        <f>IF($B3491="","",Тех_Движение!$F$3488)</f>
        <v/>
      </c>
      <c r="F3491" s="21" t="str">
        <f>IF($B3491="","",SUMIFS($E$5:$E3490,$C$5:$C3490,$C3491))</f>
        <v/>
      </c>
      <c r="G3491" s="21" t="str">
        <f>IF($B3491="","",MAX(0,$E3491-MAX(0,SUMIFS(Тех_Движение!$G$2:$G$5111,Тех_Движение!$D$2:$D$5111,$C3491,Тех_Движение!$B$2:$B$5111,"&lt;="&amp;Настройки!$B$5-1)-$F3491)))</f>
        <v/>
      </c>
      <c r="H3491" s="21" t="str">
        <f>IF($B3491="","",IF(AND($D3491&gt;=Настройки!$B$5,$D3491&lt;=Настройки!$B$6),$E3491,0))</f>
        <v/>
      </c>
      <c r="I3491" s="21" t="str">
        <f t="shared" si="162"/>
        <v/>
      </c>
      <c r="J3491" s="21" t="str">
        <f>IF($B3491="","",MAX(0,$E3491-MAX(0,SUMIFS(Тех_Движение!$G$2:$G$5111,Тех_Движение!$D$2:$D$5111,$C3491,Тех_Движение!$B$2:$B$5111,"&lt;="&amp;Настройки!$B$6)-$F3491)))</f>
        <v/>
      </c>
      <c r="K3491" s="21" t="e">
        <f>IF(OR($B3491="",K$3&lt;$D3491+Настройки!$B$7),0,MAX(0,$E3491-MAX(0,SUMIFS(Тех_Движение!$G$2:$G$5111,Тех_Движение!$D$2:$D$5111,$C3491,Тех_Движение!$B$2:$B$5111,"&lt;="&amp;K$3)-$F3491)))</f>
        <v>#VALUE!</v>
      </c>
      <c r="L3491" s="21" t="e">
        <f>IF(OR($B3491="",L$3&lt;$D3491+Настройки!$B$7),0,MAX(0,$E3491-MAX(0,SUMIFS(Тех_Движение!$G$2:$G$5111,Тех_Движение!$D$2:$D$5111,$C3491,Тех_Движение!$B$2:$B$5111,"&lt;="&amp;L$3)-$F3491)))</f>
        <v>#VALUE!</v>
      </c>
      <c r="M3491" s="21" t="e">
        <f>IF(OR($B3491="",M$3&lt;$D3491+Настройки!$B$7),0,MAX(0,$E3491-MAX(0,SUMIFS(Тех_Движение!$G$2:$G$5111,Тех_Движение!$D$2:$D$5111,$C3491,Тех_Движение!$B$2:$B$5111,"&lt;="&amp;M$3)-$F3491)))</f>
        <v>#VALUE!</v>
      </c>
      <c r="N3491" s="21" t="e">
        <f>IF(OR($B3491="",N$3&lt;$D3491+Настройки!$B$7),0,MAX(0,$E3491-MAX(0,SUMIFS(Тех_Движение!$G$2:$G$5111,Тех_Движение!$D$2:$D$5111,$C3491,Тех_Движение!$B$2:$B$5111,"&lt;="&amp;N$3)-$F3491)))</f>
        <v>#VALUE!</v>
      </c>
      <c r="O3491" s="21" t="e">
        <f>IF(OR($B3491="",O$3&lt;$D3491+Настройки!$B$7),0,MAX(0,$E3491-MAX(0,SUMIFS(Тех_Движение!$G$2:$G$5111,Тех_Движение!$D$2:$D$5111,$C3491,Тех_Движение!$B$2:$B$5111,"&lt;="&amp;O$3)-$F3491)))</f>
        <v>#VALUE!</v>
      </c>
      <c r="P3491" s="21" t="e">
        <f>IF(OR($B3491="",P$3&lt;$D3491+Настройки!$B$7),0,MAX(0,$E3491-MAX(0,SUMIFS(Тех_Движение!$G$2:$G$5111,Тех_Движение!$D$2:$D$5111,$C3491,Тех_Движение!$B$2:$B$5111,"&lt;="&amp;P$3)-$F3491)))</f>
        <v>#VALUE!</v>
      </c>
      <c r="Q3491" s="21" t="e">
        <f>IF(OR($B3491="",Q$3&lt;$D3491+Настройки!$B$7),0,MAX(0,$E3491-MAX(0,SUMIFS(Тех_Движение!$G$2:$G$5111,Тех_Движение!$D$2:$D$5111,$C3491,Тех_Движение!$B$2:$B$5111,"&lt;="&amp;Q$3)-$F3491)))</f>
        <v>#VALUE!</v>
      </c>
      <c r="R3491" s="21" t="str">
        <f t="shared" si="163"/>
        <v/>
      </c>
      <c r="S3491" s="23" t="str">
        <f>IF($B3491="","",VLOOKUP($C3491,Настройки!$A$11:$L$17,9,FALSE))</f>
        <v/>
      </c>
      <c r="T3491" s="23" t="str">
        <f t="shared" si="164"/>
        <v/>
      </c>
    </row>
    <row r="3492" spans="1:20" x14ac:dyDescent="0.3">
      <c r="A3492" s="20">
        <f>Тех_Движение!$A$3489</f>
        <v>3488</v>
      </c>
      <c r="B3492" s="20" t="str">
        <f>IF(Тех_Движение!$F$3489&gt;0,Тех_Движение!$I$3489,"")</f>
        <v/>
      </c>
      <c r="C3492" s="20" t="str">
        <f>IF($B3492="","",Тех_Движение!$D$3489)</f>
        <v/>
      </c>
      <c r="D3492" s="9" t="str">
        <f>IF($B3492="","",Тех_Движение!$B$3489)</f>
        <v/>
      </c>
      <c r="E3492" s="21" t="str">
        <f>IF($B3492="","",Тех_Движение!$F$3489)</f>
        <v/>
      </c>
      <c r="F3492" s="21" t="str">
        <f>IF($B3492="","",SUMIFS($E$5:$E3491,$C$5:$C3491,$C3492))</f>
        <v/>
      </c>
      <c r="G3492" s="21" t="str">
        <f>IF($B3492="","",MAX(0,$E3492-MAX(0,SUMIFS(Тех_Движение!$G$2:$G$5111,Тех_Движение!$D$2:$D$5111,$C3492,Тех_Движение!$B$2:$B$5111,"&lt;="&amp;Настройки!$B$5-1)-$F3492)))</f>
        <v/>
      </c>
      <c r="H3492" s="21" t="str">
        <f>IF($B3492="","",IF(AND($D3492&gt;=Настройки!$B$5,$D3492&lt;=Настройки!$B$6),$E3492,0))</f>
        <v/>
      </c>
      <c r="I3492" s="21" t="str">
        <f t="shared" si="162"/>
        <v/>
      </c>
      <c r="J3492" s="21" t="str">
        <f>IF($B3492="","",MAX(0,$E3492-MAX(0,SUMIFS(Тех_Движение!$G$2:$G$5111,Тех_Движение!$D$2:$D$5111,$C3492,Тех_Движение!$B$2:$B$5111,"&lt;="&amp;Настройки!$B$6)-$F3492)))</f>
        <v/>
      </c>
      <c r="K3492" s="21" t="e">
        <f>IF(OR($B3492="",K$3&lt;$D3492+Настройки!$B$7),0,MAX(0,$E3492-MAX(0,SUMIFS(Тех_Движение!$G$2:$G$5111,Тех_Движение!$D$2:$D$5111,$C3492,Тех_Движение!$B$2:$B$5111,"&lt;="&amp;K$3)-$F3492)))</f>
        <v>#VALUE!</v>
      </c>
      <c r="L3492" s="21" t="e">
        <f>IF(OR($B3492="",L$3&lt;$D3492+Настройки!$B$7),0,MAX(0,$E3492-MAX(0,SUMIFS(Тех_Движение!$G$2:$G$5111,Тех_Движение!$D$2:$D$5111,$C3492,Тех_Движение!$B$2:$B$5111,"&lt;="&amp;L$3)-$F3492)))</f>
        <v>#VALUE!</v>
      </c>
      <c r="M3492" s="21" t="e">
        <f>IF(OR($B3492="",M$3&lt;$D3492+Настройки!$B$7),0,MAX(0,$E3492-MAX(0,SUMIFS(Тех_Движение!$G$2:$G$5111,Тех_Движение!$D$2:$D$5111,$C3492,Тех_Движение!$B$2:$B$5111,"&lt;="&amp;M$3)-$F3492)))</f>
        <v>#VALUE!</v>
      </c>
      <c r="N3492" s="21" t="e">
        <f>IF(OR($B3492="",N$3&lt;$D3492+Настройки!$B$7),0,MAX(0,$E3492-MAX(0,SUMIFS(Тех_Движение!$G$2:$G$5111,Тех_Движение!$D$2:$D$5111,$C3492,Тех_Движение!$B$2:$B$5111,"&lt;="&amp;N$3)-$F3492)))</f>
        <v>#VALUE!</v>
      </c>
      <c r="O3492" s="21" t="e">
        <f>IF(OR($B3492="",O$3&lt;$D3492+Настройки!$B$7),0,MAX(0,$E3492-MAX(0,SUMIFS(Тех_Движение!$G$2:$G$5111,Тех_Движение!$D$2:$D$5111,$C3492,Тех_Движение!$B$2:$B$5111,"&lt;="&amp;O$3)-$F3492)))</f>
        <v>#VALUE!</v>
      </c>
      <c r="P3492" s="21" t="e">
        <f>IF(OR($B3492="",P$3&lt;$D3492+Настройки!$B$7),0,MAX(0,$E3492-MAX(0,SUMIFS(Тех_Движение!$G$2:$G$5111,Тех_Движение!$D$2:$D$5111,$C3492,Тех_Движение!$B$2:$B$5111,"&lt;="&amp;P$3)-$F3492)))</f>
        <v>#VALUE!</v>
      </c>
      <c r="Q3492" s="21" t="e">
        <f>IF(OR($B3492="",Q$3&lt;$D3492+Настройки!$B$7),0,MAX(0,$E3492-MAX(0,SUMIFS(Тех_Движение!$G$2:$G$5111,Тех_Движение!$D$2:$D$5111,$C3492,Тех_Движение!$B$2:$B$5111,"&lt;="&amp;Q$3)-$F3492)))</f>
        <v>#VALUE!</v>
      </c>
      <c r="R3492" s="21" t="str">
        <f t="shared" si="163"/>
        <v/>
      </c>
      <c r="S3492" s="23" t="str">
        <f>IF($B3492="","",VLOOKUP($C3492,Настройки!$A$11:$L$17,9,FALSE))</f>
        <v/>
      </c>
      <c r="T3492" s="23" t="str">
        <f t="shared" si="164"/>
        <v/>
      </c>
    </row>
    <row r="3493" spans="1:20" x14ac:dyDescent="0.3">
      <c r="A3493" s="20">
        <f>Тех_Движение!$A$3490</f>
        <v>3489</v>
      </c>
      <c r="B3493" s="20" t="str">
        <f>IF(Тех_Движение!$F$3490&gt;0,Тех_Движение!$I$3490,"")</f>
        <v/>
      </c>
      <c r="C3493" s="20" t="str">
        <f>IF($B3493="","",Тех_Движение!$D$3490)</f>
        <v/>
      </c>
      <c r="D3493" s="9" t="str">
        <f>IF($B3493="","",Тех_Движение!$B$3490)</f>
        <v/>
      </c>
      <c r="E3493" s="21" t="str">
        <f>IF($B3493="","",Тех_Движение!$F$3490)</f>
        <v/>
      </c>
      <c r="F3493" s="21" t="str">
        <f>IF($B3493="","",SUMIFS($E$5:$E3492,$C$5:$C3492,$C3493))</f>
        <v/>
      </c>
      <c r="G3493" s="21" t="str">
        <f>IF($B3493="","",MAX(0,$E3493-MAX(0,SUMIFS(Тех_Движение!$G$2:$G$5111,Тех_Движение!$D$2:$D$5111,$C3493,Тех_Движение!$B$2:$B$5111,"&lt;="&amp;Настройки!$B$5-1)-$F3493)))</f>
        <v/>
      </c>
      <c r="H3493" s="21" t="str">
        <f>IF($B3493="","",IF(AND($D3493&gt;=Настройки!$B$5,$D3493&lt;=Настройки!$B$6),$E3493,0))</f>
        <v/>
      </c>
      <c r="I3493" s="21" t="str">
        <f t="shared" si="162"/>
        <v/>
      </c>
      <c r="J3493" s="21" t="str">
        <f>IF($B3493="","",MAX(0,$E3493-MAX(0,SUMIFS(Тех_Движение!$G$2:$G$5111,Тех_Движение!$D$2:$D$5111,$C3493,Тех_Движение!$B$2:$B$5111,"&lt;="&amp;Настройки!$B$6)-$F3493)))</f>
        <v/>
      </c>
      <c r="K3493" s="21" t="e">
        <f>IF(OR($B3493="",K$3&lt;$D3493+Настройки!$B$7),0,MAX(0,$E3493-MAX(0,SUMIFS(Тех_Движение!$G$2:$G$5111,Тех_Движение!$D$2:$D$5111,$C3493,Тех_Движение!$B$2:$B$5111,"&lt;="&amp;K$3)-$F3493)))</f>
        <v>#VALUE!</v>
      </c>
      <c r="L3493" s="21" t="e">
        <f>IF(OR($B3493="",L$3&lt;$D3493+Настройки!$B$7),0,MAX(0,$E3493-MAX(0,SUMIFS(Тех_Движение!$G$2:$G$5111,Тех_Движение!$D$2:$D$5111,$C3493,Тех_Движение!$B$2:$B$5111,"&lt;="&amp;L$3)-$F3493)))</f>
        <v>#VALUE!</v>
      </c>
      <c r="M3493" s="21" t="e">
        <f>IF(OR($B3493="",M$3&lt;$D3493+Настройки!$B$7),0,MAX(0,$E3493-MAX(0,SUMIFS(Тех_Движение!$G$2:$G$5111,Тех_Движение!$D$2:$D$5111,$C3493,Тех_Движение!$B$2:$B$5111,"&lt;="&amp;M$3)-$F3493)))</f>
        <v>#VALUE!</v>
      </c>
      <c r="N3493" s="21" t="e">
        <f>IF(OR($B3493="",N$3&lt;$D3493+Настройки!$B$7),0,MAX(0,$E3493-MAX(0,SUMIFS(Тех_Движение!$G$2:$G$5111,Тех_Движение!$D$2:$D$5111,$C3493,Тех_Движение!$B$2:$B$5111,"&lt;="&amp;N$3)-$F3493)))</f>
        <v>#VALUE!</v>
      </c>
      <c r="O3493" s="21" t="e">
        <f>IF(OR($B3493="",O$3&lt;$D3493+Настройки!$B$7),0,MAX(0,$E3493-MAX(0,SUMIFS(Тех_Движение!$G$2:$G$5111,Тех_Движение!$D$2:$D$5111,$C3493,Тех_Движение!$B$2:$B$5111,"&lt;="&amp;O$3)-$F3493)))</f>
        <v>#VALUE!</v>
      </c>
      <c r="P3493" s="21" t="e">
        <f>IF(OR($B3493="",P$3&lt;$D3493+Настройки!$B$7),0,MAX(0,$E3493-MAX(0,SUMIFS(Тех_Движение!$G$2:$G$5111,Тех_Движение!$D$2:$D$5111,$C3493,Тех_Движение!$B$2:$B$5111,"&lt;="&amp;P$3)-$F3493)))</f>
        <v>#VALUE!</v>
      </c>
      <c r="Q3493" s="21" t="e">
        <f>IF(OR($B3493="",Q$3&lt;$D3493+Настройки!$B$7),0,MAX(0,$E3493-MAX(0,SUMIFS(Тех_Движение!$G$2:$G$5111,Тех_Движение!$D$2:$D$5111,$C3493,Тех_Движение!$B$2:$B$5111,"&lt;="&amp;Q$3)-$F3493)))</f>
        <v>#VALUE!</v>
      </c>
      <c r="R3493" s="21" t="str">
        <f t="shared" si="163"/>
        <v/>
      </c>
      <c r="S3493" s="23" t="str">
        <f>IF($B3493="","",VLOOKUP($C3493,Настройки!$A$11:$L$17,9,FALSE))</f>
        <v/>
      </c>
      <c r="T3493" s="23" t="str">
        <f t="shared" si="164"/>
        <v/>
      </c>
    </row>
    <row r="3494" spans="1:20" x14ac:dyDescent="0.3">
      <c r="A3494" s="20">
        <f>Тех_Движение!$A$3491</f>
        <v>3490</v>
      </c>
      <c r="B3494" s="20" t="str">
        <f>IF(Тех_Движение!$F$3491&gt;0,Тех_Движение!$I$3491,"")</f>
        <v/>
      </c>
      <c r="C3494" s="20" t="str">
        <f>IF($B3494="","",Тех_Движение!$D$3491)</f>
        <v/>
      </c>
      <c r="D3494" s="9" t="str">
        <f>IF($B3494="","",Тех_Движение!$B$3491)</f>
        <v/>
      </c>
      <c r="E3494" s="21" t="str">
        <f>IF($B3494="","",Тех_Движение!$F$3491)</f>
        <v/>
      </c>
      <c r="F3494" s="21" t="str">
        <f>IF($B3494="","",SUMIFS($E$5:$E3493,$C$5:$C3493,$C3494))</f>
        <v/>
      </c>
      <c r="G3494" s="21" t="str">
        <f>IF($B3494="","",MAX(0,$E3494-MAX(0,SUMIFS(Тех_Движение!$G$2:$G$5111,Тех_Движение!$D$2:$D$5111,$C3494,Тех_Движение!$B$2:$B$5111,"&lt;="&amp;Настройки!$B$5-1)-$F3494)))</f>
        <v/>
      </c>
      <c r="H3494" s="21" t="str">
        <f>IF($B3494="","",IF(AND($D3494&gt;=Настройки!$B$5,$D3494&lt;=Настройки!$B$6),$E3494,0))</f>
        <v/>
      </c>
      <c r="I3494" s="21" t="str">
        <f t="shared" si="162"/>
        <v/>
      </c>
      <c r="J3494" s="21" t="str">
        <f>IF($B3494="","",MAX(0,$E3494-MAX(0,SUMIFS(Тех_Движение!$G$2:$G$5111,Тех_Движение!$D$2:$D$5111,$C3494,Тех_Движение!$B$2:$B$5111,"&lt;="&amp;Настройки!$B$6)-$F3494)))</f>
        <v/>
      </c>
      <c r="K3494" s="21" t="e">
        <f>IF(OR($B3494="",K$3&lt;$D3494+Настройки!$B$7),0,MAX(0,$E3494-MAX(0,SUMIFS(Тех_Движение!$G$2:$G$5111,Тех_Движение!$D$2:$D$5111,$C3494,Тех_Движение!$B$2:$B$5111,"&lt;="&amp;K$3)-$F3494)))</f>
        <v>#VALUE!</v>
      </c>
      <c r="L3494" s="21" t="e">
        <f>IF(OR($B3494="",L$3&lt;$D3494+Настройки!$B$7),0,MAX(0,$E3494-MAX(0,SUMIFS(Тех_Движение!$G$2:$G$5111,Тех_Движение!$D$2:$D$5111,$C3494,Тех_Движение!$B$2:$B$5111,"&lt;="&amp;L$3)-$F3494)))</f>
        <v>#VALUE!</v>
      </c>
      <c r="M3494" s="21" t="e">
        <f>IF(OR($B3494="",M$3&lt;$D3494+Настройки!$B$7),0,MAX(0,$E3494-MAX(0,SUMIFS(Тех_Движение!$G$2:$G$5111,Тех_Движение!$D$2:$D$5111,$C3494,Тех_Движение!$B$2:$B$5111,"&lt;="&amp;M$3)-$F3494)))</f>
        <v>#VALUE!</v>
      </c>
      <c r="N3494" s="21" t="e">
        <f>IF(OR($B3494="",N$3&lt;$D3494+Настройки!$B$7),0,MAX(0,$E3494-MAX(0,SUMIFS(Тех_Движение!$G$2:$G$5111,Тех_Движение!$D$2:$D$5111,$C3494,Тех_Движение!$B$2:$B$5111,"&lt;="&amp;N$3)-$F3494)))</f>
        <v>#VALUE!</v>
      </c>
      <c r="O3494" s="21" t="e">
        <f>IF(OR($B3494="",O$3&lt;$D3494+Настройки!$B$7),0,MAX(0,$E3494-MAX(0,SUMIFS(Тех_Движение!$G$2:$G$5111,Тех_Движение!$D$2:$D$5111,$C3494,Тех_Движение!$B$2:$B$5111,"&lt;="&amp;O$3)-$F3494)))</f>
        <v>#VALUE!</v>
      </c>
      <c r="P3494" s="21" t="e">
        <f>IF(OR($B3494="",P$3&lt;$D3494+Настройки!$B$7),0,MAX(0,$E3494-MAX(0,SUMIFS(Тех_Движение!$G$2:$G$5111,Тех_Движение!$D$2:$D$5111,$C3494,Тех_Движение!$B$2:$B$5111,"&lt;="&amp;P$3)-$F3494)))</f>
        <v>#VALUE!</v>
      </c>
      <c r="Q3494" s="21" t="e">
        <f>IF(OR($B3494="",Q$3&lt;$D3494+Настройки!$B$7),0,MAX(0,$E3494-MAX(0,SUMIFS(Тех_Движение!$G$2:$G$5111,Тех_Движение!$D$2:$D$5111,$C3494,Тех_Движение!$B$2:$B$5111,"&lt;="&amp;Q$3)-$F3494)))</f>
        <v>#VALUE!</v>
      </c>
      <c r="R3494" s="21" t="str">
        <f t="shared" si="163"/>
        <v/>
      </c>
      <c r="S3494" s="23" t="str">
        <f>IF($B3494="","",VLOOKUP($C3494,Настройки!$A$11:$L$17,9,FALSE))</f>
        <v/>
      </c>
      <c r="T3494" s="23" t="str">
        <f t="shared" si="164"/>
        <v/>
      </c>
    </row>
    <row r="3495" spans="1:20" x14ac:dyDescent="0.3">
      <c r="A3495" s="20">
        <f>Тех_Движение!$A$3492</f>
        <v>3491</v>
      </c>
      <c r="B3495" s="20" t="str">
        <f>IF(Тех_Движение!$F$3492&gt;0,Тех_Движение!$I$3492,"")</f>
        <v/>
      </c>
      <c r="C3495" s="20" t="str">
        <f>IF($B3495="","",Тех_Движение!$D$3492)</f>
        <v/>
      </c>
      <c r="D3495" s="9" t="str">
        <f>IF($B3495="","",Тех_Движение!$B$3492)</f>
        <v/>
      </c>
      <c r="E3495" s="21" t="str">
        <f>IF($B3495="","",Тех_Движение!$F$3492)</f>
        <v/>
      </c>
      <c r="F3495" s="21" t="str">
        <f>IF($B3495="","",SUMIFS($E$5:$E3494,$C$5:$C3494,$C3495))</f>
        <v/>
      </c>
      <c r="G3495" s="21" t="str">
        <f>IF($B3495="","",MAX(0,$E3495-MAX(0,SUMIFS(Тех_Движение!$G$2:$G$5111,Тех_Движение!$D$2:$D$5111,$C3495,Тех_Движение!$B$2:$B$5111,"&lt;="&amp;Настройки!$B$5-1)-$F3495)))</f>
        <v/>
      </c>
      <c r="H3495" s="21" t="str">
        <f>IF($B3495="","",IF(AND($D3495&gt;=Настройки!$B$5,$D3495&lt;=Настройки!$B$6),$E3495,0))</f>
        <v/>
      </c>
      <c r="I3495" s="21" t="str">
        <f t="shared" si="162"/>
        <v/>
      </c>
      <c r="J3495" s="21" t="str">
        <f>IF($B3495="","",MAX(0,$E3495-MAX(0,SUMIFS(Тех_Движение!$G$2:$G$5111,Тех_Движение!$D$2:$D$5111,$C3495,Тех_Движение!$B$2:$B$5111,"&lt;="&amp;Настройки!$B$6)-$F3495)))</f>
        <v/>
      </c>
      <c r="K3495" s="21" t="e">
        <f>IF(OR($B3495="",K$3&lt;$D3495+Настройки!$B$7),0,MAX(0,$E3495-MAX(0,SUMIFS(Тех_Движение!$G$2:$G$5111,Тех_Движение!$D$2:$D$5111,$C3495,Тех_Движение!$B$2:$B$5111,"&lt;="&amp;K$3)-$F3495)))</f>
        <v>#VALUE!</v>
      </c>
      <c r="L3495" s="21" t="e">
        <f>IF(OR($B3495="",L$3&lt;$D3495+Настройки!$B$7),0,MAX(0,$E3495-MAX(0,SUMIFS(Тех_Движение!$G$2:$G$5111,Тех_Движение!$D$2:$D$5111,$C3495,Тех_Движение!$B$2:$B$5111,"&lt;="&amp;L$3)-$F3495)))</f>
        <v>#VALUE!</v>
      </c>
      <c r="M3495" s="21" t="e">
        <f>IF(OR($B3495="",M$3&lt;$D3495+Настройки!$B$7),0,MAX(0,$E3495-MAX(0,SUMIFS(Тех_Движение!$G$2:$G$5111,Тех_Движение!$D$2:$D$5111,$C3495,Тех_Движение!$B$2:$B$5111,"&lt;="&amp;M$3)-$F3495)))</f>
        <v>#VALUE!</v>
      </c>
      <c r="N3495" s="21" t="e">
        <f>IF(OR($B3495="",N$3&lt;$D3495+Настройки!$B$7),0,MAX(0,$E3495-MAX(0,SUMIFS(Тех_Движение!$G$2:$G$5111,Тех_Движение!$D$2:$D$5111,$C3495,Тех_Движение!$B$2:$B$5111,"&lt;="&amp;N$3)-$F3495)))</f>
        <v>#VALUE!</v>
      </c>
      <c r="O3495" s="21" t="e">
        <f>IF(OR($B3495="",O$3&lt;$D3495+Настройки!$B$7),0,MAX(0,$E3495-MAX(0,SUMIFS(Тех_Движение!$G$2:$G$5111,Тех_Движение!$D$2:$D$5111,$C3495,Тех_Движение!$B$2:$B$5111,"&lt;="&amp;O$3)-$F3495)))</f>
        <v>#VALUE!</v>
      </c>
      <c r="P3495" s="21" t="e">
        <f>IF(OR($B3495="",P$3&lt;$D3495+Настройки!$B$7),0,MAX(0,$E3495-MAX(0,SUMIFS(Тех_Движение!$G$2:$G$5111,Тех_Движение!$D$2:$D$5111,$C3495,Тех_Движение!$B$2:$B$5111,"&lt;="&amp;P$3)-$F3495)))</f>
        <v>#VALUE!</v>
      </c>
      <c r="Q3495" s="21" t="e">
        <f>IF(OR($B3495="",Q$3&lt;$D3495+Настройки!$B$7),0,MAX(0,$E3495-MAX(0,SUMIFS(Тех_Движение!$G$2:$G$5111,Тех_Движение!$D$2:$D$5111,$C3495,Тех_Движение!$B$2:$B$5111,"&lt;="&amp;Q$3)-$F3495)))</f>
        <v>#VALUE!</v>
      </c>
      <c r="R3495" s="21" t="str">
        <f t="shared" si="163"/>
        <v/>
      </c>
      <c r="S3495" s="23" t="str">
        <f>IF($B3495="","",VLOOKUP($C3495,Настройки!$A$11:$L$17,9,FALSE))</f>
        <v/>
      </c>
      <c r="T3495" s="23" t="str">
        <f t="shared" si="164"/>
        <v/>
      </c>
    </row>
    <row r="3496" spans="1:20" x14ac:dyDescent="0.3">
      <c r="A3496" s="20">
        <f>Тех_Движение!$A$3493</f>
        <v>3492</v>
      </c>
      <c r="B3496" s="20" t="str">
        <f>IF(Тех_Движение!$F$3493&gt;0,Тех_Движение!$I$3493,"")</f>
        <v/>
      </c>
      <c r="C3496" s="20" t="str">
        <f>IF($B3496="","",Тех_Движение!$D$3493)</f>
        <v/>
      </c>
      <c r="D3496" s="9" t="str">
        <f>IF($B3496="","",Тех_Движение!$B$3493)</f>
        <v/>
      </c>
      <c r="E3496" s="21" t="str">
        <f>IF($B3496="","",Тех_Движение!$F$3493)</f>
        <v/>
      </c>
      <c r="F3496" s="21" t="str">
        <f>IF($B3496="","",SUMIFS($E$5:$E3495,$C$5:$C3495,$C3496))</f>
        <v/>
      </c>
      <c r="G3496" s="21" t="str">
        <f>IF($B3496="","",MAX(0,$E3496-MAX(0,SUMIFS(Тех_Движение!$G$2:$G$5111,Тех_Движение!$D$2:$D$5111,$C3496,Тех_Движение!$B$2:$B$5111,"&lt;="&amp;Настройки!$B$5-1)-$F3496)))</f>
        <v/>
      </c>
      <c r="H3496" s="21" t="str">
        <f>IF($B3496="","",IF(AND($D3496&gt;=Настройки!$B$5,$D3496&lt;=Настройки!$B$6),$E3496,0))</f>
        <v/>
      </c>
      <c r="I3496" s="21" t="str">
        <f t="shared" si="162"/>
        <v/>
      </c>
      <c r="J3496" s="21" t="str">
        <f>IF($B3496="","",MAX(0,$E3496-MAX(0,SUMIFS(Тех_Движение!$G$2:$G$5111,Тех_Движение!$D$2:$D$5111,$C3496,Тех_Движение!$B$2:$B$5111,"&lt;="&amp;Настройки!$B$6)-$F3496)))</f>
        <v/>
      </c>
      <c r="K3496" s="21" t="e">
        <f>IF(OR($B3496="",K$3&lt;$D3496+Настройки!$B$7),0,MAX(0,$E3496-MAX(0,SUMIFS(Тех_Движение!$G$2:$G$5111,Тех_Движение!$D$2:$D$5111,$C3496,Тех_Движение!$B$2:$B$5111,"&lt;="&amp;K$3)-$F3496)))</f>
        <v>#VALUE!</v>
      </c>
      <c r="L3496" s="21" t="e">
        <f>IF(OR($B3496="",L$3&lt;$D3496+Настройки!$B$7),0,MAX(0,$E3496-MAX(0,SUMIFS(Тех_Движение!$G$2:$G$5111,Тех_Движение!$D$2:$D$5111,$C3496,Тех_Движение!$B$2:$B$5111,"&lt;="&amp;L$3)-$F3496)))</f>
        <v>#VALUE!</v>
      </c>
      <c r="M3496" s="21" t="e">
        <f>IF(OR($B3496="",M$3&lt;$D3496+Настройки!$B$7),0,MAX(0,$E3496-MAX(0,SUMIFS(Тех_Движение!$G$2:$G$5111,Тех_Движение!$D$2:$D$5111,$C3496,Тех_Движение!$B$2:$B$5111,"&lt;="&amp;M$3)-$F3496)))</f>
        <v>#VALUE!</v>
      </c>
      <c r="N3496" s="21" t="e">
        <f>IF(OR($B3496="",N$3&lt;$D3496+Настройки!$B$7),0,MAX(0,$E3496-MAX(0,SUMIFS(Тех_Движение!$G$2:$G$5111,Тех_Движение!$D$2:$D$5111,$C3496,Тех_Движение!$B$2:$B$5111,"&lt;="&amp;N$3)-$F3496)))</f>
        <v>#VALUE!</v>
      </c>
      <c r="O3496" s="21" t="e">
        <f>IF(OR($B3496="",O$3&lt;$D3496+Настройки!$B$7),0,MAX(0,$E3496-MAX(0,SUMIFS(Тех_Движение!$G$2:$G$5111,Тех_Движение!$D$2:$D$5111,$C3496,Тех_Движение!$B$2:$B$5111,"&lt;="&amp;O$3)-$F3496)))</f>
        <v>#VALUE!</v>
      </c>
      <c r="P3496" s="21" t="e">
        <f>IF(OR($B3496="",P$3&lt;$D3496+Настройки!$B$7),0,MAX(0,$E3496-MAX(0,SUMIFS(Тех_Движение!$G$2:$G$5111,Тех_Движение!$D$2:$D$5111,$C3496,Тех_Движение!$B$2:$B$5111,"&lt;="&amp;P$3)-$F3496)))</f>
        <v>#VALUE!</v>
      </c>
      <c r="Q3496" s="21" t="e">
        <f>IF(OR($B3496="",Q$3&lt;$D3496+Настройки!$B$7),0,MAX(0,$E3496-MAX(0,SUMIFS(Тех_Движение!$G$2:$G$5111,Тех_Движение!$D$2:$D$5111,$C3496,Тех_Движение!$B$2:$B$5111,"&lt;="&amp;Q$3)-$F3496)))</f>
        <v>#VALUE!</v>
      </c>
      <c r="R3496" s="21" t="str">
        <f t="shared" si="163"/>
        <v/>
      </c>
      <c r="S3496" s="23" t="str">
        <f>IF($B3496="","",VLOOKUP($C3496,Настройки!$A$11:$L$17,9,FALSE))</f>
        <v/>
      </c>
      <c r="T3496" s="23" t="str">
        <f t="shared" si="164"/>
        <v/>
      </c>
    </row>
    <row r="3497" spans="1:20" x14ac:dyDescent="0.3">
      <c r="A3497" s="20">
        <f>Тех_Движение!$A$3494</f>
        <v>3493</v>
      </c>
      <c r="B3497" s="20" t="str">
        <f>IF(Тех_Движение!$F$3494&gt;0,Тех_Движение!$I$3494,"")</f>
        <v/>
      </c>
      <c r="C3497" s="20" t="str">
        <f>IF($B3497="","",Тех_Движение!$D$3494)</f>
        <v/>
      </c>
      <c r="D3497" s="9" t="str">
        <f>IF($B3497="","",Тех_Движение!$B$3494)</f>
        <v/>
      </c>
      <c r="E3497" s="21" t="str">
        <f>IF($B3497="","",Тех_Движение!$F$3494)</f>
        <v/>
      </c>
      <c r="F3497" s="21" t="str">
        <f>IF($B3497="","",SUMIFS($E$5:$E3496,$C$5:$C3496,$C3497))</f>
        <v/>
      </c>
      <c r="G3497" s="21" t="str">
        <f>IF($B3497="","",MAX(0,$E3497-MAX(0,SUMIFS(Тех_Движение!$G$2:$G$5111,Тех_Движение!$D$2:$D$5111,$C3497,Тех_Движение!$B$2:$B$5111,"&lt;="&amp;Настройки!$B$5-1)-$F3497)))</f>
        <v/>
      </c>
      <c r="H3497" s="21" t="str">
        <f>IF($B3497="","",IF(AND($D3497&gt;=Настройки!$B$5,$D3497&lt;=Настройки!$B$6),$E3497,0))</f>
        <v/>
      </c>
      <c r="I3497" s="21" t="str">
        <f t="shared" si="162"/>
        <v/>
      </c>
      <c r="J3497" s="21" t="str">
        <f>IF($B3497="","",MAX(0,$E3497-MAX(0,SUMIFS(Тех_Движение!$G$2:$G$5111,Тех_Движение!$D$2:$D$5111,$C3497,Тех_Движение!$B$2:$B$5111,"&lt;="&amp;Настройки!$B$6)-$F3497)))</f>
        <v/>
      </c>
      <c r="K3497" s="21" t="e">
        <f>IF(OR($B3497="",K$3&lt;$D3497+Настройки!$B$7),0,MAX(0,$E3497-MAX(0,SUMIFS(Тех_Движение!$G$2:$G$5111,Тех_Движение!$D$2:$D$5111,$C3497,Тех_Движение!$B$2:$B$5111,"&lt;="&amp;K$3)-$F3497)))</f>
        <v>#VALUE!</v>
      </c>
      <c r="L3497" s="21" t="e">
        <f>IF(OR($B3497="",L$3&lt;$D3497+Настройки!$B$7),0,MAX(0,$E3497-MAX(0,SUMIFS(Тех_Движение!$G$2:$G$5111,Тех_Движение!$D$2:$D$5111,$C3497,Тех_Движение!$B$2:$B$5111,"&lt;="&amp;L$3)-$F3497)))</f>
        <v>#VALUE!</v>
      </c>
      <c r="M3497" s="21" t="e">
        <f>IF(OR($B3497="",M$3&lt;$D3497+Настройки!$B$7),0,MAX(0,$E3497-MAX(0,SUMIFS(Тех_Движение!$G$2:$G$5111,Тех_Движение!$D$2:$D$5111,$C3497,Тех_Движение!$B$2:$B$5111,"&lt;="&amp;M$3)-$F3497)))</f>
        <v>#VALUE!</v>
      </c>
      <c r="N3497" s="21" t="e">
        <f>IF(OR($B3497="",N$3&lt;$D3497+Настройки!$B$7),0,MAX(0,$E3497-MAX(0,SUMIFS(Тех_Движение!$G$2:$G$5111,Тех_Движение!$D$2:$D$5111,$C3497,Тех_Движение!$B$2:$B$5111,"&lt;="&amp;N$3)-$F3497)))</f>
        <v>#VALUE!</v>
      </c>
      <c r="O3497" s="21" t="e">
        <f>IF(OR($B3497="",O$3&lt;$D3497+Настройки!$B$7),0,MAX(0,$E3497-MAX(0,SUMIFS(Тех_Движение!$G$2:$G$5111,Тех_Движение!$D$2:$D$5111,$C3497,Тех_Движение!$B$2:$B$5111,"&lt;="&amp;O$3)-$F3497)))</f>
        <v>#VALUE!</v>
      </c>
      <c r="P3497" s="21" t="e">
        <f>IF(OR($B3497="",P$3&lt;$D3497+Настройки!$B$7),0,MAX(0,$E3497-MAX(0,SUMIFS(Тех_Движение!$G$2:$G$5111,Тех_Движение!$D$2:$D$5111,$C3497,Тех_Движение!$B$2:$B$5111,"&lt;="&amp;P$3)-$F3497)))</f>
        <v>#VALUE!</v>
      </c>
      <c r="Q3497" s="21" t="e">
        <f>IF(OR($B3497="",Q$3&lt;$D3497+Настройки!$B$7),0,MAX(0,$E3497-MAX(0,SUMIFS(Тех_Движение!$G$2:$G$5111,Тех_Движение!$D$2:$D$5111,$C3497,Тех_Движение!$B$2:$B$5111,"&lt;="&amp;Q$3)-$F3497)))</f>
        <v>#VALUE!</v>
      </c>
      <c r="R3497" s="21" t="str">
        <f t="shared" si="163"/>
        <v/>
      </c>
      <c r="S3497" s="23" t="str">
        <f>IF($B3497="","",VLOOKUP($C3497,Настройки!$A$11:$L$17,9,FALSE))</f>
        <v/>
      </c>
      <c r="T3497" s="23" t="str">
        <f t="shared" si="164"/>
        <v/>
      </c>
    </row>
    <row r="3498" spans="1:20" x14ac:dyDescent="0.3">
      <c r="A3498" s="20">
        <f>Тех_Движение!$A$3495</f>
        <v>3494</v>
      </c>
      <c r="B3498" s="20" t="str">
        <f>IF(Тех_Движение!$F$3495&gt;0,Тех_Движение!$I$3495,"")</f>
        <v/>
      </c>
      <c r="C3498" s="20" t="str">
        <f>IF($B3498="","",Тех_Движение!$D$3495)</f>
        <v/>
      </c>
      <c r="D3498" s="9" t="str">
        <f>IF($B3498="","",Тех_Движение!$B$3495)</f>
        <v/>
      </c>
      <c r="E3498" s="21" t="str">
        <f>IF($B3498="","",Тех_Движение!$F$3495)</f>
        <v/>
      </c>
      <c r="F3498" s="21" t="str">
        <f>IF($B3498="","",SUMIFS($E$5:$E3497,$C$5:$C3497,$C3498))</f>
        <v/>
      </c>
      <c r="G3498" s="21" t="str">
        <f>IF($B3498="","",MAX(0,$E3498-MAX(0,SUMIFS(Тех_Движение!$G$2:$G$5111,Тех_Движение!$D$2:$D$5111,$C3498,Тех_Движение!$B$2:$B$5111,"&lt;="&amp;Настройки!$B$5-1)-$F3498)))</f>
        <v/>
      </c>
      <c r="H3498" s="21" t="str">
        <f>IF($B3498="","",IF(AND($D3498&gt;=Настройки!$B$5,$D3498&lt;=Настройки!$B$6),$E3498,0))</f>
        <v/>
      </c>
      <c r="I3498" s="21" t="str">
        <f t="shared" si="162"/>
        <v/>
      </c>
      <c r="J3498" s="21" t="str">
        <f>IF($B3498="","",MAX(0,$E3498-MAX(0,SUMIFS(Тех_Движение!$G$2:$G$5111,Тех_Движение!$D$2:$D$5111,$C3498,Тех_Движение!$B$2:$B$5111,"&lt;="&amp;Настройки!$B$6)-$F3498)))</f>
        <v/>
      </c>
      <c r="K3498" s="21" t="e">
        <f>IF(OR($B3498="",K$3&lt;$D3498+Настройки!$B$7),0,MAX(0,$E3498-MAX(0,SUMIFS(Тех_Движение!$G$2:$G$5111,Тех_Движение!$D$2:$D$5111,$C3498,Тех_Движение!$B$2:$B$5111,"&lt;="&amp;K$3)-$F3498)))</f>
        <v>#VALUE!</v>
      </c>
      <c r="L3498" s="21" t="e">
        <f>IF(OR($B3498="",L$3&lt;$D3498+Настройки!$B$7),0,MAX(0,$E3498-MAX(0,SUMIFS(Тех_Движение!$G$2:$G$5111,Тех_Движение!$D$2:$D$5111,$C3498,Тех_Движение!$B$2:$B$5111,"&lt;="&amp;L$3)-$F3498)))</f>
        <v>#VALUE!</v>
      </c>
      <c r="M3498" s="21" t="e">
        <f>IF(OR($B3498="",M$3&lt;$D3498+Настройки!$B$7),0,MAX(0,$E3498-MAX(0,SUMIFS(Тех_Движение!$G$2:$G$5111,Тех_Движение!$D$2:$D$5111,$C3498,Тех_Движение!$B$2:$B$5111,"&lt;="&amp;M$3)-$F3498)))</f>
        <v>#VALUE!</v>
      </c>
      <c r="N3498" s="21" t="e">
        <f>IF(OR($B3498="",N$3&lt;$D3498+Настройки!$B$7),0,MAX(0,$E3498-MAX(0,SUMIFS(Тех_Движение!$G$2:$G$5111,Тех_Движение!$D$2:$D$5111,$C3498,Тех_Движение!$B$2:$B$5111,"&lt;="&amp;N$3)-$F3498)))</f>
        <v>#VALUE!</v>
      </c>
      <c r="O3498" s="21" t="e">
        <f>IF(OR($B3498="",O$3&lt;$D3498+Настройки!$B$7),0,MAX(0,$E3498-MAX(0,SUMIFS(Тех_Движение!$G$2:$G$5111,Тех_Движение!$D$2:$D$5111,$C3498,Тех_Движение!$B$2:$B$5111,"&lt;="&amp;O$3)-$F3498)))</f>
        <v>#VALUE!</v>
      </c>
      <c r="P3498" s="21" t="e">
        <f>IF(OR($B3498="",P$3&lt;$D3498+Настройки!$B$7),0,MAX(0,$E3498-MAX(0,SUMIFS(Тех_Движение!$G$2:$G$5111,Тех_Движение!$D$2:$D$5111,$C3498,Тех_Движение!$B$2:$B$5111,"&lt;="&amp;P$3)-$F3498)))</f>
        <v>#VALUE!</v>
      </c>
      <c r="Q3498" s="21" t="e">
        <f>IF(OR($B3498="",Q$3&lt;$D3498+Настройки!$B$7),0,MAX(0,$E3498-MAX(0,SUMIFS(Тех_Движение!$G$2:$G$5111,Тех_Движение!$D$2:$D$5111,$C3498,Тех_Движение!$B$2:$B$5111,"&lt;="&amp;Q$3)-$F3498)))</f>
        <v>#VALUE!</v>
      </c>
      <c r="R3498" s="21" t="str">
        <f t="shared" si="163"/>
        <v/>
      </c>
      <c r="S3498" s="23" t="str">
        <f>IF($B3498="","",VLOOKUP($C3498,Настройки!$A$11:$L$17,9,FALSE))</f>
        <v/>
      </c>
      <c r="T3498" s="23" t="str">
        <f t="shared" si="164"/>
        <v/>
      </c>
    </row>
    <row r="3499" spans="1:20" x14ac:dyDescent="0.3">
      <c r="A3499" s="20">
        <f>Тех_Движение!$A$3496</f>
        <v>3495</v>
      </c>
      <c r="B3499" s="20" t="str">
        <f>IF(Тех_Движение!$F$3496&gt;0,Тех_Движение!$I$3496,"")</f>
        <v/>
      </c>
      <c r="C3499" s="20" t="str">
        <f>IF($B3499="","",Тех_Движение!$D$3496)</f>
        <v/>
      </c>
      <c r="D3499" s="9" t="str">
        <f>IF($B3499="","",Тех_Движение!$B$3496)</f>
        <v/>
      </c>
      <c r="E3499" s="21" t="str">
        <f>IF($B3499="","",Тех_Движение!$F$3496)</f>
        <v/>
      </c>
      <c r="F3499" s="21" t="str">
        <f>IF($B3499="","",SUMIFS($E$5:$E3498,$C$5:$C3498,$C3499))</f>
        <v/>
      </c>
      <c r="G3499" s="21" t="str">
        <f>IF($B3499="","",MAX(0,$E3499-MAX(0,SUMIFS(Тех_Движение!$G$2:$G$5111,Тех_Движение!$D$2:$D$5111,$C3499,Тех_Движение!$B$2:$B$5111,"&lt;="&amp;Настройки!$B$5-1)-$F3499)))</f>
        <v/>
      </c>
      <c r="H3499" s="21" t="str">
        <f>IF($B3499="","",IF(AND($D3499&gt;=Настройки!$B$5,$D3499&lt;=Настройки!$B$6),$E3499,0))</f>
        <v/>
      </c>
      <c r="I3499" s="21" t="str">
        <f t="shared" si="162"/>
        <v/>
      </c>
      <c r="J3499" s="21" t="str">
        <f>IF($B3499="","",MAX(0,$E3499-MAX(0,SUMIFS(Тех_Движение!$G$2:$G$5111,Тех_Движение!$D$2:$D$5111,$C3499,Тех_Движение!$B$2:$B$5111,"&lt;="&amp;Настройки!$B$6)-$F3499)))</f>
        <v/>
      </c>
      <c r="K3499" s="21" t="e">
        <f>IF(OR($B3499="",K$3&lt;$D3499+Настройки!$B$7),0,MAX(0,$E3499-MAX(0,SUMIFS(Тех_Движение!$G$2:$G$5111,Тех_Движение!$D$2:$D$5111,$C3499,Тех_Движение!$B$2:$B$5111,"&lt;="&amp;K$3)-$F3499)))</f>
        <v>#VALUE!</v>
      </c>
      <c r="L3499" s="21" t="e">
        <f>IF(OR($B3499="",L$3&lt;$D3499+Настройки!$B$7),0,MAX(0,$E3499-MAX(0,SUMIFS(Тех_Движение!$G$2:$G$5111,Тех_Движение!$D$2:$D$5111,$C3499,Тех_Движение!$B$2:$B$5111,"&lt;="&amp;L$3)-$F3499)))</f>
        <v>#VALUE!</v>
      </c>
      <c r="M3499" s="21" t="e">
        <f>IF(OR($B3499="",M$3&lt;$D3499+Настройки!$B$7),0,MAX(0,$E3499-MAX(0,SUMIFS(Тех_Движение!$G$2:$G$5111,Тех_Движение!$D$2:$D$5111,$C3499,Тех_Движение!$B$2:$B$5111,"&lt;="&amp;M$3)-$F3499)))</f>
        <v>#VALUE!</v>
      </c>
      <c r="N3499" s="21" t="e">
        <f>IF(OR($B3499="",N$3&lt;$D3499+Настройки!$B$7),0,MAX(0,$E3499-MAX(0,SUMIFS(Тех_Движение!$G$2:$G$5111,Тех_Движение!$D$2:$D$5111,$C3499,Тех_Движение!$B$2:$B$5111,"&lt;="&amp;N$3)-$F3499)))</f>
        <v>#VALUE!</v>
      </c>
      <c r="O3499" s="21" t="e">
        <f>IF(OR($B3499="",O$3&lt;$D3499+Настройки!$B$7),0,MAX(0,$E3499-MAX(0,SUMIFS(Тех_Движение!$G$2:$G$5111,Тех_Движение!$D$2:$D$5111,$C3499,Тех_Движение!$B$2:$B$5111,"&lt;="&amp;O$3)-$F3499)))</f>
        <v>#VALUE!</v>
      </c>
      <c r="P3499" s="21" t="e">
        <f>IF(OR($B3499="",P$3&lt;$D3499+Настройки!$B$7),0,MAX(0,$E3499-MAX(0,SUMIFS(Тех_Движение!$G$2:$G$5111,Тех_Движение!$D$2:$D$5111,$C3499,Тех_Движение!$B$2:$B$5111,"&lt;="&amp;P$3)-$F3499)))</f>
        <v>#VALUE!</v>
      </c>
      <c r="Q3499" s="21" t="e">
        <f>IF(OR($B3499="",Q$3&lt;$D3499+Настройки!$B$7),0,MAX(0,$E3499-MAX(0,SUMIFS(Тех_Движение!$G$2:$G$5111,Тех_Движение!$D$2:$D$5111,$C3499,Тех_Движение!$B$2:$B$5111,"&lt;="&amp;Q$3)-$F3499)))</f>
        <v>#VALUE!</v>
      </c>
      <c r="R3499" s="21" t="str">
        <f t="shared" si="163"/>
        <v/>
      </c>
      <c r="S3499" s="23" t="str">
        <f>IF($B3499="","",VLOOKUP($C3499,Настройки!$A$11:$L$17,9,FALSE))</f>
        <v/>
      </c>
      <c r="T3499" s="23" t="str">
        <f t="shared" si="164"/>
        <v/>
      </c>
    </row>
    <row r="3500" spans="1:20" x14ac:dyDescent="0.3">
      <c r="A3500" s="20">
        <f>Тех_Движение!$A$3497</f>
        <v>3496</v>
      </c>
      <c r="B3500" s="20" t="str">
        <f>IF(Тех_Движение!$F$3497&gt;0,Тех_Движение!$I$3497,"")</f>
        <v/>
      </c>
      <c r="C3500" s="20" t="str">
        <f>IF($B3500="","",Тех_Движение!$D$3497)</f>
        <v/>
      </c>
      <c r="D3500" s="9" t="str">
        <f>IF($B3500="","",Тех_Движение!$B$3497)</f>
        <v/>
      </c>
      <c r="E3500" s="21" t="str">
        <f>IF($B3500="","",Тех_Движение!$F$3497)</f>
        <v/>
      </c>
      <c r="F3500" s="21" t="str">
        <f>IF($B3500="","",SUMIFS($E$5:$E3499,$C$5:$C3499,$C3500))</f>
        <v/>
      </c>
      <c r="G3500" s="21" t="str">
        <f>IF($B3500="","",MAX(0,$E3500-MAX(0,SUMIFS(Тех_Движение!$G$2:$G$5111,Тех_Движение!$D$2:$D$5111,$C3500,Тех_Движение!$B$2:$B$5111,"&lt;="&amp;Настройки!$B$5-1)-$F3500)))</f>
        <v/>
      </c>
      <c r="H3500" s="21" t="str">
        <f>IF($B3500="","",IF(AND($D3500&gt;=Настройки!$B$5,$D3500&lt;=Настройки!$B$6),$E3500,0))</f>
        <v/>
      </c>
      <c r="I3500" s="21" t="str">
        <f t="shared" si="162"/>
        <v/>
      </c>
      <c r="J3500" s="21" t="str">
        <f>IF($B3500="","",MAX(0,$E3500-MAX(0,SUMIFS(Тех_Движение!$G$2:$G$5111,Тех_Движение!$D$2:$D$5111,$C3500,Тех_Движение!$B$2:$B$5111,"&lt;="&amp;Настройки!$B$6)-$F3500)))</f>
        <v/>
      </c>
      <c r="K3500" s="21" t="e">
        <f>IF(OR($B3500="",K$3&lt;$D3500+Настройки!$B$7),0,MAX(0,$E3500-MAX(0,SUMIFS(Тех_Движение!$G$2:$G$5111,Тех_Движение!$D$2:$D$5111,$C3500,Тех_Движение!$B$2:$B$5111,"&lt;="&amp;K$3)-$F3500)))</f>
        <v>#VALUE!</v>
      </c>
      <c r="L3500" s="21" t="e">
        <f>IF(OR($B3500="",L$3&lt;$D3500+Настройки!$B$7),0,MAX(0,$E3500-MAX(0,SUMIFS(Тех_Движение!$G$2:$G$5111,Тех_Движение!$D$2:$D$5111,$C3500,Тех_Движение!$B$2:$B$5111,"&lt;="&amp;L$3)-$F3500)))</f>
        <v>#VALUE!</v>
      </c>
      <c r="M3500" s="21" t="e">
        <f>IF(OR($B3500="",M$3&lt;$D3500+Настройки!$B$7),0,MAX(0,$E3500-MAX(0,SUMIFS(Тех_Движение!$G$2:$G$5111,Тех_Движение!$D$2:$D$5111,$C3500,Тех_Движение!$B$2:$B$5111,"&lt;="&amp;M$3)-$F3500)))</f>
        <v>#VALUE!</v>
      </c>
      <c r="N3500" s="21" t="e">
        <f>IF(OR($B3500="",N$3&lt;$D3500+Настройки!$B$7),0,MAX(0,$E3500-MAX(0,SUMIFS(Тех_Движение!$G$2:$G$5111,Тех_Движение!$D$2:$D$5111,$C3500,Тех_Движение!$B$2:$B$5111,"&lt;="&amp;N$3)-$F3500)))</f>
        <v>#VALUE!</v>
      </c>
      <c r="O3500" s="21" t="e">
        <f>IF(OR($B3500="",O$3&lt;$D3500+Настройки!$B$7),0,MAX(0,$E3500-MAX(0,SUMIFS(Тех_Движение!$G$2:$G$5111,Тех_Движение!$D$2:$D$5111,$C3500,Тех_Движение!$B$2:$B$5111,"&lt;="&amp;O$3)-$F3500)))</f>
        <v>#VALUE!</v>
      </c>
      <c r="P3500" s="21" t="e">
        <f>IF(OR($B3500="",P$3&lt;$D3500+Настройки!$B$7),0,MAX(0,$E3500-MAX(0,SUMIFS(Тех_Движение!$G$2:$G$5111,Тех_Движение!$D$2:$D$5111,$C3500,Тех_Движение!$B$2:$B$5111,"&lt;="&amp;P$3)-$F3500)))</f>
        <v>#VALUE!</v>
      </c>
      <c r="Q3500" s="21" t="e">
        <f>IF(OR($B3500="",Q$3&lt;$D3500+Настройки!$B$7),0,MAX(0,$E3500-MAX(0,SUMIFS(Тех_Движение!$G$2:$G$5111,Тех_Движение!$D$2:$D$5111,$C3500,Тех_Движение!$B$2:$B$5111,"&lt;="&amp;Q$3)-$F3500)))</f>
        <v>#VALUE!</v>
      </c>
      <c r="R3500" s="21" t="str">
        <f t="shared" si="163"/>
        <v/>
      </c>
      <c r="S3500" s="23" t="str">
        <f>IF($B3500="","",VLOOKUP($C3500,Настройки!$A$11:$L$17,9,FALSE))</f>
        <v/>
      </c>
      <c r="T3500" s="23" t="str">
        <f t="shared" si="164"/>
        <v/>
      </c>
    </row>
    <row r="3501" spans="1:20" x14ac:dyDescent="0.3">
      <c r="A3501" s="20">
        <f>Тех_Движение!$A$3498</f>
        <v>3497</v>
      </c>
      <c r="B3501" s="20" t="str">
        <f>IF(Тех_Движение!$F$3498&gt;0,Тех_Движение!$I$3498,"")</f>
        <v/>
      </c>
      <c r="C3501" s="20" t="str">
        <f>IF($B3501="","",Тех_Движение!$D$3498)</f>
        <v/>
      </c>
      <c r="D3501" s="9" t="str">
        <f>IF($B3501="","",Тех_Движение!$B$3498)</f>
        <v/>
      </c>
      <c r="E3501" s="21" t="str">
        <f>IF($B3501="","",Тех_Движение!$F$3498)</f>
        <v/>
      </c>
      <c r="F3501" s="21" t="str">
        <f>IF($B3501="","",SUMIFS($E$5:$E3500,$C$5:$C3500,$C3501))</f>
        <v/>
      </c>
      <c r="G3501" s="21" t="str">
        <f>IF($B3501="","",MAX(0,$E3501-MAX(0,SUMIFS(Тех_Движение!$G$2:$G$5111,Тех_Движение!$D$2:$D$5111,$C3501,Тех_Движение!$B$2:$B$5111,"&lt;="&amp;Настройки!$B$5-1)-$F3501)))</f>
        <v/>
      </c>
      <c r="H3501" s="21" t="str">
        <f>IF($B3501="","",IF(AND($D3501&gt;=Настройки!$B$5,$D3501&lt;=Настройки!$B$6),$E3501,0))</f>
        <v/>
      </c>
      <c r="I3501" s="21" t="str">
        <f t="shared" si="162"/>
        <v/>
      </c>
      <c r="J3501" s="21" t="str">
        <f>IF($B3501="","",MAX(0,$E3501-MAX(0,SUMIFS(Тех_Движение!$G$2:$G$5111,Тех_Движение!$D$2:$D$5111,$C3501,Тех_Движение!$B$2:$B$5111,"&lt;="&amp;Настройки!$B$6)-$F3501)))</f>
        <v/>
      </c>
      <c r="K3501" s="21" t="e">
        <f>IF(OR($B3501="",K$3&lt;$D3501+Настройки!$B$7),0,MAX(0,$E3501-MAX(0,SUMIFS(Тех_Движение!$G$2:$G$5111,Тех_Движение!$D$2:$D$5111,$C3501,Тех_Движение!$B$2:$B$5111,"&lt;="&amp;K$3)-$F3501)))</f>
        <v>#VALUE!</v>
      </c>
      <c r="L3501" s="21" t="e">
        <f>IF(OR($B3501="",L$3&lt;$D3501+Настройки!$B$7),0,MAX(0,$E3501-MAX(0,SUMIFS(Тех_Движение!$G$2:$G$5111,Тех_Движение!$D$2:$D$5111,$C3501,Тех_Движение!$B$2:$B$5111,"&lt;="&amp;L$3)-$F3501)))</f>
        <v>#VALUE!</v>
      </c>
      <c r="M3501" s="21" t="e">
        <f>IF(OR($B3501="",M$3&lt;$D3501+Настройки!$B$7),0,MAX(0,$E3501-MAX(0,SUMIFS(Тех_Движение!$G$2:$G$5111,Тех_Движение!$D$2:$D$5111,$C3501,Тех_Движение!$B$2:$B$5111,"&lt;="&amp;M$3)-$F3501)))</f>
        <v>#VALUE!</v>
      </c>
      <c r="N3501" s="21" t="e">
        <f>IF(OR($B3501="",N$3&lt;$D3501+Настройки!$B$7),0,MAX(0,$E3501-MAX(0,SUMIFS(Тех_Движение!$G$2:$G$5111,Тех_Движение!$D$2:$D$5111,$C3501,Тех_Движение!$B$2:$B$5111,"&lt;="&amp;N$3)-$F3501)))</f>
        <v>#VALUE!</v>
      </c>
      <c r="O3501" s="21" t="e">
        <f>IF(OR($B3501="",O$3&lt;$D3501+Настройки!$B$7),0,MAX(0,$E3501-MAX(0,SUMIFS(Тех_Движение!$G$2:$G$5111,Тех_Движение!$D$2:$D$5111,$C3501,Тех_Движение!$B$2:$B$5111,"&lt;="&amp;O$3)-$F3501)))</f>
        <v>#VALUE!</v>
      </c>
      <c r="P3501" s="21" t="e">
        <f>IF(OR($B3501="",P$3&lt;$D3501+Настройки!$B$7),0,MAX(0,$E3501-MAX(0,SUMIFS(Тех_Движение!$G$2:$G$5111,Тех_Движение!$D$2:$D$5111,$C3501,Тех_Движение!$B$2:$B$5111,"&lt;="&amp;P$3)-$F3501)))</f>
        <v>#VALUE!</v>
      </c>
      <c r="Q3501" s="21" t="e">
        <f>IF(OR($B3501="",Q$3&lt;$D3501+Настройки!$B$7),0,MAX(0,$E3501-MAX(0,SUMIFS(Тех_Движение!$G$2:$G$5111,Тех_Движение!$D$2:$D$5111,$C3501,Тех_Движение!$B$2:$B$5111,"&lt;="&amp;Q$3)-$F3501)))</f>
        <v>#VALUE!</v>
      </c>
      <c r="R3501" s="21" t="str">
        <f t="shared" si="163"/>
        <v/>
      </c>
      <c r="S3501" s="23" t="str">
        <f>IF($B3501="","",VLOOKUP($C3501,Настройки!$A$11:$L$17,9,FALSE))</f>
        <v/>
      </c>
      <c r="T3501" s="23" t="str">
        <f t="shared" si="164"/>
        <v/>
      </c>
    </row>
    <row r="3502" spans="1:20" x14ac:dyDescent="0.3">
      <c r="A3502" s="20">
        <f>Тех_Движение!$A$3499</f>
        <v>3498</v>
      </c>
      <c r="B3502" s="20" t="str">
        <f>IF(Тех_Движение!$F$3499&gt;0,Тех_Движение!$I$3499,"")</f>
        <v/>
      </c>
      <c r="C3502" s="20" t="str">
        <f>IF($B3502="","",Тех_Движение!$D$3499)</f>
        <v/>
      </c>
      <c r="D3502" s="9" t="str">
        <f>IF($B3502="","",Тех_Движение!$B$3499)</f>
        <v/>
      </c>
      <c r="E3502" s="21" t="str">
        <f>IF($B3502="","",Тех_Движение!$F$3499)</f>
        <v/>
      </c>
      <c r="F3502" s="21" t="str">
        <f>IF($B3502="","",SUMIFS($E$5:$E3501,$C$5:$C3501,$C3502))</f>
        <v/>
      </c>
      <c r="G3502" s="21" t="str">
        <f>IF($B3502="","",MAX(0,$E3502-MAX(0,SUMIFS(Тех_Движение!$G$2:$G$5111,Тех_Движение!$D$2:$D$5111,$C3502,Тех_Движение!$B$2:$B$5111,"&lt;="&amp;Настройки!$B$5-1)-$F3502)))</f>
        <v/>
      </c>
      <c r="H3502" s="21" t="str">
        <f>IF($B3502="","",IF(AND($D3502&gt;=Настройки!$B$5,$D3502&lt;=Настройки!$B$6),$E3502,0))</f>
        <v/>
      </c>
      <c r="I3502" s="21" t="str">
        <f t="shared" si="162"/>
        <v/>
      </c>
      <c r="J3502" s="21" t="str">
        <f>IF($B3502="","",MAX(0,$E3502-MAX(0,SUMIFS(Тех_Движение!$G$2:$G$5111,Тех_Движение!$D$2:$D$5111,$C3502,Тех_Движение!$B$2:$B$5111,"&lt;="&amp;Настройки!$B$6)-$F3502)))</f>
        <v/>
      </c>
      <c r="K3502" s="21" t="e">
        <f>IF(OR($B3502="",K$3&lt;$D3502+Настройки!$B$7),0,MAX(0,$E3502-MAX(0,SUMIFS(Тех_Движение!$G$2:$G$5111,Тех_Движение!$D$2:$D$5111,$C3502,Тех_Движение!$B$2:$B$5111,"&lt;="&amp;K$3)-$F3502)))</f>
        <v>#VALUE!</v>
      </c>
      <c r="L3502" s="21" t="e">
        <f>IF(OR($B3502="",L$3&lt;$D3502+Настройки!$B$7),0,MAX(0,$E3502-MAX(0,SUMIFS(Тех_Движение!$G$2:$G$5111,Тех_Движение!$D$2:$D$5111,$C3502,Тех_Движение!$B$2:$B$5111,"&lt;="&amp;L$3)-$F3502)))</f>
        <v>#VALUE!</v>
      </c>
      <c r="M3502" s="21" t="e">
        <f>IF(OR($B3502="",M$3&lt;$D3502+Настройки!$B$7),0,MAX(0,$E3502-MAX(0,SUMIFS(Тех_Движение!$G$2:$G$5111,Тех_Движение!$D$2:$D$5111,$C3502,Тех_Движение!$B$2:$B$5111,"&lt;="&amp;M$3)-$F3502)))</f>
        <v>#VALUE!</v>
      </c>
      <c r="N3502" s="21" t="e">
        <f>IF(OR($B3502="",N$3&lt;$D3502+Настройки!$B$7),0,MAX(0,$E3502-MAX(0,SUMIFS(Тех_Движение!$G$2:$G$5111,Тех_Движение!$D$2:$D$5111,$C3502,Тех_Движение!$B$2:$B$5111,"&lt;="&amp;N$3)-$F3502)))</f>
        <v>#VALUE!</v>
      </c>
      <c r="O3502" s="21" t="e">
        <f>IF(OR($B3502="",O$3&lt;$D3502+Настройки!$B$7),0,MAX(0,$E3502-MAX(0,SUMIFS(Тех_Движение!$G$2:$G$5111,Тех_Движение!$D$2:$D$5111,$C3502,Тех_Движение!$B$2:$B$5111,"&lt;="&amp;O$3)-$F3502)))</f>
        <v>#VALUE!</v>
      </c>
      <c r="P3502" s="21" t="e">
        <f>IF(OR($B3502="",P$3&lt;$D3502+Настройки!$B$7),0,MAX(0,$E3502-MAX(0,SUMIFS(Тех_Движение!$G$2:$G$5111,Тех_Движение!$D$2:$D$5111,$C3502,Тех_Движение!$B$2:$B$5111,"&lt;="&amp;P$3)-$F3502)))</f>
        <v>#VALUE!</v>
      </c>
      <c r="Q3502" s="21" t="e">
        <f>IF(OR($B3502="",Q$3&lt;$D3502+Настройки!$B$7),0,MAX(0,$E3502-MAX(0,SUMIFS(Тех_Движение!$G$2:$G$5111,Тех_Движение!$D$2:$D$5111,$C3502,Тех_Движение!$B$2:$B$5111,"&lt;="&amp;Q$3)-$F3502)))</f>
        <v>#VALUE!</v>
      </c>
      <c r="R3502" s="21" t="str">
        <f t="shared" si="163"/>
        <v/>
      </c>
      <c r="S3502" s="23" t="str">
        <f>IF($B3502="","",VLOOKUP($C3502,Настройки!$A$11:$L$17,9,FALSE))</f>
        <v/>
      </c>
      <c r="T3502" s="23" t="str">
        <f t="shared" si="164"/>
        <v/>
      </c>
    </row>
    <row r="3503" spans="1:20" x14ac:dyDescent="0.3">
      <c r="A3503" s="20">
        <f>Тех_Движение!$A$3500</f>
        <v>3499</v>
      </c>
      <c r="B3503" s="20" t="str">
        <f>IF(Тех_Движение!$F$3500&gt;0,Тех_Движение!$I$3500,"")</f>
        <v/>
      </c>
      <c r="C3503" s="20" t="str">
        <f>IF($B3503="","",Тех_Движение!$D$3500)</f>
        <v/>
      </c>
      <c r="D3503" s="9" t="str">
        <f>IF($B3503="","",Тех_Движение!$B$3500)</f>
        <v/>
      </c>
      <c r="E3503" s="21" t="str">
        <f>IF($B3503="","",Тех_Движение!$F$3500)</f>
        <v/>
      </c>
      <c r="F3503" s="21" t="str">
        <f>IF($B3503="","",SUMIFS($E$5:$E3502,$C$5:$C3502,$C3503))</f>
        <v/>
      </c>
      <c r="G3503" s="21" t="str">
        <f>IF($B3503="","",MAX(0,$E3503-MAX(0,SUMIFS(Тех_Движение!$G$2:$G$5111,Тех_Движение!$D$2:$D$5111,$C3503,Тех_Движение!$B$2:$B$5111,"&lt;="&amp;Настройки!$B$5-1)-$F3503)))</f>
        <v/>
      </c>
      <c r="H3503" s="21" t="str">
        <f>IF($B3503="","",IF(AND($D3503&gt;=Настройки!$B$5,$D3503&lt;=Настройки!$B$6),$E3503,0))</f>
        <v/>
      </c>
      <c r="I3503" s="21" t="str">
        <f t="shared" si="162"/>
        <v/>
      </c>
      <c r="J3503" s="21" t="str">
        <f>IF($B3503="","",MAX(0,$E3503-MAX(0,SUMIFS(Тех_Движение!$G$2:$G$5111,Тех_Движение!$D$2:$D$5111,$C3503,Тех_Движение!$B$2:$B$5111,"&lt;="&amp;Настройки!$B$6)-$F3503)))</f>
        <v/>
      </c>
      <c r="K3503" s="21" t="e">
        <f>IF(OR($B3503="",K$3&lt;$D3503+Настройки!$B$7),0,MAX(0,$E3503-MAX(0,SUMIFS(Тех_Движение!$G$2:$G$5111,Тех_Движение!$D$2:$D$5111,$C3503,Тех_Движение!$B$2:$B$5111,"&lt;="&amp;K$3)-$F3503)))</f>
        <v>#VALUE!</v>
      </c>
      <c r="L3503" s="21" t="e">
        <f>IF(OR($B3503="",L$3&lt;$D3503+Настройки!$B$7),0,MAX(0,$E3503-MAX(0,SUMIFS(Тех_Движение!$G$2:$G$5111,Тех_Движение!$D$2:$D$5111,$C3503,Тех_Движение!$B$2:$B$5111,"&lt;="&amp;L$3)-$F3503)))</f>
        <v>#VALUE!</v>
      </c>
      <c r="M3503" s="21" t="e">
        <f>IF(OR($B3503="",M$3&lt;$D3503+Настройки!$B$7),0,MAX(0,$E3503-MAX(0,SUMIFS(Тех_Движение!$G$2:$G$5111,Тех_Движение!$D$2:$D$5111,$C3503,Тех_Движение!$B$2:$B$5111,"&lt;="&amp;M$3)-$F3503)))</f>
        <v>#VALUE!</v>
      </c>
      <c r="N3503" s="21" t="e">
        <f>IF(OR($B3503="",N$3&lt;$D3503+Настройки!$B$7),0,MAX(0,$E3503-MAX(0,SUMIFS(Тех_Движение!$G$2:$G$5111,Тех_Движение!$D$2:$D$5111,$C3503,Тех_Движение!$B$2:$B$5111,"&lt;="&amp;N$3)-$F3503)))</f>
        <v>#VALUE!</v>
      </c>
      <c r="O3503" s="21" t="e">
        <f>IF(OR($B3503="",O$3&lt;$D3503+Настройки!$B$7),0,MAX(0,$E3503-MAX(0,SUMIFS(Тех_Движение!$G$2:$G$5111,Тех_Движение!$D$2:$D$5111,$C3503,Тех_Движение!$B$2:$B$5111,"&lt;="&amp;O$3)-$F3503)))</f>
        <v>#VALUE!</v>
      </c>
      <c r="P3503" s="21" t="e">
        <f>IF(OR($B3503="",P$3&lt;$D3503+Настройки!$B$7),0,MAX(0,$E3503-MAX(0,SUMIFS(Тех_Движение!$G$2:$G$5111,Тех_Движение!$D$2:$D$5111,$C3503,Тех_Движение!$B$2:$B$5111,"&lt;="&amp;P$3)-$F3503)))</f>
        <v>#VALUE!</v>
      </c>
      <c r="Q3503" s="21" t="e">
        <f>IF(OR($B3503="",Q$3&lt;$D3503+Настройки!$B$7),0,MAX(0,$E3503-MAX(0,SUMIFS(Тех_Движение!$G$2:$G$5111,Тех_Движение!$D$2:$D$5111,$C3503,Тех_Движение!$B$2:$B$5111,"&lt;="&amp;Q$3)-$F3503)))</f>
        <v>#VALUE!</v>
      </c>
      <c r="R3503" s="21" t="str">
        <f t="shared" si="163"/>
        <v/>
      </c>
      <c r="S3503" s="23" t="str">
        <f>IF($B3503="","",VLOOKUP($C3503,Настройки!$A$11:$L$17,9,FALSE))</f>
        <v/>
      </c>
      <c r="T3503" s="23" t="str">
        <f t="shared" si="164"/>
        <v/>
      </c>
    </row>
    <row r="3504" spans="1:20" x14ac:dyDescent="0.3">
      <c r="A3504" s="20">
        <f>Тех_Движение!$A$3501</f>
        <v>3500</v>
      </c>
      <c r="B3504" s="20" t="str">
        <f>IF(Тех_Движение!$F$3501&gt;0,Тех_Движение!$I$3501,"")</f>
        <v/>
      </c>
      <c r="C3504" s="20" t="str">
        <f>IF($B3504="","",Тех_Движение!$D$3501)</f>
        <v/>
      </c>
      <c r="D3504" s="9" t="str">
        <f>IF($B3504="","",Тех_Движение!$B$3501)</f>
        <v/>
      </c>
      <c r="E3504" s="21" t="str">
        <f>IF($B3504="","",Тех_Движение!$F$3501)</f>
        <v/>
      </c>
      <c r="F3504" s="21" t="str">
        <f>IF($B3504="","",SUMIFS($E$5:$E3503,$C$5:$C3503,$C3504))</f>
        <v/>
      </c>
      <c r="G3504" s="21" t="str">
        <f>IF($B3504="","",MAX(0,$E3504-MAX(0,SUMIFS(Тех_Движение!$G$2:$G$5111,Тех_Движение!$D$2:$D$5111,$C3504,Тех_Движение!$B$2:$B$5111,"&lt;="&amp;Настройки!$B$5-1)-$F3504)))</f>
        <v/>
      </c>
      <c r="H3504" s="21" t="str">
        <f>IF($B3504="","",IF(AND($D3504&gt;=Настройки!$B$5,$D3504&lt;=Настройки!$B$6),$E3504,0))</f>
        <v/>
      </c>
      <c r="I3504" s="21" t="str">
        <f t="shared" si="162"/>
        <v/>
      </c>
      <c r="J3504" s="21" t="str">
        <f>IF($B3504="","",MAX(0,$E3504-MAX(0,SUMIFS(Тех_Движение!$G$2:$G$5111,Тех_Движение!$D$2:$D$5111,$C3504,Тех_Движение!$B$2:$B$5111,"&lt;="&amp;Настройки!$B$6)-$F3504)))</f>
        <v/>
      </c>
      <c r="K3504" s="21" t="e">
        <f>IF(OR($B3504="",K$3&lt;$D3504+Настройки!$B$7),0,MAX(0,$E3504-MAX(0,SUMIFS(Тех_Движение!$G$2:$G$5111,Тех_Движение!$D$2:$D$5111,$C3504,Тех_Движение!$B$2:$B$5111,"&lt;="&amp;K$3)-$F3504)))</f>
        <v>#VALUE!</v>
      </c>
      <c r="L3504" s="21" t="e">
        <f>IF(OR($B3504="",L$3&lt;$D3504+Настройки!$B$7),0,MAX(0,$E3504-MAX(0,SUMIFS(Тех_Движение!$G$2:$G$5111,Тех_Движение!$D$2:$D$5111,$C3504,Тех_Движение!$B$2:$B$5111,"&lt;="&amp;L$3)-$F3504)))</f>
        <v>#VALUE!</v>
      </c>
      <c r="M3504" s="21" t="e">
        <f>IF(OR($B3504="",M$3&lt;$D3504+Настройки!$B$7),0,MAX(0,$E3504-MAX(0,SUMIFS(Тех_Движение!$G$2:$G$5111,Тех_Движение!$D$2:$D$5111,$C3504,Тех_Движение!$B$2:$B$5111,"&lt;="&amp;M$3)-$F3504)))</f>
        <v>#VALUE!</v>
      </c>
      <c r="N3504" s="21" t="e">
        <f>IF(OR($B3504="",N$3&lt;$D3504+Настройки!$B$7),0,MAX(0,$E3504-MAX(0,SUMIFS(Тех_Движение!$G$2:$G$5111,Тех_Движение!$D$2:$D$5111,$C3504,Тех_Движение!$B$2:$B$5111,"&lt;="&amp;N$3)-$F3504)))</f>
        <v>#VALUE!</v>
      </c>
      <c r="O3504" s="21" t="e">
        <f>IF(OR($B3504="",O$3&lt;$D3504+Настройки!$B$7),0,MAX(0,$E3504-MAX(0,SUMIFS(Тех_Движение!$G$2:$G$5111,Тех_Движение!$D$2:$D$5111,$C3504,Тех_Движение!$B$2:$B$5111,"&lt;="&amp;O$3)-$F3504)))</f>
        <v>#VALUE!</v>
      </c>
      <c r="P3504" s="21" t="e">
        <f>IF(OR($B3504="",P$3&lt;$D3504+Настройки!$B$7),0,MAX(0,$E3504-MAX(0,SUMIFS(Тех_Движение!$G$2:$G$5111,Тех_Движение!$D$2:$D$5111,$C3504,Тех_Движение!$B$2:$B$5111,"&lt;="&amp;P$3)-$F3504)))</f>
        <v>#VALUE!</v>
      </c>
      <c r="Q3504" s="21" t="e">
        <f>IF(OR($B3504="",Q$3&lt;$D3504+Настройки!$B$7),0,MAX(0,$E3504-MAX(0,SUMIFS(Тех_Движение!$G$2:$G$5111,Тех_Движение!$D$2:$D$5111,$C3504,Тех_Движение!$B$2:$B$5111,"&lt;="&amp;Q$3)-$F3504)))</f>
        <v>#VALUE!</v>
      </c>
      <c r="R3504" s="21" t="str">
        <f t="shared" si="163"/>
        <v/>
      </c>
      <c r="S3504" s="23" t="str">
        <f>IF($B3504="","",VLOOKUP($C3504,Настройки!$A$11:$L$17,9,FALSE))</f>
        <v/>
      </c>
      <c r="T3504" s="23" t="str">
        <f t="shared" si="164"/>
        <v/>
      </c>
    </row>
    <row r="3505" spans="1:20" x14ac:dyDescent="0.3">
      <c r="A3505" s="20">
        <f>Тех_Движение!$A$3502</f>
        <v>3501</v>
      </c>
      <c r="B3505" s="20" t="str">
        <f>IF(Тех_Движение!$F$3502&gt;0,Тех_Движение!$I$3502,"")</f>
        <v/>
      </c>
      <c r="C3505" s="20" t="str">
        <f>IF($B3505="","",Тех_Движение!$D$3502)</f>
        <v/>
      </c>
      <c r="D3505" s="9" t="str">
        <f>IF($B3505="","",Тех_Движение!$B$3502)</f>
        <v/>
      </c>
      <c r="E3505" s="21" t="str">
        <f>IF($B3505="","",Тех_Движение!$F$3502)</f>
        <v/>
      </c>
      <c r="F3505" s="21" t="str">
        <f>IF($B3505="","",SUMIFS($E$5:$E3504,$C$5:$C3504,$C3505))</f>
        <v/>
      </c>
      <c r="G3505" s="21" t="str">
        <f>IF($B3505="","",MAX(0,$E3505-MAX(0,SUMIFS(Тех_Движение!$G$2:$G$5111,Тех_Движение!$D$2:$D$5111,$C3505,Тех_Движение!$B$2:$B$5111,"&lt;="&amp;Настройки!$B$5-1)-$F3505)))</f>
        <v/>
      </c>
      <c r="H3505" s="21" t="str">
        <f>IF($B3505="","",IF(AND($D3505&gt;=Настройки!$B$5,$D3505&lt;=Настройки!$B$6),$E3505,0))</f>
        <v/>
      </c>
      <c r="I3505" s="21" t="str">
        <f t="shared" si="162"/>
        <v/>
      </c>
      <c r="J3505" s="21" t="str">
        <f>IF($B3505="","",MAX(0,$E3505-MAX(0,SUMIFS(Тех_Движение!$G$2:$G$5111,Тех_Движение!$D$2:$D$5111,$C3505,Тех_Движение!$B$2:$B$5111,"&lt;="&amp;Настройки!$B$6)-$F3505)))</f>
        <v/>
      </c>
      <c r="K3505" s="21" t="e">
        <f>IF(OR($B3505="",K$3&lt;$D3505+Настройки!$B$7),0,MAX(0,$E3505-MAX(0,SUMIFS(Тех_Движение!$G$2:$G$5111,Тех_Движение!$D$2:$D$5111,$C3505,Тех_Движение!$B$2:$B$5111,"&lt;="&amp;K$3)-$F3505)))</f>
        <v>#VALUE!</v>
      </c>
      <c r="L3505" s="21" t="e">
        <f>IF(OR($B3505="",L$3&lt;$D3505+Настройки!$B$7),0,MAX(0,$E3505-MAX(0,SUMIFS(Тех_Движение!$G$2:$G$5111,Тех_Движение!$D$2:$D$5111,$C3505,Тех_Движение!$B$2:$B$5111,"&lt;="&amp;L$3)-$F3505)))</f>
        <v>#VALUE!</v>
      </c>
      <c r="M3505" s="21" t="e">
        <f>IF(OR($B3505="",M$3&lt;$D3505+Настройки!$B$7),0,MAX(0,$E3505-MAX(0,SUMIFS(Тех_Движение!$G$2:$G$5111,Тех_Движение!$D$2:$D$5111,$C3505,Тех_Движение!$B$2:$B$5111,"&lt;="&amp;M$3)-$F3505)))</f>
        <v>#VALUE!</v>
      </c>
      <c r="N3505" s="21" t="e">
        <f>IF(OR($B3505="",N$3&lt;$D3505+Настройки!$B$7),0,MAX(0,$E3505-MAX(0,SUMIFS(Тех_Движение!$G$2:$G$5111,Тех_Движение!$D$2:$D$5111,$C3505,Тех_Движение!$B$2:$B$5111,"&lt;="&amp;N$3)-$F3505)))</f>
        <v>#VALUE!</v>
      </c>
      <c r="O3505" s="21" t="e">
        <f>IF(OR($B3505="",O$3&lt;$D3505+Настройки!$B$7),0,MAX(0,$E3505-MAX(0,SUMIFS(Тех_Движение!$G$2:$G$5111,Тех_Движение!$D$2:$D$5111,$C3505,Тех_Движение!$B$2:$B$5111,"&lt;="&amp;O$3)-$F3505)))</f>
        <v>#VALUE!</v>
      </c>
      <c r="P3505" s="21" t="e">
        <f>IF(OR($B3505="",P$3&lt;$D3505+Настройки!$B$7),0,MAX(0,$E3505-MAX(0,SUMIFS(Тех_Движение!$G$2:$G$5111,Тех_Движение!$D$2:$D$5111,$C3505,Тех_Движение!$B$2:$B$5111,"&lt;="&amp;P$3)-$F3505)))</f>
        <v>#VALUE!</v>
      </c>
      <c r="Q3505" s="21" t="e">
        <f>IF(OR($B3505="",Q$3&lt;$D3505+Настройки!$B$7),0,MAX(0,$E3505-MAX(0,SUMIFS(Тех_Движение!$G$2:$G$5111,Тех_Движение!$D$2:$D$5111,$C3505,Тех_Движение!$B$2:$B$5111,"&lt;="&amp;Q$3)-$F3505)))</f>
        <v>#VALUE!</v>
      </c>
      <c r="R3505" s="21" t="str">
        <f t="shared" si="163"/>
        <v/>
      </c>
      <c r="S3505" s="23" t="str">
        <f>IF($B3505="","",VLOOKUP($C3505,Настройки!$A$11:$L$17,9,FALSE))</f>
        <v/>
      </c>
      <c r="T3505" s="23" t="str">
        <f t="shared" si="164"/>
        <v/>
      </c>
    </row>
    <row r="3506" spans="1:20" x14ac:dyDescent="0.3">
      <c r="A3506" s="20">
        <f>Тех_Движение!$A$3503</f>
        <v>3502</v>
      </c>
      <c r="B3506" s="20" t="str">
        <f>IF(Тех_Движение!$F$3503&gt;0,Тех_Движение!$I$3503,"")</f>
        <v/>
      </c>
      <c r="C3506" s="20" t="str">
        <f>IF($B3506="","",Тех_Движение!$D$3503)</f>
        <v/>
      </c>
      <c r="D3506" s="9" t="str">
        <f>IF($B3506="","",Тех_Движение!$B$3503)</f>
        <v/>
      </c>
      <c r="E3506" s="21" t="str">
        <f>IF($B3506="","",Тех_Движение!$F$3503)</f>
        <v/>
      </c>
      <c r="F3506" s="21" t="str">
        <f>IF($B3506="","",SUMIFS($E$5:$E3505,$C$5:$C3505,$C3506))</f>
        <v/>
      </c>
      <c r="G3506" s="21" t="str">
        <f>IF($B3506="","",MAX(0,$E3506-MAX(0,SUMIFS(Тех_Движение!$G$2:$G$5111,Тех_Движение!$D$2:$D$5111,$C3506,Тех_Движение!$B$2:$B$5111,"&lt;="&amp;Настройки!$B$5-1)-$F3506)))</f>
        <v/>
      </c>
      <c r="H3506" s="21" t="str">
        <f>IF($B3506="","",IF(AND($D3506&gt;=Настройки!$B$5,$D3506&lt;=Настройки!$B$6),$E3506,0))</f>
        <v/>
      </c>
      <c r="I3506" s="21" t="str">
        <f t="shared" si="162"/>
        <v/>
      </c>
      <c r="J3506" s="21" t="str">
        <f>IF($B3506="","",MAX(0,$E3506-MAX(0,SUMIFS(Тех_Движение!$G$2:$G$5111,Тех_Движение!$D$2:$D$5111,$C3506,Тех_Движение!$B$2:$B$5111,"&lt;="&amp;Настройки!$B$6)-$F3506)))</f>
        <v/>
      </c>
      <c r="K3506" s="21" t="e">
        <f>IF(OR($B3506="",K$3&lt;$D3506+Настройки!$B$7),0,MAX(0,$E3506-MAX(0,SUMIFS(Тех_Движение!$G$2:$G$5111,Тех_Движение!$D$2:$D$5111,$C3506,Тех_Движение!$B$2:$B$5111,"&lt;="&amp;K$3)-$F3506)))</f>
        <v>#VALUE!</v>
      </c>
      <c r="L3506" s="21" t="e">
        <f>IF(OR($B3506="",L$3&lt;$D3506+Настройки!$B$7),0,MAX(0,$E3506-MAX(0,SUMIFS(Тех_Движение!$G$2:$G$5111,Тех_Движение!$D$2:$D$5111,$C3506,Тех_Движение!$B$2:$B$5111,"&lt;="&amp;L$3)-$F3506)))</f>
        <v>#VALUE!</v>
      </c>
      <c r="M3506" s="21" t="e">
        <f>IF(OR($B3506="",M$3&lt;$D3506+Настройки!$B$7),0,MAX(0,$E3506-MAX(0,SUMIFS(Тех_Движение!$G$2:$G$5111,Тех_Движение!$D$2:$D$5111,$C3506,Тех_Движение!$B$2:$B$5111,"&lt;="&amp;M$3)-$F3506)))</f>
        <v>#VALUE!</v>
      </c>
      <c r="N3506" s="21" t="e">
        <f>IF(OR($B3506="",N$3&lt;$D3506+Настройки!$B$7),0,MAX(0,$E3506-MAX(0,SUMIFS(Тех_Движение!$G$2:$G$5111,Тех_Движение!$D$2:$D$5111,$C3506,Тех_Движение!$B$2:$B$5111,"&lt;="&amp;N$3)-$F3506)))</f>
        <v>#VALUE!</v>
      </c>
      <c r="O3506" s="21" t="e">
        <f>IF(OR($B3506="",O$3&lt;$D3506+Настройки!$B$7),0,MAX(0,$E3506-MAX(0,SUMIFS(Тех_Движение!$G$2:$G$5111,Тех_Движение!$D$2:$D$5111,$C3506,Тех_Движение!$B$2:$B$5111,"&lt;="&amp;O$3)-$F3506)))</f>
        <v>#VALUE!</v>
      </c>
      <c r="P3506" s="21" t="e">
        <f>IF(OR($B3506="",P$3&lt;$D3506+Настройки!$B$7),0,MAX(0,$E3506-MAX(0,SUMIFS(Тех_Движение!$G$2:$G$5111,Тех_Движение!$D$2:$D$5111,$C3506,Тех_Движение!$B$2:$B$5111,"&lt;="&amp;P$3)-$F3506)))</f>
        <v>#VALUE!</v>
      </c>
      <c r="Q3506" s="21" t="e">
        <f>IF(OR($B3506="",Q$3&lt;$D3506+Настройки!$B$7),0,MAX(0,$E3506-MAX(0,SUMIFS(Тех_Движение!$G$2:$G$5111,Тех_Движение!$D$2:$D$5111,$C3506,Тех_Движение!$B$2:$B$5111,"&lt;="&amp;Q$3)-$F3506)))</f>
        <v>#VALUE!</v>
      </c>
      <c r="R3506" s="21" t="str">
        <f t="shared" si="163"/>
        <v/>
      </c>
      <c r="S3506" s="23" t="str">
        <f>IF($B3506="","",VLOOKUP($C3506,Настройки!$A$11:$L$17,9,FALSE))</f>
        <v/>
      </c>
      <c r="T3506" s="23" t="str">
        <f t="shared" si="164"/>
        <v/>
      </c>
    </row>
    <row r="3507" spans="1:20" x14ac:dyDescent="0.3">
      <c r="A3507" s="20">
        <f>Тех_Движение!$A$3504</f>
        <v>3503</v>
      </c>
      <c r="B3507" s="20" t="str">
        <f>IF(Тех_Движение!$F$3504&gt;0,Тех_Движение!$I$3504,"")</f>
        <v/>
      </c>
      <c r="C3507" s="20" t="str">
        <f>IF($B3507="","",Тех_Движение!$D$3504)</f>
        <v/>
      </c>
      <c r="D3507" s="9" t="str">
        <f>IF($B3507="","",Тех_Движение!$B$3504)</f>
        <v/>
      </c>
      <c r="E3507" s="21" t="str">
        <f>IF($B3507="","",Тех_Движение!$F$3504)</f>
        <v/>
      </c>
      <c r="F3507" s="21" t="str">
        <f>IF($B3507="","",SUMIFS($E$5:$E3506,$C$5:$C3506,$C3507))</f>
        <v/>
      </c>
      <c r="G3507" s="21" t="str">
        <f>IF($B3507="","",MAX(0,$E3507-MAX(0,SUMIFS(Тех_Движение!$G$2:$G$5111,Тех_Движение!$D$2:$D$5111,$C3507,Тех_Движение!$B$2:$B$5111,"&lt;="&amp;Настройки!$B$5-1)-$F3507)))</f>
        <v/>
      </c>
      <c r="H3507" s="21" t="str">
        <f>IF($B3507="","",IF(AND($D3507&gt;=Настройки!$B$5,$D3507&lt;=Настройки!$B$6),$E3507,0))</f>
        <v/>
      </c>
      <c r="I3507" s="21" t="str">
        <f t="shared" si="162"/>
        <v/>
      </c>
      <c r="J3507" s="21" t="str">
        <f>IF($B3507="","",MAX(0,$E3507-MAX(0,SUMIFS(Тех_Движение!$G$2:$G$5111,Тех_Движение!$D$2:$D$5111,$C3507,Тех_Движение!$B$2:$B$5111,"&lt;="&amp;Настройки!$B$6)-$F3507)))</f>
        <v/>
      </c>
      <c r="K3507" s="21" t="e">
        <f>IF(OR($B3507="",K$3&lt;$D3507+Настройки!$B$7),0,MAX(0,$E3507-MAX(0,SUMIFS(Тех_Движение!$G$2:$G$5111,Тех_Движение!$D$2:$D$5111,$C3507,Тех_Движение!$B$2:$B$5111,"&lt;="&amp;K$3)-$F3507)))</f>
        <v>#VALUE!</v>
      </c>
      <c r="L3507" s="21" t="e">
        <f>IF(OR($B3507="",L$3&lt;$D3507+Настройки!$B$7),0,MAX(0,$E3507-MAX(0,SUMIFS(Тех_Движение!$G$2:$G$5111,Тех_Движение!$D$2:$D$5111,$C3507,Тех_Движение!$B$2:$B$5111,"&lt;="&amp;L$3)-$F3507)))</f>
        <v>#VALUE!</v>
      </c>
      <c r="M3507" s="21" t="e">
        <f>IF(OR($B3507="",M$3&lt;$D3507+Настройки!$B$7),0,MAX(0,$E3507-MAX(0,SUMIFS(Тех_Движение!$G$2:$G$5111,Тех_Движение!$D$2:$D$5111,$C3507,Тех_Движение!$B$2:$B$5111,"&lt;="&amp;M$3)-$F3507)))</f>
        <v>#VALUE!</v>
      </c>
      <c r="N3507" s="21" t="e">
        <f>IF(OR($B3507="",N$3&lt;$D3507+Настройки!$B$7),0,MAX(0,$E3507-MAX(0,SUMIFS(Тех_Движение!$G$2:$G$5111,Тех_Движение!$D$2:$D$5111,$C3507,Тех_Движение!$B$2:$B$5111,"&lt;="&amp;N$3)-$F3507)))</f>
        <v>#VALUE!</v>
      </c>
      <c r="O3507" s="21" t="e">
        <f>IF(OR($B3507="",O$3&lt;$D3507+Настройки!$B$7),0,MAX(0,$E3507-MAX(0,SUMIFS(Тех_Движение!$G$2:$G$5111,Тех_Движение!$D$2:$D$5111,$C3507,Тех_Движение!$B$2:$B$5111,"&lt;="&amp;O$3)-$F3507)))</f>
        <v>#VALUE!</v>
      </c>
      <c r="P3507" s="21" t="e">
        <f>IF(OR($B3507="",P$3&lt;$D3507+Настройки!$B$7),0,MAX(0,$E3507-MAX(0,SUMIFS(Тех_Движение!$G$2:$G$5111,Тех_Движение!$D$2:$D$5111,$C3507,Тех_Движение!$B$2:$B$5111,"&lt;="&amp;P$3)-$F3507)))</f>
        <v>#VALUE!</v>
      </c>
      <c r="Q3507" s="21" t="e">
        <f>IF(OR($B3507="",Q$3&lt;$D3507+Настройки!$B$7),0,MAX(0,$E3507-MAX(0,SUMIFS(Тех_Движение!$G$2:$G$5111,Тех_Движение!$D$2:$D$5111,$C3507,Тех_Движение!$B$2:$B$5111,"&lt;="&amp;Q$3)-$F3507)))</f>
        <v>#VALUE!</v>
      </c>
      <c r="R3507" s="21" t="str">
        <f t="shared" si="163"/>
        <v/>
      </c>
      <c r="S3507" s="23" t="str">
        <f>IF($B3507="","",VLOOKUP($C3507,Настройки!$A$11:$L$17,9,FALSE))</f>
        <v/>
      </c>
      <c r="T3507" s="23" t="str">
        <f t="shared" si="164"/>
        <v/>
      </c>
    </row>
    <row r="3508" spans="1:20" x14ac:dyDescent="0.3">
      <c r="A3508" s="20">
        <f>Тех_Движение!$A$3505</f>
        <v>3504</v>
      </c>
      <c r="B3508" s="20" t="str">
        <f>IF(Тех_Движение!$F$3505&gt;0,Тех_Движение!$I$3505,"")</f>
        <v/>
      </c>
      <c r="C3508" s="20" t="str">
        <f>IF($B3508="","",Тех_Движение!$D$3505)</f>
        <v/>
      </c>
      <c r="D3508" s="9" t="str">
        <f>IF($B3508="","",Тех_Движение!$B$3505)</f>
        <v/>
      </c>
      <c r="E3508" s="21" t="str">
        <f>IF($B3508="","",Тех_Движение!$F$3505)</f>
        <v/>
      </c>
      <c r="F3508" s="21" t="str">
        <f>IF($B3508="","",SUMIFS($E$5:$E3507,$C$5:$C3507,$C3508))</f>
        <v/>
      </c>
      <c r="G3508" s="21" t="str">
        <f>IF($B3508="","",MAX(0,$E3508-MAX(0,SUMIFS(Тех_Движение!$G$2:$G$5111,Тех_Движение!$D$2:$D$5111,$C3508,Тех_Движение!$B$2:$B$5111,"&lt;="&amp;Настройки!$B$5-1)-$F3508)))</f>
        <v/>
      </c>
      <c r="H3508" s="21" t="str">
        <f>IF($B3508="","",IF(AND($D3508&gt;=Настройки!$B$5,$D3508&lt;=Настройки!$B$6),$E3508,0))</f>
        <v/>
      </c>
      <c r="I3508" s="21" t="str">
        <f t="shared" si="162"/>
        <v/>
      </c>
      <c r="J3508" s="21" t="str">
        <f>IF($B3508="","",MAX(0,$E3508-MAX(0,SUMIFS(Тех_Движение!$G$2:$G$5111,Тех_Движение!$D$2:$D$5111,$C3508,Тех_Движение!$B$2:$B$5111,"&lt;="&amp;Настройки!$B$6)-$F3508)))</f>
        <v/>
      </c>
      <c r="K3508" s="21" t="e">
        <f>IF(OR($B3508="",K$3&lt;$D3508+Настройки!$B$7),0,MAX(0,$E3508-MAX(0,SUMIFS(Тех_Движение!$G$2:$G$5111,Тех_Движение!$D$2:$D$5111,$C3508,Тех_Движение!$B$2:$B$5111,"&lt;="&amp;K$3)-$F3508)))</f>
        <v>#VALUE!</v>
      </c>
      <c r="L3508" s="21" t="e">
        <f>IF(OR($B3508="",L$3&lt;$D3508+Настройки!$B$7),0,MAX(0,$E3508-MAX(0,SUMIFS(Тех_Движение!$G$2:$G$5111,Тех_Движение!$D$2:$D$5111,$C3508,Тех_Движение!$B$2:$B$5111,"&lt;="&amp;L$3)-$F3508)))</f>
        <v>#VALUE!</v>
      </c>
      <c r="M3508" s="21" t="e">
        <f>IF(OR($B3508="",M$3&lt;$D3508+Настройки!$B$7),0,MAX(0,$E3508-MAX(0,SUMIFS(Тех_Движение!$G$2:$G$5111,Тех_Движение!$D$2:$D$5111,$C3508,Тех_Движение!$B$2:$B$5111,"&lt;="&amp;M$3)-$F3508)))</f>
        <v>#VALUE!</v>
      </c>
      <c r="N3508" s="21" t="e">
        <f>IF(OR($B3508="",N$3&lt;$D3508+Настройки!$B$7),0,MAX(0,$E3508-MAX(0,SUMIFS(Тех_Движение!$G$2:$G$5111,Тех_Движение!$D$2:$D$5111,$C3508,Тех_Движение!$B$2:$B$5111,"&lt;="&amp;N$3)-$F3508)))</f>
        <v>#VALUE!</v>
      </c>
      <c r="O3508" s="21" t="e">
        <f>IF(OR($B3508="",O$3&lt;$D3508+Настройки!$B$7),0,MAX(0,$E3508-MAX(0,SUMIFS(Тех_Движение!$G$2:$G$5111,Тех_Движение!$D$2:$D$5111,$C3508,Тех_Движение!$B$2:$B$5111,"&lt;="&amp;O$3)-$F3508)))</f>
        <v>#VALUE!</v>
      </c>
      <c r="P3508" s="21" t="e">
        <f>IF(OR($B3508="",P$3&lt;$D3508+Настройки!$B$7),0,MAX(0,$E3508-MAX(0,SUMIFS(Тех_Движение!$G$2:$G$5111,Тех_Движение!$D$2:$D$5111,$C3508,Тех_Движение!$B$2:$B$5111,"&lt;="&amp;P$3)-$F3508)))</f>
        <v>#VALUE!</v>
      </c>
      <c r="Q3508" s="21" t="e">
        <f>IF(OR($B3508="",Q$3&lt;$D3508+Настройки!$B$7),0,MAX(0,$E3508-MAX(0,SUMIFS(Тех_Движение!$G$2:$G$5111,Тех_Движение!$D$2:$D$5111,$C3508,Тех_Движение!$B$2:$B$5111,"&lt;="&amp;Q$3)-$F3508)))</f>
        <v>#VALUE!</v>
      </c>
      <c r="R3508" s="21" t="str">
        <f t="shared" si="163"/>
        <v/>
      </c>
      <c r="S3508" s="23" t="str">
        <f>IF($B3508="","",VLOOKUP($C3508,Настройки!$A$11:$L$17,9,FALSE))</f>
        <v/>
      </c>
      <c r="T3508" s="23" t="str">
        <f t="shared" si="164"/>
        <v/>
      </c>
    </row>
    <row r="3509" spans="1:20" x14ac:dyDescent="0.3">
      <c r="A3509" s="20">
        <f>Тех_Движение!$A$3506</f>
        <v>3505</v>
      </c>
      <c r="B3509" s="20" t="str">
        <f>IF(Тех_Движение!$F$3506&gt;0,Тех_Движение!$I$3506,"")</f>
        <v/>
      </c>
      <c r="C3509" s="20" t="str">
        <f>IF($B3509="","",Тех_Движение!$D$3506)</f>
        <v/>
      </c>
      <c r="D3509" s="9" t="str">
        <f>IF($B3509="","",Тех_Движение!$B$3506)</f>
        <v/>
      </c>
      <c r="E3509" s="21" t="str">
        <f>IF($B3509="","",Тех_Движение!$F$3506)</f>
        <v/>
      </c>
      <c r="F3509" s="21" t="str">
        <f>IF($B3509="","",SUMIFS($E$5:$E3508,$C$5:$C3508,$C3509))</f>
        <v/>
      </c>
      <c r="G3509" s="21" t="str">
        <f>IF($B3509="","",MAX(0,$E3509-MAX(0,SUMIFS(Тех_Движение!$G$2:$G$5111,Тех_Движение!$D$2:$D$5111,$C3509,Тех_Движение!$B$2:$B$5111,"&lt;="&amp;Настройки!$B$5-1)-$F3509)))</f>
        <v/>
      </c>
      <c r="H3509" s="21" t="str">
        <f>IF($B3509="","",IF(AND($D3509&gt;=Настройки!$B$5,$D3509&lt;=Настройки!$B$6),$E3509,0))</f>
        <v/>
      </c>
      <c r="I3509" s="21" t="str">
        <f t="shared" si="162"/>
        <v/>
      </c>
      <c r="J3509" s="21" t="str">
        <f>IF($B3509="","",MAX(0,$E3509-MAX(0,SUMIFS(Тех_Движение!$G$2:$G$5111,Тех_Движение!$D$2:$D$5111,$C3509,Тех_Движение!$B$2:$B$5111,"&lt;="&amp;Настройки!$B$6)-$F3509)))</f>
        <v/>
      </c>
      <c r="K3509" s="21" t="e">
        <f>IF(OR($B3509="",K$3&lt;$D3509+Настройки!$B$7),0,MAX(0,$E3509-MAX(0,SUMIFS(Тех_Движение!$G$2:$G$5111,Тех_Движение!$D$2:$D$5111,$C3509,Тех_Движение!$B$2:$B$5111,"&lt;="&amp;K$3)-$F3509)))</f>
        <v>#VALUE!</v>
      </c>
      <c r="L3509" s="21" t="e">
        <f>IF(OR($B3509="",L$3&lt;$D3509+Настройки!$B$7),0,MAX(0,$E3509-MAX(0,SUMIFS(Тех_Движение!$G$2:$G$5111,Тех_Движение!$D$2:$D$5111,$C3509,Тех_Движение!$B$2:$B$5111,"&lt;="&amp;L$3)-$F3509)))</f>
        <v>#VALUE!</v>
      </c>
      <c r="M3509" s="21" t="e">
        <f>IF(OR($B3509="",M$3&lt;$D3509+Настройки!$B$7),0,MAX(0,$E3509-MAX(0,SUMIFS(Тех_Движение!$G$2:$G$5111,Тех_Движение!$D$2:$D$5111,$C3509,Тех_Движение!$B$2:$B$5111,"&lt;="&amp;M$3)-$F3509)))</f>
        <v>#VALUE!</v>
      </c>
      <c r="N3509" s="21" t="e">
        <f>IF(OR($B3509="",N$3&lt;$D3509+Настройки!$B$7),0,MAX(0,$E3509-MAX(0,SUMIFS(Тех_Движение!$G$2:$G$5111,Тех_Движение!$D$2:$D$5111,$C3509,Тех_Движение!$B$2:$B$5111,"&lt;="&amp;N$3)-$F3509)))</f>
        <v>#VALUE!</v>
      </c>
      <c r="O3509" s="21" t="e">
        <f>IF(OR($B3509="",O$3&lt;$D3509+Настройки!$B$7),0,MAX(0,$E3509-MAX(0,SUMIFS(Тех_Движение!$G$2:$G$5111,Тех_Движение!$D$2:$D$5111,$C3509,Тех_Движение!$B$2:$B$5111,"&lt;="&amp;O$3)-$F3509)))</f>
        <v>#VALUE!</v>
      </c>
      <c r="P3509" s="21" t="e">
        <f>IF(OR($B3509="",P$3&lt;$D3509+Настройки!$B$7),0,MAX(0,$E3509-MAX(0,SUMIFS(Тех_Движение!$G$2:$G$5111,Тех_Движение!$D$2:$D$5111,$C3509,Тех_Движение!$B$2:$B$5111,"&lt;="&amp;P$3)-$F3509)))</f>
        <v>#VALUE!</v>
      </c>
      <c r="Q3509" s="21" t="e">
        <f>IF(OR($B3509="",Q$3&lt;$D3509+Настройки!$B$7),0,MAX(0,$E3509-MAX(0,SUMIFS(Тех_Движение!$G$2:$G$5111,Тех_Движение!$D$2:$D$5111,$C3509,Тех_Движение!$B$2:$B$5111,"&lt;="&amp;Q$3)-$F3509)))</f>
        <v>#VALUE!</v>
      </c>
      <c r="R3509" s="21" t="str">
        <f t="shared" si="163"/>
        <v/>
      </c>
      <c r="S3509" s="23" t="str">
        <f>IF($B3509="","",VLOOKUP($C3509,Настройки!$A$11:$L$17,9,FALSE))</f>
        <v/>
      </c>
      <c r="T3509" s="23" t="str">
        <f t="shared" si="164"/>
        <v/>
      </c>
    </row>
    <row r="3510" spans="1:20" x14ac:dyDescent="0.3">
      <c r="A3510" s="20">
        <f>Тех_Движение!$A$3507</f>
        <v>3506</v>
      </c>
      <c r="B3510" s="20" t="str">
        <f>IF(Тех_Движение!$F$3507&gt;0,Тех_Движение!$I$3507,"")</f>
        <v/>
      </c>
      <c r="C3510" s="20" t="str">
        <f>IF($B3510="","",Тех_Движение!$D$3507)</f>
        <v/>
      </c>
      <c r="D3510" s="9" t="str">
        <f>IF($B3510="","",Тех_Движение!$B$3507)</f>
        <v/>
      </c>
      <c r="E3510" s="21" t="str">
        <f>IF($B3510="","",Тех_Движение!$F$3507)</f>
        <v/>
      </c>
      <c r="F3510" s="21" t="str">
        <f>IF($B3510="","",SUMIFS($E$5:$E3509,$C$5:$C3509,$C3510))</f>
        <v/>
      </c>
      <c r="G3510" s="21" t="str">
        <f>IF($B3510="","",MAX(0,$E3510-MAX(0,SUMIFS(Тех_Движение!$G$2:$G$5111,Тех_Движение!$D$2:$D$5111,$C3510,Тех_Движение!$B$2:$B$5111,"&lt;="&amp;Настройки!$B$5-1)-$F3510)))</f>
        <v/>
      </c>
      <c r="H3510" s="21" t="str">
        <f>IF($B3510="","",IF(AND($D3510&gt;=Настройки!$B$5,$D3510&lt;=Настройки!$B$6),$E3510,0))</f>
        <v/>
      </c>
      <c r="I3510" s="21" t="str">
        <f t="shared" si="162"/>
        <v/>
      </c>
      <c r="J3510" s="21" t="str">
        <f>IF($B3510="","",MAX(0,$E3510-MAX(0,SUMIFS(Тех_Движение!$G$2:$G$5111,Тех_Движение!$D$2:$D$5111,$C3510,Тех_Движение!$B$2:$B$5111,"&lt;="&amp;Настройки!$B$6)-$F3510)))</f>
        <v/>
      </c>
      <c r="K3510" s="21" t="e">
        <f>IF(OR($B3510="",K$3&lt;$D3510+Настройки!$B$7),0,MAX(0,$E3510-MAX(0,SUMIFS(Тех_Движение!$G$2:$G$5111,Тех_Движение!$D$2:$D$5111,$C3510,Тех_Движение!$B$2:$B$5111,"&lt;="&amp;K$3)-$F3510)))</f>
        <v>#VALUE!</v>
      </c>
      <c r="L3510" s="21" t="e">
        <f>IF(OR($B3510="",L$3&lt;$D3510+Настройки!$B$7),0,MAX(0,$E3510-MAX(0,SUMIFS(Тех_Движение!$G$2:$G$5111,Тех_Движение!$D$2:$D$5111,$C3510,Тех_Движение!$B$2:$B$5111,"&lt;="&amp;L$3)-$F3510)))</f>
        <v>#VALUE!</v>
      </c>
      <c r="M3510" s="21" t="e">
        <f>IF(OR($B3510="",M$3&lt;$D3510+Настройки!$B$7),0,MAX(0,$E3510-MAX(0,SUMIFS(Тех_Движение!$G$2:$G$5111,Тех_Движение!$D$2:$D$5111,$C3510,Тех_Движение!$B$2:$B$5111,"&lt;="&amp;M$3)-$F3510)))</f>
        <v>#VALUE!</v>
      </c>
      <c r="N3510" s="21" t="e">
        <f>IF(OR($B3510="",N$3&lt;$D3510+Настройки!$B$7),0,MAX(0,$E3510-MAX(0,SUMIFS(Тех_Движение!$G$2:$G$5111,Тех_Движение!$D$2:$D$5111,$C3510,Тех_Движение!$B$2:$B$5111,"&lt;="&amp;N$3)-$F3510)))</f>
        <v>#VALUE!</v>
      </c>
      <c r="O3510" s="21" t="e">
        <f>IF(OR($B3510="",O$3&lt;$D3510+Настройки!$B$7),0,MAX(0,$E3510-MAX(0,SUMIFS(Тех_Движение!$G$2:$G$5111,Тех_Движение!$D$2:$D$5111,$C3510,Тех_Движение!$B$2:$B$5111,"&lt;="&amp;O$3)-$F3510)))</f>
        <v>#VALUE!</v>
      </c>
      <c r="P3510" s="21" t="e">
        <f>IF(OR($B3510="",P$3&lt;$D3510+Настройки!$B$7),0,MAX(0,$E3510-MAX(0,SUMIFS(Тех_Движение!$G$2:$G$5111,Тех_Движение!$D$2:$D$5111,$C3510,Тех_Движение!$B$2:$B$5111,"&lt;="&amp;P$3)-$F3510)))</f>
        <v>#VALUE!</v>
      </c>
      <c r="Q3510" s="21" t="e">
        <f>IF(OR($B3510="",Q$3&lt;$D3510+Настройки!$B$7),0,MAX(0,$E3510-MAX(0,SUMIFS(Тех_Движение!$G$2:$G$5111,Тех_Движение!$D$2:$D$5111,$C3510,Тех_Движение!$B$2:$B$5111,"&lt;="&amp;Q$3)-$F3510)))</f>
        <v>#VALUE!</v>
      </c>
      <c r="R3510" s="21" t="str">
        <f t="shared" si="163"/>
        <v/>
      </c>
      <c r="S3510" s="23" t="str">
        <f>IF($B3510="","",VLOOKUP($C3510,Настройки!$A$11:$L$17,9,FALSE))</f>
        <v/>
      </c>
      <c r="T3510" s="23" t="str">
        <f t="shared" si="164"/>
        <v/>
      </c>
    </row>
    <row r="3511" spans="1:20" x14ac:dyDescent="0.3">
      <c r="A3511" s="20">
        <f>Тех_Движение!$A$3508</f>
        <v>3507</v>
      </c>
      <c r="B3511" s="20" t="str">
        <f>IF(Тех_Движение!$F$3508&gt;0,Тех_Движение!$I$3508,"")</f>
        <v/>
      </c>
      <c r="C3511" s="20" t="str">
        <f>IF($B3511="","",Тех_Движение!$D$3508)</f>
        <v/>
      </c>
      <c r="D3511" s="9" t="str">
        <f>IF($B3511="","",Тех_Движение!$B$3508)</f>
        <v/>
      </c>
      <c r="E3511" s="21" t="str">
        <f>IF($B3511="","",Тех_Движение!$F$3508)</f>
        <v/>
      </c>
      <c r="F3511" s="21" t="str">
        <f>IF($B3511="","",SUMIFS($E$5:$E3510,$C$5:$C3510,$C3511))</f>
        <v/>
      </c>
      <c r="G3511" s="21" t="str">
        <f>IF($B3511="","",MAX(0,$E3511-MAX(0,SUMIFS(Тех_Движение!$G$2:$G$5111,Тех_Движение!$D$2:$D$5111,$C3511,Тех_Движение!$B$2:$B$5111,"&lt;="&amp;Настройки!$B$5-1)-$F3511)))</f>
        <v/>
      </c>
      <c r="H3511" s="21" t="str">
        <f>IF($B3511="","",IF(AND($D3511&gt;=Настройки!$B$5,$D3511&lt;=Настройки!$B$6),$E3511,0))</f>
        <v/>
      </c>
      <c r="I3511" s="21" t="str">
        <f t="shared" si="162"/>
        <v/>
      </c>
      <c r="J3511" s="21" t="str">
        <f>IF($B3511="","",MAX(0,$E3511-MAX(0,SUMIFS(Тех_Движение!$G$2:$G$5111,Тех_Движение!$D$2:$D$5111,$C3511,Тех_Движение!$B$2:$B$5111,"&lt;="&amp;Настройки!$B$6)-$F3511)))</f>
        <v/>
      </c>
      <c r="K3511" s="21" t="e">
        <f>IF(OR($B3511="",K$3&lt;$D3511+Настройки!$B$7),0,MAX(0,$E3511-MAX(0,SUMIFS(Тех_Движение!$G$2:$G$5111,Тех_Движение!$D$2:$D$5111,$C3511,Тех_Движение!$B$2:$B$5111,"&lt;="&amp;K$3)-$F3511)))</f>
        <v>#VALUE!</v>
      </c>
      <c r="L3511" s="21" t="e">
        <f>IF(OR($B3511="",L$3&lt;$D3511+Настройки!$B$7),0,MAX(0,$E3511-MAX(0,SUMIFS(Тех_Движение!$G$2:$G$5111,Тех_Движение!$D$2:$D$5111,$C3511,Тех_Движение!$B$2:$B$5111,"&lt;="&amp;L$3)-$F3511)))</f>
        <v>#VALUE!</v>
      </c>
      <c r="M3511" s="21" t="e">
        <f>IF(OR($B3511="",M$3&lt;$D3511+Настройки!$B$7),0,MAX(0,$E3511-MAX(0,SUMIFS(Тех_Движение!$G$2:$G$5111,Тех_Движение!$D$2:$D$5111,$C3511,Тех_Движение!$B$2:$B$5111,"&lt;="&amp;M$3)-$F3511)))</f>
        <v>#VALUE!</v>
      </c>
      <c r="N3511" s="21" t="e">
        <f>IF(OR($B3511="",N$3&lt;$D3511+Настройки!$B$7),0,MAX(0,$E3511-MAX(0,SUMIFS(Тех_Движение!$G$2:$G$5111,Тех_Движение!$D$2:$D$5111,$C3511,Тех_Движение!$B$2:$B$5111,"&lt;="&amp;N$3)-$F3511)))</f>
        <v>#VALUE!</v>
      </c>
      <c r="O3511" s="21" t="e">
        <f>IF(OR($B3511="",O$3&lt;$D3511+Настройки!$B$7),0,MAX(0,$E3511-MAX(0,SUMIFS(Тех_Движение!$G$2:$G$5111,Тех_Движение!$D$2:$D$5111,$C3511,Тех_Движение!$B$2:$B$5111,"&lt;="&amp;O$3)-$F3511)))</f>
        <v>#VALUE!</v>
      </c>
      <c r="P3511" s="21" t="e">
        <f>IF(OR($B3511="",P$3&lt;$D3511+Настройки!$B$7),0,MAX(0,$E3511-MAX(0,SUMIFS(Тех_Движение!$G$2:$G$5111,Тех_Движение!$D$2:$D$5111,$C3511,Тех_Движение!$B$2:$B$5111,"&lt;="&amp;P$3)-$F3511)))</f>
        <v>#VALUE!</v>
      </c>
      <c r="Q3511" s="21" t="e">
        <f>IF(OR($B3511="",Q$3&lt;$D3511+Настройки!$B$7),0,MAX(0,$E3511-MAX(0,SUMIFS(Тех_Движение!$G$2:$G$5111,Тех_Движение!$D$2:$D$5111,$C3511,Тех_Движение!$B$2:$B$5111,"&lt;="&amp;Q$3)-$F3511)))</f>
        <v>#VALUE!</v>
      </c>
      <c r="R3511" s="21" t="str">
        <f t="shared" si="163"/>
        <v/>
      </c>
      <c r="S3511" s="23" t="str">
        <f>IF($B3511="","",VLOOKUP($C3511,Настройки!$A$11:$L$17,9,FALSE))</f>
        <v/>
      </c>
      <c r="T3511" s="23" t="str">
        <f t="shared" si="164"/>
        <v/>
      </c>
    </row>
    <row r="3512" spans="1:20" x14ac:dyDescent="0.3">
      <c r="A3512" s="20">
        <f>Тех_Движение!$A$3509</f>
        <v>3508</v>
      </c>
      <c r="B3512" s="20" t="str">
        <f>IF(Тех_Движение!$F$3509&gt;0,Тех_Движение!$I$3509,"")</f>
        <v/>
      </c>
      <c r="C3512" s="20" t="str">
        <f>IF($B3512="","",Тех_Движение!$D$3509)</f>
        <v/>
      </c>
      <c r="D3512" s="9" t="str">
        <f>IF($B3512="","",Тех_Движение!$B$3509)</f>
        <v/>
      </c>
      <c r="E3512" s="21" t="str">
        <f>IF($B3512="","",Тех_Движение!$F$3509)</f>
        <v/>
      </c>
      <c r="F3512" s="21" t="str">
        <f>IF($B3512="","",SUMIFS($E$5:$E3511,$C$5:$C3511,$C3512))</f>
        <v/>
      </c>
      <c r="G3512" s="21" t="str">
        <f>IF($B3512="","",MAX(0,$E3512-MAX(0,SUMIFS(Тех_Движение!$G$2:$G$5111,Тех_Движение!$D$2:$D$5111,$C3512,Тех_Движение!$B$2:$B$5111,"&lt;="&amp;Настройки!$B$5-1)-$F3512)))</f>
        <v/>
      </c>
      <c r="H3512" s="21" t="str">
        <f>IF($B3512="","",IF(AND($D3512&gt;=Настройки!$B$5,$D3512&lt;=Настройки!$B$6),$E3512,0))</f>
        <v/>
      </c>
      <c r="I3512" s="21" t="str">
        <f t="shared" si="162"/>
        <v/>
      </c>
      <c r="J3512" s="21" t="str">
        <f>IF($B3512="","",MAX(0,$E3512-MAX(0,SUMIFS(Тех_Движение!$G$2:$G$5111,Тех_Движение!$D$2:$D$5111,$C3512,Тех_Движение!$B$2:$B$5111,"&lt;="&amp;Настройки!$B$6)-$F3512)))</f>
        <v/>
      </c>
      <c r="K3512" s="21" t="e">
        <f>IF(OR($B3512="",K$3&lt;$D3512+Настройки!$B$7),0,MAX(0,$E3512-MAX(0,SUMIFS(Тех_Движение!$G$2:$G$5111,Тех_Движение!$D$2:$D$5111,$C3512,Тех_Движение!$B$2:$B$5111,"&lt;="&amp;K$3)-$F3512)))</f>
        <v>#VALUE!</v>
      </c>
      <c r="L3512" s="21" t="e">
        <f>IF(OR($B3512="",L$3&lt;$D3512+Настройки!$B$7),0,MAX(0,$E3512-MAX(0,SUMIFS(Тех_Движение!$G$2:$G$5111,Тех_Движение!$D$2:$D$5111,$C3512,Тех_Движение!$B$2:$B$5111,"&lt;="&amp;L$3)-$F3512)))</f>
        <v>#VALUE!</v>
      </c>
      <c r="M3512" s="21" t="e">
        <f>IF(OR($B3512="",M$3&lt;$D3512+Настройки!$B$7),0,MAX(0,$E3512-MAX(0,SUMIFS(Тех_Движение!$G$2:$G$5111,Тех_Движение!$D$2:$D$5111,$C3512,Тех_Движение!$B$2:$B$5111,"&lt;="&amp;M$3)-$F3512)))</f>
        <v>#VALUE!</v>
      </c>
      <c r="N3512" s="21" t="e">
        <f>IF(OR($B3512="",N$3&lt;$D3512+Настройки!$B$7),0,MAX(0,$E3512-MAX(0,SUMIFS(Тех_Движение!$G$2:$G$5111,Тех_Движение!$D$2:$D$5111,$C3512,Тех_Движение!$B$2:$B$5111,"&lt;="&amp;N$3)-$F3512)))</f>
        <v>#VALUE!</v>
      </c>
      <c r="O3512" s="21" t="e">
        <f>IF(OR($B3512="",O$3&lt;$D3512+Настройки!$B$7),0,MAX(0,$E3512-MAX(0,SUMIFS(Тех_Движение!$G$2:$G$5111,Тех_Движение!$D$2:$D$5111,$C3512,Тех_Движение!$B$2:$B$5111,"&lt;="&amp;O$3)-$F3512)))</f>
        <v>#VALUE!</v>
      </c>
      <c r="P3512" s="21" t="e">
        <f>IF(OR($B3512="",P$3&lt;$D3512+Настройки!$B$7),0,MAX(0,$E3512-MAX(0,SUMIFS(Тех_Движение!$G$2:$G$5111,Тех_Движение!$D$2:$D$5111,$C3512,Тех_Движение!$B$2:$B$5111,"&lt;="&amp;P$3)-$F3512)))</f>
        <v>#VALUE!</v>
      </c>
      <c r="Q3512" s="21" t="e">
        <f>IF(OR($B3512="",Q$3&lt;$D3512+Настройки!$B$7),0,MAX(0,$E3512-MAX(0,SUMIFS(Тех_Движение!$G$2:$G$5111,Тех_Движение!$D$2:$D$5111,$C3512,Тех_Движение!$B$2:$B$5111,"&lt;="&amp;Q$3)-$F3512)))</f>
        <v>#VALUE!</v>
      </c>
      <c r="R3512" s="21" t="str">
        <f t="shared" si="163"/>
        <v/>
      </c>
      <c r="S3512" s="23" t="str">
        <f>IF($B3512="","",VLOOKUP($C3512,Настройки!$A$11:$L$17,9,FALSE))</f>
        <v/>
      </c>
      <c r="T3512" s="23" t="str">
        <f t="shared" si="164"/>
        <v/>
      </c>
    </row>
    <row r="3513" spans="1:20" x14ac:dyDescent="0.3">
      <c r="A3513" s="20">
        <f>Тех_Движение!$A$3510</f>
        <v>3509</v>
      </c>
      <c r="B3513" s="20" t="str">
        <f>IF(Тех_Движение!$F$3510&gt;0,Тех_Движение!$I$3510,"")</f>
        <v/>
      </c>
      <c r="C3513" s="20" t="str">
        <f>IF($B3513="","",Тех_Движение!$D$3510)</f>
        <v/>
      </c>
      <c r="D3513" s="9" t="str">
        <f>IF($B3513="","",Тех_Движение!$B$3510)</f>
        <v/>
      </c>
      <c r="E3513" s="21" t="str">
        <f>IF($B3513="","",Тех_Движение!$F$3510)</f>
        <v/>
      </c>
      <c r="F3513" s="21" t="str">
        <f>IF($B3513="","",SUMIFS($E$5:$E3512,$C$5:$C3512,$C3513))</f>
        <v/>
      </c>
      <c r="G3513" s="21" t="str">
        <f>IF($B3513="","",MAX(0,$E3513-MAX(0,SUMIFS(Тех_Движение!$G$2:$G$5111,Тех_Движение!$D$2:$D$5111,$C3513,Тех_Движение!$B$2:$B$5111,"&lt;="&amp;Настройки!$B$5-1)-$F3513)))</f>
        <v/>
      </c>
      <c r="H3513" s="21" t="str">
        <f>IF($B3513="","",IF(AND($D3513&gt;=Настройки!$B$5,$D3513&lt;=Настройки!$B$6),$E3513,0))</f>
        <v/>
      </c>
      <c r="I3513" s="21" t="str">
        <f t="shared" si="162"/>
        <v/>
      </c>
      <c r="J3513" s="21" t="str">
        <f>IF($B3513="","",MAX(0,$E3513-MAX(0,SUMIFS(Тех_Движение!$G$2:$G$5111,Тех_Движение!$D$2:$D$5111,$C3513,Тех_Движение!$B$2:$B$5111,"&lt;="&amp;Настройки!$B$6)-$F3513)))</f>
        <v/>
      </c>
      <c r="K3513" s="21" t="e">
        <f>IF(OR($B3513="",K$3&lt;$D3513+Настройки!$B$7),0,MAX(0,$E3513-MAX(0,SUMIFS(Тех_Движение!$G$2:$G$5111,Тех_Движение!$D$2:$D$5111,$C3513,Тех_Движение!$B$2:$B$5111,"&lt;="&amp;K$3)-$F3513)))</f>
        <v>#VALUE!</v>
      </c>
      <c r="L3513" s="21" t="e">
        <f>IF(OR($B3513="",L$3&lt;$D3513+Настройки!$B$7),0,MAX(0,$E3513-MAX(0,SUMIFS(Тех_Движение!$G$2:$G$5111,Тех_Движение!$D$2:$D$5111,$C3513,Тех_Движение!$B$2:$B$5111,"&lt;="&amp;L$3)-$F3513)))</f>
        <v>#VALUE!</v>
      </c>
      <c r="M3513" s="21" t="e">
        <f>IF(OR($B3513="",M$3&lt;$D3513+Настройки!$B$7),0,MAX(0,$E3513-MAX(0,SUMIFS(Тех_Движение!$G$2:$G$5111,Тех_Движение!$D$2:$D$5111,$C3513,Тех_Движение!$B$2:$B$5111,"&lt;="&amp;M$3)-$F3513)))</f>
        <v>#VALUE!</v>
      </c>
      <c r="N3513" s="21" t="e">
        <f>IF(OR($B3513="",N$3&lt;$D3513+Настройки!$B$7),0,MAX(0,$E3513-MAX(0,SUMIFS(Тех_Движение!$G$2:$G$5111,Тех_Движение!$D$2:$D$5111,$C3513,Тех_Движение!$B$2:$B$5111,"&lt;="&amp;N$3)-$F3513)))</f>
        <v>#VALUE!</v>
      </c>
      <c r="O3513" s="21" t="e">
        <f>IF(OR($B3513="",O$3&lt;$D3513+Настройки!$B$7),0,MAX(0,$E3513-MAX(0,SUMIFS(Тех_Движение!$G$2:$G$5111,Тех_Движение!$D$2:$D$5111,$C3513,Тех_Движение!$B$2:$B$5111,"&lt;="&amp;O$3)-$F3513)))</f>
        <v>#VALUE!</v>
      </c>
      <c r="P3513" s="21" t="e">
        <f>IF(OR($B3513="",P$3&lt;$D3513+Настройки!$B$7),0,MAX(0,$E3513-MAX(0,SUMIFS(Тех_Движение!$G$2:$G$5111,Тех_Движение!$D$2:$D$5111,$C3513,Тех_Движение!$B$2:$B$5111,"&lt;="&amp;P$3)-$F3513)))</f>
        <v>#VALUE!</v>
      </c>
      <c r="Q3513" s="21" t="e">
        <f>IF(OR($B3513="",Q$3&lt;$D3513+Настройки!$B$7),0,MAX(0,$E3513-MAX(0,SUMIFS(Тех_Движение!$G$2:$G$5111,Тех_Движение!$D$2:$D$5111,$C3513,Тех_Движение!$B$2:$B$5111,"&lt;="&amp;Q$3)-$F3513)))</f>
        <v>#VALUE!</v>
      </c>
      <c r="R3513" s="21" t="str">
        <f t="shared" si="163"/>
        <v/>
      </c>
      <c r="S3513" s="23" t="str">
        <f>IF($B3513="","",VLOOKUP($C3513,Настройки!$A$11:$L$17,9,FALSE))</f>
        <v/>
      </c>
      <c r="T3513" s="23" t="str">
        <f t="shared" si="164"/>
        <v/>
      </c>
    </row>
    <row r="3514" spans="1:20" x14ac:dyDescent="0.3">
      <c r="A3514" s="20">
        <f>Тех_Движение!$A$3511</f>
        <v>3510</v>
      </c>
      <c r="B3514" s="20" t="str">
        <f>IF(Тех_Движение!$F$3511&gt;0,Тех_Движение!$I$3511,"")</f>
        <v/>
      </c>
      <c r="C3514" s="20" t="str">
        <f>IF($B3514="","",Тех_Движение!$D$3511)</f>
        <v/>
      </c>
      <c r="D3514" s="9" t="str">
        <f>IF($B3514="","",Тех_Движение!$B$3511)</f>
        <v/>
      </c>
      <c r="E3514" s="21" t="str">
        <f>IF($B3514="","",Тех_Движение!$F$3511)</f>
        <v/>
      </c>
      <c r="F3514" s="21" t="str">
        <f>IF($B3514="","",SUMIFS($E$5:$E3513,$C$5:$C3513,$C3514))</f>
        <v/>
      </c>
      <c r="G3514" s="21" t="str">
        <f>IF($B3514="","",MAX(0,$E3514-MAX(0,SUMIFS(Тех_Движение!$G$2:$G$5111,Тех_Движение!$D$2:$D$5111,$C3514,Тех_Движение!$B$2:$B$5111,"&lt;="&amp;Настройки!$B$5-1)-$F3514)))</f>
        <v/>
      </c>
      <c r="H3514" s="21" t="str">
        <f>IF($B3514="","",IF(AND($D3514&gt;=Настройки!$B$5,$D3514&lt;=Настройки!$B$6),$E3514,0))</f>
        <v/>
      </c>
      <c r="I3514" s="21" t="str">
        <f t="shared" si="162"/>
        <v/>
      </c>
      <c r="J3514" s="21" t="str">
        <f>IF($B3514="","",MAX(0,$E3514-MAX(0,SUMIFS(Тех_Движение!$G$2:$G$5111,Тех_Движение!$D$2:$D$5111,$C3514,Тех_Движение!$B$2:$B$5111,"&lt;="&amp;Настройки!$B$6)-$F3514)))</f>
        <v/>
      </c>
      <c r="K3514" s="21" t="e">
        <f>IF(OR($B3514="",K$3&lt;$D3514+Настройки!$B$7),0,MAX(0,$E3514-MAX(0,SUMIFS(Тех_Движение!$G$2:$G$5111,Тех_Движение!$D$2:$D$5111,$C3514,Тех_Движение!$B$2:$B$5111,"&lt;="&amp;K$3)-$F3514)))</f>
        <v>#VALUE!</v>
      </c>
      <c r="L3514" s="21" t="e">
        <f>IF(OR($B3514="",L$3&lt;$D3514+Настройки!$B$7),0,MAX(0,$E3514-MAX(0,SUMIFS(Тех_Движение!$G$2:$G$5111,Тех_Движение!$D$2:$D$5111,$C3514,Тех_Движение!$B$2:$B$5111,"&lt;="&amp;L$3)-$F3514)))</f>
        <v>#VALUE!</v>
      </c>
      <c r="M3514" s="21" t="e">
        <f>IF(OR($B3514="",M$3&lt;$D3514+Настройки!$B$7),0,MAX(0,$E3514-MAX(0,SUMIFS(Тех_Движение!$G$2:$G$5111,Тех_Движение!$D$2:$D$5111,$C3514,Тех_Движение!$B$2:$B$5111,"&lt;="&amp;M$3)-$F3514)))</f>
        <v>#VALUE!</v>
      </c>
      <c r="N3514" s="21" t="e">
        <f>IF(OR($B3514="",N$3&lt;$D3514+Настройки!$B$7),0,MAX(0,$E3514-MAX(0,SUMIFS(Тех_Движение!$G$2:$G$5111,Тех_Движение!$D$2:$D$5111,$C3514,Тех_Движение!$B$2:$B$5111,"&lt;="&amp;N$3)-$F3514)))</f>
        <v>#VALUE!</v>
      </c>
      <c r="O3514" s="21" t="e">
        <f>IF(OR($B3514="",O$3&lt;$D3514+Настройки!$B$7),0,MAX(0,$E3514-MAX(0,SUMIFS(Тех_Движение!$G$2:$G$5111,Тех_Движение!$D$2:$D$5111,$C3514,Тех_Движение!$B$2:$B$5111,"&lt;="&amp;O$3)-$F3514)))</f>
        <v>#VALUE!</v>
      </c>
      <c r="P3514" s="21" t="e">
        <f>IF(OR($B3514="",P$3&lt;$D3514+Настройки!$B$7),0,MAX(0,$E3514-MAX(0,SUMIFS(Тех_Движение!$G$2:$G$5111,Тех_Движение!$D$2:$D$5111,$C3514,Тех_Движение!$B$2:$B$5111,"&lt;="&amp;P$3)-$F3514)))</f>
        <v>#VALUE!</v>
      </c>
      <c r="Q3514" s="21" t="e">
        <f>IF(OR($B3514="",Q$3&lt;$D3514+Настройки!$B$7),0,MAX(0,$E3514-MAX(0,SUMIFS(Тех_Движение!$G$2:$G$5111,Тех_Движение!$D$2:$D$5111,$C3514,Тех_Движение!$B$2:$B$5111,"&lt;="&amp;Q$3)-$F3514)))</f>
        <v>#VALUE!</v>
      </c>
      <c r="R3514" s="21" t="str">
        <f t="shared" si="163"/>
        <v/>
      </c>
      <c r="S3514" s="23" t="str">
        <f>IF($B3514="","",VLOOKUP($C3514,Настройки!$A$11:$L$17,9,FALSE))</f>
        <v/>
      </c>
      <c r="T3514" s="23" t="str">
        <f t="shared" si="164"/>
        <v/>
      </c>
    </row>
    <row r="3515" spans="1:20" x14ac:dyDescent="0.3">
      <c r="A3515" s="20">
        <f>Тех_Движение!$A$3512</f>
        <v>3511</v>
      </c>
      <c r="B3515" s="20" t="str">
        <f>IF(Тех_Движение!$F$3512&gt;0,Тех_Движение!$I$3512,"")</f>
        <v/>
      </c>
      <c r="C3515" s="20" t="str">
        <f>IF($B3515="","",Тех_Движение!$D$3512)</f>
        <v/>
      </c>
      <c r="D3515" s="9" t="str">
        <f>IF($B3515="","",Тех_Движение!$B$3512)</f>
        <v/>
      </c>
      <c r="E3515" s="21" t="str">
        <f>IF($B3515="","",Тех_Движение!$F$3512)</f>
        <v/>
      </c>
      <c r="F3515" s="21" t="str">
        <f>IF($B3515="","",SUMIFS($E$5:$E3514,$C$5:$C3514,$C3515))</f>
        <v/>
      </c>
      <c r="G3515" s="21" t="str">
        <f>IF($B3515="","",MAX(0,$E3515-MAX(0,SUMIFS(Тех_Движение!$G$2:$G$5111,Тех_Движение!$D$2:$D$5111,$C3515,Тех_Движение!$B$2:$B$5111,"&lt;="&amp;Настройки!$B$5-1)-$F3515)))</f>
        <v/>
      </c>
      <c r="H3515" s="21" t="str">
        <f>IF($B3515="","",IF(AND($D3515&gt;=Настройки!$B$5,$D3515&lt;=Настройки!$B$6),$E3515,0))</f>
        <v/>
      </c>
      <c r="I3515" s="21" t="str">
        <f t="shared" si="162"/>
        <v/>
      </c>
      <c r="J3515" s="21" t="str">
        <f>IF($B3515="","",MAX(0,$E3515-MAX(0,SUMIFS(Тех_Движение!$G$2:$G$5111,Тех_Движение!$D$2:$D$5111,$C3515,Тех_Движение!$B$2:$B$5111,"&lt;="&amp;Настройки!$B$6)-$F3515)))</f>
        <v/>
      </c>
      <c r="K3515" s="21" t="e">
        <f>IF(OR($B3515="",K$3&lt;$D3515+Настройки!$B$7),0,MAX(0,$E3515-MAX(0,SUMIFS(Тех_Движение!$G$2:$G$5111,Тех_Движение!$D$2:$D$5111,$C3515,Тех_Движение!$B$2:$B$5111,"&lt;="&amp;K$3)-$F3515)))</f>
        <v>#VALUE!</v>
      </c>
      <c r="L3515" s="21" t="e">
        <f>IF(OR($B3515="",L$3&lt;$D3515+Настройки!$B$7),0,MAX(0,$E3515-MAX(0,SUMIFS(Тех_Движение!$G$2:$G$5111,Тех_Движение!$D$2:$D$5111,$C3515,Тех_Движение!$B$2:$B$5111,"&lt;="&amp;L$3)-$F3515)))</f>
        <v>#VALUE!</v>
      </c>
      <c r="M3515" s="21" t="e">
        <f>IF(OR($B3515="",M$3&lt;$D3515+Настройки!$B$7),0,MAX(0,$E3515-MAX(0,SUMIFS(Тех_Движение!$G$2:$G$5111,Тех_Движение!$D$2:$D$5111,$C3515,Тех_Движение!$B$2:$B$5111,"&lt;="&amp;M$3)-$F3515)))</f>
        <v>#VALUE!</v>
      </c>
      <c r="N3515" s="21" t="e">
        <f>IF(OR($B3515="",N$3&lt;$D3515+Настройки!$B$7),0,MAX(0,$E3515-MAX(0,SUMIFS(Тех_Движение!$G$2:$G$5111,Тех_Движение!$D$2:$D$5111,$C3515,Тех_Движение!$B$2:$B$5111,"&lt;="&amp;N$3)-$F3515)))</f>
        <v>#VALUE!</v>
      </c>
      <c r="O3515" s="21" t="e">
        <f>IF(OR($B3515="",O$3&lt;$D3515+Настройки!$B$7),0,MAX(0,$E3515-MAX(0,SUMIFS(Тех_Движение!$G$2:$G$5111,Тех_Движение!$D$2:$D$5111,$C3515,Тех_Движение!$B$2:$B$5111,"&lt;="&amp;O$3)-$F3515)))</f>
        <v>#VALUE!</v>
      </c>
      <c r="P3515" s="21" t="e">
        <f>IF(OR($B3515="",P$3&lt;$D3515+Настройки!$B$7),0,MAX(0,$E3515-MAX(0,SUMIFS(Тех_Движение!$G$2:$G$5111,Тех_Движение!$D$2:$D$5111,$C3515,Тех_Движение!$B$2:$B$5111,"&lt;="&amp;P$3)-$F3515)))</f>
        <v>#VALUE!</v>
      </c>
      <c r="Q3515" s="21" t="e">
        <f>IF(OR($B3515="",Q$3&lt;$D3515+Настройки!$B$7),0,MAX(0,$E3515-MAX(0,SUMIFS(Тех_Движение!$G$2:$G$5111,Тех_Движение!$D$2:$D$5111,$C3515,Тех_Движение!$B$2:$B$5111,"&lt;="&amp;Q$3)-$F3515)))</f>
        <v>#VALUE!</v>
      </c>
      <c r="R3515" s="21" t="str">
        <f t="shared" si="163"/>
        <v/>
      </c>
      <c r="S3515" s="23" t="str">
        <f>IF($B3515="","",VLOOKUP($C3515,Настройки!$A$11:$L$17,9,FALSE))</f>
        <v/>
      </c>
      <c r="T3515" s="23" t="str">
        <f t="shared" si="164"/>
        <v/>
      </c>
    </row>
    <row r="3516" spans="1:20" x14ac:dyDescent="0.3">
      <c r="A3516" s="20">
        <f>Тех_Движение!$A$3513</f>
        <v>3512</v>
      </c>
      <c r="B3516" s="20" t="str">
        <f>IF(Тех_Движение!$F$3513&gt;0,Тех_Движение!$I$3513,"")</f>
        <v/>
      </c>
      <c r="C3516" s="20" t="str">
        <f>IF($B3516="","",Тех_Движение!$D$3513)</f>
        <v/>
      </c>
      <c r="D3516" s="9" t="str">
        <f>IF($B3516="","",Тех_Движение!$B$3513)</f>
        <v/>
      </c>
      <c r="E3516" s="21" t="str">
        <f>IF($B3516="","",Тех_Движение!$F$3513)</f>
        <v/>
      </c>
      <c r="F3516" s="21" t="str">
        <f>IF($B3516="","",SUMIFS($E$5:$E3515,$C$5:$C3515,$C3516))</f>
        <v/>
      </c>
      <c r="G3516" s="21" t="str">
        <f>IF($B3516="","",MAX(0,$E3516-MAX(0,SUMIFS(Тех_Движение!$G$2:$G$5111,Тех_Движение!$D$2:$D$5111,$C3516,Тех_Движение!$B$2:$B$5111,"&lt;="&amp;Настройки!$B$5-1)-$F3516)))</f>
        <v/>
      </c>
      <c r="H3516" s="21" t="str">
        <f>IF($B3516="","",IF(AND($D3516&gt;=Настройки!$B$5,$D3516&lt;=Настройки!$B$6),$E3516,0))</f>
        <v/>
      </c>
      <c r="I3516" s="21" t="str">
        <f t="shared" si="162"/>
        <v/>
      </c>
      <c r="J3516" s="21" t="str">
        <f>IF($B3516="","",MAX(0,$E3516-MAX(0,SUMIFS(Тех_Движение!$G$2:$G$5111,Тех_Движение!$D$2:$D$5111,$C3516,Тех_Движение!$B$2:$B$5111,"&lt;="&amp;Настройки!$B$6)-$F3516)))</f>
        <v/>
      </c>
      <c r="K3516" s="21" t="e">
        <f>IF(OR($B3516="",K$3&lt;$D3516+Настройки!$B$7),0,MAX(0,$E3516-MAX(0,SUMIFS(Тех_Движение!$G$2:$G$5111,Тех_Движение!$D$2:$D$5111,$C3516,Тех_Движение!$B$2:$B$5111,"&lt;="&amp;K$3)-$F3516)))</f>
        <v>#VALUE!</v>
      </c>
      <c r="L3516" s="21" t="e">
        <f>IF(OR($B3516="",L$3&lt;$D3516+Настройки!$B$7),0,MAX(0,$E3516-MAX(0,SUMIFS(Тех_Движение!$G$2:$G$5111,Тех_Движение!$D$2:$D$5111,$C3516,Тех_Движение!$B$2:$B$5111,"&lt;="&amp;L$3)-$F3516)))</f>
        <v>#VALUE!</v>
      </c>
      <c r="M3516" s="21" t="e">
        <f>IF(OR($B3516="",M$3&lt;$D3516+Настройки!$B$7),0,MAX(0,$E3516-MAX(0,SUMIFS(Тех_Движение!$G$2:$G$5111,Тех_Движение!$D$2:$D$5111,$C3516,Тех_Движение!$B$2:$B$5111,"&lt;="&amp;M$3)-$F3516)))</f>
        <v>#VALUE!</v>
      </c>
      <c r="N3516" s="21" t="e">
        <f>IF(OR($B3516="",N$3&lt;$D3516+Настройки!$B$7),0,MAX(0,$E3516-MAX(0,SUMIFS(Тех_Движение!$G$2:$G$5111,Тех_Движение!$D$2:$D$5111,$C3516,Тех_Движение!$B$2:$B$5111,"&lt;="&amp;N$3)-$F3516)))</f>
        <v>#VALUE!</v>
      </c>
      <c r="O3516" s="21" t="e">
        <f>IF(OR($B3516="",O$3&lt;$D3516+Настройки!$B$7),0,MAX(0,$E3516-MAX(0,SUMIFS(Тех_Движение!$G$2:$G$5111,Тех_Движение!$D$2:$D$5111,$C3516,Тех_Движение!$B$2:$B$5111,"&lt;="&amp;O$3)-$F3516)))</f>
        <v>#VALUE!</v>
      </c>
      <c r="P3516" s="21" t="e">
        <f>IF(OR($B3516="",P$3&lt;$D3516+Настройки!$B$7),0,MAX(0,$E3516-MAX(0,SUMIFS(Тех_Движение!$G$2:$G$5111,Тех_Движение!$D$2:$D$5111,$C3516,Тех_Движение!$B$2:$B$5111,"&lt;="&amp;P$3)-$F3516)))</f>
        <v>#VALUE!</v>
      </c>
      <c r="Q3516" s="21" t="e">
        <f>IF(OR($B3516="",Q$3&lt;$D3516+Настройки!$B$7),0,MAX(0,$E3516-MAX(0,SUMIFS(Тех_Движение!$G$2:$G$5111,Тех_Движение!$D$2:$D$5111,$C3516,Тех_Движение!$B$2:$B$5111,"&lt;="&amp;Q$3)-$F3516)))</f>
        <v>#VALUE!</v>
      </c>
      <c r="R3516" s="21" t="str">
        <f t="shared" si="163"/>
        <v/>
      </c>
      <c r="S3516" s="23" t="str">
        <f>IF($B3516="","",VLOOKUP($C3516,Настройки!$A$11:$L$17,9,FALSE))</f>
        <v/>
      </c>
      <c r="T3516" s="23" t="str">
        <f t="shared" si="164"/>
        <v/>
      </c>
    </row>
    <row r="3517" spans="1:20" x14ac:dyDescent="0.3">
      <c r="A3517" s="20">
        <f>Тех_Движение!$A$3514</f>
        <v>3513</v>
      </c>
      <c r="B3517" s="20" t="str">
        <f>IF(Тех_Движение!$F$3514&gt;0,Тех_Движение!$I$3514,"")</f>
        <v/>
      </c>
      <c r="C3517" s="20" t="str">
        <f>IF($B3517="","",Тех_Движение!$D$3514)</f>
        <v/>
      </c>
      <c r="D3517" s="9" t="str">
        <f>IF($B3517="","",Тех_Движение!$B$3514)</f>
        <v/>
      </c>
      <c r="E3517" s="21" t="str">
        <f>IF($B3517="","",Тех_Движение!$F$3514)</f>
        <v/>
      </c>
      <c r="F3517" s="21" t="str">
        <f>IF($B3517="","",SUMIFS($E$5:$E3516,$C$5:$C3516,$C3517))</f>
        <v/>
      </c>
      <c r="G3517" s="21" t="str">
        <f>IF($B3517="","",MAX(0,$E3517-MAX(0,SUMIFS(Тех_Движение!$G$2:$G$5111,Тех_Движение!$D$2:$D$5111,$C3517,Тех_Движение!$B$2:$B$5111,"&lt;="&amp;Настройки!$B$5-1)-$F3517)))</f>
        <v/>
      </c>
      <c r="H3517" s="21" t="str">
        <f>IF($B3517="","",IF(AND($D3517&gt;=Настройки!$B$5,$D3517&lt;=Настройки!$B$6),$E3517,0))</f>
        <v/>
      </c>
      <c r="I3517" s="21" t="str">
        <f t="shared" si="162"/>
        <v/>
      </c>
      <c r="J3517" s="21" t="str">
        <f>IF($B3517="","",MAX(0,$E3517-MAX(0,SUMIFS(Тех_Движение!$G$2:$G$5111,Тех_Движение!$D$2:$D$5111,$C3517,Тех_Движение!$B$2:$B$5111,"&lt;="&amp;Настройки!$B$6)-$F3517)))</f>
        <v/>
      </c>
      <c r="K3517" s="21" t="e">
        <f>IF(OR($B3517="",K$3&lt;$D3517+Настройки!$B$7),0,MAX(0,$E3517-MAX(0,SUMIFS(Тех_Движение!$G$2:$G$5111,Тех_Движение!$D$2:$D$5111,$C3517,Тех_Движение!$B$2:$B$5111,"&lt;="&amp;K$3)-$F3517)))</f>
        <v>#VALUE!</v>
      </c>
      <c r="L3517" s="21" t="e">
        <f>IF(OR($B3517="",L$3&lt;$D3517+Настройки!$B$7),0,MAX(0,$E3517-MAX(0,SUMIFS(Тех_Движение!$G$2:$G$5111,Тех_Движение!$D$2:$D$5111,$C3517,Тех_Движение!$B$2:$B$5111,"&lt;="&amp;L$3)-$F3517)))</f>
        <v>#VALUE!</v>
      </c>
      <c r="M3517" s="21" t="e">
        <f>IF(OR($B3517="",M$3&lt;$D3517+Настройки!$B$7),0,MAX(0,$E3517-MAX(0,SUMIFS(Тех_Движение!$G$2:$G$5111,Тех_Движение!$D$2:$D$5111,$C3517,Тех_Движение!$B$2:$B$5111,"&lt;="&amp;M$3)-$F3517)))</f>
        <v>#VALUE!</v>
      </c>
      <c r="N3517" s="21" t="e">
        <f>IF(OR($B3517="",N$3&lt;$D3517+Настройки!$B$7),0,MAX(0,$E3517-MAX(0,SUMIFS(Тех_Движение!$G$2:$G$5111,Тех_Движение!$D$2:$D$5111,$C3517,Тех_Движение!$B$2:$B$5111,"&lt;="&amp;N$3)-$F3517)))</f>
        <v>#VALUE!</v>
      </c>
      <c r="O3517" s="21" t="e">
        <f>IF(OR($B3517="",O$3&lt;$D3517+Настройки!$B$7),0,MAX(0,$E3517-MAX(0,SUMIFS(Тех_Движение!$G$2:$G$5111,Тех_Движение!$D$2:$D$5111,$C3517,Тех_Движение!$B$2:$B$5111,"&lt;="&amp;O$3)-$F3517)))</f>
        <v>#VALUE!</v>
      </c>
      <c r="P3517" s="21" t="e">
        <f>IF(OR($B3517="",P$3&lt;$D3517+Настройки!$B$7),0,MAX(0,$E3517-MAX(0,SUMIFS(Тех_Движение!$G$2:$G$5111,Тех_Движение!$D$2:$D$5111,$C3517,Тех_Движение!$B$2:$B$5111,"&lt;="&amp;P$3)-$F3517)))</f>
        <v>#VALUE!</v>
      </c>
      <c r="Q3517" s="21" t="e">
        <f>IF(OR($B3517="",Q$3&lt;$D3517+Настройки!$B$7),0,MAX(0,$E3517-MAX(0,SUMIFS(Тех_Движение!$G$2:$G$5111,Тех_Движение!$D$2:$D$5111,$C3517,Тех_Движение!$B$2:$B$5111,"&lt;="&amp;Q$3)-$F3517)))</f>
        <v>#VALUE!</v>
      </c>
      <c r="R3517" s="21" t="str">
        <f t="shared" si="163"/>
        <v/>
      </c>
      <c r="S3517" s="23" t="str">
        <f>IF($B3517="","",VLOOKUP($C3517,Настройки!$A$11:$L$17,9,FALSE))</f>
        <v/>
      </c>
      <c r="T3517" s="23" t="str">
        <f t="shared" si="164"/>
        <v/>
      </c>
    </row>
    <row r="3518" spans="1:20" x14ac:dyDescent="0.3">
      <c r="A3518" s="20">
        <f>Тех_Движение!$A$3515</f>
        <v>3514</v>
      </c>
      <c r="B3518" s="20" t="str">
        <f>IF(Тех_Движение!$F$3515&gt;0,Тех_Движение!$I$3515,"")</f>
        <v/>
      </c>
      <c r="C3518" s="20" t="str">
        <f>IF($B3518="","",Тех_Движение!$D$3515)</f>
        <v/>
      </c>
      <c r="D3518" s="9" t="str">
        <f>IF($B3518="","",Тех_Движение!$B$3515)</f>
        <v/>
      </c>
      <c r="E3518" s="21" t="str">
        <f>IF($B3518="","",Тех_Движение!$F$3515)</f>
        <v/>
      </c>
      <c r="F3518" s="21" t="str">
        <f>IF($B3518="","",SUMIFS($E$5:$E3517,$C$5:$C3517,$C3518))</f>
        <v/>
      </c>
      <c r="G3518" s="21" t="str">
        <f>IF($B3518="","",MAX(0,$E3518-MAX(0,SUMIFS(Тех_Движение!$G$2:$G$5111,Тех_Движение!$D$2:$D$5111,$C3518,Тех_Движение!$B$2:$B$5111,"&lt;="&amp;Настройки!$B$5-1)-$F3518)))</f>
        <v/>
      </c>
      <c r="H3518" s="21" t="str">
        <f>IF($B3518="","",IF(AND($D3518&gt;=Настройки!$B$5,$D3518&lt;=Настройки!$B$6),$E3518,0))</f>
        <v/>
      </c>
      <c r="I3518" s="21" t="str">
        <f t="shared" si="162"/>
        <v/>
      </c>
      <c r="J3518" s="21" t="str">
        <f>IF($B3518="","",MAX(0,$E3518-MAX(0,SUMIFS(Тех_Движение!$G$2:$G$5111,Тех_Движение!$D$2:$D$5111,$C3518,Тех_Движение!$B$2:$B$5111,"&lt;="&amp;Настройки!$B$6)-$F3518)))</f>
        <v/>
      </c>
      <c r="K3518" s="21" t="e">
        <f>IF(OR($B3518="",K$3&lt;$D3518+Настройки!$B$7),0,MAX(0,$E3518-MAX(0,SUMIFS(Тех_Движение!$G$2:$G$5111,Тех_Движение!$D$2:$D$5111,$C3518,Тех_Движение!$B$2:$B$5111,"&lt;="&amp;K$3)-$F3518)))</f>
        <v>#VALUE!</v>
      </c>
      <c r="L3518" s="21" t="e">
        <f>IF(OR($B3518="",L$3&lt;$D3518+Настройки!$B$7),0,MAX(0,$E3518-MAX(0,SUMIFS(Тех_Движение!$G$2:$G$5111,Тех_Движение!$D$2:$D$5111,$C3518,Тех_Движение!$B$2:$B$5111,"&lt;="&amp;L$3)-$F3518)))</f>
        <v>#VALUE!</v>
      </c>
      <c r="M3518" s="21" t="e">
        <f>IF(OR($B3518="",M$3&lt;$D3518+Настройки!$B$7),0,MAX(0,$E3518-MAX(0,SUMIFS(Тех_Движение!$G$2:$G$5111,Тех_Движение!$D$2:$D$5111,$C3518,Тех_Движение!$B$2:$B$5111,"&lt;="&amp;M$3)-$F3518)))</f>
        <v>#VALUE!</v>
      </c>
      <c r="N3518" s="21" t="e">
        <f>IF(OR($B3518="",N$3&lt;$D3518+Настройки!$B$7),0,MAX(0,$E3518-MAX(0,SUMIFS(Тех_Движение!$G$2:$G$5111,Тех_Движение!$D$2:$D$5111,$C3518,Тех_Движение!$B$2:$B$5111,"&lt;="&amp;N$3)-$F3518)))</f>
        <v>#VALUE!</v>
      </c>
      <c r="O3518" s="21" t="e">
        <f>IF(OR($B3518="",O$3&lt;$D3518+Настройки!$B$7),0,MAX(0,$E3518-MAX(0,SUMIFS(Тех_Движение!$G$2:$G$5111,Тех_Движение!$D$2:$D$5111,$C3518,Тех_Движение!$B$2:$B$5111,"&lt;="&amp;O$3)-$F3518)))</f>
        <v>#VALUE!</v>
      </c>
      <c r="P3518" s="21" t="e">
        <f>IF(OR($B3518="",P$3&lt;$D3518+Настройки!$B$7),0,MAX(0,$E3518-MAX(0,SUMIFS(Тех_Движение!$G$2:$G$5111,Тех_Движение!$D$2:$D$5111,$C3518,Тех_Движение!$B$2:$B$5111,"&lt;="&amp;P$3)-$F3518)))</f>
        <v>#VALUE!</v>
      </c>
      <c r="Q3518" s="21" t="e">
        <f>IF(OR($B3518="",Q$3&lt;$D3518+Настройки!$B$7),0,MAX(0,$E3518-MAX(0,SUMIFS(Тех_Движение!$G$2:$G$5111,Тех_Движение!$D$2:$D$5111,$C3518,Тех_Движение!$B$2:$B$5111,"&lt;="&amp;Q$3)-$F3518)))</f>
        <v>#VALUE!</v>
      </c>
      <c r="R3518" s="21" t="str">
        <f t="shared" si="163"/>
        <v/>
      </c>
      <c r="S3518" s="23" t="str">
        <f>IF($B3518="","",VLOOKUP($C3518,Настройки!$A$11:$L$17,9,FALSE))</f>
        <v/>
      </c>
      <c r="T3518" s="23" t="str">
        <f t="shared" si="164"/>
        <v/>
      </c>
    </row>
    <row r="3519" spans="1:20" x14ac:dyDescent="0.3">
      <c r="A3519" s="20">
        <f>Тех_Движение!$A$3516</f>
        <v>3515</v>
      </c>
      <c r="B3519" s="20" t="str">
        <f>IF(Тех_Движение!$F$3516&gt;0,Тех_Движение!$I$3516,"")</f>
        <v/>
      </c>
      <c r="C3519" s="20" t="str">
        <f>IF($B3519="","",Тех_Движение!$D$3516)</f>
        <v/>
      </c>
      <c r="D3519" s="9" t="str">
        <f>IF($B3519="","",Тех_Движение!$B$3516)</f>
        <v/>
      </c>
      <c r="E3519" s="21" t="str">
        <f>IF($B3519="","",Тех_Движение!$F$3516)</f>
        <v/>
      </c>
      <c r="F3519" s="21" t="str">
        <f>IF($B3519="","",SUMIFS($E$5:$E3518,$C$5:$C3518,$C3519))</f>
        <v/>
      </c>
      <c r="G3519" s="21" t="str">
        <f>IF($B3519="","",MAX(0,$E3519-MAX(0,SUMIFS(Тех_Движение!$G$2:$G$5111,Тех_Движение!$D$2:$D$5111,$C3519,Тех_Движение!$B$2:$B$5111,"&lt;="&amp;Настройки!$B$5-1)-$F3519)))</f>
        <v/>
      </c>
      <c r="H3519" s="21" t="str">
        <f>IF($B3519="","",IF(AND($D3519&gt;=Настройки!$B$5,$D3519&lt;=Настройки!$B$6),$E3519,0))</f>
        <v/>
      </c>
      <c r="I3519" s="21" t="str">
        <f t="shared" si="162"/>
        <v/>
      </c>
      <c r="J3519" s="21" t="str">
        <f>IF($B3519="","",MAX(0,$E3519-MAX(0,SUMIFS(Тех_Движение!$G$2:$G$5111,Тех_Движение!$D$2:$D$5111,$C3519,Тех_Движение!$B$2:$B$5111,"&lt;="&amp;Настройки!$B$6)-$F3519)))</f>
        <v/>
      </c>
      <c r="K3519" s="21" t="e">
        <f>IF(OR($B3519="",K$3&lt;$D3519+Настройки!$B$7),0,MAX(0,$E3519-MAX(0,SUMIFS(Тех_Движение!$G$2:$G$5111,Тех_Движение!$D$2:$D$5111,$C3519,Тех_Движение!$B$2:$B$5111,"&lt;="&amp;K$3)-$F3519)))</f>
        <v>#VALUE!</v>
      </c>
      <c r="L3519" s="21" t="e">
        <f>IF(OR($B3519="",L$3&lt;$D3519+Настройки!$B$7),0,MAX(0,$E3519-MAX(0,SUMIFS(Тех_Движение!$G$2:$G$5111,Тех_Движение!$D$2:$D$5111,$C3519,Тех_Движение!$B$2:$B$5111,"&lt;="&amp;L$3)-$F3519)))</f>
        <v>#VALUE!</v>
      </c>
      <c r="M3519" s="21" t="e">
        <f>IF(OR($B3519="",M$3&lt;$D3519+Настройки!$B$7),0,MAX(0,$E3519-MAX(0,SUMIFS(Тех_Движение!$G$2:$G$5111,Тех_Движение!$D$2:$D$5111,$C3519,Тех_Движение!$B$2:$B$5111,"&lt;="&amp;M$3)-$F3519)))</f>
        <v>#VALUE!</v>
      </c>
      <c r="N3519" s="21" t="e">
        <f>IF(OR($B3519="",N$3&lt;$D3519+Настройки!$B$7),0,MAX(0,$E3519-MAX(0,SUMIFS(Тех_Движение!$G$2:$G$5111,Тех_Движение!$D$2:$D$5111,$C3519,Тех_Движение!$B$2:$B$5111,"&lt;="&amp;N$3)-$F3519)))</f>
        <v>#VALUE!</v>
      </c>
      <c r="O3519" s="21" t="e">
        <f>IF(OR($B3519="",O$3&lt;$D3519+Настройки!$B$7),0,MAX(0,$E3519-MAX(0,SUMIFS(Тех_Движение!$G$2:$G$5111,Тех_Движение!$D$2:$D$5111,$C3519,Тех_Движение!$B$2:$B$5111,"&lt;="&amp;O$3)-$F3519)))</f>
        <v>#VALUE!</v>
      </c>
      <c r="P3519" s="21" t="e">
        <f>IF(OR($B3519="",P$3&lt;$D3519+Настройки!$B$7),0,MAX(0,$E3519-MAX(0,SUMIFS(Тех_Движение!$G$2:$G$5111,Тех_Движение!$D$2:$D$5111,$C3519,Тех_Движение!$B$2:$B$5111,"&lt;="&amp;P$3)-$F3519)))</f>
        <v>#VALUE!</v>
      </c>
      <c r="Q3519" s="21" t="e">
        <f>IF(OR($B3519="",Q$3&lt;$D3519+Настройки!$B$7),0,MAX(0,$E3519-MAX(0,SUMIFS(Тех_Движение!$G$2:$G$5111,Тех_Движение!$D$2:$D$5111,$C3519,Тех_Движение!$B$2:$B$5111,"&lt;="&amp;Q$3)-$F3519)))</f>
        <v>#VALUE!</v>
      </c>
      <c r="R3519" s="21" t="str">
        <f t="shared" si="163"/>
        <v/>
      </c>
      <c r="S3519" s="23" t="str">
        <f>IF($B3519="","",VLOOKUP($C3519,Настройки!$A$11:$L$17,9,FALSE))</f>
        <v/>
      </c>
      <c r="T3519" s="23" t="str">
        <f t="shared" si="164"/>
        <v/>
      </c>
    </row>
    <row r="3520" spans="1:20" x14ac:dyDescent="0.3">
      <c r="A3520" s="20">
        <f>Тех_Движение!$A$3517</f>
        <v>3516</v>
      </c>
      <c r="B3520" s="20" t="str">
        <f>IF(Тех_Движение!$F$3517&gt;0,Тех_Движение!$I$3517,"")</f>
        <v/>
      </c>
      <c r="C3520" s="20" t="str">
        <f>IF($B3520="","",Тех_Движение!$D$3517)</f>
        <v/>
      </c>
      <c r="D3520" s="9" t="str">
        <f>IF($B3520="","",Тех_Движение!$B$3517)</f>
        <v/>
      </c>
      <c r="E3520" s="21" t="str">
        <f>IF($B3520="","",Тех_Движение!$F$3517)</f>
        <v/>
      </c>
      <c r="F3520" s="21" t="str">
        <f>IF($B3520="","",SUMIFS($E$5:$E3519,$C$5:$C3519,$C3520))</f>
        <v/>
      </c>
      <c r="G3520" s="21" t="str">
        <f>IF($B3520="","",MAX(0,$E3520-MAX(0,SUMIFS(Тех_Движение!$G$2:$G$5111,Тех_Движение!$D$2:$D$5111,$C3520,Тех_Движение!$B$2:$B$5111,"&lt;="&amp;Настройки!$B$5-1)-$F3520)))</f>
        <v/>
      </c>
      <c r="H3520" s="21" t="str">
        <f>IF($B3520="","",IF(AND($D3520&gt;=Настройки!$B$5,$D3520&lt;=Настройки!$B$6),$E3520,0))</f>
        <v/>
      </c>
      <c r="I3520" s="21" t="str">
        <f t="shared" si="162"/>
        <v/>
      </c>
      <c r="J3520" s="21" t="str">
        <f>IF($B3520="","",MAX(0,$E3520-MAX(0,SUMIFS(Тех_Движение!$G$2:$G$5111,Тех_Движение!$D$2:$D$5111,$C3520,Тех_Движение!$B$2:$B$5111,"&lt;="&amp;Настройки!$B$6)-$F3520)))</f>
        <v/>
      </c>
      <c r="K3520" s="21" t="e">
        <f>IF(OR($B3520="",K$3&lt;$D3520+Настройки!$B$7),0,MAX(0,$E3520-MAX(0,SUMIFS(Тех_Движение!$G$2:$G$5111,Тех_Движение!$D$2:$D$5111,$C3520,Тех_Движение!$B$2:$B$5111,"&lt;="&amp;K$3)-$F3520)))</f>
        <v>#VALUE!</v>
      </c>
      <c r="L3520" s="21" t="e">
        <f>IF(OR($B3520="",L$3&lt;$D3520+Настройки!$B$7),0,MAX(0,$E3520-MAX(0,SUMIFS(Тех_Движение!$G$2:$G$5111,Тех_Движение!$D$2:$D$5111,$C3520,Тех_Движение!$B$2:$B$5111,"&lt;="&amp;L$3)-$F3520)))</f>
        <v>#VALUE!</v>
      </c>
      <c r="M3520" s="21" t="e">
        <f>IF(OR($B3520="",M$3&lt;$D3520+Настройки!$B$7),0,MAX(0,$E3520-MAX(0,SUMIFS(Тех_Движение!$G$2:$G$5111,Тех_Движение!$D$2:$D$5111,$C3520,Тех_Движение!$B$2:$B$5111,"&lt;="&amp;M$3)-$F3520)))</f>
        <v>#VALUE!</v>
      </c>
      <c r="N3520" s="21" t="e">
        <f>IF(OR($B3520="",N$3&lt;$D3520+Настройки!$B$7),0,MAX(0,$E3520-MAX(0,SUMIFS(Тех_Движение!$G$2:$G$5111,Тех_Движение!$D$2:$D$5111,$C3520,Тех_Движение!$B$2:$B$5111,"&lt;="&amp;N$3)-$F3520)))</f>
        <v>#VALUE!</v>
      </c>
      <c r="O3520" s="21" t="e">
        <f>IF(OR($B3520="",O$3&lt;$D3520+Настройки!$B$7),0,MAX(0,$E3520-MAX(0,SUMIFS(Тех_Движение!$G$2:$G$5111,Тех_Движение!$D$2:$D$5111,$C3520,Тех_Движение!$B$2:$B$5111,"&lt;="&amp;O$3)-$F3520)))</f>
        <v>#VALUE!</v>
      </c>
      <c r="P3520" s="21" t="e">
        <f>IF(OR($B3520="",P$3&lt;$D3520+Настройки!$B$7),0,MAX(0,$E3520-MAX(0,SUMIFS(Тех_Движение!$G$2:$G$5111,Тех_Движение!$D$2:$D$5111,$C3520,Тех_Движение!$B$2:$B$5111,"&lt;="&amp;P$3)-$F3520)))</f>
        <v>#VALUE!</v>
      </c>
      <c r="Q3520" s="21" t="e">
        <f>IF(OR($B3520="",Q$3&lt;$D3520+Настройки!$B$7),0,MAX(0,$E3520-MAX(0,SUMIFS(Тех_Движение!$G$2:$G$5111,Тех_Движение!$D$2:$D$5111,$C3520,Тех_Движение!$B$2:$B$5111,"&lt;="&amp;Q$3)-$F3520)))</f>
        <v>#VALUE!</v>
      </c>
      <c r="R3520" s="21" t="str">
        <f t="shared" si="163"/>
        <v/>
      </c>
      <c r="S3520" s="23" t="str">
        <f>IF($B3520="","",VLOOKUP($C3520,Настройки!$A$11:$L$17,9,FALSE))</f>
        <v/>
      </c>
      <c r="T3520" s="23" t="str">
        <f t="shared" si="164"/>
        <v/>
      </c>
    </row>
    <row r="3521" spans="1:20" x14ac:dyDescent="0.3">
      <c r="A3521" s="20">
        <f>Тех_Движение!$A$3518</f>
        <v>3517</v>
      </c>
      <c r="B3521" s="20" t="str">
        <f>IF(Тех_Движение!$F$3518&gt;0,Тех_Движение!$I$3518,"")</f>
        <v/>
      </c>
      <c r="C3521" s="20" t="str">
        <f>IF($B3521="","",Тех_Движение!$D$3518)</f>
        <v/>
      </c>
      <c r="D3521" s="9" t="str">
        <f>IF($B3521="","",Тех_Движение!$B$3518)</f>
        <v/>
      </c>
      <c r="E3521" s="21" t="str">
        <f>IF($B3521="","",Тех_Движение!$F$3518)</f>
        <v/>
      </c>
      <c r="F3521" s="21" t="str">
        <f>IF($B3521="","",SUMIFS($E$5:$E3520,$C$5:$C3520,$C3521))</f>
        <v/>
      </c>
      <c r="G3521" s="21" t="str">
        <f>IF($B3521="","",MAX(0,$E3521-MAX(0,SUMIFS(Тех_Движение!$G$2:$G$5111,Тех_Движение!$D$2:$D$5111,$C3521,Тех_Движение!$B$2:$B$5111,"&lt;="&amp;Настройки!$B$5-1)-$F3521)))</f>
        <v/>
      </c>
      <c r="H3521" s="21" t="str">
        <f>IF($B3521="","",IF(AND($D3521&gt;=Настройки!$B$5,$D3521&lt;=Настройки!$B$6),$E3521,0))</f>
        <v/>
      </c>
      <c r="I3521" s="21" t="str">
        <f t="shared" si="162"/>
        <v/>
      </c>
      <c r="J3521" s="21" t="str">
        <f>IF($B3521="","",MAX(0,$E3521-MAX(0,SUMIFS(Тех_Движение!$G$2:$G$5111,Тех_Движение!$D$2:$D$5111,$C3521,Тех_Движение!$B$2:$B$5111,"&lt;="&amp;Настройки!$B$6)-$F3521)))</f>
        <v/>
      </c>
      <c r="K3521" s="21" t="e">
        <f>IF(OR($B3521="",K$3&lt;$D3521+Настройки!$B$7),0,MAX(0,$E3521-MAX(0,SUMIFS(Тех_Движение!$G$2:$G$5111,Тех_Движение!$D$2:$D$5111,$C3521,Тех_Движение!$B$2:$B$5111,"&lt;="&amp;K$3)-$F3521)))</f>
        <v>#VALUE!</v>
      </c>
      <c r="L3521" s="21" t="e">
        <f>IF(OR($B3521="",L$3&lt;$D3521+Настройки!$B$7),0,MAX(0,$E3521-MAX(0,SUMIFS(Тех_Движение!$G$2:$G$5111,Тех_Движение!$D$2:$D$5111,$C3521,Тех_Движение!$B$2:$B$5111,"&lt;="&amp;L$3)-$F3521)))</f>
        <v>#VALUE!</v>
      </c>
      <c r="M3521" s="21" t="e">
        <f>IF(OR($B3521="",M$3&lt;$D3521+Настройки!$B$7),0,MAX(0,$E3521-MAX(0,SUMIFS(Тех_Движение!$G$2:$G$5111,Тех_Движение!$D$2:$D$5111,$C3521,Тех_Движение!$B$2:$B$5111,"&lt;="&amp;M$3)-$F3521)))</f>
        <v>#VALUE!</v>
      </c>
      <c r="N3521" s="21" t="e">
        <f>IF(OR($B3521="",N$3&lt;$D3521+Настройки!$B$7),0,MAX(0,$E3521-MAX(0,SUMIFS(Тех_Движение!$G$2:$G$5111,Тех_Движение!$D$2:$D$5111,$C3521,Тех_Движение!$B$2:$B$5111,"&lt;="&amp;N$3)-$F3521)))</f>
        <v>#VALUE!</v>
      </c>
      <c r="O3521" s="21" t="e">
        <f>IF(OR($B3521="",O$3&lt;$D3521+Настройки!$B$7),0,MAX(0,$E3521-MAX(0,SUMIFS(Тех_Движение!$G$2:$G$5111,Тех_Движение!$D$2:$D$5111,$C3521,Тех_Движение!$B$2:$B$5111,"&lt;="&amp;O$3)-$F3521)))</f>
        <v>#VALUE!</v>
      </c>
      <c r="P3521" s="21" t="e">
        <f>IF(OR($B3521="",P$3&lt;$D3521+Настройки!$B$7),0,MAX(0,$E3521-MAX(0,SUMIFS(Тех_Движение!$G$2:$G$5111,Тех_Движение!$D$2:$D$5111,$C3521,Тех_Движение!$B$2:$B$5111,"&lt;="&amp;P$3)-$F3521)))</f>
        <v>#VALUE!</v>
      </c>
      <c r="Q3521" s="21" t="e">
        <f>IF(OR($B3521="",Q$3&lt;$D3521+Настройки!$B$7),0,MAX(0,$E3521-MAX(0,SUMIFS(Тех_Движение!$G$2:$G$5111,Тех_Движение!$D$2:$D$5111,$C3521,Тех_Движение!$B$2:$B$5111,"&lt;="&amp;Q$3)-$F3521)))</f>
        <v>#VALUE!</v>
      </c>
      <c r="R3521" s="21" t="str">
        <f t="shared" si="163"/>
        <v/>
      </c>
      <c r="S3521" s="23" t="str">
        <f>IF($B3521="","",VLOOKUP($C3521,Настройки!$A$11:$L$17,9,FALSE))</f>
        <v/>
      </c>
      <c r="T3521" s="23" t="str">
        <f t="shared" si="164"/>
        <v/>
      </c>
    </row>
    <row r="3522" spans="1:20" x14ac:dyDescent="0.3">
      <c r="A3522" s="20">
        <f>Тех_Движение!$A$3519</f>
        <v>3518</v>
      </c>
      <c r="B3522" s="20" t="str">
        <f>IF(Тех_Движение!$F$3519&gt;0,Тех_Движение!$I$3519,"")</f>
        <v/>
      </c>
      <c r="C3522" s="20" t="str">
        <f>IF($B3522="","",Тех_Движение!$D$3519)</f>
        <v/>
      </c>
      <c r="D3522" s="9" t="str">
        <f>IF($B3522="","",Тех_Движение!$B$3519)</f>
        <v/>
      </c>
      <c r="E3522" s="21" t="str">
        <f>IF($B3522="","",Тех_Движение!$F$3519)</f>
        <v/>
      </c>
      <c r="F3522" s="21" t="str">
        <f>IF($B3522="","",SUMIFS($E$5:$E3521,$C$5:$C3521,$C3522))</f>
        <v/>
      </c>
      <c r="G3522" s="21" t="str">
        <f>IF($B3522="","",MAX(0,$E3522-MAX(0,SUMIFS(Тех_Движение!$G$2:$G$5111,Тех_Движение!$D$2:$D$5111,$C3522,Тех_Движение!$B$2:$B$5111,"&lt;="&amp;Настройки!$B$5-1)-$F3522)))</f>
        <v/>
      </c>
      <c r="H3522" s="21" t="str">
        <f>IF($B3522="","",IF(AND($D3522&gt;=Настройки!$B$5,$D3522&lt;=Настройки!$B$6),$E3522,0))</f>
        <v/>
      </c>
      <c r="I3522" s="21" t="str">
        <f t="shared" si="162"/>
        <v/>
      </c>
      <c r="J3522" s="21" t="str">
        <f>IF($B3522="","",MAX(0,$E3522-MAX(0,SUMIFS(Тех_Движение!$G$2:$G$5111,Тех_Движение!$D$2:$D$5111,$C3522,Тех_Движение!$B$2:$B$5111,"&lt;="&amp;Настройки!$B$6)-$F3522)))</f>
        <v/>
      </c>
      <c r="K3522" s="21" t="e">
        <f>IF(OR($B3522="",K$3&lt;$D3522+Настройки!$B$7),0,MAX(0,$E3522-MAX(0,SUMIFS(Тех_Движение!$G$2:$G$5111,Тех_Движение!$D$2:$D$5111,$C3522,Тех_Движение!$B$2:$B$5111,"&lt;="&amp;K$3)-$F3522)))</f>
        <v>#VALUE!</v>
      </c>
      <c r="L3522" s="21" t="e">
        <f>IF(OR($B3522="",L$3&lt;$D3522+Настройки!$B$7),0,MAX(0,$E3522-MAX(0,SUMIFS(Тех_Движение!$G$2:$G$5111,Тех_Движение!$D$2:$D$5111,$C3522,Тех_Движение!$B$2:$B$5111,"&lt;="&amp;L$3)-$F3522)))</f>
        <v>#VALUE!</v>
      </c>
      <c r="M3522" s="21" t="e">
        <f>IF(OR($B3522="",M$3&lt;$D3522+Настройки!$B$7),0,MAX(0,$E3522-MAX(0,SUMIFS(Тех_Движение!$G$2:$G$5111,Тех_Движение!$D$2:$D$5111,$C3522,Тех_Движение!$B$2:$B$5111,"&lt;="&amp;M$3)-$F3522)))</f>
        <v>#VALUE!</v>
      </c>
      <c r="N3522" s="21" t="e">
        <f>IF(OR($B3522="",N$3&lt;$D3522+Настройки!$B$7),0,MAX(0,$E3522-MAX(0,SUMIFS(Тех_Движение!$G$2:$G$5111,Тех_Движение!$D$2:$D$5111,$C3522,Тех_Движение!$B$2:$B$5111,"&lt;="&amp;N$3)-$F3522)))</f>
        <v>#VALUE!</v>
      </c>
      <c r="O3522" s="21" t="e">
        <f>IF(OR($B3522="",O$3&lt;$D3522+Настройки!$B$7),0,MAX(0,$E3522-MAX(0,SUMIFS(Тех_Движение!$G$2:$G$5111,Тех_Движение!$D$2:$D$5111,$C3522,Тех_Движение!$B$2:$B$5111,"&lt;="&amp;O$3)-$F3522)))</f>
        <v>#VALUE!</v>
      </c>
      <c r="P3522" s="21" t="e">
        <f>IF(OR($B3522="",P$3&lt;$D3522+Настройки!$B$7),0,MAX(0,$E3522-MAX(0,SUMIFS(Тех_Движение!$G$2:$G$5111,Тех_Движение!$D$2:$D$5111,$C3522,Тех_Движение!$B$2:$B$5111,"&lt;="&amp;P$3)-$F3522)))</f>
        <v>#VALUE!</v>
      </c>
      <c r="Q3522" s="21" t="e">
        <f>IF(OR($B3522="",Q$3&lt;$D3522+Настройки!$B$7),0,MAX(0,$E3522-MAX(0,SUMIFS(Тех_Движение!$G$2:$G$5111,Тех_Движение!$D$2:$D$5111,$C3522,Тех_Движение!$B$2:$B$5111,"&lt;="&amp;Q$3)-$F3522)))</f>
        <v>#VALUE!</v>
      </c>
      <c r="R3522" s="21" t="str">
        <f t="shared" si="163"/>
        <v/>
      </c>
      <c r="S3522" s="23" t="str">
        <f>IF($B3522="","",VLOOKUP($C3522,Настройки!$A$11:$L$17,9,FALSE))</f>
        <v/>
      </c>
      <c r="T3522" s="23" t="str">
        <f t="shared" si="164"/>
        <v/>
      </c>
    </row>
    <row r="3523" spans="1:20" x14ac:dyDescent="0.3">
      <c r="A3523" s="20">
        <f>Тех_Движение!$A$3520</f>
        <v>3519</v>
      </c>
      <c r="B3523" s="20" t="str">
        <f>IF(Тех_Движение!$F$3520&gt;0,Тех_Движение!$I$3520,"")</f>
        <v/>
      </c>
      <c r="C3523" s="20" t="str">
        <f>IF($B3523="","",Тех_Движение!$D$3520)</f>
        <v/>
      </c>
      <c r="D3523" s="9" t="str">
        <f>IF($B3523="","",Тех_Движение!$B$3520)</f>
        <v/>
      </c>
      <c r="E3523" s="21" t="str">
        <f>IF($B3523="","",Тех_Движение!$F$3520)</f>
        <v/>
      </c>
      <c r="F3523" s="21" t="str">
        <f>IF($B3523="","",SUMIFS($E$5:$E3522,$C$5:$C3522,$C3523))</f>
        <v/>
      </c>
      <c r="G3523" s="21" t="str">
        <f>IF($B3523="","",MAX(0,$E3523-MAX(0,SUMIFS(Тех_Движение!$G$2:$G$5111,Тех_Движение!$D$2:$D$5111,$C3523,Тех_Движение!$B$2:$B$5111,"&lt;="&amp;Настройки!$B$5-1)-$F3523)))</f>
        <v/>
      </c>
      <c r="H3523" s="21" t="str">
        <f>IF($B3523="","",IF(AND($D3523&gt;=Настройки!$B$5,$D3523&lt;=Настройки!$B$6),$E3523,0))</f>
        <v/>
      </c>
      <c r="I3523" s="21" t="str">
        <f t="shared" si="162"/>
        <v/>
      </c>
      <c r="J3523" s="21" t="str">
        <f>IF($B3523="","",MAX(0,$E3523-MAX(0,SUMIFS(Тех_Движение!$G$2:$G$5111,Тех_Движение!$D$2:$D$5111,$C3523,Тех_Движение!$B$2:$B$5111,"&lt;="&amp;Настройки!$B$6)-$F3523)))</f>
        <v/>
      </c>
      <c r="K3523" s="21" t="e">
        <f>IF(OR($B3523="",K$3&lt;$D3523+Настройки!$B$7),0,MAX(0,$E3523-MAX(0,SUMIFS(Тех_Движение!$G$2:$G$5111,Тех_Движение!$D$2:$D$5111,$C3523,Тех_Движение!$B$2:$B$5111,"&lt;="&amp;K$3)-$F3523)))</f>
        <v>#VALUE!</v>
      </c>
      <c r="L3523" s="21" t="e">
        <f>IF(OR($B3523="",L$3&lt;$D3523+Настройки!$B$7),0,MAX(0,$E3523-MAX(0,SUMIFS(Тех_Движение!$G$2:$G$5111,Тех_Движение!$D$2:$D$5111,$C3523,Тех_Движение!$B$2:$B$5111,"&lt;="&amp;L$3)-$F3523)))</f>
        <v>#VALUE!</v>
      </c>
      <c r="M3523" s="21" t="e">
        <f>IF(OR($B3523="",M$3&lt;$D3523+Настройки!$B$7),0,MAX(0,$E3523-MAX(0,SUMIFS(Тех_Движение!$G$2:$G$5111,Тех_Движение!$D$2:$D$5111,$C3523,Тех_Движение!$B$2:$B$5111,"&lt;="&amp;M$3)-$F3523)))</f>
        <v>#VALUE!</v>
      </c>
      <c r="N3523" s="21" t="e">
        <f>IF(OR($B3523="",N$3&lt;$D3523+Настройки!$B$7),0,MAX(0,$E3523-MAX(0,SUMIFS(Тех_Движение!$G$2:$G$5111,Тех_Движение!$D$2:$D$5111,$C3523,Тех_Движение!$B$2:$B$5111,"&lt;="&amp;N$3)-$F3523)))</f>
        <v>#VALUE!</v>
      </c>
      <c r="O3523" s="21" t="e">
        <f>IF(OR($B3523="",O$3&lt;$D3523+Настройки!$B$7),0,MAX(0,$E3523-MAX(0,SUMIFS(Тех_Движение!$G$2:$G$5111,Тех_Движение!$D$2:$D$5111,$C3523,Тех_Движение!$B$2:$B$5111,"&lt;="&amp;O$3)-$F3523)))</f>
        <v>#VALUE!</v>
      </c>
      <c r="P3523" s="21" t="e">
        <f>IF(OR($B3523="",P$3&lt;$D3523+Настройки!$B$7),0,MAX(0,$E3523-MAX(0,SUMIFS(Тех_Движение!$G$2:$G$5111,Тех_Движение!$D$2:$D$5111,$C3523,Тех_Движение!$B$2:$B$5111,"&lt;="&amp;P$3)-$F3523)))</f>
        <v>#VALUE!</v>
      </c>
      <c r="Q3523" s="21" t="e">
        <f>IF(OR($B3523="",Q$3&lt;$D3523+Настройки!$B$7),0,MAX(0,$E3523-MAX(0,SUMIFS(Тех_Движение!$G$2:$G$5111,Тех_Движение!$D$2:$D$5111,$C3523,Тех_Движение!$B$2:$B$5111,"&lt;="&amp;Q$3)-$F3523)))</f>
        <v>#VALUE!</v>
      </c>
      <c r="R3523" s="21" t="str">
        <f t="shared" si="163"/>
        <v/>
      </c>
      <c r="S3523" s="23" t="str">
        <f>IF($B3523="","",VLOOKUP($C3523,Настройки!$A$11:$L$17,9,FALSE))</f>
        <v/>
      </c>
      <c r="T3523" s="23" t="str">
        <f t="shared" si="164"/>
        <v/>
      </c>
    </row>
    <row r="3524" spans="1:20" x14ac:dyDescent="0.3">
      <c r="A3524" s="20">
        <f>Тех_Движение!$A$3521</f>
        <v>3520</v>
      </c>
      <c r="B3524" s="20" t="str">
        <f>IF(Тех_Движение!$F$3521&gt;0,Тех_Движение!$I$3521,"")</f>
        <v/>
      </c>
      <c r="C3524" s="20" t="str">
        <f>IF($B3524="","",Тех_Движение!$D$3521)</f>
        <v/>
      </c>
      <c r="D3524" s="9" t="str">
        <f>IF($B3524="","",Тех_Движение!$B$3521)</f>
        <v/>
      </c>
      <c r="E3524" s="21" t="str">
        <f>IF($B3524="","",Тех_Движение!$F$3521)</f>
        <v/>
      </c>
      <c r="F3524" s="21" t="str">
        <f>IF($B3524="","",SUMIFS($E$5:$E3523,$C$5:$C3523,$C3524))</f>
        <v/>
      </c>
      <c r="G3524" s="21" t="str">
        <f>IF($B3524="","",MAX(0,$E3524-MAX(0,SUMIFS(Тех_Движение!$G$2:$G$5111,Тех_Движение!$D$2:$D$5111,$C3524,Тех_Движение!$B$2:$B$5111,"&lt;="&amp;Настройки!$B$5-1)-$F3524)))</f>
        <v/>
      </c>
      <c r="H3524" s="21" t="str">
        <f>IF($B3524="","",IF(AND($D3524&gt;=Настройки!$B$5,$D3524&lt;=Настройки!$B$6),$E3524,0))</f>
        <v/>
      </c>
      <c r="I3524" s="21" t="str">
        <f t="shared" si="162"/>
        <v/>
      </c>
      <c r="J3524" s="21" t="str">
        <f>IF($B3524="","",MAX(0,$E3524-MAX(0,SUMIFS(Тех_Движение!$G$2:$G$5111,Тех_Движение!$D$2:$D$5111,$C3524,Тех_Движение!$B$2:$B$5111,"&lt;="&amp;Настройки!$B$6)-$F3524)))</f>
        <v/>
      </c>
      <c r="K3524" s="21" t="e">
        <f>IF(OR($B3524="",K$3&lt;$D3524+Настройки!$B$7),0,MAX(0,$E3524-MAX(0,SUMIFS(Тех_Движение!$G$2:$G$5111,Тех_Движение!$D$2:$D$5111,$C3524,Тех_Движение!$B$2:$B$5111,"&lt;="&amp;K$3)-$F3524)))</f>
        <v>#VALUE!</v>
      </c>
      <c r="L3524" s="21" t="e">
        <f>IF(OR($B3524="",L$3&lt;$D3524+Настройки!$B$7),0,MAX(0,$E3524-MAX(0,SUMIFS(Тех_Движение!$G$2:$G$5111,Тех_Движение!$D$2:$D$5111,$C3524,Тех_Движение!$B$2:$B$5111,"&lt;="&amp;L$3)-$F3524)))</f>
        <v>#VALUE!</v>
      </c>
      <c r="M3524" s="21" t="e">
        <f>IF(OR($B3524="",M$3&lt;$D3524+Настройки!$B$7),0,MAX(0,$E3524-MAX(0,SUMIFS(Тех_Движение!$G$2:$G$5111,Тех_Движение!$D$2:$D$5111,$C3524,Тех_Движение!$B$2:$B$5111,"&lt;="&amp;M$3)-$F3524)))</f>
        <v>#VALUE!</v>
      </c>
      <c r="N3524" s="21" t="e">
        <f>IF(OR($B3524="",N$3&lt;$D3524+Настройки!$B$7),0,MAX(0,$E3524-MAX(0,SUMIFS(Тех_Движение!$G$2:$G$5111,Тех_Движение!$D$2:$D$5111,$C3524,Тех_Движение!$B$2:$B$5111,"&lt;="&amp;N$3)-$F3524)))</f>
        <v>#VALUE!</v>
      </c>
      <c r="O3524" s="21" t="e">
        <f>IF(OR($B3524="",O$3&lt;$D3524+Настройки!$B$7),0,MAX(0,$E3524-MAX(0,SUMIFS(Тех_Движение!$G$2:$G$5111,Тех_Движение!$D$2:$D$5111,$C3524,Тех_Движение!$B$2:$B$5111,"&lt;="&amp;O$3)-$F3524)))</f>
        <v>#VALUE!</v>
      </c>
      <c r="P3524" s="21" t="e">
        <f>IF(OR($B3524="",P$3&lt;$D3524+Настройки!$B$7),0,MAX(0,$E3524-MAX(0,SUMIFS(Тех_Движение!$G$2:$G$5111,Тех_Движение!$D$2:$D$5111,$C3524,Тех_Движение!$B$2:$B$5111,"&lt;="&amp;P$3)-$F3524)))</f>
        <v>#VALUE!</v>
      </c>
      <c r="Q3524" s="21" t="e">
        <f>IF(OR($B3524="",Q$3&lt;$D3524+Настройки!$B$7),0,MAX(0,$E3524-MAX(0,SUMIFS(Тех_Движение!$G$2:$G$5111,Тех_Движение!$D$2:$D$5111,$C3524,Тех_Движение!$B$2:$B$5111,"&lt;="&amp;Q$3)-$F3524)))</f>
        <v>#VALUE!</v>
      </c>
      <c r="R3524" s="21" t="str">
        <f t="shared" si="163"/>
        <v/>
      </c>
      <c r="S3524" s="23" t="str">
        <f>IF($B3524="","",VLOOKUP($C3524,Настройки!$A$11:$L$17,9,FALSE))</f>
        <v/>
      </c>
      <c r="T3524" s="23" t="str">
        <f t="shared" si="164"/>
        <v/>
      </c>
    </row>
    <row r="3525" spans="1:20" x14ac:dyDescent="0.3">
      <c r="A3525" s="20">
        <f>Тех_Движение!$A$3522</f>
        <v>3521</v>
      </c>
      <c r="B3525" s="20" t="str">
        <f>IF(Тех_Движение!$F$3522&gt;0,Тех_Движение!$I$3522,"")</f>
        <v/>
      </c>
      <c r="C3525" s="20" t="str">
        <f>IF($B3525="","",Тех_Движение!$D$3522)</f>
        <v/>
      </c>
      <c r="D3525" s="9" t="str">
        <f>IF($B3525="","",Тех_Движение!$B$3522)</f>
        <v/>
      </c>
      <c r="E3525" s="21" t="str">
        <f>IF($B3525="","",Тех_Движение!$F$3522)</f>
        <v/>
      </c>
      <c r="F3525" s="21" t="str">
        <f>IF($B3525="","",SUMIFS($E$5:$E3524,$C$5:$C3524,$C3525))</f>
        <v/>
      </c>
      <c r="G3525" s="21" t="str">
        <f>IF($B3525="","",MAX(0,$E3525-MAX(0,SUMIFS(Тех_Движение!$G$2:$G$5111,Тех_Движение!$D$2:$D$5111,$C3525,Тех_Движение!$B$2:$B$5111,"&lt;="&amp;Настройки!$B$5-1)-$F3525)))</f>
        <v/>
      </c>
      <c r="H3525" s="21" t="str">
        <f>IF($B3525="","",IF(AND($D3525&gt;=Настройки!$B$5,$D3525&lt;=Настройки!$B$6),$E3525,0))</f>
        <v/>
      </c>
      <c r="I3525" s="21" t="str">
        <f t="shared" ref="I3525:I3588" si="165">IF($B3525="","",$G3525+$H3525-$J3525)</f>
        <v/>
      </c>
      <c r="J3525" s="21" t="str">
        <f>IF($B3525="","",MAX(0,$E3525-MAX(0,SUMIFS(Тех_Движение!$G$2:$G$5111,Тех_Движение!$D$2:$D$5111,$C3525,Тех_Движение!$B$2:$B$5111,"&lt;="&amp;Настройки!$B$6)-$F3525)))</f>
        <v/>
      </c>
      <c r="K3525" s="21" t="e">
        <f>IF(OR($B3525="",K$3&lt;$D3525+Настройки!$B$7),0,MAX(0,$E3525-MAX(0,SUMIFS(Тех_Движение!$G$2:$G$5111,Тех_Движение!$D$2:$D$5111,$C3525,Тех_Движение!$B$2:$B$5111,"&lt;="&amp;K$3)-$F3525)))</f>
        <v>#VALUE!</v>
      </c>
      <c r="L3525" s="21" t="e">
        <f>IF(OR($B3525="",L$3&lt;$D3525+Настройки!$B$7),0,MAX(0,$E3525-MAX(0,SUMIFS(Тех_Движение!$G$2:$G$5111,Тех_Движение!$D$2:$D$5111,$C3525,Тех_Движение!$B$2:$B$5111,"&lt;="&amp;L$3)-$F3525)))</f>
        <v>#VALUE!</v>
      </c>
      <c r="M3525" s="21" t="e">
        <f>IF(OR($B3525="",M$3&lt;$D3525+Настройки!$B$7),0,MAX(0,$E3525-MAX(0,SUMIFS(Тех_Движение!$G$2:$G$5111,Тех_Движение!$D$2:$D$5111,$C3525,Тех_Движение!$B$2:$B$5111,"&lt;="&amp;M$3)-$F3525)))</f>
        <v>#VALUE!</v>
      </c>
      <c r="N3525" s="21" t="e">
        <f>IF(OR($B3525="",N$3&lt;$D3525+Настройки!$B$7),0,MAX(0,$E3525-MAX(0,SUMIFS(Тех_Движение!$G$2:$G$5111,Тех_Движение!$D$2:$D$5111,$C3525,Тех_Движение!$B$2:$B$5111,"&lt;="&amp;N$3)-$F3525)))</f>
        <v>#VALUE!</v>
      </c>
      <c r="O3525" s="21" t="e">
        <f>IF(OR($B3525="",O$3&lt;$D3525+Настройки!$B$7),0,MAX(0,$E3525-MAX(0,SUMIFS(Тех_Движение!$G$2:$G$5111,Тех_Движение!$D$2:$D$5111,$C3525,Тех_Движение!$B$2:$B$5111,"&lt;="&amp;O$3)-$F3525)))</f>
        <v>#VALUE!</v>
      </c>
      <c r="P3525" s="21" t="e">
        <f>IF(OR($B3525="",P$3&lt;$D3525+Настройки!$B$7),0,MAX(0,$E3525-MAX(0,SUMIFS(Тех_Движение!$G$2:$G$5111,Тех_Движение!$D$2:$D$5111,$C3525,Тех_Движение!$B$2:$B$5111,"&lt;="&amp;P$3)-$F3525)))</f>
        <v>#VALUE!</v>
      </c>
      <c r="Q3525" s="21" t="e">
        <f>IF(OR($B3525="",Q$3&lt;$D3525+Настройки!$B$7),0,MAX(0,$E3525-MAX(0,SUMIFS(Тех_Движение!$G$2:$G$5111,Тех_Движение!$D$2:$D$5111,$C3525,Тех_Движение!$B$2:$B$5111,"&lt;="&amp;Q$3)-$F3525)))</f>
        <v>#VALUE!</v>
      </c>
      <c r="R3525" s="21" t="str">
        <f t="shared" ref="R3525:R3588" si="166">IF($B3525="","",SUM($K3525:$Q3525))</f>
        <v/>
      </c>
      <c r="S3525" s="23" t="str">
        <f>IF($B3525="","",VLOOKUP($C3525,Настройки!$A$11:$L$17,9,FALSE))</f>
        <v/>
      </c>
      <c r="T3525" s="23" t="str">
        <f t="shared" ref="T3525:T3588" si="167">IF($B3525="","",$R3525*$S3525)</f>
        <v/>
      </c>
    </row>
    <row r="3526" spans="1:20" x14ac:dyDescent="0.3">
      <c r="A3526" s="20">
        <f>Тех_Движение!$A$3523</f>
        <v>3522</v>
      </c>
      <c r="B3526" s="20" t="str">
        <f>IF(Тех_Движение!$F$3523&gt;0,Тех_Движение!$I$3523,"")</f>
        <v/>
      </c>
      <c r="C3526" s="20" t="str">
        <f>IF($B3526="","",Тех_Движение!$D$3523)</f>
        <v/>
      </c>
      <c r="D3526" s="9" t="str">
        <f>IF($B3526="","",Тех_Движение!$B$3523)</f>
        <v/>
      </c>
      <c r="E3526" s="21" t="str">
        <f>IF($B3526="","",Тех_Движение!$F$3523)</f>
        <v/>
      </c>
      <c r="F3526" s="21" t="str">
        <f>IF($B3526="","",SUMIFS($E$5:$E3525,$C$5:$C3525,$C3526))</f>
        <v/>
      </c>
      <c r="G3526" s="21" t="str">
        <f>IF($B3526="","",MAX(0,$E3526-MAX(0,SUMIFS(Тех_Движение!$G$2:$G$5111,Тех_Движение!$D$2:$D$5111,$C3526,Тех_Движение!$B$2:$B$5111,"&lt;="&amp;Настройки!$B$5-1)-$F3526)))</f>
        <v/>
      </c>
      <c r="H3526" s="21" t="str">
        <f>IF($B3526="","",IF(AND($D3526&gt;=Настройки!$B$5,$D3526&lt;=Настройки!$B$6),$E3526,0))</f>
        <v/>
      </c>
      <c r="I3526" s="21" t="str">
        <f t="shared" si="165"/>
        <v/>
      </c>
      <c r="J3526" s="21" t="str">
        <f>IF($B3526="","",MAX(0,$E3526-MAX(0,SUMIFS(Тех_Движение!$G$2:$G$5111,Тех_Движение!$D$2:$D$5111,$C3526,Тех_Движение!$B$2:$B$5111,"&lt;="&amp;Настройки!$B$6)-$F3526)))</f>
        <v/>
      </c>
      <c r="K3526" s="21" t="e">
        <f>IF(OR($B3526="",K$3&lt;$D3526+Настройки!$B$7),0,MAX(0,$E3526-MAX(0,SUMIFS(Тех_Движение!$G$2:$G$5111,Тех_Движение!$D$2:$D$5111,$C3526,Тех_Движение!$B$2:$B$5111,"&lt;="&amp;K$3)-$F3526)))</f>
        <v>#VALUE!</v>
      </c>
      <c r="L3526" s="21" t="e">
        <f>IF(OR($B3526="",L$3&lt;$D3526+Настройки!$B$7),0,MAX(0,$E3526-MAX(0,SUMIFS(Тех_Движение!$G$2:$G$5111,Тех_Движение!$D$2:$D$5111,$C3526,Тех_Движение!$B$2:$B$5111,"&lt;="&amp;L$3)-$F3526)))</f>
        <v>#VALUE!</v>
      </c>
      <c r="M3526" s="21" t="e">
        <f>IF(OR($B3526="",M$3&lt;$D3526+Настройки!$B$7),0,MAX(0,$E3526-MAX(0,SUMIFS(Тех_Движение!$G$2:$G$5111,Тех_Движение!$D$2:$D$5111,$C3526,Тех_Движение!$B$2:$B$5111,"&lt;="&amp;M$3)-$F3526)))</f>
        <v>#VALUE!</v>
      </c>
      <c r="N3526" s="21" t="e">
        <f>IF(OR($B3526="",N$3&lt;$D3526+Настройки!$B$7),0,MAX(0,$E3526-MAX(0,SUMIFS(Тех_Движение!$G$2:$G$5111,Тех_Движение!$D$2:$D$5111,$C3526,Тех_Движение!$B$2:$B$5111,"&lt;="&amp;N$3)-$F3526)))</f>
        <v>#VALUE!</v>
      </c>
      <c r="O3526" s="21" t="e">
        <f>IF(OR($B3526="",O$3&lt;$D3526+Настройки!$B$7),0,MAX(0,$E3526-MAX(0,SUMIFS(Тех_Движение!$G$2:$G$5111,Тех_Движение!$D$2:$D$5111,$C3526,Тех_Движение!$B$2:$B$5111,"&lt;="&amp;O$3)-$F3526)))</f>
        <v>#VALUE!</v>
      </c>
      <c r="P3526" s="21" t="e">
        <f>IF(OR($B3526="",P$3&lt;$D3526+Настройки!$B$7),0,MAX(0,$E3526-MAX(0,SUMIFS(Тех_Движение!$G$2:$G$5111,Тех_Движение!$D$2:$D$5111,$C3526,Тех_Движение!$B$2:$B$5111,"&lt;="&amp;P$3)-$F3526)))</f>
        <v>#VALUE!</v>
      </c>
      <c r="Q3526" s="21" t="e">
        <f>IF(OR($B3526="",Q$3&lt;$D3526+Настройки!$B$7),0,MAX(0,$E3526-MAX(0,SUMIFS(Тех_Движение!$G$2:$G$5111,Тех_Движение!$D$2:$D$5111,$C3526,Тех_Движение!$B$2:$B$5111,"&lt;="&amp;Q$3)-$F3526)))</f>
        <v>#VALUE!</v>
      </c>
      <c r="R3526" s="21" t="str">
        <f t="shared" si="166"/>
        <v/>
      </c>
      <c r="S3526" s="23" t="str">
        <f>IF($B3526="","",VLOOKUP($C3526,Настройки!$A$11:$L$17,9,FALSE))</f>
        <v/>
      </c>
      <c r="T3526" s="23" t="str">
        <f t="shared" si="167"/>
        <v/>
      </c>
    </row>
    <row r="3527" spans="1:20" x14ac:dyDescent="0.3">
      <c r="A3527" s="20">
        <f>Тех_Движение!$A$3524</f>
        <v>3523</v>
      </c>
      <c r="B3527" s="20" t="str">
        <f>IF(Тех_Движение!$F$3524&gt;0,Тех_Движение!$I$3524,"")</f>
        <v/>
      </c>
      <c r="C3527" s="20" t="str">
        <f>IF($B3527="","",Тех_Движение!$D$3524)</f>
        <v/>
      </c>
      <c r="D3527" s="9" t="str">
        <f>IF($B3527="","",Тех_Движение!$B$3524)</f>
        <v/>
      </c>
      <c r="E3527" s="21" t="str">
        <f>IF($B3527="","",Тех_Движение!$F$3524)</f>
        <v/>
      </c>
      <c r="F3527" s="21" t="str">
        <f>IF($B3527="","",SUMIFS($E$5:$E3526,$C$5:$C3526,$C3527))</f>
        <v/>
      </c>
      <c r="G3527" s="21" t="str">
        <f>IF($B3527="","",MAX(0,$E3527-MAX(0,SUMIFS(Тех_Движение!$G$2:$G$5111,Тех_Движение!$D$2:$D$5111,$C3527,Тех_Движение!$B$2:$B$5111,"&lt;="&amp;Настройки!$B$5-1)-$F3527)))</f>
        <v/>
      </c>
      <c r="H3527" s="21" t="str">
        <f>IF($B3527="","",IF(AND($D3527&gt;=Настройки!$B$5,$D3527&lt;=Настройки!$B$6),$E3527,0))</f>
        <v/>
      </c>
      <c r="I3527" s="21" t="str">
        <f t="shared" si="165"/>
        <v/>
      </c>
      <c r="J3527" s="21" t="str">
        <f>IF($B3527="","",MAX(0,$E3527-MAX(0,SUMIFS(Тех_Движение!$G$2:$G$5111,Тех_Движение!$D$2:$D$5111,$C3527,Тех_Движение!$B$2:$B$5111,"&lt;="&amp;Настройки!$B$6)-$F3527)))</f>
        <v/>
      </c>
      <c r="K3527" s="21" t="e">
        <f>IF(OR($B3527="",K$3&lt;$D3527+Настройки!$B$7),0,MAX(0,$E3527-MAX(0,SUMIFS(Тех_Движение!$G$2:$G$5111,Тех_Движение!$D$2:$D$5111,$C3527,Тех_Движение!$B$2:$B$5111,"&lt;="&amp;K$3)-$F3527)))</f>
        <v>#VALUE!</v>
      </c>
      <c r="L3527" s="21" t="e">
        <f>IF(OR($B3527="",L$3&lt;$D3527+Настройки!$B$7),0,MAX(0,$E3527-MAX(0,SUMIFS(Тех_Движение!$G$2:$G$5111,Тех_Движение!$D$2:$D$5111,$C3527,Тех_Движение!$B$2:$B$5111,"&lt;="&amp;L$3)-$F3527)))</f>
        <v>#VALUE!</v>
      </c>
      <c r="M3527" s="21" t="e">
        <f>IF(OR($B3527="",M$3&lt;$D3527+Настройки!$B$7),0,MAX(0,$E3527-MAX(0,SUMIFS(Тех_Движение!$G$2:$G$5111,Тех_Движение!$D$2:$D$5111,$C3527,Тех_Движение!$B$2:$B$5111,"&lt;="&amp;M$3)-$F3527)))</f>
        <v>#VALUE!</v>
      </c>
      <c r="N3527" s="21" t="e">
        <f>IF(OR($B3527="",N$3&lt;$D3527+Настройки!$B$7),0,MAX(0,$E3527-MAX(0,SUMIFS(Тех_Движение!$G$2:$G$5111,Тех_Движение!$D$2:$D$5111,$C3527,Тех_Движение!$B$2:$B$5111,"&lt;="&amp;N$3)-$F3527)))</f>
        <v>#VALUE!</v>
      </c>
      <c r="O3527" s="21" t="e">
        <f>IF(OR($B3527="",O$3&lt;$D3527+Настройки!$B$7),0,MAX(0,$E3527-MAX(0,SUMIFS(Тех_Движение!$G$2:$G$5111,Тех_Движение!$D$2:$D$5111,$C3527,Тех_Движение!$B$2:$B$5111,"&lt;="&amp;O$3)-$F3527)))</f>
        <v>#VALUE!</v>
      </c>
      <c r="P3527" s="21" t="e">
        <f>IF(OR($B3527="",P$3&lt;$D3527+Настройки!$B$7),0,MAX(0,$E3527-MAX(0,SUMIFS(Тех_Движение!$G$2:$G$5111,Тех_Движение!$D$2:$D$5111,$C3527,Тех_Движение!$B$2:$B$5111,"&lt;="&amp;P$3)-$F3527)))</f>
        <v>#VALUE!</v>
      </c>
      <c r="Q3527" s="21" t="e">
        <f>IF(OR($B3527="",Q$3&lt;$D3527+Настройки!$B$7),0,MAX(0,$E3527-MAX(0,SUMIFS(Тех_Движение!$G$2:$G$5111,Тех_Движение!$D$2:$D$5111,$C3527,Тех_Движение!$B$2:$B$5111,"&lt;="&amp;Q$3)-$F3527)))</f>
        <v>#VALUE!</v>
      </c>
      <c r="R3527" s="21" t="str">
        <f t="shared" si="166"/>
        <v/>
      </c>
      <c r="S3527" s="23" t="str">
        <f>IF($B3527="","",VLOOKUP($C3527,Настройки!$A$11:$L$17,9,FALSE))</f>
        <v/>
      </c>
      <c r="T3527" s="23" t="str">
        <f t="shared" si="167"/>
        <v/>
      </c>
    </row>
    <row r="3528" spans="1:20" x14ac:dyDescent="0.3">
      <c r="A3528" s="20">
        <f>Тех_Движение!$A$3525</f>
        <v>3524</v>
      </c>
      <c r="B3528" s="20" t="str">
        <f>IF(Тех_Движение!$F$3525&gt;0,Тех_Движение!$I$3525,"")</f>
        <v/>
      </c>
      <c r="C3528" s="20" t="str">
        <f>IF($B3528="","",Тех_Движение!$D$3525)</f>
        <v/>
      </c>
      <c r="D3528" s="9" t="str">
        <f>IF($B3528="","",Тех_Движение!$B$3525)</f>
        <v/>
      </c>
      <c r="E3528" s="21" t="str">
        <f>IF($B3528="","",Тех_Движение!$F$3525)</f>
        <v/>
      </c>
      <c r="F3528" s="21" t="str">
        <f>IF($B3528="","",SUMIFS($E$5:$E3527,$C$5:$C3527,$C3528))</f>
        <v/>
      </c>
      <c r="G3528" s="21" t="str">
        <f>IF($B3528="","",MAX(0,$E3528-MAX(0,SUMIFS(Тех_Движение!$G$2:$G$5111,Тех_Движение!$D$2:$D$5111,$C3528,Тех_Движение!$B$2:$B$5111,"&lt;="&amp;Настройки!$B$5-1)-$F3528)))</f>
        <v/>
      </c>
      <c r="H3528" s="21" t="str">
        <f>IF($B3528="","",IF(AND($D3528&gt;=Настройки!$B$5,$D3528&lt;=Настройки!$B$6),$E3528,0))</f>
        <v/>
      </c>
      <c r="I3528" s="21" t="str">
        <f t="shared" si="165"/>
        <v/>
      </c>
      <c r="J3528" s="21" t="str">
        <f>IF($B3528="","",MAX(0,$E3528-MAX(0,SUMIFS(Тех_Движение!$G$2:$G$5111,Тех_Движение!$D$2:$D$5111,$C3528,Тех_Движение!$B$2:$B$5111,"&lt;="&amp;Настройки!$B$6)-$F3528)))</f>
        <v/>
      </c>
      <c r="K3528" s="21" t="e">
        <f>IF(OR($B3528="",K$3&lt;$D3528+Настройки!$B$7),0,MAX(0,$E3528-MAX(0,SUMIFS(Тех_Движение!$G$2:$G$5111,Тех_Движение!$D$2:$D$5111,$C3528,Тех_Движение!$B$2:$B$5111,"&lt;="&amp;K$3)-$F3528)))</f>
        <v>#VALUE!</v>
      </c>
      <c r="L3528" s="21" t="e">
        <f>IF(OR($B3528="",L$3&lt;$D3528+Настройки!$B$7),0,MAX(0,$E3528-MAX(0,SUMIFS(Тех_Движение!$G$2:$G$5111,Тех_Движение!$D$2:$D$5111,$C3528,Тех_Движение!$B$2:$B$5111,"&lt;="&amp;L$3)-$F3528)))</f>
        <v>#VALUE!</v>
      </c>
      <c r="M3528" s="21" t="e">
        <f>IF(OR($B3528="",M$3&lt;$D3528+Настройки!$B$7),0,MAX(0,$E3528-MAX(0,SUMIFS(Тех_Движение!$G$2:$G$5111,Тех_Движение!$D$2:$D$5111,$C3528,Тех_Движение!$B$2:$B$5111,"&lt;="&amp;M$3)-$F3528)))</f>
        <v>#VALUE!</v>
      </c>
      <c r="N3528" s="21" t="e">
        <f>IF(OR($B3528="",N$3&lt;$D3528+Настройки!$B$7),0,MAX(0,$E3528-MAX(0,SUMIFS(Тех_Движение!$G$2:$G$5111,Тех_Движение!$D$2:$D$5111,$C3528,Тех_Движение!$B$2:$B$5111,"&lt;="&amp;N$3)-$F3528)))</f>
        <v>#VALUE!</v>
      </c>
      <c r="O3528" s="21" t="e">
        <f>IF(OR($B3528="",O$3&lt;$D3528+Настройки!$B$7),0,MAX(0,$E3528-MAX(0,SUMIFS(Тех_Движение!$G$2:$G$5111,Тех_Движение!$D$2:$D$5111,$C3528,Тех_Движение!$B$2:$B$5111,"&lt;="&amp;O$3)-$F3528)))</f>
        <v>#VALUE!</v>
      </c>
      <c r="P3528" s="21" t="e">
        <f>IF(OR($B3528="",P$3&lt;$D3528+Настройки!$B$7),0,MAX(0,$E3528-MAX(0,SUMIFS(Тех_Движение!$G$2:$G$5111,Тех_Движение!$D$2:$D$5111,$C3528,Тех_Движение!$B$2:$B$5111,"&lt;="&amp;P$3)-$F3528)))</f>
        <v>#VALUE!</v>
      </c>
      <c r="Q3528" s="21" t="e">
        <f>IF(OR($B3528="",Q$3&lt;$D3528+Настройки!$B$7),0,MAX(0,$E3528-MAX(0,SUMIFS(Тех_Движение!$G$2:$G$5111,Тех_Движение!$D$2:$D$5111,$C3528,Тех_Движение!$B$2:$B$5111,"&lt;="&amp;Q$3)-$F3528)))</f>
        <v>#VALUE!</v>
      </c>
      <c r="R3528" s="21" t="str">
        <f t="shared" si="166"/>
        <v/>
      </c>
      <c r="S3528" s="23" t="str">
        <f>IF($B3528="","",VLOOKUP($C3528,Настройки!$A$11:$L$17,9,FALSE))</f>
        <v/>
      </c>
      <c r="T3528" s="23" t="str">
        <f t="shared" si="167"/>
        <v/>
      </c>
    </row>
    <row r="3529" spans="1:20" x14ac:dyDescent="0.3">
      <c r="A3529" s="20">
        <f>Тех_Движение!$A$3526</f>
        <v>3525</v>
      </c>
      <c r="B3529" s="20" t="str">
        <f>IF(Тех_Движение!$F$3526&gt;0,Тех_Движение!$I$3526,"")</f>
        <v/>
      </c>
      <c r="C3529" s="20" t="str">
        <f>IF($B3529="","",Тех_Движение!$D$3526)</f>
        <v/>
      </c>
      <c r="D3529" s="9" t="str">
        <f>IF($B3529="","",Тех_Движение!$B$3526)</f>
        <v/>
      </c>
      <c r="E3529" s="21" t="str">
        <f>IF($B3529="","",Тех_Движение!$F$3526)</f>
        <v/>
      </c>
      <c r="F3529" s="21" t="str">
        <f>IF($B3529="","",SUMIFS($E$5:$E3528,$C$5:$C3528,$C3529))</f>
        <v/>
      </c>
      <c r="G3529" s="21" t="str">
        <f>IF($B3529="","",MAX(0,$E3529-MAX(0,SUMIFS(Тех_Движение!$G$2:$G$5111,Тех_Движение!$D$2:$D$5111,$C3529,Тех_Движение!$B$2:$B$5111,"&lt;="&amp;Настройки!$B$5-1)-$F3529)))</f>
        <v/>
      </c>
      <c r="H3529" s="21" t="str">
        <f>IF($B3529="","",IF(AND($D3529&gt;=Настройки!$B$5,$D3529&lt;=Настройки!$B$6),$E3529,0))</f>
        <v/>
      </c>
      <c r="I3529" s="21" t="str">
        <f t="shared" si="165"/>
        <v/>
      </c>
      <c r="J3529" s="21" t="str">
        <f>IF($B3529="","",MAX(0,$E3529-MAX(0,SUMIFS(Тех_Движение!$G$2:$G$5111,Тех_Движение!$D$2:$D$5111,$C3529,Тех_Движение!$B$2:$B$5111,"&lt;="&amp;Настройки!$B$6)-$F3529)))</f>
        <v/>
      </c>
      <c r="K3529" s="21" t="e">
        <f>IF(OR($B3529="",K$3&lt;$D3529+Настройки!$B$7),0,MAX(0,$E3529-MAX(0,SUMIFS(Тех_Движение!$G$2:$G$5111,Тех_Движение!$D$2:$D$5111,$C3529,Тех_Движение!$B$2:$B$5111,"&lt;="&amp;K$3)-$F3529)))</f>
        <v>#VALUE!</v>
      </c>
      <c r="L3529" s="21" t="e">
        <f>IF(OR($B3529="",L$3&lt;$D3529+Настройки!$B$7),0,MAX(0,$E3529-MAX(0,SUMIFS(Тех_Движение!$G$2:$G$5111,Тех_Движение!$D$2:$D$5111,$C3529,Тех_Движение!$B$2:$B$5111,"&lt;="&amp;L$3)-$F3529)))</f>
        <v>#VALUE!</v>
      </c>
      <c r="M3529" s="21" t="e">
        <f>IF(OR($B3529="",M$3&lt;$D3529+Настройки!$B$7),0,MAX(0,$E3529-MAX(0,SUMIFS(Тех_Движение!$G$2:$G$5111,Тех_Движение!$D$2:$D$5111,$C3529,Тех_Движение!$B$2:$B$5111,"&lt;="&amp;M$3)-$F3529)))</f>
        <v>#VALUE!</v>
      </c>
      <c r="N3529" s="21" t="e">
        <f>IF(OR($B3529="",N$3&lt;$D3529+Настройки!$B$7),0,MAX(0,$E3529-MAX(0,SUMIFS(Тех_Движение!$G$2:$G$5111,Тех_Движение!$D$2:$D$5111,$C3529,Тех_Движение!$B$2:$B$5111,"&lt;="&amp;N$3)-$F3529)))</f>
        <v>#VALUE!</v>
      </c>
      <c r="O3529" s="21" t="e">
        <f>IF(OR($B3529="",O$3&lt;$D3529+Настройки!$B$7),0,MAX(0,$E3529-MAX(0,SUMIFS(Тех_Движение!$G$2:$G$5111,Тех_Движение!$D$2:$D$5111,$C3529,Тех_Движение!$B$2:$B$5111,"&lt;="&amp;O$3)-$F3529)))</f>
        <v>#VALUE!</v>
      </c>
      <c r="P3529" s="21" t="e">
        <f>IF(OR($B3529="",P$3&lt;$D3529+Настройки!$B$7),0,MAX(0,$E3529-MAX(0,SUMIFS(Тех_Движение!$G$2:$G$5111,Тех_Движение!$D$2:$D$5111,$C3529,Тех_Движение!$B$2:$B$5111,"&lt;="&amp;P$3)-$F3529)))</f>
        <v>#VALUE!</v>
      </c>
      <c r="Q3529" s="21" t="e">
        <f>IF(OR($B3529="",Q$3&lt;$D3529+Настройки!$B$7),0,MAX(0,$E3529-MAX(0,SUMIFS(Тех_Движение!$G$2:$G$5111,Тех_Движение!$D$2:$D$5111,$C3529,Тех_Движение!$B$2:$B$5111,"&lt;="&amp;Q$3)-$F3529)))</f>
        <v>#VALUE!</v>
      </c>
      <c r="R3529" s="21" t="str">
        <f t="shared" si="166"/>
        <v/>
      </c>
      <c r="S3529" s="23" t="str">
        <f>IF($B3529="","",VLOOKUP($C3529,Настройки!$A$11:$L$17,9,FALSE))</f>
        <v/>
      </c>
      <c r="T3529" s="23" t="str">
        <f t="shared" si="167"/>
        <v/>
      </c>
    </row>
    <row r="3530" spans="1:20" x14ac:dyDescent="0.3">
      <c r="A3530" s="20">
        <f>Тех_Движение!$A$3527</f>
        <v>3526</v>
      </c>
      <c r="B3530" s="20" t="str">
        <f>IF(Тех_Движение!$F$3527&gt;0,Тех_Движение!$I$3527,"")</f>
        <v/>
      </c>
      <c r="C3530" s="20" t="str">
        <f>IF($B3530="","",Тех_Движение!$D$3527)</f>
        <v/>
      </c>
      <c r="D3530" s="9" t="str">
        <f>IF($B3530="","",Тех_Движение!$B$3527)</f>
        <v/>
      </c>
      <c r="E3530" s="21" t="str">
        <f>IF($B3530="","",Тех_Движение!$F$3527)</f>
        <v/>
      </c>
      <c r="F3530" s="21" t="str">
        <f>IF($B3530="","",SUMIFS($E$5:$E3529,$C$5:$C3529,$C3530))</f>
        <v/>
      </c>
      <c r="G3530" s="21" t="str">
        <f>IF($B3530="","",MAX(0,$E3530-MAX(0,SUMIFS(Тех_Движение!$G$2:$G$5111,Тех_Движение!$D$2:$D$5111,$C3530,Тех_Движение!$B$2:$B$5111,"&lt;="&amp;Настройки!$B$5-1)-$F3530)))</f>
        <v/>
      </c>
      <c r="H3530" s="21" t="str">
        <f>IF($B3530="","",IF(AND($D3530&gt;=Настройки!$B$5,$D3530&lt;=Настройки!$B$6),$E3530,0))</f>
        <v/>
      </c>
      <c r="I3530" s="21" t="str">
        <f t="shared" si="165"/>
        <v/>
      </c>
      <c r="J3530" s="21" t="str">
        <f>IF($B3530="","",MAX(0,$E3530-MAX(0,SUMIFS(Тех_Движение!$G$2:$G$5111,Тех_Движение!$D$2:$D$5111,$C3530,Тех_Движение!$B$2:$B$5111,"&lt;="&amp;Настройки!$B$6)-$F3530)))</f>
        <v/>
      </c>
      <c r="K3530" s="21" t="e">
        <f>IF(OR($B3530="",K$3&lt;$D3530+Настройки!$B$7),0,MAX(0,$E3530-MAX(0,SUMIFS(Тех_Движение!$G$2:$G$5111,Тех_Движение!$D$2:$D$5111,$C3530,Тех_Движение!$B$2:$B$5111,"&lt;="&amp;K$3)-$F3530)))</f>
        <v>#VALUE!</v>
      </c>
      <c r="L3530" s="21" t="e">
        <f>IF(OR($B3530="",L$3&lt;$D3530+Настройки!$B$7),0,MAX(0,$E3530-MAX(0,SUMIFS(Тех_Движение!$G$2:$G$5111,Тех_Движение!$D$2:$D$5111,$C3530,Тех_Движение!$B$2:$B$5111,"&lt;="&amp;L$3)-$F3530)))</f>
        <v>#VALUE!</v>
      </c>
      <c r="M3530" s="21" t="e">
        <f>IF(OR($B3530="",M$3&lt;$D3530+Настройки!$B$7),0,MAX(0,$E3530-MAX(0,SUMIFS(Тех_Движение!$G$2:$G$5111,Тех_Движение!$D$2:$D$5111,$C3530,Тех_Движение!$B$2:$B$5111,"&lt;="&amp;M$3)-$F3530)))</f>
        <v>#VALUE!</v>
      </c>
      <c r="N3530" s="21" t="e">
        <f>IF(OR($B3530="",N$3&lt;$D3530+Настройки!$B$7),0,MAX(0,$E3530-MAX(0,SUMIFS(Тех_Движение!$G$2:$G$5111,Тех_Движение!$D$2:$D$5111,$C3530,Тех_Движение!$B$2:$B$5111,"&lt;="&amp;N$3)-$F3530)))</f>
        <v>#VALUE!</v>
      </c>
      <c r="O3530" s="21" t="e">
        <f>IF(OR($B3530="",O$3&lt;$D3530+Настройки!$B$7),0,MAX(0,$E3530-MAX(0,SUMIFS(Тех_Движение!$G$2:$G$5111,Тех_Движение!$D$2:$D$5111,$C3530,Тех_Движение!$B$2:$B$5111,"&lt;="&amp;O$3)-$F3530)))</f>
        <v>#VALUE!</v>
      </c>
      <c r="P3530" s="21" t="e">
        <f>IF(OR($B3530="",P$3&lt;$D3530+Настройки!$B$7),0,MAX(0,$E3530-MAX(0,SUMIFS(Тех_Движение!$G$2:$G$5111,Тех_Движение!$D$2:$D$5111,$C3530,Тех_Движение!$B$2:$B$5111,"&lt;="&amp;P$3)-$F3530)))</f>
        <v>#VALUE!</v>
      </c>
      <c r="Q3530" s="21" t="e">
        <f>IF(OR($B3530="",Q$3&lt;$D3530+Настройки!$B$7),0,MAX(0,$E3530-MAX(0,SUMIFS(Тех_Движение!$G$2:$G$5111,Тех_Движение!$D$2:$D$5111,$C3530,Тех_Движение!$B$2:$B$5111,"&lt;="&amp;Q$3)-$F3530)))</f>
        <v>#VALUE!</v>
      </c>
      <c r="R3530" s="21" t="str">
        <f t="shared" si="166"/>
        <v/>
      </c>
      <c r="S3530" s="23" t="str">
        <f>IF($B3530="","",VLOOKUP($C3530,Настройки!$A$11:$L$17,9,FALSE))</f>
        <v/>
      </c>
      <c r="T3530" s="23" t="str">
        <f t="shared" si="167"/>
        <v/>
      </c>
    </row>
    <row r="3531" spans="1:20" x14ac:dyDescent="0.3">
      <c r="A3531" s="20">
        <f>Тех_Движение!$A$3528</f>
        <v>3527</v>
      </c>
      <c r="B3531" s="20" t="str">
        <f>IF(Тех_Движение!$F$3528&gt;0,Тех_Движение!$I$3528,"")</f>
        <v/>
      </c>
      <c r="C3531" s="20" t="str">
        <f>IF($B3531="","",Тех_Движение!$D$3528)</f>
        <v/>
      </c>
      <c r="D3531" s="9" t="str">
        <f>IF($B3531="","",Тех_Движение!$B$3528)</f>
        <v/>
      </c>
      <c r="E3531" s="21" t="str">
        <f>IF($B3531="","",Тех_Движение!$F$3528)</f>
        <v/>
      </c>
      <c r="F3531" s="21" t="str">
        <f>IF($B3531="","",SUMIFS($E$5:$E3530,$C$5:$C3530,$C3531))</f>
        <v/>
      </c>
      <c r="G3531" s="21" t="str">
        <f>IF($B3531="","",MAX(0,$E3531-MAX(0,SUMIFS(Тех_Движение!$G$2:$G$5111,Тех_Движение!$D$2:$D$5111,$C3531,Тех_Движение!$B$2:$B$5111,"&lt;="&amp;Настройки!$B$5-1)-$F3531)))</f>
        <v/>
      </c>
      <c r="H3531" s="21" t="str">
        <f>IF($B3531="","",IF(AND($D3531&gt;=Настройки!$B$5,$D3531&lt;=Настройки!$B$6),$E3531,0))</f>
        <v/>
      </c>
      <c r="I3531" s="21" t="str">
        <f t="shared" si="165"/>
        <v/>
      </c>
      <c r="J3531" s="21" t="str">
        <f>IF($B3531="","",MAX(0,$E3531-MAX(0,SUMIFS(Тех_Движение!$G$2:$G$5111,Тех_Движение!$D$2:$D$5111,$C3531,Тех_Движение!$B$2:$B$5111,"&lt;="&amp;Настройки!$B$6)-$F3531)))</f>
        <v/>
      </c>
      <c r="K3531" s="21" t="e">
        <f>IF(OR($B3531="",K$3&lt;$D3531+Настройки!$B$7),0,MAX(0,$E3531-MAX(0,SUMIFS(Тех_Движение!$G$2:$G$5111,Тех_Движение!$D$2:$D$5111,$C3531,Тех_Движение!$B$2:$B$5111,"&lt;="&amp;K$3)-$F3531)))</f>
        <v>#VALUE!</v>
      </c>
      <c r="L3531" s="21" t="e">
        <f>IF(OR($B3531="",L$3&lt;$D3531+Настройки!$B$7),0,MAX(0,$E3531-MAX(0,SUMIFS(Тех_Движение!$G$2:$G$5111,Тех_Движение!$D$2:$D$5111,$C3531,Тех_Движение!$B$2:$B$5111,"&lt;="&amp;L$3)-$F3531)))</f>
        <v>#VALUE!</v>
      </c>
      <c r="M3531" s="21" t="e">
        <f>IF(OR($B3531="",M$3&lt;$D3531+Настройки!$B$7),0,MAX(0,$E3531-MAX(0,SUMIFS(Тех_Движение!$G$2:$G$5111,Тех_Движение!$D$2:$D$5111,$C3531,Тех_Движение!$B$2:$B$5111,"&lt;="&amp;M$3)-$F3531)))</f>
        <v>#VALUE!</v>
      </c>
      <c r="N3531" s="21" t="e">
        <f>IF(OR($B3531="",N$3&lt;$D3531+Настройки!$B$7),0,MAX(0,$E3531-MAX(0,SUMIFS(Тех_Движение!$G$2:$G$5111,Тех_Движение!$D$2:$D$5111,$C3531,Тех_Движение!$B$2:$B$5111,"&lt;="&amp;N$3)-$F3531)))</f>
        <v>#VALUE!</v>
      </c>
      <c r="O3531" s="21" t="e">
        <f>IF(OR($B3531="",O$3&lt;$D3531+Настройки!$B$7),0,MAX(0,$E3531-MAX(0,SUMIFS(Тех_Движение!$G$2:$G$5111,Тех_Движение!$D$2:$D$5111,$C3531,Тех_Движение!$B$2:$B$5111,"&lt;="&amp;O$3)-$F3531)))</f>
        <v>#VALUE!</v>
      </c>
      <c r="P3531" s="21" t="e">
        <f>IF(OR($B3531="",P$3&lt;$D3531+Настройки!$B$7),0,MAX(0,$E3531-MAX(0,SUMIFS(Тех_Движение!$G$2:$G$5111,Тех_Движение!$D$2:$D$5111,$C3531,Тех_Движение!$B$2:$B$5111,"&lt;="&amp;P$3)-$F3531)))</f>
        <v>#VALUE!</v>
      </c>
      <c r="Q3531" s="21" t="e">
        <f>IF(OR($B3531="",Q$3&lt;$D3531+Настройки!$B$7),0,MAX(0,$E3531-MAX(0,SUMIFS(Тех_Движение!$G$2:$G$5111,Тех_Движение!$D$2:$D$5111,$C3531,Тех_Движение!$B$2:$B$5111,"&lt;="&amp;Q$3)-$F3531)))</f>
        <v>#VALUE!</v>
      </c>
      <c r="R3531" s="21" t="str">
        <f t="shared" si="166"/>
        <v/>
      </c>
      <c r="S3531" s="23" t="str">
        <f>IF($B3531="","",VLOOKUP($C3531,Настройки!$A$11:$L$17,9,FALSE))</f>
        <v/>
      </c>
      <c r="T3531" s="23" t="str">
        <f t="shared" si="167"/>
        <v/>
      </c>
    </row>
    <row r="3532" spans="1:20" x14ac:dyDescent="0.3">
      <c r="A3532" s="20">
        <f>Тех_Движение!$A$3529</f>
        <v>3528</v>
      </c>
      <c r="B3532" s="20" t="str">
        <f>IF(Тех_Движение!$F$3529&gt;0,Тех_Движение!$I$3529,"")</f>
        <v/>
      </c>
      <c r="C3532" s="20" t="str">
        <f>IF($B3532="","",Тех_Движение!$D$3529)</f>
        <v/>
      </c>
      <c r="D3532" s="9" t="str">
        <f>IF($B3532="","",Тех_Движение!$B$3529)</f>
        <v/>
      </c>
      <c r="E3532" s="21" t="str">
        <f>IF($B3532="","",Тех_Движение!$F$3529)</f>
        <v/>
      </c>
      <c r="F3532" s="21" t="str">
        <f>IF($B3532="","",SUMIFS($E$5:$E3531,$C$5:$C3531,$C3532))</f>
        <v/>
      </c>
      <c r="G3532" s="21" t="str">
        <f>IF($B3532="","",MAX(0,$E3532-MAX(0,SUMIFS(Тех_Движение!$G$2:$G$5111,Тех_Движение!$D$2:$D$5111,$C3532,Тех_Движение!$B$2:$B$5111,"&lt;="&amp;Настройки!$B$5-1)-$F3532)))</f>
        <v/>
      </c>
      <c r="H3532" s="21" t="str">
        <f>IF($B3532="","",IF(AND($D3532&gt;=Настройки!$B$5,$D3532&lt;=Настройки!$B$6),$E3532,0))</f>
        <v/>
      </c>
      <c r="I3532" s="21" t="str">
        <f t="shared" si="165"/>
        <v/>
      </c>
      <c r="J3532" s="21" t="str">
        <f>IF($B3532="","",MAX(0,$E3532-MAX(0,SUMIFS(Тех_Движение!$G$2:$G$5111,Тех_Движение!$D$2:$D$5111,$C3532,Тех_Движение!$B$2:$B$5111,"&lt;="&amp;Настройки!$B$6)-$F3532)))</f>
        <v/>
      </c>
      <c r="K3532" s="21" t="e">
        <f>IF(OR($B3532="",K$3&lt;$D3532+Настройки!$B$7),0,MAX(0,$E3532-MAX(0,SUMIFS(Тех_Движение!$G$2:$G$5111,Тех_Движение!$D$2:$D$5111,$C3532,Тех_Движение!$B$2:$B$5111,"&lt;="&amp;K$3)-$F3532)))</f>
        <v>#VALUE!</v>
      </c>
      <c r="L3532" s="21" t="e">
        <f>IF(OR($B3532="",L$3&lt;$D3532+Настройки!$B$7),0,MAX(0,$E3532-MAX(0,SUMIFS(Тех_Движение!$G$2:$G$5111,Тех_Движение!$D$2:$D$5111,$C3532,Тех_Движение!$B$2:$B$5111,"&lt;="&amp;L$3)-$F3532)))</f>
        <v>#VALUE!</v>
      </c>
      <c r="M3532" s="21" t="e">
        <f>IF(OR($B3532="",M$3&lt;$D3532+Настройки!$B$7),0,MAX(0,$E3532-MAX(0,SUMIFS(Тех_Движение!$G$2:$G$5111,Тех_Движение!$D$2:$D$5111,$C3532,Тех_Движение!$B$2:$B$5111,"&lt;="&amp;M$3)-$F3532)))</f>
        <v>#VALUE!</v>
      </c>
      <c r="N3532" s="21" t="e">
        <f>IF(OR($B3532="",N$3&lt;$D3532+Настройки!$B$7),0,MAX(0,$E3532-MAX(0,SUMIFS(Тех_Движение!$G$2:$G$5111,Тех_Движение!$D$2:$D$5111,$C3532,Тех_Движение!$B$2:$B$5111,"&lt;="&amp;N$3)-$F3532)))</f>
        <v>#VALUE!</v>
      </c>
      <c r="O3532" s="21" t="e">
        <f>IF(OR($B3532="",O$3&lt;$D3532+Настройки!$B$7),0,MAX(0,$E3532-MAX(0,SUMIFS(Тех_Движение!$G$2:$G$5111,Тех_Движение!$D$2:$D$5111,$C3532,Тех_Движение!$B$2:$B$5111,"&lt;="&amp;O$3)-$F3532)))</f>
        <v>#VALUE!</v>
      </c>
      <c r="P3532" s="21" t="e">
        <f>IF(OR($B3532="",P$3&lt;$D3532+Настройки!$B$7),0,MAX(0,$E3532-MAX(0,SUMIFS(Тех_Движение!$G$2:$G$5111,Тех_Движение!$D$2:$D$5111,$C3532,Тех_Движение!$B$2:$B$5111,"&lt;="&amp;P$3)-$F3532)))</f>
        <v>#VALUE!</v>
      </c>
      <c r="Q3532" s="21" t="e">
        <f>IF(OR($B3532="",Q$3&lt;$D3532+Настройки!$B$7),0,MAX(0,$E3532-MAX(0,SUMIFS(Тех_Движение!$G$2:$G$5111,Тех_Движение!$D$2:$D$5111,$C3532,Тех_Движение!$B$2:$B$5111,"&lt;="&amp;Q$3)-$F3532)))</f>
        <v>#VALUE!</v>
      </c>
      <c r="R3532" s="21" t="str">
        <f t="shared" si="166"/>
        <v/>
      </c>
      <c r="S3532" s="23" t="str">
        <f>IF($B3532="","",VLOOKUP($C3532,Настройки!$A$11:$L$17,9,FALSE))</f>
        <v/>
      </c>
      <c r="T3532" s="23" t="str">
        <f t="shared" si="167"/>
        <v/>
      </c>
    </row>
    <row r="3533" spans="1:20" x14ac:dyDescent="0.3">
      <c r="A3533" s="20">
        <f>Тех_Движение!$A$3530</f>
        <v>3529</v>
      </c>
      <c r="B3533" s="20" t="str">
        <f>IF(Тех_Движение!$F$3530&gt;0,Тех_Движение!$I$3530,"")</f>
        <v/>
      </c>
      <c r="C3533" s="20" t="str">
        <f>IF($B3533="","",Тех_Движение!$D$3530)</f>
        <v/>
      </c>
      <c r="D3533" s="9" t="str">
        <f>IF($B3533="","",Тех_Движение!$B$3530)</f>
        <v/>
      </c>
      <c r="E3533" s="21" t="str">
        <f>IF($B3533="","",Тех_Движение!$F$3530)</f>
        <v/>
      </c>
      <c r="F3533" s="21" t="str">
        <f>IF($B3533="","",SUMIFS($E$5:$E3532,$C$5:$C3532,$C3533))</f>
        <v/>
      </c>
      <c r="G3533" s="21" t="str">
        <f>IF($B3533="","",MAX(0,$E3533-MAX(0,SUMIFS(Тех_Движение!$G$2:$G$5111,Тех_Движение!$D$2:$D$5111,$C3533,Тех_Движение!$B$2:$B$5111,"&lt;="&amp;Настройки!$B$5-1)-$F3533)))</f>
        <v/>
      </c>
      <c r="H3533" s="21" t="str">
        <f>IF($B3533="","",IF(AND($D3533&gt;=Настройки!$B$5,$D3533&lt;=Настройки!$B$6),$E3533,0))</f>
        <v/>
      </c>
      <c r="I3533" s="21" t="str">
        <f t="shared" si="165"/>
        <v/>
      </c>
      <c r="J3533" s="21" t="str">
        <f>IF($B3533="","",MAX(0,$E3533-MAX(0,SUMIFS(Тех_Движение!$G$2:$G$5111,Тех_Движение!$D$2:$D$5111,$C3533,Тех_Движение!$B$2:$B$5111,"&lt;="&amp;Настройки!$B$6)-$F3533)))</f>
        <v/>
      </c>
      <c r="K3533" s="21" t="e">
        <f>IF(OR($B3533="",K$3&lt;$D3533+Настройки!$B$7),0,MAX(0,$E3533-MAX(0,SUMIFS(Тех_Движение!$G$2:$G$5111,Тех_Движение!$D$2:$D$5111,$C3533,Тех_Движение!$B$2:$B$5111,"&lt;="&amp;K$3)-$F3533)))</f>
        <v>#VALUE!</v>
      </c>
      <c r="L3533" s="21" t="e">
        <f>IF(OR($B3533="",L$3&lt;$D3533+Настройки!$B$7),0,MAX(0,$E3533-MAX(0,SUMIFS(Тех_Движение!$G$2:$G$5111,Тех_Движение!$D$2:$D$5111,$C3533,Тех_Движение!$B$2:$B$5111,"&lt;="&amp;L$3)-$F3533)))</f>
        <v>#VALUE!</v>
      </c>
      <c r="M3533" s="21" t="e">
        <f>IF(OR($B3533="",M$3&lt;$D3533+Настройки!$B$7),0,MAX(0,$E3533-MAX(0,SUMIFS(Тех_Движение!$G$2:$G$5111,Тех_Движение!$D$2:$D$5111,$C3533,Тех_Движение!$B$2:$B$5111,"&lt;="&amp;M$3)-$F3533)))</f>
        <v>#VALUE!</v>
      </c>
      <c r="N3533" s="21" t="e">
        <f>IF(OR($B3533="",N$3&lt;$D3533+Настройки!$B$7),0,MAX(0,$E3533-MAX(0,SUMIFS(Тех_Движение!$G$2:$G$5111,Тех_Движение!$D$2:$D$5111,$C3533,Тех_Движение!$B$2:$B$5111,"&lt;="&amp;N$3)-$F3533)))</f>
        <v>#VALUE!</v>
      </c>
      <c r="O3533" s="21" t="e">
        <f>IF(OR($B3533="",O$3&lt;$D3533+Настройки!$B$7),0,MAX(0,$E3533-MAX(0,SUMIFS(Тех_Движение!$G$2:$G$5111,Тех_Движение!$D$2:$D$5111,$C3533,Тех_Движение!$B$2:$B$5111,"&lt;="&amp;O$3)-$F3533)))</f>
        <v>#VALUE!</v>
      </c>
      <c r="P3533" s="21" t="e">
        <f>IF(OR($B3533="",P$3&lt;$D3533+Настройки!$B$7),0,MAX(0,$E3533-MAX(0,SUMIFS(Тех_Движение!$G$2:$G$5111,Тех_Движение!$D$2:$D$5111,$C3533,Тех_Движение!$B$2:$B$5111,"&lt;="&amp;P$3)-$F3533)))</f>
        <v>#VALUE!</v>
      </c>
      <c r="Q3533" s="21" t="e">
        <f>IF(OR($B3533="",Q$3&lt;$D3533+Настройки!$B$7),0,MAX(0,$E3533-MAX(0,SUMIFS(Тех_Движение!$G$2:$G$5111,Тех_Движение!$D$2:$D$5111,$C3533,Тех_Движение!$B$2:$B$5111,"&lt;="&amp;Q$3)-$F3533)))</f>
        <v>#VALUE!</v>
      </c>
      <c r="R3533" s="21" t="str">
        <f t="shared" si="166"/>
        <v/>
      </c>
      <c r="S3533" s="23" t="str">
        <f>IF($B3533="","",VLOOKUP($C3533,Настройки!$A$11:$L$17,9,FALSE))</f>
        <v/>
      </c>
      <c r="T3533" s="23" t="str">
        <f t="shared" si="167"/>
        <v/>
      </c>
    </row>
    <row r="3534" spans="1:20" x14ac:dyDescent="0.3">
      <c r="A3534" s="20">
        <f>Тех_Движение!$A$3531</f>
        <v>3530</v>
      </c>
      <c r="B3534" s="20" t="str">
        <f>IF(Тех_Движение!$F$3531&gt;0,Тех_Движение!$I$3531,"")</f>
        <v/>
      </c>
      <c r="C3534" s="20" t="str">
        <f>IF($B3534="","",Тех_Движение!$D$3531)</f>
        <v/>
      </c>
      <c r="D3534" s="9" t="str">
        <f>IF($B3534="","",Тех_Движение!$B$3531)</f>
        <v/>
      </c>
      <c r="E3534" s="21" t="str">
        <f>IF($B3534="","",Тех_Движение!$F$3531)</f>
        <v/>
      </c>
      <c r="F3534" s="21" t="str">
        <f>IF($B3534="","",SUMIFS($E$5:$E3533,$C$5:$C3533,$C3534))</f>
        <v/>
      </c>
      <c r="G3534" s="21" t="str">
        <f>IF($B3534="","",MAX(0,$E3534-MAX(0,SUMIFS(Тех_Движение!$G$2:$G$5111,Тех_Движение!$D$2:$D$5111,$C3534,Тех_Движение!$B$2:$B$5111,"&lt;="&amp;Настройки!$B$5-1)-$F3534)))</f>
        <v/>
      </c>
      <c r="H3534" s="21" t="str">
        <f>IF($B3534="","",IF(AND($D3534&gt;=Настройки!$B$5,$D3534&lt;=Настройки!$B$6),$E3534,0))</f>
        <v/>
      </c>
      <c r="I3534" s="21" t="str">
        <f t="shared" si="165"/>
        <v/>
      </c>
      <c r="J3534" s="21" t="str">
        <f>IF($B3534="","",MAX(0,$E3534-MAX(0,SUMIFS(Тех_Движение!$G$2:$G$5111,Тех_Движение!$D$2:$D$5111,$C3534,Тех_Движение!$B$2:$B$5111,"&lt;="&amp;Настройки!$B$6)-$F3534)))</f>
        <v/>
      </c>
      <c r="K3534" s="21" t="e">
        <f>IF(OR($B3534="",K$3&lt;$D3534+Настройки!$B$7),0,MAX(0,$E3534-MAX(0,SUMIFS(Тех_Движение!$G$2:$G$5111,Тех_Движение!$D$2:$D$5111,$C3534,Тех_Движение!$B$2:$B$5111,"&lt;="&amp;K$3)-$F3534)))</f>
        <v>#VALUE!</v>
      </c>
      <c r="L3534" s="21" t="e">
        <f>IF(OR($B3534="",L$3&lt;$D3534+Настройки!$B$7),0,MAX(0,$E3534-MAX(0,SUMIFS(Тех_Движение!$G$2:$G$5111,Тех_Движение!$D$2:$D$5111,$C3534,Тех_Движение!$B$2:$B$5111,"&lt;="&amp;L$3)-$F3534)))</f>
        <v>#VALUE!</v>
      </c>
      <c r="M3534" s="21" t="e">
        <f>IF(OR($B3534="",M$3&lt;$D3534+Настройки!$B$7),0,MAX(0,$E3534-MAX(0,SUMIFS(Тех_Движение!$G$2:$G$5111,Тех_Движение!$D$2:$D$5111,$C3534,Тех_Движение!$B$2:$B$5111,"&lt;="&amp;M$3)-$F3534)))</f>
        <v>#VALUE!</v>
      </c>
      <c r="N3534" s="21" t="e">
        <f>IF(OR($B3534="",N$3&lt;$D3534+Настройки!$B$7),0,MAX(0,$E3534-MAX(0,SUMIFS(Тех_Движение!$G$2:$G$5111,Тех_Движение!$D$2:$D$5111,$C3534,Тех_Движение!$B$2:$B$5111,"&lt;="&amp;N$3)-$F3534)))</f>
        <v>#VALUE!</v>
      </c>
      <c r="O3534" s="21" t="e">
        <f>IF(OR($B3534="",O$3&lt;$D3534+Настройки!$B$7),0,MAX(0,$E3534-MAX(0,SUMIFS(Тех_Движение!$G$2:$G$5111,Тех_Движение!$D$2:$D$5111,$C3534,Тех_Движение!$B$2:$B$5111,"&lt;="&amp;O$3)-$F3534)))</f>
        <v>#VALUE!</v>
      </c>
      <c r="P3534" s="21" t="e">
        <f>IF(OR($B3534="",P$3&lt;$D3534+Настройки!$B$7),0,MAX(0,$E3534-MAX(0,SUMIFS(Тех_Движение!$G$2:$G$5111,Тех_Движение!$D$2:$D$5111,$C3534,Тех_Движение!$B$2:$B$5111,"&lt;="&amp;P$3)-$F3534)))</f>
        <v>#VALUE!</v>
      </c>
      <c r="Q3534" s="21" t="e">
        <f>IF(OR($B3534="",Q$3&lt;$D3534+Настройки!$B$7),0,MAX(0,$E3534-MAX(0,SUMIFS(Тех_Движение!$G$2:$G$5111,Тех_Движение!$D$2:$D$5111,$C3534,Тех_Движение!$B$2:$B$5111,"&lt;="&amp;Q$3)-$F3534)))</f>
        <v>#VALUE!</v>
      </c>
      <c r="R3534" s="21" t="str">
        <f t="shared" si="166"/>
        <v/>
      </c>
      <c r="S3534" s="23" t="str">
        <f>IF($B3534="","",VLOOKUP($C3534,Настройки!$A$11:$L$17,9,FALSE))</f>
        <v/>
      </c>
      <c r="T3534" s="23" t="str">
        <f t="shared" si="167"/>
        <v/>
      </c>
    </row>
    <row r="3535" spans="1:20" x14ac:dyDescent="0.3">
      <c r="A3535" s="20">
        <f>Тех_Движение!$A$3532</f>
        <v>3531</v>
      </c>
      <c r="B3535" s="20" t="str">
        <f>IF(Тех_Движение!$F$3532&gt;0,Тех_Движение!$I$3532,"")</f>
        <v/>
      </c>
      <c r="C3535" s="20" t="str">
        <f>IF($B3535="","",Тех_Движение!$D$3532)</f>
        <v/>
      </c>
      <c r="D3535" s="9" t="str">
        <f>IF($B3535="","",Тех_Движение!$B$3532)</f>
        <v/>
      </c>
      <c r="E3535" s="21" t="str">
        <f>IF($B3535="","",Тех_Движение!$F$3532)</f>
        <v/>
      </c>
      <c r="F3535" s="21" t="str">
        <f>IF($B3535="","",SUMIFS($E$5:$E3534,$C$5:$C3534,$C3535))</f>
        <v/>
      </c>
      <c r="G3535" s="21" t="str">
        <f>IF($B3535="","",MAX(0,$E3535-MAX(0,SUMIFS(Тех_Движение!$G$2:$G$5111,Тех_Движение!$D$2:$D$5111,$C3535,Тех_Движение!$B$2:$B$5111,"&lt;="&amp;Настройки!$B$5-1)-$F3535)))</f>
        <v/>
      </c>
      <c r="H3535" s="21" t="str">
        <f>IF($B3535="","",IF(AND($D3535&gt;=Настройки!$B$5,$D3535&lt;=Настройки!$B$6),$E3535,0))</f>
        <v/>
      </c>
      <c r="I3535" s="21" t="str">
        <f t="shared" si="165"/>
        <v/>
      </c>
      <c r="J3535" s="21" t="str">
        <f>IF($B3535="","",MAX(0,$E3535-MAX(0,SUMIFS(Тех_Движение!$G$2:$G$5111,Тех_Движение!$D$2:$D$5111,$C3535,Тех_Движение!$B$2:$B$5111,"&lt;="&amp;Настройки!$B$6)-$F3535)))</f>
        <v/>
      </c>
      <c r="K3535" s="21" t="e">
        <f>IF(OR($B3535="",K$3&lt;$D3535+Настройки!$B$7),0,MAX(0,$E3535-MAX(0,SUMIFS(Тех_Движение!$G$2:$G$5111,Тех_Движение!$D$2:$D$5111,$C3535,Тех_Движение!$B$2:$B$5111,"&lt;="&amp;K$3)-$F3535)))</f>
        <v>#VALUE!</v>
      </c>
      <c r="L3535" s="21" t="e">
        <f>IF(OR($B3535="",L$3&lt;$D3535+Настройки!$B$7),0,MAX(0,$E3535-MAX(0,SUMIFS(Тех_Движение!$G$2:$G$5111,Тех_Движение!$D$2:$D$5111,$C3535,Тех_Движение!$B$2:$B$5111,"&lt;="&amp;L$3)-$F3535)))</f>
        <v>#VALUE!</v>
      </c>
      <c r="M3535" s="21" t="e">
        <f>IF(OR($B3535="",M$3&lt;$D3535+Настройки!$B$7),0,MAX(0,$E3535-MAX(0,SUMIFS(Тех_Движение!$G$2:$G$5111,Тех_Движение!$D$2:$D$5111,$C3535,Тех_Движение!$B$2:$B$5111,"&lt;="&amp;M$3)-$F3535)))</f>
        <v>#VALUE!</v>
      </c>
      <c r="N3535" s="21" t="e">
        <f>IF(OR($B3535="",N$3&lt;$D3535+Настройки!$B$7),0,MAX(0,$E3535-MAX(0,SUMIFS(Тех_Движение!$G$2:$G$5111,Тех_Движение!$D$2:$D$5111,$C3535,Тех_Движение!$B$2:$B$5111,"&lt;="&amp;N$3)-$F3535)))</f>
        <v>#VALUE!</v>
      </c>
      <c r="O3535" s="21" t="e">
        <f>IF(OR($B3535="",O$3&lt;$D3535+Настройки!$B$7),0,MAX(0,$E3535-MAX(0,SUMIFS(Тех_Движение!$G$2:$G$5111,Тех_Движение!$D$2:$D$5111,$C3535,Тех_Движение!$B$2:$B$5111,"&lt;="&amp;O$3)-$F3535)))</f>
        <v>#VALUE!</v>
      </c>
      <c r="P3535" s="21" t="e">
        <f>IF(OR($B3535="",P$3&lt;$D3535+Настройки!$B$7),0,MAX(0,$E3535-MAX(0,SUMIFS(Тех_Движение!$G$2:$G$5111,Тех_Движение!$D$2:$D$5111,$C3535,Тех_Движение!$B$2:$B$5111,"&lt;="&amp;P$3)-$F3535)))</f>
        <v>#VALUE!</v>
      </c>
      <c r="Q3535" s="21" t="e">
        <f>IF(OR($B3535="",Q$3&lt;$D3535+Настройки!$B$7),0,MAX(0,$E3535-MAX(0,SUMIFS(Тех_Движение!$G$2:$G$5111,Тех_Движение!$D$2:$D$5111,$C3535,Тех_Движение!$B$2:$B$5111,"&lt;="&amp;Q$3)-$F3535)))</f>
        <v>#VALUE!</v>
      </c>
      <c r="R3535" s="21" t="str">
        <f t="shared" si="166"/>
        <v/>
      </c>
      <c r="S3535" s="23" t="str">
        <f>IF($B3535="","",VLOOKUP($C3535,Настройки!$A$11:$L$17,9,FALSE))</f>
        <v/>
      </c>
      <c r="T3535" s="23" t="str">
        <f t="shared" si="167"/>
        <v/>
      </c>
    </row>
    <row r="3536" spans="1:20" x14ac:dyDescent="0.3">
      <c r="A3536" s="20">
        <f>Тех_Движение!$A$3533</f>
        <v>3532</v>
      </c>
      <c r="B3536" s="20" t="str">
        <f>IF(Тех_Движение!$F$3533&gt;0,Тех_Движение!$I$3533,"")</f>
        <v/>
      </c>
      <c r="C3536" s="20" t="str">
        <f>IF($B3536="","",Тех_Движение!$D$3533)</f>
        <v/>
      </c>
      <c r="D3536" s="9" t="str">
        <f>IF($B3536="","",Тех_Движение!$B$3533)</f>
        <v/>
      </c>
      <c r="E3536" s="21" t="str">
        <f>IF($B3536="","",Тех_Движение!$F$3533)</f>
        <v/>
      </c>
      <c r="F3536" s="21" t="str">
        <f>IF($B3536="","",SUMIFS($E$5:$E3535,$C$5:$C3535,$C3536))</f>
        <v/>
      </c>
      <c r="G3536" s="21" t="str">
        <f>IF($B3536="","",MAX(0,$E3536-MAX(0,SUMIFS(Тех_Движение!$G$2:$G$5111,Тех_Движение!$D$2:$D$5111,$C3536,Тех_Движение!$B$2:$B$5111,"&lt;="&amp;Настройки!$B$5-1)-$F3536)))</f>
        <v/>
      </c>
      <c r="H3536" s="21" t="str">
        <f>IF($B3536="","",IF(AND($D3536&gt;=Настройки!$B$5,$D3536&lt;=Настройки!$B$6),$E3536,0))</f>
        <v/>
      </c>
      <c r="I3536" s="21" t="str">
        <f t="shared" si="165"/>
        <v/>
      </c>
      <c r="J3536" s="21" t="str">
        <f>IF($B3536="","",MAX(0,$E3536-MAX(0,SUMIFS(Тех_Движение!$G$2:$G$5111,Тех_Движение!$D$2:$D$5111,$C3536,Тех_Движение!$B$2:$B$5111,"&lt;="&amp;Настройки!$B$6)-$F3536)))</f>
        <v/>
      </c>
      <c r="K3536" s="21" t="e">
        <f>IF(OR($B3536="",K$3&lt;$D3536+Настройки!$B$7),0,MAX(0,$E3536-MAX(0,SUMIFS(Тех_Движение!$G$2:$G$5111,Тех_Движение!$D$2:$D$5111,$C3536,Тех_Движение!$B$2:$B$5111,"&lt;="&amp;K$3)-$F3536)))</f>
        <v>#VALUE!</v>
      </c>
      <c r="L3536" s="21" t="e">
        <f>IF(OR($B3536="",L$3&lt;$D3536+Настройки!$B$7),0,MAX(0,$E3536-MAX(0,SUMIFS(Тех_Движение!$G$2:$G$5111,Тех_Движение!$D$2:$D$5111,$C3536,Тех_Движение!$B$2:$B$5111,"&lt;="&amp;L$3)-$F3536)))</f>
        <v>#VALUE!</v>
      </c>
      <c r="M3536" s="21" t="e">
        <f>IF(OR($B3536="",M$3&lt;$D3536+Настройки!$B$7),0,MAX(0,$E3536-MAX(0,SUMIFS(Тех_Движение!$G$2:$G$5111,Тех_Движение!$D$2:$D$5111,$C3536,Тех_Движение!$B$2:$B$5111,"&lt;="&amp;M$3)-$F3536)))</f>
        <v>#VALUE!</v>
      </c>
      <c r="N3536" s="21" t="e">
        <f>IF(OR($B3536="",N$3&lt;$D3536+Настройки!$B$7),0,MAX(0,$E3536-MAX(0,SUMIFS(Тех_Движение!$G$2:$G$5111,Тех_Движение!$D$2:$D$5111,$C3536,Тех_Движение!$B$2:$B$5111,"&lt;="&amp;N$3)-$F3536)))</f>
        <v>#VALUE!</v>
      </c>
      <c r="O3536" s="21" t="e">
        <f>IF(OR($B3536="",O$3&lt;$D3536+Настройки!$B$7),0,MAX(0,$E3536-MAX(0,SUMIFS(Тех_Движение!$G$2:$G$5111,Тех_Движение!$D$2:$D$5111,$C3536,Тех_Движение!$B$2:$B$5111,"&lt;="&amp;O$3)-$F3536)))</f>
        <v>#VALUE!</v>
      </c>
      <c r="P3536" s="21" t="e">
        <f>IF(OR($B3536="",P$3&lt;$D3536+Настройки!$B$7),0,MAX(0,$E3536-MAX(0,SUMIFS(Тех_Движение!$G$2:$G$5111,Тех_Движение!$D$2:$D$5111,$C3536,Тех_Движение!$B$2:$B$5111,"&lt;="&amp;P$3)-$F3536)))</f>
        <v>#VALUE!</v>
      </c>
      <c r="Q3536" s="21" t="e">
        <f>IF(OR($B3536="",Q$3&lt;$D3536+Настройки!$B$7),0,MAX(0,$E3536-MAX(0,SUMIFS(Тех_Движение!$G$2:$G$5111,Тех_Движение!$D$2:$D$5111,$C3536,Тех_Движение!$B$2:$B$5111,"&lt;="&amp;Q$3)-$F3536)))</f>
        <v>#VALUE!</v>
      </c>
      <c r="R3536" s="21" t="str">
        <f t="shared" si="166"/>
        <v/>
      </c>
      <c r="S3536" s="23" t="str">
        <f>IF($B3536="","",VLOOKUP($C3536,Настройки!$A$11:$L$17,9,FALSE))</f>
        <v/>
      </c>
      <c r="T3536" s="23" t="str">
        <f t="shared" si="167"/>
        <v/>
      </c>
    </row>
    <row r="3537" spans="1:20" x14ac:dyDescent="0.3">
      <c r="A3537" s="20">
        <f>Тех_Движение!$A$3534</f>
        <v>3533</v>
      </c>
      <c r="B3537" s="20" t="str">
        <f>IF(Тех_Движение!$F$3534&gt;0,Тех_Движение!$I$3534,"")</f>
        <v/>
      </c>
      <c r="C3537" s="20" t="str">
        <f>IF($B3537="","",Тех_Движение!$D$3534)</f>
        <v/>
      </c>
      <c r="D3537" s="9" t="str">
        <f>IF($B3537="","",Тех_Движение!$B$3534)</f>
        <v/>
      </c>
      <c r="E3537" s="21" t="str">
        <f>IF($B3537="","",Тех_Движение!$F$3534)</f>
        <v/>
      </c>
      <c r="F3537" s="21" t="str">
        <f>IF($B3537="","",SUMIFS($E$5:$E3536,$C$5:$C3536,$C3537))</f>
        <v/>
      </c>
      <c r="G3537" s="21" t="str">
        <f>IF($B3537="","",MAX(0,$E3537-MAX(0,SUMIFS(Тех_Движение!$G$2:$G$5111,Тех_Движение!$D$2:$D$5111,$C3537,Тех_Движение!$B$2:$B$5111,"&lt;="&amp;Настройки!$B$5-1)-$F3537)))</f>
        <v/>
      </c>
      <c r="H3537" s="21" t="str">
        <f>IF($B3537="","",IF(AND($D3537&gt;=Настройки!$B$5,$D3537&lt;=Настройки!$B$6),$E3537,0))</f>
        <v/>
      </c>
      <c r="I3537" s="21" t="str">
        <f t="shared" si="165"/>
        <v/>
      </c>
      <c r="J3537" s="21" t="str">
        <f>IF($B3537="","",MAX(0,$E3537-MAX(0,SUMIFS(Тех_Движение!$G$2:$G$5111,Тех_Движение!$D$2:$D$5111,$C3537,Тех_Движение!$B$2:$B$5111,"&lt;="&amp;Настройки!$B$6)-$F3537)))</f>
        <v/>
      </c>
      <c r="K3537" s="21" t="e">
        <f>IF(OR($B3537="",K$3&lt;$D3537+Настройки!$B$7),0,MAX(0,$E3537-MAX(0,SUMIFS(Тех_Движение!$G$2:$G$5111,Тех_Движение!$D$2:$D$5111,$C3537,Тех_Движение!$B$2:$B$5111,"&lt;="&amp;K$3)-$F3537)))</f>
        <v>#VALUE!</v>
      </c>
      <c r="L3537" s="21" t="e">
        <f>IF(OR($B3537="",L$3&lt;$D3537+Настройки!$B$7),0,MAX(0,$E3537-MAX(0,SUMIFS(Тех_Движение!$G$2:$G$5111,Тех_Движение!$D$2:$D$5111,$C3537,Тех_Движение!$B$2:$B$5111,"&lt;="&amp;L$3)-$F3537)))</f>
        <v>#VALUE!</v>
      </c>
      <c r="M3537" s="21" t="e">
        <f>IF(OR($B3537="",M$3&lt;$D3537+Настройки!$B$7),0,MAX(0,$E3537-MAX(0,SUMIFS(Тех_Движение!$G$2:$G$5111,Тех_Движение!$D$2:$D$5111,$C3537,Тех_Движение!$B$2:$B$5111,"&lt;="&amp;M$3)-$F3537)))</f>
        <v>#VALUE!</v>
      </c>
      <c r="N3537" s="21" t="e">
        <f>IF(OR($B3537="",N$3&lt;$D3537+Настройки!$B$7),0,MAX(0,$E3537-MAX(0,SUMIFS(Тех_Движение!$G$2:$G$5111,Тех_Движение!$D$2:$D$5111,$C3537,Тех_Движение!$B$2:$B$5111,"&lt;="&amp;N$3)-$F3537)))</f>
        <v>#VALUE!</v>
      </c>
      <c r="O3537" s="21" t="e">
        <f>IF(OR($B3537="",O$3&lt;$D3537+Настройки!$B$7),0,MAX(0,$E3537-MAX(0,SUMIFS(Тех_Движение!$G$2:$G$5111,Тех_Движение!$D$2:$D$5111,$C3537,Тех_Движение!$B$2:$B$5111,"&lt;="&amp;O$3)-$F3537)))</f>
        <v>#VALUE!</v>
      </c>
      <c r="P3537" s="21" t="e">
        <f>IF(OR($B3537="",P$3&lt;$D3537+Настройки!$B$7),0,MAX(0,$E3537-MAX(0,SUMIFS(Тех_Движение!$G$2:$G$5111,Тех_Движение!$D$2:$D$5111,$C3537,Тех_Движение!$B$2:$B$5111,"&lt;="&amp;P$3)-$F3537)))</f>
        <v>#VALUE!</v>
      </c>
      <c r="Q3537" s="21" t="e">
        <f>IF(OR($B3537="",Q$3&lt;$D3537+Настройки!$B$7),0,MAX(0,$E3537-MAX(0,SUMIFS(Тех_Движение!$G$2:$G$5111,Тех_Движение!$D$2:$D$5111,$C3537,Тех_Движение!$B$2:$B$5111,"&lt;="&amp;Q$3)-$F3537)))</f>
        <v>#VALUE!</v>
      </c>
      <c r="R3537" s="21" t="str">
        <f t="shared" si="166"/>
        <v/>
      </c>
      <c r="S3537" s="23" t="str">
        <f>IF($B3537="","",VLOOKUP($C3537,Настройки!$A$11:$L$17,9,FALSE))</f>
        <v/>
      </c>
      <c r="T3537" s="23" t="str">
        <f t="shared" si="167"/>
        <v/>
      </c>
    </row>
    <row r="3538" spans="1:20" x14ac:dyDescent="0.3">
      <c r="A3538" s="20">
        <f>Тех_Движение!$A$3535</f>
        <v>3534</v>
      </c>
      <c r="B3538" s="20" t="str">
        <f>IF(Тех_Движение!$F$3535&gt;0,Тех_Движение!$I$3535,"")</f>
        <v/>
      </c>
      <c r="C3538" s="20" t="str">
        <f>IF($B3538="","",Тех_Движение!$D$3535)</f>
        <v/>
      </c>
      <c r="D3538" s="9" t="str">
        <f>IF($B3538="","",Тех_Движение!$B$3535)</f>
        <v/>
      </c>
      <c r="E3538" s="21" t="str">
        <f>IF($B3538="","",Тех_Движение!$F$3535)</f>
        <v/>
      </c>
      <c r="F3538" s="21" t="str">
        <f>IF($B3538="","",SUMIFS($E$5:$E3537,$C$5:$C3537,$C3538))</f>
        <v/>
      </c>
      <c r="G3538" s="21" t="str">
        <f>IF($B3538="","",MAX(0,$E3538-MAX(0,SUMIFS(Тех_Движение!$G$2:$G$5111,Тех_Движение!$D$2:$D$5111,$C3538,Тех_Движение!$B$2:$B$5111,"&lt;="&amp;Настройки!$B$5-1)-$F3538)))</f>
        <v/>
      </c>
      <c r="H3538" s="21" t="str">
        <f>IF($B3538="","",IF(AND($D3538&gt;=Настройки!$B$5,$D3538&lt;=Настройки!$B$6),$E3538,0))</f>
        <v/>
      </c>
      <c r="I3538" s="21" t="str">
        <f t="shared" si="165"/>
        <v/>
      </c>
      <c r="J3538" s="21" t="str">
        <f>IF($B3538="","",MAX(0,$E3538-MAX(0,SUMIFS(Тех_Движение!$G$2:$G$5111,Тех_Движение!$D$2:$D$5111,$C3538,Тех_Движение!$B$2:$B$5111,"&lt;="&amp;Настройки!$B$6)-$F3538)))</f>
        <v/>
      </c>
      <c r="K3538" s="21" t="e">
        <f>IF(OR($B3538="",K$3&lt;$D3538+Настройки!$B$7),0,MAX(0,$E3538-MAX(0,SUMIFS(Тех_Движение!$G$2:$G$5111,Тех_Движение!$D$2:$D$5111,$C3538,Тех_Движение!$B$2:$B$5111,"&lt;="&amp;K$3)-$F3538)))</f>
        <v>#VALUE!</v>
      </c>
      <c r="L3538" s="21" t="e">
        <f>IF(OR($B3538="",L$3&lt;$D3538+Настройки!$B$7),0,MAX(0,$E3538-MAX(0,SUMIFS(Тех_Движение!$G$2:$G$5111,Тех_Движение!$D$2:$D$5111,$C3538,Тех_Движение!$B$2:$B$5111,"&lt;="&amp;L$3)-$F3538)))</f>
        <v>#VALUE!</v>
      </c>
      <c r="M3538" s="21" t="e">
        <f>IF(OR($B3538="",M$3&lt;$D3538+Настройки!$B$7),0,MAX(0,$E3538-MAX(0,SUMIFS(Тех_Движение!$G$2:$G$5111,Тех_Движение!$D$2:$D$5111,$C3538,Тех_Движение!$B$2:$B$5111,"&lt;="&amp;M$3)-$F3538)))</f>
        <v>#VALUE!</v>
      </c>
      <c r="N3538" s="21" t="e">
        <f>IF(OR($B3538="",N$3&lt;$D3538+Настройки!$B$7),0,MAX(0,$E3538-MAX(0,SUMIFS(Тех_Движение!$G$2:$G$5111,Тех_Движение!$D$2:$D$5111,$C3538,Тех_Движение!$B$2:$B$5111,"&lt;="&amp;N$3)-$F3538)))</f>
        <v>#VALUE!</v>
      </c>
      <c r="O3538" s="21" t="e">
        <f>IF(OR($B3538="",O$3&lt;$D3538+Настройки!$B$7),0,MAX(0,$E3538-MAX(0,SUMIFS(Тех_Движение!$G$2:$G$5111,Тех_Движение!$D$2:$D$5111,$C3538,Тех_Движение!$B$2:$B$5111,"&lt;="&amp;O$3)-$F3538)))</f>
        <v>#VALUE!</v>
      </c>
      <c r="P3538" s="21" t="e">
        <f>IF(OR($B3538="",P$3&lt;$D3538+Настройки!$B$7),0,MAX(0,$E3538-MAX(0,SUMIFS(Тех_Движение!$G$2:$G$5111,Тех_Движение!$D$2:$D$5111,$C3538,Тех_Движение!$B$2:$B$5111,"&lt;="&amp;P$3)-$F3538)))</f>
        <v>#VALUE!</v>
      </c>
      <c r="Q3538" s="21" t="e">
        <f>IF(OR($B3538="",Q$3&lt;$D3538+Настройки!$B$7),0,MAX(0,$E3538-MAX(0,SUMIFS(Тех_Движение!$G$2:$G$5111,Тех_Движение!$D$2:$D$5111,$C3538,Тех_Движение!$B$2:$B$5111,"&lt;="&amp;Q$3)-$F3538)))</f>
        <v>#VALUE!</v>
      </c>
      <c r="R3538" s="21" t="str">
        <f t="shared" si="166"/>
        <v/>
      </c>
      <c r="S3538" s="23" t="str">
        <f>IF($B3538="","",VLOOKUP($C3538,Настройки!$A$11:$L$17,9,FALSE))</f>
        <v/>
      </c>
      <c r="T3538" s="23" t="str">
        <f t="shared" si="167"/>
        <v/>
      </c>
    </row>
    <row r="3539" spans="1:20" x14ac:dyDescent="0.3">
      <c r="A3539" s="20">
        <f>Тех_Движение!$A$3536</f>
        <v>3535</v>
      </c>
      <c r="B3539" s="20" t="str">
        <f>IF(Тех_Движение!$F$3536&gt;0,Тех_Движение!$I$3536,"")</f>
        <v/>
      </c>
      <c r="C3539" s="20" t="str">
        <f>IF($B3539="","",Тех_Движение!$D$3536)</f>
        <v/>
      </c>
      <c r="D3539" s="9" t="str">
        <f>IF($B3539="","",Тех_Движение!$B$3536)</f>
        <v/>
      </c>
      <c r="E3539" s="21" t="str">
        <f>IF($B3539="","",Тех_Движение!$F$3536)</f>
        <v/>
      </c>
      <c r="F3539" s="21" t="str">
        <f>IF($B3539="","",SUMIFS($E$5:$E3538,$C$5:$C3538,$C3539))</f>
        <v/>
      </c>
      <c r="G3539" s="21" t="str">
        <f>IF($B3539="","",MAX(0,$E3539-MAX(0,SUMIFS(Тех_Движение!$G$2:$G$5111,Тех_Движение!$D$2:$D$5111,$C3539,Тех_Движение!$B$2:$B$5111,"&lt;="&amp;Настройки!$B$5-1)-$F3539)))</f>
        <v/>
      </c>
      <c r="H3539" s="21" t="str">
        <f>IF($B3539="","",IF(AND($D3539&gt;=Настройки!$B$5,$D3539&lt;=Настройки!$B$6),$E3539,0))</f>
        <v/>
      </c>
      <c r="I3539" s="21" t="str">
        <f t="shared" si="165"/>
        <v/>
      </c>
      <c r="J3539" s="21" t="str">
        <f>IF($B3539="","",MAX(0,$E3539-MAX(0,SUMIFS(Тех_Движение!$G$2:$G$5111,Тех_Движение!$D$2:$D$5111,$C3539,Тех_Движение!$B$2:$B$5111,"&lt;="&amp;Настройки!$B$6)-$F3539)))</f>
        <v/>
      </c>
      <c r="K3539" s="21" t="e">
        <f>IF(OR($B3539="",K$3&lt;$D3539+Настройки!$B$7),0,MAX(0,$E3539-MAX(0,SUMIFS(Тех_Движение!$G$2:$G$5111,Тех_Движение!$D$2:$D$5111,$C3539,Тех_Движение!$B$2:$B$5111,"&lt;="&amp;K$3)-$F3539)))</f>
        <v>#VALUE!</v>
      </c>
      <c r="L3539" s="21" t="e">
        <f>IF(OR($B3539="",L$3&lt;$D3539+Настройки!$B$7),0,MAX(0,$E3539-MAX(0,SUMIFS(Тех_Движение!$G$2:$G$5111,Тех_Движение!$D$2:$D$5111,$C3539,Тех_Движение!$B$2:$B$5111,"&lt;="&amp;L$3)-$F3539)))</f>
        <v>#VALUE!</v>
      </c>
      <c r="M3539" s="21" t="e">
        <f>IF(OR($B3539="",M$3&lt;$D3539+Настройки!$B$7),0,MAX(0,$E3539-MAX(0,SUMIFS(Тех_Движение!$G$2:$G$5111,Тех_Движение!$D$2:$D$5111,$C3539,Тех_Движение!$B$2:$B$5111,"&lt;="&amp;M$3)-$F3539)))</f>
        <v>#VALUE!</v>
      </c>
      <c r="N3539" s="21" t="e">
        <f>IF(OR($B3539="",N$3&lt;$D3539+Настройки!$B$7),0,MAX(0,$E3539-MAX(0,SUMIFS(Тех_Движение!$G$2:$G$5111,Тех_Движение!$D$2:$D$5111,$C3539,Тех_Движение!$B$2:$B$5111,"&lt;="&amp;N$3)-$F3539)))</f>
        <v>#VALUE!</v>
      </c>
      <c r="O3539" s="21" t="e">
        <f>IF(OR($B3539="",O$3&lt;$D3539+Настройки!$B$7),0,MAX(0,$E3539-MAX(0,SUMIFS(Тех_Движение!$G$2:$G$5111,Тех_Движение!$D$2:$D$5111,$C3539,Тех_Движение!$B$2:$B$5111,"&lt;="&amp;O$3)-$F3539)))</f>
        <v>#VALUE!</v>
      </c>
      <c r="P3539" s="21" t="e">
        <f>IF(OR($B3539="",P$3&lt;$D3539+Настройки!$B$7),0,MAX(0,$E3539-MAX(0,SUMIFS(Тех_Движение!$G$2:$G$5111,Тех_Движение!$D$2:$D$5111,$C3539,Тех_Движение!$B$2:$B$5111,"&lt;="&amp;P$3)-$F3539)))</f>
        <v>#VALUE!</v>
      </c>
      <c r="Q3539" s="21" t="e">
        <f>IF(OR($B3539="",Q$3&lt;$D3539+Настройки!$B$7),0,MAX(0,$E3539-MAX(0,SUMIFS(Тех_Движение!$G$2:$G$5111,Тех_Движение!$D$2:$D$5111,$C3539,Тех_Движение!$B$2:$B$5111,"&lt;="&amp;Q$3)-$F3539)))</f>
        <v>#VALUE!</v>
      </c>
      <c r="R3539" s="21" t="str">
        <f t="shared" si="166"/>
        <v/>
      </c>
      <c r="S3539" s="23" t="str">
        <f>IF($B3539="","",VLOOKUP($C3539,Настройки!$A$11:$L$17,9,FALSE))</f>
        <v/>
      </c>
      <c r="T3539" s="23" t="str">
        <f t="shared" si="167"/>
        <v/>
      </c>
    </row>
    <row r="3540" spans="1:20" x14ac:dyDescent="0.3">
      <c r="A3540" s="20">
        <f>Тех_Движение!$A$3537</f>
        <v>3536</v>
      </c>
      <c r="B3540" s="20" t="str">
        <f>IF(Тех_Движение!$F$3537&gt;0,Тех_Движение!$I$3537,"")</f>
        <v/>
      </c>
      <c r="C3540" s="20" t="str">
        <f>IF($B3540="","",Тех_Движение!$D$3537)</f>
        <v/>
      </c>
      <c r="D3540" s="9" t="str">
        <f>IF($B3540="","",Тех_Движение!$B$3537)</f>
        <v/>
      </c>
      <c r="E3540" s="21" t="str">
        <f>IF($B3540="","",Тех_Движение!$F$3537)</f>
        <v/>
      </c>
      <c r="F3540" s="21" t="str">
        <f>IF($B3540="","",SUMIFS($E$5:$E3539,$C$5:$C3539,$C3540))</f>
        <v/>
      </c>
      <c r="G3540" s="21" t="str">
        <f>IF($B3540="","",MAX(0,$E3540-MAX(0,SUMIFS(Тех_Движение!$G$2:$G$5111,Тех_Движение!$D$2:$D$5111,$C3540,Тех_Движение!$B$2:$B$5111,"&lt;="&amp;Настройки!$B$5-1)-$F3540)))</f>
        <v/>
      </c>
      <c r="H3540" s="21" t="str">
        <f>IF($B3540="","",IF(AND($D3540&gt;=Настройки!$B$5,$D3540&lt;=Настройки!$B$6),$E3540,0))</f>
        <v/>
      </c>
      <c r="I3540" s="21" t="str">
        <f t="shared" si="165"/>
        <v/>
      </c>
      <c r="J3540" s="21" t="str">
        <f>IF($B3540="","",MAX(0,$E3540-MAX(0,SUMIFS(Тех_Движение!$G$2:$G$5111,Тех_Движение!$D$2:$D$5111,$C3540,Тех_Движение!$B$2:$B$5111,"&lt;="&amp;Настройки!$B$6)-$F3540)))</f>
        <v/>
      </c>
      <c r="K3540" s="21" t="e">
        <f>IF(OR($B3540="",K$3&lt;$D3540+Настройки!$B$7),0,MAX(0,$E3540-MAX(0,SUMIFS(Тех_Движение!$G$2:$G$5111,Тех_Движение!$D$2:$D$5111,$C3540,Тех_Движение!$B$2:$B$5111,"&lt;="&amp;K$3)-$F3540)))</f>
        <v>#VALUE!</v>
      </c>
      <c r="L3540" s="21" t="e">
        <f>IF(OR($B3540="",L$3&lt;$D3540+Настройки!$B$7),0,MAX(0,$E3540-MAX(0,SUMIFS(Тех_Движение!$G$2:$G$5111,Тех_Движение!$D$2:$D$5111,$C3540,Тех_Движение!$B$2:$B$5111,"&lt;="&amp;L$3)-$F3540)))</f>
        <v>#VALUE!</v>
      </c>
      <c r="M3540" s="21" t="e">
        <f>IF(OR($B3540="",M$3&lt;$D3540+Настройки!$B$7),0,MAX(0,$E3540-MAX(0,SUMIFS(Тех_Движение!$G$2:$G$5111,Тех_Движение!$D$2:$D$5111,$C3540,Тех_Движение!$B$2:$B$5111,"&lt;="&amp;M$3)-$F3540)))</f>
        <v>#VALUE!</v>
      </c>
      <c r="N3540" s="21" t="e">
        <f>IF(OR($B3540="",N$3&lt;$D3540+Настройки!$B$7),0,MAX(0,$E3540-MAX(0,SUMIFS(Тех_Движение!$G$2:$G$5111,Тех_Движение!$D$2:$D$5111,$C3540,Тех_Движение!$B$2:$B$5111,"&lt;="&amp;N$3)-$F3540)))</f>
        <v>#VALUE!</v>
      </c>
      <c r="O3540" s="21" t="e">
        <f>IF(OR($B3540="",O$3&lt;$D3540+Настройки!$B$7),0,MAX(0,$E3540-MAX(0,SUMIFS(Тех_Движение!$G$2:$G$5111,Тех_Движение!$D$2:$D$5111,$C3540,Тех_Движение!$B$2:$B$5111,"&lt;="&amp;O$3)-$F3540)))</f>
        <v>#VALUE!</v>
      </c>
      <c r="P3540" s="21" t="e">
        <f>IF(OR($B3540="",P$3&lt;$D3540+Настройки!$B$7),0,MAX(0,$E3540-MAX(0,SUMIFS(Тех_Движение!$G$2:$G$5111,Тех_Движение!$D$2:$D$5111,$C3540,Тех_Движение!$B$2:$B$5111,"&lt;="&amp;P$3)-$F3540)))</f>
        <v>#VALUE!</v>
      </c>
      <c r="Q3540" s="21" t="e">
        <f>IF(OR($B3540="",Q$3&lt;$D3540+Настройки!$B$7),0,MAX(0,$E3540-MAX(0,SUMIFS(Тех_Движение!$G$2:$G$5111,Тех_Движение!$D$2:$D$5111,$C3540,Тех_Движение!$B$2:$B$5111,"&lt;="&amp;Q$3)-$F3540)))</f>
        <v>#VALUE!</v>
      </c>
      <c r="R3540" s="21" t="str">
        <f t="shared" si="166"/>
        <v/>
      </c>
      <c r="S3540" s="23" t="str">
        <f>IF($B3540="","",VLOOKUP($C3540,Настройки!$A$11:$L$17,9,FALSE))</f>
        <v/>
      </c>
      <c r="T3540" s="23" t="str">
        <f t="shared" si="167"/>
        <v/>
      </c>
    </row>
    <row r="3541" spans="1:20" x14ac:dyDescent="0.3">
      <c r="A3541" s="20">
        <f>Тех_Движение!$A$3538</f>
        <v>3537</v>
      </c>
      <c r="B3541" s="20" t="str">
        <f>IF(Тех_Движение!$F$3538&gt;0,Тех_Движение!$I$3538,"")</f>
        <v/>
      </c>
      <c r="C3541" s="20" t="str">
        <f>IF($B3541="","",Тех_Движение!$D$3538)</f>
        <v/>
      </c>
      <c r="D3541" s="9" t="str">
        <f>IF($B3541="","",Тех_Движение!$B$3538)</f>
        <v/>
      </c>
      <c r="E3541" s="21" t="str">
        <f>IF($B3541="","",Тех_Движение!$F$3538)</f>
        <v/>
      </c>
      <c r="F3541" s="21" t="str">
        <f>IF($B3541="","",SUMIFS($E$5:$E3540,$C$5:$C3540,$C3541))</f>
        <v/>
      </c>
      <c r="G3541" s="21" t="str">
        <f>IF($B3541="","",MAX(0,$E3541-MAX(0,SUMIFS(Тех_Движение!$G$2:$G$5111,Тех_Движение!$D$2:$D$5111,$C3541,Тех_Движение!$B$2:$B$5111,"&lt;="&amp;Настройки!$B$5-1)-$F3541)))</f>
        <v/>
      </c>
      <c r="H3541" s="21" t="str">
        <f>IF($B3541="","",IF(AND($D3541&gt;=Настройки!$B$5,$D3541&lt;=Настройки!$B$6),$E3541,0))</f>
        <v/>
      </c>
      <c r="I3541" s="21" t="str">
        <f t="shared" si="165"/>
        <v/>
      </c>
      <c r="J3541" s="21" t="str">
        <f>IF($B3541="","",MAX(0,$E3541-MAX(0,SUMIFS(Тех_Движение!$G$2:$G$5111,Тех_Движение!$D$2:$D$5111,$C3541,Тех_Движение!$B$2:$B$5111,"&lt;="&amp;Настройки!$B$6)-$F3541)))</f>
        <v/>
      </c>
      <c r="K3541" s="21" t="e">
        <f>IF(OR($B3541="",K$3&lt;$D3541+Настройки!$B$7),0,MAX(0,$E3541-MAX(0,SUMIFS(Тех_Движение!$G$2:$G$5111,Тех_Движение!$D$2:$D$5111,$C3541,Тех_Движение!$B$2:$B$5111,"&lt;="&amp;K$3)-$F3541)))</f>
        <v>#VALUE!</v>
      </c>
      <c r="L3541" s="21" t="e">
        <f>IF(OR($B3541="",L$3&lt;$D3541+Настройки!$B$7),0,MAX(0,$E3541-MAX(0,SUMIFS(Тех_Движение!$G$2:$G$5111,Тех_Движение!$D$2:$D$5111,$C3541,Тех_Движение!$B$2:$B$5111,"&lt;="&amp;L$3)-$F3541)))</f>
        <v>#VALUE!</v>
      </c>
      <c r="M3541" s="21" t="e">
        <f>IF(OR($B3541="",M$3&lt;$D3541+Настройки!$B$7),0,MAX(0,$E3541-MAX(0,SUMIFS(Тех_Движение!$G$2:$G$5111,Тех_Движение!$D$2:$D$5111,$C3541,Тех_Движение!$B$2:$B$5111,"&lt;="&amp;M$3)-$F3541)))</f>
        <v>#VALUE!</v>
      </c>
      <c r="N3541" s="21" t="e">
        <f>IF(OR($B3541="",N$3&lt;$D3541+Настройки!$B$7),0,MAX(0,$E3541-MAX(0,SUMIFS(Тех_Движение!$G$2:$G$5111,Тех_Движение!$D$2:$D$5111,$C3541,Тех_Движение!$B$2:$B$5111,"&lt;="&amp;N$3)-$F3541)))</f>
        <v>#VALUE!</v>
      </c>
      <c r="O3541" s="21" t="e">
        <f>IF(OR($B3541="",O$3&lt;$D3541+Настройки!$B$7),0,MAX(0,$E3541-MAX(0,SUMIFS(Тех_Движение!$G$2:$G$5111,Тех_Движение!$D$2:$D$5111,$C3541,Тех_Движение!$B$2:$B$5111,"&lt;="&amp;O$3)-$F3541)))</f>
        <v>#VALUE!</v>
      </c>
      <c r="P3541" s="21" t="e">
        <f>IF(OR($B3541="",P$3&lt;$D3541+Настройки!$B$7),0,MAX(0,$E3541-MAX(0,SUMIFS(Тех_Движение!$G$2:$G$5111,Тех_Движение!$D$2:$D$5111,$C3541,Тех_Движение!$B$2:$B$5111,"&lt;="&amp;P$3)-$F3541)))</f>
        <v>#VALUE!</v>
      </c>
      <c r="Q3541" s="21" t="e">
        <f>IF(OR($B3541="",Q$3&lt;$D3541+Настройки!$B$7),0,MAX(0,$E3541-MAX(0,SUMIFS(Тех_Движение!$G$2:$G$5111,Тех_Движение!$D$2:$D$5111,$C3541,Тех_Движение!$B$2:$B$5111,"&lt;="&amp;Q$3)-$F3541)))</f>
        <v>#VALUE!</v>
      </c>
      <c r="R3541" s="21" t="str">
        <f t="shared" si="166"/>
        <v/>
      </c>
      <c r="S3541" s="23" t="str">
        <f>IF($B3541="","",VLOOKUP($C3541,Настройки!$A$11:$L$17,9,FALSE))</f>
        <v/>
      </c>
      <c r="T3541" s="23" t="str">
        <f t="shared" si="167"/>
        <v/>
      </c>
    </row>
    <row r="3542" spans="1:20" x14ac:dyDescent="0.3">
      <c r="A3542" s="20">
        <f>Тех_Движение!$A$3539</f>
        <v>3538</v>
      </c>
      <c r="B3542" s="20" t="str">
        <f>IF(Тех_Движение!$F$3539&gt;0,Тех_Движение!$I$3539,"")</f>
        <v/>
      </c>
      <c r="C3542" s="20" t="str">
        <f>IF($B3542="","",Тех_Движение!$D$3539)</f>
        <v/>
      </c>
      <c r="D3542" s="9" t="str">
        <f>IF($B3542="","",Тех_Движение!$B$3539)</f>
        <v/>
      </c>
      <c r="E3542" s="21" t="str">
        <f>IF($B3542="","",Тех_Движение!$F$3539)</f>
        <v/>
      </c>
      <c r="F3542" s="21" t="str">
        <f>IF($B3542="","",SUMIFS($E$5:$E3541,$C$5:$C3541,$C3542))</f>
        <v/>
      </c>
      <c r="G3542" s="21" t="str">
        <f>IF($B3542="","",MAX(0,$E3542-MAX(0,SUMIFS(Тех_Движение!$G$2:$G$5111,Тех_Движение!$D$2:$D$5111,$C3542,Тех_Движение!$B$2:$B$5111,"&lt;="&amp;Настройки!$B$5-1)-$F3542)))</f>
        <v/>
      </c>
      <c r="H3542" s="21" t="str">
        <f>IF($B3542="","",IF(AND($D3542&gt;=Настройки!$B$5,$D3542&lt;=Настройки!$B$6),$E3542,0))</f>
        <v/>
      </c>
      <c r="I3542" s="21" t="str">
        <f t="shared" si="165"/>
        <v/>
      </c>
      <c r="J3542" s="21" t="str">
        <f>IF($B3542="","",MAX(0,$E3542-MAX(0,SUMIFS(Тех_Движение!$G$2:$G$5111,Тех_Движение!$D$2:$D$5111,$C3542,Тех_Движение!$B$2:$B$5111,"&lt;="&amp;Настройки!$B$6)-$F3542)))</f>
        <v/>
      </c>
      <c r="K3542" s="21" t="e">
        <f>IF(OR($B3542="",K$3&lt;$D3542+Настройки!$B$7),0,MAX(0,$E3542-MAX(0,SUMIFS(Тех_Движение!$G$2:$G$5111,Тех_Движение!$D$2:$D$5111,$C3542,Тех_Движение!$B$2:$B$5111,"&lt;="&amp;K$3)-$F3542)))</f>
        <v>#VALUE!</v>
      </c>
      <c r="L3542" s="21" t="e">
        <f>IF(OR($B3542="",L$3&lt;$D3542+Настройки!$B$7),0,MAX(0,$E3542-MAX(0,SUMIFS(Тех_Движение!$G$2:$G$5111,Тех_Движение!$D$2:$D$5111,$C3542,Тех_Движение!$B$2:$B$5111,"&lt;="&amp;L$3)-$F3542)))</f>
        <v>#VALUE!</v>
      </c>
      <c r="M3542" s="21" t="e">
        <f>IF(OR($B3542="",M$3&lt;$D3542+Настройки!$B$7),0,MAX(0,$E3542-MAX(0,SUMIFS(Тех_Движение!$G$2:$G$5111,Тех_Движение!$D$2:$D$5111,$C3542,Тех_Движение!$B$2:$B$5111,"&lt;="&amp;M$3)-$F3542)))</f>
        <v>#VALUE!</v>
      </c>
      <c r="N3542" s="21" t="e">
        <f>IF(OR($B3542="",N$3&lt;$D3542+Настройки!$B$7),0,MAX(0,$E3542-MAX(0,SUMIFS(Тех_Движение!$G$2:$G$5111,Тех_Движение!$D$2:$D$5111,$C3542,Тех_Движение!$B$2:$B$5111,"&lt;="&amp;N$3)-$F3542)))</f>
        <v>#VALUE!</v>
      </c>
      <c r="O3542" s="21" t="e">
        <f>IF(OR($B3542="",O$3&lt;$D3542+Настройки!$B$7),0,MAX(0,$E3542-MAX(0,SUMIFS(Тех_Движение!$G$2:$G$5111,Тех_Движение!$D$2:$D$5111,$C3542,Тех_Движение!$B$2:$B$5111,"&lt;="&amp;O$3)-$F3542)))</f>
        <v>#VALUE!</v>
      </c>
      <c r="P3542" s="21" t="e">
        <f>IF(OR($B3542="",P$3&lt;$D3542+Настройки!$B$7),0,MAX(0,$E3542-MAX(0,SUMIFS(Тех_Движение!$G$2:$G$5111,Тех_Движение!$D$2:$D$5111,$C3542,Тех_Движение!$B$2:$B$5111,"&lt;="&amp;P$3)-$F3542)))</f>
        <v>#VALUE!</v>
      </c>
      <c r="Q3542" s="21" t="e">
        <f>IF(OR($B3542="",Q$3&lt;$D3542+Настройки!$B$7),0,MAX(0,$E3542-MAX(0,SUMIFS(Тех_Движение!$G$2:$G$5111,Тех_Движение!$D$2:$D$5111,$C3542,Тех_Движение!$B$2:$B$5111,"&lt;="&amp;Q$3)-$F3542)))</f>
        <v>#VALUE!</v>
      </c>
      <c r="R3542" s="21" t="str">
        <f t="shared" si="166"/>
        <v/>
      </c>
      <c r="S3542" s="23" t="str">
        <f>IF($B3542="","",VLOOKUP($C3542,Настройки!$A$11:$L$17,9,FALSE))</f>
        <v/>
      </c>
      <c r="T3542" s="23" t="str">
        <f t="shared" si="167"/>
        <v/>
      </c>
    </row>
    <row r="3543" spans="1:20" x14ac:dyDescent="0.3">
      <c r="A3543" s="20">
        <f>Тех_Движение!$A$3540</f>
        <v>3539</v>
      </c>
      <c r="B3543" s="20" t="str">
        <f>IF(Тех_Движение!$F$3540&gt;0,Тех_Движение!$I$3540,"")</f>
        <v/>
      </c>
      <c r="C3543" s="20" t="str">
        <f>IF($B3543="","",Тех_Движение!$D$3540)</f>
        <v/>
      </c>
      <c r="D3543" s="9" t="str">
        <f>IF($B3543="","",Тех_Движение!$B$3540)</f>
        <v/>
      </c>
      <c r="E3543" s="21" t="str">
        <f>IF($B3543="","",Тех_Движение!$F$3540)</f>
        <v/>
      </c>
      <c r="F3543" s="21" t="str">
        <f>IF($B3543="","",SUMIFS($E$5:$E3542,$C$5:$C3542,$C3543))</f>
        <v/>
      </c>
      <c r="G3543" s="21" t="str">
        <f>IF($B3543="","",MAX(0,$E3543-MAX(0,SUMIFS(Тех_Движение!$G$2:$G$5111,Тех_Движение!$D$2:$D$5111,$C3543,Тех_Движение!$B$2:$B$5111,"&lt;="&amp;Настройки!$B$5-1)-$F3543)))</f>
        <v/>
      </c>
      <c r="H3543" s="21" t="str">
        <f>IF($B3543="","",IF(AND($D3543&gt;=Настройки!$B$5,$D3543&lt;=Настройки!$B$6),$E3543,0))</f>
        <v/>
      </c>
      <c r="I3543" s="21" t="str">
        <f t="shared" si="165"/>
        <v/>
      </c>
      <c r="J3543" s="21" t="str">
        <f>IF($B3543="","",MAX(0,$E3543-MAX(0,SUMIFS(Тех_Движение!$G$2:$G$5111,Тех_Движение!$D$2:$D$5111,$C3543,Тех_Движение!$B$2:$B$5111,"&lt;="&amp;Настройки!$B$6)-$F3543)))</f>
        <v/>
      </c>
      <c r="K3543" s="21" t="e">
        <f>IF(OR($B3543="",K$3&lt;$D3543+Настройки!$B$7),0,MAX(0,$E3543-MAX(0,SUMIFS(Тех_Движение!$G$2:$G$5111,Тех_Движение!$D$2:$D$5111,$C3543,Тех_Движение!$B$2:$B$5111,"&lt;="&amp;K$3)-$F3543)))</f>
        <v>#VALUE!</v>
      </c>
      <c r="L3543" s="21" t="e">
        <f>IF(OR($B3543="",L$3&lt;$D3543+Настройки!$B$7),0,MAX(0,$E3543-MAX(0,SUMIFS(Тех_Движение!$G$2:$G$5111,Тех_Движение!$D$2:$D$5111,$C3543,Тех_Движение!$B$2:$B$5111,"&lt;="&amp;L$3)-$F3543)))</f>
        <v>#VALUE!</v>
      </c>
      <c r="M3543" s="21" t="e">
        <f>IF(OR($B3543="",M$3&lt;$D3543+Настройки!$B$7),0,MAX(0,$E3543-MAX(0,SUMIFS(Тех_Движение!$G$2:$G$5111,Тех_Движение!$D$2:$D$5111,$C3543,Тех_Движение!$B$2:$B$5111,"&lt;="&amp;M$3)-$F3543)))</f>
        <v>#VALUE!</v>
      </c>
      <c r="N3543" s="21" t="e">
        <f>IF(OR($B3543="",N$3&lt;$D3543+Настройки!$B$7),0,MAX(0,$E3543-MAX(0,SUMIFS(Тех_Движение!$G$2:$G$5111,Тех_Движение!$D$2:$D$5111,$C3543,Тех_Движение!$B$2:$B$5111,"&lt;="&amp;N$3)-$F3543)))</f>
        <v>#VALUE!</v>
      </c>
      <c r="O3543" s="21" t="e">
        <f>IF(OR($B3543="",O$3&lt;$D3543+Настройки!$B$7),0,MAX(0,$E3543-MAX(0,SUMIFS(Тех_Движение!$G$2:$G$5111,Тех_Движение!$D$2:$D$5111,$C3543,Тех_Движение!$B$2:$B$5111,"&lt;="&amp;O$3)-$F3543)))</f>
        <v>#VALUE!</v>
      </c>
      <c r="P3543" s="21" t="e">
        <f>IF(OR($B3543="",P$3&lt;$D3543+Настройки!$B$7),0,MAX(0,$E3543-MAX(0,SUMIFS(Тех_Движение!$G$2:$G$5111,Тех_Движение!$D$2:$D$5111,$C3543,Тех_Движение!$B$2:$B$5111,"&lt;="&amp;P$3)-$F3543)))</f>
        <v>#VALUE!</v>
      </c>
      <c r="Q3543" s="21" t="e">
        <f>IF(OR($B3543="",Q$3&lt;$D3543+Настройки!$B$7),0,MAX(0,$E3543-MAX(0,SUMIFS(Тех_Движение!$G$2:$G$5111,Тех_Движение!$D$2:$D$5111,$C3543,Тех_Движение!$B$2:$B$5111,"&lt;="&amp;Q$3)-$F3543)))</f>
        <v>#VALUE!</v>
      </c>
      <c r="R3543" s="21" t="str">
        <f t="shared" si="166"/>
        <v/>
      </c>
      <c r="S3543" s="23" t="str">
        <f>IF($B3543="","",VLOOKUP($C3543,Настройки!$A$11:$L$17,9,FALSE))</f>
        <v/>
      </c>
      <c r="T3543" s="23" t="str">
        <f t="shared" si="167"/>
        <v/>
      </c>
    </row>
    <row r="3544" spans="1:20" x14ac:dyDescent="0.3">
      <c r="A3544" s="20">
        <f>Тех_Движение!$A$3541</f>
        <v>3540</v>
      </c>
      <c r="B3544" s="20" t="str">
        <f>IF(Тех_Движение!$F$3541&gt;0,Тех_Движение!$I$3541,"")</f>
        <v/>
      </c>
      <c r="C3544" s="20" t="str">
        <f>IF($B3544="","",Тех_Движение!$D$3541)</f>
        <v/>
      </c>
      <c r="D3544" s="9" t="str">
        <f>IF($B3544="","",Тех_Движение!$B$3541)</f>
        <v/>
      </c>
      <c r="E3544" s="21" t="str">
        <f>IF($B3544="","",Тех_Движение!$F$3541)</f>
        <v/>
      </c>
      <c r="F3544" s="21" t="str">
        <f>IF($B3544="","",SUMIFS($E$5:$E3543,$C$5:$C3543,$C3544))</f>
        <v/>
      </c>
      <c r="G3544" s="21" t="str">
        <f>IF($B3544="","",MAX(0,$E3544-MAX(0,SUMIFS(Тех_Движение!$G$2:$G$5111,Тех_Движение!$D$2:$D$5111,$C3544,Тех_Движение!$B$2:$B$5111,"&lt;="&amp;Настройки!$B$5-1)-$F3544)))</f>
        <v/>
      </c>
      <c r="H3544" s="21" t="str">
        <f>IF($B3544="","",IF(AND($D3544&gt;=Настройки!$B$5,$D3544&lt;=Настройки!$B$6),$E3544,0))</f>
        <v/>
      </c>
      <c r="I3544" s="21" t="str">
        <f t="shared" si="165"/>
        <v/>
      </c>
      <c r="J3544" s="21" t="str">
        <f>IF($B3544="","",MAX(0,$E3544-MAX(0,SUMIFS(Тех_Движение!$G$2:$G$5111,Тех_Движение!$D$2:$D$5111,$C3544,Тех_Движение!$B$2:$B$5111,"&lt;="&amp;Настройки!$B$6)-$F3544)))</f>
        <v/>
      </c>
      <c r="K3544" s="21" t="e">
        <f>IF(OR($B3544="",K$3&lt;$D3544+Настройки!$B$7),0,MAX(0,$E3544-MAX(0,SUMIFS(Тех_Движение!$G$2:$G$5111,Тех_Движение!$D$2:$D$5111,$C3544,Тех_Движение!$B$2:$B$5111,"&lt;="&amp;K$3)-$F3544)))</f>
        <v>#VALUE!</v>
      </c>
      <c r="L3544" s="21" t="e">
        <f>IF(OR($B3544="",L$3&lt;$D3544+Настройки!$B$7),0,MAX(0,$E3544-MAX(0,SUMIFS(Тех_Движение!$G$2:$G$5111,Тех_Движение!$D$2:$D$5111,$C3544,Тех_Движение!$B$2:$B$5111,"&lt;="&amp;L$3)-$F3544)))</f>
        <v>#VALUE!</v>
      </c>
      <c r="M3544" s="21" t="e">
        <f>IF(OR($B3544="",M$3&lt;$D3544+Настройки!$B$7),0,MAX(0,$E3544-MAX(0,SUMIFS(Тех_Движение!$G$2:$G$5111,Тех_Движение!$D$2:$D$5111,$C3544,Тех_Движение!$B$2:$B$5111,"&lt;="&amp;M$3)-$F3544)))</f>
        <v>#VALUE!</v>
      </c>
      <c r="N3544" s="21" t="e">
        <f>IF(OR($B3544="",N$3&lt;$D3544+Настройки!$B$7),0,MAX(0,$E3544-MAX(0,SUMIFS(Тех_Движение!$G$2:$G$5111,Тех_Движение!$D$2:$D$5111,$C3544,Тех_Движение!$B$2:$B$5111,"&lt;="&amp;N$3)-$F3544)))</f>
        <v>#VALUE!</v>
      </c>
      <c r="O3544" s="21" t="e">
        <f>IF(OR($B3544="",O$3&lt;$D3544+Настройки!$B$7),0,MAX(0,$E3544-MAX(0,SUMIFS(Тех_Движение!$G$2:$G$5111,Тех_Движение!$D$2:$D$5111,$C3544,Тех_Движение!$B$2:$B$5111,"&lt;="&amp;O$3)-$F3544)))</f>
        <v>#VALUE!</v>
      </c>
      <c r="P3544" s="21" t="e">
        <f>IF(OR($B3544="",P$3&lt;$D3544+Настройки!$B$7),0,MAX(0,$E3544-MAX(0,SUMIFS(Тех_Движение!$G$2:$G$5111,Тех_Движение!$D$2:$D$5111,$C3544,Тех_Движение!$B$2:$B$5111,"&lt;="&amp;P$3)-$F3544)))</f>
        <v>#VALUE!</v>
      </c>
      <c r="Q3544" s="21" t="e">
        <f>IF(OR($B3544="",Q$3&lt;$D3544+Настройки!$B$7),0,MAX(0,$E3544-MAX(0,SUMIFS(Тех_Движение!$G$2:$G$5111,Тех_Движение!$D$2:$D$5111,$C3544,Тех_Движение!$B$2:$B$5111,"&lt;="&amp;Q$3)-$F3544)))</f>
        <v>#VALUE!</v>
      </c>
      <c r="R3544" s="21" t="str">
        <f t="shared" si="166"/>
        <v/>
      </c>
      <c r="S3544" s="23" t="str">
        <f>IF($B3544="","",VLOOKUP($C3544,Настройки!$A$11:$L$17,9,FALSE))</f>
        <v/>
      </c>
      <c r="T3544" s="23" t="str">
        <f t="shared" si="167"/>
        <v/>
      </c>
    </row>
    <row r="3545" spans="1:20" x14ac:dyDescent="0.3">
      <c r="A3545" s="20">
        <f>Тех_Движение!$A$3542</f>
        <v>3541</v>
      </c>
      <c r="B3545" s="20" t="str">
        <f>IF(Тех_Движение!$F$3542&gt;0,Тех_Движение!$I$3542,"")</f>
        <v/>
      </c>
      <c r="C3545" s="20" t="str">
        <f>IF($B3545="","",Тех_Движение!$D$3542)</f>
        <v/>
      </c>
      <c r="D3545" s="9" t="str">
        <f>IF($B3545="","",Тех_Движение!$B$3542)</f>
        <v/>
      </c>
      <c r="E3545" s="21" t="str">
        <f>IF($B3545="","",Тех_Движение!$F$3542)</f>
        <v/>
      </c>
      <c r="F3545" s="21" t="str">
        <f>IF($B3545="","",SUMIFS($E$5:$E3544,$C$5:$C3544,$C3545))</f>
        <v/>
      </c>
      <c r="G3545" s="21" t="str">
        <f>IF($B3545="","",MAX(0,$E3545-MAX(0,SUMIFS(Тех_Движение!$G$2:$G$5111,Тех_Движение!$D$2:$D$5111,$C3545,Тех_Движение!$B$2:$B$5111,"&lt;="&amp;Настройки!$B$5-1)-$F3545)))</f>
        <v/>
      </c>
      <c r="H3545" s="21" t="str">
        <f>IF($B3545="","",IF(AND($D3545&gt;=Настройки!$B$5,$D3545&lt;=Настройки!$B$6),$E3545,0))</f>
        <v/>
      </c>
      <c r="I3545" s="21" t="str">
        <f t="shared" si="165"/>
        <v/>
      </c>
      <c r="J3545" s="21" t="str">
        <f>IF($B3545="","",MAX(0,$E3545-MAX(0,SUMIFS(Тех_Движение!$G$2:$G$5111,Тех_Движение!$D$2:$D$5111,$C3545,Тех_Движение!$B$2:$B$5111,"&lt;="&amp;Настройки!$B$6)-$F3545)))</f>
        <v/>
      </c>
      <c r="K3545" s="21" t="e">
        <f>IF(OR($B3545="",K$3&lt;$D3545+Настройки!$B$7),0,MAX(0,$E3545-MAX(0,SUMIFS(Тех_Движение!$G$2:$G$5111,Тех_Движение!$D$2:$D$5111,$C3545,Тех_Движение!$B$2:$B$5111,"&lt;="&amp;K$3)-$F3545)))</f>
        <v>#VALUE!</v>
      </c>
      <c r="L3545" s="21" t="e">
        <f>IF(OR($B3545="",L$3&lt;$D3545+Настройки!$B$7),0,MAX(0,$E3545-MAX(0,SUMIFS(Тех_Движение!$G$2:$G$5111,Тех_Движение!$D$2:$D$5111,$C3545,Тех_Движение!$B$2:$B$5111,"&lt;="&amp;L$3)-$F3545)))</f>
        <v>#VALUE!</v>
      </c>
      <c r="M3545" s="21" t="e">
        <f>IF(OR($B3545="",M$3&lt;$D3545+Настройки!$B$7),0,MAX(0,$E3545-MAX(0,SUMIFS(Тех_Движение!$G$2:$G$5111,Тех_Движение!$D$2:$D$5111,$C3545,Тех_Движение!$B$2:$B$5111,"&lt;="&amp;M$3)-$F3545)))</f>
        <v>#VALUE!</v>
      </c>
      <c r="N3545" s="21" t="e">
        <f>IF(OR($B3545="",N$3&lt;$D3545+Настройки!$B$7),0,MAX(0,$E3545-MAX(0,SUMIFS(Тех_Движение!$G$2:$G$5111,Тех_Движение!$D$2:$D$5111,$C3545,Тех_Движение!$B$2:$B$5111,"&lt;="&amp;N$3)-$F3545)))</f>
        <v>#VALUE!</v>
      </c>
      <c r="O3545" s="21" t="e">
        <f>IF(OR($B3545="",O$3&lt;$D3545+Настройки!$B$7),0,MAX(0,$E3545-MAX(0,SUMIFS(Тех_Движение!$G$2:$G$5111,Тех_Движение!$D$2:$D$5111,$C3545,Тех_Движение!$B$2:$B$5111,"&lt;="&amp;O$3)-$F3545)))</f>
        <v>#VALUE!</v>
      </c>
      <c r="P3545" s="21" t="e">
        <f>IF(OR($B3545="",P$3&lt;$D3545+Настройки!$B$7),0,MAX(0,$E3545-MAX(0,SUMIFS(Тех_Движение!$G$2:$G$5111,Тех_Движение!$D$2:$D$5111,$C3545,Тех_Движение!$B$2:$B$5111,"&lt;="&amp;P$3)-$F3545)))</f>
        <v>#VALUE!</v>
      </c>
      <c r="Q3545" s="21" t="e">
        <f>IF(OR($B3545="",Q$3&lt;$D3545+Настройки!$B$7),0,MAX(0,$E3545-MAX(0,SUMIFS(Тех_Движение!$G$2:$G$5111,Тех_Движение!$D$2:$D$5111,$C3545,Тех_Движение!$B$2:$B$5111,"&lt;="&amp;Q$3)-$F3545)))</f>
        <v>#VALUE!</v>
      </c>
      <c r="R3545" s="21" t="str">
        <f t="shared" si="166"/>
        <v/>
      </c>
      <c r="S3545" s="23" t="str">
        <f>IF($B3545="","",VLOOKUP($C3545,Настройки!$A$11:$L$17,9,FALSE))</f>
        <v/>
      </c>
      <c r="T3545" s="23" t="str">
        <f t="shared" si="167"/>
        <v/>
      </c>
    </row>
    <row r="3546" spans="1:20" x14ac:dyDescent="0.3">
      <c r="A3546" s="20">
        <f>Тех_Движение!$A$3543</f>
        <v>3542</v>
      </c>
      <c r="B3546" s="20" t="str">
        <f>IF(Тех_Движение!$F$3543&gt;0,Тех_Движение!$I$3543,"")</f>
        <v/>
      </c>
      <c r="C3546" s="20" t="str">
        <f>IF($B3546="","",Тех_Движение!$D$3543)</f>
        <v/>
      </c>
      <c r="D3546" s="9" t="str">
        <f>IF($B3546="","",Тех_Движение!$B$3543)</f>
        <v/>
      </c>
      <c r="E3546" s="21" t="str">
        <f>IF($B3546="","",Тех_Движение!$F$3543)</f>
        <v/>
      </c>
      <c r="F3546" s="21" t="str">
        <f>IF($B3546="","",SUMIFS($E$5:$E3545,$C$5:$C3545,$C3546))</f>
        <v/>
      </c>
      <c r="G3546" s="21" t="str">
        <f>IF($B3546="","",MAX(0,$E3546-MAX(0,SUMIFS(Тех_Движение!$G$2:$G$5111,Тех_Движение!$D$2:$D$5111,$C3546,Тех_Движение!$B$2:$B$5111,"&lt;="&amp;Настройки!$B$5-1)-$F3546)))</f>
        <v/>
      </c>
      <c r="H3546" s="21" t="str">
        <f>IF($B3546="","",IF(AND($D3546&gt;=Настройки!$B$5,$D3546&lt;=Настройки!$B$6),$E3546,0))</f>
        <v/>
      </c>
      <c r="I3546" s="21" t="str">
        <f t="shared" si="165"/>
        <v/>
      </c>
      <c r="J3546" s="21" t="str">
        <f>IF($B3546="","",MAX(0,$E3546-MAX(0,SUMIFS(Тех_Движение!$G$2:$G$5111,Тех_Движение!$D$2:$D$5111,$C3546,Тех_Движение!$B$2:$B$5111,"&lt;="&amp;Настройки!$B$6)-$F3546)))</f>
        <v/>
      </c>
      <c r="K3546" s="21" t="e">
        <f>IF(OR($B3546="",K$3&lt;$D3546+Настройки!$B$7),0,MAX(0,$E3546-MAX(0,SUMIFS(Тех_Движение!$G$2:$G$5111,Тех_Движение!$D$2:$D$5111,$C3546,Тех_Движение!$B$2:$B$5111,"&lt;="&amp;K$3)-$F3546)))</f>
        <v>#VALUE!</v>
      </c>
      <c r="L3546" s="21" t="e">
        <f>IF(OR($B3546="",L$3&lt;$D3546+Настройки!$B$7),0,MAX(0,$E3546-MAX(0,SUMIFS(Тех_Движение!$G$2:$G$5111,Тех_Движение!$D$2:$D$5111,$C3546,Тех_Движение!$B$2:$B$5111,"&lt;="&amp;L$3)-$F3546)))</f>
        <v>#VALUE!</v>
      </c>
      <c r="M3546" s="21" t="e">
        <f>IF(OR($B3546="",M$3&lt;$D3546+Настройки!$B$7),0,MAX(0,$E3546-MAX(0,SUMIFS(Тех_Движение!$G$2:$G$5111,Тех_Движение!$D$2:$D$5111,$C3546,Тех_Движение!$B$2:$B$5111,"&lt;="&amp;M$3)-$F3546)))</f>
        <v>#VALUE!</v>
      </c>
      <c r="N3546" s="21" t="e">
        <f>IF(OR($B3546="",N$3&lt;$D3546+Настройки!$B$7),0,MAX(0,$E3546-MAX(0,SUMIFS(Тех_Движение!$G$2:$G$5111,Тех_Движение!$D$2:$D$5111,$C3546,Тех_Движение!$B$2:$B$5111,"&lt;="&amp;N$3)-$F3546)))</f>
        <v>#VALUE!</v>
      </c>
      <c r="O3546" s="21" t="e">
        <f>IF(OR($B3546="",O$3&lt;$D3546+Настройки!$B$7),0,MAX(0,$E3546-MAX(0,SUMIFS(Тех_Движение!$G$2:$G$5111,Тех_Движение!$D$2:$D$5111,$C3546,Тех_Движение!$B$2:$B$5111,"&lt;="&amp;O$3)-$F3546)))</f>
        <v>#VALUE!</v>
      </c>
      <c r="P3546" s="21" t="e">
        <f>IF(OR($B3546="",P$3&lt;$D3546+Настройки!$B$7),0,MAX(0,$E3546-MAX(0,SUMIFS(Тех_Движение!$G$2:$G$5111,Тех_Движение!$D$2:$D$5111,$C3546,Тех_Движение!$B$2:$B$5111,"&lt;="&amp;P$3)-$F3546)))</f>
        <v>#VALUE!</v>
      </c>
      <c r="Q3546" s="21" t="e">
        <f>IF(OR($B3546="",Q$3&lt;$D3546+Настройки!$B$7),0,MAX(0,$E3546-MAX(0,SUMIFS(Тех_Движение!$G$2:$G$5111,Тех_Движение!$D$2:$D$5111,$C3546,Тех_Движение!$B$2:$B$5111,"&lt;="&amp;Q$3)-$F3546)))</f>
        <v>#VALUE!</v>
      </c>
      <c r="R3546" s="21" t="str">
        <f t="shared" si="166"/>
        <v/>
      </c>
      <c r="S3546" s="23" t="str">
        <f>IF($B3546="","",VLOOKUP($C3546,Настройки!$A$11:$L$17,9,FALSE))</f>
        <v/>
      </c>
      <c r="T3546" s="23" t="str">
        <f t="shared" si="167"/>
        <v/>
      </c>
    </row>
    <row r="3547" spans="1:20" x14ac:dyDescent="0.3">
      <c r="A3547" s="20">
        <f>Тех_Движение!$A$3544</f>
        <v>3543</v>
      </c>
      <c r="B3547" s="20" t="str">
        <f>IF(Тех_Движение!$F$3544&gt;0,Тех_Движение!$I$3544,"")</f>
        <v/>
      </c>
      <c r="C3547" s="20" t="str">
        <f>IF($B3547="","",Тех_Движение!$D$3544)</f>
        <v/>
      </c>
      <c r="D3547" s="9" t="str">
        <f>IF($B3547="","",Тех_Движение!$B$3544)</f>
        <v/>
      </c>
      <c r="E3547" s="21" t="str">
        <f>IF($B3547="","",Тех_Движение!$F$3544)</f>
        <v/>
      </c>
      <c r="F3547" s="21" t="str">
        <f>IF($B3547="","",SUMIFS($E$5:$E3546,$C$5:$C3546,$C3547))</f>
        <v/>
      </c>
      <c r="G3547" s="21" t="str">
        <f>IF($B3547="","",MAX(0,$E3547-MAX(0,SUMIFS(Тех_Движение!$G$2:$G$5111,Тех_Движение!$D$2:$D$5111,$C3547,Тех_Движение!$B$2:$B$5111,"&lt;="&amp;Настройки!$B$5-1)-$F3547)))</f>
        <v/>
      </c>
      <c r="H3547" s="21" t="str">
        <f>IF($B3547="","",IF(AND($D3547&gt;=Настройки!$B$5,$D3547&lt;=Настройки!$B$6),$E3547,0))</f>
        <v/>
      </c>
      <c r="I3547" s="21" t="str">
        <f t="shared" si="165"/>
        <v/>
      </c>
      <c r="J3547" s="21" t="str">
        <f>IF($B3547="","",MAX(0,$E3547-MAX(0,SUMIFS(Тех_Движение!$G$2:$G$5111,Тех_Движение!$D$2:$D$5111,$C3547,Тех_Движение!$B$2:$B$5111,"&lt;="&amp;Настройки!$B$6)-$F3547)))</f>
        <v/>
      </c>
      <c r="K3547" s="21" t="e">
        <f>IF(OR($B3547="",K$3&lt;$D3547+Настройки!$B$7),0,MAX(0,$E3547-MAX(0,SUMIFS(Тех_Движение!$G$2:$G$5111,Тех_Движение!$D$2:$D$5111,$C3547,Тех_Движение!$B$2:$B$5111,"&lt;="&amp;K$3)-$F3547)))</f>
        <v>#VALUE!</v>
      </c>
      <c r="L3547" s="21" t="e">
        <f>IF(OR($B3547="",L$3&lt;$D3547+Настройки!$B$7),0,MAX(0,$E3547-MAX(0,SUMIFS(Тех_Движение!$G$2:$G$5111,Тех_Движение!$D$2:$D$5111,$C3547,Тех_Движение!$B$2:$B$5111,"&lt;="&amp;L$3)-$F3547)))</f>
        <v>#VALUE!</v>
      </c>
      <c r="M3547" s="21" t="e">
        <f>IF(OR($B3547="",M$3&lt;$D3547+Настройки!$B$7),0,MAX(0,$E3547-MAX(0,SUMIFS(Тех_Движение!$G$2:$G$5111,Тех_Движение!$D$2:$D$5111,$C3547,Тех_Движение!$B$2:$B$5111,"&lt;="&amp;M$3)-$F3547)))</f>
        <v>#VALUE!</v>
      </c>
      <c r="N3547" s="21" t="e">
        <f>IF(OR($B3547="",N$3&lt;$D3547+Настройки!$B$7),0,MAX(0,$E3547-MAX(0,SUMIFS(Тех_Движение!$G$2:$G$5111,Тех_Движение!$D$2:$D$5111,$C3547,Тех_Движение!$B$2:$B$5111,"&lt;="&amp;N$3)-$F3547)))</f>
        <v>#VALUE!</v>
      </c>
      <c r="O3547" s="21" t="e">
        <f>IF(OR($B3547="",O$3&lt;$D3547+Настройки!$B$7),0,MAX(0,$E3547-MAX(0,SUMIFS(Тех_Движение!$G$2:$G$5111,Тех_Движение!$D$2:$D$5111,$C3547,Тех_Движение!$B$2:$B$5111,"&lt;="&amp;O$3)-$F3547)))</f>
        <v>#VALUE!</v>
      </c>
      <c r="P3547" s="21" t="e">
        <f>IF(OR($B3547="",P$3&lt;$D3547+Настройки!$B$7),0,MAX(0,$E3547-MAX(0,SUMIFS(Тех_Движение!$G$2:$G$5111,Тех_Движение!$D$2:$D$5111,$C3547,Тех_Движение!$B$2:$B$5111,"&lt;="&amp;P$3)-$F3547)))</f>
        <v>#VALUE!</v>
      </c>
      <c r="Q3547" s="21" t="e">
        <f>IF(OR($B3547="",Q$3&lt;$D3547+Настройки!$B$7),0,MAX(0,$E3547-MAX(0,SUMIFS(Тех_Движение!$G$2:$G$5111,Тех_Движение!$D$2:$D$5111,$C3547,Тех_Движение!$B$2:$B$5111,"&lt;="&amp;Q$3)-$F3547)))</f>
        <v>#VALUE!</v>
      </c>
      <c r="R3547" s="21" t="str">
        <f t="shared" si="166"/>
        <v/>
      </c>
      <c r="S3547" s="23" t="str">
        <f>IF($B3547="","",VLOOKUP($C3547,Настройки!$A$11:$L$17,9,FALSE))</f>
        <v/>
      </c>
      <c r="T3547" s="23" t="str">
        <f t="shared" si="167"/>
        <v/>
      </c>
    </row>
    <row r="3548" spans="1:20" x14ac:dyDescent="0.3">
      <c r="A3548" s="20">
        <f>Тех_Движение!$A$3545</f>
        <v>3544</v>
      </c>
      <c r="B3548" s="20" t="str">
        <f>IF(Тех_Движение!$F$3545&gt;0,Тех_Движение!$I$3545,"")</f>
        <v/>
      </c>
      <c r="C3548" s="20" t="str">
        <f>IF($B3548="","",Тех_Движение!$D$3545)</f>
        <v/>
      </c>
      <c r="D3548" s="9" t="str">
        <f>IF($B3548="","",Тех_Движение!$B$3545)</f>
        <v/>
      </c>
      <c r="E3548" s="21" t="str">
        <f>IF($B3548="","",Тех_Движение!$F$3545)</f>
        <v/>
      </c>
      <c r="F3548" s="21" t="str">
        <f>IF($B3548="","",SUMIFS($E$5:$E3547,$C$5:$C3547,$C3548))</f>
        <v/>
      </c>
      <c r="G3548" s="21" t="str">
        <f>IF($B3548="","",MAX(0,$E3548-MAX(0,SUMIFS(Тех_Движение!$G$2:$G$5111,Тех_Движение!$D$2:$D$5111,$C3548,Тех_Движение!$B$2:$B$5111,"&lt;="&amp;Настройки!$B$5-1)-$F3548)))</f>
        <v/>
      </c>
      <c r="H3548" s="21" t="str">
        <f>IF($B3548="","",IF(AND($D3548&gt;=Настройки!$B$5,$D3548&lt;=Настройки!$B$6),$E3548,0))</f>
        <v/>
      </c>
      <c r="I3548" s="21" t="str">
        <f t="shared" si="165"/>
        <v/>
      </c>
      <c r="J3548" s="21" t="str">
        <f>IF($B3548="","",MAX(0,$E3548-MAX(0,SUMIFS(Тех_Движение!$G$2:$G$5111,Тех_Движение!$D$2:$D$5111,$C3548,Тех_Движение!$B$2:$B$5111,"&lt;="&amp;Настройки!$B$6)-$F3548)))</f>
        <v/>
      </c>
      <c r="K3548" s="21" t="e">
        <f>IF(OR($B3548="",K$3&lt;$D3548+Настройки!$B$7),0,MAX(0,$E3548-MAX(0,SUMIFS(Тех_Движение!$G$2:$G$5111,Тех_Движение!$D$2:$D$5111,$C3548,Тех_Движение!$B$2:$B$5111,"&lt;="&amp;K$3)-$F3548)))</f>
        <v>#VALUE!</v>
      </c>
      <c r="L3548" s="21" t="e">
        <f>IF(OR($B3548="",L$3&lt;$D3548+Настройки!$B$7),0,MAX(0,$E3548-MAX(0,SUMIFS(Тех_Движение!$G$2:$G$5111,Тех_Движение!$D$2:$D$5111,$C3548,Тех_Движение!$B$2:$B$5111,"&lt;="&amp;L$3)-$F3548)))</f>
        <v>#VALUE!</v>
      </c>
      <c r="M3548" s="21" t="e">
        <f>IF(OR($B3548="",M$3&lt;$D3548+Настройки!$B$7),0,MAX(0,$E3548-MAX(0,SUMIFS(Тех_Движение!$G$2:$G$5111,Тех_Движение!$D$2:$D$5111,$C3548,Тех_Движение!$B$2:$B$5111,"&lt;="&amp;M$3)-$F3548)))</f>
        <v>#VALUE!</v>
      </c>
      <c r="N3548" s="21" t="e">
        <f>IF(OR($B3548="",N$3&lt;$D3548+Настройки!$B$7),0,MAX(0,$E3548-MAX(0,SUMIFS(Тех_Движение!$G$2:$G$5111,Тех_Движение!$D$2:$D$5111,$C3548,Тех_Движение!$B$2:$B$5111,"&lt;="&amp;N$3)-$F3548)))</f>
        <v>#VALUE!</v>
      </c>
      <c r="O3548" s="21" t="e">
        <f>IF(OR($B3548="",O$3&lt;$D3548+Настройки!$B$7),0,MAX(0,$E3548-MAX(0,SUMIFS(Тех_Движение!$G$2:$G$5111,Тех_Движение!$D$2:$D$5111,$C3548,Тех_Движение!$B$2:$B$5111,"&lt;="&amp;O$3)-$F3548)))</f>
        <v>#VALUE!</v>
      </c>
      <c r="P3548" s="21" t="e">
        <f>IF(OR($B3548="",P$3&lt;$D3548+Настройки!$B$7),0,MAX(0,$E3548-MAX(0,SUMIFS(Тех_Движение!$G$2:$G$5111,Тех_Движение!$D$2:$D$5111,$C3548,Тех_Движение!$B$2:$B$5111,"&lt;="&amp;P$3)-$F3548)))</f>
        <v>#VALUE!</v>
      </c>
      <c r="Q3548" s="21" t="e">
        <f>IF(OR($B3548="",Q$3&lt;$D3548+Настройки!$B$7),0,MAX(0,$E3548-MAX(0,SUMIFS(Тех_Движение!$G$2:$G$5111,Тех_Движение!$D$2:$D$5111,$C3548,Тех_Движение!$B$2:$B$5111,"&lt;="&amp;Q$3)-$F3548)))</f>
        <v>#VALUE!</v>
      </c>
      <c r="R3548" s="21" t="str">
        <f t="shared" si="166"/>
        <v/>
      </c>
      <c r="S3548" s="23" t="str">
        <f>IF($B3548="","",VLOOKUP($C3548,Настройки!$A$11:$L$17,9,FALSE))</f>
        <v/>
      </c>
      <c r="T3548" s="23" t="str">
        <f t="shared" si="167"/>
        <v/>
      </c>
    </row>
    <row r="3549" spans="1:20" x14ac:dyDescent="0.3">
      <c r="A3549" s="20">
        <f>Тех_Движение!$A$3546</f>
        <v>3545</v>
      </c>
      <c r="B3549" s="20" t="str">
        <f>IF(Тех_Движение!$F$3546&gt;0,Тех_Движение!$I$3546,"")</f>
        <v/>
      </c>
      <c r="C3549" s="20" t="str">
        <f>IF($B3549="","",Тех_Движение!$D$3546)</f>
        <v/>
      </c>
      <c r="D3549" s="9" t="str">
        <f>IF($B3549="","",Тех_Движение!$B$3546)</f>
        <v/>
      </c>
      <c r="E3549" s="21" t="str">
        <f>IF($B3549="","",Тех_Движение!$F$3546)</f>
        <v/>
      </c>
      <c r="F3549" s="21" t="str">
        <f>IF($B3549="","",SUMIFS($E$5:$E3548,$C$5:$C3548,$C3549))</f>
        <v/>
      </c>
      <c r="G3549" s="21" t="str">
        <f>IF($B3549="","",MAX(0,$E3549-MAX(0,SUMIFS(Тех_Движение!$G$2:$G$5111,Тех_Движение!$D$2:$D$5111,$C3549,Тех_Движение!$B$2:$B$5111,"&lt;="&amp;Настройки!$B$5-1)-$F3549)))</f>
        <v/>
      </c>
      <c r="H3549" s="21" t="str">
        <f>IF($B3549="","",IF(AND($D3549&gt;=Настройки!$B$5,$D3549&lt;=Настройки!$B$6),$E3549,0))</f>
        <v/>
      </c>
      <c r="I3549" s="21" t="str">
        <f t="shared" si="165"/>
        <v/>
      </c>
      <c r="J3549" s="21" t="str">
        <f>IF($B3549="","",MAX(0,$E3549-MAX(0,SUMIFS(Тех_Движение!$G$2:$G$5111,Тех_Движение!$D$2:$D$5111,$C3549,Тех_Движение!$B$2:$B$5111,"&lt;="&amp;Настройки!$B$6)-$F3549)))</f>
        <v/>
      </c>
      <c r="K3549" s="21" t="e">
        <f>IF(OR($B3549="",K$3&lt;$D3549+Настройки!$B$7),0,MAX(0,$E3549-MAX(0,SUMIFS(Тех_Движение!$G$2:$G$5111,Тех_Движение!$D$2:$D$5111,$C3549,Тех_Движение!$B$2:$B$5111,"&lt;="&amp;K$3)-$F3549)))</f>
        <v>#VALUE!</v>
      </c>
      <c r="L3549" s="21" t="e">
        <f>IF(OR($B3549="",L$3&lt;$D3549+Настройки!$B$7),0,MAX(0,$E3549-MAX(0,SUMIFS(Тех_Движение!$G$2:$G$5111,Тех_Движение!$D$2:$D$5111,$C3549,Тех_Движение!$B$2:$B$5111,"&lt;="&amp;L$3)-$F3549)))</f>
        <v>#VALUE!</v>
      </c>
      <c r="M3549" s="21" t="e">
        <f>IF(OR($B3549="",M$3&lt;$D3549+Настройки!$B$7),0,MAX(0,$E3549-MAX(0,SUMIFS(Тех_Движение!$G$2:$G$5111,Тех_Движение!$D$2:$D$5111,$C3549,Тех_Движение!$B$2:$B$5111,"&lt;="&amp;M$3)-$F3549)))</f>
        <v>#VALUE!</v>
      </c>
      <c r="N3549" s="21" t="e">
        <f>IF(OR($B3549="",N$3&lt;$D3549+Настройки!$B$7),0,MAX(0,$E3549-MAX(0,SUMIFS(Тех_Движение!$G$2:$G$5111,Тех_Движение!$D$2:$D$5111,$C3549,Тех_Движение!$B$2:$B$5111,"&lt;="&amp;N$3)-$F3549)))</f>
        <v>#VALUE!</v>
      </c>
      <c r="O3549" s="21" t="e">
        <f>IF(OR($B3549="",O$3&lt;$D3549+Настройки!$B$7),0,MAX(0,$E3549-MAX(0,SUMIFS(Тех_Движение!$G$2:$G$5111,Тех_Движение!$D$2:$D$5111,$C3549,Тех_Движение!$B$2:$B$5111,"&lt;="&amp;O$3)-$F3549)))</f>
        <v>#VALUE!</v>
      </c>
      <c r="P3549" s="21" t="e">
        <f>IF(OR($B3549="",P$3&lt;$D3549+Настройки!$B$7),0,MAX(0,$E3549-MAX(0,SUMIFS(Тех_Движение!$G$2:$G$5111,Тех_Движение!$D$2:$D$5111,$C3549,Тех_Движение!$B$2:$B$5111,"&lt;="&amp;P$3)-$F3549)))</f>
        <v>#VALUE!</v>
      </c>
      <c r="Q3549" s="21" t="e">
        <f>IF(OR($B3549="",Q$3&lt;$D3549+Настройки!$B$7),0,MAX(0,$E3549-MAX(0,SUMIFS(Тех_Движение!$G$2:$G$5111,Тех_Движение!$D$2:$D$5111,$C3549,Тех_Движение!$B$2:$B$5111,"&lt;="&amp;Q$3)-$F3549)))</f>
        <v>#VALUE!</v>
      </c>
      <c r="R3549" s="21" t="str">
        <f t="shared" si="166"/>
        <v/>
      </c>
      <c r="S3549" s="23" t="str">
        <f>IF($B3549="","",VLOOKUP($C3549,Настройки!$A$11:$L$17,9,FALSE))</f>
        <v/>
      </c>
      <c r="T3549" s="23" t="str">
        <f t="shared" si="167"/>
        <v/>
      </c>
    </row>
    <row r="3550" spans="1:20" x14ac:dyDescent="0.3">
      <c r="A3550" s="20">
        <f>Тех_Движение!$A$3547</f>
        <v>3546</v>
      </c>
      <c r="B3550" s="20" t="str">
        <f>IF(Тех_Движение!$F$3547&gt;0,Тех_Движение!$I$3547,"")</f>
        <v/>
      </c>
      <c r="C3550" s="20" t="str">
        <f>IF($B3550="","",Тех_Движение!$D$3547)</f>
        <v/>
      </c>
      <c r="D3550" s="9" t="str">
        <f>IF($B3550="","",Тех_Движение!$B$3547)</f>
        <v/>
      </c>
      <c r="E3550" s="21" t="str">
        <f>IF($B3550="","",Тех_Движение!$F$3547)</f>
        <v/>
      </c>
      <c r="F3550" s="21" t="str">
        <f>IF($B3550="","",SUMIFS($E$5:$E3549,$C$5:$C3549,$C3550))</f>
        <v/>
      </c>
      <c r="G3550" s="21" t="str">
        <f>IF($B3550="","",MAX(0,$E3550-MAX(0,SUMIFS(Тех_Движение!$G$2:$G$5111,Тех_Движение!$D$2:$D$5111,$C3550,Тех_Движение!$B$2:$B$5111,"&lt;="&amp;Настройки!$B$5-1)-$F3550)))</f>
        <v/>
      </c>
      <c r="H3550" s="21" t="str">
        <f>IF($B3550="","",IF(AND($D3550&gt;=Настройки!$B$5,$D3550&lt;=Настройки!$B$6),$E3550,0))</f>
        <v/>
      </c>
      <c r="I3550" s="21" t="str">
        <f t="shared" si="165"/>
        <v/>
      </c>
      <c r="J3550" s="21" t="str">
        <f>IF($B3550="","",MAX(0,$E3550-MAX(0,SUMIFS(Тех_Движение!$G$2:$G$5111,Тех_Движение!$D$2:$D$5111,$C3550,Тех_Движение!$B$2:$B$5111,"&lt;="&amp;Настройки!$B$6)-$F3550)))</f>
        <v/>
      </c>
      <c r="K3550" s="21" t="e">
        <f>IF(OR($B3550="",K$3&lt;$D3550+Настройки!$B$7),0,MAX(0,$E3550-MAX(0,SUMIFS(Тех_Движение!$G$2:$G$5111,Тех_Движение!$D$2:$D$5111,$C3550,Тех_Движение!$B$2:$B$5111,"&lt;="&amp;K$3)-$F3550)))</f>
        <v>#VALUE!</v>
      </c>
      <c r="L3550" s="21" t="e">
        <f>IF(OR($B3550="",L$3&lt;$D3550+Настройки!$B$7),0,MAX(0,$E3550-MAX(0,SUMIFS(Тех_Движение!$G$2:$G$5111,Тех_Движение!$D$2:$D$5111,$C3550,Тех_Движение!$B$2:$B$5111,"&lt;="&amp;L$3)-$F3550)))</f>
        <v>#VALUE!</v>
      </c>
      <c r="M3550" s="21" t="e">
        <f>IF(OR($B3550="",M$3&lt;$D3550+Настройки!$B$7),0,MAX(0,$E3550-MAX(0,SUMIFS(Тех_Движение!$G$2:$G$5111,Тех_Движение!$D$2:$D$5111,$C3550,Тех_Движение!$B$2:$B$5111,"&lt;="&amp;M$3)-$F3550)))</f>
        <v>#VALUE!</v>
      </c>
      <c r="N3550" s="21" t="e">
        <f>IF(OR($B3550="",N$3&lt;$D3550+Настройки!$B$7),0,MAX(0,$E3550-MAX(0,SUMIFS(Тех_Движение!$G$2:$G$5111,Тех_Движение!$D$2:$D$5111,$C3550,Тех_Движение!$B$2:$B$5111,"&lt;="&amp;N$3)-$F3550)))</f>
        <v>#VALUE!</v>
      </c>
      <c r="O3550" s="21" t="e">
        <f>IF(OR($B3550="",O$3&lt;$D3550+Настройки!$B$7),0,MAX(0,$E3550-MAX(0,SUMIFS(Тех_Движение!$G$2:$G$5111,Тех_Движение!$D$2:$D$5111,$C3550,Тех_Движение!$B$2:$B$5111,"&lt;="&amp;O$3)-$F3550)))</f>
        <v>#VALUE!</v>
      </c>
      <c r="P3550" s="21" t="e">
        <f>IF(OR($B3550="",P$3&lt;$D3550+Настройки!$B$7),0,MAX(0,$E3550-MAX(0,SUMIFS(Тех_Движение!$G$2:$G$5111,Тех_Движение!$D$2:$D$5111,$C3550,Тех_Движение!$B$2:$B$5111,"&lt;="&amp;P$3)-$F3550)))</f>
        <v>#VALUE!</v>
      </c>
      <c r="Q3550" s="21" t="e">
        <f>IF(OR($B3550="",Q$3&lt;$D3550+Настройки!$B$7),0,MAX(0,$E3550-MAX(0,SUMIFS(Тех_Движение!$G$2:$G$5111,Тех_Движение!$D$2:$D$5111,$C3550,Тех_Движение!$B$2:$B$5111,"&lt;="&amp;Q$3)-$F3550)))</f>
        <v>#VALUE!</v>
      </c>
      <c r="R3550" s="21" t="str">
        <f t="shared" si="166"/>
        <v/>
      </c>
      <c r="S3550" s="23" t="str">
        <f>IF($B3550="","",VLOOKUP($C3550,Настройки!$A$11:$L$17,9,FALSE))</f>
        <v/>
      </c>
      <c r="T3550" s="23" t="str">
        <f t="shared" si="167"/>
        <v/>
      </c>
    </row>
    <row r="3551" spans="1:20" x14ac:dyDescent="0.3">
      <c r="A3551" s="20">
        <f>Тех_Движение!$A$3548</f>
        <v>3547</v>
      </c>
      <c r="B3551" s="20" t="str">
        <f>IF(Тех_Движение!$F$3548&gt;0,Тех_Движение!$I$3548,"")</f>
        <v/>
      </c>
      <c r="C3551" s="20" t="str">
        <f>IF($B3551="","",Тех_Движение!$D$3548)</f>
        <v/>
      </c>
      <c r="D3551" s="9" t="str">
        <f>IF($B3551="","",Тех_Движение!$B$3548)</f>
        <v/>
      </c>
      <c r="E3551" s="21" t="str">
        <f>IF($B3551="","",Тех_Движение!$F$3548)</f>
        <v/>
      </c>
      <c r="F3551" s="21" t="str">
        <f>IF($B3551="","",SUMIFS($E$5:$E3550,$C$5:$C3550,$C3551))</f>
        <v/>
      </c>
      <c r="G3551" s="21" t="str">
        <f>IF($B3551="","",MAX(0,$E3551-MAX(0,SUMIFS(Тех_Движение!$G$2:$G$5111,Тех_Движение!$D$2:$D$5111,$C3551,Тех_Движение!$B$2:$B$5111,"&lt;="&amp;Настройки!$B$5-1)-$F3551)))</f>
        <v/>
      </c>
      <c r="H3551" s="21" t="str">
        <f>IF($B3551="","",IF(AND($D3551&gt;=Настройки!$B$5,$D3551&lt;=Настройки!$B$6),$E3551,0))</f>
        <v/>
      </c>
      <c r="I3551" s="21" t="str">
        <f t="shared" si="165"/>
        <v/>
      </c>
      <c r="J3551" s="21" t="str">
        <f>IF($B3551="","",MAX(0,$E3551-MAX(0,SUMIFS(Тех_Движение!$G$2:$G$5111,Тех_Движение!$D$2:$D$5111,$C3551,Тех_Движение!$B$2:$B$5111,"&lt;="&amp;Настройки!$B$6)-$F3551)))</f>
        <v/>
      </c>
      <c r="K3551" s="21" t="e">
        <f>IF(OR($B3551="",K$3&lt;$D3551+Настройки!$B$7),0,MAX(0,$E3551-MAX(0,SUMIFS(Тех_Движение!$G$2:$G$5111,Тех_Движение!$D$2:$D$5111,$C3551,Тех_Движение!$B$2:$B$5111,"&lt;="&amp;K$3)-$F3551)))</f>
        <v>#VALUE!</v>
      </c>
      <c r="L3551" s="21" t="e">
        <f>IF(OR($B3551="",L$3&lt;$D3551+Настройки!$B$7),0,MAX(0,$E3551-MAX(0,SUMIFS(Тех_Движение!$G$2:$G$5111,Тех_Движение!$D$2:$D$5111,$C3551,Тех_Движение!$B$2:$B$5111,"&lt;="&amp;L$3)-$F3551)))</f>
        <v>#VALUE!</v>
      </c>
      <c r="M3551" s="21" t="e">
        <f>IF(OR($B3551="",M$3&lt;$D3551+Настройки!$B$7),0,MAX(0,$E3551-MAX(0,SUMIFS(Тех_Движение!$G$2:$G$5111,Тех_Движение!$D$2:$D$5111,$C3551,Тех_Движение!$B$2:$B$5111,"&lt;="&amp;M$3)-$F3551)))</f>
        <v>#VALUE!</v>
      </c>
      <c r="N3551" s="21" t="e">
        <f>IF(OR($B3551="",N$3&lt;$D3551+Настройки!$B$7),0,MAX(0,$E3551-MAX(0,SUMIFS(Тех_Движение!$G$2:$G$5111,Тех_Движение!$D$2:$D$5111,$C3551,Тех_Движение!$B$2:$B$5111,"&lt;="&amp;N$3)-$F3551)))</f>
        <v>#VALUE!</v>
      </c>
      <c r="O3551" s="21" t="e">
        <f>IF(OR($B3551="",O$3&lt;$D3551+Настройки!$B$7),0,MAX(0,$E3551-MAX(0,SUMIFS(Тех_Движение!$G$2:$G$5111,Тех_Движение!$D$2:$D$5111,$C3551,Тех_Движение!$B$2:$B$5111,"&lt;="&amp;O$3)-$F3551)))</f>
        <v>#VALUE!</v>
      </c>
      <c r="P3551" s="21" t="e">
        <f>IF(OR($B3551="",P$3&lt;$D3551+Настройки!$B$7),0,MAX(0,$E3551-MAX(0,SUMIFS(Тех_Движение!$G$2:$G$5111,Тех_Движение!$D$2:$D$5111,$C3551,Тех_Движение!$B$2:$B$5111,"&lt;="&amp;P$3)-$F3551)))</f>
        <v>#VALUE!</v>
      </c>
      <c r="Q3551" s="21" t="e">
        <f>IF(OR($B3551="",Q$3&lt;$D3551+Настройки!$B$7),0,MAX(0,$E3551-MAX(0,SUMIFS(Тех_Движение!$G$2:$G$5111,Тех_Движение!$D$2:$D$5111,$C3551,Тех_Движение!$B$2:$B$5111,"&lt;="&amp;Q$3)-$F3551)))</f>
        <v>#VALUE!</v>
      </c>
      <c r="R3551" s="21" t="str">
        <f t="shared" si="166"/>
        <v/>
      </c>
      <c r="S3551" s="23" t="str">
        <f>IF($B3551="","",VLOOKUP($C3551,Настройки!$A$11:$L$17,9,FALSE))</f>
        <v/>
      </c>
      <c r="T3551" s="23" t="str">
        <f t="shared" si="167"/>
        <v/>
      </c>
    </row>
    <row r="3552" spans="1:20" x14ac:dyDescent="0.3">
      <c r="A3552" s="20">
        <f>Тех_Движение!$A$3549</f>
        <v>3548</v>
      </c>
      <c r="B3552" s="20" t="str">
        <f>IF(Тех_Движение!$F$3549&gt;0,Тех_Движение!$I$3549,"")</f>
        <v/>
      </c>
      <c r="C3552" s="20" t="str">
        <f>IF($B3552="","",Тех_Движение!$D$3549)</f>
        <v/>
      </c>
      <c r="D3552" s="9" t="str">
        <f>IF($B3552="","",Тех_Движение!$B$3549)</f>
        <v/>
      </c>
      <c r="E3552" s="21" t="str">
        <f>IF($B3552="","",Тех_Движение!$F$3549)</f>
        <v/>
      </c>
      <c r="F3552" s="21" t="str">
        <f>IF($B3552="","",SUMIFS($E$5:$E3551,$C$5:$C3551,$C3552))</f>
        <v/>
      </c>
      <c r="G3552" s="21" t="str">
        <f>IF($B3552="","",MAX(0,$E3552-MAX(0,SUMIFS(Тех_Движение!$G$2:$G$5111,Тех_Движение!$D$2:$D$5111,$C3552,Тех_Движение!$B$2:$B$5111,"&lt;="&amp;Настройки!$B$5-1)-$F3552)))</f>
        <v/>
      </c>
      <c r="H3552" s="21" t="str">
        <f>IF($B3552="","",IF(AND($D3552&gt;=Настройки!$B$5,$D3552&lt;=Настройки!$B$6),$E3552,0))</f>
        <v/>
      </c>
      <c r="I3552" s="21" t="str">
        <f t="shared" si="165"/>
        <v/>
      </c>
      <c r="J3552" s="21" t="str">
        <f>IF($B3552="","",MAX(0,$E3552-MAX(0,SUMIFS(Тех_Движение!$G$2:$G$5111,Тех_Движение!$D$2:$D$5111,$C3552,Тех_Движение!$B$2:$B$5111,"&lt;="&amp;Настройки!$B$6)-$F3552)))</f>
        <v/>
      </c>
      <c r="K3552" s="21" t="e">
        <f>IF(OR($B3552="",K$3&lt;$D3552+Настройки!$B$7),0,MAX(0,$E3552-MAX(0,SUMIFS(Тех_Движение!$G$2:$G$5111,Тех_Движение!$D$2:$D$5111,$C3552,Тех_Движение!$B$2:$B$5111,"&lt;="&amp;K$3)-$F3552)))</f>
        <v>#VALUE!</v>
      </c>
      <c r="L3552" s="21" t="e">
        <f>IF(OR($B3552="",L$3&lt;$D3552+Настройки!$B$7),0,MAX(0,$E3552-MAX(0,SUMIFS(Тех_Движение!$G$2:$G$5111,Тех_Движение!$D$2:$D$5111,$C3552,Тех_Движение!$B$2:$B$5111,"&lt;="&amp;L$3)-$F3552)))</f>
        <v>#VALUE!</v>
      </c>
      <c r="M3552" s="21" t="e">
        <f>IF(OR($B3552="",M$3&lt;$D3552+Настройки!$B$7),0,MAX(0,$E3552-MAX(0,SUMIFS(Тех_Движение!$G$2:$G$5111,Тех_Движение!$D$2:$D$5111,$C3552,Тех_Движение!$B$2:$B$5111,"&lt;="&amp;M$3)-$F3552)))</f>
        <v>#VALUE!</v>
      </c>
      <c r="N3552" s="21" t="e">
        <f>IF(OR($B3552="",N$3&lt;$D3552+Настройки!$B$7),0,MAX(0,$E3552-MAX(0,SUMIFS(Тех_Движение!$G$2:$G$5111,Тех_Движение!$D$2:$D$5111,$C3552,Тех_Движение!$B$2:$B$5111,"&lt;="&amp;N$3)-$F3552)))</f>
        <v>#VALUE!</v>
      </c>
      <c r="O3552" s="21" t="e">
        <f>IF(OR($B3552="",O$3&lt;$D3552+Настройки!$B$7),0,MAX(0,$E3552-MAX(0,SUMIFS(Тех_Движение!$G$2:$G$5111,Тех_Движение!$D$2:$D$5111,$C3552,Тех_Движение!$B$2:$B$5111,"&lt;="&amp;O$3)-$F3552)))</f>
        <v>#VALUE!</v>
      </c>
      <c r="P3552" s="21" t="e">
        <f>IF(OR($B3552="",P$3&lt;$D3552+Настройки!$B$7),0,MAX(0,$E3552-MAX(0,SUMIFS(Тех_Движение!$G$2:$G$5111,Тех_Движение!$D$2:$D$5111,$C3552,Тех_Движение!$B$2:$B$5111,"&lt;="&amp;P$3)-$F3552)))</f>
        <v>#VALUE!</v>
      </c>
      <c r="Q3552" s="21" t="e">
        <f>IF(OR($B3552="",Q$3&lt;$D3552+Настройки!$B$7),0,MAX(0,$E3552-MAX(0,SUMIFS(Тех_Движение!$G$2:$G$5111,Тех_Движение!$D$2:$D$5111,$C3552,Тех_Движение!$B$2:$B$5111,"&lt;="&amp;Q$3)-$F3552)))</f>
        <v>#VALUE!</v>
      </c>
      <c r="R3552" s="21" t="str">
        <f t="shared" si="166"/>
        <v/>
      </c>
      <c r="S3552" s="23" t="str">
        <f>IF($B3552="","",VLOOKUP($C3552,Настройки!$A$11:$L$17,9,FALSE))</f>
        <v/>
      </c>
      <c r="T3552" s="23" t="str">
        <f t="shared" si="167"/>
        <v/>
      </c>
    </row>
    <row r="3553" spans="1:20" x14ac:dyDescent="0.3">
      <c r="A3553" s="20">
        <f>Тех_Движение!$A$3550</f>
        <v>3549</v>
      </c>
      <c r="B3553" s="20" t="str">
        <f>IF(Тех_Движение!$F$3550&gt;0,Тех_Движение!$I$3550,"")</f>
        <v/>
      </c>
      <c r="C3553" s="20" t="str">
        <f>IF($B3553="","",Тех_Движение!$D$3550)</f>
        <v/>
      </c>
      <c r="D3553" s="9" t="str">
        <f>IF($B3553="","",Тех_Движение!$B$3550)</f>
        <v/>
      </c>
      <c r="E3553" s="21" t="str">
        <f>IF($B3553="","",Тех_Движение!$F$3550)</f>
        <v/>
      </c>
      <c r="F3553" s="21" t="str">
        <f>IF($B3553="","",SUMIFS($E$5:$E3552,$C$5:$C3552,$C3553))</f>
        <v/>
      </c>
      <c r="G3553" s="21" t="str">
        <f>IF($B3553="","",MAX(0,$E3553-MAX(0,SUMIFS(Тех_Движение!$G$2:$G$5111,Тех_Движение!$D$2:$D$5111,$C3553,Тех_Движение!$B$2:$B$5111,"&lt;="&amp;Настройки!$B$5-1)-$F3553)))</f>
        <v/>
      </c>
      <c r="H3553" s="21" t="str">
        <f>IF($B3553="","",IF(AND($D3553&gt;=Настройки!$B$5,$D3553&lt;=Настройки!$B$6),$E3553,0))</f>
        <v/>
      </c>
      <c r="I3553" s="21" t="str">
        <f t="shared" si="165"/>
        <v/>
      </c>
      <c r="J3553" s="21" t="str">
        <f>IF($B3553="","",MAX(0,$E3553-MAX(0,SUMIFS(Тех_Движение!$G$2:$G$5111,Тех_Движение!$D$2:$D$5111,$C3553,Тех_Движение!$B$2:$B$5111,"&lt;="&amp;Настройки!$B$6)-$F3553)))</f>
        <v/>
      </c>
      <c r="K3553" s="21" t="e">
        <f>IF(OR($B3553="",K$3&lt;$D3553+Настройки!$B$7),0,MAX(0,$E3553-MAX(0,SUMIFS(Тех_Движение!$G$2:$G$5111,Тех_Движение!$D$2:$D$5111,$C3553,Тех_Движение!$B$2:$B$5111,"&lt;="&amp;K$3)-$F3553)))</f>
        <v>#VALUE!</v>
      </c>
      <c r="L3553" s="21" t="e">
        <f>IF(OR($B3553="",L$3&lt;$D3553+Настройки!$B$7),0,MAX(0,$E3553-MAX(0,SUMIFS(Тех_Движение!$G$2:$G$5111,Тех_Движение!$D$2:$D$5111,$C3553,Тех_Движение!$B$2:$B$5111,"&lt;="&amp;L$3)-$F3553)))</f>
        <v>#VALUE!</v>
      </c>
      <c r="M3553" s="21" t="e">
        <f>IF(OR($B3553="",M$3&lt;$D3553+Настройки!$B$7),0,MAX(0,$E3553-MAX(0,SUMIFS(Тех_Движение!$G$2:$G$5111,Тех_Движение!$D$2:$D$5111,$C3553,Тех_Движение!$B$2:$B$5111,"&lt;="&amp;M$3)-$F3553)))</f>
        <v>#VALUE!</v>
      </c>
      <c r="N3553" s="21" t="e">
        <f>IF(OR($B3553="",N$3&lt;$D3553+Настройки!$B$7),0,MAX(0,$E3553-MAX(0,SUMIFS(Тех_Движение!$G$2:$G$5111,Тех_Движение!$D$2:$D$5111,$C3553,Тех_Движение!$B$2:$B$5111,"&lt;="&amp;N$3)-$F3553)))</f>
        <v>#VALUE!</v>
      </c>
      <c r="O3553" s="21" t="e">
        <f>IF(OR($B3553="",O$3&lt;$D3553+Настройки!$B$7),0,MAX(0,$E3553-MAX(0,SUMIFS(Тех_Движение!$G$2:$G$5111,Тех_Движение!$D$2:$D$5111,$C3553,Тех_Движение!$B$2:$B$5111,"&lt;="&amp;O$3)-$F3553)))</f>
        <v>#VALUE!</v>
      </c>
      <c r="P3553" s="21" t="e">
        <f>IF(OR($B3553="",P$3&lt;$D3553+Настройки!$B$7),0,MAX(0,$E3553-MAX(0,SUMIFS(Тех_Движение!$G$2:$G$5111,Тех_Движение!$D$2:$D$5111,$C3553,Тех_Движение!$B$2:$B$5111,"&lt;="&amp;P$3)-$F3553)))</f>
        <v>#VALUE!</v>
      </c>
      <c r="Q3553" s="21" t="e">
        <f>IF(OR($B3553="",Q$3&lt;$D3553+Настройки!$B$7),0,MAX(0,$E3553-MAX(0,SUMIFS(Тех_Движение!$G$2:$G$5111,Тех_Движение!$D$2:$D$5111,$C3553,Тех_Движение!$B$2:$B$5111,"&lt;="&amp;Q$3)-$F3553)))</f>
        <v>#VALUE!</v>
      </c>
      <c r="R3553" s="21" t="str">
        <f t="shared" si="166"/>
        <v/>
      </c>
      <c r="S3553" s="23" t="str">
        <f>IF($B3553="","",VLOOKUP($C3553,Настройки!$A$11:$L$17,9,FALSE))</f>
        <v/>
      </c>
      <c r="T3553" s="23" t="str">
        <f t="shared" si="167"/>
        <v/>
      </c>
    </row>
    <row r="3554" spans="1:20" x14ac:dyDescent="0.3">
      <c r="A3554" s="20">
        <f>Тех_Движение!$A$3551</f>
        <v>3550</v>
      </c>
      <c r="B3554" s="20" t="str">
        <f>IF(Тех_Движение!$F$3551&gt;0,Тех_Движение!$I$3551,"")</f>
        <v/>
      </c>
      <c r="C3554" s="20" t="str">
        <f>IF($B3554="","",Тех_Движение!$D$3551)</f>
        <v/>
      </c>
      <c r="D3554" s="9" t="str">
        <f>IF($B3554="","",Тех_Движение!$B$3551)</f>
        <v/>
      </c>
      <c r="E3554" s="21" t="str">
        <f>IF($B3554="","",Тех_Движение!$F$3551)</f>
        <v/>
      </c>
      <c r="F3554" s="21" t="str">
        <f>IF($B3554="","",SUMIFS($E$5:$E3553,$C$5:$C3553,$C3554))</f>
        <v/>
      </c>
      <c r="G3554" s="21" t="str">
        <f>IF($B3554="","",MAX(0,$E3554-MAX(0,SUMIFS(Тех_Движение!$G$2:$G$5111,Тех_Движение!$D$2:$D$5111,$C3554,Тех_Движение!$B$2:$B$5111,"&lt;="&amp;Настройки!$B$5-1)-$F3554)))</f>
        <v/>
      </c>
      <c r="H3554" s="21" t="str">
        <f>IF($B3554="","",IF(AND($D3554&gt;=Настройки!$B$5,$D3554&lt;=Настройки!$B$6),$E3554,0))</f>
        <v/>
      </c>
      <c r="I3554" s="21" t="str">
        <f t="shared" si="165"/>
        <v/>
      </c>
      <c r="J3554" s="21" t="str">
        <f>IF($B3554="","",MAX(0,$E3554-MAX(0,SUMIFS(Тех_Движение!$G$2:$G$5111,Тех_Движение!$D$2:$D$5111,$C3554,Тех_Движение!$B$2:$B$5111,"&lt;="&amp;Настройки!$B$6)-$F3554)))</f>
        <v/>
      </c>
      <c r="K3554" s="21" t="e">
        <f>IF(OR($B3554="",K$3&lt;$D3554+Настройки!$B$7),0,MAX(0,$E3554-MAX(0,SUMIFS(Тех_Движение!$G$2:$G$5111,Тех_Движение!$D$2:$D$5111,$C3554,Тех_Движение!$B$2:$B$5111,"&lt;="&amp;K$3)-$F3554)))</f>
        <v>#VALUE!</v>
      </c>
      <c r="L3554" s="21" t="e">
        <f>IF(OR($B3554="",L$3&lt;$D3554+Настройки!$B$7),0,MAX(0,$E3554-MAX(0,SUMIFS(Тех_Движение!$G$2:$G$5111,Тех_Движение!$D$2:$D$5111,$C3554,Тех_Движение!$B$2:$B$5111,"&lt;="&amp;L$3)-$F3554)))</f>
        <v>#VALUE!</v>
      </c>
      <c r="M3554" s="21" t="e">
        <f>IF(OR($B3554="",M$3&lt;$D3554+Настройки!$B$7),0,MAX(0,$E3554-MAX(0,SUMIFS(Тех_Движение!$G$2:$G$5111,Тех_Движение!$D$2:$D$5111,$C3554,Тех_Движение!$B$2:$B$5111,"&lt;="&amp;M$3)-$F3554)))</f>
        <v>#VALUE!</v>
      </c>
      <c r="N3554" s="21" t="e">
        <f>IF(OR($B3554="",N$3&lt;$D3554+Настройки!$B$7),0,MAX(0,$E3554-MAX(0,SUMIFS(Тех_Движение!$G$2:$G$5111,Тех_Движение!$D$2:$D$5111,$C3554,Тех_Движение!$B$2:$B$5111,"&lt;="&amp;N$3)-$F3554)))</f>
        <v>#VALUE!</v>
      </c>
      <c r="O3554" s="21" t="e">
        <f>IF(OR($B3554="",O$3&lt;$D3554+Настройки!$B$7),0,MAX(0,$E3554-MAX(0,SUMIFS(Тех_Движение!$G$2:$G$5111,Тех_Движение!$D$2:$D$5111,$C3554,Тех_Движение!$B$2:$B$5111,"&lt;="&amp;O$3)-$F3554)))</f>
        <v>#VALUE!</v>
      </c>
      <c r="P3554" s="21" t="e">
        <f>IF(OR($B3554="",P$3&lt;$D3554+Настройки!$B$7),0,MAX(0,$E3554-MAX(0,SUMIFS(Тех_Движение!$G$2:$G$5111,Тех_Движение!$D$2:$D$5111,$C3554,Тех_Движение!$B$2:$B$5111,"&lt;="&amp;P$3)-$F3554)))</f>
        <v>#VALUE!</v>
      </c>
      <c r="Q3554" s="21" t="e">
        <f>IF(OR($B3554="",Q$3&lt;$D3554+Настройки!$B$7),0,MAX(0,$E3554-MAX(0,SUMIFS(Тех_Движение!$G$2:$G$5111,Тех_Движение!$D$2:$D$5111,$C3554,Тех_Движение!$B$2:$B$5111,"&lt;="&amp;Q$3)-$F3554)))</f>
        <v>#VALUE!</v>
      </c>
      <c r="R3554" s="21" t="str">
        <f t="shared" si="166"/>
        <v/>
      </c>
      <c r="S3554" s="23" t="str">
        <f>IF($B3554="","",VLOOKUP($C3554,Настройки!$A$11:$L$17,9,FALSE))</f>
        <v/>
      </c>
      <c r="T3554" s="23" t="str">
        <f t="shared" si="167"/>
        <v/>
      </c>
    </row>
    <row r="3555" spans="1:20" x14ac:dyDescent="0.3">
      <c r="A3555" s="20">
        <f>Тех_Движение!$A$3552</f>
        <v>3551</v>
      </c>
      <c r="B3555" s="20" t="str">
        <f>IF(Тех_Движение!$F$3552&gt;0,Тех_Движение!$I$3552,"")</f>
        <v/>
      </c>
      <c r="C3555" s="20" t="str">
        <f>IF($B3555="","",Тех_Движение!$D$3552)</f>
        <v/>
      </c>
      <c r="D3555" s="9" t="str">
        <f>IF($B3555="","",Тех_Движение!$B$3552)</f>
        <v/>
      </c>
      <c r="E3555" s="21" t="str">
        <f>IF($B3555="","",Тех_Движение!$F$3552)</f>
        <v/>
      </c>
      <c r="F3555" s="21" t="str">
        <f>IF($B3555="","",SUMIFS($E$5:$E3554,$C$5:$C3554,$C3555))</f>
        <v/>
      </c>
      <c r="G3555" s="21" t="str">
        <f>IF($B3555="","",MAX(0,$E3555-MAX(0,SUMIFS(Тех_Движение!$G$2:$G$5111,Тех_Движение!$D$2:$D$5111,$C3555,Тех_Движение!$B$2:$B$5111,"&lt;="&amp;Настройки!$B$5-1)-$F3555)))</f>
        <v/>
      </c>
      <c r="H3555" s="21" t="str">
        <f>IF($B3555="","",IF(AND($D3555&gt;=Настройки!$B$5,$D3555&lt;=Настройки!$B$6),$E3555,0))</f>
        <v/>
      </c>
      <c r="I3555" s="21" t="str">
        <f t="shared" si="165"/>
        <v/>
      </c>
      <c r="J3555" s="21" t="str">
        <f>IF($B3555="","",MAX(0,$E3555-MAX(0,SUMIFS(Тех_Движение!$G$2:$G$5111,Тех_Движение!$D$2:$D$5111,$C3555,Тех_Движение!$B$2:$B$5111,"&lt;="&amp;Настройки!$B$6)-$F3555)))</f>
        <v/>
      </c>
      <c r="K3555" s="21" t="e">
        <f>IF(OR($B3555="",K$3&lt;$D3555+Настройки!$B$7),0,MAX(0,$E3555-MAX(0,SUMIFS(Тех_Движение!$G$2:$G$5111,Тех_Движение!$D$2:$D$5111,$C3555,Тех_Движение!$B$2:$B$5111,"&lt;="&amp;K$3)-$F3555)))</f>
        <v>#VALUE!</v>
      </c>
      <c r="L3555" s="21" t="e">
        <f>IF(OR($B3555="",L$3&lt;$D3555+Настройки!$B$7),0,MAX(0,$E3555-MAX(0,SUMIFS(Тех_Движение!$G$2:$G$5111,Тех_Движение!$D$2:$D$5111,$C3555,Тех_Движение!$B$2:$B$5111,"&lt;="&amp;L$3)-$F3555)))</f>
        <v>#VALUE!</v>
      </c>
      <c r="M3555" s="21" t="e">
        <f>IF(OR($B3555="",M$3&lt;$D3555+Настройки!$B$7),0,MAX(0,$E3555-MAX(0,SUMIFS(Тех_Движение!$G$2:$G$5111,Тех_Движение!$D$2:$D$5111,$C3555,Тех_Движение!$B$2:$B$5111,"&lt;="&amp;M$3)-$F3555)))</f>
        <v>#VALUE!</v>
      </c>
      <c r="N3555" s="21" t="e">
        <f>IF(OR($B3555="",N$3&lt;$D3555+Настройки!$B$7),0,MAX(0,$E3555-MAX(0,SUMIFS(Тех_Движение!$G$2:$G$5111,Тех_Движение!$D$2:$D$5111,$C3555,Тех_Движение!$B$2:$B$5111,"&lt;="&amp;N$3)-$F3555)))</f>
        <v>#VALUE!</v>
      </c>
      <c r="O3555" s="21" t="e">
        <f>IF(OR($B3555="",O$3&lt;$D3555+Настройки!$B$7),0,MAX(0,$E3555-MAX(0,SUMIFS(Тех_Движение!$G$2:$G$5111,Тех_Движение!$D$2:$D$5111,$C3555,Тех_Движение!$B$2:$B$5111,"&lt;="&amp;O$3)-$F3555)))</f>
        <v>#VALUE!</v>
      </c>
      <c r="P3555" s="21" t="e">
        <f>IF(OR($B3555="",P$3&lt;$D3555+Настройки!$B$7),0,MAX(0,$E3555-MAX(0,SUMIFS(Тех_Движение!$G$2:$G$5111,Тех_Движение!$D$2:$D$5111,$C3555,Тех_Движение!$B$2:$B$5111,"&lt;="&amp;P$3)-$F3555)))</f>
        <v>#VALUE!</v>
      </c>
      <c r="Q3555" s="21" t="e">
        <f>IF(OR($B3555="",Q$3&lt;$D3555+Настройки!$B$7),0,MAX(0,$E3555-MAX(0,SUMIFS(Тех_Движение!$G$2:$G$5111,Тех_Движение!$D$2:$D$5111,$C3555,Тех_Движение!$B$2:$B$5111,"&lt;="&amp;Q$3)-$F3555)))</f>
        <v>#VALUE!</v>
      </c>
      <c r="R3555" s="21" t="str">
        <f t="shared" si="166"/>
        <v/>
      </c>
      <c r="S3555" s="23" t="str">
        <f>IF($B3555="","",VLOOKUP($C3555,Настройки!$A$11:$L$17,9,FALSE))</f>
        <v/>
      </c>
      <c r="T3555" s="23" t="str">
        <f t="shared" si="167"/>
        <v/>
      </c>
    </row>
    <row r="3556" spans="1:20" x14ac:dyDescent="0.3">
      <c r="A3556" s="20">
        <f>Тех_Движение!$A$3553</f>
        <v>3552</v>
      </c>
      <c r="B3556" s="20" t="str">
        <f>IF(Тех_Движение!$F$3553&gt;0,Тех_Движение!$I$3553,"")</f>
        <v/>
      </c>
      <c r="C3556" s="20" t="str">
        <f>IF($B3556="","",Тех_Движение!$D$3553)</f>
        <v/>
      </c>
      <c r="D3556" s="9" t="str">
        <f>IF($B3556="","",Тех_Движение!$B$3553)</f>
        <v/>
      </c>
      <c r="E3556" s="21" t="str">
        <f>IF($B3556="","",Тех_Движение!$F$3553)</f>
        <v/>
      </c>
      <c r="F3556" s="21" t="str">
        <f>IF($B3556="","",SUMIFS($E$5:$E3555,$C$5:$C3555,$C3556))</f>
        <v/>
      </c>
      <c r="G3556" s="21" t="str">
        <f>IF($B3556="","",MAX(0,$E3556-MAX(0,SUMIFS(Тех_Движение!$G$2:$G$5111,Тех_Движение!$D$2:$D$5111,$C3556,Тех_Движение!$B$2:$B$5111,"&lt;="&amp;Настройки!$B$5-1)-$F3556)))</f>
        <v/>
      </c>
      <c r="H3556" s="21" t="str">
        <f>IF($B3556="","",IF(AND($D3556&gt;=Настройки!$B$5,$D3556&lt;=Настройки!$B$6),$E3556,0))</f>
        <v/>
      </c>
      <c r="I3556" s="21" t="str">
        <f t="shared" si="165"/>
        <v/>
      </c>
      <c r="J3556" s="21" t="str">
        <f>IF($B3556="","",MAX(0,$E3556-MAX(0,SUMIFS(Тех_Движение!$G$2:$G$5111,Тех_Движение!$D$2:$D$5111,$C3556,Тех_Движение!$B$2:$B$5111,"&lt;="&amp;Настройки!$B$6)-$F3556)))</f>
        <v/>
      </c>
      <c r="K3556" s="21" t="e">
        <f>IF(OR($B3556="",K$3&lt;$D3556+Настройки!$B$7),0,MAX(0,$E3556-MAX(0,SUMIFS(Тех_Движение!$G$2:$G$5111,Тех_Движение!$D$2:$D$5111,$C3556,Тех_Движение!$B$2:$B$5111,"&lt;="&amp;K$3)-$F3556)))</f>
        <v>#VALUE!</v>
      </c>
      <c r="L3556" s="21" t="e">
        <f>IF(OR($B3556="",L$3&lt;$D3556+Настройки!$B$7),0,MAX(0,$E3556-MAX(0,SUMIFS(Тех_Движение!$G$2:$G$5111,Тех_Движение!$D$2:$D$5111,$C3556,Тех_Движение!$B$2:$B$5111,"&lt;="&amp;L$3)-$F3556)))</f>
        <v>#VALUE!</v>
      </c>
      <c r="M3556" s="21" t="e">
        <f>IF(OR($B3556="",M$3&lt;$D3556+Настройки!$B$7),0,MAX(0,$E3556-MAX(0,SUMIFS(Тех_Движение!$G$2:$G$5111,Тех_Движение!$D$2:$D$5111,$C3556,Тех_Движение!$B$2:$B$5111,"&lt;="&amp;M$3)-$F3556)))</f>
        <v>#VALUE!</v>
      </c>
      <c r="N3556" s="21" t="e">
        <f>IF(OR($B3556="",N$3&lt;$D3556+Настройки!$B$7),0,MAX(0,$E3556-MAX(0,SUMIFS(Тех_Движение!$G$2:$G$5111,Тех_Движение!$D$2:$D$5111,$C3556,Тех_Движение!$B$2:$B$5111,"&lt;="&amp;N$3)-$F3556)))</f>
        <v>#VALUE!</v>
      </c>
      <c r="O3556" s="21" t="e">
        <f>IF(OR($B3556="",O$3&lt;$D3556+Настройки!$B$7),0,MAX(0,$E3556-MAX(0,SUMIFS(Тех_Движение!$G$2:$G$5111,Тех_Движение!$D$2:$D$5111,$C3556,Тех_Движение!$B$2:$B$5111,"&lt;="&amp;O$3)-$F3556)))</f>
        <v>#VALUE!</v>
      </c>
      <c r="P3556" s="21" t="e">
        <f>IF(OR($B3556="",P$3&lt;$D3556+Настройки!$B$7),0,MAX(0,$E3556-MAX(0,SUMIFS(Тех_Движение!$G$2:$G$5111,Тех_Движение!$D$2:$D$5111,$C3556,Тех_Движение!$B$2:$B$5111,"&lt;="&amp;P$3)-$F3556)))</f>
        <v>#VALUE!</v>
      </c>
      <c r="Q3556" s="21" t="e">
        <f>IF(OR($B3556="",Q$3&lt;$D3556+Настройки!$B$7),0,MAX(0,$E3556-MAX(0,SUMIFS(Тех_Движение!$G$2:$G$5111,Тех_Движение!$D$2:$D$5111,$C3556,Тех_Движение!$B$2:$B$5111,"&lt;="&amp;Q$3)-$F3556)))</f>
        <v>#VALUE!</v>
      </c>
      <c r="R3556" s="21" t="str">
        <f t="shared" si="166"/>
        <v/>
      </c>
      <c r="S3556" s="23" t="str">
        <f>IF($B3556="","",VLOOKUP($C3556,Настройки!$A$11:$L$17,9,FALSE))</f>
        <v/>
      </c>
      <c r="T3556" s="23" t="str">
        <f t="shared" si="167"/>
        <v/>
      </c>
    </row>
    <row r="3557" spans="1:20" x14ac:dyDescent="0.3">
      <c r="A3557" s="20">
        <f>Тех_Движение!$A$3554</f>
        <v>3553</v>
      </c>
      <c r="B3557" s="20" t="str">
        <f>IF(Тех_Движение!$F$3554&gt;0,Тех_Движение!$I$3554,"")</f>
        <v/>
      </c>
      <c r="C3557" s="20" t="str">
        <f>IF($B3557="","",Тех_Движение!$D$3554)</f>
        <v/>
      </c>
      <c r="D3557" s="9" t="str">
        <f>IF($B3557="","",Тех_Движение!$B$3554)</f>
        <v/>
      </c>
      <c r="E3557" s="21" t="str">
        <f>IF($B3557="","",Тех_Движение!$F$3554)</f>
        <v/>
      </c>
      <c r="F3557" s="21" t="str">
        <f>IF($B3557="","",SUMIFS($E$5:$E3556,$C$5:$C3556,$C3557))</f>
        <v/>
      </c>
      <c r="G3557" s="21" t="str">
        <f>IF($B3557="","",MAX(0,$E3557-MAX(0,SUMIFS(Тех_Движение!$G$2:$G$5111,Тех_Движение!$D$2:$D$5111,$C3557,Тех_Движение!$B$2:$B$5111,"&lt;="&amp;Настройки!$B$5-1)-$F3557)))</f>
        <v/>
      </c>
      <c r="H3557" s="21" t="str">
        <f>IF($B3557="","",IF(AND($D3557&gt;=Настройки!$B$5,$D3557&lt;=Настройки!$B$6),$E3557,0))</f>
        <v/>
      </c>
      <c r="I3557" s="21" t="str">
        <f t="shared" si="165"/>
        <v/>
      </c>
      <c r="J3557" s="21" t="str">
        <f>IF($B3557="","",MAX(0,$E3557-MAX(0,SUMIFS(Тех_Движение!$G$2:$G$5111,Тех_Движение!$D$2:$D$5111,$C3557,Тех_Движение!$B$2:$B$5111,"&lt;="&amp;Настройки!$B$6)-$F3557)))</f>
        <v/>
      </c>
      <c r="K3557" s="21" t="e">
        <f>IF(OR($B3557="",K$3&lt;$D3557+Настройки!$B$7),0,MAX(0,$E3557-MAX(0,SUMIFS(Тех_Движение!$G$2:$G$5111,Тех_Движение!$D$2:$D$5111,$C3557,Тех_Движение!$B$2:$B$5111,"&lt;="&amp;K$3)-$F3557)))</f>
        <v>#VALUE!</v>
      </c>
      <c r="L3557" s="21" t="e">
        <f>IF(OR($B3557="",L$3&lt;$D3557+Настройки!$B$7),0,MAX(0,$E3557-MAX(0,SUMIFS(Тех_Движение!$G$2:$G$5111,Тех_Движение!$D$2:$D$5111,$C3557,Тех_Движение!$B$2:$B$5111,"&lt;="&amp;L$3)-$F3557)))</f>
        <v>#VALUE!</v>
      </c>
      <c r="M3557" s="21" t="e">
        <f>IF(OR($B3557="",M$3&lt;$D3557+Настройки!$B$7),0,MAX(0,$E3557-MAX(0,SUMIFS(Тех_Движение!$G$2:$G$5111,Тех_Движение!$D$2:$D$5111,$C3557,Тех_Движение!$B$2:$B$5111,"&lt;="&amp;M$3)-$F3557)))</f>
        <v>#VALUE!</v>
      </c>
      <c r="N3557" s="21" t="e">
        <f>IF(OR($B3557="",N$3&lt;$D3557+Настройки!$B$7),0,MAX(0,$E3557-MAX(0,SUMIFS(Тех_Движение!$G$2:$G$5111,Тех_Движение!$D$2:$D$5111,$C3557,Тех_Движение!$B$2:$B$5111,"&lt;="&amp;N$3)-$F3557)))</f>
        <v>#VALUE!</v>
      </c>
      <c r="O3557" s="21" t="e">
        <f>IF(OR($B3557="",O$3&lt;$D3557+Настройки!$B$7),0,MAX(0,$E3557-MAX(0,SUMIFS(Тех_Движение!$G$2:$G$5111,Тех_Движение!$D$2:$D$5111,$C3557,Тех_Движение!$B$2:$B$5111,"&lt;="&amp;O$3)-$F3557)))</f>
        <v>#VALUE!</v>
      </c>
      <c r="P3557" s="21" t="e">
        <f>IF(OR($B3557="",P$3&lt;$D3557+Настройки!$B$7),0,MAX(0,$E3557-MAX(0,SUMIFS(Тех_Движение!$G$2:$G$5111,Тех_Движение!$D$2:$D$5111,$C3557,Тех_Движение!$B$2:$B$5111,"&lt;="&amp;P$3)-$F3557)))</f>
        <v>#VALUE!</v>
      </c>
      <c r="Q3557" s="21" t="e">
        <f>IF(OR($B3557="",Q$3&lt;$D3557+Настройки!$B$7),0,MAX(0,$E3557-MAX(0,SUMIFS(Тех_Движение!$G$2:$G$5111,Тех_Движение!$D$2:$D$5111,$C3557,Тех_Движение!$B$2:$B$5111,"&lt;="&amp;Q$3)-$F3557)))</f>
        <v>#VALUE!</v>
      </c>
      <c r="R3557" s="21" t="str">
        <f t="shared" si="166"/>
        <v/>
      </c>
      <c r="S3557" s="23" t="str">
        <f>IF($B3557="","",VLOOKUP($C3557,Настройки!$A$11:$L$17,9,FALSE))</f>
        <v/>
      </c>
      <c r="T3557" s="23" t="str">
        <f t="shared" si="167"/>
        <v/>
      </c>
    </row>
    <row r="3558" spans="1:20" x14ac:dyDescent="0.3">
      <c r="A3558" s="20">
        <f>Тех_Движение!$A$3555</f>
        <v>3554</v>
      </c>
      <c r="B3558" s="20" t="str">
        <f>IF(Тех_Движение!$F$3555&gt;0,Тех_Движение!$I$3555,"")</f>
        <v/>
      </c>
      <c r="C3558" s="20" t="str">
        <f>IF($B3558="","",Тех_Движение!$D$3555)</f>
        <v/>
      </c>
      <c r="D3558" s="9" t="str">
        <f>IF($B3558="","",Тех_Движение!$B$3555)</f>
        <v/>
      </c>
      <c r="E3558" s="21" t="str">
        <f>IF($B3558="","",Тех_Движение!$F$3555)</f>
        <v/>
      </c>
      <c r="F3558" s="21" t="str">
        <f>IF($B3558="","",SUMIFS($E$5:$E3557,$C$5:$C3557,$C3558))</f>
        <v/>
      </c>
      <c r="G3558" s="21" t="str">
        <f>IF($B3558="","",MAX(0,$E3558-MAX(0,SUMIFS(Тех_Движение!$G$2:$G$5111,Тех_Движение!$D$2:$D$5111,$C3558,Тех_Движение!$B$2:$B$5111,"&lt;="&amp;Настройки!$B$5-1)-$F3558)))</f>
        <v/>
      </c>
      <c r="H3558" s="21" t="str">
        <f>IF($B3558="","",IF(AND($D3558&gt;=Настройки!$B$5,$D3558&lt;=Настройки!$B$6),$E3558,0))</f>
        <v/>
      </c>
      <c r="I3558" s="21" t="str">
        <f t="shared" si="165"/>
        <v/>
      </c>
      <c r="J3558" s="21" t="str">
        <f>IF($B3558="","",MAX(0,$E3558-MAX(0,SUMIFS(Тех_Движение!$G$2:$G$5111,Тех_Движение!$D$2:$D$5111,$C3558,Тех_Движение!$B$2:$B$5111,"&lt;="&amp;Настройки!$B$6)-$F3558)))</f>
        <v/>
      </c>
      <c r="K3558" s="21" t="e">
        <f>IF(OR($B3558="",K$3&lt;$D3558+Настройки!$B$7),0,MAX(0,$E3558-MAX(0,SUMIFS(Тех_Движение!$G$2:$G$5111,Тех_Движение!$D$2:$D$5111,$C3558,Тех_Движение!$B$2:$B$5111,"&lt;="&amp;K$3)-$F3558)))</f>
        <v>#VALUE!</v>
      </c>
      <c r="L3558" s="21" t="e">
        <f>IF(OR($B3558="",L$3&lt;$D3558+Настройки!$B$7),0,MAX(0,$E3558-MAX(0,SUMIFS(Тех_Движение!$G$2:$G$5111,Тех_Движение!$D$2:$D$5111,$C3558,Тех_Движение!$B$2:$B$5111,"&lt;="&amp;L$3)-$F3558)))</f>
        <v>#VALUE!</v>
      </c>
      <c r="M3558" s="21" t="e">
        <f>IF(OR($B3558="",M$3&lt;$D3558+Настройки!$B$7),0,MAX(0,$E3558-MAX(0,SUMIFS(Тех_Движение!$G$2:$G$5111,Тех_Движение!$D$2:$D$5111,$C3558,Тех_Движение!$B$2:$B$5111,"&lt;="&amp;M$3)-$F3558)))</f>
        <v>#VALUE!</v>
      </c>
      <c r="N3558" s="21" t="e">
        <f>IF(OR($B3558="",N$3&lt;$D3558+Настройки!$B$7),0,MAX(0,$E3558-MAX(0,SUMIFS(Тех_Движение!$G$2:$G$5111,Тех_Движение!$D$2:$D$5111,$C3558,Тех_Движение!$B$2:$B$5111,"&lt;="&amp;N$3)-$F3558)))</f>
        <v>#VALUE!</v>
      </c>
      <c r="O3558" s="21" t="e">
        <f>IF(OR($B3558="",O$3&lt;$D3558+Настройки!$B$7),0,MAX(0,$E3558-MAX(0,SUMIFS(Тех_Движение!$G$2:$G$5111,Тех_Движение!$D$2:$D$5111,$C3558,Тех_Движение!$B$2:$B$5111,"&lt;="&amp;O$3)-$F3558)))</f>
        <v>#VALUE!</v>
      </c>
      <c r="P3558" s="21" t="e">
        <f>IF(OR($B3558="",P$3&lt;$D3558+Настройки!$B$7),0,MAX(0,$E3558-MAX(0,SUMIFS(Тех_Движение!$G$2:$G$5111,Тех_Движение!$D$2:$D$5111,$C3558,Тех_Движение!$B$2:$B$5111,"&lt;="&amp;P$3)-$F3558)))</f>
        <v>#VALUE!</v>
      </c>
      <c r="Q3558" s="21" t="e">
        <f>IF(OR($B3558="",Q$3&lt;$D3558+Настройки!$B$7),0,MAX(0,$E3558-MAX(0,SUMIFS(Тех_Движение!$G$2:$G$5111,Тех_Движение!$D$2:$D$5111,$C3558,Тех_Движение!$B$2:$B$5111,"&lt;="&amp;Q$3)-$F3558)))</f>
        <v>#VALUE!</v>
      </c>
      <c r="R3558" s="21" t="str">
        <f t="shared" si="166"/>
        <v/>
      </c>
      <c r="S3558" s="23" t="str">
        <f>IF($B3558="","",VLOOKUP($C3558,Настройки!$A$11:$L$17,9,FALSE))</f>
        <v/>
      </c>
      <c r="T3558" s="23" t="str">
        <f t="shared" si="167"/>
        <v/>
      </c>
    </row>
    <row r="3559" spans="1:20" x14ac:dyDescent="0.3">
      <c r="A3559" s="20">
        <f>Тех_Движение!$A$3556</f>
        <v>3555</v>
      </c>
      <c r="B3559" s="20" t="str">
        <f>IF(Тех_Движение!$F$3556&gt;0,Тех_Движение!$I$3556,"")</f>
        <v/>
      </c>
      <c r="C3559" s="20" t="str">
        <f>IF($B3559="","",Тех_Движение!$D$3556)</f>
        <v/>
      </c>
      <c r="D3559" s="9" t="str">
        <f>IF($B3559="","",Тех_Движение!$B$3556)</f>
        <v/>
      </c>
      <c r="E3559" s="21" t="str">
        <f>IF($B3559="","",Тех_Движение!$F$3556)</f>
        <v/>
      </c>
      <c r="F3559" s="21" t="str">
        <f>IF($B3559="","",SUMIFS($E$5:$E3558,$C$5:$C3558,$C3559))</f>
        <v/>
      </c>
      <c r="G3559" s="21" t="str">
        <f>IF($B3559="","",MAX(0,$E3559-MAX(0,SUMIFS(Тех_Движение!$G$2:$G$5111,Тех_Движение!$D$2:$D$5111,$C3559,Тех_Движение!$B$2:$B$5111,"&lt;="&amp;Настройки!$B$5-1)-$F3559)))</f>
        <v/>
      </c>
      <c r="H3559" s="21" t="str">
        <f>IF($B3559="","",IF(AND($D3559&gt;=Настройки!$B$5,$D3559&lt;=Настройки!$B$6),$E3559,0))</f>
        <v/>
      </c>
      <c r="I3559" s="21" t="str">
        <f t="shared" si="165"/>
        <v/>
      </c>
      <c r="J3559" s="21" t="str">
        <f>IF($B3559="","",MAX(0,$E3559-MAX(0,SUMIFS(Тех_Движение!$G$2:$G$5111,Тех_Движение!$D$2:$D$5111,$C3559,Тех_Движение!$B$2:$B$5111,"&lt;="&amp;Настройки!$B$6)-$F3559)))</f>
        <v/>
      </c>
      <c r="K3559" s="21" t="e">
        <f>IF(OR($B3559="",K$3&lt;$D3559+Настройки!$B$7),0,MAX(0,$E3559-MAX(0,SUMIFS(Тех_Движение!$G$2:$G$5111,Тех_Движение!$D$2:$D$5111,$C3559,Тех_Движение!$B$2:$B$5111,"&lt;="&amp;K$3)-$F3559)))</f>
        <v>#VALUE!</v>
      </c>
      <c r="L3559" s="21" t="e">
        <f>IF(OR($B3559="",L$3&lt;$D3559+Настройки!$B$7),0,MAX(0,$E3559-MAX(0,SUMIFS(Тех_Движение!$G$2:$G$5111,Тех_Движение!$D$2:$D$5111,$C3559,Тех_Движение!$B$2:$B$5111,"&lt;="&amp;L$3)-$F3559)))</f>
        <v>#VALUE!</v>
      </c>
      <c r="M3559" s="21" t="e">
        <f>IF(OR($B3559="",M$3&lt;$D3559+Настройки!$B$7),0,MAX(0,$E3559-MAX(0,SUMIFS(Тех_Движение!$G$2:$G$5111,Тех_Движение!$D$2:$D$5111,$C3559,Тех_Движение!$B$2:$B$5111,"&lt;="&amp;M$3)-$F3559)))</f>
        <v>#VALUE!</v>
      </c>
      <c r="N3559" s="21" t="e">
        <f>IF(OR($B3559="",N$3&lt;$D3559+Настройки!$B$7),0,MAX(0,$E3559-MAX(0,SUMIFS(Тех_Движение!$G$2:$G$5111,Тех_Движение!$D$2:$D$5111,$C3559,Тех_Движение!$B$2:$B$5111,"&lt;="&amp;N$3)-$F3559)))</f>
        <v>#VALUE!</v>
      </c>
      <c r="O3559" s="21" t="e">
        <f>IF(OR($B3559="",O$3&lt;$D3559+Настройки!$B$7),0,MAX(0,$E3559-MAX(0,SUMIFS(Тех_Движение!$G$2:$G$5111,Тех_Движение!$D$2:$D$5111,$C3559,Тех_Движение!$B$2:$B$5111,"&lt;="&amp;O$3)-$F3559)))</f>
        <v>#VALUE!</v>
      </c>
      <c r="P3559" s="21" t="e">
        <f>IF(OR($B3559="",P$3&lt;$D3559+Настройки!$B$7),0,MAX(0,$E3559-MAX(0,SUMIFS(Тех_Движение!$G$2:$G$5111,Тех_Движение!$D$2:$D$5111,$C3559,Тех_Движение!$B$2:$B$5111,"&lt;="&amp;P$3)-$F3559)))</f>
        <v>#VALUE!</v>
      </c>
      <c r="Q3559" s="21" t="e">
        <f>IF(OR($B3559="",Q$3&lt;$D3559+Настройки!$B$7),0,MAX(0,$E3559-MAX(0,SUMIFS(Тех_Движение!$G$2:$G$5111,Тех_Движение!$D$2:$D$5111,$C3559,Тех_Движение!$B$2:$B$5111,"&lt;="&amp;Q$3)-$F3559)))</f>
        <v>#VALUE!</v>
      </c>
      <c r="R3559" s="21" t="str">
        <f t="shared" si="166"/>
        <v/>
      </c>
      <c r="S3559" s="23" t="str">
        <f>IF($B3559="","",VLOOKUP($C3559,Настройки!$A$11:$L$17,9,FALSE))</f>
        <v/>
      </c>
      <c r="T3559" s="23" t="str">
        <f t="shared" si="167"/>
        <v/>
      </c>
    </row>
    <row r="3560" spans="1:20" x14ac:dyDescent="0.3">
      <c r="A3560" s="20">
        <f>Тех_Движение!$A$3557</f>
        <v>3556</v>
      </c>
      <c r="B3560" s="20" t="str">
        <f>IF(Тех_Движение!$F$3557&gt;0,Тех_Движение!$I$3557,"")</f>
        <v/>
      </c>
      <c r="C3560" s="20" t="str">
        <f>IF($B3560="","",Тех_Движение!$D$3557)</f>
        <v/>
      </c>
      <c r="D3560" s="9" t="str">
        <f>IF($B3560="","",Тех_Движение!$B$3557)</f>
        <v/>
      </c>
      <c r="E3560" s="21" t="str">
        <f>IF($B3560="","",Тех_Движение!$F$3557)</f>
        <v/>
      </c>
      <c r="F3560" s="21" t="str">
        <f>IF($B3560="","",SUMIFS($E$5:$E3559,$C$5:$C3559,$C3560))</f>
        <v/>
      </c>
      <c r="G3560" s="21" t="str">
        <f>IF($B3560="","",MAX(0,$E3560-MAX(0,SUMIFS(Тех_Движение!$G$2:$G$5111,Тех_Движение!$D$2:$D$5111,$C3560,Тех_Движение!$B$2:$B$5111,"&lt;="&amp;Настройки!$B$5-1)-$F3560)))</f>
        <v/>
      </c>
      <c r="H3560" s="21" t="str">
        <f>IF($B3560="","",IF(AND($D3560&gt;=Настройки!$B$5,$D3560&lt;=Настройки!$B$6),$E3560,0))</f>
        <v/>
      </c>
      <c r="I3560" s="21" t="str">
        <f t="shared" si="165"/>
        <v/>
      </c>
      <c r="J3560" s="21" t="str">
        <f>IF($B3560="","",MAX(0,$E3560-MAX(0,SUMIFS(Тех_Движение!$G$2:$G$5111,Тех_Движение!$D$2:$D$5111,$C3560,Тех_Движение!$B$2:$B$5111,"&lt;="&amp;Настройки!$B$6)-$F3560)))</f>
        <v/>
      </c>
      <c r="K3560" s="21" t="e">
        <f>IF(OR($B3560="",K$3&lt;$D3560+Настройки!$B$7),0,MAX(0,$E3560-MAX(0,SUMIFS(Тех_Движение!$G$2:$G$5111,Тех_Движение!$D$2:$D$5111,$C3560,Тех_Движение!$B$2:$B$5111,"&lt;="&amp;K$3)-$F3560)))</f>
        <v>#VALUE!</v>
      </c>
      <c r="L3560" s="21" t="e">
        <f>IF(OR($B3560="",L$3&lt;$D3560+Настройки!$B$7),0,MAX(0,$E3560-MAX(0,SUMIFS(Тех_Движение!$G$2:$G$5111,Тех_Движение!$D$2:$D$5111,$C3560,Тех_Движение!$B$2:$B$5111,"&lt;="&amp;L$3)-$F3560)))</f>
        <v>#VALUE!</v>
      </c>
      <c r="M3560" s="21" t="e">
        <f>IF(OR($B3560="",M$3&lt;$D3560+Настройки!$B$7),0,MAX(0,$E3560-MAX(0,SUMIFS(Тех_Движение!$G$2:$G$5111,Тех_Движение!$D$2:$D$5111,$C3560,Тех_Движение!$B$2:$B$5111,"&lt;="&amp;M$3)-$F3560)))</f>
        <v>#VALUE!</v>
      </c>
      <c r="N3560" s="21" t="e">
        <f>IF(OR($B3560="",N$3&lt;$D3560+Настройки!$B$7),0,MAX(0,$E3560-MAX(0,SUMIFS(Тех_Движение!$G$2:$G$5111,Тех_Движение!$D$2:$D$5111,$C3560,Тех_Движение!$B$2:$B$5111,"&lt;="&amp;N$3)-$F3560)))</f>
        <v>#VALUE!</v>
      </c>
      <c r="O3560" s="21" t="e">
        <f>IF(OR($B3560="",O$3&lt;$D3560+Настройки!$B$7),0,MAX(0,$E3560-MAX(0,SUMIFS(Тех_Движение!$G$2:$G$5111,Тех_Движение!$D$2:$D$5111,$C3560,Тех_Движение!$B$2:$B$5111,"&lt;="&amp;O$3)-$F3560)))</f>
        <v>#VALUE!</v>
      </c>
      <c r="P3560" s="21" t="e">
        <f>IF(OR($B3560="",P$3&lt;$D3560+Настройки!$B$7),0,MAX(0,$E3560-MAX(0,SUMIFS(Тех_Движение!$G$2:$G$5111,Тех_Движение!$D$2:$D$5111,$C3560,Тех_Движение!$B$2:$B$5111,"&lt;="&amp;P$3)-$F3560)))</f>
        <v>#VALUE!</v>
      </c>
      <c r="Q3560" s="21" t="e">
        <f>IF(OR($B3560="",Q$3&lt;$D3560+Настройки!$B$7),0,MAX(0,$E3560-MAX(0,SUMIFS(Тех_Движение!$G$2:$G$5111,Тех_Движение!$D$2:$D$5111,$C3560,Тех_Движение!$B$2:$B$5111,"&lt;="&amp;Q$3)-$F3560)))</f>
        <v>#VALUE!</v>
      </c>
      <c r="R3560" s="21" t="str">
        <f t="shared" si="166"/>
        <v/>
      </c>
      <c r="S3560" s="23" t="str">
        <f>IF($B3560="","",VLOOKUP($C3560,Настройки!$A$11:$L$17,9,FALSE))</f>
        <v/>
      </c>
      <c r="T3560" s="23" t="str">
        <f t="shared" si="167"/>
        <v/>
      </c>
    </row>
    <row r="3561" spans="1:20" x14ac:dyDescent="0.3">
      <c r="A3561" s="20">
        <f>Тех_Движение!$A$3558</f>
        <v>3557</v>
      </c>
      <c r="B3561" s="20" t="str">
        <f>IF(Тех_Движение!$F$3558&gt;0,Тех_Движение!$I$3558,"")</f>
        <v/>
      </c>
      <c r="C3561" s="20" t="str">
        <f>IF($B3561="","",Тех_Движение!$D$3558)</f>
        <v/>
      </c>
      <c r="D3561" s="9" t="str">
        <f>IF($B3561="","",Тех_Движение!$B$3558)</f>
        <v/>
      </c>
      <c r="E3561" s="21" t="str">
        <f>IF($B3561="","",Тех_Движение!$F$3558)</f>
        <v/>
      </c>
      <c r="F3561" s="21" t="str">
        <f>IF($B3561="","",SUMIFS($E$5:$E3560,$C$5:$C3560,$C3561))</f>
        <v/>
      </c>
      <c r="G3561" s="21" t="str">
        <f>IF($B3561="","",MAX(0,$E3561-MAX(0,SUMIFS(Тех_Движение!$G$2:$G$5111,Тех_Движение!$D$2:$D$5111,$C3561,Тех_Движение!$B$2:$B$5111,"&lt;="&amp;Настройки!$B$5-1)-$F3561)))</f>
        <v/>
      </c>
      <c r="H3561" s="21" t="str">
        <f>IF($B3561="","",IF(AND($D3561&gt;=Настройки!$B$5,$D3561&lt;=Настройки!$B$6),$E3561,0))</f>
        <v/>
      </c>
      <c r="I3561" s="21" t="str">
        <f t="shared" si="165"/>
        <v/>
      </c>
      <c r="J3561" s="21" t="str">
        <f>IF($B3561="","",MAX(0,$E3561-MAX(0,SUMIFS(Тех_Движение!$G$2:$G$5111,Тех_Движение!$D$2:$D$5111,$C3561,Тех_Движение!$B$2:$B$5111,"&lt;="&amp;Настройки!$B$6)-$F3561)))</f>
        <v/>
      </c>
      <c r="K3561" s="21" t="e">
        <f>IF(OR($B3561="",K$3&lt;$D3561+Настройки!$B$7),0,MAX(0,$E3561-MAX(0,SUMIFS(Тех_Движение!$G$2:$G$5111,Тех_Движение!$D$2:$D$5111,$C3561,Тех_Движение!$B$2:$B$5111,"&lt;="&amp;K$3)-$F3561)))</f>
        <v>#VALUE!</v>
      </c>
      <c r="L3561" s="21" t="e">
        <f>IF(OR($B3561="",L$3&lt;$D3561+Настройки!$B$7),0,MAX(0,$E3561-MAX(0,SUMIFS(Тех_Движение!$G$2:$G$5111,Тех_Движение!$D$2:$D$5111,$C3561,Тех_Движение!$B$2:$B$5111,"&lt;="&amp;L$3)-$F3561)))</f>
        <v>#VALUE!</v>
      </c>
      <c r="M3561" s="21" t="e">
        <f>IF(OR($B3561="",M$3&lt;$D3561+Настройки!$B$7),0,MAX(0,$E3561-MAX(0,SUMIFS(Тех_Движение!$G$2:$G$5111,Тех_Движение!$D$2:$D$5111,$C3561,Тех_Движение!$B$2:$B$5111,"&lt;="&amp;M$3)-$F3561)))</f>
        <v>#VALUE!</v>
      </c>
      <c r="N3561" s="21" t="e">
        <f>IF(OR($B3561="",N$3&lt;$D3561+Настройки!$B$7),0,MAX(0,$E3561-MAX(0,SUMIFS(Тех_Движение!$G$2:$G$5111,Тех_Движение!$D$2:$D$5111,$C3561,Тех_Движение!$B$2:$B$5111,"&lt;="&amp;N$3)-$F3561)))</f>
        <v>#VALUE!</v>
      </c>
      <c r="O3561" s="21" t="e">
        <f>IF(OR($B3561="",O$3&lt;$D3561+Настройки!$B$7),0,MAX(0,$E3561-MAX(0,SUMIFS(Тех_Движение!$G$2:$G$5111,Тех_Движение!$D$2:$D$5111,$C3561,Тех_Движение!$B$2:$B$5111,"&lt;="&amp;O$3)-$F3561)))</f>
        <v>#VALUE!</v>
      </c>
      <c r="P3561" s="21" t="e">
        <f>IF(OR($B3561="",P$3&lt;$D3561+Настройки!$B$7),0,MAX(0,$E3561-MAX(0,SUMIFS(Тех_Движение!$G$2:$G$5111,Тех_Движение!$D$2:$D$5111,$C3561,Тех_Движение!$B$2:$B$5111,"&lt;="&amp;P$3)-$F3561)))</f>
        <v>#VALUE!</v>
      </c>
      <c r="Q3561" s="21" t="e">
        <f>IF(OR($B3561="",Q$3&lt;$D3561+Настройки!$B$7),0,MAX(0,$E3561-MAX(0,SUMIFS(Тех_Движение!$G$2:$G$5111,Тех_Движение!$D$2:$D$5111,$C3561,Тех_Движение!$B$2:$B$5111,"&lt;="&amp;Q$3)-$F3561)))</f>
        <v>#VALUE!</v>
      </c>
      <c r="R3561" s="21" t="str">
        <f t="shared" si="166"/>
        <v/>
      </c>
      <c r="S3561" s="23" t="str">
        <f>IF($B3561="","",VLOOKUP($C3561,Настройки!$A$11:$L$17,9,FALSE))</f>
        <v/>
      </c>
      <c r="T3561" s="23" t="str">
        <f t="shared" si="167"/>
        <v/>
      </c>
    </row>
    <row r="3562" spans="1:20" x14ac:dyDescent="0.3">
      <c r="A3562" s="20">
        <f>Тех_Движение!$A$3559</f>
        <v>3558</v>
      </c>
      <c r="B3562" s="20" t="str">
        <f>IF(Тех_Движение!$F$3559&gt;0,Тех_Движение!$I$3559,"")</f>
        <v/>
      </c>
      <c r="C3562" s="20" t="str">
        <f>IF($B3562="","",Тех_Движение!$D$3559)</f>
        <v/>
      </c>
      <c r="D3562" s="9" t="str">
        <f>IF($B3562="","",Тех_Движение!$B$3559)</f>
        <v/>
      </c>
      <c r="E3562" s="21" t="str">
        <f>IF($B3562="","",Тех_Движение!$F$3559)</f>
        <v/>
      </c>
      <c r="F3562" s="21" t="str">
        <f>IF($B3562="","",SUMIFS($E$5:$E3561,$C$5:$C3561,$C3562))</f>
        <v/>
      </c>
      <c r="G3562" s="21" t="str">
        <f>IF($B3562="","",MAX(0,$E3562-MAX(0,SUMIFS(Тех_Движение!$G$2:$G$5111,Тех_Движение!$D$2:$D$5111,$C3562,Тех_Движение!$B$2:$B$5111,"&lt;="&amp;Настройки!$B$5-1)-$F3562)))</f>
        <v/>
      </c>
      <c r="H3562" s="21" t="str">
        <f>IF($B3562="","",IF(AND($D3562&gt;=Настройки!$B$5,$D3562&lt;=Настройки!$B$6),$E3562,0))</f>
        <v/>
      </c>
      <c r="I3562" s="21" t="str">
        <f t="shared" si="165"/>
        <v/>
      </c>
      <c r="J3562" s="21" t="str">
        <f>IF($B3562="","",MAX(0,$E3562-MAX(0,SUMIFS(Тех_Движение!$G$2:$G$5111,Тех_Движение!$D$2:$D$5111,$C3562,Тех_Движение!$B$2:$B$5111,"&lt;="&amp;Настройки!$B$6)-$F3562)))</f>
        <v/>
      </c>
      <c r="K3562" s="21" t="e">
        <f>IF(OR($B3562="",K$3&lt;$D3562+Настройки!$B$7),0,MAX(0,$E3562-MAX(0,SUMIFS(Тех_Движение!$G$2:$G$5111,Тех_Движение!$D$2:$D$5111,$C3562,Тех_Движение!$B$2:$B$5111,"&lt;="&amp;K$3)-$F3562)))</f>
        <v>#VALUE!</v>
      </c>
      <c r="L3562" s="21" t="e">
        <f>IF(OR($B3562="",L$3&lt;$D3562+Настройки!$B$7),0,MAX(0,$E3562-MAX(0,SUMIFS(Тех_Движение!$G$2:$G$5111,Тех_Движение!$D$2:$D$5111,$C3562,Тех_Движение!$B$2:$B$5111,"&lt;="&amp;L$3)-$F3562)))</f>
        <v>#VALUE!</v>
      </c>
      <c r="M3562" s="21" t="e">
        <f>IF(OR($B3562="",M$3&lt;$D3562+Настройки!$B$7),0,MAX(0,$E3562-MAX(0,SUMIFS(Тех_Движение!$G$2:$G$5111,Тех_Движение!$D$2:$D$5111,$C3562,Тех_Движение!$B$2:$B$5111,"&lt;="&amp;M$3)-$F3562)))</f>
        <v>#VALUE!</v>
      </c>
      <c r="N3562" s="21" t="e">
        <f>IF(OR($B3562="",N$3&lt;$D3562+Настройки!$B$7),0,MAX(0,$E3562-MAX(0,SUMIFS(Тех_Движение!$G$2:$G$5111,Тех_Движение!$D$2:$D$5111,$C3562,Тех_Движение!$B$2:$B$5111,"&lt;="&amp;N$3)-$F3562)))</f>
        <v>#VALUE!</v>
      </c>
      <c r="O3562" s="21" t="e">
        <f>IF(OR($B3562="",O$3&lt;$D3562+Настройки!$B$7),0,MAX(0,$E3562-MAX(0,SUMIFS(Тех_Движение!$G$2:$G$5111,Тех_Движение!$D$2:$D$5111,$C3562,Тех_Движение!$B$2:$B$5111,"&lt;="&amp;O$3)-$F3562)))</f>
        <v>#VALUE!</v>
      </c>
      <c r="P3562" s="21" t="e">
        <f>IF(OR($B3562="",P$3&lt;$D3562+Настройки!$B$7),0,MAX(0,$E3562-MAX(0,SUMIFS(Тех_Движение!$G$2:$G$5111,Тех_Движение!$D$2:$D$5111,$C3562,Тех_Движение!$B$2:$B$5111,"&lt;="&amp;P$3)-$F3562)))</f>
        <v>#VALUE!</v>
      </c>
      <c r="Q3562" s="21" t="e">
        <f>IF(OR($B3562="",Q$3&lt;$D3562+Настройки!$B$7),0,MAX(0,$E3562-MAX(0,SUMIFS(Тех_Движение!$G$2:$G$5111,Тех_Движение!$D$2:$D$5111,$C3562,Тех_Движение!$B$2:$B$5111,"&lt;="&amp;Q$3)-$F3562)))</f>
        <v>#VALUE!</v>
      </c>
      <c r="R3562" s="21" t="str">
        <f t="shared" si="166"/>
        <v/>
      </c>
      <c r="S3562" s="23" t="str">
        <f>IF($B3562="","",VLOOKUP($C3562,Настройки!$A$11:$L$17,9,FALSE))</f>
        <v/>
      </c>
      <c r="T3562" s="23" t="str">
        <f t="shared" si="167"/>
        <v/>
      </c>
    </row>
    <row r="3563" spans="1:20" x14ac:dyDescent="0.3">
      <c r="A3563" s="20">
        <f>Тех_Движение!$A$3560</f>
        <v>3559</v>
      </c>
      <c r="B3563" s="20" t="str">
        <f>IF(Тех_Движение!$F$3560&gt;0,Тех_Движение!$I$3560,"")</f>
        <v/>
      </c>
      <c r="C3563" s="20" t="str">
        <f>IF($B3563="","",Тех_Движение!$D$3560)</f>
        <v/>
      </c>
      <c r="D3563" s="9" t="str">
        <f>IF($B3563="","",Тех_Движение!$B$3560)</f>
        <v/>
      </c>
      <c r="E3563" s="21" t="str">
        <f>IF($B3563="","",Тех_Движение!$F$3560)</f>
        <v/>
      </c>
      <c r="F3563" s="21" t="str">
        <f>IF($B3563="","",SUMIFS($E$5:$E3562,$C$5:$C3562,$C3563))</f>
        <v/>
      </c>
      <c r="G3563" s="21" t="str">
        <f>IF($B3563="","",MAX(0,$E3563-MAX(0,SUMIFS(Тех_Движение!$G$2:$G$5111,Тех_Движение!$D$2:$D$5111,$C3563,Тех_Движение!$B$2:$B$5111,"&lt;="&amp;Настройки!$B$5-1)-$F3563)))</f>
        <v/>
      </c>
      <c r="H3563" s="21" t="str">
        <f>IF($B3563="","",IF(AND($D3563&gt;=Настройки!$B$5,$D3563&lt;=Настройки!$B$6),$E3563,0))</f>
        <v/>
      </c>
      <c r="I3563" s="21" t="str">
        <f t="shared" si="165"/>
        <v/>
      </c>
      <c r="J3563" s="21" t="str">
        <f>IF($B3563="","",MAX(0,$E3563-MAX(0,SUMIFS(Тех_Движение!$G$2:$G$5111,Тех_Движение!$D$2:$D$5111,$C3563,Тех_Движение!$B$2:$B$5111,"&lt;="&amp;Настройки!$B$6)-$F3563)))</f>
        <v/>
      </c>
      <c r="K3563" s="21" t="e">
        <f>IF(OR($B3563="",K$3&lt;$D3563+Настройки!$B$7),0,MAX(0,$E3563-MAX(0,SUMIFS(Тех_Движение!$G$2:$G$5111,Тех_Движение!$D$2:$D$5111,$C3563,Тех_Движение!$B$2:$B$5111,"&lt;="&amp;K$3)-$F3563)))</f>
        <v>#VALUE!</v>
      </c>
      <c r="L3563" s="21" t="e">
        <f>IF(OR($B3563="",L$3&lt;$D3563+Настройки!$B$7),0,MAX(0,$E3563-MAX(0,SUMIFS(Тех_Движение!$G$2:$G$5111,Тех_Движение!$D$2:$D$5111,$C3563,Тех_Движение!$B$2:$B$5111,"&lt;="&amp;L$3)-$F3563)))</f>
        <v>#VALUE!</v>
      </c>
      <c r="M3563" s="21" t="e">
        <f>IF(OR($B3563="",M$3&lt;$D3563+Настройки!$B$7),0,MAX(0,$E3563-MAX(0,SUMIFS(Тех_Движение!$G$2:$G$5111,Тех_Движение!$D$2:$D$5111,$C3563,Тех_Движение!$B$2:$B$5111,"&lt;="&amp;M$3)-$F3563)))</f>
        <v>#VALUE!</v>
      </c>
      <c r="N3563" s="21" t="e">
        <f>IF(OR($B3563="",N$3&lt;$D3563+Настройки!$B$7),0,MAX(0,$E3563-MAX(0,SUMIFS(Тех_Движение!$G$2:$G$5111,Тех_Движение!$D$2:$D$5111,$C3563,Тех_Движение!$B$2:$B$5111,"&lt;="&amp;N$3)-$F3563)))</f>
        <v>#VALUE!</v>
      </c>
      <c r="O3563" s="21" t="e">
        <f>IF(OR($B3563="",O$3&lt;$D3563+Настройки!$B$7),0,MAX(0,$E3563-MAX(0,SUMIFS(Тех_Движение!$G$2:$G$5111,Тех_Движение!$D$2:$D$5111,$C3563,Тех_Движение!$B$2:$B$5111,"&lt;="&amp;O$3)-$F3563)))</f>
        <v>#VALUE!</v>
      </c>
      <c r="P3563" s="21" t="e">
        <f>IF(OR($B3563="",P$3&lt;$D3563+Настройки!$B$7),0,MAX(0,$E3563-MAX(0,SUMIFS(Тех_Движение!$G$2:$G$5111,Тех_Движение!$D$2:$D$5111,$C3563,Тех_Движение!$B$2:$B$5111,"&lt;="&amp;P$3)-$F3563)))</f>
        <v>#VALUE!</v>
      </c>
      <c r="Q3563" s="21" t="e">
        <f>IF(OR($B3563="",Q$3&lt;$D3563+Настройки!$B$7),0,MAX(0,$E3563-MAX(0,SUMIFS(Тех_Движение!$G$2:$G$5111,Тех_Движение!$D$2:$D$5111,$C3563,Тех_Движение!$B$2:$B$5111,"&lt;="&amp;Q$3)-$F3563)))</f>
        <v>#VALUE!</v>
      </c>
      <c r="R3563" s="21" t="str">
        <f t="shared" si="166"/>
        <v/>
      </c>
      <c r="S3563" s="23" t="str">
        <f>IF($B3563="","",VLOOKUP($C3563,Настройки!$A$11:$L$17,9,FALSE))</f>
        <v/>
      </c>
      <c r="T3563" s="23" t="str">
        <f t="shared" si="167"/>
        <v/>
      </c>
    </row>
    <row r="3564" spans="1:20" x14ac:dyDescent="0.3">
      <c r="A3564" s="20">
        <f>Тех_Движение!$A$3561</f>
        <v>3560</v>
      </c>
      <c r="B3564" s="20" t="str">
        <f>IF(Тех_Движение!$F$3561&gt;0,Тех_Движение!$I$3561,"")</f>
        <v/>
      </c>
      <c r="C3564" s="20" t="str">
        <f>IF($B3564="","",Тех_Движение!$D$3561)</f>
        <v/>
      </c>
      <c r="D3564" s="9" t="str">
        <f>IF($B3564="","",Тех_Движение!$B$3561)</f>
        <v/>
      </c>
      <c r="E3564" s="21" t="str">
        <f>IF($B3564="","",Тех_Движение!$F$3561)</f>
        <v/>
      </c>
      <c r="F3564" s="21" t="str">
        <f>IF($B3564="","",SUMIFS($E$5:$E3563,$C$5:$C3563,$C3564))</f>
        <v/>
      </c>
      <c r="G3564" s="21" t="str">
        <f>IF($B3564="","",MAX(0,$E3564-MAX(0,SUMIFS(Тех_Движение!$G$2:$G$5111,Тех_Движение!$D$2:$D$5111,$C3564,Тех_Движение!$B$2:$B$5111,"&lt;="&amp;Настройки!$B$5-1)-$F3564)))</f>
        <v/>
      </c>
      <c r="H3564" s="21" t="str">
        <f>IF($B3564="","",IF(AND($D3564&gt;=Настройки!$B$5,$D3564&lt;=Настройки!$B$6),$E3564,0))</f>
        <v/>
      </c>
      <c r="I3564" s="21" t="str">
        <f t="shared" si="165"/>
        <v/>
      </c>
      <c r="J3564" s="21" t="str">
        <f>IF($B3564="","",MAX(0,$E3564-MAX(0,SUMIFS(Тех_Движение!$G$2:$G$5111,Тех_Движение!$D$2:$D$5111,$C3564,Тех_Движение!$B$2:$B$5111,"&lt;="&amp;Настройки!$B$6)-$F3564)))</f>
        <v/>
      </c>
      <c r="K3564" s="21" t="e">
        <f>IF(OR($B3564="",K$3&lt;$D3564+Настройки!$B$7),0,MAX(0,$E3564-MAX(0,SUMIFS(Тех_Движение!$G$2:$G$5111,Тех_Движение!$D$2:$D$5111,$C3564,Тех_Движение!$B$2:$B$5111,"&lt;="&amp;K$3)-$F3564)))</f>
        <v>#VALUE!</v>
      </c>
      <c r="L3564" s="21" t="e">
        <f>IF(OR($B3564="",L$3&lt;$D3564+Настройки!$B$7),0,MAX(0,$E3564-MAX(0,SUMIFS(Тех_Движение!$G$2:$G$5111,Тех_Движение!$D$2:$D$5111,$C3564,Тех_Движение!$B$2:$B$5111,"&lt;="&amp;L$3)-$F3564)))</f>
        <v>#VALUE!</v>
      </c>
      <c r="M3564" s="21" t="e">
        <f>IF(OR($B3564="",M$3&lt;$D3564+Настройки!$B$7),0,MAX(0,$E3564-MAX(0,SUMIFS(Тех_Движение!$G$2:$G$5111,Тех_Движение!$D$2:$D$5111,$C3564,Тех_Движение!$B$2:$B$5111,"&lt;="&amp;M$3)-$F3564)))</f>
        <v>#VALUE!</v>
      </c>
      <c r="N3564" s="21" t="e">
        <f>IF(OR($B3564="",N$3&lt;$D3564+Настройки!$B$7),0,MAX(0,$E3564-MAX(0,SUMIFS(Тех_Движение!$G$2:$G$5111,Тех_Движение!$D$2:$D$5111,$C3564,Тех_Движение!$B$2:$B$5111,"&lt;="&amp;N$3)-$F3564)))</f>
        <v>#VALUE!</v>
      </c>
      <c r="O3564" s="21" t="e">
        <f>IF(OR($B3564="",O$3&lt;$D3564+Настройки!$B$7),0,MAX(0,$E3564-MAX(0,SUMIFS(Тех_Движение!$G$2:$G$5111,Тех_Движение!$D$2:$D$5111,$C3564,Тех_Движение!$B$2:$B$5111,"&lt;="&amp;O$3)-$F3564)))</f>
        <v>#VALUE!</v>
      </c>
      <c r="P3564" s="21" t="e">
        <f>IF(OR($B3564="",P$3&lt;$D3564+Настройки!$B$7),0,MAX(0,$E3564-MAX(0,SUMIFS(Тех_Движение!$G$2:$G$5111,Тех_Движение!$D$2:$D$5111,$C3564,Тех_Движение!$B$2:$B$5111,"&lt;="&amp;P$3)-$F3564)))</f>
        <v>#VALUE!</v>
      </c>
      <c r="Q3564" s="21" t="e">
        <f>IF(OR($B3564="",Q$3&lt;$D3564+Настройки!$B$7),0,MAX(0,$E3564-MAX(0,SUMIFS(Тех_Движение!$G$2:$G$5111,Тех_Движение!$D$2:$D$5111,$C3564,Тех_Движение!$B$2:$B$5111,"&lt;="&amp;Q$3)-$F3564)))</f>
        <v>#VALUE!</v>
      </c>
      <c r="R3564" s="21" t="str">
        <f t="shared" si="166"/>
        <v/>
      </c>
      <c r="S3564" s="23" t="str">
        <f>IF($B3564="","",VLOOKUP($C3564,Настройки!$A$11:$L$17,9,FALSE))</f>
        <v/>
      </c>
      <c r="T3564" s="23" t="str">
        <f t="shared" si="167"/>
        <v/>
      </c>
    </row>
    <row r="3565" spans="1:20" x14ac:dyDescent="0.3">
      <c r="A3565" s="20">
        <f>Тех_Движение!$A$3562</f>
        <v>3561</v>
      </c>
      <c r="B3565" s="20" t="str">
        <f>IF(Тех_Движение!$F$3562&gt;0,Тех_Движение!$I$3562,"")</f>
        <v/>
      </c>
      <c r="C3565" s="20" t="str">
        <f>IF($B3565="","",Тех_Движение!$D$3562)</f>
        <v/>
      </c>
      <c r="D3565" s="9" t="str">
        <f>IF($B3565="","",Тех_Движение!$B$3562)</f>
        <v/>
      </c>
      <c r="E3565" s="21" t="str">
        <f>IF($B3565="","",Тех_Движение!$F$3562)</f>
        <v/>
      </c>
      <c r="F3565" s="21" t="str">
        <f>IF($B3565="","",SUMIFS($E$5:$E3564,$C$5:$C3564,$C3565))</f>
        <v/>
      </c>
      <c r="G3565" s="21" t="str">
        <f>IF($B3565="","",MAX(0,$E3565-MAX(0,SUMIFS(Тех_Движение!$G$2:$G$5111,Тех_Движение!$D$2:$D$5111,$C3565,Тех_Движение!$B$2:$B$5111,"&lt;="&amp;Настройки!$B$5-1)-$F3565)))</f>
        <v/>
      </c>
      <c r="H3565" s="21" t="str">
        <f>IF($B3565="","",IF(AND($D3565&gt;=Настройки!$B$5,$D3565&lt;=Настройки!$B$6),$E3565,0))</f>
        <v/>
      </c>
      <c r="I3565" s="21" t="str">
        <f t="shared" si="165"/>
        <v/>
      </c>
      <c r="J3565" s="21" t="str">
        <f>IF($B3565="","",MAX(0,$E3565-MAX(0,SUMIFS(Тех_Движение!$G$2:$G$5111,Тех_Движение!$D$2:$D$5111,$C3565,Тех_Движение!$B$2:$B$5111,"&lt;="&amp;Настройки!$B$6)-$F3565)))</f>
        <v/>
      </c>
      <c r="K3565" s="21" t="e">
        <f>IF(OR($B3565="",K$3&lt;$D3565+Настройки!$B$7),0,MAX(0,$E3565-MAX(0,SUMIFS(Тех_Движение!$G$2:$G$5111,Тех_Движение!$D$2:$D$5111,$C3565,Тех_Движение!$B$2:$B$5111,"&lt;="&amp;K$3)-$F3565)))</f>
        <v>#VALUE!</v>
      </c>
      <c r="L3565" s="21" t="e">
        <f>IF(OR($B3565="",L$3&lt;$D3565+Настройки!$B$7),0,MAX(0,$E3565-MAX(0,SUMIFS(Тех_Движение!$G$2:$G$5111,Тех_Движение!$D$2:$D$5111,$C3565,Тех_Движение!$B$2:$B$5111,"&lt;="&amp;L$3)-$F3565)))</f>
        <v>#VALUE!</v>
      </c>
      <c r="M3565" s="21" t="e">
        <f>IF(OR($B3565="",M$3&lt;$D3565+Настройки!$B$7),0,MAX(0,$E3565-MAX(0,SUMIFS(Тех_Движение!$G$2:$G$5111,Тех_Движение!$D$2:$D$5111,$C3565,Тех_Движение!$B$2:$B$5111,"&lt;="&amp;M$3)-$F3565)))</f>
        <v>#VALUE!</v>
      </c>
      <c r="N3565" s="21" t="e">
        <f>IF(OR($B3565="",N$3&lt;$D3565+Настройки!$B$7),0,MAX(0,$E3565-MAX(0,SUMIFS(Тех_Движение!$G$2:$G$5111,Тех_Движение!$D$2:$D$5111,$C3565,Тех_Движение!$B$2:$B$5111,"&lt;="&amp;N$3)-$F3565)))</f>
        <v>#VALUE!</v>
      </c>
      <c r="O3565" s="21" t="e">
        <f>IF(OR($B3565="",O$3&lt;$D3565+Настройки!$B$7),0,MAX(0,$E3565-MAX(0,SUMIFS(Тех_Движение!$G$2:$G$5111,Тех_Движение!$D$2:$D$5111,$C3565,Тех_Движение!$B$2:$B$5111,"&lt;="&amp;O$3)-$F3565)))</f>
        <v>#VALUE!</v>
      </c>
      <c r="P3565" s="21" t="e">
        <f>IF(OR($B3565="",P$3&lt;$D3565+Настройки!$B$7),0,MAX(0,$E3565-MAX(0,SUMIFS(Тех_Движение!$G$2:$G$5111,Тех_Движение!$D$2:$D$5111,$C3565,Тех_Движение!$B$2:$B$5111,"&lt;="&amp;P$3)-$F3565)))</f>
        <v>#VALUE!</v>
      </c>
      <c r="Q3565" s="21" t="e">
        <f>IF(OR($B3565="",Q$3&lt;$D3565+Настройки!$B$7),0,MAX(0,$E3565-MAX(0,SUMIFS(Тех_Движение!$G$2:$G$5111,Тех_Движение!$D$2:$D$5111,$C3565,Тех_Движение!$B$2:$B$5111,"&lt;="&amp;Q$3)-$F3565)))</f>
        <v>#VALUE!</v>
      </c>
      <c r="R3565" s="21" t="str">
        <f t="shared" si="166"/>
        <v/>
      </c>
      <c r="S3565" s="23" t="str">
        <f>IF($B3565="","",VLOOKUP($C3565,Настройки!$A$11:$L$17,9,FALSE))</f>
        <v/>
      </c>
      <c r="T3565" s="23" t="str">
        <f t="shared" si="167"/>
        <v/>
      </c>
    </row>
    <row r="3566" spans="1:20" x14ac:dyDescent="0.3">
      <c r="A3566" s="20">
        <f>Тех_Движение!$A$3563</f>
        <v>3562</v>
      </c>
      <c r="B3566" s="20" t="str">
        <f>IF(Тех_Движение!$F$3563&gt;0,Тех_Движение!$I$3563,"")</f>
        <v/>
      </c>
      <c r="C3566" s="20" t="str">
        <f>IF($B3566="","",Тех_Движение!$D$3563)</f>
        <v/>
      </c>
      <c r="D3566" s="9" t="str">
        <f>IF($B3566="","",Тех_Движение!$B$3563)</f>
        <v/>
      </c>
      <c r="E3566" s="21" t="str">
        <f>IF($B3566="","",Тех_Движение!$F$3563)</f>
        <v/>
      </c>
      <c r="F3566" s="21" t="str">
        <f>IF($B3566="","",SUMIFS($E$5:$E3565,$C$5:$C3565,$C3566))</f>
        <v/>
      </c>
      <c r="G3566" s="21" t="str">
        <f>IF($B3566="","",MAX(0,$E3566-MAX(0,SUMIFS(Тех_Движение!$G$2:$G$5111,Тех_Движение!$D$2:$D$5111,$C3566,Тех_Движение!$B$2:$B$5111,"&lt;="&amp;Настройки!$B$5-1)-$F3566)))</f>
        <v/>
      </c>
      <c r="H3566" s="21" t="str">
        <f>IF($B3566="","",IF(AND($D3566&gt;=Настройки!$B$5,$D3566&lt;=Настройки!$B$6),$E3566,0))</f>
        <v/>
      </c>
      <c r="I3566" s="21" t="str">
        <f t="shared" si="165"/>
        <v/>
      </c>
      <c r="J3566" s="21" t="str">
        <f>IF($B3566="","",MAX(0,$E3566-MAX(0,SUMIFS(Тех_Движение!$G$2:$G$5111,Тех_Движение!$D$2:$D$5111,$C3566,Тех_Движение!$B$2:$B$5111,"&lt;="&amp;Настройки!$B$6)-$F3566)))</f>
        <v/>
      </c>
      <c r="K3566" s="21" t="e">
        <f>IF(OR($B3566="",K$3&lt;$D3566+Настройки!$B$7),0,MAX(0,$E3566-MAX(0,SUMIFS(Тех_Движение!$G$2:$G$5111,Тех_Движение!$D$2:$D$5111,$C3566,Тех_Движение!$B$2:$B$5111,"&lt;="&amp;K$3)-$F3566)))</f>
        <v>#VALUE!</v>
      </c>
      <c r="L3566" s="21" t="e">
        <f>IF(OR($B3566="",L$3&lt;$D3566+Настройки!$B$7),0,MAX(0,$E3566-MAX(0,SUMIFS(Тех_Движение!$G$2:$G$5111,Тех_Движение!$D$2:$D$5111,$C3566,Тех_Движение!$B$2:$B$5111,"&lt;="&amp;L$3)-$F3566)))</f>
        <v>#VALUE!</v>
      </c>
      <c r="M3566" s="21" t="e">
        <f>IF(OR($B3566="",M$3&lt;$D3566+Настройки!$B$7),0,MAX(0,$E3566-MAX(0,SUMIFS(Тех_Движение!$G$2:$G$5111,Тех_Движение!$D$2:$D$5111,$C3566,Тех_Движение!$B$2:$B$5111,"&lt;="&amp;M$3)-$F3566)))</f>
        <v>#VALUE!</v>
      </c>
      <c r="N3566" s="21" t="e">
        <f>IF(OR($B3566="",N$3&lt;$D3566+Настройки!$B$7),0,MAX(0,$E3566-MAX(0,SUMIFS(Тех_Движение!$G$2:$G$5111,Тех_Движение!$D$2:$D$5111,$C3566,Тех_Движение!$B$2:$B$5111,"&lt;="&amp;N$3)-$F3566)))</f>
        <v>#VALUE!</v>
      </c>
      <c r="O3566" s="21" t="e">
        <f>IF(OR($B3566="",O$3&lt;$D3566+Настройки!$B$7),0,MAX(0,$E3566-MAX(0,SUMIFS(Тех_Движение!$G$2:$G$5111,Тех_Движение!$D$2:$D$5111,$C3566,Тех_Движение!$B$2:$B$5111,"&lt;="&amp;O$3)-$F3566)))</f>
        <v>#VALUE!</v>
      </c>
      <c r="P3566" s="21" t="e">
        <f>IF(OR($B3566="",P$3&lt;$D3566+Настройки!$B$7),0,MAX(0,$E3566-MAX(0,SUMIFS(Тех_Движение!$G$2:$G$5111,Тех_Движение!$D$2:$D$5111,$C3566,Тех_Движение!$B$2:$B$5111,"&lt;="&amp;P$3)-$F3566)))</f>
        <v>#VALUE!</v>
      </c>
      <c r="Q3566" s="21" t="e">
        <f>IF(OR($B3566="",Q$3&lt;$D3566+Настройки!$B$7),0,MAX(0,$E3566-MAX(0,SUMIFS(Тех_Движение!$G$2:$G$5111,Тех_Движение!$D$2:$D$5111,$C3566,Тех_Движение!$B$2:$B$5111,"&lt;="&amp;Q$3)-$F3566)))</f>
        <v>#VALUE!</v>
      </c>
      <c r="R3566" s="21" t="str">
        <f t="shared" si="166"/>
        <v/>
      </c>
      <c r="S3566" s="23" t="str">
        <f>IF($B3566="","",VLOOKUP($C3566,Настройки!$A$11:$L$17,9,FALSE))</f>
        <v/>
      </c>
      <c r="T3566" s="23" t="str">
        <f t="shared" si="167"/>
        <v/>
      </c>
    </row>
    <row r="3567" spans="1:20" x14ac:dyDescent="0.3">
      <c r="A3567" s="20">
        <f>Тех_Движение!$A$3564</f>
        <v>3563</v>
      </c>
      <c r="B3567" s="20" t="str">
        <f>IF(Тех_Движение!$F$3564&gt;0,Тех_Движение!$I$3564,"")</f>
        <v/>
      </c>
      <c r="C3567" s="20" t="str">
        <f>IF($B3567="","",Тех_Движение!$D$3564)</f>
        <v/>
      </c>
      <c r="D3567" s="9" t="str">
        <f>IF($B3567="","",Тех_Движение!$B$3564)</f>
        <v/>
      </c>
      <c r="E3567" s="21" t="str">
        <f>IF($B3567="","",Тех_Движение!$F$3564)</f>
        <v/>
      </c>
      <c r="F3567" s="21" t="str">
        <f>IF($B3567="","",SUMIFS($E$5:$E3566,$C$5:$C3566,$C3567))</f>
        <v/>
      </c>
      <c r="G3567" s="21" t="str">
        <f>IF($B3567="","",MAX(0,$E3567-MAX(0,SUMIFS(Тех_Движение!$G$2:$G$5111,Тех_Движение!$D$2:$D$5111,$C3567,Тех_Движение!$B$2:$B$5111,"&lt;="&amp;Настройки!$B$5-1)-$F3567)))</f>
        <v/>
      </c>
      <c r="H3567" s="21" t="str">
        <f>IF($B3567="","",IF(AND($D3567&gt;=Настройки!$B$5,$D3567&lt;=Настройки!$B$6),$E3567,0))</f>
        <v/>
      </c>
      <c r="I3567" s="21" t="str">
        <f t="shared" si="165"/>
        <v/>
      </c>
      <c r="J3567" s="21" t="str">
        <f>IF($B3567="","",MAX(0,$E3567-MAX(0,SUMIFS(Тех_Движение!$G$2:$G$5111,Тех_Движение!$D$2:$D$5111,$C3567,Тех_Движение!$B$2:$B$5111,"&lt;="&amp;Настройки!$B$6)-$F3567)))</f>
        <v/>
      </c>
      <c r="K3567" s="21" t="e">
        <f>IF(OR($B3567="",K$3&lt;$D3567+Настройки!$B$7),0,MAX(0,$E3567-MAX(0,SUMIFS(Тех_Движение!$G$2:$G$5111,Тех_Движение!$D$2:$D$5111,$C3567,Тех_Движение!$B$2:$B$5111,"&lt;="&amp;K$3)-$F3567)))</f>
        <v>#VALUE!</v>
      </c>
      <c r="L3567" s="21" t="e">
        <f>IF(OR($B3567="",L$3&lt;$D3567+Настройки!$B$7),0,MAX(0,$E3567-MAX(0,SUMIFS(Тех_Движение!$G$2:$G$5111,Тех_Движение!$D$2:$D$5111,$C3567,Тех_Движение!$B$2:$B$5111,"&lt;="&amp;L$3)-$F3567)))</f>
        <v>#VALUE!</v>
      </c>
      <c r="M3567" s="21" t="e">
        <f>IF(OR($B3567="",M$3&lt;$D3567+Настройки!$B$7),0,MAX(0,$E3567-MAX(0,SUMIFS(Тех_Движение!$G$2:$G$5111,Тех_Движение!$D$2:$D$5111,$C3567,Тех_Движение!$B$2:$B$5111,"&lt;="&amp;M$3)-$F3567)))</f>
        <v>#VALUE!</v>
      </c>
      <c r="N3567" s="21" t="e">
        <f>IF(OR($B3567="",N$3&lt;$D3567+Настройки!$B$7),0,MAX(0,$E3567-MAX(0,SUMIFS(Тех_Движение!$G$2:$G$5111,Тех_Движение!$D$2:$D$5111,$C3567,Тех_Движение!$B$2:$B$5111,"&lt;="&amp;N$3)-$F3567)))</f>
        <v>#VALUE!</v>
      </c>
      <c r="O3567" s="21" t="e">
        <f>IF(OR($B3567="",O$3&lt;$D3567+Настройки!$B$7),0,MAX(0,$E3567-MAX(0,SUMIFS(Тех_Движение!$G$2:$G$5111,Тех_Движение!$D$2:$D$5111,$C3567,Тех_Движение!$B$2:$B$5111,"&lt;="&amp;O$3)-$F3567)))</f>
        <v>#VALUE!</v>
      </c>
      <c r="P3567" s="21" t="e">
        <f>IF(OR($B3567="",P$3&lt;$D3567+Настройки!$B$7),0,MAX(0,$E3567-MAX(0,SUMIFS(Тех_Движение!$G$2:$G$5111,Тех_Движение!$D$2:$D$5111,$C3567,Тех_Движение!$B$2:$B$5111,"&lt;="&amp;P$3)-$F3567)))</f>
        <v>#VALUE!</v>
      </c>
      <c r="Q3567" s="21" t="e">
        <f>IF(OR($B3567="",Q$3&lt;$D3567+Настройки!$B$7),0,MAX(0,$E3567-MAX(0,SUMIFS(Тех_Движение!$G$2:$G$5111,Тех_Движение!$D$2:$D$5111,$C3567,Тех_Движение!$B$2:$B$5111,"&lt;="&amp;Q$3)-$F3567)))</f>
        <v>#VALUE!</v>
      </c>
      <c r="R3567" s="21" t="str">
        <f t="shared" si="166"/>
        <v/>
      </c>
      <c r="S3567" s="23" t="str">
        <f>IF($B3567="","",VLOOKUP($C3567,Настройки!$A$11:$L$17,9,FALSE))</f>
        <v/>
      </c>
      <c r="T3567" s="23" t="str">
        <f t="shared" si="167"/>
        <v/>
      </c>
    </row>
    <row r="3568" spans="1:20" x14ac:dyDescent="0.3">
      <c r="A3568" s="20">
        <f>Тех_Движение!$A$3565</f>
        <v>3564</v>
      </c>
      <c r="B3568" s="20" t="str">
        <f>IF(Тех_Движение!$F$3565&gt;0,Тех_Движение!$I$3565,"")</f>
        <v/>
      </c>
      <c r="C3568" s="20" t="str">
        <f>IF($B3568="","",Тех_Движение!$D$3565)</f>
        <v/>
      </c>
      <c r="D3568" s="9" t="str">
        <f>IF($B3568="","",Тех_Движение!$B$3565)</f>
        <v/>
      </c>
      <c r="E3568" s="21" t="str">
        <f>IF($B3568="","",Тех_Движение!$F$3565)</f>
        <v/>
      </c>
      <c r="F3568" s="21" t="str">
        <f>IF($B3568="","",SUMIFS($E$5:$E3567,$C$5:$C3567,$C3568))</f>
        <v/>
      </c>
      <c r="G3568" s="21" t="str">
        <f>IF($B3568="","",MAX(0,$E3568-MAX(0,SUMIFS(Тех_Движение!$G$2:$G$5111,Тех_Движение!$D$2:$D$5111,$C3568,Тех_Движение!$B$2:$B$5111,"&lt;="&amp;Настройки!$B$5-1)-$F3568)))</f>
        <v/>
      </c>
      <c r="H3568" s="21" t="str">
        <f>IF($B3568="","",IF(AND($D3568&gt;=Настройки!$B$5,$D3568&lt;=Настройки!$B$6),$E3568,0))</f>
        <v/>
      </c>
      <c r="I3568" s="21" t="str">
        <f t="shared" si="165"/>
        <v/>
      </c>
      <c r="J3568" s="21" t="str">
        <f>IF($B3568="","",MAX(0,$E3568-MAX(0,SUMIFS(Тех_Движение!$G$2:$G$5111,Тех_Движение!$D$2:$D$5111,$C3568,Тех_Движение!$B$2:$B$5111,"&lt;="&amp;Настройки!$B$6)-$F3568)))</f>
        <v/>
      </c>
      <c r="K3568" s="21" t="e">
        <f>IF(OR($B3568="",K$3&lt;$D3568+Настройки!$B$7),0,MAX(0,$E3568-MAX(0,SUMIFS(Тех_Движение!$G$2:$G$5111,Тех_Движение!$D$2:$D$5111,$C3568,Тех_Движение!$B$2:$B$5111,"&lt;="&amp;K$3)-$F3568)))</f>
        <v>#VALUE!</v>
      </c>
      <c r="L3568" s="21" t="e">
        <f>IF(OR($B3568="",L$3&lt;$D3568+Настройки!$B$7),0,MAX(0,$E3568-MAX(0,SUMIFS(Тех_Движение!$G$2:$G$5111,Тех_Движение!$D$2:$D$5111,$C3568,Тех_Движение!$B$2:$B$5111,"&lt;="&amp;L$3)-$F3568)))</f>
        <v>#VALUE!</v>
      </c>
      <c r="M3568" s="21" t="e">
        <f>IF(OR($B3568="",M$3&lt;$D3568+Настройки!$B$7),0,MAX(0,$E3568-MAX(0,SUMIFS(Тех_Движение!$G$2:$G$5111,Тех_Движение!$D$2:$D$5111,$C3568,Тех_Движение!$B$2:$B$5111,"&lt;="&amp;M$3)-$F3568)))</f>
        <v>#VALUE!</v>
      </c>
      <c r="N3568" s="21" t="e">
        <f>IF(OR($B3568="",N$3&lt;$D3568+Настройки!$B$7),0,MAX(0,$E3568-MAX(0,SUMIFS(Тех_Движение!$G$2:$G$5111,Тех_Движение!$D$2:$D$5111,$C3568,Тех_Движение!$B$2:$B$5111,"&lt;="&amp;N$3)-$F3568)))</f>
        <v>#VALUE!</v>
      </c>
      <c r="O3568" s="21" t="e">
        <f>IF(OR($B3568="",O$3&lt;$D3568+Настройки!$B$7),0,MAX(0,$E3568-MAX(0,SUMIFS(Тех_Движение!$G$2:$G$5111,Тех_Движение!$D$2:$D$5111,$C3568,Тех_Движение!$B$2:$B$5111,"&lt;="&amp;O$3)-$F3568)))</f>
        <v>#VALUE!</v>
      </c>
      <c r="P3568" s="21" t="e">
        <f>IF(OR($B3568="",P$3&lt;$D3568+Настройки!$B$7),0,MAX(0,$E3568-MAX(0,SUMIFS(Тех_Движение!$G$2:$G$5111,Тех_Движение!$D$2:$D$5111,$C3568,Тех_Движение!$B$2:$B$5111,"&lt;="&amp;P$3)-$F3568)))</f>
        <v>#VALUE!</v>
      </c>
      <c r="Q3568" s="21" t="e">
        <f>IF(OR($B3568="",Q$3&lt;$D3568+Настройки!$B$7),0,MAX(0,$E3568-MAX(0,SUMIFS(Тех_Движение!$G$2:$G$5111,Тех_Движение!$D$2:$D$5111,$C3568,Тех_Движение!$B$2:$B$5111,"&lt;="&amp;Q$3)-$F3568)))</f>
        <v>#VALUE!</v>
      </c>
      <c r="R3568" s="21" t="str">
        <f t="shared" si="166"/>
        <v/>
      </c>
      <c r="S3568" s="23" t="str">
        <f>IF($B3568="","",VLOOKUP($C3568,Настройки!$A$11:$L$17,9,FALSE))</f>
        <v/>
      </c>
      <c r="T3568" s="23" t="str">
        <f t="shared" si="167"/>
        <v/>
      </c>
    </row>
    <row r="3569" spans="1:20" x14ac:dyDescent="0.3">
      <c r="A3569" s="20">
        <f>Тех_Движение!$A$3566</f>
        <v>3565</v>
      </c>
      <c r="B3569" s="20" t="str">
        <f>IF(Тех_Движение!$F$3566&gt;0,Тех_Движение!$I$3566,"")</f>
        <v/>
      </c>
      <c r="C3569" s="20" t="str">
        <f>IF($B3569="","",Тех_Движение!$D$3566)</f>
        <v/>
      </c>
      <c r="D3569" s="9" t="str">
        <f>IF($B3569="","",Тех_Движение!$B$3566)</f>
        <v/>
      </c>
      <c r="E3569" s="21" t="str">
        <f>IF($B3569="","",Тех_Движение!$F$3566)</f>
        <v/>
      </c>
      <c r="F3569" s="21" t="str">
        <f>IF($B3569="","",SUMIFS($E$5:$E3568,$C$5:$C3568,$C3569))</f>
        <v/>
      </c>
      <c r="G3569" s="21" t="str">
        <f>IF($B3569="","",MAX(0,$E3569-MAX(0,SUMIFS(Тех_Движение!$G$2:$G$5111,Тех_Движение!$D$2:$D$5111,$C3569,Тех_Движение!$B$2:$B$5111,"&lt;="&amp;Настройки!$B$5-1)-$F3569)))</f>
        <v/>
      </c>
      <c r="H3569" s="21" t="str">
        <f>IF($B3569="","",IF(AND($D3569&gt;=Настройки!$B$5,$D3569&lt;=Настройки!$B$6),$E3569,0))</f>
        <v/>
      </c>
      <c r="I3569" s="21" t="str">
        <f t="shared" si="165"/>
        <v/>
      </c>
      <c r="J3569" s="21" t="str">
        <f>IF($B3569="","",MAX(0,$E3569-MAX(0,SUMIFS(Тех_Движение!$G$2:$G$5111,Тех_Движение!$D$2:$D$5111,$C3569,Тех_Движение!$B$2:$B$5111,"&lt;="&amp;Настройки!$B$6)-$F3569)))</f>
        <v/>
      </c>
      <c r="K3569" s="21" t="e">
        <f>IF(OR($B3569="",K$3&lt;$D3569+Настройки!$B$7),0,MAX(0,$E3569-MAX(0,SUMIFS(Тех_Движение!$G$2:$G$5111,Тех_Движение!$D$2:$D$5111,$C3569,Тех_Движение!$B$2:$B$5111,"&lt;="&amp;K$3)-$F3569)))</f>
        <v>#VALUE!</v>
      </c>
      <c r="L3569" s="21" t="e">
        <f>IF(OR($B3569="",L$3&lt;$D3569+Настройки!$B$7),0,MAX(0,$E3569-MAX(0,SUMIFS(Тех_Движение!$G$2:$G$5111,Тех_Движение!$D$2:$D$5111,$C3569,Тех_Движение!$B$2:$B$5111,"&lt;="&amp;L$3)-$F3569)))</f>
        <v>#VALUE!</v>
      </c>
      <c r="M3569" s="21" t="e">
        <f>IF(OR($B3569="",M$3&lt;$D3569+Настройки!$B$7),0,MAX(0,$E3569-MAX(0,SUMIFS(Тех_Движение!$G$2:$G$5111,Тех_Движение!$D$2:$D$5111,$C3569,Тех_Движение!$B$2:$B$5111,"&lt;="&amp;M$3)-$F3569)))</f>
        <v>#VALUE!</v>
      </c>
      <c r="N3569" s="21" t="e">
        <f>IF(OR($B3569="",N$3&lt;$D3569+Настройки!$B$7),0,MAX(0,$E3569-MAX(0,SUMIFS(Тех_Движение!$G$2:$G$5111,Тех_Движение!$D$2:$D$5111,$C3569,Тех_Движение!$B$2:$B$5111,"&lt;="&amp;N$3)-$F3569)))</f>
        <v>#VALUE!</v>
      </c>
      <c r="O3569" s="21" t="e">
        <f>IF(OR($B3569="",O$3&lt;$D3569+Настройки!$B$7),0,MAX(0,$E3569-MAX(0,SUMIFS(Тех_Движение!$G$2:$G$5111,Тех_Движение!$D$2:$D$5111,$C3569,Тех_Движение!$B$2:$B$5111,"&lt;="&amp;O$3)-$F3569)))</f>
        <v>#VALUE!</v>
      </c>
      <c r="P3569" s="21" t="e">
        <f>IF(OR($B3569="",P$3&lt;$D3569+Настройки!$B$7),0,MAX(0,$E3569-MAX(0,SUMIFS(Тех_Движение!$G$2:$G$5111,Тех_Движение!$D$2:$D$5111,$C3569,Тех_Движение!$B$2:$B$5111,"&lt;="&amp;P$3)-$F3569)))</f>
        <v>#VALUE!</v>
      </c>
      <c r="Q3569" s="21" t="e">
        <f>IF(OR($B3569="",Q$3&lt;$D3569+Настройки!$B$7),0,MAX(0,$E3569-MAX(0,SUMIFS(Тех_Движение!$G$2:$G$5111,Тех_Движение!$D$2:$D$5111,$C3569,Тех_Движение!$B$2:$B$5111,"&lt;="&amp;Q$3)-$F3569)))</f>
        <v>#VALUE!</v>
      </c>
      <c r="R3569" s="21" t="str">
        <f t="shared" si="166"/>
        <v/>
      </c>
      <c r="S3569" s="23" t="str">
        <f>IF($B3569="","",VLOOKUP($C3569,Настройки!$A$11:$L$17,9,FALSE))</f>
        <v/>
      </c>
      <c r="T3569" s="23" t="str">
        <f t="shared" si="167"/>
        <v/>
      </c>
    </row>
    <row r="3570" spans="1:20" x14ac:dyDescent="0.3">
      <c r="A3570" s="20">
        <f>Тех_Движение!$A$3567</f>
        <v>3566</v>
      </c>
      <c r="B3570" s="20" t="str">
        <f>IF(Тех_Движение!$F$3567&gt;0,Тех_Движение!$I$3567,"")</f>
        <v/>
      </c>
      <c r="C3570" s="20" t="str">
        <f>IF($B3570="","",Тех_Движение!$D$3567)</f>
        <v/>
      </c>
      <c r="D3570" s="9" t="str">
        <f>IF($B3570="","",Тех_Движение!$B$3567)</f>
        <v/>
      </c>
      <c r="E3570" s="21" t="str">
        <f>IF($B3570="","",Тех_Движение!$F$3567)</f>
        <v/>
      </c>
      <c r="F3570" s="21" t="str">
        <f>IF($B3570="","",SUMIFS($E$5:$E3569,$C$5:$C3569,$C3570))</f>
        <v/>
      </c>
      <c r="G3570" s="21" t="str">
        <f>IF($B3570="","",MAX(0,$E3570-MAX(0,SUMIFS(Тех_Движение!$G$2:$G$5111,Тех_Движение!$D$2:$D$5111,$C3570,Тех_Движение!$B$2:$B$5111,"&lt;="&amp;Настройки!$B$5-1)-$F3570)))</f>
        <v/>
      </c>
      <c r="H3570" s="21" t="str">
        <f>IF($B3570="","",IF(AND($D3570&gt;=Настройки!$B$5,$D3570&lt;=Настройки!$B$6),$E3570,0))</f>
        <v/>
      </c>
      <c r="I3570" s="21" t="str">
        <f t="shared" si="165"/>
        <v/>
      </c>
      <c r="J3570" s="21" t="str">
        <f>IF($B3570="","",MAX(0,$E3570-MAX(0,SUMIFS(Тех_Движение!$G$2:$G$5111,Тех_Движение!$D$2:$D$5111,$C3570,Тех_Движение!$B$2:$B$5111,"&lt;="&amp;Настройки!$B$6)-$F3570)))</f>
        <v/>
      </c>
      <c r="K3570" s="21" t="e">
        <f>IF(OR($B3570="",K$3&lt;$D3570+Настройки!$B$7),0,MAX(0,$E3570-MAX(0,SUMIFS(Тех_Движение!$G$2:$G$5111,Тех_Движение!$D$2:$D$5111,$C3570,Тех_Движение!$B$2:$B$5111,"&lt;="&amp;K$3)-$F3570)))</f>
        <v>#VALUE!</v>
      </c>
      <c r="L3570" s="21" t="e">
        <f>IF(OR($B3570="",L$3&lt;$D3570+Настройки!$B$7),0,MAX(0,$E3570-MAX(0,SUMIFS(Тех_Движение!$G$2:$G$5111,Тех_Движение!$D$2:$D$5111,$C3570,Тех_Движение!$B$2:$B$5111,"&lt;="&amp;L$3)-$F3570)))</f>
        <v>#VALUE!</v>
      </c>
      <c r="M3570" s="21" t="e">
        <f>IF(OR($B3570="",M$3&lt;$D3570+Настройки!$B$7),0,MAX(0,$E3570-MAX(0,SUMIFS(Тех_Движение!$G$2:$G$5111,Тех_Движение!$D$2:$D$5111,$C3570,Тех_Движение!$B$2:$B$5111,"&lt;="&amp;M$3)-$F3570)))</f>
        <v>#VALUE!</v>
      </c>
      <c r="N3570" s="21" t="e">
        <f>IF(OR($B3570="",N$3&lt;$D3570+Настройки!$B$7),0,MAX(0,$E3570-MAX(0,SUMIFS(Тех_Движение!$G$2:$G$5111,Тех_Движение!$D$2:$D$5111,$C3570,Тех_Движение!$B$2:$B$5111,"&lt;="&amp;N$3)-$F3570)))</f>
        <v>#VALUE!</v>
      </c>
      <c r="O3570" s="21" t="e">
        <f>IF(OR($B3570="",O$3&lt;$D3570+Настройки!$B$7),0,MAX(0,$E3570-MAX(0,SUMIFS(Тех_Движение!$G$2:$G$5111,Тех_Движение!$D$2:$D$5111,$C3570,Тех_Движение!$B$2:$B$5111,"&lt;="&amp;O$3)-$F3570)))</f>
        <v>#VALUE!</v>
      </c>
      <c r="P3570" s="21" t="e">
        <f>IF(OR($B3570="",P$3&lt;$D3570+Настройки!$B$7),0,MAX(0,$E3570-MAX(0,SUMIFS(Тех_Движение!$G$2:$G$5111,Тех_Движение!$D$2:$D$5111,$C3570,Тех_Движение!$B$2:$B$5111,"&lt;="&amp;P$3)-$F3570)))</f>
        <v>#VALUE!</v>
      </c>
      <c r="Q3570" s="21" t="e">
        <f>IF(OR($B3570="",Q$3&lt;$D3570+Настройки!$B$7),0,MAX(0,$E3570-MAX(0,SUMIFS(Тех_Движение!$G$2:$G$5111,Тех_Движение!$D$2:$D$5111,$C3570,Тех_Движение!$B$2:$B$5111,"&lt;="&amp;Q$3)-$F3570)))</f>
        <v>#VALUE!</v>
      </c>
      <c r="R3570" s="21" t="str">
        <f t="shared" si="166"/>
        <v/>
      </c>
      <c r="S3570" s="23" t="str">
        <f>IF($B3570="","",VLOOKUP($C3570,Настройки!$A$11:$L$17,9,FALSE))</f>
        <v/>
      </c>
      <c r="T3570" s="23" t="str">
        <f t="shared" si="167"/>
        <v/>
      </c>
    </row>
    <row r="3571" spans="1:20" x14ac:dyDescent="0.3">
      <c r="A3571" s="20">
        <f>Тех_Движение!$A$3568</f>
        <v>3567</v>
      </c>
      <c r="B3571" s="20" t="str">
        <f>IF(Тех_Движение!$F$3568&gt;0,Тех_Движение!$I$3568,"")</f>
        <v/>
      </c>
      <c r="C3571" s="20" t="str">
        <f>IF($B3571="","",Тех_Движение!$D$3568)</f>
        <v/>
      </c>
      <c r="D3571" s="9" t="str">
        <f>IF($B3571="","",Тех_Движение!$B$3568)</f>
        <v/>
      </c>
      <c r="E3571" s="21" t="str">
        <f>IF($B3571="","",Тех_Движение!$F$3568)</f>
        <v/>
      </c>
      <c r="F3571" s="21" t="str">
        <f>IF($B3571="","",SUMIFS($E$5:$E3570,$C$5:$C3570,$C3571))</f>
        <v/>
      </c>
      <c r="G3571" s="21" t="str">
        <f>IF($B3571="","",MAX(0,$E3571-MAX(0,SUMIFS(Тех_Движение!$G$2:$G$5111,Тех_Движение!$D$2:$D$5111,$C3571,Тех_Движение!$B$2:$B$5111,"&lt;="&amp;Настройки!$B$5-1)-$F3571)))</f>
        <v/>
      </c>
      <c r="H3571" s="21" t="str">
        <f>IF($B3571="","",IF(AND($D3571&gt;=Настройки!$B$5,$D3571&lt;=Настройки!$B$6),$E3571,0))</f>
        <v/>
      </c>
      <c r="I3571" s="21" t="str">
        <f t="shared" si="165"/>
        <v/>
      </c>
      <c r="J3571" s="21" t="str">
        <f>IF($B3571="","",MAX(0,$E3571-MAX(0,SUMIFS(Тех_Движение!$G$2:$G$5111,Тех_Движение!$D$2:$D$5111,$C3571,Тех_Движение!$B$2:$B$5111,"&lt;="&amp;Настройки!$B$6)-$F3571)))</f>
        <v/>
      </c>
      <c r="K3571" s="21" t="e">
        <f>IF(OR($B3571="",K$3&lt;$D3571+Настройки!$B$7),0,MAX(0,$E3571-MAX(0,SUMIFS(Тех_Движение!$G$2:$G$5111,Тех_Движение!$D$2:$D$5111,$C3571,Тех_Движение!$B$2:$B$5111,"&lt;="&amp;K$3)-$F3571)))</f>
        <v>#VALUE!</v>
      </c>
      <c r="L3571" s="21" t="e">
        <f>IF(OR($B3571="",L$3&lt;$D3571+Настройки!$B$7),0,MAX(0,$E3571-MAX(0,SUMIFS(Тех_Движение!$G$2:$G$5111,Тех_Движение!$D$2:$D$5111,$C3571,Тех_Движение!$B$2:$B$5111,"&lt;="&amp;L$3)-$F3571)))</f>
        <v>#VALUE!</v>
      </c>
      <c r="M3571" s="21" t="e">
        <f>IF(OR($B3571="",M$3&lt;$D3571+Настройки!$B$7),0,MAX(0,$E3571-MAX(0,SUMIFS(Тех_Движение!$G$2:$G$5111,Тех_Движение!$D$2:$D$5111,$C3571,Тех_Движение!$B$2:$B$5111,"&lt;="&amp;M$3)-$F3571)))</f>
        <v>#VALUE!</v>
      </c>
      <c r="N3571" s="21" t="e">
        <f>IF(OR($B3571="",N$3&lt;$D3571+Настройки!$B$7),0,MAX(0,$E3571-MAX(0,SUMIFS(Тех_Движение!$G$2:$G$5111,Тех_Движение!$D$2:$D$5111,$C3571,Тех_Движение!$B$2:$B$5111,"&lt;="&amp;N$3)-$F3571)))</f>
        <v>#VALUE!</v>
      </c>
      <c r="O3571" s="21" t="e">
        <f>IF(OR($B3571="",O$3&lt;$D3571+Настройки!$B$7),0,MAX(0,$E3571-MAX(0,SUMIFS(Тех_Движение!$G$2:$G$5111,Тех_Движение!$D$2:$D$5111,$C3571,Тех_Движение!$B$2:$B$5111,"&lt;="&amp;O$3)-$F3571)))</f>
        <v>#VALUE!</v>
      </c>
      <c r="P3571" s="21" t="e">
        <f>IF(OR($B3571="",P$3&lt;$D3571+Настройки!$B$7),0,MAX(0,$E3571-MAX(0,SUMIFS(Тех_Движение!$G$2:$G$5111,Тех_Движение!$D$2:$D$5111,$C3571,Тех_Движение!$B$2:$B$5111,"&lt;="&amp;P$3)-$F3571)))</f>
        <v>#VALUE!</v>
      </c>
      <c r="Q3571" s="21" t="e">
        <f>IF(OR($B3571="",Q$3&lt;$D3571+Настройки!$B$7),0,MAX(0,$E3571-MAX(0,SUMIFS(Тех_Движение!$G$2:$G$5111,Тех_Движение!$D$2:$D$5111,$C3571,Тех_Движение!$B$2:$B$5111,"&lt;="&amp;Q$3)-$F3571)))</f>
        <v>#VALUE!</v>
      </c>
      <c r="R3571" s="21" t="str">
        <f t="shared" si="166"/>
        <v/>
      </c>
      <c r="S3571" s="23" t="str">
        <f>IF($B3571="","",VLOOKUP($C3571,Настройки!$A$11:$L$17,9,FALSE))</f>
        <v/>
      </c>
      <c r="T3571" s="23" t="str">
        <f t="shared" si="167"/>
        <v/>
      </c>
    </row>
    <row r="3572" spans="1:20" x14ac:dyDescent="0.3">
      <c r="A3572" s="20">
        <f>Тех_Движение!$A$3569</f>
        <v>3568</v>
      </c>
      <c r="B3572" s="20" t="str">
        <f>IF(Тех_Движение!$F$3569&gt;0,Тех_Движение!$I$3569,"")</f>
        <v/>
      </c>
      <c r="C3572" s="20" t="str">
        <f>IF($B3572="","",Тех_Движение!$D$3569)</f>
        <v/>
      </c>
      <c r="D3572" s="9" t="str">
        <f>IF($B3572="","",Тех_Движение!$B$3569)</f>
        <v/>
      </c>
      <c r="E3572" s="21" t="str">
        <f>IF($B3572="","",Тех_Движение!$F$3569)</f>
        <v/>
      </c>
      <c r="F3572" s="21" t="str">
        <f>IF($B3572="","",SUMIFS($E$5:$E3571,$C$5:$C3571,$C3572))</f>
        <v/>
      </c>
      <c r="G3572" s="21" t="str">
        <f>IF($B3572="","",MAX(0,$E3572-MAX(0,SUMIFS(Тех_Движение!$G$2:$G$5111,Тех_Движение!$D$2:$D$5111,$C3572,Тех_Движение!$B$2:$B$5111,"&lt;="&amp;Настройки!$B$5-1)-$F3572)))</f>
        <v/>
      </c>
      <c r="H3572" s="21" t="str">
        <f>IF($B3572="","",IF(AND($D3572&gt;=Настройки!$B$5,$D3572&lt;=Настройки!$B$6),$E3572,0))</f>
        <v/>
      </c>
      <c r="I3572" s="21" t="str">
        <f t="shared" si="165"/>
        <v/>
      </c>
      <c r="J3572" s="21" t="str">
        <f>IF($B3572="","",MAX(0,$E3572-MAX(0,SUMIFS(Тех_Движение!$G$2:$G$5111,Тех_Движение!$D$2:$D$5111,$C3572,Тех_Движение!$B$2:$B$5111,"&lt;="&amp;Настройки!$B$6)-$F3572)))</f>
        <v/>
      </c>
      <c r="K3572" s="21" t="e">
        <f>IF(OR($B3572="",K$3&lt;$D3572+Настройки!$B$7),0,MAX(0,$E3572-MAX(0,SUMIFS(Тех_Движение!$G$2:$G$5111,Тех_Движение!$D$2:$D$5111,$C3572,Тех_Движение!$B$2:$B$5111,"&lt;="&amp;K$3)-$F3572)))</f>
        <v>#VALUE!</v>
      </c>
      <c r="L3572" s="21" t="e">
        <f>IF(OR($B3572="",L$3&lt;$D3572+Настройки!$B$7),0,MAX(0,$E3572-MAX(0,SUMIFS(Тех_Движение!$G$2:$G$5111,Тех_Движение!$D$2:$D$5111,$C3572,Тех_Движение!$B$2:$B$5111,"&lt;="&amp;L$3)-$F3572)))</f>
        <v>#VALUE!</v>
      </c>
      <c r="M3572" s="21" t="e">
        <f>IF(OR($B3572="",M$3&lt;$D3572+Настройки!$B$7),0,MAX(0,$E3572-MAX(0,SUMIFS(Тех_Движение!$G$2:$G$5111,Тех_Движение!$D$2:$D$5111,$C3572,Тех_Движение!$B$2:$B$5111,"&lt;="&amp;M$3)-$F3572)))</f>
        <v>#VALUE!</v>
      </c>
      <c r="N3572" s="21" t="e">
        <f>IF(OR($B3572="",N$3&lt;$D3572+Настройки!$B$7),0,MAX(0,$E3572-MAX(0,SUMIFS(Тех_Движение!$G$2:$G$5111,Тех_Движение!$D$2:$D$5111,$C3572,Тех_Движение!$B$2:$B$5111,"&lt;="&amp;N$3)-$F3572)))</f>
        <v>#VALUE!</v>
      </c>
      <c r="O3572" s="21" t="e">
        <f>IF(OR($B3572="",O$3&lt;$D3572+Настройки!$B$7),0,MAX(0,$E3572-MAX(0,SUMIFS(Тех_Движение!$G$2:$G$5111,Тех_Движение!$D$2:$D$5111,$C3572,Тех_Движение!$B$2:$B$5111,"&lt;="&amp;O$3)-$F3572)))</f>
        <v>#VALUE!</v>
      </c>
      <c r="P3572" s="21" t="e">
        <f>IF(OR($B3572="",P$3&lt;$D3572+Настройки!$B$7),0,MAX(0,$E3572-MAX(0,SUMIFS(Тех_Движение!$G$2:$G$5111,Тех_Движение!$D$2:$D$5111,$C3572,Тех_Движение!$B$2:$B$5111,"&lt;="&amp;P$3)-$F3572)))</f>
        <v>#VALUE!</v>
      </c>
      <c r="Q3572" s="21" t="e">
        <f>IF(OR($B3572="",Q$3&lt;$D3572+Настройки!$B$7),0,MAX(0,$E3572-MAX(0,SUMIFS(Тех_Движение!$G$2:$G$5111,Тех_Движение!$D$2:$D$5111,$C3572,Тех_Движение!$B$2:$B$5111,"&lt;="&amp;Q$3)-$F3572)))</f>
        <v>#VALUE!</v>
      </c>
      <c r="R3572" s="21" t="str">
        <f t="shared" si="166"/>
        <v/>
      </c>
      <c r="S3572" s="23" t="str">
        <f>IF($B3572="","",VLOOKUP($C3572,Настройки!$A$11:$L$17,9,FALSE))</f>
        <v/>
      </c>
      <c r="T3572" s="23" t="str">
        <f t="shared" si="167"/>
        <v/>
      </c>
    </row>
    <row r="3573" spans="1:20" x14ac:dyDescent="0.3">
      <c r="A3573" s="20">
        <f>Тех_Движение!$A$3570</f>
        <v>3569</v>
      </c>
      <c r="B3573" s="20" t="str">
        <f>IF(Тех_Движение!$F$3570&gt;0,Тех_Движение!$I$3570,"")</f>
        <v/>
      </c>
      <c r="C3573" s="20" t="str">
        <f>IF($B3573="","",Тех_Движение!$D$3570)</f>
        <v/>
      </c>
      <c r="D3573" s="9" t="str">
        <f>IF($B3573="","",Тех_Движение!$B$3570)</f>
        <v/>
      </c>
      <c r="E3573" s="21" t="str">
        <f>IF($B3573="","",Тех_Движение!$F$3570)</f>
        <v/>
      </c>
      <c r="F3573" s="21" t="str">
        <f>IF($B3573="","",SUMIFS($E$5:$E3572,$C$5:$C3572,$C3573))</f>
        <v/>
      </c>
      <c r="G3573" s="21" t="str">
        <f>IF($B3573="","",MAX(0,$E3573-MAX(0,SUMIFS(Тех_Движение!$G$2:$G$5111,Тех_Движение!$D$2:$D$5111,$C3573,Тех_Движение!$B$2:$B$5111,"&lt;="&amp;Настройки!$B$5-1)-$F3573)))</f>
        <v/>
      </c>
      <c r="H3573" s="21" t="str">
        <f>IF($B3573="","",IF(AND($D3573&gt;=Настройки!$B$5,$D3573&lt;=Настройки!$B$6),$E3573,0))</f>
        <v/>
      </c>
      <c r="I3573" s="21" t="str">
        <f t="shared" si="165"/>
        <v/>
      </c>
      <c r="J3573" s="21" t="str">
        <f>IF($B3573="","",MAX(0,$E3573-MAX(0,SUMIFS(Тех_Движение!$G$2:$G$5111,Тех_Движение!$D$2:$D$5111,$C3573,Тех_Движение!$B$2:$B$5111,"&lt;="&amp;Настройки!$B$6)-$F3573)))</f>
        <v/>
      </c>
      <c r="K3573" s="21" t="e">
        <f>IF(OR($B3573="",K$3&lt;$D3573+Настройки!$B$7),0,MAX(0,$E3573-MAX(0,SUMIFS(Тех_Движение!$G$2:$G$5111,Тех_Движение!$D$2:$D$5111,$C3573,Тех_Движение!$B$2:$B$5111,"&lt;="&amp;K$3)-$F3573)))</f>
        <v>#VALUE!</v>
      </c>
      <c r="L3573" s="21" t="e">
        <f>IF(OR($B3573="",L$3&lt;$D3573+Настройки!$B$7),0,MAX(0,$E3573-MAX(0,SUMIFS(Тех_Движение!$G$2:$G$5111,Тех_Движение!$D$2:$D$5111,$C3573,Тех_Движение!$B$2:$B$5111,"&lt;="&amp;L$3)-$F3573)))</f>
        <v>#VALUE!</v>
      </c>
      <c r="M3573" s="21" t="e">
        <f>IF(OR($B3573="",M$3&lt;$D3573+Настройки!$B$7),0,MAX(0,$E3573-MAX(0,SUMIFS(Тех_Движение!$G$2:$G$5111,Тех_Движение!$D$2:$D$5111,$C3573,Тех_Движение!$B$2:$B$5111,"&lt;="&amp;M$3)-$F3573)))</f>
        <v>#VALUE!</v>
      </c>
      <c r="N3573" s="21" t="e">
        <f>IF(OR($B3573="",N$3&lt;$D3573+Настройки!$B$7),0,MAX(0,$E3573-MAX(0,SUMIFS(Тех_Движение!$G$2:$G$5111,Тех_Движение!$D$2:$D$5111,$C3573,Тех_Движение!$B$2:$B$5111,"&lt;="&amp;N$3)-$F3573)))</f>
        <v>#VALUE!</v>
      </c>
      <c r="O3573" s="21" t="e">
        <f>IF(OR($B3573="",O$3&lt;$D3573+Настройки!$B$7),0,MAX(0,$E3573-MAX(0,SUMIFS(Тех_Движение!$G$2:$G$5111,Тех_Движение!$D$2:$D$5111,$C3573,Тех_Движение!$B$2:$B$5111,"&lt;="&amp;O$3)-$F3573)))</f>
        <v>#VALUE!</v>
      </c>
      <c r="P3573" s="21" t="e">
        <f>IF(OR($B3573="",P$3&lt;$D3573+Настройки!$B$7),0,MAX(0,$E3573-MAX(0,SUMIFS(Тех_Движение!$G$2:$G$5111,Тех_Движение!$D$2:$D$5111,$C3573,Тех_Движение!$B$2:$B$5111,"&lt;="&amp;P$3)-$F3573)))</f>
        <v>#VALUE!</v>
      </c>
      <c r="Q3573" s="21" t="e">
        <f>IF(OR($B3573="",Q$3&lt;$D3573+Настройки!$B$7),0,MAX(0,$E3573-MAX(0,SUMIFS(Тех_Движение!$G$2:$G$5111,Тех_Движение!$D$2:$D$5111,$C3573,Тех_Движение!$B$2:$B$5111,"&lt;="&amp;Q$3)-$F3573)))</f>
        <v>#VALUE!</v>
      </c>
      <c r="R3573" s="21" t="str">
        <f t="shared" si="166"/>
        <v/>
      </c>
      <c r="S3573" s="23" t="str">
        <f>IF($B3573="","",VLOOKUP($C3573,Настройки!$A$11:$L$17,9,FALSE))</f>
        <v/>
      </c>
      <c r="T3573" s="23" t="str">
        <f t="shared" si="167"/>
        <v/>
      </c>
    </row>
    <row r="3574" spans="1:20" x14ac:dyDescent="0.3">
      <c r="A3574" s="20">
        <f>Тех_Движение!$A$3571</f>
        <v>3570</v>
      </c>
      <c r="B3574" s="20" t="str">
        <f>IF(Тех_Движение!$F$3571&gt;0,Тех_Движение!$I$3571,"")</f>
        <v/>
      </c>
      <c r="C3574" s="20" t="str">
        <f>IF($B3574="","",Тех_Движение!$D$3571)</f>
        <v/>
      </c>
      <c r="D3574" s="9" t="str">
        <f>IF($B3574="","",Тех_Движение!$B$3571)</f>
        <v/>
      </c>
      <c r="E3574" s="21" t="str">
        <f>IF($B3574="","",Тех_Движение!$F$3571)</f>
        <v/>
      </c>
      <c r="F3574" s="21" t="str">
        <f>IF($B3574="","",SUMIFS($E$5:$E3573,$C$5:$C3573,$C3574))</f>
        <v/>
      </c>
      <c r="G3574" s="21" t="str">
        <f>IF($B3574="","",MAX(0,$E3574-MAX(0,SUMIFS(Тех_Движение!$G$2:$G$5111,Тех_Движение!$D$2:$D$5111,$C3574,Тех_Движение!$B$2:$B$5111,"&lt;="&amp;Настройки!$B$5-1)-$F3574)))</f>
        <v/>
      </c>
      <c r="H3574" s="21" t="str">
        <f>IF($B3574="","",IF(AND($D3574&gt;=Настройки!$B$5,$D3574&lt;=Настройки!$B$6),$E3574,0))</f>
        <v/>
      </c>
      <c r="I3574" s="21" t="str">
        <f t="shared" si="165"/>
        <v/>
      </c>
      <c r="J3574" s="21" t="str">
        <f>IF($B3574="","",MAX(0,$E3574-MAX(0,SUMIFS(Тех_Движение!$G$2:$G$5111,Тех_Движение!$D$2:$D$5111,$C3574,Тех_Движение!$B$2:$B$5111,"&lt;="&amp;Настройки!$B$6)-$F3574)))</f>
        <v/>
      </c>
      <c r="K3574" s="21" t="e">
        <f>IF(OR($B3574="",K$3&lt;$D3574+Настройки!$B$7),0,MAX(0,$E3574-MAX(0,SUMIFS(Тех_Движение!$G$2:$G$5111,Тех_Движение!$D$2:$D$5111,$C3574,Тех_Движение!$B$2:$B$5111,"&lt;="&amp;K$3)-$F3574)))</f>
        <v>#VALUE!</v>
      </c>
      <c r="L3574" s="21" t="e">
        <f>IF(OR($B3574="",L$3&lt;$D3574+Настройки!$B$7),0,MAX(0,$E3574-MAX(0,SUMIFS(Тех_Движение!$G$2:$G$5111,Тех_Движение!$D$2:$D$5111,$C3574,Тех_Движение!$B$2:$B$5111,"&lt;="&amp;L$3)-$F3574)))</f>
        <v>#VALUE!</v>
      </c>
      <c r="M3574" s="21" t="e">
        <f>IF(OR($B3574="",M$3&lt;$D3574+Настройки!$B$7),0,MAX(0,$E3574-MAX(0,SUMIFS(Тех_Движение!$G$2:$G$5111,Тех_Движение!$D$2:$D$5111,$C3574,Тех_Движение!$B$2:$B$5111,"&lt;="&amp;M$3)-$F3574)))</f>
        <v>#VALUE!</v>
      </c>
      <c r="N3574" s="21" t="e">
        <f>IF(OR($B3574="",N$3&lt;$D3574+Настройки!$B$7),0,MAX(0,$E3574-MAX(0,SUMIFS(Тех_Движение!$G$2:$G$5111,Тех_Движение!$D$2:$D$5111,$C3574,Тех_Движение!$B$2:$B$5111,"&lt;="&amp;N$3)-$F3574)))</f>
        <v>#VALUE!</v>
      </c>
      <c r="O3574" s="21" t="e">
        <f>IF(OR($B3574="",O$3&lt;$D3574+Настройки!$B$7),0,MAX(0,$E3574-MAX(0,SUMIFS(Тех_Движение!$G$2:$G$5111,Тех_Движение!$D$2:$D$5111,$C3574,Тех_Движение!$B$2:$B$5111,"&lt;="&amp;O$3)-$F3574)))</f>
        <v>#VALUE!</v>
      </c>
      <c r="P3574" s="21" t="e">
        <f>IF(OR($B3574="",P$3&lt;$D3574+Настройки!$B$7),0,MAX(0,$E3574-MAX(0,SUMIFS(Тех_Движение!$G$2:$G$5111,Тех_Движение!$D$2:$D$5111,$C3574,Тех_Движение!$B$2:$B$5111,"&lt;="&amp;P$3)-$F3574)))</f>
        <v>#VALUE!</v>
      </c>
      <c r="Q3574" s="21" t="e">
        <f>IF(OR($B3574="",Q$3&lt;$D3574+Настройки!$B$7),0,MAX(0,$E3574-MAX(0,SUMIFS(Тех_Движение!$G$2:$G$5111,Тех_Движение!$D$2:$D$5111,$C3574,Тех_Движение!$B$2:$B$5111,"&lt;="&amp;Q$3)-$F3574)))</f>
        <v>#VALUE!</v>
      </c>
      <c r="R3574" s="21" t="str">
        <f t="shared" si="166"/>
        <v/>
      </c>
      <c r="S3574" s="23" t="str">
        <f>IF($B3574="","",VLOOKUP($C3574,Настройки!$A$11:$L$17,9,FALSE))</f>
        <v/>
      </c>
      <c r="T3574" s="23" t="str">
        <f t="shared" si="167"/>
        <v/>
      </c>
    </row>
    <row r="3575" spans="1:20" x14ac:dyDescent="0.3">
      <c r="A3575" s="20">
        <f>Тех_Движение!$A$3572</f>
        <v>3571</v>
      </c>
      <c r="B3575" s="20" t="str">
        <f>IF(Тех_Движение!$F$3572&gt;0,Тех_Движение!$I$3572,"")</f>
        <v/>
      </c>
      <c r="C3575" s="20" t="str">
        <f>IF($B3575="","",Тех_Движение!$D$3572)</f>
        <v/>
      </c>
      <c r="D3575" s="9" t="str">
        <f>IF($B3575="","",Тех_Движение!$B$3572)</f>
        <v/>
      </c>
      <c r="E3575" s="21" t="str">
        <f>IF($B3575="","",Тех_Движение!$F$3572)</f>
        <v/>
      </c>
      <c r="F3575" s="21" t="str">
        <f>IF($B3575="","",SUMIFS($E$5:$E3574,$C$5:$C3574,$C3575))</f>
        <v/>
      </c>
      <c r="G3575" s="21" t="str">
        <f>IF($B3575="","",MAX(0,$E3575-MAX(0,SUMIFS(Тех_Движение!$G$2:$G$5111,Тех_Движение!$D$2:$D$5111,$C3575,Тех_Движение!$B$2:$B$5111,"&lt;="&amp;Настройки!$B$5-1)-$F3575)))</f>
        <v/>
      </c>
      <c r="H3575" s="21" t="str">
        <f>IF($B3575="","",IF(AND($D3575&gt;=Настройки!$B$5,$D3575&lt;=Настройки!$B$6),$E3575,0))</f>
        <v/>
      </c>
      <c r="I3575" s="21" t="str">
        <f t="shared" si="165"/>
        <v/>
      </c>
      <c r="J3575" s="21" t="str">
        <f>IF($B3575="","",MAX(0,$E3575-MAX(0,SUMIFS(Тех_Движение!$G$2:$G$5111,Тех_Движение!$D$2:$D$5111,$C3575,Тех_Движение!$B$2:$B$5111,"&lt;="&amp;Настройки!$B$6)-$F3575)))</f>
        <v/>
      </c>
      <c r="K3575" s="21" t="e">
        <f>IF(OR($B3575="",K$3&lt;$D3575+Настройки!$B$7),0,MAX(0,$E3575-MAX(0,SUMIFS(Тех_Движение!$G$2:$G$5111,Тех_Движение!$D$2:$D$5111,$C3575,Тех_Движение!$B$2:$B$5111,"&lt;="&amp;K$3)-$F3575)))</f>
        <v>#VALUE!</v>
      </c>
      <c r="L3575" s="21" t="e">
        <f>IF(OR($B3575="",L$3&lt;$D3575+Настройки!$B$7),0,MAX(0,$E3575-MAX(0,SUMIFS(Тех_Движение!$G$2:$G$5111,Тех_Движение!$D$2:$D$5111,$C3575,Тех_Движение!$B$2:$B$5111,"&lt;="&amp;L$3)-$F3575)))</f>
        <v>#VALUE!</v>
      </c>
      <c r="M3575" s="21" t="e">
        <f>IF(OR($B3575="",M$3&lt;$D3575+Настройки!$B$7),0,MAX(0,$E3575-MAX(0,SUMIFS(Тех_Движение!$G$2:$G$5111,Тех_Движение!$D$2:$D$5111,$C3575,Тех_Движение!$B$2:$B$5111,"&lt;="&amp;M$3)-$F3575)))</f>
        <v>#VALUE!</v>
      </c>
      <c r="N3575" s="21" t="e">
        <f>IF(OR($B3575="",N$3&lt;$D3575+Настройки!$B$7),0,MAX(0,$E3575-MAX(0,SUMIFS(Тех_Движение!$G$2:$G$5111,Тех_Движение!$D$2:$D$5111,$C3575,Тех_Движение!$B$2:$B$5111,"&lt;="&amp;N$3)-$F3575)))</f>
        <v>#VALUE!</v>
      </c>
      <c r="O3575" s="21" t="e">
        <f>IF(OR($B3575="",O$3&lt;$D3575+Настройки!$B$7),0,MAX(0,$E3575-MAX(0,SUMIFS(Тех_Движение!$G$2:$G$5111,Тех_Движение!$D$2:$D$5111,$C3575,Тех_Движение!$B$2:$B$5111,"&lt;="&amp;O$3)-$F3575)))</f>
        <v>#VALUE!</v>
      </c>
      <c r="P3575" s="21" t="e">
        <f>IF(OR($B3575="",P$3&lt;$D3575+Настройки!$B$7),0,MAX(0,$E3575-MAX(0,SUMIFS(Тех_Движение!$G$2:$G$5111,Тех_Движение!$D$2:$D$5111,$C3575,Тех_Движение!$B$2:$B$5111,"&lt;="&amp;P$3)-$F3575)))</f>
        <v>#VALUE!</v>
      </c>
      <c r="Q3575" s="21" t="e">
        <f>IF(OR($B3575="",Q$3&lt;$D3575+Настройки!$B$7),0,MAX(0,$E3575-MAX(0,SUMIFS(Тех_Движение!$G$2:$G$5111,Тех_Движение!$D$2:$D$5111,$C3575,Тех_Движение!$B$2:$B$5111,"&lt;="&amp;Q$3)-$F3575)))</f>
        <v>#VALUE!</v>
      </c>
      <c r="R3575" s="21" t="str">
        <f t="shared" si="166"/>
        <v/>
      </c>
      <c r="S3575" s="23" t="str">
        <f>IF($B3575="","",VLOOKUP($C3575,Настройки!$A$11:$L$17,9,FALSE))</f>
        <v/>
      </c>
      <c r="T3575" s="23" t="str">
        <f t="shared" si="167"/>
        <v/>
      </c>
    </row>
    <row r="3576" spans="1:20" x14ac:dyDescent="0.3">
      <c r="A3576" s="20">
        <f>Тех_Движение!$A$3573</f>
        <v>3572</v>
      </c>
      <c r="B3576" s="20" t="str">
        <f>IF(Тех_Движение!$F$3573&gt;0,Тех_Движение!$I$3573,"")</f>
        <v/>
      </c>
      <c r="C3576" s="20" t="str">
        <f>IF($B3576="","",Тех_Движение!$D$3573)</f>
        <v/>
      </c>
      <c r="D3576" s="9" t="str">
        <f>IF($B3576="","",Тех_Движение!$B$3573)</f>
        <v/>
      </c>
      <c r="E3576" s="21" t="str">
        <f>IF($B3576="","",Тех_Движение!$F$3573)</f>
        <v/>
      </c>
      <c r="F3576" s="21" t="str">
        <f>IF($B3576="","",SUMIFS($E$5:$E3575,$C$5:$C3575,$C3576))</f>
        <v/>
      </c>
      <c r="G3576" s="21" t="str">
        <f>IF($B3576="","",MAX(0,$E3576-MAX(0,SUMIFS(Тех_Движение!$G$2:$G$5111,Тех_Движение!$D$2:$D$5111,$C3576,Тех_Движение!$B$2:$B$5111,"&lt;="&amp;Настройки!$B$5-1)-$F3576)))</f>
        <v/>
      </c>
      <c r="H3576" s="21" t="str">
        <f>IF($B3576="","",IF(AND($D3576&gt;=Настройки!$B$5,$D3576&lt;=Настройки!$B$6),$E3576,0))</f>
        <v/>
      </c>
      <c r="I3576" s="21" t="str">
        <f t="shared" si="165"/>
        <v/>
      </c>
      <c r="J3576" s="21" t="str">
        <f>IF($B3576="","",MAX(0,$E3576-MAX(0,SUMIFS(Тех_Движение!$G$2:$G$5111,Тех_Движение!$D$2:$D$5111,$C3576,Тех_Движение!$B$2:$B$5111,"&lt;="&amp;Настройки!$B$6)-$F3576)))</f>
        <v/>
      </c>
      <c r="K3576" s="21" t="e">
        <f>IF(OR($B3576="",K$3&lt;$D3576+Настройки!$B$7),0,MAX(0,$E3576-MAX(0,SUMIFS(Тех_Движение!$G$2:$G$5111,Тех_Движение!$D$2:$D$5111,$C3576,Тех_Движение!$B$2:$B$5111,"&lt;="&amp;K$3)-$F3576)))</f>
        <v>#VALUE!</v>
      </c>
      <c r="L3576" s="21" t="e">
        <f>IF(OR($B3576="",L$3&lt;$D3576+Настройки!$B$7),0,MAX(0,$E3576-MAX(0,SUMIFS(Тех_Движение!$G$2:$G$5111,Тех_Движение!$D$2:$D$5111,$C3576,Тех_Движение!$B$2:$B$5111,"&lt;="&amp;L$3)-$F3576)))</f>
        <v>#VALUE!</v>
      </c>
      <c r="M3576" s="21" t="e">
        <f>IF(OR($B3576="",M$3&lt;$D3576+Настройки!$B$7),0,MAX(0,$E3576-MAX(0,SUMIFS(Тех_Движение!$G$2:$G$5111,Тех_Движение!$D$2:$D$5111,$C3576,Тех_Движение!$B$2:$B$5111,"&lt;="&amp;M$3)-$F3576)))</f>
        <v>#VALUE!</v>
      </c>
      <c r="N3576" s="21" t="e">
        <f>IF(OR($B3576="",N$3&lt;$D3576+Настройки!$B$7),0,MAX(0,$E3576-MAX(0,SUMIFS(Тех_Движение!$G$2:$G$5111,Тех_Движение!$D$2:$D$5111,$C3576,Тех_Движение!$B$2:$B$5111,"&lt;="&amp;N$3)-$F3576)))</f>
        <v>#VALUE!</v>
      </c>
      <c r="O3576" s="21" t="e">
        <f>IF(OR($B3576="",O$3&lt;$D3576+Настройки!$B$7),0,MAX(0,$E3576-MAX(0,SUMIFS(Тех_Движение!$G$2:$G$5111,Тех_Движение!$D$2:$D$5111,$C3576,Тех_Движение!$B$2:$B$5111,"&lt;="&amp;O$3)-$F3576)))</f>
        <v>#VALUE!</v>
      </c>
      <c r="P3576" s="21" t="e">
        <f>IF(OR($B3576="",P$3&lt;$D3576+Настройки!$B$7),0,MAX(0,$E3576-MAX(0,SUMIFS(Тех_Движение!$G$2:$G$5111,Тех_Движение!$D$2:$D$5111,$C3576,Тех_Движение!$B$2:$B$5111,"&lt;="&amp;P$3)-$F3576)))</f>
        <v>#VALUE!</v>
      </c>
      <c r="Q3576" s="21" t="e">
        <f>IF(OR($B3576="",Q$3&lt;$D3576+Настройки!$B$7),0,MAX(0,$E3576-MAX(0,SUMIFS(Тех_Движение!$G$2:$G$5111,Тех_Движение!$D$2:$D$5111,$C3576,Тех_Движение!$B$2:$B$5111,"&lt;="&amp;Q$3)-$F3576)))</f>
        <v>#VALUE!</v>
      </c>
      <c r="R3576" s="21" t="str">
        <f t="shared" si="166"/>
        <v/>
      </c>
      <c r="S3576" s="23" t="str">
        <f>IF($B3576="","",VLOOKUP($C3576,Настройки!$A$11:$L$17,9,FALSE))</f>
        <v/>
      </c>
      <c r="T3576" s="23" t="str">
        <f t="shared" si="167"/>
        <v/>
      </c>
    </row>
    <row r="3577" spans="1:20" x14ac:dyDescent="0.3">
      <c r="A3577" s="20">
        <f>Тех_Движение!$A$3574</f>
        <v>3573</v>
      </c>
      <c r="B3577" s="20" t="str">
        <f>IF(Тех_Движение!$F$3574&gt;0,Тех_Движение!$I$3574,"")</f>
        <v/>
      </c>
      <c r="C3577" s="20" t="str">
        <f>IF($B3577="","",Тех_Движение!$D$3574)</f>
        <v/>
      </c>
      <c r="D3577" s="9" t="str">
        <f>IF($B3577="","",Тех_Движение!$B$3574)</f>
        <v/>
      </c>
      <c r="E3577" s="21" t="str">
        <f>IF($B3577="","",Тех_Движение!$F$3574)</f>
        <v/>
      </c>
      <c r="F3577" s="21" t="str">
        <f>IF($B3577="","",SUMIFS($E$5:$E3576,$C$5:$C3576,$C3577))</f>
        <v/>
      </c>
      <c r="G3577" s="21" t="str">
        <f>IF($B3577="","",MAX(0,$E3577-MAX(0,SUMIFS(Тех_Движение!$G$2:$G$5111,Тех_Движение!$D$2:$D$5111,$C3577,Тех_Движение!$B$2:$B$5111,"&lt;="&amp;Настройки!$B$5-1)-$F3577)))</f>
        <v/>
      </c>
      <c r="H3577" s="21" t="str">
        <f>IF($B3577="","",IF(AND($D3577&gt;=Настройки!$B$5,$D3577&lt;=Настройки!$B$6),$E3577,0))</f>
        <v/>
      </c>
      <c r="I3577" s="21" t="str">
        <f t="shared" si="165"/>
        <v/>
      </c>
      <c r="J3577" s="21" t="str">
        <f>IF($B3577="","",MAX(0,$E3577-MAX(0,SUMIFS(Тех_Движение!$G$2:$G$5111,Тех_Движение!$D$2:$D$5111,$C3577,Тех_Движение!$B$2:$B$5111,"&lt;="&amp;Настройки!$B$6)-$F3577)))</f>
        <v/>
      </c>
      <c r="K3577" s="21" t="e">
        <f>IF(OR($B3577="",K$3&lt;$D3577+Настройки!$B$7),0,MAX(0,$E3577-MAX(0,SUMIFS(Тех_Движение!$G$2:$G$5111,Тех_Движение!$D$2:$D$5111,$C3577,Тех_Движение!$B$2:$B$5111,"&lt;="&amp;K$3)-$F3577)))</f>
        <v>#VALUE!</v>
      </c>
      <c r="L3577" s="21" t="e">
        <f>IF(OR($B3577="",L$3&lt;$D3577+Настройки!$B$7),0,MAX(0,$E3577-MAX(0,SUMIFS(Тех_Движение!$G$2:$G$5111,Тех_Движение!$D$2:$D$5111,$C3577,Тех_Движение!$B$2:$B$5111,"&lt;="&amp;L$3)-$F3577)))</f>
        <v>#VALUE!</v>
      </c>
      <c r="M3577" s="21" t="e">
        <f>IF(OR($B3577="",M$3&lt;$D3577+Настройки!$B$7),0,MAX(0,$E3577-MAX(0,SUMIFS(Тех_Движение!$G$2:$G$5111,Тех_Движение!$D$2:$D$5111,$C3577,Тех_Движение!$B$2:$B$5111,"&lt;="&amp;M$3)-$F3577)))</f>
        <v>#VALUE!</v>
      </c>
      <c r="N3577" s="21" t="e">
        <f>IF(OR($B3577="",N$3&lt;$D3577+Настройки!$B$7),0,MAX(0,$E3577-MAX(0,SUMIFS(Тех_Движение!$G$2:$G$5111,Тех_Движение!$D$2:$D$5111,$C3577,Тех_Движение!$B$2:$B$5111,"&lt;="&amp;N$3)-$F3577)))</f>
        <v>#VALUE!</v>
      </c>
      <c r="O3577" s="21" t="e">
        <f>IF(OR($B3577="",O$3&lt;$D3577+Настройки!$B$7),0,MAX(0,$E3577-MAX(0,SUMIFS(Тех_Движение!$G$2:$G$5111,Тех_Движение!$D$2:$D$5111,$C3577,Тех_Движение!$B$2:$B$5111,"&lt;="&amp;O$3)-$F3577)))</f>
        <v>#VALUE!</v>
      </c>
      <c r="P3577" s="21" t="e">
        <f>IF(OR($B3577="",P$3&lt;$D3577+Настройки!$B$7),0,MAX(0,$E3577-MAX(0,SUMIFS(Тех_Движение!$G$2:$G$5111,Тех_Движение!$D$2:$D$5111,$C3577,Тех_Движение!$B$2:$B$5111,"&lt;="&amp;P$3)-$F3577)))</f>
        <v>#VALUE!</v>
      </c>
      <c r="Q3577" s="21" t="e">
        <f>IF(OR($B3577="",Q$3&lt;$D3577+Настройки!$B$7),0,MAX(0,$E3577-MAX(0,SUMIFS(Тех_Движение!$G$2:$G$5111,Тех_Движение!$D$2:$D$5111,$C3577,Тех_Движение!$B$2:$B$5111,"&lt;="&amp;Q$3)-$F3577)))</f>
        <v>#VALUE!</v>
      </c>
      <c r="R3577" s="21" t="str">
        <f t="shared" si="166"/>
        <v/>
      </c>
      <c r="S3577" s="23" t="str">
        <f>IF($B3577="","",VLOOKUP($C3577,Настройки!$A$11:$L$17,9,FALSE))</f>
        <v/>
      </c>
      <c r="T3577" s="23" t="str">
        <f t="shared" si="167"/>
        <v/>
      </c>
    </row>
    <row r="3578" spans="1:20" x14ac:dyDescent="0.3">
      <c r="A3578" s="20">
        <f>Тех_Движение!$A$3575</f>
        <v>3574</v>
      </c>
      <c r="B3578" s="20" t="str">
        <f>IF(Тех_Движение!$F$3575&gt;0,Тех_Движение!$I$3575,"")</f>
        <v/>
      </c>
      <c r="C3578" s="20" t="str">
        <f>IF($B3578="","",Тех_Движение!$D$3575)</f>
        <v/>
      </c>
      <c r="D3578" s="9" t="str">
        <f>IF($B3578="","",Тех_Движение!$B$3575)</f>
        <v/>
      </c>
      <c r="E3578" s="21" t="str">
        <f>IF($B3578="","",Тех_Движение!$F$3575)</f>
        <v/>
      </c>
      <c r="F3578" s="21" t="str">
        <f>IF($B3578="","",SUMIFS($E$5:$E3577,$C$5:$C3577,$C3578))</f>
        <v/>
      </c>
      <c r="G3578" s="21" t="str">
        <f>IF($B3578="","",MAX(0,$E3578-MAX(0,SUMIFS(Тех_Движение!$G$2:$G$5111,Тех_Движение!$D$2:$D$5111,$C3578,Тех_Движение!$B$2:$B$5111,"&lt;="&amp;Настройки!$B$5-1)-$F3578)))</f>
        <v/>
      </c>
      <c r="H3578" s="21" t="str">
        <f>IF($B3578="","",IF(AND($D3578&gt;=Настройки!$B$5,$D3578&lt;=Настройки!$B$6),$E3578,0))</f>
        <v/>
      </c>
      <c r="I3578" s="21" t="str">
        <f t="shared" si="165"/>
        <v/>
      </c>
      <c r="J3578" s="21" t="str">
        <f>IF($B3578="","",MAX(0,$E3578-MAX(0,SUMIFS(Тех_Движение!$G$2:$G$5111,Тех_Движение!$D$2:$D$5111,$C3578,Тех_Движение!$B$2:$B$5111,"&lt;="&amp;Настройки!$B$6)-$F3578)))</f>
        <v/>
      </c>
      <c r="K3578" s="21" t="e">
        <f>IF(OR($B3578="",K$3&lt;$D3578+Настройки!$B$7),0,MAX(0,$E3578-MAX(0,SUMIFS(Тех_Движение!$G$2:$G$5111,Тех_Движение!$D$2:$D$5111,$C3578,Тех_Движение!$B$2:$B$5111,"&lt;="&amp;K$3)-$F3578)))</f>
        <v>#VALUE!</v>
      </c>
      <c r="L3578" s="21" t="e">
        <f>IF(OR($B3578="",L$3&lt;$D3578+Настройки!$B$7),0,MAX(0,$E3578-MAX(0,SUMIFS(Тех_Движение!$G$2:$G$5111,Тех_Движение!$D$2:$D$5111,$C3578,Тех_Движение!$B$2:$B$5111,"&lt;="&amp;L$3)-$F3578)))</f>
        <v>#VALUE!</v>
      </c>
      <c r="M3578" s="21" t="e">
        <f>IF(OR($B3578="",M$3&lt;$D3578+Настройки!$B$7),0,MAX(0,$E3578-MAX(0,SUMIFS(Тех_Движение!$G$2:$G$5111,Тех_Движение!$D$2:$D$5111,$C3578,Тех_Движение!$B$2:$B$5111,"&lt;="&amp;M$3)-$F3578)))</f>
        <v>#VALUE!</v>
      </c>
      <c r="N3578" s="21" t="e">
        <f>IF(OR($B3578="",N$3&lt;$D3578+Настройки!$B$7),0,MAX(0,$E3578-MAX(0,SUMIFS(Тех_Движение!$G$2:$G$5111,Тех_Движение!$D$2:$D$5111,$C3578,Тех_Движение!$B$2:$B$5111,"&lt;="&amp;N$3)-$F3578)))</f>
        <v>#VALUE!</v>
      </c>
      <c r="O3578" s="21" t="e">
        <f>IF(OR($B3578="",O$3&lt;$D3578+Настройки!$B$7),0,MAX(0,$E3578-MAX(0,SUMIFS(Тех_Движение!$G$2:$G$5111,Тех_Движение!$D$2:$D$5111,$C3578,Тех_Движение!$B$2:$B$5111,"&lt;="&amp;O$3)-$F3578)))</f>
        <v>#VALUE!</v>
      </c>
      <c r="P3578" s="21" t="e">
        <f>IF(OR($B3578="",P$3&lt;$D3578+Настройки!$B$7),0,MAX(0,$E3578-MAX(0,SUMIFS(Тех_Движение!$G$2:$G$5111,Тех_Движение!$D$2:$D$5111,$C3578,Тех_Движение!$B$2:$B$5111,"&lt;="&amp;P$3)-$F3578)))</f>
        <v>#VALUE!</v>
      </c>
      <c r="Q3578" s="21" t="e">
        <f>IF(OR($B3578="",Q$3&lt;$D3578+Настройки!$B$7),0,MAX(0,$E3578-MAX(0,SUMIFS(Тех_Движение!$G$2:$G$5111,Тех_Движение!$D$2:$D$5111,$C3578,Тех_Движение!$B$2:$B$5111,"&lt;="&amp;Q$3)-$F3578)))</f>
        <v>#VALUE!</v>
      </c>
      <c r="R3578" s="21" t="str">
        <f t="shared" si="166"/>
        <v/>
      </c>
      <c r="S3578" s="23" t="str">
        <f>IF($B3578="","",VLOOKUP($C3578,Настройки!$A$11:$L$17,9,FALSE))</f>
        <v/>
      </c>
      <c r="T3578" s="23" t="str">
        <f t="shared" si="167"/>
        <v/>
      </c>
    </row>
    <row r="3579" spans="1:20" x14ac:dyDescent="0.3">
      <c r="A3579" s="20">
        <f>Тех_Движение!$A$3576</f>
        <v>3575</v>
      </c>
      <c r="B3579" s="20" t="str">
        <f>IF(Тех_Движение!$F$3576&gt;0,Тех_Движение!$I$3576,"")</f>
        <v/>
      </c>
      <c r="C3579" s="20" t="str">
        <f>IF($B3579="","",Тех_Движение!$D$3576)</f>
        <v/>
      </c>
      <c r="D3579" s="9" t="str">
        <f>IF($B3579="","",Тех_Движение!$B$3576)</f>
        <v/>
      </c>
      <c r="E3579" s="21" t="str">
        <f>IF($B3579="","",Тех_Движение!$F$3576)</f>
        <v/>
      </c>
      <c r="F3579" s="21" t="str">
        <f>IF($B3579="","",SUMIFS($E$5:$E3578,$C$5:$C3578,$C3579))</f>
        <v/>
      </c>
      <c r="G3579" s="21" t="str">
        <f>IF($B3579="","",MAX(0,$E3579-MAX(0,SUMIFS(Тех_Движение!$G$2:$G$5111,Тех_Движение!$D$2:$D$5111,$C3579,Тех_Движение!$B$2:$B$5111,"&lt;="&amp;Настройки!$B$5-1)-$F3579)))</f>
        <v/>
      </c>
      <c r="H3579" s="21" t="str">
        <f>IF($B3579="","",IF(AND($D3579&gt;=Настройки!$B$5,$D3579&lt;=Настройки!$B$6),$E3579,0))</f>
        <v/>
      </c>
      <c r="I3579" s="21" t="str">
        <f t="shared" si="165"/>
        <v/>
      </c>
      <c r="J3579" s="21" t="str">
        <f>IF($B3579="","",MAX(0,$E3579-MAX(0,SUMIFS(Тех_Движение!$G$2:$G$5111,Тех_Движение!$D$2:$D$5111,$C3579,Тех_Движение!$B$2:$B$5111,"&lt;="&amp;Настройки!$B$6)-$F3579)))</f>
        <v/>
      </c>
      <c r="K3579" s="21" t="e">
        <f>IF(OR($B3579="",K$3&lt;$D3579+Настройки!$B$7),0,MAX(0,$E3579-MAX(0,SUMIFS(Тех_Движение!$G$2:$G$5111,Тех_Движение!$D$2:$D$5111,$C3579,Тех_Движение!$B$2:$B$5111,"&lt;="&amp;K$3)-$F3579)))</f>
        <v>#VALUE!</v>
      </c>
      <c r="L3579" s="21" t="e">
        <f>IF(OR($B3579="",L$3&lt;$D3579+Настройки!$B$7),0,MAX(0,$E3579-MAX(0,SUMIFS(Тех_Движение!$G$2:$G$5111,Тех_Движение!$D$2:$D$5111,$C3579,Тех_Движение!$B$2:$B$5111,"&lt;="&amp;L$3)-$F3579)))</f>
        <v>#VALUE!</v>
      </c>
      <c r="M3579" s="21" t="e">
        <f>IF(OR($B3579="",M$3&lt;$D3579+Настройки!$B$7),0,MAX(0,$E3579-MAX(0,SUMIFS(Тех_Движение!$G$2:$G$5111,Тех_Движение!$D$2:$D$5111,$C3579,Тех_Движение!$B$2:$B$5111,"&lt;="&amp;M$3)-$F3579)))</f>
        <v>#VALUE!</v>
      </c>
      <c r="N3579" s="21" t="e">
        <f>IF(OR($B3579="",N$3&lt;$D3579+Настройки!$B$7),0,MAX(0,$E3579-MAX(0,SUMIFS(Тех_Движение!$G$2:$G$5111,Тех_Движение!$D$2:$D$5111,$C3579,Тех_Движение!$B$2:$B$5111,"&lt;="&amp;N$3)-$F3579)))</f>
        <v>#VALUE!</v>
      </c>
      <c r="O3579" s="21" t="e">
        <f>IF(OR($B3579="",O$3&lt;$D3579+Настройки!$B$7),0,MAX(0,$E3579-MAX(0,SUMIFS(Тех_Движение!$G$2:$G$5111,Тех_Движение!$D$2:$D$5111,$C3579,Тех_Движение!$B$2:$B$5111,"&lt;="&amp;O$3)-$F3579)))</f>
        <v>#VALUE!</v>
      </c>
      <c r="P3579" s="21" t="e">
        <f>IF(OR($B3579="",P$3&lt;$D3579+Настройки!$B$7),0,MAX(0,$E3579-MAX(0,SUMIFS(Тех_Движение!$G$2:$G$5111,Тех_Движение!$D$2:$D$5111,$C3579,Тех_Движение!$B$2:$B$5111,"&lt;="&amp;P$3)-$F3579)))</f>
        <v>#VALUE!</v>
      </c>
      <c r="Q3579" s="21" t="e">
        <f>IF(OR($B3579="",Q$3&lt;$D3579+Настройки!$B$7),0,MAX(0,$E3579-MAX(0,SUMIFS(Тех_Движение!$G$2:$G$5111,Тех_Движение!$D$2:$D$5111,$C3579,Тех_Движение!$B$2:$B$5111,"&lt;="&amp;Q$3)-$F3579)))</f>
        <v>#VALUE!</v>
      </c>
      <c r="R3579" s="21" t="str">
        <f t="shared" si="166"/>
        <v/>
      </c>
      <c r="S3579" s="23" t="str">
        <f>IF($B3579="","",VLOOKUP($C3579,Настройки!$A$11:$L$17,9,FALSE))</f>
        <v/>
      </c>
      <c r="T3579" s="23" t="str">
        <f t="shared" si="167"/>
        <v/>
      </c>
    </row>
    <row r="3580" spans="1:20" x14ac:dyDescent="0.3">
      <c r="A3580" s="20">
        <f>Тех_Движение!$A$3577</f>
        <v>3576</v>
      </c>
      <c r="B3580" s="20" t="str">
        <f>IF(Тех_Движение!$F$3577&gt;0,Тех_Движение!$I$3577,"")</f>
        <v/>
      </c>
      <c r="C3580" s="20" t="str">
        <f>IF($B3580="","",Тех_Движение!$D$3577)</f>
        <v/>
      </c>
      <c r="D3580" s="9" t="str">
        <f>IF($B3580="","",Тех_Движение!$B$3577)</f>
        <v/>
      </c>
      <c r="E3580" s="21" t="str">
        <f>IF($B3580="","",Тех_Движение!$F$3577)</f>
        <v/>
      </c>
      <c r="F3580" s="21" t="str">
        <f>IF($B3580="","",SUMIFS($E$5:$E3579,$C$5:$C3579,$C3580))</f>
        <v/>
      </c>
      <c r="G3580" s="21" t="str">
        <f>IF($B3580="","",MAX(0,$E3580-MAX(0,SUMIFS(Тех_Движение!$G$2:$G$5111,Тех_Движение!$D$2:$D$5111,$C3580,Тех_Движение!$B$2:$B$5111,"&lt;="&amp;Настройки!$B$5-1)-$F3580)))</f>
        <v/>
      </c>
      <c r="H3580" s="21" t="str">
        <f>IF($B3580="","",IF(AND($D3580&gt;=Настройки!$B$5,$D3580&lt;=Настройки!$B$6),$E3580,0))</f>
        <v/>
      </c>
      <c r="I3580" s="21" t="str">
        <f t="shared" si="165"/>
        <v/>
      </c>
      <c r="J3580" s="21" t="str">
        <f>IF($B3580="","",MAX(0,$E3580-MAX(0,SUMIFS(Тех_Движение!$G$2:$G$5111,Тех_Движение!$D$2:$D$5111,$C3580,Тех_Движение!$B$2:$B$5111,"&lt;="&amp;Настройки!$B$6)-$F3580)))</f>
        <v/>
      </c>
      <c r="K3580" s="21" t="e">
        <f>IF(OR($B3580="",K$3&lt;$D3580+Настройки!$B$7),0,MAX(0,$E3580-MAX(0,SUMIFS(Тех_Движение!$G$2:$G$5111,Тех_Движение!$D$2:$D$5111,$C3580,Тех_Движение!$B$2:$B$5111,"&lt;="&amp;K$3)-$F3580)))</f>
        <v>#VALUE!</v>
      </c>
      <c r="L3580" s="21" t="e">
        <f>IF(OR($B3580="",L$3&lt;$D3580+Настройки!$B$7),0,MAX(0,$E3580-MAX(0,SUMIFS(Тех_Движение!$G$2:$G$5111,Тех_Движение!$D$2:$D$5111,$C3580,Тех_Движение!$B$2:$B$5111,"&lt;="&amp;L$3)-$F3580)))</f>
        <v>#VALUE!</v>
      </c>
      <c r="M3580" s="21" t="e">
        <f>IF(OR($B3580="",M$3&lt;$D3580+Настройки!$B$7),0,MAX(0,$E3580-MAX(0,SUMIFS(Тех_Движение!$G$2:$G$5111,Тех_Движение!$D$2:$D$5111,$C3580,Тех_Движение!$B$2:$B$5111,"&lt;="&amp;M$3)-$F3580)))</f>
        <v>#VALUE!</v>
      </c>
      <c r="N3580" s="21" t="e">
        <f>IF(OR($B3580="",N$3&lt;$D3580+Настройки!$B$7),0,MAX(0,$E3580-MAX(0,SUMIFS(Тех_Движение!$G$2:$G$5111,Тех_Движение!$D$2:$D$5111,$C3580,Тех_Движение!$B$2:$B$5111,"&lt;="&amp;N$3)-$F3580)))</f>
        <v>#VALUE!</v>
      </c>
      <c r="O3580" s="21" t="e">
        <f>IF(OR($B3580="",O$3&lt;$D3580+Настройки!$B$7),0,MAX(0,$E3580-MAX(0,SUMIFS(Тех_Движение!$G$2:$G$5111,Тех_Движение!$D$2:$D$5111,$C3580,Тех_Движение!$B$2:$B$5111,"&lt;="&amp;O$3)-$F3580)))</f>
        <v>#VALUE!</v>
      </c>
      <c r="P3580" s="21" t="e">
        <f>IF(OR($B3580="",P$3&lt;$D3580+Настройки!$B$7),0,MAX(0,$E3580-MAX(0,SUMIFS(Тех_Движение!$G$2:$G$5111,Тех_Движение!$D$2:$D$5111,$C3580,Тех_Движение!$B$2:$B$5111,"&lt;="&amp;P$3)-$F3580)))</f>
        <v>#VALUE!</v>
      </c>
      <c r="Q3580" s="21" t="e">
        <f>IF(OR($B3580="",Q$3&lt;$D3580+Настройки!$B$7),0,MAX(0,$E3580-MAX(0,SUMIFS(Тех_Движение!$G$2:$G$5111,Тех_Движение!$D$2:$D$5111,$C3580,Тех_Движение!$B$2:$B$5111,"&lt;="&amp;Q$3)-$F3580)))</f>
        <v>#VALUE!</v>
      </c>
      <c r="R3580" s="21" t="str">
        <f t="shared" si="166"/>
        <v/>
      </c>
      <c r="S3580" s="23" t="str">
        <f>IF($B3580="","",VLOOKUP($C3580,Настройки!$A$11:$L$17,9,FALSE))</f>
        <v/>
      </c>
      <c r="T3580" s="23" t="str">
        <f t="shared" si="167"/>
        <v/>
      </c>
    </row>
    <row r="3581" spans="1:20" x14ac:dyDescent="0.3">
      <c r="A3581" s="20">
        <f>Тех_Движение!$A$3578</f>
        <v>3577</v>
      </c>
      <c r="B3581" s="20" t="str">
        <f>IF(Тех_Движение!$F$3578&gt;0,Тех_Движение!$I$3578,"")</f>
        <v/>
      </c>
      <c r="C3581" s="20" t="str">
        <f>IF($B3581="","",Тех_Движение!$D$3578)</f>
        <v/>
      </c>
      <c r="D3581" s="9" t="str">
        <f>IF($B3581="","",Тех_Движение!$B$3578)</f>
        <v/>
      </c>
      <c r="E3581" s="21" t="str">
        <f>IF($B3581="","",Тех_Движение!$F$3578)</f>
        <v/>
      </c>
      <c r="F3581" s="21" t="str">
        <f>IF($B3581="","",SUMIFS($E$5:$E3580,$C$5:$C3580,$C3581))</f>
        <v/>
      </c>
      <c r="G3581" s="21" t="str">
        <f>IF($B3581="","",MAX(0,$E3581-MAX(0,SUMIFS(Тех_Движение!$G$2:$G$5111,Тех_Движение!$D$2:$D$5111,$C3581,Тех_Движение!$B$2:$B$5111,"&lt;="&amp;Настройки!$B$5-1)-$F3581)))</f>
        <v/>
      </c>
      <c r="H3581" s="21" t="str">
        <f>IF($B3581="","",IF(AND($D3581&gt;=Настройки!$B$5,$D3581&lt;=Настройки!$B$6),$E3581,0))</f>
        <v/>
      </c>
      <c r="I3581" s="21" t="str">
        <f t="shared" si="165"/>
        <v/>
      </c>
      <c r="J3581" s="21" t="str">
        <f>IF($B3581="","",MAX(0,$E3581-MAX(0,SUMIFS(Тех_Движение!$G$2:$G$5111,Тех_Движение!$D$2:$D$5111,$C3581,Тех_Движение!$B$2:$B$5111,"&lt;="&amp;Настройки!$B$6)-$F3581)))</f>
        <v/>
      </c>
      <c r="K3581" s="21" t="e">
        <f>IF(OR($B3581="",K$3&lt;$D3581+Настройки!$B$7),0,MAX(0,$E3581-MAX(0,SUMIFS(Тех_Движение!$G$2:$G$5111,Тех_Движение!$D$2:$D$5111,$C3581,Тех_Движение!$B$2:$B$5111,"&lt;="&amp;K$3)-$F3581)))</f>
        <v>#VALUE!</v>
      </c>
      <c r="L3581" s="21" t="e">
        <f>IF(OR($B3581="",L$3&lt;$D3581+Настройки!$B$7),0,MAX(0,$E3581-MAX(0,SUMIFS(Тех_Движение!$G$2:$G$5111,Тех_Движение!$D$2:$D$5111,$C3581,Тех_Движение!$B$2:$B$5111,"&lt;="&amp;L$3)-$F3581)))</f>
        <v>#VALUE!</v>
      </c>
      <c r="M3581" s="21" t="e">
        <f>IF(OR($B3581="",M$3&lt;$D3581+Настройки!$B$7),0,MAX(0,$E3581-MAX(0,SUMIFS(Тех_Движение!$G$2:$G$5111,Тех_Движение!$D$2:$D$5111,$C3581,Тех_Движение!$B$2:$B$5111,"&lt;="&amp;M$3)-$F3581)))</f>
        <v>#VALUE!</v>
      </c>
      <c r="N3581" s="21" t="e">
        <f>IF(OR($B3581="",N$3&lt;$D3581+Настройки!$B$7),0,MAX(0,$E3581-MAX(0,SUMIFS(Тех_Движение!$G$2:$G$5111,Тех_Движение!$D$2:$D$5111,$C3581,Тех_Движение!$B$2:$B$5111,"&lt;="&amp;N$3)-$F3581)))</f>
        <v>#VALUE!</v>
      </c>
      <c r="O3581" s="21" t="e">
        <f>IF(OR($B3581="",O$3&lt;$D3581+Настройки!$B$7),0,MAX(0,$E3581-MAX(0,SUMIFS(Тех_Движение!$G$2:$G$5111,Тех_Движение!$D$2:$D$5111,$C3581,Тех_Движение!$B$2:$B$5111,"&lt;="&amp;O$3)-$F3581)))</f>
        <v>#VALUE!</v>
      </c>
      <c r="P3581" s="21" t="e">
        <f>IF(OR($B3581="",P$3&lt;$D3581+Настройки!$B$7),0,MAX(0,$E3581-MAX(0,SUMIFS(Тех_Движение!$G$2:$G$5111,Тех_Движение!$D$2:$D$5111,$C3581,Тех_Движение!$B$2:$B$5111,"&lt;="&amp;P$3)-$F3581)))</f>
        <v>#VALUE!</v>
      </c>
      <c r="Q3581" s="21" t="e">
        <f>IF(OR($B3581="",Q$3&lt;$D3581+Настройки!$B$7),0,MAX(0,$E3581-MAX(0,SUMIFS(Тех_Движение!$G$2:$G$5111,Тех_Движение!$D$2:$D$5111,$C3581,Тех_Движение!$B$2:$B$5111,"&lt;="&amp;Q$3)-$F3581)))</f>
        <v>#VALUE!</v>
      </c>
      <c r="R3581" s="21" t="str">
        <f t="shared" si="166"/>
        <v/>
      </c>
      <c r="S3581" s="23" t="str">
        <f>IF($B3581="","",VLOOKUP($C3581,Настройки!$A$11:$L$17,9,FALSE))</f>
        <v/>
      </c>
      <c r="T3581" s="23" t="str">
        <f t="shared" si="167"/>
        <v/>
      </c>
    </row>
    <row r="3582" spans="1:20" x14ac:dyDescent="0.3">
      <c r="A3582" s="20">
        <f>Тех_Движение!$A$3579</f>
        <v>3578</v>
      </c>
      <c r="B3582" s="20" t="str">
        <f>IF(Тех_Движение!$F$3579&gt;0,Тех_Движение!$I$3579,"")</f>
        <v/>
      </c>
      <c r="C3582" s="20" t="str">
        <f>IF($B3582="","",Тех_Движение!$D$3579)</f>
        <v/>
      </c>
      <c r="D3582" s="9" t="str">
        <f>IF($B3582="","",Тех_Движение!$B$3579)</f>
        <v/>
      </c>
      <c r="E3582" s="21" t="str">
        <f>IF($B3582="","",Тех_Движение!$F$3579)</f>
        <v/>
      </c>
      <c r="F3582" s="21" t="str">
        <f>IF($B3582="","",SUMIFS($E$5:$E3581,$C$5:$C3581,$C3582))</f>
        <v/>
      </c>
      <c r="G3582" s="21" t="str">
        <f>IF($B3582="","",MAX(0,$E3582-MAX(0,SUMIFS(Тех_Движение!$G$2:$G$5111,Тех_Движение!$D$2:$D$5111,$C3582,Тех_Движение!$B$2:$B$5111,"&lt;="&amp;Настройки!$B$5-1)-$F3582)))</f>
        <v/>
      </c>
      <c r="H3582" s="21" t="str">
        <f>IF($B3582="","",IF(AND($D3582&gt;=Настройки!$B$5,$D3582&lt;=Настройки!$B$6),$E3582,0))</f>
        <v/>
      </c>
      <c r="I3582" s="21" t="str">
        <f t="shared" si="165"/>
        <v/>
      </c>
      <c r="J3582" s="21" t="str">
        <f>IF($B3582="","",MAX(0,$E3582-MAX(0,SUMIFS(Тех_Движение!$G$2:$G$5111,Тех_Движение!$D$2:$D$5111,$C3582,Тех_Движение!$B$2:$B$5111,"&lt;="&amp;Настройки!$B$6)-$F3582)))</f>
        <v/>
      </c>
      <c r="K3582" s="21" t="e">
        <f>IF(OR($B3582="",K$3&lt;$D3582+Настройки!$B$7),0,MAX(0,$E3582-MAX(0,SUMIFS(Тех_Движение!$G$2:$G$5111,Тех_Движение!$D$2:$D$5111,$C3582,Тех_Движение!$B$2:$B$5111,"&lt;="&amp;K$3)-$F3582)))</f>
        <v>#VALUE!</v>
      </c>
      <c r="L3582" s="21" t="e">
        <f>IF(OR($B3582="",L$3&lt;$D3582+Настройки!$B$7),0,MAX(0,$E3582-MAX(0,SUMIFS(Тех_Движение!$G$2:$G$5111,Тех_Движение!$D$2:$D$5111,$C3582,Тех_Движение!$B$2:$B$5111,"&lt;="&amp;L$3)-$F3582)))</f>
        <v>#VALUE!</v>
      </c>
      <c r="M3582" s="21" t="e">
        <f>IF(OR($B3582="",M$3&lt;$D3582+Настройки!$B$7),0,MAX(0,$E3582-MAX(0,SUMIFS(Тех_Движение!$G$2:$G$5111,Тех_Движение!$D$2:$D$5111,$C3582,Тех_Движение!$B$2:$B$5111,"&lt;="&amp;M$3)-$F3582)))</f>
        <v>#VALUE!</v>
      </c>
      <c r="N3582" s="21" t="e">
        <f>IF(OR($B3582="",N$3&lt;$D3582+Настройки!$B$7),0,MAX(0,$E3582-MAX(0,SUMIFS(Тех_Движение!$G$2:$G$5111,Тех_Движение!$D$2:$D$5111,$C3582,Тех_Движение!$B$2:$B$5111,"&lt;="&amp;N$3)-$F3582)))</f>
        <v>#VALUE!</v>
      </c>
      <c r="O3582" s="21" t="e">
        <f>IF(OR($B3582="",O$3&lt;$D3582+Настройки!$B$7),0,MAX(0,$E3582-MAX(0,SUMIFS(Тех_Движение!$G$2:$G$5111,Тех_Движение!$D$2:$D$5111,$C3582,Тех_Движение!$B$2:$B$5111,"&lt;="&amp;O$3)-$F3582)))</f>
        <v>#VALUE!</v>
      </c>
      <c r="P3582" s="21" t="e">
        <f>IF(OR($B3582="",P$3&lt;$D3582+Настройки!$B$7),0,MAX(0,$E3582-MAX(0,SUMIFS(Тех_Движение!$G$2:$G$5111,Тех_Движение!$D$2:$D$5111,$C3582,Тех_Движение!$B$2:$B$5111,"&lt;="&amp;P$3)-$F3582)))</f>
        <v>#VALUE!</v>
      </c>
      <c r="Q3582" s="21" t="e">
        <f>IF(OR($B3582="",Q$3&lt;$D3582+Настройки!$B$7),0,MAX(0,$E3582-MAX(0,SUMIFS(Тех_Движение!$G$2:$G$5111,Тех_Движение!$D$2:$D$5111,$C3582,Тех_Движение!$B$2:$B$5111,"&lt;="&amp;Q$3)-$F3582)))</f>
        <v>#VALUE!</v>
      </c>
      <c r="R3582" s="21" t="str">
        <f t="shared" si="166"/>
        <v/>
      </c>
      <c r="S3582" s="23" t="str">
        <f>IF($B3582="","",VLOOKUP($C3582,Настройки!$A$11:$L$17,9,FALSE))</f>
        <v/>
      </c>
      <c r="T3582" s="23" t="str">
        <f t="shared" si="167"/>
        <v/>
      </c>
    </row>
    <row r="3583" spans="1:20" x14ac:dyDescent="0.3">
      <c r="A3583" s="20">
        <f>Тех_Движение!$A$3580</f>
        <v>3579</v>
      </c>
      <c r="B3583" s="20" t="str">
        <f>IF(Тех_Движение!$F$3580&gt;0,Тех_Движение!$I$3580,"")</f>
        <v/>
      </c>
      <c r="C3583" s="20" t="str">
        <f>IF($B3583="","",Тех_Движение!$D$3580)</f>
        <v/>
      </c>
      <c r="D3583" s="9" t="str">
        <f>IF($B3583="","",Тех_Движение!$B$3580)</f>
        <v/>
      </c>
      <c r="E3583" s="21" t="str">
        <f>IF($B3583="","",Тех_Движение!$F$3580)</f>
        <v/>
      </c>
      <c r="F3583" s="21" t="str">
        <f>IF($B3583="","",SUMIFS($E$5:$E3582,$C$5:$C3582,$C3583))</f>
        <v/>
      </c>
      <c r="G3583" s="21" t="str">
        <f>IF($B3583="","",MAX(0,$E3583-MAX(0,SUMIFS(Тех_Движение!$G$2:$G$5111,Тех_Движение!$D$2:$D$5111,$C3583,Тех_Движение!$B$2:$B$5111,"&lt;="&amp;Настройки!$B$5-1)-$F3583)))</f>
        <v/>
      </c>
      <c r="H3583" s="21" t="str">
        <f>IF($B3583="","",IF(AND($D3583&gt;=Настройки!$B$5,$D3583&lt;=Настройки!$B$6),$E3583,0))</f>
        <v/>
      </c>
      <c r="I3583" s="21" t="str">
        <f t="shared" si="165"/>
        <v/>
      </c>
      <c r="J3583" s="21" t="str">
        <f>IF($B3583="","",MAX(0,$E3583-MAX(0,SUMIFS(Тех_Движение!$G$2:$G$5111,Тех_Движение!$D$2:$D$5111,$C3583,Тех_Движение!$B$2:$B$5111,"&lt;="&amp;Настройки!$B$6)-$F3583)))</f>
        <v/>
      </c>
      <c r="K3583" s="21" t="e">
        <f>IF(OR($B3583="",K$3&lt;$D3583+Настройки!$B$7),0,MAX(0,$E3583-MAX(0,SUMIFS(Тех_Движение!$G$2:$G$5111,Тех_Движение!$D$2:$D$5111,$C3583,Тех_Движение!$B$2:$B$5111,"&lt;="&amp;K$3)-$F3583)))</f>
        <v>#VALUE!</v>
      </c>
      <c r="L3583" s="21" t="e">
        <f>IF(OR($B3583="",L$3&lt;$D3583+Настройки!$B$7),0,MAX(0,$E3583-MAX(0,SUMIFS(Тех_Движение!$G$2:$G$5111,Тех_Движение!$D$2:$D$5111,$C3583,Тех_Движение!$B$2:$B$5111,"&lt;="&amp;L$3)-$F3583)))</f>
        <v>#VALUE!</v>
      </c>
      <c r="M3583" s="21" t="e">
        <f>IF(OR($B3583="",M$3&lt;$D3583+Настройки!$B$7),0,MAX(0,$E3583-MAX(0,SUMIFS(Тех_Движение!$G$2:$G$5111,Тех_Движение!$D$2:$D$5111,$C3583,Тех_Движение!$B$2:$B$5111,"&lt;="&amp;M$3)-$F3583)))</f>
        <v>#VALUE!</v>
      </c>
      <c r="N3583" s="21" t="e">
        <f>IF(OR($B3583="",N$3&lt;$D3583+Настройки!$B$7),0,MAX(0,$E3583-MAX(0,SUMIFS(Тех_Движение!$G$2:$G$5111,Тех_Движение!$D$2:$D$5111,$C3583,Тех_Движение!$B$2:$B$5111,"&lt;="&amp;N$3)-$F3583)))</f>
        <v>#VALUE!</v>
      </c>
      <c r="O3583" s="21" t="e">
        <f>IF(OR($B3583="",O$3&lt;$D3583+Настройки!$B$7),0,MAX(0,$E3583-MAX(0,SUMIFS(Тех_Движение!$G$2:$G$5111,Тех_Движение!$D$2:$D$5111,$C3583,Тех_Движение!$B$2:$B$5111,"&lt;="&amp;O$3)-$F3583)))</f>
        <v>#VALUE!</v>
      </c>
      <c r="P3583" s="21" t="e">
        <f>IF(OR($B3583="",P$3&lt;$D3583+Настройки!$B$7),0,MAX(0,$E3583-MAX(0,SUMIFS(Тех_Движение!$G$2:$G$5111,Тех_Движение!$D$2:$D$5111,$C3583,Тех_Движение!$B$2:$B$5111,"&lt;="&amp;P$3)-$F3583)))</f>
        <v>#VALUE!</v>
      </c>
      <c r="Q3583" s="21" t="e">
        <f>IF(OR($B3583="",Q$3&lt;$D3583+Настройки!$B$7),0,MAX(0,$E3583-MAX(0,SUMIFS(Тех_Движение!$G$2:$G$5111,Тех_Движение!$D$2:$D$5111,$C3583,Тех_Движение!$B$2:$B$5111,"&lt;="&amp;Q$3)-$F3583)))</f>
        <v>#VALUE!</v>
      </c>
      <c r="R3583" s="21" t="str">
        <f t="shared" si="166"/>
        <v/>
      </c>
      <c r="S3583" s="23" t="str">
        <f>IF($B3583="","",VLOOKUP($C3583,Настройки!$A$11:$L$17,9,FALSE))</f>
        <v/>
      </c>
      <c r="T3583" s="23" t="str">
        <f t="shared" si="167"/>
        <v/>
      </c>
    </row>
    <row r="3584" spans="1:20" x14ac:dyDescent="0.3">
      <c r="A3584" s="20">
        <f>Тех_Движение!$A$3581</f>
        <v>3580</v>
      </c>
      <c r="B3584" s="20" t="str">
        <f>IF(Тех_Движение!$F$3581&gt;0,Тех_Движение!$I$3581,"")</f>
        <v/>
      </c>
      <c r="C3584" s="20" t="str">
        <f>IF($B3584="","",Тех_Движение!$D$3581)</f>
        <v/>
      </c>
      <c r="D3584" s="9" t="str">
        <f>IF($B3584="","",Тех_Движение!$B$3581)</f>
        <v/>
      </c>
      <c r="E3584" s="21" t="str">
        <f>IF($B3584="","",Тех_Движение!$F$3581)</f>
        <v/>
      </c>
      <c r="F3584" s="21" t="str">
        <f>IF($B3584="","",SUMIFS($E$5:$E3583,$C$5:$C3583,$C3584))</f>
        <v/>
      </c>
      <c r="G3584" s="21" t="str">
        <f>IF($B3584="","",MAX(0,$E3584-MAX(0,SUMIFS(Тех_Движение!$G$2:$G$5111,Тех_Движение!$D$2:$D$5111,$C3584,Тех_Движение!$B$2:$B$5111,"&lt;="&amp;Настройки!$B$5-1)-$F3584)))</f>
        <v/>
      </c>
      <c r="H3584" s="21" t="str">
        <f>IF($B3584="","",IF(AND($D3584&gt;=Настройки!$B$5,$D3584&lt;=Настройки!$B$6),$E3584,0))</f>
        <v/>
      </c>
      <c r="I3584" s="21" t="str">
        <f t="shared" si="165"/>
        <v/>
      </c>
      <c r="J3584" s="21" t="str">
        <f>IF($B3584="","",MAX(0,$E3584-MAX(0,SUMIFS(Тех_Движение!$G$2:$G$5111,Тех_Движение!$D$2:$D$5111,$C3584,Тех_Движение!$B$2:$B$5111,"&lt;="&amp;Настройки!$B$6)-$F3584)))</f>
        <v/>
      </c>
      <c r="K3584" s="21" t="e">
        <f>IF(OR($B3584="",K$3&lt;$D3584+Настройки!$B$7),0,MAX(0,$E3584-MAX(0,SUMIFS(Тех_Движение!$G$2:$G$5111,Тех_Движение!$D$2:$D$5111,$C3584,Тех_Движение!$B$2:$B$5111,"&lt;="&amp;K$3)-$F3584)))</f>
        <v>#VALUE!</v>
      </c>
      <c r="L3584" s="21" t="e">
        <f>IF(OR($B3584="",L$3&lt;$D3584+Настройки!$B$7),0,MAX(0,$E3584-MAX(0,SUMIFS(Тех_Движение!$G$2:$G$5111,Тех_Движение!$D$2:$D$5111,$C3584,Тех_Движение!$B$2:$B$5111,"&lt;="&amp;L$3)-$F3584)))</f>
        <v>#VALUE!</v>
      </c>
      <c r="M3584" s="21" t="e">
        <f>IF(OR($B3584="",M$3&lt;$D3584+Настройки!$B$7),0,MAX(0,$E3584-MAX(0,SUMIFS(Тех_Движение!$G$2:$G$5111,Тех_Движение!$D$2:$D$5111,$C3584,Тех_Движение!$B$2:$B$5111,"&lt;="&amp;M$3)-$F3584)))</f>
        <v>#VALUE!</v>
      </c>
      <c r="N3584" s="21" t="e">
        <f>IF(OR($B3584="",N$3&lt;$D3584+Настройки!$B$7),0,MAX(0,$E3584-MAX(0,SUMIFS(Тех_Движение!$G$2:$G$5111,Тех_Движение!$D$2:$D$5111,$C3584,Тех_Движение!$B$2:$B$5111,"&lt;="&amp;N$3)-$F3584)))</f>
        <v>#VALUE!</v>
      </c>
      <c r="O3584" s="21" t="e">
        <f>IF(OR($B3584="",O$3&lt;$D3584+Настройки!$B$7),0,MAX(0,$E3584-MAX(0,SUMIFS(Тех_Движение!$G$2:$G$5111,Тех_Движение!$D$2:$D$5111,$C3584,Тех_Движение!$B$2:$B$5111,"&lt;="&amp;O$3)-$F3584)))</f>
        <v>#VALUE!</v>
      </c>
      <c r="P3584" s="21" t="e">
        <f>IF(OR($B3584="",P$3&lt;$D3584+Настройки!$B$7),0,MAX(0,$E3584-MAX(0,SUMIFS(Тех_Движение!$G$2:$G$5111,Тех_Движение!$D$2:$D$5111,$C3584,Тех_Движение!$B$2:$B$5111,"&lt;="&amp;P$3)-$F3584)))</f>
        <v>#VALUE!</v>
      </c>
      <c r="Q3584" s="21" t="e">
        <f>IF(OR($B3584="",Q$3&lt;$D3584+Настройки!$B$7),0,MAX(0,$E3584-MAX(0,SUMIFS(Тех_Движение!$G$2:$G$5111,Тех_Движение!$D$2:$D$5111,$C3584,Тех_Движение!$B$2:$B$5111,"&lt;="&amp;Q$3)-$F3584)))</f>
        <v>#VALUE!</v>
      </c>
      <c r="R3584" s="21" t="str">
        <f t="shared" si="166"/>
        <v/>
      </c>
      <c r="S3584" s="23" t="str">
        <f>IF($B3584="","",VLOOKUP($C3584,Настройки!$A$11:$L$17,9,FALSE))</f>
        <v/>
      </c>
      <c r="T3584" s="23" t="str">
        <f t="shared" si="167"/>
        <v/>
      </c>
    </row>
    <row r="3585" spans="1:20" x14ac:dyDescent="0.3">
      <c r="A3585" s="20">
        <f>Тех_Движение!$A$3582</f>
        <v>3581</v>
      </c>
      <c r="B3585" s="20" t="str">
        <f>IF(Тех_Движение!$F$3582&gt;0,Тех_Движение!$I$3582,"")</f>
        <v/>
      </c>
      <c r="C3585" s="20" t="str">
        <f>IF($B3585="","",Тех_Движение!$D$3582)</f>
        <v/>
      </c>
      <c r="D3585" s="9" t="str">
        <f>IF($B3585="","",Тех_Движение!$B$3582)</f>
        <v/>
      </c>
      <c r="E3585" s="21" t="str">
        <f>IF($B3585="","",Тех_Движение!$F$3582)</f>
        <v/>
      </c>
      <c r="F3585" s="21" t="str">
        <f>IF($B3585="","",SUMIFS($E$5:$E3584,$C$5:$C3584,$C3585))</f>
        <v/>
      </c>
      <c r="G3585" s="21" t="str">
        <f>IF($B3585="","",MAX(0,$E3585-MAX(0,SUMIFS(Тех_Движение!$G$2:$G$5111,Тех_Движение!$D$2:$D$5111,$C3585,Тех_Движение!$B$2:$B$5111,"&lt;="&amp;Настройки!$B$5-1)-$F3585)))</f>
        <v/>
      </c>
      <c r="H3585" s="21" t="str">
        <f>IF($B3585="","",IF(AND($D3585&gt;=Настройки!$B$5,$D3585&lt;=Настройки!$B$6),$E3585,0))</f>
        <v/>
      </c>
      <c r="I3585" s="21" t="str">
        <f t="shared" si="165"/>
        <v/>
      </c>
      <c r="J3585" s="21" t="str">
        <f>IF($B3585="","",MAX(0,$E3585-MAX(0,SUMIFS(Тех_Движение!$G$2:$G$5111,Тех_Движение!$D$2:$D$5111,$C3585,Тех_Движение!$B$2:$B$5111,"&lt;="&amp;Настройки!$B$6)-$F3585)))</f>
        <v/>
      </c>
      <c r="K3585" s="21" t="e">
        <f>IF(OR($B3585="",K$3&lt;$D3585+Настройки!$B$7),0,MAX(0,$E3585-MAX(0,SUMIFS(Тех_Движение!$G$2:$G$5111,Тех_Движение!$D$2:$D$5111,$C3585,Тех_Движение!$B$2:$B$5111,"&lt;="&amp;K$3)-$F3585)))</f>
        <v>#VALUE!</v>
      </c>
      <c r="L3585" s="21" t="e">
        <f>IF(OR($B3585="",L$3&lt;$D3585+Настройки!$B$7),0,MAX(0,$E3585-MAX(0,SUMIFS(Тех_Движение!$G$2:$G$5111,Тех_Движение!$D$2:$D$5111,$C3585,Тех_Движение!$B$2:$B$5111,"&lt;="&amp;L$3)-$F3585)))</f>
        <v>#VALUE!</v>
      </c>
      <c r="M3585" s="21" t="e">
        <f>IF(OR($B3585="",M$3&lt;$D3585+Настройки!$B$7),0,MAX(0,$E3585-MAX(0,SUMIFS(Тех_Движение!$G$2:$G$5111,Тех_Движение!$D$2:$D$5111,$C3585,Тех_Движение!$B$2:$B$5111,"&lt;="&amp;M$3)-$F3585)))</f>
        <v>#VALUE!</v>
      </c>
      <c r="N3585" s="21" t="e">
        <f>IF(OR($B3585="",N$3&lt;$D3585+Настройки!$B$7),0,MAX(0,$E3585-MAX(0,SUMIFS(Тех_Движение!$G$2:$G$5111,Тех_Движение!$D$2:$D$5111,$C3585,Тех_Движение!$B$2:$B$5111,"&lt;="&amp;N$3)-$F3585)))</f>
        <v>#VALUE!</v>
      </c>
      <c r="O3585" s="21" t="e">
        <f>IF(OR($B3585="",O$3&lt;$D3585+Настройки!$B$7),0,MAX(0,$E3585-MAX(0,SUMIFS(Тех_Движение!$G$2:$G$5111,Тех_Движение!$D$2:$D$5111,$C3585,Тех_Движение!$B$2:$B$5111,"&lt;="&amp;O$3)-$F3585)))</f>
        <v>#VALUE!</v>
      </c>
      <c r="P3585" s="21" t="e">
        <f>IF(OR($B3585="",P$3&lt;$D3585+Настройки!$B$7),0,MAX(0,$E3585-MAX(0,SUMIFS(Тех_Движение!$G$2:$G$5111,Тех_Движение!$D$2:$D$5111,$C3585,Тех_Движение!$B$2:$B$5111,"&lt;="&amp;P$3)-$F3585)))</f>
        <v>#VALUE!</v>
      </c>
      <c r="Q3585" s="21" t="e">
        <f>IF(OR($B3585="",Q$3&lt;$D3585+Настройки!$B$7),0,MAX(0,$E3585-MAX(0,SUMIFS(Тех_Движение!$G$2:$G$5111,Тех_Движение!$D$2:$D$5111,$C3585,Тех_Движение!$B$2:$B$5111,"&lt;="&amp;Q$3)-$F3585)))</f>
        <v>#VALUE!</v>
      </c>
      <c r="R3585" s="21" t="str">
        <f t="shared" si="166"/>
        <v/>
      </c>
      <c r="S3585" s="23" t="str">
        <f>IF($B3585="","",VLOOKUP($C3585,Настройки!$A$11:$L$17,9,FALSE))</f>
        <v/>
      </c>
      <c r="T3585" s="23" t="str">
        <f t="shared" si="167"/>
        <v/>
      </c>
    </row>
    <row r="3586" spans="1:20" x14ac:dyDescent="0.3">
      <c r="A3586" s="20">
        <f>Тех_Движение!$A$3583</f>
        <v>3582</v>
      </c>
      <c r="B3586" s="20" t="str">
        <f>IF(Тех_Движение!$F$3583&gt;0,Тех_Движение!$I$3583,"")</f>
        <v/>
      </c>
      <c r="C3586" s="20" t="str">
        <f>IF($B3586="","",Тех_Движение!$D$3583)</f>
        <v/>
      </c>
      <c r="D3586" s="9" t="str">
        <f>IF($B3586="","",Тех_Движение!$B$3583)</f>
        <v/>
      </c>
      <c r="E3586" s="21" t="str">
        <f>IF($B3586="","",Тех_Движение!$F$3583)</f>
        <v/>
      </c>
      <c r="F3586" s="21" t="str">
        <f>IF($B3586="","",SUMIFS($E$5:$E3585,$C$5:$C3585,$C3586))</f>
        <v/>
      </c>
      <c r="G3586" s="21" t="str">
        <f>IF($B3586="","",MAX(0,$E3586-MAX(0,SUMIFS(Тех_Движение!$G$2:$G$5111,Тех_Движение!$D$2:$D$5111,$C3586,Тех_Движение!$B$2:$B$5111,"&lt;="&amp;Настройки!$B$5-1)-$F3586)))</f>
        <v/>
      </c>
      <c r="H3586" s="21" t="str">
        <f>IF($B3586="","",IF(AND($D3586&gt;=Настройки!$B$5,$D3586&lt;=Настройки!$B$6),$E3586,0))</f>
        <v/>
      </c>
      <c r="I3586" s="21" t="str">
        <f t="shared" si="165"/>
        <v/>
      </c>
      <c r="J3586" s="21" t="str">
        <f>IF($B3586="","",MAX(0,$E3586-MAX(0,SUMIFS(Тех_Движение!$G$2:$G$5111,Тех_Движение!$D$2:$D$5111,$C3586,Тех_Движение!$B$2:$B$5111,"&lt;="&amp;Настройки!$B$6)-$F3586)))</f>
        <v/>
      </c>
      <c r="K3586" s="21" t="e">
        <f>IF(OR($B3586="",K$3&lt;$D3586+Настройки!$B$7),0,MAX(0,$E3586-MAX(0,SUMIFS(Тех_Движение!$G$2:$G$5111,Тех_Движение!$D$2:$D$5111,$C3586,Тех_Движение!$B$2:$B$5111,"&lt;="&amp;K$3)-$F3586)))</f>
        <v>#VALUE!</v>
      </c>
      <c r="L3586" s="21" t="e">
        <f>IF(OR($B3586="",L$3&lt;$D3586+Настройки!$B$7),0,MAX(0,$E3586-MAX(0,SUMIFS(Тех_Движение!$G$2:$G$5111,Тех_Движение!$D$2:$D$5111,$C3586,Тех_Движение!$B$2:$B$5111,"&lt;="&amp;L$3)-$F3586)))</f>
        <v>#VALUE!</v>
      </c>
      <c r="M3586" s="21" t="e">
        <f>IF(OR($B3586="",M$3&lt;$D3586+Настройки!$B$7),0,MAX(0,$E3586-MAX(0,SUMIFS(Тех_Движение!$G$2:$G$5111,Тех_Движение!$D$2:$D$5111,$C3586,Тех_Движение!$B$2:$B$5111,"&lt;="&amp;M$3)-$F3586)))</f>
        <v>#VALUE!</v>
      </c>
      <c r="N3586" s="21" t="e">
        <f>IF(OR($B3586="",N$3&lt;$D3586+Настройки!$B$7),0,MAX(0,$E3586-MAX(0,SUMIFS(Тех_Движение!$G$2:$G$5111,Тех_Движение!$D$2:$D$5111,$C3586,Тех_Движение!$B$2:$B$5111,"&lt;="&amp;N$3)-$F3586)))</f>
        <v>#VALUE!</v>
      </c>
      <c r="O3586" s="21" t="e">
        <f>IF(OR($B3586="",O$3&lt;$D3586+Настройки!$B$7),0,MAX(0,$E3586-MAX(0,SUMIFS(Тех_Движение!$G$2:$G$5111,Тех_Движение!$D$2:$D$5111,$C3586,Тех_Движение!$B$2:$B$5111,"&lt;="&amp;O$3)-$F3586)))</f>
        <v>#VALUE!</v>
      </c>
      <c r="P3586" s="21" t="e">
        <f>IF(OR($B3586="",P$3&lt;$D3586+Настройки!$B$7),0,MAX(0,$E3586-MAX(0,SUMIFS(Тех_Движение!$G$2:$G$5111,Тех_Движение!$D$2:$D$5111,$C3586,Тех_Движение!$B$2:$B$5111,"&lt;="&amp;P$3)-$F3586)))</f>
        <v>#VALUE!</v>
      </c>
      <c r="Q3586" s="21" t="e">
        <f>IF(OR($B3586="",Q$3&lt;$D3586+Настройки!$B$7),0,MAX(0,$E3586-MAX(0,SUMIFS(Тех_Движение!$G$2:$G$5111,Тех_Движение!$D$2:$D$5111,$C3586,Тех_Движение!$B$2:$B$5111,"&lt;="&amp;Q$3)-$F3586)))</f>
        <v>#VALUE!</v>
      </c>
      <c r="R3586" s="21" t="str">
        <f t="shared" si="166"/>
        <v/>
      </c>
      <c r="S3586" s="23" t="str">
        <f>IF($B3586="","",VLOOKUP($C3586,Настройки!$A$11:$L$17,9,FALSE))</f>
        <v/>
      </c>
      <c r="T3586" s="23" t="str">
        <f t="shared" si="167"/>
        <v/>
      </c>
    </row>
    <row r="3587" spans="1:20" x14ac:dyDescent="0.3">
      <c r="A3587" s="20">
        <f>Тех_Движение!$A$3584</f>
        <v>3583</v>
      </c>
      <c r="B3587" s="20" t="str">
        <f>IF(Тех_Движение!$F$3584&gt;0,Тех_Движение!$I$3584,"")</f>
        <v/>
      </c>
      <c r="C3587" s="20" t="str">
        <f>IF($B3587="","",Тех_Движение!$D$3584)</f>
        <v/>
      </c>
      <c r="D3587" s="9" t="str">
        <f>IF($B3587="","",Тех_Движение!$B$3584)</f>
        <v/>
      </c>
      <c r="E3587" s="21" t="str">
        <f>IF($B3587="","",Тех_Движение!$F$3584)</f>
        <v/>
      </c>
      <c r="F3587" s="21" t="str">
        <f>IF($B3587="","",SUMIFS($E$5:$E3586,$C$5:$C3586,$C3587))</f>
        <v/>
      </c>
      <c r="G3587" s="21" t="str">
        <f>IF($B3587="","",MAX(0,$E3587-MAX(0,SUMIFS(Тех_Движение!$G$2:$G$5111,Тех_Движение!$D$2:$D$5111,$C3587,Тех_Движение!$B$2:$B$5111,"&lt;="&amp;Настройки!$B$5-1)-$F3587)))</f>
        <v/>
      </c>
      <c r="H3587" s="21" t="str">
        <f>IF($B3587="","",IF(AND($D3587&gt;=Настройки!$B$5,$D3587&lt;=Настройки!$B$6),$E3587,0))</f>
        <v/>
      </c>
      <c r="I3587" s="21" t="str">
        <f t="shared" si="165"/>
        <v/>
      </c>
      <c r="J3587" s="21" t="str">
        <f>IF($B3587="","",MAX(0,$E3587-MAX(0,SUMIFS(Тех_Движение!$G$2:$G$5111,Тех_Движение!$D$2:$D$5111,$C3587,Тех_Движение!$B$2:$B$5111,"&lt;="&amp;Настройки!$B$6)-$F3587)))</f>
        <v/>
      </c>
      <c r="K3587" s="21" t="e">
        <f>IF(OR($B3587="",K$3&lt;$D3587+Настройки!$B$7),0,MAX(0,$E3587-MAX(0,SUMIFS(Тех_Движение!$G$2:$G$5111,Тех_Движение!$D$2:$D$5111,$C3587,Тех_Движение!$B$2:$B$5111,"&lt;="&amp;K$3)-$F3587)))</f>
        <v>#VALUE!</v>
      </c>
      <c r="L3587" s="21" t="e">
        <f>IF(OR($B3587="",L$3&lt;$D3587+Настройки!$B$7),0,MAX(0,$E3587-MAX(0,SUMIFS(Тех_Движение!$G$2:$G$5111,Тех_Движение!$D$2:$D$5111,$C3587,Тех_Движение!$B$2:$B$5111,"&lt;="&amp;L$3)-$F3587)))</f>
        <v>#VALUE!</v>
      </c>
      <c r="M3587" s="21" t="e">
        <f>IF(OR($B3587="",M$3&lt;$D3587+Настройки!$B$7),0,MAX(0,$E3587-MAX(0,SUMIFS(Тех_Движение!$G$2:$G$5111,Тех_Движение!$D$2:$D$5111,$C3587,Тех_Движение!$B$2:$B$5111,"&lt;="&amp;M$3)-$F3587)))</f>
        <v>#VALUE!</v>
      </c>
      <c r="N3587" s="21" t="e">
        <f>IF(OR($B3587="",N$3&lt;$D3587+Настройки!$B$7),0,MAX(0,$E3587-MAX(0,SUMIFS(Тех_Движение!$G$2:$G$5111,Тех_Движение!$D$2:$D$5111,$C3587,Тех_Движение!$B$2:$B$5111,"&lt;="&amp;N$3)-$F3587)))</f>
        <v>#VALUE!</v>
      </c>
      <c r="O3587" s="21" t="e">
        <f>IF(OR($B3587="",O$3&lt;$D3587+Настройки!$B$7),0,MAX(0,$E3587-MAX(0,SUMIFS(Тех_Движение!$G$2:$G$5111,Тех_Движение!$D$2:$D$5111,$C3587,Тех_Движение!$B$2:$B$5111,"&lt;="&amp;O$3)-$F3587)))</f>
        <v>#VALUE!</v>
      </c>
      <c r="P3587" s="21" t="e">
        <f>IF(OR($B3587="",P$3&lt;$D3587+Настройки!$B$7),0,MAX(0,$E3587-MAX(0,SUMIFS(Тех_Движение!$G$2:$G$5111,Тех_Движение!$D$2:$D$5111,$C3587,Тех_Движение!$B$2:$B$5111,"&lt;="&amp;P$3)-$F3587)))</f>
        <v>#VALUE!</v>
      </c>
      <c r="Q3587" s="21" t="e">
        <f>IF(OR($B3587="",Q$3&lt;$D3587+Настройки!$B$7),0,MAX(0,$E3587-MAX(0,SUMIFS(Тех_Движение!$G$2:$G$5111,Тех_Движение!$D$2:$D$5111,$C3587,Тех_Движение!$B$2:$B$5111,"&lt;="&amp;Q$3)-$F3587)))</f>
        <v>#VALUE!</v>
      </c>
      <c r="R3587" s="21" t="str">
        <f t="shared" si="166"/>
        <v/>
      </c>
      <c r="S3587" s="23" t="str">
        <f>IF($B3587="","",VLOOKUP($C3587,Настройки!$A$11:$L$17,9,FALSE))</f>
        <v/>
      </c>
      <c r="T3587" s="23" t="str">
        <f t="shared" si="167"/>
        <v/>
      </c>
    </row>
    <row r="3588" spans="1:20" x14ac:dyDescent="0.3">
      <c r="A3588" s="20">
        <f>Тех_Движение!$A$3585</f>
        <v>3584</v>
      </c>
      <c r="B3588" s="20" t="str">
        <f>IF(Тех_Движение!$F$3585&gt;0,Тех_Движение!$I$3585,"")</f>
        <v/>
      </c>
      <c r="C3588" s="20" t="str">
        <f>IF($B3588="","",Тех_Движение!$D$3585)</f>
        <v/>
      </c>
      <c r="D3588" s="9" t="str">
        <f>IF($B3588="","",Тех_Движение!$B$3585)</f>
        <v/>
      </c>
      <c r="E3588" s="21" t="str">
        <f>IF($B3588="","",Тех_Движение!$F$3585)</f>
        <v/>
      </c>
      <c r="F3588" s="21" t="str">
        <f>IF($B3588="","",SUMIFS($E$5:$E3587,$C$5:$C3587,$C3588))</f>
        <v/>
      </c>
      <c r="G3588" s="21" t="str">
        <f>IF($B3588="","",MAX(0,$E3588-MAX(0,SUMIFS(Тех_Движение!$G$2:$G$5111,Тех_Движение!$D$2:$D$5111,$C3588,Тех_Движение!$B$2:$B$5111,"&lt;="&amp;Настройки!$B$5-1)-$F3588)))</f>
        <v/>
      </c>
      <c r="H3588" s="21" t="str">
        <f>IF($B3588="","",IF(AND($D3588&gt;=Настройки!$B$5,$D3588&lt;=Настройки!$B$6),$E3588,0))</f>
        <v/>
      </c>
      <c r="I3588" s="21" t="str">
        <f t="shared" si="165"/>
        <v/>
      </c>
      <c r="J3588" s="21" t="str">
        <f>IF($B3588="","",MAX(0,$E3588-MAX(0,SUMIFS(Тех_Движение!$G$2:$G$5111,Тех_Движение!$D$2:$D$5111,$C3588,Тех_Движение!$B$2:$B$5111,"&lt;="&amp;Настройки!$B$6)-$F3588)))</f>
        <v/>
      </c>
      <c r="K3588" s="21" t="e">
        <f>IF(OR($B3588="",K$3&lt;$D3588+Настройки!$B$7),0,MAX(0,$E3588-MAX(0,SUMIFS(Тех_Движение!$G$2:$G$5111,Тех_Движение!$D$2:$D$5111,$C3588,Тех_Движение!$B$2:$B$5111,"&lt;="&amp;K$3)-$F3588)))</f>
        <v>#VALUE!</v>
      </c>
      <c r="L3588" s="21" t="e">
        <f>IF(OR($B3588="",L$3&lt;$D3588+Настройки!$B$7),0,MAX(0,$E3588-MAX(0,SUMIFS(Тех_Движение!$G$2:$G$5111,Тех_Движение!$D$2:$D$5111,$C3588,Тех_Движение!$B$2:$B$5111,"&lt;="&amp;L$3)-$F3588)))</f>
        <v>#VALUE!</v>
      </c>
      <c r="M3588" s="21" t="e">
        <f>IF(OR($B3588="",M$3&lt;$D3588+Настройки!$B$7),0,MAX(0,$E3588-MAX(0,SUMIFS(Тех_Движение!$G$2:$G$5111,Тех_Движение!$D$2:$D$5111,$C3588,Тех_Движение!$B$2:$B$5111,"&lt;="&amp;M$3)-$F3588)))</f>
        <v>#VALUE!</v>
      </c>
      <c r="N3588" s="21" t="e">
        <f>IF(OR($B3588="",N$3&lt;$D3588+Настройки!$B$7),0,MAX(0,$E3588-MAX(0,SUMIFS(Тех_Движение!$G$2:$G$5111,Тех_Движение!$D$2:$D$5111,$C3588,Тех_Движение!$B$2:$B$5111,"&lt;="&amp;N$3)-$F3588)))</f>
        <v>#VALUE!</v>
      </c>
      <c r="O3588" s="21" t="e">
        <f>IF(OR($B3588="",O$3&lt;$D3588+Настройки!$B$7),0,MAX(0,$E3588-MAX(0,SUMIFS(Тех_Движение!$G$2:$G$5111,Тех_Движение!$D$2:$D$5111,$C3588,Тех_Движение!$B$2:$B$5111,"&lt;="&amp;O$3)-$F3588)))</f>
        <v>#VALUE!</v>
      </c>
      <c r="P3588" s="21" t="e">
        <f>IF(OR($B3588="",P$3&lt;$D3588+Настройки!$B$7),0,MAX(0,$E3588-MAX(0,SUMIFS(Тех_Движение!$G$2:$G$5111,Тех_Движение!$D$2:$D$5111,$C3588,Тех_Движение!$B$2:$B$5111,"&lt;="&amp;P$3)-$F3588)))</f>
        <v>#VALUE!</v>
      </c>
      <c r="Q3588" s="21" t="e">
        <f>IF(OR($B3588="",Q$3&lt;$D3588+Настройки!$B$7),0,MAX(0,$E3588-MAX(0,SUMIFS(Тех_Движение!$G$2:$G$5111,Тех_Движение!$D$2:$D$5111,$C3588,Тех_Движение!$B$2:$B$5111,"&lt;="&amp;Q$3)-$F3588)))</f>
        <v>#VALUE!</v>
      </c>
      <c r="R3588" s="21" t="str">
        <f t="shared" si="166"/>
        <v/>
      </c>
      <c r="S3588" s="23" t="str">
        <f>IF($B3588="","",VLOOKUP($C3588,Настройки!$A$11:$L$17,9,FALSE))</f>
        <v/>
      </c>
      <c r="T3588" s="23" t="str">
        <f t="shared" si="167"/>
        <v/>
      </c>
    </row>
    <row r="3589" spans="1:20" x14ac:dyDescent="0.3">
      <c r="A3589" s="20">
        <f>Тех_Движение!$A$3586</f>
        <v>3585</v>
      </c>
      <c r="B3589" s="20" t="str">
        <f>IF(Тех_Движение!$F$3586&gt;0,Тех_Движение!$I$3586,"")</f>
        <v/>
      </c>
      <c r="C3589" s="20" t="str">
        <f>IF($B3589="","",Тех_Движение!$D$3586)</f>
        <v/>
      </c>
      <c r="D3589" s="9" t="str">
        <f>IF($B3589="","",Тех_Движение!$B$3586)</f>
        <v/>
      </c>
      <c r="E3589" s="21" t="str">
        <f>IF($B3589="","",Тех_Движение!$F$3586)</f>
        <v/>
      </c>
      <c r="F3589" s="21" t="str">
        <f>IF($B3589="","",SUMIFS($E$5:$E3588,$C$5:$C3588,$C3589))</f>
        <v/>
      </c>
      <c r="G3589" s="21" t="str">
        <f>IF($B3589="","",MAX(0,$E3589-MAX(0,SUMIFS(Тех_Движение!$G$2:$G$5111,Тех_Движение!$D$2:$D$5111,$C3589,Тех_Движение!$B$2:$B$5111,"&lt;="&amp;Настройки!$B$5-1)-$F3589)))</f>
        <v/>
      </c>
      <c r="H3589" s="21" t="str">
        <f>IF($B3589="","",IF(AND($D3589&gt;=Настройки!$B$5,$D3589&lt;=Настройки!$B$6),$E3589,0))</f>
        <v/>
      </c>
      <c r="I3589" s="21" t="str">
        <f t="shared" ref="I3589:I3652" si="168">IF($B3589="","",$G3589+$H3589-$J3589)</f>
        <v/>
      </c>
      <c r="J3589" s="21" t="str">
        <f>IF($B3589="","",MAX(0,$E3589-MAX(0,SUMIFS(Тех_Движение!$G$2:$G$5111,Тех_Движение!$D$2:$D$5111,$C3589,Тех_Движение!$B$2:$B$5111,"&lt;="&amp;Настройки!$B$6)-$F3589)))</f>
        <v/>
      </c>
      <c r="K3589" s="21" t="e">
        <f>IF(OR($B3589="",K$3&lt;$D3589+Настройки!$B$7),0,MAX(0,$E3589-MAX(0,SUMIFS(Тех_Движение!$G$2:$G$5111,Тех_Движение!$D$2:$D$5111,$C3589,Тех_Движение!$B$2:$B$5111,"&lt;="&amp;K$3)-$F3589)))</f>
        <v>#VALUE!</v>
      </c>
      <c r="L3589" s="21" t="e">
        <f>IF(OR($B3589="",L$3&lt;$D3589+Настройки!$B$7),0,MAX(0,$E3589-MAX(0,SUMIFS(Тех_Движение!$G$2:$G$5111,Тех_Движение!$D$2:$D$5111,$C3589,Тех_Движение!$B$2:$B$5111,"&lt;="&amp;L$3)-$F3589)))</f>
        <v>#VALUE!</v>
      </c>
      <c r="M3589" s="21" t="e">
        <f>IF(OR($B3589="",M$3&lt;$D3589+Настройки!$B$7),0,MAX(0,$E3589-MAX(0,SUMIFS(Тех_Движение!$G$2:$G$5111,Тех_Движение!$D$2:$D$5111,$C3589,Тех_Движение!$B$2:$B$5111,"&lt;="&amp;M$3)-$F3589)))</f>
        <v>#VALUE!</v>
      </c>
      <c r="N3589" s="21" t="e">
        <f>IF(OR($B3589="",N$3&lt;$D3589+Настройки!$B$7),0,MAX(0,$E3589-MAX(0,SUMIFS(Тех_Движение!$G$2:$G$5111,Тех_Движение!$D$2:$D$5111,$C3589,Тех_Движение!$B$2:$B$5111,"&lt;="&amp;N$3)-$F3589)))</f>
        <v>#VALUE!</v>
      </c>
      <c r="O3589" s="21" t="e">
        <f>IF(OR($B3589="",O$3&lt;$D3589+Настройки!$B$7),0,MAX(0,$E3589-MAX(0,SUMIFS(Тех_Движение!$G$2:$G$5111,Тех_Движение!$D$2:$D$5111,$C3589,Тех_Движение!$B$2:$B$5111,"&lt;="&amp;O$3)-$F3589)))</f>
        <v>#VALUE!</v>
      </c>
      <c r="P3589" s="21" t="e">
        <f>IF(OR($B3589="",P$3&lt;$D3589+Настройки!$B$7),0,MAX(0,$E3589-MAX(0,SUMIFS(Тех_Движение!$G$2:$G$5111,Тех_Движение!$D$2:$D$5111,$C3589,Тех_Движение!$B$2:$B$5111,"&lt;="&amp;P$3)-$F3589)))</f>
        <v>#VALUE!</v>
      </c>
      <c r="Q3589" s="21" t="e">
        <f>IF(OR($B3589="",Q$3&lt;$D3589+Настройки!$B$7),0,MAX(0,$E3589-MAX(0,SUMIFS(Тех_Движение!$G$2:$G$5111,Тех_Движение!$D$2:$D$5111,$C3589,Тех_Движение!$B$2:$B$5111,"&lt;="&amp;Q$3)-$F3589)))</f>
        <v>#VALUE!</v>
      </c>
      <c r="R3589" s="21" t="str">
        <f t="shared" ref="R3589:R3652" si="169">IF($B3589="","",SUM($K3589:$Q3589))</f>
        <v/>
      </c>
      <c r="S3589" s="23" t="str">
        <f>IF($B3589="","",VLOOKUP($C3589,Настройки!$A$11:$L$17,9,FALSE))</f>
        <v/>
      </c>
      <c r="T3589" s="23" t="str">
        <f t="shared" ref="T3589:T3652" si="170">IF($B3589="","",$R3589*$S3589)</f>
        <v/>
      </c>
    </row>
    <row r="3590" spans="1:20" x14ac:dyDescent="0.3">
      <c r="A3590" s="20">
        <f>Тех_Движение!$A$3587</f>
        <v>3586</v>
      </c>
      <c r="B3590" s="20" t="str">
        <f>IF(Тех_Движение!$F$3587&gt;0,Тех_Движение!$I$3587,"")</f>
        <v/>
      </c>
      <c r="C3590" s="20" t="str">
        <f>IF($B3590="","",Тех_Движение!$D$3587)</f>
        <v/>
      </c>
      <c r="D3590" s="9" t="str">
        <f>IF($B3590="","",Тех_Движение!$B$3587)</f>
        <v/>
      </c>
      <c r="E3590" s="21" t="str">
        <f>IF($B3590="","",Тех_Движение!$F$3587)</f>
        <v/>
      </c>
      <c r="F3590" s="21" t="str">
        <f>IF($B3590="","",SUMIFS($E$5:$E3589,$C$5:$C3589,$C3590))</f>
        <v/>
      </c>
      <c r="G3590" s="21" t="str">
        <f>IF($B3590="","",MAX(0,$E3590-MAX(0,SUMIFS(Тех_Движение!$G$2:$G$5111,Тех_Движение!$D$2:$D$5111,$C3590,Тех_Движение!$B$2:$B$5111,"&lt;="&amp;Настройки!$B$5-1)-$F3590)))</f>
        <v/>
      </c>
      <c r="H3590" s="21" t="str">
        <f>IF($B3590="","",IF(AND($D3590&gt;=Настройки!$B$5,$D3590&lt;=Настройки!$B$6),$E3590,0))</f>
        <v/>
      </c>
      <c r="I3590" s="21" t="str">
        <f t="shared" si="168"/>
        <v/>
      </c>
      <c r="J3590" s="21" t="str">
        <f>IF($B3590="","",MAX(0,$E3590-MAX(0,SUMIFS(Тех_Движение!$G$2:$G$5111,Тех_Движение!$D$2:$D$5111,$C3590,Тех_Движение!$B$2:$B$5111,"&lt;="&amp;Настройки!$B$6)-$F3590)))</f>
        <v/>
      </c>
      <c r="K3590" s="21" t="e">
        <f>IF(OR($B3590="",K$3&lt;$D3590+Настройки!$B$7),0,MAX(0,$E3590-MAX(0,SUMIFS(Тех_Движение!$G$2:$G$5111,Тех_Движение!$D$2:$D$5111,$C3590,Тех_Движение!$B$2:$B$5111,"&lt;="&amp;K$3)-$F3590)))</f>
        <v>#VALUE!</v>
      </c>
      <c r="L3590" s="21" t="e">
        <f>IF(OR($B3590="",L$3&lt;$D3590+Настройки!$B$7),0,MAX(0,$E3590-MAX(0,SUMIFS(Тех_Движение!$G$2:$G$5111,Тех_Движение!$D$2:$D$5111,$C3590,Тех_Движение!$B$2:$B$5111,"&lt;="&amp;L$3)-$F3590)))</f>
        <v>#VALUE!</v>
      </c>
      <c r="M3590" s="21" t="e">
        <f>IF(OR($B3590="",M$3&lt;$D3590+Настройки!$B$7),0,MAX(0,$E3590-MAX(0,SUMIFS(Тех_Движение!$G$2:$G$5111,Тех_Движение!$D$2:$D$5111,$C3590,Тех_Движение!$B$2:$B$5111,"&lt;="&amp;M$3)-$F3590)))</f>
        <v>#VALUE!</v>
      </c>
      <c r="N3590" s="21" t="e">
        <f>IF(OR($B3590="",N$3&lt;$D3590+Настройки!$B$7),0,MAX(0,$E3590-MAX(0,SUMIFS(Тех_Движение!$G$2:$G$5111,Тех_Движение!$D$2:$D$5111,$C3590,Тех_Движение!$B$2:$B$5111,"&lt;="&amp;N$3)-$F3590)))</f>
        <v>#VALUE!</v>
      </c>
      <c r="O3590" s="21" t="e">
        <f>IF(OR($B3590="",O$3&lt;$D3590+Настройки!$B$7),0,MAX(0,$E3590-MAX(0,SUMIFS(Тех_Движение!$G$2:$G$5111,Тех_Движение!$D$2:$D$5111,$C3590,Тех_Движение!$B$2:$B$5111,"&lt;="&amp;O$3)-$F3590)))</f>
        <v>#VALUE!</v>
      </c>
      <c r="P3590" s="21" t="e">
        <f>IF(OR($B3590="",P$3&lt;$D3590+Настройки!$B$7),0,MAX(0,$E3590-MAX(0,SUMIFS(Тех_Движение!$G$2:$G$5111,Тех_Движение!$D$2:$D$5111,$C3590,Тех_Движение!$B$2:$B$5111,"&lt;="&amp;P$3)-$F3590)))</f>
        <v>#VALUE!</v>
      </c>
      <c r="Q3590" s="21" t="e">
        <f>IF(OR($B3590="",Q$3&lt;$D3590+Настройки!$B$7),0,MAX(0,$E3590-MAX(0,SUMIFS(Тех_Движение!$G$2:$G$5111,Тех_Движение!$D$2:$D$5111,$C3590,Тех_Движение!$B$2:$B$5111,"&lt;="&amp;Q$3)-$F3590)))</f>
        <v>#VALUE!</v>
      </c>
      <c r="R3590" s="21" t="str">
        <f t="shared" si="169"/>
        <v/>
      </c>
      <c r="S3590" s="23" t="str">
        <f>IF($B3590="","",VLOOKUP($C3590,Настройки!$A$11:$L$17,9,FALSE))</f>
        <v/>
      </c>
      <c r="T3590" s="23" t="str">
        <f t="shared" si="170"/>
        <v/>
      </c>
    </row>
    <row r="3591" spans="1:20" x14ac:dyDescent="0.3">
      <c r="A3591" s="20">
        <f>Тех_Движение!$A$3588</f>
        <v>3587</v>
      </c>
      <c r="B3591" s="20" t="str">
        <f>IF(Тех_Движение!$F$3588&gt;0,Тех_Движение!$I$3588,"")</f>
        <v/>
      </c>
      <c r="C3591" s="20" t="str">
        <f>IF($B3591="","",Тех_Движение!$D$3588)</f>
        <v/>
      </c>
      <c r="D3591" s="9" t="str">
        <f>IF($B3591="","",Тех_Движение!$B$3588)</f>
        <v/>
      </c>
      <c r="E3591" s="21" t="str">
        <f>IF($B3591="","",Тех_Движение!$F$3588)</f>
        <v/>
      </c>
      <c r="F3591" s="21" t="str">
        <f>IF($B3591="","",SUMIFS($E$5:$E3590,$C$5:$C3590,$C3591))</f>
        <v/>
      </c>
      <c r="G3591" s="21" t="str">
        <f>IF($B3591="","",MAX(0,$E3591-MAX(0,SUMIFS(Тех_Движение!$G$2:$G$5111,Тех_Движение!$D$2:$D$5111,$C3591,Тех_Движение!$B$2:$B$5111,"&lt;="&amp;Настройки!$B$5-1)-$F3591)))</f>
        <v/>
      </c>
      <c r="H3591" s="21" t="str">
        <f>IF($B3591="","",IF(AND($D3591&gt;=Настройки!$B$5,$D3591&lt;=Настройки!$B$6),$E3591,0))</f>
        <v/>
      </c>
      <c r="I3591" s="21" t="str">
        <f t="shared" si="168"/>
        <v/>
      </c>
      <c r="J3591" s="21" t="str">
        <f>IF($B3591="","",MAX(0,$E3591-MAX(0,SUMIFS(Тех_Движение!$G$2:$G$5111,Тех_Движение!$D$2:$D$5111,$C3591,Тех_Движение!$B$2:$B$5111,"&lt;="&amp;Настройки!$B$6)-$F3591)))</f>
        <v/>
      </c>
      <c r="K3591" s="21" t="e">
        <f>IF(OR($B3591="",K$3&lt;$D3591+Настройки!$B$7),0,MAX(0,$E3591-MAX(0,SUMIFS(Тех_Движение!$G$2:$G$5111,Тех_Движение!$D$2:$D$5111,$C3591,Тех_Движение!$B$2:$B$5111,"&lt;="&amp;K$3)-$F3591)))</f>
        <v>#VALUE!</v>
      </c>
      <c r="L3591" s="21" t="e">
        <f>IF(OR($B3591="",L$3&lt;$D3591+Настройки!$B$7),0,MAX(0,$E3591-MAX(0,SUMIFS(Тех_Движение!$G$2:$G$5111,Тех_Движение!$D$2:$D$5111,$C3591,Тех_Движение!$B$2:$B$5111,"&lt;="&amp;L$3)-$F3591)))</f>
        <v>#VALUE!</v>
      </c>
      <c r="M3591" s="21" t="e">
        <f>IF(OR($B3591="",M$3&lt;$D3591+Настройки!$B$7),0,MAX(0,$E3591-MAX(0,SUMIFS(Тех_Движение!$G$2:$G$5111,Тех_Движение!$D$2:$D$5111,$C3591,Тех_Движение!$B$2:$B$5111,"&lt;="&amp;M$3)-$F3591)))</f>
        <v>#VALUE!</v>
      </c>
      <c r="N3591" s="21" t="e">
        <f>IF(OR($B3591="",N$3&lt;$D3591+Настройки!$B$7),0,MAX(0,$E3591-MAX(0,SUMIFS(Тех_Движение!$G$2:$G$5111,Тех_Движение!$D$2:$D$5111,$C3591,Тех_Движение!$B$2:$B$5111,"&lt;="&amp;N$3)-$F3591)))</f>
        <v>#VALUE!</v>
      </c>
      <c r="O3591" s="21" t="e">
        <f>IF(OR($B3591="",O$3&lt;$D3591+Настройки!$B$7),0,MAX(0,$E3591-MAX(0,SUMIFS(Тех_Движение!$G$2:$G$5111,Тех_Движение!$D$2:$D$5111,$C3591,Тех_Движение!$B$2:$B$5111,"&lt;="&amp;O$3)-$F3591)))</f>
        <v>#VALUE!</v>
      </c>
      <c r="P3591" s="21" t="e">
        <f>IF(OR($B3591="",P$3&lt;$D3591+Настройки!$B$7),0,MAX(0,$E3591-MAX(0,SUMIFS(Тех_Движение!$G$2:$G$5111,Тех_Движение!$D$2:$D$5111,$C3591,Тех_Движение!$B$2:$B$5111,"&lt;="&amp;P$3)-$F3591)))</f>
        <v>#VALUE!</v>
      </c>
      <c r="Q3591" s="21" t="e">
        <f>IF(OR($B3591="",Q$3&lt;$D3591+Настройки!$B$7),0,MAX(0,$E3591-MAX(0,SUMIFS(Тех_Движение!$G$2:$G$5111,Тех_Движение!$D$2:$D$5111,$C3591,Тех_Движение!$B$2:$B$5111,"&lt;="&amp;Q$3)-$F3591)))</f>
        <v>#VALUE!</v>
      </c>
      <c r="R3591" s="21" t="str">
        <f t="shared" si="169"/>
        <v/>
      </c>
      <c r="S3591" s="23" t="str">
        <f>IF($B3591="","",VLOOKUP($C3591,Настройки!$A$11:$L$17,9,FALSE))</f>
        <v/>
      </c>
      <c r="T3591" s="23" t="str">
        <f t="shared" si="170"/>
        <v/>
      </c>
    </row>
    <row r="3592" spans="1:20" x14ac:dyDescent="0.3">
      <c r="A3592" s="20">
        <f>Тех_Движение!$A$3589</f>
        <v>3588</v>
      </c>
      <c r="B3592" s="20" t="str">
        <f>IF(Тех_Движение!$F$3589&gt;0,Тех_Движение!$I$3589,"")</f>
        <v/>
      </c>
      <c r="C3592" s="20" t="str">
        <f>IF($B3592="","",Тех_Движение!$D$3589)</f>
        <v/>
      </c>
      <c r="D3592" s="9" t="str">
        <f>IF($B3592="","",Тех_Движение!$B$3589)</f>
        <v/>
      </c>
      <c r="E3592" s="21" t="str">
        <f>IF($B3592="","",Тех_Движение!$F$3589)</f>
        <v/>
      </c>
      <c r="F3592" s="21" t="str">
        <f>IF($B3592="","",SUMIFS($E$5:$E3591,$C$5:$C3591,$C3592))</f>
        <v/>
      </c>
      <c r="G3592" s="21" t="str">
        <f>IF($B3592="","",MAX(0,$E3592-MAX(0,SUMIFS(Тех_Движение!$G$2:$G$5111,Тех_Движение!$D$2:$D$5111,$C3592,Тех_Движение!$B$2:$B$5111,"&lt;="&amp;Настройки!$B$5-1)-$F3592)))</f>
        <v/>
      </c>
      <c r="H3592" s="21" t="str">
        <f>IF($B3592="","",IF(AND($D3592&gt;=Настройки!$B$5,$D3592&lt;=Настройки!$B$6),$E3592,0))</f>
        <v/>
      </c>
      <c r="I3592" s="21" t="str">
        <f t="shared" si="168"/>
        <v/>
      </c>
      <c r="J3592" s="21" t="str">
        <f>IF($B3592="","",MAX(0,$E3592-MAX(0,SUMIFS(Тех_Движение!$G$2:$G$5111,Тех_Движение!$D$2:$D$5111,$C3592,Тех_Движение!$B$2:$B$5111,"&lt;="&amp;Настройки!$B$6)-$F3592)))</f>
        <v/>
      </c>
      <c r="K3592" s="21" t="e">
        <f>IF(OR($B3592="",K$3&lt;$D3592+Настройки!$B$7),0,MAX(0,$E3592-MAX(0,SUMIFS(Тех_Движение!$G$2:$G$5111,Тех_Движение!$D$2:$D$5111,$C3592,Тех_Движение!$B$2:$B$5111,"&lt;="&amp;K$3)-$F3592)))</f>
        <v>#VALUE!</v>
      </c>
      <c r="L3592" s="21" t="e">
        <f>IF(OR($B3592="",L$3&lt;$D3592+Настройки!$B$7),0,MAX(0,$E3592-MAX(0,SUMIFS(Тех_Движение!$G$2:$G$5111,Тех_Движение!$D$2:$D$5111,$C3592,Тех_Движение!$B$2:$B$5111,"&lt;="&amp;L$3)-$F3592)))</f>
        <v>#VALUE!</v>
      </c>
      <c r="M3592" s="21" t="e">
        <f>IF(OR($B3592="",M$3&lt;$D3592+Настройки!$B$7),0,MAX(0,$E3592-MAX(0,SUMIFS(Тех_Движение!$G$2:$G$5111,Тех_Движение!$D$2:$D$5111,$C3592,Тех_Движение!$B$2:$B$5111,"&lt;="&amp;M$3)-$F3592)))</f>
        <v>#VALUE!</v>
      </c>
      <c r="N3592" s="21" t="e">
        <f>IF(OR($B3592="",N$3&lt;$D3592+Настройки!$B$7),0,MAX(0,$E3592-MAX(0,SUMIFS(Тех_Движение!$G$2:$G$5111,Тех_Движение!$D$2:$D$5111,$C3592,Тех_Движение!$B$2:$B$5111,"&lt;="&amp;N$3)-$F3592)))</f>
        <v>#VALUE!</v>
      </c>
      <c r="O3592" s="21" t="e">
        <f>IF(OR($B3592="",O$3&lt;$D3592+Настройки!$B$7),0,MAX(0,$E3592-MAX(0,SUMIFS(Тех_Движение!$G$2:$G$5111,Тех_Движение!$D$2:$D$5111,$C3592,Тех_Движение!$B$2:$B$5111,"&lt;="&amp;O$3)-$F3592)))</f>
        <v>#VALUE!</v>
      </c>
      <c r="P3592" s="21" t="e">
        <f>IF(OR($B3592="",P$3&lt;$D3592+Настройки!$B$7),0,MAX(0,$E3592-MAX(0,SUMIFS(Тех_Движение!$G$2:$G$5111,Тех_Движение!$D$2:$D$5111,$C3592,Тех_Движение!$B$2:$B$5111,"&lt;="&amp;P$3)-$F3592)))</f>
        <v>#VALUE!</v>
      </c>
      <c r="Q3592" s="21" t="e">
        <f>IF(OR($B3592="",Q$3&lt;$D3592+Настройки!$B$7),0,MAX(0,$E3592-MAX(0,SUMIFS(Тех_Движение!$G$2:$G$5111,Тех_Движение!$D$2:$D$5111,$C3592,Тех_Движение!$B$2:$B$5111,"&lt;="&amp;Q$3)-$F3592)))</f>
        <v>#VALUE!</v>
      </c>
      <c r="R3592" s="21" t="str">
        <f t="shared" si="169"/>
        <v/>
      </c>
      <c r="S3592" s="23" t="str">
        <f>IF($B3592="","",VLOOKUP($C3592,Настройки!$A$11:$L$17,9,FALSE))</f>
        <v/>
      </c>
      <c r="T3592" s="23" t="str">
        <f t="shared" si="170"/>
        <v/>
      </c>
    </row>
    <row r="3593" spans="1:20" x14ac:dyDescent="0.3">
      <c r="A3593" s="20">
        <f>Тех_Движение!$A$3590</f>
        <v>3589</v>
      </c>
      <c r="B3593" s="20" t="str">
        <f>IF(Тех_Движение!$F$3590&gt;0,Тех_Движение!$I$3590,"")</f>
        <v/>
      </c>
      <c r="C3593" s="20" t="str">
        <f>IF($B3593="","",Тех_Движение!$D$3590)</f>
        <v/>
      </c>
      <c r="D3593" s="9" t="str">
        <f>IF($B3593="","",Тех_Движение!$B$3590)</f>
        <v/>
      </c>
      <c r="E3593" s="21" t="str">
        <f>IF($B3593="","",Тех_Движение!$F$3590)</f>
        <v/>
      </c>
      <c r="F3593" s="21" t="str">
        <f>IF($B3593="","",SUMIFS($E$5:$E3592,$C$5:$C3592,$C3593))</f>
        <v/>
      </c>
      <c r="G3593" s="21" t="str">
        <f>IF($B3593="","",MAX(0,$E3593-MAX(0,SUMIFS(Тех_Движение!$G$2:$G$5111,Тех_Движение!$D$2:$D$5111,$C3593,Тех_Движение!$B$2:$B$5111,"&lt;="&amp;Настройки!$B$5-1)-$F3593)))</f>
        <v/>
      </c>
      <c r="H3593" s="21" t="str">
        <f>IF($B3593="","",IF(AND($D3593&gt;=Настройки!$B$5,$D3593&lt;=Настройки!$B$6),$E3593,0))</f>
        <v/>
      </c>
      <c r="I3593" s="21" t="str">
        <f t="shared" si="168"/>
        <v/>
      </c>
      <c r="J3593" s="21" t="str">
        <f>IF($B3593="","",MAX(0,$E3593-MAX(0,SUMIFS(Тех_Движение!$G$2:$G$5111,Тех_Движение!$D$2:$D$5111,$C3593,Тех_Движение!$B$2:$B$5111,"&lt;="&amp;Настройки!$B$6)-$F3593)))</f>
        <v/>
      </c>
      <c r="K3593" s="21" t="e">
        <f>IF(OR($B3593="",K$3&lt;$D3593+Настройки!$B$7),0,MAX(0,$E3593-MAX(0,SUMIFS(Тех_Движение!$G$2:$G$5111,Тех_Движение!$D$2:$D$5111,$C3593,Тех_Движение!$B$2:$B$5111,"&lt;="&amp;K$3)-$F3593)))</f>
        <v>#VALUE!</v>
      </c>
      <c r="L3593" s="21" t="e">
        <f>IF(OR($B3593="",L$3&lt;$D3593+Настройки!$B$7),0,MAX(0,$E3593-MAX(0,SUMIFS(Тех_Движение!$G$2:$G$5111,Тех_Движение!$D$2:$D$5111,$C3593,Тех_Движение!$B$2:$B$5111,"&lt;="&amp;L$3)-$F3593)))</f>
        <v>#VALUE!</v>
      </c>
      <c r="M3593" s="21" t="e">
        <f>IF(OR($B3593="",M$3&lt;$D3593+Настройки!$B$7),0,MAX(0,$E3593-MAX(0,SUMIFS(Тех_Движение!$G$2:$G$5111,Тех_Движение!$D$2:$D$5111,$C3593,Тех_Движение!$B$2:$B$5111,"&lt;="&amp;M$3)-$F3593)))</f>
        <v>#VALUE!</v>
      </c>
      <c r="N3593" s="21" t="e">
        <f>IF(OR($B3593="",N$3&lt;$D3593+Настройки!$B$7),0,MAX(0,$E3593-MAX(0,SUMIFS(Тех_Движение!$G$2:$G$5111,Тех_Движение!$D$2:$D$5111,$C3593,Тех_Движение!$B$2:$B$5111,"&lt;="&amp;N$3)-$F3593)))</f>
        <v>#VALUE!</v>
      </c>
      <c r="O3593" s="21" t="e">
        <f>IF(OR($B3593="",O$3&lt;$D3593+Настройки!$B$7),0,MAX(0,$E3593-MAX(0,SUMIFS(Тех_Движение!$G$2:$G$5111,Тех_Движение!$D$2:$D$5111,$C3593,Тех_Движение!$B$2:$B$5111,"&lt;="&amp;O$3)-$F3593)))</f>
        <v>#VALUE!</v>
      </c>
      <c r="P3593" s="21" t="e">
        <f>IF(OR($B3593="",P$3&lt;$D3593+Настройки!$B$7),0,MAX(0,$E3593-MAX(0,SUMIFS(Тех_Движение!$G$2:$G$5111,Тех_Движение!$D$2:$D$5111,$C3593,Тех_Движение!$B$2:$B$5111,"&lt;="&amp;P$3)-$F3593)))</f>
        <v>#VALUE!</v>
      </c>
      <c r="Q3593" s="21" t="e">
        <f>IF(OR($B3593="",Q$3&lt;$D3593+Настройки!$B$7),0,MAX(0,$E3593-MAX(0,SUMIFS(Тех_Движение!$G$2:$G$5111,Тех_Движение!$D$2:$D$5111,$C3593,Тех_Движение!$B$2:$B$5111,"&lt;="&amp;Q$3)-$F3593)))</f>
        <v>#VALUE!</v>
      </c>
      <c r="R3593" s="21" t="str">
        <f t="shared" si="169"/>
        <v/>
      </c>
      <c r="S3593" s="23" t="str">
        <f>IF($B3593="","",VLOOKUP($C3593,Настройки!$A$11:$L$17,9,FALSE))</f>
        <v/>
      </c>
      <c r="T3593" s="23" t="str">
        <f t="shared" si="170"/>
        <v/>
      </c>
    </row>
    <row r="3594" spans="1:20" x14ac:dyDescent="0.3">
      <c r="A3594" s="20">
        <f>Тех_Движение!$A$3591</f>
        <v>3590</v>
      </c>
      <c r="B3594" s="20" t="str">
        <f>IF(Тех_Движение!$F$3591&gt;0,Тех_Движение!$I$3591,"")</f>
        <v/>
      </c>
      <c r="C3594" s="20" t="str">
        <f>IF($B3594="","",Тех_Движение!$D$3591)</f>
        <v/>
      </c>
      <c r="D3594" s="9" t="str">
        <f>IF($B3594="","",Тех_Движение!$B$3591)</f>
        <v/>
      </c>
      <c r="E3594" s="21" t="str">
        <f>IF($B3594="","",Тех_Движение!$F$3591)</f>
        <v/>
      </c>
      <c r="F3594" s="21" t="str">
        <f>IF($B3594="","",SUMIFS($E$5:$E3593,$C$5:$C3593,$C3594))</f>
        <v/>
      </c>
      <c r="G3594" s="21" t="str">
        <f>IF($B3594="","",MAX(0,$E3594-MAX(0,SUMIFS(Тех_Движение!$G$2:$G$5111,Тех_Движение!$D$2:$D$5111,$C3594,Тех_Движение!$B$2:$B$5111,"&lt;="&amp;Настройки!$B$5-1)-$F3594)))</f>
        <v/>
      </c>
      <c r="H3594" s="21" t="str">
        <f>IF($B3594="","",IF(AND($D3594&gt;=Настройки!$B$5,$D3594&lt;=Настройки!$B$6),$E3594,0))</f>
        <v/>
      </c>
      <c r="I3594" s="21" t="str">
        <f t="shared" si="168"/>
        <v/>
      </c>
      <c r="J3594" s="21" t="str">
        <f>IF($B3594="","",MAX(0,$E3594-MAX(0,SUMIFS(Тех_Движение!$G$2:$G$5111,Тех_Движение!$D$2:$D$5111,$C3594,Тех_Движение!$B$2:$B$5111,"&lt;="&amp;Настройки!$B$6)-$F3594)))</f>
        <v/>
      </c>
      <c r="K3594" s="21" t="e">
        <f>IF(OR($B3594="",K$3&lt;$D3594+Настройки!$B$7),0,MAX(0,$E3594-MAX(0,SUMIFS(Тех_Движение!$G$2:$G$5111,Тех_Движение!$D$2:$D$5111,$C3594,Тех_Движение!$B$2:$B$5111,"&lt;="&amp;K$3)-$F3594)))</f>
        <v>#VALUE!</v>
      </c>
      <c r="L3594" s="21" t="e">
        <f>IF(OR($B3594="",L$3&lt;$D3594+Настройки!$B$7),0,MAX(0,$E3594-MAX(0,SUMIFS(Тех_Движение!$G$2:$G$5111,Тех_Движение!$D$2:$D$5111,$C3594,Тех_Движение!$B$2:$B$5111,"&lt;="&amp;L$3)-$F3594)))</f>
        <v>#VALUE!</v>
      </c>
      <c r="M3594" s="21" t="e">
        <f>IF(OR($B3594="",M$3&lt;$D3594+Настройки!$B$7),0,MAX(0,$E3594-MAX(0,SUMIFS(Тех_Движение!$G$2:$G$5111,Тех_Движение!$D$2:$D$5111,$C3594,Тех_Движение!$B$2:$B$5111,"&lt;="&amp;M$3)-$F3594)))</f>
        <v>#VALUE!</v>
      </c>
      <c r="N3594" s="21" t="e">
        <f>IF(OR($B3594="",N$3&lt;$D3594+Настройки!$B$7),0,MAX(0,$E3594-MAX(0,SUMIFS(Тех_Движение!$G$2:$G$5111,Тех_Движение!$D$2:$D$5111,$C3594,Тех_Движение!$B$2:$B$5111,"&lt;="&amp;N$3)-$F3594)))</f>
        <v>#VALUE!</v>
      </c>
      <c r="O3594" s="21" t="e">
        <f>IF(OR($B3594="",O$3&lt;$D3594+Настройки!$B$7),0,MAX(0,$E3594-MAX(0,SUMIFS(Тех_Движение!$G$2:$G$5111,Тех_Движение!$D$2:$D$5111,$C3594,Тех_Движение!$B$2:$B$5111,"&lt;="&amp;O$3)-$F3594)))</f>
        <v>#VALUE!</v>
      </c>
      <c r="P3594" s="21" t="e">
        <f>IF(OR($B3594="",P$3&lt;$D3594+Настройки!$B$7),0,MAX(0,$E3594-MAX(0,SUMIFS(Тех_Движение!$G$2:$G$5111,Тех_Движение!$D$2:$D$5111,$C3594,Тех_Движение!$B$2:$B$5111,"&lt;="&amp;P$3)-$F3594)))</f>
        <v>#VALUE!</v>
      </c>
      <c r="Q3594" s="21" t="e">
        <f>IF(OR($B3594="",Q$3&lt;$D3594+Настройки!$B$7),0,MAX(0,$E3594-MAX(0,SUMIFS(Тех_Движение!$G$2:$G$5111,Тех_Движение!$D$2:$D$5111,$C3594,Тех_Движение!$B$2:$B$5111,"&lt;="&amp;Q$3)-$F3594)))</f>
        <v>#VALUE!</v>
      </c>
      <c r="R3594" s="21" t="str">
        <f t="shared" si="169"/>
        <v/>
      </c>
      <c r="S3594" s="23" t="str">
        <f>IF($B3594="","",VLOOKUP($C3594,Настройки!$A$11:$L$17,9,FALSE))</f>
        <v/>
      </c>
      <c r="T3594" s="23" t="str">
        <f t="shared" si="170"/>
        <v/>
      </c>
    </row>
    <row r="3595" spans="1:20" x14ac:dyDescent="0.3">
      <c r="A3595" s="20">
        <f>Тех_Движение!$A$3592</f>
        <v>3591</v>
      </c>
      <c r="B3595" s="20" t="str">
        <f>IF(Тех_Движение!$F$3592&gt;0,Тех_Движение!$I$3592,"")</f>
        <v/>
      </c>
      <c r="C3595" s="20" t="str">
        <f>IF($B3595="","",Тех_Движение!$D$3592)</f>
        <v/>
      </c>
      <c r="D3595" s="9" t="str">
        <f>IF($B3595="","",Тех_Движение!$B$3592)</f>
        <v/>
      </c>
      <c r="E3595" s="21" t="str">
        <f>IF($B3595="","",Тех_Движение!$F$3592)</f>
        <v/>
      </c>
      <c r="F3595" s="21" t="str">
        <f>IF($B3595="","",SUMIFS($E$5:$E3594,$C$5:$C3594,$C3595))</f>
        <v/>
      </c>
      <c r="G3595" s="21" t="str">
        <f>IF($B3595="","",MAX(0,$E3595-MAX(0,SUMIFS(Тех_Движение!$G$2:$G$5111,Тех_Движение!$D$2:$D$5111,$C3595,Тех_Движение!$B$2:$B$5111,"&lt;="&amp;Настройки!$B$5-1)-$F3595)))</f>
        <v/>
      </c>
      <c r="H3595" s="21" t="str">
        <f>IF($B3595="","",IF(AND($D3595&gt;=Настройки!$B$5,$D3595&lt;=Настройки!$B$6),$E3595,0))</f>
        <v/>
      </c>
      <c r="I3595" s="21" t="str">
        <f t="shared" si="168"/>
        <v/>
      </c>
      <c r="J3595" s="21" t="str">
        <f>IF($B3595="","",MAX(0,$E3595-MAX(0,SUMIFS(Тех_Движение!$G$2:$G$5111,Тех_Движение!$D$2:$D$5111,$C3595,Тех_Движение!$B$2:$B$5111,"&lt;="&amp;Настройки!$B$6)-$F3595)))</f>
        <v/>
      </c>
      <c r="K3595" s="21" t="e">
        <f>IF(OR($B3595="",K$3&lt;$D3595+Настройки!$B$7),0,MAX(0,$E3595-MAX(0,SUMIFS(Тех_Движение!$G$2:$G$5111,Тех_Движение!$D$2:$D$5111,$C3595,Тех_Движение!$B$2:$B$5111,"&lt;="&amp;K$3)-$F3595)))</f>
        <v>#VALUE!</v>
      </c>
      <c r="L3595" s="21" t="e">
        <f>IF(OR($B3595="",L$3&lt;$D3595+Настройки!$B$7),0,MAX(0,$E3595-MAX(0,SUMIFS(Тех_Движение!$G$2:$G$5111,Тех_Движение!$D$2:$D$5111,$C3595,Тех_Движение!$B$2:$B$5111,"&lt;="&amp;L$3)-$F3595)))</f>
        <v>#VALUE!</v>
      </c>
      <c r="M3595" s="21" t="e">
        <f>IF(OR($B3595="",M$3&lt;$D3595+Настройки!$B$7),0,MAX(0,$E3595-MAX(0,SUMIFS(Тех_Движение!$G$2:$G$5111,Тех_Движение!$D$2:$D$5111,$C3595,Тех_Движение!$B$2:$B$5111,"&lt;="&amp;M$3)-$F3595)))</f>
        <v>#VALUE!</v>
      </c>
      <c r="N3595" s="21" t="e">
        <f>IF(OR($B3595="",N$3&lt;$D3595+Настройки!$B$7),0,MAX(0,$E3595-MAX(0,SUMIFS(Тех_Движение!$G$2:$G$5111,Тех_Движение!$D$2:$D$5111,$C3595,Тех_Движение!$B$2:$B$5111,"&lt;="&amp;N$3)-$F3595)))</f>
        <v>#VALUE!</v>
      </c>
      <c r="O3595" s="21" t="e">
        <f>IF(OR($B3595="",O$3&lt;$D3595+Настройки!$B$7),0,MAX(0,$E3595-MAX(0,SUMIFS(Тех_Движение!$G$2:$G$5111,Тех_Движение!$D$2:$D$5111,$C3595,Тех_Движение!$B$2:$B$5111,"&lt;="&amp;O$3)-$F3595)))</f>
        <v>#VALUE!</v>
      </c>
      <c r="P3595" s="21" t="e">
        <f>IF(OR($B3595="",P$3&lt;$D3595+Настройки!$B$7),0,MAX(0,$E3595-MAX(0,SUMIFS(Тех_Движение!$G$2:$G$5111,Тех_Движение!$D$2:$D$5111,$C3595,Тех_Движение!$B$2:$B$5111,"&lt;="&amp;P$3)-$F3595)))</f>
        <v>#VALUE!</v>
      </c>
      <c r="Q3595" s="21" t="e">
        <f>IF(OR($B3595="",Q$3&lt;$D3595+Настройки!$B$7),0,MAX(0,$E3595-MAX(0,SUMIFS(Тех_Движение!$G$2:$G$5111,Тех_Движение!$D$2:$D$5111,$C3595,Тех_Движение!$B$2:$B$5111,"&lt;="&amp;Q$3)-$F3595)))</f>
        <v>#VALUE!</v>
      </c>
      <c r="R3595" s="21" t="str">
        <f t="shared" si="169"/>
        <v/>
      </c>
      <c r="S3595" s="23" t="str">
        <f>IF($B3595="","",VLOOKUP($C3595,Настройки!$A$11:$L$17,9,FALSE))</f>
        <v/>
      </c>
      <c r="T3595" s="23" t="str">
        <f t="shared" si="170"/>
        <v/>
      </c>
    </row>
    <row r="3596" spans="1:20" x14ac:dyDescent="0.3">
      <c r="A3596" s="20">
        <f>Тех_Движение!$A$3593</f>
        <v>3592</v>
      </c>
      <c r="B3596" s="20" t="str">
        <f>IF(Тех_Движение!$F$3593&gt;0,Тех_Движение!$I$3593,"")</f>
        <v/>
      </c>
      <c r="C3596" s="20" t="str">
        <f>IF($B3596="","",Тех_Движение!$D$3593)</f>
        <v/>
      </c>
      <c r="D3596" s="9" t="str">
        <f>IF($B3596="","",Тех_Движение!$B$3593)</f>
        <v/>
      </c>
      <c r="E3596" s="21" t="str">
        <f>IF($B3596="","",Тех_Движение!$F$3593)</f>
        <v/>
      </c>
      <c r="F3596" s="21" t="str">
        <f>IF($B3596="","",SUMIFS($E$5:$E3595,$C$5:$C3595,$C3596))</f>
        <v/>
      </c>
      <c r="G3596" s="21" t="str">
        <f>IF($B3596="","",MAX(0,$E3596-MAX(0,SUMIFS(Тех_Движение!$G$2:$G$5111,Тех_Движение!$D$2:$D$5111,$C3596,Тех_Движение!$B$2:$B$5111,"&lt;="&amp;Настройки!$B$5-1)-$F3596)))</f>
        <v/>
      </c>
      <c r="H3596" s="21" t="str">
        <f>IF($B3596="","",IF(AND($D3596&gt;=Настройки!$B$5,$D3596&lt;=Настройки!$B$6),$E3596,0))</f>
        <v/>
      </c>
      <c r="I3596" s="21" t="str">
        <f t="shared" si="168"/>
        <v/>
      </c>
      <c r="J3596" s="21" t="str">
        <f>IF($B3596="","",MAX(0,$E3596-MAX(0,SUMIFS(Тех_Движение!$G$2:$G$5111,Тех_Движение!$D$2:$D$5111,$C3596,Тех_Движение!$B$2:$B$5111,"&lt;="&amp;Настройки!$B$6)-$F3596)))</f>
        <v/>
      </c>
      <c r="K3596" s="21" t="e">
        <f>IF(OR($B3596="",K$3&lt;$D3596+Настройки!$B$7),0,MAX(0,$E3596-MAX(0,SUMIFS(Тех_Движение!$G$2:$G$5111,Тех_Движение!$D$2:$D$5111,$C3596,Тех_Движение!$B$2:$B$5111,"&lt;="&amp;K$3)-$F3596)))</f>
        <v>#VALUE!</v>
      </c>
      <c r="L3596" s="21" t="e">
        <f>IF(OR($B3596="",L$3&lt;$D3596+Настройки!$B$7),0,MAX(0,$E3596-MAX(0,SUMIFS(Тех_Движение!$G$2:$G$5111,Тех_Движение!$D$2:$D$5111,$C3596,Тех_Движение!$B$2:$B$5111,"&lt;="&amp;L$3)-$F3596)))</f>
        <v>#VALUE!</v>
      </c>
      <c r="M3596" s="21" t="e">
        <f>IF(OR($B3596="",M$3&lt;$D3596+Настройки!$B$7),0,MAX(0,$E3596-MAX(0,SUMIFS(Тех_Движение!$G$2:$G$5111,Тех_Движение!$D$2:$D$5111,$C3596,Тех_Движение!$B$2:$B$5111,"&lt;="&amp;M$3)-$F3596)))</f>
        <v>#VALUE!</v>
      </c>
      <c r="N3596" s="21" t="e">
        <f>IF(OR($B3596="",N$3&lt;$D3596+Настройки!$B$7),0,MAX(0,$E3596-MAX(0,SUMIFS(Тех_Движение!$G$2:$G$5111,Тех_Движение!$D$2:$D$5111,$C3596,Тех_Движение!$B$2:$B$5111,"&lt;="&amp;N$3)-$F3596)))</f>
        <v>#VALUE!</v>
      </c>
      <c r="O3596" s="21" t="e">
        <f>IF(OR($B3596="",O$3&lt;$D3596+Настройки!$B$7),0,MAX(0,$E3596-MAX(0,SUMIFS(Тех_Движение!$G$2:$G$5111,Тех_Движение!$D$2:$D$5111,$C3596,Тех_Движение!$B$2:$B$5111,"&lt;="&amp;O$3)-$F3596)))</f>
        <v>#VALUE!</v>
      </c>
      <c r="P3596" s="21" t="e">
        <f>IF(OR($B3596="",P$3&lt;$D3596+Настройки!$B$7),0,MAX(0,$E3596-MAX(0,SUMIFS(Тех_Движение!$G$2:$G$5111,Тех_Движение!$D$2:$D$5111,$C3596,Тех_Движение!$B$2:$B$5111,"&lt;="&amp;P$3)-$F3596)))</f>
        <v>#VALUE!</v>
      </c>
      <c r="Q3596" s="21" t="e">
        <f>IF(OR($B3596="",Q$3&lt;$D3596+Настройки!$B$7),0,MAX(0,$E3596-MAX(0,SUMIFS(Тех_Движение!$G$2:$G$5111,Тех_Движение!$D$2:$D$5111,$C3596,Тех_Движение!$B$2:$B$5111,"&lt;="&amp;Q$3)-$F3596)))</f>
        <v>#VALUE!</v>
      </c>
      <c r="R3596" s="21" t="str">
        <f t="shared" si="169"/>
        <v/>
      </c>
      <c r="S3596" s="23" t="str">
        <f>IF($B3596="","",VLOOKUP($C3596,Настройки!$A$11:$L$17,9,FALSE))</f>
        <v/>
      </c>
      <c r="T3596" s="23" t="str">
        <f t="shared" si="170"/>
        <v/>
      </c>
    </row>
    <row r="3597" spans="1:20" x14ac:dyDescent="0.3">
      <c r="A3597" s="20">
        <f>Тех_Движение!$A$3594</f>
        <v>3593</v>
      </c>
      <c r="B3597" s="20" t="str">
        <f>IF(Тех_Движение!$F$3594&gt;0,Тех_Движение!$I$3594,"")</f>
        <v/>
      </c>
      <c r="C3597" s="20" t="str">
        <f>IF($B3597="","",Тех_Движение!$D$3594)</f>
        <v/>
      </c>
      <c r="D3597" s="9" t="str">
        <f>IF($B3597="","",Тех_Движение!$B$3594)</f>
        <v/>
      </c>
      <c r="E3597" s="21" t="str">
        <f>IF($B3597="","",Тех_Движение!$F$3594)</f>
        <v/>
      </c>
      <c r="F3597" s="21" t="str">
        <f>IF($B3597="","",SUMIFS($E$5:$E3596,$C$5:$C3596,$C3597))</f>
        <v/>
      </c>
      <c r="G3597" s="21" t="str">
        <f>IF($B3597="","",MAX(0,$E3597-MAX(0,SUMIFS(Тех_Движение!$G$2:$G$5111,Тех_Движение!$D$2:$D$5111,$C3597,Тех_Движение!$B$2:$B$5111,"&lt;="&amp;Настройки!$B$5-1)-$F3597)))</f>
        <v/>
      </c>
      <c r="H3597" s="21" t="str">
        <f>IF($B3597="","",IF(AND($D3597&gt;=Настройки!$B$5,$D3597&lt;=Настройки!$B$6),$E3597,0))</f>
        <v/>
      </c>
      <c r="I3597" s="21" t="str">
        <f t="shared" si="168"/>
        <v/>
      </c>
      <c r="J3597" s="21" t="str">
        <f>IF($B3597="","",MAX(0,$E3597-MAX(0,SUMIFS(Тех_Движение!$G$2:$G$5111,Тех_Движение!$D$2:$D$5111,$C3597,Тех_Движение!$B$2:$B$5111,"&lt;="&amp;Настройки!$B$6)-$F3597)))</f>
        <v/>
      </c>
      <c r="K3597" s="21" t="e">
        <f>IF(OR($B3597="",K$3&lt;$D3597+Настройки!$B$7),0,MAX(0,$E3597-MAX(0,SUMIFS(Тех_Движение!$G$2:$G$5111,Тех_Движение!$D$2:$D$5111,$C3597,Тех_Движение!$B$2:$B$5111,"&lt;="&amp;K$3)-$F3597)))</f>
        <v>#VALUE!</v>
      </c>
      <c r="L3597" s="21" t="e">
        <f>IF(OR($B3597="",L$3&lt;$D3597+Настройки!$B$7),0,MAX(0,$E3597-MAX(0,SUMIFS(Тех_Движение!$G$2:$G$5111,Тех_Движение!$D$2:$D$5111,$C3597,Тех_Движение!$B$2:$B$5111,"&lt;="&amp;L$3)-$F3597)))</f>
        <v>#VALUE!</v>
      </c>
      <c r="M3597" s="21" t="e">
        <f>IF(OR($B3597="",M$3&lt;$D3597+Настройки!$B$7),0,MAX(0,$E3597-MAX(0,SUMIFS(Тех_Движение!$G$2:$G$5111,Тех_Движение!$D$2:$D$5111,$C3597,Тех_Движение!$B$2:$B$5111,"&lt;="&amp;M$3)-$F3597)))</f>
        <v>#VALUE!</v>
      </c>
      <c r="N3597" s="21" t="e">
        <f>IF(OR($B3597="",N$3&lt;$D3597+Настройки!$B$7),0,MAX(0,$E3597-MAX(0,SUMIFS(Тех_Движение!$G$2:$G$5111,Тех_Движение!$D$2:$D$5111,$C3597,Тех_Движение!$B$2:$B$5111,"&lt;="&amp;N$3)-$F3597)))</f>
        <v>#VALUE!</v>
      </c>
      <c r="O3597" s="21" t="e">
        <f>IF(OR($B3597="",O$3&lt;$D3597+Настройки!$B$7),0,MAX(0,$E3597-MAX(0,SUMIFS(Тех_Движение!$G$2:$G$5111,Тех_Движение!$D$2:$D$5111,$C3597,Тех_Движение!$B$2:$B$5111,"&lt;="&amp;O$3)-$F3597)))</f>
        <v>#VALUE!</v>
      </c>
      <c r="P3597" s="21" t="e">
        <f>IF(OR($B3597="",P$3&lt;$D3597+Настройки!$B$7),0,MAX(0,$E3597-MAX(0,SUMIFS(Тех_Движение!$G$2:$G$5111,Тех_Движение!$D$2:$D$5111,$C3597,Тех_Движение!$B$2:$B$5111,"&lt;="&amp;P$3)-$F3597)))</f>
        <v>#VALUE!</v>
      </c>
      <c r="Q3597" s="21" t="e">
        <f>IF(OR($B3597="",Q$3&lt;$D3597+Настройки!$B$7),0,MAX(0,$E3597-MAX(0,SUMIFS(Тех_Движение!$G$2:$G$5111,Тех_Движение!$D$2:$D$5111,$C3597,Тех_Движение!$B$2:$B$5111,"&lt;="&amp;Q$3)-$F3597)))</f>
        <v>#VALUE!</v>
      </c>
      <c r="R3597" s="21" t="str">
        <f t="shared" si="169"/>
        <v/>
      </c>
      <c r="S3597" s="23" t="str">
        <f>IF($B3597="","",VLOOKUP($C3597,Настройки!$A$11:$L$17,9,FALSE))</f>
        <v/>
      </c>
      <c r="T3597" s="23" t="str">
        <f t="shared" si="170"/>
        <v/>
      </c>
    </row>
    <row r="3598" spans="1:20" x14ac:dyDescent="0.3">
      <c r="A3598" s="20">
        <f>Тех_Движение!$A$3595</f>
        <v>3594</v>
      </c>
      <c r="B3598" s="20" t="str">
        <f>IF(Тех_Движение!$F$3595&gt;0,Тех_Движение!$I$3595,"")</f>
        <v/>
      </c>
      <c r="C3598" s="20" t="str">
        <f>IF($B3598="","",Тех_Движение!$D$3595)</f>
        <v/>
      </c>
      <c r="D3598" s="9" t="str">
        <f>IF($B3598="","",Тех_Движение!$B$3595)</f>
        <v/>
      </c>
      <c r="E3598" s="21" t="str">
        <f>IF($B3598="","",Тех_Движение!$F$3595)</f>
        <v/>
      </c>
      <c r="F3598" s="21" t="str">
        <f>IF($B3598="","",SUMIFS($E$5:$E3597,$C$5:$C3597,$C3598))</f>
        <v/>
      </c>
      <c r="G3598" s="21" t="str">
        <f>IF($B3598="","",MAX(0,$E3598-MAX(0,SUMIFS(Тех_Движение!$G$2:$G$5111,Тех_Движение!$D$2:$D$5111,$C3598,Тех_Движение!$B$2:$B$5111,"&lt;="&amp;Настройки!$B$5-1)-$F3598)))</f>
        <v/>
      </c>
      <c r="H3598" s="21" t="str">
        <f>IF($B3598="","",IF(AND($D3598&gt;=Настройки!$B$5,$D3598&lt;=Настройки!$B$6),$E3598,0))</f>
        <v/>
      </c>
      <c r="I3598" s="21" t="str">
        <f t="shared" si="168"/>
        <v/>
      </c>
      <c r="J3598" s="21" t="str">
        <f>IF($B3598="","",MAX(0,$E3598-MAX(0,SUMIFS(Тех_Движение!$G$2:$G$5111,Тех_Движение!$D$2:$D$5111,$C3598,Тех_Движение!$B$2:$B$5111,"&lt;="&amp;Настройки!$B$6)-$F3598)))</f>
        <v/>
      </c>
      <c r="K3598" s="21" t="e">
        <f>IF(OR($B3598="",K$3&lt;$D3598+Настройки!$B$7),0,MAX(0,$E3598-MAX(0,SUMIFS(Тех_Движение!$G$2:$G$5111,Тех_Движение!$D$2:$D$5111,$C3598,Тех_Движение!$B$2:$B$5111,"&lt;="&amp;K$3)-$F3598)))</f>
        <v>#VALUE!</v>
      </c>
      <c r="L3598" s="21" t="e">
        <f>IF(OR($B3598="",L$3&lt;$D3598+Настройки!$B$7),0,MAX(0,$E3598-MAX(0,SUMIFS(Тех_Движение!$G$2:$G$5111,Тех_Движение!$D$2:$D$5111,$C3598,Тех_Движение!$B$2:$B$5111,"&lt;="&amp;L$3)-$F3598)))</f>
        <v>#VALUE!</v>
      </c>
      <c r="M3598" s="21" t="e">
        <f>IF(OR($B3598="",M$3&lt;$D3598+Настройки!$B$7),0,MAX(0,$E3598-MAX(0,SUMIFS(Тех_Движение!$G$2:$G$5111,Тех_Движение!$D$2:$D$5111,$C3598,Тех_Движение!$B$2:$B$5111,"&lt;="&amp;M$3)-$F3598)))</f>
        <v>#VALUE!</v>
      </c>
      <c r="N3598" s="21" t="e">
        <f>IF(OR($B3598="",N$3&lt;$D3598+Настройки!$B$7),0,MAX(0,$E3598-MAX(0,SUMIFS(Тех_Движение!$G$2:$G$5111,Тех_Движение!$D$2:$D$5111,$C3598,Тех_Движение!$B$2:$B$5111,"&lt;="&amp;N$3)-$F3598)))</f>
        <v>#VALUE!</v>
      </c>
      <c r="O3598" s="21" t="e">
        <f>IF(OR($B3598="",O$3&lt;$D3598+Настройки!$B$7),0,MAX(0,$E3598-MAX(0,SUMIFS(Тех_Движение!$G$2:$G$5111,Тех_Движение!$D$2:$D$5111,$C3598,Тех_Движение!$B$2:$B$5111,"&lt;="&amp;O$3)-$F3598)))</f>
        <v>#VALUE!</v>
      </c>
      <c r="P3598" s="21" t="e">
        <f>IF(OR($B3598="",P$3&lt;$D3598+Настройки!$B$7),0,MAX(0,$E3598-MAX(0,SUMIFS(Тех_Движение!$G$2:$G$5111,Тех_Движение!$D$2:$D$5111,$C3598,Тех_Движение!$B$2:$B$5111,"&lt;="&amp;P$3)-$F3598)))</f>
        <v>#VALUE!</v>
      </c>
      <c r="Q3598" s="21" t="e">
        <f>IF(OR($B3598="",Q$3&lt;$D3598+Настройки!$B$7),0,MAX(0,$E3598-MAX(0,SUMIFS(Тех_Движение!$G$2:$G$5111,Тех_Движение!$D$2:$D$5111,$C3598,Тех_Движение!$B$2:$B$5111,"&lt;="&amp;Q$3)-$F3598)))</f>
        <v>#VALUE!</v>
      </c>
      <c r="R3598" s="21" t="str">
        <f t="shared" si="169"/>
        <v/>
      </c>
      <c r="S3598" s="23" t="str">
        <f>IF($B3598="","",VLOOKUP($C3598,Настройки!$A$11:$L$17,9,FALSE))</f>
        <v/>
      </c>
      <c r="T3598" s="23" t="str">
        <f t="shared" si="170"/>
        <v/>
      </c>
    </row>
    <row r="3599" spans="1:20" x14ac:dyDescent="0.3">
      <c r="A3599" s="20">
        <f>Тех_Движение!$A$3596</f>
        <v>3595</v>
      </c>
      <c r="B3599" s="20" t="str">
        <f>IF(Тех_Движение!$F$3596&gt;0,Тех_Движение!$I$3596,"")</f>
        <v/>
      </c>
      <c r="C3599" s="20" t="str">
        <f>IF($B3599="","",Тех_Движение!$D$3596)</f>
        <v/>
      </c>
      <c r="D3599" s="9" t="str">
        <f>IF($B3599="","",Тех_Движение!$B$3596)</f>
        <v/>
      </c>
      <c r="E3599" s="21" t="str">
        <f>IF($B3599="","",Тех_Движение!$F$3596)</f>
        <v/>
      </c>
      <c r="F3599" s="21" t="str">
        <f>IF($B3599="","",SUMIFS($E$5:$E3598,$C$5:$C3598,$C3599))</f>
        <v/>
      </c>
      <c r="G3599" s="21" t="str">
        <f>IF($B3599="","",MAX(0,$E3599-MAX(0,SUMIFS(Тех_Движение!$G$2:$G$5111,Тех_Движение!$D$2:$D$5111,$C3599,Тех_Движение!$B$2:$B$5111,"&lt;="&amp;Настройки!$B$5-1)-$F3599)))</f>
        <v/>
      </c>
      <c r="H3599" s="21" t="str">
        <f>IF($B3599="","",IF(AND($D3599&gt;=Настройки!$B$5,$D3599&lt;=Настройки!$B$6),$E3599,0))</f>
        <v/>
      </c>
      <c r="I3599" s="21" t="str">
        <f t="shared" si="168"/>
        <v/>
      </c>
      <c r="J3599" s="21" t="str">
        <f>IF($B3599="","",MAX(0,$E3599-MAX(0,SUMIFS(Тех_Движение!$G$2:$G$5111,Тех_Движение!$D$2:$D$5111,$C3599,Тех_Движение!$B$2:$B$5111,"&lt;="&amp;Настройки!$B$6)-$F3599)))</f>
        <v/>
      </c>
      <c r="K3599" s="21" t="e">
        <f>IF(OR($B3599="",K$3&lt;$D3599+Настройки!$B$7),0,MAX(0,$E3599-MAX(0,SUMIFS(Тех_Движение!$G$2:$G$5111,Тех_Движение!$D$2:$D$5111,$C3599,Тех_Движение!$B$2:$B$5111,"&lt;="&amp;K$3)-$F3599)))</f>
        <v>#VALUE!</v>
      </c>
      <c r="L3599" s="21" t="e">
        <f>IF(OR($B3599="",L$3&lt;$D3599+Настройки!$B$7),0,MAX(0,$E3599-MAX(0,SUMIFS(Тех_Движение!$G$2:$G$5111,Тех_Движение!$D$2:$D$5111,$C3599,Тех_Движение!$B$2:$B$5111,"&lt;="&amp;L$3)-$F3599)))</f>
        <v>#VALUE!</v>
      </c>
      <c r="M3599" s="21" t="e">
        <f>IF(OR($B3599="",M$3&lt;$D3599+Настройки!$B$7),0,MAX(0,$E3599-MAX(0,SUMIFS(Тех_Движение!$G$2:$G$5111,Тех_Движение!$D$2:$D$5111,$C3599,Тех_Движение!$B$2:$B$5111,"&lt;="&amp;M$3)-$F3599)))</f>
        <v>#VALUE!</v>
      </c>
      <c r="N3599" s="21" t="e">
        <f>IF(OR($B3599="",N$3&lt;$D3599+Настройки!$B$7),0,MAX(0,$E3599-MAX(0,SUMIFS(Тех_Движение!$G$2:$G$5111,Тех_Движение!$D$2:$D$5111,$C3599,Тех_Движение!$B$2:$B$5111,"&lt;="&amp;N$3)-$F3599)))</f>
        <v>#VALUE!</v>
      </c>
      <c r="O3599" s="21" t="e">
        <f>IF(OR($B3599="",O$3&lt;$D3599+Настройки!$B$7),0,MAX(0,$E3599-MAX(0,SUMIFS(Тех_Движение!$G$2:$G$5111,Тех_Движение!$D$2:$D$5111,$C3599,Тех_Движение!$B$2:$B$5111,"&lt;="&amp;O$3)-$F3599)))</f>
        <v>#VALUE!</v>
      </c>
      <c r="P3599" s="21" t="e">
        <f>IF(OR($B3599="",P$3&lt;$D3599+Настройки!$B$7),0,MAX(0,$E3599-MAX(0,SUMIFS(Тех_Движение!$G$2:$G$5111,Тех_Движение!$D$2:$D$5111,$C3599,Тех_Движение!$B$2:$B$5111,"&lt;="&amp;P$3)-$F3599)))</f>
        <v>#VALUE!</v>
      </c>
      <c r="Q3599" s="21" t="e">
        <f>IF(OR($B3599="",Q$3&lt;$D3599+Настройки!$B$7),0,MAX(0,$E3599-MAX(0,SUMIFS(Тех_Движение!$G$2:$G$5111,Тех_Движение!$D$2:$D$5111,$C3599,Тех_Движение!$B$2:$B$5111,"&lt;="&amp;Q$3)-$F3599)))</f>
        <v>#VALUE!</v>
      </c>
      <c r="R3599" s="21" t="str">
        <f t="shared" si="169"/>
        <v/>
      </c>
      <c r="S3599" s="23" t="str">
        <f>IF($B3599="","",VLOOKUP($C3599,Настройки!$A$11:$L$17,9,FALSE))</f>
        <v/>
      </c>
      <c r="T3599" s="23" t="str">
        <f t="shared" si="170"/>
        <v/>
      </c>
    </row>
    <row r="3600" spans="1:20" x14ac:dyDescent="0.3">
      <c r="A3600" s="20">
        <f>Тех_Движение!$A$3597</f>
        <v>3596</v>
      </c>
      <c r="B3600" s="20" t="str">
        <f>IF(Тех_Движение!$F$3597&gt;0,Тех_Движение!$I$3597,"")</f>
        <v/>
      </c>
      <c r="C3600" s="20" t="str">
        <f>IF($B3600="","",Тех_Движение!$D$3597)</f>
        <v/>
      </c>
      <c r="D3600" s="9" t="str">
        <f>IF($B3600="","",Тех_Движение!$B$3597)</f>
        <v/>
      </c>
      <c r="E3600" s="21" t="str">
        <f>IF($B3600="","",Тех_Движение!$F$3597)</f>
        <v/>
      </c>
      <c r="F3600" s="21" t="str">
        <f>IF($B3600="","",SUMIFS($E$5:$E3599,$C$5:$C3599,$C3600))</f>
        <v/>
      </c>
      <c r="G3600" s="21" t="str">
        <f>IF($B3600="","",MAX(0,$E3600-MAX(0,SUMIFS(Тех_Движение!$G$2:$G$5111,Тех_Движение!$D$2:$D$5111,$C3600,Тех_Движение!$B$2:$B$5111,"&lt;="&amp;Настройки!$B$5-1)-$F3600)))</f>
        <v/>
      </c>
      <c r="H3600" s="21" t="str">
        <f>IF($B3600="","",IF(AND($D3600&gt;=Настройки!$B$5,$D3600&lt;=Настройки!$B$6),$E3600,0))</f>
        <v/>
      </c>
      <c r="I3600" s="21" t="str">
        <f t="shared" si="168"/>
        <v/>
      </c>
      <c r="J3600" s="21" t="str">
        <f>IF($B3600="","",MAX(0,$E3600-MAX(0,SUMIFS(Тех_Движение!$G$2:$G$5111,Тех_Движение!$D$2:$D$5111,$C3600,Тех_Движение!$B$2:$B$5111,"&lt;="&amp;Настройки!$B$6)-$F3600)))</f>
        <v/>
      </c>
      <c r="K3600" s="21" t="e">
        <f>IF(OR($B3600="",K$3&lt;$D3600+Настройки!$B$7),0,MAX(0,$E3600-MAX(0,SUMIFS(Тех_Движение!$G$2:$G$5111,Тех_Движение!$D$2:$D$5111,$C3600,Тех_Движение!$B$2:$B$5111,"&lt;="&amp;K$3)-$F3600)))</f>
        <v>#VALUE!</v>
      </c>
      <c r="L3600" s="21" t="e">
        <f>IF(OR($B3600="",L$3&lt;$D3600+Настройки!$B$7),0,MAX(0,$E3600-MAX(0,SUMIFS(Тех_Движение!$G$2:$G$5111,Тех_Движение!$D$2:$D$5111,$C3600,Тех_Движение!$B$2:$B$5111,"&lt;="&amp;L$3)-$F3600)))</f>
        <v>#VALUE!</v>
      </c>
      <c r="M3600" s="21" t="e">
        <f>IF(OR($B3600="",M$3&lt;$D3600+Настройки!$B$7),0,MAX(0,$E3600-MAX(0,SUMIFS(Тех_Движение!$G$2:$G$5111,Тех_Движение!$D$2:$D$5111,$C3600,Тех_Движение!$B$2:$B$5111,"&lt;="&amp;M$3)-$F3600)))</f>
        <v>#VALUE!</v>
      </c>
      <c r="N3600" s="21" t="e">
        <f>IF(OR($B3600="",N$3&lt;$D3600+Настройки!$B$7),0,MAX(0,$E3600-MAX(0,SUMIFS(Тех_Движение!$G$2:$G$5111,Тех_Движение!$D$2:$D$5111,$C3600,Тех_Движение!$B$2:$B$5111,"&lt;="&amp;N$3)-$F3600)))</f>
        <v>#VALUE!</v>
      </c>
      <c r="O3600" s="21" t="e">
        <f>IF(OR($B3600="",O$3&lt;$D3600+Настройки!$B$7),0,MAX(0,$E3600-MAX(0,SUMIFS(Тех_Движение!$G$2:$G$5111,Тех_Движение!$D$2:$D$5111,$C3600,Тех_Движение!$B$2:$B$5111,"&lt;="&amp;O$3)-$F3600)))</f>
        <v>#VALUE!</v>
      </c>
      <c r="P3600" s="21" t="e">
        <f>IF(OR($B3600="",P$3&lt;$D3600+Настройки!$B$7),0,MAX(0,$E3600-MAX(0,SUMIFS(Тех_Движение!$G$2:$G$5111,Тех_Движение!$D$2:$D$5111,$C3600,Тех_Движение!$B$2:$B$5111,"&lt;="&amp;P$3)-$F3600)))</f>
        <v>#VALUE!</v>
      </c>
      <c r="Q3600" s="21" t="e">
        <f>IF(OR($B3600="",Q$3&lt;$D3600+Настройки!$B$7),0,MAX(0,$E3600-MAX(0,SUMIFS(Тех_Движение!$G$2:$G$5111,Тех_Движение!$D$2:$D$5111,$C3600,Тех_Движение!$B$2:$B$5111,"&lt;="&amp;Q$3)-$F3600)))</f>
        <v>#VALUE!</v>
      </c>
      <c r="R3600" s="21" t="str">
        <f t="shared" si="169"/>
        <v/>
      </c>
      <c r="S3600" s="23" t="str">
        <f>IF($B3600="","",VLOOKUP($C3600,Настройки!$A$11:$L$17,9,FALSE))</f>
        <v/>
      </c>
      <c r="T3600" s="23" t="str">
        <f t="shared" si="170"/>
        <v/>
      </c>
    </row>
    <row r="3601" spans="1:20" x14ac:dyDescent="0.3">
      <c r="A3601" s="20">
        <f>Тех_Движение!$A$3598</f>
        <v>3597</v>
      </c>
      <c r="B3601" s="20" t="str">
        <f>IF(Тех_Движение!$F$3598&gt;0,Тех_Движение!$I$3598,"")</f>
        <v/>
      </c>
      <c r="C3601" s="20" t="str">
        <f>IF($B3601="","",Тех_Движение!$D$3598)</f>
        <v/>
      </c>
      <c r="D3601" s="9" t="str">
        <f>IF($B3601="","",Тех_Движение!$B$3598)</f>
        <v/>
      </c>
      <c r="E3601" s="21" t="str">
        <f>IF($B3601="","",Тех_Движение!$F$3598)</f>
        <v/>
      </c>
      <c r="F3601" s="21" t="str">
        <f>IF($B3601="","",SUMIFS($E$5:$E3600,$C$5:$C3600,$C3601))</f>
        <v/>
      </c>
      <c r="G3601" s="21" t="str">
        <f>IF($B3601="","",MAX(0,$E3601-MAX(0,SUMIFS(Тех_Движение!$G$2:$G$5111,Тех_Движение!$D$2:$D$5111,$C3601,Тех_Движение!$B$2:$B$5111,"&lt;="&amp;Настройки!$B$5-1)-$F3601)))</f>
        <v/>
      </c>
      <c r="H3601" s="21" t="str">
        <f>IF($B3601="","",IF(AND($D3601&gt;=Настройки!$B$5,$D3601&lt;=Настройки!$B$6),$E3601,0))</f>
        <v/>
      </c>
      <c r="I3601" s="21" t="str">
        <f t="shared" si="168"/>
        <v/>
      </c>
      <c r="J3601" s="21" t="str">
        <f>IF($B3601="","",MAX(0,$E3601-MAX(0,SUMIFS(Тех_Движение!$G$2:$G$5111,Тех_Движение!$D$2:$D$5111,$C3601,Тех_Движение!$B$2:$B$5111,"&lt;="&amp;Настройки!$B$6)-$F3601)))</f>
        <v/>
      </c>
      <c r="K3601" s="21" t="e">
        <f>IF(OR($B3601="",K$3&lt;$D3601+Настройки!$B$7),0,MAX(0,$E3601-MAX(0,SUMIFS(Тех_Движение!$G$2:$G$5111,Тех_Движение!$D$2:$D$5111,$C3601,Тех_Движение!$B$2:$B$5111,"&lt;="&amp;K$3)-$F3601)))</f>
        <v>#VALUE!</v>
      </c>
      <c r="L3601" s="21" t="e">
        <f>IF(OR($B3601="",L$3&lt;$D3601+Настройки!$B$7),0,MAX(0,$E3601-MAX(0,SUMIFS(Тех_Движение!$G$2:$G$5111,Тех_Движение!$D$2:$D$5111,$C3601,Тех_Движение!$B$2:$B$5111,"&lt;="&amp;L$3)-$F3601)))</f>
        <v>#VALUE!</v>
      </c>
      <c r="M3601" s="21" t="e">
        <f>IF(OR($B3601="",M$3&lt;$D3601+Настройки!$B$7),0,MAX(0,$E3601-MAX(0,SUMIFS(Тех_Движение!$G$2:$G$5111,Тех_Движение!$D$2:$D$5111,$C3601,Тех_Движение!$B$2:$B$5111,"&lt;="&amp;M$3)-$F3601)))</f>
        <v>#VALUE!</v>
      </c>
      <c r="N3601" s="21" t="e">
        <f>IF(OR($B3601="",N$3&lt;$D3601+Настройки!$B$7),0,MAX(0,$E3601-MAX(0,SUMIFS(Тех_Движение!$G$2:$G$5111,Тех_Движение!$D$2:$D$5111,$C3601,Тех_Движение!$B$2:$B$5111,"&lt;="&amp;N$3)-$F3601)))</f>
        <v>#VALUE!</v>
      </c>
      <c r="O3601" s="21" t="e">
        <f>IF(OR($B3601="",O$3&lt;$D3601+Настройки!$B$7),0,MAX(0,$E3601-MAX(0,SUMIFS(Тех_Движение!$G$2:$G$5111,Тех_Движение!$D$2:$D$5111,$C3601,Тех_Движение!$B$2:$B$5111,"&lt;="&amp;O$3)-$F3601)))</f>
        <v>#VALUE!</v>
      </c>
      <c r="P3601" s="21" t="e">
        <f>IF(OR($B3601="",P$3&lt;$D3601+Настройки!$B$7),0,MAX(0,$E3601-MAX(0,SUMIFS(Тех_Движение!$G$2:$G$5111,Тех_Движение!$D$2:$D$5111,$C3601,Тех_Движение!$B$2:$B$5111,"&lt;="&amp;P$3)-$F3601)))</f>
        <v>#VALUE!</v>
      </c>
      <c r="Q3601" s="21" t="e">
        <f>IF(OR($B3601="",Q$3&lt;$D3601+Настройки!$B$7),0,MAX(0,$E3601-MAX(0,SUMIFS(Тех_Движение!$G$2:$G$5111,Тех_Движение!$D$2:$D$5111,$C3601,Тех_Движение!$B$2:$B$5111,"&lt;="&amp;Q$3)-$F3601)))</f>
        <v>#VALUE!</v>
      </c>
      <c r="R3601" s="21" t="str">
        <f t="shared" si="169"/>
        <v/>
      </c>
      <c r="S3601" s="23" t="str">
        <f>IF($B3601="","",VLOOKUP($C3601,Настройки!$A$11:$L$17,9,FALSE))</f>
        <v/>
      </c>
      <c r="T3601" s="23" t="str">
        <f t="shared" si="170"/>
        <v/>
      </c>
    </row>
    <row r="3602" spans="1:20" x14ac:dyDescent="0.3">
      <c r="A3602" s="20">
        <f>Тех_Движение!$A$3599</f>
        <v>3598</v>
      </c>
      <c r="B3602" s="20" t="str">
        <f>IF(Тех_Движение!$F$3599&gt;0,Тех_Движение!$I$3599,"")</f>
        <v/>
      </c>
      <c r="C3602" s="20" t="str">
        <f>IF($B3602="","",Тех_Движение!$D$3599)</f>
        <v/>
      </c>
      <c r="D3602" s="9" t="str">
        <f>IF($B3602="","",Тех_Движение!$B$3599)</f>
        <v/>
      </c>
      <c r="E3602" s="21" t="str">
        <f>IF($B3602="","",Тех_Движение!$F$3599)</f>
        <v/>
      </c>
      <c r="F3602" s="21" t="str">
        <f>IF($B3602="","",SUMIFS($E$5:$E3601,$C$5:$C3601,$C3602))</f>
        <v/>
      </c>
      <c r="G3602" s="21" t="str">
        <f>IF($B3602="","",MAX(0,$E3602-MAX(0,SUMIFS(Тех_Движение!$G$2:$G$5111,Тех_Движение!$D$2:$D$5111,$C3602,Тех_Движение!$B$2:$B$5111,"&lt;="&amp;Настройки!$B$5-1)-$F3602)))</f>
        <v/>
      </c>
      <c r="H3602" s="21" t="str">
        <f>IF($B3602="","",IF(AND($D3602&gt;=Настройки!$B$5,$D3602&lt;=Настройки!$B$6),$E3602,0))</f>
        <v/>
      </c>
      <c r="I3602" s="21" t="str">
        <f t="shared" si="168"/>
        <v/>
      </c>
      <c r="J3602" s="21" t="str">
        <f>IF($B3602="","",MAX(0,$E3602-MAX(0,SUMIFS(Тех_Движение!$G$2:$G$5111,Тех_Движение!$D$2:$D$5111,$C3602,Тех_Движение!$B$2:$B$5111,"&lt;="&amp;Настройки!$B$6)-$F3602)))</f>
        <v/>
      </c>
      <c r="K3602" s="21" t="e">
        <f>IF(OR($B3602="",K$3&lt;$D3602+Настройки!$B$7),0,MAX(0,$E3602-MAX(0,SUMIFS(Тех_Движение!$G$2:$G$5111,Тех_Движение!$D$2:$D$5111,$C3602,Тех_Движение!$B$2:$B$5111,"&lt;="&amp;K$3)-$F3602)))</f>
        <v>#VALUE!</v>
      </c>
      <c r="L3602" s="21" t="e">
        <f>IF(OR($B3602="",L$3&lt;$D3602+Настройки!$B$7),0,MAX(0,$E3602-MAX(0,SUMIFS(Тех_Движение!$G$2:$G$5111,Тех_Движение!$D$2:$D$5111,$C3602,Тех_Движение!$B$2:$B$5111,"&lt;="&amp;L$3)-$F3602)))</f>
        <v>#VALUE!</v>
      </c>
      <c r="M3602" s="21" t="e">
        <f>IF(OR($B3602="",M$3&lt;$D3602+Настройки!$B$7),0,MAX(0,$E3602-MAX(0,SUMIFS(Тех_Движение!$G$2:$G$5111,Тех_Движение!$D$2:$D$5111,$C3602,Тех_Движение!$B$2:$B$5111,"&lt;="&amp;M$3)-$F3602)))</f>
        <v>#VALUE!</v>
      </c>
      <c r="N3602" s="21" t="e">
        <f>IF(OR($B3602="",N$3&lt;$D3602+Настройки!$B$7),0,MAX(0,$E3602-MAX(0,SUMIFS(Тех_Движение!$G$2:$G$5111,Тех_Движение!$D$2:$D$5111,$C3602,Тех_Движение!$B$2:$B$5111,"&lt;="&amp;N$3)-$F3602)))</f>
        <v>#VALUE!</v>
      </c>
      <c r="O3602" s="21" t="e">
        <f>IF(OR($B3602="",O$3&lt;$D3602+Настройки!$B$7),0,MAX(0,$E3602-MAX(0,SUMIFS(Тех_Движение!$G$2:$G$5111,Тех_Движение!$D$2:$D$5111,$C3602,Тех_Движение!$B$2:$B$5111,"&lt;="&amp;O$3)-$F3602)))</f>
        <v>#VALUE!</v>
      </c>
      <c r="P3602" s="21" t="e">
        <f>IF(OR($B3602="",P$3&lt;$D3602+Настройки!$B$7),0,MAX(0,$E3602-MAX(0,SUMIFS(Тех_Движение!$G$2:$G$5111,Тех_Движение!$D$2:$D$5111,$C3602,Тех_Движение!$B$2:$B$5111,"&lt;="&amp;P$3)-$F3602)))</f>
        <v>#VALUE!</v>
      </c>
      <c r="Q3602" s="21" t="e">
        <f>IF(OR($B3602="",Q$3&lt;$D3602+Настройки!$B$7),0,MAX(0,$E3602-MAX(0,SUMIFS(Тех_Движение!$G$2:$G$5111,Тех_Движение!$D$2:$D$5111,$C3602,Тех_Движение!$B$2:$B$5111,"&lt;="&amp;Q$3)-$F3602)))</f>
        <v>#VALUE!</v>
      </c>
      <c r="R3602" s="21" t="str">
        <f t="shared" si="169"/>
        <v/>
      </c>
      <c r="S3602" s="23" t="str">
        <f>IF($B3602="","",VLOOKUP($C3602,Настройки!$A$11:$L$17,9,FALSE))</f>
        <v/>
      </c>
      <c r="T3602" s="23" t="str">
        <f t="shared" si="170"/>
        <v/>
      </c>
    </row>
    <row r="3603" spans="1:20" x14ac:dyDescent="0.3">
      <c r="A3603" s="20">
        <f>Тех_Движение!$A$3600</f>
        <v>3599</v>
      </c>
      <c r="B3603" s="20" t="str">
        <f>IF(Тех_Движение!$F$3600&gt;0,Тех_Движение!$I$3600,"")</f>
        <v/>
      </c>
      <c r="C3603" s="20" t="str">
        <f>IF($B3603="","",Тех_Движение!$D$3600)</f>
        <v/>
      </c>
      <c r="D3603" s="9" t="str">
        <f>IF($B3603="","",Тех_Движение!$B$3600)</f>
        <v/>
      </c>
      <c r="E3603" s="21" t="str">
        <f>IF($B3603="","",Тех_Движение!$F$3600)</f>
        <v/>
      </c>
      <c r="F3603" s="21" t="str">
        <f>IF($B3603="","",SUMIFS($E$5:$E3602,$C$5:$C3602,$C3603))</f>
        <v/>
      </c>
      <c r="G3603" s="21" t="str">
        <f>IF($B3603="","",MAX(0,$E3603-MAX(0,SUMIFS(Тех_Движение!$G$2:$G$5111,Тех_Движение!$D$2:$D$5111,$C3603,Тех_Движение!$B$2:$B$5111,"&lt;="&amp;Настройки!$B$5-1)-$F3603)))</f>
        <v/>
      </c>
      <c r="H3603" s="21" t="str">
        <f>IF($B3603="","",IF(AND($D3603&gt;=Настройки!$B$5,$D3603&lt;=Настройки!$B$6),$E3603,0))</f>
        <v/>
      </c>
      <c r="I3603" s="21" t="str">
        <f t="shared" si="168"/>
        <v/>
      </c>
      <c r="J3603" s="21" t="str">
        <f>IF($B3603="","",MAX(0,$E3603-MAX(0,SUMIFS(Тех_Движение!$G$2:$G$5111,Тех_Движение!$D$2:$D$5111,$C3603,Тех_Движение!$B$2:$B$5111,"&lt;="&amp;Настройки!$B$6)-$F3603)))</f>
        <v/>
      </c>
      <c r="K3603" s="21" t="e">
        <f>IF(OR($B3603="",K$3&lt;$D3603+Настройки!$B$7),0,MAX(0,$E3603-MAX(0,SUMIFS(Тех_Движение!$G$2:$G$5111,Тех_Движение!$D$2:$D$5111,$C3603,Тех_Движение!$B$2:$B$5111,"&lt;="&amp;K$3)-$F3603)))</f>
        <v>#VALUE!</v>
      </c>
      <c r="L3603" s="21" t="e">
        <f>IF(OR($B3603="",L$3&lt;$D3603+Настройки!$B$7),0,MAX(0,$E3603-MAX(0,SUMIFS(Тех_Движение!$G$2:$G$5111,Тех_Движение!$D$2:$D$5111,$C3603,Тех_Движение!$B$2:$B$5111,"&lt;="&amp;L$3)-$F3603)))</f>
        <v>#VALUE!</v>
      </c>
      <c r="M3603" s="21" t="e">
        <f>IF(OR($B3603="",M$3&lt;$D3603+Настройки!$B$7),0,MAX(0,$E3603-MAX(0,SUMIFS(Тех_Движение!$G$2:$G$5111,Тех_Движение!$D$2:$D$5111,$C3603,Тех_Движение!$B$2:$B$5111,"&lt;="&amp;M$3)-$F3603)))</f>
        <v>#VALUE!</v>
      </c>
      <c r="N3603" s="21" t="e">
        <f>IF(OR($B3603="",N$3&lt;$D3603+Настройки!$B$7),0,MAX(0,$E3603-MAX(0,SUMIFS(Тех_Движение!$G$2:$G$5111,Тех_Движение!$D$2:$D$5111,$C3603,Тех_Движение!$B$2:$B$5111,"&lt;="&amp;N$3)-$F3603)))</f>
        <v>#VALUE!</v>
      </c>
      <c r="O3603" s="21" t="e">
        <f>IF(OR($B3603="",O$3&lt;$D3603+Настройки!$B$7),0,MAX(0,$E3603-MAX(0,SUMIFS(Тех_Движение!$G$2:$G$5111,Тех_Движение!$D$2:$D$5111,$C3603,Тех_Движение!$B$2:$B$5111,"&lt;="&amp;O$3)-$F3603)))</f>
        <v>#VALUE!</v>
      </c>
      <c r="P3603" s="21" t="e">
        <f>IF(OR($B3603="",P$3&lt;$D3603+Настройки!$B$7),0,MAX(0,$E3603-MAX(0,SUMIFS(Тех_Движение!$G$2:$G$5111,Тех_Движение!$D$2:$D$5111,$C3603,Тех_Движение!$B$2:$B$5111,"&lt;="&amp;P$3)-$F3603)))</f>
        <v>#VALUE!</v>
      </c>
      <c r="Q3603" s="21" t="e">
        <f>IF(OR($B3603="",Q$3&lt;$D3603+Настройки!$B$7),0,MAX(0,$E3603-MAX(0,SUMIFS(Тех_Движение!$G$2:$G$5111,Тех_Движение!$D$2:$D$5111,$C3603,Тех_Движение!$B$2:$B$5111,"&lt;="&amp;Q$3)-$F3603)))</f>
        <v>#VALUE!</v>
      </c>
      <c r="R3603" s="21" t="str">
        <f t="shared" si="169"/>
        <v/>
      </c>
      <c r="S3603" s="23" t="str">
        <f>IF($B3603="","",VLOOKUP($C3603,Настройки!$A$11:$L$17,9,FALSE))</f>
        <v/>
      </c>
      <c r="T3603" s="23" t="str">
        <f t="shared" si="170"/>
        <v/>
      </c>
    </row>
    <row r="3604" spans="1:20" x14ac:dyDescent="0.3">
      <c r="A3604" s="20">
        <f>Тех_Движение!$A$3601</f>
        <v>3600</v>
      </c>
      <c r="B3604" s="20" t="str">
        <f>IF(Тех_Движение!$F$3601&gt;0,Тех_Движение!$I$3601,"")</f>
        <v/>
      </c>
      <c r="C3604" s="20" t="str">
        <f>IF($B3604="","",Тех_Движение!$D$3601)</f>
        <v/>
      </c>
      <c r="D3604" s="9" t="str">
        <f>IF($B3604="","",Тех_Движение!$B$3601)</f>
        <v/>
      </c>
      <c r="E3604" s="21" t="str">
        <f>IF($B3604="","",Тех_Движение!$F$3601)</f>
        <v/>
      </c>
      <c r="F3604" s="21" t="str">
        <f>IF($B3604="","",SUMIFS($E$5:$E3603,$C$5:$C3603,$C3604))</f>
        <v/>
      </c>
      <c r="G3604" s="21" t="str">
        <f>IF($B3604="","",MAX(0,$E3604-MAX(0,SUMIFS(Тех_Движение!$G$2:$G$5111,Тех_Движение!$D$2:$D$5111,$C3604,Тех_Движение!$B$2:$B$5111,"&lt;="&amp;Настройки!$B$5-1)-$F3604)))</f>
        <v/>
      </c>
      <c r="H3604" s="21" t="str">
        <f>IF($B3604="","",IF(AND($D3604&gt;=Настройки!$B$5,$D3604&lt;=Настройки!$B$6),$E3604,0))</f>
        <v/>
      </c>
      <c r="I3604" s="21" t="str">
        <f t="shared" si="168"/>
        <v/>
      </c>
      <c r="J3604" s="21" t="str">
        <f>IF($B3604="","",MAX(0,$E3604-MAX(0,SUMIFS(Тех_Движение!$G$2:$G$5111,Тех_Движение!$D$2:$D$5111,$C3604,Тех_Движение!$B$2:$B$5111,"&lt;="&amp;Настройки!$B$6)-$F3604)))</f>
        <v/>
      </c>
      <c r="K3604" s="21" t="e">
        <f>IF(OR($B3604="",K$3&lt;$D3604+Настройки!$B$7),0,MAX(0,$E3604-MAX(0,SUMIFS(Тех_Движение!$G$2:$G$5111,Тех_Движение!$D$2:$D$5111,$C3604,Тех_Движение!$B$2:$B$5111,"&lt;="&amp;K$3)-$F3604)))</f>
        <v>#VALUE!</v>
      </c>
      <c r="L3604" s="21" t="e">
        <f>IF(OR($B3604="",L$3&lt;$D3604+Настройки!$B$7),0,MAX(0,$E3604-MAX(0,SUMIFS(Тех_Движение!$G$2:$G$5111,Тех_Движение!$D$2:$D$5111,$C3604,Тех_Движение!$B$2:$B$5111,"&lt;="&amp;L$3)-$F3604)))</f>
        <v>#VALUE!</v>
      </c>
      <c r="M3604" s="21" t="e">
        <f>IF(OR($B3604="",M$3&lt;$D3604+Настройки!$B$7),0,MAX(0,$E3604-MAX(0,SUMIFS(Тех_Движение!$G$2:$G$5111,Тех_Движение!$D$2:$D$5111,$C3604,Тех_Движение!$B$2:$B$5111,"&lt;="&amp;M$3)-$F3604)))</f>
        <v>#VALUE!</v>
      </c>
      <c r="N3604" s="21" t="e">
        <f>IF(OR($B3604="",N$3&lt;$D3604+Настройки!$B$7),0,MAX(0,$E3604-MAX(0,SUMIFS(Тех_Движение!$G$2:$G$5111,Тех_Движение!$D$2:$D$5111,$C3604,Тех_Движение!$B$2:$B$5111,"&lt;="&amp;N$3)-$F3604)))</f>
        <v>#VALUE!</v>
      </c>
      <c r="O3604" s="21" t="e">
        <f>IF(OR($B3604="",O$3&lt;$D3604+Настройки!$B$7),0,MAX(0,$E3604-MAX(0,SUMIFS(Тех_Движение!$G$2:$G$5111,Тех_Движение!$D$2:$D$5111,$C3604,Тех_Движение!$B$2:$B$5111,"&lt;="&amp;O$3)-$F3604)))</f>
        <v>#VALUE!</v>
      </c>
      <c r="P3604" s="21" t="e">
        <f>IF(OR($B3604="",P$3&lt;$D3604+Настройки!$B$7),0,MAX(0,$E3604-MAX(0,SUMIFS(Тех_Движение!$G$2:$G$5111,Тех_Движение!$D$2:$D$5111,$C3604,Тех_Движение!$B$2:$B$5111,"&lt;="&amp;P$3)-$F3604)))</f>
        <v>#VALUE!</v>
      </c>
      <c r="Q3604" s="21" t="e">
        <f>IF(OR($B3604="",Q$3&lt;$D3604+Настройки!$B$7),0,MAX(0,$E3604-MAX(0,SUMIFS(Тех_Движение!$G$2:$G$5111,Тех_Движение!$D$2:$D$5111,$C3604,Тех_Движение!$B$2:$B$5111,"&lt;="&amp;Q$3)-$F3604)))</f>
        <v>#VALUE!</v>
      </c>
      <c r="R3604" s="21" t="str">
        <f t="shared" si="169"/>
        <v/>
      </c>
      <c r="S3604" s="23" t="str">
        <f>IF($B3604="","",VLOOKUP($C3604,Настройки!$A$11:$L$17,9,FALSE))</f>
        <v/>
      </c>
      <c r="T3604" s="23" t="str">
        <f t="shared" si="170"/>
        <v/>
      </c>
    </row>
    <row r="3605" spans="1:20" x14ac:dyDescent="0.3">
      <c r="A3605" s="20">
        <f>Тех_Движение!$A$3602</f>
        <v>3601</v>
      </c>
      <c r="B3605" s="20" t="str">
        <f>IF(Тех_Движение!$F$3602&gt;0,Тех_Движение!$I$3602,"")</f>
        <v/>
      </c>
      <c r="C3605" s="20" t="str">
        <f>IF($B3605="","",Тех_Движение!$D$3602)</f>
        <v/>
      </c>
      <c r="D3605" s="9" t="str">
        <f>IF($B3605="","",Тех_Движение!$B$3602)</f>
        <v/>
      </c>
      <c r="E3605" s="21" t="str">
        <f>IF($B3605="","",Тех_Движение!$F$3602)</f>
        <v/>
      </c>
      <c r="F3605" s="21" t="str">
        <f>IF($B3605="","",SUMIFS($E$5:$E3604,$C$5:$C3604,$C3605))</f>
        <v/>
      </c>
      <c r="G3605" s="21" t="str">
        <f>IF($B3605="","",MAX(0,$E3605-MAX(0,SUMIFS(Тех_Движение!$G$2:$G$5111,Тех_Движение!$D$2:$D$5111,$C3605,Тех_Движение!$B$2:$B$5111,"&lt;="&amp;Настройки!$B$5-1)-$F3605)))</f>
        <v/>
      </c>
      <c r="H3605" s="21" t="str">
        <f>IF($B3605="","",IF(AND($D3605&gt;=Настройки!$B$5,$D3605&lt;=Настройки!$B$6),$E3605,0))</f>
        <v/>
      </c>
      <c r="I3605" s="21" t="str">
        <f t="shared" si="168"/>
        <v/>
      </c>
      <c r="J3605" s="21" t="str">
        <f>IF($B3605="","",MAX(0,$E3605-MAX(0,SUMIFS(Тех_Движение!$G$2:$G$5111,Тех_Движение!$D$2:$D$5111,$C3605,Тех_Движение!$B$2:$B$5111,"&lt;="&amp;Настройки!$B$6)-$F3605)))</f>
        <v/>
      </c>
      <c r="K3605" s="21" t="e">
        <f>IF(OR($B3605="",K$3&lt;$D3605+Настройки!$B$7),0,MAX(0,$E3605-MAX(0,SUMIFS(Тех_Движение!$G$2:$G$5111,Тех_Движение!$D$2:$D$5111,$C3605,Тех_Движение!$B$2:$B$5111,"&lt;="&amp;K$3)-$F3605)))</f>
        <v>#VALUE!</v>
      </c>
      <c r="L3605" s="21" t="e">
        <f>IF(OR($B3605="",L$3&lt;$D3605+Настройки!$B$7),0,MAX(0,$E3605-MAX(0,SUMIFS(Тех_Движение!$G$2:$G$5111,Тех_Движение!$D$2:$D$5111,$C3605,Тех_Движение!$B$2:$B$5111,"&lt;="&amp;L$3)-$F3605)))</f>
        <v>#VALUE!</v>
      </c>
      <c r="M3605" s="21" t="e">
        <f>IF(OR($B3605="",M$3&lt;$D3605+Настройки!$B$7),0,MAX(0,$E3605-MAX(0,SUMIFS(Тех_Движение!$G$2:$G$5111,Тех_Движение!$D$2:$D$5111,$C3605,Тех_Движение!$B$2:$B$5111,"&lt;="&amp;M$3)-$F3605)))</f>
        <v>#VALUE!</v>
      </c>
      <c r="N3605" s="21" t="e">
        <f>IF(OR($B3605="",N$3&lt;$D3605+Настройки!$B$7),0,MAX(0,$E3605-MAX(0,SUMIFS(Тех_Движение!$G$2:$G$5111,Тех_Движение!$D$2:$D$5111,$C3605,Тех_Движение!$B$2:$B$5111,"&lt;="&amp;N$3)-$F3605)))</f>
        <v>#VALUE!</v>
      </c>
      <c r="O3605" s="21" t="e">
        <f>IF(OR($B3605="",O$3&lt;$D3605+Настройки!$B$7),0,MAX(0,$E3605-MAX(0,SUMIFS(Тех_Движение!$G$2:$G$5111,Тех_Движение!$D$2:$D$5111,$C3605,Тех_Движение!$B$2:$B$5111,"&lt;="&amp;O$3)-$F3605)))</f>
        <v>#VALUE!</v>
      </c>
      <c r="P3605" s="21" t="e">
        <f>IF(OR($B3605="",P$3&lt;$D3605+Настройки!$B$7),0,MAX(0,$E3605-MAX(0,SUMIFS(Тех_Движение!$G$2:$G$5111,Тех_Движение!$D$2:$D$5111,$C3605,Тех_Движение!$B$2:$B$5111,"&lt;="&amp;P$3)-$F3605)))</f>
        <v>#VALUE!</v>
      </c>
      <c r="Q3605" s="21" t="e">
        <f>IF(OR($B3605="",Q$3&lt;$D3605+Настройки!$B$7),0,MAX(0,$E3605-MAX(0,SUMIFS(Тех_Движение!$G$2:$G$5111,Тех_Движение!$D$2:$D$5111,$C3605,Тех_Движение!$B$2:$B$5111,"&lt;="&amp;Q$3)-$F3605)))</f>
        <v>#VALUE!</v>
      </c>
      <c r="R3605" s="21" t="str">
        <f t="shared" si="169"/>
        <v/>
      </c>
      <c r="S3605" s="23" t="str">
        <f>IF($B3605="","",VLOOKUP($C3605,Настройки!$A$11:$L$17,9,FALSE))</f>
        <v/>
      </c>
      <c r="T3605" s="23" t="str">
        <f t="shared" si="170"/>
        <v/>
      </c>
    </row>
    <row r="3606" spans="1:20" x14ac:dyDescent="0.3">
      <c r="A3606" s="20">
        <f>Тех_Движение!$A$3603</f>
        <v>3602</v>
      </c>
      <c r="B3606" s="20" t="str">
        <f>IF(Тех_Движение!$F$3603&gt;0,Тех_Движение!$I$3603,"")</f>
        <v/>
      </c>
      <c r="C3606" s="20" t="str">
        <f>IF($B3606="","",Тех_Движение!$D$3603)</f>
        <v/>
      </c>
      <c r="D3606" s="9" t="str">
        <f>IF($B3606="","",Тех_Движение!$B$3603)</f>
        <v/>
      </c>
      <c r="E3606" s="21" t="str">
        <f>IF($B3606="","",Тех_Движение!$F$3603)</f>
        <v/>
      </c>
      <c r="F3606" s="21" t="str">
        <f>IF($B3606="","",SUMIFS($E$5:$E3605,$C$5:$C3605,$C3606))</f>
        <v/>
      </c>
      <c r="G3606" s="21" t="str">
        <f>IF($B3606="","",MAX(0,$E3606-MAX(0,SUMIFS(Тех_Движение!$G$2:$G$5111,Тех_Движение!$D$2:$D$5111,$C3606,Тех_Движение!$B$2:$B$5111,"&lt;="&amp;Настройки!$B$5-1)-$F3606)))</f>
        <v/>
      </c>
      <c r="H3606" s="21" t="str">
        <f>IF($B3606="","",IF(AND($D3606&gt;=Настройки!$B$5,$D3606&lt;=Настройки!$B$6),$E3606,0))</f>
        <v/>
      </c>
      <c r="I3606" s="21" t="str">
        <f t="shared" si="168"/>
        <v/>
      </c>
      <c r="J3606" s="21" t="str">
        <f>IF($B3606="","",MAX(0,$E3606-MAX(0,SUMIFS(Тех_Движение!$G$2:$G$5111,Тех_Движение!$D$2:$D$5111,$C3606,Тех_Движение!$B$2:$B$5111,"&lt;="&amp;Настройки!$B$6)-$F3606)))</f>
        <v/>
      </c>
      <c r="K3606" s="21" t="e">
        <f>IF(OR($B3606="",K$3&lt;$D3606+Настройки!$B$7),0,MAX(0,$E3606-MAX(0,SUMIFS(Тех_Движение!$G$2:$G$5111,Тех_Движение!$D$2:$D$5111,$C3606,Тех_Движение!$B$2:$B$5111,"&lt;="&amp;K$3)-$F3606)))</f>
        <v>#VALUE!</v>
      </c>
      <c r="L3606" s="21" t="e">
        <f>IF(OR($B3606="",L$3&lt;$D3606+Настройки!$B$7),0,MAX(0,$E3606-MAX(0,SUMIFS(Тех_Движение!$G$2:$G$5111,Тех_Движение!$D$2:$D$5111,$C3606,Тех_Движение!$B$2:$B$5111,"&lt;="&amp;L$3)-$F3606)))</f>
        <v>#VALUE!</v>
      </c>
      <c r="M3606" s="21" t="e">
        <f>IF(OR($B3606="",M$3&lt;$D3606+Настройки!$B$7),0,MAX(0,$E3606-MAX(0,SUMIFS(Тех_Движение!$G$2:$G$5111,Тех_Движение!$D$2:$D$5111,$C3606,Тех_Движение!$B$2:$B$5111,"&lt;="&amp;M$3)-$F3606)))</f>
        <v>#VALUE!</v>
      </c>
      <c r="N3606" s="21" t="e">
        <f>IF(OR($B3606="",N$3&lt;$D3606+Настройки!$B$7),0,MAX(0,$E3606-MAX(0,SUMIFS(Тех_Движение!$G$2:$G$5111,Тех_Движение!$D$2:$D$5111,$C3606,Тех_Движение!$B$2:$B$5111,"&lt;="&amp;N$3)-$F3606)))</f>
        <v>#VALUE!</v>
      </c>
      <c r="O3606" s="21" t="e">
        <f>IF(OR($B3606="",O$3&lt;$D3606+Настройки!$B$7),0,MAX(0,$E3606-MAX(0,SUMIFS(Тех_Движение!$G$2:$G$5111,Тех_Движение!$D$2:$D$5111,$C3606,Тех_Движение!$B$2:$B$5111,"&lt;="&amp;O$3)-$F3606)))</f>
        <v>#VALUE!</v>
      </c>
      <c r="P3606" s="21" t="e">
        <f>IF(OR($B3606="",P$3&lt;$D3606+Настройки!$B$7),0,MAX(0,$E3606-MAX(0,SUMIFS(Тех_Движение!$G$2:$G$5111,Тех_Движение!$D$2:$D$5111,$C3606,Тех_Движение!$B$2:$B$5111,"&lt;="&amp;P$3)-$F3606)))</f>
        <v>#VALUE!</v>
      </c>
      <c r="Q3606" s="21" t="e">
        <f>IF(OR($B3606="",Q$3&lt;$D3606+Настройки!$B$7),0,MAX(0,$E3606-MAX(0,SUMIFS(Тех_Движение!$G$2:$G$5111,Тех_Движение!$D$2:$D$5111,$C3606,Тех_Движение!$B$2:$B$5111,"&lt;="&amp;Q$3)-$F3606)))</f>
        <v>#VALUE!</v>
      </c>
      <c r="R3606" s="21" t="str">
        <f t="shared" si="169"/>
        <v/>
      </c>
      <c r="S3606" s="23" t="str">
        <f>IF($B3606="","",VLOOKUP($C3606,Настройки!$A$11:$L$17,9,FALSE))</f>
        <v/>
      </c>
      <c r="T3606" s="23" t="str">
        <f t="shared" si="170"/>
        <v/>
      </c>
    </row>
    <row r="3607" spans="1:20" x14ac:dyDescent="0.3">
      <c r="A3607" s="20">
        <f>Тех_Движение!$A$3604</f>
        <v>3603</v>
      </c>
      <c r="B3607" s="20" t="str">
        <f>IF(Тех_Движение!$F$3604&gt;0,Тех_Движение!$I$3604,"")</f>
        <v/>
      </c>
      <c r="C3607" s="20" t="str">
        <f>IF($B3607="","",Тех_Движение!$D$3604)</f>
        <v/>
      </c>
      <c r="D3607" s="9" t="str">
        <f>IF($B3607="","",Тех_Движение!$B$3604)</f>
        <v/>
      </c>
      <c r="E3607" s="21" t="str">
        <f>IF($B3607="","",Тех_Движение!$F$3604)</f>
        <v/>
      </c>
      <c r="F3607" s="21" t="str">
        <f>IF($B3607="","",SUMIFS($E$5:$E3606,$C$5:$C3606,$C3607))</f>
        <v/>
      </c>
      <c r="G3607" s="21" t="str">
        <f>IF($B3607="","",MAX(0,$E3607-MAX(0,SUMIFS(Тех_Движение!$G$2:$G$5111,Тех_Движение!$D$2:$D$5111,$C3607,Тех_Движение!$B$2:$B$5111,"&lt;="&amp;Настройки!$B$5-1)-$F3607)))</f>
        <v/>
      </c>
      <c r="H3607" s="21" t="str">
        <f>IF($B3607="","",IF(AND($D3607&gt;=Настройки!$B$5,$D3607&lt;=Настройки!$B$6),$E3607,0))</f>
        <v/>
      </c>
      <c r="I3607" s="21" t="str">
        <f t="shared" si="168"/>
        <v/>
      </c>
      <c r="J3607" s="21" t="str">
        <f>IF($B3607="","",MAX(0,$E3607-MAX(0,SUMIFS(Тех_Движение!$G$2:$G$5111,Тех_Движение!$D$2:$D$5111,$C3607,Тех_Движение!$B$2:$B$5111,"&lt;="&amp;Настройки!$B$6)-$F3607)))</f>
        <v/>
      </c>
      <c r="K3607" s="21" t="e">
        <f>IF(OR($B3607="",K$3&lt;$D3607+Настройки!$B$7),0,MAX(0,$E3607-MAX(0,SUMIFS(Тех_Движение!$G$2:$G$5111,Тех_Движение!$D$2:$D$5111,$C3607,Тех_Движение!$B$2:$B$5111,"&lt;="&amp;K$3)-$F3607)))</f>
        <v>#VALUE!</v>
      </c>
      <c r="L3607" s="21" t="e">
        <f>IF(OR($B3607="",L$3&lt;$D3607+Настройки!$B$7),0,MAX(0,$E3607-MAX(0,SUMIFS(Тех_Движение!$G$2:$G$5111,Тех_Движение!$D$2:$D$5111,$C3607,Тех_Движение!$B$2:$B$5111,"&lt;="&amp;L$3)-$F3607)))</f>
        <v>#VALUE!</v>
      </c>
      <c r="M3607" s="21" t="e">
        <f>IF(OR($B3607="",M$3&lt;$D3607+Настройки!$B$7),0,MAX(0,$E3607-MAX(0,SUMIFS(Тех_Движение!$G$2:$G$5111,Тех_Движение!$D$2:$D$5111,$C3607,Тех_Движение!$B$2:$B$5111,"&lt;="&amp;M$3)-$F3607)))</f>
        <v>#VALUE!</v>
      </c>
      <c r="N3607" s="21" t="e">
        <f>IF(OR($B3607="",N$3&lt;$D3607+Настройки!$B$7),0,MAX(0,$E3607-MAX(0,SUMIFS(Тех_Движение!$G$2:$G$5111,Тех_Движение!$D$2:$D$5111,$C3607,Тех_Движение!$B$2:$B$5111,"&lt;="&amp;N$3)-$F3607)))</f>
        <v>#VALUE!</v>
      </c>
      <c r="O3607" s="21" t="e">
        <f>IF(OR($B3607="",O$3&lt;$D3607+Настройки!$B$7),0,MAX(0,$E3607-MAX(0,SUMIFS(Тех_Движение!$G$2:$G$5111,Тех_Движение!$D$2:$D$5111,$C3607,Тех_Движение!$B$2:$B$5111,"&lt;="&amp;O$3)-$F3607)))</f>
        <v>#VALUE!</v>
      </c>
      <c r="P3607" s="21" t="e">
        <f>IF(OR($B3607="",P$3&lt;$D3607+Настройки!$B$7),0,MAX(0,$E3607-MAX(0,SUMIFS(Тех_Движение!$G$2:$G$5111,Тех_Движение!$D$2:$D$5111,$C3607,Тех_Движение!$B$2:$B$5111,"&lt;="&amp;P$3)-$F3607)))</f>
        <v>#VALUE!</v>
      </c>
      <c r="Q3607" s="21" t="e">
        <f>IF(OR($B3607="",Q$3&lt;$D3607+Настройки!$B$7),0,MAX(0,$E3607-MAX(0,SUMIFS(Тех_Движение!$G$2:$G$5111,Тех_Движение!$D$2:$D$5111,$C3607,Тех_Движение!$B$2:$B$5111,"&lt;="&amp;Q$3)-$F3607)))</f>
        <v>#VALUE!</v>
      </c>
      <c r="R3607" s="21" t="str">
        <f t="shared" si="169"/>
        <v/>
      </c>
      <c r="S3607" s="23" t="str">
        <f>IF($B3607="","",VLOOKUP($C3607,Настройки!$A$11:$L$17,9,FALSE))</f>
        <v/>
      </c>
      <c r="T3607" s="23" t="str">
        <f t="shared" si="170"/>
        <v/>
      </c>
    </row>
    <row r="3608" spans="1:20" x14ac:dyDescent="0.3">
      <c r="A3608" s="20">
        <f>Тех_Движение!$A$3605</f>
        <v>3604</v>
      </c>
      <c r="B3608" s="20" t="str">
        <f>IF(Тех_Движение!$F$3605&gt;0,Тех_Движение!$I$3605,"")</f>
        <v/>
      </c>
      <c r="C3608" s="20" t="str">
        <f>IF($B3608="","",Тех_Движение!$D$3605)</f>
        <v/>
      </c>
      <c r="D3608" s="9" t="str">
        <f>IF($B3608="","",Тех_Движение!$B$3605)</f>
        <v/>
      </c>
      <c r="E3608" s="21" t="str">
        <f>IF($B3608="","",Тех_Движение!$F$3605)</f>
        <v/>
      </c>
      <c r="F3608" s="21" t="str">
        <f>IF($B3608="","",SUMIFS($E$5:$E3607,$C$5:$C3607,$C3608))</f>
        <v/>
      </c>
      <c r="G3608" s="21" t="str">
        <f>IF($B3608="","",MAX(0,$E3608-MAX(0,SUMIFS(Тех_Движение!$G$2:$G$5111,Тех_Движение!$D$2:$D$5111,$C3608,Тех_Движение!$B$2:$B$5111,"&lt;="&amp;Настройки!$B$5-1)-$F3608)))</f>
        <v/>
      </c>
      <c r="H3608" s="21" t="str">
        <f>IF($B3608="","",IF(AND($D3608&gt;=Настройки!$B$5,$D3608&lt;=Настройки!$B$6),$E3608,0))</f>
        <v/>
      </c>
      <c r="I3608" s="21" t="str">
        <f t="shared" si="168"/>
        <v/>
      </c>
      <c r="J3608" s="21" t="str">
        <f>IF($B3608="","",MAX(0,$E3608-MAX(0,SUMIFS(Тех_Движение!$G$2:$G$5111,Тех_Движение!$D$2:$D$5111,$C3608,Тех_Движение!$B$2:$B$5111,"&lt;="&amp;Настройки!$B$6)-$F3608)))</f>
        <v/>
      </c>
      <c r="K3608" s="21" t="e">
        <f>IF(OR($B3608="",K$3&lt;$D3608+Настройки!$B$7),0,MAX(0,$E3608-MAX(0,SUMIFS(Тех_Движение!$G$2:$G$5111,Тех_Движение!$D$2:$D$5111,$C3608,Тех_Движение!$B$2:$B$5111,"&lt;="&amp;K$3)-$F3608)))</f>
        <v>#VALUE!</v>
      </c>
      <c r="L3608" s="21" t="e">
        <f>IF(OR($B3608="",L$3&lt;$D3608+Настройки!$B$7),0,MAX(0,$E3608-MAX(0,SUMIFS(Тех_Движение!$G$2:$G$5111,Тех_Движение!$D$2:$D$5111,$C3608,Тех_Движение!$B$2:$B$5111,"&lt;="&amp;L$3)-$F3608)))</f>
        <v>#VALUE!</v>
      </c>
      <c r="M3608" s="21" t="e">
        <f>IF(OR($B3608="",M$3&lt;$D3608+Настройки!$B$7),0,MAX(0,$E3608-MAX(0,SUMIFS(Тех_Движение!$G$2:$G$5111,Тех_Движение!$D$2:$D$5111,$C3608,Тех_Движение!$B$2:$B$5111,"&lt;="&amp;M$3)-$F3608)))</f>
        <v>#VALUE!</v>
      </c>
      <c r="N3608" s="21" t="e">
        <f>IF(OR($B3608="",N$3&lt;$D3608+Настройки!$B$7),0,MAX(0,$E3608-MAX(0,SUMIFS(Тех_Движение!$G$2:$G$5111,Тех_Движение!$D$2:$D$5111,$C3608,Тех_Движение!$B$2:$B$5111,"&lt;="&amp;N$3)-$F3608)))</f>
        <v>#VALUE!</v>
      </c>
      <c r="O3608" s="21" t="e">
        <f>IF(OR($B3608="",O$3&lt;$D3608+Настройки!$B$7),0,MAX(0,$E3608-MAX(0,SUMIFS(Тех_Движение!$G$2:$G$5111,Тех_Движение!$D$2:$D$5111,$C3608,Тех_Движение!$B$2:$B$5111,"&lt;="&amp;O$3)-$F3608)))</f>
        <v>#VALUE!</v>
      </c>
      <c r="P3608" s="21" t="e">
        <f>IF(OR($B3608="",P$3&lt;$D3608+Настройки!$B$7),0,MAX(0,$E3608-MAX(0,SUMIFS(Тех_Движение!$G$2:$G$5111,Тех_Движение!$D$2:$D$5111,$C3608,Тех_Движение!$B$2:$B$5111,"&lt;="&amp;P$3)-$F3608)))</f>
        <v>#VALUE!</v>
      </c>
      <c r="Q3608" s="21" t="e">
        <f>IF(OR($B3608="",Q$3&lt;$D3608+Настройки!$B$7),0,MAX(0,$E3608-MAX(0,SUMIFS(Тех_Движение!$G$2:$G$5111,Тех_Движение!$D$2:$D$5111,$C3608,Тех_Движение!$B$2:$B$5111,"&lt;="&amp;Q$3)-$F3608)))</f>
        <v>#VALUE!</v>
      </c>
      <c r="R3608" s="21" t="str">
        <f t="shared" si="169"/>
        <v/>
      </c>
      <c r="S3608" s="23" t="str">
        <f>IF($B3608="","",VLOOKUP($C3608,Настройки!$A$11:$L$17,9,FALSE))</f>
        <v/>
      </c>
      <c r="T3608" s="23" t="str">
        <f t="shared" si="170"/>
        <v/>
      </c>
    </row>
    <row r="3609" spans="1:20" x14ac:dyDescent="0.3">
      <c r="A3609" s="20">
        <f>Тех_Движение!$A$3606</f>
        <v>3605</v>
      </c>
      <c r="B3609" s="20" t="str">
        <f>IF(Тех_Движение!$F$3606&gt;0,Тех_Движение!$I$3606,"")</f>
        <v/>
      </c>
      <c r="C3609" s="20" t="str">
        <f>IF($B3609="","",Тех_Движение!$D$3606)</f>
        <v/>
      </c>
      <c r="D3609" s="9" t="str">
        <f>IF($B3609="","",Тех_Движение!$B$3606)</f>
        <v/>
      </c>
      <c r="E3609" s="21" t="str">
        <f>IF($B3609="","",Тех_Движение!$F$3606)</f>
        <v/>
      </c>
      <c r="F3609" s="21" t="str">
        <f>IF($B3609="","",SUMIFS($E$5:$E3608,$C$5:$C3608,$C3609))</f>
        <v/>
      </c>
      <c r="G3609" s="21" t="str">
        <f>IF($B3609="","",MAX(0,$E3609-MAX(0,SUMIFS(Тех_Движение!$G$2:$G$5111,Тех_Движение!$D$2:$D$5111,$C3609,Тех_Движение!$B$2:$B$5111,"&lt;="&amp;Настройки!$B$5-1)-$F3609)))</f>
        <v/>
      </c>
      <c r="H3609" s="21" t="str">
        <f>IF($B3609="","",IF(AND($D3609&gt;=Настройки!$B$5,$D3609&lt;=Настройки!$B$6),$E3609,0))</f>
        <v/>
      </c>
      <c r="I3609" s="21" t="str">
        <f t="shared" si="168"/>
        <v/>
      </c>
      <c r="J3609" s="21" t="str">
        <f>IF($B3609="","",MAX(0,$E3609-MAX(0,SUMIFS(Тех_Движение!$G$2:$G$5111,Тех_Движение!$D$2:$D$5111,$C3609,Тех_Движение!$B$2:$B$5111,"&lt;="&amp;Настройки!$B$6)-$F3609)))</f>
        <v/>
      </c>
      <c r="K3609" s="21" t="e">
        <f>IF(OR($B3609="",K$3&lt;$D3609+Настройки!$B$7),0,MAX(0,$E3609-MAX(0,SUMIFS(Тех_Движение!$G$2:$G$5111,Тех_Движение!$D$2:$D$5111,$C3609,Тех_Движение!$B$2:$B$5111,"&lt;="&amp;K$3)-$F3609)))</f>
        <v>#VALUE!</v>
      </c>
      <c r="L3609" s="21" t="e">
        <f>IF(OR($B3609="",L$3&lt;$D3609+Настройки!$B$7),0,MAX(0,$E3609-MAX(0,SUMIFS(Тех_Движение!$G$2:$G$5111,Тех_Движение!$D$2:$D$5111,$C3609,Тех_Движение!$B$2:$B$5111,"&lt;="&amp;L$3)-$F3609)))</f>
        <v>#VALUE!</v>
      </c>
      <c r="M3609" s="21" t="e">
        <f>IF(OR($B3609="",M$3&lt;$D3609+Настройки!$B$7),0,MAX(0,$E3609-MAX(0,SUMIFS(Тех_Движение!$G$2:$G$5111,Тех_Движение!$D$2:$D$5111,$C3609,Тех_Движение!$B$2:$B$5111,"&lt;="&amp;M$3)-$F3609)))</f>
        <v>#VALUE!</v>
      </c>
      <c r="N3609" s="21" t="e">
        <f>IF(OR($B3609="",N$3&lt;$D3609+Настройки!$B$7),0,MAX(0,$E3609-MAX(0,SUMIFS(Тех_Движение!$G$2:$G$5111,Тех_Движение!$D$2:$D$5111,$C3609,Тех_Движение!$B$2:$B$5111,"&lt;="&amp;N$3)-$F3609)))</f>
        <v>#VALUE!</v>
      </c>
      <c r="O3609" s="21" t="e">
        <f>IF(OR($B3609="",O$3&lt;$D3609+Настройки!$B$7),0,MAX(0,$E3609-MAX(0,SUMIFS(Тех_Движение!$G$2:$G$5111,Тех_Движение!$D$2:$D$5111,$C3609,Тех_Движение!$B$2:$B$5111,"&lt;="&amp;O$3)-$F3609)))</f>
        <v>#VALUE!</v>
      </c>
      <c r="P3609" s="21" t="e">
        <f>IF(OR($B3609="",P$3&lt;$D3609+Настройки!$B$7),0,MAX(0,$E3609-MAX(0,SUMIFS(Тех_Движение!$G$2:$G$5111,Тех_Движение!$D$2:$D$5111,$C3609,Тех_Движение!$B$2:$B$5111,"&lt;="&amp;P$3)-$F3609)))</f>
        <v>#VALUE!</v>
      </c>
      <c r="Q3609" s="21" t="e">
        <f>IF(OR($B3609="",Q$3&lt;$D3609+Настройки!$B$7),0,MAX(0,$E3609-MAX(0,SUMIFS(Тех_Движение!$G$2:$G$5111,Тех_Движение!$D$2:$D$5111,$C3609,Тех_Движение!$B$2:$B$5111,"&lt;="&amp;Q$3)-$F3609)))</f>
        <v>#VALUE!</v>
      </c>
      <c r="R3609" s="21" t="str">
        <f t="shared" si="169"/>
        <v/>
      </c>
      <c r="S3609" s="23" t="str">
        <f>IF($B3609="","",VLOOKUP($C3609,Настройки!$A$11:$L$17,9,FALSE))</f>
        <v/>
      </c>
      <c r="T3609" s="23" t="str">
        <f t="shared" si="170"/>
        <v/>
      </c>
    </row>
    <row r="3610" spans="1:20" x14ac:dyDescent="0.3">
      <c r="A3610" s="20">
        <f>Тех_Движение!$A$3607</f>
        <v>3606</v>
      </c>
      <c r="B3610" s="20" t="str">
        <f>IF(Тех_Движение!$F$3607&gt;0,Тех_Движение!$I$3607,"")</f>
        <v/>
      </c>
      <c r="C3610" s="20" t="str">
        <f>IF($B3610="","",Тех_Движение!$D$3607)</f>
        <v/>
      </c>
      <c r="D3610" s="9" t="str">
        <f>IF($B3610="","",Тех_Движение!$B$3607)</f>
        <v/>
      </c>
      <c r="E3610" s="21" t="str">
        <f>IF($B3610="","",Тех_Движение!$F$3607)</f>
        <v/>
      </c>
      <c r="F3610" s="21" t="str">
        <f>IF($B3610="","",SUMIFS($E$5:$E3609,$C$5:$C3609,$C3610))</f>
        <v/>
      </c>
      <c r="G3610" s="21" t="str">
        <f>IF($B3610="","",MAX(0,$E3610-MAX(0,SUMIFS(Тех_Движение!$G$2:$G$5111,Тех_Движение!$D$2:$D$5111,$C3610,Тех_Движение!$B$2:$B$5111,"&lt;="&amp;Настройки!$B$5-1)-$F3610)))</f>
        <v/>
      </c>
      <c r="H3610" s="21" t="str">
        <f>IF($B3610="","",IF(AND($D3610&gt;=Настройки!$B$5,$D3610&lt;=Настройки!$B$6),$E3610,0))</f>
        <v/>
      </c>
      <c r="I3610" s="21" t="str">
        <f t="shared" si="168"/>
        <v/>
      </c>
      <c r="J3610" s="21" t="str">
        <f>IF($B3610="","",MAX(0,$E3610-MAX(0,SUMIFS(Тех_Движение!$G$2:$G$5111,Тех_Движение!$D$2:$D$5111,$C3610,Тех_Движение!$B$2:$B$5111,"&lt;="&amp;Настройки!$B$6)-$F3610)))</f>
        <v/>
      </c>
      <c r="K3610" s="21" t="e">
        <f>IF(OR($B3610="",K$3&lt;$D3610+Настройки!$B$7),0,MAX(0,$E3610-MAX(0,SUMIFS(Тех_Движение!$G$2:$G$5111,Тех_Движение!$D$2:$D$5111,$C3610,Тех_Движение!$B$2:$B$5111,"&lt;="&amp;K$3)-$F3610)))</f>
        <v>#VALUE!</v>
      </c>
      <c r="L3610" s="21" t="e">
        <f>IF(OR($B3610="",L$3&lt;$D3610+Настройки!$B$7),0,MAX(0,$E3610-MAX(0,SUMIFS(Тех_Движение!$G$2:$G$5111,Тех_Движение!$D$2:$D$5111,$C3610,Тех_Движение!$B$2:$B$5111,"&lt;="&amp;L$3)-$F3610)))</f>
        <v>#VALUE!</v>
      </c>
      <c r="M3610" s="21" t="e">
        <f>IF(OR($B3610="",M$3&lt;$D3610+Настройки!$B$7),0,MAX(0,$E3610-MAX(0,SUMIFS(Тех_Движение!$G$2:$G$5111,Тех_Движение!$D$2:$D$5111,$C3610,Тех_Движение!$B$2:$B$5111,"&lt;="&amp;M$3)-$F3610)))</f>
        <v>#VALUE!</v>
      </c>
      <c r="N3610" s="21" t="e">
        <f>IF(OR($B3610="",N$3&lt;$D3610+Настройки!$B$7),0,MAX(0,$E3610-MAX(0,SUMIFS(Тех_Движение!$G$2:$G$5111,Тех_Движение!$D$2:$D$5111,$C3610,Тех_Движение!$B$2:$B$5111,"&lt;="&amp;N$3)-$F3610)))</f>
        <v>#VALUE!</v>
      </c>
      <c r="O3610" s="21" t="e">
        <f>IF(OR($B3610="",O$3&lt;$D3610+Настройки!$B$7),0,MAX(0,$E3610-MAX(0,SUMIFS(Тех_Движение!$G$2:$G$5111,Тех_Движение!$D$2:$D$5111,$C3610,Тех_Движение!$B$2:$B$5111,"&lt;="&amp;O$3)-$F3610)))</f>
        <v>#VALUE!</v>
      </c>
      <c r="P3610" s="21" t="e">
        <f>IF(OR($B3610="",P$3&lt;$D3610+Настройки!$B$7),0,MAX(0,$E3610-MAX(0,SUMIFS(Тех_Движение!$G$2:$G$5111,Тех_Движение!$D$2:$D$5111,$C3610,Тех_Движение!$B$2:$B$5111,"&lt;="&amp;P$3)-$F3610)))</f>
        <v>#VALUE!</v>
      </c>
      <c r="Q3610" s="21" t="e">
        <f>IF(OR($B3610="",Q$3&lt;$D3610+Настройки!$B$7),0,MAX(0,$E3610-MAX(0,SUMIFS(Тех_Движение!$G$2:$G$5111,Тех_Движение!$D$2:$D$5111,$C3610,Тех_Движение!$B$2:$B$5111,"&lt;="&amp;Q$3)-$F3610)))</f>
        <v>#VALUE!</v>
      </c>
      <c r="R3610" s="21" t="str">
        <f t="shared" si="169"/>
        <v/>
      </c>
      <c r="S3610" s="23" t="str">
        <f>IF($B3610="","",VLOOKUP($C3610,Настройки!$A$11:$L$17,9,FALSE))</f>
        <v/>
      </c>
      <c r="T3610" s="23" t="str">
        <f t="shared" si="170"/>
        <v/>
      </c>
    </row>
    <row r="3611" spans="1:20" x14ac:dyDescent="0.3">
      <c r="A3611" s="20">
        <f>Тех_Движение!$A$3608</f>
        <v>3607</v>
      </c>
      <c r="B3611" s="20" t="str">
        <f>IF(Тех_Движение!$F$3608&gt;0,Тех_Движение!$I$3608,"")</f>
        <v/>
      </c>
      <c r="C3611" s="20" t="str">
        <f>IF($B3611="","",Тех_Движение!$D$3608)</f>
        <v/>
      </c>
      <c r="D3611" s="9" t="str">
        <f>IF($B3611="","",Тех_Движение!$B$3608)</f>
        <v/>
      </c>
      <c r="E3611" s="21" t="str">
        <f>IF($B3611="","",Тех_Движение!$F$3608)</f>
        <v/>
      </c>
      <c r="F3611" s="21" t="str">
        <f>IF($B3611="","",SUMIFS($E$5:$E3610,$C$5:$C3610,$C3611))</f>
        <v/>
      </c>
      <c r="G3611" s="21" t="str">
        <f>IF($B3611="","",MAX(0,$E3611-MAX(0,SUMIFS(Тех_Движение!$G$2:$G$5111,Тех_Движение!$D$2:$D$5111,$C3611,Тех_Движение!$B$2:$B$5111,"&lt;="&amp;Настройки!$B$5-1)-$F3611)))</f>
        <v/>
      </c>
      <c r="H3611" s="21" t="str">
        <f>IF($B3611="","",IF(AND($D3611&gt;=Настройки!$B$5,$D3611&lt;=Настройки!$B$6),$E3611,0))</f>
        <v/>
      </c>
      <c r="I3611" s="21" t="str">
        <f t="shared" si="168"/>
        <v/>
      </c>
      <c r="J3611" s="21" t="str">
        <f>IF($B3611="","",MAX(0,$E3611-MAX(0,SUMIFS(Тех_Движение!$G$2:$G$5111,Тех_Движение!$D$2:$D$5111,$C3611,Тех_Движение!$B$2:$B$5111,"&lt;="&amp;Настройки!$B$6)-$F3611)))</f>
        <v/>
      </c>
      <c r="K3611" s="21" t="e">
        <f>IF(OR($B3611="",K$3&lt;$D3611+Настройки!$B$7),0,MAX(0,$E3611-MAX(0,SUMIFS(Тех_Движение!$G$2:$G$5111,Тех_Движение!$D$2:$D$5111,$C3611,Тех_Движение!$B$2:$B$5111,"&lt;="&amp;K$3)-$F3611)))</f>
        <v>#VALUE!</v>
      </c>
      <c r="L3611" s="21" t="e">
        <f>IF(OR($B3611="",L$3&lt;$D3611+Настройки!$B$7),0,MAX(0,$E3611-MAX(0,SUMIFS(Тех_Движение!$G$2:$G$5111,Тех_Движение!$D$2:$D$5111,$C3611,Тех_Движение!$B$2:$B$5111,"&lt;="&amp;L$3)-$F3611)))</f>
        <v>#VALUE!</v>
      </c>
      <c r="M3611" s="21" t="e">
        <f>IF(OR($B3611="",M$3&lt;$D3611+Настройки!$B$7),0,MAX(0,$E3611-MAX(0,SUMIFS(Тех_Движение!$G$2:$G$5111,Тех_Движение!$D$2:$D$5111,$C3611,Тех_Движение!$B$2:$B$5111,"&lt;="&amp;M$3)-$F3611)))</f>
        <v>#VALUE!</v>
      </c>
      <c r="N3611" s="21" t="e">
        <f>IF(OR($B3611="",N$3&lt;$D3611+Настройки!$B$7),0,MAX(0,$E3611-MAX(0,SUMIFS(Тех_Движение!$G$2:$G$5111,Тех_Движение!$D$2:$D$5111,$C3611,Тех_Движение!$B$2:$B$5111,"&lt;="&amp;N$3)-$F3611)))</f>
        <v>#VALUE!</v>
      </c>
      <c r="O3611" s="21" t="e">
        <f>IF(OR($B3611="",O$3&lt;$D3611+Настройки!$B$7),0,MAX(0,$E3611-MAX(0,SUMIFS(Тех_Движение!$G$2:$G$5111,Тех_Движение!$D$2:$D$5111,$C3611,Тех_Движение!$B$2:$B$5111,"&lt;="&amp;O$3)-$F3611)))</f>
        <v>#VALUE!</v>
      </c>
      <c r="P3611" s="21" t="e">
        <f>IF(OR($B3611="",P$3&lt;$D3611+Настройки!$B$7),0,MAX(0,$E3611-MAX(0,SUMIFS(Тех_Движение!$G$2:$G$5111,Тех_Движение!$D$2:$D$5111,$C3611,Тех_Движение!$B$2:$B$5111,"&lt;="&amp;P$3)-$F3611)))</f>
        <v>#VALUE!</v>
      </c>
      <c r="Q3611" s="21" t="e">
        <f>IF(OR($B3611="",Q$3&lt;$D3611+Настройки!$B$7),0,MAX(0,$E3611-MAX(0,SUMIFS(Тех_Движение!$G$2:$G$5111,Тех_Движение!$D$2:$D$5111,$C3611,Тех_Движение!$B$2:$B$5111,"&lt;="&amp;Q$3)-$F3611)))</f>
        <v>#VALUE!</v>
      </c>
      <c r="R3611" s="21" t="str">
        <f t="shared" si="169"/>
        <v/>
      </c>
      <c r="S3611" s="23" t="str">
        <f>IF($B3611="","",VLOOKUP($C3611,Настройки!$A$11:$L$17,9,FALSE))</f>
        <v/>
      </c>
      <c r="T3611" s="23" t="str">
        <f t="shared" si="170"/>
        <v/>
      </c>
    </row>
    <row r="3612" spans="1:20" x14ac:dyDescent="0.3">
      <c r="A3612" s="20">
        <f>Тех_Движение!$A$3609</f>
        <v>3608</v>
      </c>
      <c r="B3612" s="20" t="str">
        <f>IF(Тех_Движение!$F$3609&gt;0,Тех_Движение!$I$3609,"")</f>
        <v/>
      </c>
      <c r="C3612" s="20" t="str">
        <f>IF($B3612="","",Тех_Движение!$D$3609)</f>
        <v/>
      </c>
      <c r="D3612" s="9" t="str">
        <f>IF($B3612="","",Тех_Движение!$B$3609)</f>
        <v/>
      </c>
      <c r="E3612" s="21" t="str">
        <f>IF($B3612="","",Тех_Движение!$F$3609)</f>
        <v/>
      </c>
      <c r="F3612" s="21" t="str">
        <f>IF($B3612="","",SUMIFS($E$5:$E3611,$C$5:$C3611,$C3612))</f>
        <v/>
      </c>
      <c r="G3612" s="21" t="str">
        <f>IF($B3612="","",MAX(0,$E3612-MAX(0,SUMIFS(Тех_Движение!$G$2:$G$5111,Тех_Движение!$D$2:$D$5111,$C3612,Тех_Движение!$B$2:$B$5111,"&lt;="&amp;Настройки!$B$5-1)-$F3612)))</f>
        <v/>
      </c>
      <c r="H3612" s="21" t="str">
        <f>IF($B3612="","",IF(AND($D3612&gt;=Настройки!$B$5,$D3612&lt;=Настройки!$B$6),$E3612,0))</f>
        <v/>
      </c>
      <c r="I3612" s="21" t="str">
        <f t="shared" si="168"/>
        <v/>
      </c>
      <c r="J3612" s="21" t="str">
        <f>IF($B3612="","",MAX(0,$E3612-MAX(0,SUMIFS(Тех_Движение!$G$2:$G$5111,Тех_Движение!$D$2:$D$5111,$C3612,Тех_Движение!$B$2:$B$5111,"&lt;="&amp;Настройки!$B$6)-$F3612)))</f>
        <v/>
      </c>
      <c r="K3612" s="21" t="e">
        <f>IF(OR($B3612="",K$3&lt;$D3612+Настройки!$B$7),0,MAX(0,$E3612-MAX(0,SUMIFS(Тех_Движение!$G$2:$G$5111,Тех_Движение!$D$2:$D$5111,$C3612,Тех_Движение!$B$2:$B$5111,"&lt;="&amp;K$3)-$F3612)))</f>
        <v>#VALUE!</v>
      </c>
      <c r="L3612" s="21" t="e">
        <f>IF(OR($B3612="",L$3&lt;$D3612+Настройки!$B$7),0,MAX(0,$E3612-MAX(0,SUMIFS(Тех_Движение!$G$2:$G$5111,Тех_Движение!$D$2:$D$5111,$C3612,Тех_Движение!$B$2:$B$5111,"&lt;="&amp;L$3)-$F3612)))</f>
        <v>#VALUE!</v>
      </c>
      <c r="M3612" s="21" t="e">
        <f>IF(OR($B3612="",M$3&lt;$D3612+Настройки!$B$7),0,MAX(0,$E3612-MAX(0,SUMIFS(Тех_Движение!$G$2:$G$5111,Тех_Движение!$D$2:$D$5111,$C3612,Тех_Движение!$B$2:$B$5111,"&lt;="&amp;M$3)-$F3612)))</f>
        <v>#VALUE!</v>
      </c>
      <c r="N3612" s="21" t="e">
        <f>IF(OR($B3612="",N$3&lt;$D3612+Настройки!$B$7),0,MAX(0,$E3612-MAX(0,SUMIFS(Тех_Движение!$G$2:$G$5111,Тех_Движение!$D$2:$D$5111,$C3612,Тех_Движение!$B$2:$B$5111,"&lt;="&amp;N$3)-$F3612)))</f>
        <v>#VALUE!</v>
      </c>
      <c r="O3612" s="21" t="e">
        <f>IF(OR($B3612="",O$3&lt;$D3612+Настройки!$B$7),0,MAX(0,$E3612-MAX(0,SUMIFS(Тех_Движение!$G$2:$G$5111,Тех_Движение!$D$2:$D$5111,$C3612,Тех_Движение!$B$2:$B$5111,"&lt;="&amp;O$3)-$F3612)))</f>
        <v>#VALUE!</v>
      </c>
      <c r="P3612" s="21" t="e">
        <f>IF(OR($B3612="",P$3&lt;$D3612+Настройки!$B$7),0,MAX(0,$E3612-MAX(0,SUMIFS(Тех_Движение!$G$2:$G$5111,Тех_Движение!$D$2:$D$5111,$C3612,Тех_Движение!$B$2:$B$5111,"&lt;="&amp;P$3)-$F3612)))</f>
        <v>#VALUE!</v>
      </c>
      <c r="Q3612" s="21" t="e">
        <f>IF(OR($B3612="",Q$3&lt;$D3612+Настройки!$B$7),0,MAX(0,$E3612-MAX(0,SUMIFS(Тех_Движение!$G$2:$G$5111,Тех_Движение!$D$2:$D$5111,$C3612,Тех_Движение!$B$2:$B$5111,"&lt;="&amp;Q$3)-$F3612)))</f>
        <v>#VALUE!</v>
      </c>
      <c r="R3612" s="21" t="str">
        <f t="shared" si="169"/>
        <v/>
      </c>
      <c r="S3612" s="23" t="str">
        <f>IF($B3612="","",VLOOKUP($C3612,Настройки!$A$11:$L$17,9,FALSE))</f>
        <v/>
      </c>
      <c r="T3612" s="23" t="str">
        <f t="shared" si="170"/>
        <v/>
      </c>
    </row>
    <row r="3613" spans="1:20" x14ac:dyDescent="0.3">
      <c r="A3613" s="20">
        <f>Тех_Движение!$A$3610</f>
        <v>3609</v>
      </c>
      <c r="B3613" s="20" t="str">
        <f>IF(Тех_Движение!$F$3610&gt;0,Тех_Движение!$I$3610,"")</f>
        <v/>
      </c>
      <c r="C3613" s="20" t="str">
        <f>IF($B3613="","",Тех_Движение!$D$3610)</f>
        <v/>
      </c>
      <c r="D3613" s="9" t="str">
        <f>IF($B3613="","",Тех_Движение!$B$3610)</f>
        <v/>
      </c>
      <c r="E3613" s="21" t="str">
        <f>IF($B3613="","",Тех_Движение!$F$3610)</f>
        <v/>
      </c>
      <c r="F3613" s="21" t="str">
        <f>IF($B3613="","",SUMIFS($E$5:$E3612,$C$5:$C3612,$C3613))</f>
        <v/>
      </c>
      <c r="G3613" s="21" t="str">
        <f>IF($B3613="","",MAX(0,$E3613-MAX(0,SUMIFS(Тех_Движение!$G$2:$G$5111,Тех_Движение!$D$2:$D$5111,$C3613,Тех_Движение!$B$2:$B$5111,"&lt;="&amp;Настройки!$B$5-1)-$F3613)))</f>
        <v/>
      </c>
      <c r="H3613" s="21" t="str">
        <f>IF($B3613="","",IF(AND($D3613&gt;=Настройки!$B$5,$D3613&lt;=Настройки!$B$6),$E3613,0))</f>
        <v/>
      </c>
      <c r="I3613" s="21" t="str">
        <f t="shared" si="168"/>
        <v/>
      </c>
      <c r="J3613" s="21" t="str">
        <f>IF($B3613="","",MAX(0,$E3613-MAX(0,SUMIFS(Тех_Движение!$G$2:$G$5111,Тех_Движение!$D$2:$D$5111,$C3613,Тех_Движение!$B$2:$B$5111,"&lt;="&amp;Настройки!$B$6)-$F3613)))</f>
        <v/>
      </c>
      <c r="K3613" s="21" t="e">
        <f>IF(OR($B3613="",K$3&lt;$D3613+Настройки!$B$7),0,MAX(0,$E3613-MAX(0,SUMIFS(Тех_Движение!$G$2:$G$5111,Тех_Движение!$D$2:$D$5111,$C3613,Тех_Движение!$B$2:$B$5111,"&lt;="&amp;K$3)-$F3613)))</f>
        <v>#VALUE!</v>
      </c>
      <c r="L3613" s="21" t="e">
        <f>IF(OR($B3613="",L$3&lt;$D3613+Настройки!$B$7),0,MAX(0,$E3613-MAX(0,SUMIFS(Тех_Движение!$G$2:$G$5111,Тех_Движение!$D$2:$D$5111,$C3613,Тех_Движение!$B$2:$B$5111,"&lt;="&amp;L$3)-$F3613)))</f>
        <v>#VALUE!</v>
      </c>
      <c r="M3613" s="21" t="e">
        <f>IF(OR($B3613="",M$3&lt;$D3613+Настройки!$B$7),0,MAX(0,$E3613-MAX(0,SUMIFS(Тех_Движение!$G$2:$G$5111,Тех_Движение!$D$2:$D$5111,$C3613,Тех_Движение!$B$2:$B$5111,"&lt;="&amp;M$3)-$F3613)))</f>
        <v>#VALUE!</v>
      </c>
      <c r="N3613" s="21" t="e">
        <f>IF(OR($B3613="",N$3&lt;$D3613+Настройки!$B$7),0,MAX(0,$E3613-MAX(0,SUMIFS(Тех_Движение!$G$2:$G$5111,Тех_Движение!$D$2:$D$5111,$C3613,Тех_Движение!$B$2:$B$5111,"&lt;="&amp;N$3)-$F3613)))</f>
        <v>#VALUE!</v>
      </c>
      <c r="O3613" s="21" t="e">
        <f>IF(OR($B3613="",O$3&lt;$D3613+Настройки!$B$7),0,MAX(0,$E3613-MAX(0,SUMIFS(Тех_Движение!$G$2:$G$5111,Тех_Движение!$D$2:$D$5111,$C3613,Тех_Движение!$B$2:$B$5111,"&lt;="&amp;O$3)-$F3613)))</f>
        <v>#VALUE!</v>
      </c>
      <c r="P3613" s="21" t="e">
        <f>IF(OR($B3613="",P$3&lt;$D3613+Настройки!$B$7),0,MAX(0,$E3613-MAX(0,SUMIFS(Тех_Движение!$G$2:$G$5111,Тех_Движение!$D$2:$D$5111,$C3613,Тех_Движение!$B$2:$B$5111,"&lt;="&amp;P$3)-$F3613)))</f>
        <v>#VALUE!</v>
      </c>
      <c r="Q3613" s="21" t="e">
        <f>IF(OR($B3613="",Q$3&lt;$D3613+Настройки!$B$7),0,MAX(0,$E3613-MAX(0,SUMIFS(Тех_Движение!$G$2:$G$5111,Тех_Движение!$D$2:$D$5111,$C3613,Тех_Движение!$B$2:$B$5111,"&lt;="&amp;Q$3)-$F3613)))</f>
        <v>#VALUE!</v>
      </c>
      <c r="R3613" s="21" t="str">
        <f t="shared" si="169"/>
        <v/>
      </c>
      <c r="S3613" s="23" t="str">
        <f>IF($B3613="","",VLOOKUP($C3613,Настройки!$A$11:$L$17,9,FALSE))</f>
        <v/>
      </c>
      <c r="T3613" s="23" t="str">
        <f t="shared" si="170"/>
        <v/>
      </c>
    </row>
    <row r="3614" spans="1:20" x14ac:dyDescent="0.3">
      <c r="A3614" s="20">
        <f>Тех_Движение!$A$3611</f>
        <v>3610</v>
      </c>
      <c r="B3614" s="20" t="str">
        <f>IF(Тех_Движение!$F$3611&gt;0,Тех_Движение!$I$3611,"")</f>
        <v/>
      </c>
      <c r="C3614" s="20" t="str">
        <f>IF($B3614="","",Тех_Движение!$D$3611)</f>
        <v/>
      </c>
      <c r="D3614" s="9" t="str">
        <f>IF($B3614="","",Тех_Движение!$B$3611)</f>
        <v/>
      </c>
      <c r="E3614" s="21" t="str">
        <f>IF($B3614="","",Тех_Движение!$F$3611)</f>
        <v/>
      </c>
      <c r="F3614" s="21" t="str">
        <f>IF($B3614="","",SUMIFS($E$5:$E3613,$C$5:$C3613,$C3614))</f>
        <v/>
      </c>
      <c r="G3614" s="21" t="str">
        <f>IF($B3614="","",MAX(0,$E3614-MAX(0,SUMIFS(Тех_Движение!$G$2:$G$5111,Тех_Движение!$D$2:$D$5111,$C3614,Тех_Движение!$B$2:$B$5111,"&lt;="&amp;Настройки!$B$5-1)-$F3614)))</f>
        <v/>
      </c>
      <c r="H3614" s="21" t="str">
        <f>IF($B3614="","",IF(AND($D3614&gt;=Настройки!$B$5,$D3614&lt;=Настройки!$B$6),$E3614,0))</f>
        <v/>
      </c>
      <c r="I3614" s="21" t="str">
        <f t="shared" si="168"/>
        <v/>
      </c>
      <c r="J3614" s="21" t="str">
        <f>IF($B3614="","",MAX(0,$E3614-MAX(0,SUMIFS(Тех_Движение!$G$2:$G$5111,Тех_Движение!$D$2:$D$5111,$C3614,Тех_Движение!$B$2:$B$5111,"&lt;="&amp;Настройки!$B$6)-$F3614)))</f>
        <v/>
      </c>
      <c r="K3614" s="21" t="e">
        <f>IF(OR($B3614="",K$3&lt;$D3614+Настройки!$B$7),0,MAX(0,$E3614-MAX(0,SUMIFS(Тех_Движение!$G$2:$G$5111,Тех_Движение!$D$2:$D$5111,$C3614,Тех_Движение!$B$2:$B$5111,"&lt;="&amp;K$3)-$F3614)))</f>
        <v>#VALUE!</v>
      </c>
      <c r="L3614" s="21" t="e">
        <f>IF(OR($B3614="",L$3&lt;$D3614+Настройки!$B$7),0,MAX(0,$E3614-MAX(0,SUMIFS(Тех_Движение!$G$2:$G$5111,Тех_Движение!$D$2:$D$5111,$C3614,Тех_Движение!$B$2:$B$5111,"&lt;="&amp;L$3)-$F3614)))</f>
        <v>#VALUE!</v>
      </c>
      <c r="M3614" s="21" t="e">
        <f>IF(OR($B3614="",M$3&lt;$D3614+Настройки!$B$7),0,MAX(0,$E3614-MAX(0,SUMIFS(Тех_Движение!$G$2:$G$5111,Тех_Движение!$D$2:$D$5111,$C3614,Тех_Движение!$B$2:$B$5111,"&lt;="&amp;M$3)-$F3614)))</f>
        <v>#VALUE!</v>
      </c>
      <c r="N3614" s="21" t="e">
        <f>IF(OR($B3614="",N$3&lt;$D3614+Настройки!$B$7),0,MAX(0,$E3614-MAX(0,SUMIFS(Тех_Движение!$G$2:$G$5111,Тех_Движение!$D$2:$D$5111,$C3614,Тех_Движение!$B$2:$B$5111,"&lt;="&amp;N$3)-$F3614)))</f>
        <v>#VALUE!</v>
      </c>
      <c r="O3614" s="21" t="e">
        <f>IF(OR($B3614="",O$3&lt;$D3614+Настройки!$B$7),0,MAX(0,$E3614-MAX(0,SUMIFS(Тех_Движение!$G$2:$G$5111,Тех_Движение!$D$2:$D$5111,$C3614,Тех_Движение!$B$2:$B$5111,"&lt;="&amp;O$3)-$F3614)))</f>
        <v>#VALUE!</v>
      </c>
      <c r="P3614" s="21" t="e">
        <f>IF(OR($B3614="",P$3&lt;$D3614+Настройки!$B$7),0,MAX(0,$E3614-MAX(0,SUMIFS(Тех_Движение!$G$2:$G$5111,Тех_Движение!$D$2:$D$5111,$C3614,Тех_Движение!$B$2:$B$5111,"&lt;="&amp;P$3)-$F3614)))</f>
        <v>#VALUE!</v>
      </c>
      <c r="Q3614" s="21" t="e">
        <f>IF(OR($B3614="",Q$3&lt;$D3614+Настройки!$B$7),0,MAX(0,$E3614-MAX(0,SUMIFS(Тех_Движение!$G$2:$G$5111,Тех_Движение!$D$2:$D$5111,$C3614,Тех_Движение!$B$2:$B$5111,"&lt;="&amp;Q$3)-$F3614)))</f>
        <v>#VALUE!</v>
      </c>
      <c r="R3614" s="21" t="str">
        <f t="shared" si="169"/>
        <v/>
      </c>
      <c r="S3614" s="23" t="str">
        <f>IF($B3614="","",VLOOKUP($C3614,Настройки!$A$11:$L$17,9,FALSE))</f>
        <v/>
      </c>
      <c r="T3614" s="23" t="str">
        <f t="shared" si="170"/>
        <v/>
      </c>
    </row>
    <row r="3615" spans="1:20" x14ac:dyDescent="0.3">
      <c r="A3615" s="20">
        <f>Тех_Движение!$A$3612</f>
        <v>3611</v>
      </c>
      <c r="B3615" s="20" t="str">
        <f>IF(Тех_Движение!$F$3612&gt;0,Тех_Движение!$I$3612,"")</f>
        <v/>
      </c>
      <c r="C3615" s="20" t="str">
        <f>IF($B3615="","",Тех_Движение!$D$3612)</f>
        <v/>
      </c>
      <c r="D3615" s="9" t="str">
        <f>IF($B3615="","",Тех_Движение!$B$3612)</f>
        <v/>
      </c>
      <c r="E3615" s="21" t="str">
        <f>IF($B3615="","",Тех_Движение!$F$3612)</f>
        <v/>
      </c>
      <c r="F3615" s="21" t="str">
        <f>IF($B3615="","",SUMIFS($E$5:$E3614,$C$5:$C3614,$C3615))</f>
        <v/>
      </c>
      <c r="G3615" s="21" t="str">
        <f>IF($B3615="","",MAX(0,$E3615-MAX(0,SUMIFS(Тех_Движение!$G$2:$G$5111,Тех_Движение!$D$2:$D$5111,$C3615,Тех_Движение!$B$2:$B$5111,"&lt;="&amp;Настройки!$B$5-1)-$F3615)))</f>
        <v/>
      </c>
      <c r="H3615" s="21" t="str">
        <f>IF($B3615="","",IF(AND($D3615&gt;=Настройки!$B$5,$D3615&lt;=Настройки!$B$6),$E3615,0))</f>
        <v/>
      </c>
      <c r="I3615" s="21" t="str">
        <f t="shared" si="168"/>
        <v/>
      </c>
      <c r="J3615" s="21" t="str">
        <f>IF($B3615="","",MAX(0,$E3615-MAX(0,SUMIFS(Тех_Движение!$G$2:$G$5111,Тех_Движение!$D$2:$D$5111,$C3615,Тех_Движение!$B$2:$B$5111,"&lt;="&amp;Настройки!$B$6)-$F3615)))</f>
        <v/>
      </c>
      <c r="K3615" s="21" t="e">
        <f>IF(OR($B3615="",K$3&lt;$D3615+Настройки!$B$7),0,MAX(0,$E3615-MAX(0,SUMIFS(Тех_Движение!$G$2:$G$5111,Тех_Движение!$D$2:$D$5111,$C3615,Тех_Движение!$B$2:$B$5111,"&lt;="&amp;K$3)-$F3615)))</f>
        <v>#VALUE!</v>
      </c>
      <c r="L3615" s="21" t="e">
        <f>IF(OR($B3615="",L$3&lt;$D3615+Настройки!$B$7),0,MAX(0,$E3615-MAX(0,SUMIFS(Тех_Движение!$G$2:$G$5111,Тех_Движение!$D$2:$D$5111,$C3615,Тех_Движение!$B$2:$B$5111,"&lt;="&amp;L$3)-$F3615)))</f>
        <v>#VALUE!</v>
      </c>
      <c r="M3615" s="21" t="e">
        <f>IF(OR($B3615="",M$3&lt;$D3615+Настройки!$B$7),0,MAX(0,$E3615-MAX(0,SUMIFS(Тех_Движение!$G$2:$G$5111,Тех_Движение!$D$2:$D$5111,$C3615,Тех_Движение!$B$2:$B$5111,"&lt;="&amp;M$3)-$F3615)))</f>
        <v>#VALUE!</v>
      </c>
      <c r="N3615" s="21" t="e">
        <f>IF(OR($B3615="",N$3&lt;$D3615+Настройки!$B$7),0,MAX(0,$E3615-MAX(0,SUMIFS(Тех_Движение!$G$2:$G$5111,Тех_Движение!$D$2:$D$5111,$C3615,Тех_Движение!$B$2:$B$5111,"&lt;="&amp;N$3)-$F3615)))</f>
        <v>#VALUE!</v>
      </c>
      <c r="O3615" s="21" t="e">
        <f>IF(OR($B3615="",O$3&lt;$D3615+Настройки!$B$7),0,MAX(0,$E3615-MAX(0,SUMIFS(Тех_Движение!$G$2:$G$5111,Тех_Движение!$D$2:$D$5111,$C3615,Тех_Движение!$B$2:$B$5111,"&lt;="&amp;O$3)-$F3615)))</f>
        <v>#VALUE!</v>
      </c>
      <c r="P3615" s="21" t="e">
        <f>IF(OR($B3615="",P$3&lt;$D3615+Настройки!$B$7),0,MAX(0,$E3615-MAX(0,SUMIFS(Тех_Движение!$G$2:$G$5111,Тех_Движение!$D$2:$D$5111,$C3615,Тех_Движение!$B$2:$B$5111,"&lt;="&amp;P$3)-$F3615)))</f>
        <v>#VALUE!</v>
      </c>
      <c r="Q3615" s="21" t="e">
        <f>IF(OR($B3615="",Q$3&lt;$D3615+Настройки!$B$7),0,MAX(0,$E3615-MAX(0,SUMIFS(Тех_Движение!$G$2:$G$5111,Тех_Движение!$D$2:$D$5111,$C3615,Тех_Движение!$B$2:$B$5111,"&lt;="&amp;Q$3)-$F3615)))</f>
        <v>#VALUE!</v>
      </c>
      <c r="R3615" s="21" t="str">
        <f t="shared" si="169"/>
        <v/>
      </c>
      <c r="S3615" s="23" t="str">
        <f>IF($B3615="","",VLOOKUP($C3615,Настройки!$A$11:$L$17,9,FALSE))</f>
        <v/>
      </c>
      <c r="T3615" s="23" t="str">
        <f t="shared" si="170"/>
        <v/>
      </c>
    </row>
    <row r="3616" spans="1:20" x14ac:dyDescent="0.3">
      <c r="A3616" s="20">
        <f>Тех_Движение!$A$3613</f>
        <v>3612</v>
      </c>
      <c r="B3616" s="20" t="str">
        <f>IF(Тех_Движение!$F$3613&gt;0,Тех_Движение!$I$3613,"")</f>
        <v/>
      </c>
      <c r="C3616" s="20" t="str">
        <f>IF($B3616="","",Тех_Движение!$D$3613)</f>
        <v/>
      </c>
      <c r="D3616" s="9" t="str">
        <f>IF($B3616="","",Тех_Движение!$B$3613)</f>
        <v/>
      </c>
      <c r="E3616" s="21" t="str">
        <f>IF($B3616="","",Тех_Движение!$F$3613)</f>
        <v/>
      </c>
      <c r="F3616" s="21" t="str">
        <f>IF($B3616="","",SUMIFS($E$5:$E3615,$C$5:$C3615,$C3616))</f>
        <v/>
      </c>
      <c r="G3616" s="21" t="str">
        <f>IF($B3616="","",MAX(0,$E3616-MAX(0,SUMIFS(Тех_Движение!$G$2:$G$5111,Тех_Движение!$D$2:$D$5111,$C3616,Тех_Движение!$B$2:$B$5111,"&lt;="&amp;Настройки!$B$5-1)-$F3616)))</f>
        <v/>
      </c>
      <c r="H3616" s="21" t="str">
        <f>IF($B3616="","",IF(AND($D3616&gt;=Настройки!$B$5,$D3616&lt;=Настройки!$B$6),$E3616,0))</f>
        <v/>
      </c>
      <c r="I3616" s="21" t="str">
        <f t="shared" si="168"/>
        <v/>
      </c>
      <c r="J3616" s="21" t="str">
        <f>IF($B3616="","",MAX(0,$E3616-MAX(0,SUMIFS(Тех_Движение!$G$2:$G$5111,Тех_Движение!$D$2:$D$5111,$C3616,Тех_Движение!$B$2:$B$5111,"&lt;="&amp;Настройки!$B$6)-$F3616)))</f>
        <v/>
      </c>
      <c r="K3616" s="21" t="e">
        <f>IF(OR($B3616="",K$3&lt;$D3616+Настройки!$B$7),0,MAX(0,$E3616-MAX(0,SUMIFS(Тех_Движение!$G$2:$G$5111,Тех_Движение!$D$2:$D$5111,$C3616,Тех_Движение!$B$2:$B$5111,"&lt;="&amp;K$3)-$F3616)))</f>
        <v>#VALUE!</v>
      </c>
      <c r="L3616" s="21" t="e">
        <f>IF(OR($B3616="",L$3&lt;$D3616+Настройки!$B$7),0,MAX(0,$E3616-MAX(0,SUMIFS(Тех_Движение!$G$2:$G$5111,Тех_Движение!$D$2:$D$5111,$C3616,Тех_Движение!$B$2:$B$5111,"&lt;="&amp;L$3)-$F3616)))</f>
        <v>#VALUE!</v>
      </c>
      <c r="M3616" s="21" t="e">
        <f>IF(OR($B3616="",M$3&lt;$D3616+Настройки!$B$7),0,MAX(0,$E3616-MAX(0,SUMIFS(Тех_Движение!$G$2:$G$5111,Тех_Движение!$D$2:$D$5111,$C3616,Тех_Движение!$B$2:$B$5111,"&lt;="&amp;M$3)-$F3616)))</f>
        <v>#VALUE!</v>
      </c>
      <c r="N3616" s="21" t="e">
        <f>IF(OR($B3616="",N$3&lt;$D3616+Настройки!$B$7),0,MAX(0,$E3616-MAX(0,SUMIFS(Тех_Движение!$G$2:$G$5111,Тех_Движение!$D$2:$D$5111,$C3616,Тех_Движение!$B$2:$B$5111,"&lt;="&amp;N$3)-$F3616)))</f>
        <v>#VALUE!</v>
      </c>
      <c r="O3616" s="21" t="e">
        <f>IF(OR($B3616="",O$3&lt;$D3616+Настройки!$B$7),0,MAX(0,$E3616-MAX(0,SUMIFS(Тех_Движение!$G$2:$G$5111,Тех_Движение!$D$2:$D$5111,$C3616,Тех_Движение!$B$2:$B$5111,"&lt;="&amp;O$3)-$F3616)))</f>
        <v>#VALUE!</v>
      </c>
      <c r="P3616" s="21" t="e">
        <f>IF(OR($B3616="",P$3&lt;$D3616+Настройки!$B$7),0,MAX(0,$E3616-MAX(0,SUMIFS(Тех_Движение!$G$2:$G$5111,Тех_Движение!$D$2:$D$5111,$C3616,Тех_Движение!$B$2:$B$5111,"&lt;="&amp;P$3)-$F3616)))</f>
        <v>#VALUE!</v>
      </c>
      <c r="Q3616" s="21" t="e">
        <f>IF(OR($B3616="",Q$3&lt;$D3616+Настройки!$B$7),0,MAX(0,$E3616-MAX(0,SUMIFS(Тех_Движение!$G$2:$G$5111,Тех_Движение!$D$2:$D$5111,$C3616,Тех_Движение!$B$2:$B$5111,"&lt;="&amp;Q$3)-$F3616)))</f>
        <v>#VALUE!</v>
      </c>
      <c r="R3616" s="21" t="str">
        <f t="shared" si="169"/>
        <v/>
      </c>
      <c r="S3616" s="23" t="str">
        <f>IF($B3616="","",VLOOKUP($C3616,Настройки!$A$11:$L$17,9,FALSE))</f>
        <v/>
      </c>
      <c r="T3616" s="23" t="str">
        <f t="shared" si="170"/>
        <v/>
      </c>
    </row>
    <row r="3617" spans="1:20" x14ac:dyDescent="0.3">
      <c r="A3617" s="20">
        <f>Тех_Движение!$A$3614</f>
        <v>3613</v>
      </c>
      <c r="B3617" s="20" t="str">
        <f>IF(Тех_Движение!$F$3614&gt;0,Тех_Движение!$I$3614,"")</f>
        <v/>
      </c>
      <c r="C3617" s="20" t="str">
        <f>IF($B3617="","",Тех_Движение!$D$3614)</f>
        <v/>
      </c>
      <c r="D3617" s="9" t="str">
        <f>IF($B3617="","",Тех_Движение!$B$3614)</f>
        <v/>
      </c>
      <c r="E3617" s="21" t="str">
        <f>IF($B3617="","",Тех_Движение!$F$3614)</f>
        <v/>
      </c>
      <c r="F3617" s="21" t="str">
        <f>IF($B3617="","",SUMIFS($E$5:$E3616,$C$5:$C3616,$C3617))</f>
        <v/>
      </c>
      <c r="G3617" s="21" t="str">
        <f>IF($B3617="","",MAX(0,$E3617-MAX(0,SUMIFS(Тех_Движение!$G$2:$G$5111,Тех_Движение!$D$2:$D$5111,$C3617,Тех_Движение!$B$2:$B$5111,"&lt;="&amp;Настройки!$B$5-1)-$F3617)))</f>
        <v/>
      </c>
      <c r="H3617" s="21" t="str">
        <f>IF($B3617="","",IF(AND($D3617&gt;=Настройки!$B$5,$D3617&lt;=Настройки!$B$6),$E3617,0))</f>
        <v/>
      </c>
      <c r="I3617" s="21" t="str">
        <f t="shared" si="168"/>
        <v/>
      </c>
      <c r="J3617" s="21" t="str">
        <f>IF($B3617="","",MAX(0,$E3617-MAX(0,SUMIFS(Тех_Движение!$G$2:$G$5111,Тех_Движение!$D$2:$D$5111,$C3617,Тех_Движение!$B$2:$B$5111,"&lt;="&amp;Настройки!$B$6)-$F3617)))</f>
        <v/>
      </c>
      <c r="K3617" s="21" t="e">
        <f>IF(OR($B3617="",K$3&lt;$D3617+Настройки!$B$7),0,MAX(0,$E3617-MAX(0,SUMIFS(Тех_Движение!$G$2:$G$5111,Тех_Движение!$D$2:$D$5111,$C3617,Тех_Движение!$B$2:$B$5111,"&lt;="&amp;K$3)-$F3617)))</f>
        <v>#VALUE!</v>
      </c>
      <c r="L3617" s="21" t="e">
        <f>IF(OR($B3617="",L$3&lt;$D3617+Настройки!$B$7),0,MAX(0,$E3617-MAX(0,SUMIFS(Тех_Движение!$G$2:$G$5111,Тех_Движение!$D$2:$D$5111,$C3617,Тех_Движение!$B$2:$B$5111,"&lt;="&amp;L$3)-$F3617)))</f>
        <v>#VALUE!</v>
      </c>
      <c r="M3617" s="21" t="e">
        <f>IF(OR($B3617="",M$3&lt;$D3617+Настройки!$B$7),0,MAX(0,$E3617-MAX(0,SUMIFS(Тех_Движение!$G$2:$G$5111,Тех_Движение!$D$2:$D$5111,$C3617,Тех_Движение!$B$2:$B$5111,"&lt;="&amp;M$3)-$F3617)))</f>
        <v>#VALUE!</v>
      </c>
      <c r="N3617" s="21" t="e">
        <f>IF(OR($B3617="",N$3&lt;$D3617+Настройки!$B$7),0,MAX(0,$E3617-MAX(0,SUMIFS(Тех_Движение!$G$2:$G$5111,Тех_Движение!$D$2:$D$5111,$C3617,Тех_Движение!$B$2:$B$5111,"&lt;="&amp;N$3)-$F3617)))</f>
        <v>#VALUE!</v>
      </c>
      <c r="O3617" s="21" t="e">
        <f>IF(OR($B3617="",O$3&lt;$D3617+Настройки!$B$7),0,MAX(0,$E3617-MAX(0,SUMIFS(Тех_Движение!$G$2:$G$5111,Тех_Движение!$D$2:$D$5111,$C3617,Тех_Движение!$B$2:$B$5111,"&lt;="&amp;O$3)-$F3617)))</f>
        <v>#VALUE!</v>
      </c>
      <c r="P3617" s="21" t="e">
        <f>IF(OR($B3617="",P$3&lt;$D3617+Настройки!$B$7),0,MAX(0,$E3617-MAX(0,SUMIFS(Тех_Движение!$G$2:$G$5111,Тех_Движение!$D$2:$D$5111,$C3617,Тех_Движение!$B$2:$B$5111,"&lt;="&amp;P$3)-$F3617)))</f>
        <v>#VALUE!</v>
      </c>
      <c r="Q3617" s="21" t="e">
        <f>IF(OR($B3617="",Q$3&lt;$D3617+Настройки!$B$7),0,MAX(0,$E3617-MAX(0,SUMIFS(Тех_Движение!$G$2:$G$5111,Тех_Движение!$D$2:$D$5111,$C3617,Тех_Движение!$B$2:$B$5111,"&lt;="&amp;Q$3)-$F3617)))</f>
        <v>#VALUE!</v>
      </c>
      <c r="R3617" s="21" t="str">
        <f t="shared" si="169"/>
        <v/>
      </c>
      <c r="S3617" s="23" t="str">
        <f>IF($B3617="","",VLOOKUP($C3617,Настройки!$A$11:$L$17,9,FALSE))</f>
        <v/>
      </c>
      <c r="T3617" s="23" t="str">
        <f t="shared" si="170"/>
        <v/>
      </c>
    </row>
    <row r="3618" spans="1:20" x14ac:dyDescent="0.3">
      <c r="A3618" s="20">
        <f>Тех_Движение!$A$3615</f>
        <v>3614</v>
      </c>
      <c r="B3618" s="20" t="str">
        <f>IF(Тех_Движение!$F$3615&gt;0,Тех_Движение!$I$3615,"")</f>
        <v/>
      </c>
      <c r="C3618" s="20" t="str">
        <f>IF($B3618="","",Тех_Движение!$D$3615)</f>
        <v/>
      </c>
      <c r="D3618" s="9" t="str">
        <f>IF($B3618="","",Тех_Движение!$B$3615)</f>
        <v/>
      </c>
      <c r="E3618" s="21" t="str">
        <f>IF($B3618="","",Тех_Движение!$F$3615)</f>
        <v/>
      </c>
      <c r="F3618" s="21" t="str">
        <f>IF($B3618="","",SUMIFS($E$5:$E3617,$C$5:$C3617,$C3618))</f>
        <v/>
      </c>
      <c r="G3618" s="21" t="str">
        <f>IF($B3618="","",MAX(0,$E3618-MAX(0,SUMIFS(Тех_Движение!$G$2:$G$5111,Тех_Движение!$D$2:$D$5111,$C3618,Тех_Движение!$B$2:$B$5111,"&lt;="&amp;Настройки!$B$5-1)-$F3618)))</f>
        <v/>
      </c>
      <c r="H3618" s="21" t="str">
        <f>IF($B3618="","",IF(AND($D3618&gt;=Настройки!$B$5,$D3618&lt;=Настройки!$B$6),$E3618,0))</f>
        <v/>
      </c>
      <c r="I3618" s="21" t="str">
        <f t="shared" si="168"/>
        <v/>
      </c>
      <c r="J3618" s="21" t="str">
        <f>IF($B3618="","",MAX(0,$E3618-MAX(0,SUMIFS(Тех_Движение!$G$2:$G$5111,Тех_Движение!$D$2:$D$5111,$C3618,Тех_Движение!$B$2:$B$5111,"&lt;="&amp;Настройки!$B$6)-$F3618)))</f>
        <v/>
      </c>
      <c r="K3618" s="21" t="e">
        <f>IF(OR($B3618="",K$3&lt;$D3618+Настройки!$B$7),0,MAX(0,$E3618-MAX(0,SUMIFS(Тех_Движение!$G$2:$G$5111,Тех_Движение!$D$2:$D$5111,$C3618,Тех_Движение!$B$2:$B$5111,"&lt;="&amp;K$3)-$F3618)))</f>
        <v>#VALUE!</v>
      </c>
      <c r="L3618" s="21" t="e">
        <f>IF(OR($B3618="",L$3&lt;$D3618+Настройки!$B$7),0,MAX(0,$E3618-MAX(0,SUMIFS(Тех_Движение!$G$2:$G$5111,Тех_Движение!$D$2:$D$5111,$C3618,Тех_Движение!$B$2:$B$5111,"&lt;="&amp;L$3)-$F3618)))</f>
        <v>#VALUE!</v>
      </c>
      <c r="M3618" s="21" t="e">
        <f>IF(OR($B3618="",M$3&lt;$D3618+Настройки!$B$7),0,MAX(0,$E3618-MAX(0,SUMIFS(Тех_Движение!$G$2:$G$5111,Тех_Движение!$D$2:$D$5111,$C3618,Тех_Движение!$B$2:$B$5111,"&lt;="&amp;M$3)-$F3618)))</f>
        <v>#VALUE!</v>
      </c>
      <c r="N3618" s="21" t="e">
        <f>IF(OR($B3618="",N$3&lt;$D3618+Настройки!$B$7),0,MAX(0,$E3618-MAX(0,SUMIFS(Тех_Движение!$G$2:$G$5111,Тех_Движение!$D$2:$D$5111,$C3618,Тех_Движение!$B$2:$B$5111,"&lt;="&amp;N$3)-$F3618)))</f>
        <v>#VALUE!</v>
      </c>
      <c r="O3618" s="21" t="e">
        <f>IF(OR($B3618="",O$3&lt;$D3618+Настройки!$B$7),0,MAX(0,$E3618-MAX(0,SUMIFS(Тех_Движение!$G$2:$G$5111,Тех_Движение!$D$2:$D$5111,$C3618,Тех_Движение!$B$2:$B$5111,"&lt;="&amp;O$3)-$F3618)))</f>
        <v>#VALUE!</v>
      </c>
      <c r="P3618" s="21" t="e">
        <f>IF(OR($B3618="",P$3&lt;$D3618+Настройки!$B$7),0,MAX(0,$E3618-MAX(0,SUMIFS(Тех_Движение!$G$2:$G$5111,Тех_Движение!$D$2:$D$5111,$C3618,Тех_Движение!$B$2:$B$5111,"&lt;="&amp;P$3)-$F3618)))</f>
        <v>#VALUE!</v>
      </c>
      <c r="Q3618" s="21" t="e">
        <f>IF(OR($B3618="",Q$3&lt;$D3618+Настройки!$B$7),0,MAX(0,$E3618-MAX(0,SUMIFS(Тех_Движение!$G$2:$G$5111,Тех_Движение!$D$2:$D$5111,$C3618,Тех_Движение!$B$2:$B$5111,"&lt;="&amp;Q$3)-$F3618)))</f>
        <v>#VALUE!</v>
      </c>
      <c r="R3618" s="21" t="str">
        <f t="shared" si="169"/>
        <v/>
      </c>
      <c r="S3618" s="23" t="str">
        <f>IF($B3618="","",VLOOKUP($C3618,Настройки!$A$11:$L$17,9,FALSE))</f>
        <v/>
      </c>
      <c r="T3618" s="23" t="str">
        <f t="shared" si="170"/>
        <v/>
      </c>
    </row>
    <row r="3619" spans="1:20" x14ac:dyDescent="0.3">
      <c r="A3619" s="20">
        <f>Тех_Движение!$A$3616</f>
        <v>3615</v>
      </c>
      <c r="B3619" s="20" t="str">
        <f>IF(Тех_Движение!$F$3616&gt;0,Тех_Движение!$I$3616,"")</f>
        <v/>
      </c>
      <c r="C3619" s="20" t="str">
        <f>IF($B3619="","",Тех_Движение!$D$3616)</f>
        <v/>
      </c>
      <c r="D3619" s="9" t="str">
        <f>IF($B3619="","",Тех_Движение!$B$3616)</f>
        <v/>
      </c>
      <c r="E3619" s="21" t="str">
        <f>IF($B3619="","",Тех_Движение!$F$3616)</f>
        <v/>
      </c>
      <c r="F3619" s="21" t="str">
        <f>IF($B3619="","",SUMIFS($E$5:$E3618,$C$5:$C3618,$C3619))</f>
        <v/>
      </c>
      <c r="G3619" s="21" t="str">
        <f>IF($B3619="","",MAX(0,$E3619-MAX(0,SUMIFS(Тех_Движение!$G$2:$G$5111,Тех_Движение!$D$2:$D$5111,$C3619,Тех_Движение!$B$2:$B$5111,"&lt;="&amp;Настройки!$B$5-1)-$F3619)))</f>
        <v/>
      </c>
      <c r="H3619" s="21" t="str">
        <f>IF($B3619="","",IF(AND($D3619&gt;=Настройки!$B$5,$D3619&lt;=Настройки!$B$6),$E3619,0))</f>
        <v/>
      </c>
      <c r="I3619" s="21" t="str">
        <f t="shared" si="168"/>
        <v/>
      </c>
      <c r="J3619" s="21" t="str">
        <f>IF($B3619="","",MAX(0,$E3619-MAX(0,SUMIFS(Тех_Движение!$G$2:$G$5111,Тех_Движение!$D$2:$D$5111,$C3619,Тех_Движение!$B$2:$B$5111,"&lt;="&amp;Настройки!$B$6)-$F3619)))</f>
        <v/>
      </c>
      <c r="K3619" s="21" t="e">
        <f>IF(OR($B3619="",K$3&lt;$D3619+Настройки!$B$7),0,MAX(0,$E3619-MAX(0,SUMIFS(Тех_Движение!$G$2:$G$5111,Тех_Движение!$D$2:$D$5111,$C3619,Тех_Движение!$B$2:$B$5111,"&lt;="&amp;K$3)-$F3619)))</f>
        <v>#VALUE!</v>
      </c>
      <c r="L3619" s="21" t="e">
        <f>IF(OR($B3619="",L$3&lt;$D3619+Настройки!$B$7),0,MAX(0,$E3619-MAX(0,SUMIFS(Тех_Движение!$G$2:$G$5111,Тех_Движение!$D$2:$D$5111,$C3619,Тех_Движение!$B$2:$B$5111,"&lt;="&amp;L$3)-$F3619)))</f>
        <v>#VALUE!</v>
      </c>
      <c r="M3619" s="21" t="e">
        <f>IF(OR($B3619="",M$3&lt;$D3619+Настройки!$B$7),0,MAX(0,$E3619-MAX(0,SUMIFS(Тех_Движение!$G$2:$G$5111,Тех_Движение!$D$2:$D$5111,$C3619,Тех_Движение!$B$2:$B$5111,"&lt;="&amp;M$3)-$F3619)))</f>
        <v>#VALUE!</v>
      </c>
      <c r="N3619" s="21" t="e">
        <f>IF(OR($B3619="",N$3&lt;$D3619+Настройки!$B$7),0,MAX(0,$E3619-MAX(0,SUMIFS(Тех_Движение!$G$2:$G$5111,Тех_Движение!$D$2:$D$5111,$C3619,Тех_Движение!$B$2:$B$5111,"&lt;="&amp;N$3)-$F3619)))</f>
        <v>#VALUE!</v>
      </c>
      <c r="O3619" s="21" t="e">
        <f>IF(OR($B3619="",O$3&lt;$D3619+Настройки!$B$7),0,MAX(0,$E3619-MAX(0,SUMIFS(Тех_Движение!$G$2:$G$5111,Тех_Движение!$D$2:$D$5111,$C3619,Тех_Движение!$B$2:$B$5111,"&lt;="&amp;O$3)-$F3619)))</f>
        <v>#VALUE!</v>
      </c>
      <c r="P3619" s="21" t="e">
        <f>IF(OR($B3619="",P$3&lt;$D3619+Настройки!$B$7),0,MAX(0,$E3619-MAX(0,SUMIFS(Тех_Движение!$G$2:$G$5111,Тех_Движение!$D$2:$D$5111,$C3619,Тех_Движение!$B$2:$B$5111,"&lt;="&amp;P$3)-$F3619)))</f>
        <v>#VALUE!</v>
      </c>
      <c r="Q3619" s="21" t="e">
        <f>IF(OR($B3619="",Q$3&lt;$D3619+Настройки!$B$7),0,MAX(0,$E3619-MAX(0,SUMIFS(Тех_Движение!$G$2:$G$5111,Тех_Движение!$D$2:$D$5111,$C3619,Тех_Движение!$B$2:$B$5111,"&lt;="&amp;Q$3)-$F3619)))</f>
        <v>#VALUE!</v>
      </c>
      <c r="R3619" s="21" t="str">
        <f t="shared" si="169"/>
        <v/>
      </c>
      <c r="S3619" s="23" t="str">
        <f>IF($B3619="","",VLOOKUP($C3619,Настройки!$A$11:$L$17,9,FALSE))</f>
        <v/>
      </c>
      <c r="T3619" s="23" t="str">
        <f t="shared" si="170"/>
        <v/>
      </c>
    </row>
    <row r="3620" spans="1:20" x14ac:dyDescent="0.3">
      <c r="A3620" s="20">
        <f>Тех_Движение!$A$3617</f>
        <v>3616</v>
      </c>
      <c r="B3620" s="20" t="str">
        <f>IF(Тех_Движение!$F$3617&gt;0,Тех_Движение!$I$3617,"")</f>
        <v/>
      </c>
      <c r="C3620" s="20" t="str">
        <f>IF($B3620="","",Тех_Движение!$D$3617)</f>
        <v/>
      </c>
      <c r="D3620" s="9" t="str">
        <f>IF($B3620="","",Тех_Движение!$B$3617)</f>
        <v/>
      </c>
      <c r="E3620" s="21" t="str">
        <f>IF($B3620="","",Тех_Движение!$F$3617)</f>
        <v/>
      </c>
      <c r="F3620" s="21" t="str">
        <f>IF($B3620="","",SUMIFS($E$5:$E3619,$C$5:$C3619,$C3620))</f>
        <v/>
      </c>
      <c r="G3620" s="21" t="str">
        <f>IF($B3620="","",MAX(0,$E3620-MAX(0,SUMIFS(Тех_Движение!$G$2:$G$5111,Тех_Движение!$D$2:$D$5111,$C3620,Тех_Движение!$B$2:$B$5111,"&lt;="&amp;Настройки!$B$5-1)-$F3620)))</f>
        <v/>
      </c>
      <c r="H3620" s="21" t="str">
        <f>IF($B3620="","",IF(AND($D3620&gt;=Настройки!$B$5,$D3620&lt;=Настройки!$B$6),$E3620,0))</f>
        <v/>
      </c>
      <c r="I3620" s="21" t="str">
        <f t="shared" si="168"/>
        <v/>
      </c>
      <c r="J3620" s="21" t="str">
        <f>IF($B3620="","",MAX(0,$E3620-MAX(0,SUMIFS(Тех_Движение!$G$2:$G$5111,Тех_Движение!$D$2:$D$5111,$C3620,Тех_Движение!$B$2:$B$5111,"&lt;="&amp;Настройки!$B$6)-$F3620)))</f>
        <v/>
      </c>
      <c r="K3620" s="21" t="e">
        <f>IF(OR($B3620="",K$3&lt;$D3620+Настройки!$B$7),0,MAX(0,$E3620-MAX(0,SUMIFS(Тех_Движение!$G$2:$G$5111,Тех_Движение!$D$2:$D$5111,$C3620,Тех_Движение!$B$2:$B$5111,"&lt;="&amp;K$3)-$F3620)))</f>
        <v>#VALUE!</v>
      </c>
      <c r="L3620" s="21" t="e">
        <f>IF(OR($B3620="",L$3&lt;$D3620+Настройки!$B$7),0,MAX(0,$E3620-MAX(0,SUMIFS(Тех_Движение!$G$2:$G$5111,Тех_Движение!$D$2:$D$5111,$C3620,Тех_Движение!$B$2:$B$5111,"&lt;="&amp;L$3)-$F3620)))</f>
        <v>#VALUE!</v>
      </c>
      <c r="M3620" s="21" t="e">
        <f>IF(OR($B3620="",M$3&lt;$D3620+Настройки!$B$7),0,MAX(0,$E3620-MAX(0,SUMIFS(Тех_Движение!$G$2:$G$5111,Тех_Движение!$D$2:$D$5111,$C3620,Тех_Движение!$B$2:$B$5111,"&lt;="&amp;M$3)-$F3620)))</f>
        <v>#VALUE!</v>
      </c>
      <c r="N3620" s="21" t="e">
        <f>IF(OR($B3620="",N$3&lt;$D3620+Настройки!$B$7),0,MAX(0,$E3620-MAX(0,SUMIFS(Тех_Движение!$G$2:$G$5111,Тех_Движение!$D$2:$D$5111,$C3620,Тех_Движение!$B$2:$B$5111,"&lt;="&amp;N$3)-$F3620)))</f>
        <v>#VALUE!</v>
      </c>
      <c r="O3620" s="21" t="e">
        <f>IF(OR($B3620="",O$3&lt;$D3620+Настройки!$B$7),0,MAX(0,$E3620-MAX(0,SUMIFS(Тех_Движение!$G$2:$G$5111,Тех_Движение!$D$2:$D$5111,$C3620,Тех_Движение!$B$2:$B$5111,"&lt;="&amp;O$3)-$F3620)))</f>
        <v>#VALUE!</v>
      </c>
      <c r="P3620" s="21" t="e">
        <f>IF(OR($B3620="",P$3&lt;$D3620+Настройки!$B$7),0,MAX(0,$E3620-MAX(0,SUMIFS(Тех_Движение!$G$2:$G$5111,Тех_Движение!$D$2:$D$5111,$C3620,Тех_Движение!$B$2:$B$5111,"&lt;="&amp;P$3)-$F3620)))</f>
        <v>#VALUE!</v>
      </c>
      <c r="Q3620" s="21" t="e">
        <f>IF(OR($B3620="",Q$3&lt;$D3620+Настройки!$B$7),0,MAX(0,$E3620-MAX(0,SUMIFS(Тех_Движение!$G$2:$G$5111,Тех_Движение!$D$2:$D$5111,$C3620,Тех_Движение!$B$2:$B$5111,"&lt;="&amp;Q$3)-$F3620)))</f>
        <v>#VALUE!</v>
      </c>
      <c r="R3620" s="21" t="str">
        <f t="shared" si="169"/>
        <v/>
      </c>
      <c r="S3620" s="23" t="str">
        <f>IF($B3620="","",VLOOKUP($C3620,Настройки!$A$11:$L$17,9,FALSE))</f>
        <v/>
      </c>
      <c r="T3620" s="23" t="str">
        <f t="shared" si="170"/>
        <v/>
      </c>
    </row>
    <row r="3621" spans="1:20" x14ac:dyDescent="0.3">
      <c r="A3621" s="20">
        <f>Тех_Движение!$A$3618</f>
        <v>3617</v>
      </c>
      <c r="B3621" s="20" t="str">
        <f>IF(Тех_Движение!$F$3618&gt;0,Тех_Движение!$I$3618,"")</f>
        <v/>
      </c>
      <c r="C3621" s="20" t="str">
        <f>IF($B3621="","",Тех_Движение!$D$3618)</f>
        <v/>
      </c>
      <c r="D3621" s="9" t="str">
        <f>IF($B3621="","",Тех_Движение!$B$3618)</f>
        <v/>
      </c>
      <c r="E3621" s="21" t="str">
        <f>IF($B3621="","",Тех_Движение!$F$3618)</f>
        <v/>
      </c>
      <c r="F3621" s="21" t="str">
        <f>IF($B3621="","",SUMIFS($E$5:$E3620,$C$5:$C3620,$C3621))</f>
        <v/>
      </c>
      <c r="G3621" s="21" t="str">
        <f>IF($B3621="","",MAX(0,$E3621-MAX(0,SUMIFS(Тех_Движение!$G$2:$G$5111,Тех_Движение!$D$2:$D$5111,$C3621,Тех_Движение!$B$2:$B$5111,"&lt;="&amp;Настройки!$B$5-1)-$F3621)))</f>
        <v/>
      </c>
      <c r="H3621" s="21" t="str">
        <f>IF($B3621="","",IF(AND($D3621&gt;=Настройки!$B$5,$D3621&lt;=Настройки!$B$6),$E3621,0))</f>
        <v/>
      </c>
      <c r="I3621" s="21" t="str">
        <f t="shared" si="168"/>
        <v/>
      </c>
      <c r="J3621" s="21" t="str">
        <f>IF($B3621="","",MAX(0,$E3621-MAX(0,SUMIFS(Тех_Движение!$G$2:$G$5111,Тех_Движение!$D$2:$D$5111,$C3621,Тех_Движение!$B$2:$B$5111,"&lt;="&amp;Настройки!$B$6)-$F3621)))</f>
        <v/>
      </c>
      <c r="K3621" s="21" t="e">
        <f>IF(OR($B3621="",K$3&lt;$D3621+Настройки!$B$7),0,MAX(0,$E3621-MAX(0,SUMIFS(Тех_Движение!$G$2:$G$5111,Тех_Движение!$D$2:$D$5111,$C3621,Тех_Движение!$B$2:$B$5111,"&lt;="&amp;K$3)-$F3621)))</f>
        <v>#VALUE!</v>
      </c>
      <c r="L3621" s="21" t="e">
        <f>IF(OR($B3621="",L$3&lt;$D3621+Настройки!$B$7),0,MAX(0,$E3621-MAX(0,SUMIFS(Тех_Движение!$G$2:$G$5111,Тех_Движение!$D$2:$D$5111,$C3621,Тех_Движение!$B$2:$B$5111,"&lt;="&amp;L$3)-$F3621)))</f>
        <v>#VALUE!</v>
      </c>
      <c r="M3621" s="21" t="e">
        <f>IF(OR($B3621="",M$3&lt;$D3621+Настройки!$B$7),0,MAX(0,$E3621-MAX(0,SUMIFS(Тех_Движение!$G$2:$G$5111,Тех_Движение!$D$2:$D$5111,$C3621,Тех_Движение!$B$2:$B$5111,"&lt;="&amp;M$3)-$F3621)))</f>
        <v>#VALUE!</v>
      </c>
      <c r="N3621" s="21" t="e">
        <f>IF(OR($B3621="",N$3&lt;$D3621+Настройки!$B$7),0,MAX(0,$E3621-MAX(0,SUMIFS(Тех_Движение!$G$2:$G$5111,Тех_Движение!$D$2:$D$5111,$C3621,Тех_Движение!$B$2:$B$5111,"&lt;="&amp;N$3)-$F3621)))</f>
        <v>#VALUE!</v>
      </c>
      <c r="O3621" s="21" t="e">
        <f>IF(OR($B3621="",O$3&lt;$D3621+Настройки!$B$7),0,MAX(0,$E3621-MAX(0,SUMIFS(Тех_Движение!$G$2:$G$5111,Тех_Движение!$D$2:$D$5111,$C3621,Тех_Движение!$B$2:$B$5111,"&lt;="&amp;O$3)-$F3621)))</f>
        <v>#VALUE!</v>
      </c>
      <c r="P3621" s="21" t="e">
        <f>IF(OR($B3621="",P$3&lt;$D3621+Настройки!$B$7),0,MAX(0,$E3621-MAX(0,SUMIFS(Тех_Движение!$G$2:$G$5111,Тех_Движение!$D$2:$D$5111,$C3621,Тех_Движение!$B$2:$B$5111,"&lt;="&amp;P$3)-$F3621)))</f>
        <v>#VALUE!</v>
      </c>
      <c r="Q3621" s="21" t="e">
        <f>IF(OR($B3621="",Q$3&lt;$D3621+Настройки!$B$7),0,MAX(0,$E3621-MAX(0,SUMIFS(Тех_Движение!$G$2:$G$5111,Тех_Движение!$D$2:$D$5111,$C3621,Тех_Движение!$B$2:$B$5111,"&lt;="&amp;Q$3)-$F3621)))</f>
        <v>#VALUE!</v>
      </c>
      <c r="R3621" s="21" t="str">
        <f t="shared" si="169"/>
        <v/>
      </c>
      <c r="S3621" s="23" t="str">
        <f>IF($B3621="","",VLOOKUP($C3621,Настройки!$A$11:$L$17,9,FALSE))</f>
        <v/>
      </c>
      <c r="T3621" s="23" t="str">
        <f t="shared" si="170"/>
        <v/>
      </c>
    </row>
    <row r="3622" spans="1:20" x14ac:dyDescent="0.3">
      <c r="A3622" s="20">
        <f>Тех_Движение!$A$3619</f>
        <v>3618</v>
      </c>
      <c r="B3622" s="20" t="str">
        <f>IF(Тех_Движение!$F$3619&gt;0,Тех_Движение!$I$3619,"")</f>
        <v/>
      </c>
      <c r="C3622" s="20" t="str">
        <f>IF($B3622="","",Тех_Движение!$D$3619)</f>
        <v/>
      </c>
      <c r="D3622" s="9" t="str">
        <f>IF($B3622="","",Тех_Движение!$B$3619)</f>
        <v/>
      </c>
      <c r="E3622" s="21" t="str">
        <f>IF($B3622="","",Тех_Движение!$F$3619)</f>
        <v/>
      </c>
      <c r="F3622" s="21" t="str">
        <f>IF($B3622="","",SUMIFS($E$5:$E3621,$C$5:$C3621,$C3622))</f>
        <v/>
      </c>
      <c r="G3622" s="21" t="str">
        <f>IF($B3622="","",MAX(0,$E3622-MAX(0,SUMIFS(Тех_Движение!$G$2:$G$5111,Тех_Движение!$D$2:$D$5111,$C3622,Тех_Движение!$B$2:$B$5111,"&lt;="&amp;Настройки!$B$5-1)-$F3622)))</f>
        <v/>
      </c>
      <c r="H3622" s="21" t="str">
        <f>IF($B3622="","",IF(AND($D3622&gt;=Настройки!$B$5,$D3622&lt;=Настройки!$B$6),$E3622,0))</f>
        <v/>
      </c>
      <c r="I3622" s="21" t="str">
        <f t="shared" si="168"/>
        <v/>
      </c>
      <c r="J3622" s="21" t="str">
        <f>IF($B3622="","",MAX(0,$E3622-MAX(0,SUMIFS(Тех_Движение!$G$2:$G$5111,Тех_Движение!$D$2:$D$5111,$C3622,Тех_Движение!$B$2:$B$5111,"&lt;="&amp;Настройки!$B$6)-$F3622)))</f>
        <v/>
      </c>
      <c r="K3622" s="21" t="e">
        <f>IF(OR($B3622="",K$3&lt;$D3622+Настройки!$B$7),0,MAX(0,$E3622-MAX(0,SUMIFS(Тех_Движение!$G$2:$G$5111,Тех_Движение!$D$2:$D$5111,$C3622,Тех_Движение!$B$2:$B$5111,"&lt;="&amp;K$3)-$F3622)))</f>
        <v>#VALUE!</v>
      </c>
      <c r="L3622" s="21" t="e">
        <f>IF(OR($B3622="",L$3&lt;$D3622+Настройки!$B$7),0,MAX(0,$E3622-MAX(0,SUMIFS(Тех_Движение!$G$2:$G$5111,Тех_Движение!$D$2:$D$5111,$C3622,Тех_Движение!$B$2:$B$5111,"&lt;="&amp;L$3)-$F3622)))</f>
        <v>#VALUE!</v>
      </c>
      <c r="M3622" s="21" t="e">
        <f>IF(OR($B3622="",M$3&lt;$D3622+Настройки!$B$7),0,MAX(0,$E3622-MAX(0,SUMIFS(Тех_Движение!$G$2:$G$5111,Тех_Движение!$D$2:$D$5111,$C3622,Тех_Движение!$B$2:$B$5111,"&lt;="&amp;M$3)-$F3622)))</f>
        <v>#VALUE!</v>
      </c>
      <c r="N3622" s="21" t="e">
        <f>IF(OR($B3622="",N$3&lt;$D3622+Настройки!$B$7),0,MAX(0,$E3622-MAX(0,SUMIFS(Тех_Движение!$G$2:$G$5111,Тех_Движение!$D$2:$D$5111,$C3622,Тех_Движение!$B$2:$B$5111,"&lt;="&amp;N$3)-$F3622)))</f>
        <v>#VALUE!</v>
      </c>
      <c r="O3622" s="21" t="e">
        <f>IF(OR($B3622="",O$3&lt;$D3622+Настройки!$B$7),0,MAX(0,$E3622-MAX(0,SUMIFS(Тех_Движение!$G$2:$G$5111,Тех_Движение!$D$2:$D$5111,$C3622,Тех_Движение!$B$2:$B$5111,"&lt;="&amp;O$3)-$F3622)))</f>
        <v>#VALUE!</v>
      </c>
      <c r="P3622" s="21" t="e">
        <f>IF(OR($B3622="",P$3&lt;$D3622+Настройки!$B$7),0,MAX(0,$E3622-MAX(0,SUMIFS(Тех_Движение!$G$2:$G$5111,Тех_Движение!$D$2:$D$5111,$C3622,Тех_Движение!$B$2:$B$5111,"&lt;="&amp;P$3)-$F3622)))</f>
        <v>#VALUE!</v>
      </c>
      <c r="Q3622" s="21" t="e">
        <f>IF(OR($B3622="",Q$3&lt;$D3622+Настройки!$B$7),0,MAX(0,$E3622-MAX(0,SUMIFS(Тех_Движение!$G$2:$G$5111,Тех_Движение!$D$2:$D$5111,$C3622,Тех_Движение!$B$2:$B$5111,"&lt;="&amp;Q$3)-$F3622)))</f>
        <v>#VALUE!</v>
      </c>
      <c r="R3622" s="21" t="str">
        <f t="shared" si="169"/>
        <v/>
      </c>
      <c r="S3622" s="23" t="str">
        <f>IF($B3622="","",VLOOKUP($C3622,Настройки!$A$11:$L$17,9,FALSE))</f>
        <v/>
      </c>
      <c r="T3622" s="23" t="str">
        <f t="shared" si="170"/>
        <v/>
      </c>
    </row>
    <row r="3623" spans="1:20" x14ac:dyDescent="0.3">
      <c r="A3623" s="20">
        <f>Тех_Движение!$A$3620</f>
        <v>3619</v>
      </c>
      <c r="B3623" s="20" t="str">
        <f>IF(Тех_Движение!$F$3620&gt;0,Тех_Движение!$I$3620,"")</f>
        <v/>
      </c>
      <c r="C3623" s="20" t="str">
        <f>IF($B3623="","",Тех_Движение!$D$3620)</f>
        <v/>
      </c>
      <c r="D3623" s="9" t="str">
        <f>IF($B3623="","",Тех_Движение!$B$3620)</f>
        <v/>
      </c>
      <c r="E3623" s="21" t="str">
        <f>IF($B3623="","",Тех_Движение!$F$3620)</f>
        <v/>
      </c>
      <c r="F3623" s="21" t="str">
        <f>IF($B3623="","",SUMIFS($E$5:$E3622,$C$5:$C3622,$C3623))</f>
        <v/>
      </c>
      <c r="G3623" s="21" t="str">
        <f>IF($B3623="","",MAX(0,$E3623-MAX(0,SUMIFS(Тех_Движение!$G$2:$G$5111,Тех_Движение!$D$2:$D$5111,$C3623,Тех_Движение!$B$2:$B$5111,"&lt;="&amp;Настройки!$B$5-1)-$F3623)))</f>
        <v/>
      </c>
      <c r="H3623" s="21" t="str">
        <f>IF($B3623="","",IF(AND($D3623&gt;=Настройки!$B$5,$D3623&lt;=Настройки!$B$6),$E3623,0))</f>
        <v/>
      </c>
      <c r="I3623" s="21" t="str">
        <f t="shared" si="168"/>
        <v/>
      </c>
      <c r="J3623" s="21" t="str">
        <f>IF($B3623="","",MAX(0,$E3623-MAX(0,SUMIFS(Тех_Движение!$G$2:$G$5111,Тех_Движение!$D$2:$D$5111,$C3623,Тех_Движение!$B$2:$B$5111,"&lt;="&amp;Настройки!$B$6)-$F3623)))</f>
        <v/>
      </c>
      <c r="K3623" s="21" t="e">
        <f>IF(OR($B3623="",K$3&lt;$D3623+Настройки!$B$7),0,MAX(0,$E3623-MAX(0,SUMIFS(Тех_Движение!$G$2:$G$5111,Тех_Движение!$D$2:$D$5111,$C3623,Тех_Движение!$B$2:$B$5111,"&lt;="&amp;K$3)-$F3623)))</f>
        <v>#VALUE!</v>
      </c>
      <c r="L3623" s="21" t="e">
        <f>IF(OR($B3623="",L$3&lt;$D3623+Настройки!$B$7),0,MAX(0,$E3623-MAX(0,SUMIFS(Тех_Движение!$G$2:$G$5111,Тех_Движение!$D$2:$D$5111,$C3623,Тех_Движение!$B$2:$B$5111,"&lt;="&amp;L$3)-$F3623)))</f>
        <v>#VALUE!</v>
      </c>
      <c r="M3623" s="21" t="e">
        <f>IF(OR($B3623="",M$3&lt;$D3623+Настройки!$B$7),0,MAX(0,$E3623-MAX(0,SUMIFS(Тех_Движение!$G$2:$G$5111,Тех_Движение!$D$2:$D$5111,$C3623,Тех_Движение!$B$2:$B$5111,"&lt;="&amp;M$3)-$F3623)))</f>
        <v>#VALUE!</v>
      </c>
      <c r="N3623" s="21" t="e">
        <f>IF(OR($B3623="",N$3&lt;$D3623+Настройки!$B$7),0,MAX(0,$E3623-MAX(0,SUMIFS(Тех_Движение!$G$2:$G$5111,Тех_Движение!$D$2:$D$5111,$C3623,Тех_Движение!$B$2:$B$5111,"&lt;="&amp;N$3)-$F3623)))</f>
        <v>#VALUE!</v>
      </c>
      <c r="O3623" s="21" t="e">
        <f>IF(OR($B3623="",O$3&lt;$D3623+Настройки!$B$7),0,MAX(0,$E3623-MAX(0,SUMIFS(Тех_Движение!$G$2:$G$5111,Тех_Движение!$D$2:$D$5111,$C3623,Тех_Движение!$B$2:$B$5111,"&lt;="&amp;O$3)-$F3623)))</f>
        <v>#VALUE!</v>
      </c>
      <c r="P3623" s="21" t="e">
        <f>IF(OR($B3623="",P$3&lt;$D3623+Настройки!$B$7),0,MAX(0,$E3623-MAX(0,SUMIFS(Тех_Движение!$G$2:$G$5111,Тех_Движение!$D$2:$D$5111,$C3623,Тех_Движение!$B$2:$B$5111,"&lt;="&amp;P$3)-$F3623)))</f>
        <v>#VALUE!</v>
      </c>
      <c r="Q3623" s="21" t="e">
        <f>IF(OR($B3623="",Q$3&lt;$D3623+Настройки!$B$7),0,MAX(0,$E3623-MAX(0,SUMIFS(Тех_Движение!$G$2:$G$5111,Тех_Движение!$D$2:$D$5111,$C3623,Тех_Движение!$B$2:$B$5111,"&lt;="&amp;Q$3)-$F3623)))</f>
        <v>#VALUE!</v>
      </c>
      <c r="R3623" s="21" t="str">
        <f t="shared" si="169"/>
        <v/>
      </c>
      <c r="S3623" s="23" t="str">
        <f>IF($B3623="","",VLOOKUP($C3623,Настройки!$A$11:$L$17,9,FALSE))</f>
        <v/>
      </c>
      <c r="T3623" s="23" t="str">
        <f t="shared" si="170"/>
        <v/>
      </c>
    </row>
    <row r="3624" spans="1:20" x14ac:dyDescent="0.3">
      <c r="A3624" s="20">
        <f>Тех_Движение!$A$3621</f>
        <v>3620</v>
      </c>
      <c r="B3624" s="20" t="str">
        <f>IF(Тех_Движение!$F$3621&gt;0,Тех_Движение!$I$3621,"")</f>
        <v/>
      </c>
      <c r="C3624" s="20" t="str">
        <f>IF($B3624="","",Тех_Движение!$D$3621)</f>
        <v/>
      </c>
      <c r="D3624" s="9" t="str">
        <f>IF($B3624="","",Тех_Движение!$B$3621)</f>
        <v/>
      </c>
      <c r="E3624" s="21" t="str">
        <f>IF($B3624="","",Тех_Движение!$F$3621)</f>
        <v/>
      </c>
      <c r="F3624" s="21" t="str">
        <f>IF($B3624="","",SUMIFS($E$5:$E3623,$C$5:$C3623,$C3624))</f>
        <v/>
      </c>
      <c r="G3624" s="21" t="str">
        <f>IF($B3624="","",MAX(0,$E3624-MAX(0,SUMIFS(Тех_Движение!$G$2:$G$5111,Тех_Движение!$D$2:$D$5111,$C3624,Тех_Движение!$B$2:$B$5111,"&lt;="&amp;Настройки!$B$5-1)-$F3624)))</f>
        <v/>
      </c>
      <c r="H3624" s="21" t="str">
        <f>IF($B3624="","",IF(AND($D3624&gt;=Настройки!$B$5,$D3624&lt;=Настройки!$B$6),$E3624,0))</f>
        <v/>
      </c>
      <c r="I3624" s="21" t="str">
        <f t="shared" si="168"/>
        <v/>
      </c>
      <c r="J3624" s="21" t="str">
        <f>IF($B3624="","",MAX(0,$E3624-MAX(0,SUMIFS(Тех_Движение!$G$2:$G$5111,Тех_Движение!$D$2:$D$5111,$C3624,Тех_Движение!$B$2:$B$5111,"&lt;="&amp;Настройки!$B$6)-$F3624)))</f>
        <v/>
      </c>
      <c r="K3624" s="21" t="e">
        <f>IF(OR($B3624="",K$3&lt;$D3624+Настройки!$B$7),0,MAX(0,$E3624-MAX(0,SUMIFS(Тех_Движение!$G$2:$G$5111,Тех_Движение!$D$2:$D$5111,$C3624,Тех_Движение!$B$2:$B$5111,"&lt;="&amp;K$3)-$F3624)))</f>
        <v>#VALUE!</v>
      </c>
      <c r="L3624" s="21" t="e">
        <f>IF(OR($B3624="",L$3&lt;$D3624+Настройки!$B$7),0,MAX(0,$E3624-MAX(0,SUMIFS(Тех_Движение!$G$2:$G$5111,Тех_Движение!$D$2:$D$5111,$C3624,Тех_Движение!$B$2:$B$5111,"&lt;="&amp;L$3)-$F3624)))</f>
        <v>#VALUE!</v>
      </c>
      <c r="M3624" s="21" t="e">
        <f>IF(OR($B3624="",M$3&lt;$D3624+Настройки!$B$7),0,MAX(0,$E3624-MAX(0,SUMIFS(Тех_Движение!$G$2:$G$5111,Тех_Движение!$D$2:$D$5111,$C3624,Тех_Движение!$B$2:$B$5111,"&lt;="&amp;M$3)-$F3624)))</f>
        <v>#VALUE!</v>
      </c>
      <c r="N3624" s="21" t="e">
        <f>IF(OR($B3624="",N$3&lt;$D3624+Настройки!$B$7),0,MAX(0,$E3624-MAX(0,SUMIFS(Тех_Движение!$G$2:$G$5111,Тех_Движение!$D$2:$D$5111,$C3624,Тех_Движение!$B$2:$B$5111,"&lt;="&amp;N$3)-$F3624)))</f>
        <v>#VALUE!</v>
      </c>
      <c r="O3624" s="21" t="e">
        <f>IF(OR($B3624="",O$3&lt;$D3624+Настройки!$B$7),0,MAX(0,$E3624-MAX(0,SUMIFS(Тех_Движение!$G$2:$G$5111,Тех_Движение!$D$2:$D$5111,$C3624,Тех_Движение!$B$2:$B$5111,"&lt;="&amp;O$3)-$F3624)))</f>
        <v>#VALUE!</v>
      </c>
      <c r="P3624" s="21" t="e">
        <f>IF(OR($B3624="",P$3&lt;$D3624+Настройки!$B$7),0,MAX(0,$E3624-MAX(0,SUMIFS(Тех_Движение!$G$2:$G$5111,Тех_Движение!$D$2:$D$5111,$C3624,Тех_Движение!$B$2:$B$5111,"&lt;="&amp;P$3)-$F3624)))</f>
        <v>#VALUE!</v>
      </c>
      <c r="Q3624" s="21" t="e">
        <f>IF(OR($B3624="",Q$3&lt;$D3624+Настройки!$B$7),0,MAX(0,$E3624-MAX(0,SUMIFS(Тех_Движение!$G$2:$G$5111,Тех_Движение!$D$2:$D$5111,$C3624,Тех_Движение!$B$2:$B$5111,"&lt;="&amp;Q$3)-$F3624)))</f>
        <v>#VALUE!</v>
      </c>
      <c r="R3624" s="21" t="str">
        <f t="shared" si="169"/>
        <v/>
      </c>
      <c r="S3624" s="23" t="str">
        <f>IF($B3624="","",VLOOKUP($C3624,Настройки!$A$11:$L$17,9,FALSE))</f>
        <v/>
      </c>
      <c r="T3624" s="23" t="str">
        <f t="shared" si="170"/>
        <v/>
      </c>
    </row>
    <row r="3625" spans="1:20" x14ac:dyDescent="0.3">
      <c r="A3625" s="20">
        <f>Тех_Движение!$A$3622</f>
        <v>3621</v>
      </c>
      <c r="B3625" s="20" t="str">
        <f>IF(Тех_Движение!$F$3622&gt;0,Тех_Движение!$I$3622,"")</f>
        <v/>
      </c>
      <c r="C3625" s="20" t="str">
        <f>IF($B3625="","",Тех_Движение!$D$3622)</f>
        <v/>
      </c>
      <c r="D3625" s="9" t="str">
        <f>IF($B3625="","",Тех_Движение!$B$3622)</f>
        <v/>
      </c>
      <c r="E3625" s="21" t="str">
        <f>IF($B3625="","",Тех_Движение!$F$3622)</f>
        <v/>
      </c>
      <c r="F3625" s="21" t="str">
        <f>IF($B3625="","",SUMIFS($E$5:$E3624,$C$5:$C3624,$C3625))</f>
        <v/>
      </c>
      <c r="G3625" s="21" t="str">
        <f>IF($B3625="","",MAX(0,$E3625-MAX(0,SUMIFS(Тех_Движение!$G$2:$G$5111,Тех_Движение!$D$2:$D$5111,$C3625,Тех_Движение!$B$2:$B$5111,"&lt;="&amp;Настройки!$B$5-1)-$F3625)))</f>
        <v/>
      </c>
      <c r="H3625" s="21" t="str">
        <f>IF($B3625="","",IF(AND($D3625&gt;=Настройки!$B$5,$D3625&lt;=Настройки!$B$6),$E3625,0))</f>
        <v/>
      </c>
      <c r="I3625" s="21" t="str">
        <f t="shared" si="168"/>
        <v/>
      </c>
      <c r="J3625" s="21" t="str">
        <f>IF($B3625="","",MAX(0,$E3625-MAX(0,SUMIFS(Тех_Движение!$G$2:$G$5111,Тех_Движение!$D$2:$D$5111,$C3625,Тех_Движение!$B$2:$B$5111,"&lt;="&amp;Настройки!$B$6)-$F3625)))</f>
        <v/>
      </c>
      <c r="K3625" s="21" t="e">
        <f>IF(OR($B3625="",K$3&lt;$D3625+Настройки!$B$7),0,MAX(0,$E3625-MAX(0,SUMIFS(Тех_Движение!$G$2:$G$5111,Тех_Движение!$D$2:$D$5111,$C3625,Тех_Движение!$B$2:$B$5111,"&lt;="&amp;K$3)-$F3625)))</f>
        <v>#VALUE!</v>
      </c>
      <c r="L3625" s="21" t="e">
        <f>IF(OR($B3625="",L$3&lt;$D3625+Настройки!$B$7),0,MAX(0,$E3625-MAX(0,SUMIFS(Тех_Движение!$G$2:$G$5111,Тех_Движение!$D$2:$D$5111,$C3625,Тех_Движение!$B$2:$B$5111,"&lt;="&amp;L$3)-$F3625)))</f>
        <v>#VALUE!</v>
      </c>
      <c r="M3625" s="21" t="e">
        <f>IF(OR($B3625="",M$3&lt;$D3625+Настройки!$B$7),0,MAX(0,$E3625-MAX(0,SUMIFS(Тех_Движение!$G$2:$G$5111,Тех_Движение!$D$2:$D$5111,$C3625,Тех_Движение!$B$2:$B$5111,"&lt;="&amp;M$3)-$F3625)))</f>
        <v>#VALUE!</v>
      </c>
      <c r="N3625" s="21" t="e">
        <f>IF(OR($B3625="",N$3&lt;$D3625+Настройки!$B$7),0,MAX(0,$E3625-MAX(0,SUMIFS(Тех_Движение!$G$2:$G$5111,Тех_Движение!$D$2:$D$5111,$C3625,Тех_Движение!$B$2:$B$5111,"&lt;="&amp;N$3)-$F3625)))</f>
        <v>#VALUE!</v>
      </c>
      <c r="O3625" s="21" t="e">
        <f>IF(OR($B3625="",O$3&lt;$D3625+Настройки!$B$7),0,MAX(0,$E3625-MAX(0,SUMIFS(Тех_Движение!$G$2:$G$5111,Тех_Движение!$D$2:$D$5111,$C3625,Тех_Движение!$B$2:$B$5111,"&lt;="&amp;O$3)-$F3625)))</f>
        <v>#VALUE!</v>
      </c>
      <c r="P3625" s="21" t="e">
        <f>IF(OR($B3625="",P$3&lt;$D3625+Настройки!$B$7),0,MAX(0,$E3625-MAX(0,SUMIFS(Тех_Движение!$G$2:$G$5111,Тех_Движение!$D$2:$D$5111,$C3625,Тех_Движение!$B$2:$B$5111,"&lt;="&amp;P$3)-$F3625)))</f>
        <v>#VALUE!</v>
      </c>
      <c r="Q3625" s="21" t="e">
        <f>IF(OR($B3625="",Q$3&lt;$D3625+Настройки!$B$7),0,MAX(0,$E3625-MAX(0,SUMIFS(Тех_Движение!$G$2:$G$5111,Тех_Движение!$D$2:$D$5111,$C3625,Тех_Движение!$B$2:$B$5111,"&lt;="&amp;Q$3)-$F3625)))</f>
        <v>#VALUE!</v>
      </c>
      <c r="R3625" s="21" t="str">
        <f t="shared" si="169"/>
        <v/>
      </c>
      <c r="S3625" s="23" t="str">
        <f>IF($B3625="","",VLOOKUP($C3625,Настройки!$A$11:$L$17,9,FALSE))</f>
        <v/>
      </c>
      <c r="T3625" s="23" t="str">
        <f t="shared" si="170"/>
        <v/>
      </c>
    </row>
    <row r="3626" spans="1:20" x14ac:dyDescent="0.3">
      <c r="A3626" s="20">
        <f>Тех_Движение!$A$3623</f>
        <v>3622</v>
      </c>
      <c r="B3626" s="20" t="str">
        <f>IF(Тех_Движение!$F$3623&gt;0,Тех_Движение!$I$3623,"")</f>
        <v/>
      </c>
      <c r="C3626" s="20" t="str">
        <f>IF($B3626="","",Тех_Движение!$D$3623)</f>
        <v/>
      </c>
      <c r="D3626" s="9" t="str">
        <f>IF($B3626="","",Тех_Движение!$B$3623)</f>
        <v/>
      </c>
      <c r="E3626" s="21" t="str">
        <f>IF($B3626="","",Тех_Движение!$F$3623)</f>
        <v/>
      </c>
      <c r="F3626" s="21" t="str">
        <f>IF($B3626="","",SUMIFS($E$5:$E3625,$C$5:$C3625,$C3626))</f>
        <v/>
      </c>
      <c r="G3626" s="21" t="str">
        <f>IF($B3626="","",MAX(0,$E3626-MAX(0,SUMIFS(Тех_Движение!$G$2:$G$5111,Тех_Движение!$D$2:$D$5111,$C3626,Тех_Движение!$B$2:$B$5111,"&lt;="&amp;Настройки!$B$5-1)-$F3626)))</f>
        <v/>
      </c>
      <c r="H3626" s="21" t="str">
        <f>IF($B3626="","",IF(AND($D3626&gt;=Настройки!$B$5,$D3626&lt;=Настройки!$B$6),$E3626,0))</f>
        <v/>
      </c>
      <c r="I3626" s="21" t="str">
        <f t="shared" si="168"/>
        <v/>
      </c>
      <c r="J3626" s="21" t="str">
        <f>IF($B3626="","",MAX(0,$E3626-MAX(0,SUMIFS(Тех_Движение!$G$2:$G$5111,Тех_Движение!$D$2:$D$5111,$C3626,Тех_Движение!$B$2:$B$5111,"&lt;="&amp;Настройки!$B$6)-$F3626)))</f>
        <v/>
      </c>
      <c r="K3626" s="21" t="e">
        <f>IF(OR($B3626="",K$3&lt;$D3626+Настройки!$B$7),0,MAX(0,$E3626-MAX(0,SUMIFS(Тех_Движение!$G$2:$G$5111,Тех_Движение!$D$2:$D$5111,$C3626,Тех_Движение!$B$2:$B$5111,"&lt;="&amp;K$3)-$F3626)))</f>
        <v>#VALUE!</v>
      </c>
      <c r="L3626" s="21" t="e">
        <f>IF(OR($B3626="",L$3&lt;$D3626+Настройки!$B$7),0,MAX(0,$E3626-MAX(0,SUMIFS(Тех_Движение!$G$2:$G$5111,Тех_Движение!$D$2:$D$5111,$C3626,Тех_Движение!$B$2:$B$5111,"&lt;="&amp;L$3)-$F3626)))</f>
        <v>#VALUE!</v>
      </c>
      <c r="M3626" s="21" t="e">
        <f>IF(OR($B3626="",M$3&lt;$D3626+Настройки!$B$7),0,MAX(0,$E3626-MAX(0,SUMIFS(Тех_Движение!$G$2:$G$5111,Тех_Движение!$D$2:$D$5111,$C3626,Тех_Движение!$B$2:$B$5111,"&lt;="&amp;M$3)-$F3626)))</f>
        <v>#VALUE!</v>
      </c>
      <c r="N3626" s="21" t="e">
        <f>IF(OR($B3626="",N$3&lt;$D3626+Настройки!$B$7),0,MAX(0,$E3626-MAX(0,SUMIFS(Тех_Движение!$G$2:$G$5111,Тех_Движение!$D$2:$D$5111,$C3626,Тех_Движение!$B$2:$B$5111,"&lt;="&amp;N$3)-$F3626)))</f>
        <v>#VALUE!</v>
      </c>
      <c r="O3626" s="21" t="e">
        <f>IF(OR($B3626="",O$3&lt;$D3626+Настройки!$B$7),0,MAX(0,$E3626-MAX(0,SUMIFS(Тех_Движение!$G$2:$G$5111,Тех_Движение!$D$2:$D$5111,$C3626,Тех_Движение!$B$2:$B$5111,"&lt;="&amp;O$3)-$F3626)))</f>
        <v>#VALUE!</v>
      </c>
      <c r="P3626" s="21" t="e">
        <f>IF(OR($B3626="",P$3&lt;$D3626+Настройки!$B$7),0,MAX(0,$E3626-MAX(0,SUMIFS(Тех_Движение!$G$2:$G$5111,Тех_Движение!$D$2:$D$5111,$C3626,Тех_Движение!$B$2:$B$5111,"&lt;="&amp;P$3)-$F3626)))</f>
        <v>#VALUE!</v>
      </c>
      <c r="Q3626" s="21" t="e">
        <f>IF(OR($B3626="",Q$3&lt;$D3626+Настройки!$B$7),0,MAX(0,$E3626-MAX(0,SUMIFS(Тех_Движение!$G$2:$G$5111,Тех_Движение!$D$2:$D$5111,$C3626,Тех_Движение!$B$2:$B$5111,"&lt;="&amp;Q$3)-$F3626)))</f>
        <v>#VALUE!</v>
      </c>
      <c r="R3626" s="21" t="str">
        <f t="shared" si="169"/>
        <v/>
      </c>
      <c r="S3626" s="23" t="str">
        <f>IF($B3626="","",VLOOKUP($C3626,Настройки!$A$11:$L$17,9,FALSE))</f>
        <v/>
      </c>
      <c r="T3626" s="23" t="str">
        <f t="shared" si="170"/>
        <v/>
      </c>
    </row>
    <row r="3627" spans="1:20" x14ac:dyDescent="0.3">
      <c r="A3627" s="20">
        <f>Тех_Движение!$A$3624</f>
        <v>3623</v>
      </c>
      <c r="B3627" s="20" t="str">
        <f>IF(Тех_Движение!$F$3624&gt;0,Тех_Движение!$I$3624,"")</f>
        <v/>
      </c>
      <c r="C3627" s="20" t="str">
        <f>IF($B3627="","",Тех_Движение!$D$3624)</f>
        <v/>
      </c>
      <c r="D3627" s="9" t="str">
        <f>IF($B3627="","",Тех_Движение!$B$3624)</f>
        <v/>
      </c>
      <c r="E3627" s="21" t="str">
        <f>IF($B3627="","",Тех_Движение!$F$3624)</f>
        <v/>
      </c>
      <c r="F3627" s="21" t="str">
        <f>IF($B3627="","",SUMIFS($E$5:$E3626,$C$5:$C3626,$C3627))</f>
        <v/>
      </c>
      <c r="G3627" s="21" t="str">
        <f>IF($B3627="","",MAX(0,$E3627-MAX(0,SUMIFS(Тех_Движение!$G$2:$G$5111,Тех_Движение!$D$2:$D$5111,$C3627,Тех_Движение!$B$2:$B$5111,"&lt;="&amp;Настройки!$B$5-1)-$F3627)))</f>
        <v/>
      </c>
      <c r="H3627" s="21" t="str">
        <f>IF($B3627="","",IF(AND($D3627&gt;=Настройки!$B$5,$D3627&lt;=Настройки!$B$6),$E3627,0))</f>
        <v/>
      </c>
      <c r="I3627" s="21" t="str">
        <f t="shared" si="168"/>
        <v/>
      </c>
      <c r="J3627" s="21" t="str">
        <f>IF($B3627="","",MAX(0,$E3627-MAX(0,SUMIFS(Тех_Движение!$G$2:$G$5111,Тех_Движение!$D$2:$D$5111,$C3627,Тех_Движение!$B$2:$B$5111,"&lt;="&amp;Настройки!$B$6)-$F3627)))</f>
        <v/>
      </c>
      <c r="K3627" s="21" t="e">
        <f>IF(OR($B3627="",K$3&lt;$D3627+Настройки!$B$7),0,MAX(0,$E3627-MAX(0,SUMIFS(Тех_Движение!$G$2:$G$5111,Тех_Движение!$D$2:$D$5111,$C3627,Тех_Движение!$B$2:$B$5111,"&lt;="&amp;K$3)-$F3627)))</f>
        <v>#VALUE!</v>
      </c>
      <c r="L3627" s="21" t="e">
        <f>IF(OR($B3627="",L$3&lt;$D3627+Настройки!$B$7),0,MAX(0,$E3627-MAX(0,SUMIFS(Тех_Движение!$G$2:$G$5111,Тех_Движение!$D$2:$D$5111,$C3627,Тех_Движение!$B$2:$B$5111,"&lt;="&amp;L$3)-$F3627)))</f>
        <v>#VALUE!</v>
      </c>
      <c r="M3627" s="21" t="e">
        <f>IF(OR($B3627="",M$3&lt;$D3627+Настройки!$B$7),0,MAX(0,$E3627-MAX(0,SUMIFS(Тех_Движение!$G$2:$G$5111,Тех_Движение!$D$2:$D$5111,$C3627,Тех_Движение!$B$2:$B$5111,"&lt;="&amp;M$3)-$F3627)))</f>
        <v>#VALUE!</v>
      </c>
      <c r="N3627" s="21" t="e">
        <f>IF(OR($B3627="",N$3&lt;$D3627+Настройки!$B$7),0,MAX(0,$E3627-MAX(0,SUMIFS(Тех_Движение!$G$2:$G$5111,Тех_Движение!$D$2:$D$5111,$C3627,Тех_Движение!$B$2:$B$5111,"&lt;="&amp;N$3)-$F3627)))</f>
        <v>#VALUE!</v>
      </c>
      <c r="O3627" s="21" t="e">
        <f>IF(OR($B3627="",O$3&lt;$D3627+Настройки!$B$7),0,MAX(0,$E3627-MAX(0,SUMIFS(Тех_Движение!$G$2:$G$5111,Тех_Движение!$D$2:$D$5111,$C3627,Тех_Движение!$B$2:$B$5111,"&lt;="&amp;O$3)-$F3627)))</f>
        <v>#VALUE!</v>
      </c>
      <c r="P3627" s="21" t="e">
        <f>IF(OR($B3627="",P$3&lt;$D3627+Настройки!$B$7),0,MAX(0,$E3627-MAX(0,SUMIFS(Тех_Движение!$G$2:$G$5111,Тех_Движение!$D$2:$D$5111,$C3627,Тех_Движение!$B$2:$B$5111,"&lt;="&amp;P$3)-$F3627)))</f>
        <v>#VALUE!</v>
      </c>
      <c r="Q3627" s="21" t="e">
        <f>IF(OR($B3627="",Q$3&lt;$D3627+Настройки!$B$7),0,MAX(0,$E3627-MAX(0,SUMIFS(Тех_Движение!$G$2:$G$5111,Тех_Движение!$D$2:$D$5111,$C3627,Тех_Движение!$B$2:$B$5111,"&lt;="&amp;Q$3)-$F3627)))</f>
        <v>#VALUE!</v>
      </c>
      <c r="R3627" s="21" t="str">
        <f t="shared" si="169"/>
        <v/>
      </c>
      <c r="S3627" s="23" t="str">
        <f>IF($B3627="","",VLOOKUP($C3627,Настройки!$A$11:$L$17,9,FALSE))</f>
        <v/>
      </c>
      <c r="T3627" s="23" t="str">
        <f t="shared" si="170"/>
        <v/>
      </c>
    </row>
    <row r="3628" spans="1:20" x14ac:dyDescent="0.3">
      <c r="A3628" s="20">
        <f>Тех_Движение!$A$3625</f>
        <v>3624</v>
      </c>
      <c r="B3628" s="20" t="str">
        <f>IF(Тех_Движение!$F$3625&gt;0,Тех_Движение!$I$3625,"")</f>
        <v/>
      </c>
      <c r="C3628" s="20" t="str">
        <f>IF($B3628="","",Тех_Движение!$D$3625)</f>
        <v/>
      </c>
      <c r="D3628" s="9" t="str">
        <f>IF($B3628="","",Тех_Движение!$B$3625)</f>
        <v/>
      </c>
      <c r="E3628" s="21" t="str">
        <f>IF($B3628="","",Тех_Движение!$F$3625)</f>
        <v/>
      </c>
      <c r="F3628" s="21" t="str">
        <f>IF($B3628="","",SUMIFS($E$5:$E3627,$C$5:$C3627,$C3628))</f>
        <v/>
      </c>
      <c r="G3628" s="21" t="str">
        <f>IF($B3628="","",MAX(0,$E3628-MAX(0,SUMIFS(Тех_Движение!$G$2:$G$5111,Тех_Движение!$D$2:$D$5111,$C3628,Тех_Движение!$B$2:$B$5111,"&lt;="&amp;Настройки!$B$5-1)-$F3628)))</f>
        <v/>
      </c>
      <c r="H3628" s="21" t="str">
        <f>IF($B3628="","",IF(AND($D3628&gt;=Настройки!$B$5,$D3628&lt;=Настройки!$B$6),$E3628,0))</f>
        <v/>
      </c>
      <c r="I3628" s="21" t="str">
        <f t="shared" si="168"/>
        <v/>
      </c>
      <c r="J3628" s="21" t="str">
        <f>IF($B3628="","",MAX(0,$E3628-MAX(0,SUMIFS(Тех_Движение!$G$2:$G$5111,Тех_Движение!$D$2:$D$5111,$C3628,Тех_Движение!$B$2:$B$5111,"&lt;="&amp;Настройки!$B$6)-$F3628)))</f>
        <v/>
      </c>
      <c r="K3628" s="21" t="e">
        <f>IF(OR($B3628="",K$3&lt;$D3628+Настройки!$B$7),0,MAX(0,$E3628-MAX(0,SUMIFS(Тех_Движение!$G$2:$G$5111,Тех_Движение!$D$2:$D$5111,$C3628,Тех_Движение!$B$2:$B$5111,"&lt;="&amp;K$3)-$F3628)))</f>
        <v>#VALUE!</v>
      </c>
      <c r="L3628" s="21" t="e">
        <f>IF(OR($B3628="",L$3&lt;$D3628+Настройки!$B$7),0,MAX(0,$E3628-MAX(0,SUMIFS(Тех_Движение!$G$2:$G$5111,Тех_Движение!$D$2:$D$5111,$C3628,Тех_Движение!$B$2:$B$5111,"&lt;="&amp;L$3)-$F3628)))</f>
        <v>#VALUE!</v>
      </c>
      <c r="M3628" s="21" t="e">
        <f>IF(OR($B3628="",M$3&lt;$D3628+Настройки!$B$7),0,MAX(0,$E3628-MAX(0,SUMIFS(Тех_Движение!$G$2:$G$5111,Тех_Движение!$D$2:$D$5111,$C3628,Тех_Движение!$B$2:$B$5111,"&lt;="&amp;M$3)-$F3628)))</f>
        <v>#VALUE!</v>
      </c>
      <c r="N3628" s="21" t="e">
        <f>IF(OR($B3628="",N$3&lt;$D3628+Настройки!$B$7),0,MAX(0,$E3628-MAX(0,SUMIFS(Тех_Движение!$G$2:$G$5111,Тех_Движение!$D$2:$D$5111,$C3628,Тех_Движение!$B$2:$B$5111,"&lt;="&amp;N$3)-$F3628)))</f>
        <v>#VALUE!</v>
      </c>
      <c r="O3628" s="21" t="e">
        <f>IF(OR($B3628="",O$3&lt;$D3628+Настройки!$B$7),0,MAX(0,$E3628-MAX(0,SUMIFS(Тех_Движение!$G$2:$G$5111,Тех_Движение!$D$2:$D$5111,$C3628,Тех_Движение!$B$2:$B$5111,"&lt;="&amp;O$3)-$F3628)))</f>
        <v>#VALUE!</v>
      </c>
      <c r="P3628" s="21" t="e">
        <f>IF(OR($B3628="",P$3&lt;$D3628+Настройки!$B$7),0,MAX(0,$E3628-MAX(0,SUMIFS(Тех_Движение!$G$2:$G$5111,Тех_Движение!$D$2:$D$5111,$C3628,Тех_Движение!$B$2:$B$5111,"&lt;="&amp;P$3)-$F3628)))</f>
        <v>#VALUE!</v>
      </c>
      <c r="Q3628" s="21" t="e">
        <f>IF(OR($B3628="",Q$3&lt;$D3628+Настройки!$B$7),0,MAX(0,$E3628-MAX(0,SUMIFS(Тех_Движение!$G$2:$G$5111,Тех_Движение!$D$2:$D$5111,$C3628,Тех_Движение!$B$2:$B$5111,"&lt;="&amp;Q$3)-$F3628)))</f>
        <v>#VALUE!</v>
      </c>
      <c r="R3628" s="21" t="str">
        <f t="shared" si="169"/>
        <v/>
      </c>
      <c r="S3628" s="23" t="str">
        <f>IF($B3628="","",VLOOKUP($C3628,Настройки!$A$11:$L$17,9,FALSE))</f>
        <v/>
      </c>
      <c r="T3628" s="23" t="str">
        <f t="shared" si="170"/>
        <v/>
      </c>
    </row>
    <row r="3629" spans="1:20" x14ac:dyDescent="0.3">
      <c r="A3629" s="20">
        <f>Тех_Движение!$A$3626</f>
        <v>3625</v>
      </c>
      <c r="B3629" s="20" t="str">
        <f>IF(Тех_Движение!$F$3626&gt;0,Тех_Движение!$I$3626,"")</f>
        <v/>
      </c>
      <c r="C3629" s="20" t="str">
        <f>IF($B3629="","",Тех_Движение!$D$3626)</f>
        <v/>
      </c>
      <c r="D3629" s="9" t="str">
        <f>IF($B3629="","",Тех_Движение!$B$3626)</f>
        <v/>
      </c>
      <c r="E3629" s="21" t="str">
        <f>IF($B3629="","",Тех_Движение!$F$3626)</f>
        <v/>
      </c>
      <c r="F3629" s="21" t="str">
        <f>IF($B3629="","",SUMIFS($E$5:$E3628,$C$5:$C3628,$C3629))</f>
        <v/>
      </c>
      <c r="G3629" s="21" t="str">
        <f>IF($B3629="","",MAX(0,$E3629-MAX(0,SUMIFS(Тех_Движение!$G$2:$G$5111,Тех_Движение!$D$2:$D$5111,$C3629,Тех_Движение!$B$2:$B$5111,"&lt;="&amp;Настройки!$B$5-1)-$F3629)))</f>
        <v/>
      </c>
      <c r="H3629" s="21" t="str">
        <f>IF($B3629="","",IF(AND($D3629&gt;=Настройки!$B$5,$D3629&lt;=Настройки!$B$6),$E3629,0))</f>
        <v/>
      </c>
      <c r="I3629" s="21" t="str">
        <f t="shared" si="168"/>
        <v/>
      </c>
      <c r="J3629" s="21" t="str">
        <f>IF($B3629="","",MAX(0,$E3629-MAX(0,SUMIFS(Тех_Движение!$G$2:$G$5111,Тех_Движение!$D$2:$D$5111,$C3629,Тех_Движение!$B$2:$B$5111,"&lt;="&amp;Настройки!$B$6)-$F3629)))</f>
        <v/>
      </c>
      <c r="K3629" s="21" t="e">
        <f>IF(OR($B3629="",K$3&lt;$D3629+Настройки!$B$7),0,MAX(0,$E3629-MAX(0,SUMIFS(Тех_Движение!$G$2:$G$5111,Тех_Движение!$D$2:$D$5111,$C3629,Тех_Движение!$B$2:$B$5111,"&lt;="&amp;K$3)-$F3629)))</f>
        <v>#VALUE!</v>
      </c>
      <c r="L3629" s="21" t="e">
        <f>IF(OR($B3629="",L$3&lt;$D3629+Настройки!$B$7),0,MAX(0,$E3629-MAX(0,SUMIFS(Тех_Движение!$G$2:$G$5111,Тех_Движение!$D$2:$D$5111,$C3629,Тех_Движение!$B$2:$B$5111,"&lt;="&amp;L$3)-$F3629)))</f>
        <v>#VALUE!</v>
      </c>
      <c r="M3629" s="21" t="e">
        <f>IF(OR($B3629="",M$3&lt;$D3629+Настройки!$B$7),0,MAX(0,$E3629-MAX(0,SUMIFS(Тех_Движение!$G$2:$G$5111,Тех_Движение!$D$2:$D$5111,$C3629,Тех_Движение!$B$2:$B$5111,"&lt;="&amp;M$3)-$F3629)))</f>
        <v>#VALUE!</v>
      </c>
      <c r="N3629" s="21" t="e">
        <f>IF(OR($B3629="",N$3&lt;$D3629+Настройки!$B$7),0,MAX(0,$E3629-MAX(0,SUMIFS(Тех_Движение!$G$2:$G$5111,Тех_Движение!$D$2:$D$5111,$C3629,Тех_Движение!$B$2:$B$5111,"&lt;="&amp;N$3)-$F3629)))</f>
        <v>#VALUE!</v>
      </c>
      <c r="O3629" s="21" t="e">
        <f>IF(OR($B3629="",O$3&lt;$D3629+Настройки!$B$7),0,MAX(0,$E3629-MAX(0,SUMIFS(Тех_Движение!$G$2:$G$5111,Тех_Движение!$D$2:$D$5111,$C3629,Тех_Движение!$B$2:$B$5111,"&lt;="&amp;O$3)-$F3629)))</f>
        <v>#VALUE!</v>
      </c>
      <c r="P3629" s="21" t="e">
        <f>IF(OR($B3629="",P$3&lt;$D3629+Настройки!$B$7),0,MAX(0,$E3629-MAX(0,SUMIFS(Тех_Движение!$G$2:$G$5111,Тех_Движение!$D$2:$D$5111,$C3629,Тех_Движение!$B$2:$B$5111,"&lt;="&amp;P$3)-$F3629)))</f>
        <v>#VALUE!</v>
      </c>
      <c r="Q3629" s="21" t="e">
        <f>IF(OR($B3629="",Q$3&lt;$D3629+Настройки!$B$7),0,MAX(0,$E3629-MAX(0,SUMIFS(Тех_Движение!$G$2:$G$5111,Тех_Движение!$D$2:$D$5111,$C3629,Тех_Движение!$B$2:$B$5111,"&lt;="&amp;Q$3)-$F3629)))</f>
        <v>#VALUE!</v>
      </c>
      <c r="R3629" s="21" t="str">
        <f t="shared" si="169"/>
        <v/>
      </c>
      <c r="S3629" s="23" t="str">
        <f>IF($B3629="","",VLOOKUP($C3629,Настройки!$A$11:$L$17,9,FALSE))</f>
        <v/>
      </c>
      <c r="T3629" s="23" t="str">
        <f t="shared" si="170"/>
        <v/>
      </c>
    </row>
    <row r="3630" spans="1:20" x14ac:dyDescent="0.3">
      <c r="A3630" s="20">
        <f>Тех_Движение!$A$3627</f>
        <v>3626</v>
      </c>
      <c r="B3630" s="20" t="str">
        <f>IF(Тех_Движение!$F$3627&gt;0,Тех_Движение!$I$3627,"")</f>
        <v/>
      </c>
      <c r="C3630" s="20" t="str">
        <f>IF($B3630="","",Тех_Движение!$D$3627)</f>
        <v/>
      </c>
      <c r="D3630" s="9" t="str">
        <f>IF($B3630="","",Тех_Движение!$B$3627)</f>
        <v/>
      </c>
      <c r="E3630" s="21" t="str">
        <f>IF($B3630="","",Тех_Движение!$F$3627)</f>
        <v/>
      </c>
      <c r="F3630" s="21" t="str">
        <f>IF($B3630="","",SUMIFS($E$5:$E3629,$C$5:$C3629,$C3630))</f>
        <v/>
      </c>
      <c r="G3630" s="21" t="str">
        <f>IF($B3630="","",MAX(0,$E3630-MAX(0,SUMIFS(Тех_Движение!$G$2:$G$5111,Тех_Движение!$D$2:$D$5111,$C3630,Тех_Движение!$B$2:$B$5111,"&lt;="&amp;Настройки!$B$5-1)-$F3630)))</f>
        <v/>
      </c>
      <c r="H3630" s="21" t="str">
        <f>IF($B3630="","",IF(AND($D3630&gt;=Настройки!$B$5,$D3630&lt;=Настройки!$B$6),$E3630,0))</f>
        <v/>
      </c>
      <c r="I3630" s="21" t="str">
        <f t="shared" si="168"/>
        <v/>
      </c>
      <c r="J3630" s="21" t="str">
        <f>IF($B3630="","",MAX(0,$E3630-MAX(0,SUMIFS(Тех_Движение!$G$2:$G$5111,Тех_Движение!$D$2:$D$5111,$C3630,Тех_Движение!$B$2:$B$5111,"&lt;="&amp;Настройки!$B$6)-$F3630)))</f>
        <v/>
      </c>
      <c r="K3630" s="21" t="e">
        <f>IF(OR($B3630="",K$3&lt;$D3630+Настройки!$B$7),0,MAX(0,$E3630-MAX(0,SUMIFS(Тех_Движение!$G$2:$G$5111,Тех_Движение!$D$2:$D$5111,$C3630,Тех_Движение!$B$2:$B$5111,"&lt;="&amp;K$3)-$F3630)))</f>
        <v>#VALUE!</v>
      </c>
      <c r="L3630" s="21" t="e">
        <f>IF(OR($B3630="",L$3&lt;$D3630+Настройки!$B$7),0,MAX(0,$E3630-MAX(0,SUMIFS(Тех_Движение!$G$2:$G$5111,Тех_Движение!$D$2:$D$5111,$C3630,Тех_Движение!$B$2:$B$5111,"&lt;="&amp;L$3)-$F3630)))</f>
        <v>#VALUE!</v>
      </c>
      <c r="M3630" s="21" t="e">
        <f>IF(OR($B3630="",M$3&lt;$D3630+Настройки!$B$7),0,MAX(0,$E3630-MAX(0,SUMIFS(Тех_Движение!$G$2:$G$5111,Тех_Движение!$D$2:$D$5111,$C3630,Тех_Движение!$B$2:$B$5111,"&lt;="&amp;M$3)-$F3630)))</f>
        <v>#VALUE!</v>
      </c>
      <c r="N3630" s="21" t="e">
        <f>IF(OR($B3630="",N$3&lt;$D3630+Настройки!$B$7),0,MAX(0,$E3630-MAX(0,SUMIFS(Тех_Движение!$G$2:$G$5111,Тех_Движение!$D$2:$D$5111,$C3630,Тех_Движение!$B$2:$B$5111,"&lt;="&amp;N$3)-$F3630)))</f>
        <v>#VALUE!</v>
      </c>
      <c r="O3630" s="21" t="e">
        <f>IF(OR($B3630="",O$3&lt;$D3630+Настройки!$B$7),0,MAX(0,$E3630-MAX(0,SUMIFS(Тех_Движение!$G$2:$G$5111,Тех_Движение!$D$2:$D$5111,$C3630,Тех_Движение!$B$2:$B$5111,"&lt;="&amp;O$3)-$F3630)))</f>
        <v>#VALUE!</v>
      </c>
      <c r="P3630" s="21" t="e">
        <f>IF(OR($B3630="",P$3&lt;$D3630+Настройки!$B$7),0,MAX(0,$E3630-MAX(0,SUMIFS(Тех_Движение!$G$2:$G$5111,Тех_Движение!$D$2:$D$5111,$C3630,Тех_Движение!$B$2:$B$5111,"&lt;="&amp;P$3)-$F3630)))</f>
        <v>#VALUE!</v>
      </c>
      <c r="Q3630" s="21" t="e">
        <f>IF(OR($B3630="",Q$3&lt;$D3630+Настройки!$B$7),0,MAX(0,$E3630-MAX(0,SUMIFS(Тех_Движение!$G$2:$G$5111,Тех_Движение!$D$2:$D$5111,$C3630,Тех_Движение!$B$2:$B$5111,"&lt;="&amp;Q$3)-$F3630)))</f>
        <v>#VALUE!</v>
      </c>
      <c r="R3630" s="21" t="str">
        <f t="shared" si="169"/>
        <v/>
      </c>
      <c r="S3630" s="23" t="str">
        <f>IF($B3630="","",VLOOKUP($C3630,Настройки!$A$11:$L$17,9,FALSE))</f>
        <v/>
      </c>
      <c r="T3630" s="23" t="str">
        <f t="shared" si="170"/>
        <v/>
      </c>
    </row>
    <row r="3631" spans="1:20" x14ac:dyDescent="0.3">
      <c r="A3631" s="20">
        <f>Тех_Движение!$A$3628</f>
        <v>3627</v>
      </c>
      <c r="B3631" s="20" t="str">
        <f>IF(Тех_Движение!$F$3628&gt;0,Тех_Движение!$I$3628,"")</f>
        <v/>
      </c>
      <c r="C3631" s="20" t="str">
        <f>IF($B3631="","",Тех_Движение!$D$3628)</f>
        <v/>
      </c>
      <c r="D3631" s="9" t="str">
        <f>IF($B3631="","",Тех_Движение!$B$3628)</f>
        <v/>
      </c>
      <c r="E3631" s="21" t="str">
        <f>IF($B3631="","",Тех_Движение!$F$3628)</f>
        <v/>
      </c>
      <c r="F3631" s="21" t="str">
        <f>IF($B3631="","",SUMIFS($E$5:$E3630,$C$5:$C3630,$C3631))</f>
        <v/>
      </c>
      <c r="G3631" s="21" t="str">
        <f>IF($B3631="","",MAX(0,$E3631-MAX(0,SUMIFS(Тех_Движение!$G$2:$G$5111,Тех_Движение!$D$2:$D$5111,$C3631,Тех_Движение!$B$2:$B$5111,"&lt;="&amp;Настройки!$B$5-1)-$F3631)))</f>
        <v/>
      </c>
      <c r="H3631" s="21" t="str">
        <f>IF($B3631="","",IF(AND($D3631&gt;=Настройки!$B$5,$D3631&lt;=Настройки!$B$6),$E3631,0))</f>
        <v/>
      </c>
      <c r="I3631" s="21" t="str">
        <f t="shared" si="168"/>
        <v/>
      </c>
      <c r="J3631" s="21" t="str">
        <f>IF($B3631="","",MAX(0,$E3631-MAX(0,SUMIFS(Тех_Движение!$G$2:$G$5111,Тех_Движение!$D$2:$D$5111,$C3631,Тех_Движение!$B$2:$B$5111,"&lt;="&amp;Настройки!$B$6)-$F3631)))</f>
        <v/>
      </c>
      <c r="K3631" s="21" t="e">
        <f>IF(OR($B3631="",K$3&lt;$D3631+Настройки!$B$7),0,MAX(0,$E3631-MAX(0,SUMIFS(Тех_Движение!$G$2:$G$5111,Тех_Движение!$D$2:$D$5111,$C3631,Тех_Движение!$B$2:$B$5111,"&lt;="&amp;K$3)-$F3631)))</f>
        <v>#VALUE!</v>
      </c>
      <c r="L3631" s="21" t="e">
        <f>IF(OR($B3631="",L$3&lt;$D3631+Настройки!$B$7),0,MAX(0,$E3631-MAX(0,SUMIFS(Тех_Движение!$G$2:$G$5111,Тех_Движение!$D$2:$D$5111,$C3631,Тех_Движение!$B$2:$B$5111,"&lt;="&amp;L$3)-$F3631)))</f>
        <v>#VALUE!</v>
      </c>
      <c r="M3631" s="21" t="e">
        <f>IF(OR($B3631="",M$3&lt;$D3631+Настройки!$B$7),0,MAX(0,$E3631-MAX(0,SUMIFS(Тех_Движение!$G$2:$G$5111,Тех_Движение!$D$2:$D$5111,$C3631,Тех_Движение!$B$2:$B$5111,"&lt;="&amp;M$3)-$F3631)))</f>
        <v>#VALUE!</v>
      </c>
      <c r="N3631" s="21" t="e">
        <f>IF(OR($B3631="",N$3&lt;$D3631+Настройки!$B$7),0,MAX(0,$E3631-MAX(0,SUMIFS(Тех_Движение!$G$2:$G$5111,Тех_Движение!$D$2:$D$5111,$C3631,Тех_Движение!$B$2:$B$5111,"&lt;="&amp;N$3)-$F3631)))</f>
        <v>#VALUE!</v>
      </c>
      <c r="O3631" s="21" t="e">
        <f>IF(OR($B3631="",O$3&lt;$D3631+Настройки!$B$7),0,MAX(0,$E3631-MAX(0,SUMIFS(Тех_Движение!$G$2:$G$5111,Тех_Движение!$D$2:$D$5111,$C3631,Тех_Движение!$B$2:$B$5111,"&lt;="&amp;O$3)-$F3631)))</f>
        <v>#VALUE!</v>
      </c>
      <c r="P3631" s="21" t="e">
        <f>IF(OR($B3631="",P$3&lt;$D3631+Настройки!$B$7),0,MAX(0,$E3631-MAX(0,SUMIFS(Тех_Движение!$G$2:$G$5111,Тех_Движение!$D$2:$D$5111,$C3631,Тех_Движение!$B$2:$B$5111,"&lt;="&amp;P$3)-$F3631)))</f>
        <v>#VALUE!</v>
      </c>
      <c r="Q3631" s="21" t="e">
        <f>IF(OR($B3631="",Q$3&lt;$D3631+Настройки!$B$7),0,MAX(0,$E3631-MAX(0,SUMIFS(Тех_Движение!$G$2:$G$5111,Тех_Движение!$D$2:$D$5111,$C3631,Тех_Движение!$B$2:$B$5111,"&lt;="&amp;Q$3)-$F3631)))</f>
        <v>#VALUE!</v>
      </c>
      <c r="R3631" s="21" t="str">
        <f t="shared" si="169"/>
        <v/>
      </c>
      <c r="S3631" s="23" t="str">
        <f>IF($B3631="","",VLOOKUP($C3631,Настройки!$A$11:$L$17,9,FALSE))</f>
        <v/>
      </c>
      <c r="T3631" s="23" t="str">
        <f t="shared" si="170"/>
        <v/>
      </c>
    </row>
    <row r="3632" spans="1:20" x14ac:dyDescent="0.3">
      <c r="A3632" s="20">
        <f>Тех_Движение!$A$3629</f>
        <v>3628</v>
      </c>
      <c r="B3632" s="20" t="str">
        <f>IF(Тех_Движение!$F$3629&gt;0,Тех_Движение!$I$3629,"")</f>
        <v/>
      </c>
      <c r="C3632" s="20" t="str">
        <f>IF($B3632="","",Тех_Движение!$D$3629)</f>
        <v/>
      </c>
      <c r="D3632" s="9" t="str">
        <f>IF($B3632="","",Тех_Движение!$B$3629)</f>
        <v/>
      </c>
      <c r="E3632" s="21" t="str">
        <f>IF($B3632="","",Тех_Движение!$F$3629)</f>
        <v/>
      </c>
      <c r="F3632" s="21" t="str">
        <f>IF($B3632="","",SUMIFS($E$5:$E3631,$C$5:$C3631,$C3632))</f>
        <v/>
      </c>
      <c r="G3632" s="21" t="str">
        <f>IF($B3632="","",MAX(0,$E3632-MAX(0,SUMIFS(Тех_Движение!$G$2:$G$5111,Тех_Движение!$D$2:$D$5111,$C3632,Тех_Движение!$B$2:$B$5111,"&lt;="&amp;Настройки!$B$5-1)-$F3632)))</f>
        <v/>
      </c>
      <c r="H3632" s="21" t="str">
        <f>IF($B3632="","",IF(AND($D3632&gt;=Настройки!$B$5,$D3632&lt;=Настройки!$B$6),$E3632,0))</f>
        <v/>
      </c>
      <c r="I3632" s="21" t="str">
        <f t="shared" si="168"/>
        <v/>
      </c>
      <c r="J3632" s="21" t="str">
        <f>IF($B3632="","",MAX(0,$E3632-MAX(0,SUMIFS(Тех_Движение!$G$2:$G$5111,Тех_Движение!$D$2:$D$5111,$C3632,Тех_Движение!$B$2:$B$5111,"&lt;="&amp;Настройки!$B$6)-$F3632)))</f>
        <v/>
      </c>
      <c r="K3632" s="21" t="e">
        <f>IF(OR($B3632="",K$3&lt;$D3632+Настройки!$B$7),0,MAX(0,$E3632-MAX(0,SUMIFS(Тех_Движение!$G$2:$G$5111,Тех_Движение!$D$2:$D$5111,$C3632,Тех_Движение!$B$2:$B$5111,"&lt;="&amp;K$3)-$F3632)))</f>
        <v>#VALUE!</v>
      </c>
      <c r="L3632" s="21" t="e">
        <f>IF(OR($B3632="",L$3&lt;$D3632+Настройки!$B$7),0,MAX(0,$E3632-MAX(0,SUMIFS(Тех_Движение!$G$2:$G$5111,Тех_Движение!$D$2:$D$5111,$C3632,Тех_Движение!$B$2:$B$5111,"&lt;="&amp;L$3)-$F3632)))</f>
        <v>#VALUE!</v>
      </c>
      <c r="M3632" s="21" t="e">
        <f>IF(OR($B3632="",M$3&lt;$D3632+Настройки!$B$7),0,MAX(0,$E3632-MAX(0,SUMIFS(Тех_Движение!$G$2:$G$5111,Тех_Движение!$D$2:$D$5111,$C3632,Тех_Движение!$B$2:$B$5111,"&lt;="&amp;M$3)-$F3632)))</f>
        <v>#VALUE!</v>
      </c>
      <c r="N3632" s="21" t="e">
        <f>IF(OR($B3632="",N$3&lt;$D3632+Настройки!$B$7),0,MAX(0,$E3632-MAX(0,SUMIFS(Тех_Движение!$G$2:$G$5111,Тех_Движение!$D$2:$D$5111,$C3632,Тех_Движение!$B$2:$B$5111,"&lt;="&amp;N$3)-$F3632)))</f>
        <v>#VALUE!</v>
      </c>
      <c r="O3632" s="21" t="e">
        <f>IF(OR($B3632="",O$3&lt;$D3632+Настройки!$B$7),0,MAX(0,$E3632-MAX(0,SUMIFS(Тех_Движение!$G$2:$G$5111,Тех_Движение!$D$2:$D$5111,$C3632,Тех_Движение!$B$2:$B$5111,"&lt;="&amp;O$3)-$F3632)))</f>
        <v>#VALUE!</v>
      </c>
      <c r="P3632" s="21" t="e">
        <f>IF(OR($B3632="",P$3&lt;$D3632+Настройки!$B$7),0,MAX(0,$E3632-MAX(0,SUMIFS(Тех_Движение!$G$2:$G$5111,Тех_Движение!$D$2:$D$5111,$C3632,Тех_Движение!$B$2:$B$5111,"&lt;="&amp;P$3)-$F3632)))</f>
        <v>#VALUE!</v>
      </c>
      <c r="Q3632" s="21" t="e">
        <f>IF(OR($B3632="",Q$3&lt;$D3632+Настройки!$B$7),0,MAX(0,$E3632-MAX(0,SUMIFS(Тех_Движение!$G$2:$G$5111,Тех_Движение!$D$2:$D$5111,$C3632,Тех_Движение!$B$2:$B$5111,"&lt;="&amp;Q$3)-$F3632)))</f>
        <v>#VALUE!</v>
      </c>
      <c r="R3632" s="21" t="str">
        <f t="shared" si="169"/>
        <v/>
      </c>
      <c r="S3632" s="23" t="str">
        <f>IF($B3632="","",VLOOKUP($C3632,Настройки!$A$11:$L$17,9,FALSE))</f>
        <v/>
      </c>
      <c r="T3632" s="23" t="str">
        <f t="shared" si="170"/>
        <v/>
      </c>
    </row>
    <row r="3633" spans="1:20" x14ac:dyDescent="0.3">
      <c r="A3633" s="20">
        <f>Тех_Движение!$A$3630</f>
        <v>3629</v>
      </c>
      <c r="B3633" s="20" t="str">
        <f>IF(Тех_Движение!$F$3630&gt;0,Тех_Движение!$I$3630,"")</f>
        <v/>
      </c>
      <c r="C3633" s="20" t="str">
        <f>IF($B3633="","",Тех_Движение!$D$3630)</f>
        <v/>
      </c>
      <c r="D3633" s="9" t="str">
        <f>IF($B3633="","",Тех_Движение!$B$3630)</f>
        <v/>
      </c>
      <c r="E3633" s="21" t="str">
        <f>IF($B3633="","",Тех_Движение!$F$3630)</f>
        <v/>
      </c>
      <c r="F3633" s="21" t="str">
        <f>IF($B3633="","",SUMIFS($E$5:$E3632,$C$5:$C3632,$C3633))</f>
        <v/>
      </c>
      <c r="G3633" s="21" t="str">
        <f>IF($B3633="","",MAX(0,$E3633-MAX(0,SUMIFS(Тех_Движение!$G$2:$G$5111,Тех_Движение!$D$2:$D$5111,$C3633,Тех_Движение!$B$2:$B$5111,"&lt;="&amp;Настройки!$B$5-1)-$F3633)))</f>
        <v/>
      </c>
      <c r="H3633" s="21" t="str">
        <f>IF($B3633="","",IF(AND($D3633&gt;=Настройки!$B$5,$D3633&lt;=Настройки!$B$6),$E3633,0))</f>
        <v/>
      </c>
      <c r="I3633" s="21" t="str">
        <f t="shared" si="168"/>
        <v/>
      </c>
      <c r="J3633" s="21" t="str">
        <f>IF($B3633="","",MAX(0,$E3633-MAX(0,SUMIFS(Тех_Движение!$G$2:$G$5111,Тех_Движение!$D$2:$D$5111,$C3633,Тех_Движение!$B$2:$B$5111,"&lt;="&amp;Настройки!$B$6)-$F3633)))</f>
        <v/>
      </c>
      <c r="K3633" s="21" t="e">
        <f>IF(OR($B3633="",K$3&lt;$D3633+Настройки!$B$7),0,MAX(0,$E3633-MAX(0,SUMIFS(Тех_Движение!$G$2:$G$5111,Тех_Движение!$D$2:$D$5111,$C3633,Тех_Движение!$B$2:$B$5111,"&lt;="&amp;K$3)-$F3633)))</f>
        <v>#VALUE!</v>
      </c>
      <c r="L3633" s="21" t="e">
        <f>IF(OR($B3633="",L$3&lt;$D3633+Настройки!$B$7),0,MAX(0,$E3633-MAX(0,SUMIFS(Тех_Движение!$G$2:$G$5111,Тех_Движение!$D$2:$D$5111,$C3633,Тех_Движение!$B$2:$B$5111,"&lt;="&amp;L$3)-$F3633)))</f>
        <v>#VALUE!</v>
      </c>
      <c r="M3633" s="21" t="e">
        <f>IF(OR($B3633="",M$3&lt;$D3633+Настройки!$B$7),0,MAX(0,$E3633-MAX(0,SUMIFS(Тех_Движение!$G$2:$G$5111,Тех_Движение!$D$2:$D$5111,$C3633,Тех_Движение!$B$2:$B$5111,"&lt;="&amp;M$3)-$F3633)))</f>
        <v>#VALUE!</v>
      </c>
      <c r="N3633" s="21" t="e">
        <f>IF(OR($B3633="",N$3&lt;$D3633+Настройки!$B$7),0,MAX(0,$E3633-MAX(0,SUMIFS(Тех_Движение!$G$2:$G$5111,Тех_Движение!$D$2:$D$5111,$C3633,Тех_Движение!$B$2:$B$5111,"&lt;="&amp;N$3)-$F3633)))</f>
        <v>#VALUE!</v>
      </c>
      <c r="O3633" s="21" t="e">
        <f>IF(OR($B3633="",O$3&lt;$D3633+Настройки!$B$7),0,MAX(0,$E3633-MAX(0,SUMIFS(Тех_Движение!$G$2:$G$5111,Тех_Движение!$D$2:$D$5111,$C3633,Тех_Движение!$B$2:$B$5111,"&lt;="&amp;O$3)-$F3633)))</f>
        <v>#VALUE!</v>
      </c>
      <c r="P3633" s="21" t="e">
        <f>IF(OR($B3633="",P$3&lt;$D3633+Настройки!$B$7),0,MAX(0,$E3633-MAX(0,SUMIFS(Тех_Движение!$G$2:$G$5111,Тех_Движение!$D$2:$D$5111,$C3633,Тех_Движение!$B$2:$B$5111,"&lt;="&amp;P$3)-$F3633)))</f>
        <v>#VALUE!</v>
      </c>
      <c r="Q3633" s="21" t="e">
        <f>IF(OR($B3633="",Q$3&lt;$D3633+Настройки!$B$7),0,MAX(0,$E3633-MAX(0,SUMIFS(Тех_Движение!$G$2:$G$5111,Тех_Движение!$D$2:$D$5111,$C3633,Тех_Движение!$B$2:$B$5111,"&lt;="&amp;Q$3)-$F3633)))</f>
        <v>#VALUE!</v>
      </c>
      <c r="R3633" s="21" t="str">
        <f t="shared" si="169"/>
        <v/>
      </c>
      <c r="S3633" s="23" t="str">
        <f>IF($B3633="","",VLOOKUP($C3633,Настройки!$A$11:$L$17,9,FALSE))</f>
        <v/>
      </c>
      <c r="T3633" s="23" t="str">
        <f t="shared" si="170"/>
        <v/>
      </c>
    </row>
    <row r="3634" spans="1:20" x14ac:dyDescent="0.3">
      <c r="A3634" s="20">
        <f>Тех_Движение!$A$3631</f>
        <v>3630</v>
      </c>
      <c r="B3634" s="20" t="str">
        <f>IF(Тех_Движение!$F$3631&gt;0,Тех_Движение!$I$3631,"")</f>
        <v/>
      </c>
      <c r="C3634" s="20" t="str">
        <f>IF($B3634="","",Тех_Движение!$D$3631)</f>
        <v/>
      </c>
      <c r="D3634" s="9" t="str">
        <f>IF($B3634="","",Тех_Движение!$B$3631)</f>
        <v/>
      </c>
      <c r="E3634" s="21" t="str">
        <f>IF($B3634="","",Тех_Движение!$F$3631)</f>
        <v/>
      </c>
      <c r="F3634" s="21" t="str">
        <f>IF($B3634="","",SUMIFS($E$5:$E3633,$C$5:$C3633,$C3634))</f>
        <v/>
      </c>
      <c r="G3634" s="21" t="str">
        <f>IF($B3634="","",MAX(0,$E3634-MAX(0,SUMIFS(Тех_Движение!$G$2:$G$5111,Тех_Движение!$D$2:$D$5111,$C3634,Тех_Движение!$B$2:$B$5111,"&lt;="&amp;Настройки!$B$5-1)-$F3634)))</f>
        <v/>
      </c>
      <c r="H3634" s="21" t="str">
        <f>IF($B3634="","",IF(AND($D3634&gt;=Настройки!$B$5,$D3634&lt;=Настройки!$B$6),$E3634,0))</f>
        <v/>
      </c>
      <c r="I3634" s="21" t="str">
        <f t="shared" si="168"/>
        <v/>
      </c>
      <c r="J3634" s="21" t="str">
        <f>IF($B3634="","",MAX(0,$E3634-MAX(0,SUMIFS(Тех_Движение!$G$2:$G$5111,Тех_Движение!$D$2:$D$5111,$C3634,Тех_Движение!$B$2:$B$5111,"&lt;="&amp;Настройки!$B$6)-$F3634)))</f>
        <v/>
      </c>
      <c r="K3634" s="21" t="e">
        <f>IF(OR($B3634="",K$3&lt;$D3634+Настройки!$B$7),0,MAX(0,$E3634-MAX(0,SUMIFS(Тех_Движение!$G$2:$G$5111,Тех_Движение!$D$2:$D$5111,$C3634,Тех_Движение!$B$2:$B$5111,"&lt;="&amp;K$3)-$F3634)))</f>
        <v>#VALUE!</v>
      </c>
      <c r="L3634" s="21" t="e">
        <f>IF(OR($B3634="",L$3&lt;$D3634+Настройки!$B$7),0,MAX(0,$E3634-MAX(0,SUMIFS(Тех_Движение!$G$2:$G$5111,Тех_Движение!$D$2:$D$5111,$C3634,Тех_Движение!$B$2:$B$5111,"&lt;="&amp;L$3)-$F3634)))</f>
        <v>#VALUE!</v>
      </c>
      <c r="M3634" s="21" t="e">
        <f>IF(OR($B3634="",M$3&lt;$D3634+Настройки!$B$7),0,MAX(0,$E3634-MAX(0,SUMIFS(Тех_Движение!$G$2:$G$5111,Тех_Движение!$D$2:$D$5111,$C3634,Тех_Движение!$B$2:$B$5111,"&lt;="&amp;M$3)-$F3634)))</f>
        <v>#VALUE!</v>
      </c>
      <c r="N3634" s="21" t="e">
        <f>IF(OR($B3634="",N$3&lt;$D3634+Настройки!$B$7),0,MAX(0,$E3634-MAX(0,SUMIFS(Тех_Движение!$G$2:$G$5111,Тех_Движение!$D$2:$D$5111,$C3634,Тех_Движение!$B$2:$B$5111,"&lt;="&amp;N$3)-$F3634)))</f>
        <v>#VALUE!</v>
      </c>
      <c r="O3634" s="21" t="e">
        <f>IF(OR($B3634="",O$3&lt;$D3634+Настройки!$B$7),0,MAX(0,$E3634-MAX(0,SUMIFS(Тех_Движение!$G$2:$G$5111,Тех_Движение!$D$2:$D$5111,$C3634,Тех_Движение!$B$2:$B$5111,"&lt;="&amp;O$3)-$F3634)))</f>
        <v>#VALUE!</v>
      </c>
      <c r="P3634" s="21" t="e">
        <f>IF(OR($B3634="",P$3&lt;$D3634+Настройки!$B$7),0,MAX(0,$E3634-MAX(0,SUMIFS(Тех_Движение!$G$2:$G$5111,Тех_Движение!$D$2:$D$5111,$C3634,Тех_Движение!$B$2:$B$5111,"&lt;="&amp;P$3)-$F3634)))</f>
        <v>#VALUE!</v>
      </c>
      <c r="Q3634" s="21" t="e">
        <f>IF(OR($B3634="",Q$3&lt;$D3634+Настройки!$B$7),0,MAX(0,$E3634-MAX(0,SUMIFS(Тех_Движение!$G$2:$G$5111,Тех_Движение!$D$2:$D$5111,$C3634,Тех_Движение!$B$2:$B$5111,"&lt;="&amp;Q$3)-$F3634)))</f>
        <v>#VALUE!</v>
      </c>
      <c r="R3634" s="21" t="str">
        <f t="shared" si="169"/>
        <v/>
      </c>
      <c r="S3634" s="23" t="str">
        <f>IF($B3634="","",VLOOKUP($C3634,Настройки!$A$11:$L$17,9,FALSE))</f>
        <v/>
      </c>
      <c r="T3634" s="23" t="str">
        <f t="shared" si="170"/>
        <v/>
      </c>
    </row>
    <row r="3635" spans="1:20" x14ac:dyDescent="0.3">
      <c r="A3635" s="20">
        <f>Тех_Движение!$A$3632</f>
        <v>3631</v>
      </c>
      <c r="B3635" s="20" t="str">
        <f>IF(Тех_Движение!$F$3632&gt;0,Тех_Движение!$I$3632,"")</f>
        <v/>
      </c>
      <c r="C3635" s="20" t="str">
        <f>IF($B3635="","",Тех_Движение!$D$3632)</f>
        <v/>
      </c>
      <c r="D3635" s="9" t="str">
        <f>IF($B3635="","",Тех_Движение!$B$3632)</f>
        <v/>
      </c>
      <c r="E3635" s="21" t="str">
        <f>IF($B3635="","",Тех_Движение!$F$3632)</f>
        <v/>
      </c>
      <c r="F3635" s="21" t="str">
        <f>IF($B3635="","",SUMIFS($E$5:$E3634,$C$5:$C3634,$C3635))</f>
        <v/>
      </c>
      <c r="G3635" s="21" t="str">
        <f>IF($B3635="","",MAX(0,$E3635-MAX(0,SUMIFS(Тех_Движение!$G$2:$G$5111,Тех_Движение!$D$2:$D$5111,$C3635,Тех_Движение!$B$2:$B$5111,"&lt;="&amp;Настройки!$B$5-1)-$F3635)))</f>
        <v/>
      </c>
      <c r="H3635" s="21" t="str">
        <f>IF($B3635="","",IF(AND($D3635&gt;=Настройки!$B$5,$D3635&lt;=Настройки!$B$6),$E3635,0))</f>
        <v/>
      </c>
      <c r="I3635" s="21" t="str">
        <f t="shared" si="168"/>
        <v/>
      </c>
      <c r="J3635" s="21" t="str">
        <f>IF($B3635="","",MAX(0,$E3635-MAX(0,SUMIFS(Тех_Движение!$G$2:$G$5111,Тех_Движение!$D$2:$D$5111,$C3635,Тех_Движение!$B$2:$B$5111,"&lt;="&amp;Настройки!$B$6)-$F3635)))</f>
        <v/>
      </c>
      <c r="K3635" s="21" t="e">
        <f>IF(OR($B3635="",K$3&lt;$D3635+Настройки!$B$7),0,MAX(0,$E3635-MAX(0,SUMIFS(Тех_Движение!$G$2:$G$5111,Тех_Движение!$D$2:$D$5111,$C3635,Тех_Движение!$B$2:$B$5111,"&lt;="&amp;K$3)-$F3635)))</f>
        <v>#VALUE!</v>
      </c>
      <c r="L3635" s="21" t="e">
        <f>IF(OR($B3635="",L$3&lt;$D3635+Настройки!$B$7),0,MAX(0,$E3635-MAX(0,SUMIFS(Тех_Движение!$G$2:$G$5111,Тех_Движение!$D$2:$D$5111,$C3635,Тех_Движение!$B$2:$B$5111,"&lt;="&amp;L$3)-$F3635)))</f>
        <v>#VALUE!</v>
      </c>
      <c r="M3635" s="21" t="e">
        <f>IF(OR($B3635="",M$3&lt;$D3635+Настройки!$B$7),0,MAX(0,$E3635-MAX(0,SUMIFS(Тех_Движение!$G$2:$G$5111,Тех_Движение!$D$2:$D$5111,$C3635,Тех_Движение!$B$2:$B$5111,"&lt;="&amp;M$3)-$F3635)))</f>
        <v>#VALUE!</v>
      </c>
      <c r="N3635" s="21" t="e">
        <f>IF(OR($B3635="",N$3&lt;$D3635+Настройки!$B$7),0,MAX(0,$E3635-MAX(0,SUMIFS(Тех_Движение!$G$2:$G$5111,Тех_Движение!$D$2:$D$5111,$C3635,Тех_Движение!$B$2:$B$5111,"&lt;="&amp;N$3)-$F3635)))</f>
        <v>#VALUE!</v>
      </c>
      <c r="O3635" s="21" t="e">
        <f>IF(OR($B3635="",O$3&lt;$D3635+Настройки!$B$7),0,MAX(0,$E3635-MAX(0,SUMIFS(Тех_Движение!$G$2:$G$5111,Тех_Движение!$D$2:$D$5111,$C3635,Тех_Движение!$B$2:$B$5111,"&lt;="&amp;O$3)-$F3635)))</f>
        <v>#VALUE!</v>
      </c>
      <c r="P3635" s="21" t="e">
        <f>IF(OR($B3635="",P$3&lt;$D3635+Настройки!$B$7),0,MAX(0,$E3635-MAX(0,SUMIFS(Тех_Движение!$G$2:$G$5111,Тех_Движение!$D$2:$D$5111,$C3635,Тех_Движение!$B$2:$B$5111,"&lt;="&amp;P$3)-$F3635)))</f>
        <v>#VALUE!</v>
      </c>
      <c r="Q3635" s="21" t="e">
        <f>IF(OR($B3635="",Q$3&lt;$D3635+Настройки!$B$7),0,MAX(0,$E3635-MAX(0,SUMIFS(Тех_Движение!$G$2:$G$5111,Тех_Движение!$D$2:$D$5111,$C3635,Тех_Движение!$B$2:$B$5111,"&lt;="&amp;Q$3)-$F3635)))</f>
        <v>#VALUE!</v>
      </c>
      <c r="R3635" s="21" t="str">
        <f t="shared" si="169"/>
        <v/>
      </c>
      <c r="S3635" s="23" t="str">
        <f>IF($B3635="","",VLOOKUP($C3635,Настройки!$A$11:$L$17,9,FALSE))</f>
        <v/>
      </c>
      <c r="T3635" s="23" t="str">
        <f t="shared" si="170"/>
        <v/>
      </c>
    </row>
    <row r="3636" spans="1:20" x14ac:dyDescent="0.3">
      <c r="A3636" s="20">
        <f>Тех_Движение!$A$3633</f>
        <v>3632</v>
      </c>
      <c r="B3636" s="20" t="str">
        <f>IF(Тех_Движение!$F$3633&gt;0,Тех_Движение!$I$3633,"")</f>
        <v/>
      </c>
      <c r="C3636" s="20" t="str">
        <f>IF($B3636="","",Тех_Движение!$D$3633)</f>
        <v/>
      </c>
      <c r="D3636" s="9" t="str">
        <f>IF($B3636="","",Тех_Движение!$B$3633)</f>
        <v/>
      </c>
      <c r="E3636" s="21" t="str">
        <f>IF($B3636="","",Тех_Движение!$F$3633)</f>
        <v/>
      </c>
      <c r="F3636" s="21" t="str">
        <f>IF($B3636="","",SUMIFS($E$5:$E3635,$C$5:$C3635,$C3636))</f>
        <v/>
      </c>
      <c r="G3636" s="21" t="str">
        <f>IF($B3636="","",MAX(0,$E3636-MAX(0,SUMIFS(Тех_Движение!$G$2:$G$5111,Тех_Движение!$D$2:$D$5111,$C3636,Тех_Движение!$B$2:$B$5111,"&lt;="&amp;Настройки!$B$5-1)-$F3636)))</f>
        <v/>
      </c>
      <c r="H3636" s="21" t="str">
        <f>IF($B3636="","",IF(AND($D3636&gt;=Настройки!$B$5,$D3636&lt;=Настройки!$B$6),$E3636,0))</f>
        <v/>
      </c>
      <c r="I3636" s="21" t="str">
        <f t="shared" si="168"/>
        <v/>
      </c>
      <c r="J3636" s="21" t="str">
        <f>IF($B3636="","",MAX(0,$E3636-MAX(0,SUMIFS(Тех_Движение!$G$2:$G$5111,Тех_Движение!$D$2:$D$5111,$C3636,Тех_Движение!$B$2:$B$5111,"&lt;="&amp;Настройки!$B$6)-$F3636)))</f>
        <v/>
      </c>
      <c r="K3636" s="21" t="e">
        <f>IF(OR($B3636="",K$3&lt;$D3636+Настройки!$B$7),0,MAX(0,$E3636-MAX(0,SUMIFS(Тех_Движение!$G$2:$G$5111,Тех_Движение!$D$2:$D$5111,$C3636,Тех_Движение!$B$2:$B$5111,"&lt;="&amp;K$3)-$F3636)))</f>
        <v>#VALUE!</v>
      </c>
      <c r="L3636" s="21" t="e">
        <f>IF(OR($B3636="",L$3&lt;$D3636+Настройки!$B$7),0,MAX(0,$E3636-MAX(0,SUMIFS(Тех_Движение!$G$2:$G$5111,Тех_Движение!$D$2:$D$5111,$C3636,Тех_Движение!$B$2:$B$5111,"&lt;="&amp;L$3)-$F3636)))</f>
        <v>#VALUE!</v>
      </c>
      <c r="M3636" s="21" t="e">
        <f>IF(OR($B3636="",M$3&lt;$D3636+Настройки!$B$7),0,MAX(0,$E3636-MAX(0,SUMIFS(Тех_Движение!$G$2:$G$5111,Тех_Движение!$D$2:$D$5111,$C3636,Тех_Движение!$B$2:$B$5111,"&lt;="&amp;M$3)-$F3636)))</f>
        <v>#VALUE!</v>
      </c>
      <c r="N3636" s="21" t="e">
        <f>IF(OR($B3636="",N$3&lt;$D3636+Настройки!$B$7),0,MAX(0,$E3636-MAX(0,SUMIFS(Тех_Движение!$G$2:$G$5111,Тех_Движение!$D$2:$D$5111,$C3636,Тех_Движение!$B$2:$B$5111,"&lt;="&amp;N$3)-$F3636)))</f>
        <v>#VALUE!</v>
      </c>
      <c r="O3636" s="21" t="e">
        <f>IF(OR($B3636="",O$3&lt;$D3636+Настройки!$B$7),0,MAX(0,$E3636-MAX(0,SUMIFS(Тех_Движение!$G$2:$G$5111,Тех_Движение!$D$2:$D$5111,$C3636,Тех_Движение!$B$2:$B$5111,"&lt;="&amp;O$3)-$F3636)))</f>
        <v>#VALUE!</v>
      </c>
      <c r="P3636" s="21" t="e">
        <f>IF(OR($B3636="",P$3&lt;$D3636+Настройки!$B$7),0,MAX(0,$E3636-MAX(0,SUMIFS(Тех_Движение!$G$2:$G$5111,Тех_Движение!$D$2:$D$5111,$C3636,Тех_Движение!$B$2:$B$5111,"&lt;="&amp;P$3)-$F3636)))</f>
        <v>#VALUE!</v>
      </c>
      <c r="Q3636" s="21" t="e">
        <f>IF(OR($B3636="",Q$3&lt;$D3636+Настройки!$B$7),0,MAX(0,$E3636-MAX(0,SUMIFS(Тех_Движение!$G$2:$G$5111,Тех_Движение!$D$2:$D$5111,$C3636,Тех_Движение!$B$2:$B$5111,"&lt;="&amp;Q$3)-$F3636)))</f>
        <v>#VALUE!</v>
      </c>
      <c r="R3636" s="21" t="str">
        <f t="shared" si="169"/>
        <v/>
      </c>
      <c r="S3636" s="23" t="str">
        <f>IF($B3636="","",VLOOKUP($C3636,Настройки!$A$11:$L$17,9,FALSE))</f>
        <v/>
      </c>
      <c r="T3636" s="23" t="str">
        <f t="shared" si="170"/>
        <v/>
      </c>
    </row>
    <row r="3637" spans="1:20" x14ac:dyDescent="0.3">
      <c r="A3637" s="20">
        <f>Тех_Движение!$A$3634</f>
        <v>3633</v>
      </c>
      <c r="B3637" s="20" t="str">
        <f>IF(Тех_Движение!$F$3634&gt;0,Тех_Движение!$I$3634,"")</f>
        <v/>
      </c>
      <c r="C3637" s="20" t="str">
        <f>IF($B3637="","",Тех_Движение!$D$3634)</f>
        <v/>
      </c>
      <c r="D3637" s="9" t="str">
        <f>IF($B3637="","",Тех_Движение!$B$3634)</f>
        <v/>
      </c>
      <c r="E3637" s="21" t="str">
        <f>IF($B3637="","",Тех_Движение!$F$3634)</f>
        <v/>
      </c>
      <c r="F3637" s="21" t="str">
        <f>IF($B3637="","",SUMIFS($E$5:$E3636,$C$5:$C3636,$C3637))</f>
        <v/>
      </c>
      <c r="G3637" s="21" t="str">
        <f>IF($B3637="","",MAX(0,$E3637-MAX(0,SUMIFS(Тех_Движение!$G$2:$G$5111,Тех_Движение!$D$2:$D$5111,$C3637,Тех_Движение!$B$2:$B$5111,"&lt;="&amp;Настройки!$B$5-1)-$F3637)))</f>
        <v/>
      </c>
      <c r="H3637" s="21" t="str">
        <f>IF($B3637="","",IF(AND($D3637&gt;=Настройки!$B$5,$D3637&lt;=Настройки!$B$6),$E3637,0))</f>
        <v/>
      </c>
      <c r="I3637" s="21" t="str">
        <f t="shared" si="168"/>
        <v/>
      </c>
      <c r="J3637" s="21" t="str">
        <f>IF($B3637="","",MAX(0,$E3637-MAX(0,SUMIFS(Тех_Движение!$G$2:$G$5111,Тех_Движение!$D$2:$D$5111,$C3637,Тех_Движение!$B$2:$B$5111,"&lt;="&amp;Настройки!$B$6)-$F3637)))</f>
        <v/>
      </c>
      <c r="K3637" s="21" t="e">
        <f>IF(OR($B3637="",K$3&lt;$D3637+Настройки!$B$7),0,MAX(0,$E3637-MAX(0,SUMIFS(Тех_Движение!$G$2:$G$5111,Тех_Движение!$D$2:$D$5111,$C3637,Тех_Движение!$B$2:$B$5111,"&lt;="&amp;K$3)-$F3637)))</f>
        <v>#VALUE!</v>
      </c>
      <c r="L3637" s="21" t="e">
        <f>IF(OR($B3637="",L$3&lt;$D3637+Настройки!$B$7),0,MAX(0,$E3637-MAX(0,SUMIFS(Тех_Движение!$G$2:$G$5111,Тех_Движение!$D$2:$D$5111,$C3637,Тех_Движение!$B$2:$B$5111,"&lt;="&amp;L$3)-$F3637)))</f>
        <v>#VALUE!</v>
      </c>
      <c r="M3637" s="21" t="e">
        <f>IF(OR($B3637="",M$3&lt;$D3637+Настройки!$B$7),0,MAX(0,$E3637-MAX(0,SUMIFS(Тех_Движение!$G$2:$G$5111,Тех_Движение!$D$2:$D$5111,$C3637,Тех_Движение!$B$2:$B$5111,"&lt;="&amp;M$3)-$F3637)))</f>
        <v>#VALUE!</v>
      </c>
      <c r="N3637" s="21" t="e">
        <f>IF(OR($B3637="",N$3&lt;$D3637+Настройки!$B$7),0,MAX(0,$E3637-MAX(0,SUMIFS(Тех_Движение!$G$2:$G$5111,Тех_Движение!$D$2:$D$5111,$C3637,Тех_Движение!$B$2:$B$5111,"&lt;="&amp;N$3)-$F3637)))</f>
        <v>#VALUE!</v>
      </c>
      <c r="O3637" s="21" t="e">
        <f>IF(OR($B3637="",O$3&lt;$D3637+Настройки!$B$7),0,MAX(0,$E3637-MAX(0,SUMIFS(Тех_Движение!$G$2:$G$5111,Тех_Движение!$D$2:$D$5111,$C3637,Тех_Движение!$B$2:$B$5111,"&lt;="&amp;O$3)-$F3637)))</f>
        <v>#VALUE!</v>
      </c>
      <c r="P3637" s="21" t="e">
        <f>IF(OR($B3637="",P$3&lt;$D3637+Настройки!$B$7),0,MAX(0,$E3637-MAX(0,SUMIFS(Тех_Движение!$G$2:$G$5111,Тех_Движение!$D$2:$D$5111,$C3637,Тех_Движение!$B$2:$B$5111,"&lt;="&amp;P$3)-$F3637)))</f>
        <v>#VALUE!</v>
      </c>
      <c r="Q3637" s="21" t="e">
        <f>IF(OR($B3637="",Q$3&lt;$D3637+Настройки!$B$7),0,MAX(0,$E3637-MAX(0,SUMIFS(Тех_Движение!$G$2:$G$5111,Тех_Движение!$D$2:$D$5111,$C3637,Тех_Движение!$B$2:$B$5111,"&lt;="&amp;Q$3)-$F3637)))</f>
        <v>#VALUE!</v>
      </c>
      <c r="R3637" s="21" t="str">
        <f t="shared" si="169"/>
        <v/>
      </c>
      <c r="S3637" s="23" t="str">
        <f>IF($B3637="","",VLOOKUP($C3637,Настройки!$A$11:$L$17,9,FALSE))</f>
        <v/>
      </c>
      <c r="T3637" s="23" t="str">
        <f t="shared" si="170"/>
        <v/>
      </c>
    </row>
    <row r="3638" spans="1:20" x14ac:dyDescent="0.3">
      <c r="A3638" s="20">
        <f>Тех_Движение!$A$3635</f>
        <v>3634</v>
      </c>
      <c r="B3638" s="20" t="str">
        <f>IF(Тех_Движение!$F$3635&gt;0,Тех_Движение!$I$3635,"")</f>
        <v/>
      </c>
      <c r="C3638" s="20" t="str">
        <f>IF($B3638="","",Тех_Движение!$D$3635)</f>
        <v/>
      </c>
      <c r="D3638" s="9" t="str">
        <f>IF($B3638="","",Тех_Движение!$B$3635)</f>
        <v/>
      </c>
      <c r="E3638" s="21" t="str">
        <f>IF($B3638="","",Тех_Движение!$F$3635)</f>
        <v/>
      </c>
      <c r="F3638" s="21" t="str">
        <f>IF($B3638="","",SUMIFS($E$5:$E3637,$C$5:$C3637,$C3638))</f>
        <v/>
      </c>
      <c r="G3638" s="21" t="str">
        <f>IF($B3638="","",MAX(0,$E3638-MAX(0,SUMIFS(Тех_Движение!$G$2:$G$5111,Тех_Движение!$D$2:$D$5111,$C3638,Тех_Движение!$B$2:$B$5111,"&lt;="&amp;Настройки!$B$5-1)-$F3638)))</f>
        <v/>
      </c>
      <c r="H3638" s="21" t="str">
        <f>IF($B3638="","",IF(AND($D3638&gt;=Настройки!$B$5,$D3638&lt;=Настройки!$B$6),$E3638,0))</f>
        <v/>
      </c>
      <c r="I3638" s="21" t="str">
        <f t="shared" si="168"/>
        <v/>
      </c>
      <c r="J3638" s="21" t="str">
        <f>IF($B3638="","",MAX(0,$E3638-MAX(0,SUMIFS(Тех_Движение!$G$2:$G$5111,Тех_Движение!$D$2:$D$5111,$C3638,Тех_Движение!$B$2:$B$5111,"&lt;="&amp;Настройки!$B$6)-$F3638)))</f>
        <v/>
      </c>
      <c r="K3638" s="21" t="e">
        <f>IF(OR($B3638="",K$3&lt;$D3638+Настройки!$B$7),0,MAX(0,$E3638-MAX(0,SUMIFS(Тех_Движение!$G$2:$G$5111,Тех_Движение!$D$2:$D$5111,$C3638,Тех_Движение!$B$2:$B$5111,"&lt;="&amp;K$3)-$F3638)))</f>
        <v>#VALUE!</v>
      </c>
      <c r="L3638" s="21" t="e">
        <f>IF(OR($B3638="",L$3&lt;$D3638+Настройки!$B$7),0,MAX(0,$E3638-MAX(0,SUMIFS(Тех_Движение!$G$2:$G$5111,Тех_Движение!$D$2:$D$5111,$C3638,Тех_Движение!$B$2:$B$5111,"&lt;="&amp;L$3)-$F3638)))</f>
        <v>#VALUE!</v>
      </c>
      <c r="M3638" s="21" t="e">
        <f>IF(OR($B3638="",M$3&lt;$D3638+Настройки!$B$7),0,MAX(0,$E3638-MAX(0,SUMIFS(Тех_Движение!$G$2:$G$5111,Тех_Движение!$D$2:$D$5111,$C3638,Тех_Движение!$B$2:$B$5111,"&lt;="&amp;M$3)-$F3638)))</f>
        <v>#VALUE!</v>
      </c>
      <c r="N3638" s="21" t="e">
        <f>IF(OR($B3638="",N$3&lt;$D3638+Настройки!$B$7),0,MAX(0,$E3638-MAX(0,SUMIFS(Тех_Движение!$G$2:$G$5111,Тех_Движение!$D$2:$D$5111,$C3638,Тех_Движение!$B$2:$B$5111,"&lt;="&amp;N$3)-$F3638)))</f>
        <v>#VALUE!</v>
      </c>
      <c r="O3638" s="21" t="e">
        <f>IF(OR($B3638="",O$3&lt;$D3638+Настройки!$B$7),0,MAX(0,$E3638-MAX(0,SUMIFS(Тех_Движение!$G$2:$G$5111,Тех_Движение!$D$2:$D$5111,$C3638,Тех_Движение!$B$2:$B$5111,"&lt;="&amp;O$3)-$F3638)))</f>
        <v>#VALUE!</v>
      </c>
      <c r="P3638" s="21" t="e">
        <f>IF(OR($B3638="",P$3&lt;$D3638+Настройки!$B$7),0,MAX(0,$E3638-MAX(0,SUMIFS(Тех_Движение!$G$2:$G$5111,Тех_Движение!$D$2:$D$5111,$C3638,Тех_Движение!$B$2:$B$5111,"&lt;="&amp;P$3)-$F3638)))</f>
        <v>#VALUE!</v>
      </c>
      <c r="Q3638" s="21" t="e">
        <f>IF(OR($B3638="",Q$3&lt;$D3638+Настройки!$B$7),0,MAX(0,$E3638-MAX(0,SUMIFS(Тех_Движение!$G$2:$G$5111,Тех_Движение!$D$2:$D$5111,$C3638,Тех_Движение!$B$2:$B$5111,"&lt;="&amp;Q$3)-$F3638)))</f>
        <v>#VALUE!</v>
      </c>
      <c r="R3638" s="21" t="str">
        <f t="shared" si="169"/>
        <v/>
      </c>
      <c r="S3638" s="23" t="str">
        <f>IF($B3638="","",VLOOKUP($C3638,Настройки!$A$11:$L$17,9,FALSE))</f>
        <v/>
      </c>
      <c r="T3638" s="23" t="str">
        <f t="shared" si="170"/>
        <v/>
      </c>
    </row>
    <row r="3639" spans="1:20" x14ac:dyDescent="0.3">
      <c r="A3639" s="20">
        <f>Тех_Движение!$A$3636</f>
        <v>3635</v>
      </c>
      <c r="B3639" s="20" t="str">
        <f>IF(Тех_Движение!$F$3636&gt;0,Тех_Движение!$I$3636,"")</f>
        <v/>
      </c>
      <c r="C3639" s="20" t="str">
        <f>IF($B3639="","",Тех_Движение!$D$3636)</f>
        <v/>
      </c>
      <c r="D3639" s="9" t="str">
        <f>IF($B3639="","",Тех_Движение!$B$3636)</f>
        <v/>
      </c>
      <c r="E3639" s="21" t="str">
        <f>IF($B3639="","",Тех_Движение!$F$3636)</f>
        <v/>
      </c>
      <c r="F3639" s="21" t="str">
        <f>IF($B3639="","",SUMIFS($E$5:$E3638,$C$5:$C3638,$C3639))</f>
        <v/>
      </c>
      <c r="G3639" s="21" t="str">
        <f>IF($B3639="","",MAX(0,$E3639-MAX(0,SUMIFS(Тех_Движение!$G$2:$G$5111,Тех_Движение!$D$2:$D$5111,$C3639,Тех_Движение!$B$2:$B$5111,"&lt;="&amp;Настройки!$B$5-1)-$F3639)))</f>
        <v/>
      </c>
      <c r="H3639" s="21" t="str">
        <f>IF($B3639="","",IF(AND($D3639&gt;=Настройки!$B$5,$D3639&lt;=Настройки!$B$6),$E3639,0))</f>
        <v/>
      </c>
      <c r="I3639" s="21" t="str">
        <f t="shared" si="168"/>
        <v/>
      </c>
      <c r="J3639" s="21" t="str">
        <f>IF($B3639="","",MAX(0,$E3639-MAX(0,SUMIFS(Тех_Движение!$G$2:$G$5111,Тех_Движение!$D$2:$D$5111,$C3639,Тех_Движение!$B$2:$B$5111,"&lt;="&amp;Настройки!$B$6)-$F3639)))</f>
        <v/>
      </c>
      <c r="K3639" s="21" t="e">
        <f>IF(OR($B3639="",K$3&lt;$D3639+Настройки!$B$7),0,MAX(0,$E3639-MAX(0,SUMIFS(Тех_Движение!$G$2:$G$5111,Тех_Движение!$D$2:$D$5111,$C3639,Тех_Движение!$B$2:$B$5111,"&lt;="&amp;K$3)-$F3639)))</f>
        <v>#VALUE!</v>
      </c>
      <c r="L3639" s="21" t="e">
        <f>IF(OR($B3639="",L$3&lt;$D3639+Настройки!$B$7),0,MAX(0,$E3639-MAX(0,SUMIFS(Тех_Движение!$G$2:$G$5111,Тех_Движение!$D$2:$D$5111,$C3639,Тех_Движение!$B$2:$B$5111,"&lt;="&amp;L$3)-$F3639)))</f>
        <v>#VALUE!</v>
      </c>
      <c r="M3639" s="21" t="e">
        <f>IF(OR($B3639="",M$3&lt;$D3639+Настройки!$B$7),0,MAX(0,$E3639-MAX(0,SUMIFS(Тех_Движение!$G$2:$G$5111,Тех_Движение!$D$2:$D$5111,$C3639,Тех_Движение!$B$2:$B$5111,"&lt;="&amp;M$3)-$F3639)))</f>
        <v>#VALUE!</v>
      </c>
      <c r="N3639" s="21" t="e">
        <f>IF(OR($B3639="",N$3&lt;$D3639+Настройки!$B$7),0,MAX(0,$E3639-MAX(0,SUMIFS(Тех_Движение!$G$2:$G$5111,Тех_Движение!$D$2:$D$5111,$C3639,Тех_Движение!$B$2:$B$5111,"&lt;="&amp;N$3)-$F3639)))</f>
        <v>#VALUE!</v>
      </c>
      <c r="O3639" s="21" t="e">
        <f>IF(OR($B3639="",O$3&lt;$D3639+Настройки!$B$7),0,MAX(0,$E3639-MAX(0,SUMIFS(Тех_Движение!$G$2:$G$5111,Тех_Движение!$D$2:$D$5111,$C3639,Тех_Движение!$B$2:$B$5111,"&lt;="&amp;O$3)-$F3639)))</f>
        <v>#VALUE!</v>
      </c>
      <c r="P3639" s="21" t="e">
        <f>IF(OR($B3639="",P$3&lt;$D3639+Настройки!$B$7),0,MAX(0,$E3639-MAX(0,SUMIFS(Тех_Движение!$G$2:$G$5111,Тех_Движение!$D$2:$D$5111,$C3639,Тех_Движение!$B$2:$B$5111,"&lt;="&amp;P$3)-$F3639)))</f>
        <v>#VALUE!</v>
      </c>
      <c r="Q3639" s="21" t="e">
        <f>IF(OR($B3639="",Q$3&lt;$D3639+Настройки!$B$7),0,MAX(0,$E3639-MAX(0,SUMIFS(Тех_Движение!$G$2:$G$5111,Тех_Движение!$D$2:$D$5111,$C3639,Тех_Движение!$B$2:$B$5111,"&lt;="&amp;Q$3)-$F3639)))</f>
        <v>#VALUE!</v>
      </c>
      <c r="R3639" s="21" t="str">
        <f t="shared" si="169"/>
        <v/>
      </c>
      <c r="S3639" s="23" t="str">
        <f>IF($B3639="","",VLOOKUP($C3639,Настройки!$A$11:$L$17,9,FALSE))</f>
        <v/>
      </c>
      <c r="T3639" s="23" t="str">
        <f t="shared" si="170"/>
        <v/>
      </c>
    </row>
    <row r="3640" spans="1:20" x14ac:dyDescent="0.3">
      <c r="A3640" s="20">
        <f>Тех_Движение!$A$3637</f>
        <v>3636</v>
      </c>
      <c r="B3640" s="20" t="str">
        <f>IF(Тех_Движение!$F$3637&gt;0,Тех_Движение!$I$3637,"")</f>
        <v/>
      </c>
      <c r="C3640" s="20" t="str">
        <f>IF($B3640="","",Тех_Движение!$D$3637)</f>
        <v/>
      </c>
      <c r="D3640" s="9" t="str">
        <f>IF($B3640="","",Тех_Движение!$B$3637)</f>
        <v/>
      </c>
      <c r="E3640" s="21" t="str">
        <f>IF($B3640="","",Тех_Движение!$F$3637)</f>
        <v/>
      </c>
      <c r="F3640" s="21" t="str">
        <f>IF($B3640="","",SUMIFS($E$5:$E3639,$C$5:$C3639,$C3640))</f>
        <v/>
      </c>
      <c r="G3640" s="21" t="str">
        <f>IF($B3640="","",MAX(0,$E3640-MAX(0,SUMIFS(Тех_Движение!$G$2:$G$5111,Тех_Движение!$D$2:$D$5111,$C3640,Тех_Движение!$B$2:$B$5111,"&lt;="&amp;Настройки!$B$5-1)-$F3640)))</f>
        <v/>
      </c>
      <c r="H3640" s="21" t="str">
        <f>IF($B3640="","",IF(AND($D3640&gt;=Настройки!$B$5,$D3640&lt;=Настройки!$B$6),$E3640,0))</f>
        <v/>
      </c>
      <c r="I3640" s="21" t="str">
        <f t="shared" si="168"/>
        <v/>
      </c>
      <c r="J3640" s="21" t="str">
        <f>IF($B3640="","",MAX(0,$E3640-MAX(0,SUMIFS(Тех_Движение!$G$2:$G$5111,Тех_Движение!$D$2:$D$5111,$C3640,Тех_Движение!$B$2:$B$5111,"&lt;="&amp;Настройки!$B$6)-$F3640)))</f>
        <v/>
      </c>
      <c r="K3640" s="21" t="e">
        <f>IF(OR($B3640="",K$3&lt;$D3640+Настройки!$B$7),0,MAX(0,$E3640-MAX(0,SUMIFS(Тех_Движение!$G$2:$G$5111,Тех_Движение!$D$2:$D$5111,$C3640,Тех_Движение!$B$2:$B$5111,"&lt;="&amp;K$3)-$F3640)))</f>
        <v>#VALUE!</v>
      </c>
      <c r="L3640" s="21" t="e">
        <f>IF(OR($B3640="",L$3&lt;$D3640+Настройки!$B$7),0,MAX(0,$E3640-MAX(0,SUMIFS(Тех_Движение!$G$2:$G$5111,Тех_Движение!$D$2:$D$5111,$C3640,Тех_Движение!$B$2:$B$5111,"&lt;="&amp;L$3)-$F3640)))</f>
        <v>#VALUE!</v>
      </c>
      <c r="M3640" s="21" t="e">
        <f>IF(OR($B3640="",M$3&lt;$D3640+Настройки!$B$7),0,MAX(0,$E3640-MAX(0,SUMIFS(Тех_Движение!$G$2:$G$5111,Тех_Движение!$D$2:$D$5111,$C3640,Тех_Движение!$B$2:$B$5111,"&lt;="&amp;M$3)-$F3640)))</f>
        <v>#VALUE!</v>
      </c>
      <c r="N3640" s="21" t="e">
        <f>IF(OR($B3640="",N$3&lt;$D3640+Настройки!$B$7),0,MAX(0,$E3640-MAX(0,SUMIFS(Тех_Движение!$G$2:$G$5111,Тех_Движение!$D$2:$D$5111,$C3640,Тех_Движение!$B$2:$B$5111,"&lt;="&amp;N$3)-$F3640)))</f>
        <v>#VALUE!</v>
      </c>
      <c r="O3640" s="21" t="e">
        <f>IF(OR($B3640="",O$3&lt;$D3640+Настройки!$B$7),0,MAX(0,$E3640-MAX(0,SUMIFS(Тех_Движение!$G$2:$G$5111,Тех_Движение!$D$2:$D$5111,$C3640,Тех_Движение!$B$2:$B$5111,"&lt;="&amp;O$3)-$F3640)))</f>
        <v>#VALUE!</v>
      </c>
      <c r="P3640" s="21" t="e">
        <f>IF(OR($B3640="",P$3&lt;$D3640+Настройки!$B$7),0,MAX(0,$E3640-MAX(0,SUMIFS(Тех_Движение!$G$2:$G$5111,Тех_Движение!$D$2:$D$5111,$C3640,Тех_Движение!$B$2:$B$5111,"&lt;="&amp;P$3)-$F3640)))</f>
        <v>#VALUE!</v>
      </c>
      <c r="Q3640" s="21" t="e">
        <f>IF(OR($B3640="",Q$3&lt;$D3640+Настройки!$B$7),0,MAX(0,$E3640-MAX(0,SUMIFS(Тех_Движение!$G$2:$G$5111,Тех_Движение!$D$2:$D$5111,$C3640,Тех_Движение!$B$2:$B$5111,"&lt;="&amp;Q$3)-$F3640)))</f>
        <v>#VALUE!</v>
      </c>
      <c r="R3640" s="21" t="str">
        <f t="shared" si="169"/>
        <v/>
      </c>
      <c r="S3640" s="23" t="str">
        <f>IF($B3640="","",VLOOKUP($C3640,Настройки!$A$11:$L$17,9,FALSE))</f>
        <v/>
      </c>
      <c r="T3640" s="23" t="str">
        <f t="shared" si="170"/>
        <v/>
      </c>
    </row>
    <row r="3641" spans="1:20" x14ac:dyDescent="0.3">
      <c r="A3641" s="20">
        <f>Тех_Движение!$A$3638</f>
        <v>3637</v>
      </c>
      <c r="B3641" s="20" t="str">
        <f>IF(Тех_Движение!$F$3638&gt;0,Тех_Движение!$I$3638,"")</f>
        <v/>
      </c>
      <c r="C3641" s="20" t="str">
        <f>IF($B3641="","",Тех_Движение!$D$3638)</f>
        <v/>
      </c>
      <c r="D3641" s="9" t="str">
        <f>IF($B3641="","",Тех_Движение!$B$3638)</f>
        <v/>
      </c>
      <c r="E3641" s="21" t="str">
        <f>IF($B3641="","",Тех_Движение!$F$3638)</f>
        <v/>
      </c>
      <c r="F3641" s="21" t="str">
        <f>IF($B3641="","",SUMIFS($E$5:$E3640,$C$5:$C3640,$C3641))</f>
        <v/>
      </c>
      <c r="G3641" s="21" t="str">
        <f>IF($B3641="","",MAX(0,$E3641-MAX(0,SUMIFS(Тех_Движение!$G$2:$G$5111,Тех_Движение!$D$2:$D$5111,$C3641,Тех_Движение!$B$2:$B$5111,"&lt;="&amp;Настройки!$B$5-1)-$F3641)))</f>
        <v/>
      </c>
      <c r="H3641" s="21" t="str">
        <f>IF($B3641="","",IF(AND($D3641&gt;=Настройки!$B$5,$D3641&lt;=Настройки!$B$6),$E3641,0))</f>
        <v/>
      </c>
      <c r="I3641" s="21" t="str">
        <f t="shared" si="168"/>
        <v/>
      </c>
      <c r="J3641" s="21" t="str">
        <f>IF($B3641="","",MAX(0,$E3641-MAX(0,SUMIFS(Тех_Движение!$G$2:$G$5111,Тех_Движение!$D$2:$D$5111,$C3641,Тех_Движение!$B$2:$B$5111,"&lt;="&amp;Настройки!$B$6)-$F3641)))</f>
        <v/>
      </c>
      <c r="K3641" s="21" t="e">
        <f>IF(OR($B3641="",K$3&lt;$D3641+Настройки!$B$7),0,MAX(0,$E3641-MAX(0,SUMIFS(Тех_Движение!$G$2:$G$5111,Тех_Движение!$D$2:$D$5111,$C3641,Тех_Движение!$B$2:$B$5111,"&lt;="&amp;K$3)-$F3641)))</f>
        <v>#VALUE!</v>
      </c>
      <c r="L3641" s="21" t="e">
        <f>IF(OR($B3641="",L$3&lt;$D3641+Настройки!$B$7),0,MAX(0,$E3641-MAX(0,SUMIFS(Тех_Движение!$G$2:$G$5111,Тех_Движение!$D$2:$D$5111,$C3641,Тех_Движение!$B$2:$B$5111,"&lt;="&amp;L$3)-$F3641)))</f>
        <v>#VALUE!</v>
      </c>
      <c r="M3641" s="21" t="e">
        <f>IF(OR($B3641="",M$3&lt;$D3641+Настройки!$B$7),0,MAX(0,$E3641-MAX(0,SUMIFS(Тех_Движение!$G$2:$G$5111,Тех_Движение!$D$2:$D$5111,$C3641,Тех_Движение!$B$2:$B$5111,"&lt;="&amp;M$3)-$F3641)))</f>
        <v>#VALUE!</v>
      </c>
      <c r="N3641" s="21" t="e">
        <f>IF(OR($B3641="",N$3&lt;$D3641+Настройки!$B$7),0,MAX(0,$E3641-MAX(0,SUMIFS(Тех_Движение!$G$2:$G$5111,Тех_Движение!$D$2:$D$5111,$C3641,Тех_Движение!$B$2:$B$5111,"&lt;="&amp;N$3)-$F3641)))</f>
        <v>#VALUE!</v>
      </c>
      <c r="O3641" s="21" t="e">
        <f>IF(OR($B3641="",O$3&lt;$D3641+Настройки!$B$7),0,MAX(0,$E3641-MAX(0,SUMIFS(Тех_Движение!$G$2:$G$5111,Тех_Движение!$D$2:$D$5111,$C3641,Тех_Движение!$B$2:$B$5111,"&lt;="&amp;O$3)-$F3641)))</f>
        <v>#VALUE!</v>
      </c>
      <c r="P3641" s="21" t="e">
        <f>IF(OR($B3641="",P$3&lt;$D3641+Настройки!$B$7),0,MAX(0,$E3641-MAX(0,SUMIFS(Тех_Движение!$G$2:$G$5111,Тех_Движение!$D$2:$D$5111,$C3641,Тех_Движение!$B$2:$B$5111,"&lt;="&amp;P$3)-$F3641)))</f>
        <v>#VALUE!</v>
      </c>
      <c r="Q3641" s="21" t="e">
        <f>IF(OR($B3641="",Q$3&lt;$D3641+Настройки!$B$7),0,MAX(0,$E3641-MAX(0,SUMIFS(Тех_Движение!$G$2:$G$5111,Тех_Движение!$D$2:$D$5111,$C3641,Тех_Движение!$B$2:$B$5111,"&lt;="&amp;Q$3)-$F3641)))</f>
        <v>#VALUE!</v>
      </c>
      <c r="R3641" s="21" t="str">
        <f t="shared" si="169"/>
        <v/>
      </c>
      <c r="S3641" s="23" t="str">
        <f>IF($B3641="","",VLOOKUP($C3641,Настройки!$A$11:$L$17,9,FALSE))</f>
        <v/>
      </c>
      <c r="T3641" s="23" t="str">
        <f t="shared" si="170"/>
        <v/>
      </c>
    </row>
    <row r="3642" spans="1:20" x14ac:dyDescent="0.3">
      <c r="A3642" s="20">
        <f>Тех_Движение!$A$3639</f>
        <v>3638</v>
      </c>
      <c r="B3642" s="20" t="str">
        <f>IF(Тех_Движение!$F$3639&gt;0,Тех_Движение!$I$3639,"")</f>
        <v/>
      </c>
      <c r="C3642" s="20" t="str">
        <f>IF($B3642="","",Тех_Движение!$D$3639)</f>
        <v/>
      </c>
      <c r="D3642" s="9" t="str">
        <f>IF($B3642="","",Тех_Движение!$B$3639)</f>
        <v/>
      </c>
      <c r="E3642" s="21" t="str">
        <f>IF($B3642="","",Тех_Движение!$F$3639)</f>
        <v/>
      </c>
      <c r="F3642" s="21" t="str">
        <f>IF($B3642="","",SUMIFS($E$5:$E3641,$C$5:$C3641,$C3642))</f>
        <v/>
      </c>
      <c r="G3642" s="21" t="str">
        <f>IF($B3642="","",MAX(0,$E3642-MAX(0,SUMIFS(Тех_Движение!$G$2:$G$5111,Тех_Движение!$D$2:$D$5111,$C3642,Тех_Движение!$B$2:$B$5111,"&lt;="&amp;Настройки!$B$5-1)-$F3642)))</f>
        <v/>
      </c>
      <c r="H3642" s="21" t="str">
        <f>IF($B3642="","",IF(AND($D3642&gt;=Настройки!$B$5,$D3642&lt;=Настройки!$B$6),$E3642,0))</f>
        <v/>
      </c>
      <c r="I3642" s="21" t="str">
        <f t="shared" si="168"/>
        <v/>
      </c>
      <c r="J3642" s="21" t="str">
        <f>IF($B3642="","",MAX(0,$E3642-MAX(0,SUMIFS(Тех_Движение!$G$2:$G$5111,Тех_Движение!$D$2:$D$5111,$C3642,Тех_Движение!$B$2:$B$5111,"&lt;="&amp;Настройки!$B$6)-$F3642)))</f>
        <v/>
      </c>
      <c r="K3642" s="21" t="e">
        <f>IF(OR($B3642="",K$3&lt;$D3642+Настройки!$B$7),0,MAX(0,$E3642-MAX(0,SUMIFS(Тех_Движение!$G$2:$G$5111,Тех_Движение!$D$2:$D$5111,$C3642,Тех_Движение!$B$2:$B$5111,"&lt;="&amp;K$3)-$F3642)))</f>
        <v>#VALUE!</v>
      </c>
      <c r="L3642" s="21" t="e">
        <f>IF(OR($B3642="",L$3&lt;$D3642+Настройки!$B$7),0,MAX(0,$E3642-MAX(0,SUMIFS(Тех_Движение!$G$2:$G$5111,Тех_Движение!$D$2:$D$5111,$C3642,Тех_Движение!$B$2:$B$5111,"&lt;="&amp;L$3)-$F3642)))</f>
        <v>#VALUE!</v>
      </c>
      <c r="M3642" s="21" t="e">
        <f>IF(OR($B3642="",M$3&lt;$D3642+Настройки!$B$7),0,MAX(0,$E3642-MAX(0,SUMIFS(Тех_Движение!$G$2:$G$5111,Тех_Движение!$D$2:$D$5111,$C3642,Тех_Движение!$B$2:$B$5111,"&lt;="&amp;M$3)-$F3642)))</f>
        <v>#VALUE!</v>
      </c>
      <c r="N3642" s="21" t="e">
        <f>IF(OR($B3642="",N$3&lt;$D3642+Настройки!$B$7),0,MAX(0,$E3642-MAX(0,SUMIFS(Тех_Движение!$G$2:$G$5111,Тех_Движение!$D$2:$D$5111,$C3642,Тех_Движение!$B$2:$B$5111,"&lt;="&amp;N$3)-$F3642)))</f>
        <v>#VALUE!</v>
      </c>
      <c r="O3642" s="21" t="e">
        <f>IF(OR($B3642="",O$3&lt;$D3642+Настройки!$B$7),0,MAX(0,$E3642-MAX(0,SUMIFS(Тех_Движение!$G$2:$G$5111,Тех_Движение!$D$2:$D$5111,$C3642,Тех_Движение!$B$2:$B$5111,"&lt;="&amp;O$3)-$F3642)))</f>
        <v>#VALUE!</v>
      </c>
      <c r="P3642" s="21" t="e">
        <f>IF(OR($B3642="",P$3&lt;$D3642+Настройки!$B$7),0,MAX(0,$E3642-MAX(0,SUMIFS(Тех_Движение!$G$2:$G$5111,Тех_Движение!$D$2:$D$5111,$C3642,Тех_Движение!$B$2:$B$5111,"&lt;="&amp;P$3)-$F3642)))</f>
        <v>#VALUE!</v>
      </c>
      <c r="Q3642" s="21" t="e">
        <f>IF(OR($B3642="",Q$3&lt;$D3642+Настройки!$B$7),0,MAX(0,$E3642-MAX(0,SUMIFS(Тех_Движение!$G$2:$G$5111,Тех_Движение!$D$2:$D$5111,$C3642,Тех_Движение!$B$2:$B$5111,"&lt;="&amp;Q$3)-$F3642)))</f>
        <v>#VALUE!</v>
      </c>
      <c r="R3642" s="21" t="str">
        <f t="shared" si="169"/>
        <v/>
      </c>
      <c r="S3642" s="23" t="str">
        <f>IF($B3642="","",VLOOKUP($C3642,Настройки!$A$11:$L$17,9,FALSE))</f>
        <v/>
      </c>
      <c r="T3642" s="23" t="str">
        <f t="shared" si="170"/>
        <v/>
      </c>
    </row>
    <row r="3643" spans="1:20" x14ac:dyDescent="0.3">
      <c r="A3643" s="20">
        <f>Тех_Движение!$A$3640</f>
        <v>3639</v>
      </c>
      <c r="B3643" s="20" t="str">
        <f>IF(Тех_Движение!$F$3640&gt;0,Тех_Движение!$I$3640,"")</f>
        <v/>
      </c>
      <c r="C3643" s="20" t="str">
        <f>IF($B3643="","",Тех_Движение!$D$3640)</f>
        <v/>
      </c>
      <c r="D3643" s="9" t="str">
        <f>IF($B3643="","",Тех_Движение!$B$3640)</f>
        <v/>
      </c>
      <c r="E3643" s="21" t="str">
        <f>IF($B3643="","",Тех_Движение!$F$3640)</f>
        <v/>
      </c>
      <c r="F3643" s="21" t="str">
        <f>IF($B3643="","",SUMIFS($E$5:$E3642,$C$5:$C3642,$C3643))</f>
        <v/>
      </c>
      <c r="G3643" s="21" t="str">
        <f>IF($B3643="","",MAX(0,$E3643-MAX(0,SUMIFS(Тех_Движение!$G$2:$G$5111,Тех_Движение!$D$2:$D$5111,$C3643,Тех_Движение!$B$2:$B$5111,"&lt;="&amp;Настройки!$B$5-1)-$F3643)))</f>
        <v/>
      </c>
      <c r="H3643" s="21" t="str">
        <f>IF($B3643="","",IF(AND($D3643&gt;=Настройки!$B$5,$D3643&lt;=Настройки!$B$6),$E3643,0))</f>
        <v/>
      </c>
      <c r="I3643" s="21" t="str">
        <f t="shared" si="168"/>
        <v/>
      </c>
      <c r="J3643" s="21" t="str">
        <f>IF($B3643="","",MAX(0,$E3643-MAX(0,SUMIFS(Тех_Движение!$G$2:$G$5111,Тех_Движение!$D$2:$D$5111,$C3643,Тех_Движение!$B$2:$B$5111,"&lt;="&amp;Настройки!$B$6)-$F3643)))</f>
        <v/>
      </c>
      <c r="K3643" s="21" t="e">
        <f>IF(OR($B3643="",K$3&lt;$D3643+Настройки!$B$7),0,MAX(0,$E3643-MAX(0,SUMIFS(Тех_Движение!$G$2:$G$5111,Тех_Движение!$D$2:$D$5111,$C3643,Тех_Движение!$B$2:$B$5111,"&lt;="&amp;K$3)-$F3643)))</f>
        <v>#VALUE!</v>
      </c>
      <c r="L3643" s="21" t="e">
        <f>IF(OR($B3643="",L$3&lt;$D3643+Настройки!$B$7),0,MAX(0,$E3643-MAX(0,SUMIFS(Тех_Движение!$G$2:$G$5111,Тех_Движение!$D$2:$D$5111,$C3643,Тех_Движение!$B$2:$B$5111,"&lt;="&amp;L$3)-$F3643)))</f>
        <v>#VALUE!</v>
      </c>
      <c r="M3643" s="21" t="e">
        <f>IF(OR($B3643="",M$3&lt;$D3643+Настройки!$B$7),0,MAX(0,$E3643-MAX(0,SUMIFS(Тех_Движение!$G$2:$G$5111,Тех_Движение!$D$2:$D$5111,$C3643,Тех_Движение!$B$2:$B$5111,"&lt;="&amp;M$3)-$F3643)))</f>
        <v>#VALUE!</v>
      </c>
      <c r="N3643" s="21" t="e">
        <f>IF(OR($B3643="",N$3&lt;$D3643+Настройки!$B$7),0,MAX(0,$E3643-MAX(0,SUMIFS(Тех_Движение!$G$2:$G$5111,Тех_Движение!$D$2:$D$5111,$C3643,Тех_Движение!$B$2:$B$5111,"&lt;="&amp;N$3)-$F3643)))</f>
        <v>#VALUE!</v>
      </c>
      <c r="O3643" s="21" t="e">
        <f>IF(OR($B3643="",O$3&lt;$D3643+Настройки!$B$7),0,MAX(0,$E3643-MAX(0,SUMIFS(Тех_Движение!$G$2:$G$5111,Тех_Движение!$D$2:$D$5111,$C3643,Тех_Движение!$B$2:$B$5111,"&lt;="&amp;O$3)-$F3643)))</f>
        <v>#VALUE!</v>
      </c>
      <c r="P3643" s="21" t="e">
        <f>IF(OR($B3643="",P$3&lt;$D3643+Настройки!$B$7),0,MAX(0,$E3643-MAX(0,SUMIFS(Тех_Движение!$G$2:$G$5111,Тех_Движение!$D$2:$D$5111,$C3643,Тех_Движение!$B$2:$B$5111,"&lt;="&amp;P$3)-$F3643)))</f>
        <v>#VALUE!</v>
      </c>
      <c r="Q3643" s="21" t="e">
        <f>IF(OR($B3643="",Q$3&lt;$D3643+Настройки!$B$7),0,MAX(0,$E3643-MAX(0,SUMIFS(Тех_Движение!$G$2:$G$5111,Тех_Движение!$D$2:$D$5111,$C3643,Тех_Движение!$B$2:$B$5111,"&lt;="&amp;Q$3)-$F3643)))</f>
        <v>#VALUE!</v>
      </c>
      <c r="R3643" s="21" t="str">
        <f t="shared" si="169"/>
        <v/>
      </c>
      <c r="S3643" s="23" t="str">
        <f>IF($B3643="","",VLOOKUP($C3643,Настройки!$A$11:$L$17,9,FALSE))</f>
        <v/>
      </c>
      <c r="T3643" s="23" t="str">
        <f t="shared" si="170"/>
        <v/>
      </c>
    </row>
    <row r="3644" spans="1:20" x14ac:dyDescent="0.3">
      <c r="A3644" s="20">
        <f>Тех_Движение!$A$3641</f>
        <v>3640</v>
      </c>
      <c r="B3644" s="20" t="str">
        <f>IF(Тех_Движение!$F$3641&gt;0,Тех_Движение!$I$3641,"")</f>
        <v/>
      </c>
      <c r="C3644" s="20" t="str">
        <f>IF($B3644="","",Тех_Движение!$D$3641)</f>
        <v/>
      </c>
      <c r="D3644" s="9" t="str">
        <f>IF($B3644="","",Тех_Движение!$B$3641)</f>
        <v/>
      </c>
      <c r="E3644" s="21" t="str">
        <f>IF($B3644="","",Тех_Движение!$F$3641)</f>
        <v/>
      </c>
      <c r="F3644" s="21" t="str">
        <f>IF($B3644="","",SUMIFS($E$5:$E3643,$C$5:$C3643,$C3644))</f>
        <v/>
      </c>
      <c r="G3644" s="21" t="str">
        <f>IF($B3644="","",MAX(0,$E3644-MAX(0,SUMIFS(Тех_Движение!$G$2:$G$5111,Тех_Движение!$D$2:$D$5111,$C3644,Тех_Движение!$B$2:$B$5111,"&lt;="&amp;Настройки!$B$5-1)-$F3644)))</f>
        <v/>
      </c>
      <c r="H3644" s="21" t="str">
        <f>IF($B3644="","",IF(AND($D3644&gt;=Настройки!$B$5,$D3644&lt;=Настройки!$B$6),$E3644,0))</f>
        <v/>
      </c>
      <c r="I3644" s="21" t="str">
        <f t="shared" si="168"/>
        <v/>
      </c>
      <c r="J3644" s="21" t="str">
        <f>IF($B3644="","",MAX(0,$E3644-MAX(0,SUMIFS(Тех_Движение!$G$2:$G$5111,Тех_Движение!$D$2:$D$5111,$C3644,Тех_Движение!$B$2:$B$5111,"&lt;="&amp;Настройки!$B$6)-$F3644)))</f>
        <v/>
      </c>
      <c r="K3644" s="21" t="e">
        <f>IF(OR($B3644="",K$3&lt;$D3644+Настройки!$B$7),0,MAX(0,$E3644-MAX(0,SUMIFS(Тех_Движение!$G$2:$G$5111,Тех_Движение!$D$2:$D$5111,$C3644,Тех_Движение!$B$2:$B$5111,"&lt;="&amp;K$3)-$F3644)))</f>
        <v>#VALUE!</v>
      </c>
      <c r="L3644" s="21" t="e">
        <f>IF(OR($B3644="",L$3&lt;$D3644+Настройки!$B$7),0,MAX(0,$E3644-MAX(0,SUMIFS(Тех_Движение!$G$2:$G$5111,Тех_Движение!$D$2:$D$5111,$C3644,Тех_Движение!$B$2:$B$5111,"&lt;="&amp;L$3)-$F3644)))</f>
        <v>#VALUE!</v>
      </c>
      <c r="M3644" s="21" t="e">
        <f>IF(OR($B3644="",M$3&lt;$D3644+Настройки!$B$7),0,MAX(0,$E3644-MAX(0,SUMIFS(Тех_Движение!$G$2:$G$5111,Тех_Движение!$D$2:$D$5111,$C3644,Тех_Движение!$B$2:$B$5111,"&lt;="&amp;M$3)-$F3644)))</f>
        <v>#VALUE!</v>
      </c>
      <c r="N3644" s="21" t="e">
        <f>IF(OR($B3644="",N$3&lt;$D3644+Настройки!$B$7),0,MAX(0,$E3644-MAX(0,SUMIFS(Тех_Движение!$G$2:$G$5111,Тех_Движение!$D$2:$D$5111,$C3644,Тех_Движение!$B$2:$B$5111,"&lt;="&amp;N$3)-$F3644)))</f>
        <v>#VALUE!</v>
      </c>
      <c r="O3644" s="21" t="e">
        <f>IF(OR($B3644="",O$3&lt;$D3644+Настройки!$B$7),0,MAX(0,$E3644-MAX(0,SUMIFS(Тех_Движение!$G$2:$G$5111,Тех_Движение!$D$2:$D$5111,$C3644,Тех_Движение!$B$2:$B$5111,"&lt;="&amp;O$3)-$F3644)))</f>
        <v>#VALUE!</v>
      </c>
      <c r="P3644" s="21" t="e">
        <f>IF(OR($B3644="",P$3&lt;$D3644+Настройки!$B$7),0,MAX(0,$E3644-MAX(0,SUMIFS(Тех_Движение!$G$2:$G$5111,Тех_Движение!$D$2:$D$5111,$C3644,Тех_Движение!$B$2:$B$5111,"&lt;="&amp;P$3)-$F3644)))</f>
        <v>#VALUE!</v>
      </c>
      <c r="Q3644" s="21" t="e">
        <f>IF(OR($B3644="",Q$3&lt;$D3644+Настройки!$B$7),0,MAX(0,$E3644-MAX(0,SUMIFS(Тех_Движение!$G$2:$G$5111,Тех_Движение!$D$2:$D$5111,$C3644,Тех_Движение!$B$2:$B$5111,"&lt;="&amp;Q$3)-$F3644)))</f>
        <v>#VALUE!</v>
      </c>
      <c r="R3644" s="21" t="str">
        <f t="shared" si="169"/>
        <v/>
      </c>
      <c r="S3644" s="23" t="str">
        <f>IF($B3644="","",VLOOKUP($C3644,Настройки!$A$11:$L$17,9,FALSE))</f>
        <v/>
      </c>
      <c r="T3644" s="23" t="str">
        <f t="shared" si="170"/>
        <v/>
      </c>
    </row>
    <row r="3645" spans="1:20" x14ac:dyDescent="0.3">
      <c r="A3645" s="20">
        <f>Тех_Движение!$A$3642</f>
        <v>3641</v>
      </c>
      <c r="B3645" s="20" t="str">
        <f>IF(Тех_Движение!$F$3642&gt;0,Тех_Движение!$I$3642,"")</f>
        <v/>
      </c>
      <c r="C3645" s="20" t="str">
        <f>IF($B3645="","",Тех_Движение!$D$3642)</f>
        <v/>
      </c>
      <c r="D3645" s="9" t="str">
        <f>IF($B3645="","",Тех_Движение!$B$3642)</f>
        <v/>
      </c>
      <c r="E3645" s="21" t="str">
        <f>IF($B3645="","",Тех_Движение!$F$3642)</f>
        <v/>
      </c>
      <c r="F3645" s="21" t="str">
        <f>IF($B3645="","",SUMIFS($E$5:$E3644,$C$5:$C3644,$C3645))</f>
        <v/>
      </c>
      <c r="G3645" s="21" t="str">
        <f>IF($B3645="","",MAX(0,$E3645-MAX(0,SUMIFS(Тех_Движение!$G$2:$G$5111,Тех_Движение!$D$2:$D$5111,$C3645,Тех_Движение!$B$2:$B$5111,"&lt;="&amp;Настройки!$B$5-1)-$F3645)))</f>
        <v/>
      </c>
      <c r="H3645" s="21" t="str">
        <f>IF($B3645="","",IF(AND($D3645&gt;=Настройки!$B$5,$D3645&lt;=Настройки!$B$6),$E3645,0))</f>
        <v/>
      </c>
      <c r="I3645" s="21" t="str">
        <f t="shared" si="168"/>
        <v/>
      </c>
      <c r="J3645" s="21" t="str">
        <f>IF($B3645="","",MAX(0,$E3645-MAX(0,SUMIFS(Тех_Движение!$G$2:$G$5111,Тех_Движение!$D$2:$D$5111,$C3645,Тех_Движение!$B$2:$B$5111,"&lt;="&amp;Настройки!$B$6)-$F3645)))</f>
        <v/>
      </c>
      <c r="K3645" s="21" t="e">
        <f>IF(OR($B3645="",K$3&lt;$D3645+Настройки!$B$7),0,MAX(0,$E3645-MAX(0,SUMIFS(Тех_Движение!$G$2:$G$5111,Тех_Движение!$D$2:$D$5111,$C3645,Тех_Движение!$B$2:$B$5111,"&lt;="&amp;K$3)-$F3645)))</f>
        <v>#VALUE!</v>
      </c>
      <c r="L3645" s="21" t="e">
        <f>IF(OR($B3645="",L$3&lt;$D3645+Настройки!$B$7),0,MAX(0,$E3645-MAX(0,SUMIFS(Тех_Движение!$G$2:$G$5111,Тех_Движение!$D$2:$D$5111,$C3645,Тех_Движение!$B$2:$B$5111,"&lt;="&amp;L$3)-$F3645)))</f>
        <v>#VALUE!</v>
      </c>
      <c r="M3645" s="21" t="e">
        <f>IF(OR($B3645="",M$3&lt;$D3645+Настройки!$B$7),0,MAX(0,$E3645-MAX(0,SUMIFS(Тех_Движение!$G$2:$G$5111,Тех_Движение!$D$2:$D$5111,$C3645,Тех_Движение!$B$2:$B$5111,"&lt;="&amp;M$3)-$F3645)))</f>
        <v>#VALUE!</v>
      </c>
      <c r="N3645" s="21" t="e">
        <f>IF(OR($B3645="",N$3&lt;$D3645+Настройки!$B$7),0,MAX(0,$E3645-MAX(0,SUMIFS(Тех_Движение!$G$2:$G$5111,Тех_Движение!$D$2:$D$5111,$C3645,Тех_Движение!$B$2:$B$5111,"&lt;="&amp;N$3)-$F3645)))</f>
        <v>#VALUE!</v>
      </c>
      <c r="O3645" s="21" t="e">
        <f>IF(OR($B3645="",O$3&lt;$D3645+Настройки!$B$7),0,MAX(0,$E3645-MAX(0,SUMIFS(Тех_Движение!$G$2:$G$5111,Тех_Движение!$D$2:$D$5111,$C3645,Тех_Движение!$B$2:$B$5111,"&lt;="&amp;O$3)-$F3645)))</f>
        <v>#VALUE!</v>
      </c>
      <c r="P3645" s="21" t="e">
        <f>IF(OR($B3645="",P$3&lt;$D3645+Настройки!$B$7),0,MAX(0,$E3645-MAX(0,SUMIFS(Тех_Движение!$G$2:$G$5111,Тех_Движение!$D$2:$D$5111,$C3645,Тех_Движение!$B$2:$B$5111,"&lt;="&amp;P$3)-$F3645)))</f>
        <v>#VALUE!</v>
      </c>
      <c r="Q3645" s="21" t="e">
        <f>IF(OR($B3645="",Q$3&lt;$D3645+Настройки!$B$7),0,MAX(0,$E3645-MAX(0,SUMIFS(Тех_Движение!$G$2:$G$5111,Тех_Движение!$D$2:$D$5111,$C3645,Тех_Движение!$B$2:$B$5111,"&lt;="&amp;Q$3)-$F3645)))</f>
        <v>#VALUE!</v>
      </c>
      <c r="R3645" s="21" t="str">
        <f t="shared" si="169"/>
        <v/>
      </c>
      <c r="S3645" s="23" t="str">
        <f>IF($B3645="","",VLOOKUP($C3645,Настройки!$A$11:$L$17,9,FALSE))</f>
        <v/>
      </c>
      <c r="T3645" s="23" t="str">
        <f t="shared" si="170"/>
        <v/>
      </c>
    </row>
    <row r="3646" spans="1:20" x14ac:dyDescent="0.3">
      <c r="A3646" s="20">
        <f>Тех_Движение!$A$3643</f>
        <v>3642</v>
      </c>
      <c r="B3646" s="20" t="str">
        <f>IF(Тех_Движение!$F$3643&gt;0,Тех_Движение!$I$3643,"")</f>
        <v/>
      </c>
      <c r="C3646" s="20" t="str">
        <f>IF($B3646="","",Тех_Движение!$D$3643)</f>
        <v/>
      </c>
      <c r="D3646" s="9" t="str">
        <f>IF($B3646="","",Тех_Движение!$B$3643)</f>
        <v/>
      </c>
      <c r="E3646" s="21" t="str">
        <f>IF($B3646="","",Тех_Движение!$F$3643)</f>
        <v/>
      </c>
      <c r="F3646" s="21" t="str">
        <f>IF($B3646="","",SUMIFS($E$5:$E3645,$C$5:$C3645,$C3646))</f>
        <v/>
      </c>
      <c r="G3646" s="21" t="str">
        <f>IF($B3646="","",MAX(0,$E3646-MAX(0,SUMIFS(Тех_Движение!$G$2:$G$5111,Тех_Движение!$D$2:$D$5111,$C3646,Тех_Движение!$B$2:$B$5111,"&lt;="&amp;Настройки!$B$5-1)-$F3646)))</f>
        <v/>
      </c>
      <c r="H3646" s="21" t="str">
        <f>IF($B3646="","",IF(AND($D3646&gt;=Настройки!$B$5,$D3646&lt;=Настройки!$B$6),$E3646,0))</f>
        <v/>
      </c>
      <c r="I3646" s="21" t="str">
        <f t="shared" si="168"/>
        <v/>
      </c>
      <c r="J3646" s="21" t="str">
        <f>IF($B3646="","",MAX(0,$E3646-MAX(0,SUMIFS(Тех_Движение!$G$2:$G$5111,Тех_Движение!$D$2:$D$5111,$C3646,Тех_Движение!$B$2:$B$5111,"&lt;="&amp;Настройки!$B$6)-$F3646)))</f>
        <v/>
      </c>
      <c r="K3646" s="21" t="e">
        <f>IF(OR($B3646="",K$3&lt;$D3646+Настройки!$B$7),0,MAX(0,$E3646-MAX(0,SUMIFS(Тех_Движение!$G$2:$G$5111,Тех_Движение!$D$2:$D$5111,$C3646,Тех_Движение!$B$2:$B$5111,"&lt;="&amp;K$3)-$F3646)))</f>
        <v>#VALUE!</v>
      </c>
      <c r="L3646" s="21" t="e">
        <f>IF(OR($B3646="",L$3&lt;$D3646+Настройки!$B$7),0,MAX(0,$E3646-MAX(0,SUMIFS(Тех_Движение!$G$2:$G$5111,Тех_Движение!$D$2:$D$5111,$C3646,Тех_Движение!$B$2:$B$5111,"&lt;="&amp;L$3)-$F3646)))</f>
        <v>#VALUE!</v>
      </c>
      <c r="M3646" s="21" t="e">
        <f>IF(OR($B3646="",M$3&lt;$D3646+Настройки!$B$7),0,MAX(0,$E3646-MAX(0,SUMIFS(Тех_Движение!$G$2:$G$5111,Тех_Движение!$D$2:$D$5111,$C3646,Тех_Движение!$B$2:$B$5111,"&lt;="&amp;M$3)-$F3646)))</f>
        <v>#VALUE!</v>
      </c>
      <c r="N3646" s="21" t="e">
        <f>IF(OR($B3646="",N$3&lt;$D3646+Настройки!$B$7),0,MAX(0,$E3646-MAX(0,SUMIFS(Тех_Движение!$G$2:$G$5111,Тех_Движение!$D$2:$D$5111,$C3646,Тех_Движение!$B$2:$B$5111,"&lt;="&amp;N$3)-$F3646)))</f>
        <v>#VALUE!</v>
      </c>
      <c r="O3646" s="21" t="e">
        <f>IF(OR($B3646="",O$3&lt;$D3646+Настройки!$B$7),0,MAX(0,$E3646-MAX(0,SUMIFS(Тех_Движение!$G$2:$G$5111,Тех_Движение!$D$2:$D$5111,$C3646,Тех_Движение!$B$2:$B$5111,"&lt;="&amp;O$3)-$F3646)))</f>
        <v>#VALUE!</v>
      </c>
      <c r="P3646" s="21" t="e">
        <f>IF(OR($B3646="",P$3&lt;$D3646+Настройки!$B$7),0,MAX(0,$E3646-MAX(0,SUMIFS(Тех_Движение!$G$2:$G$5111,Тех_Движение!$D$2:$D$5111,$C3646,Тех_Движение!$B$2:$B$5111,"&lt;="&amp;P$3)-$F3646)))</f>
        <v>#VALUE!</v>
      </c>
      <c r="Q3646" s="21" t="e">
        <f>IF(OR($B3646="",Q$3&lt;$D3646+Настройки!$B$7),0,MAX(0,$E3646-MAX(0,SUMIFS(Тех_Движение!$G$2:$G$5111,Тех_Движение!$D$2:$D$5111,$C3646,Тех_Движение!$B$2:$B$5111,"&lt;="&amp;Q$3)-$F3646)))</f>
        <v>#VALUE!</v>
      </c>
      <c r="R3646" s="21" t="str">
        <f t="shared" si="169"/>
        <v/>
      </c>
      <c r="S3646" s="23" t="str">
        <f>IF($B3646="","",VLOOKUP($C3646,Настройки!$A$11:$L$17,9,FALSE))</f>
        <v/>
      </c>
      <c r="T3646" s="23" t="str">
        <f t="shared" si="170"/>
        <v/>
      </c>
    </row>
    <row r="3647" spans="1:20" x14ac:dyDescent="0.3">
      <c r="A3647" s="20">
        <f>Тех_Движение!$A$3644</f>
        <v>3643</v>
      </c>
      <c r="B3647" s="20" t="str">
        <f>IF(Тех_Движение!$F$3644&gt;0,Тех_Движение!$I$3644,"")</f>
        <v/>
      </c>
      <c r="C3647" s="20" t="str">
        <f>IF($B3647="","",Тех_Движение!$D$3644)</f>
        <v/>
      </c>
      <c r="D3647" s="9" t="str">
        <f>IF($B3647="","",Тех_Движение!$B$3644)</f>
        <v/>
      </c>
      <c r="E3647" s="21" t="str">
        <f>IF($B3647="","",Тех_Движение!$F$3644)</f>
        <v/>
      </c>
      <c r="F3647" s="21" t="str">
        <f>IF($B3647="","",SUMIFS($E$5:$E3646,$C$5:$C3646,$C3647))</f>
        <v/>
      </c>
      <c r="G3647" s="21" t="str">
        <f>IF($B3647="","",MAX(0,$E3647-MAX(0,SUMIFS(Тех_Движение!$G$2:$G$5111,Тех_Движение!$D$2:$D$5111,$C3647,Тех_Движение!$B$2:$B$5111,"&lt;="&amp;Настройки!$B$5-1)-$F3647)))</f>
        <v/>
      </c>
      <c r="H3647" s="21" t="str">
        <f>IF($B3647="","",IF(AND($D3647&gt;=Настройки!$B$5,$D3647&lt;=Настройки!$B$6),$E3647,0))</f>
        <v/>
      </c>
      <c r="I3647" s="21" t="str">
        <f t="shared" si="168"/>
        <v/>
      </c>
      <c r="J3647" s="21" t="str">
        <f>IF($B3647="","",MAX(0,$E3647-MAX(0,SUMIFS(Тех_Движение!$G$2:$G$5111,Тех_Движение!$D$2:$D$5111,$C3647,Тех_Движение!$B$2:$B$5111,"&lt;="&amp;Настройки!$B$6)-$F3647)))</f>
        <v/>
      </c>
      <c r="K3647" s="21" t="e">
        <f>IF(OR($B3647="",K$3&lt;$D3647+Настройки!$B$7),0,MAX(0,$E3647-MAX(0,SUMIFS(Тех_Движение!$G$2:$G$5111,Тех_Движение!$D$2:$D$5111,$C3647,Тех_Движение!$B$2:$B$5111,"&lt;="&amp;K$3)-$F3647)))</f>
        <v>#VALUE!</v>
      </c>
      <c r="L3647" s="21" t="e">
        <f>IF(OR($B3647="",L$3&lt;$D3647+Настройки!$B$7),0,MAX(0,$E3647-MAX(0,SUMIFS(Тех_Движение!$G$2:$G$5111,Тех_Движение!$D$2:$D$5111,$C3647,Тех_Движение!$B$2:$B$5111,"&lt;="&amp;L$3)-$F3647)))</f>
        <v>#VALUE!</v>
      </c>
      <c r="M3647" s="21" t="e">
        <f>IF(OR($B3647="",M$3&lt;$D3647+Настройки!$B$7),0,MAX(0,$E3647-MAX(0,SUMIFS(Тех_Движение!$G$2:$G$5111,Тех_Движение!$D$2:$D$5111,$C3647,Тех_Движение!$B$2:$B$5111,"&lt;="&amp;M$3)-$F3647)))</f>
        <v>#VALUE!</v>
      </c>
      <c r="N3647" s="21" t="e">
        <f>IF(OR($B3647="",N$3&lt;$D3647+Настройки!$B$7),0,MAX(0,$E3647-MAX(0,SUMIFS(Тех_Движение!$G$2:$G$5111,Тех_Движение!$D$2:$D$5111,$C3647,Тех_Движение!$B$2:$B$5111,"&lt;="&amp;N$3)-$F3647)))</f>
        <v>#VALUE!</v>
      </c>
      <c r="O3647" s="21" t="e">
        <f>IF(OR($B3647="",O$3&lt;$D3647+Настройки!$B$7),0,MAX(0,$E3647-MAX(0,SUMIFS(Тех_Движение!$G$2:$G$5111,Тех_Движение!$D$2:$D$5111,$C3647,Тех_Движение!$B$2:$B$5111,"&lt;="&amp;O$3)-$F3647)))</f>
        <v>#VALUE!</v>
      </c>
      <c r="P3647" s="21" t="e">
        <f>IF(OR($B3647="",P$3&lt;$D3647+Настройки!$B$7),0,MAX(0,$E3647-MAX(0,SUMIFS(Тех_Движение!$G$2:$G$5111,Тех_Движение!$D$2:$D$5111,$C3647,Тех_Движение!$B$2:$B$5111,"&lt;="&amp;P$3)-$F3647)))</f>
        <v>#VALUE!</v>
      </c>
      <c r="Q3647" s="21" t="e">
        <f>IF(OR($B3647="",Q$3&lt;$D3647+Настройки!$B$7),0,MAX(0,$E3647-MAX(0,SUMIFS(Тех_Движение!$G$2:$G$5111,Тех_Движение!$D$2:$D$5111,$C3647,Тех_Движение!$B$2:$B$5111,"&lt;="&amp;Q$3)-$F3647)))</f>
        <v>#VALUE!</v>
      </c>
      <c r="R3647" s="21" t="str">
        <f t="shared" si="169"/>
        <v/>
      </c>
      <c r="S3647" s="23" t="str">
        <f>IF($B3647="","",VLOOKUP($C3647,Настройки!$A$11:$L$17,9,FALSE))</f>
        <v/>
      </c>
      <c r="T3647" s="23" t="str">
        <f t="shared" si="170"/>
        <v/>
      </c>
    </row>
    <row r="3648" spans="1:20" x14ac:dyDescent="0.3">
      <c r="A3648" s="20">
        <f>Тех_Движение!$A$3645</f>
        <v>3644</v>
      </c>
      <c r="B3648" s="20" t="str">
        <f>IF(Тех_Движение!$F$3645&gt;0,Тех_Движение!$I$3645,"")</f>
        <v/>
      </c>
      <c r="C3648" s="20" t="str">
        <f>IF($B3648="","",Тех_Движение!$D$3645)</f>
        <v/>
      </c>
      <c r="D3648" s="9" t="str">
        <f>IF($B3648="","",Тех_Движение!$B$3645)</f>
        <v/>
      </c>
      <c r="E3648" s="21" t="str">
        <f>IF($B3648="","",Тех_Движение!$F$3645)</f>
        <v/>
      </c>
      <c r="F3648" s="21" t="str">
        <f>IF($B3648="","",SUMIFS($E$5:$E3647,$C$5:$C3647,$C3648))</f>
        <v/>
      </c>
      <c r="G3648" s="21" t="str">
        <f>IF($B3648="","",MAX(0,$E3648-MAX(0,SUMIFS(Тех_Движение!$G$2:$G$5111,Тех_Движение!$D$2:$D$5111,$C3648,Тех_Движение!$B$2:$B$5111,"&lt;="&amp;Настройки!$B$5-1)-$F3648)))</f>
        <v/>
      </c>
      <c r="H3648" s="21" t="str">
        <f>IF($B3648="","",IF(AND($D3648&gt;=Настройки!$B$5,$D3648&lt;=Настройки!$B$6),$E3648,0))</f>
        <v/>
      </c>
      <c r="I3648" s="21" t="str">
        <f t="shared" si="168"/>
        <v/>
      </c>
      <c r="J3648" s="21" t="str">
        <f>IF($B3648="","",MAX(0,$E3648-MAX(0,SUMIFS(Тех_Движение!$G$2:$G$5111,Тех_Движение!$D$2:$D$5111,$C3648,Тех_Движение!$B$2:$B$5111,"&lt;="&amp;Настройки!$B$6)-$F3648)))</f>
        <v/>
      </c>
      <c r="K3648" s="21" t="e">
        <f>IF(OR($B3648="",K$3&lt;$D3648+Настройки!$B$7),0,MAX(0,$E3648-MAX(0,SUMIFS(Тех_Движение!$G$2:$G$5111,Тех_Движение!$D$2:$D$5111,$C3648,Тех_Движение!$B$2:$B$5111,"&lt;="&amp;K$3)-$F3648)))</f>
        <v>#VALUE!</v>
      </c>
      <c r="L3648" s="21" t="e">
        <f>IF(OR($B3648="",L$3&lt;$D3648+Настройки!$B$7),0,MAX(0,$E3648-MAX(0,SUMIFS(Тех_Движение!$G$2:$G$5111,Тех_Движение!$D$2:$D$5111,$C3648,Тех_Движение!$B$2:$B$5111,"&lt;="&amp;L$3)-$F3648)))</f>
        <v>#VALUE!</v>
      </c>
      <c r="M3648" s="21" t="e">
        <f>IF(OR($B3648="",M$3&lt;$D3648+Настройки!$B$7),0,MAX(0,$E3648-MAX(0,SUMIFS(Тех_Движение!$G$2:$G$5111,Тех_Движение!$D$2:$D$5111,$C3648,Тех_Движение!$B$2:$B$5111,"&lt;="&amp;M$3)-$F3648)))</f>
        <v>#VALUE!</v>
      </c>
      <c r="N3648" s="21" t="e">
        <f>IF(OR($B3648="",N$3&lt;$D3648+Настройки!$B$7),0,MAX(0,$E3648-MAX(0,SUMIFS(Тех_Движение!$G$2:$G$5111,Тех_Движение!$D$2:$D$5111,$C3648,Тех_Движение!$B$2:$B$5111,"&lt;="&amp;N$3)-$F3648)))</f>
        <v>#VALUE!</v>
      </c>
      <c r="O3648" s="21" t="e">
        <f>IF(OR($B3648="",O$3&lt;$D3648+Настройки!$B$7),0,MAX(0,$E3648-MAX(0,SUMIFS(Тех_Движение!$G$2:$G$5111,Тех_Движение!$D$2:$D$5111,$C3648,Тех_Движение!$B$2:$B$5111,"&lt;="&amp;O$3)-$F3648)))</f>
        <v>#VALUE!</v>
      </c>
      <c r="P3648" s="21" t="e">
        <f>IF(OR($B3648="",P$3&lt;$D3648+Настройки!$B$7),0,MAX(0,$E3648-MAX(0,SUMIFS(Тех_Движение!$G$2:$G$5111,Тех_Движение!$D$2:$D$5111,$C3648,Тех_Движение!$B$2:$B$5111,"&lt;="&amp;P$3)-$F3648)))</f>
        <v>#VALUE!</v>
      </c>
      <c r="Q3648" s="21" t="e">
        <f>IF(OR($B3648="",Q$3&lt;$D3648+Настройки!$B$7),0,MAX(0,$E3648-MAX(0,SUMIFS(Тех_Движение!$G$2:$G$5111,Тех_Движение!$D$2:$D$5111,$C3648,Тех_Движение!$B$2:$B$5111,"&lt;="&amp;Q$3)-$F3648)))</f>
        <v>#VALUE!</v>
      </c>
      <c r="R3648" s="21" t="str">
        <f t="shared" si="169"/>
        <v/>
      </c>
      <c r="S3648" s="23" t="str">
        <f>IF($B3648="","",VLOOKUP($C3648,Настройки!$A$11:$L$17,9,FALSE))</f>
        <v/>
      </c>
      <c r="T3648" s="23" t="str">
        <f t="shared" si="170"/>
        <v/>
      </c>
    </row>
    <row r="3649" spans="1:20" x14ac:dyDescent="0.3">
      <c r="A3649" s="20">
        <f>Тех_Движение!$A$3646</f>
        <v>3645</v>
      </c>
      <c r="B3649" s="20" t="str">
        <f>IF(Тех_Движение!$F$3646&gt;0,Тех_Движение!$I$3646,"")</f>
        <v/>
      </c>
      <c r="C3649" s="20" t="str">
        <f>IF($B3649="","",Тех_Движение!$D$3646)</f>
        <v/>
      </c>
      <c r="D3649" s="9" t="str">
        <f>IF($B3649="","",Тех_Движение!$B$3646)</f>
        <v/>
      </c>
      <c r="E3649" s="21" t="str">
        <f>IF($B3649="","",Тех_Движение!$F$3646)</f>
        <v/>
      </c>
      <c r="F3649" s="21" t="str">
        <f>IF($B3649="","",SUMIFS($E$5:$E3648,$C$5:$C3648,$C3649))</f>
        <v/>
      </c>
      <c r="G3649" s="21" t="str">
        <f>IF($B3649="","",MAX(0,$E3649-MAX(0,SUMIFS(Тех_Движение!$G$2:$G$5111,Тех_Движение!$D$2:$D$5111,$C3649,Тех_Движение!$B$2:$B$5111,"&lt;="&amp;Настройки!$B$5-1)-$F3649)))</f>
        <v/>
      </c>
      <c r="H3649" s="21" t="str">
        <f>IF($B3649="","",IF(AND($D3649&gt;=Настройки!$B$5,$D3649&lt;=Настройки!$B$6),$E3649,0))</f>
        <v/>
      </c>
      <c r="I3649" s="21" t="str">
        <f t="shared" si="168"/>
        <v/>
      </c>
      <c r="J3649" s="21" t="str">
        <f>IF($B3649="","",MAX(0,$E3649-MAX(0,SUMIFS(Тех_Движение!$G$2:$G$5111,Тех_Движение!$D$2:$D$5111,$C3649,Тех_Движение!$B$2:$B$5111,"&lt;="&amp;Настройки!$B$6)-$F3649)))</f>
        <v/>
      </c>
      <c r="K3649" s="21" t="e">
        <f>IF(OR($B3649="",K$3&lt;$D3649+Настройки!$B$7),0,MAX(0,$E3649-MAX(0,SUMIFS(Тех_Движение!$G$2:$G$5111,Тех_Движение!$D$2:$D$5111,$C3649,Тех_Движение!$B$2:$B$5111,"&lt;="&amp;K$3)-$F3649)))</f>
        <v>#VALUE!</v>
      </c>
      <c r="L3649" s="21" t="e">
        <f>IF(OR($B3649="",L$3&lt;$D3649+Настройки!$B$7),0,MAX(0,$E3649-MAX(0,SUMIFS(Тех_Движение!$G$2:$G$5111,Тех_Движение!$D$2:$D$5111,$C3649,Тех_Движение!$B$2:$B$5111,"&lt;="&amp;L$3)-$F3649)))</f>
        <v>#VALUE!</v>
      </c>
      <c r="M3649" s="21" t="e">
        <f>IF(OR($B3649="",M$3&lt;$D3649+Настройки!$B$7),0,MAX(0,$E3649-MAX(0,SUMIFS(Тех_Движение!$G$2:$G$5111,Тех_Движение!$D$2:$D$5111,$C3649,Тех_Движение!$B$2:$B$5111,"&lt;="&amp;M$3)-$F3649)))</f>
        <v>#VALUE!</v>
      </c>
      <c r="N3649" s="21" t="e">
        <f>IF(OR($B3649="",N$3&lt;$D3649+Настройки!$B$7),0,MAX(0,$E3649-MAX(0,SUMIFS(Тех_Движение!$G$2:$G$5111,Тех_Движение!$D$2:$D$5111,$C3649,Тех_Движение!$B$2:$B$5111,"&lt;="&amp;N$3)-$F3649)))</f>
        <v>#VALUE!</v>
      </c>
      <c r="O3649" s="21" t="e">
        <f>IF(OR($B3649="",O$3&lt;$D3649+Настройки!$B$7),0,MAX(0,$E3649-MAX(0,SUMIFS(Тех_Движение!$G$2:$G$5111,Тех_Движение!$D$2:$D$5111,$C3649,Тех_Движение!$B$2:$B$5111,"&lt;="&amp;O$3)-$F3649)))</f>
        <v>#VALUE!</v>
      </c>
      <c r="P3649" s="21" t="e">
        <f>IF(OR($B3649="",P$3&lt;$D3649+Настройки!$B$7),0,MAX(0,$E3649-MAX(0,SUMIFS(Тех_Движение!$G$2:$G$5111,Тех_Движение!$D$2:$D$5111,$C3649,Тех_Движение!$B$2:$B$5111,"&lt;="&amp;P$3)-$F3649)))</f>
        <v>#VALUE!</v>
      </c>
      <c r="Q3649" s="21" t="e">
        <f>IF(OR($B3649="",Q$3&lt;$D3649+Настройки!$B$7),0,MAX(0,$E3649-MAX(0,SUMIFS(Тех_Движение!$G$2:$G$5111,Тех_Движение!$D$2:$D$5111,$C3649,Тех_Движение!$B$2:$B$5111,"&lt;="&amp;Q$3)-$F3649)))</f>
        <v>#VALUE!</v>
      </c>
      <c r="R3649" s="21" t="str">
        <f t="shared" si="169"/>
        <v/>
      </c>
      <c r="S3649" s="23" t="str">
        <f>IF($B3649="","",VLOOKUP($C3649,Настройки!$A$11:$L$17,9,FALSE))</f>
        <v/>
      </c>
      <c r="T3649" s="23" t="str">
        <f t="shared" si="170"/>
        <v/>
      </c>
    </row>
    <row r="3650" spans="1:20" x14ac:dyDescent="0.3">
      <c r="A3650" s="20">
        <f>Тех_Движение!$A$3647</f>
        <v>3646</v>
      </c>
      <c r="B3650" s="20" t="str">
        <f>IF(Тех_Движение!$F$3647&gt;0,Тех_Движение!$I$3647,"")</f>
        <v/>
      </c>
      <c r="C3650" s="20" t="str">
        <f>IF($B3650="","",Тех_Движение!$D$3647)</f>
        <v/>
      </c>
      <c r="D3650" s="9" t="str">
        <f>IF($B3650="","",Тех_Движение!$B$3647)</f>
        <v/>
      </c>
      <c r="E3650" s="21" t="str">
        <f>IF($B3650="","",Тех_Движение!$F$3647)</f>
        <v/>
      </c>
      <c r="F3650" s="21" t="str">
        <f>IF($B3650="","",SUMIFS($E$5:$E3649,$C$5:$C3649,$C3650))</f>
        <v/>
      </c>
      <c r="G3650" s="21" t="str">
        <f>IF($B3650="","",MAX(0,$E3650-MAX(0,SUMIFS(Тех_Движение!$G$2:$G$5111,Тех_Движение!$D$2:$D$5111,$C3650,Тех_Движение!$B$2:$B$5111,"&lt;="&amp;Настройки!$B$5-1)-$F3650)))</f>
        <v/>
      </c>
      <c r="H3650" s="21" t="str">
        <f>IF($B3650="","",IF(AND($D3650&gt;=Настройки!$B$5,$D3650&lt;=Настройки!$B$6),$E3650,0))</f>
        <v/>
      </c>
      <c r="I3650" s="21" t="str">
        <f t="shared" si="168"/>
        <v/>
      </c>
      <c r="J3650" s="21" t="str">
        <f>IF($B3650="","",MAX(0,$E3650-MAX(0,SUMIFS(Тех_Движение!$G$2:$G$5111,Тех_Движение!$D$2:$D$5111,$C3650,Тех_Движение!$B$2:$B$5111,"&lt;="&amp;Настройки!$B$6)-$F3650)))</f>
        <v/>
      </c>
      <c r="K3650" s="21" t="e">
        <f>IF(OR($B3650="",K$3&lt;$D3650+Настройки!$B$7),0,MAX(0,$E3650-MAX(0,SUMIFS(Тех_Движение!$G$2:$G$5111,Тех_Движение!$D$2:$D$5111,$C3650,Тех_Движение!$B$2:$B$5111,"&lt;="&amp;K$3)-$F3650)))</f>
        <v>#VALUE!</v>
      </c>
      <c r="L3650" s="21" t="e">
        <f>IF(OR($B3650="",L$3&lt;$D3650+Настройки!$B$7),0,MAX(0,$E3650-MAX(0,SUMIFS(Тех_Движение!$G$2:$G$5111,Тех_Движение!$D$2:$D$5111,$C3650,Тех_Движение!$B$2:$B$5111,"&lt;="&amp;L$3)-$F3650)))</f>
        <v>#VALUE!</v>
      </c>
      <c r="M3650" s="21" t="e">
        <f>IF(OR($B3650="",M$3&lt;$D3650+Настройки!$B$7),0,MAX(0,$E3650-MAX(0,SUMIFS(Тех_Движение!$G$2:$G$5111,Тех_Движение!$D$2:$D$5111,$C3650,Тех_Движение!$B$2:$B$5111,"&lt;="&amp;M$3)-$F3650)))</f>
        <v>#VALUE!</v>
      </c>
      <c r="N3650" s="21" t="e">
        <f>IF(OR($B3650="",N$3&lt;$D3650+Настройки!$B$7),0,MAX(0,$E3650-MAX(0,SUMIFS(Тех_Движение!$G$2:$G$5111,Тех_Движение!$D$2:$D$5111,$C3650,Тех_Движение!$B$2:$B$5111,"&lt;="&amp;N$3)-$F3650)))</f>
        <v>#VALUE!</v>
      </c>
      <c r="O3650" s="21" t="e">
        <f>IF(OR($B3650="",O$3&lt;$D3650+Настройки!$B$7),0,MAX(0,$E3650-MAX(0,SUMIFS(Тех_Движение!$G$2:$G$5111,Тех_Движение!$D$2:$D$5111,$C3650,Тех_Движение!$B$2:$B$5111,"&lt;="&amp;O$3)-$F3650)))</f>
        <v>#VALUE!</v>
      </c>
      <c r="P3650" s="21" t="e">
        <f>IF(OR($B3650="",P$3&lt;$D3650+Настройки!$B$7),0,MAX(0,$E3650-MAX(0,SUMIFS(Тех_Движение!$G$2:$G$5111,Тех_Движение!$D$2:$D$5111,$C3650,Тех_Движение!$B$2:$B$5111,"&lt;="&amp;P$3)-$F3650)))</f>
        <v>#VALUE!</v>
      </c>
      <c r="Q3650" s="21" t="e">
        <f>IF(OR($B3650="",Q$3&lt;$D3650+Настройки!$B$7),0,MAX(0,$E3650-MAX(0,SUMIFS(Тех_Движение!$G$2:$G$5111,Тех_Движение!$D$2:$D$5111,$C3650,Тех_Движение!$B$2:$B$5111,"&lt;="&amp;Q$3)-$F3650)))</f>
        <v>#VALUE!</v>
      </c>
      <c r="R3650" s="21" t="str">
        <f t="shared" si="169"/>
        <v/>
      </c>
      <c r="S3650" s="23" t="str">
        <f>IF($B3650="","",VLOOKUP($C3650,Настройки!$A$11:$L$17,9,FALSE))</f>
        <v/>
      </c>
      <c r="T3650" s="23" t="str">
        <f t="shared" si="170"/>
        <v/>
      </c>
    </row>
    <row r="3651" spans="1:20" x14ac:dyDescent="0.3">
      <c r="A3651" s="20">
        <f>Тех_Движение!$A$3648</f>
        <v>3647</v>
      </c>
      <c r="B3651" s="20" t="str">
        <f>IF(Тех_Движение!$F$3648&gt;0,Тех_Движение!$I$3648,"")</f>
        <v/>
      </c>
      <c r="C3651" s="20" t="str">
        <f>IF($B3651="","",Тех_Движение!$D$3648)</f>
        <v/>
      </c>
      <c r="D3651" s="9" t="str">
        <f>IF($B3651="","",Тех_Движение!$B$3648)</f>
        <v/>
      </c>
      <c r="E3651" s="21" t="str">
        <f>IF($B3651="","",Тех_Движение!$F$3648)</f>
        <v/>
      </c>
      <c r="F3651" s="21" t="str">
        <f>IF($B3651="","",SUMIFS($E$5:$E3650,$C$5:$C3650,$C3651))</f>
        <v/>
      </c>
      <c r="G3651" s="21" t="str">
        <f>IF($B3651="","",MAX(0,$E3651-MAX(0,SUMIFS(Тех_Движение!$G$2:$G$5111,Тех_Движение!$D$2:$D$5111,$C3651,Тех_Движение!$B$2:$B$5111,"&lt;="&amp;Настройки!$B$5-1)-$F3651)))</f>
        <v/>
      </c>
      <c r="H3651" s="21" t="str">
        <f>IF($B3651="","",IF(AND($D3651&gt;=Настройки!$B$5,$D3651&lt;=Настройки!$B$6),$E3651,0))</f>
        <v/>
      </c>
      <c r="I3651" s="21" t="str">
        <f t="shared" si="168"/>
        <v/>
      </c>
      <c r="J3651" s="21" t="str">
        <f>IF($B3651="","",MAX(0,$E3651-MAX(0,SUMIFS(Тех_Движение!$G$2:$G$5111,Тех_Движение!$D$2:$D$5111,$C3651,Тех_Движение!$B$2:$B$5111,"&lt;="&amp;Настройки!$B$6)-$F3651)))</f>
        <v/>
      </c>
      <c r="K3651" s="21" t="e">
        <f>IF(OR($B3651="",K$3&lt;$D3651+Настройки!$B$7),0,MAX(0,$E3651-MAX(0,SUMIFS(Тех_Движение!$G$2:$G$5111,Тех_Движение!$D$2:$D$5111,$C3651,Тех_Движение!$B$2:$B$5111,"&lt;="&amp;K$3)-$F3651)))</f>
        <v>#VALUE!</v>
      </c>
      <c r="L3651" s="21" t="e">
        <f>IF(OR($B3651="",L$3&lt;$D3651+Настройки!$B$7),0,MAX(0,$E3651-MAX(0,SUMIFS(Тех_Движение!$G$2:$G$5111,Тех_Движение!$D$2:$D$5111,$C3651,Тех_Движение!$B$2:$B$5111,"&lt;="&amp;L$3)-$F3651)))</f>
        <v>#VALUE!</v>
      </c>
      <c r="M3651" s="21" t="e">
        <f>IF(OR($B3651="",M$3&lt;$D3651+Настройки!$B$7),0,MAX(0,$E3651-MAX(0,SUMIFS(Тех_Движение!$G$2:$G$5111,Тех_Движение!$D$2:$D$5111,$C3651,Тех_Движение!$B$2:$B$5111,"&lt;="&amp;M$3)-$F3651)))</f>
        <v>#VALUE!</v>
      </c>
      <c r="N3651" s="21" t="e">
        <f>IF(OR($B3651="",N$3&lt;$D3651+Настройки!$B$7),0,MAX(0,$E3651-MAX(0,SUMIFS(Тех_Движение!$G$2:$G$5111,Тех_Движение!$D$2:$D$5111,$C3651,Тех_Движение!$B$2:$B$5111,"&lt;="&amp;N$3)-$F3651)))</f>
        <v>#VALUE!</v>
      </c>
      <c r="O3651" s="21" t="e">
        <f>IF(OR($B3651="",O$3&lt;$D3651+Настройки!$B$7),0,MAX(0,$E3651-MAX(0,SUMIFS(Тех_Движение!$G$2:$G$5111,Тех_Движение!$D$2:$D$5111,$C3651,Тех_Движение!$B$2:$B$5111,"&lt;="&amp;O$3)-$F3651)))</f>
        <v>#VALUE!</v>
      </c>
      <c r="P3651" s="21" t="e">
        <f>IF(OR($B3651="",P$3&lt;$D3651+Настройки!$B$7),0,MAX(0,$E3651-MAX(0,SUMIFS(Тех_Движение!$G$2:$G$5111,Тех_Движение!$D$2:$D$5111,$C3651,Тех_Движение!$B$2:$B$5111,"&lt;="&amp;P$3)-$F3651)))</f>
        <v>#VALUE!</v>
      </c>
      <c r="Q3651" s="21" t="e">
        <f>IF(OR($B3651="",Q$3&lt;$D3651+Настройки!$B$7),0,MAX(0,$E3651-MAX(0,SUMIFS(Тех_Движение!$G$2:$G$5111,Тех_Движение!$D$2:$D$5111,$C3651,Тех_Движение!$B$2:$B$5111,"&lt;="&amp;Q$3)-$F3651)))</f>
        <v>#VALUE!</v>
      </c>
      <c r="R3651" s="21" t="str">
        <f t="shared" si="169"/>
        <v/>
      </c>
      <c r="S3651" s="23" t="str">
        <f>IF($B3651="","",VLOOKUP($C3651,Настройки!$A$11:$L$17,9,FALSE))</f>
        <v/>
      </c>
      <c r="T3651" s="23" t="str">
        <f t="shared" si="170"/>
        <v/>
      </c>
    </row>
    <row r="3652" spans="1:20" x14ac:dyDescent="0.3">
      <c r="A3652" s="20">
        <f>Тех_Движение!$A$3649</f>
        <v>3648</v>
      </c>
      <c r="B3652" s="20" t="str">
        <f>IF(Тех_Движение!$F$3649&gt;0,Тех_Движение!$I$3649,"")</f>
        <v/>
      </c>
      <c r="C3652" s="20" t="str">
        <f>IF($B3652="","",Тех_Движение!$D$3649)</f>
        <v/>
      </c>
      <c r="D3652" s="9" t="str">
        <f>IF($B3652="","",Тех_Движение!$B$3649)</f>
        <v/>
      </c>
      <c r="E3652" s="21" t="str">
        <f>IF($B3652="","",Тех_Движение!$F$3649)</f>
        <v/>
      </c>
      <c r="F3652" s="21" t="str">
        <f>IF($B3652="","",SUMIFS($E$5:$E3651,$C$5:$C3651,$C3652))</f>
        <v/>
      </c>
      <c r="G3652" s="21" t="str">
        <f>IF($B3652="","",MAX(0,$E3652-MAX(0,SUMIFS(Тех_Движение!$G$2:$G$5111,Тех_Движение!$D$2:$D$5111,$C3652,Тех_Движение!$B$2:$B$5111,"&lt;="&amp;Настройки!$B$5-1)-$F3652)))</f>
        <v/>
      </c>
      <c r="H3652" s="21" t="str">
        <f>IF($B3652="","",IF(AND($D3652&gt;=Настройки!$B$5,$D3652&lt;=Настройки!$B$6),$E3652,0))</f>
        <v/>
      </c>
      <c r="I3652" s="21" t="str">
        <f t="shared" si="168"/>
        <v/>
      </c>
      <c r="J3652" s="21" t="str">
        <f>IF($B3652="","",MAX(0,$E3652-MAX(0,SUMIFS(Тех_Движение!$G$2:$G$5111,Тех_Движение!$D$2:$D$5111,$C3652,Тех_Движение!$B$2:$B$5111,"&lt;="&amp;Настройки!$B$6)-$F3652)))</f>
        <v/>
      </c>
      <c r="K3652" s="21" t="e">
        <f>IF(OR($B3652="",K$3&lt;$D3652+Настройки!$B$7),0,MAX(0,$E3652-MAX(0,SUMIFS(Тех_Движение!$G$2:$G$5111,Тех_Движение!$D$2:$D$5111,$C3652,Тех_Движение!$B$2:$B$5111,"&lt;="&amp;K$3)-$F3652)))</f>
        <v>#VALUE!</v>
      </c>
      <c r="L3652" s="21" t="e">
        <f>IF(OR($B3652="",L$3&lt;$D3652+Настройки!$B$7),0,MAX(0,$E3652-MAX(0,SUMIFS(Тех_Движение!$G$2:$G$5111,Тех_Движение!$D$2:$D$5111,$C3652,Тех_Движение!$B$2:$B$5111,"&lt;="&amp;L$3)-$F3652)))</f>
        <v>#VALUE!</v>
      </c>
      <c r="M3652" s="21" t="e">
        <f>IF(OR($B3652="",M$3&lt;$D3652+Настройки!$B$7),0,MAX(0,$E3652-MAX(0,SUMIFS(Тех_Движение!$G$2:$G$5111,Тех_Движение!$D$2:$D$5111,$C3652,Тех_Движение!$B$2:$B$5111,"&lt;="&amp;M$3)-$F3652)))</f>
        <v>#VALUE!</v>
      </c>
      <c r="N3652" s="21" t="e">
        <f>IF(OR($B3652="",N$3&lt;$D3652+Настройки!$B$7),0,MAX(0,$E3652-MAX(0,SUMIFS(Тех_Движение!$G$2:$G$5111,Тех_Движение!$D$2:$D$5111,$C3652,Тех_Движение!$B$2:$B$5111,"&lt;="&amp;N$3)-$F3652)))</f>
        <v>#VALUE!</v>
      </c>
      <c r="O3652" s="21" t="e">
        <f>IF(OR($B3652="",O$3&lt;$D3652+Настройки!$B$7),0,MAX(0,$E3652-MAX(0,SUMIFS(Тех_Движение!$G$2:$G$5111,Тех_Движение!$D$2:$D$5111,$C3652,Тех_Движение!$B$2:$B$5111,"&lt;="&amp;O$3)-$F3652)))</f>
        <v>#VALUE!</v>
      </c>
      <c r="P3652" s="21" t="e">
        <f>IF(OR($B3652="",P$3&lt;$D3652+Настройки!$B$7),0,MAX(0,$E3652-MAX(0,SUMIFS(Тех_Движение!$G$2:$G$5111,Тех_Движение!$D$2:$D$5111,$C3652,Тех_Движение!$B$2:$B$5111,"&lt;="&amp;P$3)-$F3652)))</f>
        <v>#VALUE!</v>
      </c>
      <c r="Q3652" s="21" t="e">
        <f>IF(OR($B3652="",Q$3&lt;$D3652+Настройки!$B$7),0,MAX(0,$E3652-MAX(0,SUMIFS(Тех_Движение!$G$2:$G$5111,Тех_Движение!$D$2:$D$5111,$C3652,Тех_Движение!$B$2:$B$5111,"&lt;="&amp;Q$3)-$F3652)))</f>
        <v>#VALUE!</v>
      </c>
      <c r="R3652" s="21" t="str">
        <f t="shared" si="169"/>
        <v/>
      </c>
      <c r="S3652" s="23" t="str">
        <f>IF($B3652="","",VLOOKUP($C3652,Настройки!$A$11:$L$17,9,FALSE))</f>
        <v/>
      </c>
      <c r="T3652" s="23" t="str">
        <f t="shared" si="170"/>
        <v/>
      </c>
    </row>
    <row r="3653" spans="1:20" x14ac:dyDescent="0.3">
      <c r="A3653" s="20">
        <f>Тех_Движение!$A$3650</f>
        <v>3649</v>
      </c>
      <c r="B3653" s="20" t="str">
        <f>IF(Тех_Движение!$F$3650&gt;0,Тех_Движение!$I$3650,"")</f>
        <v/>
      </c>
      <c r="C3653" s="20" t="str">
        <f>IF($B3653="","",Тех_Движение!$D$3650)</f>
        <v/>
      </c>
      <c r="D3653" s="9" t="str">
        <f>IF($B3653="","",Тех_Движение!$B$3650)</f>
        <v/>
      </c>
      <c r="E3653" s="21" t="str">
        <f>IF($B3653="","",Тех_Движение!$F$3650)</f>
        <v/>
      </c>
      <c r="F3653" s="21" t="str">
        <f>IF($B3653="","",SUMIFS($E$5:$E3652,$C$5:$C3652,$C3653))</f>
        <v/>
      </c>
      <c r="G3653" s="21" t="str">
        <f>IF($B3653="","",MAX(0,$E3653-MAX(0,SUMIFS(Тех_Движение!$G$2:$G$5111,Тех_Движение!$D$2:$D$5111,$C3653,Тех_Движение!$B$2:$B$5111,"&lt;="&amp;Настройки!$B$5-1)-$F3653)))</f>
        <v/>
      </c>
      <c r="H3653" s="21" t="str">
        <f>IF($B3653="","",IF(AND($D3653&gt;=Настройки!$B$5,$D3653&lt;=Настройки!$B$6),$E3653,0))</f>
        <v/>
      </c>
      <c r="I3653" s="21" t="str">
        <f t="shared" ref="I3653:I3716" si="171">IF($B3653="","",$G3653+$H3653-$J3653)</f>
        <v/>
      </c>
      <c r="J3653" s="21" t="str">
        <f>IF($B3653="","",MAX(0,$E3653-MAX(0,SUMIFS(Тех_Движение!$G$2:$G$5111,Тех_Движение!$D$2:$D$5111,$C3653,Тех_Движение!$B$2:$B$5111,"&lt;="&amp;Настройки!$B$6)-$F3653)))</f>
        <v/>
      </c>
      <c r="K3653" s="21" t="e">
        <f>IF(OR($B3653="",K$3&lt;$D3653+Настройки!$B$7),0,MAX(0,$E3653-MAX(0,SUMIFS(Тех_Движение!$G$2:$G$5111,Тех_Движение!$D$2:$D$5111,$C3653,Тех_Движение!$B$2:$B$5111,"&lt;="&amp;K$3)-$F3653)))</f>
        <v>#VALUE!</v>
      </c>
      <c r="L3653" s="21" t="e">
        <f>IF(OR($B3653="",L$3&lt;$D3653+Настройки!$B$7),0,MAX(0,$E3653-MAX(0,SUMIFS(Тех_Движение!$G$2:$G$5111,Тех_Движение!$D$2:$D$5111,$C3653,Тех_Движение!$B$2:$B$5111,"&lt;="&amp;L$3)-$F3653)))</f>
        <v>#VALUE!</v>
      </c>
      <c r="M3653" s="21" t="e">
        <f>IF(OR($B3653="",M$3&lt;$D3653+Настройки!$B$7),0,MAX(0,$E3653-MAX(0,SUMIFS(Тех_Движение!$G$2:$G$5111,Тех_Движение!$D$2:$D$5111,$C3653,Тех_Движение!$B$2:$B$5111,"&lt;="&amp;M$3)-$F3653)))</f>
        <v>#VALUE!</v>
      </c>
      <c r="N3653" s="21" t="e">
        <f>IF(OR($B3653="",N$3&lt;$D3653+Настройки!$B$7),0,MAX(0,$E3653-MAX(0,SUMIFS(Тех_Движение!$G$2:$G$5111,Тех_Движение!$D$2:$D$5111,$C3653,Тех_Движение!$B$2:$B$5111,"&lt;="&amp;N$3)-$F3653)))</f>
        <v>#VALUE!</v>
      </c>
      <c r="O3653" s="21" t="e">
        <f>IF(OR($B3653="",O$3&lt;$D3653+Настройки!$B$7),0,MAX(0,$E3653-MAX(0,SUMIFS(Тех_Движение!$G$2:$G$5111,Тех_Движение!$D$2:$D$5111,$C3653,Тех_Движение!$B$2:$B$5111,"&lt;="&amp;O$3)-$F3653)))</f>
        <v>#VALUE!</v>
      </c>
      <c r="P3653" s="21" t="e">
        <f>IF(OR($B3653="",P$3&lt;$D3653+Настройки!$B$7),0,MAX(0,$E3653-MAX(0,SUMIFS(Тех_Движение!$G$2:$G$5111,Тех_Движение!$D$2:$D$5111,$C3653,Тех_Движение!$B$2:$B$5111,"&lt;="&amp;P$3)-$F3653)))</f>
        <v>#VALUE!</v>
      </c>
      <c r="Q3653" s="21" t="e">
        <f>IF(OR($B3653="",Q$3&lt;$D3653+Настройки!$B$7),0,MAX(0,$E3653-MAX(0,SUMIFS(Тех_Движение!$G$2:$G$5111,Тех_Движение!$D$2:$D$5111,$C3653,Тех_Движение!$B$2:$B$5111,"&lt;="&amp;Q$3)-$F3653)))</f>
        <v>#VALUE!</v>
      </c>
      <c r="R3653" s="21" t="str">
        <f t="shared" ref="R3653:R3716" si="172">IF($B3653="","",SUM($K3653:$Q3653))</f>
        <v/>
      </c>
      <c r="S3653" s="23" t="str">
        <f>IF($B3653="","",VLOOKUP($C3653,Настройки!$A$11:$L$17,9,FALSE))</f>
        <v/>
      </c>
      <c r="T3653" s="23" t="str">
        <f t="shared" ref="T3653:T3716" si="173">IF($B3653="","",$R3653*$S3653)</f>
        <v/>
      </c>
    </row>
    <row r="3654" spans="1:20" x14ac:dyDescent="0.3">
      <c r="A3654" s="20">
        <f>Тех_Движение!$A$3651</f>
        <v>3650</v>
      </c>
      <c r="B3654" s="20" t="str">
        <f>IF(Тех_Движение!$F$3651&gt;0,Тех_Движение!$I$3651,"")</f>
        <v/>
      </c>
      <c r="C3654" s="20" t="str">
        <f>IF($B3654="","",Тех_Движение!$D$3651)</f>
        <v/>
      </c>
      <c r="D3654" s="9" t="str">
        <f>IF($B3654="","",Тех_Движение!$B$3651)</f>
        <v/>
      </c>
      <c r="E3654" s="21" t="str">
        <f>IF($B3654="","",Тех_Движение!$F$3651)</f>
        <v/>
      </c>
      <c r="F3654" s="21" t="str">
        <f>IF($B3654="","",SUMIFS($E$5:$E3653,$C$5:$C3653,$C3654))</f>
        <v/>
      </c>
      <c r="G3654" s="21" t="str">
        <f>IF($B3654="","",MAX(0,$E3654-MAX(0,SUMIFS(Тех_Движение!$G$2:$G$5111,Тех_Движение!$D$2:$D$5111,$C3654,Тех_Движение!$B$2:$B$5111,"&lt;="&amp;Настройки!$B$5-1)-$F3654)))</f>
        <v/>
      </c>
      <c r="H3654" s="21" t="str">
        <f>IF($B3654="","",IF(AND($D3654&gt;=Настройки!$B$5,$D3654&lt;=Настройки!$B$6),$E3654,0))</f>
        <v/>
      </c>
      <c r="I3654" s="21" t="str">
        <f t="shared" si="171"/>
        <v/>
      </c>
      <c r="J3654" s="21" t="str">
        <f>IF($B3654="","",MAX(0,$E3654-MAX(0,SUMIFS(Тех_Движение!$G$2:$G$5111,Тех_Движение!$D$2:$D$5111,$C3654,Тех_Движение!$B$2:$B$5111,"&lt;="&amp;Настройки!$B$6)-$F3654)))</f>
        <v/>
      </c>
      <c r="K3654" s="21" t="e">
        <f>IF(OR($B3654="",K$3&lt;$D3654+Настройки!$B$7),0,MAX(0,$E3654-MAX(0,SUMIFS(Тех_Движение!$G$2:$G$5111,Тех_Движение!$D$2:$D$5111,$C3654,Тех_Движение!$B$2:$B$5111,"&lt;="&amp;K$3)-$F3654)))</f>
        <v>#VALUE!</v>
      </c>
      <c r="L3654" s="21" t="e">
        <f>IF(OR($B3654="",L$3&lt;$D3654+Настройки!$B$7),0,MAX(0,$E3654-MAX(0,SUMIFS(Тех_Движение!$G$2:$G$5111,Тех_Движение!$D$2:$D$5111,$C3654,Тех_Движение!$B$2:$B$5111,"&lt;="&amp;L$3)-$F3654)))</f>
        <v>#VALUE!</v>
      </c>
      <c r="M3654" s="21" t="e">
        <f>IF(OR($B3654="",M$3&lt;$D3654+Настройки!$B$7),0,MAX(0,$E3654-MAX(0,SUMIFS(Тех_Движение!$G$2:$G$5111,Тех_Движение!$D$2:$D$5111,$C3654,Тех_Движение!$B$2:$B$5111,"&lt;="&amp;M$3)-$F3654)))</f>
        <v>#VALUE!</v>
      </c>
      <c r="N3654" s="21" t="e">
        <f>IF(OR($B3654="",N$3&lt;$D3654+Настройки!$B$7),0,MAX(0,$E3654-MAX(0,SUMIFS(Тех_Движение!$G$2:$G$5111,Тех_Движение!$D$2:$D$5111,$C3654,Тех_Движение!$B$2:$B$5111,"&lt;="&amp;N$3)-$F3654)))</f>
        <v>#VALUE!</v>
      </c>
      <c r="O3654" s="21" t="e">
        <f>IF(OR($B3654="",O$3&lt;$D3654+Настройки!$B$7),0,MAX(0,$E3654-MAX(0,SUMIFS(Тех_Движение!$G$2:$G$5111,Тех_Движение!$D$2:$D$5111,$C3654,Тех_Движение!$B$2:$B$5111,"&lt;="&amp;O$3)-$F3654)))</f>
        <v>#VALUE!</v>
      </c>
      <c r="P3654" s="21" t="e">
        <f>IF(OR($B3654="",P$3&lt;$D3654+Настройки!$B$7),0,MAX(0,$E3654-MAX(0,SUMIFS(Тех_Движение!$G$2:$G$5111,Тех_Движение!$D$2:$D$5111,$C3654,Тех_Движение!$B$2:$B$5111,"&lt;="&amp;P$3)-$F3654)))</f>
        <v>#VALUE!</v>
      </c>
      <c r="Q3654" s="21" t="e">
        <f>IF(OR($B3654="",Q$3&lt;$D3654+Настройки!$B$7),0,MAX(0,$E3654-MAX(0,SUMIFS(Тех_Движение!$G$2:$G$5111,Тех_Движение!$D$2:$D$5111,$C3654,Тех_Движение!$B$2:$B$5111,"&lt;="&amp;Q$3)-$F3654)))</f>
        <v>#VALUE!</v>
      </c>
      <c r="R3654" s="21" t="str">
        <f t="shared" si="172"/>
        <v/>
      </c>
      <c r="S3654" s="23" t="str">
        <f>IF($B3654="","",VLOOKUP($C3654,Настройки!$A$11:$L$17,9,FALSE))</f>
        <v/>
      </c>
      <c r="T3654" s="23" t="str">
        <f t="shared" si="173"/>
        <v/>
      </c>
    </row>
    <row r="3655" spans="1:20" x14ac:dyDescent="0.3">
      <c r="A3655" s="20">
        <f>Тех_Движение!$A$3652</f>
        <v>3651</v>
      </c>
      <c r="B3655" s="20" t="str">
        <f>IF(Тех_Движение!$F$3652&gt;0,Тех_Движение!$I$3652,"")</f>
        <v/>
      </c>
      <c r="C3655" s="20" t="str">
        <f>IF($B3655="","",Тех_Движение!$D$3652)</f>
        <v/>
      </c>
      <c r="D3655" s="9" t="str">
        <f>IF($B3655="","",Тех_Движение!$B$3652)</f>
        <v/>
      </c>
      <c r="E3655" s="21" t="str">
        <f>IF($B3655="","",Тех_Движение!$F$3652)</f>
        <v/>
      </c>
      <c r="F3655" s="21" t="str">
        <f>IF($B3655="","",SUMIFS($E$5:$E3654,$C$5:$C3654,$C3655))</f>
        <v/>
      </c>
      <c r="G3655" s="21" t="str">
        <f>IF($B3655="","",MAX(0,$E3655-MAX(0,SUMIFS(Тех_Движение!$G$2:$G$5111,Тех_Движение!$D$2:$D$5111,$C3655,Тех_Движение!$B$2:$B$5111,"&lt;="&amp;Настройки!$B$5-1)-$F3655)))</f>
        <v/>
      </c>
      <c r="H3655" s="21" t="str">
        <f>IF($B3655="","",IF(AND($D3655&gt;=Настройки!$B$5,$D3655&lt;=Настройки!$B$6),$E3655,0))</f>
        <v/>
      </c>
      <c r="I3655" s="21" t="str">
        <f t="shared" si="171"/>
        <v/>
      </c>
      <c r="J3655" s="21" t="str">
        <f>IF($B3655="","",MAX(0,$E3655-MAX(0,SUMIFS(Тех_Движение!$G$2:$G$5111,Тех_Движение!$D$2:$D$5111,$C3655,Тех_Движение!$B$2:$B$5111,"&lt;="&amp;Настройки!$B$6)-$F3655)))</f>
        <v/>
      </c>
      <c r="K3655" s="21" t="e">
        <f>IF(OR($B3655="",K$3&lt;$D3655+Настройки!$B$7),0,MAX(0,$E3655-MAX(0,SUMIFS(Тех_Движение!$G$2:$G$5111,Тех_Движение!$D$2:$D$5111,$C3655,Тех_Движение!$B$2:$B$5111,"&lt;="&amp;K$3)-$F3655)))</f>
        <v>#VALUE!</v>
      </c>
      <c r="L3655" s="21" t="e">
        <f>IF(OR($B3655="",L$3&lt;$D3655+Настройки!$B$7),0,MAX(0,$E3655-MAX(0,SUMIFS(Тех_Движение!$G$2:$G$5111,Тех_Движение!$D$2:$D$5111,$C3655,Тех_Движение!$B$2:$B$5111,"&lt;="&amp;L$3)-$F3655)))</f>
        <v>#VALUE!</v>
      </c>
      <c r="M3655" s="21" t="e">
        <f>IF(OR($B3655="",M$3&lt;$D3655+Настройки!$B$7),0,MAX(0,$E3655-MAX(0,SUMIFS(Тех_Движение!$G$2:$G$5111,Тех_Движение!$D$2:$D$5111,$C3655,Тех_Движение!$B$2:$B$5111,"&lt;="&amp;M$3)-$F3655)))</f>
        <v>#VALUE!</v>
      </c>
      <c r="N3655" s="21" t="e">
        <f>IF(OR($B3655="",N$3&lt;$D3655+Настройки!$B$7),0,MAX(0,$E3655-MAX(0,SUMIFS(Тех_Движение!$G$2:$G$5111,Тех_Движение!$D$2:$D$5111,$C3655,Тех_Движение!$B$2:$B$5111,"&lt;="&amp;N$3)-$F3655)))</f>
        <v>#VALUE!</v>
      </c>
      <c r="O3655" s="21" t="e">
        <f>IF(OR($B3655="",O$3&lt;$D3655+Настройки!$B$7),0,MAX(0,$E3655-MAX(0,SUMIFS(Тех_Движение!$G$2:$G$5111,Тех_Движение!$D$2:$D$5111,$C3655,Тех_Движение!$B$2:$B$5111,"&lt;="&amp;O$3)-$F3655)))</f>
        <v>#VALUE!</v>
      </c>
      <c r="P3655" s="21" t="e">
        <f>IF(OR($B3655="",P$3&lt;$D3655+Настройки!$B$7),0,MAX(0,$E3655-MAX(0,SUMIFS(Тех_Движение!$G$2:$G$5111,Тех_Движение!$D$2:$D$5111,$C3655,Тех_Движение!$B$2:$B$5111,"&lt;="&amp;P$3)-$F3655)))</f>
        <v>#VALUE!</v>
      </c>
      <c r="Q3655" s="21" t="e">
        <f>IF(OR($B3655="",Q$3&lt;$D3655+Настройки!$B$7),0,MAX(0,$E3655-MAX(0,SUMIFS(Тех_Движение!$G$2:$G$5111,Тех_Движение!$D$2:$D$5111,$C3655,Тех_Движение!$B$2:$B$5111,"&lt;="&amp;Q$3)-$F3655)))</f>
        <v>#VALUE!</v>
      </c>
      <c r="R3655" s="21" t="str">
        <f t="shared" si="172"/>
        <v/>
      </c>
      <c r="S3655" s="23" t="str">
        <f>IF($B3655="","",VLOOKUP($C3655,Настройки!$A$11:$L$17,9,FALSE))</f>
        <v/>
      </c>
      <c r="T3655" s="23" t="str">
        <f t="shared" si="173"/>
        <v/>
      </c>
    </row>
    <row r="3656" spans="1:20" x14ac:dyDescent="0.3">
      <c r="A3656" s="20">
        <f>Тех_Движение!$A$3653</f>
        <v>3652</v>
      </c>
      <c r="B3656" s="20" t="str">
        <f>IF(Тех_Движение!$F$3653&gt;0,Тех_Движение!$I$3653,"")</f>
        <v/>
      </c>
      <c r="C3656" s="20" t="str">
        <f>IF($B3656="","",Тех_Движение!$D$3653)</f>
        <v/>
      </c>
      <c r="D3656" s="9" t="str">
        <f>IF($B3656="","",Тех_Движение!$B$3653)</f>
        <v/>
      </c>
      <c r="E3656" s="21" t="str">
        <f>IF($B3656="","",Тех_Движение!$F$3653)</f>
        <v/>
      </c>
      <c r="F3656" s="21" t="str">
        <f>IF($B3656="","",SUMIFS($E$5:$E3655,$C$5:$C3655,$C3656))</f>
        <v/>
      </c>
      <c r="G3656" s="21" t="str">
        <f>IF($B3656="","",MAX(0,$E3656-MAX(0,SUMIFS(Тех_Движение!$G$2:$G$5111,Тех_Движение!$D$2:$D$5111,$C3656,Тех_Движение!$B$2:$B$5111,"&lt;="&amp;Настройки!$B$5-1)-$F3656)))</f>
        <v/>
      </c>
      <c r="H3656" s="21" t="str">
        <f>IF($B3656="","",IF(AND($D3656&gt;=Настройки!$B$5,$D3656&lt;=Настройки!$B$6),$E3656,0))</f>
        <v/>
      </c>
      <c r="I3656" s="21" t="str">
        <f t="shared" si="171"/>
        <v/>
      </c>
      <c r="J3656" s="21" t="str">
        <f>IF($B3656="","",MAX(0,$E3656-MAX(0,SUMIFS(Тех_Движение!$G$2:$G$5111,Тех_Движение!$D$2:$D$5111,$C3656,Тех_Движение!$B$2:$B$5111,"&lt;="&amp;Настройки!$B$6)-$F3656)))</f>
        <v/>
      </c>
      <c r="K3656" s="21" t="e">
        <f>IF(OR($B3656="",K$3&lt;$D3656+Настройки!$B$7),0,MAX(0,$E3656-MAX(0,SUMIFS(Тех_Движение!$G$2:$G$5111,Тех_Движение!$D$2:$D$5111,$C3656,Тех_Движение!$B$2:$B$5111,"&lt;="&amp;K$3)-$F3656)))</f>
        <v>#VALUE!</v>
      </c>
      <c r="L3656" s="21" t="e">
        <f>IF(OR($B3656="",L$3&lt;$D3656+Настройки!$B$7),0,MAX(0,$E3656-MAX(0,SUMIFS(Тех_Движение!$G$2:$G$5111,Тех_Движение!$D$2:$D$5111,$C3656,Тех_Движение!$B$2:$B$5111,"&lt;="&amp;L$3)-$F3656)))</f>
        <v>#VALUE!</v>
      </c>
      <c r="M3656" s="21" t="e">
        <f>IF(OR($B3656="",M$3&lt;$D3656+Настройки!$B$7),0,MAX(0,$E3656-MAX(0,SUMIFS(Тех_Движение!$G$2:$G$5111,Тех_Движение!$D$2:$D$5111,$C3656,Тех_Движение!$B$2:$B$5111,"&lt;="&amp;M$3)-$F3656)))</f>
        <v>#VALUE!</v>
      </c>
      <c r="N3656" s="21" t="e">
        <f>IF(OR($B3656="",N$3&lt;$D3656+Настройки!$B$7),0,MAX(0,$E3656-MAX(0,SUMIFS(Тех_Движение!$G$2:$G$5111,Тех_Движение!$D$2:$D$5111,$C3656,Тех_Движение!$B$2:$B$5111,"&lt;="&amp;N$3)-$F3656)))</f>
        <v>#VALUE!</v>
      </c>
      <c r="O3656" s="21" t="e">
        <f>IF(OR($B3656="",O$3&lt;$D3656+Настройки!$B$7),0,MAX(0,$E3656-MAX(0,SUMIFS(Тех_Движение!$G$2:$G$5111,Тех_Движение!$D$2:$D$5111,$C3656,Тех_Движение!$B$2:$B$5111,"&lt;="&amp;O$3)-$F3656)))</f>
        <v>#VALUE!</v>
      </c>
      <c r="P3656" s="21" t="e">
        <f>IF(OR($B3656="",P$3&lt;$D3656+Настройки!$B$7),0,MAX(0,$E3656-MAX(0,SUMIFS(Тех_Движение!$G$2:$G$5111,Тех_Движение!$D$2:$D$5111,$C3656,Тех_Движение!$B$2:$B$5111,"&lt;="&amp;P$3)-$F3656)))</f>
        <v>#VALUE!</v>
      </c>
      <c r="Q3656" s="21" t="e">
        <f>IF(OR($B3656="",Q$3&lt;$D3656+Настройки!$B$7),0,MAX(0,$E3656-MAX(0,SUMIFS(Тех_Движение!$G$2:$G$5111,Тех_Движение!$D$2:$D$5111,$C3656,Тех_Движение!$B$2:$B$5111,"&lt;="&amp;Q$3)-$F3656)))</f>
        <v>#VALUE!</v>
      </c>
      <c r="R3656" s="21" t="str">
        <f t="shared" si="172"/>
        <v/>
      </c>
      <c r="S3656" s="23" t="str">
        <f>IF($B3656="","",VLOOKUP($C3656,Настройки!$A$11:$L$17,9,FALSE))</f>
        <v/>
      </c>
      <c r="T3656" s="23" t="str">
        <f t="shared" si="173"/>
        <v/>
      </c>
    </row>
    <row r="3657" spans="1:20" x14ac:dyDescent="0.3">
      <c r="A3657" s="20">
        <f>Тех_Движение!$A$3654</f>
        <v>3653</v>
      </c>
      <c r="B3657" s="20" t="str">
        <f>IF(Тех_Движение!$F$3654&gt;0,Тех_Движение!$I$3654,"")</f>
        <v/>
      </c>
      <c r="C3657" s="20" t="str">
        <f>IF($B3657="","",Тех_Движение!$D$3654)</f>
        <v/>
      </c>
      <c r="D3657" s="9" t="str">
        <f>IF($B3657="","",Тех_Движение!$B$3654)</f>
        <v/>
      </c>
      <c r="E3657" s="21" t="str">
        <f>IF($B3657="","",Тех_Движение!$F$3654)</f>
        <v/>
      </c>
      <c r="F3657" s="21" t="str">
        <f>IF($B3657="","",SUMIFS($E$5:$E3656,$C$5:$C3656,$C3657))</f>
        <v/>
      </c>
      <c r="G3657" s="21" t="str">
        <f>IF($B3657="","",MAX(0,$E3657-MAX(0,SUMIFS(Тех_Движение!$G$2:$G$5111,Тех_Движение!$D$2:$D$5111,$C3657,Тех_Движение!$B$2:$B$5111,"&lt;="&amp;Настройки!$B$5-1)-$F3657)))</f>
        <v/>
      </c>
      <c r="H3657" s="21" t="str">
        <f>IF($B3657="","",IF(AND($D3657&gt;=Настройки!$B$5,$D3657&lt;=Настройки!$B$6),$E3657,0))</f>
        <v/>
      </c>
      <c r="I3657" s="21" t="str">
        <f t="shared" si="171"/>
        <v/>
      </c>
      <c r="J3657" s="21" t="str">
        <f>IF($B3657="","",MAX(0,$E3657-MAX(0,SUMIFS(Тех_Движение!$G$2:$G$5111,Тех_Движение!$D$2:$D$5111,$C3657,Тех_Движение!$B$2:$B$5111,"&lt;="&amp;Настройки!$B$6)-$F3657)))</f>
        <v/>
      </c>
      <c r="K3657" s="21" t="e">
        <f>IF(OR($B3657="",K$3&lt;$D3657+Настройки!$B$7),0,MAX(0,$E3657-MAX(0,SUMIFS(Тех_Движение!$G$2:$G$5111,Тех_Движение!$D$2:$D$5111,$C3657,Тех_Движение!$B$2:$B$5111,"&lt;="&amp;K$3)-$F3657)))</f>
        <v>#VALUE!</v>
      </c>
      <c r="L3657" s="21" t="e">
        <f>IF(OR($B3657="",L$3&lt;$D3657+Настройки!$B$7),0,MAX(0,$E3657-MAX(0,SUMIFS(Тех_Движение!$G$2:$G$5111,Тех_Движение!$D$2:$D$5111,$C3657,Тех_Движение!$B$2:$B$5111,"&lt;="&amp;L$3)-$F3657)))</f>
        <v>#VALUE!</v>
      </c>
      <c r="M3657" s="21" t="e">
        <f>IF(OR($B3657="",M$3&lt;$D3657+Настройки!$B$7),0,MAX(0,$E3657-MAX(0,SUMIFS(Тех_Движение!$G$2:$G$5111,Тех_Движение!$D$2:$D$5111,$C3657,Тех_Движение!$B$2:$B$5111,"&lt;="&amp;M$3)-$F3657)))</f>
        <v>#VALUE!</v>
      </c>
      <c r="N3657" s="21" t="e">
        <f>IF(OR($B3657="",N$3&lt;$D3657+Настройки!$B$7),0,MAX(0,$E3657-MAX(0,SUMIFS(Тех_Движение!$G$2:$G$5111,Тех_Движение!$D$2:$D$5111,$C3657,Тех_Движение!$B$2:$B$5111,"&lt;="&amp;N$3)-$F3657)))</f>
        <v>#VALUE!</v>
      </c>
      <c r="O3657" s="21" t="e">
        <f>IF(OR($B3657="",O$3&lt;$D3657+Настройки!$B$7),0,MAX(0,$E3657-MAX(0,SUMIFS(Тех_Движение!$G$2:$G$5111,Тех_Движение!$D$2:$D$5111,$C3657,Тех_Движение!$B$2:$B$5111,"&lt;="&amp;O$3)-$F3657)))</f>
        <v>#VALUE!</v>
      </c>
      <c r="P3657" s="21" t="e">
        <f>IF(OR($B3657="",P$3&lt;$D3657+Настройки!$B$7),0,MAX(0,$E3657-MAX(0,SUMIFS(Тех_Движение!$G$2:$G$5111,Тех_Движение!$D$2:$D$5111,$C3657,Тех_Движение!$B$2:$B$5111,"&lt;="&amp;P$3)-$F3657)))</f>
        <v>#VALUE!</v>
      </c>
      <c r="Q3657" s="21" t="e">
        <f>IF(OR($B3657="",Q$3&lt;$D3657+Настройки!$B$7),0,MAX(0,$E3657-MAX(0,SUMIFS(Тех_Движение!$G$2:$G$5111,Тех_Движение!$D$2:$D$5111,$C3657,Тех_Движение!$B$2:$B$5111,"&lt;="&amp;Q$3)-$F3657)))</f>
        <v>#VALUE!</v>
      </c>
      <c r="R3657" s="21" t="str">
        <f t="shared" si="172"/>
        <v/>
      </c>
      <c r="S3657" s="23" t="str">
        <f>IF($B3657="","",VLOOKUP($C3657,Настройки!$A$11:$L$17,9,FALSE))</f>
        <v/>
      </c>
      <c r="T3657" s="23" t="str">
        <f t="shared" si="173"/>
        <v/>
      </c>
    </row>
    <row r="3658" spans="1:20" x14ac:dyDescent="0.3">
      <c r="A3658" s="20">
        <f>Тех_Движение!$A$3655</f>
        <v>3654</v>
      </c>
      <c r="B3658" s="20" t="str">
        <f>IF(Тех_Движение!$F$3655&gt;0,Тех_Движение!$I$3655,"")</f>
        <v/>
      </c>
      <c r="C3658" s="20" t="str">
        <f>IF($B3658="","",Тех_Движение!$D$3655)</f>
        <v/>
      </c>
      <c r="D3658" s="9" t="str">
        <f>IF($B3658="","",Тех_Движение!$B$3655)</f>
        <v/>
      </c>
      <c r="E3658" s="21" t="str">
        <f>IF($B3658="","",Тех_Движение!$F$3655)</f>
        <v/>
      </c>
      <c r="F3658" s="21" t="str">
        <f>IF($B3658="","",SUMIFS($E$5:$E3657,$C$5:$C3657,$C3658))</f>
        <v/>
      </c>
      <c r="G3658" s="21" t="str">
        <f>IF($B3658="","",MAX(0,$E3658-MAX(0,SUMIFS(Тех_Движение!$G$2:$G$5111,Тех_Движение!$D$2:$D$5111,$C3658,Тех_Движение!$B$2:$B$5111,"&lt;="&amp;Настройки!$B$5-1)-$F3658)))</f>
        <v/>
      </c>
      <c r="H3658" s="21" t="str">
        <f>IF($B3658="","",IF(AND($D3658&gt;=Настройки!$B$5,$D3658&lt;=Настройки!$B$6),$E3658,0))</f>
        <v/>
      </c>
      <c r="I3658" s="21" t="str">
        <f t="shared" si="171"/>
        <v/>
      </c>
      <c r="J3658" s="21" t="str">
        <f>IF($B3658="","",MAX(0,$E3658-MAX(0,SUMIFS(Тех_Движение!$G$2:$G$5111,Тех_Движение!$D$2:$D$5111,$C3658,Тех_Движение!$B$2:$B$5111,"&lt;="&amp;Настройки!$B$6)-$F3658)))</f>
        <v/>
      </c>
      <c r="K3658" s="21" t="e">
        <f>IF(OR($B3658="",K$3&lt;$D3658+Настройки!$B$7),0,MAX(0,$E3658-MAX(0,SUMIFS(Тех_Движение!$G$2:$G$5111,Тех_Движение!$D$2:$D$5111,$C3658,Тех_Движение!$B$2:$B$5111,"&lt;="&amp;K$3)-$F3658)))</f>
        <v>#VALUE!</v>
      </c>
      <c r="L3658" s="21" t="e">
        <f>IF(OR($B3658="",L$3&lt;$D3658+Настройки!$B$7),0,MAX(0,$E3658-MAX(0,SUMIFS(Тех_Движение!$G$2:$G$5111,Тех_Движение!$D$2:$D$5111,$C3658,Тех_Движение!$B$2:$B$5111,"&lt;="&amp;L$3)-$F3658)))</f>
        <v>#VALUE!</v>
      </c>
      <c r="M3658" s="21" t="e">
        <f>IF(OR($B3658="",M$3&lt;$D3658+Настройки!$B$7),0,MAX(0,$E3658-MAX(0,SUMIFS(Тех_Движение!$G$2:$G$5111,Тех_Движение!$D$2:$D$5111,$C3658,Тех_Движение!$B$2:$B$5111,"&lt;="&amp;M$3)-$F3658)))</f>
        <v>#VALUE!</v>
      </c>
      <c r="N3658" s="21" t="e">
        <f>IF(OR($B3658="",N$3&lt;$D3658+Настройки!$B$7),0,MAX(0,$E3658-MAX(0,SUMIFS(Тех_Движение!$G$2:$G$5111,Тех_Движение!$D$2:$D$5111,$C3658,Тех_Движение!$B$2:$B$5111,"&lt;="&amp;N$3)-$F3658)))</f>
        <v>#VALUE!</v>
      </c>
      <c r="O3658" s="21" t="e">
        <f>IF(OR($B3658="",O$3&lt;$D3658+Настройки!$B$7),0,MAX(0,$E3658-MAX(0,SUMIFS(Тех_Движение!$G$2:$G$5111,Тех_Движение!$D$2:$D$5111,$C3658,Тех_Движение!$B$2:$B$5111,"&lt;="&amp;O$3)-$F3658)))</f>
        <v>#VALUE!</v>
      </c>
      <c r="P3658" s="21" t="e">
        <f>IF(OR($B3658="",P$3&lt;$D3658+Настройки!$B$7),0,MAX(0,$E3658-MAX(0,SUMIFS(Тех_Движение!$G$2:$G$5111,Тех_Движение!$D$2:$D$5111,$C3658,Тех_Движение!$B$2:$B$5111,"&lt;="&amp;P$3)-$F3658)))</f>
        <v>#VALUE!</v>
      </c>
      <c r="Q3658" s="21" t="e">
        <f>IF(OR($B3658="",Q$3&lt;$D3658+Настройки!$B$7),0,MAX(0,$E3658-MAX(0,SUMIFS(Тех_Движение!$G$2:$G$5111,Тех_Движение!$D$2:$D$5111,$C3658,Тех_Движение!$B$2:$B$5111,"&lt;="&amp;Q$3)-$F3658)))</f>
        <v>#VALUE!</v>
      </c>
      <c r="R3658" s="21" t="str">
        <f t="shared" si="172"/>
        <v/>
      </c>
      <c r="S3658" s="23" t="str">
        <f>IF($B3658="","",VLOOKUP($C3658,Настройки!$A$11:$L$17,9,FALSE))</f>
        <v/>
      </c>
      <c r="T3658" s="23" t="str">
        <f t="shared" si="173"/>
        <v/>
      </c>
    </row>
    <row r="3659" spans="1:20" x14ac:dyDescent="0.3">
      <c r="A3659" s="20">
        <f>Тех_Движение!$A$3656</f>
        <v>3655</v>
      </c>
      <c r="B3659" s="20" t="str">
        <f>IF(Тех_Движение!$F$3656&gt;0,Тех_Движение!$I$3656,"")</f>
        <v/>
      </c>
      <c r="C3659" s="20" t="str">
        <f>IF($B3659="","",Тех_Движение!$D$3656)</f>
        <v/>
      </c>
      <c r="D3659" s="9" t="str">
        <f>IF($B3659="","",Тех_Движение!$B$3656)</f>
        <v/>
      </c>
      <c r="E3659" s="21" t="str">
        <f>IF($B3659="","",Тех_Движение!$F$3656)</f>
        <v/>
      </c>
      <c r="F3659" s="21" t="str">
        <f>IF($B3659="","",SUMIFS($E$5:$E3658,$C$5:$C3658,$C3659))</f>
        <v/>
      </c>
      <c r="G3659" s="21" t="str">
        <f>IF($B3659="","",MAX(0,$E3659-MAX(0,SUMIFS(Тех_Движение!$G$2:$G$5111,Тех_Движение!$D$2:$D$5111,$C3659,Тех_Движение!$B$2:$B$5111,"&lt;="&amp;Настройки!$B$5-1)-$F3659)))</f>
        <v/>
      </c>
      <c r="H3659" s="21" t="str">
        <f>IF($B3659="","",IF(AND($D3659&gt;=Настройки!$B$5,$D3659&lt;=Настройки!$B$6),$E3659,0))</f>
        <v/>
      </c>
      <c r="I3659" s="21" t="str">
        <f t="shared" si="171"/>
        <v/>
      </c>
      <c r="J3659" s="21" t="str">
        <f>IF($B3659="","",MAX(0,$E3659-MAX(0,SUMIFS(Тех_Движение!$G$2:$G$5111,Тех_Движение!$D$2:$D$5111,$C3659,Тех_Движение!$B$2:$B$5111,"&lt;="&amp;Настройки!$B$6)-$F3659)))</f>
        <v/>
      </c>
      <c r="K3659" s="21" t="e">
        <f>IF(OR($B3659="",K$3&lt;$D3659+Настройки!$B$7),0,MAX(0,$E3659-MAX(0,SUMIFS(Тех_Движение!$G$2:$G$5111,Тех_Движение!$D$2:$D$5111,$C3659,Тех_Движение!$B$2:$B$5111,"&lt;="&amp;K$3)-$F3659)))</f>
        <v>#VALUE!</v>
      </c>
      <c r="L3659" s="21" t="e">
        <f>IF(OR($B3659="",L$3&lt;$D3659+Настройки!$B$7),0,MAX(0,$E3659-MAX(0,SUMIFS(Тех_Движение!$G$2:$G$5111,Тех_Движение!$D$2:$D$5111,$C3659,Тех_Движение!$B$2:$B$5111,"&lt;="&amp;L$3)-$F3659)))</f>
        <v>#VALUE!</v>
      </c>
      <c r="M3659" s="21" t="e">
        <f>IF(OR($B3659="",M$3&lt;$D3659+Настройки!$B$7),0,MAX(0,$E3659-MAX(0,SUMIFS(Тех_Движение!$G$2:$G$5111,Тех_Движение!$D$2:$D$5111,$C3659,Тех_Движение!$B$2:$B$5111,"&lt;="&amp;M$3)-$F3659)))</f>
        <v>#VALUE!</v>
      </c>
      <c r="N3659" s="21" t="e">
        <f>IF(OR($B3659="",N$3&lt;$D3659+Настройки!$B$7),0,MAX(0,$E3659-MAX(0,SUMIFS(Тех_Движение!$G$2:$G$5111,Тех_Движение!$D$2:$D$5111,$C3659,Тех_Движение!$B$2:$B$5111,"&lt;="&amp;N$3)-$F3659)))</f>
        <v>#VALUE!</v>
      </c>
      <c r="O3659" s="21" t="e">
        <f>IF(OR($B3659="",O$3&lt;$D3659+Настройки!$B$7),0,MAX(0,$E3659-MAX(0,SUMIFS(Тех_Движение!$G$2:$G$5111,Тех_Движение!$D$2:$D$5111,$C3659,Тех_Движение!$B$2:$B$5111,"&lt;="&amp;O$3)-$F3659)))</f>
        <v>#VALUE!</v>
      </c>
      <c r="P3659" s="21" t="e">
        <f>IF(OR($B3659="",P$3&lt;$D3659+Настройки!$B$7),0,MAX(0,$E3659-MAX(0,SUMIFS(Тех_Движение!$G$2:$G$5111,Тех_Движение!$D$2:$D$5111,$C3659,Тех_Движение!$B$2:$B$5111,"&lt;="&amp;P$3)-$F3659)))</f>
        <v>#VALUE!</v>
      </c>
      <c r="Q3659" s="21" t="e">
        <f>IF(OR($B3659="",Q$3&lt;$D3659+Настройки!$B$7),0,MAX(0,$E3659-MAX(0,SUMIFS(Тех_Движение!$G$2:$G$5111,Тех_Движение!$D$2:$D$5111,$C3659,Тех_Движение!$B$2:$B$5111,"&lt;="&amp;Q$3)-$F3659)))</f>
        <v>#VALUE!</v>
      </c>
      <c r="R3659" s="21" t="str">
        <f t="shared" si="172"/>
        <v/>
      </c>
      <c r="S3659" s="23" t="str">
        <f>IF($B3659="","",VLOOKUP($C3659,Настройки!$A$11:$L$17,9,FALSE))</f>
        <v/>
      </c>
      <c r="T3659" s="23" t="str">
        <f t="shared" si="173"/>
        <v/>
      </c>
    </row>
    <row r="3660" spans="1:20" x14ac:dyDescent="0.3">
      <c r="A3660" s="20">
        <f>Тех_Движение!$A$3657</f>
        <v>3656</v>
      </c>
      <c r="B3660" s="20" t="str">
        <f>IF(Тех_Движение!$F$3657&gt;0,Тех_Движение!$I$3657,"")</f>
        <v/>
      </c>
      <c r="C3660" s="20" t="str">
        <f>IF($B3660="","",Тех_Движение!$D$3657)</f>
        <v/>
      </c>
      <c r="D3660" s="9" t="str">
        <f>IF($B3660="","",Тех_Движение!$B$3657)</f>
        <v/>
      </c>
      <c r="E3660" s="21" t="str">
        <f>IF($B3660="","",Тех_Движение!$F$3657)</f>
        <v/>
      </c>
      <c r="F3660" s="21" t="str">
        <f>IF($B3660="","",SUMIFS($E$5:$E3659,$C$5:$C3659,$C3660))</f>
        <v/>
      </c>
      <c r="G3660" s="21" t="str">
        <f>IF($B3660="","",MAX(0,$E3660-MAX(0,SUMIFS(Тех_Движение!$G$2:$G$5111,Тех_Движение!$D$2:$D$5111,$C3660,Тех_Движение!$B$2:$B$5111,"&lt;="&amp;Настройки!$B$5-1)-$F3660)))</f>
        <v/>
      </c>
      <c r="H3660" s="21" t="str">
        <f>IF($B3660="","",IF(AND($D3660&gt;=Настройки!$B$5,$D3660&lt;=Настройки!$B$6),$E3660,0))</f>
        <v/>
      </c>
      <c r="I3660" s="21" t="str">
        <f t="shared" si="171"/>
        <v/>
      </c>
      <c r="J3660" s="21" t="str">
        <f>IF($B3660="","",MAX(0,$E3660-MAX(0,SUMIFS(Тех_Движение!$G$2:$G$5111,Тех_Движение!$D$2:$D$5111,$C3660,Тех_Движение!$B$2:$B$5111,"&lt;="&amp;Настройки!$B$6)-$F3660)))</f>
        <v/>
      </c>
      <c r="K3660" s="21" t="e">
        <f>IF(OR($B3660="",K$3&lt;$D3660+Настройки!$B$7),0,MAX(0,$E3660-MAX(0,SUMIFS(Тех_Движение!$G$2:$G$5111,Тех_Движение!$D$2:$D$5111,$C3660,Тех_Движение!$B$2:$B$5111,"&lt;="&amp;K$3)-$F3660)))</f>
        <v>#VALUE!</v>
      </c>
      <c r="L3660" s="21" t="e">
        <f>IF(OR($B3660="",L$3&lt;$D3660+Настройки!$B$7),0,MAX(0,$E3660-MAX(0,SUMIFS(Тех_Движение!$G$2:$G$5111,Тех_Движение!$D$2:$D$5111,$C3660,Тех_Движение!$B$2:$B$5111,"&lt;="&amp;L$3)-$F3660)))</f>
        <v>#VALUE!</v>
      </c>
      <c r="M3660" s="21" t="e">
        <f>IF(OR($B3660="",M$3&lt;$D3660+Настройки!$B$7),0,MAX(0,$E3660-MAX(0,SUMIFS(Тех_Движение!$G$2:$G$5111,Тех_Движение!$D$2:$D$5111,$C3660,Тех_Движение!$B$2:$B$5111,"&lt;="&amp;M$3)-$F3660)))</f>
        <v>#VALUE!</v>
      </c>
      <c r="N3660" s="21" t="e">
        <f>IF(OR($B3660="",N$3&lt;$D3660+Настройки!$B$7),0,MAX(0,$E3660-MAX(0,SUMIFS(Тех_Движение!$G$2:$G$5111,Тех_Движение!$D$2:$D$5111,$C3660,Тех_Движение!$B$2:$B$5111,"&lt;="&amp;N$3)-$F3660)))</f>
        <v>#VALUE!</v>
      </c>
      <c r="O3660" s="21" t="e">
        <f>IF(OR($B3660="",O$3&lt;$D3660+Настройки!$B$7),0,MAX(0,$E3660-MAX(0,SUMIFS(Тех_Движение!$G$2:$G$5111,Тех_Движение!$D$2:$D$5111,$C3660,Тех_Движение!$B$2:$B$5111,"&lt;="&amp;O$3)-$F3660)))</f>
        <v>#VALUE!</v>
      </c>
      <c r="P3660" s="21" t="e">
        <f>IF(OR($B3660="",P$3&lt;$D3660+Настройки!$B$7),0,MAX(0,$E3660-MAX(0,SUMIFS(Тех_Движение!$G$2:$G$5111,Тех_Движение!$D$2:$D$5111,$C3660,Тех_Движение!$B$2:$B$5111,"&lt;="&amp;P$3)-$F3660)))</f>
        <v>#VALUE!</v>
      </c>
      <c r="Q3660" s="21" t="e">
        <f>IF(OR($B3660="",Q$3&lt;$D3660+Настройки!$B$7),0,MAX(0,$E3660-MAX(0,SUMIFS(Тех_Движение!$G$2:$G$5111,Тех_Движение!$D$2:$D$5111,$C3660,Тех_Движение!$B$2:$B$5111,"&lt;="&amp;Q$3)-$F3660)))</f>
        <v>#VALUE!</v>
      </c>
      <c r="R3660" s="21" t="str">
        <f t="shared" si="172"/>
        <v/>
      </c>
      <c r="S3660" s="23" t="str">
        <f>IF($B3660="","",VLOOKUP($C3660,Настройки!$A$11:$L$17,9,FALSE))</f>
        <v/>
      </c>
      <c r="T3660" s="23" t="str">
        <f t="shared" si="173"/>
        <v/>
      </c>
    </row>
    <row r="3661" spans="1:20" x14ac:dyDescent="0.3">
      <c r="A3661" s="20">
        <f>Тех_Движение!$A$3658</f>
        <v>3657</v>
      </c>
      <c r="B3661" s="20" t="str">
        <f>IF(Тех_Движение!$F$3658&gt;0,Тех_Движение!$I$3658,"")</f>
        <v/>
      </c>
      <c r="C3661" s="20" t="str">
        <f>IF($B3661="","",Тех_Движение!$D$3658)</f>
        <v/>
      </c>
      <c r="D3661" s="9" t="str">
        <f>IF($B3661="","",Тех_Движение!$B$3658)</f>
        <v/>
      </c>
      <c r="E3661" s="21" t="str">
        <f>IF($B3661="","",Тех_Движение!$F$3658)</f>
        <v/>
      </c>
      <c r="F3661" s="21" t="str">
        <f>IF($B3661="","",SUMIFS($E$5:$E3660,$C$5:$C3660,$C3661))</f>
        <v/>
      </c>
      <c r="G3661" s="21" t="str">
        <f>IF($B3661="","",MAX(0,$E3661-MAX(0,SUMIFS(Тех_Движение!$G$2:$G$5111,Тех_Движение!$D$2:$D$5111,$C3661,Тех_Движение!$B$2:$B$5111,"&lt;="&amp;Настройки!$B$5-1)-$F3661)))</f>
        <v/>
      </c>
      <c r="H3661" s="21" t="str">
        <f>IF($B3661="","",IF(AND($D3661&gt;=Настройки!$B$5,$D3661&lt;=Настройки!$B$6),$E3661,0))</f>
        <v/>
      </c>
      <c r="I3661" s="21" t="str">
        <f t="shared" si="171"/>
        <v/>
      </c>
      <c r="J3661" s="21" t="str">
        <f>IF($B3661="","",MAX(0,$E3661-MAX(0,SUMIFS(Тех_Движение!$G$2:$G$5111,Тех_Движение!$D$2:$D$5111,$C3661,Тех_Движение!$B$2:$B$5111,"&lt;="&amp;Настройки!$B$6)-$F3661)))</f>
        <v/>
      </c>
      <c r="K3661" s="21" t="e">
        <f>IF(OR($B3661="",K$3&lt;$D3661+Настройки!$B$7),0,MAX(0,$E3661-MAX(0,SUMIFS(Тех_Движение!$G$2:$G$5111,Тех_Движение!$D$2:$D$5111,$C3661,Тех_Движение!$B$2:$B$5111,"&lt;="&amp;K$3)-$F3661)))</f>
        <v>#VALUE!</v>
      </c>
      <c r="L3661" s="21" t="e">
        <f>IF(OR($B3661="",L$3&lt;$D3661+Настройки!$B$7),0,MAX(0,$E3661-MAX(0,SUMIFS(Тех_Движение!$G$2:$G$5111,Тех_Движение!$D$2:$D$5111,$C3661,Тех_Движение!$B$2:$B$5111,"&lt;="&amp;L$3)-$F3661)))</f>
        <v>#VALUE!</v>
      </c>
      <c r="M3661" s="21" t="e">
        <f>IF(OR($B3661="",M$3&lt;$D3661+Настройки!$B$7),0,MAX(0,$E3661-MAX(0,SUMIFS(Тех_Движение!$G$2:$G$5111,Тех_Движение!$D$2:$D$5111,$C3661,Тех_Движение!$B$2:$B$5111,"&lt;="&amp;M$3)-$F3661)))</f>
        <v>#VALUE!</v>
      </c>
      <c r="N3661" s="21" t="e">
        <f>IF(OR($B3661="",N$3&lt;$D3661+Настройки!$B$7),0,MAX(0,$E3661-MAX(0,SUMIFS(Тех_Движение!$G$2:$G$5111,Тех_Движение!$D$2:$D$5111,$C3661,Тех_Движение!$B$2:$B$5111,"&lt;="&amp;N$3)-$F3661)))</f>
        <v>#VALUE!</v>
      </c>
      <c r="O3661" s="21" t="e">
        <f>IF(OR($B3661="",O$3&lt;$D3661+Настройки!$B$7),0,MAX(0,$E3661-MAX(0,SUMIFS(Тех_Движение!$G$2:$G$5111,Тех_Движение!$D$2:$D$5111,$C3661,Тех_Движение!$B$2:$B$5111,"&lt;="&amp;O$3)-$F3661)))</f>
        <v>#VALUE!</v>
      </c>
      <c r="P3661" s="21" t="e">
        <f>IF(OR($B3661="",P$3&lt;$D3661+Настройки!$B$7),0,MAX(0,$E3661-MAX(0,SUMIFS(Тех_Движение!$G$2:$G$5111,Тех_Движение!$D$2:$D$5111,$C3661,Тех_Движение!$B$2:$B$5111,"&lt;="&amp;P$3)-$F3661)))</f>
        <v>#VALUE!</v>
      </c>
      <c r="Q3661" s="21" t="e">
        <f>IF(OR($B3661="",Q$3&lt;$D3661+Настройки!$B$7),0,MAX(0,$E3661-MAX(0,SUMIFS(Тех_Движение!$G$2:$G$5111,Тех_Движение!$D$2:$D$5111,$C3661,Тех_Движение!$B$2:$B$5111,"&lt;="&amp;Q$3)-$F3661)))</f>
        <v>#VALUE!</v>
      </c>
      <c r="R3661" s="21" t="str">
        <f t="shared" si="172"/>
        <v/>
      </c>
      <c r="S3661" s="23" t="str">
        <f>IF($B3661="","",VLOOKUP($C3661,Настройки!$A$11:$L$17,9,FALSE))</f>
        <v/>
      </c>
      <c r="T3661" s="23" t="str">
        <f t="shared" si="173"/>
        <v/>
      </c>
    </row>
    <row r="3662" spans="1:20" x14ac:dyDescent="0.3">
      <c r="A3662" s="20">
        <f>Тех_Движение!$A$3659</f>
        <v>3658</v>
      </c>
      <c r="B3662" s="20" t="str">
        <f>IF(Тех_Движение!$F$3659&gt;0,Тех_Движение!$I$3659,"")</f>
        <v/>
      </c>
      <c r="C3662" s="20" t="str">
        <f>IF($B3662="","",Тех_Движение!$D$3659)</f>
        <v/>
      </c>
      <c r="D3662" s="9" t="str">
        <f>IF($B3662="","",Тех_Движение!$B$3659)</f>
        <v/>
      </c>
      <c r="E3662" s="21" t="str">
        <f>IF($B3662="","",Тех_Движение!$F$3659)</f>
        <v/>
      </c>
      <c r="F3662" s="21" t="str">
        <f>IF($B3662="","",SUMIFS($E$5:$E3661,$C$5:$C3661,$C3662))</f>
        <v/>
      </c>
      <c r="G3662" s="21" t="str">
        <f>IF($B3662="","",MAX(0,$E3662-MAX(0,SUMIFS(Тех_Движение!$G$2:$G$5111,Тех_Движение!$D$2:$D$5111,$C3662,Тех_Движение!$B$2:$B$5111,"&lt;="&amp;Настройки!$B$5-1)-$F3662)))</f>
        <v/>
      </c>
      <c r="H3662" s="21" t="str">
        <f>IF($B3662="","",IF(AND($D3662&gt;=Настройки!$B$5,$D3662&lt;=Настройки!$B$6),$E3662,0))</f>
        <v/>
      </c>
      <c r="I3662" s="21" t="str">
        <f t="shared" si="171"/>
        <v/>
      </c>
      <c r="J3662" s="21" t="str">
        <f>IF($B3662="","",MAX(0,$E3662-MAX(0,SUMIFS(Тех_Движение!$G$2:$G$5111,Тех_Движение!$D$2:$D$5111,$C3662,Тех_Движение!$B$2:$B$5111,"&lt;="&amp;Настройки!$B$6)-$F3662)))</f>
        <v/>
      </c>
      <c r="K3662" s="21" t="e">
        <f>IF(OR($B3662="",K$3&lt;$D3662+Настройки!$B$7),0,MAX(0,$E3662-MAX(0,SUMIFS(Тех_Движение!$G$2:$G$5111,Тех_Движение!$D$2:$D$5111,$C3662,Тех_Движение!$B$2:$B$5111,"&lt;="&amp;K$3)-$F3662)))</f>
        <v>#VALUE!</v>
      </c>
      <c r="L3662" s="21" t="e">
        <f>IF(OR($B3662="",L$3&lt;$D3662+Настройки!$B$7),0,MAX(0,$E3662-MAX(0,SUMIFS(Тех_Движение!$G$2:$G$5111,Тех_Движение!$D$2:$D$5111,$C3662,Тех_Движение!$B$2:$B$5111,"&lt;="&amp;L$3)-$F3662)))</f>
        <v>#VALUE!</v>
      </c>
      <c r="M3662" s="21" t="e">
        <f>IF(OR($B3662="",M$3&lt;$D3662+Настройки!$B$7),0,MAX(0,$E3662-MAX(0,SUMIFS(Тех_Движение!$G$2:$G$5111,Тех_Движение!$D$2:$D$5111,$C3662,Тех_Движение!$B$2:$B$5111,"&lt;="&amp;M$3)-$F3662)))</f>
        <v>#VALUE!</v>
      </c>
      <c r="N3662" s="21" t="e">
        <f>IF(OR($B3662="",N$3&lt;$D3662+Настройки!$B$7),0,MAX(0,$E3662-MAX(0,SUMIFS(Тех_Движение!$G$2:$G$5111,Тех_Движение!$D$2:$D$5111,$C3662,Тех_Движение!$B$2:$B$5111,"&lt;="&amp;N$3)-$F3662)))</f>
        <v>#VALUE!</v>
      </c>
      <c r="O3662" s="21" t="e">
        <f>IF(OR($B3662="",O$3&lt;$D3662+Настройки!$B$7),0,MAX(0,$E3662-MAX(0,SUMIFS(Тех_Движение!$G$2:$G$5111,Тех_Движение!$D$2:$D$5111,$C3662,Тех_Движение!$B$2:$B$5111,"&lt;="&amp;O$3)-$F3662)))</f>
        <v>#VALUE!</v>
      </c>
      <c r="P3662" s="21" t="e">
        <f>IF(OR($B3662="",P$3&lt;$D3662+Настройки!$B$7),0,MAX(0,$E3662-MAX(0,SUMIFS(Тех_Движение!$G$2:$G$5111,Тех_Движение!$D$2:$D$5111,$C3662,Тех_Движение!$B$2:$B$5111,"&lt;="&amp;P$3)-$F3662)))</f>
        <v>#VALUE!</v>
      </c>
      <c r="Q3662" s="21" t="e">
        <f>IF(OR($B3662="",Q$3&lt;$D3662+Настройки!$B$7),0,MAX(0,$E3662-MAX(0,SUMIFS(Тех_Движение!$G$2:$G$5111,Тех_Движение!$D$2:$D$5111,$C3662,Тех_Движение!$B$2:$B$5111,"&lt;="&amp;Q$3)-$F3662)))</f>
        <v>#VALUE!</v>
      </c>
      <c r="R3662" s="21" t="str">
        <f t="shared" si="172"/>
        <v/>
      </c>
      <c r="S3662" s="23" t="str">
        <f>IF($B3662="","",VLOOKUP($C3662,Настройки!$A$11:$L$17,9,FALSE))</f>
        <v/>
      </c>
      <c r="T3662" s="23" t="str">
        <f t="shared" si="173"/>
        <v/>
      </c>
    </row>
    <row r="3663" spans="1:20" x14ac:dyDescent="0.3">
      <c r="A3663" s="20">
        <f>Тех_Движение!$A$3660</f>
        <v>3659</v>
      </c>
      <c r="B3663" s="20" t="str">
        <f>IF(Тех_Движение!$F$3660&gt;0,Тех_Движение!$I$3660,"")</f>
        <v/>
      </c>
      <c r="C3663" s="20" t="str">
        <f>IF($B3663="","",Тех_Движение!$D$3660)</f>
        <v/>
      </c>
      <c r="D3663" s="9" t="str">
        <f>IF($B3663="","",Тех_Движение!$B$3660)</f>
        <v/>
      </c>
      <c r="E3663" s="21" t="str">
        <f>IF($B3663="","",Тех_Движение!$F$3660)</f>
        <v/>
      </c>
      <c r="F3663" s="21" t="str">
        <f>IF($B3663="","",SUMIFS($E$5:$E3662,$C$5:$C3662,$C3663))</f>
        <v/>
      </c>
      <c r="G3663" s="21" t="str">
        <f>IF($B3663="","",MAX(0,$E3663-MAX(0,SUMIFS(Тех_Движение!$G$2:$G$5111,Тех_Движение!$D$2:$D$5111,$C3663,Тех_Движение!$B$2:$B$5111,"&lt;="&amp;Настройки!$B$5-1)-$F3663)))</f>
        <v/>
      </c>
      <c r="H3663" s="21" t="str">
        <f>IF($B3663="","",IF(AND($D3663&gt;=Настройки!$B$5,$D3663&lt;=Настройки!$B$6),$E3663,0))</f>
        <v/>
      </c>
      <c r="I3663" s="21" t="str">
        <f t="shared" si="171"/>
        <v/>
      </c>
      <c r="J3663" s="21" t="str">
        <f>IF($B3663="","",MAX(0,$E3663-MAX(0,SUMIFS(Тех_Движение!$G$2:$G$5111,Тех_Движение!$D$2:$D$5111,$C3663,Тех_Движение!$B$2:$B$5111,"&lt;="&amp;Настройки!$B$6)-$F3663)))</f>
        <v/>
      </c>
      <c r="K3663" s="21" t="e">
        <f>IF(OR($B3663="",K$3&lt;$D3663+Настройки!$B$7),0,MAX(0,$E3663-MAX(0,SUMIFS(Тех_Движение!$G$2:$G$5111,Тех_Движение!$D$2:$D$5111,$C3663,Тех_Движение!$B$2:$B$5111,"&lt;="&amp;K$3)-$F3663)))</f>
        <v>#VALUE!</v>
      </c>
      <c r="L3663" s="21" t="e">
        <f>IF(OR($B3663="",L$3&lt;$D3663+Настройки!$B$7),0,MAX(0,$E3663-MAX(0,SUMIFS(Тех_Движение!$G$2:$G$5111,Тех_Движение!$D$2:$D$5111,$C3663,Тех_Движение!$B$2:$B$5111,"&lt;="&amp;L$3)-$F3663)))</f>
        <v>#VALUE!</v>
      </c>
      <c r="M3663" s="21" t="e">
        <f>IF(OR($B3663="",M$3&lt;$D3663+Настройки!$B$7),0,MAX(0,$E3663-MAX(0,SUMIFS(Тех_Движение!$G$2:$G$5111,Тех_Движение!$D$2:$D$5111,$C3663,Тех_Движение!$B$2:$B$5111,"&lt;="&amp;M$3)-$F3663)))</f>
        <v>#VALUE!</v>
      </c>
      <c r="N3663" s="21" t="e">
        <f>IF(OR($B3663="",N$3&lt;$D3663+Настройки!$B$7),0,MAX(0,$E3663-MAX(0,SUMIFS(Тех_Движение!$G$2:$G$5111,Тех_Движение!$D$2:$D$5111,$C3663,Тех_Движение!$B$2:$B$5111,"&lt;="&amp;N$3)-$F3663)))</f>
        <v>#VALUE!</v>
      </c>
      <c r="O3663" s="21" t="e">
        <f>IF(OR($B3663="",O$3&lt;$D3663+Настройки!$B$7),0,MAX(0,$E3663-MAX(0,SUMIFS(Тех_Движение!$G$2:$G$5111,Тех_Движение!$D$2:$D$5111,$C3663,Тех_Движение!$B$2:$B$5111,"&lt;="&amp;O$3)-$F3663)))</f>
        <v>#VALUE!</v>
      </c>
      <c r="P3663" s="21" t="e">
        <f>IF(OR($B3663="",P$3&lt;$D3663+Настройки!$B$7),0,MAX(0,$E3663-MAX(0,SUMIFS(Тех_Движение!$G$2:$G$5111,Тех_Движение!$D$2:$D$5111,$C3663,Тех_Движение!$B$2:$B$5111,"&lt;="&amp;P$3)-$F3663)))</f>
        <v>#VALUE!</v>
      </c>
      <c r="Q3663" s="21" t="e">
        <f>IF(OR($B3663="",Q$3&lt;$D3663+Настройки!$B$7),0,MAX(0,$E3663-MAX(0,SUMIFS(Тех_Движение!$G$2:$G$5111,Тех_Движение!$D$2:$D$5111,$C3663,Тех_Движение!$B$2:$B$5111,"&lt;="&amp;Q$3)-$F3663)))</f>
        <v>#VALUE!</v>
      </c>
      <c r="R3663" s="21" t="str">
        <f t="shared" si="172"/>
        <v/>
      </c>
      <c r="S3663" s="23" t="str">
        <f>IF($B3663="","",VLOOKUP($C3663,Настройки!$A$11:$L$17,9,FALSE))</f>
        <v/>
      </c>
      <c r="T3663" s="23" t="str">
        <f t="shared" si="173"/>
        <v/>
      </c>
    </row>
    <row r="3664" spans="1:20" x14ac:dyDescent="0.3">
      <c r="A3664" s="20">
        <f>Тех_Движение!$A$3661</f>
        <v>3660</v>
      </c>
      <c r="B3664" s="20" t="str">
        <f>IF(Тех_Движение!$F$3661&gt;0,Тех_Движение!$I$3661,"")</f>
        <v/>
      </c>
      <c r="C3664" s="20" t="str">
        <f>IF($B3664="","",Тех_Движение!$D$3661)</f>
        <v/>
      </c>
      <c r="D3664" s="9" t="str">
        <f>IF($B3664="","",Тех_Движение!$B$3661)</f>
        <v/>
      </c>
      <c r="E3664" s="21" t="str">
        <f>IF($B3664="","",Тех_Движение!$F$3661)</f>
        <v/>
      </c>
      <c r="F3664" s="21" t="str">
        <f>IF($B3664="","",SUMIFS($E$5:$E3663,$C$5:$C3663,$C3664))</f>
        <v/>
      </c>
      <c r="G3664" s="21" t="str">
        <f>IF($B3664="","",MAX(0,$E3664-MAX(0,SUMIFS(Тех_Движение!$G$2:$G$5111,Тех_Движение!$D$2:$D$5111,$C3664,Тех_Движение!$B$2:$B$5111,"&lt;="&amp;Настройки!$B$5-1)-$F3664)))</f>
        <v/>
      </c>
      <c r="H3664" s="21" t="str">
        <f>IF($B3664="","",IF(AND($D3664&gt;=Настройки!$B$5,$D3664&lt;=Настройки!$B$6),$E3664,0))</f>
        <v/>
      </c>
      <c r="I3664" s="21" t="str">
        <f t="shared" si="171"/>
        <v/>
      </c>
      <c r="J3664" s="21" t="str">
        <f>IF($B3664="","",MAX(0,$E3664-MAX(0,SUMIFS(Тех_Движение!$G$2:$G$5111,Тех_Движение!$D$2:$D$5111,$C3664,Тех_Движение!$B$2:$B$5111,"&lt;="&amp;Настройки!$B$6)-$F3664)))</f>
        <v/>
      </c>
      <c r="K3664" s="21" t="e">
        <f>IF(OR($B3664="",K$3&lt;$D3664+Настройки!$B$7),0,MAX(0,$E3664-MAX(0,SUMIFS(Тех_Движение!$G$2:$G$5111,Тех_Движение!$D$2:$D$5111,$C3664,Тех_Движение!$B$2:$B$5111,"&lt;="&amp;K$3)-$F3664)))</f>
        <v>#VALUE!</v>
      </c>
      <c r="L3664" s="21" t="e">
        <f>IF(OR($B3664="",L$3&lt;$D3664+Настройки!$B$7),0,MAX(0,$E3664-MAX(0,SUMIFS(Тех_Движение!$G$2:$G$5111,Тех_Движение!$D$2:$D$5111,$C3664,Тех_Движение!$B$2:$B$5111,"&lt;="&amp;L$3)-$F3664)))</f>
        <v>#VALUE!</v>
      </c>
      <c r="M3664" s="21" t="e">
        <f>IF(OR($B3664="",M$3&lt;$D3664+Настройки!$B$7),0,MAX(0,$E3664-MAX(0,SUMIFS(Тех_Движение!$G$2:$G$5111,Тех_Движение!$D$2:$D$5111,$C3664,Тех_Движение!$B$2:$B$5111,"&lt;="&amp;M$3)-$F3664)))</f>
        <v>#VALUE!</v>
      </c>
      <c r="N3664" s="21" t="e">
        <f>IF(OR($B3664="",N$3&lt;$D3664+Настройки!$B$7),0,MAX(0,$E3664-MAX(0,SUMIFS(Тех_Движение!$G$2:$G$5111,Тех_Движение!$D$2:$D$5111,$C3664,Тех_Движение!$B$2:$B$5111,"&lt;="&amp;N$3)-$F3664)))</f>
        <v>#VALUE!</v>
      </c>
      <c r="O3664" s="21" t="e">
        <f>IF(OR($B3664="",O$3&lt;$D3664+Настройки!$B$7),0,MAX(0,$E3664-MAX(0,SUMIFS(Тех_Движение!$G$2:$G$5111,Тех_Движение!$D$2:$D$5111,$C3664,Тех_Движение!$B$2:$B$5111,"&lt;="&amp;O$3)-$F3664)))</f>
        <v>#VALUE!</v>
      </c>
      <c r="P3664" s="21" t="e">
        <f>IF(OR($B3664="",P$3&lt;$D3664+Настройки!$B$7),0,MAX(0,$E3664-MAX(0,SUMIFS(Тех_Движение!$G$2:$G$5111,Тех_Движение!$D$2:$D$5111,$C3664,Тех_Движение!$B$2:$B$5111,"&lt;="&amp;P$3)-$F3664)))</f>
        <v>#VALUE!</v>
      </c>
      <c r="Q3664" s="21" t="e">
        <f>IF(OR($B3664="",Q$3&lt;$D3664+Настройки!$B$7),0,MAX(0,$E3664-MAX(0,SUMIFS(Тех_Движение!$G$2:$G$5111,Тех_Движение!$D$2:$D$5111,$C3664,Тех_Движение!$B$2:$B$5111,"&lt;="&amp;Q$3)-$F3664)))</f>
        <v>#VALUE!</v>
      </c>
      <c r="R3664" s="21" t="str">
        <f t="shared" si="172"/>
        <v/>
      </c>
      <c r="S3664" s="23" t="str">
        <f>IF($B3664="","",VLOOKUP($C3664,Настройки!$A$11:$L$17,9,FALSE))</f>
        <v/>
      </c>
      <c r="T3664" s="23" t="str">
        <f t="shared" si="173"/>
        <v/>
      </c>
    </row>
    <row r="3665" spans="1:20" x14ac:dyDescent="0.3">
      <c r="A3665" s="20">
        <f>Тех_Движение!$A$3662</f>
        <v>3661</v>
      </c>
      <c r="B3665" s="20" t="str">
        <f>IF(Тех_Движение!$F$3662&gt;0,Тех_Движение!$I$3662,"")</f>
        <v/>
      </c>
      <c r="C3665" s="20" t="str">
        <f>IF($B3665="","",Тех_Движение!$D$3662)</f>
        <v/>
      </c>
      <c r="D3665" s="9" t="str">
        <f>IF($B3665="","",Тех_Движение!$B$3662)</f>
        <v/>
      </c>
      <c r="E3665" s="21" t="str">
        <f>IF($B3665="","",Тех_Движение!$F$3662)</f>
        <v/>
      </c>
      <c r="F3665" s="21" t="str">
        <f>IF($B3665="","",SUMIFS($E$5:$E3664,$C$5:$C3664,$C3665))</f>
        <v/>
      </c>
      <c r="G3665" s="21" t="str">
        <f>IF($B3665="","",MAX(0,$E3665-MAX(0,SUMIFS(Тех_Движение!$G$2:$G$5111,Тех_Движение!$D$2:$D$5111,$C3665,Тех_Движение!$B$2:$B$5111,"&lt;="&amp;Настройки!$B$5-1)-$F3665)))</f>
        <v/>
      </c>
      <c r="H3665" s="21" t="str">
        <f>IF($B3665="","",IF(AND($D3665&gt;=Настройки!$B$5,$D3665&lt;=Настройки!$B$6),$E3665,0))</f>
        <v/>
      </c>
      <c r="I3665" s="21" t="str">
        <f t="shared" si="171"/>
        <v/>
      </c>
      <c r="J3665" s="21" t="str">
        <f>IF($B3665="","",MAX(0,$E3665-MAX(0,SUMIFS(Тех_Движение!$G$2:$G$5111,Тех_Движение!$D$2:$D$5111,$C3665,Тех_Движение!$B$2:$B$5111,"&lt;="&amp;Настройки!$B$6)-$F3665)))</f>
        <v/>
      </c>
      <c r="K3665" s="21" t="e">
        <f>IF(OR($B3665="",K$3&lt;$D3665+Настройки!$B$7),0,MAX(0,$E3665-MAX(0,SUMIFS(Тех_Движение!$G$2:$G$5111,Тех_Движение!$D$2:$D$5111,$C3665,Тех_Движение!$B$2:$B$5111,"&lt;="&amp;K$3)-$F3665)))</f>
        <v>#VALUE!</v>
      </c>
      <c r="L3665" s="21" t="e">
        <f>IF(OR($B3665="",L$3&lt;$D3665+Настройки!$B$7),0,MAX(0,$E3665-MAX(0,SUMIFS(Тех_Движение!$G$2:$G$5111,Тех_Движение!$D$2:$D$5111,$C3665,Тех_Движение!$B$2:$B$5111,"&lt;="&amp;L$3)-$F3665)))</f>
        <v>#VALUE!</v>
      </c>
      <c r="M3665" s="21" t="e">
        <f>IF(OR($B3665="",M$3&lt;$D3665+Настройки!$B$7),0,MAX(0,$E3665-MAX(0,SUMIFS(Тех_Движение!$G$2:$G$5111,Тех_Движение!$D$2:$D$5111,$C3665,Тех_Движение!$B$2:$B$5111,"&lt;="&amp;M$3)-$F3665)))</f>
        <v>#VALUE!</v>
      </c>
      <c r="N3665" s="21" t="e">
        <f>IF(OR($B3665="",N$3&lt;$D3665+Настройки!$B$7),0,MAX(0,$E3665-MAX(0,SUMIFS(Тех_Движение!$G$2:$G$5111,Тех_Движение!$D$2:$D$5111,$C3665,Тех_Движение!$B$2:$B$5111,"&lt;="&amp;N$3)-$F3665)))</f>
        <v>#VALUE!</v>
      </c>
      <c r="O3665" s="21" t="e">
        <f>IF(OR($B3665="",O$3&lt;$D3665+Настройки!$B$7),0,MAX(0,$E3665-MAX(0,SUMIFS(Тех_Движение!$G$2:$G$5111,Тех_Движение!$D$2:$D$5111,$C3665,Тех_Движение!$B$2:$B$5111,"&lt;="&amp;O$3)-$F3665)))</f>
        <v>#VALUE!</v>
      </c>
      <c r="P3665" s="21" t="e">
        <f>IF(OR($B3665="",P$3&lt;$D3665+Настройки!$B$7),0,MAX(0,$E3665-MAX(0,SUMIFS(Тех_Движение!$G$2:$G$5111,Тех_Движение!$D$2:$D$5111,$C3665,Тех_Движение!$B$2:$B$5111,"&lt;="&amp;P$3)-$F3665)))</f>
        <v>#VALUE!</v>
      </c>
      <c r="Q3665" s="21" t="e">
        <f>IF(OR($B3665="",Q$3&lt;$D3665+Настройки!$B$7),0,MAX(0,$E3665-MAX(0,SUMIFS(Тех_Движение!$G$2:$G$5111,Тех_Движение!$D$2:$D$5111,$C3665,Тех_Движение!$B$2:$B$5111,"&lt;="&amp;Q$3)-$F3665)))</f>
        <v>#VALUE!</v>
      </c>
      <c r="R3665" s="21" t="str">
        <f t="shared" si="172"/>
        <v/>
      </c>
      <c r="S3665" s="23" t="str">
        <f>IF($B3665="","",VLOOKUP($C3665,Настройки!$A$11:$L$17,9,FALSE))</f>
        <v/>
      </c>
      <c r="T3665" s="23" t="str">
        <f t="shared" si="173"/>
        <v/>
      </c>
    </row>
    <row r="3666" spans="1:20" x14ac:dyDescent="0.3">
      <c r="A3666" s="20">
        <f>Тех_Движение!$A$3663</f>
        <v>3662</v>
      </c>
      <c r="B3666" s="20" t="str">
        <f>IF(Тех_Движение!$F$3663&gt;0,Тех_Движение!$I$3663,"")</f>
        <v/>
      </c>
      <c r="C3666" s="20" t="str">
        <f>IF($B3666="","",Тех_Движение!$D$3663)</f>
        <v/>
      </c>
      <c r="D3666" s="9" t="str">
        <f>IF($B3666="","",Тех_Движение!$B$3663)</f>
        <v/>
      </c>
      <c r="E3666" s="21" t="str">
        <f>IF($B3666="","",Тех_Движение!$F$3663)</f>
        <v/>
      </c>
      <c r="F3666" s="21" t="str">
        <f>IF($B3666="","",SUMIFS($E$5:$E3665,$C$5:$C3665,$C3666))</f>
        <v/>
      </c>
      <c r="G3666" s="21" t="str">
        <f>IF($B3666="","",MAX(0,$E3666-MAX(0,SUMIFS(Тех_Движение!$G$2:$G$5111,Тех_Движение!$D$2:$D$5111,$C3666,Тех_Движение!$B$2:$B$5111,"&lt;="&amp;Настройки!$B$5-1)-$F3666)))</f>
        <v/>
      </c>
      <c r="H3666" s="21" t="str">
        <f>IF($B3666="","",IF(AND($D3666&gt;=Настройки!$B$5,$D3666&lt;=Настройки!$B$6),$E3666,0))</f>
        <v/>
      </c>
      <c r="I3666" s="21" t="str">
        <f t="shared" si="171"/>
        <v/>
      </c>
      <c r="J3666" s="21" t="str">
        <f>IF($B3666="","",MAX(0,$E3666-MAX(0,SUMIFS(Тех_Движение!$G$2:$G$5111,Тех_Движение!$D$2:$D$5111,$C3666,Тех_Движение!$B$2:$B$5111,"&lt;="&amp;Настройки!$B$6)-$F3666)))</f>
        <v/>
      </c>
      <c r="K3666" s="21" t="e">
        <f>IF(OR($B3666="",K$3&lt;$D3666+Настройки!$B$7),0,MAX(0,$E3666-MAX(0,SUMIFS(Тех_Движение!$G$2:$G$5111,Тех_Движение!$D$2:$D$5111,$C3666,Тех_Движение!$B$2:$B$5111,"&lt;="&amp;K$3)-$F3666)))</f>
        <v>#VALUE!</v>
      </c>
      <c r="L3666" s="21" t="e">
        <f>IF(OR($B3666="",L$3&lt;$D3666+Настройки!$B$7),0,MAX(0,$E3666-MAX(0,SUMIFS(Тех_Движение!$G$2:$G$5111,Тех_Движение!$D$2:$D$5111,$C3666,Тех_Движение!$B$2:$B$5111,"&lt;="&amp;L$3)-$F3666)))</f>
        <v>#VALUE!</v>
      </c>
      <c r="M3666" s="21" t="e">
        <f>IF(OR($B3666="",M$3&lt;$D3666+Настройки!$B$7),0,MAX(0,$E3666-MAX(0,SUMIFS(Тех_Движение!$G$2:$G$5111,Тех_Движение!$D$2:$D$5111,$C3666,Тех_Движение!$B$2:$B$5111,"&lt;="&amp;M$3)-$F3666)))</f>
        <v>#VALUE!</v>
      </c>
      <c r="N3666" s="21" t="e">
        <f>IF(OR($B3666="",N$3&lt;$D3666+Настройки!$B$7),0,MAX(0,$E3666-MAX(0,SUMIFS(Тех_Движение!$G$2:$G$5111,Тех_Движение!$D$2:$D$5111,$C3666,Тех_Движение!$B$2:$B$5111,"&lt;="&amp;N$3)-$F3666)))</f>
        <v>#VALUE!</v>
      </c>
      <c r="O3666" s="21" t="e">
        <f>IF(OR($B3666="",O$3&lt;$D3666+Настройки!$B$7),0,MAX(0,$E3666-MAX(0,SUMIFS(Тех_Движение!$G$2:$G$5111,Тех_Движение!$D$2:$D$5111,$C3666,Тех_Движение!$B$2:$B$5111,"&lt;="&amp;O$3)-$F3666)))</f>
        <v>#VALUE!</v>
      </c>
      <c r="P3666" s="21" t="e">
        <f>IF(OR($B3666="",P$3&lt;$D3666+Настройки!$B$7),0,MAX(0,$E3666-MAX(0,SUMIFS(Тех_Движение!$G$2:$G$5111,Тех_Движение!$D$2:$D$5111,$C3666,Тех_Движение!$B$2:$B$5111,"&lt;="&amp;P$3)-$F3666)))</f>
        <v>#VALUE!</v>
      </c>
      <c r="Q3666" s="21" t="e">
        <f>IF(OR($B3666="",Q$3&lt;$D3666+Настройки!$B$7),0,MAX(0,$E3666-MAX(0,SUMIFS(Тех_Движение!$G$2:$G$5111,Тех_Движение!$D$2:$D$5111,$C3666,Тех_Движение!$B$2:$B$5111,"&lt;="&amp;Q$3)-$F3666)))</f>
        <v>#VALUE!</v>
      </c>
      <c r="R3666" s="21" t="str">
        <f t="shared" si="172"/>
        <v/>
      </c>
      <c r="S3666" s="23" t="str">
        <f>IF($B3666="","",VLOOKUP($C3666,Настройки!$A$11:$L$17,9,FALSE))</f>
        <v/>
      </c>
      <c r="T3666" s="23" t="str">
        <f t="shared" si="173"/>
        <v/>
      </c>
    </row>
    <row r="3667" spans="1:20" x14ac:dyDescent="0.3">
      <c r="A3667" s="20">
        <f>Тех_Движение!$A$3664</f>
        <v>3663</v>
      </c>
      <c r="B3667" s="20" t="str">
        <f>IF(Тех_Движение!$F$3664&gt;0,Тех_Движение!$I$3664,"")</f>
        <v/>
      </c>
      <c r="C3667" s="20" t="str">
        <f>IF($B3667="","",Тех_Движение!$D$3664)</f>
        <v/>
      </c>
      <c r="D3667" s="9" t="str">
        <f>IF($B3667="","",Тех_Движение!$B$3664)</f>
        <v/>
      </c>
      <c r="E3667" s="21" t="str">
        <f>IF($B3667="","",Тех_Движение!$F$3664)</f>
        <v/>
      </c>
      <c r="F3667" s="21" t="str">
        <f>IF($B3667="","",SUMIFS($E$5:$E3666,$C$5:$C3666,$C3667))</f>
        <v/>
      </c>
      <c r="G3667" s="21" t="str">
        <f>IF($B3667="","",MAX(0,$E3667-MAX(0,SUMIFS(Тех_Движение!$G$2:$G$5111,Тех_Движение!$D$2:$D$5111,$C3667,Тех_Движение!$B$2:$B$5111,"&lt;="&amp;Настройки!$B$5-1)-$F3667)))</f>
        <v/>
      </c>
      <c r="H3667" s="21" t="str">
        <f>IF($B3667="","",IF(AND($D3667&gt;=Настройки!$B$5,$D3667&lt;=Настройки!$B$6),$E3667,0))</f>
        <v/>
      </c>
      <c r="I3667" s="21" t="str">
        <f t="shared" si="171"/>
        <v/>
      </c>
      <c r="J3667" s="21" t="str">
        <f>IF($B3667="","",MAX(0,$E3667-MAX(0,SUMIFS(Тех_Движение!$G$2:$G$5111,Тех_Движение!$D$2:$D$5111,$C3667,Тех_Движение!$B$2:$B$5111,"&lt;="&amp;Настройки!$B$6)-$F3667)))</f>
        <v/>
      </c>
      <c r="K3667" s="21" t="e">
        <f>IF(OR($B3667="",K$3&lt;$D3667+Настройки!$B$7),0,MAX(0,$E3667-MAX(0,SUMIFS(Тех_Движение!$G$2:$G$5111,Тех_Движение!$D$2:$D$5111,$C3667,Тех_Движение!$B$2:$B$5111,"&lt;="&amp;K$3)-$F3667)))</f>
        <v>#VALUE!</v>
      </c>
      <c r="L3667" s="21" t="e">
        <f>IF(OR($B3667="",L$3&lt;$D3667+Настройки!$B$7),0,MAX(0,$E3667-MAX(0,SUMIFS(Тех_Движение!$G$2:$G$5111,Тех_Движение!$D$2:$D$5111,$C3667,Тех_Движение!$B$2:$B$5111,"&lt;="&amp;L$3)-$F3667)))</f>
        <v>#VALUE!</v>
      </c>
      <c r="M3667" s="21" t="e">
        <f>IF(OR($B3667="",M$3&lt;$D3667+Настройки!$B$7),0,MAX(0,$E3667-MAX(0,SUMIFS(Тех_Движение!$G$2:$G$5111,Тех_Движение!$D$2:$D$5111,$C3667,Тех_Движение!$B$2:$B$5111,"&lt;="&amp;M$3)-$F3667)))</f>
        <v>#VALUE!</v>
      </c>
      <c r="N3667" s="21" t="e">
        <f>IF(OR($B3667="",N$3&lt;$D3667+Настройки!$B$7),0,MAX(0,$E3667-MAX(0,SUMIFS(Тех_Движение!$G$2:$G$5111,Тех_Движение!$D$2:$D$5111,$C3667,Тех_Движение!$B$2:$B$5111,"&lt;="&amp;N$3)-$F3667)))</f>
        <v>#VALUE!</v>
      </c>
      <c r="O3667" s="21" t="e">
        <f>IF(OR($B3667="",O$3&lt;$D3667+Настройки!$B$7),0,MAX(0,$E3667-MAX(0,SUMIFS(Тех_Движение!$G$2:$G$5111,Тех_Движение!$D$2:$D$5111,$C3667,Тех_Движение!$B$2:$B$5111,"&lt;="&amp;O$3)-$F3667)))</f>
        <v>#VALUE!</v>
      </c>
      <c r="P3667" s="21" t="e">
        <f>IF(OR($B3667="",P$3&lt;$D3667+Настройки!$B$7),0,MAX(0,$E3667-MAX(0,SUMIFS(Тех_Движение!$G$2:$G$5111,Тех_Движение!$D$2:$D$5111,$C3667,Тех_Движение!$B$2:$B$5111,"&lt;="&amp;P$3)-$F3667)))</f>
        <v>#VALUE!</v>
      </c>
      <c r="Q3667" s="21" t="e">
        <f>IF(OR($B3667="",Q$3&lt;$D3667+Настройки!$B$7),0,MAX(0,$E3667-MAX(0,SUMIFS(Тех_Движение!$G$2:$G$5111,Тех_Движение!$D$2:$D$5111,$C3667,Тех_Движение!$B$2:$B$5111,"&lt;="&amp;Q$3)-$F3667)))</f>
        <v>#VALUE!</v>
      </c>
      <c r="R3667" s="21" t="str">
        <f t="shared" si="172"/>
        <v/>
      </c>
      <c r="S3667" s="23" t="str">
        <f>IF($B3667="","",VLOOKUP($C3667,Настройки!$A$11:$L$17,9,FALSE))</f>
        <v/>
      </c>
      <c r="T3667" s="23" t="str">
        <f t="shared" si="173"/>
        <v/>
      </c>
    </row>
    <row r="3668" spans="1:20" x14ac:dyDescent="0.3">
      <c r="A3668" s="20">
        <f>Тех_Движение!$A$3665</f>
        <v>3664</v>
      </c>
      <c r="B3668" s="20" t="str">
        <f>IF(Тех_Движение!$F$3665&gt;0,Тех_Движение!$I$3665,"")</f>
        <v/>
      </c>
      <c r="C3668" s="20" t="str">
        <f>IF($B3668="","",Тех_Движение!$D$3665)</f>
        <v/>
      </c>
      <c r="D3668" s="9" t="str">
        <f>IF($B3668="","",Тех_Движение!$B$3665)</f>
        <v/>
      </c>
      <c r="E3668" s="21" t="str">
        <f>IF($B3668="","",Тех_Движение!$F$3665)</f>
        <v/>
      </c>
      <c r="F3668" s="21" t="str">
        <f>IF($B3668="","",SUMIFS($E$5:$E3667,$C$5:$C3667,$C3668))</f>
        <v/>
      </c>
      <c r="G3668" s="21" t="str">
        <f>IF($B3668="","",MAX(0,$E3668-MAX(0,SUMIFS(Тех_Движение!$G$2:$G$5111,Тех_Движение!$D$2:$D$5111,$C3668,Тех_Движение!$B$2:$B$5111,"&lt;="&amp;Настройки!$B$5-1)-$F3668)))</f>
        <v/>
      </c>
      <c r="H3668" s="21" t="str">
        <f>IF($B3668="","",IF(AND($D3668&gt;=Настройки!$B$5,$D3668&lt;=Настройки!$B$6),$E3668,0))</f>
        <v/>
      </c>
      <c r="I3668" s="21" t="str">
        <f t="shared" si="171"/>
        <v/>
      </c>
      <c r="J3668" s="21" t="str">
        <f>IF($B3668="","",MAX(0,$E3668-MAX(0,SUMIFS(Тех_Движение!$G$2:$G$5111,Тех_Движение!$D$2:$D$5111,$C3668,Тех_Движение!$B$2:$B$5111,"&lt;="&amp;Настройки!$B$6)-$F3668)))</f>
        <v/>
      </c>
      <c r="K3668" s="21" t="e">
        <f>IF(OR($B3668="",K$3&lt;$D3668+Настройки!$B$7),0,MAX(0,$E3668-MAX(0,SUMIFS(Тех_Движение!$G$2:$G$5111,Тех_Движение!$D$2:$D$5111,$C3668,Тех_Движение!$B$2:$B$5111,"&lt;="&amp;K$3)-$F3668)))</f>
        <v>#VALUE!</v>
      </c>
      <c r="L3668" s="21" t="e">
        <f>IF(OR($B3668="",L$3&lt;$D3668+Настройки!$B$7),0,MAX(0,$E3668-MAX(0,SUMIFS(Тех_Движение!$G$2:$G$5111,Тех_Движение!$D$2:$D$5111,$C3668,Тех_Движение!$B$2:$B$5111,"&lt;="&amp;L$3)-$F3668)))</f>
        <v>#VALUE!</v>
      </c>
      <c r="M3668" s="21" t="e">
        <f>IF(OR($B3668="",M$3&lt;$D3668+Настройки!$B$7),0,MAX(0,$E3668-MAX(0,SUMIFS(Тех_Движение!$G$2:$G$5111,Тех_Движение!$D$2:$D$5111,$C3668,Тех_Движение!$B$2:$B$5111,"&lt;="&amp;M$3)-$F3668)))</f>
        <v>#VALUE!</v>
      </c>
      <c r="N3668" s="21" t="e">
        <f>IF(OR($B3668="",N$3&lt;$D3668+Настройки!$B$7),0,MAX(0,$E3668-MAX(0,SUMIFS(Тех_Движение!$G$2:$G$5111,Тех_Движение!$D$2:$D$5111,$C3668,Тех_Движение!$B$2:$B$5111,"&lt;="&amp;N$3)-$F3668)))</f>
        <v>#VALUE!</v>
      </c>
      <c r="O3668" s="21" t="e">
        <f>IF(OR($B3668="",O$3&lt;$D3668+Настройки!$B$7),0,MAX(0,$E3668-MAX(0,SUMIFS(Тех_Движение!$G$2:$G$5111,Тех_Движение!$D$2:$D$5111,$C3668,Тех_Движение!$B$2:$B$5111,"&lt;="&amp;O$3)-$F3668)))</f>
        <v>#VALUE!</v>
      </c>
      <c r="P3668" s="21" t="e">
        <f>IF(OR($B3668="",P$3&lt;$D3668+Настройки!$B$7),0,MAX(0,$E3668-MAX(0,SUMIFS(Тех_Движение!$G$2:$G$5111,Тех_Движение!$D$2:$D$5111,$C3668,Тех_Движение!$B$2:$B$5111,"&lt;="&amp;P$3)-$F3668)))</f>
        <v>#VALUE!</v>
      </c>
      <c r="Q3668" s="21" t="e">
        <f>IF(OR($B3668="",Q$3&lt;$D3668+Настройки!$B$7),0,MAX(0,$E3668-MAX(0,SUMIFS(Тех_Движение!$G$2:$G$5111,Тех_Движение!$D$2:$D$5111,$C3668,Тех_Движение!$B$2:$B$5111,"&lt;="&amp;Q$3)-$F3668)))</f>
        <v>#VALUE!</v>
      </c>
      <c r="R3668" s="21" t="str">
        <f t="shared" si="172"/>
        <v/>
      </c>
      <c r="S3668" s="23" t="str">
        <f>IF($B3668="","",VLOOKUP($C3668,Настройки!$A$11:$L$17,9,FALSE))</f>
        <v/>
      </c>
      <c r="T3668" s="23" t="str">
        <f t="shared" si="173"/>
        <v/>
      </c>
    </row>
    <row r="3669" spans="1:20" x14ac:dyDescent="0.3">
      <c r="A3669" s="20">
        <f>Тех_Движение!$A$3666</f>
        <v>3665</v>
      </c>
      <c r="B3669" s="20" t="str">
        <f>IF(Тех_Движение!$F$3666&gt;0,Тех_Движение!$I$3666,"")</f>
        <v/>
      </c>
      <c r="C3669" s="20" t="str">
        <f>IF($B3669="","",Тех_Движение!$D$3666)</f>
        <v/>
      </c>
      <c r="D3669" s="9" t="str">
        <f>IF($B3669="","",Тех_Движение!$B$3666)</f>
        <v/>
      </c>
      <c r="E3669" s="21" t="str">
        <f>IF($B3669="","",Тех_Движение!$F$3666)</f>
        <v/>
      </c>
      <c r="F3669" s="21" t="str">
        <f>IF($B3669="","",SUMIFS($E$5:$E3668,$C$5:$C3668,$C3669))</f>
        <v/>
      </c>
      <c r="G3669" s="21" t="str">
        <f>IF($B3669="","",MAX(0,$E3669-MAX(0,SUMIFS(Тех_Движение!$G$2:$G$5111,Тех_Движение!$D$2:$D$5111,$C3669,Тех_Движение!$B$2:$B$5111,"&lt;="&amp;Настройки!$B$5-1)-$F3669)))</f>
        <v/>
      </c>
      <c r="H3669" s="21" t="str">
        <f>IF($B3669="","",IF(AND($D3669&gt;=Настройки!$B$5,$D3669&lt;=Настройки!$B$6),$E3669,0))</f>
        <v/>
      </c>
      <c r="I3669" s="21" t="str">
        <f t="shared" si="171"/>
        <v/>
      </c>
      <c r="J3669" s="21" t="str">
        <f>IF($B3669="","",MAX(0,$E3669-MAX(0,SUMIFS(Тех_Движение!$G$2:$G$5111,Тех_Движение!$D$2:$D$5111,$C3669,Тех_Движение!$B$2:$B$5111,"&lt;="&amp;Настройки!$B$6)-$F3669)))</f>
        <v/>
      </c>
      <c r="K3669" s="21" t="e">
        <f>IF(OR($B3669="",K$3&lt;$D3669+Настройки!$B$7),0,MAX(0,$E3669-MAX(0,SUMIFS(Тех_Движение!$G$2:$G$5111,Тех_Движение!$D$2:$D$5111,$C3669,Тех_Движение!$B$2:$B$5111,"&lt;="&amp;K$3)-$F3669)))</f>
        <v>#VALUE!</v>
      </c>
      <c r="L3669" s="21" t="e">
        <f>IF(OR($B3669="",L$3&lt;$D3669+Настройки!$B$7),0,MAX(0,$E3669-MAX(0,SUMIFS(Тех_Движение!$G$2:$G$5111,Тех_Движение!$D$2:$D$5111,$C3669,Тех_Движение!$B$2:$B$5111,"&lt;="&amp;L$3)-$F3669)))</f>
        <v>#VALUE!</v>
      </c>
      <c r="M3669" s="21" t="e">
        <f>IF(OR($B3669="",M$3&lt;$D3669+Настройки!$B$7),0,MAX(0,$E3669-MAX(0,SUMIFS(Тех_Движение!$G$2:$G$5111,Тех_Движение!$D$2:$D$5111,$C3669,Тех_Движение!$B$2:$B$5111,"&lt;="&amp;M$3)-$F3669)))</f>
        <v>#VALUE!</v>
      </c>
      <c r="N3669" s="21" t="e">
        <f>IF(OR($B3669="",N$3&lt;$D3669+Настройки!$B$7),0,MAX(0,$E3669-MAX(0,SUMIFS(Тех_Движение!$G$2:$G$5111,Тех_Движение!$D$2:$D$5111,$C3669,Тех_Движение!$B$2:$B$5111,"&lt;="&amp;N$3)-$F3669)))</f>
        <v>#VALUE!</v>
      </c>
      <c r="O3669" s="21" t="e">
        <f>IF(OR($B3669="",O$3&lt;$D3669+Настройки!$B$7),0,MAX(0,$E3669-MAX(0,SUMIFS(Тех_Движение!$G$2:$G$5111,Тех_Движение!$D$2:$D$5111,$C3669,Тех_Движение!$B$2:$B$5111,"&lt;="&amp;O$3)-$F3669)))</f>
        <v>#VALUE!</v>
      </c>
      <c r="P3669" s="21" t="e">
        <f>IF(OR($B3669="",P$3&lt;$D3669+Настройки!$B$7),0,MAX(0,$E3669-MAX(0,SUMIFS(Тех_Движение!$G$2:$G$5111,Тех_Движение!$D$2:$D$5111,$C3669,Тех_Движение!$B$2:$B$5111,"&lt;="&amp;P$3)-$F3669)))</f>
        <v>#VALUE!</v>
      </c>
      <c r="Q3669" s="21" t="e">
        <f>IF(OR($B3669="",Q$3&lt;$D3669+Настройки!$B$7),0,MAX(0,$E3669-MAX(0,SUMIFS(Тех_Движение!$G$2:$G$5111,Тех_Движение!$D$2:$D$5111,$C3669,Тех_Движение!$B$2:$B$5111,"&lt;="&amp;Q$3)-$F3669)))</f>
        <v>#VALUE!</v>
      </c>
      <c r="R3669" s="21" t="str">
        <f t="shared" si="172"/>
        <v/>
      </c>
      <c r="S3669" s="23" t="str">
        <f>IF($B3669="","",VLOOKUP($C3669,Настройки!$A$11:$L$17,9,FALSE))</f>
        <v/>
      </c>
      <c r="T3669" s="23" t="str">
        <f t="shared" si="173"/>
        <v/>
      </c>
    </row>
    <row r="3670" spans="1:20" x14ac:dyDescent="0.3">
      <c r="A3670" s="20">
        <f>Тех_Движение!$A$3667</f>
        <v>3666</v>
      </c>
      <c r="B3670" s="20" t="str">
        <f>IF(Тех_Движение!$F$3667&gt;0,Тех_Движение!$I$3667,"")</f>
        <v/>
      </c>
      <c r="C3670" s="20" t="str">
        <f>IF($B3670="","",Тех_Движение!$D$3667)</f>
        <v/>
      </c>
      <c r="D3670" s="9" t="str">
        <f>IF($B3670="","",Тех_Движение!$B$3667)</f>
        <v/>
      </c>
      <c r="E3670" s="21" t="str">
        <f>IF($B3670="","",Тех_Движение!$F$3667)</f>
        <v/>
      </c>
      <c r="F3670" s="21" t="str">
        <f>IF($B3670="","",SUMIFS($E$5:$E3669,$C$5:$C3669,$C3670))</f>
        <v/>
      </c>
      <c r="G3670" s="21" t="str">
        <f>IF($B3670="","",MAX(0,$E3670-MAX(0,SUMIFS(Тех_Движение!$G$2:$G$5111,Тех_Движение!$D$2:$D$5111,$C3670,Тех_Движение!$B$2:$B$5111,"&lt;="&amp;Настройки!$B$5-1)-$F3670)))</f>
        <v/>
      </c>
      <c r="H3670" s="21" t="str">
        <f>IF($B3670="","",IF(AND($D3670&gt;=Настройки!$B$5,$D3670&lt;=Настройки!$B$6),$E3670,0))</f>
        <v/>
      </c>
      <c r="I3670" s="21" t="str">
        <f t="shared" si="171"/>
        <v/>
      </c>
      <c r="J3670" s="21" t="str">
        <f>IF($B3670="","",MAX(0,$E3670-MAX(0,SUMIFS(Тех_Движение!$G$2:$G$5111,Тех_Движение!$D$2:$D$5111,$C3670,Тех_Движение!$B$2:$B$5111,"&lt;="&amp;Настройки!$B$6)-$F3670)))</f>
        <v/>
      </c>
      <c r="K3670" s="21" t="e">
        <f>IF(OR($B3670="",K$3&lt;$D3670+Настройки!$B$7),0,MAX(0,$E3670-MAX(0,SUMIFS(Тех_Движение!$G$2:$G$5111,Тех_Движение!$D$2:$D$5111,$C3670,Тех_Движение!$B$2:$B$5111,"&lt;="&amp;K$3)-$F3670)))</f>
        <v>#VALUE!</v>
      </c>
      <c r="L3670" s="21" t="e">
        <f>IF(OR($B3670="",L$3&lt;$D3670+Настройки!$B$7),0,MAX(0,$E3670-MAX(0,SUMIFS(Тех_Движение!$G$2:$G$5111,Тех_Движение!$D$2:$D$5111,$C3670,Тех_Движение!$B$2:$B$5111,"&lt;="&amp;L$3)-$F3670)))</f>
        <v>#VALUE!</v>
      </c>
      <c r="M3670" s="21" t="e">
        <f>IF(OR($B3670="",M$3&lt;$D3670+Настройки!$B$7),0,MAX(0,$E3670-MAX(0,SUMIFS(Тех_Движение!$G$2:$G$5111,Тех_Движение!$D$2:$D$5111,$C3670,Тех_Движение!$B$2:$B$5111,"&lt;="&amp;M$3)-$F3670)))</f>
        <v>#VALUE!</v>
      </c>
      <c r="N3670" s="21" t="e">
        <f>IF(OR($B3670="",N$3&lt;$D3670+Настройки!$B$7),0,MAX(0,$E3670-MAX(0,SUMIFS(Тех_Движение!$G$2:$G$5111,Тех_Движение!$D$2:$D$5111,$C3670,Тех_Движение!$B$2:$B$5111,"&lt;="&amp;N$3)-$F3670)))</f>
        <v>#VALUE!</v>
      </c>
      <c r="O3670" s="21" t="e">
        <f>IF(OR($B3670="",O$3&lt;$D3670+Настройки!$B$7),0,MAX(0,$E3670-MAX(0,SUMIFS(Тех_Движение!$G$2:$G$5111,Тех_Движение!$D$2:$D$5111,$C3670,Тех_Движение!$B$2:$B$5111,"&lt;="&amp;O$3)-$F3670)))</f>
        <v>#VALUE!</v>
      </c>
      <c r="P3670" s="21" t="e">
        <f>IF(OR($B3670="",P$3&lt;$D3670+Настройки!$B$7),0,MAX(0,$E3670-MAX(0,SUMIFS(Тех_Движение!$G$2:$G$5111,Тех_Движение!$D$2:$D$5111,$C3670,Тех_Движение!$B$2:$B$5111,"&lt;="&amp;P$3)-$F3670)))</f>
        <v>#VALUE!</v>
      </c>
      <c r="Q3670" s="21" t="e">
        <f>IF(OR($B3670="",Q$3&lt;$D3670+Настройки!$B$7),0,MAX(0,$E3670-MAX(0,SUMIFS(Тех_Движение!$G$2:$G$5111,Тех_Движение!$D$2:$D$5111,$C3670,Тех_Движение!$B$2:$B$5111,"&lt;="&amp;Q$3)-$F3670)))</f>
        <v>#VALUE!</v>
      </c>
      <c r="R3670" s="21" t="str">
        <f t="shared" si="172"/>
        <v/>
      </c>
      <c r="S3670" s="23" t="str">
        <f>IF($B3670="","",VLOOKUP($C3670,Настройки!$A$11:$L$17,9,FALSE))</f>
        <v/>
      </c>
      <c r="T3670" s="23" t="str">
        <f t="shared" si="173"/>
        <v/>
      </c>
    </row>
    <row r="3671" spans="1:20" x14ac:dyDescent="0.3">
      <c r="A3671" s="20">
        <f>Тех_Движение!$A$3668</f>
        <v>3667</v>
      </c>
      <c r="B3671" s="20" t="str">
        <f>IF(Тех_Движение!$F$3668&gt;0,Тех_Движение!$I$3668,"")</f>
        <v/>
      </c>
      <c r="C3671" s="20" t="str">
        <f>IF($B3671="","",Тех_Движение!$D$3668)</f>
        <v/>
      </c>
      <c r="D3671" s="9" t="str">
        <f>IF($B3671="","",Тех_Движение!$B$3668)</f>
        <v/>
      </c>
      <c r="E3671" s="21" t="str">
        <f>IF($B3671="","",Тех_Движение!$F$3668)</f>
        <v/>
      </c>
      <c r="F3671" s="21" t="str">
        <f>IF($B3671="","",SUMIFS($E$5:$E3670,$C$5:$C3670,$C3671))</f>
        <v/>
      </c>
      <c r="G3671" s="21" t="str">
        <f>IF($B3671="","",MAX(0,$E3671-MAX(0,SUMIFS(Тех_Движение!$G$2:$G$5111,Тех_Движение!$D$2:$D$5111,$C3671,Тех_Движение!$B$2:$B$5111,"&lt;="&amp;Настройки!$B$5-1)-$F3671)))</f>
        <v/>
      </c>
      <c r="H3671" s="21" t="str">
        <f>IF($B3671="","",IF(AND($D3671&gt;=Настройки!$B$5,$D3671&lt;=Настройки!$B$6),$E3671,0))</f>
        <v/>
      </c>
      <c r="I3671" s="21" t="str">
        <f t="shared" si="171"/>
        <v/>
      </c>
      <c r="J3671" s="21" t="str">
        <f>IF($B3671="","",MAX(0,$E3671-MAX(0,SUMIFS(Тех_Движение!$G$2:$G$5111,Тех_Движение!$D$2:$D$5111,$C3671,Тех_Движение!$B$2:$B$5111,"&lt;="&amp;Настройки!$B$6)-$F3671)))</f>
        <v/>
      </c>
      <c r="K3671" s="21" t="e">
        <f>IF(OR($B3671="",K$3&lt;$D3671+Настройки!$B$7),0,MAX(0,$E3671-MAX(0,SUMIFS(Тех_Движение!$G$2:$G$5111,Тех_Движение!$D$2:$D$5111,$C3671,Тех_Движение!$B$2:$B$5111,"&lt;="&amp;K$3)-$F3671)))</f>
        <v>#VALUE!</v>
      </c>
      <c r="L3671" s="21" t="e">
        <f>IF(OR($B3671="",L$3&lt;$D3671+Настройки!$B$7),0,MAX(0,$E3671-MAX(0,SUMIFS(Тех_Движение!$G$2:$G$5111,Тех_Движение!$D$2:$D$5111,$C3671,Тех_Движение!$B$2:$B$5111,"&lt;="&amp;L$3)-$F3671)))</f>
        <v>#VALUE!</v>
      </c>
      <c r="M3671" s="21" t="e">
        <f>IF(OR($B3671="",M$3&lt;$D3671+Настройки!$B$7),0,MAX(0,$E3671-MAX(0,SUMIFS(Тех_Движение!$G$2:$G$5111,Тех_Движение!$D$2:$D$5111,$C3671,Тех_Движение!$B$2:$B$5111,"&lt;="&amp;M$3)-$F3671)))</f>
        <v>#VALUE!</v>
      </c>
      <c r="N3671" s="21" t="e">
        <f>IF(OR($B3671="",N$3&lt;$D3671+Настройки!$B$7),0,MAX(0,$E3671-MAX(0,SUMIFS(Тех_Движение!$G$2:$G$5111,Тех_Движение!$D$2:$D$5111,$C3671,Тех_Движение!$B$2:$B$5111,"&lt;="&amp;N$3)-$F3671)))</f>
        <v>#VALUE!</v>
      </c>
      <c r="O3671" s="21" t="e">
        <f>IF(OR($B3671="",O$3&lt;$D3671+Настройки!$B$7),0,MAX(0,$E3671-MAX(0,SUMIFS(Тех_Движение!$G$2:$G$5111,Тех_Движение!$D$2:$D$5111,$C3671,Тех_Движение!$B$2:$B$5111,"&lt;="&amp;O$3)-$F3671)))</f>
        <v>#VALUE!</v>
      </c>
      <c r="P3671" s="21" t="e">
        <f>IF(OR($B3671="",P$3&lt;$D3671+Настройки!$B$7),0,MAX(0,$E3671-MAX(0,SUMIFS(Тех_Движение!$G$2:$G$5111,Тех_Движение!$D$2:$D$5111,$C3671,Тех_Движение!$B$2:$B$5111,"&lt;="&amp;P$3)-$F3671)))</f>
        <v>#VALUE!</v>
      </c>
      <c r="Q3671" s="21" t="e">
        <f>IF(OR($B3671="",Q$3&lt;$D3671+Настройки!$B$7),0,MAX(0,$E3671-MAX(0,SUMIFS(Тех_Движение!$G$2:$G$5111,Тех_Движение!$D$2:$D$5111,$C3671,Тех_Движение!$B$2:$B$5111,"&lt;="&amp;Q$3)-$F3671)))</f>
        <v>#VALUE!</v>
      </c>
      <c r="R3671" s="21" t="str">
        <f t="shared" si="172"/>
        <v/>
      </c>
      <c r="S3671" s="23" t="str">
        <f>IF($B3671="","",VLOOKUP($C3671,Настройки!$A$11:$L$17,9,FALSE))</f>
        <v/>
      </c>
      <c r="T3671" s="23" t="str">
        <f t="shared" si="173"/>
        <v/>
      </c>
    </row>
    <row r="3672" spans="1:20" x14ac:dyDescent="0.3">
      <c r="A3672" s="20">
        <f>Тех_Движение!$A$3669</f>
        <v>3668</v>
      </c>
      <c r="B3672" s="20" t="str">
        <f>IF(Тех_Движение!$F$3669&gt;0,Тех_Движение!$I$3669,"")</f>
        <v/>
      </c>
      <c r="C3672" s="20" t="str">
        <f>IF($B3672="","",Тех_Движение!$D$3669)</f>
        <v/>
      </c>
      <c r="D3672" s="9" t="str">
        <f>IF($B3672="","",Тех_Движение!$B$3669)</f>
        <v/>
      </c>
      <c r="E3672" s="21" t="str">
        <f>IF($B3672="","",Тех_Движение!$F$3669)</f>
        <v/>
      </c>
      <c r="F3672" s="21" t="str">
        <f>IF($B3672="","",SUMIFS($E$5:$E3671,$C$5:$C3671,$C3672))</f>
        <v/>
      </c>
      <c r="G3672" s="21" t="str">
        <f>IF($B3672="","",MAX(0,$E3672-MAX(0,SUMIFS(Тех_Движение!$G$2:$G$5111,Тех_Движение!$D$2:$D$5111,$C3672,Тех_Движение!$B$2:$B$5111,"&lt;="&amp;Настройки!$B$5-1)-$F3672)))</f>
        <v/>
      </c>
      <c r="H3672" s="21" t="str">
        <f>IF($B3672="","",IF(AND($D3672&gt;=Настройки!$B$5,$D3672&lt;=Настройки!$B$6),$E3672,0))</f>
        <v/>
      </c>
      <c r="I3672" s="21" t="str">
        <f t="shared" si="171"/>
        <v/>
      </c>
      <c r="J3672" s="21" t="str">
        <f>IF($B3672="","",MAX(0,$E3672-MAX(0,SUMIFS(Тех_Движение!$G$2:$G$5111,Тех_Движение!$D$2:$D$5111,$C3672,Тех_Движение!$B$2:$B$5111,"&lt;="&amp;Настройки!$B$6)-$F3672)))</f>
        <v/>
      </c>
      <c r="K3672" s="21" t="e">
        <f>IF(OR($B3672="",K$3&lt;$D3672+Настройки!$B$7),0,MAX(0,$E3672-MAX(0,SUMIFS(Тех_Движение!$G$2:$G$5111,Тех_Движение!$D$2:$D$5111,$C3672,Тех_Движение!$B$2:$B$5111,"&lt;="&amp;K$3)-$F3672)))</f>
        <v>#VALUE!</v>
      </c>
      <c r="L3672" s="21" t="e">
        <f>IF(OR($B3672="",L$3&lt;$D3672+Настройки!$B$7),0,MAX(0,$E3672-MAX(0,SUMIFS(Тех_Движение!$G$2:$G$5111,Тех_Движение!$D$2:$D$5111,$C3672,Тех_Движение!$B$2:$B$5111,"&lt;="&amp;L$3)-$F3672)))</f>
        <v>#VALUE!</v>
      </c>
      <c r="M3672" s="21" t="e">
        <f>IF(OR($B3672="",M$3&lt;$D3672+Настройки!$B$7),0,MAX(0,$E3672-MAX(0,SUMIFS(Тех_Движение!$G$2:$G$5111,Тех_Движение!$D$2:$D$5111,$C3672,Тех_Движение!$B$2:$B$5111,"&lt;="&amp;M$3)-$F3672)))</f>
        <v>#VALUE!</v>
      </c>
      <c r="N3672" s="21" t="e">
        <f>IF(OR($B3672="",N$3&lt;$D3672+Настройки!$B$7),0,MAX(0,$E3672-MAX(0,SUMIFS(Тех_Движение!$G$2:$G$5111,Тех_Движение!$D$2:$D$5111,$C3672,Тех_Движение!$B$2:$B$5111,"&lt;="&amp;N$3)-$F3672)))</f>
        <v>#VALUE!</v>
      </c>
      <c r="O3672" s="21" t="e">
        <f>IF(OR($B3672="",O$3&lt;$D3672+Настройки!$B$7),0,MAX(0,$E3672-MAX(0,SUMIFS(Тех_Движение!$G$2:$G$5111,Тех_Движение!$D$2:$D$5111,$C3672,Тех_Движение!$B$2:$B$5111,"&lt;="&amp;O$3)-$F3672)))</f>
        <v>#VALUE!</v>
      </c>
      <c r="P3672" s="21" t="e">
        <f>IF(OR($B3672="",P$3&lt;$D3672+Настройки!$B$7),0,MAX(0,$E3672-MAX(0,SUMIFS(Тех_Движение!$G$2:$G$5111,Тех_Движение!$D$2:$D$5111,$C3672,Тех_Движение!$B$2:$B$5111,"&lt;="&amp;P$3)-$F3672)))</f>
        <v>#VALUE!</v>
      </c>
      <c r="Q3672" s="21" t="e">
        <f>IF(OR($B3672="",Q$3&lt;$D3672+Настройки!$B$7),0,MAX(0,$E3672-MAX(0,SUMIFS(Тех_Движение!$G$2:$G$5111,Тех_Движение!$D$2:$D$5111,$C3672,Тех_Движение!$B$2:$B$5111,"&lt;="&amp;Q$3)-$F3672)))</f>
        <v>#VALUE!</v>
      </c>
      <c r="R3672" s="21" t="str">
        <f t="shared" si="172"/>
        <v/>
      </c>
      <c r="S3672" s="23" t="str">
        <f>IF($B3672="","",VLOOKUP($C3672,Настройки!$A$11:$L$17,9,FALSE))</f>
        <v/>
      </c>
      <c r="T3672" s="23" t="str">
        <f t="shared" si="173"/>
        <v/>
      </c>
    </row>
    <row r="3673" spans="1:20" x14ac:dyDescent="0.3">
      <c r="A3673" s="20">
        <f>Тех_Движение!$A$3670</f>
        <v>3669</v>
      </c>
      <c r="B3673" s="20" t="str">
        <f>IF(Тех_Движение!$F$3670&gt;0,Тех_Движение!$I$3670,"")</f>
        <v/>
      </c>
      <c r="C3673" s="20" t="str">
        <f>IF($B3673="","",Тех_Движение!$D$3670)</f>
        <v/>
      </c>
      <c r="D3673" s="9" t="str">
        <f>IF($B3673="","",Тех_Движение!$B$3670)</f>
        <v/>
      </c>
      <c r="E3673" s="21" t="str">
        <f>IF($B3673="","",Тех_Движение!$F$3670)</f>
        <v/>
      </c>
      <c r="F3673" s="21" t="str">
        <f>IF($B3673="","",SUMIFS($E$5:$E3672,$C$5:$C3672,$C3673))</f>
        <v/>
      </c>
      <c r="G3673" s="21" t="str">
        <f>IF($B3673="","",MAX(0,$E3673-MAX(0,SUMIFS(Тех_Движение!$G$2:$G$5111,Тех_Движение!$D$2:$D$5111,$C3673,Тех_Движение!$B$2:$B$5111,"&lt;="&amp;Настройки!$B$5-1)-$F3673)))</f>
        <v/>
      </c>
      <c r="H3673" s="21" t="str">
        <f>IF($B3673="","",IF(AND($D3673&gt;=Настройки!$B$5,$D3673&lt;=Настройки!$B$6),$E3673,0))</f>
        <v/>
      </c>
      <c r="I3673" s="21" t="str">
        <f t="shared" si="171"/>
        <v/>
      </c>
      <c r="J3673" s="21" t="str">
        <f>IF($B3673="","",MAX(0,$E3673-MAX(0,SUMIFS(Тех_Движение!$G$2:$G$5111,Тех_Движение!$D$2:$D$5111,$C3673,Тех_Движение!$B$2:$B$5111,"&lt;="&amp;Настройки!$B$6)-$F3673)))</f>
        <v/>
      </c>
      <c r="K3673" s="21" t="e">
        <f>IF(OR($B3673="",K$3&lt;$D3673+Настройки!$B$7),0,MAX(0,$E3673-MAX(0,SUMIFS(Тех_Движение!$G$2:$G$5111,Тех_Движение!$D$2:$D$5111,$C3673,Тех_Движение!$B$2:$B$5111,"&lt;="&amp;K$3)-$F3673)))</f>
        <v>#VALUE!</v>
      </c>
      <c r="L3673" s="21" t="e">
        <f>IF(OR($B3673="",L$3&lt;$D3673+Настройки!$B$7),0,MAX(0,$E3673-MAX(0,SUMIFS(Тех_Движение!$G$2:$G$5111,Тех_Движение!$D$2:$D$5111,$C3673,Тех_Движение!$B$2:$B$5111,"&lt;="&amp;L$3)-$F3673)))</f>
        <v>#VALUE!</v>
      </c>
      <c r="M3673" s="21" t="e">
        <f>IF(OR($B3673="",M$3&lt;$D3673+Настройки!$B$7),0,MAX(0,$E3673-MAX(0,SUMIFS(Тех_Движение!$G$2:$G$5111,Тех_Движение!$D$2:$D$5111,$C3673,Тех_Движение!$B$2:$B$5111,"&lt;="&amp;M$3)-$F3673)))</f>
        <v>#VALUE!</v>
      </c>
      <c r="N3673" s="21" t="e">
        <f>IF(OR($B3673="",N$3&lt;$D3673+Настройки!$B$7),0,MAX(0,$E3673-MAX(0,SUMIFS(Тех_Движение!$G$2:$G$5111,Тех_Движение!$D$2:$D$5111,$C3673,Тех_Движение!$B$2:$B$5111,"&lt;="&amp;N$3)-$F3673)))</f>
        <v>#VALUE!</v>
      </c>
      <c r="O3673" s="21" t="e">
        <f>IF(OR($B3673="",O$3&lt;$D3673+Настройки!$B$7),0,MAX(0,$E3673-MAX(0,SUMIFS(Тех_Движение!$G$2:$G$5111,Тех_Движение!$D$2:$D$5111,$C3673,Тех_Движение!$B$2:$B$5111,"&lt;="&amp;O$3)-$F3673)))</f>
        <v>#VALUE!</v>
      </c>
      <c r="P3673" s="21" t="e">
        <f>IF(OR($B3673="",P$3&lt;$D3673+Настройки!$B$7),0,MAX(0,$E3673-MAX(0,SUMIFS(Тех_Движение!$G$2:$G$5111,Тех_Движение!$D$2:$D$5111,$C3673,Тех_Движение!$B$2:$B$5111,"&lt;="&amp;P$3)-$F3673)))</f>
        <v>#VALUE!</v>
      </c>
      <c r="Q3673" s="21" t="e">
        <f>IF(OR($B3673="",Q$3&lt;$D3673+Настройки!$B$7),0,MAX(0,$E3673-MAX(0,SUMIFS(Тех_Движение!$G$2:$G$5111,Тех_Движение!$D$2:$D$5111,$C3673,Тех_Движение!$B$2:$B$5111,"&lt;="&amp;Q$3)-$F3673)))</f>
        <v>#VALUE!</v>
      </c>
      <c r="R3673" s="21" t="str">
        <f t="shared" si="172"/>
        <v/>
      </c>
      <c r="S3673" s="23" t="str">
        <f>IF($B3673="","",VLOOKUP($C3673,Настройки!$A$11:$L$17,9,FALSE))</f>
        <v/>
      </c>
      <c r="T3673" s="23" t="str">
        <f t="shared" si="173"/>
        <v/>
      </c>
    </row>
    <row r="3674" spans="1:20" x14ac:dyDescent="0.3">
      <c r="A3674" s="20">
        <f>Тех_Движение!$A$3671</f>
        <v>3670</v>
      </c>
      <c r="B3674" s="20" t="str">
        <f>IF(Тех_Движение!$F$3671&gt;0,Тех_Движение!$I$3671,"")</f>
        <v/>
      </c>
      <c r="C3674" s="20" t="str">
        <f>IF($B3674="","",Тех_Движение!$D$3671)</f>
        <v/>
      </c>
      <c r="D3674" s="9" t="str">
        <f>IF($B3674="","",Тех_Движение!$B$3671)</f>
        <v/>
      </c>
      <c r="E3674" s="21" t="str">
        <f>IF($B3674="","",Тех_Движение!$F$3671)</f>
        <v/>
      </c>
      <c r="F3674" s="21" t="str">
        <f>IF($B3674="","",SUMIFS($E$5:$E3673,$C$5:$C3673,$C3674))</f>
        <v/>
      </c>
      <c r="G3674" s="21" t="str">
        <f>IF($B3674="","",MAX(0,$E3674-MAX(0,SUMIFS(Тех_Движение!$G$2:$G$5111,Тех_Движение!$D$2:$D$5111,$C3674,Тех_Движение!$B$2:$B$5111,"&lt;="&amp;Настройки!$B$5-1)-$F3674)))</f>
        <v/>
      </c>
      <c r="H3674" s="21" t="str">
        <f>IF($B3674="","",IF(AND($D3674&gt;=Настройки!$B$5,$D3674&lt;=Настройки!$B$6),$E3674,0))</f>
        <v/>
      </c>
      <c r="I3674" s="21" t="str">
        <f t="shared" si="171"/>
        <v/>
      </c>
      <c r="J3674" s="21" t="str">
        <f>IF($B3674="","",MAX(0,$E3674-MAX(0,SUMIFS(Тех_Движение!$G$2:$G$5111,Тех_Движение!$D$2:$D$5111,$C3674,Тех_Движение!$B$2:$B$5111,"&lt;="&amp;Настройки!$B$6)-$F3674)))</f>
        <v/>
      </c>
      <c r="K3674" s="21" t="e">
        <f>IF(OR($B3674="",K$3&lt;$D3674+Настройки!$B$7),0,MAX(0,$E3674-MAX(0,SUMIFS(Тех_Движение!$G$2:$G$5111,Тех_Движение!$D$2:$D$5111,$C3674,Тех_Движение!$B$2:$B$5111,"&lt;="&amp;K$3)-$F3674)))</f>
        <v>#VALUE!</v>
      </c>
      <c r="L3674" s="21" t="e">
        <f>IF(OR($B3674="",L$3&lt;$D3674+Настройки!$B$7),0,MAX(0,$E3674-MAX(0,SUMIFS(Тех_Движение!$G$2:$G$5111,Тех_Движение!$D$2:$D$5111,$C3674,Тех_Движение!$B$2:$B$5111,"&lt;="&amp;L$3)-$F3674)))</f>
        <v>#VALUE!</v>
      </c>
      <c r="M3674" s="21" t="e">
        <f>IF(OR($B3674="",M$3&lt;$D3674+Настройки!$B$7),0,MAX(0,$E3674-MAX(0,SUMIFS(Тех_Движение!$G$2:$G$5111,Тех_Движение!$D$2:$D$5111,$C3674,Тех_Движение!$B$2:$B$5111,"&lt;="&amp;M$3)-$F3674)))</f>
        <v>#VALUE!</v>
      </c>
      <c r="N3674" s="21" t="e">
        <f>IF(OR($B3674="",N$3&lt;$D3674+Настройки!$B$7),0,MAX(0,$E3674-MAX(0,SUMIFS(Тех_Движение!$G$2:$G$5111,Тех_Движение!$D$2:$D$5111,$C3674,Тех_Движение!$B$2:$B$5111,"&lt;="&amp;N$3)-$F3674)))</f>
        <v>#VALUE!</v>
      </c>
      <c r="O3674" s="21" t="e">
        <f>IF(OR($B3674="",O$3&lt;$D3674+Настройки!$B$7),0,MAX(0,$E3674-MAX(0,SUMIFS(Тех_Движение!$G$2:$G$5111,Тех_Движение!$D$2:$D$5111,$C3674,Тех_Движение!$B$2:$B$5111,"&lt;="&amp;O$3)-$F3674)))</f>
        <v>#VALUE!</v>
      </c>
      <c r="P3674" s="21" t="e">
        <f>IF(OR($B3674="",P$3&lt;$D3674+Настройки!$B$7),0,MAX(0,$E3674-MAX(0,SUMIFS(Тех_Движение!$G$2:$G$5111,Тех_Движение!$D$2:$D$5111,$C3674,Тех_Движение!$B$2:$B$5111,"&lt;="&amp;P$3)-$F3674)))</f>
        <v>#VALUE!</v>
      </c>
      <c r="Q3674" s="21" t="e">
        <f>IF(OR($B3674="",Q$3&lt;$D3674+Настройки!$B$7),0,MAX(0,$E3674-MAX(0,SUMIFS(Тех_Движение!$G$2:$G$5111,Тех_Движение!$D$2:$D$5111,$C3674,Тех_Движение!$B$2:$B$5111,"&lt;="&amp;Q$3)-$F3674)))</f>
        <v>#VALUE!</v>
      </c>
      <c r="R3674" s="21" t="str">
        <f t="shared" si="172"/>
        <v/>
      </c>
      <c r="S3674" s="23" t="str">
        <f>IF($B3674="","",VLOOKUP($C3674,Настройки!$A$11:$L$17,9,FALSE))</f>
        <v/>
      </c>
      <c r="T3674" s="23" t="str">
        <f t="shared" si="173"/>
        <v/>
      </c>
    </row>
    <row r="3675" spans="1:20" x14ac:dyDescent="0.3">
      <c r="A3675" s="20">
        <f>Тех_Движение!$A$3672</f>
        <v>3671</v>
      </c>
      <c r="B3675" s="20" t="str">
        <f>IF(Тех_Движение!$F$3672&gt;0,Тех_Движение!$I$3672,"")</f>
        <v/>
      </c>
      <c r="C3675" s="20" t="str">
        <f>IF($B3675="","",Тех_Движение!$D$3672)</f>
        <v/>
      </c>
      <c r="D3675" s="9" t="str">
        <f>IF($B3675="","",Тех_Движение!$B$3672)</f>
        <v/>
      </c>
      <c r="E3675" s="21" t="str">
        <f>IF($B3675="","",Тех_Движение!$F$3672)</f>
        <v/>
      </c>
      <c r="F3675" s="21" t="str">
        <f>IF($B3675="","",SUMIFS($E$5:$E3674,$C$5:$C3674,$C3675))</f>
        <v/>
      </c>
      <c r="G3675" s="21" t="str">
        <f>IF($B3675="","",MAX(0,$E3675-MAX(0,SUMIFS(Тех_Движение!$G$2:$G$5111,Тех_Движение!$D$2:$D$5111,$C3675,Тех_Движение!$B$2:$B$5111,"&lt;="&amp;Настройки!$B$5-1)-$F3675)))</f>
        <v/>
      </c>
      <c r="H3675" s="21" t="str">
        <f>IF($B3675="","",IF(AND($D3675&gt;=Настройки!$B$5,$D3675&lt;=Настройки!$B$6),$E3675,0))</f>
        <v/>
      </c>
      <c r="I3675" s="21" t="str">
        <f t="shared" si="171"/>
        <v/>
      </c>
      <c r="J3675" s="21" t="str">
        <f>IF($B3675="","",MAX(0,$E3675-MAX(0,SUMIFS(Тех_Движение!$G$2:$G$5111,Тех_Движение!$D$2:$D$5111,$C3675,Тех_Движение!$B$2:$B$5111,"&lt;="&amp;Настройки!$B$6)-$F3675)))</f>
        <v/>
      </c>
      <c r="K3675" s="21" t="e">
        <f>IF(OR($B3675="",K$3&lt;$D3675+Настройки!$B$7),0,MAX(0,$E3675-MAX(0,SUMIFS(Тех_Движение!$G$2:$G$5111,Тех_Движение!$D$2:$D$5111,$C3675,Тех_Движение!$B$2:$B$5111,"&lt;="&amp;K$3)-$F3675)))</f>
        <v>#VALUE!</v>
      </c>
      <c r="L3675" s="21" t="e">
        <f>IF(OR($B3675="",L$3&lt;$D3675+Настройки!$B$7),0,MAX(0,$E3675-MAX(0,SUMIFS(Тех_Движение!$G$2:$G$5111,Тех_Движение!$D$2:$D$5111,$C3675,Тех_Движение!$B$2:$B$5111,"&lt;="&amp;L$3)-$F3675)))</f>
        <v>#VALUE!</v>
      </c>
      <c r="M3675" s="21" t="e">
        <f>IF(OR($B3675="",M$3&lt;$D3675+Настройки!$B$7),0,MAX(0,$E3675-MAX(0,SUMIFS(Тех_Движение!$G$2:$G$5111,Тех_Движение!$D$2:$D$5111,$C3675,Тех_Движение!$B$2:$B$5111,"&lt;="&amp;M$3)-$F3675)))</f>
        <v>#VALUE!</v>
      </c>
      <c r="N3675" s="21" t="e">
        <f>IF(OR($B3675="",N$3&lt;$D3675+Настройки!$B$7),0,MAX(0,$E3675-MAX(0,SUMIFS(Тех_Движение!$G$2:$G$5111,Тех_Движение!$D$2:$D$5111,$C3675,Тех_Движение!$B$2:$B$5111,"&lt;="&amp;N$3)-$F3675)))</f>
        <v>#VALUE!</v>
      </c>
      <c r="O3675" s="21" t="e">
        <f>IF(OR($B3675="",O$3&lt;$D3675+Настройки!$B$7),0,MAX(0,$E3675-MAX(0,SUMIFS(Тех_Движение!$G$2:$G$5111,Тех_Движение!$D$2:$D$5111,$C3675,Тех_Движение!$B$2:$B$5111,"&lt;="&amp;O$3)-$F3675)))</f>
        <v>#VALUE!</v>
      </c>
      <c r="P3675" s="21" t="e">
        <f>IF(OR($B3675="",P$3&lt;$D3675+Настройки!$B$7),0,MAX(0,$E3675-MAX(0,SUMIFS(Тех_Движение!$G$2:$G$5111,Тех_Движение!$D$2:$D$5111,$C3675,Тех_Движение!$B$2:$B$5111,"&lt;="&amp;P$3)-$F3675)))</f>
        <v>#VALUE!</v>
      </c>
      <c r="Q3675" s="21" t="e">
        <f>IF(OR($B3675="",Q$3&lt;$D3675+Настройки!$B$7),0,MAX(0,$E3675-MAX(0,SUMIFS(Тех_Движение!$G$2:$G$5111,Тех_Движение!$D$2:$D$5111,$C3675,Тех_Движение!$B$2:$B$5111,"&lt;="&amp;Q$3)-$F3675)))</f>
        <v>#VALUE!</v>
      </c>
      <c r="R3675" s="21" t="str">
        <f t="shared" si="172"/>
        <v/>
      </c>
      <c r="S3675" s="23" t="str">
        <f>IF($B3675="","",VLOOKUP($C3675,Настройки!$A$11:$L$17,9,FALSE))</f>
        <v/>
      </c>
      <c r="T3675" s="23" t="str">
        <f t="shared" si="173"/>
        <v/>
      </c>
    </row>
    <row r="3676" spans="1:20" x14ac:dyDescent="0.3">
      <c r="A3676" s="20">
        <f>Тех_Движение!$A$3673</f>
        <v>3672</v>
      </c>
      <c r="B3676" s="20" t="str">
        <f>IF(Тех_Движение!$F$3673&gt;0,Тех_Движение!$I$3673,"")</f>
        <v/>
      </c>
      <c r="C3676" s="20" t="str">
        <f>IF($B3676="","",Тех_Движение!$D$3673)</f>
        <v/>
      </c>
      <c r="D3676" s="9" t="str">
        <f>IF($B3676="","",Тех_Движение!$B$3673)</f>
        <v/>
      </c>
      <c r="E3676" s="21" t="str">
        <f>IF($B3676="","",Тех_Движение!$F$3673)</f>
        <v/>
      </c>
      <c r="F3676" s="21" t="str">
        <f>IF($B3676="","",SUMIFS($E$5:$E3675,$C$5:$C3675,$C3676))</f>
        <v/>
      </c>
      <c r="G3676" s="21" t="str">
        <f>IF($B3676="","",MAX(0,$E3676-MAX(0,SUMIFS(Тех_Движение!$G$2:$G$5111,Тех_Движение!$D$2:$D$5111,$C3676,Тех_Движение!$B$2:$B$5111,"&lt;="&amp;Настройки!$B$5-1)-$F3676)))</f>
        <v/>
      </c>
      <c r="H3676" s="21" t="str">
        <f>IF($B3676="","",IF(AND($D3676&gt;=Настройки!$B$5,$D3676&lt;=Настройки!$B$6),$E3676,0))</f>
        <v/>
      </c>
      <c r="I3676" s="21" t="str">
        <f t="shared" si="171"/>
        <v/>
      </c>
      <c r="J3676" s="21" t="str">
        <f>IF($B3676="","",MAX(0,$E3676-MAX(0,SUMIFS(Тех_Движение!$G$2:$G$5111,Тех_Движение!$D$2:$D$5111,$C3676,Тех_Движение!$B$2:$B$5111,"&lt;="&amp;Настройки!$B$6)-$F3676)))</f>
        <v/>
      </c>
      <c r="K3676" s="21" t="e">
        <f>IF(OR($B3676="",K$3&lt;$D3676+Настройки!$B$7),0,MAX(0,$E3676-MAX(0,SUMIFS(Тех_Движение!$G$2:$G$5111,Тех_Движение!$D$2:$D$5111,$C3676,Тех_Движение!$B$2:$B$5111,"&lt;="&amp;K$3)-$F3676)))</f>
        <v>#VALUE!</v>
      </c>
      <c r="L3676" s="21" t="e">
        <f>IF(OR($B3676="",L$3&lt;$D3676+Настройки!$B$7),0,MAX(0,$E3676-MAX(0,SUMIFS(Тех_Движение!$G$2:$G$5111,Тех_Движение!$D$2:$D$5111,$C3676,Тех_Движение!$B$2:$B$5111,"&lt;="&amp;L$3)-$F3676)))</f>
        <v>#VALUE!</v>
      </c>
      <c r="M3676" s="21" t="e">
        <f>IF(OR($B3676="",M$3&lt;$D3676+Настройки!$B$7),0,MAX(0,$E3676-MAX(0,SUMIFS(Тех_Движение!$G$2:$G$5111,Тех_Движение!$D$2:$D$5111,$C3676,Тех_Движение!$B$2:$B$5111,"&lt;="&amp;M$3)-$F3676)))</f>
        <v>#VALUE!</v>
      </c>
      <c r="N3676" s="21" t="e">
        <f>IF(OR($B3676="",N$3&lt;$D3676+Настройки!$B$7),0,MAX(0,$E3676-MAX(0,SUMIFS(Тех_Движение!$G$2:$G$5111,Тех_Движение!$D$2:$D$5111,$C3676,Тех_Движение!$B$2:$B$5111,"&lt;="&amp;N$3)-$F3676)))</f>
        <v>#VALUE!</v>
      </c>
      <c r="O3676" s="21" t="e">
        <f>IF(OR($B3676="",O$3&lt;$D3676+Настройки!$B$7),0,MAX(0,$E3676-MAX(0,SUMIFS(Тех_Движение!$G$2:$G$5111,Тех_Движение!$D$2:$D$5111,$C3676,Тех_Движение!$B$2:$B$5111,"&lt;="&amp;O$3)-$F3676)))</f>
        <v>#VALUE!</v>
      </c>
      <c r="P3676" s="21" t="e">
        <f>IF(OR($B3676="",P$3&lt;$D3676+Настройки!$B$7),0,MAX(0,$E3676-MAX(0,SUMIFS(Тех_Движение!$G$2:$G$5111,Тех_Движение!$D$2:$D$5111,$C3676,Тех_Движение!$B$2:$B$5111,"&lt;="&amp;P$3)-$F3676)))</f>
        <v>#VALUE!</v>
      </c>
      <c r="Q3676" s="21" t="e">
        <f>IF(OR($B3676="",Q$3&lt;$D3676+Настройки!$B$7),0,MAX(0,$E3676-MAX(0,SUMIFS(Тех_Движение!$G$2:$G$5111,Тех_Движение!$D$2:$D$5111,$C3676,Тех_Движение!$B$2:$B$5111,"&lt;="&amp;Q$3)-$F3676)))</f>
        <v>#VALUE!</v>
      </c>
      <c r="R3676" s="21" t="str">
        <f t="shared" si="172"/>
        <v/>
      </c>
      <c r="S3676" s="23" t="str">
        <f>IF($B3676="","",VLOOKUP($C3676,Настройки!$A$11:$L$17,9,FALSE))</f>
        <v/>
      </c>
      <c r="T3676" s="23" t="str">
        <f t="shared" si="173"/>
        <v/>
      </c>
    </row>
    <row r="3677" spans="1:20" x14ac:dyDescent="0.3">
      <c r="A3677" s="20">
        <f>Тех_Движение!$A$3674</f>
        <v>3673</v>
      </c>
      <c r="B3677" s="20" t="str">
        <f>IF(Тех_Движение!$F$3674&gt;0,Тех_Движение!$I$3674,"")</f>
        <v/>
      </c>
      <c r="C3677" s="20" t="str">
        <f>IF($B3677="","",Тех_Движение!$D$3674)</f>
        <v/>
      </c>
      <c r="D3677" s="9" t="str">
        <f>IF($B3677="","",Тех_Движение!$B$3674)</f>
        <v/>
      </c>
      <c r="E3677" s="21" t="str">
        <f>IF($B3677="","",Тех_Движение!$F$3674)</f>
        <v/>
      </c>
      <c r="F3677" s="21" t="str">
        <f>IF($B3677="","",SUMIFS($E$5:$E3676,$C$5:$C3676,$C3677))</f>
        <v/>
      </c>
      <c r="G3677" s="21" t="str">
        <f>IF($B3677="","",MAX(0,$E3677-MAX(0,SUMIFS(Тех_Движение!$G$2:$G$5111,Тех_Движение!$D$2:$D$5111,$C3677,Тех_Движение!$B$2:$B$5111,"&lt;="&amp;Настройки!$B$5-1)-$F3677)))</f>
        <v/>
      </c>
      <c r="H3677" s="21" t="str">
        <f>IF($B3677="","",IF(AND($D3677&gt;=Настройки!$B$5,$D3677&lt;=Настройки!$B$6),$E3677,0))</f>
        <v/>
      </c>
      <c r="I3677" s="21" t="str">
        <f t="shared" si="171"/>
        <v/>
      </c>
      <c r="J3677" s="21" t="str">
        <f>IF($B3677="","",MAX(0,$E3677-MAX(0,SUMIFS(Тех_Движение!$G$2:$G$5111,Тех_Движение!$D$2:$D$5111,$C3677,Тех_Движение!$B$2:$B$5111,"&lt;="&amp;Настройки!$B$6)-$F3677)))</f>
        <v/>
      </c>
      <c r="K3677" s="21" t="e">
        <f>IF(OR($B3677="",K$3&lt;$D3677+Настройки!$B$7),0,MAX(0,$E3677-MAX(0,SUMIFS(Тех_Движение!$G$2:$G$5111,Тех_Движение!$D$2:$D$5111,$C3677,Тех_Движение!$B$2:$B$5111,"&lt;="&amp;K$3)-$F3677)))</f>
        <v>#VALUE!</v>
      </c>
      <c r="L3677" s="21" t="e">
        <f>IF(OR($B3677="",L$3&lt;$D3677+Настройки!$B$7),0,MAX(0,$E3677-MAX(0,SUMIFS(Тех_Движение!$G$2:$G$5111,Тех_Движение!$D$2:$D$5111,$C3677,Тех_Движение!$B$2:$B$5111,"&lt;="&amp;L$3)-$F3677)))</f>
        <v>#VALUE!</v>
      </c>
      <c r="M3677" s="21" t="e">
        <f>IF(OR($B3677="",M$3&lt;$D3677+Настройки!$B$7),0,MAX(0,$E3677-MAX(0,SUMIFS(Тех_Движение!$G$2:$G$5111,Тех_Движение!$D$2:$D$5111,$C3677,Тех_Движение!$B$2:$B$5111,"&lt;="&amp;M$3)-$F3677)))</f>
        <v>#VALUE!</v>
      </c>
      <c r="N3677" s="21" t="e">
        <f>IF(OR($B3677="",N$3&lt;$D3677+Настройки!$B$7),0,MAX(0,$E3677-MAX(0,SUMIFS(Тех_Движение!$G$2:$G$5111,Тех_Движение!$D$2:$D$5111,$C3677,Тех_Движение!$B$2:$B$5111,"&lt;="&amp;N$3)-$F3677)))</f>
        <v>#VALUE!</v>
      </c>
      <c r="O3677" s="21" t="e">
        <f>IF(OR($B3677="",O$3&lt;$D3677+Настройки!$B$7),0,MAX(0,$E3677-MAX(0,SUMIFS(Тех_Движение!$G$2:$G$5111,Тех_Движение!$D$2:$D$5111,$C3677,Тех_Движение!$B$2:$B$5111,"&lt;="&amp;O$3)-$F3677)))</f>
        <v>#VALUE!</v>
      </c>
      <c r="P3677" s="21" t="e">
        <f>IF(OR($B3677="",P$3&lt;$D3677+Настройки!$B$7),0,MAX(0,$E3677-MAX(0,SUMIFS(Тех_Движение!$G$2:$G$5111,Тех_Движение!$D$2:$D$5111,$C3677,Тех_Движение!$B$2:$B$5111,"&lt;="&amp;P$3)-$F3677)))</f>
        <v>#VALUE!</v>
      </c>
      <c r="Q3677" s="21" t="e">
        <f>IF(OR($B3677="",Q$3&lt;$D3677+Настройки!$B$7),0,MAX(0,$E3677-MAX(0,SUMIFS(Тех_Движение!$G$2:$G$5111,Тех_Движение!$D$2:$D$5111,$C3677,Тех_Движение!$B$2:$B$5111,"&lt;="&amp;Q$3)-$F3677)))</f>
        <v>#VALUE!</v>
      </c>
      <c r="R3677" s="21" t="str">
        <f t="shared" si="172"/>
        <v/>
      </c>
      <c r="S3677" s="23" t="str">
        <f>IF($B3677="","",VLOOKUP($C3677,Настройки!$A$11:$L$17,9,FALSE))</f>
        <v/>
      </c>
      <c r="T3677" s="23" t="str">
        <f t="shared" si="173"/>
        <v/>
      </c>
    </row>
    <row r="3678" spans="1:20" x14ac:dyDescent="0.3">
      <c r="A3678" s="20">
        <f>Тех_Движение!$A$3675</f>
        <v>3674</v>
      </c>
      <c r="B3678" s="20" t="str">
        <f>IF(Тех_Движение!$F$3675&gt;0,Тех_Движение!$I$3675,"")</f>
        <v/>
      </c>
      <c r="C3678" s="20" t="str">
        <f>IF($B3678="","",Тех_Движение!$D$3675)</f>
        <v/>
      </c>
      <c r="D3678" s="9" t="str">
        <f>IF($B3678="","",Тех_Движение!$B$3675)</f>
        <v/>
      </c>
      <c r="E3678" s="21" t="str">
        <f>IF($B3678="","",Тех_Движение!$F$3675)</f>
        <v/>
      </c>
      <c r="F3678" s="21" t="str">
        <f>IF($B3678="","",SUMIFS($E$5:$E3677,$C$5:$C3677,$C3678))</f>
        <v/>
      </c>
      <c r="G3678" s="21" t="str">
        <f>IF($B3678="","",MAX(0,$E3678-MAX(0,SUMIFS(Тех_Движение!$G$2:$G$5111,Тех_Движение!$D$2:$D$5111,$C3678,Тех_Движение!$B$2:$B$5111,"&lt;="&amp;Настройки!$B$5-1)-$F3678)))</f>
        <v/>
      </c>
      <c r="H3678" s="21" t="str">
        <f>IF($B3678="","",IF(AND($D3678&gt;=Настройки!$B$5,$D3678&lt;=Настройки!$B$6),$E3678,0))</f>
        <v/>
      </c>
      <c r="I3678" s="21" t="str">
        <f t="shared" si="171"/>
        <v/>
      </c>
      <c r="J3678" s="21" t="str">
        <f>IF($B3678="","",MAX(0,$E3678-MAX(0,SUMIFS(Тех_Движение!$G$2:$G$5111,Тех_Движение!$D$2:$D$5111,$C3678,Тех_Движение!$B$2:$B$5111,"&lt;="&amp;Настройки!$B$6)-$F3678)))</f>
        <v/>
      </c>
      <c r="K3678" s="21" t="e">
        <f>IF(OR($B3678="",K$3&lt;$D3678+Настройки!$B$7),0,MAX(0,$E3678-MAX(0,SUMIFS(Тех_Движение!$G$2:$G$5111,Тех_Движение!$D$2:$D$5111,$C3678,Тех_Движение!$B$2:$B$5111,"&lt;="&amp;K$3)-$F3678)))</f>
        <v>#VALUE!</v>
      </c>
      <c r="L3678" s="21" t="e">
        <f>IF(OR($B3678="",L$3&lt;$D3678+Настройки!$B$7),0,MAX(0,$E3678-MAX(0,SUMIFS(Тех_Движение!$G$2:$G$5111,Тех_Движение!$D$2:$D$5111,$C3678,Тех_Движение!$B$2:$B$5111,"&lt;="&amp;L$3)-$F3678)))</f>
        <v>#VALUE!</v>
      </c>
      <c r="M3678" s="21" t="e">
        <f>IF(OR($B3678="",M$3&lt;$D3678+Настройки!$B$7),0,MAX(0,$E3678-MAX(0,SUMIFS(Тех_Движение!$G$2:$G$5111,Тех_Движение!$D$2:$D$5111,$C3678,Тех_Движение!$B$2:$B$5111,"&lt;="&amp;M$3)-$F3678)))</f>
        <v>#VALUE!</v>
      </c>
      <c r="N3678" s="21" t="e">
        <f>IF(OR($B3678="",N$3&lt;$D3678+Настройки!$B$7),0,MAX(0,$E3678-MAX(0,SUMIFS(Тех_Движение!$G$2:$G$5111,Тех_Движение!$D$2:$D$5111,$C3678,Тех_Движение!$B$2:$B$5111,"&lt;="&amp;N$3)-$F3678)))</f>
        <v>#VALUE!</v>
      </c>
      <c r="O3678" s="21" t="e">
        <f>IF(OR($B3678="",O$3&lt;$D3678+Настройки!$B$7),0,MAX(0,$E3678-MAX(0,SUMIFS(Тех_Движение!$G$2:$G$5111,Тех_Движение!$D$2:$D$5111,$C3678,Тех_Движение!$B$2:$B$5111,"&lt;="&amp;O$3)-$F3678)))</f>
        <v>#VALUE!</v>
      </c>
      <c r="P3678" s="21" t="e">
        <f>IF(OR($B3678="",P$3&lt;$D3678+Настройки!$B$7),0,MAX(0,$E3678-MAX(0,SUMIFS(Тех_Движение!$G$2:$G$5111,Тех_Движение!$D$2:$D$5111,$C3678,Тех_Движение!$B$2:$B$5111,"&lt;="&amp;P$3)-$F3678)))</f>
        <v>#VALUE!</v>
      </c>
      <c r="Q3678" s="21" t="e">
        <f>IF(OR($B3678="",Q$3&lt;$D3678+Настройки!$B$7),0,MAX(0,$E3678-MAX(0,SUMIFS(Тех_Движение!$G$2:$G$5111,Тех_Движение!$D$2:$D$5111,$C3678,Тех_Движение!$B$2:$B$5111,"&lt;="&amp;Q$3)-$F3678)))</f>
        <v>#VALUE!</v>
      </c>
      <c r="R3678" s="21" t="str">
        <f t="shared" si="172"/>
        <v/>
      </c>
      <c r="S3678" s="23" t="str">
        <f>IF($B3678="","",VLOOKUP($C3678,Настройки!$A$11:$L$17,9,FALSE))</f>
        <v/>
      </c>
      <c r="T3678" s="23" t="str">
        <f t="shared" si="173"/>
        <v/>
      </c>
    </row>
    <row r="3679" spans="1:20" x14ac:dyDescent="0.3">
      <c r="A3679" s="20">
        <f>Тех_Движение!$A$3676</f>
        <v>3675</v>
      </c>
      <c r="B3679" s="20" t="str">
        <f>IF(Тех_Движение!$F$3676&gt;0,Тех_Движение!$I$3676,"")</f>
        <v/>
      </c>
      <c r="C3679" s="20" t="str">
        <f>IF($B3679="","",Тех_Движение!$D$3676)</f>
        <v/>
      </c>
      <c r="D3679" s="9" t="str">
        <f>IF($B3679="","",Тех_Движение!$B$3676)</f>
        <v/>
      </c>
      <c r="E3679" s="21" t="str">
        <f>IF($B3679="","",Тех_Движение!$F$3676)</f>
        <v/>
      </c>
      <c r="F3679" s="21" t="str">
        <f>IF($B3679="","",SUMIFS($E$5:$E3678,$C$5:$C3678,$C3679))</f>
        <v/>
      </c>
      <c r="G3679" s="21" t="str">
        <f>IF($B3679="","",MAX(0,$E3679-MAX(0,SUMIFS(Тех_Движение!$G$2:$G$5111,Тех_Движение!$D$2:$D$5111,$C3679,Тех_Движение!$B$2:$B$5111,"&lt;="&amp;Настройки!$B$5-1)-$F3679)))</f>
        <v/>
      </c>
      <c r="H3679" s="21" t="str">
        <f>IF($B3679="","",IF(AND($D3679&gt;=Настройки!$B$5,$D3679&lt;=Настройки!$B$6),$E3679,0))</f>
        <v/>
      </c>
      <c r="I3679" s="21" t="str">
        <f t="shared" si="171"/>
        <v/>
      </c>
      <c r="J3679" s="21" t="str">
        <f>IF($B3679="","",MAX(0,$E3679-MAX(0,SUMIFS(Тех_Движение!$G$2:$G$5111,Тех_Движение!$D$2:$D$5111,$C3679,Тех_Движение!$B$2:$B$5111,"&lt;="&amp;Настройки!$B$6)-$F3679)))</f>
        <v/>
      </c>
      <c r="K3679" s="21" t="e">
        <f>IF(OR($B3679="",K$3&lt;$D3679+Настройки!$B$7),0,MAX(0,$E3679-MAX(0,SUMIFS(Тех_Движение!$G$2:$G$5111,Тех_Движение!$D$2:$D$5111,$C3679,Тех_Движение!$B$2:$B$5111,"&lt;="&amp;K$3)-$F3679)))</f>
        <v>#VALUE!</v>
      </c>
      <c r="L3679" s="21" t="e">
        <f>IF(OR($B3679="",L$3&lt;$D3679+Настройки!$B$7),0,MAX(0,$E3679-MAX(0,SUMIFS(Тех_Движение!$G$2:$G$5111,Тех_Движение!$D$2:$D$5111,$C3679,Тех_Движение!$B$2:$B$5111,"&lt;="&amp;L$3)-$F3679)))</f>
        <v>#VALUE!</v>
      </c>
      <c r="M3679" s="21" t="e">
        <f>IF(OR($B3679="",M$3&lt;$D3679+Настройки!$B$7),0,MAX(0,$E3679-MAX(0,SUMIFS(Тех_Движение!$G$2:$G$5111,Тех_Движение!$D$2:$D$5111,$C3679,Тех_Движение!$B$2:$B$5111,"&lt;="&amp;M$3)-$F3679)))</f>
        <v>#VALUE!</v>
      </c>
      <c r="N3679" s="21" t="e">
        <f>IF(OR($B3679="",N$3&lt;$D3679+Настройки!$B$7),0,MAX(0,$E3679-MAX(0,SUMIFS(Тех_Движение!$G$2:$G$5111,Тех_Движение!$D$2:$D$5111,$C3679,Тех_Движение!$B$2:$B$5111,"&lt;="&amp;N$3)-$F3679)))</f>
        <v>#VALUE!</v>
      </c>
      <c r="O3679" s="21" t="e">
        <f>IF(OR($B3679="",O$3&lt;$D3679+Настройки!$B$7),0,MAX(0,$E3679-MAX(0,SUMIFS(Тех_Движение!$G$2:$G$5111,Тех_Движение!$D$2:$D$5111,$C3679,Тех_Движение!$B$2:$B$5111,"&lt;="&amp;O$3)-$F3679)))</f>
        <v>#VALUE!</v>
      </c>
      <c r="P3679" s="21" t="e">
        <f>IF(OR($B3679="",P$3&lt;$D3679+Настройки!$B$7),0,MAX(0,$E3679-MAX(0,SUMIFS(Тех_Движение!$G$2:$G$5111,Тех_Движение!$D$2:$D$5111,$C3679,Тех_Движение!$B$2:$B$5111,"&lt;="&amp;P$3)-$F3679)))</f>
        <v>#VALUE!</v>
      </c>
      <c r="Q3679" s="21" t="e">
        <f>IF(OR($B3679="",Q$3&lt;$D3679+Настройки!$B$7),0,MAX(0,$E3679-MAX(0,SUMIFS(Тех_Движение!$G$2:$G$5111,Тех_Движение!$D$2:$D$5111,$C3679,Тех_Движение!$B$2:$B$5111,"&lt;="&amp;Q$3)-$F3679)))</f>
        <v>#VALUE!</v>
      </c>
      <c r="R3679" s="21" t="str">
        <f t="shared" si="172"/>
        <v/>
      </c>
      <c r="S3679" s="23" t="str">
        <f>IF($B3679="","",VLOOKUP($C3679,Настройки!$A$11:$L$17,9,FALSE))</f>
        <v/>
      </c>
      <c r="T3679" s="23" t="str">
        <f t="shared" si="173"/>
        <v/>
      </c>
    </row>
    <row r="3680" spans="1:20" x14ac:dyDescent="0.3">
      <c r="A3680" s="20">
        <f>Тех_Движение!$A$3677</f>
        <v>3676</v>
      </c>
      <c r="B3680" s="20" t="str">
        <f>IF(Тех_Движение!$F$3677&gt;0,Тех_Движение!$I$3677,"")</f>
        <v/>
      </c>
      <c r="C3680" s="20" t="str">
        <f>IF($B3680="","",Тех_Движение!$D$3677)</f>
        <v/>
      </c>
      <c r="D3680" s="9" t="str">
        <f>IF($B3680="","",Тех_Движение!$B$3677)</f>
        <v/>
      </c>
      <c r="E3680" s="21" t="str">
        <f>IF($B3680="","",Тех_Движение!$F$3677)</f>
        <v/>
      </c>
      <c r="F3680" s="21" t="str">
        <f>IF($B3680="","",SUMIFS($E$5:$E3679,$C$5:$C3679,$C3680))</f>
        <v/>
      </c>
      <c r="G3680" s="21" t="str">
        <f>IF($B3680="","",MAX(0,$E3680-MAX(0,SUMIFS(Тех_Движение!$G$2:$G$5111,Тех_Движение!$D$2:$D$5111,$C3680,Тех_Движение!$B$2:$B$5111,"&lt;="&amp;Настройки!$B$5-1)-$F3680)))</f>
        <v/>
      </c>
      <c r="H3680" s="21" t="str">
        <f>IF($B3680="","",IF(AND($D3680&gt;=Настройки!$B$5,$D3680&lt;=Настройки!$B$6),$E3680,0))</f>
        <v/>
      </c>
      <c r="I3680" s="21" t="str">
        <f t="shared" si="171"/>
        <v/>
      </c>
      <c r="J3680" s="21" t="str">
        <f>IF($B3680="","",MAX(0,$E3680-MAX(0,SUMIFS(Тех_Движение!$G$2:$G$5111,Тех_Движение!$D$2:$D$5111,$C3680,Тех_Движение!$B$2:$B$5111,"&lt;="&amp;Настройки!$B$6)-$F3680)))</f>
        <v/>
      </c>
      <c r="K3680" s="21" t="e">
        <f>IF(OR($B3680="",K$3&lt;$D3680+Настройки!$B$7),0,MAX(0,$E3680-MAX(0,SUMIFS(Тех_Движение!$G$2:$G$5111,Тех_Движение!$D$2:$D$5111,$C3680,Тех_Движение!$B$2:$B$5111,"&lt;="&amp;K$3)-$F3680)))</f>
        <v>#VALUE!</v>
      </c>
      <c r="L3680" s="21" t="e">
        <f>IF(OR($B3680="",L$3&lt;$D3680+Настройки!$B$7),0,MAX(0,$E3680-MAX(0,SUMIFS(Тех_Движение!$G$2:$G$5111,Тех_Движение!$D$2:$D$5111,$C3680,Тех_Движение!$B$2:$B$5111,"&lt;="&amp;L$3)-$F3680)))</f>
        <v>#VALUE!</v>
      </c>
      <c r="M3680" s="21" t="e">
        <f>IF(OR($B3680="",M$3&lt;$D3680+Настройки!$B$7),0,MAX(0,$E3680-MAX(0,SUMIFS(Тех_Движение!$G$2:$G$5111,Тех_Движение!$D$2:$D$5111,$C3680,Тех_Движение!$B$2:$B$5111,"&lt;="&amp;M$3)-$F3680)))</f>
        <v>#VALUE!</v>
      </c>
      <c r="N3680" s="21" t="e">
        <f>IF(OR($B3680="",N$3&lt;$D3680+Настройки!$B$7),0,MAX(0,$E3680-MAX(0,SUMIFS(Тех_Движение!$G$2:$G$5111,Тех_Движение!$D$2:$D$5111,$C3680,Тех_Движение!$B$2:$B$5111,"&lt;="&amp;N$3)-$F3680)))</f>
        <v>#VALUE!</v>
      </c>
      <c r="O3680" s="21" t="e">
        <f>IF(OR($B3680="",O$3&lt;$D3680+Настройки!$B$7),0,MAX(0,$E3680-MAX(0,SUMIFS(Тех_Движение!$G$2:$G$5111,Тех_Движение!$D$2:$D$5111,$C3680,Тех_Движение!$B$2:$B$5111,"&lt;="&amp;O$3)-$F3680)))</f>
        <v>#VALUE!</v>
      </c>
      <c r="P3680" s="21" t="e">
        <f>IF(OR($B3680="",P$3&lt;$D3680+Настройки!$B$7),0,MAX(0,$E3680-MAX(0,SUMIFS(Тех_Движение!$G$2:$G$5111,Тех_Движение!$D$2:$D$5111,$C3680,Тех_Движение!$B$2:$B$5111,"&lt;="&amp;P$3)-$F3680)))</f>
        <v>#VALUE!</v>
      </c>
      <c r="Q3680" s="21" t="e">
        <f>IF(OR($B3680="",Q$3&lt;$D3680+Настройки!$B$7),0,MAX(0,$E3680-MAX(0,SUMIFS(Тех_Движение!$G$2:$G$5111,Тех_Движение!$D$2:$D$5111,$C3680,Тех_Движение!$B$2:$B$5111,"&lt;="&amp;Q$3)-$F3680)))</f>
        <v>#VALUE!</v>
      </c>
      <c r="R3680" s="21" t="str">
        <f t="shared" si="172"/>
        <v/>
      </c>
      <c r="S3680" s="23" t="str">
        <f>IF($B3680="","",VLOOKUP($C3680,Настройки!$A$11:$L$17,9,FALSE))</f>
        <v/>
      </c>
      <c r="T3680" s="23" t="str">
        <f t="shared" si="173"/>
        <v/>
      </c>
    </row>
    <row r="3681" spans="1:20" x14ac:dyDescent="0.3">
      <c r="A3681" s="20">
        <f>Тех_Движение!$A$3678</f>
        <v>3677</v>
      </c>
      <c r="B3681" s="20" t="str">
        <f>IF(Тех_Движение!$F$3678&gt;0,Тех_Движение!$I$3678,"")</f>
        <v/>
      </c>
      <c r="C3681" s="20" t="str">
        <f>IF($B3681="","",Тех_Движение!$D$3678)</f>
        <v/>
      </c>
      <c r="D3681" s="9" t="str">
        <f>IF($B3681="","",Тех_Движение!$B$3678)</f>
        <v/>
      </c>
      <c r="E3681" s="21" t="str">
        <f>IF($B3681="","",Тех_Движение!$F$3678)</f>
        <v/>
      </c>
      <c r="F3681" s="21" t="str">
        <f>IF($B3681="","",SUMIFS($E$5:$E3680,$C$5:$C3680,$C3681))</f>
        <v/>
      </c>
      <c r="G3681" s="21" t="str">
        <f>IF($B3681="","",MAX(0,$E3681-MAX(0,SUMIFS(Тех_Движение!$G$2:$G$5111,Тех_Движение!$D$2:$D$5111,$C3681,Тех_Движение!$B$2:$B$5111,"&lt;="&amp;Настройки!$B$5-1)-$F3681)))</f>
        <v/>
      </c>
      <c r="H3681" s="21" t="str">
        <f>IF($B3681="","",IF(AND($D3681&gt;=Настройки!$B$5,$D3681&lt;=Настройки!$B$6),$E3681,0))</f>
        <v/>
      </c>
      <c r="I3681" s="21" t="str">
        <f t="shared" si="171"/>
        <v/>
      </c>
      <c r="J3681" s="21" t="str">
        <f>IF($B3681="","",MAX(0,$E3681-MAX(0,SUMIFS(Тех_Движение!$G$2:$G$5111,Тех_Движение!$D$2:$D$5111,$C3681,Тех_Движение!$B$2:$B$5111,"&lt;="&amp;Настройки!$B$6)-$F3681)))</f>
        <v/>
      </c>
      <c r="K3681" s="21" t="e">
        <f>IF(OR($B3681="",K$3&lt;$D3681+Настройки!$B$7),0,MAX(0,$E3681-MAX(0,SUMIFS(Тех_Движение!$G$2:$G$5111,Тех_Движение!$D$2:$D$5111,$C3681,Тех_Движение!$B$2:$B$5111,"&lt;="&amp;K$3)-$F3681)))</f>
        <v>#VALUE!</v>
      </c>
      <c r="L3681" s="21" t="e">
        <f>IF(OR($B3681="",L$3&lt;$D3681+Настройки!$B$7),0,MAX(0,$E3681-MAX(0,SUMIFS(Тех_Движение!$G$2:$G$5111,Тех_Движение!$D$2:$D$5111,$C3681,Тех_Движение!$B$2:$B$5111,"&lt;="&amp;L$3)-$F3681)))</f>
        <v>#VALUE!</v>
      </c>
      <c r="M3681" s="21" t="e">
        <f>IF(OR($B3681="",M$3&lt;$D3681+Настройки!$B$7),0,MAX(0,$E3681-MAX(0,SUMIFS(Тех_Движение!$G$2:$G$5111,Тех_Движение!$D$2:$D$5111,$C3681,Тех_Движение!$B$2:$B$5111,"&lt;="&amp;M$3)-$F3681)))</f>
        <v>#VALUE!</v>
      </c>
      <c r="N3681" s="21" t="e">
        <f>IF(OR($B3681="",N$3&lt;$D3681+Настройки!$B$7),0,MAX(0,$E3681-MAX(0,SUMIFS(Тех_Движение!$G$2:$G$5111,Тех_Движение!$D$2:$D$5111,$C3681,Тех_Движение!$B$2:$B$5111,"&lt;="&amp;N$3)-$F3681)))</f>
        <v>#VALUE!</v>
      </c>
      <c r="O3681" s="21" t="e">
        <f>IF(OR($B3681="",O$3&lt;$D3681+Настройки!$B$7),0,MAX(0,$E3681-MAX(0,SUMIFS(Тех_Движение!$G$2:$G$5111,Тех_Движение!$D$2:$D$5111,$C3681,Тех_Движение!$B$2:$B$5111,"&lt;="&amp;O$3)-$F3681)))</f>
        <v>#VALUE!</v>
      </c>
      <c r="P3681" s="21" t="e">
        <f>IF(OR($B3681="",P$3&lt;$D3681+Настройки!$B$7),0,MAX(0,$E3681-MAX(0,SUMIFS(Тех_Движение!$G$2:$G$5111,Тех_Движение!$D$2:$D$5111,$C3681,Тех_Движение!$B$2:$B$5111,"&lt;="&amp;P$3)-$F3681)))</f>
        <v>#VALUE!</v>
      </c>
      <c r="Q3681" s="21" t="e">
        <f>IF(OR($B3681="",Q$3&lt;$D3681+Настройки!$B$7),0,MAX(0,$E3681-MAX(0,SUMIFS(Тех_Движение!$G$2:$G$5111,Тех_Движение!$D$2:$D$5111,$C3681,Тех_Движение!$B$2:$B$5111,"&lt;="&amp;Q$3)-$F3681)))</f>
        <v>#VALUE!</v>
      </c>
      <c r="R3681" s="21" t="str">
        <f t="shared" si="172"/>
        <v/>
      </c>
      <c r="S3681" s="23" t="str">
        <f>IF($B3681="","",VLOOKUP($C3681,Настройки!$A$11:$L$17,9,FALSE))</f>
        <v/>
      </c>
      <c r="T3681" s="23" t="str">
        <f t="shared" si="173"/>
        <v/>
      </c>
    </row>
    <row r="3682" spans="1:20" x14ac:dyDescent="0.3">
      <c r="A3682" s="20">
        <f>Тех_Движение!$A$3679</f>
        <v>3678</v>
      </c>
      <c r="B3682" s="20" t="str">
        <f>IF(Тех_Движение!$F$3679&gt;0,Тех_Движение!$I$3679,"")</f>
        <v/>
      </c>
      <c r="C3682" s="20" t="str">
        <f>IF($B3682="","",Тех_Движение!$D$3679)</f>
        <v/>
      </c>
      <c r="D3682" s="9" t="str">
        <f>IF($B3682="","",Тех_Движение!$B$3679)</f>
        <v/>
      </c>
      <c r="E3682" s="21" t="str">
        <f>IF($B3682="","",Тех_Движение!$F$3679)</f>
        <v/>
      </c>
      <c r="F3682" s="21" t="str">
        <f>IF($B3682="","",SUMIFS($E$5:$E3681,$C$5:$C3681,$C3682))</f>
        <v/>
      </c>
      <c r="G3682" s="21" t="str">
        <f>IF($B3682="","",MAX(0,$E3682-MAX(0,SUMIFS(Тех_Движение!$G$2:$G$5111,Тех_Движение!$D$2:$D$5111,$C3682,Тех_Движение!$B$2:$B$5111,"&lt;="&amp;Настройки!$B$5-1)-$F3682)))</f>
        <v/>
      </c>
      <c r="H3682" s="21" t="str">
        <f>IF($B3682="","",IF(AND($D3682&gt;=Настройки!$B$5,$D3682&lt;=Настройки!$B$6),$E3682,0))</f>
        <v/>
      </c>
      <c r="I3682" s="21" t="str">
        <f t="shared" si="171"/>
        <v/>
      </c>
      <c r="J3682" s="21" t="str">
        <f>IF($B3682="","",MAX(0,$E3682-MAX(0,SUMIFS(Тех_Движение!$G$2:$G$5111,Тех_Движение!$D$2:$D$5111,$C3682,Тех_Движение!$B$2:$B$5111,"&lt;="&amp;Настройки!$B$6)-$F3682)))</f>
        <v/>
      </c>
      <c r="K3682" s="21" t="e">
        <f>IF(OR($B3682="",K$3&lt;$D3682+Настройки!$B$7),0,MAX(0,$E3682-MAX(0,SUMIFS(Тех_Движение!$G$2:$G$5111,Тех_Движение!$D$2:$D$5111,$C3682,Тех_Движение!$B$2:$B$5111,"&lt;="&amp;K$3)-$F3682)))</f>
        <v>#VALUE!</v>
      </c>
      <c r="L3682" s="21" t="e">
        <f>IF(OR($B3682="",L$3&lt;$D3682+Настройки!$B$7),0,MAX(0,$E3682-MAX(0,SUMIFS(Тех_Движение!$G$2:$G$5111,Тех_Движение!$D$2:$D$5111,$C3682,Тех_Движение!$B$2:$B$5111,"&lt;="&amp;L$3)-$F3682)))</f>
        <v>#VALUE!</v>
      </c>
      <c r="M3682" s="21" t="e">
        <f>IF(OR($B3682="",M$3&lt;$D3682+Настройки!$B$7),0,MAX(0,$E3682-MAX(0,SUMIFS(Тех_Движение!$G$2:$G$5111,Тех_Движение!$D$2:$D$5111,$C3682,Тех_Движение!$B$2:$B$5111,"&lt;="&amp;M$3)-$F3682)))</f>
        <v>#VALUE!</v>
      </c>
      <c r="N3682" s="21" t="e">
        <f>IF(OR($B3682="",N$3&lt;$D3682+Настройки!$B$7),0,MAX(0,$E3682-MAX(0,SUMIFS(Тех_Движение!$G$2:$G$5111,Тех_Движение!$D$2:$D$5111,$C3682,Тех_Движение!$B$2:$B$5111,"&lt;="&amp;N$3)-$F3682)))</f>
        <v>#VALUE!</v>
      </c>
      <c r="O3682" s="21" t="e">
        <f>IF(OR($B3682="",O$3&lt;$D3682+Настройки!$B$7),0,MAX(0,$E3682-MAX(0,SUMIFS(Тех_Движение!$G$2:$G$5111,Тех_Движение!$D$2:$D$5111,$C3682,Тех_Движение!$B$2:$B$5111,"&lt;="&amp;O$3)-$F3682)))</f>
        <v>#VALUE!</v>
      </c>
      <c r="P3682" s="21" t="e">
        <f>IF(OR($B3682="",P$3&lt;$D3682+Настройки!$B$7),0,MAX(0,$E3682-MAX(0,SUMIFS(Тех_Движение!$G$2:$G$5111,Тех_Движение!$D$2:$D$5111,$C3682,Тех_Движение!$B$2:$B$5111,"&lt;="&amp;P$3)-$F3682)))</f>
        <v>#VALUE!</v>
      </c>
      <c r="Q3682" s="21" t="e">
        <f>IF(OR($B3682="",Q$3&lt;$D3682+Настройки!$B$7),0,MAX(0,$E3682-MAX(0,SUMIFS(Тех_Движение!$G$2:$G$5111,Тех_Движение!$D$2:$D$5111,$C3682,Тех_Движение!$B$2:$B$5111,"&lt;="&amp;Q$3)-$F3682)))</f>
        <v>#VALUE!</v>
      </c>
      <c r="R3682" s="21" t="str">
        <f t="shared" si="172"/>
        <v/>
      </c>
      <c r="S3682" s="23" t="str">
        <f>IF($B3682="","",VLOOKUP($C3682,Настройки!$A$11:$L$17,9,FALSE))</f>
        <v/>
      </c>
      <c r="T3682" s="23" t="str">
        <f t="shared" si="173"/>
        <v/>
      </c>
    </row>
    <row r="3683" spans="1:20" x14ac:dyDescent="0.3">
      <c r="A3683" s="20">
        <f>Тех_Движение!$A$3680</f>
        <v>3679</v>
      </c>
      <c r="B3683" s="20" t="str">
        <f>IF(Тех_Движение!$F$3680&gt;0,Тех_Движение!$I$3680,"")</f>
        <v/>
      </c>
      <c r="C3683" s="20" t="str">
        <f>IF($B3683="","",Тех_Движение!$D$3680)</f>
        <v/>
      </c>
      <c r="D3683" s="9" t="str">
        <f>IF($B3683="","",Тех_Движение!$B$3680)</f>
        <v/>
      </c>
      <c r="E3683" s="21" t="str">
        <f>IF($B3683="","",Тех_Движение!$F$3680)</f>
        <v/>
      </c>
      <c r="F3683" s="21" t="str">
        <f>IF($B3683="","",SUMIFS($E$5:$E3682,$C$5:$C3682,$C3683))</f>
        <v/>
      </c>
      <c r="G3683" s="21" t="str">
        <f>IF($B3683="","",MAX(0,$E3683-MAX(0,SUMIFS(Тех_Движение!$G$2:$G$5111,Тех_Движение!$D$2:$D$5111,$C3683,Тех_Движение!$B$2:$B$5111,"&lt;="&amp;Настройки!$B$5-1)-$F3683)))</f>
        <v/>
      </c>
      <c r="H3683" s="21" t="str">
        <f>IF($B3683="","",IF(AND($D3683&gt;=Настройки!$B$5,$D3683&lt;=Настройки!$B$6),$E3683,0))</f>
        <v/>
      </c>
      <c r="I3683" s="21" t="str">
        <f t="shared" si="171"/>
        <v/>
      </c>
      <c r="J3683" s="21" t="str">
        <f>IF($B3683="","",MAX(0,$E3683-MAX(0,SUMIFS(Тех_Движение!$G$2:$G$5111,Тех_Движение!$D$2:$D$5111,$C3683,Тех_Движение!$B$2:$B$5111,"&lt;="&amp;Настройки!$B$6)-$F3683)))</f>
        <v/>
      </c>
      <c r="K3683" s="21" t="e">
        <f>IF(OR($B3683="",K$3&lt;$D3683+Настройки!$B$7),0,MAX(0,$E3683-MAX(0,SUMIFS(Тех_Движение!$G$2:$G$5111,Тех_Движение!$D$2:$D$5111,$C3683,Тех_Движение!$B$2:$B$5111,"&lt;="&amp;K$3)-$F3683)))</f>
        <v>#VALUE!</v>
      </c>
      <c r="L3683" s="21" t="e">
        <f>IF(OR($B3683="",L$3&lt;$D3683+Настройки!$B$7),0,MAX(0,$E3683-MAX(0,SUMIFS(Тех_Движение!$G$2:$G$5111,Тех_Движение!$D$2:$D$5111,$C3683,Тех_Движение!$B$2:$B$5111,"&lt;="&amp;L$3)-$F3683)))</f>
        <v>#VALUE!</v>
      </c>
      <c r="M3683" s="21" t="e">
        <f>IF(OR($B3683="",M$3&lt;$D3683+Настройки!$B$7),0,MAX(0,$E3683-MAX(0,SUMIFS(Тех_Движение!$G$2:$G$5111,Тех_Движение!$D$2:$D$5111,$C3683,Тех_Движение!$B$2:$B$5111,"&lt;="&amp;M$3)-$F3683)))</f>
        <v>#VALUE!</v>
      </c>
      <c r="N3683" s="21" t="e">
        <f>IF(OR($B3683="",N$3&lt;$D3683+Настройки!$B$7),0,MAX(0,$E3683-MAX(0,SUMIFS(Тех_Движение!$G$2:$G$5111,Тех_Движение!$D$2:$D$5111,$C3683,Тех_Движение!$B$2:$B$5111,"&lt;="&amp;N$3)-$F3683)))</f>
        <v>#VALUE!</v>
      </c>
      <c r="O3683" s="21" t="e">
        <f>IF(OR($B3683="",O$3&lt;$D3683+Настройки!$B$7),0,MAX(0,$E3683-MAX(0,SUMIFS(Тех_Движение!$G$2:$G$5111,Тех_Движение!$D$2:$D$5111,$C3683,Тех_Движение!$B$2:$B$5111,"&lt;="&amp;O$3)-$F3683)))</f>
        <v>#VALUE!</v>
      </c>
      <c r="P3683" s="21" t="e">
        <f>IF(OR($B3683="",P$3&lt;$D3683+Настройки!$B$7),0,MAX(0,$E3683-MAX(0,SUMIFS(Тех_Движение!$G$2:$G$5111,Тех_Движение!$D$2:$D$5111,$C3683,Тех_Движение!$B$2:$B$5111,"&lt;="&amp;P$3)-$F3683)))</f>
        <v>#VALUE!</v>
      </c>
      <c r="Q3683" s="21" t="e">
        <f>IF(OR($B3683="",Q$3&lt;$D3683+Настройки!$B$7),0,MAX(0,$E3683-MAX(0,SUMIFS(Тех_Движение!$G$2:$G$5111,Тех_Движение!$D$2:$D$5111,$C3683,Тех_Движение!$B$2:$B$5111,"&lt;="&amp;Q$3)-$F3683)))</f>
        <v>#VALUE!</v>
      </c>
      <c r="R3683" s="21" t="str">
        <f t="shared" si="172"/>
        <v/>
      </c>
      <c r="S3683" s="23" t="str">
        <f>IF($B3683="","",VLOOKUP($C3683,Настройки!$A$11:$L$17,9,FALSE))</f>
        <v/>
      </c>
      <c r="T3683" s="23" t="str">
        <f t="shared" si="173"/>
        <v/>
      </c>
    </row>
    <row r="3684" spans="1:20" x14ac:dyDescent="0.3">
      <c r="A3684" s="20">
        <f>Тех_Движение!$A$3681</f>
        <v>3680</v>
      </c>
      <c r="B3684" s="20" t="str">
        <f>IF(Тех_Движение!$F$3681&gt;0,Тех_Движение!$I$3681,"")</f>
        <v/>
      </c>
      <c r="C3684" s="20" t="str">
        <f>IF($B3684="","",Тех_Движение!$D$3681)</f>
        <v/>
      </c>
      <c r="D3684" s="9" t="str">
        <f>IF($B3684="","",Тех_Движение!$B$3681)</f>
        <v/>
      </c>
      <c r="E3684" s="21" t="str">
        <f>IF($B3684="","",Тех_Движение!$F$3681)</f>
        <v/>
      </c>
      <c r="F3684" s="21" t="str">
        <f>IF($B3684="","",SUMIFS($E$5:$E3683,$C$5:$C3683,$C3684))</f>
        <v/>
      </c>
      <c r="G3684" s="21" t="str">
        <f>IF($B3684="","",MAX(0,$E3684-MAX(0,SUMIFS(Тех_Движение!$G$2:$G$5111,Тех_Движение!$D$2:$D$5111,$C3684,Тех_Движение!$B$2:$B$5111,"&lt;="&amp;Настройки!$B$5-1)-$F3684)))</f>
        <v/>
      </c>
      <c r="H3684" s="21" t="str">
        <f>IF($B3684="","",IF(AND($D3684&gt;=Настройки!$B$5,$D3684&lt;=Настройки!$B$6),$E3684,0))</f>
        <v/>
      </c>
      <c r="I3684" s="21" t="str">
        <f t="shared" si="171"/>
        <v/>
      </c>
      <c r="J3684" s="21" t="str">
        <f>IF($B3684="","",MAX(0,$E3684-MAX(0,SUMIFS(Тех_Движение!$G$2:$G$5111,Тех_Движение!$D$2:$D$5111,$C3684,Тех_Движение!$B$2:$B$5111,"&lt;="&amp;Настройки!$B$6)-$F3684)))</f>
        <v/>
      </c>
      <c r="K3684" s="21" t="e">
        <f>IF(OR($B3684="",K$3&lt;$D3684+Настройки!$B$7),0,MAX(0,$E3684-MAX(0,SUMIFS(Тех_Движение!$G$2:$G$5111,Тех_Движение!$D$2:$D$5111,$C3684,Тех_Движение!$B$2:$B$5111,"&lt;="&amp;K$3)-$F3684)))</f>
        <v>#VALUE!</v>
      </c>
      <c r="L3684" s="21" t="e">
        <f>IF(OR($B3684="",L$3&lt;$D3684+Настройки!$B$7),0,MAX(0,$E3684-MAX(0,SUMIFS(Тех_Движение!$G$2:$G$5111,Тех_Движение!$D$2:$D$5111,$C3684,Тех_Движение!$B$2:$B$5111,"&lt;="&amp;L$3)-$F3684)))</f>
        <v>#VALUE!</v>
      </c>
      <c r="M3684" s="21" t="e">
        <f>IF(OR($B3684="",M$3&lt;$D3684+Настройки!$B$7),0,MAX(0,$E3684-MAX(0,SUMIFS(Тех_Движение!$G$2:$G$5111,Тех_Движение!$D$2:$D$5111,$C3684,Тех_Движение!$B$2:$B$5111,"&lt;="&amp;M$3)-$F3684)))</f>
        <v>#VALUE!</v>
      </c>
      <c r="N3684" s="21" t="e">
        <f>IF(OR($B3684="",N$3&lt;$D3684+Настройки!$B$7),0,MAX(0,$E3684-MAX(0,SUMIFS(Тех_Движение!$G$2:$G$5111,Тех_Движение!$D$2:$D$5111,$C3684,Тех_Движение!$B$2:$B$5111,"&lt;="&amp;N$3)-$F3684)))</f>
        <v>#VALUE!</v>
      </c>
      <c r="O3684" s="21" t="e">
        <f>IF(OR($B3684="",O$3&lt;$D3684+Настройки!$B$7),0,MAX(0,$E3684-MAX(0,SUMIFS(Тех_Движение!$G$2:$G$5111,Тех_Движение!$D$2:$D$5111,$C3684,Тех_Движение!$B$2:$B$5111,"&lt;="&amp;O$3)-$F3684)))</f>
        <v>#VALUE!</v>
      </c>
      <c r="P3684" s="21" t="e">
        <f>IF(OR($B3684="",P$3&lt;$D3684+Настройки!$B$7),0,MAX(0,$E3684-MAX(0,SUMIFS(Тех_Движение!$G$2:$G$5111,Тех_Движение!$D$2:$D$5111,$C3684,Тех_Движение!$B$2:$B$5111,"&lt;="&amp;P$3)-$F3684)))</f>
        <v>#VALUE!</v>
      </c>
      <c r="Q3684" s="21" t="e">
        <f>IF(OR($B3684="",Q$3&lt;$D3684+Настройки!$B$7),0,MAX(0,$E3684-MAX(0,SUMIFS(Тех_Движение!$G$2:$G$5111,Тех_Движение!$D$2:$D$5111,$C3684,Тех_Движение!$B$2:$B$5111,"&lt;="&amp;Q$3)-$F3684)))</f>
        <v>#VALUE!</v>
      </c>
      <c r="R3684" s="21" t="str">
        <f t="shared" si="172"/>
        <v/>
      </c>
      <c r="S3684" s="23" t="str">
        <f>IF($B3684="","",VLOOKUP($C3684,Настройки!$A$11:$L$17,9,FALSE))</f>
        <v/>
      </c>
      <c r="T3684" s="23" t="str">
        <f t="shared" si="173"/>
        <v/>
      </c>
    </row>
    <row r="3685" spans="1:20" x14ac:dyDescent="0.3">
      <c r="A3685" s="20">
        <f>Тех_Движение!$A$3682</f>
        <v>3681</v>
      </c>
      <c r="B3685" s="20" t="str">
        <f>IF(Тех_Движение!$F$3682&gt;0,Тех_Движение!$I$3682,"")</f>
        <v/>
      </c>
      <c r="C3685" s="20" t="str">
        <f>IF($B3685="","",Тех_Движение!$D$3682)</f>
        <v/>
      </c>
      <c r="D3685" s="9" t="str">
        <f>IF($B3685="","",Тех_Движение!$B$3682)</f>
        <v/>
      </c>
      <c r="E3685" s="21" t="str">
        <f>IF($B3685="","",Тех_Движение!$F$3682)</f>
        <v/>
      </c>
      <c r="F3685" s="21" t="str">
        <f>IF($B3685="","",SUMIFS($E$5:$E3684,$C$5:$C3684,$C3685))</f>
        <v/>
      </c>
      <c r="G3685" s="21" t="str">
        <f>IF($B3685="","",MAX(0,$E3685-MAX(0,SUMIFS(Тех_Движение!$G$2:$G$5111,Тех_Движение!$D$2:$D$5111,$C3685,Тех_Движение!$B$2:$B$5111,"&lt;="&amp;Настройки!$B$5-1)-$F3685)))</f>
        <v/>
      </c>
      <c r="H3685" s="21" t="str">
        <f>IF($B3685="","",IF(AND($D3685&gt;=Настройки!$B$5,$D3685&lt;=Настройки!$B$6),$E3685,0))</f>
        <v/>
      </c>
      <c r="I3685" s="21" t="str">
        <f t="shared" si="171"/>
        <v/>
      </c>
      <c r="J3685" s="21" t="str">
        <f>IF($B3685="","",MAX(0,$E3685-MAX(0,SUMIFS(Тех_Движение!$G$2:$G$5111,Тех_Движение!$D$2:$D$5111,$C3685,Тех_Движение!$B$2:$B$5111,"&lt;="&amp;Настройки!$B$6)-$F3685)))</f>
        <v/>
      </c>
      <c r="K3685" s="21" t="e">
        <f>IF(OR($B3685="",K$3&lt;$D3685+Настройки!$B$7),0,MAX(0,$E3685-MAX(0,SUMIFS(Тех_Движение!$G$2:$G$5111,Тех_Движение!$D$2:$D$5111,$C3685,Тех_Движение!$B$2:$B$5111,"&lt;="&amp;K$3)-$F3685)))</f>
        <v>#VALUE!</v>
      </c>
      <c r="L3685" s="21" t="e">
        <f>IF(OR($B3685="",L$3&lt;$D3685+Настройки!$B$7),0,MAX(0,$E3685-MAX(0,SUMIFS(Тех_Движение!$G$2:$G$5111,Тех_Движение!$D$2:$D$5111,$C3685,Тех_Движение!$B$2:$B$5111,"&lt;="&amp;L$3)-$F3685)))</f>
        <v>#VALUE!</v>
      </c>
      <c r="M3685" s="21" t="e">
        <f>IF(OR($B3685="",M$3&lt;$D3685+Настройки!$B$7),0,MAX(0,$E3685-MAX(0,SUMIFS(Тех_Движение!$G$2:$G$5111,Тех_Движение!$D$2:$D$5111,$C3685,Тех_Движение!$B$2:$B$5111,"&lt;="&amp;M$3)-$F3685)))</f>
        <v>#VALUE!</v>
      </c>
      <c r="N3685" s="21" t="e">
        <f>IF(OR($B3685="",N$3&lt;$D3685+Настройки!$B$7),0,MAX(0,$E3685-MAX(0,SUMIFS(Тех_Движение!$G$2:$G$5111,Тех_Движение!$D$2:$D$5111,$C3685,Тех_Движение!$B$2:$B$5111,"&lt;="&amp;N$3)-$F3685)))</f>
        <v>#VALUE!</v>
      </c>
      <c r="O3685" s="21" t="e">
        <f>IF(OR($B3685="",O$3&lt;$D3685+Настройки!$B$7),0,MAX(0,$E3685-MAX(0,SUMIFS(Тех_Движение!$G$2:$G$5111,Тех_Движение!$D$2:$D$5111,$C3685,Тех_Движение!$B$2:$B$5111,"&lt;="&amp;O$3)-$F3685)))</f>
        <v>#VALUE!</v>
      </c>
      <c r="P3685" s="21" t="e">
        <f>IF(OR($B3685="",P$3&lt;$D3685+Настройки!$B$7),0,MAX(0,$E3685-MAX(0,SUMIFS(Тех_Движение!$G$2:$G$5111,Тех_Движение!$D$2:$D$5111,$C3685,Тех_Движение!$B$2:$B$5111,"&lt;="&amp;P$3)-$F3685)))</f>
        <v>#VALUE!</v>
      </c>
      <c r="Q3685" s="21" t="e">
        <f>IF(OR($B3685="",Q$3&lt;$D3685+Настройки!$B$7),0,MAX(0,$E3685-MAX(0,SUMIFS(Тех_Движение!$G$2:$G$5111,Тех_Движение!$D$2:$D$5111,$C3685,Тех_Движение!$B$2:$B$5111,"&lt;="&amp;Q$3)-$F3685)))</f>
        <v>#VALUE!</v>
      </c>
      <c r="R3685" s="21" t="str">
        <f t="shared" si="172"/>
        <v/>
      </c>
      <c r="S3685" s="23" t="str">
        <f>IF($B3685="","",VLOOKUP($C3685,Настройки!$A$11:$L$17,9,FALSE))</f>
        <v/>
      </c>
      <c r="T3685" s="23" t="str">
        <f t="shared" si="173"/>
        <v/>
      </c>
    </row>
    <row r="3686" spans="1:20" x14ac:dyDescent="0.3">
      <c r="A3686" s="20">
        <f>Тех_Движение!$A$3683</f>
        <v>3682</v>
      </c>
      <c r="B3686" s="20" t="str">
        <f>IF(Тех_Движение!$F$3683&gt;0,Тех_Движение!$I$3683,"")</f>
        <v/>
      </c>
      <c r="C3686" s="20" t="str">
        <f>IF($B3686="","",Тех_Движение!$D$3683)</f>
        <v/>
      </c>
      <c r="D3686" s="9" t="str">
        <f>IF($B3686="","",Тех_Движение!$B$3683)</f>
        <v/>
      </c>
      <c r="E3686" s="21" t="str">
        <f>IF($B3686="","",Тех_Движение!$F$3683)</f>
        <v/>
      </c>
      <c r="F3686" s="21" t="str">
        <f>IF($B3686="","",SUMIFS($E$5:$E3685,$C$5:$C3685,$C3686))</f>
        <v/>
      </c>
      <c r="G3686" s="21" t="str">
        <f>IF($B3686="","",MAX(0,$E3686-MAX(0,SUMIFS(Тех_Движение!$G$2:$G$5111,Тех_Движение!$D$2:$D$5111,$C3686,Тех_Движение!$B$2:$B$5111,"&lt;="&amp;Настройки!$B$5-1)-$F3686)))</f>
        <v/>
      </c>
      <c r="H3686" s="21" t="str">
        <f>IF($B3686="","",IF(AND($D3686&gt;=Настройки!$B$5,$D3686&lt;=Настройки!$B$6),$E3686,0))</f>
        <v/>
      </c>
      <c r="I3686" s="21" t="str">
        <f t="shared" si="171"/>
        <v/>
      </c>
      <c r="J3686" s="21" t="str">
        <f>IF($B3686="","",MAX(0,$E3686-MAX(0,SUMIFS(Тех_Движение!$G$2:$G$5111,Тех_Движение!$D$2:$D$5111,$C3686,Тех_Движение!$B$2:$B$5111,"&lt;="&amp;Настройки!$B$6)-$F3686)))</f>
        <v/>
      </c>
      <c r="K3686" s="21" t="e">
        <f>IF(OR($B3686="",K$3&lt;$D3686+Настройки!$B$7),0,MAX(0,$E3686-MAX(0,SUMIFS(Тех_Движение!$G$2:$G$5111,Тех_Движение!$D$2:$D$5111,$C3686,Тех_Движение!$B$2:$B$5111,"&lt;="&amp;K$3)-$F3686)))</f>
        <v>#VALUE!</v>
      </c>
      <c r="L3686" s="21" t="e">
        <f>IF(OR($B3686="",L$3&lt;$D3686+Настройки!$B$7),0,MAX(0,$E3686-MAX(0,SUMIFS(Тех_Движение!$G$2:$G$5111,Тех_Движение!$D$2:$D$5111,$C3686,Тех_Движение!$B$2:$B$5111,"&lt;="&amp;L$3)-$F3686)))</f>
        <v>#VALUE!</v>
      </c>
      <c r="M3686" s="21" t="e">
        <f>IF(OR($B3686="",M$3&lt;$D3686+Настройки!$B$7),0,MAX(0,$E3686-MAX(0,SUMIFS(Тех_Движение!$G$2:$G$5111,Тех_Движение!$D$2:$D$5111,$C3686,Тех_Движение!$B$2:$B$5111,"&lt;="&amp;M$3)-$F3686)))</f>
        <v>#VALUE!</v>
      </c>
      <c r="N3686" s="21" t="e">
        <f>IF(OR($B3686="",N$3&lt;$D3686+Настройки!$B$7),0,MAX(0,$E3686-MAX(0,SUMIFS(Тех_Движение!$G$2:$G$5111,Тех_Движение!$D$2:$D$5111,$C3686,Тех_Движение!$B$2:$B$5111,"&lt;="&amp;N$3)-$F3686)))</f>
        <v>#VALUE!</v>
      </c>
      <c r="O3686" s="21" t="e">
        <f>IF(OR($B3686="",O$3&lt;$D3686+Настройки!$B$7),0,MAX(0,$E3686-MAX(0,SUMIFS(Тех_Движение!$G$2:$G$5111,Тех_Движение!$D$2:$D$5111,$C3686,Тех_Движение!$B$2:$B$5111,"&lt;="&amp;O$3)-$F3686)))</f>
        <v>#VALUE!</v>
      </c>
      <c r="P3686" s="21" t="e">
        <f>IF(OR($B3686="",P$3&lt;$D3686+Настройки!$B$7),0,MAX(0,$E3686-MAX(0,SUMIFS(Тех_Движение!$G$2:$G$5111,Тех_Движение!$D$2:$D$5111,$C3686,Тех_Движение!$B$2:$B$5111,"&lt;="&amp;P$3)-$F3686)))</f>
        <v>#VALUE!</v>
      </c>
      <c r="Q3686" s="21" t="e">
        <f>IF(OR($B3686="",Q$3&lt;$D3686+Настройки!$B$7),0,MAX(0,$E3686-MAX(0,SUMIFS(Тех_Движение!$G$2:$G$5111,Тех_Движение!$D$2:$D$5111,$C3686,Тех_Движение!$B$2:$B$5111,"&lt;="&amp;Q$3)-$F3686)))</f>
        <v>#VALUE!</v>
      </c>
      <c r="R3686" s="21" t="str">
        <f t="shared" si="172"/>
        <v/>
      </c>
      <c r="S3686" s="23" t="str">
        <f>IF($B3686="","",VLOOKUP($C3686,Настройки!$A$11:$L$17,9,FALSE))</f>
        <v/>
      </c>
      <c r="T3686" s="23" t="str">
        <f t="shared" si="173"/>
        <v/>
      </c>
    </row>
    <row r="3687" spans="1:20" x14ac:dyDescent="0.3">
      <c r="A3687" s="20">
        <f>Тех_Движение!$A$3684</f>
        <v>3683</v>
      </c>
      <c r="B3687" s="20" t="str">
        <f>IF(Тех_Движение!$F$3684&gt;0,Тех_Движение!$I$3684,"")</f>
        <v/>
      </c>
      <c r="C3687" s="20" t="str">
        <f>IF($B3687="","",Тех_Движение!$D$3684)</f>
        <v/>
      </c>
      <c r="D3687" s="9" t="str">
        <f>IF($B3687="","",Тех_Движение!$B$3684)</f>
        <v/>
      </c>
      <c r="E3687" s="21" t="str">
        <f>IF($B3687="","",Тех_Движение!$F$3684)</f>
        <v/>
      </c>
      <c r="F3687" s="21" t="str">
        <f>IF($B3687="","",SUMIFS($E$5:$E3686,$C$5:$C3686,$C3687))</f>
        <v/>
      </c>
      <c r="G3687" s="21" t="str">
        <f>IF($B3687="","",MAX(0,$E3687-MAX(0,SUMIFS(Тех_Движение!$G$2:$G$5111,Тех_Движение!$D$2:$D$5111,$C3687,Тех_Движение!$B$2:$B$5111,"&lt;="&amp;Настройки!$B$5-1)-$F3687)))</f>
        <v/>
      </c>
      <c r="H3687" s="21" t="str">
        <f>IF($B3687="","",IF(AND($D3687&gt;=Настройки!$B$5,$D3687&lt;=Настройки!$B$6),$E3687,0))</f>
        <v/>
      </c>
      <c r="I3687" s="21" t="str">
        <f t="shared" si="171"/>
        <v/>
      </c>
      <c r="J3687" s="21" t="str">
        <f>IF($B3687="","",MAX(0,$E3687-MAX(0,SUMIFS(Тех_Движение!$G$2:$G$5111,Тех_Движение!$D$2:$D$5111,$C3687,Тех_Движение!$B$2:$B$5111,"&lt;="&amp;Настройки!$B$6)-$F3687)))</f>
        <v/>
      </c>
      <c r="K3687" s="21" t="e">
        <f>IF(OR($B3687="",K$3&lt;$D3687+Настройки!$B$7),0,MAX(0,$E3687-MAX(0,SUMIFS(Тех_Движение!$G$2:$G$5111,Тех_Движение!$D$2:$D$5111,$C3687,Тех_Движение!$B$2:$B$5111,"&lt;="&amp;K$3)-$F3687)))</f>
        <v>#VALUE!</v>
      </c>
      <c r="L3687" s="21" t="e">
        <f>IF(OR($B3687="",L$3&lt;$D3687+Настройки!$B$7),0,MAX(0,$E3687-MAX(0,SUMIFS(Тех_Движение!$G$2:$G$5111,Тех_Движение!$D$2:$D$5111,$C3687,Тех_Движение!$B$2:$B$5111,"&lt;="&amp;L$3)-$F3687)))</f>
        <v>#VALUE!</v>
      </c>
      <c r="M3687" s="21" t="e">
        <f>IF(OR($B3687="",M$3&lt;$D3687+Настройки!$B$7),0,MAX(0,$E3687-MAX(0,SUMIFS(Тех_Движение!$G$2:$G$5111,Тех_Движение!$D$2:$D$5111,$C3687,Тех_Движение!$B$2:$B$5111,"&lt;="&amp;M$3)-$F3687)))</f>
        <v>#VALUE!</v>
      </c>
      <c r="N3687" s="21" t="e">
        <f>IF(OR($B3687="",N$3&lt;$D3687+Настройки!$B$7),0,MAX(0,$E3687-MAX(0,SUMIFS(Тех_Движение!$G$2:$G$5111,Тех_Движение!$D$2:$D$5111,$C3687,Тех_Движение!$B$2:$B$5111,"&lt;="&amp;N$3)-$F3687)))</f>
        <v>#VALUE!</v>
      </c>
      <c r="O3687" s="21" t="e">
        <f>IF(OR($B3687="",O$3&lt;$D3687+Настройки!$B$7),0,MAX(0,$E3687-MAX(0,SUMIFS(Тех_Движение!$G$2:$G$5111,Тех_Движение!$D$2:$D$5111,$C3687,Тех_Движение!$B$2:$B$5111,"&lt;="&amp;O$3)-$F3687)))</f>
        <v>#VALUE!</v>
      </c>
      <c r="P3687" s="21" t="e">
        <f>IF(OR($B3687="",P$3&lt;$D3687+Настройки!$B$7),0,MAX(0,$E3687-MAX(0,SUMIFS(Тех_Движение!$G$2:$G$5111,Тех_Движение!$D$2:$D$5111,$C3687,Тех_Движение!$B$2:$B$5111,"&lt;="&amp;P$3)-$F3687)))</f>
        <v>#VALUE!</v>
      </c>
      <c r="Q3687" s="21" t="e">
        <f>IF(OR($B3687="",Q$3&lt;$D3687+Настройки!$B$7),0,MAX(0,$E3687-MAX(0,SUMIFS(Тех_Движение!$G$2:$G$5111,Тех_Движение!$D$2:$D$5111,$C3687,Тех_Движение!$B$2:$B$5111,"&lt;="&amp;Q$3)-$F3687)))</f>
        <v>#VALUE!</v>
      </c>
      <c r="R3687" s="21" t="str">
        <f t="shared" si="172"/>
        <v/>
      </c>
      <c r="S3687" s="23" t="str">
        <f>IF($B3687="","",VLOOKUP($C3687,Настройки!$A$11:$L$17,9,FALSE))</f>
        <v/>
      </c>
      <c r="T3687" s="23" t="str">
        <f t="shared" si="173"/>
        <v/>
      </c>
    </row>
    <row r="3688" spans="1:20" x14ac:dyDescent="0.3">
      <c r="A3688" s="20">
        <f>Тех_Движение!$A$3685</f>
        <v>3684</v>
      </c>
      <c r="B3688" s="20" t="str">
        <f>IF(Тех_Движение!$F$3685&gt;0,Тех_Движение!$I$3685,"")</f>
        <v/>
      </c>
      <c r="C3688" s="20" t="str">
        <f>IF($B3688="","",Тех_Движение!$D$3685)</f>
        <v/>
      </c>
      <c r="D3688" s="9" t="str">
        <f>IF($B3688="","",Тех_Движение!$B$3685)</f>
        <v/>
      </c>
      <c r="E3688" s="21" t="str">
        <f>IF($B3688="","",Тех_Движение!$F$3685)</f>
        <v/>
      </c>
      <c r="F3688" s="21" t="str">
        <f>IF($B3688="","",SUMIFS($E$5:$E3687,$C$5:$C3687,$C3688))</f>
        <v/>
      </c>
      <c r="G3688" s="21" t="str">
        <f>IF($B3688="","",MAX(0,$E3688-MAX(0,SUMIFS(Тех_Движение!$G$2:$G$5111,Тех_Движение!$D$2:$D$5111,$C3688,Тех_Движение!$B$2:$B$5111,"&lt;="&amp;Настройки!$B$5-1)-$F3688)))</f>
        <v/>
      </c>
      <c r="H3688" s="21" t="str">
        <f>IF($B3688="","",IF(AND($D3688&gt;=Настройки!$B$5,$D3688&lt;=Настройки!$B$6),$E3688,0))</f>
        <v/>
      </c>
      <c r="I3688" s="21" t="str">
        <f t="shared" si="171"/>
        <v/>
      </c>
      <c r="J3688" s="21" t="str">
        <f>IF($B3688="","",MAX(0,$E3688-MAX(0,SUMIFS(Тех_Движение!$G$2:$G$5111,Тех_Движение!$D$2:$D$5111,$C3688,Тех_Движение!$B$2:$B$5111,"&lt;="&amp;Настройки!$B$6)-$F3688)))</f>
        <v/>
      </c>
      <c r="K3688" s="21" t="e">
        <f>IF(OR($B3688="",K$3&lt;$D3688+Настройки!$B$7),0,MAX(0,$E3688-MAX(0,SUMIFS(Тех_Движение!$G$2:$G$5111,Тех_Движение!$D$2:$D$5111,$C3688,Тех_Движение!$B$2:$B$5111,"&lt;="&amp;K$3)-$F3688)))</f>
        <v>#VALUE!</v>
      </c>
      <c r="L3688" s="21" t="e">
        <f>IF(OR($B3688="",L$3&lt;$D3688+Настройки!$B$7),0,MAX(0,$E3688-MAX(0,SUMIFS(Тех_Движение!$G$2:$G$5111,Тех_Движение!$D$2:$D$5111,$C3688,Тех_Движение!$B$2:$B$5111,"&lt;="&amp;L$3)-$F3688)))</f>
        <v>#VALUE!</v>
      </c>
      <c r="M3688" s="21" t="e">
        <f>IF(OR($B3688="",M$3&lt;$D3688+Настройки!$B$7),0,MAX(0,$E3688-MAX(0,SUMIFS(Тех_Движение!$G$2:$G$5111,Тех_Движение!$D$2:$D$5111,$C3688,Тех_Движение!$B$2:$B$5111,"&lt;="&amp;M$3)-$F3688)))</f>
        <v>#VALUE!</v>
      </c>
      <c r="N3688" s="21" t="e">
        <f>IF(OR($B3688="",N$3&lt;$D3688+Настройки!$B$7),0,MAX(0,$E3688-MAX(0,SUMIFS(Тех_Движение!$G$2:$G$5111,Тех_Движение!$D$2:$D$5111,$C3688,Тех_Движение!$B$2:$B$5111,"&lt;="&amp;N$3)-$F3688)))</f>
        <v>#VALUE!</v>
      </c>
      <c r="O3688" s="21" t="e">
        <f>IF(OR($B3688="",O$3&lt;$D3688+Настройки!$B$7),0,MAX(0,$E3688-MAX(0,SUMIFS(Тех_Движение!$G$2:$G$5111,Тех_Движение!$D$2:$D$5111,$C3688,Тех_Движение!$B$2:$B$5111,"&lt;="&amp;O$3)-$F3688)))</f>
        <v>#VALUE!</v>
      </c>
      <c r="P3688" s="21" t="e">
        <f>IF(OR($B3688="",P$3&lt;$D3688+Настройки!$B$7),0,MAX(0,$E3688-MAX(0,SUMIFS(Тех_Движение!$G$2:$G$5111,Тех_Движение!$D$2:$D$5111,$C3688,Тех_Движение!$B$2:$B$5111,"&lt;="&amp;P$3)-$F3688)))</f>
        <v>#VALUE!</v>
      </c>
      <c r="Q3688" s="21" t="e">
        <f>IF(OR($B3688="",Q$3&lt;$D3688+Настройки!$B$7),0,MAX(0,$E3688-MAX(0,SUMIFS(Тех_Движение!$G$2:$G$5111,Тех_Движение!$D$2:$D$5111,$C3688,Тех_Движение!$B$2:$B$5111,"&lt;="&amp;Q$3)-$F3688)))</f>
        <v>#VALUE!</v>
      </c>
      <c r="R3688" s="21" t="str">
        <f t="shared" si="172"/>
        <v/>
      </c>
      <c r="S3688" s="23" t="str">
        <f>IF($B3688="","",VLOOKUP($C3688,Настройки!$A$11:$L$17,9,FALSE))</f>
        <v/>
      </c>
      <c r="T3688" s="23" t="str">
        <f t="shared" si="173"/>
        <v/>
      </c>
    </row>
    <row r="3689" spans="1:20" x14ac:dyDescent="0.3">
      <c r="A3689" s="20">
        <f>Тех_Движение!$A$3686</f>
        <v>3685</v>
      </c>
      <c r="B3689" s="20" t="str">
        <f>IF(Тех_Движение!$F$3686&gt;0,Тех_Движение!$I$3686,"")</f>
        <v/>
      </c>
      <c r="C3689" s="20" t="str">
        <f>IF($B3689="","",Тех_Движение!$D$3686)</f>
        <v/>
      </c>
      <c r="D3689" s="9" t="str">
        <f>IF($B3689="","",Тех_Движение!$B$3686)</f>
        <v/>
      </c>
      <c r="E3689" s="21" t="str">
        <f>IF($B3689="","",Тех_Движение!$F$3686)</f>
        <v/>
      </c>
      <c r="F3689" s="21" t="str">
        <f>IF($B3689="","",SUMIFS($E$5:$E3688,$C$5:$C3688,$C3689))</f>
        <v/>
      </c>
      <c r="G3689" s="21" t="str">
        <f>IF($B3689="","",MAX(0,$E3689-MAX(0,SUMIFS(Тех_Движение!$G$2:$G$5111,Тех_Движение!$D$2:$D$5111,$C3689,Тех_Движение!$B$2:$B$5111,"&lt;="&amp;Настройки!$B$5-1)-$F3689)))</f>
        <v/>
      </c>
      <c r="H3689" s="21" t="str">
        <f>IF($B3689="","",IF(AND($D3689&gt;=Настройки!$B$5,$D3689&lt;=Настройки!$B$6),$E3689,0))</f>
        <v/>
      </c>
      <c r="I3689" s="21" t="str">
        <f t="shared" si="171"/>
        <v/>
      </c>
      <c r="J3689" s="21" t="str">
        <f>IF($B3689="","",MAX(0,$E3689-MAX(0,SUMIFS(Тех_Движение!$G$2:$G$5111,Тех_Движение!$D$2:$D$5111,$C3689,Тех_Движение!$B$2:$B$5111,"&lt;="&amp;Настройки!$B$6)-$F3689)))</f>
        <v/>
      </c>
      <c r="K3689" s="21" t="e">
        <f>IF(OR($B3689="",K$3&lt;$D3689+Настройки!$B$7),0,MAX(0,$E3689-MAX(0,SUMIFS(Тех_Движение!$G$2:$G$5111,Тех_Движение!$D$2:$D$5111,$C3689,Тех_Движение!$B$2:$B$5111,"&lt;="&amp;K$3)-$F3689)))</f>
        <v>#VALUE!</v>
      </c>
      <c r="L3689" s="21" t="e">
        <f>IF(OR($B3689="",L$3&lt;$D3689+Настройки!$B$7),0,MAX(0,$E3689-MAX(0,SUMIFS(Тех_Движение!$G$2:$G$5111,Тех_Движение!$D$2:$D$5111,$C3689,Тех_Движение!$B$2:$B$5111,"&lt;="&amp;L$3)-$F3689)))</f>
        <v>#VALUE!</v>
      </c>
      <c r="M3689" s="21" t="e">
        <f>IF(OR($B3689="",M$3&lt;$D3689+Настройки!$B$7),0,MAX(0,$E3689-MAX(0,SUMIFS(Тех_Движение!$G$2:$G$5111,Тех_Движение!$D$2:$D$5111,$C3689,Тех_Движение!$B$2:$B$5111,"&lt;="&amp;M$3)-$F3689)))</f>
        <v>#VALUE!</v>
      </c>
      <c r="N3689" s="21" t="e">
        <f>IF(OR($B3689="",N$3&lt;$D3689+Настройки!$B$7),0,MAX(0,$E3689-MAX(0,SUMIFS(Тех_Движение!$G$2:$G$5111,Тех_Движение!$D$2:$D$5111,$C3689,Тех_Движение!$B$2:$B$5111,"&lt;="&amp;N$3)-$F3689)))</f>
        <v>#VALUE!</v>
      </c>
      <c r="O3689" s="21" t="e">
        <f>IF(OR($B3689="",O$3&lt;$D3689+Настройки!$B$7),0,MAX(0,$E3689-MAX(0,SUMIFS(Тех_Движение!$G$2:$G$5111,Тех_Движение!$D$2:$D$5111,$C3689,Тех_Движение!$B$2:$B$5111,"&lt;="&amp;O$3)-$F3689)))</f>
        <v>#VALUE!</v>
      </c>
      <c r="P3689" s="21" t="e">
        <f>IF(OR($B3689="",P$3&lt;$D3689+Настройки!$B$7),0,MAX(0,$E3689-MAX(0,SUMIFS(Тех_Движение!$G$2:$G$5111,Тех_Движение!$D$2:$D$5111,$C3689,Тех_Движение!$B$2:$B$5111,"&lt;="&amp;P$3)-$F3689)))</f>
        <v>#VALUE!</v>
      </c>
      <c r="Q3689" s="21" t="e">
        <f>IF(OR($B3689="",Q$3&lt;$D3689+Настройки!$B$7),0,MAX(0,$E3689-MAX(0,SUMIFS(Тех_Движение!$G$2:$G$5111,Тех_Движение!$D$2:$D$5111,$C3689,Тех_Движение!$B$2:$B$5111,"&lt;="&amp;Q$3)-$F3689)))</f>
        <v>#VALUE!</v>
      </c>
      <c r="R3689" s="21" t="str">
        <f t="shared" si="172"/>
        <v/>
      </c>
      <c r="S3689" s="23" t="str">
        <f>IF($B3689="","",VLOOKUP($C3689,Настройки!$A$11:$L$17,9,FALSE))</f>
        <v/>
      </c>
      <c r="T3689" s="23" t="str">
        <f t="shared" si="173"/>
        <v/>
      </c>
    </row>
    <row r="3690" spans="1:20" x14ac:dyDescent="0.3">
      <c r="A3690" s="20">
        <f>Тех_Движение!$A$3687</f>
        <v>3686</v>
      </c>
      <c r="B3690" s="20" t="str">
        <f>IF(Тех_Движение!$F$3687&gt;0,Тех_Движение!$I$3687,"")</f>
        <v/>
      </c>
      <c r="C3690" s="20" t="str">
        <f>IF($B3690="","",Тех_Движение!$D$3687)</f>
        <v/>
      </c>
      <c r="D3690" s="9" t="str">
        <f>IF($B3690="","",Тех_Движение!$B$3687)</f>
        <v/>
      </c>
      <c r="E3690" s="21" t="str">
        <f>IF($B3690="","",Тех_Движение!$F$3687)</f>
        <v/>
      </c>
      <c r="F3690" s="21" t="str">
        <f>IF($B3690="","",SUMIFS($E$5:$E3689,$C$5:$C3689,$C3690))</f>
        <v/>
      </c>
      <c r="G3690" s="21" t="str">
        <f>IF($B3690="","",MAX(0,$E3690-MAX(0,SUMIFS(Тех_Движение!$G$2:$G$5111,Тех_Движение!$D$2:$D$5111,$C3690,Тех_Движение!$B$2:$B$5111,"&lt;="&amp;Настройки!$B$5-1)-$F3690)))</f>
        <v/>
      </c>
      <c r="H3690" s="21" t="str">
        <f>IF($B3690="","",IF(AND($D3690&gt;=Настройки!$B$5,$D3690&lt;=Настройки!$B$6),$E3690,0))</f>
        <v/>
      </c>
      <c r="I3690" s="21" t="str">
        <f t="shared" si="171"/>
        <v/>
      </c>
      <c r="J3690" s="21" t="str">
        <f>IF($B3690="","",MAX(0,$E3690-MAX(0,SUMIFS(Тех_Движение!$G$2:$G$5111,Тех_Движение!$D$2:$D$5111,$C3690,Тех_Движение!$B$2:$B$5111,"&lt;="&amp;Настройки!$B$6)-$F3690)))</f>
        <v/>
      </c>
      <c r="K3690" s="21" t="e">
        <f>IF(OR($B3690="",K$3&lt;$D3690+Настройки!$B$7),0,MAX(0,$E3690-MAX(0,SUMIFS(Тех_Движение!$G$2:$G$5111,Тех_Движение!$D$2:$D$5111,$C3690,Тех_Движение!$B$2:$B$5111,"&lt;="&amp;K$3)-$F3690)))</f>
        <v>#VALUE!</v>
      </c>
      <c r="L3690" s="21" t="e">
        <f>IF(OR($B3690="",L$3&lt;$D3690+Настройки!$B$7),0,MAX(0,$E3690-MAX(0,SUMIFS(Тех_Движение!$G$2:$G$5111,Тех_Движение!$D$2:$D$5111,$C3690,Тех_Движение!$B$2:$B$5111,"&lt;="&amp;L$3)-$F3690)))</f>
        <v>#VALUE!</v>
      </c>
      <c r="M3690" s="21" t="e">
        <f>IF(OR($B3690="",M$3&lt;$D3690+Настройки!$B$7),0,MAX(0,$E3690-MAX(0,SUMIFS(Тех_Движение!$G$2:$G$5111,Тех_Движение!$D$2:$D$5111,$C3690,Тех_Движение!$B$2:$B$5111,"&lt;="&amp;M$3)-$F3690)))</f>
        <v>#VALUE!</v>
      </c>
      <c r="N3690" s="21" t="e">
        <f>IF(OR($B3690="",N$3&lt;$D3690+Настройки!$B$7),0,MAX(0,$E3690-MAX(0,SUMIFS(Тех_Движение!$G$2:$G$5111,Тех_Движение!$D$2:$D$5111,$C3690,Тех_Движение!$B$2:$B$5111,"&lt;="&amp;N$3)-$F3690)))</f>
        <v>#VALUE!</v>
      </c>
      <c r="O3690" s="21" t="e">
        <f>IF(OR($B3690="",O$3&lt;$D3690+Настройки!$B$7),0,MAX(0,$E3690-MAX(0,SUMIFS(Тех_Движение!$G$2:$G$5111,Тех_Движение!$D$2:$D$5111,$C3690,Тех_Движение!$B$2:$B$5111,"&lt;="&amp;O$3)-$F3690)))</f>
        <v>#VALUE!</v>
      </c>
      <c r="P3690" s="21" t="e">
        <f>IF(OR($B3690="",P$3&lt;$D3690+Настройки!$B$7),0,MAX(0,$E3690-MAX(0,SUMIFS(Тех_Движение!$G$2:$G$5111,Тех_Движение!$D$2:$D$5111,$C3690,Тех_Движение!$B$2:$B$5111,"&lt;="&amp;P$3)-$F3690)))</f>
        <v>#VALUE!</v>
      </c>
      <c r="Q3690" s="21" t="e">
        <f>IF(OR($B3690="",Q$3&lt;$D3690+Настройки!$B$7),0,MAX(0,$E3690-MAX(0,SUMIFS(Тех_Движение!$G$2:$G$5111,Тех_Движение!$D$2:$D$5111,$C3690,Тех_Движение!$B$2:$B$5111,"&lt;="&amp;Q$3)-$F3690)))</f>
        <v>#VALUE!</v>
      </c>
      <c r="R3690" s="21" t="str">
        <f t="shared" si="172"/>
        <v/>
      </c>
      <c r="S3690" s="23" t="str">
        <f>IF($B3690="","",VLOOKUP($C3690,Настройки!$A$11:$L$17,9,FALSE))</f>
        <v/>
      </c>
      <c r="T3690" s="23" t="str">
        <f t="shared" si="173"/>
        <v/>
      </c>
    </row>
    <row r="3691" spans="1:20" x14ac:dyDescent="0.3">
      <c r="A3691" s="20">
        <f>Тех_Движение!$A$3688</f>
        <v>3687</v>
      </c>
      <c r="B3691" s="20" t="str">
        <f>IF(Тех_Движение!$F$3688&gt;0,Тех_Движение!$I$3688,"")</f>
        <v/>
      </c>
      <c r="C3691" s="20" t="str">
        <f>IF($B3691="","",Тех_Движение!$D$3688)</f>
        <v/>
      </c>
      <c r="D3691" s="9" t="str">
        <f>IF($B3691="","",Тех_Движение!$B$3688)</f>
        <v/>
      </c>
      <c r="E3691" s="21" t="str">
        <f>IF($B3691="","",Тех_Движение!$F$3688)</f>
        <v/>
      </c>
      <c r="F3691" s="21" t="str">
        <f>IF($B3691="","",SUMIFS($E$5:$E3690,$C$5:$C3690,$C3691))</f>
        <v/>
      </c>
      <c r="G3691" s="21" t="str">
        <f>IF($B3691="","",MAX(0,$E3691-MAX(0,SUMIFS(Тех_Движение!$G$2:$G$5111,Тех_Движение!$D$2:$D$5111,$C3691,Тех_Движение!$B$2:$B$5111,"&lt;="&amp;Настройки!$B$5-1)-$F3691)))</f>
        <v/>
      </c>
      <c r="H3691" s="21" t="str">
        <f>IF($B3691="","",IF(AND($D3691&gt;=Настройки!$B$5,$D3691&lt;=Настройки!$B$6),$E3691,0))</f>
        <v/>
      </c>
      <c r="I3691" s="21" t="str">
        <f t="shared" si="171"/>
        <v/>
      </c>
      <c r="J3691" s="21" t="str">
        <f>IF($B3691="","",MAX(0,$E3691-MAX(0,SUMIFS(Тех_Движение!$G$2:$G$5111,Тех_Движение!$D$2:$D$5111,$C3691,Тех_Движение!$B$2:$B$5111,"&lt;="&amp;Настройки!$B$6)-$F3691)))</f>
        <v/>
      </c>
      <c r="K3691" s="21" t="e">
        <f>IF(OR($B3691="",K$3&lt;$D3691+Настройки!$B$7),0,MAX(0,$E3691-MAX(0,SUMIFS(Тех_Движение!$G$2:$G$5111,Тех_Движение!$D$2:$D$5111,$C3691,Тех_Движение!$B$2:$B$5111,"&lt;="&amp;K$3)-$F3691)))</f>
        <v>#VALUE!</v>
      </c>
      <c r="L3691" s="21" t="e">
        <f>IF(OR($B3691="",L$3&lt;$D3691+Настройки!$B$7),0,MAX(0,$E3691-MAX(0,SUMIFS(Тех_Движение!$G$2:$G$5111,Тех_Движение!$D$2:$D$5111,$C3691,Тех_Движение!$B$2:$B$5111,"&lt;="&amp;L$3)-$F3691)))</f>
        <v>#VALUE!</v>
      </c>
      <c r="M3691" s="21" t="e">
        <f>IF(OR($B3691="",M$3&lt;$D3691+Настройки!$B$7),0,MAX(0,$E3691-MAX(0,SUMIFS(Тех_Движение!$G$2:$G$5111,Тех_Движение!$D$2:$D$5111,$C3691,Тех_Движение!$B$2:$B$5111,"&lt;="&amp;M$3)-$F3691)))</f>
        <v>#VALUE!</v>
      </c>
      <c r="N3691" s="21" t="e">
        <f>IF(OR($B3691="",N$3&lt;$D3691+Настройки!$B$7),0,MAX(0,$E3691-MAX(0,SUMIFS(Тех_Движение!$G$2:$G$5111,Тех_Движение!$D$2:$D$5111,$C3691,Тех_Движение!$B$2:$B$5111,"&lt;="&amp;N$3)-$F3691)))</f>
        <v>#VALUE!</v>
      </c>
      <c r="O3691" s="21" t="e">
        <f>IF(OR($B3691="",O$3&lt;$D3691+Настройки!$B$7),0,MAX(0,$E3691-MAX(0,SUMIFS(Тех_Движение!$G$2:$G$5111,Тех_Движение!$D$2:$D$5111,$C3691,Тех_Движение!$B$2:$B$5111,"&lt;="&amp;O$3)-$F3691)))</f>
        <v>#VALUE!</v>
      </c>
      <c r="P3691" s="21" t="e">
        <f>IF(OR($B3691="",P$3&lt;$D3691+Настройки!$B$7),0,MAX(0,$E3691-MAX(0,SUMIFS(Тех_Движение!$G$2:$G$5111,Тех_Движение!$D$2:$D$5111,$C3691,Тех_Движение!$B$2:$B$5111,"&lt;="&amp;P$3)-$F3691)))</f>
        <v>#VALUE!</v>
      </c>
      <c r="Q3691" s="21" t="e">
        <f>IF(OR($B3691="",Q$3&lt;$D3691+Настройки!$B$7),0,MAX(0,$E3691-MAX(0,SUMIFS(Тех_Движение!$G$2:$G$5111,Тех_Движение!$D$2:$D$5111,$C3691,Тех_Движение!$B$2:$B$5111,"&lt;="&amp;Q$3)-$F3691)))</f>
        <v>#VALUE!</v>
      </c>
      <c r="R3691" s="21" t="str">
        <f t="shared" si="172"/>
        <v/>
      </c>
      <c r="S3691" s="23" t="str">
        <f>IF($B3691="","",VLOOKUP($C3691,Настройки!$A$11:$L$17,9,FALSE))</f>
        <v/>
      </c>
      <c r="T3691" s="23" t="str">
        <f t="shared" si="173"/>
        <v/>
      </c>
    </row>
    <row r="3692" spans="1:20" x14ac:dyDescent="0.3">
      <c r="A3692" s="20">
        <f>Тех_Движение!$A$3689</f>
        <v>3688</v>
      </c>
      <c r="B3692" s="20" t="str">
        <f>IF(Тех_Движение!$F$3689&gt;0,Тех_Движение!$I$3689,"")</f>
        <v/>
      </c>
      <c r="C3692" s="20" t="str">
        <f>IF($B3692="","",Тех_Движение!$D$3689)</f>
        <v/>
      </c>
      <c r="D3692" s="9" t="str">
        <f>IF($B3692="","",Тех_Движение!$B$3689)</f>
        <v/>
      </c>
      <c r="E3692" s="21" t="str">
        <f>IF($B3692="","",Тех_Движение!$F$3689)</f>
        <v/>
      </c>
      <c r="F3692" s="21" t="str">
        <f>IF($B3692="","",SUMIFS($E$5:$E3691,$C$5:$C3691,$C3692))</f>
        <v/>
      </c>
      <c r="G3692" s="21" t="str">
        <f>IF($B3692="","",MAX(0,$E3692-MAX(0,SUMIFS(Тех_Движение!$G$2:$G$5111,Тех_Движение!$D$2:$D$5111,$C3692,Тех_Движение!$B$2:$B$5111,"&lt;="&amp;Настройки!$B$5-1)-$F3692)))</f>
        <v/>
      </c>
      <c r="H3692" s="21" t="str">
        <f>IF($B3692="","",IF(AND($D3692&gt;=Настройки!$B$5,$D3692&lt;=Настройки!$B$6),$E3692,0))</f>
        <v/>
      </c>
      <c r="I3692" s="21" t="str">
        <f t="shared" si="171"/>
        <v/>
      </c>
      <c r="J3692" s="21" t="str">
        <f>IF($B3692="","",MAX(0,$E3692-MAX(0,SUMIFS(Тех_Движение!$G$2:$G$5111,Тех_Движение!$D$2:$D$5111,$C3692,Тех_Движение!$B$2:$B$5111,"&lt;="&amp;Настройки!$B$6)-$F3692)))</f>
        <v/>
      </c>
      <c r="K3692" s="21" t="e">
        <f>IF(OR($B3692="",K$3&lt;$D3692+Настройки!$B$7),0,MAX(0,$E3692-MAX(0,SUMIFS(Тех_Движение!$G$2:$G$5111,Тех_Движение!$D$2:$D$5111,$C3692,Тех_Движение!$B$2:$B$5111,"&lt;="&amp;K$3)-$F3692)))</f>
        <v>#VALUE!</v>
      </c>
      <c r="L3692" s="21" t="e">
        <f>IF(OR($B3692="",L$3&lt;$D3692+Настройки!$B$7),0,MAX(0,$E3692-MAX(0,SUMIFS(Тех_Движение!$G$2:$G$5111,Тех_Движение!$D$2:$D$5111,$C3692,Тех_Движение!$B$2:$B$5111,"&lt;="&amp;L$3)-$F3692)))</f>
        <v>#VALUE!</v>
      </c>
      <c r="M3692" s="21" t="e">
        <f>IF(OR($B3692="",M$3&lt;$D3692+Настройки!$B$7),0,MAX(0,$E3692-MAX(0,SUMIFS(Тех_Движение!$G$2:$G$5111,Тех_Движение!$D$2:$D$5111,$C3692,Тех_Движение!$B$2:$B$5111,"&lt;="&amp;M$3)-$F3692)))</f>
        <v>#VALUE!</v>
      </c>
      <c r="N3692" s="21" t="e">
        <f>IF(OR($B3692="",N$3&lt;$D3692+Настройки!$B$7),0,MAX(0,$E3692-MAX(0,SUMIFS(Тех_Движение!$G$2:$G$5111,Тех_Движение!$D$2:$D$5111,$C3692,Тех_Движение!$B$2:$B$5111,"&lt;="&amp;N$3)-$F3692)))</f>
        <v>#VALUE!</v>
      </c>
      <c r="O3692" s="21" t="e">
        <f>IF(OR($B3692="",O$3&lt;$D3692+Настройки!$B$7),0,MAX(0,$E3692-MAX(0,SUMIFS(Тех_Движение!$G$2:$G$5111,Тех_Движение!$D$2:$D$5111,$C3692,Тех_Движение!$B$2:$B$5111,"&lt;="&amp;O$3)-$F3692)))</f>
        <v>#VALUE!</v>
      </c>
      <c r="P3692" s="21" t="e">
        <f>IF(OR($B3692="",P$3&lt;$D3692+Настройки!$B$7),0,MAX(0,$E3692-MAX(0,SUMIFS(Тех_Движение!$G$2:$G$5111,Тех_Движение!$D$2:$D$5111,$C3692,Тех_Движение!$B$2:$B$5111,"&lt;="&amp;P$3)-$F3692)))</f>
        <v>#VALUE!</v>
      </c>
      <c r="Q3692" s="21" t="e">
        <f>IF(OR($B3692="",Q$3&lt;$D3692+Настройки!$B$7),0,MAX(0,$E3692-MAX(0,SUMIFS(Тех_Движение!$G$2:$G$5111,Тех_Движение!$D$2:$D$5111,$C3692,Тех_Движение!$B$2:$B$5111,"&lt;="&amp;Q$3)-$F3692)))</f>
        <v>#VALUE!</v>
      </c>
      <c r="R3692" s="21" t="str">
        <f t="shared" si="172"/>
        <v/>
      </c>
      <c r="S3692" s="23" t="str">
        <f>IF($B3692="","",VLOOKUP($C3692,Настройки!$A$11:$L$17,9,FALSE))</f>
        <v/>
      </c>
      <c r="T3692" s="23" t="str">
        <f t="shared" si="173"/>
        <v/>
      </c>
    </row>
    <row r="3693" spans="1:20" x14ac:dyDescent="0.3">
      <c r="A3693" s="20">
        <f>Тех_Движение!$A$3690</f>
        <v>3689</v>
      </c>
      <c r="B3693" s="20" t="str">
        <f>IF(Тех_Движение!$F$3690&gt;0,Тех_Движение!$I$3690,"")</f>
        <v/>
      </c>
      <c r="C3693" s="20" t="str">
        <f>IF($B3693="","",Тех_Движение!$D$3690)</f>
        <v/>
      </c>
      <c r="D3693" s="9" t="str">
        <f>IF($B3693="","",Тех_Движение!$B$3690)</f>
        <v/>
      </c>
      <c r="E3693" s="21" t="str">
        <f>IF($B3693="","",Тех_Движение!$F$3690)</f>
        <v/>
      </c>
      <c r="F3693" s="21" t="str">
        <f>IF($B3693="","",SUMIFS($E$5:$E3692,$C$5:$C3692,$C3693))</f>
        <v/>
      </c>
      <c r="G3693" s="21" t="str">
        <f>IF($B3693="","",MAX(0,$E3693-MAX(0,SUMIFS(Тех_Движение!$G$2:$G$5111,Тех_Движение!$D$2:$D$5111,$C3693,Тех_Движение!$B$2:$B$5111,"&lt;="&amp;Настройки!$B$5-1)-$F3693)))</f>
        <v/>
      </c>
      <c r="H3693" s="21" t="str">
        <f>IF($B3693="","",IF(AND($D3693&gt;=Настройки!$B$5,$D3693&lt;=Настройки!$B$6),$E3693,0))</f>
        <v/>
      </c>
      <c r="I3693" s="21" t="str">
        <f t="shared" si="171"/>
        <v/>
      </c>
      <c r="J3693" s="21" t="str">
        <f>IF($B3693="","",MAX(0,$E3693-MAX(0,SUMIFS(Тех_Движение!$G$2:$G$5111,Тех_Движение!$D$2:$D$5111,$C3693,Тех_Движение!$B$2:$B$5111,"&lt;="&amp;Настройки!$B$6)-$F3693)))</f>
        <v/>
      </c>
      <c r="K3693" s="21" t="e">
        <f>IF(OR($B3693="",K$3&lt;$D3693+Настройки!$B$7),0,MAX(0,$E3693-MAX(0,SUMIFS(Тех_Движение!$G$2:$G$5111,Тех_Движение!$D$2:$D$5111,$C3693,Тех_Движение!$B$2:$B$5111,"&lt;="&amp;K$3)-$F3693)))</f>
        <v>#VALUE!</v>
      </c>
      <c r="L3693" s="21" t="e">
        <f>IF(OR($B3693="",L$3&lt;$D3693+Настройки!$B$7),0,MAX(0,$E3693-MAX(0,SUMIFS(Тех_Движение!$G$2:$G$5111,Тех_Движение!$D$2:$D$5111,$C3693,Тех_Движение!$B$2:$B$5111,"&lt;="&amp;L$3)-$F3693)))</f>
        <v>#VALUE!</v>
      </c>
      <c r="M3693" s="21" t="e">
        <f>IF(OR($B3693="",M$3&lt;$D3693+Настройки!$B$7),0,MAX(0,$E3693-MAX(0,SUMIFS(Тех_Движение!$G$2:$G$5111,Тех_Движение!$D$2:$D$5111,$C3693,Тех_Движение!$B$2:$B$5111,"&lt;="&amp;M$3)-$F3693)))</f>
        <v>#VALUE!</v>
      </c>
      <c r="N3693" s="21" t="e">
        <f>IF(OR($B3693="",N$3&lt;$D3693+Настройки!$B$7),0,MAX(0,$E3693-MAX(0,SUMIFS(Тех_Движение!$G$2:$G$5111,Тех_Движение!$D$2:$D$5111,$C3693,Тех_Движение!$B$2:$B$5111,"&lt;="&amp;N$3)-$F3693)))</f>
        <v>#VALUE!</v>
      </c>
      <c r="O3693" s="21" t="e">
        <f>IF(OR($B3693="",O$3&lt;$D3693+Настройки!$B$7),0,MAX(0,$E3693-MAX(0,SUMIFS(Тех_Движение!$G$2:$G$5111,Тех_Движение!$D$2:$D$5111,$C3693,Тех_Движение!$B$2:$B$5111,"&lt;="&amp;O$3)-$F3693)))</f>
        <v>#VALUE!</v>
      </c>
      <c r="P3693" s="21" t="e">
        <f>IF(OR($B3693="",P$3&lt;$D3693+Настройки!$B$7),0,MAX(0,$E3693-MAX(0,SUMIFS(Тех_Движение!$G$2:$G$5111,Тех_Движение!$D$2:$D$5111,$C3693,Тех_Движение!$B$2:$B$5111,"&lt;="&amp;P$3)-$F3693)))</f>
        <v>#VALUE!</v>
      </c>
      <c r="Q3693" s="21" t="e">
        <f>IF(OR($B3693="",Q$3&lt;$D3693+Настройки!$B$7),0,MAX(0,$E3693-MAX(0,SUMIFS(Тех_Движение!$G$2:$G$5111,Тех_Движение!$D$2:$D$5111,$C3693,Тех_Движение!$B$2:$B$5111,"&lt;="&amp;Q$3)-$F3693)))</f>
        <v>#VALUE!</v>
      </c>
      <c r="R3693" s="21" t="str">
        <f t="shared" si="172"/>
        <v/>
      </c>
      <c r="S3693" s="23" t="str">
        <f>IF($B3693="","",VLOOKUP($C3693,Настройки!$A$11:$L$17,9,FALSE))</f>
        <v/>
      </c>
      <c r="T3693" s="23" t="str">
        <f t="shared" si="173"/>
        <v/>
      </c>
    </row>
    <row r="3694" spans="1:20" x14ac:dyDescent="0.3">
      <c r="A3694" s="20">
        <f>Тех_Движение!$A$3691</f>
        <v>3690</v>
      </c>
      <c r="B3694" s="20" t="str">
        <f>IF(Тех_Движение!$F$3691&gt;0,Тех_Движение!$I$3691,"")</f>
        <v/>
      </c>
      <c r="C3694" s="20" t="str">
        <f>IF($B3694="","",Тех_Движение!$D$3691)</f>
        <v/>
      </c>
      <c r="D3694" s="9" t="str">
        <f>IF($B3694="","",Тех_Движение!$B$3691)</f>
        <v/>
      </c>
      <c r="E3694" s="21" t="str">
        <f>IF($B3694="","",Тех_Движение!$F$3691)</f>
        <v/>
      </c>
      <c r="F3694" s="21" t="str">
        <f>IF($B3694="","",SUMIFS($E$5:$E3693,$C$5:$C3693,$C3694))</f>
        <v/>
      </c>
      <c r="G3694" s="21" t="str">
        <f>IF($B3694="","",MAX(0,$E3694-MAX(0,SUMIFS(Тех_Движение!$G$2:$G$5111,Тех_Движение!$D$2:$D$5111,$C3694,Тех_Движение!$B$2:$B$5111,"&lt;="&amp;Настройки!$B$5-1)-$F3694)))</f>
        <v/>
      </c>
      <c r="H3694" s="21" t="str">
        <f>IF($B3694="","",IF(AND($D3694&gt;=Настройки!$B$5,$D3694&lt;=Настройки!$B$6),$E3694,0))</f>
        <v/>
      </c>
      <c r="I3694" s="21" t="str">
        <f t="shared" si="171"/>
        <v/>
      </c>
      <c r="J3694" s="21" t="str">
        <f>IF($B3694="","",MAX(0,$E3694-MAX(0,SUMIFS(Тех_Движение!$G$2:$G$5111,Тех_Движение!$D$2:$D$5111,$C3694,Тех_Движение!$B$2:$B$5111,"&lt;="&amp;Настройки!$B$6)-$F3694)))</f>
        <v/>
      </c>
      <c r="K3694" s="21" t="e">
        <f>IF(OR($B3694="",K$3&lt;$D3694+Настройки!$B$7),0,MAX(0,$E3694-MAX(0,SUMIFS(Тех_Движение!$G$2:$G$5111,Тех_Движение!$D$2:$D$5111,$C3694,Тех_Движение!$B$2:$B$5111,"&lt;="&amp;K$3)-$F3694)))</f>
        <v>#VALUE!</v>
      </c>
      <c r="L3694" s="21" t="e">
        <f>IF(OR($B3694="",L$3&lt;$D3694+Настройки!$B$7),0,MAX(0,$E3694-MAX(0,SUMIFS(Тех_Движение!$G$2:$G$5111,Тех_Движение!$D$2:$D$5111,$C3694,Тех_Движение!$B$2:$B$5111,"&lt;="&amp;L$3)-$F3694)))</f>
        <v>#VALUE!</v>
      </c>
      <c r="M3694" s="21" t="e">
        <f>IF(OR($B3694="",M$3&lt;$D3694+Настройки!$B$7),0,MAX(0,$E3694-MAX(0,SUMIFS(Тех_Движение!$G$2:$G$5111,Тех_Движение!$D$2:$D$5111,$C3694,Тех_Движение!$B$2:$B$5111,"&lt;="&amp;M$3)-$F3694)))</f>
        <v>#VALUE!</v>
      </c>
      <c r="N3694" s="21" t="e">
        <f>IF(OR($B3694="",N$3&lt;$D3694+Настройки!$B$7),0,MAX(0,$E3694-MAX(0,SUMIFS(Тех_Движение!$G$2:$G$5111,Тех_Движение!$D$2:$D$5111,$C3694,Тех_Движение!$B$2:$B$5111,"&lt;="&amp;N$3)-$F3694)))</f>
        <v>#VALUE!</v>
      </c>
      <c r="O3694" s="21" t="e">
        <f>IF(OR($B3694="",O$3&lt;$D3694+Настройки!$B$7),0,MAX(0,$E3694-MAX(0,SUMIFS(Тех_Движение!$G$2:$G$5111,Тех_Движение!$D$2:$D$5111,$C3694,Тех_Движение!$B$2:$B$5111,"&lt;="&amp;O$3)-$F3694)))</f>
        <v>#VALUE!</v>
      </c>
      <c r="P3694" s="21" t="e">
        <f>IF(OR($B3694="",P$3&lt;$D3694+Настройки!$B$7),0,MAX(0,$E3694-MAX(0,SUMIFS(Тех_Движение!$G$2:$G$5111,Тех_Движение!$D$2:$D$5111,$C3694,Тех_Движение!$B$2:$B$5111,"&lt;="&amp;P$3)-$F3694)))</f>
        <v>#VALUE!</v>
      </c>
      <c r="Q3694" s="21" t="e">
        <f>IF(OR($B3694="",Q$3&lt;$D3694+Настройки!$B$7),0,MAX(0,$E3694-MAX(0,SUMIFS(Тех_Движение!$G$2:$G$5111,Тех_Движение!$D$2:$D$5111,$C3694,Тех_Движение!$B$2:$B$5111,"&lt;="&amp;Q$3)-$F3694)))</f>
        <v>#VALUE!</v>
      </c>
      <c r="R3694" s="21" t="str">
        <f t="shared" si="172"/>
        <v/>
      </c>
      <c r="S3694" s="23" t="str">
        <f>IF($B3694="","",VLOOKUP($C3694,Настройки!$A$11:$L$17,9,FALSE))</f>
        <v/>
      </c>
      <c r="T3694" s="23" t="str">
        <f t="shared" si="173"/>
        <v/>
      </c>
    </row>
    <row r="3695" spans="1:20" x14ac:dyDescent="0.3">
      <c r="A3695" s="20">
        <f>Тех_Движение!$A$3692</f>
        <v>3691</v>
      </c>
      <c r="B3695" s="20" t="str">
        <f>IF(Тех_Движение!$F$3692&gt;0,Тех_Движение!$I$3692,"")</f>
        <v/>
      </c>
      <c r="C3695" s="20" t="str">
        <f>IF($B3695="","",Тех_Движение!$D$3692)</f>
        <v/>
      </c>
      <c r="D3695" s="9" t="str">
        <f>IF($B3695="","",Тех_Движение!$B$3692)</f>
        <v/>
      </c>
      <c r="E3695" s="21" t="str">
        <f>IF($B3695="","",Тех_Движение!$F$3692)</f>
        <v/>
      </c>
      <c r="F3695" s="21" t="str">
        <f>IF($B3695="","",SUMIFS($E$5:$E3694,$C$5:$C3694,$C3695))</f>
        <v/>
      </c>
      <c r="G3695" s="21" t="str">
        <f>IF($B3695="","",MAX(0,$E3695-MAX(0,SUMIFS(Тех_Движение!$G$2:$G$5111,Тех_Движение!$D$2:$D$5111,$C3695,Тех_Движение!$B$2:$B$5111,"&lt;="&amp;Настройки!$B$5-1)-$F3695)))</f>
        <v/>
      </c>
      <c r="H3695" s="21" t="str">
        <f>IF($B3695="","",IF(AND($D3695&gt;=Настройки!$B$5,$D3695&lt;=Настройки!$B$6),$E3695,0))</f>
        <v/>
      </c>
      <c r="I3695" s="21" t="str">
        <f t="shared" si="171"/>
        <v/>
      </c>
      <c r="J3695" s="21" t="str">
        <f>IF($B3695="","",MAX(0,$E3695-MAX(0,SUMIFS(Тех_Движение!$G$2:$G$5111,Тех_Движение!$D$2:$D$5111,$C3695,Тех_Движение!$B$2:$B$5111,"&lt;="&amp;Настройки!$B$6)-$F3695)))</f>
        <v/>
      </c>
      <c r="K3695" s="21" t="e">
        <f>IF(OR($B3695="",K$3&lt;$D3695+Настройки!$B$7),0,MAX(0,$E3695-MAX(0,SUMIFS(Тех_Движение!$G$2:$G$5111,Тех_Движение!$D$2:$D$5111,$C3695,Тех_Движение!$B$2:$B$5111,"&lt;="&amp;K$3)-$F3695)))</f>
        <v>#VALUE!</v>
      </c>
      <c r="L3695" s="21" t="e">
        <f>IF(OR($B3695="",L$3&lt;$D3695+Настройки!$B$7),0,MAX(0,$E3695-MAX(0,SUMIFS(Тех_Движение!$G$2:$G$5111,Тех_Движение!$D$2:$D$5111,$C3695,Тех_Движение!$B$2:$B$5111,"&lt;="&amp;L$3)-$F3695)))</f>
        <v>#VALUE!</v>
      </c>
      <c r="M3695" s="21" t="e">
        <f>IF(OR($B3695="",M$3&lt;$D3695+Настройки!$B$7),0,MAX(0,$E3695-MAX(0,SUMIFS(Тех_Движение!$G$2:$G$5111,Тех_Движение!$D$2:$D$5111,$C3695,Тех_Движение!$B$2:$B$5111,"&lt;="&amp;M$3)-$F3695)))</f>
        <v>#VALUE!</v>
      </c>
      <c r="N3695" s="21" t="e">
        <f>IF(OR($B3695="",N$3&lt;$D3695+Настройки!$B$7),0,MAX(0,$E3695-MAX(0,SUMIFS(Тех_Движение!$G$2:$G$5111,Тех_Движение!$D$2:$D$5111,$C3695,Тех_Движение!$B$2:$B$5111,"&lt;="&amp;N$3)-$F3695)))</f>
        <v>#VALUE!</v>
      </c>
      <c r="O3695" s="21" t="e">
        <f>IF(OR($B3695="",O$3&lt;$D3695+Настройки!$B$7),0,MAX(0,$E3695-MAX(0,SUMIFS(Тех_Движение!$G$2:$G$5111,Тех_Движение!$D$2:$D$5111,$C3695,Тех_Движение!$B$2:$B$5111,"&lt;="&amp;O$3)-$F3695)))</f>
        <v>#VALUE!</v>
      </c>
      <c r="P3695" s="21" t="e">
        <f>IF(OR($B3695="",P$3&lt;$D3695+Настройки!$B$7),0,MAX(0,$E3695-MAX(0,SUMIFS(Тех_Движение!$G$2:$G$5111,Тех_Движение!$D$2:$D$5111,$C3695,Тех_Движение!$B$2:$B$5111,"&lt;="&amp;P$3)-$F3695)))</f>
        <v>#VALUE!</v>
      </c>
      <c r="Q3695" s="21" t="e">
        <f>IF(OR($B3695="",Q$3&lt;$D3695+Настройки!$B$7),0,MAX(0,$E3695-MAX(0,SUMIFS(Тех_Движение!$G$2:$G$5111,Тех_Движение!$D$2:$D$5111,$C3695,Тех_Движение!$B$2:$B$5111,"&lt;="&amp;Q$3)-$F3695)))</f>
        <v>#VALUE!</v>
      </c>
      <c r="R3695" s="21" t="str">
        <f t="shared" si="172"/>
        <v/>
      </c>
      <c r="S3695" s="23" t="str">
        <f>IF($B3695="","",VLOOKUP($C3695,Настройки!$A$11:$L$17,9,FALSE))</f>
        <v/>
      </c>
      <c r="T3695" s="23" t="str">
        <f t="shared" si="173"/>
        <v/>
      </c>
    </row>
    <row r="3696" spans="1:20" x14ac:dyDescent="0.3">
      <c r="A3696" s="20">
        <f>Тех_Движение!$A$3693</f>
        <v>3692</v>
      </c>
      <c r="B3696" s="20" t="str">
        <f>IF(Тех_Движение!$F$3693&gt;0,Тех_Движение!$I$3693,"")</f>
        <v/>
      </c>
      <c r="C3696" s="20" t="str">
        <f>IF($B3696="","",Тех_Движение!$D$3693)</f>
        <v/>
      </c>
      <c r="D3696" s="9" t="str">
        <f>IF($B3696="","",Тех_Движение!$B$3693)</f>
        <v/>
      </c>
      <c r="E3696" s="21" t="str">
        <f>IF($B3696="","",Тех_Движение!$F$3693)</f>
        <v/>
      </c>
      <c r="F3696" s="21" t="str">
        <f>IF($B3696="","",SUMIFS($E$5:$E3695,$C$5:$C3695,$C3696))</f>
        <v/>
      </c>
      <c r="G3696" s="21" t="str">
        <f>IF($B3696="","",MAX(0,$E3696-MAX(0,SUMIFS(Тех_Движение!$G$2:$G$5111,Тех_Движение!$D$2:$D$5111,$C3696,Тех_Движение!$B$2:$B$5111,"&lt;="&amp;Настройки!$B$5-1)-$F3696)))</f>
        <v/>
      </c>
      <c r="H3696" s="21" t="str">
        <f>IF($B3696="","",IF(AND($D3696&gt;=Настройки!$B$5,$D3696&lt;=Настройки!$B$6),$E3696,0))</f>
        <v/>
      </c>
      <c r="I3696" s="21" t="str">
        <f t="shared" si="171"/>
        <v/>
      </c>
      <c r="J3696" s="21" t="str">
        <f>IF($B3696="","",MAX(0,$E3696-MAX(0,SUMIFS(Тех_Движение!$G$2:$G$5111,Тех_Движение!$D$2:$D$5111,$C3696,Тех_Движение!$B$2:$B$5111,"&lt;="&amp;Настройки!$B$6)-$F3696)))</f>
        <v/>
      </c>
      <c r="K3696" s="21" t="e">
        <f>IF(OR($B3696="",K$3&lt;$D3696+Настройки!$B$7),0,MAX(0,$E3696-MAX(0,SUMIFS(Тех_Движение!$G$2:$G$5111,Тех_Движение!$D$2:$D$5111,$C3696,Тех_Движение!$B$2:$B$5111,"&lt;="&amp;K$3)-$F3696)))</f>
        <v>#VALUE!</v>
      </c>
      <c r="L3696" s="21" t="e">
        <f>IF(OR($B3696="",L$3&lt;$D3696+Настройки!$B$7),0,MAX(0,$E3696-MAX(0,SUMIFS(Тех_Движение!$G$2:$G$5111,Тех_Движение!$D$2:$D$5111,$C3696,Тех_Движение!$B$2:$B$5111,"&lt;="&amp;L$3)-$F3696)))</f>
        <v>#VALUE!</v>
      </c>
      <c r="M3696" s="21" t="e">
        <f>IF(OR($B3696="",M$3&lt;$D3696+Настройки!$B$7),0,MAX(0,$E3696-MAX(0,SUMIFS(Тех_Движение!$G$2:$G$5111,Тех_Движение!$D$2:$D$5111,$C3696,Тех_Движение!$B$2:$B$5111,"&lt;="&amp;M$3)-$F3696)))</f>
        <v>#VALUE!</v>
      </c>
      <c r="N3696" s="21" t="e">
        <f>IF(OR($B3696="",N$3&lt;$D3696+Настройки!$B$7),0,MAX(0,$E3696-MAX(0,SUMIFS(Тех_Движение!$G$2:$G$5111,Тех_Движение!$D$2:$D$5111,$C3696,Тех_Движение!$B$2:$B$5111,"&lt;="&amp;N$3)-$F3696)))</f>
        <v>#VALUE!</v>
      </c>
      <c r="O3696" s="21" t="e">
        <f>IF(OR($B3696="",O$3&lt;$D3696+Настройки!$B$7),0,MAX(0,$E3696-MAX(0,SUMIFS(Тех_Движение!$G$2:$G$5111,Тех_Движение!$D$2:$D$5111,$C3696,Тех_Движение!$B$2:$B$5111,"&lt;="&amp;O$3)-$F3696)))</f>
        <v>#VALUE!</v>
      </c>
      <c r="P3696" s="21" t="e">
        <f>IF(OR($B3696="",P$3&lt;$D3696+Настройки!$B$7),0,MAX(0,$E3696-MAX(0,SUMIFS(Тех_Движение!$G$2:$G$5111,Тех_Движение!$D$2:$D$5111,$C3696,Тех_Движение!$B$2:$B$5111,"&lt;="&amp;P$3)-$F3696)))</f>
        <v>#VALUE!</v>
      </c>
      <c r="Q3696" s="21" t="e">
        <f>IF(OR($B3696="",Q$3&lt;$D3696+Настройки!$B$7),0,MAX(0,$E3696-MAX(0,SUMIFS(Тех_Движение!$G$2:$G$5111,Тех_Движение!$D$2:$D$5111,$C3696,Тех_Движение!$B$2:$B$5111,"&lt;="&amp;Q$3)-$F3696)))</f>
        <v>#VALUE!</v>
      </c>
      <c r="R3696" s="21" t="str">
        <f t="shared" si="172"/>
        <v/>
      </c>
      <c r="S3696" s="23" t="str">
        <f>IF($B3696="","",VLOOKUP($C3696,Настройки!$A$11:$L$17,9,FALSE))</f>
        <v/>
      </c>
      <c r="T3696" s="23" t="str">
        <f t="shared" si="173"/>
        <v/>
      </c>
    </row>
    <row r="3697" spans="1:20" x14ac:dyDescent="0.3">
      <c r="A3697" s="20">
        <f>Тех_Движение!$A$3694</f>
        <v>3693</v>
      </c>
      <c r="B3697" s="20" t="str">
        <f>IF(Тех_Движение!$F$3694&gt;0,Тех_Движение!$I$3694,"")</f>
        <v/>
      </c>
      <c r="C3697" s="20" t="str">
        <f>IF($B3697="","",Тех_Движение!$D$3694)</f>
        <v/>
      </c>
      <c r="D3697" s="9" t="str">
        <f>IF($B3697="","",Тех_Движение!$B$3694)</f>
        <v/>
      </c>
      <c r="E3697" s="21" t="str">
        <f>IF($B3697="","",Тех_Движение!$F$3694)</f>
        <v/>
      </c>
      <c r="F3697" s="21" t="str">
        <f>IF($B3697="","",SUMIFS($E$5:$E3696,$C$5:$C3696,$C3697))</f>
        <v/>
      </c>
      <c r="G3697" s="21" t="str">
        <f>IF($B3697="","",MAX(0,$E3697-MAX(0,SUMIFS(Тех_Движение!$G$2:$G$5111,Тех_Движение!$D$2:$D$5111,$C3697,Тех_Движение!$B$2:$B$5111,"&lt;="&amp;Настройки!$B$5-1)-$F3697)))</f>
        <v/>
      </c>
      <c r="H3697" s="21" t="str">
        <f>IF($B3697="","",IF(AND($D3697&gt;=Настройки!$B$5,$D3697&lt;=Настройки!$B$6),$E3697,0))</f>
        <v/>
      </c>
      <c r="I3697" s="21" t="str">
        <f t="shared" si="171"/>
        <v/>
      </c>
      <c r="J3697" s="21" t="str">
        <f>IF($B3697="","",MAX(0,$E3697-MAX(0,SUMIFS(Тех_Движение!$G$2:$G$5111,Тех_Движение!$D$2:$D$5111,$C3697,Тех_Движение!$B$2:$B$5111,"&lt;="&amp;Настройки!$B$6)-$F3697)))</f>
        <v/>
      </c>
      <c r="K3697" s="21" t="e">
        <f>IF(OR($B3697="",K$3&lt;$D3697+Настройки!$B$7),0,MAX(0,$E3697-MAX(0,SUMIFS(Тех_Движение!$G$2:$G$5111,Тех_Движение!$D$2:$D$5111,$C3697,Тех_Движение!$B$2:$B$5111,"&lt;="&amp;K$3)-$F3697)))</f>
        <v>#VALUE!</v>
      </c>
      <c r="L3697" s="21" t="e">
        <f>IF(OR($B3697="",L$3&lt;$D3697+Настройки!$B$7),0,MAX(0,$E3697-MAX(0,SUMIFS(Тех_Движение!$G$2:$G$5111,Тех_Движение!$D$2:$D$5111,$C3697,Тех_Движение!$B$2:$B$5111,"&lt;="&amp;L$3)-$F3697)))</f>
        <v>#VALUE!</v>
      </c>
      <c r="M3697" s="21" t="e">
        <f>IF(OR($B3697="",M$3&lt;$D3697+Настройки!$B$7),0,MAX(0,$E3697-MAX(0,SUMIFS(Тех_Движение!$G$2:$G$5111,Тех_Движение!$D$2:$D$5111,$C3697,Тех_Движение!$B$2:$B$5111,"&lt;="&amp;M$3)-$F3697)))</f>
        <v>#VALUE!</v>
      </c>
      <c r="N3697" s="21" t="e">
        <f>IF(OR($B3697="",N$3&lt;$D3697+Настройки!$B$7),0,MAX(0,$E3697-MAX(0,SUMIFS(Тех_Движение!$G$2:$G$5111,Тех_Движение!$D$2:$D$5111,$C3697,Тех_Движение!$B$2:$B$5111,"&lt;="&amp;N$3)-$F3697)))</f>
        <v>#VALUE!</v>
      </c>
      <c r="O3697" s="21" t="e">
        <f>IF(OR($B3697="",O$3&lt;$D3697+Настройки!$B$7),0,MAX(0,$E3697-MAX(0,SUMIFS(Тех_Движение!$G$2:$G$5111,Тех_Движение!$D$2:$D$5111,$C3697,Тех_Движение!$B$2:$B$5111,"&lt;="&amp;O$3)-$F3697)))</f>
        <v>#VALUE!</v>
      </c>
      <c r="P3697" s="21" t="e">
        <f>IF(OR($B3697="",P$3&lt;$D3697+Настройки!$B$7),0,MAX(0,$E3697-MAX(0,SUMIFS(Тех_Движение!$G$2:$G$5111,Тех_Движение!$D$2:$D$5111,$C3697,Тех_Движение!$B$2:$B$5111,"&lt;="&amp;P$3)-$F3697)))</f>
        <v>#VALUE!</v>
      </c>
      <c r="Q3697" s="21" t="e">
        <f>IF(OR($B3697="",Q$3&lt;$D3697+Настройки!$B$7),0,MAX(0,$E3697-MAX(0,SUMIFS(Тех_Движение!$G$2:$G$5111,Тех_Движение!$D$2:$D$5111,$C3697,Тех_Движение!$B$2:$B$5111,"&lt;="&amp;Q$3)-$F3697)))</f>
        <v>#VALUE!</v>
      </c>
      <c r="R3697" s="21" t="str">
        <f t="shared" si="172"/>
        <v/>
      </c>
      <c r="S3697" s="23" t="str">
        <f>IF($B3697="","",VLOOKUP($C3697,Настройки!$A$11:$L$17,9,FALSE))</f>
        <v/>
      </c>
      <c r="T3697" s="23" t="str">
        <f t="shared" si="173"/>
        <v/>
      </c>
    </row>
    <row r="3698" spans="1:20" x14ac:dyDescent="0.3">
      <c r="A3698" s="20">
        <f>Тех_Движение!$A$3695</f>
        <v>3694</v>
      </c>
      <c r="B3698" s="20" t="str">
        <f>IF(Тех_Движение!$F$3695&gt;0,Тех_Движение!$I$3695,"")</f>
        <v/>
      </c>
      <c r="C3698" s="20" t="str">
        <f>IF($B3698="","",Тех_Движение!$D$3695)</f>
        <v/>
      </c>
      <c r="D3698" s="9" t="str">
        <f>IF($B3698="","",Тех_Движение!$B$3695)</f>
        <v/>
      </c>
      <c r="E3698" s="21" t="str">
        <f>IF($B3698="","",Тех_Движение!$F$3695)</f>
        <v/>
      </c>
      <c r="F3698" s="21" t="str">
        <f>IF($B3698="","",SUMIFS($E$5:$E3697,$C$5:$C3697,$C3698))</f>
        <v/>
      </c>
      <c r="G3698" s="21" t="str">
        <f>IF($B3698="","",MAX(0,$E3698-MAX(0,SUMIFS(Тех_Движение!$G$2:$G$5111,Тех_Движение!$D$2:$D$5111,$C3698,Тех_Движение!$B$2:$B$5111,"&lt;="&amp;Настройки!$B$5-1)-$F3698)))</f>
        <v/>
      </c>
      <c r="H3698" s="21" t="str">
        <f>IF($B3698="","",IF(AND($D3698&gt;=Настройки!$B$5,$D3698&lt;=Настройки!$B$6),$E3698,0))</f>
        <v/>
      </c>
      <c r="I3698" s="21" t="str">
        <f t="shared" si="171"/>
        <v/>
      </c>
      <c r="J3698" s="21" t="str">
        <f>IF($B3698="","",MAX(0,$E3698-MAX(0,SUMIFS(Тех_Движение!$G$2:$G$5111,Тех_Движение!$D$2:$D$5111,$C3698,Тех_Движение!$B$2:$B$5111,"&lt;="&amp;Настройки!$B$6)-$F3698)))</f>
        <v/>
      </c>
      <c r="K3698" s="21" t="e">
        <f>IF(OR($B3698="",K$3&lt;$D3698+Настройки!$B$7),0,MAX(0,$E3698-MAX(0,SUMIFS(Тех_Движение!$G$2:$G$5111,Тех_Движение!$D$2:$D$5111,$C3698,Тех_Движение!$B$2:$B$5111,"&lt;="&amp;K$3)-$F3698)))</f>
        <v>#VALUE!</v>
      </c>
      <c r="L3698" s="21" t="e">
        <f>IF(OR($B3698="",L$3&lt;$D3698+Настройки!$B$7),0,MAX(0,$E3698-MAX(0,SUMIFS(Тех_Движение!$G$2:$G$5111,Тех_Движение!$D$2:$D$5111,$C3698,Тех_Движение!$B$2:$B$5111,"&lt;="&amp;L$3)-$F3698)))</f>
        <v>#VALUE!</v>
      </c>
      <c r="M3698" s="21" t="e">
        <f>IF(OR($B3698="",M$3&lt;$D3698+Настройки!$B$7),0,MAX(0,$E3698-MAX(0,SUMIFS(Тех_Движение!$G$2:$G$5111,Тех_Движение!$D$2:$D$5111,$C3698,Тех_Движение!$B$2:$B$5111,"&lt;="&amp;M$3)-$F3698)))</f>
        <v>#VALUE!</v>
      </c>
      <c r="N3698" s="21" t="e">
        <f>IF(OR($B3698="",N$3&lt;$D3698+Настройки!$B$7),0,MAX(0,$E3698-MAX(0,SUMIFS(Тех_Движение!$G$2:$G$5111,Тех_Движение!$D$2:$D$5111,$C3698,Тех_Движение!$B$2:$B$5111,"&lt;="&amp;N$3)-$F3698)))</f>
        <v>#VALUE!</v>
      </c>
      <c r="O3698" s="21" t="e">
        <f>IF(OR($B3698="",O$3&lt;$D3698+Настройки!$B$7),0,MAX(0,$E3698-MAX(0,SUMIFS(Тех_Движение!$G$2:$G$5111,Тех_Движение!$D$2:$D$5111,$C3698,Тех_Движение!$B$2:$B$5111,"&lt;="&amp;O$3)-$F3698)))</f>
        <v>#VALUE!</v>
      </c>
      <c r="P3698" s="21" t="e">
        <f>IF(OR($B3698="",P$3&lt;$D3698+Настройки!$B$7),0,MAX(0,$E3698-MAX(0,SUMIFS(Тех_Движение!$G$2:$G$5111,Тех_Движение!$D$2:$D$5111,$C3698,Тех_Движение!$B$2:$B$5111,"&lt;="&amp;P$3)-$F3698)))</f>
        <v>#VALUE!</v>
      </c>
      <c r="Q3698" s="21" t="e">
        <f>IF(OR($B3698="",Q$3&lt;$D3698+Настройки!$B$7),0,MAX(0,$E3698-MAX(0,SUMIFS(Тех_Движение!$G$2:$G$5111,Тех_Движение!$D$2:$D$5111,$C3698,Тех_Движение!$B$2:$B$5111,"&lt;="&amp;Q$3)-$F3698)))</f>
        <v>#VALUE!</v>
      </c>
      <c r="R3698" s="21" t="str">
        <f t="shared" si="172"/>
        <v/>
      </c>
      <c r="S3698" s="23" t="str">
        <f>IF($B3698="","",VLOOKUP($C3698,Настройки!$A$11:$L$17,9,FALSE))</f>
        <v/>
      </c>
      <c r="T3698" s="23" t="str">
        <f t="shared" si="173"/>
        <v/>
      </c>
    </row>
    <row r="3699" spans="1:20" x14ac:dyDescent="0.3">
      <c r="A3699" s="20">
        <f>Тех_Движение!$A$3696</f>
        <v>3695</v>
      </c>
      <c r="B3699" s="20" t="str">
        <f>IF(Тех_Движение!$F$3696&gt;0,Тех_Движение!$I$3696,"")</f>
        <v/>
      </c>
      <c r="C3699" s="20" t="str">
        <f>IF($B3699="","",Тех_Движение!$D$3696)</f>
        <v/>
      </c>
      <c r="D3699" s="9" t="str">
        <f>IF($B3699="","",Тех_Движение!$B$3696)</f>
        <v/>
      </c>
      <c r="E3699" s="21" t="str">
        <f>IF($B3699="","",Тех_Движение!$F$3696)</f>
        <v/>
      </c>
      <c r="F3699" s="21" t="str">
        <f>IF($B3699="","",SUMIFS($E$5:$E3698,$C$5:$C3698,$C3699))</f>
        <v/>
      </c>
      <c r="G3699" s="21" t="str">
        <f>IF($B3699="","",MAX(0,$E3699-MAX(0,SUMIFS(Тех_Движение!$G$2:$G$5111,Тех_Движение!$D$2:$D$5111,$C3699,Тех_Движение!$B$2:$B$5111,"&lt;="&amp;Настройки!$B$5-1)-$F3699)))</f>
        <v/>
      </c>
      <c r="H3699" s="21" t="str">
        <f>IF($B3699="","",IF(AND($D3699&gt;=Настройки!$B$5,$D3699&lt;=Настройки!$B$6),$E3699,0))</f>
        <v/>
      </c>
      <c r="I3699" s="21" t="str">
        <f t="shared" si="171"/>
        <v/>
      </c>
      <c r="J3699" s="21" t="str">
        <f>IF($B3699="","",MAX(0,$E3699-MAX(0,SUMIFS(Тех_Движение!$G$2:$G$5111,Тех_Движение!$D$2:$D$5111,$C3699,Тех_Движение!$B$2:$B$5111,"&lt;="&amp;Настройки!$B$6)-$F3699)))</f>
        <v/>
      </c>
      <c r="K3699" s="21" t="e">
        <f>IF(OR($B3699="",K$3&lt;$D3699+Настройки!$B$7),0,MAX(0,$E3699-MAX(0,SUMIFS(Тех_Движение!$G$2:$G$5111,Тех_Движение!$D$2:$D$5111,$C3699,Тех_Движение!$B$2:$B$5111,"&lt;="&amp;K$3)-$F3699)))</f>
        <v>#VALUE!</v>
      </c>
      <c r="L3699" s="21" t="e">
        <f>IF(OR($B3699="",L$3&lt;$D3699+Настройки!$B$7),0,MAX(0,$E3699-MAX(0,SUMIFS(Тех_Движение!$G$2:$G$5111,Тех_Движение!$D$2:$D$5111,$C3699,Тех_Движение!$B$2:$B$5111,"&lt;="&amp;L$3)-$F3699)))</f>
        <v>#VALUE!</v>
      </c>
      <c r="M3699" s="21" t="e">
        <f>IF(OR($B3699="",M$3&lt;$D3699+Настройки!$B$7),0,MAX(0,$E3699-MAX(0,SUMIFS(Тех_Движение!$G$2:$G$5111,Тех_Движение!$D$2:$D$5111,$C3699,Тех_Движение!$B$2:$B$5111,"&lt;="&amp;M$3)-$F3699)))</f>
        <v>#VALUE!</v>
      </c>
      <c r="N3699" s="21" t="e">
        <f>IF(OR($B3699="",N$3&lt;$D3699+Настройки!$B$7),0,MAX(0,$E3699-MAX(0,SUMIFS(Тех_Движение!$G$2:$G$5111,Тех_Движение!$D$2:$D$5111,$C3699,Тех_Движение!$B$2:$B$5111,"&lt;="&amp;N$3)-$F3699)))</f>
        <v>#VALUE!</v>
      </c>
      <c r="O3699" s="21" t="e">
        <f>IF(OR($B3699="",O$3&lt;$D3699+Настройки!$B$7),0,MAX(0,$E3699-MAX(0,SUMIFS(Тех_Движение!$G$2:$G$5111,Тех_Движение!$D$2:$D$5111,$C3699,Тех_Движение!$B$2:$B$5111,"&lt;="&amp;O$3)-$F3699)))</f>
        <v>#VALUE!</v>
      </c>
      <c r="P3699" s="21" t="e">
        <f>IF(OR($B3699="",P$3&lt;$D3699+Настройки!$B$7),0,MAX(0,$E3699-MAX(0,SUMIFS(Тех_Движение!$G$2:$G$5111,Тех_Движение!$D$2:$D$5111,$C3699,Тех_Движение!$B$2:$B$5111,"&lt;="&amp;P$3)-$F3699)))</f>
        <v>#VALUE!</v>
      </c>
      <c r="Q3699" s="21" t="e">
        <f>IF(OR($B3699="",Q$3&lt;$D3699+Настройки!$B$7),0,MAX(0,$E3699-MAX(0,SUMIFS(Тех_Движение!$G$2:$G$5111,Тех_Движение!$D$2:$D$5111,$C3699,Тех_Движение!$B$2:$B$5111,"&lt;="&amp;Q$3)-$F3699)))</f>
        <v>#VALUE!</v>
      </c>
      <c r="R3699" s="21" t="str">
        <f t="shared" si="172"/>
        <v/>
      </c>
      <c r="S3699" s="23" t="str">
        <f>IF($B3699="","",VLOOKUP($C3699,Настройки!$A$11:$L$17,9,FALSE))</f>
        <v/>
      </c>
      <c r="T3699" s="23" t="str">
        <f t="shared" si="173"/>
        <v/>
      </c>
    </row>
    <row r="3700" spans="1:20" x14ac:dyDescent="0.3">
      <c r="A3700" s="20">
        <f>Тех_Движение!$A$3697</f>
        <v>3696</v>
      </c>
      <c r="B3700" s="20" t="str">
        <f>IF(Тех_Движение!$F$3697&gt;0,Тех_Движение!$I$3697,"")</f>
        <v/>
      </c>
      <c r="C3700" s="20" t="str">
        <f>IF($B3700="","",Тех_Движение!$D$3697)</f>
        <v/>
      </c>
      <c r="D3700" s="9" t="str">
        <f>IF($B3700="","",Тех_Движение!$B$3697)</f>
        <v/>
      </c>
      <c r="E3700" s="21" t="str">
        <f>IF($B3700="","",Тех_Движение!$F$3697)</f>
        <v/>
      </c>
      <c r="F3700" s="21" t="str">
        <f>IF($B3700="","",SUMIFS($E$5:$E3699,$C$5:$C3699,$C3700))</f>
        <v/>
      </c>
      <c r="G3700" s="21" t="str">
        <f>IF($B3700="","",MAX(0,$E3700-MAX(0,SUMIFS(Тех_Движение!$G$2:$G$5111,Тех_Движение!$D$2:$D$5111,$C3700,Тех_Движение!$B$2:$B$5111,"&lt;="&amp;Настройки!$B$5-1)-$F3700)))</f>
        <v/>
      </c>
      <c r="H3700" s="21" t="str">
        <f>IF($B3700="","",IF(AND($D3700&gt;=Настройки!$B$5,$D3700&lt;=Настройки!$B$6),$E3700,0))</f>
        <v/>
      </c>
      <c r="I3700" s="21" t="str">
        <f t="shared" si="171"/>
        <v/>
      </c>
      <c r="J3700" s="21" t="str">
        <f>IF($B3700="","",MAX(0,$E3700-MAX(0,SUMIFS(Тех_Движение!$G$2:$G$5111,Тех_Движение!$D$2:$D$5111,$C3700,Тех_Движение!$B$2:$B$5111,"&lt;="&amp;Настройки!$B$6)-$F3700)))</f>
        <v/>
      </c>
      <c r="K3700" s="21" t="e">
        <f>IF(OR($B3700="",K$3&lt;$D3700+Настройки!$B$7),0,MAX(0,$E3700-MAX(0,SUMIFS(Тех_Движение!$G$2:$G$5111,Тех_Движение!$D$2:$D$5111,$C3700,Тех_Движение!$B$2:$B$5111,"&lt;="&amp;K$3)-$F3700)))</f>
        <v>#VALUE!</v>
      </c>
      <c r="L3700" s="21" t="e">
        <f>IF(OR($B3700="",L$3&lt;$D3700+Настройки!$B$7),0,MAX(0,$E3700-MAX(0,SUMIFS(Тех_Движение!$G$2:$G$5111,Тех_Движение!$D$2:$D$5111,$C3700,Тех_Движение!$B$2:$B$5111,"&lt;="&amp;L$3)-$F3700)))</f>
        <v>#VALUE!</v>
      </c>
      <c r="M3700" s="21" t="e">
        <f>IF(OR($B3700="",M$3&lt;$D3700+Настройки!$B$7),0,MAX(0,$E3700-MAX(0,SUMIFS(Тех_Движение!$G$2:$G$5111,Тех_Движение!$D$2:$D$5111,$C3700,Тех_Движение!$B$2:$B$5111,"&lt;="&amp;M$3)-$F3700)))</f>
        <v>#VALUE!</v>
      </c>
      <c r="N3700" s="21" t="e">
        <f>IF(OR($B3700="",N$3&lt;$D3700+Настройки!$B$7),0,MAX(0,$E3700-MAX(0,SUMIFS(Тех_Движение!$G$2:$G$5111,Тех_Движение!$D$2:$D$5111,$C3700,Тех_Движение!$B$2:$B$5111,"&lt;="&amp;N$3)-$F3700)))</f>
        <v>#VALUE!</v>
      </c>
      <c r="O3700" s="21" t="e">
        <f>IF(OR($B3700="",O$3&lt;$D3700+Настройки!$B$7),0,MAX(0,$E3700-MAX(0,SUMIFS(Тех_Движение!$G$2:$G$5111,Тех_Движение!$D$2:$D$5111,$C3700,Тех_Движение!$B$2:$B$5111,"&lt;="&amp;O$3)-$F3700)))</f>
        <v>#VALUE!</v>
      </c>
      <c r="P3700" s="21" t="e">
        <f>IF(OR($B3700="",P$3&lt;$D3700+Настройки!$B$7),0,MAX(0,$E3700-MAX(0,SUMIFS(Тех_Движение!$G$2:$G$5111,Тех_Движение!$D$2:$D$5111,$C3700,Тех_Движение!$B$2:$B$5111,"&lt;="&amp;P$3)-$F3700)))</f>
        <v>#VALUE!</v>
      </c>
      <c r="Q3700" s="21" t="e">
        <f>IF(OR($B3700="",Q$3&lt;$D3700+Настройки!$B$7),0,MAX(0,$E3700-MAX(0,SUMIFS(Тех_Движение!$G$2:$G$5111,Тех_Движение!$D$2:$D$5111,$C3700,Тех_Движение!$B$2:$B$5111,"&lt;="&amp;Q$3)-$F3700)))</f>
        <v>#VALUE!</v>
      </c>
      <c r="R3700" s="21" t="str">
        <f t="shared" si="172"/>
        <v/>
      </c>
      <c r="S3700" s="23" t="str">
        <f>IF($B3700="","",VLOOKUP($C3700,Настройки!$A$11:$L$17,9,FALSE))</f>
        <v/>
      </c>
      <c r="T3700" s="23" t="str">
        <f t="shared" si="173"/>
        <v/>
      </c>
    </row>
    <row r="3701" spans="1:20" x14ac:dyDescent="0.3">
      <c r="A3701" s="20">
        <f>Тех_Движение!$A$3698</f>
        <v>3697</v>
      </c>
      <c r="B3701" s="20" t="str">
        <f>IF(Тех_Движение!$F$3698&gt;0,Тех_Движение!$I$3698,"")</f>
        <v/>
      </c>
      <c r="C3701" s="20" t="str">
        <f>IF($B3701="","",Тех_Движение!$D$3698)</f>
        <v/>
      </c>
      <c r="D3701" s="9" t="str">
        <f>IF($B3701="","",Тех_Движение!$B$3698)</f>
        <v/>
      </c>
      <c r="E3701" s="21" t="str">
        <f>IF($B3701="","",Тех_Движение!$F$3698)</f>
        <v/>
      </c>
      <c r="F3701" s="21" t="str">
        <f>IF($B3701="","",SUMIFS($E$5:$E3700,$C$5:$C3700,$C3701))</f>
        <v/>
      </c>
      <c r="G3701" s="21" t="str">
        <f>IF($B3701="","",MAX(0,$E3701-MAX(0,SUMIFS(Тех_Движение!$G$2:$G$5111,Тех_Движение!$D$2:$D$5111,$C3701,Тех_Движение!$B$2:$B$5111,"&lt;="&amp;Настройки!$B$5-1)-$F3701)))</f>
        <v/>
      </c>
      <c r="H3701" s="21" t="str">
        <f>IF($B3701="","",IF(AND($D3701&gt;=Настройки!$B$5,$D3701&lt;=Настройки!$B$6),$E3701,0))</f>
        <v/>
      </c>
      <c r="I3701" s="21" t="str">
        <f t="shared" si="171"/>
        <v/>
      </c>
      <c r="J3701" s="21" t="str">
        <f>IF($B3701="","",MAX(0,$E3701-MAX(0,SUMIFS(Тех_Движение!$G$2:$G$5111,Тех_Движение!$D$2:$D$5111,$C3701,Тех_Движение!$B$2:$B$5111,"&lt;="&amp;Настройки!$B$6)-$F3701)))</f>
        <v/>
      </c>
      <c r="K3701" s="21" t="e">
        <f>IF(OR($B3701="",K$3&lt;$D3701+Настройки!$B$7),0,MAX(0,$E3701-MAX(0,SUMIFS(Тех_Движение!$G$2:$G$5111,Тех_Движение!$D$2:$D$5111,$C3701,Тех_Движение!$B$2:$B$5111,"&lt;="&amp;K$3)-$F3701)))</f>
        <v>#VALUE!</v>
      </c>
      <c r="L3701" s="21" t="e">
        <f>IF(OR($B3701="",L$3&lt;$D3701+Настройки!$B$7),0,MAX(0,$E3701-MAX(0,SUMIFS(Тех_Движение!$G$2:$G$5111,Тех_Движение!$D$2:$D$5111,$C3701,Тех_Движение!$B$2:$B$5111,"&lt;="&amp;L$3)-$F3701)))</f>
        <v>#VALUE!</v>
      </c>
      <c r="M3701" s="21" t="e">
        <f>IF(OR($B3701="",M$3&lt;$D3701+Настройки!$B$7),0,MAX(0,$E3701-MAX(0,SUMIFS(Тех_Движение!$G$2:$G$5111,Тех_Движение!$D$2:$D$5111,$C3701,Тех_Движение!$B$2:$B$5111,"&lt;="&amp;M$3)-$F3701)))</f>
        <v>#VALUE!</v>
      </c>
      <c r="N3701" s="21" t="e">
        <f>IF(OR($B3701="",N$3&lt;$D3701+Настройки!$B$7),0,MAX(0,$E3701-MAX(0,SUMIFS(Тех_Движение!$G$2:$G$5111,Тех_Движение!$D$2:$D$5111,$C3701,Тех_Движение!$B$2:$B$5111,"&lt;="&amp;N$3)-$F3701)))</f>
        <v>#VALUE!</v>
      </c>
      <c r="O3701" s="21" t="e">
        <f>IF(OR($B3701="",O$3&lt;$D3701+Настройки!$B$7),0,MAX(0,$E3701-MAX(0,SUMIFS(Тех_Движение!$G$2:$G$5111,Тех_Движение!$D$2:$D$5111,$C3701,Тех_Движение!$B$2:$B$5111,"&lt;="&amp;O$3)-$F3701)))</f>
        <v>#VALUE!</v>
      </c>
      <c r="P3701" s="21" t="e">
        <f>IF(OR($B3701="",P$3&lt;$D3701+Настройки!$B$7),0,MAX(0,$E3701-MAX(0,SUMIFS(Тех_Движение!$G$2:$G$5111,Тех_Движение!$D$2:$D$5111,$C3701,Тех_Движение!$B$2:$B$5111,"&lt;="&amp;P$3)-$F3701)))</f>
        <v>#VALUE!</v>
      </c>
      <c r="Q3701" s="21" t="e">
        <f>IF(OR($B3701="",Q$3&lt;$D3701+Настройки!$B$7),0,MAX(0,$E3701-MAX(0,SUMIFS(Тех_Движение!$G$2:$G$5111,Тех_Движение!$D$2:$D$5111,$C3701,Тех_Движение!$B$2:$B$5111,"&lt;="&amp;Q$3)-$F3701)))</f>
        <v>#VALUE!</v>
      </c>
      <c r="R3701" s="21" t="str">
        <f t="shared" si="172"/>
        <v/>
      </c>
      <c r="S3701" s="23" t="str">
        <f>IF($B3701="","",VLOOKUP($C3701,Настройки!$A$11:$L$17,9,FALSE))</f>
        <v/>
      </c>
      <c r="T3701" s="23" t="str">
        <f t="shared" si="173"/>
        <v/>
      </c>
    </row>
    <row r="3702" spans="1:20" x14ac:dyDescent="0.3">
      <c r="A3702" s="20">
        <f>Тех_Движение!$A$3699</f>
        <v>3698</v>
      </c>
      <c r="B3702" s="20" t="str">
        <f>IF(Тех_Движение!$F$3699&gt;0,Тех_Движение!$I$3699,"")</f>
        <v/>
      </c>
      <c r="C3702" s="20" t="str">
        <f>IF($B3702="","",Тех_Движение!$D$3699)</f>
        <v/>
      </c>
      <c r="D3702" s="9" t="str">
        <f>IF($B3702="","",Тех_Движение!$B$3699)</f>
        <v/>
      </c>
      <c r="E3702" s="21" t="str">
        <f>IF($B3702="","",Тех_Движение!$F$3699)</f>
        <v/>
      </c>
      <c r="F3702" s="21" t="str">
        <f>IF($B3702="","",SUMIFS($E$5:$E3701,$C$5:$C3701,$C3702))</f>
        <v/>
      </c>
      <c r="G3702" s="21" t="str">
        <f>IF($B3702="","",MAX(0,$E3702-MAX(0,SUMIFS(Тех_Движение!$G$2:$G$5111,Тех_Движение!$D$2:$D$5111,$C3702,Тех_Движение!$B$2:$B$5111,"&lt;="&amp;Настройки!$B$5-1)-$F3702)))</f>
        <v/>
      </c>
      <c r="H3702" s="21" t="str">
        <f>IF($B3702="","",IF(AND($D3702&gt;=Настройки!$B$5,$D3702&lt;=Настройки!$B$6),$E3702,0))</f>
        <v/>
      </c>
      <c r="I3702" s="21" t="str">
        <f t="shared" si="171"/>
        <v/>
      </c>
      <c r="J3702" s="21" t="str">
        <f>IF($B3702="","",MAX(0,$E3702-MAX(0,SUMIFS(Тех_Движение!$G$2:$G$5111,Тех_Движение!$D$2:$D$5111,$C3702,Тех_Движение!$B$2:$B$5111,"&lt;="&amp;Настройки!$B$6)-$F3702)))</f>
        <v/>
      </c>
      <c r="K3702" s="21" t="e">
        <f>IF(OR($B3702="",K$3&lt;$D3702+Настройки!$B$7),0,MAX(0,$E3702-MAX(0,SUMIFS(Тех_Движение!$G$2:$G$5111,Тех_Движение!$D$2:$D$5111,$C3702,Тех_Движение!$B$2:$B$5111,"&lt;="&amp;K$3)-$F3702)))</f>
        <v>#VALUE!</v>
      </c>
      <c r="L3702" s="21" t="e">
        <f>IF(OR($B3702="",L$3&lt;$D3702+Настройки!$B$7),0,MAX(0,$E3702-MAX(0,SUMIFS(Тех_Движение!$G$2:$G$5111,Тех_Движение!$D$2:$D$5111,$C3702,Тех_Движение!$B$2:$B$5111,"&lt;="&amp;L$3)-$F3702)))</f>
        <v>#VALUE!</v>
      </c>
      <c r="M3702" s="21" t="e">
        <f>IF(OR($B3702="",M$3&lt;$D3702+Настройки!$B$7),0,MAX(0,$E3702-MAX(0,SUMIFS(Тех_Движение!$G$2:$G$5111,Тех_Движение!$D$2:$D$5111,$C3702,Тех_Движение!$B$2:$B$5111,"&lt;="&amp;M$3)-$F3702)))</f>
        <v>#VALUE!</v>
      </c>
      <c r="N3702" s="21" t="e">
        <f>IF(OR($B3702="",N$3&lt;$D3702+Настройки!$B$7),0,MAX(0,$E3702-MAX(0,SUMIFS(Тех_Движение!$G$2:$G$5111,Тех_Движение!$D$2:$D$5111,$C3702,Тех_Движение!$B$2:$B$5111,"&lt;="&amp;N$3)-$F3702)))</f>
        <v>#VALUE!</v>
      </c>
      <c r="O3702" s="21" t="e">
        <f>IF(OR($B3702="",O$3&lt;$D3702+Настройки!$B$7),0,MAX(0,$E3702-MAX(0,SUMIFS(Тех_Движение!$G$2:$G$5111,Тех_Движение!$D$2:$D$5111,$C3702,Тех_Движение!$B$2:$B$5111,"&lt;="&amp;O$3)-$F3702)))</f>
        <v>#VALUE!</v>
      </c>
      <c r="P3702" s="21" t="e">
        <f>IF(OR($B3702="",P$3&lt;$D3702+Настройки!$B$7),0,MAX(0,$E3702-MAX(0,SUMIFS(Тех_Движение!$G$2:$G$5111,Тех_Движение!$D$2:$D$5111,$C3702,Тех_Движение!$B$2:$B$5111,"&lt;="&amp;P$3)-$F3702)))</f>
        <v>#VALUE!</v>
      </c>
      <c r="Q3702" s="21" t="e">
        <f>IF(OR($B3702="",Q$3&lt;$D3702+Настройки!$B$7),0,MAX(0,$E3702-MAX(0,SUMIFS(Тех_Движение!$G$2:$G$5111,Тех_Движение!$D$2:$D$5111,$C3702,Тех_Движение!$B$2:$B$5111,"&lt;="&amp;Q$3)-$F3702)))</f>
        <v>#VALUE!</v>
      </c>
      <c r="R3702" s="21" t="str">
        <f t="shared" si="172"/>
        <v/>
      </c>
      <c r="S3702" s="23" t="str">
        <f>IF($B3702="","",VLOOKUP($C3702,Настройки!$A$11:$L$17,9,FALSE))</f>
        <v/>
      </c>
      <c r="T3702" s="23" t="str">
        <f t="shared" si="173"/>
        <v/>
      </c>
    </row>
    <row r="3703" spans="1:20" x14ac:dyDescent="0.3">
      <c r="A3703" s="20">
        <f>Тех_Движение!$A$3700</f>
        <v>3699</v>
      </c>
      <c r="B3703" s="20" t="str">
        <f>IF(Тех_Движение!$F$3700&gt;0,Тех_Движение!$I$3700,"")</f>
        <v/>
      </c>
      <c r="C3703" s="20" t="str">
        <f>IF($B3703="","",Тех_Движение!$D$3700)</f>
        <v/>
      </c>
      <c r="D3703" s="9" t="str">
        <f>IF($B3703="","",Тех_Движение!$B$3700)</f>
        <v/>
      </c>
      <c r="E3703" s="21" t="str">
        <f>IF($B3703="","",Тех_Движение!$F$3700)</f>
        <v/>
      </c>
      <c r="F3703" s="21" t="str">
        <f>IF($B3703="","",SUMIFS($E$5:$E3702,$C$5:$C3702,$C3703))</f>
        <v/>
      </c>
      <c r="G3703" s="21" t="str">
        <f>IF($B3703="","",MAX(0,$E3703-MAX(0,SUMIFS(Тех_Движение!$G$2:$G$5111,Тех_Движение!$D$2:$D$5111,$C3703,Тех_Движение!$B$2:$B$5111,"&lt;="&amp;Настройки!$B$5-1)-$F3703)))</f>
        <v/>
      </c>
      <c r="H3703" s="21" t="str">
        <f>IF($B3703="","",IF(AND($D3703&gt;=Настройки!$B$5,$D3703&lt;=Настройки!$B$6),$E3703,0))</f>
        <v/>
      </c>
      <c r="I3703" s="21" t="str">
        <f t="shared" si="171"/>
        <v/>
      </c>
      <c r="J3703" s="21" t="str">
        <f>IF($B3703="","",MAX(0,$E3703-MAX(0,SUMIFS(Тех_Движение!$G$2:$G$5111,Тех_Движение!$D$2:$D$5111,$C3703,Тех_Движение!$B$2:$B$5111,"&lt;="&amp;Настройки!$B$6)-$F3703)))</f>
        <v/>
      </c>
      <c r="K3703" s="21" t="e">
        <f>IF(OR($B3703="",K$3&lt;$D3703+Настройки!$B$7),0,MAX(0,$E3703-MAX(0,SUMIFS(Тех_Движение!$G$2:$G$5111,Тех_Движение!$D$2:$D$5111,$C3703,Тех_Движение!$B$2:$B$5111,"&lt;="&amp;K$3)-$F3703)))</f>
        <v>#VALUE!</v>
      </c>
      <c r="L3703" s="21" t="e">
        <f>IF(OR($B3703="",L$3&lt;$D3703+Настройки!$B$7),0,MAX(0,$E3703-MAX(0,SUMIFS(Тех_Движение!$G$2:$G$5111,Тех_Движение!$D$2:$D$5111,$C3703,Тех_Движение!$B$2:$B$5111,"&lt;="&amp;L$3)-$F3703)))</f>
        <v>#VALUE!</v>
      </c>
      <c r="M3703" s="21" t="e">
        <f>IF(OR($B3703="",M$3&lt;$D3703+Настройки!$B$7),0,MAX(0,$E3703-MAX(0,SUMIFS(Тех_Движение!$G$2:$G$5111,Тех_Движение!$D$2:$D$5111,$C3703,Тех_Движение!$B$2:$B$5111,"&lt;="&amp;M$3)-$F3703)))</f>
        <v>#VALUE!</v>
      </c>
      <c r="N3703" s="21" t="e">
        <f>IF(OR($B3703="",N$3&lt;$D3703+Настройки!$B$7),0,MAX(0,$E3703-MAX(0,SUMIFS(Тех_Движение!$G$2:$G$5111,Тех_Движение!$D$2:$D$5111,$C3703,Тех_Движение!$B$2:$B$5111,"&lt;="&amp;N$3)-$F3703)))</f>
        <v>#VALUE!</v>
      </c>
      <c r="O3703" s="21" t="e">
        <f>IF(OR($B3703="",O$3&lt;$D3703+Настройки!$B$7),0,MAX(0,$E3703-MAX(0,SUMIFS(Тех_Движение!$G$2:$G$5111,Тех_Движение!$D$2:$D$5111,$C3703,Тех_Движение!$B$2:$B$5111,"&lt;="&amp;O$3)-$F3703)))</f>
        <v>#VALUE!</v>
      </c>
      <c r="P3703" s="21" t="e">
        <f>IF(OR($B3703="",P$3&lt;$D3703+Настройки!$B$7),0,MAX(0,$E3703-MAX(0,SUMIFS(Тех_Движение!$G$2:$G$5111,Тех_Движение!$D$2:$D$5111,$C3703,Тех_Движение!$B$2:$B$5111,"&lt;="&amp;P$3)-$F3703)))</f>
        <v>#VALUE!</v>
      </c>
      <c r="Q3703" s="21" t="e">
        <f>IF(OR($B3703="",Q$3&lt;$D3703+Настройки!$B$7),0,MAX(0,$E3703-MAX(0,SUMIFS(Тех_Движение!$G$2:$G$5111,Тех_Движение!$D$2:$D$5111,$C3703,Тех_Движение!$B$2:$B$5111,"&lt;="&amp;Q$3)-$F3703)))</f>
        <v>#VALUE!</v>
      </c>
      <c r="R3703" s="21" t="str">
        <f t="shared" si="172"/>
        <v/>
      </c>
      <c r="S3703" s="23" t="str">
        <f>IF($B3703="","",VLOOKUP($C3703,Настройки!$A$11:$L$17,9,FALSE))</f>
        <v/>
      </c>
      <c r="T3703" s="23" t="str">
        <f t="shared" si="173"/>
        <v/>
      </c>
    </row>
    <row r="3704" spans="1:20" x14ac:dyDescent="0.3">
      <c r="A3704" s="20">
        <f>Тех_Движение!$A$3701</f>
        <v>3700</v>
      </c>
      <c r="B3704" s="20" t="str">
        <f>IF(Тех_Движение!$F$3701&gt;0,Тех_Движение!$I$3701,"")</f>
        <v/>
      </c>
      <c r="C3704" s="20" t="str">
        <f>IF($B3704="","",Тех_Движение!$D$3701)</f>
        <v/>
      </c>
      <c r="D3704" s="9" t="str">
        <f>IF($B3704="","",Тех_Движение!$B$3701)</f>
        <v/>
      </c>
      <c r="E3704" s="21" t="str">
        <f>IF($B3704="","",Тех_Движение!$F$3701)</f>
        <v/>
      </c>
      <c r="F3704" s="21" t="str">
        <f>IF($B3704="","",SUMIFS($E$5:$E3703,$C$5:$C3703,$C3704))</f>
        <v/>
      </c>
      <c r="G3704" s="21" t="str">
        <f>IF($B3704="","",MAX(0,$E3704-MAX(0,SUMIFS(Тех_Движение!$G$2:$G$5111,Тех_Движение!$D$2:$D$5111,$C3704,Тех_Движение!$B$2:$B$5111,"&lt;="&amp;Настройки!$B$5-1)-$F3704)))</f>
        <v/>
      </c>
      <c r="H3704" s="21" t="str">
        <f>IF($B3704="","",IF(AND($D3704&gt;=Настройки!$B$5,$D3704&lt;=Настройки!$B$6),$E3704,0))</f>
        <v/>
      </c>
      <c r="I3704" s="21" t="str">
        <f t="shared" si="171"/>
        <v/>
      </c>
      <c r="J3704" s="21" t="str">
        <f>IF($B3704="","",MAX(0,$E3704-MAX(0,SUMIFS(Тех_Движение!$G$2:$G$5111,Тех_Движение!$D$2:$D$5111,$C3704,Тех_Движение!$B$2:$B$5111,"&lt;="&amp;Настройки!$B$6)-$F3704)))</f>
        <v/>
      </c>
      <c r="K3704" s="21" t="e">
        <f>IF(OR($B3704="",K$3&lt;$D3704+Настройки!$B$7),0,MAX(0,$E3704-MAX(0,SUMIFS(Тех_Движение!$G$2:$G$5111,Тех_Движение!$D$2:$D$5111,$C3704,Тех_Движение!$B$2:$B$5111,"&lt;="&amp;K$3)-$F3704)))</f>
        <v>#VALUE!</v>
      </c>
      <c r="L3704" s="21" t="e">
        <f>IF(OR($B3704="",L$3&lt;$D3704+Настройки!$B$7),0,MAX(0,$E3704-MAX(0,SUMIFS(Тех_Движение!$G$2:$G$5111,Тех_Движение!$D$2:$D$5111,$C3704,Тех_Движение!$B$2:$B$5111,"&lt;="&amp;L$3)-$F3704)))</f>
        <v>#VALUE!</v>
      </c>
      <c r="M3704" s="21" t="e">
        <f>IF(OR($B3704="",M$3&lt;$D3704+Настройки!$B$7),0,MAX(0,$E3704-MAX(0,SUMIFS(Тех_Движение!$G$2:$G$5111,Тех_Движение!$D$2:$D$5111,$C3704,Тех_Движение!$B$2:$B$5111,"&lt;="&amp;M$3)-$F3704)))</f>
        <v>#VALUE!</v>
      </c>
      <c r="N3704" s="21" t="e">
        <f>IF(OR($B3704="",N$3&lt;$D3704+Настройки!$B$7),0,MAX(0,$E3704-MAX(0,SUMIFS(Тех_Движение!$G$2:$G$5111,Тех_Движение!$D$2:$D$5111,$C3704,Тех_Движение!$B$2:$B$5111,"&lt;="&amp;N$3)-$F3704)))</f>
        <v>#VALUE!</v>
      </c>
      <c r="O3704" s="21" t="e">
        <f>IF(OR($B3704="",O$3&lt;$D3704+Настройки!$B$7),0,MAX(0,$E3704-MAX(0,SUMIFS(Тех_Движение!$G$2:$G$5111,Тех_Движение!$D$2:$D$5111,$C3704,Тех_Движение!$B$2:$B$5111,"&lt;="&amp;O$3)-$F3704)))</f>
        <v>#VALUE!</v>
      </c>
      <c r="P3704" s="21" t="e">
        <f>IF(OR($B3704="",P$3&lt;$D3704+Настройки!$B$7),0,MAX(0,$E3704-MAX(0,SUMIFS(Тех_Движение!$G$2:$G$5111,Тех_Движение!$D$2:$D$5111,$C3704,Тех_Движение!$B$2:$B$5111,"&lt;="&amp;P$3)-$F3704)))</f>
        <v>#VALUE!</v>
      </c>
      <c r="Q3704" s="21" t="e">
        <f>IF(OR($B3704="",Q$3&lt;$D3704+Настройки!$B$7),0,MAX(0,$E3704-MAX(0,SUMIFS(Тех_Движение!$G$2:$G$5111,Тех_Движение!$D$2:$D$5111,$C3704,Тех_Движение!$B$2:$B$5111,"&lt;="&amp;Q$3)-$F3704)))</f>
        <v>#VALUE!</v>
      </c>
      <c r="R3704" s="21" t="str">
        <f t="shared" si="172"/>
        <v/>
      </c>
      <c r="S3704" s="23" t="str">
        <f>IF($B3704="","",VLOOKUP($C3704,Настройки!$A$11:$L$17,9,FALSE))</f>
        <v/>
      </c>
      <c r="T3704" s="23" t="str">
        <f t="shared" si="173"/>
        <v/>
      </c>
    </row>
    <row r="3705" spans="1:20" x14ac:dyDescent="0.3">
      <c r="A3705" s="20">
        <f>Тех_Движение!$A$3702</f>
        <v>3701</v>
      </c>
      <c r="B3705" s="20" t="str">
        <f>IF(Тех_Движение!$F$3702&gt;0,Тех_Движение!$I$3702,"")</f>
        <v/>
      </c>
      <c r="C3705" s="20" t="str">
        <f>IF($B3705="","",Тех_Движение!$D$3702)</f>
        <v/>
      </c>
      <c r="D3705" s="9" t="str">
        <f>IF($B3705="","",Тех_Движение!$B$3702)</f>
        <v/>
      </c>
      <c r="E3705" s="21" t="str">
        <f>IF($B3705="","",Тех_Движение!$F$3702)</f>
        <v/>
      </c>
      <c r="F3705" s="21" t="str">
        <f>IF($B3705="","",SUMIFS($E$5:$E3704,$C$5:$C3704,$C3705))</f>
        <v/>
      </c>
      <c r="G3705" s="21" t="str">
        <f>IF($B3705="","",MAX(0,$E3705-MAX(0,SUMIFS(Тех_Движение!$G$2:$G$5111,Тех_Движение!$D$2:$D$5111,$C3705,Тех_Движение!$B$2:$B$5111,"&lt;="&amp;Настройки!$B$5-1)-$F3705)))</f>
        <v/>
      </c>
      <c r="H3705" s="21" t="str">
        <f>IF($B3705="","",IF(AND($D3705&gt;=Настройки!$B$5,$D3705&lt;=Настройки!$B$6),$E3705,0))</f>
        <v/>
      </c>
      <c r="I3705" s="21" t="str">
        <f t="shared" si="171"/>
        <v/>
      </c>
      <c r="J3705" s="21" t="str">
        <f>IF($B3705="","",MAX(0,$E3705-MAX(0,SUMIFS(Тех_Движение!$G$2:$G$5111,Тех_Движение!$D$2:$D$5111,$C3705,Тех_Движение!$B$2:$B$5111,"&lt;="&amp;Настройки!$B$6)-$F3705)))</f>
        <v/>
      </c>
      <c r="K3705" s="21" t="e">
        <f>IF(OR($B3705="",K$3&lt;$D3705+Настройки!$B$7),0,MAX(0,$E3705-MAX(0,SUMIFS(Тех_Движение!$G$2:$G$5111,Тех_Движение!$D$2:$D$5111,$C3705,Тех_Движение!$B$2:$B$5111,"&lt;="&amp;K$3)-$F3705)))</f>
        <v>#VALUE!</v>
      </c>
      <c r="L3705" s="21" t="e">
        <f>IF(OR($B3705="",L$3&lt;$D3705+Настройки!$B$7),0,MAX(0,$E3705-MAX(0,SUMIFS(Тех_Движение!$G$2:$G$5111,Тех_Движение!$D$2:$D$5111,$C3705,Тех_Движение!$B$2:$B$5111,"&lt;="&amp;L$3)-$F3705)))</f>
        <v>#VALUE!</v>
      </c>
      <c r="M3705" s="21" t="e">
        <f>IF(OR($B3705="",M$3&lt;$D3705+Настройки!$B$7),0,MAX(0,$E3705-MAX(0,SUMIFS(Тех_Движение!$G$2:$G$5111,Тех_Движение!$D$2:$D$5111,$C3705,Тех_Движение!$B$2:$B$5111,"&lt;="&amp;M$3)-$F3705)))</f>
        <v>#VALUE!</v>
      </c>
      <c r="N3705" s="21" t="e">
        <f>IF(OR($B3705="",N$3&lt;$D3705+Настройки!$B$7),0,MAX(0,$E3705-MAX(0,SUMIFS(Тех_Движение!$G$2:$G$5111,Тех_Движение!$D$2:$D$5111,$C3705,Тех_Движение!$B$2:$B$5111,"&lt;="&amp;N$3)-$F3705)))</f>
        <v>#VALUE!</v>
      </c>
      <c r="O3705" s="21" t="e">
        <f>IF(OR($B3705="",O$3&lt;$D3705+Настройки!$B$7),0,MAX(0,$E3705-MAX(0,SUMIFS(Тех_Движение!$G$2:$G$5111,Тех_Движение!$D$2:$D$5111,$C3705,Тех_Движение!$B$2:$B$5111,"&lt;="&amp;O$3)-$F3705)))</f>
        <v>#VALUE!</v>
      </c>
      <c r="P3705" s="21" t="e">
        <f>IF(OR($B3705="",P$3&lt;$D3705+Настройки!$B$7),0,MAX(0,$E3705-MAX(0,SUMIFS(Тех_Движение!$G$2:$G$5111,Тех_Движение!$D$2:$D$5111,$C3705,Тех_Движение!$B$2:$B$5111,"&lt;="&amp;P$3)-$F3705)))</f>
        <v>#VALUE!</v>
      </c>
      <c r="Q3705" s="21" t="e">
        <f>IF(OR($B3705="",Q$3&lt;$D3705+Настройки!$B$7),0,MAX(0,$E3705-MAX(0,SUMIFS(Тех_Движение!$G$2:$G$5111,Тех_Движение!$D$2:$D$5111,$C3705,Тех_Движение!$B$2:$B$5111,"&lt;="&amp;Q$3)-$F3705)))</f>
        <v>#VALUE!</v>
      </c>
      <c r="R3705" s="21" t="str">
        <f t="shared" si="172"/>
        <v/>
      </c>
      <c r="S3705" s="23" t="str">
        <f>IF($B3705="","",VLOOKUP($C3705,Настройки!$A$11:$L$17,9,FALSE))</f>
        <v/>
      </c>
      <c r="T3705" s="23" t="str">
        <f t="shared" si="173"/>
        <v/>
      </c>
    </row>
    <row r="3706" spans="1:20" x14ac:dyDescent="0.3">
      <c r="A3706" s="20">
        <f>Тех_Движение!$A$3703</f>
        <v>3702</v>
      </c>
      <c r="B3706" s="20" t="str">
        <f>IF(Тех_Движение!$F$3703&gt;0,Тех_Движение!$I$3703,"")</f>
        <v/>
      </c>
      <c r="C3706" s="20" t="str">
        <f>IF($B3706="","",Тех_Движение!$D$3703)</f>
        <v/>
      </c>
      <c r="D3706" s="9" t="str">
        <f>IF($B3706="","",Тех_Движение!$B$3703)</f>
        <v/>
      </c>
      <c r="E3706" s="21" t="str">
        <f>IF($B3706="","",Тех_Движение!$F$3703)</f>
        <v/>
      </c>
      <c r="F3706" s="21" t="str">
        <f>IF($B3706="","",SUMIFS($E$5:$E3705,$C$5:$C3705,$C3706))</f>
        <v/>
      </c>
      <c r="G3706" s="21" t="str">
        <f>IF($B3706="","",MAX(0,$E3706-MAX(0,SUMIFS(Тех_Движение!$G$2:$G$5111,Тех_Движение!$D$2:$D$5111,$C3706,Тех_Движение!$B$2:$B$5111,"&lt;="&amp;Настройки!$B$5-1)-$F3706)))</f>
        <v/>
      </c>
      <c r="H3706" s="21" t="str">
        <f>IF($B3706="","",IF(AND($D3706&gt;=Настройки!$B$5,$D3706&lt;=Настройки!$B$6),$E3706,0))</f>
        <v/>
      </c>
      <c r="I3706" s="21" t="str">
        <f t="shared" si="171"/>
        <v/>
      </c>
      <c r="J3706" s="21" t="str">
        <f>IF($B3706="","",MAX(0,$E3706-MAX(0,SUMIFS(Тех_Движение!$G$2:$G$5111,Тех_Движение!$D$2:$D$5111,$C3706,Тех_Движение!$B$2:$B$5111,"&lt;="&amp;Настройки!$B$6)-$F3706)))</f>
        <v/>
      </c>
      <c r="K3706" s="21" t="e">
        <f>IF(OR($B3706="",K$3&lt;$D3706+Настройки!$B$7),0,MAX(0,$E3706-MAX(0,SUMIFS(Тех_Движение!$G$2:$G$5111,Тех_Движение!$D$2:$D$5111,$C3706,Тех_Движение!$B$2:$B$5111,"&lt;="&amp;K$3)-$F3706)))</f>
        <v>#VALUE!</v>
      </c>
      <c r="L3706" s="21" t="e">
        <f>IF(OR($B3706="",L$3&lt;$D3706+Настройки!$B$7),0,MAX(0,$E3706-MAX(0,SUMIFS(Тех_Движение!$G$2:$G$5111,Тех_Движение!$D$2:$D$5111,$C3706,Тех_Движение!$B$2:$B$5111,"&lt;="&amp;L$3)-$F3706)))</f>
        <v>#VALUE!</v>
      </c>
      <c r="M3706" s="21" t="e">
        <f>IF(OR($B3706="",M$3&lt;$D3706+Настройки!$B$7),0,MAX(0,$E3706-MAX(0,SUMIFS(Тех_Движение!$G$2:$G$5111,Тех_Движение!$D$2:$D$5111,$C3706,Тех_Движение!$B$2:$B$5111,"&lt;="&amp;M$3)-$F3706)))</f>
        <v>#VALUE!</v>
      </c>
      <c r="N3706" s="21" t="e">
        <f>IF(OR($B3706="",N$3&lt;$D3706+Настройки!$B$7),0,MAX(0,$E3706-MAX(0,SUMIFS(Тех_Движение!$G$2:$G$5111,Тех_Движение!$D$2:$D$5111,$C3706,Тех_Движение!$B$2:$B$5111,"&lt;="&amp;N$3)-$F3706)))</f>
        <v>#VALUE!</v>
      </c>
      <c r="O3706" s="21" t="e">
        <f>IF(OR($B3706="",O$3&lt;$D3706+Настройки!$B$7),0,MAX(0,$E3706-MAX(0,SUMIFS(Тех_Движение!$G$2:$G$5111,Тех_Движение!$D$2:$D$5111,$C3706,Тех_Движение!$B$2:$B$5111,"&lt;="&amp;O$3)-$F3706)))</f>
        <v>#VALUE!</v>
      </c>
      <c r="P3706" s="21" t="e">
        <f>IF(OR($B3706="",P$3&lt;$D3706+Настройки!$B$7),0,MAX(0,$E3706-MAX(0,SUMIFS(Тех_Движение!$G$2:$G$5111,Тех_Движение!$D$2:$D$5111,$C3706,Тех_Движение!$B$2:$B$5111,"&lt;="&amp;P$3)-$F3706)))</f>
        <v>#VALUE!</v>
      </c>
      <c r="Q3706" s="21" t="e">
        <f>IF(OR($B3706="",Q$3&lt;$D3706+Настройки!$B$7),0,MAX(0,$E3706-MAX(0,SUMIFS(Тех_Движение!$G$2:$G$5111,Тех_Движение!$D$2:$D$5111,$C3706,Тех_Движение!$B$2:$B$5111,"&lt;="&amp;Q$3)-$F3706)))</f>
        <v>#VALUE!</v>
      </c>
      <c r="R3706" s="21" t="str">
        <f t="shared" si="172"/>
        <v/>
      </c>
      <c r="S3706" s="23" t="str">
        <f>IF($B3706="","",VLOOKUP($C3706,Настройки!$A$11:$L$17,9,FALSE))</f>
        <v/>
      </c>
      <c r="T3706" s="23" t="str">
        <f t="shared" si="173"/>
        <v/>
      </c>
    </row>
    <row r="3707" spans="1:20" x14ac:dyDescent="0.3">
      <c r="A3707" s="20">
        <f>Тех_Движение!$A$3704</f>
        <v>3703</v>
      </c>
      <c r="B3707" s="20" t="str">
        <f>IF(Тех_Движение!$F$3704&gt;0,Тех_Движение!$I$3704,"")</f>
        <v/>
      </c>
      <c r="C3707" s="20" t="str">
        <f>IF($B3707="","",Тех_Движение!$D$3704)</f>
        <v/>
      </c>
      <c r="D3707" s="9" t="str">
        <f>IF($B3707="","",Тех_Движение!$B$3704)</f>
        <v/>
      </c>
      <c r="E3707" s="21" t="str">
        <f>IF($B3707="","",Тех_Движение!$F$3704)</f>
        <v/>
      </c>
      <c r="F3707" s="21" t="str">
        <f>IF($B3707="","",SUMIFS($E$5:$E3706,$C$5:$C3706,$C3707))</f>
        <v/>
      </c>
      <c r="G3707" s="21" t="str">
        <f>IF($B3707="","",MAX(0,$E3707-MAX(0,SUMIFS(Тех_Движение!$G$2:$G$5111,Тех_Движение!$D$2:$D$5111,$C3707,Тех_Движение!$B$2:$B$5111,"&lt;="&amp;Настройки!$B$5-1)-$F3707)))</f>
        <v/>
      </c>
      <c r="H3707" s="21" t="str">
        <f>IF($B3707="","",IF(AND($D3707&gt;=Настройки!$B$5,$D3707&lt;=Настройки!$B$6),$E3707,0))</f>
        <v/>
      </c>
      <c r="I3707" s="21" t="str">
        <f t="shared" si="171"/>
        <v/>
      </c>
      <c r="J3707" s="21" t="str">
        <f>IF($B3707="","",MAX(0,$E3707-MAX(0,SUMIFS(Тех_Движение!$G$2:$G$5111,Тех_Движение!$D$2:$D$5111,$C3707,Тех_Движение!$B$2:$B$5111,"&lt;="&amp;Настройки!$B$6)-$F3707)))</f>
        <v/>
      </c>
      <c r="K3707" s="21" t="e">
        <f>IF(OR($B3707="",K$3&lt;$D3707+Настройки!$B$7),0,MAX(0,$E3707-MAX(0,SUMIFS(Тех_Движение!$G$2:$G$5111,Тех_Движение!$D$2:$D$5111,$C3707,Тех_Движение!$B$2:$B$5111,"&lt;="&amp;K$3)-$F3707)))</f>
        <v>#VALUE!</v>
      </c>
      <c r="L3707" s="21" t="e">
        <f>IF(OR($B3707="",L$3&lt;$D3707+Настройки!$B$7),0,MAX(0,$E3707-MAX(0,SUMIFS(Тех_Движение!$G$2:$G$5111,Тех_Движение!$D$2:$D$5111,$C3707,Тех_Движение!$B$2:$B$5111,"&lt;="&amp;L$3)-$F3707)))</f>
        <v>#VALUE!</v>
      </c>
      <c r="M3707" s="21" t="e">
        <f>IF(OR($B3707="",M$3&lt;$D3707+Настройки!$B$7),0,MAX(0,$E3707-MAX(0,SUMIFS(Тех_Движение!$G$2:$G$5111,Тех_Движение!$D$2:$D$5111,$C3707,Тех_Движение!$B$2:$B$5111,"&lt;="&amp;M$3)-$F3707)))</f>
        <v>#VALUE!</v>
      </c>
      <c r="N3707" s="21" t="e">
        <f>IF(OR($B3707="",N$3&lt;$D3707+Настройки!$B$7),0,MAX(0,$E3707-MAX(0,SUMIFS(Тех_Движение!$G$2:$G$5111,Тех_Движение!$D$2:$D$5111,$C3707,Тех_Движение!$B$2:$B$5111,"&lt;="&amp;N$3)-$F3707)))</f>
        <v>#VALUE!</v>
      </c>
      <c r="O3707" s="21" t="e">
        <f>IF(OR($B3707="",O$3&lt;$D3707+Настройки!$B$7),0,MAX(0,$E3707-MAX(0,SUMIFS(Тех_Движение!$G$2:$G$5111,Тех_Движение!$D$2:$D$5111,$C3707,Тех_Движение!$B$2:$B$5111,"&lt;="&amp;O$3)-$F3707)))</f>
        <v>#VALUE!</v>
      </c>
      <c r="P3707" s="21" t="e">
        <f>IF(OR($B3707="",P$3&lt;$D3707+Настройки!$B$7),0,MAX(0,$E3707-MAX(0,SUMIFS(Тех_Движение!$G$2:$G$5111,Тех_Движение!$D$2:$D$5111,$C3707,Тех_Движение!$B$2:$B$5111,"&lt;="&amp;P$3)-$F3707)))</f>
        <v>#VALUE!</v>
      </c>
      <c r="Q3707" s="21" t="e">
        <f>IF(OR($B3707="",Q$3&lt;$D3707+Настройки!$B$7),0,MAX(0,$E3707-MAX(0,SUMIFS(Тех_Движение!$G$2:$G$5111,Тех_Движение!$D$2:$D$5111,$C3707,Тех_Движение!$B$2:$B$5111,"&lt;="&amp;Q$3)-$F3707)))</f>
        <v>#VALUE!</v>
      </c>
      <c r="R3707" s="21" t="str">
        <f t="shared" si="172"/>
        <v/>
      </c>
      <c r="S3707" s="23" t="str">
        <f>IF($B3707="","",VLOOKUP($C3707,Настройки!$A$11:$L$17,9,FALSE))</f>
        <v/>
      </c>
      <c r="T3707" s="23" t="str">
        <f t="shared" si="173"/>
        <v/>
      </c>
    </row>
    <row r="3708" spans="1:20" x14ac:dyDescent="0.3">
      <c r="A3708" s="20">
        <f>Тех_Движение!$A$3705</f>
        <v>3704</v>
      </c>
      <c r="B3708" s="20" t="str">
        <f>IF(Тех_Движение!$F$3705&gt;0,Тех_Движение!$I$3705,"")</f>
        <v/>
      </c>
      <c r="C3708" s="20" t="str">
        <f>IF($B3708="","",Тех_Движение!$D$3705)</f>
        <v/>
      </c>
      <c r="D3708" s="9" t="str">
        <f>IF($B3708="","",Тех_Движение!$B$3705)</f>
        <v/>
      </c>
      <c r="E3708" s="21" t="str">
        <f>IF($B3708="","",Тех_Движение!$F$3705)</f>
        <v/>
      </c>
      <c r="F3708" s="21" t="str">
        <f>IF($B3708="","",SUMIFS($E$5:$E3707,$C$5:$C3707,$C3708))</f>
        <v/>
      </c>
      <c r="G3708" s="21" t="str">
        <f>IF($B3708="","",MAX(0,$E3708-MAX(0,SUMIFS(Тех_Движение!$G$2:$G$5111,Тех_Движение!$D$2:$D$5111,$C3708,Тех_Движение!$B$2:$B$5111,"&lt;="&amp;Настройки!$B$5-1)-$F3708)))</f>
        <v/>
      </c>
      <c r="H3708" s="21" t="str">
        <f>IF($B3708="","",IF(AND($D3708&gt;=Настройки!$B$5,$D3708&lt;=Настройки!$B$6),$E3708,0))</f>
        <v/>
      </c>
      <c r="I3708" s="21" t="str">
        <f t="shared" si="171"/>
        <v/>
      </c>
      <c r="J3708" s="21" t="str">
        <f>IF($B3708="","",MAX(0,$E3708-MAX(0,SUMIFS(Тех_Движение!$G$2:$G$5111,Тех_Движение!$D$2:$D$5111,$C3708,Тех_Движение!$B$2:$B$5111,"&lt;="&amp;Настройки!$B$6)-$F3708)))</f>
        <v/>
      </c>
      <c r="K3708" s="21" t="e">
        <f>IF(OR($B3708="",K$3&lt;$D3708+Настройки!$B$7),0,MAX(0,$E3708-MAX(0,SUMIFS(Тех_Движение!$G$2:$G$5111,Тех_Движение!$D$2:$D$5111,$C3708,Тех_Движение!$B$2:$B$5111,"&lt;="&amp;K$3)-$F3708)))</f>
        <v>#VALUE!</v>
      </c>
      <c r="L3708" s="21" t="e">
        <f>IF(OR($B3708="",L$3&lt;$D3708+Настройки!$B$7),0,MAX(0,$E3708-MAX(0,SUMIFS(Тех_Движение!$G$2:$G$5111,Тех_Движение!$D$2:$D$5111,$C3708,Тех_Движение!$B$2:$B$5111,"&lt;="&amp;L$3)-$F3708)))</f>
        <v>#VALUE!</v>
      </c>
      <c r="M3708" s="21" t="e">
        <f>IF(OR($B3708="",M$3&lt;$D3708+Настройки!$B$7),0,MAX(0,$E3708-MAX(0,SUMIFS(Тех_Движение!$G$2:$G$5111,Тех_Движение!$D$2:$D$5111,$C3708,Тех_Движение!$B$2:$B$5111,"&lt;="&amp;M$3)-$F3708)))</f>
        <v>#VALUE!</v>
      </c>
      <c r="N3708" s="21" t="e">
        <f>IF(OR($B3708="",N$3&lt;$D3708+Настройки!$B$7),0,MAX(0,$E3708-MAX(0,SUMIFS(Тех_Движение!$G$2:$G$5111,Тех_Движение!$D$2:$D$5111,$C3708,Тех_Движение!$B$2:$B$5111,"&lt;="&amp;N$3)-$F3708)))</f>
        <v>#VALUE!</v>
      </c>
      <c r="O3708" s="21" t="e">
        <f>IF(OR($B3708="",O$3&lt;$D3708+Настройки!$B$7),0,MAX(0,$E3708-MAX(0,SUMIFS(Тех_Движение!$G$2:$G$5111,Тех_Движение!$D$2:$D$5111,$C3708,Тех_Движение!$B$2:$B$5111,"&lt;="&amp;O$3)-$F3708)))</f>
        <v>#VALUE!</v>
      </c>
      <c r="P3708" s="21" t="e">
        <f>IF(OR($B3708="",P$3&lt;$D3708+Настройки!$B$7),0,MAX(0,$E3708-MAX(0,SUMIFS(Тех_Движение!$G$2:$G$5111,Тех_Движение!$D$2:$D$5111,$C3708,Тех_Движение!$B$2:$B$5111,"&lt;="&amp;P$3)-$F3708)))</f>
        <v>#VALUE!</v>
      </c>
      <c r="Q3708" s="21" t="e">
        <f>IF(OR($B3708="",Q$3&lt;$D3708+Настройки!$B$7),0,MAX(0,$E3708-MAX(0,SUMIFS(Тех_Движение!$G$2:$G$5111,Тех_Движение!$D$2:$D$5111,$C3708,Тех_Движение!$B$2:$B$5111,"&lt;="&amp;Q$3)-$F3708)))</f>
        <v>#VALUE!</v>
      </c>
      <c r="R3708" s="21" t="str">
        <f t="shared" si="172"/>
        <v/>
      </c>
      <c r="S3708" s="23" t="str">
        <f>IF($B3708="","",VLOOKUP($C3708,Настройки!$A$11:$L$17,9,FALSE))</f>
        <v/>
      </c>
      <c r="T3708" s="23" t="str">
        <f t="shared" si="173"/>
        <v/>
      </c>
    </row>
    <row r="3709" spans="1:20" x14ac:dyDescent="0.3">
      <c r="A3709" s="20">
        <f>Тех_Движение!$A$3706</f>
        <v>3705</v>
      </c>
      <c r="B3709" s="20" t="str">
        <f>IF(Тех_Движение!$F$3706&gt;0,Тех_Движение!$I$3706,"")</f>
        <v/>
      </c>
      <c r="C3709" s="20" t="str">
        <f>IF($B3709="","",Тех_Движение!$D$3706)</f>
        <v/>
      </c>
      <c r="D3709" s="9" t="str">
        <f>IF($B3709="","",Тех_Движение!$B$3706)</f>
        <v/>
      </c>
      <c r="E3709" s="21" t="str">
        <f>IF($B3709="","",Тех_Движение!$F$3706)</f>
        <v/>
      </c>
      <c r="F3709" s="21" t="str">
        <f>IF($B3709="","",SUMIFS($E$5:$E3708,$C$5:$C3708,$C3709))</f>
        <v/>
      </c>
      <c r="G3709" s="21" t="str">
        <f>IF($B3709="","",MAX(0,$E3709-MAX(0,SUMIFS(Тех_Движение!$G$2:$G$5111,Тех_Движение!$D$2:$D$5111,$C3709,Тех_Движение!$B$2:$B$5111,"&lt;="&amp;Настройки!$B$5-1)-$F3709)))</f>
        <v/>
      </c>
      <c r="H3709" s="21" t="str">
        <f>IF($B3709="","",IF(AND($D3709&gt;=Настройки!$B$5,$D3709&lt;=Настройки!$B$6),$E3709,0))</f>
        <v/>
      </c>
      <c r="I3709" s="21" t="str">
        <f t="shared" si="171"/>
        <v/>
      </c>
      <c r="J3709" s="21" t="str">
        <f>IF($B3709="","",MAX(0,$E3709-MAX(0,SUMIFS(Тех_Движение!$G$2:$G$5111,Тех_Движение!$D$2:$D$5111,$C3709,Тех_Движение!$B$2:$B$5111,"&lt;="&amp;Настройки!$B$6)-$F3709)))</f>
        <v/>
      </c>
      <c r="K3709" s="21" t="e">
        <f>IF(OR($B3709="",K$3&lt;$D3709+Настройки!$B$7),0,MAX(0,$E3709-MAX(0,SUMIFS(Тех_Движение!$G$2:$G$5111,Тех_Движение!$D$2:$D$5111,$C3709,Тех_Движение!$B$2:$B$5111,"&lt;="&amp;K$3)-$F3709)))</f>
        <v>#VALUE!</v>
      </c>
      <c r="L3709" s="21" t="e">
        <f>IF(OR($B3709="",L$3&lt;$D3709+Настройки!$B$7),0,MAX(0,$E3709-MAX(0,SUMIFS(Тех_Движение!$G$2:$G$5111,Тех_Движение!$D$2:$D$5111,$C3709,Тех_Движение!$B$2:$B$5111,"&lt;="&amp;L$3)-$F3709)))</f>
        <v>#VALUE!</v>
      </c>
      <c r="M3709" s="21" t="e">
        <f>IF(OR($B3709="",M$3&lt;$D3709+Настройки!$B$7),0,MAX(0,$E3709-MAX(0,SUMIFS(Тех_Движение!$G$2:$G$5111,Тех_Движение!$D$2:$D$5111,$C3709,Тех_Движение!$B$2:$B$5111,"&lt;="&amp;M$3)-$F3709)))</f>
        <v>#VALUE!</v>
      </c>
      <c r="N3709" s="21" t="e">
        <f>IF(OR($B3709="",N$3&lt;$D3709+Настройки!$B$7),0,MAX(0,$E3709-MAX(0,SUMIFS(Тех_Движение!$G$2:$G$5111,Тех_Движение!$D$2:$D$5111,$C3709,Тех_Движение!$B$2:$B$5111,"&lt;="&amp;N$3)-$F3709)))</f>
        <v>#VALUE!</v>
      </c>
      <c r="O3709" s="21" t="e">
        <f>IF(OR($B3709="",O$3&lt;$D3709+Настройки!$B$7),0,MAX(0,$E3709-MAX(0,SUMIFS(Тех_Движение!$G$2:$G$5111,Тех_Движение!$D$2:$D$5111,$C3709,Тех_Движение!$B$2:$B$5111,"&lt;="&amp;O$3)-$F3709)))</f>
        <v>#VALUE!</v>
      </c>
      <c r="P3709" s="21" t="e">
        <f>IF(OR($B3709="",P$3&lt;$D3709+Настройки!$B$7),0,MAX(0,$E3709-MAX(0,SUMIFS(Тех_Движение!$G$2:$G$5111,Тех_Движение!$D$2:$D$5111,$C3709,Тех_Движение!$B$2:$B$5111,"&lt;="&amp;P$3)-$F3709)))</f>
        <v>#VALUE!</v>
      </c>
      <c r="Q3709" s="21" t="e">
        <f>IF(OR($B3709="",Q$3&lt;$D3709+Настройки!$B$7),0,MAX(0,$E3709-MAX(0,SUMIFS(Тех_Движение!$G$2:$G$5111,Тех_Движение!$D$2:$D$5111,$C3709,Тех_Движение!$B$2:$B$5111,"&lt;="&amp;Q$3)-$F3709)))</f>
        <v>#VALUE!</v>
      </c>
      <c r="R3709" s="21" t="str">
        <f t="shared" si="172"/>
        <v/>
      </c>
      <c r="S3709" s="23" t="str">
        <f>IF($B3709="","",VLOOKUP($C3709,Настройки!$A$11:$L$17,9,FALSE))</f>
        <v/>
      </c>
      <c r="T3709" s="23" t="str">
        <f t="shared" si="173"/>
        <v/>
      </c>
    </row>
    <row r="3710" spans="1:20" x14ac:dyDescent="0.3">
      <c r="A3710" s="20">
        <f>Тех_Движение!$A$3707</f>
        <v>3706</v>
      </c>
      <c r="B3710" s="20" t="str">
        <f>IF(Тех_Движение!$F$3707&gt;0,Тех_Движение!$I$3707,"")</f>
        <v/>
      </c>
      <c r="C3710" s="20" t="str">
        <f>IF($B3710="","",Тех_Движение!$D$3707)</f>
        <v/>
      </c>
      <c r="D3710" s="9" t="str">
        <f>IF($B3710="","",Тех_Движение!$B$3707)</f>
        <v/>
      </c>
      <c r="E3710" s="21" t="str">
        <f>IF($B3710="","",Тех_Движение!$F$3707)</f>
        <v/>
      </c>
      <c r="F3710" s="21" t="str">
        <f>IF($B3710="","",SUMIFS($E$5:$E3709,$C$5:$C3709,$C3710))</f>
        <v/>
      </c>
      <c r="G3710" s="21" t="str">
        <f>IF($B3710="","",MAX(0,$E3710-MAX(0,SUMIFS(Тех_Движение!$G$2:$G$5111,Тех_Движение!$D$2:$D$5111,$C3710,Тех_Движение!$B$2:$B$5111,"&lt;="&amp;Настройки!$B$5-1)-$F3710)))</f>
        <v/>
      </c>
      <c r="H3710" s="21" t="str">
        <f>IF($B3710="","",IF(AND($D3710&gt;=Настройки!$B$5,$D3710&lt;=Настройки!$B$6),$E3710,0))</f>
        <v/>
      </c>
      <c r="I3710" s="21" t="str">
        <f t="shared" si="171"/>
        <v/>
      </c>
      <c r="J3710" s="21" t="str">
        <f>IF($B3710="","",MAX(0,$E3710-MAX(0,SUMIFS(Тех_Движение!$G$2:$G$5111,Тех_Движение!$D$2:$D$5111,$C3710,Тех_Движение!$B$2:$B$5111,"&lt;="&amp;Настройки!$B$6)-$F3710)))</f>
        <v/>
      </c>
      <c r="K3710" s="21" t="e">
        <f>IF(OR($B3710="",K$3&lt;$D3710+Настройки!$B$7),0,MAX(0,$E3710-MAX(0,SUMIFS(Тех_Движение!$G$2:$G$5111,Тех_Движение!$D$2:$D$5111,$C3710,Тех_Движение!$B$2:$B$5111,"&lt;="&amp;K$3)-$F3710)))</f>
        <v>#VALUE!</v>
      </c>
      <c r="L3710" s="21" t="e">
        <f>IF(OR($B3710="",L$3&lt;$D3710+Настройки!$B$7),0,MAX(0,$E3710-MAX(0,SUMIFS(Тех_Движение!$G$2:$G$5111,Тех_Движение!$D$2:$D$5111,$C3710,Тех_Движение!$B$2:$B$5111,"&lt;="&amp;L$3)-$F3710)))</f>
        <v>#VALUE!</v>
      </c>
      <c r="M3710" s="21" t="e">
        <f>IF(OR($B3710="",M$3&lt;$D3710+Настройки!$B$7),0,MAX(0,$E3710-MAX(0,SUMIFS(Тех_Движение!$G$2:$G$5111,Тех_Движение!$D$2:$D$5111,$C3710,Тех_Движение!$B$2:$B$5111,"&lt;="&amp;M$3)-$F3710)))</f>
        <v>#VALUE!</v>
      </c>
      <c r="N3710" s="21" t="e">
        <f>IF(OR($B3710="",N$3&lt;$D3710+Настройки!$B$7),0,MAX(0,$E3710-MAX(0,SUMIFS(Тех_Движение!$G$2:$G$5111,Тех_Движение!$D$2:$D$5111,$C3710,Тех_Движение!$B$2:$B$5111,"&lt;="&amp;N$3)-$F3710)))</f>
        <v>#VALUE!</v>
      </c>
      <c r="O3710" s="21" t="e">
        <f>IF(OR($B3710="",O$3&lt;$D3710+Настройки!$B$7),0,MAX(0,$E3710-MAX(0,SUMIFS(Тех_Движение!$G$2:$G$5111,Тех_Движение!$D$2:$D$5111,$C3710,Тех_Движение!$B$2:$B$5111,"&lt;="&amp;O$3)-$F3710)))</f>
        <v>#VALUE!</v>
      </c>
      <c r="P3710" s="21" t="e">
        <f>IF(OR($B3710="",P$3&lt;$D3710+Настройки!$B$7),0,MAX(0,$E3710-MAX(0,SUMIFS(Тех_Движение!$G$2:$G$5111,Тех_Движение!$D$2:$D$5111,$C3710,Тех_Движение!$B$2:$B$5111,"&lt;="&amp;P$3)-$F3710)))</f>
        <v>#VALUE!</v>
      </c>
      <c r="Q3710" s="21" t="e">
        <f>IF(OR($B3710="",Q$3&lt;$D3710+Настройки!$B$7),0,MAX(0,$E3710-MAX(0,SUMIFS(Тех_Движение!$G$2:$G$5111,Тех_Движение!$D$2:$D$5111,$C3710,Тех_Движение!$B$2:$B$5111,"&lt;="&amp;Q$3)-$F3710)))</f>
        <v>#VALUE!</v>
      </c>
      <c r="R3710" s="21" t="str">
        <f t="shared" si="172"/>
        <v/>
      </c>
      <c r="S3710" s="23" t="str">
        <f>IF($B3710="","",VLOOKUP($C3710,Настройки!$A$11:$L$17,9,FALSE))</f>
        <v/>
      </c>
      <c r="T3710" s="23" t="str">
        <f t="shared" si="173"/>
        <v/>
      </c>
    </row>
    <row r="3711" spans="1:20" x14ac:dyDescent="0.3">
      <c r="A3711" s="20">
        <f>Тех_Движение!$A$3708</f>
        <v>3707</v>
      </c>
      <c r="B3711" s="20" t="str">
        <f>IF(Тех_Движение!$F$3708&gt;0,Тех_Движение!$I$3708,"")</f>
        <v/>
      </c>
      <c r="C3711" s="20" t="str">
        <f>IF($B3711="","",Тех_Движение!$D$3708)</f>
        <v/>
      </c>
      <c r="D3711" s="9" t="str">
        <f>IF($B3711="","",Тех_Движение!$B$3708)</f>
        <v/>
      </c>
      <c r="E3711" s="21" t="str">
        <f>IF($B3711="","",Тех_Движение!$F$3708)</f>
        <v/>
      </c>
      <c r="F3711" s="21" t="str">
        <f>IF($B3711="","",SUMIFS($E$5:$E3710,$C$5:$C3710,$C3711))</f>
        <v/>
      </c>
      <c r="G3711" s="21" t="str">
        <f>IF($B3711="","",MAX(0,$E3711-MAX(0,SUMIFS(Тех_Движение!$G$2:$G$5111,Тех_Движение!$D$2:$D$5111,$C3711,Тех_Движение!$B$2:$B$5111,"&lt;="&amp;Настройки!$B$5-1)-$F3711)))</f>
        <v/>
      </c>
      <c r="H3711" s="21" t="str">
        <f>IF($B3711="","",IF(AND($D3711&gt;=Настройки!$B$5,$D3711&lt;=Настройки!$B$6),$E3711,0))</f>
        <v/>
      </c>
      <c r="I3711" s="21" t="str">
        <f t="shared" si="171"/>
        <v/>
      </c>
      <c r="J3711" s="21" t="str">
        <f>IF($B3711="","",MAX(0,$E3711-MAX(0,SUMIFS(Тех_Движение!$G$2:$G$5111,Тех_Движение!$D$2:$D$5111,$C3711,Тех_Движение!$B$2:$B$5111,"&lt;="&amp;Настройки!$B$6)-$F3711)))</f>
        <v/>
      </c>
      <c r="K3711" s="21" t="e">
        <f>IF(OR($B3711="",K$3&lt;$D3711+Настройки!$B$7),0,MAX(0,$E3711-MAX(0,SUMIFS(Тех_Движение!$G$2:$G$5111,Тех_Движение!$D$2:$D$5111,$C3711,Тех_Движение!$B$2:$B$5111,"&lt;="&amp;K$3)-$F3711)))</f>
        <v>#VALUE!</v>
      </c>
      <c r="L3711" s="21" t="e">
        <f>IF(OR($B3711="",L$3&lt;$D3711+Настройки!$B$7),0,MAX(0,$E3711-MAX(0,SUMIFS(Тех_Движение!$G$2:$G$5111,Тех_Движение!$D$2:$D$5111,$C3711,Тех_Движение!$B$2:$B$5111,"&lt;="&amp;L$3)-$F3711)))</f>
        <v>#VALUE!</v>
      </c>
      <c r="M3711" s="21" t="e">
        <f>IF(OR($B3711="",M$3&lt;$D3711+Настройки!$B$7),0,MAX(0,$E3711-MAX(0,SUMIFS(Тех_Движение!$G$2:$G$5111,Тех_Движение!$D$2:$D$5111,$C3711,Тех_Движение!$B$2:$B$5111,"&lt;="&amp;M$3)-$F3711)))</f>
        <v>#VALUE!</v>
      </c>
      <c r="N3711" s="21" t="e">
        <f>IF(OR($B3711="",N$3&lt;$D3711+Настройки!$B$7),0,MAX(0,$E3711-MAX(0,SUMIFS(Тех_Движение!$G$2:$G$5111,Тех_Движение!$D$2:$D$5111,$C3711,Тех_Движение!$B$2:$B$5111,"&lt;="&amp;N$3)-$F3711)))</f>
        <v>#VALUE!</v>
      </c>
      <c r="O3711" s="21" t="e">
        <f>IF(OR($B3711="",O$3&lt;$D3711+Настройки!$B$7),0,MAX(0,$E3711-MAX(0,SUMIFS(Тех_Движение!$G$2:$G$5111,Тех_Движение!$D$2:$D$5111,$C3711,Тех_Движение!$B$2:$B$5111,"&lt;="&amp;O$3)-$F3711)))</f>
        <v>#VALUE!</v>
      </c>
      <c r="P3711" s="21" t="e">
        <f>IF(OR($B3711="",P$3&lt;$D3711+Настройки!$B$7),0,MAX(0,$E3711-MAX(0,SUMIFS(Тех_Движение!$G$2:$G$5111,Тех_Движение!$D$2:$D$5111,$C3711,Тех_Движение!$B$2:$B$5111,"&lt;="&amp;P$3)-$F3711)))</f>
        <v>#VALUE!</v>
      </c>
      <c r="Q3711" s="21" t="e">
        <f>IF(OR($B3711="",Q$3&lt;$D3711+Настройки!$B$7),0,MAX(0,$E3711-MAX(0,SUMIFS(Тех_Движение!$G$2:$G$5111,Тех_Движение!$D$2:$D$5111,$C3711,Тех_Движение!$B$2:$B$5111,"&lt;="&amp;Q$3)-$F3711)))</f>
        <v>#VALUE!</v>
      </c>
      <c r="R3711" s="21" t="str">
        <f t="shared" si="172"/>
        <v/>
      </c>
      <c r="S3711" s="23" t="str">
        <f>IF($B3711="","",VLOOKUP($C3711,Настройки!$A$11:$L$17,9,FALSE))</f>
        <v/>
      </c>
      <c r="T3711" s="23" t="str">
        <f t="shared" si="173"/>
        <v/>
      </c>
    </row>
    <row r="3712" spans="1:20" x14ac:dyDescent="0.3">
      <c r="A3712" s="20">
        <f>Тех_Движение!$A$3709</f>
        <v>3708</v>
      </c>
      <c r="B3712" s="20" t="str">
        <f>IF(Тех_Движение!$F$3709&gt;0,Тех_Движение!$I$3709,"")</f>
        <v/>
      </c>
      <c r="C3712" s="20" t="str">
        <f>IF($B3712="","",Тех_Движение!$D$3709)</f>
        <v/>
      </c>
      <c r="D3712" s="9" t="str">
        <f>IF($B3712="","",Тех_Движение!$B$3709)</f>
        <v/>
      </c>
      <c r="E3712" s="21" t="str">
        <f>IF($B3712="","",Тех_Движение!$F$3709)</f>
        <v/>
      </c>
      <c r="F3712" s="21" t="str">
        <f>IF($B3712="","",SUMIFS($E$5:$E3711,$C$5:$C3711,$C3712))</f>
        <v/>
      </c>
      <c r="G3712" s="21" t="str">
        <f>IF($B3712="","",MAX(0,$E3712-MAX(0,SUMIFS(Тех_Движение!$G$2:$G$5111,Тех_Движение!$D$2:$D$5111,$C3712,Тех_Движение!$B$2:$B$5111,"&lt;="&amp;Настройки!$B$5-1)-$F3712)))</f>
        <v/>
      </c>
      <c r="H3712" s="21" t="str">
        <f>IF($B3712="","",IF(AND($D3712&gt;=Настройки!$B$5,$D3712&lt;=Настройки!$B$6),$E3712,0))</f>
        <v/>
      </c>
      <c r="I3712" s="21" t="str">
        <f t="shared" si="171"/>
        <v/>
      </c>
      <c r="J3712" s="21" t="str">
        <f>IF($B3712="","",MAX(0,$E3712-MAX(0,SUMIFS(Тех_Движение!$G$2:$G$5111,Тех_Движение!$D$2:$D$5111,$C3712,Тех_Движение!$B$2:$B$5111,"&lt;="&amp;Настройки!$B$6)-$F3712)))</f>
        <v/>
      </c>
      <c r="K3712" s="21" t="e">
        <f>IF(OR($B3712="",K$3&lt;$D3712+Настройки!$B$7),0,MAX(0,$E3712-MAX(0,SUMIFS(Тех_Движение!$G$2:$G$5111,Тех_Движение!$D$2:$D$5111,$C3712,Тех_Движение!$B$2:$B$5111,"&lt;="&amp;K$3)-$F3712)))</f>
        <v>#VALUE!</v>
      </c>
      <c r="L3712" s="21" t="e">
        <f>IF(OR($B3712="",L$3&lt;$D3712+Настройки!$B$7),0,MAX(0,$E3712-MAX(0,SUMIFS(Тех_Движение!$G$2:$G$5111,Тех_Движение!$D$2:$D$5111,$C3712,Тех_Движение!$B$2:$B$5111,"&lt;="&amp;L$3)-$F3712)))</f>
        <v>#VALUE!</v>
      </c>
      <c r="M3712" s="21" t="e">
        <f>IF(OR($B3712="",M$3&lt;$D3712+Настройки!$B$7),0,MAX(0,$E3712-MAX(0,SUMIFS(Тех_Движение!$G$2:$G$5111,Тех_Движение!$D$2:$D$5111,$C3712,Тех_Движение!$B$2:$B$5111,"&lt;="&amp;M$3)-$F3712)))</f>
        <v>#VALUE!</v>
      </c>
      <c r="N3712" s="21" t="e">
        <f>IF(OR($B3712="",N$3&lt;$D3712+Настройки!$B$7),0,MAX(0,$E3712-MAX(0,SUMIFS(Тех_Движение!$G$2:$G$5111,Тех_Движение!$D$2:$D$5111,$C3712,Тех_Движение!$B$2:$B$5111,"&lt;="&amp;N$3)-$F3712)))</f>
        <v>#VALUE!</v>
      </c>
      <c r="O3712" s="21" t="e">
        <f>IF(OR($B3712="",O$3&lt;$D3712+Настройки!$B$7),0,MAX(0,$E3712-MAX(0,SUMIFS(Тех_Движение!$G$2:$G$5111,Тех_Движение!$D$2:$D$5111,$C3712,Тех_Движение!$B$2:$B$5111,"&lt;="&amp;O$3)-$F3712)))</f>
        <v>#VALUE!</v>
      </c>
      <c r="P3712" s="21" t="e">
        <f>IF(OR($B3712="",P$3&lt;$D3712+Настройки!$B$7),0,MAX(0,$E3712-MAX(0,SUMIFS(Тех_Движение!$G$2:$G$5111,Тех_Движение!$D$2:$D$5111,$C3712,Тех_Движение!$B$2:$B$5111,"&lt;="&amp;P$3)-$F3712)))</f>
        <v>#VALUE!</v>
      </c>
      <c r="Q3712" s="21" t="e">
        <f>IF(OR($B3712="",Q$3&lt;$D3712+Настройки!$B$7),0,MAX(0,$E3712-MAX(0,SUMIFS(Тех_Движение!$G$2:$G$5111,Тех_Движение!$D$2:$D$5111,$C3712,Тех_Движение!$B$2:$B$5111,"&lt;="&amp;Q$3)-$F3712)))</f>
        <v>#VALUE!</v>
      </c>
      <c r="R3712" s="21" t="str">
        <f t="shared" si="172"/>
        <v/>
      </c>
      <c r="S3712" s="23" t="str">
        <f>IF($B3712="","",VLOOKUP($C3712,Настройки!$A$11:$L$17,9,FALSE))</f>
        <v/>
      </c>
      <c r="T3712" s="23" t="str">
        <f t="shared" si="173"/>
        <v/>
      </c>
    </row>
    <row r="3713" spans="1:20" x14ac:dyDescent="0.3">
      <c r="A3713" s="20">
        <f>Тех_Движение!$A$3710</f>
        <v>3709</v>
      </c>
      <c r="B3713" s="20" t="str">
        <f>IF(Тех_Движение!$F$3710&gt;0,Тех_Движение!$I$3710,"")</f>
        <v/>
      </c>
      <c r="C3713" s="20" t="str">
        <f>IF($B3713="","",Тех_Движение!$D$3710)</f>
        <v/>
      </c>
      <c r="D3713" s="9" t="str">
        <f>IF($B3713="","",Тех_Движение!$B$3710)</f>
        <v/>
      </c>
      <c r="E3713" s="21" t="str">
        <f>IF($B3713="","",Тех_Движение!$F$3710)</f>
        <v/>
      </c>
      <c r="F3713" s="21" t="str">
        <f>IF($B3713="","",SUMIFS($E$5:$E3712,$C$5:$C3712,$C3713))</f>
        <v/>
      </c>
      <c r="G3713" s="21" t="str">
        <f>IF($B3713="","",MAX(0,$E3713-MAX(0,SUMIFS(Тех_Движение!$G$2:$G$5111,Тех_Движение!$D$2:$D$5111,$C3713,Тех_Движение!$B$2:$B$5111,"&lt;="&amp;Настройки!$B$5-1)-$F3713)))</f>
        <v/>
      </c>
      <c r="H3713" s="21" t="str">
        <f>IF($B3713="","",IF(AND($D3713&gt;=Настройки!$B$5,$D3713&lt;=Настройки!$B$6),$E3713,0))</f>
        <v/>
      </c>
      <c r="I3713" s="21" t="str">
        <f t="shared" si="171"/>
        <v/>
      </c>
      <c r="J3713" s="21" t="str">
        <f>IF($B3713="","",MAX(0,$E3713-MAX(0,SUMIFS(Тех_Движение!$G$2:$G$5111,Тех_Движение!$D$2:$D$5111,$C3713,Тех_Движение!$B$2:$B$5111,"&lt;="&amp;Настройки!$B$6)-$F3713)))</f>
        <v/>
      </c>
      <c r="K3713" s="21" t="e">
        <f>IF(OR($B3713="",K$3&lt;$D3713+Настройки!$B$7),0,MAX(0,$E3713-MAX(0,SUMIFS(Тех_Движение!$G$2:$G$5111,Тех_Движение!$D$2:$D$5111,$C3713,Тех_Движение!$B$2:$B$5111,"&lt;="&amp;K$3)-$F3713)))</f>
        <v>#VALUE!</v>
      </c>
      <c r="L3713" s="21" t="e">
        <f>IF(OR($B3713="",L$3&lt;$D3713+Настройки!$B$7),0,MAX(0,$E3713-MAX(0,SUMIFS(Тех_Движение!$G$2:$G$5111,Тех_Движение!$D$2:$D$5111,$C3713,Тех_Движение!$B$2:$B$5111,"&lt;="&amp;L$3)-$F3713)))</f>
        <v>#VALUE!</v>
      </c>
      <c r="M3713" s="21" t="e">
        <f>IF(OR($B3713="",M$3&lt;$D3713+Настройки!$B$7),0,MAX(0,$E3713-MAX(0,SUMIFS(Тех_Движение!$G$2:$G$5111,Тех_Движение!$D$2:$D$5111,$C3713,Тех_Движение!$B$2:$B$5111,"&lt;="&amp;M$3)-$F3713)))</f>
        <v>#VALUE!</v>
      </c>
      <c r="N3713" s="21" t="e">
        <f>IF(OR($B3713="",N$3&lt;$D3713+Настройки!$B$7),0,MAX(0,$E3713-MAX(0,SUMIFS(Тех_Движение!$G$2:$G$5111,Тех_Движение!$D$2:$D$5111,$C3713,Тех_Движение!$B$2:$B$5111,"&lt;="&amp;N$3)-$F3713)))</f>
        <v>#VALUE!</v>
      </c>
      <c r="O3713" s="21" t="e">
        <f>IF(OR($B3713="",O$3&lt;$D3713+Настройки!$B$7),0,MAX(0,$E3713-MAX(0,SUMIFS(Тех_Движение!$G$2:$G$5111,Тех_Движение!$D$2:$D$5111,$C3713,Тех_Движение!$B$2:$B$5111,"&lt;="&amp;O$3)-$F3713)))</f>
        <v>#VALUE!</v>
      </c>
      <c r="P3713" s="21" t="e">
        <f>IF(OR($B3713="",P$3&lt;$D3713+Настройки!$B$7),0,MAX(0,$E3713-MAX(0,SUMIFS(Тех_Движение!$G$2:$G$5111,Тех_Движение!$D$2:$D$5111,$C3713,Тех_Движение!$B$2:$B$5111,"&lt;="&amp;P$3)-$F3713)))</f>
        <v>#VALUE!</v>
      </c>
      <c r="Q3713" s="21" t="e">
        <f>IF(OR($B3713="",Q$3&lt;$D3713+Настройки!$B$7),0,MAX(0,$E3713-MAX(0,SUMIFS(Тех_Движение!$G$2:$G$5111,Тех_Движение!$D$2:$D$5111,$C3713,Тех_Движение!$B$2:$B$5111,"&lt;="&amp;Q$3)-$F3713)))</f>
        <v>#VALUE!</v>
      </c>
      <c r="R3713" s="21" t="str">
        <f t="shared" si="172"/>
        <v/>
      </c>
      <c r="S3713" s="23" t="str">
        <f>IF($B3713="","",VLOOKUP($C3713,Настройки!$A$11:$L$17,9,FALSE))</f>
        <v/>
      </c>
      <c r="T3713" s="23" t="str">
        <f t="shared" si="173"/>
        <v/>
      </c>
    </row>
    <row r="3714" spans="1:20" x14ac:dyDescent="0.3">
      <c r="A3714" s="20">
        <f>Тех_Движение!$A$3711</f>
        <v>3710</v>
      </c>
      <c r="B3714" s="20" t="str">
        <f>IF(Тех_Движение!$F$3711&gt;0,Тех_Движение!$I$3711,"")</f>
        <v/>
      </c>
      <c r="C3714" s="20" t="str">
        <f>IF($B3714="","",Тех_Движение!$D$3711)</f>
        <v/>
      </c>
      <c r="D3714" s="9" t="str">
        <f>IF($B3714="","",Тех_Движение!$B$3711)</f>
        <v/>
      </c>
      <c r="E3714" s="21" t="str">
        <f>IF($B3714="","",Тех_Движение!$F$3711)</f>
        <v/>
      </c>
      <c r="F3714" s="21" t="str">
        <f>IF($B3714="","",SUMIFS($E$5:$E3713,$C$5:$C3713,$C3714))</f>
        <v/>
      </c>
      <c r="G3714" s="21" t="str">
        <f>IF($B3714="","",MAX(0,$E3714-MAX(0,SUMIFS(Тех_Движение!$G$2:$G$5111,Тех_Движение!$D$2:$D$5111,$C3714,Тех_Движение!$B$2:$B$5111,"&lt;="&amp;Настройки!$B$5-1)-$F3714)))</f>
        <v/>
      </c>
      <c r="H3714" s="21" t="str">
        <f>IF($B3714="","",IF(AND($D3714&gt;=Настройки!$B$5,$D3714&lt;=Настройки!$B$6),$E3714,0))</f>
        <v/>
      </c>
      <c r="I3714" s="21" t="str">
        <f t="shared" si="171"/>
        <v/>
      </c>
      <c r="J3714" s="21" t="str">
        <f>IF($B3714="","",MAX(0,$E3714-MAX(0,SUMIFS(Тех_Движение!$G$2:$G$5111,Тех_Движение!$D$2:$D$5111,$C3714,Тех_Движение!$B$2:$B$5111,"&lt;="&amp;Настройки!$B$6)-$F3714)))</f>
        <v/>
      </c>
      <c r="K3714" s="21" t="e">
        <f>IF(OR($B3714="",K$3&lt;$D3714+Настройки!$B$7),0,MAX(0,$E3714-MAX(0,SUMIFS(Тех_Движение!$G$2:$G$5111,Тех_Движение!$D$2:$D$5111,$C3714,Тех_Движение!$B$2:$B$5111,"&lt;="&amp;K$3)-$F3714)))</f>
        <v>#VALUE!</v>
      </c>
      <c r="L3714" s="21" t="e">
        <f>IF(OR($B3714="",L$3&lt;$D3714+Настройки!$B$7),0,MAX(0,$E3714-MAX(0,SUMIFS(Тех_Движение!$G$2:$G$5111,Тех_Движение!$D$2:$D$5111,$C3714,Тех_Движение!$B$2:$B$5111,"&lt;="&amp;L$3)-$F3714)))</f>
        <v>#VALUE!</v>
      </c>
      <c r="M3714" s="21" t="e">
        <f>IF(OR($B3714="",M$3&lt;$D3714+Настройки!$B$7),0,MAX(0,$E3714-MAX(0,SUMIFS(Тех_Движение!$G$2:$G$5111,Тех_Движение!$D$2:$D$5111,$C3714,Тех_Движение!$B$2:$B$5111,"&lt;="&amp;M$3)-$F3714)))</f>
        <v>#VALUE!</v>
      </c>
      <c r="N3714" s="21" t="e">
        <f>IF(OR($B3714="",N$3&lt;$D3714+Настройки!$B$7),0,MAX(0,$E3714-MAX(0,SUMIFS(Тех_Движение!$G$2:$G$5111,Тех_Движение!$D$2:$D$5111,$C3714,Тех_Движение!$B$2:$B$5111,"&lt;="&amp;N$3)-$F3714)))</f>
        <v>#VALUE!</v>
      </c>
      <c r="O3714" s="21" t="e">
        <f>IF(OR($B3714="",O$3&lt;$D3714+Настройки!$B$7),0,MAX(0,$E3714-MAX(0,SUMIFS(Тех_Движение!$G$2:$G$5111,Тех_Движение!$D$2:$D$5111,$C3714,Тех_Движение!$B$2:$B$5111,"&lt;="&amp;O$3)-$F3714)))</f>
        <v>#VALUE!</v>
      </c>
      <c r="P3714" s="21" t="e">
        <f>IF(OR($B3714="",P$3&lt;$D3714+Настройки!$B$7),0,MAX(0,$E3714-MAX(0,SUMIFS(Тех_Движение!$G$2:$G$5111,Тех_Движение!$D$2:$D$5111,$C3714,Тех_Движение!$B$2:$B$5111,"&lt;="&amp;P$3)-$F3714)))</f>
        <v>#VALUE!</v>
      </c>
      <c r="Q3714" s="21" t="e">
        <f>IF(OR($B3714="",Q$3&lt;$D3714+Настройки!$B$7),0,MAX(0,$E3714-MAX(0,SUMIFS(Тех_Движение!$G$2:$G$5111,Тех_Движение!$D$2:$D$5111,$C3714,Тех_Движение!$B$2:$B$5111,"&lt;="&amp;Q$3)-$F3714)))</f>
        <v>#VALUE!</v>
      </c>
      <c r="R3714" s="21" t="str">
        <f t="shared" si="172"/>
        <v/>
      </c>
      <c r="S3714" s="23" t="str">
        <f>IF($B3714="","",VLOOKUP($C3714,Настройки!$A$11:$L$17,9,FALSE))</f>
        <v/>
      </c>
      <c r="T3714" s="23" t="str">
        <f t="shared" si="173"/>
        <v/>
      </c>
    </row>
    <row r="3715" spans="1:20" x14ac:dyDescent="0.3">
      <c r="A3715" s="20">
        <f>Тех_Движение!$A$3712</f>
        <v>3711</v>
      </c>
      <c r="B3715" s="20" t="str">
        <f>IF(Тех_Движение!$F$3712&gt;0,Тех_Движение!$I$3712,"")</f>
        <v/>
      </c>
      <c r="C3715" s="20" t="str">
        <f>IF($B3715="","",Тех_Движение!$D$3712)</f>
        <v/>
      </c>
      <c r="D3715" s="9" t="str">
        <f>IF($B3715="","",Тех_Движение!$B$3712)</f>
        <v/>
      </c>
      <c r="E3715" s="21" t="str">
        <f>IF($B3715="","",Тех_Движение!$F$3712)</f>
        <v/>
      </c>
      <c r="F3715" s="21" t="str">
        <f>IF($B3715="","",SUMIFS($E$5:$E3714,$C$5:$C3714,$C3715))</f>
        <v/>
      </c>
      <c r="G3715" s="21" t="str">
        <f>IF($B3715="","",MAX(0,$E3715-MAX(0,SUMIFS(Тех_Движение!$G$2:$G$5111,Тех_Движение!$D$2:$D$5111,$C3715,Тех_Движение!$B$2:$B$5111,"&lt;="&amp;Настройки!$B$5-1)-$F3715)))</f>
        <v/>
      </c>
      <c r="H3715" s="21" t="str">
        <f>IF($B3715="","",IF(AND($D3715&gt;=Настройки!$B$5,$D3715&lt;=Настройки!$B$6),$E3715,0))</f>
        <v/>
      </c>
      <c r="I3715" s="21" t="str">
        <f t="shared" si="171"/>
        <v/>
      </c>
      <c r="J3715" s="21" t="str">
        <f>IF($B3715="","",MAX(0,$E3715-MAX(0,SUMIFS(Тех_Движение!$G$2:$G$5111,Тех_Движение!$D$2:$D$5111,$C3715,Тех_Движение!$B$2:$B$5111,"&lt;="&amp;Настройки!$B$6)-$F3715)))</f>
        <v/>
      </c>
      <c r="K3715" s="21" t="e">
        <f>IF(OR($B3715="",K$3&lt;$D3715+Настройки!$B$7),0,MAX(0,$E3715-MAX(0,SUMIFS(Тех_Движение!$G$2:$G$5111,Тех_Движение!$D$2:$D$5111,$C3715,Тех_Движение!$B$2:$B$5111,"&lt;="&amp;K$3)-$F3715)))</f>
        <v>#VALUE!</v>
      </c>
      <c r="L3715" s="21" t="e">
        <f>IF(OR($B3715="",L$3&lt;$D3715+Настройки!$B$7),0,MAX(0,$E3715-MAX(0,SUMIFS(Тех_Движение!$G$2:$G$5111,Тех_Движение!$D$2:$D$5111,$C3715,Тех_Движение!$B$2:$B$5111,"&lt;="&amp;L$3)-$F3715)))</f>
        <v>#VALUE!</v>
      </c>
      <c r="M3715" s="21" t="e">
        <f>IF(OR($B3715="",M$3&lt;$D3715+Настройки!$B$7),0,MAX(0,$E3715-MAX(0,SUMIFS(Тех_Движение!$G$2:$G$5111,Тех_Движение!$D$2:$D$5111,$C3715,Тех_Движение!$B$2:$B$5111,"&lt;="&amp;M$3)-$F3715)))</f>
        <v>#VALUE!</v>
      </c>
      <c r="N3715" s="21" t="e">
        <f>IF(OR($B3715="",N$3&lt;$D3715+Настройки!$B$7),0,MAX(0,$E3715-MAX(0,SUMIFS(Тех_Движение!$G$2:$G$5111,Тех_Движение!$D$2:$D$5111,$C3715,Тех_Движение!$B$2:$B$5111,"&lt;="&amp;N$3)-$F3715)))</f>
        <v>#VALUE!</v>
      </c>
      <c r="O3715" s="21" t="e">
        <f>IF(OR($B3715="",O$3&lt;$D3715+Настройки!$B$7),0,MAX(0,$E3715-MAX(0,SUMIFS(Тех_Движение!$G$2:$G$5111,Тех_Движение!$D$2:$D$5111,$C3715,Тех_Движение!$B$2:$B$5111,"&lt;="&amp;O$3)-$F3715)))</f>
        <v>#VALUE!</v>
      </c>
      <c r="P3715" s="21" t="e">
        <f>IF(OR($B3715="",P$3&lt;$D3715+Настройки!$B$7),0,MAX(0,$E3715-MAX(0,SUMIFS(Тех_Движение!$G$2:$G$5111,Тех_Движение!$D$2:$D$5111,$C3715,Тех_Движение!$B$2:$B$5111,"&lt;="&amp;P$3)-$F3715)))</f>
        <v>#VALUE!</v>
      </c>
      <c r="Q3715" s="21" t="e">
        <f>IF(OR($B3715="",Q$3&lt;$D3715+Настройки!$B$7),0,MAX(0,$E3715-MAX(0,SUMIFS(Тех_Движение!$G$2:$G$5111,Тех_Движение!$D$2:$D$5111,$C3715,Тех_Движение!$B$2:$B$5111,"&lt;="&amp;Q$3)-$F3715)))</f>
        <v>#VALUE!</v>
      </c>
      <c r="R3715" s="21" t="str">
        <f t="shared" si="172"/>
        <v/>
      </c>
      <c r="S3715" s="23" t="str">
        <f>IF($B3715="","",VLOOKUP($C3715,Настройки!$A$11:$L$17,9,FALSE))</f>
        <v/>
      </c>
      <c r="T3715" s="23" t="str">
        <f t="shared" si="173"/>
        <v/>
      </c>
    </row>
    <row r="3716" spans="1:20" x14ac:dyDescent="0.3">
      <c r="A3716" s="20">
        <f>Тех_Движение!$A$3713</f>
        <v>3712</v>
      </c>
      <c r="B3716" s="20" t="str">
        <f>IF(Тех_Движение!$F$3713&gt;0,Тех_Движение!$I$3713,"")</f>
        <v/>
      </c>
      <c r="C3716" s="20" t="str">
        <f>IF($B3716="","",Тех_Движение!$D$3713)</f>
        <v/>
      </c>
      <c r="D3716" s="9" t="str">
        <f>IF($B3716="","",Тех_Движение!$B$3713)</f>
        <v/>
      </c>
      <c r="E3716" s="21" t="str">
        <f>IF($B3716="","",Тех_Движение!$F$3713)</f>
        <v/>
      </c>
      <c r="F3716" s="21" t="str">
        <f>IF($B3716="","",SUMIFS($E$5:$E3715,$C$5:$C3715,$C3716))</f>
        <v/>
      </c>
      <c r="G3716" s="21" t="str">
        <f>IF($B3716="","",MAX(0,$E3716-MAX(0,SUMIFS(Тех_Движение!$G$2:$G$5111,Тех_Движение!$D$2:$D$5111,$C3716,Тех_Движение!$B$2:$B$5111,"&lt;="&amp;Настройки!$B$5-1)-$F3716)))</f>
        <v/>
      </c>
      <c r="H3716" s="21" t="str">
        <f>IF($B3716="","",IF(AND($D3716&gt;=Настройки!$B$5,$D3716&lt;=Настройки!$B$6),$E3716,0))</f>
        <v/>
      </c>
      <c r="I3716" s="21" t="str">
        <f t="shared" si="171"/>
        <v/>
      </c>
      <c r="J3716" s="21" t="str">
        <f>IF($B3716="","",MAX(0,$E3716-MAX(0,SUMIFS(Тех_Движение!$G$2:$G$5111,Тех_Движение!$D$2:$D$5111,$C3716,Тех_Движение!$B$2:$B$5111,"&lt;="&amp;Настройки!$B$6)-$F3716)))</f>
        <v/>
      </c>
      <c r="K3716" s="21" t="e">
        <f>IF(OR($B3716="",K$3&lt;$D3716+Настройки!$B$7),0,MAX(0,$E3716-MAX(0,SUMIFS(Тех_Движение!$G$2:$G$5111,Тех_Движение!$D$2:$D$5111,$C3716,Тех_Движение!$B$2:$B$5111,"&lt;="&amp;K$3)-$F3716)))</f>
        <v>#VALUE!</v>
      </c>
      <c r="L3716" s="21" t="e">
        <f>IF(OR($B3716="",L$3&lt;$D3716+Настройки!$B$7),0,MAX(0,$E3716-MAX(0,SUMIFS(Тех_Движение!$G$2:$G$5111,Тех_Движение!$D$2:$D$5111,$C3716,Тех_Движение!$B$2:$B$5111,"&lt;="&amp;L$3)-$F3716)))</f>
        <v>#VALUE!</v>
      </c>
      <c r="M3716" s="21" t="e">
        <f>IF(OR($B3716="",M$3&lt;$D3716+Настройки!$B$7),0,MAX(0,$E3716-MAX(0,SUMIFS(Тех_Движение!$G$2:$G$5111,Тех_Движение!$D$2:$D$5111,$C3716,Тех_Движение!$B$2:$B$5111,"&lt;="&amp;M$3)-$F3716)))</f>
        <v>#VALUE!</v>
      </c>
      <c r="N3716" s="21" t="e">
        <f>IF(OR($B3716="",N$3&lt;$D3716+Настройки!$B$7),0,MAX(0,$E3716-MAX(0,SUMIFS(Тех_Движение!$G$2:$G$5111,Тех_Движение!$D$2:$D$5111,$C3716,Тех_Движение!$B$2:$B$5111,"&lt;="&amp;N$3)-$F3716)))</f>
        <v>#VALUE!</v>
      </c>
      <c r="O3716" s="21" t="e">
        <f>IF(OR($B3716="",O$3&lt;$D3716+Настройки!$B$7),0,MAX(0,$E3716-MAX(0,SUMIFS(Тех_Движение!$G$2:$G$5111,Тех_Движение!$D$2:$D$5111,$C3716,Тех_Движение!$B$2:$B$5111,"&lt;="&amp;O$3)-$F3716)))</f>
        <v>#VALUE!</v>
      </c>
      <c r="P3716" s="21" t="e">
        <f>IF(OR($B3716="",P$3&lt;$D3716+Настройки!$B$7),0,MAX(0,$E3716-MAX(0,SUMIFS(Тех_Движение!$G$2:$G$5111,Тех_Движение!$D$2:$D$5111,$C3716,Тех_Движение!$B$2:$B$5111,"&lt;="&amp;P$3)-$F3716)))</f>
        <v>#VALUE!</v>
      </c>
      <c r="Q3716" s="21" t="e">
        <f>IF(OR($B3716="",Q$3&lt;$D3716+Настройки!$B$7),0,MAX(0,$E3716-MAX(0,SUMIFS(Тех_Движение!$G$2:$G$5111,Тех_Движение!$D$2:$D$5111,$C3716,Тех_Движение!$B$2:$B$5111,"&lt;="&amp;Q$3)-$F3716)))</f>
        <v>#VALUE!</v>
      </c>
      <c r="R3716" s="21" t="str">
        <f t="shared" si="172"/>
        <v/>
      </c>
      <c r="S3716" s="23" t="str">
        <f>IF($B3716="","",VLOOKUP($C3716,Настройки!$A$11:$L$17,9,FALSE))</f>
        <v/>
      </c>
      <c r="T3716" s="23" t="str">
        <f t="shared" si="173"/>
        <v/>
      </c>
    </row>
    <row r="3717" spans="1:20" x14ac:dyDescent="0.3">
      <c r="A3717" s="20">
        <f>Тех_Движение!$A$3714</f>
        <v>3713</v>
      </c>
      <c r="B3717" s="20" t="str">
        <f>IF(Тех_Движение!$F$3714&gt;0,Тех_Движение!$I$3714,"")</f>
        <v/>
      </c>
      <c r="C3717" s="20" t="str">
        <f>IF($B3717="","",Тех_Движение!$D$3714)</f>
        <v/>
      </c>
      <c r="D3717" s="9" t="str">
        <f>IF($B3717="","",Тех_Движение!$B$3714)</f>
        <v/>
      </c>
      <c r="E3717" s="21" t="str">
        <f>IF($B3717="","",Тех_Движение!$F$3714)</f>
        <v/>
      </c>
      <c r="F3717" s="21" t="str">
        <f>IF($B3717="","",SUMIFS($E$5:$E3716,$C$5:$C3716,$C3717))</f>
        <v/>
      </c>
      <c r="G3717" s="21" t="str">
        <f>IF($B3717="","",MAX(0,$E3717-MAX(0,SUMIFS(Тех_Движение!$G$2:$G$5111,Тех_Движение!$D$2:$D$5111,$C3717,Тех_Движение!$B$2:$B$5111,"&lt;="&amp;Настройки!$B$5-1)-$F3717)))</f>
        <v/>
      </c>
      <c r="H3717" s="21" t="str">
        <f>IF($B3717="","",IF(AND($D3717&gt;=Настройки!$B$5,$D3717&lt;=Настройки!$B$6),$E3717,0))</f>
        <v/>
      </c>
      <c r="I3717" s="21" t="str">
        <f t="shared" ref="I3717:I3780" si="174">IF($B3717="","",$G3717+$H3717-$J3717)</f>
        <v/>
      </c>
      <c r="J3717" s="21" t="str">
        <f>IF($B3717="","",MAX(0,$E3717-MAX(0,SUMIFS(Тех_Движение!$G$2:$G$5111,Тех_Движение!$D$2:$D$5111,$C3717,Тех_Движение!$B$2:$B$5111,"&lt;="&amp;Настройки!$B$6)-$F3717)))</f>
        <v/>
      </c>
      <c r="K3717" s="21" t="e">
        <f>IF(OR($B3717="",K$3&lt;$D3717+Настройки!$B$7),0,MAX(0,$E3717-MAX(0,SUMIFS(Тех_Движение!$G$2:$G$5111,Тех_Движение!$D$2:$D$5111,$C3717,Тех_Движение!$B$2:$B$5111,"&lt;="&amp;K$3)-$F3717)))</f>
        <v>#VALUE!</v>
      </c>
      <c r="L3717" s="21" t="e">
        <f>IF(OR($B3717="",L$3&lt;$D3717+Настройки!$B$7),0,MAX(0,$E3717-MAX(0,SUMIFS(Тех_Движение!$G$2:$G$5111,Тех_Движение!$D$2:$D$5111,$C3717,Тех_Движение!$B$2:$B$5111,"&lt;="&amp;L$3)-$F3717)))</f>
        <v>#VALUE!</v>
      </c>
      <c r="M3717" s="21" t="e">
        <f>IF(OR($B3717="",M$3&lt;$D3717+Настройки!$B$7),0,MAX(0,$E3717-MAX(0,SUMIFS(Тех_Движение!$G$2:$G$5111,Тех_Движение!$D$2:$D$5111,$C3717,Тех_Движение!$B$2:$B$5111,"&lt;="&amp;M$3)-$F3717)))</f>
        <v>#VALUE!</v>
      </c>
      <c r="N3717" s="21" t="e">
        <f>IF(OR($B3717="",N$3&lt;$D3717+Настройки!$B$7),0,MAX(0,$E3717-MAX(0,SUMIFS(Тех_Движение!$G$2:$G$5111,Тех_Движение!$D$2:$D$5111,$C3717,Тех_Движение!$B$2:$B$5111,"&lt;="&amp;N$3)-$F3717)))</f>
        <v>#VALUE!</v>
      </c>
      <c r="O3717" s="21" t="e">
        <f>IF(OR($B3717="",O$3&lt;$D3717+Настройки!$B$7),0,MAX(0,$E3717-MAX(0,SUMIFS(Тех_Движение!$G$2:$G$5111,Тех_Движение!$D$2:$D$5111,$C3717,Тех_Движение!$B$2:$B$5111,"&lt;="&amp;O$3)-$F3717)))</f>
        <v>#VALUE!</v>
      </c>
      <c r="P3717" s="21" t="e">
        <f>IF(OR($B3717="",P$3&lt;$D3717+Настройки!$B$7),0,MAX(0,$E3717-MAX(0,SUMIFS(Тех_Движение!$G$2:$G$5111,Тех_Движение!$D$2:$D$5111,$C3717,Тех_Движение!$B$2:$B$5111,"&lt;="&amp;P$3)-$F3717)))</f>
        <v>#VALUE!</v>
      </c>
      <c r="Q3717" s="21" t="e">
        <f>IF(OR($B3717="",Q$3&lt;$D3717+Настройки!$B$7),0,MAX(0,$E3717-MAX(0,SUMIFS(Тех_Движение!$G$2:$G$5111,Тех_Движение!$D$2:$D$5111,$C3717,Тех_Движение!$B$2:$B$5111,"&lt;="&amp;Q$3)-$F3717)))</f>
        <v>#VALUE!</v>
      </c>
      <c r="R3717" s="21" t="str">
        <f t="shared" ref="R3717:R3780" si="175">IF($B3717="","",SUM($K3717:$Q3717))</f>
        <v/>
      </c>
      <c r="S3717" s="23" t="str">
        <f>IF($B3717="","",VLOOKUP($C3717,Настройки!$A$11:$L$17,9,FALSE))</f>
        <v/>
      </c>
      <c r="T3717" s="23" t="str">
        <f t="shared" ref="T3717:T3780" si="176">IF($B3717="","",$R3717*$S3717)</f>
        <v/>
      </c>
    </row>
    <row r="3718" spans="1:20" x14ac:dyDescent="0.3">
      <c r="A3718" s="20">
        <f>Тех_Движение!$A$3715</f>
        <v>3714</v>
      </c>
      <c r="B3718" s="20" t="str">
        <f>IF(Тех_Движение!$F$3715&gt;0,Тех_Движение!$I$3715,"")</f>
        <v/>
      </c>
      <c r="C3718" s="20" t="str">
        <f>IF($B3718="","",Тех_Движение!$D$3715)</f>
        <v/>
      </c>
      <c r="D3718" s="9" t="str">
        <f>IF($B3718="","",Тех_Движение!$B$3715)</f>
        <v/>
      </c>
      <c r="E3718" s="21" t="str">
        <f>IF($B3718="","",Тех_Движение!$F$3715)</f>
        <v/>
      </c>
      <c r="F3718" s="21" t="str">
        <f>IF($B3718="","",SUMIFS($E$5:$E3717,$C$5:$C3717,$C3718))</f>
        <v/>
      </c>
      <c r="G3718" s="21" t="str">
        <f>IF($B3718="","",MAX(0,$E3718-MAX(0,SUMIFS(Тех_Движение!$G$2:$G$5111,Тех_Движение!$D$2:$D$5111,$C3718,Тех_Движение!$B$2:$B$5111,"&lt;="&amp;Настройки!$B$5-1)-$F3718)))</f>
        <v/>
      </c>
      <c r="H3718" s="21" t="str">
        <f>IF($B3718="","",IF(AND($D3718&gt;=Настройки!$B$5,$D3718&lt;=Настройки!$B$6),$E3718,0))</f>
        <v/>
      </c>
      <c r="I3718" s="21" t="str">
        <f t="shared" si="174"/>
        <v/>
      </c>
      <c r="J3718" s="21" t="str">
        <f>IF($B3718="","",MAX(0,$E3718-MAX(0,SUMIFS(Тех_Движение!$G$2:$G$5111,Тех_Движение!$D$2:$D$5111,$C3718,Тех_Движение!$B$2:$B$5111,"&lt;="&amp;Настройки!$B$6)-$F3718)))</f>
        <v/>
      </c>
      <c r="K3718" s="21" t="e">
        <f>IF(OR($B3718="",K$3&lt;$D3718+Настройки!$B$7),0,MAX(0,$E3718-MAX(0,SUMIFS(Тех_Движение!$G$2:$G$5111,Тех_Движение!$D$2:$D$5111,$C3718,Тех_Движение!$B$2:$B$5111,"&lt;="&amp;K$3)-$F3718)))</f>
        <v>#VALUE!</v>
      </c>
      <c r="L3718" s="21" t="e">
        <f>IF(OR($B3718="",L$3&lt;$D3718+Настройки!$B$7),0,MAX(0,$E3718-MAX(0,SUMIFS(Тех_Движение!$G$2:$G$5111,Тех_Движение!$D$2:$D$5111,$C3718,Тех_Движение!$B$2:$B$5111,"&lt;="&amp;L$3)-$F3718)))</f>
        <v>#VALUE!</v>
      </c>
      <c r="M3718" s="21" t="e">
        <f>IF(OR($B3718="",M$3&lt;$D3718+Настройки!$B$7),0,MAX(0,$E3718-MAX(0,SUMIFS(Тех_Движение!$G$2:$G$5111,Тех_Движение!$D$2:$D$5111,$C3718,Тех_Движение!$B$2:$B$5111,"&lt;="&amp;M$3)-$F3718)))</f>
        <v>#VALUE!</v>
      </c>
      <c r="N3718" s="21" t="e">
        <f>IF(OR($B3718="",N$3&lt;$D3718+Настройки!$B$7),0,MAX(0,$E3718-MAX(0,SUMIFS(Тех_Движение!$G$2:$G$5111,Тех_Движение!$D$2:$D$5111,$C3718,Тех_Движение!$B$2:$B$5111,"&lt;="&amp;N$3)-$F3718)))</f>
        <v>#VALUE!</v>
      </c>
      <c r="O3718" s="21" t="e">
        <f>IF(OR($B3718="",O$3&lt;$D3718+Настройки!$B$7),0,MAX(0,$E3718-MAX(0,SUMIFS(Тех_Движение!$G$2:$G$5111,Тех_Движение!$D$2:$D$5111,$C3718,Тех_Движение!$B$2:$B$5111,"&lt;="&amp;O$3)-$F3718)))</f>
        <v>#VALUE!</v>
      </c>
      <c r="P3718" s="21" t="e">
        <f>IF(OR($B3718="",P$3&lt;$D3718+Настройки!$B$7),0,MAX(0,$E3718-MAX(0,SUMIFS(Тех_Движение!$G$2:$G$5111,Тех_Движение!$D$2:$D$5111,$C3718,Тех_Движение!$B$2:$B$5111,"&lt;="&amp;P$3)-$F3718)))</f>
        <v>#VALUE!</v>
      </c>
      <c r="Q3718" s="21" t="e">
        <f>IF(OR($B3718="",Q$3&lt;$D3718+Настройки!$B$7),0,MAX(0,$E3718-MAX(0,SUMIFS(Тех_Движение!$G$2:$G$5111,Тех_Движение!$D$2:$D$5111,$C3718,Тех_Движение!$B$2:$B$5111,"&lt;="&amp;Q$3)-$F3718)))</f>
        <v>#VALUE!</v>
      </c>
      <c r="R3718" s="21" t="str">
        <f t="shared" si="175"/>
        <v/>
      </c>
      <c r="S3718" s="23" t="str">
        <f>IF($B3718="","",VLOOKUP($C3718,Настройки!$A$11:$L$17,9,FALSE))</f>
        <v/>
      </c>
      <c r="T3718" s="23" t="str">
        <f t="shared" si="176"/>
        <v/>
      </c>
    </row>
    <row r="3719" spans="1:20" x14ac:dyDescent="0.3">
      <c r="A3719" s="20">
        <f>Тех_Движение!$A$3716</f>
        <v>3715</v>
      </c>
      <c r="B3719" s="20" t="str">
        <f>IF(Тех_Движение!$F$3716&gt;0,Тех_Движение!$I$3716,"")</f>
        <v/>
      </c>
      <c r="C3719" s="20" t="str">
        <f>IF($B3719="","",Тех_Движение!$D$3716)</f>
        <v/>
      </c>
      <c r="D3719" s="9" t="str">
        <f>IF($B3719="","",Тех_Движение!$B$3716)</f>
        <v/>
      </c>
      <c r="E3719" s="21" t="str">
        <f>IF($B3719="","",Тех_Движение!$F$3716)</f>
        <v/>
      </c>
      <c r="F3719" s="21" t="str">
        <f>IF($B3719="","",SUMIFS($E$5:$E3718,$C$5:$C3718,$C3719))</f>
        <v/>
      </c>
      <c r="G3719" s="21" t="str">
        <f>IF($B3719="","",MAX(0,$E3719-MAX(0,SUMIFS(Тех_Движение!$G$2:$G$5111,Тех_Движение!$D$2:$D$5111,$C3719,Тех_Движение!$B$2:$B$5111,"&lt;="&amp;Настройки!$B$5-1)-$F3719)))</f>
        <v/>
      </c>
      <c r="H3719" s="21" t="str">
        <f>IF($B3719="","",IF(AND($D3719&gt;=Настройки!$B$5,$D3719&lt;=Настройки!$B$6),$E3719,0))</f>
        <v/>
      </c>
      <c r="I3719" s="21" t="str">
        <f t="shared" si="174"/>
        <v/>
      </c>
      <c r="J3719" s="21" t="str">
        <f>IF($B3719="","",MAX(0,$E3719-MAX(0,SUMIFS(Тех_Движение!$G$2:$G$5111,Тех_Движение!$D$2:$D$5111,$C3719,Тех_Движение!$B$2:$B$5111,"&lt;="&amp;Настройки!$B$6)-$F3719)))</f>
        <v/>
      </c>
      <c r="K3719" s="21" t="e">
        <f>IF(OR($B3719="",K$3&lt;$D3719+Настройки!$B$7),0,MAX(0,$E3719-MAX(0,SUMIFS(Тех_Движение!$G$2:$G$5111,Тех_Движение!$D$2:$D$5111,$C3719,Тех_Движение!$B$2:$B$5111,"&lt;="&amp;K$3)-$F3719)))</f>
        <v>#VALUE!</v>
      </c>
      <c r="L3719" s="21" t="e">
        <f>IF(OR($B3719="",L$3&lt;$D3719+Настройки!$B$7),0,MAX(0,$E3719-MAX(0,SUMIFS(Тех_Движение!$G$2:$G$5111,Тех_Движение!$D$2:$D$5111,$C3719,Тех_Движение!$B$2:$B$5111,"&lt;="&amp;L$3)-$F3719)))</f>
        <v>#VALUE!</v>
      </c>
      <c r="M3719" s="21" t="e">
        <f>IF(OR($B3719="",M$3&lt;$D3719+Настройки!$B$7),0,MAX(0,$E3719-MAX(0,SUMIFS(Тех_Движение!$G$2:$G$5111,Тех_Движение!$D$2:$D$5111,$C3719,Тех_Движение!$B$2:$B$5111,"&lt;="&amp;M$3)-$F3719)))</f>
        <v>#VALUE!</v>
      </c>
      <c r="N3719" s="21" t="e">
        <f>IF(OR($B3719="",N$3&lt;$D3719+Настройки!$B$7),0,MAX(0,$E3719-MAX(0,SUMIFS(Тех_Движение!$G$2:$G$5111,Тех_Движение!$D$2:$D$5111,$C3719,Тех_Движение!$B$2:$B$5111,"&lt;="&amp;N$3)-$F3719)))</f>
        <v>#VALUE!</v>
      </c>
      <c r="O3719" s="21" t="e">
        <f>IF(OR($B3719="",O$3&lt;$D3719+Настройки!$B$7),0,MAX(0,$E3719-MAX(0,SUMIFS(Тех_Движение!$G$2:$G$5111,Тех_Движение!$D$2:$D$5111,$C3719,Тех_Движение!$B$2:$B$5111,"&lt;="&amp;O$3)-$F3719)))</f>
        <v>#VALUE!</v>
      </c>
      <c r="P3719" s="21" t="e">
        <f>IF(OR($B3719="",P$3&lt;$D3719+Настройки!$B$7),0,MAX(0,$E3719-MAX(0,SUMIFS(Тех_Движение!$G$2:$G$5111,Тех_Движение!$D$2:$D$5111,$C3719,Тех_Движение!$B$2:$B$5111,"&lt;="&amp;P$3)-$F3719)))</f>
        <v>#VALUE!</v>
      </c>
      <c r="Q3719" s="21" t="e">
        <f>IF(OR($B3719="",Q$3&lt;$D3719+Настройки!$B$7),0,MAX(0,$E3719-MAX(0,SUMIFS(Тех_Движение!$G$2:$G$5111,Тех_Движение!$D$2:$D$5111,$C3719,Тех_Движение!$B$2:$B$5111,"&lt;="&amp;Q$3)-$F3719)))</f>
        <v>#VALUE!</v>
      </c>
      <c r="R3719" s="21" t="str">
        <f t="shared" si="175"/>
        <v/>
      </c>
      <c r="S3719" s="23" t="str">
        <f>IF($B3719="","",VLOOKUP($C3719,Настройки!$A$11:$L$17,9,FALSE))</f>
        <v/>
      </c>
      <c r="T3719" s="23" t="str">
        <f t="shared" si="176"/>
        <v/>
      </c>
    </row>
    <row r="3720" spans="1:20" x14ac:dyDescent="0.3">
      <c r="A3720" s="20">
        <f>Тех_Движение!$A$3717</f>
        <v>3716</v>
      </c>
      <c r="B3720" s="20" t="str">
        <f>IF(Тех_Движение!$F$3717&gt;0,Тех_Движение!$I$3717,"")</f>
        <v/>
      </c>
      <c r="C3720" s="20" t="str">
        <f>IF($B3720="","",Тех_Движение!$D$3717)</f>
        <v/>
      </c>
      <c r="D3720" s="9" t="str">
        <f>IF($B3720="","",Тех_Движение!$B$3717)</f>
        <v/>
      </c>
      <c r="E3720" s="21" t="str">
        <f>IF($B3720="","",Тех_Движение!$F$3717)</f>
        <v/>
      </c>
      <c r="F3720" s="21" t="str">
        <f>IF($B3720="","",SUMIFS($E$5:$E3719,$C$5:$C3719,$C3720))</f>
        <v/>
      </c>
      <c r="G3720" s="21" t="str">
        <f>IF($B3720="","",MAX(0,$E3720-MAX(0,SUMIFS(Тех_Движение!$G$2:$G$5111,Тех_Движение!$D$2:$D$5111,$C3720,Тех_Движение!$B$2:$B$5111,"&lt;="&amp;Настройки!$B$5-1)-$F3720)))</f>
        <v/>
      </c>
      <c r="H3720" s="21" t="str">
        <f>IF($B3720="","",IF(AND($D3720&gt;=Настройки!$B$5,$D3720&lt;=Настройки!$B$6),$E3720,0))</f>
        <v/>
      </c>
      <c r="I3720" s="21" t="str">
        <f t="shared" si="174"/>
        <v/>
      </c>
      <c r="J3720" s="21" t="str">
        <f>IF($B3720="","",MAX(0,$E3720-MAX(0,SUMIFS(Тех_Движение!$G$2:$G$5111,Тех_Движение!$D$2:$D$5111,$C3720,Тех_Движение!$B$2:$B$5111,"&lt;="&amp;Настройки!$B$6)-$F3720)))</f>
        <v/>
      </c>
      <c r="K3720" s="21" t="e">
        <f>IF(OR($B3720="",K$3&lt;$D3720+Настройки!$B$7),0,MAX(0,$E3720-MAX(0,SUMIFS(Тех_Движение!$G$2:$G$5111,Тех_Движение!$D$2:$D$5111,$C3720,Тех_Движение!$B$2:$B$5111,"&lt;="&amp;K$3)-$F3720)))</f>
        <v>#VALUE!</v>
      </c>
      <c r="L3720" s="21" t="e">
        <f>IF(OR($B3720="",L$3&lt;$D3720+Настройки!$B$7),0,MAX(0,$E3720-MAX(0,SUMIFS(Тех_Движение!$G$2:$G$5111,Тех_Движение!$D$2:$D$5111,$C3720,Тех_Движение!$B$2:$B$5111,"&lt;="&amp;L$3)-$F3720)))</f>
        <v>#VALUE!</v>
      </c>
      <c r="M3720" s="21" t="e">
        <f>IF(OR($B3720="",M$3&lt;$D3720+Настройки!$B$7),0,MAX(0,$E3720-MAX(0,SUMIFS(Тех_Движение!$G$2:$G$5111,Тех_Движение!$D$2:$D$5111,$C3720,Тех_Движение!$B$2:$B$5111,"&lt;="&amp;M$3)-$F3720)))</f>
        <v>#VALUE!</v>
      </c>
      <c r="N3720" s="21" t="e">
        <f>IF(OR($B3720="",N$3&lt;$D3720+Настройки!$B$7),0,MAX(0,$E3720-MAX(0,SUMIFS(Тех_Движение!$G$2:$G$5111,Тех_Движение!$D$2:$D$5111,$C3720,Тех_Движение!$B$2:$B$5111,"&lt;="&amp;N$3)-$F3720)))</f>
        <v>#VALUE!</v>
      </c>
      <c r="O3720" s="21" t="e">
        <f>IF(OR($B3720="",O$3&lt;$D3720+Настройки!$B$7),0,MAX(0,$E3720-MAX(0,SUMIFS(Тех_Движение!$G$2:$G$5111,Тех_Движение!$D$2:$D$5111,$C3720,Тех_Движение!$B$2:$B$5111,"&lt;="&amp;O$3)-$F3720)))</f>
        <v>#VALUE!</v>
      </c>
      <c r="P3720" s="21" t="e">
        <f>IF(OR($B3720="",P$3&lt;$D3720+Настройки!$B$7),0,MAX(0,$E3720-MAX(0,SUMIFS(Тех_Движение!$G$2:$G$5111,Тех_Движение!$D$2:$D$5111,$C3720,Тех_Движение!$B$2:$B$5111,"&lt;="&amp;P$3)-$F3720)))</f>
        <v>#VALUE!</v>
      </c>
      <c r="Q3720" s="21" t="e">
        <f>IF(OR($B3720="",Q$3&lt;$D3720+Настройки!$B$7),0,MAX(0,$E3720-MAX(0,SUMIFS(Тех_Движение!$G$2:$G$5111,Тех_Движение!$D$2:$D$5111,$C3720,Тех_Движение!$B$2:$B$5111,"&lt;="&amp;Q$3)-$F3720)))</f>
        <v>#VALUE!</v>
      </c>
      <c r="R3720" s="21" t="str">
        <f t="shared" si="175"/>
        <v/>
      </c>
      <c r="S3720" s="23" t="str">
        <f>IF($B3720="","",VLOOKUP($C3720,Настройки!$A$11:$L$17,9,FALSE))</f>
        <v/>
      </c>
      <c r="T3720" s="23" t="str">
        <f t="shared" si="176"/>
        <v/>
      </c>
    </row>
    <row r="3721" spans="1:20" x14ac:dyDescent="0.3">
      <c r="A3721" s="20">
        <f>Тех_Движение!$A$3718</f>
        <v>3717</v>
      </c>
      <c r="B3721" s="20" t="str">
        <f>IF(Тех_Движение!$F$3718&gt;0,Тех_Движение!$I$3718,"")</f>
        <v/>
      </c>
      <c r="C3721" s="20" t="str">
        <f>IF($B3721="","",Тех_Движение!$D$3718)</f>
        <v/>
      </c>
      <c r="D3721" s="9" t="str">
        <f>IF($B3721="","",Тех_Движение!$B$3718)</f>
        <v/>
      </c>
      <c r="E3721" s="21" t="str">
        <f>IF($B3721="","",Тех_Движение!$F$3718)</f>
        <v/>
      </c>
      <c r="F3721" s="21" t="str">
        <f>IF($B3721="","",SUMIFS($E$5:$E3720,$C$5:$C3720,$C3721))</f>
        <v/>
      </c>
      <c r="G3721" s="21" t="str">
        <f>IF($B3721="","",MAX(0,$E3721-MAX(0,SUMIFS(Тех_Движение!$G$2:$G$5111,Тех_Движение!$D$2:$D$5111,$C3721,Тех_Движение!$B$2:$B$5111,"&lt;="&amp;Настройки!$B$5-1)-$F3721)))</f>
        <v/>
      </c>
      <c r="H3721" s="21" t="str">
        <f>IF($B3721="","",IF(AND($D3721&gt;=Настройки!$B$5,$D3721&lt;=Настройки!$B$6),$E3721,0))</f>
        <v/>
      </c>
      <c r="I3721" s="21" t="str">
        <f t="shared" si="174"/>
        <v/>
      </c>
      <c r="J3721" s="21" t="str">
        <f>IF($B3721="","",MAX(0,$E3721-MAX(0,SUMIFS(Тех_Движение!$G$2:$G$5111,Тех_Движение!$D$2:$D$5111,$C3721,Тех_Движение!$B$2:$B$5111,"&lt;="&amp;Настройки!$B$6)-$F3721)))</f>
        <v/>
      </c>
      <c r="K3721" s="21" t="e">
        <f>IF(OR($B3721="",K$3&lt;$D3721+Настройки!$B$7),0,MAX(0,$E3721-MAX(0,SUMIFS(Тех_Движение!$G$2:$G$5111,Тех_Движение!$D$2:$D$5111,$C3721,Тех_Движение!$B$2:$B$5111,"&lt;="&amp;K$3)-$F3721)))</f>
        <v>#VALUE!</v>
      </c>
      <c r="L3721" s="21" t="e">
        <f>IF(OR($B3721="",L$3&lt;$D3721+Настройки!$B$7),0,MAX(0,$E3721-MAX(0,SUMIFS(Тех_Движение!$G$2:$G$5111,Тех_Движение!$D$2:$D$5111,$C3721,Тех_Движение!$B$2:$B$5111,"&lt;="&amp;L$3)-$F3721)))</f>
        <v>#VALUE!</v>
      </c>
      <c r="M3721" s="21" t="e">
        <f>IF(OR($B3721="",M$3&lt;$D3721+Настройки!$B$7),0,MAX(0,$E3721-MAX(0,SUMIFS(Тех_Движение!$G$2:$G$5111,Тех_Движение!$D$2:$D$5111,$C3721,Тех_Движение!$B$2:$B$5111,"&lt;="&amp;M$3)-$F3721)))</f>
        <v>#VALUE!</v>
      </c>
      <c r="N3721" s="21" t="e">
        <f>IF(OR($B3721="",N$3&lt;$D3721+Настройки!$B$7),0,MAX(0,$E3721-MAX(0,SUMIFS(Тех_Движение!$G$2:$G$5111,Тех_Движение!$D$2:$D$5111,$C3721,Тех_Движение!$B$2:$B$5111,"&lt;="&amp;N$3)-$F3721)))</f>
        <v>#VALUE!</v>
      </c>
      <c r="O3721" s="21" t="e">
        <f>IF(OR($B3721="",O$3&lt;$D3721+Настройки!$B$7),0,MAX(0,$E3721-MAX(0,SUMIFS(Тех_Движение!$G$2:$G$5111,Тех_Движение!$D$2:$D$5111,$C3721,Тех_Движение!$B$2:$B$5111,"&lt;="&amp;O$3)-$F3721)))</f>
        <v>#VALUE!</v>
      </c>
      <c r="P3721" s="21" t="e">
        <f>IF(OR($B3721="",P$3&lt;$D3721+Настройки!$B$7),0,MAX(0,$E3721-MAX(0,SUMIFS(Тех_Движение!$G$2:$G$5111,Тех_Движение!$D$2:$D$5111,$C3721,Тех_Движение!$B$2:$B$5111,"&lt;="&amp;P$3)-$F3721)))</f>
        <v>#VALUE!</v>
      </c>
      <c r="Q3721" s="21" t="e">
        <f>IF(OR($B3721="",Q$3&lt;$D3721+Настройки!$B$7),0,MAX(0,$E3721-MAX(0,SUMIFS(Тех_Движение!$G$2:$G$5111,Тех_Движение!$D$2:$D$5111,$C3721,Тех_Движение!$B$2:$B$5111,"&lt;="&amp;Q$3)-$F3721)))</f>
        <v>#VALUE!</v>
      </c>
      <c r="R3721" s="21" t="str">
        <f t="shared" si="175"/>
        <v/>
      </c>
      <c r="S3721" s="23" t="str">
        <f>IF($B3721="","",VLOOKUP($C3721,Настройки!$A$11:$L$17,9,FALSE))</f>
        <v/>
      </c>
      <c r="T3721" s="23" t="str">
        <f t="shared" si="176"/>
        <v/>
      </c>
    </row>
    <row r="3722" spans="1:20" x14ac:dyDescent="0.3">
      <c r="A3722" s="20">
        <f>Тех_Движение!$A$3719</f>
        <v>3718</v>
      </c>
      <c r="B3722" s="20" t="str">
        <f>IF(Тех_Движение!$F$3719&gt;0,Тех_Движение!$I$3719,"")</f>
        <v/>
      </c>
      <c r="C3722" s="20" t="str">
        <f>IF($B3722="","",Тех_Движение!$D$3719)</f>
        <v/>
      </c>
      <c r="D3722" s="9" t="str">
        <f>IF($B3722="","",Тех_Движение!$B$3719)</f>
        <v/>
      </c>
      <c r="E3722" s="21" t="str">
        <f>IF($B3722="","",Тех_Движение!$F$3719)</f>
        <v/>
      </c>
      <c r="F3722" s="21" t="str">
        <f>IF($B3722="","",SUMIFS($E$5:$E3721,$C$5:$C3721,$C3722))</f>
        <v/>
      </c>
      <c r="G3722" s="21" t="str">
        <f>IF($B3722="","",MAX(0,$E3722-MAX(0,SUMIFS(Тех_Движение!$G$2:$G$5111,Тех_Движение!$D$2:$D$5111,$C3722,Тех_Движение!$B$2:$B$5111,"&lt;="&amp;Настройки!$B$5-1)-$F3722)))</f>
        <v/>
      </c>
      <c r="H3722" s="21" t="str">
        <f>IF($B3722="","",IF(AND($D3722&gt;=Настройки!$B$5,$D3722&lt;=Настройки!$B$6),$E3722,0))</f>
        <v/>
      </c>
      <c r="I3722" s="21" t="str">
        <f t="shared" si="174"/>
        <v/>
      </c>
      <c r="J3722" s="21" t="str">
        <f>IF($B3722="","",MAX(0,$E3722-MAX(0,SUMIFS(Тех_Движение!$G$2:$G$5111,Тех_Движение!$D$2:$D$5111,$C3722,Тех_Движение!$B$2:$B$5111,"&lt;="&amp;Настройки!$B$6)-$F3722)))</f>
        <v/>
      </c>
      <c r="K3722" s="21" t="e">
        <f>IF(OR($B3722="",K$3&lt;$D3722+Настройки!$B$7),0,MAX(0,$E3722-MAX(0,SUMIFS(Тех_Движение!$G$2:$G$5111,Тех_Движение!$D$2:$D$5111,$C3722,Тех_Движение!$B$2:$B$5111,"&lt;="&amp;K$3)-$F3722)))</f>
        <v>#VALUE!</v>
      </c>
      <c r="L3722" s="21" t="e">
        <f>IF(OR($B3722="",L$3&lt;$D3722+Настройки!$B$7),0,MAX(0,$E3722-MAX(0,SUMIFS(Тех_Движение!$G$2:$G$5111,Тех_Движение!$D$2:$D$5111,$C3722,Тех_Движение!$B$2:$B$5111,"&lt;="&amp;L$3)-$F3722)))</f>
        <v>#VALUE!</v>
      </c>
      <c r="M3722" s="21" t="e">
        <f>IF(OR($B3722="",M$3&lt;$D3722+Настройки!$B$7),0,MAX(0,$E3722-MAX(0,SUMIFS(Тех_Движение!$G$2:$G$5111,Тех_Движение!$D$2:$D$5111,$C3722,Тех_Движение!$B$2:$B$5111,"&lt;="&amp;M$3)-$F3722)))</f>
        <v>#VALUE!</v>
      </c>
      <c r="N3722" s="21" t="e">
        <f>IF(OR($B3722="",N$3&lt;$D3722+Настройки!$B$7),0,MAX(0,$E3722-MAX(0,SUMIFS(Тех_Движение!$G$2:$G$5111,Тех_Движение!$D$2:$D$5111,$C3722,Тех_Движение!$B$2:$B$5111,"&lt;="&amp;N$3)-$F3722)))</f>
        <v>#VALUE!</v>
      </c>
      <c r="O3722" s="21" t="e">
        <f>IF(OR($B3722="",O$3&lt;$D3722+Настройки!$B$7),0,MAX(0,$E3722-MAX(0,SUMIFS(Тех_Движение!$G$2:$G$5111,Тех_Движение!$D$2:$D$5111,$C3722,Тех_Движение!$B$2:$B$5111,"&lt;="&amp;O$3)-$F3722)))</f>
        <v>#VALUE!</v>
      </c>
      <c r="P3722" s="21" t="e">
        <f>IF(OR($B3722="",P$3&lt;$D3722+Настройки!$B$7),0,MAX(0,$E3722-MAX(0,SUMIFS(Тех_Движение!$G$2:$G$5111,Тех_Движение!$D$2:$D$5111,$C3722,Тех_Движение!$B$2:$B$5111,"&lt;="&amp;P$3)-$F3722)))</f>
        <v>#VALUE!</v>
      </c>
      <c r="Q3722" s="21" t="e">
        <f>IF(OR($B3722="",Q$3&lt;$D3722+Настройки!$B$7),0,MAX(0,$E3722-MAX(0,SUMIFS(Тех_Движение!$G$2:$G$5111,Тех_Движение!$D$2:$D$5111,$C3722,Тех_Движение!$B$2:$B$5111,"&lt;="&amp;Q$3)-$F3722)))</f>
        <v>#VALUE!</v>
      </c>
      <c r="R3722" s="21" t="str">
        <f t="shared" si="175"/>
        <v/>
      </c>
      <c r="S3722" s="23" t="str">
        <f>IF($B3722="","",VLOOKUP($C3722,Настройки!$A$11:$L$17,9,FALSE))</f>
        <v/>
      </c>
      <c r="T3722" s="23" t="str">
        <f t="shared" si="176"/>
        <v/>
      </c>
    </row>
    <row r="3723" spans="1:20" x14ac:dyDescent="0.3">
      <c r="A3723" s="20">
        <f>Тех_Движение!$A$3720</f>
        <v>3719</v>
      </c>
      <c r="B3723" s="20" t="str">
        <f>IF(Тех_Движение!$F$3720&gt;0,Тех_Движение!$I$3720,"")</f>
        <v/>
      </c>
      <c r="C3723" s="20" t="str">
        <f>IF($B3723="","",Тех_Движение!$D$3720)</f>
        <v/>
      </c>
      <c r="D3723" s="9" t="str">
        <f>IF($B3723="","",Тех_Движение!$B$3720)</f>
        <v/>
      </c>
      <c r="E3723" s="21" t="str">
        <f>IF($B3723="","",Тех_Движение!$F$3720)</f>
        <v/>
      </c>
      <c r="F3723" s="21" t="str">
        <f>IF($B3723="","",SUMIFS($E$5:$E3722,$C$5:$C3722,$C3723))</f>
        <v/>
      </c>
      <c r="G3723" s="21" t="str">
        <f>IF($B3723="","",MAX(0,$E3723-MAX(0,SUMIFS(Тех_Движение!$G$2:$G$5111,Тех_Движение!$D$2:$D$5111,$C3723,Тех_Движение!$B$2:$B$5111,"&lt;="&amp;Настройки!$B$5-1)-$F3723)))</f>
        <v/>
      </c>
      <c r="H3723" s="21" t="str">
        <f>IF($B3723="","",IF(AND($D3723&gt;=Настройки!$B$5,$D3723&lt;=Настройки!$B$6),$E3723,0))</f>
        <v/>
      </c>
      <c r="I3723" s="21" t="str">
        <f t="shared" si="174"/>
        <v/>
      </c>
      <c r="J3723" s="21" t="str">
        <f>IF($B3723="","",MAX(0,$E3723-MAX(0,SUMIFS(Тех_Движение!$G$2:$G$5111,Тех_Движение!$D$2:$D$5111,$C3723,Тех_Движение!$B$2:$B$5111,"&lt;="&amp;Настройки!$B$6)-$F3723)))</f>
        <v/>
      </c>
      <c r="K3723" s="21" t="e">
        <f>IF(OR($B3723="",K$3&lt;$D3723+Настройки!$B$7),0,MAX(0,$E3723-MAX(0,SUMIFS(Тех_Движение!$G$2:$G$5111,Тех_Движение!$D$2:$D$5111,$C3723,Тех_Движение!$B$2:$B$5111,"&lt;="&amp;K$3)-$F3723)))</f>
        <v>#VALUE!</v>
      </c>
      <c r="L3723" s="21" t="e">
        <f>IF(OR($B3723="",L$3&lt;$D3723+Настройки!$B$7),0,MAX(0,$E3723-MAX(0,SUMIFS(Тех_Движение!$G$2:$G$5111,Тех_Движение!$D$2:$D$5111,$C3723,Тех_Движение!$B$2:$B$5111,"&lt;="&amp;L$3)-$F3723)))</f>
        <v>#VALUE!</v>
      </c>
      <c r="M3723" s="21" t="e">
        <f>IF(OR($B3723="",M$3&lt;$D3723+Настройки!$B$7),0,MAX(0,$E3723-MAX(0,SUMIFS(Тех_Движение!$G$2:$G$5111,Тех_Движение!$D$2:$D$5111,$C3723,Тех_Движение!$B$2:$B$5111,"&lt;="&amp;M$3)-$F3723)))</f>
        <v>#VALUE!</v>
      </c>
      <c r="N3723" s="21" t="e">
        <f>IF(OR($B3723="",N$3&lt;$D3723+Настройки!$B$7),0,MAX(0,$E3723-MAX(0,SUMIFS(Тех_Движение!$G$2:$G$5111,Тех_Движение!$D$2:$D$5111,$C3723,Тех_Движение!$B$2:$B$5111,"&lt;="&amp;N$3)-$F3723)))</f>
        <v>#VALUE!</v>
      </c>
      <c r="O3723" s="21" t="e">
        <f>IF(OR($B3723="",O$3&lt;$D3723+Настройки!$B$7),0,MAX(0,$E3723-MAX(0,SUMIFS(Тех_Движение!$G$2:$G$5111,Тех_Движение!$D$2:$D$5111,$C3723,Тех_Движение!$B$2:$B$5111,"&lt;="&amp;O$3)-$F3723)))</f>
        <v>#VALUE!</v>
      </c>
      <c r="P3723" s="21" t="e">
        <f>IF(OR($B3723="",P$3&lt;$D3723+Настройки!$B$7),0,MAX(0,$E3723-MAX(0,SUMIFS(Тех_Движение!$G$2:$G$5111,Тех_Движение!$D$2:$D$5111,$C3723,Тех_Движение!$B$2:$B$5111,"&lt;="&amp;P$3)-$F3723)))</f>
        <v>#VALUE!</v>
      </c>
      <c r="Q3723" s="21" t="e">
        <f>IF(OR($B3723="",Q$3&lt;$D3723+Настройки!$B$7),0,MAX(0,$E3723-MAX(0,SUMIFS(Тех_Движение!$G$2:$G$5111,Тех_Движение!$D$2:$D$5111,$C3723,Тех_Движение!$B$2:$B$5111,"&lt;="&amp;Q$3)-$F3723)))</f>
        <v>#VALUE!</v>
      </c>
      <c r="R3723" s="21" t="str">
        <f t="shared" si="175"/>
        <v/>
      </c>
      <c r="S3723" s="23" t="str">
        <f>IF($B3723="","",VLOOKUP($C3723,Настройки!$A$11:$L$17,9,FALSE))</f>
        <v/>
      </c>
      <c r="T3723" s="23" t="str">
        <f t="shared" si="176"/>
        <v/>
      </c>
    </row>
    <row r="3724" spans="1:20" x14ac:dyDescent="0.3">
      <c r="A3724" s="20">
        <f>Тех_Движение!$A$3721</f>
        <v>3720</v>
      </c>
      <c r="B3724" s="20" t="str">
        <f>IF(Тех_Движение!$F$3721&gt;0,Тех_Движение!$I$3721,"")</f>
        <v/>
      </c>
      <c r="C3724" s="20" t="str">
        <f>IF($B3724="","",Тех_Движение!$D$3721)</f>
        <v/>
      </c>
      <c r="D3724" s="9" t="str">
        <f>IF($B3724="","",Тех_Движение!$B$3721)</f>
        <v/>
      </c>
      <c r="E3724" s="21" t="str">
        <f>IF($B3724="","",Тех_Движение!$F$3721)</f>
        <v/>
      </c>
      <c r="F3724" s="21" t="str">
        <f>IF($B3724="","",SUMIFS($E$5:$E3723,$C$5:$C3723,$C3724))</f>
        <v/>
      </c>
      <c r="G3724" s="21" t="str">
        <f>IF($B3724="","",MAX(0,$E3724-MAX(0,SUMIFS(Тех_Движение!$G$2:$G$5111,Тех_Движение!$D$2:$D$5111,$C3724,Тех_Движение!$B$2:$B$5111,"&lt;="&amp;Настройки!$B$5-1)-$F3724)))</f>
        <v/>
      </c>
      <c r="H3724" s="21" t="str">
        <f>IF($B3724="","",IF(AND($D3724&gt;=Настройки!$B$5,$D3724&lt;=Настройки!$B$6),$E3724,0))</f>
        <v/>
      </c>
      <c r="I3724" s="21" t="str">
        <f t="shared" si="174"/>
        <v/>
      </c>
      <c r="J3724" s="21" t="str">
        <f>IF($B3724="","",MAX(0,$E3724-MAX(0,SUMIFS(Тех_Движение!$G$2:$G$5111,Тех_Движение!$D$2:$D$5111,$C3724,Тех_Движение!$B$2:$B$5111,"&lt;="&amp;Настройки!$B$6)-$F3724)))</f>
        <v/>
      </c>
      <c r="K3724" s="21" t="e">
        <f>IF(OR($B3724="",K$3&lt;$D3724+Настройки!$B$7),0,MAX(0,$E3724-MAX(0,SUMIFS(Тех_Движение!$G$2:$G$5111,Тех_Движение!$D$2:$D$5111,$C3724,Тех_Движение!$B$2:$B$5111,"&lt;="&amp;K$3)-$F3724)))</f>
        <v>#VALUE!</v>
      </c>
      <c r="L3724" s="21" t="e">
        <f>IF(OR($B3724="",L$3&lt;$D3724+Настройки!$B$7),0,MAX(0,$E3724-MAX(0,SUMIFS(Тех_Движение!$G$2:$G$5111,Тех_Движение!$D$2:$D$5111,$C3724,Тех_Движение!$B$2:$B$5111,"&lt;="&amp;L$3)-$F3724)))</f>
        <v>#VALUE!</v>
      </c>
      <c r="M3724" s="21" t="e">
        <f>IF(OR($B3724="",M$3&lt;$D3724+Настройки!$B$7),0,MAX(0,$E3724-MAX(0,SUMIFS(Тех_Движение!$G$2:$G$5111,Тех_Движение!$D$2:$D$5111,$C3724,Тех_Движение!$B$2:$B$5111,"&lt;="&amp;M$3)-$F3724)))</f>
        <v>#VALUE!</v>
      </c>
      <c r="N3724" s="21" t="e">
        <f>IF(OR($B3724="",N$3&lt;$D3724+Настройки!$B$7),0,MAX(0,$E3724-MAX(0,SUMIFS(Тех_Движение!$G$2:$G$5111,Тех_Движение!$D$2:$D$5111,$C3724,Тех_Движение!$B$2:$B$5111,"&lt;="&amp;N$3)-$F3724)))</f>
        <v>#VALUE!</v>
      </c>
      <c r="O3724" s="21" t="e">
        <f>IF(OR($B3724="",O$3&lt;$D3724+Настройки!$B$7),0,MAX(0,$E3724-MAX(0,SUMIFS(Тех_Движение!$G$2:$G$5111,Тех_Движение!$D$2:$D$5111,$C3724,Тех_Движение!$B$2:$B$5111,"&lt;="&amp;O$3)-$F3724)))</f>
        <v>#VALUE!</v>
      </c>
      <c r="P3724" s="21" t="e">
        <f>IF(OR($B3724="",P$3&lt;$D3724+Настройки!$B$7),0,MAX(0,$E3724-MAX(0,SUMIFS(Тех_Движение!$G$2:$G$5111,Тех_Движение!$D$2:$D$5111,$C3724,Тех_Движение!$B$2:$B$5111,"&lt;="&amp;P$3)-$F3724)))</f>
        <v>#VALUE!</v>
      </c>
      <c r="Q3724" s="21" t="e">
        <f>IF(OR($B3724="",Q$3&lt;$D3724+Настройки!$B$7),0,MAX(0,$E3724-MAX(0,SUMIFS(Тех_Движение!$G$2:$G$5111,Тех_Движение!$D$2:$D$5111,$C3724,Тех_Движение!$B$2:$B$5111,"&lt;="&amp;Q$3)-$F3724)))</f>
        <v>#VALUE!</v>
      </c>
      <c r="R3724" s="21" t="str">
        <f t="shared" si="175"/>
        <v/>
      </c>
      <c r="S3724" s="23" t="str">
        <f>IF($B3724="","",VLOOKUP($C3724,Настройки!$A$11:$L$17,9,FALSE))</f>
        <v/>
      </c>
      <c r="T3724" s="23" t="str">
        <f t="shared" si="176"/>
        <v/>
      </c>
    </row>
    <row r="3725" spans="1:20" x14ac:dyDescent="0.3">
      <c r="A3725" s="20">
        <f>Тех_Движение!$A$3722</f>
        <v>3721</v>
      </c>
      <c r="B3725" s="20" t="str">
        <f>IF(Тех_Движение!$F$3722&gt;0,Тех_Движение!$I$3722,"")</f>
        <v/>
      </c>
      <c r="C3725" s="20" t="str">
        <f>IF($B3725="","",Тех_Движение!$D$3722)</f>
        <v/>
      </c>
      <c r="D3725" s="9" t="str">
        <f>IF($B3725="","",Тех_Движение!$B$3722)</f>
        <v/>
      </c>
      <c r="E3725" s="21" t="str">
        <f>IF($B3725="","",Тех_Движение!$F$3722)</f>
        <v/>
      </c>
      <c r="F3725" s="21" t="str">
        <f>IF($B3725="","",SUMIFS($E$5:$E3724,$C$5:$C3724,$C3725))</f>
        <v/>
      </c>
      <c r="G3725" s="21" t="str">
        <f>IF($B3725="","",MAX(0,$E3725-MAX(0,SUMIFS(Тех_Движение!$G$2:$G$5111,Тех_Движение!$D$2:$D$5111,$C3725,Тех_Движение!$B$2:$B$5111,"&lt;="&amp;Настройки!$B$5-1)-$F3725)))</f>
        <v/>
      </c>
      <c r="H3725" s="21" t="str">
        <f>IF($B3725="","",IF(AND($D3725&gt;=Настройки!$B$5,$D3725&lt;=Настройки!$B$6),$E3725,0))</f>
        <v/>
      </c>
      <c r="I3725" s="21" t="str">
        <f t="shared" si="174"/>
        <v/>
      </c>
      <c r="J3725" s="21" t="str">
        <f>IF($B3725="","",MAX(0,$E3725-MAX(0,SUMIFS(Тех_Движение!$G$2:$G$5111,Тех_Движение!$D$2:$D$5111,$C3725,Тех_Движение!$B$2:$B$5111,"&lt;="&amp;Настройки!$B$6)-$F3725)))</f>
        <v/>
      </c>
      <c r="K3725" s="21" t="e">
        <f>IF(OR($B3725="",K$3&lt;$D3725+Настройки!$B$7),0,MAX(0,$E3725-MAX(0,SUMIFS(Тех_Движение!$G$2:$G$5111,Тех_Движение!$D$2:$D$5111,$C3725,Тех_Движение!$B$2:$B$5111,"&lt;="&amp;K$3)-$F3725)))</f>
        <v>#VALUE!</v>
      </c>
      <c r="L3725" s="21" t="e">
        <f>IF(OR($B3725="",L$3&lt;$D3725+Настройки!$B$7),0,MAX(0,$E3725-MAX(0,SUMIFS(Тех_Движение!$G$2:$G$5111,Тех_Движение!$D$2:$D$5111,$C3725,Тех_Движение!$B$2:$B$5111,"&lt;="&amp;L$3)-$F3725)))</f>
        <v>#VALUE!</v>
      </c>
      <c r="M3725" s="21" t="e">
        <f>IF(OR($B3725="",M$3&lt;$D3725+Настройки!$B$7),0,MAX(0,$E3725-MAX(0,SUMIFS(Тех_Движение!$G$2:$G$5111,Тех_Движение!$D$2:$D$5111,$C3725,Тех_Движение!$B$2:$B$5111,"&lt;="&amp;M$3)-$F3725)))</f>
        <v>#VALUE!</v>
      </c>
      <c r="N3725" s="21" t="e">
        <f>IF(OR($B3725="",N$3&lt;$D3725+Настройки!$B$7),0,MAX(0,$E3725-MAX(0,SUMIFS(Тех_Движение!$G$2:$G$5111,Тех_Движение!$D$2:$D$5111,$C3725,Тех_Движение!$B$2:$B$5111,"&lt;="&amp;N$3)-$F3725)))</f>
        <v>#VALUE!</v>
      </c>
      <c r="O3725" s="21" t="e">
        <f>IF(OR($B3725="",O$3&lt;$D3725+Настройки!$B$7),0,MAX(0,$E3725-MAX(0,SUMIFS(Тех_Движение!$G$2:$G$5111,Тех_Движение!$D$2:$D$5111,$C3725,Тех_Движение!$B$2:$B$5111,"&lt;="&amp;O$3)-$F3725)))</f>
        <v>#VALUE!</v>
      </c>
      <c r="P3725" s="21" t="e">
        <f>IF(OR($B3725="",P$3&lt;$D3725+Настройки!$B$7),0,MAX(0,$E3725-MAX(0,SUMIFS(Тех_Движение!$G$2:$G$5111,Тех_Движение!$D$2:$D$5111,$C3725,Тех_Движение!$B$2:$B$5111,"&lt;="&amp;P$3)-$F3725)))</f>
        <v>#VALUE!</v>
      </c>
      <c r="Q3725" s="21" t="e">
        <f>IF(OR($B3725="",Q$3&lt;$D3725+Настройки!$B$7),0,MAX(0,$E3725-MAX(0,SUMIFS(Тех_Движение!$G$2:$G$5111,Тех_Движение!$D$2:$D$5111,$C3725,Тех_Движение!$B$2:$B$5111,"&lt;="&amp;Q$3)-$F3725)))</f>
        <v>#VALUE!</v>
      </c>
      <c r="R3725" s="21" t="str">
        <f t="shared" si="175"/>
        <v/>
      </c>
      <c r="S3725" s="23" t="str">
        <f>IF($B3725="","",VLOOKUP($C3725,Настройки!$A$11:$L$17,9,FALSE))</f>
        <v/>
      </c>
      <c r="T3725" s="23" t="str">
        <f t="shared" si="176"/>
        <v/>
      </c>
    </row>
    <row r="3726" spans="1:20" x14ac:dyDescent="0.3">
      <c r="A3726" s="20">
        <f>Тех_Движение!$A$3723</f>
        <v>3722</v>
      </c>
      <c r="B3726" s="20" t="str">
        <f>IF(Тех_Движение!$F$3723&gt;0,Тех_Движение!$I$3723,"")</f>
        <v/>
      </c>
      <c r="C3726" s="20" t="str">
        <f>IF($B3726="","",Тех_Движение!$D$3723)</f>
        <v/>
      </c>
      <c r="D3726" s="9" t="str">
        <f>IF($B3726="","",Тех_Движение!$B$3723)</f>
        <v/>
      </c>
      <c r="E3726" s="21" t="str">
        <f>IF($B3726="","",Тех_Движение!$F$3723)</f>
        <v/>
      </c>
      <c r="F3726" s="21" t="str">
        <f>IF($B3726="","",SUMIFS($E$5:$E3725,$C$5:$C3725,$C3726))</f>
        <v/>
      </c>
      <c r="G3726" s="21" t="str">
        <f>IF($B3726="","",MAX(0,$E3726-MAX(0,SUMIFS(Тех_Движение!$G$2:$G$5111,Тех_Движение!$D$2:$D$5111,$C3726,Тех_Движение!$B$2:$B$5111,"&lt;="&amp;Настройки!$B$5-1)-$F3726)))</f>
        <v/>
      </c>
      <c r="H3726" s="21" t="str">
        <f>IF($B3726="","",IF(AND($D3726&gt;=Настройки!$B$5,$D3726&lt;=Настройки!$B$6),$E3726,0))</f>
        <v/>
      </c>
      <c r="I3726" s="21" t="str">
        <f t="shared" si="174"/>
        <v/>
      </c>
      <c r="J3726" s="21" t="str">
        <f>IF($B3726="","",MAX(0,$E3726-MAX(0,SUMIFS(Тех_Движение!$G$2:$G$5111,Тех_Движение!$D$2:$D$5111,$C3726,Тех_Движение!$B$2:$B$5111,"&lt;="&amp;Настройки!$B$6)-$F3726)))</f>
        <v/>
      </c>
      <c r="K3726" s="21" t="e">
        <f>IF(OR($B3726="",K$3&lt;$D3726+Настройки!$B$7),0,MAX(0,$E3726-MAX(0,SUMIFS(Тех_Движение!$G$2:$G$5111,Тех_Движение!$D$2:$D$5111,$C3726,Тех_Движение!$B$2:$B$5111,"&lt;="&amp;K$3)-$F3726)))</f>
        <v>#VALUE!</v>
      </c>
      <c r="L3726" s="21" t="e">
        <f>IF(OR($B3726="",L$3&lt;$D3726+Настройки!$B$7),0,MAX(0,$E3726-MAX(0,SUMIFS(Тех_Движение!$G$2:$G$5111,Тех_Движение!$D$2:$D$5111,$C3726,Тех_Движение!$B$2:$B$5111,"&lt;="&amp;L$3)-$F3726)))</f>
        <v>#VALUE!</v>
      </c>
      <c r="M3726" s="21" t="e">
        <f>IF(OR($B3726="",M$3&lt;$D3726+Настройки!$B$7),0,MAX(0,$E3726-MAX(0,SUMIFS(Тех_Движение!$G$2:$G$5111,Тех_Движение!$D$2:$D$5111,$C3726,Тех_Движение!$B$2:$B$5111,"&lt;="&amp;M$3)-$F3726)))</f>
        <v>#VALUE!</v>
      </c>
      <c r="N3726" s="21" t="e">
        <f>IF(OR($B3726="",N$3&lt;$D3726+Настройки!$B$7),0,MAX(0,$E3726-MAX(0,SUMIFS(Тех_Движение!$G$2:$G$5111,Тех_Движение!$D$2:$D$5111,$C3726,Тех_Движение!$B$2:$B$5111,"&lt;="&amp;N$3)-$F3726)))</f>
        <v>#VALUE!</v>
      </c>
      <c r="O3726" s="21" t="e">
        <f>IF(OR($B3726="",O$3&lt;$D3726+Настройки!$B$7),0,MAX(0,$E3726-MAX(0,SUMIFS(Тех_Движение!$G$2:$G$5111,Тех_Движение!$D$2:$D$5111,$C3726,Тех_Движение!$B$2:$B$5111,"&lt;="&amp;O$3)-$F3726)))</f>
        <v>#VALUE!</v>
      </c>
      <c r="P3726" s="21" t="e">
        <f>IF(OR($B3726="",P$3&lt;$D3726+Настройки!$B$7),0,MAX(0,$E3726-MAX(0,SUMIFS(Тех_Движение!$G$2:$G$5111,Тех_Движение!$D$2:$D$5111,$C3726,Тех_Движение!$B$2:$B$5111,"&lt;="&amp;P$3)-$F3726)))</f>
        <v>#VALUE!</v>
      </c>
      <c r="Q3726" s="21" t="e">
        <f>IF(OR($B3726="",Q$3&lt;$D3726+Настройки!$B$7),0,MAX(0,$E3726-MAX(0,SUMIFS(Тех_Движение!$G$2:$G$5111,Тех_Движение!$D$2:$D$5111,$C3726,Тех_Движение!$B$2:$B$5111,"&lt;="&amp;Q$3)-$F3726)))</f>
        <v>#VALUE!</v>
      </c>
      <c r="R3726" s="21" t="str">
        <f t="shared" si="175"/>
        <v/>
      </c>
      <c r="S3726" s="23" t="str">
        <f>IF($B3726="","",VLOOKUP($C3726,Настройки!$A$11:$L$17,9,FALSE))</f>
        <v/>
      </c>
      <c r="T3726" s="23" t="str">
        <f t="shared" si="176"/>
        <v/>
      </c>
    </row>
    <row r="3727" spans="1:20" x14ac:dyDescent="0.3">
      <c r="A3727" s="20">
        <f>Тех_Движение!$A$3724</f>
        <v>3723</v>
      </c>
      <c r="B3727" s="20" t="str">
        <f>IF(Тех_Движение!$F$3724&gt;0,Тех_Движение!$I$3724,"")</f>
        <v/>
      </c>
      <c r="C3727" s="20" t="str">
        <f>IF($B3727="","",Тех_Движение!$D$3724)</f>
        <v/>
      </c>
      <c r="D3727" s="9" t="str">
        <f>IF($B3727="","",Тех_Движение!$B$3724)</f>
        <v/>
      </c>
      <c r="E3727" s="21" t="str">
        <f>IF($B3727="","",Тех_Движение!$F$3724)</f>
        <v/>
      </c>
      <c r="F3727" s="21" t="str">
        <f>IF($B3727="","",SUMIFS($E$5:$E3726,$C$5:$C3726,$C3727))</f>
        <v/>
      </c>
      <c r="G3727" s="21" t="str">
        <f>IF($B3727="","",MAX(0,$E3727-MAX(0,SUMIFS(Тех_Движение!$G$2:$G$5111,Тех_Движение!$D$2:$D$5111,$C3727,Тех_Движение!$B$2:$B$5111,"&lt;="&amp;Настройки!$B$5-1)-$F3727)))</f>
        <v/>
      </c>
      <c r="H3727" s="21" t="str">
        <f>IF($B3727="","",IF(AND($D3727&gt;=Настройки!$B$5,$D3727&lt;=Настройки!$B$6),$E3727,0))</f>
        <v/>
      </c>
      <c r="I3727" s="21" t="str">
        <f t="shared" si="174"/>
        <v/>
      </c>
      <c r="J3727" s="21" t="str">
        <f>IF($B3727="","",MAX(0,$E3727-MAX(0,SUMIFS(Тех_Движение!$G$2:$G$5111,Тех_Движение!$D$2:$D$5111,$C3727,Тех_Движение!$B$2:$B$5111,"&lt;="&amp;Настройки!$B$6)-$F3727)))</f>
        <v/>
      </c>
      <c r="K3727" s="21" t="e">
        <f>IF(OR($B3727="",K$3&lt;$D3727+Настройки!$B$7),0,MAX(0,$E3727-MAX(0,SUMIFS(Тех_Движение!$G$2:$G$5111,Тех_Движение!$D$2:$D$5111,$C3727,Тех_Движение!$B$2:$B$5111,"&lt;="&amp;K$3)-$F3727)))</f>
        <v>#VALUE!</v>
      </c>
      <c r="L3727" s="21" t="e">
        <f>IF(OR($B3727="",L$3&lt;$D3727+Настройки!$B$7),0,MAX(0,$E3727-MAX(0,SUMIFS(Тех_Движение!$G$2:$G$5111,Тех_Движение!$D$2:$D$5111,$C3727,Тех_Движение!$B$2:$B$5111,"&lt;="&amp;L$3)-$F3727)))</f>
        <v>#VALUE!</v>
      </c>
      <c r="M3727" s="21" t="e">
        <f>IF(OR($B3727="",M$3&lt;$D3727+Настройки!$B$7),0,MAX(0,$E3727-MAX(0,SUMIFS(Тех_Движение!$G$2:$G$5111,Тех_Движение!$D$2:$D$5111,$C3727,Тех_Движение!$B$2:$B$5111,"&lt;="&amp;M$3)-$F3727)))</f>
        <v>#VALUE!</v>
      </c>
      <c r="N3727" s="21" t="e">
        <f>IF(OR($B3727="",N$3&lt;$D3727+Настройки!$B$7),0,MAX(0,$E3727-MAX(0,SUMIFS(Тех_Движение!$G$2:$G$5111,Тех_Движение!$D$2:$D$5111,$C3727,Тех_Движение!$B$2:$B$5111,"&lt;="&amp;N$3)-$F3727)))</f>
        <v>#VALUE!</v>
      </c>
      <c r="O3727" s="21" t="e">
        <f>IF(OR($B3727="",O$3&lt;$D3727+Настройки!$B$7),0,MAX(0,$E3727-MAX(0,SUMIFS(Тех_Движение!$G$2:$G$5111,Тех_Движение!$D$2:$D$5111,$C3727,Тех_Движение!$B$2:$B$5111,"&lt;="&amp;O$3)-$F3727)))</f>
        <v>#VALUE!</v>
      </c>
      <c r="P3727" s="21" t="e">
        <f>IF(OR($B3727="",P$3&lt;$D3727+Настройки!$B$7),0,MAX(0,$E3727-MAX(0,SUMIFS(Тех_Движение!$G$2:$G$5111,Тех_Движение!$D$2:$D$5111,$C3727,Тех_Движение!$B$2:$B$5111,"&lt;="&amp;P$3)-$F3727)))</f>
        <v>#VALUE!</v>
      </c>
      <c r="Q3727" s="21" t="e">
        <f>IF(OR($B3727="",Q$3&lt;$D3727+Настройки!$B$7),0,MAX(0,$E3727-MAX(0,SUMIFS(Тех_Движение!$G$2:$G$5111,Тех_Движение!$D$2:$D$5111,$C3727,Тех_Движение!$B$2:$B$5111,"&lt;="&amp;Q$3)-$F3727)))</f>
        <v>#VALUE!</v>
      </c>
      <c r="R3727" s="21" t="str">
        <f t="shared" si="175"/>
        <v/>
      </c>
      <c r="S3727" s="23" t="str">
        <f>IF($B3727="","",VLOOKUP($C3727,Настройки!$A$11:$L$17,9,FALSE))</f>
        <v/>
      </c>
      <c r="T3727" s="23" t="str">
        <f t="shared" si="176"/>
        <v/>
      </c>
    </row>
    <row r="3728" spans="1:20" x14ac:dyDescent="0.3">
      <c r="A3728" s="20">
        <f>Тех_Движение!$A$3725</f>
        <v>3724</v>
      </c>
      <c r="B3728" s="20" t="str">
        <f>IF(Тех_Движение!$F$3725&gt;0,Тех_Движение!$I$3725,"")</f>
        <v/>
      </c>
      <c r="C3728" s="20" t="str">
        <f>IF($B3728="","",Тех_Движение!$D$3725)</f>
        <v/>
      </c>
      <c r="D3728" s="9" t="str">
        <f>IF($B3728="","",Тех_Движение!$B$3725)</f>
        <v/>
      </c>
      <c r="E3728" s="21" t="str">
        <f>IF($B3728="","",Тех_Движение!$F$3725)</f>
        <v/>
      </c>
      <c r="F3728" s="21" t="str">
        <f>IF($B3728="","",SUMIFS($E$5:$E3727,$C$5:$C3727,$C3728))</f>
        <v/>
      </c>
      <c r="G3728" s="21" t="str">
        <f>IF($B3728="","",MAX(0,$E3728-MAX(0,SUMIFS(Тех_Движение!$G$2:$G$5111,Тех_Движение!$D$2:$D$5111,$C3728,Тех_Движение!$B$2:$B$5111,"&lt;="&amp;Настройки!$B$5-1)-$F3728)))</f>
        <v/>
      </c>
      <c r="H3728" s="21" t="str">
        <f>IF($B3728="","",IF(AND($D3728&gt;=Настройки!$B$5,$D3728&lt;=Настройки!$B$6),$E3728,0))</f>
        <v/>
      </c>
      <c r="I3728" s="21" t="str">
        <f t="shared" si="174"/>
        <v/>
      </c>
      <c r="J3728" s="21" t="str">
        <f>IF($B3728="","",MAX(0,$E3728-MAX(0,SUMIFS(Тех_Движение!$G$2:$G$5111,Тех_Движение!$D$2:$D$5111,$C3728,Тех_Движение!$B$2:$B$5111,"&lt;="&amp;Настройки!$B$6)-$F3728)))</f>
        <v/>
      </c>
      <c r="K3728" s="21" t="e">
        <f>IF(OR($B3728="",K$3&lt;$D3728+Настройки!$B$7),0,MAX(0,$E3728-MAX(0,SUMIFS(Тех_Движение!$G$2:$G$5111,Тех_Движение!$D$2:$D$5111,$C3728,Тех_Движение!$B$2:$B$5111,"&lt;="&amp;K$3)-$F3728)))</f>
        <v>#VALUE!</v>
      </c>
      <c r="L3728" s="21" t="e">
        <f>IF(OR($B3728="",L$3&lt;$D3728+Настройки!$B$7),0,MAX(0,$E3728-MAX(0,SUMIFS(Тех_Движение!$G$2:$G$5111,Тех_Движение!$D$2:$D$5111,$C3728,Тех_Движение!$B$2:$B$5111,"&lt;="&amp;L$3)-$F3728)))</f>
        <v>#VALUE!</v>
      </c>
      <c r="M3728" s="21" t="e">
        <f>IF(OR($B3728="",M$3&lt;$D3728+Настройки!$B$7),0,MAX(0,$E3728-MAX(0,SUMIFS(Тех_Движение!$G$2:$G$5111,Тех_Движение!$D$2:$D$5111,$C3728,Тех_Движение!$B$2:$B$5111,"&lt;="&amp;M$3)-$F3728)))</f>
        <v>#VALUE!</v>
      </c>
      <c r="N3728" s="21" t="e">
        <f>IF(OR($B3728="",N$3&lt;$D3728+Настройки!$B$7),0,MAX(0,$E3728-MAX(0,SUMIFS(Тех_Движение!$G$2:$G$5111,Тех_Движение!$D$2:$D$5111,$C3728,Тех_Движение!$B$2:$B$5111,"&lt;="&amp;N$3)-$F3728)))</f>
        <v>#VALUE!</v>
      </c>
      <c r="O3728" s="21" t="e">
        <f>IF(OR($B3728="",O$3&lt;$D3728+Настройки!$B$7),0,MAX(0,$E3728-MAX(0,SUMIFS(Тех_Движение!$G$2:$G$5111,Тех_Движение!$D$2:$D$5111,$C3728,Тех_Движение!$B$2:$B$5111,"&lt;="&amp;O$3)-$F3728)))</f>
        <v>#VALUE!</v>
      </c>
      <c r="P3728" s="21" t="e">
        <f>IF(OR($B3728="",P$3&lt;$D3728+Настройки!$B$7),0,MAX(0,$E3728-MAX(0,SUMIFS(Тех_Движение!$G$2:$G$5111,Тех_Движение!$D$2:$D$5111,$C3728,Тех_Движение!$B$2:$B$5111,"&lt;="&amp;P$3)-$F3728)))</f>
        <v>#VALUE!</v>
      </c>
      <c r="Q3728" s="21" t="e">
        <f>IF(OR($B3728="",Q$3&lt;$D3728+Настройки!$B$7),0,MAX(0,$E3728-MAX(0,SUMIFS(Тех_Движение!$G$2:$G$5111,Тех_Движение!$D$2:$D$5111,$C3728,Тех_Движение!$B$2:$B$5111,"&lt;="&amp;Q$3)-$F3728)))</f>
        <v>#VALUE!</v>
      </c>
      <c r="R3728" s="21" t="str">
        <f t="shared" si="175"/>
        <v/>
      </c>
      <c r="S3728" s="23" t="str">
        <f>IF($B3728="","",VLOOKUP($C3728,Настройки!$A$11:$L$17,9,FALSE))</f>
        <v/>
      </c>
      <c r="T3728" s="23" t="str">
        <f t="shared" si="176"/>
        <v/>
      </c>
    </row>
    <row r="3729" spans="1:20" x14ac:dyDescent="0.3">
      <c r="A3729" s="20">
        <f>Тех_Движение!$A$3726</f>
        <v>3725</v>
      </c>
      <c r="B3729" s="20" t="str">
        <f>IF(Тех_Движение!$F$3726&gt;0,Тех_Движение!$I$3726,"")</f>
        <v/>
      </c>
      <c r="C3729" s="20" t="str">
        <f>IF($B3729="","",Тех_Движение!$D$3726)</f>
        <v/>
      </c>
      <c r="D3729" s="9" t="str">
        <f>IF($B3729="","",Тех_Движение!$B$3726)</f>
        <v/>
      </c>
      <c r="E3729" s="21" t="str">
        <f>IF($B3729="","",Тех_Движение!$F$3726)</f>
        <v/>
      </c>
      <c r="F3729" s="21" t="str">
        <f>IF($B3729="","",SUMIFS($E$5:$E3728,$C$5:$C3728,$C3729))</f>
        <v/>
      </c>
      <c r="G3729" s="21" t="str">
        <f>IF($B3729="","",MAX(0,$E3729-MAX(0,SUMIFS(Тех_Движение!$G$2:$G$5111,Тех_Движение!$D$2:$D$5111,$C3729,Тех_Движение!$B$2:$B$5111,"&lt;="&amp;Настройки!$B$5-1)-$F3729)))</f>
        <v/>
      </c>
      <c r="H3729" s="21" t="str">
        <f>IF($B3729="","",IF(AND($D3729&gt;=Настройки!$B$5,$D3729&lt;=Настройки!$B$6),$E3729,0))</f>
        <v/>
      </c>
      <c r="I3729" s="21" t="str">
        <f t="shared" si="174"/>
        <v/>
      </c>
      <c r="J3729" s="21" t="str">
        <f>IF($B3729="","",MAX(0,$E3729-MAX(0,SUMIFS(Тех_Движение!$G$2:$G$5111,Тех_Движение!$D$2:$D$5111,$C3729,Тех_Движение!$B$2:$B$5111,"&lt;="&amp;Настройки!$B$6)-$F3729)))</f>
        <v/>
      </c>
      <c r="K3729" s="21" t="e">
        <f>IF(OR($B3729="",K$3&lt;$D3729+Настройки!$B$7),0,MAX(0,$E3729-MAX(0,SUMIFS(Тех_Движение!$G$2:$G$5111,Тех_Движение!$D$2:$D$5111,$C3729,Тех_Движение!$B$2:$B$5111,"&lt;="&amp;K$3)-$F3729)))</f>
        <v>#VALUE!</v>
      </c>
      <c r="L3729" s="21" t="e">
        <f>IF(OR($B3729="",L$3&lt;$D3729+Настройки!$B$7),0,MAX(0,$E3729-MAX(0,SUMIFS(Тех_Движение!$G$2:$G$5111,Тех_Движение!$D$2:$D$5111,$C3729,Тех_Движение!$B$2:$B$5111,"&lt;="&amp;L$3)-$F3729)))</f>
        <v>#VALUE!</v>
      </c>
      <c r="M3729" s="21" t="e">
        <f>IF(OR($B3729="",M$3&lt;$D3729+Настройки!$B$7),0,MAX(0,$E3729-MAX(0,SUMIFS(Тех_Движение!$G$2:$G$5111,Тех_Движение!$D$2:$D$5111,$C3729,Тех_Движение!$B$2:$B$5111,"&lt;="&amp;M$3)-$F3729)))</f>
        <v>#VALUE!</v>
      </c>
      <c r="N3729" s="21" t="e">
        <f>IF(OR($B3729="",N$3&lt;$D3729+Настройки!$B$7),0,MAX(0,$E3729-MAX(0,SUMIFS(Тех_Движение!$G$2:$G$5111,Тех_Движение!$D$2:$D$5111,$C3729,Тех_Движение!$B$2:$B$5111,"&lt;="&amp;N$3)-$F3729)))</f>
        <v>#VALUE!</v>
      </c>
      <c r="O3729" s="21" t="e">
        <f>IF(OR($B3729="",O$3&lt;$D3729+Настройки!$B$7),0,MAX(0,$E3729-MAX(0,SUMIFS(Тех_Движение!$G$2:$G$5111,Тех_Движение!$D$2:$D$5111,$C3729,Тех_Движение!$B$2:$B$5111,"&lt;="&amp;O$3)-$F3729)))</f>
        <v>#VALUE!</v>
      </c>
      <c r="P3729" s="21" t="e">
        <f>IF(OR($B3729="",P$3&lt;$D3729+Настройки!$B$7),0,MAX(0,$E3729-MAX(0,SUMIFS(Тех_Движение!$G$2:$G$5111,Тех_Движение!$D$2:$D$5111,$C3729,Тех_Движение!$B$2:$B$5111,"&lt;="&amp;P$3)-$F3729)))</f>
        <v>#VALUE!</v>
      </c>
      <c r="Q3729" s="21" t="e">
        <f>IF(OR($B3729="",Q$3&lt;$D3729+Настройки!$B$7),0,MAX(0,$E3729-MAX(0,SUMIFS(Тех_Движение!$G$2:$G$5111,Тех_Движение!$D$2:$D$5111,$C3729,Тех_Движение!$B$2:$B$5111,"&lt;="&amp;Q$3)-$F3729)))</f>
        <v>#VALUE!</v>
      </c>
      <c r="R3729" s="21" t="str">
        <f t="shared" si="175"/>
        <v/>
      </c>
      <c r="S3729" s="23" t="str">
        <f>IF($B3729="","",VLOOKUP($C3729,Настройки!$A$11:$L$17,9,FALSE))</f>
        <v/>
      </c>
      <c r="T3729" s="23" t="str">
        <f t="shared" si="176"/>
        <v/>
      </c>
    </row>
    <row r="3730" spans="1:20" x14ac:dyDescent="0.3">
      <c r="A3730" s="20">
        <f>Тех_Движение!$A$3727</f>
        <v>3726</v>
      </c>
      <c r="B3730" s="20" t="str">
        <f>IF(Тех_Движение!$F$3727&gt;0,Тех_Движение!$I$3727,"")</f>
        <v/>
      </c>
      <c r="C3730" s="20" t="str">
        <f>IF($B3730="","",Тех_Движение!$D$3727)</f>
        <v/>
      </c>
      <c r="D3730" s="9" t="str">
        <f>IF($B3730="","",Тех_Движение!$B$3727)</f>
        <v/>
      </c>
      <c r="E3730" s="21" t="str">
        <f>IF($B3730="","",Тех_Движение!$F$3727)</f>
        <v/>
      </c>
      <c r="F3730" s="21" t="str">
        <f>IF($B3730="","",SUMIFS($E$5:$E3729,$C$5:$C3729,$C3730))</f>
        <v/>
      </c>
      <c r="G3730" s="21" t="str">
        <f>IF($B3730="","",MAX(0,$E3730-MAX(0,SUMIFS(Тех_Движение!$G$2:$G$5111,Тех_Движение!$D$2:$D$5111,$C3730,Тех_Движение!$B$2:$B$5111,"&lt;="&amp;Настройки!$B$5-1)-$F3730)))</f>
        <v/>
      </c>
      <c r="H3730" s="21" t="str">
        <f>IF($B3730="","",IF(AND($D3730&gt;=Настройки!$B$5,$D3730&lt;=Настройки!$B$6),$E3730,0))</f>
        <v/>
      </c>
      <c r="I3730" s="21" t="str">
        <f t="shared" si="174"/>
        <v/>
      </c>
      <c r="J3730" s="21" t="str">
        <f>IF($B3730="","",MAX(0,$E3730-MAX(0,SUMIFS(Тех_Движение!$G$2:$G$5111,Тех_Движение!$D$2:$D$5111,$C3730,Тех_Движение!$B$2:$B$5111,"&lt;="&amp;Настройки!$B$6)-$F3730)))</f>
        <v/>
      </c>
      <c r="K3730" s="21" t="e">
        <f>IF(OR($B3730="",K$3&lt;$D3730+Настройки!$B$7),0,MAX(0,$E3730-MAX(0,SUMIFS(Тех_Движение!$G$2:$G$5111,Тех_Движение!$D$2:$D$5111,$C3730,Тех_Движение!$B$2:$B$5111,"&lt;="&amp;K$3)-$F3730)))</f>
        <v>#VALUE!</v>
      </c>
      <c r="L3730" s="21" t="e">
        <f>IF(OR($B3730="",L$3&lt;$D3730+Настройки!$B$7),0,MAX(0,$E3730-MAX(0,SUMIFS(Тех_Движение!$G$2:$G$5111,Тех_Движение!$D$2:$D$5111,$C3730,Тех_Движение!$B$2:$B$5111,"&lt;="&amp;L$3)-$F3730)))</f>
        <v>#VALUE!</v>
      </c>
      <c r="M3730" s="21" t="e">
        <f>IF(OR($B3730="",M$3&lt;$D3730+Настройки!$B$7),0,MAX(0,$E3730-MAX(0,SUMIFS(Тех_Движение!$G$2:$G$5111,Тех_Движение!$D$2:$D$5111,$C3730,Тех_Движение!$B$2:$B$5111,"&lt;="&amp;M$3)-$F3730)))</f>
        <v>#VALUE!</v>
      </c>
      <c r="N3730" s="21" t="e">
        <f>IF(OR($B3730="",N$3&lt;$D3730+Настройки!$B$7),0,MAX(0,$E3730-MAX(0,SUMIFS(Тех_Движение!$G$2:$G$5111,Тех_Движение!$D$2:$D$5111,$C3730,Тех_Движение!$B$2:$B$5111,"&lt;="&amp;N$3)-$F3730)))</f>
        <v>#VALUE!</v>
      </c>
      <c r="O3730" s="21" t="e">
        <f>IF(OR($B3730="",O$3&lt;$D3730+Настройки!$B$7),0,MAX(0,$E3730-MAX(0,SUMIFS(Тех_Движение!$G$2:$G$5111,Тех_Движение!$D$2:$D$5111,$C3730,Тех_Движение!$B$2:$B$5111,"&lt;="&amp;O$3)-$F3730)))</f>
        <v>#VALUE!</v>
      </c>
      <c r="P3730" s="21" t="e">
        <f>IF(OR($B3730="",P$3&lt;$D3730+Настройки!$B$7),0,MAX(0,$E3730-MAX(0,SUMIFS(Тех_Движение!$G$2:$G$5111,Тех_Движение!$D$2:$D$5111,$C3730,Тех_Движение!$B$2:$B$5111,"&lt;="&amp;P$3)-$F3730)))</f>
        <v>#VALUE!</v>
      </c>
      <c r="Q3730" s="21" t="e">
        <f>IF(OR($B3730="",Q$3&lt;$D3730+Настройки!$B$7),0,MAX(0,$E3730-MAX(0,SUMIFS(Тех_Движение!$G$2:$G$5111,Тех_Движение!$D$2:$D$5111,$C3730,Тех_Движение!$B$2:$B$5111,"&lt;="&amp;Q$3)-$F3730)))</f>
        <v>#VALUE!</v>
      </c>
      <c r="R3730" s="21" t="str">
        <f t="shared" si="175"/>
        <v/>
      </c>
      <c r="S3730" s="23" t="str">
        <f>IF($B3730="","",VLOOKUP($C3730,Настройки!$A$11:$L$17,9,FALSE))</f>
        <v/>
      </c>
      <c r="T3730" s="23" t="str">
        <f t="shared" si="176"/>
        <v/>
      </c>
    </row>
    <row r="3731" spans="1:20" x14ac:dyDescent="0.3">
      <c r="A3731" s="20">
        <f>Тех_Движение!$A$3728</f>
        <v>3727</v>
      </c>
      <c r="B3731" s="20" t="str">
        <f>IF(Тех_Движение!$F$3728&gt;0,Тех_Движение!$I$3728,"")</f>
        <v/>
      </c>
      <c r="C3731" s="20" t="str">
        <f>IF($B3731="","",Тех_Движение!$D$3728)</f>
        <v/>
      </c>
      <c r="D3731" s="9" t="str">
        <f>IF($B3731="","",Тех_Движение!$B$3728)</f>
        <v/>
      </c>
      <c r="E3731" s="21" t="str">
        <f>IF($B3731="","",Тех_Движение!$F$3728)</f>
        <v/>
      </c>
      <c r="F3731" s="21" t="str">
        <f>IF($B3731="","",SUMIFS($E$5:$E3730,$C$5:$C3730,$C3731))</f>
        <v/>
      </c>
      <c r="G3731" s="21" t="str">
        <f>IF($B3731="","",MAX(0,$E3731-MAX(0,SUMIFS(Тех_Движение!$G$2:$G$5111,Тех_Движение!$D$2:$D$5111,$C3731,Тех_Движение!$B$2:$B$5111,"&lt;="&amp;Настройки!$B$5-1)-$F3731)))</f>
        <v/>
      </c>
      <c r="H3731" s="21" t="str">
        <f>IF($B3731="","",IF(AND($D3731&gt;=Настройки!$B$5,$D3731&lt;=Настройки!$B$6),$E3731,0))</f>
        <v/>
      </c>
      <c r="I3731" s="21" t="str">
        <f t="shared" si="174"/>
        <v/>
      </c>
      <c r="J3731" s="21" t="str">
        <f>IF($B3731="","",MAX(0,$E3731-MAX(0,SUMIFS(Тех_Движение!$G$2:$G$5111,Тех_Движение!$D$2:$D$5111,$C3731,Тех_Движение!$B$2:$B$5111,"&lt;="&amp;Настройки!$B$6)-$F3731)))</f>
        <v/>
      </c>
      <c r="K3731" s="21" t="e">
        <f>IF(OR($B3731="",K$3&lt;$D3731+Настройки!$B$7),0,MAX(0,$E3731-MAX(0,SUMIFS(Тех_Движение!$G$2:$G$5111,Тех_Движение!$D$2:$D$5111,$C3731,Тех_Движение!$B$2:$B$5111,"&lt;="&amp;K$3)-$F3731)))</f>
        <v>#VALUE!</v>
      </c>
      <c r="L3731" s="21" t="e">
        <f>IF(OR($B3731="",L$3&lt;$D3731+Настройки!$B$7),0,MAX(0,$E3731-MAX(0,SUMIFS(Тех_Движение!$G$2:$G$5111,Тех_Движение!$D$2:$D$5111,$C3731,Тех_Движение!$B$2:$B$5111,"&lt;="&amp;L$3)-$F3731)))</f>
        <v>#VALUE!</v>
      </c>
      <c r="M3731" s="21" t="e">
        <f>IF(OR($B3731="",M$3&lt;$D3731+Настройки!$B$7),0,MAX(0,$E3731-MAX(0,SUMIFS(Тех_Движение!$G$2:$G$5111,Тех_Движение!$D$2:$D$5111,$C3731,Тех_Движение!$B$2:$B$5111,"&lt;="&amp;M$3)-$F3731)))</f>
        <v>#VALUE!</v>
      </c>
      <c r="N3731" s="21" t="e">
        <f>IF(OR($B3731="",N$3&lt;$D3731+Настройки!$B$7),0,MAX(0,$E3731-MAX(0,SUMIFS(Тех_Движение!$G$2:$G$5111,Тех_Движение!$D$2:$D$5111,$C3731,Тех_Движение!$B$2:$B$5111,"&lt;="&amp;N$3)-$F3731)))</f>
        <v>#VALUE!</v>
      </c>
      <c r="O3731" s="21" t="e">
        <f>IF(OR($B3731="",O$3&lt;$D3731+Настройки!$B$7),0,MAX(0,$E3731-MAX(0,SUMIFS(Тех_Движение!$G$2:$G$5111,Тех_Движение!$D$2:$D$5111,$C3731,Тех_Движение!$B$2:$B$5111,"&lt;="&amp;O$3)-$F3731)))</f>
        <v>#VALUE!</v>
      </c>
      <c r="P3731" s="21" t="e">
        <f>IF(OR($B3731="",P$3&lt;$D3731+Настройки!$B$7),0,MAX(0,$E3731-MAX(0,SUMIFS(Тех_Движение!$G$2:$G$5111,Тех_Движение!$D$2:$D$5111,$C3731,Тех_Движение!$B$2:$B$5111,"&lt;="&amp;P$3)-$F3731)))</f>
        <v>#VALUE!</v>
      </c>
      <c r="Q3731" s="21" t="e">
        <f>IF(OR($B3731="",Q$3&lt;$D3731+Настройки!$B$7),0,MAX(0,$E3731-MAX(0,SUMIFS(Тех_Движение!$G$2:$G$5111,Тех_Движение!$D$2:$D$5111,$C3731,Тех_Движение!$B$2:$B$5111,"&lt;="&amp;Q$3)-$F3731)))</f>
        <v>#VALUE!</v>
      </c>
      <c r="R3731" s="21" t="str">
        <f t="shared" si="175"/>
        <v/>
      </c>
      <c r="S3731" s="23" t="str">
        <f>IF($B3731="","",VLOOKUP($C3731,Настройки!$A$11:$L$17,9,FALSE))</f>
        <v/>
      </c>
      <c r="T3731" s="23" t="str">
        <f t="shared" si="176"/>
        <v/>
      </c>
    </row>
    <row r="3732" spans="1:20" x14ac:dyDescent="0.3">
      <c r="A3732" s="20">
        <f>Тех_Движение!$A$3729</f>
        <v>3728</v>
      </c>
      <c r="B3732" s="20" t="str">
        <f>IF(Тех_Движение!$F$3729&gt;0,Тех_Движение!$I$3729,"")</f>
        <v/>
      </c>
      <c r="C3732" s="20" t="str">
        <f>IF($B3732="","",Тех_Движение!$D$3729)</f>
        <v/>
      </c>
      <c r="D3732" s="9" t="str">
        <f>IF($B3732="","",Тех_Движение!$B$3729)</f>
        <v/>
      </c>
      <c r="E3732" s="21" t="str">
        <f>IF($B3732="","",Тех_Движение!$F$3729)</f>
        <v/>
      </c>
      <c r="F3732" s="21" t="str">
        <f>IF($B3732="","",SUMIFS($E$5:$E3731,$C$5:$C3731,$C3732))</f>
        <v/>
      </c>
      <c r="G3732" s="21" t="str">
        <f>IF($B3732="","",MAX(0,$E3732-MAX(0,SUMIFS(Тех_Движение!$G$2:$G$5111,Тех_Движение!$D$2:$D$5111,$C3732,Тех_Движение!$B$2:$B$5111,"&lt;="&amp;Настройки!$B$5-1)-$F3732)))</f>
        <v/>
      </c>
      <c r="H3732" s="21" t="str">
        <f>IF($B3732="","",IF(AND($D3732&gt;=Настройки!$B$5,$D3732&lt;=Настройки!$B$6),$E3732,0))</f>
        <v/>
      </c>
      <c r="I3732" s="21" t="str">
        <f t="shared" si="174"/>
        <v/>
      </c>
      <c r="J3732" s="21" t="str">
        <f>IF($B3732="","",MAX(0,$E3732-MAX(0,SUMIFS(Тех_Движение!$G$2:$G$5111,Тех_Движение!$D$2:$D$5111,$C3732,Тех_Движение!$B$2:$B$5111,"&lt;="&amp;Настройки!$B$6)-$F3732)))</f>
        <v/>
      </c>
      <c r="K3732" s="21" t="e">
        <f>IF(OR($B3732="",K$3&lt;$D3732+Настройки!$B$7),0,MAX(0,$E3732-MAX(0,SUMIFS(Тех_Движение!$G$2:$G$5111,Тех_Движение!$D$2:$D$5111,$C3732,Тех_Движение!$B$2:$B$5111,"&lt;="&amp;K$3)-$F3732)))</f>
        <v>#VALUE!</v>
      </c>
      <c r="L3732" s="21" t="e">
        <f>IF(OR($B3732="",L$3&lt;$D3732+Настройки!$B$7),0,MAX(0,$E3732-MAX(0,SUMIFS(Тех_Движение!$G$2:$G$5111,Тех_Движение!$D$2:$D$5111,$C3732,Тех_Движение!$B$2:$B$5111,"&lt;="&amp;L$3)-$F3732)))</f>
        <v>#VALUE!</v>
      </c>
      <c r="M3732" s="21" t="e">
        <f>IF(OR($B3732="",M$3&lt;$D3732+Настройки!$B$7),0,MAX(0,$E3732-MAX(0,SUMIFS(Тех_Движение!$G$2:$G$5111,Тех_Движение!$D$2:$D$5111,$C3732,Тех_Движение!$B$2:$B$5111,"&lt;="&amp;M$3)-$F3732)))</f>
        <v>#VALUE!</v>
      </c>
      <c r="N3732" s="21" t="e">
        <f>IF(OR($B3732="",N$3&lt;$D3732+Настройки!$B$7),0,MAX(0,$E3732-MAX(0,SUMIFS(Тех_Движение!$G$2:$G$5111,Тех_Движение!$D$2:$D$5111,$C3732,Тех_Движение!$B$2:$B$5111,"&lt;="&amp;N$3)-$F3732)))</f>
        <v>#VALUE!</v>
      </c>
      <c r="O3732" s="21" t="e">
        <f>IF(OR($B3732="",O$3&lt;$D3732+Настройки!$B$7),0,MAX(0,$E3732-MAX(0,SUMIFS(Тех_Движение!$G$2:$G$5111,Тех_Движение!$D$2:$D$5111,$C3732,Тех_Движение!$B$2:$B$5111,"&lt;="&amp;O$3)-$F3732)))</f>
        <v>#VALUE!</v>
      </c>
      <c r="P3732" s="21" t="e">
        <f>IF(OR($B3732="",P$3&lt;$D3732+Настройки!$B$7),0,MAX(0,$E3732-MAX(0,SUMIFS(Тех_Движение!$G$2:$G$5111,Тех_Движение!$D$2:$D$5111,$C3732,Тех_Движение!$B$2:$B$5111,"&lt;="&amp;P$3)-$F3732)))</f>
        <v>#VALUE!</v>
      </c>
      <c r="Q3732" s="21" t="e">
        <f>IF(OR($B3732="",Q$3&lt;$D3732+Настройки!$B$7),0,MAX(0,$E3732-MAX(0,SUMIFS(Тех_Движение!$G$2:$G$5111,Тех_Движение!$D$2:$D$5111,$C3732,Тех_Движение!$B$2:$B$5111,"&lt;="&amp;Q$3)-$F3732)))</f>
        <v>#VALUE!</v>
      </c>
      <c r="R3732" s="21" t="str">
        <f t="shared" si="175"/>
        <v/>
      </c>
      <c r="S3732" s="23" t="str">
        <f>IF($B3732="","",VLOOKUP($C3732,Настройки!$A$11:$L$17,9,FALSE))</f>
        <v/>
      </c>
      <c r="T3732" s="23" t="str">
        <f t="shared" si="176"/>
        <v/>
      </c>
    </row>
    <row r="3733" spans="1:20" x14ac:dyDescent="0.3">
      <c r="A3733" s="20">
        <f>Тех_Движение!$A$3730</f>
        <v>3729</v>
      </c>
      <c r="B3733" s="20" t="str">
        <f>IF(Тех_Движение!$F$3730&gt;0,Тех_Движение!$I$3730,"")</f>
        <v/>
      </c>
      <c r="C3733" s="20" t="str">
        <f>IF($B3733="","",Тех_Движение!$D$3730)</f>
        <v/>
      </c>
      <c r="D3733" s="9" t="str">
        <f>IF($B3733="","",Тех_Движение!$B$3730)</f>
        <v/>
      </c>
      <c r="E3733" s="21" t="str">
        <f>IF($B3733="","",Тех_Движение!$F$3730)</f>
        <v/>
      </c>
      <c r="F3733" s="21" t="str">
        <f>IF($B3733="","",SUMIFS($E$5:$E3732,$C$5:$C3732,$C3733))</f>
        <v/>
      </c>
      <c r="G3733" s="21" t="str">
        <f>IF($B3733="","",MAX(0,$E3733-MAX(0,SUMIFS(Тех_Движение!$G$2:$G$5111,Тех_Движение!$D$2:$D$5111,$C3733,Тех_Движение!$B$2:$B$5111,"&lt;="&amp;Настройки!$B$5-1)-$F3733)))</f>
        <v/>
      </c>
      <c r="H3733" s="21" t="str">
        <f>IF($B3733="","",IF(AND($D3733&gt;=Настройки!$B$5,$D3733&lt;=Настройки!$B$6),$E3733,0))</f>
        <v/>
      </c>
      <c r="I3733" s="21" t="str">
        <f t="shared" si="174"/>
        <v/>
      </c>
      <c r="J3733" s="21" t="str">
        <f>IF($B3733="","",MAX(0,$E3733-MAX(0,SUMIFS(Тех_Движение!$G$2:$G$5111,Тех_Движение!$D$2:$D$5111,$C3733,Тех_Движение!$B$2:$B$5111,"&lt;="&amp;Настройки!$B$6)-$F3733)))</f>
        <v/>
      </c>
      <c r="K3733" s="21" t="e">
        <f>IF(OR($B3733="",K$3&lt;$D3733+Настройки!$B$7),0,MAX(0,$E3733-MAX(0,SUMIFS(Тех_Движение!$G$2:$G$5111,Тех_Движение!$D$2:$D$5111,$C3733,Тех_Движение!$B$2:$B$5111,"&lt;="&amp;K$3)-$F3733)))</f>
        <v>#VALUE!</v>
      </c>
      <c r="L3733" s="21" t="e">
        <f>IF(OR($B3733="",L$3&lt;$D3733+Настройки!$B$7),0,MAX(0,$E3733-MAX(0,SUMIFS(Тех_Движение!$G$2:$G$5111,Тех_Движение!$D$2:$D$5111,$C3733,Тех_Движение!$B$2:$B$5111,"&lt;="&amp;L$3)-$F3733)))</f>
        <v>#VALUE!</v>
      </c>
      <c r="M3733" s="21" t="e">
        <f>IF(OR($B3733="",M$3&lt;$D3733+Настройки!$B$7),0,MAX(0,$E3733-MAX(0,SUMIFS(Тех_Движение!$G$2:$G$5111,Тех_Движение!$D$2:$D$5111,$C3733,Тех_Движение!$B$2:$B$5111,"&lt;="&amp;M$3)-$F3733)))</f>
        <v>#VALUE!</v>
      </c>
      <c r="N3733" s="21" t="e">
        <f>IF(OR($B3733="",N$3&lt;$D3733+Настройки!$B$7),0,MAX(0,$E3733-MAX(0,SUMIFS(Тех_Движение!$G$2:$G$5111,Тех_Движение!$D$2:$D$5111,$C3733,Тех_Движение!$B$2:$B$5111,"&lt;="&amp;N$3)-$F3733)))</f>
        <v>#VALUE!</v>
      </c>
      <c r="O3733" s="21" t="e">
        <f>IF(OR($B3733="",O$3&lt;$D3733+Настройки!$B$7),0,MAX(0,$E3733-MAX(0,SUMIFS(Тех_Движение!$G$2:$G$5111,Тех_Движение!$D$2:$D$5111,$C3733,Тех_Движение!$B$2:$B$5111,"&lt;="&amp;O$3)-$F3733)))</f>
        <v>#VALUE!</v>
      </c>
      <c r="P3733" s="21" t="e">
        <f>IF(OR($B3733="",P$3&lt;$D3733+Настройки!$B$7),0,MAX(0,$E3733-MAX(0,SUMIFS(Тех_Движение!$G$2:$G$5111,Тех_Движение!$D$2:$D$5111,$C3733,Тех_Движение!$B$2:$B$5111,"&lt;="&amp;P$3)-$F3733)))</f>
        <v>#VALUE!</v>
      </c>
      <c r="Q3733" s="21" t="e">
        <f>IF(OR($B3733="",Q$3&lt;$D3733+Настройки!$B$7),0,MAX(0,$E3733-MAX(0,SUMIFS(Тех_Движение!$G$2:$G$5111,Тех_Движение!$D$2:$D$5111,$C3733,Тех_Движение!$B$2:$B$5111,"&lt;="&amp;Q$3)-$F3733)))</f>
        <v>#VALUE!</v>
      </c>
      <c r="R3733" s="21" t="str">
        <f t="shared" si="175"/>
        <v/>
      </c>
      <c r="S3733" s="23" t="str">
        <f>IF($B3733="","",VLOOKUP($C3733,Настройки!$A$11:$L$17,9,FALSE))</f>
        <v/>
      </c>
      <c r="T3733" s="23" t="str">
        <f t="shared" si="176"/>
        <v/>
      </c>
    </row>
    <row r="3734" spans="1:20" x14ac:dyDescent="0.3">
      <c r="A3734" s="20">
        <f>Тех_Движение!$A$3731</f>
        <v>3730</v>
      </c>
      <c r="B3734" s="20" t="str">
        <f>IF(Тех_Движение!$F$3731&gt;0,Тех_Движение!$I$3731,"")</f>
        <v/>
      </c>
      <c r="C3734" s="20" t="str">
        <f>IF($B3734="","",Тех_Движение!$D$3731)</f>
        <v/>
      </c>
      <c r="D3734" s="9" t="str">
        <f>IF($B3734="","",Тех_Движение!$B$3731)</f>
        <v/>
      </c>
      <c r="E3734" s="21" t="str">
        <f>IF($B3734="","",Тех_Движение!$F$3731)</f>
        <v/>
      </c>
      <c r="F3734" s="21" t="str">
        <f>IF($B3734="","",SUMIFS($E$5:$E3733,$C$5:$C3733,$C3734))</f>
        <v/>
      </c>
      <c r="G3734" s="21" t="str">
        <f>IF($B3734="","",MAX(0,$E3734-MAX(0,SUMIFS(Тех_Движение!$G$2:$G$5111,Тех_Движение!$D$2:$D$5111,$C3734,Тех_Движение!$B$2:$B$5111,"&lt;="&amp;Настройки!$B$5-1)-$F3734)))</f>
        <v/>
      </c>
      <c r="H3734" s="21" t="str">
        <f>IF($B3734="","",IF(AND($D3734&gt;=Настройки!$B$5,$D3734&lt;=Настройки!$B$6),$E3734,0))</f>
        <v/>
      </c>
      <c r="I3734" s="21" t="str">
        <f t="shared" si="174"/>
        <v/>
      </c>
      <c r="J3734" s="21" t="str">
        <f>IF($B3734="","",MAX(0,$E3734-MAX(0,SUMIFS(Тех_Движение!$G$2:$G$5111,Тех_Движение!$D$2:$D$5111,$C3734,Тех_Движение!$B$2:$B$5111,"&lt;="&amp;Настройки!$B$6)-$F3734)))</f>
        <v/>
      </c>
      <c r="K3734" s="21" t="e">
        <f>IF(OR($B3734="",K$3&lt;$D3734+Настройки!$B$7),0,MAX(0,$E3734-MAX(0,SUMIFS(Тех_Движение!$G$2:$G$5111,Тех_Движение!$D$2:$D$5111,$C3734,Тех_Движение!$B$2:$B$5111,"&lt;="&amp;K$3)-$F3734)))</f>
        <v>#VALUE!</v>
      </c>
      <c r="L3734" s="21" t="e">
        <f>IF(OR($B3734="",L$3&lt;$D3734+Настройки!$B$7),0,MAX(0,$E3734-MAX(0,SUMIFS(Тех_Движение!$G$2:$G$5111,Тех_Движение!$D$2:$D$5111,$C3734,Тех_Движение!$B$2:$B$5111,"&lt;="&amp;L$3)-$F3734)))</f>
        <v>#VALUE!</v>
      </c>
      <c r="M3734" s="21" t="e">
        <f>IF(OR($B3734="",M$3&lt;$D3734+Настройки!$B$7),0,MAX(0,$E3734-MAX(0,SUMIFS(Тех_Движение!$G$2:$G$5111,Тех_Движение!$D$2:$D$5111,$C3734,Тех_Движение!$B$2:$B$5111,"&lt;="&amp;M$3)-$F3734)))</f>
        <v>#VALUE!</v>
      </c>
      <c r="N3734" s="21" t="e">
        <f>IF(OR($B3734="",N$3&lt;$D3734+Настройки!$B$7),0,MAX(0,$E3734-MAX(0,SUMIFS(Тех_Движение!$G$2:$G$5111,Тех_Движение!$D$2:$D$5111,$C3734,Тех_Движение!$B$2:$B$5111,"&lt;="&amp;N$3)-$F3734)))</f>
        <v>#VALUE!</v>
      </c>
      <c r="O3734" s="21" t="e">
        <f>IF(OR($B3734="",O$3&lt;$D3734+Настройки!$B$7),0,MAX(0,$E3734-MAX(0,SUMIFS(Тех_Движение!$G$2:$G$5111,Тех_Движение!$D$2:$D$5111,$C3734,Тех_Движение!$B$2:$B$5111,"&lt;="&amp;O$3)-$F3734)))</f>
        <v>#VALUE!</v>
      </c>
      <c r="P3734" s="21" t="e">
        <f>IF(OR($B3734="",P$3&lt;$D3734+Настройки!$B$7),0,MAX(0,$E3734-MAX(0,SUMIFS(Тех_Движение!$G$2:$G$5111,Тех_Движение!$D$2:$D$5111,$C3734,Тех_Движение!$B$2:$B$5111,"&lt;="&amp;P$3)-$F3734)))</f>
        <v>#VALUE!</v>
      </c>
      <c r="Q3734" s="21" t="e">
        <f>IF(OR($B3734="",Q$3&lt;$D3734+Настройки!$B$7),0,MAX(0,$E3734-MAX(0,SUMIFS(Тех_Движение!$G$2:$G$5111,Тех_Движение!$D$2:$D$5111,$C3734,Тех_Движение!$B$2:$B$5111,"&lt;="&amp;Q$3)-$F3734)))</f>
        <v>#VALUE!</v>
      </c>
      <c r="R3734" s="21" t="str">
        <f t="shared" si="175"/>
        <v/>
      </c>
      <c r="S3734" s="23" t="str">
        <f>IF($B3734="","",VLOOKUP($C3734,Настройки!$A$11:$L$17,9,FALSE))</f>
        <v/>
      </c>
      <c r="T3734" s="23" t="str">
        <f t="shared" si="176"/>
        <v/>
      </c>
    </row>
    <row r="3735" spans="1:20" x14ac:dyDescent="0.3">
      <c r="A3735" s="20">
        <f>Тех_Движение!$A$3732</f>
        <v>3731</v>
      </c>
      <c r="B3735" s="20" t="str">
        <f>IF(Тех_Движение!$F$3732&gt;0,Тех_Движение!$I$3732,"")</f>
        <v/>
      </c>
      <c r="C3735" s="20" t="str">
        <f>IF($B3735="","",Тех_Движение!$D$3732)</f>
        <v/>
      </c>
      <c r="D3735" s="9" t="str">
        <f>IF($B3735="","",Тех_Движение!$B$3732)</f>
        <v/>
      </c>
      <c r="E3735" s="21" t="str">
        <f>IF($B3735="","",Тех_Движение!$F$3732)</f>
        <v/>
      </c>
      <c r="F3735" s="21" t="str">
        <f>IF($B3735="","",SUMIFS($E$5:$E3734,$C$5:$C3734,$C3735))</f>
        <v/>
      </c>
      <c r="G3735" s="21" t="str">
        <f>IF($B3735="","",MAX(0,$E3735-MAX(0,SUMIFS(Тех_Движение!$G$2:$G$5111,Тех_Движение!$D$2:$D$5111,$C3735,Тех_Движение!$B$2:$B$5111,"&lt;="&amp;Настройки!$B$5-1)-$F3735)))</f>
        <v/>
      </c>
      <c r="H3735" s="21" t="str">
        <f>IF($B3735="","",IF(AND($D3735&gt;=Настройки!$B$5,$D3735&lt;=Настройки!$B$6),$E3735,0))</f>
        <v/>
      </c>
      <c r="I3735" s="21" t="str">
        <f t="shared" si="174"/>
        <v/>
      </c>
      <c r="J3735" s="21" t="str">
        <f>IF($B3735="","",MAX(0,$E3735-MAX(0,SUMIFS(Тех_Движение!$G$2:$G$5111,Тех_Движение!$D$2:$D$5111,$C3735,Тех_Движение!$B$2:$B$5111,"&lt;="&amp;Настройки!$B$6)-$F3735)))</f>
        <v/>
      </c>
      <c r="K3735" s="21" t="e">
        <f>IF(OR($B3735="",K$3&lt;$D3735+Настройки!$B$7),0,MAX(0,$E3735-MAX(0,SUMIFS(Тех_Движение!$G$2:$G$5111,Тех_Движение!$D$2:$D$5111,$C3735,Тех_Движение!$B$2:$B$5111,"&lt;="&amp;K$3)-$F3735)))</f>
        <v>#VALUE!</v>
      </c>
      <c r="L3735" s="21" t="e">
        <f>IF(OR($B3735="",L$3&lt;$D3735+Настройки!$B$7),0,MAX(0,$E3735-MAX(0,SUMIFS(Тех_Движение!$G$2:$G$5111,Тех_Движение!$D$2:$D$5111,$C3735,Тех_Движение!$B$2:$B$5111,"&lt;="&amp;L$3)-$F3735)))</f>
        <v>#VALUE!</v>
      </c>
      <c r="M3735" s="21" t="e">
        <f>IF(OR($B3735="",M$3&lt;$D3735+Настройки!$B$7),0,MAX(0,$E3735-MAX(0,SUMIFS(Тех_Движение!$G$2:$G$5111,Тех_Движение!$D$2:$D$5111,$C3735,Тех_Движение!$B$2:$B$5111,"&lt;="&amp;M$3)-$F3735)))</f>
        <v>#VALUE!</v>
      </c>
      <c r="N3735" s="21" t="e">
        <f>IF(OR($B3735="",N$3&lt;$D3735+Настройки!$B$7),0,MAX(0,$E3735-MAX(0,SUMIFS(Тех_Движение!$G$2:$G$5111,Тех_Движение!$D$2:$D$5111,$C3735,Тех_Движение!$B$2:$B$5111,"&lt;="&amp;N$3)-$F3735)))</f>
        <v>#VALUE!</v>
      </c>
      <c r="O3735" s="21" t="e">
        <f>IF(OR($B3735="",O$3&lt;$D3735+Настройки!$B$7),0,MAX(0,$E3735-MAX(0,SUMIFS(Тех_Движение!$G$2:$G$5111,Тех_Движение!$D$2:$D$5111,$C3735,Тех_Движение!$B$2:$B$5111,"&lt;="&amp;O$3)-$F3735)))</f>
        <v>#VALUE!</v>
      </c>
      <c r="P3735" s="21" t="e">
        <f>IF(OR($B3735="",P$3&lt;$D3735+Настройки!$B$7),0,MAX(0,$E3735-MAX(0,SUMIFS(Тех_Движение!$G$2:$G$5111,Тех_Движение!$D$2:$D$5111,$C3735,Тех_Движение!$B$2:$B$5111,"&lt;="&amp;P$3)-$F3735)))</f>
        <v>#VALUE!</v>
      </c>
      <c r="Q3735" s="21" t="e">
        <f>IF(OR($B3735="",Q$3&lt;$D3735+Настройки!$B$7),0,MAX(0,$E3735-MAX(0,SUMIFS(Тех_Движение!$G$2:$G$5111,Тех_Движение!$D$2:$D$5111,$C3735,Тех_Движение!$B$2:$B$5111,"&lt;="&amp;Q$3)-$F3735)))</f>
        <v>#VALUE!</v>
      </c>
      <c r="R3735" s="21" t="str">
        <f t="shared" si="175"/>
        <v/>
      </c>
      <c r="S3735" s="23" t="str">
        <f>IF($B3735="","",VLOOKUP($C3735,Настройки!$A$11:$L$17,9,FALSE))</f>
        <v/>
      </c>
      <c r="T3735" s="23" t="str">
        <f t="shared" si="176"/>
        <v/>
      </c>
    </row>
    <row r="3736" spans="1:20" x14ac:dyDescent="0.3">
      <c r="A3736" s="20">
        <f>Тех_Движение!$A$3733</f>
        <v>3732</v>
      </c>
      <c r="B3736" s="20" t="str">
        <f>IF(Тех_Движение!$F$3733&gt;0,Тех_Движение!$I$3733,"")</f>
        <v/>
      </c>
      <c r="C3736" s="20" t="str">
        <f>IF($B3736="","",Тех_Движение!$D$3733)</f>
        <v/>
      </c>
      <c r="D3736" s="9" t="str">
        <f>IF($B3736="","",Тех_Движение!$B$3733)</f>
        <v/>
      </c>
      <c r="E3736" s="21" t="str">
        <f>IF($B3736="","",Тех_Движение!$F$3733)</f>
        <v/>
      </c>
      <c r="F3736" s="21" t="str">
        <f>IF($B3736="","",SUMIFS($E$5:$E3735,$C$5:$C3735,$C3736))</f>
        <v/>
      </c>
      <c r="G3736" s="21" t="str">
        <f>IF($B3736="","",MAX(0,$E3736-MAX(0,SUMIFS(Тех_Движение!$G$2:$G$5111,Тех_Движение!$D$2:$D$5111,$C3736,Тех_Движение!$B$2:$B$5111,"&lt;="&amp;Настройки!$B$5-1)-$F3736)))</f>
        <v/>
      </c>
      <c r="H3736" s="21" t="str">
        <f>IF($B3736="","",IF(AND($D3736&gt;=Настройки!$B$5,$D3736&lt;=Настройки!$B$6),$E3736,0))</f>
        <v/>
      </c>
      <c r="I3736" s="21" t="str">
        <f t="shared" si="174"/>
        <v/>
      </c>
      <c r="J3736" s="21" t="str">
        <f>IF($B3736="","",MAX(0,$E3736-MAX(0,SUMIFS(Тех_Движение!$G$2:$G$5111,Тех_Движение!$D$2:$D$5111,$C3736,Тех_Движение!$B$2:$B$5111,"&lt;="&amp;Настройки!$B$6)-$F3736)))</f>
        <v/>
      </c>
      <c r="K3736" s="21" t="e">
        <f>IF(OR($B3736="",K$3&lt;$D3736+Настройки!$B$7),0,MAX(0,$E3736-MAX(0,SUMIFS(Тех_Движение!$G$2:$G$5111,Тех_Движение!$D$2:$D$5111,$C3736,Тех_Движение!$B$2:$B$5111,"&lt;="&amp;K$3)-$F3736)))</f>
        <v>#VALUE!</v>
      </c>
      <c r="L3736" s="21" t="e">
        <f>IF(OR($B3736="",L$3&lt;$D3736+Настройки!$B$7),0,MAX(0,$E3736-MAX(0,SUMIFS(Тех_Движение!$G$2:$G$5111,Тех_Движение!$D$2:$D$5111,$C3736,Тех_Движение!$B$2:$B$5111,"&lt;="&amp;L$3)-$F3736)))</f>
        <v>#VALUE!</v>
      </c>
      <c r="M3736" s="21" t="e">
        <f>IF(OR($B3736="",M$3&lt;$D3736+Настройки!$B$7),0,MAX(0,$E3736-MAX(0,SUMIFS(Тех_Движение!$G$2:$G$5111,Тех_Движение!$D$2:$D$5111,$C3736,Тех_Движение!$B$2:$B$5111,"&lt;="&amp;M$3)-$F3736)))</f>
        <v>#VALUE!</v>
      </c>
      <c r="N3736" s="21" t="e">
        <f>IF(OR($B3736="",N$3&lt;$D3736+Настройки!$B$7),0,MAX(0,$E3736-MAX(0,SUMIFS(Тех_Движение!$G$2:$G$5111,Тех_Движение!$D$2:$D$5111,$C3736,Тех_Движение!$B$2:$B$5111,"&lt;="&amp;N$3)-$F3736)))</f>
        <v>#VALUE!</v>
      </c>
      <c r="O3736" s="21" t="e">
        <f>IF(OR($B3736="",O$3&lt;$D3736+Настройки!$B$7),0,MAX(0,$E3736-MAX(0,SUMIFS(Тех_Движение!$G$2:$G$5111,Тех_Движение!$D$2:$D$5111,$C3736,Тех_Движение!$B$2:$B$5111,"&lt;="&amp;O$3)-$F3736)))</f>
        <v>#VALUE!</v>
      </c>
      <c r="P3736" s="21" t="e">
        <f>IF(OR($B3736="",P$3&lt;$D3736+Настройки!$B$7),0,MAX(0,$E3736-MAX(0,SUMIFS(Тех_Движение!$G$2:$G$5111,Тех_Движение!$D$2:$D$5111,$C3736,Тех_Движение!$B$2:$B$5111,"&lt;="&amp;P$3)-$F3736)))</f>
        <v>#VALUE!</v>
      </c>
      <c r="Q3736" s="21" t="e">
        <f>IF(OR($B3736="",Q$3&lt;$D3736+Настройки!$B$7),0,MAX(0,$E3736-MAX(0,SUMIFS(Тех_Движение!$G$2:$G$5111,Тех_Движение!$D$2:$D$5111,$C3736,Тех_Движение!$B$2:$B$5111,"&lt;="&amp;Q$3)-$F3736)))</f>
        <v>#VALUE!</v>
      </c>
      <c r="R3736" s="21" t="str">
        <f t="shared" si="175"/>
        <v/>
      </c>
      <c r="S3736" s="23" t="str">
        <f>IF($B3736="","",VLOOKUP($C3736,Настройки!$A$11:$L$17,9,FALSE))</f>
        <v/>
      </c>
      <c r="T3736" s="23" t="str">
        <f t="shared" si="176"/>
        <v/>
      </c>
    </row>
    <row r="3737" spans="1:20" x14ac:dyDescent="0.3">
      <c r="A3737" s="20">
        <f>Тех_Движение!$A$3734</f>
        <v>3733</v>
      </c>
      <c r="B3737" s="20" t="str">
        <f>IF(Тех_Движение!$F$3734&gt;0,Тех_Движение!$I$3734,"")</f>
        <v/>
      </c>
      <c r="C3737" s="20" t="str">
        <f>IF($B3737="","",Тех_Движение!$D$3734)</f>
        <v/>
      </c>
      <c r="D3737" s="9" t="str">
        <f>IF($B3737="","",Тех_Движение!$B$3734)</f>
        <v/>
      </c>
      <c r="E3737" s="21" t="str">
        <f>IF($B3737="","",Тех_Движение!$F$3734)</f>
        <v/>
      </c>
      <c r="F3737" s="21" t="str">
        <f>IF($B3737="","",SUMIFS($E$5:$E3736,$C$5:$C3736,$C3737))</f>
        <v/>
      </c>
      <c r="G3737" s="21" t="str">
        <f>IF($B3737="","",MAX(0,$E3737-MAX(0,SUMIFS(Тех_Движение!$G$2:$G$5111,Тех_Движение!$D$2:$D$5111,$C3737,Тех_Движение!$B$2:$B$5111,"&lt;="&amp;Настройки!$B$5-1)-$F3737)))</f>
        <v/>
      </c>
      <c r="H3737" s="21" t="str">
        <f>IF($B3737="","",IF(AND($D3737&gt;=Настройки!$B$5,$D3737&lt;=Настройки!$B$6),$E3737,0))</f>
        <v/>
      </c>
      <c r="I3737" s="21" t="str">
        <f t="shared" si="174"/>
        <v/>
      </c>
      <c r="J3737" s="21" t="str">
        <f>IF($B3737="","",MAX(0,$E3737-MAX(0,SUMIFS(Тех_Движение!$G$2:$G$5111,Тех_Движение!$D$2:$D$5111,$C3737,Тех_Движение!$B$2:$B$5111,"&lt;="&amp;Настройки!$B$6)-$F3737)))</f>
        <v/>
      </c>
      <c r="K3737" s="21" t="e">
        <f>IF(OR($B3737="",K$3&lt;$D3737+Настройки!$B$7),0,MAX(0,$E3737-MAX(0,SUMIFS(Тех_Движение!$G$2:$G$5111,Тех_Движение!$D$2:$D$5111,$C3737,Тех_Движение!$B$2:$B$5111,"&lt;="&amp;K$3)-$F3737)))</f>
        <v>#VALUE!</v>
      </c>
      <c r="L3737" s="21" t="e">
        <f>IF(OR($B3737="",L$3&lt;$D3737+Настройки!$B$7),0,MAX(0,$E3737-MAX(0,SUMIFS(Тех_Движение!$G$2:$G$5111,Тех_Движение!$D$2:$D$5111,$C3737,Тех_Движение!$B$2:$B$5111,"&lt;="&amp;L$3)-$F3737)))</f>
        <v>#VALUE!</v>
      </c>
      <c r="M3737" s="21" t="e">
        <f>IF(OR($B3737="",M$3&lt;$D3737+Настройки!$B$7),0,MAX(0,$E3737-MAX(0,SUMIFS(Тех_Движение!$G$2:$G$5111,Тех_Движение!$D$2:$D$5111,$C3737,Тех_Движение!$B$2:$B$5111,"&lt;="&amp;M$3)-$F3737)))</f>
        <v>#VALUE!</v>
      </c>
      <c r="N3737" s="21" t="e">
        <f>IF(OR($B3737="",N$3&lt;$D3737+Настройки!$B$7),0,MAX(0,$E3737-MAX(0,SUMIFS(Тех_Движение!$G$2:$G$5111,Тех_Движение!$D$2:$D$5111,$C3737,Тех_Движение!$B$2:$B$5111,"&lt;="&amp;N$3)-$F3737)))</f>
        <v>#VALUE!</v>
      </c>
      <c r="O3737" s="21" t="e">
        <f>IF(OR($B3737="",O$3&lt;$D3737+Настройки!$B$7),0,MAX(0,$E3737-MAX(0,SUMIFS(Тех_Движение!$G$2:$G$5111,Тех_Движение!$D$2:$D$5111,$C3737,Тех_Движение!$B$2:$B$5111,"&lt;="&amp;O$3)-$F3737)))</f>
        <v>#VALUE!</v>
      </c>
      <c r="P3737" s="21" t="e">
        <f>IF(OR($B3737="",P$3&lt;$D3737+Настройки!$B$7),0,MAX(0,$E3737-MAX(0,SUMIFS(Тех_Движение!$G$2:$G$5111,Тех_Движение!$D$2:$D$5111,$C3737,Тех_Движение!$B$2:$B$5111,"&lt;="&amp;P$3)-$F3737)))</f>
        <v>#VALUE!</v>
      </c>
      <c r="Q3737" s="21" t="e">
        <f>IF(OR($B3737="",Q$3&lt;$D3737+Настройки!$B$7),0,MAX(0,$E3737-MAX(0,SUMIFS(Тех_Движение!$G$2:$G$5111,Тех_Движение!$D$2:$D$5111,$C3737,Тех_Движение!$B$2:$B$5111,"&lt;="&amp;Q$3)-$F3737)))</f>
        <v>#VALUE!</v>
      </c>
      <c r="R3737" s="21" t="str">
        <f t="shared" si="175"/>
        <v/>
      </c>
      <c r="S3737" s="23" t="str">
        <f>IF($B3737="","",VLOOKUP($C3737,Настройки!$A$11:$L$17,9,FALSE))</f>
        <v/>
      </c>
      <c r="T3737" s="23" t="str">
        <f t="shared" si="176"/>
        <v/>
      </c>
    </row>
    <row r="3738" spans="1:20" x14ac:dyDescent="0.3">
      <c r="A3738" s="20">
        <f>Тех_Движение!$A$3735</f>
        <v>3734</v>
      </c>
      <c r="B3738" s="20" t="str">
        <f>IF(Тех_Движение!$F$3735&gt;0,Тех_Движение!$I$3735,"")</f>
        <v/>
      </c>
      <c r="C3738" s="20" t="str">
        <f>IF($B3738="","",Тех_Движение!$D$3735)</f>
        <v/>
      </c>
      <c r="D3738" s="9" t="str">
        <f>IF($B3738="","",Тех_Движение!$B$3735)</f>
        <v/>
      </c>
      <c r="E3738" s="21" t="str">
        <f>IF($B3738="","",Тех_Движение!$F$3735)</f>
        <v/>
      </c>
      <c r="F3738" s="21" t="str">
        <f>IF($B3738="","",SUMIFS($E$5:$E3737,$C$5:$C3737,$C3738))</f>
        <v/>
      </c>
      <c r="G3738" s="21" t="str">
        <f>IF($B3738="","",MAX(0,$E3738-MAX(0,SUMIFS(Тех_Движение!$G$2:$G$5111,Тех_Движение!$D$2:$D$5111,$C3738,Тех_Движение!$B$2:$B$5111,"&lt;="&amp;Настройки!$B$5-1)-$F3738)))</f>
        <v/>
      </c>
      <c r="H3738" s="21" t="str">
        <f>IF($B3738="","",IF(AND($D3738&gt;=Настройки!$B$5,$D3738&lt;=Настройки!$B$6),$E3738,0))</f>
        <v/>
      </c>
      <c r="I3738" s="21" t="str">
        <f t="shared" si="174"/>
        <v/>
      </c>
      <c r="J3738" s="21" t="str">
        <f>IF($B3738="","",MAX(0,$E3738-MAX(0,SUMIFS(Тех_Движение!$G$2:$G$5111,Тех_Движение!$D$2:$D$5111,$C3738,Тех_Движение!$B$2:$B$5111,"&lt;="&amp;Настройки!$B$6)-$F3738)))</f>
        <v/>
      </c>
      <c r="K3738" s="21" t="e">
        <f>IF(OR($B3738="",K$3&lt;$D3738+Настройки!$B$7),0,MAX(0,$E3738-MAX(0,SUMIFS(Тех_Движение!$G$2:$G$5111,Тех_Движение!$D$2:$D$5111,$C3738,Тех_Движение!$B$2:$B$5111,"&lt;="&amp;K$3)-$F3738)))</f>
        <v>#VALUE!</v>
      </c>
      <c r="L3738" s="21" t="e">
        <f>IF(OR($B3738="",L$3&lt;$D3738+Настройки!$B$7),0,MAX(0,$E3738-MAX(0,SUMIFS(Тех_Движение!$G$2:$G$5111,Тех_Движение!$D$2:$D$5111,$C3738,Тех_Движение!$B$2:$B$5111,"&lt;="&amp;L$3)-$F3738)))</f>
        <v>#VALUE!</v>
      </c>
      <c r="M3738" s="21" t="e">
        <f>IF(OR($B3738="",M$3&lt;$D3738+Настройки!$B$7),0,MAX(0,$E3738-MAX(0,SUMIFS(Тех_Движение!$G$2:$G$5111,Тех_Движение!$D$2:$D$5111,$C3738,Тех_Движение!$B$2:$B$5111,"&lt;="&amp;M$3)-$F3738)))</f>
        <v>#VALUE!</v>
      </c>
      <c r="N3738" s="21" t="e">
        <f>IF(OR($B3738="",N$3&lt;$D3738+Настройки!$B$7),0,MAX(0,$E3738-MAX(0,SUMIFS(Тех_Движение!$G$2:$G$5111,Тех_Движение!$D$2:$D$5111,$C3738,Тех_Движение!$B$2:$B$5111,"&lt;="&amp;N$3)-$F3738)))</f>
        <v>#VALUE!</v>
      </c>
      <c r="O3738" s="21" t="e">
        <f>IF(OR($B3738="",O$3&lt;$D3738+Настройки!$B$7),0,MAX(0,$E3738-MAX(0,SUMIFS(Тех_Движение!$G$2:$G$5111,Тех_Движение!$D$2:$D$5111,$C3738,Тех_Движение!$B$2:$B$5111,"&lt;="&amp;O$3)-$F3738)))</f>
        <v>#VALUE!</v>
      </c>
      <c r="P3738" s="21" t="e">
        <f>IF(OR($B3738="",P$3&lt;$D3738+Настройки!$B$7),0,MAX(0,$E3738-MAX(0,SUMIFS(Тех_Движение!$G$2:$G$5111,Тех_Движение!$D$2:$D$5111,$C3738,Тех_Движение!$B$2:$B$5111,"&lt;="&amp;P$3)-$F3738)))</f>
        <v>#VALUE!</v>
      </c>
      <c r="Q3738" s="21" t="e">
        <f>IF(OR($B3738="",Q$3&lt;$D3738+Настройки!$B$7),0,MAX(0,$E3738-MAX(0,SUMIFS(Тех_Движение!$G$2:$G$5111,Тех_Движение!$D$2:$D$5111,$C3738,Тех_Движение!$B$2:$B$5111,"&lt;="&amp;Q$3)-$F3738)))</f>
        <v>#VALUE!</v>
      </c>
      <c r="R3738" s="21" t="str">
        <f t="shared" si="175"/>
        <v/>
      </c>
      <c r="S3738" s="23" t="str">
        <f>IF($B3738="","",VLOOKUP($C3738,Настройки!$A$11:$L$17,9,FALSE))</f>
        <v/>
      </c>
      <c r="T3738" s="23" t="str">
        <f t="shared" si="176"/>
        <v/>
      </c>
    </row>
    <row r="3739" spans="1:20" x14ac:dyDescent="0.3">
      <c r="A3739" s="20">
        <f>Тех_Движение!$A$3736</f>
        <v>3735</v>
      </c>
      <c r="B3739" s="20" t="str">
        <f>IF(Тех_Движение!$F$3736&gt;0,Тех_Движение!$I$3736,"")</f>
        <v/>
      </c>
      <c r="C3739" s="20" t="str">
        <f>IF($B3739="","",Тех_Движение!$D$3736)</f>
        <v/>
      </c>
      <c r="D3739" s="9" t="str">
        <f>IF($B3739="","",Тех_Движение!$B$3736)</f>
        <v/>
      </c>
      <c r="E3739" s="21" t="str">
        <f>IF($B3739="","",Тех_Движение!$F$3736)</f>
        <v/>
      </c>
      <c r="F3739" s="21" t="str">
        <f>IF($B3739="","",SUMIFS($E$5:$E3738,$C$5:$C3738,$C3739))</f>
        <v/>
      </c>
      <c r="G3739" s="21" t="str">
        <f>IF($B3739="","",MAX(0,$E3739-MAX(0,SUMIFS(Тех_Движение!$G$2:$G$5111,Тех_Движение!$D$2:$D$5111,$C3739,Тех_Движение!$B$2:$B$5111,"&lt;="&amp;Настройки!$B$5-1)-$F3739)))</f>
        <v/>
      </c>
      <c r="H3739" s="21" t="str">
        <f>IF($B3739="","",IF(AND($D3739&gt;=Настройки!$B$5,$D3739&lt;=Настройки!$B$6),$E3739,0))</f>
        <v/>
      </c>
      <c r="I3739" s="21" t="str">
        <f t="shared" si="174"/>
        <v/>
      </c>
      <c r="J3739" s="21" t="str">
        <f>IF($B3739="","",MAX(0,$E3739-MAX(0,SUMIFS(Тех_Движение!$G$2:$G$5111,Тех_Движение!$D$2:$D$5111,$C3739,Тех_Движение!$B$2:$B$5111,"&lt;="&amp;Настройки!$B$6)-$F3739)))</f>
        <v/>
      </c>
      <c r="K3739" s="21" t="e">
        <f>IF(OR($B3739="",K$3&lt;$D3739+Настройки!$B$7),0,MAX(0,$E3739-MAX(0,SUMIFS(Тех_Движение!$G$2:$G$5111,Тех_Движение!$D$2:$D$5111,$C3739,Тех_Движение!$B$2:$B$5111,"&lt;="&amp;K$3)-$F3739)))</f>
        <v>#VALUE!</v>
      </c>
      <c r="L3739" s="21" t="e">
        <f>IF(OR($B3739="",L$3&lt;$D3739+Настройки!$B$7),0,MAX(0,$E3739-MAX(0,SUMIFS(Тех_Движение!$G$2:$G$5111,Тех_Движение!$D$2:$D$5111,$C3739,Тех_Движение!$B$2:$B$5111,"&lt;="&amp;L$3)-$F3739)))</f>
        <v>#VALUE!</v>
      </c>
      <c r="M3739" s="21" t="e">
        <f>IF(OR($B3739="",M$3&lt;$D3739+Настройки!$B$7),0,MAX(0,$E3739-MAX(0,SUMIFS(Тех_Движение!$G$2:$G$5111,Тех_Движение!$D$2:$D$5111,$C3739,Тех_Движение!$B$2:$B$5111,"&lt;="&amp;M$3)-$F3739)))</f>
        <v>#VALUE!</v>
      </c>
      <c r="N3739" s="21" t="e">
        <f>IF(OR($B3739="",N$3&lt;$D3739+Настройки!$B$7),0,MAX(0,$E3739-MAX(0,SUMIFS(Тех_Движение!$G$2:$G$5111,Тех_Движение!$D$2:$D$5111,$C3739,Тех_Движение!$B$2:$B$5111,"&lt;="&amp;N$3)-$F3739)))</f>
        <v>#VALUE!</v>
      </c>
      <c r="O3739" s="21" t="e">
        <f>IF(OR($B3739="",O$3&lt;$D3739+Настройки!$B$7),0,MAX(0,$E3739-MAX(0,SUMIFS(Тех_Движение!$G$2:$G$5111,Тех_Движение!$D$2:$D$5111,$C3739,Тех_Движение!$B$2:$B$5111,"&lt;="&amp;O$3)-$F3739)))</f>
        <v>#VALUE!</v>
      </c>
      <c r="P3739" s="21" t="e">
        <f>IF(OR($B3739="",P$3&lt;$D3739+Настройки!$B$7),0,MAX(0,$E3739-MAX(0,SUMIFS(Тех_Движение!$G$2:$G$5111,Тех_Движение!$D$2:$D$5111,$C3739,Тех_Движение!$B$2:$B$5111,"&lt;="&amp;P$3)-$F3739)))</f>
        <v>#VALUE!</v>
      </c>
      <c r="Q3739" s="21" t="e">
        <f>IF(OR($B3739="",Q$3&lt;$D3739+Настройки!$B$7),0,MAX(0,$E3739-MAX(0,SUMIFS(Тех_Движение!$G$2:$G$5111,Тех_Движение!$D$2:$D$5111,$C3739,Тех_Движение!$B$2:$B$5111,"&lt;="&amp;Q$3)-$F3739)))</f>
        <v>#VALUE!</v>
      </c>
      <c r="R3739" s="21" t="str">
        <f t="shared" si="175"/>
        <v/>
      </c>
      <c r="S3739" s="23" t="str">
        <f>IF($B3739="","",VLOOKUP($C3739,Настройки!$A$11:$L$17,9,FALSE))</f>
        <v/>
      </c>
      <c r="T3739" s="23" t="str">
        <f t="shared" si="176"/>
        <v/>
      </c>
    </row>
    <row r="3740" spans="1:20" x14ac:dyDescent="0.3">
      <c r="A3740" s="20">
        <f>Тех_Движение!$A$3737</f>
        <v>3736</v>
      </c>
      <c r="B3740" s="20" t="str">
        <f>IF(Тех_Движение!$F$3737&gt;0,Тех_Движение!$I$3737,"")</f>
        <v/>
      </c>
      <c r="C3740" s="20" t="str">
        <f>IF($B3740="","",Тех_Движение!$D$3737)</f>
        <v/>
      </c>
      <c r="D3740" s="9" t="str">
        <f>IF($B3740="","",Тех_Движение!$B$3737)</f>
        <v/>
      </c>
      <c r="E3740" s="21" t="str">
        <f>IF($B3740="","",Тех_Движение!$F$3737)</f>
        <v/>
      </c>
      <c r="F3740" s="21" t="str">
        <f>IF($B3740="","",SUMIFS($E$5:$E3739,$C$5:$C3739,$C3740))</f>
        <v/>
      </c>
      <c r="G3740" s="21" t="str">
        <f>IF($B3740="","",MAX(0,$E3740-MAX(0,SUMIFS(Тех_Движение!$G$2:$G$5111,Тех_Движение!$D$2:$D$5111,$C3740,Тех_Движение!$B$2:$B$5111,"&lt;="&amp;Настройки!$B$5-1)-$F3740)))</f>
        <v/>
      </c>
      <c r="H3740" s="21" t="str">
        <f>IF($B3740="","",IF(AND($D3740&gt;=Настройки!$B$5,$D3740&lt;=Настройки!$B$6),$E3740,0))</f>
        <v/>
      </c>
      <c r="I3740" s="21" t="str">
        <f t="shared" si="174"/>
        <v/>
      </c>
      <c r="J3740" s="21" t="str">
        <f>IF($B3740="","",MAX(0,$E3740-MAX(0,SUMIFS(Тех_Движение!$G$2:$G$5111,Тех_Движение!$D$2:$D$5111,$C3740,Тех_Движение!$B$2:$B$5111,"&lt;="&amp;Настройки!$B$6)-$F3740)))</f>
        <v/>
      </c>
      <c r="K3740" s="21" t="e">
        <f>IF(OR($B3740="",K$3&lt;$D3740+Настройки!$B$7),0,MAX(0,$E3740-MAX(0,SUMIFS(Тех_Движение!$G$2:$G$5111,Тех_Движение!$D$2:$D$5111,$C3740,Тех_Движение!$B$2:$B$5111,"&lt;="&amp;K$3)-$F3740)))</f>
        <v>#VALUE!</v>
      </c>
      <c r="L3740" s="21" t="e">
        <f>IF(OR($B3740="",L$3&lt;$D3740+Настройки!$B$7),0,MAX(0,$E3740-MAX(0,SUMIFS(Тех_Движение!$G$2:$G$5111,Тех_Движение!$D$2:$D$5111,$C3740,Тех_Движение!$B$2:$B$5111,"&lt;="&amp;L$3)-$F3740)))</f>
        <v>#VALUE!</v>
      </c>
      <c r="M3740" s="21" t="e">
        <f>IF(OR($B3740="",M$3&lt;$D3740+Настройки!$B$7),0,MAX(0,$E3740-MAX(0,SUMIFS(Тех_Движение!$G$2:$G$5111,Тех_Движение!$D$2:$D$5111,$C3740,Тех_Движение!$B$2:$B$5111,"&lt;="&amp;M$3)-$F3740)))</f>
        <v>#VALUE!</v>
      </c>
      <c r="N3740" s="21" t="e">
        <f>IF(OR($B3740="",N$3&lt;$D3740+Настройки!$B$7),0,MAX(0,$E3740-MAX(0,SUMIFS(Тех_Движение!$G$2:$G$5111,Тех_Движение!$D$2:$D$5111,$C3740,Тех_Движение!$B$2:$B$5111,"&lt;="&amp;N$3)-$F3740)))</f>
        <v>#VALUE!</v>
      </c>
      <c r="O3740" s="21" t="e">
        <f>IF(OR($B3740="",O$3&lt;$D3740+Настройки!$B$7),0,MAX(0,$E3740-MAX(0,SUMIFS(Тех_Движение!$G$2:$G$5111,Тех_Движение!$D$2:$D$5111,$C3740,Тех_Движение!$B$2:$B$5111,"&lt;="&amp;O$3)-$F3740)))</f>
        <v>#VALUE!</v>
      </c>
      <c r="P3740" s="21" t="e">
        <f>IF(OR($B3740="",P$3&lt;$D3740+Настройки!$B$7),0,MAX(0,$E3740-MAX(0,SUMIFS(Тех_Движение!$G$2:$G$5111,Тех_Движение!$D$2:$D$5111,$C3740,Тех_Движение!$B$2:$B$5111,"&lt;="&amp;P$3)-$F3740)))</f>
        <v>#VALUE!</v>
      </c>
      <c r="Q3740" s="21" t="e">
        <f>IF(OR($B3740="",Q$3&lt;$D3740+Настройки!$B$7),0,MAX(0,$E3740-MAX(0,SUMIFS(Тех_Движение!$G$2:$G$5111,Тех_Движение!$D$2:$D$5111,$C3740,Тех_Движение!$B$2:$B$5111,"&lt;="&amp;Q$3)-$F3740)))</f>
        <v>#VALUE!</v>
      </c>
      <c r="R3740" s="21" t="str">
        <f t="shared" si="175"/>
        <v/>
      </c>
      <c r="S3740" s="23" t="str">
        <f>IF($B3740="","",VLOOKUP($C3740,Настройки!$A$11:$L$17,9,FALSE))</f>
        <v/>
      </c>
      <c r="T3740" s="23" t="str">
        <f t="shared" si="176"/>
        <v/>
      </c>
    </row>
    <row r="3741" spans="1:20" x14ac:dyDescent="0.3">
      <c r="A3741" s="20">
        <f>Тех_Движение!$A$3738</f>
        <v>3737</v>
      </c>
      <c r="B3741" s="20" t="str">
        <f>IF(Тех_Движение!$F$3738&gt;0,Тех_Движение!$I$3738,"")</f>
        <v/>
      </c>
      <c r="C3741" s="20" t="str">
        <f>IF($B3741="","",Тех_Движение!$D$3738)</f>
        <v/>
      </c>
      <c r="D3741" s="9" t="str">
        <f>IF($B3741="","",Тех_Движение!$B$3738)</f>
        <v/>
      </c>
      <c r="E3741" s="21" t="str">
        <f>IF($B3741="","",Тех_Движение!$F$3738)</f>
        <v/>
      </c>
      <c r="F3741" s="21" t="str">
        <f>IF($B3741="","",SUMIFS($E$5:$E3740,$C$5:$C3740,$C3741))</f>
        <v/>
      </c>
      <c r="G3741" s="21" t="str">
        <f>IF($B3741="","",MAX(0,$E3741-MAX(0,SUMIFS(Тех_Движение!$G$2:$G$5111,Тех_Движение!$D$2:$D$5111,$C3741,Тех_Движение!$B$2:$B$5111,"&lt;="&amp;Настройки!$B$5-1)-$F3741)))</f>
        <v/>
      </c>
      <c r="H3741" s="21" t="str">
        <f>IF($B3741="","",IF(AND($D3741&gt;=Настройки!$B$5,$D3741&lt;=Настройки!$B$6),$E3741,0))</f>
        <v/>
      </c>
      <c r="I3741" s="21" t="str">
        <f t="shared" si="174"/>
        <v/>
      </c>
      <c r="J3741" s="21" t="str">
        <f>IF($B3741="","",MAX(0,$E3741-MAX(0,SUMIFS(Тех_Движение!$G$2:$G$5111,Тех_Движение!$D$2:$D$5111,$C3741,Тех_Движение!$B$2:$B$5111,"&lt;="&amp;Настройки!$B$6)-$F3741)))</f>
        <v/>
      </c>
      <c r="K3741" s="21" t="e">
        <f>IF(OR($B3741="",K$3&lt;$D3741+Настройки!$B$7),0,MAX(0,$E3741-MAX(0,SUMIFS(Тех_Движение!$G$2:$G$5111,Тех_Движение!$D$2:$D$5111,$C3741,Тех_Движение!$B$2:$B$5111,"&lt;="&amp;K$3)-$F3741)))</f>
        <v>#VALUE!</v>
      </c>
      <c r="L3741" s="21" t="e">
        <f>IF(OR($B3741="",L$3&lt;$D3741+Настройки!$B$7),0,MAX(0,$E3741-MAX(0,SUMIFS(Тех_Движение!$G$2:$G$5111,Тех_Движение!$D$2:$D$5111,$C3741,Тех_Движение!$B$2:$B$5111,"&lt;="&amp;L$3)-$F3741)))</f>
        <v>#VALUE!</v>
      </c>
      <c r="M3741" s="21" t="e">
        <f>IF(OR($B3741="",M$3&lt;$D3741+Настройки!$B$7),0,MAX(0,$E3741-MAX(0,SUMIFS(Тех_Движение!$G$2:$G$5111,Тех_Движение!$D$2:$D$5111,$C3741,Тех_Движение!$B$2:$B$5111,"&lt;="&amp;M$3)-$F3741)))</f>
        <v>#VALUE!</v>
      </c>
      <c r="N3741" s="21" t="e">
        <f>IF(OR($B3741="",N$3&lt;$D3741+Настройки!$B$7),0,MAX(0,$E3741-MAX(0,SUMIFS(Тех_Движение!$G$2:$G$5111,Тех_Движение!$D$2:$D$5111,$C3741,Тех_Движение!$B$2:$B$5111,"&lt;="&amp;N$3)-$F3741)))</f>
        <v>#VALUE!</v>
      </c>
      <c r="O3741" s="21" t="e">
        <f>IF(OR($B3741="",O$3&lt;$D3741+Настройки!$B$7),0,MAX(0,$E3741-MAX(0,SUMIFS(Тех_Движение!$G$2:$G$5111,Тех_Движение!$D$2:$D$5111,$C3741,Тех_Движение!$B$2:$B$5111,"&lt;="&amp;O$3)-$F3741)))</f>
        <v>#VALUE!</v>
      </c>
      <c r="P3741" s="21" t="e">
        <f>IF(OR($B3741="",P$3&lt;$D3741+Настройки!$B$7),0,MAX(0,$E3741-MAX(0,SUMIFS(Тех_Движение!$G$2:$G$5111,Тех_Движение!$D$2:$D$5111,$C3741,Тех_Движение!$B$2:$B$5111,"&lt;="&amp;P$3)-$F3741)))</f>
        <v>#VALUE!</v>
      </c>
      <c r="Q3741" s="21" t="e">
        <f>IF(OR($B3741="",Q$3&lt;$D3741+Настройки!$B$7),0,MAX(0,$E3741-MAX(0,SUMIFS(Тех_Движение!$G$2:$G$5111,Тех_Движение!$D$2:$D$5111,$C3741,Тех_Движение!$B$2:$B$5111,"&lt;="&amp;Q$3)-$F3741)))</f>
        <v>#VALUE!</v>
      </c>
      <c r="R3741" s="21" t="str">
        <f t="shared" si="175"/>
        <v/>
      </c>
      <c r="S3741" s="23" t="str">
        <f>IF($B3741="","",VLOOKUP($C3741,Настройки!$A$11:$L$17,9,FALSE))</f>
        <v/>
      </c>
      <c r="T3741" s="23" t="str">
        <f t="shared" si="176"/>
        <v/>
      </c>
    </row>
    <row r="3742" spans="1:20" x14ac:dyDescent="0.3">
      <c r="A3742" s="20">
        <f>Тех_Движение!$A$3739</f>
        <v>3738</v>
      </c>
      <c r="B3742" s="20" t="str">
        <f>IF(Тех_Движение!$F$3739&gt;0,Тех_Движение!$I$3739,"")</f>
        <v/>
      </c>
      <c r="C3742" s="20" t="str">
        <f>IF($B3742="","",Тех_Движение!$D$3739)</f>
        <v/>
      </c>
      <c r="D3742" s="9" t="str">
        <f>IF($B3742="","",Тех_Движение!$B$3739)</f>
        <v/>
      </c>
      <c r="E3742" s="21" t="str">
        <f>IF($B3742="","",Тех_Движение!$F$3739)</f>
        <v/>
      </c>
      <c r="F3742" s="21" t="str">
        <f>IF($B3742="","",SUMIFS($E$5:$E3741,$C$5:$C3741,$C3742))</f>
        <v/>
      </c>
      <c r="G3742" s="21" t="str">
        <f>IF($B3742="","",MAX(0,$E3742-MAX(0,SUMIFS(Тех_Движение!$G$2:$G$5111,Тех_Движение!$D$2:$D$5111,$C3742,Тех_Движение!$B$2:$B$5111,"&lt;="&amp;Настройки!$B$5-1)-$F3742)))</f>
        <v/>
      </c>
      <c r="H3742" s="21" t="str">
        <f>IF($B3742="","",IF(AND($D3742&gt;=Настройки!$B$5,$D3742&lt;=Настройки!$B$6),$E3742,0))</f>
        <v/>
      </c>
      <c r="I3742" s="21" t="str">
        <f t="shared" si="174"/>
        <v/>
      </c>
      <c r="J3742" s="21" t="str">
        <f>IF($B3742="","",MAX(0,$E3742-MAX(0,SUMIFS(Тех_Движение!$G$2:$G$5111,Тех_Движение!$D$2:$D$5111,$C3742,Тех_Движение!$B$2:$B$5111,"&lt;="&amp;Настройки!$B$6)-$F3742)))</f>
        <v/>
      </c>
      <c r="K3742" s="21" t="e">
        <f>IF(OR($B3742="",K$3&lt;$D3742+Настройки!$B$7),0,MAX(0,$E3742-MAX(0,SUMIFS(Тех_Движение!$G$2:$G$5111,Тех_Движение!$D$2:$D$5111,$C3742,Тех_Движение!$B$2:$B$5111,"&lt;="&amp;K$3)-$F3742)))</f>
        <v>#VALUE!</v>
      </c>
      <c r="L3742" s="21" t="e">
        <f>IF(OR($B3742="",L$3&lt;$D3742+Настройки!$B$7),0,MAX(0,$E3742-MAX(0,SUMIFS(Тех_Движение!$G$2:$G$5111,Тех_Движение!$D$2:$D$5111,$C3742,Тех_Движение!$B$2:$B$5111,"&lt;="&amp;L$3)-$F3742)))</f>
        <v>#VALUE!</v>
      </c>
      <c r="M3742" s="21" t="e">
        <f>IF(OR($B3742="",M$3&lt;$D3742+Настройки!$B$7),0,MAX(0,$E3742-MAX(0,SUMIFS(Тех_Движение!$G$2:$G$5111,Тех_Движение!$D$2:$D$5111,$C3742,Тех_Движение!$B$2:$B$5111,"&lt;="&amp;M$3)-$F3742)))</f>
        <v>#VALUE!</v>
      </c>
      <c r="N3742" s="21" t="e">
        <f>IF(OR($B3742="",N$3&lt;$D3742+Настройки!$B$7),0,MAX(0,$E3742-MAX(0,SUMIFS(Тех_Движение!$G$2:$G$5111,Тех_Движение!$D$2:$D$5111,$C3742,Тех_Движение!$B$2:$B$5111,"&lt;="&amp;N$3)-$F3742)))</f>
        <v>#VALUE!</v>
      </c>
      <c r="O3742" s="21" t="e">
        <f>IF(OR($B3742="",O$3&lt;$D3742+Настройки!$B$7),0,MAX(0,$E3742-MAX(0,SUMIFS(Тех_Движение!$G$2:$G$5111,Тех_Движение!$D$2:$D$5111,$C3742,Тех_Движение!$B$2:$B$5111,"&lt;="&amp;O$3)-$F3742)))</f>
        <v>#VALUE!</v>
      </c>
      <c r="P3742" s="21" t="e">
        <f>IF(OR($B3742="",P$3&lt;$D3742+Настройки!$B$7),0,MAX(0,$E3742-MAX(0,SUMIFS(Тех_Движение!$G$2:$G$5111,Тех_Движение!$D$2:$D$5111,$C3742,Тех_Движение!$B$2:$B$5111,"&lt;="&amp;P$3)-$F3742)))</f>
        <v>#VALUE!</v>
      </c>
      <c r="Q3742" s="21" t="e">
        <f>IF(OR($B3742="",Q$3&lt;$D3742+Настройки!$B$7),0,MAX(0,$E3742-MAX(0,SUMIFS(Тех_Движение!$G$2:$G$5111,Тех_Движение!$D$2:$D$5111,$C3742,Тех_Движение!$B$2:$B$5111,"&lt;="&amp;Q$3)-$F3742)))</f>
        <v>#VALUE!</v>
      </c>
      <c r="R3742" s="21" t="str">
        <f t="shared" si="175"/>
        <v/>
      </c>
      <c r="S3742" s="23" t="str">
        <f>IF($B3742="","",VLOOKUP($C3742,Настройки!$A$11:$L$17,9,FALSE))</f>
        <v/>
      </c>
      <c r="T3742" s="23" t="str">
        <f t="shared" si="176"/>
        <v/>
      </c>
    </row>
    <row r="3743" spans="1:20" x14ac:dyDescent="0.3">
      <c r="A3743" s="20">
        <f>Тех_Движение!$A$3740</f>
        <v>3739</v>
      </c>
      <c r="B3743" s="20" t="str">
        <f>IF(Тех_Движение!$F$3740&gt;0,Тех_Движение!$I$3740,"")</f>
        <v/>
      </c>
      <c r="C3743" s="20" t="str">
        <f>IF($B3743="","",Тех_Движение!$D$3740)</f>
        <v/>
      </c>
      <c r="D3743" s="9" t="str">
        <f>IF($B3743="","",Тех_Движение!$B$3740)</f>
        <v/>
      </c>
      <c r="E3743" s="21" t="str">
        <f>IF($B3743="","",Тех_Движение!$F$3740)</f>
        <v/>
      </c>
      <c r="F3743" s="21" t="str">
        <f>IF($B3743="","",SUMIFS($E$5:$E3742,$C$5:$C3742,$C3743))</f>
        <v/>
      </c>
      <c r="G3743" s="21" t="str">
        <f>IF($B3743="","",MAX(0,$E3743-MAX(0,SUMIFS(Тех_Движение!$G$2:$G$5111,Тех_Движение!$D$2:$D$5111,$C3743,Тех_Движение!$B$2:$B$5111,"&lt;="&amp;Настройки!$B$5-1)-$F3743)))</f>
        <v/>
      </c>
      <c r="H3743" s="21" t="str">
        <f>IF($B3743="","",IF(AND($D3743&gt;=Настройки!$B$5,$D3743&lt;=Настройки!$B$6),$E3743,0))</f>
        <v/>
      </c>
      <c r="I3743" s="21" t="str">
        <f t="shared" si="174"/>
        <v/>
      </c>
      <c r="J3743" s="21" t="str">
        <f>IF($B3743="","",MAX(0,$E3743-MAX(0,SUMIFS(Тех_Движение!$G$2:$G$5111,Тех_Движение!$D$2:$D$5111,$C3743,Тех_Движение!$B$2:$B$5111,"&lt;="&amp;Настройки!$B$6)-$F3743)))</f>
        <v/>
      </c>
      <c r="K3743" s="21" t="e">
        <f>IF(OR($B3743="",K$3&lt;$D3743+Настройки!$B$7),0,MAX(0,$E3743-MAX(0,SUMIFS(Тех_Движение!$G$2:$G$5111,Тех_Движение!$D$2:$D$5111,$C3743,Тех_Движение!$B$2:$B$5111,"&lt;="&amp;K$3)-$F3743)))</f>
        <v>#VALUE!</v>
      </c>
      <c r="L3743" s="21" t="e">
        <f>IF(OR($B3743="",L$3&lt;$D3743+Настройки!$B$7),0,MAX(0,$E3743-MAX(0,SUMIFS(Тех_Движение!$G$2:$G$5111,Тех_Движение!$D$2:$D$5111,$C3743,Тех_Движение!$B$2:$B$5111,"&lt;="&amp;L$3)-$F3743)))</f>
        <v>#VALUE!</v>
      </c>
      <c r="M3743" s="21" t="e">
        <f>IF(OR($B3743="",M$3&lt;$D3743+Настройки!$B$7),0,MAX(0,$E3743-MAX(0,SUMIFS(Тех_Движение!$G$2:$G$5111,Тех_Движение!$D$2:$D$5111,$C3743,Тех_Движение!$B$2:$B$5111,"&lt;="&amp;M$3)-$F3743)))</f>
        <v>#VALUE!</v>
      </c>
      <c r="N3743" s="21" t="e">
        <f>IF(OR($B3743="",N$3&lt;$D3743+Настройки!$B$7),0,MAX(0,$E3743-MAX(0,SUMIFS(Тех_Движение!$G$2:$G$5111,Тех_Движение!$D$2:$D$5111,$C3743,Тех_Движение!$B$2:$B$5111,"&lt;="&amp;N$3)-$F3743)))</f>
        <v>#VALUE!</v>
      </c>
      <c r="O3743" s="21" t="e">
        <f>IF(OR($B3743="",O$3&lt;$D3743+Настройки!$B$7),0,MAX(0,$E3743-MAX(0,SUMIFS(Тех_Движение!$G$2:$G$5111,Тех_Движение!$D$2:$D$5111,$C3743,Тех_Движение!$B$2:$B$5111,"&lt;="&amp;O$3)-$F3743)))</f>
        <v>#VALUE!</v>
      </c>
      <c r="P3743" s="21" t="e">
        <f>IF(OR($B3743="",P$3&lt;$D3743+Настройки!$B$7),0,MAX(0,$E3743-MAX(0,SUMIFS(Тех_Движение!$G$2:$G$5111,Тех_Движение!$D$2:$D$5111,$C3743,Тех_Движение!$B$2:$B$5111,"&lt;="&amp;P$3)-$F3743)))</f>
        <v>#VALUE!</v>
      </c>
      <c r="Q3743" s="21" t="e">
        <f>IF(OR($B3743="",Q$3&lt;$D3743+Настройки!$B$7),0,MAX(0,$E3743-MAX(0,SUMIFS(Тех_Движение!$G$2:$G$5111,Тех_Движение!$D$2:$D$5111,$C3743,Тех_Движение!$B$2:$B$5111,"&lt;="&amp;Q$3)-$F3743)))</f>
        <v>#VALUE!</v>
      </c>
      <c r="R3743" s="21" t="str">
        <f t="shared" si="175"/>
        <v/>
      </c>
      <c r="S3743" s="23" t="str">
        <f>IF($B3743="","",VLOOKUP($C3743,Настройки!$A$11:$L$17,9,FALSE))</f>
        <v/>
      </c>
      <c r="T3743" s="23" t="str">
        <f t="shared" si="176"/>
        <v/>
      </c>
    </row>
    <row r="3744" spans="1:20" x14ac:dyDescent="0.3">
      <c r="A3744" s="20">
        <f>Тех_Движение!$A$3741</f>
        <v>3740</v>
      </c>
      <c r="B3744" s="20" t="str">
        <f>IF(Тех_Движение!$F$3741&gt;0,Тех_Движение!$I$3741,"")</f>
        <v/>
      </c>
      <c r="C3744" s="20" t="str">
        <f>IF($B3744="","",Тех_Движение!$D$3741)</f>
        <v/>
      </c>
      <c r="D3744" s="9" t="str">
        <f>IF($B3744="","",Тех_Движение!$B$3741)</f>
        <v/>
      </c>
      <c r="E3744" s="21" t="str">
        <f>IF($B3744="","",Тех_Движение!$F$3741)</f>
        <v/>
      </c>
      <c r="F3744" s="21" t="str">
        <f>IF($B3744="","",SUMIFS($E$5:$E3743,$C$5:$C3743,$C3744))</f>
        <v/>
      </c>
      <c r="G3744" s="21" t="str">
        <f>IF($B3744="","",MAX(0,$E3744-MAX(0,SUMIFS(Тех_Движение!$G$2:$G$5111,Тех_Движение!$D$2:$D$5111,$C3744,Тех_Движение!$B$2:$B$5111,"&lt;="&amp;Настройки!$B$5-1)-$F3744)))</f>
        <v/>
      </c>
      <c r="H3744" s="21" t="str">
        <f>IF($B3744="","",IF(AND($D3744&gt;=Настройки!$B$5,$D3744&lt;=Настройки!$B$6),$E3744,0))</f>
        <v/>
      </c>
      <c r="I3744" s="21" t="str">
        <f t="shared" si="174"/>
        <v/>
      </c>
      <c r="J3744" s="21" t="str">
        <f>IF($B3744="","",MAX(0,$E3744-MAX(0,SUMIFS(Тех_Движение!$G$2:$G$5111,Тех_Движение!$D$2:$D$5111,$C3744,Тех_Движение!$B$2:$B$5111,"&lt;="&amp;Настройки!$B$6)-$F3744)))</f>
        <v/>
      </c>
      <c r="K3744" s="21" t="e">
        <f>IF(OR($B3744="",K$3&lt;$D3744+Настройки!$B$7),0,MAX(0,$E3744-MAX(0,SUMIFS(Тех_Движение!$G$2:$G$5111,Тех_Движение!$D$2:$D$5111,$C3744,Тех_Движение!$B$2:$B$5111,"&lt;="&amp;K$3)-$F3744)))</f>
        <v>#VALUE!</v>
      </c>
      <c r="L3744" s="21" t="e">
        <f>IF(OR($B3744="",L$3&lt;$D3744+Настройки!$B$7),0,MAX(0,$E3744-MAX(0,SUMIFS(Тех_Движение!$G$2:$G$5111,Тех_Движение!$D$2:$D$5111,$C3744,Тех_Движение!$B$2:$B$5111,"&lt;="&amp;L$3)-$F3744)))</f>
        <v>#VALUE!</v>
      </c>
      <c r="M3744" s="21" t="e">
        <f>IF(OR($B3744="",M$3&lt;$D3744+Настройки!$B$7),0,MAX(0,$E3744-MAX(0,SUMIFS(Тех_Движение!$G$2:$G$5111,Тех_Движение!$D$2:$D$5111,$C3744,Тех_Движение!$B$2:$B$5111,"&lt;="&amp;M$3)-$F3744)))</f>
        <v>#VALUE!</v>
      </c>
      <c r="N3744" s="21" t="e">
        <f>IF(OR($B3744="",N$3&lt;$D3744+Настройки!$B$7),0,MAX(0,$E3744-MAX(0,SUMIFS(Тех_Движение!$G$2:$G$5111,Тех_Движение!$D$2:$D$5111,$C3744,Тех_Движение!$B$2:$B$5111,"&lt;="&amp;N$3)-$F3744)))</f>
        <v>#VALUE!</v>
      </c>
      <c r="O3744" s="21" t="e">
        <f>IF(OR($B3744="",O$3&lt;$D3744+Настройки!$B$7),0,MAX(0,$E3744-MAX(0,SUMIFS(Тех_Движение!$G$2:$G$5111,Тех_Движение!$D$2:$D$5111,$C3744,Тех_Движение!$B$2:$B$5111,"&lt;="&amp;O$3)-$F3744)))</f>
        <v>#VALUE!</v>
      </c>
      <c r="P3744" s="21" t="e">
        <f>IF(OR($B3744="",P$3&lt;$D3744+Настройки!$B$7),0,MAX(0,$E3744-MAX(0,SUMIFS(Тех_Движение!$G$2:$G$5111,Тех_Движение!$D$2:$D$5111,$C3744,Тех_Движение!$B$2:$B$5111,"&lt;="&amp;P$3)-$F3744)))</f>
        <v>#VALUE!</v>
      </c>
      <c r="Q3744" s="21" t="e">
        <f>IF(OR($B3744="",Q$3&lt;$D3744+Настройки!$B$7),0,MAX(0,$E3744-MAX(0,SUMIFS(Тех_Движение!$G$2:$G$5111,Тех_Движение!$D$2:$D$5111,$C3744,Тех_Движение!$B$2:$B$5111,"&lt;="&amp;Q$3)-$F3744)))</f>
        <v>#VALUE!</v>
      </c>
      <c r="R3744" s="21" t="str">
        <f t="shared" si="175"/>
        <v/>
      </c>
      <c r="S3744" s="23" t="str">
        <f>IF($B3744="","",VLOOKUP($C3744,Настройки!$A$11:$L$17,9,FALSE))</f>
        <v/>
      </c>
      <c r="T3744" s="23" t="str">
        <f t="shared" si="176"/>
        <v/>
      </c>
    </row>
    <row r="3745" spans="1:20" x14ac:dyDescent="0.3">
      <c r="A3745" s="20">
        <f>Тех_Движение!$A$3742</f>
        <v>3741</v>
      </c>
      <c r="B3745" s="20" t="str">
        <f>IF(Тех_Движение!$F$3742&gt;0,Тех_Движение!$I$3742,"")</f>
        <v/>
      </c>
      <c r="C3745" s="20" t="str">
        <f>IF($B3745="","",Тех_Движение!$D$3742)</f>
        <v/>
      </c>
      <c r="D3745" s="9" t="str">
        <f>IF($B3745="","",Тех_Движение!$B$3742)</f>
        <v/>
      </c>
      <c r="E3745" s="21" t="str">
        <f>IF($B3745="","",Тех_Движение!$F$3742)</f>
        <v/>
      </c>
      <c r="F3745" s="21" t="str">
        <f>IF($B3745="","",SUMIFS($E$5:$E3744,$C$5:$C3744,$C3745))</f>
        <v/>
      </c>
      <c r="G3745" s="21" t="str">
        <f>IF($B3745="","",MAX(0,$E3745-MAX(0,SUMIFS(Тех_Движение!$G$2:$G$5111,Тех_Движение!$D$2:$D$5111,$C3745,Тех_Движение!$B$2:$B$5111,"&lt;="&amp;Настройки!$B$5-1)-$F3745)))</f>
        <v/>
      </c>
      <c r="H3745" s="21" t="str">
        <f>IF($B3745="","",IF(AND($D3745&gt;=Настройки!$B$5,$D3745&lt;=Настройки!$B$6),$E3745,0))</f>
        <v/>
      </c>
      <c r="I3745" s="21" t="str">
        <f t="shared" si="174"/>
        <v/>
      </c>
      <c r="J3745" s="21" t="str">
        <f>IF($B3745="","",MAX(0,$E3745-MAX(0,SUMIFS(Тех_Движение!$G$2:$G$5111,Тех_Движение!$D$2:$D$5111,$C3745,Тех_Движение!$B$2:$B$5111,"&lt;="&amp;Настройки!$B$6)-$F3745)))</f>
        <v/>
      </c>
      <c r="K3745" s="21" t="e">
        <f>IF(OR($B3745="",K$3&lt;$D3745+Настройки!$B$7),0,MAX(0,$E3745-MAX(0,SUMIFS(Тех_Движение!$G$2:$G$5111,Тех_Движение!$D$2:$D$5111,$C3745,Тех_Движение!$B$2:$B$5111,"&lt;="&amp;K$3)-$F3745)))</f>
        <v>#VALUE!</v>
      </c>
      <c r="L3745" s="21" t="e">
        <f>IF(OR($B3745="",L$3&lt;$D3745+Настройки!$B$7),0,MAX(0,$E3745-MAX(0,SUMIFS(Тех_Движение!$G$2:$G$5111,Тех_Движение!$D$2:$D$5111,$C3745,Тех_Движение!$B$2:$B$5111,"&lt;="&amp;L$3)-$F3745)))</f>
        <v>#VALUE!</v>
      </c>
      <c r="M3745" s="21" t="e">
        <f>IF(OR($B3745="",M$3&lt;$D3745+Настройки!$B$7),0,MAX(0,$E3745-MAX(0,SUMIFS(Тех_Движение!$G$2:$G$5111,Тех_Движение!$D$2:$D$5111,$C3745,Тех_Движение!$B$2:$B$5111,"&lt;="&amp;M$3)-$F3745)))</f>
        <v>#VALUE!</v>
      </c>
      <c r="N3745" s="21" t="e">
        <f>IF(OR($B3745="",N$3&lt;$D3745+Настройки!$B$7),0,MAX(0,$E3745-MAX(0,SUMIFS(Тех_Движение!$G$2:$G$5111,Тех_Движение!$D$2:$D$5111,$C3745,Тех_Движение!$B$2:$B$5111,"&lt;="&amp;N$3)-$F3745)))</f>
        <v>#VALUE!</v>
      </c>
      <c r="O3745" s="21" t="e">
        <f>IF(OR($B3745="",O$3&lt;$D3745+Настройки!$B$7),0,MAX(0,$E3745-MAX(0,SUMIFS(Тех_Движение!$G$2:$G$5111,Тех_Движение!$D$2:$D$5111,$C3745,Тех_Движение!$B$2:$B$5111,"&lt;="&amp;O$3)-$F3745)))</f>
        <v>#VALUE!</v>
      </c>
      <c r="P3745" s="21" t="e">
        <f>IF(OR($B3745="",P$3&lt;$D3745+Настройки!$B$7),0,MAX(0,$E3745-MAX(0,SUMIFS(Тех_Движение!$G$2:$G$5111,Тех_Движение!$D$2:$D$5111,$C3745,Тех_Движение!$B$2:$B$5111,"&lt;="&amp;P$3)-$F3745)))</f>
        <v>#VALUE!</v>
      </c>
      <c r="Q3745" s="21" t="e">
        <f>IF(OR($B3745="",Q$3&lt;$D3745+Настройки!$B$7),0,MAX(0,$E3745-MAX(0,SUMIFS(Тех_Движение!$G$2:$G$5111,Тех_Движение!$D$2:$D$5111,$C3745,Тех_Движение!$B$2:$B$5111,"&lt;="&amp;Q$3)-$F3745)))</f>
        <v>#VALUE!</v>
      </c>
      <c r="R3745" s="21" t="str">
        <f t="shared" si="175"/>
        <v/>
      </c>
      <c r="S3745" s="23" t="str">
        <f>IF($B3745="","",VLOOKUP($C3745,Настройки!$A$11:$L$17,9,FALSE))</f>
        <v/>
      </c>
      <c r="T3745" s="23" t="str">
        <f t="shared" si="176"/>
        <v/>
      </c>
    </row>
    <row r="3746" spans="1:20" x14ac:dyDescent="0.3">
      <c r="A3746" s="20">
        <f>Тех_Движение!$A$3743</f>
        <v>3742</v>
      </c>
      <c r="B3746" s="20" t="str">
        <f>IF(Тех_Движение!$F$3743&gt;0,Тех_Движение!$I$3743,"")</f>
        <v/>
      </c>
      <c r="C3746" s="20" t="str">
        <f>IF($B3746="","",Тех_Движение!$D$3743)</f>
        <v/>
      </c>
      <c r="D3746" s="9" t="str">
        <f>IF($B3746="","",Тех_Движение!$B$3743)</f>
        <v/>
      </c>
      <c r="E3746" s="21" t="str">
        <f>IF($B3746="","",Тех_Движение!$F$3743)</f>
        <v/>
      </c>
      <c r="F3746" s="21" t="str">
        <f>IF($B3746="","",SUMIFS($E$5:$E3745,$C$5:$C3745,$C3746))</f>
        <v/>
      </c>
      <c r="G3746" s="21" t="str">
        <f>IF($B3746="","",MAX(0,$E3746-MAX(0,SUMIFS(Тех_Движение!$G$2:$G$5111,Тех_Движение!$D$2:$D$5111,$C3746,Тех_Движение!$B$2:$B$5111,"&lt;="&amp;Настройки!$B$5-1)-$F3746)))</f>
        <v/>
      </c>
      <c r="H3746" s="21" t="str">
        <f>IF($B3746="","",IF(AND($D3746&gt;=Настройки!$B$5,$D3746&lt;=Настройки!$B$6),$E3746,0))</f>
        <v/>
      </c>
      <c r="I3746" s="21" t="str">
        <f t="shared" si="174"/>
        <v/>
      </c>
      <c r="J3746" s="21" t="str">
        <f>IF($B3746="","",MAX(0,$E3746-MAX(0,SUMIFS(Тех_Движение!$G$2:$G$5111,Тех_Движение!$D$2:$D$5111,$C3746,Тех_Движение!$B$2:$B$5111,"&lt;="&amp;Настройки!$B$6)-$F3746)))</f>
        <v/>
      </c>
      <c r="K3746" s="21" t="e">
        <f>IF(OR($B3746="",K$3&lt;$D3746+Настройки!$B$7),0,MAX(0,$E3746-MAX(0,SUMIFS(Тех_Движение!$G$2:$G$5111,Тех_Движение!$D$2:$D$5111,$C3746,Тех_Движение!$B$2:$B$5111,"&lt;="&amp;K$3)-$F3746)))</f>
        <v>#VALUE!</v>
      </c>
      <c r="L3746" s="21" t="e">
        <f>IF(OR($B3746="",L$3&lt;$D3746+Настройки!$B$7),0,MAX(0,$E3746-MAX(0,SUMIFS(Тех_Движение!$G$2:$G$5111,Тех_Движение!$D$2:$D$5111,$C3746,Тех_Движение!$B$2:$B$5111,"&lt;="&amp;L$3)-$F3746)))</f>
        <v>#VALUE!</v>
      </c>
      <c r="M3746" s="21" t="e">
        <f>IF(OR($B3746="",M$3&lt;$D3746+Настройки!$B$7),0,MAX(0,$E3746-MAX(0,SUMIFS(Тех_Движение!$G$2:$G$5111,Тех_Движение!$D$2:$D$5111,$C3746,Тех_Движение!$B$2:$B$5111,"&lt;="&amp;M$3)-$F3746)))</f>
        <v>#VALUE!</v>
      </c>
      <c r="N3746" s="21" t="e">
        <f>IF(OR($B3746="",N$3&lt;$D3746+Настройки!$B$7),0,MAX(0,$E3746-MAX(0,SUMIFS(Тех_Движение!$G$2:$G$5111,Тех_Движение!$D$2:$D$5111,$C3746,Тех_Движение!$B$2:$B$5111,"&lt;="&amp;N$3)-$F3746)))</f>
        <v>#VALUE!</v>
      </c>
      <c r="O3746" s="21" t="e">
        <f>IF(OR($B3746="",O$3&lt;$D3746+Настройки!$B$7),0,MAX(0,$E3746-MAX(0,SUMIFS(Тех_Движение!$G$2:$G$5111,Тех_Движение!$D$2:$D$5111,$C3746,Тех_Движение!$B$2:$B$5111,"&lt;="&amp;O$3)-$F3746)))</f>
        <v>#VALUE!</v>
      </c>
      <c r="P3746" s="21" t="e">
        <f>IF(OR($B3746="",P$3&lt;$D3746+Настройки!$B$7),0,MAX(0,$E3746-MAX(0,SUMIFS(Тех_Движение!$G$2:$G$5111,Тех_Движение!$D$2:$D$5111,$C3746,Тех_Движение!$B$2:$B$5111,"&lt;="&amp;P$3)-$F3746)))</f>
        <v>#VALUE!</v>
      </c>
      <c r="Q3746" s="21" t="e">
        <f>IF(OR($B3746="",Q$3&lt;$D3746+Настройки!$B$7),0,MAX(0,$E3746-MAX(0,SUMIFS(Тех_Движение!$G$2:$G$5111,Тех_Движение!$D$2:$D$5111,$C3746,Тех_Движение!$B$2:$B$5111,"&lt;="&amp;Q$3)-$F3746)))</f>
        <v>#VALUE!</v>
      </c>
      <c r="R3746" s="21" t="str">
        <f t="shared" si="175"/>
        <v/>
      </c>
      <c r="S3746" s="23" t="str">
        <f>IF($B3746="","",VLOOKUP($C3746,Настройки!$A$11:$L$17,9,FALSE))</f>
        <v/>
      </c>
      <c r="T3746" s="23" t="str">
        <f t="shared" si="176"/>
        <v/>
      </c>
    </row>
    <row r="3747" spans="1:20" x14ac:dyDescent="0.3">
      <c r="A3747" s="20">
        <f>Тех_Движение!$A$3744</f>
        <v>3743</v>
      </c>
      <c r="B3747" s="20" t="str">
        <f>IF(Тех_Движение!$F$3744&gt;0,Тех_Движение!$I$3744,"")</f>
        <v/>
      </c>
      <c r="C3747" s="20" t="str">
        <f>IF($B3747="","",Тех_Движение!$D$3744)</f>
        <v/>
      </c>
      <c r="D3747" s="9" t="str">
        <f>IF($B3747="","",Тех_Движение!$B$3744)</f>
        <v/>
      </c>
      <c r="E3747" s="21" t="str">
        <f>IF($B3747="","",Тех_Движение!$F$3744)</f>
        <v/>
      </c>
      <c r="F3747" s="21" t="str">
        <f>IF($B3747="","",SUMIFS($E$5:$E3746,$C$5:$C3746,$C3747))</f>
        <v/>
      </c>
      <c r="G3747" s="21" t="str">
        <f>IF($B3747="","",MAX(0,$E3747-MAX(0,SUMIFS(Тех_Движение!$G$2:$G$5111,Тех_Движение!$D$2:$D$5111,$C3747,Тех_Движение!$B$2:$B$5111,"&lt;="&amp;Настройки!$B$5-1)-$F3747)))</f>
        <v/>
      </c>
      <c r="H3747" s="21" t="str">
        <f>IF($B3747="","",IF(AND($D3747&gt;=Настройки!$B$5,$D3747&lt;=Настройки!$B$6),$E3747,0))</f>
        <v/>
      </c>
      <c r="I3747" s="21" t="str">
        <f t="shared" si="174"/>
        <v/>
      </c>
      <c r="J3747" s="21" t="str">
        <f>IF($B3747="","",MAX(0,$E3747-MAX(0,SUMIFS(Тех_Движение!$G$2:$G$5111,Тех_Движение!$D$2:$D$5111,$C3747,Тех_Движение!$B$2:$B$5111,"&lt;="&amp;Настройки!$B$6)-$F3747)))</f>
        <v/>
      </c>
      <c r="K3747" s="21" t="e">
        <f>IF(OR($B3747="",K$3&lt;$D3747+Настройки!$B$7),0,MAX(0,$E3747-MAX(0,SUMIFS(Тех_Движение!$G$2:$G$5111,Тех_Движение!$D$2:$D$5111,$C3747,Тех_Движение!$B$2:$B$5111,"&lt;="&amp;K$3)-$F3747)))</f>
        <v>#VALUE!</v>
      </c>
      <c r="L3747" s="21" t="e">
        <f>IF(OR($B3747="",L$3&lt;$D3747+Настройки!$B$7),0,MAX(0,$E3747-MAX(0,SUMIFS(Тех_Движение!$G$2:$G$5111,Тех_Движение!$D$2:$D$5111,$C3747,Тех_Движение!$B$2:$B$5111,"&lt;="&amp;L$3)-$F3747)))</f>
        <v>#VALUE!</v>
      </c>
      <c r="M3747" s="21" t="e">
        <f>IF(OR($B3747="",M$3&lt;$D3747+Настройки!$B$7),0,MAX(0,$E3747-MAX(0,SUMIFS(Тех_Движение!$G$2:$G$5111,Тех_Движение!$D$2:$D$5111,$C3747,Тех_Движение!$B$2:$B$5111,"&lt;="&amp;M$3)-$F3747)))</f>
        <v>#VALUE!</v>
      </c>
      <c r="N3747" s="21" t="e">
        <f>IF(OR($B3747="",N$3&lt;$D3747+Настройки!$B$7),0,MAX(0,$E3747-MAX(0,SUMIFS(Тех_Движение!$G$2:$G$5111,Тех_Движение!$D$2:$D$5111,$C3747,Тех_Движение!$B$2:$B$5111,"&lt;="&amp;N$3)-$F3747)))</f>
        <v>#VALUE!</v>
      </c>
      <c r="O3747" s="21" t="e">
        <f>IF(OR($B3747="",O$3&lt;$D3747+Настройки!$B$7),0,MAX(0,$E3747-MAX(0,SUMIFS(Тех_Движение!$G$2:$G$5111,Тех_Движение!$D$2:$D$5111,$C3747,Тех_Движение!$B$2:$B$5111,"&lt;="&amp;O$3)-$F3747)))</f>
        <v>#VALUE!</v>
      </c>
      <c r="P3747" s="21" t="e">
        <f>IF(OR($B3747="",P$3&lt;$D3747+Настройки!$B$7),0,MAX(0,$E3747-MAX(0,SUMIFS(Тех_Движение!$G$2:$G$5111,Тех_Движение!$D$2:$D$5111,$C3747,Тех_Движение!$B$2:$B$5111,"&lt;="&amp;P$3)-$F3747)))</f>
        <v>#VALUE!</v>
      </c>
      <c r="Q3747" s="21" t="e">
        <f>IF(OR($B3747="",Q$3&lt;$D3747+Настройки!$B$7),0,MAX(0,$E3747-MAX(0,SUMIFS(Тех_Движение!$G$2:$G$5111,Тех_Движение!$D$2:$D$5111,$C3747,Тех_Движение!$B$2:$B$5111,"&lt;="&amp;Q$3)-$F3747)))</f>
        <v>#VALUE!</v>
      </c>
      <c r="R3747" s="21" t="str">
        <f t="shared" si="175"/>
        <v/>
      </c>
      <c r="S3747" s="23" t="str">
        <f>IF($B3747="","",VLOOKUP($C3747,Настройки!$A$11:$L$17,9,FALSE))</f>
        <v/>
      </c>
      <c r="T3747" s="23" t="str">
        <f t="shared" si="176"/>
        <v/>
      </c>
    </row>
    <row r="3748" spans="1:20" x14ac:dyDescent="0.3">
      <c r="A3748" s="20">
        <f>Тех_Движение!$A$3745</f>
        <v>3744</v>
      </c>
      <c r="B3748" s="20" t="str">
        <f>IF(Тех_Движение!$F$3745&gt;0,Тех_Движение!$I$3745,"")</f>
        <v/>
      </c>
      <c r="C3748" s="20" t="str">
        <f>IF($B3748="","",Тех_Движение!$D$3745)</f>
        <v/>
      </c>
      <c r="D3748" s="9" t="str">
        <f>IF($B3748="","",Тех_Движение!$B$3745)</f>
        <v/>
      </c>
      <c r="E3748" s="21" t="str">
        <f>IF($B3748="","",Тех_Движение!$F$3745)</f>
        <v/>
      </c>
      <c r="F3748" s="21" t="str">
        <f>IF($B3748="","",SUMIFS($E$5:$E3747,$C$5:$C3747,$C3748))</f>
        <v/>
      </c>
      <c r="G3748" s="21" t="str">
        <f>IF($B3748="","",MAX(0,$E3748-MAX(0,SUMIFS(Тех_Движение!$G$2:$G$5111,Тех_Движение!$D$2:$D$5111,$C3748,Тех_Движение!$B$2:$B$5111,"&lt;="&amp;Настройки!$B$5-1)-$F3748)))</f>
        <v/>
      </c>
      <c r="H3748" s="21" t="str">
        <f>IF($B3748="","",IF(AND($D3748&gt;=Настройки!$B$5,$D3748&lt;=Настройки!$B$6),$E3748,0))</f>
        <v/>
      </c>
      <c r="I3748" s="21" t="str">
        <f t="shared" si="174"/>
        <v/>
      </c>
      <c r="J3748" s="21" t="str">
        <f>IF($B3748="","",MAX(0,$E3748-MAX(0,SUMIFS(Тех_Движение!$G$2:$G$5111,Тех_Движение!$D$2:$D$5111,$C3748,Тех_Движение!$B$2:$B$5111,"&lt;="&amp;Настройки!$B$6)-$F3748)))</f>
        <v/>
      </c>
      <c r="K3748" s="21" t="e">
        <f>IF(OR($B3748="",K$3&lt;$D3748+Настройки!$B$7),0,MAX(0,$E3748-MAX(0,SUMIFS(Тех_Движение!$G$2:$G$5111,Тех_Движение!$D$2:$D$5111,$C3748,Тех_Движение!$B$2:$B$5111,"&lt;="&amp;K$3)-$F3748)))</f>
        <v>#VALUE!</v>
      </c>
      <c r="L3748" s="21" t="e">
        <f>IF(OR($B3748="",L$3&lt;$D3748+Настройки!$B$7),0,MAX(0,$E3748-MAX(0,SUMIFS(Тех_Движение!$G$2:$G$5111,Тех_Движение!$D$2:$D$5111,$C3748,Тех_Движение!$B$2:$B$5111,"&lt;="&amp;L$3)-$F3748)))</f>
        <v>#VALUE!</v>
      </c>
      <c r="M3748" s="21" t="e">
        <f>IF(OR($B3748="",M$3&lt;$D3748+Настройки!$B$7),0,MAX(0,$E3748-MAX(0,SUMIFS(Тех_Движение!$G$2:$G$5111,Тех_Движение!$D$2:$D$5111,$C3748,Тех_Движение!$B$2:$B$5111,"&lt;="&amp;M$3)-$F3748)))</f>
        <v>#VALUE!</v>
      </c>
      <c r="N3748" s="21" t="e">
        <f>IF(OR($B3748="",N$3&lt;$D3748+Настройки!$B$7),0,MAX(0,$E3748-MAX(0,SUMIFS(Тех_Движение!$G$2:$G$5111,Тех_Движение!$D$2:$D$5111,$C3748,Тех_Движение!$B$2:$B$5111,"&lt;="&amp;N$3)-$F3748)))</f>
        <v>#VALUE!</v>
      </c>
      <c r="O3748" s="21" t="e">
        <f>IF(OR($B3748="",O$3&lt;$D3748+Настройки!$B$7),0,MAX(0,$E3748-MAX(0,SUMIFS(Тех_Движение!$G$2:$G$5111,Тех_Движение!$D$2:$D$5111,$C3748,Тех_Движение!$B$2:$B$5111,"&lt;="&amp;O$3)-$F3748)))</f>
        <v>#VALUE!</v>
      </c>
      <c r="P3748" s="21" t="e">
        <f>IF(OR($B3748="",P$3&lt;$D3748+Настройки!$B$7),0,MAX(0,$E3748-MAX(0,SUMIFS(Тех_Движение!$G$2:$G$5111,Тех_Движение!$D$2:$D$5111,$C3748,Тех_Движение!$B$2:$B$5111,"&lt;="&amp;P$3)-$F3748)))</f>
        <v>#VALUE!</v>
      </c>
      <c r="Q3748" s="21" t="e">
        <f>IF(OR($B3748="",Q$3&lt;$D3748+Настройки!$B$7),0,MAX(0,$E3748-MAX(0,SUMIFS(Тех_Движение!$G$2:$G$5111,Тех_Движение!$D$2:$D$5111,$C3748,Тех_Движение!$B$2:$B$5111,"&lt;="&amp;Q$3)-$F3748)))</f>
        <v>#VALUE!</v>
      </c>
      <c r="R3748" s="21" t="str">
        <f t="shared" si="175"/>
        <v/>
      </c>
      <c r="S3748" s="23" t="str">
        <f>IF($B3748="","",VLOOKUP($C3748,Настройки!$A$11:$L$17,9,FALSE))</f>
        <v/>
      </c>
      <c r="T3748" s="23" t="str">
        <f t="shared" si="176"/>
        <v/>
      </c>
    </row>
    <row r="3749" spans="1:20" x14ac:dyDescent="0.3">
      <c r="A3749" s="20">
        <f>Тех_Движение!$A$3746</f>
        <v>3745</v>
      </c>
      <c r="B3749" s="20" t="str">
        <f>IF(Тех_Движение!$F$3746&gt;0,Тех_Движение!$I$3746,"")</f>
        <v/>
      </c>
      <c r="C3749" s="20" t="str">
        <f>IF($B3749="","",Тех_Движение!$D$3746)</f>
        <v/>
      </c>
      <c r="D3749" s="9" t="str">
        <f>IF($B3749="","",Тех_Движение!$B$3746)</f>
        <v/>
      </c>
      <c r="E3749" s="21" t="str">
        <f>IF($B3749="","",Тех_Движение!$F$3746)</f>
        <v/>
      </c>
      <c r="F3749" s="21" t="str">
        <f>IF($B3749="","",SUMIFS($E$5:$E3748,$C$5:$C3748,$C3749))</f>
        <v/>
      </c>
      <c r="G3749" s="21" t="str">
        <f>IF($B3749="","",MAX(0,$E3749-MAX(0,SUMIFS(Тех_Движение!$G$2:$G$5111,Тех_Движение!$D$2:$D$5111,$C3749,Тех_Движение!$B$2:$B$5111,"&lt;="&amp;Настройки!$B$5-1)-$F3749)))</f>
        <v/>
      </c>
      <c r="H3749" s="21" t="str">
        <f>IF($B3749="","",IF(AND($D3749&gt;=Настройки!$B$5,$D3749&lt;=Настройки!$B$6),$E3749,0))</f>
        <v/>
      </c>
      <c r="I3749" s="21" t="str">
        <f t="shared" si="174"/>
        <v/>
      </c>
      <c r="J3749" s="21" t="str">
        <f>IF($B3749="","",MAX(0,$E3749-MAX(0,SUMIFS(Тех_Движение!$G$2:$G$5111,Тех_Движение!$D$2:$D$5111,$C3749,Тех_Движение!$B$2:$B$5111,"&lt;="&amp;Настройки!$B$6)-$F3749)))</f>
        <v/>
      </c>
      <c r="K3749" s="21" t="e">
        <f>IF(OR($B3749="",K$3&lt;$D3749+Настройки!$B$7),0,MAX(0,$E3749-MAX(0,SUMIFS(Тех_Движение!$G$2:$G$5111,Тех_Движение!$D$2:$D$5111,$C3749,Тех_Движение!$B$2:$B$5111,"&lt;="&amp;K$3)-$F3749)))</f>
        <v>#VALUE!</v>
      </c>
      <c r="L3749" s="21" t="e">
        <f>IF(OR($B3749="",L$3&lt;$D3749+Настройки!$B$7),0,MAX(0,$E3749-MAX(0,SUMIFS(Тех_Движение!$G$2:$G$5111,Тех_Движение!$D$2:$D$5111,$C3749,Тех_Движение!$B$2:$B$5111,"&lt;="&amp;L$3)-$F3749)))</f>
        <v>#VALUE!</v>
      </c>
      <c r="M3749" s="21" t="e">
        <f>IF(OR($B3749="",M$3&lt;$D3749+Настройки!$B$7),0,MAX(0,$E3749-MAX(0,SUMIFS(Тех_Движение!$G$2:$G$5111,Тех_Движение!$D$2:$D$5111,$C3749,Тех_Движение!$B$2:$B$5111,"&lt;="&amp;M$3)-$F3749)))</f>
        <v>#VALUE!</v>
      </c>
      <c r="N3749" s="21" t="e">
        <f>IF(OR($B3749="",N$3&lt;$D3749+Настройки!$B$7),0,MAX(0,$E3749-MAX(0,SUMIFS(Тех_Движение!$G$2:$G$5111,Тех_Движение!$D$2:$D$5111,$C3749,Тех_Движение!$B$2:$B$5111,"&lt;="&amp;N$3)-$F3749)))</f>
        <v>#VALUE!</v>
      </c>
      <c r="O3749" s="21" t="e">
        <f>IF(OR($B3749="",O$3&lt;$D3749+Настройки!$B$7),0,MAX(0,$E3749-MAX(0,SUMIFS(Тех_Движение!$G$2:$G$5111,Тех_Движение!$D$2:$D$5111,$C3749,Тех_Движение!$B$2:$B$5111,"&lt;="&amp;O$3)-$F3749)))</f>
        <v>#VALUE!</v>
      </c>
      <c r="P3749" s="21" t="e">
        <f>IF(OR($B3749="",P$3&lt;$D3749+Настройки!$B$7),0,MAX(0,$E3749-MAX(0,SUMIFS(Тех_Движение!$G$2:$G$5111,Тех_Движение!$D$2:$D$5111,$C3749,Тех_Движение!$B$2:$B$5111,"&lt;="&amp;P$3)-$F3749)))</f>
        <v>#VALUE!</v>
      </c>
      <c r="Q3749" s="21" t="e">
        <f>IF(OR($B3749="",Q$3&lt;$D3749+Настройки!$B$7),0,MAX(0,$E3749-MAX(0,SUMIFS(Тех_Движение!$G$2:$G$5111,Тех_Движение!$D$2:$D$5111,$C3749,Тех_Движение!$B$2:$B$5111,"&lt;="&amp;Q$3)-$F3749)))</f>
        <v>#VALUE!</v>
      </c>
      <c r="R3749" s="21" t="str">
        <f t="shared" si="175"/>
        <v/>
      </c>
      <c r="S3749" s="23" t="str">
        <f>IF($B3749="","",VLOOKUP($C3749,Настройки!$A$11:$L$17,9,FALSE))</f>
        <v/>
      </c>
      <c r="T3749" s="23" t="str">
        <f t="shared" si="176"/>
        <v/>
      </c>
    </row>
    <row r="3750" spans="1:20" x14ac:dyDescent="0.3">
      <c r="A3750" s="20">
        <f>Тех_Движение!$A$3747</f>
        <v>3746</v>
      </c>
      <c r="B3750" s="20" t="str">
        <f>IF(Тех_Движение!$F$3747&gt;0,Тех_Движение!$I$3747,"")</f>
        <v/>
      </c>
      <c r="C3750" s="20" t="str">
        <f>IF($B3750="","",Тех_Движение!$D$3747)</f>
        <v/>
      </c>
      <c r="D3750" s="9" t="str">
        <f>IF($B3750="","",Тех_Движение!$B$3747)</f>
        <v/>
      </c>
      <c r="E3750" s="21" t="str">
        <f>IF($B3750="","",Тех_Движение!$F$3747)</f>
        <v/>
      </c>
      <c r="F3750" s="21" t="str">
        <f>IF($B3750="","",SUMIFS($E$5:$E3749,$C$5:$C3749,$C3750))</f>
        <v/>
      </c>
      <c r="G3750" s="21" t="str">
        <f>IF($B3750="","",MAX(0,$E3750-MAX(0,SUMIFS(Тех_Движение!$G$2:$G$5111,Тех_Движение!$D$2:$D$5111,$C3750,Тех_Движение!$B$2:$B$5111,"&lt;="&amp;Настройки!$B$5-1)-$F3750)))</f>
        <v/>
      </c>
      <c r="H3750" s="21" t="str">
        <f>IF($B3750="","",IF(AND($D3750&gt;=Настройки!$B$5,$D3750&lt;=Настройки!$B$6),$E3750,0))</f>
        <v/>
      </c>
      <c r="I3750" s="21" t="str">
        <f t="shared" si="174"/>
        <v/>
      </c>
      <c r="J3750" s="21" t="str">
        <f>IF($B3750="","",MAX(0,$E3750-MAX(0,SUMIFS(Тех_Движение!$G$2:$G$5111,Тех_Движение!$D$2:$D$5111,$C3750,Тех_Движение!$B$2:$B$5111,"&lt;="&amp;Настройки!$B$6)-$F3750)))</f>
        <v/>
      </c>
      <c r="K3750" s="21" t="e">
        <f>IF(OR($B3750="",K$3&lt;$D3750+Настройки!$B$7),0,MAX(0,$E3750-MAX(0,SUMIFS(Тех_Движение!$G$2:$G$5111,Тех_Движение!$D$2:$D$5111,$C3750,Тех_Движение!$B$2:$B$5111,"&lt;="&amp;K$3)-$F3750)))</f>
        <v>#VALUE!</v>
      </c>
      <c r="L3750" s="21" t="e">
        <f>IF(OR($B3750="",L$3&lt;$D3750+Настройки!$B$7),0,MAX(0,$E3750-MAX(0,SUMIFS(Тех_Движение!$G$2:$G$5111,Тех_Движение!$D$2:$D$5111,$C3750,Тех_Движение!$B$2:$B$5111,"&lt;="&amp;L$3)-$F3750)))</f>
        <v>#VALUE!</v>
      </c>
      <c r="M3750" s="21" t="e">
        <f>IF(OR($B3750="",M$3&lt;$D3750+Настройки!$B$7),0,MAX(0,$E3750-MAX(0,SUMIFS(Тех_Движение!$G$2:$G$5111,Тех_Движение!$D$2:$D$5111,$C3750,Тех_Движение!$B$2:$B$5111,"&lt;="&amp;M$3)-$F3750)))</f>
        <v>#VALUE!</v>
      </c>
      <c r="N3750" s="21" t="e">
        <f>IF(OR($B3750="",N$3&lt;$D3750+Настройки!$B$7),0,MAX(0,$E3750-MAX(0,SUMIFS(Тех_Движение!$G$2:$G$5111,Тех_Движение!$D$2:$D$5111,$C3750,Тех_Движение!$B$2:$B$5111,"&lt;="&amp;N$3)-$F3750)))</f>
        <v>#VALUE!</v>
      </c>
      <c r="O3750" s="21" t="e">
        <f>IF(OR($B3750="",O$3&lt;$D3750+Настройки!$B$7),0,MAX(0,$E3750-MAX(0,SUMIFS(Тех_Движение!$G$2:$G$5111,Тех_Движение!$D$2:$D$5111,$C3750,Тех_Движение!$B$2:$B$5111,"&lt;="&amp;O$3)-$F3750)))</f>
        <v>#VALUE!</v>
      </c>
      <c r="P3750" s="21" t="e">
        <f>IF(OR($B3750="",P$3&lt;$D3750+Настройки!$B$7),0,MAX(0,$E3750-MAX(0,SUMIFS(Тех_Движение!$G$2:$G$5111,Тех_Движение!$D$2:$D$5111,$C3750,Тех_Движение!$B$2:$B$5111,"&lt;="&amp;P$3)-$F3750)))</f>
        <v>#VALUE!</v>
      </c>
      <c r="Q3750" s="21" t="e">
        <f>IF(OR($B3750="",Q$3&lt;$D3750+Настройки!$B$7),0,MAX(0,$E3750-MAX(0,SUMIFS(Тех_Движение!$G$2:$G$5111,Тех_Движение!$D$2:$D$5111,$C3750,Тех_Движение!$B$2:$B$5111,"&lt;="&amp;Q$3)-$F3750)))</f>
        <v>#VALUE!</v>
      </c>
      <c r="R3750" s="21" t="str">
        <f t="shared" si="175"/>
        <v/>
      </c>
      <c r="S3750" s="23" t="str">
        <f>IF($B3750="","",VLOOKUP($C3750,Настройки!$A$11:$L$17,9,FALSE))</f>
        <v/>
      </c>
      <c r="T3750" s="23" t="str">
        <f t="shared" si="176"/>
        <v/>
      </c>
    </row>
    <row r="3751" spans="1:20" x14ac:dyDescent="0.3">
      <c r="A3751" s="20">
        <f>Тех_Движение!$A$3748</f>
        <v>3747</v>
      </c>
      <c r="B3751" s="20" t="str">
        <f>IF(Тех_Движение!$F$3748&gt;0,Тех_Движение!$I$3748,"")</f>
        <v/>
      </c>
      <c r="C3751" s="20" t="str">
        <f>IF($B3751="","",Тех_Движение!$D$3748)</f>
        <v/>
      </c>
      <c r="D3751" s="9" t="str">
        <f>IF($B3751="","",Тех_Движение!$B$3748)</f>
        <v/>
      </c>
      <c r="E3751" s="21" t="str">
        <f>IF($B3751="","",Тех_Движение!$F$3748)</f>
        <v/>
      </c>
      <c r="F3751" s="21" t="str">
        <f>IF($B3751="","",SUMIFS($E$5:$E3750,$C$5:$C3750,$C3751))</f>
        <v/>
      </c>
      <c r="G3751" s="21" t="str">
        <f>IF($B3751="","",MAX(0,$E3751-MAX(0,SUMIFS(Тех_Движение!$G$2:$G$5111,Тех_Движение!$D$2:$D$5111,$C3751,Тех_Движение!$B$2:$B$5111,"&lt;="&amp;Настройки!$B$5-1)-$F3751)))</f>
        <v/>
      </c>
      <c r="H3751" s="21" t="str">
        <f>IF($B3751="","",IF(AND($D3751&gt;=Настройки!$B$5,$D3751&lt;=Настройки!$B$6),$E3751,0))</f>
        <v/>
      </c>
      <c r="I3751" s="21" t="str">
        <f t="shared" si="174"/>
        <v/>
      </c>
      <c r="J3751" s="21" t="str">
        <f>IF($B3751="","",MAX(0,$E3751-MAX(0,SUMIFS(Тех_Движение!$G$2:$G$5111,Тех_Движение!$D$2:$D$5111,$C3751,Тех_Движение!$B$2:$B$5111,"&lt;="&amp;Настройки!$B$6)-$F3751)))</f>
        <v/>
      </c>
      <c r="K3751" s="21" t="e">
        <f>IF(OR($B3751="",K$3&lt;$D3751+Настройки!$B$7),0,MAX(0,$E3751-MAX(0,SUMIFS(Тех_Движение!$G$2:$G$5111,Тех_Движение!$D$2:$D$5111,$C3751,Тех_Движение!$B$2:$B$5111,"&lt;="&amp;K$3)-$F3751)))</f>
        <v>#VALUE!</v>
      </c>
      <c r="L3751" s="21" t="e">
        <f>IF(OR($B3751="",L$3&lt;$D3751+Настройки!$B$7),0,MAX(0,$E3751-MAX(0,SUMIFS(Тех_Движение!$G$2:$G$5111,Тех_Движение!$D$2:$D$5111,$C3751,Тех_Движение!$B$2:$B$5111,"&lt;="&amp;L$3)-$F3751)))</f>
        <v>#VALUE!</v>
      </c>
      <c r="M3751" s="21" t="e">
        <f>IF(OR($B3751="",M$3&lt;$D3751+Настройки!$B$7),0,MAX(0,$E3751-MAX(0,SUMIFS(Тех_Движение!$G$2:$G$5111,Тех_Движение!$D$2:$D$5111,$C3751,Тех_Движение!$B$2:$B$5111,"&lt;="&amp;M$3)-$F3751)))</f>
        <v>#VALUE!</v>
      </c>
      <c r="N3751" s="21" t="e">
        <f>IF(OR($B3751="",N$3&lt;$D3751+Настройки!$B$7),0,MAX(0,$E3751-MAX(0,SUMIFS(Тех_Движение!$G$2:$G$5111,Тех_Движение!$D$2:$D$5111,$C3751,Тех_Движение!$B$2:$B$5111,"&lt;="&amp;N$3)-$F3751)))</f>
        <v>#VALUE!</v>
      </c>
      <c r="O3751" s="21" t="e">
        <f>IF(OR($B3751="",O$3&lt;$D3751+Настройки!$B$7),0,MAX(0,$E3751-MAX(0,SUMIFS(Тех_Движение!$G$2:$G$5111,Тех_Движение!$D$2:$D$5111,$C3751,Тех_Движение!$B$2:$B$5111,"&lt;="&amp;O$3)-$F3751)))</f>
        <v>#VALUE!</v>
      </c>
      <c r="P3751" s="21" t="e">
        <f>IF(OR($B3751="",P$3&lt;$D3751+Настройки!$B$7),0,MAX(0,$E3751-MAX(0,SUMIFS(Тех_Движение!$G$2:$G$5111,Тех_Движение!$D$2:$D$5111,$C3751,Тех_Движение!$B$2:$B$5111,"&lt;="&amp;P$3)-$F3751)))</f>
        <v>#VALUE!</v>
      </c>
      <c r="Q3751" s="21" t="e">
        <f>IF(OR($B3751="",Q$3&lt;$D3751+Настройки!$B$7),0,MAX(0,$E3751-MAX(0,SUMIFS(Тех_Движение!$G$2:$G$5111,Тех_Движение!$D$2:$D$5111,$C3751,Тех_Движение!$B$2:$B$5111,"&lt;="&amp;Q$3)-$F3751)))</f>
        <v>#VALUE!</v>
      </c>
      <c r="R3751" s="21" t="str">
        <f t="shared" si="175"/>
        <v/>
      </c>
      <c r="S3751" s="23" t="str">
        <f>IF($B3751="","",VLOOKUP($C3751,Настройки!$A$11:$L$17,9,FALSE))</f>
        <v/>
      </c>
      <c r="T3751" s="23" t="str">
        <f t="shared" si="176"/>
        <v/>
      </c>
    </row>
    <row r="3752" spans="1:20" x14ac:dyDescent="0.3">
      <c r="A3752" s="20">
        <f>Тех_Движение!$A$3749</f>
        <v>3748</v>
      </c>
      <c r="B3752" s="20" t="str">
        <f>IF(Тех_Движение!$F$3749&gt;0,Тех_Движение!$I$3749,"")</f>
        <v/>
      </c>
      <c r="C3752" s="20" t="str">
        <f>IF($B3752="","",Тех_Движение!$D$3749)</f>
        <v/>
      </c>
      <c r="D3752" s="9" t="str">
        <f>IF($B3752="","",Тех_Движение!$B$3749)</f>
        <v/>
      </c>
      <c r="E3752" s="21" t="str">
        <f>IF($B3752="","",Тех_Движение!$F$3749)</f>
        <v/>
      </c>
      <c r="F3752" s="21" t="str">
        <f>IF($B3752="","",SUMIFS($E$5:$E3751,$C$5:$C3751,$C3752))</f>
        <v/>
      </c>
      <c r="G3752" s="21" t="str">
        <f>IF($B3752="","",MAX(0,$E3752-MAX(0,SUMIFS(Тех_Движение!$G$2:$G$5111,Тех_Движение!$D$2:$D$5111,$C3752,Тех_Движение!$B$2:$B$5111,"&lt;="&amp;Настройки!$B$5-1)-$F3752)))</f>
        <v/>
      </c>
      <c r="H3752" s="21" t="str">
        <f>IF($B3752="","",IF(AND($D3752&gt;=Настройки!$B$5,$D3752&lt;=Настройки!$B$6),$E3752,0))</f>
        <v/>
      </c>
      <c r="I3752" s="21" t="str">
        <f t="shared" si="174"/>
        <v/>
      </c>
      <c r="J3752" s="21" t="str">
        <f>IF($B3752="","",MAX(0,$E3752-MAX(0,SUMIFS(Тех_Движение!$G$2:$G$5111,Тех_Движение!$D$2:$D$5111,$C3752,Тех_Движение!$B$2:$B$5111,"&lt;="&amp;Настройки!$B$6)-$F3752)))</f>
        <v/>
      </c>
      <c r="K3752" s="21" t="e">
        <f>IF(OR($B3752="",K$3&lt;$D3752+Настройки!$B$7),0,MAX(0,$E3752-MAX(0,SUMIFS(Тех_Движение!$G$2:$G$5111,Тех_Движение!$D$2:$D$5111,$C3752,Тех_Движение!$B$2:$B$5111,"&lt;="&amp;K$3)-$F3752)))</f>
        <v>#VALUE!</v>
      </c>
      <c r="L3752" s="21" t="e">
        <f>IF(OR($B3752="",L$3&lt;$D3752+Настройки!$B$7),0,MAX(0,$E3752-MAX(0,SUMIFS(Тех_Движение!$G$2:$G$5111,Тех_Движение!$D$2:$D$5111,$C3752,Тех_Движение!$B$2:$B$5111,"&lt;="&amp;L$3)-$F3752)))</f>
        <v>#VALUE!</v>
      </c>
      <c r="M3752" s="21" t="e">
        <f>IF(OR($B3752="",M$3&lt;$D3752+Настройки!$B$7),0,MAX(0,$E3752-MAX(0,SUMIFS(Тех_Движение!$G$2:$G$5111,Тех_Движение!$D$2:$D$5111,$C3752,Тех_Движение!$B$2:$B$5111,"&lt;="&amp;M$3)-$F3752)))</f>
        <v>#VALUE!</v>
      </c>
      <c r="N3752" s="21" t="e">
        <f>IF(OR($B3752="",N$3&lt;$D3752+Настройки!$B$7),0,MAX(0,$E3752-MAX(0,SUMIFS(Тех_Движение!$G$2:$G$5111,Тех_Движение!$D$2:$D$5111,$C3752,Тех_Движение!$B$2:$B$5111,"&lt;="&amp;N$3)-$F3752)))</f>
        <v>#VALUE!</v>
      </c>
      <c r="O3752" s="21" t="e">
        <f>IF(OR($B3752="",O$3&lt;$D3752+Настройки!$B$7),0,MAX(0,$E3752-MAX(0,SUMIFS(Тех_Движение!$G$2:$G$5111,Тех_Движение!$D$2:$D$5111,$C3752,Тех_Движение!$B$2:$B$5111,"&lt;="&amp;O$3)-$F3752)))</f>
        <v>#VALUE!</v>
      </c>
      <c r="P3752" s="21" t="e">
        <f>IF(OR($B3752="",P$3&lt;$D3752+Настройки!$B$7),0,MAX(0,$E3752-MAX(0,SUMIFS(Тех_Движение!$G$2:$G$5111,Тех_Движение!$D$2:$D$5111,$C3752,Тех_Движение!$B$2:$B$5111,"&lt;="&amp;P$3)-$F3752)))</f>
        <v>#VALUE!</v>
      </c>
      <c r="Q3752" s="21" t="e">
        <f>IF(OR($B3752="",Q$3&lt;$D3752+Настройки!$B$7),0,MAX(0,$E3752-MAX(0,SUMIFS(Тех_Движение!$G$2:$G$5111,Тех_Движение!$D$2:$D$5111,$C3752,Тех_Движение!$B$2:$B$5111,"&lt;="&amp;Q$3)-$F3752)))</f>
        <v>#VALUE!</v>
      </c>
      <c r="R3752" s="21" t="str">
        <f t="shared" si="175"/>
        <v/>
      </c>
      <c r="S3752" s="23" t="str">
        <f>IF($B3752="","",VLOOKUP($C3752,Настройки!$A$11:$L$17,9,FALSE))</f>
        <v/>
      </c>
      <c r="T3752" s="23" t="str">
        <f t="shared" si="176"/>
        <v/>
      </c>
    </row>
    <row r="3753" spans="1:20" x14ac:dyDescent="0.3">
      <c r="A3753" s="20">
        <f>Тех_Движение!$A$3750</f>
        <v>3749</v>
      </c>
      <c r="B3753" s="20" t="str">
        <f>IF(Тех_Движение!$F$3750&gt;0,Тех_Движение!$I$3750,"")</f>
        <v/>
      </c>
      <c r="C3753" s="20" t="str">
        <f>IF($B3753="","",Тех_Движение!$D$3750)</f>
        <v/>
      </c>
      <c r="D3753" s="9" t="str">
        <f>IF($B3753="","",Тех_Движение!$B$3750)</f>
        <v/>
      </c>
      <c r="E3753" s="21" t="str">
        <f>IF($B3753="","",Тех_Движение!$F$3750)</f>
        <v/>
      </c>
      <c r="F3753" s="21" t="str">
        <f>IF($B3753="","",SUMIFS($E$5:$E3752,$C$5:$C3752,$C3753))</f>
        <v/>
      </c>
      <c r="G3753" s="21" t="str">
        <f>IF($B3753="","",MAX(0,$E3753-MAX(0,SUMIFS(Тех_Движение!$G$2:$G$5111,Тех_Движение!$D$2:$D$5111,$C3753,Тех_Движение!$B$2:$B$5111,"&lt;="&amp;Настройки!$B$5-1)-$F3753)))</f>
        <v/>
      </c>
      <c r="H3753" s="21" t="str">
        <f>IF($B3753="","",IF(AND($D3753&gt;=Настройки!$B$5,$D3753&lt;=Настройки!$B$6),$E3753,0))</f>
        <v/>
      </c>
      <c r="I3753" s="21" t="str">
        <f t="shared" si="174"/>
        <v/>
      </c>
      <c r="J3753" s="21" t="str">
        <f>IF($B3753="","",MAX(0,$E3753-MAX(0,SUMIFS(Тех_Движение!$G$2:$G$5111,Тех_Движение!$D$2:$D$5111,$C3753,Тех_Движение!$B$2:$B$5111,"&lt;="&amp;Настройки!$B$6)-$F3753)))</f>
        <v/>
      </c>
      <c r="K3753" s="21" t="e">
        <f>IF(OR($B3753="",K$3&lt;$D3753+Настройки!$B$7),0,MAX(0,$E3753-MAX(0,SUMIFS(Тех_Движение!$G$2:$G$5111,Тех_Движение!$D$2:$D$5111,$C3753,Тех_Движение!$B$2:$B$5111,"&lt;="&amp;K$3)-$F3753)))</f>
        <v>#VALUE!</v>
      </c>
      <c r="L3753" s="21" t="e">
        <f>IF(OR($B3753="",L$3&lt;$D3753+Настройки!$B$7),0,MAX(0,$E3753-MAX(0,SUMIFS(Тех_Движение!$G$2:$G$5111,Тех_Движение!$D$2:$D$5111,$C3753,Тех_Движение!$B$2:$B$5111,"&lt;="&amp;L$3)-$F3753)))</f>
        <v>#VALUE!</v>
      </c>
      <c r="M3753" s="21" t="e">
        <f>IF(OR($B3753="",M$3&lt;$D3753+Настройки!$B$7),0,MAX(0,$E3753-MAX(0,SUMIFS(Тех_Движение!$G$2:$G$5111,Тех_Движение!$D$2:$D$5111,$C3753,Тех_Движение!$B$2:$B$5111,"&lt;="&amp;M$3)-$F3753)))</f>
        <v>#VALUE!</v>
      </c>
      <c r="N3753" s="21" t="e">
        <f>IF(OR($B3753="",N$3&lt;$D3753+Настройки!$B$7),0,MAX(0,$E3753-MAX(0,SUMIFS(Тех_Движение!$G$2:$G$5111,Тех_Движение!$D$2:$D$5111,$C3753,Тех_Движение!$B$2:$B$5111,"&lt;="&amp;N$3)-$F3753)))</f>
        <v>#VALUE!</v>
      </c>
      <c r="O3753" s="21" t="e">
        <f>IF(OR($B3753="",O$3&lt;$D3753+Настройки!$B$7),0,MAX(0,$E3753-MAX(0,SUMIFS(Тех_Движение!$G$2:$G$5111,Тех_Движение!$D$2:$D$5111,$C3753,Тех_Движение!$B$2:$B$5111,"&lt;="&amp;O$3)-$F3753)))</f>
        <v>#VALUE!</v>
      </c>
      <c r="P3753" s="21" t="e">
        <f>IF(OR($B3753="",P$3&lt;$D3753+Настройки!$B$7),0,MAX(0,$E3753-MAX(0,SUMIFS(Тех_Движение!$G$2:$G$5111,Тех_Движение!$D$2:$D$5111,$C3753,Тех_Движение!$B$2:$B$5111,"&lt;="&amp;P$3)-$F3753)))</f>
        <v>#VALUE!</v>
      </c>
      <c r="Q3753" s="21" t="e">
        <f>IF(OR($B3753="",Q$3&lt;$D3753+Настройки!$B$7),0,MAX(0,$E3753-MAX(0,SUMIFS(Тех_Движение!$G$2:$G$5111,Тех_Движение!$D$2:$D$5111,$C3753,Тех_Движение!$B$2:$B$5111,"&lt;="&amp;Q$3)-$F3753)))</f>
        <v>#VALUE!</v>
      </c>
      <c r="R3753" s="21" t="str">
        <f t="shared" si="175"/>
        <v/>
      </c>
      <c r="S3753" s="23" t="str">
        <f>IF($B3753="","",VLOOKUP($C3753,Настройки!$A$11:$L$17,9,FALSE))</f>
        <v/>
      </c>
      <c r="T3753" s="23" t="str">
        <f t="shared" si="176"/>
        <v/>
      </c>
    </row>
    <row r="3754" spans="1:20" x14ac:dyDescent="0.3">
      <c r="A3754" s="20">
        <f>Тех_Движение!$A$3751</f>
        <v>3750</v>
      </c>
      <c r="B3754" s="20" t="str">
        <f>IF(Тех_Движение!$F$3751&gt;0,Тех_Движение!$I$3751,"")</f>
        <v/>
      </c>
      <c r="C3754" s="20" t="str">
        <f>IF($B3754="","",Тех_Движение!$D$3751)</f>
        <v/>
      </c>
      <c r="D3754" s="9" t="str">
        <f>IF($B3754="","",Тех_Движение!$B$3751)</f>
        <v/>
      </c>
      <c r="E3754" s="21" t="str">
        <f>IF($B3754="","",Тех_Движение!$F$3751)</f>
        <v/>
      </c>
      <c r="F3754" s="21" t="str">
        <f>IF($B3754="","",SUMIFS($E$5:$E3753,$C$5:$C3753,$C3754))</f>
        <v/>
      </c>
      <c r="G3754" s="21" t="str">
        <f>IF($B3754="","",MAX(0,$E3754-MAX(0,SUMIFS(Тех_Движение!$G$2:$G$5111,Тех_Движение!$D$2:$D$5111,$C3754,Тех_Движение!$B$2:$B$5111,"&lt;="&amp;Настройки!$B$5-1)-$F3754)))</f>
        <v/>
      </c>
      <c r="H3754" s="21" t="str">
        <f>IF($B3754="","",IF(AND($D3754&gt;=Настройки!$B$5,$D3754&lt;=Настройки!$B$6),$E3754,0))</f>
        <v/>
      </c>
      <c r="I3754" s="21" t="str">
        <f t="shared" si="174"/>
        <v/>
      </c>
      <c r="J3754" s="21" t="str">
        <f>IF($B3754="","",MAX(0,$E3754-MAX(0,SUMIFS(Тех_Движение!$G$2:$G$5111,Тех_Движение!$D$2:$D$5111,$C3754,Тех_Движение!$B$2:$B$5111,"&lt;="&amp;Настройки!$B$6)-$F3754)))</f>
        <v/>
      </c>
      <c r="K3754" s="21" t="e">
        <f>IF(OR($B3754="",K$3&lt;$D3754+Настройки!$B$7),0,MAX(0,$E3754-MAX(0,SUMIFS(Тех_Движение!$G$2:$G$5111,Тех_Движение!$D$2:$D$5111,$C3754,Тех_Движение!$B$2:$B$5111,"&lt;="&amp;K$3)-$F3754)))</f>
        <v>#VALUE!</v>
      </c>
      <c r="L3754" s="21" t="e">
        <f>IF(OR($B3754="",L$3&lt;$D3754+Настройки!$B$7),0,MAX(0,$E3754-MAX(0,SUMIFS(Тех_Движение!$G$2:$G$5111,Тех_Движение!$D$2:$D$5111,$C3754,Тех_Движение!$B$2:$B$5111,"&lt;="&amp;L$3)-$F3754)))</f>
        <v>#VALUE!</v>
      </c>
      <c r="M3754" s="21" t="e">
        <f>IF(OR($B3754="",M$3&lt;$D3754+Настройки!$B$7),0,MAX(0,$E3754-MAX(0,SUMIFS(Тех_Движение!$G$2:$G$5111,Тех_Движение!$D$2:$D$5111,$C3754,Тех_Движение!$B$2:$B$5111,"&lt;="&amp;M$3)-$F3754)))</f>
        <v>#VALUE!</v>
      </c>
      <c r="N3754" s="21" t="e">
        <f>IF(OR($B3754="",N$3&lt;$D3754+Настройки!$B$7),0,MAX(0,$E3754-MAX(0,SUMIFS(Тех_Движение!$G$2:$G$5111,Тех_Движение!$D$2:$D$5111,$C3754,Тех_Движение!$B$2:$B$5111,"&lt;="&amp;N$3)-$F3754)))</f>
        <v>#VALUE!</v>
      </c>
      <c r="O3754" s="21" t="e">
        <f>IF(OR($B3754="",O$3&lt;$D3754+Настройки!$B$7),0,MAX(0,$E3754-MAX(0,SUMIFS(Тех_Движение!$G$2:$G$5111,Тех_Движение!$D$2:$D$5111,$C3754,Тех_Движение!$B$2:$B$5111,"&lt;="&amp;O$3)-$F3754)))</f>
        <v>#VALUE!</v>
      </c>
      <c r="P3754" s="21" t="e">
        <f>IF(OR($B3754="",P$3&lt;$D3754+Настройки!$B$7),0,MAX(0,$E3754-MAX(0,SUMIFS(Тех_Движение!$G$2:$G$5111,Тех_Движение!$D$2:$D$5111,$C3754,Тех_Движение!$B$2:$B$5111,"&lt;="&amp;P$3)-$F3754)))</f>
        <v>#VALUE!</v>
      </c>
      <c r="Q3754" s="21" t="e">
        <f>IF(OR($B3754="",Q$3&lt;$D3754+Настройки!$B$7),0,MAX(0,$E3754-MAX(0,SUMIFS(Тех_Движение!$G$2:$G$5111,Тех_Движение!$D$2:$D$5111,$C3754,Тех_Движение!$B$2:$B$5111,"&lt;="&amp;Q$3)-$F3754)))</f>
        <v>#VALUE!</v>
      </c>
      <c r="R3754" s="21" t="str">
        <f t="shared" si="175"/>
        <v/>
      </c>
      <c r="S3754" s="23" t="str">
        <f>IF($B3754="","",VLOOKUP($C3754,Настройки!$A$11:$L$17,9,FALSE))</f>
        <v/>
      </c>
      <c r="T3754" s="23" t="str">
        <f t="shared" si="176"/>
        <v/>
      </c>
    </row>
    <row r="3755" spans="1:20" x14ac:dyDescent="0.3">
      <c r="A3755" s="20">
        <f>Тех_Движение!$A$3752</f>
        <v>3751</v>
      </c>
      <c r="B3755" s="20" t="str">
        <f>IF(Тех_Движение!$F$3752&gt;0,Тех_Движение!$I$3752,"")</f>
        <v/>
      </c>
      <c r="C3755" s="20" t="str">
        <f>IF($B3755="","",Тех_Движение!$D$3752)</f>
        <v/>
      </c>
      <c r="D3755" s="9" t="str">
        <f>IF($B3755="","",Тех_Движение!$B$3752)</f>
        <v/>
      </c>
      <c r="E3755" s="21" t="str">
        <f>IF($B3755="","",Тех_Движение!$F$3752)</f>
        <v/>
      </c>
      <c r="F3755" s="21" t="str">
        <f>IF($B3755="","",SUMIFS($E$5:$E3754,$C$5:$C3754,$C3755))</f>
        <v/>
      </c>
      <c r="G3755" s="21" t="str">
        <f>IF($B3755="","",MAX(0,$E3755-MAX(0,SUMIFS(Тех_Движение!$G$2:$G$5111,Тех_Движение!$D$2:$D$5111,$C3755,Тех_Движение!$B$2:$B$5111,"&lt;="&amp;Настройки!$B$5-1)-$F3755)))</f>
        <v/>
      </c>
      <c r="H3755" s="21" t="str">
        <f>IF($B3755="","",IF(AND($D3755&gt;=Настройки!$B$5,$D3755&lt;=Настройки!$B$6),$E3755,0))</f>
        <v/>
      </c>
      <c r="I3755" s="21" t="str">
        <f t="shared" si="174"/>
        <v/>
      </c>
      <c r="J3755" s="21" t="str">
        <f>IF($B3755="","",MAX(0,$E3755-MAX(0,SUMIFS(Тех_Движение!$G$2:$G$5111,Тех_Движение!$D$2:$D$5111,$C3755,Тех_Движение!$B$2:$B$5111,"&lt;="&amp;Настройки!$B$6)-$F3755)))</f>
        <v/>
      </c>
      <c r="K3755" s="21" t="e">
        <f>IF(OR($B3755="",K$3&lt;$D3755+Настройки!$B$7),0,MAX(0,$E3755-MAX(0,SUMIFS(Тех_Движение!$G$2:$G$5111,Тех_Движение!$D$2:$D$5111,$C3755,Тех_Движение!$B$2:$B$5111,"&lt;="&amp;K$3)-$F3755)))</f>
        <v>#VALUE!</v>
      </c>
      <c r="L3755" s="21" t="e">
        <f>IF(OR($B3755="",L$3&lt;$D3755+Настройки!$B$7),0,MAX(0,$E3755-MAX(0,SUMIFS(Тех_Движение!$G$2:$G$5111,Тех_Движение!$D$2:$D$5111,$C3755,Тех_Движение!$B$2:$B$5111,"&lt;="&amp;L$3)-$F3755)))</f>
        <v>#VALUE!</v>
      </c>
      <c r="M3755" s="21" t="e">
        <f>IF(OR($B3755="",M$3&lt;$D3755+Настройки!$B$7),0,MAX(0,$E3755-MAX(0,SUMIFS(Тех_Движение!$G$2:$G$5111,Тех_Движение!$D$2:$D$5111,$C3755,Тех_Движение!$B$2:$B$5111,"&lt;="&amp;M$3)-$F3755)))</f>
        <v>#VALUE!</v>
      </c>
      <c r="N3755" s="21" t="e">
        <f>IF(OR($B3755="",N$3&lt;$D3755+Настройки!$B$7),0,MAX(0,$E3755-MAX(0,SUMIFS(Тех_Движение!$G$2:$G$5111,Тех_Движение!$D$2:$D$5111,$C3755,Тех_Движение!$B$2:$B$5111,"&lt;="&amp;N$3)-$F3755)))</f>
        <v>#VALUE!</v>
      </c>
      <c r="O3755" s="21" t="e">
        <f>IF(OR($B3755="",O$3&lt;$D3755+Настройки!$B$7),0,MAX(0,$E3755-MAX(0,SUMIFS(Тех_Движение!$G$2:$G$5111,Тех_Движение!$D$2:$D$5111,$C3755,Тех_Движение!$B$2:$B$5111,"&lt;="&amp;O$3)-$F3755)))</f>
        <v>#VALUE!</v>
      </c>
      <c r="P3755" s="21" t="e">
        <f>IF(OR($B3755="",P$3&lt;$D3755+Настройки!$B$7),0,MAX(0,$E3755-MAX(0,SUMIFS(Тех_Движение!$G$2:$G$5111,Тех_Движение!$D$2:$D$5111,$C3755,Тех_Движение!$B$2:$B$5111,"&lt;="&amp;P$3)-$F3755)))</f>
        <v>#VALUE!</v>
      </c>
      <c r="Q3755" s="21" t="e">
        <f>IF(OR($B3755="",Q$3&lt;$D3755+Настройки!$B$7),0,MAX(0,$E3755-MAX(0,SUMIFS(Тех_Движение!$G$2:$G$5111,Тех_Движение!$D$2:$D$5111,$C3755,Тех_Движение!$B$2:$B$5111,"&lt;="&amp;Q$3)-$F3755)))</f>
        <v>#VALUE!</v>
      </c>
      <c r="R3755" s="21" t="str">
        <f t="shared" si="175"/>
        <v/>
      </c>
      <c r="S3755" s="23" t="str">
        <f>IF($B3755="","",VLOOKUP($C3755,Настройки!$A$11:$L$17,9,FALSE))</f>
        <v/>
      </c>
      <c r="T3755" s="23" t="str">
        <f t="shared" si="176"/>
        <v/>
      </c>
    </row>
    <row r="3756" spans="1:20" x14ac:dyDescent="0.3">
      <c r="A3756" s="20">
        <f>Тех_Движение!$A$3753</f>
        <v>3752</v>
      </c>
      <c r="B3756" s="20" t="str">
        <f>IF(Тех_Движение!$F$3753&gt;0,Тех_Движение!$I$3753,"")</f>
        <v/>
      </c>
      <c r="C3756" s="20" t="str">
        <f>IF($B3756="","",Тех_Движение!$D$3753)</f>
        <v/>
      </c>
      <c r="D3756" s="9" t="str">
        <f>IF($B3756="","",Тех_Движение!$B$3753)</f>
        <v/>
      </c>
      <c r="E3756" s="21" t="str">
        <f>IF($B3756="","",Тех_Движение!$F$3753)</f>
        <v/>
      </c>
      <c r="F3756" s="21" t="str">
        <f>IF($B3756="","",SUMIFS($E$5:$E3755,$C$5:$C3755,$C3756))</f>
        <v/>
      </c>
      <c r="G3756" s="21" t="str">
        <f>IF($B3756="","",MAX(0,$E3756-MAX(0,SUMIFS(Тех_Движение!$G$2:$G$5111,Тех_Движение!$D$2:$D$5111,$C3756,Тех_Движение!$B$2:$B$5111,"&lt;="&amp;Настройки!$B$5-1)-$F3756)))</f>
        <v/>
      </c>
      <c r="H3756" s="21" t="str">
        <f>IF($B3756="","",IF(AND($D3756&gt;=Настройки!$B$5,$D3756&lt;=Настройки!$B$6),$E3756,0))</f>
        <v/>
      </c>
      <c r="I3756" s="21" t="str">
        <f t="shared" si="174"/>
        <v/>
      </c>
      <c r="J3756" s="21" t="str">
        <f>IF($B3756="","",MAX(0,$E3756-MAX(0,SUMIFS(Тех_Движение!$G$2:$G$5111,Тех_Движение!$D$2:$D$5111,$C3756,Тех_Движение!$B$2:$B$5111,"&lt;="&amp;Настройки!$B$6)-$F3756)))</f>
        <v/>
      </c>
      <c r="K3756" s="21" t="e">
        <f>IF(OR($B3756="",K$3&lt;$D3756+Настройки!$B$7),0,MAX(0,$E3756-MAX(0,SUMIFS(Тех_Движение!$G$2:$G$5111,Тех_Движение!$D$2:$D$5111,$C3756,Тех_Движение!$B$2:$B$5111,"&lt;="&amp;K$3)-$F3756)))</f>
        <v>#VALUE!</v>
      </c>
      <c r="L3756" s="21" t="e">
        <f>IF(OR($B3756="",L$3&lt;$D3756+Настройки!$B$7),0,MAX(0,$E3756-MAX(0,SUMIFS(Тех_Движение!$G$2:$G$5111,Тех_Движение!$D$2:$D$5111,$C3756,Тех_Движение!$B$2:$B$5111,"&lt;="&amp;L$3)-$F3756)))</f>
        <v>#VALUE!</v>
      </c>
      <c r="M3756" s="21" t="e">
        <f>IF(OR($B3756="",M$3&lt;$D3756+Настройки!$B$7),0,MAX(0,$E3756-MAX(0,SUMIFS(Тех_Движение!$G$2:$G$5111,Тех_Движение!$D$2:$D$5111,$C3756,Тех_Движение!$B$2:$B$5111,"&lt;="&amp;M$3)-$F3756)))</f>
        <v>#VALUE!</v>
      </c>
      <c r="N3756" s="21" t="e">
        <f>IF(OR($B3756="",N$3&lt;$D3756+Настройки!$B$7),0,MAX(0,$E3756-MAX(0,SUMIFS(Тех_Движение!$G$2:$G$5111,Тех_Движение!$D$2:$D$5111,$C3756,Тех_Движение!$B$2:$B$5111,"&lt;="&amp;N$3)-$F3756)))</f>
        <v>#VALUE!</v>
      </c>
      <c r="O3756" s="21" t="e">
        <f>IF(OR($B3756="",O$3&lt;$D3756+Настройки!$B$7),0,MAX(0,$E3756-MAX(0,SUMIFS(Тех_Движение!$G$2:$G$5111,Тех_Движение!$D$2:$D$5111,$C3756,Тех_Движение!$B$2:$B$5111,"&lt;="&amp;O$3)-$F3756)))</f>
        <v>#VALUE!</v>
      </c>
      <c r="P3756" s="21" t="e">
        <f>IF(OR($B3756="",P$3&lt;$D3756+Настройки!$B$7),0,MAX(0,$E3756-MAX(0,SUMIFS(Тех_Движение!$G$2:$G$5111,Тех_Движение!$D$2:$D$5111,$C3756,Тех_Движение!$B$2:$B$5111,"&lt;="&amp;P$3)-$F3756)))</f>
        <v>#VALUE!</v>
      </c>
      <c r="Q3756" s="21" t="e">
        <f>IF(OR($B3756="",Q$3&lt;$D3756+Настройки!$B$7),0,MAX(0,$E3756-MAX(0,SUMIFS(Тех_Движение!$G$2:$G$5111,Тех_Движение!$D$2:$D$5111,$C3756,Тех_Движение!$B$2:$B$5111,"&lt;="&amp;Q$3)-$F3756)))</f>
        <v>#VALUE!</v>
      </c>
      <c r="R3756" s="21" t="str">
        <f t="shared" si="175"/>
        <v/>
      </c>
      <c r="S3756" s="23" t="str">
        <f>IF($B3756="","",VLOOKUP($C3756,Настройки!$A$11:$L$17,9,FALSE))</f>
        <v/>
      </c>
      <c r="T3756" s="23" t="str">
        <f t="shared" si="176"/>
        <v/>
      </c>
    </row>
    <row r="3757" spans="1:20" x14ac:dyDescent="0.3">
      <c r="A3757" s="20">
        <f>Тех_Движение!$A$3754</f>
        <v>3753</v>
      </c>
      <c r="B3757" s="20" t="str">
        <f>IF(Тех_Движение!$F$3754&gt;0,Тех_Движение!$I$3754,"")</f>
        <v/>
      </c>
      <c r="C3757" s="20" t="str">
        <f>IF($B3757="","",Тех_Движение!$D$3754)</f>
        <v/>
      </c>
      <c r="D3757" s="9" t="str">
        <f>IF($B3757="","",Тех_Движение!$B$3754)</f>
        <v/>
      </c>
      <c r="E3757" s="21" t="str">
        <f>IF($B3757="","",Тех_Движение!$F$3754)</f>
        <v/>
      </c>
      <c r="F3757" s="21" t="str">
        <f>IF($B3757="","",SUMIFS($E$5:$E3756,$C$5:$C3756,$C3757))</f>
        <v/>
      </c>
      <c r="G3757" s="21" t="str">
        <f>IF($B3757="","",MAX(0,$E3757-MAX(0,SUMIFS(Тех_Движение!$G$2:$G$5111,Тех_Движение!$D$2:$D$5111,$C3757,Тех_Движение!$B$2:$B$5111,"&lt;="&amp;Настройки!$B$5-1)-$F3757)))</f>
        <v/>
      </c>
      <c r="H3757" s="21" t="str">
        <f>IF($B3757="","",IF(AND($D3757&gt;=Настройки!$B$5,$D3757&lt;=Настройки!$B$6),$E3757,0))</f>
        <v/>
      </c>
      <c r="I3757" s="21" t="str">
        <f t="shared" si="174"/>
        <v/>
      </c>
      <c r="J3757" s="21" t="str">
        <f>IF($B3757="","",MAX(0,$E3757-MAX(0,SUMIFS(Тех_Движение!$G$2:$G$5111,Тех_Движение!$D$2:$D$5111,$C3757,Тех_Движение!$B$2:$B$5111,"&lt;="&amp;Настройки!$B$6)-$F3757)))</f>
        <v/>
      </c>
      <c r="K3757" s="21" t="e">
        <f>IF(OR($B3757="",K$3&lt;$D3757+Настройки!$B$7),0,MAX(0,$E3757-MAX(0,SUMIFS(Тех_Движение!$G$2:$G$5111,Тех_Движение!$D$2:$D$5111,$C3757,Тех_Движение!$B$2:$B$5111,"&lt;="&amp;K$3)-$F3757)))</f>
        <v>#VALUE!</v>
      </c>
      <c r="L3757" s="21" t="e">
        <f>IF(OR($B3757="",L$3&lt;$D3757+Настройки!$B$7),0,MAX(0,$E3757-MAX(0,SUMIFS(Тех_Движение!$G$2:$G$5111,Тех_Движение!$D$2:$D$5111,$C3757,Тех_Движение!$B$2:$B$5111,"&lt;="&amp;L$3)-$F3757)))</f>
        <v>#VALUE!</v>
      </c>
      <c r="M3757" s="21" t="e">
        <f>IF(OR($B3757="",M$3&lt;$D3757+Настройки!$B$7),0,MAX(0,$E3757-MAX(0,SUMIFS(Тех_Движение!$G$2:$G$5111,Тех_Движение!$D$2:$D$5111,$C3757,Тех_Движение!$B$2:$B$5111,"&lt;="&amp;M$3)-$F3757)))</f>
        <v>#VALUE!</v>
      </c>
      <c r="N3757" s="21" t="e">
        <f>IF(OR($B3757="",N$3&lt;$D3757+Настройки!$B$7),0,MAX(0,$E3757-MAX(0,SUMIFS(Тех_Движение!$G$2:$G$5111,Тех_Движение!$D$2:$D$5111,$C3757,Тех_Движение!$B$2:$B$5111,"&lt;="&amp;N$3)-$F3757)))</f>
        <v>#VALUE!</v>
      </c>
      <c r="O3757" s="21" t="e">
        <f>IF(OR($B3757="",O$3&lt;$D3757+Настройки!$B$7),0,MAX(0,$E3757-MAX(0,SUMIFS(Тех_Движение!$G$2:$G$5111,Тех_Движение!$D$2:$D$5111,$C3757,Тех_Движение!$B$2:$B$5111,"&lt;="&amp;O$3)-$F3757)))</f>
        <v>#VALUE!</v>
      </c>
      <c r="P3757" s="21" t="e">
        <f>IF(OR($B3757="",P$3&lt;$D3757+Настройки!$B$7),0,MAX(0,$E3757-MAX(0,SUMIFS(Тех_Движение!$G$2:$G$5111,Тех_Движение!$D$2:$D$5111,$C3757,Тех_Движение!$B$2:$B$5111,"&lt;="&amp;P$3)-$F3757)))</f>
        <v>#VALUE!</v>
      </c>
      <c r="Q3757" s="21" t="e">
        <f>IF(OR($B3757="",Q$3&lt;$D3757+Настройки!$B$7),0,MAX(0,$E3757-MAX(0,SUMIFS(Тех_Движение!$G$2:$G$5111,Тех_Движение!$D$2:$D$5111,$C3757,Тех_Движение!$B$2:$B$5111,"&lt;="&amp;Q$3)-$F3757)))</f>
        <v>#VALUE!</v>
      </c>
      <c r="R3757" s="21" t="str">
        <f t="shared" si="175"/>
        <v/>
      </c>
      <c r="S3757" s="23" t="str">
        <f>IF($B3757="","",VLOOKUP($C3757,Настройки!$A$11:$L$17,9,FALSE))</f>
        <v/>
      </c>
      <c r="T3757" s="23" t="str">
        <f t="shared" si="176"/>
        <v/>
      </c>
    </row>
    <row r="3758" spans="1:20" x14ac:dyDescent="0.3">
      <c r="A3758" s="20">
        <f>Тех_Движение!$A$3755</f>
        <v>3754</v>
      </c>
      <c r="B3758" s="20" t="str">
        <f>IF(Тех_Движение!$F$3755&gt;0,Тех_Движение!$I$3755,"")</f>
        <v/>
      </c>
      <c r="C3758" s="20" t="str">
        <f>IF($B3758="","",Тех_Движение!$D$3755)</f>
        <v/>
      </c>
      <c r="D3758" s="9" t="str">
        <f>IF($B3758="","",Тех_Движение!$B$3755)</f>
        <v/>
      </c>
      <c r="E3758" s="21" t="str">
        <f>IF($B3758="","",Тех_Движение!$F$3755)</f>
        <v/>
      </c>
      <c r="F3758" s="21" t="str">
        <f>IF($B3758="","",SUMIFS($E$5:$E3757,$C$5:$C3757,$C3758))</f>
        <v/>
      </c>
      <c r="G3758" s="21" t="str">
        <f>IF($B3758="","",MAX(0,$E3758-MAX(0,SUMIFS(Тех_Движение!$G$2:$G$5111,Тех_Движение!$D$2:$D$5111,$C3758,Тех_Движение!$B$2:$B$5111,"&lt;="&amp;Настройки!$B$5-1)-$F3758)))</f>
        <v/>
      </c>
      <c r="H3758" s="21" t="str">
        <f>IF($B3758="","",IF(AND($D3758&gt;=Настройки!$B$5,$D3758&lt;=Настройки!$B$6),$E3758,0))</f>
        <v/>
      </c>
      <c r="I3758" s="21" t="str">
        <f t="shared" si="174"/>
        <v/>
      </c>
      <c r="J3758" s="21" t="str">
        <f>IF($B3758="","",MAX(0,$E3758-MAX(0,SUMIFS(Тех_Движение!$G$2:$G$5111,Тех_Движение!$D$2:$D$5111,$C3758,Тех_Движение!$B$2:$B$5111,"&lt;="&amp;Настройки!$B$6)-$F3758)))</f>
        <v/>
      </c>
      <c r="K3758" s="21" t="e">
        <f>IF(OR($B3758="",K$3&lt;$D3758+Настройки!$B$7),0,MAX(0,$E3758-MAX(0,SUMIFS(Тех_Движение!$G$2:$G$5111,Тех_Движение!$D$2:$D$5111,$C3758,Тех_Движение!$B$2:$B$5111,"&lt;="&amp;K$3)-$F3758)))</f>
        <v>#VALUE!</v>
      </c>
      <c r="L3758" s="21" t="e">
        <f>IF(OR($B3758="",L$3&lt;$D3758+Настройки!$B$7),0,MAX(0,$E3758-MAX(0,SUMIFS(Тех_Движение!$G$2:$G$5111,Тех_Движение!$D$2:$D$5111,$C3758,Тех_Движение!$B$2:$B$5111,"&lt;="&amp;L$3)-$F3758)))</f>
        <v>#VALUE!</v>
      </c>
      <c r="M3758" s="21" t="e">
        <f>IF(OR($B3758="",M$3&lt;$D3758+Настройки!$B$7),0,MAX(0,$E3758-MAX(0,SUMIFS(Тех_Движение!$G$2:$G$5111,Тех_Движение!$D$2:$D$5111,$C3758,Тех_Движение!$B$2:$B$5111,"&lt;="&amp;M$3)-$F3758)))</f>
        <v>#VALUE!</v>
      </c>
      <c r="N3758" s="21" t="e">
        <f>IF(OR($B3758="",N$3&lt;$D3758+Настройки!$B$7),0,MAX(0,$E3758-MAX(0,SUMIFS(Тех_Движение!$G$2:$G$5111,Тех_Движение!$D$2:$D$5111,$C3758,Тех_Движение!$B$2:$B$5111,"&lt;="&amp;N$3)-$F3758)))</f>
        <v>#VALUE!</v>
      </c>
      <c r="O3758" s="21" t="e">
        <f>IF(OR($B3758="",O$3&lt;$D3758+Настройки!$B$7),0,MAX(0,$E3758-MAX(0,SUMIFS(Тех_Движение!$G$2:$G$5111,Тех_Движение!$D$2:$D$5111,$C3758,Тех_Движение!$B$2:$B$5111,"&lt;="&amp;O$3)-$F3758)))</f>
        <v>#VALUE!</v>
      </c>
      <c r="P3758" s="21" t="e">
        <f>IF(OR($B3758="",P$3&lt;$D3758+Настройки!$B$7),0,MAX(0,$E3758-MAX(0,SUMIFS(Тех_Движение!$G$2:$G$5111,Тех_Движение!$D$2:$D$5111,$C3758,Тех_Движение!$B$2:$B$5111,"&lt;="&amp;P$3)-$F3758)))</f>
        <v>#VALUE!</v>
      </c>
      <c r="Q3758" s="21" t="e">
        <f>IF(OR($B3758="",Q$3&lt;$D3758+Настройки!$B$7),0,MAX(0,$E3758-MAX(0,SUMIFS(Тех_Движение!$G$2:$G$5111,Тех_Движение!$D$2:$D$5111,$C3758,Тех_Движение!$B$2:$B$5111,"&lt;="&amp;Q$3)-$F3758)))</f>
        <v>#VALUE!</v>
      </c>
      <c r="R3758" s="21" t="str">
        <f t="shared" si="175"/>
        <v/>
      </c>
      <c r="S3758" s="23" t="str">
        <f>IF($B3758="","",VLOOKUP($C3758,Настройки!$A$11:$L$17,9,FALSE))</f>
        <v/>
      </c>
      <c r="T3758" s="23" t="str">
        <f t="shared" si="176"/>
        <v/>
      </c>
    </row>
    <row r="3759" spans="1:20" x14ac:dyDescent="0.3">
      <c r="A3759" s="20">
        <f>Тех_Движение!$A$3756</f>
        <v>3755</v>
      </c>
      <c r="B3759" s="20" t="str">
        <f>IF(Тех_Движение!$F$3756&gt;0,Тех_Движение!$I$3756,"")</f>
        <v/>
      </c>
      <c r="C3759" s="20" t="str">
        <f>IF($B3759="","",Тех_Движение!$D$3756)</f>
        <v/>
      </c>
      <c r="D3759" s="9" t="str">
        <f>IF($B3759="","",Тех_Движение!$B$3756)</f>
        <v/>
      </c>
      <c r="E3759" s="21" t="str">
        <f>IF($B3759="","",Тех_Движение!$F$3756)</f>
        <v/>
      </c>
      <c r="F3759" s="21" t="str">
        <f>IF($B3759="","",SUMIFS($E$5:$E3758,$C$5:$C3758,$C3759))</f>
        <v/>
      </c>
      <c r="G3759" s="21" t="str">
        <f>IF($B3759="","",MAX(0,$E3759-MAX(0,SUMIFS(Тех_Движение!$G$2:$G$5111,Тех_Движение!$D$2:$D$5111,$C3759,Тех_Движение!$B$2:$B$5111,"&lt;="&amp;Настройки!$B$5-1)-$F3759)))</f>
        <v/>
      </c>
      <c r="H3759" s="21" t="str">
        <f>IF($B3759="","",IF(AND($D3759&gt;=Настройки!$B$5,$D3759&lt;=Настройки!$B$6),$E3759,0))</f>
        <v/>
      </c>
      <c r="I3759" s="21" t="str">
        <f t="shared" si="174"/>
        <v/>
      </c>
      <c r="J3759" s="21" t="str">
        <f>IF($B3759="","",MAX(0,$E3759-MAX(0,SUMIFS(Тех_Движение!$G$2:$G$5111,Тех_Движение!$D$2:$D$5111,$C3759,Тех_Движение!$B$2:$B$5111,"&lt;="&amp;Настройки!$B$6)-$F3759)))</f>
        <v/>
      </c>
      <c r="K3759" s="21" t="e">
        <f>IF(OR($B3759="",K$3&lt;$D3759+Настройки!$B$7),0,MAX(0,$E3759-MAX(0,SUMIFS(Тех_Движение!$G$2:$G$5111,Тех_Движение!$D$2:$D$5111,$C3759,Тех_Движение!$B$2:$B$5111,"&lt;="&amp;K$3)-$F3759)))</f>
        <v>#VALUE!</v>
      </c>
      <c r="L3759" s="21" t="e">
        <f>IF(OR($B3759="",L$3&lt;$D3759+Настройки!$B$7),0,MAX(0,$E3759-MAX(0,SUMIFS(Тех_Движение!$G$2:$G$5111,Тех_Движение!$D$2:$D$5111,$C3759,Тех_Движение!$B$2:$B$5111,"&lt;="&amp;L$3)-$F3759)))</f>
        <v>#VALUE!</v>
      </c>
      <c r="M3759" s="21" t="e">
        <f>IF(OR($B3759="",M$3&lt;$D3759+Настройки!$B$7),0,MAX(0,$E3759-MAX(0,SUMIFS(Тех_Движение!$G$2:$G$5111,Тех_Движение!$D$2:$D$5111,$C3759,Тех_Движение!$B$2:$B$5111,"&lt;="&amp;M$3)-$F3759)))</f>
        <v>#VALUE!</v>
      </c>
      <c r="N3759" s="21" t="e">
        <f>IF(OR($B3759="",N$3&lt;$D3759+Настройки!$B$7),0,MAX(0,$E3759-MAX(0,SUMIFS(Тех_Движение!$G$2:$G$5111,Тех_Движение!$D$2:$D$5111,$C3759,Тех_Движение!$B$2:$B$5111,"&lt;="&amp;N$3)-$F3759)))</f>
        <v>#VALUE!</v>
      </c>
      <c r="O3759" s="21" t="e">
        <f>IF(OR($B3759="",O$3&lt;$D3759+Настройки!$B$7),0,MAX(0,$E3759-MAX(0,SUMIFS(Тех_Движение!$G$2:$G$5111,Тех_Движение!$D$2:$D$5111,$C3759,Тех_Движение!$B$2:$B$5111,"&lt;="&amp;O$3)-$F3759)))</f>
        <v>#VALUE!</v>
      </c>
      <c r="P3759" s="21" t="e">
        <f>IF(OR($B3759="",P$3&lt;$D3759+Настройки!$B$7),0,MAX(0,$E3759-MAX(0,SUMIFS(Тех_Движение!$G$2:$G$5111,Тех_Движение!$D$2:$D$5111,$C3759,Тех_Движение!$B$2:$B$5111,"&lt;="&amp;P$3)-$F3759)))</f>
        <v>#VALUE!</v>
      </c>
      <c r="Q3759" s="21" t="e">
        <f>IF(OR($B3759="",Q$3&lt;$D3759+Настройки!$B$7),0,MAX(0,$E3759-MAX(0,SUMIFS(Тех_Движение!$G$2:$G$5111,Тех_Движение!$D$2:$D$5111,$C3759,Тех_Движение!$B$2:$B$5111,"&lt;="&amp;Q$3)-$F3759)))</f>
        <v>#VALUE!</v>
      </c>
      <c r="R3759" s="21" t="str">
        <f t="shared" si="175"/>
        <v/>
      </c>
      <c r="S3759" s="23" t="str">
        <f>IF($B3759="","",VLOOKUP($C3759,Настройки!$A$11:$L$17,9,FALSE))</f>
        <v/>
      </c>
      <c r="T3759" s="23" t="str">
        <f t="shared" si="176"/>
        <v/>
      </c>
    </row>
    <row r="3760" spans="1:20" x14ac:dyDescent="0.3">
      <c r="A3760" s="20">
        <f>Тех_Движение!$A$3757</f>
        <v>3756</v>
      </c>
      <c r="B3760" s="20" t="str">
        <f>IF(Тех_Движение!$F$3757&gt;0,Тех_Движение!$I$3757,"")</f>
        <v/>
      </c>
      <c r="C3760" s="20" t="str">
        <f>IF($B3760="","",Тех_Движение!$D$3757)</f>
        <v/>
      </c>
      <c r="D3760" s="9" t="str">
        <f>IF($B3760="","",Тех_Движение!$B$3757)</f>
        <v/>
      </c>
      <c r="E3760" s="21" t="str">
        <f>IF($B3760="","",Тех_Движение!$F$3757)</f>
        <v/>
      </c>
      <c r="F3760" s="21" t="str">
        <f>IF($B3760="","",SUMIFS($E$5:$E3759,$C$5:$C3759,$C3760))</f>
        <v/>
      </c>
      <c r="G3760" s="21" t="str">
        <f>IF($B3760="","",MAX(0,$E3760-MAX(0,SUMIFS(Тех_Движение!$G$2:$G$5111,Тех_Движение!$D$2:$D$5111,$C3760,Тех_Движение!$B$2:$B$5111,"&lt;="&amp;Настройки!$B$5-1)-$F3760)))</f>
        <v/>
      </c>
      <c r="H3760" s="21" t="str">
        <f>IF($B3760="","",IF(AND($D3760&gt;=Настройки!$B$5,$D3760&lt;=Настройки!$B$6),$E3760,0))</f>
        <v/>
      </c>
      <c r="I3760" s="21" t="str">
        <f t="shared" si="174"/>
        <v/>
      </c>
      <c r="J3760" s="21" t="str">
        <f>IF($B3760="","",MAX(0,$E3760-MAX(0,SUMIFS(Тех_Движение!$G$2:$G$5111,Тех_Движение!$D$2:$D$5111,$C3760,Тех_Движение!$B$2:$B$5111,"&lt;="&amp;Настройки!$B$6)-$F3760)))</f>
        <v/>
      </c>
      <c r="K3760" s="21" t="e">
        <f>IF(OR($B3760="",K$3&lt;$D3760+Настройки!$B$7),0,MAX(0,$E3760-MAX(0,SUMIFS(Тех_Движение!$G$2:$G$5111,Тех_Движение!$D$2:$D$5111,$C3760,Тех_Движение!$B$2:$B$5111,"&lt;="&amp;K$3)-$F3760)))</f>
        <v>#VALUE!</v>
      </c>
      <c r="L3760" s="21" t="e">
        <f>IF(OR($B3760="",L$3&lt;$D3760+Настройки!$B$7),0,MAX(0,$E3760-MAX(0,SUMIFS(Тех_Движение!$G$2:$G$5111,Тех_Движение!$D$2:$D$5111,$C3760,Тех_Движение!$B$2:$B$5111,"&lt;="&amp;L$3)-$F3760)))</f>
        <v>#VALUE!</v>
      </c>
      <c r="M3760" s="21" t="e">
        <f>IF(OR($B3760="",M$3&lt;$D3760+Настройки!$B$7),0,MAX(0,$E3760-MAX(0,SUMIFS(Тех_Движение!$G$2:$G$5111,Тех_Движение!$D$2:$D$5111,$C3760,Тех_Движение!$B$2:$B$5111,"&lt;="&amp;M$3)-$F3760)))</f>
        <v>#VALUE!</v>
      </c>
      <c r="N3760" s="21" t="e">
        <f>IF(OR($B3760="",N$3&lt;$D3760+Настройки!$B$7),0,MAX(0,$E3760-MAX(0,SUMIFS(Тех_Движение!$G$2:$G$5111,Тех_Движение!$D$2:$D$5111,$C3760,Тех_Движение!$B$2:$B$5111,"&lt;="&amp;N$3)-$F3760)))</f>
        <v>#VALUE!</v>
      </c>
      <c r="O3760" s="21" t="e">
        <f>IF(OR($B3760="",O$3&lt;$D3760+Настройки!$B$7),0,MAX(0,$E3760-MAX(0,SUMIFS(Тех_Движение!$G$2:$G$5111,Тех_Движение!$D$2:$D$5111,$C3760,Тех_Движение!$B$2:$B$5111,"&lt;="&amp;O$3)-$F3760)))</f>
        <v>#VALUE!</v>
      </c>
      <c r="P3760" s="21" t="e">
        <f>IF(OR($B3760="",P$3&lt;$D3760+Настройки!$B$7),0,MAX(0,$E3760-MAX(0,SUMIFS(Тех_Движение!$G$2:$G$5111,Тех_Движение!$D$2:$D$5111,$C3760,Тех_Движение!$B$2:$B$5111,"&lt;="&amp;P$3)-$F3760)))</f>
        <v>#VALUE!</v>
      </c>
      <c r="Q3760" s="21" t="e">
        <f>IF(OR($B3760="",Q$3&lt;$D3760+Настройки!$B$7),0,MAX(0,$E3760-MAX(0,SUMIFS(Тех_Движение!$G$2:$G$5111,Тех_Движение!$D$2:$D$5111,$C3760,Тех_Движение!$B$2:$B$5111,"&lt;="&amp;Q$3)-$F3760)))</f>
        <v>#VALUE!</v>
      </c>
      <c r="R3760" s="21" t="str">
        <f t="shared" si="175"/>
        <v/>
      </c>
      <c r="S3760" s="23" t="str">
        <f>IF($B3760="","",VLOOKUP($C3760,Настройки!$A$11:$L$17,9,FALSE))</f>
        <v/>
      </c>
      <c r="T3760" s="23" t="str">
        <f t="shared" si="176"/>
        <v/>
      </c>
    </row>
    <row r="3761" spans="1:20" x14ac:dyDescent="0.3">
      <c r="A3761" s="20">
        <f>Тех_Движение!$A$3758</f>
        <v>3757</v>
      </c>
      <c r="B3761" s="20" t="str">
        <f>IF(Тех_Движение!$F$3758&gt;0,Тех_Движение!$I$3758,"")</f>
        <v/>
      </c>
      <c r="C3761" s="20" t="str">
        <f>IF($B3761="","",Тех_Движение!$D$3758)</f>
        <v/>
      </c>
      <c r="D3761" s="9" t="str">
        <f>IF($B3761="","",Тех_Движение!$B$3758)</f>
        <v/>
      </c>
      <c r="E3761" s="21" t="str">
        <f>IF($B3761="","",Тех_Движение!$F$3758)</f>
        <v/>
      </c>
      <c r="F3761" s="21" t="str">
        <f>IF($B3761="","",SUMIFS($E$5:$E3760,$C$5:$C3760,$C3761))</f>
        <v/>
      </c>
      <c r="G3761" s="21" t="str">
        <f>IF($B3761="","",MAX(0,$E3761-MAX(0,SUMIFS(Тех_Движение!$G$2:$G$5111,Тех_Движение!$D$2:$D$5111,$C3761,Тех_Движение!$B$2:$B$5111,"&lt;="&amp;Настройки!$B$5-1)-$F3761)))</f>
        <v/>
      </c>
      <c r="H3761" s="21" t="str">
        <f>IF($B3761="","",IF(AND($D3761&gt;=Настройки!$B$5,$D3761&lt;=Настройки!$B$6),$E3761,0))</f>
        <v/>
      </c>
      <c r="I3761" s="21" t="str">
        <f t="shared" si="174"/>
        <v/>
      </c>
      <c r="J3761" s="21" t="str">
        <f>IF($B3761="","",MAX(0,$E3761-MAX(0,SUMIFS(Тех_Движение!$G$2:$G$5111,Тех_Движение!$D$2:$D$5111,$C3761,Тех_Движение!$B$2:$B$5111,"&lt;="&amp;Настройки!$B$6)-$F3761)))</f>
        <v/>
      </c>
      <c r="K3761" s="21" t="e">
        <f>IF(OR($B3761="",K$3&lt;$D3761+Настройки!$B$7),0,MAX(0,$E3761-MAX(0,SUMIFS(Тех_Движение!$G$2:$G$5111,Тех_Движение!$D$2:$D$5111,$C3761,Тех_Движение!$B$2:$B$5111,"&lt;="&amp;K$3)-$F3761)))</f>
        <v>#VALUE!</v>
      </c>
      <c r="L3761" s="21" t="e">
        <f>IF(OR($B3761="",L$3&lt;$D3761+Настройки!$B$7),0,MAX(0,$E3761-MAX(0,SUMIFS(Тех_Движение!$G$2:$G$5111,Тех_Движение!$D$2:$D$5111,$C3761,Тех_Движение!$B$2:$B$5111,"&lt;="&amp;L$3)-$F3761)))</f>
        <v>#VALUE!</v>
      </c>
      <c r="M3761" s="21" t="e">
        <f>IF(OR($B3761="",M$3&lt;$D3761+Настройки!$B$7),0,MAX(0,$E3761-MAX(0,SUMIFS(Тех_Движение!$G$2:$G$5111,Тех_Движение!$D$2:$D$5111,$C3761,Тех_Движение!$B$2:$B$5111,"&lt;="&amp;M$3)-$F3761)))</f>
        <v>#VALUE!</v>
      </c>
      <c r="N3761" s="21" t="e">
        <f>IF(OR($B3761="",N$3&lt;$D3761+Настройки!$B$7),0,MAX(0,$E3761-MAX(0,SUMIFS(Тех_Движение!$G$2:$G$5111,Тех_Движение!$D$2:$D$5111,$C3761,Тех_Движение!$B$2:$B$5111,"&lt;="&amp;N$3)-$F3761)))</f>
        <v>#VALUE!</v>
      </c>
      <c r="O3761" s="21" t="e">
        <f>IF(OR($B3761="",O$3&lt;$D3761+Настройки!$B$7),0,MAX(0,$E3761-MAX(0,SUMIFS(Тех_Движение!$G$2:$G$5111,Тех_Движение!$D$2:$D$5111,$C3761,Тех_Движение!$B$2:$B$5111,"&lt;="&amp;O$3)-$F3761)))</f>
        <v>#VALUE!</v>
      </c>
      <c r="P3761" s="21" t="e">
        <f>IF(OR($B3761="",P$3&lt;$D3761+Настройки!$B$7),0,MAX(0,$E3761-MAX(0,SUMIFS(Тех_Движение!$G$2:$G$5111,Тех_Движение!$D$2:$D$5111,$C3761,Тех_Движение!$B$2:$B$5111,"&lt;="&amp;P$3)-$F3761)))</f>
        <v>#VALUE!</v>
      </c>
      <c r="Q3761" s="21" t="e">
        <f>IF(OR($B3761="",Q$3&lt;$D3761+Настройки!$B$7),0,MAX(0,$E3761-MAX(0,SUMIFS(Тех_Движение!$G$2:$G$5111,Тех_Движение!$D$2:$D$5111,$C3761,Тех_Движение!$B$2:$B$5111,"&lt;="&amp;Q$3)-$F3761)))</f>
        <v>#VALUE!</v>
      </c>
      <c r="R3761" s="21" t="str">
        <f t="shared" si="175"/>
        <v/>
      </c>
      <c r="S3761" s="23" t="str">
        <f>IF($B3761="","",VLOOKUP($C3761,Настройки!$A$11:$L$17,9,FALSE))</f>
        <v/>
      </c>
      <c r="T3761" s="23" t="str">
        <f t="shared" si="176"/>
        <v/>
      </c>
    </row>
    <row r="3762" spans="1:20" x14ac:dyDescent="0.3">
      <c r="A3762" s="20">
        <f>Тех_Движение!$A$3759</f>
        <v>3758</v>
      </c>
      <c r="B3762" s="20" t="str">
        <f>IF(Тех_Движение!$F$3759&gt;0,Тех_Движение!$I$3759,"")</f>
        <v/>
      </c>
      <c r="C3762" s="20" t="str">
        <f>IF($B3762="","",Тех_Движение!$D$3759)</f>
        <v/>
      </c>
      <c r="D3762" s="9" t="str">
        <f>IF($B3762="","",Тех_Движение!$B$3759)</f>
        <v/>
      </c>
      <c r="E3762" s="21" t="str">
        <f>IF($B3762="","",Тех_Движение!$F$3759)</f>
        <v/>
      </c>
      <c r="F3762" s="21" t="str">
        <f>IF($B3762="","",SUMIFS($E$5:$E3761,$C$5:$C3761,$C3762))</f>
        <v/>
      </c>
      <c r="G3762" s="21" t="str">
        <f>IF($B3762="","",MAX(0,$E3762-MAX(0,SUMIFS(Тех_Движение!$G$2:$G$5111,Тех_Движение!$D$2:$D$5111,$C3762,Тех_Движение!$B$2:$B$5111,"&lt;="&amp;Настройки!$B$5-1)-$F3762)))</f>
        <v/>
      </c>
      <c r="H3762" s="21" t="str">
        <f>IF($B3762="","",IF(AND($D3762&gt;=Настройки!$B$5,$D3762&lt;=Настройки!$B$6),$E3762,0))</f>
        <v/>
      </c>
      <c r="I3762" s="21" t="str">
        <f t="shared" si="174"/>
        <v/>
      </c>
      <c r="J3762" s="21" t="str">
        <f>IF($B3762="","",MAX(0,$E3762-MAX(0,SUMIFS(Тех_Движение!$G$2:$G$5111,Тех_Движение!$D$2:$D$5111,$C3762,Тех_Движение!$B$2:$B$5111,"&lt;="&amp;Настройки!$B$6)-$F3762)))</f>
        <v/>
      </c>
      <c r="K3762" s="21" t="e">
        <f>IF(OR($B3762="",K$3&lt;$D3762+Настройки!$B$7),0,MAX(0,$E3762-MAX(0,SUMIFS(Тех_Движение!$G$2:$G$5111,Тех_Движение!$D$2:$D$5111,$C3762,Тех_Движение!$B$2:$B$5111,"&lt;="&amp;K$3)-$F3762)))</f>
        <v>#VALUE!</v>
      </c>
      <c r="L3762" s="21" t="e">
        <f>IF(OR($B3762="",L$3&lt;$D3762+Настройки!$B$7),0,MAX(0,$E3762-MAX(0,SUMIFS(Тех_Движение!$G$2:$G$5111,Тех_Движение!$D$2:$D$5111,$C3762,Тех_Движение!$B$2:$B$5111,"&lt;="&amp;L$3)-$F3762)))</f>
        <v>#VALUE!</v>
      </c>
      <c r="M3762" s="21" t="e">
        <f>IF(OR($B3762="",M$3&lt;$D3762+Настройки!$B$7),0,MAX(0,$E3762-MAX(0,SUMIFS(Тех_Движение!$G$2:$G$5111,Тех_Движение!$D$2:$D$5111,$C3762,Тех_Движение!$B$2:$B$5111,"&lt;="&amp;M$3)-$F3762)))</f>
        <v>#VALUE!</v>
      </c>
      <c r="N3762" s="21" t="e">
        <f>IF(OR($B3762="",N$3&lt;$D3762+Настройки!$B$7),0,MAX(0,$E3762-MAX(0,SUMIFS(Тех_Движение!$G$2:$G$5111,Тех_Движение!$D$2:$D$5111,$C3762,Тех_Движение!$B$2:$B$5111,"&lt;="&amp;N$3)-$F3762)))</f>
        <v>#VALUE!</v>
      </c>
      <c r="O3762" s="21" t="e">
        <f>IF(OR($B3762="",O$3&lt;$D3762+Настройки!$B$7),0,MAX(0,$E3762-MAX(0,SUMIFS(Тех_Движение!$G$2:$G$5111,Тех_Движение!$D$2:$D$5111,$C3762,Тех_Движение!$B$2:$B$5111,"&lt;="&amp;O$3)-$F3762)))</f>
        <v>#VALUE!</v>
      </c>
      <c r="P3762" s="21" t="e">
        <f>IF(OR($B3762="",P$3&lt;$D3762+Настройки!$B$7),0,MAX(0,$E3762-MAX(0,SUMIFS(Тех_Движение!$G$2:$G$5111,Тех_Движение!$D$2:$D$5111,$C3762,Тех_Движение!$B$2:$B$5111,"&lt;="&amp;P$3)-$F3762)))</f>
        <v>#VALUE!</v>
      </c>
      <c r="Q3762" s="21" t="e">
        <f>IF(OR($B3762="",Q$3&lt;$D3762+Настройки!$B$7),0,MAX(0,$E3762-MAX(0,SUMIFS(Тех_Движение!$G$2:$G$5111,Тех_Движение!$D$2:$D$5111,$C3762,Тех_Движение!$B$2:$B$5111,"&lt;="&amp;Q$3)-$F3762)))</f>
        <v>#VALUE!</v>
      </c>
      <c r="R3762" s="21" t="str">
        <f t="shared" si="175"/>
        <v/>
      </c>
      <c r="S3762" s="23" t="str">
        <f>IF($B3762="","",VLOOKUP($C3762,Настройки!$A$11:$L$17,9,FALSE))</f>
        <v/>
      </c>
      <c r="T3762" s="23" t="str">
        <f t="shared" si="176"/>
        <v/>
      </c>
    </row>
    <row r="3763" spans="1:20" x14ac:dyDescent="0.3">
      <c r="A3763" s="20">
        <f>Тех_Движение!$A$3760</f>
        <v>3759</v>
      </c>
      <c r="B3763" s="20" t="str">
        <f>IF(Тех_Движение!$F$3760&gt;0,Тех_Движение!$I$3760,"")</f>
        <v/>
      </c>
      <c r="C3763" s="20" t="str">
        <f>IF($B3763="","",Тех_Движение!$D$3760)</f>
        <v/>
      </c>
      <c r="D3763" s="9" t="str">
        <f>IF($B3763="","",Тех_Движение!$B$3760)</f>
        <v/>
      </c>
      <c r="E3763" s="21" t="str">
        <f>IF($B3763="","",Тех_Движение!$F$3760)</f>
        <v/>
      </c>
      <c r="F3763" s="21" t="str">
        <f>IF($B3763="","",SUMIFS($E$5:$E3762,$C$5:$C3762,$C3763))</f>
        <v/>
      </c>
      <c r="G3763" s="21" t="str">
        <f>IF($B3763="","",MAX(0,$E3763-MAX(0,SUMIFS(Тех_Движение!$G$2:$G$5111,Тех_Движение!$D$2:$D$5111,$C3763,Тех_Движение!$B$2:$B$5111,"&lt;="&amp;Настройки!$B$5-1)-$F3763)))</f>
        <v/>
      </c>
      <c r="H3763" s="21" t="str">
        <f>IF($B3763="","",IF(AND($D3763&gt;=Настройки!$B$5,$D3763&lt;=Настройки!$B$6),$E3763,0))</f>
        <v/>
      </c>
      <c r="I3763" s="21" t="str">
        <f t="shared" si="174"/>
        <v/>
      </c>
      <c r="J3763" s="21" t="str">
        <f>IF($B3763="","",MAX(0,$E3763-MAX(0,SUMIFS(Тех_Движение!$G$2:$G$5111,Тех_Движение!$D$2:$D$5111,$C3763,Тех_Движение!$B$2:$B$5111,"&lt;="&amp;Настройки!$B$6)-$F3763)))</f>
        <v/>
      </c>
      <c r="K3763" s="21" t="e">
        <f>IF(OR($B3763="",K$3&lt;$D3763+Настройки!$B$7),0,MAX(0,$E3763-MAX(0,SUMIFS(Тех_Движение!$G$2:$G$5111,Тех_Движение!$D$2:$D$5111,$C3763,Тех_Движение!$B$2:$B$5111,"&lt;="&amp;K$3)-$F3763)))</f>
        <v>#VALUE!</v>
      </c>
      <c r="L3763" s="21" t="e">
        <f>IF(OR($B3763="",L$3&lt;$D3763+Настройки!$B$7),0,MAX(0,$E3763-MAX(0,SUMIFS(Тех_Движение!$G$2:$G$5111,Тех_Движение!$D$2:$D$5111,$C3763,Тех_Движение!$B$2:$B$5111,"&lt;="&amp;L$3)-$F3763)))</f>
        <v>#VALUE!</v>
      </c>
      <c r="M3763" s="21" t="e">
        <f>IF(OR($B3763="",M$3&lt;$D3763+Настройки!$B$7),0,MAX(0,$E3763-MAX(0,SUMIFS(Тех_Движение!$G$2:$G$5111,Тех_Движение!$D$2:$D$5111,$C3763,Тех_Движение!$B$2:$B$5111,"&lt;="&amp;M$3)-$F3763)))</f>
        <v>#VALUE!</v>
      </c>
      <c r="N3763" s="21" t="e">
        <f>IF(OR($B3763="",N$3&lt;$D3763+Настройки!$B$7),0,MAX(0,$E3763-MAX(0,SUMIFS(Тех_Движение!$G$2:$G$5111,Тех_Движение!$D$2:$D$5111,$C3763,Тех_Движение!$B$2:$B$5111,"&lt;="&amp;N$3)-$F3763)))</f>
        <v>#VALUE!</v>
      </c>
      <c r="O3763" s="21" t="e">
        <f>IF(OR($B3763="",O$3&lt;$D3763+Настройки!$B$7),0,MAX(0,$E3763-MAX(0,SUMIFS(Тех_Движение!$G$2:$G$5111,Тех_Движение!$D$2:$D$5111,$C3763,Тех_Движение!$B$2:$B$5111,"&lt;="&amp;O$3)-$F3763)))</f>
        <v>#VALUE!</v>
      </c>
      <c r="P3763" s="21" t="e">
        <f>IF(OR($B3763="",P$3&lt;$D3763+Настройки!$B$7),0,MAX(0,$E3763-MAX(0,SUMIFS(Тех_Движение!$G$2:$G$5111,Тех_Движение!$D$2:$D$5111,$C3763,Тех_Движение!$B$2:$B$5111,"&lt;="&amp;P$3)-$F3763)))</f>
        <v>#VALUE!</v>
      </c>
      <c r="Q3763" s="21" t="e">
        <f>IF(OR($B3763="",Q$3&lt;$D3763+Настройки!$B$7),0,MAX(0,$E3763-MAX(0,SUMIFS(Тех_Движение!$G$2:$G$5111,Тех_Движение!$D$2:$D$5111,$C3763,Тех_Движение!$B$2:$B$5111,"&lt;="&amp;Q$3)-$F3763)))</f>
        <v>#VALUE!</v>
      </c>
      <c r="R3763" s="21" t="str">
        <f t="shared" si="175"/>
        <v/>
      </c>
      <c r="S3763" s="23" t="str">
        <f>IF($B3763="","",VLOOKUP($C3763,Настройки!$A$11:$L$17,9,FALSE))</f>
        <v/>
      </c>
      <c r="T3763" s="23" t="str">
        <f t="shared" si="176"/>
        <v/>
      </c>
    </row>
    <row r="3764" spans="1:20" x14ac:dyDescent="0.3">
      <c r="A3764" s="20">
        <f>Тех_Движение!$A$3761</f>
        <v>3760</v>
      </c>
      <c r="B3764" s="20" t="str">
        <f>IF(Тех_Движение!$F$3761&gt;0,Тех_Движение!$I$3761,"")</f>
        <v/>
      </c>
      <c r="C3764" s="20" t="str">
        <f>IF($B3764="","",Тех_Движение!$D$3761)</f>
        <v/>
      </c>
      <c r="D3764" s="9" t="str">
        <f>IF($B3764="","",Тех_Движение!$B$3761)</f>
        <v/>
      </c>
      <c r="E3764" s="21" t="str">
        <f>IF($B3764="","",Тех_Движение!$F$3761)</f>
        <v/>
      </c>
      <c r="F3764" s="21" t="str">
        <f>IF($B3764="","",SUMIFS($E$5:$E3763,$C$5:$C3763,$C3764))</f>
        <v/>
      </c>
      <c r="G3764" s="21" t="str">
        <f>IF($B3764="","",MAX(0,$E3764-MAX(0,SUMIFS(Тех_Движение!$G$2:$G$5111,Тех_Движение!$D$2:$D$5111,$C3764,Тех_Движение!$B$2:$B$5111,"&lt;="&amp;Настройки!$B$5-1)-$F3764)))</f>
        <v/>
      </c>
      <c r="H3764" s="21" t="str">
        <f>IF($B3764="","",IF(AND($D3764&gt;=Настройки!$B$5,$D3764&lt;=Настройки!$B$6),$E3764,0))</f>
        <v/>
      </c>
      <c r="I3764" s="21" t="str">
        <f t="shared" si="174"/>
        <v/>
      </c>
      <c r="J3764" s="21" t="str">
        <f>IF($B3764="","",MAX(0,$E3764-MAX(0,SUMIFS(Тех_Движение!$G$2:$G$5111,Тех_Движение!$D$2:$D$5111,$C3764,Тех_Движение!$B$2:$B$5111,"&lt;="&amp;Настройки!$B$6)-$F3764)))</f>
        <v/>
      </c>
      <c r="K3764" s="21" t="e">
        <f>IF(OR($B3764="",K$3&lt;$D3764+Настройки!$B$7),0,MAX(0,$E3764-MAX(0,SUMIFS(Тех_Движение!$G$2:$G$5111,Тех_Движение!$D$2:$D$5111,$C3764,Тех_Движение!$B$2:$B$5111,"&lt;="&amp;K$3)-$F3764)))</f>
        <v>#VALUE!</v>
      </c>
      <c r="L3764" s="21" t="e">
        <f>IF(OR($B3764="",L$3&lt;$D3764+Настройки!$B$7),0,MAX(0,$E3764-MAX(0,SUMIFS(Тех_Движение!$G$2:$G$5111,Тех_Движение!$D$2:$D$5111,$C3764,Тех_Движение!$B$2:$B$5111,"&lt;="&amp;L$3)-$F3764)))</f>
        <v>#VALUE!</v>
      </c>
      <c r="M3764" s="21" t="e">
        <f>IF(OR($B3764="",M$3&lt;$D3764+Настройки!$B$7),0,MAX(0,$E3764-MAX(0,SUMIFS(Тех_Движение!$G$2:$G$5111,Тех_Движение!$D$2:$D$5111,$C3764,Тех_Движение!$B$2:$B$5111,"&lt;="&amp;M$3)-$F3764)))</f>
        <v>#VALUE!</v>
      </c>
      <c r="N3764" s="21" t="e">
        <f>IF(OR($B3764="",N$3&lt;$D3764+Настройки!$B$7),0,MAX(0,$E3764-MAX(0,SUMIFS(Тех_Движение!$G$2:$G$5111,Тех_Движение!$D$2:$D$5111,$C3764,Тех_Движение!$B$2:$B$5111,"&lt;="&amp;N$3)-$F3764)))</f>
        <v>#VALUE!</v>
      </c>
      <c r="O3764" s="21" t="e">
        <f>IF(OR($B3764="",O$3&lt;$D3764+Настройки!$B$7),0,MAX(0,$E3764-MAX(0,SUMIFS(Тех_Движение!$G$2:$G$5111,Тех_Движение!$D$2:$D$5111,$C3764,Тех_Движение!$B$2:$B$5111,"&lt;="&amp;O$3)-$F3764)))</f>
        <v>#VALUE!</v>
      </c>
      <c r="P3764" s="21" t="e">
        <f>IF(OR($B3764="",P$3&lt;$D3764+Настройки!$B$7),0,MAX(0,$E3764-MAX(0,SUMIFS(Тех_Движение!$G$2:$G$5111,Тех_Движение!$D$2:$D$5111,$C3764,Тех_Движение!$B$2:$B$5111,"&lt;="&amp;P$3)-$F3764)))</f>
        <v>#VALUE!</v>
      </c>
      <c r="Q3764" s="21" t="e">
        <f>IF(OR($B3764="",Q$3&lt;$D3764+Настройки!$B$7),0,MAX(0,$E3764-MAX(0,SUMIFS(Тех_Движение!$G$2:$G$5111,Тех_Движение!$D$2:$D$5111,$C3764,Тех_Движение!$B$2:$B$5111,"&lt;="&amp;Q$3)-$F3764)))</f>
        <v>#VALUE!</v>
      </c>
      <c r="R3764" s="21" t="str">
        <f t="shared" si="175"/>
        <v/>
      </c>
      <c r="S3764" s="23" t="str">
        <f>IF($B3764="","",VLOOKUP($C3764,Настройки!$A$11:$L$17,9,FALSE))</f>
        <v/>
      </c>
      <c r="T3764" s="23" t="str">
        <f t="shared" si="176"/>
        <v/>
      </c>
    </row>
    <row r="3765" spans="1:20" x14ac:dyDescent="0.3">
      <c r="A3765" s="20">
        <f>Тех_Движение!$A$3762</f>
        <v>3761</v>
      </c>
      <c r="B3765" s="20" t="str">
        <f>IF(Тех_Движение!$F$3762&gt;0,Тех_Движение!$I$3762,"")</f>
        <v/>
      </c>
      <c r="C3765" s="20" t="str">
        <f>IF($B3765="","",Тех_Движение!$D$3762)</f>
        <v/>
      </c>
      <c r="D3765" s="9" t="str">
        <f>IF($B3765="","",Тех_Движение!$B$3762)</f>
        <v/>
      </c>
      <c r="E3765" s="21" t="str">
        <f>IF($B3765="","",Тех_Движение!$F$3762)</f>
        <v/>
      </c>
      <c r="F3765" s="21" t="str">
        <f>IF($B3765="","",SUMIFS($E$5:$E3764,$C$5:$C3764,$C3765))</f>
        <v/>
      </c>
      <c r="G3765" s="21" t="str">
        <f>IF($B3765="","",MAX(0,$E3765-MAX(0,SUMIFS(Тех_Движение!$G$2:$G$5111,Тех_Движение!$D$2:$D$5111,$C3765,Тех_Движение!$B$2:$B$5111,"&lt;="&amp;Настройки!$B$5-1)-$F3765)))</f>
        <v/>
      </c>
      <c r="H3765" s="21" t="str">
        <f>IF($B3765="","",IF(AND($D3765&gt;=Настройки!$B$5,$D3765&lt;=Настройки!$B$6),$E3765,0))</f>
        <v/>
      </c>
      <c r="I3765" s="21" t="str">
        <f t="shared" si="174"/>
        <v/>
      </c>
      <c r="J3765" s="21" t="str">
        <f>IF($B3765="","",MAX(0,$E3765-MAX(0,SUMIFS(Тех_Движение!$G$2:$G$5111,Тех_Движение!$D$2:$D$5111,$C3765,Тех_Движение!$B$2:$B$5111,"&lt;="&amp;Настройки!$B$6)-$F3765)))</f>
        <v/>
      </c>
      <c r="K3765" s="21" t="e">
        <f>IF(OR($B3765="",K$3&lt;$D3765+Настройки!$B$7),0,MAX(0,$E3765-MAX(0,SUMIFS(Тех_Движение!$G$2:$G$5111,Тех_Движение!$D$2:$D$5111,$C3765,Тех_Движение!$B$2:$B$5111,"&lt;="&amp;K$3)-$F3765)))</f>
        <v>#VALUE!</v>
      </c>
      <c r="L3765" s="21" t="e">
        <f>IF(OR($B3765="",L$3&lt;$D3765+Настройки!$B$7),0,MAX(0,$E3765-MAX(0,SUMIFS(Тех_Движение!$G$2:$G$5111,Тех_Движение!$D$2:$D$5111,$C3765,Тех_Движение!$B$2:$B$5111,"&lt;="&amp;L$3)-$F3765)))</f>
        <v>#VALUE!</v>
      </c>
      <c r="M3765" s="21" t="e">
        <f>IF(OR($B3765="",M$3&lt;$D3765+Настройки!$B$7),0,MAX(0,$E3765-MAX(0,SUMIFS(Тех_Движение!$G$2:$G$5111,Тех_Движение!$D$2:$D$5111,$C3765,Тех_Движение!$B$2:$B$5111,"&lt;="&amp;M$3)-$F3765)))</f>
        <v>#VALUE!</v>
      </c>
      <c r="N3765" s="21" t="e">
        <f>IF(OR($B3765="",N$3&lt;$D3765+Настройки!$B$7),0,MAX(0,$E3765-MAX(0,SUMIFS(Тех_Движение!$G$2:$G$5111,Тех_Движение!$D$2:$D$5111,$C3765,Тех_Движение!$B$2:$B$5111,"&lt;="&amp;N$3)-$F3765)))</f>
        <v>#VALUE!</v>
      </c>
      <c r="O3765" s="21" t="e">
        <f>IF(OR($B3765="",O$3&lt;$D3765+Настройки!$B$7),0,MAX(0,$E3765-MAX(0,SUMIFS(Тех_Движение!$G$2:$G$5111,Тех_Движение!$D$2:$D$5111,$C3765,Тех_Движение!$B$2:$B$5111,"&lt;="&amp;O$3)-$F3765)))</f>
        <v>#VALUE!</v>
      </c>
      <c r="P3765" s="21" t="e">
        <f>IF(OR($B3765="",P$3&lt;$D3765+Настройки!$B$7),0,MAX(0,$E3765-MAX(0,SUMIFS(Тех_Движение!$G$2:$G$5111,Тех_Движение!$D$2:$D$5111,$C3765,Тех_Движение!$B$2:$B$5111,"&lt;="&amp;P$3)-$F3765)))</f>
        <v>#VALUE!</v>
      </c>
      <c r="Q3765" s="21" t="e">
        <f>IF(OR($B3765="",Q$3&lt;$D3765+Настройки!$B$7),0,MAX(0,$E3765-MAX(0,SUMIFS(Тех_Движение!$G$2:$G$5111,Тех_Движение!$D$2:$D$5111,$C3765,Тех_Движение!$B$2:$B$5111,"&lt;="&amp;Q$3)-$F3765)))</f>
        <v>#VALUE!</v>
      </c>
      <c r="R3765" s="21" t="str">
        <f t="shared" si="175"/>
        <v/>
      </c>
      <c r="S3765" s="23" t="str">
        <f>IF($B3765="","",VLOOKUP($C3765,Настройки!$A$11:$L$17,9,FALSE))</f>
        <v/>
      </c>
      <c r="T3765" s="23" t="str">
        <f t="shared" si="176"/>
        <v/>
      </c>
    </row>
    <row r="3766" spans="1:20" x14ac:dyDescent="0.3">
      <c r="A3766" s="20">
        <f>Тех_Движение!$A$3763</f>
        <v>3762</v>
      </c>
      <c r="B3766" s="20" t="str">
        <f>IF(Тех_Движение!$F$3763&gt;0,Тех_Движение!$I$3763,"")</f>
        <v/>
      </c>
      <c r="C3766" s="20" t="str">
        <f>IF($B3766="","",Тех_Движение!$D$3763)</f>
        <v/>
      </c>
      <c r="D3766" s="9" t="str">
        <f>IF($B3766="","",Тех_Движение!$B$3763)</f>
        <v/>
      </c>
      <c r="E3766" s="21" t="str">
        <f>IF($B3766="","",Тех_Движение!$F$3763)</f>
        <v/>
      </c>
      <c r="F3766" s="21" t="str">
        <f>IF($B3766="","",SUMIFS($E$5:$E3765,$C$5:$C3765,$C3766))</f>
        <v/>
      </c>
      <c r="G3766" s="21" t="str">
        <f>IF($B3766="","",MAX(0,$E3766-MAX(0,SUMIFS(Тех_Движение!$G$2:$G$5111,Тех_Движение!$D$2:$D$5111,$C3766,Тех_Движение!$B$2:$B$5111,"&lt;="&amp;Настройки!$B$5-1)-$F3766)))</f>
        <v/>
      </c>
      <c r="H3766" s="21" t="str">
        <f>IF($B3766="","",IF(AND($D3766&gt;=Настройки!$B$5,$D3766&lt;=Настройки!$B$6),$E3766,0))</f>
        <v/>
      </c>
      <c r="I3766" s="21" t="str">
        <f t="shared" si="174"/>
        <v/>
      </c>
      <c r="J3766" s="21" t="str">
        <f>IF($B3766="","",MAX(0,$E3766-MAX(0,SUMIFS(Тех_Движение!$G$2:$G$5111,Тех_Движение!$D$2:$D$5111,$C3766,Тех_Движение!$B$2:$B$5111,"&lt;="&amp;Настройки!$B$6)-$F3766)))</f>
        <v/>
      </c>
      <c r="K3766" s="21" t="e">
        <f>IF(OR($B3766="",K$3&lt;$D3766+Настройки!$B$7),0,MAX(0,$E3766-MAX(0,SUMIFS(Тех_Движение!$G$2:$G$5111,Тех_Движение!$D$2:$D$5111,$C3766,Тех_Движение!$B$2:$B$5111,"&lt;="&amp;K$3)-$F3766)))</f>
        <v>#VALUE!</v>
      </c>
      <c r="L3766" s="21" t="e">
        <f>IF(OR($B3766="",L$3&lt;$D3766+Настройки!$B$7),0,MAX(0,$E3766-MAX(0,SUMIFS(Тех_Движение!$G$2:$G$5111,Тех_Движение!$D$2:$D$5111,$C3766,Тех_Движение!$B$2:$B$5111,"&lt;="&amp;L$3)-$F3766)))</f>
        <v>#VALUE!</v>
      </c>
      <c r="M3766" s="21" t="e">
        <f>IF(OR($B3766="",M$3&lt;$D3766+Настройки!$B$7),0,MAX(0,$E3766-MAX(0,SUMIFS(Тех_Движение!$G$2:$G$5111,Тех_Движение!$D$2:$D$5111,$C3766,Тех_Движение!$B$2:$B$5111,"&lt;="&amp;M$3)-$F3766)))</f>
        <v>#VALUE!</v>
      </c>
      <c r="N3766" s="21" t="e">
        <f>IF(OR($B3766="",N$3&lt;$D3766+Настройки!$B$7),0,MAX(0,$E3766-MAX(0,SUMIFS(Тех_Движение!$G$2:$G$5111,Тех_Движение!$D$2:$D$5111,$C3766,Тех_Движение!$B$2:$B$5111,"&lt;="&amp;N$3)-$F3766)))</f>
        <v>#VALUE!</v>
      </c>
      <c r="O3766" s="21" t="e">
        <f>IF(OR($B3766="",O$3&lt;$D3766+Настройки!$B$7),0,MAX(0,$E3766-MAX(0,SUMIFS(Тех_Движение!$G$2:$G$5111,Тех_Движение!$D$2:$D$5111,$C3766,Тех_Движение!$B$2:$B$5111,"&lt;="&amp;O$3)-$F3766)))</f>
        <v>#VALUE!</v>
      </c>
      <c r="P3766" s="21" t="e">
        <f>IF(OR($B3766="",P$3&lt;$D3766+Настройки!$B$7),0,MAX(0,$E3766-MAX(0,SUMIFS(Тех_Движение!$G$2:$G$5111,Тех_Движение!$D$2:$D$5111,$C3766,Тех_Движение!$B$2:$B$5111,"&lt;="&amp;P$3)-$F3766)))</f>
        <v>#VALUE!</v>
      </c>
      <c r="Q3766" s="21" t="e">
        <f>IF(OR($B3766="",Q$3&lt;$D3766+Настройки!$B$7),0,MAX(0,$E3766-MAX(0,SUMIFS(Тех_Движение!$G$2:$G$5111,Тех_Движение!$D$2:$D$5111,$C3766,Тех_Движение!$B$2:$B$5111,"&lt;="&amp;Q$3)-$F3766)))</f>
        <v>#VALUE!</v>
      </c>
      <c r="R3766" s="21" t="str">
        <f t="shared" si="175"/>
        <v/>
      </c>
      <c r="S3766" s="23" t="str">
        <f>IF($B3766="","",VLOOKUP($C3766,Настройки!$A$11:$L$17,9,FALSE))</f>
        <v/>
      </c>
      <c r="T3766" s="23" t="str">
        <f t="shared" si="176"/>
        <v/>
      </c>
    </row>
    <row r="3767" spans="1:20" x14ac:dyDescent="0.3">
      <c r="A3767" s="20">
        <f>Тех_Движение!$A$3764</f>
        <v>3763</v>
      </c>
      <c r="B3767" s="20" t="str">
        <f>IF(Тех_Движение!$F$3764&gt;0,Тех_Движение!$I$3764,"")</f>
        <v/>
      </c>
      <c r="C3767" s="20" t="str">
        <f>IF($B3767="","",Тех_Движение!$D$3764)</f>
        <v/>
      </c>
      <c r="D3767" s="9" t="str">
        <f>IF($B3767="","",Тех_Движение!$B$3764)</f>
        <v/>
      </c>
      <c r="E3767" s="21" t="str">
        <f>IF($B3767="","",Тех_Движение!$F$3764)</f>
        <v/>
      </c>
      <c r="F3767" s="21" t="str">
        <f>IF($B3767="","",SUMIFS($E$5:$E3766,$C$5:$C3766,$C3767))</f>
        <v/>
      </c>
      <c r="G3767" s="21" t="str">
        <f>IF($B3767="","",MAX(0,$E3767-MAX(0,SUMIFS(Тех_Движение!$G$2:$G$5111,Тех_Движение!$D$2:$D$5111,$C3767,Тех_Движение!$B$2:$B$5111,"&lt;="&amp;Настройки!$B$5-1)-$F3767)))</f>
        <v/>
      </c>
      <c r="H3767" s="21" t="str">
        <f>IF($B3767="","",IF(AND($D3767&gt;=Настройки!$B$5,$D3767&lt;=Настройки!$B$6),$E3767,0))</f>
        <v/>
      </c>
      <c r="I3767" s="21" t="str">
        <f t="shared" si="174"/>
        <v/>
      </c>
      <c r="J3767" s="21" t="str">
        <f>IF($B3767="","",MAX(0,$E3767-MAX(0,SUMIFS(Тех_Движение!$G$2:$G$5111,Тех_Движение!$D$2:$D$5111,$C3767,Тех_Движение!$B$2:$B$5111,"&lt;="&amp;Настройки!$B$6)-$F3767)))</f>
        <v/>
      </c>
      <c r="K3767" s="21" t="e">
        <f>IF(OR($B3767="",K$3&lt;$D3767+Настройки!$B$7),0,MAX(0,$E3767-MAX(0,SUMIFS(Тех_Движение!$G$2:$G$5111,Тех_Движение!$D$2:$D$5111,$C3767,Тех_Движение!$B$2:$B$5111,"&lt;="&amp;K$3)-$F3767)))</f>
        <v>#VALUE!</v>
      </c>
      <c r="L3767" s="21" t="e">
        <f>IF(OR($B3767="",L$3&lt;$D3767+Настройки!$B$7),0,MAX(0,$E3767-MAX(0,SUMIFS(Тех_Движение!$G$2:$G$5111,Тех_Движение!$D$2:$D$5111,$C3767,Тех_Движение!$B$2:$B$5111,"&lt;="&amp;L$3)-$F3767)))</f>
        <v>#VALUE!</v>
      </c>
      <c r="M3767" s="21" t="e">
        <f>IF(OR($B3767="",M$3&lt;$D3767+Настройки!$B$7),0,MAX(0,$E3767-MAX(0,SUMIFS(Тех_Движение!$G$2:$G$5111,Тех_Движение!$D$2:$D$5111,$C3767,Тех_Движение!$B$2:$B$5111,"&lt;="&amp;M$3)-$F3767)))</f>
        <v>#VALUE!</v>
      </c>
      <c r="N3767" s="21" t="e">
        <f>IF(OR($B3767="",N$3&lt;$D3767+Настройки!$B$7),0,MAX(0,$E3767-MAX(0,SUMIFS(Тех_Движение!$G$2:$G$5111,Тех_Движение!$D$2:$D$5111,$C3767,Тех_Движение!$B$2:$B$5111,"&lt;="&amp;N$3)-$F3767)))</f>
        <v>#VALUE!</v>
      </c>
      <c r="O3767" s="21" t="e">
        <f>IF(OR($B3767="",O$3&lt;$D3767+Настройки!$B$7),0,MAX(0,$E3767-MAX(0,SUMIFS(Тех_Движение!$G$2:$G$5111,Тех_Движение!$D$2:$D$5111,$C3767,Тех_Движение!$B$2:$B$5111,"&lt;="&amp;O$3)-$F3767)))</f>
        <v>#VALUE!</v>
      </c>
      <c r="P3767" s="21" t="e">
        <f>IF(OR($B3767="",P$3&lt;$D3767+Настройки!$B$7),0,MAX(0,$E3767-MAX(0,SUMIFS(Тех_Движение!$G$2:$G$5111,Тех_Движение!$D$2:$D$5111,$C3767,Тех_Движение!$B$2:$B$5111,"&lt;="&amp;P$3)-$F3767)))</f>
        <v>#VALUE!</v>
      </c>
      <c r="Q3767" s="21" t="e">
        <f>IF(OR($B3767="",Q$3&lt;$D3767+Настройки!$B$7),0,MAX(0,$E3767-MAX(0,SUMIFS(Тех_Движение!$G$2:$G$5111,Тех_Движение!$D$2:$D$5111,$C3767,Тех_Движение!$B$2:$B$5111,"&lt;="&amp;Q$3)-$F3767)))</f>
        <v>#VALUE!</v>
      </c>
      <c r="R3767" s="21" t="str">
        <f t="shared" si="175"/>
        <v/>
      </c>
      <c r="S3767" s="23" t="str">
        <f>IF($B3767="","",VLOOKUP($C3767,Настройки!$A$11:$L$17,9,FALSE))</f>
        <v/>
      </c>
      <c r="T3767" s="23" t="str">
        <f t="shared" si="176"/>
        <v/>
      </c>
    </row>
    <row r="3768" spans="1:20" x14ac:dyDescent="0.3">
      <c r="A3768" s="20">
        <f>Тех_Движение!$A$3765</f>
        <v>3764</v>
      </c>
      <c r="B3768" s="20" t="str">
        <f>IF(Тех_Движение!$F$3765&gt;0,Тех_Движение!$I$3765,"")</f>
        <v/>
      </c>
      <c r="C3768" s="20" t="str">
        <f>IF($B3768="","",Тех_Движение!$D$3765)</f>
        <v/>
      </c>
      <c r="D3768" s="9" t="str">
        <f>IF($B3768="","",Тех_Движение!$B$3765)</f>
        <v/>
      </c>
      <c r="E3768" s="21" t="str">
        <f>IF($B3768="","",Тех_Движение!$F$3765)</f>
        <v/>
      </c>
      <c r="F3768" s="21" t="str">
        <f>IF($B3768="","",SUMIFS($E$5:$E3767,$C$5:$C3767,$C3768))</f>
        <v/>
      </c>
      <c r="G3768" s="21" t="str">
        <f>IF($B3768="","",MAX(0,$E3768-MAX(0,SUMIFS(Тех_Движение!$G$2:$G$5111,Тех_Движение!$D$2:$D$5111,$C3768,Тех_Движение!$B$2:$B$5111,"&lt;="&amp;Настройки!$B$5-1)-$F3768)))</f>
        <v/>
      </c>
      <c r="H3768" s="21" t="str">
        <f>IF($B3768="","",IF(AND($D3768&gt;=Настройки!$B$5,$D3768&lt;=Настройки!$B$6),$E3768,0))</f>
        <v/>
      </c>
      <c r="I3768" s="21" t="str">
        <f t="shared" si="174"/>
        <v/>
      </c>
      <c r="J3768" s="21" t="str">
        <f>IF($B3768="","",MAX(0,$E3768-MAX(0,SUMIFS(Тех_Движение!$G$2:$G$5111,Тех_Движение!$D$2:$D$5111,$C3768,Тех_Движение!$B$2:$B$5111,"&lt;="&amp;Настройки!$B$6)-$F3768)))</f>
        <v/>
      </c>
      <c r="K3768" s="21" t="e">
        <f>IF(OR($B3768="",K$3&lt;$D3768+Настройки!$B$7),0,MAX(0,$E3768-MAX(0,SUMIFS(Тех_Движение!$G$2:$G$5111,Тех_Движение!$D$2:$D$5111,$C3768,Тех_Движение!$B$2:$B$5111,"&lt;="&amp;K$3)-$F3768)))</f>
        <v>#VALUE!</v>
      </c>
      <c r="L3768" s="21" t="e">
        <f>IF(OR($B3768="",L$3&lt;$D3768+Настройки!$B$7),0,MAX(0,$E3768-MAX(0,SUMIFS(Тех_Движение!$G$2:$G$5111,Тех_Движение!$D$2:$D$5111,$C3768,Тех_Движение!$B$2:$B$5111,"&lt;="&amp;L$3)-$F3768)))</f>
        <v>#VALUE!</v>
      </c>
      <c r="M3768" s="21" t="e">
        <f>IF(OR($B3768="",M$3&lt;$D3768+Настройки!$B$7),0,MAX(0,$E3768-MAX(0,SUMIFS(Тех_Движение!$G$2:$G$5111,Тех_Движение!$D$2:$D$5111,$C3768,Тех_Движение!$B$2:$B$5111,"&lt;="&amp;M$3)-$F3768)))</f>
        <v>#VALUE!</v>
      </c>
      <c r="N3768" s="21" t="e">
        <f>IF(OR($B3768="",N$3&lt;$D3768+Настройки!$B$7),0,MAX(0,$E3768-MAX(0,SUMIFS(Тех_Движение!$G$2:$G$5111,Тех_Движение!$D$2:$D$5111,$C3768,Тех_Движение!$B$2:$B$5111,"&lt;="&amp;N$3)-$F3768)))</f>
        <v>#VALUE!</v>
      </c>
      <c r="O3768" s="21" t="e">
        <f>IF(OR($B3768="",O$3&lt;$D3768+Настройки!$B$7),0,MAX(0,$E3768-MAX(0,SUMIFS(Тех_Движение!$G$2:$G$5111,Тех_Движение!$D$2:$D$5111,$C3768,Тех_Движение!$B$2:$B$5111,"&lt;="&amp;O$3)-$F3768)))</f>
        <v>#VALUE!</v>
      </c>
      <c r="P3768" s="21" t="e">
        <f>IF(OR($B3768="",P$3&lt;$D3768+Настройки!$B$7),0,MAX(0,$E3768-MAX(0,SUMIFS(Тех_Движение!$G$2:$G$5111,Тех_Движение!$D$2:$D$5111,$C3768,Тех_Движение!$B$2:$B$5111,"&lt;="&amp;P$3)-$F3768)))</f>
        <v>#VALUE!</v>
      </c>
      <c r="Q3768" s="21" t="e">
        <f>IF(OR($B3768="",Q$3&lt;$D3768+Настройки!$B$7),0,MAX(0,$E3768-MAX(0,SUMIFS(Тех_Движение!$G$2:$G$5111,Тех_Движение!$D$2:$D$5111,$C3768,Тех_Движение!$B$2:$B$5111,"&lt;="&amp;Q$3)-$F3768)))</f>
        <v>#VALUE!</v>
      </c>
      <c r="R3768" s="21" t="str">
        <f t="shared" si="175"/>
        <v/>
      </c>
      <c r="S3768" s="23" t="str">
        <f>IF($B3768="","",VLOOKUP($C3768,Настройки!$A$11:$L$17,9,FALSE))</f>
        <v/>
      </c>
      <c r="T3768" s="23" t="str">
        <f t="shared" si="176"/>
        <v/>
      </c>
    </row>
    <row r="3769" spans="1:20" x14ac:dyDescent="0.3">
      <c r="A3769" s="20">
        <f>Тех_Движение!$A$3766</f>
        <v>3765</v>
      </c>
      <c r="B3769" s="20" t="str">
        <f>IF(Тех_Движение!$F$3766&gt;0,Тех_Движение!$I$3766,"")</f>
        <v/>
      </c>
      <c r="C3769" s="20" t="str">
        <f>IF($B3769="","",Тех_Движение!$D$3766)</f>
        <v/>
      </c>
      <c r="D3769" s="9" t="str">
        <f>IF($B3769="","",Тех_Движение!$B$3766)</f>
        <v/>
      </c>
      <c r="E3769" s="21" t="str">
        <f>IF($B3769="","",Тех_Движение!$F$3766)</f>
        <v/>
      </c>
      <c r="F3769" s="21" t="str">
        <f>IF($B3769="","",SUMIFS($E$5:$E3768,$C$5:$C3768,$C3769))</f>
        <v/>
      </c>
      <c r="G3769" s="21" t="str">
        <f>IF($B3769="","",MAX(0,$E3769-MAX(0,SUMIFS(Тех_Движение!$G$2:$G$5111,Тех_Движение!$D$2:$D$5111,$C3769,Тех_Движение!$B$2:$B$5111,"&lt;="&amp;Настройки!$B$5-1)-$F3769)))</f>
        <v/>
      </c>
      <c r="H3769" s="21" t="str">
        <f>IF($B3769="","",IF(AND($D3769&gt;=Настройки!$B$5,$D3769&lt;=Настройки!$B$6),$E3769,0))</f>
        <v/>
      </c>
      <c r="I3769" s="21" t="str">
        <f t="shared" si="174"/>
        <v/>
      </c>
      <c r="J3769" s="21" t="str">
        <f>IF($B3769="","",MAX(0,$E3769-MAX(0,SUMIFS(Тех_Движение!$G$2:$G$5111,Тех_Движение!$D$2:$D$5111,$C3769,Тех_Движение!$B$2:$B$5111,"&lt;="&amp;Настройки!$B$6)-$F3769)))</f>
        <v/>
      </c>
      <c r="K3769" s="21" t="e">
        <f>IF(OR($B3769="",K$3&lt;$D3769+Настройки!$B$7),0,MAX(0,$E3769-MAX(0,SUMIFS(Тех_Движение!$G$2:$G$5111,Тех_Движение!$D$2:$D$5111,$C3769,Тех_Движение!$B$2:$B$5111,"&lt;="&amp;K$3)-$F3769)))</f>
        <v>#VALUE!</v>
      </c>
      <c r="L3769" s="21" t="e">
        <f>IF(OR($B3769="",L$3&lt;$D3769+Настройки!$B$7),0,MAX(0,$E3769-MAX(0,SUMIFS(Тех_Движение!$G$2:$G$5111,Тех_Движение!$D$2:$D$5111,$C3769,Тех_Движение!$B$2:$B$5111,"&lt;="&amp;L$3)-$F3769)))</f>
        <v>#VALUE!</v>
      </c>
      <c r="M3769" s="21" t="e">
        <f>IF(OR($B3769="",M$3&lt;$D3769+Настройки!$B$7),0,MAX(0,$E3769-MAX(0,SUMIFS(Тех_Движение!$G$2:$G$5111,Тех_Движение!$D$2:$D$5111,$C3769,Тех_Движение!$B$2:$B$5111,"&lt;="&amp;M$3)-$F3769)))</f>
        <v>#VALUE!</v>
      </c>
      <c r="N3769" s="21" t="e">
        <f>IF(OR($B3769="",N$3&lt;$D3769+Настройки!$B$7),0,MAX(0,$E3769-MAX(0,SUMIFS(Тех_Движение!$G$2:$G$5111,Тех_Движение!$D$2:$D$5111,$C3769,Тех_Движение!$B$2:$B$5111,"&lt;="&amp;N$3)-$F3769)))</f>
        <v>#VALUE!</v>
      </c>
      <c r="O3769" s="21" t="e">
        <f>IF(OR($B3769="",O$3&lt;$D3769+Настройки!$B$7),0,MAX(0,$E3769-MAX(0,SUMIFS(Тех_Движение!$G$2:$G$5111,Тех_Движение!$D$2:$D$5111,$C3769,Тех_Движение!$B$2:$B$5111,"&lt;="&amp;O$3)-$F3769)))</f>
        <v>#VALUE!</v>
      </c>
      <c r="P3769" s="21" t="e">
        <f>IF(OR($B3769="",P$3&lt;$D3769+Настройки!$B$7),0,MAX(0,$E3769-MAX(0,SUMIFS(Тех_Движение!$G$2:$G$5111,Тех_Движение!$D$2:$D$5111,$C3769,Тех_Движение!$B$2:$B$5111,"&lt;="&amp;P$3)-$F3769)))</f>
        <v>#VALUE!</v>
      </c>
      <c r="Q3769" s="21" t="e">
        <f>IF(OR($B3769="",Q$3&lt;$D3769+Настройки!$B$7),0,MAX(0,$E3769-MAX(0,SUMIFS(Тех_Движение!$G$2:$G$5111,Тех_Движение!$D$2:$D$5111,$C3769,Тех_Движение!$B$2:$B$5111,"&lt;="&amp;Q$3)-$F3769)))</f>
        <v>#VALUE!</v>
      </c>
      <c r="R3769" s="21" t="str">
        <f t="shared" si="175"/>
        <v/>
      </c>
      <c r="S3769" s="23" t="str">
        <f>IF($B3769="","",VLOOKUP($C3769,Настройки!$A$11:$L$17,9,FALSE))</f>
        <v/>
      </c>
      <c r="T3769" s="23" t="str">
        <f t="shared" si="176"/>
        <v/>
      </c>
    </row>
    <row r="3770" spans="1:20" x14ac:dyDescent="0.3">
      <c r="A3770" s="20">
        <f>Тех_Движение!$A$3767</f>
        <v>3766</v>
      </c>
      <c r="B3770" s="20" t="str">
        <f>IF(Тех_Движение!$F$3767&gt;0,Тех_Движение!$I$3767,"")</f>
        <v/>
      </c>
      <c r="C3770" s="20" t="str">
        <f>IF($B3770="","",Тех_Движение!$D$3767)</f>
        <v/>
      </c>
      <c r="D3770" s="9" t="str">
        <f>IF($B3770="","",Тех_Движение!$B$3767)</f>
        <v/>
      </c>
      <c r="E3770" s="21" t="str">
        <f>IF($B3770="","",Тех_Движение!$F$3767)</f>
        <v/>
      </c>
      <c r="F3770" s="21" t="str">
        <f>IF($B3770="","",SUMIFS($E$5:$E3769,$C$5:$C3769,$C3770))</f>
        <v/>
      </c>
      <c r="G3770" s="21" t="str">
        <f>IF($B3770="","",MAX(0,$E3770-MAX(0,SUMIFS(Тех_Движение!$G$2:$G$5111,Тех_Движение!$D$2:$D$5111,$C3770,Тех_Движение!$B$2:$B$5111,"&lt;="&amp;Настройки!$B$5-1)-$F3770)))</f>
        <v/>
      </c>
      <c r="H3770" s="21" t="str">
        <f>IF($B3770="","",IF(AND($D3770&gt;=Настройки!$B$5,$D3770&lt;=Настройки!$B$6),$E3770,0))</f>
        <v/>
      </c>
      <c r="I3770" s="21" t="str">
        <f t="shared" si="174"/>
        <v/>
      </c>
      <c r="J3770" s="21" t="str">
        <f>IF($B3770="","",MAX(0,$E3770-MAX(0,SUMIFS(Тех_Движение!$G$2:$G$5111,Тех_Движение!$D$2:$D$5111,$C3770,Тех_Движение!$B$2:$B$5111,"&lt;="&amp;Настройки!$B$6)-$F3770)))</f>
        <v/>
      </c>
      <c r="K3770" s="21" t="e">
        <f>IF(OR($B3770="",K$3&lt;$D3770+Настройки!$B$7),0,MAX(0,$E3770-MAX(0,SUMIFS(Тех_Движение!$G$2:$G$5111,Тех_Движение!$D$2:$D$5111,$C3770,Тех_Движение!$B$2:$B$5111,"&lt;="&amp;K$3)-$F3770)))</f>
        <v>#VALUE!</v>
      </c>
      <c r="L3770" s="21" t="e">
        <f>IF(OR($B3770="",L$3&lt;$D3770+Настройки!$B$7),0,MAX(0,$E3770-MAX(0,SUMIFS(Тех_Движение!$G$2:$G$5111,Тех_Движение!$D$2:$D$5111,$C3770,Тех_Движение!$B$2:$B$5111,"&lt;="&amp;L$3)-$F3770)))</f>
        <v>#VALUE!</v>
      </c>
      <c r="M3770" s="21" t="e">
        <f>IF(OR($B3770="",M$3&lt;$D3770+Настройки!$B$7),0,MAX(0,$E3770-MAX(0,SUMIFS(Тех_Движение!$G$2:$G$5111,Тех_Движение!$D$2:$D$5111,$C3770,Тех_Движение!$B$2:$B$5111,"&lt;="&amp;M$3)-$F3770)))</f>
        <v>#VALUE!</v>
      </c>
      <c r="N3770" s="21" t="e">
        <f>IF(OR($B3770="",N$3&lt;$D3770+Настройки!$B$7),0,MAX(0,$E3770-MAX(0,SUMIFS(Тех_Движение!$G$2:$G$5111,Тех_Движение!$D$2:$D$5111,$C3770,Тех_Движение!$B$2:$B$5111,"&lt;="&amp;N$3)-$F3770)))</f>
        <v>#VALUE!</v>
      </c>
      <c r="O3770" s="21" t="e">
        <f>IF(OR($B3770="",O$3&lt;$D3770+Настройки!$B$7),0,MAX(0,$E3770-MAX(0,SUMIFS(Тех_Движение!$G$2:$G$5111,Тех_Движение!$D$2:$D$5111,$C3770,Тех_Движение!$B$2:$B$5111,"&lt;="&amp;O$3)-$F3770)))</f>
        <v>#VALUE!</v>
      </c>
      <c r="P3770" s="21" t="e">
        <f>IF(OR($B3770="",P$3&lt;$D3770+Настройки!$B$7),0,MAX(0,$E3770-MAX(0,SUMIFS(Тех_Движение!$G$2:$G$5111,Тех_Движение!$D$2:$D$5111,$C3770,Тех_Движение!$B$2:$B$5111,"&lt;="&amp;P$3)-$F3770)))</f>
        <v>#VALUE!</v>
      </c>
      <c r="Q3770" s="21" t="e">
        <f>IF(OR($B3770="",Q$3&lt;$D3770+Настройки!$B$7),0,MAX(0,$E3770-MAX(0,SUMIFS(Тех_Движение!$G$2:$G$5111,Тех_Движение!$D$2:$D$5111,$C3770,Тех_Движение!$B$2:$B$5111,"&lt;="&amp;Q$3)-$F3770)))</f>
        <v>#VALUE!</v>
      </c>
      <c r="R3770" s="21" t="str">
        <f t="shared" si="175"/>
        <v/>
      </c>
      <c r="S3770" s="23" t="str">
        <f>IF($B3770="","",VLOOKUP($C3770,Настройки!$A$11:$L$17,9,FALSE))</f>
        <v/>
      </c>
      <c r="T3770" s="23" t="str">
        <f t="shared" si="176"/>
        <v/>
      </c>
    </row>
    <row r="3771" spans="1:20" x14ac:dyDescent="0.3">
      <c r="A3771" s="20">
        <f>Тех_Движение!$A$3768</f>
        <v>3767</v>
      </c>
      <c r="B3771" s="20" t="str">
        <f>IF(Тех_Движение!$F$3768&gt;0,Тех_Движение!$I$3768,"")</f>
        <v/>
      </c>
      <c r="C3771" s="20" t="str">
        <f>IF($B3771="","",Тех_Движение!$D$3768)</f>
        <v/>
      </c>
      <c r="D3771" s="9" t="str">
        <f>IF($B3771="","",Тех_Движение!$B$3768)</f>
        <v/>
      </c>
      <c r="E3771" s="21" t="str">
        <f>IF($B3771="","",Тех_Движение!$F$3768)</f>
        <v/>
      </c>
      <c r="F3771" s="21" t="str">
        <f>IF($B3771="","",SUMIFS($E$5:$E3770,$C$5:$C3770,$C3771))</f>
        <v/>
      </c>
      <c r="G3771" s="21" t="str">
        <f>IF($B3771="","",MAX(0,$E3771-MAX(0,SUMIFS(Тех_Движение!$G$2:$G$5111,Тех_Движение!$D$2:$D$5111,$C3771,Тех_Движение!$B$2:$B$5111,"&lt;="&amp;Настройки!$B$5-1)-$F3771)))</f>
        <v/>
      </c>
      <c r="H3771" s="21" t="str">
        <f>IF($B3771="","",IF(AND($D3771&gt;=Настройки!$B$5,$D3771&lt;=Настройки!$B$6),$E3771,0))</f>
        <v/>
      </c>
      <c r="I3771" s="21" t="str">
        <f t="shared" si="174"/>
        <v/>
      </c>
      <c r="J3771" s="21" t="str">
        <f>IF($B3771="","",MAX(0,$E3771-MAX(0,SUMIFS(Тех_Движение!$G$2:$G$5111,Тех_Движение!$D$2:$D$5111,$C3771,Тех_Движение!$B$2:$B$5111,"&lt;="&amp;Настройки!$B$6)-$F3771)))</f>
        <v/>
      </c>
      <c r="K3771" s="21" t="e">
        <f>IF(OR($B3771="",K$3&lt;$D3771+Настройки!$B$7),0,MAX(0,$E3771-MAX(0,SUMIFS(Тех_Движение!$G$2:$G$5111,Тех_Движение!$D$2:$D$5111,$C3771,Тех_Движение!$B$2:$B$5111,"&lt;="&amp;K$3)-$F3771)))</f>
        <v>#VALUE!</v>
      </c>
      <c r="L3771" s="21" t="e">
        <f>IF(OR($B3771="",L$3&lt;$D3771+Настройки!$B$7),0,MAX(0,$E3771-MAX(0,SUMIFS(Тех_Движение!$G$2:$G$5111,Тех_Движение!$D$2:$D$5111,$C3771,Тех_Движение!$B$2:$B$5111,"&lt;="&amp;L$3)-$F3771)))</f>
        <v>#VALUE!</v>
      </c>
      <c r="M3771" s="21" t="e">
        <f>IF(OR($B3771="",M$3&lt;$D3771+Настройки!$B$7),0,MAX(0,$E3771-MAX(0,SUMIFS(Тех_Движение!$G$2:$G$5111,Тех_Движение!$D$2:$D$5111,$C3771,Тех_Движение!$B$2:$B$5111,"&lt;="&amp;M$3)-$F3771)))</f>
        <v>#VALUE!</v>
      </c>
      <c r="N3771" s="21" t="e">
        <f>IF(OR($B3771="",N$3&lt;$D3771+Настройки!$B$7),0,MAX(0,$E3771-MAX(0,SUMIFS(Тех_Движение!$G$2:$G$5111,Тех_Движение!$D$2:$D$5111,$C3771,Тех_Движение!$B$2:$B$5111,"&lt;="&amp;N$3)-$F3771)))</f>
        <v>#VALUE!</v>
      </c>
      <c r="O3771" s="21" t="e">
        <f>IF(OR($B3771="",O$3&lt;$D3771+Настройки!$B$7),0,MAX(0,$E3771-MAX(0,SUMIFS(Тех_Движение!$G$2:$G$5111,Тех_Движение!$D$2:$D$5111,$C3771,Тех_Движение!$B$2:$B$5111,"&lt;="&amp;O$3)-$F3771)))</f>
        <v>#VALUE!</v>
      </c>
      <c r="P3771" s="21" t="e">
        <f>IF(OR($B3771="",P$3&lt;$D3771+Настройки!$B$7),0,MAX(0,$E3771-MAX(0,SUMIFS(Тех_Движение!$G$2:$G$5111,Тех_Движение!$D$2:$D$5111,$C3771,Тех_Движение!$B$2:$B$5111,"&lt;="&amp;P$3)-$F3771)))</f>
        <v>#VALUE!</v>
      </c>
      <c r="Q3771" s="21" t="e">
        <f>IF(OR($B3771="",Q$3&lt;$D3771+Настройки!$B$7),0,MAX(0,$E3771-MAX(0,SUMIFS(Тех_Движение!$G$2:$G$5111,Тех_Движение!$D$2:$D$5111,$C3771,Тех_Движение!$B$2:$B$5111,"&lt;="&amp;Q$3)-$F3771)))</f>
        <v>#VALUE!</v>
      </c>
      <c r="R3771" s="21" t="str">
        <f t="shared" si="175"/>
        <v/>
      </c>
      <c r="S3771" s="23" t="str">
        <f>IF($B3771="","",VLOOKUP($C3771,Настройки!$A$11:$L$17,9,FALSE))</f>
        <v/>
      </c>
      <c r="T3771" s="23" t="str">
        <f t="shared" si="176"/>
        <v/>
      </c>
    </row>
    <row r="3772" spans="1:20" x14ac:dyDescent="0.3">
      <c r="A3772" s="20">
        <f>Тех_Движение!$A$3769</f>
        <v>3768</v>
      </c>
      <c r="B3772" s="20" t="str">
        <f>IF(Тех_Движение!$F$3769&gt;0,Тех_Движение!$I$3769,"")</f>
        <v/>
      </c>
      <c r="C3772" s="20" t="str">
        <f>IF($B3772="","",Тех_Движение!$D$3769)</f>
        <v/>
      </c>
      <c r="D3772" s="9" t="str">
        <f>IF($B3772="","",Тех_Движение!$B$3769)</f>
        <v/>
      </c>
      <c r="E3772" s="21" t="str">
        <f>IF($B3772="","",Тех_Движение!$F$3769)</f>
        <v/>
      </c>
      <c r="F3772" s="21" t="str">
        <f>IF($B3772="","",SUMIFS($E$5:$E3771,$C$5:$C3771,$C3772))</f>
        <v/>
      </c>
      <c r="G3772" s="21" t="str">
        <f>IF($B3772="","",MAX(0,$E3772-MAX(0,SUMIFS(Тех_Движение!$G$2:$G$5111,Тех_Движение!$D$2:$D$5111,$C3772,Тех_Движение!$B$2:$B$5111,"&lt;="&amp;Настройки!$B$5-1)-$F3772)))</f>
        <v/>
      </c>
      <c r="H3772" s="21" t="str">
        <f>IF($B3772="","",IF(AND($D3772&gt;=Настройки!$B$5,$D3772&lt;=Настройки!$B$6),$E3772,0))</f>
        <v/>
      </c>
      <c r="I3772" s="21" t="str">
        <f t="shared" si="174"/>
        <v/>
      </c>
      <c r="J3772" s="21" t="str">
        <f>IF($B3772="","",MAX(0,$E3772-MAX(0,SUMIFS(Тех_Движение!$G$2:$G$5111,Тех_Движение!$D$2:$D$5111,$C3772,Тех_Движение!$B$2:$B$5111,"&lt;="&amp;Настройки!$B$6)-$F3772)))</f>
        <v/>
      </c>
      <c r="K3772" s="21" t="e">
        <f>IF(OR($B3772="",K$3&lt;$D3772+Настройки!$B$7),0,MAX(0,$E3772-MAX(0,SUMIFS(Тех_Движение!$G$2:$G$5111,Тех_Движение!$D$2:$D$5111,$C3772,Тех_Движение!$B$2:$B$5111,"&lt;="&amp;K$3)-$F3772)))</f>
        <v>#VALUE!</v>
      </c>
      <c r="L3772" s="21" t="e">
        <f>IF(OR($B3772="",L$3&lt;$D3772+Настройки!$B$7),0,MAX(0,$E3772-MAX(0,SUMIFS(Тех_Движение!$G$2:$G$5111,Тех_Движение!$D$2:$D$5111,$C3772,Тех_Движение!$B$2:$B$5111,"&lt;="&amp;L$3)-$F3772)))</f>
        <v>#VALUE!</v>
      </c>
      <c r="M3772" s="21" t="e">
        <f>IF(OR($B3772="",M$3&lt;$D3772+Настройки!$B$7),0,MAX(0,$E3772-MAX(0,SUMIFS(Тех_Движение!$G$2:$G$5111,Тех_Движение!$D$2:$D$5111,$C3772,Тех_Движение!$B$2:$B$5111,"&lt;="&amp;M$3)-$F3772)))</f>
        <v>#VALUE!</v>
      </c>
      <c r="N3772" s="21" t="e">
        <f>IF(OR($B3772="",N$3&lt;$D3772+Настройки!$B$7),0,MAX(0,$E3772-MAX(0,SUMIFS(Тех_Движение!$G$2:$G$5111,Тех_Движение!$D$2:$D$5111,$C3772,Тех_Движение!$B$2:$B$5111,"&lt;="&amp;N$3)-$F3772)))</f>
        <v>#VALUE!</v>
      </c>
      <c r="O3772" s="21" t="e">
        <f>IF(OR($B3772="",O$3&lt;$D3772+Настройки!$B$7),0,MAX(0,$E3772-MAX(0,SUMIFS(Тех_Движение!$G$2:$G$5111,Тех_Движение!$D$2:$D$5111,$C3772,Тех_Движение!$B$2:$B$5111,"&lt;="&amp;O$3)-$F3772)))</f>
        <v>#VALUE!</v>
      </c>
      <c r="P3772" s="21" t="e">
        <f>IF(OR($B3772="",P$3&lt;$D3772+Настройки!$B$7),0,MAX(0,$E3772-MAX(0,SUMIFS(Тех_Движение!$G$2:$G$5111,Тех_Движение!$D$2:$D$5111,$C3772,Тех_Движение!$B$2:$B$5111,"&lt;="&amp;P$3)-$F3772)))</f>
        <v>#VALUE!</v>
      </c>
      <c r="Q3772" s="21" t="e">
        <f>IF(OR($B3772="",Q$3&lt;$D3772+Настройки!$B$7),0,MAX(0,$E3772-MAX(0,SUMIFS(Тех_Движение!$G$2:$G$5111,Тех_Движение!$D$2:$D$5111,$C3772,Тех_Движение!$B$2:$B$5111,"&lt;="&amp;Q$3)-$F3772)))</f>
        <v>#VALUE!</v>
      </c>
      <c r="R3772" s="21" t="str">
        <f t="shared" si="175"/>
        <v/>
      </c>
      <c r="S3772" s="23" t="str">
        <f>IF($B3772="","",VLOOKUP($C3772,Настройки!$A$11:$L$17,9,FALSE))</f>
        <v/>
      </c>
      <c r="T3772" s="23" t="str">
        <f t="shared" si="176"/>
        <v/>
      </c>
    </row>
    <row r="3773" spans="1:20" x14ac:dyDescent="0.3">
      <c r="A3773" s="20">
        <f>Тех_Движение!$A$3770</f>
        <v>3769</v>
      </c>
      <c r="B3773" s="20" t="str">
        <f>IF(Тех_Движение!$F$3770&gt;0,Тех_Движение!$I$3770,"")</f>
        <v/>
      </c>
      <c r="C3773" s="20" t="str">
        <f>IF($B3773="","",Тех_Движение!$D$3770)</f>
        <v/>
      </c>
      <c r="D3773" s="9" t="str">
        <f>IF($B3773="","",Тех_Движение!$B$3770)</f>
        <v/>
      </c>
      <c r="E3773" s="21" t="str">
        <f>IF($B3773="","",Тех_Движение!$F$3770)</f>
        <v/>
      </c>
      <c r="F3773" s="21" t="str">
        <f>IF($B3773="","",SUMIFS($E$5:$E3772,$C$5:$C3772,$C3773))</f>
        <v/>
      </c>
      <c r="G3773" s="21" t="str">
        <f>IF($B3773="","",MAX(0,$E3773-MAX(0,SUMIFS(Тех_Движение!$G$2:$G$5111,Тех_Движение!$D$2:$D$5111,$C3773,Тех_Движение!$B$2:$B$5111,"&lt;="&amp;Настройки!$B$5-1)-$F3773)))</f>
        <v/>
      </c>
      <c r="H3773" s="21" t="str">
        <f>IF($B3773="","",IF(AND($D3773&gt;=Настройки!$B$5,$D3773&lt;=Настройки!$B$6),$E3773,0))</f>
        <v/>
      </c>
      <c r="I3773" s="21" t="str">
        <f t="shared" si="174"/>
        <v/>
      </c>
      <c r="J3773" s="21" t="str">
        <f>IF($B3773="","",MAX(0,$E3773-MAX(0,SUMIFS(Тех_Движение!$G$2:$G$5111,Тех_Движение!$D$2:$D$5111,$C3773,Тех_Движение!$B$2:$B$5111,"&lt;="&amp;Настройки!$B$6)-$F3773)))</f>
        <v/>
      </c>
      <c r="K3773" s="21" t="e">
        <f>IF(OR($B3773="",K$3&lt;$D3773+Настройки!$B$7),0,MAX(0,$E3773-MAX(0,SUMIFS(Тех_Движение!$G$2:$G$5111,Тех_Движение!$D$2:$D$5111,$C3773,Тех_Движение!$B$2:$B$5111,"&lt;="&amp;K$3)-$F3773)))</f>
        <v>#VALUE!</v>
      </c>
      <c r="L3773" s="21" t="e">
        <f>IF(OR($B3773="",L$3&lt;$D3773+Настройки!$B$7),0,MAX(0,$E3773-MAX(0,SUMIFS(Тех_Движение!$G$2:$G$5111,Тех_Движение!$D$2:$D$5111,$C3773,Тех_Движение!$B$2:$B$5111,"&lt;="&amp;L$3)-$F3773)))</f>
        <v>#VALUE!</v>
      </c>
      <c r="M3773" s="21" t="e">
        <f>IF(OR($B3773="",M$3&lt;$D3773+Настройки!$B$7),0,MAX(0,$E3773-MAX(0,SUMIFS(Тех_Движение!$G$2:$G$5111,Тех_Движение!$D$2:$D$5111,$C3773,Тех_Движение!$B$2:$B$5111,"&lt;="&amp;M$3)-$F3773)))</f>
        <v>#VALUE!</v>
      </c>
      <c r="N3773" s="21" t="e">
        <f>IF(OR($B3773="",N$3&lt;$D3773+Настройки!$B$7),0,MAX(0,$E3773-MAX(0,SUMIFS(Тех_Движение!$G$2:$G$5111,Тех_Движение!$D$2:$D$5111,$C3773,Тех_Движение!$B$2:$B$5111,"&lt;="&amp;N$3)-$F3773)))</f>
        <v>#VALUE!</v>
      </c>
      <c r="O3773" s="21" t="e">
        <f>IF(OR($B3773="",O$3&lt;$D3773+Настройки!$B$7),0,MAX(0,$E3773-MAX(0,SUMIFS(Тех_Движение!$G$2:$G$5111,Тех_Движение!$D$2:$D$5111,$C3773,Тех_Движение!$B$2:$B$5111,"&lt;="&amp;O$3)-$F3773)))</f>
        <v>#VALUE!</v>
      </c>
      <c r="P3773" s="21" t="e">
        <f>IF(OR($B3773="",P$3&lt;$D3773+Настройки!$B$7),0,MAX(0,$E3773-MAX(0,SUMIFS(Тех_Движение!$G$2:$G$5111,Тех_Движение!$D$2:$D$5111,$C3773,Тех_Движение!$B$2:$B$5111,"&lt;="&amp;P$3)-$F3773)))</f>
        <v>#VALUE!</v>
      </c>
      <c r="Q3773" s="21" t="e">
        <f>IF(OR($B3773="",Q$3&lt;$D3773+Настройки!$B$7),0,MAX(0,$E3773-MAX(0,SUMIFS(Тех_Движение!$G$2:$G$5111,Тех_Движение!$D$2:$D$5111,$C3773,Тех_Движение!$B$2:$B$5111,"&lt;="&amp;Q$3)-$F3773)))</f>
        <v>#VALUE!</v>
      </c>
      <c r="R3773" s="21" t="str">
        <f t="shared" si="175"/>
        <v/>
      </c>
      <c r="S3773" s="23" t="str">
        <f>IF($B3773="","",VLOOKUP($C3773,Настройки!$A$11:$L$17,9,FALSE))</f>
        <v/>
      </c>
      <c r="T3773" s="23" t="str">
        <f t="shared" si="176"/>
        <v/>
      </c>
    </row>
    <row r="3774" spans="1:20" x14ac:dyDescent="0.3">
      <c r="A3774" s="20">
        <f>Тех_Движение!$A$3771</f>
        <v>3770</v>
      </c>
      <c r="B3774" s="20" t="str">
        <f>IF(Тех_Движение!$F$3771&gt;0,Тех_Движение!$I$3771,"")</f>
        <v/>
      </c>
      <c r="C3774" s="20" t="str">
        <f>IF($B3774="","",Тех_Движение!$D$3771)</f>
        <v/>
      </c>
      <c r="D3774" s="9" t="str">
        <f>IF($B3774="","",Тех_Движение!$B$3771)</f>
        <v/>
      </c>
      <c r="E3774" s="21" t="str">
        <f>IF($B3774="","",Тех_Движение!$F$3771)</f>
        <v/>
      </c>
      <c r="F3774" s="21" t="str">
        <f>IF($B3774="","",SUMIFS($E$5:$E3773,$C$5:$C3773,$C3774))</f>
        <v/>
      </c>
      <c r="G3774" s="21" t="str">
        <f>IF($B3774="","",MAX(0,$E3774-MAX(0,SUMIFS(Тех_Движение!$G$2:$G$5111,Тех_Движение!$D$2:$D$5111,$C3774,Тех_Движение!$B$2:$B$5111,"&lt;="&amp;Настройки!$B$5-1)-$F3774)))</f>
        <v/>
      </c>
      <c r="H3774" s="21" t="str">
        <f>IF($B3774="","",IF(AND($D3774&gt;=Настройки!$B$5,$D3774&lt;=Настройки!$B$6),$E3774,0))</f>
        <v/>
      </c>
      <c r="I3774" s="21" t="str">
        <f t="shared" si="174"/>
        <v/>
      </c>
      <c r="J3774" s="21" t="str">
        <f>IF($B3774="","",MAX(0,$E3774-MAX(0,SUMIFS(Тех_Движение!$G$2:$G$5111,Тех_Движение!$D$2:$D$5111,$C3774,Тех_Движение!$B$2:$B$5111,"&lt;="&amp;Настройки!$B$6)-$F3774)))</f>
        <v/>
      </c>
      <c r="K3774" s="21" t="e">
        <f>IF(OR($B3774="",K$3&lt;$D3774+Настройки!$B$7),0,MAX(0,$E3774-MAX(0,SUMIFS(Тех_Движение!$G$2:$G$5111,Тех_Движение!$D$2:$D$5111,$C3774,Тех_Движение!$B$2:$B$5111,"&lt;="&amp;K$3)-$F3774)))</f>
        <v>#VALUE!</v>
      </c>
      <c r="L3774" s="21" t="e">
        <f>IF(OR($B3774="",L$3&lt;$D3774+Настройки!$B$7),0,MAX(0,$E3774-MAX(0,SUMIFS(Тех_Движение!$G$2:$G$5111,Тех_Движение!$D$2:$D$5111,$C3774,Тех_Движение!$B$2:$B$5111,"&lt;="&amp;L$3)-$F3774)))</f>
        <v>#VALUE!</v>
      </c>
      <c r="M3774" s="21" t="e">
        <f>IF(OR($B3774="",M$3&lt;$D3774+Настройки!$B$7),0,MAX(0,$E3774-MAX(0,SUMIFS(Тех_Движение!$G$2:$G$5111,Тех_Движение!$D$2:$D$5111,$C3774,Тех_Движение!$B$2:$B$5111,"&lt;="&amp;M$3)-$F3774)))</f>
        <v>#VALUE!</v>
      </c>
      <c r="N3774" s="21" t="e">
        <f>IF(OR($B3774="",N$3&lt;$D3774+Настройки!$B$7),0,MAX(0,$E3774-MAX(0,SUMIFS(Тех_Движение!$G$2:$G$5111,Тех_Движение!$D$2:$D$5111,$C3774,Тех_Движение!$B$2:$B$5111,"&lt;="&amp;N$3)-$F3774)))</f>
        <v>#VALUE!</v>
      </c>
      <c r="O3774" s="21" t="e">
        <f>IF(OR($B3774="",O$3&lt;$D3774+Настройки!$B$7),0,MAX(0,$E3774-MAX(0,SUMIFS(Тех_Движение!$G$2:$G$5111,Тех_Движение!$D$2:$D$5111,$C3774,Тех_Движение!$B$2:$B$5111,"&lt;="&amp;O$3)-$F3774)))</f>
        <v>#VALUE!</v>
      </c>
      <c r="P3774" s="21" t="e">
        <f>IF(OR($B3774="",P$3&lt;$D3774+Настройки!$B$7),0,MAX(0,$E3774-MAX(0,SUMIFS(Тех_Движение!$G$2:$G$5111,Тех_Движение!$D$2:$D$5111,$C3774,Тех_Движение!$B$2:$B$5111,"&lt;="&amp;P$3)-$F3774)))</f>
        <v>#VALUE!</v>
      </c>
      <c r="Q3774" s="21" t="e">
        <f>IF(OR($B3774="",Q$3&lt;$D3774+Настройки!$B$7),0,MAX(0,$E3774-MAX(0,SUMIFS(Тех_Движение!$G$2:$G$5111,Тех_Движение!$D$2:$D$5111,$C3774,Тех_Движение!$B$2:$B$5111,"&lt;="&amp;Q$3)-$F3774)))</f>
        <v>#VALUE!</v>
      </c>
      <c r="R3774" s="21" t="str">
        <f t="shared" si="175"/>
        <v/>
      </c>
      <c r="S3774" s="23" t="str">
        <f>IF($B3774="","",VLOOKUP($C3774,Настройки!$A$11:$L$17,9,FALSE))</f>
        <v/>
      </c>
      <c r="T3774" s="23" t="str">
        <f t="shared" si="176"/>
        <v/>
      </c>
    </row>
    <row r="3775" spans="1:20" x14ac:dyDescent="0.3">
      <c r="A3775" s="20">
        <f>Тех_Движение!$A$3772</f>
        <v>3771</v>
      </c>
      <c r="B3775" s="20" t="str">
        <f>IF(Тех_Движение!$F$3772&gt;0,Тех_Движение!$I$3772,"")</f>
        <v/>
      </c>
      <c r="C3775" s="20" t="str">
        <f>IF($B3775="","",Тех_Движение!$D$3772)</f>
        <v/>
      </c>
      <c r="D3775" s="9" t="str">
        <f>IF($B3775="","",Тех_Движение!$B$3772)</f>
        <v/>
      </c>
      <c r="E3775" s="21" t="str">
        <f>IF($B3775="","",Тех_Движение!$F$3772)</f>
        <v/>
      </c>
      <c r="F3775" s="21" t="str">
        <f>IF($B3775="","",SUMIFS($E$5:$E3774,$C$5:$C3774,$C3775))</f>
        <v/>
      </c>
      <c r="G3775" s="21" t="str">
        <f>IF($B3775="","",MAX(0,$E3775-MAX(0,SUMIFS(Тех_Движение!$G$2:$G$5111,Тех_Движение!$D$2:$D$5111,$C3775,Тех_Движение!$B$2:$B$5111,"&lt;="&amp;Настройки!$B$5-1)-$F3775)))</f>
        <v/>
      </c>
      <c r="H3775" s="21" t="str">
        <f>IF($B3775="","",IF(AND($D3775&gt;=Настройки!$B$5,$D3775&lt;=Настройки!$B$6),$E3775,0))</f>
        <v/>
      </c>
      <c r="I3775" s="21" t="str">
        <f t="shared" si="174"/>
        <v/>
      </c>
      <c r="J3775" s="21" t="str">
        <f>IF($B3775="","",MAX(0,$E3775-MAX(0,SUMIFS(Тех_Движение!$G$2:$G$5111,Тех_Движение!$D$2:$D$5111,$C3775,Тех_Движение!$B$2:$B$5111,"&lt;="&amp;Настройки!$B$6)-$F3775)))</f>
        <v/>
      </c>
      <c r="K3775" s="21" t="e">
        <f>IF(OR($B3775="",K$3&lt;$D3775+Настройки!$B$7),0,MAX(0,$E3775-MAX(0,SUMIFS(Тех_Движение!$G$2:$G$5111,Тех_Движение!$D$2:$D$5111,$C3775,Тех_Движение!$B$2:$B$5111,"&lt;="&amp;K$3)-$F3775)))</f>
        <v>#VALUE!</v>
      </c>
      <c r="L3775" s="21" t="e">
        <f>IF(OR($B3775="",L$3&lt;$D3775+Настройки!$B$7),0,MAX(0,$E3775-MAX(0,SUMIFS(Тех_Движение!$G$2:$G$5111,Тех_Движение!$D$2:$D$5111,$C3775,Тех_Движение!$B$2:$B$5111,"&lt;="&amp;L$3)-$F3775)))</f>
        <v>#VALUE!</v>
      </c>
      <c r="M3775" s="21" t="e">
        <f>IF(OR($B3775="",M$3&lt;$D3775+Настройки!$B$7),0,MAX(0,$E3775-MAX(0,SUMIFS(Тех_Движение!$G$2:$G$5111,Тех_Движение!$D$2:$D$5111,$C3775,Тех_Движение!$B$2:$B$5111,"&lt;="&amp;M$3)-$F3775)))</f>
        <v>#VALUE!</v>
      </c>
      <c r="N3775" s="21" t="e">
        <f>IF(OR($B3775="",N$3&lt;$D3775+Настройки!$B$7),0,MAX(0,$E3775-MAX(0,SUMIFS(Тех_Движение!$G$2:$G$5111,Тех_Движение!$D$2:$D$5111,$C3775,Тех_Движение!$B$2:$B$5111,"&lt;="&amp;N$3)-$F3775)))</f>
        <v>#VALUE!</v>
      </c>
      <c r="O3775" s="21" t="e">
        <f>IF(OR($B3775="",O$3&lt;$D3775+Настройки!$B$7),0,MAX(0,$E3775-MAX(0,SUMIFS(Тех_Движение!$G$2:$G$5111,Тех_Движение!$D$2:$D$5111,$C3775,Тех_Движение!$B$2:$B$5111,"&lt;="&amp;O$3)-$F3775)))</f>
        <v>#VALUE!</v>
      </c>
      <c r="P3775" s="21" t="e">
        <f>IF(OR($B3775="",P$3&lt;$D3775+Настройки!$B$7),0,MAX(0,$E3775-MAX(0,SUMIFS(Тех_Движение!$G$2:$G$5111,Тех_Движение!$D$2:$D$5111,$C3775,Тех_Движение!$B$2:$B$5111,"&lt;="&amp;P$3)-$F3775)))</f>
        <v>#VALUE!</v>
      </c>
      <c r="Q3775" s="21" t="e">
        <f>IF(OR($B3775="",Q$3&lt;$D3775+Настройки!$B$7),0,MAX(0,$E3775-MAX(0,SUMIFS(Тех_Движение!$G$2:$G$5111,Тех_Движение!$D$2:$D$5111,$C3775,Тех_Движение!$B$2:$B$5111,"&lt;="&amp;Q$3)-$F3775)))</f>
        <v>#VALUE!</v>
      </c>
      <c r="R3775" s="21" t="str">
        <f t="shared" si="175"/>
        <v/>
      </c>
      <c r="S3775" s="23" t="str">
        <f>IF($B3775="","",VLOOKUP($C3775,Настройки!$A$11:$L$17,9,FALSE))</f>
        <v/>
      </c>
      <c r="T3775" s="23" t="str">
        <f t="shared" si="176"/>
        <v/>
      </c>
    </row>
    <row r="3776" spans="1:20" x14ac:dyDescent="0.3">
      <c r="A3776" s="20">
        <f>Тех_Движение!$A$3773</f>
        <v>3772</v>
      </c>
      <c r="B3776" s="20" t="str">
        <f>IF(Тех_Движение!$F$3773&gt;0,Тех_Движение!$I$3773,"")</f>
        <v/>
      </c>
      <c r="C3776" s="20" t="str">
        <f>IF($B3776="","",Тех_Движение!$D$3773)</f>
        <v/>
      </c>
      <c r="D3776" s="9" t="str">
        <f>IF($B3776="","",Тех_Движение!$B$3773)</f>
        <v/>
      </c>
      <c r="E3776" s="21" t="str">
        <f>IF($B3776="","",Тех_Движение!$F$3773)</f>
        <v/>
      </c>
      <c r="F3776" s="21" t="str">
        <f>IF($B3776="","",SUMIFS($E$5:$E3775,$C$5:$C3775,$C3776))</f>
        <v/>
      </c>
      <c r="G3776" s="21" t="str">
        <f>IF($B3776="","",MAX(0,$E3776-MAX(0,SUMIFS(Тех_Движение!$G$2:$G$5111,Тех_Движение!$D$2:$D$5111,$C3776,Тех_Движение!$B$2:$B$5111,"&lt;="&amp;Настройки!$B$5-1)-$F3776)))</f>
        <v/>
      </c>
      <c r="H3776" s="21" t="str">
        <f>IF($B3776="","",IF(AND($D3776&gt;=Настройки!$B$5,$D3776&lt;=Настройки!$B$6),$E3776,0))</f>
        <v/>
      </c>
      <c r="I3776" s="21" t="str">
        <f t="shared" si="174"/>
        <v/>
      </c>
      <c r="J3776" s="21" t="str">
        <f>IF($B3776="","",MAX(0,$E3776-MAX(0,SUMIFS(Тех_Движение!$G$2:$G$5111,Тех_Движение!$D$2:$D$5111,$C3776,Тех_Движение!$B$2:$B$5111,"&lt;="&amp;Настройки!$B$6)-$F3776)))</f>
        <v/>
      </c>
      <c r="K3776" s="21" t="e">
        <f>IF(OR($B3776="",K$3&lt;$D3776+Настройки!$B$7),0,MAX(0,$E3776-MAX(0,SUMIFS(Тех_Движение!$G$2:$G$5111,Тех_Движение!$D$2:$D$5111,$C3776,Тех_Движение!$B$2:$B$5111,"&lt;="&amp;K$3)-$F3776)))</f>
        <v>#VALUE!</v>
      </c>
      <c r="L3776" s="21" t="e">
        <f>IF(OR($B3776="",L$3&lt;$D3776+Настройки!$B$7),0,MAX(0,$E3776-MAX(0,SUMIFS(Тех_Движение!$G$2:$G$5111,Тех_Движение!$D$2:$D$5111,$C3776,Тех_Движение!$B$2:$B$5111,"&lt;="&amp;L$3)-$F3776)))</f>
        <v>#VALUE!</v>
      </c>
      <c r="M3776" s="21" t="e">
        <f>IF(OR($B3776="",M$3&lt;$D3776+Настройки!$B$7),0,MAX(0,$E3776-MAX(0,SUMIFS(Тех_Движение!$G$2:$G$5111,Тех_Движение!$D$2:$D$5111,$C3776,Тех_Движение!$B$2:$B$5111,"&lt;="&amp;M$3)-$F3776)))</f>
        <v>#VALUE!</v>
      </c>
      <c r="N3776" s="21" t="e">
        <f>IF(OR($B3776="",N$3&lt;$D3776+Настройки!$B$7),0,MAX(0,$E3776-MAX(0,SUMIFS(Тех_Движение!$G$2:$G$5111,Тех_Движение!$D$2:$D$5111,$C3776,Тех_Движение!$B$2:$B$5111,"&lt;="&amp;N$3)-$F3776)))</f>
        <v>#VALUE!</v>
      </c>
      <c r="O3776" s="21" t="e">
        <f>IF(OR($B3776="",O$3&lt;$D3776+Настройки!$B$7),0,MAX(0,$E3776-MAX(0,SUMIFS(Тех_Движение!$G$2:$G$5111,Тех_Движение!$D$2:$D$5111,$C3776,Тех_Движение!$B$2:$B$5111,"&lt;="&amp;O$3)-$F3776)))</f>
        <v>#VALUE!</v>
      </c>
      <c r="P3776" s="21" t="e">
        <f>IF(OR($B3776="",P$3&lt;$D3776+Настройки!$B$7),0,MAX(0,$E3776-MAX(0,SUMIFS(Тех_Движение!$G$2:$G$5111,Тех_Движение!$D$2:$D$5111,$C3776,Тех_Движение!$B$2:$B$5111,"&lt;="&amp;P$3)-$F3776)))</f>
        <v>#VALUE!</v>
      </c>
      <c r="Q3776" s="21" t="e">
        <f>IF(OR($B3776="",Q$3&lt;$D3776+Настройки!$B$7),0,MAX(0,$E3776-MAX(0,SUMIFS(Тех_Движение!$G$2:$G$5111,Тех_Движение!$D$2:$D$5111,$C3776,Тех_Движение!$B$2:$B$5111,"&lt;="&amp;Q$3)-$F3776)))</f>
        <v>#VALUE!</v>
      </c>
      <c r="R3776" s="21" t="str">
        <f t="shared" si="175"/>
        <v/>
      </c>
      <c r="S3776" s="23" t="str">
        <f>IF($B3776="","",VLOOKUP($C3776,Настройки!$A$11:$L$17,9,FALSE))</f>
        <v/>
      </c>
      <c r="T3776" s="23" t="str">
        <f t="shared" si="176"/>
        <v/>
      </c>
    </row>
    <row r="3777" spans="1:20" x14ac:dyDescent="0.3">
      <c r="A3777" s="20">
        <f>Тех_Движение!$A$3774</f>
        <v>3773</v>
      </c>
      <c r="B3777" s="20" t="str">
        <f>IF(Тех_Движение!$F$3774&gt;0,Тех_Движение!$I$3774,"")</f>
        <v/>
      </c>
      <c r="C3777" s="20" t="str">
        <f>IF($B3777="","",Тех_Движение!$D$3774)</f>
        <v/>
      </c>
      <c r="D3777" s="9" t="str">
        <f>IF($B3777="","",Тех_Движение!$B$3774)</f>
        <v/>
      </c>
      <c r="E3777" s="21" t="str">
        <f>IF($B3777="","",Тех_Движение!$F$3774)</f>
        <v/>
      </c>
      <c r="F3777" s="21" t="str">
        <f>IF($B3777="","",SUMIFS($E$5:$E3776,$C$5:$C3776,$C3777))</f>
        <v/>
      </c>
      <c r="G3777" s="21" t="str">
        <f>IF($B3777="","",MAX(0,$E3777-MAX(0,SUMIFS(Тех_Движение!$G$2:$G$5111,Тех_Движение!$D$2:$D$5111,$C3777,Тех_Движение!$B$2:$B$5111,"&lt;="&amp;Настройки!$B$5-1)-$F3777)))</f>
        <v/>
      </c>
      <c r="H3777" s="21" t="str">
        <f>IF($B3777="","",IF(AND($D3777&gt;=Настройки!$B$5,$D3777&lt;=Настройки!$B$6),$E3777,0))</f>
        <v/>
      </c>
      <c r="I3777" s="21" t="str">
        <f t="shared" si="174"/>
        <v/>
      </c>
      <c r="J3777" s="21" t="str">
        <f>IF($B3777="","",MAX(0,$E3777-MAX(0,SUMIFS(Тех_Движение!$G$2:$G$5111,Тех_Движение!$D$2:$D$5111,$C3777,Тех_Движение!$B$2:$B$5111,"&lt;="&amp;Настройки!$B$6)-$F3777)))</f>
        <v/>
      </c>
      <c r="K3777" s="21" t="e">
        <f>IF(OR($B3777="",K$3&lt;$D3777+Настройки!$B$7),0,MAX(0,$E3777-MAX(0,SUMIFS(Тех_Движение!$G$2:$G$5111,Тех_Движение!$D$2:$D$5111,$C3777,Тех_Движение!$B$2:$B$5111,"&lt;="&amp;K$3)-$F3777)))</f>
        <v>#VALUE!</v>
      </c>
      <c r="L3777" s="21" t="e">
        <f>IF(OR($B3777="",L$3&lt;$D3777+Настройки!$B$7),0,MAX(0,$E3777-MAX(0,SUMIFS(Тех_Движение!$G$2:$G$5111,Тех_Движение!$D$2:$D$5111,$C3777,Тех_Движение!$B$2:$B$5111,"&lt;="&amp;L$3)-$F3777)))</f>
        <v>#VALUE!</v>
      </c>
      <c r="M3777" s="21" t="e">
        <f>IF(OR($B3777="",M$3&lt;$D3777+Настройки!$B$7),0,MAX(0,$E3777-MAX(0,SUMIFS(Тех_Движение!$G$2:$G$5111,Тех_Движение!$D$2:$D$5111,$C3777,Тех_Движение!$B$2:$B$5111,"&lt;="&amp;M$3)-$F3777)))</f>
        <v>#VALUE!</v>
      </c>
      <c r="N3777" s="21" t="e">
        <f>IF(OR($B3777="",N$3&lt;$D3777+Настройки!$B$7),0,MAX(0,$E3777-MAX(0,SUMIFS(Тех_Движение!$G$2:$G$5111,Тех_Движение!$D$2:$D$5111,$C3777,Тех_Движение!$B$2:$B$5111,"&lt;="&amp;N$3)-$F3777)))</f>
        <v>#VALUE!</v>
      </c>
      <c r="O3777" s="21" t="e">
        <f>IF(OR($B3777="",O$3&lt;$D3777+Настройки!$B$7),0,MAX(0,$E3777-MAX(0,SUMIFS(Тех_Движение!$G$2:$G$5111,Тех_Движение!$D$2:$D$5111,$C3777,Тех_Движение!$B$2:$B$5111,"&lt;="&amp;O$3)-$F3777)))</f>
        <v>#VALUE!</v>
      </c>
      <c r="P3777" s="21" t="e">
        <f>IF(OR($B3777="",P$3&lt;$D3777+Настройки!$B$7),0,MAX(0,$E3777-MAX(0,SUMIFS(Тех_Движение!$G$2:$G$5111,Тех_Движение!$D$2:$D$5111,$C3777,Тех_Движение!$B$2:$B$5111,"&lt;="&amp;P$3)-$F3777)))</f>
        <v>#VALUE!</v>
      </c>
      <c r="Q3777" s="21" t="e">
        <f>IF(OR($B3777="",Q$3&lt;$D3777+Настройки!$B$7),0,MAX(0,$E3777-MAX(0,SUMIFS(Тех_Движение!$G$2:$G$5111,Тех_Движение!$D$2:$D$5111,$C3777,Тех_Движение!$B$2:$B$5111,"&lt;="&amp;Q$3)-$F3777)))</f>
        <v>#VALUE!</v>
      </c>
      <c r="R3777" s="21" t="str">
        <f t="shared" si="175"/>
        <v/>
      </c>
      <c r="S3777" s="23" t="str">
        <f>IF($B3777="","",VLOOKUP($C3777,Настройки!$A$11:$L$17,9,FALSE))</f>
        <v/>
      </c>
      <c r="T3777" s="23" t="str">
        <f t="shared" si="176"/>
        <v/>
      </c>
    </row>
    <row r="3778" spans="1:20" x14ac:dyDescent="0.3">
      <c r="A3778" s="20">
        <f>Тех_Движение!$A$3775</f>
        <v>3774</v>
      </c>
      <c r="B3778" s="20" t="str">
        <f>IF(Тех_Движение!$F$3775&gt;0,Тех_Движение!$I$3775,"")</f>
        <v/>
      </c>
      <c r="C3778" s="20" t="str">
        <f>IF($B3778="","",Тех_Движение!$D$3775)</f>
        <v/>
      </c>
      <c r="D3778" s="9" t="str">
        <f>IF($B3778="","",Тех_Движение!$B$3775)</f>
        <v/>
      </c>
      <c r="E3778" s="21" t="str">
        <f>IF($B3778="","",Тех_Движение!$F$3775)</f>
        <v/>
      </c>
      <c r="F3778" s="21" t="str">
        <f>IF($B3778="","",SUMIFS($E$5:$E3777,$C$5:$C3777,$C3778))</f>
        <v/>
      </c>
      <c r="G3778" s="21" t="str">
        <f>IF($B3778="","",MAX(0,$E3778-MAX(0,SUMIFS(Тех_Движение!$G$2:$G$5111,Тех_Движение!$D$2:$D$5111,$C3778,Тех_Движение!$B$2:$B$5111,"&lt;="&amp;Настройки!$B$5-1)-$F3778)))</f>
        <v/>
      </c>
      <c r="H3778" s="21" t="str">
        <f>IF($B3778="","",IF(AND($D3778&gt;=Настройки!$B$5,$D3778&lt;=Настройки!$B$6),$E3778,0))</f>
        <v/>
      </c>
      <c r="I3778" s="21" t="str">
        <f t="shared" si="174"/>
        <v/>
      </c>
      <c r="J3778" s="21" t="str">
        <f>IF($B3778="","",MAX(0,$E3778-MAX(0,SUMIFS(Тех_Движение!$G$2:$G$5111,Тех_Движение!$D$2:$D$5111,$C3778,Тех_Движение!$B$2:$B$5111,"&lt;="&amp;Настройки!$B$6)-$F3778)))</f>
        <v/>
      </c>
      <c r="K3778" s="21" t="e">
        <f>IF(OR($B3778="",K$3&lt;$D3778+Настройки!$B$7),0,MAX(0,$E3778-MAX(0,SUMIFS(Тех_Движение!$G$2:$G$5111,Тех_Движение!$D$2:$D$5111,$C3778,Тех_Движение!$B$2:$B$5111,"&lt;="&amp;K$3)-$F3778)))</f>
        <v>#VALUE!</v>
      </c>
      <c r="L3778" s="21" t="e">
        <f>IF(OR($B3778="",L$3&lt;$D3778+Настройки!$B$7),0,MAX(0,$E3778-MAX(0,SUMIFS(Тех_Движение!$G$2:$G$5111,Тех_Движение!$D$2:$D$5111,$C3778,Тех_Движение!$B$2:$B$5111,"&lt;="&amp;L$3)-$F3778)))</f>
        <v>#VALUE!</v>
      </c>
      <c r="M3778" s="21" t="e">
        <f>IF(OR($B3778="",M$3&lt;$D3778+Настройки!$B$7),0,MAX(0,$E3778-MAX(0,SUMIFS(Тех_Движение!$G$2:$G$5111,Тех_Движение!$D$2:$D$5111,$C3778,Тех_Движение!$B$2:$B$5111,"&lt;="&amp;M$3)-$F3778)))</f>
        <v>#VALUE!</v>
      </c>
      <c r="N3778" s="21" t="e">
        <f>IF(OR($B3778="",N$3&lt;$D3778+Настройки!$B$7),0,MAX(0,$E3778-MAX(0,SUMIFS(Тех_Движение!$G$2:$G$5111,Тех_Движение!$D$2:$D$5111,$C3778,Тех_Движение!$B$2:$B$5111,"&lt;="&amp;N$3)-$F3778)))</f>
        <v>#VALUE!</v>
      </c>
      <c r="O3778" s="21" t="e">
        <f>IF(OR($B3778="",O$3&lt;$D3778+Настройки!$B$7),0,MAX(0,$E3778-MAX(0,SUMIFS(Тех_Движение!$G$2:$G$5111,Тех_Движение!$D$2:$D$5111,$C3778,Тех_Движение!$B$2:$B$5111,"&lt;="&amp;O$3)-$F3778)))</f>
        <v>#VALUE!</v>
      </c>
      <c r="P3778" s="21" t="e">
        <f>IF(OR($B3778="",P$3&lt;$D3778+Настройки!$B$7),0,MAX(0,$E3778-MAX(0,SUMIFS(Тех_Движение!$G$2:$G$5111,Тех_Движение!$D$2:$D$5111,$C3778,Тех_Движение!$B$2:$B$5111,"&lt;="&amp;P$3)-$F3778)))</f>
        <v>#VALUE!</v>
      </c>
      <c r="Q3778" s="21" t="e">
        <f>IF(OR($B3778="",Q$3&lt;$D3778+Настройки!$B$7),0,MAX(0,$E3778-MAX(0,SUMIFS(Тех_Движение!$G$2:$G$5111,Тех_Движение!$D$2:$D$5111,$C3778,Тех_Движение!$B$2:$B$5111,"&lt;="&amp;Q$3)-$F3778)))</f>
        <v>#VALUE!</v>
      </c>
      <c r="R3778" s="21" t="str">
        <f t="shared" si="175"/>
        <v/>
      </c>
      <c r="S3778" s="23" t="str">
        <f>IF($B3778="","",VLOOKUP($C3778,Настройки!$A$11:$L$17,9,FALSE))</f>
        <v/>
      </c>
      <c r="T3778" s="23" t="str">
        <f t="shared" si="176"/>
        <v/>
      </c>
    </row>
    <row r="3779" spans="1:20" x14ac:dyDescent="0.3">
      <c r="A3779" s="20">
        <f>Тех_Движение!$A$3776</f>
        <v>3775</v>
      </c>
      <c r="B3779" s="20" t="str">
        <f>IF(Тех_Движение!$F$3776&gt;0,Тех_Движение!$I$3776,"")</f>
        <v/>
      </c>
      <c r="C3779" s="20" t="str">
        <f>IF($B3779="","",Тех_Движение!$D$3776)</f>
        <v/>
      </c>
      <c r="D3779" s="9" t="str">
        <f>IF($B3779="","",Тех_Движение!$B$3776)</f>
        <v/>
      </c>
      <c r="E3779" s="21" t="str">
        <f>IF($B3779="","",Тех_Движение!$F$3776)</f>
        <v/>
      </c>
      <c r="F3779" s="21" t="str">
        <f>IF($B3779="","",SUMIFS($E$5:$E3778,$C$5:$C3778,$C3779))</f>
        <v/>
      </c>
      <c r="G3779" s="21" t="str">
        <f>IF($B3779="","",MAX(0,$E3779-MAX(0,SUMIFS(Тех_Движение!$G$2:$G$5111,Тех_Движение!$D$2:$D$5111,$C3779,Тех_Движение!$B$2:$B$5111,"&lt;="&amp;Настройки!$B$5-1)-$F3779)))</f>
        <v/>
      </c>
      <c r="H3779" s="21" t="str">
        <f>IF($B3779="","",IF(AND($D3779&gt;=Настройки!$B$5,$D3779&lt;=Настройки!$B$6),$E3779,0))</f>
        <v/>
      </c>
      <c r="I3779" s="21" t="str">
        <f t="shared" si="174"/>
        <v/>
      </c>
      <c r="J3779" s="21" t="str">
        <f>IF($B3779="","",MAX(0,$E3779-MAX(0,SUMIFS(Тех_Движение!$G$2:$G$5111,Тех_Движение!$D$2:$D$5111,$C3779,Тех_Движение!$B$2:$B$5111,"&lt;="&amp;Настройки!$B$6)-$F3779)))</f>
        <v/>
      </c>
      <c r="K3779" s="21" t="e">
        <f>IF(OR($B3779="",K$3&lt;$D3779+Настройки!$B$7),0,MAX(0,$E3779-MAX(0,SUMIFS(Тех_Движение!$G$2:$G$5111,Тех_Движение!$D$2:$D$5111,$C3779,Тех_Движение!$B$2:$B$5111,"&lt;="&amp;K$3)-$F3779)))</f>
        <v>#VALUE!</v>
      </c>
      <c r="L3779" s="21" t="e">
        <f>IF(OR($B3779="",L$3&lt;$D3779+Настройки!$B$7),0,MAX(0,$E3779-MAX(0,SUMIFS(Тех_Движение!$G$2:$G$5111,Тех_Движение!$D$2:$D$5111,$C3779,Тех_Движение!$B$2:$B$5111,"&lt;="&amp;L$3)-$F3779)))</f>
        <v>#VALUE!</v>
      </c>
      <c r="M3779" s="21" t="e">
        <f>IF(OR($B3779="",M$3&lt;$D3779+Настройки!$B$7),0,MAX(0,$E3779-MAX(0,SUMIFS(Тех_Движение!$G$2:$G$5111,Тех_Движение!$D$2:$D$5111,$C3779,Тех_Движение!$B$2:$B$5111,"&lt;="&amp;M$3)-$F3779)))</f>
        <v>#VALUE!</v>
      </c>
      <c r="N3779" s="21" t="e">
        <f>IF(OR($B3779="",N$3&lt;$D3779+Настройки!$B$7),0,MAX(0,$E3779-MAX(0,SUMIFS(Тех_Движение!$G$2:$G$5111,Тех_Движение!$D$2:$D$5111,$C3779,Тех_Движение!$B$2:$B$5111,"&lt;="&amp;N$3)-$F3779)))</f>
        <v>#VALUE!</v>
      </c>
      <c r="O3779" s="21" t="e">
        <f>IF(OR($B3779="",O$3&lt;$D3779+Настройки!$B$7),0,MAX(0,$E3779-MAX(0,SUMIFS(Тех_Движение!$G$2:$G$5111,Тех_Движение!$D$2:$D$5111,$C3779,Тех_Движение!$B$2:$B$5111,"&lt;="&amp;O$3)-$F3779)))</f>
        <v>#VALUE!</v>
      </c>
      <c r="P3779" s="21" t="e">
        <f>IF(OR($B3779="",P$3&lt;$D3779+Настройки!$B$7),0,MAX(0,$E3779-MAX(0,SUMIFS(Тех_Движение!$G$2:$G$5111,Тех_Движение!$D$2:$D$5111,$C3779,Тех_Движение!$B$2:$B$5111,"&lt;="&amp;P$3)-$F3779)))</f>
        <v>#VALUE!</v>
      </c>
      <c r="Q3779" s="21" t="e">
        <f>IF(OR($B3779="",Q$3&lt;$D3779+Настройки!$B$7),0,MAX(0,$E3779-MAX(0,SUMIFS(Тех_Движение!$G$2:$G$5111,Тех_Движение!$D$2:$D$5111,$C3779,Тех_Движение!$B$2:$B$5111,"&lt;="&amp;Q$3)-$F3779)))</f>
        <v>#VALUE!</v>
      </c>
      <c r="R3779" s="21" t="str">
        <f t="shared" si="175"/>
        <v/>
      </c>
      <c r="S3779" s="23" t="str">
        <f>IF($B3779="","",VLOOKUP($C3779,Настройки!$A$11:$L$17,9,FALSE))</f>
        <v/>
      </c>
      <c r="T3779" s="23" t="str">
        <f t="shared" si="176"/>
        <v/>
      </c>
    </row>
    <row r="3780" spans="1:20" x14ac:dyDescent="0.3">
      <c r="A3780" s="20">
        <f>Тех_Движение!$A$3777</f>
        <v>3776</v>
      </c>
      <c r="B3780" s="20" t="str">
        <f>IF(Тех_Движение!$F$3777&gt;0,Тех_Движение!$I$3777,"")</f>
        <v/>
      </c>
      <c r="C3780" s="20" t="str">
        <f>IF($B3780="","",Тех_Движение!$D$3777)</f>
        <v/>
      </c>
      <c r="D3780" s="9" t="str">
        <f>IF($B3780="","",Тех_Движение!$B$3777)</f>
        <v/>
      </c>
      <c r="E3780" s="21" t="str">
        <f>IF($B3780="","",Тех_Движение!$F$3777)</f>
        <v/>
      </c>
      <c r="F3780" s="21" t="str">
        <f>IF($B3780="","",SUMIFS($E$5:$E3779,$C$5:$C3779,$C3780))</f>
        <v/>
      </c>
      <c r="G3780" s="21" t="str">
        <f>IF($B3780="","",MAX(0,$E3780-MAX(0,SUMIFS(Тех_Движение!$G$2:$G$5111,Тех_Движение!$D$2:$D$5111,$C3780,Тех_Движение!$B$2:$B$5111,"&lt;="&amp;Настройки!$B$5-1)-$F3780)))</f>
        <v/>
      </c>
      <c r="H3780" s="21" t="str">
        <f>IF($B3780="","",IF(AND($D3780&gt;=Настройки!$B$5,$D3780&lt;=Настройки!$B$6),$E3780,0))</f>
        <v/>
      </c>
      <c r="I3780" s="21" t="str">
        <f t="shared" si="174"/>
        <v/>
      </c>
      <c r="J3780" s="21" t="str">
        <f>IF($B3780="","",MAX(0,$E3780-MAX(0,SUMIFS(Тех_Движение!$G$2:$G$5111,Тех_Движение!$D$2:$D$5111,$C3780,Тех_Движение!$B$2:$B$5111,"&lt;="&amp;Настройки!$B$6)-$F3780)))</f>
        <v/>
      </c>
      <c r="K3780" s="21" t="e">
        <f>IF(OR($B3780="",K$3&lt;$D3780+Настройки!$B$7),0,MAX(0,$E3780-MAX(0,SUMIFS(Тех_Движение!$G$2:$G$5111,Тех_Движение!$D$2:$D$5111,$C3780,Тех_Движение!$B$2:$B$5111,"&lt;="&amp;K$3)-$F3780)))</f>
        <v>#VALUE!</v>
      </c>
      <c r="L3780" s="21" t="e">
        <f>IF(OR($B3780="",L$3&lt;$D3780+Настройки!$B$7),0,MAX(0,$E3780-MAX(0,SUMIFS(Тех_Движение!$G$2:$G$5111,Тех_Движение!$D$2:$D$5111,$C3780,Тех_Движение!$B$2:$B$5111,"&lt;="&amp;L$3)-$F3780)))</f>
        <v>#VALUE!</v>
      </c>
      <c r="M3780" s="21" t="e">
        <f>IF(OR($B3780="",M$3&lt;$D3780+Настройки!$B$7),0,MAX(0,$E3780-MAX(0,SUMIFS(Тех_Движение!$G$2:$G$5111,Тех_Движение!$D$2:$D$5111,$C3780,Тех_Движение!$B$2:$B$5111,"&lt;="&amp;M$3)-$F3780)))</f>
        <v>#VALUE!</v>
      </c>
      <c r="N3780" s="21" t="e">
        <f>IF(OR($B3780="",N$3&lt;$D3780+Настройки!$B$7),0,MAX(0,$E3780-MAX(0,SUMIFS(Тех_Движение!$G$2:$G$5111,Тех_Движение!$D$2:$D$5111,$C3780,Тех_Движение!$B$2:$B$5111,"&lt;="&amp;N$3)-$F3780)))</f>
        <v>#VALUE!</v>
      </c>
      <c r="O3780" s="21" t="e">
        <f>IF(OR($B3780="",O$3&lt;$D3780+Настройки!$B$7),0,MAX(0,$E3780-MAX(0,SUMIFS(Тех_Движение!$G$2:$G$5111,Тех_Движение!$D$2:$D$5111,$C3780,Тех_Движение!$B$2:$B$5111,"&lt;="&amp;O$3)-$F3780)))</f>
        <v>#VALUE!</v>
      </c>
      <c r="P3780" s="21" t="e">
        <f>IF(OR($B3780="",P$3&lt;$D3780+Настройки!$B$7),0,MAX(0,$E3780-MAX(0,SUMIFS(Тех_Движение!$G$2:$G$5111,Тех_Движение!$D$2:$D$5111,$C3780,Тех_Движение!$B$2:$B$5111,"&lt;="&amp;P$3)-$F3780)))</f>
        <v>#VALUE!</v>
      </c>
      <c r="Q3780" s="21" t="e">
        <f>IF(OR($B3780="",Q$3&lt;$D3780+Настройки!$B$7),0,MAX(0,$E3780-MAX(0,SUMIFS(Тех_Движение!$G$2:$G$5111,Тех_Движение!$D$2:$D$5111,$C3780,Тех_Движение!$B$2:$B$5111,"&lt;="&amp;Q$3)-$F3780)))</f>
        <v>#VALUE!</v>
      </c>
      <c r="R3780" s="21" t="str">
        <f t="shared" si="175"/>
        <v/>
      </c>
      <c r="S3780" s="23" t="str">
        <f>IF($B3780="","",VLOOKUP($C3780,Настройки!$A$11:$L$17,9,FALSE))</f>
        <v/>
      </c>
      <c r="T3780" s="23" t="str">
        <f t="shared" si="176"/>
        <v/>
      </c>
    </row>
    <row r="3781" spans="1:20" x14ac:dyDescent="0.3">
      <c r="A3781" s="20">
        <f>Тех_Движение!$A$3778</f>
        <v>3777</v>
      </c>
      <c r="B3781" s="20" t="str">
        <f>IF(Тех_Движение!$F$3778&gt;0,Тех_Движение!$I$3778,"")</f>
        <v/>
      </c>
      <c r="C3781" s="20" t="str">
        <f>IF($B3781="","",Тех_Движение!$D$3778)</f>
        <v/>
      </c>
      <c r="D3781" s="9" t="str">
        <f>IF($B3781="","",Тех_Движение!$B$3778)</f>
        <v/>
      </c>
      <c r="E3781" s="21" t="str">
        <f>IF($B3781="","",Тех_Движение!$F$3778)</f>
        <v/>
      </c>
      <c r="F3781" s="21" t="str">
        <f>IF($B3781="","",SUMIFS($E$5:$E3780,$C$5:$C3780,$C3781))</f>
        <v/>
      </c>
      <c r="G3781" s="21" t="str">
        <f>IF($B3781="","",MAX(0,$E3781-MAX(0,SUMIFS(Тех_Движение!$G$2:$G$5111,Тех_Движение!$D$2:$D$5111,$C3781,Тех_Движение!$B$2:$B$5111,"&lt;="&amp;Настройки!$B$5-1)-$F3781)))</f>
        <v/>
      </c>
      <c r="H3781" s="21" t="str">
        <f>IF($B3781="","",IF(AND($D3781&gt;=Настройки!$B$5,$D3781&lt;=Настройки!$B$6),$E3781,0))</f>
        <v/>
      </c>
      <c r="I3781" s="21" t="str">
        <f t="shared" ref="I3781:I3844" si="177">IF($B3781="","",$G3781+$H3781-$J3781)</f>
        <v/>
      </c>
      <c r="J3781" s="21" t="str">
        <f>IF($B3781="","",MAX(0,$E3781-MAX(0,SUMIFS(Тех_Движение!$G$2:$G$5111,Тех_Движение!$D$2:$D$5111,$C3781,Тех_Движение!$B$2:$B$5111,"&lt;="&amp;Настройки!$B$6)-$F3781)))</f>
        <v/>
      </c>
      <c r="K3781" s="21" t="e">
        <f>IF(OR($B3781="",K$3&lt;$D3781+Настройки!$B$7),0,MAX(0,$E3781-MAX(0,SUMIFS(Тех_Движение!$G$2:$G$5111,Тех_Движение!$D$2:$D$5111,$C3781,Тех_Движение!$B$2:$B$5111,"&lt;="&amp;K$3)-$F3781)))</f>
        <v>#VALUE!</v>
      </c>
      <c r="L3781" s="21" t="e">
        <f>IF(OR($B3781="",L$3&lt;$D3781+Настройки!$B$7),0,MAX(0,$E3781-MAX(0,SUMIFS(Тех_Движение!$G$2:$G$5111,Тех_Движение!$D$2:$D$5111,$C3781,Тех_Движение!$B$2:$B$5111,"&lt;="&amp;L$3)-$F3781)))</f>
        <v>#VALUE!</v>
      </c>
      <c r="M3781" s="21" t="e">
        <f>IF(OR($B3781="",M$3&lt;$D3781+Настройки!$B$7),0,MAX(0,$E3781-MAX(0,SUMIFS(Тех_Движение!$G$2:$G$5111,Тех_Движение!$D$2:$D$5111,$C3781,Тех_Движение!$B$2:$B$5111,"&lt;="&amp;M$3)-$F3781)))</f>
        <v>#VALUE!</v>
      </c>
      <c r="N3781" s="21" t="e">
        <f>IF(OR($B3781="",N$3&lt;$D3781+Настройки!$B$7),0,MAX(0,$E3781-MAX(0,SUMIFS(Тех_Движение!$G$2:$G$5111,Тех_Движение!$D$2:$D$5111,$C3781,Тех_Движение!$B$2:$B$5111,"&lt;="&amp;N$3)-$F3781)))</f>
        <v>#VALUE!</v>
      </c>
      <c r="O3781" s="21" t="e">
        <f>IF(OR($B3781="",O$3&lt;$D3781+Настройки!$B$7),0,MAX(0,$E3781-MAX(0,SUMIFS(Тех_Движение!$G$2:$G$5111,Тех_Движение!$D$2:$D$5111,$C3781,Тех_Движение!$B$2:$B$5111,"&lt;="&amp;O$3)-$F3781)))</f>
        <v>#VALUE!</v>
      </c>
      <c r="P3781" s="21" t="e">
        <f>IF(OR($B3781="",P$3&lt;$D3781+Настройки!$B$7),0,MAX(0,$E3781-MAX(0,SUMIFS(Тех_Движение!$G$2:$G$5111,Тех_Движение!$D$2:$D$5111,$C3781,Тех_Движение!$B$2:$B$5111,"&lt;="&amp;P$3)-$F3781)))</f>
        <v>#VALUE!</v>
      </c>
      <c r="Q3781" s="21" t="e">
        <f>IF(OR($B3781="",Q$3&lt;$D3781+Настройки!$B$7),0,MAX(0,$E3781-MAX(0,SUMIFS(Тех_Движение!$G$2:$G$5111,Тех_Движение!$D$2:$D$5111,$C3781,Тех_Движение!$B$2:$B$5111,"&lt;="&amp;Q$3)-$F3781)))</f>
        <v>#VALUE!</v>
      </c>
      <c r="R3781" s="21" t="str">
        <f t="shared" ref="R3781:R3844" si="178">IF($B3781="","",SUM($K3781:$Q3781))</f>
        <v/>
      </c>
      <c r="S3781" s="23" t="str">
        <f>IF($B3781="","",VLOOKUP($C3781,Настройки!$A$11:$L$17,9,FALSE))</f>
        <v/>
      </c>
      <c r="T3781" s="23" t="str">
        <f t="shared" ref="T3781:T3844" si="179">IF($B3781="","",$R3781*$S3781)</f>
        <v/>
      </c>
    </row>
    <row r="3782" spans="1:20" x14ac:dyDescent="0.3">
      <c r="A3782" s="20">
        <f>Тех_Движение!$A$3779</f>
        <v>3778</v>
      </c>
      <c r="B3782" s="20" t="str">
        <f>IF(Тех_Движение!$F$3779&gt;0,Тех_Движение!$I$3779,"")</f>
        <v/>
      </c>
      <c r="C3782" s="20" t="str">
        <f>IF($B3782="","",Тех_Движение!$D$3779)</f>
        <v/>
      </c>
      <c r="D3782" s="9" t="str">
        <f>IF($B3782="","",Тех_Движение!$B$3779)</f>
        <v/>
      </c>
      <c r="E3782" s="21" t="str">
        <f>IF($B3782="","",Тех_Движение!$F$3779)</f>
        <v/>
      </c>
      <c r="F3782" s="21" t="str">
        <f>IF($B3782="","",SUMIFS($E$5:$E3781,$C$5:$C3781,$C3782))</f>
        <v/>
      </c>
      <c r="G3782" s="21" t="str">
        <f>IF($B3782="","",MAX(0,$E3782-MAX(0,SUMIFS(Тех_Движение!$G$2:$G$5111,Тех_Движение!$D$2:$D$5111,$C3782,Тех_Движение!$B$2:$B$5111,"&lt;="&amp;Настройки!$B$5-1)-$F3782)))</f>
        <v/>
      </c>
      <c r="H3782" s="21" t="str">
        <f>IF($B3782="","",IF(AND($D3782&gt;=Настройки!$B$5,$D3782&lt;=Настройки!$B$6),$E3782,0))</f>
        <v/>
      </c>
      <c r="I3782" s="21" t="str">
        <f t="shared" si="177"/>
        <v/>
      </c>
      <c r="J3782" s="21" t="str">
        <f>IF($B3782="","",MAX(0,$E3782-MAX(0,SUMIFS(Тех_Движение!$G$2:$G$5111,Тех_Движение!$D$2:$D$5111,$C3782,Тех_Движение!$B$2:$B$5111,"&lt;="&amp;Настройки!$B$6)-$F3782)))</f>
        <v/>
      </c>
      <c r="K3782" s="21" t="e">
        <f>IF(OR($B3782="",K$3&lt;$D3782+Настройки!$B$7),0,MAX(0,$E3782-MAX(0,SUMIFS(Тех_Движение!$G$2:$G$5111,Тех_Движение!$D$2:$D$5111,$C3782,Тех_Движение!$B$2:$B$5111,"&lt;="&amp;K$3)-$F3782)))</f>
        <v>#VALUE!</v>
      </c>
      <c r="L3782" s="21" t="e">
        <f>IF(OR($B3782="",L$3&lt;$D3782+Настройки!$B$7),0,MAX(0,$E3782-MAX(0,SUMIFS(Тех_Движение!$G$2:$G$5111,Тех_Движение!$D$2:$D$5111,$C3782,Тех_Движение!$B$2:$B$5111,"&lt;="&amp;L$3)-$F3782)))</f>
        <v>#VALUE!</v>
      </c>
      <c r="M3782" s="21" t="e">
        <f>IF(OR($B3782="",M$3&lt;$D3782+Настройки!$B$7),0,MAX(0,$E3782-MAX(0,SUMIFS(Тех_Движение!$G$2:$G$5111,Тех_Движение!$D$2:$D$5111,$C3782,Тех_Движение!$B$2:$B$5111,"&lt;="&amp;M$3)-$F3782)))</f>
        <v>#VALUE!</v>
      </c>
      <c r="N3782" s="21" t="e">
        <f>IF(OR($B3782="",N$3&lt;$D3782+Настройки!$B$7),0,MAX(0,$E3782-MAX(0,SUMIFS(Тех_Движение!$G$2:$G$5111,Тех_Движение!$D$2:$D$5111,$C3782,Тех_Движение!$B$2:$B$5111,"&lt;="&amp;N$3)-$F3782)))</f>
        <v>#VALUE!</v>
      </c>
      <c r="O3782" s="21" t="e">
        <f>IF(OR($B3782="",O$3&lt;$D3782+Настройки!$B$7),0,MAX(0,$E3782-MAX(0,SUMIFS(Тех_Движение!$G$2:$G$5111,Тех_Движение!$D$2:$D$5111,$C3782,Тех_Движение!$B$2:$B$5111,"&lt;="&amp;O$3)-$F3782)))</f>
        <v>#VALUE!</v>
      </c>
      <c r="P3782" s="21" t="e">
        <f>IF(OR($B3782="",P$3&lt;$D3782+Настройки!$B$7),0,MAX(0,$E3782-MAX(0,SUMIFS(Тех_Движение!$G$2:$G$5111,Тех_Движение!$D$2:$D$5111,$C3782,Тех_Движение!$B$2:$B$5111,"&lt;="&amp;P$3)-$F3782)))</f>
        <v>#VALUE!</v>
      </c>
      <c r="Q3782" s="21" t="e">
        <f>IF(OR($B3782="",Q$3&lt;$D3782+Настройки!$B$7),0,MAX(0,$E3782-MAX(0,SUMIFS(Тех_Движение!$G$2:$G$5111,Тех_Движение!$D$2:$D$5111,$C3782,Тех_Движение!$B$2:$B$5111,"&lt;="&amp;Q$3)-$F3782)))</f>
        <v>#VALUE!</v>
      </c>
      <c r="R3782" s="21" t="str">
        <f t="shared" si="178"/>
        <v/>
      </c>
      <c r="S3782" s="23" t="str">
        <f>IF($B3782="","",VLOOKUP($C3782,Настройки!$A$11:$L$17,9,FALSE))</f>
        <v/>
      </c>
      <c r="T3782" s="23" t="str">
        <f t="shared" si="179"/>
        <v/>
      </c>
    </row>
    <row r="3783" spans="1:20" x14ac:dyDescent="0.3">
      <c r="A3783" s="20">
        <f>Тех_Движение!$A$3780</f>
        <v>3779</v>
      </c>
      <c r="B3783" s="20" t="str">
        <f>IF(Тех_Движение!$F$3780&gt;0,Тех_Движение!$I$3780,"")</f>
        <v/>
      </c>
      <c r="C3783" s="20" t="str">
        <f>IF($B3783="","",Тех_Движение!$D$3780)</f>
        <v/>
      </c>
      <c r="D3783" s="9" t="str">
        <f>IF($B3783="","",Тех_Движение!$B$3780)</f>
        <v/>
      </c>
      <c r="E3783" s="21" t="str">
        <f>IF($B3783="","",Тех_Движение!$F$3780)</f>
        <v/>
      </c>
      <c r="F3783" s="21" t="str">
        <f>IF($B3783="","",SUMIFS($E$5:$E3782,$C$5:$C3782,$C3783))</f>
        <v/>
      </c>
      <c r="G3783" s="21" t="str">
        <f>IF($B3783="","",MAX(0,$E3783-MAX(0,SUMIFS(Тех_Движение!$G$2:$G$5111,Тех_Движение!$D$2:$D$5111,$C3783,Тех_Движение!$B$2:$B$5111,"&lt;="&amp;Настройки!$B$5-1)-$F3783)))</f>
        <v/>
      </c>
      <c r="H3783" s="21" t="str">
        <f>IF($B3783="","",IF(AND($D3783&gt;=Настройки!$B$5,$D3783&lt;=Настройки!$B$6),$E3783,0))</f>
        <v/>
      </c>
      <c r="I3783" s="21" t="str">
        <f t="shared" si="177"/>
        <v/>
      </c>
      <c r="J3783" s="21" t="str">
        <f>IF($B3783="","",MAX(0,$E3783-MAX(0,SUMIFS(Тех_Движение!$G$2:$G$5111,Тех_Движение!$D$2:$D$5111,$C3783,Тех_Движение!$B$2:$B$5111,"&lt;="&amp;Настройки!$B$6)-$F3783)))</f>
        <v/>
      </c>
      <c r="K3783" s="21" t="e">
        <f>IF(OR($B3783="",K$3&lt;$D3783+Настройки!$B$7),0,MAX(0,$E3783-MAX(0,SUMIFS(Тех_Движение!$G$2:$G$5111,Тех_Движение!$D$2:$D$5111,$C3783,Тех_Движение!$B$2:$B$5111,"&lt;="&amp;K$3)-$F3783)))</f>
        <v>#VALUE!</v>
      </c>
      <c r="L3783" s="21" t="e">
        <f>IF(OR($B3783="",L$3&lt;$D3783+Настройки!$B$7),0,MAX(0,$E3783-MAX(0,SUMIFS(Тех_Движение!$G$2:$G$5111,Тех_Движение!$D$2:$D$5111,$C3783,Тех_Движение!$B$2:$B$5111,"&lt;="&amp;L$3)-$F3783)))</f>
        <v>#VALUE!</v>
      </c>
      <c r="M3783" s="21" t="e">
        <f>IF(OR($B3783="",M$3&lt;$D3783+Настройки!$B$7),0,MAX(0,$E3783-MAX(0,SUMIFS(Тех_Движение!$G$2:$G$5111,Тех_Движение!$D$2:$D$5111,$C3783,Тех_Движение!$B$2:$B$5111,"&lt;="&amp;M$3)-$F3783)))</f>
        <v>#VALUE!</v>
      </c>
      <c r="N3783" s="21" t="e">
        <f>IF(OR($B3783="",N$3&lt;$D3783+Настройки!$B$7),0,MAX(0,$E3783-MAX(0,SUMIFS(Тех_Движение!$G$2:$G$5111,Тех_Движение!$D$2:$D$5111,$C3783,Тех_Движение!$B$2:$B$5111,"&lt;="&amp;N$3)-$F3783)))</f>
        <v>#VALUE!</v>
      </c>
      <c r="O3783" s="21" t="e">
        <f>IF(OR($B3783="",O$3&lt;$D3783+Настройки!$B$7),0,MAX(0,$E3783-MAX(0,SUMIFS(Тех_Движение!$G$2:$G$5111,Тех_Движение!$D$2:$D$5111,$C3783,Тех_Движение!$B$2:$B$5111,"&lt;="&amp;O$3)-$F3783)))</f>
        <v>#VALUE!</v>
      </c>
      <c r="P3783" s="21" t="e">
        <f>IF(OR($B3783="",P$3&lt;$D3783+Настройки!$B$7),0,MAX(0,$E3783-MAX(0,SUMIFS(Тех_Движение!$G$2:$G$5111,Тех_Движение!$D$2:$D$5111,$C3783,Тех_Движение!$B$2:$B$5111,"&lt;="&amp;P$3)-$F3783)))</f>
        <v>#VALUE!</v>
      </c>
      <c r="Q3783" s="21" t="e">
        <f>IF(OR($B3783="",Q$3&lt;$D3783+Настройки!$B$7),0,MAX(0,$E3783-MAX(0,SUMIFS(Тех_Движение!$G$2:$G$5111,Тех_Движение!$D$2:$D$5111,$C3783,Тех_Движение!$B$2:$B$5111,"&lt;="&amp;Q$3)-$F3783)))</f>
        <v>#VALUE!</v>
      </c>
      <c r="R3783" s="21" t="str">
        <f t="shared" si="178"/>
        <v/>
      </c>
      <c r="S3783" s="23" t="str">
        <f>IF($B3783="","",VLOOKUP($C3783,Настройки!$A$11:$L$17,9,FALSE))</f>
        <v/>
      </c>
      <c r="T3783" s="23" t="str">
        <f t="shared" si="179"/>
        <v/>
      </c>
    </row>
    <row r="3784" spans="1:20" x14ac:dyDescent="0.3">
      <c r="A3784" s="20">
        <f>Тех_Движение!$A$3781</f>
        <v>3780</v>
      </c>
      <c r="B3784" s="20" t="str">
        <f>IF(Тех_Движение!$F$3781&gt;0,Тех_Движение!$I$3781,"")</f>
        <v/>
      </c>
      <c r="C3784" s="20" t="str">
        <f>IF($B3784="","",Тех_Движение!$D$3781)</f>
        <v/>
      </c>
      <c r="D3784" s="9" t="str">
        <f>IF($B3784="","",Тех_Движение!$B$3781)</f>
        <v/>
      </c>
      <c r="E3784" s="21" t="str">
        <f>IF($B3784="","",Тех_Движение!$F$3781)</f>
        <v/>
      </c>
      <c r="F3784" s="21" t="str">
        <f>IF($B3784="","",SUMIFS($E$5:$E3783,$C$5:$C3783,$C3784))</f>
        <v/>
      </c>
      <c r="G3784" s="21" t="str">
        <f>IF($B3784="","",MAX(0,$E3784-MAX(0,SUMIFS(Тех_Движение!$G$2:$G$5111,Тех_Движение!$D$2:$D$5111,$C3784,Тех_Движение!$B$2:$B$5111,"&lt;="&amp;Настройки!$B$5-1)-$F3784)))</f>
        <v/>
      </c>
      <c r="H3784" s="21" t="str">
        <f>IF($B3784="","",IF(AND($D3784&gt;=Настройки!$B$5,$D3784&lt;=Настройки!$B$6),$E3784,0))</f>
        <v/>
      </c>
      <c r="I3784" s="21" t="str">
        <f t="shared" si="177"/>
        <v/>
      </c>
      <c r="J3784" s="21" t="str">
        <f>IF($B3784="","",MAX(0,$E3784-MAX(0,SUMIFS(Тех_Движение!$G$2:$G$5111,Тех_Движение!$D$2:$D$5111,$C3784,Тех_Движение!$B$2:$B$5111,"&lt;="&amp;Настройки!$B$6)-$F3784)))</f>
        <v/>
      </c>
      <c r="K3784" s="21" t="e">
        <f>IF(OR($B3784="",K$3&lt;$D3784+Настройки!$B$7),0,MAX(0,$E3784-MAX(0,SUMIFS(Тех_Движение!$G$2:$G$5111,Тех_Движение!$D$2:$D$5111,$C3784,Тех_Движение!$B$2:$B$5111,"&lt;="&amp;K$3)-$F3784)))</f>
        <v>#VALUE!</v>
      </c>
      <c r="L3784" s="21" t="e">
        <f>IF(OR($B3784="",L$3&lt;$D3784+Настройки!$B$7),0,MAX(0,$E3784-MAX(0,SUMIFS(Тех_Движение!$G$2:$G$5111,Тех_Движение!$D$2:$D$5111,$C3784,Тех_Движение!$B$2:$B$5111,"&lt;="&amp;L$3)-$F3784)))</f>
        <v>#VALUE!</v>
      </c>
      <c r="M3784" s="21" t="e">
        <f>IF(OR($B3784="",M$3&lt;$D3784+Настройки!$B$7),0,MAX(0,$E3784-MAX(0,SUMIFS(Тех_Движение!$G$2:$G$5111,Тех_Движение!$D$2:$D$5111,$C3784,Тех_Движение!$B$2:$B$5111,"&lt;="&amp;M$3)-$F3784)))</f>
        <v>#VALUE!</v>
      </c>
      <c r="N3784" s="21" t="e">
        <f>IF(OR($B3784="",N$3&lt;$D3784+Настройки!$B$7),0,MAX(0,$E3784-MAX(0,SUMIFS(Тех_Движение!$G$2:$G$5111,Тех_Движение!$D$2:$D$5111,$C3784,Тех_Движение!$B$2:$B$5111,"&lt;="&amp;N$3)-$F3784)))</f>
        <v>#VALUE!</v>
      </c>
      <c r="O3784" s="21" t="e">
        <f>IF(OR($B3784="",O$3&lt;$D3784+Настройки!$B$7),0,MAX(0,$E3784-MAX(0,SUMIFS(Тех_Движение!$G$2:$G$5111,Тех_Движение!$D$2:$D$5111,$C3784,Тех_Движение!$B$2:$B$5111,"&lt;="&amp;O$3)-$F3784)))</f>
        <v>#VALUE!</v>
      </c>
      <c r="P3784" s="21" t="e">
        <f>IF(OR($B3784="",P$3&lt;$D3784+Настройки!$B$7),0,MAX(0,$E3784-MAX(0,SUMIFS(Тех_Движение!$G$2:$G$5111,Тех_Движение!$D$2:$D$5111,$C3784,Тех_Движение!$B$2:$B$5111,"&lt;="&amp;P$3)-$F3784)))</f>
        <v>#VALUE!</v>
      </c>
      <c r="Q3784" s="21" t="e">
        <f>IF(OR($B3784="",Q$3&lt;$D3784+Настройки!$B$7),0,MAX(0,$E3784-MAX(0,SUMIFS(Тех_Движение!$G$2:$G$5111,Тех_Движение!$D$2:$D$5111,$C3784,Тех_Движение!$B$2:$B$5111,"&lt;="&amp;Q$3)-$F3784)))</f>
        <v>#VALUE!</v>
      </c>
      <c r="R3784" s="21" t="str">
        <f t="shared" si="178"/>
        <v/>
      </c>
      <c r="S3784" s="23" t="str">
        <f>IF($B3784="","",VLOOKUP($C3784,Настройки!$A$11:$L$17,9,FALSE))</f>
        <v/>
      </c>
      <c r="T3784" s="23" t="str">
        <f t="shared" si="179"/>
        <v/>
      </c>
    </row>
    <row r="3785" spans="1:20" x14ac:dyDescent="0.3">
      <c r="A3785" s="20">
        <f>Тех_Движение!$A$3782</f>
        <v>3781</v>
      </c>
      <c r="B3785" s="20" t="str">
        <f>IF(Тех_Движение!$F$3782&gt;0,Тех_Движение!$I$3782,"")</f>
        <v/>
      </c>
      <c r="C3785" s="20" t="str">
        <f>IF($B3785="","",Тех_Движение!$D$3782)</f>
        <v/>
      </c>
      <c r="D3785" s="9" t="str">
        <f>IF($B3785="","",Тех_Движение!$B$3782)</f>
        <v/>
      </c>
      <c r="E3785" s="21" t="str">
        <f>IF($B3785="","",Тех_Движение!$F$3782)</f>
        <v/>
      </c>
      <c r="F3785" s="21" t="str">
        <f>IF($B3785="","",SUMIFS($E$5:$E3784,$C$5:$C3784,$C3785))</f>
        <v/>
      </c>
      <c r="G3785" s="21" t="str">
        <f>IF($B3785="","",MAX(0,$E3785-MAX(0,SUMIFS(Тех_Движение!$G$2:$G$5111,Тех_Движение!$D$2:$D$5111,$C3785,Тех_Движение!$B$2:$B$5111,"&lt;="&amp;Настройки!$B$5-1)-$F3785)))</f>
        <v/>
      </c>
      <c r="H3785" s="21" t="str">
        <f>IF($B3785="","",IF(AND($D3785&gt;=Настройки!$B$5,$D3785&lt;=Настройки!$B$6),$E3785,0))</f>
        <v/>
      </c>
      <c r="I3785" s="21" t="str">
        <f t="shared" si="177"/>
        <v/>
      </c>
      <c r="J3785" s="21" t="str">
        <f>IF($B3785="","",MAX(0,$E3785-MAX(0,SUMIFS(Тех_Движение!$G$2:$G$5111,Тех_Движение!$D$2:$D$5111,$C3785,Тех_Движение!$B$2:$B$5111,"&lt;="&amp;Настройки!$B$6)-$F3785)))</f>
        <v/>
      </c>
      <c r="K3785" s="21" t="e">
        <f>IF(OR($B3785="",K$3&lt;$D3785+Настройки!$B$7),0,MAX(0,$E3785-MAX(0,SUMIFS(Тех_Движение!$G$2:$G$5111,Тех_Движение!$D$2:$D$5111,$C3785,Тех_Движение!$B$2:$B$5111,"&lt;="&amp;K$3)-$F3785)))</f>
        <v>#VALUE!</v>
      </c>
      <c r="L3785" s="21" t="e">
        <f>IF(OR($B3785="",L$3&lt;$D3785+Настройки!$B$7),0,MAX(0,$E3785-MAX(0,SUMIFS(Тех_Движение!$G$2:$G$5111,Тех_Движение!$D$2:$D$5111,$C3785,Тех_Движение!$B$2:$B$5111,"&lt;="&amp;L$3)-$F3785)))</f>
        <v>#VALUE!</v>
      </c>
      <c r="M3785" s="21" t="e">
        <f>IF(OR($B3785="",M$3&lt;$D3785+Настройки!$B$7),0,MAX(0,$E3785-MAX(0,SUMIFS(Тех_Движение!$G$2:$G$5111,Тех_Движение!$D$2:$D$5111,$C3785,Тех_Движение!$B$2:$B$5111,"&lt;="&amp;M$3)-$F3785)))</f>
        <v>#VALUE!</v>
      </c>
      <c r="N3785" s="21" t="e">
        <f>IF(OR($B3785="",N$3&lt;$D3785+Настройки!$B$7),0,MAX(0,$E3785-MAX(0,SUMIFS(Тех_Движение!$G$2:$G$5111,Тех_Движение!$D$2:$D$5111,$C3785,Тех_Движение!$B$2:$B$5111,"&lt;="&amp;N$3)-$F3785)))</f>
        <v>#VALUE!</v>
      </c>
      <c r="O3785" s="21" t="e">
        <f>IF(OR($B3785="",O$3&lt;$D3785+Настройки!$B$7),0,MAX(0,$E3785-MAX(0,SUMIFS(Тех_Движение!$G$2:$G$5111,Тех_Движение!$D$2:$D$5111,$C3785,Тех_Движение!$B$2:$B$5111,"&lt;="&amp;O$3)-$F3785)))</f>
        <v>#VALUE!</v>
      </c>
      <c r="P3785" s="21" t="e">
        <f>IF(OR($B3785="",P$3&lt;$D3785+Настройки!$B$7),0,MAX(0,$E3785-MAX(0,SUMIFS(Тех_Движение!$G$2:$G$5111,Тех_Движение!$D$2:$D$5111,$C3785,Тех_Движение!$B$2:$B$5111,"&lt;="&amp;P$3)-$F3785)))</f>
        <v>#VALUE!</v>
      </c>
      <c r="Q3785" s="21" t="e">
        <f>IF(OR($B3785="",Q$3&lt;$D3785+Настройки!$B$7),0,MAX(0,$E3785-MAX(0,SUMIFS(Тех_Движение!$G$2:$G$5111,Тех_Движение!$D$2:$D$5111,$C3785,Тех_Движение!$B$2:$B$5111,"&lt;="&amp;Q$3)-$F3785)))</f>
        <v>#VALUE!</v>
      </c>
      <c r="R3785" s="21" t="str">
        <f t="shared" si="178"/>
        <v/>
      </c>
      <c r="S3785" s="23" t="str">
        <f>IF($B3785="","",VLOOKUP($C3785,Настройки!$A$11:$L$17,9,FALSE))</f>
        <v/>
      </c>
      <c r="T3785" s="23" t="str">
        <f t="shared" si="179"/>
        <v/>
      </c>
    </row>
    <row r="3786" spans="1:20" x14ac:dyDescent="0.3">
      <c r="A3786" s="20">
        <f>Тех_Движение!$A$3783</f>
        <v>3782</v>
      </c>
      <c r="B3786" s="20" t="str">
        <f>IF(Тех_Движение!$F$3783&gt;0,Тех_Движение!$I$3783,"")</f>
        <v/>
      </c>
      <c r="C3786" s="20" t="str">
        <f>IF($B3786="","",Тех_Движение!$D$3783)</f>
        <v/>
      </c>
      <c r="D3786" s="9" t="str">
        <f>IF($B3786="","",Тех_Движение!$B$3783)</f>
        <v/>
      </c>
      <c r="E3786" s="21" t="str">
        <f>IF($B3786="","",Тех_Движение!$F$3783)</f>
        <v/>
      </c>
      <c r="F3786" s="21" t="str">
        <f>IF($B3786="","",SUMIFS($E$5:$E3785,$C$5:$C3785,$C3786))</f>
        <v/>
      </c>
      <c r="G3786" s="21" t="str">
        <f>IF($B3786="","",MAX(0,$E3786-MAX(0,SUMIFS(Тех_Движение!$G$2:$G$5111,Тех_Движение!$D$2:$D$5111,$C3786,Тех_Движение!$B$2:$B$5111,"&lt;="&amp;Настройки!$B$5-1)-$F3786)))</f>
        <v/>
      </c>
      <c r="H3786" s="21" t="str">
        <f>IF($B3786="","",IF(AND($D3786&gt;=Настройки!$B$5,$D3786&lt;=Настройки!$B$6),$E3786,0))</f>
        <v/>
      </c>
      <c r="I3786" s="21" t="str">
        <f t="shared" si="177"/>
        <v/>
      </c>
      <c r="J3786" s="21" t="str">
        <f>IF($B3786="","",MAX(0,$E3786-MAX(0,SUMIFS(Тех_Движение!$G$2:$G$5111,Тех_Движение!$D$2:$D$5111,$C3786,Тех_Движение!$B$2:$B$5111,"&lt;="&amp;Настройки!$B$6)-$F3786)))</f>
        <v/>
      </c>
      <c r="K3786" s="21" t="e">
        <f>IF(OR($B3786="",K$3&lt;$D3786+Настройки!$B$7),0,MAX(0,$E3786-MAX(0,SUMIFS(Тех_Движение!$G$2:$G$5111,Тех_Движение!$D$2:$D$5111,$C3786,Тех_Движение!$B$2:$B$5111,"&lt;="&amp;K$3)-$F3786)))</f>
        <v>#VALUE!</v>
      </c>
      <c r="L3786" s="21" t="e">
        <f>IF(OR($B3786="",L$3&lt;$D3786+Настройки!$B$7),0,MAX(0,$E3786-MAX(0,SUMIFS(Тех_Движение!$G$2:$G$5111,Тех_Движение!$D$2:$D$5111,$C3786,Тех_Движение!$B$2:$B$5111,"&lt;="&amp;L$3)-$F3786)))</f>
        <v>#VALUE!</v>
      </c>
      <c r="M3786" s="21" t="e">
        <f>IF(OR($B3786="",M$3&lt;$D3786+Настройки!$B$7),0,MAX(0,$E3786-MAX(0,SUMIFS(Тех_Движение!$G$2:$G$5111,Тех_Движение!$D$2:$D$5111,$C3786,Тех_Движение!$B$2:$B$5111,"&lt;="&amp;M$3)-$F3786)))</f>
        <v>#VALUE!</v>
      </c>
      <c r="N3786" s="21" t="e">
        <f>IF(OR($B3786="",N$3&lt;$D3786+Настройки!$B$7),0,MAX(0,$E3786-MAX(0,SUMIFS(Тех_Движение!$G$2:$G$5111,Тех_Движение!$D$2:$D$5111,$C3786,Тех_Движение!$B$2:$B$5111,"&lt;="&amp;N$3)-$F3786)))</f>
        <v>#VALUE!</v>
      </c>
      <c r="O3786" s="21" t="e">
        <f>IF(OR($B3786="",O$3&lt;$D3786+Настройки!$B$7),0,MAX(0,$E3786-MAX(0,SUMIFS(Тех_Движение!$G$2:$G$5111,Тех_Движение!$D$2:$D$5111,$C3786,Тех_Движение!$B$2:$B$5111,"&lt;="&amp;O$3)-$F3786)))</f>
        <v>#VALUE!</v>
      </c>
      <c r="P3786" s="21" t="e">
        <f>IF(OR($B3786="",P$3&lt;$D3786+Настройки!$B$7),0,MAX(0,$E3786-MAX(0,SUMIFS(Тех_Движение!$G$2:$G$5111,Тех_Движение!$D$2:$D$5111,$C3786,Тех_Движение!$B$2:$B$5111,"&lt;="&amp;P$3)-$F3786)))</f>
        <v>#VALUE!</v>
      </c>
      <c r="Q3786" s="21" t="e">
        <f>IF(OR($B3786="",Q$3&lt;$D3786+Настройки!$B$7),0,MAX(0,$E3786-MAX(0,SUMIFS(Тех_Движение!$G$2:$G$5111,Тех_Движение!$D$2:$D$5111,$C3786,Тех_Движение!$B$2:$B$5111,"&lt;="&amp;Q$3)-$F3786)))</f>
        <v>#VALUE!</v>
      </c>
      <c r="R3786" s="21" t="str">
        <f t="shared" si="178"/>
        <v/>
      </c>
      <c r="S3786" s="23" t="str">
        <f>IF($B3786="","",VLOOKUP($C3786,Настройки!$A$11:$L$17,9,FALSE))</f>
        <v/>
      </c>
      <c r="T3786" s="23" t="str">
        <f t="shared" si="179"/>
        <v/>
      </c>
    </row>
    <row r="3787" spans="1:20" x14ac:dyDescent="0.3">
      <c r="A3787" s="20">
        <f>Тех_Движение!$A$3784</f>
        <v>3783</v>
      </c>
      <c r="B3787" s="20" t="str">
        <f>IF(Тех_Движение!$F$3784&gt;0,Тех_Движение!$I$3784,"")</f>
        <v/>
      </c>
      <c r="C3787" s="20" t="str">
        <f>IF($B3787="","",Тех_Движение!$D$3784)</f>
        <v/>
      </c>
      <c r="D3787" s="9" t="str">
        <f>IF($B3787="","",Тех_Движение!$B$3784)</f>
        <v/>
      </c>
      <c r="E3787" s="21" t="str">
        <f>IF($B3787="","",Тех_Движение!$F$3784)</f>
        <v/>
      </c>
      <c r="F3787" s="21" t="str">
        <f>IF($B3787="","",SUMIFS($E$5:$E3786,$C$5:$C3786,$C3787))</f>
        <v/>
      </c>
      <c r="G3787" s="21" t="str">
        <f>IF($B3787="","",MAX(0,$E3787-MAX(0,SUMIFS(Тех_Движение!$G$2:$G$5111,Тех_Движение!$D$2:$D$5111,$C3787,Тех_Движение!$B$2:$B$5111,"&lt;="&amp;Настройки!$B$5-1)-$F3787)))</f>
        <v/>
      </c>
      <c r="H3787" s="21" t="str">
        <f>IF($B3787="","",IF(AND($D3787&gt;=Настройки!$B$5,$D3787&lt;=Настройки!$B$6),$E3787,0))</f>
        <v/>
      </c>
      <c r="I3787" s="21" t="str">
        <f t="shared" si="177"/>
        <v/>
      </c>
      <c r="J3787" s="21" t="str">
        <f>IF($B3787="","",MAX(0,$E3787-MAX(0,SUMIFS(Тех_Движение!$G$2:$G$5111,Тех_Движение!$D$2:$D$5111,$C3787,Тех_Движение!$B$2:$B$5111,"&lt;="&amp;Настройки!$B$6)-$F3787)))</f>
        <v/>
      </c>
      <c r="K3787" s="21" t="e">
        <f>IF(OR($B3787="",K$3&lt;$D3787+Настройки!$B$7),0,MAX(0,$E3787-MAX(0,SUMIFS(Тех_Движение!$G$2:$G$5111,Тех_Движение!$D$2:$D$5111,$C3787,Тех_Движение!$B$2:$B$5111,"&lt;="&amp;K$3)-$F3787)))</f>
        <v>#VALUE!</v>
      </c>
      <c r="L3787" s="21" t="e">
        <f>IF(OR($B3787="",L$3&lt;$D3787+Настройки!$B$7),0,MAX(0,$E3787-MAX(0,SUMIFS(Тех_Движение!$G$2:$G$5111,Тех_Движение!$D$2:$D$5111,$C3787,Тех_Движение!$B$2:$B$5111,"&lt;="&amp;L$3)-$F3787)))</f>
        <v>#VALUE!</v>
      </c>
      <c r="M3787" s="21" t="e">
        <f>IF(OR($B3787="",M$3&lt;$D3787+Настройки!$B$7),0,MAX(0,$E3787-MAX(0,SUMIFS(Тех_Движение!$G$2:$G$5111,Тех_Движение!$D$2:$D$5111,$C3787,Тех_Движение!$B$2:$B$5111,"&lt;="&amp;M$3)-$F3787)))</f>
        <v>#VALUE!</v>
      </c>
      <c r="N3787" s="21" t="e">
        <f>IF(OR($B3787="",N$3&lt;$D3787+Настройки!$B$7),0,MAX(0,$E3787-MAX(0,SUMIFS(Тех_Движение!$G$2:$G$5111,Тех_Движение!$D$2:$D$5111,$C3787,Тех_Движение!$B$2:$B$5111,"&lt;="&amp;N$3)-$F3787)))</f>
        <v>#VALUE!</v>
      </c>
      <c r="O3787" s="21" t="e">
        <f>IF(OR($B3787="",O$3&lt;$D3787+Настройки!$B$7),0,MAX(0,$E3787-MAX(0,SUMIFS(Тех_Движение!$G$2:$G$5111,Тех_Движение!$D$2:$D$5111,$C3787,Тех_Движение!$B$2:$B$5111,"&lt;="&amp;O$3)-$F3787)))</f>
        <v>#VALUE!</v>
      </c>
      <c r="P3787" s="21" t="e">
        <f>IF(OR($B3787="",P$3&lt;$D3787+Настройки!$B$7),0,MAX(0,$E3787-MAX(0,SUMIFS(Тех_Движение!$G$2:$G$5111,Тех_Движение!$D$2:$D$5111,$C3787,Тех_Движение!$B$2:$B$5111,"&lt;="&amp;P$3)-$F3787)))</f>
        <v>#VALUE!</v>
      </c>
      <c r="Q3787" s="21" t="e">
        <f>IF(OR($B3787="",Q$3&lt;$D3787+Настройки!$B$7),0,MAX(0,$E3787-MAX(0,SUMIFS(Тех_Движение!$G$2:$G$5111,Тех_Движение!$D$2:$D$5111,$C3787,Тех_Движение!$B$2:$B$5111,"&lt;="&amp;Q$3)-$F3787)))</f>
        <v>#VALUE!</v>
      </c>
      <c r="R3787" s="21" t="str">
        <f t="shared" si="178"/>
        <v/>
      </c>
      <c r="S3787" s="23" t="str">
        <f>IF($B3787="","",VLOOKUP($C3787,Настройки!$A$11:$L$17,9,FALSE))</f>
        <v/>
      </c>
      <c r="T3787" s="23" t="str">
        <f t="shared" si="179"/>
        <v/>
      </c>
    </row>
    <row r="3788" spans="1:20" x14ac:dyDescent="0.3">
      <c r="A3788" s="20">
        <f>Тех_Движение!$A$3785</f>
        <v>3784</v>
      </c>
      <c r="B3788" s="20" t="str">
        <f>IF(Тех_Движение!$F$3785&gt;0,Тех_Движение!$I$3785,"")</f>
        <v/>
      </c>
      <c r="C3788" s="20" t="str">
        <f>IF($B3788="","",Тех_Движение!$D$3785)</f>
        <v/>
      </c>
      <c r="D3788" s="9" t="str">
        <f>IF($B3788="","",Тех_Движение!$B$3785)</f>
        <v/>
      </c>
      <c r="E3788" s="21" t="str">
        <f>IF($B3788="","",Тех_Движение!$F$3785)</f>
        <v/>
      </c>
      <c r="F3788" s="21" t="str">
        <f>IF($B3788="","",SUMIFS($E$5:$E3787,$C$5:$C3787,$C3788))</f>
        <v/>
      </c>
      <c r="G3788" s="21" t="str">
        <f>IF($B3788="","",MAX(0,$E3788-MAX(0,SUMIFS(Тех_Движение!$G$2:$G$5111,Тех_Движение!$D$2:$D$5111,$C3788,Тех_Движение!$B$2:$B$5111,"&lt;="&amp;Настройки!$B$5-1)-$F3788)))</f>
        <v/>
      </c>
      <c r="H3788" s="21" t="str">
        <f>IF($B3788="","",IF(AND($D3788&gt;=Настройки!$B$5,$D3788&lt;=Настройки!$B$6),$E3788,0))</f>
        <v/>
      </c>
      <c r="I3788" s="21" t="str">
        <f t="shared" si="177"/>
        <v/>
      </c>
      <c r="J3788" s="21" t="str">
        <f>IF($B3788="","",MAX(0,$E3788-MAX(0,SUMIFS(Тех_Движение!$G$2:$G$5111,Тех_Движение!$D$2:$D$5111,$C3788,Тех_Движение!$B$2:$B$5111,"&lt;="&amp;Настройки!$B$6)-$F3788)))</f>
        <v/>
      </c>
      <c r="K3788" s="21" t="e">
        <f>IF(OR($B3788="",K$3&lt;$D3788+Настройки!$B$7),0,MAX(0,$E3788-MAX(0,SUMIFS(Тех_Движение!$G$2:$G$5111,Тех_Движение!$D$2:$D$5111,$C3788,Тех_Движение!$B$2:$B$5111,"&lt;="&amp;K$3)-$F3788)))</f>
        <v>#VALUE!</v>
      </c>
      <c r="L3788" s="21" t="e">
        <f>IF(OR($B3788="",L$3&lt;$D3788+Настройки!$B$7),0,MAX(0,$E3788-MAX(0,SUMIFS(Тех_Движение!$G$2:$G$5111,Тех_Движение!$D$2:$D$5111,$C3788,Тех_Движение!$B$2:$B$5111,"&lt;="&amp;L$3)-$F3788)))</f>
        <v>#VALUE!</v>
      </c>
      <c r="M3788" s="21" t="e">
        <f>IF(OR($B3788="",M$3&lt;$D3788+Настройки!$B$7),0,MAX(0,$E3788-MAX(0,SUMIFS(Тех_Движение!$G$2:$G$5111,Тех_Движение!$D$2:$D$5111,$C3788,Тех_Движение!$B$2:$B$5111,"&lt;="&amp;M$3)-$F3788)))</f>
        <v>#VALUE!</v>
      </c>
      <c r="N3788" s="21" t="e">
        <f>IF(OR($B3788="",N$3&lt;$D3788+Настройки!$B$7),0,MAX(0,$E3788-MAX(0,SUMIFS(Тех_Движение!$G$2:$G$5111,Тех_Движение!$D$2:$D$5111,$C3788,Тех_Движение!$B$2:$B$5111,"&lt;="&amp;N$3)-$F3788)))</f>
        <v>#VALUE!</v>
      </c>
      <c r="O3788" s="21" t="e">
        <f>IF(OR($B3788="",O$3&lt;$D3788+Настройки!$B$7),0,MAX(0,$E3788-MAX(0,SUMIFS(Тех_Движение!$G$2:$G$5111,Тех_Движение!$D$2:$D$5111,$C3788,Тех_Движение!$B$2:$B$5111,"&lt;="&amp;O$3)-$F3788)))</f>
        <v>#VALUE!</v>
      </c>
      <c r="P3788" s="21" t="e">
        <f>IF(OR($B3788="",P$3&lt;$D3788+Настройки!$B$7),0,MAX(0,$E3788-MAX(0,SUMIFS(Тех_Движение!$G$2:$G$5111,Тех_Движение!$D$2:$D$5111,$C3788,Тех_Движение!$B$2:$B$5111,"&lt;="&amp;P$3)-$F3788)))</f>
        <v>#VALUE!</v>
      </c>
      <c r="Q3788" s="21" t="e">
        <f>IF(OR($B3788="",Q$3&lt;$D3788+Настройки!$B$7),0,MAX(0,$E3788-MAX(0,SUMIFS(Тех_Движение!$G$2:$G$5111,Тех_Движение!$D$2:$D$5111,$C3788,Тех_Движение!$B$2:$B$5111,"&lt;="&amp;Q$3)-$F3788)))</f>
        <v>#VALUE!</v>
      </c>
      <c r="R3788" s="21" t="str">
        <f t="shared" si="178"/>
        <v/>
      </c>
      <c r="S3788" s="23" t="str">
        <f>IF($B3788="","",VLOOKUP($C3788,Настройки!$A$11:$L$17,9,FALSE))</f>
        <v/>
      </c>
      <c r="T3788" s="23" t="str">
        <f t="shared" si="179"/>
        <v/>
      </c>
    </row>
    <row r="3789" spans="1:20" x14ac:dyDescent="0.3">
      <c r="A3789" s="20">
        <f>Тех_Движение!$A$3786</f>
        <v>3785</v>
      </c>
      <c r="B3789" s="20" t="str">
        <f>IF(Тех_Движение!$F$3786&gt;0,Тех_Движение!$I$3786,"")</f>
        <v/>
      </c>
      <c r="C3789" s="20" t="str">
        <f>IF($B3789="","",Тех_Движение!$D$3786)</f>
        <v/>
      </c>
      <c r="D3789" s="9" t="str">
        <f>IF($B3789="","",Тех_Движение!$B$3786)</f>
        <v/>
      </c>
      <c r="E3789" s="21" t="str">
        <f>IF($B3789="","",Тех_Движение!$F$3786)</f>
        <v/>
      </c>
      <c r="F3789" s="21" t="str">
        <f>IF($B3789="","",SUMIFS($E$5:$E3788,$C$5:$C3788,$C3789))</f>
        <v/>
      </c>
      <c r="G3789" s="21" t="str">
        <f>IF($B3789="","",MAX(0,$E3789-MAX(0,SUMIFS(Тех_Движение!$G$2:$G$5111,Тех_Движение!$D$2:$D$5111,$C3789,Тех_Движение!$B$2:$B$5111,"&lt;="&amp;Настройки!$B$5-1)-$F3789)))</f>
        <v/>
      </c>
      <c r="H3789" s="21" t="str">
        <f>IF($B3789="","",IF(AND($D3789&gt;=Настройки!$B$5,$D3789&lt;=Настройки!$B$6),$E3789,0))</f>
        <v/>
      </c>
      <c r="I3789" s="21" t="str">
        <f t="shared" si="177"/>
        <v/>
      </c>
      <c r="J3789" s="21" t="str">
        <f>IF($B3789="","",MAX(0,$E3789-MAX(0,SUMIFS(Тех_Движение!$G$2:$G$5111,Тех_Движение!$D$2:$D$5111,$C3789,Тех_Движение!$B$2:$B$5111,"&lt;="&amp;Настройки!$B$6)-$F3789)))</f>
        <v/>
      </c>
      <c r="K3789" s="21" t="e">
        <f>IF(OR($B3789="",K$3&lt;$D3789+Настройки!$B$7),0,MAX(0,$E3789-MAX(0,SUMIFS(Тех_Движение!$G$2:$G$5111,Тех_Движение!$D$2:$D$5111,$C3789,Тех_Движение!$B$2:$B$5111,"&lt;="&amp;K$3)-$F3789)))</f>
        <v>#VALUE!</v>
      </c>
      <c r="L3789" s="21" t="e">
        <f>IF(OR($B3789="",L$3&lt;$D3789+Настройки!$B$7),0,MAX(0,$E3789-MAX(0,SUMIFS(Тех_Движение!$G$2:$G$5111,Тех_Движение!$D$2:$D$5111,$C3789,Тех_Движение!$B$2:$B$5111,"&lt;="&amp;L$3)-$F3789)))</f>
        <v>#VALUE!</v>
      </c>
      <c r="M3789" s="21" t="e">
        <f>IF(OR($B3789="",M$3&lt;$D3789+Настройки!$B$7),0,MAX(0,$E3789-MAX(0,SUMIFS(Тех_Движение!$G$2:$G$5111,Тех_Движение!$D$2:$D$5111,$C3789,Тех_Движение!$B$2:$B$5111,"&lt;="&amp;M$3)-$F3789)))</f>
        <v>#VALUE!</v>
      </c>
      <c r="N3789" s="21" t="e">
        <f>IF(OR($B3789="",N$3&lt;$D3789+Настройки!$B$7),0,MAX(0,$E3789-MAX(0,SUMIFS(Тех_Движение!$G$2:$G$5111,Тех_Движение!$D$2:$D$5111,$C3789,Тех_Движение!$B$2:$B$5111,"&lt;="&amp;N$3)-$F3789)))</f>
        <v>#VALUE!</v>
      </c>
      <c r="O3789" s="21" t="e">
        <f>IF(OR($B3789="",O$3&lt;$D3789+Настройки!$B$7),0,MAX(0,$E3789-MAX(0,SUMIFS(Тех_Движение!$G$2:$G$5111,Тех_Движение!$D$2:$D$5111,$C3789,Тех_Движение!$B$2:$B$5111,"&lt;="&amp;O$3)-$F3789)))</f>
        <v>#VALUE!</v>
      </c>
      <c r="P3789" s="21" t="e">
        <f>IF(OR($B3789="",P$3&lt;$D3789+Настройки!$B$7),0,MAX(0,$E3789-MAX(0,SUMIFS(Тех_Движение!$G$2:$G$5111,Тех_Движение!$D$2:$D$5111,$C3789,Тех_Движение!$B$2:$B$5111,"&lt;="&amp;P$3)-$F3789)))</f>
        <v>#VALUE!</v>
      </c>
      <c r="Q3789" s="21" t="e">
        <f>IF(OR($B3789="",Q$3&lt;$D3789+Настройки!$B$7),0,MAX(0,$E3789-MAX(0,SUMIFS(Тех_Движение!$G$2:$G$5111,Тех_Движение!$D$2:$D$5111,$C3789,Тех_Движение!$B$2:$B$5111,"&lt;="&amp;Q$3)-$F3789)))</f>
        <v>#VALUE!</v>
      </c>
      <c r="R3789" s="21" t="str">
        <f t="shared" si="178"/>
        <v/>
      </c>
      <c r="S3789" s="23" t="str">
        <f>IF($B3789="","",VLOOKUP($C3789,Настройки!$A$11:$L$17,9,FALSE))</f>
        <v/>
      </c>
      <c r="T3789" s="23" t="str">
        <f t="shared" si="179"/>
        <v/>
      </c>
    </row>
    <row r="3790" spans="1:20" x14ac:dyDescent="0.3">
      <c r="A3790" s="20">
        <f>Тех_Движение!$A$3787</f>
        <v>3786</v>
      </c>
      <c r="B3790" s="20" t="str">
        <f>IF(Тех_Движение!$F$3787&gt;0,Тех_Движение!$I$3787,"")</f>
        <v/>
      </c>
      <c r="C3790" s="20" t="str">
        <f>IF($B3790="","",Тех_Движение!$D$3787)</f>
        <v/>
      </c>
      <c r="D3790" s="9" t="str">
        <f>IF($B3790="","",Тех_Движение!$B$3787)</f>
        <v/>
      </c>
      <c r="E3790" s="21" t="str">
        <f>IF($B3790="","",Тех_Движение!$F$3787)</f>
        <v/>
      </c>
      <c r="F3790" s="21" t="str">
        <f>IF($B3790="","",SUMIFS($E$5:$E3789,$C$5:$C3789,$C3790))</f>
        <v/>
      </c>
      <c r="G3790" s="21" t="str">
        <f>IF($B3790="","",MAX(0,$E3790-MAX(0,SUMIFS(Тех_Движение!$G$2:$G$5111,Тех_Движение!$D$2:$D$5111,$C3790,Тех_Движение!$B$2:$B$5111,"&lt;="&amp;Настройки!$B$5-1)-$F3790)))</f>
        <v/>
      </c>
      <c r="H3790" s="21" t="str">
        <f>IF($B3790="","",IF(AND($D3790&gt;=Настройки!$B$5,$D3790&lt;=Настройки!$B$6),$E3790,0))</f>
        <v/>
      </c>
      <c r="I3790" s="21" t="str">
        <f t="shared" si="177"/>
        <v/>
      </c>
      <c r="J3790" s="21" t="str">
        <f>IF($B3790="","",MAX(0,$E3790-MAX(0,SUMIFS(Тех_Движение!$G$2:$G$5111,Тех_Движение!$D$2:$D$5111,$C3790,Тех_Движение!$B$2:$B$5111,"&lt;="&amp;Настройки!$B$6)-$F3790)))</f>
        <v/>
      </c>
      <c r="K3790" s="21" t="e">
        <f>IF(OR($B3790="",K$3&lt;$D3790+Настройки!$B$7),0,MAX(0,$E3790-MAX(0,SUMIFS(Тех_Движение!$G$2:$G$5111,Тех_Движение!$D$2:$D$5111,$C3790,Тех_Движение!$B$2:$B$5111,"&lt;="&amp;K$3)-$F3790)))</f>
        <v>#VALUE!</v>
      </c>
      <c r="L3790" s="21" t="e">
        <f>IF(OR($B3790="",L$3&lt;$D3790+Настройки!$B$7),0,MAX(0,$E3790-MAX(0,SUMIFS(Тех_Движение!$G$2:$G$5111,Тех_Движение!$D$2:$D$5111,$C3790,Тех_Движение!$B$2:$B$5111,"&lt;="&amp;L$3)-$F3790)))</f>
        <v>#VALUE!</v>
      </c>
      <c r="M3790" s="21" t="e">
        <f>IF(OR($B3790="",M$3&lt;$D3790+Настройки!$B$7),0,MAX(0,$E3790-MAX(0,SUMIFS(Тех_Движение!$G$2:$G$5111,Тех_Движение!$D$2:$D$5111,$C3790,Тех_Движение!$B$2:$B$5111,"&lt;="&amp;M$3)-$F3790)))</f>
        <v>#VALUE!</v>
      </c>
      <c r="N3790" s="21" t="e">
        <f>IF(OR($B3790="",N$3&lt;$D3790+Настройки!$B$7),0,MAX(0,$E3790-MAX(0,SUMIFS(Тех_Движение!$G$2:$G$5111,Тех_Движение!$D$2:$D$5111,$C3790,Тех_Движение!$B$2:$B$5111,"&lt;="&amp;N$3)-$F3790)))</f>
        <v>#VALUE!</v>
      </c>
      <c r="O3790" s="21" t="e">
        <f>IF(OR($B3790="",O$3&lt;$D3790+Настройки!$B$7),0,MAX(0,$E3790-MAX(0,SUMIFS(Тех_Движение!$G$2:$G$5111,Тех_Движение!$D$2:$D$5111,$C3790,Тех_Движение!$B$2:$B$5111,"&lt;="&amp;O$3)-$F3790)))</f>
        <v>#VALUE!</v>
      </c>
      <c r="P3790" s="21" t="e">
        <f>IF(OR($B3790="",P$3&lt;$D3790+Настройки!$B$7),0,MAX(0,$E3790-MAX(0,SUMIFS(Тех_Движение!$G$2:$G$5111,Тех_Движение!$D$2:$D$5111,$C3790,Тех_Движение!$B$2:$B$5111,"&lt;="&amp;P$3)-$F3790)))</f>
        <v>#VALUE!</v>
      </c>
      <c r="Q3790" s="21" t="e">
        <f>IF(OR($B3790="",Q$3&lt;$D3790+Настройки!$B$7),0,MAX(0,$E3790-MAX(0,SUMIFS(Тех_Движение!$G$2:$G$5111,Тех_Движение!$D$2:$D$5111,$C3790,Тех_Движение!$B$2:$B$5111,"&lt;="&amp;Q$3)-$F3790)))</f>
        <v>#VALUE!</v>
      </c>
      <c r="R3790" s="21" t="str">
        <f t="shared" si="178"/>
        <v/>
      </c>
      <c r="S3790" s="23" t="str">
        <f>IF($B3790="","",VLOOKUP($C3790,Настройки!$A$11:$L$17,9,FALSE))</f>
        <v/>
      </c>
      <c r="T3790" s="23" t="str">
        <f t="shared" si="179"/>
        <v/>
      </c>
    </row>
    <row r="3791" spans="1:20" x14ac:dyDescent="0.3">
      <c r="A3791" s="20">
        <f>Тех_Движение!$A$3788</f>
        <v>3787</v>
      </c>
      <c r="B3791" s="20" t="str">
        <f>IF(Тех_Движение!$F$3788&gt;0,Тех_Движение!$I$3788,"")</f>
        <v/>
      </c>
      <c r="C3791" s="20" t="str">
        <f>IF($B3791="","",Тех_Движение!$D$3788)</f>
        <v/>
      </c>
      <c r="D3791" s="9" t="str">
        <f>IF($B3791="","",Тех_Движение!$B$3788)</f>
        <v/>
      </c>
      <c r="E3791" s="21" t="str">
        <f>IF($B3791="","",Тех_Движение!$F$3788)</f>
        <v/>
      </c>
      <c r="F3791" s="21" t="str">
        <f>IF($B3791="","",SUMIFS($E$5:$E3790,$C$5:$C3790,$C3791))</f>
        <v/>
      </c>
      <c r="G3791" s="21" t="str">
        <f>IF($B3791="","",MAX(0,$E3791-MAX(0,SUMIFS(Тех_Движение!$G$2:$G$5111,Тех_Движение!$D$2:$D$5111,$C3791,Тех_Движение!$B$2:$B$5111,"&lt;="&amp;Настройки!$B$5-1)-$F3791)))</f>
        <v/>
      </c>
      <c r="H3791" s="21" t="str">
        <f>IF($B3791="","",IF(AND($D3791&gt;=Настройки!$B$5,$D3791&lt;=Настройки!$B$6),$E3791,0))</f>
        <v/>
      </c>
      <c r="I3791" s="21" t="str">
        <f t="shared" si="177"/>
        <v/>
      </c>
      <c r="J3791" s="21" t="str">
        <f>IF($B3791="","",MAX(0,$E3791-MAX(0,SUMIFS(Тех_Движение!$G$2:$G$5111,Тех_Движение!$D$2:$D$5111,$C3791,Тех_Движение!$B$2:$B$5111,"&lt;="&amp;Настройки!$B$6)-$F3791)))</f>
        <v/>
      </c>
      <c r="K3791" s="21" t="e">
        <f>IF(OR($B3791="",K$3&lt;$D3791+Настройки!$B$7),0,MAX(0,$E3791-MAX(0,SUMIFS(Тех_Движение!$G$2:$G$5111,Тех_Движение!$D$2:$D$5111,$C3791,Тех_Движение!$B$2:$B$5111,"&lt;="&amp;K$3)-$F3791)))</f>
        <v>#VALUE!</v>
      </c>
      <c r="L3791" s="21" t="e">
        <f>IF(OR($B3791="",L$3&lt;$D3791+Настройки!$B$7),0,MAX(0,$E3791-MAX(0,SUMIFS(Тех_Движение!$G$2:$G$5111,Тех_Движение!$D$2:$D$5111,$C3791,Тех_Движение!$B$2:$B$5111,"&lt;="&amp;L$3)-$F3791)))</f>
        <v>#VALUE!</v>
      </c>
      <c r="M3791" s="21" t="e">
        <f>IF(OR($B3791="",M$3&lt;$D3791+Настройки!$B$7),0,MAX(0,$E3791-MAX(0,SUMIFS(Тех_Движение!$G$2:$G$5111,Тех_Движение!$D$2:$D$5111,$C3791,Тех_Движение!$B$2:$B$5111,"&lt;="&amp;M$3)-$F3791)))</f>
        <v>#VALUE!</v>
      </c>
      <c r="N3791" s="21" t="e">
        <f>IF(OR($B3791="",N$3&lt;$D3791+Настройки!$B$7),0,MAX(0,$E3791-MAX(0,SUMIFS(Тех_Движение!$G$2:$G$5111,Тех_Движение!$D$2:$D$5111,$C3791,Тех_Движение!$B$2:$B$5111,"&lt;="&amp;N$3)-$F3791)))</f>
        <v>#VALUE!</v>
      </c>
      <c r="O3791" s="21" t="e">
        <f>IF(OR($B3791="",O$3&lt;$D3791+Настройки!$B$7),0,MAX(0,$E3791-MAX(0,SUMIFS(Тех_Движение!$G$2:$G$5111,Тех_Движение!$D$2:$D$5111,$C3791,Тех_Движение!$B$2:$B$5111,"&lt;="&amp;O$3)-$F3791)))</f>
        <v>#VALUE!</v>
      </c>
      <c r="P3791" s="21" t="e">
        <f>IF(OR($B3791="",P$3&lt;$D3791+Настройки!$B$7),0,MAX(0,$E3791-MAX(0,SUMIFS(Тех_Движение!$G$2:$G$5111,Тех_Движение!$D$2:$D$5111,$C3791,Тех_Движение!$B$2:$B$5111,"&lt;="&amp;P$3)-$F3791)))</f>
        <v>#VALUE!</v>
      </c>
      <c r="Q3791" s="21" t="e">
        <f>IF(OR($B3791="",Q$3&lt;$D3791+Настройки!$B$7),0,MAX(0,$E3791-MAX(0,SUMIFS(Тех_Движение!$G$2:$G$5111,Тех_Движение!$D$2:$D$5111,$C3791,Тех_Движение!$B$2:$B$5111,"&lt;="&amp;Q$3)-$F3791)))</f>
        <v>#VALUE!</v>
      </c>
      <c r="R3791" s="21" t="str">
        <f t="shared" si="178"/>
        <v/>
      </c>
      <c r="S3791" s="23" t="str">
        <f>IF($B3791="","",VLOOKUP($C3791,Настройки!$A$11:$L$17,9,FALSE))</f>
        <v/>
      </c>
      <c r="T3791" s="23" t="str">
        <f t="shared" si="179"/>
        <v/>
      </c>
    </row>
    <row r="3792" spans="1:20" x14ac:dyDescent="0.3">
      <c r="A3792" s="20">
        <f>Тех_Движение!$A$3789</f>
        <v>3788</v>
      </c>
      <c r="B3792" s="20" t="str">
        <f>IF(Тех_Движение!$F$3789&gt;0,Тех_Движение!$I$3789,"")</f>
        <v/>
      </c>
      <c r="C3792" s="20" t="str">
        <f>IF($B3792="","",Тех_Движение!$D$3789)</f>
        <v/>
      </c>
      <c r="D3792" s="9" t="str">
        <f>IF($B3792="","",Тех_Движение!$B$3789)</f>
        <v/>
      </c>
      <c r="E3792" s="21" t="str">
        <f>IF($B3792="","",Тех_Движение!$F$3789)</f>
        <v/>
      </c>
      <c r="F3792" s="21" t="str">
        <f>IF($B3792="","",SUMIFS($E$5:$E3791,$C$5:$C3791,$C3792))</f>
        <v/>
      </c>
      <c r="G3792" s="21" t="str">
        <f>IF($B3792="","",MAX(0,$E3792-MAX(0,SUMIFS(Тех_Движение!$G$2:$G$5111,Тех_Движение!$D$2:$D$5111,$C3792,Тех_Движение!$B$2:$B$5111,"&lt;="&amp;Настройки!$B$5-1)-$F3792)))</f>
        <v/>
      </c>
      <c r="H3792" s="21" t="str">
        <f>IF($B3792="","",IF(AND($D3792&gt;=Настройки!$B$5,$D3792&lt;=Настройки!$B$6),$E3792,0))</f>
        <v/>
      </c>
      <c r="I3792" s="21" t="str">
        <f t="shared" si="177"/>
        <v/>
      </c>
      <c r="J3792" s="21" t="str">
        <f>IF($B3792="","",MAX(0,$E3792-MAX(0,SUMIFS(Тех_Движение!$G$2:$G$5111,Тех_Движение!$D$2:$D$5111,$C3792,Тех_Движение!$B$2:$B$5111,"&lt;="&amp;Настройки!$B$6)-$F3792)))</f>
        <v/>
      </c>
      <c r="K3792" s="21" t="e">
        <f>IF(OR($B3792="",K$3&lt;$D3792+Настройки!$B$7),0,MAX(0,$E3792-MAX(0,SUMIFS(Тех_Движение!$G$2:$G$5111,Тех_Движение!$D$2:$D$5111,$C3792,Тех_Движение!$B$2:$B$5111,"&lt;="&amp;K$3)-$F3792)))</f>
        <v>#VALUE!</v>
      </c>
      <c r="L3792" s="21" t="e">
        <f>IF(OR($B3792="",L$3&lt;$D3792+Настройки!$B$7),0,MAX(0,$E3792-MAX(0,SUMIFS(Тех_Движение!$G$2:$G$5111,Тех_Движение!$D$2:$D$5111,$C3792,Тех_Движение!$B$2:$B$5111,"&lt;="&amp;L$3)-$F3792)))</f>
        <v>#VALUE!</v>
      </c>
      <c r="M3792" s="21" t="e">
        <f>IF(OR($B3792="",M$3&lt;$D3792+Настройки!$B$7),0,MAX(0,$E3792-MAX(0,SUMIFS(Тех_Движение!$G$2:$G$5111,Тех_Движение!$D$2:$D$5111,$C3792,Тех_Движение!$B$2:$B$5111,"&lt;="&amp;M$3)-$F3792)))</f>
        <v>#VALUE!</v>
      </c>
      <c r="N3792" s="21" t="e">
        <f>IF(OR($B3792="",N$3&lt;$D3792+Настройки!$B$7),0,MAX(0,$E3792-MAX(0,SUMIFS(Тех_Движение!$G$2:$G$5111,Тех_Движение!$D$2:$D$5111,$C3792,Тех_Движение!$B$2:$B$5111,"&lt;="&amp;N$3)-$F3792)))</f>
        <v>#VALUE!</v>
      </c>
      <c r="O3792" s="21" t="e">
        <f>IF(OR($B3792="",O$3&lt;$D3792+Настройки!$B$7),0,MAX(0,$E3792-MAX(0,SUMIFS(Тех_Движение!$G$2:$G$5111,Тех_Движение!$D$2:$D$5111,$C3792,Тех_Движение!$B$2:$B$5111,"&lt;="&amp;O$3)-$F3792)))</f>
        <v>#VALUE!</v>
      </c>
      <c r="P3792" s="21" t="e">
        <f>IF(OR($B3792="",P$3&lt;$D3792+Настройки!$B$7),0,MAX(0,$E3792-MAX(0,SUMIFS(Тех_Движение!$G$2:$G$5111,Тех_Движение!$D$2:$D$5111,$C3792,Тех_Движение!$B$2:$B$5111,"&lt;="&amp;P$3)-$F3792)))</f>
        <v>#VALUE!</v>
      </c>
      <c r="Q3792" s="21" t="e">
        <f>IF(OR($B3792="",Q$3&lt;$D3792+Настройки!$B$7),0,MAX(0,$E3792-MAX(0,SUMIFS(Тех_Движение!$G$2:$G$5111,Тех_Движение!$D$2:$D$5111,$C3792,Тех_Движение!$B$2:$B$5111,"&lt;="&amp;Q$3)-$F3792)))</f>
        <v>#VALUE!</v>
      </c>
      <c r="R3792" s="21" t="str">
        <f t="shared" si="178"/>
        <v/>
      </c>
      <c r="S3792" s="23" t="str">
        <f>IF($B3792="","",VLOOKUP($C3792,Настройки!$A$11:$L$17,9,FALSE))</f>
        <v/>
      </c>
      <c r="T3792" s="23" t="str">
        <f t="shared" si="179"/>
        <v/>
      </c>
    </row>
    <row r="3793" spans="1:20" x14ac:dyDescent="0.3">
      <c r="A3793" s="20">
        <f>Тех_Движение!$A$3790</f>
        <v>3789</v>
      </c>
      <c r="B3793" s="20" t="str">
        <f>IF(Тех_Движение!$F$3790&gt;0,Тех_Движение!$I$3790,"")</f>
        <v/>
      </c>
      <c r="C3793" s="20" t="str">
        <f>IF($B3793="","",Тех_Движение!$D$3790)</f>
        <v/>
      </c>
      <c r="D3793" s="9" t="str">
        <f>IF($B3793="","",Тех_Движение!$B$3790)</f>
        <v/>
      </c>
      <c r="E3793" s="21" t="str">
        <f>IF($B3793="","",Тех_Движение!$F$3790)</f>
        <v/>
      </c>
      <c r="F3793" s="21" t="str">
        <f>IF($B3793="","",SUMIFS($E$5:$E3792,$C$5:$C3792,$C3793))</f>
        <v/>
      </c>
      <c r="G3793" s="21" t="str">
        <f>IF($B3793="","",MAX(0,$E3793-MAX(0,SUMIFS(Тех_Движение!$G$2:$G$5111,Тех_Движение!$D$2:$D$5111,$C3793,Тех_Движение!$B$2:$B$5111,"&lt;="&amp;Настройки!$B$5-1)-$F3793)))</f>
        <v/>
      </c>
      <c r="H3793" s="21" t="str">
        <f>IF($B3793="","",IF(AND($D3793&gt;=Настройки!$B$5,$D3793&lt;=Настройки!$B$6),$E3793,0))</f>
        <v/>
      </c>
      <c r="I3793" s="21" t="str">
        <f t="shared" si="177"/>
        <v/>
      </c>
      <c r="J3793" s="21" t="str">
        <f>IF($B3793="","",MAX(0,$E3793-MAX(0,SUMIFS(Тех_Движение!$G$2:$G$5111,Тех_Движение!$D$2:$D$5111,$C3793,Тех_Движение!$B$2:$B$5111,"&lt;="&amp;Настройки!$B$6)-$F3793)))</f>
        <v/>
      </c>
      <c r="K3793" s="21" t="e">
        <f>IF(OR($B3793="",K$3&lt;$D3793+Настройки!$B$7),0,MAX(0,$E3793-MAX(0,SUMIFS(Тех_Движение!$G$2:$G$5111,Тех_Движение!$D$2:$D$5111,$C3793,Тех_Движение!$B$2:$B$5111,"&lt;="&amp;K$3)-$F3793)))</f>
        <v>#VALUE!</v>
      </c>
      <c r="L3793" s="21" t="e">
        <f>IF(OR($B3793="",L$3&lt;$D3793+Настройки!$B$7),0,MAX(0,$E3793-MAX(0,SUMIFS(Тех_Движение!$G$2:$G$5111,Тех_Движение!$D$2:$D$5111,$C3793,Тех_Движение!$B$2:$B$5111,"&lt;="&amp;L$3)-$F3793)))</f>
        <v>#VALUE!</v>
      </c>
      <c r="M3793" s="21" t="e">
        <f>IF(OR($B3793="",M$3&lt;$D3793+Настройки!$B$7),0,MAX(0,$E3793-MAX(0,SUMIFS(Тех_Движение!$G$2:$G$5111,Тех_Движение!$D$2:$D$5111,$C3793,Тех_Движение!$B$2:$B$5111,"&lt;="&amp;M$3)-$F3793)))</f>
        <v>#VALUE!</v>
      </c>
      <c r="N3793" s="21" t="e">
        <f>IF(OR($B3793="",N$3&lt;$D3793+Настройки!$B$7),0,MAX(0,$E3793-MAX(0,SUMIFS(Тех_Движение!$G$2:$G$5111,Тех_Движение!$D$2:$D$5111,$C3793,Тех_Движение!$B$2:$B$5111,"&lt;="&amp;N$3)-$F3793)))</f>
        <v>#VALUE!</v>
      </c>
      <c r="O3793" s="21" t="e">
        <f>IF(OR($B3793="",O$3&lt;$D3793+Настройки!$B$7),0,MAX(0,$E3793-MAX(0,SUMIFS(Тех_Движение!$G$2:$G$5111,Тех_Движение!$D$2:$D$5111,$C3793,Тех_Движение!$B$2:$B$5111,"&lt;="&amp;O$3)-$F3793)))</f>
        <v>#VALUE!</v>
      </c>
      <c r="P3793" s="21" t="e">
        <f>IF(OR($B3793="",P$3&lt;$D3793+Настройки!$B$7),0,MAX(0,$E3793-MAX(0,SUMIFS(Тех_Движение!$G$2:$G$5111,Тех_Движение!$D$2:$D$5111,$C3793,Тех_Движение!$B$2:$B$5111,"&lt;="&amp;P$3)-$F3793)))</f>
        <v>#VALUE!</v>
      </c>
      <c r="Q3793" s="21" t="e">
        <f>IF(OR($B3793="",Q$3&lt;$D3793+Настройки!$B$7),0,MAX(0,$E3793-MAX(0,SUMIFS(Тех_Движение!$G$2:$G$5111,Тех_Движение!$D$2:$D$5111,$C3793,Тех_Движение!$B$2:$B$5111,"&lt;="&amp;Q$3)-$F3793)))</f>
        <v>#VALUE!</v>
      </c>
      <c r="R3793" s="21" t="str">
        <f t="shared" si="178"/>
        <v/>
      </c>
      <c r="S3793" s="23" t="str">
        <f>IF($B3793="","",VLOOKUP($C3793,Настройки!$A$11:$L$17,9,FALSE))</f>
        <v/>
      </c>
      <c r="T3793" s="23" t="str">
        <f t="shared" si="179"/>
        <v/>
      </c>
    </row>
    <row r="3794" spans="1:20" x14ac:dyDescent="0.3">
      <c r="A3794" s="20">
        <f>Тех_Движение!$A$3791</f>
        <v>3790</v>
      </c>
      <c r="B3794" s="20" t="str">
        <f>IF(Тех_Движение!$F$3791&gt;0,Тех_Движение!$I$3791,"")</f>
        <v/>
      </c>
      <c r="C3794" s="20" t="str">
        <f>IF($B3794="","",Тех_Движение!$D$3791)</f>
        <v/>
      </c>
      <c r="D3794" s="9" t="str">
        <f>IF($B3794="","",Тех_Движение!$B$3791)</f>
        <v/>
      </c>
      <c r="E3794" s="21" t="str">
        <f>IF($B3794="","",Тех_Движение!$F$3791)</f>
        <v/>
      </c>
      <c r="F3794" s="21" t="str">
        <f>IF($B3794="","",SUMIFS($E$5:$E3793,$C$5:$C3793,$C3794))</f>
        <v/>
      </c>
      <c r="G3794" s="21" t="str">
        <f>IF($B3794="","",MAX(0,$E3794-MAX(0,SUMIFS(Тех_Движение!$G$2:$G$5111,Тех_Движение!$D$2:$D$5111,$C3794,Тех_Движение!$B$2:$B$5111,"&lt;="&amp;Настройки!$B$5-1)-$F3794)))</f>
        <v/>
      </c>
      <c r="H3794" s="21" t="str">
        <f>IF($B3794="","",IF(AND($D3794&gt;=Настройки!$B$5,$D3794&lt;=Настройки!$B$6),$E3794,0))</f>
        <v/>
      </c>
      <c r="I3794" s="21" t="str">
        <f t="shared" si="177"/>
        <v/>
      </c>
      <c r="J3794" s="21" t="str">
        <f>IF($B3794="","",MAX(0,$E3794-MAX(0,SUMIFS(Тех_Движение!$G$2:$G$5111,Тех_Движение!$D$2:$D$5111,$C3794,Тех_Движение!$B$2:$B$5111,"&lt;="&amp;Настройки!$B$6)-$F3794)))</f>
        <v/>
      </c>
      <c r="K3794" s="21" t="e">
        <f>IF(OR($B3794="",K$3&lt;$D3794+Настройки!$B$7),0,MAX(0,$E3794-MAX(0,SUMIFS(Тех_Движение!$G$2:$G$5111,Тех_Движение!$D$2:$D$5111,$C3794,Тех_Движение!$B$2:$B$5111,"&lt;="&amp;K$3)-$F3794)))</f>
        <v>#VALUE!</v>
      </c>
      <c r="L3794" s="21" t="e">
        <f>IF(OR($B3794="",L$3&lt;$D3794+Настройки!$B$7),0,MAX(0,$E3794-MAX(0,SUMIFS(Тех_Движение!$G$2:$G$5111,Тех_Движение!$D$2:$D$5111,$C3794,Тех_Движение!$B$2:$B$5111,"&lt;="&amp;L$3)-$F3794)))</f>
        <v>#VALUE!</v>
      </c>
      <c r="M3794" s="21" t="e">
        <f>IF(OR($B3794="",M$3&lt;$D3794+Настройки!$B$7),0,MAX(0,$E3794-MAX(0,SUMIFS(Тех_Движение!$G$2:$G$5111,Тех_Движение!$D$2:$D$5111,$C3794,Тех_Движение!$B$2:$B$5111,"&lt;="&amp;M$3)-$F3794)))</f>
        <v>#VALUE!</v>
      </c>
      <c r="N3794" s="21" t="e">
        <f>IF(OR($B3794="",N$3&lt;$D3794+Настройки!$B$7),0,MAX(0,$E3794-MAX(0,SUMIFS(Тех_Движение!$G$2:$G$5111,Тех_Движение!$D$2:$D$5111,$C3794,Тех_Движение!$B$2:$B$5111,"&lt;="&amp;N$3)-$F3794)))</f>
        <v>#VALUE!</v>
      </c>
      <c r="O3794" s="21" t="e">
        <f>IF(OR($B3794="",O$3&lt;$D3794+Настройки!$B$7),0,MAX(0,$E3794-MAX(0,SUMIFS(Тех_Движение!$G$2:$G$5111,Тех_Движение!$D$2:$D$5111,$C3794,Тех_Движение!$B$2:$B$5111,"&lt;="&amp;O$3)-$F3794)))</f>
        <v>#VALUE!</v>
      </c>
      <c r="P3794" s="21" t="e">
        <f>IF(OR($B3794="",P$3&lt;$D3794+Настройки!$B$7),0,MAX(0,$E3794-MAX(0,SUMIFS(Тех_Движение!$G$2:$G$5111,Тех_Движение!$D$2:$D$5111,$C3794,Тех_Движение!$B$2:$B$5111,"&lt;="&amp;P$3)-$F3794)))</f>
        <v>#VALUE!</v>
      </c>
      <c r="Q3794" s="21" t="e">
        <f>IF(OR($B3794="",Q$3&lt;$D3794+Настройки!$B$7),0,MAX(0,$E3794-MAX(0,SUMIFS(Тех_Движение!$G$2:$G$5111,Тех_Движение!$D$2:$D$5111,$C3794,Тех_Движение!$B$2:$B$5111,"&lt;="&amp;Q$3)-$F3794)))</f>
        <v>#VALUE!</v>
      </c>
      <c r="R3794" s="21" t="str">
        <f t="shared" si="178"/>
        <v/>
      </c>
      <c r="S3794" s="23" t="str">
        <f>IF($B3794="","",VLOOKUP($C3794,Настройки!$A$11:$L$17,9,FALSE))</f>
        <v/>
      </c>
      <c r="T3794" s="23" t="str">
        <f t="shared" si="179"/>
        <v/>
      </c>
    </row>
    <row r="3795" spans="1:20" x14ac:dyDescent="0.3">
      <c r="A3795" s="20">
        <f>Тех_Движение!$A$3792</f>
        <v>3791</v>
      </c>
      <c r="B3795" s="20" t="str">
        <f>IF(Тех_Движение!$F$3792&gt;0,Тех_Движение!$I$3792,"")</f>
        <v/>
      </c>
      <c r="C3795" s="20" t="str">
        <f>IF($B3795="","",Тех_Движение!$D$3792)</f>
        <v/>
      </c>
      <c r="D3795" s="9" t="str">
        <f>IF($B3795="","",Тех_Движение!$B$3792)</f>
        <v/>
      </c>
      <c r="E3795" s="21" t="str">
        <f>IF($B3795="","",Тех_Движение!$F$3792)</f>
        <v/>
      </c>
      <c r="F3795" s="21" t="str">
        <f>IF($B3795="","",SUMIFS($E$5:$E3794,$C$5:$C3794,$C3795))</f>
        <v/>
      </c>
      <c r="G3795" s="21" t="str">
        <f>IF($B3795="","",MAX(0,$E3795-MAX(0,SUMIFS(Тех_Движение!$G$2:$G$5111,Тех_Движение!$D$2:$D$5111,$C3795,Тех_Движение!$B$2:$B$5111,"&lt;="&amp;Настройки!$B$5-1)-$F3795)))</f>
        <v/>
      </c>
      <c r="H3795" s="21" t="str">
        <f>IF($B3795="","",IF(AND($D3795&gt;=Настройки!$B$5,$D3795&lt;=Настройки!$B$6),$E3795,0))</f>
        <v/>
      </c>
      <c r="I3795" s="21" t="str">
        <f t="shared" si="177"/>
        <v/>
      </c>
      <c r="J3795" s="21" t="str">
        <f>IF($B3795="","",MAX(0,$E3795-MAX(0,SUMIFS(Тех_Движение!$G$2:$G$5111,Тех_Движение!$D$2:$D$5111,$C3795,Тех_Движение!$B$2:$B$5111,"&lt;="&amp;Настройки!$B$6)-$F3795)))</f>
        <v/>
      </c>
      <c r="K3795" s="21" t="e">
        <f>IF(OR($B3795="",K$3&lt;$D3795+Настройки!$B$7),0,MAX(0,$E3795-MAX(0,SUMIFS(Тех_Движение!$G$2:$G$5111,Тех_Движение!$D$2:$D$5111,$C3795,Тех_Движение!$B$2:$B$5111,"&lt;="&amp;K$3)-$F3795)))</f>
        <v>#VALUE!</v>
      </c>
      <c r="L3795" s="21" t="e">
        <f>IF(OR($B3795="",L$3&lt;$D3795+Настройки!$B$7),0,MAX(0,$E3795-MAX(0,SUMIFS(Тех_Движение!$G$2:$G$5111,Тех_Движение!$D$2:$D$5111,$C3795,Тех_Движение!$B$2:$B$5111,"&lt;="&amp;L$3)-$F3795)))</f>
        <v>#VALUE!</v>
      </c>
      <c r="M3795" s="21" t="e">
        <f>IF(OR($B3795="",M$3&lt;$D3795+Настройки!$B$7),0,MAX(0,$E3795-MAX(0,SUMIFS(Тех_Движение!$G$2:$G$5111,Тех_Движение!$D$2:$D$5111,$C3795,Тех_Движение!$B$2:$B$5111,"&lt;="&amp;M$3)-$F3795)))</f>
        <v>#VALUE!</v>
      </c>
      <c r="N3795" s="21" t="e">
        <f>IF(OR($B3795="",N$3&lt;$D3795+Настройки!$B$7),0,MAX(0,$E3795-MAX(0,SUMIFS(Тех_Движение!$G$2:$G$5111,Тех_Движение!$D$2:$D$5111,$C3795,Тех_Движение!$B$2:$B$5111,"&lt;="&amp;N$3)-$F3795)))</f>
        <v>#VALUE!</v>
      </c>
      <c r="O3795" s="21" t="e">
        <f>IF(OR($B3795="",O$3&lt;$D3795+Настройки!$B$7),0,MAX(0,$E3795-MAX(0,SUMIFS(Тех_Движение!$G$2:$G$5111,Тех_Движение!$D$2:$D$5111,$C3795,Тех_Движение!$B$2:$B$5111,"&lt;="&amp;O$3)-$F3795)))</f>
        <v>#VALUE!</v>
      </c>
      <c r="P3795" s="21" t="e">
        <f>IF(OR($B3795="",P$3&lt;$D3795+Настройки!$B$7),0,MAX(0,$E3795-MAX(0,SUMIFS(Тех_Движение!$G$2:$G$5111,Тех_Движение!$D$2:$D$5111,$C3795,Тех_Движение!$B$2:$B$5111,"&lt;="&amp;P$3)-$F3795)))</f>
        <v>#VALUE!</v>
      </c>
      <c r="Q3795" s="21" t="e">
        <f>IF(OR($B3795="",Q$3&lt;$D3795+Настройки!$B$7),0,MAX(0,$E3795-MAX(0,SUMIFS(Тех_Движение!$G$2:$G$5111,Тех_Движение!$D$2:$D$5111,$C3795,Тех_Движение!$B$2:$B$5111,"&lt;="&amp;Q$3)-$F3795)))</f>
        <v>#VALUE!</v>
      </c>
      <c r="R3795" s="21" t="str">
        <f t="shared" si="178"/>
        <v/>
      </c>
      <c r="S3795" s="23" t="str">
        <f>IF($B3795="","",VLOOKUP($C3795,Настройки!$A$11:$L$17,9,FALSE))</f>
        <v/>
      </c>
      <c r="T3795" s="23" t="str">
        <f t="shared" si="179"/>
        <v/>
      </c>
    </row>
    <row r="3796" spans="1:20" x14ac:dyDescent="0.3">
      <c r="A3796" s="20">
        <f>Тех_Движение!$A$3793</f>
        <v>3792</v>
      </c>
      <c r="B3796" s="20" t="str">
        <f>IF(Тех_Движение!$F$3793&gt;0,Тех_Движение!$I$3793,"")</f>
        <v/>
      </c>
      <c r="C3796" s="20" t="str">
        <f>IF($B3796="","",Тех_Движение!$D$3793)</f>
        <v/>
      </c>
      <c r="D3796" s="9" t="str">
        <f>IF($B3796="","",Тех_Движение!$B$3793)</f>
        <v/>
      </c>
      <c r="E3796" s="21" t="str">
        <f>IF($B3796="","",Тех_Движение!$F$3793)</f>
        <v/>
      </c>
      <c r="F3796" s="21" t="str">
        <f>IF($B3796="","",SUMIFS($E$5:$E3795,$C$5:$C3795,$C3796))</f>
        <v/>
      </c>
      <c r="G3796" s="21" t="str">
        <f>IF($B3796="","",MAX(0,$E3796-MAX(0,SUMIFS(Тех_Движение!$G$2:$G$5111,Тех_Движение!$D$2:$D$5111,$C3796,Тех_Движение!$B$2:$B$5111,"&lt;="&amp;Настройки!$B$5-1)-$F3796)))</f>
        <v/>
      </c>
      <c r="H3796" s="21" t="str">
        <f>IF($B3796="","",IF(AND($D3796&gt;=Настройки!$B$5,$D3796&lt;=Настройки!$B$6),$E3796,0))</f>
        <v/>
      </c>
      <c r="I3796" s="21" t="str">
        <f t="shared" si="177"/>
        <v/>
      </c>
      <c r="J3796" s="21" t="str">
        <f>IF($B3796="","",MAX(0,$E3796-MAX(0,SUMIFS(Тех_Движение!$G$2:$G$5111,Тех_Движение!$D$2:$D$5111,$C3796,Тех_Движение!$B$2:$B$5111,"&lt;="&amp;Настройки!$B$6)-$F3796)))</f>
        <v/>
      </c>
      <c r="K3796" s="21" t="e">
        <f>IF(OR($B3796="",K$3&lt;$D3796+Настройки!$B$7),0,MAX(0,$E3796-MAX(0,SUMIFS(Тех_Движение!$G$2:$G$5111,Тех_Движение!$D$2:$D$5111,$C3796,Тех_Движение!$B$2:$B$5111,"&lt;="&amp;K$3)-$F3796)))</f>
        <v>#VALUE!</v>
      </c>
      <c r="L3796" s="21" t="e">
        <f>IF(OR($B3796="",L$3&lt;$D3796+Настройки!$B$7),0,MAX(0,$E3796-MAX(0,SUMIFS(Тех_Движение!$G$2:$G$5111,Тех_Движение!$D$2:$D$5111,$C3796,Тех_Движение!$B$2:$B$5111,"&lt;="&amp;L$3)-$F3796)))</f>
        <v>#VALUE!</v>
      </c>
      <c r="M3796" s="21" t="e">
        <f>IF(OR($B3796="",M$3&lt;$D3796+Настройки!$B$7),0,MAX(0,$E3796-MAX(0,SUMIFS(Тех_Движение!$G$2:$G$5111,Тех_Движение!$D$2:$D$5111,$C3796,Тех_Движение!$B$2:$B$5111,"&lt;="&amp;M$3)-$F3796)))</f>
        <v>#VALUE!</v>
      </c>
      <c r="N3796" s="21" t="e">
        <f>IF(OR($B3796="",N$3&lt;$D3796+Настройки!$B$7),0,MAX(0,$E3796-MAX(0,SUMIFS(Тех_Движение!$G$2:$G$5111,Тех_Движение!$D$2:$D$5111,$C3796,Тех_Движение!$B$2:$B$5111,"&lt;="&amp;N$3)-$F3796)))</f>
        <v>#VALUE!</v>
      </c>
      <c r="O3796" s="21" t="e">
        <f>IF(OR($B3796="",O$3&lt;$D3796+Настройки!$B$7),0,MAX(0,$E3796-MAX(0,SUMIFS(Тех_Движение!$G$2:$G$5111,Тех_Движение!$D$2:$D$5111,$C3796,Тех_Движение!$B$2:$B$5111,"&lt;="&amp;O$3)-$F3796)))</f>
        <v>#VALUE!</v>
      </c>
      <c r="P3796" s="21" t="e">
        <f>IF(OR($B3796="",P$3&lt;$D3796+Настройки!$B$7),0,MAX(0,$E3796-MAX(0,SUMIFS(Тех_Движение!$G$2:$G$5111,Тех_Движение!$D$2:$D$5111,$C3796,Тех_Движение!$B$2:$B$5111,"&lt;="&amp;P$3)-$F3796)))</f>
        <v>#VALUE!</v>
      </c>
      <c r="Q3796" s="21" t="e">
        <f>IF(OR($B3796="",Q$3&lt;$D3796+Настройки!$B$7),0,MAX(0,$E3796-MAX(0,SUMIFS(Тех_Движение!$G$2:$G$5111,Тех_Движение!$D$2:$D$5111,$C3796,Тех_Движение!$B$2:$B$5111,"&lt;="&amp;Q$3)-$F3796)))</f>
        <v>#VALUE!</v>
      </c>
      <c r="R3796" s="21" t="str">
        <f t="shared" si="178"/>
        <v/>
      </c>
      <c r="S3796" s="23" t="str">
        <f>IF($B3796="","",VLOOKUP($C3796,Настройки!$A$11:$L$17,9,FALSE))</f>
        <v/>
      </c>
      <c r="T3796" s="23" t="str">
        <f t="shared" si="179"/>
        <v/>
      </c>
    </row>
    <row r="3797" spans="1:20" x14ac:dyDescent="0.3">
      <c r="A3797" s="20">
        <f>Тех_Движение!$A$3794</f>
        <v>3793</v>
      </c>
      <c r="B3797" s="20" t="str">
        <f>IF(Тех_Движение!$F$3794&gt;0,Тех_Движение!$I$3794,"")</f>
        <v/>
      </c>
      <c r="C3797" s="20" t="str">
        <f>IF($B3797="","",Тех_Движение!$D$3794)</f>
        <v/>
      </c>
      <c r="D3797" s="9" t="str">
        <f>IF($B3797="","",Тех_Движение!$B$3794)</f>
        <v/>
      </c>
      <c r="E3797" s="21" t="str">
        <f>IF($B3797="","",Тех_Движение!$F$3794)</f>
        <v/>
      </c>
      <c r="F3797" s="21" t="str">
        <f>IF($B3797="","",SUMIFS($E$5:$E3796,$C$5:$C3796,$C3797))</f>
        <v/>
      </c>
      <c r="G3797" s="21" t="str">
        <f>IF($B3797="","",MAX(0,$E3797-MAX(0,SUMIFS(Тех_Движение!$G$2:$G$5111,Тех_Движение!$D$2:$D$5111,$C3797,Тех_Движение!$B$2:$B$5111,"&lt;="&amp;Настройки!$B$5-1)-$F3797)))</f>
        <v/>
      </c>
      <c r="H3797" s="21" t="str">
        <f>IF($B3797="","",IF(AND($D3797&gt;=Настройки!$B$5,$D3797&lt;=Настройки!$B$6),$E3797,0))</f>
        <v/>
      </c>
      <c r="I3797" s="21" t="str">
        <f t="shared" si="177"/>
        <v/>
      </c>
      <c r="J3797" s="21" t="str">
        <f>IF($B3797="","",MAX(0,$E3797-MAX(0,SUMIFS(Тех_Движение!$G$2:$G$5111,Тех_Движение!$D$2:$D$5111,$C3797,Тех_Движение!$B$2:$B$5111,"&lt;="&amp;Настройки!$B$6)-$F3797)))</f>
        <v/>
      </c>
      <c r="K3797" s="21" t="e">
        <f>IF(OR($B3797="",K$3&lt;$D3797+Настройки!$B$7),0,MAX(0,$E3797-MAX(0,SUMIFS(Тех_Движение!$G$2:$G$5111,Тех_Движение!$D$2:$D$5111,$C3797,Тех_Движение!$B$2:$B$5111,"&lt;="&amp;K$3)-$F3797)))</f>
        <v>#VALUE!</v>
      </c>
      <c r="L3797" s="21" t="e">
        <f>IF(OR($B3797="",L$3&lt;$D3797+Настройки!$B$7),0,MAX(0,$E3797-MAX(0,SUMIFS(Тех_Движение!$G$2:$G$5111,Тех_Движение!$D$2:$D$5111,$C3797,Тех_Движение!$B$2:$B$5111,"&lt;="&amp;L$3)-$F3797)))</f>
        <v>#VALUE!</v>
      </c>
      <c r="M3797" s="21" t="e">
        <f>IF(OR($B3797="",M$3&lt;$D3797+Настройки!$B$7),0,MAX(0,$E3797-MAX(0,SUMIFS(Тех_Движение!$G$2:$G$5111,Тех_Движение!$D$2:$D$5111,$C3797,Тех_Движение!$B$2:$B$5111,"&lt;="&amp;M$3)-$F3797)))</f>
        <v>#VALUE!</v>
      </c>
      <c r="N3797" s="21" t="e">
        <f>IF(OR($B3797="",N$3&lt;$D3797+Настройки!$B$7),0,MAX(0,$E3797-MAX(0,SUMIFS(Тех_Движение!$G$2:$G$5111,Тех_Движение!$D$2:$D$5111,$C3797,Тех_Движение!$B$2:$B$5111,"&lt;="&amp;N$3)-$F3797)))</f>
        <v>#VALUE!</v>
      </c>
      <c r="O3797" s="21" t="e">
        <f>IF(OR($B3797="",O$3&lt;$D3797+Настройки!$B$7),0,MAX(0,$E3797-MAX(0,SUMIFS(Тех_Движение!$G$2:$G$5111,Тех_Движение!$D$2:$D$5111,$C3797,Тех_Движение!$B$2:$B$5111,"&lt;="&amp;O$3)-$F3797)))</f>
        <v>#VALUE!</v>
      </c>
      <c r="P3797" s="21" t="e">
        <f>IF(OR($B3797="",P$3&lt;$D3797+Настройки!$B$7),0,MAX(0,$E3797-MAX(0,SUMIFS(Тех_Движение!$G$2:$G$5111,Тех_Движение!$D$2:$D$5111,$C3797,Тех_Движение!$B$2:$B$5111,"&lt;="&amp;P$3)-$F3797)))</f>
        <v>#VALUE!</v>
      </c>
      <c r="Q3797" s="21" t="e">
        <f>IF(OR($B3797="",Q$3&lt;$D3797+Настройки!$B$7),0,MAX(0,$E3797-MAX(0,SUMIFS(Тех_Движение!$G$2:$G$5111,Тех_Движение!$D$2:$D$5111,$C3797,Тех_Движение!$B$2:$B$5111,"&lt;="&amp;Q$3)-$F3797)))</f>
        <v>#VALUE!</v>
      </c>
      <c r="R3797" s="21" t="str">
        <f t="shared" si="178"/>
        <v/>
      </c>
      <c r="S3797" s="23" t="str">
        <f>IF($B3797="","",VLOOKUP($C3797,Настройки!$A$11:$L$17,9,FALSE))</f>
        <v/>
      </c>
      <c r="T3797" s="23" t="str">
        <f t="shared" si="179"/>
        <v/>
      </c>
    </row>
    <row r="3798" spans="1:20" x14ac:dyDescent="0.3">
      <c r="A3798" s="20">
        <f>Тех_Движение!$A$3795</f>
        <v>3794</v>
      </c>
      <c r="B3798" s="20" t="str">
        <f>IF(Тех_Движение!$F$3795&gt;0,Тех_Движение!$I$3795,"")</f>
        <v/>
      </c>
      <c r="C3798" s="20" t="str">
        <f>IF($B3798="","",Тех_Движение!$D$3795)</f>
        <v/>
      </c>
      <c r="D3798" s="9" t="str">
        <f>IF($B3798="","",Тех_Движение!$B$3795)</f>
        <v/>
      </c>
      <c r="E3798" s="21" t="str">
        <f>IF($B3798="","",Тех_Движение!$F$3795)</f>
        <v/>
      </c>
      <c r="F3798" s="21" t="str">
        <f>IF($B3798="","",SUMIFS($E$5:$E3797,$C$5:$C3797,$C3798))</f>
        <v/>
      </c>
      <c r="G3798" s="21" t="str">
        <f>IF($B3798="","",MAX(0,$E3798-MAX(0,SUMIFS(Тех_Движение!$G$2:$G$5111,Тех_Движение!$D$2:$D$5111,$C3798,Тех_Движение!$B$2:$B$5111,"&lt;="&amp;Настройки!$B$5-1)-$F3798)))</f>
        <v/>
      </c>
      <c r="H3798" s="21" t="str">
        <f>IF($B3798="","",IF(AND($D3798&gt;=Настройки!$B$5,$D3798&lt;=Настройки!$B$6),$E3798,0))</f>
        <v/>
      </c>
      <c r="I3798" s="21" t="str">
        <f t="shared" si="177"/>
        <v/>
      </c>
      <c r="J3798" s="21" t="str">
        <f>IF($B3798="","",MAX(0,$E3798-MAX(0,SUMIFS(Тех_Движение!$G$2:$G$5111,Тех_Движение!$D$2:$D$5111,$C3798,Тех_Движение!$B$2:$B$5111,"&lt;="&amp;Настройки!$B$6)-$F3798)))</f>
        <v/>
      </c>
      <c r="K3798" s="21" t="e">
        <f>IF(OR($B3798="",K$3&lt;$D3798+Настройки!$B$7),0,MAX(0,$E3798-MAX(0,SUMIFS(Тех_Движение!$G$2:$G$5111,Тех_Движение!$D$2:$D$5111,$C3798,Тех_Движение!$B$2:$B$5111,"&lt;="&amp;K$3)-$F3798)))</f>
        <v>#VALUE!</v>
      </c>
      <c r="L3798" s="21" t="e">
        <f>IF(OR($B3798="",L$3&lt;$D3798+Настройки!$B$7),0,MAX(0,$E3798-MAX(0,SUMIFS(Тех_Движение!$G$2:$G$5111,Тех_Движение!$D$2:$D$5111,$C3798,Тех_Движение!$B$2:$B$5111,"&lt;="&amp;L$3)-$F3798)))</f>
        <v>#VALUE!</v>
      </c>
      <c r="M3798" s="21" t="e">
        <f>IF(OR($B3798="",M$3&lt;$D3798+Настройки!$B$7),0,MAX(0,$E3798-MAX(0,SUMIFS(Тех_Движение!$G$2:$G$5111,Тех_Движение!$D$2:$D$5111,$C3798,Тех_Движение!$B$2:$B$5111,"&lt;="&amp;M$3)-$F3798)))</f>
        <v>#VALUE!</v>
      </c>
      <c r="N3798" s="21" t="e">
        <f>IF(OR($B3798="",N$3&lt;$D3798+Настройки!$B$7),0,MAX(0,$E3798-MAX(0,SUMIFS(Тех_Движение!$G$2:$G$5111,Тех_Движение!$D$2:$D$5111,$C3798,Тех_Движение!$B$2:$B$5111,"&lt;="&amp;N$3)-$F3798)))</f>
        <v>#VALUE!</v>
      </c>
      <c r="O3798" s="21" t="e">
        <f>IF(OR($B3798="",O$3&lt;$D3798+Настройки!$B$7),0,MAX(0,$E3798-MAX(0,SUMIFS(Тех_Движение!$G$2:$G$5111,Тех_Движение!$D$2:$D$5111,$C3798,Тех_Движение!$B$2:$B$5111,"&lt;="&amp;O$3)-$F3798)))</f>
        <v>#VALUE!</v>
      </c>
      <c r="P3798" s="21" t="e">
        <f>IF(OR($B3798="",P$3&lt;$D3798+Настройки!$B$7),0,MAX(0,$E3798-MAX(0,SUMIFS(Тех_Движение!$G$2:$G$5111,Тех_Движение!$D$2:$D$5111,$C3798,Тех_Движение!$B$2:$B$5111,"&lt;="&amp;P$3)-$F3798)))</f>
        <v>#VALUE!</v>
      </c>
      <c r="Q3798" s="21" t="e">
        <f>IF(OR($B3798="",Q$3&lt;$D3798+Настройки!$B$7),0,MAX(0,$E3798-MAX(0,SUMIFS(Тех_Движение!$G$2:$G$5111,Тех_Движение!$D$2:$D$5111,$C3798,Тех_Движение!$B$2:$B$5111,"&lt;="&amp;Q$3)-$F3798)))</f>
        <v>#VALUE!</v>
      </c>
      <c r="R3798" s="21" t="str">
        <f t="shared" si="178"/>
        <v/>
      </c>
      <c r="S3798" s="23" t="str">
        <f>IF($B3798="","",VLOOKUP($C3798,Настройки!$A$11:$L$17,9,FALSE))</f>
        <v/>
      </c>
      <c r="T3798" s="23" t="str">
        <f t="shared" si="179"/>
        <v/>
      </c>
    </row>
    <row r="3799" spans="1:20" x14ac:dyDescent="0.3">
      <c r="A3799" s="20">
        <f>Тех_Движение!$A$3796</f>
        <v>3795</v>
      </c>
      <c r="B3799" s="20" t="str">
        <f>IF(Тех_Движение!$F$3796&gt;0,Тех_Движение!$I$3796,"")</f>
        <v/>
      </c>
      <c r="C3799" s="20" t="str">
        <f>IF($B3799="","",Тех_Движение!$D$3796)</f>
        <v/>
      </c>
      <c r="D3799" s="9" t="str">
        <f>IF($B3799="","",Тех_Движение!$B$3796)</f>
        <v/>
      </c>
      <c r="E3799" s="21" t="str">
        <f>IF($B3799="","",Тех_Движение!$F$3796)</f>
        <v/>
      </c>
      <c r="F3799" s="21" t="str">
        <f>IF($B3799="","",SUMIFS($E$5:$E3798,$C$5:$C3798,$C3799))</f>
        <v/>
      </c>
      <c r="G3799" s="21" t="str">
        <f>IF($B3799="","",MAX(0,$E3799-MAX(0,SUMIFS(Тех_Движение!$G$2:$G$5111,Тех_Движение!$D$2:$D$5111,$C3799,Тех_Движение!$B$2:$B$5111,"&lt;="&amp;Настройки!$B$5-1)-$F3799)))</f>
        <v/>
      </c>
      <c r="H3799" s="21" t="str">
        <f>IF($B3799="","",IF(AND($D3799&gt;=Настройки!$B$5,$D3799&lt;=Настройки!$B$6),$E3799,0))</f>
        <v/>
      </c>
      <c r="I3799" s="21" t="str">
        <f t="shared" si="177"/>
        <v/>
      </c>
      <c r="J3799" s="21" t="str">
        <f>IF($B3799="","",MAX(0,$E3799-MAX(0,SUMIFS(Тех_Движение!$G$2:$G$5111,Тех_Движение!$D$2:$D$5111,$C3799,Тех_Движение!$B$2:$B$5111,"&lt;="&amp;Настройки!$B$6)-$F3799)))</f>
        <v/>
      </c>
      <c r="K3799" s="21" t="e">
        <f>IF(OR($B3799="",K$3&lt;$D3799+Настройки!$B$7),0,MAX(0,$E3799-MAX(0,SUMIFS(Тех_Движение!$G$2:$G$5111,Тех_Движение!$D$2:$D$5111,$C3799,Тех_Движение!$B$2:$B$5111,"&lt;="&amp;K$3)-$F3799)))</f>
        <v>#VALUE!</v>
      </c>
      <c r="L3799" s="21" t="e">
        <f>IF(OR($B3799="",L$3&lt;$D3799+Настройки!$B$7),0,MAX(0,$E3799-MAX(0,SUMIFS(Тех_Движение!$G$2:$G$5111,Тех_Движение!$D$2:$D$5111,$C3799,Тех_Движение!$B$2:$B$5111,"&lt;="&amp;L$3)-$F3799)))</f>
        <v>#VALUE!</v>
      </c>
      <c r="M3799" s="21" t="e">
        <f>IF(OR($B3799="",M$3&lt;$D3799+Настройки!$B$7),0,MAX(0,$E3799-MAX(0,SUMIFS(Тех_Движение!$G$2:$G$5111,Тех_Движение!$D$2:$D$5111,$C3799,Тех_Движение!$B$2:$B$5111,"&lt;="&amp;M$3)-$F3799)))</f>
        <v>#VALUE!</v>
      </c>
      <c r="N3799" s="21" t="e">
        <f>IF(OR($B3799="",N$3&lt;$D3799+Настройки!$B$7),0,MAX(0,$E3799-MAX(0,SUMIFS(Тех_Движение!$G$2:$G$5111,Тех_Движение!$D$2:$D$5111,$C3799,Тех_Движение!$B$2:$B$5111,"&lt;="&amp;N$3)-$F3799)))</f>
        <v>#VALUE!</v>
      </c>
      <c r="O3799" s="21" t="e">
        <f>IF(OR($B3799="",O$3&lt;$D3799+Настройки!$B$7),0,MAX(0,$E3799-MAX(0,SUMIFS(Тех_Движение!$G$2:$G$5111,Тех_Движение!$D$2:$D$5111,$C3799,Тех_Движение!$B$2:$B$5111,"&lt;="&amp;O$3)-$F3799)))</f>
        <v>#VALUE!</v>
      </c>
      <c r="P3799" s="21" t="e">
        <f>IF(OR($B3799="",P$3&lt;$D3799+Настройки!$B$7),0,MAX(0,$E3799-MAX(0,SUMIFS(Тех_Движение!$G$2:$G$5111,Тех_Движение!$D$2:$D$5111,$C3799,Тех_Движение!$B$2:$B$5111,"&lt;="&amp;P$3)-$F3799)))</f>
        <v>#VALUE!</v>
      </c>
      <c r="Q3799" s="21" t="e">
        <f>IF(OR($B3799="",Q$3&lt;$D3799+Настройки!$B$7),0,MAX(0,$E3799-MAX(0,SUMIFS(Тех_Движение!$G$2:$G$5111,Тех_Движение!$D$2:$D$5111,$C3799,Тех_Движение!$B$2:$B$5111,"&lt;="&amp;Q$3)-$F3799)))</f>
        <v>#VALUE!</v>
      </c>
      <c r="R3799" s="21" t="str">
        <f t="shared" si="178"/>
        <v/>
      </c>
      <c r="S3799" s="23" t="str">
        <f>IF($B3799="","",VLOOKUP($C3799,Настройки!$A$11:$L$17,9,FALSE))</f>
        <v/>
      </c>
      <c r="T3799" s="23" t="str">
        <f t="shared" si="179"/>
        <v/>
      </c>
    </row>
    <row r="3800" spans="1:20" x14ac:dyDescent="0.3">
      <c r="A3800" s="20">
        <f>Тех_Движение!$A$3797</f>
        <v>3796</v>
      </c>
      <c r="B3800" s="20" t="str">
        <f>IF(Тех_Движение!$F$3797&gt;0,Тех_Движение!$I$3797,"")</f>
        <v/>
      </c>
      <c r="C3800" s="20" t="str">
        <f>IF($B3800="","",Тех_Движение!$D$3797)</f>
        <v/>
      </c>
      <c r="D3800" s="9" t="str">
        <f>IF($B3800="","",Тех_Движение!$B$3797)</f>
        <v/>
      </c>
      <c r="E3800" s="21" t="str">
        <f>IF($B3800="","",Тех_Движение!$F$3797)</f>
        <v/>
      </c>
      <c r="F3800" s="21" t="str">
        <f>IF($B3800="","",SUMIFS($E$5:$E3799,$C$5:$C3799,$C3800))</f>
        <v/>
      </c>
      <c r="G3800" s="21" t="str">
        <f>IF($B3800="","",MAX(0,$E3800-MAX(0,SUMIFS(Тех_Движение!$G$2:$G$5111,Тех_Движение!$D$2:$D$5111,$C3800,Тех_Движение!$B$2:$B$5111,"&lt;="&amp;Настройки!$B$5-1)-$F3800)))</f>
        <v/>
      </c>
      <c r="H3800" s="21" t="str">
        <f>IF($B3800="","",IF(AND($D3800&gt;=Настройки!$B$5,$D3800&lt;=Настройки!$B$6),$E3800,0))</f>
        <v/>
      </c>
      <c r="I3800" s="21" t="str">
        <f t="shared" si="177"/>
        <v/>
      </c>
      <c r="J3800" s="21" t="str">
        <f>IF($B3800="","",MAX(0,$E3800-MAX(0,SUMIFS(Тех_Движение!$G$2:$G$5111,Тех_Движение!$D$2:$D$5111,$C3800,Тех_Движение!$B$2:$B$5111,"&lt;="&amp;Настройки!$B$6)-$F3800)))</f>
        <v/>
      </c>
      <c r="K3800" s="21" t="e">
        <f>IF(OR($B3800="",K$3&lt;$D3800+Настройки!$B$7),0,MAX(0,$E3800-MAX(0,SUMIFS(Тех_Движение!$G$2:$G$5111,Тех_Движение!$D$2:$D$5111,$C3800,Тех_Движение!$B$2:$B$5111,"&lt;="&amp;K$3)-$F3800)))</f>
        <v>#VALUE!</v>
      </c>
      <c r="L3800" s="21" t="e">
        <f>IF(OR($B3800="",L$3&lt;$D3800+Настройки!$B$7),0,MAX(0,$E3800-MAX(0,SUMIFS(Тех_Движение!$G$2:$G$5111,Тех_Движение!$D$2:$D$5111,$C3800,Тех_Движение!$B$2:$B$5111,"&lt;="&amp;L$3)-$F3800)))</f>
        <v>#VALUE!</v>
      </c>
      <c r="M3800" s="21" t="e">
        <f>IF(OR($B3800="",M$3&lt;$D3800+Настройки!$B$7),0,MAX(0,$E3800-MAX(0,SUMIFS(Тех_Движение!$G$2:$G$5111,Тех_Движение!$D$2:$D$5111,$C3800,Тех_Движение!$B$2:$B$5111,"&lt;="&amp;M$3)-$F3800)))</f>
        <v>#VALUE!</v>
      </c>
      <c r="N3800" s="21" t="e">
        <f>IF(OR($B3800="",N$3&lt;$D3800+Настройки!$B$7),0,MAX(0,$E3800-MAX(0,SUMIFS(Тех_Движение!$G$2:$G$5111,Тех_Движение!$D$2:$D$5111,$C3800,Тех_Движение!$B$2:$B$5111,"&lt;="&amp;N$3)-$F3800)))</f>
        <v>#VALUE!</v>
      </c>
      <c r="O3800" s="21" t="e">
        <f>IF(OR($B3800="",O$3&lt;$D3800+Настройки!$B$7),0,MAX(0,$E3800-MAX(0,SUMIFS(Тех_Движение!$G$2:$G$5111,Тех_Движение!$D$2:$D$5111,$C3800,Тех_Движение!$B$2:$B$5111,"&lt;="&amp;O$3)-$F3800)))</f>
        <v>#VALUE!</v>
      </c>
      <c r="P3800" s="21" t="e">
        <f>IF(OR($B3800="",P$3&lt;$D3800+Настройки!$B$7),0,MAX(0,$E3800-MAX(0,SUMIFS(Тех_Движение!$G$2:$G$5111,Тех_Движение!$D$2:$D$5111,$C3800,Тех_Движение!$B$2:$B$5111,"&lt;="&amp;P$3)-$F3800)))</f>
        <v>#VALUE!</v>
      </c>
      <c r="Q3800" s="21" t="e">
        <f>IF(OR($B3800="",Q$3&lt;$D3800+Настройки!$B$7),0,MAX(0,$E3800-MAX(0,SUMIFS(Тех_Движение!$G$2:$G$5111,Тех_Движение!$D$2:$D$5111,$C3800,Тех_Движение!$B$2:$B$5111,"&lt;="&amp;Q$3)-$F3800)))</f>
        <v>#VALUE!</v>
      </c>
      <c r="R3800" s="21" t="str">
        <f t="shared" si="178"/>
        <v/>
      </c>
      <c r="S3800" s="23" t="str">
        <f>IF($B3800="","",VLOOKUP($C3800,Настройки!$A$11:$L$17,9,FALSE))</f>
        <v/>
      </c>
      <c r="T3800" s="23" t="str">
        <f t="shared" si="179"/>
        <v/>
      </c>
    </row>
    <row r="3801" spans="1:20" x14ac:dyDescent="0.3">
      <c r="A3801" s="20">
        <f>Тех_Движение!$A$3798</f>
        <v>3797</v>
      </c>
      <c r="B3801" s="20" t="str">
        <f>IF(Тех_Движение!$F$3798&gt;0,Тех_Движение!$I$3798,"")</f>
        <v/>
      </c>
      <c r="C3801" s="20" t="str">
        <f>IF($B3801="","",Тех_Движение!$D$3798)</f>
        <v/>
      </c>
      <c r="D3801" s="9" t="str">
        <f>IF($B3801="","",Тех_Движение!$B$3798)</f>
        <v/>
      </c>
      <c r="E3801" s="21" t="str">
        <f>IF($B3801="","",Тех_Движение!$F$3798)</f>
        <v/>
      </c>
      <c r="F3801" s="21" t="str">
        <f>IF($B3801="","",SUMIFS($E$5:$E3800,$C$5:$C3800,$C3801))</f>
        <v/>
      </c>
      <c r="G3801" s="21" t="str">
        <f>IF($B3801="","",MAX(0,$E3801-MAX(0,SUMIFS(Тех_Движение!$G$2:$G$5111,Тех_Движение!$D$2:$D$5111,$C3801,Тех_Движение!$B$2:$B$5111,"&lt;="&amp;Настройки!$B$5-1)-$F3801)))</f>
        <v/>
      </c>
      <c r="H3801" s="21" t="str">
        <f>IF($B3801="","",IF(AND($D3801&gt;=Настройки!$B$5,$D3801&lt;=Настройки!$B$6),$E3801,0))</f>
        <v/>
      </c>
      <c r="I3801" s="21" t="str">
        <f t="shared" si="177"/>
        <v/>
      </c>
      <c r="J3801" s="21" t="str">
        <f>IF($B3801="","",MAX(0,$E3801-MAX(0,SUMIFS(Тех_Движение!$G$2:$G$5111,Тех_Движение!$D$2:$D$5111,$C3801,Тех_Движение!$B$2:$B$5111,"&lt;="&amp;Настройки!$B$6)-$F3801)))</f>
        <v/>
      </c>
      <c r="K3801" s="21" t="e">
        <f>IF(OR($B3801="",K$3&lt;$D3801+Настройки!$B$7),0,MAX(0,$E3801-MAX(0,SUMIFS(Тех_Движение!$G$2:$G$5111,Тех_Движение!$D$2:$D$5111,$C3801,Тех_Движение!$B$2:$B$5111,"&lt;="&amp;K$3)-$F3801)))</f>
        <v>#VALUE!</v>
      </c>
      <c r="L3801" s="21" t="e">
        <f>IF(OR($B3801="",L$3&lt;$D3801+Настройки!$B$7),0,MAX(0,$E3801-MAX(0,SUMIFS(Тех_Движение!$G$2:$G$5111,Тех_Движение!$D$2:$D$5111,$C3801,Тех_Движение!$B$2:$B$5111,"&lt;="&amp;L$3)-$F3801)))</f>
        <v>#VALUE!</v>
      </c>
      <c r="M3801" s="21" t="e">
        <f>IF(OR($B3801="",M$3&lt;$D3801+Настройки!$B$7),0,MAX(0,$E3801-MAX(0,SUMIFS(Тех_Движение!$G$2:$G$5111,Тех_Движение!$D$2:$D$5111,$C3801,Тех_Движение!$B$2:$B$5111,"&lt;="&amp;M$3)-$F3801)))</f>
        <v>#VALUE!</v>
      </c>
      <c r="N3801" s="21" t="e">
        <f>IF(OR($B3801="",N$3&lt;$D3801+Настройки!$B$7),0,MAX(0,$E3801-MAX(0,SUMIFS(Тех_Движение!$G$2:$G$5111,Тех_Движение!$D$2:$D$5111,$C3801,Тех_Движение!$B$2:$B$5111,"&lt;="&amp;N$3)-$F3801)))</f>
        <v>#VALUE!</v>
      </c>
      <c r="O3801" s="21" t="e">
        <f>IF(OR($B3801="",O$3&lt;$D3801+Настройки!$B$7),0,MAX(0,$E3801-MAX(0,SUMIFS(Тех_Движение!$G$2:$G$5111,Тех_Движение!$D$2:$D$5111,$C3801,Тех_Движение!$B$2:$B$5111,"&lt;="&amp;O$3)-$F3801)))</f>
        <v>#VALUE!</v>
      </c>
      <c r="P3801" s="21" t="e">
        <f>IF(OR($B3801="",P$3&lt;$D3801+Настройки!$B$7),0,MAX(0,$E3801-MAX(0,SUMIFS(Тех_Движение!$G$2:$G$5111,Тех_Движение!$D$2:$D$5111,$C3801,Тех_Движение!$B$2:$B$5111,"&lt;="&amp;P$3)-$F3801)))</f>
        <v>#VALUE!</v>
      </c>
      <c r="Q3801" s="21" t="e">
        <f>IF(OR($B3801="",Q$3&lt;$D3801+Настройки!$B$7),0,MAX(0,$E3801-MAX(0,SUMIFS(Тех_Движение!$G$2:$G$5111,Тех_Движение!$D$2:$D$5111,$C3801,Тех_Движение!$B$2:$B$5111,"&lt;="&amp;Q$3)-$F3801)))</f>
        <v>#VALUE!</v>
      </c>
      <c r="R3801" s="21" t="str">
        <f t="shared" si="178"/>
        <v/>
      </c>
      <c r="S3801" s="23" t="str">
        <f>IF($B3801="","",VLOOKUP($C3801,Настройки!$A$11:$L$17,9,FALSE))</f>
        <v/>
      </c>
      <c r="T3801" s="23" t="str">
        <f t="shared" si="179"/>
        <v/>
      </c>
    </row>
    <row r="3802" spans="1:20" x14ac:dyDescent="0.3">
      <c r="A3802" s="20">
        <f>Тех_Движение!$A$3799</f>
        <v>3798</v>
      </c>
      <c r="B3802" s="20" t="str">
        <f>IF(Тех_Движение!$F$3799&gt;0,Тех_Движение!$I$3799,"")</f>
        <v/>
      </c>
      <c r="C3802" s="20" t="str">
        <f>IF($B3802="","",Тех_Движение!$D$3799)</f>
        <v/>
      </c>
      <c r="D3802" s="9" t="str">
        <f>IF($B3802="","",Тех_Движение!$B$3799)</f>
        <v/>
      </c>
      <c r="E3802" s="21" t="str">
        <f>IF($B3802="","",Тех_Движение!$F$3799)</f>
        <v/>
      </c>
      <c r="F3802" s="21" t="str">
        <f>IF($B3802="","",SUMIFS($E$5:$E3801,$C$5:$C3801,$C3802))</f>
        <v/>
      </c>
      <c r="G3802" s="21" t="str">
        <f>IF($B3802="","",MAX(0,$E3802-MAX(0,SUMIFS(Тех_Движение!$G$2:$G$5111,Тех_Движение!$D$2:$D$5111,$C3802,Тех_Движение!$B$2:$B$5111,"&lt;="&amp;Настройки!$B$5-1)-$F3802)))</f>
        <v/>
      </c>
      <c r="H3802" s="21" t="str">
        <f>IF($B3802="","",IF(AND($D3802&gt;=Настройки!$B$5,$D3802&lt;=Настройки!$B$6),$E3802,0))</f>
        <v/>
      </c>
      <c r="I3802" s="21" t="str">
        <f t="shared" si="177"/>
        <v/>
      </c>
      <c r="J3802" s="21" t="str">
        <f>IF($B3802="","",MAX(0,$E3802-MAX(0,SUMIFS(Тех_Движение!$G$2:$G$5111,Тех_Движение!$D$2:$D$5111,$C3802,Тех_Движение!$B$2:$B$5111,"&lt;="&amp;Настройки!$B$6)-$F3802)))</f>
        <v/>
      </c>
      <c r="K3802" s="21" t="e">
        <f>IF(OR($B3802="",K$3&lt;$D3802+Настройки!$B$7),0,MAX(0,$E3802-MAX(0,SUMIFS(Тех_Движение!$G$2:$G$5111,Тех_Движение!$D$2:$D$5111,$C3802,Тех_Движение!$B$2:$B$5111,"&lt;="&amp;K$3)-$F3802)))</f>
        <v>#VALUE!</v>
      </c>
      <c r="L3802" s="21" t="e">
        <f>IF(OR($B3802="",L$3&lt;$D3802+Настройки!$B$7),0,MAX(0,$E3802-MAX(0,SUMIFS(Тех_Движение!$G$2:$G$5111,Тех_Движение!$D$2:$D$5111,$C3802,Тех_Движение!$B$2:$B$5111,"&lt;="&amp;L$3)-$F3802)))</f>
        <v>#VALUE!</v>
      </c>
      <c r="M3802" s="21" t="e">
        <f>IF(OR($B3802="",M$3&lt;$D3802+Настройки!$B$7),0,MAX(0,$E3802-MAX(0,SUMIFS(Тех_Движение!$G$2:$G$5111,Тех_Движение!$D$2:$D$5111,$C3802,Тех_Движение!$B$2:$B$5111,"&lt;="&amp;M$3)-$F3802)))</f>
        <v>#VALUE!</v>
      </c>
      <c r="N3802" s="21" t="e">
        <f>IF(OR($B3802="",N$3&lt;$D3802+Настройки!$B$7),0,MAX(0,$E3802-MAX(0,SUMIFS(Тех_Движение!$G$2:$G$5111,Тех_Движение!$D$2:$D$5111,$C3802,Тех_Движение!$B$2:$B$5111,"&lt;="&amp;N$3)-$F3802)))</f>
        <v>#VALUE!</v>
      </c>
      <c r="O3802" s="21" t="e">
        <f>IF(OR($B3802="",O$3&lt;$D3802+Настройки!$B$7),0,MAX(0,$E3802-MAX(0,SUMIFS(Тех_Движение!$G$2:$G$5111,Тех_Движение!$D$2:$D$5111,$C3802,Тех_Движение!$B$2:$B$5111,"&lt;="&amp;O$3)-$F3802)))</f>
        <v>#VALUE!</v>
      </c>
      <c r="P3802" s="21" t="e">
        <f>IF(OR($B3802="",P$3&lt;$D3802+Настройки!$B$7),0,MAX(0,$E3802-MAX(0,SUMIFS(Тех_Движение!$G$2:$G$5111,Тех_Движение!$D$2:$D$5111,$C3802,Тех_Движение!$B$2:$B$5111,"&lt;="&amp;P$3)-$F3802)))</f>
        <v>#VALUE!</v>
      </c>
      <c r="Q3802" s="21" t="e">
        <f>IF(OR($B3802="",Q$3&lt;$D3802+Настройки!$B$7),0,MAX(0,$E3802-MAX(0,SUMIFS(Тех_Движение!$G$2:$G$5111,Тех_Движение!$D$2:$D$5111,$C3802,Тех_Движение!$B$2:$B$5111,"&lt;="&amp;Q$3)-$F3802)))</f>
        <v>#VALUE!</v>
      </c>
      <c r="R3802" s="21" t="str">
        <f t="shared" si="178"/>
        <v/>
      </c>
      <c r="S3802" s="23" t="str">
        <f>IF($B3802="","",VLOOKUP($C3802,Настройки!$A$11:$L$17,9,FALSE))</f>
        <v/>
      </c>
      <c r="T3802" s="23" t="str">
        <f t="shared" si="179"/>
        <v/>
      </c>
    </row>
    <row r="3803" spans="1:20" x14ac:dyDescent="0.3">
      <c r="A3803" s="20">
        <f>Тех_Движение!$A$3800</f>
        <v>3799</v>
      </c>
      <c r="B3803" s="20" t="str">
        <f>IF(Тех_Движение!$F$3800&gt;0,Тех_Движение!$I$3800,"")</f>
        <v/>
      </c>
      <c r="C3803" s="20" t="str">
        <f>IF($B3803="","",Тех_Движение!$D$3800)</f>
        <v/>
      </c>
      <c r="D3803" s="9" t="str">
        <f>IF($B3803="","",Тех_Движение!$B$3800)</f>
        <v/>
      </c>
      <c r="E3803" s="21" t="str">
        <f>IF($B3803="","",Тех_Движение!$F$3800)</f>
        <v/>
      </c>
      <c r="F3803" s="21" t="str">
        <f>IF($B3803="","",SUMIFS($E$5:$E3802,$C$5:$C3802,$C3803))</f>
        <v/>
      </c>
      <c r="G3803" s="21" t="str">
        <f>IF($B3803="","",MAX(0,$E3803-MAX(0,SUMIFS(Тех_Движение!$G$2:$G$5111,Тех_Движение!$D$2:$D$5111,$C3803,Тех_Движение!$B$2:$B$5111,"&lt;="&amp;Настройки!$B$5-1)-$F3803)))</f>
        <v/>
      </c>
      <c r="H3803" s="21" t="str">
        <f>IF($B3803="","",IF(AND($D3803&gt;=Настройки!$B$5,$D3803&lt;=Настройки!$B$6),$E3803,0))</f>
        <v/>
      </c>
      <c r="I3803" s="21" t="str">
        <f t="shared" si="177"/>
        <v/>
      </c>
      <c r="J3803" s="21" t="str">
        <f>IF($B3803="","",MAX(0,$E3803-MAX(0,SUMIFS(Тех_Движение!$G$2:$G$5111,Тех_Движение!$D$2:$D$5111,$C3803,Тех_Движение!$B$2:$B$5111,"&lt;="&amp;Настройки!$B$6)-$F3803)))</f>
        <v/>
      </c>
      <c r="K3803" s="21" t="e">
        <f>IF(OR($B3803="",K$3&lt;$D3803+Настройки!$B$7),0,MAX(0,$E3803-MAX(0,SUMIFS(Тех_Движение!$G$2:$G$5111,Тех_Движение!$D$2:$D$5111,$C3803,Тех_Движение!$B$2:$B$5111,"&lt;="&amp;K$3)-$F3803)))</f>
        <v>#VALUE!</v>
      </c>
      <c r="L3803" s="21" t="e">
        <f>IF(OR($B3803="",L$3&lt;$D3803+Настройки!$B$7),0,MAX(0,$E3803-MAX(0,SUMIFS(Тех_Движение!$G$2:$G$5111,Тех_Движение!$D$2:$D$5111,$C3803,Тех_Движение!$B$2:$B$5111,"&lt;="&amp;L$3)-$F3803)))</f>
        <v>#VALUE!</v>
      </c>
      <c r="M3803" s="21" t="e">
        <f>IF(OR($B3803="",M$3&lt;$D3803+Настройки!$B$7),0,MAX(0,$E3803-MAX(0,SUMIFS(Тех_Движение!$G$2:$G$5111,Тех_Движение!$D$2:$D$5111,$C3803,Тех_Движение!$B$2:$B$5111,"&lt;="&amp;M$3)-$F3803)))</f>
        <v>#VALUE!</v>
      </c>
      <c r="N3803" s="21" t="e">
        <f>IF(OR($B3803="",N$3&lt;$D3803+Настройки!$B$7),0,MAX(0,$E3803-MAX(0,SUMIFS(Тех_Движение!$G$2:$G$5111,Тех_Движение!$D$2:$D$5111,$C3803,Тех_Движение!$B$2:$B$5111,"&lt;="&amp;N$3)-$F3803)))</f>
        <v>#VALUE!</v>
      </c>
      <c r="O3803" s="21" t="e">
        <f>IF(OR($B3803="",O$3&lt;$D3803+Настройки!$B$7),0,MAX(0,$E3803-MAX(0,SUMIFS(Тех_Движение!$G$2:$G$5111,Тех_Движение!$D$2:$D$5111,$C3803,Тех_Движение!$B$2:$B$5111,"&lt;="&amp;O$3)-$F3803)))</f>
        <v>#VALUE!</v>
      </c>
      <c r="P3803" s="21" t="e">
        <f>IF(OR($B3803="",P$3&lt;$D3803+Настройки!$B$7),0,MAX(0,$E3803-MAX(0,SUMIFS(Тех_Движение!$G$2:$G$5111,Тех_Движение!$D$2:$D$5111,$C3803,Тех_Движение!$B$2:$B$5111,"&lt;="&amp;P$3)-$F3803)))</f>
        <v>#VALUE!</v>
      </c>
      <c r="Q3803" s="21" t="e">
        <f>IF(OR($B3803="",Q$3&lt;$D3803+Настройки!$B$7),0,MAX(0,$E3803-MAX(0,SUMIFS(Тех_Движение!$G$2:$G$5111,Тех_Движение!$D$2:$D$5111,$C3803,Тех_Движение!$B$2:$B$5111,"&lt;="&amp;Q$3)-$F3803)))</f>
        <v>#VALUE!</v>
      </c>
      <c r="R3803" s="21" t="str">
        <f t="shared" si="178"/>
        <v/>
      </c>
      <c r="S3803" s="23" t="str">
        <f>IF($B3803="","",VLOOKUP($C3803,Настройки!$A$11:$L$17,9,FALSE))</f>
        <v/>
      </c>
      <c r="T3803" s="23" t="str">
        <f t="shared" si="179"/>
        <v/>
      </c>
    </row>
    <row r="3804" spans="1:20" x14ac:dyDescent="0.3">
      <c r="A3804" s="20">
        <f>Тех_Движение!$A$3801</f>
        <v>3800</v>
      </c>
      <c r="B3804" s="20" t="str">
        <f>IF(Тех_Движение!$F$3801&gt;0,Тех_Движение!$I$3801,"")</f>
        <v/>
      </c>
      <c r="C3804" s="20" t="str">
        <f>IF($B3804="","",Тех_Движение!$D$3801)</f>
        <v/>
      </c>
      <c r="D3804" s="9" t="str">
        <f>IF($B3804="","",Тех_Движение!$B$3801)</f>
        <v/>
      </c>
      <c r="E3804" s="21" t="str">
        <f>IF($B3804="","",Тех_Движение!$F$3801)</f>
        <v/>
      </c>
      <c r="F3804" s="21" t="str">
        <f>IF($B3804="","",SUMIFS($E$5:$E3803,$C$5:$C3803,$C3804))</f>
        <v/>
      </c>
      <c r="G3804" s="21" t="str">
        <f>IF($B3804="","",MAX(0,$E3804-MAX(0,SUMIFS(Тех_Движение!$G$2:$G$5111,Тех_Движение!$D$2:$D$5111,$C3804,Тех_Движение!$B$2:$B$5111,"&lt;="&amp;Настройки!$B$5-1)-$F3804)))</f>
        <v/>
      </c>
      <c r="H3804" s="21" t="str">
        <f>IF($B3804="","",IF(AND($D3804&gt;=Настройки!$B$5,$D3804&lt;=Настройки!$B$6),$E3804,0))</f>
        <v/>
      </c>
      <c r="I3804" s="21" t="str">
        <f t="shared" si="177"/>
        <v/>
      </c>
      <c r="J3804" s="21" t="str">
        <f>IF($B3804="","",MAX(0,$E3804-MAX(0,SUMIFS(Тех_Движение!$G$2:$G$5111,Тех_Движение!$D$2:$D$5111,$C3804,Тех_Движение!$B$2:$B$5111,"&lt;="&amp;Настройки!$B$6)-$F3804)))</f>
        <v/>
      </c>
      <c r="K3804" s="21" t="e">
        <f>IF(OR($B3804="",K$3&lt;$D3804+Настройки!$B$7),0,MAX(0,$E3804-MAX(0,SUMIFS(Тех_Движение!$G$2:$G$5111,Тех_Движение!$D$2:$D$5111,$C3804,Тех_Движение!$B$2:$B$5111,"&lt;="&amp;K$3)-$F3804)))</f>
        <v>#VALUE!</v>
      </c>
      <c r="L3804" s="21" t="e">
        <f>IF(OR($B3804="",L$3&lt;$D3804+Настройки!$B$7),0,MAX(0,$E3804-MAX(0,SUMIFS(Тех_Движение!$G$2:$G$5111,Тех_Движение!$D$2:$D$5111,$C3804,Тех_Движение!$B$2:$B$5111,"&lt;="&amp;L$3)-$F3804)))</f>
        <v>#VALUE!</v>
      </c>
      <c r="M3804" s="21" t="e">
        <f>IF(OR($B3804="",M$3&lt;$D3804+Настройки!$B$7),0,MAX(0,$E3804-MAX(0,SUMIFS(Тех_Движение!$G$2:$G$5111,Тех_Движение!$D$2:$D$5111,$C3804,Тех_Движение!$B$2:$B$5111,"&lt;="&amp;M$3)-$F3804)))</f>
        <v>#VALUE!</v>
      </c>
      <c r="N3804" s="21" t="e">
        <f>IF(OR($B3804="",N$3&lt;$D3804+Настройки!$B$7),0,MAX(0,$E3804-MAX(0,SUMIFS(Тех_Движение!$G$2:$G$5111,Тех_Движение!$D$2:$D$5111,$C3804,Тех_Движение!$B$2:$B$5111,"&lt;="&amp;N$3)-$F3804)))</f>
        <v>#VALUE!</v>
      </c>
      <c r="O3804" s="21" t="e">
        <f>IF(OR($B3804="",O$3&lt;$D3804+Настройки!$B$7),0,MAX(0,$E3804-MAX(0,SUMIFS(Тех_Движение!$G$2:$G$5111,Тех_Движение!$D$2:$D$5111,$C3804,Тех_Движение!$B$2:$B$5111,"&lt;="&amp;O$3)-$F3804)))</f>
        <v>#VALUE!</v>
      </c>
      <c r="P3804" s="21" t="e">
        <f>IF(OR($B3804="",P$3&lt;$D3804+Настройки!$B$7),0,MAX(0,$E3804-MAX(0,SUMIFS(Тех_Движение!$G$2:$G$5111,Тех_Движение!$D$2:$D$5111,$C3804,Тех_Движение!$B$2:$B$5111,"&lt;="&amp;P$3)-$F3804)))</f>
        <v>#VALUE!</v>
      </c>
      <c r="Q3804" s="21" t="e">
        <f>IF(OR($B3804="",Q$3&lt;$D3804+Настройки!$B$7),0,MAX(0,$E3804-MAX(0,SUMIFS(Тех_Движение!$G$2:$G$5111,Тех_Движение!$D$2:$D$5111,$C3804,Тех_Движение!$B$2:$B$5111,"&lt;="&amp;Q$3)-$F3804)))</f>
        <v>#VALUE!</v>
      </c>
      <c r="R3804" s="21" t="str">
        <f t="shared" si="178"/>
        <v/>
      </c>
      <c r="S3804" s="23" t="str">
        <f>IF($B3804="","",VLOOKUP($C3804,Настройки!$A$11:$L$17,9,FALSE))</f>
        <v/>
      </c>
      <c r="T3804" s="23" t="str">
        <f t="shared" si="179"/>
        <v/>
      </c>
    </row>
    <row r="3805" spans="1:20" x14ac:dyDescent="0.3">
      <c r="A3805" s="20">
        <f>Тех_Движение!$A$3802</f>
        <v>3801</v>
      </c>
      <c r="B3805" s="20" t="str">
        <f>IF(Тех_Движение!$F$3802&gt;0,Тех_Движение!$I$3802,"")</f>
        <v/>
      </c>
      <c r="C3805" s="20" t="str">
        <f>IF($B3805="","",Тех_Движение!$D$3802)</f>
        <v/>
      </c>
      <c r="D3805" s="9" t="str">
        <f>IF($B3805="","",Тех_Движение!$B$3802)</f>
        <v/>
      </c>
      <c r="E3805" s="21" t="str">
        <f>IF($B3805="","",Тех_Движение!$F$3802)</f>
        <v/>
      </c>
      <c r="F3805" s="21" t="str">
        <f>IF($B3805="","",SUMIFS($E$5:$E3804,$C$5:$C3804,$C3805))</f>
        <v/>
      </c>
      <c r="G3805" s="21" t="str">
        <f>IF($B3805="","",MAX(0,$E3805-MAX(0,SUMIFS(Тех_Движение!$G$2:$G$5111,Тех_Движение!$D$2:$D$5111,$C3805,Тех_Движение!$B$2:$B$5111,"&lt;="&amp;Настройки!$B$5-1)-$F3805)))</f>
        <v/>
      </c>
      <c r="H3805" s="21" t="str">
        <f>IF($B3805="","",IF(AND($D3805&gt;=Настройки!$B$5,$D3805&lt;=Настройки!$B$6),$E3805,0))</f>
        <v/>
      </c>
      <c r="I3805" s="21" t="str">
        <f t="shared" si="177"/>
        <v/>
      </c>
      <c r="J3805" s="21" t="str">
        <f>IF($B3805="","",MAX(0,$E3805-MAX(0,SUMIFS(Тех_Движение!$G$2:$G$5111,Тех_Движение!$D$2:$D$5111,$C3805,Тех_Движение!$B$2:$B$5111,"&lt;="&amp;Настройки!$B$6)-$F3805)))</f>
        <v/>
      </c>
      <c r="K3805" s="21" t="e">
        <f>IF(OR($B3805="",K$3&lt;$D3805+Настройки!$B$7),0,MAX(0,$E3805-MAX(0,SUMIFS(Тех_Движение!$G$2:$G$5111,Тех_Движение!$D$2:$D$5111,$C3805,Тех_Движение!$B$2:$B$5111,"&lt;="&amp;K$3)-$F3805)))</f>
        <v>#VALUE!</v>
      </c>
      <c r="L3805" s="21" t="e">
        <f>IF(OR($B3805="",L$3&lt;$D3805+Настройки!$B$7),0,MAX(0,$E3805-MAX(0,SUMIFS(Тех_Движение!$G$2:$G$5111,Тех_Движение!$D$2:$D$5111,$C3805,Тех_Движение!$B$2:$B$5111,"&lt;="&amp;L$3)-$F3805)))</f>
        <v>#VALUE!</v>
      </c>
      <c r="M3805" s="21" t="e">
        <f>IF(OR($B3805="",M$3&lt;$D3805+Настройки!$B$7),0,MAX(0,$E3805-MAX(0,SUMIFS(Тех_Движение!$G$2:$G$5111,Тех_Движение!$D$2:$D$5111,$C3805,Тех_Движение!$B$2:$B$5111,"&lt;="&amp;M$3)-$F3805)))</f>
        <v>#VALUE!</v>
      </c>
      <c r="N3805" s="21" t="e">
        <f>IF(OR($B3805="",N$3&lt;$D3805+Настройки!$B$7),0,MAX(0,$E3805-MAX(0,SUMIFS(Тех_Движение!$G$2:$G$5111,Тех_Движение!$D$2:$D$5111,$C3805,Тех_Движение!$B$2:$B$5111,"&lt;="&amp;N$3)-$F3805)))</f>
        <v>#VALUE!</v>
      </c>
      <c r="O3805" s="21" t="e">
        <f>IF(OR($B3805="",O$3&lt;$D3805+Настройки!$B$7),0,MAX(0,$E3805-MAX(0,SUMIFS(Тех_Движение!$G$2:$G$5111,Тех_Движение!$D$2:$D$5111,$C3805,Тех_Движение!$B$2:$B$5111,"&lt;="&amp;O$3)-$F3805)))</f>
        <v>#VALUE!</v>
      </c>
      <c r="P3805" s="21" t="e">
        <f>IF(OR($B3805="",P$3&lt;$D3805+Настройки!$B$7),0,MAX(0,$E3805-MAX(0,SUMIFS(Тех_Движение!$G$2:$G$5111,Тех_Движение!$D$2:$D$5111,$C3805,Тех_Движение!$B$2:$B$5111,"&lt;="&amp;P$3)-$F3805)))</f>
        <v>#VALUE!</v>
      </c>
      <c r="Q3805" s="21" t="e">
        <f>IF(OR($B3805="",Q$3&lt;$D3805+Настройки!$B$7),0,MAX(0,$E3805-MAX(0,SUMIFS(Тех_Движение!$G$2:$G$5111,Тех_Движение!$D$2:$D$5111,$C3805,Тех_Движение!$B$2:$B$5111,"&lt;="&amp;Q$3)-$F3805)))</f>
        <v>#VALUE!</v>
      </c>
      <c r="R3805" s="21" t="str">
        <f t="shared" si="178"/>
        <v/>
      </c>
      <c r="S3805" s="23" t="str">
        <f>IF($B3805="","",VLOOKUP($C3805,Настройки!$A$11:$L$17,9,FALSE))</f>
        <v/>
      </c>
      <c r="T3805" s="23" t="str">
        <f t="shared" si="179"/>
        <v/>
      </c>
    </row>
    <row r="3806" spans="1:20" x14ac:dyDescent="0.3">
      <c r="A3806" s="20">
        <f>Тех_Движение!$A$3803</f>
        <v>3802</v>
      </c>
      <c r="B3806" s="20" t="str">
        <f>IF(Тех_Движение!$F$3803&gt;0,Тех_Движение!$I$3803,"")</f>
        <v/>
      </c>
      <c r="C3806" s="20" t="str">
        <f>IF($B3806="","",Тех_Движение!$D$3803)</f>
        <v/>
      </c>
      <c r="D3806" s="9" t="str">
        <f>IF($B3806="","",Тех_Движение!$B$3803)</f>
        <v/>
      </c>
      <c r="E3806" s="21" t="str">
        <f>IF($B3806="","",Тех_Движение!$F$3803)</f>
        <v/>
      </c>
      <c r="F3806" s="21" t="str">
        <f>IF($B3806="","",SUMIFS($E$5:$E3805,$C$5:$C3805,$C3806))</f>
        <v/>
      </c>
      <c r="G3806" s="21" t="str">
        <f>IF($B3806="","",MAX(0,$E3806-MAX(0,SUMIFS(Тех_Движение!$G$2:$G$5111,Тех_Движение!$D$2:$D$5111,$C3806,Тех_Движение!$B$2:$B$5111,"&lt;="&amp;Настройки!$B$5-1)-$F3806)))</f>
        <v/>
      </c>
      <c r="H3806" s="21" t="str">
        <f>IF($B3806="","",IF(AND($D3806&gt;=Настройки!$B$5,$D3806&lt;=Настройки!$B$6),$E3806,0))</f>
        <v/>
      </c>
      <c r="I3806" s="21" t="str">
        <f t="shared" si="177"/>
        <v/>
      </c>
      <c r="J3806" s="21" t="str">
        <f>IF($B3806="","",MAX(0,$E3806-MAX(0,SUMIFS(Тех_Движение!$G$2:$G$5111,Тех_Движение!$D$2:$D$5111,$C3806,Тех_Движение!$B$2:$B$5111,"&lt;="&amp;Настройки!$B$6)-$F3806)))</f>
        <v/>
      </c>
      <c r="K3806" s="21" t="e">
        <f>IF(OR($B3806="",K$3&lt;$D3806+Настройки!$B$7),0,MAX(0,$E3806-MAX(0,SUMIFS(Тех_Движение!$G$2:$G$5111,Тех_Движение!$D$2:$D$5111,$C3806,Тех_Движение!$B$2:$B$5111,"&lt;="&amp;K$3)-$F3806)))</f>
        <v>#VALUE!</v>
      </c>
      <c r="L3806" s="21" t="e">
        <f>IF(OR($B3806="",L$3&lt;$D3806+Настройки!$B$7),0,MAX(0,$E3806-MAX(0,SUMIFS(Тех_Движение!$G$2:$G$5111,Тех_Движение!$D$2:$D$5111,$C3806,Тех_Движение!$B$2:$B$5111,"&lt;="&amp;L$3)-$F3806)))</f>
        <v>#VALUE!</v>
      </c>
      <c r="M3806" s="21" t="e">
        <f>IF(OR($B3806="",M$3&lt;$D3806+Настройки!$B$7),0,MAX(0,$E3806-MAX(0,SUMIFS(Тех_Движение!$G$2:$G$5111,Тех_Движение!$D$2:$D$5111,$C3806,Тех_Движение!$B$2:$B$5111,"&lt;="&amp;M$3)-$F3806)))</f>
        <v>#VALUE!</v>
      </c>
      <c r="N3806" s="21" t="e">
        <f>IF(OR($B3806="",N$3&lt;$D3806+Настройки!$B$7),0,MAX(0,$E3806-MAX(0,SUMIFS(Тех_Движение!$G$2:$G$5111,Тех_Движение!$D$2:$D$5111,$C3806,Тех_Движение!$B$2:$B$5111,"&lt;="&amp;N$3)-$F3806)))</f>
        <v>#VALUE!</v>
      </c>
      <c r="O3806" s="21" t="e">
        <f>IF(OR($B3806="",O$3&lt;$D3806+Настройки!$B$7),0,MAX(0,$E3806-MAX(0,SUMIFS(Тех_Движение!$G$2:$G$5111,Тех_Движение!$D$2:$D$5111,$C3806,Тех_Движение!$B$2:$B$5111,"&lt;="&amp;O$3)-$F3806)))</f>
        <v>#VALUE!</v>
      </c>
      <c r="P3806" s="21" t="e">
        <f>IF(OR($B3806="",P$3&lt;$D3806+Настройки!$B$7),0,MAX(0,$E3806-MAX(0,SUMIFS(Тех_Движение!$G$2:$G$5111,Тех_Движение!$D$2:$D$5111,$C3806,Тех_Движение!$B$2:$B$5111,"&lt;="&amp;P$3)-$F3806)))</f>
        <v>#VALUE!</v>
      </c>
      <c r="Q3806" s="21" t="e">
        <f>IF(OR($B3806="",Q$3&lt;$D3806+Настройки!$B$7),0,MAX(0,$E3806-MAX(0,SUMIFS(Тех_Движение!$G$2:$G$5111,Тех_Движение!$D$2:$D$5111,$C3806,Тех_Движение!$B$2:$B$5111,"&lt;="&amp;Q$3)-$F3806)))</f>
        <v>#VALUE!</v>
      </c>
      <c r="R3806" s="21" t="str">
        <f t="shared" si="178"/>
        <v/>
      </c>
      <c r="S3806" s="23" t="str">
        <f>IF($B3806="","",VLOOKUP($C3806,Настройки!$A$11:$L$17,9,FALSE))</f>
        <v/>
      </c>
      <c r="T3806" s="23" t="str">
        <f t="shared" si="179"/>
        <v/>
      </c>
    </row>
    <row r="3807" spans="1:20" x14ac:dyDescent="0.3">
      <c r="A3807" s="20">
        <f>Тех_Движение!$A$3804</f>
        <v>3803</v>
      </c>
      <c r="B3807" s="20" t="str">
        <f>IF(Тех_Движение!$F$3804&gt;0,Тех_Движение!$I$3804,"")</f>
        <v/>
      </c>
      <c r="C3807" s="20" t="str">
        <f>IF($B3807="","",Тех_Движение!$D$3804)</f>
        <v/>
      </c>
      <c r="D3807" s="9" t="str">
        <f>IF($B3807="","",Тех_Движение!$B$3804)</f>
        <v/>
      </c>
      <c r="E3807" s="21" t="str">
        <f>IF($B3807="","",Тех_Движение!$F$3804)</f>
        <v/>
      </c>
      <c r="F3807" s="21" t="str">
        <f>IF($B3807="","",SUMIFS($E$5:$E3806,$C$5:$C3806,$C3807))</f>
        <v/>
      </c>
      <c r="G3807" s="21" t="str">
        <f>IF($B3807="","",MAX(0,$E3807-MAX(0,SUMIFS(Тех_Движение!$G$2:$G$5111,Тех_Движение!$D$2:$D$5111,$C3807,Тех_Движение!$B$2:$B$5111,"&lt;="&amp;Настройки!$B$5-1)-$F3807)))</f>
        <v/>
      </c>
      <c r="H3807" s="21" t="str">
        <f>IF($B3807="","",IF(AND($D3807&gt;=Настройки!$B$5,$D3807&lt;=Настройки!$B$6),$E3807,0))</f>
        <v/>
      </c>
      <c r="I3807" s="21" t="str">
        <f t="shared" si="177"/>
        <v/>
      </c>
      <c r="J3807" s="21" t="str">
        <f>IF($B3807="","",MAX(0,$E3807-MAX(0,SUMIFS(Тех_Движение!$G$2:$G$5111,Тех_Движение!$D$2:$D$5111,$C3807,Тех_Движение!$B$2:$B$5111,"&lt;="&amp;Настройки!$B$6)-$F3807)))</f>
        <v/>
      </c>
      <c r="K3807" s="21" t="e">
        <f>IF(OR($B3807="",K$3&lt;$D3807+Настройки!$B$7),0,MAX(0,$E3807-MAX(0,SUMIFS(Тех_Движение!$G$2:$G$5111,Тех_Движение!$D$2:$D$5111,$C3807,Тех_Движение!$B$2:$B$5111,"&lt;="&amp;K$3)-$F3807)))</f>
        <v>#VALUE!</v>
      </c>
      <c r="L3807" s="21" t="e">
        <f>IF(OR($B3807="",L$3&lt;$D3807+Настройки!$B$7),0,MAX(0,$E3807-MAX(0,SUMIFS(Тех_Движение!$G$2:$G$5111,Тех_Движение!$D$2:$D$5111,$C3807,Тех_Движение!$B$2:$B$5111,"&lt;="&amp;L$3)-$F3807)))</f>
        <v>#VALUE!</v>
      </c>
      <c r="M3807" s="21" t="e">
        <f>IF(OR($B3807="",M$3&lt;$D3807+Настройки!$B$7),0,MAX(0,$E3807-MAX(0,SUMIFS(Тех_Движение!$G$2:$G$5111,Тех_Движение!$D$2:$D$5111,$C3807,Тех_Движение!$B$2:$B$5111,"&lt;="&amp;M$3)-$F3807)))</f>
        <v>#VALUE!</v>
      </c>
      <c r="N3807" s="21" t="e">
        <f>IF(OR($B3807="",N$3&lt;$D3807+Настройки!$B$7),0,MAX(0,$E3807-MAX(0,SUMIFS(Тех_Движение!$G$2:$G$5111,Тех_Движение!$D$2:$D$5111,$C3807,Тех_Движение!$B$2:$B$5111,"&lt;="&amp;N$3)-$F3807)))</f>
        <v>#VALUE!</v>
      </c>
      <c r="O3807" s="21" t="e">
        <f>IF(OR($B3807="",O$3&lt;$D3807+Настройки!$B$7),0,MAX(0,$E3807-MAX(0,SUMIFS(Тех_Движение!$G$2:$G$5111,Тех_Движение!$D$2:$D$5111,$C3807,Тех_Движение!$B$2:$B$5111,"&lt;="&amp;O$3)-$F3807)))</f>
        <v>#VALUE!</v>
      </c>
      <c r="P3807" s="21" t="e">
        <f>IF(OR($B3807="",P$3&lt;$D3807+Настройки!$B$7),0,MAX(0,$E3807-MAX(0,SUMIFS(Тех_Движение!$G$2:$G$5111,Тех_Движение!$D$2:$D$5111,$C3807,Тех_Движение!$B$2:$B$5111,"&lt;="&amp;P$3)-$F3807)))</f>
        <v>#VALUE!</v>
      </c>
      <c r="Q3807" s="21" t="e">
        <f>IF(OR($B3807="",Q$3&lt;$D3807+Настройки!$B$7),0,MAX(0,$E3807-MAX(0,SUMIFS(Тех_Движение!$G$2:$G$5111,Тех_Движение!$D$2:$D$5111,$C3807,Тех_Движение!$B$2:$B$5111,"&lt;="&amp;Q$3)-$F3807)))</f>
        <v>#VALUE!</v>
      </c>
      <c r="R3807" s="21" t="str">
        <f t="shared" si="178"/>
        <v/>
      </c>
      <c r="S3807" s="23" t="str">
        <f>IF($B3807="","",VLOOKUP($C3807,Настройки!$A$11:$L$17,9,FALSE))</f>
        <v/>
      </c>
      <c r="T3807" s="23" t="str">
        <f t="shared" si="179"/>
        <v/>
      </c>
    </row>
    <row r="3808" spans="1:20" x14ac:dyDescent="0.3">
      <c r="A3808" s="20">
        <f>Тех_Движение!$A$3805</f>
        <v>3804</v>
      </c>
      <c r="B3808" s="20" t="str">
        <f>IF(Тех_Движение!$F$3805&gt;0,Тех_Движение!$I$3805,"")</f>
        <v/>
      </c>
      <c r="C3808" s="20" t="str">
        <f>IF($B3808="","",Тех_Движение!$D$3805)</f>
        <v/>
      </c>
      <c r="D3808" s="9" t="str">
        <f>IF($B3808="","",Тех_Движение!$B$3805)</f>
        <v/>
      </c>
      <c r="E3808" s="21" t="str">
        <f>IF($B3808="","",Тех_Движение!$F$3805)</f>
        <v/>
      </c>
      <c r="F3808" s="21" t="str">
        <f>IF($B3808="","",SUMIFS($E$5:$E3807,$C$5:$C3807,$C3808))</f>
        <v/>
      </c>
      <c r="G3808" s="21" t="str">
        <f>IF($B3808="","",MAX(0,$E3808-MAX(0,SUMIFS(Тех_Движение!$G$2:$G$5111,Тех_Движение!$D$2:$D$5111,$C3808,Тех_Движение!$B$2:$B$5111,"&lt;="&amp;Настройки!$B$5-1)-$F3808)))</f>
        <v/>
      </c>
      <c r="H3808" s="21" t="str">
        <f>IF($B3808="","",IF(AND($D3808&gt;=Настройки!$B$5,$D3808&lt;=Настройки!$B$6),$E3808,0))</f>
        <v/>
      </c>
      <c r="I3808" s="21" t="str">
        <f t="shared" si="177"/>
        <v/>
      </c>
      <c r="J3808" s="21" t="str">
        <f>IF($B3808="","",MAX(0,$E3808-MAX(0,SUMIFS(Тех_Движение!$G$2:$G$5111,Тех_Движение!$D$2:$D$5111,$C3808,Тех_Движение!$B$2:$B$5111,"&lt;="&amp;Настройки!$B$6)-$F3808)))</f>
        <v/>
      </c>
      <c r="K3808" s="21" t="e">
        <f>IF(OR($B3808="",K$3&lt;$D3808+Настройки!$B$7),0,MAX(0,$E3808-MAX(0,SUMIFS(Тех_Движение!$G$2:$G$5111,Тех_Движение!$D$2:$D$5111,$C3808,Тех_Движение!$B$2:$B$5111,"&lt;="&amp;K$3)-$F3808)))</f>
        <v>#VALUE!</v>
      </c>
      <c r="L3808" s="21" t="e">
        <f>IF(OR($B3808="",L$3&lt;$D3808+Настройки!$B$7),0,MAX(0,$E3808-MAX(0,SUMIFS(Тех_Движение!$G$2:$G$5111,Тех_Движение!$D$2:$D$5111,$C3808,Тех_Движение!$B$2:$B$5111,"&lt;="&amp;L$3)-$F3808)))</f>
        <v>#VALUE!</v>
      </c>
      <c r="M3808" s="21" t="e">
        <f>IF(OR($B3808="",M$3&lt;$D3808+Настройки!$B$7),0,MAX(0,$E3808-MAX(0,SUMIFS(Тех_Движение!$G$2:$G$5111,Тех_Движение!$D$2:$D$5111,$C3808,Тех_Движение!$B$2:$B$5111,"&lt;="&amp;M$3)-$F3808)))</f>
        <v>#VALUE!</v>
      </c>
      <c r="N3808" s="21" t="e">
        <f>IF(OR($B3808="",N$3&lt;$D3808+Настройки!$B$7),0,MAX(0,$E3808-MAX(0,SUMIFS(Тех_Движение!$G$2:$G$5111,Тех_Движение!$D$2:$D$5111,$C3808,Тех_Движение!$B$2:$B$5111,"&lt;="&amp;N$3)-$F3808)))</f>
        <v>#VALUE!</v>
      </c>
      <c r="O3808" s="21" t="e">
        <f>IF(OR($B3808="",O$3&lt;$D3808+Настройки!$B$7),0,MAX(0,$E3808-MAX(0,SUMIFS(Тех_Движение!$G$2:$G$5111,Тех_Движение!$D$2:$D$5111,$C3808,Тех_Движение!$B$2:$B$5111,"&lt;="&amp;O$3)-$F3808)))</f>
        <v>#VALUE!</v>
      </c>
      <c r="P3808" s="21" t="e">
        <f>IF(OR($B3808="",P$3&lt;$D3808+Настройки!$B$7),0,MAX(0,$E3808-MAX(0,SUMIFS(Тех_Движение!$G$2:$G$5111,Тех_Движение!$D$2:$D$5111,$C3808,Тех_Движение!$B$2:$B$5111,"&lt;="&amp;P$3)-$F3808)))</f>
        <v>#VALUE!</v>
      </c>
      <c r="Q3808" s="21" t="e">
        <f>IF(OR($B3808="",Q$3&lt;$D3808+Настройки!$B$7),0,MAX(0,$E3808-MAX(0,SUMIFS(Тех_Движение!$G$2:$G$5111,Тех_Движение!$D$2:$D$5111,$C3808,Тех_Движение!$B$2:$B$5111,"&lt;="&amp;Q$3)-$F3808)))</f>
        <v>#VALUE!</v>
      </c>
      <c r="R3808" s="21" t="str">
        <f t="shared" si="178"/>
        <v/>
      </c>
      <c r="S3808" s="23" t="str">
        <f>IF($B3808="","",VLOOKUP($C3808,Настройки!$A$11:$L$17,9,FALSE))</f>
        <v/>
      </c>
      <c r="T3808" s="23" t="str">
        <f t="shared" si="179"/>
        <v/>
      </c>
    </row>
    <row r="3809" spans="1:20" x14ac:dyDescent="0.3">
      <c r="A3809" s="20">
        <f>Тех_Движение!$A$3806</f>
        <v>3805</v>
      </c>
      <c r="B3809" s="20" t="str">
        <f>IF(Тех_Движение!$F$3806&gt;0,Тех_Движение!$I$3806,"")</f>
        <v/>
      </c>
      <c r="C3809" s="20" t="str">
        <f>IF($B3809="","",Тех_Движение!$D$3806)</f>
        <v/>
      </c>
      <c r="D3809" s="9" t="str">
        <f>IF($B3809="","",Тех_Движение!$B$3806)</f>
        <v/>
      </c>
      <c r="E3809" s="21" t="str">
        <f>IF($B3809="","",Тех_Движение!$F$3806)</f>
        <v/>
      </c>
      <c r="F3809" s="21" t="str">
        <f>IF($B3809="","",SUMIFS($E$5:$E3808,$C$5:$C3808,$C3809))</f>
        <v/>
      </c>
      <c r="G3809" s="21" t="str">
        <f>IF($B3809="","",MAX(0,$E3809-MAX(0,SUMIFS(Тех_Движение!$G$2:$G$5111,Тех_Движение!$D$2:$D$5111,$C3809,Тех_Движение!$B$2:$B$5111,"&lt;="&amp;Настройки!$B$5-1)-$F3809)))</f>
        <v/>
      </c>
      <c r="H3809" s="21" t="str">
        <f>IF($B3809="","",IF(AND($D3809&gt;=Настройки!$B$5,$D3809&lt;=Настройки!$B$6),$E3809,0))</f>
        <v/>
      </c>
      <c r="I3809" s="21" t="str">
        <f t="shared" si="177"/>
        <v/>
      </c>
      <c r="J3809" s="21" t="str">
        <f>IF($B3809="","",MAX(0,$E3809-MAX(0,SUMIFS(Тех_Движение!$G$2:$G$5111,Тех_Движение!$D$2:$D$5111,$C3809,Тех_Движение!$B$2:$B$5111,"&lt;="&amp;Настройки!$B$6)-$F3809)))</f>
        <v/>
      </c>
      <c r="K3809" s="21" t="e">
        <f>IF(OR($B3809="",K$3&lt;$D3809+Настройки!$B$7),0,MAX(0,$E3809-MAX(0,SUMIFS(Тех_Движение!$G$2:$G$5111,Тех_Движение!$D$2:$D$5111,$C3809,Тех_Движение!$B$2:$B$5111,"&lt;="&amp;K$3)-$F3809)))</f>
        <v>#VALUE!</v>
      </c>
      <c r="L3809" s="21" t="e">
        <f>IF(OR($B3809="",L$3&lt;$D3809+Настройки!$B$7),0,MAX(0,$E3809-MAX(0,SUMIFS(Тех_Движение!$G$2:$G$5111,Тех_Движение!$D$2:$D$5111,$C3809,Тех_Движение!$B$2:$B$5111,"&lt;="&amp;L$3)-$F3809)))</f>
        <v>#VALUE!</v>
      </c>
      <c r="M3809" s="21" t="e">
        <f>IF(OR($B3809="",M$3&lt;$D3809+Настройки!$B$7),0,MAX(0,$E3809-MAX(0,SUMIFS(Тех_Движение!$G$2:$G$5111,Тех_Движение!$D$2:$D$5111,$C3809,Тех_Движение!$B$2:$B$5111,"&lt;="&amp;M$3)-$F3809)))</f>
        <v>#VALUE!</v>
      </c>
      <c r="N3809" s="21" t="e">
        <f>IF(OR($B3809="",N$3&lt;$D3809+Настройки!$B$7),0,MAX(0,$E3809-MAX(0,SUMIFS(Тех_Движение!$G$2:$G$5111,Тех_Движение!$D$2:$D$5111,$C3809,Тех_Движение!$B$2:$B$5111,"&lt;="&amp;N$3)-$F3809)))</f>
        <v>#VALUE!</v>
      </c>
      <c r="O3809" s="21" t="e">
        <f>IF(OR($B3809="",O$3&lt;$D3809+Настройки!$B$7),0,MAX(0,$E3809-MAX(0,SUMIFS(Тех_Движение!$G$2:$G$5111,Тех_Движение!$D$2:$D$5111,$C3809,Тех_Движение!$B$2:$B$5111,"&lt;="&amp;O$3)-$F3809)))</f>
        <v>#VALUE!</v>
      </c>
      <c r="P3809" s="21" t="e">
        <f>IF(OR($B3809="",P$3&lt;$D3809+Настройки!$B$7),0,MAX(0,$E3809-MAX(0,SUMIFS(Тех_Движение!$G$2:$G$5111,Тех_Движение!$D$2:$D$5111,$C3809,Тех_Движение!$B$2:$B$5111,"&lt;="&amp;P$3)-$F3809)))</f>
        <v>#VALUE!</v>
      </c>
      <c r="Q3809" s="21" t="e">
        <f>IF(OR($B3809="",Q$3&lt;$D3809+Настройки!$B$7),0,MAX(0,$E3809-MAX(0,SUMIFS(Тех_Движение!$G$2:$G$5111,Тех_Движение!$D$2:$D$5111,$C3809,Тех_Движение!$B$2:$B$5111,"&lt;="&amp;Q$3)-$F3809)))</f>
        <v>#VALUE!</v>
      </c>
      <c r="R3809" s="21" t="str">
        <f t="shared" si="178"/>
        <v/>
      </c>
      <c r="S3809" s="23" t="str">
        <f>IF($B3809="","",VLOOKUP($C3809,Настройки!$A$11:$L$17,9,FALSE))</f>
        <v/>
      </c>
      <c r="T3809" s="23" t="str">
        <f t="shared" si="179"/>
        <v/>
      </c>
    </row>
    <row r="3810" spans="1:20" x14ac:dyDescent="0.3">
      <c r="A3810" s="20">
        <f>Тех_Движение!$A$3807</f>
        <v>3806</v>
      </c>
      <c r="B3810" s="20" t="str">
        <f>IF(Тех_Движение!$F$3807&gt;0,Тех_Движение!$I$3807,"")</f>
        <v/>
      </c>
      <c r="C3810" s="20" t="str">
        <f>IF($B3810="","",Тех_Движение!$D$3807)</f>
        <v/>
      </c>
      <c r="D3810" s="9" t="str">
        <f>IF($B3810="","",Тех_Движение!$B$3807)</f>
        <v/>
      </c>
      <c r="E3810" s="21" t="str">
        <f>IF($B3810="","",Тех_Движение!$F$3807)</f>
        <v/>
      </c>
      <c r="F3810" s="21" t="str">
        <f>IF($B3810="","",SUMIFS($E$5:$E3809,$C$5:$C3809,$C3810))</f>
        <v/>
      </c>
      <c r="G3810" s="21" t="str">
        <f>IF($B3810="","",MAX(0,$E3810-MAX(0,SUMIFS(Тех_Движение!$G$2:$G$5111,Тех_Движение!$D$2:$D$5111,$C3810,Тех_Движение!$B$2:$B$5111,"&lt;="&amp;Настройки!$B$5-1)-$F3810)))</f>
        <v/>
      </c>
      <c r="H3810" s="21" t="str">
        <f>IF($B3810="","",IF(AND($D3810&gt;=Настройки!$B$5,$D3810&lt;=Настройки!$B$6),$E3810,0))</f>
        <v/>
      </c>
      <c r="I3810" s="21" t="str">
        <f t="shared" si="177"/>
        <v/>
      </c>
      <c r="J3810" s="21" t="str">
        <f>IF($B3810="","",MAX(0,$E3810-MAX(0,SUMIFS(Тех_Движение!$G$2:$G$5111,Тех_Движение!$D$2:$D$5111,$C3810,Тех_Движение!$B$2:$B$5111,"&lt;="&amp;Настройки!$B$6)-$F3810)))</f>
        <v/>
      </c>
      <c r="K3810" s="21" t="e">
        <f>IF(OR($B3810="",K$3&lt;$D3810+Настройки!$B$7),0,MAX(0,$E3810-MAX(0,SUMIFS(Тех_Движение!$G$2:$G$5111,Тех_Движение!$D$2:$D$5111,$C3810,Тех_Движение!$B$2:$B$5111,"&lt;="&amp;K$3)-$F3810)))</f>
        <v>#VALUE!</v>
      </c>
      <c r="L3810" s="21" t="e">
        <f>IF(OR($B3810="",L$3&lt;$D3810+Настройки!$B$7),0,MAX(0,$E3810-MAX(0,SUMIFS(Тех_Движение!$G$2:$G$5111,Тех_Движение!$D$2:$D$5111,$C3810,Тех_Движение!$B$2:$B$5111,"&lt;="&amp;L$3)-$F3810)))</f>
        <v>#VALUE!</v>
      </c>
      <c r="M3810" s="21" t="e">
        <f>IF(OR($B3810="",M$3&lt;$D3810+Настройки!$B$7),0,MAX(0,$E3810-MAX(0,SUMIFS(Тех_Движение!$G$2:$G$5111,Тех_Движение!$D$2:$D$5111,$C3810,Тех_Движение!$B$2:$B$5111,"&lt;="&amp;M$3)-$F3810)))</f>
        <v>#VALUE!</v>
      </c>
      <c r="N3810" s="21" t="e">
        <f>IF(OR($B3810="",N$3&lt;$D3810+Настройки!$B$7),0,MAX(0,$E3810-MAX(0,SUMIFS(Тех_Движение!$G$2:$G$5111,Тех_Движение!$D$2:$D$5111,$C3810,Тех_Движение!$B$2:$B$5111,"&lt;="&amp;N$3)-$F3810)))</f>
        <v>#VALUE!</v>
      </c>
      <c r="O3810" s="21" t="e">
        <f>IF(OR($B3810="",O$3&lt;$D3810+Настройки!$B$7),0,MAX(0,$E3810-MAX(0,SUMIFS(Тех_Движение!$G$2:$G$5111,Тех_Движение!$D$2:$D$5111,$C3810,Тех_Движение!$B$2:$B$5111,"&lt;="&amp;O$3)-$F3810)))</f>
        <v>#VALUE!</v>
      </c>
      <c r="P3810" s="21" t="e">
        <f>IF(OR($B3810="",P$3&lt;$D3810+Настройки!$B$7),0,MAX(0,$E3810-MAX(0,SUMIFS(Тех_Движение!$G$2:$G$5111,Тех_Движение!$D$2:$D$5111,$C3810,Тех_Движение!$B$2:$B$5111,"&lt;="&amp;P$3)-$F3810)))</f>
        <v>#VALUE!</v>
      </c>
      <c r="Q3810" s="21" t="e">
        <f>IF(OR($B3810="",Q$3&lt;$D3810+Настройки!$B$7),0,MAX(0,$E3810-MAX(0,SUMIFS(Тех_Движение!$G$2:$G$5111,Тех_Движение!$D$2:$D$5111,$C3810,Тех_Движение!$B$2:$B$5111,"&lt;="&amp;Q$3)-$F3810)))</f>
        <v>#VALUE!</v>
      </c>
      <c r="R3810" s="21" t="str">
        <f t="shared" si="178"/>
        <v/>
      </c>
      <c r="S3810" s="23" t="str">
        <f>IF($B3810="","",VLOOKUP($C3810,Настройки!$A$11:$L$17,9,FALSE))</f>
        <v/>
      </c>
      <c r="T3810" s="23" t="str">
        <f t="shared" si="179"/>
        <v/>
      </c>
    </row>
    <row r="3811" spans="1:20" x14ac:dyDescent="0.3">
      <c r="A3811" s="20">
        <f>Тех_Движение!$A$3808</f>
        <v>3807</v>
      </c>
      <c r="B3811" s="20" t="str">
        <f>IF(Тех_Движение!$F$3808&gt;0,Тех_Движение!$I$3808,"")</f>
        <v/>
      </c>
      <c r="C3811" s="20" t="str">
        <f>IF($B3811="","",Тех_Движение!$D$3808)</f>
        <v/>
      </c>
      <c r="D3811" s="9" t="str">
        <f>IF($B3811="","",Тех_Движение!$B$3808)</f>
        <v/>
      </c>
      <c r="E3811" s="21" t="str">
        <f>IF($B3811="","",Тех_Движение!$F$3808)</f>
        <v/>
      </c>
      <c r="F3811" s="21" t="str">
        <f>IF($B3811="","",SUMIFS($E$5:$E3810,$C$5:$C3810,$C3811))</f>
        <v/>
      </c>
      <c r="G3811" s="21" t="str">
        <f>IF($B3811="","",MAX(0,$E3811-MAX(0,SUMIFS(Тех_Движение!$G$2:$G$5111,Тех_Движение!$D$2:$D$5111,$C3811,Тех_Движение!$B$2:$B$5111,"&lt;="&amp;Настройки!$B$5-1)-$F3811)))</f>
        <v/>
      </c>
      <c r="H3811" s="21" t="str">
        <f>IF($B3811="","",IF(AND($D3811&gt;=Настройки!$B$5,$D3811&lt;=Настройки!$B$6),$E3811,0))</f>
        <v/>
      </c>
      <c r="I3811" s="21" t="str">
        <f t="shared" si="177"/>
        <v/>
      </c>
      <c r="J3811" s="21" t="str">
        <f>IF($B3811="","",MAX(0,$E3811-MAX(0,SUMIFS(Тех_Движение!$G$2:$G$5111,Тех_Движение!$D$2:$D$5111,$C3811,Тех_Движение!$B$2:$B$5111,"&lt;="&amp;Настройки!$B$6)-$F3811)))</f>
        <v/>
      </c>
      <c r="K3811" s="21" t="e">
        <f>IF(OR($B3811="",K$3&lt;$D3811+Настройки!$B$7),0,MAX(0,$E3811-MAX(0,SUMIFS(Тех_Движение!$G$2:$G$5111,Тех_Движение!$D$2:$D$5111,$C3811,Тех_Движение!$B$2:$B$5111,"&lt;="&amp;K$3)-$F3811)))</f>
        <v>#VALUE!</v>
      </c>
      <c r="L3811" s="21" t="e">
        <f>IF(OR($B3811="",L$3&lt;$D3811+Настройки!$B$7),0,MAX(0,$E3811-MAX(0,SUMIFS(Тех_Движение!$G$2:$G$5111,Тех_Движение!$D$2:$D$5111,$C3811,Тех_Движение!$B$2:$B$5111,"&lt;="&amp;L$3)-$F3811)))</f>
        <v>#VALUE!</v>
      </c>
      <c r="M3811" s="21" t="e">
        <f>IF(OR($B3811="",M$3&lt;$D3811+Настройки!$B$7),0,MAX(0,$E3811-MAX(0,SUMIFS(Тех_Движение!$G$2:$G$5111,Тех_Движение!$D$2:$D$5111,$C3811,Тех_Движение!$B$2:$B$5111,"&lt;="&amp;M$3)-$F3811)))</f>
        <v>#VALUE!</v>
      </c>
      <c r="N3811" s="21" t="e">
        <f>IF(OR($B3811="",N$3&lt;$D3811+Настройки!$B$7),0,MAX(0,$E3811-MAX(0,SUMIFS(Тех_Движение!$G$2:$G$5111,Тех_Движение!$D$2:$D$5111,$C3811,Тех_Движение!$B$2:$B$5111,"&lt;="&amp;N$3)-$F3811)))</f>
        <v>#VALUE!</v>
      </c>
      <c r="O3811" s="21" t="e">
        <f>IF(OR($B3811="",O$3&lt;$D3811+Настройки!$B$7),0,MAX(0,$E3811-MAX(0,SUMIFS(Тех_Движение!$G$2:$G$5111,Тех_Движение!$D$2:$D$5111,$C3811,Тех_Движение!$B$2:$B$5111,"&lt;="&amp;O$3)-$F3811)))</f>
        <v>#VALUE!</v>
      </c>
      <c r="P3811" s="21" t="e">
        <f>IF(OR($B3811="",P$3&lt;$D3811+Настройки!$B$7),0,MAX(0,$E3811-MAX(0,SUMIFS(Тех_Движение!$G$2:$G$5111,Тех_Движение!$D$2:$D$5111,$C3811,Тех_Движение!$B$2:$B$5111,"&lt;="&amp;P$3)-$F3811)))</f>
        <v>#VALUE!</v>
      </c>
      <c r="Q3811" s="21" t="e">
        <f>IF(OR($B3811="",Q$3&lt;$D3811+Настройки!$B$7),0,MAX(0,$E3811-MAX(0,SUMIFS(Тех_Движение!$G$2:$G$5111,Тех_Движение!$D$2:$D$5111,$C3811,Тех_Движение!$B$2:$B$5111,"&lt;="&amp;Q$3)-$F3811)))</f>
        <v>#VALUE!</v>
      </c>
      <c r="R3811" s="21" t="str">
        <f t="shared" si="178"/>
        <v/>
      </c>
      <c r="S3811" s="23" t="str">
        <f>IF($B3811="","",VLOOKUP($C3811,Настройки!$A$11:$L$17,9,FALSE))</f>
        <v/>
      </c>
      <c r="T3811" s="23" t="str">
        <f t="shared" si="179"/>
        <v/>
      </c>
    </row>
    <row r="3812" spans="1:20" x14ac:dyDescent="0.3">
      <c r="A3812" s="20">
        <f>Тех_Движение!$A$3809</f>
        <v>3808</v>
      </c>
      <c r="B3812" s="20" t="str">
        <f>IF(Тех_Движение!$F$3809&gt;0,Тех_Движение!$I$3809,"")</f>
        <v/>
      </c>
      <c r="C3812" s="20" t="str">
        <f>IF($B3812="","",Тех_Движение!$D$3809)</f>
        <v/>
      </c>
      <c r="D3812" s="9" t="str">
        <f>IF($B3812="","",Тех_Движение!$B$3809)</f>
        <v/>
      </c>
      <c r="E3812" s="21" t="str">
        <f>IF($B3812="","",Тех_Движение!$F$3809)</f>
        <v/>
      </c>
      <c r="F3812" s="21" t="str">
        <f>IF($B3812="","",SUMIFS($E$5:$E3811,$C$5:$C3811,$C3812))</f>
        <v/>
      </c>
      <c r="G3812" s="21" t="str">
        <f>IF($B3812="","",MAX(0,$E3812-MAX(0,SUMIFS(Тех_Движение!$G$2:$G$5111,Тех_Движение!$D$2:$D$5111,$C3812,Тех_Движение!$B$2:$B$5111,"&lt;="&amp;Настройки!$B$5-1)-$F3812)))</f>
        <v/>
      </c>
      <c r="H3812" s="21" t="str">
        <f>IF($B3812="","",IF(AND($D3812&gt;=Настройки!$B$5,$D3812&lt;=Настройки!$B$6),$E3812,0))</f>
        <v/>
      </c>
      <c r="I3812" s="21" t="str">
        <f t="shared" si="177"/>
        <v/>
      </c>
      <c r="J3812" s="21" t="str">
        <f>IF($B3812="","",MAX(0,$E3812-MAX(0,SUMIFS(Тех_Движение!$G$2:$G$5111,Тех_Движение!$D$2:$D$5111,$C3812,Тех_Движение!$B$2:$B$5111,"&lt;="&amp;Настройки!$B$6)-$F3812)))</f>
        <v/>
      </c>
      <c r="K3812" s="21" t="e">
        <f>IF(OR($B3812="",K$3&lt;$D3812+Настройки!$B$7),0,MAX(0,$E3812-MAX(0,SUMIFS(Тех_Движение!$G$2:$G$5111,Тех_Движение!$D$2:$D$5111,$C3812,Тех_Движение!$B$2:$B$5111,"&lt;="&amp;K$3)-$F3812)))</f>
        <v>#VALUE!</v>
      </c>
      <c r="L3812" s="21" t="e">
        <f>IF(OR($B3812="",L$3&lt;$D3812+Настройки!$B$7),0,MAX(0,$E3812-MAX(0,SUMIFS(Тех_Движение!$G$2:$G$5111,Тех_Движение!$D$2:$D$5111,$C3812,Тех_Движение!$B$2:$B$5111,"&lt;="&amp;L$3)-$F3812)))</f>
        <v>#VALUE!</v>
      </c>
      <c r="M3812" s="21" t="e">
        <f>IF(OR($B3812="",M$3&lt;$D3812+Настройки!$B$7),0,MAX(0,$E3812-MAX(0,SUMIFS(Тех_Движение!$G$2:$G$5111,Тех_Движение!$D$2:$D$5111,$C3812,Тех_Движение!$B$2:$B$5111,"&lt;="&amp;M$3)-$F3812)))</f>
        <v>#VALUE!</v>
      </c>
      <c r="N3812" s="21" t="e">
        <f>IF(OR($B3812="",N$3&lt;$D3812+Настройки!$B$7),0,MAX(0,$E3812-MAX(0,SUMIFS(Тех_Движение!$G$2:$G$5111,Тех_Движение!$D$2:$D$5111,$C3812,Тех_Движение!$B$2:$B$5111,"&lt;="&amp;N$3)-$F3812)))</f>
        <v>#VALUE!</v>
      </c>
      <c r="O3812" s="21" t="e">
        <f>IF(OR($B3812="",O$3&lt;$D3812+Настройки!$B$7),0,MAX(0,$E3812-MAX(0,SUMIFS(Тех_Движение!$G$2:$G$5111,Тех_Движение!$D$2:$D$5111,$C3812,Тех_Движение!$B$2:$B$5111,"&lt;="&amp;O$3)-$F3812)))</f>
        <v>#VALUE!</v>
      </c>
      <c r="P3812" s="21" t="e">
        <f>IF(OR($B3812="",P$3&lt;$D3812+Настройки!$B$7),0,MAX(0,$E3812-MAX(0,SUMIFS(Тех_Движение!$G$2:$G$5111,Тех_Движение!$D$2:$D$5111,$C3812,Тех_Движение!$B$2:$B$5111,"&lt;="&amp;P$3)-$F3812)))</f>
        <v>#VALUE!</v>
      </c>
      <c r="Q3812" s="21" t="e">
        <f>IF(OR($B3812="",Q$3&lt;$D3812+Настройки!$B$7),0,MAX(0,$E3812-MAX(0,SUMIFS(Тех_Движение!$G$2:$G$5111,Тех_Движение!$D$2:$D$5111,$C3812,Тех_Движение!$B$2:$B$5111,"&lt;="&amp;Q$3)-$F3812)))</f>
        <v>#VALUE!</v>
      </c>
      <c r="R3812" s="21" t="str">
        <f t="shared" si="178"/>
        <v/>
      </c>
      <c r="S3812" s="23" t="str">
        <f>IF($B3812="","",VLOOKUP($C3812,Настройки!$A$11:$L$17,9,FALSE))</f>
        <v/>
      </c>
      <c r="T3812" s="23" t="str">
        <f t="shared" si="179"/>
        <v/>
      </c>
    </row>
    <row r="3813" spans="1:20" x14ac:dyDescent="0.3">
      <c r="A3813" s="20">
        <f>Тех_Движение!$A$3810</f>
        <v>3809</v>
      </c>
      <c r="B3813" s="20" t="str">
        <f>IF(Тех_Движение!$F$3810&gt;0,Тех_Движение!$I$3810,"")</f>
        <v/>
      </c>
      <c r="C3813" s="20" t="str">
        <f>IF($B3813="","",Тех_Движение!$D$3810)</f>
        <v/>
      </c>
      <c r="D3813" s="9" t="str">
        <f>IF($B3813="","",Тех_Движение!$B$3810)</f>
        <v/>
      </c>
      <c r="E3813" s="21" t="str">
        <f>IF($B3813="","",Тех_Движение!$F$3810)</f>
        <v/>
      </c>
      <c r="F3813" s="21" t="str">
        <f>IF($B3813="","",SUMIFS($E$5:$E3812,$C$5:$C3812,$C3813))</f>
        <v/>
      </c>
      <c r="G3813" s="21" t="str">
        <f>IF($B3813="","",MAX(0,$E3813-MAX(0,SUMIFS(Тех_Движение!$G$2:$G$5111,Тех_Движение!$D$2:$D$5111,$C3813,Тех_Движение!$B$2:$B$5111,"&lt;="&amp;Настройки!$B$5-1)-$F3813)))</f>
        <v/>
      </c>
      <c r="H3813" s="21" t="str">
        <f>IF($B3813="","",IF(AND($D3813&gt;=Настройки!$B$5,$D3813&lt;=Настройки!$B$6),$E3813,0))</f>
        <v/>
      </c>
      <c r="I3813" s="21" t="str">
        <f t="shared" si="177"/>
        <v/>
      </c>
      <c r="J3813" s="21" t="str">
        <f>IF($B3813="","",MAX(0,$E3813-MAX(0,SUMIFS(Тех_Движение!$G$2:$G$5111,Тех_Движение!$D$2:$D$5111,$C3813,Тех_Движение!$B$2:$B$5111,"&lt;="&amp;Настройки!$B$6)-$F3813)))</f>
        <v/>
      </c>
      <c r="K3813" s="21" t="e">
        <f>IF(OR($B3813="",K$3&lt;$D3813+Настройки!$B$7),0,MAX(0,$E3813-MAX(0,SUMIFS(Тех_Движение!$G$2:$G$5111,Тех_Движение!$D$2:$D$5111,$C3813,Тех_Движение!$B$2:$B$5111,"&lt;="&amp;K$3)-$F3813)))</f>
        <v>#VALUE!</v>
      </c>
      <c r="L3813" s="21" t="e">
        <f>IF(OR($B3813="",L$3&lt;$D3813+Настройки!$B$7),0,MAX(0,$E3813-MAX(0,SUMIFS(Тех_Движение!$G$2:$G$5111,Тех_Движение!$D$2:$D$5111,$C3813,Тех_Движение!$B$2:$B$5111,"&lt;="&amp;L$3)-$F3813)))</f>
        <v>#VALUE!</v>
      </c>
      <c r="M3813" s="21" t="e">
        <f>IF(OR($B3813="",M$3&lt;$D3813+Настройки!$B$7),0,MAX(0,$E3813-MAX(0,SUMIFS(Тех_Движение!$G$2:$G$5111,Тех_Движение!$D$2:$D$5111,$C3813,Тех_Движение!$B$2:$B$5111,"&lt;="&amp;M$3)-$F3813)))</f>
        <v>#VALUE!</v>
      </c>
      <c r="N3813" s="21" t="e">
        <f>IF(OR($B3813="",N$3&lt;$D3813+Настройки!$B$7),0,MAX(0,$E3813-MAX(0,SUMIFS(Тех_Движение!$G$2:$G$5111,Тех_Движение!$D$2:$D$5111,$C3813,Тех_Движение!$B$2:$B$5111,"&lt;="&amp;N$3)-$F3813)))</f>
        <v>#VALUE!</v>
      </c>
      <c r="O3813" s="21" t="e">
        <f>IF(OR($B3813="",O$3&lt;$D3813+Настройки!$B$7),0,MAX(0,$E3813-MAX(0,SUMIFS(Тех_Движение!$G$2:$G$5111,Тех_Движение!$D$2:$D$5111,$C3813,Тех_Движение!$B$2:$B$5111,"&lt;="&amp;O$3)-$F3813)))</f>
        <v>#VALUE!</v>
      </c>
      <c r="P3813" s="21" t="e">
        <f>IF(OR($B3813="",P$3&lt;$D3813+Настройки!$B$7),0,MAX(0,$E3813-MAX(0,SUMIFS(Тех_Движение!$G$2:$G$5111,Тех_Движение!$D$2:$D$5111,$C3813,Тех_Движение!$B$2:$B$5111,"&lt;="&amp;P$3)-$F3813)))</f>
        <v>#VALUE!</v>
      </c>
      <c r="Q3813" s="21" t="e">
        <f>IF(OR($B3813="",Q$3&lt;$D3813+Настройки!$B$7),0,MAX(0,$E3813-MAX(0,SUMIFS(Тех_Движение!$G$2:$G$5111,Тех_Движение!$D$2:$D$5111,$C3813,Тех_Движение!$B$2:$B$5111,"&lt;="&amp;Q$3)-$F3813)))</f>
        <v>#VALUE!</v>
      </c>
      <c r="R3813" s="21" t="str">
        <f t="shared" si="178"/>
        <v/>
      </c>
      <c r="S3813" s="23" t="str">
        <f>IF($B3813="","",VLOOKUP($C3813,Настройки!$A$11:$L$17,9,FALSE))</f>
        <v/>
      </c>
      <c r="T3813" s="23" t="str">
        <f t="shared" si="179"/>
        <v/>
      </c>
    </row>
    <row r="3814" spans="1:20" x14ac:dyDescent="0.3">
      <c r="A3814" s="20">
        <f>Тех_Движение!$A$3811</f>
        <v>3810</v>
      </c>
      <c r="B3814" s="20" t="str">
        <f>IF(Тех_Движение!$F$3811&gt;0,Тех_Движение!$I$3811,"")</f>
        <v/>
      </c>
      <c r="C3814" s="20" t="str">
        <f>IF($B3814="","",Тех_Движение!$D$3811)</f>
        <v/>
      </c>
      <c r="D3814" s="9" t="str">
        <f>IF($B3814="","",Тех_Движение!$B$3811)</f>
        <v/>
      </c>
      <c r="E3814" s="21" t="str">
        <f>IF($B3814="","",Тех_Движение!$F$3811)</f>
        <v/>
      </c>
      <c r="F3814" s="21" t="str">
        <f>IF($B3814="","",SUMIFS($E$5:$E3813,$C$5:$C3813,$C3814))</f>
        <v/>
      </c>
      <c r="G3814" s="21" t="str">
        <f>IF($B3814="","",MAX(0,$E3814-MAX(0,SUMIFS(Тех_Движение!$G$2:$G$5111,Тех_Движение!$D$2:$D$5111,$C3814,Тех_Движение!$B$2:$B$5111,"&lt;="&amp;Настройки!$B$5-1)-$F3814)))</f>
        <v/>
      </c>
      <c r="H3814" s="21" t="str">
        <f>IF($B3814="","",IF(AND($D3814&gt;=Настройки!$B$5,$D3814&lt;=Настройки!$B$6),$E3814,0))</f>
        <v/>
      </c>
      <c r="I3814" s="21" t="str">
        <f t="shared" si="177"/>
        <v/>
      </c>
      <c r="J3814" s="21" t="str">
        <f>IF($B3814="","",MAX(0,$E3814-MAX(0,SUMIFS(Тех_Движение!$G$2:$G$5111,Тех_Движение!$D$2:$D$5111,$C3814,Тех_Движение!$B$2:$B$5111,"&lt;="&amp;Настройки!$B$6)-$F3814)))</f>
        <v/>
      </c>
      <c r="K3814" s="21" t="e">
        <f>IF(OR($B3814="",K$3&lt;$D3814+Настройки!$B$7),0,MAX(0,$E3814-MAX(0,SUMIFS(Тех_Движение!$G$2:$G$5111,Тех_Движение!$D$2:$D$5111,$C3814,Тех_Движение!$B$2:$B$5111,"&lt;="&amp;K$3)-$F3814)))</f>
        <v>#VALUE!</v>
      </c>
      <c r="L3814" s="21" t="e">
        <f>IF(OR($B3814="",L$3&lt;$D3814+Настройки!$B$7),0,MAX(0,$E3814-MAX(0,SUMIFS(Тех_Движение!$G$2:$G$5111,Тех_Движение!$D$2:$D$5111,$C3814,Тех_Движение!$B$2:$B$5111,"&lt;="&amp;L$3)-$F3814)))</f>
        <v>#VALUE!</v>
      </c>
      <c r="M3814" s="21" t="e">
        <f>IF(OR($B3814="",M$3&lt;$D3814+Настройки!$B$7),0,MAX(0,$E3814-MAX(0,SUMIFS(Тех_Движение!$G$2:$G$5111,Тех_Движение!$D$2:$D$5111,$C3814,Тех_Движение!$B$2:$B$5111,"&lt;="&amp;M$3)-$F3814)))</f>
        <v>#VALUE!</v>
      </c>
      <c r="N3814" s="21" t="e">
        <f>IF(OR($B3814="",N$3&lt;$D3814+Настройки!$B$7),0,MAX(0,$E3814-MAX(0,SUMIFS(Тех_Движение!$G$2:$G$5111,Тех_Движение!$D$2:$D$5111,$C3814,Тех_Движение!$B$2:$B$5111,"&lt;="&amp;N$3)-$F3814)))</f>
        <v>#VALUE!</v>
      </c>
      <c r="O3814" s="21" t="e">
        <f>IF(OR($B3814="",O$3&lt;$D3814+Настройки!$B$7),0,MAX(0,$E3814-MAX(0,SUMIFS(Тех_Движение!$G$2:$G$5111,Тех_Движение!$D$2:$D$5111,$C3814,Тех_Движение!$B$2:$B$5111,"&lt;="&amp;O$3)-$F3814)))</f>
        <v>#VALUE!</v>
      </c>
      <c r="P3814" s="21" t="e">
        <f>IF(OR($B3814="",P$3&lt;$D3814+Настройки!$B$7),0,MAX(0,$E3814-MAX(0,SUMIFS(Тех_Движение!$G$2:$G$5111,Тех_Движение!$D$2:$D$5111,$C3814,Тех_Движение!$B$2:$B$5111,"&lt;="&amp;P$3)-$F3814)))</f>
        <v>#VALUE!</v>
      </c>
      <c r="Q3814" s="21" t="e">
        <f>IF(OR($B3814="",Q$3&lt;$D3814+Настройки!$B$7),0,MAX(0,$E3814-MAX(0,SUMIFS(Тех_Движение!$G$2:$G$5111,Тех_Движение!$D$2:$D$5111,$C3814,Тех_Движение!$B$2:$B$5111,"&lt;="&amp;Q$3)-$F3814)))</f>
        <v>#VALUE!</v>
      </c>
      <c r="R3814" s="21" t="str">
        <f t="shared" si="178"/>
        <v/>
      </c>
      <c r="S3814" s="23" t="str">
        <f>IF($B3814="","",VLOOKUP($C3814,Настройки!$A$11:$L$17,9,FALSE))</f>
        <v/>
      </c>
      <c r="T3814" s="23" t="str">
        <f t="shared" si="179"/>
        <v/>
      </c>
    </row>
    <row r="3815" spans="1:20" x14ac:dyDescent="0.3">
      <c r="A3815" s="20">
        <f>Тех_Движение!$A$3812</f>
        <v>3811</v>
      </c>
      <c r="B3815" s="20" t="str">
        <f>IF(Тех_Движение!$F$3812&gt;0,Тех_Движение!$I$3812,"")</f>
        <v/>
      </c>
      <c r="C3815" s="20" t="str">
        <f>IF($B3815="","",Тех_Движение!$D$3812)</f>
        <v/>
      </c>
      <c r="D3815" s="9" t="str">
        <f>IF($B3815="","",Тех_Движение!$B$3812)</f>
        <v/>
      </c>
      <c r="E3815" s="21" t="str">
        <f>IF($B3815="","",Тех_Движение!$F$3812)</f>
        <v/>
      </c>
      <c r="F3815" s="21" t="str">
        <f>IF($B3815="","",SUMIFS($E$5:$E3814,$C$5:$C3814,$C3815))</f>
        <v/>
      </c>
      <c r="G3815" s="21" t="str">
        <f>IF($B3815="","",MAX(0,$E3815-MAX(0,SUMIFS(Тех_Движение!$G$2:$G$5111,Тех_Движение!$D$2:$D$5111,$C3815,Тех_Движение!$B$2:$B$5111,"&lt;="&amp;Настройки!$B$5-1)-$F3815)))</f>
        <v/>
      </c>
      <c r="H3815" s="21" t="str">
        <f>IF($B3815="","",IF(AND($D3815&gt;=Настройки!$B$5,$D3815&lt;=Настройки!$B$6),$E3815,0))</f>
        <v/>
      </c>
      <c r="I3815" s="21" t="str">
        <f t="shared" si="177"/>
        <v/>
      </c>
      <c r="J3815" s="21" t="str">
        <f>IF($B3815="","",MAX(0,$E3815-MAX(0,SUMIFS(Тех_Движение!$G$2:$G$5111,Тех_Движение!$D$2:$D$5111,$C3815,Тех_Движение!$B$2:$B$5111,"&lt;="&amp;Настройки!$B$6)-$F3815)))</f>
        <v/>
      </c>
      <c r="K3815" s="21" t="e">
        <f>IF(OR($B3815="",K$3&lt;$D3815+Настройки!$B$7),0,MAX(0,$E3815-MAX(0,SUMIFS(Тех_Движение!$G$2:$G$5111,Тех_Движение!$D$2:$D$5111,$C3815,Тех_Движение!$B$2:$B$5111,"&lt;="&amp;K$3)-$F3815)))</f>
        <v>#VALUE!</v>
      </c>
      <c r="L3815" s="21" t="e">
        <f>IF(OR($B3815="",L$3&lt;$D3815+Настройки!$B$7),0,MAX(0,$E3815-MAX(0,SUMIFS(Тех_Движение!$G$2:$G$5111,Тех_Движение!$D$2:$D$5111,$C3815,Тех_Движение!$B$2:$B$5111,"&lt;="&amp;L$3)-$F3815)))</f>
        <v>#VALUE!</v>
      </c>
      <c r="M3815" s="21" t="e">
        <f>IF(OR($B3815="",M$3&lt;$D3815+Настройки!$B$7),0,MAX(0,$E3815-MAX(0,SUMIFS(Тех_Движение!$G$2:$G$5111,Тех_Движение!$D$2:$D$5111,$C3815,Тех_Движение!$B$2:$B$5111,"&lt;="&amp;M$3)-$F3815)))</f>
        <v>#VALUE!</v>
      </c>
      <c r="N3815" s="21" t="e">
        <f>IF(OR($B3815="",N$3&lt;$D3815+Настройки!$B$7),0,MAX(0,$E3815-MAX(0,SUMIFS(Тех_Движение!$G$2:$G$5111,Тех_Движение!$D$2:$D$5111,$C3815,Тех_Движение!$B$2:$B$5111,"&lt;="&amp;N$3)-$F3815)))</f>
        <v>#VALUE!</v>
      </c>
      <c r="O3815" s="21" t="e">
        <f>IF(OR($B3815="",O$3&lt;$D3815+Настройки!$B$7),0,MAX(0,$E3815-MAX(0,SUMIFS(Тех_Движение!$G$2:$G$5111,Тех_Движение!$D$2:$D$5111,$C3815,Тех_Движение!$B$2:$B$5111,"&lt;="&amp;O$3)-$F3815)))</f>
        <v>#VALUE!</v>
      </c>
      <c r="P3815" s="21" t="e">
        <f>IF(OR($B3815="",P$3&lt;$D3815+Настройки!$B$7),0,MAX(0,$E3815-MAX(0,SUMIFS(Тех_Движение!$G$2:$G$5111,Тех_Движение!$D$2:$D$5111,$C3815,Тех_Движение!$B$2:$B$5111,"&lt;="&amp;P$3)-$F3815)))</f>
        <v>#VALUE!</v>
      </c>
      <c r="Q3815" s="21" t="e">
        <f>IF(OR($B3815="",Q$3&lt;$D3815+Настройки!$B$7),0,MAX(0,$E3815-MAX(0,SUMIFS(Тех_Движение!$G$2:$G$5111,Тех_Движение!$D$2:$D$5111,$C3815,Тех_Движение!$B$2:$B$5111,"&lt;="&amp;Q$3)-$F3815)))</f>
        <v>#VALUE!</v>
      </c>
      <c r="R3815" s="21" t="str">
        <f t="shared" si="178"/>
        <v/>
      </c>
      <c r="S3815" s="23" t="str">
        <f>IF($B3815="","",VLOOKUP($C3815,Настройки!$A$11:$L$17,9,FALSE))</f>
        <v/>
      </c>
      <c r="T3815" s="23" t="str">
        <f t="shared" si="179"/>
        <v/>
      </c>
    </row>
    <row r="3816" spans="1:20" x14ac:dyDescent="0.3">
      <c r="A3816" s="20">
        <f>Тех_Движение!$A$3813</f>
        <v>3812</v>
      </c>
      <c r="B3816" s="20" t="str">
        <f>IF(Тех_Движение!$F$3813&gt;0,Тех_Движение!$I$3813,"")</f>
        <v/>
      </c>
      <c r="C3816" s="20" t="str">
        <f>IF($B3816="","",Тех_Движение!$D$3813)</f>
        <v/>
      </c>
      <c r="D3816" s="9" t="str">
        <f>IF($B3816="","",Тех_Движение!$B$3813)</f>
        <v/>
      </c>
      <c r="E3816" s="21" t="str">
        <f>IF($B3816="","",Тех_Движение!$F$3813)</f>
        <v/>
      </c>
      <c r="F3816" s="21" t="str">
        <f>IF($B3816="","",SUMIFS($E$5:$E3815,$C$5:$C3815,$C3816))</f>
        <v/>
      </c>
      <c r="G3816" s="21" t="str">
        <f>IF($B3816="","",MAX(0,$E3816-MAX(0,SUMIFS(Тех_Движение!$G$2:$G$5111,Тех_Движение!$D$2:$D$5111,$C3816,Тех_Движение!$B$2:$B$5111,"&lt;="&amp;Настройки!$B$5-1)-$F3816)))</f>
        <v/>
      </c>
      <c r="H3816" s="21" t="str">
        <f>IF($B3816="","",IF(AND($D3816&gt;=Настройки!$B$5,$D3816&lt;=Настройки!$B$6),$E3816,0))</f>
        <v/>
      </c>
      <c r="I3816" s="21" t="str">
        <f t="shared" si="177"/>
        <v/>
      </c>
      <c r="J3816" s="21" t="str">
        <f>IF($B3816="","",MAX(0,$E3816-MAX(0,SUMIFS(Тех_Движение!$G$2:$G$5111,Тех_Движение!$D$2:$D$5111,$C3816,Тех_Движение!$B$2:$B$5111,"&lt;="&amp;Настройки!$B$6)-$F3816)))</f>
        <v/>
      </c>
      <c r="K3816" s="21" t="e">
        <f>IF(OR($B3816="",K$3&lt;$D3816+Настройки!$B$7),0,MAX(0,$E3816-MAX(0,SUMIFS(Тех_Движение!$G$2:$G$5111,Тех_Движение!$D$2:$D$5111,$C3816,Тех_Движение!$B$2:$B$5111,"&lt;="&amp;K$3)-$F3816)))</f>
        <v>#VALUE!</v>
      </c>
      <c r="L3816" s="21" t="e">
        <f>IF(OR($B3816="",L$3&lt;$D3816+Настройки!$B$7),0,MAX(0,$E3816-MAX(0,SUMIFS(Тех_Движение!$G$2:$G$5111,Тех_Движение!$D$2:$D$5111,$C3816,Тех_Движение!$B$2:$B$5111,"&lt;="&amp;L$3)-$F3816)))</f>
        <v>#VALUE!</v>
      </c>
      <c r="M3816" s="21" t="e">
        <f>IF(OR($B3816="",M$3&lt;$D3816+Настройки!$B$7),0,MAX(0,$E3816-MAX(0,SUMIFS(Тех_Движение!$G$2:$G$5111,Тех_Движение!$D$2:$D$5111,$C3816,Тех_Движение!$B$2:$B$5111,"&lt;="&amp;M$3)-$F3816)))</f>
        <v>#VALUE!</v>
      </c>
      <c r="N3816" s="21" t="e">
        <f>IF(OR($B3816="",N$3&lt;$D3816+Настройки!$B$7),0,MAX(0,$E3816-MAX(0,SUMIFS(Тех_Движение!$G$2:$G$5111,Тех_Движение!$D$2:$D$5111,$C3816,Тех_Движение!$B$2:$B$5111,"&lt;="&amp;N$3)-$F3816)))</f>
        <v>#VALUE!</v>
      </c>
      <c r="O3816" s="21" t="e">
        <f>IF(OR($B3816="",O$3&lt;$D3816+Настройки!$B$7),0,MAX(0,$E3816-MAX(0,SUMIFS(Тех_Движение!$G$2:$G$5111,Тех_Движение!$D$2:$D$5111,$C3816,Тех_Движение!$B$2:$B$5111,"&lt;="&amp;O$3)-$F3816)))</f>
        <v>#VALUE!</v>
      </c>
      <c r="P3816" s="21" t="e">
        <f>IF(OR($B3816="",P$3&lt;$D3816+Настройки!$B$7),0,MAX(0,$E3816-MAX(0,SUMIFS(Тех_Движение!$G$2:$G$5111,Тех_Движение!$D$2:$D$5111,$C3816,Тех_Движение!$B$2:$B$5111,"&lt;="&amp;P$3)-$F3816)))</f>
        <v>#VALUE!</v>
      </c>
      <c r="Q3816" s="21" t="e">
        <f>IF(OR($B3816="",Q$3&lt;$D3816+Настройки!$B$7),0,MAX(0,$E3816-MAX(0,SUMIFS(Тех_Движение!$G$2:$G$5111,Тех_Движение!$D$2:$D$5111,$C3816,Тех_Движение!$B$2:$B$5111,"&lt;="&amp;Q$3)-$F3816)))</f>
        <v>#VALUE!</v>
      </c>
      <c r="R3816" s="21" t="str">
        <f t="shared" si="178"/>
        <v/>
      </c>
      <c r="S3816" s="23" t="str">
        <f>IF($B3816="","",VLOOKUP($C3816,Настройки!$A$11:$L$17,9,FALSE))</f>
        <v/>
      </c>
      <c r="T3816" s="23" t="str">
        <f t="shared" si="179"/>
        <v/>
      </c>
    </row>
    <row r="3817" spans="1:20" x14ac:dyDescent="0.3">
      <c r="A3817" s="20">
        <f>Тех_Движение!$A$3814</f>
        <v>3813</v>
      </c>
      <c r="B3817" s="20" t="str">
        <f>IF(Тех_Движение!$F$3814&gt;0,Тех_Движение!$I$3814,"")</f>
        <v/>
      </c>
      <c r="C3817" s="20" t="str">
        <f>IF($B3817="","",Тех_Движение!$D$3814)</f>
        <v/>
      </c>
      <c r="D3817" s="9" t="str">
        <f>IF($B3817="","",Тех_Движение!$B$3814)</f>
        <v/>
      </c>
      <c r="E3817" s="21" t="str">
        <f>IF($B3817="","",Тех_Движение!$F$3814)</f>
        <v/>
      </c>
      <c r="F3817" s="21" t="str">
        <f>IF($B3817="","",SUMIFS($E$5:$E3816,$C$5:$C3816,$C3817))</f>
        <v/>
      </c>
      <c r="G3817" s="21" t="str">
        <f>IF($B3817="","",MAX(0,$E3817-MAX(0,SUMIFS(Тех_Движение!$G$2:$G$5111,Тех_Движение!$D$2:$D$5111,$C3817,Тех_Движение!$B$2:$B$5111,"&lt;="&amp;Настройки!$B$5-1)-$F3817)))</f>
        <v/>
      </c>
      <c r="H3817" s="21" t="str">
        <f>IF($B3817="","",IF(AND($D3817&gt;=Настройки!$B$5,$D3817&lt;=Настройки!$B$6),$E3817,0))</f>
        <v/>
      </c>
      <c r="I3817" s="21" t="str">
        <f t="shared" si="177"/>
        <v/>
      </c>
      <c r="J3817" s="21" t="str">
        <f>IF($B3817="","",MAX(0,$E3817-MAX(0,SUMIFS(Тех_Движение!$G$2:$G$5111,Тех_Движение!$D$2:$D$5111,$C3817,Тех_Движение!$B$2:$B$5111,"&lt;="&amp;Настройки!$B$6)-$F3817)))</f>
        <v/>
      </c>
      <c r="K3817" s="21" t="e">
        <f>IF(OR($B3817="",K$3&lt;$D3817+Настройки!$B$7),0,MAX(0,$E3817-MAX(0,SUMIFS(Тех_Движение!$G$2:$G$5111,Тех_Движение!$D$2:$D$5111,$C3817,Тех_Движение!$B$2:$B$5111,"&lt;="&amp;K$3)-$F3817)))</f>
        <v>#VALUE!</v>
      </c>
      <c r="L3817" s="21" t="e">
        <f>IF(OR($B3817="",L$3&lt;$D3817+Настройки!$B$7),0,MAX(0,$E3817-MAX(0,SUMIFS(Тех_Движение!$G$2:$G$5111,Тех_Движение!$D$2:$D$5111,$C3817,Тех_Движение!$B$2:$B$5111,"&lt;="&amp;L$3)-$F3817)))</f>
        <v>#VALUE!</v>
      </c>
      <c r="M3817" s="21" t="e">
        <f>IF(OR($B3817="",M$3&lt;$D3817+Настройки!$B$7),0,MAX(0,$E3817-MAX(0,SUMIFS(Тех_Движение!$G$2:$G$5111,Тех_Движение!$D$2:$D$5111,$C3817,Тех_Движение!$B$2:$B$5111,"&lt;="&amp;M$3)-$F3817)))</f>
        <v>#VALUE!</v>
      </c>
      <c r="N3817" s="21" t="e">
        <f>IF(OR($B3817="",N$3&lt;$D3817+Настройки!$B$7),0,MAX(0,$E3817-MAX(0,SUMIFS(Тех_Движение!$G$2:$G$5111,Тех_Движение!$D$2:$D$5111,$C3817,Тех_Движение!$B$2:$B$5111,"&lt;="&amp;N$3)-$F3817)))</f>
        <v>#VALUE!</v>
      </c>
      <c r="O3817" s="21" t="e">
        <f>IF(OR($B3817="",O$3&lt;$D3817+Настройки!$B$7),0,MAX(0,$E3817-MAX(0,SUMIFS(Тех_Движение!$G$2:$G$5111,Тех_Движение!$D$2:$D$5111,$C3817,Тех_Движение!$B$2:$B$5111,"&lt;="&amp;O$3)-$F3817)))</f>
        <v>#VALUE!</v>
      </c>
      <c r="P3817" s="21" t="e">
        <f>IF(OR($B3817="",P$3&lt;$D3817+Настройки!$B$7),0,MAX(0,$E3817-MAX(0,SUMIFS(Тех_Движение!$G$2:$G$5111,Тех_Движение!$D$2:$D$5111,$C3817,Тех_Движение!$B$2:$B$5111,"&lt;="&amp;P$3)-$F3817)))</f>
        <v>#VALUE!</v>
      </c>
      <c r="Q3817" s="21" t="e">
        <f>IF(OR($B3817="",Q$3&lt;$D3817+Настройки!$B$7),0,MAX(0,$E3817-MAX(0,SUMIFS(Тех_Движение!$G$2:$G$5111,Тех_Движение!$D$2:$D$5111,$C3817,Тех_Движение!$B$2:$B$5111,"&lt;="&amp;Q$3)-$F3817)))</f>
        <v>#VALUE!</v>
      </c>
      <c r="R3817" s="21" t="str">
        <f t="shared" si="178"/>
        <v/>
      </c>
      <c r="S3817" s="23" t="str">
        <f>IF($B3817="","",VLOOKUP($C3817,Настройки!$A$11:$L$17,9,FALSE))</f>
        <v/>
      </c>
      <c r="T3817" s="23" t="str">
        <f t="shared" si="179"/>
        <v/>
      </c>
    </row>
    <row r="3818" spans="1:20" x14ac:dyDescent="0.3">
      <c r="A3818" s="20">
        <f>Тех_Движение!$A$3815</f>
        <v>3814</v>
      </c>
      <c r="B3818" s="20" t="str">
        <f>IF(Тех_Движение!$F$3815&gt;0,Тех_Движение!$I$3815,"")</f>
        <v/>
      </c>
      <c r="C3818" s="20" t="str">
        <f>IF($B3818="","",Тех_Движение!$D$3815)</f>
        <v/>
      </c>
      <c r="D3818" s="9" t="str">
        <f>IF($B3818="","",Тех_Движение!$B$3815)</f>
        <v/>
      </c>
      <c r="E3818" s="21" t="str">
        <f>IF($B3818="","",Тех_Движение!$F$3815)</f>
        <v/>
      </c>
      <c r="F3818" s="21" t="str">
        <f>IF($B3818="","",SUMIFS($E$5:$E3817,$C$5:$C3817,$C3818))</f>
        <v/>
      </c>
      <c r="G3818" s="21" t="str">
        <f>IF($B3818="","",MAX(0,$E3818-MAX(0,SUMIFS(Тех_Движение!$G$2:$G$5111,Тех_Движение!$D$2:$D$5111,$C3818,Тех_Движение!$B$2:$B$5111,"&lt;="&amp;Настройки!$B$5-1)-$F3818)))</f>
        <v/>
      </c>
      <c r="H3818" s="21" t="str">
        <f>IF($B3818="","",IF(AND($D3818&gt;=Настройки!$B$5,$D3818&lt;=Настройки!$B$6),$E3818,0))</f>
        <v/>
      </c>
      <c r="I3818" s="21" t="str">
        <f t="shared" si="177"/>
        <v/>
      </c>
      <c r="J3818" s="21" t="str">
        <f>IF($B3818="","",MAX(0,$E3818-MAX(0,SUMIFS(Тех_Движение!$G$2:$G$5111,Тех_Движение!$D$2:$D$5111,$C3818,Тех_Движение!$B$2:$B$5111,"&lt;="&amp;Настройки!$B$6)-$F3818)))</f>
        <v/>
      </c>
      <c r="K3818" s="21" t="e">
        <f>IF(OR($B3818="",K$3&lt;$D3818+Настройки!$B$7),0,MAX(0,$E3818-MAX(0,SUMIFS(Тех_Движение!$G$2:$G$5111,Тех_Движение!$D$2:$D$5111,$C3818,Тех_Движение!$B$2:$B$5111,"&lt;="&amp;K$3)-$F3818)))</f>
        <v>#VALUE!</v>
      </c>
      <c r="L3818" s="21" t="e">
        <f>IF(OR($B3818="",L$3&lt;$D3818+Настройки!$B$7),0,MAX(0,$E3818-MAX(0,SUMIFS(Тех_Движение!$G$2:$G$5111,Тех_Движение!$D$2:$D$5111,$C3818,Тех_Движение!$B$2:$B$5111,"&lt;="&amp;L$3)-$F3818)))</f>
        <v>#VALUE!</v>
      </c>
      <c r="M3818" s="21" t="e">
        <f>IF(OR($B3818="",M$3&lt;$D3818+Настройки!$B$7),0,MAX(0,$E3818-MAX(0,SUMIFS(Тех_Движение!$G$2:$G$5111,Тех_Движение!$D$2:$D$5111,$C3818,Тех_Движение!$B$2:$B$5111,"&lt;="&amp;M$3)-$F3818)))</f>
        <v>#VALUE!</v>
      </c>
      <c r="N3818" s="21" t="e">
        <f>IF(OR($B3818="",N$3&lt;$D3818+Настройки!$B$7),0,MAX(0,$E3818-MAX(0,SUMIFS(Тех_Движение!$G$2:$G$5111,Тех_Движение!$D$2:$D$5111,$C3818,Тех_Движение!$B$2:$B$5111,"&lt;="&amp;N$3)-$F3818)))</f>
        <v>#VALUE!</v>
      </c>
      <c r="O3818" s="21" t="e">
        <f>IF(OR($B3818="",O$3&lt;$D3818+Настройки!$B$7),0,MAX(0,$E3818-MAX(0,SUMIFS(Тех_Движение!$G$2:$G$5111,Тех_Движение!$D$2:$D$5111,$C3818,Тех_Движение!$B$2:$B$5111,"&lt;="&amp;O$3)-$F3818)))</f>
        <v>#VALUE!</v>
      </c>
      <c r="P3818" s="21" t="e">
        <f>IF(OR($B3818="",P$3&lt;$D3818+Настройки!$B$7),0,MAX(0,$E3818-MAX(0,SUMIFS(Тех_Движение!$G$2:$G$5111,Тех_Движение!$D$2:$D$5111,$C3818,Тех_Движение!$B$2:$B$5111,"&lt;="&amp;P$3)-$F3818)))</f>
        <v>#VALUE!</v>
      </c>
      <c r="Q3818" s="21" t="e">
        <f>IF(OR($B3818="",Q$3&lt;$D3818+Настройки!$B$7),0,MAX(0,$E3818-MAX(0,SUMIFS(Тех_Движение!$G$2:$G$5111,Тех_Движение!$D$2:$D$5111,$C3818,Тех_Движение!$B$2:$B$5111,"&lt;="&amp;Q$3)-$F3818)))</f>
        <v>#VALUE!</v>
      </c>
      <c r="R3818" s="21" t="str">
        <f t="shared" si="178"/>
        <v/>
      </c>
      <c r="S3818" s="23" t="str">
        <f>IF($B3818="","",VLOOKUP($C3818,Настройки!$A$11:$L$17,9,FALSE))</f>
        <v/>
      </c>
      <c r="T3818" s="23" t="str">
        <f t="shared" si="179"/>
        <v/>
      </c>
    </row>
    <row r="3819" spans="1:20" x14ac:dyDescent="0.3">
      <c r="A3819" s="20">
        <f>Тех_Движение!$A$3816</f>
        <v>3815</v>
      </c>
      <c r="B3819" s="20" t="str">
        <f>IF(Тех_Движение!$F$3816&gt;0,Тех_Движение!$I$3816,"")</f>
        <v/>
      </c>
      <c r="C3819" s="20" t="str">
        <f>IF($B3819="","",Тех_Движение!$D$3816)</f>
        <v/>
      </c>
      <c r="D3819" s="9" t="str">
        <f>IF($B3819="","",Тех_Движение!$B$3816)</f>
        <v/>
      </c>
      <c r="E3819" s="21" t="str">
        <f>IF($B3819="","",Тех_Движение!$F$3816)</f>
        <v/>
      </c>
      <c r="F3819" s="21" t="str">
        <f>IF($B3819="","",SUMIFS($E$5:$E3818,$C$5:$C3818,$C3819))</f>
        <v/>
      </c>
      <c r="G3819" s="21" t="str">
        <f>IF($B3819="","",MAX(0,$E3819-MAX(0,SUMIFS(Тех_Движение!$G$2:$G$5111,Тех_Движение!$D$2:$D$5111,$C3819,Тех_Движение!$B$2:$B$5111,"&lt;="&amp;Настройки!$B$5-1)-$F3819)))</f>
        <v/>
      </c>
      <c r="H3819" s="21" t="str">
        <f>IF($B3819="","",IF(AND($D3819&gt;=Настройки!$B$5,$D3819&lt;=Настройки!$B$6),$E3819,0))</f>
        <v/>
      </c>
      <c r="I3819" s="21" t="str">
        <f t="shared" si="177"/>
        <v/>
      </c>
      <c r="J3819" s="21" t="str">
        <f>IF($B3819="","",MAX(0,$E3819-MAX(0,SUMIFS(Тех_Движение!$G$2:$G$5111,Тех_Движение!$D$2:$D$5111,$C3819,Тех_Движение!$B$2:$B$5111,"&lt;="&amp;Настройки!$B$6)-$F3819)))</f>
        <v/>
      </c>
      <c r="K3819" s="21" t="e">
        <f>IF(OR($B3819="",K$3&lt;$D3819+Настройки!$B$7),0,MAX(0,$E3819-MAX(0,SUMIFS(Тех_Движение!$G$2:$G$5111,Тех_Движение!$D$2:$D$5111,$C3819,Тех_Движение!$B$2:$B$5111,"&lt;="&amp;K$3)-$F3819)))</f>
        <v>#VALUE!</v>
      </c>
      <c r="L3819" s="21" t="e">
        <f>IF(OR($B3819="",L$3&lt;$D3819+Настройки!$B$7),0,MAX(0,$E3819-MAX(0,SUMIFS(Тех_Движение!$G$2:$G$5111,Тех_Движение!$D$2:$D$5111,$C3819,Тех_Движение!$B$2:$B$5111,"&lt;="&amp;L$3)-$F3819)))</f>
        <v>#VALUE!</v>
      </c>
      <c r="M3819" s="21" t="e">
        <f>IF(OR($B3819="",M$3&lt;$D3819+Настройки!$B$7),0,MAX(0,$E3819-MAX(0,SUMIFS(Тех_Движение!$G$2:$G$5111,Тех_Движение!$D$2:$D$5111,$C3819,Тех_Движение!$B$2:$B$5111,"&lt;="&amp;M$3)-$F3819)))</f>
        <v>#VALUE!</v>
      </c>
      <c r="N3819" s="21" t="e">
        <f>IF(OR($B3819="",N$3&lt;$D3819+Настройки!$B$7),0,MAX(0,$E3819-MAX(0,SUMIFS(Тех_Движение!$G$2:$G$5111,Тех_Движение!$D$2:$D$5111,$C3819,Тех_Движение!$B$2:$B$5111,"&lt;="&amp;N$3)-$F3819)))</f>
        <v>#VALUE!</v>
      </c>
      <c r="O3819" s="21" t="e">
        <f>IF(OR($B3819="",O$3&lt;$D3819+Настройки!$B$7),0,MAX(0,$E3819-MAX(0,SUMIFS(Тех_Движение!$G$2:$G$5111,Тех_Движение!$D$2:$D$5111,$C3819,Тех_Движение!$B$2:$B$5111,"&lt;="&amp;O$3)-$F3819)))</f>
        <v>#VALUE!</v>
      </c>
      <c r="P3819" s="21" t="e">
        <f>IF(OR($B3819="",P$3&lt;$D3819+Настройки!$B$7),0,MAX(0,$E3819-MAX(0,SUMIFS(Тех_Движение!$G$2:$G$5111,Тех_Движение!$D$2:$D$5111,$C3819,Тех_Движение!$B$2:$B$5111,"&lt;="&amp;P$3)-$F3819)))</f>
        <v>#VALUE!</v>
      </c>
      <c r="Q3819" s="21" t="e">
        <f>IF(OR($B3819="",Q$3&lt;$D3819+Настройки!$B$7),0,MAX(0,$E3819-MAX(0,SUMIFS(Тех_Движение!$G$2:$G$5111,Тех_Движение!$D$2:$D$5111,$C3819,Тех_Движение!$B$2:$B$5111,"&lt;="&amp;Q$3)-$F3819)))</f>
        <v>#VALUE!</v>
      </c>
      <c r="R3819" s="21" t="str">
        <f t="shared" si="178"/>
        <v/>
      </c>
      <c r="S3819" s="23" t="str">
        <f>IF($B3819="","",VLOOKUP($C3819,Настройки!$A$11:$L$17,9,FALSE))</f>
        <v/>
      </c>
      <c r="T3819" s="23" t="str">
        <f t="shared" si="179"/>
        <v/>
      </c>
    </row>
    <row r="3820" spans="1:20" x14ac:dyDescent="0.3">
      <c r="A3820" s="20">
        <f>Тех_Движение!$A$3817</f>
        <v>3816</v>
      </c>
      <c r="B3820" s="20" t="str">
        <f>IF(Тех_Движение!$F$3817&gt;0,Тех_Движение!$I$3817,"")</f>
        <v/>
      </c>
      <c r="C3820" s="20" t="str">
        <f>IF($B3820="","",Тех_Движение!$D$3817)</f>
        <v/>
      </c>
      <c r="D3820" s="9" t="str">
        <f>IF($B3820="","",Тех_Движение!$B$3817)</f>
        <v/>
      </c>
      <c r="E3820" s="21" t="str">
        <f>IF($B3820="","",Тех_Движение!$F$3817)</f>
        <v/>
      </c>
      <c r="F3820" s="21" t="str">
        <f>IF($B3820="","",SUMIFS($E$5:$E3819,$C$5:$C3819,$C3820))</f>
        <v/>
      </c>
      <c r="G3820" s="21" t="str">
        <f>IF($B3820="","",MAX(0,$E3820-MAX(0,SUMIFS(Тех_Движение!$G$2:$G$5111,Тех_Движение!$D$2:$D$5111,$C3820,Тех_Движение!$B$2:$B$5111,"&lt;="&amp;Настройки!$B$5-1)-$F3820)))</f>
        <v/>
      </c>
      <c r="H3820" s="21" t="str">
        <f>IF($B3820="","",IF(AND($D3820&gt;=Настройки!$B$5,$D3820&lt;=Настройки!$B$6),$E3820,0))</f>
        <v/>
      </c>
      <c r="I3820" s="21" t="str">
        <f t="shared" si="177"/>
        <v/>
      </c>
      <c r="J3820" s="21" t="str">
        <f>IF($B3820="","",MAX(0,$E3820-MAX(0,SUMIFS(Тех_Движение!$G$2:$G$5111,Тех_Движение!$D$2:$D$5111,$C3820,Тех_Движение!$B$2:$B$5111,"&lt;="&amp;Настройки!$B$6)-$F3820)))</f>
        <v/>
      </c>
      <c r="K3820" s="21" t="e">
        <f>IF(OR($B3820="",K$3&lt;$D3820+Настройки!$B$7),0,MAX(0,$E3820-MAX(0,SUMIFS(Тех_Движение!$G$2:$G$5111,Тех_Движение!$D$2:$D$5111,$C3820,Тех_Движение!$B$2:$B$5111,"&lt;="&amp;K$3)-$F3820)))</f>
        <v>#VALUE!</v>
      </c>
      <c r="L3820" s="21" t="e">
        <f>IF(OR($B3820="",L$3&lt;$D3820+Настройки!$B$7),0,MAX(0,$E3820-MAX(0,SUMIFS(Тех_Движение!$G$2:$G$5111,Тех_Движение!$D$2:$D$5111,$C3820,Тех_Движение!$B$2:$B$5111,"&lt;="&amp;L$3)-$F3820)))</f>
        <v>#VALUE!</v>
      </c>
      <c r="M3820" s="21" t="e">
        <f>IF(OR($B3820="",M$3&lt;$D3820+Настройки!$B$7),0,MAX(0,$E3820-MAX(0,SUMIFS(Тех_Движение!$G$2:$G$5111,Тех_Движение!$D$2:$D$5111,$C3820,Тех_Движение!$B$2:$B$5111,"&lt;="&amp;M$3)-$F3820)))</f>
        <v>#VALUE!</v>
      </c>
      <c r="N3820" s="21" t="e">
        <f>IF(OR($B3820="",N$3&lt;$D3820+Настройки!$B$7),0,MAX(0,$E3820-MAX(0,SUMIFS(Тех_Движение!$G$2:$G$5111,Тех_Движение!$D$2:$D$5111,$C3820,Тех_Движение!$B$2:$B$5111,"&lt;="&amp;N$3)-$F3820)))</f>
        <v>#VALUE!</v>
      </c>
      <c r="O3820" s="21" t="e">
        <f>IF(OR($B3820="",O$3&lt;$D3820+Настройки!$B$7),0,MAX(0,$E3820-MAX(0,SUMIFS(Тех_Движение!$G$2:$G$5111,Тех_Движение!$D$2:$D$5111,$C3820,Тех_Движение!$B$2:$B$5111,"&lt;="&amp;O$3)-$F3820)))</f>
        <v>#VALUE!</v>
      </c>
      <c r="P3820" s="21" t="e">
        <f>IF(OR($B3820="",P$3&lt;$D3820+Настройки!$B$7),0,MAX(0,$E3820-MAX(0,SUMIFS(Тех_Движение!$G$2:$G$5111,Тех_Движение!$D$2:$D$5111,$C3820,Тех_Движение!$B$2:$B$5111,"&lt;="&amp;P$3)-$F3820)))</f>
        <v>#VALUE!</v>
      </c>
      <c r="Q3820" s="21" t="e">
        <f>IF(OR($B3820="",Q$3&lt;$D3820+Настройки!$B$7),0,MAX(0,$E3820-MAX(0,SUMIFS(Тех_Движение!$G$2:$G$5111,Тех_Движение!$D$2:$D$5111,$C3820,Тех_Движение!$B$2:$B$5111,"&lt;="&amp;Q$3)-$F3820)))</f>
        <v>#VALUE!</v>
      </c>
      <c r="R3820" s="21" t="str">
        <f t="shared" si="178"/>
        <v/>
      </c>
      <c r="S3820" s="23" t="str">
        <f>IF($B3820="","",VLOOKUP($C3820,Настройки!$A$11:$L$17,9,FALSE))</f>
        <v/>
      </c>
      <c r="T3820" s="23" t="str">
        <f t="shared" si="179"/>
        <v/>
      </c>
    </row>
    <row r="3821" spans="1:20" x14ac:dyDescent="0.3">
      <c r="A3821" s="20">
        <f>Тех_Движение!$A$3818</f>
        <v>3817</v>
      </c>
      <c r="B3821" s="20" t="str">
        <f>IF(Тех_Движение!$F$3818&gt;0,Тех_Движение!$I$3818,"")</f>
        <v/>
      </c>
      <c r="C3821" s="20" t="str">
        <f>IF($B3821="","",Тех_Движение!$D$3818)</f>
        <v/>
      </c>
      <c r="D3821" s="9" t="str">
        <f>IF($B3821="","",Тех_Движение!$B$3818)</f>
        <v/>
      </c>
      <c r="E3821" s="21" t="str">
        <f>IF($B3821="","",Тех_Движение!$F$3818)</f>
        <v/>
      </c>
      <c r="F3821" s="21" t="str">
        <f>IF($B3821="","",SUMIFS($E$5:$E3820,$C$5:$C3820,$C3821))</f>
        <v/>
      </c>
      <c r="G3821" s="21" t="str">
        <f>IF($B3821="","",MAX(0,$E3821-MAX(0,SUMIFS(Тех_Движение!$G$2:$G$5111,Тех_Движение!$D$2:$D$5111,$C3821,Тех_Движение!$B$2:$B$5111,"&lt;="&amp;Настройки!$B$5-1)-$F3821)))</f>
        <v/>
      </c>
      <c r="H3821" s="21" t="str">
        <f>IF($B3821="","",IF(AND($D3821&gt;=Настройки!$B$5,$D3821&lt;=Настройки!$B$6),$E3821,0))</f>
        <v/>
      </c>
      <c r="I3821" s="21" t="str">
        <f t="shared" si="177"/>
        <v/>
      </c>
      <c r="J3821" s="21" t="str">
        <f>IF($B3821="","",MAX(0,$E3821-MAX(0,SUMIFS(Тех_Движение!$G$2:$G$5111,Тех_Движение!$D$2:$D$5111,$C3821,Тех_Движение!$B$2:$B$5111,"&lt;="&amp;Настройки!$B$6)-$F3821)))</f>
        <v/>
      </c>
      <c r="K3821" s="21" t="e">
        <f>IF(OR($B3821="",K$3&lt;$D3821+Настройки!$B$7),0,MAX(0,$E3821-MAX(0,SUMIFS(Тех_Движение!$G$2:$G$5111,Тех_Движение!$D$2:$D$5111,$C3821,Тех_Движение!$B$2:$B$5111,"&lt;="&amp;K$3)-$F3821)))</f>
        <v>#VALUE!</v>
      </c>
      <c r="L3821" s="21" t="e">
        <f>IF(OR($B3821="",L$3&lt;$D3821+Настройки!$B$7),0,MAX(0,$E3821-MAX(0,SUMIFS(Тех_Движение!$G$2:$G$5111,Тех_Движение!$D$2:$D$5111,$C3821,Тех_Движение!$B$2:$B$5111,"&lt;="&amp;L$3)-$F3821)))</f>
        <v>#VALUE!</v>
      </c>
      <c r="M3821" s="21" t="e">
        <f>IF(OR($B3821="",M$3&lt;$D3821+Настройки!$B$7),0,MAX(0,$E3821-MAX(0,SUMIFS(Тех_Движение!$G$2:$G$5111,Тех_Движение!$D$2:$D$5111,$C3821,Тех_Движение!$B$2:$B$5111,"&lt;="&amp;M$3)-$F3821)))</f>
        <v>#VALUE!</v>
      </c>
      <c r="N3821" s="21" t="e">
        <f>IF(OR($B3821="",N$3&lt;$D3821+Настройки!$B$7),0,MAX(0,$E3821-MAX(0,SUMIFS(Тех_Движение!$G$2:$G$5111,Тех_Движение!$D$2:$D$5111,$C3821,Тех_Движение!$B$2:$B$5111,"&lt;="&amp;N$3)-$F3821)))</f>
        <v>#VALUE!</v>
      </c>
      <c r="O3821" s="21" t="e">
        <f>IF(OR($B3821="",O$3&lt;$D3821+Настройки!$B$7),0,MAX(0,$E3821-MAX(0,SUMIFS(Тех_Движение!$G$2:$G$5111,Тех_Движение!$D$2:$D$5111,$C3821,Тех_Движение!$B$2:$B$5111,"&lt;="&amp;O$3)-$F3821)))</f>
        <v>#VALUE!</v>
      </c>
      <c r="P3821" s="21" t="e">
        <f>IF(OR($B3821="",P$3&lt;$D3821+Настройки!$B$7),0,MAX(0,$E3821-MAX(0,SUMIFS(Тех_Движение!$G$2:$G$5111,Тех_Движение!$D$2:$D$5111,$C3821,Тех_Движение!$B$2:$B$5111,"&lt;="&amp;P$3)-$F3821)))</f>
        <v>#VALUE!</v>
      </c>
      <c r="Q3821" s="21" t="e">
        <f>IF(OR($B3821="",Q$3&lt;$D3821+Настройки!$B$7),0,MAX(0,$E3821-MAX(0,SUMIFS(Тех_Движение!$G$2:$G$5111,Тех_Движение!$D$2:$D$5111,$C3821,Тех_Движение!$B$2:$B$5111,"&lt;="&amp;Q$3)-$F3821)))</f>
        <v>#VALUE!</v>
      </c>
      <c r="R3821" s="21" t="str">
        <f t="shared" si="178"/>
        <v/>
      </c>
      <c r="S3821" s="23" t="str">
        <f>IF($B3821="","",VLOOKUP($C3821,Настройки!$A$11:$L$17,9,FALSE))</f>
        <v/>
      </c>
      <c r="T3821" s="23" t="str">
        <f t="shared" si="179"/>
        <v/>
      </c>
    </row>
    <row r="3822" spans="1:20" x14ac:dyDescent="0.3">
      <c r="A3822" s="20">
        <f>Тех_Движение!$A$3819</f>
        <v>3818</v>
      </c>
      <c r="B3822" s="20" t="str">
        <f>IF(Тех_Движение!$F$3819&gt;0,Тех_Движение!$I$3819,"")</f>
        <v/>
      </c>
      <c r="C3822" s="20" t="str">
        <f>IF($B3822="","",Тех_Движение!$D$3819)</f>
        <v/>
      </c>
      <c r="D3822" s="9" t="str">
        <f>IF($B3822="","",Тех_Движение!$B$3819)</f>
        <v/>
      </c>
      <c r="E3822" s="21" t="str">
        <f>IF($B3822="","",Тех_Движение!$F$3819)</f>
        <v/>
      </c>
      <c r="F3822" s="21" t="str">
        <f>IF($B3822="","",SUMIFS($E$5:$E3821,$C$5:$C3821,$C3822))</f>
        <v/>
      </c>
      <c r="G3822" s="21" t="str">
        <f>IF($B3822="","",MAX(0,$E3822-MAX(0,SUMIFS(Тех_Движение!$G$2:$G$5111,Тех_Движение!$D$2:$D$5111,$C3822,Тех_Движение!$B$2:$B$5111,"&lt;="&amp;Настройки!$B$5-1)-$F3822)))</f>
        <v/>
      </c>
      <c r="H3822" s="21" t="str">
        <f>IF($B3822="","",IF(AND($D3822&gt;=Настройки!$B$5,$D3822&lt;=Настройки!$B$6),$E3822,0))</f>
        <v/>
      </c>
      <c r="I3822" s="21" t="str">
        <f t="shared" si="177"/>
        <v/>
      </c>
      <c r="J3822" s="21" t="str">
        <f>IF($B3822="","",MAX(0,$E3822-MAX(0,SUMIFS(Тех_Движение!$G$2:$G$5111,Тех_Движение!$D$2:$D$5111,$C3822,Тех_Движение!$B$2:$B$5111,"&lt;="&amp;Настройки!$B$6)-$F3822)))</f>
        <v/>
      </c>
      <c r="K3822" s="21" t="e">
        <f>IF(OR($B3822="",K$3&lt;$D3822+Настройки!$B$7),0,MAX(0,$E3822-MAX(0,SUMIFS(Тех_Движение!$G$2:$G$5111,Тех_Движение!$D$2:$D$5111,$C3822,Тех_Движение!$B$2:$B$5111,"&lt;="&amp;K$3)-$F3822)))</f>
        <v>#VALUE!</v>
      </c>
      <c r="L3822" s="21" t="e">
        <f>IF(OR($B3822="",L$3&lt;$D3822+Настройки!$B$7),0,MAX(0,$E3822-MAX(0,SUMIFS(Тех_Движение!$G$2:$G$5111,Тех_Движение!$D$2:$D$5111,$C3822,Тех_Движение!$B$2:$B$5111,"&lt;="&amp;L$3)-$F3822)))</f>
        <v>#VALUE!</v>
      </c>
      <c r="M3822" s="21" t="e">
        <f>IF(OR($B3822="",M$3&lt;$D3822+Настройки!$B$7),0,MAX(0,$E3822-MAX(0,SUMIFS(Тех_Движение!$G$2:$G$5111,Тех_Движение!$D$2:$D$5111,$C3822,Тех_Движение!$B$2:$B$5111,"&lt;="&amp;M$3)-$F3822)))</f>
        <v>#VALUE!</v>
      </c>
      <c r="N3822" s="21" t="e">
        <f>IF(OR($B3822="",N$3&lt;$D3822+Настройки!$B$7),0,MAX(0,$E3822-MAX(0,SUMIFS(Тех_Движение!$G$2:$G$5111,Тех_Движение!$D$2:$D$5111,$C3822,Тех_Движение!$B$2:$B$5111,"&lt;="&amp;N$3)-$F3822)))</f>
        <v>#VALUE!</v>
      </c>
      <c r="O3822" s="21" t="e">
        <f>IF(OR($B3822="",O$3&lt;$D3822+Настройки!$B$7),0,MAX(0,$E3822-MAX(0,SUMIFS(Тех_Движение!$G$2:$G$5111,Тех_Движение!$D$2:$D$5111,$C3822,Тех_Движение!$B$2:$B$5111,"&lt;="&amp;O$3)-$F3822)))</f>
        <v>#VALUE!</v>
      </c>
      <c r="P3822" s="21" t="e">
        <f>IF(OR($B3822="",P$3&lt;$D3822+Настройки!$B$7),0,MAX(0,$E3822-MAX(0,SUMIFS(Тех_Движение!$G$2:$G$5111,Тех_Движение!$D$2:$D$5111,$C3822,Тех_Движение!$B$2:$B$5111,"&lt;="&amp;P$3)-$F3822)))</f>
        <v>#VALUE!</v>
      </c>
      <c r="Q3822" s="21" t="e">
        <f>IF(OR($B3822="",Q$3&lt;$D3822+Настройки!$B$7),0,MAX(0,$E3822-MAX(0,SUMIFS(Тех_Движение!$G$2:$G$5111,Тех_Движение!$D$2:$D$5111,$C3822,Тех_Движение!$B$2:$B$5111,"&lt;="&amp;Q$3)-$F3822)))</f>
        <v>#VALUE!</v>
      </c>
      <c r="R3822" s="21" t="str">
        <f t="shared" si="178"/>
        <v/>
      </c>
      <c r="S3822" s="23" t="str">
        <f>IF($B3822="","",VLOOKUP($C3822,Настройки!$A$11:$L$17,9,FALSE))</f>
        <v/>
      </c>
      <c r="T3822" s="23" t="str">
        <f t="shared" si="179"/>
        <v/>
      </c>
    </row>
    <row r="3823" spans="1:20" x14ac:dyDescent="0.3">
      <c r="A3823" s="20">
        <f>Тех_Движение!$A$3820</f>
        <v>3819</v>
      </c>
      <c r="B3823" s="20" t="str">
        <f>IF(Тех_Движение!$F$3820&gt;0,Тех_Движение!$I$3820,"")</f>
        <v/>
      </c>
      <c r="C3823" s="20" t="str">
        <f>IF($B3823="","",Тех_Движение!$D$3820)</f>
        <v/>
      </c>
      <c r="D3823" s="9" t="str">
        <f>IF($B3823="","",Тех_Движение!$B$3820)</f>
        <v/>
      </c>
      <c r="E3823" s="21" t="str">
        <f>IF($B3823="","",Тех_Движение!$F$3820)</f>
        <v/>
      </c>
      <c r="F3823" s="21" t="str">
        <f>IF($B3823="","",SUMIFS($E$5:$E3822,$C$5:$C3822,$C3823))</f>
        <v/>
      </c>
      <c r="G3823" s="21" t="str">
        <f>IF($B3823="","",MAX(0,$E3823-MAX(0,SUMIFS(Тех_Движение!$G$2:$G$5111,Тех_Движение!$D$2:$D$5111,$C3823,Тех_Движение!$B$2:$B$5111,"&lt;="&amp;Настройки!$B$5-1)-$F3823)))</f>
        <v/>
      </c>
      <c r="H3823" s="21" t="str">
        <f>IF($B3823="","",IF(AND($D3823&gt;=Настройки!$B$5,$D3823&lt;=Настройки!$B$6),$E3823,0))</f>
        <v/>
      </c>
      <c r="I3823" s="21" t="str">
        <f t="shared" si="177"/>
        <v/>
      </c>
      <c r="J3823" s="21" t="str">
        <f>IF($B3823="","",MAX(0,$E3823-MAX(0,SUMIFS(Тех_Движение!$G$2:$G$5111,Тех_Движение!$D$2:$D$5111,$C3823,Тех_Движение!$B$2:$B$5111,"&lt;="&amp;Настройки!$B$6)-$F3823)))</f>
        <v/>
      </c>
      <c r="K3823" s="21" t="e">
        <f>IF(OR($B3823="",K$3&lt;$D3823+Настройки!$B$7),0,MAX(0,$E3823-MAX(0,SUMIFS(Тех_Движение!$G$2:$G$5111,Тех_Движение!$D$2:$D$5111,$C3823,Тех_Движение!$B$2:$B$5111,"&lt;="&amp;K$3)-$F3823)))</f>
        <v>#VALUE!</v>
      </c>
      <c r="L3823" s="21" t="e">
        <f>IF(OR($B3823="",L$3&lt;$D3823+Настройки!$B$7),0,MAX(0,$E3823-MAX(0,SUMIFS(Тех_Движение!$G$2:$G$5111,Тех_Движение!$D$2:$D$5111,$C3823,Тех_Движение!$B$2:$B$5111,"&lt;="&amp;L$3)-$F3823)))</f>
        <v>#VALUE!</v>
      </c>
      <c r="M3823" s="21" t="e">
        <f>IF(OR($B3823="",M$3&lt;$D3823+Настройки!$B$7),0,MAX(0,$E3823-MAX(0,SUMIFS(Тех_Движение!$G$2:$G$5111,Тех_Движение!$D$2:$D$5111,$C3823,Тех_Движение!$B$2:$B$5111,"&lt;="&amp;M$3)-$F3823)))</f>
        <v>#VALUE!</v>
      </c>
      <c r="N3823" s="21" t="e">
        <f>IF(OR($B3823="",N$3&lt;$D3823+Настройки!$B$7),0,MAX(0,$E3823-MAX(0,SUMIFS(Тех_Движение!$G$2:$G$5111,Тех_Движение!$D$2:$D$5111,$C3823,Тех_Движение!$B$2:$B$5111,"&lt;="&amp;N$3)-$F3823)))</f>
        <v>#VALUE!</v>
      </c>
      <c r="O3823" s="21" t="e">
        <f>IF(OR($B3823="",O$3&lt;$D3823+Настройки!$B$7),0,MAX(0,$E3823-MAX(0,SUMIFS(Тех_Движение!$G$2:$G$5111,Тех_Движение!$D$2:$D$5111,$C3823,Тех_Движение!$B$2:$B$5111,"&lt;="&amp;O$3)-$F3823)))</f>
        <v>#VALUE!</v>
      </c>
      <c r="P3823" s="21" t="e">
        <f>IF(OR($B3823="",P$3&lt;$D3823+Настройки!$B$7),0,MAX(0,$E3823-MAX(0,SUMIFS(Тех_Движение!$G$2:$G$5111,Тех_Движение!$D$2:$D$5111,$C3823,Тех_Движение!$B$2:$B$5111,"&lt;="&amp;P$3)-$F3823)))</f>
        <v>#VALUE!</v>
      </c>
      <c r="Q3823" s="21" t="e">
        <f>IF(OR($B3823="",Q$3&lt;$D3823+Настройки!$B$7),0,MAX(0,$E3823-MAX(0,SUMIFS(Тех_Движение!$G$2:$G$5111,Тех_Движение!$D$2:$D$5111,$C3823,Тех_Движение!$B$2:$B$5111,"&lt;="&amp;Q$3)-$F3823)))</f>
        <v>#VALUE!</v>
      </c>
      <c r="R3823" s="21" t="str">
        <f t="shared" si="178"/>
        <v/>
      </c>
      <c r="S3823" s="23" t="str">
        <f>IF($B3823="","",VLOOKUP($C3823,Настройки!$A$11:$L$17,9,FALSE))</f>
        <v/>
      </c>
      <c r="T3823" s="23" t="str">
        <f t="shared" si="179"/>
        <v/>
      </c>
    </row>
    <row r="3824" spans="1:20" x14ac:dyDescent="0.3">
      <c r="A3824" s="20">
        <f>Тех_Движение!$A$3821</f>
        <v>3820</v>
      </c>
      <c r="B3824" s="20" t="str">
        <f>IF(Тех_Движение!$F$3821&gt;0,Тех_Движение!$I$3821,"")</f>
        <v/>
      </c>
      <c r="C3824" s="20" t="str">
        <f>IF($B3824="","",Тех_Движение!$D$3821)</f>
        <v/>
      </c>
      <c r="D3824" s="9" t="str">
        <f>IF($B3824="","",Тех_Движение!$B$3821)</f>
        <v/>
      </c>
      <c r="E3824" s="21" t="str">
        <f>IF($B3824="","",Тех_Движение!$F$3821)</f>
        <v/>
      </c>
      <c r="F3824" s="21" t="str">
        <f>IF($B3824="","",SUMIFS($E$5:$E3823,$C$5:$C3823,$C3824))</f>
        <v/>
      </c>
      <c r="G3824" s="21" t="str">
        <f>IF($B3824="","",MAX(0,$E3824-MAX(0,SUMIFS(Тех_Движение!$G$2:$G$5111,Тех_Движение!$D$2:$D$5111,$C3824,Тех_Движение!$B$2:$B$5111,"&lt;="&amp;Настройки!$B$5-1)-$F3824)))</f>
        <v/>
      </c>
      <c r="H3824" s="21" t="str">
        <f>IF($B3824="","",IF(AND($D3824&gt;=Настройки!$B$5,$D3824&lt;=Настройки!$B$6),$E3824,0))</f>
        <v/>
      </c>
      <c r="I3824" s="21" t="str">
        <f t="shared" si="177"/>
        <v/>
      </c>
      <c r="J3824" s="21" t="str">
        <f>IF($B3824="","",MAX(0,$E3824-MAX(0,SUMIFS(Тех_Движение!$G$2:$G$5111,Тех_Движение!$D$2:$D$5111,$C3824,Тех_Движение!$B$2:$B$5111,"&lt;="&amp;Настройки!$B$6)-$F3824)))</f>
        <v/>
      </c>
      <c r="K3824" s="21" t="e">
        <f>IF(OR($B3824="",K$3&lt;$D3824+Настройки!$B$7),0,MAX(0,$E3824-MAX(0,SUMIFS(Тех_Движение!$G$2:$G$5111,Тех_Движение!$D$2:$D$5111,$C3824,Тех_Движение!$B$2:$B$5111,"&lt;="&amp;K$3)-$F3824)))</f>
        <v>#VALUE!</v>
      </c>
      <c r="L3824" s="21" t="e">
        <f>IF(OR($B3824="",L$3&lt;$D3824+Настройки!$B$7),0,MAX(0,$E3824-MAX(0,SUMIFS(Тех_Движение!$G$2:$G$5111,Тех_Движение!$D$2:$D$5111,$C3824,Тех_Движение!$B$2:$B$5111,"&lt;="&amp;L$3)-$F3824)))</f>
        <v>#VALUE!</v>
      </c>
      <c r="M3824" s="21" t="e">
        <f>IF(OR($B3824="",M$3&lt;$D3824+Настройки!$B$7),0,MAX(0,$E3824-MAX(0,SUMIFS(Тех_Движение!$G$2:$G$5111,Тех_Движение!$D$2:$D$5111,$C3824,Тех_Движение!$B$2:$B$5111,"&lt;="&amp;M$3)-$F3824)))</f>
        <v>#VALUE!</v>
      </c>
      <c r="N3824" s="21" t="e">
        <f>IF(OR($B3824="",N$3&lt;$D3824+Настройки!$B$7),0,MAX(0,$E3824-MAX(0,SUMIFS(Тех_Движение!$G$2:$G$5111,Тех_Движение!$D$2:$D$5111,$C3824,Тех_Движение!$B$2:$B$5111,"&lt;="&amp;N$3)-$F3824)))</f>
        <v>#VALUE!</v>
      </c>
      <c r="O3824" s="21" t="e">
        <f>IF(OR($B3824="",O$3&lt;$D3824+Настройки!$B$7),0,MAX(0,$E3824-MAX(0,SUMIFS(Тех_Движение!$G$2:$G$5111,Тех_Движение!$D$2:$D$5111,$C3824,Тех_Движение!$B$2:$B$5111,"&lt;="&amp;O$3)-$F3824)))</f>
        <v>#VALUE!</v>
      </c>
      <c r="P3824" s="21" t="e">
        <f>IF(OR($B3824="",P$3&lt;$D3824+Настройки!$B$7),0,MAX(0,$E3824-MAX(0,SUMIFS(Тех_Движение!$G$2:$G$5111,Тех_Движение!$D$2:$D$5111,$C3824,Тех_Движение!$B$2:$B$5111,"&lt;="&amp;P$3)-$F3824)))</f>
        <v>#VALUE!</v>
      </c>
      <c r="Q3824" s="21" t="e">
        <f>IF(OR($B3824="",Q$3&lt;$D3824+Настройки!$B$7),0,MAX(0,$E3824-MAX(0,SUMIFS(Тех_Движение!$G$2:$G$5111,Тех_Движение!$D$2:$D$5111,$C3824,Тех_Движение!$B$2:$B$5111,"&lt;="&amp;Q$3)-$F3824)))</f>
        <v>#VALUE!</v>
      </c>
      <c r="R3824" s="21" t="str">
        <f t="shared" si="178"/>
        <v/>
      </c>
      <c r="S3824" s="23" t="str">
        <f>IF($B3824="","",VLOOKUP($C3824,Настройки!$A$11:$L$17,9,FALSE))</f>
        <v/>
      </c>
      <c r="T3824" s="23" t="str">
        <f t="shared" si="179"/>
        <v/>
      </c>
    </row>
    <row r="3825" spans="1:20" x14ac:dyDescent="0.3">
      <c r="A3825" s="20">
        <f>Тех_Движение!$A$3822</f>
        <v>3821</v>
      </c>
      <c r="B3825" s="20" t="str">
        <f>IF(Тех_Движение!$F$3822&gt;0,Тех_Движение!$I$3822,"")</f>
        <v/>
      </c>
      <c r="C3825" s="20" t="str">
        <f>IF($B3825="","",Тех_Движение!$D$3822)</f>
        <v/>
      </c>
      <c r="D3825" s="9" t="str">
        <f>IF($B3825="","",Тех_Движение!$B$3822)</f>
        <v/>
      </c>
      <c r="E3825" s="21" t="str">
        <f>IF($B3825="","",Тех_Движение!$F$3822)</f>
        <v/>
      </c>
      <c r="F3825" s="21" t="str">
        <f>IF($B3825="","",SUMIFS($E$5:$E3824,$C$5:$C3824,$C3825))</f>
        <v/>
      </c>
      <c r="G3825" s="21" t="str">
        <f>IF($B3825="","",MAX(0,$E3825-MAX(0,SUMIFS(Тех_Движение!$G$2:$G$5111,Тех_Движение!$D$2:$D$5111,$C3825,Тех_Движение!$B$2:$B$5111,"&lt;="&amp;Настройки!$B$5-1)-$F3825)))</f>
        <v/>
      </c>
      <c r="H3825" s="21" t="str">
        <f>IF($B3825="","",IF(AND($D3825&gt;=Настройки!$B$5,$D3825&lt;=Настройки!$B$6),$E3825,0))</f>
        <v/>
      </c>
      <c r="I3825" s="21" t="str">
        <f t="shared" si="177"/>
        <v/>
      </c>
      <c r="J3825" s="21" t="str">
        <f>IF($B3825="","",MAX(0,$E3825-MAX(0,SUMIFS(Тех_Движение!$G$2:$G$5111,Тех_Движение!$D$2:$D$5111,$C3825,Тех_Движение!$B$2:$B$5111,"&lt;="&amp;Настройки!$B$6)-$F3825)))</f>
        <v/>
      </c>
      <c r="K3825" s="21" t="e">
        <f>IF(OR($B3825="",K$3&lt;$D3825+Настройки!$B$7),0,MAX(0,$E3825-MAX(0,SUMIFS(Тех_Движение!$G$2:$G$5111,Тех_Движение!$D$2:$D$5111,$C3825,Тех_Движение!$B$2:$B$5111,"&lt;="&amp;K$3)-$F3825)))</f>
        <v>#VALUE!</v>
      </c>
      <c r="L3825" s="21" t="e">
        <f>IF(OR($B3825="",L$3&lt;$D3825+Настройки!$B$7),0,MAX(0,$E3825-MAX(0,SUMIFS(Тех_Движение!$G$2:$G$5111,Тех_Движение!$D$2:$D$5111,$C3825,Тех_Движение!$B$2:$B$5111,"&lt;="&amp;L$3)-$F3825)))</f>
        <v>#VALUE!</v>
      </c>
      <c r="M3825" s="21" t="e">
        <f>IF(OR($B3825="",M$3&lt;$D3825+Настройки!$B$7),0,MAX(0,$E3825-MAX(0,SUMIFS(Тех_Движение!$G$2:$G$5111,Тех_Движение!$D$2:$D$5111,$C3825,Тех_Движение!$B$2:$B$5111,"&lt;="&amp;M$3)-$F3825)))</f>
        <v>#VALUE!</v>
      </c>
      <c r="N3825" s="21" t="e">
        <f>IF(OR($B3825="",N$3&lt;$D3825+Настройки!$B$7),0,MAX(0,$E3825-MAX(0,SUMIFS(Тех_Движение!$G$2:$G$5111,Тех_Движение!$D$2:$D$5111,$C3825,Тех_Движение!$B$2:$B$5111,"&lt;="&amp;N$3)-$F3825)))</f>
        <v>#VALUE!</v>
      </c>
      <c r="O3825" s="21" t="e">
        <f>IF(OR($B3825="",O$3&lt;$D3825+Настройки!$B$7),0,MAX(0,$E3825-MAX(0,SUMIFS(Тех_Движение!$G$2:$G$5111,Тех_Движение!$D$2:$D$5111,$C3825,Тех_Движение!$B$2:$B$5111,"&lt;="&amp;O$3)-$F3825)))</f>
        <v>#VALUE!</v>
      </c>
      <c r="P3825" s="21" t="e">
        <f>IF(OR($B3825="",P$3&lt;$D3825+Настройки!$B$7),0,MAX(0,$E3825-MAX(0,SUMIFS(Тех_Движение!$G$2:$G$5111,Тех_Движение!$D$2:$D$5111,$C3825,Тех_Движение!$B$2:$B$5111,"&lt;="&amp;P$3)-$F3825)))</f>
        <v>#VALUE!</v>
      </c>
      <c r="Q3825" s="21" t="e">
        <f>IF(OR($B3825="",Q$3&lt;$D3825+Настройки!$B$7),0,MAX(0,$E3825-MAX(0,SUMIFS(Тех_Движение!$G$2:$G$5111,Тех_Движение!$D$2:$D$5111,$C3825,Тех_Движение!$B$2:$B$5111,"&lt;="&amp;Q$3)-$F3825)))</f>
        <v>#VALUE!</v>
      </c>
      <c r="R3825" s="21" t="str">
        <f t="shared" si="178"/>
        <v/>
      </c>
      <c r="S3825" s="23" t="str">
        <f>IF($B3825="","",VLOOKUP($C3825,Настройки!$A$11:$L$17,9,FALSE))</f>
        <v/>
      </c>
      <c r="T3825" s="23" t="str">
        <f t="shared" si="179"/>
        <v/>
      </c>
    </row>
    <row r="3826" spans="1:20" x14ac:dyDescent="0.3">
      <c r="A3826" s="20">
        <f>Тех_Движение!$A$3823</f>
        <v>3822</v>
      </c>
      <c r="B3826" s="20" t="str">
        <f>IF(Тех_Движение!$F$3823&gt;0,Тех_Движение!$I$3823,"")</f>
        <v/>
      </c>
      <c r="C3826" s="20" t="str">
        <f>IF($B3826="","",Тех_Движение!$D$3823)</f>
        <v/>
      </c>
      <c r="D3826" s="9" t="str">
        <f>IF($B3826="","",Тех_Движение!$B$3823)</f>
        <v/>
      </c>
      <c r="E3826" s="21" t="str">
        <f>IF($B3826="","",Тех_Движение!$F$3823)</f>
        <v/>
      </c>
      <c r="F3826" s="21" t="str">
        <f>IF($B3826="","",SUMIFS($E$5:$E3825,$C$5:$C3825,$C3826))</f>
        <v/>
      </c>
      <c r="G3826" s="21" t="str">
        <f>IF($B3826="","",MAX(0,$E3826-MAX(0,SUMIFS(Тех_Движение!$G$2:$G$5111,Тех_Движение!$D$2:$D$5111,$C3826,Тех_Движение!$B$2:$B$5111,"&lt;="&amp;Настройки!$B$5-1)-$F3826)))</f>
        <v/>
      </c>
      <c r="H3826" s="21" t="str">
        <f>IF($B3826="","",IF(AND($D3826&gt;=Настройки!$B$5,$D3826&lt;=Настройки!$B$6),$E3826,0))</f>
        <v/>
      </c>
      <c r="I3826" s="21" t="str">
        <f t="shared" si="177"/>
        <v/>
      </c>
      <c r="J3826" s="21" t="str">
        <f>IF($B3826="","",MAX(0,$E3826-MAX(0,SUMIFS(Тех_Движение!$G$2:$G$5111,Тех_Движение!$D$2:$D$5111,$C3826,Тех_Движение!$B$2:$B$5111,"&lt;="&amp;Настройки!$B$6)-$F3826)))</f>
        <v/>
      </c>
      <c r="K3826" s="21" t="e">
        <f>IF(OR($B3826="",K$3&lt;$D3826+Настройки!$B$7),0,MAX(0,$E3826-MAX(0,SUMIFS(Тех_Движение!$G$2:$G$5111,Тех_Движение!$D$2:$D$5111,$C3826,Тех_Движение!$B$2:$B$5111,"&lt;="&amp;K$3)-$F3826)))</f>
        <v>#VALUE!</v>
      </c>
      <c r="L3826" s="21" t="e">
        <f>IF(OR($B3826="",L$3&lt;$D3826+Настройки!$B$7),0,MAX(0,$E3826-MAX(0,SUMIFS(Тех_Движение!$G$2:$G$5111,Тех_Движение!$D$2:$D$5111,$C3826,Тех_Движение!$B$2:$B$5111,"&lt;="&amp;L$3)-$F3826)))</f>
        <v>#VALUE!</v>
      </c>
      <c r="M3826" s="21" t="e">
        <f>IF(OR($B3826="",M$3&lt;$D3826+Настройки!$B$7),0,MAX(0,$E3826-MAX(0,SUMIFS(Тех_Движение!$G$2:$G$5111,Тех_Движение!$D$2:$D$5111,$C3826,Тех_Движение!$B$2:$B$5111,"&lt;="&amp;M$3)-$F3826)))</f>
        <v>#VALUE!</v>
      </c>
      <c r="N3826" s="21" t="e">
        <f>IF(OR($B3826="",N$3&lt;$D3826+Настройки!$B$7),0,MAX(0,$E3826-MAX(0,SUMIFS(Тех_Движение!$G$2:$G$5111,Тех_Движение!$D$2:$D$5111,$C3826,Тех_Движение!$B$2:$B$5111,"&lt;="&amp;N$3)-$F3826)))</f>
        <v>#VALUE!</v>
      </c>
      <c r="O3826" s="21" t="e">
        <f>IF(OR($B3826="",O$3&lt;$D3826+Настройки!$B$7),0,MAX(0,$E3826-MAX(0,SUMIFS(Тех_Движение!$G$2:$G$5111,Тех_Движение!$D$2:$D$5111,$C3826,Тех_Движение!$B$2:$B$5111,"&lt;="&amp;O$3)-$F3826)))</f>
        <v>#VALUE!</v>
      </c>
      <c r="P3826" s="21" t="e">
        <f>IF(OR($B3826="",P$3&lt;$D3826+Настройки!$B$7),0,MAX(0,$E3826-MAX(0,SUMIFS(Тех_Движение!$G$2:$G$5111,Тех_Движение!$D$2:$D$5111,$C3826,Тех_Движение!$B$2:$B$5111,"&lt;="&amp;P$3)-$F3826)))</f>
        <v>#VALUE!</v>
      </c>
      <c r="Q3826" s="21" t="e">
        <f>IF(OR($B3826="",Q$3&lt;$D3826+Настройки!$B$7),0,MAX(0,$E3826-MAX(0,SUMIFS(Тех_Движение!$G$2:$G$5111,Тех_Движение!$D$2:$D$5111,$C3826,Тех_Движение!$B$2:$B$5111,"&lt;="&amp;Q$3)-$F3826)))</f>
        <v>#VALUE!</v>
      </c>
      <c r="R3826" s="21" t="str">
        <f t="shared" si="178"/>
        <v/>
      </c>
      <c r="S3826" s="23" t="str">
        <f>IF($B3826="","",VLOOKUP($C3826,Настройки!$A$11:$L$17,9,FALSE))</f>
        <v/>
      </c>
      <c r="T3826" s="23" t="str">
        <f t="shared" si="179"/>
        <v/>
      </c>
    </row>
    <row r="3827" spans="1:20" x14ac:dyDescent="0.3">
      <c r="A3827" s="20">
        <f>Тех_Движение!$A$3824</f>
        <v>3823</v>
      </c>
      <c r="B3827" s="20" t="str">
        <f>IF(Тех_Движение!$F$3824&gt;0,Тех_Движение!$I$3824,"")</f>
        <v/>
      </c>
      <c r="C3827" s="20" t="str">
        <f>IF($B3827="","",Тех_Движение!$D$3824)</f>
        <v/>
      </c>
      <c r="D3827" s="9" t="str">
        <f>IF($B3827="","",Тех_Движение!$B$3824)</f>
        <v/>
      </c>
      <c r="E3827" s="21" t="str">
        <f>IF($B3827="","",Тех_Движение!$F$3824)</f>
        <v/>
      </c>
      <c r="F3827" s="21" t="str">
        <f>IF($B3827="","",SUMIFS($E$5:$E3826,$C$5:$C3826,$C3827))</f>
        <v/>
      </c>
      <c r="G3827" s="21" t="str">
        <f>IF($B3827="","",MAX(0,$E3827-MAX(0,SUMIFS(Тех_Движение!$G$2:$G$5111,Тех_Движение!$D$2:$D$5111,$C3827,Тех_Движение!$B$2:$B$5111,"&lt;="&amp;Настройки!$B$5-1)-$F3827)))</f>
        <v/>
      </c>
      <c r="H3827" s="21" t="str">
        <f>IF($B3827="","",IF(AND($D3827&gt;=Настройки!$B$5,$D3827&lt;=Настройки!$B$6),$E3827,0))</f>
        <v/>
      </c>
      <c r="I3827" s="21" t="str">
        <f t="shared" si="177"/>
        <v/>
      </c>
      <c r="J3827" s="21" t="str">
        <f>IF($B3827="","",MAX(0,$E3827-MAX(0,SUMIFS(Тех_Движение!$G$2:$G$5111,Тех_Движение!$D$2:$D$5111,$C3827,Тех_Движение!$B$2:$B$5111,"&lt;="&amp;Настройки!$B$6)-$F3827)))</f>
        <v/>
      </c>
      <c r="K3827" s="21" t="e">
        <f>IF(OR($B3827="",K$3&lt;$D3827+Настройки!$B$7),0,MAX(0,$E3827-MAX(0,SUMIFS(Тех_Движение!$G$2:$G$5111,Тех_Движение!$D$2:$D$5111,$C3827,Тех_Движение!$B$2:$B$5111,"&lt;="&amp;K$3)-$F3827)))</f>
        <v>#VALUE!</v>
      </c>
      <c r="L3827" s="21" t="e">
        <f>IF(OR($B3827="",L$3&lt;$D3827+Настройки!$B$7),0,MAX(0,$E3827-MAX(0,SUMIFS(Тех_Движение!$G$2:$G$5111,Тех_Движение!$D$2:$D$5111,$C3827,Тех_Движение!$B$2:$B$5111,"&lt;="&amp;L$3)-$F3827)))</f>
        <v>#VALUE!</v>
      </c>
      <c r="M3827" s="21" t="e">
        <f>IF(OR($B3827="",M$3&lt;$D3827+Настройки!$B$7),0,MAX(0,$E3827-MAX(0,SUMIFS(Тех_Движение!$G$2:$G$5111,Тех_Движение!$D$2:$D$5111,$C3827,Тех_Движение!$B$2:$B$5111,"&lt;="&amp;M$3)-$F3827)))</f>
        <v>#VALUE!</v>
      </c>
      <c r="N3827" s="21" t="e">
        <f>IF(OR($B3827="",N$3&lt;$D3827+Настройки!$B$7),0,MAX(0,$E3827-MAX(0,SUMIFS(Тех_Движение!$G$2:$G$5111,Тех_Движение!$D$2:$D$5111,$C3827,Тех_Движение!$B$2:$B$5111,"&lt;="&amp;N$3)-$F3827)))</f>
        <v>#VALUE!</v>
      </c>
      <c r="O3827" s="21" t="e">
        <f>IF(OR($B3827="",O$3&lt;$D3827+Настройки!$B$7),0,MAX(0,$E3827-MAX(0,SUMIFS(Тех_Движение!$G$2:$G$5111,Тех_Движение!$D$2:$D$5111,$C3827,Тех_Движение!$B$2:$B$5111,"&lt;="&amp;O$3)-$F3827)))</f>
        <v>#VALUE!</v>
      </c>
      <c r="P3827" s="21" t="e">
        <f>IF(OR($B3827="",P$3&lt;$D3827+Настройки!$B$7),0,MAX(0,$E3827-MAX(0,SUMIFS(Тех_Движение!$G$2:$G$5111,Тех_Движение!$D$2:$D$5111,$C3827,Тех_Движение!$B$2:$B$5111,"&lt;="&amp;P$3)-$F3827)))</f>
        <v>#VALUE!</v>
      </c>
      <c r="Q3827" s="21" t="e">
        <f>IF(OR($B3827="",Q$3&lt;$D3827+Настройки!$B$7),0,MAX(0,$E3827-MAX(0,SUMIFS(Тех_Движение!$G$2:$G$5111,Тех_Движение!$D$2:$D$5111,$C3827,Тех_Движение!$B$2:$B$5111,"&lt;="&amp;Q$3)-$F3827)))</f>
        <v>#VALUE!</v>
      </c>
      <c r="R3827" s="21" t="str">
        <f t="shared" si="178"/>
        <v/>
      </c>
      <c r="S3827" s="23" t="str">
        <f>IF($B3827="","",VLOOKUP($C3827,Настройки!$A$11:$L$17,9,FALSE))</f>
        <v/>
      </c>
      <c r="T3827" s="23" t="str">
        <f t="shared" si="179"/>
        <v/>
      </c>
    </row>
    <row r="3828" spans="1:20" x14ac:dyDescent="0.3">
      <c r="A3828" s="20">
        <f>Тех_Движение!$A$3825</f>
        <v>3824</v>
      </c>
      <c r="B3828" s="20" t="str">
        <f>IF(Тех_Движение!$F$3825&gt;0,Тех_Движение!$I$3825,"")</f>
        <v/>
      </c>
      <c r="C3828" s="20" t="str">
        <f>IF($B3828="","",Тех_Движение!$D$3825)</f>
        <v/>
      </c>
      <c r="D3828" s="9" t="str">
        <f>IF($B3828="","",Тех_Движение!$B$3825)</f>
        <v/>
      </c>
      <c r="E3828" s="21" t="str">
        <f>IF($B3828="","",Тех_Движение!$F$3825)</f>
        <v/>
      </c>
      <c r="F3828" s="21" t="str">
        <f>IF($B3828="","",SUMIFS($E$5:$E3827,$C$5:$C3827,$C3828))</f>
        <v/>
      </c>
      <c r="G3828" s="21" t="str">
        <f>IF($B3828="","",MAX(0,$E3828-MAX(0,SUMIFS(Тех_Движение!$G$2:$G$5111,Тех_Движение!$D$2:$D$5111,$C3828,Тех_Движение!$B$2:$B$5111,"&lt;="&amp;Настройки!$B$5-1)-$F3828)))</f>
        <v/>
      </c>
      <c r="H3828" s="21" t="str">
        <f>IF($B3828="","",IF(AND($D3828&gt;=Настройки!$B$5,$D3828&lt;=Настройки!$B$6),$E3828,0))</f>
        <v/>
      </c>
      <c r="I3828" s="21" t="str">
        <f t="shared" si="177"/>
        <v/>
      </c>
      <c r="J3828" s="21" t="str">
        <f>IF($B3828="","",MAX(0,$E3828-MAX(0,SUMIFS(Тех_Движение!$G$2:$G$5111,Тех_Движение!$D$2:$D$5111,$C3828,Тех_Движение!$B$2:$B$5111,"&lt;="&amp;Настройки!$B$6)-$F3828)))</f>
        <v/>
      </c>
      <c r="K3828" s="21" t="e">
        <f>IF(OR($B3828="",K$3&lt;$D3828+Настройки!$B$7),0,MAX(0,$E3828-MAX(0,SUMIFS(Тех_Движение!$G$2:$G$5111,Тех_Движение!$D$2:$D$5111,$C3828,Тех_Движение!$B$2:$B$5111,"&lt;="&amp;K$3)-$F3828)))</f>
        <v>#VALUE!</v>
      </c>
      <c r="L3828" s="21" t="e">
        <f>IF(OR($B3828="",L$3&lt;$D3828+Настройки!$B$7),0,MAX(0,$E3828-MAX(0,SUMIFS(Тех_Движение!$G$2:$G$5111,Тех_Движение!$D$2:$D$5111,$C3828,Тех_Движение!$B$2:$B$5111,"&lt;="&amp;L$3)-$F3828)))</f>
        <v>#VALUE!</v>
      </c>
      <c r="M3828" s="21" t="e">
        <f>IF(OR($B3828="",M$3&lt;$D3828+Настройки!$B$7),0,MAX(0,$E3828-MAX(0,SUMIFS(Тех_Движение!$G$2:$G$5111,Тех_Движение!$D$2:$D$5111,$C3828,Тех_Движение!$B$2:$B$5111,"&lt;="&amp;M$3)-$F3828)))</f>
        <v>#VALUE!</v>
      </c>
      <c r="N3828" s="21" t="e">
        <f>IF(OR($B3828="",N$3&lt;$D3828+Настройки!$B$7),0,MAX(0,$E3828-MAX(0,SUMIFS(Тех_Движение!$G$2:$G$5111,Тех_Движение!$D$2:$D$5111,$C3828,Тех_Движение!$B$2:$B$5111,"&lt;="&amp;N$3)-$F3828)))</f>
        <v>#VALUE!</v>
      </c>
      <c r="O3828" s="21" t="e">
        <f>IF(OR($B3828="",O$3&lt;$D3828+Настройки!$B$7),0,MAX(0,$E3828-MAX(0,SUMIFS(Тех_Движение!$G$2:$G$5111,Тех_Движение!$D$2:$D$5111,$C3828,Тех_Движение!$B$2:$B$5111,"&lt;="&amp;O$3)-$F3828)))</f>
        <v>#VALUE!</v>
      </c>
      <c r="P3828" s="21" t="e">
        <f>IF(OR($B3828="",P$3&lt;$D3828+Настройки!$B$7),0,MAX(0,$E3828-MAX(0,SUMIFS(Тех_Движение!$G$2:$G$5111,Тех_Движение!$D$2:$D$5111,$C3828,Тех_Движение!$B$2:$B$5111,"&lt;="&amp;P$3)-$F3828)))</f>
        <v>#VALUE!</v>
      </c>
      <c r="Q3828" s="21" t="e">
        <f>IF(OR($B3828="",Q$3&lt;$D3828+Настройки!$B$7),0,MAX(0,$E3828-MAX(0,SUMIFS(Тех_Движение!$G$2:$G$5111,Тех_Движение!$D$2:$D$5111,$C3828,Тех_Движение!$B$2:$B$5111,"&lt;="&amp;Q$3)-$F3828)))</f>
        <v>#VALUE!</v>
      </c>
      <c r="R3828" s="21" t="str">
        <f t="shared" si="178"/>
        <v/>
      </c>
      <c r="S3828" s="23" t="str">
        <f>IF($B3828="","",VLOOKUP($C3828,Настройки!$A$11:$L$17,9,FALSE))</f>
        <v/>
      </c>
      <c r="T3828" s="23" t="str">
        <f t="shared" si="179"/>
        <v/>
      </c>
    </row>
    <row r="3829" spans="1:20" x14ac:dyDescent="0.3">
      <c r="A3829" s="20">
        <f>Тех_Движение!$A$3826</f>
        <v>3825</v>
      </c>
      <c r="B3829" s="20" t="str">
        <f>IF(Тех_Движение!$F$3826&gt;0,Тех_Движение!$I$3826,"")</f>
        <v/>
      </c>
      <c r="C3829" s="20" t="str">
        <f>IF($B3829="","",Тех_Движение!$D$3826)</f>
        <v/>
      </c>
      <c r="D3829" s="9" t="str">
        <f>IF($B3829="","",Тех_Движение!$B$3826)</f>
        <v/>
      </c>
      <c r="E3829" s="21" t="str">
        <f>IF($B3829="","",Тех_Движение!$F$3826)</f>
        <v/>
      </c>
      <c r="F3829" s="21" t="str">
        <f>IF($B3829="","",SUMIFS($E$5:$E3828,$C$5:$C3828,$C3829))</f>
        <v/>
      </c>
      <c r="G3829" s="21" t="str">
        <f>IF($B3829="","",MAX(0,$E3829-MAX(0,SUMIFS(Тех_Движение!$G$2:$G$5111,Тех_Движение!$D$2:$D$5111,$C3829,Тех_Движение!$B$2:$B$5111,"&lt;="&amp;Настройки!$B$5-1)-$F3829)))</f>
        <v/>
      </c>
      <c r="H3829" s="21" t="str">
        <f>IF($B3829="","",IF(AND($D3829&gt;=Настройки!$B$5,$D3829&lt;=Настройки!$B$6),$E3829,0))</f>
        <v/>
      </c>
      <c r="I3829" s="21" t="str">
        <f t="shared" si="177"/>
        <v/>
      </c>
      <c r="J3829" s="21" t="str">
        <f>IF($B3829="","",MAX(0,$E3829-MAX(0,SUMIFS(Тех_Движение!$G$2:$G$5111,Тех_Движение!$D$2:$D$5111,$C3829,Тех_Движение!$B$2:$B$5111,"&lt;="&amp;Настройки!$B$6)-$F3829)))</f>
        <v/>
      </c>
      <c r="K3829" s="21" t="e">
        <f>IF(OR($B3829="",K$3&lt;$D3829+Настройки!$B$7),0,MAX(0,$E3829-MAX(0,SUMIFS(Тех_Движение!$G$2:$G$5111,Тех_Движение!$D$2:$D$5111,$C3829,Тех_Движение!$B$2:$B$5111,"&lt;="&amp;K$3)-$F3829)))</f>
        <v>#VALUE!</v>
      </c>
      <c r="L3829" s="21" t="e">
        <f>IF(OR($B3829="",L$3&lt;$D3829+Настройки!$B$7),0,MAX(0,$E3829-MAX(0,SUMIFS(Тех_Движение!$G$2:$G$5111,Тех_Движение!$D$2:$D$5111,$C3829,Тех_Движение!$B$2:$B$5111,"&lt;="&amp;L$3)-$F3829)))</f>
        <v>#VALUE!</v>
      </c>
      <c r="M3829" s="21" t="e">
        <f>IF(OR($B3829="",M$3&lt;$D3829+Настройки!$B$7),0,MAX(0,$E3829-MAX(0,SUMIFS(Тех_Движение!$G$2:$G$5111,Тех_Движение!$D$2:$D$5111,$C3829,Тех_Движение!$B$2:$B$5111,"&lt;="&amp;M$3)-$F3829)))</f>
        <v>#VALUE!</v>
      </c>
      <c r="N3829" s="21" t="e">
        <f>IF(OR($B3829="",N$3&lt;$D3829+Настройки!$B$7),0,MAX(0,$E3829-MAX(0,SUMIFS(Тех_Движение!$G$2:$G$5111,Тех_Движение!$D$2:$D$5111,$C3829,Тех_Движение!$B$2:$B$5111,"&lt;="&amp;N$3)-$F3829)))</f>
        <v>#VALUE!</v>
      </c>
      <c r="O3829" s="21" t="e">
        <f>IF(OR($B3829="",O$3&lt;$D3829+Настройки!$B$7),0,MAX(0,$E3829-MAX(0,SUMIFS(Тех_Движение!$G$2:$G$5111,Тех_Движение!$D$2:$D$5111,$C3829,Тех_Движение!$B$2:$B$5111,"&lt;="&amp;O$3)-$F3829)))</f>
        <v>#VALUE!</v>
      </c>
      <c r="P3829" s="21" t="e">
        <f>IF(OR($B3829="",P$3&lt;$D3829+Настройки!$B$7),0,MAX(0,$E3829-MAX(0,SUMIFS(Тех_Движение!$G$2:$G$5111,Тех_Движение!$D$2:$D$5111,$C3829,Тех_Движение!$B$2:$B$5111,"&lt;="&amp;P$3)-$F3829)))</f>
        <v>#VALUE!</v>
      </c>
      <c r="Q3829" s="21" t="e">
        <f>IF(OR($B3829="",Q$3&lt;$D3829+Настройки!$B$7),0,MAX(0,$E3829-MAX(0,SUMIFS(Тех_Движение!$G$2:$G$5111,Тех_Движение!$D$2:$D$5111,$C3829,Тех_Движение!$B$2:$B$5111,"&lt;="&amp;Q$3)-$F3829)))</f>
        <v>#VALUE!</v>
      </c>
      <c r="R3829" s="21" t="str">
        <f t="shared" si="178"/>
        <v/>
      </c>
      <c r="S3829" s="23" t="str">
        <f>IF($B3829="","",VLOOKUP($C3829,Настройки!$A$11:$L$17,9,FALSE))</f>
        <v/>
      </c>
      <c r="T3829" s="23" t="str">
        <f t="shared" si="179"/>
        <v/>
      </c>
    </row>
    <row r="3830" spans="1:20" x14ac:dyDescent="0.3">
      <c r="A3830" s="20">
        <f>Тех_Движение!$A$3827</f>
        <v>3826</v>
      </c>
      <c r="B3830" s="20" t="str">
        <f>IF(Тех_Движение!$F$3827&gt;0,Тех_Движение!$I$3827,"")</f>
        <v/>
      </c>
      <c r="C3830" s="20" t="str">
        <f>IF($B3830="","",Тех_Движение!$D$3827)</f>
        <v/>
      </c>
      <c r="D3830" s="9" t="str">
        <f>IF($B3830="","",Тех_Движение!$B$3827)</f>
        <v/>
      </c>
      <c r="E3830" s="21" t="str">
        <f>IF($B3830="","",Тех_Движение!$F$3827)</f>
        <v/>
      </c>
      <c r="F3830" s="21" t="str">
        <f>IF($B3830="","",SUMIFS($E$5:$E3829,$C$5:$C3829,$C3830))</f>
        <v/>
      </c>
      <c r="G3830" s="21" t="str">
        <f>IF($B3830="","",MAX(0,$E3830-MAX(0,SUMIFS(Тех_Движение!$G$2:$G$5111,Тех_Движение!$D$2:$D$5111,$C3830,Тех_Движение!$B$2:$B$5111,"&lt;="&amp;Настройки!$B$5-1)-$F3830)))</f>
        <v/>
      </c>
      <c r="H3830" s="21" t="str">
        <f>IF($B3830="","",IF(AND($D3830&gt;=Настройки!$B$5,$D3830&lt;=Настройки!$B$6),$E3830,0))</f>
        <v/>
      </c>
      <c r="I3830" s="21" t="str">
        <f t="shared" si="177"/>
        <v/>
      </c>
      <c r="J3830" s="21" t="str">
        <f>IF($B3830="","",MAX(0,$E3830-MAX(0,SUMIFS(Тех_Движение!$G$2:$G$5111,Тех_Движение!$D$2:$D$5111,$C3830,Тех_Движение!$B$2:$B$5111,"&lt;="&amp;Настройки!$B$6)-$F3830)))</f>
        <v/>
      </c>
      <c r="K3830" s="21" t="e">
        <f>IF(OR($B3830="",K$3&lt;$D3830+Настройки!$B$7),0,MAX(0,$E3830-MAX(0,SUMIFS(Тех_Движение!$G$2:$G$5111,Тех_Движение!$D$2:$D$5111,$C3830,Тех_Движение!$B$2:$B$5111,"&lt;="&amp;K$3)-$F3830)))</f>
        <v>#VALUE!</v>
      </c>
      <c r="L3830" s="21" t="e">
        <f>IF(OR($B3830="",L$3&lt;$D3830+Настройки!$B$7),0,MAX(0,$E3830-MAX(0,SUMIFS(Тех_Движение!$G$2:$G$5111,Тех_Движение!$D$2:$D$5111,$C3830,Тех_Движение!$B$2:$B$5111,"&lt;="&amp;L$3)-$F3830)))</f>
        <v>#VALUE!</v>
      </c>
      <c r="M3830" s="21" t="e">
        <f>IF(OR($B3830="",M$3&lt;$D3830+Настройки!$B$7),0,MAX(0,$E3830-MAX(0,SUMIFS(Тех_Движение!$G$2:$G$5111,Тех_Движение!$D$2:$D$5111,$C3830,Тех_Движение!$B$2:$B$5111,"&lt;="&amp;M$3)-$F3830)))</f>
        <v>#VALUE!</v>
      </c>
      <c r="N3830" s="21" t="e">
        <f>IF(OR($B3830="",N$3&lt;$D3830+Настройки!$B$7),0,MAX(0,$E3830-MAX(0,SUMIFS(Тех_Движение!$G$2:$G$5111,Тех_Движение!$D$2:$D$5111,$C3830,Тех_Движение!$B$2:$B$5111,"&lt;="&amp;N$3)-$F3830)))</f>
        <v>#VALUE!</v>
      </c>
      <c r="O3830" s="21" t="e">
        <f>IF(OR($B3830="",O$3&lt;$D3830+Настройки!$B$7),0,MAX(0,$E3830-MAX(0,SUMIFS(Тех_Движение!$G$2:$G$5111,Тех_Движение!$D$2:$D$5111,$C3830,Тех_Движение!$B$2:$B$5111,"&lt;="&amp;O$3)-$F3830)))</f>
        <v>#VALUE!</v>
      </c>
      <c r="P3830" s="21" t="e">
        <f>IF(OR($B3830="",P$3&lt;$D3830+Настройки!$B$7),0,MAX(0,$E3830-MAX(0,SUMIFS(Тех_Движение!$G$2:$G$5111,Тех_Движение!$D$2:$D$5111,$C3830,Тех_Движение!$B$2:$B$5111,"&lt;="&amp;P$3)-$F3830)))</f>
        <v>#VALUE!</v>
      </c>
      <c r="Q3830" s="21" t="e">
        <f>IF(OR($B3830="",Q$3&lt;$D3830+Настройки!$B$7),0,MAX(0,$E3830-MAX(0,SUMIFS(Тех_Движение!$G$2:$G$5111,Тех_Движение!$D$2:$D$5111,$C3830,Тех_Движение!$B$2:$B$5111,"&lt;="&amp;Q$3)-$F3830)))</f>
        <v>#VALUE!</v>
      </c>
      <c r="R3830" s="21" t="str">
        <f t="shared" si="178"/>
        <v/>
      </c>
      <c r="S3830" s="23" t="str">
        <f>IF($B3830="","",VLOOKUP($C3830,Настройки!$A$11:$L$17,9,FALSE))</f>
        <v/>
      </c>
      <c r="T3830" s="23" t="str">
        <f t="shared" si="179"/>
        <v/>
      </c>
    </row>
    <row r="3831" spans="1:20" x14ac:dyDescent="0.3">
      <c r="A3831" s="20">
        <f>Тех_Движение!$A$3828</f>
        <v>3827</v>
      </c>
      <c r="B3831" s="20" t="str">
        <f>IF(Тех_Движение!$F$3828&gt;0,Тех_Движение!$I$3828,"")</f>
        <v/>
      </c>
      <c r="C3831" s="20" t="str">
        <f>IF($B3831="","",Тех_Движение!$D$3828)</f>
        <v/>
      </c>
      <c r="D3831" s="9" t="str">
        <f>IF($B3831="","",Тех_Движение!$B$3828)</f>
        <v/>
      </c>
      <c r="E3831" s="21" t="str">
        <f>IF($B3831="","",Тех_Движение!$F$3828)</f>
        <v/>
      </c>
      <c r="F3831" s="21" t="str">
        <f>IF($B3831="","",SUMIFS($E$5:$E3830,$C$5:$C3830,$C3831))</f>
        <v/>
      </c>
      <c r="G3831" s="21" t="str">
        <f>IF($B3831="","",MAX(0,$E3831-MAX(0,SUMIFS(Тех_Движение!$G$2:$G$5111,Тех_Движение!$D$2:$D$5111,$C3831,Тех_Движение!$B$2:$B$5111,"&lt;="&amp;Настройки!$B$5-1)-$F3831)))</f>
        <v/>
      </c>
      <c r="H3831" s="21" t="str">
        <f>IF($B3831="","",IF(AND($D3831&gt;=Настройки!$B$5,$D3831&lt;=Настройки!$B$6),$E3831,0))</f>
        <v/>
      </c>
      <c r="I3831" s="21" t="str">
        <f t="shared" si="177"/>
        <v/>
      </c>
      <c r="J3831" s="21" t="str">
        <f>IF($B3831="","",MAX(0,$E3831-MAX(0,SUMIFS(Тех_Движение!$G$2:$G$5111,Тех_Движение!$D$2:$D$5111,$C3831,Тех_Движение!$B$2:$B$5111,"&lt;="&amp;Настройки!$B$6)-$F3831)))</f>
        <v/>
      </c>
      <c r="K3831" s="21" t="e">
        <f>IF(OR($B3831="",K$3&lt;$D3831+Настройки!$B$7),0,MAX(0,$E3831-MAX(0,SUMIFS(Тех_Движение!$G$2:$G$5111,Тех_Движение!$D$2:$D$5111,$C3831,Тех_Движение!$B$2:$B$5111,"&lt;="&amp;K$3)-$F3831)))</f>
        <v>#VALUE!</v>
      </c>
      <c r="L3831" s="21" t="e">
        <f>IF(OR($B3831="",L$3&lt;$D3831+Настройки!$B$7),0,MAX(0,$E3831-MAX(0,SUMIFS(Тех_Движение!$G$2:$G$5111,Тех_Движение!$D$2:$D$5111,$C3831,Тех_Движение!$B$2:$B$5111,"&lt;="&amp;L$3)-$F3831)))</f>
        <v>#VALUE!</v>
      </c>
      <c r="M3831" s="21" t="e">
        <f>IF(OR($B3831="",M$3&lt;$D3831+Настройки!$B$7),0,MAX(0,$E3831-MAX(0,SUMIFS(Тех_Движение!$G$2:$G$5111,Тех_Движение!$D$2:$D$5111,$C3831,Тех_Движение!$B$2:$B$5111,"&lt;="&amp;M$3)-$F3831)))</f>
        <v>#VALUE!</v>
      </c>
      <c r="N3831" s="21" t="e">
        <f>IF(OR($B3831="",N$3&lt;$D3831+Настройки!$B$7),0,MAX(0,$E3831-MAX(0,SUMIFS(Тех_Движение!$G$2:$G$5111,Тех_Движение!$D$2:$D$5111,$C3831,Тех_Движение!$B$2:$B$5111,"&lt;="&amp;N$3)-$F3831)))</f>
        <v>#VALUE!</v>
      </c>
      <c r="O3831" s="21" t="e">
        <f>IF(OR($B3831="",O$3&lt;$D3831+Настройки!$B$7),0,MAX(0,$E3831-MAX(0,SUMIFS(Тех_Движение!$G$2:$G$5111,Тех_Движение!$D$2:$D$5111,$C3831,Тех_Движение!$B$2:$B$5111,"&lt;="&amp;O$3)-$F3831)))</f>
        <v>#VALUE!</v>
      </c>
      <c r="P3831" s="21" t="e">
        <f>IF(OR($B3831="",P$3&lt;$D3831+Настройки!$B$7),0,MAX(0,$E3831-MAX(0,SUMIFS(Тех_Движение!$G$2:$G$5111,Тех_Движение!$D$2:$D$5111,$C3831,Тех_Движение!$B$2:$B$5111,"&lt;="&amp;P$3)-$F3831)))</f>
        <v>#VALUE!</v>
      </c>
      <c r="Q3831" s="21" t="e">
        <f>IF(OR($B3831="",Q$3&lt;$D3831+Настройки!$B$7),0,MAX(0,$E3831-MAX(0,SUMIFS(Тех_Движение!$G$2:$G$5111,Тех_Движение!$D$2:$D$5111,$C3831,Тех_Движение!$B$2:$B$5111,"&lt;="&amp;Q$3)-$F3831)))</f>
        <v>#VALUE!</v>
      </c>
      <c r="R3831" s="21" t="str">
        <f t="shared" si="178"/>
        <v/>
      </c>
      <c r="S3831" s="23" t="str">
        <f>IF($B3831="","",VLOOKUP($C3831,Настройки!$A$11:$L$17,9,FALSE))</f>
        <v/>
      </c>
      <c r="T3831" s="23" t="str">
        <f t="shared" si="179"/>
        <v/>
      </c>
    </row>
    <row r="3832" spans="1:20" x14ac:dyDescent="0.3">
      <c r="A3832" s="20">
        <f>Тех_Движение!$A$3829</f>
        <v>3828</v>
      </c>
      <c r="B3832" s="20" t="str">
        <f>IF(Тех_Движение!$F$3829&gt;0,Тех_Движение!$I$3829,"")</f>
        <v/>
      </c>
      <c r="C3832" s="20" t="str">
        <f>IF($B3832="","",Тех_Движение!$D$3829)</f>
        <v/>
      </c>
      <c r="D3832" s="9" t="str">
        <f>IF($B3832="","",Тех_Движение!$B$3829)</f>
        <v/>
      </c>
      <c r="E3832" s="21" t="str">
        <f>IF($B3832="","",Тех_Движение!$F$3829)</f>
        <v/>
      </c>
      <c r="F3832" s="21" t="str">
        <f>IF($B3832="","",SUMIFS($E$5:$E3831,$C$5:$C3831,$C3832))</f>
        <v/>
      </c>
      <c r="G3832" s="21" t="str">
        <f>IF($B3832="","",MAX(0,$E3832-MAX(0,SUMIFS(Тех_Движение!$G$2:$G$5111,Тех_Движение!$D$2:$D$5111,$C3832,Тех_Движение!$B$2:$B$5111,"&lt;="&amp;Настройки!$B$5-1)-$F3832)))</f>
        <v/>
      </c>
      <c r="H3832" s="21" t="str">
        <f>IF($B3832="","",IF(AND($D3832&gt;=Настройки!$B$5,$D3832&lt;=Настройки!$B$6),$E3832,0))</f>
        <v/>
      </c>
      <c r="I3832" s="21" t="str">
        <f t="shared" si="177"/>
        <v/>
      </c>
      <c r="J3832" s="21" t="str">
        <f>IF($B3832="","",MAX(0,$E3832-MAX(0,SUMIFS(Тех_Движение!$G$2:$G$5111,Тех_Движение!$D$2:$D$5111,$C3832,Тех_Движение!$B$2:$B$5111,"&lt;="&amp;Настройки!$B$6)-$F3832)))</f>
        <v/>
      </c>
      <c r="K3832" s="21" t="e">
        <f>IF(OR($B3832="",K$3&lt;$D3832+Настройки!$B$7),0,MAX(0,$E3832-MAX(0,SUMIFS(Тех_Движение!$G$2:$G$5111,Тех_Движение!$D$2:$D$5111,$C3832,Тех_Движение!$B$2:$B$5111,"&lt;="&amp;K$3)-$F3832)))</f>
        <v>#VALUE!</v>
      </c>
      <c r="L3832" s="21" t="e">
        <f>IF(OR($B3832="",L$3&lt;$D3832+Настройки!$B$7),0,MAX(0,$E3832-MAX(0,SUMIFS(Тех_Движение!$G$2:$G$5111,Тех_Движение!$D$2:$D$5111,$C3832,Тех_Движение!$B$2:$B$5111,"&lt;="&amp;L$3)-$F3832)))</f>
        <v>#VALUE!</v>
      </c>
      <c r="M3832" s="21" t="e">
        <f>IF(OR($B3832="",M$3&lt;$D3832+Настройки!$B$7),0,MAX(0,$E3832-MAX(0,SUMIFS(Тех_Движение!$G$2:$G$5111,Тех_Движение!$D$2:$D$5111,$C3832,Тех_Движение!$B$2:$B$5111,"&lt;="&amp;M$3)-$F3832)))</f>
        <v>#VALUE!</v>
      </c>
      <c r="N3832" s="21" t="e">
        <f>IF(OR($B3832="",N$3&lt;$D3832+Настройки!$B$7),0,MAX(0,$E3832-MAX(0,SUMIFS(Тех_Движение!$G$2:$G$5111,Тех_Движение!$D$2:$D$5111,$C3832,Тех_Движение!$B$2:$B$5111,"&lt;="&amp;N$3)-$F3832)))</f>
        <v>#VALUE!</v>
      </c>
      <c r="O3832" s="21" t="e">
        <f>IF(OR($B3832="",O$3&lt;$D3832+Настройки!$B$7),0,MAX(0,$E3832-MAX(0,SUMIFS(Тех_Движение!$G$2:$G$5111,Тех_Движение!$D$2:$D$5111,$C3832,Тех_Движение!$B$2:$B$5111,"&lt;="&amp;O$3)-$F3832)))</f>
        <v>#VALUE!</v>
      </c>
      <c r="P3832" s="21" t="e">
        <f>IF(OR($B3832="",P$3&lt;$D3832+Настройки!$B$7),0,MAX(0,$E3832-MAX(0,SUMIFS(Тех_Движение!$G$2:$G$5111,Тех_Движение!$D$2:$D$5111,$C3832,Тех_Движение!$B$2:$B$5111,"&lt;="&amp;P$3)-$F3832)))</f>
        <v>#VALUE!</v>
      </c>
      <c r="Q3832" s="21" t="e">
        <f>IF(OR($B3832="",Q$3&lt;$D3832+Настройки!$B$7),0,MAX(0,$E3832-MAX(0,SUMIFS(Тех_Движение!$G$2:$G$5111,Тех_Движение!$D$2:$D$5111,$C3832,Тех_Движение!$B$2:$B$5111,"&lt;="&amp;Q$3)-$F3832)))</f>
        <v>#VALUE!</v>
      </c>
      <c r="R3832" s="21" t="str">
        <f t="shared" si="178"/>
        <v/>
      </c>
      <c r="S3832" s="23" t="str">
        <f>IF($B3832="","",VLOOKUP($C3832,Настройки!$A$11:$L$17,9,FALSE))</f>
        <v/>
      </c>
      <c r="T3832" s="23" t="str">
        <f t="shared" si="179"/>
        <v/>
      </c>
    </row>
    <row r="3833" spans="1:20" x14ac:dyDescent="0.3">
      <c r="A3833" s="20">
        <f>Тех_Движение!$A$3830</f>
        <v>3829</v>
      </c>
      <c r="B3833" s="20" t="str">
        <f>IF(Тех_Движение!$F$3830&gt;0,Тех_Движение!$I$3830,"")</f>
        <v/>
      </c>
      <c r="C3833" s="20" t="str">
        <f>IF($B3833="","",Тех_Движение!$D$3830)</f>
        <v/>
      </c>
      <c r="D3833" s="9" t="str">
        <f>IF($B3833="","",Тех_Движение!$B$3830)</f>
        <v/>
      </c>
      <c r="E3833" s="21" t="str">
        <f>IF($B3833="","",Тех_Движение!$F$3830)</f>
        <v/>
      </c>
      <c r="F3833" s="21" t="str">
        <f>IF($B3833="","",SUMIFS($E$5:$E3832,$C$5:$C3832,$C3833))</f>
        <v/>
      </c>
      <c r="G3833" s="21" t="str">
        <f>IF($B3833="","",MAX(0,$E3833-MAX(0,SUMIFS(Тех_Движение!$G$2:$G$5111,Тех_Движение!$D$2:$D$5111,$C3833,Тех_Движение!$B$2:$B$5111,"&lt;="&amp;Настройки!$B$5-1)-$F3833)))</f>
        <v/>
      </c>
      <c r="H3833" s="21" t="str">
        <f>IF($B3833="","",IF(AND($D3833&gt;=Настройки!$B$5,$D3833&lt;=Настройки!$B$6),$E3833,0))</f>
        <v/>
      </c>
      <c r="I3833" s="21" t="str">
        <f t="shared" si="177"/>
        <v/>
      </c>
      <c r="J3833" s="21" t="str">
        <f>IF($B3833="","",MAX(0,$E3833-MAX(0,SUMIFS(Тех_Движение!$G$2:$G$5111,Тех_Движение!$D$2:$D$5111,$C3833,Тех_Движение!$B$2:$B$5111,"&lt;="&amp;Настройки!$B$6)-$F3833)))</f>
        <v/>
      </c>
      <c r="K3833" s="21" t="e">
        <f>IF(OR($B3833="",K$3&lt;$D3833+Настройки!$B$7),0,MAX(0,$E3833-MAX(0,SUMIFS(Тех_Движение!$G$2:$G$5111,Тех_Движение!$D$2:$D$5111,$C3833,Тех_Движение!$B$2:$B$5111,"&lt;="&amp;K$3)-$F3833)))</f>
        <v>#VALUE!</v>
      </c>
      <c r="L3833" s="21" t="e">
        <f>IF(OR($B3833="",L$3&lt;$D3833+Настройки!$B$7),0,MAX(0,$E3833-MAX(0,SUMIFS(Тех_Движение!$G$2:$G$5111,Тех_Движение!$D$2:$D$5111,$C3833,Тех_Движение!$B$2:$B$5111,"&lt;="&amp;L$3)-$F3833)))</f>
        <v>#VALUE!</v>
      </c>
      <c r="M3833" s="21" t="e">
        <f>IF(OR($B3833="",M$3&lt;$D3833+Настройки!$B$7),0,MAX(0,$E3833-MAX(0,SUMIFS(Тех_Движение!$G$2:$G$5111,Тех_Движение!$D$2:$D$5111,$C3833,Тех_Движение!$B$2:$B$5111,"&lt;="&amp;M$3)-$F3833)))</f>
        <v>#VALUE!</v>
      </c>
      <c r="N3833" s="21" t="e">
        <f>IF(OR($B3833="",N$3&lt;$D3833+Настройки!$B$7),0,MAX(0,$E3833-MAX(0,SUMIFS(Тех_Движение!$G$2:$G$5111,Тех_Движение!$D$2:$D$5111,$C3833,Тех_Движение!$B$2:$B$5111,"&lt;="&amp;N$3)-$F3833)))</f>
        <v>#VALUE!</v>
      </c>
      <c r="O3833" s="21" t="e">
        <f>IF(OR($B3833="",O$3&lt;$D3833+Настройки!$B$7),0,MAX(0,$E3833-MAX(0,SUMIFS(Тех_Движение!$G$2:$G$5111,Тех_Движение!$D$2:$D$5111,$C3833,Тех_Движение!$B$2:$B$5111,"&lt;="&amp;O$3)-$F3833)))</f>
        <v>#VALUE!</v>
      </c>
      <c r="P3833" s="21" t="e">
        <f>IF(OR($B3833="",P$3&lt;$D3833+Настройки!$B$7),0,MAX(0,$E3833-MAX(0,SUMIFS(Тех_Движение!$G$2:$G$5111,Тех_Движение!$D$2:$D$5111,$C3833,Тех_Движение!$B$2:$B$5111,"&lt;="&amp;P$3)-$F3833)))</f>
        <v>#VALUE!</v>
      </c>
      <c r="Q3833" s="21" t="e">
        <f>IF(OR($B3833="",Q$3&lt;$D3833+Настройки!$B$7),0,MAX(0,$E3833-MAX(0,SUMIFS(Тех_Движение!$G$2:$G$5111,Тех_Движение!$D$2:$D$5111,$C3833,Тех_Движение!$B$2:$B$5111,"&lt;="&amp;Q$3)-$F3833)))</f>
        <v>#VALUE!</v>
      </c>
      <c r="R3833" s="21" t="str">
        <f t="shared" si="178"/>
        <v/>
      </c>
      <c r="S3833" s="23" t="str">
        <f>IF($B3833="","",VLOOKUP($C3833,Настройки!$A$11:$L$17,9,FALSE))</f>
        <v/>
      </c>
      <c r="T3833" s="23" t="str">
        <f t="shared" si="179"/>
        <v/>
      </c>
    </row>
    <row r="3834" spans="1:20" x14ac:dyDescent="0.3">
      <c r="A3834" s="20">
        <f>Тех_Движение!$A$3831</f>
        <v>3830</v>
      </c>
      <c r="B3834" s="20" t="str">
        <f>IF(Тех_Движение!$F$3831&gt;0,Тех_Движение!$I$3831,"")</f>
        <v/>
      </c>
      <c r="C3834" s="20" t="str">
        <f>IF($B3834="","",Тех_Движение!$D$3831)</f>
        <v/>
      </c>
      <c r="D3834" s="9" t="str">
        <f>IF($B3834="","",Тех_Движение!$B$3831)</f>
        <v/>
      </c>
      <c r="E3834" s="21" t="str">
        <f>IF($B3834="","",Тех_Движение!$F$3831)</f>
        <v/>
      </c>
      <c r="F3834" s="21" t="str">
        <f>IF($B3834="","",SUMIFS($E$5:$E3833,$C$5:$C3833,$C3834))</f>
        <v/>
      </c>
      <c r="G3834" s="21" t="str">
        <f>IF($B3834="","",MAX(0,$E3834-MAX(0,SUMIFS(Тех_Движение!$G$2:$G$5111,Тех_Движение!$D$2:$D$5111,$C3834,Тех_Движение!$B$2:$B$5111,"&lt;="&amp;Настройки!$B$5-1)-$F3834)))</f>
        <v/>
      </c>
      <c r="H3834" s="21" t="str">
        <f>IF($B3834="","",IF(AND($D3834&gt;=Настройки!$B$5,$D3834&lt;=Настройки!$B$6),$E3834,0))</f>
        <v/>
      </c>
      <c r="I3834" s="21" t="str">
        <f t="shared" si="177"/>
        <v/>
      </c>
      <c r="J3834" s="21" t="str">
        <f>IF($B3834="","",MAX(0,$E3834-MAX(0,SUMIFS(Тех_Движение!$G$2:$G$5111,Тех_Движение!$D$2:$D$5111,$C3834,Тех_Движение!$B$2:$B$5111,"&lt;="&amp;Настройки!$B$6)-$F3834)))</f>
        <v/>
      </c>
      <c r="K3834" s="21" t="e">
        <f>IF(OR($B3834="",K$3&lt;$D3834+Настройки!$B$7),0,MAX(0,$E3834-MAX(0,SUMIFS(Тех_Движение!$G$2:$G$5111,Тех_Движение!$D$2:$D$5111,$C3834,Тех_Движение!$B$2:$B$5111,"&lt;="&amp;K$3)-$F3834)))</f>
        <v>#VALUE!</v>
      </c>
      <c r="L3834" s="21" t="e">
        <f>IF(OR($B3834="",L$3&lt;$D3834+Настройки!$B$7),0,MAX(0,$E3834-MAX(0,SUMIFS(Тех_Движение!$G$2:$G$5111,Тех_Движение!$D$2:$D$5111,$C3834,Тех_Движение!$B$2:$B$5111,"&lt;="&amp;L$3)-$F3834)))</f>
        <v>#VALUE!</v>
      </c>
      <c r="M3834" s="21" t="e">
        <f>IF(OR($B3834="",M$3&lt;$D3834+Настройки!$B$7),0,MAX(0,$E3834-MAX(0,SUMIFS(Тех_Движение!$G$2:$G$5111,Тех_Движение!$D$2:$D$5111,$C3834,Тех_Движение!$B$2:$B$5111,"&lt;="&amp;M$3)-$F3834)))</f>
        <v>#VALUE!</v>
      </c>
      <c r="N3834" s="21" t="e">
        <f>IF(OR($B3834="",N$3&lt;$D3834+Настройки!$B$7),0,MAX(0,$E3834-MAX(0,SUMIFS(Тех_Движение!$G$2:$G$5111,Тех_Движение!$D$2:$D$5111,$C3834,Тех_Движение!$B$2:$B$5111,"&lt;="&amp;N$3)-$F3834)))</f>
        <v>#VALUE!</v>
      </c>
      <c r="O3834" s="21" t="e">
        <f>IF(OR($B3834="",O$3&lt;$D3834+Настройки!$B$7),0,MAX(0,$E3834-MAX(0,SUMIFS(Тех_Движение!$G$2:$G$5111,Тех_Движение!$D$2:$D$5111,$C3834,Тех_Движение!$B$2:$B$5111,"&lt;="&amp;O$3)-$F3834)))</f>
        <v>#VALUE!</v>
      </c>
      <c r="P3834" s="21" t="e">
        <f>IF(OR($B3834="",P$3&lt;$D3834+Настройки!$B$7),0,MAX(0,$E3834-MAX(0,SUMIFS(Тех_Движение!$G$2:$G$5111,Тех_Движение!$D$2:$D$5111,$C3834,Тех_Движение!$B$2:$B$5111,"&lt;="&amp;P$3)-$F3834)))</f>
        <v>#VALUE!</v>
      </c>
      <c r="Q3834" s="21" t="e">
        <f>IF(OR($B3834="",Q$3&lt;$D3834+Настройки!$B$7),0,MAX(0,$E3834-MAX(0,SUMIFS(Тех_Движение!$G$2:$G$5111,Тех_Движение!$D$2:$D$5111,$C3834,Тех_Движение!$B$2:$B$5111,"&lt;="&amp;Q$3)-$F3834)))</f>
        <v>#VALUE!</v>
      </c>
      <c r="R3834" s="21" t="str">
        <f t="shared" si="178"/>
        <v/>
      </c>
      <c r="S3834" s="23" t="str">
        <f>IF($B3834="","",VLOOKUP($C3834,Настройки!$A$11:$L$17,9,FALSE))</f>
        <v/>
      </c>
      <c r="T3834" s="23" t="str">
        <f t="shared" si="179"/>
        <v/>
      </c>
    </row>
    <row r="3835" spans="1:20" x14ac:dyDescent="0.3">
      <c r="A3835" s="20">
        <f>Тех_Движение!$A$3832</f>
        <v>3831</v>
      </c>
      <c r="B3835" s="20" t="str">
        <f>IF(Тех_Движение!$F$3832&gt;0,Тех_Движение!$I$3832,"")</f>
        <v/>
      </c>
      <c r="C3835" s="20" t="str">
        <f>IF($B3835="","",Тех_Движение!$D$3832)</f>
        <v/>
      </c>
      <c r="D3835" s="9" t="str">
        <f>IF($B3835="","",Тех_Движение!$B$3832)</f>
        <v/>
      </c>
      <c r="E3835" s="21" t="str">
        <f>IF($B3835="","",Тех_Движение!$F$3832)</f>
        <v/>
      </c>
      <c r="F3835" s="21" t="str">
        <f>IF($B3835="","",SUMIFS($E$5:$E3834,$C$5:$C3834,$C3835))</f>
        <v/>
      </c>
      <c r="G3835" s="21" t="str">
        <f>IF($B3835="","",MAX(0,$E3835-MAX(0,SUMIFS(Тех_Движение!$G$2:$G$5111,Тех_Движение!$D$2:$D$5111,$C3835,Тех_Движение!$B$2:$B$5111,"&lt;="&amp;Настройки!$B$5-1)-$F3835)))</f>
        <v/>
      </c>
      <c r="H3835" s="21" t="str">
        <f>IF($B3835="","",IF(AND($D3835&gt;=Настройки!$B$5,$D3835&lt;=Настройки!$B$6),$E3835,0))</f>
        <v/>
      </c>
      <c r="I3835" s="21" t="str">
        <f t="shared" si="177"/>
        <v/>
      </c>
      <c r="J3835" s="21" t="str">
        <f>IF($B3835="","",MAX(0,$E3835-MAX(0,SUMIFS(Тех_Движение!$G$2:$G$5111,Тех_Движение!$D$2:$D$5111,$C3835,Тех_Движение!$B$2:$B$5111,"&lt;="&amp;Настройки!$B$6)-$F3835)))</f>
        <v/>
      </c>
      <c r="K3835" s="21" t="e">
        <f>IF(OR($B3835="",K$3&lt;$D3835+Настройки!$B$7),0,MAX(0,$E3835-MAX(0,SUMIFS(Тех_Движение!$G$2:$G$5111,Тех_Движение!$D$2:$D$5111,$C3835,Тех_Движение!$B$2:$B$5111,"&lt;="&amp;K$3)-$F3835)))</f>
        <v>#VALUE!</v>
      </c>
      <c r="L3835" s="21" t="e">
        <f>IF(OR($B3835="",L$3&lt;$D3835+Настройки!$B$7),0,MAX(0,$E3835-MAX(0,SUMIFS(Тех_Движение!$G$2:$G$5111,Тех_Движение!$D$2:$D$5111,$C3835,Тех_Движение!$B$2:$B$5111,"&lt;="&amp;L$3)-$F3835)))</f>
        <v>#VALUE!</v>
      </c>
      <c r="M3835" s="21" t="e">
        <f>IF(OR($B3835="",M$3&lt;$D3835+Настройки!$B$7),0,MAX(0,$E3835-MAX(0,SUMIFS(Тех_Движение!$G$2:$G$5111,Тех_Движение!$D$2:$D$5111,$C3835,Тех_Движение!$B$2:$B$5111,"&lt;="&amp;M$3)-$F3835)))</f>
        <v>#VALUE!</v>
      </c>
      <c r="N3835" s="21" t="e">
        <f>IF(OR($B3835="",N$3&lt;$D3835+Настройки!$B$7),0,MAX(0,$E3835-MAX(0,SUMIFS(Тех_Движение!$G$2:$G$5111,Тех_Движение!$D$2:$D$5111,$C3835,Тех_Движение!$B$2:$B$5111,"&lt;="&amp;N$3)-$F3835)))</f>
        <v>#VALUE!</v>
      </c>
      <c r="O3835" s="21" t="e">
        <f>IF(OR($B3835="",O$3&lt;$D3835+Настройки!$B$7),0,MAX(0,$E3835-MAX(0,SUMIFS(Тех_Движение!$G$2:$G$5111,Тех_Движение!$D$2:$D$5111,$C3835,Тех_Движение!$B$2:$B$5111,"&lt;="&amp;O$3)-$F3835)))</f>
        <v>#VALUE!</v>
      </c>
      <c r="P3835" s="21" t="e">
        <f>IF(OR($B3835="",P$3&lt;$D3835+Настройки!$B$7),0,MAX(0,$E3835-MAX(0,SUMIFS(Тех_Движение!$G$2:$G$5111,Тех_Движение!$D$2:$D$5111,$C3835,Тех_Движение!$B$2:$B$5111,"&lt;="&amp;P$3)-$F3835)))</f>
        <v>#VALUE!</v>
      </c>
      <c r="Q3835" s="21" t="e">
        <f>IF(OR($B3835="",Q$3&lt;$D3835+Настройки!$B$7),0,MAX(0,$E3835-MAX(0,SUMIFS(Тех_Движение!$G$2:$G$5111,Тех_Движение!$D$2:$D$5111,$C3835,Тех_Движение!$B$2:$B$5111,"&lt;="&amp;Q$3)-$F3835)))</f>
        <v>#VALUE!</v>
      </c>
      <c r="R3835" s="21" t="str">
        <f t="shared" si="178"/>
        <v/>
      </c>
      <c r="S3835" s="23" t="str">
        <f>IF($B3835="","",VLOOKUP($C3835,Настройки!$A$11:$L$17,9,FALSE))</f>
        <v/>
      </c>
      <c r="T3835" s="23" t="str">
        <f t="shared" si="179"/>
        <v/>
      </c>
    </row>
    <row r="3836" spans="1:20" x14ac:dyDescent="0.3">
      <c r="A3836" s="20">
        <f>Тех_Движение!$A$3833</f>
        <v>3832</v>
      </c>
      <c r="B3836" s="20" t="str">
        <f>IF(Тех_Движение!$F$3833&gt;0,Тех_Движение!$I$3833,"")</f>
        <v/>
      </c>
      <c r="C3836" s="20" t="str">
        <f>IF($B3836="","",Тех_Движение!$D$3833)</f>
        <v/>
      </c>
      <c r="D3836" s="9" t="str">
        <f>IF($B3836="","",Тех_Движение!$B$3833)</f>
        <v/>
      </c>
      <c r="E3836" s="21" t="str">
        <f>IF($B3836="","",Тех_Движение!$F$3833)</f>
        <v/>
      </c>
      <c r="F3836" s="21" t="str">
        <f>IF($B3836="","",SUMIFS($E$5:$E3835,$C$5:$C3835,$C3836))</f>
        <v/>
      </c>
      <c r="G3836" s="21" t="str">
        <f>IF($B3836="","",MAX(0,$E3836-MAX(0,SUMIFS(Тех_Движение!$G$2:$G$5111,Тех_Движение!$D$2:$D$5111,$C3836,Тех_Движение!$B$2:$B$5111,"&lt;="&amp;Настройки!$B$5-1)-$F3836)))</f>
        <v/>
      </c>
      <c r="H3836" s="21" t="str">
        <f>IF($B3836="","",IF(AND($D3836&gt;=Настройки!$B$5,$D3836&lt;=Настройки!$B$6),$E3836,0))</f>
        <v/>
      </c>
      <c r="I3836" s="21" t="str">
        <f t="shared" si="177"/>
        <v/>
      </c>
      <c r="J3836" s="21" t="str">
        <f>IF($B3836="","",MAX(0,$E3836-MAX(0,SUMIFS(Тех_Движение!$G$2:$G$5111,Тех_Движение!$D$2:$D$5111,$C3836,Тех_Движение!$B$2:$B$5111,"&lt;="&amp;Настройки!$B$6)-$F3836)))</f>
        <v/>
      </c>
      <c r="K3836" s="21" t="e">
        <f>IF(OR($B3836="",K$3&lt;$D3836+Настройки!$B$7),0,MAX(0,$E3836-MAX(0,SUMIFS(Тех_Движение!$G$2:$G$5111,Тех_Движение!$D$2:$D$5111,$C3836,Тех_Движение!$B$2:$B$5111,"&lt;="&amp;K$3)-$F3836)))</f>
        <v>#VALUE!</v>
      </c>
      <c r="L3836" s="21" t="e">
        <f>IF(OR($B3836="",L$3&lt;$D3836+Настройки!$B$7),0,MAX(0,$E3836-MAX(0,SUMIFS(Тех_Движение!$G$2:$G$5111,Тех_Движение!$D$2:$D$5111,$C3836,Тех_Движение!$B$2:$B$5111,"&lt;="&amp;L$3)-$F3836)))</f>
        <v>#VALUE!</v>
      </c>
      <c r="M3836" s="21" t="e">
        <f>IF(OR($B3836="",M$3&lt;$D3836+Настройки!$B$7),0,MAX(0,$E3836-MAX(0,SUMIFS(Тех_Движение!$G$2:$G$5111,Тех_Движение!$D$2:$D$5111,$C3836,Тех_Движение!$B$2:$B$5111,"&lt;="&amp;M$3)-$F3836)))</f>
        <v>#VALUE!</v>
      </c>
      <c r="N3836" s="21" t="e">
        <f>IF(OR($B3836="",N$3&lt;$D3836+Настройки!$B$7),0,MAX(0,$E3836-MAX(0,SUMIFS(Тех_Движение!$G$2:$G$5111,Тех_Движение!$D$2:$D$5111,$C3836,Тех_Движение!$B$2:$B$5111,"&lt;="&amp;N$3)-$F3836)))</f>
        <v>#VALUE!</v>
      </c>
      <c r="O3836" s="21" t="e">
        <f>IF(OR($B3836="",O$3&lt;$D3836+Настройки!$B$7),0,MAX(0,$E3836-MAX(0,SUMIFS(Тех_Движение!$G$2:$G$5111,Тех_Движение!$D$2:$D$5111,$C3836,Тех_Движение!$B$2:$B$5111,"&lt;="&amp;O$3)-$F3836)))</f>
        <v>#VALUE!</v>
      </c>
      <c r="P3836" s="21" t="e">
        <f>IF(OR($B3836="",P$3&lt;$D3836+Настройки!$B$7),0,MAX(0,$E3836-MAX(0,SUMIFS(Тех_Движение!$G$2:$G$5111,Тех_Движение!$D$2:$D$5111,$C3836,Тех_Движение!$B$2:$B$5111,"&lt;="&amp;P$3)-$F3836)))</f>
        <v>#VALUE!</v>
      </c>
      <c r="Q3836" s="21" t="e">
        <f>IF(OR($B3836="",Q$3&lt;$D3836+Настройки!$B$7),0,MAX(0,$E3836-MAX(0,SUMIFS(Тех_Движение!$G$2:$G$5111,Тех_Движение!$D$2:$D$5111,$C3836,Тех_Движение!$B$2:$B$5111,"&lt;="&amp;Q$3)-$F3836)))</f>
        <v>#VALUE!</v>
      </c>
      <c r="R3836" s="21" t="str">
        <f t="shared" si="178"/>
        <v/>
      </c>
      <c r="S3836" s="23" t="str">
        <f>IF($B3836="","",VLOOKUP($C3836,Настройки!$A$11:$L$17,9,FALSE))</f>
        <v/>
      </c>
      <c r="T3836" s="23" t="str">
        <f t="shared" si="179"/>
        <v/>
      </c>
    </row>
    <row r="3837" spans="1:20" x14ac:dyDescent="0.3">
      <c r="A3837" s="20">
        <f>Тех_Движение!$A$3834</f>
        <v>3833</v>
      </c>
      <c r="B3837" s="20" t="str">
        <f>IF(Тех_Движение!$F$3834&gt;0,Тех_Движение!$I$3834,"")</f>
        <v/>
      </c>
      <c r="C3837" s="20" t="str">
        <f>IF($B3837="","",Тех_Движение!$D$3834)</f>
        <v/>
      </c>
      <c r="D3837" s="9" t="str">
        <f>IF($B3837="","",Тех_Движение!$B$3834)</f>
        <v/>
      </c>
      <c r="E3837" s="21" t="str">
        <f>IF($B3837="","",Тех_Движение!$F$3834)</f>
        <v/>
      </c>
      <c r="F3837" s="21" t="str">
        <f>IF($B3837="","",SUMIFS($E$5:$E3836,$C$5:$C3836,$C3837))</f>
        <v/>
      </c>
      <c r="G3837" s="21" t="str">
        <f>IF($B3837="","",MAX(0,$E3837-MAX(0,SUMIFS(Тех_Движение!$G$2:$G$5111,Тех_Движение!$D$2:$D$5111,$C3837,Тех_Движение!$B$2:$B$5111,"&lt;="&amp;Настройки!$B$5-1)-$F3837)))</f>
        <v/>
      </c>
      <c r="H3837" s="21" t="str">
        <f>IF($B3837="","",IF(AND($D3837&gt;=Настройки!$B$5,$D3837&lt;=Настройки!$B$6),$E3837,0))</f>
        <v/>
      </c>
      <c r="I3837" s="21" t="str">
        <f t="shared" si="177"/>
        <v/>
      </c>
      <c r="J3837" s="21" t="str">
        <f>IF($B3837="","",MAX(0,$E3837-MAX(0,SUMIFS(Тех_Движение!$G$2:$G$5111,Тех_Движение!$D$2:$D$5111,$C3837,Тех_Движение!$B$2:$B$5111,"&lt;="&amp;Настройки!$B$6)-$F3837)))</f>
        <v/>
      </c>
      <c r="K3837" s="21" t="e">
        <f>IF(OR($B3837="",K$3&lt;$D3837+Настройки!$B$7),0,MAX(0,$E3837-MAX(0,SUMIFS(Тех_Движение!$G$2:$G$5111,Тех_Движение!$D$2:$D$5111,$C3837,Тех_Движение!$B$2:$B$5111,"&lt;="&amp;K$3)-$F3837)))</f>
        <v>#VALUE!</v>
      </c>
      <c r="L3837" s="21" t="e">
        <f>IF(OR($B3837="",L$3&lt;$D3837+Настройки!$B$7),0,MAX(0,$E3837-MAX(0,SUMIFS(Тех_Движение!$G$2:$G$5111,Тех_Движение!$D$2:$D$5111,$C3837,Тех_Движение!$B$2:$B$5111,"&lt;="&amp;L$3)-$F3837)))</f>
        <v>#VALUE!</v>
      </c>
      <c r="M3837" s="21" t="e">
        <f>IF(OR($B3837="",M$3&lt;$D3837+Настройки!$B$7),0,MAX(0,$E3837-MAX(0,SUMIFS(Тех_Движение!$G$2:$G$5111,Тех_Движение!$D$2:$D$5111,$C3837,Тех_Движение!$B$2:$B$5111,"&lt;="&amp;M$3)-$F3837)))</f>
        <v>#VALUE!</v>
      </c>
      <c r="N3837" s="21" t="e">
        <f>IF(OR($B3837="",N$3&lt;$D3837+Настройки!$B$7),0,MAX(0,$E3837-MAX(0,SUMIFS(Тех_Движение!$G$2:$G$5111,Тех_Движение!$D$2:$D$5111,$C3837,Тех_Движение!$B$2:$B$5111,"&lt;="&amp;N$3)-$F3837)))</f>
        <v>#VALUE!</v>
      </c>
      <c r="O3837" s="21" t="e">
        <f>IF(OR($B3837="",O$3&lt;$D3837+Настройки!$B$7),0,MAX(0,$E3837-MAX(0,SUMIFS(Тех_Движение!$G$2:$G$5111,Тех_Движение!$D$2:$D$5111,$C3837,Тех_Движение!$B$2:$B$5111,"&lt;="&amp;O$3)-$F3837)))</f>
        <v>#VALUE!</v>
      </c>
      <c r="P3837" s="21" t="e">
        <f>IF(OR($B3837="",P$3&lt;$D3837+Настройки!$B$7),0,MAX(0,$E3837-MAX(0,SUMIFS(Тех_Движение!$G$2:$G$5111,Тех_Движение!$D$2:$D$5111,$C3837,Тех_Движение!$B$2:$B$5111,"&lt;="&amp;P$3)-$F3837)))</f>
        <v>#VALUE!</v>
      </c>
      <c r="Q3837" s="21" t="e">
        <f>IF(OR($B3837="",Q$3&lt;$D3837+Настройки!$B$7),0,MAX(0,$E3837-MAX(0,SUMIFS(Тех_Движение!$G$2:$G$5111,Тех_Движение!$D$2:$D$5111,$C3837,Тех_Движение!$B$2:$B$5111,"&lt;="&amp;Q$3)-$F3837)))</f>
        <v>#VALUE!</v>
      </c>
      <c r="R3837" s="21" t="str">
        <f t="shared" si="178"/>
        <v/>
      </c>
      <c r="S3837" s="23" t="str">
        <f>IF($B3837="","",VLOOKUP($C3837,Настройки!$A$11:$L$17,9,FALSE))</f>
        <v/>
      </c>
      <c r="T3837" s="23" t="str">
        <f t="shared" si="179"/>
        <v/>
      </c>
    </row>
    <row r="3838" spans="1:20" x14ac:dyDescent="0.3">
      <c r="A3838" s="20">
        <f>Тех_Движение!$A$3835</f>
        <v>3834</v>
      </c>
      <c r="B3838" s="20" t="str">
        <f>IF(Тех_Движение!$F$3835&gt;0,Тех_Движение!$I$3835,"")</f>
        <v/>
      </c>
      <c r="C3838" s="20" t="str">
        <f>IF($B3838="","",Тех_Движение!$D$3835)</f>
        <v/>
      </c>
      <c r="D3838" s="9" t="str">
        <f>IF($B3838="","",Тех_Движение!$B$3835)</f>
        <v/>
      </c>
      <c r="E3838" s="21" t="str">
        <f>IF($B3838="","",Тех_Движение!$F$3835)</f>
        <v/>
      </c>
      <c r="F3838" s="21" t="str">
        <f>IF($B3838="","",SUMIFS($E$5:$E3837,$C$5:$C3837,$C3838))</f>
        <v/>
      </c>
      <c r="G3838" s="21" t="str">
        <f>IF($B3838="","",MAX(0,$E3838-MAX(0,SUMIFS(Тех_Движение!$G$2:$G$5111,Тех_Движение!$D$2:$D$5111,$C3838,Тех_Движение!$B$2:$B$5111,"&lt;="&amp;Настройки!$B$5-1)-$F3838)))</f>
        <v/>
      </c>
      <c r="H3838" s="21" t="str">
        <f>IF($B3838="","",IF(AND($D3838&gt;=Настройки!$B$5,$D3838&lt;=Настройки!$B$6),$E3838,0))</f>
        <v/>
      </c>
      <c r="I3838" s="21" t="str">
        <f t="shared" si="177"/>
        <v/>
      </c>
      <c r="J3838" s="21" t="str">
        <f>IF($B3838="","",MAX(0,$E3838-MAX(0,SUMIFS(Тех_Движение!$G$2:$G$5111,Тех_Движение!$D$2:$D$5111,$C3838,Тех_Движение!$B$2:$B$5111,"&lt;="&amp;Настройки!$B$6)-$F3838)))</f>
        <v/>
      </c>
      <c r="K3838" s="21" t="e">
        <f>IF(OR($B3838="",K$3&lt;$D3838+Настройки!$B$7),0,MAX(0,$E3838-MAX(0,SUMIFS(Тех_Движение!$G$2:$G$5111,Тех_Движение!$D$2:$D$5111,$C3838,Тех_Движение!$B$2:$B$5111,"&lt;="&amp;K$3)-$F3838)))</f>
        <v>#VALUE!</v>
      </c>
      <c r="L3838" s="21" t="e">
        <f>IF(OR($B3838="",L$3&lt;$D3838+Настройки!$B$7),0,MAX(0,$E3838-MAX(0,SUMIFS(Тех_Движение!$G$2:$G$5111,Тех_Движение!$D$2:$D$5111,$C3838,Тех_Движение!$B$2:$B$5111,"&lt;="&amp;L$3)-$F3838)))</f>
        <v>#VALUE!</v>
      </c>
      <c r="M3838" s="21" t="e">
        <f>IF(OR($B3838="",M$3&lt;$D3838+Настройки!$B$7),0,MAX(0,$E3838-MAX(0,SUMIFS(Тех_Движение!$G$2:$G$5111,Тех_Движение!$D$2:$D$5111,$C3838,Тех_Движение!$B$2:$B$5111,"&lt;="&amp;M$3)-$F3838)))</f>
        <v>#VALUE!</v>
      </c>
      <c r="N3838" s="21" t="e">
        <f>IF(OR($B3838="",N$3&lt;$D3838+Настройки!$B$7),0,MAX(0,$E3838-MAX(0,SUMIFS(Тех_Движение!$G$2:$G$5111,Тех_Движение!$D$2:$D$5111,$C3838,Тех_Движение!$B$2:$B$5111,"&lt;="&amp;N$3)-$F3838)))</f>
        <v>#VALUE!</v>
      </c>
      <c r="O3838" s="21" t="e">
        <f>IF(OR($B3838="",O$3&lt;$D3838+Настройки!$B$7),0,MAX(0,$E3838-MAX(0,SUMIFS(Тех_Движение!$G$2:$G$5111,Тех_Движение!$D$2:$D$5111,$C3838,Тех_Движение!$B$2:$B$5111,"&lt;="&amp;O$3)-$F3838)))</f>
        <v>#VALUE!</v>
      </c>
      <c r="P3838" s="21" t="e">
        <f>IF(OR($B3838="",P$3&lt;$D3838+Настройки!$B$7),0,MAX(0,$E3838-MAX(0,SUMIFS(Тех_Движение!$G$2:$G$5111,Тех_Движение!$D$2:$D$5111,$C3838,Тех_Движение!$B$2:$B$5111,"&lt;="&amp;P$3)-$F3838)))</f>
        <v>#VALUE!</v>
      </c>
      <c r="Q3838" s="21" t="e">
        <f>IF(OR($B3838="",Q$3&lt;$D3838+Настройки!$B$7),0,MAX(0,$E3838-MAX(0,SUMIFS(Тех_Движение!$G$2:$G$5111,Тех_Движение!$D$2:$D$5111,$C3838,Тех_Движение!$B$2:$B$5111,"&lt;="&amp;Q$3)-$F3838)))</f>
        <v>#VALUE!</v>
      </c>
      <c r="R3838" s="21" t="str">
        <f t="shared" si="178"/>
        <v/>
      </c>
      <c r="S3838" s="23" t="str">
        <f>IF($B3838="","",VLOOKUP($C3838,Настройки!$A$11:$L$17,9,FALSE))</f>
        <v/>
      </c>
      <c r="T3838" s="23" t="str">
        <f t="shared" si="179"/>
        <v/>
      </c>
    </row>
    <row r="3839" spans="1:20" x14ac:dyDescent="0.3">
      <c r="A3839" s="20">
        <f>Тех_Движение!$A$3836</f>
        <v>3835</v>
      </c>
      <c r="B3839" s="20" t="str">
        <f>IF(Тех_Движение!$F$3836&gt;0,Тех_Движение!$I$3836,"")</f>
        <v/>
      </c>
      <c r="C3839" s="20" t="str">
        <f>IF($B3839="","",Тех_Движение!$D$3836)</f>
        <v/>
      </c>
      <c r="D3839" s="9" t="str">
        <f>IF($B3839="","",Тех_Движение!$B$3836)</f>
        <v/>
      </c>
      <c r="E3839" s="21" t="str">
        <f>IF($B3839="","",Тех_Движение!$F$3836)</f>
        <v/>
      </c>
      <c r="F3839" s="21" t="str">
        <f>IF($B3839="","",SUMIFS($E$5:$E3838,$C$5:$C3838,$C3839))</f>
        <v/>
      </c>
      <c r="G3839" s="21" t="str">
        <f>IF($B3839="","",MAX(0,$E3839-MAX(0,SUMIFS(Тех_Движение!$G$2:$G$5111,Тех_Движение!$D$2:$D$5111,$C3839,Тех_Движение!$B$2:$B$5111,"&lt;="&amp;Настройки!$B$5-1)-$F3839)))</f>
        <v/>
      </c>
      <c r="H3839" s="21" t="str">
        <f>IF($B3839="","",IF(AND($D3839&gt;=Настройки!$B$5,$D3839&lt;=Настройки!$B$6),$E3839,0))</f>
        <v/>
      </c>
      <c r="I3839" s="21" t="str">
        <f t="shared" si="177"/>
        <v/>
      </c>
      <c r="J3839" s="21" t="str">
        <f>IF($B3839="","",MAX(0,$E3839-MAX(0,SUMIFS(Тех_Движение!$G$2:$G$5111,Тех_Движение!$D$2:$D$5111,$C3839,Тех_Движение!$B$2:$B$5111,"&lt;="&amp;Настройки!$B$6)-$F3839)))</f>
        <v/>
      </c>
      <c r="K3839" s="21" t="e">
        <f>IF(OR($B3839="",K$3&lt;$D3839+Настройки!$B$7),0,MAX(0,$E3839-MAX(0,SUMIFS(Тех_Движение!$G$2:$G$5111,Тех_Движение!$D$2:$D$5111,$C3839,Тех_Движение!$B$2:$B$5111,"&lt;="&amp;K$3)-$F3839)))</f>
        <v>#VALUE!</v>
      </c>
      <c r="L3839" s="21" t="e">
        <f>IF(OR($B3839="",L$3&lt;$D3839+Настройки!$B$7),0,MAX(0,$E3839-MAX(0,SUMIFS(Тех_Движение!$G$2:$G$5111,Тех_Движение!$D$2:$D$5111,$C3839,Тех_Движение!$B$2:$B$5111,"&lt;="&amp;L$3)-$F3839)))</f>
        <v>#VALUE!</v>
      </c>
      <c r="M3839" s="21" t="e">
        <f>IF(OR($B3839="",M$3&lt;$D3839+Настройки!$B$7),0,MAX(0,$E3839-MAX(0,SUMIFS(Тех_Движение!$G$2:$G$5111,Тех_Движение!$D$2:$D$5111,$C3839,Тех_Движение!$B$2:$B$5111,"&lt;="&amp;M$3)-$F3839)))</f>
        <v>#VALUE!</v>
      </c>
      <c r="N3839" s="21" t="e">
        <f>IF(OR($B3839="",N$3&lt;$D3839+Настройки!$B$7),0,MAX(0,$E3839-MAX(0,SUMIFS(Тех_Движение!$G$2:$G$5111,Тех_Движение!$D$2:$D$5111,$C3839,Тех_Движение!$B$2:$B$5111,"&lt;="&amp;N$3)-$F3839)))</f>
        <v>#VALUE!</v>
      </c>
      <c r="O3839" s="21" t="e">
        <f>IF(OR($B3839="",O$3&lt;$D3839+Настройки!$B$7),0,MAX(0,$E3839-MAX(0,SUMIFS(Тех_Движение!$G$2:$G$5111,Тех_Движение!$D$2:$D$5111,$C3839,Тех_Движение!$B$2:$B$5111,"&lt;="&amp;O$3)-$F3839)))</f>
        <v>#VALUE!</v>
      </c>
      <c r="P3839" s="21" t="e">
        <f>IF(OR($B3839="",P$3&lt;$D3839+Настройки!$B$7),0,MAX(0,$E3839-MAX(0,SUMIFS(Тех_Движение!$G$2:$G$5111,Тех_Движение!$D$2:$D$5111,$C3839,Тех_Движение!$B$2:$B$5111,"&lt;="&amp;P$3)-$F3839)))</f>
        <v>#VALUE!</v>
      </c>
      <c r="Q3839" s="21" t="e">
        <f>IF(OR($B3839="",Q$3&lt;$D3839+Настройки!$B$7),0,MAX(0,$E3839-MAX(0,SUMIFS(Тех_Движение!$G$2:$G$5111,Тех_Движение!$D$2:$D$5111,$C3839,Тех_Движение!$B$2:$B$5111,"&lt;="&amp;Q$3)-$F3839)))</f>
        <v>#VALUE!</v>
      </c>
      <c r="R3839" s="21" t="str">
        <f t="shared" si="178"/>
        <v/>
      </c>
      <c r="S3839" s="23" t="str">
        <f>IF($B3839="","",VLOOKUP($C3839,Настройки!$A$11:$L$17,9,FALSE))</f>
        <v/>
      </c>
      <c r="T3839" s="23" t="str">
        <f t="shared" si="179"/>
        <v/>
      </c>
    </row>
    <row r="3840" spans="1:20" x14ac:dyDescent="0.3">
      <c r="A3840" s="20">
        <f>Тех_Движение!$A$3837</f>
        <v>3836</v>
      </c>
      <c r="B3840" s="20" t="str">
        <f>IF(Тех_Движение!$F$3837&gt;0,Тех_Движение!$I$3837,"")</f>
        <v/>
      </c>
      <c r="C3840" s="20" t="str">
        <f>IF($B3840="","",Тех_Движение!$D$3837)</f>
        <v/>
      </c>
      <c r="D3840" s="9" t="str">
        <f>IF($B3840="","",Тех_Движение!$B$3837)</f>
        <v/>
      </c>
      <c r="E3840" s="21" t="str">
        <f>IF($B3840="","",Тех_Движение!$F$3837)</f>
        <v/>
      </c>
      <c r="F3840" s="21" t="str">
        <f>IF($B3840="","",SUMIFS($E$5:$E3839,$C$5:$C3839,$C3840))</f>
        <v/>
      </c>
      <c r="G3840" s="21" t="str">
        <f>IF($B3840="","",MAX(0,$E3840-MAX(0,SUMIFS(Тех_Движение!$G$2:$G$5111,Тех_Движение!$D$2:$D$5111,$C3840,Тех_Движение!$B$2:$B$5111,"&lt;="&amp;Настройки!$B$5-1)-$F3840)))</f>
        <v/>
      </c>
      <c r="H3840" s="21" t="str">
        <f>IF($B3840="","",IF(AND($D3840&gt;=Настройки!$B$5,$D3840&lt;=Настройки!$B$6),$E3840,0))</f>
        <v/>
      </c>
      <c r="I3840" s="21" t="str">
        <f t="shared" si="177"/>
        <v/>
      </c>
      <c r="J3840" s="21" t="str">
        <f>IF($B3840="","",MAX(0,$E3840-MAX(0,SUMIFS(Тех_Движение!$G$2:$G$5111,Тех_Движение!$D$2:$D$5111,$C3840,Тех_Движение!$B$2:$B$5111,"&lt;="&amp;Настройки!$B$6)-$F3840)))</f>
        <v/>
      </c>
      <c r="K3840" s="21" t="e">
        <f>IF(OR($B3840="",K$3&lt;$D3840+Настройки!$B$7),0,MAX(0,$E3840-MAX(0,SUMIFS(Тех_Движение!$G$2:$G$5111,Тех_Движение!$D$2:$D$5111,$C3840,Тех_Движение!$B$2:$B$5111,"&lt;="&amp;K$3)-$F3840)))</f>
        <v>#VALUE!</v>
      </c>
      <c r="L3840" s="21" t="e">
        <f>IF(OR($B3840="",L$3&lt;$D3840+Настройки!$B$7),0,MAX(0,$E3840-MAX(0,SUMIFS(Тех_Движение!$G$2:$G$5111,Тех_Движение!$D$2:$D$5111,$C3840,Тех_Движение!$B$2:$B$5111,"&lt;="&amp;L$3)-$F3840)))</f>
        <v>#VALUE!</v>
      </c>
      <c r="M3840" s="21" t="e">
        <f>IF(OR($B3840="",M$3&lt;$D3840+Настройки!$B$7),0,MAX(0,$E3840-MAX(0,SUMIFS(Тех_Движение!$G$2:$G$5111,Тех_Движение!$D$2:$D$5111,$C3840,Тех_Движение!$B$2:$B$5111,"&lt;="&amp;M$3)-$F3840)))</f>
        <v>#VALUE!</v>
      </c>
      <c r="N3840" s="21" t="e">
        <f>IF(OR($B3840="",N$3&lt;$D3840+Настройки!$B$7),0,MAX(0,$E3840-MAX(0,SUMIFS(Тех_Движение!$G$2:$G$5111,Тех_Движение!$D$2:$D$5111,$C3840,Тех_Движение!$B$2:$B$5111,"&lt;="&amp;N$3)-$F3840)))</f>
        <v>#VALUE!</v>
      </c>
      <c r="O3840" s="21" t="e">
        <f>IF(OR($B3840="",O$3&lt;$D3840+Настройки!$B$7),0,MAX(0,$E3840-MAX(0,SUMIFS(Тех_Движение!$G$2:$G$5111,Тех_Движение!$D$2:$D$5111,$C3840,Тех_Движение!$B$2:$B$5111,"&lt;="&amp;O$3)-$F3840)))</f>
        <v>#VALUE!</v>
      </c>
      <c r="P3840" s="21" t="e">
        <f>IF(OR($B3840="",P$3&lt;$D3840+Настройки!$B$7),0,MAX(0,$E3840-MAX(0,SUMIFS(Тех_Движение!$G$2:$G$5111,Тех_Движение!$D$2:$D$5111,$C3840,Тех_Движение!$B$2:$B$5111,"&lt;="&amp;P$3)-$F3840)))</f>
        <v>#VALUE!</v>
      </c>
      <c r="Q3840" s="21" t="e">
        <f>IF(OR($B3840="",Q$3&lt;$D3840+Настройки!$B$7),0,MAX(0,$E3840-MAX(0,SUMIFS(Тех_Движение!$G$2:$G$5111,Тех_Движение!$D$2:$D$5111,$C3840,Тех_Движение!$B$2:$B$5111,"&lt;="&amp;Q$3)-$F3840)))</f>
        <v>#VALUE!</v>
      </c>
      <c r="R3840" s="21" t="str">
        <f t="shared" si="178"/>
        <v/>
      </c>
      <c r="S3840" s="23" t="str">
        <f>IF($B3840="","",VLOOKUP($C3840,Настройки!$A$11:$L$17,9,FALSE))</f>
        <v/>
      </c>
      <c r="T3840" s="23" t="str">
        <f t="shared" si="179"/>
        <v/>
      </c>
    </row>
    <row r="3841" spans="1:20" x14ac:dyDescent="0.3">
      <c r="A3841" s="20">
        <f>Тех_Движение!$A$3838</f>
        <v>3837</v>
      </c>
      <c r="B3841" s="20" t="str">
        <f>IF(Тех_Движение!$F$3838&gt;0,Тех_Движение!$I$3838,"")</f>
        <v/>
      </c>
      <c r="C3841" s="20" t="str">
        <f>IF($B3841="","",Тех_Движение!$D$3838)</f>
        <v/>
      </c>
      <c r="D3841" s="9" t="str">
        <f>IF($B3841="","",Тех_Движение!$B$3838)</f>
        <v/>
      </c>
      <c r="E3841" s="21" t="str">
        <f>IF($B3841="","",Тех_Движение!$F$3838)</f>
        <v/>
      </c>
      <c r="F3841" s="21" t="str">
        <f>IF($B3841="","",SUMIFS($E$5:$E3840,$C$5:$C3840,$C3841))</f>
        <v/>
      </c>
      <c r="G3841" s="21" t="str">
        <f>IF($B3841="","",MAX(0,$E3841-MAX(0,SUMIFS(Тех_Движение!$G$2:$G$5111,Тех_Движение!$D$2:$D$5111,$C3841,Тех_Движение!$B$2:$B$5111,"&lt;="&amp;Настройки!$B$5-1)-$F3841)))</f>
        <v/>
      </c>
      <c r="H3841" s="21" t="str">
        <f>IF($B3841="","",IF(AND($D3841&gt;=Настройки!$B$5,$D3841&lt;=Настройки!$B$6),$E3841,0))</f>
        <v/>
      </c>
      <c r="I3841" s="21" t="str">
        <f t="shared" si="177"/>
        <v/>
      </c>
      <c r="J3841" s="21" t="str">
        <f>IF($B3841="","",MAX(0,$E3841-MAX(0,SUMIFS(Тех_Движение!$G$2:$G$5111,Тех_Движение!$D$2:$D$5111,$C3841,Тех_Движение!$B$2:$B$5111,"&lt;="&amp;Настройки!$B$6)-$F3841)))</f>
        <v/>
      </c>
      <c r="K3841" s="21" t="e">
        <f>IF(OR($B3841="",K$3&lt;$D3841+Настройки!$B$7),0,MAX(0,$E3841-MAX(0,SUMIFS(Тех_Движение!$G$2:$G$5111,Тех_Движение!$D$2:$D$5111,$C3841,Тех_Движение!$B$2:$B$5111,"&lt;="&amp;K$3)-$F3841)))</f>
        <v>#VALUE!</v>
      </c>
      <c r="L3841" s="21" t="e">
        <f>IF(OR($B3841="",L$3&lt;$D3841+Настройки!$B$7),0,MAX(0,$E3841-MAX(0,SUMIFS(Тех_Движение!$G$2:$G$5111,Тех_Движение!$D$2:$D$5111,$C3841,Тех_Движение!$B$2:$B$5111,"&lt;="&amp;L$3)-$F3841)))</f>
        <v>#VALUE!</v>
      </c>
      <c r="M3841" s="21" t="e">
        <f>IF(OR($B3841="",M$3&lt;$D3841+Настройки!$B$7),0,MAX(0,$E3841-MAX(0,SUMIFS(Тех_Движение!$G$2:$G$5111,Тех_Движение!$D$2:$D$5111,$C3841,Тех_Движение!$B$2:$B$5111,"&lt;="&amp;M$3)-$F3841)))</f>
        <v>#VALUE!</v>
      </c>
      <c r="N3841" s="21" t="e">
        <f>IF(OR($B3841="",N$3&lt;$D3841+Настройки!$B$7),0,MAX(0,$E3841-MAX(0,SUMIFS(Тех_Движение!$G$2:$G$5111,Тех_Движение!$D$2:$D$5111,$C3841,Тех_Движение!$B$2:$B$5111,"&lt;="&amp;N$3)-$F3841)))</f>
        <v>#VALUE!</v>
      </c>
      <c r="O3841" s="21" t="e">
        <f>IF(OR($B3841="",O$3&lt;$D3841+Настройки!$B$7),0,MAX(0,$E3841-MAX(0,SUMIFS(Тех_Движение!$G$2:$G$5111,Тех_Движение!$D$2:$D$5111,$C3841,Тех_Движение!$B$2:$B$5111,"&lt;="&amp;O$3)-$F3841)))</f>
        <v>#VALUE!</v>
      </c>
      <c r="P3841" s="21" t="e">
        <f>IF(OR($B3841="",P$3&lt;$D3841+Настройки!$B$7),0,MAX(0,$E3841-MAX(0,SUMIFS(Тех_Движение!$G$2:$G$5111,Тех_Движение!$D$2:$D$5111,$C3841,Тех_Движение!$B$2:$B$5111,"&lt;="&amp;P$3)-$F3841)))</f>
        <v>#VALUE!</v>
      </c>
      <c r="Q3841" s="21" t="e">
        <f>IF(OR($B3841="",Q$3&lt;$D3841+Настройки!$B$7),0,MAX(0,$E3841-MAX(0,SUMIFS(Тех_Движение!$G$2:$G$5111,Тех_Движение!$D$2:$D$5111,$C3841,Тех_Движение!$B$2:$B$5111,"&lt;="&amp;Q$3)-$F3841)))</f>
        <v>#VALUE!</v>
      </c>
      <c r="R3841" s="21" t="str">
        <f t="shared" si="178"/>
        <v/>
      </c>
      <c r="S3841" s="23" t="str">
        <f>IF($B3841="","",VLOOKUP($C3841,Настройки!$A$11:$L$17,9,FALSE))</f>
        <v/>
      </c>
      <c r="T3841" s="23" t="str">
        <f t="shared" si="179"/>
        <v/>
      </c>
    </row>
    <row r="3842" spans="1:20" x14ac:dyDescent="0.3">
      <c r="A3842" s="20">
        <f>Тех_Движение!$A$3839</f>
        <v>3838</v>
      </c>
      <c r="B3842" s="20" t="str">
        <f>IF(Тех_Движение!$F$3839&gt;0,Тех_Движение!$I$3839,"")</f>
        <v/>
      </c>
      <c r="C3842" s="20" t="str">
        <f>IF($B3842="","",Тех_Движение!$D$3839)</f>
        <v/>
      </c>
      <c r="D3842" s="9" t="str">
        <f>IF($B3842="","",Тех_Движение!$B$3839)</f>
        <v/>
      </c>
      <c r="E3842" s="21" t="str">
        <f>IF($B3842="","",Тех_Движение!$F$3839)</f>
        <v/>
      </c>
      <c r="F3842" s="21" t="str">
        <f>IF($B3842="","",SUMIFS($E$5:$E3841,$C$5:$C3841,$C3842))</f>
        <v/>
      </c>
      <c r="G3842" s="21" t="str">
        <f>IF($B3842="","",MAX(0,$E3842-MAX(0,SUMIFS(Тех_Движение!$G$2:$G$5111,Тех_Движение!$D$2:$D$5111,$C3842,Тех_Движение!$B$2:$B$5111,"&lt;="&amp;Настройки!$B$5-1)-$F3842)))</f>
        <v/>
      </c>
      <c r="H3842" s="21" t="str">
        <f>IF($B3842="","",IF(AND($D3842&gt;=Настройки!$B$5,$D3842&lt;=Настройки!$B$6),$E3842,0))</f>
        <v/>
      </c>
      <c r="I3842" s="21" t="str">
        <f t="shared" si="177"/>
        <v/>
      </c>
      <c r="J3842" s="21" t="str">
        <f>IF($B3842="","",MAX(0,$E3842-MAX(0,SUMIFS(Тех_Движение!$G$2:$G$5111,Тех_Движение!$D$2:$D$5111,$C3842,Тех_Движение!$B$2:$B$5111,"&lt;="&amp;Настройки!$B$6)-$F3842)))</f>
        <v/>
      </c>
      <c r="K3842" s="21" t="e">
        <f>IF(OR($B3842="",K$3&lt;$D3842+Настройки!$B$7),0,MAX(0,$E3842-MAX(0,SUMIFS(Тех_Движение!$G$2:$G$5111,Тех_Движение!$D$2:$D$5111,$C3842,Тех_Движение!$B$2:$B$5111,"&lt;="&amp;K$3)-$F3842)))</f>
        <v>#VALUE!</v>
      </c>
      <c r="L3842" s="21" t="e">
        <f>IF(OR($B3842="",L$3&lt;$D3842+Настройки!$B$7),0,MAX(0,$E3842-MAX(0,SUMIFS(Тех_Движение!$G$2:$G$5111,Тех_Движение!$D$2:$D$5111,$C3842,Тех_Движение!$B$2:$B$5111,"&lt;="&amp;L$3)-$F3842)))</f>
        <v>#VALUE!</v>
      </c>
      <c r="M3842" s="21" t="e">
        <f>IF(OR($B3842="",M$3&lt;$D3842+Настройки!$B$7),0,MAX(0,$E3842-MAX(0,SUMIFS(Тех_Движение!$G$2:$G$5111,Тех_Движение!$D$2:$D$5111,$C3842,Тех_Движение!$B$2:$B$5111,"&lt;="&amp;M$3)-$F3842)))</f>
        <v>#VALUE!</v>
      </c>
      <c r="N3842" s="21" t="e">
        <f>IF(OR($B3842="",N$3&lt;$D3842+Настройки!$B$7),0,MAX(0,$E3842-MAX(0,SUMIFS(Тех_Движение!$G$2:$G$5111,Тех_Движение!$D$2:$D$5111,$C3842,Тех_Движение!$B$2:$B$5111,"&lt;="&amp;N$3)-$F3842)))</f>
        <v>#VALUE!</v>
      </c>
      <c r="O3842" s="21" t="e">
        <f>IF(OR($B3842="",O$3&lt;$D3842+Настройки!$B$7),0,MAX(0,$E3842-MAX(0,SUMIFS(Тех_Движение!$G$2:$G$5111,Тех_Движение!$D$2:$D$5111,$C3842,Тех_Движение!$B$2:$B$5111,"&lt;="&amp;O$3)-$F3842)))</f>
        <v>#VALUE!</v>
      </c>
      <c r="P3842" s="21" t="e">
        <f>IF(OR($B3842="",P$3&lt;$D3842+Настройки!$B$7),0,MAX(0,$E3842-MAX(0,SUMIFS(Тех_Движение!$G$2:$G$5111,Тех_Движение!$D$2:$D$5111,$C3842,Тех_Движение!$B$2:$B$5111,"&lt;="&amp;P$3)-$F3842)))</f>
        <v>#VALUE!</v>
      </c>
      <c r="Q3842" s="21" t="e">
        <f>IF(OR($B3842="",Q$3&lt;$D3842+Настройки!$B$7),0,MAX(0,$E3842-MAX(0,SUMIFS(Тех_Движение!$G$2:$G$5111,Тех_Движение!$D$2:$D$5111,$C3842,Тех_Движение!$B$2:$B$5111,"&lt;="&amp;Q$3)-$F3842)))</f>
        <v>#VALUE!</v>
      </c>
      <c r="R3842" s="21" t="str">
        <f t="shared" si="178"/>
        <v/>
      </c>
      <c r="S3842" s="23" t="str">
        <f>IF($B3842="","",VLOOKUP($C3842,Настройки!$A$11:$L$17,9,FALSE))</f>
        <v/>
      </c>
      <c r="T3842" s="23" t="str">
        <f t="shared" si="179"/>
        <v/>
      </c>
    </row>
    <row r="3843" spans="1:20" x14ac:dyDescent="0.3">
      <c r="A3843" s="20">
        <f>Тех_Движение!$A$3840</f>
        <v>3839</v>
      </c>
      <c r="B3843" s="20" t="str">
        <f>IF(Тех_Движение!$F$3840&gt;0,Тех_Движение!$I$3840,"")</f>
        <v/>
      </c>
      <c r="C3843" s="20" t="str">
        <f>IF($B3843="","",Тех_Движение!$D$3840)</f>
        <v/>
      </c>
      <c r="D3843" s="9" t="str">
        <f>IF($B3843="","",Тех_Движение!$B$3840)</f>
        <v/>
      </c>
      <c r="E3843" s="21" t="str">
        <f>IF($B3843="","",Тех_Движение!$F$3840)</f>
        <v/>
      </c>
      <c r="F3843" s="21" t="str">
        <f>IF($B3843="","",SUMIFS($E$5:$E3842,$C$5:$C3842,$C3843))</f>
        <v/>
      </c>
      <c r="G3843" s="21" t="str">
        <f>IF($B3843="","",MAX(0,$E3843-MAX(0,SUMIFS(Тех_Движение!$G$2:$G$5111,Тех_Движение!$D$2:$D$5111,$C3843,Тех_Движение!$B$2:$B$5111,"&lt;="&amp;Настройки!$B$5-1)-$F3843)))</f>
        <v/>
      </c>
      <c r="H3843" s="21" t="str">
        <f>IF($B3843="","",IF(AND($D3843&gt;=Настройки!$B$5,$D3843&lt;=Настройки!$B$6),$E3843,0))</f>
        <v/>
      </c>
      <c r="I3843" s="21" t="str">
        <f t="shared" si="177"/>
        <v/>
      </c>
      <c r="J3843" s="21" t="str">
        <f>IF($B3843="","",MAX(0,$E3843-MAX(0,SUMIFS(Тех_Движение!$G$2:$G$5111,Тех_Движение!$D$2:$D$5111,$C3843,Тех_Движение!$B$2:$B$5111,"&lt;="&amp;Настройки!$B$6)-$F3843)))</f>
        <v/>
      </c>
      <c r="K3843" s="21" t="e">
        <f>IF(OR($B3843="",K$3&lt;$D3843+Настройки!$B$7),0,MAX(0,$E3843-MAX(0,SUMIFS(Тех_Движение!$G$2:$G$5111,Тех_Движение!$D$2:$D$5111,$C3843,Тех_Движение!$B$2:$B$5111,"&lt;="&amp;K$3)-$F3843)))</f>
        <v>#VALUE!</v>
      </c>
      <c r="L3843" s="21" t="e">
        <f>IF(OR($B3843="",L$3&lt;$D3843+Настройки!$B$7),0,MAX(0,$E3843-MAX(0,SUMIFS(Тех_Движение!$G$2:$G$5111,Тех_Движение!$D$2:$D$5111,$C3843,Тех_Движение!$B$2:$B$5111,"&lt;="&amp;L$3)-$F3843)))</f>
        <v>#VALUE!</v>
      </c>
      <c r="M3843" s="21" t="e">
        <f>IF(OR($B3843="",M$3&lt;$D3843+Настройки!$B$7),0,MAX(0,$E3843-MAX(0,SUMIFS(Тех_Движение!$G$2:$G$5111,Тех_Движение!$D$2:$D$5111,$C3843,Тех_Движение!$B$2:$B$5111,"&lt;="&amp;M$3)-$F3843)))</f>
        <v>#VALUE!</v>
      </c>
      <c r="N3843" s="21" t="e">
        <f>IF(OR($B3843="",N$3&lt;$D3843+Настройки!$B$7),0,MAX(0,$E3843-MAX(0,SUMIFS(Тех_Движение!$G$2:$G$5111,Тех_Движение!$D$2:$D$5111,$C3843,Тех_Движение!$B$2:$B$5111,"&lt;="&amp;N$3)-$F3843)))</f>
        <v>#VALUE!</v>
      </c>
      <c r="O3843" s="21" t="e">
        <f>IF(OR($B3843="",O$3&lt;$D3843+Настройки!$B$7),0,MAX(0,$E3843-MAX(0,SUMIFS(Тех_Движение!$G$2:$G$5111,Тех_Движение!$D$2:$D$5111,$C3843,Тех_Движение!$B$2:$B$5111,"&lt;="&amp;O$3)-$F3843)))</f>
        <v>#VALUE!</v>
      </c>
      <c r="P3843" s="21" t="e">
        <f>IF(OR($B3843="",P$3&lt;$D3843+Настройки!$B$7),0,MAX(0,$E3843-MAX(0,SUMIFS(Тех_Движение!$G$2:$G$5111,Тех_Движение!$D$2:$D$5111,$C3843,Тех_Движение!$B$2:$B$5111,"&lt;="&amp;P$3)-$F3843)))</f>
        <v>#VALUE!</v>
      </c>
      <c r="Q3843" s="21" t="e">
        <f>IF(OR($B3843="",Q$3&lt;$D3843+Настройки!$B$7),0,MAX(0,$E3843-MAX(0,SUMIFS(Тех_Движение!$G$2:$G$5111,Тех_Движение!$D$2:$D$5111,$C3843,Тех_Движение!$B$2:$B$5111,"&lt;="&amp;Q$3)-$F3843)))</f>
        <v>#VALUE!</v>
      </c>
      <c r="R3843" s="21" t="str">
        <f t="shared" si="178"/>
        <v/>
      </c>
      <c r="S3843" s="23" t="str">
        <f>IF($B3843="","",VLOOKUP($C3843,Настройки!$A$11:$L$17,9,FALSE))</f>
        <v/>
      </c>
      <c r="T3843" s="23" t="str">
        <f t="shared" si="179"/>
        <v/>
      </c>
    </row>
    <row r="3844" spans="1:20" x14ac:dyDescent="0.3">
      <c r="A3844" s="20">
        <f>Тех_Движение!$A$3841</f>
        <v>3840</v>
      </c>
      <c r="B3844" s="20" t="str">
        <f>IF(Тех_Движение!$F$3841&gt;0,Тех_Движение!$I$3841,"")</f>
        <v/>
      </c>
      <c r="C3844" s="20" t="str">
        <f>IF($B3844="","",Тех_Движение!$D$3841)</f>
        <v/>
      </c>
      <c r="D3844" s="9" t="str">
        <f>IF($B3844="","",Тех_Движение!$B$3841)</f>
        <v/>
      </c>
      <c r="E3844" s="21" t="str">
        <f>IF($B3844="","",Тех_Движение!$F$3841)</f>
        <v/>
      </c>
      <c r="F3844" s="21" t="str">
        <f>IF($B3844="","",SUMIFS($E$5:$E3843,$C$5:$C3843,$C3844))</f>
        <v/>
      </c>
      <c r="G3844" s="21" t="str">
        <f>IF($B3844="","",MAX(0,$E3844-MAX(0,SUMIFS(Тех_Движение!$G$2:$G$5111,Тех_Движение!$D$2:$D$5111,$C3844,Тех_Движение!$B$2:$B$5111,"&lt;="&amp;Настройки!$B$5-1)-$F3844)))</f>
        <v/>
      </c>
      <c r="H3844" s="21" t="str">
        <f>IF($B3844="","",IF(AND($D3844&gt;=Настройки!$B$5,$D3844&lt;=Настройки!$B$6),$E3844,0))</f>
        <v/>
      </c>
      <c r="I3844" s="21" t="str">
        <f t="shared" si="177"/>
        <v/>
      </c>
      <c r="J3844" s="21" t="str">
        <f>IF($B3844="","",MAX(0,$E3844-MAX(0,SUMIFS(Тех_Движение!$G$2:$G$5111,Тех_Движение!$D$2:$D$5111,$C3844,Тех_Движение!$B$2:$B$5111,"&lt;="&amp;Настройки!$B$6)-$F3844)))</f>
        <v/>
      </c>
      <c r="K3844" s="21" t="e">
        <f>IF(OR($B3844="",K$3&lt;$D3844+Настройки!$B$7),0,MAX(0,$E3844-MAX(0,SUMIFS(Тех_Движение!$G$2:$G$5111,Тех_Движение!$D$2:$D$5111,$C3844,Тех_Движение!$B$2:$B$5111,"&lt;="&amp;K$3)-$F3844)))</f>
        <v>#VALUE!</v>
      </c>
      <c r="L3844" s="21" t="e">
        <f>IF(OR($B3844="",L$3&lt;$D3844+Настройки!$B$7),0,MAX(0,$E3844-MAX(0,SUMIFS(Тех_Движение!$G$2:$G$5111,Тех_Движение!$D$2:$D$5111,$C3844,Тех_Движение!$B$2:$B$5111,"&lt;="&amp;L$3)-$F3844)))</f>
        <v>#VALUE!</v>
      </c>
      <c r="M3844" s="21" t="e">
        <f>IF(OR($B3844="",M$3&lt;$D3844+Настройки!$B$7),0,MAX(0,$E3844-MAX(0,SUMIFS(Тех_Движение!$G$2:$G$5111,Тех_Движение!$D$2:$D$5111,$C3844,Тех_Движение!$B$2:$B$5111,"&lt;="&amp;M$3)-$F3844)))</f>
        <v>#VALUE!</v>
      </c>
      <c r="N3844" s="21" t="e">
        <f>IF(OR($B3844="",N$3&lt;$D3844+Настройки!$B$7),0,MAX(0,$E3844-MAX(0,SUMIFS(Тех_Движение!$G$2:$G$5111,Тех_Движение!$D$2:$D$5111,$C3844,Тех_Движение!$B$2:$B$5111,"&lt;="&amp;N$3)-$F3844)))</f>
        <v>#VALUE!</v>
      </c>
      <c r="O3844" s="21" t="e">
        <f>IF(OR($B3844="",O$3&lt;$D3844+Настройки!$B$7),0,MAX(0,$E3844-MAX(0,SUMIFS(Тех_Движение!$G$2:$G$5111,Тех_Движение!$D$2:$D$5111,$C3844,Тех_Движение!$B$2:$B$5111,"&lt;="&amp;O$3)-$F3844)))</f>
        <v>#VALUE!</v>
      </c>
      <c r="P3844" s="21" t="e">
        <f>IF(OR($B3844="",P$3&lt;$D3844+Настройки!$B$7),0,MAX(0,$E3844-MAX(0,SUMIFS(Тех_Движение!$G$2:$G$5111,Тех_Движение!$D$2:$D$5111,$C3844,Тех_Движение!$B$2:$B$5111,"&lt;="&amp;P$3)-$F3844)))</f>
        <v>#VALUE!</v>
      </c>
      <c r="Q3844" s="21" t="e">
        <f>IF(OR($B3844="",Q$3&lt;$D3844+Настройки!$B$7),0,MAX(0,$E3844-MAX(0,SUMIFS(Тех_Движение!$G$2:$G$5111,Тех_Движение!$D$2:$D$5111,$C3844,Тех_Движение!$B$2:$B$5111,"&lt;="&amp;Q$3)-$F3844)))</f>
        <v>#VALUE!</v>
      </c>
      <c r="R3844" s="21" t="str">
        <f t="shared" si="178"/>
        <v/>
      </c>
      <c r="S3844" s="23" t="str">
        <f>IF($B3844="","",VLOOKUP($C3844,Настройки!$A$11:$L$17,9,FALSE))</f>
        <v/>
      </c>
      <c r="T3844" s="23" t="str">
        <f t="shared" si="179"/>
        <v/>
      </c>
    </row>
    <row r="3845" spans="1:20" x14ac:dyDescent="0.3">
      <c r="A3845" s="20">
        <f>Тех_Движение!$A$3842</f>
        <v>3841</v>
      </c>
      <c r="B3845" s="20" t="str">
        <f>IF(Тех_Движение!$F$3842&gt;0,Тех_Движение!$I$3842,"")</f>
        <v/>
      </c>
      <c r="C3845" s="20" t="str">
        <f>IF($B3845="","",Тех_Движение!$D$3842)</f>
        <v/>
      </c>
      <c r="D3845" s="9" t="str">
        <f>IF($B3845="","",Тех_Движение!$B$3842)</f>
        <v/>
      </c>
      <c r="E3845" s="21" t="str">
        <f>IF($B3845="","",Тех_Движение!$F$3842)</f>
        <v/>
      </c>
      <c r="F3845" s="21" t="str">
        <f>IF($B3845="","",SUMIFS($E$5:$E3844,$C$5:$C3844,$C3845))</f>
        <v/>
      </c>
      <c r="G3845" s="21" t="str">
        <f>IF($B3845="","",MAX(0,$E3845-MAX(0,SUMIFS(Тех_Движение!$G$2:$G$5111,Тех_Движение!$D$2:$D$5111,$C3845,Тех_Движение!$B$2:$B$5111,"&lt;="&amp;Настройки!$B$5-1)-$F3845)))</f>
        <v/>
      </c>
      <c r="H3845" s="21" t="str">
        <f>IF($B3845="","",IF(AND($D3845&gt;=Настройки!$B$5,$D3845&lt;=Настройки!$B$6),$E3845,0))</f>
        <v/>
      </c>
      <c r="I3845" s="21" t="str">
        <f t="shared" ref="I3845:I3908" si="180">IF($B3845="","",$G3845+$H3845-$J3845)</f>
        <v/>
      </c>
      <c r="J3845" s="21" t="str">
        <f>IF($B3845="","",MAX(0,$E3845-MAX(0,SUMIFS(Тех_Движение!$G$2:$G$5111,Тех_Движение!$D$2:$D$5111,$C3845,Тех_Движение!$B$2:$B$5111,"&lt;="&amp;Настройки!$B$6)-$F3845)))</f>
        <v/>
      </c>
      <c r="K3845" s="21" t="e">
        <f>IF(OR($B3845="",K$3&lt;$D3845+Настройки!$B$7),0,MAX(0,$E3845-MAX(0,SUMIFS(Тех_Движение!$G$2:$G$5111,Тех_Движение!$D$2:$D$5111,$C3845,Тех_Движение!$B$2:$B$5111,"&lt;="&amp;K$3)-$F3845)))</f>
        <v>#VALUE!</v>
      </c>
      <c r="L3845" s="21" t="e">
        <f>IF(OR($B3845="",L$3&lt;$D3845+Настройки!$B$7),0,MAX(0,$E3845-MAX(0,SUMIFS(Тех_Движение!$G$2:$G$5111,Тех_Движение!$D$2:$D$5111,$C3845,Тех_Движение!$B$2:$B$5111,"&lt;="&amp;L$3)-$F3845)))</f>
        <v>#VALUE!</v>
      </c>
      <c r="M3845" s="21" t="e">
        <f>IF(OR($B3845="",M$3&lt;$D3845+Настройки!$B$7),0,MAX(0,$E3845-MAX(0,SUMIFS(Тех_Движение!$G$2:$G$5111,Тех_Движение!$D$2:$D$5111,$C3845,Тех_Движение!$B$2:$B$5111,"&lt;="&amp;M$3)-$F3845)))</f>
        <v>#VALUE!</v>
      </c>
      <c r="N3845" s="21" t="e">
        <f>IF(OR($B3845="",N$3&lt;$D3845+Настройки!$B$7),0,MAX(0,$E3845-MAX(0,SUMIFS(Тех_Движение!$G$2:$G$5111,Тех_Движение!$D$2:$D$5111,$C3845,Тех_Движение!$B$2:$B$5111,"&lt;="&amp;N$3)-$F3845)))</f>
        <v>#VALUE!</v>
      </c>
      <c r="O3845" s="21" t="e">
        <f>IF(OR($B3845="",O$3&lt;$D3845+Настройки!$B$7),0,MAX(0,$E3845-MAX(0,SUMIFS(Тех_Движение!$G$2:$G$5111,Тех_Движение!$D$2:$D$5111,$C3845,Тех_Движение!$B$2:$B$5111,"&lt;="&amp;O$3)-$F3845)))</f>
        <v>#VALUE!</v>
      </c>
      <c r="P3845" s="21" t="e">
        <f>IF(OR($B3845="",P$3&lt;$D3845+Настройки!$B$7),0,MAX(0,$E3845-MAX(0,SUMIFS(Тех_Движение!$G$2:$G$5111,Тех_Движение!$D$2:$D$5111,$C3845,Тех_Движение!$B$2:$B$5111,"&lt;="&amp;P$3)-$F3845)))</f>
        <v>#VALUE!</v>
      </c>
      <c r="Q3845" s="21" t="e">
        <f>IF(OR($B3845="",Q$3&lt;$D3845+Настройки!$B$7),0,MAX(0,$E3845-MAX(0,SUMIFS(Тех_Движение!$G$2:$G$5111,Тех_Движение!$D$2:$D$5111,$C3845,Тех_Движение!$B$2:$B$5111,"&lt;="&amp;Q$3)-$F3845)))</f>
        <v>#VALUE!</v>
      </c>
      <c r="R3845" s="21" t="str">
        <f t="shared" ref="R3845:R3908" si="181">IF($B3845="","",SUM($K3845:$Q3845))</f>
        <v/>
      </c>
      <c r="S3845" s="23" t="str">
        <f>IF($B3845="","",VLOOKUP($C3845,Настройки!$A$11:$L$17,9,FALSE))</f>
        <v/>
      </c>
      <c r="T3845" s="23" t="str">
        <f t="shared" ref="T3845:T3908" si="182">IF($B3845="","",$R3845*$S3845)</f>
        <v/>
      </c>
    </row>
    <row r="3846" spans="1:20" x14ac:dyDescent="0.3">
      <c r="A3846" s="20">
        <f>Тех_Движение!$A$3843</f>
        <v>3842</v>
      </c>
      <c r="B3846" s="20" t="str">
        <f>IF(Тех_Движение!$F$3843&gt;0,Тех_Движение!$I$3843,"")</f>
        <v/>
      </c>
      <c r="C3846" s="20" t="str">
        <f>IF($B3846="","",Тех_Движение!$D$3843)</f>
        <v/>
      </c>
      <c r="D3846" s="9" t="str">
        <f>IF($B3846="","",Тех_Движение!$B$3843)</f>
        <v/>
      </c>
      <c r="E3846" s="21" t="str">
        <f>IF($B3846="","",Тех_Движение!$F$3843)</f>
        <v/>
      </c>
      <c r="F3846" s="21" t="str">
        <f>IF($B3846="","",SUMIFS($E$5:$E3845,$C$5:$C3845,$C3846))</f>
        <v/>
      </c>
      <c r="G3846" s="21" t="str">
        <f>IF($B3846="","",MAX(0,$E3846-MAX(0,SUMIFS(Тех_Движение!$G$2:$G$5111,Тех_Движение!$D$2:$D$5111,$C3846,Тех_Движение!$B$2:$B$5111,"&lt;="&amp;Настройки!$B$5-1)-$F3846)))</f>
        <v/>
      </c>
      <c r="H3846" s="21" t="str">
        <f>IF($B3846="","",IF(AND($D3846&gt;=Настройки!$B$5,$D3846&lt;=Настройки!$B$6),$E3846,0))</f>
        <v/>
      </c>
      <c r="I3846" s="21" t="str">
        <f t="shared" si="180"/>
        <v/>
      </c>
      <c r="J3846" s="21" t="str">
        <f>IF($B3846="","",MAX(0,$E3846-MAX(0,SUMIFS(Тех_Движение!$G$2:$G$5111,Тех_Движение!$D$2:$D$5111,$C3846,Тех_Движение!$B$2:$B$5111,"&lt;="&amp;Настройки!$B$6)-$F3846)))</f>
        <v/>
      </c>
      <c r="K3846" s="21" t="e">
        <f>IF(OR($B3846="",K$3&lt;$D3846+Настройки!$B$7),0,MAX(0,$E3846-MAX(0,SUMIFS(Тех_Движение!$G$2:$G$5111,Тех_Движение!$D$2:$D$5111,$C3846,Тех_Движение!$B$2:$B$5111,"&lt;="&amp;K$3)-$F3846)))</f>
        <v>#VALUE!</v>
      </c>
      <c r="L3846" s="21" t="e">
        <f>IF(OR($B3846="",L$3&lt;$D3846+Настройки!$B$7),0,MAX(0,$E3846-MAX(0,SUMIFS(Тех_Движение!$G$2:$G$5111,Тех_Движение!$D$2:$D$5111,$C3846,Тех_Движение!$B$2:$B$5111,"&lt;="&amp;L$3)-$F3846)))</f>
        <v>#VALUE!</v>
      </c>
      <c r="M3846" s="21" t="e">
        <f>IF(OR($B3846="",M$3&lt;$D3846+Настройки!$B$7),0,MAX(0,$E3846-MAX(0,SUMIFS(Тех_Движение!$G$2:$G$5111,Тех_Движение!$D$2:$D$5111,$C3846,Тех_Движение!$B$2:$B$5111,"&lt;="&amp;M$3)-$F3846)))</f>
        <v>#VALUE!</v>
      </c>
      <c r="N3846" s="21" t="e">
        <f>IF(OR($B3846="",N$3&lt;$D3846+Настройки!$B$7),0,MAX(0,$E3846-MAX(0,SUMIFS(Тех_Движение!$G$2:$G$5111,Тех_Движение!$D$2:$D$5111,$C3846,Тех_Движение!$B$2:$B$5111,"&lt;="&amp;N$3)-$F3846)))</f>
        <v>#VALUE!</v>
      </c>
      <c r="O3846" s="21" t="e">
        <f>IF(OR($B3846="",O$3&lt;$D3846+Настройки!$B$7),0,MAX(0,$E3846-MAX(0,SUMIFS(Тех_Движение!$G$2:$G$5111,Тех_Движение!$D$2:$D$5111,$C3846,Тех_Движение!$B$2:$B$5111,"&lt;="&amp;O$3)-$F3846)))</f>
        <v>#VALUE!</v>
      </c>
      <c r="P3846" s="21" t="e">
        <f>IF(OR($B3846="",P$3&lt;$D3846+Настройки!$B$7),0,MAX(0,$E3846-MAX(0,SUMIFS(Тех_Движение!$G$2:$G$5111,Тех_Движение!$D$2:$D$5111,$C3846,Тех_Движение!$B$2:$B$5111,"&lt;="&amp;P$3)-$F3846)))</f>
        <v>#VALUE!</v>
      </c>
      <c r="Q3846" s="21" t="e">
        <f>IF(OR($B3846="",Q$3&lt;$D3846+Настройки!$B$7),0,MAX(0,$E3846-MAX(0,SUMIFS(Тех_Движение!$G$2:$G$5111,Тех_Движение!$D$2:$D$5111,$C3846,Тех_Движение!$B$2:$B$5111,"&lt;="&amp;Q$3)-$F3846)))</f>
        <v>#VALUE!</v>
      </c>
      <c r="R3846" s="21" t="str">
        <f t="shared" si="181"/>
        <v/>
      </c>
      <c r="S3846" s="23" t="str">
        <f>IF($B3846="","",VLOOKUP($C3846,Настройки!$A$11:$L$17,9,FALSE))</f>
        <v/>
      </c>
      <c r="T3846" s="23" t="str">
        <f t="shared" si="182"/>
        <v/>
      </c>
    </row>
    <row r="3847" spans="1:20" x14ac:dyDescent="0.3">
      <c r="A3847" s="20">
        <f>Тех_Движение!$A$3844</f>
        <v>3843</v>
      </c>
      <c r="B3847" s="20" t="str">
        <f>IF(Тех_Движение!$F$3844&gt;0,Тех_Движение!$I$3844,"")</f>
        <v/>
      </c>
      <c r="C3847" s="20" t="str">
        <f>IF($B3847="","",Тех_Движение!$D$3844)</f>
        <v/>
      </c>
      <c r="D3847" s="9" t="str">
        <f>IF($B3847="","",Тех_Движение!$B$3844)</f>
        <v/>
      </c>
      <c r="E3847" s="21" t="str">
        <f>IF($B3847="","",Тех_Движение!$F$3844)</f>
        <v/>
      </c>
      <c r="F3847" s="21" t="str">
        <f>IF($B3847="","",SUMIFS($E$5:$E3846,$C$5:$C3846,$C3847))</f>
        <v/>
      </c>
      <c r="G3847" s="21" t="str">
        <f>IF($B3847="","",MAX(0,$E3847-MAX(0,SUMIFS(Тех_Движение!$G$2:$G$5111,Тех_Движение!$D$2:$D$5111,$C3847,Тех_Движение!$B$2:$B$5111,"&lt;="&amp;Настройки!$B$5-1)-$F3847)))</f>
        <v/>
      </c>
      <c r="H3847" s="21" t="str">
        <f>IF($B3847="","",IF(AND($D3847&gt;=Настройки!$B$5,$D3847&lt;=Настройки!$B$6),$E3847,0))</f>
        <v/>
      </c>
      <c r="I3847" s="21" t="str">
        <f t="shared" si="180"/>
        <v/>
      </c>
      <c r="J3847" s="21" t="str">
        <f>IF($B3847="","",MAX(0,$E3847-MAX(0,SUMIFS(Тех_Движение!$G$2:$G$5111,Тех_Движение!$D$2:$D$5111,$C3847,Тех_Движение!$B$2:$B$5111,"&lt;="&amp;Настройки!$B$6)-$F3847)))</f>
        <v/>
      </c>
      <c r="K3847" s="21" t="e">
        <f>IF(OR($B3847="",K$3&lt;$D3847+Настройки!$B$7),0,MAX(0,$E3847-MAX(0,SUMIFS(Тех_Движение!$G$2:$G$5111,Тех_Движение!$D$2:$D$5111,$C3847,Тех_Движение!$B$2:$B$5111,"&lt;="&amp;K$3)-$F3847)))</f>
        <v>#VALUE!</v>
      </c>
      <c r="L3847" s="21" t="e">
        <f>IF(OR($B3847="",L$3&lt;$D3847+Настройки!$B$7),0,MAX(0,$E3847-MAX(0,SUMIFS(Тех_Движение!$G$2:$G$5111,Тех_Движение!$D$2:$D$5111,$C3847,Тех_Движение!$B$2:$B$5111,"&lt;="&amp;L$3)-$F3847)))</f>
        <v>#VALUE!</v>
      </c>
      <c r="M3847" s="21" t="e">
        <f>IF(OR($B3847="",M$3&lt;$D3847+Настройки!$B$7),0,MAX(0,$E3847-MAX(0,SUMIFS(Тех_Движение!$G$2:$G$5111,Тех_Движение!$D$2:$D$5111,$C3847,Тех_Движение!$B$2:$B$5111,"&lt;="&amp;M$3)-$F3847)))</f>
        <v>#VALUE!</v>
      </c>
      <c r="N3847" s="21" t="e">
        <f>IF(OR($B3847="",N$3&lt;$D3847+Настройки!$B$7),0,MAX(0,$E3847-MAX(0,SUMIFS(Тех_Движение!$G$2:$G$5111,Тех_Движение!$D$2:$D$5111,$C3847,Тех_Движение!$B$2:$B$5111,"&lt;="&amp;N$3)-$F3847)))</f>
        <v>#VALUE!</v>
      </c>
      <c r="O3847" s="21" t="e">
        <f>IF(OR($B3847="",O$3&lt;$D3847+Настройки!$B$7),0,MAX(0,$E3847-MAX(0,SUMIFS(Тех_Движение!$G$2:$G$5111,Тех_Движение!$D$2:$D$5111,$C3847,Тех_Движение!$B$2:$B$5111,"&lt;="&amp;O$3)-$F3847)))</f>
        <v>#VALUE!</v>
      </c>
      <c r="P3847" s="21" t="e">
        <f>IF(OR($B3847="",P$3&lt;$D3847+Настройки!$B$7),0,MAX(0,$E3847-MAX(0,SUMIFS(Тех_Движение!$G$2:$G$5111,Тех_Движение!$D$2:$D$5111,$C3847,Тех_Движение!$B$2:$B$5111,"&lt;="&amp;P$3)-$F3847)))</f>
        <v>#VALUE!</v>
      </c>
      <c r="Q3847" s="21" t="e">
        <f>IF(OR($B3847="",Q$3&lt;$D3847+Настройки!$B$7),0,MAX(0,$E3847-MAX(0,SUMIFS(Тех_Движение!$G$2:$G$5111,Тех_Движение!$D$2:$D$5111,$C3847,Тех_Движение!$B$2:$B$5111,"&lt;="&amp;Q$3)-$F3847)))</f>
        <v>#VALUE!</v>
      </c>
      <c r="R3847" s="21" t="str">
        <f t="shared" si="181"/>
        <v/>
      </c>
      <c r="S3847" s="23" t="str">
        <f>IF($B3847="","",VLOOKUP($C3847,Настройки!$A$11:$L$17,9,FALSE))</f>
        <v/>
      </c>
      <c r="T3847" s="23" t="str">
        <f t="shared" si="182"/>
        <v/>
      </c>
    </row>
    <row r="3848" spans="1:20" x14ac:dyDescent="0.3">
      <c r="A3848" s="20">
        <f>Тех_Движение!$A$3845</f>
        <v>3844</v>
      </c>
      <c r="B3848" s="20" t="str">
        <f>IF(Тех_Движение!$F$3845&gt;0,Тех_Движение!$I$3845,"")</f>
        <v/>
      </c>
      <c r="C3848" s="20" t="str">
        <f>IF($B3848="","",Тех_Движение!$D$3845)</f>
        <v/>
      </c>
      <c r="D3848" s="9" t="str">
        <f>IF($B3848="","",Тех_Движение!$B$3845)</f>
        <v/>
      </c>
      <c r="E3848" s="21" t="str">
        <f>IF($B3848="","",Тех_Движение!$F$3845)</f>
        <v/>
      </c>
      <c r="F3848" s="21" t="str">
        <f>IF($B3848="","",SUMIFS($E$5:$E3847,$C$5:$C3847,$C3848))</f>
        <v/>
      </c>
      <c r="G3848" s="21" t="str">
        <f>IF($B3848="","",MAX(0,$E3848-MAX(0,SUMIFS(Тех_Движение!$G$2:$G$5111,Тех_Движение!$D$2:$D$5111,$C3848,Тех_Движение!$B$2:$B$5111,"&lt;="&amp;Настройки!$B$5-1)-$F3848)))</f>
        <v/>
      </c>
      <c r="H3848" s="21" t="str">
        <f>IF($B3848="","",IF(AND($D3848&gt;=Настройки!$B$5,$D3848&lt;=Настройки!$B$6),$E3848,0))</f>
        <v/>
      </c>
      <c r="I3848" s="21" t="str">
        <f t="shared" si="180"/>
        <v/>
      </c>
      <c r="J3848" s="21" t="str">
        <f>IF($B3848="","",MAX(0,$E3848-MAX(0,SUMIFS(Тех_Движение!$G$2:$G$5111,Тех_Движение!$D$2:$D$5111,$C3848,Тех_Движение!$B$2:$B$5111,"&lt;="&amp;Настройки!$B$6)-$F3848)))</f>
        <v/>
      </c>
      <c r="K3848" s="21" t="e">
        <f>IF(OR($B3848="",K$3&lt;$D3848+Настройки!$B$7),0,MAX(0,$E3848-MAX(0,SUMIFS(Тех_Движение!$G$2:$G$5111,Тех_Движение!$D$2:$D$5111,$C3848,Тех_Движение!$B$2:$B$5111,"&lt;="&amp;K$3)-$F3848)))</f>
        <v>#VALUE!</v>
      </c>
      <c r="L3848" s="21" t="e">
        <f>IF(OR($B3848="",L$3&lt;$D3848+Настройки!$B$7),0,MAX(0,$E3848-MAX(0,SUMIFS(Тех_Движение!$G$2:$G$5111,Тех_Движение!$D$2:$D$5111,$C3848,Тех_Движение!$B$2:$B$5111,"&lt;="&amp;L$3)-$F3848)))</f>
        <v>#VALUE!</v>
      </c>
      <c r="M3848" s="21" t="e">
        <f>IF(OR($B3848="",M$3&lt;$D3848+Настройки!$B$7),0,MAX(0,$E3848-MAX(0,SUMIFS(Тех_Движение!$G$2:$G$5111,Тех_Движение!$D$2:$D$5111,$C3848,Тех_Движение!$B$2:$B$5111,"&lt;="&amp;M$3)-$F3848)))</f>
        <v>#VALUE!</v>
      </c>
      <c r="N3848" s="21" t="e">
        <f>IF(OR($B3848="",N$3&lt;$D3848+Настройки!$B$7),0,MAX(0,$E3848-MAX(0,SUMIFS(Тех_Движение!$G$2:$G$5111,Тех_Движение!$D$2:$D$5111,$C3848,Тех_Движение!$B$2:$B$5111,"&lt;="&amp;N$3)-$F3848)))</f>
        <v>#VALUE!</v>
      </c>
      <c r="O3848" s="21" t="e">
        <f>IF(OR($B3848="",O$3&lt;$D3848+Настройки!$B$7),0,MAX(0,$E3848-MAX(0,SUMIFS(Тех_Движение!$G$2:$G$5111,Тех_Движение!$D$2:$D$5111,$C3848,Тех_Движение!$B$2:$B$5111,"&lt;="&amp;O$3)-$F3848)))</f>
        <v>#VALUE!</v>
      </c>
      <c r="P3848" s="21" t="e">
        <f>IF(OR($B3848="",P$3&lt;$D3848+Настройки!$B$7),0,MAX(0,$E3848-MAX(0,SUMIFS(Тех_Движение!$G$2:$G$5111,Тех_Движение!$D$2:$D$5111,$C3848,Тех_Движение!$B$2:$B$5111,"&lt;="&amp;P$3)-$F3848)))</f>
        <v>#VALUE!</v>
      </c>
      <c r="Q3848" s="21" t="e">
        <f>IF(OR($B3848="",Q$3&lt;$D3848+Настройки!$B$7),0,MAX(0,$E3848-MAX(0,SUMIFS(Тех_Движение!$G$2:$G$5111,Тех_Движение!$D$2:$D$5111,$C3848,Тех_Движение!$B$2:$B$5111,"&lt;="&amp;Q$3)-$F3848)))</f>
        <v>#VALUE!</v>
      </c>
      <c r="R3848" s="21" t="str">
        <f t="shared" si="181"/>
        <v/>
      </c>
      <c r="S3848" s="23" t="str">
        <f>IF($B3848="","",VLOOKUP($C3848,Настройки!$A$11:$L$17,9,FALSE))</f>
        <v/>
      </c>
      <c r="T3848" s="23" t="str">
        <f t="shared" si="182"/>
        <v/>
      </c>
    </row>
    <row r="3849" spans="1:20" x14ac:dyDescent="0.3">
      <c r="A3849" s="20">
        <f>Тех_Движение!$A$3846</f>
        <v>3845</v>
      </c>
      <c r="B3849" s="20" t="str">
        <f>IF(Тех_Движение!$F$3846&gt;0,Тех_Движение!$I$3846,"")</f>
        <v/>
      </c>
      <c r="C3849" s="20" t="str">
        <f>IF($B3849="","",Тех_Движение!$D$3846)</f>
        <v/>
      </c>
      <c r="D3849" s="9" t="str">
        <f>IF($B3849="","",Тех_Движение!$B$3846)</f>
        <v/>
      </c>
      <c r="E3849" s="21" t="str">
        <f>IF($B3849="","",Тех_Движение!$F$3846)</f>
        <v/>
      </c>
      <c r="F3849" s="21" t="str">
        <f>IF($B3849="","",SUMIFS($E$5:$E3848,$C$5:$C3848,$C3849))</f>
        <v/>
      </c>
      <c r="G3849" s="21" t="str">
        <f>IF($B3849="","",MAX(0,$E3849-MAX(0,SUMIFS(Тех_Движение!$G$2:$G$5111,Тех_Движение!$D$2:$D$5111,$C3849,Тех_Движение!$B$2:$B$5111,"&lt;="&amp;Настройки!$B$5-1)-$F3849)))</f>
        <v/>
      </c>
      <c r="H3849" s="21" t="str">
        <f>IF($B3849="","",IF(AND($D3849&gt;=Настройки!$B$5,$D3849&lt;=Настройки!$B$6),$E3849,0))</f>
        <v/>
      </c>
      <c r="I3849" s="21" t="str">
        <f t="shared" si="180"/>
        <v/>
      </c>
      <c r="J3849" s="21" t="str">
        <f>IF($B3849="","",MAX(0,$E3849-MAX(0,SUMIFS(Тех_Движение!$G$2:$G$5111,Тех_Движение!$D$2:$D$5111,$C3849,Тех_Движение!$B$2:$B$5111,"&lt;="&amp;Настройки!$B$6)-$F3849)))</f>
        <v/>
      </c>
      <c r="K3849" s="21" t="e">
        <f>IF(OR($B3849="",K$3&lt;$D3849+Настройки!$B$7),0,MAX(0,$E3849-MAX(0,SUMIFS(Тех_Движение!$G$2:$G$5111,Тех_Движение!$D$2:$D$5111,$C3849,Тех_Движение!$B$2:$B$5111,"&lt;="&amp;K$3)-$F3849)))</f>
        <v>#VALUE!</v>
      </c>
      <c r="L3849" s="21" t="e">
        <f>IF(OR($B3849="",L$3&lt;$D3849+Настройки!$B$7),0,MAX(0,$E3849-MAX(0,SUMIFS(Тех_Движение!$G$2:$G$5111,Тех_Движение!$D$2:$D$5111,$C3849,Тех_Движение!$B$2:$B$5111,"&lt;="&amp;L$3)-$F3849)))</f>
        <v>#VALUE!</v>
      </c>
      <c r="M3849" s="21" t="e">
        <f>IF(OR($B3849="",M$3&lt;$D3849+Настройки!$B$7),0,MAX(0,$E3849-MAX(0,SUMIFS(Тех_Движение!$G$2:$G$5111,Тех_Движение!$D$2:$D$5111,$C3849,Тех_Движение!$B$2:$B$5111,"&lt;="&amp;M$3)-$F3849)))</f>
        <v>#VALUE!</v>
      </c>
      <c r="N3849" s="21" t="e">
        <f>IF(OR($B3849="",N$3&lt;$D3849+Настройки!$B$7),0,MAX(0,$E3849-MAX(0,SUMIFS(Тех_Движение!$G$2:$G$5111,Тех_Движение!$D$2:$D$5111,$C3849,Тех_Движение!$B$2:$B$5111,"&lt;="&amp;N$3)-$F3849)))</f>
        <v>#VALUE!</v>
      </c>
      <c r="O3849" s="21" t="e">
        <f>IF(OR($B3849="",O$3&lt;$D3849+Настройки!$B$7),0,MAX(0,$E3849-MAX(0,SUMIFS(Тех_Движение!$G$2:$G$5111,Тех_Движение!$D$2:$D$5111,$C3849,Тех_Движение!$B$2:$B$5111,"&lt;="&amp;O$3)-$F3849)))</f>
        <v>#VALUE!</v>
      </c>
      <c r="P3849" s="21" t="e">
        <f>IF(OR($B3849="",P$3&lt;$D3849+Настройки!$B$7),0,MAX(0,$E3849-MAX(0,SUMIFS(Тех_Движение!$G$2:$G$5111,Тех_Движение!$D$2:$D$5111,$C3849,Тех_Движение!$B$2:$B$5111,"&lt;="&amp;P$3)-$F3849)))</f>
        <v>#VALUE!</v>
      </c>
      <c r="Q3849" s="21" t="e">
        <f>IF(OR($B3849="",Q$3&lt;$D3849+Настройки!$B$7),0,MAX(0,$E3849-MAX(0,SUMIFS(Тех_Движение!$G$2:$G$5111,Тех_Движение!$D$2:$D$5111,$C3849,Тех_Движение!$B$2:$B$5111,"&lt;="&amp;Q$3)-$F3849)))</f>
        <v>#VALUE!</v>
      </c>
      <c r="R3849" s="21" t="str">
        <f t="shared" si="181"/>
        <v/>
      </c>
      <c r="S3849" s="23" t="str">
        <f>IF($B3849="","",VLOOKUP($C3849,Настройки!$A$11:$L$17,9,FALSE))</f>
        <v/>
      </c>
      <c r="T3849" s="23" t="str">
        <f t="shared" si="182"/>
        <v/>
      </c>
    </row>
    <row r="3850" spans="1:20" x14ac:dyDescent="0.3">
      <c r="A3850" s="20">
        <f>Тех_Движение!$A$3847</f>
        <v>3846</v>
      </c>
      <c r="B3850" s="20" t="str">
        <f>IF(Тех_Движение!$F$3847&gt;0,Тех_Движение!$I$3847,"")</f>
        <v/>
      </c>
      <c r="C3850" s="20" t="str">
        <f>IF($B3850="","",Тех_Движение!$D$3847)</f>
        <v/>
      </c>
      <c r="D3850" s="9" t="str">
        <f>IF($B3850="","",Тех_Движение!$B$3847)</f>
        <v/>
      </c>
      <c r="E3850" s="21" t="str">
        <f>IF($B3850="","",Тех_Движение!$F$3847)</f>
        <v/>
      </c>
      <c r="F3850" s="21" t="str">
        <f>IF($B3850="","",SUMIFS($E$5:$E3849,$C$5:$C3849,$C3850))</f>
        <v/>
      </c>
      <c r="G3850" s="21" t="str">
        <f>IF($B3850="","",MAX(0,$E3850-MAX(0,SUMIFS(Тех_Движение!$G$2:$G$5111,Тех_Движение!$D$2:$D$5111,$C3850,Тех_Движение!$B$2:$B$5111,"&lt;="&amp;Настройки!$B$5-1)-$F3850)))</f>
        <v/>
      </c>
      <c r="H3850" s="21" t="str">
        <f>IF($B3850="","",IF(AND($D3850&gt;=Настройки!$B$5,$D3850&lt;=Настройки!$B$6),$E3850,0))</f>
        <v/>
      </c>
      <c r="I3850" s="21" t="str">
        <f t="shared" si="180"/>
        <v/>
      </c>
      <c r="J3850" s="21" t="str">
        <f>IF($B3850="","",MAX(0,$E3850-MAX(0,SUMIFS(Тех_Движение!$G$2:$G$5111,Тех_Движение!$D$2:$D$5111,$C3850,Тех_Движение!$B$2:$B$5111,"&lt;="&amp;Настройки!$B$6)-$F3850)))</f>
        <v/>
      </c>
      <c r="K3850" s="21" t="e">
        <f>IF(OR($B3850="",K$3&lt;$D3850+Настройки!$B$7),0,MAX(0,$E3850-MAX(0,SUMIFS(Тех_Движение!$G$2:$G$5111,Тех_Движение!$D$2:$D$5111,$C3850,Тех_Движение!$B$2:$B$5111,"&lt;="&amp;K$3)-$F3850)))</f>
        <v>#VALUE!</v>
      </c>
      <c r="L3850" s="21" t="e">
        <f>IF(OR($B3850="",L$3&lt;$D3850+Настройки!$B$7),0,MAX(0,$E3850-MAX(0,SUMIFS(Тех_Движение!$G$2:$G$5111,Тех_Движение!$D$2:$D$5111,$C3850,Тех_Движение!$B$2:$B$5111,"&lt;="&amp;L$3)-$F3850)))</f>
        <v>#VALUE!</v>
      </c>
      <c r="M3850" s="21" t="e">
        <f>IF(OR($B3850="",M$3&lt;$D3850+Настройки!$B$7),0,MAX(0,$E3850-MAX(0,SUMIFS(Тех_Движение!$G$2:$G$5111,Тех_Движение!$D$2:$D$5111,$C3850,Тех_Движение!$B$2:$B$5111,"&lt;="&amp;M$3)-$F3850)))</f>
        <v>#VALUE!</v>
      </c>
      <c r="N3850" s="21" t="e">
        <f>IF(OR($B3850="",N$3&lt;$D3850+Настройки!$B$7),0,MAX(0,$E3850-MAX(0,SUMIFS(Тех_Движение!$G$2:$G$5111,Тех_Движение!$D$2:$D$5111,$C3850,Тех_Движение!$B$2:$B$5111,"&lt;="&amp;N$3)-$F3850)))</f>
        <v>#VALUE!</v>
      </c>
      <c r="O3850" s="21" t="e">
        <f>IF(OR($B3850="",O$3&lt;$D3850+Настройки!$B$7),0,MAX(0,$E3850-MAX(0,SUMIFS(Тех_Движение!$G$2:$G$5111,Тех_Движение!$D$2:$D$5111,$C3850,Тех_Движение!$B$2:$B$5111,"&lt;="&amp;O$3)-$F3850)))</f>
        <v>#VALUE!</v>
      </c>
      <c r="P3850" s="21" t="e">
        <f>IF(OR($B3850="",P$3&lt;$D3850+Настройки!$B$7),0,MAX(0,$E3850-MAX(0,SUMIFS(Тех_Движение!$G$2:$G$5111,Тех_Движение!$D$2:$D$5111,$C3850,Тех_Движение!$B$2:$B$5111,"&lt;="&amp;P$3)-$F3850)))</f>
        <v>#VALUE!</v>
      </c>
      <c r="Q3850" s="21" t="e">
        <f>IF(OR($B3850="",Q$3&lt;$D3850+Настройки!$B$7),0,MAX(0,$E3850-MAX(0,SUMIFS(Тех_Движение!$G$2:$G$5111,Тех_Движение!$D$2:$D$5111,$C3850,Тех_Движение!$B$2:$B$5111,"&lt;="&amp;Q$3)-$F3850)))</f>
        <v>#VALUE!</v>
      </c>
      <c r="R3850" s="21" t="str">
        <f t="shared" si="181"/>
        <v/>
      </c>
      <c r="S3850" s="23" t="str">
        <f>IF($B3850="","",VLOOKUP($C3850,Настройки!$A$11:$L$17,9,FALSE))</f>
        <v/>
      </c>
      <c r="T3850" s="23" t="str">
        <f t="shared" si="182"/>
        <v/>
      </c>
    </row>
    <row r="3851" spans="1:20" x14ac:dyDescent="0.3">
      <c r="A3851" s="20">
        <f>Тех_Движение!$A$3848</f>
        <v>3847</v>
      </c>
      <c r="B3851" s="20" t="str">
        <f>IF(Тех_Движение!$F$3848&gt;0,Тех_Движение!$I$3848,"")</f>
        <v/>
      </c>
      <c r="C3851" s="20" t="str">
        <f>IF($B3851="","",Тех_Движение!$D$3848)</f>
        <v/>
      </c>
      <c r="D3851" s="9" t="str">
        <f>IF($B3851="","",Тех_Движение!$B$3848)</f>
        <v/>
      </c>
      <c r="E3851" s="21" t="str">
        <f>IF($B3851="","",Тех_Движение!$F$3848)</f>
        <v/>
      </c>
      <c r="F3851" s="21" t="str">
        <f>IF($B3851="","",SUMIFS($E$5:$E3850,$C$5:$C3850,$C3851))</f>
        <v/>
      </c>
      <c r="G3851" s="21" t="str">
        <f>IF($B3851="","",MAX(0,$E3851-MAX(0,SUMIFS(Тех_Движение!$G$2:$G$5111,Тех_Движение!$D$2:$D$5111,$C3851,Тех_Движение!$B$2:$B$5111,"&lt;="&amp;Настройки!$B$5-1)-$F3851)))</f>
        <v/>
      </c>
      <c r="H3851" s="21" t="str">
        <f>IF($B3851="","",IF(AND($D3851&gt;=Настройки!$B$5,$D3851&lt;=Настройки!$B$6),$E3851,0))</f>
        <v/>
      </c>
      <c r="I3851" s="21" t="str">
        <f t="shared" si="180"/>
        <v/>
      </c>
      <c r="J3851" s="21" t="str">
        <f>IF($B3851="","",MAX(0,$E3851-MAX(0,SUMIFS(Тех_Движение!$G$2:$G$5111,Тех_Движение!$D$2:$D$5111,$C3851,Тех_Движение!$B$2:$B$5111,"&lt;="&amp;Настройки!$B$6)-$F3851)))</f>
        <v/>
      </c>
      <c r="K3851" s="21" t="e">
        <f>IF(OR($B3851="",K$3&lt;$D3851+Настройки!$B$7),0,MAX(0,$E3851-MAX(0,SUMIFS(Тех_Движение!$G$2:$G$5111,Тех_Движение!$D$2:$D$5111,$C3851,Тех_Движение!$B$2:$B$5111,"&lt;="&amp;K$3)-$F3851)))</f>
        <v>#VALUE!</v>
      </c>
      <c r="L3851" s="21" t="e">
        <f>IF(OR($B3851="",L$3&lt;$D3851+Настройки!$B$7),0,MAX(0,$E3851-MAX(0,SUMIFS(Тех_Движение!$G$2:$G$5111,Тех_Движение!$D$2:$D$5111,$C3851,Тех_Движение!$B$2:$B$5111,"&lt;="&amp;L$3)-$F3851)))</f>
        <v>#VALUE!</v>
      </c>
      <c r="M3851" s="21" t="e">
        <f>IF(OR($B3851="",M$3&lt;$D3851+Настройки!$B$7),0,MAX(0,$E3851-MAX(0,SUMIFS(Тех_Движение!$G$2:$G$5111,Тех_Движение!$D$2:$D$5111,$C3851,Тех_Движение!$B$2:$B$5111,"&lt;="&amp;M$3)-$F3851)))</f>
        <v>#VALUE!</v>
      </c>
      <c r="N3851" s="21" t="e">
        <f>IF(OR($B3851="",N$3&lt;$D3851+Настройки!$B$7),0,MAX(0,$E3851-MAX(0,SUMIFS(Тех_Движение!$G$2:$G$5111,Тех_Движение!$D$2:$D$5111,$C3851,Тех_Движение!$B$2:$B$5111,"&lt;="&amp;N$3)-$F3851)))</f>
        <v>#VALUE!</v>
      </c>
      <c r="O3851" s="21" t="e">
        <f>IF(OR($B3851="",O$3&lt;$D3851+Настройки!$B$7),0,MAX(0,$E3851-MAX(0,SUMIFS(Тех_Движение!$G$2:$G$5111,Тех_Движение!$D$2:$D$5111,$C3851,Тех_Движение!$B$2:$B$5111,"&lt;="&amp;O$3)-$F3851)))</f>
        <v>#VALUE!</v>
      </c>
      <c r="P3851" s="21" t="e">
        <f>IF(OR($B3851="",P$3&lt;$D3851+Настройки!$B$7),0,MAX(0,$E3851-MAX(0,SUMIFS(Тех_Движение!$G$2:$G$5111,Тех_Движение!$D$2:$D$5111,$C3851,Тех_Движение!$B$2:$B$5111,"&lt;="&amp;P$3)-$F3851)))</f>
        <v>#VALUE!</v>
      </c>
      <c r="Q3851" s="21" t="e">
        <f>IF(OR($B3851="",Q$3&lt;$D3851+Настройки!$B$7),0,MAX(0,$E3851-MAX(0,SUMIFS(Тех_Движение!$G$2:$G$5111,Тех_Движение!$D$2:$D$5111,$C3851,Тех_Движение!$B$2:$B$5111,"&lt;="&amp;Q$3)-$F3851)))</f>
        <v>#VALUE!</v>
      </c>
      <c r="R3851" s="21" t="str">
        <f t="shared" si="181"/>
        <v/>
      </c>
      <c r="S3851" s="23" t="str">
        <f>IF($B3851="","",VLOOKUP($C3851,Настройки!$A$11:$L$17,9,FALSE))</f>
        <v/>
      </c>
      <c r="T3851" s="23" t="str">
        <f t="shared" si="182"/>
        <v/>
      </c>
    </row>
    <row r="3852" spans="1:20" x14ac:dyDescent="0.3">
      <c r="A3852" s="20">
        <f>Тех_Движение!$A$3849</f>
        <v>3848</v>
      </c>
      <c r="B3852" s="20" t="str">
        <f>IF(Тех_Движение!$F$3849&gt;0,Тех_Движение!$I$3849,"")</f>
        <v/>
      </c>
      <c r="C3852" s="20" t="str">
        <f>IF($B3852="","",Тех_Движение!$D$3849)</f>
        <v/>
      </c>
      <c r="D3852" s="9" t="str">
        <f>IF($B3852="","",Тех_Движение!$B$3849)</f>
        <v/>
      </c>
      <c r="E3852" s="21" t="str">
        <f>IF($B3852="","",Тех_Движение!$F$3849)</f>
        <v/>
      </c>
      <c r="F3852" s="21" t="str">
        <f>IF($B3852="","",SUMIFS($E$5:$E3851,$C$5:$C3851,$C3852))</f>
        <v/>
      </c>
      <c r="G3852" s="21" t="str">
        <f>IF($B3852="","",MAX(0,$E3852-MAX(0,SUMIFS(Тех_Движение!$G$2:$G$5111,Тех_Движение!$D$2:$D$5111,$C3852,Тех_Движение!$B$2:$B$5111,"&lt;="&amp;Настройки!$B$5-1)-$F3852)))</f>
        <v/>
      </c>
      <c r="H3852" s="21" t="str">
        <f>IF($B3852="","",IF(AND($D3852&gt;=Настройки!$B$5,$D3852&lt;=Настройки!$B$6),$E3852,0))</f>
        <v/>
      </c>
      <c r="I3852" s="21" t="str">
        <f t="shared" si="180"/>
        <v/>
      </c>
      <c r="J3852" s="21" t="str">
        <f>IF($B3852="","",MAX(0,$E3852-MAX(0,SUMIFS(Тех_Движение!$G$2:$G$5111,Тех_Движение!$D$2:$D$5111,$C3852,Тех_Движение!$B$2:$B$5111,"&lt;="&amp;Настройки!$B$6)-$F3852)))</f>
        <v/>
      </c>
      <c r="K3852" s="21" t="e">
        <f>IF(OR($B3852="",K$3&lt;$D3852+Настройки!$B$7),0,MAX(0,$E3852-MAX(0,SUMIFS(Тех_Движение!$G$2:$G$5111,Тех_Движение!$D$2:$D$5111,$C3852,Тех_Движение!$B$2:$B$5111,"&lt;="&amp;K$3)-$F3852)))</f>
        <v>#VALUE!</v>
      </c>
      <c r="L3852" s="21" t="e">
        <f>IF(OR($B3852="",L$3&lt;$D3852+Настройки!$B$7),0,MAX(0,$E3852-MAX(0,SUMIFS(Тех_Движение!$G$2:$G$5111,Тех_Движение!$D$2:$D$5111,$C3852,Тех_Движение!$B$2:$B$5111,"&lt;="&amp;L$3)-$F3852)))</f>
        <v>#VALUE!</v>
      </c>
      <c r="M3852" s="21" t="e">
        <f>IF(OR($B3852="",M$3&lt;$D3852+Настройки!$B$7),0,MAX(0,$E3852-MAX(0,SUMIFS(Тех_Движение!$G$2:$G$5111,Тех_Движение!$D$2:$D$5111,$C3852,Тех_Движение!$B$2:$B$5111,"&lt;="&amp;M$3)-$F3852)))</f>
        <v>#VALUE!</v>
      </c>
      <c r="N3852" s="21" t="e">
        <f>IF(OR($B3852="",N$3&lt;$D3852+Настройки!$B$7),0,MAX(0,$E3852-MAX(0,SUMIFS(Тех_Движение!$G$2:$G$5111,Тех_Движение!$D$2:$D$5111,$C3852,Тех_Движение!$B$2:$B$5111,"&lt;="&amp;N$3)-$F3852)))</f>
        <v>#VALUE!</v>
      </c>
      <c r="O3852" s="21" t="e">
        <f>IF(OR($B3852="",O$3&lt;$D3852+Настройки!$B$7),0,MAX(0,$E3852-MAX(0,SUMIFS(Тех_Движение!$G$2:$G$5111,Тех_Движение!$D$2:$D$5111,$C3852,Тех_Движение!$B$2:$B$5111,"&lt;="&amp;O$3)-$F3852)))</f>
        <v>#VALUE!</v>
      </c>
      <c r="P3852" s="21" t="e">
        <f>IF(OR($B3852="",P$3&lt;$D3852+Настройки!$B$7),0,MAX(0,$E3852-MAX(0,SUMIFS(Тех_Движение!$G$2:$G$5111,Тех_Движение!$D$2:$D$5111,$C3852,Тех_Движение!$B$2:$B$5111,"&lt;="&amp;P$3)-$F3852)))</f>
        <v>#VALUE!</v>
      </c>
      <c r="Q3852" s="21" t="e">
        <f>IF(OR($B3852="",Q$3&lt;$D3852+Настройки!$B$7),0,MAX(0,$E3852-MAX(0,SUMIFS(Тех_Движение!$G$2:$G$5111,Тех_Движение!$D$2:$D$5111,$C3852,Тех_Движение!$B$2:$B$5111,"&lt;="&amp;Q$3)-$F3852)))</f>
        <v>#VALUE!</v>
      </c>
      <c r="R3852" s="21" t="str">
        <f t="shared" si="181"/>
        <v/>
      </c>
      <c r="S3852" s="23" t="str">
        <f>IF($B3852="","",VLOOKUP($C3852,Настройки!$A$11:$L$17,9,FALSE))</f>
        <v/>
      </c>
      <c r="T3852" s="23" t="str">
        <f t="shared" si="182"/>
        <v/>
      </c>
    </row>
    <row r="3853" spans="1:20" x14ac:dyDescent="0.3">
      <c r="A3853" s="20">
        <f>Тех_Движение!$A$3850</f>
        <v>3849</v>
      </c>
      <c r="B3853" s="20" t="str">
        <f>IF(Тех_Движение!$F$3850&gt;0,Тех_Движение!$I$3850,"")</f>
        <v/>
      </c>
      <c r="C3853" s="20" t="str">
        <f>IF($B3853="","",Тех_Движение!$D$3850)</f>
        <v/>
      </c>
      <c r="D3853" s="9" t="str">
        <f>IF($B3853="","",Тех_Движение!$B$3850)</f>
        <v/>
      </c>
      <c r="E3853" s="21" t="str">
        <f>IF($B3853="","",Тех_Движение!$F$3850)</f>
        <v/>
      </c>
      <c r="F3853" s="21" t="str">
        <f>IF($B3853="","",SUMIFS($E$5:$E3852,$C$5:$C3852,$C3853))</f>
        <v/>
      </c>
      <c r="G3853" s="21" t="str">
        <f>IF($B3853="","",MAX(0,$E3853-MAX(0,SUMIFS(Тех_Движение!$G$2:$G$5111,Тех_Движение!$D$2:$D$5111,$C3853,Тех_Движение!$B$2:$B$5111,"&lt;="&amp;Настройки!$B$5-1)-$F3853)))</f>
        <v/>
      </c>
      <c r="H3853" s="21" t="str">
        <f>IF($B3853="","",IF(AND($D3853&gt;=Настройки!$B$5,$D3853&lt;=Настройки!$B$6),$E3853,0))</f>
        <v/>
      </c>
      <c r="I3853" s="21" t="str">
        <f t="shared" si="180"/>
        <v/>
      </c>
      <c r="J3853" s="21" t="str">
        <f>IF($B3853="","",MAX(0,$E3853-MAX(0,SUMIFS(Тех_Движение!$G$2:$G$5111,Тех_Движение!$D$2:$D$5111,$C3853,Тех_Движение!$B$2:$B$5111,"&lt;="&amp;Настройки!$B$6)-$F3853)))</f>
        <v/>
      </c>
      <c r="K3853" s="21" t="e">
        <f>IF(OR($B3853="",K$3&lt;$D3853+Настройки!$B$7),0,MAX(0,$E3853-MAX(0,SUMIFS(Тех_Движение!$G$2:$G$5111,Тех_Движение!$D$2:$D$5111,$C3853,Тех_Движение!$B$2:$B$5111,"&lt;="&amp;K$3)-$F3853)))</f>
        <v>#VALUE!</v>
      </c>
      <c r="L3853" s="21" t="e">
        <f>IF(OR($B3853="",L$3&lt;$D3853+Настройки!$B$7),0,MAX(0,$E3853-MAX(0,SUMIFS(Тех_Движение!$G$2:$G$5111,Тех_Движение!$D$2:$D$5111,$C3853,Тех_Движение!$B$2:$B$5111,"&lt;="&amp;L$3)-$F3853)))</f>
        <v>#VALUE!</v>
      </c>
      <c r="M3853" s="21" t="e">
        <f>IF(OR($B3853="",M$3&lt;$D3853+Настройки!$B$7),0,MAX(0,$E3853-MAX(0,SUMIFS(Тех_Движение!$G$2:$G$5111,Тех_Движение!$D$2:$D$5111,$C3853,Тех_Движение!$B$2:$B$5111,"&lt;="&amp;M$3)-$F3853)))</f>
        <v>#VALUE!</v>
      </c>
      <c r="N3853" s="21" t="e">
        <f>IF(OR($B3853="",N$3&lt;$D3853+Настройки!$B$7),0,MAX(0,$E3853-MAX(0,SUMIFS(Тех_Движение!$G$2:$G$5111,Тех_Движение!$D$2:$D$5111,$C3853,Тех_Движение!$B$2:$B$5111,"&lt;="&amp;N$3)-$F3853)))</f>
        <v>#VALUE!</v>
      </c>
      <c r="O3853" s="21" t="e">
        <f>IF(OR($B3853="",O$3&lt;$D3853+Настройки!$B$7),0,MAX(0,$E3853-MAX(0,SUMIFS(Тех_Движение!$G$2:$G$5111,Тех_Движение!$D$2:$D$5111,$C3853,Тех_Движение!$B$2:$B$5111,"&lt;="&amp;O$3)-$F3853)))</f>
        <v>#VALUE!</v>
      </c>
      <c r="P3853" s="21" t="e">
        <f>IF(OR($B3853="",P$3&lt;$D3853+Настройки!$B$7),0,MAX(0,$E3853-MAX(0,SUMIFS(Тех_Движение!$G$2:$G$5111,Тех_Движение!$D$2:$D$5111,$C3853,Тех_Движение!$B$2:$B$5111,"&lt;="&amp;P$3)-$F3853)))</f>
        <v>#VALUE!</v>
      </c>
      <c r="Q3853" s="21" t="e">
        <f>IF(OR($B3853="",Q$3&lt;$D3853+Настройки!$B$7),0,MAX(0,$E3853-MAX(0,SUMIFS(Тех_Движение!$G$2:$G$5111,Тех_Движение!$D$2:$D$5111,$C3853,Тех_Движение!$B$2:$B$5111,"&lt;="&amp;Q$3)-$F3853)))</f>
        <v>#VALUE!</v>
      </c>
      <c r="R3853" s="21" t="str">
        <f t="shared" si="181"/>
        <v/>
      </c>
      <c r="S3853" s="23" t="str">
        <f>IF($B3853="","",VLOOKUP($C3853,Настройки!$A$11:$L$17,9,FALSE))</f>
        <v/>
      </c>
      <c r="T3853" s="23" t="str">
        <f t="shared" si="182"/>
        <v/>
      </c>
    </row>
    <row r="3854" spans="1:20" x14ac:dyDescent="0.3">
      <c r="A3854" s="20">
        <f>Тех_Движение!$A$3851</f>
        <v>3850</v>
      </c>
      <c r="B3854" s="20" t="str">
        <f>IF(Тех_Движение!$F$3851&gt;0,Тех_Движение!$I$3851,"")</f>
        <v/>
      </c>
      <c r="C3854" s="20" t="str">
        <f>IF($B3854="","",Тех_Движение!$D$3851)</f>
        <v/>
      </c>
      <c r="D3854" s="9" t="str">
        <f>IF($B3854="","",Тех_Движение!$B$3851)</f>
        <v/>
      </c>
      <c r="E3854" s="21" t="str">
        <f>IF($B3854="","",Тех_Движение!$F$3851)</f>
        <v/>
      </c>
      <c r="F3854" s="21" t="str">
        <f>IF($B3854="","",SUMIFS($E$5:$E3853,$C$5:$C3853,$C3854))</f>
        <v/>
      </c>
      <c r="G3854" s="21" t="str">
        <f>IF($B3854="","",MAX(0,$E3854-MAX(0,SUMIFS(Тех_Движение!$G$2:$G$5111,Тех_Движение!$D$2:$D$5111,$C3854,Тех_Движение!$B$2:$B$5111,"&lt;="&amp;Настройки!$B$5-1)-$F3854)))</f>
        <v/>
      </c>
      <c r="H3854" s="21" t="str">
        <f>IF($B3854="","",IF(AND($D3854&gt;=Настройки!$B$5,$D3854&lt;=Настройки!$B$6),$E3854,0))</f>
        <v/>
      </c>
      <c r="I3854" s="21" t="str">
        <f t="shared" si="180"/>
        <v/>
      </c>
      <c r="J3854" s="21" t="str">
        <f>IF($B3854="","",MAX(0,$E3854-MAX(0,SUMIFS(Тех_Движение!$G$2:$G$5111,Тех_Движение!$D$2:$D$5111,$C3854,Тех_Движение!$B$2:$B$5111,"&lt;="&amp;Настройки!$B$6)-$F3854)))</f>
        <v/>
      </c>
      <c r="K3854" s="21" t="e">
        <f>IF(OR($B3854="",K$3&lt;$D3854+Настройки!$B$7),0,MAX(0,$E3854-MAX(0,SUMIFS(Тех_Движение!$G$2:$G$5111,Тех_Движение!$D$2:$D$5111,$C3854,Тех_Движение!$B$2:$B$5111,"&lt;="&amp;K$3)-$F3854)))</f>
        <v>#VALUE!</v>
      </c>
      <c r="L3854" s="21" t="e">
        <f>IF(OR($B3854="",L$3&lt;$D3854+Настройки!$B$7),0,MAX(0,$E3854-MAX(0,SUMIFS(Тех_Движение!$G$2:$G$5111,Тех_Движение!$D$2:$D$5111,$C3854,Тех_Движение!$B$2:$B$5111,"&lt;="&amp;L$3)-$F3854)))</f>
        <v>#VALUE!</v>
      </c>
      <c r="M3854" s="21" t="e">
        <f>IF(OR($B3854="",M$3&lt;$D3854+Настройки!$B$7),0,MAX(0,$E3854-MAX(0,SUMIFS(Тех_Движение!$G$2:$G$5111,Тех_Движение!$D$2:$D$5111,$C3854,Тех_Движение!$B$2:$B$5111,"&lt;="&amp;M$3)-$F3854)))</f>
        <v>#VALUE!</v>
      </c>
      <c r="N3854" s="21" t="e">
        <f>IF(OR($B3854="",N$3&lt;$D3854+Настройки!$B$7),0,MAX(0,$E3854-MAX(0,SUMIFS(Тех_Движение!$G$2:$G$5111,Тех_Движение!$D$2:$D$5111,$C3854,Тех_Движение!$B$2:$B$5111,"&lt;="&amp;N$3)-$F3854)))</f>
        <v>#VALUE!</v>
      </c>
      <c r="O3854" s="21" t="e">
        <f>IF(OR($B3854="",O$3&lt;$D3854+Настройки!$B$7),0,MAX(0,$E3854-MAX(0,SUMIFS(Тех_Движение!$G$2:$G$5111,Тех_Движение!$D$2:$D$5111,$C3854,Тех_Движение!$B$2:$B$5111,"&lt;="&amp;O$3)-$F3854)))</f>
        <v>#VALUE!</v>
      </c>
      <c r="P3854" s="21" t="e">
        <f>IF(OR($B3854="",P$3&lt;$D3854+Настройки!$B$7),0,MAX(0,$E3854-MAX(0,SUMIFS(Тех_Движение!$G$2:$G$5111,Тех_Движение!$D$2:$D$5111,$C3854,Тех_Движение!$B$2:$B$5111,"&lt;="&amp;P$3)-$F3854)))</f>
        <v>#VALUE!</v>
      </c>
      <c r="Q3854" s="21" t="e">
        <f>IF(OR($B3854="",Q$3&lt;$D3854+Настройки!$B$7),0,MAX(0,$E3854-MAX(0,SUMIFS(Тех_Движение!$G$2:$G$5111,Тех_Движение!$D$2:$D$5111,$C3854,Тех_Движение!$B$2:$B$5111,"&lt;="&amp;Q$3)-$F3854)))</f>
        <v>#VALUE!</v>
      </c>
      <c r="R3854" s="21" t="str">
        <f t="shared" si="181"/>
        <v/>
      </c>
      <c r="S3854" s="23" t="str">
        <f>IF($B3854="","",VLOOKUP($C3854,Настройки!$A$11:$L$17,9,FALSE))</f>
        <v/>
      </c>
      <c r="T3854" s="23" t="str">
        <f t="shared" si="182"/>
        <v/>
      </c>
    </row>
    <row r="3855" spans="1:20" x14ac:dyDescent="0.3">
      <c r="A3855" s="20">
        <f>Тех_Движение!$A$3852</f>
        <v>3851</v>
      </c>
      <c r="B3855" s="20" t="str">
        <f>IF(Тех_Движение!$F$3852&gt;0,Тех_Движение!$I$3852,"")</f>
        <v/>
      </c>
      <c r="C3855" s="20" t="str">
        <f>IF($B3855="","",Тех_Движение!$D$3852)</f>
        <v/>
      </c>
      <c r="D3855" s="9" t="str">
        <f>IF($B3855="","",Тех_Движение!$B$3852)</f>
        <v/>
      </c>
      <c r="E3855" s="21" t="str">
        <f>IF($B3855="","",Тех_Движение!$F$3852)</f>
        <v/>
      </c>
      <c r="F3855" s="21" t="str">
        <f>IF($B3855="","",SUMIFS($E$5:$E3854,$C$5:$C3854,$C3855))</f>
        <v/>
      </c>
      <c r="G3855" s="21" t="str">
        <f>IF($B3855="","",MAX(0,$E3855-MAX(0,SUMIFS(Тех_Движение!$G$2:$G$5111,Тех_Движение!$D$2:$D$5111,$C3855,Тех_Движение!$B$2:$B$5111,"&lt;="&amp;Настройки!$B$5-1)-$F3855)))</f>
        <v/>
      </c>
      <c r="H3855" s="21" t="str">
        <f>IF($B3855="","",IF(AND($D3855&gt;=Настройки!$B$5,$D3855&lt;=Настройки!$B$6),$E3855,0))</f>
        <v/>
      </c>
      <c r="I3855" s="21" t="str">
        <f t="shared" si="180"/>
        <v/>
      </c>
      <c r="J3855" s="21" t="str">
        <f>IF($B3855="","",MAX(0,$E3855-MAX(0,SUMIFS(Тех_Движение!$G$2:$G$5111,Тех_Движение!$D$2:$D$5111,$C3855,Тех_Движение!$B$2:$B$5111,"&lt;="&amp;Настройки!$B$6)-$F3855)))</f>
        <v/>
      </c>
      <c r="K3855" s="21" t="e">
        <f>IF(OR($B3855="",K$3&lt;$D3855+Настройки!$B$7),0,MAX(0,$E3855-MAX(0,SUMIFS(Тех_Движение!$G$2:$G$5111,Тех_Движение!$D$2:$D$5111,$C3855,Тех_Движение!$B$2:$B$5111,"&lt;="&amp;K$3)-$F3855)))</f>
        <v>#VALUE!</v>
      </c>
      <c r="L3855" s="21" t="e">
        <f>IF(OR($B3855="",L$3&lt;$D3855+Настройки!$B$7),0,MAX(0,$E3855-MAX(0,SUMIFS(Тех_Движение!$G$2:$G$5111,Тех_Движение!$D$2:$D$5111,$C3855,Тех_Движение!$B$2:$B$5111,"&lt;="&amp;L$3)-$F3855)))</f>
        <v>#VALUE!</v>
      </c>
      <c r="M3855" s="21" t="e">
        <f>IF(OR($B3855="",M$3&lt;$D3855+Настройки!$B$7),0,MAX(0,$E3855-MAX(0,SUMIFS(Тех_Движение!$G$2:$G$5111,Тех_Движение!$D$2:$D$5111,$C3855,Тех_Движение!$B$2:$B$5111,"&lt;="&amp;M$3)-$F3855)))</f>
        <v>#VALUE!</v>
      </c>
      <c r="N3855" s="21" t="e">
        <f>IF(OR($B3855="",N$3&lt;$D3855+Настройки!$B$7),0,MAX(0,$E3855-MAX(0,SUMIFS(Тех_Движение!$G$2:$G$5111,Тех_Движение!$D$2:$D$5111,$C3855,Тех_Движение!$B$2:$B$5111,"&lt;="&amp;N$3)-$F3855)))</f>
        <v>#VALUE!</v>
      </c>
      <c r="O3855" s="21" t="e">
        <f>IF(OR($B3855="",O$3&lt;$D3855+Настройки!$B$7),0,MAX(0,$E3855-MAX(0,SUMIFS(Тех_Движение!$G$2:$G$5111,Тех_Движение!$D$2:$D$5111,$C3855,Тех_Движение!$B$2:$B$5111,"&lt;="&amp;O$3)-$F3855)))</f>
        <v>#VALUE!</v>
      </c>
      <c r="P3855" s="21" t="e">
        <f>IF(OR($B3855="",P$3&lt;$D3855+Настройки!$B$7),0,MAX(0,$E3855-MAX(0,SUMIFS(Тех_Движение!$G$2:$G$5111,Тех_Движение!$D$2:$D$5111,$C3855,Тех_Движение!$B$2:$B$5111,"&lt;="&amp;P$3)-$F3855)))</f>
        <v>#VALUE!</v>
      </c>
      <c r="Q3855" s="21" t="e">
        <f>IF(OR($B3855="",Q$3&lt;$D3855+Настройки!$B$7),0,MAX(0,$E3855-MAX(0,SUMIFS(Тех_Движение!$G$2:$G$5111,Тех_Движение!$D$2:$D$5111,$C3855,Тех_Движение!$B$2:$B$5111,"&lt;="&amp;Q$3)-$F3855)))</f>
        <v>#VALUE!</v>
      </c>
      <c r="R3855" s="21" t="str">
        <f t="shared" si="181"/>
        <v/>
      </c>
      <c r="S3855" s="23" t="str">
        <f>IF($B3855="","",VLOOKUP($C3855,Настройки!$A$11:$L$17,9,FALSE))</f>
        <v/>
      </c>
      <c r="T3855" s="23" t="str">
        <f t="shared" si="182"/>
        <v/>
      </c>
    </row>
    <row r="3856" spans="1:20" x14ac:dyDescent="0.3">
      <c r="A3856" s="20">
        <f>Тех_Движение!$A$3853</f>
        <v>3852</v>
      </c>
      <c r="B3856" s="20" t="str">
        <f>IF(Тех_Движение!$F$3853&gt;0,Тех_Движение!$I$3853,"")</f>
        <v/>
      </c>
      <c r="C3856" s="20" t="str">
        <f>IF($B3856="","",Тех_Движение!$D$3853)</f>
        <v/>
      </c>
      <c r="D3856" s="9" t="str">
        <f>IF($B3856="","",Тех_Движение!$B$3853)</f>
        <v/>
      </c>
      <c r="E3856" s="21" t="str">
        <f>IF($B3856="","",Тех_Движение!$F$3853)</f>
        <v/>
      </c>
      <c r="F3856" s="21" t="str">
        <f>IF($B3856="","",SUMIFS($E$5:$E3855,$C$5:$C3855,$C3856))</f>
        <v/>
      </c>
      <c r="G3856" s="21" t="str">
        <f>IF($B3856="","",MAX(0,$E3856-MAX(0,SUMIFS(Тех_Движение!$G$2:$G$5111,Тех_Движение!$D$2:$D$5111,$C3856,Тех_Движение!$B$2:$B$5111,"&lt;="&amp;Настройки!$B$5-1)-$F3856)))</f>
        <v/>
      </c>
      <c r="H3856" s="21" t="str">
        <f>IF($B3856="","",IF(AND($D3856&gt;=Настройки!$B$5,$D3856&lt;=Настройки!$B$6),$E3856,0))</f>
        <v/>
      </c>
      <c r="I3856" s="21" t="str">
        <f t="shared" si="180"/>
        <v/>
      </c>
      <c r="J3856" s="21" t="str">
        <f>IF($B3856="","",MAX(0,$E3856-MAX(0,SUMIFS(Тех_Движение!$G$2:$G$5111,Тех_Движение!$D$2:$D$5111,$C3856,Тех_Движение!$B$2:$B$5111,"&lt;="&amp;Настройки!$B$6)-$F3856)))</f>
        <v/>
      </c>
      <c r="K3856" s="21" t="e">
        <f>IF(OR($B3856="",K$3&lt;$D3856+Настройки!$B$7),0,MAX(0,$E3856-MAX(0,SUMIFS(Тех_Движение!$G$2:$G$5111,Тех_Движение!$D$2:$D$5111,$C3856,Тех_Движение!$B$2:$B$5111,"&lt;="&amp;K$3)-$F3856)))</f>
        <v>#VALUE!</v>
      </c>
      <c r="L3856" s="21" t="e">
        <f>IF(OR($B3856="",L$3&lt;$D3856+Настройки!$B$7),0,MAX(0,$E3856-MAX(0,SUMIFS(Тех_Движение!$G$2:$G$5111,Тех_Движение!$D$2:$D$5111,$C3856,Тех_Движение!$B$2:$B$5111,"&lt;="&amp;L$3)-$F3856)))</f>
        <v>#VALUE!</v>
      </c>
      <c r="M3856" s="21" t="e">
        <f>IF(OR($B3856="",M$3&lt;$D3856+Настройки!$B$7),0,MAX(0,$E3856-MAX(0,SUMIFS(Тех_Движение!$G$2:$G$5111,Тех_Движение!$D$2:$D$5111,$C3856,Тех_Движение!$B$2:$B$5111,"&lt;="&amp;M$3)-$F3856)))</f>
        <v>#VALUE!</v>
      </c>
      <c r="N3856" s="21" t="e">
        <f>IF(OR($B3856="",N$3&lt;$D3856+Настройки!$B$7),0,MAX(0,$E3856-MAX(0,SUMIFS(Тех_Движение!$G$2:$G$5111,Тех_Движение!$D$2:$D$5111,$C3856,Тех_Движение!$B$2:$B$5111,"&lt;="&amp;N$3)-$F3856)))</f>
        <v>#VALUE!</v>
      </c>
      <c r="O3856" s="21" t="e">
        <f>IF(OR($B3856="",O$3&lt;$D3856+Настройки!$B$7),0,MAX(0,$E3856-MAX(0,SUMIFS(Тех_Движение!$G$2:$G$5111,Тех_Движение!$D$2:$D$5111,$C3856,Тех_Движение!$B$2:$B$5111,"&lt;="&amp;O$3)-$F3856)))</f>
        <v>#VALUE!</v>
      </c>
      <c r="P3856" s="21" t="e">
        <f>IF(OR($B3856="",P$3&lt;$D3856+Настройки!$B$7),0,MAX(0,$E3856-MAX(0,SUMIFS(Тех_Движение!$G$2:$G$5111,Тех_Движение!$D$2:$D$5111,$C3856,Тех_Движение!$B$2:$B$5111,"&lt;="&amp;P$3)-$F3856)))</f>
        <v>#VALUE!</v>
      </c>
      <c r="Q3856" s="21" t="e">
        <f>IF(OR($B3856="",Q$3&lt;$D3856+Настройки!$B$7),0,MAX(0,$E3856-MAX(0,SUMIFS(Тех_Движение!$G$2:$G$5111,Тех_Движение!$D$2:$D$5111,$C3856,Тех_Движение!$B$2:$B$5111,"&lt;="&amp;Q$3)-$F3856)))</f>
        <v>#VALUE!</v>
      </c>
      <c r="R3856" s="21" t="str">
        <f t="shared" si="181"/>
        <v/>
      </c>
      <c r="S3856" s="23" t="str">
        <f>IF($B3856="","",VLOOKUP($C3856,Настройки!$A$11:$L$17,9,FALSE))</f>
        <v/>
      </c>
      <c r="T3856" s="23" t="str">
        <f t="shared" si="182"/>
        <v/>
      </c>
    </row>
    <row r="3857" spans="1:20" x14ac:dyDescent="0.3">
      <c r="A3857" s="20">
        <f>Тех_Движение!$A$3854</f>
        <v>3853</v>
      </c>
      <c r="B3857" s="20" t="str">
        <f>IF(Тех_Движение!$F$3854&gt;0,Тех_Движение!$I$3854,"")</f>
        <v/>
      </c>
      <c r="C3857" s="20" t="str">
        <f>IF($B3857="","",Тех_Движение!$D$3854)</f>
        <v/>
      </c>
      <c r="D3857" s="9" t="str">
        <f>IF($B3857="","",Тех_Движение!$B$3854)</f>
        <v/>
      </c>
      <c r="E3857" s="21" t="str">
        <f>IF($B3857="","",Тех_Движение!$F$3854)</f>
        <v/>
      </c>
      <c r="F3857" s="21" t="str">
        <f>IF($B3857="","",SUMIFS($E$5:$E3856,$C$5:$C3856,$C3857))</f>
        <v/>
      </c>
      <c r="G3857" s="21" t="str">
        <f>IF($B3857="","",MAX(0,$E3857-MAX(0,SUMIFS(Тех_Движение!$G$2:$G$5111,Тех_Движение!$D$2:$D$5111,$C3857,Тех_Движение!$B$2:$B$5111,"&lt;="&amp;Настройки!$B$5-1)-$F3857)))</f>
        <v/>
      </c>
      <c r="H3857" s="21" t="str">
        <f>IF($B3857="","",IF(AND($D3857&gt;=Настройки!$B$5,$D3857&lt;=Настройки!$B$6),$E3857,0))</f>
        <v/>
      </c>
      <c r="I3857" s="21" t="str">
        <f t="shared" si="180"/>
        <v/>
      </c>
      <c r="J3857" s="21" t="str">
        <f>IF($B3857="","",MAX(0,$E3857-MAX(0,SUMIFS(Тех_Движение!$G$2:$G$5111,Тех_Движение!$D$2:$D$5111,$C3857,Тех_Движение!$B$2:$B$5111,"&lt;="&amp;Настройки!$B$6)-$F3857)))</f>
        <v/>
      </c>
      <c r="K3857" s="21" t="e">
        <f>IF(OR($B3857="",K$3&lt;$D3857+Настройки!$B$7),0,MAX(0,$E3857-MAX(0,SUMIFS(Тех_Движение!$G$2:$G$5111,Тех_Движение!$D$2:$D$5111,$C3857,Тех_Движение!$B$2:$B$5111,"&lt;="&amp;K$3)-$F3857)))</f>
        <v>#VALUE!</v>
      </c>
      <c r="L3857" s="21" t="e">
        <f>IF(OR($B3857="",L$3&lt;$D3857+Настройки!$B$7),0,MAX(0,$E3857-MAX(0,SUMIFS(Тех_Движение!$G$2:$G$5111,Тех_Движение!$D$2:$D$5111,$C3857,Тех_Движение!$B$2:$B$5111,"&lt;="&amp;L$3)-$F3857)))</f>
        <v>#VALUE!</v>
      </c>
      <c r="M3857" s="21" t="e">
        <f>IF(OR($B3857="",M$3&lt;$D3857+Настройки!$B$7),0,MAX(0,$E3857-MAX(0,SUMIFS(Тех_Движение!$G$2:$G$5111,Тех_Движение!$D$2:$D$5111,$C3857,Тех_Движение!$B$2:$B$5111,"&lt;="&amp;M$3)-$F3857)))</f>
        <v>#VALUE!</v>
      </c>
      <c r="N3857" s="21" t="e">
        <f>IF(OR($B3857="",N$3&lt;$D3857+Настройки!$B$7),0,MAX(0,$E3857-MAX(0,SUMIFS(Тех_Движение!$G$2:$G$5111,Тех_Движение!$D$2:$D$5111,$C3857,Тех_Движение!$B$2:$B$5111,"&lt;="&amp;N$3)-$F3857)))</f>
        <v>#VALUE!</v>
      </c>
      <c r="O3857" s="21" t="e">
        <f>IF(OR($B3857="",O$3&lt;$D3857+Настройки!$B$7),0,MAX(0,$E3857-MAX(0,SUMIFS(Тех_Движение!$G$2:$G$5111,Тех_Движение!$D$2:$D$5111,$C3857,Тех_Движение!$B$2:$B$5111,"&lt;="&amp;O$3)-$F3857)))</f>
        <v>#VALUE!</v>
      </c>
      <c r="P3857" s="21" t="e">
        <f>IF(OR($B3857="",P$3&lt;$D3857+Настройки!$B$7),0,MAX(0,$E3857-MAX(0,SUMIFS(Тех_Движение!$G$2:$G$5111,Тех_Движение!$D$2:$D$5111,$C3857,Тех_Движение!$B$2:$B$5111,"&lt;="&amp;P$3)-$F3857)))</f>
        <v>#VALUE!</v>
      </c>
      <c r="Q3857" s="21" t="e">
        <f>IF(OR($B3857="",Q$3&lt;$D3857+Настройки!$B$7),0,MAX(0,$E3857-MAX(0,SUMIFS(Тех_Движение!$G$2:$G$5111,Тех_Движение!$D$2:$D$5111,$C3857,Тех_Движение!$B$2:$B$5111,"&lt;="&amp;Q$3)-$F3857)))</f>
        <v>#VALUE!</v>
      </c>
      <c r="R3857" s="21" t="str">
        <f t="shared" si="181"/>
        <v/>
      </c>
      <c r="S3857" s="23" t="str">
        <f>IF($B3857="","",VLOOKUP($C3857,Настройки!$A$11:$L$17,9,FALSE))</f>
        <v/>
      </c>
      <c r="T3857" s="23" t="str">
        <f t="shared" si="182"/>
        <v/>
      </c>
    </row>
    <row r="3858" spans="1:20" x14ac:dyDescent="0.3">
      <c r="A3858" s="20">
        <f>Тех_Движение!$A$3855</f>
        <v>3854</v>
      </c>
      <c r="B3858" s="20" t="str">
        <f>IF(Тех_Движение!$F$3855&gt;0,Тех_Движение!$I$3855,"")</f>
        <v/>
      </c>
      <c r="C3858" s="20" t="str">
        <f>IF($B3858="","",Тех_Движение!$D$3855)</f>
        <v/>
      </c>
      <c r="D3858" s="9" t="str">
        <f>IF($B3858="","",Тех_Движение!$B$3855)</f>
        <v/>
      </c>
      <c r="E3858" s="21" t="str">
        <f>IF($B3858="","",Тех_Движение!$F$3855)</f>
        <v/>
      </c>
      <c r="F3858" s="21" t="str">
        <f>IF($B3858="","",SUMIFS($E$5:$E3857,$C$5:$C3857,$C3858))</f>
        <v/>
      </c>
      <c r="G3858" s="21" t="str">
        <f>IF($B3858="","",MAX(0,$E3858-MAX(0,SUMIFS(Тех_Движение!$G$2:$G$5111,Тех_Движение!$D$2:$D$5111,$C3858,Тех_Движение!$B$2:$B$5111,"&lt;="&amp;Настройки!$B$5-1)-$F3858)))</f>
        <v/>
      </c>
      <c r="H3858" s="21" t="str">
        <f>IF($B3858="","",IF(AND($D3858&gt;=Настройки!$B$5,$D3858&lt;=Настройки!$B$6),$E3858,0))</f>
        <v/>
      </c>
      <c r="I3858" s="21" t="str">
        <f t="shared" si="180"/>
        <v/>
      </c>
      <c r="J3858" s="21" t="str">
        <f>IF($B3858="","",MAX(0,$E3858-MAX(0,SUMIFS(Тех_Движение!$G$2:$G$5111,Тех_Движение!$D$2:$D$5111,$C3858,Тех_Движение!$B$2:$B$5111,"&lt;="&amp;Настройки!$B$6)-$F3858)))</f>
        <v/>
      </c>
      <c r="K3858" s="21" t="e">
        <f>IF(OR($B3858="",K$3&lt;$D3858+Настройки!$B$7),0,MAX(0,$E3858-MAX(0,SUMIFS(Тех_Движение!$G$2:$G$5111,Тех_Движение!$D$2:$D$5111,$C3858,Тех_Движение!$B$2:$B$5111,"&lt;="&amp;K$3)-$F3858)))</f>
        <v>#VALUE!</v>
      </c>
      <c r="L3858" s="21" t="e">
        <f>IF(OR($B3858="",L$3&lt;$D3858+Настройки!$B$7),0,MAX(0,$E3858-MAX(0,SUMIFS(Тех_Движение!$G$2:$G$5111,Тех_Движение!$D$2:$D$5111,$C3858,Тех_Движение!$B$2:$B$5111,"&lt;="&amp;L$3)-$F3858)))</f>
        <v>#VALUE!</v>
      </c>
      <c r="M3858" s="21" t="e">
        <f>IF(OR($B3858="",M$3&lt;$D3858+Настройки!$B$7),0,MAX(0,$E3858-MAX(0,SUMIFS(Тех_Движение!$G$2:$G$5111,Тех_Движение!$D$2:$D$5111,$C3858,Тех_Движение!$B$2:$B$5111,"&lt;="&amp;M$3)-$F3858)))</f>
        <v>#VALUE!</v>
      </c>
      <c r="N3858" s="21" t="e">
        <f>IF(OR($B3858="",N$3&lt;$D3858+Настройки!$B$7),0,MAX(0,$E3858-MAX(0,SUMIFS(Тех_Движение!$G$2:$G$5111,Тех_Движение!$D$2:$D$5111,$C3858,Тех_Движение!$B$2:$B$5111,"&lt;="&amp;N$3)-$F3858)))</f>
        <v>#VALUE!</v>
      </c>
      <c r="O3858" s="21" t="e">
        <f>IF(OR($B3858="",O$3&lt;$D3858+Настройки!$B$7),0,MAX(0,$E3858-MAX(0,SUMIFS(Тех_Движение!$G$2:$G$5111,Тех_Движение!$D$2:$D$5111,$C3858,Тех_Движение!$B$2:$B$5111,"&lt;="&amp;O$3)-$F3858)))</f>
        <v>#VALUE!</v>
      </c>
      <c r="P3858" s="21" t="e">
        <f>IF(OR($B3858="",P$3&lt;$D3858+Настройки!$B$7),0,MAX(0,$E3858-MAX(0,SUMIFS(Тех_Движение!$G$2:$G$5111,Тех_Движение!$D$2:$D$5111,$C3858,Тех_Движение!$B$2:$B$5111,"&lt;="&amp;P$3)-$F3858)))</f>
        <v>#VALUE!</v>
      </c>
      <c r="Q3858" s="21" t="e">
        <f>IF(OR($B3858="",Q$3&lt;$D3858+Настройки!$B$7),0,MAX(0,$E3858-MAX(0,SUMIFS(Тех_Движение!$G$2:$G$5111,Тех_Движение!$D$2:$D$5111,$C3858,Тех_Движение!$B$2:$B$5111,"&lt;="&amp;Q$3)-$F3858)))</f>
        <v>#VALUE!</v>
      </c>
      <c r="R3858" s="21" t="str">
        <f t="shared" si="181"/>
        <v/>
      </c>
      <c r="S3858" s="23" t="str">
        <f>IF($B3858="","",VLOOKUP($C3858,Настройки!$A$11:$L$17,9,FALSE))</f>
        <v/>
      </c>
      <c r="T3858" s="23" t="str">
        <f t="shared" si="182"/>
        <v/>
      </c>
    </row>
    <row r="3859" spans="1:20" x14ac:dyDescent="0.3">
      <c r="A3859" s="20">
        <f>Тех_Движение!$A$3856</f>
        <v>3855</v>
      </c>
      <c r="B3859" s="20" t="str">
        <f>IF(Тех_Движение!$F$3856&gt;0,Тех_Движение!$I$3856,"")</f>
        <v/>
      </c>
      <c r="C3859" s="20" t="str">
        <f>IF($B3859="","",Тех_Движение!$D$3856)</f>
        <v/>
      </c>
      <c r="D3859" s="9" t="str">
        <f>IF($B3859="","",Тех_Движение!$B$3856)</f>
        <v/>
      </c>
      <c r="E3859" s="21" t="str">
        <f>IF($B3859="","",Тех_Движение!$F$3856)</f>
        <v/>
      </c>
      <c r="F3859" s="21" t="str">
        <f>IF($B3859="","",SUMIFS($E$5:$E3858,$C$5:$C3858,$C3859))</f>
        <v/>
      </c>
      <c r="G3859" s="21" t="str">
        <f>IF($B3859="","",MAX(0,$E3859-MAX(0,SUMIFS(Тех_Движение!$G$2:$G$5111,Тех_Движение!$D$2:$D$5111,$C3859,Тех_Движение!$B$2:$B$5111,"&lt;="&amp;Настройки!$B$5-1)-$F3859)))</f>
        <v/>
      </c>
      <c r="H3859" s="21" t="str">
        <f>IF($B3859="","",IF(AND($D3859&gt;=Настройки!$B$5,$D3859&lt;=Настройки!$B$6),$E3859,0))</f>
        <v/>
      </c>
      <c r="I3859" s="21" t="str">
        <f t="shared" si="180"/>
        <v/>
      </c>
      <c r="J3859" s="21" t="str">
        <f>IF($B3859="","",MAX(0,$E3859-MAX(0,SUMIFS(Тех_Движение!$G$2:$G$5111,Тех_Движение!$D$2:$D$5111,$C3859,Тех_Движение!$B$2:$B$5111,"&lt;="&amp;Настройки!$B$6)-$F3859)))</f>
        <v/>
      </c>
      <c r="K3859" s="21" t="e">
        <f>IF(OR($B3859="",K$3&lt;$D3859+Настройки!$B$7),0,MAX(0,$E3859-MAX(0,SUMIFS(Тех_Движение!$G$2:$G$5111,Тех_Движение!$D$2:$D$5111,$C3859,Тех_Движение!$B$2:$B$5111,"&lt;="&amp;K$3)-$F3859)))</f>
        <v>#VALUE!</v>
      </c>
      <c r="L3859" s="21" t="e">
        <f>IF(OR($B3859="",L$3&lt;$D3859+Настройки!$B$7),0,MAX(0,$E3859-MAX(0,SUMIFS(Тех_Движение!$G$2:$G$5111,Тех_Движение!$D$2:$D$5111,$C3859,Тех_Движение!$B$2:$B$5111,"&lt;="&amp;L$3)-$F3859)))</f>
        <v>#VALUE!</v>
      </c>
      <c r="M3859" s="21" t="e">
        <f>IF(OR($B3859="",M$3&lt;$D3859+Настройки!$B$7),0,MAX(0,$E3859-MAX(0,SUMIFS(Тех_Движение!$G$2:$G$5111,Тех_Движение!$D$2:$D$5111,$C3859,Тех_Движение!$B$2:$B$5111,"&lt;="&amp;M$3)-$F3859)))</f>
        <v>#VALUE!</v>
      </c>
      <c r="N3859" s="21" t="e">
        <f>IF(OR($B3859="",N$3&lt;$D3859+Настройки!$B$7),0,MAX(0,$E3859-MAX(0,SUMIFS(Тех_Движение!$G$2:$G$5111,Тех_Движение!$D$2:$D$5111,$C3859,Тех_Движение!$B$2:$B$5111,"&lt;="&amp;N$3)-$F3859)))</f>
        <v>#VALUE!</v>
      </c>
      <c r="O3859" s="21" t="e">
        <f>IF(OR($B3859="",O$3&lt;$D3859+Настройки!$B$7),0,MAX(0,$E3859-MAX(0,SUMIFS(Тех_Движение!$G$2:$G$5111,Тех_Движение!$D$2:$D$5111,$C3859,Тех_Движение!$B$2:$B$5111,"&lt;="&amp;O$3)-$F3859)))</f>
        <v>#VALUE!</v>
      </c>
      <c r="P3859" s="21" t="e">
        <f>IF(OR($B3859="",P$3&lt;$D3859+Настройки!$B$7),0,MAX(0,$E3859-MAX(0,SUMIFS(Тех_Движение!$G$2:$G$5111,Тех_Движение!$D$2:$D$5111,$C3859,Тех_Движение!$B$2:$B$5111,"&lt;="&amp;P$3)-$F3859)))</f>
        <v>#VALUE!</v>
      </c>
      <c r="Q3859" s="21" t="e">
        <f>IF(OR($B3859="",Q$3&lt;$D3859+Настройки!$B$7),0,MAX(0,$E3859-MAX(0,SUMIFS(Тех_Движение!$G$2:$G$5111,Тех_Движение!$D$2:$D$5111,$C3859,Тех_Движение!$B$2:$B$5111,"&lt;="&amp;Q$3)-$F3859)))</f>
        <v>#VALUE!</v>
      </c>
      <c r="R3859" s="21" t="str">
        <f t="shared" si="181"/>
        <v/>
      </c>
      <c r="S3859" s="23" t="str">
        <f>IF($B3859="","",VLOOKUP($C3859,Настройки!$A$11:$L$17,9,FALSE))</f>
        <v/>
      </c>
      <c r="T3859" s="23" t="str">
        <f t="shared" si="182"/>
        <v/>
      </c>
    </row>
    <row r="3860" spans="1:20" x14ac:dyDescent="0.3">
      <c r="A3860" s="20">
        <f>Тех_Движение!$A$3857</f>
        <v>3856</v>
      </c>
      <c r="B3860" s="20" t="str">
        <f>IF(Тех_Движение!$F$3857&gt;0,Тех_Движение!$I$3857,"")</f>
        <v/>
      </c>
      <c r="C3860" s="20" t="str">
        <f>IF($B3860="","",Тех_Движение!$D$3857)</f>
        <v/>
      </c>
      <c r="D3860" s="9" t="str">
        <f>IF($B3860="","",Тех_Движение!$B$3857)</f>
        <v/>
      </c>
      <c r="E3860" s="21" t="str">
        <f>IF($B3860="","",Тех_Движение!$F$3857)</f>
        <v/>
      </c>
      <c r="F3860" s="21" t="str">
        <f>IF($B3860="","",SUMIFS($E$5:$E3859,$C$5:$C3859,$C3860))</f>
        <v/>
      </c>
      <c r="G3860" s="21" t="str">
        <f>IF($B3860="","",MAX(0,$E3860-MAX(0,SUMIFS(Тех_Движение!$G$2:$G$5111,Тех_Движение!$D$2:$D$5111,$C3860,Тех_Движение!$B$2:$B$5111,"&lt;="&amp;Настройки!$B$5-1)-$F3860)))</f>
        <v/>
      </c>
      <c r="H3860" s="21" t="str">
        <f>IF($B3860="","",IF(AND($D3860&gt;=Настройки!$B$5,$D3860&lt;=Настройки!$B$6),$E3860,0))</f>
        <v/>
      </c>
      <c r="I3860" s="21" t="str">
        <f t="shared" si="180"/>
        <v/>
      </c>
      <c r="J3860" s="21" t="str">
        <f>IF($B3860="","",MAX(0,$E3860-MAX(0,SUMIFS(Тех_Движение!$G$2:$G$5111,Тех_Движение!$D$2:$D$5111,$C3860,Тех_Движение!$B$2:$B$5111,"&lt;="&amp;Настройки!$B$6)-$F3860)))</f>
        <v/>
      </c>
      <c r="K3860" s="21" t="e">
        <f>IF(OR($B3860="",K$3&lt;$D3860+Настройки!$B$7),0,MAX(0,$E3860-MAX(0,SUMIFS(Тех_Движение!$G$2:$G$5111,Тех_Движение!$D$2:$D$5111,$C3860,Тех_Движение!$B$2:$B$5111,"&lt;="&amp;K$3)-$F3860)))</f>
        <v>#VALUE!</v>
      </c>
      <c r="L3860" s="21" t="e">
        <f>IF(OR($B3860="",L$3&lt;$D3860+Настройки!$B$7),0,MAX(0,$E3860-MAX(0,SUMIFS(Тех_Движение!$G$2:$G$5111,Тех_Движение!$D$2:$D$5111,$C3860,Тех_Движение!$B$2:$B$5111,"&lt;="&amp;L$3)-$F3860)))</f>
        <v>#VALUE!</v>
      </c>
      <c r="M3860" s="21" t="e">
        <f>IF(OR($B3860="",M$3&lt;$D3860+Настройки!$B$7),0,MAX(0,$E3860-MAX(0,SUMIFS(Тех_Движение!$G$2:$G$5111,Тех_Движение!$D$2:$D$5111,$C3860,Тех_Движение!$B$2:$B$5111,"&lt;="&amp;M$3)-$F3860)))</f>
        <v>#VALUE!</v>
      </c>
      <c r="N3860" s="21" t="e">
        <f>IF(OR($B3860="",N$3&lt;$D3860+Настройки!$B$7),0,MAX(0,$E3860-MAX(0,SUMIFS(Тех_Движение!$G$2:$G$5111,Тех_Движение!$D$2:$D$5111,$C3860,Тех_Движение!$B$2:$B$5111,"&lt;="&amp;N$3)-$F3860)))</f>
        <v>#VALUE!</v>
      </c>
      <c r="O3860" s="21" t="e">
        <f>IF(OR($B3860="",O$3&lt;$D3860+Настройки!$B$7),0,MAX(0,$E3860-MAX(0,SUMIFS(Тех_Движение!$G$2:$G$5111,Тех_Движение!$D$2:$D$5111,$C3860,Тех_Движение!$B$2:$B$5111,"&lt;="&amp;O$3)-$F3860)))</f>
        <v>#VALUE!</v>
      </c>
      <c r="P3860" s="21" t="e">
        <f>IF(OR($B3860="",P$3&lt;$D3860+Настройки!$B$7),0,MAX(0,$E3860-MAX(0,SUMIFS(Тех_Движение!$G$2:$G$5111,Тех_Движение!$D$2:$D$5111,$C3860,Тех_Движение!$B$2:$B$5111,"&lt;="&amp;P$3)-$F3860)))</f>
        <v>#VALUE!</v>
      </c>
      <c r="Q3860" s="21" t="e">
        <f>IF(OR($B3860="",Q$3&lt;$D3860+Настройки!$B$7),0,MAX(0,$E3860-MAX(0,SUMIFS(Тех_Движение!$G$2:$G$5111,Тех_Движение!$D$2:$D$5111,$C3860,Тех_Движение!$B$2:$B$5111,"&lt;="&amp;Q$3)-$F3860)))</f>
        <v>#VALUE!</v>
      </c>
      <c r="R3860" s="21" t="str">
        <f t="shared" si="181"/>
        <v/>
      </c>
      <c r="S3860" s="23" t="str">
        <f>IF($B3860="","",VLOOKUP($C3860,Настройки!$A$11:$L$17,9,FALSE))</f>
        <v/>
      </c>
      <c r="T3860" s="23" t="str">
        <f t="shared" si="182"/>
        <v/>
      </c>
    </row>
    <row r="3861" spans="1:20" x14ac:dyDescent="0.3">
      <c r="A3861" s="20">
        <f>Тех_Движение!$A$3858</f>
        <v>3857</v>
      </c>
      <c r="B3861" s="20" t="str">
        <f>IF(Тех_Движение!$F$3858&gt;0,Тех_Движение!$I$3858,"")</f>
        <v/>
      </c>
      <c r="C3861" s="20" t="str">
        <f>IF($B3861="","",Тех_Движение!$D$3858)</f>
        <v/>
      </c>
      <c r="D3861" s="9" t="str">
        <f>IF($B3861="","",Тех_Движение!$B$3858)</f>
        <v/>
      </c>
      <c r="E3861" s="21" t="str">
        <f>IF($B3861="","",Тех_Движение!$F$3858)</f>
        <v/>
      </c>
      <c r="F3861" s="21" t="str">
        <f>IF($B3861="","",SUMIFS($E$5:$E3860,$C$5:$C3860,$C3861))</f>
        <v/>
      </c>
      <c r="G3861" s="21" t="str">
        <f>IF($B3861="","",MAX(0,$E3861-MAX(0,SUMIFS(Тех_Движение!$G$2:$G$5111,Тех_Движение!$D$2:$D$5111,$C3861,Тех_Движение!$B$2:$B$5111,"&lt;="&amp;Настройки!$B$5-1)-$F3861)))</f>
        <v/>
      </c>
      <c r="H3861" s="21" t="str">
        <f>IF($B3861="","",IF(AND($D3861&gt;=Настройки!$B$5,$D3861&lt;=Настройки!$B$6),$E3861,0))</f>
        <v/>
      </c>
      <c r="I3861" s="21" t="str">
        <f t="shared" si="180"/>
        <v/>
      </c>
      <c r="J3861" s="21" t="str">
        <f>IF($B3861="","",MAX(0,$E3861-MAX(0,SUMIFS(Тех_Движение!$G$2:$G$5111,Тех_Движение!$D$2:$D$5111,$C3861,Тех_Движение!$B$2:$B$5111,"&lt;="&amp;Настройки!$B$6)-$F3861)))</f>
        <v/>
      </c>
      <c r="K3861" s="21" t="e">
        <f>IF(OR($B3861="",K$3&lt;$D3861+Настройки!$B$7),0,MAX(0,$E3861-MAX(0,SUMIFS(Тех_Движение!$G$2:$G$5111,Тех_Движение!$D$2:$D$5111,$C3861,Тех_Движение!$B$2:$B$5111,"&lt;="&amp;K$3)-$F3861)))</f>
        <v>#VALUE!</v>
      </c>
      <c r="L3861" s="21" t="e">
        <f>IF(OR($B3861="",L$3&lt;$D3861+Настройки!$B$7),0,MAX(0,$E3861-MAX(0,SUMIFS(Тех_Движение!$G$2:$G$5111,Тех_Движение!$D$2:$D$5111,$C3861,Тех_Движение!$B$2:$B$5111,"&lt;="&amp;L$3)-$F3861)))</f>
        <v>#VALUE!</v>
      </c>
      <c r="M3861" s="21" t="e">
        <f>IF(OR($B3861="",M$3&lt;$D3861+Настройки!$B$7),0,MAX(0,$E3861-MAX(0,SUMIFS(Тех_Движение!$G$2:$G$5111,Тех_Движение!$D$2:$D$5111,$C3861,Тех_Движение!$B$2:$B$5111,"&lt;="&amp;M$3)-$F3861)))</f>
        <v>#VALUE!</v>
      </c>
      <c r="N3861" s="21" t="e">
        <f>IF(OR($B3861="",N$3&lt;$D3861+Настройки!$B$7),0,MAX(0,$E3861-MAX(0,SUMIFS(Тех_Движение!$G$2:$G$5111,Тех_Движение!$D$2:$D$5111,$C3861,Тех_Движение!$B$2:$B$5111,"&lt;="&amp;N$3)-$F3861)))</f>
        <v>#VALUE!</v>
      </c>
      <c r="O3861" s="21" t="e">
        <f>IF(OR($B3861="",O$3&lt;$D3861+Настройки!$B$7),0,MAX(0,$E3861-MAX(0,SUMIFS(Тех_Движение!$G$2:$G$5111,Тех_Движение!$D$2:$D$5111,$C3861,Тех_Движение!$B$2:$B$5111,"&lt;="&amp;O$3)-$F3861)))</f>
        <v>#VALUE!</v>
      </c>
      <c r="P3861" s="21" t="e">
        <f>IF(OR($B3861="",P$3&lt;$D3861+Настройки!$B$7),0,MAX(0,$E3861-MAX(0,SUMIFS(Тех_Движение!$G$2:$G$5111,Тех_Движение!$D$2:$D$5111,$C3861,Тех_Движение!$B$2:$B$5111,"&lt;="&amp;P$3)-$F3861)))</f>
        <v>#VALUE!</v>
      </c>
      <c r="Q3861" s="21" t="e">
        <f>IF(OR($B3861="",Q$3&lt;$D3861+Настройки!$B$7),0,MAX(0,$E3861-MAX(0,SUMIFS(Тех_Движение!$G$2:$G$5111,Тех_Движение!$D$2:$D$5111,$C3861,Тех_Движение!$B$2:$B$5111,"&lt;="&amp;Q$3)-$F3861)))</f>
        <v>#VALUE!</v>
      </c>
      <c r="R3861" s="21" t="str">
        <f t="shared" si="181"/>
        <v/>
      </c>
      <c r="S3861" s="23" t="str">
        <f>IF($B3861="","",VLOOKUP($C3861,Настройки!$A$11:$L$17,9,FALSE))</f>
        <v/>
      </c>
      <c r="T3861" s="23" t="str">
        <f t="shared" si="182"/>
        <v/>
      </c>
    </row>
    <row r="3862" spans="1:20" x14ac:dyDescent="0.3">
      <c r="A3862" s="20">
        <f>Тех_Движение!$A$3859</f>
        <v>3858</v>
      </c>
      <c r="B3862" s="20" t="str">
        <f>IF(Тех_Движение!$F$3859&gt;0,Тех_Движение!$I$3859,"")</f>
        <v/>
      </c>
      <c r="C3862" s="20" t="str">
        <f>IF($B3862="","",Тех_Движение!$D$3859)</f>
        <v/>
      </c>
      <c r="D3862" s="9" t="str">
        <f>IF($B3862="","",Тех_Движение!$B$3859)</f>
        <v/>
      </c>
      <c r="E3862" s="21" t="str">
        <f>IF($B3862="","",Тех_Движение!$F$3859)</f>
        <v/>
      </c>
      <c r="F3862" s="21" t="str">
        <f>IF($B3862="","",SUMIFS($E$5:$E3861,$C$5:$C3861,$C3862))</f>
        <v/>
      </c>
      <c r="G3862" s="21" t="str">
        <f>IF($B3862="","",MAX(0,$E3862-MAX(0,SUMIFS(Тех_Движение!$G$2:$G$5111,Тех_Движение!$D$2:$D$5111,$C3862,Тех_Движение!$B$2:$B$5111,"&lt;="&amp;Настройки!$B$5-1)-$F3862)))</f>
        <v/>
      </c>
      <c r="H3862" s="21" t="str">
        <f>IF($B3862="","",IF(AND($D3862&gt;=Настройки!$B$5,$D3862&lt;=Настройки!$B$6),$E3862,0))</f>
        <v/>
      </c>
      <c r="I3862" s="21" t="str">
        <f t="shared" si="180"/>
        <v/>
      </c>
      <c r="J3862" s="21" t="str">
        <f>IF($B3862="","",MAX(0,$E3862-MAX(0,SUMIFS(Тех_Движение!$G$2:$G$5111,Тех_Движение!$D$2:$D$5111,$C3862,Тех_Движение!$B$2:$B$5111,"&lt;="&amp;Настройки!$B$6)-$F3862)))</f>
        <v/>
      </c>
      <c r="K3862" s="21" t="e">
        <f>IF(OR($B3862="",K$3&lt;$D3862+Настройки!$B$7),0,MAX(0,$E3862-MAX(0,SUMIFS(Тех_Движение!$G$2:$G$5111,Тех_Движение!$D$2:$D$5111,$C3862,Тех_Движение!$B$2:$B$5111,"&lt;="&amp;K$3)-$F3862)))</f>
        <v>#VALUE!</v>
      </c>
      <c r="L3862" s="21" t="e">
        <f>IF(OR($B3862="",L$3&lt;$D3862+Настройки!$B$7),0,MAX(0,$E3862-MAX(0,SUMIFS(Тех_Движение!$G$2:$G$5111,Тех_Движение!$D$2:$D$5111,$C3862,Тех_Движение!$B$2:$B$5111,"&lt;="&amp;L$3)-$F3862)))</f>
        <v>#VALUE!</v>
      </c>
      <c r="M3862" s="21" t="e">
        <f>IF(OR($B3862="",M$3&lt;$D3862+Настройки!$B$7),0,MAX(0,$E3862-MAX(0,SUMIFS(Тех_Движение!$G$2:$G$5111,Тех_Движение!$D$2:$D$5111,$C3862,Тех_Движение!$B$2:$B$5111,"&lt;="&amp;M$3)-$F3862)))</f>
        <v>#VALUE!</v>
      </c>
      <c r="N3862" s="21" t="e">
        <f>IF(OR($B3862="",N$3&lt;$D3862+Настройки!$B$7),0,MAX(0,$E3862-MAX(0,SUMIFS(Тех_Движение!$G$2:$G$5111,Тех_Движение!$D$2:$D$5111,$C3862,Тех_Движение!$B$2:$B$5111,"&lt;="&amp;N$3)-$F3862)))</f>
        <v>#VALUE!</v>
      </c>
      <c r="O3862" s="21" t="e">
        <f>IF(OR($B3862="",O$3&lt;$D3862+Настройки!$B$7),0,MAX(0,$E3862-MAX(0,SUMIFS(Тех_Движение!$G$2:$G$5111,Тех_Движение!$D$2:$D$5111,$C3862,Тех_Движение!$B$2:$B$5111,"&lt;="&amp;O$3)-$F3862)))</f>
        <v>#VALUE!</v>
      </c>
      <c r="P3862" s="21" t="e">
        <f>IF(OR($B3862="",P$3&lt;$D3862+Настройки!$B$7),0,MAX(0,$E3862-MAX(0,SUMIFS(Тех_Движение!$G$2:$G$5111,Тех_Движение!$D$2:$D$5111,$C3862,Тех_Движение!$B$2:$B$5111,"&lt;="&amp;P$3)-$F3862)))</f>
        <v>#VALUE!</v>
      </c>
      <c r="Q3862" s="21" t="e">
        <f>IF(OR($B3862="",Q$3&lt;$D3862+Настройки!$B$7),0,MAX(0,$E3862-MAX(0,SUMIFS(Тех_Движение!$G$2:$G$5111,Тех_Движение!$D$2:$D$5111,$C3862,Тех_Движение!$B$2:$B$5111,"&lt;="&amp;Q$3)-$F3862)))</f>
        <v>#VALUE!</v>
      </c>
      <c r="R3862" s="21" t="str">
        <f t="shared" si="181"/>
        <v/>
      </c>
      <c r="S3862" s="23" t="str">
        <f>IF($B3862="","",VLOOKUP($C3862,Настройки!$A$11:$L$17,9,FALSE))</f>
        <v/>
      </c>
      <c r="T3862" s="23" t="str">
        <f t="shared" si="182"/>
        <v/>
      </c>
    </row>
    <row r="3863" spans="1:20" x14ac:dyDescent="0.3">
      <c r="A3863" s="20">
        <f>Тех_Движение!$A$3860</f>
        <v>3859</v>
      </c>
      <c r="B3863" s="20" t="str">
        <f>IF(Тех_Движение!$F$3860&gt;0,Тех_Движение!$I$3860,"")</f>
        <v/>
      </c>
      <c r="C3863" s="20" t="str">
        <f>IF($B3863="","",Тех_Движение!$D$3860)</f>
        <v/>
      </c>
      <c r="D3863" s="9" t="str">
        <f>IF($B3863="","",Тех_Движение!$B$3860)</f>
        <v/>
      </c>
      <c r="E3863" s="21" t="str">
        <f>IF($B3863="","",Тех_Движение!$F$3860)</f>
        <v/>
      </c>
      <c r="F3863" s="21" t="str">
        <f>IF($B3863="","",SUMIFS($E$5:$E3862,$C$5:$C3862,$C3863))</f>
        <v/>
      </c>
      <c r="G3863" s="21" t="str">
        <f>IF($B3863="","",MAX(0,$E3863-MAX(0,SUMIFS(Тех_Движение!$G$2:$G$5111,Тех_Движение!$D$2:$D$5111,$C3863,Тех_Движение!$B$2:$B$5111,"&lt;="&amp;Настройки!$B$5-1)-$F3863)))</f>
        <v/>
      </c>
      <c r="H3863" s="21" t="str">
        <f>IF($B3863="","",IF(AND($D3863&gt;=Настройки!$B$5,$D3863&lt;=Настройки!$B$6),$E3863,0))</f>
        <v/>
      </c>
      <c r="I3863" s="21" t="str">
        <f t="shared" si="180"/>
        <v/>
      </c>
      <c r="J3863" s="21" t="str">
        <f>IF($B3863="","",MAX(0,$E3863-MAX(0,SUMIFS(Тех_Движение!$G$2:$G$5111,Тех_Движение!$D$2:$D$5111,$C3863,Тех_Движение!$B$2:$B$5111,"&lt;="&amp;Настройки!$B$6)-$F3863)))</f>
        <v/>
      </c>
      <c r="K3863" s="21" t="e">
        <f>IF(OR($B3863="",K$3&lt;$D3863+Настройки!$B$7),0,MAX(0,$E3863-MAX(0,SUMIFS(Тех_Движение!$G$2:$G$5111,Тех_Движение!$D$2:$D$5111,$C3863,Тех_Движение!$B$2:$B$5111,"&lt;="&amp;K$3)-$F3863)))</f>
        <v>#VALUE!</v>
      </c>
      <c r="L3863" s="21" t="e">
        <f>IF(OR($B3863="",L$3&lt;$D3863+Настройки!$B$7),0,MAX(0,$E3863-MAX(0,SUMIFS(Тех_Движение!$G$2:$G$5111,Тех_Движение!$D$2:$D$5111,$C3863,Тех_Движение!$B$2:$B$5111,"&lt;="&amp;L$3)-$F3863)))</f>
        <v>#VALUE!</v>
      </c>
      <c r="M3863" s="21" t="e">
        <f>IF(OR($B3863="",M$3&lt;$D3863+Настройки!$B$7),0,MAX(0,$E3863-MAX(0,SUMIFS(Тех_Движение!$G$2:$G$5111,Тех_Движение!$D$2:$D$5111,$C3863,Тех_Движение!$B$2:$B$5111,"&lt;="&amp;M$3)-$F3863)))</f>
        <v>#VALUE!</v>
      </c>
      <c r="N3863" s="21" t="e">
        <f>IF(OR($B3863="",N$3&lt;$D3863+Настройки!$B$7),0,MAX(0,$E3863-MAX(0,SUMIFS(Тех_Движение!$G$2:$G$5111,Тех_Движение!$D$2:$D$5111,$C3863,Тех_Движение!$B$2:$B$5111,"&lt;="&amp;N$3)-$F3863)))</f>
        <v>#VALUE!</v>
      </c>
      <c r="O3863" s="21" t="e">
        <f>IF(OR($B3863="",O$3&lt;$D3863+Настройки!$B$7),0,MAX(0,$E3863-MAX(0,SUMIFS(Тех_Движение!$G$2:$G$5111,Тех_Движение!$D$2:$D$5111,$C3863,Тех_Движение!$B$2:$B$5111,"&lt;="&amp;O$3)-$F3863)))</f>
        <v>#VALUE!</v>
      </c>
      <c r="P3863" s="21" t="e">
        <f>IF(OR($B3863="",P$3&lt;$D3863+Настройки!$B$7),0,MAX(0,$E3863-MAX(0,SUMIFS(Тех_Движение!$G$2:$G$5111,Тех_Движение!$D$2:$D$5111,$C3863,Тех_Движение!$B$2:$B$5111,"&lt;="&amp;P$3)-$F3863)))</f>
        <v>#VALUE!</v>
      </c>
      <c r="Q3863" s="21" t="e">
        <f>IF(OR($B3863="",Q$3&lt;$D3863+Настройки!$B$7),0,MAX(0,$E3863-MAX(0,SUMIFS(Тех_Движение!$G$2:$G$5111,Тех_Движение!$D$2:$D$5111,$C3863,Тех_Движение!$B$2:$B$5111,"&lt;="&amp;Q$3)-$F3863)))</f>
        <v>#VALUE!</v>
      </c>
      <c r="R3863" s="21" t="str">
        <f t="shared" si="181"/>
        <v/>
      </c>
      <c r="S3863" s="23" t="str">
        <f>IF($B3863="","",VLOOKUP($C3863,Настройки!$A$11:$L$17,9,FALSE))</f>
        <v/>
      </c>
      <c r="T3863" s="23" t="str">
        <f t="shared" si="182"/>
        <v/>
      </c>
    </row>
    <row r="3864" spans="1:20" x14ac:dyDescent="0.3">
      <c r="A3864" s="20">
        <f>Тех_Движение!$A$3861</f>
        <v>3860</v>
      </c>
      <c r="B3864" s="20" t="str">
        <f>IF(Тех_Движение!$F$3861&gt;0,Тех_Движение!$I$3861,"")</f>
        <v/>
      </c>
      <c r="C3864" s="20" t="str">
        <f>IF($B3864="","",Тех_Движение!$D$3861)</f>
        <v/>
      </c>
      <c r="D3864" s="9" t="str">
        <f>IF($B3864="","",Тех_Движение!$B$3861)</f>
        <v/>
      </c>
      <c r="E3864" s="21" t="str">
        <f>IF($B3864="","",Тех_Движение!$F$3861)</f>
        <v/>
      </c>
      <c r="F3864" s="21" t="str">
        <f>IF($B3864="","",SUMIFS($E$5:$E3863,$C$5:$C3863,$C3864))</f>
        <v/>
      </c>
      <c r="G3864" s="21" t="str">
        <f>IF($B3864="","",MAX(0,$E3864-MAX(0,SUMIFS(Тех_Движение!$G$2:$G$5111,Тех_Движение!$D$2:$D$5111,$C3864,Тех_Движение!$B$2:$B$5111,"&lt;="&amp;Настройки!$B$5-1)-$F3864)))</f>
        <v/>
      </c>
      <c r="H3864" s="21" t="str">
        <f>IF($B3864="","",IF(AND($D3864&gt;=Настройки!$B$5,$D3864&lt;=Настройки!$B$6),$E3864,0))</f>
        <v/>
      </c>
      <c r="I3864" s="21" t="str">
        <f t="shared" si="180"/>
        <v/>
      </c>
      <c r="J3864" s="21" t="str">
        <f>IF($B3864="","",MAX(0,$E3864-MAX(0,SUMIFS(Тех_Движение!$G$2:$G$5111,Тех_Движение!$D$2:$D$5111,$C3864,Тех_Движение!$B$2:$B$5111,"&lt;="&amp;Настройки!$B$6)-$F3864)))</f>
        <v/>
      </c>
      <c r="K3864" s="21" t="e">
        <f>IF(OR($B3864="",K$3&lt;$D3864+Настройки!$B$7),0,MAX(0,$E3864-MAX(0,SUMIFS(Тех_Движение!$G$2:$G$5111,Тех_Движение!$D$2:$D$5111,$C3864,Тех_Движение!$B$2:$B$5111,"&lt;="&amp;K$3)-$F3864)))</f>
        <v>#VALUE!</v>
      </c>
      <c r="L3864" s="21" t="e">
        <f>IF(OR($B3864="",L$3&lt;$D3864+Настройки!$B$7),0,MAX(0,$E3864-MAX(0,SUMIFS(Тех_Движение!$G$2:$G$5111,Тех_Движение!$D$2:$D$5111,$C3864,Тех_Движение!$B$2:$B$5111,"&lt;="&amp;L$3)-$F3864)))</f>
        <v>#VALUE!</v>
      </c>
      <c r="M3864" s="21" t="e">
        <f>IF(OR($B3864="",M$3&lt;$D3864+Настройки!$B$7),0,MAX(0,$E3864-MAX(0,SUMIFS(Тех_Движение!$G$2:$G$5111,Тех_Движение!$D$2:$D$5111,$C3864,Тех_Движение!$B$2:$B$5111,"&lt;="&amp;M$3)-$F3864)))</f>
        <v>#VALUE!</v>
      </c>
      <c r="N3864" s="21" t="e">
        <f>IF(OR($B3864="",N$3&lt;$D3864+Настройки!$B$7),0,MAX(0,$E3864-MAX(0,SUMIFS(Тех_Движение!$G$2:$G$5111,Тех_Движение!$D$2:$D$5111,$C3864,Тех_Движение!$B$2:$B$5111,"&lt;="&amp;N$3)-$F3864)))</f>
        <v>#VALUE!</v>
      </c>
      <c r="O3864" s="21" t="e">
        <f>IF(OR($B3864="",O$3&lt;$D3864+Настройки!$B$7),0,MAX(0,$E3864-MAX(0,SUMIFS(Тех_Движение!$G$2:$G$5111,Тех_Движение!$D$2:$D$5111,$C3864,Тех_Движение!$B$2:$B$5111,"&lt;="&amp;O$3)-$F3864)))</f>
        <v>#VALUE!</v>
      </c>
      <c r="P3864" s="21" t="e">
        <f>IF(OR($B3864="",P$3&lt;$D3864+Настройки!$B$7),0,MAX(0,$E3864-MAX(0,SUMIFS(Тех_Движение!$G$2:$G$5111,Тех_Движение!$D$2:$D$5111,$C3864,Тех_Движение!$B$2:$B$5111,"&lt;="&amp;P$3)-$F3864)))</f>
        <v>#VALUE!</v>
      </c>
      <c r="Q3864" s="21" t="e">
        <f>IF(OR($B3864="",Q$3&lt;$D3864+Настройки!$B$7),0,MAX(0,$E3864-MAX(0,SUMIFS(Тех_Движение!$G$2:$G$5111,Тех_Движение!$D$2:$D$5111,$C3864,Тех_Движение!$B$2:$B$5111,"&lt;="&amp;Q$3)-$F3864)))</f>
        <v>#VALUE!</v>
      </c>
      <c r="R3864" s="21" t="str">
        <f t="shared" si="181"/>
        <v/>
      </c>
      <c r="S3864" s="23" t="str">
        <f>IF($B3864="","",VLOOKUP($C3864,Настройки!$A$11:$L$17,9,FALSE))</f>
        <v/>
      </c>
      <c r="T3864" s="23" t="str">
        <f t="shared" si="182"/>
        <v/>
      </c>
    </row>
    <row r="3865" spans="1:20" x14ac:dyDescent="0.3">
      <c r="A3865" s="20">
        <f>Тех_Движение!$A$3862</f>
        <v>3861</v>
      </c>
      <c r="B3865" s="20" t="str">
        <f>IF(Тех_Движение!$F$3862&gt;0,Тех_Движение!$I$3862,"")</f>
        <v/>
      </c>
      <c r="C3865" s="20" t="str">
        <f>IF($B3865="","",Тех_Движение!$D$3862)</f>
        <v/>
      </c>
      <c r="D3865" s="9" t="str">
        <f>IF($B3865="","",Тех_Движение!$B$3862)</f>
        <v/>
      </c>
      <c r="E3865" s="21" t="str">
        <f>IF($B3865="","",Тех_Движение!$F$3862)</f>
        <v/>
      </c>
      <c r="F3865" s="21" t="str">
        <f>IF($B3865="","",SUMIFS($E$5:$E3864,$C$5:$C3864,$C3865))</f>
        <v/>
      </c>
      <c r="G3865" s="21" t="str">
        <f>IF($B3865="","",MAX(0,$E3865-MAX(0,SUMIFS(Тех_Движение!$G$2:$G$5111,Тех_Движение!$D$2:$D$5111,$C3865,Тех_Движение!$B$2:$B$5111,"&lt;="&amp;Настройки!$B$5-1)-$F3865)))</f>
        <v/>
      </c>
      <c r="H3865" s="21" t="str">
        <f>IF($B3865="","",IF(AND($D3865&gt;=Настройки!$B$5,$D3865&lt;=Настройки!$B$6),$E3865,0))</f>
        <v/>
      </c>
      <c r="I3865" s="21" t="str">
        <f t="shared" si="180"/>
        <v/>
      </c>
      <c r="J3865" s="21" t="str">
        <f>IF($B3865="","",MAX(0,$E3865-MAX(0,SUMIFS(Тех_Движение!$G$2:$G$5111,Тех_Движение!$D$2:$D$5111,$C3865,Тех_Движение!$B$2:$B$5111,"&lt;="&amp;Настройки!$B$6)-$F3865)))</f>
        <v/>
      </c>
      <c r="K3865" s="21" t="e">
        <f>IF(OR($B3865="",K$3&lt;$D3865+Настройки!$B$7),0,MAX(0,$E3865-MAX(0,SUMIFS(Тех_Движение!$G$2:$G$5111,Тех_Движение!$D$2:$D$5111,$C3865,Тех_Движение!$B$2:$B$5111,"&lt;="&amp;K$3)-$F3865)))</f>
        <v>#VALUE!</v>
      </c>
      <c r="L3865" s="21" t="e">
        <f>IF(OR($B3865="",L$3&lt;$D3865+Настройки!$B$7),0,MAX(0,$E3865-MAX(0,SUMIFS(Тех_Движение!$G$2:$G$5111,Тех_Движение!$D$2:$D$5111,$C3865,Тех_Движение!$B$2:$B$5111,"&lt;="&amp;L$3)-$F3865)))</f>
        <v>#VALUE!</v>
      </c>
      <c r="M3865" s="21" t="e">
        <f>IF(OR($B3865="",M$3&lt;$D3865+Настройки!$B$7),0,MAX(0,$E3865-MAX(0,SUMIFS(Тех_Движение!$G$2:$G$5111,Тех_Движение!$D$2:$D$5111,$C3865,Тех_Движение!$B$2:$B$5111,"&lt;="&amp;M$3)-$F3865)))</f>
        <v>#VALUE!</v>
      </c>
      <c r="N3865" s="21" t="e">
        <f>IF(OR($B3865="",N$3&lt;$D3865+Настройки!$B$7),0,MAX(0,$E3865-MAX(0,SUMIFS(Тех_Движение!$G$2:$G$5111,Тех_Движение!$D$2:$D$5111,$C3865,Тех_Движение!$B$2:$B$5111,"&lt;="&amp;N$3)-$F3865)))</f>
        <v>#VALUE!</v>
      </c>
      <c r="O3865" s="21" t="e">
        <f>IF(OR($B3865="",O$3&lt;$D3865+Настройки!$B$7),0,MAX(0,$E3865-MAX(0,SUMIFS(Тех_Движение!$G$2:$G$5111,Тех_Движение!$D$2:$D$5111,$C3865,Тех_Движение!$B$2:$B$5111,"&lt;="&amp;O$3)-$F3865)))</f>
        <v>#VALUE!</v>
      </c>
      <c r="P3865" s="21" t="e">
        <f>IF(OR($B3865="",P$3&lt;$D3865+Настройки!$B$7),0,MAX(0,$E3865-MAX(0,SUMIFS(Тех_Движение!$G$2:$G$5111,Тех_Движение!$D$2:$D$5111,$C3865,Тех_Движение!$B$2:$B$5111,"&lt;="&amp;P$3)-$F3865)))</f>
        <v>#VALUE!</v>
      </c>
      <c r="Q3865" s="21" t="e">
        <f>IF(OR($B3865="",Q$3&lt;$D3865+Настройки!$B$7),0,MAX(0,$E3865-MAX(0,SUMIFS(Тех_Движение!$G$2:$G$5111,Тех_Движение!$D$2:$D$5111,$C3865,Тех_Движение!$B$2:$B$5111,"&lt;="&amp;Q$3)-$F3865)))</f>
        <v>#VALUE!</v>
      </c>
      <c r="R3865" s="21" t="str">
        <f t="shared" si="181"/>
        <v/>
      </c>
      <c r="S3865" s="23" t="str">
        <f>IF($B3865="","",VLOOKUP($C3865,Настройки!$A$11:$L$17,9,FALSE))</f>
        <v/>
      </c>
      <c r="T3865" s="23" t="str">
        <f t="shared" si="182"/>
        <v/>
      </c>
    </row>
    <row r="3866" spans="1:20" x14ac:dyDescent="0.3">
      <c r="A3866" s="20">
        <f>Тех_Движение!$A$3863</f>
        <v>3862</v>
      </c>
      <c r="B3866" s="20" t="str">
        <f>IF(Тех_Движение!$F$3863&gt;0,Тех_Движение!$I$3863,"")</f>
        <v/>
      </c>
      <c r="C3866" s="20" t="str">
        <f>IF($B3866="","",Тех_Движение!$D$3863)</f>
        <v/>
      </c>
      <c r="D3866" s="9" t="str">
        <f>IF($B3866="","",Тех_Движение!$B$3863)</f>
        <v/>
      </c>
      <c r="E3866" s="21" t="str">
        <f>IF($B3866="","",Тех_Движение!$F$3863)</f>
        <v/>
      </c>
      <c r="F3866" s="21" t="str">
        <f>IF($B3866="","",SUMIFS($E$5:$E3865,$C$5:$C3865,$C3866))</f>
        <v/>
      </c>
      <c r="G3866" s="21" t="str">
        <f>IF($B3866="","",MAX(0,$E3866-MAX(0,SUMIFS(Тех_Движение!$G$2:$G$5111,Тех_Движение!$D$2:$D$5111,$C3866,Тех_Движение!$B$2:$B$5111,"&lt;="&amp;Настройки!$B$5-1)-$F3866)))</f>
        <v/>
      </c>
      <c r="H3866" s="21" t="str">
        <f>IF($B3866="","",IF(AND($D3866&gt;=Настройки!$B$5,$D3866&lt;=Настройки!$B$6),$E3866,0))</f>
        <v/>
      </c>
      <c r="I3866" s="21" t="str">
        <f t="shared" si="180"/>
        <v/>
      </c>
      <c r="J3866" s="21" t="str">
        <f>IF($B3866="","",MAX(0,$E3866-MAX(0,SUMIFS(Тех_Движение!$G$2:$G$5111,Тех_Движение!$D$2:$D$5111,$C3866,Тех_Движение!$B$2:$B$5111,"&lt;="&amp;Настройки!$B$6)-$F3866)))</f>
        <v/>
      </c>
      <c r="K3866" s="21" t="e">
        <f>IF(OR($B3866="",K$3&lt;$D3866+Настройки!$B$7),0,MAX(0,$E3866-MAX(0,SUMIFS(Тех_Движение!$G$2:$G$5111,Тех_Движение!$D$2:$D$5111,$C3866,Тех_Движение!$B$2:$B$5111,"&lt;="&amp;K$3)-$F3866)))</f>
        <v>#VALUE!</v>
      </c>
      <c r="L3866" s="21" t="e">
        <f>IF(OR($B3866="",L$3&lt;$D3866+Настройки!$B$7),0,MAX(0,$E3866-MAX(0,SUMIFS(Тех_Движение!$G$2:$G$5111,Тех_Движение!$D$2:$D$5111,$C3866,Тех_Движение!$B$2:$B$5111,"&lt;="&amp;L$3)-$F3866)))</f>
        <v>#VALUE!</v>
      </c>
      <c r="M3866" s="21" t="e">
        <f>IF(OR($B3866="",M$3&lt;$D3866+Настройки!$B$7),0,MAX(0,$E3866-MAX(0,SUMIFS(Тех_Движение!$G$2:$G$5111,Тех_Движение!$D$2:$D$5111,$C3866,Тех_Движение!$B$2:$B$5111,"&lt;="&amp;M$3)-$F3866)))</f>
        <v>#VALUE!</v>
      </c>
      <c r="N3866" s="21" t="e">
        <f>IF(OR($B3866="",N$3&lt;$D3866+Настройки!$B$7),0,MAX(0,$E3866-MAX(0,SUMIFS(Тех_Движение!$G$2:$G$5111,Тех_Движение!$D$2:$D$5111,$C3866,Тех_Движение!$B$2:$B$5111,"&lt;="&amp;N$3)-$F3866)))</f>
        <v>#VALUE!</v>
      </c>
      <c r="O3866" s="21" t="e">
        <f>IF(OR($B3866="",O$3&lt;$D3866+Настройки!$B$7),0,MAX(0,$E3866-MAX(0,SUMIFS(Тех_Движение!$G$2:$G$5111,Тех_Движение!$D$2:$D$5111,$C3866,Тех_Движение!$B$2:$B$5111,"&lt;="&amp;O$3)-$F3866)))</f>
        <v>#VALUE!</v>
      </c>
      <c r="P3866" s="21" t="e">
        <f>IF(OR($B3866="",P$3&lt;$D3866+Настройки!$B$7),0,MAX(0,$E3866-MAX(0,SUMIFS(Тех_Движение!$G$2:$G$5111,Тех_Движение!$D$2:$D$5111,$C3866,Тех_Движение!$B$2:$B$5111,"&lt;="&amp;P$3)-$F3866)))</f>
        <v>#VALUE!</v>
      </c>
      <c r="Q3866" s="21" t="e">
        <f>IF(OR($B3866="",Q$3&lt;$D3866+Настройки!$B$7),0,MAX(0,$E3866-MAX(0,SUMIFS(Тех_Движение!$G$2:$G$5111,Тех_Движение!$D$2:$D$5111,$C3866,Тех_Движение!$B$2:$B$5111,"&lt;="&amp;Q$3)-$F3866)))</f>
        <v>#VALUE!</v>
      </c>
      <c r="R3866" s="21" t="str">
        <f t="shared" si="181"/>
        <v/>
      </c>
      <c r="S3866" s="23" t="str">
        <f>IF($B3866="","",VLOOKUP($C3866,Настройки!$A$11:$L$17,9,FALSE))</f>
        <v/>
      </c>
      <c r="T3866" s="23" t="str">
        <f t="shared" si="182"/>
        <v/>
      </c>
    </row>
    <row r="3867" spans="1:20" x14ac:dyDescent="0.3">
      <c r="A3867" s="20">
        <f>Тех_Движение!$A$3864</f>
        <v>3863</v>
      </c>
      <c r="B3867" s="20" t="str">
        <f>IF(Тех_Движение!$F$3864&gt;0,Тех_Движение!$I$3864,"")</f>
        <v/>
      </c>
      <c r="C3867" s="20" t="str">
        <f>IF($B3867="","",Тех_Движение!$D$3864)</f>
        <v/>
      </c>
      <c r="D3867" s="9" t="str">
        <f>IF($B3867="","",Тех_Движение!$B$3864)</f>
        <v/>
      </c>
      <c r="E3867" s="21" t="str">
        <f>IF($B3867="","",Тех_Движение!$F$3864)</f>
        <v/>
      </c>
      <c r="F3867" s="21" t="str">
        <f>IF($B3867="","",SUMIFS($E$5:$E3866,$C$5:$C3866,$C3867))</f>
        <v/>
      </c>
      <c r="G3867" s="21" t="str">
        <f>IF($B3867="","",MAX(0,$E3867-MAX(0,SUMIFS(Тех_Движение!$G$2:$G$5111,Тех_Движение!$D$2:$D$5111,$C3867,Тех_Движение!$B$2:$B$5111,"&lt;="&amp;Настройки!$B$5-1)-$F3867)))</f>
        <v/>
      </c>
      <c r="H3867" s="21" t="str">
        <f>IF($B3867="","",IF(AND($D3867&gt;=Настройки!$B$5,$D3867&lt;=Настройки!$B$6),$E3867,0))</f>
        <v/>
      </c>
      <c r="I3867" s="21" t="str">
        <f t="shared" si="180"/>
        <v/>
      </c>
      <c r="J3867" s="21" t="str">
        <f>IF($B3867="","",MAX(0,$E3867-MAX(0,SUMIFS(Тех_Движение!$G$2:$G$5111,Тех_Движение!$D$2:$D$5111,$C3867,Тех_Движение!$B$2:$B$5111,"&lt;="&amp;Настройки!$B$6)-$F3867)))</f>
        <v/>
      </c>
      <c r="K3867" s="21" t="e">
        <f>IF(OR($B3867="",K$3&lt;$D3867+Настройки!$B$7),0,MAX(0,$E3867-MAX(0,SUMIFS(Тех_Движение!$G$2:$G$5111,Тех_Движение!$D$2:$D$5111,$C3867,Тех_Движение!$B$2:$B$5111,"&lt;="&amp;K$3)-$F3867)))</f>
        <v>#VALUE!</v>
      </c>
      <c r="L3867" s="21" t="e">
        <f>IF(OR($B3867="",L$3&lt;$D3867+Настройки!$B$7),0,MAX(0,$E3867-MAX(0,SUMIFS(Тех_Движение!$G$2:$G$5111,Тех_Движение!$D$2:$D$5111,$C3867,Тех_Движение!$B$2:$B$5111,"&lt;="&amp;L$3)-$F3867)))</f>
        <v>#VALUE!</v>
      </c>
      <c r="M3867" s="21" t="e">
        <f>IF(OR($B3867="",M$3&lt;$D3867+Настройки!$B$7),0,MAX(0,$E3867-MAX(0,SUMIFS(Тех_Движение!$G$2:$G$5111,Тех_Движение!$D$2:$D$5111,$C3867,Тех_Движение!$B$2:$B$5111,"&lt;="&amp;M$3)-$F3867)))</f>
        <v>#VALUE!</v>
      </c>
      <c r="N3867" s="21" t="e">
        <f>IF(OR($B3867="",N$3&lt;$D3867+Настройки!$B$7),0,MAX(0,$E3867-MAX(0,SUMIFS(Тех_Движение!$G$2:$G$5111,Тех_Движение!$D$2:$D$5111,$C3867,Тех_Движение!$B$2:$B$5111,"&lt;="&amp;N$3)-$F3867)))</f>
        <v>#VALUE!</v>
      </c>
      <c r="O3867" s="21" t="e">
        <f>IF(OR($B3867="",O$3&lt;$D3867+Настройки!$B$7),0,MAX(0,$E3867-MAX(0,SUMIFS(Тех_Движение!$G$2:$G$5111,Тех_Движение!$D$2:$D$5111,$C3867,Тех_Движение!$B$2:$B$5111,"&lt;="&amp;O$3)-$F3867)))</f>
        <v>#VALUE!</v>
      </c>
      <c r="P3867" s="21" t="e">
        <f>IF(OR($B3867="",P$3&lt;$D3867+Настройки!$B$7),0,MAX(0,$E3867-MAX(0,SUMIFS(Тех_Движение!$G$2:$G$5111,Тех_Движение!$D$2:$D$5111,$C3867,Тех_Движение!$B$2:$B$5111,"&lt;="&amp;P$3)-$F3867)))</f>
        <v>#VALUE!</v>
      </c>
      <c r="Q3867" s="21" t="e">
        <f>IF(OR($B3867="",Q$3&lt;$D3867+Настройки!$B$7),0,MAX(0,$E3867-MAX(0,SUMIFS(Тех_Движение!$G$2:$G$5111,Тех_Движение!$D$2:$D$5111,$C3867,Тех_Движение!$B$2:$B$5111,"&lt;="&amp;Q$3)-$F3867)))</f>
        <v>#VALUE!</v>
      </c>
      <c r="R3867" s="21" t="str">
        <f t="shared" si="181"/>
        <v/>
      </c>
      <c r="S3867" s="23" t="str">
        <f>IF($B3867="","",VLOOKUP($C3867,Настройки!$A$11:$L$17,9,FALSE))</f>
        <v/>
      </c>
      <c r="T3867" s="23" t="str">
        <f t="shared" si="182"/>
        <v/>
      </c>
    </row>
    <row r="3868" spans="1:20" x14ac:dyDescent="0.3">
      <c r="A3868" s="20">
        <f>Тех_Движение!$A$3865</f>
        <v>3864</v>
      </c>
      <c r="B3868" s="20" t="str">
        <f>IF(Тех_Движение!$F$3865&gt;0,Тех_Движение!$I$3865,"")</f>
        <v/>
      </c>
      <c r="C3868" s="20" t="str">
        <f>IF($B3868="","",Тех_Движение!$D$3865)</f>
        <v/>
      </c>
      <c r="D3868" s="9" t="str">
        <f>IF($B3868="","",Тех_Движение!$B$3865)</f>
        <v/>
      </c>
      <c r="E3868" s="21" t="str">
        <f>IF($B3868="","",Тех_Движение!$F$3865)</f>
        <v/>
      </c>
      <c r="F3868" s="21" t="str">
        <f>IF($B3868="","",SUMIFS($E$5:$E3867,$C$5:$C3867,$C3868))</f>
        <v/>
      </c>
      <c r="G3868" s="21" t="str">
        <f>IF($B3868="","",MAX(0,$E3868-MAX(0,SUMIFS(Тех_Движение!$G$2:$G$5111,Тех_Движение!$D$2:$D$5111,$C3868,Тех_Движение!$B$2:$B$5111,"&lt;="&amp;Настройки!$B$5-1)-$F3868)))</f>
        <v/>
      </c>
      <c r="H3868" s="21" t="str">
        <f>IF($B3868="","",IF(AND($D3868&gt;=Настройки!$B$5,$D3868&lt;=Настройки!$B$6),$E3868,0))</f>
        <v/>
      </c>
      <c r="I3868" s="21" t="str">
        <f t="shared" si="180"/>
        <v/>
      </c>
      <c r="J3868" s="21" t="str">
        <f>IF($B3868="","",MAX(0,$E3868-MAX(0,SUMIFS(Тех_Движение!$G$2:$G$5111,Тех_Движение!$D$2:$D$5111,$C3868,Тех_Движение!$B$2:$B$5111,"&lt;="&amp;Настройки!$B$6)-$F3868)))</f>
        <v/>
      </c>
      <c r="K3868" s="21" t="e">
        <f>IF(OR($B3868="",K$3&lt;$D3868+Настройки!$B$7),0,MAX(0,$E3868-MAX(0,SUMIFS(Тех_Движение!$G$2:$G$5111,Тех_Движение!$D$2:$D$5111,$C3868,Тех_Движение!$B$2:$B$5111,"&lt;="&amp;K$3)-$F3868)))</f>
        <v>#VALUE!</v>
      </c>
      <c r="L3868" s="21" t="e">
        <f>IF(OR($B3868="",L$3&lt;$D3868+Настройки!$B$7),0,MAX(0,$E3868-MAX(0,SUMIFS(Тех_Движение!$G$2:$G$5111,Тех_Движение!$D$2:$D$5111,$C3868,Тех_Движение!$B$2:$B$5111,"&lt;="&amp;L$3)-$F3868)))</f>
        <v>#VALUE!</v>
      </c>
      <c r="M3868" s="21" t="e">
        <f>IF(OR($B3868="",M$3&lt;$D3868+Настройки!$B$7),0,MAX(0,$E3868-MAX(0,SUMIFS(Тех_Движение!$G$2:$G$5111,Тех_Движение!$D$2:$D$5111,$C3868,Тех_Движение!$B$2:$B$5111,"&lt;="&amp;M$3)-$F3868)))</f>
        <v>#VALUE!</v>
      </c>
      <c r="N3868" s="21" t="e">
        <f>IF(OR($B3868="",N$3&lt;$D3868+Настройки!$B$7),0,MAX(0,$E3868-MAX(0,SUMIFS(Тех_Движение!$G$2:$G$5111,Тех_Движение!$D$2:$D$5111,$C3868,Тех_Движение!$B$2:$B$5111,"&lt;="&amp;N$3)-$F3868)))</f>
        <v>#VALUE!</v>
      </c>
      <c r="O3868" s="21" t="e">
        <f>IF(OR($B3868="",O$3&lt;$D3868+Настройки!$B$7),0,MAX(0,$E3868-MAX(0,SUMIFS(Тех_Движение!$G$2:$G$5111,Тех_Движение!$D$2:$D$5111,$C3868,Тех_Движение!$B$2:$B$5111,"&lt;="&amp;O$3)-$F3868)))</f>
        <v>#VALUE!</v>
      </c>
      <c r="P3868" s="21" t="e">
        <f>IF(OR($B3868="",P$3&lt;$D3868+Настройки!$B$7),0,MAX(0,$E3868-MAX(0,SUMIFS(Тех_Движение!$G$2:$G$5111,Тех_Движение!$D$2:$D$5111,$C3868,Тех_Движение!$B$2:$B$5111,"&lt;="&amp;P$3)-$F3868)))</f>
        <v>#VALUE!</v>
      </c>
      <c r="Q3868" s="21" t="e">
        <f>IF(OR($B3868="",Q$3&lt;$D3868+Настройки!$B$7),0,MAX(0,$E3868-MAX(0,SUMIFS(Тех_Движение!$G$2:$G$5111,Тех_Движение!$D$2:$D$5111,$C3868,Тех_Движение!$B$2:$B$5111,"&lt;="&amp;Q$3)-$F3868)))</f>
        <v>#VALUE!</v>
      </c>
      <c r="R3868" s="21" t="str">
        <f t="shared" si="181"/>
        <v/>
      </c>
      <c r="S3868" s="23" t="str">
        <f>IF($B3868="","",VLOOKUP($C3868,Настройки!$A$11:$L$17,9,FALSE))</f>
        <v/>
      </c>
      <c r="T3868" s="23" t="str">
        <f t="shared" si="182"/>
        <v/>
      </c>
    </row>
    <row r="3869" spans="1:20" x14ac:dyDescent="0.3">
      <c r="A3869" s="20">
        <f>Тех_Движение!$A$3866</f>
        <v>3865</v>
      </c>
      <c r="B3869" s="20" t="str">
        <f>IF(Тех_Движение!$F$3866&gt;0,Тех_Движение!$I$3866,"")</f>
        <v/>
      </c>
      <c r="C3869" s="20" t="str">
        <f>IF($B3869="","",Тех_Движение!$D$3866)</f>
        <v/>
      </c>
      <c r="D3869" s="9" t="str">
        <f>IF($B3869="","",Тех_Движение!$B$3866)</f>
        <v/>
      </c>
      <c r="E3869" s="21" t="str">
        <f>IF($B3869="","",Тех_Движение!$F$3866)</f>
        <v/>
      </c>
      <c r="F3869" s="21" t="str">
        <f>IF($B3869="","",SUMIFS($E$5:$E3868,$C$5:$C3868,$C3869))</f>
        <v/>
      </c>
      <c r="G3869" s="21" t="str">
        <f>IF($B3869="","",MAX(0,$E3869-MAX(0,SUMIFS(Тех_Движение!$G$2:$G$5111,Тех_Движение!$D$2:$D$5111,$C3869,Тех_Движение!$B$2:$B$5111,"&lt;="&amp;Настройки!$B$5-1)-$F3869)))</f>
        <v/>
      </c>
      <c r="H3869" s="21" t="str">
        <f>IF($B3869="","",IF(AND($D3869&gt;=Настройки!$B$5,$D3869&lt;=Настройки!$B$6),$E3869,0))</f>
        <v/>
      </c>
      <c r="I3869" s="21" t="str">
        <f t="shared" si="180"/>
        <v/>
      </c>
      <c r="J3869" s="21" t="str">
        <f>IF($B3869="","",MAX(0,$E3869-MAX(0,SUMIFS(Тех_Движение!$G$2:$G$5111,Тех_Движение!$D$2:$D$5111,$C3869,Тех_Движение!$B$2:$B$5111,"&lt;="&amp;Настройки!$B$6)-$F3869)))</f>
        <v/>
      </c>
      <c r="K3869" s="21" t="e">
        <f>IF(OR($B3869="",K$3&lt;$D3869+Настройки!$B$7),0,MAX(0,$E3869-MAX(0,SUMIFS(Тех_Движение!$G$2:$G$5111,Тех_Движение!$D$2:$D$5111,$C3869,Тех_Движение!$B$2:$B$5111,"&lt;="&amp;K$3)-$F3869)))</f>
        <v>#VALUE!</v>
      </c>
      <c r="L3869" s="21" t="e">
        <f>IF(OR($B3869="",L$3&lt;$D3869+Настройки!$B$7),0,MAX(0,$E3869-MAX(0,SUMIFS(Тех_Движение!$G$2:$G$5111,Тех_Движение!$D$2:$D$5111,$C3869,Тех_Движение!$B$2:$B$5111,"&lt;="&amp;L$3)-$F3869)))</f>
        <v>#VALUE!</v>
      </c>
      <c r="M3869" s="21" t="e">
        <f>IF(OR($B3869="",M$3&lt;$D3869+Настройки!$B$7),0,MAX(0,$E3869-MAX(0,SUMIFS(Тех_Движение!$G$2:$G$5111,Тех_Движение!$D$2:$D$5111,$C3869,Тех_Движение!$B$2:$B$5111,"&lt;="&amp;M$3)-$F3869)))</f>
        <v>#VALUE!</v>
      </c>
      <c r="N3869" s="21" t="e">
        <f>IF(OR($B3869="",N$3&lt;$D3869+Настройки!$B$7),0,MAX(0,$E3869-MAX(0,SUMIFS(Тех_Движение!$G$2:$G$5111,Тех_Движение!$D$2:$D$5111,$C3869,Тех_Движение!$B$2:$B$5111,"&lt;="&amp;N$3)-$F3869)))</f>
        <v>#VALUE!</v>
      </c>
      <c r="O3869" s="21" t="e">
        <f>IF(OR($B3869="",O$3&lt;$D3869+Настройки!$B$7),0,MAX(0,$E3869-MAX(0,SUMIFS(Тех_Движение!$G$2:$G$5111,Тех_Движение!$D$2:$D$5111,$C3869,Тех_Движение!$B$2:$B$5111,"&lt;="&amp;O$3)-$F3869)))</f>
        <v>#VALUE!</v>
      </c>
      <c r="P3869" s="21" t="e">
        <f>IF(OR($B3869="",P$3&lt;$D3869+Настройки!$B$7),0,MAX(0,$E3869-MAX(0,SUMIFS(Тех_Движение!$G$2:$G$5111,Тех_Движение!$D$2:$D$5111,$C3869,Тех_Движение!$B$2:$B$5111,"&lt;="&amp;P$3)-$F3869)))</f>
        <v>#VALUE!</v>
      </c>
      <c r="Q3869" s="21" t="e">
        <f>IF(OR($B3869="",Q$3&lt;$D3869+Настройки!$B$7),0,MAX(0,$E3869-MAX(0,SUMIFS(Тех_Движение!$G$2:$G$5111,Тех_Движение!$D$2:$D$5111,$C3869,Тех_Движение!$B$2:$B$5111,"&lt;="&amp;Q$3)-$F3869)))</f>
        <v>#VALUE!</v>
      </c>
      <c r="R3869" s="21" t="str">
        <f t="shared" si="181"/>
        <v/>
      </c>
      <c r="S3869" s="23" t="str">
        <f>IF($B3869="","",VLOOKUP($C3869,Настройки!$A$11:$L$17,9,FALSE))</f>
        <v/>
      </c>
      <c r="T3869" s="23" t="str">
        <f t="shared" si="182"/>
        <v/>
      </c>
    </row>
    <row r="3870" spans="1:20" x14ac:dyDescent="0.3">
      <c r="A3870" s="20">
        <f>Тех_Движение!$A$3867</f>
        <v>3866</v>
      </c>
      <c r="B3870" s="20" t="str">
        <f>IF(Тех_Движение!$F$3867&gt;0,Тех_Движение!$I$3867,"")</f>
        <v/>
      </c>
      <c r="C3870" s="20" t="str">
        <f>IF($B3870="","",Тех_Движение!$D$3867)</f>
        <v/>
      </c>
      <c r="D3870" s="9" t="str">
        <f>IF($B3870="","",Тех_Движение!$B$3867)</f>
        <v/>
      </c>
      <c r="E3870" s="21" t="str">
        <f>IF($B3870="","",Тех_Движение!$F$3867)</f>
        <v/>
      </c>
      <c r="F3870" s="21" t="str">
        <f>IF($B3870="","",SUMIFS($E$5:$E3869,$C$5:$C3869,$C3870))</f>
        <v/>
      </c>
      <c r="G3870" s="21" t="str">
        <f>IF($B3870="","",MAX(0,$E3870-MAX(0,SUMIFS(Тех_Движение!$G$2:$G$5111,Тех_Движение!$D$2:$D$5111,$C3870,Тех_Движение!$B$2:$B$5111,"&lt;="&amp;Настройки!$B$5-1)-$F3870)))</f>
        <v/>
      </c>
      <c r="H3870" s="21" t="str">
        <f>IF($B3870="","",IF(AND($D3870&gt;=Настройки!$B$5,$D3870&lt;=Настройки!$B$6),$E3870,0))</f>
        <v/>
      </c>
      <c r="I3870" s="21" t="str">
        <f t="shared" si="180"/>
        <v/>
      </c>
      <c r="J3870" s="21" t="str">
        <f>IF($B3870="","",MAX(0,$E3870-MAX(0,SUMIFS(Тех_Движение!$G$2:$G$5111,Тех_Движение!$D$2:$D$5111,$C3870,Тех_Движение!$B$2:$B$5111,"&lt;="&amp;Настройки!$B$6)-$F3870)))</f>
        <v/>
      </c>
      <c r="K3870" s="21" t="e">
        <f>IF(OR($B3870="",K$3&lt;$D3870+Настройки!$B$7),0,MAX(0,$E3870-MAX(0,SUMIFS(Тех_Движение!$G$2:$G$5111,Тех_Движение!$D$2:$D$5111,$C3870,Тех_Движение!$B$2:$B$5111,"&lt;="&amp;K$3)-$F3870)))</f>
        <v>#VALUE!</v>
      </c>
      <c r="L3870" s="21" t="e">
        <f>IF(OR($B3870="",L$3&lt;$D3870+Настройки!$B$7),0,MAX(0,$E3870-MAX(0,SUMIFS(Тех_Движение!$G$2:$G$5111,Тех_Движение!$D$2:$D$5111,$C3870,Тех_Движение!$B$2:$B$5111,"&lt;="&amp;L$3)-$F3870)))</f>
        <v>#VALUE!</v>
      </c>
      <c r="M3870" s="21" t="e">
        <f>IF(OR($B3870="",M$3&lt;$D3870+Настройки!$B$7),0,MAX(0,$E3870-MAX(0,SUMIFS(Тех_Движение!$G$2:$G$5111,Тех_Движение!$D$2:$D$5111,$C3870,Тех_Движение!$B$2:$B$5111,"&lt;="&amp;M$3)-$F3870)))</f>
        <v>#VALUE!</v>
      </c>
      <c r="N3870" s="21" t="e">
        <f>IF(OR($B3870="",N$3&lt;$D3870+Настройки!$B$7),0,MAX(0,$E3870-MAX(0,SUMIFS(Тех_Движение!$G$2:$G$5111,Тех_Движение!$D$2:$D$5111,$C3870,Тех_Движение!$B$2:$B$5111,"&lt;="&amp;N$3)-$F3870)))</f>
        <v>#VALUE!</v>
      </c>
      <c r="O3870" s="21" t="e">
        <f>IF(OR($B3870="",O$3&lt;$D3870+Настройки!$B$7),0,MAX(0,$E3870-MAX(0,SUMIFS(Тех_Движение!$G$2:$G$5111,Тех_Движение!$D$2:$D$5111,$C3870,Тех_Движение!$B$2:$B$5111,"&lt;="&amp;O$3)-$F3870)))</f>
        <v>#VALUE!</v>
      </c>
      <c r="P3870" s="21" t="e">
        <f>IF(OR($B3870="",P$3&lt;$D3870+Настройки!$B$7),0,MAX(0,$E3870-MAX(0,SUMIFS(Тех_Движение!$G$2:$G$5111,Тех_Движение!$D$2:$D$5111,$C3870,Тех_Движение!$B$2:$B$5111,"&lt;="&amp;P$3)-$F3870)))</f>
        <v>#VALUE!</v>
      </c>
      <c r="Q3870" s="21" t="e">
        <f>IF(OR($B3870="",Q$3&lt;$D3870+Настройки!$B$7),0,MAX(0,$E3870-MAX(0,SUMIFS(Тех_Движение!$G$2:$G$5111,Тех_Движение!$D$2:$D$5111,$C3870,Тех_Движение!$B$2:$B$5111,"&lt;="&amp;Q$3)-$F3870)))</f>
        <v>#VALUE!</v>
      </c>
      <c r="R3870" s="21" t="str">
        <f t="shared" si="181"/>
        <v/>
      </c>
      <c r="S3870" s="23" t="str">
        <f>IF($B3870="","",VLOOKUP($C3870,Настройки!$A$11:$L$17,9,FALSE))</f>
        <v/>
      </c>
      <c r="T3870" s="23" t="str">
        <f t="shared" si="182"/>
        <v/>
      </c>
    </row>
    <row r="3871" spans="1:20" x14ac:dyDescent="0.3">
      <c r="A3871" s="20">
        <f>Тех_Движение!$A$3868</f>
        <v>3867</v>
      </c>
      <c r="B3871" s="20" t="str">
        <f>IF(Тех_Движение!$F$3868&gt;0,Тех_Движение!$I$3868,"")</f>
        <v/>
      </c>
      <c r="C3871" s="20" t="str">
        <f>IF($B3871="","",Тех_Движение!$D$3868)</f>
        <v/>
      </c>
      <c r="D3871" s="9" t="str">
        <f>IF($B3871="","",Тех_Движение!$B$3868)</f>
        <v/>
      </c>
      <c r="E3871" s="21" t="str">
        <f>IF($B3871="","",Тех_Движение!$F$3868)</f>
        <v/>
      </c>
      <c r="F3871" s="21" t="str">
        <f>IF($B3871="","",SUMIFS($E$5:$E3870,$C$5:$C3870,$C3871))</f>
        <v/>
      </c>
      <c r="G3871" s="21" t="str">
        <f>IF($B3871="","",MAX(0,$E3871-MAX(0,SUMIFS(Тех_Движение!$G$2:$G$5111,Тех_Движение!$D$2:$D$5111,$C3871,Тех_Движение!$B$2:$B$5111,"&lt;="&amp;Настройки!$B$5-1)-$F3871)))</f>
        <v/>
      </c>
      <c r="H3871" s="21" t="str">
        <f>IF($B3871="","",IF(AND($D3871&gt;=Настройки!$B$5,$D3871&lt;=Настройки!$B$6),$E3871,0))</f>
        <v/>
      </c>
      <c r="I3871" s="21" t="str">
        <f t="shared" si="180"/>
        <v/>
      </c>
      <c r="J3871" s="21" t="str">
        <f>IF($B3871="","",MAX(0,$E3871-MAX(0,SUMIFS(Тех_Движение!$G$2:$G$5111,Тех_Движение!$D$2:$D$5111,$C3871,Тех_Движение!$B$2:$B$5111,"&lt;="&amp;Настройки!$B$6)-$F3871)))</f>
        <v/>
      </c>
      <c r="K3871" s="21" t="e">
        <f>IF(OR($B3871="",K$3&lt;$D3871+Настройки!$B$7),0,MAX(0,$E3871-MAX(0,SUMIFS(Тех_Движение!$G$2:$G$5111,Тех_Движение!$D$2:$D$5111,$C3871,Тех_Движение!$B$2:$B$5111,"&lt;="&amp;K$3)-$F3871)))</f>
        <v>#VALUE!</v>
      </c>
      <c r="L3871" s="21" t="e">
        <f>IF(OR($B3871="",L$3&lt;$D3871+Настройки!$B$7),0,MAX(0,$E3871-MAX(0,SUMIFS(Тех_Движение!$G$2:$G$5111,Тех_Движение!$D$2:$D$5111,$C3871,Тех_Движение!$B$2:$B$5111,"&lt;="&amp;L$3)-$F3871)))</f>
        <v>#VALUE!</v>
      </c>
      <c r="M3871" s="21" t="e">
        <f>IF(OR($B3871="",M$3&lt;$D3871+Настройки!$B$7),0,MAX(0,$E3871-MAX(0,SUMIFS(Тех_Движение!$G$2:$G$5111,Тех_Движение!$D$2:$D$5111,$C3871,Тех_Движение!$B$2:$B$5111,"&lt;="&amp;M$3)-$F3871)))</f>
        <v>#VALUE!</v>
      </c>
      <c r="N3871" s="21" t="e">
        <f>IF(OR($B3871="",N$3&lt;$D3871+Настройки!$B$7),0,MAX(0,$E3871-MAX(0,SUMIFS(Тех_Движение!$G$2:$G$5111,Тех_Движение!$D$2:$D$5111,$C3871,Тех_Движение!$B$2:$B$5111,"&lt;="&amp;N$3)-$F3871)))</f>
        <v>#VALUE!</v>
      </c>
      <c r="O3871" s="21" t="e">
        <f>IF(OR($B3871="",O$3&lt;$D3871+Настройки!$B$7),0,MAX(0,$E3871-MAX(0,SUMIFS(Тех_Движение!$G$2:$G$5111,Тех_Движение!$D$2:$D$5111,$C3871,Тех_Движение!$B$2:$B$5111,"&lt;="&amp;O$3)-$F3871)))</f>
        <v>#VALUE!</v>
      </c>
      <c r="P3871" s="21" t="e">
        <f>IF(OR($B3871="",P$3&lt;$D3871+Настройки!$B$7),0,MAX(0,$E3871-MAX(0,SUMIFS(Тех_Движение!$G$2:$G$5111,Тех_Движение!$D$2:$D$5111,$C3871,Тех_Движение!$B$2:$B$5111,"&lt;="&amp;P$3)-$F3871)))</f>
        <v>#VALUE!</v>
      </c>
      <c r="Q3871" s="21" t="e">
        <f>IF(OR($B3871="",Q$3&lt;$D3871+Настройки!$B$7),0,MAX(0,$E3871-MAX(0,SUMIFS(Тех_Движение!$G$2:$G$5111,Тех_Движение!$D$2:$D$5111,$C3871,Тех_Движение!$B$2:$B$5111,"&lt;="&amp;Q$3)-$F3871)))</f>
        <v>#VALUE!</v>
      </c>
      <c r="R3871" s="21" t="str">
        <f t="shared" si="181"/>
        <v/>
      </c>
      <c r="S3871" s="23" t="str">
        <f>IF($B3871="","",VLOOKUP($C3871,Настройки!$A$11:$L$17,9,FALSE))</f>
        <v/>
      </c>
      <c r="T3871" s="23" t="str">
        <f t="shared" si="182"/>
        <v/>
      </c>
    </row>
    <row r="3872" spans="1:20" x14ac:dyDescent="0.3">
      <c r="A3872" s="20">
        <f>Тех_Движение!$A$3869</f>
        <v>3868</v>
      </c>
      <c r="B3872" s="20" t="str">
        <f>IF(Тех_Движение!$F$3869&gt;0,Тех_Движение!$I$3869,"")</f>
        <v/>
      </c>
      <c r="C3872" s="20" t="str">
        <f>IF($B3872="","",Тех_Движение!$D$3869)</f>
        <v/>
      </c>
      <c r="D3872" s="9" t="str">
        <f>IF($B3872="","",Тех_Движение!$B$3869)</f>
        <v/>
      </c>
      <c r="E3872" s="21" t="str">
        <f>IF($B3872="","",Тех_Движение!$F$3869)</f>
        <v/>
      </c>
      <c r="F3872" s="21" t="str">
        <f>IF($B3872="","",SUMIFS($E$5:$E3871,$C$5:$C3871,$C3872))</f>
        <v/>
      </c>
      <c r="G3872" s="21" t="str">
        <f>IF($B3872="","",MAX(0,$E3872-MAX(0,SUMIFS(Тех_Движение!$G$2:$G$5111,Тех_Движение!$D$2:$D$5111,$C3872,Тех_Движение!$B$2:$B$5111,"&lt;="&amp;Настройки!$B$5-1)-$F3872)))</f>
        <v/>
      </c>
      <c r="H3872" s="21" t="str">
        <f>IF($B3872="","",IF(AND($D3872&gt;=Настройки!$B$5,$D3872&lt;=Настройки!$B$6),$E3872,0))</f>
        <v/>
      </c>
      <c r="I3872" s="21" t="str">
        <f t="shared" si="180"/>
        <v/>
      </c>
      <c r="J3872" s="21" t="str">
        <f>IF($B3872="","",MAX(0,$E3872-MAX(0,SUMIFS(Тех_Движение!$G$2:$G$5111,Тех_Движение!$D$2:$D$5111,$C3872,Тех_Движение!$B$2:$B$5111,"&lt;="&amp;Настройки!$B$6)-$F3872)))</f>
        <v/>
      </c>
      <c r="K3872" s="21" t="e">
        <f>IF(OR($B3872="",K$3&lt;$D3872+Настройки!$B$7),0,MAX(0,$E3872-MAX(0,SUMIFS(Тех_Движение!$G$2:$G$5111,Тех_Движение!$D$2:$D$5111,$C3872,Тех_Движение!$B$2:$B$5111,"&lt;="&amp;K$3)-$F3872)))</f>
        <v>#VALUE!</v>
      </c>
      <c r="L3872" s="21" t="e">
        <f>IF(OR($B3872="",L$3&lt;$D3872+Настройки!$B$7),0,MAX(0,$E3872-MAX(0,SUMIFS(Тех_Движение!$G$2:$G$5111,Тех_Движение!$D$2:$D$5111,$C3872,Тех_Движение!$B$2:$B$5111,"&lt;="&amp;L$3)-$F3872)))</f>
        <v>#VALUE!</v>
      </c>
      <c r="M3872" s="21" t="e">
        <f>IF(OR($B3872="",M$3&lt;$D3872+Настройки!$B$7),0,MAX(0,$E3872-MAX(0,SUMIFS(Тех_Движение!$G$2:$G$5111,Тех_Движение!$D$2:$D$5111,$C3872,Тех_Движение!$B$2:$B$5111,"&lt;="&amp;M$3)-$F3872)))</f>
        <v>#VALUE!</v>
      </c>
      <c r="N3872" s="21" t="e">
        <f>IF(OR($B3872="",N$3&lt;$D3872+Настройки!$B$7),0,MAX(0,$E3872-MAX(0,SUMIFS(Тех_Движение!$G$2:$G$5111,Тех_Движение!$D$2:$D$5111,$C3872,Тех_Движение!$B$2:$B$5111,"&lt;="&amp;N$3)-$F3872)))</f>
        <v>#VALUE!</v>
      </c>
      <c r="O3872" s="21" t="e">
        <f>IF(OR($B3872="",O$3&lt;$D3872+Настройки!$B$7),0,MAX(0,$E3872-MAX(0,SUMIFS(Тех_Движение!$G$2:$G$5111,Тех_Движение!$D$2:$D$5111,$C3872,Тех_Движение!$B$2:$B$5111,"&lt;="&amp;O$3)-$F3872)))</f>
        <v>#VALUE!</v>
      </c>
      <c r="P3872" s="21" t="e">
        <f>IF(OR($B3872="",P$3&lt;$D3872+Настройки!$B$7),0,MAX(0,$E3872-MAX(0,SUMIFS(Тех_Движение!$G$2:$G$5111,Тех_Движение!$D$2:$D$5111,$C3872,Тех_Движение!$B$2:$B$5111,"&lt;="&amp;P$3)-$F3872)))</f>
        <v>#VALUE!</v>
      </c>
      <c r="Q3872" s="21" t="e">
        <f>IF(OR($B3872="",Q$3&lt;$D3872+Настройки!$B$7),0,MAX(0,$E3872-MAX(0,SUMIFS(Тех_Движение!$G$2:$G$5111,Тех_Движение!$D$2:$D$5111,$C3872,Тех_Движение!$B$2:$B$5111,"&lt;="&amp;Q$3)-$F3872)))</f>
        <v>#VALUE!</v>
      </c>
      <c r="R3872" s="21" t="str">
        <f t="shared" si="181"/>
        <v/>
      </c>
      <c r="S3872" s="23" t="str">
        <f>IF($B3872="","",VLOOKUP($C3872,Настройки!$A$11:$L$17,9,FALSE))</f>
        <v/>
      </c>
      <c r="T3872" s="23" t="str">
        <f t="shared" si="182"/>
        <v/>
      </c>
    </row>
    <row r="3873" spans="1:20" x14ac:dyDescent="0.3">
      <c r="A3873" s="20">
        <f>Тех_Движение!$A$3870</f>
        <v>3869</v>
      </c>
      <c r="B3873" s="20" t="str">
        <f>IF(Тех_Движение!$F$3870&gt;0,Тех_Движение!$I$3870,"")</f>
        <v/>
      </c>
      <c r="C3873" s="20" t="str">
        <f>IF($B3873="","",Тех_Движение!$D$3870)</f>
        <v/>
      </c>
      <c r="D3873" s="9" t="str">
        <f>IF($B3873="","",Тех_Движение!$B$3870)</f>
        <v/>
      </c>
      <c r="E3873" s="21" t="str">
        <f>IF($B3873="","",Тех_Движение!$F$3870)</f>
        <v/>
      </c>
      <c r="F3873" s="21" t="str">
        <f>IF($B3873="","",SUMIFS($E$5:$E3872,$C$5:$C3872,$C3873))</f>
        <v/>
      </c>
      <c r="G3873" s="21" t="str">
        <f>IF($B3873="","",MAX(0,$E3873-MAX(0,SUMIFS(Тех_Движение!$G$2:$G$5111,Тех_Движение!$D$2:$D$5111,$C3873,Тех_Движение!$B$2:$B$5111,"&lt;="&amp;Настройки!$B$5-1)-$F3873)))</f>
        <v/>
      </c>
      <c r="H3873" s="21" t="str">
        <f>IF($B3873="","",IF(AND($D3873&gt;=Настройки!$B$5,$D3873&lt;=Настройки!$B$6),$E3873,0))</f>
        <v/>
      </c>
      <c r="I3873" s="21" t="str">
        <f t="shared" si="180"/>
        <v/>
      </c>
      <c r="J3873" s="21" t="str">
        <f>IF($B3873="","",MAX(0,$E3873-MAX(0,SUMIFS(Тех_Движение!$G$2:$G$5111,Тех_Движение!$D$2:$D$5111,$C3873,Тех_Движение!$B$2:$B$5111,"&lt;="&amp;Настройки!$B$6)-$F3873)))</f>
        <v/>
      </c>
      <c r="K3873" s="21" t="e">
        <f>IF(OR($B3873="",K$3&lt;$D3873+Настройки!$B$7),0,MAX(0,$E3873-MAX(0,SUMIFS(Тех_Движение!$G$2:$G$5111,Тех_Движение!$D$2:$D$5111,$C3873,Тех_Движение!$B$2:$B$5111,"&lt;="&amp;K$3)-$F3873)))</f>
        <v>#VALUE!</v>
      </c>
      <c r="L3873" s="21" t="e">
        <f>IF(OR($B3873="",L$3&lt;$D3873+Настройки!$B$7),0,MAX(0,$E3873-MAX(0,SUMIFS(Тех_Движение!$G$2:$G$5111,Тех_Движение!$D$2:$D$5111,$C3873,Тех_Движение!$B$2:$B$5111,"&lt;="&amp;L$3)-$F3873)))</f>
        <v>#VALUE!</v>
      </c>
      <c r="M3873" s="21" t="e">
        <f>IF(OR($B3873="",M$3&lt;$D3873+Настройки!$B$7),0,MAX(0,$E3873-MAX(0,SUMIFS(Тех_Движение!$G$2:$G$5111,Тех_Движение!$D$2:$D$5111,$C3873,Тех_Движение!$B$2:$B$5111,"&lt;="&amp;M$3)-$F3873)))</f>
        <v>#VALUE!</v>
      </c>
      <c r="N3873" s="21" t="e">
        <f>IF(OR($B3873="",N$3&lt;$D3873+Настройки!$B$7),0,MAX(0,$E3873-MAX(0,SUMIFS(Тех_Движение!$G$2:$G$5111,Тех_Движение!$D$2:$D$5111,$C3873,Тех_Движение!$B$2:$B$5111,"&lt;="&amp;N$3)-$F3873)))</f>
        <v>#VALUE!</v>
      </c>
      <c r="O3873" s="21" t="e">
        <f>IF(OR($B3873="",O$3&lt;$D3873+Настройки!$B$7),0,MAX(0,$E3873-MAX(0,SUMIFS(Тех_Движение!$G$2:$G$5111,Тех_Движение!$D$2:$D$5111,$C3873,Тех_Движение!$B$2:$B$5111,"&lt;="&amp;O$3)-$F3873)))</f>
        <v>#VALUE!</v>
      </c>
      <c r="P3873" s="21" t="e">
        <f>IF(OR($B3873="",P$3&lt;$D3873+Настройки!$B$7),0,MAX(0,$E3873-MAX(0,SUMIFS(Тех_Движение!$G$2:$G$5111,Тех_Движение!$D$2:$D$5111,$C3873,Тех_Движение!$B$2:$B$5111,"&lt;="&amp;P$3)-$F3873)))</f>
        <v>#VALUE!</v>
      </c>
      <c r="Q3873" s="21" t="e">
        <f>IF(OR($B3873="",Q$3&lt;$D3873+Настройки!$B$7),0,MAX(0,$E3873-MAX(0,SUMIFS(Тех_Движение!$G$2:$G$5111,Тех_Движение!$D$2:$D$5111,$C3873,Тех_Движение!$B$2:$B$5111,"&lt;="&amp;Q$3)-$F3873)))</f>
        <v>#VALUE!</v>
      </c>
      <c r="R3873" s="21" t="str">
        <f t="shared" si="181"/>
        <v/>
      </c>
      <c r="S3873" s="23" t="str">
        <f>IF($B3873="","",VLOOKUP($C3873,Настройки!$A$11:$L$17,9,FALSE))</f>
        <v/>
      </c>
      <c r="T3873" s="23" t="str">
        <f t="shared" si="182"/>
        <v/>
      </c>
    </row>
    <row r="3874" spans="1:20" x14ac:dyDescent="0.3">
      <c r="A3874" s="20">
        <f>Тех_Движение!$A$3871</f>
        <v>3870</v>
      </c>
      <c r="B3874" s="20" t="str">
        <f>IF(Тех_Движение!$F$3871&gt;0,Тех_Движение!$I$3871,"")</f>
        <v/>
      </c>
      <c r="C3874" s="20" t="str">
        <f>IF($B3874="","",Тех_Движение!$D$3871)</f>
        <v/>
      </c>
      <c r="D3874" s="9" t="str">
        <f>IF($B3874="","",Тех_Движение!$B$3871)</f>
        <v/>
      </c>
      <c r="E3874" s="21" t="str">
        <f>IF($B3874="","",Тех_Движение!$F$3871)</f>
        <v/>
      </c>
      <c r="F3874" s="21" t="str">
        <f>IF($B3874="","",SUMIFS($E$5:$E3873,$C$5:$C3873,$C3874))</f>
        <v/>
      </c>
      <c r="G3874" s="21" t="str">
        <f>IF($B3874="","",MAX(0,$E3874-MAX(0,SUMIFS(Тех_Движение!$G$2:$G$5111,Тех_Движение!$D$2:$D$5111,$C3874,Тех_Движение!$B$2:$B$5111,"&lt;="&amp;Настройки!$B$5-1)-$F3874)))</f>
        <v/>
      </c>
      <c r="H3874" s="21" t="str">
        <f>IF($B3874="","",IF(AND($D3874&gt;=Настройки!$B$5,$D3874&lt;=Настройки!$B$6),$E3874,0))</f>
        <v/>
      </c>
      <c r="I3874" s="21" t="str">
        <f t="shared" si="180"/>
        <v/>
      </c>
      <c r="J3874" s="21" t="str">
        <f>IF($B3874="","",MAX(0,$E3874-MAX(0,SUMIFS(Тех_Движение!$G$2:$G$5111,Тех_Движение!$D$2:$D$5111,$C3874,Тех_Движение!$B$2:$B$5111,"&lt;="&amp;Настройки!$B$6)-$F3874)))</f>
        <v/>
      </c>
      <c r="K3874" s="21" t="e">
        <f>IF(OR($B3874="",K$3&lt;$D3874+Настройки!$B$7),0,MAX(0,$E3874-MAX(0,SUMIFS(Тех_Движение!$G$2:$G$5111,Тех_Движение!$D$2:$D$5111,$C3874,Тех_Движение!$B$2:$B$5111,"&lt;="&amp;K$3)-$F3874)))</f>
        <v>#VALUE!</v>
      </c>
      <c r="L3874" s="21" t="e">
        <f>IF(OR($B3874="",L$3&lt;$D3874+Настройки!$B$7),0,MAX(0,$E3874-MAX(0,SUMIFS(Тех_Движение!$G$2:$G$5111,Тех_Движение!$D$2:$D$5111,$C3874,Тех_Движение!$B$2:$B$5111,"&lt;="&amp;L$3)-$F3874)))</f>
        <v>#VALUE!</v>
      </c>
      <c r="M3874" s="21" t="e">
        <f>IF(OR($B3874="",M$3&lt;$D3874+Настройки!$B$7),0,MAX(0,$E3874-MAX(0,SUMIFS(Тех_Движение!$G$2:$G$5111,Тех_Движение!$D$2:$D$5111,$C3874,Тех_Движение!$B$2:$B$5111,"&lt;="&amp;M$3)-$F3874)))</f>
        <v>#VALUE!</v>
      </c>
      <c r="N3874" s="21" t="e">
        <f>IF(OR($B3874="",N$3&lt;$D3874+Настройки!$B$7),0,MAX(0,$E3874-MAX(0,SUMIFS(Тех_Движение!$G$2:$G$5111,Тех_Движение!$D$2:$D$5111,$C3874,Тех_Движение!$B$2:$B$5111,"&lt;="&amp;N$3)-$F3874)))</f>
        <v>#VALUE!</v>
      </c>
      <c r="O3874" s="21" t="e">
        <f>IF(OR($B3874="",O$3&lt;$D3874+Настройки!$B$7),0,MAX(0,$E3874-MAX(0,SUMIFS(Тех_Движение!$G$2:$G$5111,Тех_Движение!$D$2:$D$5111,$C3874,Тех_Движение!$B$2:$B$5111,"&lt;="&amp;O$3)-$F3874)))</f>
        <v>#VALUE!</v>
      </c>
      <c r="P3874" s="21" t="e">
        <f>IF(OR($B3874="",P$3&lt;$D3874+Настройки!$B$7),0,MAX(0,$E3874-MAX(0,SUMIFS(Тех_Движение!$G$2:$G$5111,Тех_Движение!$D$2:$D$5111,$C3874,Тех_Движение!$B$2:$B$5111,"&lt;="&amp;P$3)-$F3874)))</f>
        <v>#VALUE!</v>
      </c>
      <c r="Q3874" s="21" t="e">
        <f>IF(OR($B3874="",Q$3&lt;$D3874+Настройки!$B$7),0,MAX(0,$E3874-MAX(0,SUMIFS(Тех_Движение!$G$2:$G$5111,Тех_Движение!$D$2:$D$5111,$C3874,Тех_Движение!$B$2:$B$5111,"&lt;="&amp;Q$3)-$F3874)))</f>
        <v>#VALUE!</v>
      </c>
      <c r="R3874" s="21" t="str">
        <f t="shared" si="181"/>
        <v/>
      </c>
      <c r="S3874" s="23" t="str">
        <f>IF($B3874="","",VLOOKUP($C3874,Настройки!$A$11:$L$17,9,FALSE))</f>
        <v/>
      </c>
      <c r="T3874" s="23" t="str">
        <f t="shared" si="182"/>
        <v/>
      </c>
    </row>
    <row r="3875" spans="1:20" x14ac:dyDescent="0.3">
      <c r="A3875" s="20">
        <f>Тех_Движение!$A$3872</f>
        <v>3871</v>
      </c>
      <c r="B3875" s="20" t="str">
        <f>IF(Тех_Движение!$F$3872&gt;0,Тех_Движение!$I$3872,"")</f>
        <v/>
      </c>
      <c r="C3875" s="20" t="str">
        <f>IF($B3875="","",Тех_Движение!$D$3872)</f>
        <v/>
      </c>
      <c r="D3875" s="9" t="str">
        <f>IF($B3875="","",Тех_Движение!$B$3872)</f>
        <v/>
      </c>
      <c r="E3875" s="21" t="str">
        <f>IF($B3875="","",Тех_Движение!$F$3872)</f>
        <v/>
      </c>
      <c r="F3875" s="21" t="str">
        <f>IF($B3875="","",SUMIFS($E$5:$E3874,$C$5:$C3874,$C3875))</f>
        <v/>
      </c>
      <c r="G3875" s="21" t="str">
        <f>IF($B3875="","",MAX(0,$E3875-MAX(0,SUMIFS(Тех_Движение!$G$2:$G$5111,Тех_Движение!$D$2:$D$5111,$C3875,Тех_Движение!$B$2:$B$5111,"&lt;="&amp;Настройки!$B$5-1)-$F3875)))</f>
        <v/>
      </c>
      <c r="H3875" s="21" t="str">
        <f>IF($B3875="","",IF(AND($D3875&gt;=Настройки!$B$5,$D3875&lt;=Настройки!$B$6),$E3875,0))</f>
        <v/>
      </c>
      <c r="I3875" s="21" t="str">
        <f t="shared" si="180"/>
        <v/>
      </c>
      <c r="J3875" s="21" t="str">
        <f>IF($B3875="","",MAX(0,$E3875-MAX(0,SUMIFS(Тех_Движение!$G$2:$G$5111,Тех_Движение!$D$2:$D$5111,$C3875,Тех_Движение!$B$2:$B$5111,"&lt;="&amp;Настройки!$B$6)-$F3875)))</f>
        <v/>
      </c>
      <c r="K3875" s="21" t="e">
        <f>IF(OR($B3875="",K$3&lt;$D3875+Настройки!$B$7),0,MAX(0,$E3875-MAX(0,SUMIFS(Тех_Движение!$G$2:$G$5111,Тех_Движение!$D$2:$D$5111,$C3875,Тех_Движение!$B$2:$B$5111,"&lt;="&amp;K$3)-$F3875)))</f>
        <v>#VALUE!</v>
      </c>
      <c r="L3875" s="21" t="e">
        <f>IF(OR($B3875="",L$3&lt;$D3875+Настройки!$B$7),0,MAX(0,$E3875-MAX(0,SUMIFS(Тех_Движение!$G$2:$G$5111,Тех_Движение!$D$2:$D$5111,$C3875,Тех_Движение!$B$2:$B$5111,"&lt;="&amp;L$3)-$F3875)))</f>
        <v>#VALUE!</v>
      </c>
      <c r="M3875" s="21" t="e">
        <f>IF(OR($B3875="",M$3&lt;$D3875+Настройки!$B$7),0,MAX(0,$E3875-MAX(0,SUMIFS(Тех_Движение!$G$2:$G$5111,Тех_Движение!$D$2:$D$5111,$C3875,Тех_Движение!$B$2:$B$5111,"&lt;="&amp;M$3)-$F3875)))</f>
        <v>#VALUE!</v>
      </c>
      <c r="N3875" s="21" t="e">
        <f>IF(OR($B3875="",N$3&lt;$D3875+Настройки!$B$7),0,MAX(0,$E3875-MAX(0,SUMIFS(Тех_Движение!$G$2:$G$5111,Тех_Движение!$D$2:$D$5111,$C3875,Тех_Движение!$B$2:$B$5111,"&lt;="&amp;N$3)-$F3875)))</f>
        <v>#VALUE!</v>
      </c>
      <c r="O3875" s="21" t="e">
        <f>IF(OR($B3875="",O$3&lt;$D3875+Настройки!$B$7),0,MAX(0,$E3875-MAX(0,SUMIFS(Тех_Движение!$G$2:$G$5111,Тех_Движение!$D$2:$D$5111,$C3875,Тех_Движение!$B$2:$B$5111,"&lt;="&amp;O$3)-$F3875)))</f>
        <v>#VALUE!</v>
      </c>
      <c r="P3875" s="21" t="e">
        <f>IF(OR($B3875="",P$3&lt;$D3875+Настройки!$B$7),0,MAX(0,$E3875-MAX(0,SUMIFS(Тех_Движение!$G$2:$G$5111,Тех_Движение!$D$2:$D$5111,$C3875,Тех_Движение!$B$2:$B$5111,"&lt;="&amp;P$3)-$F3875)))</f>
        <v>#VALUE!</v>
      </c>
      <c r="Q3875" s="21" t="e">
        <f>IF(OR($B3875="",Q$3&lt;$D3875+Настройки!$B$7),0,MAX(0,$E3875-MAX(0,SUMIFS(Тех_Движение!$G$2:$G$5111,Тех_Движение!$D$2:$D$5111,$C3875,Тех_Движение!$B$2:$B$5111,"&lt;="&amp;Q$3)-$F3875)))</f>
        <v>#VALUE!</v>
      </c>
      <c r="R3875" s="21" t="str">
        <f t="shared" si="181"/>
        <v/>
      </c>
      <c r="S3875" s="23" t="str">
        <f>IF($B3875="","",VLOOKUP($C3875,Настройки!$A$11:$L$17,9,FALSE))</f>
        <v/>
      </c>
      <c r="T3875" s="23" t="str">
        <f t="shared" si="182"/>
        <v/>
      </c>
    </row>
    <row r="3876" spans="1:20" x14ac:dyDescent="0.3">
      <c r="A3876" s="20">
        <f>Тех_Движение!$A$3873</f>
        <v>3872</v>
      </c>
      <c r="B3876" s="20" t="str">
        <f>IF(Тех_Движение!$F$3873&gt;0,Тех_Движение!$I$3873,"")</f>
        <v/>
      </c>
      <c r="C3876" s="20" t="str">
        <f>IF($B3876="","",Тех_Движение!$D$3873)</f>
        <v/>
      </c>
      <c r="D3876" s="9" t="str">
        <f>IF($B3876="","",Тех_Движение!$B$3873)</f>
        <v/>
      </c>
      <c r="E3876" s="21" t="str">
        <f>IF($B3876="","",Тех_Движение!$F$3873)</f>
        <v/>
      </c>
      <c r="F3876" s="21" t="str">
        <f>IF($B3876="","",SUMIFS($E$5:$E3875,$C$5:$C3875,$C3876))</f>
        <v/>
      </c>
      <c r="G3876" s="21" t="str">
        <f>IF($B3876="","",MAX(0,$E3876-MAX(0,SUMIFS(Тех_Движение!$G$2:$G$5111,Тех_Движение!$D$2:$D$5111,$C3876,Тех_Движение!$B$2:$B$5111,"&lt;="&amp;Настройки!$B$5-1)-$F3876)))</f>
        <v/>
      </c>
      <c r="H3876" s="21" t="str">
        <f>IF($B3876="","",IF(AND($D3876&gt;=Настройки!$B$5,$D3876&lt;=Настройки!$B$6),$E3876,0))</f>
        <v/>
      </c>
      <c r="I3876" s="21" t="str">
        <f t="shared" si="180"/>
        <v/>
      </c>
      <c r="J3876" s="21" t="str">
        <f>IF($B3876="","",MAX(0,$E3876-MAX(0,SUMIFS(Тех_Движение!$G$2:$G$5111,Тех_Движение!$D$2:$D$5111,$C3876,Тех_Движение!$B$2:$B$5111,"&lt;="&amp;Настройки!$B$6)-$F3876)))</f>
        <v/>
      </c>
      <c r="K3876" s="21" t="e">
        <f>IF(OR($B3876="",K$3&lt;$D3876+Настройки!$B$7),0,MAX(0,$E3876-MAX(0,SUMIFS(Тех_Движение!$G$2:$G$5111,Тех_Движение!$D$2:$D$5111,$C3876,Тех_Движение!$B$2:$B$5111,"&lt;="&amp;K$3)-$F3876)))</f>
        <v>#VALUE!</v>
      </c>
      <c r="L3876" s="21" t="e">
        <f>IF(OR($B3876="",L$3&lt;$D3876+Настройки!$B$7),0,MAX(0,$E3876-MAX(0,SUMIFS(Тех_Движение!$G$2:$G$5111,Тех_Движение!$D$2:$D$5111,$C3876,Тех_Движение!$B$2:$B$5111,"&lt;="&amp;L$3)-$F3876)))</f>
        <v>#VALUE!</v>
      </c>
      <c r="M3876" s="21" t="e">
        <f>IF(OR($B3876="",M$3&lt;$D3876+Настройки!$B$7),0,MAX(0,$E3876-MAX(0,SUMIFS(Тех_Движение!$G$2:$G$5111,Тех_Движение!$D$2:$D$5111,$C3876,Тех_Движение!$B$2:$B$5111,"&lt;="&amp;M$3)-$F3876)))</f>
        <v>#VALUE!</v>
      </c>
      <c r="N3876" s="21" t="e">
        <f>IF(OR($B3876="",N$3&lt;$D3876+Настройки!$B$7),0,MAX(0,$E3876-MAX(0,SUMIFS(Тех_Движение!$G$2:$G$5111,Тех_Движение!$D$2:$D$5111,$C3876,Тех_Движение!$B$2:$B$5111,"&lt;="&amp;N$3)-$F3876)))</f>
        <v>#VALUE!</v>
      </c>
      <c r="O3876" s="21" t="e">
        <f>IF(OR($B3876="",O$3&lt;$D3876+Настройки!$B$7),0,MAX(0,$E3876-MAX(0,SUMIFS(Тех_Движение!$G$2:$G$5111,Тех_Движение!$D$2:$D$5111,$C3876,Тех_Движение!$B$2:$B$5111,"&lt;="&amp;O$3)-$F3876)))</f>
        <v>#VALUE!</v>
      </c>
      <c r="P3876" s="21" t="e">
        <f>IF(OR($B3876="",P$3&lt;$D3876+Настройки!$B$7),0,MAX(0,$E3876-MAX(0,SUMIFS(Тех_Движение!$G$2:$G$5111,Тех_Движение!$D$2:$D$5111,$C3876,Тех_Движение!$B$2:$B$5111,"&lt;="&amp;P$3)-$F3876)))</f>
        <v>#VALUE!</v>
      </c>
      <c r="Q3876" s="21" t="e">
        <f>IF(OR($B3876="",Q$3&lt;$D3876+Настройки!$B$7),0,MAX(0,$E3876-MAX(0,SUMIFS(Тех_Движение!$G$2:$G$5111,Тех_Движение!$D$2:$D$5111,$C3876,Тех_Движение!$B$2:$B$5111,"&lt;="&amp;Q$3)-$F3876)))</f>
        <v>#VALUE!</v>
      </c>
      <c r="R3876" s="21" t="str">
        <f t="shared" si="181"/>
        <v/>
      </c>
      <c r="S3876" s="23" t="str">
        <f>IF($B3876="","",VLOOKUP($C3876,Настройки!$A$11:$L$17,9,FALSE))</f>
        <v/>
      </c>
      <c r="T3876" s="23" t="str">
        <f t="shared" si="182"/>
        <v/>
      </c>
    </row>
    <row r="3877" spans="1:20" x14ac:dyDescent="0.3">
      <c r="A3877" s="20">
        <f>Тех_Движение!$A$3874</f>
        <v>3873</v>
      </c>
      <c r="B3877" s="20" t="str">
        <f>IF(Тех_Движение!$F$3874&gt;0,Тех_Движение!$I$3874,"")</f>
        <v/>
      </c>
      <c r="C3877" s="20" t="str">
        <f>IF($B3877="","",Тех_Движение!$D$3874)</f>
        <v/>
      </c>
      <c r="D3877" s="9" t="str">
        <f>IF($B3877="","",Тех_Движение!$B$3874)</f>
        <v/>
      </c>
      <c r="E3877" s="21" t="str">
        <f>IF($B3877="","",Тех_Движение!$F$3874)</f>
        <v/>
      </c>
      <c r="F3877" s="21" t="str">
        <f>IF($B3877="","",SUMIFS($E$5:$E3876,$C$5:$C3876,$C3877))</f>
        <v/>
      </c>
      <c r="G3877" s="21" t="str">
        <f>IF($B3877="","",MAX(0,$E3877-MAX(0,SUMIFS(Тех_Движение!$G$2:$G$5111,Тех_Движение!$D$2:$D$5111,$C3877,Тех_Движение!$B$2:$B$5111,"&lt;="&amp;Настройки!$B$5-1)-$F3877)))</f>
        <v/>
      </c>
      <c r="H3877" s="21" t="str">
        <f>IF($B3877="","",IF(AND($D3877&gt;=Настройки!$B$5,$D3877&lt;=Настройки!$B$6),$E3877,0))</f>
        <v/>
      </c>
      <c r="I3877" s="21" t="str">
        <f t="shared" si="180"/>
        <v/>
      </c>
      <c r="J3877" s="21" t="str">
        <f>IF($B3877="","",MAX(0,$E3877-MAX(0,SUMIFS(Тех_Движение!$G$2:$G$5111,Тех_Движение!$D$2:$D$5111,$C3877,Тех_Движение!$B$2:$B$5111,"&lt;="&amp;Настройки!$B$6)-$F3877)))</f>
        <v/>
      </c>
      <c r="K3877" s="21" t="e">
        <f>IF(OR($B3877="",K$3&lt;$D3877+Настройки!$B$7),0,MAX(0,$E3877-MAX(0,SUMIFS(Тех_Движение!$G$2:$G$5111,Тех_Движение!$D$2:$D$5111,$C3877,Тех_Движение!$B$2:$B$5111,"&lt;="&amp;K$3)-$F3877)))</f>
        <v>#VALUE!</v>
      </c>
      <c r="L3877" s="21" t="e">
        <f>IF(OR($B3877="",L$3&lt;$D3877+Настройки!$B$7),0,MAX(0,$E3877-MAX(0,SUMIFS(Тех_Движение!$G$2:$G$5111,Тех_Движение!$D$2:$D$5111,$C3877,Тех_Движение!$B$2:$B$5111,"&lt;="&amp;L$3)-$F3877)))</f>
        <v>#VALUE!</v>
      </c>
      <c r="M3877" s="21" t="e">
        <f>IF(OR($B3877="",M$3&lt;$D3877+Настройки!$B$7),0,MAX(0,$E3877-MAX(0,SUMIFS(Тех_Движение!$G$2:$G$5111,Тех_Движение!$D$2:$D$5111,$C3877,Тех_Движение!$B$2:$B$5111,"&lt;="&amp;M$3)-$F3877)))</f>
        <v>#VALUE!</v>
      </c>
      <c r="N3877" s="21" t="e">
        <f>IF(OR($B3877="",N$3&lt;$D3877+Настройки!$B$7),0,MAX(0,$E3877-MAX(0,SUMIFS(Тех_Движение!$G$2:$G$5111,Тех_Движение!$D$2:$D$5111,$C3877,Тех_Движение!$B$2:$B$5111,"&lt;="&amp;N$3)-$F3877)))</f>
        <v>#VALUE!</v>
      </c>
      <c r="O3877" s="21" t="e">
        <f>IF(OR($B3877="",O$3&lt;$D3877+Настройки!$B$7),0,MAX(0,$E3877-MAX(0,SUMIFS(Тех_Движение!$G$2:$G$5111,Тех_Движение!$D$2:$D$5111,$C3877,Тех_Движение!$B$2:$B$5111,"&lt;="&amp;O$3)-$F3877)))</f>
        <v>#VALUE!</v>
      </c>
      <c r="P3877" s="21" t="e">
        <f>IF(OR($B3877="",P$3&lt;$D3877+Настройки!$B$7),0,MAX(0,$E3877-MAX(0,SUMIFS(Тех_Движение!$G$2:$G$5111,Тех_Движение!$D$2:$D$5111,$C3877,Тех_Движение!$B$2:$B$5111,"&lt;="&amp;P$3)-$F3877)))</f>
        <v>#VALUE!</v>
      </c>
      <c r="Q3877" s="21" t="e">
        <f>IF(OR($B3877="",Q$3&lt;$D3877+Настройки!$B$7),0,MAX(0,$E3877-MAX(0,SUMIFS(Тех_Движение!$G$2:$G$5111,Тех_Движение!$D$2:$D$5111,$C3877,Тех_Движение!$B$2:$B$5111,"&lt;="&amp;Q$3)-$F3877)))</f>
        <v>#VALUE!</v>
      </c>
      <c r="R3877" s="21" t="str">
        <f t="shared" si="181"/>
        <v/>
      </c>
      <c r="S3877" s="23" t="str">
        <f>IF($B3877="","",VLOOKUP($C3877,Настройки!$A$11:$L$17,9,FALSE))</f>
        <v/>
      </c>
      <c r="T3877" s="23" t="str">
        <f t="shared" si="182"/>
        <v/>
      </c>
    </row>
    <row r="3878" spans="1:20" x14ac:dyDescent="0.3">
      <c r="A3878" s="20">
        <f>Тех_Движение!$A$3875</f>
        <v>3874</v>
      </c>
      <c r="B3878" s="20" t="str">
        <f>IF(Тех_Движение!$F$3875&gt;0,Тех_Движение!$I$3875,"")</f>
        <v/>
      </c>
      <c r="C3878" s="20" t="str">
        <f>IF($B3878="","",Тех_Движение!$D$3875)</f>
        <v/>
      </c>
      <c r="D3878" s="9" t="str">
        <f>IF($B3878="","",Тех_Движение!$B$3875)</f>
        <v/>
      </c>
      <c r="E3878" s="21" t="str">
        <f>IF($B3878="","",Тех_Движение!$F$3875)</f>
        <v/>
      </c>
      <c r="F3878" s="21" t="str">
        <f>IF($B3878="","",SUMIFS($E$5:$E3877,$C$5:$C3877,$C3878))</f>
        <v/>
      </c>
      <c r="G3878" s="21" t="str">
        <f>IF($B3878="","",MAX(0,$E3878-MAX(0,SUMIFS(Тех_Движение!$G$2:$G$5111,Тех_Движение!$D$2:$D$5111,$C3878,Тех_Движение!$B$2:$B$5111,"&lt;="&amp;Настройки!$B$5-1)-$F3878)))</f>
        <v/>
      </c>
      <c r="H3878" s="21" t="str">
        <f>IF($B3878="","",IF(AND($D3878&gt;=Настройки!$B$5,$D3878&lt;=Настройки!$B$6),$E3878,0))</f>
        <v/>
      </c>
      <c r="I3878" s="21" t="str">
        <f t="shared" si="180"/>
        <v/>
      </c>
      <c r="J3878" s="21" t="str">
        <f>IF($B3878="","",MAX(0,$E3878-MAX(0,SUMIFS(Тех_Движение!$G$2:$G$5111,Тех_Движение!$D$2:$D$5111,$C3878,Тех_Движение!$B$2:$B$5111,"&lt;="&amp;Настройки!$B$6)-$F3878)))</f>
        <v/>
      </c>
      <c r="K3878" s="21" t="e">
        <f>IF(OR($B3878="",K$3&lt;$D3878+Настройки!$B$7),0,MAX(0,$E3878-MAX(0,SUMIFS(Тех_Движение!$G$2:$G$5111,Тех_Движение!$D$2:$D$5111,$C3878,Тех_Движение!$B$2:$B$5111,"&lt;="&amp;K$3)-$F3878)))</f>
        <v>#VALUE!</v>
      </c>
      <c r="L3878" s="21" t="e">
        <f>IF(OR($B3878="",L$3&lt;$D3878+Настройки!$B$7),0,MAX(0,$E3878-MAX(0,SUMIFS(Тех_Движение!$G$2:$G$5111,Тех_Движение!$D$2:$D$5111,$C3878,Тех_Движение!$B$2:$B$5111,"&lt;="&amp;L$3)-$F3878)))</f>
        <v>#VALUE!</v>
      </c>
      <c r="M3878" s="21" t="e">
        <f>IF(OR($B3878="",M$3&lt;$D3878+Настройки!$B$7),0,MAX(0,$E3878-MAX(0,SUMIFS(Тех_Движение!$G$2:$G$5111,Тех_Движение!$D$2:$D$5111,$C3878,Тех_Движение!$B$2:$B$5111,"&lt;="&amp;M$3)-$F3878)))</f>
        <v>#VALUE!</v>
      </c>
      <c r="N3878" s="21" t="e">
        <f>IF(OR($B3878="",N$3&lt;$D3878+Настройки!$B$7),0,MAX(0,$E3878-MAX(0,SUMIFS(Тех_Движение!$G$2:$G$5111,Тех_Движение!$D$2:$D$5111,$C3878,Тех_Движение!$B$2:$B$5111,"&lt;="&amp;N$3)-$F3878)))</f>
        <v>#VALUE!</v>
      </c>
      <c r="O3878" s="21" t="e">
        <f>IF(OR($B3878="",O$3&lt;$D3878+Настройки!$B$7),0,MAX(0,$E3878-MAX(0,SUMIFS(Тех_Движение!$G$2:$G$5111,Тех_Движение!$D$2:$D$5111,$C3878,Тех_Движение!$B$2:$B$5111,"&lt;="&amp;O$3)-$F3878)))</f>
        <v>#VALUE!</v>
      </c>
      <c r="P3878" s="21" t="e">
        <f>IF(OR($B3878="",P$3&lt;$D3878+Настройки!$B$7),0,MAX(0,$E3878-MAX(0,SUMIFS(Тех_Движение!$G$2:$G$5111,Тех_Движение!$D$2:$D$5111,$C3878,Тех_Движение!$B$2:$B$5111,"&lt;="&amp;P$3)-$F3878)))</f>
        <v>#VALUE!</v>
      </c>
      <c r="Q3878" s="21" t="e">
        <f>IF(OR($B3878="",Q$3&lt;$D3878+Настройки!$B$7),0,MAX(0,$E3878-MAX(0,SUMIFS(Тех_Движение!$G$2:$G$5111,Тех_Движение!$D$2:$D$5111,$C3878,Тех_Движение!$B$2:$B$5111,"&lt;="&amp;Q$3)-$F3878)))</f>
        <v>#VALUE!</v>
      </c>
      <c r="R3878" s="21" t="str">
        <f t="shared" si="181"/>
        <v/>
      </c>
      <c r="S3878" s="23" t="str">
        <f>IF($B3878="","",VLOOKUP($C3878,Настройки!$A$11:$L$17,9,FALSE))</f>
        <v/>
      </c>
      <c r="T3878" s="23" t="str">
        <f t="shared" si="182"/>
        <v/>
      </c>
    </row>
    <row r="3879" spans="1:20" x14ac:dyDescent="0.3">
      <c r="A3879" s="20">
        <f>Тех_Движение!$A$3876</f>
        <v>3875</v>
      </c>
      <c r="B3879" s="20" t="str">
        <f>IF(Тех_Движение!$F$3876&gt;0,Тех_Движение!$I$3876,"")</f>
        <v/>
      </c>
      <c r="C3879" s="20" t="str">
        <f>IF($B3879="","",Тех_Движение!$D$3876)</f>
        <v/>
      </c>
      <c r="D3879" s="9" t="str">
        <f>IF($B3879="","",Тех_Движение!$B$3876)</f>
        <v/>
      </c>
      <c r="E3879" s="21" t="str">
        <f>IF($B3879="","",Тех_Движение!$F$3876)</f>
        <v/>
      </c>
      <c r="F3879" s="21" t="str">
        <f>IF($B3879="","",SUMIFS($E$5:$E3878,$C$5:$C3878,$C3879))</f>
        <v/>
      </c>
      <c r="G3879" s="21" t="str">
        <f>IF($B3879="","",MAX(0,$E3879-MAX(0,SUMIFS(Тех_Движение!$G$2:$G$5111,Тех_Движение!$D$2:$D$5111,$C3879,Тех_Движение!$B$2:$B$5111,"&lt;="&amp;Настройки!$B$5-1)-$F3879)))</f>
        <v/>
      </c>
      <c r="H3879" s="21" t="str">
        <f>IF($B3879="","",IF(AND($D3879&gt;=Настройки!$B$5,$D3879&lt;=Настройки!$B$6),$E3879,0))</f>
        <v/>
      </c>
      <c r="I3879" s="21" t="str">
        <f t="shared" si="180"/>
        <v/>
      </c>
      <c r="J3879" s="21" t="str">
        <f>IF($B3879="","",MAX(0,$E3879-MAX(0,SUMIFS(Тех_Движение!$G$2:$G$5111,Тех_Движение!$D$2:$D$5111,$C3879,Тех_Движение!$B$2:$B$5111,"&lt;="&amp;Настройки!$B$6)-$F3879)))</f>
        <v/>
      </c>
      <c r="K3879" s="21" t="e">
        <f>IF(OR($B3879="",K$3&lt;$D3879+Настройки!$B$7),0,MAX(0,$E3879-MAX(0,SUMIFS(Тех_Движение!$G$2:$G$5111,Тех_Движение!$D$2:$D$5111,$C3879,Тех_Движение!$B$2:$B$5111,"&lt;="&amp;K$3)-$F3879)))</f>
        <v>#VALUE!</v>
      </c>
      <c r="L3879" s="21" t="e">
        <f>IF(OR($B3879="",L$3&lt;$D3879+Настройки!$B$7),0,MAX(0,$E3879-MAX(0,SUMIFS(Тех_Движение!$G$2:$G$5111,Тех_Движение!$D$2:$D$5111,$C3879,Тех_Движение!$B$2:$B$5111,"&lt;="&amp;L$3)-$F3879)))</f>
        <v>#VALUE!</v>
      </c>
      <c r="M3879" s="21" t="e">
        <f>IF(OR($B3879="",M$3&lt;$D3879+Настройки!$B$7),0,MAX(0,$E3879-MAX(0,SUMIFS(Тех_Движение!$G$2:$G$5111,Тех_Движение!$D$2:$D$5111,$C3879,Тех_Движение!$B$2:$B$5111,"&lt;="&amp;M$3)-$F3879)))</f>
        <v>#VALUE!</v>
      </c>
      <c r="N3879" s="21" t="e">
        <f>IF(OR($B3879="",N$3&lt;$D3879+Настройки!$B$7),0,MAX(0,$E3879-MAX(0,SUMIFS(Тех_Движение!$G$2:$G$5111,Тех_Движение!$D$2:$D$5111,$C3879,Тех_Движение!$B$2:$B$5111,"&lt;="&amp;N$3)-$F3879)))</f>
        <v>#VALUE!</v>
      </c>
      <c r="O3879" s="21" t="e">
        <f>IF(OR($B3879="",O$3&lt;$D3879+Настройки!$B$7),0,MAX(0,$E3879-MAX(0,SUMIFS(Тех_Движение!$G$2:$G$5111,Тех_Движение!$D$2:$D$5111,$C3879,Тех_Движение!$B$2:$B$5111,"&lt;="&amp;O$3)-$F3879)))</f>
        <v>#VALUE!</v>
      </c>
      <c r="P3879" s="21" t="e">
        <f>IF(OR($B3879="",P$3&lt;$D3879+Настройки!$B$7),0,MAX(0,$E3879-MAX(0,SUMIFS(Тех_Движение!$G$2:$G$5111,Тех_Движение!$D$2:$D$5111,$C3879,Тех_Движение!$B$2:$B$5111,"&lt;="&amp;P$3)-$F3879)))</f>
        <v>#VALUE!</v>
      </c>
      <c r="Q3879" s="21" t="e">
        <f>IF(OR($B3879="",Q$3&lt;$D3879+Настройки!$B$7),0,MAX(0,$E3879-MAX(0,SUMIFS(Тех_Движение!$G$2:$G$5111,Тех_Движение!$D$2:$D$5111,$C3879,Тех_Движение!$B$2:$B$5111,"&lt;="&amp;Q$3)-$F3879)))</f>
        <v>#VALUE!</v>
      </c>
      <c r="R3879" s="21" t="str">
        <f t="shared" si="181"/>
        <v/>
      </c>
      <c r="S3879" s="23" t="str">
        <f>IF($B3879="","",VLOOKUP($C3879,Настройки!$A$11:$L$17,9,FALSE))</f>
        <v/>
      </c>
      <c r="T3879" s="23" t="str">
        <f t="shared" si="182"/>
        <v/>
      </c>
    </row>
    <row r="3880" spans="1:20" x14ac:dyDescent="0.3">
      <c r="A3880" s="20">
        <f>Тех_Движение!$A$3877</f>
        <v>3876</v>
      </c>
      <c r="B3880" s="20" t="str">
        <f>IF(Тех_Движение!$F$3877&gt;0,Тех_Движение!$I$3877,"")</f>
        <v/>
      </c>
      <c r="C3880" s="20" t="str">
        <f>IF($B3880="","",Тех_Движение!$D$3877)</f>
        <v/>
      </c>
      <c r="D3880" s="9" t="str">
        <f>IF($B3880="","",Тех_Движение!$B$3877)</f>
        <v/>
      </c>
      <c r="E3880" s="21" t="str">
        <f>IF($B3880="","",Тех_Движение!$F$3877)</f>
        <v/>
      </c>
      <c r="F3880" s="21" t="str">
        <f>IF($B3880="","",SUMIFS($E$5:$E3879,$C$5:$C3879,$C3880))</f>
        <v/>
      </c>
      <c r="G3880" s="21" t="str">
        <f>IF($B3880="","",MAX(0,$E3880-MAX(0,SUMIFS(Тех_Движение!$G$2:$G$5111,Тех_Движение!$D$2:$D$5111,$C3880,Тех_Движение!$B$2:$B$5111,"&lt;="&amp;Настройки!$B$5-1)-$F3880)))</f>
        <v/>
      </c>
      <c r="H3880" s="21" t="str">
        <f>IF($B3880="","",IF(AND($D3880&gt;=Настройки!$B$5,$D3880&lt;=Настройки!$B$6),$E3880,0))</f>
        <v/>
      </c>
      <c r="I3880" s="21" t="str">
        <f t="shared" si="180"/>
        <v/>
      </c>
      <c r="J3880" s="21" t="str">
        <f>IF($B3880="","",MAX(0,$E3880-MAX(0,SUMIFS(Тех_Движение!$G$2:$G$5111,Тех_Движение!$D$2:$D$5111,$C3880,Тех_Движение!$B$2:$B$5111,"&lt;="&amp;Настройки!$B$6)-$F3880)))</f>
        <v/>
      </c>
      <c r="K3880" s="21" t="e">
        <f>IF(OR($B3880="",K$3&lt;$D3880+Настройки!$B$7),0,MAX(0,$E3880-MAX(0,SUMIFS(Тех_Движение!$G$2:$G$5111,Тех_Движение!$D$2:$D$5111,$C3880,Тех_Движение!$B$2:$B$5111,"&lt;="&amp;K$3)-$F3880)))</f>
        <v>#VALUE!</v>
      </c>
      <c r="L3880" s="21" t="e">
        <f>IF(OR($B3880="",L$3&lt;$D3880+Настройки!$B$7),0,MAX(0,$E3880-MAX(0,SUMIFS(Тех_Движение!$G$2:$G$5111,Тех_Движение!$D$2:$D$5111,$C3880,Тех_Движение!$B$2:$B$5111,"&lt;="&amp;L$3)-$F3880)))</f>
        <v>#VALUE!</v>
      </c>
      <c r="M3880" s="21" t="e">
        <f>IF(OR($B3880="",M$3&lt;$D3880+Настройки!$B$7),0,MAX(0,$E3880-MAX(0,SUMIFS(Тех_Движение!$G$2:$G$5111,Тех_Движение!$D$2:$D$5111,$C3880,Тех_Движение!$B$2:$B$5111,"&lt;="&amp;M$3)-$F3880)))</f>
        <v>#VALUE!</v>
      </c>
      <c r="N3880" s="21" t="e">
        <f>IF(OR($B3880="",N$3&lt;$D3880+Настройки!$B$7),0,MAX(0,$E3880-MAX(0,SUMIFS(Тех_Движение!$G$2:$G$5111,Тех_Движение!$D$2:$D$5111,$C3880,Тех_Движение!$B$2:$B$5111,"&lt;="&amp;N$3)-$F3880)))</f>
        <v>#VALUE!</v>
      </c>
      <c r="O3880" s="21" t="e">
        <f>IF(OR($B3880="",O$3&lt;$D3880+Настройки!$B$7),0,MAX(0,$E3880-MAX(0,SUMIFS(Тех_Движение!$G$2:$G$5111,Тех_Движение!$D$2:$D$5111,$C3880,Тех_Движение!$B$2:$B$5111,"&lt;="&amp;O$3)-$F3880)))</f>
        <v>#VALUE!</v>
      </c>
      <c r="P3880" s="21" t="e">
        <f>IF(OR($B3880="",P$3&lt;$D3880+Настройки!$B$7),0,MAX(0,$E3880-MAX(0,SUMIFS(Тех_Движение!$G$2:$G$5111,Тех_Движение!$D$2:$D$5111,$C3880,Тех_Движение!$B$2:$B$5111,"&lt;="&amp;P$3)-$F3880)))</f>
        <v>#VALUE!</v>
      </c>
      <c r="Q3880" s="21" t="e">
        <f>IF(OR($B3880="",Q$3&lt;$D3880+Настройки!$B$7),0,MAX(0,$E3880-MAX(0,SUMIFS(Тех_Движение!$G$2:$G$5111,Тех_Движение!$D$2:$D$5111,$C3880,Тех_Движение!$B$2:$B$5111,"&lt;="&amp;Q$3)-$F3880)))</f>
        <v>#VALUE!</v>
      </c>
      <c r="R3880" s="21" t="str">
        <f t="shared" si="181"/>
        <v/>
      </c>
      <c r="S3880" s="23" t="str">
        <f>IF($B3880="","",VLOOKUP($C3880,Настройки!$A$11:$L$17,9,FALSE))</f>
        <v/>
      </c>
      <c r="T3880" s="23" t="str">
        <f t="shared" si="182"/>
        <v/>
      </c>
    </row>
    <row r="3881" spans="1:20" x14ac:dyDescent="0.3">
      <c r="A3881" s="20">
        <f>Тех_Движение!$A$3878</f>
        <v>3877</v>
      </c>
      <c r="B3881" s="20" t="str">
        <f>IF(Тех_Движение!$F$3878&gt;0,Тех_Движение!$I$3878,"")</f>
        <v/>
      </c>
      <c r="C3881" s="20" t="str">
        <f>IF($B3881="","",Тех_Движение!$D$3878)</f>
        <v/>
      </c>
      <c r="D3881" s="9" t="str">
        <f>IF($B3881="","",Тех_Движение!$B$3878)</f>
        <v/>
      </c>
      <c r="E3881" s="21" t="str">
        <f>IF($B3881="","",Тех_Движение!$F$3878)</f>
        <v/>
      </c>
      <c r="F3881" s="21" t="str">
        <f>IF($B3881="","",SUMIFS($E$5:$E3880,$C$5:$C3880,$C3881))</f>
        <v/>
      </c>
      <c r="G3881" s="21" t="str">
        <f>IF($B3881="","",MAX(0,$E3881-MAX(0,SUMIFS(Тех_Движение!$G$2:$G$5111,Тех_Движение!$D$2:$D$5111,$C3881,Тех_Движение!$B$2:$B$5111,"&lt;="&amp;Настройки!$B$5-1)-$F3881)))</f>
        <v/>
      </c>
      <c r="H3881" s="21" t="str">
        <f>IF($B3881="","",IF(AND($D3881&gt;=Настройки!$B$5,$D3881&lt;=Настройки!$B$6),$E3881,0))</f>
        <v/>
      </c>
      <c r="I3881" s="21" t="str">
        <f t="shared" si="180"/>
        <v/>
      </c>
      <c r="J3881" s="21" t="str">
        <f>IF($B3881="","",MAX(0,$E3881-MAX(0,SUMIFS(Тех_Движение!$G$2:$G$5111,Тех_Движение!$D$2:$D$5111,$C3881,Тех_Движение!$B$2:$B$5111,"&lt;="&amp;Настройки!$B$6)-$F3881)))</f>
        <v/>
      </c>
      <c r="K3881" s="21" t="e">
        <f>IF(OR($B3881="",K$3&lt;$D3881+Настройки!$B$7),0,MAX(0,$E3881-MAX(0,SUMIFS(Тех_Движение!$G$2:$G$5111,Тех_Движение!$D$2:$D$5111,$C3881,Тех_Движение!$B$2:$B$5111,"&lt;="&amp;K$3)-$F3881)))</f>
        <v>#VALUE!</v>
      </c>
      <c r="L3881" s="21" t="e">
        <f>IF(OR($B3881="",L$3&lt;$D3881+Настройки!$B$7),0,MAX(0,$E3881-MAX(0,SUMIFS(Тех_Движение!$G$2:$G$5111,Тех_Движение!$D$2:$D$5111,$C3881,Тех_Движение!$B$2:$B$5111,"&lt;="&amp;L$3)-$F3881)))</f>
        <v>#VALUE!</v>
      </c>
      <c r="M3881" s="21" t="e">
        <f>IF(OR($B3881="",M$3&lt;$D3881+Настройки!$B$7),0,MAX(0,$E3881-MAX(0,SUMIFS(Тех_Движение!$G$2:$G$5111,Тех_Движение!$D$2:$D$5111,$C3881,Тех_Движение!$B$2:$B$5111,"&lt;="&amp;M$3)-$F3881)))</f>
        <v>#VALUE!</v>
      </c>
      <c r="N3881" s="21" t="e">
        <f>IF(OR($B3881="",N$3&lt;$D3881+Настройки!$B$7),0,MAX(0,$E3881-MAX(0,SUMIFS(Тех_Движение!$G$2:$G$5111,Тех_Движение!$D$2:$D$5111,$C3881,Тех_Движение!$B$2:$B$5111,"&lt;="&amp;N$3)-$F3881)))</f>
        <v>#VALUE!</v>
      </c>
      <c r="O3881" s="21" t="e">
        <f>IF(OR($B3881="",O$3&lt;$D3881+Настройки!$B$7),0,MAX(0,$E3881-MAX(0,SUMIFS(Тех_Движение!$G$2:$G$5111,Тех_Движение!$D$2:$D$5111,$C3881,Тех_Движение!$B$2:$B$5111,"&lt;="&amp;O$3)-$F3881)))</f>
        <v>#VALUE!</v>
      </c>
      <c r="P3881" s="21" t="e">
        <f>IF(OR($B3881="",P$3&lt;$D3881+Настройки!$B$7),0,MAX(0,$E3881-MAX(0,SUMIFS(Тех_Движение!$G$2:$G$5111,Тех_Движение!$D$2:$D$5111,$C3881,Тех_Движение!$B$2:$B$5111,"&lt;="&amp;P$3)-$F3881)))</f>
        <v>#VALUE!</v>
      </c>
      <c r="Q3881" s="21" t="e">
        <f>IF(OR($B3881="",Q$3&lt;$D3881+Настройки!$B$7),0,MAX(0,$E3881-MAX(0,SUMIFS(Тех_Движение!$G$2:$G$5111,Тех_Движение!$D$2:$D$5111,$C3881,Тех_Движение!$B$2:$B$5111,"&lt;="&amp;Q$3)-$F3881)))</f>
        <v>#VALUE!</v>
      </c>
      <c r="R3881" s="21" t="str">
        <f t="shared" si="181"/>
        <v/>
      </c>
      <c r="S3881" s="23" t="str">
        <f>IF($B3881="","",VLOOKUP($C3881,Настройки!$A$11:$L$17,9,FALSE))</f>
        <v/>
      </c>
      <c r="T3881" s="23" t="str">
        <f t="shared" si="182"/>
        <v/>
      </c>
    </row>
    <row r="3882" spans="1:20" x14ac:dyDescent="0.3">
      <c r="A3882" s="20">
        <f>Тех_Движение!$A$3879</f>
        <v>3878</v>
      </c>
      <c r="B3882" s="20" t="str">
        <f>IF(Тех_Движение!$F$3879&gt;0,Тех_Движение!$I$3879,"")</f>
        <v/>
      </c>
      <c r="C3882" s="20" t="str">
        <f>IF($B3882="","",Тех_Движение!$D$3879)</f>
        <v/>
      </c>
      <c r="D3882" s="9" t="str">
        <f>IF($B3882="","",Тех_Движение!$B$3879)</f>
        <v/>
      </c>
      <c r="E3882" s="21" t="str">
        <f>IF($B3882="","",Тех_Движение!$F$3879)</f>
        <v/>
      </c>
      <c r="F3882" s="21" t="str">
        <f>IF($B3882="","",SUMIFS($E$5:$E3881,$C$5:$C3881,$C3882))</f>
        <v/>
      </c>
      <c r="G3882" s="21" t="str">
        <f>IF($B3882="","",MAX(0,$E3882-MAX(0,SUMIFS(Тех_Движение!$G$2:$G$5111,Тех_Движение!$D$2:$D$5111,$C3882,Тех_Движение!$B$2:$B$5111,"&lt;="&amp;Настройки!$B$5-1)-$F3882)))</f>
        <v/>
      </c>
      <c r="H3882" s="21" t="str">
        <f>IF($B3882="","",IF(AND($D3882&gt;=Настройки!$B$5,$D3882&lt;=Настройки!$B$6),$E3882,0))</f>
        <v/>
      </c>
      <c r="I3882" s="21" t="str">
        <f t="shared" si="180"/>
        <v/>
      </c>
      <c r="J3882" s="21" t="str">
        <f>IF($B3882="","",MAX(0,$E3882-MAX(0,SUMIFS(Тех_Движение!$G$2:$G$5111,Тех_Движение!$D$2:$D$5111,$C3882,Тех_Движение!$B$2:$B$5111,"&lt;="&amp;Настройки!$B$6)-$F3882)))</f>
        <v/>
      </c>
      <c r="K3882" s="21" t="e">
        <f>IF(OR($B3882="",K$3&lt;$D3882+Настройки!$B$7),0,MAX(0,$E3882-MAX(0,SUMIFS(Тех_Движение!$G$2:$G$5111,Тех_Движение!$D$2:$D$5111,$C3882,Тех_Движение!$B$2:$B$5111,"&lt;="&amp;K$3)-$F3882)))</f>
        <v>#VALUE!</v>
      </c>
      <c r="L3882" s="21" t="e">
        <f>IF(OR($B3882="",L$3&lt;$D3882+Настройки!$B$7),0,MAX(0,$E3882-MAX(0,SUMIFS(Тех_Движение!$G$2:$G$5111,Тех_Движение!$D$2:$D$5111,$C3882,Тех_Движение!$B$2:$B$5111,"&lt;="&amp;L$3)-$F3882)))</f>
        <v>#VALUE!</v>
      </c>
      <c r="M3882" s="21" t="e">
        <f>IF(OR($B3882="",M$3&lt;$D3882+Настройки!$B$7),0,MAX(0,$E3882-MAX(0,SUMIFS(Тех_Движение!$G$2:$G$5111,Тех_Движение!$D$2:$D$5111,$C3882,Тех_Движение!$B$2:$B$5111,"&lt;="&amp;M$3)-$F3882)))</f>
        <v>#VALUE!</v>
      </c>
      <c r="N3882" s="21" t="e">
        <f>IF(OR($B3882="",N$3&lt;$D3882+Настройки!$B$7),0,MAX(0,$E3882-MAX(0,SUMIFS(Тех_Движение!$G$2:$G$5111,Тех_Движение!$D$2:$D$5111,$C3882,Тех_Движение!$B$2:$B$5111,"&lt;="&amp;N$3)-$F3882)))</f>
        <v>#VALUE!</v>
      </c>
      <c r="O3882" s="21" t="e">
        <f>IF(OR($B3882="",O$3&lt;$D3882+Настройки!$B$7),0,MAX(0,$E3882-MAX(0,SUMIFS(Тех_Движение!$G$2:$G$5111,Тех_Движение!$D$2:$D$5111,$C3882,Тех_Движение!$B$2:$B$5111,"&lt;="&amp;O$3)-$F3882)))</f>
        <v>#VALUE!</v>
      </c>
      <c r="P3882" s="21" t="e">
        <f>IF(OR($B3882="",P$3&lt;$D3882+Настройки!$B$7),0,MAX(0,$E3882-MAX(0,SUMIFS(Тех_Движение!$G$2:$G$5111,Тех_Движение!$D$2:$D$5111,$C3882,Тех_Движение!$B$2:$B$5111,"&lt;="&amp;P$3)-$F3882)))</f>
        <v>#VALUE!</v>
      </c>
      <c r="Q3882" s="21" t="e">
        <f>IF(OR($B3882="",Q$3&lt;$D3882+Настройки!$B$7),0,MAX(0,$E3882-MAX(0,SUMIFS(Тех_Движение!$G$2:$G$5111,Тех_Движение!$D$2:$D$5111,$C3882,Тех_Движение!$B$2:$B$5111,"&lt;="&amp;Q$3)-$F3882)))</f>
        <v>#VALUE!</v>
      </c>
      <c r="R3882" s="21" t="str">
        <f t="shared" si="181"/>
        <v/>
      </c>
      <c r="S3882" s="23" t="str">
        <f>IF($B3882="","",VLOOKUP($C3882,Настройки!$A$11:$L$17,9,FALSE))</f>
        <v/>
      </c>
      <c r="T3882" s="23" t="str">
        <f t="shared" si="182"/>
        <v/>
      </c>
    </row>
    <row r="3883" spans="1:20" x14ac:dyDescent="0.3">
      <c r="A3883" s="20">
        <f>Тех_Движение!$A$3880</f>
        <v>3879</v>
      </c>
      <c r="B3883" s="20" t="str">
        <f>IF(Тех_Движение!$F$3880&gt;0,Тех_Движение!$I$3880,"")</f>
        <v/>
      </c>
      <c r="C3883" s="20" t="str">
        <f>IF($B3883="","",Тех_Движение!$D$3880)</f>
        <v/>
      </c>
      <c r="D3883" s="9" t="str">
        <f>IF($B3883="","",Тех_Движение!$B$3880)</f>
        <v/>
      </c>
      <c r="E3883" s="21" t="str">
        <f>IF($B3883="","",Тех_Движение!$F$3880)</f>
        <v/>
      </c>
      <c r="F3883" s="21" t="str">
        <f>IF($B3883="","",SUMIFS($E$5:$E3882,$C$5:$C3882,$C3883))</f>
        <v/>
      </c>
      <c r="G3883" s="21" t="str">
        <f>IF($B3883="","",MAX(0,$E3883-MAX(0,SUMIFS(Тех_Движение!$G$2:$G$5111,Тех_Движение!$D$2:$D$5111,$C3883,Тех_Движение!$B$2:$B$5111,"&lt;="&amp;Настройки!$B$5-1)-$F3883)))</f>
        <v/>
      </c>
      <c r="H3883" s="21" t="str">
        <f>IF($B3883="","",IF(AND($D3883&gt;=Настройки!$B$5,$D3883&lt;=Настройки!$B$6),$E3883,0))</f>
        <v/>
      </c>
      <c r="I3883" s="21" t="str">
        <f t="shared" si="180"/>
        <v/>
      </c>
      <c r="J3883" s="21" t="str">
        <f>IF($B3883="","",MAX(0,$E3883-MAX(0,SUMIFS(Тех_Движение!$G$2:$G$5111,Тех_Движение!$D$2:$D$5111,$C3883,Тех_Движение!$B$2:$B$5111,"&lt;="&amp;Настройки!$B$6)-$F3883)))</f>
        <v/>
      </c>
      <c r="K3883" s="21" t="e">
        <f>IF(OR($B3883="",K$3&lt;$D3883+Настройки!$B$7),0,MAX(0,$E3883-MAX(0,SUMIFS(Тех_Движение!$G$2:$G$5111,Тех_Движение!$D$2:$D$5111,$C3883,Тех_Движение!$B$2:$B$5111,"&lt;="&amp;K$3)-$F3883)))</f>
        <v>#VALUE!</v>
      </c>
      <c r="L3883" s="21" t="e">
        <f>IF(OR($B3883="",L$3&lt;$D3883+Настройки!$B$7),0,MAX(0,$E3883-MAX(0,SUMIFS(Тех_Движение!$G$2:$G$5111,Тех_Движение!$D$2:$D$5111,$C3883,Тех_Движение!$B$2:$B$5111,"&lt;="&amp;L$3)-$F3883)))</f>
        <v>#VALUE!</v>
      </c>
      <c r="M3883" s="21" t="e">
        <f>IF(OR($B3883="",M$3&lt;$D3883+Настройки!$B$7),0,MAX(0,$E3883-MAX(0,SUMIFS(Тех_Движение!$G$2:$G$5111,Тех_Движение!$D$2:$D$5111,$C3883,Тех_Движение!$B$2:$B$5111,"&lt;="&amp;M$3)-$F3883)))</f>
        <v>#VALUE!</v>
      </c>
      <c r="N3883" s="21" t="e">
        <f>IF(OR($B3883="",N$3&lt;$D3883+Настройки!$B$7),0,MAX(0,$E3883-MAX(0,SUMIFS(Тех_Движение!$G$2:$G$5111,Тех_Движение!$D$2:$D$5111,$C3883,Тех_Движение!$B$2:$B$5111,"&lt;="&amp;N$3)-$F3883)))</f>
        <v>#VALUE!</v>
      </c>
      <c r="O3883" s="21" t="e">
        <f>IF(OR($B3883="",O$3&lt;$D3883+Настройки!$B$7),0,MAX(0,$E3883-MAX(0,SUMIFS(Тех_Движение!$G$2:$G$5111,Тех_Движение!$D$2:$D$5111,$C3883,Тех_Движение!$B$2:$B$5111,"&lt;="&amp;O$3)-$F3883)))</f>
        <v>#VALUE!</v>
      </c>
      <c r="P3883" s="21" t="e">
        <f>IF(OR($B3883="",P$3&lt;$D3883+Настройки!$B$7),0,MAX(0,$E3883-MAX(0,SUMIFS(Тех_Движение!$G$2:$G$5111,Тех_Движение!$D$2:$D$5111,$C3883,Тех_Движение!$B$2:$B$5111,"&lt;="&amp;P$3)-$F3883)))</f>
        <v>#VALUE!</v>
      </c>
      <c r="Q3883" s="21" t="e">
        <f>IF(OR($B3883="",Q$3&lt;$D3883+Настройки!$B$7),0,MAX(0,$E3883-MAX(0,SUMIFS(Тех_Движение!$G$2:$G$5111,Тех_Движение!$D$2:$D$5111,$C3883,Тех_Движение!$B$2:$B$5111,"&lt;="&amp;Q$3)-$F3883)))</f>
        <v>#VALUE!</v>
      </c>
      <c r="R3883" s="21" t="str">
        <f t="shared" si="181"/>
        <v/>
      </c>
      <c r="S3883" s="23" t="str">
        <f>IF($B3883="","",VLOOKUP($C3883,Настройки!$A$11:$L$17,9,FALSE))</f>
        <v/>
      </c>
      <c r="T3883" s="23" t="str">
        <f t="shared" si="182"/>
        <v/>
      </c>
    </row>
    <row r="3884" spans="1:20" x14ac:dyDescent="0.3">
      <c r="A3884" s="20">
        <f>Тех_Движение!$A$3881</f>
        <v>3880</v>
      </c>
      <c r="B3884" s="20" t="str">
        <f>IF(Тех_Движение!$F$3881&gt;0,Тех_Движение!$I$3881,"")</f>
        <v/>
      </c>
      <c r="C3884" s="20" t="str">
        <f>IF($B3884="","",Тех_Движение!$D$3881)</f>
        <v/>
      </c>
      <c r="D3884" s="9" t="str">
        <f>IF($B3884="","",Тех_Движение!$B$3881)</f>
        <v/>
      </c>
      <c r="E3884" s="21" t="str">
        <f>IF($B3884="","",Тех_Движение!$F$3881)</f>
        <v/>
      </c>
      <c r="F3884" s="21" t="str">
        <f>IF($B3884="","",SUMIFS($E$5:$E3883,$C$5:$C3883,$C3884))</f>
        <v/>
      </c>
      <c r="G3884" s="21" t="str">
        <f>IF($B3884="","",MAX(0,$E3884-MAX(0,SUMIFS(Тех_Движение!$G$2:$G$5111,Тех_Движение!$D$2:$D$5111,$C3884,Тех_Движение!$B$2:$B$5111,"&lt;="&amp;Настройки!$B$5-1)-$F3884)))</f>
        <v/>
      </c>
      <c r="H3884" s="21" t="str">
        <f>IF($B3884="","",IF(AND($D3884&gt;=Настройки!$B$5,$D3884&lt;=Настройки!$B$6),$E3884,0))</f>
        <v/>
      </c>
      <c r="I3884" s="21" t="str">
        <f t="shared" si="180"/>
        <v/>
      </c>
      <c r="J3884" s="21" t="str">
        <f>IF($B3884="","",MAX(0,$E3884-MAX(0,SUMIFS(Тех_Движение!$G$2:$G$5111,Тех_Движение!$D$2:$D$5111,$C3884,Тех_Движение!$B$2:$B$5111,"&lt;="&amp;Настройки!$B$6)-$F3884)))</f>
        <v/>
      </c>
      <c r="K3884" s="21" t="e">
        <f>IF(OR($B3884="",K$3&lt;$D3884+Настройки!$B$7),0,MAX(0,$E3884-MAX(0,SUMIFS(Тех_Движение!$G$2:$G$5111,Тех_Движение!$D$2:$D$5111,$C3884,Тех_Движение!$B$2:$B$5111,"&lt;="&amp;K$3)-$F3884)))</f>
        <v>#VALUE!</v>
      </c>
      <c r="L3884" s="21" t="e">
        <f>IF(OR($B3884="",L$3&lt;$D3884+Настройки!$B$7),0,MAX(0,$E3884-MAX(0,SUMIFS(Тех_Движение!$G$2:$G$5111,Тех_Движение!$D$2:$D$5111,$C3884,Тех_Движение!$B$2:$B$5111,"&lt;="&amp;L$3)-$F3884)))</f>
        <v>#VALUE!</v>
      </c>
      <c r="M3884" s="21" t="e">
        <f>IF(OR($B3884="",M$3&lt;$D3884+Настройки!$B$7),0,MAX(0,$E3884-MAX(0,SUMIFS(Тех_Движение!$G$2:$G$5111,Тех_Движение!$D$2:$D$5111,$C3884,Тех_Движение!$B$2:$B$5111,"&lt;="&amp;M$3)-$F3884)))</f>
        <v>#VALUE!</v>
      </c>
      <c r="N3884" s="21" t="e">
        <f>IF(OR($B3884="",N$3&lt;$D3884+Настройки!$B$7),0,MAX(0,$E3884-MAX(0,SUMIFS(Тех_Движение!$G$2:$G$5111,Тех_Движение!$D$2:$D$5111,$C3884,Тех_Движение!$B$2:$B$5111,"&lt;="&amp;N$3)-$F3884)))</f>
        <v>#VALUE!</v>
      </c>
      <c r="O3884" s="21" t="e">
        <f>IF(OR($B3884="",O$3&lt;$D3884+Настройки!$B$7),0,MAX(0,$E3884-MAX(0,SUMIFS(Тех_Движение!$G$2:$G$5111,Тех_Движение!$D$2:$D$5111,$C3884,Тех_Движение!$B$2:$B$5111,"&lt;="&amp;O$3)-$F3884)))</f>
        <v>#VALUE!</v>
      </c>
      <c r="P3884" s="21" t="e">
        <f>IF(OR($B3884="",P$3&lt;$D3884+Настройки!$B$7),0,MAX(0,$E3884-MAX(0,SUMIFS(Тех_Движение!$G$2:$G$5111,Тех_Движение!$D$2:$D$5111,$C3884,Тех_Движение!$B$2:$B$5111,"&lt;="&amp;P$3)-$F3884)))</f>
        <v>#VALUE!</v>
      </c>
      <c r="Q3884" s="21" t="e">
        <f>IF(OR($B3884="",Q$3&lt;$D3884+Настройки!$B$7),0,MAX(0,$E3884-MAX(0,SUMIFS(Тех_Движение!$G$2:$G$5111,Тех_Движение!$D$2:$D$5111,$C3884,Тех_Движение!$B$2:$B$5111,"&lt;="&amp;Q$3)-$F3884)))</f>
        <v>#VALUE!</v>
      </c>
      <c r="R3884" s="21" t="str">
        <f t="shared" si="181"/>
        <v/>
      </c>
      <c r="S3884" s="23" t="str">
        <f>IF($B3884="","",VLOOKUP($C3884,Настройки!$A$11:$L$17,9,FALSE))</f>
        <v/>
      </c>
      <c r="T3884" s="23" t="str">
        <f t="shared" si="182"/>
        <v/>
      </c>
    </row>
    <row r="3885" spans="1:20" x14ac:dyDescent="0.3">
      <c r="A3885" s="20">
        <f>Тех_Движение!$A$3882</f>
        <v>3881</v>
      </c>
      <c r="B3885" s="20" t="str">
        <f>IF(Тех_Движение!$F$3882&gt;0,Тех_Движение!$I$3882,"")</f>
        <v/>
      </c>
      <c r="C3885" s="20" t="str">
        <f>IF($B3885="","",Тех_Движение!$D$3882)</f>
        <v/>
      </c>
      <c r="D3885" s="9" t="str">
        <f>IF($B3885="","",Тех_Движение!$B$3882)</f>
        <v/>
      </c>
      <c r="E3885" s="21" t="str">
        <f>IF($B3885="","",Тех_Движение!$F$3882)</f>
        <v/>
      </c>
      <c r="F3885" s="21" t="str">
        <f>IF($B3885="","",SUMIFS($E$5:$E3884,$C$5:$C3884,$C3885))</f>
        <v/>
      </c>
      <c r="G3885" s="21" t="str">
        <f>IF($B3885="","",MAX(0,$E3885-MAX(0,SUMIFS(Тех_Движение!$G$2:$G$5111,Тех_Движение!$D$2:$D$5111,$C3885,Тех_Движение!$B$2:$B$5111,"&lt;="&amp;Настройки!$B$5-1)-$F3885)))</f>
        <v/>
      </c>
      <c r="H3885" s="21" t="str">
        <f>IF($B3885="","",IF(AND($D3885&gt;=Настройки!$B$5,$D3885&lt;=Настройки!$B$6),$E3885,0))</f>
        <v/>
      </c>
      <c r="I3885" s="21" t="str">
        <f t="shared" si="180"/>
        <v/>
      </c>
      <c r="J3885" s="21" t="str">
        <f>IF($B3885="","",MAX(0,$E3885-MAX(0,SUMIFS(Тех_Движение!$G$2:$G$5111,Тех_Движение!$D$2:$D$5111,$C3885,Тех_Движение!$B$2:$B$5111,"&lt;="&amp;Настройки!$B$6)-$F3885)))</f>
        <v/>
      </c>
      <c r="K3885" s="21" t="e">
        <f>IF(OR($B3885="",K$3&lt;$D3885+Настройки!$B$7),0,MAX(0,$E3885-MAX(0,SUMIFS(Тех_Движение!$G$2:$G$5111,Тех_Движение!$D$2:$D$5111,$C3885,Тех_Движение!$B$2:$B$5111,"&lt;="&amp;K$3)-$F3885)))</f>
        <v>#VALUE!</v>
      </c>
      <c r="L3885" s="21" t="e">
        <f>IF(OR($B3885="",L$3&lt;$D3885+Настройки!$B$7),0,MAX(0,$E3885-MAX(0,SUMIFS(Тех_Движение!$G$2:$G$5111,Тех_Движение!$D$2:$D$5111,$C3885,Тех_Движение!$B$2:$B$5111,"&lt;="&amp;L$3)-$F3885)))</f>
        <v>#VALUE!</v>
      </c>
      <c r="M3885" s="21" t="e">
        <f>IF(OR($B3885="",M$3&lt;$D3885+Настройки!$B$7),0,MAX(0,$E3885-MAX(0,SUMIFS(Тех_Движение!$G$2:$G$5111,Тех_Движение!$D$2:$D$5111,$C3885,Тех_Движение!$B$2:$B$5111,"&lt;="&amp;M$3)-$F3885)))</f>
        <v>#VALUE!</v>
      </c>
      <c r="N3885" s="21" t="e">
        <f>IF(OR($B3885="",N$3&lt;$D3885+Настройки!$B$7),0,MAX(0,$E3885-MAX(0,SUMIFS(Тех_Движение!$G$2:$G$5111,Тех_Движение!$D$2:$D$5111,$C3885,Тех_Движение!$B$2:$B$5111,"&lt;="&amp;N$3)-$F3885)))</f>
        <v>#VALUE!</v>
      </c>
      <c r="O3885" s="21" t="e">
        <f>IF(OR($B3885="",O$3&lt;$D3885+Настройки!$B$7),0,MAX(0,$E3885-MAX(0,SUMIFS(Тех_Движение!$G$2:$G$5111,Тех_Движение!$D$2:$D$5111,$C3885,Тех_Движение!$B$2:$B$5111,"&lt;="&amp;O$3)-$F3885)))</f>
        <v>#VALUE!</v>
      </c>
      <c r="P3885" s="21" t="e">
        <f>IF(OR($B3885="",P$3&lt;$D3885+Настройки!$B$7),0,MAX(0,$E3885-MAX(0,SUMIFS(Тех_Движение!$G$2:$G$5111,Тех_Движение!$D$2:$D$5111,$C3885,Тех_Движение!$B$2:$B$5111,"&lt;="&amp;P$3)-$F3885)))</f>
        <v>#VALUE!</v>
      </c>
      <c r="Q3885" s="21" t="e">
        <f>IF(OR($B3885="",Q$3&lt;$D3885+Настройки!$B$7),0,MAX(0,$E3885-MAX(0,SUMIFS(Тех_Движение!$G$2:$G$5111,Тех_Движение!$D$2:$D$5111,$C3885,Тех_Движение!$B$2:$B$5111,"&lt;="&amp;Q$3)-$F3885)))</f>
        <v>#VALUE!</v>
      </c>
      <c r="R3885" s="21" t="str">
        <f t="shared" si="181"/>
        <v/>
      </c>
      <c r="S3885" s="23" t="str">
        <f>IF($B3885="","",VLOOKUP($C3885,Настройки!$A$11:$L$17,9,FALSE))</f>
        <v/>
      </c>
      <c r="T3885" s="23" t="str">
        <f t="shared" si="182"/>
        <v/>
      </c>
    </row>
    <row r="3886" spans="1:20" x14ac:dyDescent="0.3">
      <c r="A3886" s="20">
        <f>Тех_Движение!$A$3883</f>
        <v>3882</v>
      </c>
      <c r="B3886" s="20" t="str">
        <f>IF(Тех_Движение!$F$3883&gt;0,Тех_Движение!$I$3883,"")</f>
        <v/>
      </c>
      <c r="C3886" s="20" t="str">
        <f>IF($B3886="","",Тех_Движение!$D$3883)</f>
        <v/>
      </c>
      <c r="D3886" s="9" t="str">
        <f>IF($B3886="","",Тех_Движение!$B$3883)</f>
        <v/>
      </c>
      <c r="E3886" s="21" t="str">
        <f>IF($B3886="","",Тех_Движение!$F$3883)</f>
        <v/>
      </c>
      <c r="F3886" s="21" t="str">
        <f>IF($B3886="","",SUMIFS($E$5:$E3885,$C$5:$C3885,$C3886))</f>
        <v/>
      </c>
      <c r="G3886" s="21" t="str">
        <f>IF($B3886="","",MAX(0,$E3886-MAX(0,SUMIFS(Тех_Движение!$G$2:$G$5111,Тех_Движение!$D$2:$D$5111,$C3886,Тех_Движение!$B$2:$B$5111,"&lt;="&amp;Настройки!$B$5-1)-$F3886)))</f>
        <v/>
      </c>
      <c r="H3886" s="21" t="str">
        <f>IF($B3886="","",IF(AND($D3886&gt;=Настройки!$B$5,$D3886&lt;=Настройки!$B$6),$E3886,0))</f>
        <v/>
      </c>
      <c r="I3886" s="21" t="str">
        <f t="shared" si="180"/>
        <v/>
      </c>
      <c r="J3886" s="21" t="str">
        <f>IF($B3886="","",MAX(0,$E3886-MAX(0,SUMIFS(Тех_Движение!$G$2:$G$5111,Тех_Движение!$D$2:$D$5111,$C3886,Тех_Движение!$B$2:$B$5111,"&lt;="&amp;Настройки!$B$6)-$F3886)))</f>
        <v/>
      </c>
      <c r="K3886" s="21" t="e">
        <f>IF(OR($B3886="",K$3&lt;$D3886+Настройки!$B$7),0,MAX(0,$E3886-MAX(0,SUMIFS(Тех_Движение!$G$2:$G$5111,Тех_Движение!$D$2:$D$5111,$C3886,Тех_Движение!$B$2:$B$5111,"&lt;="&amp;K$3)-$F3886)))</f>
        <v>#VALUE!</v>
      </c>
      <c r="L3886" s="21" t="e">
        <f>IF(OR($B3886="",L$3&lt;$D3886+Настройки!$B$7),0,MAX(0,$E3886-MAX(0,SUMIFS(Тех_Движение!$G$2:$G$5111,Тех_Движение!$D$2:$D$5111,$C3886,Тех_Движение!$B$2:$B$5111,"&lt;="&amp;L$3)-$F3886)))</f>
        <v>#VALUE!</v>
      </c>
      <c r="M3886" s="21" t="e">
        <f>IF(OR($B3886="",M$3&lt;$D3886+Настройки!$B$7),0,MAX(0,$E3886-MAX(0,SUMIFS(Тех_Движение!$G$2:$G$5111,Тех_Движение!$D$2:$D$5111,$C3886,Тех_Движение!$B$2:$B$5111,"&lt;="&amp;M$3)-$F3886)))</f>
        <v>#VALUE!</v>
      </c>
      <c r="N3886" s="21" t="e">
        <f>IF(OR($B3886="",N$3&lt;$D3886+Настройки!$B$7),0,MAX(0,$E3886-MAX(0,SUMIFS(Тех_Движение!$G$2:$G$5111,Тех_Движение!$D$2:$D$5111,$C3886,Тех_Движение!$B$2:$B$5111,"&lt;="&amp;N$3)-$F3886)))</f>
        <v>#VALUE!</v>
      </c>
      <c r="O3886" s="21" t="e">
        <f>IF(OR($B3886="",O$3&lt;$D3886+Настройки!$B$7),0,MAX(0,$E3886-MAX(0,SUMIFS(Тех_Движение!$G$2:$G$5111,Тех_Движение!$D$2:$D$5111,$C3886,Тех_Движение!$B$2:$B$5111,"&lt;="&amp;O$3)-$F3886)))</f>
        <v>#VALUE!</v>
      </c>
      <c r="P3886" s="21" t="e">
        <f>IF(OR($B3886="",P$3&lt;$D3886+Настройки!$B$7),0,MAX(0,$E3886-MAX(0,SUMIFS(Тех_Движение!$G$2:$G$5111,Тех_Движение!$D$2:$D$5111,$C3886,Тех_Движение!$B$2:$B$5111,"&lt;="&amp;P$3)-$F3886)))</f>
        <v>#VALUE!</v>
      </c>
      <c r="Q3886" s="21" t="e">
        <f>IF(OR($B3886="",Q$3&lt;$D3886+Настройки!$B$7),0,MAX(0,$E3886-MAX(0,SUMIFS(Тех_Движение!$G$2:$G$5111,Тех_Движение!$D$2:$D$5111,$C3886,Тех_Движение!$B$2:$B$5111,"&lt;="&amp;Q$3)-$F3886)))</f>
        <v>#VALUE!</v>
      </c>
      <c r="R3886" s="21" t="str">
        <f t="shared" si="181"/>
        <v/>
      </c>
      <c r="S3886" s="23" t="str">
        <f>IF($B3886="","",VLOOKUP($C3886,Настройки!$A$11:$L$17,9,FALSE))</f>
        <v/>
      </c>
      <c r="T3886" s="23" t="str">
        <f t="shared" si="182"/>
        <v/>
      </c>
    </row>
    <row r="3887" spans="1:20" x14ac:dyDescent="0.3">
      <c r="A3887" s="20">
        <f>Тех_Движение!$A$3884</f>
        <v>3883</v>
      </c>
      <c r="B3887" s="20" t="str">
        <f>IF(Тех_Движение!$F$3884&gt;0,Тех_Движение!$I$3884,"")</f>
        <v/>
      </c>
      <c r="C3887" s="20" t="str">
        <f>IF($B3887="","",Тех_Движение!$D$3884)</f>
        <v/>
      </c>
      <c r="D3887" s="9" t="str">
        <f>IF($B3887="","",Тех_Движение!$B$3884)</f>
        <v/>
      </c>
      <c r="E3887" s="21" t="str">
        <f>IF($B3887="","",Тех_Движение!$F$3884)</f>
        <v/>
      </c>
      <c r="F3887" s="21" t="str">
        <f>IF($B3887="","",SUMIFS($E$5:$E3886,$C$5:$C3886,$C3887))</f>
        <v/>
      </c>
      <c r="G3887" s="21" t="str">
        <f>IF($B3887="","",MAX(0,$E3887-MAX(0,SUMIFS(Тех_Движение!$G$2:$G$5111,Тех_Движение!$D$2:$D$5111,$C3887,Тех_Движение!$B$2:$B$5111,"&lt;="&amp;Настройки!$B$5-1)-$F3887)))</f>
        <v/>
      </c>
      <c r="H3887" s="21" t="str">
        <f>IF($B3887="","",IF(AND($D3887&gt;=Настройки!$B$5,$D3887&lt;=Настройки!$B$6),$E3887,0))</f>
        <v/>
      </c>
      <c r="I3887" s="21" t="str">
        <f t="shared" si="180"/>
        <v/>
      </c>
      <c r="J3887" s="21" t="str">
        <f>IF($B3887="","",MAX(0,$E3887-MAX(0,SUMIFS(Тех_Движение!$G$2:$G$5111,Тех_Движение!$D$2:$D$5111,$C3887,Тех_Движение!$B$2:$B$5111,"&lt;="&amp;Настройки!$B$6)-$F3887)))</f>
        <v/>
      </c>
      <c r="K3887" s="21" t="e">
        <f>IF(OR($B3887="",K$3&lt;$D3887+Настройки!$B$7),0,MAX(0,$E3887-MAX(0,SUMIFS(Тех_Движение!$G$2:$G$5111,Тех_Движение!$D$2:$D$5111,$C3887,Тех_Движение!$B$2:$B$5111,"&lt;="&amp;K$3)-$F3887)))</f>
        <v>#VALUE!</v>
      </c>
      <c r="L3887" s="21" t="e">
        <f>IF(OR($B3887="",L$3&lt;$D3887+Настройки!$B$7),0,MAX(0,$E3887-MAX(0,SUMIFS(Тех_Движение!$G$2:$G$5111,Тех_Движение!$D$2:$D$5111,$C3887,Тех_Движение!$B$2:$B$5111,"&lt;="&amp;L$3)-$F3887)))</f>
        <v>#VALUE!</v>
      </c>
      <c r="M3887" s="21" t="e">
        <f>IF(OR($B3887="",M$3&lt;$D3887+Настройки!$B$7),0,MAX(0,$E3887-MAX(0,SUMIFS(Тех_Движение!$G$2:$G$5111,Тех_Движение!$D$2:$D$5111,$C3887,Тех_Движение!$B$2:$B$5111,"&lt;="&amp;M$3)-$F3887)))</f>
        <v>#VALUE!</v>
      </c>
      <c r="N3887" s="21" t="e">
        <f>IF(OR($B3887="",N$3&lt;$D3887+Настройки!$B$7),0,MAX(0,$E3887-MAX(0,SUMIFS(Тех_Движение!$G$2:$G$5111,Тех_Движение!$D$2:$D$5111,$C3887,Тех_Движение!$B$2:$B$5111,"&lt;="&amp;N$3)-$F3887)))</f>
        <v>#VALUE!</v>
      </c>
      <c r="O3887" s="21" t="e">
        <f>IF(OR($B3887="",O$3&lt;$D3887+Настройки!$B$7),0,MAX(0,$E3887-MAX(0,SUMIFS(Тех_Движение!$G$2:$G$5111,Тех_Движение!$D$2:$D$5111,$C3887,Тех_Движение!$B$2:$B$5111,"&lt;="&amp;O$3)-$F3887)))</f>
        <v>#VALUE!</v>
      </c>
      <c r="P3887" s="21" t="e">
        <f>IF(OR($B3887="",P$3&lt;$D3887+Настройки!$B$7),0,MAX(0,$E3887-MAX(0,SUMIFS(Тех_Движение!$G$2:$G$5111,Тех_Движение!$D$2:$D$5111,$C3887,Тех_Движение!$B$2:$B$5111,"&lt;="&amp;P$3)-$F3887)))</f>
        <v>#VALUE!</v>
      </c>
      <c r="Q3887" s="21" t="e">
        <f>IF(OR($B3887="",Q$3&lt;$D3887+Настройки!$B$7),0,MAX(0,$E3887-MAX(0,SUMIFS(Тех_Движение!$G$2:$G$5111,Тех_Движение!$D$2:$D$5111,$C3887,Тех_Движение!$B$2:$B$5111,"&lt;="&amp;Q$3)-$F3887)))</f>
        <v>#VALUE!</v>
      </c>
      <c r="R3887" s="21" t="str">
        <f t="shared" si="181"/>
        <v/>
      </c>
      <c r="S3887" s="23" t="str">
        <f>IF($B3887="","",VLOOKUP($C3887,Настройки!$A$11:$L$17,9,FALSE))</f>
        <v/>
      </c>
      <c r="T3887" s="23" t="str">
        <f t="shared" si="182"/>
        <v/>
      </c>
    </row>
    <row r="3888" spans="1:20" x14ac:dyDescent="0.3">
      <c r="A3888" s="20">
        <f>Тех_Движение!$A$3885</f>
        <v>3884</v>
      </c>
      <c r="B3888" s="20" t="str">
        <f>IF(Тех_Движение!$F$3885&gt;0,Тех_Движение!$I$3885,"")</f>
        <v/>
      </c>
      <c r="C3888" s="20" t="str">
        <f>IF($B3888="","",Тех_Движение!$D$3885)</f>
        <v/>
      </c>
      <c r="D3888" s="9" t="str">
        <f>IF($B3888="","",Тех_Движение!$B$3885)</f>
        <v/>
      </c>
      <c r="E3888" s="21" t="str">
        <f>IF($B3888="","",Тех_Движение!$F$3885)</f>
        <v/>
      </c>
      <c r="F3888" s="21" t="str">
        <f>IF($B3888="","",SUMIFS($E$5:$E3887,$C$5:$C3887,$C3888))</f>
        <v/>
      </c>
      <c r="G3888" s="21" t="str">
        <f>IF($B3888="","",MAX(0,$E3888-MAX(0,SUMIFS(Тех_Движение!$G$2:$G$5111,Тех_Движение!$D$2:$D$5111,$C3888,Тех_Движение!$B$2:$B$5111,"&lt;="&amp;Настройки!$B$5-1)-$F3888)))</f>
        <v/>
      </c>
      <c r="H3888" s="21" t="str">
        <f>IF($B3888="","",IF(AND($D3888&gt;=Настройки!$B$5,$D3888&lt;=Настройки!$B$6),$E3888,0))</f>
        <v/>
      </c>
      <c r="I3888" s="21" t="str">
        <f t="shared" si="180"/>
        <v/>
      </c>
      <c r="J3888" s="21" t="str">
        <f>IF($B3888="","",MAX(0,$E3888-MAX(0,SUMIFS(Тех_Движение!$G$2:$G$5111,Тех_Движение!$D$2:$D$5111,$C3888,Тех_Движение!$B$2:$B$5111,"&lt;="&amp;Настройки!$B$6)-$F3888)))</f>
        <v/>
      </c>
      <c r="K3888" s="21" t="e">
        <f>IF(OR($B3888="",K$3&lt;$D3888+Настройки!$B$7),0,MAX(0,$E3888-MAX(0,SUMIFS(Тех_Движение!$G$2:$G$5111,Тех_Движение!$D$2:$D$5111,$C3888,Тех_Движение!$B$2:$B$5111,"&lt;="&amp;K$3)-$F3888)))</f>
        <v>#VALUE!</v>
      </c>
      <c r="L3888" s="21" t="e">
        <f>IF(OR($B3888="",L$3&lt;$D3888+Настройки!$B$7),0,MAX(0,$E3888-MAX(0,SUMIFS(Тех_Движение!$G$2:$G$5111,Тех_Движение!$D$2:$D$5111,$C3888,Тех_Движение!$B$2:$B$5111,"&lt;="&amp;L$3)-$F3888)))</f>
        <v>#VALUE!</v>
      </c>
      <c r="M3888" s="21" t="e">
        <f>IF(OR($B3888="",M$3&lt;$D3888+Настройки!$B$7),0,MAX(0,$E3888-MAX(0,SUMIFS(Тех_Движение!$G$2:$G$5111,Тех_Движение!$D$2:$D$5111,$C3888,Тех_Движение!$B$2:$B$5111,"&lt;="&amp;M$3)-$F3888)))</f>
        <v>#VALUE!</v>
      </c>
      <c r="N3888" s="21" t="e">
        <f>IF(OR($B3888="",N$3&lt;$D3888+Настройки!$B$7),0,MAX(0,$E3888-MAX(0,SUMIFS(Тех_Движение!$G$2:$G$5111,Тех_Движение!$D$2:$D$5111,$C3888,Тех_Движение!$B$2:$B$5111,"&lt;="&amp;N$3)-$F3888)))</f>
        <v>#VALUE!</v>
      </c>
      <c r="O3888" s="21" t="e">
        <f>IF(OR($B3888="",O$3&lt;$D3888+Настройки!$B$7),0,MAX(0,$E3888-MAX(0,SUMIFS(Тех_Движение!$G$2:$G$5111,Тех_Движение!$D$2:$D$5111,$C3888,Тех_Движение!$B$2:$B$5111,"&lt;="&amp;O$3)-$F3888)))</f>
        <v>#VALUE!</v>
      </c>
      <c r="P3888" s="21" t="e">
        <f>IF(OR($B3888="",P$3&lt;$D3888+Настройки!$B$7),0,MAX(0,$E3888-MAX(0,SUMIFS(Тех_Движение!$G$2:$G$5111,Тех_Движение!$D$2:$D$5111,$C3888,Тех_Движение!$B$2:$B$5111,"&lt;="&amp;P$3)-$F3888)))</f>
        <v>#VALUE!</v>
      </c>
      <c r="Q3888" s="21" t="e">
        <f>IF(OR($B3888="",Q$3&lt;$D3888+Настройки!$B$7),0,MAX(0,$E3888-MAX(0,SUMIFS(Тех_Движение!$G$2:$G$5111,Тех_Движение!$D$2:$D$5111,$C3888,Тех_Движение!$B$2:$B$5111,"&lt;="&amp;Q$3)-$F3888)))</f>
        <v>#VALUE!</v>
      </c>
      <c r="R3888" s="21" t="str">
        <f t="shared" si="181"/>
        <v/>
      </c>
      <c r="S3888" s="23" t="str">
        <f>IF($B3888="","",VLOOKUP($C3888,Настройки!$A$11:$L$17,9,FALSE))</f>
        <v/>
      </c>
      <c r="T3888" s="23" t="str">
        <f t="shared" si="182"/>
        <v/>
      </c>
    </row>
    <row r="3889" spans="1:20" x14ac:dyDescent="0.3">
      <c r="A3889" s="20">
        <f>Тех_Движение!$A$3886</f>
        <v>3885</v>
      </c>
      <c r="B3889" s="20" t="str">
        <f>IF(Тех_Движение!$F$3886&gt;0,Тех_Движение!$I$3886,"")</f>
        <v/>
      </c>
      <c r="C3889" s="20" t="str">
        <f>IF($B3889="","",Тех_Движение!$D$3886)</f>
        <v/>
      </c>
      <c r="D3889" s="9" t="str">
        <f>IF($B3889="","",Тех_Движение!$B$3886)</f>
        <v/>
      </c>
      <c r="E3889" s="21" t="str">
        <f>IF($B3889="","",Тех_Движение!$F$3886)</f>
        <v/>
      </c>
      <c r="F3889" s="21" t="str">
        <f>IF($B3889="","",SUMIFS($E$5:$E3888,$C$5:$C3888,$C3889))</f>
        <v/>
      </c>
      <c r="G3889" s="21" t="str">
        <f>IF($B3889="","",MAX(0,$E3889-MAX(0,SUMIFS(Тех_Движение!$G$2:$G$5111,Тех_Движение!$D$2:$D$5111,$C3889,Тех_Движение!$B$2:$B$5111,"&lt;="&amp;Настройки!$B$5-1)-$F3889)))</f>
        <v/>
      </c>
      <c r="H3889" s="21" t="str">
        <f>IF($B3889="","",IF(AND($D3889&gt;=Настройки!$B$5,$D3889&lt;=Настройки!$B$6),$E3889,0))</f>
        <v/>
      </c>
      <c r="I3889" s="21" t="str">
        <f t="shared" si="180"/>
        <v/>
      </c>
      <c r="J3889" s="21" t="str">
        <f>IF($B3889="","",MAX(0,$E3889-MAX(0,SUMIFS(Тех_Движение!$G$2:$G$5111,Тех_Движение!$D$2:$D$5111,$C3889,Тех_Движение!$B$2:$B$5111,"&lt;="&amp;Настройки!$B$6)-$F3889)))</f>
        <v/>
      </c>
      <c r="K3889" s="21" t="e">
        <f>IF(OR($B3889="",K$3&lt;$D3889+Настройки!$B$7),0,MAX(0,$E3889-MAX(0,SUMIFS(Тех_Движение!$G$2:$G$5111,Тех_Движение!$D$2:$D$5111,$C3889,Тех_Движение!$B$2:$B$5111,"&lt;="&amp;K$3)-$F3889)))</f>
        <v>#VALUE!</v>
      </c>
      <c r="L3889" s="21" t="e">
        <f>IF(OR($B3889="",L$3&lt;$D3889+Настройки!$B$7),0,MAX(0,$E3889-MAX(0,SUMIFS(Тех_Движение!$G$2:$G$5111,Тех_Движение!$D$2:$D$5111,$C3889,Тех_Движение!$B$2:$B$5111,"&lt;="&amp;L$3)-$F3889)))</f>
        <v>#VALUE!</v>
      </c>
      <c r="M3889" s="21" t="e">
        <f>IF(OR($B3889="",M$3&lt;$D3889+Настройки!$B$7),0,MAX(0,$E3889-MAX(0,SUMIFS(Тех_Движение!$G$2:$G$5111,Тех_Движение!$D$2:$D$5111,$C3889,Тех_Движение!$B$2:$B$5111,"&lt;="&amp;M$3)-$F3889)))</f>
        <v>#VALUE!</v>
      </c>
      <c r="N3889" s="21" t="e">
        <f>IF(OR($B3889="",N$3&lt;$D3889+Настройки!$B$7),0,MAX(0,$E3889-MAX(0,SUMIFS(Тех_Движение!$G$2:$G$5111,Тех_Движение!$D$2:$D$5111,$C3889,Тех_Движение!$B$2:$B$5111,"&lt;="&amp;N$3)-$F3889)))</f>
        <v>#VALUE!</v>
      </c>
      <c r="O3889" s="21" t="e">
        <f>IF(OR($B3889="",O$3&lt;$D3889+Настройки!$B$7),0,MAX(0,$E3889-MAX(0,SUMIFS(Тех_Движение!$G$2:$G$5111,Тех_Движение!$D$2:$D$5111,$C3889,Тех_Движение!$B$2:$B$5111,"&lt;="&amp;O$3)-$F3889)))</f>
        <v>#VALUE!</v>
      </c>
      <c r="P3889" s="21" t="e">
        <f>IF(OR($B3889="",P$3&lt;$D3889+Настройки!$B$7),0,MAX(0,$E3889-MAX(0,SUMIFS(Тех_Движение!$G$2:$G$5111,Тех_Движение!$D$2:$D$5111,$C3889,Тех_Движение!$B$2:$B$5111,"&lt;="&amp;P$3)-$F3889)))</f>
        <v>#VALUE!</v>
      </c>
      <c r="Q3889" s="21" t="e">
        <f>IF(OR($B3889="",Q$3&lt;$D3889+Настройки!$B$7),0,MAX(0,$E3889-MAX(0,SUMIFS(Тех_Движение!$G$2:$G$5111,Тех_Движение!$D$2:$D$5111,$C3889,Тех_Движение!$B$2:$B$5111,"&lt;="&amp;Q$3)-$F3889)))</f>
        <v>#VALUE!</v>
      </c>
      <c r="R3889" s="21" t="str">
        <f t="shared" si="181"/>
        <v/>
      </c>
      <c r="S3889" s="23" t="str">
        <f>IF($B3889="","",VLOOKUP($C3889,Настройки!$A$11:$L$17,9,FALSE))</f>
        <v/>
      </c>
      <c r="T3889" s="23" t="str">
        <f t="shared" si="182"/>
        <v/>
      </c>
    </row>
    <row r="3890" spans="1:20" x14ac:dyDescent="0.3">
      <c r="A3890" s="20">
        <f>Тех_Движение!$A$3887</f>
        <v>3886</v>
      </c>
      <c r="B3890" s="20" t="str">
        <f>IF(Тех_Движение!$F$3887&gt;0,Тех_Движение!$I$3887,"")</f>
        <v/>
      </c>
      <c r="C3890" s="20" t="str">
        <f>IF($B3890="","",Тех_Движение!$D$3887)</f>
        <v/>
      </c>
      <c r="D3890" s="9" t="str">
        <f>IF($B3890="","",Тех_Движение!$B$3887)</f>
        <v/>
      </c>
      <c r="E3890" s="21" t="str">
        <f>IF($B3890="","",Тех_Движение!$F$3887)</f>
        <v/>
      </c>
      <c r="F3890" s="21" t="str">
        <f>IF($B3890="","",SUMIFS($E$5:$E3889,$C$5:$C3889,$C3890))</f>
        <v/>
      </c>
      <c r="G3890" s="21" t="str">
        <f>IF($B3890="","",MAX(0,$E3890-MAX(0,SUMIFS(Тех_Движение!$G$2:$G$5111,Тех_Движение!$D$2:$D$5111,$C3890,Тех_Движение!$B$2:$B$5111,"&lt;="&amp;Настройки!$B$5-1)-$F3890)))</f>
        <v/>
      </c>
      <c r="H3890" s="21" t="str">
        <f>IF($B3890="","",IF(AND($D3890&gt;=Настройки!$B$5,$D3890&lt;=Настройки!$B$6),$E3890,0))</f>
        <v/>
      </c>
      <c r="I3890" s="21" t="str">
        <f t="shared" si="180"/>
        <v/>
      </c>
      <c r="J3890" s="21" t="str">
        <f>IF($B3890="","",MAX(0,$E3890-MAX(0,SUMIFS(Тех_Движение!$G$2:$G$5111,Тех_Движение!$D$2:$D$5111,$C3890,Тех_Движение!$B$2:$B$5111,"&lt;="&amp;Настройки!$B$6)-$F3890)))</f>
        <v/>
      </c>
      <c r="K3890" s="21" t="e">
        <f>IF(OR($B3890="",K$3&lt;$D3890+Настройки!$B$7),0,MAX(0,$E3890-MAX(0,SUMIFS(Тех_Движение!$G$2:$G$5111,Тех_Движение!$D$2:$D$5111,$C3890,Тех_Движение!$B$2:$B$5111,"&lt;="&amp;K$3)-$F3890)))</f>
        <v>#VALUE!</v>
      </c>
      <c r="L3890" s="21" t="e">
        <f>IF(OR($B3890="",L$3&lt;$D3890+Настройки!$B$7),0,MAX(0,$E3890-MAX(0,SUMIFS(Тех_Движение!$G$2:$G$5111,Тех_Движение!$D$2:$D$5111,$C3890,Тех_Движение!$B$2:$B$5111,"&lt;="&amp;L$3)-$F3890)))</f>
        <v>#VALUE!</v>
      </c>
      <c r="M3890" s="21" t="e">
        <f>IF(OR($B3890="",M$3&lt;$D3890+Настройки!$B$7),0,MAX(0,$E3890-MAX(0,SUMIFS(Тех_Движение!$G$2:$G$5111,Тех_Движение!$D$2:$D$5111,$C3890,Тех_Движение!$B$2:$B$5111,"&lt;="&amp;M$3)-$F3890)))</f>
        <v>#VALUE!</v>
      </c>
      <c r="N3890" s="21" t="e">
        <f>IF(OR($B3890="",N$3&lt;$D3890+Настройки!$B$7),0,MAX(0,$E3890-MAX(0,SUMIFS(Тех_Движение!$G$2:$G$5111,Тех_Движение!$D$2:$D$5111,$C3890,Тех_Движение!$B$2:$B$5111,"&lt;="&amp;N$3)-$F3890)))</f>
        <v>#VALUE!</v>
      </c>
      <c r="O3890" s="21" t="e">
        <f>IF(OR($B3890="",O$3&lt;$D3890+Настройки!$B$7),0,MAX(0,$E3890-MAX(0,SUMIFS(Тех_Движение!$G$2:$G$5111,Тех_Движение!$D$2:$D$5111,$C3890,Тех_Движение!$B$2:$B$5111,"&lt;="&amp;O$3)-$F3890)))</f>
        <v>#VALUE!</v>
      </c>
      <c r="P3890" s="21" t="e">
        <f>IF(OR($B3890="",P$3&lt;$D3890+Настройки!$B$7),0,MAX(0,$E3890-MAX(0,SUMIFS(Тех_Движение!$G$2:$G$5111,Тех_Движение!$D$2:$D$5111,$C3890,Тех_Движение!$B$2:$B$5111,"&lt;="&amp;P$3)-$F3890)))</f>
        <v>#VALUE!</v>
      </c>
      <c r="Q3890" s="21" t="e">
        <f>IF(OR($B3890="",Q$3&lt;$D3890+Настройки!$B$7),0,MAX(0,$E3890-MAX(0,SUMIFS(Тех_Движение!$G$2:$G$5111,Тех_Движение!$D$2:$D$5111,$C3890,Тех_Движение!$B$2:$B$5111,"&lt;="&amp;Q$3)-$F3890)))</f>
        <v>#VALUE!</v>
      </c>
      <c r="R3890" s="21" t="str">
        <f t="shared" si="181"/>
        <v/>
      </c>
      <c r="S3890" s="23" t="str">
        <f>IF($B3890="","",VLOOKUP($C3890,Настройки!$A$11:$L$17,9,FALSE))</f>
        <v/>
      </c>
      <c r="T3890" s="23" t="str">
        <f t="shared" si="182"/>
        <v/>
      </c>
    </row>
    <row r="3891" spans="1:20" x14ac:dyDescent="0.3">
      <c r="A3891" s="20">
        <f>Тех_Движение!$A$3888</f>
        <v>3887</v>
      </c>
      <c r="B3891" s="20" t="str">
        <f>IF(Тех_Движение!$F$3888&gt;0,Тех_Движение!$I$3888,"")</f>
        <v/>
      </c>
      <c r="C3891" s="20" t="str">
        <f>IF($B3891="","",Тех_Движение!$D$3888)</f>
        <v/>
      </c>
      <c r="D3891" s="9" t="str">
        <f>IF($B3891="","",Тех_Движение!$B$3888)</f>
        <v/>
      </c>
      <c r="E3891" s="21" t="str">
        <f>IF($B3891="","",Тех_Движение!$F$3888)</f>
        <v/>
      </c>
      <c r="F3891" s="21" t="str">
        <f>IF($B3891="","",SUMIFS($E$5:$E3890,$C$5:$C3890,$C3891))</f>
        <v/>
      </c>
      <c r="G3891" s="21" t="str">
        <f>IF($B3891="","",MAX(0,$E3891-MAX(0,SUMIFS(Тех_Движение!$G$2:$G$5111,Тех_Движение!$D$2:$D$5111,$C3891,Тех_Движение!$B$2:$B$5111,"&lt;="&amp;Настройки!$B$5-1)-$F3891)))</f>
        <v/>
      </c>
      <c r="H3891" s="21" t="str">
        <f>IF($B3891="","",IF(AND($D3891&gt;=Настройки!$B$5,$D3891&lt;=Настройки!$B$6),$E3891,0))</f>
        <v/>
      </c>
      <c r="I3891" s="21" t="str">
        <f t="shared" si="180"/>
        <v/>
      </c>
      <c r="J3891" s="21" t="str">
        <f>IF($B3891="","",MAX(0,$E3891-MAX(0,SUMIFS(Тех_Движение!$G$2:$G$5111,Тех_Движение!$D$2:$D$5111,$C3891,Тех_Движение!$B$2:$B$5111,"&lt;="&amp;Настройки!$B$6)-$F3891)))</f>
        <v/>
      </c>
      <c r="K3891" s="21" t="e">
        <f>IF(OR($B3891="",K$3&lt;$D3891+Настройки!$B$7),0,MAX(0,$E3891-MAX(0,SUMIFS(Тех_Движение!$G$2:$G$5111,Тех_Движение!$D$2:$D$5111,$C3891,Тех_Движение!$B$2:$B$5111,"&lt;="&amp;K$3)-$F3891)))</f>
        <v>#VALUE!</v>
      </c>
      <c r="L3891" s="21" t="e">
        <f>IF(OR($B3891="",L$3&lt;$D3891+Настройки!$B$7),0,MAX(0,$E3891-MAX(0,SUMIFS(Тех_Движение!$G$2:$G$5111,Тех_Движение!$D$2:$D$5111,$C3891,Тех_Движение!$B$2:$B$5111,"&lt;="&amp;L$3)-$F3891)))</f>
        <v>#VALUE!</v>
      </c>
      <c r="M3891" s="21" t="e">
        <f>IF(OR($B3891="",M$3&lt;$D3891+Настройки!$B$7),0,MAX(0,$E3891-MAX(0,SUMIFS(Тех_Движение!$G$2:$G$5111,Тех_Движение!$D$2:$D$5111,$C3891,Тех_Движение!$B$2:$B$5111,"&lt;="&amp;M$3)-$F3891)))</f>
        <v>#VALUE!</v>
      </c>
      <c r="N3891" s="21" t="e">
        <f>IF(OR($B3891="",N$3&lt;$D3891+Настройки!$B$7),0,MAX(0,$E3891-MAX(0,SUMIFS(Тех_Движение!$G$2:$G$5111,Тех_Движение!$D$2:$D$5111,$C3891,Тех_Движение!$B$2:$B$5111,"&lt;="&amp;N$3)-$F3891)))</f>
        <v>#VALUE!</v>
      </c>
      <c r="O3891" s="21" t="e">
        <f>IF(OR($B3891="",O$3&lt;$D3891+Настройки!$B$7),0,MAX(0,$E3891-MAX(0,SUMIFS(Тех_Движение!$G$2:$G$5111,Тех_Движение!$D$2:$D$5111,$C3891,Тех_Движение!$B$2:$B$5111,"&lt;="&amp;O$3)-$F3891)))</f>
        <v>#VALUE!</v>
      </c>
      <c r="P3891" s="21" t="e">
        <f>IF(OR($B3891="",P$3&lt;$D3891+Настройки!$B$7),0,MAX(0,$E3891-MAX(0,SUMIFS(Тех_Движение!$G$2:$G$5111,Тех_Движение!$D$2:$D$5111,$C3891,Тех_Движение!$B$2:$B$5111,"&lt;="&amp;P$3)-$F3891)))</f>
        <v>#VALUE!</v>
      </c>
      <c r="Q3891" s="21" t="e">
        <f>IF(OR($B3891="",Q$3&lt;$D3891+Настройки!$B$7),0,MAX(0,$E3891-MAX(0,SUMIFS(Тех_Движение!$G$2:$G$5111,Тех_Движение!$D$2:$D$5111,$C3891,Тех_Движение!$B$2:$B$5111,"&lt;="&amp;Q$3)-$F3891)))</f>
        <v>#VALUE!</v>
      </c>
      <c r="R3891" s="21" t="str">
        <f t="shared" si="181"/>
        <v/>
      </c>
      <c r="S3891" s="23" t="str">
        <f>IF($B3891="","",VLOOKUP($C3891,Настройки!$A$11:$L$17,9,FALSE))</f>
        <v/>
      </c>
      <c r="T3891" s="23" t="str">
        <f t="shared" si="182"/>
        <v/>
      </c>
    </row>
    <row r="3892" spans="1:20" x14ac:dyDescent="0.3">
      <c r="A3892" s="20">
        <f>Тех_Движение!$A$3889</f>
        <v>3888</v>
      </c>
      <c r="B3892" s="20" t="str">
        <f>IF(Тех_Движение!$F$3889&gt;0,Тех_Движение!$I$3889,"")</f>
        <v/>
      </c>
      <c r="C3892" s="20" t="str">
        <f>IF($B3892="","",Тех_Движение!$D$3889)</f>
        <v/>
      </c>
      <c r="D3892" s="9" t="str">
        <f>IF($B3892="","",Тех_Движение!$B$3889)</f>
        <v/>
      </c>
      <c r="E3892" s="21" t="str">
        <f>IF($B3892="","",Тех_Движение!$F$3889)</f>
        <v/>
      </c>
      <c r="F3892" s="21" t="str">
        <f>IF($B3892="","",SUMIFS($E$5:$E3891,$C$5:$C3891,$C3892))</f>
        <v/>
      </c>
      <c r="G3892" s="21" t="str">
        <f>IF($B3892="","",MAX(0,$E3892-MAX(0,SUMIFS(Тех_Движение!$G$2:$G$5111,Тех_Движение!$D$2:$D$5111,$C3892,Тех_Движение!$B$2:$B$5111,"&lt;="&amp;Настройки!$B$5-1)-$F3892)))</f>
        <v/>
      </c>
      <c r="H3892" s="21" t="str">
        <f>IF($B3892="","",IF(AND($D3892&gt;=Настройки!$B$5,$D3892&lt;=Настройки!$B$6),$E3892,0))</f>
        <v/>
      </c>
      <c r="I3892" s="21" t="str">
        <f t="shared" si="180"/>
        <v/>
      </c>
      <c r="J3892" s="21" t="str">
        <f>IF($B3892="","",MAX(0,$E3892-MAX(0,SUMIFS(Тех_Движение!$G$2:$G$5111,Тех_Движение!$D$2:$D$5111,$C3892,Тех_Движение!$B$2:$B$5111,"&lt;="&amp;Настройки!$B$6)-$F3892)))</f>
        <v/>
      </c>
      <c r="K3892" s="21" t="e">
        <f>IF(OR($B3892="",K$3&lt;$D3892+Настройки!$B$7),0,MAX(0,$E3892-MAX(0,SUMIFS(Тех_Движение!$G$2:$G$5111,Тех_Движение!$D$2:$D$5111,$C3892,Тех_Движение!$B$2:$B$5111,"&lt;="&amp;K$3)-$F3892)))</f>
        <v>#VALUE!</v>
      </c>
      <c r="L3892" s="21" t="e">
        <f>IF(OR($B3892="",L$3&lt;$D3892+Настройки!$B$7),0,MAX(0,$E3892-MAX(0,SUMIFS(Тех_Движение!$G$2:$G$5111,Тех_Движение!$D$2:$D$5111,$C3892,Тех_Движение!$B$2:$B$5111,"&lt;="&amp;L$3)-$F3892)))</f>
        <v>#VALUE!</v>
      </c>
      <c r="M3892" s="21" t="e">
        <f>IF(OR($B3892="",M$3&lt;$D3892+Настройки!$B$7),0,MAX(0,$E3892-MAX(0,SUMIFS(Тех_Движение!$G$2:$G$5111,Тех_Движение!$D$2:$D$5111,$C3892,Тех_Движение!$B$2:$B$5111,"&lt;="&amp;M$3)-$F3892)))</f>
        <v>#VALUE!</v>
      </c>
      <c r="N3892" s="21" t="e">
        <f>IF(OR($B3892="",N$3&lt;$D3892+Настройки!$B$7),0,MAX(0,$E3892-MAX(0,SUMIFS(Тех_Движение!$G$2:$G$5111,Тех_Движение!$D$2:$D$5111,$C3892,Тех_Движение!$B$2:$B$5111,"&lt;="&amp;N$3)-$F3892)))</f>
        <v>#VALUE!</v>
      </c>
      <c r="O3892" s="21" t="e">
        <f>IF(OR($B3892="",O$3&lt;$D3892+Настройки!$B$7),0,MAX(0,$E3892-MAX(0,SUMIFS(Тех_Движение!$G$2:$G$5111,Тех_Движение!$D$2:$D$5111,$C3892,Тех_Движение!$B$2:$B$5111,"&lt;="&amp;O$3)-$F3892)))</f>
        <v>#VALUE!</v>
      </c>
      <c r="P3892" s="21" t="e">
        <f>IF(OR($B3892="",P$3&lt;$D3892+Настройки!$B$7),0,MAX(0,$E3892-MAX(0,SUMIFS(Тех_Движение!$G$2:$G$5111,Тех_Движение!$D$2:$D$5111,$C3892,Тех_Движение!$B$2:$B$5111,"&lt;="&amp;P$3)-$F3892)))</f>
        <v>#VALUE!</v>
      </c>
      <c r="Q3892" s="21" t="e">
        <f>IF(OR($B3892="",Q$3&lt;$D3892+Настройки!$B$7),0,MAX(0,$E3892-MAX(0,SUMIFS(Тех_Движение!$G$2:$G$5111,Тех_Движение!$D$2:$D$5111,$C3892,Тех_Движение!$B$2:$B$5111,"&lt;="&amp;Q$3)-$F3892)))</f>
        <v>#VALUE!</v>
      </c>
      <c r="R3892" s="21" t="str">
        <f t="shared" si="181"/>
        <v/>
      </c>
      <c r="S3892" s="23" t="str">
        <f>IF($B3892="","",VLOOKUP($C3892,Настройки!$A$11:$L$17,9,FALSE))</f>
        <v/>
      </c>
      <c r="T3892" s="23" t="str">
        <f t="shared" si="182"/>
        <v/>
      </c>
    </row>
    <row r="3893" spans="1:20" x14ac:dyDescent="0.3">
      <c r="A3893" s="20">
        <f>Тех_Движение!$A$3890</f>
        <v>3889</v>
      </c>
      <c r="B3893" s="20" t="str">
        <f>IF(Тех_Движение!$F$3890&gt;0,Тех_Движение!$I$3890,"")</f>
        <v/>
      </c>
      <c r="C3893" s="20" t="str">
        <f>IF($B3893="","",Тех_Движение!$D$3890)</f>
        <v/>
      </c>
      <c r="D3893" s="9" t="str">
        <f>IF($B3893="","",Тех_Движение!$B$3890)</f>
        <v/>
      </c>
      <c r="E3893" s="21" t="str">
        <f>IF($B3893="","",Тех_Движение!$F$3890)</f>
        <v/>
      </c>
      <c r="F3893" s="21" t="str">
        <f>IF($B3893="","",SUMIFS($E$5:$E3892,$C$5:$C3892,$C3893))</f>
        <v/>
      </c>
      <c r="G3893" s="21" t="str">
        <f>IF($B3893="","",MAX(0,$E3893-MAX(0,SUMIFS(Тех_Движение!$G$2:$G$5111,Тех_Движение!$D$2:$D$5111,$C3893,Тех_Движение!$B$2:$B$5111,"&lt;="&amp;Настройки!$B$5-1)-$F3893)))</f>
        <v/>
      </c>
      <c r="H3893" s="21" t="str">
        <f>IF($B3893="","",IF(AND($D3893&gt;=Настройки!$B$5,$D3893&lt;=Настройки!$B$6),$E3893,0))</f>
        <v/>
      </c>
      <c r="I3893" s="21" t="str">
        <f t="shared" si="180"/>
        <v/>
      </c>
      <c r="J3893" s="21" t="str">
        <f>IF($B3893="","",MAX(0,$E3893-MAX(0,SUMIFS(Тех_Движение!$G$2:$G$5111,Тех_Движение!$D$2:$D$5111,$C3893,Тех_Движение!$B$2:$B$5111,"&lt;="&amp;Настройки!$B$6)-$F3893)))</f>
        <v/>
      </c>
      <c r="K3893" s="21" t="e">
        <f>IF(OR($B3893="",K$3&lt;$D3893+Настройки!$B$7),0,MAX(0,$E3893-MAX(0,SUMIFS(Тех_Движение!$G$2:$G$5111,Тех_Движение!$D$2:$D$5111,$C3893,Тех_Движение!$B$2:$B$5111,"&lt;="&amp;K$3)-$F3893)))</f>
        <v>#VALUE!</v>
      </c>
      <c r="L3893" s="21" t="e">
        <f>IF(OR($B3893="",L$3&lt;$D3893+Настройки!$B$7),0,MAX(0,$E3893-MAX(0,SUMIFS(Тех_Движение!$G$2:$G$5111,Тех_Движение!$D$2:$D$5111,$C3893,Тех_Движение!$B$2:$B$5111,"&lt;="&amp;L$3)-$F3893)))</f>
        <v>#VALUE!</v>
      </c>
      <c r="M3893" s="21" t="e">
        <f>IF(OR($B3893="",M$3&lt;$D3893+Настройки!$B$7),0,MAX(0,$E3893-MAX(0,SUMIFS(Тех_Движение!$G$2:$G$5111,Тех_Движение!$D$2:$D$5111,$C3893,Тех_Движение!$B$2:$B$5111,"&lt;="&amp;M$3)-$F3893)))</f>
        <v>#VALUE!</v>
      </c>
      <c r="N3893" s="21" t="e">
        <f>IF(OR($B3893="",N$3&lt;$D3893+Настройки!$B$7),0,MAX(0,$E3893-MAX(0,SUMIFS(Тех_Движение!$G$2:$G$5111,Тех_Движение!$D$2:$D$5111,$C3893,Тех_Движение!$B$2:$B$5111,"&lt;="&amp;N$3)-$F3893)))</f>
        <v>#VALUE!</v>
      </c>
      <c r="O3893" s="21" t="e">
        <f>IF(OR($B3893="",O$3&lt;$D3893+Настройки!$B$7),0,MAX(0,$E3893-MAX(0,SUMIFS(Тех_Движение!$G$2:$G$5111,Тех_Движение!$D$2:$D$5111,$C3893,Тех_Движение!$B$2:$B$5111,"&lt;="&amp;O$3)-$F3893)))</f>
        <v>#VALUE!</v>
      </c>
      <c r="P3893" s="21" t="e">
        <f>IF(OR($B3893="",P$3&lt;$D3893+Настройки!$B$7),0,MAX(0,$E3893-MAX(0,SUMIFS(Тех_Движение!$G$2:$G$5111,Тех_Движение!$D$2:$D$5111,$C3893,Тех_Движение!$B$2:$B$5111,"&lt;="&amp;P$3)-$F3893)))</f>
        <v>#VALUE!</v>
      </c>
      <c r="Q3893" s="21" t="e">
        <f>IF(OR($B3893="",Q$3&lt;$D3893+Настройки!$B$7),0,MAX(0,$E3893-MAX(0,SUMIFS(Тех_Движение!$G$2:$G$5111,Тех_Движение!$D$2:$D$5111,$C3893,Тех_Движение!$B$2:$B$5111,"&lt;="&amp;Q$3)-$F3893)))</f>
        <v>#VALUE!</v>
      </c>
      <c r="R3893" s="21" t="str">
        <f t="shared" si="181"/>
        <v/>
      </c>
      <c r="S3893" s="23" t="str">
        <f>IF($B3893="","",VLOOKUP($C3893,Настройки!$A$11:$L$17,9,FALSE))</f>
        <v/>
      </c>
      <c r="T3893" s="23" t="str">
        <f t="shared" si="182"/>
        <v/>
      </c>
    </row>
    <row r="3894" spans="1:20" x14ac:dyDescent="0.3">
      <c r="A3894" s="20">
        <f>Тех_Движение!$A$3891</f>
        <v>3890</v>
      </c>
      <c r="B3894" s="20" t="str">
        <f>IF(Тех_Движение!$F$3891&gt;0,Тех_Движение!$I$3891,"")</f>
        <v/>
      </c>
      <c r="C3894" s="20" t="str">
        <f>IF($B3894="","",Тех_Движение!$D$3891)</f>
        <v/>
      </c>
      <c r="D3894" s="9" t="str">
        <f>IF($B3894="","",Тех_Движение!$B$3891)</f>
        <v/>
      </c>
      <c r="E3894" s="21" t="str">
        <f>IF($B3894="","",Тех_Движение!$F$3891)</f>
        <v/>
      </c>
      <c r="F3894" s="21" t="str">
        <f>IF($B3894="","",SUMIFS($E$5:$E3893,$C$5:$C3893,$C3894))</f>
        <v/>
      </c>
      <c r="G3894" s="21" t="str">
        <f>IF($B3894="","",MAX(0,$E3894-MAX(0,SUMIFS(Тех_Движение!$G$2:$G$5111,Тех_Движение!$D$2:$D$5111,$C3894,Тех_Движение!$B$2:$B$5111,"&lt;="&amp;Настройки!$B$5-1)-$F3894)))</f>
        <v/>
      </c>
      <c r="H3894" s="21" t="str">
        <f>IF($B3894="","",IF(AND($D3894&gt;=Настройки!$B$5,$D3894&lt;=Настройки!$B$6),$E3894,0))</f>
        <v/>
      </c>
      <c r="I3894" s="21" t="str">
        <f t="shared" si="180"/>
        <v/>
      </c>
      <c r="J3894" s="21" t="str">
        <f>IF($B3894="","",MAX(0,$E3894-MAX(0,SUMIFS(Тех_Движение!$G$2:$G$5111,Тех_Движение!$D$2:$D$5111,$C3894,Тех_Движение!$B$2:$B$5111,"&lt;="&amp;Настройки!$B$6)-$F3894)))</f>
        <v/>
      </c>
      <c r="K3894" s="21" t="e">
        <f>IF(OR($B3894="",K$3&lt;$D3894+Настройки!$B$7),0,MAX(0,$E3894-MAX(0,SUMIFS(Тех_Движение!$G$2:$G$5111,Тех_Движение!$D$2:$D$5111,$C3894,Тех_Движение!$B$2:$B$5111,"&lt;="&amp;K$3)-$F3894)))</f>
        <v>#VALUE!</v>
      </c>
      <c r="L3894" s="21" t="e">
        <f>IF(OR($B3894="",L$3&lt;$D3894+Настройки!$B$7),0,MAX(0,$E3894-MAX(0,SUMIFS(Тех_Движение!$G$2:$G$5111,Тех_Движение!$D$2:$D$5111,$C3894,Тех_Движение!$B$2:$B$5111,"&lt;="&amp;L$3)-$F3894)))</f>
        <v>#VALUE!</v>
      </c>
      <c r="M3894" s="21" t="e">
        <f>IF(OR($B3894="",M$3&lt;$D3894+Настройки!$B$7),0,MAX(0,$E3894-MAX(0,SUMIFS(Тех_Движение!$G$2:$G$5111,Тех_Движение!$D$2:$D$5111,$C3894,Тех_Движение!$B$2:$B$5111,"&lt;="&amp;M$3)-$F3894)))</f>
        <v>#VALUE!</v>
      </c>
      <c r="N3894" s="21" t="e">
        <f>IF(OR($B3894="",N$3&lt;$D3894+Настройки!$B$7),0,MAX(0,$E3894-MAX(0,SUMIFS(Тех_Движение!$G$2:$G$5111,Тех_Движение!$D$2:$D$5111,$C3894,Тех_Движение!$B$2:$B$5111,"&lt;="&amp;N$3)-$F3894)))</f>
        <v>#VALUE!</v>
      </c>
      <c r="O3894" s="21" t="e">
        <f>IF(OR($B3894="",O$3&lt;$D3894+Настройки!$B$7),0,MAX(0,$E3894-MAX(0,SUMIFS(Тех_Движение!$G$2:$G$5111,Тех_Движение!$D$2:$D$5111,$C3894,Тех_Движение!$B$2:$B$5111,"&lt;="&amp;O$3)-$F3894)))</f>
        <v>#VALUE!</v>
      </c>
      <c r="P3894" s="21" t="e">
        <f>IF(OR($B3894="",P$3&lt;$D3894+Настройки!$B$7),0,MAX(0,$E3894-MAX(0,SUMIFS(Тех_Движение!$G$2:$G$5111,Тех_Движение!$D$2:$D$5111,$C3894,Тех_Движение!$B$2:$B$5111,"&lt;="&amp;P$3)-$F3894)))</f>
        <v>#VALUE!</v>
      </c>
      <c r="Q3894" s="21" t="e">
        <f>IF(OR($B3894="",Q$3&lt;$D3894+Настройки!$B$7),0,MAX(0,$E3894-MAX(0,SUMIFS(Тех_Движение!$G$2:$G$5111,Тех_Движение!$D$2:$D$5111,$C3894,Тех_Движение!$B$2:$B$5111,"&lt;="&amp;Q$3)-$F3894)))</f>
        <v>#VALUE!</v>
      </c>
      <c r="R3894" s="21" t="str">
        <f t="shared" si="181"/>
        <v/>
      </c>
      <c r="S3894" s="23" t="str">
        <f>IF($B3894="","",VLOOKUP($C3894,Настройки!$A$11:$L$17,9,FALSE))</f>
        <v/>
      </c>
      <c r="T3894" s="23" t="str">
        <f t="shared" si="182"/>
        <v/>
      </c>
    </row>
    <row r="3895" spans="1:20" x14ac:dyDescent="0.3">
      <c r="A3895" s="20">
        <f>Тех_Движение!$A$3892</f>
        <v>3891</v>
      </c>
      <c r="B3895" s="20" t="str">
        <f>IF(Тех_Движение!$F$3892&gt;0,Тех_Движение!$I$3892,"")</f>
        <v/>
      </c>
      <c r="C3895" s="20" t="str">
        <f>IF($B3895="","",Тех_Движение!$D$3892)</f>
        <v/>
      </c>
      <c r="D3895" s="9" t="str">
        <f>IF($B3895="","",Тех_Движение!$B$3892)</f>
        <v/>
      </c>
      <c r="E3895" s="21" t="str">
        <f>IF($B3895="","",Тех_Движение!$F$3892)</f>
        <v/>
      </c>
      <c r="F3895" s="21" t="str">
        <f>IF($B3895="","",SUMIFS($E$5:$E3894,$C$5:$C3894,$C3895))</f>
        <v/>
      </c>
      <c r="G3895" s="21" t="str">
        <f>IF($B3895="","",MAX(0,$E3895-MAX(0,SUMIFS(Тех_Движение!$G$2:$G$5111,Тех_Движение!$D$2:$D$5111,$C3895,Тех_Движение!$B$2:$B$5111,"&lt;="&amp;Настройки!$B$5-1)-$F3895)))</f>
        <v/>
      </c>
      <c r="H3895" s="21" t="str">
        <f>IF($B3895="","",IF(AND($D3895&gt;=Настройки!$B$5,$D3895&lt;=Настройки!$B$6),$E3895,0))</f>
        <v/>
      </c>
      <c r="I3895" s="21" t="str">
        <f t="shared" si="180"/>
        <v/>
      </c>
      <c r="J3895" s="21" t="str">
        <f>IF($B3895="","",MAX(0,$E3895-MAX(0,SUMIFS(Тех_Движение!$G$2:$G$5111,Тех_Движение!$D$2:$D$5111,$C3895,Тех_Движение!$B$2:$B$5111,"&lt;="&amp;Настройки!$B$6)-$F3895)))</f>
        <v/>
      </c>
      <c r="K3895" s="21" t="e">
        <f>IF(OR($B3895="",K$3&lt;$D3895+Настройки!$B$7),0,MAX(0,$E3895-MAX(0,SUMIFS(Тех_Движение!$G$2:$G$5111,Тех_Движение!$D$2:$D$5111,$C3895,Тех_Движение!$B$2:$B$5111,"&lt;="&amp;K$3)-$F3895)))</f>
        <v>#VALUE!</v>
      </c>
      <c r="L3895" s="21" t="e">
        <f>IF(OR($B3895="",L$3&lt;$D3895+Настройки!$B$7),0,MAX(0,$E3895-MAX(0,SUMIFS(Тех_Движение!$G$2:$G$5111,Тех_Движение!$D$2:$D$5111,$C3895,Тех_Движение!$B$2:$B$5111,"&lt;="&amp;L$3)-$F3895)))</f>
        <v>#VALUE!</v>
      </c>
      <c r="M3895" s="21" t="e">
        <f>IF(OR($B3895="",M$3&lt;$D3895+Настройки!$B$7),0,MAX(0,$E3895-MAX(0,SUMIFS(Тех_Движение!$G$2:$G$5111,Тех_Движение!$D$2:$D$5111,$C3895,Тех_Движение!$B$2:$B$5111,"&lt;="&amp;M$3)-$F3895)))</f>
        <v>#VALUE!</v>
      </c>
      <c r="N3895" s="21" t="e">
        <f>IF(OR($B3895="",N$3&lt;$D3895+Настройки!$B$7),0,MAX(0,$E3895-MAX(0,SUMIFS(Тех_Движение!$G$2:$G$5111,Тех_Движение!$D$2:$D$5111,$C3895,Тех_Движение!$B$2:$B$5111,"&lt;="&amp;N$3)-$F3895)))</f>
        <v>#VALUE!</v>
      </c>
      <c r="O3895" s="21" t="e">
        <f>IF(OR($B3895="",O$3&lt;$D3895+Настройки!$B$7),0,MAX(0,$E3895-MAX(0,SUMIFS(Тех_Движение!$G$2:$G$5111,Тех_Движение!$D$2:$D$5111,$C3895,Тех_Движение!$B$2:$B$5111,"&lt;="&amp;O$3)-$F3895)))</f>
        <v>#VALUE!</v>
      </c>
      <c r="P3895" s="21" t="e">
        <f>IF(OR($B3895="",P$3&lt;$D3895+Настройки!$B$7),0,MAX(0,$E3895-MAX(0,SUMIFS(Тех_Движение!$G$2:$G$5111,Тех_Движение!$D$2:$D$5111,$C3895,Тех_Движение!$B$2:$B$5111,"&lt;="&amp;P$3)-$F3895)))</f>
        <v>#VALUE!</v>
      </c>
      <c r="Q3895" s="21" t="e">
        <f>IF(OR($B3895="",Q$3&lt;$D3895+Настройки!$B$7),0,MAX(0,$E3895-MAX(0,SUMIFS(Тех_Движение!$G$2:$G$5111,Тех_Движение!$D$2:$D$5111,$C3895,Тех_Движение!$B$2:$B$5111,"&lt;="&amp;Q$3)-$F3895)))</f>
        <v>#VALUE!</v>
      </c>
      <c r="R3895" s="21" t="str">
        <f t="shared" si="181"/>
        <v/>
      </c>
      <c r="S3895" s="23" t="str">
        <f>IF($B3895="","",VLOOKUP($C3895,Настройки!$A$11:$L$17,9,FALSE))</f>
        <v/>
      </c>
      <c r="T3895" s="23" t="str">
        <f t="shared" si="182"/>
        <v/>
      </c>
    </row>
    <row r="3896" spans="1:20" x14ac:dyDescent="0.3">
      <c r="A3896" s="20">
        <f>Тех_Движение!$A$3893</f>
        <v>3892</v>
      </c>
      <c r="B3896" s="20" t="str">
        <f>IF(Тех_Движение!$F$3893&gt;0,Тех_Движение!$I$3893,"")</f>
        <v/>
      </c>
      <c r="C3896" s="20" t="str">
        <f>IF($B3896="","",Тех_Движение!$D$3893)</f>
        <v/>
      </c>
      <c r="D3896" s="9" t="str">
        <f>IF($B3896="","",Тех_Движение!$B$3893)</f>
        <v/>
      </c>
      <c r="E3896" s="21" t="str">
        <f>IF($B3896="","",Тех_Движение!$F$3893)</f>
        <v/>
      </c>
      <c r="F3896" s="21" t="str">
        <f>IF($B3896="","",SUMIFS($E$5:$E3895,$C$5:$C3895,$C3896))</f>
        <v/>
      </c>
      <c r="G3896" s="21" t="str">
        <f>IF($B3896="","",MAX(0,$E3896-MAX(0,SUMIFS(Тех_Движение!$G$2:$G$5111,Тех_Движение!$D$2:$D$5111,$C3896,Тех_Движение!$B$2:$B$5111,"&lt;="&amp;Настройки!$B$5-1)-$F3896)))</f>
        <v/>
      </c>
      <c r="H3896" s="21" t="str">
        <f>IF($B3896="","",IF(AND($D3896&gt;=Настройки!$B$5,$D3896&lt;=Настройки!$B$6),$E3896,0))</f>
        <v/>
      </c>
      <c r="I3896" s="21" t="str">
        <f t="shared" si="180"/>
        <v/>
      </c>
      <c r="J3896" s="21" t="str">
        <f>IF($B3896="","",MAX(0,$E3896-MAX(0,SUMIFS(Тех_Движение!$G$2:$G$5111,Тех_Движение!$D$2:$D$5111,$C3896,Тех_Движение!$B$2:$B$5111,"&lt;="&amp;Настройки!$B$6)-$F3896)))</f>
        <v/>
      </c>
      <c r="K3896" s="21" t="e">
        <f>IF(OR($B3896="",K$3&lt;$D3896+Настройки!$B$7),0,MAX(0,$E3896-MAX(0,SUMIFS(Тех_Движение!$G$2:$G$5111,Тех_Движение!$D$2:$D$5111,$C3896,Тех_Движение!$B$2:$B$5111,"&lt;="&amp;K$3)-$F3896)))</f>
        <v>#VALUE!</v>
      </c>
      <c r="L3896" s="21" t="e">
        <f>IF(OR($B3896="",L$3&lt;$D3896+Настройки!$B$7),0,MAX(0,$E3896-MAX(0,SUMIFS(Тех_Движение!$G$2:$G$5111,Тех_Движение!$D$2:$D$5111,$C3896,Тех_Движение!$B$2:$B$5111,"&lt;="&amp;L$3)-$F3896)))</f>
        <v>#VALUE!</v>
      </c>
      <c r="M3896" s="21" t="e">
        <f>IF(OR($B3896="",M$3&lt;$D3896+Настройки!$B$7),0,MAX(0,$E3896-MAX(0,SUMIFS(Тех_Движение!$G$2:$G$5111,Тех_Движение!$D$2:$D$5111,$C3896,Тех_Движение!$B$2:$B$5111,"&lt;="&amp;M$3)-$F3896)))</f>
        <v>#VALUE!</v>
      </c>
      <c r="N3896" s="21" t="e">
        <f>IF(OR($B3896="",N$3&lt;$D3896+Настройки!$B$7),0,MAX(0,$E3896-MAX(0,SUMIFS(Тех_Движение!$G$2:$G$5111,Тех_Движение!$D$2:$D$5111,$C3896,Тех_Движение!$B$2:$B$5111,"&lt;="&amp;N$3)-$F3896)))</f>
        <v>#VALUE!</v>
      </c>
      <c r="O3896" s="21" t="e">
        <f>IF(OR($B3896="",O$3&lt;$D3896+Настройки!$B$7),0,MAX(0,$E3896-MAX(0,SUMIFS(Тех_Движение!$G$2:$G$5111,Тех_Движение!$D$2:$D$5111,$C3896,Тех_Движение!$B$2:$B$5111,"&lt;="&amp;O$3)-$F3896)))</f>
        <v>#VALUE!</v>
      </c>
      <c r="P3896" s="21" t="e">
        <f>IF(OR($B3896="",P$3&lt;$D3896+Настройки!$B$7),0,MAX(0,$E3896-MAX(0,SUMIFS(Тех_Движение!$G$2:$G$5111,Тех_Движение!$D$2:$D$5111,$C3896,Тех_Движение!$B$2:$B$5111,"&lt;="&amp;P$3)-$F3896)))</f>
        <v>#VALUE!</v>
      </c>
      <c r="Q3896" s="21" t="e">
        <f>IF(OR($B3896="",Q$3&lt;$D3896+Настройки!$B$7),0,MAX(0,$E3896-MAX(0,SUMIFS(Тех_Движение!$G$2:$G$5111,Тех_Движение!$D$2:$D$5111,$C3896,Тех_Движение!$B$2:$B$5111,"&lt;="&amp;Q$3)-$F3896)))</f>
        <v>#VALUE!</v>
      </c>
      <c r="R3896" s="21" t="str">
        <f t="shared" si="181"/>
        <v/>
      </c>
      <c r="S3896" s="23" t="str">
        <f>IF($B3896="","",VLOOKUP($C3896,Настройки!$A$11:$L$17,9,FALSE))</f>
        <v/>
      </c>
      <c r="T3896" s="23" t="str">
        <f t="shared" si="182"/>
        <v/>
      </c>
    </row>
    <row r="3897" spans="1:20" x14ac:dyDescent="0.3">
      <c r="A3897" s="20">
        <f>Тех_Движение!$A$3894</f>
        <v>3893</v>
      </c>
      <c r="B3897" s="20" t="str">
        <f>IF(Тех_Движение!$F$3894&gt;0,Тех_Движение!$I$3894,"")</f>
        <v/>
      </c>
      <c r="C3897" s="20" t="str">
        <f>IF($B3897="","",Тех_Движение!$D$3894)</f>
        <v/>
      </c>
      <c r="D3897" s="9" t="str">
        <f>IF($B3897="","",Тех_Движение!$B$3894)</f>
        <v/>
      </c>
      <c r="E3897" s="21" t="str">
        <f>IF($B3897="","",Тех_Движение!$F$3894)</f>
        <v/>
      </c>
      <c r="F3897" s="21" t="str">
        <f>IF($B3897="","",SUMIFS($E$5:$E3896,$C$5:$C3896,$C3897))</f>
        <v/>
      </c>
      <c r="G3897" s="21" t="str">
        <f>IF($B3897="","",MAX(0,$E3897-MAX(0,SUMIFS(Тех_Движение!$G$2:$G$5111,Тех_Движение!$D$2:$D$5111,$C3897,Тех_Движение!$B$2:$B$5111,"&lt;="&amp;Настройки!$B$5-1)-$F3897)))</f>
        <v/>
      </c>
      <c r="H3897" s="21" t="str">
        <f>IF($B3897="","",IF(AND($D3897&gt;=Настройки!$B$5,$D3897&lt;=Настройки!$B$6),$E3897,0))</f>
        <v/>
      </c>
      <c r="I3897" s="21" t="str">
        <f t="shared" si="180"/>
        <v/>
      </c>
      <c r="J3897" s="21" t="str">
        <f>IF($B3897="","",MAX(0,$E3897-MAX(0,SUMIFS(Тех_Движение!$G$2:$G$5111,Тех_Движение!$D$2:$D$5111,$C3897,Тех_Движение!$B$2:$B$5111,"&lt;="&amp;Настройки!$B$6)-$F3897)))</f>
        <v/>
      </c>
      <c r="K3897" s="21" t="e">
        <f>IF(OR($B3897="",K$3&lt;$D3897+Настройки!$B$7),0,MAX(0,$E3897-MAX(0,SUMIFS(Тех_Движение!$G$2:$G$5111,Тех_Движение!$D$2:$D$5111,$C3897,Тех_Движение!$B$2:$B$5111,"&lt;="&amp;K$3)-$F3897)))</f>
        <v>#VALUE!</v>
      </c>
      <c r="L3897" s="21" t="e">
        <f>IF(OR($B3897="",L$3&lt;$D3897+Настройки!$B$7),0,MAX(0,$E3897-MAX(0,SUMIFS(Тех_Движение!$G$2:$G$5111,Тех_Движение!$D$2:$D$5111,$C3897,Тех_Движение!$B$2:$B$5111,"&lt;="&amp;L$3)-$F3897)))</f>
        <v>#VALUE!</v>
      </c>
      <c r="M3897" s="21" t="e">
        <f>IF(OR($B3897="",M$3&lt;$D3897+Настройки!$B$7),0,MAX(0,$E3897-MAX(0,SUMIFS(Тех_Движение!$G$2:$G$5111,Тех_Движение!$D$2:$D$5111,$C3897,Тех_Движение!$B$2:$B$5111,"&lt;="&amp;M$3)-$F3897)))</f>
        <v>#VALUE!</v>
      </c>
      <c r="N3897" s="21" t="e">
        <f>IF(OR($B3897="",N$3&lt;$D3897+Настройки!$B$7),0,MAX(0,$E3897-MAX(0,SUMIFS(Тех_Движение!$G$2:$G$5111,Тех_Движение!$D$2:$D$5111,$C3897,Тех_Движение!$B$2:$B$5111,"&lt;="&amp;N$3)-$F3897)))</f>
        <v>#VALUE!</v>
      </c>
      <c r="O3897" s="21" t="e">
        <f>IF(OR($B3897="",O$3&lt;$D3897+Настройки!$B$7),0,MAX(0,$E3897-MAX(0,SUMIFS(Тех_Движение!$G$2:$G$5111,Тех_Движение!$D$2:$D$5111,$C3897,Тех_Движение!$B$2:$B$5111,"&lt;="&amp;O$3)-$F3897)))</f>
        <v>#VALUE!</v>
      </c>
      <c r="P3897" s="21" t="e">
        <f>IF(OR($B3897="",P$3&lt;$D3897+Настройки!$B$7),0,MAX(0,$E3897-MAX(0,SUMIFS(Тех_Движение!$G$2:$G$5111,Тех_Движение!$D$2:$D$5111,$C3897,Тех_Движение!$B$2:$B$5111,"&lt;="&amp;P$3)-$F3897)))</f>
        <v>#VALUE!</v>
      </c>
      <c r="Q3897" s="21" t="e">
        <f>IF(OR($B3897="",Q$3&lt;$D3897+Настройки!$B$7),0,MAX(0,$E3897-MAX(0,SUMIFS(Тех_Движение!$G$2:$G$5111,Тех_Движение!$D$2:$D$5111,$C3897,Тех_Движение!$B$2:$B$5111,"&lt;="&amp;Q$3)-$F3897)))</f>
        <v>#VALUE!</v>
      </c>
      <c r="R3897" s="21" t="str">
        <f t="shared" si="181"/>
        <v/>
      </c>
      <c r="S3897" s="23" t="str">
        <f>IF($B3897="","",VLOOKUP($C3897,Настройки!$A$11:$L$17,9,FALSE))</f>
        <v/>
      </c>
      <c r="T3897" s="23" t="str">
        <f t="shared" si="182"/>
        <v/>
      </c>
    </row>
    <row r="3898" spans="1:20" x14ac:dyDescent="0.3">
      <c r="A3898" s="20">
        <f>Тех_Движение!$A$3895</f>
        <v>3894</v>
      </c>
      <c r="B3898" s="20" t="str">
        <f>IF(Тех_Движение!$F$3895&gt;0,Тех_Движение!$I$3895,"")</f>
        <v/>
      </c>
      <c r="C3898" s="20" t="str">
        <f>IF($B3898="","",Тех_Движение!$D$3895)</f>
        <v/>
      </c>
      <c r="D3898" s="9" t="str">
        <f>IF($B3898="","",Тех_Движение!$B$3895)</f>
        <v/>
      </c>
      <c r="E3898" s="21" t="str">
        <f>IF($B3898="","",Тех_Движение!$F$3895)</f>
        <v/>
      </c>
      <c r="F3898" s="21" t="str">
        <f>IF($B3898="","",SUMIFS($E$5:$E3897,$C$5:$C3897,$C3898))</f>
        <v/>
      </c>
      <c r="G3898" s="21" t="str">
        <f>IF($B3898="","",MAX(0,$E3898-MAX(0,SUMIFS(Тех_Движение!$G$2:$G$5111,Тех_Движение!$D$2:$D$5111,$C3898,Тех_Движение!$B$2:$B$5111,"&lt;="&amp;Настройки!$B$5-1)-$F3898)))</f>
        <v/>
      </c>
      <c r="H3898" s="21" t="str">
        <f>IF($B3898="","",IF(AND($D3898&gt;=Настройки!$B$5,$D3898&lt;=Настройки!$B$6),$E3898,0))</f>
        <v/>
      </c>
      <c r="I3898" s="21" t="str">
        <f t="shared" si="180"/>
        <v/>
      </c>
      <c r="J3898" s="21" t="str">
        <f>IF($B3898="","",MAX(0,$E3898-MAX(0,SUMIFS(Тех_Движение!$G$2:$G$5111,Тех_Движение!$D$2:$D$5111,$C3898,Тех_Движение!$B$2:$B$5111,"&lt;="&amp;Настройки!$B$6)-$F3898)))</f>
        <v/>
      </c>
      <c r="K3898" s="21" t="e">
        <f>IF(OR($B3898="",K$3&lt;$D3898+Настройки!$B$7),0,MAX(0,$E3898-MAX(0,SUMIFS(Тех_Движение!$G$2:$G$5111,Тех_Движение!$D$2:$D$5111,$C3898,Тех_Движение!$B$2:$B$5111,"&lt;="&amp;K$3)-$F3898)))</f>
        <v>#VALUE!</v>
      </c>
      <c r="L3898" s="21" t="e">
        <f>IF(OR($B3898="",L$3&lt;$D3898+Настройки!$B$7),0,MAX(0,$E3898-MAX(0,SUMIFS(Тех_Движение!$G$2:$G$5111,Тех_Движение!$D$2:$D$5111,$C3898,Тех_Движение!$B$2:$B$5111,"&lt;="&amp;L$3)-$F3898)))</f>
        <v>#VALUE!</v>
      </c>
      <c r="M3898" s="21" t="e">
        <f>IF(OR($B3898="",M$3&lt;$D3898+Настройки!$B$7),0,MAX(0,$E3898-MAX(0,SUMIFS(Тех_Движение!$G$2:$G$5111,Тех_Движение!$D$2:$D$5111,$C3898,Тех_Движение!$B$2:$B$5111,"&lt;="&amp;M$3)-$F3898)))</f>
        <v>#VALUE!</v>
      </c>
      <c r="N3898" s="21" t="e">
        <f>IF(OR($B3898="",N$3&lt;$D3898+Настройки!$B$7),0,MAX(0,$E3898-MAX(0,SUMIFS(Тех_Движение!$G$2:$G$5111,Тех_Движение!$D$2:$D$5111,$C3898,Тех_Движение!$B$2:$B$5111,"&lt;="&amp;N$3)-$F3898)))</f>
        <v>#VALUE!</v>
      </c>
      <c r="O3898" s="21" t="e">
        <f>IF(OR($B3898="",O$3&lt;$D3898+Настройки!$B$7),0,MAX(0,$E3898-MAX(0,SUMIFS(Тех_Движение!$G$2:$G$5111,Тех_Движение!$D$2:$D$5111,$C3898,Тех_Движение!$B$2:$B$5111,"&lt;="&amp;O$3)-$F3898)))</f>
        <v>#VALUE!</v>
      </c>
      <c r="P3898" s="21" t="e">
        <f>IF(OR($B3898="",P$3&lt;$D3898+Настройки!$B$7),0,MAX(0,$E3898-MAX(0,SUMIFS(Тех_Движение!$G$2:$G$5111,Тех_Движение!$D$2:$D$5111,$C3898,Тех_Движение!$B$2:$B$5111,"&lt;="&amp;P$3)-$F3898)))</f>
        <v>#VALUE!</v>
      </c>
      <c r="Q3898" s="21" t="e">
        <f>IF(OR($B3898="",Q$3&lt;$D3898+Настройки!$B$7),0,MAX(0,$E3898-MAX(0,SUMIFS(Тех_Движение!$G$2:$G$5111,Тех_Движение!$D$2:$D$5111,$C3898,Тех_Движение!$B$2:$B$5111,"&lt;="&amp;Q$3)-$F3898)))</f>
        <v>#VALUE!</v>
      </c>
      <c r="R3898" s="21" t="str">
        <f t="shared" si="181"/>
        <v/>
      </c>
      <c r="S3898" s="23" t="str">
        <f>IF($B3898="","",VLOOKUP($C3898,Настройки!$A$11:$L$17,9,FALSE))</f>
        <v/>
      </c>
      <c r="T3898" s="23" t="str">
        <f t="shared" si="182"/>
        <v/>
      </c>
    </row>
    <row r="3899" spans="1:20" x14ac:dyDescent="0.3">
      <c r="A3899" s="20">
        <f>Тех_Движение!$A$3896</f>
        <v>3895</v>
      </c>
      <c r="B3899" s="20" t="str">
        <f>IF(Тех_Движение!$F$3896&gt;0,Тех_Движение!$I$3896,"")</f>
        <v/>
      </c>
      <c r="C3899" s="20" t="str">
        <f>IF($B3899="","",Тех_Движение!$D$3896)</f>
        <v/>
      </c>
      <c r="D3899" s="9" t="str">
        <f>IF($B3899="","",Тех_Движение!$B$3896)</f>
        <v/>
      </c>
      <c r="E3899" s="21" t="str">
        <f>IF($B3899="","",Тех_Движение!$F$3896)</f>
        <v/>
      </c>
      <c r="F3899" s="21" t="str">
        <f>IF($B3899="","",SUMIFS($E$5:$E3898,$C$5:$C3898,$C3899))</f>
        <v/>
      </c>
      <c r="G3899" s="21" t="str">
        <f>IF($B3899="","",MAX(0,$E3899-MAX(0,SUMIFS(Тех_Движение!$G$2:$G$5111,Тех_Движение!$D$2:$D$5111,$C3899,Тех_Движение!$B$2:$B$5111,"&lt;="&amp;Настройки!$B$5-1)-$F3899)))</f>
        <v/>
      </c>
      <c r="H3899" s="21" t="str">
        <f>IF($B3899="","",IF(AND($D3899&gt;=Настройки!$B$5,$D3899&lt;=Настройки!$B$6),$E3899,0))</f>
        <v/>
      </c>
      <c r="I3899" s="21" t="str">
        <f t="shared" si="180"/>
        <v/>
      </c>
      <c r="J3899" s="21" t="str">
        <f>IF($B3899="","",MAX(0,$E3899-MAX(0,SUMIFS(Тех_Движение!$G$2:$G$5111,Тех_Движение!$D$2:$D$5111,$C3899,Тех_Движение!$B$2:$B$5111,"&lt;="&amp;Настройки!$B$6)-$F3899)))</f>
        <v/>
      </c>
      <c r="K3899" s="21" t="e">
        <f>IF(OR($B3899="",K$3&lt;$D3899+Настройки!$B$7),0,MAX(0,$E3899-MAX(0,SUMIFS(Тех_Движение!$G$2:$G$5111,Тех_Движение!$D$2:$D$5111,$C3899,Тех_Движение!$B$2:$B$5111,"&lt;="&amp;K$3)-$F3899)))</f>
        <v>#VALUE!</v>
      </c>
      <c r="L3899" s="21" t="e">
        <f>IF(OR($B3899="",L$3&lt;$D3899+Настройки!$B$7),0,MAX(0,$E3899-MAX(0,SUMIFS(Тех_Движение!$G$2:$G$5111,Тех_Движение!$D$2:$D$5111,$C3899,Тех_Движение!$B$2:$B$5111,"&lt;="&amp;L$3)-$F3899)))</f>
        <v>#VALUE!</v>
      </c>
      <c r="M3899" s="21" t="e">
        <f>IF(OR($B3899="",M$3&lt;$D3899+Настройки!$B$7),0,MAX(0,$E3899-MAX(0,SUMIFS(Тех_Движение!$G$2:$G$5111,Тех_Движение!$D$2:$D$5111,$C3899,Тех_Движение!$B$2:$B$5111,"&lt;="&amp;M$3)-$F3899)))</f>
        <v>#VALUE!</v>
      </c>
      <c r="N3899" s="21" t="e">
        <f>IF(OR($B3899="",N$3&lt;$D3899+Настройки!$B$7),0,MAX(0,$E3899-MAX(0,SUMIFS(Тех_Движение!$G$2:$G$5111,Тех_Движение!$D$2:$D$5111,$C3899,Тех_Движение!$B$2:$B$5111,"&lt;="&amp;N$3)-$F3899)))</f>
        <v>#VALUE!</v>
      </c>
      <c r="O3899" s="21" t="e">
        <f>IF(OR($B3899="",O$3&lt;$D3899+Настройки!$B$7),0,MAX(0,$E3899-MAX(0,SUMIFS(Тех_Движение!$G$2:$G$5111,Тех_Движение!$D$2:$D$5111,$C3899,Тех_Движение!$B$2:$B$5111,"&lt;="&amp;O$3)-$F3899)))</f>
        <v>#VALUE!</v>
      </c>
      <c r="P3899" s="21" t="e">
        <f>IF(OR($B3899="",P$3&lt;$D3899+Настройки!$B$7),0,MAX(0,$E3899-MAX(0,SUMIFS(Тех_Движение!$G$2:$G$5111,Тех_Движение!$D$2:$D$5111,$C3899,Тех_Движение!$B$2:$B$5111,"&lt;="&amp;P$3)-$F3899)))</f>
        <v>#VALUE!</v>
      </c>
      <c r="Q3899" s="21" t="e">
        <f>IF(OR($B3899="",Q$3&lt;$D3899+Настройки!$B$7),0,MAX(0,$E3899-MAX(0,SUMIFS(Тех_Движение!$G$2:$G$5111,Тех_Движение!$D$2:$D$5111,$C3899,Тех_Движение!$B$2:$B$5111,"&lt;="&amp;Q$3)-$F3899)))</f>
        <v>#VALUE!</v>
      </c>
      <c r="R3899" s="21" t="str">
        <f t="shared" si="181"/>
        <v/>
      </c>
      <c r="S3899" s="23" t="str">
        <f>IF($B3899="","",VLOOKUP($C3899,Настройки!$A$11:$L$17,9,FALSE))</f>
        <v/>
      </c>
      <c r="T3899" s="23" t="str">
        <f t="shared" si="182"/>
        <v/>
      </c>
    </row>
    <row r="3900" spans="1:20" x14ac:dyDescent="0.3">
      <c r="A3900" s="20">
        <f>Тех_Движение!$A$3897</f>
        <v>3896</v>
      </c>
      <c r="B3900" s="20" t="str">
        <f>IF(Тех_Движение!$F$3897&gt;0,Тех_Движение!$I$3897,"")</f>
        <v/>
      </c>
      <c r="C3900" s="20" t="str">
        <f>IF($B3900="","",Тех_Движение!$D$3897)</f>
        <v/>
      </c>
      <c r="D3900" s="9" t="str">
        <f>IF($B3900="","",Тех_Движение!$B$3897)</f>
        <v/>
      </c>
      <c r="E3900" s="21" t="str">
        <f>IF($B3900="","",Тех_Движение!$F$3897)</f>
        <v/>
      </c>
      <c r="F3900" s="21" t="str">
        <f>IF($B3900="","",SUMIFS($E$5:$E3899,$C$5:$C3899,$C3900))</f>
        <v/>
      </c>
      <c r="G3900" s="21" t="str">
        <f>IF($B3900="","",MAX(0,$E3900-MAX(0,SUMIFS(Тех_Движение!$G$2:$G$5111,Тех_Движение!$D$2:$D$5111,$C3900,Тех_Движение!$B$2:$B$5111,"&lt;="&amp;Настройки!$B$5-1)-$F3900)))</f>
        <v/>
      </c>
      <c r="H3900" s="21" t="str">
        <f>IF($B3900="","",IF(AND($D3900&gt;=Настройки!$B$5,$D3900&lt;=Настройки!$B$6),$E3900,0))</f>
        <v/>
      </c>
      <c r="I3900" s="21" t="str">
        <f t="shared" si="180"/>
        <v/>
      </c>
      <c r="J3900" s="21" t="str">
        <f>IF($B3900="","",MAX(0,$E3900-MAX(0,SUMIFS(Тех_Движение!$G$2:$G$5111,Тех_Движение!$D$2:$D$5111,$C3900,Тех_Движение!$B$2:$B$5111,"&lt;="&amp;Настройки!$B$6)-$F3900)))</f>
        <v/>
      </c>
      <c r="K3900" s="21" t="e">
        <f>IF(OR($B3900="",K$3&lt;$D3900+Настройки!$B$7),0,MAX(0,$E3900-MAX(0,SUMIFS(Тех_Движение!$G$2:$G$5111,Тех_Движение!$D$2:$D$5111,$C3900,Тех_Движение!$B$2:$B$5111,"&lt;="&amp;K$3)-$F3900)))</f>
        <v>#VALUE!</v>
      </c>
      <c r="L3900" s="21" t="e">
        <f>IF(OR($B3900="",L$3&lt;$D3900+Настройки!$B$7),0,MAX(0,$E3900-MAX(0,SUMIFS(Тех_Движение!$G$2:$G$5111,Тех_Движение!$D$2:$D$5111,$C3900,Тех_Движение!$B$2:$B$5111,"&lt;="&amp;L$3)-$F3900)))</f>
        <v>#VALUE!</v>
      </c>
      <c r="M3900" s="21" t="e">
        <f>IF(OR($B3900="",M$3&lt;$D3900+Настройки!$B$7),0,MAX(0,$E3900-MAX(0,SUMIFS(Тех_Движение!$G$2:$G$5111,Тех_Движение!$D$2:$D$5111,$C3900,Тех_Движение!$B$2:$B$5111,"&lt;="&amp;M$3)-$F3900)))</f>
        <v>#VALUE!</v>
      </c>
      <c r="N3900" s="21" t="e">
        <f>IF(OR($B3900="",N$3&lt;$D3900+Настройки!$B$7),0,MAX(0,$E3900-MAX(0,SUMIFS(Тех_Движение!$G$2:$G$5111,Тех_Движение!$D$2:$D$5111,$C3900,Тех_Движение!$B$2:$B$5111,"&lt;="&amp;N$3)-$F3900)))</f>
        <v>#VALUE!</v>
      </c>
      <c r="O3900" s="21" t="e">
        <f>IF(OR($B3900="",O$3&lt;$D3900+Настройки!$B$7),0,MAX(0,$E3900-MAX(0,SUMIFS(Тех_Движение!$G$2:$G$5111,Тех_Движение!$D$2:$D$5111,$C3900,Тех_Движение!$B$2:$B$5111,"&lt;="&amp;O$3)-$F3900)))</f>
        <v>#VALUE!</v>
      </c>
      <c r="P3900" s="21" t="e">
        <f>IF(OR($B3900="",P$3&lt;$D3900+Настройки!$B$7),0,MAX(0,$E3900-MAX(0,SUMIFS(Тех_Движение!$G$2:$G$5111,Тех_Движение!$D$2:$D$5111,$C3900,Тех_Движение!$B$2:$B$5111,"&lt;="&amp;P$3)-$F3900)))</f>
        <v>#VALUE!</v>
      </c>
      <c r="Q3900" s="21" t="e">
        <f>IF(OR($B3900="",Q$3&lt;$D3900+Настройки!$B$7),0,MAX(0,$E3900-MAX(0,SUMIFS(Тех_Движение!$G$2:$G$5111,Тех_Движение!$D$2:$D$5111,$C3900,Тех_Движение!$B$2:$B$5111,"&lt;="&amp;Q$3)-$F3900)))</f>
        <v>#VALUE!</v>
      </c>
      <c r="R3900" s="21" t="str">
        <f t="shared" si="181"/>
        <v/>
      </c>
      <c r="S3900" s="23" t="str">
        <f>IF($B3900="","",VLOOKUP($C3900,Настройки!$A$11:$L$17,9,FALSE))</f>
        <v/>
      </c>
      <c r="T3900" s="23" t="str">
        <f t="shared" si="182"/>
        <v/>
      </c>
    </row>
    <row r="3901" spans="1:20" x14ac:dyDescent="0.3">
      <c r="A3901" s="20">
        <f>Тех_Движение!$A$3898</f>
        <v>3897</v>
      </c>
      <c r="B3901" s="20" t="str">
        <f>IF(Тех_Движение!$F$3898&gt;0,Тех_Движение!$I$3898,"")</f>
        <v/>
      </c>
      <c r="C3901" s="20" t="str">
        <f>IF($B3901="","",Тех_Движение!$D$3898)</f>
        <v/>
      </c>
      <c r="D3901" s="9" t="str">
        <f>IF($B3901="","",Тех_Движение!$B$3898)</f>
        <v/>
      </c>
      <c r="E3901" s="21" t="str">
        <f>IF($B3901="","",Тех_Движение!$F$3898)</f>
        <v/>
      </c>
      <c r="F3901" s="21" t="str">
        <f>IF($B3901="","",SUMIFS($E$5:$E3900,$C$5:$C3900,$C3901))</f>
        <v/>
      </c>
      <c r="G3901" s="21" t="str">
        <f>IF($B3901="","",MAX(0,$E3901-MAX(0,SUMIFS(Тех_Движение!$G$2:$G$5111,Тех_Движение!$D$2:$D$5111,$C3901,Тех_Движение!$B$2:$B$5111,"&lt;="&amp;Настройки!$B$5-1)-$F3901)))</f>
        <v/>
      </c>
      <c r="H3901" s="21" t="str">
        <f>IF($B3901="","",IF(AND($D3901&gt;=Настройки!$B$5,$D3901&lt;=Настройки!$B$6),$E3901,0))</f>
        <v/>
      </c>
      <c r="I3901" s="21" t="str">
        <f t="shared" si="180"/>
        <v/>
      </c>
      <c r="J3901" s="21" t="str">
        <f>IF($B3901="","",MAX(0,$E3901-MAX(0,SUMIFS(Тех_Движение!$G$2:$G$5111,Тех_Движение!$D$2:$D$5111,$C3901,Тех_Движение!$B$2:$B$5111,"&lt;="&amp;Настройки!$B$6)-$F3901)))</f>
        <v/>
      </c>
      <c r="K3901" s="21" t="e">
        <f>IF(OR($B3901="",K$3&lt;$D3901+Настройки!$B$7),0,MAX(0,$E3901-MAX(0,SUMIFS(Тех_Движение!$G$2:$G$5111,Тех_Движение!$D$2:$D$5111,$C3901,Тех_Движение!$B$2:$B$5111,"&lt;="&amp;K$3)-$F3901)))</f>
        <v>#VALUE!</v>
      </c>
      <c r="L3901" s="21" t="e">
        <f>IF(OR($B3901="",L$3&lt;$D3901+Настройки!$B$7),0,MAX(0,$E3901-MAX(0,SUMIFS(Тех_Движение!$G$2:$G$5111,Тех_Движение!$D$2:$D$5111,$C3901,Тех_Движение!$B$2:$B$5111,"&lt;="&amp;L$3)-$F3901)))</f>
        <v>#VALUE!</v>
      </c>
      <c r="M3901" s="21" t="e">
        <f>IF(OR($B3901="",M$3&lt;$D3901+Настройки!$B$7),0,MAX(0,$E3901-MAX(0,SUMIFS(Тех_Движение!$G$2:$G$5111,Тех_Движение!$D$2:$D$5111,$C3901,Тех_Движение!$B$2:$B$5111,"&lt;="&amp;M$3)-$F3901)))</f>
        <v>#VALUE!</v>
      </c>
      <c r="N3901" s="21" t="e">
        <f>IF(OR($B3901="",N$3&lt;$D3901+Настройки!$B$7),0,MAX(0,$E3901-MAX(0,SUMIFS(Тех_Движение!$G$2:$G$5111,Тех_Движение!$D$2:$D$5111,$C3901,Тех_Движение!$B$2:$B$5111,"&lt;="&amp;N$3)-$F3901)))</f>
        <v>#VALUE!</v>
      </c>
      <c r="O3901" s="21" t="e">
        <f>IF(OR($B3901="",O$3&lt;$D3901+Настройки!$B$7),0,MAX(0,$E3901-MAX(0,SUMIFS(Тех_Движение!$G$2:$G$5111,Тех_Движение!$D$2:$D$5111,$C3901,Тех_Движение!$B$2:$B$5111,"&lt;="&amp;O$3)-$F3901)))</f>
        <v>#VALUE!</v>
      </c>
      <c r="P3901" s="21" t="e">
        <f>IF(OR($B3901="",P$3&lt;$D3901+Настройки!$B$7),0,MAX(0,$E3901-MAX(0,SUMIFS(Тех_Движение!$G$2:$G$5111,Тех_Движение!$D$2:$D$5111,$C3901,Тех_Движение!$B$2:$B$5111,"&lt;="&amp;P$3)-$F3901)))</f>
        <v>#VALUE!</v>
      </c>
      <c r="Q3901" s="21" t="e">
        <f>IF(OR($B3901="",Q$3&lt;$D3901+Настройки!$B$7),0,MAX(0,$E3901-MAX(0,SUMIFS(Тех_Движение!$G$2:$G$5111,Тех_Движение!$D$2:$D$5111,$C3901,Тех_Движение!$B$2:$B$5111,"&lt;="&amp;Q$3)-$F3901)))</f>
        <v>#VALUE!</v>
      </c>
      <c r="R3901" s="21" t="str">
        <f t="shared" si="181"/>
        <v/>
      </c>
      <c r="S3901" s="23" t="str">
        <f>IF($B3901="","",VLOOKUP($C3901,Настройки!$A$11:$L$17,9,FALSE))</f>
        <v/>
      </c>
      <c r="T3901" s="23" t="str">
        <f t="shared" si="182"/>
        <v/>
      </c>
    </row>
    <row r="3902" spans="1:20" x14ac:dyDescent="0.3">
      <c r="A3902" s="20">
        <f>Тех_Движение!$A$3899</f>
        <v>3898</v>
      </c>
      <c r="B3902" s="20" t="str">
        <f>IF(Тех_Движение!$F$3899&gt;0,Тех_Движение!$I$3899,"")</f>
        <v/>
      </c>
      <c r="C3902" s="20" t="str">
        <f>IF($B3902="","",Тех_Движение!$D$3899)</f>
        <v/>
      </c>
      <c r="D3902" s="9" t="str">
        <f>IF($B3902="","",Тех_Движение!$B$3899)</f>
        <v/>
      </c>
      <c r="E3902" s="21" t="str">
        <f>IF($B3902="","",Тех_Движение!$F$3899)</f>
        <v/>
      </c>
      <c r="F3902" s="21" t="str">
        <f>IF($B3902="","",SUMIFS($E$5:$E3901,$C$5:$C3901,$C3902))</f>
        <v/>
      </c>
      <c r="G3902" s="21" t="str">
        <f>IF($B3902="","",MAX(0,$E3902-MAX(0,SUMIFS(Тех_Движение!$G$2:$G$5111,Тех_Движение!$D$2:$D$5111,$C3902,Тех_Движение!$B$2:$B$5111,"&lt;="&amp;Настройки!$B$5-1)-$F3902)))</f>
        <v/>
      </c>
      <c r="H3902" s="21" t="str">
        <f>IF($B3902="","",IF(AND($D3902&gt;=Настройки!$B$5,$D3902&lt;=Настройки!$B$6),$E3902,0))</f>
        <v/>
      </c>
      <c r="I3902" s="21" t="str">
        <f t="shared" si="180"/>
        <v/>
      </c>
      <c r="J3902" s="21" t="str">
        <f>IF($B3902="","",MAX(0,$E3902-MAX(0,SUMIFS(Тех_Движение!$G$2:$G$5111,Тех_Движение!$D$2:$D$5111,$C3902,Тех_Движение!$B$2:$B$5111,"&lt;="&amp;Настройки!$B$6)-$F3902)))</f>
        <v/>
      </c>
      <c r="K3902" s="21" t="e">
        <f>IF(OR($B3902="",K$3&lt;$D3902+Настройки!$B$7),0,MAX(0,$E3902-MAX(0,SUMIFS(Тех_Движение!$G$2:$G$5111,Тех_Движение!$D$2:$D$5111,$C3902,Тех_Движение!$B$2:$B$5111,"&lt;="&amp;K$3)-$F3902)))</f>
        <v>#VALUE!</v>
      </c>
      <c r="L3902" s="21" t="e">
        <f>IF(OR($B3902="",L$3&lt;$D3902+Настройки!$B$7),0,MAX(0,$E3902-MAX(0,SUMIFS(Тех_Движение!$G$2:$G$5111,Тех_Движение!$D$2:$D$5111,$C3902,Тех_Движение!$B$2:$B$5111,"&lt;="&amp;L$3)-$F3902)))</f>
        <v>#VALUE!</v>
      </c>
      <c r="M3902" s="21" t="e">
        <f>IF(OR($B3902="",M$3&lt;$D3902+Настройки!$B$7),0,MAX(0,$E3902-MAX(0,SUMIFS(Тех_Движение!$G$2:$G$5111,Тех_Движение!$D$2:$D$5111,$C3902,Тех_Движение!$B$2:$B$5111,"&lt;="&amp;M$3)-$F3902)))</f>
        <v>#VALUE!</v>
      </c>
      <c r="N3902" s="21" t="e">
        <f>IF(OR($B3902="",N$3&lt;$D3902+Настройки!$B$7),0,MAX(0,$E3902-MAX(0,SUMIFS(Тех_Движение!$G$2:$G$5111,Тех_Движение!$D$2:$D$5111,$C3902,Тех_Движение!$B$2:$B$5111,"&lt;="&amp;N$3)-$F3902)))</f>
        <v>#VALUE!</v>
      </c>
      <c r="O3902" s="21" t="e">
        <f>IF(OR($B3902="",O$3&lt;$D3902+Настройки!$B$7),0,MAX(0,$E3902-MAX(0,SUMIFS(Тех_Движение!$G$2:$G$5111,Тех_Движение!$D$2:$D$5111,$C3902,Тех_Движение!$B$2:$B$5111,"&lt;="&amp;O$3)-$F3902)))</f>
        <v>#VALUE!</v>
      </c>
      <c r="P3902" s="21" t="e">
        <f>IF(OR($B3902="",P$3&lt;$D3902+Настройки!$B$7),0,MAX(0,$E3902-MAX(0,SUMIFS(Тех_Движение!$G$2:$G$5111,Тех_Движение!$D$2:$D$5111,$C3902,Тех_Движение!$B$2:$B$5111,"&lt;="&amp;P$3)-$F3902)))</f>
        <v>#VALUE!</v>
      </c>
      <c r="Q3902" s="21" t="e">
        <f>IF(OR($B3902="",Q$3&lt;$D3902+Настройки!$B$7),0,MAX(0,$E3902-MAX(0,SUMIFS(Тех_Движение!$G$2:$G$5111,Тех_Движение!$D$2:$D$5111,$C3902,Тех_Движение!$B$2:$B$5111,"&lt;="&amp;Q$3)-$F3902)))</f>
        <v>#VALUE!</v>
      </c>
      <c r="R3902" s="21" t="str">
        <f t="shared" si="181"/>
        <v/>
      </c>
      <c r="S3902" s="23" t="str">
        <f>IF($B3902="","",VLOOKUP($C3902,Настройки!$A$11:$L$17,9,FALSE))</f>
        <v/>
      </c>
      <c r="T3902" s="23" t="str">
        <f t="shared" si="182"/>
        <v/>
      </c>
    </row>
    <row r="3903" spans="1:20" x14ac:dyDescent="0.3">
      <c r="A3903" s="20">
        <f>Тех_Движение!$A$3900</f>
        <v>3899</v>
      </c>
      <c r="B3903" s="20" t="str">
        <f>IF(Тех_Движение!$F$3900&gt;0,Тех_Движение!$I$3900,"")</f>
        <v/>
      </c>
      <c r="C3903" s="20" t="str">
        <f>IF($B3903="","",Тех_Движение!$D$3900)</f>
        <v/>
      </c>
      <c r="D3903" s="9" t="str">
        <f>IF($B3903="","",Тех_Движение!$B$3900)</f>
        <v/>
      </c>
      <c r="E3903" s="21" t="str">
        <f>IF($B3903="","",Тех_Движение!$F$3900)</f>
        <v/>
      </c>
      <c r="F3903" s="21" t="str">
        <f>IF($B3903="","",SUMIFS($E$5:$E3902,$C$5:$C3902,$C3903))</f>
        <v/>
      </c>
      <c r="G3903" s="21" t="str">
        <f>IF($B3903="","",MAX(0,$E3903-MAX(0,SUMIFS(Тех_Движение!$G$2:$G$5111,Тех_Движение!$D$2:$D$5111,$C3903,Тех_Движение!$B$2:$B$5111,"&lt;="&amp;Настройки!$B$5-1)-$F3903)))</f>
        <v/>
      </c>
      <c r="H3903" s="21" t="str">
        <f>IF($B3903="","",IF(AND($D3903&gt;=Настройки!$B$5,$D3903&lt;=Настройки!$B$6),$E3903,0))</f>
        <v/>
      </c>
      <c r="I3903" s="21" t="str">
        <f t="shared" si="180"/>
        <v/>
      </c>
      <c r="J3903" s="21" t="str">
        <f>IF($B3903="","",MAX(0,$E3903-MAX(0,SUMIFS(Тех_Движение!$G$2:$G$5111,Тех_Движение!$D$2:$D$5111,$C3903,Тех_Движение!$B$2:$B$5111,"&lt;="&amp;Настройки!$B$6)-$F3903)))</f>
        <v/>
      </c>
      <c r="K3903" s="21" t="e">
        <f>IF(OR($B3903="",K$3&lt;$D3903+Настройки!$B$7),0,MAX(0,$E3903-MAX(0,SUMIFS(Тех_Движение!$G$2:$G$5111,Тех_Движение!$D$2:$D$5111,$C3903,Тех_Движение!$B$2:$B$5111,"&lt;="&amp;K$3)-$F3903)))</f>
        <v>#VALUE!</v>
      </c>
      <c r="L3903" s="21" t="e">
        <f>IF(OR($B3903="",L$3&lt;$D3903+Настройки!$B$7),0,MAX(0,$E3903-MAX(0,SUMIFS(Тех_Движение!$G$2:$G$5111,Тех_Движение!$D$2:$D$5111,$C3903,Тех_Движение!$B$2:$B$5111,"&lt;="&amp;L$3)-$F3903)))</f>
        <v>#VALUE!</v>
      </c>
      <c r="M3903" s="21" t="e">
        <f>IF(OR($B3903="",M$3&lt;$D3903+Настройки!$B$7),0,MAX(0,$E3903-MAX(0,SUMIFS(Тех_Движение!$G$2:$G$5111,Тех_Движение!$D$2:$D$5111,$C3903,Тех_Движение!$B$2:$B$5111,"&lt;="&amp;M$3)-$F3903)))</f>
        <v>#VALUE!</v>
      </c>
      <c r="N3903" s="21" t="e">
        <f>IF(OR($B3903="",N$3&lt;$D3903+Настройки!$B$7),0,MAX(0,$E3903-MAX(0,SUMIFS(Тех_Движение!$G$2:$G$5111,Тех_Движение!$D$2:$D$5111,$C3903,Тех_Движение!$B$2:$B$5111,"&lt;="&amp;N$3)-$F3903)))</f>
        <v>#VALUE!</v>
      </c>
      <c r="O3903" s="21" t="e">
        <f>IF(OR($B3903="",O$3&lt;$D3903+Настройки!$B$7),0,MAX(0,$E3903-MAX(0,SUMIFS(Тех_Движение!$G$2:$G$5111,Тех_Движение!$D$2:$D$5111,$C3903,Тех_Движение!$B$2:$B$5111,"&lt;="&amp;O$3)-$F3903)))</f>
        <v>#VALUE!</v>
      </c>
      <c r="P3903" s="21" t="e">
        <f>IF(OR($B3903="",P$3&lt;$D3903+Настройки!$B$7),0,MAX(0,$E3903-MAX(0,SUMIFS(Тех_Движение!$G$2:$G$5111,Тех_Движение!$D$2:$D$5111,$C3903,Тех_Движение!$B$2:$B$5111,"&lt;="&amp;P$3)-$F3903)))</f>
        <v>#VALUE!</v>
      </c>
      <c r="Q3903" s="21" t="e">
        <f>IF(OR($B3903="",Q$3&lt;$D3903+Настройки!$B$7),0,MAX(0,$E3903-MAX(0,SUMIFS(Тех_Движение!$G$2:$G$5111,Тех_Движение!$D$2:$D$5111,$C3903,Тех_Движение!$B$2:$B$5111,"&lt;="&amp;Q$3)-$F3903)))</f>
        <v>#VALUE!</v>
      </c>
      <c r="R3903" s="21" t="str">
        <f t="shared" si="181"/>
        <v/>
      </c>
      <c r="S3903" s="23" t="str">
        <f>IF($B3903="","",VLOOKUP($C3903,Настройки!$A$11:$L$17,9,FALSE))</f>
        <v/>
      </c>
      <c r="T3903" s="23" t="str">
        <f t="shared" si="182"/>
        <v/>
      </c>
    </row>
    <row r="3904" spans="1:20" x14ac:dyDescent="0.3">
      <c r="A3904" s="20">
        <f>Тех_Движение!$A$3901</f>
        <v>3900</v>
      </c>
      <c r="B3904" s="20" t="str">
        <f>IF(Тех_Движение!$F$3901&gt;0,Тех_Движение!$I$3901,"")</f>
        <v/>
      </c>
      <c r="C3904" s="20" t="str">
        <f>IF($B3904="","",Тех_Движение!$D$3901)</f>
        <v/>
      </c>
      <c r="D3904" s="9" t="str">
        <f>IF($B3904="","",Тех_Движение!$B$3901)</f>
        <v/>
      </c>
      <c r="E3904" s="21" t="str">
        <f>IF($B3904="","",Тех_Движение!$F$3901)</f>
        <v/>
      </c>
      <c r="F3904" s="21" t="str">
        <f>IF($B3904="","",SUMIFS($E$5:$E3903,$C$5:$C3903,$C3904))</f>
        <v/>
      </c>
      <c r="G3904" s="21" t="str">
        <f>IF($B3904="","",MAX(0,$E3904-MAX(0,SUMIFS(Тех_Движение!$G$2:$G$5111,Тех_Движение!$D$2:$D$5111,$C3904,Тех_Движение!$B$2:$B$5111,"&lt;="&amp;Настройки!$B$5-1)-$F3904)))</f>
        <v/>
      </c>
      <c r="H3904" s="21" t="str">
        <f>IF($B3904="","",IF(AND($D3904&gt;=Настройки!$B$5,$D3904&lt;=Настройки!$B$6),$E3904,0))</f>
        <v/>
      </c>
      <c r="I3904" s="21" t="str">
        <f t="shared" si="180"/>
        <v/>
      </c>
      <c r="J3904" s="21" t="str">
        <f>IF($B3904="","",MAX(0,$E3904-MAX(0,SUMIFS(Тех_Движение!$G$2:$G$5111,Тех_Движение!$D$2:$D$5111,$C3904,Тех_Движение!$B$2:$B$5111,"&lt;="&amp;Настройки!$B$6)-$F3904)))</f>
        <v/>
      </c>
      <c r="K3904" s="21" t="e">
        <f>IF(OR($B3904="",K$3&lt;$D3904+Настройки!$B$7),0,MAX(0,$E3904-MAX(0,SUMIFS(Тех_Движение!$G$2:$G$5111,Тех_Движение!$D$2:$D$5111,$C3904,Тех_Движение!$B$2:$B$5111,"&lt;="&amp;K$3)-$F3904)))</f>
        <v>#VALUE!</v>
      </c>
      <c r="L3904" s="21" t="e">
        <f>IF(OR($B3904="",L$3&lt;$D3904+Настройки!$B$7),0,MAX(0,$E3904-MAX(0,SUMIFS(Тех_Движение!$G$2:$G$5111,Тех_Движение!$D$2:$D$5111,$C3904,Тех_Движение!$B$2:$B$5111,"&lt;="&amp;L$3)-$F3904)))</f>
        <v>#VALUE!</v>
      </c>
      <c r="M3904" s="21" t="e">
        <f>IF(OR($B3904="",M$3&lt;$D3904+Настройки!$B$7),0,MAX(0,$E3904-MAX(0,SUMIFS(Тех_Движение!$G$2:$G$5111,Тех_Движение!$D$2:$D$5111,$C3904,Тех_Движение!$B$2:$B$5111,"&lt;="&amp;M$3)-$F3904)))</f>
        <v>#VALUE!</v>
      </c>
      <c r="N3904" s="21" t="e">
        <f>IF(OR($B3904="",N$3&lt;$D3904+Настройки!$B$7),0,MAX(0,$E3904-MAX(0,SUMIFS(Тех_Движение!$G$2:$G$5111,Тех_Движение!$D$2:$D$5111,$C3904,Тех_Движение!$B$2:$B$5111,"&lt;="&amp;N$3)-$F3904)))</f>
        <v>#VALUE!</v>
      </c>
      <c r="O3904" s="21" t="e">
        <f>IF(OR($B3904="",O$3&lt;$D3904+Настройки!$B$7),0,MAX(0,$E3904-MAX(0,SUMIFS(Тех_Движение!$G$2:$G$5111,Тех_Движение!$D$2:$D$5111,$C3904,Тех_Движение!$B$2:$B$5111,"&lt;="&amp;O$3)-$F3904)))</f>
        <v>#VALUE!</v>
      </c>
      <c r="P3904" s="21" t="e">
        <f>IF(OR($B3904="",P$3&lt;$D3904+Настройки!$B$7),0,MAX(0,$E3904-MAX(0,SUMIFS(Тех_Движение!$G$2:$G$5111,Тех_Движение!$D$2:$D$5111,$C3904,Тех_Движение!$B$2:$B$5111,"&lt;="&amp;P$3)-$F3904)))</f>
        <v>#VALUE!</v>
      </c>
      <c r="Q3904" s="21" t="e">
        <f>IF(OR($B3904="",Q$3&lt;$D3904+Настройки!$B$7),0,MAX(0,$E3904-MAX(0,SUMIFS(Тех_Движение!$G$2:$G$5111,Тех_Движение!$D$2:$D$5111,$C3904,Тех_Движение!$B$2:$B$5111,"&lt;="&amp;Q$3)-$F3904)))</f>
        <v>#VALUE!</v>
      </c>
      <c r="R3904" s="21" t="str">
        <f t="shared" si="181"/>
        <v/>
      </c>
      <c r="S3904" s="23" t="str">
        <f>IF($B3904="","",VLOOKUP($C3904,Настройки!$A$11:$L$17,9,FALSE))</f>
        <v/>
      </c>
      <c r="T3904" s="23" t="str">
        <f t="shared" si="182"/>
        <v/>
      </c>
    </row>
    <row r="3905" spans="1:20" x14ac:dyDescent="0.3">
      <c r="A3905" s="20">
        <f>Тех_Движение!$A$3902</f>
        <v>3901</v>
      </c>
      <c r="B3905" s="20" t="str">
        <f>IF(Тех_Движение!$F$3902&gt;0,Тех_Движение!$I$3902,"")</f>
        <v/>
      </c>
      <c r="C3905" s="20" t="str">
        <f>IF($B3905="","",Тех_Движение!$D$3902)</f>
        <v/>
      </c>
      <c r="D3905" s="9" t="str">
        <f>IF($B3905="","",Тех_Движение!$B$3902)</f>
        <v/>
      </c>
      <c r="E3905" s="21" t="str">
        <f>IF($B3905="","",Тех_Движение!$F$3902)</f>
        <v/>
      </c>
      <c r="F3905" s="21" t="str">
        <f>IF($B3905="","",SUMIFS($E$5:$E3904,$C$5:$C3904,$C3905))</f>
        <v/>
      </c>
      <c r="G3905" s="21" t="str">
        <f>IF($B3905="","",MAX(0,$E3905-MAX(0,SUMIFS(Тех_Движение!$G$2:$G$5111,Тех_Движение!$D$2:$D$5111,$C3905,Тех_Движение!$B$2:$B$5111,"&lt;="&amp;Настройки!$B$5-1)-$F3905)))</f>
        <v/>
      </c>
      <c r="H3905" s="21" t="str">
        <f>IF($B3905="","",IF(AND($D3905&gt;=Настройки!$B$5,$D3905&lt;=Настройки!$B$6),$E3905,0))</f>
        <v/>
      </c>
      <c r="I3905" s="21" t="str">
        <f t="shared" si="180"/>
        <v/>
      </c>
      <c r="J3905" s="21" t="str">
        <f>IF($B3905="","",MAX(0,$E3905-MAX(0,SUMIFS(Тех_Движение!$G$2:$G$5111,Тех_Движение!$D$2:$D$5111,$C3905,Тех_Движение!$B$2:$B$5111,"&lt;="&amp;Настройки!$B$6)-$F3905)))</f>
        <v/>
      </c>
      <c r="K3905" s="21" t="e">
        <f>IF(OR($B3905="",K$3&lt;$D3905+Настройки!$B$7),0,MAX(0,$E3905-MAX(0,SUMIFS(Тех_Движение!$G$2:$G$5111,Тех_Движение!$D$2:$D$5111,$C3905,Тех_Движение!$B$2:$B$5111,"&lt;="&amp;K$3)-$F3905)))</f>
        <v>#VALUE!</v>
      </c>
      <c r="L3905" s="21" t="e">
        <f>IF(OR($B3905="",L$3&lt;$D3905+Настройки!$B$7),0,MAX(0,$E3905-MAX(0,SUMIFS(Тех_Движение!$G$2:$G$5111,Тех_Движение!$D$2:$D$5111,$C3905,Тех_Движение!$B$2:$B$5111,"&lt;="&amp;L$3)-$F3905)))</f>
        <v>#VALUE!</v>
      </c>
      <c r="M3905" s="21" t="e">
        <f>IF(OR($B3905="",M$3&lt;$D3905+Настройки!$B$7),0,MAX(0,$E3905-MAX(0,SUMIFS(Тех_Движение!$G$2:$G$5111,Тех_Движение!$D$2:$D$5111,$C3905,Тех_Движение!$B$2:$B$5111,"&lt;="&amp;M$3)-$F3905)))</f>
        <v>#VALUE!</v>
      </c>
      <c r="N3905" s="21" t="e">
        <f>IF(OR($B3905="",N$3&lt;$D3905+Настройки!$B$7),0,MAX(0,$E3905-MAX(0,SUMIFS(Тех_Движение!$G$2:$G$5111,Тех_Движение!$D$2:$D$5111,$C3905,Тех_Движение!$B$2:$B$5111,"&lt;="&amp;N$3)-$F3905)))</f>
        <v>#VALUE!</v>
      </c>
      <c r="O3905" s="21" t="e">
        <f>IF(OR($B3905="",O$3&lt;$D3905+Настройки!$B$7),0,MAX(0,$E3905-MAX(0,SUMIFS(Тех_Движение!$G$2:$G$5111,Тех_Движение!$D$2:$D$5111,$C3905,Тех_Движение!$B$2:$B$5111,"&lt;="&amp;O$3)-$F3905)))</f>
        <v>#VALUE!</v>
      </c>
      <c r="P3905" s="21" t="e">
        <f>IF(OR($B3905="",P$3&lt;$D3905+Настройки!$B$7),0,MAX(0,$E3905-MAX(0,SUMIFS(Тех_Движение!$G$2:$G$5111,Тех_Движение!$D$2:$D$5111,$C3905,Тех_Движение!$B$2:$B$5111,"&lt;="&amp;P$3)-$F3905)))</f>
        <v>#VALUE!</v>
      </c>
      <c r="Q3905" s="21" t="e">
        <f>IF(OR($B3905="",Q$3&lt;$D3905+Настройки!$B$7),0,MAX(0,$E3905-MAX(0,SUMIFS(Тех_Движение!$G$2:$G$5111,Тех_Движение!$D$2:$D$5111,$C3905,Тех_Движение!$B$2:$B$5111,"&lt;="&amp;Q$3)-$F3905)))</f>
        <v>#VALUE!</v>
      </c>
      <c r="R3905" s="21" t="str">
        <f t="shared" si="181"/>
        <v/>
      </c>
      <c r="S3905" s="23" t="str">
        <f>IF($B3905="","",VLOOKUP($C3905,Настройки!$A$11:$L$17,9,FALSE))</f>
        <v/>
      </c>
      <c r="T3905" s="23" t="str">
        <f t="shared" si="182"/>
        <v/>
      </c>
    </row>
    <row r="3906" spans="1:20" x14ac:dyDescent="0.3">
      <c r="A3906" s="20">
        <f>Тех_Движение!$A$3903</f>
        <v>3902</v>
      </c>
      <c r="B3906" s="20" t="str">
        <f>IF(Тех_Движение!$F$3903&gt;0,Тех_Движение!$I$3903,"")</f>
        <v/>
      </c>
      <c r="C3906" s="20" t="str">
        <f>IF($B3906="","",Тех_Движение!$D$3903)</f>
        <v/>
      </c>
      <c r="D3906" s="9" t="str">
        <f>IF($B3906="","",Тех_Движение!$B$3903)</f>
        <v/>
      </c>
      <c r="E3906" s="21" t="str">
        <f>IF($B3906="","",Тех_Движение!$F$3903)</f>
        <v/>
      </c>
      <c r="F3906" s="21" t="str">
        <f>IF($B3906="","",SUMIFS($E$5:$E3905,$C$5:$C3905,$C3906))</f>
        <v/>
      </c>
      <c r="G3906" s="21" t="str">
        <f>IF($B3906="","",MAX(0,$E3906-MAX(0,SUMIFS(Тех_Движение!$G$2:$G$5111,Тех_Движение!$D$2:$D$5111,$C3906,Тех_Движение!$B$2:$B$5111,"&lt;="&amp;Настройки!$B$5-1)-$F3906)))</f>
        <v/>
      </c>
      <c r="H3906" s="21" t="str">
        <f>IF($B3906="","",IF(AND($D3906&gt;=Настройки!$B$5,$D3906&lt;=Настройки!$B$6),$E3906,0))</f>
        <v/>
      </c>
      <c r="I3906" s="21" t="str">
        <f t="shared" si="180"/>
        <v/>
      </c>
      <c r="J3906" s="21" t="str">
        <f>IF($B3906="","",MAX(0,$E3906-MAX(0,SUMIFS(Тех_Движение!$G$2:$G$5111,Тех_Движение!$D$2:$D$5111,$C3906,Тех_Движение!$B$2:$B$5111,"&lt;="&amp;Настройки!$B$6)-$F3906)))</f>
        <v/>
      </c>
      <c r="K3906" s="21" t="e">
        <f>IF(OR($B3906="",K$3&lt;$D3906+Настройки!$B$7),0,MAX(0,$E3906-MAX(0,SUMIFS(Тех_Движение!$G$2:$G$5111,Тех_Движение!$D$2:$D$5111,$C3906,Тех_Движение!$B$2:$B$5111,"&lt;="&amp;K$3)-$F3906)))</f>
        <v>#VALUE!</v>
      </c>
      <c r="L3906" s="21" t="e">
        <f>IF(OR($B3906="",L$3&lt;$D3906+Настройки!$B$7),0,MAX(0,$E3906-MAX(0,SUMIFS(Тех_Движение!$G$2:$G$5111,Тех_Движение!$D$2:$D$5111,$C3906,Тех_Движение!$B$2:$B$5111,"&lt;="&amp;L$3)-$F3906)))</f>
        <v>#VALUE!</v>
      </c>
      <c r="M3906" s="21" t="e">
        <f>IF(OR($B3906="",M$3&lt;$D3906+Настройки!$B$7),0,MAX(0,$E3906-MAX(0,SUMIFS(Тех_Движение!$G$2:$G$5111,Тех_Движение!$D$2:$D$5111,$C3906,Тех_Движение!$B$2:$B$5111,"&lt;="&amp;M$3)-$F3906)))</f>
        <v>#VALUE!</v>
      </c>
      <c r="N3906" s="21" t="e">
        <f>IF(OR($B3906="",N$3&lt;$D3906+Настройки!$B$7),0,MAX(0,$E3906-MAX(0,SUMIFS(Тех_Движение!$G$2:$G$5111,Тех_Движение!$D$2:$D$5111,$C3906,Тех_Движение!$B$2:$B$5111,"&lt;="&amp;N$3)-$F3906)))</f>
        <v>#VALUE!</v>
      </c>
      <c r="O3906" s="21" t="e">
        <f>IF(OR($B3906="",O$3&lt;$D3906+Настройки!$B$7),0,MAX(0,$E3906-MAX(0,SUMIFS(Тех_Движение!$G$2:$G$5111,Тех_Движение!$D$2:$D$5111,$C3906,Тех_Движение!$B$2:$B$5111,"&lt;="&amp;O$3)-$F3906)))</f>
        <v>#VALUE!</v>
      </c>
      <c r="P3906" s="21" t="e">
        <f>IF(OR($B3906="",P$3&lt;$D3906+Настройки!$B$7),0,MAX(0,$E3906-MAX(0,SUMIFS(Тех_Движение!$G$2:$G$5111,Тех_Движение!$D$2:$D$5111,$C3906,Тех_Движение!$B$2:$B$5111,"&lt;="&amp;P$3)-$F3906)))</f>
        <v>#VALUE!</v>
      </c>
      <c r="Q3906" s="21" t="e">
        <f>IF(OR($B3906="",Q$3&lt;$D3906+Настройки!$B$7),0,MAX(0,$E3906-MAX(0,SUMIFS(Тех_Движение!$G$2:$G$5111,Тех_Движение!$D$2:$D$5111,$C3906,Тех_Движение!$B$2:$B$5111,"&lt;="&amp;Q$3)-$F3906)))</f>
        <v>#VALUE!</v>
      </c>
      <c r="R3906" s="21" t="str">
        <f t="shared" si="181"/>
        <v/>
      </c>
      <c r="S3906" s="23" t="str">
        <f>IF($B3906="","",VLOOKUP($C3906,Настройки!$A$11:$L$17,9,FALSE))</f>
        <v/>
      </c>
      <c r="T3906" s="23" t="str">
        <f t="shared" si="182"/>
        <v/>
      </c>
    </row>
    <row r="3907" spans="1:20" x14ac:dyDescent="0.3">
      <c r="A3907" s="20">
        <f>Тех_Движение!$A$3904</f>
        <v>3903</v>
      </c>
      <c r="B3907" s="20" t="str">
        <f>IF(Тех_Движение!$F$3904&gt;0,Тех_Движение!$I$3904,"")</f>
        <v/>
      </c>
      <c r="C3907" s="20" t="str">
        <f>IF($B3907="","",Тех_Движение!$D$3904)</f>
        <v/>
      </c>
      <c r="D3907" s="9" t="str">
        <f>IF($B3907="","",Тех_Движение!$B$3904)</f>
        <v/>
      </c>
      <c r="E3907" s="21" t="str">
        <f>IF($B3907="","",Тех_Движение!$F$3904)</f>
        <v/>
      </c>
      <c r="F3907" s="21" t="str">
        <f>IF($B3907="","",SUMIFS($E$5:$E3906,$C$5:$C3906,$C3907))</f>
        <v/>
      </c>
      <c r="G3907" s="21" t="str">
        <f>IF($B3907="","",MAX(0,$E3907-MAX(0,SUMIFS(Тех_Движение!$G$2:$G$5111,Тех_Движение!$D$2:$D$5111,$C3907,Тех_Движение!$B$2:$B$5111,"&lt;="&amp;Настройки!$B$5-1)-$F3907)))</f>
        <v/>
      </c>
      <c r="H3907" s="21" t="str">
        <f>IF($B3907="","",IF(AND($D3907&gt;=Настройки!$B$5,$D3907&lt;=Настройки!$B$6),$E3907,0))</f>
        <v/>
      </c>
      <c r="I3907" s="21" t="str">
        <f t="shared" si="180"/>
        <v/>
      </c>
      <c r="J3907" s="21" t="str">
        <f>IF($B3907="","",MAX(0,$E3907-MAX(0,SUMIFS(Тех_Движение!$G$2:$G$5111,Тех_Движение!$D$2:$D$5111,$C3907,Тех_Движение!$B$2:$B$5111,"&lt;="&amp;Настройки!$B$6)-$F3907)))</f>
        <v/>
      </c>
      <c r="K3907" s="21" t="e">
        <f>IF(OR($B3907="",K$3&lt;$D3907+Настройки!$B$7),0,MAX(0,$E3907-MAX(0,SUMIFS(Тех_Движение!$G$2:$G$5111,Тех_Движение!$D$2:$D$5111,$C3907,Тех_Движение!$B$2:$B$5111,"&lt;="&amp;K$3)-$F3907)))</f>
        <v>#VALUE!</v>
      </c>
      <c r="L3907" s="21" t="e">
        <f>IF(OR($B3907="",L$3&lt;$D3907+Настройки!$B$7),0,MAX(0,$E3907-MAX(0,SUMIFS(Тех_Движение!$G$2:$G$5111,Тех_Движение!$D$2:$D$5111,$C3907,Тех_Движение!$B$2:$B$5111,"&lt;="&amp;L$3)-$F3907)))</f>
        <v>#VALUE!</v>
      </c>
      <c r="M3907" s="21" t="e">
        <f>IF(OR($B3907="",M$3&lt;$D3907+Настройки!$B$7),0,MAX(0,$E3907-MAX(0,SUMIFS(Тех_Движение!$G$2:$G$5111,Тех_Движение!$D$2:$D$5111,$C3907,Тех_Движение!$B$2:$B$5111,"&lt;="&amp;M$3)-$F3907)))</f>
        <v>#VALUE!</v>
      </c>
      <c r="N3907" s="21" t="e">
        <f>IF(OR($B3907="",N$3&lt;$D3907+Настройки!$B$7),0,MAX(0,$E3907-MAX(0,SUMIFS(Тех_Движение!$G$2:$G$5111,Тех_Движение!$D$2:$D$5111,$C3907,Тех_Движение!$B$2:$B$5111,"&lt;="&amp;N$3)-$F3907)))</f>
        <v>#VALUE!</v>
      </c>
      <c r="O3907" s="21" t="e">
        <f>IF(OR($B3907="",O$3&lt;$D3907+Настройки!$B$7),0,MAX(0,$E3907-MAX(0,SUMIFS(Тех_Движение!$G$2:$G$5111,Тех_Движение!$D$2:$D$5111,$C3907,Тех_Движение!$B$2:$B$5111,"&lt;="&amp;O$3)-$F3907)))</f>
        <v>#VALUE!</v>
      </c>
      <c r="P3907" s="21" t="e">
        <f>IF(OR($B3907="",P$3&lt;$D3907+Настройки!$B$7),0,MAX(0,$E3907-MAX(0,SUMIFS(Тех_Движение!$G$2:$G$5111,Тех_Движение!$D$2:$D$5111,$C3907,Тех_Движение!$B$2:$B$5111,"&lt;="&amp;P$3)-$F3907)))</f>
        <v>#VALUE!</v>
      </c>
      <c r="Q3907" s="21" t="e">
        <f>IF(OR($B3907="",Q$3&lt;$D3907+Настройки!$B$7),0,MAX(0,$E3907-MAX(0,SUMIFS(Тех_Движение!$G$2:$G$5111,Тех_Движение!$D$2:$D$5111,$C3907,Тех_Движение!$B$2:$B$5111,"&lt;="&amp;Q$3)-$F3907)))</f>
        <v>#VALUE!</v>
      </c>
      <c r="R3907" s="21" t="str">
        <f t="shared" si="181"/>
        <v/>
      </c>
      <c r="S3907" s="23" t="str">
        <f>IF($B3907="","",VLOOKUP($C3907,Настройки!$A$11:$L$17,9,FALSE))</f>
        <v/>
      </c>
      <c r="T3907" s="23" t="str">
        <f t="shared" si="182"/>
        <v/>
      </c>
    </row>
    <row r="3908" spans="1:20" x14ac:dyDescent="0.3">
      <c r="A3908" s="20">
        <f>Тех_Движение!$A$3905</f>
        <v>3904</v>
      </c>
      <c r="B3908" s="20" t="str">
        <f>IF(Тех_Движение!$F$3905&gt;0,Тех_Движение!$I$3905,"")</f>
        <v/>
      </c>
      <c r="C3908" s="20" t="str">
        <f>IF($B3908="","",Тех_Движение!$D$3905)</f>
        <v/>
      </c>
      <c r="D3908" s="9" t="str">
        <f>IF($B3908="","",Тех_Движение!$B$3905)</f>
        <v/>
      </c>
      <c r="E3908" s="21" t="str">
        <f>IF($B3908="","",Тех_Движение!$F$3905)</f>
        <v/>
      </c>
      <c r="F3908" s="21" t="str">
        <f>IF($B3908="","",SUMIFS($E$5:$E3907,$C$5:$C3907,$C3908))</f>
        <v/>
      </c>
      <c r="G3908" s="21" t="str">
        <f>IF($B3908="","",MAX(0,$E3908-MAX(0,SUMIFS(Тех_Движение!$G$2:$G$5111,Тех_Движение!$D$2:$D$5111,$C3908,Тех_Движение!$B$2:$B$5111,"&lt;="&amp;Настройки!$B$5-1)-$F3908)))</f>
        <v/>
      </c>
      <c r="H3908" s="21" t="str">
        <f>IF($B3908="","",IF(AND($D3908&gt;=Настройки!$B$5,$D3908&lt;=Настройки!$B$6),$E3908,0))</f>
        <v/>
      </c>
      <c r="I3908" s="21" t="str">
        <f t="shared" si="180"/>
        <v/>
      </c>
      <c r="J3908" s="21" t="str">
        <f>IF($B3908="","",MAX(0,$E3908-MAX(0,SUMIFS(Тех_Движение!$G$2:$G$5111,Тех_Движение!$D$2:$D$5111,$C3908,Тех_Движение!$B$2:$B$5111,"&lt;="&amp;Настройки!$B$6)-$F3908)))</f>
        <v/>
      </c>
      <c r="K3908" s="21" t="e">
        <f>IF(OR($B3908="",K$3&lt;$D3908+Настройки!$B$7),0,MAX(0,$E3908-MAX(0,SUMIFS(Тех_Движение!$G$2:$G$5111,Тех_Движение!$D$2:$D$5111,$C3908,Тех_Движение!$B$2:$B$5111,"&lt;="&amp;K$3)-$F3908)))</f>
        <v>#VALUE!</v>
      </c>
      <c r="L3908" s="21" t="e">
        <f>IF(OR($B3908="",L$3&lt;$D3908+Настройки!$B$7),0,MAX(0,$E3908-MAX(0,SUMIFS(Тех_Движение!$G$2:$G$5111,Тех_Движение!$D$2:$D$5111,$C3908,Тех_Движение!$B$2:$B$5111,"&lt;="&amp;L$3)-$F3908)))</f>
        <v>#VALUE!</v>
      </c>
      <c r="M3908" s="21" t="e">
        <f>IF(OR($B3908="",M$3&lt;$D3908+Настройки!$B$7),0,MAX(0,$E3908-MAX(0,SUMIFS(Тех_Движение!$G$2:$G$5111,Тех_Движение!$D$2:$D$5111,$C3908,Тех_Движение!$B$2:$B$5111,"&lt;="&amp;M$3)-$F3908)))</f>
        <v>#VALUE!</v>
      </c>
      <c r="N3908" s="21" t="e">
        <f>IF(OR($B3908="",N$3&lt;$D3908+Настройки!$B$7),0,MAX(0,$E3908-MAX(0,SUMIFS(Тех_Движение!$G$2:$G$5111,Тех_Движение!$D$2:$D$5111,$C3908,Тех_Движение!$B$2:$B$5111,"&lt;="&amp;N$3)-$F3908)))</f>
        <v>#VALUE!</v>
      </c>
      <c r="O3908" s="21" t="e">
        <f>IF(OR($B3908="",O$3&lt;$D3908+Настройки!$B$7),0,MAX(0,$E3908-MAX(0,SUMIFS(Тех_Движение!$G$2:$G$5111,Тех_Движение!$D$2:$D$5111,$C3908,Тех_Движение!$B$2:$B$5111,"&lt;="&amp;O$3)-$F3908)))</f>
        <v>#VALUE!</v>
      </c>
      <c r="P3908" s="21" t="e">
        <f>IF(OR($B3908="",P$3&lt;$D3908+Настройки!$B$7),0,MAX(0,$E3908-MAX(0,SUMIFS(Тех_Движение!$G$2:$G$5111,Тех_Движение!$D$2:$D$5111,$C3908,Тех_Движение!$B$2:$B$5111,"&lt;="&amp;P$3)-$F3908)))</f>
        <v>#VALUE!</v>
      </c>
      <c r="Q3908" s="21" t="e">
        <f>IF(OR($B3908="",Q$3&lt;$D3908+Настройки!$B$7),0,MAX(0,$E3908-MAX(0,SUMIFS(Тех_Движение!$G$2:$G$5111,Тех_Движение!$D$2:$D$5111,$C3908,Тех_Движение!$B$2:$B$5111,"&lt;="&amp;Q$3)-$F3908)))</f>
        <v>#VALUE!</v>
      </c>
      <c r="R3908" s="21" t="str">
        <f t="shared" si="181"/>
        <v/>
      </c>
      <c r="S3908" s="23" t="str">
        <f>IF($B3908="","",VLOOKUP($C3908,Настройки!$A$11:$L$17,9,FALSE))</f>
        <v/>
      </c>
      <c r="T3908" s="23" t="str">
        <f t="shared" si="182"/>
        <v/>
      </c>
    </row>
    <row r="3909" spans="1:20" x14ac:dyDescent="0.3">
      <c r="A3909" s="20">
        <f>Тех_Движение!$A$3906</f>
        <v>3905</v>
      </c>
      <c r="B3909" s="20" t="str">
        <f>IF(Тех_Движение!$F$3906&gt;0,Тех_Движение!$I$3906,"")</f>
        <v/>
      </c>
      <c r="C3909" s="20" t="str">
        <f>IF($B3909="","",Тех_Движение!$D$3906)</f>
        <v/>
      </c>
      <c r="D3909" s="9" t="str">
        <f>IF($B3909="","",Тех_Движение!$B$3906)</f>
        <v/>
      </c>
      <c r="E3909" s="21" t="str">
        <f>IF($B3909="","",Тех_Движение!$F$3906)</f>
        <v/>
      </c>
      <c r="F3909" s="21" t="str">
        <f>IF($B3909="","",SUMIFS($E$5:$E3908,$C$5:$C3908,$C3909))</f>
        <v/>
      </c>
      <c r="G3909" s="21" t="str">
        <f>IF($B3909="","",MAX(0,$E3909-MAX(0,SUMIFS(Тех_Движение!$G$2:$G$5111,Тех_Движение!$D$2:$D$5111,$C3909,Тех_Движение!$B$2:$B$5111,"&lt;="&amp;Настройки!$B$5-1)-$F3909)))</f>
        <v/>
      </c>
      <c r="H3909" s="21" t="str">
        <f>IF($B3909="","",IF(AND($D3909&gt;=Настройки!$B$5,$D3909&lt;=Настройки!$B$6),$E3909,0))</f>
        <v/>
      </c>
      <c r="I3909" s="21" t="str">
        <f t="shared" ref="I3909:I3972" si="183">IF($B3909="","",$G3909+$H3909-$J3909)</f>
        <v/>
      </c>
      <c r="J3909" s="21" t="str">
        <f>IF($B3909="","",MAX(0,$E3909-MAX(0,SUMIFS(Тех_Движение!$G$2:$G$5111,Тех_Движение!$D$2:$D$5111,$C3909,Тех_Движение!$B$2:$B$5111,"&lt;="&amp;Настройки!$B$6)-$F3909)))</f>
        <v/>
      </c>
      <c r="K3909" s="21" t="e">
        <f>IF(OR($B3909="",K$3&lt;$D3909+Настройки!$B$7),0,MAX(0,$E3909-MAX(0,SUMIFS(Тех_Движение!$G$2:$G$5111,Тех_Движение!$D$2:$D$5111,$C3909,Тех_Движение!$B$2:$B$5111,"&lt;="&amp;K$3)-$F3909)))</f>
        <v>#VALUE!</v>
      </c>
      <c r="L3909" s="21" t="e">
        <f>IF(OR($B3909="",L$3&lt;$D3909+Настройки!$B$7),0,MAX(0,$E3909-MAX(0,SUMIFS(Тех_Движение!$G$2:$G$5111,Тех_Движение!$D$2:$D$5111,$C3909,Тех_Движение!$B$2:$B$5111,"&lt;="&amp;L$3)-$F3909)))</f>
        <v>#VALUE!</v>
      </c>
      <c r="M3909" s="21" t="e">
        <f>IF(OR($B3909="",M$3&lt;$D3909+Настройки!$B$7),0,MAX(0,$E3909-MAX(0,SUMIFS(Тех_Движение!$G$2:$G$5111,Тех_Движение!$D$2:$D$5111,$C3909,Тех_Движение!$B$2:$B$5111,"&lt;="&amp;M$3)-$F3909)))</f>
        <v>#VALUE!</v>
      </c>
      <c r="N3909" s="21" t="e">
        <f>IF(OR($B3909="",N$3&lt;$D3909+Настройки!$B$7),0,MAX(0,$E3909-MAX(0,SUMIFS(Тех_Движение!$G$2:$G$5111,Тех_Движение!$D$2:$D$5111,$C3909,Тех_Движение!$B$2:$B$5111,"&lt;="&amp;N$3)-$F3909)))</f>
        <v>#VALUE!</v>
      </c>
      <c r="O3909" s="21" t="e">
        <f>IF(OR($B3909="",O$3&lt;$D3909+Настройки!$B$7),0,MAX(0,$E3909-MAX(0,SUMIFS(Тех_Движение!$G$2:$G$5111,Тех_Движение!$D$2:$D$5111,$C3909,Тех_Движение!$B$2:$B$5111,"&lt;="&amp;O$3)-$F3909)))</f>
        <v>#VALUE!</v>
      </c>
      <c r="P3909" s="21" t="e">
        <f>IF(OR($B3909="",P$3&lt;$D3909+Настройки!$B$7),0,MAX(0,$E3909-MAX(0,SUMIFS(Тех_Движение!$G$2:$G$5111,Тех_Движение!$D$2:$D$5111,$C3909,Тех_Движение!$B$2:$B$5111,"&lt;="&amp;P$3)-$F3909)))</f>
        <v>#VALUE!</v>
      </c>
      <c r="Q3909" s="21" t="e">
        <f>IF(OR($B3909="",Q$3&lt;$D3909+Настройки!$B$7),0,MAX(0,$E3909-MAX(0,SUMIFS(Тех_Движение!$G$2:$G$5111,Тех_Движение!$D$2:$D$5111,$C3909,Тех_Движение!$B$2:$B$5111,"&lt;="&amp;Q$3)-$F3909)))</f>
        <v>#VALUE!</v>
      </c>
      <c r="R3909" s="21" t="str">
        <f t="shared" ref="R3909:R3972" si="184">IF($B3909="","",SUM($K3909:$Q3909))</f>
        <v/>
      </c>
      <c r="S3909" s="23" t="str">
        <f>IF($B3909="","",VLOOKUP($C3909,Настройки!$A$11:$L$17,9,FALSE))</f>
        <v/>
      </c>
      <c r="T3909" s="23" t="str">
        <f t="shared" ref="T3909:T3972" si="185">IF($B3909="","",$R3909*$S3909)</f>
        <v/>
      </c>
    </row>
    <row r="3910" spans="1:20" x14ac:dyDescent="0.3">
      <c r="A3910" s="20">
        <f>Тех_Движение!$A$3907</f>
        <v>3906</v>
      </c>
      <c r="B3910" s="20" t="str">
        <f>IF(Тех_Движение!$F$3907&gt;0,Тех_Движение!$I$3907,"")</f>
        <v/>
      </c>
      <c r="C3910" s="20" t="str">
        <f>IF($B3910="","",Тех_Движение!$D$3907)</f>
        <v/>
      </c>
      <c r="D3910" s="9" t="str">
        <f>IF($B3910="","",Тех_Движение!$B$3907)</f>
        <v/>
      </c>
      <c r="E3910" s="21" t="str">
        <f>IF($B3910="","",Тех_Движение!$F$3907)</f>
        <v/>
      </c>
      <c r="F3910" s="21" t="str">
        <f>IF($B3910="","",SUMIFS($E$5:$E3909,$C$5:$C3909,$C3910))</f>
        <v/>
      </c>
      <c r="G3910" s="21" t="str">
        <f>IF($B3910="","",MAX(0,$E3910-MAX(0,SUMIFS(Тех_Движение!$G$2:$G$5111,Тех_Движение!$D$2:$D$5111,$C3910,Тех_Движение!$B$2:$B$5111,"&lt;="&amp;Настройки!$B$5-1)-$F3910)))</f>
        <v/>
      </c>
      <c r="H3910" s="21" t="str">
        <f>IF($B3910="","",IF(AND($D3910&gt;=Настройки!$B$5,$D3910&lt;=Настройки!$B$6),$E3910,0))</f>
        <v/>
      </c>
      <c r="I3910" s="21" t="str">
        <f t="shared" si="183"/>
        <v/>
      </c>
      <c r="J3910" s="21" t="str">
        <f>IF($B3910="","",MAX(0,$E3910-MAX(0,SUMIFS(Тех_Движение!$G$2:$G$5111,Тех_Движение!$D$2:$D$5111,$C3910,Тех_Движение!$B$2:$B$5111,"&lt;="&amp;Настройки!$B$6)-$F3910)))</f>
        <v/>
      </c>
      <c r="K3910" s="21" t="e">
        <f>IF(OR($B3910="",K$3&lt;$D3910+Настройки!$B$7),0,MAX(0,$E3910-MAX(0,SUMIFS(Тех_Движение!$G$2:$G$5111,Тех_Движение!$D$2:$D$5111,$C3910,Тех_Движение!$B$2:$B$5111,"&lt;="&amp;K$3)-$F3910)))</f>
        <v>#VALUE!</v>
      </c>
      <c r="L3910" s="21" t="e">
        <f>IF(OR($B3910="",L$3&lt;$D3910+Настройки!$B$7),0,MAX(0,$E3910-MAX(0,SUMIFS(Тех_Движение!$G$2:$G$5111,Тех_Движение!$D$2:$D$5111,$C3910,Тех_Движение!$B$2:$B$5111,"&lt;="&amp;L$3)-$F3910)))</f>
        <v>#VALUE!</v>
      </c>
      <c r="M3910" s="21" t="e">
        <f>IF(OR($B3910="",M$3&lt;$D3910+Настройки!$B$7),0,MAX(0,$E3910-MAX(0,SUMIFS(Тех_Движение!$G$2:$G$5111,Тех_Движение!$D$2:$D$5111,$C3910,Тех_Движение!$B$2:$B$5111,"&lt;="&amp;M$3)-$F3910)))</f>
        <v>#VALUE!</v>
      </c>
      <c r="N3910" s="21" t="e">
        <f>IF(OR($B3910="",N$3&lt;$D3910+Настройки!$B$7),0,MAX(0,$E3910-MAX(0,SUMIFS(Тех_Движение!$G$2:$G$5111,Тех_Движение!$D$2:$D$5111,$C3910,Тех_Движение!$B$2:$B$5111,"&lt;="&amp;N$3)-$F3910)))</f>
        <v>#VALUE!</v>
      </c>
      <c r="O3910" s="21" t="e">
        <f>IF(OR($B3910="",O$3&lt;$D3910+Настройки!$B$7),0,MAX(0,$E3910-MAX(0,SUMIFS(Тех_Движение!$G$2:$G$5111,Тех_Движение!$D$2:$D$5111,$C3910,Тех_Движение!$B$2:$B$5111,"&lt;="&amp;O$3)-$F3910)))</f>
        <v>#VALUE!</v>
      </c>
      <c r="P3910" s="21" t="e">
        <f>IF(OR($B3910="",P$3&lt;$D3910+Настройки!$B$7),0,MAX(0,$E3910-MAX(0,SUMIFS(Тех_Движение!$G$2:$G$5111,Тех_Движение!$D$2:$D$5111,$C3910,Тех_Движение!$B$2:$B$5111,"&lt;="&amp;P$3)-$F3910)))</f>
        <v>#VALUE!</v>
      </c>
      <c r="Q3910" s="21" t="e">
        <f>IF(OR($B3910="",Q$3&lt;$D3910+Настройки!$B$7),0,MAX(0,$E3910-MAX(0,SUMIFS(Тех_Движение!$G$2:$G$5111,Тех_Движение!$D$2:$D$5111,$C3910,Тех_Движение!$B$2:$B$5111,"&lt;="&amp;Q$3)-$F3910)))</f>
        <v>#VALUE!</v>
      </c>
      <c r="R3910" s="21" t="str">
        <f t="shared" si="184"/>
        <v/>
      </c>
      <c r="S3910" s="23" t="str">
        <f>IF($B3910="","",VLOOKUP($C3910,Настройки!$A$11:$L$17,9,FALSE))</f>
        <v/>
      </c>
      <c r="T3910" s="23" t="str">
        <f t="shared" si="185"/>
        <v/>
      </c>
    </row>
    <row r="3911" spans="1:20" x14ac:dyDescent="0.3">
      <c r="A3911" s="20">
        <f>Тех_Движение!$A$3908</f>
        <v>3907</v>
      </c>
      <c r="B3911" s="20" t="str">
        <f>IF(Тех_Движение!$F$3908&gt;0,Тех_Движение!$I$3908,"")</f>
        <v/>
      </c>
      <c r="C3911" s="20" t="str">
        <f>IF($B3911="","",Тех_Движение!$D$3908)</f>
        <v/>
      </c>
      <c r="D3911" s="9" t="str">
        <f>IF($B3911="","",Тех_Движение!$B$3908)</f>
        <v/>
      </c>
      <c r="E3911" s="21" t="str">
        <f>IF($B3911="","",Тех_Движение!$F$3908)</f>
        <v/>
      </c>
      <c r="F3911" s="21" t="str">
        <f>IF($B3911="","",SUMIFS($E$5:$E3910,$C$5:$C3910,$C3911))</f>
        <v/>
      </c>
      <c r="G3911" s="21" t="str">
        <f>IF($B3911="","",MAX(0,$E3911-MAX(0,SUMIFS(Тех_Движение!$G$2:$G$5111,Тех_Движение!$D$2:$D$5111,$C3911,Тех_Движение!$B$2:$B$5111,"&lt;="&amp;Настройки!$B$5-1)-$F3911)))</f>
        <v/>
      </c>
      <c r="H3911" s="21" t="str">
        <f>IF($B3911="","",IF(AND($D3911&gt;=Настройки!$B$5,$D3911&lt;=Настройки!$B$6),$E3911,0))</f>
        <v/>
      </c>
      <c r="I3911" s="21" t="str">
        <f t="shared" si="183"/>
        <v/>
      </c>
      <c r="J3911" s="21" t="str">
        <f>IF($B3911="","",MAX(0,$E3911-MAX(0,SUMIFS(Тех_Движение!$G$2:$G$5111,Тех_Движение!$D$2:$D$5111,$C3911,Тех_Движение!$B$2:$B$5111,"&lt;="&amp;Настройки!$B$6)-$F3911)))</f>
        <v/>
      </c>
      <c r="K3911" s="21" t="e">
        <f>IF(OR($B3911="",K$3&lt;$D3911+Настройки!$B$7),0,MAX(0,$E3911-MAX(0,SUMIFS(Тех_Движение!$G$2:$G$5111,Тех_Движение!$D$2:$D$5111,$C3911,Тех_Движение!$B$2:$B$5111,"&lt;="&amp;K$3)-$F3911)))</f>
        <v>#VALUE!</v>
      </c>
      <c r="L3911" s="21" t="e">
        <f>IF(OR($B3911="",L$3&lt;$D3911+Настройки!$B$7),0,MAX(0,$E3911-MAX(0,SUMIFS(Тех_Движение!$G$2:$G$5111,Тех_Движение!$D$2:$D$5111,$C3911,Тех_Движение!$B$2:$B$5111,"&lt;="&amp;L$3)-$F3911)))</f>
        <v>#VALUE!</v>
      </c>
      <c r="M3911" s="21" t="e">
        <f>IF(OR($B3911="",M$3&lt;$D3911+Настройки!$B$7),0,MAX(0,$E3911-MAX(0,SUMIFS(Тех_Движение!$G$2:$G$5111,Тех_Движение!$D$2:$D$5111,$C3911,Тех_Движение!$B$2:$B$5111,"&lt;="&amp;M$3)-$F3911)))</f>
        <v>#VALUE!</v>
      </c>
      <c r="N3911" s="21" t="e">
        <f>IF(OR($B3911="",N$3&lt;$D3911+Настройки!$B$7),0,MAX(0,$E3911-MAX(0,SUMIFS(Тех_Движение!$G$2:$G$5111,Тех_Движение!$D$2:$D$5111,$C3911,Тех_Движение!$B$2:$B$5111,"&lt;="&amp;N$3)-$F3911)))</f>
        <v>#VALUE!</v>
      </c>
      <c r="O3911" s="21" t="e">
        <f>IF(OR($B3911="",O$3&lt;$D3911+Настройки!$B$7),0,MAX(0,$E3911-MAX(0,SUMIFS(Тех_Движение!$G$2:$G$5111,Тех_Движение!$D$2:$D$5111,$C3911,Тех_Движение!$B$2:$B$5111,"&lt;="&amp;O$3)-$F3911)))</f>
        <v>#VALUE!</v>
      </c>
      <c r="P3911" s="21" t="e">
        <f>IF(OR($B3911="",P$3&lt;$D3911+Настройки!$B$7),0,MAX(0,$E3911-MAX(0,SUMIFS(Тех_Движение!$G$2:$G$5111,Тех_Движение!$D$2:$D$5111,$C3911,Тех_Движение!$B$2:$B$5111,"&lt;="&amp;P$3)-$F3911)))</f>
        <v>#VALUE!</v>
      </c>
      <c r="Q3911" s="21" t="e">
        <f>IF(OR($B3911="",Q$3&lt;$D3911+Настройки!$B$7),0,MAX(0,$E3911-MAX(0,SUMIFS(Тех_Движение!$G$2:$G$5111,Тех_Движение!$D$2:$D$5111,$C3911,Тех_Движение!$B$2:$B$5111,"&lt;="&amp;Q$3)-$F3911)))</f>
        <v>#VALUE!</v>
      </c>
      <c r="R3911" s="21" t="str">
        <f t="shared" si="184"/>
        <v/>
      </c>
      <c r="S3911" s="23" t="str">
        <f>IF($B3911="","",VLOOKUP($C3911,Настройки!$A$11:$L$17,9,FALSE))</f>
        <v/>
      </c>
      <c r="T3911" s="23" t="str">
        <f t="shared" si="185"/>
        <v/>
      </c>
    </row>
    <row r="3912" spans="1:20" x14ac:dyDescent="0.3">
      <c r="A3912" s="20">
        <f>Тех_Движение!$A$3909</f>
        <v>3908</v>
      </c>
      <c r="B3912" s="20" t="str">
        <f>IF(Тех_Движение!$F$3909&gt;0,Тех_Движение!$I$3909,"")</f>
        <v/>
      </c>
      <c r="C3912" s="20" t="str">
        <f>IF($B3912="","",Тех_Движение!$D$3909)</f>
        <v/>
      </c>
      <c r="D3912" s="9" t="str">
        <f>IF($B3912="","",Тех_Движение!$B$3909)</f>
        <v/>
      </c>
      <c r="E3912" s="21" t="str">
        <f>IF($B3912="","",Тех_Движение!$F$3909)</f>
        <v/>
      </c>
      <c r="F3912" s="21" t="str">
        <f>IF($B3912="","",SUMIFS($E$5:$E3911,$C$5:$C3911,$C3912))</f>
        <v/>
      </c>
      <c r="G3912" s="21" t="str">
        <f>IF($B3912="","",MAX(0,$E3912-MAX(0,SUMIFS(Тех_Движение!$G$2:$G$5111,Тех_Движение!$D$2:$D$5111,$C3912,Тех_Движение!$B$2:$B$5111,"&lt;="&amp;Настройки!$B$5-1)-$F3912)))</f>
        <v/>
      </c>
      <c r="H3912" s="21" t="str">
        <f>IF($B3912="","",IF(AND($D3912&gt;=Настройки!$B$5,$D3912&lt;=Настройки!$B$6),$E3912,0))</f>
        <v/>
      </c>
      <c r="I3912" s="21" t="str">
        <f t="shared" si="183"/>
        <v/>
      </c>
      <c r="J3912" s="21" t="str">
        <f>IF($B3912="","",MAX(0,$E3912-MAX(0,SUMIFS(Тех_Движение!$G$2:$G$5111,Тех_Движение!$D$2:$D$5111,$C3912,Тех_Движение!$B$2:$B$5111,"&lt;="&amp;Настройки!$B$6)-$F3912)))</f>
        <v/>
      </c>
      <c r="K3912" s="21" t="e">
        <f>IF(OR($B3912="",K$3&lt;$D3912+Настройки!$B$7),0,MAX(0,$E3912-MAX(0,SUMIFS(Тех_Движение!$G$2:$G$5111,Тех_Движение!$D$2:$D$5111,$C3912,Тех_Движение!$B$2:$B$5111,"&lt;="&amp;K$3)-$F3912)))</f>
        <v>#VALUE!</v>
      </c>
      <c r="L3912" s="21" t="e">
        <f>IF(OR($B3912="",L$3&lt;$D3912+Настройки!$B$7),0,MAX(0,$E3912-MAX(0,SUMIFS(Тех_Движение!$G$2:$G$5111,Тех_Движение!$D$2:$D$5111,$C3912,Тех_Движение!$B$2:$B$5111,"&lt;="&amp;L$3)-$F3912)))</f>
        <v>#VALUE!</v>
      </c>
      <c r="M3912" s="21" t="e">
        <f>IF(OR($B3912="",M$3&lt;$D3912+Настройки!$B$7),0,MAX(0,$E3912-MAX(0,SUMIFS(Тех_Движение!$G$2:$G$5111,Тех_Движение!$D$2:$D$5111,$C3912,Тех_Движение!$B$2:$B$5111,"&lt;="&amp;M$3)-$F3912)))</f>
        <v>#VALUE!</v>
      </c>
      <c r="N3912" s="21" t="e">
        <f>IF(OR($B3912="",N$3&lt;$D3912+Настройки!$B$7),0,MAX(0,$E3912-MAX(0,SUMIFS(Тех_Движение!$G$2:$G$5111,Тех_Движение!$D$2:$D$5111,$C3912,Тех_Движение!$B$2:$B$5111,"&lt;="&amp;N$3)-$F3912)))</f>
        <v>#VALUE!</v>
      </c>
      <c r="O3912" s="21" t="e">
        <f>IF(OR($B3912="",O$3&lt;$D3912+Настройки!$B$7),0,MAX(0,$E3912-MAX(0,SUMIFS(Тех_Движение!$G$2:$G$5111,Тех_Движение!$D$2:$D$5111,$C3912,Тех_Движение!$B$2:$B$5111,"&lt;="&amp;O$3)-$F3912)))</f>
        <v>#VALUE!</v>
      </c>
      <c r="P3912" s="21" t="e">
        <f>IF(OR($B3912="",P$3&lt;$D3912+Настройки!$B$7),0,MAX(0,$E3912-MAX(0,SUMIFS(Тех_Движение!$G$2:$G$5111,Тех_Движение!$D$2:$D$5111,$C3912,Тех_Движение!$B$2:$B$5111,"&lt;="&amp;P$3)-$F3912)))</f>
        <v>#VALUE!</v>
      </c>
      <c r="Q3912" s="21" t="e">
        <f>IF(OR($B3912="",Q$3&lt;$D3912+Настройки!$B$7),0,MAX(0,$E3912-MAX(0,SUMIFS(Тех_Движение!$G$2:$G$5111,Тех_Движение!$D$2:$D$5111,$C3912,Тех_Движение!$B$2:$B$5111,"&lt;="&amp;Q$3)-$F3912)))</f>
        <v>#VALUE!</v>
      </c>
      <c r="R3912" s="21" t="str">
        <f t="shared" si="184"/>
        <v/>
      </c>
      <c r="S3912" s="23" t="str">
        <f>IF($B3912="","",VLOOKUP($C3912,Настройки!$A$11:$L$17,9,FALSE))</f>
        <v/>
      </c>
      <c r="T3912" s="23" t="str">
        <f t="shared" si="185"/>
        <v/>
      </c>
    </row>
    <row r="3913" spans="1:20" x14ac:dyDescent="0.3">
      <c r="A3913" s="20">
        <f>Тех_Движение!$A$3910</f>
        <v>3909</v>
      </c>
      <c r="B3913" s="20" t="str">
        <f>IF(Тех_Движение!$F$3910&gt;0,Тех_Движение!$I$3910,"")</f>
        <v/>
      </c>
      <c r="C3913" s="20" t="str">
        <f>IF($B3913="","",Тех_Движение!$D$3910)</f>
        <v/>
      </c>
      <c r="D3913" s="9" t="str">
        <f>IF($B3913="","",Тех_Движение!$B$3910)</f>
        <v/>
      </c>
      <c r="E3913" s="21" t="str">
        <f>IF($B3913="","",Тех_Движение!$F$3910)</f>
        <v/>
      </c>
      <c r="F3913" s="21" t="str">
        <f>IF($B3913="","",SUMIFS($E$5:$E3912,$C$5:$C3912,$C3913))</f>
        <v/>
      </c>
      <c r="G3913" s="21" t="str">
        <f>IF($B3913="","",MAX(0,$E3913-MAX(0,SUMIFS(Тех_Движение!$G$2:$G$5111,Тех_Движение!$D$2:$D$5111,$C3913,Тех_Движение!$B$2:$B$5111,"&lt;="&amp;Настройки!$B$5-1)-$F3913)))</f>
        <v/>
      </c>
      <c r="H3913" s="21" t="str">
        <f>IF($B3913="","",IF(AND($D3913&gt;=Настройки!$B$5,$D3913&lt;=Настройки!$B$6),$E3913,0))</f>
        <v/>
      </c>
      <c r="I3913" s="21" t="str">
        <f t="shared" si="183"/>
        <v/>
      </c>
      <c r="J3913" s="21" t="str">
        <f>IF($B3913="","",MAX(0,$E3913-MAX(0,SUMIFS(Тех_Движение!$G$2:$G$5111,Тех_Движение!$D$2:$D$5111,$C3913,Тех_Движение!$B$2:$B$5111,"&lt;="&amp;Настройки!$B$6)-$F3913)))</f>
        <v/>
      </c>
      <c r="K3913" s="21" t="e">
        <f>IF(OR($B3913="",K$3&lt;$D3913+Настройки!$B$7),0,MAX(0,$E3913-MAX(0,SUMIFS(Тех_Движение!$G$2:$G$5111,Тех_Движение!$D$2:$D$5111,$C3913,Тех_Движение!$B$2:$B$5111,"&lt;="&amp;K$3)-$F3913)))</f>
        <v>#VALUE!</v>
      </c>
      <c r="L3913" s="21" t="e">
        <f>IF(OR($B3913="",L$3&lt;$D3913+Настройки!$B$7),0,MAX(0,$E3913-MAX(0,SUMIFS(Тех_Движение!$G$2:$G$5111,Тех_Движение!$D$2:$D$5111,$C3913,Тех_Движение!$B$2:$B$5111,"&lt;="&amp;L$3)-$F3913)))</f>
        <v>#VALUE!</v>
      </c>
      <c r="M3913" s="21" t="e">
        <f>IF(OR($B3913="",M$3&lt;$D3913+Настройки!$B$7),0,MAX(0,$E3913-MAX(0,SUMIFS(Тех_Движение!$G$2:$G$5111,Тех_Движение!$D$2:$D$5111,$C3913,Тех_Движение!$B$2:$B$5111,"&lt;="&amp;M$3)-$F3913)))</f>
        <v>#VALUE!</v>
      </c>
      <c r="N3913" s="21" t="e">
        <f>IF(OR($B3913="",N$3&lt;$D3913+Настройки!$B$7),0,MAX(0,$E3913-MAX(0,SUMIFS(Тех_Движение!$G$2:$G$5111,Тех_Движение!$D$2:$D$5111,$C3913,Тех_Движение!$B$2:$B$5111,"&lt;="&amp;N$3)-$F3913)))</f>
        <v>#VALUE!</v>
      </c>
      <c r="O3913" s="21" t="e">
        <f>IF(OR($B3913="",O$3&lt;$D3913+Настройки!$B$7),0,MAX(0,$E3913-MAX(0,SUMIFS(Тех_Движение!$G$2:$G$5111,Тех_Движение!$D$2:$D$5111,$C3913,Тех_Движение!$B$2:$B$5111,"&lt;="&amp;O$3)-$F3913)))</f>
        <v>#VALUE!</v>
      </c>
      <c r="P3913" s="21" t="e">
        <f>IF(OR($B3913="",P$3&lt;$D3913+Настройки!$B$7),0,MAX(0,$E3913-MAX(0,SUMIFS(Тех_Движение!$G$2:$G$5111,Тех_Движение!$D$2:$D$5111,$C3913,Тех_Движение!$B$2:$B$5111,"&lt;="&amp;P$3)-$F3913)))</f>
        <v>#VALUE!</v>
      </c>
      <c r="Q3913" s="21" t="e">
        <f>IF(OR($B3913="",Q$3&lt;$D3913+Настройки!$B$7),0,MAX(0,$E3913-MAX(0,SUMIFS(Тех_Движение!$G$2:$G$5111,Тех_Движение!$D$2:$D$5111,$C3913,Тех_Движение!$B$2:$B$5111,"&lt;="&amp;Q$3)-$F3913)))</f>
        <v>#VALUE!</v>
      </c>
      <c r="R3913" s="21" t="str">
        <f t="shared" si="184"/>
        <v/>
      </c>
      <c r="S3913" s="23" t="str">
        <f>IF($B3913="","",VLOOKUP($C3913,Настройки!$A$11:$L$17,9,FALSE))</f>
        <v/>
      </c>
      <c r="T3913" s="23" t="str">
        <f t="shared" si="185"/>
        <v/>
      </c>
    </row>
    <row r="3914" spans="1:20" x14ac:dyDescent="0.3">
      <c r="A3914" s="20">
        <f>Тех_Движение!$A$3911</f>
        <v>3910</v>
      </c>
      <c r="B3914" s="20" t="str">
        <f>IF(Тех_Движение!$F$3911&gt;0,Тех_Движение!$I$3911,"")</f>
        <v/>
      </c>
      <c r="C3914" s="20" t="str">
        <f>IF($B3914="","",Тех_Движение!$D$3911)</f>
        <v/>
      </c>
      <c r="D3914" s="9" t="str">
        <f>IF($B3914="","",Тех_Движение!$B$3911)</f>
        <v/>
      </c>
      <c r="E3914" s="21" t="str">
        <f>IF($B3914="","",Тех_Движение!$F$3911)</f>
        <v/>
      </c>
      <c r="F3914" s="21" t="str">
        <f>IF($B3914="","",SUMIFS($E$5:$E3913,$C$5:$C3913,$C3914))</f>
        <v/>
      </c>
      <c r="G3914" s="21" t="str">
        <f>IF($B3914="","",MAX(0,$E3914-MAX(0,SUMIFS(Тех_Движение!$G$2:$G$5111,Тех_Движение!$D$2:$D$5111,$C3914,Тех_Движение!$B$2:$B$5111,"&lt;="&amp;Настройки!$B$5-1)-$F3914)))</f>
        <v/>
      </c>
      <c r="H3914" s="21" t="str">
        <f>IF($B3914="","",IF(AND($D3914&gt;=Настройки!$B$5,$D3914&lt;=Настройки!$B$6),$E3914,0))</f>
        <v/>
      </c>
      <c r="I3914" s="21" t="str">
        <f t="shared" si="183"/>
        <v/>
      </c>
      <c r="J3914" s="21" t="str">
        <f>IF($B3914="","",MAX(0,$E3914-MAX(0,SUMIFS(Тех_Движение!$G$2:$G$5111,Тех_Движение!$D$2:$D$5111,$C3914,Тех_Движение!$B$2:$B$5111,"&lt;="&amp;Настройки!$B$6)-$F3914)))</f>
        <v/>
      </c>
      <c r="K3914" s="21" t="e">
        <f>IF(OR($B3914="",K$3&lt;$D3914+Настройки!$B$7),0,MAX(0,$E3914-MAX(0,SUMIFS(Тех_Движение!$G$2:$G$5111,Тех_Движение!$D$2:$D$5111,$C3914,Тех_Движение!$B$2:$B$5111,"&lt;="&amp;K$3)-$F3914)))</f>
        <v>#VALUE!</v>
      </c>
      <c r="L3914" s="21" t="e">
        <f>IF(OR($B3914="",L$3&lt;$D3914+Настройки!$B$7),0,MAX(0,$E3914-MAX(0,SUMIFS(Тех_Движение!$G$2:$G$5111,Тех_Движение!$D$2:$D$5111,$C3914,Тех_Движение!$B$2:$B$5111,"&lt;="&amp;L$3)-$F3914)))</f>
        <v>#VALUE!</v>
      </c>
      <c r="M3914" s="21" t="e">
        <f>IF(OR($B3914="",M$3&lt;$D3914+Настройки!$B$7),0,MAX(0,$E3914-MAX(0,SUMIFS(Тех_Движение!$G$2:$G$5111,Тех_Движение!$D$2:$D$5111,$C3914,Тех_Движение!$B$2:$B$5111,"&lt;="&amp;M$3)-$F3914)))</f>
        <v>#VALUE!</v>
      </c>
      <c r="N3914" s="21" t="e">
        <f>IF(OR($B3914="",N$3&lt;$D3914+Настройки!$B$7),0,MAX(0,$E3914-MAX(0,SUMIFS(Тех_Движение!$G$2:$G$5111,Тех_Движение!$D$2:$D$5111,$C3914,Тех_Движение!$B$2:$B$5111,"&lt;="&amp;N$3)-$F3914)))</f>
        <v>#VALUE!</v>
      </c>
      <c r="O3914" s="21" t="e">
        <f>IF(OR($B3914="",O$3&lt;$D3914+Настройки!$B$7),0,MAX(0,$E3914-MAX(0,SUMIFS(Тех_Движение!$G$2:$G$5111,Тех_Движение!$D$2:$D$5111,$C3914,Тех_Движение!$B$2:$B$5111,"&lt;="&amp;O$3)-$F3914)))</f>
        <v>#VALUE!</v>
      </c>
      <c r="P3914" s="21" t="e">
        <f>IF(OR($B3914="",P$3&lt;$D3914+Настройки!$B$7),0,MAX(0,$E3914-MAX(0,SUMIFS(Тех_Движение!$G$2:$G$5111,Тех_Движение!$D$2:$D$5111,$C3914,Тех_Движение!$B$2:$B$5111,"&lt;="&amp;P$3)-$F3914)))</f>
        <v>#VALUE!</v>
      </c>
      <c r="Q3914" s="21" t="e">
        <f>IF(OR($B3914="",Q$3&lt;$D3914+Настройки!$B$7),0,MAX(0,$E3914-MAX(0,SUMIFS(Тех_Движение!$G$2:$G$5111,Тех_Движение!$D$2:$D$5111,$C3914,Тех_Движение!$B$2:$B$5111,"&lt;="&amp;Q$3)-$F3914)))</f>
        <v>#VALUE!</v>
      </c>
      <c r="R3914" s="21" t="str">
        <f t="shared" si="184"/>
        <v/>
      </c>
      <c r="S3914" s="23" t="str">
        <f>IF($B3914="","",VLOOKUP($C3914,Настройки!$A$11:$L$17,9,FALSE))</f>
        <v/>
      </c>
      <c r="T3914" s="23" t="str">
        <f t="shared" si="185"/>
        <v/>
      </c>
    </row>
    <row r="3915" spans="1:20" x14ac:dyDescent="0.3">
      <c r="A3915" s="20">
        <f>Тех_Движение!$A$3912</f>
        <v>3911</v>
      </c>
      <c r="B3915" s="20" t="str">
        <f>IF(Тех_Движение!$F$3912&gt;0,Тех_Движение!$I$3912,"")</f>
        <v/>
      </c>
      <c r="C3915" s="20" t="str">
        <f>IF($B3915="","",Тех_Движение!$D$3912)</f>
        <v/>
      </c>
      <c r="D3915" s="9" t="str">
        <f>IF($B3915="","",Тех_Движение!$B$3912)</f>
        <v/>
      </c>
      <c r="E3915" s="21" t="str">
        <f>IF($B3915="","",Тех_Движение!$F$3912)</f>
        <v/>
      </c>
      <c r="F3915" s="21" t="str">
        <f>IF($B3915="","",SUMIFS($E$5:$E3914,$C$5:$C3914,$C3915))</f>
        <v/>
      </c>
      <c r="G3915" s="21" t="str">
        <f>IF($B3915="","",MAX(0,$E3915-MAX(0,SUMIFS(Тех_Движение!$G$2:$G$5111,Тех_Движение!$D$2:$D$5111,$C3915,Тех_Движение!$B$2:$B$5111,"&lt;="&amp;Настройки!$B$5-1)-$F3915)))</f>
        <v/>
      </c>
      <c r="H3915" s="21" t="str">
        <f>IF($B3915="","",IF(AND($D3915&gt;=Настройки!$B$5,$D3915&lt;=Настройки!$B$6),$E3915,0))</f>
        <v/>
      </c>
      <c r="I3915" s="21" t="str">
        <f t="shared" si="183"/>
        <v/>
      </c>
      <c r="J3915" s="21" t="str">
        <f>IF($B3915="","",MAX(0,$E3915-MAX(0,SUMIFS(Тех_Движение!$G$2:$G$5111,Тех_Движение!$D$2:$D$5111,$C3915,Тех_Движение!$B$2:$B$5111,"&lt;="&amp;Настройки!$B$6)-$F3915)))</f>
        <v/>
      </c>
      <c r="K3915" s="21" t="e">
        <f>IF(OR($B3915="",K$3&lt;$D3915+Настройки!$B$7),0,MAX(0,$E3915-MAX(0,SUMIFS(Тех_Движение!$G$2:$G$5111,Тех_Движение!$D$2:$D$5111,$C3915,Тех_Движение!$B$2:$B$5111,"&lt;="&amp;K$3)-$F3915)))</f>
        <v>#VALUE!</v>
      </c>
      <c r="L3915" s="21" t="e">
        <f>IF(OR($B3915="",L$3&lt;$D3915+Настройки!$B$7),0,MAX(0,$E3915-MAX(0,SUMIFS(Тех_Движение!$G$2:$G$5111,Тех_Движение!$D$2:$D$5111,$C3915,Тех_Движение!$B$2:$B$5111,"&lt;="&amp;L$3)-$F3915)))</f>
        <v>#VALUE!</v>
      </c>
      <c r="M3915" s="21" t="e">
        <f>IF(OR($B3915="",M$3&lt;$D3915+Настройки!$B$7),0,MAX(0,$E3915-MAX(0,SUMIFS(Тех_Движение!$G$2:$G$5111,Тех_Движение!$D$2:$D$5111,$C3915,Тех_Движение!$B$2:$B$5111,"&lt;="&amp;M$3)-$F3915)))</f>
        <v>#VALUE!</v>
      </c>
      <c r="N3915" s="21" t="e">
        <f>IF(OR($B3915="",N$3&lt;$D3915+Настройки!$B$7),0,MAX(0,$E3915-MAX(0,SUMIFS(Тех_Движение!$G$2:$G$5111,Тех_Движение!$D$2:$D$5111,$C3915,Тех_Движение!$B$2:$B$5111,"&lt;="&amp;N$3)-$F3915)))</f>
        <v>#VALUE!</v>
      </c>
      <c r="O3915" s="21" t="e">
        <f>IF(OR($B3915="",O$3&lt;$D3915+Настройки!$B$7),0,MAX(0,$E3915-MAX(0,SUMIFS(Тех_Движение!$G$2:$G$5111,Тех_Движение!$D$2:$D$5111,$C3915,Тех_Движение!$B$2:$B$5111,"&lt;="&amp;O$3)-$F3915)))</f>
        <v>#VALUE!</v>
      </c>
      <c r="P3915" s="21" t="e">
        <f>IF(OR($B3915="",P$3&lt;$D3915+Настройки!$B$7),0,MAX(0,$E3915-MAX(0,SUMIFS(Тех_Движение!$G$2:$G$5111,Тех_Движение!$D$2:$D$5111,$C3915,Тех_Движение!$B$2:$B$5111,"&lt;="&amp;P$3)-$F3915)))</f>
        <v>#VALUE!</v>
      </c>
      <c r="Q3915" s="21" t="e">
        <f>IF(OR($B3915="",Q$3&lt;$D3915+Настройки!$B$7),0,MAX(0,$E3915-MAX(0,SUMIFS(Тех_Движение!$G$2:$G$5111,Тех_Движение!$D$2:$D$5111,$C3915,Тех_Движение!$B$2:$B$5111,"&lt;="&amp;Q$3)-$F3915)))</f>
        <v>#VALUE!</v>
      </c>
      <c r="R3915" s="21" t="str">
        <f t="shared" si="184"/>
        <v/>
      </c>
      <c r="S3915" s="23" t="str">
        <f>IF($B3915="","",VLOOKUP($C3915,Настройки!$A$11:$L$17,9,FALSE))</f>
        <v/>
      </c>
      <c r="T3915" s="23" t="str">
        <f t="shared" si="185"/>
        <v/>
      </c>
    </row>
    <row r="3916" spans="1:20" x14ac:dyDescent="0.3">
      <c r="A3916" s="20">
        <f>Тех_Движение!$A$3913</f>
        <v>3912</v>
      </c>
      <c r="B3916" s="20" t="str">
        <f>IF(Тех_Движение!$F$3913&gt;0,Тех_Движение!$I$3913,"")</f>
        <v/>
      </c>
      <c r="C3916" s="20" t="str">
        <f>IF($B3916="","",Тех_Движение!$D$3913)</f>
        <v/>
      </c>
      <c r="D3916" s="9" t="str">
        <f>IF($B3916="","",Тех_Движение!$B$3913)</f>
        <v/>
      </c>
      <c r="E3916" s="21" t="str">
        <f>IF($B3916="","",Тех_Движение!$F$3913)</f>
        <v/>
      </c>
      <c r="F3916" s="21" t="str">
        <f>IF($B3916="","",SUMIFS($E$5:$E3915,$C$5:$C3915,$C3916))</f>
        <v/>
      </c>
      <c r="G3916" s="21" t="str">
        <f>IF($B3916="","",MAX(0,$E3916-MAX(0,SUMIFS(Тех_Движение!$G$2:$G$5111,Тех_Движение!$D$2:$D$5111,$C3916,Тех_Движение!$B$2:$B$5111,"&lt;="&amp;Настройки!$B$5-1)-$F3916)))</f>
        <v/>
      </c>
      <c r="H3916" s="21" t="str">
        <f>IF($B3916="","",IF(AND($D3916&gt;=Настройки!$B$5,$D3916&lt;=Настройки!$B$6),$E3916,0))</f>
        <v/>
      </c>
      <c r="I3916" s="21" t="str">
        <f t="shared" si="183"/>
        <v/>
      </c>
      <c r="J3916" s="21" t="str">
        <f>IF($B3916="","",MAX(0,$E3916-MAX(0,SUMIFS(Тех_Движение!$G$2:$G$5111,Тех_Движение!$D$2:$D$5111,$C3916,Тех_Движение!$B$2:$B$5111,"&lt;="&amp;Настройки!$B$6)-$F3916)))</f>
        <v/>
      </c>
      <c r="K3916" s="21" t="e">
        <f>IF(OR($B3916="",K$3&lt;$D3916+Настройки!$B$7),0,MAX(0,$E3916-MAX(0,SUMIFS(Тех_Движение!$G$2:$G$5111,Тех_Движение!$D$2:$D$5111,$C3916,Тех_Движение!$B$2:$B$5111,"&lt;="&amp;K$3)-$F3916)))</f>
        <v>#VALUE!</v>
      </c>
      <c r="L3916" s="21" t="e">
        <f>IF(OR($B3916="",L$3&lt;$D3916+Настройки!$B$7),0,MAX(0,$E3916-MAX(0,SUMIFS(Тех_Движение!$G$2:$G$5111,Тех_Движение!$D$2:$D$5111,$C3916,Тех_Движение!$B$2:$B$5111,"&lt;="&amp;L$3)-$F3916)))</f>
        <v>#VALUE!</v>
      </c>
      <c r="M3916" s="21" t="e">
        <f>IF(OR($B3916="",M$3&lt;$D3916+Настройки!$B$7),0,MAX(0,$E3916-MAX(0,SUMIFS(Тех_Движение!$G$2:$G$5111,Тех_Движение!$D$2:$D$5111,$C3916,Тех_Движение!$B$2:$B$5111,"&lt;="&amp;M$3)-$F3916)))</f>
        <v>#VALUE!</v>
      </c>
      <c r="N3916" s="21" t="e">
        <f>IF(OR($B3916="",N$3&lt;$D3916+Настройки!$B$7),0,MAX(0,$E3916-MAX(0,SUMIFS(Тех_Движение!$G$2:$G$5111,Тех_Движение!$D$2:$D$5111,$C3916,Тех_Движение!$B$2:$B$5111,"&lt;="&amp;N$3)-$F3916)))</f>
        <v>#VALUE!</v>
      </c>
      <c r="O3916" s="21" t="e">
        <f>IF(OR($B3916="",O$3&lt;$D3916+Настройки!$B$7),0,MAX(0,$E3916-MAX(0,SUMIFS(Тех_Движение!$G$2:$G$5111,Тех_Движение!$D$2:$D$5111,$C3916,Тех_Движение!$B$2:$B$5111,"&lt;="&amp;O$3)-$F3916)))</f>
        <v>#VALUE!</v>
      </c>
      <c r="P3916" s="21" t="e">
        <f>IF(OR($B3916="",P$3&lt;$D3916+Настройки!$B$7),0,MAX(0,$E3916-MAX(0,SUMIFS(Тех_Движение!$G$2:$G$5111,Тех_Движение!$D$2:$D$5111,$C3916,Тех_Движение!$B$2:$B$5111,"&lt;="&amp;P$3)-$F3916)))</f>
        <v>#VALUE!</v>
      </c>
      <c r="Q3916" s="21" t="e">
        <f>IF(OR($B3916="",Q$3&lt;$D3916+Настройки!$B$7),0,MAX(0,$E3916-MAX(0,SUMIFS(Тех_Движение!$G$2:$G$5111,Тех_Движение!$D$2:$D$5111,$C3916,Тех_Движение!$B$2:$B$5111,"&lt;="&amp;Q$3)-$F3916)))</f>
        <v>#VALUE!</v>
      </c>
      <c r="R3916" s="21" t="str">
        <f t="shared" si="184"/>
        <v/>
      </c>
      <c r="S3916" s="23" t="str">
        <f>IF($B3916="","",VLOOKUP($C3916,Настройки!$A$11:$L$17,9,FALSE))</f>
        <v/>
      </c>
      <c r="T3916" s="23" t="str">
        <f t="shared" si="185"/>
        <v/>
      </c>
    </row>
    <row r="3917" spans="1:20" x14ac:dyDescent="0.3">
      <c r="A3917" s="20">
        <f>Тех_Движение!$A$3914</f>
        <v>3913</v>
      </c>
      <c r="B3917" s="20" t="str">
        <f>IF(Тех_Движение!$F$3914&gt;0,Тех_Движение!$I$3914,"")</f>
        <v/>
      </c>
      <c r="C3917" s="20" t="str">
        <f>IF($B3917="","",Тех_Движение!$D$3914)</f>
        <v/>
      </c>
      <c r="D3917" s="9" t="str">
        <f>IF($B3917="","",Тех_Движение!$B$3914)</f>
        <v/>
      </c>
      <c r="E3917" s="21" t="str">
        <f>IF($B3917="","",Тех_Движение!$F$3914)</f>
        <v/>
      </c>
      <c r="F3917" s="21" t="str">
        <f>IF($B3917="","",SUMIFS($E$5:$E3916,$C$5:$C3916,$C3917))</f>
        <v/>
      </c>
      <c r="G3917" s="21" t="str">
        <f>IF($B3917="","",MAX(0,$E3917-MAX(0,SUMIFS(Тех_Движение!$G$2:$G$5111,Тех_Движение!$D$2:$D$5111,$C3917,Тех_Движение!$B$2:$B$5111,"&lt;="&amp;Настройки!$B$5-1)-$F3917)))</f>
        <v/>
      </c>
      <c r="H3917" s="21" t="str">
        <f>IF($B3917="","",IF(AND($D3917&gt;=Настройки!$B$5,$D3917&lt;=Настройки!$B$6),$E3917,0))</f>
        <v/>
      </c>
      <c r="I3917" s="21" t="str">
        <f t="shared" si="183"/>
        <v/>
      </c>
      <c r="J3917" s="21" t="str">
        <f>IF($B3917="","",MAX(0,$E3917-MAX(0,SUMIFS(Тех_Движение!$G$2:$G$5111,Тех_Движение!$D$2:$D$5111,$C3917,Тех_Движение!$B$2:$B$5111,"&lt;="&amp;Настройки!$B$6)-$F3917)))</f>
        <v/>
      </c>
      <c r="K3917" s="21" t="e">
        <f>IF(OR($B3917="",K$3&lt;$D3917+Настройки!$B$7),0,MAX(0,$E3917-MAX(0,SUMIFS(Тех_Движение!$G$2:$G$5111,Тех_Движение!$D$2:$D$5111,$C3917,Тех_Движение!$B$2:$B$5111,"&lt;="&amp;K$3)-$F3917)))</f>
        <v>#VALUE!</v>
      </c>
      <c r="L3917" s="21" t="e">
        <f>IF(OR($B3917="",L$3&lt;$D3917+Настройки!$B$7),0,MAX(0,$E3917-MAX(0,SUMIFS(Тех_Движение!$G$2:$G$5111,Тех_Движение!$D$2:$D$5111,$C3917,Тех_Движение!$B$2:$B$5111,"&lt;="&amp;L$3)-$F3917)))</f>
        <v>#VALUE!</v>
      </c>
      <c r="M3917" s="21" t="e">
        <f>IF(OR($B3917="",M$3&lt;$D3917+Настройки!$B$7),0,MAX(0,$E3917-MAX(0,SUMIFS(Тех_Движение!$G$2:$G$5111,Тех_Движение!$D$2:$D$5111,$C3917,Тех_Движение!$B$2:$B$5111,"&lt;="&amp;M$3)-$F3917)))</f>
        <v>#VALUE!</v>
      </c>
      <c r="N3917" s="21" t="e">
        <f>IF(OR($B3917="",N$3&lt;$D3917+Настройки!$B$7),0,MAX(0,$E3917-MAX(0,SUMIFS(Тех_Движение!$G$2:$G$5111,Тех_Движение!$D$2:$D$5111,$C3917,Тех_Движение!$B$2:$B$5111,"&lt;="&amp;N$3)-$F3917)))</f>
        <v>#VALUE!</v>
      </c>
      <c r="O3917" s="21" t="e">
        <f>IF(OR($B3917="",O$3&lt;$D3917+Настройки!$B$7),0,MAX(0,$E3917-MAX(0,SUMIFS(Тех_Движение!$G$2:$G$5111,Тех_Движение!$D$2:$D$5111,$C3917,Тех_Движение!$B$2:$B$5111,"&lt;="&amp;O$3)-$F3917)))</f>
        <v>#VALUE!</v>
      </c>
      <c r="P3917" s="21" t="e">
        <f>IF(OR($B3917="",P$3&lt;$D3917+Настройки!$B$7),0,MAX(0,$E3917-MAX(0,SUMIFS(Тех_Движение!$G$2:$G$5111,Тех_Движение!$D$2:$D$5111,$C3917,Тех_Движение!$B$2:$B$5111,"&lt;="&amp;P$3)-$F3917)))</f>
        <v>#VALUE!</v>
      </c>
      <c r="Q3917" s="21" t="e">
        <f>IF(OR($B3917="",Q$3&lt;$D3917+Настройки!$B$7),0,MAX(0,$E3917-MAX(0,SUMIFS(Тех_Движение!$G$2:$G$5111,Тех_Движение!$D$2:$D$5111,$C3917,Тех_Движение!$B$2:$B$5111,"&lt;="&amp;Q$3)-$F3917)))</f>
        <v>#VALUE!</v>
      </c>
      <c r="R3917" s="21" t="str">
        <f t="shared" si="184"/>
        <v/>
      </c>
      <c r="S3917" s="23" t="str">
        <f>IF($B3917="","",VLOOKUP($C3917,Настройки!$A$11:$L$17,9,FALSE))</f>
        <v/>
      </c>
      <c r="T3917" s="23" t="str">
        <f t="shared" si="185"/>
        <v/>
      </c>
    </row>
    <row r="3918" spans="1:20" x14ac:dyDescent="0.3">
      <c r="A3918" s="20">
        <f>Тех_Движение!$A$3915</f>
        <v>3914</v>
      </c>
      <c r="B3918" s="20" t="str">
        <f>IF(Тех_Движение!$F$3915&gt;0,Тех_Движение!$I$3915,"")</f>
        <v/>
      </c>
      <c r="C3918" s="20" t="str">
        <f>IF($B3918="","",Тех_Движение!$D$3915)</f>
        <v/>
      </c>
      <c r="D3918" s="9" t="str">
        <f>IF($B3918="","",Тех_Движение!$B$3915)</f>
        <v/>
      </c>
      <c r="E3918" s="21" t="str">
        <f>IF($B3918="","",Тех_Движение!$F$3915)</f>
        <v/>
      </c>
      <c r="F3918" s="21" t="str">
        <f>IF($B3918="","",SUMIFS($E$5:$E3917,$C$5:$C3917,$C3918))</f>
        <v/>
      </c>
      <c r="G3918" s="21" t="str">
        <f>IF($B3918="","",MAX(0,$E3918-MAX(0,SUMIFS(Тех_Движение!$G$2:$G$5111,Тех_Движение!$D$2:$D$5111,$C3918,Тех_Движение!$B$2:$B$5111,"&lt;="&amp;Настройки!$B$5-1)-$F3918)))</f>
        <v/>
      </c>
      <c r="H3918" s="21" t="str">
        <f>IF($B3918="","",IF(AND($D3918&gt;=Настройки!$B$5,$D3918&lt;=Настройки!$B$6),$E3918,0))</f>
        <v/>
      </c>
      <c r="I3918" s="21" t="str">
        <f t="shared" si="183"/>
        <v/>
      </c>
      <c r="J3918" s="21" t="str">
        <f>IF($B3918="","",MAX(0,$E3918-MAX(0,SUMIFS(Тех_Движение!$G$2:$G$5111,Тех_Движение!$D$2:$D$5111,$C3918,Тех_Движение!$B$2:$B$5111,"&lt;="&amp;Настройки!$B$6)-$F3918)))</f>
        <v/>
      </c>
      <c r="K3918" s="21" t="e">
        <f>IF(OR($B3918="",K$3&lt;$D3918+Настройки!$B$7),0,MAX(0,$E3918-MAX(0,SUMIFS(Тех_Движение!$G$2:$G$5111,Тех_Движение!$D$2:$D$5111,$C3918,Тех_Движение!$B$2:$B$5111,"&lt;="&amp;K$3)-$F3918)))</f>
        <v>#VALUE!</v>
      </c>
      <c r="L3918" s="21" t="e">
        <f>IF(OR($B3918="",L$3&lt;$D3918+Настройки!$B$7),0,MAX(0,$E3918-MAX(0,SUMIFS(Тех_Движение!$G$2:$G$5111,Тех_Движение!$D$2:$D$5111,$C3918,Тех_Движение!$B$2:$B$5111,"&lt;="&amp;L$3)-$F3918)))</f>
        <v>#VALUE!</v>
      </c>
      <c r="M3918" s="21" t="e">
        <f>IF(OR($B3918="",M$3&lt;$D3918+Настройки!$B$7),0,MAX(0,$E3918-MAX(0,SUMIFS(Тех_Движение!$G$2:$G$5111,Тех_Движение!$D$2:$D$5111,$C3918,Тех_Движение!$B$2:$B$5111,"&lt;="&amp;M$3)-$F3918)))</f>
        <v>#VALUE!</v>
      </c>
      <c r="N3918" s="21" t="e">
        <f>IF(OR($B3918="",N$3&lt;$D3918+Настройки!$B$7),0,MAX(0,$E3918-MAX(0,SUMIFS(Тех_Движение!$G$2:$G$5111,Тех_Движение!$D$2:$D$5111,$C3918,Тех_Движение!$B$2:$B$5111,"&lt;="&amp;N$3)-$F3918)))</f>
        <v>#VALUE!</v>
      </c>
      <c r="O3918" s="21" t="e">
        <f>IF(OR($B3918="",O$3&lt;$D3918+Настройки!$B$7),0,MAX(0,$E3918-MAX(0,SUMIFS(Тех_Движение!$G$2:$G$5111,Тех_Движение!$D$2:$D$5111,$C3918,Тех_Движение!$B$2:$B$5111,"&lt;="&amp;O$3)-$F3918)))</f>
        <v>#VALUE!</v>
      </c>
      <c r="P3918" s="21" t="e">
        <f>IF(OR($B3918="",P$3&lt;$D3918+Настройки!$B$7),0,MAX(0,$E3918-MAX(0,SUMIFS(Тех_Движение!$G$2:$G$5111,Тех_Движение!$D$2:$D$5111,$C3918,Тех_Движение!$B$2:$B$5111,"&lt;="&amp;P$3)-$F3918)))</f>
        <v>#VALUE!</v>
      </c>
      <c r="Q3918" s="21" t="e">
        <f>IF(OR($B3918="",Q$3&lt;$D3918+Настройки!$B$7),0,MAX(0,$E3918-MAX(0,SUMIFS(Тех_Движение!$G$2:$G$5111,Тех_Движение!$D$2:$D$5111,$C3918,Тех_Движение!$B$2:$B$5111,"&lt;="&amp;Q$3)-$F3918)))</f>
        <v>#VALUE!</v>
      </c>
      <c r="R3918" s="21" t="str">
        <f t="shared" si="184"/>
        <v/>
      </c>
      <c r="S3918" s="23" t="str">
        <f>IF($B3918="","",VLOOKUP($C3918,Настройки!$A$11:$L$17,9,FALSE))</f>
        <v/>
      </c>
      <c r="T3918" s="23" t="str">
        <f t="shared" si="185"/>
        <v/>
      </c>
    </row>
    <row r="3919" spans="1:20" x14ac:dyDescent="0.3">
      <c r="A3919" s="20">
        <f>Тех_Движение!$A$3916</f>
        <v>3915</v>
      </c>
      <c r="B3919" s="20" t="str">
        <f>IF(Тех_Движение!$F$3916&gt;0,Тех_Движение!$I$3916,"")</f>
        <v/>
      </c>
      <c r="C3919" s="20" t="str">
        <f>IF($B3919="","",Тех_Движение!$D$3916)</f>
        <v/>
      </c>
      <c r="D3919" s="9" t="str">
        <f>IF($B3919="","",Тех_Движение!$B$3916)</f>
        <v/>
      </c>
      <c r="E3919" s="21" t="str">
        <f>IF($B3919="","",Тех_Движение!$F$3916)</f>
        <v/>
      </c>
      <c r="F3919" s="21" t="str">
        <f>IF($B3919="","",SUMIFS($E$5:$E3918,$C$5:$C3918,$C3919))</f>
        <v/>
      </c>
      <c r="G3919" s="21" t="str">
        <f>IF($B3919="","",MAX(0,$E3919-MAX(0,SUMIFS(Тех_Движение!$G$2:$G$5111,Тех_Движение!$D$2:$D$5111,$C3919,Тех_Движение!$B$2:$B$5111,"&lt;="&amp;Настройки!$B$5-1)-$F3919)))</f>
        <v/>
      </c>
      <c r="H3919" s="21" t="str">
        <f>IF($B3919="","",IF(AND($D3919&gt;=Настройки!$B$5,$D3919&lt;=Настройки!$B$6),$E3919,0))</f>
        <v/>
      </c>
      <c r="I3919" s="21" t="str">
        <f t="shared" si="183"/>
        <v/>
      </c>
      <c r="J3919" s="21" t="str">
        <f>IF($B3919="","",MAX(0,$E3919-MAX(0,SUMIFS(Тех_Движение!$G$2:$G$5111,Тех_Движение!$D$2:$D$5111,$C3919,Тех_Движение!$B$2:$B$5111,"&lt;="&amp;Настройки!$B$6)-$F3919)))</f>
        <v/>
      </c>
      <c r="K3919" s="21" t="e">
        <f>IF(OR($B3919="",K$3&lt;$D3919+Настройки!$B$7),0,MAX(0,$E3919-MAX(0,SUMIFS(Тех_Движение!$G$2:$G$5111,Тех_Движение!$D$2:$D$5111,$C3919,Тех_Движение!$B$2:$B$5111,"&lt;="&amp;K$3)-$F3919)))</f>
        <v>#VALUE!</v>
      </c>
      <c r="L3919" s="21" t="e">
        <f>IF(OR($B3919="",L$3&lt;$D3919+Настройки!$B$7),0,MAX(0,$E3919-MAX(0,SUMIFS(Тех_Движение!$G$2:$G$5111,Тех_Движение!$D$2:$D$5111,$C3919,Тех_Движение!$B$2:$B$5111,"&lt;="&amp;L$3)-$F3919)))</f>
        <v>#VALUE!</v>
      </c>
      <c r="M3919" s="21" t="e">
        <f>IF(OR($B3919="",M$3&lt;$D3919+Настройки!$B$7),0,MAX(0,$E3919-MAX(0,SUMIFS(Тех_Движение!$G$2:$G$5111,Тех_Движение!$D$2:$D$5111,$C3919,Тех_Движение!$B$2:$B$5111,"&lt;="&amp;M$3)-$F3919)))</f>
        <v>#VALUE!</v>
      </c>
      <c r="N3919" s="21" t="e">
        <f>IF(OR($B3919="",N$3&lt;$D3919+Настройки!$B$7),0,MAX(0,$E3919-MAX(0,SUMIFS(Тех_Движение!$G$2:$G$5111,Тех_Движение!$D$2:$D$5111,$C3919,Тех_Движение!$B$2:$B$5111,"&lt;="&amp;N$3)-$F3919)))</f>
        <v>#VALUE!</v>
      </c>
      <c r="O3919" s="21" t="e">
        <f>IF(OR($B3919="",O$3&lt;$D3919+Настройки!$B$7),0,MAX(0,$E3919-MAX(0,SUMIFS(Тех_Движение!$G$2:$G$5111,Тех_Движение!$D$2:$D$5111,$C3919,Тех_Движение!$B$2:$B$5111,"&lt;="&amp;O$3)-$F3919)))</f>
        <v>#VALUE!</v>
      </c>
      <c r="P3919" s="21" t="e">
        <f>IF(OR($B3919="",P$3&lt;$D3919+Настройки!$B$7),0,MAX(0,$E3919-MAX(0,SUMIFS(Тех_Движение!$G$2:$G$5111,Тех_Движение!$D$2:$D$5111,$C3919,Тех_Движение!$B$2:$B$5111,"&lt;="&amp;P$3)-$F3919)))</f>
        <v>#VALUE!</v>
      </c>
      <c r="Q3919" s="21" t="e">
        <f>IF(OR($B3919="",Q$3&lt;$D3919+Настройки!$B$7),0,MAX(0,$E3919-MAX(0,SUMIFS(Тех_Движение!$G$2:$G$5111,Тех_Движение!$D$2:$D$5111,$C3919,Тех_Движение!$B$2:$B$5111,"&lt;="&amp;Q$3)-$F3919)))</f>
        <v>#VALUE!</v>
      </c>
      <c r="R3919" s="21" t="str">
        <f t="shared" si="184"/>
        <v/>
      </c>
      <c r="S3919" s="23" t="str">
        <f>IF($B3919="","",VLOOKUP($C3919,Настройки!$A$11:$L$17,9,FALSE))</f>
        <v/>
      </c>
      <c r="T3919" s="23" t="str">
        <f t="shared" si="185"/>
        <v/>
      </c>
    </row>
    <row r="3920" spans="1:20" x14ac:dyDescent="0.3">
      <c r="A3920" s="20">
        <f>Тех_Движение!$A$3917</f>
        <v>3916</v>
      </c>
      <c r="B3920" s="20" t="str">
        <f>IF(Тех_Движение!$F$3917&gt;0,Тех_Движение!$I$3917,"")</f>
        <v/>
      </c>
      <c r="C3920" s="20" t="str">
        <f>IF($B3920="","",Тех_Движение!$D$3917)</f>
        <v/>
      </c>
      <c r="D3920" s="9" t="str">
        <f>IF($B3920="","",Тех_Движение!$B$3917)</f>
        <v/>
      </c>
      <c r="E3920" s="21" t="str">
        <f>IF($B3920="","",Тех_Движение!$F$3917)</f>
        <v/>
      </c>
      <c r="F3920" s="21" t="str">
        <f>IF($B3920="","",SUMIFS($E$5:$E3919,$C$5:$C3919,$C3920))</f>
        <v/>
      </c>
      <c r="G3920" s="21" t="str">
        <f>IF($B3920="","",MAX(0,$E3920-MAX(0,SUMIFS(Тех_Движение!$G$2:$G$5111,Тех_Движение!$D$2:$D$5111,$C3920,Тех_Движение!$B$2:$B$5111,"&lt;="&amp;Настройки!$B$5-1)-$F3920)))</f>
        <v/>
      </c>
      <c r="H3920" s="21" t="str">
        <f>IF($B3920="","",IF(AND($D3920&gt;=Настройки!$B$5,$D3920&lt;=Настройки!$B$6),$E3920,0))</f>
        <v/>
      </c>
      <c r="I3920" s="21" t="str">
        <f t="shared" si="183"/>
        <v/>
      </c>
      <c r="J3920" s="21" t="str">
        <f>IF($B3920="","",MAX(0,$E3920-MAX(0,SUMIFS(Тех_Движение!$G$2:$G$5111,Тех_Движение!$D$2:$D$5111,$C3920,Тех_Движение!$B$2:$B$5111,"&lt;="&amp;Настройки!$B$6)-$F3920)))</f>
        <v/>
      </c>
      <c r="K3920" s="21" t="e">
        <f>IF(OR($B3920="",K$3&lt;$D3920+Настройки!$B$7),0,MAX(0,$E3920-MAX(0,SUMIFS(Тех_Движение!$G$2:$G$5111,Тех_Движение!$D$2:$D$5111,$C3920,Тех_Движение!$B$2:$B$5111,"&lt;="&amp;K$3)-$F3920)))</f>
        <v>#VALUE!</v>
      </c>
      <c r="L3920" s="21" t="e">
        <f>IF(OR($B3920="",L$3&lt;$D3920+Настройки!$B$7),0,MAX(0,$E3920-MAX(0,SUMIFS(Тех_Движение!$G$2:$G$5111,Тех_Движение!$D$2:$D$5111,$C3920,Тех_Движение!$B$2:$B$5111,"&lt;="&amp;L$3)-$F3920)))</f>
        <v>#VALUE!</v>
      </c>
      <c r="M3920" s="21" t="e">
        <f>IF(OR($B3920="",M$3&lt;$D3920+Настройки!$B$7),0,MAX(0,$E3920-MAX(0,SUMIFS(Тех_Движение!$G$2:$G$5111,Тех_Движение!$D$2:$D$5111,$C3920,Тех_Движение!$B$2:$B$5111,"&lt;="&amp;M$3)-$F3920)))</f>
        <v>#VALUE!</v>
      </c>
      <c r="N3920" s="21" t="e">
        <f>IF(OR($B3920="",N$3&lt;$D3920+Настройки!$B$7),0,MAX(0,$E3920-MAX(0,SUMIFS(Тех_Движение!$G$2:$G$5111,Тех_Движение!$D$2:$D$5111,$C3920,Тех_Движение!$B$2:$B$5111,"&lt;="&amp;N$3)-$F3920)))</f>
        <v>#VALUE!</v>
      </c>
      <c r="O3920" s="21" t="e">
        <f>IF(OR($B3920="",O$3&lt;$D3920+Настройки!$B$7),0,MAX(0,$E3920-MAX(0,SUMIFS(Тех_Движение!$G$2:$G$5111,Тех_Движение!$D$2:$D$5111,$C3920,Тех_Движение!$B$2:$B$5111,"&lt;="&amp;O$3)-$F3920)))</f>
        <v>#VALUE!</v>
      </c>
      <c r="P3920" s="21" t="e">
        <f>IF(OR($B3920="",P$3&lt;$D3920+Настройки!$B$7),0,MAX(0,$E3920-MAX(0,SUMIFS(Тех_Движение!$G$2:$G$5111,Тех_Движение!$D$2:$D$5111,$C3920,Тех_Движение!$B$2:$B$5111,"&lt;="&amp;P$3)-$F3920)))</f>
        <v>#VALUE!</v>
      </c>
      <c r="Q3920" s="21" t="e">
        <f>IF(OR($B3920="",Q$3&lt;$D3920+Настройки!$B$7),0,MAX(0,$E3920-MAX(0,SUMIFS(Тех_Движение!$G$2:$G$5111,Тех_Движение!$D$2:$D$5111,$C3920,Тех_Движение!$B$2:$B$5111,"&lt;="&amp;Q$3)-$F3920)))</f>
        <v>#VALUE!</v>
      </c>
      <c r="R3920" s="21" t="str">
        <f t="shared" si="184"/>
        <v/>
      </c>
      <c r="S3920" s="23" t="str">
        <f>IF($B3920="","",VLOOKUP($C3920,Настройки!$A$11:$L$17,9,FALSE))</f>
        <v/>
      </c>
      <c r="T3920" s="23" t="str">
        <f t="shared" si="185"/>
        <v/>
      </c>
    </row>
    <row r="3921" spans="1:20" x14ac:dyDescent="0.3">
      <c r="A3921" s="20">
        <f>Тех_Движение!$A$3918</f>
        <v>3917</v>
      </c>
      <c r="B3921" s="20" t="str">
        <f>IF(Тех_Движение!$F$3918&gt;0,Тех_Движение!$I$3918,"")</f>
        <v/>
      </c>
      <c r="C3921" s="20" t="str">
        <f>IF($B3921="","",Тех_Движение!$D$3918)</f>
        <v/>
      </c>
      <c r="D3921" s="9" t="str">
        <f>IF($B3921="","",Тех_Движение!$B$3918)</f>
        <v/>
      </c>
      <c r="E3921" s="21" t="str">
        <f>IF($B3921="","",Тех_Движение!$F$3918)</f>
        <v/>
      </c>
      <c r="F3921" s="21" t="str">
        <f>IF($B3921="","",SUMIFS($E$5:$E3920,$C$5:$C3920,$C3921))</f>
        <v/>
      </c>
      <c r="G3921" s="21" t="str">
        <f>IF($B3921="","",MAX(0,$E3921-MAX(0,SUMIFS(Тех_Движение!$G$2:$G$5111,Тех_Движение!$D$2:$D$5111,$C3921,Тех_Движение!$B$2:$B$5111,"&lt;="&amp;Настройки!$B$5-1)-$F3921)))</f>
        <v/>
      </c>
      <c r="H3921" s="21" t="str">
        <f>IF($B3921="","",IF(AND($D3921&gt;=Настройки!$B$5,$D3921&lt;=Настройки!$B$6),$E3921,0))</f>
        <v/>
      </c>
      <c r="I3921" s="21" t="str">
        <f t="shared" si="183"/>
        <v/>
      </c>
      <c r="J3921" s="21" t="str">
        <f>IF($B3921="","",MAX(0,$E3921-MAX(0,SUMIFS(Тех_Движение!$G$2:$G$5111,Тех_Движение!$D$2:$D$5111,$C3921,Тех_Движение!$B$2:$B$5111,"&lt;="&amp;Настройки!$B$6)-$F3921)))</f>
        <v/>
      </c>
      <c r="K3921" s="21" t="e">
        <f>IF(OR($B3921="",K$3&lt;$D3921+Настройки!$B$7),0,MAX(0,$E3921-MAX(0,SUMIFS(Тех_Движение!$G$2:$G$5111,Тех_Движение!$D$2:$D$5111,$C3921,Тех_Движение!$B$2:$B$5111,"&lt;="&amp;K$3)-$F3921)))</f>
        <v>#VALUE!</v>
      </c>
      <c r="L3921" s="21" t="e">
        <f>IF(OR($B3921="",L$3&lt;$D3921+Настройки!$B$7),0,MAX(0,$E3921-MAX(0,SUMIFS(Тех_Движение!$G$2:$G$5111,Тех_Движение!$D$2:$D$5111,$C3921,Тех_Движение!$B$2:$B$5111,"&lt;="&amp;L$3)-$F3921)))</f>
        <v>#VALUE!</v>
      </c>
      <c r="M3921" s="21" t="e">
        <f>IF(OR($B3921="",M$3&lt;$D3921+Настройки!$B$7),0,MAX(0,$E3921-MAX(0,SUMIFS(Тех_Движение!$G$2:$G$5111,Тех_Движение!$D$2:$D$5111,$C3921,Тех_Движение!$B$2:$B$5111,"&lt;="&amp;M$3)-$F3921)))</f>
        <v>#VALUE!</v>
      </c>
      <c r="N3921" s="21" t="e">
        <f>IF(OR($B3921="",N$3&lt;$D3921+Настройки!$B$7),0,MAX(0,$E3921-MAX(0,SUMIFS(Тех_Движение!$G$2:$G$5111,Тех_Движение!$D$2:$D$5111,$C3921,Тех_Движение!$B$2:$B$5111,"&lt;="&amp;N$3)-$F3921)))</f>
        <v>#VALUE!</v>
      </c>
      <c r="O3921" s="21" t="e">
        <f>IF(OR($B3921="",O$3&lt;$D3921+Настройки!$B$7),0,MAX(0,$E3921-MAX(0,SUMIFS(Тех_Движение!$G$2:$G$5111,Тех_Движение!$D$2:$D$5111,$C3921,Тех_Движение!$B$2:$B$5111,"&lt;="&amp;O$3)-$F3921)))</f>
        <v>#VALUE!</v>
      </c>
      <c r="P3921" s="21" t="e">
        <f>IF(OR($B3921="",P$3&lt;$D3921+Настройки!$B$7),0,MAX(0,$E3921-MAX(0,SUMIFS(Тех_Движение!$G$2:$G$5111,Тех_Движение!$D$2:$D$5111,$C3921,Тех_Движение!$B$2:$B$5111,"&lt;="&amp;P$3)-$F3921)))</f>
        <v>#VALUE!</v>
      </c>
      <c r="Q3921" s="21" t="e">
        <f>IF(OR($B3921="",Q$3&lt;$D3921+Настройки!$B$7),0,MAX(0,$E3921-MAX(0,SUMIFS(Тех_Движение!$G$2:$G$5111,Тех_Движение!$D$2:$D$5111,$C3921,Тех_Движение!$B$2:$B$5111,"&lt;="&amp;Q$3)-$F3921)))</f>
        <v>#VALUE!</v>
      </c>
      <c r="R3921" s="21" t="str">
        <f t="shared" si="184"/>
        <v/>
      </c>
      <c r="S3921" s="23" t="str">
        <f>IF($B3921="","",VLOOKUP($C3921,Настройки!$A$11:$L$17,9,FALSE))</f>
        <v/>
      </c>
      <c r="T3921" s="23" t="str">
        <f t="shared" si="185"/>
        <v/>
      </c>
    </row>
    <row r="3922" spans="1:20" x14ac:dyDescent="0.3">
      <c r="A3922" s="20">
        <f>Тех_Движение!$A$3919</f>
        <v>3918</v>
      </c>
      <c r="B3922" s="20" t="str">
        <f>IF(Тех_Движение!$F$3919&gt;0,Тех_Движение!$I$3919,"")</f>
        <v/>
      </c>
      <c r="C3922" s="20" t="str">
        <f>IF($B3922="","",Тех_Движение!$D$3919)</f>
        <v/>
      </c>
      <c r="D3922" s="9" t="str">
        <f>IF($B3922="","",Тех_Движение!$B$3919)</f>
        <v/>
      </c>
      <c r="E3922" s="21" t="str">
        <f>IF($B3922="","",Тех_Движение!$F$3919)</f>
        <v/>
      </c>
      <c r="F3922" s="21" t="str">
        <f>IF($B3922="","",SUMIFS($E$5:$E3921,$C$5:$C3921,$C3922))</f>
        <v/>
      </c>
      <c r="G3922" s="21" t="str">
        <f>IF($B3922="","",MAX(0,$E3922-MAX(0,SUMIFS(Тех_Движение!$G$2:$G$5111,Тех_Движение!$D$2:$D$5111,$C3922,Тех_Движение!$B$2:$B$5111,"&lt;="&amp;Настройки!$B$5-1)-$F3922)))</f>
        <v/>
      </c>
      <c r="H3922" s="21" t="str">
        <f>IF($B3922="","",IF(AND($D3922&gt;=Настройки!$B$5,$D3922&lt;=Настройки!$B$6),$E3922,0))</f>
        <v/>
      </c>
      <c r="I3922" s="21" t="str">
        <f t="shared" si="183"/>
        <v/>
      </c>
      <c r="J3922" s="21" t="str">
        <f>IF($B3922="","",MAX(0,$E3922-MAX(0,SUMIFS(Тех_Движение!$G$2:$G$5111,Тех_Движение!$D$2:$D$5111,$C3922,Тех_Движение!$B$2:$B$5111,"&lt;="&amp;Настройки!$B$6)-$F3922)))</f>
        <v/>
      </c>
      <c r="K3922" s="21" t="e">
        <f>IF(OR($B3922="",K$3&lt;$D3922+Настройки!$B$7),0,MAX(0,$E3922-MAX(0,SUMIFS(Тех_Движение!$G$2:$G$5111,Тех_Движение!$D$2:$D$5111,$C3922,Тех_Движение!$B$2:$B$5111,"&lt;="&amp;K$3)-$F3922)))</f>
        <v>#VALUE!</v>
      </c>
      <c r="L3922" s="21" t="e">
        <f>IF(OR($B3922="",L$3&lt;$D3922+Настройки!$B$7),0,MAX(0,$E3922-MAX(0,SUMIFS(Тех_Движение!$G$2:$G$5111,Тех_Движение!$D$2:$D$5111,$C3922,Тех_Движение!$B$2:$B$5111,"&lt;="&amp;L$3)-$F3922)))</f>
        <v>#VALUE!</v>
      </c>
      <c r="M3922" s="21" t="e">
        <f>IF(OR($B3922="",M$3&lt;$D3922+Настройки!$B$7),0,MAX(0,$E3922-MAX(0,SUMIFS(Тех_Движение!$G$2:$G$5111,Тех_Движение!$D$2:$D$5111,$C3922,Тех_Движение!$B$2:$B$5111,"&lt;="&amp;M$3)-$F3922)))</f>
        <v>#VALUE!</v>
      </c>
      <c r="N3922" s="21" t="e">
        <f>IF(OR($B3922="",N$3&lt;$D3922+Настройки!$B$7),0,MAX(0,$E3922-MAX(0,SUMIFS(Тех_Движение!$G$2:$G$5111,Тех_Движение!$D$2:$D$5111,$C3922,Тех_Движение!$B$2:$B$5111,"&lt;="&amp;N$3)-$F3922)))</f>
        <v>#VALUE!</v>
      </c>
      <c r="O3922" s="21" t="e">
        <f>IF(OR($B3922="",O$3&lt;$D3922+Настройки!$B$7),0,MAX(0,$E3922-MAX(0,SUMIFS(Тех_Движение!$G$2:$G$5111,Тех_Движение!$D$2:$D$5111,$C3922,Тех_Движение!$B$2:$B$5111,"&lt;="&amp;O$3)-$F3922)))</f>
        <v>#VALUE!</v>
      </c>
      <c r="P3922" s="21" t="e">
        <f>IF(OR($B3922="",P$3&lt;$D3922+Настройки!$B$7),0,MAX(0,$E3922-MAX(0,SUMIFS(Тех_Движение!$G$2:$G$5111,Тех_Движение!$D$2:$D$5111,$C3922,Тех_Движение!$B$2:$B$5111,"&lt;="&amp;P$3)-$F3922)))</f>
        <v>#VALUE!</v>
      </c>
      <c r="Q3922" s="21" t="e">
        <f>IF(OR($B3922="",Q$3&lt;$D3922+Настройки!$B$7),0,MAX(0,$E3922-MAX(0,SUMIFS(Тех_Движение!$G$2:$G$5111,Тех_Движение!$D$2:$D$5111,$C3922,Тех_Движение!$B$2:$B$5111,"&lt;="&amp;Q$3)-$F3922)))</f>
        <v>#VALUE!</v>
      </c>
      <c r="R3922" s="21" t="str">
        <f t="shared" si="184"/>
        <v/>
      </c>
      <c r="S3922" s="23" t="str">
        <f>IF($B3922="","",VLOOKUP($C3922,Настройки!$A$11:$L$17,9,FALSE))</f>
        <v/>
      </c>
      <c r="T3922" s="23" t="str">
        <f t="shared" si="185"/>
        <v/>
      </c>
    </row>
    <row r="3923" spans="1:20" x14ac:dyDescent="0.3">
      <c r="A3923" s="20">
        <f>Тех_Движение!$A$3920</f>
        <v>3919</v>
      </c>
      <c r="B3923" s="20" t="str">
        <f>IF(Тех_Движение!$F$3920&gt;0,Тех_Движение!$I$3920,"")</f>
        <v/>
      </c>
      <c r="C3923" s="20" t="str">
        <f>IF($B3923="","",Тех_Движение!$D$3920)</f>
        <v/>
      </c>
      <c r="D3923" s="9" t="str">
        <f>IF($B3923="","",Тех_Движение!$B$3920)</f>
        <v/>
      </c>
      <c r="E3923" s="21" t="str">
        <f>IF($B3923="","",Тех_Движение!$F$3920)</f>
        <v/>
      </c>
      <c r="F3923" s="21" t="str">
        <f>IF($B3923="","",SUMIFS($E$5:$E3922,$C$5:$C3922,$C3923))</f>
        <v/>
      </c>
      <c r="G3923" s="21" t="str">
        <f>IF($B3923="","",MAX(0,$E3923-MAX(0,SUMIFS(Тех_Движение!$G$2:$G$5111,Тех_Движение!$D$2:$D$5111,$C3923,Тех_Движение!$B$2:$B$5111,"&lt;="&amp;Настройки!$B$5-1)-$F3923)))</f>
        <v/>
      </c>
      <c r="H3923" s="21" t="str">
        <f>IF($B3923="","",IF(AND($D3923&gt;=Настройки!$B$5,$D3923&lt;=Настройки!$B$6),$E3923,0))</f>
        <v/>
      </c>
      <c r="I3923" s="21" t="str">
        <f t="shared" si="183"/>
        <v/>
      </c>
      <c r="J3923" s="21" t="str">
        <f>IF($B3923="","",MAX(0,$E3923-MAX(0,SUMIFS(Тех_Движение!$G$2:$G$5111,Тех_Движение!$D$2:$D$5111,$C3923,Тех_Движение!$B$2:$B$5111,"&lt;="&amp;Настройки!$B$6)-$F3923)))</f>
        <v/>
      </c>
      <c r="K3923" s="21" t="e">
        <f>IF(OR($B3923="",K$3&lt;$D3923+Настройки!$B$7),0,MAX(0,$E3923-MAX(0,SUMIFS(Тех_Движение!$G$2:$G$5111,Тех_Движение!$D$2:$D$5111,$C3923,Тех_Движение!$B$2:$B$5111,"&lt;="&amp;K$3)-$F3923)))</f>
        <v>#VALUE!</v>
      </c>
      <c r="L3923" s="21" t="e">
        <f>IF(OR($B3923="",L$3&lt;$D3923+Настройки!$B$7),0,MAX(0,$E3923-MAX(0,SUMIFS(Тех_Движение!$G$2:$G$5111,Тех_Движение!$D$2:$D$5111,$C3923,Тех_Движение!$B$2:$B$5111,"&lt;="&amp;L$3)-$F3923)))</f>
        <v>#VALUE!</v>
      </c>
      <c r="M3923" s="21" t="e">
        <f>IF(OR($B3923="",M$3&lt;$D3923+Настройки!$B$7),0,MAX(0,$E3923-MAX(0,SUMIFS(Тех_Движение!$G$2:$G$5111,Тех_Движение!$D$2:$D$5111,$C3923,Тех_Движение!$B$2:$B$5111,"&lt;="&amp;M$3)-$F3923)))</f>
        <v>#VALUE!</v>
      </c>
      <c r="N3923" s="21" t="e">
        <f>IF(OR($B3923="",N$3&lt;$D3923+Настройки!$B$7),0,MAX(0,$E3923-MAX(0,SUMIFS(Тех_Движение!$G$2:$G$5111,Тех_Движение!$D$2:$D$5111,$C3923,Тех_Движение!$B$2:$B$5111,"&lt;="&amp;N$3)-$F3923)))</f>
        <v>#VALUE!</v>
      </c>
      <c r="O3923" s="21" t="e">
        <f>IF(OR($B3923="",O$3&lt;$D3923+Настройки!$B$7),0,MAX(0,$E3923-MAX(0,SUMIFS(Тех_Движение!$G$2:$G$5111,Тех_Движение!$D$2:$D$5111,$C3923,Тех_Движение!$B$2:$B$5111,"&lt;="&amp;O$3)-$F3923)))</f>
        <v>#VALUE!</v>
      </c>
      <c r="P3923" s="21" t="e">
        <f>IF(OR($B3923="",P$3&lt;$D3923+Настройки!$B$7),0,MAX(0,$E3923-MAX(0,SUMIFS(Тех_Движение!$G$2:$G$5111,Тех_Движение!$D$2:$D$5111,$C3923,Тех_Движение!$B$2:$B$5111,"&lt;="&amp;P$3)-$F3923)))</f>
        <v>#VALUE!</v>
      </c>
      <c r="Q3923" s="21" t="e">
        <f>IF(OR($B3923="",Q$3&lt;$D3923+Настройки!$B$7),0,MAX(0,$E3923-MAX(0,SUMIFS(Тех_Движение!$G$2:$G$5111,Тех_Движение!$D$2:$D$5111,$C3923,Тех_Движение!$B$2:$B$5111,"&lt;="&amp;Q$3)-$F3923)))</f>
        <v>#VALUE!</v>
      </c>
      <c r="R3923" s="21" t="str">
        <f t="shared" si="184"/>
        <v/>
      </c>
      <c r="S3923" s="23" t="str">
        <f>IF($B3923="","",VLOOKUP($C3923,Настройки!$A$11:$L$17,9,FALSE))</f>
        <v/>
      </c>
      <c r="T3923" s="23" t="str">
        <f t="shared" si="185"/>
        <v/>
      </c>
    </row>
    <row r="3924" spans="1:20" x14ac:dyDescent="0.3">
      <c r="A3924" s="20">
        <f>Тех_Движение!$A$3921</f>
        <v>3920</v>
      </c>
      <c r="B3924" s="20" t="str">
        <f>IF(Тех_Движение!$F$3921&gt;0,Тех_Движение!$I$3921,"")</f>
        <v/>
      </c>
      <c r="C3924" s="20" t="str">
        <f>IF($B3924="","",Тех_Движение!$D$3921)</f>
        <v/>
      </c>
      <c r="D3924" s="9" t="str">
        <f>IF($B3924="","",Тех_Движение!$B$3921)</f>
        <v/>
      </c>
      <c r="E3924" s="21" t="str">
        <f>IF($B3924="","",Тех_Движение!$F$3921)</f>
        <v/>
      </c>
      <c r="F3924" s="21" t="str">
        <f>IF($B3924="","",SUMIFS($E$5:$E3923,$C$5:$C3923,$C3924))</f>
        <v/>
      </c>
      <c r="G3924" s="21" t="str">
        <f>IF($B3924="","",MAX(0,$E3924-MAX(0,SUMIFS(Тех_Движение!$G$2:$G$5111,Тех_Движение!$D$2:$D$5111,$C3924,Тех_Движение!$B$2:$B$5111,"&lt;="&amp;Настройки!$B$5-1)-$F3924)))</f>
        <v/>
      </c>
      <c r="H3924" s="21" t="str">
        <f>IF($B3924="","",IF(AND($D3924&gt;=Настройки!$B$5,$D3924&lt;=Настройки!$B$6),$E3924,0))</f>
        <v/>
      </c>
      <c r="I3924" s="21" t="str">
        <f t="shared" si="183"/>
        <v/>
      </c>
      <c r="J3924" s="21" t="str">
        <f>IF($B3924="","",MAX(0,$E3924-MAX(0,SUMIFS(Тех_Движение!$G$2:$G$5111,Тех_Движение!$D$2:$D$5111,$C3924,Тех_Движение!$B$2:$B$5111,"&lt;="&amp;Настройки!$B$6)-$F3924)))</f>
        <v/>
      </c>
      <c r="K3924" s="21" t="e">
        <f>IF(OR($B3924="",K$3&lt;$D3924+Настройки!$B$7),0,MAX(0,$E3924-MAX(0,SUMIFS(Тех_Движение!$G$2:$G$5111,Тех_Движение!$D$2:$D$5111,$C3924,Тех_Движение!$B$2:$B$5111,"&lt;="&amp;K$3)-$F3924)))</f>
        <v>#VALUE!</v>
      </c>
      <c r="L3924" s="21" t="e">
        <f>IF(OR($B3924="",L$3&lt;$D3924+Настройки!$B$7),0,MAX(0,$E3924-MAX(0,SUMIFS(Тех_Движение!$G$2:$G$5111,Тех_Движение!$D$2:$D$5111,$C3924,Тех_Движение!$B$2:$B$5111,"&lt;="&amp;L$3)-$F3924)))</f>
        <v>#VALUE!</v>
      </c>
      <c r="M3924" s="21" t="e">
        <f>IF(OR($B3924="",M$3&lt;$D3924+Настройки!$B$7),0,MAX(0,$E3924-MAX(0,SUMIFS(Тех_Движение!$G$2:$G$5111,Тех_Движение!$D$2:$D$5111,$C3924,Тех_Движение!$B$2:$B$5111,"&lt;="&amp;M$3)-$F3924)))</f>
        <v>#VALUE!</v>
      </c>
      <c r="N3924" s="21" t="e">
        <f>IF(OR($B3924="",N$3&lt;$D3924+Настройки!$B$7),0,MAX(0,$E3924-MAX(0,SUMIFS(Тех_Движение!$G$2:$G$5111,Тех_Движение!$D$2:$D$5111,$C3924,Тех_Движение!$B$2:$B$5111,"&lt;="&amp;N$3)-$F3924)))</f>
        <v>#VALUE!</v>
      </c>
      <c r="O3924" s="21" t="e">
        <f>IF(OR($B3924="",O$3&lt;$D3924+Настройки!$B$7),0,MAX(0,$E3924-MAX(0,SUMIFS(Тех_Движение!$G$2:$G$5111,Тех_Движение!$D$2:$D$5111,$C3924,Тех_Движение!$B$2:$B$5111,"&lt;="&amp;O$3)-$F3924)))</f>
        <v>#VALUE!</v>
      </c>
      <c r="P3924" s="21" t="e">
        <f>IF(OR($B3924="",P$3&lt;$D3924+Настройки!$B$7),0,MAX(0,$E3924-MAX(0,SUMIFS(Тех_Движение!$G$2:$G$5111,Тех_Движение!$D$2:$D$5111,$C3924,Тех_Движение!$B$2:$B$5111,"&lt;="&amp;P$3)-$F3924)))</f>
        <v>#VALUE!</v>
      </c>
      <c r="Q3924" s="21" t="e">
        <f>IF(OR($B3924="",Q$3&lt;$D3924+Настройки!$B$7),0,MAX(0,$E3924-MAX(0,SUMIFS(Тех_Движение!$G$2:$G$5111,Тех_Движение!$D$2:$D$5111,$C3924,Тех_Движение!$B$2:$B$5111,"&lt;="&amp;Q$3)-$F3924)))</f>
        <v>#VALUE!</v>
      </c>
      <c r="R3924" s="21" t="str">
        <f t="shared" si="184"/>
        <v/>
      </c>
      <c r="S3924" s="23" t="str">
        <f>IF($B3924="","",VLOOKUP($C3924,Настройки!$A$11:$L$17,9,FALSE))</f>
        <v/>
      </c>
      <c r="T3924" s="23" t="str">
        <f t="shared" si="185"/>
        <v/>
      </c>
    </row>
    <row r="3925" spans="1:20" x14ac:dyDescent="0.3">
      <c r="A3925" s="20">
        <f>Тех_Движение!$A$3922</f>
        <v>3921</v>
      </c>
      <c r="B3925" s="20" t="str">
        <f>IF(Тех_Движение!$F$3922&gt;0,Тех_Движение!$I$3922,"")</f>
        <v/>
      </c>
      <c r="C3925" s="20" t="str">
        <f>IF($B3925="","",Тех_Движение!$D$3922)</f>
        <v/>
      </c>
      <c r="D3925" s="9" t="str">
        <f>IF($B3925="","",Тех_Движение!$B$3922)</f>
        <v/>
      </c>
      <c r="E3925" s="21" t="str">
        <f>IF($B3925="","",Тех_Движение!$F$3922)</f>
        <v/>
      </c>
      <c r="F3925" s="21" t="str">
        <f>IF($B3925="","",SUMIFS($E$5:$E3924,$C$5:$C3924,$C3925))</f>
        <v/>
      </c>
      <c r="G3925" s="21" t="str">
        <f>IF($B3925="","",MAX(0,$E3925-MAX(0,SUMIFS(Тех_Движение!$G$2:$G$5111,Тех_Движение!$D$2:$D$5111,$C3925,Тех_Движение!$B$2:$B$5111,"&lt;="&amp;Настройки!$B$5-1)-$F3925)))</f>
        <v/>
      </c>
      <c r="H3925" s="21" t="str">
        <f>IF($B3925="","",IF(AND($D3925&gt;=Настройки!$B$5,$D3925&lt;=Настройки!$B$6),$E3925,0))</f>
        <v/>
      </c>
      <c r="I3925" s="21" t="str">
        <f t="shared" si="183"/>
        <v/>
      </c>
      <c r="J3925" s="21" t="str">
        <f>IF($B3925="","",MAX(0,$E3925-MAX(0,SUMIFS(Тех_Движение!$G$2:$G$5111,Тех_Движение!$D$2:$D$5111,$C3925,Тех_Движение!$B$2:$B$5111,"&lt;="&amp;Настройки!$B$6)-$F3925)))</f>
        <v/>
      </c>
      <c r="K3925" s="21" t="e">
        <f>IF(OR($B3925="",K$3&lt;$D3925+Настройки!$B$7),0,MAX(0,$E3925-MAX(0,SUMIFS(Тех_Движение!$G$2:$G$5111,Тех_Движение!$D$2:$D$5111,$C3925,Тех_Движение!$B$2:$B$5111,"&lt;="&amp;K$3)-$F3925)))</f>
        <v>#VALUE!</v>
      </c>
      <c r="L3925" s="21" t="e">
        <f>IF(OR($B3925="",L$3&lt;$D3925+Настройки!$B$7),0,MAX(0,$E3925-MAX(0,SUMIFS(Тех_Движение!$G$2:$G$5111,Тех_Движение!$D$2:$D$5111,$C3925,Тех_Движение!$B$2:$B$5111,"&lt;="&amp;L$3)-$F3925)))</f>
        <v>#VALUE!</v>
      </c>
      <c r="M3925" s="21" t="e">
        <f>IF(OR($B3925="",M$3&lt;$D3925+Настройки!$B$7),0,MAX(0,$E3925-MAX(0,SUMIFS(Тех_Движение!$G$2:$G$5111,Тех_Движение!$D$2:$D$5111,$C3925,Тех_Движение!$B$2:$B$5111,"&lt;="&amp;M$3)-$F3925)))</f>
        <v>#VALUE!</v>
      </c>
      <c r="N3925" s="21" t="e">
        <f>IF(OR($B3925="",N$3&lt;$D3925+Настройки!$B$7),0,MAX(0,$E3925-MAX(0,SUMIFS(Тех_Движение!$G$2:$G$5111,Тех_Движение!$D$2:$D$5111,$C3925,Тех_Движение!$B$2:$B$5111,"&lt;="&amp;N$3)-$F3925)))</f>
        <v>#VALUE!</v>
      </c>
      <c r="O3925" s="21" t="e">
        <f>IF(OR($B3925="",O$3&lt;$D3925+Настройки!$B$7),0,MAX(0,$E3925-MAX(0,SUMIFS(Тех_Движение!$G$2:$G$5111,Тех_Движение!$D$2:$D$5111,$C3925,Тех_Движение!$B$2:$B$5111,"&lt;="&amp;O$3)-$F3925)))</f>
        <v>#VALUE!</v>
      </c>
      <c r="P3925" s="21" t="e">
        <f>IF(OR($B3925="",P$3&lt;$D3925+Настройки!$B$7),0,MAX(0,$E3925-MAX(0,SUMIFS(Тех_Движение!$G$2:$G$5111,Тех_Движение!$D$2:$D$5111,$C3925,Тех_Движение!$B$2:$B$5111,"&lt;="&amp;P$3)-$F3925)))</f>
        <v>#VALUE!</v>
      </c>
      <c r="Q3925" s="21" t="e">
        <f>IF(OR($B3925="",Q$3&lt;$D3925+Настройки!$B$7),0,MAX(0,$E3925-MAX(0,SUMIFS(Тех_Движение!$G$2:$G$5111,Тех_Движение!$D$2:$D$5111,$C3925,Тех_Движение!$B$2:$B$5111,"&lt;="&amp;Q$3)-$F3925)))</f>
        <v>#VALUE!</v>
      </c>
      <c r="R3925" s="21" t="str">
        <f t="shared" si="184"/>
        <v/>
      </c>
      <c r="S3925" s="23" t="str">
        <f>IF($B3925="","",VLOOKUP($C3925,Настройки!$A$11:$L$17,9,FALSE))</f>
        <v/>
      </c>
      <c r="T3925" s="23" t="str">
        <f t="shared" si="185"/>
        <v/>
      </c>
    </row>
    <row r="3926" spans="1:20" x14ac:dyDescent="0.3">
      <c r="A3926" s="20">
        <f>Тех_Движение!$A$3923</f>
        <v>3922</v>
      </c>
      <c r="B3926" s="20" t="str">
        <f>IF(Тех_Движение!$F$3923&gt;0,Тех_Движение!$I$3923,"")</f>
        <v/>
      </c>
      <c r="C3926" s="20" t="str">
        <f>IF($B3926="","",Тех_Движение!$D$3923)</f>
        <v/>
      </c>
      <c r="D3926" s="9" t="str">
        <f>IF($B3926="","",Тех_Движение!$B$3923)</f>
        <v/>
      </c>
      <c r="E3926" s="21" t="str">
        <f>IF($B3926="","",Тех_Движение!$F$3923)</f>
        <v/>
      </c>
      <c r="F3926" s="21" t="str">
        <f>IF($B3926="","",SUMIFS($E$5:$E3925,$C$5:$C3925,$C3926))</f>
        <v/>
      </c>
      <c r="G3926" s="21" t="str">
        <f>IF($B3926="","",MAX(0,$E3926-MAX(0,SUMIFS(Тех_Движение!$G$2:$G$5111,Тех_Движение!$D$2:$D$5111,$C3926,Тех_Движение!$B$2:$B$5111,"&lt;="&amp;Настройки!$B$5-1)-$F3926)))</f>
        <v/>
      </c>
      <c r="H3926" s="21" t="str">
        <f>IF($B3926="","",IF(AND($D3926&gt;=Настройки!$B$5,$D3926&lt;=Настройки!$B$6),$E3926,0))</f>
        <v/>
      </c>
      <c r="I3926" s="21" t="str">
        <f t="shared" si="183"/>
        <v/>
      </c>
      <c r="J3926" s="21" t="str">
        <f>IF($B3926="","",MAX(0,$E3926-MAX(0,SUMIFS(Тех_Движение!$G$2:$G$5111,Тех_Движение!$D$2:$D$5111,$C3926,Тех_Движение!$B$2:$B$5111,"&lt;="&amp;Настройки!$B$6)-$F3926)))</f>
        <v/>
      </c>
      <c r="K3926" s="21" t="e">
        <f>IF(OR($B3926="",K$3&lt;$D3926+Настройки!$B$7),0,MAX(0,$E3926-MAX(0,SUMIFS(Тех_Движение!$G$2:$G$5111,Тех_Движение!$D$2:$D$5111,$C3926,Тех_Движение!$B$2:$B$5111,"&lt;="&amp;K$3)-$F3926)))</f>
        <v>#VALUE!</v>
      </c>
      <c r="L3926" s="21" t="e">
        <f>IF(OR($B3926="",L$3&lt;$D3926+Настройки!$B$7),0,MAX(0,$E3926-MAX(0,SUMIFS(Тех_Движение!$G$2:$G$5111,Тех_Движение!$D$2:$D$5111,$C3926,Тех_Движение!$B$2:$B$5111,"&lt;="&amp;L$3)-$F3926)))</f>
        <v>#VALUE!</v>
      </c>
      <c r="M3926" s="21" t="e">
        <f>IF(OR($B3926="",M$3&lt;$D3926+Настройки!$B$7),0,MAX(0,$E3926-MAX(0,SUMIFS(Тех_Движение!$G$2:$G$5111,Тех_Движение!$D$2:$D$5111,$C3926,Тех_Движение!$B$2:$B$5111,"&lt;="&amp;M$3)-$F3926)))</f>
        <v>#VALUE!</v>
      </c>
      <c r="N3926" s="21" t="e">
        <f>IF(OR($B3926="",N$3&lt;$D3926+Настройки!$B$7),0,MAX(0,$E3926-MAX(0,SUMIFS(Тех_Движение!$G$2:$G$5111,Тех_Движение!$D$2:$D$5111,$C3926,Тех_Движение!$B$2:$B$5111,"&lt;="&amp;N$3)-$F3926)))</f>
        <v>#VALUE!</v>
      </c>
      <c r="O3926" s="21" t="e">
        <f>IF(OR($B3926="",O$3&lt;$D3926+Настройки!$B$7),0,MAX(0,$E3926-MAX(0,SUMIFS(Тех_Движение!$G$2:$G$5111,Тех_Движение!$D$2:$D$5111,$C3926,Тех_Движение!$B$2:$B$5111,"&lt;="&amp;O$3)-$F3926)))</f>
        <v>#VALUE!</v>
      </c>
      <c r="P3926" s="21" t="e">
        <f>IF(OR($B3926="",P$3&lt;$D3926+Настройки!$B$7),0,MAX(0,$E3926-MAX(0,SUMIFS(Тех_Движение!$G$2:$G$5111,Тех_Движение!$D$2:$D$5111,$C3926,Тех_Движение!$B$2:$B$5111,"&lt;="&amp;P$3)-$F3926)))</f>
        <v>#VALUE!</v>
      </c>
      <c r="Q3926" s="21" t="e">
        <f>IF(OR($B3926="",Q$3&lt;$D3926+Настройки!$B$7),0,MAX(0,$E3926-MAX(0,SUMIFS(Тех_Движение!$G$2:$G$5111,Тех_Движение!$D$2:$D$5111,$C3926,Тех_Движение!$B$2:$B$5111,"&lt;="&amp;Q$3)-$F3926)))</f>
        <v>#VALUE!</v>
      </c>
      <c r="R3926" s="21" t="str">
        <f t="shared" si="184"/>
        <v/>
      </c>
      <c r="S3926" s="23" t="str">
        <f>IF($B3926="","",VLOOKUP($C3926,Настройки!$A$11:$L$17,9,FALSE))</f>
        <v/>
      </c>
      <c r="T3926" s="23" t="str">
        <f t="shared" si="185"/>
        <v/>
      </c>
    </row>
    <row r="3927" spans="1:20" x14ac:dyDescent="0.3">
      <c r="A3927" s="20">
        <f>Тех_Движение!$A$3924</f>
        <v>3923</v>
      </c>
      <c r="B3927" s="20" t="str">
        <f>IF(Тех_Движение!$F$3924&gt;0,Тех_Движение!$I$3924,"")</f>
        <v/>
      </c>
      <c r="C3927" s="20" t="str">
        <f>IF($B3927="","",Тех_Движение!$D$3924)</f>
        <v/>
      </c>
      <c r="D3927" s="9" t="str">
        <f>IF($B3927="","",Тех_Движение!$B$3924)</f>
        <v/>
      </c>
      <c r="E3927" s="21" t="str">
        <f>IF($B3927="","",Тех_Движение!$F$3924)</f>
        <v/>
      </c>
      <c r="F3927" s="21" t="str">
        <f>IF($B3927="","",SUMIFS($E$5:$E3926,$C$5:$C3926,$C3927))</f>
        <v/>
      </c>
      <c r="G3927" s="21" t="str">
        <f>IF($B3927="","",MAX(0,$E3927-MAX(0,SUMIFS(Тех_Движение!$G$2:$G$5111,Тех_Движение!$D$2:$D$5111,$C3927,Тех_Движение!$B$2:$B$5111,"&lt;="&amp;Настройки!$B$5-1)-$F3927)))</f>
        <v/>
      </c>
      <c r="H3927" s="21" t="str">
        <f>IF($B3927="","",IF(AND($D3927&gt;=Настройки!$B$5,$D3927&lt;=Настройки!$B$6),$E3927,0))</f>
        <v/>
      </c>
      <c r="I3927" s="21" t="str">
        <f t="shared" si="183"/>
        <v/>
      </c>
      <c r="J3927" s="21" t="str">
        <f>IF($B3927="","",MAX(0,$E3927-MAX(0,SUMIFS(Тех_Движение!$G$2:$G$5111,Тех_Движение!$D$2:$D$5111,$C3927,Тех_Движение!$B$2:$B$5111,"&lt;="&amp;Настройки!$B$6)-$F3927)))</f>
        <v/>
      </c>
      <c r="K3927" s="21" t="e">
        <f>IF(OR($B3927="",K$3&lt;$D3927+Настройки!$B$7),0,MAX(0,$E3927-MAX(0,SUMIFS(Тех_Движение!$G$2:$G$5111,Тех_Движение!$D$2:$D$5111,$C3927,Тех_Движение!$B$2:$B$5111,"&lt;="&amp;K$3)-$F3927)))</f>
        <v>#VALUE!</v>
      </c>
      <c r="L3927" s="21" t="e">
        <f>IF(OR($B3927="",L$3&lt;$D3927+Настройки!$B$7),0,MAX(0,$E3927-MAX(0,SUMIFS(Тех_Движение!$G$2:$G$5111,Тех_Движение!$D$2:$D$5111,$C3927,Тех_Движение!$B$2:$B$5111,"&lt;="&amp;L$3)-$F3927)))</f>
        <v>#VALUE!</v>
      </c>
      <c r="M3927" s="21" t="e">
        <f>IF(OR($B3927="",M$3&lt;$D3927+Настройки!$B$7),0,MAX(0,$E3927-MAX(0,SUMIFS(Тех_Движение!$G$2:$G$5111,Тех_Движение!$D$2:$D$5111,$C3927,Тех_Движение!$B$2:$B$5111,"&lt;="&amp;M$3)-$F3927)))</f>
        <v>#VALUE!</v>
      </c>
      <c r="N3927" s="21" t="e">
        <f>IF(OR($B3927="",N$3&lt;$D3927+Настройки!$B$7),0,MAX(0,$E3927-MAX(0,SUMIFS(Тех_Движение!$G$2:$G$5111,Тех_Движение!$D$2:$D$5111,$C3927,Тех_Движение!$B$2:$B$5111,"&lt;="&amp;N$3)-$F3927)))</f>
        <v>#VALUE!</v>
      </c>
      <c r="O3927" s="21" t="e">
        <f>IF(OR($B3927="",O$3&lt;$D3927+Настройки!$B$7),0,MAX(0,$E3927-MAX(0,SUMIFS(Тех_Движение!$G$2:$G$5111,Тех_Движение!$D$2:$D$5111,$C3927,Тех_Движение!$B$2:$B$5111,"&lt;="&amp;O$3)-$F3927)))</f>
        <v>#VALUE!</v>
      </c>
      <c r="P3927" s="21" t="e">
        <f>IF(OR($B3927="",P$3&lt;$D3927+Настройки!$B$7),0,MAX(0,$E3927-MAX(0,SUMIFS(Тех_Движение!$G$2:$G$5111,Тех_Движение!$D$2:$D$5111,$C3927,Тех_Движение!$B$2:$B$5111,"&lt;="&amp;P$3)-$F3927)))</f>
        <v>#VALUE!</v>
      </c>
      <c r="Q3927" s="21" t="e">
        <f>IF(OR($B3927="",Q$3&lt;$D3927+Настройки!$B$7),0,MAX(0,$E3927-MAX(0,SUMIFS(Тех_Движение!$G$2:$G$5111,Тех_Движение!$D$2:$D$5111,$C3927,Тех_Движение!$B$2:$B$5111,"&lt;="&amp;Q$3)-$F3927)))</f>
        <v>#VALUE!</v>
      </c>
      <c r="R3927" s="21" t="str">
        <f t="shared" si="184"/>
        <v/>
      </c>
      <c r="S3927" s="23" t="str">
        <f>IF($B3927="","",VLOOKUP($C3927,Настройки!$A$11:$L$17,9,FALSE))</f>
        <v/>
      </c>
      <c r="T3927" s="23" t="str">
        <f t="shared" si="185"/>
        <v/>
      </c>
    </row>
    <row r="3928" spans="1:20" x14ac:dyDescent="0.3">
      <c r="A3928" s="20">
        <f>Тех_Движение!$A$3925</f>
        <v>3924</v>
      </c>
      <c r="B3928" s="20" t="str">
        <f>IF(Тех_Движение!$F$3925&gt;0,Тех_Движение!$I$3925,"")</f>
        <v/>
      </c>
      <c r="C3928" s="20" t="str">
        <f>IF($B3928="","",Тех_Движение!$D$3925)</f>
        <v/>
      </c>
      <c r="D3928" s="9" t="str">
        <f>IF($B3928="","",Тех_Движение!$B$3925)</f>
        <v/>
      </c>
      <c r="E3928" s="21" t="str">
        <f>IF($B3928="","",Тех_Движение!$F$3925)</f>
        <v/>
      </c>
      <c r="F3928" s="21" t="str">
        <f>IF($B3928="","",SUMIFS($E$5:$E3927,$C$5:$C3927,$C3928))</f>
        <v/>
      </c>
      <c r="G3928" s="21" t="str">
        <f>IF($B3928="","",MAX(0,$E3928-MAX(0,SUMIFS(Тех_Движение!$G$2:$G$5111,Тех_Движение!$D$2:$D$5111,$C3928,Тех_Движение!$B$2:$B$5111,"&lt;="&amp;Настройки!$B$5-1)-$F3928)))</f>
        <v/>
      </c>
      <c r="H3928" s="21" t="str">
        <f>IF($B3928="","",IF(AND($D3928&gt;=Настройки!$B$5,$D3928&lt;=Настройки!$B$6),$E3928,0))</f>
        <v/>
      </c>
      <c r="I3928" s="21" t="str">
        <f t="shared" si="183"/>
        <v/>
      </c>
      <c r="J3928" s="21" t="str">
        <f>IF($B3928="","",MAX(0,$E3928-MAX(0,SUMIFS(Тех_Движение!$G$2:$G$5111,Тех_Движение!$D$2:$D$5111,$C3928,Тех_Движение!$B$2:$B$5111,"&lt;="&amp;Настройки!$B$6)-$F3928)))</f>
        <v/>
      </c>
      <c r="K3928" s="21" t="e">
        <f>IF(OR($B3928="",K$3&lt;$D3928+Настройки!$B$7),0,MAX(0,$E3928-MAX(0,SUMIFS(Тех_Движение!$G$2:$G$5111,Тех_Движение!$D$2:$D$5111,$C3928,Тех_Движение!$B$2:$B$5111,"&lt;="&amp;K$3)-$F3928)))</f>
        <v>#VALUE!</v>
      </c>
      <c r="L3928" s="21" t="e">
        <f>IF(OR($B3928="",L$3&lt;$D3928+Настройки!$B$7),0,MAX(0,$E3928-MAX(0,SUMIFS(Тех_Движение!$G$2:$G$5111,Тех_Движение!$D$2:$D$5111,$C3928,Тех_Движение!$B$2:$B$5111,"&lt;="&amp;L$3)-$F3928)))</f>
        <v>#VALUE!</v>
      </c>
      <c r="M3928" s="21" t="e">
        <f>IF(OR($B3928="",M$3&lt;$D3928+Настройки!$B$7),0,MAX(0,$E3928-MAX(0,SUMIFS(Тех_Движение!$G$2:$G$5111,Тех_Движение!$D$2:$D$5111,$C3928,Тех_Движение!$B$2:$B$5111,"&lt;="&amp;M$3)-$F3928)))</f>
        <v>#VALUE!</v>
      </c>
      <c r="N3928" s="21" t="e">
        <f>IF(OR($B3928="",N$3&lt;$D3928+Настройки!$B$7),0,MAX(0,$E3928-MAX(0,SUMIFS(Тех_Движение!$G$2:$G$5111,Тех_Движение!$D$2:$D$5111,$C3928,Тех_Движение!$B$2:$B$5111,"&lt;="&amp;N$3)-$F3928)))</f>
        <v>#VALUE!</v>
      </c>
      <c r="O3928" s="21" t="e">
        <f>IF(OR($B3928="",O$3&lt;$D3928+Настройки!$B$7),0,MAX(0,$E3928-MAX(0,SUMIFS(Тех_Движение!$G$2:$G$5111,Тех_Движение!$D$2:$D$5111,$C3928,Тех_Движение!$B$2:$B$5111,"&lt;="&amp;O$3)-$F3928)))</f>
        <v>#VALUE!</v>
      </c>
      <c r="P3928" s="21" t="e">
        <f>IF(OR($B3928="",P$3&lt;$D3928+Настройки!$B$7),0,MAX(0,$E3928-MAX(0,SUMIFS(Тех_Движение!$G$2:$G$5111,Тех_Движение!$D$2:$D$5111,$C3928,Тех_Движение!$B$2:$B$5111,"&lt;="&amp;P$3)-$F3928)))</f>
        <v>#VALUE!</v>
      </c>
      <c r="Q3928" s="21" t="e">
        <f>IF(OR($B3928="",Q$3&lt;$D3928+Настройки!$B$7),0,MAX(0,$E3928-MAX(0,SUMIFS(Тех_Движение!$G$2:$G$5111,Тех_Движение!$D$2:$D$5111,$C3928,Тех_Движение!$B$2:$B$5111,"&lt;="&amp;Q$3)-$F3928)))</f>
        <v>#VALUE!</v>
      </c>
      <c r="R3928" s="21" t="str">
        <f t="shared" si="184"/>
        <v/>
      </c>
      <c r="S3928" s="23" t="str">
        <f>IF($B3928="","",VLOOKUP($C3928,Настройки!$A$11:$L$17,9,FALSE))</f>
        <v/>
      </c>
      <c r="T3928" s="23" t="str">
        <f t="shared" si="185"/>
        <v/>
      </c>
    </row>
    <row r="3929" spans="1:20" x14ac:dyDescent="0.3">
      <c r="A3929" s="20">
        <f>Тех_Движение!$A$3926</f>
        <v>3925</v>
      </c>
      <c r="B3929" s="20" t="str">
        <f>IF(Тех_Движение!$F$3926&gt;0,Тех_Движение!$I$3926,"")</f>
        <v/>
      </c>
      <c r="C3929" s="20" t="str">
        <f>IF($B3929="","",Тех_Движение!$D$3926)</f>
        <v/>
      </c>
      <c r="D3929" s="9" t="str">
        <f>IF($B3929="","",Тех_Движение!$B$3926)</f>
        <v/>
      </c>
      <c r="E3929" s="21" t="str">
        <f>IF($B3929="","",Тех_Движение!$F$3926)</f>
        <v/>
      </c>
      <c r="F3929" s="21" t="str">
        <f>IF($B3929="","",SUMIFS($E$5:$E3928,$C$5:$C3928,$C3929))</f>
        <v/>
      </c>
      <c r="G3929" s="21" t="str">
        <f>IF($B3929="","",MAX(0,$E3929-MAX(0,SUMIFS(Тех_Движение!$G$2:$G$5111,Тех_Движение!$D$2:$D$5111,$C3929,Тех_Движение!$B$2:$B$5111,"&lt;="&amp;Настройки!$B$5-1)-$F3929)))</f>
        <v/>
      </c>
      <c r="H3929" s="21" t="str">
        <f>IF($B3929="","",IF(AND($D3929&gt;=Настройки!$B$5,$D3929&lt;=Настройки!$B$6),$E3929,0))</f>
        <v/>
      </c>
      <c r="I3929" s="21" t="str">
        <f t="shared" si="183"/>
        <v/>
      </c>
      <c r="J3929" s="21" t="str">
        <f>IF($B3929="","",MAX(0,$E3929-MAX(0,SUMIFS(Тех_Движение!$G$2:$G$5111,Тех_Движение!$D$2:$D$5111,$C3929,Тех_Движение!$B$2:$B$5111,"&lt;="&amp;Настройки!$B$6)-$F3929)))</f>
        <v/>
      </c>
      <c r="K3929" s="21" t="e">
        <f>IF(OR($B3929="",K$3&lt;$D3929+Настройки!$B$7),0,MAX(0,$E3929-MAX(0,SUMIFS(Тех_Движение!$G$2:$G$5111,Тех_Движение!$D$2:$D$5111,$C3929,Тех_Движение!$B$2:$B$5111,"&lt;="&amp;K$3)-$F3929)))</f>
        <v>#VALUE!</v>
      </c>
      <c r="L3929" s="21" t="e">
        <f>IF(OR($B3929="",L$3&lt;$D3929+Настройки!$B$7),0,MAX(0,$E3929-MAX(0,SUMIFS(Тех_Движение!$G$2:$G$5111,Тех_Движение!$D$2:$D$5111,$C3929,Тех_Движение!$B$2:$B$5111,"&lt;="&amp;L$3)-$F3929)))</f>
        <v>#VALUE!</v>
      </c>
      <c r="M3929" s="21" t="e">
        <f>IF(OR($B3929="",M$3&lt;$D3929+Настройки!$B$7),0,MAX(0,$E3929-MAX(0,SUMIFS(Тех_Движение!$G$2:$G$5111,Тех_Движение!$D$2:$D$5111,$C3929,Тех_Движение!$B$2:$B$5111,"&lt;="&amp;M$3)-$F3929)))</f>
        <v>#VALUE!</v>
      </c>
      <c r="N3929" s="21" t="e">
        <f>IF(OR($B3929="",N$3&lt;$D3929+Настройки!$B$7),0,MAX(0,$E3929-MAX(0,SUMIFS(Тех_Движение!$G$2:$G$5111,Тех_Движение!$D$2:$D$5111,$C3929,Тех_Движение!$B$2:$B$5111,"&lt;="&amp;N$3)-$F3929)))</f>
        <v>#VALUE!</v>
      </c>
      <c r="O3929" s="21" t="e">
        <f>IF(OR($B3929="",O$3&lt;$D3929+Настройки!$B$7),0,MAX(0,$E3929-MAX(0,SUMIFS(Тех_Движение!$G$2:$G$5111,Тех_Движение!$D$2:$D$5111,$C3929,Тех_Движение!$B$2:$B$5111,"&lt;="&amp;O$3)-$F3929)))</f>
        <v>#VALUE!</v>
      </c>
      <c r="P3929" s="21" t="e">
        <f>IF(OR($B3929="",P$3&lt;$D3929+Настройки!$B$7),0,MAX(0,$E3929-MAX(0,SUMIFS(Тех_Движение!$G$2:$G$5111,Тех_Движение!$D$2:$D$5111,$C3929,Тех_Движение!$B$2:$B$5111,"&lt;="&amp;P$3)-$F3929)))</f>
        <v>#VALUE!</v>
      </c>
      <c r="Q3929" s="21" t="e">
        <f>IF(OR($B3929="",Q$3&lt;$D3929+Настройки!$B$7),0,MAX(0,$E3929-MAX(0,SUMIFS(Тех_Движение!$G$2:$G$5111,Тех_Движение!$D$2:$D$5111,$C3929,Тех_Движение!$B$2:$B$5111,"&lt;="&amp;Q$3)-$F3929)))</f>
        <v>#VALUE!</v>
      </c>
      <c r="R3929" s="21" t="str">
        <f t="shared" si="184"/>
        <v/>
      </c>
      <c r="S3929" s="23" t="str">
        <f>IF($B3929="","",VLOOKUP($C3929,Настройки!$A$11:$L$17,9,FALSE))</f>
        <v/>
      </c>
      <c r="T3929" s="23" t="str">
        <f t="shared" si="185"/>
        <v/>
      </c>
    </row>
    <row r="3930" spans="1:20" x14ac:dyDescent="0.3">
      <c r="A3930" s="20">
        <f>Тех_Движение!$A$3927</f>
        <v>3926</v>
      </c>
      <c r="B3930" s="20" t="str">
        <f>IF(Тех_Движение!$F$3927&gt;0,Тех_Движение!$I$3927,"")</f>
        <v/>
      </c>
      <c r="C3930" s="20" t="str">
        <f>IF($B3930="","",Тех_Движение!$D$3927)</f>
        <v/>
      </c>
      <c r="D3930" s="9" t="str">
        <f>IF($B3930="","",Тех_Движение!$B$3927)</f>
        <v/>
      </c>
      <c r="E3930" s="21" t="str">
        <f>IF($B3930="","",Тех_Движение!$F$3927)</f>
        <v/>
      </c>
      <c r="F3930" s="21" t="str">
        <f>IF($B3930="","",SUMIFS($E$5:$E3929,$C$5:$C3929,$C3930))</f>
        <v/>
      </c>
      <c r="G3930" s="21" t="str">
        <f>IF($B3930="","",MAX(0,$E3930-MAX(0,SUMIFS(Тех_Движение!$G$2:$G$5111,Тех_Движение!$D$2:$D$5111,$C3930,Тех_Движение!$B$2:$B$5111,"&lt;="&amp;Настройки!$B$5-1)-$F3930)))</f>
        <v/>
      </c>
      <c r="H3930" s="21" t="str">
        <f>IF($B3930="","",IF(AND($D3930&gt;=Настройки!$B$5,$D3930&lt;=Настройки!$B$6),$E3930,0))</f>
        <v/>
      </c>
      <c r="I3930" s="21" t="str">
        <f t="shared" si="183"/>
        <v/>
      </c>
      <c r="J3930" s="21" t="str">
        <f>IF($B3930="","",MAX(0,$E3930-MAX(0,SUMIFS(Тех_Движение!$G$2:$G$5111,Тех_Движение!$D$2:$D$5111,$C3930,Тех_Движение!$B$2:$B$5111,"&lt;="&amp;Настройки!$B$6)-$F3930)))</f>
        <v/>
      </c>
      <c r="K3930" s="21" t="e">
        <f>IF(OR($B3930="",K$3&lt;$D3930+Настройки!$B$7),0,MAX(0,$E3930-MAX(0,SUMIFS(Тех_Движение!$G$2:$G$5111,Тех_Движение!$D$2:$D$5111,$C3930,Тех_Движение!$B$2:$B$5111,"&lt;="&amp;K$3)-$F3930)))</f>
        <v>#VALUE!</v>
      </c>
      <c r="L3930" s="21" t="e">
        <f>IF(OR($B3930="",L$3&lt;$D3930+Настройки!$B$7),0,MAX(0,$E3930-MAX(0,SUMIFS(Тех_Движение!$G$2:$G$5111,Тех_Движение!$D$2:$D$5111,$C3930,Тех_Движение!$B$2:$B$5111,"&lt;="&amp;L$3)-$F3930)))</f>
        <v>#VALUE!</v>
      </c>
      <c r="M3930" s="21" t="e">
        <f>IF(OR($B3930="",M$3&lt;$D3930+Настройки!$B$7),0,MAX(0,$E3930-MAX(0,SUMIFS(Тех_Движение!$G$2:$G$5111,Тех_Движение!$D$2:$D$5111,$C3930,Тех_Движение!$B$2:$B$5111,"&lt;="&amp;M$3)-$F3930)))</f>
        <v>#VALUE!</v>
      </c>
      <c r="N3930" s="21" t="e">
        <f>IF(OR($B3930="",N$3&lt;$D3930+Настройки!$B$7),0,MAX(0,$E3930-MAX(0,SUMIFS(Тех_Движение!$G$2:$G$5111,Тех_Движение!$D$2:$D$5111,$C3930,Тех_Движение!$B$2:$B$5111,"&lt;="&amp;N$3)-$F3930)))</f>
        <v>#VALUE!</v>
      </c>
      <c r="O3930" s="21" t="e">
        <f>IF(OR($B3930="",O$3&lt;$D3930+Настройки!$B$7),0,MAX(0,$E3930-MAX(0,SUMIFS(Тех_Движение!$G$2:$G$5111,Тех_Движение!$D$2:$D$5111,$C3930,Тех_Движение!$B$2:$B$5111,"&lt;="&amp;O$3)-$F3930)))</f>
        <v>#VALUE!</v>
      </c>
      <c r="P3930" s="21" t="e">
        <f>IF(OR($B3930="",P$3&lt;$D3930+Настройки!$B$7),0,MAX(0,$E3930-MAX(0,SUMIFS(Тех_Движение!$G$2:$G$5111,Тех_Движение!$D$2:$D$5111,$C3930,Тех_Движение!$B$2:$B$5111,"&lt;="&amp;P$3)-$F3930)))</f>
        <v>#VALUE!</v>
      </c>
      <c r="Q3930" s="21" t="e">
        <f>IF(OR($B3930="",Q$3&lt;$D3930+Настройки!$B$7),0,MAX(0,$E3930-MAX(0,SUMIFS(Тех_Движение!$G$2:$G$5111,Тех_Движение!$D$2:$D$5111,$C3930,Тех_Движение!$B$2:$B$5111,"&lt;="&amp;Q$3)-$F3930)))</f>
        <v>#VALUE!</v>
      </c>
      <c r="R3930" s="21" t="str">
        <f t="shared" si="184"/>
        <v/>
      </c>
      <c r="S3930" s="23" t="str">
        <f>IF($B3930="","",VLOOKUP($C3930,Настройки!$A$11:$L$17,9,FALSE))</f>
        <v/>
      </c>
      <c r="T3930" s="23" t="str">
        <f t="shared" si="185"/>
        <v/>
      </c>
    </row>
    <row r="3931" spans="1:20" x14ac:dyDescent="0.3">
      <c r="A3931" s="20">
        <f>Тех_Движение!$A$3928</f>
        <v>3927</v>
      </c>
      <c r="B3931" s="20" t="str">
        <f>IF(Тех_Движение!$F$3928&gt;0,Тех_Движение!$I$3928,"")</f>
        <v/>
      </c>
      <c r="C3931" s="20" t="str">
        <f>IF($B3931="","",Тех_Движение!$D$3928)</f>
        <v/>
      </c>
      <c r="D3931" s="9" t="str">
        <f>IF($B3931="","",Тех_Движение!$B$3928)</f>
        <v/>
      </c>
      <c r="E3931" s="21" t="str">
        <f>IF($B3931="","",Тех_Движение!$F$3928)</f>
        <v/>
      </c>
      <c r="F3931" s="21" t="str">
        <f>IF($B3931="","",SUMIFS($E$5:$E3930,$C$5:$C3930,$C3931))</f>
        <v/>
      </c>
      <c r="G3931" s="21" t="str">
        <f>IF($B3931="","",MAX(0,$E3931-MAX(0,SUMIFS(Тех_Движение!$G$2:$G$5111,Тех_Движение!$D$2:$D$5111,$C3931,Тех_Движение!$B$2:$B$5111,"&lt;="&amp;Настройки!$B$5-1)-$F3931)))</f>
        <v/>
      </c>
      <c r="H3931" s="21" t="str">
        <f>IF($B3931="","",IF(AND($D3931&gt;=Настройки!$B$5,$D3931&lt;=Настройки!$B$6),$E3931,0))</f>
        <v/>
      </c>
      <c r="I3931" s="21" t="str">
        <f t="shared" si="183"/>
        <v/>
      </c>
      <c r="J3931" s="21" t="str">
        <f>IF($B3931="","",MAX(0,$E3931-MAX(0,SUMIFS(Тех_Движение!$G$2:$G$5111,Тех_Движение!$D$2:$D$5111,$C3931,Тех_Движение!$B$2:$B$5111,"&lt;="&amp;Настройки!$B$6)-$F3931)))</f>
        <v/>
      </c>
      <c r="K3931" s="21" t="e">
        <f>IF(OR($B3931="",K$3&lt;$D3931+Настройки!$B$7),0,MAX(0,$E3931-MAX(0,SUMIFS(Тех_Движение!$G$2:$G$5111,Тех_Движение!$D$2:$D$5111,$C3931,Тех_Движение!$B$2:$B$5111,"&lt;="&amp;K$3)-$F3931)))</f>
        <v>#VALUE!</v>
      </c>
      <c r="L3931" s="21" t="e">
        <f>IF(OR($B3931="",L$3&lt;$D3931+Настройки!$B$7),0,MAX(0,$E3931-MAX(0,SUMIFS(Тех_Движение!$G$2:$G$5111,Тех_Движение!$D$2:$D$5111,$C3931,Тех_Движение!$B$2:$B$5111,"&lt;="&amp;L$3)-$F3931)))</f>
        <v>#VALUE!</v>
      </c>
      <c r="M3931" s="21" t="e">
        <f>IF(OR($B3931="",M$3&lt;$D3931+Настройки!$B$7),0,MAX(0,$E3931-MAX(0,SUMIFS(Тех_Движение!$G$2:$G$5111,Тех_Движение!$D$2:$D$5111,$C3931,Тех_Движение!$B$2:$B$5111,"&lt;="&amp;M$3)-$F3931)))</f>
        <v>#VALUE!</v>
      </c>
      <c r="N3931" s="21" t="e">
        <f>IF(OR($B3931="",N$3&lt;$D3931+Настройки!$B$7),0,MAX(0,$E3931-MAX(0,SUMIFS(Тех_Движение!$G$2:$G$5111,Тех_Движение!$D$2:$D$5111,$C3931,Тех_Движение!$B$2:$B$5111,"&lt;="&amp;N$3)-$F3931)))</f>
        <v>#VALUE!</v>
      </c>
      <c r="O3931" s="21" t="e">
        <f>IF(OR($B3931="",O$3&lt;$D3931+Настройки!$B$7),0,MAX(0,$E3931-MAX(0,SUMIFS(Тех_Движение!$G$2:$G$5111,Тех_Движение!$D$2:$D$5111,$C3931,Тех_Движение!$B$2:$B$5111,"&lt;="&amp;O$3)-$F3931)))</f>
        <v>#VALUE!</v>
      </c>
      <c r="P3931" s="21" t="e">
        <f>IF(OR($B3931="",P$3&lt;$D3931+Настройки!$B$7),0,MAX(0,$E3931-MAX(0,SUMIFS(Тех_Движение!$G$2:$G$5111,Тех_Движение!$D$2:$D$5111,$C3931,Тех_Движение!$B$2:$B$5111,"&lt;="&amp;P$3)-$F3931)))</f>
        <v>#VALUE!</v>
      </c>
      <c r="Q3931" s="21" t="e">
        <f>IF(OR($B3931="",Q$3&lt;$D3931+Настройки!$B$7),0,MAX(0,$E3931-MAX(0,SUMIFS(Тех_Движение!$G$2:$G$5111,Тех_Движение!$D$2:$D$5111,$C3931,Тех_Движение!$B$2:$B$5111,"&lt;="&amp;Q$3)-$F3931)))</f>
        <v>#VALUE!</v>
      </c>
      <c r="R3931" s="21" t="str">
        <f t="shared" si="184"/>
        <v/>
      </c>
      <c r="S3931" s="23" t="str">
        <f>IF($B3931="","",VLOOKUP($C3931,Настройки!$A$11:$L$17,9,FALSE))</f>
        <v/>
      </c>
      <c r="T3931" s="23" t="str">
        <f t="shared" si="185"/>
        <v/>
      </c>
    </row>
    <row r="3932" spans="1:20" x14ac:dyDescent="0.3">
      <c r="A3932" s="20">
        <f>Тех_Движение!$A$3929</f>
        <v>3928</v>
      </c>
      <c r="B3932" s="20" t="str">
        <f>IF(Тех_Движение!$F$3929&gt;0,Тех_Движение!$I$3929,"")</f>
        <v/>
      </c>
      <c r="C3932" s="20" t="str">
        <f>IF($B3932="","",Тех_Движение!$D$3929)</f>
        <v/>
      </c>
      <c r="D3932" s="9" t="str">
        <f>IF($B3932="","",Тех_Движение!$B$3929)</f>
        <v/>
      </c>
      <c r="E3932" s="21" t="str">
        <f>IF($B3932="","",Тех_Движение!$F$3929)</f>
        <v/>
      </c>
      <c r="F3932" s="21" t="str">
        <f>IF($B3932="","",SUMIFS($E$5:$E3931,$C$5:$C3931,$C3932))</f>
        <v/>
      </c>
      <c r="G3932" s="21" t="str">
        <f>IF($B3932="","",MAX(0,$E3932-MAX(0,SUMIFS(Тех_Движение!$G$2:$G$5111,Тех_Движение!$D$2:$D$5111,$C3932,Тех_Движение!$B$2:$B$5111,"&lt;="&amp;Настройки!$B$5-1)-$F3932)))</f>
        <v/>
      </c>
      <c r="H3932" s="21" t="str">
        <f>IF($B3932="","",IF(AND($D3932&gt;=Настройки!$B$5,$D3932&lt;=Настройки!$B$6),$E3932,0))</f>
        <v/>
      </c>
      <c r="I3932" s="21" t="str">
        <f t="shared" si="183"/>
        <v/>
      </c>
      <c r="J3932" s="21" t="str">
        <f>IF($B3932="","",MAX(0,$E3932-MAX(0,SUMIFS(Тех_Движение!$G$2:$G$5111,Тех_Движение!$D$2:$D$5111,$C3932,Тех_Движение!$B$2:$B$5111,"&lt;="&amp;Настройки!$B$6)-$F3932)))</f>
        <v/>
      </c>
      <c r="K3932" s="21" t="e">
        <f>IF(OR($B3932="",K$3&lt;$D3932+Настройки!$B$7),0,MAX(0,$E3932-MAX(0,SUMIFS(Тех_Движение!$G$2:$G$5111,Тех_Движение!$D$2:$D$5111,$C3932,Тех_Движение!$B$2:$B$5111,"&lt;="&amp;K$3)-$F3932)))</f>
        <v>#VALUE!</v>
      </c>
      <c r="L3932" s="21" t="e">
        <f>IF(OR($B3932="",L$3&lt;$D3932+Настройки!$B$7),0,MAX(0,$E3932-MAX(0,SUMIFS(Тех_Движение!$G$2:$G$5111,Тех_Движение!$D$2:$D$5111,$C3932,Тех_Движение!$B$2:$B$5111,"&lt;="&amp;L$3)-$F3932)))</f>
        <v>#VALUE!</v>
      </c>
      <c r="M3932" s="21" t="e">
        <f>IF(OR($B3932="",M$3&lt;$D3932+Настройки!$B$7),0,MAX(0,$E3932-MAX(0,SUMIFS(Тех_Движение!$G$2:$G$5111,Тех_Движение!$D$2:$D$5111,$C3932,Тех_Движение!$B$2:$B$5111,"&lt;="&amp;M$3)-$F3932)))</f>
        <v>#VALUE!</v>
      </c>
      <c r="N3932" s="21" t="e">
        <f>IF(OR($B3932="",N$3&lt;$D3932+Настройки!$B$7),0,MAX(0,$E3932-MAX(0,SUMIFS(Тех_Движение!$G$2:$G$5111,Тех_Движение!$D$2:$D$5111,$C3932,Тех_Движение!$B$2:$B$5111,"&lt;="&amp;N$3)-$F3932)))</f>
        <v>#VALUE!</v>
      </c>
      <c r="O3932" s="21" t="e">
        <f>IF(OR($B3932="",O$3&lt;$D3932+Настройки!$B$7),0,MAX(0,$E3932-MAX(0,SUMIFS(Тех_Движение!$G$2:$G$5111,Тех_Движение!$D$2:$D$5111,$C3932,Тех_Движение!$B$2:$B$5111,"&lt;="&amp;O$3)-$F3932)))</f>
        <v>#VALUE!</v>
      </c>
      <c r="P3932" s="21" t="e">
        <f>IF(OR($B3932="",P$3&lt;$D3932+Настройки!$B$7),0,MAX(0,$E3932-MAX(0,SUMIFS(Тех_Движение!$G$2:$G$5111,Тех_Движение!$D$2:$D$5111,$C3932,Тех_Движение!$B$2:$B$5111,"&lt;="&amp;P$3)-$F3932)))</f>
        <v>#VALUE!</v>
      </c>
      <c r="Q3932" s="21" t="e">
        <f>IF(OR($B3932="",Q$3&lt;$D3932+Настройки!$B$7),0,MAX(0,$E3932-MAX(0,SUMIFS(Тех_Движение!$G$2:$G$5111,Тех_Движение!$D$2:$D$5111,$C3932,Тех_Движение!$B$2:$B$5111,"&lt;="&amp;Q$3)-$F3932)))</f>
        <v>#VALUE!</v>
      </c>
      <c r="R3932" s="21" t="str">
        <f t="shared" si="184"/>
        <v/>
      </c>
      <c r="S3932" s="23" t="str">
        <f>IF($B3932="","",VLOOKUP($C3932,Настройки!$A$11:$L$17,9,FALSE))</f>
        <v/>
      </c>
      <c r="T3932" s="23" t="str">
        <f t="shared" si="185"/>
        <v/>
      </c>
    </row>
    <row r="3933" spans="1:20" x14ac:dyDescent="0.3">
      <c r="A3933" s="20">
        <f>Тех_Движение!$A$3930</f>
        <v>3929</v>
      </c>
      <c r="B3933" s="20" t="str">
        <f>IF(Тех_Движение!$F$3930&gt;0,Тех_Движение!$I$3930,"")</f>
        <v/>
      </c>
      <c r="C3933" s="20" t="str">
        <f>IF($B3933="","",Тех_Движение!$D$3930)</f>
        <v/>
      </c>
      <c r="D3933" s="9" t="str">
        <f>IF($B3933="","",Тех_Движение!$B$3930)</f>
        <v/>
      </c>
      <c r="E3933" s="21" t="str">
        <f>IF($B3933="","",Тех_Движение!$F$3930)</f>
        <v/>
      </c>
      <c r="F3933" s="21" t="str">
        <f>IF($B3933="","",SUMIFS($E$5:$E3932,$C$5:$C3932,$C3933))</f>
        <v/>
      </c>
      <c r="G3933" s="21" t="str">
        <f>IF($B3933="","",MAX(0,$E3933-MAX(0,SUMIFS(Тех_Движение!$G$2:$G$5111,Тех_Движение!$D$2:$D$5111,$C3933,Тех_Движение!$B$2:$B$5111,"&lt;="&amp;Настройки!$B$5-1)-$F3933)))</f>
        <v/>
      </c>
      <c r="H3933" s="21" t="str">
        <f>IF($B3933="","",IF(AND($D3933&gt;=Настройки!$B$5,$D3933&lt;=Настройки!$B$6),$E3933,0))</f>
        <v/>
      </c>
      <c r="I3933" s="21" t="str">
        <f t="shared" si="183"/>
        <v/>
      </c>
      <c r="J3933" s="21" t="str">
        <f>IF($B3933="","",MAX(0,$E3933-MAX(0,SUMIFS(Тех_Движение!$G$2:$G$5111,Тех_Движение!$D$2:$D$5111,$C3933,Тех_Движение!$B$2:$B$5111,"&lt;="&amp;Настройки!$B$6)-$F3933)))</f>
        <v/>
      </c>
      <c r="K3933" s="21" t="e">
        <f>IF(OR($B3933="",K$3&lt;$D3933+Настройки!$B$7),0,MAX(0,$E3933-MAX(0,SUMIFS(Тех_Движение!$G$2:$G$5111,Тех_Движение!$D$2:$D$5111,$C3933,Тех_Движение!$B$2:$B$5111,"&lt;="&amp;K$3)-$F3933)))</f>
        <v>#VALUE!</v>
      </c>
      <c r="L3933" s="21" t="e">
        <f>IF(OR($B3933="",L$3&lt;$D3933+Настройки!$B$7),0,MAX(0,$E3933-MAX(0,SUMIFS(Тех_Движение!$G$2:$G$5111,Тех_Движение!$D$2:$D$5111,$C3933,Тех_Движение!$B$2:$B$5111,"&lt;="&amp;L$3)-$F3933)))</f>
        <v>#VALUE!</v>
      </c>
      <c r="M3933" s="21" t="e">
        <f>IF(OR($B3933="",M$3&lt;$D3933+Настройки!$B$7),0,MAX(0,$E3933-MAX(0,SUMIFS(Тех_Движение!$G$2:$G$5111,Тех_Движение!$D$2:$D$5111,$C3933,Тех_Движение!$B$2:$B$5111,"&lt;="&amp;M$3)-$F3933)))</f>
        <v>#VALUE!</v>
      </c>
      <c r="N3933" s="21" t="e">
        <f>IF(OR($B3933="",N$3&lt;$D3933+Настройки!$B$7),0,MAX(0,$E3933-MAX(0,SUMIFS(Тех_Движение!$G$2:$G$5111,Тех_Движение!$D$2:$D$5111,$C3933,Тех_Движение!$B$2:$B$5111,"&lt;="&amp;N$3)-$F3933)))</f>
        <v>#VALUE!</v>
      </c>
      <c r="O3933" s="21" t="e">
        <f>IF(OR($B3933="",O$3&lt;$D3933+Настройки!$B$7),0,MAX(0,$E3933-MAX(0,SUMIFS(Тех_Движение!$G$2:$G$5111,Тех_Движение!$D$2:$D$5111,$C3933,Тех_Движение!$B$2:$B$5111,"&lt;="&amp;O$3)-$F3933)))</f>
        <v>#VALUE!</v>
      </c>
      <c r="P3933" s="21" t="e">
        <f>IF(OR($B3933="",P$3&lt;$D3933+Настройки!$B$7),0,MAX(0,$E3933-MAX(0,SUMIFS(Тех_Движение!$G$2:$G$5111,Тех_Движение!$D$2:$D$5111,$C3933,Тех_Движение!$B$2:$B$5111,"&lt;="&amp;P$3)-$F3933)))</f>
        <v>#VALUE!</v>
      </c>
      <c r="Q3933" s="21" t="e">
        <f>IF(OR($B3933="",Q$3&lt;$D3933+Настройки!$B$7),0,MAX(0,$E3933-MAX(0,SUMIFS(Тех_Движение!$G$2:$G$5111,Тех_Движение!$D$2:$D$5111,$C3933,Тех_Движение!$B$2:$B$5111,"&lt;="&amp;Q$3)-$F3933)))</f>
        <v>#VALUE!</v>
      </c>
      <c r="R3933" s="21" t="str">
        <f t="shared" si="184"/>
        <v/>
      </c>
      <c r="S3933" s="23" t="str">
        <f>IF($B3933="","",VLOOKUP($C3933,Настройки!$A$11:$L$17,9,FALSE))</f>
        <v/>
      </c>
      <c r="T3933" s="23" t="str">
        <f t="shared" si="185"/>
        <v/>
      </c>
    </row>
    <row r="3934" spans="1:20" x14ac:dyDescent="0.3">
      <c r="A3934" s="20">
        <f>Тех_Движение!$A$3931</f>
        <v>3930</v>
      </c>
      <c r="B3934" s="20" t="str">
        <f>IF(Тех_Движение!$F$3931&gt;0,Тех_Движение!$I$3931,"")</f>
        <v/>
      </c>
      <c r="C3934" s="20" t="str">
        <f>IF($B3934="","",Тех_Движение!$D$3931)</f>
        <v/>
      </c>
      <c r="D3934" s="9" t="str">
        <f>IF($B3934="","",Тех_Движение!$B$3931)</f>
        <v/>
      </c>
      <c r="E3934" s="21" t="str">
        <f>IF($B3934="","",Тех_Движение!$F$3931)</f>
        <v/>
      </c>
      <c r="F3934" s="21" t="str">
        <f>IF($B3934="","",SUMIFS($E$5:$E3933,$C$5:$C3933,$C3934))</f>
        <v/>
      </c>
      <c r="G3934" s="21" t="str">
        <f>IF($B3934="","",MAX(0,$E3934-MAX(0,SUMIFS(Тех_Движение!$G$2:$G$5111,Тех_Движение!$D$2:$D$5111,$C3934,Тех_Движение!$B$2:$B$5111,"&lt;="&amp;Настройки!$B$5-1)-$F3934)))</f>
        <v/>
      </c>
      <c r="H3934" s="21" t="str">
        <f>IF($B3934="","",IF(AND($D3934&gt;=Настройки!$B$5,$D3934&lt;=Настройки!$B$6),$E3934,0))</f>
        <v/>
      </c>
      <c r="I3934" s="21" t="str">
        <f t="shared" si="183"/>
        <v/>
      </c>
      <c r="J3934" s="21" t="str">
        <f>IF($B3934="","",MAX(0,$E3934-MAX(0,SUMIFS(Тех_Движение!$G$2:$G$5111,Тех_Движение!$D$2:$D$5111,$C3934,Тех_Движение!$B$2:$B$5111,"&lt;="&amp;Настройки!$B$6)-$F3934)))</f>
        <v/>
      </c>
      <c r="K3934" s="21" t="e">
        <f>IF(OR($B3934="",K$3&lt;$D3934+Настройки!$B$7),0,MAX(0,$E3934-MAX(0,SUMIFS(Тех_Движение!$G$2:$G$5111,Тех_Движение!$D$2:$D$5111,$C3934,Тех_Движение!$B$2:$B$5111,"&lt;="&amp;K$3)-$F3934)))</f>
        <v>#VALUE!</v>
      </c>
      <c r="L3934" s="21" t="e">
        <f>IF(OR($B3934="",L$3&lt;$D3934+Настройки!$B$7),0,MAX(0,$E3934-MAX(0,SUMIFS(Тех_Движение!$G$2:$G$5111,Тех_Движение!$D$2:$D$5111,$C3934,Тех_Движение!$B$2:$B$5111,"&lt;="&amp;L$3)-$F3934)))</f>
        <v>#VALUE!</v>
      </c>
      <c r="M3934" s="21" t="e">
        <f>IF(OR($B3934="",M$3&lt;$D3934+Настройки!$B$7),0,MAX(0,$E3934-MAX(0,SUMIFS(Тех_Движение!$G$2:$G$5111,Тех_Движение!$D$2:$D$5111,$C3934,Тех_Движение!$B$2:$B$5111,"&lt;="&amp;M$3)-$F3934)))</f>
        <v>#VALUE!</v>
      </c>
      <c r="N3934" s="21" t="e">
        <f>IF(OR($B3934="",N$3&lt;$D3934+Настройки!$B$7),0,MAX(0,$E3934-MAX(0,SUMIFS(Тех_Движение!$G$2:$G$5111,Тех_Движение!$D$2:$D$5111,$C3934,Тех_Движение!$B$2:$B$5111,"&lt;="&amp;N$3)-$F3934)))</f>
        <v>#VALUE!</v>
      </c>
      <c r="O3934" s="21" t="e">
        <f>IF(OR($B3934="",O$3&lt;$D3934+Настройки!$B$7),0,MAX(0,$E3934-MAX(0,SUMIFS(Тех_Движение!$G$2:$G$5111,Тех_Движение!$D$2:$D$5111,$C3934,Тех_Движение!$B$2:$B$5111,"&lt;="&amp;O$3)-$F3934)))</f>
        <v>#VALUE!</v>
      </c>
      <c r="P3934" s="21" t="e">
        <f>IF(OR($B3934="",P$3&lt;$D3934+Настройки!$B$7),0,MAX(0,$E3934-MAX(0,SUMIFS(Тех_Движение!$G$2:$G$5111,Тех_Движение!$D$2:$D$5111,$C3934,Тех_Движение!$B$2:$B$5111,"&lt;="&amp;P$3)-$F3934)))</f>
        <v>#VALUE!</v>
      </c>
      <c r="Q3934" s="21" t="e">
        <f>IF(OR($B3934="",Q$3&lt;$D3934+Настройки!$B$7),0,MAX(0,$E3934-MAX(0,SUMIFS(Тех_Движение!$G$2:$G$5111,Тех_Движение!$D$2:$D$5111,$C3934,Тех_Движение!$B$2:$B$5111,"&lt;="&amp;Q$3)-$F3934)))</f>
        <v>#VALUE!</v>
      </c>
      <c r="R3934" s="21" t="str">
        <f t="shared" si="184"/>
        <v/>
      </c>
      <c r="S3934" s="23" t="str">
        <f>IF($B3934="","",VLOOKUP($C3934,Настройки!$A$11:$L$17,9,FALSE))</f>
        <v/>
      </c>
      <c r="T3934" s="23" t="str">
        <f t="shared" si="185"/>
        <v/>
      </c>
    </row>
    <row r="3935" spans="1:20" x14ac:dyDescent="0.3">
      <c r="A3935" s="20">
        <f>Тех_Движение!$A$3932</f>
        <v>3931</v>
      </c>
      <c r="B3935" s="20" t="str">
        <f>IF(Тех_Движение!$F$3932&gt;0,Тех_Движение!$I$3932,"")</f>
        <v/>
      </c>
      <c r="C3935" s="20" t="str">
        <f>IF($B3935="","",Тех_Движение!$D$3932)</f>
        <v/>
      </c>
      <c r="D3935" s="9" t="str">
        <f>IF($B3935="","",Тех_Движение!$B$3932)</f>
        <v/>
      </c>
      <c r="E3935" s="21" t="str">
        <f>IF($B3935="","",Тех_Движение!$F$3932)</f>
        <v/>
      </c>
      <c r="F3935" s="21" t="str">
        <f>IF($B3935="","",SUMIFS($E$5:$E3934,$C$5:$C3934,$C3935))</f>
        <v/>
      </c>
      <c r="G3935" s="21" t="str">
        <f>IF($B3935="","",MAX(0,$E3935-MAX(0,SUMIFS(Тех_Движение!$G$2:$G$5111,Тех_Движение!$D$2:$D$5111,$C3935,Тех_Движение!$B$2:$B$5111,"&lt;="&amp;Настройки!$B$5-1)-$F3935)))</f>
        <v/>
      </c>
      <c r="H3935" s="21" t="str">
        <f>IF($B3935="","",IF(AND($D3935&gt;=Настройки!$B$5,$D3935&lt;=Настройки!$B$6),$E3935,0))</f>
        <v/>
      </c>
      <c r="I3935" s="21" t="str">
        <f t="shared" si="183"/>
        <v/>
      </c>
      <c r="J3935" s="21" t="str">
        <f>IF($B3935="","",MAX(0,$E3935-MAX(0,SUMIFS(Тех_Движение!$G$2:$G$5111,Тех_Движение!$D$2:$D$5111,$C3935,Тех_Движение!$B$2:$B$5111,"&lt;="&amp;Настройки!$B$6)-$F3935)))</f>
        <v/>
      </c>
      <c r="K3935" s="21" t="e">
        <f>IF(OR($B3935="",K$3&lt;$D3935+Настройки!$B$7),0,MAX(0,$E3935-MAX(0,SUMIFS(Тех_Движение!$G$2:$G$5111,Тех_Движение!$D$2:$D$5111,$C3935,Тех_Движение!$B$2:$B$5111,"&lt;="&amp;K$3)-$F3935)))</f>
        <v>#VALUE!</v>
      </c>
      <c r="L3935" s="21" t="e">
        <f>IF(OR($B3935="",L$3&lt;$D3935+Настройки!$B$7),0,MAX(0,$E3935-MAX(0,SUMIFS(Тех_Движение!$G$2:$G$5111,Тех_Движение!$D$2:$D$5111,$C3935,Тех_Движение!$B$2:$B$5111,"&lt;="&amp;L$3)-$F3935)))</f>
        <v>#VALUE!</v>
      </c>
      <c r="M3935" s="21" t="e">
        <f>IF(OR($B3935="",M$3&lt;$D3935+Настройки!$B$7),0,MAX(0,$E3935-MAX(0,SUMIFS(Тех_Движение!$G$2:$G$5111,Тех_Движение!$D$2:$D$5111,$C3935,Тех_Движение!$B$2:$B$5111,"&lt;="&amp;M$3)-$F3935)))</f>
        <v>#VALUE!</v>
      </c>
      <c r="N3935" s="21" t="e">
        <f>IF(OR($B3935="",N$3&lt;$D3935+Настройки!$B$7),0,MAX(0,$E3935-MAX(0,SUMIFS(Тех_Движение!$G$2:$G$5111,Тех_Движение!$D$2:$D$5111,$C3935,Тех_Движение!$B$2:$B$5111,"&lt;="&amp;N$3)-$F3935)))</f>
        <v>#VALUE!</v>
      </c>
      <c r="O3935" s="21" t="e">
        <f>IF(OR($B3935="",O$3&lt;$D3935+Настройки!$B$7),0,MAX(0,$E3935-MAX(0,SUMIFS(Тех_Движение!$G$2:$G$5111,Тех_Движение!$D$2:$D$5111,$C3935,Тех_Движение!$B$2:$B$5111,"&lt;="&amp;O$3)-$F3935)))</f>
        <v>#VALUE!</v>
      </c>
      <c r="P3935" s="21" t="e">
        <f>IF(OR($B3935="",P$3&lt;$D3935+Настройки!$B$7),0,MAX(0,$E3935-MAX(0,SUMIFS(Тех_Движение!$G$2:$G$5111,Тех_Движение!$D$2:$D$5111,$C3935,Тех_Движение!$B$2:$B$5111,"&lt;="&amp;P$3)-$F3935)))</f>
        <v>#VALUE!</v>
      </c>
      <c r="Q3935" s="21" t="e">
        <f>IF(OR($B3935="",Q$3&lt;$D3935+Настройки!$B$7),0,MAX(0,$E3935-MAX(0,SUMIFS(Тех_Движение!$G$2:$G$5111,Тех_Движение!$D$2:$D$5111,$C3935,Тех_Движение!$B$2:$B$5111,"&lt;="&amp;Q$3)-$F3935)))</f>
        <v>#VALUE!</v>
      </c>
      <c r="R3935" s="21" t="str">
        <f t="shared" si="184"/>
        <v/>
      </c>
      <c r="S3935" s="23" t="str">
        <f>IF($B3935="","",VLOOKUP($C3935,Настройки!$A$11:$L$17,9,FALSE))</f>
        <v/>
      </c>
      <c r="T3935" s="23" t="str">
        <f t="shared" si="185"/>
        <v/>
      </c>
    </row>
    <row r="3936" spans="1:20" x14ac:dyDescent="0.3">
      <c r="A3936" s="20">
        <f>Тех_Движение!$A$3933</f>
        <v>3932</v>
      </c>
      <c r="B3936" s="20" t="str">
        <f>IF(Тех_Движение!$F$3933&gt;0,Тех_Движение!$I$3933,"")</f>
        <v/>
      </c>
      <c r="C3936" s="20" t="str">
        <f>IF($B3936="","",Тех_Движение!$D$3933)</f>
        <v/>
      </c>
      <c r="D3936" s="9" t="str">
        <f>IF($B3936="","",Тех_Движение!$B$3933)</f>
        <v/>
      </c>
      <c r="E3936" s="21" t="str">
        <f>IF($B3936="","",Тех_Движение!$F$3933)</f>
        <v/>
      </c>
      <c r="F3936" s="21" t="str">
        <f>IF($B3936="","",SUMIFS($E$5:$E3935,$C$5:$C3935,$C3936))</f>
        <v/>
      </c>
      <c r="G3936" s="21" t="str">
        <f>IF($B3936="","",MAX(0,$E3936-MAX(0,SUMIFS(Тех_Движение!$G$2:$G$5111,Тех_Движение!$D$2:$D$5111,$C3936,Тех_Движение!$B$2:$B$5111,"&lt;="&amp;Настройки!$B$5-1)-$F3936)))</f>
        <v/>
      </c>
      <c r="H3936" s="21" t="str">
        <f>IF($B3936="","",IF(AND($D3936&gt;=Настройки!$B$5,$D3936&lt;=Настройки!$B$6),$E3936,0))</f>
        <v/>
      </c>
      <c r="I3936" s="21" t="str">
        <f t="shared" si="183"/>
        <v/>
      </c>
      <c r="J3936" s="21" t="str">
        <f>IF($B3936="","",MAX(0,$E3936-MAX(0,SUMIFS(Тех_Движение!$G$2:$G$5111,Тех_Движение!$D$2:$D$5111,$C3936,Тех_Движение!$B$2:$B$5111,"&lt;="&amp;Настройки!$B$6)-$F3936)))</f>
        <v/>
      </c>
      <c r="K3936" s="21" t="e">
        <f>IF(OR($B3936="",K$3&lt;$D3936+Настройки!$B$7),0,MAX(0,$E3936-MAX(0,SUMIFS(Тех_Движение!$G$2:$G$5111,Тех_Движение!$D$2:$D$5111,$C3936,Тех_Движение!$B$2:$B$5111,"&lt;="&amp;K$3)-$F3936)))</f>
        <v>#VALUE!</v>
      </c>
      <c r="L3936" s="21" t="e">
        <f>IF(OR($B3936="",L$3&lt;$D3936+Настройки!$B$7),0,MAX(0,$E3936-MAX(0,SUMIFS(Тех_Движение!$G$2:$G$5111,Тех_Движение!$D$2:$D$5111,$C3936,Тех_Движение!$B$2:$B$5111,"&lt;="&amp;L$3)-$F3936)))</f>
        <v>#VALUE!</v>
      </c>
      <c r="M3936" s="21" t="e">
        <f>IF(OR($B3936="",M$3&lt;$D3936+Настройки!$B$7),0,MAX(0,$E3936-MAX(0,SUMIFS(Тех_Движение!$G$2:$G$5111,Тех_Движение!$D$2:$D$5111,$C3936,Тех_Движение!$B$2:$B$5111,"&lt;="&amp;M$3)-$F3936)))</f>
        <v>#VALUE!</v>
      </c>
      <c r="N3936" s="21" t="e">
        <f>IF(OR($B3936="",N$3&lt;$D3936+Настройки!$B$7),0,MAX(0,$E3936-MAX(0,SUMIFS(Тех_Движение!$G$2:$G$5111,Тех_Движение!$D$2:$D$5111,$C3936,Тех_Движение!$B$2:$B$5111,"&lt;="&amp;N$3)-$F3936)))</f>
        <v>#VALUE!</v>
      </c>
      <c r="O3936" s="21" t="e">
        <f>IF(OR($B3936="",O$3&lt;$D3936+Настройки!$B$7),0,MAX(0,$E3936-MAX(0,SUMIFS(Тех_Движение!$G$2:$G$5111,Тех_Движение!$D$2:$D$5111,$C3936,Тех_Движение!$B$2:$B$5111,"&lt;="&amp;O$3)-$F3936)))</f>
        <v>#VALUE!</v>
      </c>
      <c r="P3936" s="21" t="e">
        <f>IF(OR($B3936="",P$3&lt;$D3936+Настройки!$B$7),0,MAX(0,$E3936-MAX(0,SUMIFS(Тех_Движение!$G$2:$G$5111,Тех_Движение!$D$2:$D$5111,$C3936,Тех_Движение!$B$2:$B$5111,"&lt;="&amp;P$3)-$F3936)))</f>
        <v>#VALUE!</v>
      </c>
      <c r="Q3936" s="21" t="e">
        <f>IF(OR($B3936="",Q$3&lt;$D3936+Настройки!$B$7),0,MAX(0,$E3936-MAX(0,SUMIFS(Тех_Движение!$G$2:$G$5111,Тех_Движение!$D$2:$D$5111,$C3936,Тех_Движение!$B$2:$B$5111,"&lt;="&amp;Q$3)-$F3936)))</f>
        <v>#VALUE!</v>
      </c>
      <c r="R3936" s="21" t="str">
        <f t="shared" si="184"/>
        <v/>
      </c>
      <c r="S3936" s="23" t="str">
        <f>IF($B3936="","",VLOOKUP($C3936,Настройки!$A$11:$L$17,9,FALSE))</f>
        <v/>
      </c>
      <c r="T3936" s="23" t="str">
        <f t="shared" si="185"/>
        <v/>
      </c>
    </row>
    <row r="3937" spans="1:20" x14ac:dyDescent="0.3">
      <c r="A3937" s="20">
        <f>Тех_Движение!$A$3934</f>
        <v>3933</v>
      </c>
      <c r="B3937" s="20" t="str">
        <f>IF(Тех_Движение!$F$3934&gt;0,Тех_Движение!$I$3934,"")</f>
        <v/>
      </c>
      <c r="C3937" s="20" t="str">
        <f>IF($B3937="","",Тех_Движение!$D$3934)</f>
        <v/>
      </c>
      <c r="D3937" s="9" t="str">
        <f>IF($B3937="","",Тех_Движение!$B$3934)</f>
        <v/>
      </c>
      <c r="E3937" s="21" t="str">
        <f>IF($B3937="","",Тех_Движение!$F$3934)</f>
        <v/>
      </c>
      <c r="F3937" s="21" t="str">
        <f>IF($B3937="","",SUMIFS($E$5:$E3936,$C$5:$C3936,$C3937))</f>
        <v/>
      </c>
      <c r="G3937" s="21" t="str">
        <f>IF($B3937="","",MAX(0,$E3937-MAX(0,SUMIFS(Тех_Движение!$G$2:$G$5111,Тех_Движение!$D$2:$D$5111,$C3937,Тех_Движение!$B$2:$B$5111,"&lt;="&amp;Настройки!$B$5-1)-$F3937)))</f>
        <v/>
      </c>
      <c r="H3937" s="21" t="str">
        <f>IF($B3937="","",IF(AND($D3937&gt;=Настройки!$B$5,$D3937&lt;=Настройки!$B$6),$E3937,0))</f>
        <v/>
      </c>
      <c r="I3937" s="21" t="str">
        <f t="shared" si="183"/>
        <v/>
      </c>
      <c r="J3937" s="21" t="str">
        <f>IF($B3937="","",MAX(0,$E3937-MAX(0,SUMIFS(Тех_Движение!$G$2:$G$5111,Тех_Движение!$D$2:$D$5111,$C3937,Тех_Движение!$B$2:$B$5111,"&lt;="&amp;Настройки!$B$6)-$F3937)))</f>
        <v/>
      </c>
      <c r="K3937" s="21" t="e">
        <f>IF(OR($B3937="",K$3&lt;$D3937+Настройки!$B$7),0,MAX(0,$E3937-MAX(0,SUMIFS(Тех_Движение!$G$2:$G$5111,Тех_Движение!$D$2:$D$5111,$C3937,Тех_Движение!$B$2:$B$5111,"&lt;="&amp;K$3)-$F3937)))</f>
        <v>#VALUE!</v>
      </c>
      <c r="L3937" s="21" t="e">
        <f>IF(OR($B3937="",L$3&lt;$D3937+Настройки!$B$7),0,MAX(0,$E3937-MAX(0,SUMIFS(Тех_Движение!$G$2:$G$5111,Тех_Движение!$D$2:$D$5111,$C3937,Тех_Движение!$B$2:$B$5111,"&lt;="&amp;L$3)-$F3937)))</f>
        <v>#VALUE!</v>
      </c>
      <c r="M3937" s="21" t="e">
        <f>IF(OR($B3937="",M$3&lt;$D3937+Настройки!$B$7),0,MAX(0,$E3937-MAX(0,SUMIFS(Тех_Движение!$G$2:$G$5111,Тех_Движение!$D$2:$D$5111,$C3937,Тех_Движение!$B$2:$B$5111,"&lt;="&amp;M$3)-$F3937)))</f>
        <v>#VALUE!</v>
      </c>
      <c r="N3937" s="21" t="e">
        <f>IF(OR($B3937="",N$3&lt;$D3937+Настройки!$B$7),0,MAX(0,$E3937-MAX(0,SUMIFS(Тех_Движение!$G$2:$G$5111,Тех_Движение!$D$2:$D$5111,$C3937,Тех_Движение!$B$2:$B$5111,"&lt;="&amp;N$3)-$F3937)))</f>
        <v>#VALUE!</v>
      </c>
      <c r="O3937" s="21" t="e">
        <f>IF(OR($B3937="",O$3&lt;$D3937+Настройки!$B$7),0,MAX(0,$E3937-MAX(0,SUMIFS(Тех_Движение!$G$2:$G$5111,Тех_Движение!$D$2:$D$5111,$C3937,Тех_Движение!$B$2:$B$5111,"&lt;="&amp;O$3)-$F3937)))</f>
        <v>#VALUE!</v>
      </c>
      <c r="P3937" s="21" t="e">
        <f>IF(OR($B3937="",P$3&lt;$D3937+Настройки!$B$7),0,MAX(0,$E3937-MAX(0,SUMIFS(Тех_Движение!$G$2:$G$5111,Тех_Движение!$D$2:$D$5111,$C3937,Тех_Движение!$B$2:$B$5111,"&lt;="&amp;P$3)-$F3937)))</f>
        <v>#VALUE!</v>
      </c>
      <c r="Q3937" s="21" t="e">
        <f>IF(OR($B3937="",Q$3&lt;$D3937+Настройки!$B$7),0,MAX(0,$E3937-MAX(0,SUMIFS(Тех_Движение!$G$2:$G$5111,Тех_Движение!$D$2:$D$5111,$C3937,Тех_Движение!$B$2:$B$5111,"&lt;="&amp;Q$3)-$F3937)))</f>
        <v>#VALUE!</v>
      </c>
      <c r="R3937" s="21" t="str">
        <f t="shared" si="184"/>
        <v/>
      </c>
      <c r="S3937" s="23" t="str">
        <f>IF($B3937="","",VLOOKUP($C3937,Настройки!$A$11:$L$17,9,FALSE))</f>
        <v/>
      </c>
      <c r="T3937" s="23" t="str">
        <f t="shared" si="185"/>
        <v/>
      </c>
    </row>
    <row r="3938" spans="1:20" x14ac:dyDescent="0.3">
      <c r="A3938" s="20">
        <f>Тех_Движение!$A$3935</f>
        <v>3934</v>
      </c>
      <c r="B3938" s="20" t="str">
        <f>IF(Тех_Движение!$F$3935&gt;0,Тех_Движение!$I$3935,"")</f>
        <v/>
      </c>
      <c r="C3938" s="20" t="str">
        <f>IF($B3938="","",Тех_Движение!$D$3935)</f>
        <v/>
      </c>
      <c r="D3938" s="9" t="str">
        <f>IF($B3938="","",Тех_Движение!$B$3935)</f>
        <v/>
      </c>
      <c r="E3938" s="21" t="str">
        <f>IF($B3938="","",Тех_Движение!$F$3935)</f>
        <v/>
      </c>
      <c r="F3938" s="21" t="str">
        <f>IF($B3938="","",SUMIFS($E$5:$E3937,$C$5:$C3937,$C3938))</f>
        <v/>
      </c>
      <c r="G3938" s="21" t="str">
        <f>IF($B3938="","",MAX(0,$E3938-MAX(0,SUMIFS(Тех_Движение!$G$2:$G$5111,Тех_Движение!$D$2:$D$5111,$C3938,Тех_Движение!$B$2:$B$5111,"&lt;="&amp;Настройки!$B$5-1)-$F3938)))</f>
        <v/>
      </c>
      <c r="H3938" s="21" t="str">
        <f>IF($B3938="","",IF(AND($D3938&gt;=Настройки!$B$5,$D3938&lt;=Настройки!$B$6),$E3938,0))</f>
        <v/>
      </c>
      <c r="I3938" s="21" t="str">
        <f t="shared" si="183"/>
        <v/>
      </c>
      <c r="J3938" s="21" t="str">
        <f>IF($B3938="","",MAX(0,$E3938-MAX(0,SUMIFS(Тех_Движение!$G$2:$G$5111,Тех_Движение!$D$2:$D$5111,$C3938,Тех_Движение!$B$2:$B$5111,"&lt;="&amp;Настройки!$B$6)-$F3938)))</f>
        <v/>
      </c>
      <c r="K3938" s="21" t="e">
        <f>IF(OR($B3938="",K$3&lt;$D3938+Настройки!$B$7),0,MAX(0,$E3938-MAX(0,SUMIFS(Тех_Движение!$G$2:$G$5111,Тех_Движение!$D$2:$D$5111,$C3938,Тех_Движение!$B$2:$B$5111,"&lt;="&amp;K$3)-$F3938)))</f>
        <v>#VALUE!</v>
      </c>
      <c r="L3938" s="21" t="e">
        <f>IF(OR($B3938="",L$3&lt;$D3938+Настройки!$B$7),0,MAX(0,$E3938-MAX(0,SUMIFS(Тех_Движение!$G$2:$G$5111,Тех_Движение!$D$2:$D$5111,$C3938,Тех_Движение!$B$2:$B$5111,"&lt;="&amp;L$3)-$F3938)))</f>
        <v>#VALUE!</v>
      </c>
      <c r="M3938" s="21" t="e">
        <f>IF(OR($B3938="",M$3&lt;$D3938+Настройки!$B$7),0,MAX(0,$E3938-MAX(0,SUMIFS(Тех_Движение!$G$2:$G$5111,Тех_Движение!$D$2:$D$5111,$C3938,Тех_Движение!$B$2:$B$5111,"&lt;="&amp;M$3)-$F3938)))</f>
        <v>#VALUE!</v>
      </c>
      <c r="N3938" s="21" t="e">
        <f>IF(OR($B3938="",N$3&lt;$D3938+Настройки!$B$7),0,MAX(0,$E3938-MAX(0,SUMIFS(Тех_Движение!$G$2:$G$5111,Тех_Движение!$D$2:$D$5111,$C3938,Тех_Движение!$B$2:$B$5111,"&lt;="&amp;N$3)-$F3938)))</f>
        <v>#VALUE!</v>
      </c>
      <c r="O3938" s="21" t="e">
        <f>IF(OR($B3938="",O$3&lt;$D3938+Настройки!$B$7),0,MAX(0,$E3938-MAX(0,SUMIFS(Тех_Движение!$G$2:$G$5111,Тех_Движение!$D$2:$D$5111,$C3938,Тех_Движение!$B$2:$B$5111,"&lt;="&amp;O$3)-$F3938)))</f>
        <v>#VALUE!</v>
      </c>
      <c r="P3938" s="21" t="e">
        <f>IF(OR($B3938="",P$3&lt;$D3938+Настройки!$B$7),0,MAX(0,$E3938-MAX(0,SUMIFS(Тех_Движение!$G$2:$G$5111,Тех_Движение!$D$2:$D$5111,$C3938,Тех_Движение!$B$2:$B$5111,"&lt;="&amp;P$3)-$F3938)))</f>
        <v>#VALUE!</v>
      </c>
      <c r="Q3938" s="21" t="e">
        <f>IF(OR($B3938="",Q$3&lt;$D3938+Настройки!$B$7),0,MAX(0,$E3938-MAX(0,SUMIFS(Тех_Движение!$G$2:$G$5111,Тех_Движение!$D$2:$D$5111,$C3938,Тех_Движение!$B$2:$B$5111,"&lt;="&amp;Q$3)-$F3938)))</f>
        <v>#VALUE!</v>
      </c>
      <c r="R3938" s="21" t="str">
        <f t="shared" si="184"/>
        <v/>
      </c>
      <c r="S3938" s="23" t="str">
        <f>IF($B3938="","",VLOOKUP($C3938,Настройки!$A$11:$L$17,9,FALSE))</f>
        <v/>
      </c>
      <c r="T3938" s="23" t="str">
        <f t="shared" si="185"/>
        <v/>
      </c>
    </row>
    <row r="3939" spans="1:20" x14ac:dyDescent="0.3">
      <c r="A3939" s="20">
        <f>Тех_Движение!$A$3936</f>
        <v>3935</v>
      </c>
      <c r="B3939" s="20" t="str">
        <f>IF(Тех_Движение!$F$3936&gt;0,Тех_Движение!$I$3936,"")</f>
        <v/>
      </c>
      <c r="C3939" s="20" t="str">
        <f>IF($B3939="","",Тех_Движение!$D$3936)</f>
        <v/>
      </c>
      <c r="D3939" s="9" t="str">
        <f>IF($B3939="","",Тех_Движение!$B$3936)</f>
        <v/>
      </c>
      <c r="E3939" s="21" t="str">
        <f>IF($B3939="","",Тех_Движение!$F$3936)</f>
        <v/>
      </c>
      <c r="F3939" s="21" t="str">
        <f>IF($B3939="","",SUMIFS($E$5:$E3938,$C$5:$C3938,$C3939))</f>
        <v/>
      </c>
      <c r="G3939" s="21" t="str">
        <f>IF($B3939="","",MAX(0,$E3939-MAX(0,SUMIFS(Тех_Движение!$G$2:$G$5111,Тех_Движение!$D$2:$D$5111,$C3939,Тех_Движение!$B$2:$B$5111,"&lt;="&amp;Настройки!$B$5-1)-$F3939)))</f>
        <v/>
      </c>
      <c r="H3939" s="21" t="str">
        <f>IF($B3939="","",IF(AND($D3939&gt;=Настройки!$B$5,$D3939&lt;=Настройки!$B$6),$E3939,0))</f>
        <v/>
      </c>
      <c r="I3939" s="21" t="str">
        <f t="shared" si="183"/>
        <v/>
      </c>
      <c r="J3939" s="21" t="str">
        <f>IF($B3939="","",MAX(0,$E3939-MAX(0,SUMIFS(Тех_Движение!$G$2:$G$5111,Тех_Движение!$D$2:$D$5111,$C3939,Тех_Движение!$B$2:$B$5111,"&lt;="&amp;Настройки!$B$6)-$F3939)))</f>
        <v/>
      </c>
      <c r="K3939" s="21" t="e">
        <f>IF(OR($B3939="",K$3&lt;$D3939+Настройки!$B$7),0,MAX(0,$E3939-MAX(0,SUMIFS(Тех_Движение!$G$2:$G$5111,Тех_Движение!$D$2:$D$5111,$C3939,Тех_Движение!$B$2:$B$5111,"&lt;="&amp;K$3)-$F3939)))</f>
        <v>#VALUE!</v>
      </c>
      <c r="L3939" s="21" t="e">
        <f>IF(OR($B3939="",L$3&lt;$D3939+Настройки!$B$7),0,MAX(0,$E3939-MAX(0,SUMIFS(Тех_Движение!$G$2:$G$5111,Тех_Движение!$D$2:$D$5111,$C3939,Тех_Движение!$B$2:$B$5111,"&lt;="&amp;L$3)-$F3939)))</f>
        <v>#VALUE!</v>
      </c>
      <c r="M3939" s="21" t="e">
        <f>IF(OR($B3939="",M$3&lt;$D3939+Настройки!$B$7),0,MAX(0,$E3939-MAX(0,SUMIFS(Тех_Движение!$G$2:$G$5111,Тех_Движение!$D$2:$D$5111,$C3939,Тех_Движение!$B$2:$B$5111,"&lt;="&amp;M$3)-$F3939)))</f>
        <v>#VALUE!</v>
      </c>
      <c r="N3939" s="21" t="e">
        <f>IF(OR($B3939="",N$3&lt;$D3939+Настройки!$B$7),0,MAX(0,$E3939-MAX(0,SUMIFS(Тех_Движение!$G$2:$G$5111,Тех_Движение!$D$2:$D$5111,$C3939,Тех_Движение!$B$2:$B$5111,"&lt;="&amp;N$3)-$F3939)))</f>
        <v>#VALUE!</v>
      </c>
      <c r="O3939" s="21" t="e">
        <f>IF(OR($B3939="",O$3&lt;$D3939+Настройки!$B$7),0,MAX(0,$E3939-MAX(0,SUMIFS(Тех_Движение!$G$2:$G$5111,Тех_Движение!$D$2:$D$5111,$C3939,Тех_Движение!$B$2:$B$5111,"&lt;="&amp;O$3)-$F3939)))</f>
        <v>#VALUE!</v>
      </c>
      <c r="P3939" s="21" t="e">
        <f>IF(OR($B3939="",P$3&lt;$D3939+Настройки!$B$7),0,MAX(0,$E3939-MAX(0,SUMIFS(Тех_Движение!$G$2:$G$5111,Тех_Движение!$D$2:$D$5111,$C3939,Тех_Движение!$B$2:$B$5111,"&lt;="&amp;P$3)-$F3939)))</f>
        <v>#VALUE!</v>
      </c>
      <c r="Q3939" s="21" t="e">
        <f>IF(OR($B3939="",Q$3&lt;$D3939+Настройки!$B$7),0,MAX(0,$E3939-MAX(0,SUMIFS(Тех_Движение!$G$2:$G$5111,Тех_Движение!$D$2:$D$5111,$C3939,Тех_Движение!$B$2:$B$5111,"&lt;="&amp;Q$3)-$F3939)))</f>
        <v>#VALUE!</v>
      </c>
      <c r="R3939" s="21" t="str">
        <f t="shared" si="184"/>
        <v/>
      </c>
      <c r="S3939" s="23" t="str">
        <f>IF($B3939="","",VLOOKUP($C3939,Настройки!$A$11:$L$17,9,FALSE))</f>
        <v/>
      </c>
      <c r="T3939" s="23" t="str">
        <f t="shared" si="185"/>
        <v/>
      </c>
    </row>
    <row r="3940" spans="1:20" x14ac:dyDescent="0.3">
      <c r="A3940" s="20">
        <f>Тех_Движение!$A$3937</f>
        <v>3936</v>
      </c>
      <c r="B3940" s="20" t="str">
        <f>IF(Тех_Движение!$F$3937&gt;0,Тех_Движение!$I$3937,"")</f>
        <v/>
      </c>
      <c r="C3940" s="20" t="str">
        <f>IF($B3940="","",Тех_Движение!$D$3937)</f>
        <v/>
      </c>
      <c r="D3940" s="9" t="str">
        <f>IF($B3940="","",Тех_Движение!$B$3937)</f>
        <v/>
      </c>
      <c r="E3940" s="21" t="str">
        <f>IF($B3940="","",Тех_Движение!$F$3937)</f>
        <v/>
      </c>
      <c r="F3940" s="21" t="str">
        <f>IF($B3940="","",SUMIFS($E$5:$E3939,$C$5:$C3939,$C3940))</f>
        <v/>
      </c>
      <c r="G3940" s="21" t="str">
        <f>IF($B3940="","",MAX(0,$E3940-MAX(0,SUMIFS(Тех_Движение!$G$2:$G$5111,Тех_Движение!$D$2:$D$5111,$C3940,Тех_Движение!$B$2:$B$5111,"&lt;="&amp;Настройки!$B$5-1)-$F3940)))</f>
        <v/>
      </c>
      <c r="H3940" s="21" t="str">
        <f>IF($B3940="","",IF(AND($D3940&gt;=Настройки!$B$5,$D3940&lt;=Настройки!$B$6),$E3940,0))</f>
        <v/>
      </c>
      <c r="I3940" s="21" t="str">
        <f t="shared" si="183"/>
        <v/>
      </c>
      <c r="J3940" s="21" t="str">
        <f>IF($B3940="","",MAX(0,$E3940-MAX(0,SUMIFS(Тех_Движение!$G$2:$G$5111,Тех_Движение!$D$2:$D$5111,$C3940,Тех_Движение!$B$2:$B$5111,"&lt;="&amp;Настройки!$B$6)-$F3940)))</f>
        <v/>
      </c>
      <c r="K3940" s="21" t="e">
        <f>IF(OR($B3940="",K$3&lt;$D3940+Настройки!$B$7),0,MAX(0,$E3940-MAX(0,SUMIFS(Тех_Движение!$G$2:$G$5111,Тех_Движение!$D$2:$D$5111,$C3940,Тех_Движение!$B$2:$B$5111,"&lt;="&amp;K$3)-$F3940)))</f>
        <v>#VALUE!</v>
      </c>
      <c r="L3940" s="21" t="e">
        <f>IF(OR($B3940="",L$3&lt;$D3940+Настройки!$B$7),0,MAX(0,$E3940-MAX(0,SUMIFS(Тех_Движение!$G$2:$G$5111,Тех_Движение!$D$2:$D$5111,$C3940,Тех_Движение!$B$2:$B$5111,"&lt;="&amp;L$3)-$F3940)))</f>
        <v>#VALUE!</v>
      </c>
      <c r="M3940" s="21" t="e">
        <f>IF(OR($B3940="",M$3&lt;$D3940+Настройки!$B$7),0,MAX(0,$E3940-MAX(0,SUMIFS(Тех_Движение!$G$2:$G$5111,Тех_Движение!$D$2:$D$5111,$C3940,Тех_Движение!$B$2:$B$5111,"&lt;="&amp;M$3)-$F3940)))</f>
        <v>#VALUE!</v>
      </c>
      <c r="N3940" s="21" t="e">
        <f>IF(OR($B3940="",N$3&lt;$D3940+Настройки!$B$7),0,MAX(0,$E3940-MAX(0,SUMIFS(Тех_Движение!$G$2:$G$5111,Тех_Движение!$D$2:$D$5111,$C3940,Тех_Движение!$B$2:$B$5111,"&lt;="&amp;N$3)-$F3940)))</f>
        <v>#VALUE!</v>
      </c>
      <c r="O3940" s="21" t="e">
        <f>IF(OR($B3940="",O$3&lt;$D3940+Настройки!$B$7),0,MAX(0,$E3940-MAX(0,SUMIFS(Тех_Движение!$G$2:$G$5111,Тех_Движение!$D$2:$D$5111,$C3940,Тех_Движение!$B$2:$B$5111,"&lt;="&amp;O$3)-$F3940)))</f>
        <v>#VALUE!</v>
      </c>
      <c r="P3940" s="21" t="e">
        <f>IF(OR($B3940="",P$3&lt;$D3940+Настройки!$B$7),0,MAX(0,$E3940-MAX(0,SUMIFS(Тех_Движение!$G$2:$G$5111,Тех_Движение!$D$2:$D$5111,$C3940,Тех_Движение!$B$2:$B$5111,"&lt;="&amp;P$3)-$F3940)))</f>
        <v>#VALUE!</v>
      </c>
      <c r="Q3940" s="21" t="e">
        <f>IF(OR($B3940="",Q$3&lt;$D3940+Настройки!$B$7),0,MAX(0,$E3940-MAX(0,SUMIFS(Тех_Движение!$G$2:$G$5111,Тех_Движение!$D$2:$D$5111,$C3940,Тех_Движение!$B$2:$B$5111,"&lt;="&amp;Q$3)-$F3940)))</f>
        <v>#VALUE!</v>
      </c>
      <c r="R3940" s="21" t="str">
        <f t="shared" si="184"/>
        <v/>
      </c>
      <c r="S3940" s="23" t="str">
        <f>IF($B3940="","",VLOOKUP($C3940,Настройки!$A$11:$L$17,9,FALSE))</f>
        <v/>
      </c>
      <c r="T3940" s="23" t="str">
        <f t="shared" si="185"/>
        <v/>
      </c>
    </row>
    <row r="3941" spans="1:20" x14ac:dyDescent="0.3">
      <c r="A3941" s="20">
        <f>Тех_Движение!$A$3938</f>
        <v>3937</v>
      </c>
      <c r="B3941" s="20" t="str">
        <f>IF(Тех_Движение!$F$3938&gt;0,Тех_Движение!$I$3938,"")</f>
        <v/>
      </c>
      <c r="C3941" s="20" t="str">
        <f>IF($B3941="","",Тех_Движение!$D$3938)</f>
        <v/>
      </c>
      <c r="D3941" s="9" t="str">
        <f>IF($B3941="","",Тех_Движение!$B$3938)</f>
        <v/>
      </c>
      <c r="E3941" s="21" t="str">
        <f>IF($B3941="","",Тех_Движение!$F$3938)</f>
        <v/>
      </c>
      <c r="F3941" s="21" t="str">
        <f>IF($B3941="","",SUMIFS($E$5:$E3940,$C$5:$C3940,$C3941))</f>
        <v/>
      </c>
      <c r="G3941" s="21" t="str">
        <f>IF($B3941="","",MAX(0,$E3941-MAX(0,SUMIFS(Тех_Движение!$G$2:$G$5111,Тех_Движение!$D$2:$D$5111,$C3941,Тех_Движение!$B$2:$B$5111,"&lt;="&amp;Настройки!$B$5-1)-$F3941)))</f>
        <v/>
      </c>
      <c r="H3941" s="21" t="str">
        <f>IF($B3941="","",IF(AND($D3941&gt;=Настройки!$B$5,$D3941&lt;=Настройки!$B$6),$E3941,0))</f>
        <v/>
      </c>
      <c r="I3941" s="21" t="str">
        <f t="shared" si="183"/>
        <v/>
      </c>
      <c r="J3941" s="21" t="str">
        <f>IF($B3941="","",MAX(0,$E3941-MAX(0,SUMIFS(Тех_Движение!$G$2:$G$5111,Тех_Движение!$D$2:$D$5111,$C3941,Тех_Движение!$B$2:$B$5111,"&lt;="&amp;Настройки!$B$6)-$F3941)))</f>
        <v/>
      </c>
      <c r="K3941" s="21" t="e">
        <f>IF(OR($B3941="",K$3&lt;$D3941+Настройки!$B$7),0,MAX(0,$E3941-MAX(0,SUMIFS(Тех_Движение!$G$2:$G$5111,Тех_Движение!$D$2:$D$5111,$C3941,Тех_Движение!$B$2:$B$5111,"&lt;="&amp;K$3)-$F3941)))</f>
        <v>#VALUE!</v>
      </c>
      <c r="L3941" s="21" t="e">
        <f>IF(OR($B3941="",L$3&lt;$D3941+Настройки!$B$7),0,MAX(0,$E3941-MAX(0,SUMIFS(Тех_Движение!$G$2:$G$5111,Тех_Движение!$D$2:$D$5111,$C3941,Тех_Движение!$B$2:$B$5111,"&lt;="&amp;L$3)-$F3941)))</f>
        <v>#VALUE!</v>
      </c>
      <c r="M3941" s="21" t="e">
        <f>IF(OR($B3941="",M$3&lt;$D3941+Настройки!$B$7),0,MAX(0,$E3941-MAX(0,SUMIFS(Тех_Движение!$G$2:$G$5111,Тех_Движение!$D$2:$D$5111,$C3941,Тех_Движение!$B$2:$B$5111,"&lt;="&amp;M$3)-$F3941)))</f>
        <v>#VALUE!</v>
      </c>
      <c r="N3941" s="21" t="e">
        <f>IF(OR($B3941="",N$3&lt;$D3941+Настройки!$B$7),0,MAX(0,$E3941-MAX(0,SUMIFS(Тех_Движение!$G$2:$G$5111,Тех_Движение!$D$2:$D$5111,$C3941,Тех_Движение!$B$2:$B$5111,"&lt;="&amp;N$3)-$F3941)))</f>
        <v>#VALUE!</v>
      </c>
      <c r="O3941" s="21" t="e">
        <f>IF(OR($B3941="",O$3&lt;$D3941+Настройки!$B$7),0,MAX(0,$E3941-MAX(0,SUMIFS(Тех_Движение!$G$2:$G$5111,Тех_Движение!$D$2:$D$5111,$C3941,Тех_Движение!$B$2:$B$5111,"&lt;="&amp;O$3)-$F3941)))</f>
        <v>#VALUE!</v>
      </c>
      <c r="P3941" s="21" t="e">
        <f>IF(OR($B3941="",P$3&lt;$D3941+Настройки!$B$7),0,MAX(0,$E3941-MAX(0,SUMIFS(Тех_Движение!$G$2:$G$5111,Тех_Движение!$D$2:$D$5111,$C3941,Тех_Движение!$B$2:$B$5111,"&lt;="&amp;P$3)-$F3941)))</f>
        <v>#VALUE!</v>
      </c>
      <c r="Q3941" s="21" t="e">
        <f>IF(OR($B3941="",Q$3&lt;$D3941+Настройки!$B$7),0,MAX(0,$E3941-MAX(0,SUMIFS(Тех_Движение!$G$2:$G$5111,Тех_Движение!$D$2:$D$5111,$C3941,Тех_Движение!$B$2:$B$5111,"&lt;="&amp;Q$3)-$F3941)))</f>
        <v>#VALUE!</v>
      </c>
      <c r="R3941" s="21" t="str">
        <f t="shared" si="184"/>
        <v/>
      </c>
      <c r="S3941" s="23" t="str">
        <f>IF($B3941="","",VLOOKUP($C3941,Настройки!$A$11:$L$17,9,FALSE))</f>
        <v/>
      </c>
      <c r="T3941" s="23" t="str">
        <f t="shared" si="185"/>
        <v/>
      </c>
    </row>
    <row r="3942" spans="1:20" x14ac:dyDescent="0.3">
      <c r="A3942" s="20">
        <f>Тех_Движение!$A$3939</f>
        <v>3938</v>
      </c>
      <c r="B3942" s="20" t="str">
        <f>IF(Тех_Движение!$F$3939&gt;0,Тех_Движение!$I$3939,"")</f>
        <v/>
      </c>
      <c r="C3942" s="20" t="str">
        <f>IF($B3942="","",Тех_Движение!$D$3939)</f>
        <v/>
      </c>
      <c r="D3942" s="9" t="str">
        <f>IF($B3942="","",Тех_Движение!$B$3939)</f>
        <v/>
      </c>
      <c r="E3942" s="21" t="str">
        <f>IF($B3942="","",Тех_Движение!$F$3939)</f>
        <v/>
      </c>
      <c r="F3942" s="21" t="str">
        <f>IF($B3942="","",SUMIFS($E$5:$E3941,$C$5:$C3941,$C3942))</f>
        <v/>
      </c>
      <c r="G3942" s="21" t="str">
        <f>IF($B3942="","",MAX(0,$E3942-MAX(0,SUMIFS(Тех_Движение!$G$2:$G$5111,Тех_Движение!$D$2:$D$5111,$C3942,Тех_Движение!$B$2:$B$5111,"&lt;="&amp;Настройки!$B$5-1)-$F3942)))</f>
        <v/>
      </c>
      <c r="H3942" s="21" t="str">
        <f>IF($B3942="","",IF(AND($D3942&gt;=Настройки!$B$5,$D3942&lt;=Настройки!$B$6),$E3942,0))</f>
        <v/>
      </c>
      <c r="I3942" s="21" t="str">
        <f t="shared" si="183"/>
        <v/>
      </c>
      <c r="J3942" s="21" t="str">
        <f>IF($B3942="","",MAX(0,$E3942-MAX(0,SUMIFS(Тех_Движение!$G$2:$G$5111,Тех_Движение!$D$2:$D$5111,$C3942,Тех_Движение!$B$2:$B$5111,"&lt;="&amp;Настройки!$B$6)-$F3942)))</f>
        <v/>
      </c>
      <c r="K3942" s="21" t="e">
        <f>IF(OR($B3942="",K$3&lt;$D3942+Настройки!$B$7),0,MAX(0,$E3942-MAX(0,SUMIFS(Тех_Движение!$G$2:$G$5111,Тех_Движение!$D$2:$D$5111,$C3942,Тех_Движение!$B$2:$B$5111,"&lt;="&amp;K$3)-$F3942)))</f>
        <v>#VALUE!</v>
      </c>
      <c r="L3942" s="21" t="e">
        <f>IF(OR($B3942="",L$3&lt;$D3942+Настройки!$B$7),0,MAX(0,$E3942-MAX(0,SUMIFS(Тех_Движение!$G$2:$G$5111,Тех_Движение!$D$2:$D$5111,$C3942,Тех_Движение!$B$2:$B$5111,"&lt;="&amp;L$3)-$F3942)))</f>
        <v>#VALUE!</v>
      </c>
      <c r="M3942" s="21" t="e">
        <f>IF(OR($B3942="",M$3&lt;$D3942+Настройки!$B$7),0,MAX(0,$E3942-MAX(0,SUMIFS(Тех_Движение!$G$2:$G$5111,Тех_Движение!$D$2:$D$5111,$C3942,Тех_Движение!$B$2:$B$5111,"&lt;="&amp;M$3)-$F3942)))</f>
        <v>#VALUE!</v>
      </c>
      <c r="N3942" s="21" t="e">
        <f>IF(OR($B3942="",N$3&lt;$D3942+Настройки!$B$7),0,MAX(0,$E3942-MAX(0,SUMIFS(Тех_Движение!$G$2:$G$5111,Тех_Движение!$D$2:$D$5111,$C3942,Тех_Движение!$B$2:$B$5111,"&lt;="&amp;N$3)-$F3942)))</f>
        <v>#VALUE!</v>
      </c>
      <c r="O3942" s="21" t="e">
        <f>IF(OR($B3942="",O$3&lt;$D3942+Настройки!$B$7),0,MAX(0,$E3942-MAX(0,SUMIFS(Тех_Движение!$G$2:$G$5111,Тех_Движение!$D$2:$D$5111,$C3942,Тех_Движение!$B$2:$B$5111,"&lt;="&amp;O$3)-$F3942)))</f>
        <v>#VALUE!</v>
      </c>
      <c r="P3942" s="21" t="e">
        <f>IF(OR($B3942="",P$3&lt;$D3942+Настройки!$B$7),0,MAX(0,$E3942-MAX(0,SUMIFS(Тех_Движение!$G$2:$G$5111,Тех_Движение!$D$2:$D$5111,$C3942,Тех_Движение!$B$2:$B$5111,"&lt;="&amp;P$3)-$F3942)))</f>
        <v>#VALUE!</v>
      </c>
      <c r="Q3942" s="21" t="e">
        <f>IF(OR($B3942="",Q$3&lt;$D3942+Настройки!$B$7),0,MAX(0,$E3942-MAX(0,SUMIFS(Тех_Движение!$G$2:$G$5111,Тех_Движение!$D$2:$D$5111,$C3942,Тех_Движение!$B$2:$B$5111,"&lt;="&amp;Q$3)-$F3942)))</f>
        <v>#VALUE!</v>
      </c>
      <c r="R3942" s="21" t="str">
        <f t="shared" si="184"/>
        <v/>
      </c>
      <c r="S3942" s="23" t="str">
        <f>IF($B3942="","",VLOOKUP($C3942,Настройки!$A$11:$L$17,9,FALSE))</f>
        <v/>
      </c>
      <c r="T3942" s="23" t="str">
        <f t="shared" si="185"/>
        <v/>
      </c>
    </row>
    <row r="3943" spans="1:20" x14ac:dyDescent="0.3">
      <c r="A3943" s="20">
        <f>Тех_Движение!$A$3940</f>
        <v>3939</v>
      </c>
      <c r="B3943" s="20" t="str">
        <f>IF(Тех_Движение!$F$3940&gt;0,Тех_Движение!$I$3940,"")</f>
        <v/>
      </c>
      <c r="C3943" s="20" t="str">
        <f>IF($B3943="","",Тех_Движение!$D$3940)</f>
        <v/>
      </c>
      <c r="D3943" s="9" t="str">
        <f>IF($B3943="","",Тех_Движение!$B$3940)</f>
        <v/>
      </c>
      <c r="E3943" s="21" t="str">
        <f>IF($B3943="","",Тех_Движение!$F$3940)</f>
        <v/>
      </c>
      <c r="F3943" s="21" t="str">
        <f>IF($B3943="","",SUMIFS($E$5:$E3942,$C$5:$C3942,$C3943))</f>
        <v/>
      </c>
      <c r="G3943" s="21" t="str">
        <f>IF($B3943="","",MAX(0,$E3943-MAX(0,SUMIFS(Тех_Движение!$G$2:$G$5111,Тех_Движение!$D$2:$D$5111,$C3943,Тех_Движение!$B$2:$B$5111,"&lt;="&amp;Настройки!$B$5-1)-$F3943)))</f>
        <v/>
      </c>
      <c r="H3943" s="21" t="str">
        <f>IF($B3943="","",IF(AND($D3943&gt;=Настройки!$B$5,$D3943&lt;=Настройки!$B$6),$E3943,0))</f>
        <v/>
      </c>
      <c r="I3943" s="21" t="str">
        <f t="shared" si="183"/>
        <v/>
      </c>
      <c r="J3943" s="21" t="str">
        <f>IF($B3943="","",MAX(0,$E3943-MAX(0,SUMIFS(Тех_Движение!$G$2:$G$5111,Тех_Движение!$D$2:$D$5111,$C3943,Тех_Движение!$B$2:$B$5111,"&lt;="&amp;Настройки!$B$6)-$F3943)))</f>
        <v/>
      </c>
      <c r="K3943" s="21" t="e">
        <f>IF(OR($B3943="",K$3&lt;$D3943+Настройки!$B$7),0,MAX(0,$E3943-MAX(0,SUMIFS(Тех_Движение!$G$2:$G$5111,Тех_Движение!$D$2:$D$5111,$C3943,Тех_Движение!$B$2:$B$5111,"&lt;="&amp;K$3)-$F3943)))</f>
        <v>#VALUE!</v>
      </c>
      <c r="L3943" s="21" t="e">
        <f>IF(OR($B3943="",L$3&lt;$D3943+Настройки!$B$7),0,MAX(0,$E3943-MAX(0,SUMIFS(Тех_Движение!$G$2:$G$5111,Тех_Движение!$D$2:$D$5111,$C3943,Тех_Движение!$B$2:$B$5111,"&lt;="&amp;L$3)-$F3943)))</f>
        <v>#VALUE!</v>
      </c>
      <c r="M3943" s="21" t="e">
        <f>IF(OR($B3943="",M$3&lt;$D3943+Настройки!$B$7),0,MAX(0,$E3943-MAX(0,SUMIFS(Тех_Движение!$G$2:$G$5111,Тех_Движение!$D$2:$D$5111,$C3943,Тех_Движение!$B$2:$B$5111,"&lt;="&amp;M$3)-$F3943)))</f>
        <v>#VALUE!</v>
      </c>
      <c r="N3943" s="21" t="e">
        <f>IF(OR($B3943="",N$3&lt;$D3943+Настройки!$B$7),0,MAX(0,$E3943-MAX(0,SUMIFS(Тех_Движение!$G$2:$G$5111,Тех_Движение!$D$2:$D$5111,$C3943,Тех_Движение!$B$2:$B$5111,"&lt;="&amp;N$3)-$F3943)))</f>
        <v>#VALUE!</v>
      </c>
      <c r="O3943" s="21" t="e">
        <f>IF(OR($B3943="",O$3&lt;$D3943+Настройки!$B$7),0,MAX(0,$E3943-MAX(0,SUMIFS(Тех_Движение!$G$2:$G$5111,Тех_Движение!$D$2:$D$5111,$C3943,Тех_Движение!$B$2:$B$5111,"&lt;="&amp;O$3)-$F3943)))</f>
        <v>#VALUE!</v>
      </c>
      <c r="P3943" s="21" t="e">
        <f>IF(OR($B3943="",P$3&lt;$D3943+Настройки!$B$7),0,MAX(0,$E3943-MAX(0,SUMIFS(Тех_Движение!$G$2:$G$5111,Тех_Движение!$D$2:$D$5111,$C3943,Тех_Движение!$B$2:$B$5111,"&lt;="&amp;P$3)-$F3943)))</f>
        <v>#VALUE!</v>
      </c>
      <c r="Q3943" s="21" t="e">
        <f>IF(OR($B3943="",Q$3&lt;$D3943+Настройки!$B$7),0,MAX(0,$E3943-MAX(0,SUMIFS(Тех_Движение!$G$2:$G$5111,Тех_Движение!$D$2:$D$5111,$C3943,Тех_Движение!$B$2:$B$5111,"&lt;="&amp;Q$3)-$F3943)))</f>
        <v>#VALUE!</v>
      </c>
      <c r="R3943" s="21" t="str">
        <f t="shared" si="184"/>
        <v/>
      </c>
      <c r="S3943" s="23" t="str">
        <f>IF($B3943="","",VLOOKUP($C3943,Настройки!$A$11:$L$17,9,FALSE))</f>
        <v/>
      </c>
      <c r="T3943" s="23" t="str">
        <f t="shared" si="185"/>
        <v/>
      </c>
    </row>
    <row r="3944" spans="1:20" x14ac:dyDescent="0.3">
      <c r="A3944" s="20">
        <f>Тех_Движение!$A$3941</f>
        <v>3940</v>
      </c>
      <c r="B3944" s="20" t="str">
        <f>IF(Тех_Движение!$F$3941&gt;0,Тех_Движение!$I$3941,"")</f>
        <v/>
      </c>
      <c r="C3944" s="20" t="str">
        <f>IF($B3944="","",Тех_Движение!$D$3941)</f>
        <v/>
      </c>
      <c r="D3944" s="9" t="str">
        <f>IF($B3944="","",Тех_Движение!$B$3941)</f>
        <v/>
      </c>
      <c r="E3944" s="21" t="str">
        <f>IF($B3944="","",Тех_Движение!$F$3941)</f>
        <v/>
      </c>
      <c r="F3944" s="21" t="str">
        <f>IF($B3944="","",SUMIFS($E$5:$E3943,$C$5:$C3943,$C3944))</f>
        <v/>
      </c>
      <c r="G3944" s="21" t="str">
        <f>IF($B3944="","",MAX(0,$E3944-MAX(0,SUMIFS(Тех_Движение!$G$2:$G$5111,Тех_Движение!$D$2:$D$5111,$C3944,Тех_Движение!$B$2:$B$5111,"&lt;="&amp;Настройки!$B$5-1)-$F3944)))</f>
        <v/>
      </c>
      <c r="H3944" s="21" t="str">
        <f>IF($B3944="","",IF(AND($D3944&gt;=Настройки!$B$5,$D3944&lt;=Настройки!$B$6),$E3944,0))</f>
        <v/>
      </c>
      <c r="I3944" s="21" t="str">
        <f t="shared" si="183"/>
        <v/>
      </c>
      <c r="J3944" s="21" t="str">
        <f>IF($B3944="","",MAX(0,$E3944-MAX(0,SUMIFS(Тех_Движение!$G$2:$G$5111,Тех_Движение!$D$2:$D$5111,$C3944,Тех_Движение!$B$2:$B$5111,"&lt;="&amp;Настройки!$B$6)-$F3944)))</f>
        <v/>
      </c>
      <c r="K3944" s="21" t="e">
        <f>IF(OR($B3944="",K$3&lt;$D3944+Настройки!$B$7),0,MAX(0,$E3944-MAX(0,SUMIFS(Тех_Движение!$G$2:$G$5111,Тех_Движение!$D$2:$D$5111,$C3944,Тех_Движение!$B$2:$B$5111,"&lt;="&amp;K$3)-$F3944)))</f>
        <v>#VALUE!</v>
      </c>
      <c r="L3944" s="21" t="e">
        <f>IF(OR($B3944="",L$3&lt;$D3944+Настройки!$B$7),0,MAX(0,$E3944-MAX(0,SUMIFS(Тех_Движение!$G$2:$G$5111,Тех_Движение!$D$2:$D$5111,$C3944,Тех_Движение!$B$2:$B$5111,"&lt;="&amp;L$3)-$F3944)))</f>
        <v>#VALUE!</v>
      </c>
      <c r="M3944" s="21" t="e">
        <f>IF(OR($B3944="",M$3&lt;$D3944+Настройки!$B$7),0,MAX(0,$E3944-MAX(0,SUMIFS(Тех_Движение!$G$2:$G$5111,Тех_Движение!$D$2:$D$5111,$C3944,Тех_Движение!$B$2:$B$5111,"&lt;="&amp;M$3)-$F3944)))</f>
        <v>#VALUE!</v>
      </c>
      <c r="N3944" s="21" t="e">
        <f>IF(OR($B3944="",N$3&lt;$D3944+Настройки!$B$7),0,MAX(0,$E3944-MAX(0,SUMIFS(Тех_Движение!$G$2:$G$5111,Тех_Движение!$D$2:$D$5111,$C3944,Тех_Движение!$B$2:$B$5111,"&lt;="&amp;N$3)-$F3944)))</f>
        <v>#VALUE!</v>
      </c>
      <c r="O3944" s="21" t="e">
        <f>IF(OR($B3944="",O$3&lt;$D3944+Настройки!$B$7),0,MAX(0,$E3944-MAX(0,SUMIFS(Тех_Движение!$G$2:$G$5111,Тех_Движение!$D$2:$D$5111,$C3944,Тех_Движение!$B$2:$B$5111,"&lt;="&amp;O$3)-$F3944)))</f>
        <v>#VALUE!</v>
      </c>
      <c r="P3944" s="21" t="e">
        <f>IF(OR($B3944="",P$3&lt;$D3944+Настройки!$B$7),0,MAX(0,$E3944-MAX(0,SUMIFS(Тех_Движение!$G$2:$G$5111,Тех_Движение!$D$2:$D$5111,$C3944,Тех_Движение!$B$2:$B$5111,"&lt;="&amp;P$3)-$F3944)))</f>
        <v>#VALUE!</v>
      </c>
      <c r="Q3944" s="21" t="e">
        <f>IF(OR($B3944="",Q$3&lt;$D3944+Настройки!$B$7),0,MAX(0,$E3944-MAX(0,SUMIFS(Тех_Движение!$G$2:$G$5111,Тех_Движение!$D$2:$D$5111,$C3944,Тех_Движение!$B$2:$B$5111,"&lt;="&amp;Q$3)-$F3944)))</f>
        <v>#VALUE!</v>
      </c>
      <c r="R3944" s="21" t="str">
        <f t="shared" si="184"/>
        <v/>
      </c>
      <c r="S3944" s="23" t="str">
        <f>IF($B3944="","",VLOOKUP($C3944,Настройки!$A$11:$L$17,9,FALSE))</f>
        <v/>
      </c>
      <c r="T3944" s="23" t="str">
        <f t="shared" si="185"/>
        <v/>
      </c>
    </row>
    <row r="3945" spans="1:20" x14ac:dyDescent="0.3">
      <c r="A3945" s="20">
        <f>Тех_Движение!$A$3942</f>
        <v>3941</v>
      </c>
      <c r="B3945" s="20" t="str">
        <f>IF(Тех_Движение!$F$3942&gt;0,Тех_Движение!$I$3942,"")</f>
        <v/>
      </c>
      <c r="C3945" s="20" t="str">
        <f>IF($B3945="","",Тех_Движение!$D$3942)</f>
        <v/>
      </c>
      <c r="D3945" s="9" t="str">
        <f>IF($B3945="","",Тех_Движение!$B$3942)</f>
        <v/>
      </c>
      <c r="E3945" s="21" t="str">
        <f>IF($B3945="","",Тех_Движение!$F$3942)</f>
        <v/>
      </c>
      <c r="F3945" s="21" t="str">
        <f>IF($B3945="","",SUMIFS($E$5:$E3944,$C$5:$C3944,$C3945))</f>
        <v/>
      </c>
      <c r="G3945" s="21" t="str">
        <f>IF($B3945="","",MAX(0,$E3945-MAX(0,SUMIFS(Тех_Движение!$G$2:$G$5111,Тех_Движение!$D$2:$D$5111,$C3945,Тех_Движение!$B$2:$B$5111,"&lt;="&amp;Настройки!$B$5-1)-$F3945)))</f>
        <v/>
      </c>
      <c r="H3945" s="21" t="str">
        <f>IF($B3945="","",IF(AND($D3945&gt;=Настройки!$B$5,$D3945&lt;=Настройки!$B$6),$E3945,0))</f>
        <v/>
      </c>
      <c r="I3945" s="21" t="str">
        <f t="shared" si="183"/>
        <v/>
      </c>
      <c r="J3945" s="21" t="str">
        <f>IF($B3945="","",MAX(0,$E3945-MAX(0,SUMIFS(Тех_Движение!$G$2:$G$5111,Тех_Движение!$D$2:$D$5111,$C3945,Тех_Движение!$B$2:$B$5111,"&lt;="&amp;Настройки!$B$6)-$F3945)))</f>
        <v/>
      </c>
      <c r="K3945" s="21" t="e">
        <f>IF(OR($B3945="",K$3&lt;$D3945+Настройки!$B$7),0,MAX(0,$E3945-MAX(0,SUMIFS(Тех_Движение!$G$2:$G$5111,Тех_Движение!$D$2:$D$5111,$C3945,Тех_Движение!$B$2:$B$5111,"&lt;="&amp;K$3)-$F3945)))</f>
        <v>#VALUE!</v>
      </c>
      <c r="L3945" s="21" t="e">
        <f>IF(OR($B3945="",L$3&lt;$D3945+Настройки!$B$7),0,MAX(0,$E3945-MAX(0,SUMIFS(Тех_Движение!$G$2:$G$5111,Тех_Движение!$D$2:$D$5111,$C3945,Тех_Движение!$B$2:$B$5111,"&lt;="&amp;L$3)-$F3945)))</f>
        <v>#VALUE!</v>
      </c>
      <c r="M3945" s="21" t="e">
        <f>IF(OR($B3945="",M$3&lt;$D3945+Настройки!$B$7),0,MAX(0,$E3945-MAX(0,SUMIFS(Тех_Движение!$G$2:$G$5111,Тех_Движение!$D$2:$D$5111,$C3945,Тех_Движение!$B$2:$B$5111,"&lt;="&amp;M$3)-$F3945)))</f>
        <v>#VALUE!</v>
      </c>
      <c r="N3945" s="21" t="e">
        <f>IF(OR($B3945="",N$3&lt;$D3945+Настройки!$B$7),0,MAX(0,$E3945-MAX(0,SUMIFS(Тех_Движение!$G$2:$G$5111,Тех_Движение!$D$2:$D$5111,$C3945,Тех_Движение!$B$2:$B$5111,"&lt;="&amp;N$3)-$F3945)))</f>
        <v>#VALUE!</v>
      </c>
      <c r="O3945" s="21" t="e">
        <f>IF(OR($B3945="",O$3&lt;$D3945+Настройки!$B$7),0,MAX(0,$E3945-MAX(0,SUMIFS(Тех_Движение!$G$2:$G$5111,Тех_Движение!$D$2:$D$5111,$C3945,Тех_Движение!$B$2:$B$5111,"&lt;="&amp;O$3)-$F3945)))</f>
        <v>#VALUE!</v>
      </c>
      <c r="P3945" s="21" t="e">
        <f>IF(OR($B3945="",P$3&lt;$D3945+Настройки!$B$7),0,MAX(0,$E3945-MAX(0,SUMIFS(Тех_Движение!$G$2:$G$5111,Тех_Движение!$D$2:$D$5111,$C3945,Тех_Движение!$B$2:$B$5111,"&lt;="&amp;P$3)-$F3945)))</f>
        <v>#VALUE!</v>
      </c>
      <c r="Q3945" s="21" t="e">
        <f>IF(OR($B3945="",Q$3&lt;$D3945+Настройки!$B$7),0,MAX(0,$E3945-MAX(0,SUMIFS(Тех_Движение!$G$2:$G$5111,Тех_Движение!$D$2:$D$5111,$C3945,Тех_Движение!$B$2:$B$5111,"&lt;="&amp;Q$3)-$F3945)))</f>
        <v>#VALUE!</v>
      </c>
      <c r="R3945" s="21" t="str">
        <f t="shared" si="184"/>
        <v/>
      </c>
      <c r="S3945" s="23" t="str">
        <f>IF($B3945="","",VLOOKUP($C3945,Настройки!$A$11:$L$17,9,FALSE))</f>
        <v/>
      </c>
      <c r="T3945" s="23" t="str">
        <f t="shared" si="185"/>
        <v/>
      </c>
    </row>
    <row r="3946" spans="1:20" x14ac:dyDescent="0.3">
      <c r="A3946" s="20">
        <f>Тех_Движение!$A$3943</f>
        <v>3942</v>
      </c>
      <c r="B3946" s="20" t="str">
        <f>IF(Тех_Движение!$F$3943&gt;0,Тех_Движение!$I$3943,"")</f>
        <v/>
      </c>
      <c r="C3946" s="20" t="str">
        <f>IF($B3946="","",Тех_Движение!$D$3943)</f>
        <v/>
      </c>
      <c r="D3946" s="9" t="str">
        <f>IF($B3946="","",Тех_Движение!$B$3943)</f>
        <v/>
      </c>
      <c r="E3946" s="21" t="str">
        <f>IF($B3946="","",Тех_Движение!$F$3943)</f>
        <v/>
      </c>
      <c r="F3946" s="21" t="str">
        <f>IF($B3946="","",SUMIFS($E$5:$E3945,$C$5:$C3945,$C3946))</f>
        <v/>
      </c>
      <c r="G3946" s="21" t="str">
        <f>IF($B3946="","",MAX(0,$E3946-MAX(0,SUMIFS(Тех_Движение!$G$2:$G$5111,Тех_Движение!$D$2:$D$5111,$C3946,Тех_Движение!$B$2:$B$5111,"&lt;="&amp;Настройки!$B$5-1)-$F3946)))</f>
        <v/>
      </c>
      <c r="H3946" s="21" t="str">
        <f>IF($B3946="","",IF(AND($D3946&gt;=Настройки!$B$5,$D3946&lt;=Настройки!$B$6),$E3946,0))</f>
        <v/>
      </c>
      <c r="I3946" s="21" t="str">
        <f t="shared" si="183"/>
        <v/>
      </c>
      <c r="J3946" s="21" t="str">
        <f>IF($B3946="","",MAX(0,$E3946-MAX(0,SUMIFS(Тех_Движение!$G$2:$G$5111,Тех_Движение!$D$2:$D$5111,$C3946,Тех_Движение!$B$2:$B$5111,"&lt;="&amp;Настройки!$B$6)-$F3946)))</f>
        <v/>
      </c>
      <c r="K3946" s="21" t="e">
        <f>IF(OR($B3946="",K$3&lt;$D3946+Настройки!$B$7),0,MAX(0,$E3946-MAX(0,SUMIFS(Тех_Движение!$G$2:$G$5111,Тех_Движение!$D$2:$D$5111,$C3946,Тех_Движение!$B$2:$B$5111,"&lt;="&amp;K$3)-$F3946)))</f>
        <v>#VALUE!</v>
      </c>
      <c r="L3946" s="21" t="e">
        <f>IF(OR($B3946="",L$3&lt;$D3946+Настройки!$B$7),0,MAX(0,$E3946-MAX(0,SUMIFS(Тех_Движение!$G$2:$G$5111,Тех_Движение!$D$2:$D$5111,$C3946,Тех_Движение!$B$2:$B$5111,"&lt;="&amp;L$3)-$F3946)))</f>
        <v>#VALUE!</v>
      </c>
      <c r="M3946" s="21" t="e">
        <f>IF(OR($B3946="",M$3&lt;$D3946+Настройки!$B$7),0,MAX(0,$E3946-MAX(0,SUMIFS(Тех_Движение!$G$2:$G$5111,Тех_Движение!$D$2:$D$5111,$C3946,Тех_Движение!$B$2:$B$5111,"&lt;="&amp;M$3)-$F3946)))</f>
        <v>#VALUE!</v>
      </c>
      <c r="N3946" s="21" t="e">
        <f>IF(OR($B3946="",N$3&lt;$D3946+Настройки!$B$7),0,MAX(0,$E3946-MAX(0,SUMIFS(Тех_Движение!$G$2:$G$5111,Тех_Движение!$D$2:$D$5111,$C3946,Тех_Движение!$B$2:$B$5111,"&lt;="&amp;N$3)-$F3946)))</f>
        <v>#VALUE!</v>
      </c>
      <c r="O3946" s="21" t="e">
        <f>IF(OR($B3946="",O$3&lt;$D3946+Настройки!$B$7),0,MAX(0,$E3946-MAX(0,SUMIFS(Тех_Движение!$G$2:$G$5111,Тех_Движение!$D$2:$D$5111,$C3946,Тех_Движение!$B$2:$B$5111,"&lt;="&amp;O$3)-$F3946)))</f>
        <v>#VALUE!</v>
      </c>
      <c r="P3946" s="21" t="e">
        <f>IF(OR($B3946="",P$3&lt;$D3946+Настройки!$B$7),0,MAX(0,$E3946-MAX(0,SUMIFS(Тех_Движение!$G$2:$G$5111,Тех_Движение!$D$2:$D$5111,$C3946,Тех_Движение!$B$2:$B$5111,"&lt;="&amp;P$3)-$F3946)))</f>
        <v>#VALUE!</v>
      </c>
      <c r="Q3946" s="21" t="e">
        <f>IF(OR($B3946="",Q$3&lt;$D3946+Настройки!$B$7),0,MAX(0,$E3946-MAX(0,SUMIFS(Тех_Движение!$G$2:$G$5111,Тех_Движение!$D$2:$D$5111,$C3946,Тех_Движение!$B$2:$B$5111,"&lt;="&amp;Q$3)-$F3946)))</f>
        <v>#VALUE!</v>
      </c>
      <c r="R3946" s="21" t="str">
        <f t="shared" si="184"/>
        <v/>
      </c>
      <c r="S3946" s="23" t="str">
        <f>IF($B3946="","",VLOOKUP($C3946,Настройки!$A$11:$L$17,9,FALSE))</f>
        <v/>
      </c>
      <c r="T3946" s="23" t="str">
        <f t="shared" si="185"/>
        <v/>
      </c>
    </row>
    <row r="3947" spans="1:20" x14ac:dyDescent="0.3">
      <c r="A3947" s="20">
        <f>Тех_Движение!$A$3944</f>
        <v>3943</v>
      </c>
      <c r="B3947" s="20" t="str">
        <f>IF(Тех_Движение!$F$3944&gt;0,Тех_Движение!$I$3944,"")</f>
        <v/>
      </c>
      <c r="C3947" s="20" t="str">
        <f>IF($B3947="","",Тех_Движение!$D$3944)</f>
        <v/>
      </c>
      <c r="D3947" s="9" t="str">
        <f>IF($B3947="","",Тех_Движение!$B$3944)</f>
        <v/>
      </c>
      <c r="E3947" s="21" t="str">
        <f>IF($B3947="","",Тех_Движение!$F$3944)</f>
        <v/>
      </c>
      <c r="F3947" s="21" t="str">
        <f>IF($B3947="","",SUMIFS($E$5:$E3946,$C$5:$C3946,$C3947))</f>
        <v/>
      </c>
      <c r="G3947" s="21" t="str">
        <f>IF($B3947="","",MAX(0,$E3947-MAX(0,SUMIFS(Тех_Движение!$G$2:$G$5111,Тех_Движение!$D$2:$D$5111,$C3947,Тех_Движение!$B$2:$B$5111,"&lt;="&amp;Настройки!$B$5-1)-$F3947)))</f>
        <v/>
      </c>
      <c r="H3947" s="21" t="str">
        <f>IF($B3947="","",IF(AND($D3947&gt;=Настройки!$B$5,$D3947&lt;=Настройки!$B$6),$E3947,0))</f>
        <v/>
      </c>
      <c r="I3947" s="21" t="str">
        <f t="shared" si="183"/>
        <v/>
      </c>
      <c r="J3947" s="21" t="str">
        <f>IF($B3947="","",MAX(0,$E3947-MAX(0,SUMIFS(Тех_Движение!$G$2:$G$5111,Тех_Движение!$D$2:$D$5111,$C3947,Тех_Движение!$B$2:$B$5111,"&lt;="&amp;Настройки!$B$6)-$F3947)))</f>
        <v/>
      </c>
      <c r="K3947" s="21" t="e">
        <f>IF(OR($B3947="",K$3&lt;$D3947+Настройки!$B$7),0,MAX(0,$E3947-MAX(0,SUMIFS(Тех_Движение!$G$2:$G$5111,Тех_Движение!$D$2:$D$5111,$C3947,Тех_Движение!$B$2:$B$5111,"&lt;="&amp;K$3)-$F3947)))</f>
        <v>#VALUE!</v>
      </c>
      <c r="L3947" s="21" t="e">
        <f>IF(OR($B3947="",L$3&lt;$D3947+Настройки!$B$7),0,MAX(0,$E3947-MAX(0,SUMIFS(Тех_Движение!$G$2:$G$5111,Тех_Движение!$D$2:$D$5111,$C3947,Тех_Движение!$B$2:$B$5111,"&lt;="&amp;L$3)-$F3947)))</f>
        <v>#VALUE!</v>
      </c>
      <c r="M3947" s="21" t="e">
        <f>IF(OR($B3947="",M$3&lt;$D3947+Настройки!$B$7),0,MAX(0,$E3947-MAX(0,SUMIFS(Тех_Движение!$G$2:$G$5111,Тех_Движение!$D$2:$D$5111,$C3947,Тех_Движение!$B$2:$B$5111,"&lt;="&amp;M$3)-$F3947)))</f>
        <v>#VALUE!</v>
      </c>
      <c r="N3947" s="21" t="e">
        <f>IF(OR($B3947="",N$3&lt;$D3947+Настройки!$B$7),0,MAX(0,$E3947-MAX(0,SUMIFS(Тех_Движение!$G$2:$G$5111,Тех_Движение!$D$2:$D$5111,$C3947,Тех_Движение!$B$2:$B$5111,"&lt;="&amp;N$3)-$F3947)))</f>
        <v>#VALUE!</v>
      </c>
      <c r="O3947" s="21" t="e">
        <f>IF(OR($B3947="",O$3&lt;$D3947+Настройки!$B$7),0,MAX(0,$E3947-MAX(0,SUMIFS(Тех_Движение!$G$2:$G$5111,Тех_Движение!$D$2:$D$5111,$C3947,Тех_Движение!$B$2:$B$5111,"&lt;="&amp;O$3)-$F3947)))</f>
        <v>#VALUE!</v>
      </c>
      <c r="P3947" s="21" t="e">
        <f>IF(OR($B3947="",P$3&lt;$D3947+Настройки!$B$7),0,MAX(0,$E3947-MAX(0,SUMIFS(Тех_Движение!$G$2:$G$5111,Тех_Движение!$D$2:$D$5111,$C3947,Тех_Движение!$B$2:$B$5111,"&lt;="&amp;P$3)-$F3947)))</f>
        <v>#VALUE!</v>
      </c>
      <c r="Q3947" s="21" t="e">
        <f>IF(OR($B3947="",Q$3&lt;$D3947+Настройки!$B$7),0,MAX(0,$E3947-MAX(0,SUMIFS(Тех_Движение!$G$2:$G$5111,Тех_Движение!$D$2:$D$5111,$C3947,Тех_Движение!$B$2:$B$5111,"&lt;="&amp;Q$3)-$F3947)))</f>
        <v>#VALUE!</v>
      </c>
      <c r="R3947" s="21" t="str">
        <f t="shared" si="184"/>
        <v/>
      </c>
      <c r="S3947" s="23" t="str">
        <f>IF($B3947="","",VLOOKUP($C3947,Настройки!$A$11:$L$17,9,FALSE))</f>
        <v/>
      </c>
      <c r="T3947" s="23" t="str">
        <f t="shared" si="185"/>
        <v/>
      </c>
    </row>
    <row r="3948" spans="1:20" x14ac:dyDescent="0.3">
      <c r="A3948" s="20">
        <f>Тех_Движение!$A$3945</f>
        <v>3944</v>
      </c>
      <c r="B3948" s="20" t="str">
        <f>IF(Тех_Движение!$F$3945&gt;0,Тех_Движение!$I$3945,"")</f>
        <v/>
      </c>
      <c r="C3948" s="20" t="str">
        <f>IF($B3948="","",Тех_Движение!$D$3945)</f>
        <v/>
      </c>
      <c r="D3948" s="9" t="str">
        <f>IF($B3948="","",Тех_Движение!$B$3945)</f>
        <v/>
      </c>
      <c r="E3948" s="21" t="str">
        <f>IF($B3948="","",Тех_Движение!$F$3945)</f>
        <v/>
      </c>
      <c r="F3948" s="21" t="str">
        <f>IF($B3948="","",SUMIFS($E$5:$E3947,$C$5:$C3947,$C3948))</f>
        <v/>
      </c>
      <c r="G3948" s="21" t="str">
        <f>IF($B3948="","",MAX(0,$E3948-MAX(0,SUMIFS(Тех_Движение!$G$2:$G$5111,Тех_Движение!$D$2:$D$5111,$C3948,Тех_Движение!$B$2:$B$5111,"&lt;="&amp;Настройки!$B$5-1)-$F3948)))</f>
        <v/>
      </c>
      <c r="H3948" s="21" t="str">
        <f>IF($B3948="","",IF(AND($D3948&gt;=Настройки!$B$5,$D3948&lt;=Настройки!$B$6),$E3948,0))</f>
        <v/>
      </c>
      <c r="I3948" s="21" t="str">
        <f t="shared" si="183"/>
        <v/>
      </c>
      <c r="J3948" s="21" t="str">
        <f>IF($B3948="","",MAX(0,$E3948-MAX(0,SUMIFS(Тех_Движение!$G$2:$G$5111,Тех_Движение!$D$2:$D$5111,$C3948,Тех_Движение!$B$2:$B$5111,"&lt;="&amp;Настройки!$B$6)-$F3948)))</f>
        <v/>
      </c>
      <c r="K3948" s="21" t="e">
        <f>IF(OR($B3948="",K$3&lt;$D3948+Настройки!$B$7),0,MAX(0,$E3948-MAX(0,SUMIFS(Тех_Движение!$G$2:$G$5111,Тех_Движение!$D$2:$D$5111,$C3948,Тех_Движение!$B$2:$B$5111,"&lt;="&amp;K$3)-$F3948)))</f>
        <v>#VALUE!</v>
      </c>
      <c r="L3948" s="21" t="e">
        <f>IF(OR($B3948="",L$3&lt;$D3948+Настройки!$B$7),0,MAX(0,$E3948-MAX(0,SUMIFS(Тех_Движение!$G$2:$G$5111,Тех_Движение!$D$2:$D$5111,$C3948,Тех_Движение!$B$2:$B$5111,"&lt;="&amp;L$3)-$F3948)))</f>
        <v>#VALUE!</v>
      </c>
      <c r="M3948" s="21" t="e">
        <f>IF(OR($B3948="",M$3&lt;$D3948+Настройки!$B$7),0,MAX(0,$E3948-MAX(0,SUMIFS(Тех_Движение!$G$2:$G$5111,Тех_Движение!$D$2:$D$5111,$C3948,Тех_Движение!$B$2:$B$5111,"&lt;="&amp;M$3)-$F3948)))</f>
        <v>#VALUE!</v>
      </c>
      <c r="N3948" s="21" t="e">
        <f>IF(OR($B3948="",N$3&lt;$D3948+Настройки!$B$7),0,MAX(0,$E3948-MAX(0,SUMIFS(Тех_Движение!$G$2:$G$5111,Тех_Движение!$D$2:$D$5111,$C3948,Тех_Движение!$B$2:$B$5111,"&lt;="&amp;N$3)-$F3948)))</f>
        <v>#VALUE!</v>
      </c>
      <c r="O3948" s="21" t="e">
        <f>IF(OR($B3948="",O$3&lt;$D3948+Настройки!$B$7),0,MAX(0,$E3948-MAX(0,SUMIFS(Тех_Движение!$G$2:$G$5111,Тех_Движение!$D$2:$D$5111,$C3948,Тех_Движение!$B$2:$B$5111,"&lt;="&amp;O$3)-$F3948)))</f>
        <v>#VALUE!</v>
      </c>
      <c r="P3948" s="21" t="e">
        <f>IF(OR($B3948="",P$3&lt;$D3948+Настройки!$B$7),0,MAX(0,$E3948-MAX(0,SUMIFS(Тех_Движение!$G$2:$G$5111,Тех_Движение!$D$2:$D$5111,$C3948,Тех_Движение!$B$2:$B$5111,"&lt;="&amp;P$3)-$F3948)))</f>
        <v>#VALUE!</v>
      </c>
      <c r="Q3948" s="21" t="e">
        <f>IF(OR($B3948="",Q$3&lt;$D3948+Настройки!$B$7),0,MAX(0,$E3948-MAX(0,SUMIFS(Тех_Движение!$G$2:$G$5111,Тех_Движение!$D$2:$D$5111,$C3948,Тех_Движение!$B$2:$B$5111,"&lt;="&amp;Q$3)-$F3948)))</f>
        <v>#VALUE!</v>
      </c>
      <c r="R3948" s="21" t="str">
        <f t="shared" si="184"/>
        <v/>
      </c>
      <c r="S3948" s="23" t="str">
        <f>IF($B3948="","",VLOOKUP($C3948,Настройки!$A$11:$L$17,9,FALSE))</f>
        <v/>
      </c>
      <c r="T3948" s="23" t="str">
        <f t="shared" si="185"/>
        <v/>
      </c>
    </row>
    <row r="3949" spans="1:20" x14ac:dyDescent="0.3">
      <c r="A3949" s="20">
        <f>Тех_Движение!$A$3946</f>
        <v>3945</v>
      </c>
      <c r="B3949" s="20" t="str">
        <f>IF(Тех_Движение!$F$3946&gt;0,Тех_Движение!$I$3946,"")</f>
        <v/>
      </c>
      <c r="C3949" s="20" t="str">
        <f>IF($B3949="","",Тех_Движение!$D$3946)</f>
        <v/>
      </c>
      <c r="D3949" s="9" t="str">
        <f>IF($B3949="","",Тех_Движение!$B$3946)</f>
        <v/>
      </c>
      <c r="E3949" s="21" t="str">
        <f>IF($B3949="","",Тех_Движение!$F$3946)</f>
        <v/>
      </c>
      <c r="F3949" s="21" t="str">
        <f>IF($B3949="","",SUMIFS($E$5:$E3948,$C$5:$C3948,$C3949))</f>
        <v/>
      </c>
      <c r="G3949" s="21" t="str">
        <f>IF($B3949="","",MAX(0,$E3949-MAX(0,SUMIFS(Тех_Движение!$G$2:$G$5111,Тех_Движение!$D$2:$D$5111,$C3949,Тех_Движение!$B$2:$B$5111,"&lt;="&amp;Настройки!$B$5-1)-$F3949)))</f>
        <v/>
      </c>
      <c r="H3949" s="21" t="str">
        <f>IF($B3949="","",IF(AND($D3949&gt;=Настройки!$B$5,$D3949&lt;=Настройки!$B$6),$E3949,0))</f>
        <v/>
      </c>
      <c r="I3949" s="21" t="str">
        <f t="shared" si="183"/>
        <v/>
      </c>
      <c r="J3949" s="21" t="str">
        <f>IF($B3949="","",MAX(0,$E3949-MAX(0,SUMIFS(Тех_Движение!$G$2:$G$5111,Тех_Движение!$D$2:$D$5111,$C3949,Тех_Движение!$B$2:$B$5111,"&lt;="&amp;Настройки!$B$6)-$F3949)))</f>
        <v/>
      </c>
      <c r="K3949" s="21" t="e">
        <f>IF(OR($B3949="",K$3&lt;$D3949+Настройки!$B$7),0,MAX(0,$E3949-MAX(0,SUMIFS(Тех_Движение!$G$2:$G$5111,Тех_Движение!$D$2:$D$5111,$C3949,Тех_Движение!$B$2:$B$5111,"&lt;="&amp;K$3)-$F3949)))</f>
        <v>#VALUE!</v>
      </c>
      <c r="L3949" s="21" t="e">
        <f>IF(OR($B3949="",L$3&lt;$D3949+Настройки!$B$7),0,MAX(0,$E3949-MAX(0,SUMIFS(Тех_Движение!$G$2:$G$5111,Тех_Движение!$D$2:$D$5111,$C3949,Тех_Движение!$B$2:$B$5111,"&lt;="&amp;L$3)-$F3949)))</f>
        <v>#VALUE!</v>
      </c>
      <c r="M3949" s="21" t="e">
        <f>IF(OR($B3949="",M$3&lt;$D3949+Настройки!$B$7),0,MAX(0,$E3949-MAX(0,SUMIFS(Тех_Движение!$G$2:$G$5111,Тех_Движение!$D$2:$D$5111,$C3949,Тех_Движение!$B$2:$B$5111,"&lt;="&amp;M$3)-$F3949)))</f>
        <v>#VALUE!</v>
      </c>
      <c r="N3949" s="21" t="e">
        <f>IF(OR($B3949="",N$3&lt;$D3949+Настройки!$B$7),0,MAX(0,$E3949-MAX(0,SUMIFS(Тех_Движение!$G$2:$G$5111,Тех_Движение!$D$2:$D$5111,$C3949,Тех_Движение!$B$2:$B$5111,"&lt;="&amp;N$3)-$F3949)))</f>
        <v>#VALUE!</v>
      </c>
      <c r="O3949" s="21" t="e">
        <f>IF(OR($B3949="",O$3&lt;$D3949+Настройки!$B$7),0,MAX(0,$E3949-MAX(0,SUMIFS(Тех_Движение!$G$2:$G$5111,Тех_Движение!$D$2:$D$5111,$C3949,Тех_Движение!$B$2:$B$5111,"&lt;="&amp;O$3)-$F3949)))</f>
        <v>#VALUE!</v>
      </c>
      <c r="P3949" s="21" t="e">
        <f>IF(OR($B3949="",P$3&lt;$D3949+Настройки!$B$7),0,MAX(0,$E3949-MAX(0,SUMIFS(Тех_Движение!$G$2:$G$5111,Тех_Движение!$D$2:$D$5111,$C3949,Тех_Движение!$B$2:$B$5111,"&lt;="&amp;P$3)-$F3949)))</f>
        <v>#VALUE!</v>
      </c>
      <c r="Q3949" s="21" t="e">
        <f>IF(OR($B3949="",Q$3&lt;$D3949+Настройки!$B$7),0,MAX(0,$E3949-MAX(0,SUMIFS(Тех_Движение!$G$2:$G$5111,Тех_Движение!$D$2:$D$5111,$C3949,Тех_Движение!$B$2:$B$5111,"&lt;="&amp;Q$3)-$F3949)))</f>
        <v>#VALUE!</v>
      </c>
      <c r="R3949" s="21" t="str">
        <f t="shared" si="184"/>
        <v/>
      </c>
      <c r="S3949" s="23" t="str">
        <f>IF($B3949="","",VLOOKUP($C3949,Настройки!$A$11:$L$17,9,FALSE))</f>
        <v/>
      </c>
      <c r="T3949" s="23" t="str">
        <f t="shared" si="185"/>
        <v/>
      </c>
    </row>
    <row r="3950" spans="1:20" x14ac:dyDescent="0.3">
      <c r="A3950" s="20">
        <f>Тех_Движение!$A$3947</f>
        <v>3946</v>
      </c>
      <c r="B3950" s="20" t="str">
        <f>IF(Тех_Движение!$F$3947&gt;0,Тех_Движение!$I$3947,"")</f>
        <v/>
      </c>
      <c r="C3950" s="20" t="str">
        <f>IF($B3950="","",Тех_Движение!$D$3947)</f>
        <v/>
      </c>
      <c r="D3950" s="9" t="str">
        <f>IF($B3950="","",Тех_Движение!$B$3947)</f>
        <v/>
      </c>
      <c r="E3950" s="21" t="str">
        <f>IF($B3950="","",Тех_Движение!$F$3947)</f>
        <v/>
      </c>
      <c r="F3950" s="21" t="str">
        <f>IF($B3950="","",SUMIFS($E$5:$E3949,$C$5:$C3949,$C3950))</f>
        <v/>
      </c>
      <c r="G3950" s="21" t="str">
        <f>IF($B3950="","",MAX(0,$E3950-MAX(0,SUMIFS(Тех_Движение!$G$2:$G$5111,Тех_Движение!$D$2:$D$5111,$C3950,Тех_Движение!$B$2:$B$5111,"&lt;="&amp;Настройки!$B$5-1)-$F3950)))</f>
        <v/>
      </c>
      <c r="H3950" s="21" t="str">
        <f>IF($B3950="","",IF(AND($D3950&gt;=Настройки!$B$5,$D3950&lt;=Настройки!$B$6),$E3950,0))</f>
        <v/>
      </c>
      <c r="I3950" s="21" t="str">
        <f t="shared" si="183"/>
        <v/>
      </c>
      <c r="J3950" s="21" t="str">
        <f>IF($B3950="","",MAX(0,$E3950-MAX(0,SUMIFS(Тех_Движение!$G$2:$G$5111,Тех_Движение!$D$2:$D$5111,$C3950,Тех_Движение!$B$2:$B$5111,"&lt;="&amp;Настройки!$B$6)-$F3950)))</f>
        <v/>
      </c>
      <c r="K3950" s="21" t="e">
        <f>IF(OR($B3950="",K$3&lt;$D3950+Настройки!$B$7),0,MAX(0,$E3950-MAX(0,SUMIFS(Тех_Движение!$G$2:$G$5111,Тех_Движение!$D$2:$D$5111,$C3950,Тех_Движение!$B$2:$B$5111,"&lt;="&amp;K$3)-$F3950)))</f>
        <v>#VALUE!</v>
      </c>
      <c r="L3950" s="21" t="e">
        <f>IF(OR($B3950="",L$3&lt;$D3950+Настройки!$B$7),0,MAX(0,$E3950-MAX(0,SUMIFS(Тех_Движение!$G$2:$G$5111,Тех_Движение!$D$2:$D$5111,$C3950,Тех_Движение!$B$2:$B$5111,"&lt;="&amp;L$3)-$F3950)))</f>
        <v>#VALUE!</v>
      </c>
      <c r="M3950" s="21" t="e">
        <f>IF(OR($B3950="",M$3&lt;$D3950+Настройки!$B$7),0,MAX(0,$E3950-MAX(0,SUMIFS(Тех_Движение!$G$2:$G$5111,Тех_Движение!$D$2:$D$5111,$C3950,Тех_Движение!$B$2:$B$5111,"&lt;="&amp;M$3)-$F3950)))</f>
        <v>#VALUE!</v>
      </c>
      <c r="N3950" s="21" t="e">
        <f>IF(OR($B3950="",N$3&lt;$D3950+Настройки!$B$7),0,MAX(0,$E3950-MAX(0,SUMIFS(Тех_Движение!$G$2:$G$5111,Тех_Движение!$D$2:$D$5111,$C3950,Тех_Движение!$B$2:$B$5111,"&lt;="&amp;N$3)-$F3950)))</f>
        <v>#VALUE!</v>
      </c>
      <c r="O3950" s="21" t="e">
        <f>IF(OR($B3950="",O$3&lt;$D3950+Настройки!$B$7),0,MAX(0,$E3950-MAX(0,SUMIFS(Тех_Движение!$G$2:$G$5111,Тех_Движение!$D$2:$D$5111,$C3950,Тех_Движение!$B$2:$B$5111,"&lt;="&amp;O$3)-$F3950)))</f>
        <v>#VALUE!</v>
      </c>
      <c r="P3950" s="21" t="e">
        <f>IF(OR($B3950="",P$3&lt;$D3950+Настройки!$B$7),0,MAX(0,$E3950-MAX(0,SUMIFS(Тех_Движение!$G$2:$G$5111,Тех_Движение!$D$2:$D$5111,$C3950,Тех_Движение!$B$2:$B$5111,"&lt;="&amp;P$3)-$F3950)))</f>
        <v>#VALUE!</v>
      </c>
      <c r="Q3950" s="21" t="e">
        <f>IF(OR($B3950="",Q$3&lt;$D3950+Настройки!$B$7),0,MAX(0,$E3950-MAX(0,SUMIFS(Тех_Движение!$G$2:$G$5111,Тех_Движение!$D$2:$D$5111,$C3950,Тех_Движение!$B$2:$B$5111,"&lt;="&amp;Q$3)-$F3950)))</f>
        <v>#VALUE!</v>
      </c>
      <c r="R3950" s="21" t="str">
        <f t="shared" si="184"/>
        <v/>
      </c>
      <c r="S3950" s="23" t="str">
        <f>IF($B3950="","",VLOOKUP($C3950,Настройки!$A$11:$L$17,9,FALSE))</f>
        <v/>
      </c>
      <c r="T3950" s="23" t="str">
        <f t="shared" si="185"/>
        <v/>
      </c>
    </row>
    <row r="3951" spans="1:20" x14ac:dyDescent="0.3">
      <c r="A3951" s="20">
        <f>Тех_Движение!$A$3948</f>
        <v>3947</v>
      </c>
      <c r="B3951" s="20" t="str">
        <f>IF(Тех_Движение!$F$3948&gt;0,Тех_Движение!$I$3948,"")</f>
        <v/>
      </c>
      <c r="C3951" s="20" t="str">
        <f>IF($B3951="","",Тех_Движение!$D$3948)</f>
        <v/>
      </c>
      <c r="D3951" s="9" t="str">
        <f>IF($B3951="","",Тех_Движение!$B$3948)</f>
        <v/>
      </c>
      <c r="E3951" s="21" t="str">
        <f>IF($B3951="","",Тех_Движение!$F$3948)</f>
        <v/>
      </c>
      <c r="F3951" s="21" t="str">
        <f>IF($B3951="","",SUMIFS($E$5:$E3950,$C$5:$C3950,$C3951))</f>
        <v/>
      </c>
      <c r="G3951" s="21" t="str">
        <f>IF($B3951="","",MAX(0,$E3951-MAX(0,SUMIFS(Тех_Движение!$G$2:$G$5111,Тех_Движение!$D$2:$D$5111,$C3951,Тех_Движение!$B$2:$B$5111,"&lt;="&amp;Настройки!$B$5-1)-$F3951)))</f>
        <v/>
      </c>
      <c r="H3951" s="21" t="str">
        <f>IF($B3951="","",IF(AND($D3951&gt;=Настройки!$B$5,$D3951&lt;=Настройки!$B$6),$E3951,0))</f>
        <v/>
      </c>
      <c r="I3951" s="21" t="str">
        <f t="shared" si="183"/>
        <v/>
      </c>
      <c r="J3951" s="21" t="str">
        <f>IF($B3951="","",MAX(0,$E3951-MAX(0,SUMIFS(Тех_Движение!$G$2:$G$5111,Тех_Движение!$D$2:$D$5111,$C3951,Тех_Движение!$B$2:$B$5111,"&lt;="&amp;Настройки!$B$6)-$F3951)))</f>
        <v/>
      </c>
      <c r="K3951" s="21" t="e">
        <f>IF(OR($B3951="",K$3&lt;$D3951+Настройки!$B$7),0,MAX(0,$E3951-MAX(0,SUMIFS(Тех_Движение!$G$2:$G$5111,Тех_Движение!$D$2:$D$5111,$C3951,Тех_Движение!$B$2:$B$5111,"&lt;="&amp;K$3)-$F3951)))</f>
        <v>#VALUE!</v>
      </c>
      <c r="L3951" s="21" t="e">
        <f>IF(OR($B3951="",L$3&lt;$D3951+Настройки!$B$7),0,MAX(0,$E3951-MAX(0,SUMIFS(Тех_Движение!$G$2:$G$5111,Тех_Движение!$D$2:$D$5111,$C3951,Тех_Движение!$B$2:$B$5111,"&lt;="&amp;L$3)-$F3951)))</f>
        <v>#VALUE!</v>
      </c>
      <c r="M3951" s="21" t="e">
        <f>IF(OR($B3951="",M$3&lt;$D3951+Настройки!$B$7),0,MAX(0,$E3951-MAX(0,SUMIFS(Тех_Движение!$G$2:$G$5111,Тех_Движение!$D$2:$D$5111,$C3951,Тех_Движение!$B$2:$B$5111,"&lt;="&amp;M$3)-$F3951)))</f>
        <v>#VALUE!</v>
      </c>
      <c r="N3951" s="21" t="e">
        <f>IF(OR($B3951="",N$3&lt;$D3951+Настройки!$B$7),0,MAX(0,$E3951-MAX(0,SUMIFS(Тех_Движение!$G$2:$G$5111,Тех_Движение!$D$2:$D$5111,$C3951,Тех_Движение!$B$2:$B$5111,"&lt;="&amp;N$3)-$F3951)))</f>
        <v>#VALUE!</v>
      </c>
      <c r="O3951" s="21" t="e">
        <f>IF(OR($B3951="",O$3&lt;$D3951+Настройки!$B$7),0,MAX(0,$E3951-MAX(0,SUMIFS(Тех_Движение!$G$2:$G$5111,Тех_Движение!$D$2:$D$5111,$C3951,Тех_Движение!$B$2:$B$5111,"&lt;="&amp;O$3)-$F3951)))</f>
        <v>#VALUE!</v>
      </c>
      <c r="P3951" s="21" t="e">
        <f>IF(OR($B3951="",P$3&lt;$D3951+Настройки!$B$7),0,MAX(0,$E3951-MAX(0,SUMIFS(Тех_Движение!$G$2:$G$5111,Тех_Движение!$D$2:$D$5111,$C3951,Тех_Движение!$B$2:$B$5111,"&lt;="&amp;P$3)-$F3951)))</f>
        <v>#VALUE!</v>
      </c>
      <c r="Q3951" s="21" t="e">
        <f>IF(OR($B3951="",Q$3&lt;$D3951+Настройки!$B$7),0,MAX(0,$E3951-MAX(0,SUMIFS(Тех_Движение!$G$2:$G$5111,Тех_Движение!$D$2:$D$5111,$C3951,Тех_Движение!$B$2:$B$5111,"&lt;="&amp;Q$3)-$F3951)))</f>
        <v>#VALUE!</v>
      </c>
      <c r="R3951" s="21" t="str">
        <f t="shared" si="184"/>
        <v/>
      </c>
      <c r="S3951" s="23" t="str">
        <f>IF($B3951="","",VLOOKUP($C3951,Настройки!$A$11:$L$17,9,FALSE))</f>
        <v/>
      </c>
      <c r="T3951" s="23" t="str">
        <f t="shared" si="185"/>
        <v/>
      </c>
    </row>
    <row r="3952" spans="1:20" x14ac:dyDescent="0.3">
      <c r="A3952" s="20">
        <f>Тех_Движение!$A$3949</f>
        <v>3948</v>
      </c>
      <c r="B3952" s="20" t="str">
        <f>IF(Тех_Движение!$F$3949&gt;0,Тех_Движение!$I$3949,"")</f>
        <v/>
      </c>
      <c r="C3952" s="20" t="str">
        <f>IF($B3952="","",Тех_Движение!$D$3949)</f>
        <v/>
      </c>
      <c r="D3952" s="9" t="str">
        <f>IF($B3952="","",Тех_Движение!$B$3949)</f>
        <v/>
      </c>
      <c r="E3952" s="21" t="str">
        <f>IF($B3952="","",Тех_Движение!$F$3949)</f>
        <v/>
      </c>
      <c r="F3952" s="21" t="str">
        <f>IF($B3952="","",SUMIFS($E$5:$E3951,$C$5:$C3951,$C3952))</f>
        <v/>
      </c>
      <c r="G3952" s="21" t="str">
        <f>IF($B3952="","",MAX(0,$E3952-MAX(0,SUMIFS(Тех_Движение!$G$2:$G$5111,Тех_Движение!$D$2:$D$5111,$C3952,Тех_Движение!$B$2:$B$5111,"&lt;="&amp;Настройки!$B$5-1)-$F3952)))</f>
        <v/>
      </c>
      <c r="H3952" s="21" t="str">
        <f>IF($B3952="","",IF(AND($D3952&gt;=Настройки!$B$5,$D3952&lt;=Настройки!$B$6),$E3952,0))</f>
        <v/>
      </c>
      <c r="I3952" s="21" t="str">
        <f t="shared" si="183"/>
        <v/>
      </c>
      <c r="J3952" s="21" t="str">
        <f>IF($B3952="","",MAX(0,$E3952-MAX(0,SUMIFS(Тех_Движение!$G$2:$G$5111,Тех_Движение!$D$2:$D$5111,$C3952,Тех_Движение!$B$2:$B$5111,"&lt;="&amp;Настройки!$B$6)-$F3952)))</f>
        <v/>
      </c>
      <c r="K3952" s="21" t="e">
        <f>IF(OR($B3952="",K$3&lt;$D3952+Настройки!$B$7),0,MAX(0,$E3952-MAX(0,SUMIFS(Тех_Движение!$G$2:$G$5111,Тех_Движение!$D$2:$D$5111,$C3952,Тех_Движение!$B$2:$B$5111,"&lt;="&amp;K$3)-$F3952)))</f>
        <v>#VALUE!</v>
      </c>
      <c r="L3952" s="21" t="e">
        <f>IF(OR($B3952="",L$3&lt;$D3952+Настройки!$B$7),0,MAX(0,$E3952-MAX(0,SUMIFS(Тех_Движение!$G$2:$G$5111,Тех_Движение!$D$2:$D$5111,$C3952,Тех_Движение!$B$2:$B$5111,"&lt;="&amp;L$3)-$F3952)))</f>
        <v>#VALUE!</v>
      </c>
      <c r="M3952" s="21" t="e">
        <f>IF(OR($B3952="",M$3&lt;$D3952+Настройки!$B$7),0,MAX(0,$E3952-MAX(0,SUMIFS(Тех_Движение!$G$2:$G$5111,Тех_Движение!$D$2:$D$5111,$C3952,Тех_Движение!$B$2:$B$5111,"&lt;="&amp;M$3)-$F3952)))</f>
        <v>#VALUE!</v>
      </c>
      <c r="N3952" s="21" t="e">
        <f>IF(OR($B3952="",N$3&lt;$D3952+Настройки!$B$7),0,MAX(0,$E3952-MAX(0,SUMIFS(Тех_Движение!$G$2:$G$5111,Тех_Движение!$D$2:$D$5111,$C3952,Тех_Движение!$B$2:$B$5111,"&lt;="&amp;N$3)-$F3952)))</f>
        <v>#VALUE!</v>
      </c>
      <c r="O3952" s="21" t="e">
        <f>IF(OR($B3952="",O$3&lt;$D3952+Настройки!$B$7),0,MAX(0,$E3952-MAX(0,SUMIFS(Тех_Движение!$G$2:$G$5111,Тех_Движение!$D$2:$D$5111,$C3952,Тех_Движение!$B$2:$B$5111,"&lt;="&amp;O$3)-$F3952)))</f>
        <v>#VALUE!</v>
      </c>
      <c r="P3952" s="21" t="e">
        <f>IF(OR($B3952="",P$3&lt;$D3952+Настройки!$B$7),0,MAX(0,$E3952-MAX(0,SUMIFS(Тех_Движение!$G$2:$G$5111,Тех_Движение!$D$2:$D$5111,$C3952,Тех_Движение!$B$2:$B$5111,"&lt;="&amp;P$3)-$F3952)))</f>
        <v>#VALUE!</v>
      </c>
      <c r="Q3952" s="21" t="e">
        <f>IF(OR($B3952="",Q$3&lt;$D3952+Настройки!$B$7),0,MAX(0,$E3952-MAX(0,SUMIFS(Тех_Движение!$G$2:$G$5111,Тех_Движение!$D$2:$D$5111,$C3952,Тех_Движение!$B$2:$B$5111,"&lt;="&amp;Q$3)-$F3952)))</f>
        <v>#VALUE!</v>
      </c>
      <c r="R3952" s="21" t="str">
        <f t="shared" si="184"/>
        <v/>
      </c>
      <c r="S3952" s="23" t="str">
        <f>IF($B3952="","",VLOOKUP($C3952,Настройки!$A$11:$L$17,9,FALSE))</f>
        <v/>
      </c>
      <c r="T3952" s="23" t="str">
        <f t="shared" si="185"/>
        <v/>
      </c>
    </row>
    <row r="3953" spans="1:20" x14ac:dyDescent="0.3">
      <c r="A3953" s="20">
        <f>Тех_Движение!$A$3950</f>
        <v>3949</v>
      </c>
      <c r="B3953" s="20" t="str">
        <f>IF(Тех_Движение!$F$3950&gt;0,Тех_Движение!$I$3950,"")</f>
        <v/>
      </c>
      <c r="C3953" s="20" t="str">
        <f>IF($B3953="","",Тех_Движение!$D$3950)</f>
        <v/>
      </c>
      <c r="D3953" s="9" t="str">
        <f>IF($B3953="","",Тех_Движение!$B$3950)</f>
        <v/>
      </c>
      <c r="E3953" s="21" t="str">
        <f>IF($B3953="","",Тех_Движение!$F$3950)</f>
        <v/>
      </c>
      <c r="F3953" s="21" t="str">
        <f>IF($B3953="","",SUMIFS($E$5:$E3952,$C$5:$C3952,$C3953))</f>
        <v/>
      </c>
      <c r="G3953" s="21" t="str">
        <f>IF($B3953="","",MAX(0,$E3953-MAX(0,SUMIFS(Тех_Движение!$G$2:$G$5111,Тех_Движение!$D$2:$D$5111,$C3953,Тех_Движение!$B$2:$B$5111,"&lt;="&amp;Настройки!$B$5-1)-$F3953)))</f>
        <v/>
      </c>
      <c r="H3953" s="21" t="str">
        <f>IF($B3953="","",IF(AND($D3953&gt;=Настройки!$B$5,$D3953&lt;=Настройки!$B$6),$E3953,0))</f>
        <v/>
      </c>
      <c r="I3953" s="21" t="str">
        <f t="shared" si="183"/>
        <v/>
      </c>
      <c r="J3953" s="21" t="str">
        <f>IF($B3953="","",MAX(0,$E3953-MAX(0,SUMIFS(Тех_Движение!$G$2:$G$5111,Тех_Движение!$D$2:$D$5111,$C3953,Тех_Движение!$B$2:$B$5111,"&lt;="&amp;Настройки!$B$6)-$F3953)))</f>
        <v/>
      </c>
      <c r="K3953" s="21" t="e">
        <f>IF(OR($B3953="",K$3&lt;$D3953+Настройки!$B$7),0,MAX(0,$E3953-MAX(0,SUMIFS(Тех_Движение!$G$2:$G$5111,Тех_Движение!$D$2:$D$5111,$C3953,Тех_Движение!$B$2:$B$5111,"&lt;="&amp;K$3)-$F3953)))</f>
        <v>#VALUE!</v>
      </c>
      <c r="L3953" s="21" t="e">
        <f>IF(OR($B3953="",L$3&lt;$D3953+Настройки!$B$7),0,MAX(0,$E3953-MAX(0,SUMIFS(Тех_Движение!$G$2:$G$5111,Тех_Движение!$D$2:$D$5111,$C3953,Тех_Движение!$B$2:$B$5111,"&lt;="&amp;L$3)-$F3953)))</f>
        <v>#VALUE!</v>
      </c>
      <c r="M3953" s="21" t="e">
        <f>IF(OR($B3953="",M$3&lt;$D3953+Настройки!$B$7),0,MAX(0,$E3953-MAX(0,SUMIFS(Тех_Движение!$G$2:$G$5111,Тех_Движение!$D$2:$D$5111,$C3953,Тех_Движение!$B$2:$B$5111,"&lt;="&amp;M$3)-$F3953)))</f>
        <v>#VALUE!</v>
      </c>
      <c r="N3953" s="21" t="e">
        <f>IF(OR($B3953="",N$3&lt;$D3953+Настройки!$B$7),0,MAX(0,$E3953-MAX(0,SUMIFS(Тех_Движение!$G$2:$G$5111,Тех_Движение!$D$2:$D$5111,$C3953,Тех_Движение!$B$2:$B$5111,"&lt;="&amp;N$3)-$F3953)))</f>
        <v>#VALUE!</v>
      </c>
      <c r="O3953" s="21" t="e">
        <f>IF(OR($B3953="",O$3&lt;$D3953+Настройки!$B$7),0,MAX(0,$E3953-MAX(0,SUMIFS(Тех_Движение!$G$2:$G$5111,Тех_Движение!$D$2:$D$5111,$C3953,Тех_Движение!$B$2:$B$5111,"&lt;="&amp;O$3)-$F3953)))</f>
        <v>#VALUE!</v>
      </c>
      <c r="P3953" s="21" t="e">
        <f>IF(OR($B3953="",P$3&lt;$D3953+Настройки!$B$7),0,MAX(0,$E3953-MAX(0,SUMIFS(Тех_Движение!$G$2:$G$5111,Тех_Движение!$D$2:$D$5111,$C3953,Тех_Движение!$B$2:$B$5111,"&lt;="&amp;P$3)-$F3953)))</f>
        <v>#VALUE!</v>
      </c>
      <c r="Q3953" s="21" t="e">
        <f>IF(OR($B3953="",Q$3&lt;$D3953+Настройки!$B$7),0,MAX(0,$E3953-MAX(0,SUMIFS(Тех_Движение!$G$2:$G$5111,Тех_Движение!$D$2:$D$5111,$C3953,Тех_Движение!$B$2:$B$5111,"&lt;="&amp;Q$3)-$F3953)))</f>
        <v>#VALUE!</v>
      </c>
      <c r="R3953" s="21" t="str">
        <f t="shared" si="184"/>
        <v/>
      </c>
      <c r="S3953" s="23" t="str">
        <f>IF($B3953="","",VLOOKUP($C3953,Настройки!$A$11:$L$17,9,FALSE))</f>
        <v/>
      </c>
      <c r="T3953" s="23" t="str">
        <f t="shared" si="185"/>
        <v/>
      </c>
    </row>
    <row r="3954" spans="1:20" x14ac:dyDescent="0.3">
      <c r="A3954" s="20">
        <f>Тех_Движение!$A$3951</f>
        <v>3950</v>
      </c>
      <c r="B3954" s="20" t="str">
        <f>IF(Тех_Движение!$F$3951&gt;0,Тех_Движение!$I$3951,"")</f>
        <v/>
      </c>
      <c r="C3954" s="20" t="str">
        <f>IF($B3954="","",Тех_Движение!$D$3951)</f>
        <v/>
      </c>
      <c r="D3954" s="9" t="str">
        <f>IF($B3954="","",Тех_Движение!$B$3951)</f>
        <v/>
      </c>
      <c r="E3954" s="21" t="str">
        <f>IF($B3954="","",Тех_Движение!$F$3951)</f>
        <v/>
      </c>
      <c r="F3954" s="21" t="str">
        <f>IF($B3954="","",SUMIFS($E$5:$E3953,$C$5:$C3953,$C3954))</f>
        <v/>
      </c>
      <c r="G3954" s="21" t="str">
        <f>IF($B3954="","",MAX(0,$E3954-MAX(0,SUMIFS(Тех_Движение!$G$2:$G$5111,Тех_Движение!$D$2:$D$5111,$C3954,Тех_Движение!$B$2:$B$5111,"&lt;="&amp;Настройки!$B$5-1)-$F3954)))</f>
        <v/>
      </c>
      <c r="H3954" s="21" t="str">
        <f>IF($B3954="","",IF(AND($D3954&gt;=Настройки!$B$5,$D3954&lt;=Настройки!$B$6),$E3954,0))</f>
        <v/>
      </c>
      <c r="I3954" s="21" t="str">
        <f t="shared" si="183"/>
        <v/>
      </c>
      <c r="J3954" s="21" t="str">
        <f>IF($B3954="","",MAX(0,$E3954-MAX(0,SUMIFS(Тех_Движение!$G$2:$G$5111,Тех_Движение!$D$2:$D$5111,$C3954,Тех_Движение!$B$2:$B$5111,"&lt;="&amp;Настройки!$B$6)-$F3954)))</f>
        <v/>
      </c>
      <c r="K3954" s="21" t="e">
        <f>IF(OR($B3954="",K$3&lt;$D3954+Настройки!$B$7),0,MAX(0,$E3954-MAX(0,SUMIFS(Тех_Движение!$G$2:$G$5111,Тех_Движение!$D$2:$D$5111,$C3954,Тех_Движение!$B$2:$B$5111,"&lt;="&amp;K$3)-$F3954)))</f>
        <v>#VALUE!</v>
      </c>
      <c r="L3954" s="21" t="e">
        <f>IF(OR($B3954="",L$3&lt;$D3954+Настройки!$B$7),0,MAX(0,$E3954-MAX(0,SUMIFS(Тех_Движение!$G$2:$G$5111,Тех_Движение!$D$2:$D$5111,$C3954,Тех_Движение!$B$2:$B$5111,"&lt;="&amp;L$3)-$F3954)))</f>
        <v>#VALUE!</v>
      </c>
      <c r="M3954" s="21" t="e">
        <f>IF(OR($B3954="",M$3&lt;$D3954+Настройки!$B$7),0,MAX(0,$E3954-MAX(0,SUMIFS(Тех_Движение!$G$2:$G$5111,Тех_Движение!$D$2:$D$5111,$C3954,Тех_Движение!$B$2:$B$5111,"&lt;="&amp;M$3)-$F3954)))</f>
        <v>#VALUE!</v>
      </c>
      <c r="N3954" s="21" t="e">
        <f>IF(OR($B3954="",N$3&lt;$D3954+Настройки!$B$7),0,MAX(0,$E3954-MAX(0,SUMIFS(Тех_Движение!$G$2:$G$5111,Тех_Движение!$D$2:$D$5111,$C3954,Тех_Движение!$B$2:$B$5111,"&lt;="&amp;N$3)-$F3954)))</f>
        <v>#VALUE!</v>
      </c>
      <c r="O3954" s="21" t="e">
        <f>IF(OR($B3954="",O$3&lt;$D3954+Настройки!$B$7),0,MAX(0,$E3954-MAX(0,SUMIFS(Тех_Движение!$G$2:$G$5111,Тех_Движение!$D$2:$D$5111,$C3954,Тех_Движение!$B$2:$B$5111,"&lt;="&amp;O$3)-$F3954)))</f>
        <v>#VALUE!</v>
      </c>
      <c r="P3954" s="21" t="e">
        <f>IF(OR($B3954="",P$3&lt;$D3954+Настройки!$B$7),0,MAX(0,$E3954-MAX(0,SUMIFS(Тех_Движение!$G$2:$G$5111,Тех_Движение!$D$2:$D$5111,$C3954,Тех_Движение!$B$2:$B$5111,"&lt;="&amp;P$3)-$F3954)))</f>
        <v>#VALUE!</v>
      </c>
      <c r="Q3954" s="21" t="e">
        <f>IF(OR($B3954="",Q$3&lt;$D3954+Настройки!$B$7),0,MAX(0,$E3954-MAX(0,SUMIFS(Тех_Движение!$G$2:$G$5111,Тех_Движение!$D$2:$D$5111,$C3954,Тех_Движение!$B$2:$B$5111,"&lt;="&amp;Q$3)-$F3954)))</f>
        <v>#VALUE!</v>
      </c>
      <c r="R3954" s="21" t="str">
        <f t="shared" si="184"/>
        <v/>
      </c>
      <c r="S3954" s="23" t="str">
        <f>IF($B3954="","",VLOOKUP($C3954,Настройки!$A$11:$L$17,9,FALSE))</f>
        <v/>
      </c>
      <c r="T3954" s="23" t="str">
        <f t="shared" si="185"/>
        <v/>
      </c>
    </row>
    <row r="3955" spans="1:20" x14ac:dyDescent="0.3">
      <c r="A3955" s="20">
        <f>Тех_Движение!$A$3952</f>
        <v>3951</v>
      </c>
      <c r="B3955" s="20" t="str">
        <f>IF(Тех_Движение!$F$3952&gt;0,Тех_Движение!$I$3952,"")</f>
        <v/>
      </c>
      <c r="C3955" s="20" t="str">
        <f>IF($B3955="","",Тех_Движение!$D$3952)</f>
        <v/>
      </c>
      <c r="D3955" s="9" t="str">
        <f>IF($B3955="","",Тех_Движение!$B$3952)</f>
        <v/>
      </c>
      <c r="E3955" s="21" t="str">
        <f>IF($B3955="","",Тех_Движение!$F$3952)</f>
        <v/>
      </c>
      <c r="F3955" s="21" t="str">
        <f>IF($B3955="","",SUMIFS($E$5:$E3954,$C$5:$C3954,$C3955))</f>
        <v/>
      </c>
      <c r="G3955" s="21" t="str">
        <f>IF($B3955="","",MAX(0,$E3955-MAX(0,SUMIFS(Тех_Движение!$G$2:$G$5111,Тех_Движение!$D$2:$D$5111,$C3955,Тех_Движение!$B$2:$B$5111,"&lt;="&amp;Настройки!$B$5-1)-$F3955)))</f>
        <v/>
      </c>
      <c r="H3955" s="21" t="str">
        <f>IF($B3955="","",IF(AND($D3955&gt;=Настройки!$B$5,$D3955&lt;=Настройки!$B$6),$E3955,0))</f>
        <v/>
      </c>
      <c r="I3955" s="21" t="str">
        <f t="shared" si="183"/>
        <v/>
      </c>
      <c r="J3955" s="21" t="str">
        <f>IF($B3955="","",MAX(0,$E3955-MAX(0,SUMIFS(Тех_Движение!$G$2:$G$5111,Тех_Движение!$D$2:$D$5111,$C3955,Тех_Движение!$B$2:$B$5111,"&lt;="&amp;Настройки!$B$6)-$F3955)))</f>
        <v/>
      </c>
      <c r="K3955" s="21" t="e">
        <f>IF(OR($B3955="",K$3&lt;$D3955+Настройки!$B$7),0,MAX(0,$E3955-MAX(0,SUMIFS(Тех_Движение!$G$2:$G$5111,Тех_Движение!$D$2:$D$5111,$C3955,Тех_Движение!$B$2:$B$5111,"&lt;="&amp;K$3)-$F3955)))</f>
        <v>#VALUE!</v>
      </c>
      <c r="L3955" s="21" t="e">
        <f>IF(OR($B3955="",L$3&lt;$D3955+Настройки!$B$7),0,MAX(0,$E3955-MAX(0,SUMIFS(Тех_Движение!$G$2:$G$5111,Тех_Движение!$D$2:$D$5111,$C3955,Тех_Движение!$B$2:$B$5111,"&lt;="&amp;L$3)-$F3955)))</f>
        <v>#VALUE!</v>
      </c>
      <c r="M3955" s="21" t="e">
        <f>IF(OR($B3955="",M$3&lt;$D3955+Настройки!$B$7),0,MAX(0,$E3955-MAX(0,SUMIFS(Тех_Движение!$G$2:$G$5111,Тех_Движение!$D$2:$D$5111,$C3955,Тех_Движение!$B$2:$B$5111,"&lt;="&amp;M$3)-$F3955)))</f>
        <v>#VALUE!</v>
      </c>
      <c r="N3955" s="21" t="e">
        <f>IF(OR($B3955="",N$3&lt;$D3955+Настройки!$B$7),0,MAX(0,$E3955-MAX(0,SUMIFS(Тех_Движение!$G$2:$G$5111,Тех_Движение!$D$2:$D$5111,$C3955,Тех_Движение!$B$2:$B$5111,"&lt;="&amp;N$3)-$F3955)))</f>
        <v>#VALUE!</v>
      </c>
      <c r="O3955" s="21" t="e">
        <f>IF(OR($B3955="",O$3&lt;$D3955+Настройки!$B$7),0,MAX(0,$E3955-MAX(0,SUMIFS(Тех_Движение!$G$2:$G$5111,Тех_Движение!$D$2:$D$5111,$C3955,Тех_Движение!$B$2:$B$5111,"&lt;="&amp;O$3)-$F3955)))</f>
        <v>#VALUE!</v>
      </c>
      <c r="P3955" s="21" t="e">
        <f>IF(OR($B3955="",P$3&lt;$D3955+Настройки!$B$7),0,MAX(0,$E3955-MAX(0,SUMIFS(Тех_Движение!$G$2:$G$5111,Тех_Движение!$D$2:$D$5111,$C3955,Тех_Движение!$B$2:$B$5111,"&lt;="&amp;P$3)-$F3955)))</f>
        <v>#VALUE!</v>
      </c>
      <c r="Q3955" s="21" t="e">
        <f>IF(OR($B3955="",Q$3&lt;$D3955+Настройки!$B$7),0,MAX(0,$E3955-MAX(0,SUMIFS(Тех_Движение!$G$2:$G$5111,Тех_Движение!$D$2:$D$5111,$C3955,Тех_Движение!$B$2:$B$5111,"&lt;="&amp;Q$3)-$F3955)))</f>
        <v>#VALUE!</v>
      </c>
      <c r="R3955" s="21" t="str">
        <f t="shared" si="184"/>
        <v/>
      </c>
      <c r="S3955" s="23" t="str">
        <f>IF($B3955="","",VLOOKUP($C3955,Настройки!$A$11:$L$17,9,FALSE))</f>
        <v/>
      </c>
      <c r="T3955" s="23" t="str">
        <f t="shared" si="185"/>
        <v/>
      </c>
    </row>
    <row r="3956" spans="1:20" x14ac:dyDescent="0.3">
      <c r="A3956" s="20">
        <f>Тех_Движение!$A$3953</f>
        <v>3952</v>
      </c>
      <c r="B3956" s="20" t="str">
        <f>IF(Тех_Движение!$F$3953&gt;0,Тех_Движение!$I$3953,"")</f>
        <v/>
      </c>
      <c r="C3956" s="20" t="str">
        <f>IF($B3956="","",Тех_Движение!$D$3953)</f>
        <v/>
      </c>
      <c r="D3956" s="9" t="str">
        <f>IF($B3956="","",Тех_Движение!$B$3953)</f>
        <v/>
      </c>
      <c r="E3956" s="21" t="str">
        <f>IF($B3956="","",Тех_Движение!$F$3953)</f>
        <v/>
      </c>
      <c r="F3956" s="21" t="str">
        <f>IF($B3956="","",SUMIFS($E$5:$E3955,$C$5:$C3955,$C3956))</f>
        <v/>
      </c>
      <c r="G3956" s="21" t="str">
        <f>IF($B3956="","",MAX(0,$E3956-MAX(0,SUMIFS(Тех_Движение!$G$2:$G$5111,Тех_Движение!$D$2:$D$5111,$C3956,Тех_Движение!$B$2:$B$5111,"&lt;="&amp;Настройки!$B$5-1)-$F3956)))</f>
        <v/>
      </c>
      <c r="H3956" s="21" t="str">
        <f>IF($B3956="","",IF(AND($D3956&gt;=Настройки!$B$5,$D3956&lt;=Настройки!$B$6),$E3956,0))</f>
        <v/>
      </c>
      <c r="I3956" s="21" t="str">
        <f t="shared" si="183"/>
        <v/>
      </c>
      <c r="J3956" s="21" t="str">
        <f>IF($B3956="","",MAX(0,$E3956-MAX(0,SUMIFS(Тех_Движение!$G$2:$G$5111,Тех_Движение!$D$2:$D$5111,$C3956,Тех_Движение!$B$2:$B$5111,"&lt;="&amp;Настройки!$B$6)-$F3956)))</f>
        <v/>
      </c>
      <c r="K3956" s="21" t="e">
        <f>IF(OR($B3956="",K$3&lt;$D3956+Настройки!$B$7),0,MAX(0,$E3956-MAX(0,SUMIFS(Тех_Движение!$G$2:$G$5111,Тех_Движение!$D$2:$D$5111,$C3956,Тех_Движение!$B$2:$B$5111,"&lt;="&amp;K$3)-$F3956)))</f>
        <v>#VALUE!</v>
      </c>
      <c r="L3956" s="21" t="e">
        <f>IF(OR($B3956="",L$3&lt;$D3956+Настройки!$B$7),0,MAX(0,$E3956-MAX(0,SUMIFS(Тех_Движение!$G$2:$G$5111,Тех_Движение!$D$2:$D$5111,$C3956,Тех_Движение!$B$2:$B$5111,"&lt;="&amp;L$3)-$F3956)))</f>
        <v>#VALUE!</v>
      </c>
      <c r="M3956" s="21" t="e">
        <f>IF(OR($B3956="",M$3&lt;$D3956+Настройки!$B$7),0,MAX(0,$E3956-MAX(0,SUMIFS(Тех_Движение!$G$2:$G$5111,Тех_Движение!$D$2:$D$5111,$C3956,Тех_Движение!$B$2:$B$5111,"&lt;="&amp;M$3)-$F3956)))</f>
        <v>#VALUE!</v>
      </c>
      <c r="N3956" s="21" t="e">
        <f>IF(OR($B3956="",N$3&lt;$D3956+Настройки!$B$7),0,MAX(0,$E3956-MAX(0,SUMIFS(Тех_Движение!$G$2:$G$5111,Тех_Движение!$D$2:$D$5111,$C3956,Тех_Движение!$B$2:$B$5111,"&lt;="&amp;N$3)-$F3956)))</f>
        <v>#VALUE!</v>
      </c>
      <c r="O3956" s="21" t="e">
        <f>IF(OR($B3956="",O$3&lt;$D3956+Настройки!$B$7),0,MAX(0,$E3956-MAX(0,SUMIFS(Тех_Движение!$G$2:$G$5111,Тех_Движение!$D$2:$D$5111,$C3956,Тех_Движение!$B$2:$B$5111,"&lt;="&amp;O$3)-$F3956)))</f>
        <v>#VALUE!</v>
      </c>
      <c r="P3956" s="21" t="e">
        <f>IF(OR($B3956="",P$3&lt;$D3956+Настройки!$B$7),0,MAX(0,$E3956-MAX(0,SUMIFS(Тех_Движение!$G$2:$G$5111,Тех_Движение!$D$2:$D$5111,$C3956,Тех_Движение!$B$2:$B$5111,"&lt;="&amp;P$3)-$F3956)))</f>
        <v>#VALUE!</v>
      </c>
      <c r="Q3956" s="21" t="e">
        <f>IF(OR($B3956="",Q$3&lt;$D3956+Настройки!$B$7),0,MAX(0,$E3956-MAX(0,SUMIFS(Тех_Движение!$G$2:$G$5111,Тех_Движение!$D$2:$D$5111,$C3956,Тех_Движение!$B$2:$B$5111,"&lt;="&amp;Q$3)-$F3956)))</f>
        <v>#VALUE!</v>
      </c>
      <c r="R3956" s="21" t="str">
        <f t="shared" si="184"/>
        <v/>
      </c>
      <c r="S3956" s="23" t="str">
        <f>IF($B3956="","",VLOOKUP($C3956,Настройки!$A$11:$L$17,9,FALSE))</f>
        <v/>
      </c>
      <c r="T3956" s="23" t="str">
        <f t="shared" si="185"/>
        <v/>
      </c>
    </row>
    <row r="3957" spans="1:20" x14ac:dyDescent="0.3">
      <c r="A3957" s="20">
        <f>Тех_Движение!$A$3954</f>
        <v>3953</v>
      </c>
      <c r="B3957" s="20" t="str">
        <f>IF(Тех_Движение!$F$3954&gt;0,Тех_Движение!$I$3954,"")</f>
        <v/>
      </c>
      <c r="C3957" s="20" t="str">
        <f>IF($B3957="","",Тех_Движение!$D$3954)</f>
        <v/>
      </c>
      <c r="D3957" s="9" t="str">
        <f>IF($B3957="","",Тех_Движение!$B$3954)</f>
        <v/>
      </c>
      <c r="E3957" s="21" t="str">
        <f>IF($B3957="","",Тех_Движение!$F$3954)</f>
        <v/>
      </c>
      <c r="F3957" s="21" t="str">
        <f>IF($B3957="","",SUMIFS($E$5:$E3956,$C$5:$C3956,$C3957))</f>
        <v/>
      </c>
      <c r="G3957" s="21" t="str">
        <f>IF($B3957="","",MAX(0,$E3957-MAX(0,SUMIFS(Тех_Движение!$G$2:$G$5111,Тех_Движение!$D$2:$D$5111,$C3957,Тех_Движение!$B$2:$B$5111,"&lt;="&amp;Настройки!$B$5-1)-$F3957)))</f>
        <v/>
      </c>
      <c r="H3957" s="21" t="str">
        <f>IF($B3957="","",IF(AND($D3957&gt;=Настройки!$B$5,$D3957&lt;=Настройки!$B$6),$E3957,0))</f>
        <v/>
      </c>
      <c r="I3957" s="21" t="str">
        <f t="shared" si="183"/>
        <v/>
      </c>
      <c r="J3957" s="21" t="str">
        <f>IF($B3957="","",MAX(0,$E3957-MAX(0,SUMIFS(Тех_Движение!$G$2:$G$5111,Тех_Движение!$D$2:$D$5111,$C3957,Тех_Движение!$B$2:$B$5111,"&lt;="&amp;Настройки!$B$6)-$F3957)))</f>
        <v/>
      </c>
      <c r="K3957" s="21" t="e">
        <f>IF(OR($B3957="",K$3&lt;$D3957+Настройки!$B$7),0,MAX(0,$E3957-MAX(0,SUMIFS(Тех_Движение!$G$2:$G$5111,Тех_Движение!$D$2:$D$5111,$C3957,Тех_Движение!$B$2:$B$5111,"&lt;="&amp;K$3)-$F3957)))</f>
        <v>#VALUE!</v>
      </c>
      <c r="L3957" s="21" t="e">
        <f>IF(OR($B3957="",L$3&lt;$D3957+Настройки!$B$7),0,MAX(0,$E3957-MAX(0,SUMIFS(Тех_Движение!$G$2:$G$5111,Тех_Движение!$D$2:$D$5111,$C3957,Тех_Движение!$B$2:$B$5111,"&lt;="&amp;L$3)-$F3957)))</f>
        <v>#VALUE!</v>
      </c>
      <c r="M3957" s="21" t="e">
        <f>IF(OR($B3957="",M$3&lt;$D3957+Настройки!$B$7),0,MAX(0,$E3957-MAX(0,SUMIFS(Тех_Движение!$G$2:$G$5111,Тех_Движение!$D$2:$D$5111,$C3957,Тех_Движение!$B$2:$B$5111,"&lt;="&amp;M$3)-$F3957)))</f>
        <v>#VALUE!</v>
      </c>
      <c r="N3957" s="21" t="e">
        <f>IF(OR($B3957="",N$3&lt;$D3957+Настройки!$B$7),0,MAX(0,$E3957-MAX(0,SUMIFS(Тех_Движение!$G$2:$G$5111,Тех_Движение!$D$2:$D$5111,$C3957,Тех_Движение!$B$2:$B$5111,"&lt;="&amp;N$3)-$F3957)))</f>
        <v>#VALUE!</v>
      </c>
      <c r="O3957" s="21" t="e">
        <f>IF(OR($B3957="",O$3&lt;$D3957+Настройки!$B$7),0,MAX(0,$E3957-MAX(0,SUMIFS(Тех_Движение!$G$2:$G$5111,Тех_Движение!$D$2:$D$5111,$C3957,Тех_Движение!$B$2:$B$5111,"&lt;="&amp;O$3)-$F3957)))</f>
        <v>#VALUE!</v>
      </c>
      <c r="P3957" s="21" t="e">
        <f>IF(OR($B3957="",P$3&lt;$D3957+Настройки!$B$7),0,MAX(0,$E3957-MAX(0,SUMIFS(Тех_Движение!$G$2:$G$5111,Тех_Движение!$D$2:$D$5111,$C3957,Тех_Движение!$B$2:$B$5111,"&lt;="&amp;P$3)-$F3957)))</f>
        <v>#VALUE!</v>
      </c>
      <c r="Q3957" s="21" t="e">
        <f>IF(OR($B3957="",Q$3&lt;$D3957+Настройки!$B$7),0,MAX(0,$E3957-MAX(0,SUMIFS(Тех_Движение!$G$2:$G$5111,Тех_Движение!$D$2:$D$5111,$C3957,Тех_Движение!$B$2:$B$5111,"&lt;="&amp;Q$3)-$F3957)))</f>
        <v>#VALUE!</v>
      </c>
      <c r="R3957" s="21" t="str">
        <f t="shared" si="184"/>
        <v/>
      </c>
      <c r="S3957" s="23" t="str">
        <f>IF($B3957="","",VLOOKUP($C3957,Настройки!$A$11:$L$17,9,FALSE))</f>
        <v/>
      </c>
      <c r="T3957" s="23" t="str">
        <f t="shared" si="185"/>
        <v/>
      </c>
    </row>
    <row r="3958" spans="1:20" x14ac:dyDescent="0.3">
      <c r="A3958" s="20">
        <f>Тех_Движение!$A$3955</f>
        <v>3954</v>
      </c>
      <c r="B3958" s="20" t="str">
        <f>IF(Тех_Движение!$F$3955&gt;0,Тех_Движение!$I$3955,"")</f>
        <v/>
      </c>
      <c r="C3958" s="20" t="str">
        <f>IF($B3958="","",Тех_Движение!$D$3955)</f>
        <v/>
      </c>
      <c r="D3958" s="9" t="str">
        <f>IF($B3958="","",Тех_Движение!$B$3955)</f>
        <v/>
      </c>
      <c r="E3958" s="21" t="str">
        <f>IF($B3958="","",Тех_Движение!$F$3955)</f>
        <v/>
      </c>
      <c r="F3958" s="21" t="str">
        <f>IF($B3958="","",SUMIFS($E$5:$E3957,$C$5:$C3957,$C3958))</f>
        <v/>
      </c>
      <c r="G3958" s="21" t="str">
        <f>IF($B3958="","",MAX(0,$E3958-MAX(0,SUMIFS(Тех_Движение!$G$2:$G$5111,Тех_Движение!$D$2:$D$5111,$C3958,Тех_Движение!$B$2:$B$5111,"&lt;="&amp;Настройки!$B$5-1)-$F3958)))</f>
        <v/>
      </c>
      <c r="H3958" s="21" t="str">
        <f>IF($B3958="","",IF(AND($D3958&gt;=Настройки!$B$5,$D3958&lt;=Настройки!$B$6),$E3958,0))</f>
        <v/>
      </c>
      <c r="I3958" s="21" t="str">
        <f t="shared" si="183"/>
        <v/>
      </c>
      <c r="J3958" s="21" t="str">
        <f>IF($B3958="","",MAX(0,$E3958-MAX(0,SUMIFS(Тех_Движение!$G$2:$G$5111,Тех_Движение!$D$2:$D$5111,$C3958,Тех_Движение!$B$2:$B$5111,"&lt;="&amp;Настройки!$B$6)-$F3958)))</f>
        <v/>
      </c>
      <c r="K3958" s="21" t="e">
        <f>IF(OR($B3958="",K$3&lt;$D3958+Настройки!$B$7),0,MAX(0,$E3958-MAX(0,SUMIFS(Тех_Движение!$G$2:$G$5111,Тех_Движение!$D$2:$D$5111,$C3958,Тех_Движение!$B$2:$B$5111,"&lt;="&amp;K$3)-$F3958)))</f>
        <v>#VALUE!</v>
      </c>
      <c r="L3958" s="21" t="e">
        <f>IF(OR($B3958="",L$3&lt;$D3958+Настройки!$B$7),0,MAX(0,$E3958-MAX(0,SUMIFS(Тех_Движение!$G$2:$G$5111,Тех_Движение!$D$2:$D$5111,$C3958,Тех_Движение!$B$2:$B$5111,"&lt;="&amp;L$3)-$F3958)))</f>
        <v>#VALUE!</v>
      </c>
      <c r="M3958" s="21" t="e">
        <f>IF(OR($B3958="",M$3&lt;$D3958+Настройки!$B$7),0,MAX(0,$E3958-MAX(0,SUMIFS(Тех_Движение!$G$2:$G$5111,Тех_Движение!$D$2:$D$5111,$C3958,Тех_Движение!$B$2:$B$5111,"&lt;="&amp;M$3)-$F3958)))</f>
        <v>#VALUE!</v>
      </c>
      <c r="N3958" s="21" t="e">
        <f>IF(OR($B3958="",N$3&lt;$D3958+Настройки!$B$7),0,MAX(0,$E3958-MAX(0,SUMIFS(Тех_Движение!$G$2:$G$5111,Тех_Движение!$D$2:$D$5111,$C3958,Тех_Движение!$B$2:$B$5111,"&lt;="&amp;N$3)-$F3958)))</f>
        <v>#VALUE!</v>
      </c>
      <c r="O3958" s="21" t="e">
        <f>IF(OR($B3958="",O$3&lt;$D3958+Настройки!$B$7),0,MAX(0,$E3958-MAX(0,SUMIFS(Тех_Движение!$G$2:$G$5111,Тех_Движение!$D$2:$D$5111,$C3958,Тех_Движение!$B$2:$B$5111,"&lt;="&amp;O$3)-$F3958)))</f>
        <v>#VALUE!</v>
      </c>
      <c r="P3958" s="21" t="e">
        <f>IF(OR($B3958="",P$3&lt;$D3958+Настройки!$B$7),0,MAX(0,$E3958-MAX(0,SUMIFS(Тех_Движение!$G$2:$G$5111,Тех_Движение!$D$2:$D$5111,$C3958,Тех_Движение!$B$2:$B$5111,"&lt;="&amp;P$3)-$F3958)))</f>
        <v>#VALUE!</v>
      </c>
      <c r="Q3958" s="21" t="e">
        <f>IF(OR($B3958="",Q$3&lt;$D3958+Настройки!$B$7),0,MAX(0,$E3958-MAX(0,SUMIFS(Тех_Движение!$G$2:$G$5111,Тех_Движение!$D$2:$D$5111,$C3958,Тех_Движение!$B$2:$B$5111,"&lt;="&amp;Q$3)-$F3958)))</f>
        <v>#VALUE!</v>
      </c>
      <c r="R3958" s="21" t="str">
        <f t="shared" si="184"/>
        <v/>
      </c>
      <c r="S3958" s="23" t="str">
        <f>IF($B3958="","",VLOOKUP($C3958,Настройки!$A$11:$L$17,9,FALSE))</f>
        <v/>
      </c>
      <c r="T3958" s="23" t="str">
        <f t="shared" si="185"/>
        <v/>
      </c>
    </row>
    <row r="3959" spans="1:20" x14ac:dyDescent="0.3">
      <c r="A3959" s="20">
        <f>Тех_Движение!$A$3956</f>
        <v>3955</v>
      </c>
      <c r="B3959" s="20" t="str">
        <f>IF(Тех_Движение!$F$3956&gt;0,Тех_Движение!$I$3956,"")</f>
        <v/>
      </c>
      <c r="C3959" s="20" t="str">
        <f>IF($B3959="","",Тех_Движение!$D$3956)</f>
        <v/>
      </c>
      <c r="D3959" s="9" t="str">
        <f>IF($B3959="","",Тех_Движение!$B$3956)</f>
        <v/>
      </c>
      <c r="E3959" s="21" t="str">
        <f>IF($B3959="","",Тех_Движение!$F$3956)</f>
        <v/>
      </c>
      <c r="F3959" s="21" t="str">
        <f>IF($B3959="","",SUMIFS($E$5:$E3958,$C$5:$C3958,$C3959))</f>
        <v/>
      </c>
      <c r="G3959" s="21" t="str">
        <f>IF($B3959="","",MAX(0,$E3959-MAX(0,SUMIFS(Тех_Движение!$G$2:$G$5111,Тех_Движение!$D$2:$D$5111,$C3959,Тех_Движение!$B$2:$B$5111,"&lt;="&amp;Настройки!$B$5-1)-$F3959)))</f>
        <v/>
      </c>
      <c r="H3959" s="21" t="str">
        <f>IF($B3959="","",IF(AND($D3959&gt;=Настройки!$B$5,$D3959&lt;=Настройки!$B$6),$E3959,0))</f>
        <v/>
      </c>
      <c r="I3959" s="21" t="str">
        <f t="shared" si="183"/>
        <v/>
      </c>
      <c r="J3959" s="21" t="str">
        <f>IF($B3959="","",MAX(0,$E3959-MAX(0,SUMIFS(Тех_Движение!$G$2:$G$5111,Тех_Движение!$D$2:$D$5111,$C3959,Тех_Движение!$B$2:$B$5111,"&lt;="&amp;Настройки!$B$6)-$F3959)))</f>
        <v/>
      </c>
      <c r="K3959" s="21" t="e">
        <f>IF(OR($B3959="",K$3&lt;$D3959+Настройки!$B$7),0,MAX(0,$E3959-MAX(0,SUMIFS(Тех_Движение!$G$2:$G$5111,Тех_Движение!$D$2:$D$5111,$C3959,Тех_Движение!$B$2:$B$5111,"&lt;="&amp;K$3)-$F3959)))</f>
        <v>#VALUE!</v>
      </c>
      <c r="L3959" s="21" t="e">
        <f>IF(OR($B3959="",L$3&lt;$D3959+Настройки!$B$7),0,MAX(0,$E3959-MAX(0,SUMIFS(Тех_Движение!$G$2:$G$5111,Тех_Движение!$D$2:$D$5111,$C3959,Тех_Движение!$B$2:$B$5111,"&lt;="&amp;L$3)-$F3959)))</f>
        <v>#VALUE!</v>
      </c>
      <c r="M3959" s="21" t="e">
        <f>IF(OR($B3959="",M$3&lt;$D3959+Настройки!$B$7),0,MAX(0,$E3959-MAX(0,SUMIFS(Тех_Движение!$G$2:$G$5111,Тех_Движение!$D$2:$D$5111,$C3959,Тех_Движение!$B$2:$B$5111,"&lt;="&amp;M$3)-$F3959)))</f>
        <v>#VALUE!</v>
      </c>
      <c r="N3959" s="21" t="e">
        <f>IF(OR($B3959="",N$3&lt;$D3959+Настройки!$B$7),0,MAX(0,$E3959-MAX(0,SUMIFS(Тех_Движение!$G$2:$G$5111,Тех_Движение!$D$2:$D$5111,$C3959,Тех_Движение!$B$2:$B$5111,"&lt;="&amp;N$3)-$F3959)))</f>
        <v>#VALUE!</v>
      </c>
      <c r="O3959" s="21" t="e">
        <f>IF(OR($B3959="",O$3&lt;$D3959+Настройки!$B$7),0,MAX(0,$E3959-MAX(0,SUMIFS(Тех_Движение!$G$2:$G$5111,Тех_Движение!$D$2:$D$5111,$C3959,Тех_Движение!$B$2:$B$5111,"&lt;="&amp;O$3)-$F3959)))</f>
        <v>#VALUE!</v>
      </c>
      <c r="P3959" s="21" t="e">
        <f>IF(OR($B3959="",P$3&lt;$D3959+Настройки!$B$7),0,MAX(0,$E3959-MAX(0,SUMIFS(Тех_Движение!$G$2:$G$5111,Тех_Движение!$D$2:$D$5111,$C3959,Тех_Движение!$B$2:$B$5111,"&lt;="&amp;P$3)-$F3959)))</f>
        <v>#VALUE!</v>
      </c>
      <c r="Q3959" s="21" t="e">
        <f>IF(OR($B3959="",Q$3&lt;$D3959+Настройки!$B$7),0,MAX(0,$E3959-MAX(0,SUMIFS(Тех_Движение!$G$2:$G$5111,Тех_Движение!$D$2:$D$5111,$C3959,Тех_Движение!$B$2:$B$5111,"&lt;="&amp;Q$3)-$F3959)))</f>
        <v>#VALUE!</v>
      </c>
      <c r="R3959" s="21" t="str">
        <f t="shared" si="184"/>
        <v/>
      </c>
      <c r="S3959" s="23" t="str">
        <f>IF($B3959="","",VLOOKUP($C3959,Настройки!$A$11:$L$17,9,FALSE))</f>
        <v/>
      </c>
      <c r="T3959" s="23" t="str">
        <f t="shared" si="185"/>
        <v/>
      </c>
    </row>
    <row r="3960" spans="1:20" x14ac:dyDescent="0.3">
      <c r="A3960" s="20">
        <f>Тех_Движение!$A$3957</f>
        <v>3956</v>
      </c>
      <c r="B3960" s="20" t="str">
        <f>IF(Тех_Движение!$F$3957&gt;0,Тех_Движение!$I$3957,"")</f>
        <v/>
      </c>
      <c r="C3960" s="20" t="str">
        <f>IF($B3960="","",Тех_Движение!$D$3957)</f>
        <v/>
      </c>
      <c r="D3960" s="9" t="str">
        <f>IF($B3960="","",Тех_Движение!$B$3957)</f>
        <v/>
      </c>
      <c r="E3960" s="21" t="str">
        <f>IF($B3960="","",Тех_Движение!$F$3957)</f>
        <v/>
      </c>
      <c r="F3960" s="21" t="str">
        <f>IF($B3960="","",SUMIFS($E$5:$E3959,$C$5:$C3959,$C3960))</f>
        <v/>
      </c>
      <c r="G3960" s="21" t="str">
        <f>IF($B3960="","",MAX(0,$E3960-MAX(0,SUMIFS(Тех_Движение!$G$2:$G$5111,Тех_Движение!$D$2:$D$5111,$C3960,Тех_Движение!$B$2:$B$5111,"&lt;="&amp;Настройки!$B$5-1)-$F3960)))</f>
        <v/>
      </c>
      <c r="H3960" s="21" t="str">
        <f>IF($B3960="","",IF(AND($D3960&gt;=Настройки!$B$5,$D3960&lt;=Настройки!$B$6),$E3960,0))</f>
        <v/>
      </c>
      <c r="I3960" s="21" t="str">
        <f t="shared" si="183"/>
        <v/>
      </c>
      <c r="J3960" s="21" t="str">
        <f>IF($B3960="","",MAX(0,$E3960-MAX(0,SUMIFS(Тех_Движение!$G$2:$G$5111,Тех_Движение!$D$2:$D$5111,$C3960,Тех_Движение!$B$2:$B$5111,"&lt;="&amp;Настройки!$B$6)-$F3960)))</f>
        <v/>
      </c>
      <c r="K3960" s="21" t="e">
        <f>IF(OR($B3960="",K$3&lt;$D3960+Настройки!$B$7),0,MAX(0,$E3960-MAX(0,SUMIFS(Тех_Движение!$G$2:$G$5111,Тех_Движение!$D$2:$D$5111,$C3960,Тех_Движение!$B$2:$B$5111,"&lt;="&amp;K$3)-$F3960)))</f>
        <v>#VALUE!</v>
      </c>
      <c r="L3960" s="21" t="e">
        <f>IF(OR($B3960="",L$3&lt;$D3960+Настройки!$B$7),0,MAX(0,$E3960-MAX(0,SUMIFS(Тех_Движение!$G$2:$G$5111,Тех_Движение!$D$2:$D$5111,$C3960,Тех_Движение!$B$2:$B$5111,"&lt;="&amp;L$3)-$F3960)))</f>
        <v>#VALUE!</v>
      </c>
      <c r="M3960" s="21" t="e">
        <f>IF(OR($B3960="",M$3&lt;$D3960+Настройки!$B$7),0,MAX(0,$E3960-MAX(0,SUMIFS(Тех_Движение!$G$2:$G$5111,Тех_Движение!$D$2:$D$5111,$C3960,Тех_Движение!$B$2:$B$5111,"&lt;="&amp;M$3)-$F3960)))</f>
        <v>#VALUE!</v>
      </c>
      <c r="N3960" s="21" t="e">
        <f>IF(OR($B3960="",N$3&lt;$D3960+Настройки!$B$7),0,MAX(0,$E3960-MAX(0,SUMIFS(Тех_Движение!$G$2:$G$5111,Тех_Движение!$D$2:$D$5111,$C3960,Тех_Движение!$B$2:$B$5111,"&lt;="&amp;N$3)-$F3960)))</f>
        <v>#VALUE!</v>
      </c>
      <c r="O3960" s="21" t="e">
        <f>IF(OR($B3960="",O$3&lt;$D3960+Настройки!$B$7),0,MAX(0,$E3960-MAX(0,SUMIFS(Тех_Движение!$G$2:$G$5111,Тех_Движение!$D$2:$D$5111,$C3960,Тех_Движение!$B$2:$B$5111,"&lt;="&amp;O$3)-$F3960)))</f>
        <v>#VALUE!</v>
      </c>
      <c r="P3960" s="21" t="e">
        <f>IF(OR($B3960="",P$3&lt;$D3960+Настройки!$B$7),0,MAX(0,$E3960-MAX(0,SUMIFS(Тех_Движение!$G$2:$G$5111,Тех_Движение!$D$2:$D$5111,$C3960,Тех_Движение!$B$2:$B$5111,"&lt;="&amp;P$3)-$F3960)))</f>
        <v>#VALUE!</v>
      </c>
      <c r="Q3960" s="21" t="e">
        <f>IF(OR($B3960="",Q$3&lt;$D3960+Настройки!$B$7),0,MAX(0,$E3960-MAX(0,SUMIFS(Тех_Движение!$G$2:$G$5111,Тех_Движение!$D$2:$D$5111,$C3960,Тех_Движение!$B$2:$B$5111,"&lt;="&amp;Q$3)-$F3960)))</f>
        <v>#VALUE!</v>
      </c>
      <c r="R3960" s="21" t="str">
        <f t="shared" si="184"/>
        <v/>
      </c>
      <c r="S3960" s="23" t="str">
        <f>IF($B3960="","",VLOOKUP($C3960,Настройки!$A$11:$L$17,9,FALSE))</f>
        <v/>
      </c>
      <c r="T3960" s="23" t="str">
        <f t="shared" si="185"/>
        <v/>
      </c>
    </row>
    <row r="3961" spans="1:20" x14ac:dyDescent="0.3">
      <c r="A3961" s="20">
        <f>Тех_Движение!$A$3958</f>
        <v>3957</v>
      </c>
      <c r="B3961" s="20" t="str">
        <f>IF(Тех_Движение!$F$3958&gt;0,Тех_Движение!$I$3958,"")</f>
        <v/>
      </c>
      <c r="C3961" s="20" t="str">
        <f>IF($B3961="","",Тех_Движение!$D$3958)</f>
        <v/>
      </c>
      <c r="D3961" s="9" t="str">
        <f>IF($B3961="","",Тех_Движение!$B$3958)</f>
        <v/>
      </c>
      <c r="E3961" s="21" t="str">
        <f>IF($B3961="","",Тех_Движение!$F$3958)</f>
        <v/>
      </c>
      <c r="F3961" s="21" t="str">
        <f>IF($B3961="","",SUMIFS($E$5:$E3960,$C$5:$C3960,$C3961))</f>
        <v/>
      </c>
      <c r="G3961" s="21" t="str">
        <f>IF($B3961="","",MAX(0,$E3961-MAX(0,SUMIFS(Тех_Движение!$G$2:$G$5111,Тех_Движение!$D$2:$D$5111,$C3961,Тех_Движение!$B$2:$B$5111,"&lt;="&amp;Настройки!$B$5-1)-$F3961)))</f>
        <v/>
      </c>
      <c r="H3961" s="21" t="str">
        <f>IF($B3961="","",IF(AND($D3961&gt;=Настройки!$B$5,$D3961&lt;=Настройки!$B$6),$E3961,0))</f>
        <v/>
      </c>
      <c r="I3961" s="21" t="str">
        <f t="shared" si="183"/>
        <v/>
      </c>
      <c r="J3961" s="21" t="str">
        <f>IF($B3961="","",MAX(0,$E3961-MAX(0,SUMIFS(Тех_Движение!$G$2:$G$5111,Тех_Движение!$D$2:$D$5111,$C3961,Тех_Движение!$B$2:$B$5111,"&lt;="&amp;Настройки!$B$6)-$F3961)))</f>
        <v/>
      </c>
      <c r="K3961" s="21" t="e">
        <f>IF(OR($B3961="",K$3&lt;$D3961+Настройки!$B$7),0,MAX(0,$E3961-MAX(0,SUMIFS(Тех_Движение!$G$2:$G$5111,Тех_Движение!$D$2:$D$5111,$C3961,Тех_Движение!$B$2:$B$5111,"&lt;="&amp;K$3)-$F3961)))</f>
        <v>#VALUE!</v>
      </c>
      <c r="L3961" s="21" t="e">
        <f>IF(OR($B3961="",L$3&lt;$D3961+Настройки!$B$7),0,MAX(0,$E3961-MAX(0,SUMIFS(Тех_Движение!$G$2:$G$5111,Тех_Движение!$D$2:$D$5111,$C3961,Тех_Движение!$B$2:$B$5111,"&lt;="&amp;L$3)-$F3961)))</f>
        <v>#VALUE!</v>
      </c>
      <c r="M3961" s="21" t="e">
        <f>IF(OR($B3961="",M$3&lt;$D3961+Настройки!$B$7),0,MAX(0,$E3961-MAX(0,SUMIFS(Тех_Движение!$G$2:$G$5111,Тех_Движение!$D$2:$D$5111,$C3961,Тех_Движение!$B$2:$B$5111,"&lt;="&amp;M$3)-$F3961)))</f>
        <v>#VALUE!</v>
      </c>
      <c r="N3961" s="21" t="e">
        <f>IF(OR($B3961="",N$3&lt;$D3961+Настройки!$B$7),0,MAX(0,$E3961-MAX(0,SUMIFS(Тех_Движение!$G$2:$G$5111,Тех_Движение!$D$2:$D$5111,$C3961,Тех_Движение!$B$2:$B$5111,"&lt;="&amp;N$3)-$F3961)))</f>
        <v>#VALUE!</v>
      </c>
      <c r="O3961" s="21" t="e">
        <f>IF(OR($B3961="",O$3&lt;$D3961+Настройки!$B$7),0,MAX(0,$E3961-MAX(0,SUMIFS(Тех_Движение!$G$2:$G$5111,Тех_Движение!$D$2:$D$5111,$C3961,Тех_Движение!$B$2:$B$5111,"&lt;="&amp;O$3)-$F3961)))</f>
        <v>#VALUE!</v>
      </c>
      <c r="P3961" s="21" t="e">
        <f>IF(OR($B3961="",P$3&lt;$D3961+Настройки!$B$7),0,MAX(0,$E3961-MAX(0,SUMIFS(Тех_Движение!$G$2:$G$5111,Тех_Движение!$D$2:$D$5111,$C3961,Тех_Движение!$B$2:$B$5111,"&lt;="&amp;P$3)-$F3961)))</f>
        <v>#VALUE!</v>
      </c>
      <c r="Q3961" s="21" t="e">
        <f>IF(OR($B3961="",Q$3&lt;$D3961+Настройки!$B$7),0,MAX(0,$E3961-MAX(0,SUMIFS(Тех_Движение!$G$2:$G$5111,Тех_Движение!$D$2:$D$5111,$C3961,Тех_Движение!$B$2:$B$5111,"&lt;="&amp;Q$3)-$F3961)))</f>
        <v>#VALUE!</v>
      </c>
      <c r="R3961" s="21" t="str">
        <f t="shared" si="184"/>
        <v/>
      </c>
      <c r="S3961" s="23" t="str">
        <f>IF($B3961="","",VLOOKUP($C3961,Настройки!$A$11:$L$17,9,FALSE))</f>
        <v/>
      </c>
      <c r="T3961" s="23" t="str">
        <f t="shared" si="185"/>
        <v/>
      </c>
    </row>
    <row r="3962" spans="1:20" x14ac:dyDescent="0.3">
      <c r="A3962" s="20">
        <f>Тех_Движение!$A$3959</f>
        <v>3958</v>
      </c>
      <c r="B3962" s="20" t="str">
        <f>IF(Тех_Движение!$F$3959&gt;0,Тех_Движение!$I$3959,"")</f>
        <v/>
      </c>
      <c r="C3962" s="20" t="str">
        <f>IF($B3962="","",Тех_Движение!$D$3959)</f>
        <v/>
      </c>
      <c r="D3962" s="9" t="str">
        <f>IF($B3962="","",Тех_Движение!$B$3959)</f>
        <v/>
      </c>
      <c r="E3962" s="21" t="str">
        <f>IF($B3962="","",Тех_Движение!$F$3959)</f>
        <v/>
      </c>
      <c r="F3962" s="21" t="str">
        <f>IF($B3962="","",SUMIFS($E$5:$E3961,$C$5:$C3961,$C3962))</f>
        <v/>
      </c>
      <c r="G3962" s="21" t="str">
        <f>IF($B3962="","",MAX(0,$E3962-MAX(0,SUMIFS(Тех_Движение!$G$2:$G$5111,Тех_Движение!$D$2:$D$5111,$C3962,Тех_Движение!$B$2:$B$5111,"&lt;="&amp;Настройки!$B$5-1)-$F3962)))</f>
        <v/>
      </c>
      <c r="H3962" s="21" t="str">
        <f>IF($B3962="","",IF(AND($D3962&gt;=Настройки!$B$5,$D3962&lt;=Настройки!$B$6),$E3962,0))</f>
        <v/>
      </c>
      <c r="I3962" s="21" t="str">
        <f t="shared" si="183"/>
        <v/>
      </c>
      <c r="J3962" s="21" t="str">
        <f>IF($B3962="","",MAX(0,$E3962-MAX(0,SUMIFS(Тех_Движение!$G$2:$G$5111,Тех_Движение!$D$2:$D$5111,$C3962,Тех_Движение!$B$2:$B$5111,"&lt;="&amp;Настройки!$B$6)-$F3962)))</f>
        <v/>
      </c>
      <c r="K3962" s="21" t="e">
        <f>IF(OR($B3962="",K$3&lt;$D3962+Настройки!$B$7),0,MAX(0,$E3962-MAX(0,SUMIFS(Тех_Движение!$G$2:$G$5111,Тех_Движение!$D$2:$D$5111,$C3962,Тех_Движение!$B$2:$B$5111,"&lt;="&amp;K$3)-$F3962)))</f>
        <v>#VALUE!</v>
      </c>
      <c r="L3962" s="21" t="e">
        <f>IF(OR($B3962="",L$3&lt;$D3962+Настройки!$B$7),0,MAX(0,$E3962-MAX(0,SUMIFS(Тех_Движение!$G$2:$G$5111,Тех_Движение!$D$2:$D$5111,$C3962,Тех_Движение!$B$2:$B$5111,"&lt;="&amp;L$3)-$F3962)))</f>
        <v>#VALUE!</v>
      </c>
      <c r="M3962" s="21" t="e">
        <f>IF(OR($B3962="",M$3&lt;$D3962+Настройки!$B$7),0,MAX(0,$E3962-MAX(0,SUMIFS(Тех_Движение!$G$2:$G$5111,Тех_Движение!$D$2:$D$5111,$C3962,Тех_Движение!$B$2:$B$5111,"&lt;="&amp;M$3)-$F3962)))</f>
        <v>#VALUE!</v>
      </c>
      <c r="N3962" s="21" t="e">
        <f>IF(OR($B3962="",N$3&lt;$D3962+Настройки!$B$7),0,MAX(0,$E3962-MAX(0,SUMIFS(Тех_Движение!$G$2:$G$5111,Тех_Движение!$D$2:$D$5111,$C3962,Тех_Движение!$B$2:$B$5111,"&lt;="&amp;N$3)-$F3962)))</f>
        <v>#VALUE!</v>
      </c>
      <c r="O3962" s="21" t="e">
        <f>IF(OR($B3962="",O$3&lt;$D3962+Настройки!$B$7),0,MAX(0,$E3962-MAX(0,SUMIFS(Тех_Движение!$G$2:$G$5111,Тех_Движение!$D$2:$D$5111,$C3962,Тех_Движение!$B$2:$B$5111,"&lt;="&amp;O$3)-$F3962)))</f>
        <v>#VALUE!</v>
      </c>
      <c r="P3962" s="21" t="e">
        <f>IF(OR($B3962="",P$3&lt;$D3962+Настройки!$B$7),0,MAX(0,$E3962-MAX(0,SUMIFS(Тех_Движение!$G$2:$G$5111,Тех_Движение!$D$2:$D$5111,$C3962,Тех_Движение!$B$2:$B$5111,"&lt;="&amp;P$3)-$F3962)))</f>
        <v>#VALUE!</v>
      </c>
      <c r="Q3962" s="21" t="e">
        <f>IF(OR($B3962="",Q$3&lt;$D3962+Настройки!$B$7),0,MAX(0,$E3962-MAX(0,SUMIFS(Тех_Движение!$G$2:$G$5111,Тех_Движение!$D$2:$D$5111,$C3962,Тех_Движение!$B$2:$B$5111,"&lt;="&amp;Q$3)-$F3962)))</f>
        <v>#VALUE!</v>
      </c>
      <c r="R3962" s="21" t="str">
        <f t="shared" si="184"/>
        <v/>
      </c>
      <c r="S3962" s="23" t="str">
        <f>IF($B3962="","",VLOOKUP($C3962,Настройки!$A$11:$L$17,9,FALSE))</f>
        <v/>
      </c>
      <c r="T3962" s="23" t="str">
        <f t="shared" si="185"/>
        <v/>
      </c>
    </row>
    <row r="3963" spans="1:20" x14ac:dyDescent="0.3">
      <c r="A3963" s="20">
        <f>Тех_Движение!$A$3960</f>
        <v>3959</v>
      </c>
      <c r="B3963" s="20" t="str">
        <f>IF(Тех_Движение!$F$3960&gt;0,Тех_Движение!$I$3960,"")</f>
        <v/>
      </c>
      <c r="C3963" s="20" t="str">
        <f>IF($B3963="","",Тех_Движение!$D$3960)</f>
        <v/>
      </c>
      <c r="D3963" s="9" t="str">
        <f>IF($B3963="","",Тех_Движение!$B$3960)</f>
        <v/>
      </c>
      <c r="E3963" s="21" t="str">
        <f>IF($B3963="","",Тех_Движение!$F$3960)</f>
        <v/>
      </c>
      <c r="F3963" s="21" t="str">
        <f>IF($B3963="","",SUMIFS($E$5:$E3962,$C$5:$C3962,$C3963))</f>
        <v/>
      </c>
      <c r="G3963" s="21" t="str">
        <f>IF($B3963="","",MAX(0,$E3963-MAX(0,SUMIFS(Тех_Движение!$G$2:$G$5111,Тех_Движение!$D$2:$D$5111,$C3963,Тех_Движение!$B$2:$B$5111,"&lt;="&amp;Настройки!$B$5-1)-$F3963)))</f>
        <v/>
      </c>
      <c r="H3963" s="21" t="str">
        <f>IF($B3963="","",IF(AND($D3963&gt;=Настройки!$B$5,$D3963&lt;=Настройки!$B$6),$E3963,0))</f>
        <v/>
      </c>
      <c r="I3963" s="21" t="str">
        <f t="shared" si="183"/>
        <v/>
      </c>
      <c r="J3963" s="21" t="str">
        <f>IF($B3963="","",MAX(0,$E3963-MAX(0,SUMIFS(Тех_Движение!$G$2:$G$5111,Тех_Движение!$D$2:$D$5111,$C3963,Тех_Движение!$B$2:$B$5111,"&lt;="&amp;Настройки!$B$6)-$F3963)))</f>
        <v/>
      </c>
      <c r="K3963" s="21" t="e">
        <f>IF(OR($B3963="",K$3&lt;$D3963+Настройки!$B$7),0,MAX(0,$E3963-MAX(0,SUMIFS(Тех_Движение!$G$2:$G$5111,Тех_Движение!$D$2:$D$5111,$C3963,Тех_Движение!$B$2:$B$5111,"&lt;="&amp;K$3)-$F3963)))</f>
        <v>#VALUE!</v>
      </c>
      <c r="L3963" s="21" t="e">
        <f>IF(OR($B3963="",L$3&lt;$D3963+Настройки!$B$7),0,MAX(0,$E3963-MAX(0,SUMIFS(Тех_Движение!$G$2:$G$5111,Тех_Движение!$D$2:$D$5111,$C3963,Тех_Движение!$B$2:$B$5111,"&lt;="&amp;L$3)-$F3963)))</f>
        <v>#VALUE!</v>
      </c>
      <c r="M3963" s="21" t="e">
        <f>IF(OR($B3963="",M$3&lt;$D3963+Настройки!$B$7),0,MAX(0,$E3963-MAX(0,SUMIFS(Тех_Движение!$G$2:$G$5111,Тех_Движение!$D$2:$D$5111,$C3963,Тех_Движение!$B$2:$B$5111,"&lt;="&amp;M$3)-$F3963)))</f>
        <v>#VALUE!</v>
      </c>
      <c r="N3963" s="21" t="e">
        <f>IF(OR($B3963="",N$3&lt;$D3963+Настройки!$B$7),0,MAX(0,$E3963-MAX(0,SUMIFS(Тех_Движение!$G$2:$G$5111,Тех_Движение!$D$2:$D$5111,$C3963,Тех_Движение!$B$2:$B$5111,"&lt;="&amp;N$3)-$F3963)))</f>
        <v>#VALUE!</v>
      </c>
      <c r="O3963" s="21" t="e">
        <f>IF(OR($B3963="",O$3&lt;$D3963+Настройки!$B$7),0,MAX(0,$E3963-MAX(0,SUMIFS(Тех_Движение!$G$2:$G$5111,Тех_Движение!$D$2:$D$5111,$C3963,Тех_Движение!$B$2:$B$5111,"&lt;="&amp;O$3)-$F3963)))</f>
        <v>#VALUE!</v>
      </c>
      <c r="P3963" s="21" t="e">
        <f>IF(OR($B3963="",P$3&lt;$D3963+Настройки!$B$7),0,MAX(0,$E3963-MAX(0,SUMIFS(Тех_Движение!$G$2:$G$5111,Тех_Движение!$D$2:$D$5111,$C3963,Тех_Движение!$B$2:$B$5111,"&lt;="&amp;P$3)-$F3963)))</f>
        <v>#VALUE!</v>
      </c>
      <c r="Q3963" s="21" t="e">
        <f>IF(OR($B3963="",Q$3&lt;$D3963+Настройки!$B$7),0,MAX(0,$E3963-MAX(0,SUMIFS(Тех_Движение!$G$2:$G$5111,Тех_Движение!$D$2:$D$5111,$C3963,Тех_Движение!$B$2:$B$5111,"&lt;="&amp;Q$3)-$F3963)))</f>
        <v>#VALUE!</v>
      </c>
      <c r="R3963" s="21" t="str">
        <f t="shared" si="184"/>
        <v/>
      </c>
      <c r="S3963" s="23" t="str">
        <f>IF($B3963="","",VLOOKUP($C3963,Настройки!$A$11:$L$17,9,FALSE))</f>
        <v/>
      </c>
      <c r="T3963" s="23" t="str">
        <f t="shared" si="185"/>
        <v/>
      </c>
    </row>
    <row r="3964" spans="1:20" x14ac:dyDescent="0.3">
      <c r="A3964" s="20">
        <f>Тех_Движение!$A$3961</f>
        <v>3960</v>
      </c>
      <c r="B3964" s="20" t="str">
        <f>IF(Тех_Движение!$F$3961&gt;0,Тех_Движение!$I$3961,"")</f>
        <v/>
      </c>
      <c r="C3964" s="20" t="str">
        <f>IF($B3964="","",Тех_Движение!$D$3961)</f>
        <v/>
      </c>
      <c r="D3964" s="9" t="str">
        <f>IF($B3964="","",Тех_Движение!$B$3961)</f>
        <v/>
      </c>
      <c r="E3964" s="21" t="str">
        <f>IF($B3964="","",Тех_Движение!$F$3961)</f>
        <v/>
      </c>
      <c r="F3964" s="21" t="str">
        <f>IF($B3964="","",SUMIFS($E$5:$E3963,$C$5:$C3963,$C3964))</f>
        <v/>
      </c>
      <c r="G3964" s="21" t="str">
        <f>IF($B3964="","",MAX(0,$E3964-MAX(0,SUMIFS(Тех_Движение!$G$2:$G$5111,Тех_Движение!$D$2:$D$5111,$C3964,Тех_Движение!$B$2:$B$5111,"&lt;="&amp;Настройки!$B$5-1)-$F3964)))</f>
        <v/>
      </c>
      <c r="H3964" s="21" t="str">
        <f>IF($B3964="","",IF(AND($D3964&gt;=Настройки!$B$5,$D3964&lt;=Настройки!$B$6),$E3964,0))</f>
        <v/>
      </c>
      <c r="I3964" s="21" t="str">
        <f t="shared" si="183"/>
        <v/>
      </c>
      <c r="J3964" s="21" t="str">
        <f>IF($B3964="","",MAX(0,$E3964-MAX(0,SUMIFS(Тех_Движение!$G$2:$G$5111,Тех_Движение!$D$2:$D$5111,$C3964,Тех_Движение!$B$2:$B$5111,"&lt;="&amp;Настройки!$B$6)-$F3964)))</f>
        <v/>
      </c>
      <c r="K3964" s="21" t="e">
        <f>IF(OR($B3964="",K$3&lt;$D3964+Настройки!$B$7),0,MAX(0,$E3964-MAX(0,SUMIFS(Тех_Движение!$G$2:$G$5111,Тех_Движение!$D$2:$D$5111,$C3964,Тех_Движение!$B$2:$B$5111,"&lt;="&amp;K$3)-$F3964)))</f>
        <v>#VALUE!</v>
      </c>
      <c r="L3964" s="21" t="e">
        <f>IF(OR($B3964="",L$3&lt;$D3964+Настройки!$B$7),0,MAX(0,$E3964-MAX(0,SUMIFS(Тех_Движение!$G$2:$G$5111,Тех_Движение!$D$2:$D$5111,$C3964,Тех_Движение!$B$2:$B$5111,"&lt;="&amp;L$3)-$F3964)))</f>
        <v>#VALUE!</v>
      </c>
      <c r="M3964" s="21" t="e">
        <f>IF(OR($B3964="",M$3&lt;$D3964+Настройки!$B$7),0,MAX(0,$E3964-MAX(0,SUMIFS(Тех_Движение!$G$2:$G$5111,Тех_Движение!$D$2:$D$5111,$C3964,Тех_Движение!$B$2:$B$5111,"&lt;="&amp;M$3)-$F3964)))</f>
        <v>#VALUE!</v>
      </c>
      <c r="N3964" s="21" t="e">
        <f>IF(OR($B3964="",N$3&lt;$D3964+Настройки!$B$7),0,MAX(0,$E3964-MAX(0,SUMIFS(Тех_Движение!$G$2:$G$5111,Тех_Движение!$D$2:$D$5111,$C3964,Тех_Движение!$B$2:$B$5111,"&lt;="&amp;N$3)-$F3964)))</f>
        <v>#VALUE!</v>
      </c>
      <c r="O3964" s="21" t="e">
        <f>IF(OR($B3964="",O$3&lt;$D3964+Настройки!$B$7),0,MAX(0,$E3964-MAX(0,SUMIFS(Тех_Движение!$G$2:$G$5111,Тех_Движение!$D$2:$D$5111,$C3964,Тех_Движение!$B$2:$B$5111,"&lt;="&amp;O$3)-$F3964)))</f>
        <v>#VALUE!</v>
      </c>
      <c r="P3964" s="21" t="e">
        <f>IF(OR($B3964="",P$3&lt;$D3964+Настройки!$B$7),0,MAX(0,$E3964-MAX(0,SUMIFS(Тех_Движение!$G$2:$G$5111,Тех_Движение!$D$2:$D$5111,$C3964,Тех_Движение!$B$2:$B$5111,"&lt;="&amp;P$3)-$F3964)))</f>
        <v>#VALUE!</v>
      </c>
      <c r="Q3964" s="21" t="e">
        <f>IF(OR($B3964="",Q$3&lt;$D3964+Настройки!$B$7),0,MAX(0,$E3964-MAX(0,SUMIFS(Тех_Движение!$G$2:$G$5111,Тех_Движение!$D$2:$D$5111,$C3964,Тех_Движение!$B$2:$B$5111,"&lt;="&amp;Q$3)-$F3964)))</f>
        <v>#VALUE!</v>
      </c>
      <c r="R3964" s="21" t="str">
        <f t="shared" si="184"/>
        <v/>
      </c>
      <c r="S3964" s="23" t="str">
        <f>IF($B3964="","",VLOOKUP($C3964,Настройки!$A$11:$L$17,9,FALSE))</f>
        <v/>
      </c>
      <c r="T3964" s="23" t="str">
        <f t="shared" si="185"/>
        <v/>
      </c>
    </row>
    <row r="3965" spans="1:20" x14ac:dyDescent="0.3">
      <c r="A3965" s="20">
        <f>Тех_Движение!$A$3962</f>
        <v>3961</v>
      </c>
      <c r="B3965" s="20" t="str">
        <f>IF(Тех_Движение!$F$3962&gt;0,Тех_Движение!$I$3962,"")</f>
        <v/>
      </c>
      <c r="C3965" s="20" t="str">
        <f>IF($B3965="","",Тех_Движение!$D$3962)</f>
        <v/>
      </c>
      <c r="D3965" s="9" t="str">
        <f>IF($B3965="","",Тех_Движение!$B$3962)</f>
        <v/>
      </c>
      <c r="E3965" s="21" t="str">
        <f>IF($B3965="","",Тех_Движение!$F$3962)</f>
        <v/>
      </c>
      <c r="F3965" s="21" t="str">
        <f>IF($B3965="","",SUMIFS($E$5:$E3964,$C$5:$C3964,$C3965))</f>
        <v/>
      </c>
      <c r="G3965" s="21" t="str">
        <f>IF($B3965="","",MAX(0,$E3965-MAX(0,SUMIFS(Тех_Движение!$G$2:$G$5111,Тех_Движение!$D$2:$D$5111,$C3965,Тех_Движение!$B$2:$B$5111,"&lt;="&amp;Настройки!$B$5-1)-$F3965)))</f>
        <v/>
      </c>
      <c r="H3965" s="21" t="str">
        <f>IF($B3965="","",IF(AND($D3965&gt;=Настройки!$B$5,$D3965&lt;=Настройки!$B$6),$E3965,0))</f>
        <v/>
      </c>
      <c r="I3965" s="21" t="str">
        <f t="shared" si="183"/>
        <v/>
      </c>
      <c r="J3965" s="21" t="str">
        <f>IF($B3965="","",MAX(0,$E3965-MAX(0,SUMIFS(Тех_Движение!$G$2:$G$5111,Тех_Движение!$D$2:$D$5111,$C3965,Тех_Движение!$B$2:$B$5111,"&lt;="&amp;Настройки!$B$6)-$F3965)))</f>
        <v/>
      </c>
      <c r="K3965" s="21" t="e">
        <f>IF(OR($B3965="",K$3&lt;$D3965+Настройки!$B$7),0,MAX(0,$E3965-MAX(0,SUMIFS(Тех_Движение!$G$2:$G$5111,Тех_Движение!$D$2:$D$5111,$C3965,Тех_Движение!$B$2:$B$5111,"&lt;="&amp;K$3)-$F3965)))</f>
        <v>#VALUE!</v>
      </c>
      <c r="L3965" s="21" t="e">
        <f>IF(OR($B3965="",L$3&lt;$D3965+Настройки!$B$7),0,MAX(0,$E3965-MAX(0,SUMIFS(Тех_Движение!$G$2:$G$5111,Тех_Движение!$D$2:$D$5111,$C3965,Тех_Движение!$B$2:$B$5111,"&lt;="&amp;L$3)-$F3965)))</f>
        <v>#VALUE!</v>
      </c>
      <c r="M3965" s="21" t="e">
        <f>IF(OR($B3965="",M$3&lt;$D3965+Настройки!$B$7),0,MAX(0,$E3965-MAX(0,SUMIFS(Тех_Движение!$G$2:$G$5111,Тех_Движение!$D$2:$D$5111,$C3965,Тех_Движение!$B$2:$B$5111,"&lt;="&amp;M$3)-$F3965)))</f>
        <v>#VALUE!</v>
      </c>
      <c r="N3965" s="21" t="e">
        <f>IF(OR($B3965="",N$3&lt;$D3965+Настройки!$B$7),0,MAX(0,$E3965-MAX(0,SUMIFS(Тех_Движение!$G$2:$G$5111,Тех_Движение!$D$2:$D$5111,$C3965,Тех_Движение!$B$2:$B$5111,"&lt;="&amp;N$3)-$F3965)))</f>
        <v>#VALUE!</v>
      </c>
      <c r="O3965" s="21" t="e">
        <f>IF(OR($B3965="",O$3&lt;$D3965+Настройки!$B$7),0,MAX(0,$E3965-MAX(0,SUMIFS(Тех_Движение!$G$2:$G$5111,Тех_Движение!$D$2:$D$5111,$C3965,Тех_Движение!$B$2:$B$5111,"&lt;="&amp;O$3)-$F3965)))</f>
        <v>#VALUE!</v>
      </c>
      <c r="P3965" s="21" t="e">
        <f>IF(OR($B3965="",P$3&lt;$D3965+Настройки!$B$7),0,MAX(0,$E3965-MAX(0,SUMIFS(Тех_Движение!$G$2:$G$5111,Тех_Движение!$D$2:$D$5111,$C3965,Тех_Движение!$B$2:$B$5111,"&lt;="&amp;P$3)-$F3965)))</f>
        <v>#VALUE!</v>
      </c>
      <c r="Q3965" s="21" t="e">
        <f>IF(OR($B3965="",Q$3&lt;$D3965+Настройки!$B$7),0,MAX(0,$E3965-MAX(0,SUMIFS(Тех_Движение!$G$2:$G$5111,Тех_Движение!$D$2:$D$5111,$C3965,Тех_Движение!$B$2:$B$5111,"&lt;="&amp;Q$3)-$F3965)))</f>
        <v>#VALUE!</v>
      </c>
      <c r="R3965" s="21" t="str">
        <f t="shared" si="184"/>
        <v/>
      </c>
      <c r="S3965" s="23" t="str">
        <f>IF($B3965="","",VLOOKUP($C3965,Настройки!$A$11:$L$17,9,FALSE))</f>
        <v/>
      </c>
      <c r="T3965" s="23" t="str">
        <f t="shared" si="185"/>
        <v/>
      </c>
    </row>
    <row r="3966" spans="1:20" x14ac:dyDescent="0.3">
      <c r="A3966" s="20">
        <f>Тех_Движение!$A$3963</f>
        <v>3962</v>
      </c>
      <c r="B3966" s="20" t="str">
        <f>IF(Тех_Движение!$F$3963&gt;0,Тех_Движение!$I$3963,"")</f>
        <v/>
      </c>
      <c r="C3966" s="20" t="str">
        <f>IF($B3966="","",Тех_Движение!$D$3963)</f>
        <v/>
      </c>
      <c r="D3966" s="9" t="str">
        <f>IF($B3966="","",Тех_Движение!$B$3963)</f>
        <v/>
      </c>
      <c r="E3966" s="21" t="str">
        <f>IF($B3966="","",Тех_Движение!$F$3963)</f>
        <v/>
      </c>
      <c r="F3966" s="21" t="str">
        <f>IF($B3966="","",SUMIFS($E$5:$E3965,$C$5:$C3965,$C3966))</f>
        <v/>
      </c>
      <c r="G3966" s="21" t="str">
        <f>IF($B3966="","",MAX(0,$E3966-MAX(0,SUMIFS(Тех_Движение!$G$2:$G$5111,Тех_Движение!$D$2:$D$5111,$C3966,Тех_Движение!$B$2:$B$5111,"&lt;="&amp;Настройки!$B$5-1)-$F3966)))</f>
        <v/>
      </c>
      <c r="H3966" s="21" t="str">
        <f>IF($B3966="","",IF(AND($D3966&gt;=Настройки!$B$5,$D3966&lt;=Настройки!$B$6),$E3966,0))</f>
        <v/>
      </c>
      <c r="I3966" s="21" t="str">
        <f t="shared" si="183"/>
        <v/>
      </c>
      <c r="J3966" s="21" t="str">
        <f>IF($B3966="","",MAX(0,$E3966-MAX(0,SUMIFS(Тех_Движение!$G$2:$G$5111,Тех_Движение!$D$2:$D$5111,$C3966,Тех_Движение!$B$2:$B$5111,"&lt;="&amp;Настройки!$B$6)-$F3966)))</f>
        <v/>
      </c>
      <c r="K3966" s="21" t="e">
        <f>IF(OR($B3966="",K$3&lt;$D3966+Настройки!$B$7),0,MAX(0,$E3966-MAX(0,SUMIFS(Тех_Движение!$G$2:$G$5111,Тех_Движение!$D$2:$D$5111,$C3966,Тех_Движение!$B$2:$B$5111,"&lt;="&amp;K$3)-$F3966)))</f>
        <v>#VALUE!</v>
      </c>
      <c r="L3966" s="21" t="e">
        <f>IF(OR($B3966="",L$3&lt;$D3966+Настройки!$B$7),0,MAX(0,$E3966-MAX(0,SUMIFS(Тех_Движение!$G$2:$G$5111,Тех_Движение!$D$2:$D$5111,$C3966,Тех_Движение!$B$2:$B$5111,"&lt;="&amp;L$3)-$F3966)))</f>
        <v>#VALUE!</v>
      </c>
      <c r="M3966" s="21" t="e">
        <f>IF(OR($B3966="",M$3&lt;$D3966+Настройки!$B$7),0,MAX(0,$E3966-MAX(0,SUMIFS(Тех_Движение!$G$2:$G$5111,Тех_Движение!$D$2:$D$5111,$C3966,Тех_Движение!$B$2:$B$5111,"&lt;="&amp;M$3)-$F3966)))</f>
        <v>#VALUE!</v>
      </c>
      <c r="N3966" s="21" t="e">
        <f>IF(OR($B3966="",N$3&lt;$D3966+Настройки!$B$7),0,MAX(0,$E3966-MAX(0,SUMIFS(Тех_Движение!$G$2:$G$5111,Тех_Движение!$D$2:$D$5111,$C3966,Тех_Движение!$B$2:$B$5111,"&lt;="&amp;N$3)-$F3966)))</f>
        <v>#VALUE!</v>
      </c>
      <c r="O3966" s="21" t="e">
        <f>IF(OR($B3966="",O$3&lt;$D3966+Настройки!$B$7),0,MAX(0,$E3966-MAX(0,SUMIFS(Тех_Движение!$G$2:$G$5111,Тех_Движение!$D$2:$D$5111,$C3966,Тех_Движение!$B$2:$B$5111,"&lt;="&amp;O$3)-$F3966)))</f>
        <v>#VALUE!</v>
      </c>
      <c r="P3966" s="21" t="e">
        <f>IF(OR($B3966="",P$3&lt;$D3966+Настройки!$B$7),0,MAX(0,$E3966-MAX(0,SUMIFS(Тех_Движение!$G$2:$G$5111,Тех_Движение!$D$2:$D$5111,$C3966,Тех_Движение!$B$2:$B$5111,"&lt;="&amp;P$3)-$F3966)))</f>
        <v>#VALUE!</v>
      </c>
      <c r="Q3966" s="21" t="e">
        <f>IF(OR($B3966="",Q$3&lt;$D3966+Настройки!$B$7),0,MAX(0,$E3966-MAX(0,SUMIFS(Тех_Движение!$G$2:$G$5111,Тех_Движение!$D$2:$D$5111,$C3966,Тех_Движение!$B$2:$B$5111,"&lt;="&amp;Q$3)-$F3966)))</f>
        <v>#VALUE!</v>
      </c>
      <c r="R3966" s="21" t="str">
        <f t="shared" si="184"/>
        <v/>
      </c>
      <c r="S3966" s="23" t="str">
        <f>IF($B3966="","",VLOOKUP($C3966,Настройки!$A$11:$L$17,9,FALSE))</f>
        <v/>
      </c>
      <c r="T3966" s="23" t="str">
        <f t="shared" si="185"/>
        <v/>
      </c>
    </row>
    <row r="3967" spans="1:20" x14ac:dyDescent="0.3">
      <c r="A3967" s="20">
        <f>Тех_Движение!$A$3964</f>
        <v>3963</v>
      </c>
      <c r="B3967" s="20" t="str">
        <f>IF(Тех_Движение!$F$3964&gt;0,Тех_Движение!$I$3964,"")</f>
        <v/>
      </c>
      <c r="C3967" s="20" t="str">
        <f>IF($B3967="","",Тех_Движение!$D$3964)</f>
        <v/>
      </c>
      <c r="D3967" s="9" t="str">
        <f>IF($B3967="","",Тех_Движение!$B$3964)</f>
        <v/>
      </c>
      <c r="E3967" s="21" t="str">
        <f>IF($B3967="","",Тех_Движение!$F$3964)</f>
        <v/>
      </c>
      <c r="F3967" s="21" t="str">
        <f>IF($B3967="","",SUMIFS($E$5:$E3966,$C$5:$C3966,$C3967))</f>
        <v/>
      </c>
      <c r="G3967" s="21" t="str">
        <f>IF($B3967="","",MAX(0,$E3967-MAX(0,SUMIFS(Тех_Движение!$G$2:$G$5111,Тех_Движение!$D$2:$D$5111,$C3967,Тех_Движение!$B$2:$B$5111,"&lt;="&amp;Настройки!$B$5-1)-$F3967)))</f>
        <v/>
      </c>
      <c r="H3967" s="21" t="str">
        <f>IF($B3967="","",IF(AND($D3967&gt;=Настройки!$B$5,$D3967&lt;=Настройки!$B$6),$E3967,0))</f>
        <v/>
      </c>
      <c r="I3967" s="21" t="str">
        <f t="shared" si="183"/>
        <v/>
      </c>
      <c r="J3967" s="21" t="str">
        <f>IF($B3967="","",MAX(0,$E3967-MAX(0,SUMIFS(Тех_Движение!$G$2:$G$5111,Тех_Движение!$D$2:$D$5111,$C3967,Тех_Движение!$B$2:$B$5111,"&lt;="&amp;Настройки!$B$6)-$F3967)))</f>
        <v/>
      </c>
      <c r="K3967" s="21" t="e">
        <f>IF(OR($B3967="",K$3&lt;$D3967+Настройки!$B$7),0,MAX(0,$E3967-MAX(0,SUMIFS(Тех_Движение!$G$2:$G$5111,Тех_Движение!$D$2:$D$5111,$C3967,Тех_Движение!$B$2:$B$5111,"&lt;="&amp;K$3)-$F3967)))</f>
        <v>#VALUE!</v>
      </c>
      <c r="L3967" s="21" t="e">
        <f>IF(OR($B3967="",L$3&lt;$D3967+Настройки!$B$7),0,MAX(0,$E3967-MAX(0,SUMIFS(Тех_Движение!$G$2:$G$5111,Тех_Движение!$D$2:$D$5111,$C3967,Тех_Движение!$B$2:$B$5111,"&lt;="&amp;L$3)-$F3967)))</f>
        <v>#VALUE!</v>
      </c>
      <c r="M3967" s="21" t="e">
        <f>IF(OR($B3967="",M$3&lt;$D3967+Настройки!$B$7),0,MAX(0,$E3967-MAX(0,SUMIFS(Тех_Движение!$G$2:$G$5111,Тех_Движение!$D$2:$D$5111,$C3967,Тех_Движение!$B$2:$B$5111,"&lt;="&amp;M$3)-$F3967)))</f>
        <v>#VALUE!</v>
      </c>
      <c r="N3967" s="21" t="e">
        <f>IF(OR($B3967="",N$3&lt;$D3967+Настройки!$B$7),0,MAX(0,$E3967-MAX(0,SUMIFS(Тех_Движение!$G$2:$G$5111,Тех_Движение!$D$2:$D$5111,$C3967,Тех_Движение!$B$2:$B$5111,"&lt;="&amp;N$3)-$F3967)))</f>
        <v>#VALUE!</v>
      </c>
      <c r="O3967" s="21" t="e">
        <f>IF(OR($B3967="",O$3&lt;$D3967+Настройки!$B$7),0,MAX(0,$E3967-MAX(0,SUMIFS(Тех_Движение!$G$2:$G$5111,Тех_Движение!$D$2:$D$5111,$C3967,Тех_Движение!$B$2:$B$5111,"&lt;="&amp;O$3)-$F3967)))</f>
        <v>#VALUE!</v>
      </c>
      <c r="P3967" s="21" t="e">
        <f>IF(OR($B3967="",P$3&lt;$D3967+Настройки!$B$7),0,MAX(0,$E3967-MAX(0,SUMIFS(Тех_Движение!$G$2:$G$5111,Тех_Движение!$D$2:$D$5111,$C3967,Тех_Движение!$B$2:$B$5111,"&lt;="&amp;P$3)-$F3967)))</f>
        <v>#VALUE!</v>
      </c>
      <c r="Q3967" s="21" t="e">
        <f>IF(OR($B3967="",Q$3&lt;$D3967+Настройки!$B$7),0,MAX(0,$E3967-MAX(0,SUMIFS(Тех_Движение!$G$2:$G$5111,Тех_Движение!$D$2:$D$5111,$C3967,Тех_Движение!$B$2:$B$5111,"&lt;="&amp;Q$3)-$F3967)))</f>
        <v>#VALUE!</v>
      </c>
      <c r="R3967" s="21" t="str">
        <f t="shared" si="184"/>
        <v/>
      </c>
      <c r="S3967" s="23" t="str">
        <f>IF($B3967="","",VLOOKUP($C3967,Настройки!$A$11:$L$17,9,FALSE))</f>
        <v/>
      </c>
      <c r="T3967" s="23" t="str">
        <f t="shared" si="185"/>
        <v/>
      </c>
    </row>
    <row r="3968" spans="1:20" x14ac:dyDescent="0.3">
      <c r="A3968" s="20">
        <f>Тех_Движение!$A$3965</f>
        <v>3964</v>
      </c>
      <c r="B3968" s="20" t="str">
        <f>IF(Тех_Движение!$F$3965&gt;0,Тех_Движение!$I$3965,"")</f>
        <v/>
      </c>
      <c r="C3968" s="20" t="str">
        <f>IF($B3968="","",Тех_Движение!$D$3965)</f>
        <v/>
      </c>
      <c r="D3968" s="9" t="str">
        <f>IF($B3968="","",Тех_Движение!$B$3965)</f>
        <v/>
      </c>
      <c r="E3968" s="21" t="str">
        <f>IF($B3968="","",Тех_Движение!$F$3965)</f>
        <v/>
      </c>
      <c r="F3968" s="21" t="str">
        <f>IF($B3968="","",SUMIFS($E$5:$E3967,$C$5:$C3967,$C3968))</f>
        <v/>
      </c>
      <c r="G3968" s="21" t="str">
        <f>IF($B3968="","",MAX(0,$E3968-MAX(0,SUMIFS(Тех_Движение!$G$2:$G$5111,Тех_Движение!$D$2:$D$5111,$C3968,Тех_Движение!$B$2:$B$5111,"&lt;="&amp;Настройки!$B$5-1)-$F3968)))</f>
        <v/>
      </c>
      <c r="H3968" s="21" t="str">
        <f>IF($B3968="","",IF(AND($D3968&gt;=Настройки!$B$5,$D3968&lt;=Настройки!$B$6),$E3968,0))</f>
        <v/>
      </c>
      <c r="I3968" s="21" t="str">
        <f t="shared" si="183"/>
        <v/>
      </c>
      <c r="J3968" s="21" t="str">
        <f>IF($B3968="","",MAX(0,$E3968-MAX(0,SUMIFS(Тех_Движение!$G$2:$G$5111,Тех_Движение!$D$2:$D$5111,$C3968,Тех_Движение!$B$2:$B$5111,"&lt;="&amp;Настройки!$B$6)-$F3968)))</f>
        <v/>
      </c>
      <c r="K3968" s="21" t="e">
        <f>IF(OR($B3968="",K$3&lt;$D3968+Настройки!$B$7),0,MAX(0,$E3968-MAX(0,SUMIFS(Тех_Движение!$G$2:$G$5111,Тех_Движение!$D$2:$D$5111,$C3968,Тех_Движение!$B$2:$B$5111,"&lt;="&amp;K$3)-$F3968)))</f>
        <v>#VALUE!</v>
      </c>
      <c r="L3968" s="21" t="e">
        <f>IF(OR($B3968="",L$3&lt;$D3968+Настройки!$B$7),0,MAX(0,$E3968-MAX(0,SUMIFS(Тех_Движение!$G$2:$G$5111,Тех_Движение!$D$2:$D$5111,$C3968,Тех_Движение!$B$2:$B$5111,"&lt;="&amp;L$3)-$F3968)))</f>
        <v>#VALUE!</v>
      </c>
      <c r="M3968" s="21" t="e">
        <f>IF(OR($B3968="",M$3&lt;$D3968+Настройки!$B$7),0,MAX(0,$E3968-MAX(0,SUMIFS(Тех_Движение!$G$2:$G$5111,Тех_Движение!$D$2:$D$5111,$C3968,Тех_Движение!$B$2:$B$5111,"&lt;="&amp;M$3)-$F3968)))</f>
        <v>#VALUE!</v>
      </c>
      <c r="N3968" s="21" t="e">
        <f>IF(OR($B3968="",N$3&lt;$D3968+Настройки!$B$7),0,MAX(0,$E3968-MAX(0,SUMIFS(Тех_Движение!$G$2:$G$5111,Тех_Движение!$D$2:$D$5111,$C3968,Тех_Движение!$B$2:$B$5111,"&lt;="&amp;N$3)-$F3968)))</f>
        <v>#VALUE!</v>
      </c>
      <c r="O3968" s="21" t="e">
        <f>IF(OR($B3968="",O$3&lt;$D3968+Настройки!$B$7),0,MAX(0,$E3968-MAX(0,SUMIFS(Тех_Движение!$G$2:$G$5111,Тех_Движение!$D$2:$D$5111,$C3968,Тех_Движение!$B$2:$B$5111,"&lt;="&amp;O$3)-$F3968)))</f>
        <v>#VALUE!</v>
      </c>
      <c r="P3968" s="21" t="e">
        <f>IF(OR($B3968="",P$3&lt;$D3968+Настройки!$B$7),0,MAX(0,$E3968-MAX(0,SUMIFS(Тех_Движение!$G$2:$G$5111,Тех_Движение!$D$2:$D$5111,$C3968,Тех_Движение!$B$2:$B$5111,"&lt;="&amp;P$3)-$F3968)))</f>
        <v>#VALUE!</v>
      </c>
      <c r="Q3968" s="21" t="e">
        <f>IF(OR($B3968="",Q$3&lt;$D3968+Настройки!$B$7),0,MAX(0,$E3968-MAX(0,SUMIFS(Тех_Движение!$G$2:$G$5111,Тех_Движение!$D$2:$D$5111,$C3968,Тех_Движение!$B$2:$B$5111,"&lt;="&amp;Q$3)-$F3968)))</f>
        <v>#VALUE!</v>
      </c>
      <c r="R3968" s="21" t="str">
        <f t="shared" si="184"/>
        <v/>
      </c>
      <c r="S3968" s="23" t="str">
        <f>IF($B3968="","",VLOOKUP($C3968,Настройки!$A$11:$L$17,9,FALSE))</f>
        <v/>
      </c>
      <c r="T3968" s="23" t="str">
        <f t="shared" si="185"/>
        <v/>
      </c>
    </row>
    <row r="3969" spans="1:20" x14ac:dyDescent="0.3">
      <c r="A3969" s="20">
        <f>Тех_Движение!$A$3966</f>
        <v>3965</v>
      </c>
      <c r="B3969" s="20" t="str">
        <f>IF(Тех_Движение!$F$3966&gt;0,Тех_Движение!$I$3966,"")</f>
        <v/>
      </c>
      <c r="C3969" s="20" t="str">
        <f>IF($B3969="","",Тех_Движение!$D$3966)</f>
        <v/>
      </c>
      <c r="D3969" s="9" t="str">
        <f>IF($B3969="","",Тех_Движение!$B$3966)</f>
        <v/>
      </c>
      <c r="E3969" s="21" t="str">
        <f>IF($B3969="","",Тех_Движение!$F$3966)</f>
        <v/>
      </c>
      <c r="F3969" s="21" t="str">
        <f>IF($B3969="","",SUMIFS($E$5:$E3968,$C$5:$C3968,$C3969))</f>
        <v/>
      </c>
      <c r="G3969" s="21" t="str">
        <f>IF($B3969="","",MAX(0,$E3969-MAX(0,SUMIFS(Тех_Движение!$G$2:$G$5111,Тех_Движение!$D$2:$D$5111,$C3969,Тех_Движение!$B$2:$B$5111,"&lt;="&amp;Настройки!$B$5-1)-$F3969)))</f>
        <v/>
      </c>
      <c r="H3969" s="21" t="str">
        <f>IF($B3969="","",IF(AND($D3969&gt;=Настройки!$B$5,$D3969&lt;=Настройки!$B$6),$E3969,0))</f>
        <v/>
      </c>
      <c r="I3969" s="21" t="str">
        <f t="shared" si="183"/>
        <v/>
      </c>
      <c r="J3969" s="21" t="str">
        <f>IF($B3969="","",MAX(0,$E3969-MAX(0,SUMIFS(Тех_Движение!$G$2:$G$5111,Тех_Движение!$D$2:$D$5111,$C3969,Тех_Движение!$B$2:$B$5111,"&lt;="&amp;Настройки!$B$6)-$F3969)))</f>
        <v/>
      </c>
      <c r="K3969" s="21" t="e">
        <f>IF(OR($B3969="",K$3&lt;$D3969+Настройки!$B$7),0,MAX(0,$E3969-MAX(0,SUMIFS(Тех_Движение!$G$2:$G$5111,Тех_Движение!$D$2:$D$5111,$C3969,Тех_Движение!$B$2:$B$5111,"&lt;="&amp;K$3)-$F3969)))</f>
        <v>#VALUE!</v>
      </c>
      <c r="L3969" s="21" t="e">
        <f>IF(OR($B3969="",L$3&lt;$D3969+Настройки!$B$7),0,MAX(0,$E3969-MAX(0,SUMIFS(Тех_Движение!$G$2:$G$5111,Тех_Движение!$D$2:$D$5111,$C3969,Тех_Движение!$B$2:$B$5111,"&lt;="&amp;L$3)-$F3969)))</f>
        <v>#VALUE!</v>
      </c>
      <c r="M3969" s="21" t="e">
        <f>IF(OR($B3969="",M$3&lt;$D3969+Настройки!$B$7),0,MAX(0,$E3969-MAX(0,SUMIFS(Тех_Движение!$G$2:$G$5111,Тех_Движение!$D$2:$D$5111,$C3969,Тех_Движение!$B$2:$B$5111,"&lt;="&amp;M$3)-$F3969)))</f>
        <v>#VALUE!</v>
      </c>
      <c r="N3969" s="21" t="e">
        <f>IF(OR($B3969="",N$3&lt;$D3969+Настройки!$B$7),0,MAX(0,$E3969-MAX(0,SUMIFS(Тех_Движение!$G$2:$G$5111,Тех_Движение!$D$2:$D$5111,$C3969,Тех_Движение!$B$2:$B$5111,"&lt;="&amp;N$3)-$F3969)))</f>
        <v>#VALUE!</v>
      </c>
      <c r="O3969" s="21" t="e">
        <f>IF(OR($B3969="",O$3&lt;$D3969+Настройки!$B$7),0,MAX(0,$E3969-MAX(0,SUMIFS(Тех_Движение!$G$2:$G$5111,Тех_Движение!$D$2:$D$5111,$C3969,Тех_Движение!$B$2:$B$5111,"&lt;="&amp;O$3)-$F3969)))</f>
        <v>#VALUE!</v>
      </c>
      <c r="P3969" s="21" t="e">
        <f>IF(OR($B3969="",P$3&lt;$D3969+Настройки!$B$7),0,MAX(0,$E3969-MAX(0,SUMIFS(Тех_Движение!$G$2:$G$5111,Тех_Движение!$D$2:$D$5111,$C3969,Тех_Движение!$B$2:$B$5111,"&lt;="&amp;P$3)-$F3969)))</f>
        <v>#VALUE!</v>
      </c>
      <c r="Q3969" s="21" t="e">
        <f>IF(OR($B3969="",Q$3&lt;$D3969+Настройки!$B$7),0,MAX(0,$E3969-MAX(0,SUMIFS(Тех_Движение!$G$2:$G$5111,Тех_Движение!$D$2:$D$5111,$C3969,Тех_Движение!$B$2:$B$5111,"&lt;="&amp;Q$3)-$F3969)))</f>
        <v>#VALUE!</v>
      </c>
      <c r="R3969" s="21" t="str">
        <f t="shared" si="184"/>
        <v/>
      </c>
      <c r="S3969" s="23" t="str">
        <f>IF($B3969="","",VLOOKUP($C3969,Настройки!$A$11:$L$17,9,FALSE))</f>
        <v/>
      </c>
      <c r="T3969" s="23" t="str">
        <f t="shared" si="185"/>
        <v/>
      </c>
    </row>
    <row r="3970" spans="1:20" x14ac:dyDescent="0.3">
      <c r="A3970" s="20">
        <f>Тех_Движение!$A$3967</f>
        <v>3966</v>
      </c>
      <c r="B3970" s="20" t="str">
        <f>IF(Тех_Движение!$F$3967&gt;0,Тех_Движение!$I$3967,"")</f>
        <v/>
      </c>
      <c r="C3970" s="20" t="str">
        <f>IF($B3970="","",Тех_Движение!$D$3967)</f>
        <v/>
      </c>
      <c r="D3970" s="9" t="str">
        <f>IF($B3970="","",Тех_Движение!$B$3967)</f>
        <v/>
      </c>
      <c r="E3970" s="21" t="str">
        <f>IF($B3970="","",Тех_Движение!$F$3967)</f>
        <v/>
      </c>
      <c r="F3970" s="21" t="str">
        <f>IF($B3970="","",SUMIFS($E$5:$E3969,$C$5:$C3969,$C3970))</f>
        <v/>
      </c>
      <c r="G3970" s="21" t="str">
        <f>IF($B3970="","",MAX(0,$E3970-MAX(0,SUMIFS(Тех_Движение!$G$2:$G$5111,Тех_Движение!$D$2:$D$5111,$C3970,Тех_Движение!$B$2:$B$5111,"&lt;="&amp;Настройки!$B$5-1)-$F3970)))</f>
        <v/>
      </c>
      <c r="H3970" s="21" t="str">
        <f>IF($B3970="","",IF(AND($D3970&gt;=Настройки!$B$5,$D3970&lt;=Настройки!$B$6),$E3970,0))</f>
        <v/>
      </c>
      <c r="I3970" s="21" t="str">
        <f t="shared" si="183"/>
        <v/>
      </c>
      <c r="J3970" s="21" t="str">
        <f>IF($B3970="","",MAX(0,$E3970-MAX(0,SUMIFS(Тех_Движение!$G$2:$G$5111,Тех_Движение!$D$2:$D$5111,$C3970,Тех_Движение!$B$2:$B$5111,"&lt;="&amp;Настройки!$B$6)-$F3970)))</f>
        <v/>
      </c>
      <c r="K3970" s="21" t="e">
        <f>IF(OR($B3970="",K$3&lt;$D3970+Настройки!$B$7),0,MAX(0,$E3970-MAX(0,SUMIFS(Тех_Движение!$G$2:$G$5111,Тех_Движение!$D$2:$D$5111,$C3970,Тех_Движение!$B$2:$B$5111,"&lt;="&amp;K$3)-$F3970)))</f>
        <v>#VALUE!</v>
      </c>
      <c r="L3970" s="21" t="e">
        <f>IF(OR($B3970="",L$3&lt;$D3970+Настройки!$B$7),0,MAX(0,$E3970-MAX(0,SUMIFS(Тех_Движение!$G$2:$G$5111,Тех_Движение!$D$2:$D$5111,$C3970,Тех_Движение!$B$2:$B$5111,"&lt;="&amp;L$3)-$F3970)))</f>
        <v>#VALUE!</v>
      </c>
      <c r="M3970" s="21" t="e">
        <f>IF(OR($B3970="",M$3&lt;$D3970+Настройки!$B$7),0,MAX(0,$E3970-MAX(0,SUMIFS(Тех_Движение!$G$2:$G$5111,Тех_Движение!$D$2:$D$5111,$C3970,Тех_Движение!$B$2:$B$5111,"&lt;="&amp;M$3)-$F3970)))</f>
        <v>#VALUE!</v>
      </c>
      <c r="N3970" s="21" t="e">
        <f>IF(OR($B3970="",N$3&lt;$D3970+Настройки!$B$7),0,MAX(0,$E3970-MAX(0,SUMIFS(Тех_Движение!$G$2:$G$5111,Тех_Движение!$D$2:$D$5111,$C3970,Тех_Движение!$B$2:$B$5111,"&lt;="&amp;N$3)-$F3970)))</f>
        <v>#VALUE!</v>
      </c>
      <c r="O3970" s="21" t="e">
        <f>IF(OR($B3970="",O$3&lt;$D3970+Настройки!$B$7),0,MAX(0,$E3970-MAX(0,SUMIFS(Тех_Движение!$G$2:$G$5111,Тех_Движение!$D$2:$D$5111,$C3970,Тех_Движение!$B$2:$B$5111,"&lt;="&amp;O$3)-$F3970)))</f>
        <v>#VALUE!</v>
      </c>
      <c r="P3970" s="21" t="e">
        <f>IF(OR($B3970="",P$3&lt;$D3970+Настройки!$B$7),0,MAX(0,$E3970-MAX(0,SUMIFS(Тех_Движение!$G$2:$G$5111,Тех_Движение!$D$2:$D$5111,$C3970,Тех_Движение!$B$2:$B$5111,"&lt;="&amp;P$3)-$F3970)))</f>
        <v>#VALUE!</v>
      </c>
      <c r="Q3970" s="21" t="e">
        <f>IF(OR($B3970="",Q$3&lt;$D3970+Настройки!$B$7),0,MAX(0,$E3970-MAX(0,SUMIFS(Тех_Движение!$G$2:$G$5111,Тех_Движение!$D$2:$D$5111,$C3970,Тех_Движение!$B$2:$B$5111,"&lt;="&amp;Q$3)-$F3970)))</f>
        <v>#VALUE!</v>
      </c>
      <c r="R3970" s="21" t="str">
        <f t="shared" si="184"/>
        <v/>
      </c>
      <c r="S3970" s="23" t="str">
        <f>IF($B3970="","",VLOOKUP($C3970,Настройки!$A$11:$L$17,9,FALSE))</f>
        <v/>
      </c>
      <c r="T3970" s="23" t="str">
        <f t="shared" si="185"/>
        <v/>
      </c>
    </row>
    <row r="3971" spans="1:20" x14ac:dyDescent="0.3">
      <c r="A3971" s="20">
        <f>Тех_Движение!$A$3968</f>
        <v>3967</v>
      </c>
      <c r="B3971" s="20" t="str">
        <f>IF(Тех_Движение!$F$3968&gt;0,Тех_Движение!$I$3968,"")</f>
        <v/>
      </c>
      <c r="C3971" s="20" t="str">
        <f>IF($B3971="","",Тех_Движение!$D$3968)</f>
        <v/>
      </c>
      <c r="D3971" s="9" t="str">
        <f>IF($B3971="","",Тех_Движение!$B$3968)</f>
        <v/>
      </c>
      <c r="E3971" s="21" t="str">
        <f>IF($B3971="","",Тех_Движение!$F$3968)</f>
        <v/>
      </c>
      <c r="F3971" s="21" t="str">
        <f>IF($B3971="","",SUMIFS($E$5:$E3970,$C$5:$C3970,$C3971))</f>
        <v/>
      </c>
      <c r="G3971" s="21" t="str">
        <f>IF($B3971="","",MAX(0,$E3971-MAX(0,SUMIFS(Тех_Движение!$G$2:$G$5111,Тех_Движение!$D$2:$D$5111,$C3971,Тех_Движение!$B$2:$B$5111,"&lt;="&amp;Настройки!$B$5-1)-$F3971)))</f>
        <v/>
      </c>
      <c r="H3971" s="21" t="str">
        <f>IF($B3971="","",IF(AND($D3971&gt;=Настройки!$B$5,$D3971&lt;=Настройки!$B$6),$E3971,0))</f>
        <v/>
      </c>
      <c r="I3971" s="21" t="str">
        <f t="shared" si="183"/>
        <v/>
      </c>
      <c r="J3971" s="21" t="str">
        <f>IF($B3971="","",MAX(0,$E3971-MAX(0,SUMIFS(Тех_Движение!$G$2:$G$5111,Тех_Движение!$D$2:$D$5111,$C3971,Тех_Движение!$B$2:$B$5111,"&lt;="&amp;Настройки!$B$6)-$F3971)))</f>
        <v/>
      </c>
      <c r="K3971" s="21" t="e">
        <f>IF(OR($B3971="",K$3&lt;$D3971+Настройки!$B$7),0,MAX(0,$E3971-MAX(0,SUMIFS(Тех_Движение!$G$2:$G$5111,Тех_Движение!$D$2:$D$5111,$C3971,Тех_Движение!$B$2:$B$5111,"&lt;="&amp;K$3)-$F3971)))</f>
        <v>#VALUE!</v>
      </c>
      <c r="L3971" s="21" t="e">
        <f>IF(OR($B3971="",L$3&lt;$D3971+Настройки!$B$7),0,MAX(0,$E3971-MAX(0,SUMIFS(Тех_Движение!$G$2:$G$5111,Тех_Движение!$D$2:$D$5111,$C3971,Тех_Движение!$B$2:$B$5111,"&lt;="&amp;L$3)-$F3971)))</f>
        <v>#VALUE!</v>
      </c>
      <c r="M3971" s="21" t="e">
        <f>IF(OR($B3971="",M$3&lt;$D3971+Настройки!$B$7),0,MAX(0,$E3971-MAX(0,SUMIFS(Тех_Движение!$G$2:$G$5111,Тех_Движение!$D$2:$D$5111,$C3971,Тех_Движение!$B$2:$B$5111,"&lt;="&amp;M$3)-$F3971)))</f>
        <v>#VALUE!</v>
      </c>
      <c r="N3971" s="21" t="e">
        <f>IF(OR($B3971="",N$3&lt;$D3971+Настройки!$B$7),0,MAX(0,$E3971-MAX(0,SUMIFS(Тех_Движение!$G$2:$G$5111,Тех_Движение!$D$2:$D$5111,$C3971,Тех_Движение!$B$2:$B$5111,"&lt;="&amp;N$3)-$F3971)))</f>
        <v>#VALUE!</v>
      </c>
      <c r="O3971" s="21" t="e">
        <f>IF(OR($B3971="",O$3&lt;$D3971+Настройки!$B$7),0,MAX(0,$E3971-MAX(0,SUMIFS(Тех_Движение!$G$2:$G$5111,Тех_Движение!$D$2:$D$5111,$C3971,Тех_Движение!$B$2:$B$5111,"&lt;="&amp;O$3)-$F3971)))</f>
        <v>#VALUE!</v>
      </c>
      <c r="P3971" s="21" t="e">
        <f>IF(OR($B3971="",P$3&lt;$D3971+Настройки!$B$7),0,MAX(0,$E3971-MAX(0,SUMIFS(Тех_Движение!$G$2:$G$5111,Тех_Движение!$D$2:$D$5111,$C3971,Тех_Движение!$B$2:$B$5111,"&lt;="&amp;P$3)-$F3971)))</f>
        <v>#VALUE!</v>
      </c>
      <c r="Q3971" s="21" t="e">
        <f>IF(OR($B3971="",Q$3&lt;$D3971+Настройки!$B$7),0,MAX(0,$E3971-MAX(0,SUMIFS(Тех_Движение!$G$2:$G$5111,Тех_Движение!$D$2:$D$5111,$C3971,Тех_Движение!$B$2:$B$5111,"&lt;="&amp;Q$3)-$F3971)))</f>
        <v>#VALUE!</v>
      </c>
      <c r="R3971" s="21" t="str">
        <f t="shared" si="184"/>
        <v/>
      </c>
      <c r="S3971" s="23" t="str">
        <f>IF($B3971="","",VLOOKUP($C3971,Настройки!$A$11:$L$17,9,FALSE))</f>
        <v/>
      </c>
      <c r="T3971" s="23" t="str">
        <f t="shared" si="185"/>
        <v/>
      </c>
    </row>
    <row r="3972" spans="1:20" x14ac:dyDescent="0.3">
      <c r="A3972" s="20">
        <f>Тех_Движение!$A$3969</f>
        <v>3968</v>
      </c>
      <c r="B3972" s="20" t="str">
        <f>IF(Тех_Движение!$F$3969&gt;0,Тех_Движение!$I$3969,"")</f>
        <v/>
      </c>
      <c r="C3972" s="20" t="str">
        <f>IF($B3972="","",Тех_Движение!$D$3969)</f>
        <v/>
      </c>
      <c r="D3972" s="9" t="str">
        <f>IF($B3972="","",Тех_Движение!$B$3969)</f>
        <v/>
      </c>
      <c r="E3972" s="21" t="str">
        <f>IF($B3972="","",Тех_Движение!$F$3969)</f>
        <v/>
      </c>
      <c r="F3972" s="21" t="str">
        <f>IF($B3972="","",SUMIFS($E$5:$E3971,$C$5:$C3971,$C3972))</f>
        <v/>
      </c>
      <c r="G3972" s="21" t="str">
        <f>IF($B3972="","",MAX(0,$E3972-MAX(0,SUMIFS(Тех_Движение!$G$2:$G$5111,Тех_Движение!$D$2:$D$5111,$C3972,Тех_Движение!$B$2:$B$5111,"&lt;="&amp;Настройки!$B$5-1)-$F3972)))</f>
        <v/>
      </c>
      <c r="H3972" s="21" t="str">
        <f>IF($B3972="","",IF(AND($D3972&gt;=Настройки!$B$5,$D3972&lt;=Настройки!$B$6),$E3972,0))</f>
        <v/>
      </c>
      <c r="I3972" s="21" t="str">
        <f t="shared" si="183"/>
        <v/>
      </c>
      <c r="J3972" s="21" t="str">
        <f>IF($B3972="","",MAX(0,$E3972-MAX(0,SUMIFS(Тех_Движение!$G$2:$G$5111,Тех_Движение!$D$2:$D$5111,$C3972,Тех_Движение!$B$2:$B$5111,"&lt;="&amp;Настройки!$B$6)-$F3972)))</f>
        <v/>
      </c>
      <c r="K3972" s="21" t="e">
        <f>IF(OR($B3972="",K$3&lt;$D3972+Настройки!$B$7),0,MAX(0,$E3972-MAX(0,SUMIFS(Тех_Движение!$G$2:$G$5111,Тех_Движение!$D$2:$D$5111,$C3972,Тех_Движение!$B$2:$B$5111,"&lt;="&amp;K$3)-$F3972)))</f>
        <v>#VALUE!</v>
      </c>
      <c r="L3972" s="21" t="e">
        <f>IF(OR($B3972="",L$3&lt;$D3972+Настройки!$B$7),0,MAX(0,$E3972-MAX(0,SUMIFS(Тех_Движение!$G$2:$G$5111,Тех_Движение!$D$2:$D$5111,$C3972,Тех_Движение!$B$2:$B$5111,"&lt;="&amp;L$3)-$F3972)))</f>
        <v>#VALUE!</v>
      </c>
      <c r="M3972" s="21" t="e">
        <f>IF(OR($B3972="",M$3&lt;$D3972+Настройки!$B$7),0,MAX(0,$E3972-MAX(0,SUMIFS(Тех_Движение!$G$2:$G$5111,Тех_Движение!$D$2:$D$5111,$C3972,Тех_Движение!$B$2:$B$5111,"&lt;="&amp;M$3)-$F3972)))</f>
        <v>#VALUE!</v>
      </c>
      <c r="N3972" s="21" t="e">
        <f>IF(OR($B3972="",N$3&lt;$D3972+Настройки!$B$7),0,MAX(0,$E3972-MAX(0,SUMIFS(Тех_Движение!$G$2:$G$5111,Тех_Движение!$D$2:$D$5111,$C3972,Тех_Движение!$B$2:$B$5111,"&lt;="&amp;N$3)-$F3972)))</f>
        <v>#VALUE!</v>
      </c>
      <c r="O3972" s="21" t="e">
        <f>IF(OR($B3972="",O$3&lt;$D3972+Настройки!$B$7),0,MAX(0,$E3972-MAX(0,SUMIFS(Тех_Движение!$G$2:$G$5111,Тех_Движение!$D$2:$D$5111,$C3972,Тех_Движение!$B$2:$B$5111,"&lt;="&amp;O$3)-$F3972)))</f>
        <v>#VALUE!</v>
      </c>
      <c r="P3972" s="21" t="e">
        <f>IF(OR($B3972="",P$3&lt;$D3972+Настройки!$B$7),0,MAX(0,$E3972-MAX(0,SUMIFS(Тех_Движение!$G$2:$G$5111,Тех_Движение!$D$2:$D$5111,$C3972,Тех_Движение!$B$2:$B$5111,"&lt;="&amp;P$3)-$F3972)))</f>
        <v>#VALUE!</v>
      </c>
      <c r="Q3972" s="21" t="e">
        <f>IF(OR($B3972="",Q$3&lt;$D3972+Настройки!$B$7),0,MAX(0,$E3972-MAX(0,SUMIFS(Тех_Движение!$G$2:$G$5111,Тех_Движение!$D$2:$D$5111,$C3972,Тех_Движение!$B$2:$B$5111,"&lt;="&amp;Q$3)-$F3972)))</f>
        <v>#VALUE!</v>
      </c>
      <c r="R3972" s="21" t="str">
        <f t="shared" si="184"/>
        <v/>
      </c>
      <c r="S3972" s="23" t="str">
        <f>IF($B3972="","",VLOOKUP($C3972,Настройки!$A$11:$L$17,9,FALSE))</f>
        <v/>
      </c>
      <c r="T3972" s="23" t="str">
        <f t="shared" si="185"/>
        <v/>
      </c>
    </row>
    <row r="3973" spans="1:20" x14ac:dyDescent="0.3">
      <c r="A3973" s="20">
        <f>Тех_Движение!$A$3970</f>
        <v>3969</v>
      </c>
      <c r="B3973" s="20" t="str">
        <f>IF(Тех_Движение!$F$3970&gt;0,Тех_Движение!$I$3970,"")</f>
        <v/>
      </c>
      <c r="C3973" s="20" t="str">
        <f>IF($B3973="","",Тех_Движение!$D$3970)</f>
        <v/>
      </c>
      <c r="D3973" s="9" t="str">
        <f>IF($B3973="","",Тех_Движение!$B$3970)</f>
        <v/>
      </c>
      <c r="E3973" s="21" t="str">
        <f>IF($B3973="","",Тех_Движение!$F$3970)</f>
        <v/>
      </c>
      <c r="F3973" s="21" t="str">
        <f>IF($B3973="","",SUMIFS($E$5:$E3972,$C$5:$C3972,$C3973))</f>
        <v/>
      </c>
      <c r="G3973" s="21" t="str">
        <f>IF($B3973="","",MAX(0,$E3973-MAX(0,SUMIFS(Тех_Движение!$G$2:$G$5111,Тех_Движение!$D$2:$D$5111,$C3973,Тех_Движение!$B$2:$B$5111,"&lt;="&amp;Настройки!$B$5-1)-$F3973)))</f>
        <v/>
      </c>
      <c r="H3973" s="21" t="str">
        <f>IF($B3973="","",IF(AND($D3973&gt;=Настройки!$B$5,$D3973&lt;=Настройки!$B$6),$E3973,0))</f>
        <v/>
      </c>
      <c r="I3973" s="21" t="str">
        <f t="shared" ref="I3973:I4036" si="186">IF($B3973="","",$G3973+$H3973-$J3973)</f>
        <v/>
      </c>
      <c r="J3973" s="21" t="str">
        <f>IF($B3973="","",MAX(0,$E3973-MAX(0,SUMIFS(Тех_Движение!$G$2:$G$5111,Тех_Движение!$D$2:$D$5111,$C3973,Тех_Движение!$B$2:$B$5111,"&lt;="&amp;Настройки!$B$6)-$F3973)))</f>
        <v/>
      </c>
      <c r="K3973" s="21" t="e">
        <f>IF(OR($B3973="",K$3&lt;$D3973+Настройки!$B$7),0,MAX(0,$E3973-MAX(0,SUMIFS(Тех_Движение!$G$2:$G$5111,Тех_Движение!$D$2:$D$5111,$C3973,Тех_Движение!$B$2:$B$5111,"&lt;="&amp;K$3)-$F3973)))</f>
        <v>#VALUE!</v>
      </c>
      <c r="L3973" s="21" t="e">
        <f>IF(OR($B3973="",L$3&lt;$D3973+Настройки!$B$7),0,MAX(0,$E3973-MAX(0,SUMIFS(Тех_Движение!$G$2:$G$5111,Тех_Движение!$D$2:$D$5111,$C3973,Тех_Движение!$B$2:$B$5111,"&lt;="&amp;L$3)-$F3973)))</f>
        <v>#VALUE!</v>
      </c>
      <c r="M3973" s="21" t="e">
        <f>IF(OR($B3973="",M$3&lt;$D3973+Настройки!$B$7),0,MAX(0,$E3973-MAX(0,SUMIFS(Тех_Движение!$G$2:$G$5111,Тех_Движение!$D$2:$D$5111,$C3973,Тех_Движение!$B$2:$B$5111,"&lt;="&amp;M$3)-$F3973)))</f>
        <v>#VALUE!</v>
      </c>
      <c r="N3973" s="21" t="e">
        <f>IF(OR($B3973="",N$3&lt;$D3973+Настройки!$B$7),0,MAX(0,$E3973-MAX(0,SUMIFS(Тех_Движение!$G$2:$G$5111,Тех_Движение!$D$2:$D$5111,$C3973,Тех_Движение!$B$2:$B$5111,"&lt;="&amp;N$3)-$F3973)))</f>
        <v>#VALUE!</v>
      </c>
      <c r="O3973" s="21" t="e">
        <f>IF(OR($B3973="",O$3&lt;$D3973+Настройки!$B$7),0,MAX(0,$E3973-MAX(0,SUMIFS(Тех_Движение!$G$2:$G$5111,Тех_Движение!$D$2:$D$5111,$C3973,Тех_Движение!$B$2:$B$5111,"&lt;="&amp;O$3)-$F3973)))</f>
        <v>#VALUE!</v>
      </c>
      <c r="P3973" s="21" t="e">
        <f>IF(OR($B3973="",P$3&lt;$D3973+Настройки!$B$7),0,MAX(0,$E3973-MAX(0,SUMIFS(Тех_Движение!$G$2:$G$5111,Тех_Движение!$D$2:$D$5111,$C3973,Тех_Движение!$B$2:$B$5111,"&lt;="&amp;P$3)-$F3973)))</f>
        <v>#VALUE!</v>
      </c>
      <c r="Q3973" s="21" t="e">
        <f>IF(OR($B3973="",Q$3&lt;$D3973+Настройки!$B$7),0,MAX(0,$E3973-MAX(0,SUMIFS(Тех_Движение!$G$2:$G$5111,Тех_Движение!$D$2:$D$5111,$C3973,Тех_Движение!$B$2:$B$5111,"&lt;="&amp;Q$3)-$F3973)))</f>
        <v>#VALUE!</v>
      </c>
      <c r="R3973" s="21" t="str">
        <f t="shared" ref="R3973:R4036" si="187">IF($B3973="","",SUM($K3973:$Q3973))</f>
        <v/>
      </c>
      <c r="S3973" s="23" t="str">
        <f>IF($B3973="","",VLOOKUP($C3973,Настройки!$A$11:$L$17,9,FALSE))</f>
        <v/>
      </c>
      <c r="T3973" s="23" t="str">
        <f t="shared" ref="T3973:T4036" si="188">IF($B3973="","",$R3973*$S3973)</f>
        <v/>
      </c>
    </row>
    <row r="3974" spans="1:20" x14ac:dyDescent="0.3">
      <c r="A3974" s="20">
        <f>Тех_Движение!$A$3971</f>
        <v>3970</v>
      </c>
      <c r="B3974" s="20" t="str">
        <f>IF(Тех_Движение!$F$3971&gt;0,Тех_Движение!$I$3971,"")</f>
        <v/>
      </c>
      <c r="C3974" s="20" t="str">
        <f>IF($B3974="","",Тех_Движение!$D$3971)</f>
        <v/>
      </c>
      <c r="D3974" s="9" t="str">
        <f>IF($B3974="","",Тех_Движение!$B$3971)</f>
        <v/>
      </c>
      <c r="E3974" s="21" t="str">
        <f>IF($B3974="","",Тех_Движение!$F$3971)</f>
        <v/>
      </c>
      <c r="F3974" s="21" t="str">
        <f>IF($B3974="","",SUMIFS($E$5:$E3973,$C$5:$C3973,$C3974))</f>
        <v/>
      </c>
      <c r="G3974" s="21" t="str">
        <f>IF($B3974="","",MAX(0,$E3974-MAX(0,SUMIFS(Тех_Движение!$G$2:$G$5111,Тех_Движение!$D$2:$D$5111,$C3974,Тех_Движение!$B$2:$B$5111,"&lt;="&amp;Настройки!$B$5-1)-$F3974)))</f>
        <v/>
      </c>
      <c r="H3974" s="21" t="str">
        <f>IF($B3974="","",IF(AND($D3974&gt;=Настройки!$B$5,$D3974&lt;=Настройки!$B$6),$E3974,0))</f>
        <v/>
      </c>
      <c r="I3974" s="21" t="str">
        <f t="shared" si="186"/>
        <v/>
      </c>
      <c r="J3974" s="21" t="str">
        <f>IF($B3974="","",MAX(0,$E3974-MAX(0,SUMIFS(Тех_Движение!$G$2:$G$5111,Тех_Движение!$D$2:$D$5111,$C3974,Тех_Движение!$B$2:$B$5111,"&lt;="&amp;Настройки!$B$6)-$F3974)))</f>
        <v/>
      </c>
      <c r="K3974" s="21" t="e">
        <f>IF(OR($B3974="",K$3&lt;$D3974+Настройки!$B$7),0,MAX(0,$E3974-MAX(0,SUMIFS(Тех_Движение!$G$2:$G$5111,Тех_Движение!$D$2:$D$5111,$C3974,Тех_Движение!$B$2:$B$5111,"&lt;="&amp;K$3)-$F3974)))</f>
        <v>#VALUE!</v>
      </c>
      <c r="L3974" s="21" t="e">
        <f>IF(OR($B3974="",L$3&lt;$D3974+Настройки!$B$7),0,MAX(0,$E3974-MAX(0,SUMIFS(Тех_Движение!$G$2:$G$5111,Тех_Движение!$D$2:$D$5111,$C3974,Тех_Движение!$B$2:$B$5111,"&lt;="&amp;L$3)-$F3974)))</f>
        <v>#VALUE!</v>
      </c>
      <c r="M3974" s="21" t="e">
        <f>IF(OR($B3974="",M$3&lt;$D3974+Настройки!$B$7),0,MAX(0,$E3974-MAX(0,SUMIFS(Тех_Движение!$G$2:$G$5111,Тех_Движение!$D$2:$D$5111,$C3974,Тех_Движение!$B$2:$B$5111,"&lt;="&amp;M$3)-$F3974)))</f>
        <v>#VALUE!</v>
      </c>
      <c r="N3974" s="21" t="e">
        <f>IF(OR($B3974="",N$3&lt;$D3974+Настройки!$B$7),0,MAX(0,$E3974-MAX(0,SUMIFS(Тех_Движение!$G$2:$G$5111,Тех_Движение!$D$2:$D$5111,$C3974,Тех_Движение!$B$2:$B$5111,"&lt;="&amp;N$3)-$F3974)))</f>
        <v>#VALUE!</v>
      </c>
      <c r="O3974" s="21" t="e">
        <f>IF(OR($B3974="",O$3&lt;$D3974+Настройки!$B$7),0,MAX(0,$E3974-MAX(0,SUMIFS(Тех_Движение!$G$2:$G$5111,Тех_Движение!$D$2:$D$5111,$C3974,Тех_Движение!$B$2:$B$5111,"&lt;="&amp;O$3)-$F3974)))</f>
        <v>#VALUE!</v>
      </c>
      <c r="P3974" s="21" t="e">
        <f>IF(OR($B3974="",P$3&lt;$D3974+Настройки!$B$7),0,MAX(0,$E3974-MAX(0,SUMIFS(Тех_Движение!$G$2:$G$5111,Тех_Движение!$D$2:$D$5111,$C3974,Тех_Движение!$B$2:$B$5111,"&lt;="&amp;P$3)-$F3974)))</f>
        <v>#VALUE!</v>
      </c>
      <c r="Q3974" s="21" t="e">
        <f>IF(OR($B3974="",Q$3&lt;$D3974+Настройки!$B$7),0,MAX(0,$E3974-MAX(0,SUMIFS(Тех_Движение!$G$2:$G$5111,Тех_Движение!$D$2:$D$5111,$C3974,Тех_Движение!$B$2:$B$5111,"&lt;="&amp;Q$3)-$F3974)))</f>
        <v>#VALUE!</v>
      </c>
      <c r="R3974" s="21" t="str">
        <f t="shared" si="187"/>
        <v/>
      </c>
      <c r="S3974" s="23" t="str">
        <f>IF($B3974="","",VLOOKUP($C3974,Настройки!$A$11:$L$17,9,FALSE))</f>
        <v/>
      </c>
      <c r="T3974" s="23" t="str">
        <f t="shared" si="188"/>
        <v/>
      </c>
    </row>
    <row r="3975" spans="1:20" x14ac:dyDescent="0.3">
      <c r="A3975" s="20">
        <f>Тех_Движение!$A$3972</f>
        <v>3971</v>
      </c>
      <c r="B3975" s="20" t="str">
        <f>IF(Тех_Движение!$F$3972&gt;0,Тех_Движение!$I$3972,"")</f>
        <v/>
      </c>
      <c r="C3975" s="20" t="str">
        <f>IF($B3975="","",Тех_Движение!$D$3972)</f>
        <v/>
      </c>
      <c r="D3975" s="9" t="str">
        <f>IF($B3975="","",Тех_Движение!$B$3972)</f>
        <v/>
      </c>
      <c r="E3975" s="21" t="str">
        <f>IF($B3975="","",Тех_Движение!$F$3972)</f>
        <v/>
      </c>
      <c r="F3975" s="21" t="str">
        <f>IF($B3975="","",SUMIFS($E$5:$E3974,$C$5:$C3974,$C3975))</f>
        <v/>
      </c>
      <c r="G3975" s="21" t="str">
        <f>IF($B3975="","",MAX(0,$E3975-MAX(0,SUMIFS(Тех_Движение!$G$2:$G$5111,Тех_Движение!$D$2:$D$5111,$C3975,Тех_Движение!$B$2:$B$5111,"&lt;="&amp;Настройки!$B$5-1)-$F3975)))</f>
        <v/>
      </c>
      <c r="H3975" s="21" t="str">
        <f>IF($B3975="","",IF(AND($D3975&gt;=Настройки!$B$5,$D3975&lt;=Настройки!$B$6),$E3975,0))</f>
        <v/>
      </c>
      <c r="I3975" s="21" t="str">
        <f t="shared" si="186"/>
        <v/>
      </c>
      <c r="J3975" s="21" t="str">
        <f>IF($B3975="","",MAX(0,$E3975-MAX(0,SUMIFS(Тех_Движение!$G$2:$G$5111,Тех_Движение!$D$2:$D$5111,$C3975,Тех_Движение!$B$2:$B$5111,"&lt;="&amp;Настройки!$B$6)-$F3975)))</f>
        <v/>
      </c>
      <c r="K3975" s="21" t="e">
        <f>IF(OR($B3975="",K$3&lt;$D3975+Настройки!$B$7),0,MAX(0,$E3975-MAX(0,SUMIFS(Тех_Движение!$G$2:$G$5111,Тех_Движение!$D$2:$D$5111,$C3975,Тех_Движение!$B$2:$B$5111,"&lt;="&amp;K$3)-$F3975)))</f>
        <v>#VALUE!</v>
      </c>
      <c r="L3975" s="21" t="e">
        <f>IF(OR($B3975="",L$3&lt;$D3975+Настройки!$B$7),0,MAX(0,$E3975-MAX(0,SUMIFS(Тех_Движение!$G$2:$G$5111,Тех_Движение!$D$2:$D$5111,$C3975,Тех_Движение!$B$2:$B$5111,"&lt;="&amp;L$3)-$F3975)))</f>
        <v>#VALUE!</v>
      </c>
      <c r="M3975" s="21" t="e">
        <f>IF(OR($B3975="",M$3&lt;$D3975+Настройки!$B$7),0,MAX(0,$E3975-MAX(0,SUMIFS(Тех_Движение!$G$2:$G$5111,Тех_Движение!$D$2:$D$5111,$C3975,Тех_Движение!$B$2:$B$5111,"&lt;="&amp;M$3)-$F3975)))</f>
        <v>#VALUE!</v>
      </c>
      <c r="N3975" s="21" t="e">
        <f>IF(OR($B3975="",N$3&lt;$D3975+Настройки!$B$7),0,MAX(0,$E3975-MAX(0,SUMIFS(Тех_Движение!$G$2:$G$5111,Тех_Движение!$D$2:$D$5111,$C3975,Тех_Движение!$B$2:$B$5111,"&lt;="&amp;N$3)-$F3975)))</f>
        <v>#VALUE!</v>
      </c>
      <c r="O3975" s="21" t="e">
        <f>IF(OR($B3975="",O$3&lt;$D3975+Настройки!$B$7),0,MAX(0,$E3975-MAX(0,SUMIFS(Тех_Движение!$G$2:$G$5111,Тех_Движение!$D$2:$D$5111,$C3975,Тех_Движение!$B$2:$B$5111,"&lt;="&amp;O$3)-$F3975)))</f>
        <v>#VALUE!</v>
      </c>
      <c r="P3975" s="21" t="e">
        <f>IF(OR($B3975="",P$3&lt;$D3975+Настройки!$B$7),0,MAX(0,$E3975-MAX(0,SUMIFS(Тех_Движение!$G$2:$G$5111,Тех_Движение!$D$2:$D$5111,$C3975,Тех_Движение!$B$2:$B$5111,"&lt;="&amp;P$3)-$F3975)))</f>
        <v>#VALUE!</v>
      </c>
      <c r="Q3975" s="21" t="e">
        <f>IF(OR($B3975="",Q$3&lt;$D3975+Настройки!$B$7),0,MAX(0,$E3975-MAX(0,SUMIFS(Тех_Движение!$G$2:$G$5111,Тех_Движение!$D$2:$D$5111,$C3975,Тех_Движение!$B$2:$B$5111,"&lt;="&amp;Q$3)-$F3975)))</f>
        <v>#VALUE!</v>
      </c>
      <c r="R3975" s="21" t="str">
        <f t="shared" si="187"/>
        <v/>
      </c>
      <c r="S3975" s="23" t="str">
        <f>IF($B3975="","",VLOOKUP($C3975,Настройки!$A$11:$L$17,9,FALSE))</f>
        <v/>
      </c>
      <c r="T3975" s="23" t="str">
        <f t="shared" si="188"/>
        <v/>
      </c>
    </row>
    <row r="3976" spans="1:20" x14ac:dyDescent="0.3">
      <c r="A3976" s="20">
        <f>Тех_Движение!$A$3973</f>
        <v>3972</v>
      </c>
      <c r="B3976" s="20" t="str">
        <f>IF(Тех_Движение!$F$3973&gt;0,Тех_Движение!$I$3973,"")</f>
        <v/>
      </c>
      <c r="C3976" s="20" t="str">
        <f>IF($B3976="","",Тех_Движение!$D$3973)</f>
        <v/>
      </c>
      <c r="D3976" s="9" t="str">
        <f>IF($B3976="","",Тех_Движение!$B$3973)</f>
        <v/>
      </c>
      <c r="E3976" s="21" t="str">
        <f>IF($B3976="","",Тех_Движение!$F$3973)</f>
        <v/>
      </c>
      <c r="F3976" s="21" t="str">
        <f>IF($B3976="","",SUMIFS($E$5:$E3975,$C$5:$C3975,$C3976))</f>
        <v/>
      </c>
      <c r="G3976" s="21" t="str">
        <f>IF($B3976="","",MAX(0,$E3976-MAX(0,SUMIFS(Тех_Движение!$G$2:$G$5111,Тех_Движение!$D$2:$D$5111,$C3976,Тех_Движение!$B$2:$B$5111,"&lt;="&amp;Настройки!$B$5-1)-$F3976)))</f>
        <v/>
      </c>
      <c r="H3976" s="21" t="str">
        <f>IF($B3976="","",IF(AND($D3976&gt;=Настройки!$B$5,$D3976&lt;=Настройки!$B$6),$E3976,0))</f>
        <v/>
      </c>
      <c r="I3976" s="21" t="str">
        <f t="shared" si="186"/>
        <v/>
      </c>
      <c r="J3976" s="21" t="str">
        <f>IF($B3976="","",MAX(0,$E3976-MAX(0,SUMIFS(Тех_Движение!$G$2:$G$5111,Тех_Движение!$D$2:$D$5111,$C3976,Тех_Движение!$B$2:$B$5111,"&lt;="&amp;Настройки!$B$6)-$F3976)))</f>
        <v/>
      </c>
      <c r="K3976" s="21" t="e">
        <f>IF(OR($B3976="",K$3&lt;$D3976+Настройки!$B$7),0,MAX(0,$E3976-MAX(0,SUMIFS(Тех_Движение!$G$2:$G$5111,Тех_Движение!$D$2:$D$5111,$C3976,Тех_Движение!$B$2:$B$5111,"&lt;="&amp;K$3)-$F3976)))</f>
        <v>#VALUE!</v>
      </c>
      <c r="L3976" s="21" t="e">
        <f>IF(OR($B3976="",L$3&lt;$D3976+Настройки!$B$7),0,MAX(0,$E3976-MAX(0,SUMIFS(Тех_Движение!$G$2:$G$5111,Тех_Движение!$D$2:$D$5111,$C3976,Тех_Движение!$B$2:$B$5111,"&lt;="&amp;L$3)-$F3976)))</f>
        <v>#VALUE!</v>
      </c>
      <c r="M3976" s="21" t="e">
        <f>IF(OR($B3976="",M$3&lt;$D3976+Настройки!$B$7),0,MAX(0,$E3976-MAX(0,SUMIFS(Тех_Движение!$G$2:$G$5111,Тех_Движение!$D$2:$D$5111,$C3976,Тех_Движение!$B$2:$B$5111,"&lt;="&amp;M$3)-$F3976)))</f>
        <v>#VALUE!</v>
      </c>
      <c r="N3976" s="21" t="e">
        <f>IF(OR($B3976="",N$3&lt;$D3976+Настройки!$B$7),0,MAX(0,$E3976-MAX(0,SUMIFS(Тех_Движение!$G$2:$G$5111,Тех_Движение!$D$2:$D$5111,$C3976,Тех_Движение!$B$2:$B$5111,"&lt;="&amp;N$3)-$F3976)))</f>
        <v>#VALUE!</v>
      </c>
      <c r="O3976" s="21" t="e">
        <f>IF(OR($B3976="",O$3&lt;$D3976+Настройки!$B$7),0,MAX(0,$E3976-MAX(0,SUMIFS(Тех_Движение!$G$2:$G$5111,Тех_Движение!$D$2:$D$5111,$C3976,Тех_Движение!$B$2:$B$5111,"&lt;="&amp;O$3)-$F3976)))</f>
        <v>#VALUE!</v>
      </c>
      <c r="P3976" s="21" t="e">
        <f>IF(OR($B3976="",P$3&lt;$D3976+Настройки!$B$7),0,MAX(0,$E3976-MAX(0,SUMIFS(Тех_Движение!$G$2:$G$5111,Тех_Движение!$D$2:$D$5111,$C3976,Тех_Движение!$B$2:$B$5111,"&lt;="&amp;P$3)-$F3976)))</f>
        <v>#VALUE!</v>
      </c>
      <c r="Q3976" s="21" t="e">
        <f>IF(OR($B3976="",Q$3&lt;$D3976+Настройки!$B$7),0,MAX(0,$E3976-MAX(0,SUMIFS(Тех_Движение!$G$2:$G$5111,Тех_Движение!$D$2:$D$5111,$C3976,Тех_Движение!$B$2:$B$5111,"&lt;="&amp;Q$3)-$F3976)))</f>
        <v>#VALUE!</v>
      </c>
      <c r="R3976" s="21" t="str">
        <f t="shared" si="187"/>
        <v/>
      </c>
      <c r="S3976" s="23" t="str">
        <f>IF($B3976="","",VLOOKUP($C3976,Настройки!$A$11:$L$17,9,FALSE))</f>
        <v/>
      </c>
      <c r="T3976" s="23" t="str">
        <f t="shared" si="188"/>
        <v/>
      </c>
    </row>
    <row r="3977" spans="1:20" x14ac:dyDescent="0.3">
      <c r="A3977" s="20">
        <f>Тех_Движение!$A$3974</f>
        <v>3973</v>
      </c>
      <c r="B3977" s="20" t="str">
        <f>IF(Тех_Движение!$F$3974&gt;0,Тех_Движение!$I$3974,"")</f>
        <v/>
      </c>
      <c r="C3977" s="20" t="str">
        <f>IF($B3977="","",Тех_Движение!$D$3974)</f>
        <v/>
      </c>
      <c r="D3977" s="9" t="str">
        <f>IF($B3977="","",Тех_Движение!$B$3974)</f>
        <v/>
      </c>
      <c r="E3977" s="21" t="str">
        <f>IF($B3977="","",Тех_Движение!$F$3974)</f>
        <v/>
      </c>
      <c r="F3977" s="21" t="str">
        <f>IF($B3977="","",SUMIFS($E$5:$E3976,$C$5:$C3976,$C3977))</f>
        <v/>
      </c>
      <c r="G3977" s="21" t="str">
        <f>IF($B3977="","",MAX(0,$E3977-MAX(0,SUMIFS(Тех_Движение!$G$2:$G$5111,Тех_Движение!$D$2:$D$5111,$C3977,Тех_Движение!$B$2:$B$5111,"&lt;="&amp;Настройки!$B$5-1)-$F3977)))</f>
        <v/>
      </c>
      <c r="H3977" s="21" t="str">
        <f>IF($B3977="","",IF(AND($D3977&gt;=Настройки!$B$5,$D3977&lt;=Настройки!$B$6),$E3977,0))</f>
        <v/>
      </c>
      <c r="I3977" s="21" t="str">
        <f t="shared" si="186"/>
        <v/>
      </c>
      <c r="J3977" s="21" t="str">
        <f>IF($B3977="","",MAX(0,$E3977-MAX(0,SUMIFS(Тех_Движение!$G$2:$G$5111,Тех_Движение!$D$2:$D$5111,$C3977,Тех_Движение!$B$2:$B$5111,"&lt;="&amp;Настройки!$B$6)-$F3977)))</f>
        <v/>
      </c>
      <c r="K3977" s="21" t="e">
        <f>IF(OR($B3977="",K$3&lt;$D3977+Настройки!$B$7),0,MAX(0,$E3977-MAX(0,SUMIFS(Тех_Движение!$G$2:$G$5111,Тех_Движение!$D$2:$D$5111,$C3977,Тех_Движение!$B$2:$B$5111,"&lt;="&amp;K$3)-$F3977)))</f>
        <v>#VALUE!</v>
      </c>
      <c r="L3977" s="21" t="e">
        <f>IF(OR($B3977="",L$3&lt;$D3977+Настройки!$B$7),0,MAX(0,$E3977-MAX(0,SUMIFS(Тех_Движение!$G$2:$G$5111,Тех_Движение!$D$2:$D$5111,$C3977,Тех_Движение!$B$2:$B$5111,"&lt;="&amp;L$3)-$F3977)))</f>
        <v>#VALUE!</v>
      </c>
      <c r="M3977" s="21" t="e">
        <f>IF(OR($B3977="",M$3&lt;$D3977+Настройки!$B$7),0,MAX(0,$E3977-MAX(0,SUMIFS(Тех_Движение!$G$2:$G$5111,Тех_Движение!$D$2:$D$5111,$C3977,Тех_Движение!$B$2:$B$5111,"&lt;="&amp;M$3)-$F3977)))</f>
        <v>#VALUE!</v>
      </c>
      <c r="N3977" s="21" t="e">
        <f>IF(OR($B3977="",N$3&lt;$D3977+Настройки!$B$7),0,MAX(0,$E3977-MAX(0,SUMIFS(Тех_Движение!$G$2:$G$5111,Тех_Движение!$D$2:$D$5111,$C3977,Тех_Движение!$B$2:$B$5111,"&lt;="&amp;N$3)-$F3977)))</f>
        <v>#VALUE!</v>
      </c>
      <c r="O3977" s="21" t="e">
        <f>IF(OR($B3977="",O$3&lt;$D3977+Настройки!$B$7),0,MAX(0,$E3977-MAX(0,SUMIFS(Тех_Движение!$G$2:$G$5111,Тех_Движение!$D$2:$D$5111,$C3977,Тех_Движение!$B$2:$B$5111,"&lt;="&amp;O$3)-$F3977)))</f>
        <v>#VALUE!</v>
      </c>
      <c r="P3977" s="21" t="e">
        <f>IF(OR($B3977="",P$3&lt;$D3977+Настройки!$B$7),0,MAX(0,$E3977-MAX(0,SUMIFS(Тех_Движение!$G$2:$G$5111,Тех_Движение!$D$2:$D$5111,$C3977,Тех_Движение!$B$2:$B$5111,"&lt;="&amp;P$3)-$F3977)))</f>
        <v>#VALUE!</v>
      </c>
      <c r="Q3977" s="21" t="e">
        <f>IF(OR($B3977="",Q$3&lt;$D3977+Настройки!$B$7),0,MAX(0,$E3977-MAX(0,SUMIFS(Тех_Движение!$G$2:$G$5111,Тех_Движение!$D$2:$D$5111,$C3977,Тех_Движение!$B$2:$B$5111,"&lt;="&amp;Q$3)-$F3977)))</f>
        <v>#VALUE!</v>
      </c>
      <c r="R3977" s="21" t="str">
        <f t="shared" si="187"/>
        <v/>
      </c>
      <c r="S3977" s="23" t="str">
        <f>IF($B3977="","",VLOOKUP($C3977,Настройки!$A$11:$L$17,9,FALSE))</f>
        <v/>
      </c>
      <c r="T3977" s="23" t="str">
        <f t="shared" si="188"/>
        <v/>
      </c>
    </row>
    <row r="3978" spans="1:20" x14ac:dyDescent="0.3">
      <c r="A3978" s="20">
        <f>Тех_Движение!$A$3975</f>
        <v>3974</v>
      </c>
      <c r="B3978" s="20" t="str">
        <f>IF(Тех_Движение!$F$3975&gt;0,Тех_Движение!$I$3975,"")</f>
        <v/>
      </c>
      <c r="C3978" s="20" t="str">
        <f>IF($B3978="","",Тех_Движение!$D$3975)</f>
        <v/>
      </c>
      <c r="D3978" s="9" t="str">
        <f>IF($B3978="","",Тех_Движение!$B$3975)</f>
        <v/>
      </c>
      <c r="E3978" s="21" t="str">
        <f>IF($B3978="","",Тех_Движение!$F$3975)</f>
        <v/>
      </c>
      <c r="F3978" s="21" t="str">
        <f>IF($B3978="","",SUMIFS($E$5:$E3977,$C$5:$C3977,$C3978))</f>
        <v/>
      </c>
      <c r="G3978" s="21" t="str">
        <f>IF($B3978="","",MAX(0,$E3978-MAX(0,SUMIFS(Тех_Движение!$G$2:$G$5111,Тех_Движение!$D$2:$D$5111,$C3978,Тех_Движение!$B$2:$B$5111,"&lt;="&amp;Настройки!$B$5-1)-$F3978)))</f>
        <v/>
      </c>
      <c r="H3978" s="21" t="str">
        <f>IF($B3978="","",IF(AND($D3978&gt;=Настройки!$B$5,$D3978&lt;=Настройки!$B$6),$E3978,0))</f>
        <v/>
      </c>
      <c r="I3978" s="21" t="str">
        <f t="shared" si="186"/>
        <v/>
      </c>
      <c r="J3978" s="21" t="str">
        <f>IF($B3978="","",MAX(0,$E3978-MAX(0,SUMIFS(Тех_Движение!$G$2:$G$5111,Тех_Движение!$D$2:$D$5111,$C3978,Тех_Движение!$B$2:$B$5111,"&lt;="&amp;Настройки!$B$6)-$F3978)))</f>
        <v/>
      </c>
      <c r="K3978" s="21" t="e">
        <f>IF(OR($B3978="",K$3&lt;$D3978+Настройки!$B$7),0,MAX(0,$E3978-MAX(0,SUMIFS(Тех_Движение!$G$2:$G$5111,Тех_Движение!$D$2:$D$5111,$C3978,Тех_Движение!$B$2:$B$5111,"&lt;="&amp;K$3)-$F3978)))</f>
        <v>#VALUE!</v>
      </c>
      <c r="L3978" s="21" t="e">
        <f>IF(OR($B3978="",L$3&lt;$D3978+Настройки!$B$7),0,MAX(0,$E3978-MAX(0,SUMIFS(Тех_Движение!$G$2:$G$5111,Тех_Движение!$D$2:$D$5111,$C3978,Тех_Движение!$B$2:$B$5111,"&lt;="&amp;L$3)-$F3978)))</f>
        <v>#VALUE!</v>
      </c>
      <c r="M3978" s="21" t="e">
        <f>IF(OR($B3978="",M$3&lt;$D3978+Настройки!$B$7),0,MAX(0,$E3978-MAX(0,SUMIFS(Тех_Движение!$G$2:$G$5111,Тех_Движение!$D$2:$D$5111,$C3978,Тех_Движение!$B$2:$B$5111,"&lt;="&amp;M$3)-$F3978)))</f>
        <v>#VALUE!</v>
      </c>
      <c r="N3978" s="21" t="e">
        <f>IF(OR($B3978="",N$3&lt;$D3978+Настройки!$B$7),0,MAX(0,$E3978-MAX(0,SUMIFS(Тех_Движение!$G$2:$G$5111,Тех_Движение!$D$2:$D$5111,$C3978,Тех_Движение!$B$2:$B$5111,"&lt;="&amp;N$3)-$F3978)))</f>
        <v>#VALUE!</v>
      </c>
      <c r="O3978" s="21" t="e">
        <f>IF(OR($B3978="",O$3&lt;$D3978+Настройки!$B$7),0,MAX(0,$E3978-MAX(0,SUMIFS(Тех_Движение!$G$2:$G$5111,Тех_Движение!$D$2:$D$5111,$C3978,Тех_Движение!$B$2:$B$5111,"&lt;="&amp;O$3)-$F3978)))</f>
        <v>#VALUE!</v>
      </c>
      <c r="P3978" s="21" t="e">
        <f>IF(OR($B3978="",P$3&lt;$D3978+Настройки!$B$7),0,MAX(0,$E3978-MAX(0,SUMIFS(Тех_Движение!$G$2:$G$5111,Тех_Движение!$D$2:$D$5111,$C3978,Тех_Движение!$B$2:$B$5111,"&lt;="&amp;P$3)-$F3978)))</f>
        <v>#VALUE!</v>
      </c>
      <c r="Q3978" s="21" t="e">
        <f>IF(OR($B3978="",Q$3&lt;$D3978+Настройки!$B$7),0,MAX(0,$E3978-MAX(0,SUMIFS(Тех_Движение!$G$2:$G$5111,Тех_Движение!$D$2:$D$5111,$C3978,Тех_Движение!$B$2:$B$5111,"&lt;="&amp;Q$3)-$F3978)))</f>
        <v>#VALUE!</v>
      </c>
      <c r="R3978" s="21" t="str">
        <f t="shared" si="187"/>
        <v/>
      </c>
      <c r="S3978" s="23" t="str">
        <f>IF($B3978="","",VLOOKUP($C3978,Настройки!$A$11:$L$17,9,FALSE))</f>
        <v/>
      </c>
      <c r="T3978" s="23" t="str">
        <f t="shared" si="188"/>
        <v/>
      </c>
    </row>
    <row r="3979" spans="1:20" x14ac:dyDescent="0.3">
      <c r="A3979" s="20">
        <f>Тех_Движение!$A$3976</f>
        <v>3975</v>
      </c>
      <c r="B3979" s="20" t="str">
        <f>IF(Тех_Движение!$F$3976&gt;0,Тех_Движение!$I$3976,"")</f>
        <v/>
      </c>
      <c r="C3979" s="20" t="str">
        <f>IF($B3979="","",Тех_Движение!$D$3976)</f>
        <v/>
      </c>
      <c r="D3979" s="9" t="str">
        <f>IF($B3979="","",Тех_Движение!$B$3976)</f>
        <v/>
      </c>
      <c r="E3979" s="21" t="str">
        <f>IF($B3979="","",Тех_Движение!$F$3976)</f>
        <v/>
      </c>
      <c r="F3979" s="21" t="str">
        <f>IF($B3979="","",SUMIFS($E$5:$E3978,$C$5:$C3978,$C3979))</f>
        <v/>
      </c>
      <c r="G3979" s="21" t="str">
        <f>IF($B3979="","",MAX(0,$E3979-MAX(0,SUMIFS(Тех_Движение!$G$2:$G$5111,Тех_Движение!$D$2:$D$5111,$C3979,Тех_Движение!$B$2:$B$5111,"&lt;="&amp;Настройки!$B$5-1)-$F3979)))</f>
        <v/>
      </c>
      <c r="H3979" s="21" t="str">
        <f>IF($B3979="","",IF(AND($D3979&gt;=Настройки!$B$5,$D3979&lt;=Настройки!$B$6),$E3979,0))</f>
        <v/>
      </c>
      <c r="I3979" s="21" t="str">
        <f t="shared" si="186"/>
        <v/>
      </c>
      <c r="J3979" s="21" t="str">
        <f>IF($B3979="","",MAX(0,$E3979-MAX(0,SUMIFS(Тех_Движение!$G$2:$G$5111,Тех_Движение!$D$2:$D$5111,$C3979,Тех_Движение!$B$2:$B$5111,"&lt;="&amp;Настройки!$B$6)-$F3979)))</f>
        <v/>
      </c>
      <c r="K3979" s="21" t="e">
        <f>IF(OR($B3979="",K$3&lt;$D3979+Настройки!$B$7),0,MAX(0,$E3979-MAX(0,SUMIFS(Тех_Движение!$G$2:$G$5111,Тех_Движение!$D$2:$D$5111,$C3979,Тех_Движение!$B$2:$B$5111,"&lt;="&amp;K$3)-$F3979)))</f>
        <v>#VALUE!</v>
      </c>
      <c r="L3979" s="21" t="e">
        <f>IF(OR($B3979="",L$3&lt;$D3979+Настройки!$B$7),0,MAX(0,$E3979-MAX(0,SUMIFS(Тех_Движение!$G$2:$G$5111,Тех_Движение!$D$2:$D$5111,$C3979,Тех_Движение!$B$2:$B$5111,"&lt;="&amp;L$3)-$F3979)))</f>
        <v>#VALUE!</v>
      </c>
      <c r="M3979" s="21" t="e">
        <f>IF(OR($B3979="",M$3&lt;$D3979+Настройки!$B$7),0,MAX(0,$E3979-MAX(0,SUMIFS(Тех_Движение!$G$2:$G$5111,Тех_Движение!$D$2:$D$5111,$C3979,Тех_Движение!$B$2:$B$5111,"&lt;="&amp;M$3)-$F3979)))</f>
        <v>#VALUE!</v>
      </c>
      <c r="N3979" s="21" t="e">
        <f>IF(OR($B3979="",N$3&lt;$D3979+Настройки!$B$7),0,MAX(0,$E3979-MAX(0,SUMIFS(Тех_Движение!$G$2:$G$5111,Тех_Движение!$D$2:$D$5111,$C3979,Тех_Движение!$B$2:$B$5111,"&lt;="&amp;N$3)-$F3979)))</f>
        <v>#VALUE!</v>
      </c>
      <c r="O3979" s="21" t="e">
        <f>IF(OR($B3979="",O$3&lt;$D3979+Настройки!$B$7),0,MAX(0,$E3979-MAX(0,SUMIFS(Тех_Движение!$G$2:$G$5111,Тех_Движение!$D$2:$D$5111,$C3979,Тех_Движение!$B$2:$B$5111,"&lt;="&amp;O$3)-$F3979)))</f>
        <v>#VALUE!</v>
      </c>
      <c r="P3979" s="21" t="e">
        <f>IF(OR($B3979="",P$3&lt;$D3979+Настройки!$B$7),0,MAX(0,$E3979-MAX(0,SUMIFS(Тех_Движение!$G$2:$G$5111,Тех_Движение!$D$2:$D$5111,$C3979,Тех_Движение!$B$2:$B$5111,"&lt;="&amp;P$3)-$F3979)))</f>
        <v>#VALUE!</v>
      </c>
      <c r="Q3979" s="21" t="e">
        <f>IF(OR($B3979="",Q$3&lt;$D3979+Настройки!$B$7),0,MAX(0,$E3979-MAX(0,SUMIFS(Тех_Движение!$G$2:$G$5111,Тех_Движение!$D$2:$D$5111,$C3979,Тех_Движение!$B$2:$B$5111,"&lt;="&amp;Q$3)-$F3979)))</f>
        <v>#VALUE!</v>
      </c>
      <c r="R3979" s="21" t="str">
        <f t="shared" si="187"/>
        <v/>
      </c>
      <c r="S3979" s="23" t="str">
        <f>IF($B3979="","",VLOOKUP($C3979,Настройки!$A$11:$L$17,9,FALSE))</f>
        <v/>
      </c>
      <c r="T3979" s="23" t="str">
        <f t="shared" si="188"/>
        <v/>
      </c>
    </row>
    <row r="3980" spans="1:20" x14ac:dyDescent="0.3">
      <c r="A3980" s="20">
        <f>Тех_Движение!$A$3977</f>
        <v>3976</v>
      </c>
      <c r="B3980" s="20" t="str">
        <f>IF(Тех_Движение!$F$3977&gt;0,Тех_Движение!$I$3977,"")</f>
        <v/>
      </c>
      <c r="C3980" s="20" t="str">
        <f>IF($B3980="","",Тех_Движение!$D$3977)</f>
        <v/>
      </c>
      <c r="D3980" s="9" t="str">
        <f>IF($B3980="","",Тех_Движение!$B$3977)</f>
        <v/>
      </c>
      <c r="E3980" s="21" t="str">
        <f>IF($B3980="","",Тех_Движение!$F$3977)</f>
        <v/>
      </c>
      <c r="F3980" s="21" t="str">
        <f>IF($B3980="","",SUMIFS($E$5:$E3979,$C$5:$C3979,$C3980))</f>
        <v/>
      </c>
      <c r="G3980" s="21" t="str">
        <f>IF($B3980="","",MAX(0,$E3980-MAX(0,SUMIFS(Тех_Движение!$G$2:$G$5111,Тех_Движение!$D$2:$D$5111,$C3980,Тех_Движение!$B$2:$B$5111,"&lt;="&amp;Настройки!$B$5-1)-$F3980)))</f>
        <v/>
      </c>
      <c r="H3980" s="21" t="str">
        <f>IF($B3980="","",IF(AND($D3980&gt;=Настройки!$B$5,$D3980&lt;=Настройки!$B$6),$E3980,0))</f>
        <v/>
      </c>
      <c r="I3980" s="21" t="str">
        <f t="shared" si="186"/>
        <v/>
      </c>
      <c r="J3980" s="21" t="str">
        <f>IF($B3980="","",MAX(0,$E3980-MAX(0,SUMIFS(Тех_Движение!$G$2:$G$5111,Тех_Движение!$D$2:$D$5111,$C3980,Тех_Движение!$B$2:$B$5111,"&lt;="&amp;Настройки!$B$6)-$F3980)))</f>
        <v/>
      </c>
      <c r="K3980" s="21" t="e">
        <f>IF(OR($B3980="",K$3&lt;$D3980+Настройки!$B$7),0,MAX(0,$E3980-MAX(0,SUMIFS(Тех_Движение!$G$2:$G$5111,Тех_Движение!$D$2:$D$5111,$C3980,Тех_Движение!$B$2:$B$5111,"&lt;="&amp;K$3)-$F3980)))</f>
        <v>#VALUE!</v>
      </c>
      <c r="L3980" s="21" t="e">
        <f>IF(OR($B3980="",L$3&lt;$D3980+Настройки!$B$7),0,MAX(0,$E3980-MAX(0,SUMIFS(Тех_Движение!$G$2:$G$5111,Тех_Движение!$D$2:$D$5111,$C3980,Тех_Движение!$B$2:$B$5111,"&lt;="&amp;L$3)-$F3980)))</f>
        <v>#VALUE!</v>
      </c>
      <c r="M3980" s="21" t="e">
        <f>IF(OR($B3980="",M$3&lt;$D3980+Настройки!$B$7),0,MAX(0,$E3980-MAX(0,SUMIFS(Тех_Движение!$G$2:$G$5111,Тех_Движение!$D$2:$D$5111,$C3980,Тех_Движение!$B$2:$B$5111,"&lt;="&amp;M$3)-$F3980)))</f>
        <v>#VALUE!</v>
      </c>
      <c r="N3980" s="21" t="e">
        <f>IF(OR($B3980="",N$3&lt;$D3980+Настройки!$B$7),0,MAX(0,$E3980-MAX(0,SUMIFS(Тех_Движение!$G$2:$G$5111,Тех_Движение!$D$2:$D$5111,$C3980,Тех_Движение!$B$2:$B$5111,"&lt;="&amp;N$3)-$F3980)))</f>
        <v>#VALUE!</v>
      </c>
      <c r="O3980" s="21" t="e">
        <f>IF(OR($B3980="",O$3&lt;$D3980+Настройки!$B$7),0,MAX(0,$E3980-MAX(0,SUMIFS(Тех_Движение!$G$2:$G$5111,Тех_Движение!$D$2:$D$5111,$C3980,Тех_Движение!$B$2:$B$5111,"&lt;="&amp;O$3)-$F3980)))</f>
        <v>#VALUE!</v>
      </c>
      <c r="P3980" s="21" t="e">
        <f>IF(OR($B3980="",P$3&lt;$D3980+Настройки!$B$7),0,MAX(0,$E3980-MAX(0,SUMIFS(Тех_Движение!$G$2:$G$5111,Тех_Движение!$D$2:$D$5111,$C3980,Тех_Движение!$B$2:$B$5111,"&lt;="&amp;P$3)-$F3980)))</f>
        <v>#VALUE!</v>
      </c>
      <c r="Q3980" s="21" t="e">
        <f>IF(OR($B3980="",Q$3&lt;$D3980+Настройки!$B$7),0,MAX(0,$E3980-MAX(0,SUMIFS(Тех_Движение!$G$2:$G$5111,Тех_Движение!$D$2:$D$5111,$C3980,Тех_Движение!$B$2:$B$5111,"&lt;="&amp;Q$3)-$F3980)))</f>
        <v>#VALUE!</v>
      </c>
      <c r="R3980" s="21" t="str">
        <f t="shared" si="187"/>
        <v/>
      </c>
      <c r="S3980" s="23" t="str">
        <f>IF($B3980="","",VLOOKUP($C3980,Настройки!$A$11:$L$17,9,FALSE))</f>
        <v/>
      </c>
      <c r="T3980" s="23" t="str">
        <f t="shared" si="188"/>
        <v/>
      </c>
    </row>
    <row r="3981" spans="1:20" x14ac:dyDescent="0.3">
      <c r="A3981" s="20">
        <f>Тех_Движение!$A$3978</f>
        <v>3977</v>
      </c>
      <c r="B3981" s="20" t="str">
        <f>IF(Тех_Движение!$F$3978&gt;0,Тех_Движение!$I$3978,"")</f>
        <v/>
      </c>
      <c r="C3981" s="20" t="str">
        <f>IF($B3981="","",Тех_Движение!$D$3978)</f>
        <v/>
      </c>
      <c r="D3981" s="9" t="str">
        <f>IF($B3981="","",Тех_Движение!$B$3978)</f>
        <v/>
      </c>
      <c r="E3981" s="21" t="str">
        <f>IF($B3981="","",Тех_Движение!$F$3978)</f>
        <v/>
      </c>
      <c r="F3981" s="21" t="str">
        <f>IF($B3981="","",SUMIFS($E$5:$E3980,$C$5:$C3980,$C3981))</f>
        <v/>
      </c>
      <c r="G3981" s="21" t="str">
        <f>IF($B3981="","",MAX(0,$E3981-MAX(0,SUMIFS(Тех_Движение!$G$2:$G$5111,Тех_Движение!$D$2:$D$5111,$C3981,Тех_Движение!$B$2:$B$5111,"&lt;="&amp;Настройки!$B$5-1)-$F3981)))</f>
        <v/>
      </c>
      <c r="H3981" s="21" t="str">
        <f>IF($B3981="","",IF(AND($D3981&gt;=Настройки!$B$5,$D3981&lt;=Настройки!$B$6),$E3981,0))</f>
        <v/>
      </c>
      <c r="I3981" s="21" t="str">
        <f t="shared" si="186"/>
        <v/>
      </c>
      <c r="J3981" s="21" t="str">
        <f>IF($B3981="","",MAX(0,$E3981-MAX(0,SUMIFS(Тех_Движение!$G$2:$G$5111,Тех_Движение!$D$2:$D$5111,$C3981,Тех_Движение!$B$2:$B$5111,"&lt;="&amp;Настройки!$B$6)-$F3981)))</f>
        <v/>
      </c>
      <c r="K3981" s="21" t="e">
        <f>IF(OR($B3981="",K$3&lt;$D3981+Настройки!$B$7),0,MAX(0,$E3981-MAX(0,SUMIFS(Тех_Движение!$G$2:$G$5111,Тех_Движение!$D$2:$D$5111,$C3981,Тех_Движение!$B$2:$B$5111,"&lt;="&amp;K$3)-$F3981)))</f>
        <v>#VALUE!</v>
      </c>
      <c r="L3981" s="21" t="e">
        <f>IF(OR($B3981="",L$3&lt;$D3981+Настройки!$B$7),0,MAX(0,$E3981-MAX(0,SUMIFS(Тех_Движение!$G$2:$G$5111,Тех_Движение!$D$2:$D$5111,$C3981,Тех_Движение!$B$2:$B$5111,"&lt;="&amp;L$3)-$F3981)))</f>
        <v>#VALUE!</v>
      </c>
      <c r="M3981" s="21" t="e">
        <f>IF(OR($B3981="",M$3&lt;$D3981+Настройки!$B$7),0,MAX(0,$E3981-MAX(0,SUMIFS(Тех_Движение!$G$2:$G$5111,Тех_Движение!$D$2:$D$5111,$C3981,Тех_Движение!$B$2:$B$5111,"&lt;="&amp;M$3)-$F3981)))</f>
        <v>#VALUE!</v>
      </c>
      <c r="N3981" s="21" t="e">
        <f>IF(OR($B3981="",N$3&lt;$D3981+Настройки!$B$7),0,MAX(0,$E3981-MAX(0,SUMIFS(Тех_Движение!$G$2:$G$5111,Тех_Движение!$D$2:$D$5111,$C3981,Тех_Движение!$B$2:$B$5111,"&lt;="&amp;N$3)-$F3981)))</f>
        <v>#VALUE!</v>
      </c>
      <c r="O3981" s="21" t="e">
        <f>IF(OR($B3981="",O$3&lt;$D3981+Настройки!$B$7),0,MAX(0,$E3981-MAX(0,SUMIFS(Тех_Движение!$G$2:$G$5111,Тех_Движение!$D$2:$D$5111,$C3981,Тех_Движение!$B$2:$B$5111,"&lt;="&amp;O$3)-$F3981)))</f>
        <v>#VALUE!</v>
      </c>
      <c r="P3981" s="21" t="e">
        <f>IF(OR($B3981="",P$3&lt;$D3981+Настройки!$B$7),0,MAX(0,$E3981-MAX(0,SUMIFS(Тех_Движение!$G$2:$G$5111,Тех_Движение!$D$2:$D$5111,$C3981,Тех_Движение!$B$2:$B$5111,"&lt;="&amp;P$3)-$F3981)))</f>
        <v>#VALUE!</v>
      </c>
      <c r="Q3981" s="21" t="e">
        <f>IF(OR($B3981="",Q$3&lt;$D3981+Настройки!$B$7),0,MAX(0,$E3981-MAX(0,SUMIFS(Тех_Движение!$G$2:$G$5111,Тех_Движение!$D$2:$D$5111,$C3981,Тех_Движение!$B$2:$B$5111,"&lt;="&amp;Q$3)-$F3981)))</f>
        <v>#VALUE!</v>
      </c>
      <c r="R3981" s="21" t="str">
        <f t="shared" si="187"/>
        <v/>
      </c>
      <c r="S3981" s="23" t="str">
        <f>IF($B3981="","",VLOOKUP($C3981,Настройки!$A$11:$L$17,9,FALSE))</f>
        <v/>
      </c>
      <c r="T3981" s="23" t="str">
        <f t="shared" si="188"/>
        <v/>
      </c>
    </row>
    <row r="3982" spans="1:20" x14ac:dyDescent="0.3">
      <c r="A3982" s="20">
        <f>Тех_Движение!$A$3979</f>
        <v>3978</v>
      </c>
      <c r="B3982" s="20" t="str">
        <f>IF(Тех_Движение!$F$3979&gt;0,Тех_Движение!$I$3979,"")</f>
        <v/>
      </c>
      <c r="C3982" s="20" t="str">
        <f>IF($B3982="","",Тех_Движение!$D$3979)</f>
        <v/>
      </c>
      <c r="D3982" s="9" t="str">
        <f>IF($B3982="","",Тех_Движение!$B$3979)</f>
        <v/>
      </c>
      <c r="E3982" s="21" t="str">
        <f>IF($B3982="","",Тех_Движение!$F$3979)</f>
        <v/>
      </c>
      <c r="F3982" s="21" t="str">
        <f>IF($B3982="","",SUMIFS($E$5:$E3981,$C$5:$C3981,$C3982))</f>
        <v/>
      </c>
      <c r="G3982" s="21" t="str">
        <f>IF($B3982="","",MAX(0,$E3982-MAX(0,SUMIFS(Тех_Движение!$G$2:$G$5111,Тех_Движение!$D$2:$D$5111,$C3982,Тех_Движение!$B$2:$B$5111,"&lt;="&amp;Настройки!$B$5-1)-$F3982)))</f>
        <v/>
      </c>
      <c r="H3982" s="21" t="str">
        <f>IF($B3982="","",IF(AND($D3982&gt;=Настройки!$B$5,$D3982&lt;=Настройки!$B$6),$E3982,0))</f>
        <v/>
      </c>
      <c r="I3982" s="21" t="str">
        <f t="shared" si="186"/>
        <v/>
      </c>
      <c r="J3982" s="21" t="str">
        <f>IF($B3982="","",MAX(0,$E3982-MAX(0,SUMIFS(Тех_Движение!$G$2:$G$5111,Тех_Движение!$D$2:$D$5111,$C3982,Тех_Движение!$B$2:$B$5111,"&lt;="&amp;Настройки!$B$6)-$F3982)))</f>
        <v/>
      </c>
      <c r="K3982" s="21" t="e">
        <f>IF(OR($B3982="",K$3&lt;$D3982+Настройки!$B$7),0,MAX(0,$E3982-MAX(0,SUMIFS(Тех_Движение!$G$2:$G$5111,Тех_Движение!$D$2:$D$5111,$C3982,Тех_Движение!$B$2:$B$5111,"&lt;="&amp;K$3)-$F3982)))</f>
        <v>#VALUE!</v>
      </c>
      <c r="L3982" s="21" t="e">
        <f>IF(OR($B3982="",L$3&lt;$D3982+Настройки!$B$7),0,MAX(0,$E3982-MAX(0,SUMIFS(Тех_Движение!$G$2:$G$5111,Тех_Движение!$D$2:$D$5111,$C3982,Тех_Движение!$B$2:$B$5111,"&lt;="&amp;L$3)-$F3982)))</f>
        <v>#VALUE!</v>
      </c>
      <c r="M3982" s="21" t="e">
        <f>IF(OR($B3982="",M$3&lt;$D3982+Настройки!$B$7),0,MAX(0,$E3982-MAX(0,SUMIFS(Тех_Движение!$G$2:$G$5111,Тех_Движение!$D$2:$D$5111,$C3982,Тех_Движение!$B$2:$B$5111,"&lt;="&amp;M$3)-$F3982)))</f>
        <v>#VALUE!</v>
      </c>
      <c r="N3982" s="21" t="e">
        <f>IF(OR($B3982="",N$3&lt;$D3982+Настройки!$B$7),0,MAX(0,$E3982-MAX(0,SUMIFS(Тех_Движение!$G$2:$G$5111,Тех_Движение!$D$2:$D$5111,$C3982,Тех_Движение!$B$2:$B$5111,"&lt;="&amp;N$3)-$F3982)))</f>
        <v>#VALUE!</v>
      </c>
      <c r="O3982" s="21" t="e">
        <f>IF(OR($B3982="",O$3&lt;$D3982+Настройки!$B$7),0,MAX(0,$E3982-MAX(0,SUMIFS(Тех_Движение!$G$2:$G$5111,Тех_Движение!$D$2:$D$5111,$C3982,Тех_Движение!$B$2:$B$5111,"&lt;="&amp;O$3)-$F3982)))</f>
        <v>#VALUE!</v>
      </c>
      <c r="P3982" s="21" t="e">
        <f>IF(OR($B3982="",P$3&lt;$D3982+Настройки!$B$7),0,MAX(0,$E3982-MAX(0,SUMIFS(Тех_Движение!$G$2:$G$5111,Тех_Движение!$D$2:$D$5111,$C3982,Тех_Движение!$B$2:$B$5111,"&lt;="&amp;P$3)-$F3982)))</f>
        <v>#VALUE!</v>
      </c>
      <c r="Q3982" s="21" t="e">
        <f>IF(OR($B3982="",Q$3&lt;$D3982+Настройки!$B$7),0,MAX(0,$E3982-MAX(0,SUMIFS(Тех_Движение!$G$2:$G$5111,Тех_Движение!$D$2:$D$5111,$C3982,Тех_Движение!$B$2:$B$5111,"&lt;="&amp;Q$3)-$F3982)))</f>
        <v>#VALUE!</v>
      </c>
      <c r="R3982" s="21" t="str">
        <f t="shared" si="187"/>
        <v/>
      </c>
      <c r="S3982" s="23" t="str">
        <f>IF($B3982="","",VLOOKUP($C3982,Настройки!$A$11:$L$17,9,FALSE))</f>
        <v/>
      </c>
      <c r="T3982" s="23" t="str">
        <f t="shared" si="188"/>
        <v/>
      </c>
    </row>
    <row r="3983" spans="1:20" x14ac:dyDescent="0.3">
      <c r="A3983" s="20">
        <f>Тех_Движение!$A$3980</f>
        <v>3979</v>
      </c>
      <c r="B3983" s="20" t="str">
        <f>IF(Тех_Движение!$F$3980&gt;0,Тех_Движение!$I$3980,"")</f>
        <v/>
      </c>
      <c r="C3983" s="20" t="str">
        <f>IF($B3983="","",Тех_Движение!$D$3980)</f>
        <v/>
      </c>
      <c r="D3983" s="9" t="str">
        <f>IF($B3983="","",Тех_Движение!$B$3980)</f>
        <v/>
      </c>
      <c r="E3983" s="21" t="str">
        <f>IF($B3983="","",Тех_Движение!$F$3980)</f>
        <v/>
      </c>
      <c r="F3983" s="21" t="str">
        <f>IF($B3983="","",SUMIFS($E$5:$E3982,$C$5:$C3982,$C3983))</f>
        <v/>
      </c>
      <c r="G3983" s="21" t="str">
        <f>IF($B3983="","",MAX(0,$E3983-MAX(0,SUMIFS(Тех_Движение!$G$2:$G$5111,Тех_Движение!$D$2:$D$5111,$C3983,Тех_Движение!$B$2:$B$5111,"&lt;="&amp;Настройки!$B$5-1)-$F3983)))</f>
        <v/>
      </c>
      <c r="H3983" s="21" t="str">
        <f>IF($B3983="","",IF(AND($D3983&gt;=Настройки!$B$5,$D3983&lt;=Настройки!$B$6),$E3983,0))</f>
        <v/>
      </c>
      <c r="I3983" s="21" t="str">
        <f t="shared" si="186"/>
        <v/>
      </c>
      <c r="J3983" s="21" t="str">
        <f>IF($B3983="","",MAX(0,$E3983-MAX(0,SUMIFS(Тех_Движение!$G$2:$G$5111,Тех_Движение!$D$2:$D$5111,$C3983,Тех_Движение!$B$2:$B$5111,"&lt;="&amp;Настройки!$B$6)-$F3983)))</f>
        <v/>
      </c>
      <c r="K3983" s="21" t="e">
        <f>IF(OR($B3983="",K$3&lt;$D3983+Настройки!$B$7),0,MAX(0,$E3983-MAX(0,SUMIFS(Тех_Движение!$G$2:$G$5111,Тех_Движение!$D$2:$D$5111,$C3983,Тех_Движение!$B$2:$B$5111,"&lt;="&amp;K$3)-$F3983)))</f>
        <v>#VALUE!</v>
      </c>
      <c r="L3983" s="21" t="e">
        <f>IF(OR($B3983="",L$3&lt;$D3983+Настройки!$B$7),0,MAX(0,$E3983-MAX(0,SUMIFS(Тех_Движение!$G$2:$G$5111,Тех_Движение!$D$2:$D$5111,$C3983,Тех_Движение!$B$2:$B$5111,"&lt;="&amp;L$3)-$F3983)))</f>
        <v>#VALUE!</v>
      </c>
      <c r="M3983" s="21" t="e">
        <f>IF(OR($B3983="",M$3&lt;$D3983+Настройки!$B$7),0,MAX(0,$E3983-MAX(0,SUMIFS(Тех_Движение!$G$2:$G$5111,Тех_Движение!$D$2:$D$5111,$C3983,Тех_Движение!$B$2:$B$5111,"&lt;="&amp;M$3)-$F3983)))</f>
        <v>#VALUE!</v>
      </c>
      <c r="N3983" s="21" t="e">
        <f>IF(OR($B3983="",N$3&lt;$D3983+Настройки!$B$7),0,MAX(0,$E3983-MAX(0,SUMIFS(Тех_Движение!$G$2:$G$5111,Тех_Движение!$D$2:$D$5111,$C3983,Тех_Движение!$B$2:$B$5111,"&lt;="&amp;N$3)-$F3983)))</f>
        <v>#VALUE!</v>
      </c>
      <c r="O3983" s="21" t="e">
        <f>IF(OR($B3983="",O$3&lt;$D3983+Настройки!$B$7),0,MAX(0,$E3983-MAX(0,SUMIFS(Тех_Движение!$G$2:$G$5111,Тех_Движение!$D$2:$D$5111,$C3983,Тех_Движение!$B$2:$B$5111,"&lt;="&amp;O$3)-$F3983)))</f>
        <v>#VALUE!</v>
      </c>
      <c r="P3983" s="21" t="e">
        <f>IF(OR($B3983="",P$3&lt;$D3983+Настройки!$B$7),0,MAX(0,$E3983-MAX(0,SUMIFS(Тех_Движение!$G$2:$G$5111,Тех_Движение!$D$2:$D$5111,$C3983,Тех_Движение!$B$2:$B$5111,"&lt;="&amp;P$3)-$F3983)))</f>
        <v>#VALUE!</v>
      </c>
      <c r="Q3983" s="21" t="e">
        <f>IF(OR($B3983="",Q$3&lt;$D3983+Настройки!$B$7),0,MAX(0,$E3983-MAX(0,SUMIFS(Тех_Движение!$G$2:$G$5111,Тех_Движение!$D$2:$D$5111,$C3983,Тех_Движение!$B$2:$B$5111,"&lt;="&amp;Q$3)-$F3983)))</f>
        <v>#VALUE!</v>
      </c>
      <c r="R3983" s="21" t="str">
        <f t="shared" si="187"/>
        <v/>
      </c>
      <c r="S3983" s="23" t="str">
        <f>IF($B3983="","",VLOOKUP($C3983,Настройки!$A$11:$L$17,9,FALSE))</f>
        <v/>
      </c>
      <c r="T3983" s="23" t="str">
        <f t="shared" si="188"/>
        <v/>
      </c>
    </row>
    <row r="3984" spans="1:20" x14ac:dyDescent="0.3">
      <c r="A3984" s="20">
        <f>Тех_Движение!$A$3981</f>
        <v>3980</v>
      </c>
      <c r="B3984" s="20" t="str">
        <f>IF(Тех_Движение!$F$3981&gt;0,Тех_Движение!$I$3981,"")</f>
        <v/>
      </c>
      <c r="C3984" s="20" t="str">
        <f>IF($B3984="","",Тех_Движение!$D$3981)</f>
        <v/>
      </c>
      <c r="D3984" s="9" t="str">
        <f>IF($B3984="","",Тех_Движение!$B$3981)</f>
        <v/>
      </c>
      <c r="E3984" s="21" t="str">
        <f>IF($B3984="","",Тех_Движение!$F$3981)</f>
        <v/>
      </c>
      <c r="F3984" s="21" t="str">
        <f>IF($B3984="","",SUMIFS($E$5:$E3983,$C$5:$C3983,$C3984))</f>
        <v/>
      </c>
      <c r="G3984" s="21" t="str">
        <f>IF($B3984="","",MAX(0,$E3984-MAX(0,SUMIFS(Тех_Движение!$G$2:$G$5111,Тех_Движение!$D$2:$D$5111,$C3984,Тех_Движение!$B$2:$B$5111,"&lt;="&amp;Настройки!$B$5-1)-$F3984)))</f>
        <v/>
      </c>
      <c r="H3984" s="21" t="str">
        <f>IF($B3984="","",IF(AND($D3984&gt;=Настройки!$B$5,$D3984&lt;=Настройки!$B$6),$E3984,0))</f>
        <v/>
      </c>
      <c r="I3984" s="21" t="str">
        <f t="shared" si="186"/>
        <v/>
      </c>
      <c r="J3984" s="21" t="str">
        <f>IF($B3984="","",MAX(0,$E3984-MAX(0,SUMIFS(Тех_Движение!$G$2:$G$5111,Тех_Движение!$D$2:$D$5111,$C3984,Тех_Движение!$B$2:$B$5111,"&lt;="&amp;Настройки!$B$6)-$F3984)))</f>
        <v/>
      </c>
      <c r="K3984" s="21" t="e">
        <f>IF(OR($B3984="",K$3&lt;$D3984+Настройки!$B$7),0,MAX(0,$E3984-MAX(0,SUMIFS(Тех_Движение!$G$2:$G$5111,Тех_Движение!$D$2:$D$5111,$C3984,Тех_Движение!$B$2:$B$5111,"&lt;="&amp;K$3)-$F3984)))</f>
        <v>#VALUE!</v>
      </c>
      <c r="L3984" s="21" t="e">
        <f>IF(OR($B3984="",L$3&lt;$D3984+Настройки!$B$7),0,MAX(0,$E3984-MAX(0,SUMIFS(Тех_Движение!$G$2:$G$5111,Тех_Движение!$D$2:$D$5111,$C3984,Тех_Движение!$B$2:$B$5111,"&lt;="&amp;L$3)-$F3984)))</f>
        <v>#VALUE!</v>
      </c>
      <c r="M3984" s="21" t="e">
        <f>IF(OR($B3984="",M$3&lt;$D3984+Настройки!$B$7),0,MAX(0,$E3984-MAX(0,SUMIFS(Тех_Движение!$G$2:$G$5111,Тех_Движение!$D$2:$D$5111,$C3984,Тех_Движение!$B$2:$B$5111,"&lt;="&amp;M$3)-$F3984)))</f>
        <v>#VALUE!</v>
      </c>
      <c r="N3984" s="21" t="e">
        <f>IF(OR($B3984="",N$3&lt;$D3984+Настройки!$B$7),0,MAX(0,$E3984-MAX(0,SUMIFS(Тех_Движение!$G$2:$G$5111,Тех_Движение!$D$2:$D$5111,$C3984,Тех_Движение!$B$2:$B$5111,"&lt;="&amp;N$3)-$F3984)))</f>
        <v>#VALUE!</v>
      </c>
      <c r="O3984" s="21" t="e">
        <f>IF(OR($B3984="",O$3&lt;$D3984+Настройки!$B$7),0,MAX(0,$E3984-MAX(0,SUMIFS(Тех_Движение!$G$2:$G$5111,Тех_Движение!$D$2:$D$5111,$C3984,Тех_Движение!$B$2:$B$5111,"&lt;="&amp;O$3)-$F3984)))</f>
        <v>#VALUE!</v>
      </c>
      <c r="P3984" s="21" t="e">
        <f>IF(OR($B3984="",P$3&lt;$D3984+Настройки!$B$7),0,MAX(0,$E3984-MAX(0,SUMIFS(Тех_Движение!$G$2:$G$5111,Тех_Движение!$D$2:$D$5111,$C3984,Тех_Движение!$B$2:$B$5111,"&lt;="&amp;P$3)-$F3984)))</f>
        <v>#VALUE!</v>
      </c>
      <c r="Q3984" s="21" t="e">
        <f>IF(OR($B3984="",Q$3&lt;$D3984+Настройки!$B$7),0,MAX(0,$E3984-MAX(0,SUMIFS(Тех_Движение!$G$2:$G$5111,Тех_Движение!$D$2:$D$5111,$C3984,Тех_Движение!$B$2:$B$5111,"&lt;="&amp;Q$3)-$F3984)))</f>
        <v>#VALUE!</v>
      </c>
      <c r="R3984" s="21" t="str">
        <f t="shared" si="187"/>
        <v/>
      </c>
      <c r="S3984" s="23" t="str">
        <f>IF($B3984="","",VLOOKUP($C3984,Настройки!$A$11:$L$17,9,FALSE))</f>
        <v/>
      </c>
      <c r="T3984" s="23" t="str">
        <f t="shared" si="188"/>
        <v/>
      </c>
    </row>
    <row r="3985" spans="1:20" x14ac:dyDescent="0.3">
      <c r="A3985" s="20">
        <f>Тех_Движение!$A$3982</f>
        <v>3981</v>
      </c>
      <c r="B3985" s="20" t="str">
        <f>IF(Тех_Движение!$F$3982&gt;0,Тех_Движение!$I$3982,"")</f>
        <v/>
      </c>
      <c r="C3985" s="20" t="str">
        <f>IF($B3985="","",Тех_Движение!$D$3982)</f>
        <v/>
      </c>
      <c r="D3985" s="9" t="str">
        <f>IF($B3985="","",Тех_Движение!$B$3982)</f>
        <v/>
      </c>
      <c r="E3985" s="21" t="str">
        <f>IF($B3985="","",Тех_Движение!$F$3982)</f>
        <v/>
      </c>
      <c r="F3985" s="21" t="str">
        <f>IF($B3985="","",SUMIFS($E$5:$E3984,$C$5:$C3984,$C3985))</f>
        <v/>
      </c>
      <c r="G3985" s="21" t="str">
        <f>IF($B3985="","",MAX(0,$E3985-MAX(0,SUMIFS(Тех_Движение!$G$2:$G$5111,Тех_Движение!$D$2:$D$5111,$C3985,Тех_Движение!$B$2:$B$5111,"&lt;="&amp;Настройки!$B$5-1)-$F3985)))</f>
        <v/>
      </c>
      <c r="H3985" s="21" t="str">
        <f>IF($B3985="","",IF(AND($D3985&gt;=Настройки!$B$5,$D3985&lt;=Настройки!$B$6),$E3985,0))</f>
        <v/>
      </c>
      <c r="I3985" s="21" t="str">
        <f t="shared" si="186"/>
        <v/>
      </c>
      <c r="J3985" s="21" t="str">
        <f>IF($B3985="","",MAX(0,$E3985-MAX(0,SUMIFS(Тех_Движение!$G$2:$G$5111,Тех_Движение!$D$2:$D$5111,$C3985,Тех_Движение!$B$2:$B$5111,"&lt;="&amp;Настройки!$B$6)-$F3985)))</f>
        <v/>
      </c>
      <c r="K3985" s="21" t="e">
        <f>IF(OR($B3985="",K$3&lt;$D3985+Настройки!$B$7),0,MAX(0,$E3985-MAX(0,SUMIFS(Тех_Движение!$G$2:$G$5111,Тех_Движение!$D$2:$D$5111,$C3985,Тех_Движение!$B$2:$B$5111,"&lt;="&amp;K$3)-$F3985)))</f>
        <v>#VALUE!</v>
      </c>
      <c r="L3985" s="21" t="e">
        <f>IF(OR($B3985="",L$3&lt;$D3985+Настройки!$B$7),0,MAX(0,$E3985-MAX(0,SUMIFS(Тех_Движение!$G$2:$G$5111,Тех_Движение!$D$2:$D$5111,$C3985,Тех_Движение!$B$2:$B$5111,"&lt;="&amp;L$3)-$F3985)))</f>
        <v>#VALUE!</v>
      </c>
      <c r="M3985" s="21" t="e">
        <f>IF(OR($B3985="",M$3&lt;$D3985+Настройки!$B$7),0,MAX(0,$E3985-MAX(0,SUMIFS(Тех_Движение!$G$2:$G$5111,Тех_Движение!$D$2:$D$5111,$C3985,Тех_Движение!$B$2:$B$5111,"&lt;="&amp;M$3)-$F3985)))</f>
        <v>#VALUE!</v>
      </c>
      <c r="N3985" s="21" t="e">
        <f>IF(OR($B3985="",N$3&lt;$D3985+Настройки!$B$7),0,MAX(0,$E3985-MAX(0,SUMIFS(Тех_Движение!$G$2:$G$5111,Тех_Движение!$D$2:$D$5111,$C3985,Тех_Движение!$B$2:$B$5111,"&lt;="&amp;N$3)-$F3985)))</f>
        <v>#VALUE!</v>
      </c>
      <c r="O3985" s="21" t="e">
        <f>IF(OR($B3985="",O$3&lt;$D3985+Настройки!$B$7),0,MAX(0,$E3985-MAX(0,SUMIFS(Тех_Движение!$G$2:$G$5111,Тех_Движение!$D$2:$D$5111,$C3985,Тех_Движение!$B$2:$B$5111,"&lt;="&amp;O$3)-$F3985)))</f>
        <v>#VALUE!</v>
      </c>
      <c r="P3985" s="21" t="e">
        <f>IF(OR($B3985="",P$3&lt;$D3985+Настройки!$B$7),0,MAX(0,$E3985-MAX(0,SUMIFS(Тех_Движение!$G$2:$G$5111,Тех_Движение!$D$2:$D$5111,$C3985,Тех_Движение!$B$2:$B$5111,"&lt;="&amp;P$3)-$F3985)))</f>
        <v>#VALUE!</v>
      </c>
      <c r="Q3985" s="21" t="e">
        <f>IF(OR($B3985="",Q$3&lt;$D3985+Настройки!$B$7),0,MAX(0,$E3985-MAX(0,SUMIFS(Тех_Движение!$G$2:$G$5111,Тех_Движение!$D$2:$D$5111,$C3985,Тех_Движение!$B$2:$B$5111,"&lt;="&amp;Q$3)-$F3985)))</f>
        <v>#VALUE!</v>
      </c>
      <c r="R3985" s="21" t="str">
        <f t="shared" si="187"/>
        <v/>
      </c>
      <c r="S3985" s="23" t="str">
        <f>IF($B3985="","",VLOOKUP($C3985,Настройки!$A$11:$L$17,9,FALSE))</f>
        <v/>
      </c>
      <c r="T3985" s="23" t="str">
        <f t="shared" si="188"/>
        <v/>
      </c>
    </row>
    <row r="3986" spans="1:20" x14ac:dyDescent="0.3">
      <c r="A3986" s="20">
        <f>Тех_Движение!$A$3983</f>
        <v>3982</v>
      </c>
      <c r="B3986" s="20" t="str">
        <f>IF(Тех_Движение!$F$3983&gt;0,Тех_Движение!$I$3983,"")</f>
        <v/>
      </c>
      <c r="C3986" s="20" t="str">
        <f>IF($B3986="","",Тех_Движение!$D$3983)</f>
        <v/>
      </c>
      <c r="D3986" s="9" t="str">
        <f>IF($B3986="","",Тех_Движение!$B$3983)</f>
        <v/>
      </c>
      <c r="E3986" s="21" t="str">
        <f>IF($B3986="","",Тех_Движение!$F$3983)</f>
        <v/>
      </c>
      <c r="F3986" s="21" t="str">
        <f>IF($B3986="","",SUMIFS($E$5:$E3985,$C$5:$C3985,$C3986))</f>
        <v/>
      </c>
      <c r="G3986" s="21" t="str">
        <f>IF($B3986="","",MAX(0,$E3986-MAX(0,SUMIFS(Тех_Движение!$G$2:$G$5111,Тех_Движение!$D$2:$D$5111,$C3986,Тех_Движение!$B$2:$B$5111,"&lt;="&amp;Настройки!$B$5-1)-$F3986)))</f>
        <v/>
      </c>
      <c r="H3986" s="21" t="str">
        <f>IF($B3986="","",IF(AND($D3986&gt;=Настройки!$B$5,$D3986&lt;=Настройки!$B$6),$E3986,0))</f>
        <v/>
      </c>
      <c r="I3986" s="21" t="str">
        <f t="shared" si="186"/>
        <v/>
      </c>
      <c r="J3986" s="21" t="str">
        <f>IF($B3986="","",MAX(0,$E3986-MAX(0,SUMIFS(Тех_Движение!$G$2:$G$5111,Тех_Движение!$D$2:$D$5111,$C3986,Тех_Движение!$B$2:$B$5111,"&lt;="&amp;Настройки!$B$6)-$F3986)))</f>
        <v/>
      </c>
      <c r="K3986" s="21" t="e">
        <f>IF(OR($B3986="",K$3&lt;$D3986+Настройки!$B$7),0,MAX(0,$E3986-MAX(0,SUMIFS(Тех_Движение!$G$2:$G$5111,Тех_Движение!$D$2:$D$5111,$C3986,Тех_Движение!$B$2:$B$5111,"&lt;="&amp;K$3)-$F3986)))</f>
        <v>#VALUE!</v>
      </c>
      <c r="L3986" s="21" t="e">
        <f>IF(OR($B3986="",L$3&lt;$D3986+Настройки!$B$7),0,MAX(0,$E3986-MAX(0,SUMIFS(Тех_Движение!$G$2:$G$5111,Тех_Движение!$D$2:$D$5111,$C3986,Тех_Движение!$B$2:$B$5111,"&lt;="&amp;L$3)-$F3986)))</f>
        <v>#VALUE!</v>
      </c>
      <c r="M3986" s="21" t="e">
        <f>IF(OR($B3986="",M$3&lt;$D3986+Настройки!$B$7),0,MAX(0,$E3986-MAX(0,SUMIFS(Тех_Движение!$G$2:$G$5111,Тех_Движение!$D$2:$D$5111,$C3986,Тех_Движение!$B$2:$B$5111,"&lt;="&amp;M$3)-$F3986)))</f>
        <v>#VALUE!</v>
      </c>
      <c r="N3986" s="21" t="e">
        <f>IF(OR($B3986="",N$3&lt;$D3986+Настройки!$B$7),0,MAX(0,$E3986-MAX(0,SUMIFS(Тех_Движение!$G$2:$G$5111,Тех_Движение!$D$2:$D$5111,$C3986,Тех_Движение!$B$2:$B$5111,"&lt;="&amp;N$3)-$F3986)))</f>
        <v>#VALUE!</v>
      </c>
      <c r="O3986" s="21" t="e">
        <f>IF(OR($B3986="",O$3&lt;$D3986+Настройки!$B$7),0,MAX(0,$E3986-MAX(0,SUMIFS(Тех_Движение!$G$2:$G$5111,Тех_Движение!$D$2:$D$5111,$C3986,Тех_Движение!$B$2:$B$5111,"&lt;="&amp;O$3)-$F3986)))</f>
        <v>#VALUE!</v>
      </c>
      <c r="P3986" s="21" t="e">
        <f>IF(OR($B3986="",P$3&lt;$D3986+Настройки!$B$7),0,MAX(0,$E3986-MAX(0,SUMIFS(Тех_Движение!$G$2:$G$5111,Тех_Движение!$D$2:$D$5111,$C3986,Тех_Движение!$B$2:$B$5111,"&lt;="&amp;P$3)-$F3986)))</f>
        <v>#VALUE!</v>
      </c>
      <c r="Q3986" s="21" t="e">
        <f>IF(OR($B3986="",Q$3&lt;$D3986+Настройки!$B$7),0,MAX(0,$E3986-MAX(0,SUMIFS(Тех_Движение!$G$2:$G$5111,Тех_Движение!$D$2:$D$5111,$C3986,Тех_Движение!$B$2:$B$5111,"&lt;="&amp;Q$3)-$F3986)))</f>
        <v>#VALUE!</v>
      </c>
      <c r="R3986" s="21" t="str">
        <f t="shared" si="187"/>
        <v/>
      </c>
      <c r="S3986" s="23" t="str">
        <f>IF($B3986="","",VLOOKUP($C3986,Настройки!$A$11:$L$17,9,FALSE))</f>
        <v/>
      </c>
      <c r="T3986" s="23" t="str">
        <f t="shared" si="188"/>
        <v/>
      </c>
    </row>
    <row r="3987" spans="1:20" x14ac:dyDescent="0.3">
      <c r="A3987" s="20">
        <f>Тех_Движение!$A$3984</f>
        <v>3983</v>
      </c>
      <c r="B3987" s="20" t="str">
        <f>IF(Тех_Движение!$F$3984&gt;0,Тех_Движение!$I$3984,"")</f>
        <v/>
      </c>
      <c r="C3987" s="20" t="str">
        <f>IF($B3987="","",Тех_Движение!$D$3984)</f>
        <v/>
      </c>
      <c r="D3987" s="9" t="str">
        <f>IF($B3987="","",Тех_Движение!$B$3984)</f>
        <v/>
      </c>
      <c r="E3987" s="21" t="str">
        <f>IF($B3987="","",Тех_Движение!$F$3984)</f>
        <v/>
      </c>
      <c r="F3987" s="21" t="str">
        <f>IF($B3987="","",SUMIFS($E$5:$E3986,$C$5:$C3986,$C3987))</f>
        <v/>
      </c>
      <c r="G3987" s="21" t="str">
        <f>IF($B3987="","",MAX(0,$E3987-MAX(0,SUMIFS(Тех_Движение!$G$2:$G$5111,Тех_Движение!$D$2:$D$5111,$C3987,Тех_Движение!$B$2:$B$5111,"&lt;="&amp;Настройки!$B$5-1)-$F3987)))</f>
        <v/>
      </c>
      <c r="H3987" s="21" t="str">
        <f>IF($B3987="","",IF(AND($D3987&gt;=Настройки!$B$5,$D3987&lt;=Настройки!$B$6),$E3987,0))</f>
        <v/>
      </c>
      <c r="I3987" s="21" t="str">
        <f t="shared" si="186"/>
        <v/>
      </c>
      <c r="J3987" s="21" t="str">
        <f>IF($B3987="","",MAX(0,$E3987-MAX(0,SUMIFS(Тех_Движение!$G$2:$G$5111,Тех_Движение!$D$2:$D$5111,$C3987,Тех_Движение!$B$2:$B$5111,"&lt;="&amp;Настройки!$B$6)-$F3987)))</f>
        <v/>
      </c>
      <c r="K3987" s="21" t="e">
        <f>IF(OR($B3987="",K$3&lt;$D3987+Настройки!$B$7),0,MAX(0,$E3987-MAX(0,SUMIFS(Тех_Движение!$G$2:$G$5111,Тех_Движение!$D$2:$D$5111,$C3987,Тех_Движение!$B$2:$B$5111,"&lt;="&amp;K$3)-$F3987)))</f>
        <v>#VALUE!</v>
      </c>
      <c r="L3987" s="21" t="e">
        <f>IF(OR($B3987="",L$3&lt;$D3987+Настройки!$B$7),0,MAX(0,$E3987-MAX(0,SUMIFS(Тех_Движение!$G$2:$G$5111,Тех_Движение!$D$2:$D$5111,$C3987,Тех_Движение!$B$2:$B$5111,"&lt;="&amp;L$3)-$F3987)))</f>
        <v>#VALUE!</v>
      </c>
      <c r="M3987" s="21" t="e">
        <f>IF(OR($B3987="",M$3&lt;$D3987+Настройки!$B$7),0,MAX(0,$E3987-MAX(0,SUMIFS(Тех_Движение!$G$2:$G$5111,Тех_Движение!$D$2:$D$5111,$C3987,Тех_Движение!$B$2:$B$5111,"&lt;="&amp;M$3)-$F3987)))</f>
        <v>#VALUE!</v>
      </c>
      <c r="N3987" s="21" t="e">
        <f>IF(OR($B3987="",N$3&lt;$D3987+Настройки!$B$7),0,MAX(0,$E3987-MAX(0,SUMIFS(Тех_Движение!$G$2:$G$5111,Тех_Движение!$D$2:$D$5111,$C3987,Тех_Движение!$B$2:$B$5111,"&lt;="&amp;N$3)-$F3987)))</f>
        <v>#VALUE!</v>
      </c>
      <c r="O3987" s="21" t="e">
        <f>IF(OR($B3987="",O$3&lt;$D3987+Настройки!$B$7),0,MAX(0,$E3987-MAX(0,SUMIFS(Тех_Движение!$G$2:$G$5111,Тех_Движение!$D$2:$D$5111,$C3987,Тех_Движение!$B$2:$B$5111,"&lt;="&amp;O$3)-$F3987)))</f>
        <v>#VALUE!</v>
      </c>
      <c r="P3987" s="21" t="e">
        <f>IF(OR($B3987="",P$3&lt;$D3987+Настройки!$B$7),0,MAX(0,$E3987-MAX(0,SUMIFS(Тех_Движение!$G$2:$G$5111,Тех_Движение!$D$2:$D$5111,$C3987,Тех_Движение!$B$2:$B$5111,"&lt;="&amp;P$3)-$F3987)))</f>
        <v>#VALUE!</v>
      </c>
      <c r="Q3987" s="21" t="e">
        <f>IF(OR($B3987="",Q$3&lt;$D3987+Настройки!$B$7),0,MAX(0,$E3987-MAX(0,SUMIFS(Тех_Движение!$G$2:$G$5111,Тех_Движение!$D$2:$D$5111,$C3987,Тех_Движение!$B$2:$B$5111,"&lt;="&amp;Q$3)-$F3987)))</f>
        <v>#VALUE!</v>
      </c>
      <c r="R3987" s="21" t="str">
        <f t="shared" si="187"/>
        <v/>
      </c>
      <c r="S3987" s="23" t="str">
        <f>IF($B3987="","",VLOOKUP($C3987,Настройки!$A$11:$L$17,9,FALSE))</f>
        <v/>
      </c>
      <c r="T3987" s="23" t="str">
        <f t="shared" si="188"/>
        <v/>
      </c>
    </row>
    <row r="3988" spans="1:20" x14ac:dyDescent="0.3">
      <c r="A3988" s="20">
        <f>Тех_Движение!$A$3985</f>
        <v>3984</v>
      </c>
      <c r="B3988" s="20" t="str">
        <f>IF(Тех_Движение!$F$3985&gt;0,Тех_Движение!$I$3985,"")</f>
        <v/>
      </c>
      <c r="C3988" s="20" t="str">
        <f>IF($B3988="","",Тех_Движение!$D$3985)</f>
        <v/>
      </c>
      <c r="D3988" s="9" t="str">
        <f>IF($B3988="","",Тех_Движение!$B$3985)</f>
        <v/>
      </c>
      <c r="E3988" s="21" t="str">
        <f>IF($B3988="","",Тех_Движение!$F$3985)</f>
        <v/>
      </c>
      <c r="F3988" s="21" t="str">
        <f>IF($B3988="","",SUMIFS($E$5:$E3987,$C$5:$C3987,$C3988))</f>
        <v/>
      </c>
      <c r="G3988" s="21" t="str">
        <f>IF($B3988="","",MAX(0,$E3988-MAX(0,SUMIFS(Тех_Движение!$G$2:$G$5111,Тех_Движение!$D$2:$D$5111,$C3988,Тех_Движение!$B$2:$B$5111,"&lt;="&amp;Настройки!$B$5-1)-$F3988)))</f>
        <v/>
      </c>
      <c r="H3988" s="21" t="str">
        <f>IF($B3988="","",IF(AND($D3988&gt;=Настройки!$B$5,$D3988&lt;=Настройки!$B$6),$E3988,0))</f>
        <v/>
      </c>
      <c r="I3988" s="21" t="str">
        <f t="shared" si="186"/>
        <v/>
      </c>
      <c r="J3988" s="21" t="str">
        <f>IF($B3988="","",MAX(0,$E3988-MAX(0,SUMIFS(Тех_Движение!$G$2:$G$5111,Тех_Движение!$D$2:$D$5111,$C3988,Тех_Движение!$B$2:$B$5111,"&lt;="&amp;Настройки!$B$6)-$F3988)))</f>
        <v/>
      </c>
      <c r="K3988" s="21" t="e">
        <f>IF(OR($B3988="",K$3&lt;$D3988+Настройки!$B$7),0,MAX(0,$E3988-MAX(0,SUMIFS(Тех_Движение!$G$2:$G$5111,Тех_Движение!$D$2:$D$5111,$C3988,Тех_Движение!$B$2:$B$5111,"&lt;="&amp;K$3)-$F3988)))</f>
        <v>#VALUE!</v>
      </c>
      <c r="L3988" s="21" t="e">
        <f>IF(OR($B3988="",L$3&lt;$D3988+Настройки!$B$7),0,MAX(0,$E3988-MAX(0,SUMIFS(Тех_Движение!$G$2:$G$5111,Тех_Движение!$D$2:$D$5111,$C3988,Тех_Движение!$B$2:$B$5111,"&lt;="&amp;L$3)-$F3988)))</f>
        <v>#VALUE!</v>
      </c>
      <c r="M3988" s="21" t="e">
        <f>IF(OR($B3988="",M$3&lt;$D3988+Настройки!$B$7),0,MAX(0,$E3988-MAX(0,SUMIFS(Тех_Движение!$G$2:$G$5111,Тех_Движение!$D$2:$D$5111,$C3988,Тех_Движение!$B$2:$B$5111,"&lt;="&amp;M$3)-$F3988)))</f>
        <v>#VALUE!</v>
      </c>
      <c r="N3988" s="21" t="e">
        <f>IF(OR($B3988="",N$3&lt;$D3988+Настройки!$B$7),0,MAX(0,$E3988-MAX(0,SUMIFS(Тех_Движение!$G$2:$G$5111,Тех_Движение!$D$2:$D$5111,$C3988,Тех_Движение!$B$2:$B$5111,"&lt;="&amp;N$3)-$F3988)))</f>
        <v>#VALUE!</v>
      </c>
      <c r="O3988" s="21" t="e">
        <f>IF(OR($B3988="",O$3&lt;$D3988+Настройки!$B$7),0,MAX(0,$E3988-MAX(0,SUMIFS(Тех_Движение!$G$2:$G$5111,Тех_Движение!$D$2:$D$5111,$C3988,Тех_Движение!$B$2:$B$5111,"&lt;="&amp;O$3)-$F3988)))</f>
        <v>#VALUE!</v>
      </c>
      <c r="P3988" s="21" t="e">
        <f>IF(OR($B3988="",P$3&lt;$D3988+Настройки!$B$7),0,MAX(0,$E3988-MAX(0,SUMIFS(Тех_Движение!$G$2:$G$5111,Тех_Движение!$D$2:$D$5111,$C3988,Тех_Движение!$B$2:$B$5111,"&lt;="&amp;P$3)-$F3988)))</f>
        <v>#VALUE!</v>
      </c>
      <c r="Q3988" s="21" t="e">
        <f>IF(OR($B3988="",Q$3&lt;$D3988+Настройки!$B$7),0,MAX(0,$E3988-MAX(0,SUMIFS(Тех_Движение!$G$2:$G$5111,Тех_Движение!$D$2:$D$5111,$C3988,Тех_Движение!$B$2:$B$5111,"&lt;="&amp;Q$3)-$F3988)))</f>
        <v>#VALUE!</v>
      </c>
      <c r="R3988" s="21" t="str">
        <f t="shared" si="187"/>
        <v/>
      </c>
      <c r="S3988" s="23" t="str">
        <f>IF($B3988="","",VLOOKUP($C3988,Настройки!$A$11:$L$17,9,FALSE))</f>
        <v/>
      </c>
      <c r="T3988" s="23" t="str">
        <f t="shared" si="188"/>
        <v/>
      </c>
    </row>
    <row r="3989" spans="1:20" x14ac:dyDescent="0.3">
      <c r="A3989" s="20">
        <f>Тех_Движение!$A$3986</f>
        <v>3985</v>
      </c>
      <c r="B3989" s="20" t="str">
        <f>IF(Тех_Движение!$F$3986&gt;0,Тех_Движение!$I$3986,"")</f>
        <v/>
      </c>
      <c r="C3989" s="20" t="str">
        <f>IF($B3989="","",Тех_Движение!$D$3986)</f>
        <v/>
      </c>
      <c r="D3989" s="9" t="str">
        <f>IF($B3989="","",Тех_Движение!$B$3986)</f>
        <v/>
      </c>
      <c r="E3989" s="21" t="str">
        <f>IF($B3989="","",Тех_Движение!$F$3986)</f>
        <v/>
      </c>
      <c r="F3989" s="21" t="str">
        <f>IF($B3989="","",SUMIFS($E$5:$E3988,$C$5:$C3988,$C3989))</f>
        <v/>
      </c>
      <c r="G3989" s="21" t="str">
        <f>IF($B3989="","",MAX(0,$E3989-MAX(0,SUMIFS(Тех_Движение!$G$2:$G$5111,Тех_Движение!$D$2:$D$5111,$C3989,Тех_Движение!$B$2:$B$5111,"&lt;="&amp;Настройки!$B$5-1)-$F3989)))</f>
        <v/>
      </c>
      <c r="H3989" s="21" t="str">
        <f>IF($B3989="","",IF(AND($D3989&gt;=Настройки!$B$5,$D3989&lt;=Настройки!$B$6),$E3989,0))</f>
        <v/>
      </c>
      <c r="I3989" s="21" t="str">
        <f t="shared" si="186"/>
        <v/>
      </c>
      <c r="J3989" s="21" t="str">
        <f>IF($B3989="","",MAX(0,$E3989-MAX(0,SUMIFS(Тех_Движение!$G$2:$G$5111,Тех_Движение!$D$2:$D$5111,$C3989,Тех_Движение!$B$2:$B$5111,"&lt;="&amp;Настройки!$B$6)-$F3989)))</f>
        <v/>
      </c>
      <c r="K3989" s="21" t="e">
        <f>IF(OR($B3989="",K$3&lt;$D3989+Настройки!$B$7),0,MAX(0,$E3989-MAX(0,SUMIFS(Тех_Движение!$G$2:$G$5111,Тех_Движение!$D$2:$D$5111,$C3989,Тех_Движение!$B$2:$B$5111,"&lt;="&amp;K$3)-$F3989)))</f>
        <v>#VALUE!</v>
      </c>
      <c r="L3989" s="21" t="e">
        <f>IF(OR($B3989="",L$3&lt;$D3989+Настройки!$B$7),0,MAX(0,$E3989-MAX(0,SUMIFS(Тех_Движение!$G$2:$G$5111,Тех_Движение!$D$2:$D$5111,$C3989,Тех_Движение!$B$2:$B$5111,"&lt;="&amp;L$3)-$F3989)))</f>
        <v>#VALUE!</v>
      </c>
      <c r="M3989" s="21" t="e">
        <f>IF(OR($B3989="",M$3&lt;$D3989+Настройки!$B$7),0,MAX(0,$E3989-MAX(0,SUMIFS(Тех_Движение!$G$2:$G$5111,Тех_Движение!$D$2:$D$5111,$C3989,Тех_Движение!$B$2:$B$5111,"&lt;="&amp;M$3)-$F3989)))</f>
        <v>#VALUE!</v>
      </c>
      <c r="N3989" s="21" t="e">
        <f>IF(OR($B3989="",N$3&lt;$D3989+Настройки!$B$7),0,MAX(0,$E3989-MAX(0,SUMIFS(Тех_Движение!$G$2:$G$5111,Тех_Движение!$D$2:$D$5111,$C3989,Тех_Движение!$B$2:$B$5111,"&lt;="&amp;N$3)-$F3989)))</f>
        <v>#VALUE!</v>
      </c>
      <c r="O3989" s="21" t="e">
        <f>IF(OR($B3989="",O$3&lt;$D3989+Настройки!$B$7),0,MAX(0,$E3989-MAX(0,SUMIFS(Тех_Движение!$G$2:$G$5111,Тех_Движение!$D$2:$D$5111,$C3989,Тех_Движение!$B$2:$B$5111,"&lt;="&amp;O$3)-$F3989)))</f>
        <v>#VALUE!</v>
      </c>
      <c r="P3989" s="21" t="e">
        <f>IF(OR($B3989="",P$3&lt;$D3989+Настройки!$B$7),0,MAX(0,$E3989-MAX(0,SUMIFS(Тех_Движение!$G$2:$G$5111,Тех_Движение!$D$2:$D$5111,$C3989,Тех_Движение!$B$2:$B$5111,"&lt;="&amp;P$3)-$F3989)))</f>
        <v>#VALUE!</v>
      </c>
      <c r="Q3989" s="21" t="e">
        <f>IF(OR($B3989="",Q$3&lt;$D3989+Настройки!$B$7),0,MAX(0,$E3989-MAX(0,SUMIFS(Тех_Движение!$G$2:$G$5111,Тех_Движение!$D$2:$D$5111,$C3989,Тех_Движение!$B$2:$B$5111,"&lt;="&amp;Q$3)-$F3989)))</f>
        <v>#VALUE!</v>
      </c>
      <c r="R3989" s="21" t="str">
        <f t="shared" si="187"/>
        <v/>
      </c>
      <c r="S3989" s="23" t="str">
        <f>IF($B3989="","",VLOOKUP($C3989,Настройки!$A$11:$L$17,9,FALSE))</f>
        <v/>
      </c>
      <c r="T3989" s="23" t="str">
        <f t="shared" si="188"/>
        <v/>
      </c>
    </row>
    <row r="3990" spans="1:20" x14ac:dyDescent="0.3">
      <c r="A3990" s="20">
        <f>Тех_Движение!$A$3987</f>
        <v>3986</v>
      </c>
      <c r="B3990" s="20" t="str">
        <f>IF(Тех_Движение!$F$3987&gt;0,Тех_Движение!$I$3987,"")</f>
        <v/>
      </c>
      <c r="C3990" s="20" t="str">
        <f>IF($B3990="","",Тех_Движение!$D$3987)</f>
        <v/>
      </c>
      <c r="D3990" s="9" t="str">
        <f>IF($B3990="","",Тех_Движение!$B$3987)</f>
        <v/>
      </c>
      <c r="E3990" s="21" t="str">
        <f>IF($B3990="","",Тех_Движение!$F$3987)</f>
        <v/>
      </c>
      <c r="F3990" s="21" t="str">
        <f>IF($B3990="","",SUMIFS($E$5:$E3989,$C$5:$C3989,$C3990))</f>
        <v/>
      </c>
      <c r="G3990" s="21" t="str">
        <f>IF($B3990="","",MAX(0,$E3990-MAX(0,SUMIFS(Тех_Движение!$G$2:$G$5111,Тех_Движение!$D$2:$D$5111,$C3990,Тех_Движение!$B$2:$B$5111,"&lt;="&amp;Настройки!$B$5-1)-$F3990)))</f>
        <v/>
      </c>
      <c r="H3990" s="21" t="str">
        <f>IF($B3990="","",IF(AND($D3990&gt;=Настройки!$B$5,$D3990&lt;=Настройки!$B$6),$E3990,0))</f>
        <v/>
      </c>
      <c r="I3990" s="21" t="str">
        <f t="shared" si="186"/>
        <v/>
      </c>
      <c r="J3990" s="21" t="str">
        <f>IF($B3990="","",MAX(0,$E3990-MAX(0,SUMIFS(Тех_Движение!$G$2:$G$5111,Тех_Движение!$D$2:$D$5111,$C3990,Тех_Движение!$B$2:$B$5111,"&lt;="&amp;Настройки!$B$6)-$F3990)))</f>
        <v/>
      </c>
      <c r="K3990" s="21" t="e">
        <f>IF(OR($B3990="",K$3&lt;$D3990+Настройки!$B$7),0,MAX(0,$E3990-MAX(0,SUMIFS(Тех_Движение!$G$2:$G$5111,Тех_Движение!$D$2:$D$5111,$C3990,Тех_Движение!$B$2:$B$5111,"&lt;="&amp;K$3)-$F3990)))</f>
        <v>#VALUE!</v>
      </c>
      <c r="L3990" s="21" t="e">
        <f>IF(OR($B3990="",L$3&lt;$D3990+Настройки!$B$7),0,MAX(0,$E3990-MAX(0,SUMIFS(Тех_Движение!$G$2:$G$5111,Тех_Движение!$D$2:$D$5111,$C3990,Тех_Движение!$B$2:$B$5111,"&lt;="&amp;L$3)-$F3990)))</f>
        <v>#VALUE!</v>
      </c>
      <c r="M3990" s="21" t="e">
        <f>IF(OR($B3990="",M$3&lt;$D3990+Настройки!$B$7),0,MAX(0,$E3990-MAX(0,SUMIFS(Тех_Движение!$G$2:$G$5111,Тех_Движение!$D$2:$D$5111,$C3990,Тех_Движение!$B$2:$B$5111,"&lt;="&amp;M$3)-$F3990)))</f>
        <v>#VALUE!</v>
      </c>
      <c r="N3990" s="21" t="e">
        <f>IF(OR($B3990="",N$3&lt;$D3990+Настройки!$B$7),0,MAX(0,$E3990-MAX(0,SUMIFS(Тех_Движение!$G$2:$G$5111,Тех_Движение!$D$2:$D$5111,$C3990,Тех_Движение!$B$2:$B$5111,"&lt;="&amp;N$3)-$F3990)))</f>
        <v>#VALUE!</v>
      </c>
      <c r="O3990" s="21" t="e">
        <f>IF(OR($B3990="",O$3&lt;$D3990+Настройки!$B$7),0,MAX(0,$E3990-MAX(0,SUMIFS(Тех_Движение!$G$2:$G$5111,Тех_Движение!$D$2:$D$5111,$C3990,Тех_Движение!$B$2:$B$5111,"&lt;="&amp;O$3)-$F3990)))</f>
        <v>#VALUE!</v>
      </c>
      <c r="P3990" s="21" t="e">
        <f>IF(OR($B3990="",P$3&lt;$D3990+Настройки!$B$7),0,MAX(0,$E3990-MAX(0,SUMIFS(Тех_Движение!$G$2:$G$5111,Тех_Движение!$D$2:$D$5111,$C3990,Тех_Движение!$B$2:$B$5111,"&lt;="&amp;P$3)-$F3990)))</f>
        <v>#VALUE!</v>
      </c>
      <c r="Q3990" s="21" t="e">
        <f>IF(OR($B3990="",Q$3&lt;$D3990+Настройки!$B$7),0,MAX(0,$E3990-MAX(0,SUMIFS(Тех_Движение!$G$2:$G$5111,Тех_Движение!$D$2:$D$5111,$C3990,Тех_Движение!$B$2:$B$5111,"&lt;="&amp;Q$3)-$F3990)))</f>
        <v>#VALUE!</v>
      </c>
      <c r="R3990" s="21" t="str">
        <f t="shared" si="187"/>
        <v/>
      </c>
      <c r="S3990" s="23" t="str">
        <f>IF($B3990="","",VLOOKUP($C3990,Настройки!$A$11:$L$17,9,FALSE))</f>
        <v/>
      </c>
      <c r="T3990" s="23" t="str">
        <f t="shared" si="188"/>
        <v/>
      </c>
    </row>
    <row r="3991" spans="1:20" x14ac:dyDescent="0.3">
      <c r="A3991" s="20">
        <f>Тех_Движение!$A$3988</f>
        <v>3987</v>
      </c>
      <c r="B3991" s="20" t="str">
        <f>IF(Тех_Движение!$F$3988&gt;0,Тех_Движение!$I$3988,"")</f>
        <v/>
      </c>
      <c r="C3991" s="20" t="str">
        <f>IF($B3991="","",Тех_Движение!$D$3988)</f>
        <v/>
      </c>
      <c r="D3991" s="9" t="str">
        <f>IF($B3991="","",Тех_Движение!$B$3988)</f>
        <v/>
      </c>
      <c r="E3991" s="21" t="str">
        <f>IF($B3991="","",Тех_Движение!$F$3988)</f>
        <v/>
      </c>
      <c r="F3991" s="21" t="str">
        <f>IF($B3991="","",SUMIFS($E$5:$E3990,$C$5:$C3990,$C3991))</f>
        <v/>
      </c>
      <c r="G3991" s="21" t="str">
        <f>IF($B3991="","",MAX(0,$E3991-MAX(0,SUMIFS(Тех_Движение!$G$2:$G$5111,Тех_Движение!$D$2:$D$5111,$C3991,Тех_Движение!$B$2:$B$5111,"&lt;="&amp;Настройки!$B$5-1)-$F3991)))</f>
        <v/>
      </c>
      <c r="H3991" s="21" t="str">
        <f>IF($B3991="","",IF(AND($D3991&gt;=Настройки!$B$5,$D3991&lt;=Настройки!$B$6),$E3991,0))</f>
        <v/>
      </c>
      <c r="I3991" s="21" t="str">
        <f t="shared" si="186"/>
        <v/>
      </c>
      <c r="J3991" s="21" t="str">
        <f>IF($B3991="","",MAX(0,$E3991-MAX(0,SUMIFS(Тех_Движение!$G$2:$G$5111,Тех_Движение!$D$2:$D$5111,$C3991,Тех_Движение!$B$2:$B$5111,"&lt;="&amp;Настройки!$B$6)-$F3991)))</f>
        <v/>
      </c>
      <c r="K3991" s="21" t="e">
        <f>IF(OR($B3991="",K$3&lt;$D3991+Настройки!$B$7),0,MAX(0,$E3991-MAX(0,SUMIFS(Тех_Движение!$G$2:$G$5111,Тех_Движение!$D$2:$D$5111,$C3991,Тех_Движение!$B$2:$B$5111,"&lt;="&amp;K$3)-$F3991)))</f>
        <v>#VALUE!</v>
      </c>
      <c r="L3991" s="21" t="e">
        <f>IF(OR($B3991="",L$3&lt;$D3991+Настройки!$B$7),0,MAX(0,$E3991-MAX(0,SUMIFS(Тех_Движение!$G$2:$G$5111,Тех_Движение!$D$2:$D$5111,$C3991,Тех_Движение!$B$2:$B$5111,"&lt;="&amp;L$3)-$F3991)))</f>
        <v>#VALUE!</v>
      </c>
      <c r="M3991" s="21" t="e">
        <f>IF(OR($B3991="",M$3&lt;$D3991+Настройки!$B$7),0,MAX(0,$E3991-MAX(0,SUMIFS(Тех_Движение!$G$2:$G$5111,Тех_Движение!$D$2:$D$5111,$C3991,Тех_Движение!$B$2:$B$5111,"&lt;="&amp;M$3)-$F3991)))</f>
        <v>#VALUE!</v>
      </c>
      <c r="N3991" s="21" t="e">
        <f>IF(OR($B3991="",N$3&lt;$D3991+Настройки!$B$7),0,MAX(0,$E3991-MAX(0,SUMIFS(Тех_Движение!$G$2:$G$5111,Тех_Движение!$D$2:$D$5111,$C3991,Тех_Движение!$B$2:$B$5111,"&lt;="&amp;N$3)-$F3991)))</f>
        <v>#VALUE!</v>
      </c>
      <c r="O3991" s="21" t="e">
        <f>IF(OR($B3991="",O$3&lt;$D3991+Настройки!$B$7),0,MAX(0,$E3991-MAX(0,SUMIFS(Тех_Движение!$G$2:$G$5111,Тех_Движение!$D$2:$D$5111,$C3991,Тех_Движение!$B$2:$B$5111,"&lt;="&amp;O$3)-$F3991)))</f>
        <v>#VALUE!</v>
      </c>
      <c r="P3991" s="21" t="e">
        <f>IF(OR($B3991="",P$3&lt;$D3991+Настройки!$B$7),0,MAX(0,$E3991-MAX(0,SUMIFS(Тех_Движение!$G$2:$G$5111,Тех_Движение!$D$2:$D$5111,$C3991,Тех_Движение!$B$2:$B$5111,"&lt;="&amp;P$3)-$F3991)))</f>
        <v>#VALUE!</v>
      </c>
      <c r="Q3991" s="21" t="e">
        <f>IF(OR($B3991="",Q$3&lt;$D3991+Настройки!$B$7),0,MAX(0,$E3991-MAX(0,SUMIFS(Тех_Движение!$G$2:$G$5111,Тех_Движение!$D$2:$D$5111,$C3991,Тех_Движение!$B$2:$B$5111,"&lt;="&amp;Q$3)-$F3991)))</f>
        <v>#VALUE!</v>
      </c>
      <c r="R3991" s="21" t="str">
        <f t="shared" si="187"/>
        <v/>
      </c>
      <c r="S3991" s="23" t="str">
        <f>IF($B3991="","",VLOOKUP($C3991,Настройки!$A$11:$L$17,9,FALSE))</f>
        <v/>
      </c>
      <c r="T3991" s="23" t="str">
        <f t="shared" si="188"/>
        <v/>
      </c>
    </row>
    <row r="3992" spans="1:20" x14ac:dyDescent="0.3">
      <c r="A3992" s="20">
        <f>Тех_Движение!$A$3989</f>
        <v>3988</v>
      </c>
      <c r="B3992" s="20" t="str">
        <f>IF(Тех_Движение!$F$3989&gt;0,Тех_Движение!$I$3989,"")</f>
        <v/>
      </c>
      <c r="C3992" s="20" t="str">
        <f>IF($B3992="","",Тех_Движение!$D$3989)</f>
        <v/>
      </c>
      <c r="D3992" s="9" t="str">
        <f>IF($B3992="","",Тех_Движение!$B$3989)</f>
        <v/>
      </c>
      <c r="E3992" s="21" t="str">
        <f>IF($B3992="","",Тех_Движение!$F$3989)</f>
        <v/>
      </c>
      <c r="F3992" s="21" t="str">
        <f>IF($B3992="","",SUMIFS($E$5:$E3991,$C$5:$C3991,$C3992))</f>
        <v/>
      </c>
      <c r="G3992" s="21" t="str">
        <f>IF($B3992="","",MAX(0,$E3992-MAX(0,SUMIFS(Тех_Движение!$G$2:$G$5111,Тех_Движение!$D$2:$D$5111,$C3992,Тех_Движение!$B$2:$B$5111,"&lt;="&amp;Настройки!$B$5-1)-$F3992)))</f>
        <v/>
      </c>
      <c r="H3992" s="21" t="str">
        <f>IF($B3992="","",IF(AND($D3992&gt;=Настройки!$B$5,$D3992&lt;=Настройки!$B$6),$E3992,0))</f>
        <v/>
      </c>
      <c r="I3992" s="21" t="str">
        <f t="shared" si="186"/>
        <v/>
      </c>
      <c r="J3992" s="21" t="str">
        <f>IF($B3992="","",MAX(0,$E3992-MAX(0,SUMIFS(Тех_Движение!$G$2:$G$5111,Тех_Движение!$D$2:$D$5111,$C3992,Тех_Движение!$B$2:$B$5111,"&lt;="&amp;Настройки!$B$6)-$F3992)))</f>
        <v/>
      </c>
      <c r="K3992" s="21" t="e">
        <f>IF(OR($B3992="",K$3&lt;$D3992+Настройки!$B$7),0,MAX(0,$E3992-MAX(0,SUMIFS(Тех_Движение!$G$2:$G$5111,Тех_Движение!$D$2:$D$5111,$C3992,Тех_Движение!$B$2:$B$5111,"&lt;="&amp;K$3)-$F3992)))</f>
        <v>#VALUE!</v>
      </c>
      <c r="L3992" s="21" t="e">
        <f>IF(OR($B3992="",L$3&lt;$D3992+Настройки!$B$7),0,MAX(0,$E3992-MAX(0,SUMIFS(Тех_Движение!$G$2:$G$5111,Тех_Движение!$D$2:$D$5111,$C3992,Тех_Движение!$B$2:$B$5111,"&lt;="&amp;L$3)-$F3992)))</f>
        <v>#VALUE!</v>
      </c>
      <c r="M3992" s="21" t="e">
        <f>IF(OR($B3992="",M$3&lt;$D3992+Настройки!$B$7),0,MAX(0,$E3992-MAX(0,SUMIFS(Тех_Движение!$G$2:$G$5111,Тех_Движение!$D$2:$D$5111,$C3992,Тех_Движение!$B$2:$B$5111,"&lt;="&amp;M$3)-$F3992)))</f>
        <v>#VALUE!</v>
      </c>
      <c r="N3992" s="21" t="e">
        <f>IF(OR($B3992="",N$3&lt;$D3992+Настройки!$B$7),0,MAX(0,$E3992-MAX(0,SUMIFS(Тех_Движение!$G$2:$G$5111,Тех_Движение!$D$2:$D$5111,$C3992,Тех_Движение!$B$2:$B$5111,"&lt;="&amp;N$3)-$F3992)))</f>
        <v>#VALUE!</v>
      </c>
      <c r="O3992" s="21" t="e">
        <f>IF(OR($B3992="",O$3&lt;$D3992+Настройки!$B$7),0,MAX(0,$E3992-MAX(0,SUMIFS(Тех_Движение!$G$2:$G$5111,Тех_Движение!$D$2:$D$5111,$C3992,Тех_Движение!$B$2:$B$5111,"&lt;="&amp;O$3)-$F3992)))</f>
        <v>#VALUE!</v>
      </c>
      <c r="P3992" s="21" t="e">
        <f>IF(OR($B3992="",P$3&lt;$D3992+Настройки!$B$7),0,MAX(0,$E3992-MAX(0,SUMIFS(Тех_Движение!$G$2:$G$5111,Тех_Движение!$D$2:$D$5111,$C3992,Тех_Движение!$B$2:$B$5111,"&lt;="&amp;P$3)-$F3992)))</f>
        <v>#VALUE!</v>
      </c>
      <c r="Q3992" s="21" t="e">
        <f>IF(OR($B3992="",Q$3&lt;$D3992+Настройки!$B$7),0,MAX(0,$E3992-MAX(0,SUMIFS(Тех_Движение!$G$2:$G$5111,Тех_Движение!$D$2:$D$5111,$C3992,Тех_Движение!$B$2:$B$5111,"&lt;="&amp;Q$3)-$F3992)))</f>
        <v>#VALUE!</v>
      </c>
      <c r="R3992" s="21" t="str">
        <f t="shared" si="187"/>
        <v/>
      </c>
      <c r="S3992" s="23" t="str">
        <f>IF($B3992="","",VLOOKUP($C3992,Настройки!$A$11:$L$17,9,FALSE))</f>
        <v/>
      </c>
      <c r="T3992" s="23" t="str">
        <f t="shared" si="188"/>
        <v/>
      </c>
    </row>
    <row r="3993" spans="1:20" x14ac:dyDescent="0.3">
      <c r="A3993" s="20">
        <f>Тех_Движение!$A$3990</f>
        <v>3989</v>
      </c>
      <c r="B3993" s="20" t="str">
        <f>IF(Тех_Движение!$F$3990&gt;0,Тех_Движение!$I$3990,"")</f>
        <v/>
      </c>
      <c r="C3993" s="20" t="str">
        <f>IF($B3993="","",Тех_Движение!$D$3990)</f>
        <v/>
      </c>
      <c r="D3993" s="9" t="str">
        <f>IF($B3993="","",Тех_Движение!$B$3990)</f>
        <v/>
      </c>
      <c r="E3993" s="21" t="str">
        <f>IF($B3993="","",Тех_Движение!$F$3990)</f>
        <v/>
      </c>
      <c r="F3993" s="21" t="str">
        <f>IF($B3993="","",SUMIFS($E$5:$E3992,$C$5:$C3992,$C3993))</f>
        <v/>
      </c>
      <c r="G3993" s="21" t="str">
        <f>IF($B3993="","",MAX(0,$E3993-MAX(0,SUMIFS(Тех_Движение!$G$2:$G$5111,Тех_Движение!$D$2:$D$5111,$C3993,Тех_Движение!$B$2:$B$5111,"&lt;="&amp;Настройки!$B$5-1)-$F3993)))</f>
        <v/>
      </c>
      <c r="H3993" s="21" t="str">
        <f>IF($B3993="","",IF(AND($D3993&gt;=Настройки!$B$5,$D3993&lt;=Настройки!$B$6),$E3993,0))</f>
        <v/>
      </c>
      <c r="I3993" s="21" t="str">
        <f t="shared" si="186"/>
        <v/>
      </c>
      <c r="J3993" s="21" t="str">
        <f>IF($B3993="","",MAX(0,$E3993-MAX(0,SUMIFS(Тех_Движение!$G$2:$G$5111,Тех_Движение!$D$2:$D$5111,$C3993,Тех_Движение!$B$2:$B$5111,"&lt;="&amp;Настройки!$B$6)-$F3993)))</f>
        <v/>
      </c>
      <c r="K3993" s="21" t="e">
        <f>IF(OR($B3993="",K$3&lt;$D3993+Настройки!$B$7),0,MAX(0,$E3993-MAX(0,SUMIFS(Тех_Движение!$G$2:$G$5111,Тех_Движение!$D$2:$D$5111,$C3993,Тех_Движение!$B$2:$B$5111,"&lt;="&amp;K$3)-$F3993)))</f>
        <v>#VALUE!</v>
      </c>
      <c r="L3993" s="21" t="e">
        <f>IF(OR($B3993="",L$3&lt;$D3993+Настройки!$B$7),0,MAX(0,$E3993-MAX(0,SUMIFS(Тех_Движение!$G$2:$G$5111,Тех_Движение!$D$2:$D$5111,$C3993,Тех_Движение!$B$2:$B$5111,"&lt;="&amp;L$3)-$F3993)))</f>
        <v>#VALUE!</v>
      </c>
      <c r="M3993" s="21" t="e">
        <f>IF(OR($B3993="",M$3&lt;$D3993+Настройки!$B$7),0,MAX(0,$E3993-MAX(0,SUMIFS(Тех_Движение!$G$2:$G$5111,Тех_Движение!$D$2:$D$5111,$C3993,Тех_Движение!$B$2:$B$5111,"&lt;="&amp;M$3)-$F3993)))</f>
        <v>#VALUE!</v>
      </c>
      <c r="N3993" s="21" t="e">
        <f>IF(OR($B3993="",N$3&lt;$D3993+Настройки!$B$7),0,MAX(0,$E3993-MAX(0,SUMIFS(Тех_Движение!$G$2:$G$5111,Тех_Движение!$D$2:$D$5111,$C3993,Тех_Движение!$B$2:$B$5111,"&lt;="&amp;N$3)-$F3993)))</f>
        <v>#VALUE!</v>
      </c>
      <c r="O3993" s="21" t="e">
        <f>IF(OR($B3993="",O$3&lt;$D3993+Настройки!$B$7),0,MAX(0,$E3993-MAX(0,SUMIFS(Тех_Движение!$G$2:$G$5111,Тех_Движение!$D$2:$D$5111,$C3993,Тех_Движение!$B$2:$B$5111,"&lt;="&amp;O$3)-$F3993)))</f>
        <v>#VALUE!</v>
      </c>
      <c r="P3993" s="21" t="e">
        <f>IF(OR($B3993="",P$3&lt;$D3993+Настройки!$B$7),0,MAX(0,$E3993-MAX(0,SUMIFS(Тех_Движение!$G$2:$G$5111,Тех_Движение!$D$2:$D$5111,$C3993,Тех_Движение!$B$2:$B$5111,"&lt;="&amp;P$3)-$F3993)))</f>
        <v>#VALUE!</v>
      </c>
      <c r="Q3993" s="21" t="e">
        <f>IF(OR($B3993="",Q$3&lt;$D3993+Настройки!$B$7),0,MAX(0,$E3993-MAX(0,SUMIFS(Тех_Движение!$G$2:$G$5111,Тех_Движение!$D$2:$D$5111,$C3993,Тех_Движение!$B$2:$B$5111,"&lt;="&amp;Q$3)-$F3993)))</f>
        <v>#VALUE!</v>
      </c>
      <c r="R3993" s="21" t="str">
        <f t="shared" si="187"/>
        <v/>
      </c>
      <c r="S3993" s="23" t="str">
        <f>IF($B3993="","",VLOOKUP($C3993,Настройки!$A$11:$L$17,9,FALSE))</f>
        <v/>
      </c>
      <c r="T3993" s="23" t="str">
        <f t="shared" si="188"/>
        <v/>
      </c>
    </row>
    <row r="3994" spans="1:20" x14ac:dyDescent="0.3">
      <c r="A3994" s="20">
        <f>Тех_Движение!$A$3991</f>
        <v>3990</v>
      </c>
      <c r="B3994" s="20" t="str">
        <f>IF(Тех_Движение!$F$3991&gt;0,Тех_Движение!$I$3991,"")</f>
        <v/>
      </c>
      <c r="C3994" s="20" t="str">
        <f>IF($B3994="","",Тех_Движение!$D$3991)</f>
        <v/>
      </c>
      <c r="D3994" s="9" t="str">
        <f>IF($B3994="","",Тех_Движение!$B$3991)</f>
        <v/>
      </c>
      <c r="E3994" s="21" t="str">
        <f>IF($B3994="","",Тех_Движение!$F$3991)</f>
        <v/>
      </c>
      <c r="F3994" s="21" t="str">
        <f>IF($B3994="","",SUMIFS($E$5:$E3993,$C$5:$C3993,$C3994))</f>
        <v/>
      </c>
      <c r="G3994" s="21" t="str">
        <f>IF($B3994="","",MAX(0,$E3994-MAX(0,SUMIFS(Тех_Движение!$G$2:$G$5111,Тех_Движение!$D$2:$D$5111,$C3994,Тех_Движение!$B$2:$B$5111,"&lt;="&amp;Настройки!$B$5-1)-$F3994)))</f>
        <v/>
      </c>
      <c r="H3994" s="21" t="str">
        <f>IF($B3994="","",IF(AND($D3994&gt;=Настройки!$B$5,$D3994&lt;=Настройки!$B$6),$E3994,0))</f>
        <v/>
      </c>
      <c r="I3994" s="21" t="str">
        <f t="shared" si="186"/>
        <v/>
      </c>
      <c r="J3994" s="21" t="str">
        <f>IF($B3994="","",MAX(0,$E3994-MAX(0,SUMIFS(Тех_Движение!$G$2:$G$5111,Тех_Движение!$D$2:$D$5111,$C3994,Тех_Движение!$B$2:$B$5111,"&lt;="&amp;Настройки!$B$6)-$F3994)))</f>
        <v/>
      </c>
      <c r="K3994" s="21" t="e">
        <f>IF(OR($B3994="",K$3&lt;$D3994+Настройки!$B$7),0,MAX(0,$E3994-MAX(0,SUMIFS(Тех_Движение!$G$2:$G$5111,Тех_Движение!$D$2:$D$5111,$C3994,Тех_Движение!$B$2:$B$5111,"&lt;="&amp;K$3)-$F3994)))</f>
        <v>#VALUE!</v>
      </c>
      <c r="L3994" s="21" t="e">
        <f>IF(OR($B3994="",L$3&lt;$D3994+Настройки!$B$7),0,MAX(0,$E3994-MAX(0,SUMIFS(Тех_Движение!$G$2:$G$5111,Тех_Движение!$D$2:$D$5111,$C3994,Тех_Движение!$B$2:$B$5111,"&lt;="&amp;L$3)-$F3994)))</f>
        <v>#VALUE!</v>
      </c>
      <c r="M3994" s="21" t="e">
        <f>IF(OR($B3994="",M$3&lt;$D3994+Настройки!$B$7),0,MAX(0,$E3994-MAX(0,SUMIFS(Тех_Движение!$G$2:$G$5111,Тех_Движение!$D$2:$D$5111,$C3994,Тех_Движение!$B$2:$B$5111,"&lt;="&amp;M$3)-$F3994)))</f>
        <v>#VALUE!</v>
      </c>
      <c r="N3994" s="21" t="e">
        <f>IF(OR($B3994="",N$3&lt;$D3994+Настройки!$B$7),0,MAX(0,$E3994-MAX(0,SUMIFS(Тех_Движение!$G$2:$G$5111,Тех_Движение!$D$2:$D$5111,$C3994,Тех_Движение!$B$2:$B$5111,"&lt;="&amp;N$3)-$F3994)))</f>
        <v>#VALUE!</v>
      </c>
      <c r="O3994" s="21" t="e">
        <f>IF(OR($B3994="",O$3&lt;$D3994+Настройки!$B$7),0,MAX(0,$E3994-MAX(0,SUMIFS(Тех_Движение!$G$2:$G$5111,Тех_Движение!$D$2:$D$5111,$C3994,Тех_Движение!$B$2:$B$5111,"&lt;="&amp;O$3)-$F3994)))</f>
        <v>#VALUE!</v>
      </c>
      <c r="P3994" s="21" t="e">
        <f>IF(OR($B3994="",P$3&lt;$D3994+Настройки!$B$7),0,MAX(0,$E3994-MAX(0,SUMIFS(Тех_Движение!$G$2:$G$5111,Тех_Движение!$D$2:$D$5111,$C3994,Тех_Движение!$B$2:$B$5111,"&lt;="&amp;P$3)-$F3994)))</f>
        <v>#VALUE!</v>
      </c>
      <c r="Q3994" s="21" t="e">
        <f>IF(OR($B3994="",Q$3&lt;$D3994+Настройки!$B$7),0,MAX(0,$E3994-MAX(0,SUMIFS(Тех_Движение!$G$2:$G$5111,Тех_Движение!$D$2:$D$5111,$C3994,Тех_Движение!$B$2:$B$5111,"&lt;="&amp;Q$3)-$F3994)))</f>
        <v>#VALUE!</v>
      </c>
      <c r="R3994" s="21" t="str">
        <f t="shared" si="187"/>
        <v/>
      </c>
      <c r="S3994" s="23" t="str">
        <f>IF($B3994="","",VLOOKUP($C3994,Настройки!$A$11:$L$17,9,FALSE))</f>
        <v/>
      </c>
      <c r="T3994" s="23" t="str">
        <f t="shared" si="188"/>
        <v/>
      </c>
    </row>
    <row r="3995" spans="1:20" x14ac:dyDescent="0.3">
      <c r="A3995" s="20">
        <f>Тех_Движение!$A$3992</f>
        <v>3991</v>
      </c>
      <c r="B3995" s="20" t="str">
        <f>IF(Тех_Движение!$F$3992&gt;0,Тех_Движение!$I$3992,"")</f>
        <v/>
      </c>
      <c r="C3995" s="20" t="str">
        <f>IF($B3995="","",Тех_Движение!$D$3992)</f>
        <v/>
      </c>
      <c r="D3995" s="9" t="str">
        <f>IF($B3995="","",Тех_Движение!$B$3992)</f>
        <v/>
      </c>
      <c r="E3995" s="21" t="str">
        <f>IF($B3995="","",Тех_Движение!$F$3992)</f>
        <v/>
      </c>
      <c r="F3995" s="21" t="str">
        <f>IF($B3995="","",SUMIFS($E$5:$E3994,$C$5:$C3994,$C3995))</f>
        <v/>
      </c>
      <c r="G3995" s="21" t="str">
        <f>IF($B3995="","",MAX(0,$E3995-MAX(0,SUMIFS(Тех_Движение!$G$2:$G$5111,Тех_Движение!$D$2:$D$5111,$C3995,Тех_Движение!$B$2:$B$5111,"&lt;="&amp;Настройки!$B$5-1)-$F3995)))</f>
        <v/>
      </c>
      <c r="H3995" s="21" t="str">
        <f>IF($B3995="","",IF(AND($D3995&gt;=Настройки!$B$5,$D3995&lt;=Настройки!$B$6),$E3995,0))</f>
        <v/>
      </c>
      <c r="I3995" s="21" t="str">
        <f t="shared" si="186"/>
        <v/>
      </c>
      <c r="J3995" s="21" t="str">
        <f>IF($B3995="","",MAX(0,$E3995-MAX(0,SUMIFS(Тех_Движение!$G$2:$G$5111,Тех_Движение!$D$2:$D$5111,$C3995,Тех_Движение!$B$2:$B$5111,"&lt;="&amp;Настройки!$B$6)-$F3995)))</f>
        <v/>
      </c>
      <c r="K3995" s="21" t="e">
        <f>IF(OR($B3995="",K$3&lt;$D3995+Настройки!$B$7),0,MAX(0,$E3995-MAX(0,SUMIFS(Тех_Движение!$G$2:$G$5111,Тех_Движение!$D$2:$D$5111,$C3995,Тех_Движение!$B$2:$B$5111,"&lt;="&amp;K$3)-$F3995)))</f>
        <v>#VALUE!</v>
      </c>
      <c r="L3995" s="21" t="e">
        <f>IF(OR($B3995="",L$3&lt;$D3995+Настройки!$B$7),0,MAX(0,$E3995-MAX(0,SUMIFS(Тех_Движение!$G$2:$G$5111,Тех_Движение!$D$2:$D$5111,$C3995,Тех_Движение!$B$2:$B$5111,"&lt;="&amp;L$3)-$F3995)))</f>
        <v>#VALUE!</v>
      </c>
      <c r="M3995" s="21" t="e">
        <f>IF(OR($B3995="",M$3&lt;$D3995+Настройки!$B$7),0,MAX(0,$E3995-MAX(0,SUMIFS(Тех_Движение!$G$2:$G$5111,Тех_Движение!$D$2:$D$5111,$C3995,Тех_Движение!$B$2:$B$5111,"&lt;="&amp;M$3)-$F3995)))</f>
        <v>#VALUE!</v>
      </c>
      <c r="N3995" s="21" t="e">
        <f>IF(OR($B3995="",N$3&lt;$D3995+Настройки!$B$7),0,MAX(0,$E3995-MAX(0,SUMIFS(Тех_Движение!$G$2:$G$5111,Тех_Движение!$D$2:$D$5111,$C3995,Тех_Движение!$B$2:$B$5111,"&lt;="&amp;N$3)-$F3995)))</f>
        <v>#VALUE!</v>
      </c>
      <c r="O3995" s="21" t="e">
        <f>IF(OR($B3995="",O$3&lt;$D3995+Настройки!$B$7),0,MAX(0,$E3995-MAX(0,SUMIFS(Тех_Движение!$G$2:$G$5111,Тех_Движение!$D$2:$D$5111,$C3995,Тех_Движение!$B$2:$B$5111,"&lt;="&amp;O$3)-$F3995)))</f>
        <v>#VALUE!</v>
      </c>
      <c r="P3995" s="21" t="e">
        <f>IF(OR($B3995="",P$3&lt;$D3995+Настройки!$B$7),0,MAX(0,$E3995-MAX(0,SUMIFS(Тех_Движение!$G$2:$G$5111,Тех_Движение!$D$2:$D$5111,$C3995,Тех_Движение!$B$2:$B$5111,"&lt;="&amp;P$3)-$F3995)))</f>
        <v>#VALUE!</v>
      </c>
      <c r="Q3995" s="21" t="e">
        <f>IF(OR($B3995="",Q$3&lt;$D3995+Настройки!$B$7),0,MAX(0,$E3995-MAX(0,SUMIFS(Тех_Движение!$G$2:$G$5111,Тех_Движение!$D$2:$D$5111,$C3995,Тех_Движение!$B$2:$B$5111,"&lt;="&amp;Q$3)-$F3995)))</f>
        <v>#VALUE!</v>
      </c>
      <c r="R3995" s="21" t="str">
        <f t="shared" si="187"/>
        <v/>
      </c>
      <c r="S3995" s="23" t="str">
        <f>IF($B3995="","",VLOOKUP($C3995,Настройки!$A$11:$L$17,9,FALSE))</f>
        <v/>
      </c>
      <c r="T3995" s="23" t="str">
        <f t="shared" si="188"/>
        <v/>
      </c>
    </row>
    <row r="3996" spans="1:20" x14ac:dyDescent="0.3">
      <c r="A3996" s="20">
        <f>Тех_Движение!$A$3993</f>
        <v>3992</v>
      </c>
      <c r="B3996" s="20" t="str">
        <f>IF(Тех_Движение!$F$3993&gt;0,Тех_Движение!$I$3993,"")</f>
        <v/>
      </c>
      <c r="C3996" s="20" t="str">
        <f>IF($B3996="","",Тех_Движение!$D$3993)</f>
        <v/>
      </c>
      <c r="D3996" s="9" t="str">
        <f>IF($B3996="","",Тех_Движение!$B$3993)</f>
        <v/>
      </c>
      <c r="E3996" s="21" t="str">
        <f>IF($B3996="","",Тех_Движение!$F$3993)</f>
        <v/>
      </c>
      <c r="F3996" s="21" t="str">
        <f>IF($B3996="","",SUMIFS($E$5:$E3995,$C$5:$C3995,$C3996))</f>
        <v/>
      </c>
      <c r="G3996" s="21" t="str">
        <f>IF($B3996="","",MAX(0,$E3996-MAX(0,SUMIFS(Тех_Движение!$G$2:$G$5111,Тех_Движение!$D$2:$D$5111,$C3996,Тех_Движение!$B$2:$B$5111,"&lt;="&amp;Настройки!$B$5-1)-$F3996)))</f>
        <v/>
      </c>
      <c r="H3996" s="21" t="str">
        <f>IF($B3996="","",IF(AND($D3996&gt;=Настройки!$B$5,$D3996&lt;=Настройки!$B$6),$E3996,0))</f>
        <v/>
      </c>
      <c r="I3996" s="21" t="str">
        <f t="shared" si="186"/>
        <v/>
      </c>
      <c r="J3996" s="21" t="str">
        <f>IF($B3996="","",MAX(0,$E3996-MAX(0,SUMIFS(Тех_Движение!$G$2:$G$5111,Тех_Движение!$D$2:$D$5111,$C3996,Тех_Движение!$B$2:$B$5111,"&lt;="&amp;Настройки!$B$6)-$F3996)))</f>
        <v/>
      </c>
      <c r="K3996" s="21" t="e">
        <f>IF(OR($B3996="",K$3&lt;$D3996+Настройки!$B$7),0,MAX(0,$E3996-MAX(0,SUMIFS(Тех_Движение!$G$2:$G$5111,Тех_Движение!$D$2:$D$5111,$C3996,Тех_Движение!$B$2:$B$5111,"&lt;="&amp;K$3)-$F3996)))</f>
        <v>#VALUE!</v>
      </c>
      <c r="L3996" s="21" t="e">
        <f>IF(OR($B3996="",L$3&lt;$D3996+Настройки!$B$7),0,MAX(0,$E3996-MAX(0,SUMIFS(Тех_Движение!$G$2:$G$5111,Тех_Движение!$D$2:$D$5111,$C3996,Тех_Движение!$B$2:$B$5111,"&lt;="&amp;L$3)-$F3996)))</f>
        <v>#VALUE!</v>
      </c>
      <c r="M3996" s="21" t="e">
        <f>IF(OR($B3996="",M$3&lt;$D3996+Настройки!$B$7),0,MAX(0,$E3996-MAX(0,SUMIFS(Тех_Движение!$G$2:$G$5111,Тех_Движение!$D$2:$D$5111,$C3996,Тех_Движение!$B$2:$B$5111,"&lt;="&amp;M$3)-$F3996)))</f>
        <v>#VALUE!</v>
      </c>
      <c r="N3996" s="21" t="e">
        <f>IF(OR($B3996="",N$3&lt;$D3996+Настройки!$B$7),0,MAX(0,$E3996-MAX(0,SUMIFS(Тех_Движение!$G$2:$G$5111,Тех_Движение!$D$2:$D$5111,$C3996,Тех_Движение!$B$2:$B$5111,"&lt;="&amp;N$3)-$F3996)))</f>
        <v>#VALUE!</v>
      </c>
      <c r="O3996" s="21" t="e">
        <f>IF(OR($B3996="",O$3&lt;$D3996+Настройки!$B$7),0,MAX(0,$E3996-MAX(0,SUMIFS(Тех_Движение!$G$2:$G$5111,Тех_Движение!$D$2:$D$5111,$C3996,Тех_Движение!$B$2:$B$5111,"&lt;="&amp;O$3)-$F3996)))</f>
        <v>#VALUE!</v>
      </c>
      <c r="P3996" s="21" t="e">
        <f>IF(OR($B3996="",P$3&lt;$D3996+Настройки!$B$7),0,MAX(0,$E3996-MAX(0,SUMIFS(Тех_Движение!$G$2:$G$5111,Тех_Движение!$D$2:$D$5111,$C3996,Тех_Движение!$B$2:$B$5111,"&lt;="&amp;P$3)-$F3996)))</f>
        <v>#VALUE!</v>
      </c>
      <c r="Q3996" s="21" t="e">
        <f>IF(OR($B3996="",Q$3&lt;$D3996+Настройки!$B$7),0,MAX(0,$E3996-MAX(0,SUMIFS(Тех_Движение!$G$2:$G$5111,Тех_Движение!$D$2:$D$5111,$C3996,Тех_Движение!$B$2:$B$5111,"&lt;="&amp;Q$3)-$F3996)))</f>
        <v>#VALUE!</v>
      </c>
      <c r="R3996" s="21" t="str">
        <f t="shared" si="187"/>
        <v/>
      </c>
      <c r="S3996" s="23" t="str">
        <f>IF($B3996="","",VLOOKUP($C3996,Настройки!$A$11:$L$17,9,FALSE))</f>
        <v/>
      </c>
      <c r="T3996" s="23" t="str">
        <f t="shared" si="188"/>
        <v/>
      </c>
    </row>
    <row r="3997" spans="1:20" x14ac:dyDescent="0.3">
      <c r="A3997" s="20">
        <f>Тех_Движение!$A$3994</f>
        <v>3993</v>
      </c>
      <c r="B3997" s="20" t="str">
        <f>IF(Тех_Движение!$F$3994&gt;0,Тех_Движение!$I$3994,"")</f>
        <v/>
      </c>
      <c r="C3997" s="20" t="str">
        <f>IF($B3997="","",Тех_Движение!$D$3994)</f>
        <v/>
      </c>
      <c r="D3997" s="9" t="str">
        <f>IF($B3997="","",Тех_Движение!$B$3994)</f>
        <v/>
      </c>
      <c r="E3997" s="21" t="str">
        <f>IF($B3997="","",Тех_Движение!$F$3994)</f>
        <v/>
      </c>
      <c r="F3997" s="21" t="str">
        <f>IF($B3997="","",SUMIFS($E$5:$E3996,$C$5:$C3996,$C3997))</f>
        <v/>
      </c>
      <c r="G3997" s="21" t="str">
        <f>IF($B3997="","",MAX(0,$E3997-MAX(0,SUMIFS(Тех_Движение!$G$2:$G$5111,Тех_Движение!$D$2:$D$5111,$C3997,Тех_Движение!$B$2:$B$5111,"&lt;="&amp;Настройки!$B$5-1)-$F3997)))</f>
        <v/>
      </c>
      <c r="H3997" s="21" t="str">
        <f>IF($B3997="","",IF(AND($D3997&gt;=Настройки!$B$5,$D3997&lt;=Настройки!$B$6),$E3997,0))</f>
        <v/>
      </c>
      <c r="I3997" s="21" t="str">
        <f t="shared" si="186"/>
        <v/>
      </c>
      <c r="J3997" s="21" t="str">
        <f>IF($B3997="","",MAX(0,$E3997-MAX(0,SUMIFS(Тех_Движение!$G$2:$G$5111,Тех_Движение!$D$2:$D$5111,$C3997,Тех_Движение!$B$2:$B$5111,"&lt;="&amp;Настройки!$B$6)-$F3997)))</f>
        <v/>
      </c>
      <c r="K3997" s="21" t="e">
        <f>IF(OR($B3997="",K$3&lt;$D3997+Настройки!$B$7),0,MAX(0,$E3997-MAX(0,SUMIFS(Тех_Движение!$G$2:$G$5111,Тех_Движение!$D$2:$D$5111,$C3997,Тех_Движение!$B$2:$B$5111,"&lt;="&amp;K$3)-$F3997)))</f>
        <v>#VALUE!</v>
      </c>
      <c r="L3997" s="21" t="e">
        <f>IF(OR($B3997="",L$3&lt;$D3997+Настройки!$B$7),0,MAX(0,$E3997-MAX(0,SUMIFS(Тех_Движение!$G$2:$G$5111,Тех_Движение!$D$2:$D$5111,$C3997,Тех_Движение!$B$2:$B$5111,"&lt;="&amp;L$3)-$F3997)))</f>
        <v>#VALUE!</v>
      </c>
      <c r="M3997" s="21" t="e">
        <f>IF(OR($B3997="",M$3&lt;$D3997+Настройки!$B$7),0,MAX(0,$E3997-MAX(0,SUMIFS(Тех_Движение!$G$2:$G$5111,Тех_Движение!$D$2:$D$5111,$C3997,Тех_Движение!$B$2:$B$5111,"&lt;="&amp;M$3)-$F3997)))</f>
        <v>#VALUE!</v>
      </c>
      <c r="N3997" s="21" t="e">
        <f>IF(OR($B3997="",N$3&lt;$D3997+Настройки!$B$7),0,MAX(0,$E3997-MAX(0,SUMIFS(Тех_Движение!$G$2:$G$5111,Тех_Движение!$D$2:$D$5111,$C3997,Тех_Движение!$B$2:$B$5111,"&lt;="&amp;N$3)-$F3997)))</f>
        <v>#VALUE!</v>
      </c>
      <c r="O3997" s="21" t="e">
        <f>IF(OR($B3997="",O$3&lt;$D3997+Настройки!$B$7),0,MAX(0,$E3997-MAX(0,SUMIFS(Тех_Движение!$G$2:$G$5111,Тех_Движение!$D$2:$D$5111,$C3997,Тех_Движение!$B$2:$B$5111,"&lt;="&amp;O$3)-$F3997)))</f>
        <v>#VALUE!</v>
      </c>
      <c r="P3997" s="21" t="e">
        <f>IF(OR($B3997="",P$3&lt;$D3997+Настройки!$B$7),0,MAX(0,$E3997-MAX(0,SUMIFS(Тех_Движение!$G$2:$G$5111,Тех_Движение!$D$2:$D$5111,$C3997,Тех_Движение!$B$2:$B$5111,"&lt;="&amp;P$3)-$F3997)))</f>
        <v>#VALUE!</v>
      </c>
      <c r="Q3997" s="21" t="e">
        <f>IF(OR($B3997="",Q$3&lt;$D3997+Настройки!$B$7),0,MAX(0,$E3997-MAX(0,SUMIFS(Тех_Движение!$G$2:$G$5111,Тех_Движение!$D$2:$D$5111,$C3997,Тех_Движение!$B$2:$B$5111,"&lt;="&amp;Q$3)-$F3997)))</f>
        <v>#VALUE!</v>
      </c>
      <c r="R3997" s="21" t="str">
        <f t="shared" si="187"/>
        <v/>
      </c>
      <c r="S3997" s="23" t="str">
        <f>IF($B3997="","",VLOOKUP($C3997,Настройки!$A$11:$L$17,9,FALSE))</f>
        <v/>
      </c>
      <c r="T3997" s="23" t="str">
        <f t="shared" si="188"/>
        <v/>
      </c>
    </row>
    <row r="3998" spans="1:20" x14ac:dyDescent="0.3">
      <c r="A3998" s="20">
        <f>Тех_Движение!$A$3995</f>
        <v>3994</v>
      </c>
      <c r="B3998" s="20" t="str">
        <f>IF(Тех_Движение!$F$3995&gt;0,Тех_Движение!$I$3995,"")</f>
        <v/>
      </c>
      <c r="C3998" s="20" t="str">
        <f>IF($B3998="","",Тех_Движение!$D$3995)</f>
        <v/>
      </c>
      <c r="D3998" s="9" t="str">
        <f>IF($B3998="","",Тех_Движение!$B$3995)</f>
        <v/>
      </c>
      <c r="E3998" s="21" t="str">
        <f>IF($B3998="","",Тех_Движение!$F$3995)</f>
        <v/>
      </c>
      <c r="F3998" s="21" t="str">
        <f>IF($B3998="","",SUMIFS($E$5:$E3997,$C$5:$C3997,$C3998))</f>
        <v/>
      </c>
      <c r="G3998" s="21" t="str">
        <f>IF($B3998="","",MAX(0,$E3998-MAX(0,SUMIFS(Тех_Движение!$G$2:$G$5111,Тех_Движение!$D$2:$D$5111,$C3998,Тех_Движение!$B$2:$B$5111,"&lt;="&amp;Настройки!$B$5-1)-$F3998)))</f>
        <v/>
      </c>
      <c r="H3998" s="21" t="str">
        <f>IF($B3998="","",IF(AND($D3998&gt;=Настройки!$B$5,$D3998&lt;=Настройки!$B$6),$E3998,0))</f>
        <v/>
      </c>
      <c r="I3998" s="21" t="str">
        <f t="shared" si="186"/>
        <v/>
      </c>
      <c r="J3998" s="21" t="str">
        <f>IF($B3998="","",MAX(0,$E3998-MAX(0,SUMIFS(Тех_Движение!$G$2:$G$5111,Тех_Движение!$D$2:$D$5111,$C3998,Тех_Движение!$B$2:$B$5111,"&lt;="&amp;Настройки!$B$6)-$F3998)))</f>
        <v/>
      </c>
      <c r="K3998" s="21" t="e">
        <f>IF(OR($B3998="",K$3&lt;$D3998+Настройки!$B$7),0,MAX(0,$E3998-MAX(0,SUMIFS(Тех_Движение!$G$2:$G$5111,Тех_Движение!$D$2:$D$5111,$C3998,Тех_Движение!$B$2:$B$5111,"&lt;="&amp;K$3)-$F3998)))</f>
        <v>#VALUE!</v>
      </c>
      <c r="L3998" s="21" t="e">
        <f>IF(OR($B3998="",L$3&lt;$D3998+Настройки!$B$7),0,MAX(0,$E3998-MAX(0,SUMIFS(Тех_Движение!$G$2:$G$5111,Тех_Движение!$D$2:$D$5111,$C3998,Тех_Движение!$B$2:$B$5111,"&lt;="&amp;L$3)-$F3998)))</f>
        <v>#VALUE!</v>
      </c>
      <c r="M3998" s="21" t="e">
        <f>IF(OR($B3998="",M$3&lt;$D3998+Настройки!$B$7),0,MAX(0,$E3998-MAX(0,SUMIFS(Тех_Движение!$G$2:$G$5111,Тех_Движение!$D$2:$D$5111,$C3998,Тех_Движение!$B$2:$B$5111,"&lt;="&amp;M$3)-$F3998)))</f>
        <v>#VALUE!</v>
      </c>
      <c r="N3998" s="21" t="e">
        <f>IF(OR($B3998="",N$3&lt;$D3998+Настройки!$B$7),0,MAX(0,$E3998-MAX(0,SUMIFS(Тех_Движение!$G$2:$G$5111,Тех_Движение!$D$2:$D$5111,$C3998,Тех_Движение!$B$2:$B$5111,"&lt;="&amp;N$3)-$F3998)))</f>
        <v>#VALUE!</v>
      </c>
      <c r="O3998" s="21" t="e">
        <f>IF(OR($B3998="",O$3&lt;$D3998+Настройки!$B$7),0,MAX(0,$E3998-MAX(0,SUMIFS(Тех_Движение!$G$2:$G$5111,Тех_Движение!$D$2:$D$5111,$C3998,Тех_Движение!$B$2:$B$5111,"&lt;="&amp;O$3)-$F3998)))</f>
        <v>#VALUE!</v>
      </c>
      <c r="P3998" s="21" t="e">
        <f>IF(OR($B3998="",P$3&lt;$D3998+Настройки!$B$7),0,MAX(0,$E3998-MAX(0,SUMIFS(Тех_Движение!$G$2:$G$5111,Тех_Движение!$D$2:$D$5111,$C3998,Тех_Движение!$B$2:$B$5111,"&lt;="&amp;P$3)-$F3998)))</f>
        <v>#VALUE!</v>
      </c>
      <c r="Q3998" s="21" t="e">
        <f>IF(OR($B3998="",Q$3&lt;$D3998+Настройки!$B$7),0,MAX(0,$E3998-MAX(0,SUMIFS(Тех_Движение!$G$2:$G$5111,Тех_Движение!$D$2:$D$5111,$C3998,Тех_Движение!$B$2:$B$5111,"&lt;="&amp;Q$3)-$F3998)))</f>
        <v>#VALUE!</v>
      </c>
      <c r="R3998" s="21" t="str">
        <f t="shared" si="187"/>
        <v/>
      </c>
      <c r="S3998" s="23" t="str">
        <f>IF($B3998="","",VLOOKUP($C3998,Настройки!$A$11:$L$17,9,FALSE))</f>
        <v/>
      </c>
      <c r="T3998" s="23" t="str">
        <f t="shared" si="188"/>
        <v/>
      </c>
    </row>
    <row r="3999" spans="1:20" x14ac:dyDescent="0.3">
      <c r="A3999" s="20">
        <f>Тех_Движение!$A$3996</f>
        <v>3995</v>
      </c>
      <c r="B3999" s="20" t="str">
        <f>IF(Тех_Движение!$F$3996&gt;0,Тех_Движение!$I$3996,"")</f>
        <v/>
      </c>
      <c r="C3999" s="20" t="str">
        <f>IF($B3999="","",Тех_Движение!$D$3996)</f>
        <v/>
      </c>
      <c r="D3999" s="9" t="str">
        <f>IF($B3999="","",Тех_Движение!$B$3996)</f>
        <v/>
      </c>
      <c r="E3999" s="21" t="str">
        <f>IF($B3999="","",Тех_Движение!$F$3996)</f>
        <v/>
      </c>
      <c r="F3999" s="21" t="str">
        <f>IF($B3999="","",SUMIFS($E$5:$E3998,$C$5:$C3998,$C3999))</f>
        <v/>
      </c>
      <c r="G3999" s="21" t="str">
        <f>IF($B3999="","",MAX(0,$E3999-MAX(0,SUMIFS(Тех_Движение!$G$2:$G$5111,Тех_Движение!$D$2:$D$5111,$C3999,Тех_Движение!$B$2:$B$5111,"&lt;="&amp;Настройки!$B$5-1)-$F3999)))</f>
        <v/>
      </c>
      <c r="H3999" s="21" t="str">
        <f>IF($B3999="","",IF(AND($D3999&gt;=Настройки!$B$5,$D3999&lt;=Настройки!$B$6),$E3999,0))</f>
        <v/>
      </c>
      <c r="I3999" s="21" t="str">
        <f t="shared" si="186"/>
        <v/>
      </c>
      <c r="J3999" s="21" t="str">
        <f>IF($B3999="","",MAX(0,$E3999-MAX(0,SUMIFS(Тех_Движение!$G$2:$G$5111,Тех_Движение!$D$2:$D$5111,$C3999,Тех_Движение!$B$2:$B$5111,"&lt;="&amp;Настройки!$B$6)-$F3999)))</f>
        <v/>
      </c>
      <c r="K3999" s="21" t="e">
        <f>IF(OR($B3999="",K$3&lt;$D3999+Настройки!$B$7),0,MAX(0,$E3999-MAX(0,SUMIFS(Тех_Движение!$G$2:$G$5111,Тех_Движение!$D$2:$D$5111,$C3999,Тех_Движение!$B$2:$B$5111,"&lt;="&amp;K$3)-$F3999)))</f>
        <v>#VALUE!</v>
      </c>
      <c r="L3999" s="21" t="e">
        <f>IF(OR($B3999="",L$3&lt;$D3999+Настройки!$B$7),0,MAX(0,$E3999-MAX(0,SUMIFS(Тех_Движение!$G$2:$G$5111,Тех_Движение!$D$2:$D$5111,$C3999,Тех_Движение!$B$2:$B$5111,"&lt;="&amp;L$3)-$F3999)))</f>
        <v>#VALUE!</v>
      </c>
      <c r="M3999" s="21" t="e">
        <f>IF(OR($B3999="",M$3&lt;$D3999+Настройки!$B$7),0,MAX(0,$E3999-MAX(0,SUMIFS(Тех_Движение!$G$2:$G$5111,Тех_Движение!$D$2:$D$5111,$C3999,Тех_Движение!$B$2:$B$5111,"&lt;="&amp;M$3)-$F3999)))</f>
        <v>#VALUE!</v>
      </c>
      <c r="N3999" s="21" t="e">
        <f>IF(OR($B3999="",N$3&lt;$D3999+Настройки!$B$7),0,MAX(0,$E3999-MAX(0,SUMIFS(Тех_Движение!$G$2:$G$5111,Тех_Движение!$D$2:$D$5111,$C3999,Тех_Движение!$B$2:$B$5111,"&lt;="&amp;N$3)-$F3999)))</f>
        <v>#VALUE!</v>
      </c>
      <c r="O3999" s="21" t="e">
        <f>IF(OR($B3999="",O$3&lt;$D3999+Настройки!$B$7),0,MAX(0,$E3999-MAX(0,SUMIFS(Тех_Движение!$G$2:$G$5111,Тех_Движение!$D$2:$D$5111,$C3999,Тех_Движение!$B$2:$B$5111,"&lt;="&amp;O$3)-$F3999)))</f>
        <v>#VALUE!</v>
      </c>
      <c r="P3999" s="21" t="e">
        <f>IF(OR($B3999="",P$3&lt;$D3999+Настройки!$B$7),0,MAX(0,$E3999-MAX(0,SUMIFS(Тех_Движение!$G$2:$G$5111,Тех_Движение!$D$2:$D$5111,$C3999,Тех_Движение!$B$2:$B$5111,"&lt;="&amp;P$3)-$F3999)))</f>
        <v>#VALUE!</v>
      </c>
      <c r="Q3999" s="21" t="e">
        <f>IF(OR($B3999="",Q$3&lt;$D3999+Настройки!$B$7),0,MAX(0,$E3999-MAX(0,SUMIFS(Тех_Движение!$G$2:$G$5111,Тех_Движение!$D$2:$D$5111,$C3999,Тех_Движение!$B$2:$B$5111,"&lt;="&amp;Q$3)-$F3999)))</f>
        <v>#VALUE!</v>
      </c>
      <c r="R3999" s="21" t="str">
        <f t="shared" si="187"/>
        <v/>
      </c>
      <c r="S3999" s="23" t="str">
        <f>IF($B3999="","",VLOOKUP($C3999,Настройки!$A$11:$L$17,9,FALSE))</f>
        <v/>
      </c>
      <c r="T3999" s="23" t="str">
        <f t="shared" si="188"/>
        <v/>
      </c>
    </row>
    <row r="4000" spans="1:20" x14ac:dyDescent="0.3">
      <c r="A4000" s="20">
        <f>Тех_Движение!$A$3997</f>
        <v>3996</v>
      </c>
      <c r="B4000" s="20" t="str">
        <f>IF(Тех_Движение!$F$3997&gt;0,Тех_Движение!$I$3997,"")</f>
        <v/>
      </c>
      <c r="C4000" s="20" t="str">
        <f>IF($B4000="","",Тех_Движение!$D$3997)</f>
        <v/>
      </c>
      <c r="D4000" s="9" t="str">
        <f>IF($B4000="","",Тех_Движение!$B$3997)</f>
        <v/>
      </c>
      <c r="E4000" s="21" t="str">
        <f>IF($B4000="","",Тех_Движение!$F$3997)</f>
        <v/>
      </c>
      <c r="F4000" s="21" t="str">
        <f>IF($B4000="","",SUMIFS($E$5:$E3999,$C$5:$C3999,$C4000))</f>
        <v/>
      </c>
      <c r="G4000" s="21" t="str">
        <f>IF($B4000="","",MAX(0,$E4000-MAX(0,SUMIFS(Тех_Движение!$G$2:$G$5111,Тех_Движение!$D$2:$D$5111,$C4000,Тех_Движение!$B$2:$B$5111,"&lt;="&amp;Настройки!$B$5-1)-$F4000)))</f>
        <v/>
      </c>
      <c r="H4000" s="21" t="str">
        <f>IF($B4000="","",IF(AND($D4000&gt;=Настройки!$B$5,$D4000&lt;=Настройки!$B$6),$E4000,0))</f>
        <v/>
      </c>
      <c r="I4000" s="21" t="str">
        <f t="shared" si="186"/>
        <v/>
      </c>
      <c r="J4000" s="21" t="str">
        <f>IF($B4000="","",MAX(0,$E4000-MAX(0,SUMIFS(Тех_Движение!$G$2:$G$5111,Тех_Движение!$D$2:$D$5111,$C4000,Тех_Движение!$B$2:$B$5111,"&lt;="&amp;Настройки!$B$6)-$F4000)))</f>
        <v/>
      </c>
      <c r="K4000" s="21" t="e">
        <f>IF(OR($B4000="",K$3&lt;$D4000+Настройки!$B$7),0,MAX(0,$E4000-MAX(0,SUMIFS(Тех_Движение!$G$2:$G$5111,Тех_Движение!$D$2:$D$5111,$C4000,Тех_Движение!$B$2:$B$5111,"&lt;="&amp;K$3)-$F4000)))</f>
        <v>#VALUE!</v>
      </c>
      <c r="L4000" s="21" t="e">
        <f>IF(OR($B4000="",L$3&lt;$D4000+Настройки!$B$7),0,MAX(0,$E4000-MAX(0,SUMIFS(Тех_Движение!$G$2:$G$5111,Тех_Движение!$D$2:$D$5111,$C4000,Тех_Движение!$B$2:$B$5111,"&lt;="&amp;L$3)-$F4000)))</f>
        <v>#VALUE!</v>
      </c>
      <c r="M4000" s="21" t="e">
        <f>IF(OR($B4000="",M$3&lt;$D4000+Настройки!$B$7),0,MAX(0,$E4000-MAX(0,SUMIFS(Тех_Движение!$G$2:$G$5111,Тех_Движение!$D$2:$D$5111,$C4000,Тех_Движение!$B$2:$B$5111,"&lt;="&amp;M$3)-$F4000)))</f>
        <v>#VALUE!</v>
      </c>
      <c r="N4000" s="21" t="e">
        <f>IF(OR($B4000="",N$3&lt;$D4000+Настройки!$B$7),0,MAX(0,$E4000-MAX(0,SUMIFS(Тех_Движение!$G$2:$G$5111,Тех_Движение!$D$2:$D$5111,$C4000,Тех_Движение!$B$2:$B$5111,"&lt;="&amp;N$3)-$F4000)))</f>
        <v>#VALUE!</v>
      </c>
      <c r="O4000" s="21" t="e">
        <f>IF(OR($B4000="",O$3&lt;$D4000+Настройки!$B$7),0,MAX(0,$E4000-MAX(0,SUMIFS(Тех_Движение!$G$2:$G$5111,Тех_Движение!$D$2:$D$5111,$C4000,Тех_Движение!$B$2:$B$5111,"&lt;="&amp;O$3)-$F4000)))</f>
        <v>#VALUE!</v>
      </c>
      <c r="P4000" s="21" t="e">
        <f>IF(OR($B4000="",P$3&lt;$D4000+Настройки!$B$7),0,MAX(0,$E4000-MAX(0,SUMIFS(Тех_Движение!$G$2:$G$5111,Тех_Движение!$D$2:$D$5111,$C4000,Тех_Движение!$B$2:$B$5111,"&lt;="&amp;P$3)-$F4000)))</f>
        <v>#VALUE!</v>
      </c>
      <c r="Q4000" s="21" t="e">
        <f>IF(OR($B4000="",Q$3&lt;$D4000+Настройки!$B$7),0,MAX(0,$E4000-MAX(0,SUMIFS(Тех_Движение!$G$2:$G$5111,Тех_Движение!$D$2:$D$5111,$C4000,Тех_Движение!$B$2:$B$5111,"&lt;="&amp;Q$3)-$F4000)))</f>
        <v>#VALUE!</v>
      </c>
      <c r="R4000" s="21" t="str">
        <f t="shared" si="187"/>
        <v/>
      </c>
      <c r="S4000" s="23" t="str">
        <f>IF($B4000="","",VLOOKUP($C4000,Настройки!$A$11:$L$17,9,FALSE))</f>
        <v/>
      </c>
      <c r="T4000" s="23" t="str">
        <f t="shared" si="188"/>
        <v/>
      </c>
    </row>
    <row r="4001" spans="1:20" x14ac:dyDescent="0.3">
      <c r="A4001" s="20">
        <f>Тех_Движение!$A$3998</f>
        <v>3997</v>
      </c>
      <c r="B4001" s="20" t="str">
        <f>IF(Тех_Движение!$F$3998&gt;0,Тех_Движение!$I$3998,"")</f>
        <v/>
      </c>
      <c r="C4001" s="20" t="str">
        <f>IF($B4001="","",Тех_Движение!$D$3998)</f>
        <v/>
      </c>
      <c r="D4001" s="9" t="str">
        <f>IF($B4001="","",Тех_Движение!$B$3998)</f>
        <v/>
      </c>
      <c r="E4001" s="21" t="str">
        <f>IF($B4001="","",Тех_Движение!$F$3998)</f>
        <v/>
      </c>
      <c r="F4001" s="21" t="str">
        <f>IF($B4001="","",SUMIFS($E$5:$E4000,$C$5:$C4000,$C4001))</f>
        <v/>
      </c>
      <c r="G4001" s="21" t="str">
        <f>IF($B4001="","",MAX(0,$E4001-MAX(0,SUMIFS(Тех_Движение!$G$2:$G$5111,Тех_Движение!$D$2:$D$5111,$C4001,Тех_Движение!$B$2:$B$5111,"&lt;="&amp;Настройки!$B$5-1)-$F4001)))</f>
        <v/>
      </c>
      <c r="H4001" s="21" t="str">
        <f>IF($B4001="","",IF(AND($D4001&gt;=Настройки!$B$5,$D4001&lt;=Настройки!$B$6),$E4001,0))</f>
        <v/>
      </c>
      <c r="I4001" s="21" t="str">
        <f t="shared" si="186"/>
        <v/>
      </c>
      <c r="J4001" s="21" t="str">
        <f>IF($B4001="","",MAX(0,$E4001-MAX(0,SUMIFS(Тех_Движение!$G$2:$G$5111,Тех_Движение!$D$2:$D$5111,$C4001,Тех_Движение!$B$2:$B$5111,"&lt;="&amp;Настройки!$B$6)-$F4001)))</f>
        <v/>
      </c>
      <c r="K4001" s="21" t="e">
        <f>IF(OR($B4001="",K$3&lt;$D4001+Настройки!$B$7),0,MAX(0,$E4001-MAX(0,SUMIFS(Тех_Движение!$G$2:$G$5111,Тех_Движение!$D$2:$D$5111,$C4001,Тех_Движение!$B$2:$B$5111,"&lt;="&amp;K$3)-$F4001)))</f>
        <v>#VALUE!</v>
      </c>
      <c r="L4001" s="21" t="e">
        <f>IF(OR($B4001="",L$3&lt;$D4001+Настройки!$B$7),0,MAX(0,$E4001-MAX(0,SUMIFS(Тех_Движение!$G$2:$G$5111,Тех_Движение!$D$2:$D$5111,$C4001,Тех_Движение!$B$2:$B$5111,"&lt;="&amp;L$3)-$F4001)))</f>
        <v>#VALUE!</v>
      </c>
      <c r="M4001" s="21" t="e">
        <f>IF(OR($B4001="",M$3&lt;$D4001+Настройки!$B$7),0,MAX(0,$E4001-MAX(0,SUMIFS(Тех_Движение!$G$2:$G$5111,Тех_Движение!$D$2:$D$5111,$C4001,Тех_Движение!$B$2:$B$5111,"&lt;="&amp;M$3)-$F4001)))</f>
        <v>#VALUE!</v>
      </c>
      <c r="N4001" s="21" t="e">
        <f>IF(OR($B4001="",N$3&lt;$D4001+Настройки!$B$7),0,MAX(0,$E4001-MAX(0,SUMIFS(Тех_Движение!$G$2:$G$5111,Тех_Движение!$D$2:$D$5111,$C4001,Тех_Движение!$B$2:$B$5111,"&lt;="&amp;N$3)-$F4001)))</f>
        <v>#VALUE!</v>
      </c>
      <c r="O4001" s="21" t="e">
        <f>IF(OR($B4001="",O$3&lt;$D4001+Настройки!$B$7),0,MAX(0,$E4001-MAX(0,SUMIFS(Тех_Движение!$G$2:$G$5111,Тех_Движение!$D$2:$D$5111,$C4001,Тех_Движение!$B$2:$B$5111,"&lt;="&amp;O$3)-$F4001)))</f>
        <v>#VALUE!</v>
      </c>
      <c r="P4001" s="21" t="e">
        <f>IF(OR($B4001="",P$3&lt;$D4001+Настройки!$B$7),0,MAX(0,$E4001-MAX(0,SUMIFS(Тех_Движение!$G$2:$G$5111,Тех_Движение!$D$2:$D$5111,$C4001,Тех_Движение!$B$2:$B$5111,"&lt;="&amp;P$3)-$F4001)))</f>
        <v>#VALUE!</v>
      </c>
      <c r="Q4001" s="21" t="e">
        <f>IF(OR($B4001="",Q$3&lt;$D4001+Настройки!$B$7),0,MAX(0,$E4001-MAX(0,SUMIFS(Тех_Движение!$G$2:$G$5111,Тех_Движение!$D$2:$D$5111,$C4001,Тех_Движение!$B$2:$B$5111,"&lt;="&amp;Q$3)-$F4001)))</f>
        <v>#VALUE!</v>
      </c>
      <c r="R4001" s="21" t="str">
        <f t="shared" si="187"/>
        <v/>
      </c>
      <c r="S4001" s="23" t="str">
        <f>IF($B4001="","",VLOOKUP($C4001,Настройки!$A$11:$L$17,9,FALSE))</f>
        <v/>
      </c>
      <c r="T4001" s="23" t="str">
        <f t="shared" si="188"/>
        <v/>
      </c>
    </row>
    <row r="4002" spans="1:20" x14ac:dyDescent="0.3">
      <c r="A4002" s="20">
        <f>Тех_Движение!$A$3999</f>
        <v>3998</v>
      </c>
      <c r="B4002" s="20" t="str">
        <f>IF(Тех_Движение!$F$3999&gt;0,Тех_Движение!$I$3999,"")</f>
        <v/>
      </c>
      <c r="C4002" s="20" t="str">
        <f>IF($B4002="","",Тех_Движение!$D$3999)</f>
        <v/>
      </c>
      <c r="D4002" s="9" t="str">
        <f>IF($B4002="","",Тех_Движение!$B$3999)</f>
        <v/>
      </c>
      <c r="E4002" s="21" t="str">
        <f>IF($B4002="","",Тех_Движение!$F$3999)</f>
        <v/>
      </c>
      <c r="F4002" s="21" t="str">
        <f>IF($B4002="","",SUMIFS($E$5:$E4001,$C$5:$C4001,$C4002))</f>
        <v/>
      </c>
      <c r="G4002" s="21" t="str">
        <f>IF($B4002="","",MAX(0,$E4002-MAX(0,SUMIFS(Тех_Движение!$G$2:$G$5111,Тех_Движение!$D$2:$D$5111,$C4002,Тех_Движение!$B$2:$B$5111,"&lt;="&amp;Настройки!$B$5-1)-$F4002)))</f>
        <v/>
      </c>
      <c r="H4002" s="21" t="str">
        <f>IF($B4002="","",IF(AND($D4002&gt;=Настройки!$B$5,$D4002&lt;=Настройки!$B$6),$E4002,0))</f>
        <v/>
      </c>
      <c r="I4002" s="21" t="str">
        <f t="shared" si="186"/>
        <v/>
      </c>
      <c r="J4002" s="21" t="str">
        <f>IF($B4002="","",MAX(0,$E4002-MAX(0,SUMIFS(Тех_Движение!$G$2:$G$5111,Тех_Движение!$D$2:$D$5111,$C4002,Тех_Движение!$B$2:$B$5111,"&lt;="&amp;Настройки!$B$6)-$F4002)))</f>
        <v/>
      </c>
      <c r="K4002" s="21" t="e">
        <f>IF(OR($B4002="",K$3&lt;$D4002+Настройки!$B$7),0,MAX(0,$E4002-MAX(0,SUMIFS(Тех_Движение!$G$2:$G$5111,Тех_Движение!$D$2:$D$5111,$C4002,Тех_Движение!$B$2:$B$5111,"&lt;="&amp;K$3)-$F4002)))</f>
        <v>#VALUE!</v>
      </c>
      <c r="L4002" s="21" t="e">
        <f>IF(OR($B4002="",L$3&lt;$D4002+Настройки!$B$7),0,MAX(0,$E4002-MAX(0,SUMIFS(Тех_Движение!$G$2:$G$5111,Тех_Движение!$D$2:$D$5111,$C4002,Тех_Движение!$B$2:$B$5111,"&lt;="&amp;L$3)-$F4002)))</f>
        <v>#VALUE!</v>
      </c>
      <c r="M4002" s="21" t="e">
        <f>IF(OR($B4002="",M$3&lt;$D4002+Настройки!$B$7),0,MAX(0,$E4002-MAX(0,SUMIFS(Тех_Движение!$G$2:$G$5111,Тех_Движение!$D$2:$D$5111,$C4002,Тех_Движение!$B$2:$B$5111,"&lt;="&amp;M$3)-$F4002)))</f>
        <v>#VALUE!</v>
      </c>
      <c r="N4002" s="21" t="e">
        <f>IF(OR($B4002="",N$3&lt;$D4002+Настройки!$B$7),0,MAX(0,$E4002-MAX(0,SUMIFS(Тех_Движение!$G$2:$G$5111,Тех_Движение!$D$2:$D$5111,$C4002,Тех_Движение!$B$2:$B$5111,"&lt;="&amp;N$3)-$F4002)))</f>
        <v>#VALUE!</v>
      </c>
      <c r="O4002" s="21" t="e">
        <f>IF(OR($B4002="",O$3&lt;$D4002+Настройки!$B$7),0,MAX(0,$E4002-MAX(0,SUMIFS(Тех_Движение!$G$2:$G$5111,Тех_Движение!$D$2:$D$5111,$C4002,Тех_Движение!$B$2:$B$5111,"&lt;="&amp;O$3)-$F4002)))</f>
        <v>#VALUE!</v>
      </c>
      <c r="P4002" s="21" t="e">
        <f>IF(OR($B4002="",P$3&lt;$D4002+Настройки!$B$7),0,MAX(0,$E4002-MAX(0,SUMIFS(Тех_Движение!$G$2:$G$5111,Тех_Движение!$D$2:$D$5111,$C4002,Тех_Движение!$B$2:$B$5111,"&lt;="&amp;P$3)-$F4002)))</f>
        <v>#VALUE!</v>
      </c>
      <c r="Q4002" s="21" t="e">
        <f>IF(OR($B4002="",Q$3&lt;$D4002+Настройки!$B$7),0,MAX(0,$E4002-MAX(0,SUMIFS(Тех_Движение!$G$2:$G$5111,Тех_Движение!$D$2:$D$5111,$C4002,Тех_Движение!$B$2:$B$5111,"&lt;="&amp;Q$3)-$F4002)))</f>
        <v>#VALUE!</v>
      </c>
      <c r="R4002" s="21" t="str">
        <f t="shared" si="187"/>
        <v/>
      </c>
      <c r="S4002" s="23" t="str">
        <f>IF($B4002="","",VLOOKUP($C4002,Настройки!$A$11:$L$17,9,FALSE))</f>
        <v/>
      </c>
      <c r="T4002" s="23" t="str">
        <f t="shared" si="188"/>
        <v/>
      </c>
    </row>
    <row r="4003" spans="1:20" x14ac:dyDescent="0.3">
      <c r="A4003" s="20">
        <f>Тех_Движение!$A$4000</f>
        <v>3999</v>
      </c>
      <c r="B4003" s="20" t="str">
        <f>IF(Тех_Движение!$F$4000&gt;0,Тех_Движение!$I$4000,"")</f>
        <v/>
      </c>
      <c r="C4003" s="20" t="str">
        <f>IF($B4003="","",Тех_Движение!$D$4000)</f>
        <v/>
      </c>
      <c r="D4003" s="9" t="str">
        <f>IF($B4003="","",Тех_Движение!$B$4000)</f>
        <v/>
      </c>
      <c r="E4003" s="21" t="str">
        <f>IF($B4003="","",Тех_Движение!$F$4000)</f>
        <v/>
      </c>
      <c r="F4003" s="21" t="str">
        <f>IF($B4003="","",SUMIFS($E$5:$E4002,$C$5:$C4002,$C4003))</f>
        <v/>
      </c>
      <c r="G4003" s="21" t="str">
        <f>IF($B4003="","",MAX(0,$E4003-MAX(0,SUMIFS(Тех_Движение!$G$2:$G$5111,Тех_Движение!$D$2:$D$5111,$C4003,Тех_Движение!$B$2:$B$5111,"&lt;="&amp;Настройки!$B$5-1)-$F4003)))</f>
        <v/>
      </c>
      <c r="H4003" s="21" t="str">
        <f>IF($B4003="","",IF(AND($D4003&gt;=Настройки!$B$5,$D4003&lt;=Настройки!$B$6),$E4003,0))</f>
        <v/>
      </c>
      <c r="I4003" s="21" t="str">
        <f t="shared" si="186"/>
        <v/>
      </c>
      <c r="J4003" s="21" t="str">
        <f>IF($B4003="","",MAX(0,$E4003-MAX(0,SUMIFS(Тех_Движение!$G$2:$G$5111,Тех_Движение!$D$2:$D$5111,$C4003,Тех_Движение!$B$2:$B$5111,"&lt;="&amp;Настройки!$B$6)-$F4003)))</f>
        <v/>
      </c>
      <c r="K4003" s="21" t="e">
        <f>IF(OR($B4003="",K$3&lt;$D4003+Настройки!$B$7),0,MAX(0,$E4003-MAX(0,SUMIFS(Тех_Движение!$G$2:$G$5111,Тех_Движение!$D$2:$D$5111,$C4003,Тех_Движение!$B$2:$B$5111,"&lt;="&amp;K$3)-$F4003)))</f>
        <v>#VALUE!</v>
      </c>
      <c r="L4003" s="21" t="e">
        <f>IF(OR($B4003="",L$3&lt;$D4003+Настройки!$B$7),0,MAX(0,$E4003-MAX(0,SUMIFS(Тех_Движение!$G$2:$G$5111,Тех_Движение!$D$2:$D$5111,$C4003,Тех_Движение!$B$2:$B$5111,"&lt;="&amp;L$3)-$F4003)))</f>
        <v>#VALUE!</v>
      </c>
      <c r="M4003" s="21" t="e">
        <f>IF(OR($B4003="",M$3&lt;$D4003+Настройки!$B$7),0,MAX(0,$E4003-MAX(0,SUMIFS(Тех_Движение!$G$2:$G$5111,Тех_Движение!$D$2:$D$5111,$C4003,Тех_Движение!$B$2:$B$5111,"&lt;="&amp;M$3)-$F4003)))</f>
        <v>#VALUE!</v>
      </c>
      <c r="N4003" s="21" t="e">
        <f>IF(OR($B4003="",N$3&lt;$D4003+Настройки!$B$7),0,MAX(0,$E4003-MAX(0,SUMIFS(Тех_Движение!$G$2:$G$5111,Тех_Движение!$D$2:$D$5111,$C4003,Тех_Движение!$B$2:$B$5111,"&lt;="&amp;N$3)-$F4003)))</f>
        <v>#VALUE!</v>
      </c>
      <c r="O4003" s="21" t="e">
        <f>IF(OR($B4003="",O$3&lt;$D4003+Настройки!$B$7),0,MAX(0,$E4003-MAX(0,SUMIFS(Тех_Движение!$G$2:$G$5111,Тех_Движение!$D$2:$D$5111,$C4003,Тех_Движение!$B$2:$B$5111,"&lt;="&amp;O$3)-$F4003)))</f>
        <v>#VALUE!</v>
      </c>
      <c r="P4003" s="21" t="e">
        <f>IF(OR($B4003="",P$3&lt;$D4003+Настройки!$B$7),0,MAX(0,$E4003-MAX(0,SUMIFS(Тех_Движение!$G$2:$G$5111,Тех_Движение!$D$2:$D$5111,$C4003,Тех_Движение!$B$2:$B$5111,"&lt;="&amp;P$3)-$F4003)))</f>
        <v>#VALUE!</v>
      </c>
      <c r="Q4003" s="21" t="e">
        <f>IF(OR($B4003="",Q$3&lt;$D4003+Настройки!$B$7),0,MAX(0,$E4003-MAX(0,SUMIFS(Тех_Движение!$G$2:$G$5111,Тех_Движение!$D$2:$D$5111,$C4003,Тех_Движение!$B$2:$B$5111,"&lt;="&amp;Q$3)-$F4003)))</f>
        <v>#VALUE!</v>
      </c>
      <c r="R4003" s="21" t="str">
        <f t="shared" si="187"/>
        <v/>
      </c>
      <c r="S4003" s="23" t="str">
        <f>IF($B4003="","",VLOOKUP($C4003,Настройки!$A$11:$L$17,9,FALSE))</f>
        <v/>
      </c>
      <c r="T4003" s="23" t="str">
        <f t="shared" si="188"/>
        <v/>
      </c>
    </row>
    <row r="4004" spans="1:20" x14ac:dyDescent="0.3">
      <c r="A4004" s="20">
        <f>Тех_Движение!$A$4001</f>
        <v>4000</v>
      </c>
      <c r="B4004" s="20" t="str">
        <f>IF(Тех_Движение!$F$4001&gt;0,Тех_Движение!$I$4001,"")</f>
        <v/>
      </c>
      <c r="C4004" s="20" t="str">
        <f>IF($B4004="","",Тех_Движение!$D$4001)</f>
        <v/>
      </c>
      <c r="D4004" s="9" t="str">
        <f>IF($B4004="","",Тех_Движение!$B$4001)</f>
        <v/>
      </c>
      <c r="E4004" s="21" t="str">
        <f>IF($B4004="","",Тех_Движение!$F$4001)</f>
        <v/>
      </c>
      <c r="F4004" s="21" t="str">
        <f>IF($B4004="","",SUMIFS($E$5:$E4003,$C$5:$C4003,$C4004))</f>
        <v/>
      </c>
      <c r="G4004" s="21" t="str">
        <f>IF($B4004="","",MAX(0,$E4004-MAX(0,SUMIFS(Тех_Движение!$G$2:$G$5111,Тех_Движение!$D$2:$D$5111,$C4004,Тех_Движение!$B$2:$B$5111,"&lt;="&amp;Настройки!$B$5-1)-$F4004)))</f>
        <v/>
      </c>
      <c r="H4004" s="21" t="str">
        <f>IF($B4004="","",IF(AND($D4004&gt;=Настройки!$B$5,$D4004&lt;=Настройки!$B$6),$E4004,0))</f>
        <v/>
      </c>
      <c r="I4004" s="21" t="str">
        <f t="shared" si="186"/>
        <v/>
      </c>
      <c r="J4004" s="21" t="str">
        <f>IF($B4004="","",MAX(0,$E4004-MAX(0,SUMIFS(Тех_Движение!$G$2:$G$5111,Тех_Движение!$D$2:$D$5111,$C4004,Тех_Движение!$B$2:$B$5111,"&lt;="&amp;Настройки!$B$6)-$F4004)))</f>
        <v/>
      </c>
      <c r="K4004" s="21" t="e">
        <f>IF(OR($B4004="",K$3&lt;$D4004+Настройки!$B$7),0,MAX(0,$E4004-MAX(0,SUMIFS(Тех_Движение!$G$2:$G$5111,Тех_Движение!$D$2:$D$5111,$C4004,Тех_Движение!$B$2:$B$5111,"&lt;="&amp;K$3)-$F4004)))</f>
        <v>#VALUE!</v>
      </c>
      <c r="L4004" s="21" t="e">
        <f>IF(OR($B4004="",L$3&lt;$D4004+Настройки!$B$7),0,MAX(0,$E4004-MAX(0,SUMIFS(Тех_Движение!$G$2:$G$5111,Тех_Движение!$D$2:$D$5111,$C4004,Тех_Движение!$B$2:$B$5111,"&lt;="&amp;L$3)-$F4004)))</f>
        <v>#VALUE!</v>
      </c>
      <c r="M4004" s="21" t="e">
        <f>IF(OR($B4004="",M$3&lt;$D4004+Настройки!$B$7),0,MAX(0,$E4004-MAX(0,SUMIFS(Тех_Движение!$G$2:$G$5111,Тех_Движение!$D$2:$D$5111,$C4004,Тех_Движение!$B$2:$B$5111,"&lt;="&amp;M$3)-$F4004)))</f>
        <v>#VALUE!</v>
      </c>
      <c r="N4004" s="21" t="e">
        <f>IF(OR($B4004="",N$3&lt;$D4004+Настройки!$B$7),0,MAX(0,$E4004-MAX(0,SUMIFS(Тех_Движение!$G$2:$G$5111,Тех_Движение!$D$2:$D$5111,$C4004,Тех_Движение!$B$2:$B$5111,"&lt;="&amp;N$3)-$F4004)))</f>
        <v>#VALUE!</v>
      </c>
      <c r="O4004" s="21" t="e">
        <f>IF(OR($B4004="",O$3&lt;$D4004+Настройки!$B$7),0,MAX(0,$E4004-MAX(0,SUMIFS(Тех_Движение!$G$2:$G$5111,Тех_Движение!$D$2:$D$5111,$C4004,Тех_Движение!$B$2:$B$5111,"&lt;="&amp;O$3)-$F4004)))</f>
        <v>#VALUE!</v>
      </c>
      <c r="P4004" s="21" t="e">
        <f>IF(OR($B4004="",P$3&lt;$D4004+Настройки!$B$7),0,MAX(0,$E4004-MAX(0,SUMIFS(Тех_Движение!$G$2:$G$5111,Тех_Движение!$D$2:$D$5111,$C4004,Тех_Движение!$B$2:$B$5111,"&lt;="&amp;P$3)-$F4004)))</f>
        <v>#VALUE!</v>
      </c>
      <c r="Q4004" s="21" t="e">
        <f>IF(OR($B4004="",Q$3&lt;$D4004+Настройки!$B$7),0,MAX(0,$E4004-MAX(0,SUMIFS(Тех_Движение!$G$2:$G$5111,Тех_Движение!$D$2:$D$5111,$C4004,Тех_Движение!$B$2:$B$5111,"&lt;="&amp;Q$3)-$F4004)))</f>
        <v>#VALUE!</v>
      </c>
      <c r="R4004" s="21" t="str">
        <f t="shared" si="187"/>
        <v/>
      </c>
      <c r="S4004" s="23" t="str">
        <f>IF($B4004="","",VLOOKUP($C4004,Настройки!$A$11:$L$17,9,FALSE))</f>
        <v/>
      </c>
      <c r="T4004" s="23" t="str">
        <f t="shared" si="188"/>
        <v/>
      </c>
    </row>
    <row r="4005" spans="1:20" x14ac:dyDescent="0.3">
      <c r="A4005" s="20">
        <f>Тех_Движение!$A$4002</f>
        <v>4001</v>
      </c>
      <c r="B4005" s="20" t="str">
        <f>IF(Тех_Движение!$F$4002&gt;0,Тех_Движение!$I$4002,"")</f>
        <v/>
      </c>
      <c r="C4005" s="20" t="str">
        <f>IF($B4005="","",Тех_Движение!$D$4002)</f>
        <v/>
      </c>
      <c r="D4005" s="9" t="str">
        <f>IF($B4005="","",Тех_Движение!$B$4002)</f>
        <v/>
      </c>
      <c r="E4005" s="21" t="str">
        <f>IF($B4005="","",Тех_Движение!$F$4002)</f>
        <v/>
      </c>
      <c r="F4005" s="21" t="str">
        <f>IF($B4005="","",SUMIFS($E$5:$E4004,$C$5:$C4004,$C4005))</f>
        <v/>
      </c>
      <c r="G4005" s="21" t="str">
        <f>IF($B4005="","",MAX(0,$E4005-MAX(0,SUMIFS(Тех_Движение!$G$2:$G$5111,Тех_Движение!$D$2:$D$5111,$C4005,Тех_Движение!$B$2:$B$5111,"&lt;="&amp;Настройки!$B$5-1)-$F4005)))</f>
        <v/>
      </c>
      <c r="H4005" s="21" t="str">
        <f>IF($B4005="","",IF(AND($D4005&gt;=Настройки!$B$5,$D4005&lt;=Настройки!$B$6),$E4005,0))</f>
        <v/>
      </c>
      <c r="I4005" s="21" t="str">
        <f t="shared" si="186"/>
        <v/>
      </c>
      <c r="J4005" s="21" t="str">
        <f>IF($B4005="","",MAX(0,$E4005-MAX(0,SUMIFS(Тех_Движение!$G$2:$G$5111,Тех_Движение!$D$2:$D$5111,$C4005,Тех_Движение!$B$2:$B$5111,"&lt;="&amp;Настройки!$B$6)-$F4005)))</f>
        <v/>
      </c>
      <c r="K4005" s="21" t="e">
        <f>IF(OR($B4005="",K$3&lt;$D4005+Настройки!$B$7),0,MAX(0,$E4005-MAX(0,SUMIFS(Тех_Движение!$G$2:$G$5111,Тех_Движение!$D$2:$D$5111,$C4005,Тех_Движение!$B$2:$B$5111,"&lt;="&amp;K$3)-$F4005)))</f>
        <v>#VALUE!</v>
      </c>
      <c r="L4005" s="21" t="e">
        <f>IF(OR($B4005="",L$3&lt;$D4005+Настройки!$B$7),0,MAX(0,$E4005-MAX(0,SUMIFS(Тех_Движение!$G$2:$G$5111,Тех_Движение!$D$2:$D$5111,$C4005,Тех_Движение!$B$2:$B$5111,"&lt;="&amp;L$3)-$F4005)))</f>
        <v>#VALUE!</v>
      </c>
      <c r="M4005" s="21" t="e">
        <f>IF(OR($B4005="",M$3&lt;$D4005+Настройки!$B$7),0,MAX(0,$E4005-MAX(0,SUMIFS(Тех_Движение!$G$2:$G$5111,Тех_Движение!$D$2:$D$5111,$C4005,Тех_Движение!$B$2:$B$5111,"&lt;="&amp;M$3)-$F4005)))</f>
        <v>#VALUE!</v>
      </c>
      <c r="N4005" s="21" t="e">
        <f>IF(OR($B4005="",N$3&lt;$D4005+Настройки!$B$7),0,MAX(0,$E4005-MAX(0,SUMIFS(Тех_Движение!$G$2:$G$5111,Тех_Движение!$D$2:$D$5111,$C4005,Тех_Движение!$B$2:$B$5111,"&lt;="&amp;N$3)-$F4005)))</f>
        <v>#VALUE!</v>
      </c>
      <c r="O4005" s="21" t="e">
        <f>IF(OR($B4005="",O$3&lt;$D4005+Настройки!$B$7),0,MAX(0,$E4005-MAX(0,SUMIFS(Тех_Движение!$G$2:$G$5111,Тех_Движение!$D$2:$D$5111,$C4005,Тех_Движение!$B$2:$B$5111,"&lt;="&amp;O$3)-$F4005)))</f>
        <v>#VALUE!</v>
      </c>
      <c r="P4005" s="21" t="e">
        <f>IF(OR($B4005="",P$3&lt;$D4005+Настройки!$B$7),0,MAX(0,$E4005-MAX(0,SUMIFS(Тех_Движение!$G$2:$G$5111,Тех_Движение!$D$2:$D$5111,$C4005,Тех_Движение!$B$2:$B$5111,"&lt;="&amp;P$3)-$F4005)))</f>
        <v>#VALUE!</v>
      </c>
      <c r="Q4005" s="21" t="e">
        <f>IF(OR($B4005="",Q$3&lt;$D4005+Настройки!$B$7),0,MAX(0,$E4005-MAX(0,SUMIFS(Тех_Движение!$G$2:$G$5111,Тех_Движение!$D$2:$D$5111,$C4005,Тех_Движение!$B$2:$B$5111,"&lt;="&amp;Q$3)-$F4005)))</f>
        <v>#VALUE!</v>
      </c>
      <c r="R4005" s="21" t="str">
        <f t="shared" si="187"/>
        <v/>
      </c>
      <c r="S4005" s="23" t="str">
        <f>IF($B4005="","",VLOOKUP($C4005,Настройки!$A$11:$L$17,9,FALSE))</f>
        <v/>
      </c>
      <c r="T4005" s="23" t="str">
        <f t="shared" si="188"/>
        <v/>
      </c>
    </row>
    <row r="4006" spans="1:20" x14ac:dyDescent="0.3">
      <c r="A4006" s="20">
        <f>Тех_Движение!$A$4003</f>
        <v>4002</v>
      </c>
      <c r="B4006" s="20" t="str">
        <f>IF(Тех_Движение!$F$4003&gt;0,Тех_Движение!$I$4003,"")</f>
        <v/>
      </c>
      <c r="C4006" s="20" t="str">
        <f>IF($B4006="","",Тех_Движение!$D$4003)</f>
        <v/>
      </c>
      <c r="D4006" s="9" t="str">
        <f>IF($B4006="","",Тех_Движение!$B$4003)</f>
        <v/>
      </c>
      <c r="E4006" s="21" t="str">
        <f>IF($B4006="","",Тех_Движение!$F$4003)</f>
        <v/>
      </c>
      <c r="F4006" s="21" t="str">
        <f>IF($B4006="","",SUMIFS($E$5:$E4005,$C$5:$C4005,$C4006))</f>
        <v/>
      </c>
      <c r="G4006" s="21" t="str">
        <f>IF($B4006="","",MAX(0,$E4006-MAX(0,SUMIFS(Тех_Движение!$G$2:$G$5111,Тех_Движение!$D$2:$D$5111,$C4006,Тех_Движение!$B$2:$B$5111,"&lt;="&amp;Настройки!$B$5-1)-$F4006)))</f>
        <v/>
      </c>
      <c r="H4006" s="21" t="str">
        <f>IF($B4006="","",IF(AND($D4006&gt;=Настройки!$B$5,$D4006&lt;=Настройки!$B$6),$E4006,0))</f>
        <v/>
      </c>
      <c r="I4006" s="21" t="str">
        <f t="shared" si="186"/>
        <v/>
      </c>
      <c r="J4006" s="21" t="str">
        <f>IF($B4006="","",MAX(0,$E4006-MAX(0,SUMIFS(Тех_Движение!$G$2:$G$5111,Тех_Движение!$D$2:$D$5111,$C4006,Тех_Движение!$B$2:$B$5111,"&lt;="&amp;Настройки!$B$6)-$F4006)))</f>
        <v/>
      </c>
      <c r="K4006" s="21" t="e">
        <f>IF(OR($B4006="",K$3&lt;$D4006+Настройки!$B$7),0,MAX(0,$E4006-MAX(0,SUMIFS(Тех_Движение!$G$2:$G$5111,Тех_Движение!$D$2:$D$5111,$C4006,Тех_Движение!$B$2:$B$5111,"&lt;="&amp;K$3)-$F4006)))</f>
        <v>#VALUE!</v>
      </c>
      <c r="L4006" s="21" t="e">
        <f>IF(OR($B4006="",L$3&lt;$D4006+Настройки!$B$7),0,MAX(0,$E4006-MAX(0,SUMIFS(Тех_Движение!$G$2:$G$5111,Тех_Движение!$D$2:$D$5111,$C4006,Тех_Движение!$B$2:$B$5111,"&lt;="&amp;L$3)-$F4006)))</f>
        <v>#VALUE!</v>
      </c>
      <c r="M4006" s="21" t="e">
        <f>IF(OR($B4006="",M$3&lt;$D4006+Настройки!$B$7),0,MAX(0,$E4006-MAX(0,SUMIFS(Тех_Движение!$G$2:$G$5111,Тех_Движение!$D$2:$D$5111,$C4006,Тех_Движение!$B$2:$B$5111,"&lt;="&amp;M$3)-$F4006)))</f>
        <v>#VALUE!</v>
      </c>
      <c r="N4006" s="21" t="e">
        <f>IF(OR($B4006="",N$3&lt;$D4006+Настройки!$B$7),0,MAX(0,$E4006-MAX(0,SUMIFS(Тех_Движение!$G$2:$G$5111,Тех_Движение!$D$2:$D$5111,$C4006,Тех_Движение!$B$2:$B$5111,"&lt;="&amp;N$3)-$F4006)))</f>
        <v>#VALUE!</v>
      </c>
      <c r="O4006" s="21" t="e">
        <f>IF(OR($B4006="",O$3&lt;$D4006+Настройки!$B$7),0,MAX(0,$E4006-MAX(0,SUMIFS(Тех_Движение!$G$2:$G$5111,Тех_Движение!$D$2:$D$5111,$C4006,Тех_Движение!$B$2:$B$5111,"&lt;="&amp;O$3)-$F4006)))</f>
        <v>#VALUE!</v>
      </c>
      <c r="P4006" s="21" t="e">
        <f>IF(OR($B4006="",P$3&lt;$D4006+Настройки!$B$7),0,MAX(0,$E4006-MAX(0,SUMIFS(Тех_Движение!$G$2:$G$5111,Тех_Движение!$D$2:$D$5111,$C4006,Тех_Движение!$B$2:$B$5111,"&lt;="&amp;P$3)-$F4006)))</f>
        <v>#VALUE!</v>
      </c>
      <c r="Q4006" s="21" t="e">
        <f>IF(OR($B4006="",Q$3&lt;$D4006+Настройки!$B$7),0,MAX(0,$E4006-MAX(0,SUMIFS(Тех_Движение!$G$2:$G$5111,Тех_Движение!$D$2:$D$5111,$C4006,Тех_Движение!$B$2:$B$5111,"&lt;="&amp;Q$3)-$F4006)))</f>
        <v>#VALUE!</v>
      </c>
      <c r="R4006" s="21" t="str">
        <f t="shared" si="187"/>
        <v/>
      </c>
      <c r="S4006" s="23" t="str">
        <f>IF($B4006="","",VLOOKUP($C4006,Настройки!$A$11:$L$17,9,FALSE))</f>
        <v/>
      </c>
      <c r="T4006" s="23" t="str">
        <f t="shared" si="188"/>
        <v/>
      </c>
    </row>
    <row r="4007" spans="1:20" x14ac:dyDescent="0.3">
      <c r="A4007" s="20">
        <f>Тех_Движение!$A$4004</f>
        <v>4003</v>
      </c>
      <c r="B4007" s="20" t="str">
        <f>IF(Тех_Движение!$F$4004&gt;0,Тех_Движение!$I$4004,"")</f>
        <v/>
      </c>
      <c r="C4007" s="20" t="str">
        <f>IF($B4007="","",Тех_Движение!$D$4004)</f>
        <v/>
      </c>
      <c r="D4007" s="9" t="str">
        <f>IF($B4007="","",Тех_Движение!$B$4004)</f>
        <v/>
      </c>
      <c r="E4007" s="21" t="str">
        <f>IF($B4007="","",Тех_Движение!$F$4004)</f>
        <v/>
      </c>
      <c r="F4007" s="21" t="str">
        <f>IF($B4007="","",SUMIFS($E$5:$E4006,$C$5:$C4006,$C4007))</f>
        <v/>
      </c>
      <c r="G4007" s="21" t="str">
        <f>IF($B4007="","",MAX(0,$E4007-MAX(0,SUMIFS(Тех_Движение!$G$2:$G$5111,Тех_Движение!$D$2:$D$5111,$C4007,Тех_Движение!$B$2:$B$5111,"&lt;="&amp;Настройки!$B$5-1)-$F4007)))</f>
        <v/>
      </c>
      <c r="H4007" s="21" t="str">
        <f>IF($B4007="","",IF(AND($D4007&gt;=Настройки!$B$5,$D4007&lt;=Настройки!$B$6),$E4007,0))</f>
        <v/>
      </c>
      <c r="I4007" s="21" t="str">
        <f t="shared" si="186"/>
        <v/>
      </c>
      <c r="J4007" s="21" t="str">
        <f>IF($B4007="","",MAX(0,$E4007-MAX(0,SUMIFS(Тех_Движение!$G$2:$G$5111,Тех_Движение!$D$2:$D$5111,$C4007,Тех_Движение!$B$2:$B$5111,"&lt;="&amp;Настройки!$B$6)-$F4007)))</f>
        <v/>
      </c>
      <c r="K4007" s="21" t="e">
        <f>IF(OR($B4007="",K$3&lt;$D4007+Настройки!$B$7),0,MAX(0,$E4007-MAX(0,SUMIFS(Тех_Движение!$G$2:$G$5111,Тех_Движение!$D$2:$D$5111,$C4007,Тех_Движение!$B$2:$B$5111,"&lt;="&amp;K$3)-$F4007)))</f>
        <v>#VALUE!</v>
      </c>
      <c r="L4007" s="21" t="e">
        <f>IF(OR($B4007="",L$3&lt;$D4007+Настройки!$B$7),0,MAX(0,$E4007-MAX(0,SUMIFS(Тех_Движение!$G$2:$G$5111,Тех_Движение!$D$2:$D$5111,$C4007,Тех_Движение!$B$2:$B$5111,"&lt;="&amp;L$3)-$F4007)))</f>
        <v>#VALUE!</v>
      </c>
      <c r="M4007" s="21" t="e">
        <f>IF(OR($B4007="",M$3&lt;$D4007+Настройки!$B$7),0,MAX(0,$E4007-MAX(0,SUMIFS(Тех_Движение!$G$2:$G$5111,Тех_Движение!$D$2:$D$5111,$C4007,Тех_Движение!$B$2:$B$5111,"&lt;="&amp;M$3)-$F4007)))</f>
        <v>#VALUE!</v>
      </c>
      <c r="N4007" s="21" t="e">
        <f>IF(OR($B4007="",N$3&lt;$D4007+Настройки!$B$7),0,MAX(0,$E4007-MAX(0,SUMIFS(Тех_Движение!$G$2:$G$5111,Тех_Движение!$D$2:$D$5111,$C4007,Тех_Движение!$B$2:$B$5111,"&lt;="&amp;N$3)-$F4007)))</f>
        <v>#VALUE!</v>
      </c>
      <c r="O4007" s="21" t="e">
        <f>IF(OR($B4007="",O$3&lt;$D4007+Настройки!$B$7),0,MAX(0,$E4007-MAX(0,SUMIFS(Тех_Движение!$G$2:$G$5111,Тех_Движение!$D$2:$D$5111,$C4007,Тех_Движение!$B$2:$B$5111,"&lt;="&amp;O$3)-$F4007)))</f>
        <v>#VALUE!</v>
      </c>
      <c r="P4007" s="21" t="e">
        <f>IF(OR($B4007="",P$3&lt;$D4007+Настройки!$B$7),0,MAX(0,$E4007-MAX(0,SUMIFS(Тех_Движение!$G$2:$G$5111,Тех_Движение!$D$2:$D$5111,$C4007,Тех_Движение!$B$2:$B$5111,"&lt;="&amp;P$3)-$F4007)))</f>
        <v>#VALUE!</v>
      </c>
      <c r="Q4007" s="21" t="e">
        <f>IF(OR($B4007="",Q$3&lt;$D4007+Настройки!$B$7),0,MAX(0,$E4007-MAX(0,SUMIFS(Тех_Движение!$G$2:$G$5111,Тех_Движение!$D$2:$D$5111,$C4007,Тех_Движение!$B$2:$B$5111,"&lt;="&amp;Q$3)-$F4007)))</f>
        <v>#VALUE!</v>
      </c>
      <c r="R4007" s="21" t="str">
        <f t="shared" si="187"/>
        <v/>
      </c>
      <c r="S4007" s="23" t="str">
        <f>IF($B4007="","",VLOOKUP($C4007,Настройки!$A$11:$L$17,9,FALSE))</f>
        <v/>
      </c>
      <c r="T4007" s="23" t="str">
        <f t="shared" si="188"/>
        <v/>
      </c>
    </row>
    <row r="4008" spans="1:20" x14ac:dyDescent="0.3">
      <c r="A4008" s="20">
        <f>Тех_Движение!$A$4005</f>
        <v>4004</v>
      </c>
      <c r="B4008" s="20" t="str">
        <f>IF(Тех_Движение!$F$4005&gt;0,Тех_Движение!$I$4005,"")</f>
        <v/>
      </c>
      <c r="C4008" s="20" t="str">
        <f>IF($B4008="","",Тех_Движение!$D$4005)</f>
        <v/>
      </c>
      <c r="D4008" s="9" t="str">
        <f>IF($B4008="","",Тех_Движение!$B$4005)</f>
        <v/>
      </c>
      <c r="E4008" s="21" t="str">
        <f>IF($B4008="","",Тех_Движение!$F$4005)</f>
        <v/>
      </c>
      <c r="F4008" s="21" t="str">
        <f>IF($B4008="","",SUMIFS($E$5:$E4007,$C$5:$C4007,$C4008))</f>
        <v/>
      </c>
      <c r="G4008" s="21" t="str">
        <f>IF($B4008="","",MAX(0,$E4008-MAX(0,SUMIFS(Тех_Движение!$G$2:$G$5111,Тех_Движение!$D$2:$D$5111,$C4008,Тех_Движение!$B$2:$B$5111,"&lt;="&amp;Настройки!$B$5-1)-$F4008)))</f>
        <v/>
      </c>
      <c r="H4008" s="21" t="str">
        <f>IF($B4008="","",IF(AND($D4008&gt;=Настройки!$B$5,$D4008&lt;=Настройки!$B$6),$E4008,0))</f>
        <v/>
      </c>
      <c r="I4008" s="21" t="str">
        <f t="shared" si="186"/>
        <v/>
      </c>
      <c r="J4008" s="21" t="str">
        <f>IF($B4008="","",MAX(0,$E4008-MAX(0,SUMIFS(Тех_Движение!$G$2:$G$5111,Тех_Движение!$D$2:$D$5111,$C4008,Тех_Движение!$B$2:$B$5111,"&lt;="&amp;Настройки!$B$6)-$F4008)))</f>
        <v/>
      </c>
      <c r="K4008" s="21" t="e">
        <f>IF(OR($B4008="",K$3&lt;$D4008+Настройки!$B$7),0,MAX(0,$E4008-MAX(0,SUMIFS(Тех_Движение!$G$2:$G$5111,Тех_Движение!$D$2:$D$5111,$C4008,Тех_Движение!$B$2:$B$5111,"&lt;="&amp;K$3)-$F4008)))</f>
        <v>#VALUE!</v>
      </c>
      <c r="L4008" s="21" t="e">
        <f>IF(OR($B4008="",L$3&lt;$D4008+Настройки!$B$7),0,MAX(0,$E4008-MAX(0,SUMIFS(Тех_Движение!$G$2:$G$5111,Тех_Движение!$D$2:$D$5111,$C4008,Тех_Движение!$B$2:$B$5111,"&lt;="&amp;L$3)-$F4008)))</f>
        <v>#VALUE!</v>
      </c>
      <c r="M4008" s="21" t="e">
        <f>IF(OR($B4008="",M$3&lt;$D4008+Настройки!$B$7),0,MAX(0,$E4008-MAX(0,SUMIFS(Тех_Движение!$G$2:$G$5111,Тех_Движение!$D$2:$D$5111,$C4008,Тех_Движение!$B$2:$B$5111,"&lt;="&amp;M$3)-$F4008)))</f>
        <v>#VALUE!</v>
      </c>
      <c r="N4008" s="21" t="e">
        <f>IF(OR($B4008="",N$3&lt;$D4008+Настройки!$B$7),0,MAX(0,$E4008-MAX(0,SUMIFS(Тех_Движение!$G$2:$G$5111,Тех_Движение!$D$2:$D$5111,$C4008,Тех_Движение!$B$2:$B$5111,"&lt;="&amp;N$3)-$F4008)))</f>
        <v>#VALUE!</v>
      </c>
      <c r="O4008" s="21" t="e">
        <f>IF(OR($B4008="",O$3&lt;$D4008+Настройки!$B$7),0,MAX(0,$E4008-MAX(0,SUMIFS(Тех_Движение!$G$2:$G$5111,Тех_Движение!$D$2:$D$5111,$C4008,Тех_Движение!$B$2:$B$5111,"&lt;="&amp;O$3)-$F4008)))</f>
        <v>#VALUE!</v>
      </c>
      <c r="P4008" s="21" t="e">
        <f>IF(OR($B4008="",P$3&lt;$D4008+Настройки!$B$7),0,MAX(0,$E4008-MAX(0,SUMIFS(Тех_Движение!$G$2:$G$5111,Тех_Движение!$D$2:$D$5111,$C4008,Тех_Движение!$B$2:$B$5111,"&lt;="&amp;P$3)-$F4008)))</f>
        <v>#VALUE!</v>
      </c>
      <c r="Q4008" s="21" t="e">
        <f>IF(OR($B4008="",Q$3&lt;$D4008+Настройки!$B$7),0,MAX(0,$E4008-MAX(0,SUMIFS(Тех_Движение!$G$2:$G$5111,Тех_Движение!$D$2:$D$5111,$C4008,Тех_Движение!$B$2:$B$5111,"&lt;="&amp;Q$3)-$F4008)))</f>
        <v>#VALUE!</v>
      </c>
      <c r="R4008" s="21" t="str">
        <f t="shared" si="187"/>
        <v/>
      </c>
      <c r="S4008" s="23" t="str">
        <f>IF($B4008="","",VLOOKUP($C4008,Настройки!$A$11:$L$17,9,FALSE))</f>
        <v/>
      </c>
      <c r="T4008" s="23" t="str">
        <f t="shared" si="188"/>
        <v/>
      </c>
    </row>
    <row r="4009" spans="1:20" x14ac:dyDescent="0.3">
      <c r="A4009" s="20">
        <f>Тех_Движение!$A$4006</f>
        <v>4005</v>
      </c>
      <c r="B4009" s="20" t="str">
        <f>IF(Тех_Движение!$F$4006&gt;0,Тех_Движение!$I$4006,"")</f>
        <v/>
      </c>
      <c r="C4009" s="20" t="str">
        <f>IF($B4009="","",Тех_Движение!$D$4006)</f>
        <v/>
      </c>
      <c r="D4009" s="9" t="str">
        <f>IF($B4009="","",Тех_Движение!$B$4006)</f>
        <v/>
      </c>
      <c r="E4009" s="21" t="str">
        <f>IF($B4009="","",Тех_Движение!$F$4006)</f>
        <v/>
      </c>
      <c r="F4009" s="21" t="str">
        <f>IF($B4009="","",SUMIFS($E$5:$E4008,$C$5:$C4008,$C4009))</f>
        <v/>
      </c>
      <c r="G4009" s="21" t="str">
        <f>IF($B4009="","",MAX(0,$E4009-MAX(0,SUMIFS(Тех_Движение!$G$2:$G$5111,Тех_Движение!$D$2:$D$5111,$C4009,Тех_Движение!$B$2:$B$5111,"&lt;="&amp;Настройки!$B$5-1)-$F4009)))</f>
        <v/>
      </c>
      <c r="H4009" s="21" t="str">
        <f>IF($B4009="","",IF(AND($D4009&gt;=Настройки!$B$5,$D4009&lt;=Настройки!$B$6),$E4009,0))</f>
        <v/>
      </c>
      <c r="I4009" s="21" t="str">
        <f t="shared" si="186"/>
        <v/>
      </c>
      <c r="J4009" s="21" t="str">
        <f>IF($B4009="","",MAX(0,$E4009-MAX(0,SUMIFS(Тех_Движение!$G$2:$G$5111,Тех_Движение!$D$2:$D$5111,$C4009,Тех_Движение!$B$2:$B$5111,"&lt;="&amp;Настройки!$B$6)-$F4009)))</f>
        <v/>
      </c>
      <c r="K4009" s="21" t="e">
        <f>IF(OR($B4009="",K$3&lt;$D4009+Настройки!$B$7),0,MAX(0,$E4009-MAX(0,SUMIFS(Тех_Движение!$G$2:$G$5111,Тех_Движение!$D$2:$D$5111,$C4009,Тех_Движение!$B$2:$B$5111,"&lt;="&amp;K$3)-$F4009)))</f>
        <v>#VALUE!</v>
      </c>
      <c r="L4009" s="21" t="e">
        <f>IF(OR($B4009="",L$3&lt;$D4009+Настройки!$B$7),0,MAX(0,$E4009-MAX(0,SUMIFS(Тех_Движение!$G$2:$G$5111,Тех_Движение!$D$2:$D$5111,$C4009,Тех_Движение!$B$2:$B$5111,"&lt;="&amp;L$3)-$F4009)))</f>
        <v>#VALUE!</v>
      </c>
      <c r="M4009" s="21" t="e">
        <f>IF(OR($B4009="",M$3&lt;$D4009+Настройки!$B$7),0,MAX(0,$E4009-MAX(0,SUMIFS(Тех_Движение!$G$2:$G$5111,Тех_Движение!$D$2:$D$5111,$C4009,Тех_Движение!$B$2:$B$5111,"&lt;="&amp;M$3)-$F4009)))</f>
        <v>#VALUE!</v>
      </c>
      <c r="N4009" s="21" t="e">
        <f>IF(OR($B4009="",N$3&lt;$D4009+Настройки!$B$7),0,MAX(0,$E4009-MAX(0,SUMIFS(Тех_Движение!$G$2:$G$5111,Тех_Движение!$D$2:$D$5111,$C4009,Тех_Движение!$B$2:$B$5111,"&lt;="&amp;N$3)-$F4009)))</f>
        <v>#VALUE!</v>
      </c>
      <c r="O4009" s="21" t="e">
        <f>IF(OR($B4009="",O$3&lt;$D4009+Настройки!$B$7),0,MAX(0,$E4009-MAX(0,SUMIFS(Тех_Движение!$G$2:$G$5111,Тех_Движение!$D$2:$D$5111,$C4009,Тех_Движение!$B$2:$B$5111,"&lt;="&amp;O$3)-$F4009)))</f>
        <v>#VALUE!</v>
      </c>
      <c r="P4009" s="21" t="e">
        <f>IF(OR($B4009="",P$3&lt;$D4009+Настройки!$B$7),0,MAX(0,$E4009-MAX(0,SUMIFS(Тех_Движение!$G$2:$G$5111,Тех_Движение!$D$2:$D$5111,$C4009,Тех_Движение!$B$2:$B$5111,"&lt;="&amp;P$3)-$F4009)))</f>
        <v>#VALUE!</v>
      </c>
      <c r="Q4009" s="21" t="e">
        <f>IF(OR($B4009="",Q$3&lt;$D4009+Настройки!$B$7),0,MAX(0,$E4009-MAX(0,SUMIFS(Тех_Движение!$G$2:$G$5111,Тех_Движение!$D$2:$D$5111,$C4009,Тех_Движение!$B$2:$B$5111,"&lt;="&amp;Q$3)-$F4009)))</f>
        <v>#VALUE!</v>
      </c>
      <c r="R4009" s="21" t="str">
        <f t="shared" si="187"/>
        <v/>
      </c>
      <c r="S4009" s="23" t="str">
        <f>IF($B4009="","",VLOOKUP($C4009,Настройки!$A$11:$L$17,9,FALSE))</f>
        <v/>
      </c>
      <c r="T4009" s="23" t="str">
        <f t="shared" si="188"/>
        <v/>
      </c>
    </row>
    <row r="4010" spans="1:20" x14ac:dyDescent="0.3">
      <c r="A4010" s="20">
        <f>Тех_Движение!$A$4007</f>
        <v>4006</v>
      </c>
      <c r="B4010" s="20" t="str">
        <f>IF(Тех_Движение!$F$4007&gt;0,Тех_Движение!$I$4007,"")</f>
        <v/>
      </c>
      <c r="C4010" s="20" t="str">
        <f>IF($B4010="","",Тех_Движение!$D$4007)</f>
        <v/>
      </c>
      <c r="D4010" s="9" t="str">
        <f>IF($B4010="","",Тех_Движение!$B$4007)</f>
        <v/>
      </c>
      <c r="E4010" s="21" t="str">
        <f>IF($B4010="","",Тех_Движение!$F$4007)</f>
        <v/>
      </c>
      <c r="F4010" s="21" t="str">
        <f>IF($B4010="","",SUMIFS($E$5:$E4009,$C$5:$C4009,$C4010))</f>
        <v/>
      </c>
      <c r="G4010" s="21" t="str">
        <f>IF($B4010="","",MAX(0,$E4010-MAX(0,SUMIFS(Тех_Движение!$G$2:$G$5111,Тех_Движение!$D$2:$D$5111,$C4010,Тех_Движение!$B$2:$B$5111,"&lt;="&amp;Настройки!$B$5-1)-$F4010)))</f>
        <v/>
      </c>
      <c r="H4010" s="21" t="str">
        <f>IF($B4010="","",IF(AND($D4010&gt;=Настройки!$B$5,$D4010&lt;=Настройки!$B$6),$E4010,0))</f>
        <v/>
      </c>
      <c r="I4010" s="21" t="str">
        <f t="shared" si="186"/>
        <v/>
      </c>
      <c r="J4010" s="21" t="str">
        <f>IF($B4010="","",MAX(0,$E4010-MAX(0,SUMIFS(Тех_Движение!$G$2:$G$5111,Тех_Движение!$D$2:$D$5111,$C4010,Тех_Движение!$B$2:$B$5111,"&lt;="&amp;Настройки!$B$6)-$F4010)))</f>
        <v/>
      </c>
      <c r="K4010" s="21" t="e">
        <f>IF(OR($B4010="",K$3&lt;$D4010+Настройки!$B$7),0,MAX(0,$E4010-MAX(0,SUMIFS(Тех_Движение!$G$2:$G$5111,Тех_Движение!$D$2:$D$5111,$C4010,Тех_Движение!$B$2:$B$5111,"&lt;="&amp;K$3)-$F4010)))</f>
        <v>#VALUE!</v>
      </c>
      <c r="L4010" s="21" t="e">
        <f>IF(OR($B4010="",L$3&lt;$D4010+Настройки!$B$7),0,MAX(0,$E4010-MAX(0,SUMIFS(Тех_Движение!$G$2:$G$5111,Тех_Движение!$D$2:$D$5111,$C4010,Тех_Движение!$B$2:$B$5111,"&lt;="&amp;L$3)-$F4010)))</f>
        <v>#VALUE!</v>
      </c>
      <c r="M4010" s="21" t="e">
        <f>IF(OR($B4010="",M$3&lt;$D4010+Настройки!$B$7),0,MAX(0,$E4010-MAX(0,SUMIFS(Тех_Движение!$G$2:$G$5111,Тех_Движение!$D$2:$D$5111,$C4010,Тех_Движение!$B$2:$B$5111,"&lt;="&amp;M$3)-$F4010)))</f>
        <v>#VALUE!</v>
      </c>
      <c r="N4010" s="21" t="e">
        <f>IF(OR($B4010="",N$3&lt;$D4010+Настройки!$B$7),0,MAX(0,$E4010-MAX(0,SUMIFS(Тех_Движение!$G$2:$G$5111,Тех_Движение!$D$2:$D$5111,$C4010,Тех_Движение!$B$2:$B$5111,"&lt;="&amp;N$3)-$F4010)))</f>
        <v>#VALUE!</v>
      </c>
      <c r="O4010" s="21" t="e">
        <f>IF(OR($B4010="",O$3&lt;$D4010+Настройки!$B$7),0,MAX(0,$E4010-MAX(0,SUMIFS(Тех_Движение!$G$2:$G$5111,Тех_Движение!$D$2:$D$5111,$C4010,Тех_Движение!$B$2:$B$5111,"&lt;="&amp;O$3)-$F4010)))</f>
        <v>#VALUE!</v>
      </c>
      <c r="P4010" s="21" t="e">
        <f>IF(OR($B4010="",P$3&lt;$D4010+Настройки!$B$7),0,MAX(0,$E4010-MAX(0,SUMIFS(Тех_Движение!$G$2:$G$5111,Тех_Движение!$D$2:$D$5111,$C4010,Тех_Движение!$B$2:$B$5111,"&lt;="&amp;P$3)-$F4010)))</f>
        <v>#VALUE!</v>
      </c>
      <c r="Q4010" s="21" t="e">
        <f>IF(OR($B4010="",Q$3&lt;$D4010+Настройки!$B$7),0,MAX(0,$E4010-MAX(0,SUMIFS(Тех_Движение!$G$2:$G$5111,Тех_Движение!$D$2:$D$5111,$C4010,Тех_Движение!$B$2:$B$5111,"&lt;="&amp;Q$3)-$F4010)))</f>
        <v>#VALUE!</v>
      </c>
      <c r="R4010" s="21" t="str">
        <f t="shared" si="187"/>
        <v/>
      </c>
      <c r="S4010" s="23" t="str">
        <f>IF($B4010="","",VLOOKUP($C4010,Настройки!$A$11:$L$17,9,FALSE))</f>
        <v/>
      </c>
      <c r="T4010" s="23" t="str">
        <f t="shared" si="188"/>
        <v/>
      </c>
    </row>
    <row r="4011" spans="1:20" x14ac:dyDescent="0.3">
      <c r="A4011" s="20">
        <f>Тех_Движение!$A$4008</f>
        <v>4007</v>
      </c>
      <c r="B4011" s="20" t="str">
        <f>IF(Тех_Движение!$F$4008&gt;0,Тех_Движение!$I$4008,"")</f>
        <v/>
      </c>
      <c r="C4011" s="20" t="str">
        <f>IF($B4011="","",Тех_Движение!$D$4008)</f>
        <v/>
      </c>
      <c r="D4011" s="9" t="str">
        <f>IF($B4011="","",Тех_Движение!$B$4008)</f>
        <v/>
      </c>
      <c r="E4011" s="21" t="str">
        <f>IF($B4011="","",Тех_Движение!$F$4008)</f>
        <v/>
      </c>
      <c r="F4011" s="21" t="str">
        <f>IF($B4011="","",SUMIFS($E$5:$E4010,$C$5:$C4010,$C4011))</f>
        <v/>
      </c>
      <c r="G4011" s="21" t="str">
        <f>IF($B4011="","",MAX(0,$E4011-MAX(0,SUMIFS(Тех_Движение!$G$2:$G$5111,Тех_Движение!$D$2:$D$5111,$C4011,Тех_Движение!$B$2:$B$5111,"&lt;="&amp;Настройки!$B$5-1)-$F4011)))</f>
        <v/>
      </c>
      <c r="H4011" s="21" t="str">
        <f>IF($B4011="","",IF(AND($D4011&gt;=Настройки!$B$5,$D4011&lt;=Настройки!$B$6),$E4011,0))</f>
        <v/>
      </c>
      <c r="I4011" s="21" t="str">
        <f t="shared" si="186"/>
        <v/>
      </c>
      <c r="J4011" s="21" t="str">
        <f>IF($B4011="","",MAX(0,$E4011-MAX(0,SUMIFS(Тех_Движение!$G$2:$G$5111,Тех_Движение!$D$2:$D$5111,$C4011,Тех_Движение!$B$2:$B$5111,"&lt;="&amp;Настройки!$B$6)-$F4011)))</f>
        <v/>
      </c>
      <c r="K4011" s="21" t="e">
        <f>IF(OR($B4011="",K$3&lt;$D4011+Настройки!$B$7),0,MAX(0,$E4011-MAX(0,SUMIFS(Тех_Движение!$G$2:$G$5111,Тех_Движение!$D$2:$D$5111,$C4011,Тех_Движение!$B$2:$B$5111,"&lt;="&amp;K$3)-$F4011)))</f>
        <v>#VALUE!</v>
      </c>
      <c r="L4011" s="21" t="e">
        <f>IF(OR($B4011="",L$3&lt;$D4011+Настройки!$B$7),0,MAX(0,$E4011-MAX(0,SUMIFS(Тех_Движение!$G$2:$G$5111,Тех_Движение!$D$2:$D$5111,$C4011,Тех_Движение!$B$2:$B$5111,"&lt;="&amp;L$3)-$F4011)))</f>
        <v>#VALUE!</v>
      </c>
      <c r="M4011" s="21" t="e">
        <f>IF(OR($B4011="",M$3&lt;$D4011+Настройки!$B$7),0,MAX(0,$E4011-MAX(0,SUMIFS(Тех_Движение!$G$2:$G$5111,Тех_Движение!$D$2:$D$5111,$C4011,Тех_Движение!$B$2:$B$5111,"&lt;="&amp;M$3)-$F4011)))</f>
        <v>#VALUE!</v>
      </c>
      <c r="N4011" s="21" t="e">
        <f>IF(OR($B4011="",N$3&lt;$D4011+Настройки!$B$7),0,MAX(0,$E4011-MAX(0,SUMIFS(Тех_Движение!$G$2:$G$5111,Тех_Движение!$D$2:$D$5111,$C4011,Тех_Движение!$B$2:$B$5111,"&lt;="&amp;N$3)-$F4011)))</f>
        <v>#VALUE!</v>
      </c>
      <c r="O4011" s="21" t="e">
        <f>IF(OR($B4011="",O$3&lt;$D4011+Настройки!$B$7),0,MAX(0,$E4011-MAX(0,SUMIFS(Тех_Движение!$G$2:$G$5111,Тех_Движение!$D$2:$D$5111,$C4011,Тех_Движение!$B$2:$B$5111,"&lt;="&amp;O$3)-$F4011)))</f>
        <v>#VALUE!</v>
      </c>
      <c r="P4011" s="21" t="e">
        <f>IF(OR($B4011="",P$3&lt;$D4011+Настройки!$B$7),0,MAX(0,$E4011-MAX(0,SUMIFS(Тех_Движение!$G$2:$G$5111,Тех_Движение!$D$2:$D$5111,$C4011,Тех_Движение!$B$2:$B$5111,"&lt;="&amp;P$3)-$F4011)))</f>
        <v>#VALUE!</v>
      </c>
      <c r="Q4011" s="21" t="e">
        <f>IF(OR($B4011="",Q$3&lt;$D4011+Настройки!$B$7),0,MAX(0,$E4011-MAX(0,SUMIFS(Тех_Движение!$G$2:$G$5111,Тех_Движение!$D$2:$D$5111,$C4011,Тех_Движение!$B$2:$B$5111,"&lt;="&amp;Q$3)-$F4011)))</f>
        <v>#VALUE!</v>
      </c>
      <c r="R4011" s="21" t="str">
        <f t="shared" si="187"/>
        <v/>
      </c>
      <c r="S4011" s="23" t="str">
        <f>IF($B4011="","",VLOOKUP($C4011,Настройки!$A$11:$L$17,9,FALSE))</f>
        <v/>
      </c>
      <c r="T4011" s="23" t="str">
        <f t="shared" si="188"/>
        <v/>
      </c>
    </row>
    <row r="4012" spans="1:20" x14ac:dyDescent="0.3">
      <c r="A4012" s="20">
        <f>Тех_Движение!$A$4009</f>
        <v>4008</v>
      </c>
      <c r="B4012" s="20" t="str">
        <f>IF(Тех_Движение!$F$4009&gt;0,Тех_Движение!$I$4009,"")</f>
        <v/>
      </c>
      <c r="C4012" s="20" t="str">
        <f>IF($B4012="","",Тех_Движение!$D$4009)</f>
        <v/>
      </c>
      <c r="D4012" s="9" t="str">
        <f>IF($B4012="","",Тех_Движение!$B$4009)</f>
        <v/>
      </c>
      <c r="E4012" s="21" t="str">
        <f>IF($B4012="","",Тех_Движение!$F$4009)</f>
        <v/>
      </c>
      <c r="F4012" s="21" t="str">
        <f>IF($B4012="","",SUMIFS($E$5:$E4011,$C$5:$C4011,$C4012))</f>
        <v/>
      </c>
      <c r="G4012" s="21" t="str">
        <f>IF($B4012="","",MAX(0,$E4012-MAX(0,SUMIFS(Тех_Движение!$G$2:$G$5111,Тех_Движение!$D$2:$D$5111,$C4012,Тех_Движение!$B$2:$B$5111,"&lt;="&amp;Настройки!$B$5-1)-$F4012)))</f>
        <v/>
      </c>
      <c r="H4012" s="21" t="str">
        <f>IF($B4012="","",IF(AND($D4012&gt;=Настройки!$B$5,$D4012&lt;=Настройки!$B$6),$E4012,0))</f>
        <v/>
      </c>
      <c r="I4012" s="21" t="str">
        <f t="shared" si="186"/>
        <v/>
      </c>
      <c r="J4012" s="21" t="str">
        <f>IF($B4012="","",MAX(0,$E4012-MAX(0,SUMIFS(Тех_Движение!$G$2:$G$5111,Тех_Движение!$D$2:$D$5111,$C4012,Тех_Движение!$B$2:$B$5111,"&lt;="&amp;Настройки!$B$6)-$F4012)))</f>
        <v/>
      </c>
      <c r="K4012" s="21" t="e">
        <f>IF(OR($B4012="",K$3&lt;$D4012+Настройки!$B$7),0,MAX(0,$E4012-MAX(0,SUMIFS(Тех_Движение!$G$2:$G$5111,Тех_Движение!$D$2:$D$5111,$C4012,Тех_Движение!$B$2:$B$5111,"&lt;="&amp;K$3)-$F4012)))</f>
        <v>#VALUE!</v>
      </c>
      <c r="L4012" s="21" t="e">
        <f>IF(OR($B4012="",L$3&lt;$D4012+Настройки!$B$7),0,MAX(0,$E4012-MAX(0,SUMIFS(Тех_Движение!$G$2:$G$5111,Тех_Движение!$D$2:$D$5111,$C4012,Тех_Движение!$B$2:$B$5111,"&lt;="&amp;L$3)-$F4012)))</f>
        <v>#VALUE!</v>
      </c>
      <c r="M4012" s="21" t="e">
        <f>IF(OR($B4012="",M$3&lt;$D4012+Настройки!$B$7),0,MAX(0,$E4012-MAX(0,SUMIFS(Тех_Движение!$G$2:$G$5111,Тех_Движение!$D$2:$D$5111,$C4012,Тех_Движение!$B$2:$B$5111,"&lt;="&amp;M$3)-$F4012)))</f>
        <v>#VALUE!</v>
      </c>
      <c r="N4012" s="21" t="e">
        <f>IF(OR($B4012="",N$3&lt;$D4012+Настройки!$B$7),0,MAX(0,$E4012-MAX(0,SUMIFS(Тех_Движение!$G$2:$G$5111,Тех_Движение!$D$2:$D$5111,$C4012,Тех_Движение!$B$2:$B$5111,"&lt;="&amp;N$3)-$F4012)))</f>
        <v>#VALUE!</v>
      </c>
      <c r="O4012" s="21" t="e">
        <f>IF(OR($B4012="",O$3&lt;$D4012+Настройки!$B$7),0,MAX(0,$E4012-MAX(0,SUMIFS(Тех_Движение!$G$2:$G$5111,Тех_Движение!$D$2:$D$5111,$C4012,Тех_Движение!$B$2:$B$5111,"&lt;="&amp;O$3)-$F4012)))</f>
        <v>#VALUE!</v>
      </c>
      <c r="P4012" s="21" t="e">
        <f>IF(OR($B4012="",P$3&lt;$D4012+Настройки!$B$7),0,MAX(0,$E4012-MAX(0,SUMIFS(Тех_Движение!$G$2:$G$5111,Тех_Движение!$D$2:$D$5111,$C4012,Тех_Движение!$B$2:$B$5111,"&lt;="&amp;P$3)-$F4012)))</f>
        <v>#VALUE!</v>
      </c>
      <c r="Q4012" s="21" t="e">
        <f>IF(OR($B4012="",Q$3&lt;$D4012+Настройки!$B$7),0,MAX(0,$E4012-MAX(0,SUMIFS(Тех_Движение!$G$2:$G$5111,Тех_Движение!$D$2:$D$5111,$C4012,Тех_Движение!$B$2:$B$5111,"&lt;="&amp;Q$3)-$F4012)))</f>
        <v>#VALUE!</v>
      </c>
      <c r="R4012" s="21" t="str">
        <f t="shared" si="187"/>
        <v/>
      </c>
      <c r="S4012" s="23" t="str">
        <f>IF($B4012="","",VLOOKUP($C4012,Настройки!$A$11:$L$17,9,FALSE))</f>
        <v/>
      </c>
      <c r="T4012" s="23" t="str">
        <f t="shared" si="188"/>
        <v/>
      </c>
    </row>
    <row r="4013" spans="1:20" x14ac:dyDescent="0.3">
      <c r="A4013" s="20">
        <f>Тех_Движение!$A$4010</f>
        <v>4009</v>
      </c>
      <c r="B4013" s="20" t="str">
        <f>IF(Тех_Движение!$F$4010&gt;0,Тех_Движение!$I$4010,"")</f>
        <v/>
      </c>
      <c r="C4013" s="20" t="str">
        <f>IF($B4013="","",Тех_Движение!$D$4010)</f>
        <v/>
      </c>
      <c r="D4013" s="9" t="str">
        <f>IF($B4013="","",Тех_Движение!$B$4010)</f>
        <v/>
      </c>
      <c r="E4013" s="21" t="str">
        <f>IF($B4013="","",Тех_Движение!$F$4010)</f>
        <v/>
      </c>
      <c r="F4013" s="21" t="str">
        <f>IF($B4013="","",SUMIFS($E$5:$E4012,$C$5:$C4012,$C4013))</f>
        <v/>
      </c>
      <c r="G4013" s="21" t="str">
        <f>IF($B4013="","",MAX(0,$E4013-MAX(0,SUMIFS(Тех_Движение!$G$2:$G$5111,Тех_Движение!$D$2:$D$5111,$C4013,Тех_Движение!$B$2:$B$5111,"&lt;="&amp;Настройки!$B$5-1)-$F4013)))</f>
        <v/>
      </c>
      <c r="H4013" s="21" t="str">
        <f>IF($B4013="","",IF(AND($D4013&gt;=Настройки!$B$5,$D4013&lt;=Настройки!$B$6),$E4013,0))</f>
        <v/>
      </c>
      <c r="I4013" s="21" t="str">
        <f t="shared" si="186"/>
        <v/>
      </c>
      <c r="J4013" s="21" t="str">
        <f>IF($B4013="","",MAX(0,$E4013-MAX(0,SUMIFS(Тех_Движение!$G$2:$G$5111,Тех_Движение!$D$2:$D$5111,$C4013,Тех_Движение!$B$2:$B$5111,"&lt;="&amp;Настройки!$B$6)-$F4013)))</f>
        <v/>
      </c>
      <c r="K4013" s="21" t="e">
        <f>IF(OR($B4013="",K$3&lt;$D4013+Настройки!$B$7),0,MAX(0,$E4013-MAX(0,SUMIFS(Тех_Движение!$G$2:$G$5111,Тех_Движение!$D$2:$D$5111,$C4013,Тех_Движение!$B$2:$B$5111,"&lt;="&amp;K$3)-$F4013)))</f>
        <v>#VALUE!</v>
      </c>
      <c r="L4013" s="21" t="e">
        <f>IF(OR($B4013="",L$3&lt;$D4013+Настройки!$B$7),0,MAX(0,$E4013-MAX(0,SUMIFS(Тех_Движение!$G$2:$G$5111,Тех_Движение!$D$2:$D$5111,$C4013,Тех_Движение!$B$2:$B$5111,"&lt;="&amp;L$3)-$F4013)))</f>
        <v>#VALUE!</v>
      </c>
      <c r="M4013" s="21" t="e">
        <f>IF(OR($B4013="",M$3&lt;$D4013+Настройки!$B$7),0,MAX(0,$E4013-MAX(0,SUMIFS(Тех_Движение!$G$2:$G$5111,Тех_Движение!$D$2:$D$5111,$C4013,Тех_Движение!$B$2:$B$5111,"&lt;="&amp;M$3)-$F4013)))</f>
        <v>#VALUE!</v>
      </c>
      <c r="N4013" s="21" t="e">
        <f>IF(OR($B4013="",N$3&lt;$D4013+Настройки!$B$7),0,MAX(0,$E4013-MAX(0,SUMIFS(Тех_Движение!$G$2:$G$5111,Тех_Движение!$D$2:$D$5111,$C4013,Тех_Движение!$B$2:$B$5111,"&lt;="&amp;N$3)-$F4013)))</f>
        <v>#VALUE!</v>
      </c>
      <c r="O4013" s="21" t="e">
        <f>IF(OR($B4013="",O$3&lt;$D4013+Настройки!$B$7),0,MAX(0,$E4013-MAX(0,SUMIFS(Тех_Движение!$G$2:$G$5111,Тех_Движение!$D$2:$D$5111,$C4013,Тех_Движение!$B$2:$B$5111,"&lt;="&amp;O$3)-$F4013)))</f>
        <v>#VALUE!</v>
      </c>
      <c r="P4013" s="21" t="e">
        <f>IF(OR($B4013="",P$3&lt;$D4013+Настройки!$B$7),0,MAX(0,$E4013-MAX(0,SUMIFS(Тех_Движение!$G$2:$G$5111,Тех_Движение!$D$2:$D$5111,$C4013,Тех_Движение!$B$2:$B$5111,"&lt;="&amp;P$3)-$F4013)))</f>
        <v>#VALUE!</v>
      </c>
      <c r="Q4013" s="21" t="e">
        <f>IF(OR($B4013="",Q$3&lt;$D4013+Настройки!$B$7),0,MAX(0,$E4013-MAX(0,SUMIFS(Тех_Движение!$G$2:$G$5111,Тех_Движение!$D$2:$D$5111,$C4013,Тех_Движение!$B$2:$B$5111,"&lt;="&amp;Q$3)-$F4013)))</f>
        <v>#VALUE!</v>
      </c>
      <c r="R4013" s="21" t="str">
        <f t="shared" si="187"/>
        <v/>
      </c>
      <c r="S4013" s="23" t="str">
        <f>IF($B4013="","",VLOOKUP($C4013,Настройки!$A$11:$L$17,9,FALSE))</f>
        <v/>
      </c>
      <c r="T4013" s="23" t="str">
        <f t="shared" si="188"/>
        <v/>
      </c>
    </row>
    <row r="4014" spans="1:20" x14ac:dyDescent="0.3">
      <c r="A4014" s="20">
        <f>Тех_Движение!$A$4011</f>
        <v>4010</v>
      </c>
      <c r="B4014" s="20" t="str">
        <f>IF(Тех_Движение!$F$4011&gt;0,Тех_Движение!$I$4011,"")</f>
        <v/>
      </c>
      <c r="C4014" s="20" t="str">
        <f>IF($B4014="","",Тех_Движение!$D$4011)</f>
        <v/>
      </c>
      <c r="D4014" s="9" t="str">
        <f>IF($B4014="","",Тех_Движение!$B$4011)</f>
        <v/>
      </c>
      <c r="E4014" s="21" t="str">
        <f>IF($B4014="","",Тех_Движение!$F$4011)</f>
        <v/>
      </c>
      <c r="F4014" s="21" t="str">
        <f>IF($B4014="","",SUMIFS($E$5:$E4013,$C$5:$C4013,$C4014))</f>
        <v/>
      </c>
      <c r="G4014" s="21" t="str">
        <f>IF($B4014="","",MAX(0,$E4014-MAX(0,SUMIFS(Тех_Движение!$G$2:$G$5111,Тех_Движение!$D$2:$D$5111,$C4014,Тех_Движение!$B$2:$B$5111,"&lt;="&amp;Настройки!$B$5-1)-$F4014)))</f>
        <v/>
      </c>
      <c r="H4014" s="21" t="str">
        <f>IF($B4014="","",IF(AND($D4014&gt;=Настройки!$B$5,$D4014&lt;=Настройки!$B$6),$E4014,0))</f>
        <v/>
      </c>
      <c r="I4014" s="21" t="str">
        <f t="shared" si="186"/>
        <v/>
      </c>
      <c r="J4014" s="21" t="str">
        <f>IF($B4014="","",MAX(0,$E4014-MAX(0,SUMIFS(Тех_Движение!$G$2:$G$5111,Тех_Движение!$D$2:$D$5111,$C4014,Тех_Движение!$B$2:$B$5111,"&lt;="&amp;Настройки!$B$6)-$F4014)))</f>
        <v/>
      </c>
      <c r="K4014" s="21" t="e">
        <f>IF(OR($B4014="",K$3&lt;$D4014+Настройки!$B$7),0,MAX(0,$E4014-MAX(0,SUMIFS(Тех_Движение!$G$2:$G$5111,Тех_Движение!$D$2:$D$5111,$C4014,Тех_Движение!$B$2:$B$5111,"&lt;="&amp;K$3)-$F4014)))</f>
        <v>#VALUE!</v>
      </c>
      <c r="L4014" s="21" t="e">
        <f>IF(OR($B4014="",L$3&lt;$D4014+Настройки!$B$7),0,MAX(0,$E4014-MAX(0,SUMIFS(Тех_Движение!$G$2:$G$5111,Тех_Движение!$D$2:$D$5111,$C4014,Тех_Движение!$B$2:$B$5111,"&lt;="&amp;L$3)-$F4014)))</f>
        <v>#VALUE!</v>
      </c>
      <c r="M4014" s="21" t="e">
        <f>IF(OR($B4014="",M$3&lt;$D4014+Настройки!$B$7),0,MAX(0,$E4014-MAX(0,SUMIFS(Тех_Движение!$G$2:$G$5111,Тех_Движение!$D$2:$D$5111,$C4014,Тех_Движение!$B$2:$B$5111,"&lt;="&amp;M$3)-$F4014)))</f>
        <v>#VALUE!</v>
      </c>
      <c r="N4014" s="21" t="e">
        <f>IF(OR($B4014="",N$3&lt;$D4014+Настройки!$B$7),0,MAX(0,$E4014-MAX(0,SUMIFS(Тех_Движение!$G$2:$G$5111,Тех_Движение!$D$2:$D$5111,$C4014,Тех_Движение!$B$2:$B$5111,"&lt;="&amp;N$3)-$F4014)))</f>
        <v>#VALUE!</v>
      </c>
      <c r="O4014" s="21" t="e">
        <f>IF(OR($B4014="",O$3&lt;$D4014+Настройки!$B$7),0,MAX(0,$E4014-MAX(0,SUMIFS(Тех_Движение!$G$2:$G$5111,Тех_Движение!$D$2:$D$5111,$C4014,Тех_Движение!$B$2:$B$5111,"&lt;="&amp;O$3)-$F4014)))</f>
        <v>#VALUE!</v>
      </c>
      <c r="P4014" s="21" t="e">
        <f>IF(OR($B4014="",P$3&lt;$D4014+Настройки!$B$7),0,MAX(0,$E4014-MAX(0,SUMIFS(Тех_Движение!$G$2:$G$5111,Тех_Движение!$D$2:$D$5111,$C4014,Тех_Движение!$B$2:$B$5111,"&lt;="&amp;P$3)-$F4014)))</f>
        <v>#VALUE!</v>
      </c>
      <c r="Q4014" s="21" t="e">
        <f>IF(OR($B4014="",Q$3&lt;$D4014+Настройки!$B$7),0,MAX(0,$E4014-MAX(0,SUMIFS(Тех_Движение!$G$2:$G$5111,Тех_Движение!$D$2:$D$5111,$C4014,Тех_Движение!$B$2:$B$5111,"&lt;="&amp;Q$3)-$F4014)))</f>
        <v>#VALUE!</v>
      </c>
      <c r="R4014" s="21" t="str">
        <f t="shared" si="187"/>
        <v/>
      </c>
      <c r="S4014" s="23" t="str">
        <f>IF($B4014="","",VLOOKUP($C4014,Настройки!$A$11:$L$17,9,FALSE))</f>
        <v/>
      </c>
      <c r="T4014" s="23" t="str">
        <f t="shared" si="188"/>
        <v/>
      </c>
    </row>
    <row r="4015" spans="1:20" x14ac:dyDescent="0.3">
      <c r="A4015" s="20">
        <f>Тех_Движение!$A$4012</f>
        <v>4011</v>
      </c>
      <c r="B4015" s="20" t="str">
        <f>IF(Тех_Движение!$F$4012&gt;0,Тех_Движение!$I$4012,"")</f>
        <v/>
      </c>
      <c r="C4015" s="20" t="str">
        <f>IF($B4015="","",Тех_Движение!$D$4012)</f>
        <v/>
      </c>
      <c r="D4015" s="9" t="str">
        <f>IF($B4015="","",Тех_Движение!$B$4012)</f>
        <v/>
      </c>
      <c r="E4015" s="21" t="str">
        <f>IF($B4015="","",Тех_Движение!$F$4012)</f>
        <v/>
      </c>
      <c r="F4015" s="21" t="str">
        <f>IF($B4015="","",SUMIFS($E$5:$E4014,$C$5:$C4014,$C4015))</f>
        <v/>
      </c>
      <c r="G4015" s="21" t="str">
        <f>IF($B4015="","",MAX(0,$E4015-MAX(0,SUMIFS(Тех_Движение!$G$2:$G$5111,Тех_Движение!$D$2:$D$5111,$C4015,Тех_Движение!$B$2:$B$5111,"&lt;="&amp;Настройки!$B$5-1)-$F4015)))</f>
        <v/>
      </c>
      <c r="H4015" s="21" t="str">
        <f>IF($B4015="","",IF(AND($D4015&gt;=Настройки!$B$5,$D4015&lt;=Настройки!$B$6),$E4015,0))</f>
        <v/>
      </c>
      <c r="I4015" s="21" t="str">
        <f t="shared" si="186"/>
        <v/>
      </c>
      <c r="J4015" s="21" t="str">
        <f>IF($B4015="","",MAX(0,$E4015-MAX(0,SUMIFS(Тех_Движение!$G$2:$G$5111,Тех_Движение!$D$2:$D$5111,$C4015,Тех_Движение!$B$2:$B$5111,"&lt;="&amp;Настройки!$B$6)-$F4015)))</f>
        <v/>
      </c>
      <c r="K4015" s="21" t="e">
        <f>IF(OR($B4015="",K$3&lt;$D4015+Настройки!$B$7),0,MAX(0,$E4015-MAX(0,SUMIFS(Тех_Движение!$G$2:$G$5111,Тех_Движение!$D$2:$D$5111,$C4015,Тех_Движение!$B$2:$B$5111,"&lt;="&amp;K$3)-$F4015)))</f>
        <v>#VALUE!</v>
      </c>
      <c r="L4015" s="21" t="e">
        <f>IF(OR($B4015="",L$3&lt;$D4015+Настройки!$B$7),0,MAX(0,$E4015-MAX(0,SUMIFS(Тех_Движение!$G$2:$G$5111,Тех_Движение!$D$2:$D$5111,$C4015,Тех_Движение!$B$2:$B$5111,"&lt;="&amp;L$3)-$F4015)))</f>
        <v>#VALUE!</v>
      </c>
      <c r="M4015" s="21" t="e">
        <f>IF(OR($B4015="",M$3&lt;$D4015+Настройки!$B$7),0,MAX(0,$E4015-MAX(0,SUMIFS(Тех_Движение!$G$2:$G$5111,Тех_Движение!$D$2:$D$5111,$C4015,Тех_Движение!$B$2:$B$5111,"&lt;="&amp;M$3)-$F4015)))</f>
        <v>#VALUE!</v>
      </c>
      <c r="N4015" s="21" t="e">
        <f>IF(OR($B4015="",N$3&lt;$D4015+Настройки!$B$7),0,MAX(0,$E4015-MAX(0,SUMIFS(Тех_Движение!$G$2:$G$5111,Тех_Движение!$D$2:$D$5111,$C4015,Тех_Движение!$B$2:$B$5111,"&lt;="&amp;N$3)-$F4015)))</f>
        <v>#VALUE!</v>
      </c>
      <c r="O4015" s="21" t="e">
        <f>IF(OR($B4015="",O$3&lt;$D4015+Настройки!$B$7),0,MAX(0,$E4015-MAX(0,SUMIFS(Тех_Движение!$G$2:$G$5111,Тех_Движение!$D$2:$D$5111,$C4015,Тех_Движение!$B$2:$B$5111,"&lt;="&amp;O$3)-$F4015)))</f>
        <v>#VALUE!</v>
      </c>
      <c r="P4015" s="21" t="e">
        <f>IF(OR($B4015="",P$3&lt;$D4015+Настройки!$B$7),0,MAX(0,$E4015-MAX(0,SUMIFS(Тех_Движение!$G$2:$G$5111,Тех_Движение!$D$2:$D$5111,$C4015,Тех_Движение!$B$2:$B$5111,"&lt;="&amp;P$3)-$F4015)))</f>
        <v>#VALUE!</v>
      </c>
      <c r="Q4015" s="21" t="e">
        <f>IF(OR($B4015="",Q$3&lt;$D4015+Настройки!$B$7),0,MAX(0,$E4015-MAX(0,SUMIFS(Тех_Движение!$G$2:$G$5111,Тех_Движение!$D$2:$D$5111,$C4015,Тех_Движение!$B$2:$B$5111,"&lt;="&amp;Q$3)-$F4015)))</f>
        <v>#VALUE!</v>
      </c>
      <c r="R4015" s="21" t="str">
        <f t="shared" si="187"/>
        <v/>
      </c>
      <c r="S4015" s="23" t="str">
        <f>IF($B4015="","",VLOOKUP($C4015,Настройки!$A$11:$L$17,9,FALSE))</f>
        <v/>
      </c>
      <c r="T4015" s="23" t="str">
        <f t="shared" si="188"/>
        <v/>
      </c>
    </row>
    <row r="4016" spans="1:20" x14ac:dyDescent="0.3">
      <c r="A4016" s="20">
        <f>Тех_Движение!$A$4013</f>
        <v>4012</v>
      </c>
      <c r="B4016" s="20" t="str">
        <f>IF(Тех_Движение!$F$4013&gt;0,Тех_Движение!$I$4013,"")</f>
        <v/>
      </c>
      <c r="C4016" s="20" t="str">
        <f>IF($B4016="","",Тех_Движение!$D$4013)</f>
        <v/>
      </c>
      <c r="D4016" s="9" t="str">
        <f>IF($B4016="","",Тех_Движение!$B$4013)</f>
        <v/>
      </c>
      <c r="E4016" s="21" t="str">
        <f>IF($B4016="","",Тех_Движение!$F$4013)</f>
        <v/>
      </c>
      <c r="F4016" s="21" t="str">
        <f>IF($B4016="","",SUMIFS($E$5:$E4015,$C$5:$C4015,$C4016))</f>
        <v/>
      </c>
      <c r="G4016" s="21" t="str">
        <f>IF($B4016="","",MAX(0,$E4016-MAX(0,SUMIFS(Тех_Движение!$G$2:$G$5111,Тех_Движение!$D$2:$D$5111,$C4016,Тех_Движение!$B$2:$B$5111,"&lt;="&amp;Настройки!$B$5-1)-$F4016)))</f>
        <v/>
      </c>
      <c r="H4016" s="21" t="str">
        <f>IF($B4016="","",IF(AND($D4016&gt;=Настройки!$B$5,$D4016&lt;=Настройки!$B$6),$E4016,0))</f>
        <v/>
      </c>
      <c r="I4016" s="21" t="str">
        <f t="shared" si="186"/>
        <v/>
      </c>
      <c r="J4016" s="21" t="str">
        <f>IF($B4016="","",MAX(0,$E4016-MAX(0,SUMIFS(Тех_Движение!$G$2:$G$5111,Тех_Движение!$D$2:$D$5111,$C4016,Тех_Движение!$B$2:$B$5111,"&lt;="&amp;Настройки!$B$6)-$F4016)))</f>
        <v/>
      </c>
      <c r="K4016" s="21" t="e">
        <f>IF(OR($B4016="",K$3&lt;$D4016+Настройки!$B$7),0,MAX(0,$E4016-MAX(0,SUMIFS(Тех_Движение!$G$2:$G$5111,Тех_Движение!$D$2:$D$5111,$C4016,Тех_Движение!$B$2:$B$5111,"&lt;="&amp;K$3)-$F4016)))</f>
        <v>#VALUE!</v>
      </c>
      <c r="L4016" s="21" t="e">
        <f>IF(OR($B4016="",L$3&lt;$D4016+Настройки!$B$7),0,MAX(0,$E4016-MAX(0,SUMIFS(Тех_Движение!$G$2:$G$5111,Тех_Движение!$D$2:$D$5111,$C4016,Тех_Движение!$B$2:$B$5111,"&lt;="&amp;L$3)-$F4016)))</f>
        <v>#VALUE!</v>
      </c>
      <c r="M4016" s="21" t="e">
        <f>IF(OR($B4016="",M$3&lt;$D4016+Настройки!$B$7),0,MAX(0,$E4016-MAX(0,SUMIFS(Тех_Движение!$G$2:$G$5111,Тех_Движение!$D$2:$D$5111,$C4016,Тех_Движение!$B$2:$B$5111,"&lt;="&amp;M$3)-$F4016)))</f>
        <v>#VALUE!</v>
      </c>
      <c r="N4016" s="21" t="e">
        <f>IF(OR($B4016="",N$3&lt;$D4016+Настройки!$B$7),0,MAX(0,$E4016-MAX(0,SUMIFS(Тех_Движение!$G$2:$G$5111,Тех_Движение!$D$2:$D$5111,$C4016,Тех_Движение!$B$2:$B$5111,"&lt;="&amp;N$3)-$F4016)))</f>
        <v>#VALUE!</v>
      </c>
      <c r="O4016" s="21" t="e">
        <f>IF(OR($B4016="",O$3&lt;$D4016+Настройки!$B$7),0,MAX(0,$E4016-MAX(0,SUMIFS(Тех_Движение!$G$2:$G$5111,Тех_Движение!$D$2:$D$5111,$C4016,Тех_Движение!$B$2:$B$5111,"&lt;="&amp;O$3)-$F4016)))</f>
        <v>#VALUE!</v>
      </c>
      <c r="P4016" s="21" t="e">
        <f>IF(OR($B4016="",P$3&lt;$D4016+Настройки!$B$7),0,MAX(0,$E4016-MAX(0,SUMIFS(Тех_Движение!$G$2:$G$5111,Тех_Движение!$D$2:$D$5111,$C4016,Тех_Движение!$B$2:$B$5111,"&lt;="&amp;P$3)-$F4016)))</f>
        <v>#VALUE!</v>
      </c>
      <c r="Q4016" s="21" t="e">
        <f>IF(OR($B4016="",Q$3&lt;$D4016+Настройки!$B$7),0,MAX(0,$E4016-MAX(0,SUMIFS(Тех_Движение!$G$2:$G$5111,Тех_Движение!$D$2:$D$5111,$C4016,Тех_Движение!$B$2:$B$5111,"&lt;="&amp;Q$3)-$F4016)))</f>
        <v>#VALUE!</v>
      </c>
      <c r="R4016" s="21" t="str">
        <f t="shared" si="187"/>
        <v/>
      </c>
      <c r="S4016" s="23" t="str">
        <f>IF($B4016="","",VLOOKUP($C4016,Настройки!$A$11:$L$17,9,FALSE))</f>
        <v/>
      </c>
      <c r="T4016" s="23" t="str">
        <f t="shared" si="188"/>
        <v/>
      </c>
    </row>
    <row r="4017" spans="1:20" x14ac:dyDescent="0.3">
      <c r="A4017" s="20">
        <f>Тех_Движение!$A$4014</f>
        <v>4013</v>
      </c>
      <c r="B4017" s="20" t="str">
        <f>IF(Тех_Движение!$F$4014&gt;0,Тех_Движение!$I$4014,"")</f>
        <v/>
      </c>
      <c r="C4017" s="20" t="str">
        <f>IF($B4017="","",Тех_Движение!$D$4014)</f>
        <v/>
      </c>
      <c r="D4017" s="9" t="str">
        <f>IF($B4017="","",Тех_Движение!$B$4014)</f>
        <v/>
      </c>
      <c r="E4017" s="21" t="str">
        <f>IF($B4017="","",Тех_Движение!$F$4014)</f>
        <v/>
      </c>
      <c r="F4017" s="21" t="str">
        <f>IF($B4017="","",SUMIFS($E$5:$E4016,$C$5:$C4016,$C4017))</f>
        <v/>
      </c>
      <c r="G4017" s="21" t="str">
        <f>IF($B4017="","",MAX(0,$E4017-MAX(0,SUMIFS(Тех_Движение!$G$2:$G$5111,Тех_Движение!$D$2:$D$5111,$C4017,Тех_Движение!$B$2:$B$5111,"&lt;="&amp;Настройки!$B$5-1)-$F4017)))</f>
        <v/>
      </c>
      <c r="H4017" s="21" t="str">
        <f>IF($B4017="","",IF(AND($D4017&gt;=Настройки!$B$5,$D4017&lt;=Настройки!$B$6),$E4017,0))</f>
        <v/>
      </c>
      <c r="I4017" s="21" t="str">
        <f t="shared" si="186"/>
        <v/>
      </c>
      <c r="J4017" s="21" t="str">
        <f>IF($B4017="","",MAX(0,$E4017-MAX(0,SUMIFS(Тех_Движение!$G$2:$G$5111,Тех_Движение!$D$2:$D$5111,$C4017,Тех_Движение!$B$2:$B$5111,"&lt;="&amp;Настройки!$B$6)-$F4017)))</f>
        <v/>
      </c>
      <c r="K4017" s="21" t="e">
        <f>IF(OR($B4017="",K$3&lt;$D4017+Настройки!$B$7),0,MAX(0,$E4017-MAX(0,SUMIFS(Тех_Движение!$G$2:$G$5111,Тех_Движение!$D$2:$D$5111,$C4017,Тех_Движение!$B$2:$B$5111,"&lt;="&amp;K$3)-$F4017)))</f>
        <v>#VALUE!</v>
      </c>
      <c r="L4017" s="21" t="e">
        <f>IF(OR($B4017="",L$3&lt;$D4017+Настройки!$B$7),0,MAX(0,$E4017-MAX(0,SUMIFS(Тех_Движение!$G$2:$G$5111,Тех_Движение!$D$2:$D$5111,$C4017,Тех_Движение!$B$2:$B$5111,"&lt;="&amp;L$3)-$F4017)))</f>
        <v>#VALUE!</v>
      </c>
      <c r="M4017" s="21" t="e">
        <f>IF(OR($B4017="",M$3&lt;$D4017+Настройки!$B$7),0,MAX(0,$E4017-MAX(0,SUMIFS(Тех_Движение!$G$2:$G$5111,Тех_Движение!$D$2:$D$5111,$C4017,Тех_Движение!$B$2:$B$5111,"&lt;="&amp;M$3)-$F4017)))</f>
        <v>#VALUE!</v>
      </c>
      <c r="N4017" s="21" t="e">
        <f>IF(OR($B4017="",N$3&lt;$D4017+Настройки!$B$7),0,MAX(0,$E4017-MAX(0,SUMIFS(Тех_Движение!$G$2:$G$5111,Тех_Движение!$D$2:$D$5111,$C4017,Тех_Движение!$B$2:$B$5111,"&lt;="&amp;N$3)-$F4017)))</f>
        <v>#VALUE!</v>
      </c>
      <c r="O4017" s="21" t="e">
        <f>IF(OR($B4017="",O$3&lt;$D4017+Настройки!$B$7),0,MAX(0,$E4017-MAX(0,SUMIFS(Тех_Движение!$G$2:$G$5111,Тех_Движение!$D$2:$D$5111,$C4017,Тех_Движение!$B$2:$B$5111,"&lt;="&amp;O$3)-$F4017)))</f>
        <v>#VALUE!</v>
      </c>
      <c r="P4017" s="21" t="e">
        <f>IF(OR($B4017="",P$3&lt;$D4017+Настройки!$B$7),0,MAX(0,$E4017-MAX(0,SUMIFS(Тех_Движение!$G$2:$G$5111,Тех_Движение!$D$2:$D$5111,$C4017,Тех_Движение!$B$2:$B$5111,"&lt;="&amp;P$3)-$F4017)))</f>
        <v>#VALUE!</v>
      </c>
      <c r="Q4017" s="21" t="e">
        <f>IF(OR($B4017="",Q$3&lt;$D4017+Настройки!$B$7),0,MAX(0,$E4017-MAX(0,SUMIFS(Тех_Движение!$G$2:$G$5111,Тех_Движение!$D$2:$D$5111,$C4017,Тех_Движение!$B$2:$B$5111,"&lt;="&amp;Q$3)-$F4017)))</f>
        <v>#VALUE!</v>
      </c>
      <c r="R4017" s="21" t="str">
        <f t="shared" si="187"/>
        <v/>
      </c>
      <c r="S4017" s="23" t="str">
        <f>IF($B4017="","",VLOOKUP($C4017,Настройки!$A$11:$L$17,9,FALSE))</f>
        <v/>
      </c>
      <c r="T4017" s="23" t="str">
        <f t="shared" si="188"/>
        <v/>
      </c>
    </row>
    <row r="4018" spans="1:20" x14ac:dyDescent="0.3">
      <c r="A4018" s="20">
        <f>Тех_Движение!$A$4015</f>
        <v>4014</v>
      </c>
      <c r="B4018" s="20" t="str">
        <f>IF(Тех_Движение!$F$4015&gt;0,Тех_Движение!$I$4015,"")</f>
        <v/>
      </c>
      <c r="C4018" s="20" t="str">
        <f>IF($B4018="","",Тех_Движение!$D$4015)</f>
        <v/>
      </c>
      <c r="D4018" s="9" t="str">
        <f>IF($B4018="","",Тех_Движение!$B$4015)</f>
        <v/>
      </c>
      <c r="E4018" s="21" t="str">
        <f>IF($B4018="","",Тех_Движение!$F$4015)</f>
        <v/>
      </c>
      <c r="F4018" s="21" t="str">
        <f>IF($B4018="","",SUMIFS($E$5:$E4017,$C$5:$C4017,$C4018))</f>
        <v/>
      </c>
      <c r="G4018" s="21" t="str">
        <f>IF($B4018="","",MAX(0,$E4018-MAX(0,SUMIFS(Тех_Движение!$G$2:$G$5111,Тех_Движение!$D$2:$D$5111,$C4018,Тех_Движение!$B$2:$B$5111,"&lt;="&amp;Настройки!$B$5-1)-$F4018)))</f>
        <v/>
      </c>
      <c r="H4018" s="21" t="str">
        <f>IF($B4018="","",IF(AND($D4018&gt;=Настройки!$B$5,$D4018&lt;=Настройки!$B$6),$E4018,0))</f>
        <v/>
      </c>
      <c r="I4018" s="21" t="str">
        <f t="shared" si="186"/>
        <v/>
      </c>
      <c r="J4018" s="21" t="str">
        <f>IF($B4018="","",MAX(0,$E4018-MAX(0,SUMIFS(Тех_Движение!$G$2:$G$5111,Тех_Движение!$D$2:$D$5111,$C4018,Тех_Движение!$B$2:$B$5111,"&lt;="&amp;Настройки!$B$6)-$F4018)))</f>
        <v/>
      </c>
      <c r="K4018" s="21" t="e">
        <f>IF(OR($B4018="",K$3&lt;$D4018+Настройки!$B$7),0,MAX(0,$E4018-MAX(0,SUMIFS(Тех_Движение!$G$2:$G$5111,Тех_Движение!$D$2:$D$5111,$C4018,Тех_Движение!$B$2:$B$5111,"&lt;="&amp;K$3)-$F4018)))</f>
        <v>#VALUE!</v>
      </c>
      <c r="L4018" s="21" t="e">
        <f>IF(OR($B4018="",L$3&lt;$D4018+Настройки!$B$7),0,MAX(0,$E4018-MAX(0,SUMIFS(Тех_Движение!$G$2:$G$5111,Тех_Движение!$D$2:$D$5111,$C4018,Тех_Движение!$B$2:$B$5111,"&lt;="&amp;L$3)-$F4018)))</f>
        <v>#VALUE!</v>
      </c>
      <c r="M4018" s="21" t="e">
        <f>IF(OR($B4018="",M$3&lt;$D4018+Настройки!$B$7),0,MAX(0,$E4018-MAX(0,SUMIFS(Тех_Движение!$G$2:$G$5111,Тех_Движение!$D$2:$D$5111,$C4018,Тех_Движение!$B$2:$B$5111,"&lt;="&amp;M$3)-$F4018)))</f>
        <v>#VALUE!</v>
      </c>
      <c r="N4018" s="21" t="e">
        <f>IF(OR($B4018="",N$3&lt;$D4018+Настройки!$B$7),0,MAX(0,$E4018-MAX(0,SUMIFS(Тех_Движение!$G$2:$G$5111,Тех_Движение!$D$2:$D$5111,$C4018,Тех_Движение!$B$2:$B$5111,"&lt;="&amp;N$3)-$F4018)))</f>
        <v>#VALUE!</v>
      </c>
      <c r="O4018" s="21" t="e">
        <f>IF(OR($B4018="",O$3&lt;$D4018+Настройки!$B$7),0,MAX(0,$E4018-MAX(0,SUMIFS(Тех_Движение!$G$2:$G$5111,Тех_Движение!$D$2:$D$5111,$C4018,Тех_Движение!$B$2:$B$5111,"&lt;="&amp;O$3)-$F4018)))</f>
        <v>#VALUE!</v>
      </c>
      <c r="P4018" s="21" t="e">
        <f>IF(OR($B4018="",P$3&lt;$D4018+Настройки!$B$7),0,MAX(0,$E4018-MAX(0,SUMIFS(Тех_Движение!$G$2:$G$5111,Тех_Движение!$D$2:$D$5111,$C4018,Тех_Движение!$B$2:$B$5111,"&lt;="&amp;P$3)-$F4018)))</f>
        <v>#VALUE!</v>
      </c>
      <c r="Q4018" s="21" t="e">
        <f>IF(OR($B4018="",Q$3&lt;$D4018+Настройки!$B$7),0,MAX(0,$E4018-MAX(0,SUMIFS(Тех_Движение!$G$2:$G$5111,Тех_Движение!$D$2:$D$5111,$C4018,Тех_Движение!$B$2:$B$5111,"&lt;="&amp;Q$3)-$F4018)))</f>
        <v>#VALUE!</v>
      </c>
      <c r="R4018" s="21" t="str">
        <f t="shared" si="187"/>
        <v/>
      </c>
      <c r="S4018" s="23" t="str">
        <f>IF($B4018="","",VLOOKUP($C4018,Настройки!$A$11:$L$17,9,FALSE))</f>
        <v/>
      </c>
      <c r="T4018" s="23" t="str">
        <f t="shared" si="188"/>
        <v/>
      </c>
    </row>
    <row r="4019" spans="1:20" x14ac:dyDescent="0.3">
      <c r="A4019" s="20">
        <f>Тех_Движение!$A$4016</f>
        <v>4015</v>
      </c>
      <c r="B4019" s="20" t="str">
        <f>IF(Тех_Движение!$F$4016&gt;0,Тех_Движение!$I$4016,"")</f>
        <v/>
      </c>
      <c r="C4019" s="20" t="str">
        <f>IF($B4019="","",Тех_Движение!$D$4016)</f>
        <v/>
      </c>
      <c r="D4019" s="9" t="str">
        <f>IF($B4019="","",Тех_Движение!$B$4016)</f>
        <v/>
      </c>
      <c r="E4019" s="21" t="str">
        <f>IF($B4019="","",Тех_Движение!$F$4016)</f>
        <v/>
      </c>
      <c r="F4019" s="21" t="str">
        <f>IF($B4019="","",SUMIFS($E$5:$E4018,$C$5:$C4018,$C4019))</f>
        <v/>
      </c>
      <c r="G4019" s="21" t="str">
        <f>IF($B4019="","",MAX(0,$E4019-MAX(0,SUMIFS(Тех_Движение!$G$2:$G$5111,Тех_Движение!$D$2:$D$5111,$C4019,Тех_Движение!$B$2:$B$5111,"&lt;="&amp;Настройки!$B$5-1)-$F4019)))</f>
        <v/>
      </c>
      <c r="H4019" s="21" t="str">
        <f>IF($B4019="","",IF(AND($D4019&gt;=Настройки!$B$5,$D4019&lt;=Настройки!$B$6),$E4019,0))</f>
        <v/>
      </c>
      <c r="I4019" s="21" t="str">
        <f t="shared" si="186"/>
        <v/>
      </c>
      <c r="J4019" s="21" t="str">
        <f>IF($B4019="","",MAX(0,$E4019-MAX(0,SUMIFS(Тех_Движение!$G$2:$G$5111,Тех_Движение!$D$2:$D$5111,$C4019,Тех_Движение!$B$2:$B$5111,"&lt;="&amp;Настройки!$B$6)-$F4019)))</f>
        <v/>
      </c>
      <c r="K4019" s="21" t="e">
        <f>IF(OR($B4019="",K$3&lt;$D4019+Настройки!$B$7),0,MAX(0,$E4019-MAX(0,SUMIFS(Тех_Движение!$G$2:$G$5111,Тех_Движение!$D$2:$D$5111,$C4019,Тех_Движение!$B$2:$B$5111,"&lt;="&amp;K$3)-$F4019)))</f>
        <v>#VALUE!</v>
      </c>
      <c r="L4019" s="21" t="e">
        <f>IF(OR($B4019="",L$3&lt;$D4019+Настройки!$B$7),0,MAX(0,$E4019-MAX(0,SUMIFS(Тех_Движение!$G$2:$G$5111,Тех_Движение!$D$2:$D$5111,$C4019,Тех_Движение!$B$2:$B$5111,"&lt;="&amp;L$3)-$F4019)))</f>
        <v>#VALUE!</v>
      </c>
      <c r="M4019" s="21" t="e">
        <f>IF(OR($B4019="",M$3&lt;$D4019+Настройки!$B$7),0,MAX(0,$E4019-MAX(0,SUMIFS(Тех_Движение!$G$2:$G$5111,Тех_Движение!$D$2:$D$5111,$C4019,Тех_Движение!$B$2:$B$5111,"&lt;="&amp;M$3)-$F4019)))</f>
        <v>#VALUE!</v>
      </c>
      <c r="N4019" s="21" t="e">
        <f>IF(OR($B4019="",N$3&lt;$D4019+Настройки!$B$7),0,MAX(0,$E4019-MAX(0,SUMIFS(Тех_Движение!$G$2:$G$5111,Тех_Движение!$D$2:$D$5111,$C4019,Тех_Движение!$B$2:$B$5111,"&lt;="&amp;N$3)-$F4019)))</f>
        <v>#VALUE!</v>
      </c>
      <c r="O4019" s="21" t="e">
        <f>IF(OR($B4019="",O$3&lt;$D4019+Настройки!$B$7),0,MAX(0,$E4019-MAX(0,SUMIFS(Тех_Движение!$G$2:$G$5111,Тех_Движение!$D$2:$D$5111,$C4019,Тех_Движение!$B$2:$B$5111,"&lt;="&amp;O$3)-$F4019)))</f>
        <v>#VALUE!</v>
      </c>
      <c r="P4019" s="21" t="e">
        <f>IF(OR($B4019="",P$3&lt;$D4019+Настройки!$B$7),0,MAX(0,$E4019-MAX(0,SUMIFS(Тех_Движение!$G$2:$G$5111,Тех_Движение!$D$2:$D$5111,$C4019,Тех_Движение!$B$2:$B$5111,"&lt;="&amp;P$3)-$F4019)))</f>
        <v>#VALUE!</v>
      </c>
      <c r="Q4019" s="21" t="e">
        <f>IF(OR($B4019="",Q$3&lt;$D4019+Настройки!$B$7),0,MAX(0,$E4019-MAX(0,SUMIFS(Тех_Движение!$G$2:$G$5111,Тех_Движение!$D$2:$D$5111,$C4019,Тех_Движение!$B$2:$B$5111,"&lt;="&amp;Q$3)-$F4019)))</f>
        <v>#VALUE!</v>
      </c>
      <c r="R4019" s="21" t="str">
        <f t="shared" si="187"/>
        <v/>
      </c>
      <c r="S4019" s="23" t="str">
        <f>IF($B4019="","",VLOOKUP($C4019,Настройки!$A$11:$L$17,9,FALSE))</f>
        <v/>
      </c>
      <c r="T4019" s="23" t="str">
        <f t="shared" si="188"/>
        <v/>
      </c>
    </row>
    <row r="4020" spans="1:20" x14ac:dyDescent="0.3">
      <c r="A4020" s="20">
        <f>Тех_Движение!$A$4017</f>
        <v>4016</v>
      </c>
      <c r="B4020" s="20" t="str">
        <f>IF(Тех_Движение!$F$4017&gt;0,Тех_Движение!$I$4017,"")</f>
        <v/>
      </c>
      <c r="C4020" s="20" t="str">
        <f>IF($B4020="","",Тех_Движение!$D$4017)</f>
        <v/>
      </c>
      <c r="D4020" s="9" t="str">
        <f>IF($B4020="","",Тех_Движение!$B$4017)</f>
        <v/>
      </c>
      <c r="E4020" s="21" t="str">
        <f>IF($B4020="","",Тех_Движение!$F$4017)</f>
        <v/>
      </c>
      <c r="F4020" s="21" t="str">
        <f>IF($B4020="","",SUMIFS($E$5:$E4019,$C$5:$C4019,$C4020))</f>
        <v/>
      </c>
      <c r="G4020" s="21" t="str">
        <f>IF($B4020="","",MAX(0,$E4020-MAX(0,SUMIFS(Тех_Движение!$G$2:$G$5111,Тех_Движение!$D$2:$D$5111,$C4020,Тех_Движение!$B$2:$B$5111,"&lt;="&amp;Настройки!$B$5-1)-$F4020)))</f>
        <v/>
      </c>
      <c r="H4020" s="21" t="str">
        <f>IF($B4020="","",IF(AND($D4020&gt;=Настройки!$B$5,$D4020&lt;=Настройки!$B$6),$E4020,0))</f>
        <v/>
      </c>
      <c r="I4020" s="21" t="str">
        <f t="shared" si="186"/>
        <v/>
      </c>
      <c r="J4020" s="21" t="str">
        <f>IF($B4020="","",MAX(0,$E4020-MAX(0,SUMIFS(Тех_Движение!$G$2:$G$5111,Тех_Движение!$D$2:$D$5111,$C4020,Тех_Движение!$B$2:$B$5111,"&lt;="&amp;Настройки!$B$6)-$F4020)))</f>
        <v/>
      </c>
      <c r="K4020" s="21" t="e">
        <f>IF(OR($B4020="",K$3&lt;$D4020+Настройки!$B$7),0,MAX(0,$E4020-MAX(0,SUMIFS(Тех_Движение!$G$2:$G$5111,Тех_Движение!$D$2:$D$5111,$C4020,Тех_Движение!$B$2:$B$5111,"&lt;="&amp;K$3)-$F4020)))</f>
        <v>#VALUE!</v>
      </c>
      <c r="L4020" s="21" t="e">
        <f>IF(OR($B4020="",L$3&lt;$D4020+Настройки!$B$7),0,MAX(0,$E4020-MAX(0,SUMIFS(Тех_Движение!$G$2:$G$5111,Тех_Движение!$D$2:$D$5111,$C4020,Тех_Движение!$B$2:$B$5111,"&lt;="&amp;L$3)-$F4020)))</f>
        <v>#VALUE!</v>
      </c>
      <c r="M4020" s="21" t="e">
        <f>IF(OR($B4020="",M$3&lt;$D4020+Настройки!$B$7),0,MAX(0,$E4020-MAX(0,SUMIFS(Тех_Движение!$G$2:$G$5111,Тех_Движение!$D$2:$D$5111,$C4020,Тех_Движение!$B$2:$B$5111,"&lt;="&amp;M$3)-$F4020)))</f>
        <v>#VALUE!</v>
      </c>
      <c r="N4020" s="21" t="e">
        <f>IF(OR($B4020="",N$3&lt;$D4020+Настройки!$B$7),0,MAX(0,$E4020-MAX(0,SUMIFS(Тех_Движение!$G$2:$G$5111,Тех_Движение!$D$2:$D$5111,$C4020,Тех_Движение!$B$2:$B$5111,"&lt;="&amp;N$3)-$F4020)))</f>
        <v>#VALUE!</v>
      </c>
      <c r="O4020" s="21" t="e">
        <f>IF(OR($B4020="",O$3&lt;$D4020+Настройки!$B$7),0,MAX(0,$E4020-MAX(0,SUMIFS(Тех_Движение!$G$2:$G$5111,Тех_Движение!$D$2:$D$5111,$C4020,Тех_Движение!$B$2:$B$5111,"&lt;="&amp;O$3)-$F4020)))</f>
        <v>#VALUE!</v>
      </c>
      <c r="P4020" s="21" t="e">
        <f>IF(OR($B4020="",P$3&lt;$D4020+Настройки!$B$7),0,MAX(0,$E4020-MAX(0,SUMIFS(Тех_Движение!$G$2:$G$5111,Тех_Движение!$D$2:$D$5111,$C4020,Тех_Движение!$B$2:$B$5111,"&lt;="&amp;P$3)-$F4020)))</f>
        <v>#VALUE!</v>
      </c>
      <c r="Q4020" s="21" t="e">
        <f>IF(OR($B4020="",Q$3&lt;$D4020+Настройки!$B$7),0,MAX(0,$E4020-MAX(0,SUMIFS(Тех_Движение!$G$2:$G$5111,Тех_Движение!$D$2:$D$5111,$C4020,Тех_Движение!$B$2:$B$5111,"&lt;="&amp;Q$3)-$F4020)))</f>
        <v>#VALUE!</v>
      </c>
      <c r="R4020" s="21" t="str">
        <f t="shared" si="187"/>
        <v/>
      </c>
      <c r="S4020" s="23" t="str">
        <f>IF($B4020="","",VLOOKUP($C4020,Настройки!$A$11:$L$17,9,FALSE))</f>
        <v/>
      </c>
      <c r="T4020" s="23" t="str">
        <f t="shared" si="188"/>
        <v/>
      </c>
    </row>
    <row r="4021" spans="1:20" x14ac:dyDescent="0.3">
      <c r="A4021" s="20">
        <f>Тех_Движение!$A$4018</f>
        <v>4017</v>
      </c>
      <c r="B4021" s="20" t="str">
        <f>IF(Тех_Движение!$F$4018&gt;0,Тех_Движение!$I$4018,"")</f>
        <v/>
      </c>
      <c r="C4021" s="20" t="str">
        <f>IF($B4021="","",Тех_Движение!$D$4018)</f>
        <v/>
      </c>
      <c r="D4021" s="9" t="str">
        <f>IF($B4021="","",Тех_Движение!$B$4018)</f>
        <v/>
      </c>
      <c r="E4021" s="21" t="str">
        <f>IF($B4021="","",Тех_Движение!$F$4018)</f>
        <v/>
      </c>
      <c r="F4021" s="21" t="str">
        <f>IF($B4021="","",SUMIFS($E$5:$E4020,$C$5:$C4020,$C4021))</f>
        <v/>
      </c>
      <c r="G4021" s="21" t="str">
        <f>IF($B4021="","",MAX(0,$E4021-MAX(0,SUMIFS(Тех_Движение!$G$2:$G$5111,Тех_Движение!$D$2:$D$5111,$C4021,Тех_Движение!$B$2:$B$5111,"&lt;="&amp;Настройки!$B$5-1)-$F4021)))</f>
        <v/>
      </c>
      <c r="H4021" s="21" t="str">
        <f>IF($B4021="","",IF(AND($D4021&gt;=Настройки!$B$5,$D4021&lt;=Настройки!$B$6),$E4021,0))</f>
        <v/>
      </c>
      <c r="I4021" s="21" t="str">
        <f t="shared" si="186"/>
        <v/>
      </c>
      <c r="J4021" s="21" t="str">
        <f>IF($B4021="","",MAX(0,$E4021-MAX(0,SUMIFS(Тех_Движение!$G$2:$G$5111,Тех_Движение!$D$2:$D$5111,$C4021,Тех_Движение!$B$2:$B$5111,"&lt;="&amp;Настройки!$B$6)-$F4021)))</f>
        <v/>
      </c>
      <c r="K4021" s="21" t="e">
        <f>IF(OR($B4021="",K$3&lt;$D4021+Настройки!$B$7),0,MAX(0,$E4021-MAX(0,SUMIFS(Тех_Движение!$G$2:$G$5111,Тех_Движение!$D$2:$D$5111,$C4021,Тех_Движение!$B$2:$B$5111,"&lt;="&amp;K$3)-$F4021)))</f>
        <v>#VALUE!</v>
      </c>
      <c r="L4021" s="21" t="e">
        <f>IF(OR($B4021="",L$3&lt;$D4021+Настройки!$B$7),0,MAX(0,$E4021-MAX(0,SUMIFS(Тех_Движение!$G$2:$G$5111,Тех_Движение!$D$2:$D$5111,$C4021,Тех_Движение!$B$2:$B$5111,"&lt;="&amp;L$3)-$F4021)))</f>
        <v>#VALUE!</v>
      </c>
      <c r="M4021" s="21" t="e">
        <f>IF(OR($B4021="",M$3&lt;$D4021+Настройки!$B$7),0,MAX(0,$E4021-MAX(0,SUMIFS(Тех_Движение!$G$2:$G$5111,Тех_Движение!$D$2:$D$5111,$C4021,Тех_Движение!$B$2:$B$5111,"&lt;="&amp;M$3)-$F4021)))</f>
        <v>#VALUE!</v>
      </c>
      <c r="N4021" s="21" t="e">
        <f>IF(OR($B4021="",N$3&lt;$D4021+Настройки!$B$7),0,MAX(0,$E4021-MAX(0,SUMIFS(Тех_Движение!$G$2:$G$5111,Тех_Движение!$D$2:$D$5111,$C4021,Тех_Движение!$B$2:$B$5111,"&lt;="&amp;N$3)-$F4021)))</f>
        <v>#VALUE!</v>
      </c>
      <c r="O4021" s="21" t="e">
        <f>IF(OR($B4021="",O$3&lt;$D4021+Настройки!$B$7),0,MAX(0,$E4021-MAX(0,SUMIFS(Тех_Движение!$G$2:$G$5111,Тех_Движение!$D$2:$D$5111,$C4021,Тех_Движение!$B$2:$B$5111,"&lt;="&amp;O$3)-$F4021)))</f>
        <v>#VALUE!</v>
      </c>
      <c r="P4021" s="21" t="e">
        <f>IF(OR($B4021="",P$3&lt;$D4021+Настройки!$B$7),0,MAX(0,$E4021-MAX(0,SUMIFS(Тех_Движение!$G$2:$G$5111,Тех_Движение!$D$2:$D$5111,$C4021,Тех_Движение!$B$2:$B$5111,"&lt;="&amp;P$3)-$F4021)))</f>
        <v>#VALUE!</v>
      </c>
      <c r="Q4021" s="21" t="e">
        <f>IF(OR($B4021="",Q$3&lt;$D4021+Настройки!$B$7),0,MAX(0,$E4021-MAX(0,SUMIFS(Тех_Движение!$G$2:$G$5111,Тех_Движение!$D$2:$D$5111,$C4021,Тех_Движение!$B$2:$B$5111,"&lt;="&amp;Q$3)-$F4021)))</f>
        <v>#VALUE!</v>
      </c>
      <c r="R4021" s="21" t="str">
        <f t="shared" si="187"/>
        <v/>
      </c>
      <c r="S4021" s="23" t="str">
        <f>IF($B4021="","",VLOOKUP($C4021,Настройки!$A$11:$L$17,9,FALSE))</f>
        <v/>
      </c>
      <c r="T4021" s="23" t="str">
        <f t="shared" si="188"/>
        <v/>
      </c>
    </row>
    <row r="4022" spans="1:20" x14ac:dyDescent="0.3">
      <c r="A4022" s="20">
        <f>Тех_Движение!$A$4019</f>
        <v>4018</v>
      </c>
      <c r="B4022" s="20" t="str">
        <f>IF(Тех_Движение!$F$4019&gt;0,Тех_Движение!$I$4019,"")</f>
        <v/>
      </c>
      <c r="C4022" s="20" t="str">
        <f>IF($B4022="","",Тех_Движение!$D$4019)</f>
        <v/>
      </c>
      <c r="D4022" s="9" t="str">
        <f>IF($B4022="","",Тех_Движение!$B$4019)</f>
        <v/>
      </c>
      <c r="E4022" s="21" t="str">
        <f>IF($B4022="","",Тех_Движение!$F$4019)</f>
        <v/>
      </c>
      <c r="F4022" s="21" t="str">
        <f>IF($B4022="","",SUMIFS($E$5:$E4021,$C$5:$C4021,$C4022))</f>
        <v/>
      </c>
      <c r="G4022" s="21" t="str">
        <f>IF($B4022="","",MAX(0,$E4022-MAX(0,SUMIFS(Тех_Движение!$G$2:$G$5111,Тех_Движение!$D$2:$D$5111,$C4022,Тех_Движение!$B$2:$B$5111,"&lt;="&amp;Настройки!$B$5-1)-$F4022)))</f>
        <v/>
      </c>
      <c r="H4022" s="21" t="str">
        <f>IF($B4022="","",IF(AND($D4022&gt;=Настройки!$B$5,$D4022&lt;=Настройки!$B$6),$E4022,0))</f>
        <v/>
      </c>
      <c r="I4022" s="21" t="str">
        <f t="shared" si="186"/>
        <v/>
      </c>
      <c r="J4022" s="21" t="str">
        <f>IF($B4022="","",MAX(0,$E4022-MAX(0,SUMIFS(Тех_Движение!$G$2:$G$5111,Тех_Движение!$D$2:$D$5111,$C4022,Тех_Движение!$B$2:$B$5111,"&lt;="&amp;Настройки!$B$6)-$F4022)))</f>
        <v/>
      </c>
      <c r="K4022" s="21" t="e">
        <f>IF(OR($B4022="",K$3&lt;$D4022+Настройки!$B$7),0,MAX(0,$E4022-MAX(0,SUMIFS(Тех_Движение!$G$2:$G$5111,Тех_Движение!$D$2:$D$5111,$C4022,Тех_Движение!$B$2:$B$5111,"&lt;="&amp;K$3)-$F4022)))</f>
        <v>#VALUE!</v>
      </c>
      <c r="L4022" s="21" t="e">
        <f>IF(OR($B4022="",L$3&lt;$D4022+Настройки!$B$7),0,MAX(0,$E4022-MAX(0,SUMIFS(Тех_Движение!$G$2:$G$5111,Тех_Движение!$D$2:$D$5111,$C4022,Тех_Движение!$B$2:$B$5111,"&lt;="&amp;L$3)-$F4022)))</f>
        <v>#VALUE!</v>
      </c>
      <c r="M4022" s="21" t="e">
        <f>IF(OR($B4022="",M$3&lt;$D4022+Настройки!$B$7),0,MAX(0,$E4022-MAX(0,SUMIFS(Тех_Движение!$G$2:$G$5111,Тех_Движение!$D$2:$D$5111,$C4022,Тех_Движение!$B$2:$B$5111,"&lt;="&amp;M$3)-$F4022)))</f>
        <v>#VALUE!</v>
      </c>
      <c r="N4022" s="21" t="e">
        <f>IF(OR($B4022="",N$3&lt;$D4022+Настройки!$B$7),0,MAX(0,$E4022-MAX(0,SUMIFS(Тех_Движение!$G$2:$G$5111,Тех_Движение!$D$2:$D$5111,$C4022,Тех_Движение!$B$2:$B$5111,"&lt;="&amp;N$3)-$F4022)))</f>
        <v>#VALUE!</v>
      </c>
      <c r="O4022" s="21" t="e">
        <f>IF(OR($B4022="",O$3&lt;$D4022+Настройки!$B$7),0,MAX(0,$E4022-MAX(0,SUMIFS(Тех_Движение!$G$2:$G$5111,Тех_Движение!$D$2:$D$5111,$C4022,Тех_Движение!$B$2:$B$5111,"&lt;="&amp;O$3)-$F4022)))</f>
        <v>#VALUE!</v>
      </c>
      <c r="P4022" s="21" t="e">
        <f>IF(OR($B4022="",P$3&lt;$D4022+Настройки!$B$7),0,MAX(0,$E4022-MAX(0,SUMIFS(Тех_Движение!$G$2:$G$5111,Тех_Движение!$D$2:$D$5111,$C4022,Тех_Движение!$B$2:$B$5111,"&lt;="&amp;P$3)-$F4022)))</f>
        <v>#VALUE!</v>
      </c>
      <c r="Q4022" s="21" t="e">
        <f>IF(OR($B4022="",Q$3&lt;$D4022+Настройки!$B$7),0,MAX(0,$E4022-MAX(0,SUMIFS(Тех_Движение!$G$2:$G$5111,Тех_Движение!$D$2:$D$5111,$C4022,Тех_Движение!$B$2:$B$5111,"&lt;="&amp;Q$3)-$F4022)))</f>
        <v>#VALUE!</v>
      </c>
      <c r="R4022" s="21" t="str">
        <f t="shared" si="187"/>
        <v/>
      </c>
      <c r="S4022" s="23" t="str">
        <f>IF($B4022="","",VLOOKUP($C4022,Настройки!$A$11:$L$17,9,FALSE))</f>
        <v/>
      </c>
      <c r="T4022" s="23" t="str">
        <f t="shared" si="188"/>
        <v/>
      </c>
    </row>
    <row r="4023" spans="1:20" x14ac:dyDescent="0.3">
      <c r="A4023" s="20">
        <f>Тех_Движение!$A$4020</f>
        <v>4019</v>
      </c>
      <c r="B4023" s="20" t="str">
        <f>IF(Тех_Движение!$F$4020&gt;0,Тех_Движение!$I$4020,"")</f>
        <v/>
      </c>
      <c r="C4023" s="20" t="str">
        <f>IF($B4023="","",Тех_Движение!$D$4020)</f>
        <v/>
      </c>
      <c r="D4023" s="9" t="str">
        <f>IF($B4023="","",Тех_Движение!$B$4020)</f>
        <v/>
      </c>
      <c r="E4023" s="21" t="str">
        <f>IF($B4023="","",Тех_Движение!$F$4020)</f>
        <v/>
      </c>
      <c r="F4023" s="21" t="str">
        <f>IF($B4023="","",SUMIFS($E$5:$E4022,$C$5:$C4022,$C4023))</f>
        <v/>
      </c>
      <c r="G4023" s="21" t="str">
        <f>IF($B4023="","",MAX(0,$E4023-MAX(0,SUMIFS(Тех_Движение!$G$2:$G$5111,Тех_Движение!$D$2:$D$5111,$C4023,Тех_Движение!$B$2:$B$5111,"&lt;="&amp;Настройки!$B$5-1)-$F4023)))</f>
        <v/>
      </c>
      <c r="H4023" s="21" t="str">
        <f>IF($B4023="","",IF(AND($D4023&gt;=Настройки!$B$5,$D4023&lt;=Настройки!$B$6),$E4023,0))</f>
        <v/>
      </c>
      <c r="I4023" s="21" t="str">
        <f t="shared" si="186"/>
        <v/>
      </c>
      <c r="J4023" s="21" t="str">
        <f>IF($B4023="","",MAX(0,$E4023-MAX(0,SUMIFS(Тех_Движение!$G$2:$G$5111,Тех_Движение!$D$2:$D$5111,$C4023,Тех_Движение!$B$2:$B$5111,"&lt;="&amp;Настройки!$B$6)-$F4023)))</f>
        <v/>
      </c>
      <c r="K4023" s="21" t="e">
        <f>IF(OR($B4023="",K$3&lt;$D4023+Настройки!$B$7),0,MAX(0,$E4023-MAX(0,SUMIFS(Тех_Движение!$G$2:$G$5111,Тех_Движение!$D$2:$D$5111,$C4023,Тех_Движение!$B$2:$B$5111,"&lt;="&amp;K$3)-$F4023)))</f>
        <v>#VALUE!</v>
      </c>
      <c r="L4023" s="21" t="e">
        <f>IF(OR($B4023="",L$3&lt;$D4023+Настройки!$B$7),0,MAX(0,$E4023-MAX(0,SUMIFS(Тех_Движение!$G$2:$G$5111,Тех_Движение!$D$2:$D$5111,$C4023,Тех_Движение!$B$2:$B$5111,"&lt;="&amp;L$3)-$F4023)))</f>
        <v>#VALUE!</v>
      </c>
      <c r="M4023" s="21" t="e">
        <f>IF(OR($B4023="",M$3&lt;$D4023+Настройки!$B$7),0,MAX(0,$E4023-MAX(0,SUMIFS(Тех_Движение!$G$2:$G$5111,Тех_Движение!$D$2:$D$5111,$C4023,Тех_Движение!$B$2:$B$5111,"&lt;="&amp;M$3)-$F4023)))</f>
        <v>#VALUE!</v>
      </c>
      <c r="N4023" s="21" t="e">
        <f>IF(OR($B4023="",N$3&lt;$D4023+Настройки!$B$7),0,MAX(0,$E4023-MAX(0,SUMIFS(Тех_Движение!$G$2:$G$5111,Тех_Движение!$D$2:$D$5111,$C4023,Тех_Движение!$B$2:$B$5111,"&lt;="&amp;N$3)-$F4023)))</f>
        <v>#VALUE!</v>
      </c>
      <c r="O4023" s="21" t="e">
        <f>IF(OR($B4023="",O$3&lt;$D4023+Настройки!$B$7),0,MAX(0,$E4023-MAX(0,SUMIFS(Тех_Движение!$G$2:$G$5111,Тех_Движение!$D$2:$D$5111,$C4023,Тех_Движение!$B$2:$B$5111,"&lt;="&amp;O$3)-$F4023)))</f>
        <v>#VALUE!</v>
      </c>
      <c r="P4023" s="21" t="e">
        <f>IF(OR($B4023="",P$3&lt;$D4023+Настройки!$B$7),0,MAX(0,$E4023-MAX(0,SUMIFS(Тех_Движение!$G$2:$G$5111,Тех_Движение!$D$2:$D$5111,$C4023,Тех_Движение!$B$2:$B$5111,"&lt;="&amp;P$3)-$F4023)))</f>
        <v>#VALUE!</v>
      </c>
      <c r="Q4023" s="21" t="e">
        <f>IF(OR($B4023="",Q$3&lt;$D4023+Настройки!$B$7),0,MAX(0,$E4023-MAX(0,SUMIFS(Тех_Движение!$G$2:$G$5111,Тех_Движение!$D$2:$D$5111,$C4023,Тех_Движение!$B$2:$B$5111,"&lt;="&amp;Q$3)-$F4023)))</f>
        <v>#VALUE!</v>
      </c>
      <c r="R4023" s="21" t="str">
        <f t="shared" si="187"/>
        <v/>
      </c>
      <c r="S4023" s="23" t="str">
        <f>IF($B4023="","",VLOOKUP($C4023,Настройки!$A$11:$L$17,9,FALSE))</f>
        <v/>
      </c>
      <c r="T4023" s="23" t="str">
        <f t="shared" si="188"/>
        <v/>
      </c>
    </row>
    <row r="4024" spans="1:20" x14ac:dyDescent="0.3">
      <c r="A4024" s="20">
        <f>Тех_Движение!$A$4021</f>
        <v>4020</v>
      </c>
      <c r="B4024" s="20" t="str">
        <f>IF(Тех_Движение!$F$4021&gt;0,Тех_Движение!$I$4021,"")</f>
        <v/>
      </c>
      <c r="C4024" s="20" t="str">
        <f>IF($B4024="","",Тех_Движение!$D$4021)</f>
        <v/>
      </c>
      <c r="D4024" s="9" t="str">
        <f>IF($B4024="","",Тех_Движение!$B$4021)</f>
        <v/>
      </c>
      <c r="E4024" s="21" t="str">
        <f>IF($B4024="","",Тех_Движение!$F$4021)</f>
        <v/>
      </c>
      <c r="F4024" s="21" t="str">
        <f>IF($B4024="","",SUMIFS($E$5:$E4023,$C$5:$C4023,$C4024))</f>
        <v/>
      </c>
      <c r="G4024" s="21" t="str">
        <f>IF($B4024="","",MAX(0,$E4024-MAX(0,SUMIFS(Тех_Движение!$G$2:$G$5111,Тех_Движение!$D$2:$D$5111,$C4024,Тех_Движение!$B$2:$B$5111,"&lt;="&amp;Настройки!$B$5-1)-$F4024)))</f>
        <v/>
      </c>
      <c r="H4024" s="21" t="str">
        <f>IF($B4024="","",IF(AND($D4024&gt;=Настройки!$B$5,$D4024&lt;=Настройки!$B$6),$E4024,0))</f>
        <v/>
      </c>
      <c r="I4024" s="21" t="str">
        <f t="shared" si="186"/>
        <v/>
      </c>
      <c r="J4024" s="21" t="str">
        <f>IF($B4024="","",MAX(0,$E4024-MAX(0,SUMIFS(Тех_Движение!$G$2:$G$5111,Тех_Движение!$D$2:$D$5111,$C4024,Тех_Движение!$B$2:$B$5111,"&lt;="&amp;Настройки!$B$6)-$F4024)))</f>
        <v/>
      </c>
      <c r="K4024" s="21" t="e">
        <f>IF(OR($B4024="",K$3&lt;$D4024+Настройки!$B$7),0,MAX(0,$E4024-MAX(0,SUMIFS(Тех_Движение!$G$2:$G$5111,Тех_Движение!$D$2:$D$5111,$C4024,Тех_Движение!$B$2:$B$5111,"&lt;="&amp;K$3)-$F4024)))</f>
        <v>#VALUE!</v>
      </c>
      <c r="L4024" s="21" t="e">
        <f>IF(OR($B4024="",L$3&lt;$D4024+Настройки!$B$7),0,MAX(0,$E4024-MAX(0,SUMIFS(Тех_Движение!$G$2:$G$5111,Тех_Движение!$D$2:$D$5111,$C4024,Тех_Движение!$B$2:$B$5111,"&lt;="&amp;L$3)-$F4024)))</f>
        <v>#VALUE!</v>
      </c>
      <c r="M4024" s="21" t="e">
        <f>IF(OR($B4024="",M$3&lt;$D4024+Настройки!$B$7),0,MAX(0,$E4024-MAX(0,SUMIFS(Тех_Движение!$G$2:$G$5111,Тех_Движение!$D$2:$D$5111,$C4024,Тех_Движение!$B$2:$B$5111,"&lt;="&amp;M$3)-$F4024)))</f>
        <v>#VALUE!</v>
      </c>
      <c r="N4024" s="21" t="e">
        <f>IF(OR($B4024="",N$3&lt;$D4024+Настройки!$B$7),0,MAX(0,$E4024-MAX(0,SUMIFS(Тех_Движение!$G$2:$G$5111,Тех_Движение!$D$2:$D$5111,$C4024,Тех_Движение!$B$2:$B$5111,"&lt;="&amp;N$3)-$F4024)))</f>
        <v>#VALUE!</v>
      </c>
      <c r="O4024" s="21" t="e">
        <f>IF(OR($B4024="",O$3&lt;$D4024+Настройки!$B$7),0,MAX(0,$E4024-MAX(0,SUMIFS(Тех_Движение!$G$2:$G$5111,Тех_Движение!$D$2:$D$5111,$C4024,Тех_Движение!$B$2:$B$5111,"&lt;="&amp;O$3)-$F4024)))</f>
        <v>#VALUE!</v>
      </c>
      <c r="P4024" s="21" t="e">
        <f>IF(OR($B4024="",P$3&lt;$D4024+Настройки!$B$7),0,MAX(0,$E4024-MAX(0,SUMIFS(Тех_Движение!$G$2:$G$5111,Тех_Движение!$D$2:$D$5111,$C4024,Тех_Движение!$B$2:$B$5111,"&lt;="&amp;P$3)-$F4024)))</f>
        <v>#VALUE!</v>
      </c>
      <c r="Q4024" s="21" t="e">
        <f>IF(OR($B4024="",Q$3&lt;$D4024+Настройки!$B$7),0,MAX(0,$E4024-MAX(0,SUMIFS(Тех_Движение!$G$2:$G$5111,Тех_Движение!$D$2:$D$5111,$C4024,Тех_Движение!$B$2:$B$5111,"&lt;="&amp;Q$3)-$F4024)))</f>
        <v>#VALUE!</v>
      </c>
      <c r="R4024" s="21" t="str">
        <f t="shared" si="187"/>
        <v/>
      </c>
      <c r="S4024" s="23" t="str">
        <f>IF($B4024="","",VLOOKUP($C4024,Настройки!$A$11:$L$17,9,FALSE))</f>
        <v/>
      </c>
      <c r="T4024" s="23" t="str">
        <f t="shared" si="188"/>
        <v/>
      </c>
    </row>
    <row r="4025" spans="1:20" x14ac:dyDescent="0.3">
      <c r="A4025" s="20">
        <f>Тех_Движение!$A$4022</f>
        <v>4021</v>
      </c>
      <c r="B4025" s="20" t="str">
        <f>IF(Тех_Движение!$F$4022&gt;0,Тех_Движение!$I$4022,"")</f>
        <v/>
      </c>
      <c r="C4025" s="20" t="str">
        <f>IF($B4025="","",Тех_Движение!$D$4022)</f>
        <v/>
      </c>
      <c r="D4025" s="9" t="str">
        <f>IF($B4025="","",Тех_Движение!$B$4022)</f>
        <v/>
      </c>
      <c r="E4025" s="21" t="str">
        <f>IF($B4025="","",Тех_Движение!$F$4022)</f>
        <v/>
      </c>
      <c r="F4025" s="21" t="str">
        <f>IF($B4025="","",SUMIFS($E$5:$E4024,$C$5:$C4024,$C4025))</f>
        <v/>
      </c>
      <c r="G4025" s="21" t="str">
        <f>IF($B4025="","",MAX(0,$E4025-MAX(0,SUMIFS(Тех_Движение!$G$2:$G$5111,Тех_Движение!$D$2:$D$5111,$C4025,Тех_Движение!$B$2:$B$5111,"&lt;="&amp;Настройки!$B$5-1)-$F4025)))</f>
        <v/>
      </c>
      <c r="H4025" s="21" t="str">
        <f>IF($B4025="","",IF(AND($D4025&gt;=Настройки!$B$5,$D4025&lt;=Настройки!$B$6),$E4025,0))</f>
        <v/>
      </c>
      <c r="I4025" s="21" t="str">
        <f t="shared" si="186"/>
        <v/>
      </c>
      <c r="J4025" s="21" t="str">
        <f>IF($B4025="","",MAX(0,$E4025-MAX(0,SUMIFS(Тех_Движение!$G$2:$G$5111,Тех_Движение!$D$2:$D$5111,$C4025,Тех_Движение!$B$2:$B$5111,"&lt;="&amp;Настройки!$B$6)-$F4025)))</f>
        <v/>
      </c>
      <c r="K4025" s="21" t="e">
        <f>IF(OR($B4025="",K$3&lt;$D4025+Настройки!$B$7),0,MAX(0,$E4025-MAX(0,SUMIFS(Тех_Движение!$G$2:$G$5111,Тех_Движение!$D$2:$D$5111,$C4025,Тех_Движение!$B$2:$B$5111,"&lt;="&amp;K$3)-$F4025)))</f>
        <v>#VALUE!</v>
      </c>
      <c r="L4025" s="21" t="e">
        <f>IF(OR($B4025="",L$3&lt;$D4025+Настройки!$B$7),0,MAX(0,$E4025-MAX(0,SUMIFS(Тех_Движение!$G$2:$G$5111,Тех_Движение!$D$2:$D$5111,$C4025,Тех_Движение!$B$2:$B$5111,"&lt;="&amp;L$3)-$F4025)))</f>
        <v>#VALUE!</v>
      </c>
      <c r="M4025" s="21" t="e">
        <f>IF(OR($B4025="",M$3&lt;$D4025+Настройки!$B$7),0,MAX(0,$E4025-MAX(0,SUMIFS(Тех_Движение!$G$2:$G$5111,Тех_Движение!$D$2:$D$5111,$C4025,Тех_Движение!$B$2:$B$5111,"&lt;="&amp;M$3)-$F4025)))</f>
        <v>#VALUE!</v>
      </c>
      <c r="N4025" s="21" t="e">
        <f>IF(OR($B4025="",N$3&lt;$D4025+Настройки!$B$7),0,MAX(0,$E4025-MAX(0,SUMIFS(Тех_Движение!$G$2:$G$5111,Тех_Движение!$D$2:$D$5111,$C4025,Тех_Движение!$B$2:$B$5111,"&lt;="&amp;N$3)-$F4025)))</f>
        <v>#VALUE!</v>
      </c>
      <c r="O4025" s="21" t="e">
        <f>IF(OR($B4025="",O$3&lt;$D4025+Настройки!$B$7),0,MAX(0,$E4025-MAX(0,SUMIFS(Тех_Движение!$G$2:$G$5111,Тех_Движение!$D$2:$D$5111,$C4025,Тех_Движение!$B$2:$B$5111,"&lt;="&amp;O$3)-$F4025)))</f>
        <v>#VALUE!</v>
      </c>
      <c r="P4025" s="21" t="e">
        <f>IF(OR($B4025="",P$3&lt;$D4025+Настройки!$B$7),0,MAX(0,$E4025-MAX(0,SUMIFS(Тех_Движение!$G$2:$G$5111,Тех_Движение!$D$2:$D$5111,$C4025,Тех_Движение!$B$2:$B$5111,"&lt;="&amp;P$3)-$F4025)))</f>
        <v>#VALUE!</v>
      </c>
      <c r="Q4025" s="21" t="e">
        <f>IF(OR($B4025="",Q$3&lt;$D4025+Настройки!$B$7),0,MAX(0,$E4025-MAX(0,SUMIFS(Тех_Движение!$G$2:$G$5111,Тех_Движение!$D$2:$D$5111,$C4025,Тех_Движение!$B$2:$B$5111,"&lt;="&amp;Q$3)-$F4025)))</f>
        <v>#VALUE!</v>
      </c>
      <c r="R4025" s="21" t="str">
        <f t="shared" si="187"/>
        <v/>
      </c>
      <c r="S4025" s="23" t="str">
        <f>IF($B4025="","",VLOOKUP($C4025,Настройки!$A$11:$L$17,9,FALSE))</f>
        <v/>
      </c>
      <c r="T4025" s="23" t="str">
        <f t="shared" si="188"/>
        <v/>
      </c>
    </row>
    <row r="4026" spans="1:20" x14ac:dyDescent="0.3">
      <c r="A4026" s="20">
        <f>Тех_Движение!$A$4023</f>
        <v>4022</v>
      </c>
      <c r="B4026" s="20" t="str">
        <f>IF(Тех_Движение!$F$4023&gt;0,Тех_Движение!$I$4023,"")</f>
        <v/>
      </c>
      <c r="C4026" s="20" t="str">
        <f>IF($B4026="","",Тех_Движение!$D$4023)</f>
        <v/>
      </c>
      <c r="D4026" s="9" t="str">
        <f>IF($B4026="","",Тех_Движение!$B$4023)</f>
        <v/>
      </c>
      <c r="E4026" s="21" t="str">
        <f>IF($B4026="","",Тех_Движение!$F$4023)</f>
        <v/>
      </c>
      <c r="F4026" s="21" t="str">
        <f>IF($B4026="","",SUMIFS($E$5:$E4025,$C$5:$C4025,$C4026))</f>
        <v/>
      </c>
      <c r="G4026" s="21" t="str">
        <f>IF($B4026="","",MAX(0,$E4026-MAX(0,SUMIFS(Тех_Движение!$G$2:$G$5111,Тех_Движение!$D$2:$D$5111,$C4026,Тех_Движение!$B$2:$B$5111,"&lt;="&amp;Настройки!$B$5-1)-$F4026)))</f>
        <v/>
      </c>
      <c r="H4026" s="21" t="str">
        <f>IF($B4026="","",IF(AND($D4026&gt;=Настройки!$B$5,$D4026&lt;=Настройки!$B$6),$E4026,0))</f>
        <v/>
      </c>
      <c r="I4026" s="21" t="str">
        <f t="shared" si="186"/>
        <v/>
      </c>
      <c r="J4026" s="21" t="str">
        <f>IF($B4026="","",MAX(0,$E4026-MAX(0,SUMIFS(Тех_Движение!$G$2:$G$5111,Тех_Движение!$D$2:$D$5111,$C4026,Тех_Движение!$B$2:$B$5111,"&lt;="&amp;Настройки!$B$6)-$F4026)))</f>
        <v/>
      </c>
      <c r="K4026" s="21" t="e">
        <f>IF(OR($B4026="",K$3&lt;$D4026+Настройки!$B$7),0,MAX(0,$E4026-MAX(0,SUMIFS(Тех_Движение!$G$2:$G$5111,Тех_Движение!$D$2:$D$5111,$C4026,Тех_Движение!$B$2:$B$5111,"&lt;="&amp;K$3)-$F4026)))</f>
        <v>#VALUE!</v>
      </c>
      <c r="L4026" s="21" t="e">
        <f>IF(OR($B4026="",L$3&lt;$D4026+Настройки!$B$7),0,MAX(0,$E4026-MAX(0,SUMIFS(Тех_Движение!$G$2:$G$5111,Тех_Движение!$D$2:$D$5111,$C4026,Тех_Движение!$B$2:$B$5111,"&lt;="&amp;L$3)-$F4026)))</f>
        <v>#VALUE!</v>
      </c>
      <c r="M4026" s="21" t="e">
        <f>IF(OR($B4026="",M$3&lt;$D4026+Настройки!$B$7),0,MAX(0,$E4026-MAX(0,SUMIFS(Тех_Движение!$G$2:$G$5111,Тех_Движение!$D$2:$D$5111,$C4026,Тех_Движение!$B$2:$B$5111,"&lt;="&amp;M$3)-$F4026)))</f>
        <v>#VALUE!</v>
      </c>
      <c r="N4026" s="21" t="e">
        <f>IF(OR($B4026="",N$3&lt;$D4026+Настройки!$B$7),0,MAX(0,$E4026-MAX(0,SUMIFS(Тех_Движение!$G$2:$G$5111,Тех_Движение!$D$2:$D$5111,$C4026,Тех_Движение!$B$2:$B$5111,"&lt;="&amp;N$3)-$F4026)))</f>
        <v>#VALUE!</v>
      </c>
      <c r="O4026" s="21" t="e">
        <f>IF(OR($B4026="",O$3&lt;$D4026+Настройки!$B$7),0,MAX(0,$E4026-MAX(0,SUMIFS(Тех_Движение!$G$2:$G$5111,Тех_Движение!$D$2:$D$5111,$C4026,Тех_Движение!$B$2:$B$5111,"&lt;="&amp;O$3)-$F4026)))</f>
        <v>#VALUE!</v>
      </c>
      <c r="P4026" s="21" t="e">
        <f>IF(OR($B4026="",P$3&lt;$D4026+Настройки!$B$7),0,MAX(0,$E4026-MAX(0,SUMIFS(Тех_Движение!$G$2:$G$5111,Тех_Движение!$D$2:$D$5111,$C4026,Тех_Движение!$B$2:$B$5111,"&lt;="&amp;P$3)-$F4026)))</f>
        <v>#VALUE!</v>
      </c>
      <c r="Q4026" s="21" t="e">
        <f>IF(OR($B4026="",Q$3&lt;$D4026+Настройки!$B$7),0,MAX(0,$E4026-MAX(0,SUMIFS(Тех_Движение!$G$2:$G$5111,Тех_Движение!$D$2:$D$5111,$C4026,Тех_Движение!$B$2:$B$5111,"&lt;="&amp;Q$3)-$F4026)))</f>
        <v>#VALUE!</v>
      </c>
      <c r="R4026" s="21" t="str">
        <f t="shared" si="187"/>
        <v/>
      </c>
      <c r="S4026" s="23" t="str">
        <f>IF($B4026="","",VLOOKUP($C4026,Настройки!$A$11:$L$17,9,FALSE))</f>
        <v/>
      </c>
      <c r="T4026" s="23" t="str">
        <f t="shared" si="188"/>
        <v/>
      </c>
    </row>
    <row r="4027" spans="1:20" x14ac:dyDescent="0.3">
      <c r="A4027" s="20">
        <f>Тех_Движение!$A$4024</f>
        <v>4023</v>
      </c>
      <c r="B4027" s="20" t="str">
        <f>IF(Тех_Движение!$F$4024&gt;0,Тех_Движение!$I$4024,"")</f>
        <v/>
      </c>
      <c r="C4027" s="20" t="str">
        <f>IF($B4027="","",Тех_Движение!$D$4024)</f>
        <v/>
      </c>
      <c r="D4027" s="9" t="str">
        <f>IF($B4027="","",Тех_Движение!$B$4024)</f>
        <v/>
      </c>
      <c r="E4027" s="21" t="str">
        <f>IF($B4027="","",Тех_Движение!$F$4024)</f>
        <v/>
      </c>
      <c r="F4027" s="21" t="str">
        <f>IF($B4027="","",SUMIFS($E$5:$E4026,$C$5:$C4026,$C4027))</f>
        <v/>
      </c>
      <c r="G4027" s="21" t="str">
        <f>IF($B4027="","",MAX(0,$E4027-MAX(0,SUMIFS(Тех_Движение!$G$2:$G$5111,Тех_Движение!$D$2:$D$5111,$C4027,Тех_Движение!$B$2:$B$5111,"&lt;="&amp;Настройки!$B$5-1)-$F4027)))</f>
        <v/>
      </c>
      <c r="H4027" s="21" t="str">
        <f>IF($B4027="","",IF(AND($D4027&gt;=Настройки!$B$5,$D4027&lt;=Настройки!$B$6),$E4027,0))</f>
        <v/>
      </c>
      <c r="I4027" s="21" t="str">
        <f t="shared" si="186"/>
        <v/>
      </c>
      <c r="J4027" s="21" t="str">
        <f>IF($B4027="","",MAX(0,$E4027-MAX(0,SUMIFS(Тех_Движение!$G$2:$G$5111,Тех_Движение!$D$2:$D$5111,$C4027,Тех_Движение!$B$2:$B$5111,"&lt;="&amp;Настройки!$B$6)-$F4027)))</f>
        <v/>
      </c>
      <c r="K4027" s="21" t="e">
        <f>IF(OR($B4027="",K$3&lt;$D4027+Настройки!$B$7),0,MAX(0,$E4027-MAX(0,SUMIFS(Тех_Движение!$G$2:$G$5111,Тех_Движение!$D$2:$D$5111,$C4027,Тех_Движение!$B$2:$B$5111,"&lt;="&amp;K$3)-$F4027)))</f>
        <v>#VALUE!</v>
      </c>
      <c r="L4027" s="21" t="e">
        <f>IF(OR($B4027="",L$3&lt;$D4027+Настройки!$B$7),0,MAX(0,$E4027-MAX(0,SUMIFS(Тех_Движение!$G$2:$G$5111,Тех_Движение!$D$2:$D$5111,$C4027,Тех_Движение!$B$2:$B$5111,"&lt;="&amp;L$3)-$F4027)))</f>
        <v>#VALUE!</v>
      </c>
      <c r="M4027" s="21" t="e">
        <f>IF(OR($B4027="",M$3&lt;$D4027+Настройки!$B$7),0,MAX(0,$E4027-MAX(0,SUMIFS(Тех_Движение!$G$2:$G$5111,Тех_Движение!$D$2:$D$5111,$C4027,Тех_Движение!$B$2:$B$5111,"&lt;="&amp;M$3)-$F4027)))</f>
        <v>#VALUE!</v>
      </c>
      <c r="N4027" s="21" t="e">
        <f>IF(OR($B4027="",N$3&lt;$D4027+Настройки!$B$7),0,MAX(0,$E4027-MAX(0,SUMIFS(Тех_Движение!$G$2:$G$5111,Тех_Движение!$D$2:$D$5111,$C4027,Тех_Движение!$B$2:$B$5111,"&lt;="&amp;N$3)-$F4027)))</f>
        <v>#VALUE!</v>
      </c>
      <c r="O4027" s="21" t="e">
        <f>IF(OR($B4027="",O$3&lt;$D4027+Настройки!$B$7),0,MAX(0,$E4027-MAX(0,SUMIFS(Тех_Движение!$G$2:$G$5111,Тех_Движение!$D$2:$D$5111,$C4027,Тех_Движение!$B$2:$B$5111,"&lt;="&amp;O$3)-$F4027)))</f>
        <v>#VALUE!</v>
      </c>
      <c r="P4027" s="21" t="e">
        <f>IF(OR($B4027="",P$3&lt;$D4027+Настройки!$B$7),0,MAX(0,$E4027-MAX(0,SUMIFS(Тех_Движение!$G$2:$G$5111,Тех_Движение!$D$2:$D$5111,$C4027,Тех_Движение!$B$2:$B$5111,"&lt;="&amp;P$3)-$F4027)))</f>
        <v>#VALUE!</v>
      </c>
      <c r="Q4027" s="21" t="e">
        <f>IF(OR($B4027="",Q$3&lt;$D4027+Настройки!$B$7),0,MAX(0,$E4027-MAX(0,SUMIFS(Тех_Движение!$G$2:$G$5111,Тех_Движение!$D$2:$D$5111,$C4027,Тех_Движение!$B$2:$B$5111,"&lt;="&amp;Q$3)-$F4027)))</f>
        <v>#VALUE!</v>
      </c>
      <c r="R4027" s="21" t="str">
        <f t="shared" si="187"/>
        <v/>
      </c>
      <c r="S4027" s="23" t="str">
        <f>IF($B4027="","",VLOOKUP($C4027,Настройки!$A$11:$L$17,9,FALSE))</f>
        <v/>
      </c>
      <c r="T4027" s="23" t="str">
        <f t="shared" si="188"/>
        <v/>
      </c>
    </row>
    <row r="4028" spans="1:20" x14ac:dyDescent="0.3">
      <c r="A4028" s="20">
        <f>Тех_Движение!$A$4025</f>
        <v>4024</v>
      </c>
      <c r="B4028" s="20" t="str">
        <f>IF(Тех_Движение!$F$4025&gt;0,Тех_Движение!$I$4025,"")</f>
        <v/>
      </c>
      <c r="C4028" s="20" t="str">
        <f>IF($B4028="","",Тех_Движение!$D$4025)</f>
        <v/>
      </c>
      <c r="D4028" s="9" t="str">
        <f>IF($B4028="","",Тех_Движение!$B$4025)</f>
        <v/>
      </c>
      <c r="E4028" s="21" t="str">
        <f>IF($B4028="","",Тех_Движение!$F$4025)</f>
        <v/>
      </c>
      <c r="F4028" s="21" t="str">
        <f>IF($B4028="","",SUMIFS($E$5:$E4027,$C$5:$C4027,$C4028))</f>
        <v/>
      </c>
      <c r="G4028" s="21" t="str">
        <f>IF($B4028="","",MAX(0,$E4028-MAX(0,SUMIFS(Тех_Движение!$G$2:$G$5111,Тех_Движение!$D$2:$D$5111,$C4028,Тех_Движение!$B$2:$B$5111,"&lt;="&amp;Настройки!$B$5-1)-$F4028)))</f>
        <v/>
      </c>
      <c r="H4028" s="21" t="str">
        <f>IF($B4028="","",IF(AND($D4028&gt;=Настройки!$B$5,$D4028&lt;=Настройки!$B$6),$E4028,0))</f>
        <v/>
      </c>
      <c r="I4028" s="21" t="str">
        <f t="shared" si="186"/>
        <v/>
      </c>
      <c r="J4028" s="21" t="str">
        <f>IF($B4028="","",MAX(0,$E4028-MAX(0,SUMIFS(Тех_Движение!$G$2:$G$5111,Тех_Движение!$D$2:$D$5111,$C4028,Тех_Движение!$B$2:$B$5111,"&lt;="&amp;Настройки!$B$6)-$F4028)))</f>
        <v/>
      </c>
      <c r="K4028" s="21" t="e">
        <f>IF(OR($B4028="",K$3&lt;$D4028+Настройки!$B$7),0,MAX(0,$E4028-MAX(0,SUMIFS(Тех_Движение!$G$2:$G$5111,Тех_Движение!$D$2:$D$5111,$C4028,Тех_Движение!$B$2:$B$5111,"&lt;="&amp;K$3)-$F4028)))</f>
        <v>#VALUE!</v>
      </c>
      <c r="L4028" s="21" t="e">
        <f>IF(OR($B4028="",L$3&lt;$D4028+Настройки!$B$7),0,MAX(0,$E4028-MAX(0,SUMIFS(Тех_Движение!$G$2:$G$5111,Тех_Движение!$D$2:$D$5111,$C4028,Тех_Движение!$B$2:$B$5111,"&lt;="&amp;L$3)-$F4028)))</f>
        <v>#VALUE!</v>
      </c>
      <c r="M4028" s="21" t="e">
        <f>IF(OR($B4028="",M$3&lt;$D4028+Настройки!$B$7),0,MAX(0,$E4028-MAX(0,SUMIFS(Тех_Движение!$G$2:$G$5111,Тех_Движение!$D$2:$D$5111,$C4028,Тех_Движение!$B$2:$B$5111,"&lt;="&amp;M$3)-$F4028)))</f>
        <v>#VALUE!</v>
      </c>
      <c r="N4028" s="21" t="e">
        <f>IF(OR($B4028="",N$3&lt;$D4028+Настройки!$B$7),0,MAX(0,$E4028-MAX(0,SUMIFS(Тех_Движение!$G$2:$G$5111,Тех_Движение!$D$2:$D$5111,$C4028,Тех_Движение!$B$2:$B$5111,"&lt;="&amp;N$3)-$F4028)))</f>
        <v>#VALUE!</v>
      </c>
      <c r="O4028" s="21" t="e">
        <f>IF(OR($B4028="",O$3&lt;$D4028+Настройки!$B$7),0,MAX(0,$E4028-MAX(0,SUMIFS(Тех_Движение!$G$2:$G$5111,Тех_Движение!$D$2:$D$5111,$C4028,Тех_Движение!$B$2:$B$5111,"&lt;="&amp;O$3)-$F4028)))</f>
        <v>#VALUE!</v>
      </c>
      <c r="P4028" s="21" t="e">
        <f>IF(OR($B4028="",P$3&lt;$D4028+Настройки!$B$7),0,MAX(0,$E4028-MAX(0,SUMIFS(Тех_Движение!$G$2:$G$5111,Тех_Движение!$D$2:$D$5111,$C4028,Тех_Движение!$B$2:$B$5111,"&lt;="&amp;P$3)-$F4028)))</f>
        <v>#VALUE!</v>
      </c>
      <c r="Q4028" s="21" t="e">
        <f>IF(OR($B4028="",Q$3&lt;$D4028+Настройки!$B$7),0,MAX(0,$E4028-MAX(0,SUMIFS(Тех_Движение!$G$2:$G$5111,Тех_Движение!$D$2:$D$5111,$C4028,Тех_Движение!$B$2:$B$5111,"&lt;="&amp;Q$3)-$F4028)))</f>
        <v>#VALUE!</v>
      </c>
      <c r="R4028" s="21" t="str">
        <f t="shared" si="187"/>
        <v/>
      </c>
      <c r="S4028" s="23" t="str">
        <f>IF($B4028="","",VLOOKUP($C4028,Настройки!$A$11:$L$17,9,FALSE))</f>
        <v/>
      </c>
      <c r="T4028" s="23" t="str">
        <f t="shared" si="188"/>
        <v/>
      </c>
    </row>
    <row r="4029" spans="1:20" x14ac:dyDescent="0.3">
      <c r="A4029" s="20">
        <f>Тех_Движение!$A$4026</f>
        <v>4025</v>
      </c>
      <c r="B4029" s="20" t="str">
        <f>IF(Тех_Движение!$F$4026&gt;0,Тех_Движение!$I$4026,"")</f>
        <v/>
      </c>
      <c r="C4029" s="20" t="str">
        <f>IF($B4029="","",Тех_Движение!$D$4026)</f>
        <v/>
      </c>
      <c r="D4029" s="9" t="str">
        <f>IF($B4029="","",Тех_Движение!$B$4026)</f>
        <v/>
      </c>
      <c r="E4029" s="21" t="str">
        <f>IF($B4029="","",Тех_Движение!$F$4026)</f>
        <v/>
      </c>
      <c r="F4029" s="21" t="str">
        <f>IF($B4029="","",SUMIFS($E$5:$E4028,$C$5:$C4028,$C4029))</f>
        <v/>
      </c>
      <c r="G4029" s="21" t="str">
        <f>IF($B4029="","",MAX(0,$E4029-MAX(0,SUMIFS(Тех_Движение!$G$2:$G$5111,Тех_Движение!$D$2:$D$5111,$C4029,Тех_Движение!$B$2:$B$5111,"&lt;="&amp;Настройки!$B$5-1)-$F4029)))</f>
        <v/>
      </c>
      <c r="H4029" s="21" t="str">
        <f>IF($B4029="","",IF(AND($D4029&gt;=Настройки!$B$5,$D4029&lt;=Настройки!$B$6),$E4029,0))</f>
        <v/>
      </c>
      <c r="I4029" s="21" t="str">
        <f t="shared" si="186"/>
        <v/>
      </c>
      <c r="J4029" s="21" t="str">
        <f>IF($B4029="","",MAX(0,$E4029-MAX(0,SUMIFS(Тех_Движение!$G$2:$G$5111,Тех_Движение!$D$2:$D$5111,$C4029,Тех_Движение!$B$2:$B$5111,"&lt;="&amp;Настройки!$B$6)-$F4029)))</f>
        <v/>
      </c>
      <c r="K4029" s="21" t="e">
        <f>IF(OR($B4029="",K$3&lt;$D4029+Настройки!$B$7),0,MAX(0,$E4029-MAX(0,SUMIFS(Тех_Движение!$G$2:$G$5111,Тех_Движение!$D$2:$D$5111,$C4029,Тех_Движение!$B$2:$B$5111,"&lt;="&amp;K$3)-$F4029)))</f>
        <v>#VALUE!</v>
      </c>
      <c r="L4029" s="21" t="e">
        <f>IF(OR($B4029="",L$3&lt;$D4029+Настройки!$B$7),0,MAX(0,$E4029-MAX(0,SUMIFS(Тех_Движение!$G$2:$G$5111,Тех_Движение!$D$2:$D$5111,$C4029,Тех_Движение!$B$2:$B$5111,"&lt;="&amp;L$3)-$F4029)))</f>
        <v>#VALUE!</v>
      </c>
      <c r="M4029" s="21" t="e">
        <f>IF(OR($B4029="",M$3&lt;$D4029+Настройки!$B$7),0,MAX(0,$E4029-MAX(0,SUMIFS(Тех_Движение!$G$2:$G$5111,Тех_Движение!$D$2:$D$5111,$C4029,Тех_Движение!$B$2:$B$5111,"&lt;="&amp;M$3)-$F4029)))</f>
        <v>#VALUE!</v>
      </c>
      <c r="N4029" s="21" t="e">
        <f>IF(OR($B4029="",N$3&lt;$D4029+Настройки!$B$7),0,MAX(0,$E4029-MAX(0,SUMIFS(Тех_Движение!$G$2:$G$5111,Тех_Движение!$D$2:$D$5111,$C4029,Тех_Движение!$B$2:$B$5111,"&lt;="&amp;N$3)-$F4029)))</f>
        <v>#VALUE!</v>
      </c>
      <c r="O4029" s="21" t="e">
        <f>IF(OR($B4029="",O$3&lt;$D4029+Настройки!$B$7),0,MAX(0,$E4029-MAX(0,SUMIFS(Тех_Движение!$G$2:$G$5111,Тех_Движение!$D$2:$D$5111,$C4029,Тех_Движение!$B$2:$B$5111,"&lt;="&amp;O$3)-$F4029)))</f>
        <v>#VALUE!</v>
      </c>
      <c r="P4029" s="21" t="e">
        <f>IF(OR($B4029="",P$3&lt;$D4029+Настройки!$B$7),0,MAX(0,$E4029-MAX(0,SUMIFS(Тех_Движение!$G$2:$G$5111,Тех_Движение!$D$2:$D$5111,$C4029,Тех_Движение!$B$2:$B$5111,"&lt;="&amp;P$3)-$F4029)))</f>
        <v>#VALUE!</v>
      </c>
      <c r="Q4029" s="21" t="e">
        <f>IF(OR($B4029="",Q$3&lt;$D4029+Настройки!$B$7),0,MAX(0,$E4029-MAX(0,SUMIFS(Тех_Движение!$G$2:$G$5111,Тех_Движение!$D$2:$D$5111,$C4029,Тех_Движение!$B$2:$B$5111,"&lt;="&amp;Q$3)-$F4029)))</f>
        <v>#VALUE!</v>
      </c>
      <c r="R4029" s="21" t="str">
        <f t="shared" si="187"/>
        <v/>
      </c>
      <c r="S4029" s="23" t="str">
        <f>IF($B4029="","",VLOOKUP($C4029,Настройки!$A$11:$L$17,9,FALSE))</f>
        <v/>
      </c>
      <c r="T4029" s="23" t="str">
        <f t="shared" si="188"/>
        <v/>
      </c>
    </row>
    <row r="4030" spans="1:20" x14ac:dyDescent="0.3">
      <c r="A4030" s="20">
        <f>Тех_Движение!$A$4027</f>
        <v>4026</v>
      </c>
      <c r="B4030" s="20" t="str">
        <f>IF(Тех_Движение!$F$4027&gt;0,Тех_Движение!$I$4027,"")</f>
        <v/>
      </c>
      <c r="C4030" s="20" t="str">
        <f>IF($B4030="","",Тех_Движение!$D$4027)</f>
        <v/>
      </c>
      <c r="D4030" s="9" t="str">
        <f>IF($B4030="","",Тех_Движение!$B$4027)</f>
        <v/>
      </c>
      <c r="E4030" s="21" t="str">
        <f>IF($B4030="","",Тех_Движение!$F$4027)</f>
        <v/>
      </c>
      <c r="F4030" s="21" t="str">
        <f>IF($B4030="","",SUMIFS($E$5:$E4029,$C$5:$C4029,$C4030))</f>
        <v/>
      </c>
      <c r="G4030" s="21" t="str">
        <f>IF($B4030="","",MAX(0,$E4030-MAX(0,SUMIFS(Тех_Движение!$G$2:$G$5111,Тех_Движение!$D$2:$D$5111,$C4030,Тех_Движение!$B$2:$B$5111,"&lt;="&amp;Настройки!$B$5-1)-$F4030)))</f>
        <v/>
      </c>
      <c r="H4030" s="21" t="str">
        <f>IF($B4030="","",IF(AND($D4030&gt;=Настройки!$B$5,$D4030&lt;=Настройки!$B$6),$E4030,0))</f>
        <v/>
      </c>
      <c r="I4030" s="21" t="str">
        <f t="shared" si="186"/>
        <v/>
      </c>
      <c r="J4030" s="21" t="str">
        <f>IF($B4030="","",MAX(0,$E4030-MAX(0,SUMIFS(Тех_Движение!$G$2:$G$5111,Тех_Движение!$D$2:$D$5111,$C4030,Тех_Движение!$B$2:$B$5111,"&lt;="&amp;Настройки!$B$6)-$F4030)))</f>
        <v/>
      </c>
      <c r="K4030" s="21" t="e">
        <f>IF(OR($B4030="",K$3&lt;$D4030+Настройки!$B$7),0,MAX(0,$E4030-MAX(0,SUMIFS(Тех_Движение!$G$2:$G$5111,Тех_Движение!$D$2:$D$5111,$C4030,Тех_Движение!$B$2:$B$5111,"&lt;="&amp;K$3)-$F4030)))</f>
        <v>#VALUE!</v>
      </c>
      <c r="L4030" s="21" t="e">
        <f>IF(OR($B4030="",L$3&lt;$D4030+Настройки!$B$7),0,MAX(0,$E4030-MAX(0,SUMIFS(Тех_Движение!$G$2:$G$5111,Тех_Движение!$D$2:$D$5111,$C4030,Тех_Движение!$B$2:$B$5111,"&lt;="&amp;L$3)-$F4030)))</f>
        <v>#VALUE!</v>
      </c>
      <c r="M4030" s="21" t="e">
        <f>IF(OR($B4030="",M$3&lt;$D4030+Настройки!$B$7),0,MAX(0,$E4030-MAX(0,SUMIFS(Тех_Движение!$G$2:$G$5111,Тех_Движение!$D$2:$D$5111,$C4030,Тех_Движение!$B$2:$B$5111,"&lt;="&amp;M$3)-$F4030)))</f>
        <v>#VALUE!</v>
      </c>
      <c r="N4030" s="21" t="e">
        <f>IF(OR($B4030="",N$3&lt;$D4030+Настройки!$B$7),0,MAX(0,$E4030-MAX(0,SUMIFS(Тех_Движение!$G$2:$G$5111,Тех_Движение!$D$2:$D$5111,$C4030,Тех_Движение!$B$2:$B$5111,"&lt;="&amp;N$3)-$F4030)))</f>
        <v>#VALUE!</v>
      </c>
      <c r="O4030" s="21" t="e">
        <f>IF(OR($B4030="",O$3&lt;$D4030+Настройки!$B$7),0,MAX(0,$E4030-MAX(0,SUMIFS(Тех_Движение!$G$2:$G$5111,Тех_Движение!$D$2:$D$5111,$C4030,Тех_Движение!$B$2:$B$5111,"&lt;="&amp;O$3)-$F4030)))</f>
        <v>#VALUE!</v>
      </c>
      <c r="P4030" s="21" t="e">
        <f>IF(OR($B4030="",P$3&lt;$D4030+Настройки!$B$7),0,MAX(0,$E4030-MAX(0,SUMIFS(Тех_Движение!$G$2:$G$5111,Тех_Движение!$D$2:$D$5111,$C4030,Тех_Движение!$B$2:$B$5111,"&lt;="&amp;P$3)-$F4030)))</f>
        <v>#VALUE!</v>
      </c>
      <c r="Q4030" s="21" t="e">
        <f>IF(OR($B4030="",Q$3&lt;$D4030+Настройки!$B$7),0,MAX(0,$E4030-MAX(0,SUMIFS(Тех_Движение!$G$2:$G$5111,Тех_Движение!$D$2:$D$5111,$C4030,Тех_Движение!$B$2:$B$5111,"&lt;="&amp;Q$3)-$F4030)))</f>
        <v>#VALUE!</v>
      </c>
      <c r="R4030" s="21" t="str">
        <f t="shared" si="187"/>
        <v/>
      </c>
      <c r="S4030" s="23" t="str">
        <f>IF($B4030="","",VLOOKUP($C4030,Настройки!$A$11:$L$17,9,FALSE))</f>
        <v/>
      </c>
      <c r="T4030" s="23" t="str">
        <f t="shared" si="188"/>
        <v/>
      </c>
    </row>
    <row r="4031" spans="1:20" x14ac:dyDescent="0.3">
      <c r="A4031" s="20">
        <f>Тех_Движение!$A$4028</f>
        <v>4027</v>
      </c>
      <c r="B4031" s="20" t="str">
        <f>IF(Тех_Движение!$F$4028&gt;0,Тех_Движение!$I$4028,"")</f>
        <v/>
      </c>
      <c r="C4031" s="20" t="str">
        <f>IF($B4031="","",Тех_Движение!$D$4028)</f>
        <v/>
      </c>
      <c r="D4031" s="9" t="str">
        <f>IF($B4031="","",Тех_Движение!$B$4028)</f>
        <v/>
      </c>
      <c r="E4031" s="21" t="str">
        <f>IF($B4031="","",Тех_Движение!$F$4028)</f>
        <v/>
      </c>
      <c r="F4031" s="21" t="str">
        <f>IF($B4031="","",SUMIFS($E$5:$E4030,$C$5:$C4030,$C4031))</f>
        <v/>
      </c>
      <c r="G4031" s="21" t="str">
        <f>IF($B4031="","",MAX(0,$E4031-MAX(0,SUMIFS(Тех_Движение!$G$2:$G$5111,Тех_Движение!$D$2:$D$5111,$C4031,Тех_Движение!$B$2:$B$5111,"&lt;="&amp;Настройки!$B$5-1)-$F4031)))</f>
        <v/>
      </c>
      <c r="H4031" s="21" t="str">
        <f>IF($B4031="","",IF(AND($D4031&gt;=Настройки!$B$5,$D4031&lt;=Настройки!$B$6),$E4031,0))</f>
        <v/>
      </c>
      <c r="I4031" s="21" t="str">
        <f t="shared" si="186"/>
        <v/>
      </c>
      <c r="J4031" s="21" t="str">
        <f>IF($B4031="","",MAX(0,$E4031-MAX(0,SUMIFS(Тех_Движение!$G$2:$G$5111,Тех_Движение!$D$2:$D$5111,$C4031,Тех_Движение!$B$2:$B$5111,"&lt;="&amp;Настройки!$B$6)-$F4031)))</f>
        <v/>
      </c>
      <c r="K4031" s="21" t="e">
        <f>IF(OR($B4031="",K$3&lt;$D4031+Настройки!$B$7),0,MAX(0,$E4031-MAX(0,SUMIFS(Тех_Движение!$G$2:$G$5111,Тех_Движение!$D$2:$D$5111,$C4031,Тех_Движение!$B$2:$B$5111,"&lt;="&amp;K$3)-$F4031)))</f>
        <v>#VALUE!</v>
      </c>
      <c r="L4031" s="21" t="e">
        <f>IF(OR($B4031="",L$3&lt;$D4031+Настройки!$B$7),0,MAX(0,$E4031-MAX(0,SUMIFS(Тех_Движение!$G$2:$G$5111,Тех_Движение!$D$2:$D$5111,$C4031,Тех_Движение!$B$2:$B$5111,"&lt;="&amp;L$3)-$F4031)))</f>
        <v>#VALUE!</v>
      </c>
      <c r="M4031" s="21" t="e">
        <f>IF(OR($B4031="",M$3&lt;$D4031+Настройки!$B$7),0,MAX(0,$E4031-MAX(0,SUMIFS(Тех_Движение!$G$2:$G$5111,Тех_Движение!$D$2:$D$5111,$C4031,Тех_Движение!$B$2:$B$5111,"&lt;="&amp;M$3)-$F4031)))</f>
        <v>#VALUE!</v>
      </c>
      <c r="N4031" s="21" t="e">
        <f>IF(OR($B4031="",N$3&lt;$D4031+Настройки!$B$7),0,MAX(0,$E4031-MAX(0,SUMIFS(Тех_Движение!$G$2:$G$5111,Тех_Движение!$D$2:$D$5111,$C4031,Тех_Движение!$B$2:$B$5111,"&lt;="&amp;N$3)-$F4031)))</f>
        <v>#VALUE!</v>
      </c>
      <c r="O4031" s="21" t="e">
        <f>IF(OR($B4031="",O$3&lt;$D4031+Настройки!$B$7),0,MAX(0,$E4031-MAX(0,SUMIFS(Тех_Движение!$G$2:$G$5111,Тех_Движение!$D$2:$D$5111,$C4031,Тех_Движение!$B$2:$B$5111,"&lt;="&amp;O$3)-$F4031)))</f>
        <v>#VALUE!</v>
      </c>
      <c r="P4031" s="21" t="e">
        <f>IF(OR($B4031="",P$3&lt;$D4031+Настройки!$B$7),0,MAX(0,$E4031-MAX(0,SUMIFS(Тех_Движение!$G$2:$G$5111,Тех_Движение!$D$2:$D$5111,$C4031,Тех_Движение!$B$2:$B$5111,"&lt;="&amp;P$3)-$F4031)))</f>
        <v>#VALUE!</v>
      </c>
      <c r="Q4031" s="21" t="e">
        <f>IF(OR($B4031="",Q$3&lt;$D4031+Настройки!$B$7),0,MAX(0,$E4031-MAX(0,SUMIFS(Тех_Движение!$G$2:$G$5111,Тех_Движение!$D$2:$D$5111,$C4031,Тех_Движение!$B$2:$B$5111,"&lt;="&amp;Q$3)-$F4031)))</f>
        <v>#VALUE!</v>
      </c>
      <c r="R4031" s="21" t="str">
        <f t="shared" si="187"/>
        <v/>
      </c>
      <c r="S4031" s="23" t="str">
        <f>IF($B4031="","",VLOOKUP($C4031,Настройки!$A$11:$L$17,9,FALSE))</f>
        <v/>
      </c>
      <c r="T4031" s="23" t="str">
        <f t="shared" si="188"/>
        <v/>
      </c>
    </row>
    <row r="4032" spans="1:20" x14ac:dyDescent="0.3">
      <c r="A4032" s="20">
        <f>Тех_Движение!$A$4029</f>
        <v>4028</v>
      </c>
      <c r="B4032" s="20" t="str">
        <f>IF(Тех_Движение!$F$4029&gt;0,Тех_Движение!$I$4029,"")</f>
        <v/>
      </c>
      <c r="C4032" s="20" t="str">
        <f>IF($B4032="","",Тех_Движение!$D$4029)</f>
        <v/>
      </c>
      <c r="D4032" s="9" t="str">
        <f>IF($B4032="","",Тех_Движение!$B$4029)</f>
        <v/>
      </c>
      <c r="E4032" s="21" t="str">
        <f>IF($B4032="","",Тех_Движение!$F$4029)</f>
        <v/>
      </c>
      <c r="F4032" s="21" t="str">
        <f>IF($B4032="","",SUMIFS($E$5:$E4031,$C$5:$C4031,$C4032))</f>
        <v/>
      </c>
      <c r="G4032" s="21" t="str">
        <f>IF($B4032="","",MAX(0,$E4032-MAX(0,SUMIFS(Тех_Движение!$G$2:$G$5111,Тех_Движение!$D$2:$D$5111,$C4032,Тех_Движение!$B$2:$B$5111,"&lt;="&amp;Настройки!$B$5-1)-$F4032)))</f>
        <v/>
      </c>
      <c r="H4032" s="21" t="str">
        <f>IF($B4032="","",IF(AND($D4032&gt;=Настройки!$B$5,$D4032&lt;=Настройки!$B$6),$E4032,0))</f>
        <v/>
      </c>
      <c r="I4032" s="21" t="str">
        <f t="shared" si="186"/>
        <v/>
      </c>
      <c r="J4032" s="21" t="str">
        <f>IF($B4032="","",MAX(0,$E4032-MAX(0,SUMIFS(Тех_Движение!$G$2:$G$5111,Тех_Движение!$D$2:$D$5111,$C4032,Тех_Движение!$B$2:$B$5111,"&lt;="&amp;Настройки!$B$6)-$F4032)))</f>
        <v/>
      </c>
      <c r="K4032" s="21" t="e">
        <f>IF(OR($B4032="",K$3&lt;$D4032+Настройки!$B$7),0,MAX(0,$E4032-MAX(0,SUMIFS(Тех_Движение!$G$2:$G$5111,Тех_Движение!$D$2:$D$5111,$C4032,Тех_Движение!$B$2:$B$5111,"&lt;="&amp;K$3)-$F4032)))</f>
        <v>#VALUE!</v>
      </c>
      <c r="L4032" s="21" t="e">
        <f>IF(OR($B4032="",L$3&lt;$D4032+Настройки!$B$7),0,MAX(0,$E4032-MAX(0,SUMIFS(Тех_Движение!$G$2:$G$5111,Тех_Движение!$D$2:$D$5111,$C4032,Тех_Движение!$B$2:$B$5111,"&lt;="&amp;L$3)-$F4032)))</f>
        <v>#VALUE!</v>
      </c>
      <c r="M4032" s="21" t="e">
        <f>IF(OR($B4032="",M$3&lt;$D4032+Настройки!$B$7),0,MAX(0,$E4032-MAX(0,SUMIFS(Тех_Движение!$G$2:$G$5111,Тех_Движение!$D$2:$D$5111,$C4032,Тех_Движение!$B$2:$B$5111,"&lt;="&amp;M$3)-$F4032)))</f>
        <v>#VALUE!</v>
      </c>
      <c r="N4032" s="21" t="e">
        <f>IF(OR($B4032="",N$3&lt;$D4032+Настройки!$B$7),0,MAX(0,$E4032-MAX(0,SUMIFS(Тех_Движение!$G$2:$G$5111,Тех_Движение!$D$2:$D$5111,$C4032,Тех_Движение!$B$2:$B$5111,"&lt;="&amp;N$3)-$F4032)))</f>
        <v>#VALUE!</v>
      </c>
      <c r="O4032" s="21" t="e">
        <f>IF(OR($B4032="",O$3&lt;$D4032+Настройки!$B$7),0,MAX(0,$E4032-MAX(0,SUMIFS(Тех_Движение!$G$2:$G$5111,Тех_Движение!$D$2:$D$5111,$C4032,Тех_Движение!$B$2:$B$5111,"&lt;="&amp;O$3)-$F4032)))</f>
        <v>#VALUE!</v>
      </c>
      <c r="P4032" s="21" t="e">
        <f>IF(OR($B4032="",P$3&lt;$D4032+Настройки!$B$7),0,MAX(0,$E4032-MAX(0,SUMIFS(Тех_Движение!$G$2:$G$5111,Тех_Движение!$D$2:$D$5111,$C4032,Тех_Движение!$B$2:$B$5111,"&lt;="&amp;P$3)-$F4032)))</f>
        <v>#VALUE!</v>
      </c>
      <c r="Q4032" s="21" t="e">
        <f>IF(OR($B4032="",Q$3&lt;$D4032+Настройки!$B$7),0,MAX(0,$E4032-MAX(0,SUMIFS(Тех_Движение!$G$2:$G$5111,Тех_Движение!$D$2:$D$5111,$C4032,Тех_Движение!$B$2:$B$5111,"&lt;="&amp;Q$3)-$F4032)))</f>
        <v>#VALUE!</v>
      </c>
      <c r="R4032" s="21" t="str">
        <f t="shared" si="187"/>
        <v/>
      </c>
      <c r="S4032" s="23" t="str">
        <f>IF($B4032="","",VLOOKUP($C4032,Настройки!$A$11:$L$17,9,FALSE))</f>
        <v/>
      </c>
      <c r="T4032" s="23" t="str">
        <f t="shared" si="188"/>
        <v/>
      </c>
    </row>
    <row r="4033" spans="1:20" x14ac:dyDescent="0.3">
      <c r="A4033" s="20">
        <f>Тех_Движение!$A$4030</f>
        <v>4029</v>
      </c>
      <c r="B4033" s="20" t="str">
        <f>IF(Тех_Движение!$F$4030&gt;0,Тех_Движение!$I$4030,"")</f>
        <v/>
      </c>
      <c r="C4033" s="20" t="str">
        <f>IF($B4033="","",Тех_Движение!$D$4030)</f>
        <v/>
      </c>
      <c r="D4033" s="9" t="str">
        <f>IF($B4033="","",Тех_Движение!$B$4030)</f>
        <v/>
      </c>
      <c r="E4033" s="21" t="str">
        <f>IF($B4033="","",Тех_Движение!$F$4030)</f>
        <v/>
      </c>
      <c r="F4033" s="21" t="str">
        <f>IF($B4033="","",SUMIFS($E$5:$E4032,$C$5:$C4032,$C4033))</f>
        <v/>
      </c>
      <c r="G4033" s="21" t="str">
        <f>IF($B4033="","",MAX(0,$E4033-MAX(0,SUMIFS(Тех_Движение!$G$2:$G$5111,Тех_Движение!$D$2:$D$5111,$C4033,Тех_Движение!$B$2:$B$5111,"&lt;="&amp;Настройки!$B$5-1)-$F4033)))</f>
        <v/>
      </c>
      <c r="H4033" s="21" t="str">
        <f>IF($B4033="","",IF(AND($D4033&gt;=Настройки!$B$5,$D4033&lt;=Настройки!$B$6),$E4033,0))</f>
        <v/>
      </c>
      <c r="I4033" s="21" t="str">
        <f t="shared" si="186"/>
        <v/>
      </c>
      <c r="J4033" s="21" t="str">
        <f>IF($B4033="","",MAX(0,$E4033-MAX(0,SUMIFS(Тех_Движение!$G$2:$G$5111,Тех_Движение!$D$2:$D$5111,$C4033,Тех_Движение!$B$2:$B$5111,"&lt;="&amp;Настройки!$B$6)-$F4033)))</f>
        <v/>
      </c>
      <c r="K4033" s="21" t="e">
        <f>IF(OR($B4033="",K$3&lt;$D4033+Настройки!$B$7),0,MAX(0,$E4033-MAX(0,SUMIFS(Тех_Движение!$G$2:$G$5111,Тех_Движение!$D$2:$D$5111,$C4033,Тех_Движение!$B$2:$B$5111,"&lt;="&amp;K$3)-$F4033)))</f>
        <v>#VALUE!</v>
      </c>
      <c r="L4033" s="21" t="e">
        <f>IF(OR($B4033="",L$3&lt;$D4033+Настройки!$B$7),0,MAX(0,$E4033-MAX(0,SUMIFS(Тех_Движение!$G$2:$G$5111,Тех_Движение!$D$2:$D$5111,$C4033,Тех_Движение!$B$2:$B$5111,"&lt;="&amp;L$3)-$F4033)))</f>
        <v>#VALUE!</v>
      </c>
      <c r="M4033" s="21" t="e">
        <f>IF(OR($B4033="",M$3&lt;$D4033+Настройки!$B$7),0,MAX(0,$E4033-MAX(0,SUMIFS(Тех_Движение!$G$2:$G$5111,Тех_Движение!$D$2:$D$5111,$C4033,Тех_Движение!$B$2:$B$5111,"&lt;="&amp;M$3)-$F4033)))</f>
        <v>#VALUE!</v>
      </c>
      <c r="N4033" s="21" t="e">
        <f>IF(OR($B4033="",N$3&lt;$D4033+Настройки!$B$7),0,MAX(0,$E4033-MAX(0,SUMIFS(Тех_Движение!$G$2:$G$5111,Тех_Движение!$D$2:$D$5111,$C4033,Тех_Движение!$B$2:$B$5111,"&lt;="&amp;N$3)-$F4033)))</f>
        <v>#VALUE!</v>
      </c>
      <c r="O4033" s="21" t="e">
        <f>IF(OR($B4033="",O$3&lt;$D4033+Настройки!$B$7),0,MAX(0,$E4033-MAX(0,SUMIFS(Тех_Движение!$G$2:$G$5111,Тех_Движение!$D$2:$D$5111,$C4033,Тех_Движение!$B$2:$B$5111,"&lt;="&amp;O$3)-$F4033)))</f>
        <v>#VALUE!</v>
      </c>
      <c r="P4033" s="21" t="e">
        <f>IF(OR($B4033="",P$3&lt;$D4033+Настройки!$B$7),0,MAX(0,$E4033-MAX(0,SUMIFS(Тех_Движение!$G$2:$G$5111,Тех_Движение!$D$2:$D$5111,$C4033,Тех_Движение!$B$2:$B$5111,"&lt;="&amp;P$3)-$F4033)))</f>
        <v>#VALUE!</v>
      </c>
      <c r="Q4033" s="21" t="e">
        <f>IF(OR($B4033="",Q$3&lt;$D4033+Настройки!$B$7),0,MAX(0,$E4033-MAX(0,SUMIFS(Тех_Движение!$G$2:$G$5111,Тех_Движение!$D$2:$D$5111,$C4033,Тех_Движение!$B$2:$B$5111,"&lt;="&amp;Q$3)-$F4033)))</f>
        <v>#VALUE!</v>
      </c>
      <c r="R4033" s="21" t="str">
        <f t="shared" si="187"/>
        <v/>
      </c>
      <c r="S4033" s="23" t="str">
        <f>IF($B4033="","",VLOOKUP($C4033,Настройки!$A$11:$L$17,9,FALSE))</f>
        <v/>
      </c>
      <c r="T4033" s="23" t="str">
        <f t="shared" si="188"/>
        <v/>
      </c>
    </row>
    <row r="4034" spans="1:20" x14ac:dyDescent="0.3">
      <c r="A4034" s="20">
        <f>Тех_Движение!$A$4031</f>
        <v>4030</v>
      </c>
      <c r="B4034" s="20" t="str">
        <f>IF(Тех_Движение!$F$4031&gt;0,Тех_Движение!$I$4031,"")</f>
        <v/>
      </c>
      <c r="C4034" s="20" t="str">
        <f>IF($B4034="","",Тех_Движение!$D$4031)</f>
        <v/>
      </c>
      <c r="D4034" s="9" t="str">
        <f>IF($B4034="","",Тех_Движение!$B$4031)</f>
        <v/>
      </c>
      <c r="E4034" s="21" t="str">
        <f>IF($B4034="","",Тех_Движение!$F$4031)</f>
        <v/>
      </c>
      <c r="F4034" s="21" t="str">
        <f>IF($B4034="","",SUMIFS($E$5:$E4033,$C$5:$C4033,$C4034))</f>
        <v/>
      </c>
      <c r="G4034" s="21" t="str">
        <f>IF($B4034="","",MAX(0,$E4034-MAX(0,SUMIFS(Тех_Движение!$G$2:$G$5111,Тех_Движение!$D$2:$D$5111,$C4034,Тех_Движение!$B$2:$B$5111,"&lt;="&amp;Настройки!$B$5-1)-$F4034)))</f>
        <v/>
      </c>
      <c r="H4034" s="21" t="str">
        <f>IF($B4034="","",IF(AND($D4034&gt;=Настройки!$B$5,$D4034&lt;=Настройки!$B$6),$E4034,0))</f>
        <v/>
      </c>
      <c r="I4034" s="21" t="str">
        <f t="shared" si="186"/>
        <v/>
      </c>
      <c r="J4034" s="21" t="str">
        <f>IF($B4034="","",MAX(0,$E4034-MAX(0,SUMIFS(Тех_Движение!$G$2:$G$5111,Тех_Движение!$D$2:$D$5111,$C4034,Тех_Движение!$B$2:$B$5111,"&lt;="&amp;Настройки!$B$6)-$F4034)))</f>
        <v/>
      </c>
      <c r="K4034" s="21" t="e">
        <f>IF(OR($B4034="",K$3&lt;$D4034+Настройки!$B$7),0,MAX(0,$E4034-MAX(0,SUMIFS(Тех_Движение!$G$2:$G$5111,Тех_Движение!$D$2:$D$5111,$C4034,Тех_Движение!$B$2:$B$5111,"&lt;="&amp;K$3)-$F4034)))</f>
        <v>#VALUE!</v>
      </c>
      <c r="L4034" s="21" t="e">
        <f>IF(OR($B4034="",L$3&lt;$D4034+Настройки!$B$7),0,MAX(0,$E4034-MAX(0,SUMIFS(Тех_Движение!$G$2:$G$5111,Тех_Движение!$D$2:$D$5111,$C4034,Тех_Движение!$B$2:$B$5111,"&lt;="&amp;L$3)-$F4034)))</f>
        <v>#VALUE!</v>
      </c>
      <c r="M4034" s="21" t="e">
        <f>IF(OR($B4034="",M$3&lt;$D4034+Настройки!$B$7),0,MAX(0,$E4034-MAX(0,SUMIFS(Тех_Движение!$G$2:$G$5111,Тех_Движение!$D$2:$D$5111,$C4034,Тех_Движение!$B$2:$B$5111,"&lt;="&amp;M$3)-$F4034)))</f>
        <v>#VALUE!</v>
      </c>
      <c r="N4034" s="21" t="e">
        <f>IF(OR($B4034="",N$3&lt;$D4034+Настройки!$B$7),0,MAX(0,$E4034-MAX(0,SUMIFS(Тех_Движение!$G$2:$G$5111,Тех_Движение!$D$2:$D$5111,$C4034,Тех_Движение!$B$2:$B$5111,"&lt;="&amp;N$3)-$F4034)))</f>
        <v>#VALUE!</v>
      </c>
      <c r="O4034" s="21" t="e">
        <f>IF(OR($B4034="",O$3&lt;$D4034+Настройки!$B$7),0,MAX(0,$E4034-MAX(0,SUMIFS(Тех_Движение!$G$2:$G$5111,Тех_Движение!$D$2:$D$5111,$C4034,Тех_Движение!$B$2:$B$5111,"&lt;="&amp;O$3)-$F4034)))</f>
        <v>#VALUE!</v>
      </c>
      <c r="P4034" s="21" t="e">
        <f>IF(OR($B4034="",P$3&lt;$D4034+Настройки!$B$7),0,MAX(0,$E4034-MAX(0,SUMIFS(Тех_Движение!$G$2:$G$5111,Тех_Движение!$D$2:$D$5111,$C4034,Тех_Движение!$B$2:$B$5111,"&lt;="&amp;P$3)-$F4034)))</f>
        <v>#VALUE!</v>
      </c>
      <c r="Q4034" s="21" t="e">
        <f>IF(OR($B4034="",Q$3&lt;$D4034+Настройки!$B$7),0,MAX(0,$E4034-MAX(0,SUMIFS(Тех_Движение!$G$2:$G$5111,Тех_Движение!$D$2:$D$5111,$C4034,Тех_Движение!$B$2:$B$5111,"&lt;="&amp;Q$3)-$F4034)))</f>
        <v>#VALUE!</v>
      </c>
      <c r="R4034" s="21" t="str">
        <f t="shared" si="187"/>
        <v/>
      </c>
      <c r="S4034" s="23" t="str">
        <f>IF($B4034="","",VLOOKUP($C4034,Настройки!$A$11:$L$17,9,FALSE))</f>
        <v/>
      </c>
      <c r="T4034" s="23" t="str">
        <f t="shared" si="188"/>
        <v/>
      </c>
    </row>
    <row r="4035" spans="1:20" x14ac:dyDescent="0.3">
      <c r="A4035" s="20">
        <f>Тех_Движение!$A$4032</f>
        <v>4031</v>
      </c>
      <c r="B4035" s="20" t="str">
        <f>IF(Тех_Движение!$F$4032&gt;0,Тех_Движение!$I$4032,"")</f>
        <v/>
      </c>
      <c r="C4035" s="20" t="str">
        <f>IF($B4035="","",Тех_Движение!$D$4032)</f>
        <v/>
      </c>
      <c r="D4035" s="9" t="str">
        <f>IF($B4035="","",Тех_Движение!$B$4032)</f>
        <v/>
      </c>
      <c r="E4035" s="21" t="str">
        <f>IF($B4035="","",Тех_Движение!$F$4032)</f>
        <v/>
      </c>
      <c r="F4035" s="21" t="str">
        <f>IF($B4035="","",SUMIFS($E$5:$E4034,$C$5:$C4034,$C4035))</f>
        <v/>
      </c>
      <c r="G4035" s="21" t="str">
        <f>IF($B4035="","",MAX(0,$E4035-MAX(0,SUMIFS(Тех_Движение!$G$2:$G$5111,Тех_Движение!$D$2:$D$5111,$C4035,Тех_Движение!$B$2:$B$5111,"&lt;="&amp;Настройки!$B$5-1)-$F4035)))</f>
        <v/>
      </c>
      <c r="H4035" s="21" t="str">
        <f>IF($B4035="","",IF(AND($D4035&gt;=Настройки!$B$5,$D4035&lt;=Настройки!$B$6),$E4035,0))</f>
        <v/>
      </c>
      <c r="I4035" s="21" t="str">
        <f t="shared" si="186"/>
        <v/>
      </c>
      <c r="J4035" s="21" t="str">
        <f>IF($B4035="","",MAX(0,$E4035-MAX(0,SUMIFS(Тех_Движение!$G$2:$G$5111,Тех_Движение!$D$2:$D$5111,$C4035,Тех_Движение!$B$2:$B$5111,"&lt;="&amp;Настройки!$B$6)-$F4035)))</f>
        <v/>
      </c>
      <c r="K4035" s="21" t="e">
        <f>IF(OR($B4035="",K$3&lt;$D4035+Настройки!$B$7),0,MAX(0,$E4035-MAX(0,SUMIFS(Тех_Движение!$G$2:$G$5111,Тех_Движение!$D$2:$D$5111,$C4035,Тех_Движение!$B$2:$B$5111,"&lt;="&amp;K$3)-$F4035)))</f>
        <v>#VALUE!</v>
      </c>
      <c r="L4035" s="21" t="e">
        <f>IF(OR($B4035="",L$3&lt;$D4035+Настройки!$B$7),0,MAX(0,$E4035-MAX(0,SUMIFS(Тех_Движение!$G$2:$G$5111,Тех_Движение!$D$2:$D$5111,$C4035,Тех_Движение!$B$2:$B$5111,"&lt;="&amp;L$3)-$F4035)))</f>
        <v>#VALUE!</v>
      </c>
      <c r="M4035" s="21" t="e">
        <f>IF(OR($B4035="",M$3&lt;$D4035+Настройки!$B$7),0,MAX(0,$E4035-MAX(0,SUMIFS(Тех_Движение!$G$2:$G$5111,Тех_Движение!$D$2:$D$5111,$C4035,Тех_Движение!$B$2:$B$5111,"&lt;="&amp;M$3)-$F4035)))</f>
        <v>#VALUE!</v>
      </c>
      <c r="N4035" s="21" t="e">
        <f>IF(OR($B4035="",N$3&lt;$D4035+Настройки!$B$7),0,MAX(0,$E4035-MAX(0,SUMIFS(Тех_Движение!$G$2:$G$5111,Тех_Движение!$D$2:$D$5111,$C4035,Тех_Движение!$B$2:$B$5111,"&lt;="&amp;N$3)-$F4035)))</f>
        <v>#VALUE!</v>
      </c>
      <c r="O4035" s="21" t="e">
        <f>IF(OR($B4035="",O$3&lt;$D4035+Настройки!$B$7),0,MAX(0,$E4035-MAX(0,SUMIFS(Тех_Движение!$G$2:$G$5111,Тех_Движение!$D$2:$D$5111,$C4035,Тех_Движение!$B$2:$B$5111,"&lt;="&amp;O$3)-$F4035)))</f>
        <v>#VALUE!</v>
      </c>
      <c r="P4035" s="21" t="e">
        <f>IF(OR($B4035="",P$3&lt;$D4035+Настройки!$B$7),0,MAX(0,$E4035-MAX(0,SUMIFS(Тех_Движение!$G$2:$G$5111,Тех_Движение!$D$2:$D$5111,$C4035,Тех_Движение!$B$2:$B$5111,"&lt;="&amp;P$3)-$F4035)))</f>
        <v>#VALUE!</v>
      </c>
      <c r="Q4035" s="21" t="e">
        <f>IF(OR($B4035="",Q$3&lt;$D4035+Настройки!$B$7),0,MAX(0,$E4035-MAX(0,SUMIFS(Тех_Движение!$G$2:$G$5111,Тех_Движение!$D$2:$D$5111,$C4035,Тех_Движение!$B$2:$B$5111,"&lt;="&amp;Q$3)-$F4035)))</f>
        <v>#VALUE!</v>
      </c>
      <c r="R4035" s="21" t="str">
        <f t="shared" si="187"/>
        <v/>
      </c>
      <c r="S4035" s="23" t="str">
        <f>IF($B4035="","",VLOOKUP($C4035,Настройки!$A$11:$L$17,9,FALSE))</f>
        <v/>
      </c>
      <c r="T4035" s="23" t="str">
        <f t="shared" si="188"/>
        <v/>
      </c>
    </row>
    <row r="4036" spans="1:20" x14ac:dyDescent="0.3">
      <c r="A4036" s="20">
        <f>Тех_Движение!$A$4033</f>
        <v>4032</v>
      </c>
      <c r="B4036" s="20" t="str">
        <f>IF(Тех_Движение!$F$4033&gt;0,Тех_Движение!$I$4033,"")</f>
        <v/>
      </c>
      <c r="C4036" s="20" t="str">
        <f>IF($B4036="","",Тех_Движение!$D$4033)</f>
        <v/>
      </c>
      <c r="D4036" s="9" t="str">
        <f>IF($B4036="","",Тех_Движение!$B$4033)</f>
        <v/>
      </c>
      <c r="E4036" s="21" t="str">
        <f>IF($B4036="","",Тех_Движение!$F$4033)</f>
        <v/>
      </c>
      <c r="F4036" s="21" t="str">
        <f>IF($B4036="","",SUMIFS($E$5:$E4035,$C$5:$C4035,$C4036))</f>
        <v/>
      </c>
      <c r="G4036" s="21" t="str">
        <f>IF($B4036="","",MAX(0,$E4036-MAX(0,SUMIFS(Тех_Движение!$G$2:$G$5111,Тех_Движение!$D$2:$D$5111,$C4036,Тех_Движение!$B$2:$B$5111,"&lt;="&amp;Настройки!$B$5-1)-$F4036)))</f>
        <v/>
      </c>
      <c r="H4036" s="21" t="str">
        <f>IF($B4036="","",IF(AND($D4036&gt;=Настройки!$B$5,$D4036&lt;=Настройки!$B$6),$E4036,0))</f>
        <v/>
      </c>
      <c r="I4036" s="21" t="str">
        <f t="shared" si="186"/>
        <v/>
      </c>
      <c r="J4036" s="21" t="str">
        <f>IF($B4036="","",MAX(0,$E4036-MAX(0,SUMIFS(Тех_Движение!$G$2:$G$5111,Тех_Движение!$D$2:$D$5111,$C4036,Тех_Движение!$B$2:$B$5111,"&lt;="&amp;Настройки!$B$6)-$F4036)))</f>
        <v/>
      </c>
      <c r="K4036" s="21" t="e">
        <f>IF(OR($B4036="",K$3&lt;$D4036+Настройки!$B$7),0,MAX(0,$E4036-MAX(0,SUMIFS(Тех_Движение!$G$2:$G$5111,Тех_Движение!$D$2:$D$5111,$C4036,Тех_Движение!$B$2:$B$5111,"&lt;="&amp;K$3)-$F4036)))</f>
        <v>#VALUE!</v>
      </c>
      <c r="L4036" s="21" t="e">
        <f>IF(OR($B4036="",L$3&lt;$D4036+Настройки!$B$7),0,MAX(0,$E4036-MAX(0,SUMIFS(Тех_Движение!$G$2:$G$5111,Тех_Движение!$D$2:$D$5111,$C4036,Тех_Движение!$B$2:$B$5111,"&lt;="&amp;L$3)-$F4036)))</f>
        <v>#VALUE!</v>
      </c>
      <c r="M4036" s="21" t="e">
        <f>IF(OR($B4036="",M$3&lt;$D4036+Настройки!$B$7),0,MAX(0,$E4036-MAX(0,SUMIFS(Тех_Движение!$G$2:$G$5111,Тех_Движение!$D$2:$D$5111,$C4036,Тех_Движение!$B$2:$B$5111,"&lt;="&amp;M$3)-$F4036)))</f>
        <v>#VALUE!</v>
      </c>
      <c r="N4036" s="21" t="e">
        <f>IF(OR($B4036="",N$3&lt;$D4036+Настройки!$B$7),0,MAX(0,$E4036-MAX(0,SUMIFS(Тех_Движение!$G$2:$G$5111,Тех_Движение!$D$2:$D$5111,$C4036,Тех_Движение!$B$2:$B$5111,"&lt;="&amp;N$3)-$F4036)))</f>
        <v>#VALUE!</v>
      </c>
      <c r="O4036" s="21" t="e">
        <f>IF(OR($B4036="",O$3&lt;$D4036+Настройки!$B$7),0,MAX(0,$E4036-MAX(0,SUMIFS(Тех_Движение!$G$2:$G$5111,Тех_Движение!$D$2:$D$5111,$C4036,Тех_Движение!$B$2:$B$5111,"&lt;="&amp;O$3)-$F4036)))</f>
        <v>#VALUE!</v>
      </c>
      <c r="P4036" s="21" t="e">
        <f>IF(OR($B4036="",P$3&lt;$D4036+Настройки!$B$7),0,MAX(0,$E4036-MAX(0,SUMIFS(Тех_Движение!$G$2:$G$5111,Тех_Движение!$D$2:$D$5111,$C4036,Тех_Движение!$B$2:$B$5111,"&lt;="&amp;P$3)-$F4036)))</f>
        <v>#VALUE!</v>
      </c>
      <c r="Q4036" s="21" t="e">
        <f>IF(OR($B4036="",Q$3&lt;$D4036+Настройки!$B$7),0,MAX(0,$E4036-MAX(0,SUMIFS(Тех_Движение!$G$2:$G$5111,Тех_Движение!$D$2:$D$5111,$C4036,Тех_Движение!$B$2:$B$5111,"&lt;="&amp;Q$3)-$F4036)))</f>
        <v>#VALUE!</v>
      </c>
      <c r="R4036" s="21" t="str">
        <f t="shared" si="187"/>
        <v/>
      </c>
      <c r="S4036" s="23" t="str">
        <f>IF($B4036="","",VLOOKUP($C4036,Настройки!$A$11:$L$17,9,FALSE))</f>
        <v/>
      </c>
      <c r="T4036" s="23" t="str">
        <f t="shared" si="188"/>
        <v/>
      </c>
    </row>
    <row r="4037" spans="1:20" x14ac:dyDescent="0.3">
      <c r="A4037" s="20">
        <f>Тех_Движение!$A$4034</f>
        <v>4033</v>
      </c>
      <c r="B4037" s="20" t="str">
        <f>IF(Тех_Движение!$F$4034&gt;0,Тех_Движение!$I$4034,"")</f>
        <v/>
      </c>
      <c r="C4037" s="20" t="str">
        <f>IF($B4037="","",Тех_Движение!$D$4034)</f>
        <v/>
      </c>
      <c r="D4037" s="9" t="str">
        <f>IF($B4037="","",Тех_Движение!$B$4034)</f>
        <v/>
      </c>
      <c r="E4037" s="21" t="str">
        <f>IF($B4037="","",Тех_Движение!$F$4034)</f>
        <v/>
      </c>
      <c r="F4037" s="21" t="str">
        <f>IF($B4037="","",SUMIFS($E$5:$E4036,$C$5:$C4036,$C4037))</f>
        <v/>
      </c>
      <c r="G4037" s="21" t="str">
        <f>IF($B4037="","",MAX(0,$E4037-MAX(0,SUMIFS(Тех_Движение!$G$2:$G$5111,Тех_Движение!$D$2:$D$5111,$C4037,Тех_Движение!$B$2:$B$5111,"&lt;="&amp;Настройки!$B$5-1)-$F4037)))</f>
        <v/>
      </c>
      <c r="H4037" s="21" t="str">
        <f>IF($B4037="","",IF(AND($D4037&gt;=Настройки!$B$5,$D4037&lt;=Настройки!$B$6),$E4037,0))</f>
        <v/>
      </c>
      <c r="I4037" s="21" t="str">
        <f t="shared" ref="I4037:I4100" si="189">IF($B4037="","",$G4037+$H4037-$J4037)</f>
        <v/>
      </c>
      <c r="J4037" s="21" t="str">
        <f>IF($B4037="","",MAX(0,$E4037-MAX(0,SUMIFS(Тех_Движение!$G$2:$G$5111,Тех_Движение!$D$2:$D$5111,$C4037,Тех_Движение!$B$2:$B$5111,"&lt;="&amp;Настройки!$B$6)-$F4037)))</f>
        <v/>
      </c>
      <c r="K4037" s="21" t="e">
        <f>IF(OR($B4037="",K$3&lt;$D4037+Настройки!$B$7),0,MAX(0,$E4037-MAX(0,SUMIFS(Тех_Движение!$G$2:$G$5111,Тех_Движение!$D$2:$D$5111,$C4037,Тех_Движение!$B$2:$B$5111,"&lt;="&amp;K$3)-$F4037)))</f>
        <v>#VALUE!</v>
      </c>
      <c r="L4037" s="21" t="e">
        <f>IF(OR($B4037="",L$3&lt;$D4037+Настройки!$B$7),0,MAX(0,$E4037-MAX(0,SUMIFS(Тех_Движение!$G$2:$G$5111,Тех_Движение!$D$2:$D$5111,$C4037,Тех_Движение!$B$2:$B$5111,"&lt;="&amp;L$3)-$F4037)))</f>
        <v>#VALUE!</v>
      </c>
      <c r="M4037" s="21" t="e">
        <f>IF(OR($B4037="",M$3&lt;$D4037+Настройки!$B$7),0,MAX(0,$E4037-MAX(0,SUMIFS(Тех_Движение!$G$2:$G$5111,Тех_Движение!$D$2:$D$5111,$C4037,Тех_Движение!$B$2:$B$5111,"&lt;="&amp;M$3)-$F4037)))</f>
        <v>#VALUE!</v>
      </c>
      <c r="N4037" s="21" t="e">
        <f>IF(OR($B4037="",N$3&lt;$D4037+Настройки!$B$7),0,MAX(0,$E4037-MAX(0,SUMIFS(Тех_Движение!$G$2:$G$5111,Тех_Движение!$D$2:$D$5111,$C4037,Тех_Движение!$B$2:$B$5111,"&lt;="&amp;N$3)-$F4037)))</f>
        <v>#VALUE!</v>
      </c>
      <c r="O4037" s="21" t="e">
        <f>IF(OR($B4037="",O$3&lt;$D4037+Настройки!$B$7),0,MAX(0,$E4037-MAX(0,SUMIFS(Тех_Движение!$G$2:$G$5111,Тех_Движение!$D$2:$D$5111,$C4037,Тех_Движение!$B$2:$B$5111,"&lt;="&amp;O$3)-$F4037)))</f>
        <v>#VALUE!</v>
      </c>
      <c r="P4037" s="21" t="e">
        <f>IF(OR($B4037="",P$3&lt;$D4037+Настройки!$B$7),0,MAX(0,$E4037-MAX(0,SUMIFS(Тех_Движение!$G$2:$G$5111,Тех_Движение!$D$2:$D$5111,$C4037,Тех_Движение!$B$2:$B$5111,"&lt;="&amp;P$3)-$F4037)))</f>
        <v>#VALUE!</v>
      </c>
      <c r="Q4037" s="21" t="e">
        <f>IF(OR($B4037="",Q$3&lt;$D4037+Настройки!$B$7),0,MAX(0,$E4037-MAX(0,SUMIFS(Тех_Движение!$G$2:$G$5111,Тех_Движение!$D$2:$D$5111,$C4037,Тех_Движение!$B$2:$B$5111,"&lt;="&amp;Q$3)-$F4037)))</f>
        <v>#VALUE!</v>
      </c>
      <c r="R4037" s="21" t="str">
        <f t="shared" ref="R4037:R4100" si="190">IF($B4037="","",SUM($K4037:$Q4037))</f>
        <v/>
      </c>
      <c r="S4037" s="23" t="str">
        <f>IF($B4037="","",VLOOKUP($C4037,Настройки!$A$11:$L$17,9,FALSE))</f>
        <v/>
      </c>
      <c r="T4037" s="23" t="str">
        <f t="shared" ref="T4037:T4100" si="191">IF($B4037="","",$R4037*$S4037)</f>
        <v/>
      </c>
    </row>
    <row r="4038" spans="1:20" x14ac:dyDescent="0.3">
      <c r="A4038" s="20">
        <f>Тех_Движение!$A$4035</f>
        <v>4034</v>
      </c>
      <c r="B4038" s="20" t="str">
        <f>IF(Тех_Движение!$F$4035&gt;0,Тех_Движение!$I$4035,"")</f>
        <v/>
      </c>
      <c r="C4038" s="20" t="str">
        <f>IF($B4038="","",Тех_Движение!$D$4035)</f>
        <v/>
      </c>
      <c r="D4038" s="9" t="str">
        <f>IF($B4038="","",Тех_Движение!$B$4035)</f>
        <v/>
      </c>
      <c r="E4038" s="21" t="str">
        <f>IF($B4038="","",Тех_Движение!$F$4035)</f>
        <v/>
      </c>
      <c r="F4038" s="21" t="str">
        <f>IF($B4038="","",SUMIFS($E$5:$E4037,$C$5:$C4037,$C4038))</f>
        <v/>
      </c>
      <c r="G4038" s="21" t="str">
        <f>IF($B4038="","",MAX(0,$E4038-MAX(0,SUMIFS(Тех_Движение!$G$2:$G$5111,Тех_Движение!$D$2:$D$5111,$C4038,Тех_Движение!$B$2:$B$5111,"&lt;="&amp;Настройки!$B$5-1)-$F4038)))</f>
        <v/>
      </c>
      <c r="H4038" s="21" t="str">
        <f>IF($B4038="","",IF(AND($D4038&gt;=Настройки!$B$5,$D4038&lt;=Настройки!$B$6),$E4038,0))</f>
        <v/>
      </c>
      <c r="I4038" s="21" t="str">
        <f t="shared" si="189"/>
        <v/>
      </c>
      <c r="J4038" s="21" t="str">
        <f>IF($B4038="","",MAX(0,$E4038-MAX(0,SUMIFS(Тех_Движение!$G$2:$G$5111,Тех_Движение!$D$2:$D$5111,$C4038,Тех_Движение!$B$2:$B$5111,"&lt;="&amp;Настройки!$B$6)-$F4038)))</f>
        <v/>
      </c>
      <c r="K4038" s="21" t="e">
        <f>IF(OR($B4038="",K$3&lt;$D4038+Настройки!$B$7),0,MAX(0,$E4038-MAX(0,SUMIFS(Тех_Движение!$G$2:$G$5111,Тех_Движение!$D$2:$D$5111,$C4038,Тех_Движение!$B$2:$B$5111,"&lt;="&amp;K$3)-$F4038)))</f>
        <v>#VALUE!</v>
      </c>
      <c r="L4038" s="21" t="e">
        <f>IF(OR($B4038="",L$3&lt;$D4038+Настройки!$B$7),0,MAX(0,$E4038-MAX(0,SUMIFS(Тех_Движение!$G$2:$G$5111,Тех_Движение!$D$2:$D$5111,$C4038,Тех_Движение!$B$2:$B$5111,"&lt;="&amp;L$3)-$F4038)))</f>
        <v>#VALUE!</v>
      </c>
      <c r="M4038" s="21" t="e">
        <f>IF(OR($B4038="",M$3&lt;$D4038+Настройки!$B$7),0,MAX(0,$E4038-MAX(0,SUMIFS(Тех_Движение!$G$2:$G$5111,Тех_Движение!$D$2:$D$5111,$C4038,Тех_Движение!$B$2:$B$5111,"&lt;="&amp;M$3)-$F4038)))</f>
        <v>#VALUE!</v>
      </c>
      <c r="N4038" s="21" t="e">
        <f>IF(OR($B4038="",N$3&lt;$D4038+Настройки!$B$7),0,MAX(0,$E4038-MAX(0,SUMIFS(Тех_Движение!$G$2:$G$5111,Тех_Движение!$D$2:$D$5111,$C4038,Тех_Движение!$B$2:$B$5111,"&lt;="&amp;N$3)-$F4038)))</f>
        <v>#VALUE!</v>
      </c>
      <c r="O4038" s="21" t="e">
        <f>IF(OR($B4038="",O$3&lt;$D4038+Настройки!$B$7),0,MAX(0,$E4038-MAX(0,SUMIFS(Тех_Движение!$G$2:$G$5111,Тех_Движение!$D$2:$D$5111,$C4038,Тех_Движение!$B$2:$B$5111,"&lt;="&amp;O$3)-$F4038)))</f>
        <v>#VALUE!</v>
      </c>
      <c r="P4038" s="21" t="e">
        <f>IF(OR($B4038="",P$3&lt;$D4038+Настройки!$B$7),0,MAX(0,$E4038-MAX(0,SUMIFS(Тех_Движение!$G$2:$G$5111,Тех_Движение!$D$2:$D$5111,$C4038,Тех_Движение!$B$2:$B$5111,"&lt;="&amp;P$3)-$F4038)))</f>
        <v>#VALUE!</v>
      </c>
      <c r="Q4038" s="21" t="e">
        <f>IF(OR($B4038="",Q$3&lt;$D4038+Настройки!$B$7),0,MAX(0,$E4038-MAX(0,SUMIFS(Тех_Движение!$G$2:$G$5111,Тех_Движение!$D$2:$D$5111,$C4038,Тех_Движение!$B$2:$B$5111,"&lt;="&amp;Q$3)-$F4038)))</f>
        <v>#VALUE!</v>
      </c>
      <c r="R4038" s="21" t="str">
        <f t="shared" si="190"/>
        <v/>
      </c>
      <c r="S4038" s="23" t="str">
        <f>IF($B4038="","",VLOOKUP($C4038,Настройки!$A$11:$L$17,9,FALSE))</f>
        <v/>
      </c>
      <c r="T4038" s="23" t="str">
        <f t="shared" si="191"/>
        <v/>
      </c>
    </row>
    <row r="4039" spans="1:20" x14ac:dyDescent="0.3">
      <c r="A4039" s="20">
        <f>Тех_Движение!$A$4036</f>
        <v>4035</v>
      </c>
      <c r="B4039" s="20" t="str">
        <f>IF(Тех_Движение!$F$4036&gt;0,Тех_Движение!$I$4036,"")</f>
        <v/>
      </c>
      <c r="C4039" s="20" t="str">
        <f>IF($B4039="","",Тех_Движение!$D$4036)</f>
        <v/>
      </c>
      <c r="D4039" s="9" t="str">
        <f>IF($B4039="","",Тех_Движение!$B$4036)</f>
        <v/>
      </c>
      <c r="E4039" s="21" t="str">
        <f>IF($B4039="","",Тех_Движение!$F$4036)</f>
        <v/>
      </c>
      <c r="F4039" s="21" t="str">
        <f>IF($B4039="","",SUMIFS($E$5:$E4038,$C$5:$C4038,$C4039))</f>
        <v/>
      </c>
      <c r="G4039" s="21" t="str">
        <f>IF($B4039="","",MAX(0,$E4039-MAX(0,SUMIFS(Тех_Движение!$G$2:$G$5111,Тех_Движение!$D$2:$D$5111,$C4039,Тех_Движение!$B$2:$B$5111,"&lt;="&amp;Настройки!$B$5-1)-$F4039)))</f>
        <v/>
      </c>
      <c r="H4039" s="21" t="str">
        <f>IF($B4039="","",IF(AND($D4039&gt;=Настройки!$B$5,$D4039&lt;=Настройки!$B$6),$E4039,0))</f>
        <v/>
      </c>
      <c r="I4039" s="21" t="str">
        <f t="shared" si="189"/>
        <v/>
      </c>
      <c r="J4039" s="21" t="str">
        <f>IF($B4039="","",MAX(0,$E4039-MAX(0,SUMIFS(Тех_Движение!$G$2:$G$5111,Тех_Движение!$D$2:$D$5111,$C4039,Тех_Движение!$B$2:$B$5111,"&lt;="&amp;Настройки!$B$6)-$F4039)))</f>
        <v/>
      </c>
      <c r="K4039" s="21" t="e">
        <f>IF(OR($B4039="",K$3&lt;$D4039+Настройки!$B$7),0,MAX(0,$E4039-MAX(0,SUMIFS(Тех_Движение!$G$2:$G$5111,Тех_Движение!$D$2:$D$5111,$C4039,Тех_Движение!$B$2:$B$5111,"&lt;="&amp;K$3)-$F4039)))</f>
        <v>#VALUE!</v>
      </c>
      <c r="L4039" s="21" t="e">
        <f>IF(OR($B4039="",L$3&lt;$D4039+Настройки!$B$7),0,MAX(0,$E4039-MAX(0,SUMIFS(Тех_Движение!$G$2:$G$5111,Тех_Движение!$D$2:$D$5111,$C4039,Тех_Движение!$B$2:$B$5111,"&lt;="&amp;L$3)-$F4039)))</f>
        <v>#VALUE!</v>
      </c>
      <c r="M4039" s="21" t="e">
        <f>IF(OR($B4039="",M$3&lt;$D4039+Настройки!$B$7),0,MAX(0,$E4039-MAX(0,SUMIFS(Тех_Движение!$G$2:$G$5111,Тех_Движение!$D$2:$D$5111,$C4039,Тех_Движение!$B$2:$B$5111,"&lt;="&amp;M$3)-$F4039)))</f>
        <v>#VALUE!</v>
      </c>
      <c r="N4039" s="21" t="e">
        <f>IF(OR($B4039="",N$3&lt;$D4039+Настройки!$B$7),0,MAX(0,$E4039-MAX(0,SUMIFS(Тех_Движение!$G$2:$G$5111,Тех_Движение!$D$2:$D$5111,$C4039,Тех_Движение!$B$2:$B$5111,"&lt;="&amp;N$3)-$F4039)))</f>
        <v>#VALUE!</v>
      </c>
      <c r="O4039" s="21" t="e">
        <f>IF(OR($B4039="",O$3&lt;$D4039+Настройки!$B$7),0,MAX(0,$E4039-MAX(0,SUMIFS(Тех_Движение!$G$2:$G$5111,Тех_Движение!$D$2:$D$5111,$C4039,Тех_Движение!$B$2:$B$5111,"&lt;="&amp;O$3)-$F4039)))</f>
        <v>#VALUE!</v>
      </c>
      <c r="P4039" s="21" t="e">
        <f>IF(OR($B4039="",P$3&lt;$D4039+Настройки!$B$7),0,MAX(0,$E4039-MAX(0,SUMIFS(Тех_Движение!$G$2:$G$5111,Тех_Движение!$D$2:$D$5111,$C4039,Тех_Движение!$B$2:$B$5111,"&lt;="&amp;P$3)-$F4039)))</f>
        <v>#VALUE!</v>
      </c>
      <c r="Q4039" s="21" t="e">
        <f>IF(OR($B4039="",Q$3&lt;$D4039+Настройки!$B$7),0,MAX(0,$E4039-MAX(0,SUMIFS(Тех_Движение!$G$2:$G$5111,Тех_Движение!$D$2:$D$5111,$C4039,Тех_Движение!$B$2:$B$5111,"&lt;="&amp;Q$3)-$F4039)))</f>
        <v>#VALUE!</v>
      </c>
      <c r="R4039" s="21" t="str">
        <f t="shared" si="190"/>
        <v/>
      </c>
      <c r="S4039" s="23" t="str">
        <f>IF($B4039="","",VLOOKUP($C4039,Настройки!$A$11:$L$17,9,FALSE))</f>
        <v/>
      </c>
      <c r="T4039" s="23" t="str">
        <f t="shared" si="191"/>
        <v/>
      </c>
    </row>
    <row r="4040" spans="1:20" x14ac:dyDescent="0.3">
      <c r="A4040" s="20">
        <f>Тех_Движение!$A$4037</f>
        <v>4036</v>
      </c>
      <c r="B4040" s="20" t="str">
        <f>IF(Тех_Движение!$F$4037&gt;0,Тех_Движение!$I$4037,"")</f>
        <v/>
      </c>
      <c r="C4040" s="20" t="str">
        <f>IF($B4040="","",Тех_Движение!$D$4037)</f>
        <v/>
      </c>
      <c r="D4040" s="9" t="str">
        <f>IF($B4040="","",Тех_Движение!$B$4037)</f>
        <v/>
      </c>
      <c r="E4040" s="21" t="str">
        <f>IF($B4040="","",Тех_Движение!$F$4037)</f>
        <v/>
      </c>
      <c r="F4040" s="21" t="str">
        <f>IF($B4040="","",SUMIFS($E$5:$E4039,$C$5:$C4039,$C4040))</f>
        <v/>
      </c>
      <c r="G4040" s="21" t="str">
        <f>IF($B4040="","",MAX(0,$E4040-MAX(0,SUMIFS(Тех_Движение!$G$2:$G$5111,Тех_Движение!$D$2:$D$5111,$C4040,Тех_Движение!$B$2:$B$5111,"&lt;="&amp;Настройки!$B$5-1)-$F4040)))</f>
        <v/>
      </c>
      <c r="H4040" s="21" t="str">
        <f>IF($B4040="","",IF(AND($D4040&gt;=Настройки!$B$5,$D4040&lt;=Настройки!$B$6),$E4040,0))</f>
        <v/>
      </c>
      <c r="I4040" s="21" t="str">
        <f t="shared" si="189"/>
        <v/>
      </c>
      <c r="J4040" s="21" t="str">
        <f>IF($B4040="","",MAX(0,$E4040-MAX(0,SUMIFS(Тех_Движение!$G$2:$G$5111,Тех_Движение!$D$2:$D$5111,$C4040,Тех_Движение!$B$2:$B$5111,"&lt;="&amp;Настройки!$B$6)-$F4040)))</f>
        <v/>
      </c>
      <c r="K4040" s="21" t="e">
        <f>IF(OR($B4040="",K$3&lt;$D4040+Настройки!$B$7),0,MAX(0,$E4040-MAX(0,SUMIFS(Тех_Движение!$G$2:$G$5111,Тех_Движение!$D$2:$D$5111,$C4040,Тех_Движение!$B$2:$B$5111,"&lt;="&amp;K$3)-$F4040)))</f>
        <v>#VALUE!</v>
      </c>
      <c r="L4040" s="21" t="e">
        <f>IF(OR($B4040="",L$3&lt;$D4040+Настройки!$B$7),0,MAX(0,$E4040-MAX(0,SUMIFS(Тех_Движение!$G$2:$G$5111,Тех_Движение!$D$2:$D$5111,$C4040,Тех_Движение!$B$2:$B$5111,"&lt;="&amp;L$3)-$F4040)))</f>
        <v>#VALUE!</v>
      </c>
      <c r="M4040" s="21" t="e">
        <f>IF(OR($B4040="",M$3&lt;$D4040+Настройки!$B$7),0,MAX(0,$E4040-MAX(0,SUMIFS(Тех_Движение!$G$2:$G$5111,Тех_Движение!$D$2:$D$5111,$C4040,Тех_Движение!$B$2:$B$5111,"&lt;="&amp;M$3)-$F4040)))</f>
        <v>#VALUE!</v>
      </c>
      <c r="N4040" s="21" t="e">
        <f>IF(OR($B4040="",N$3&lt;$D4040+Настройки!$B$7),0,MAX(0,$E4040-MAX(0,SUMIFS(Тех_Движение!$G$2:$G$5111,Тех_Движение!$D$2:$D$5111,$C4040,Тех_Движение!$B$2:$B$5111,"&lt;="&amp;N$3)-$F4040)))</f>
        <v>#VALUE!</v>
      </c>
      <c r="O4040" s="21" t="e">
        <f>IF(OR($B4040="",O$3&lt;$D4040+Настройки!$B$7),0,MAX(0,$E4040-MAX(0,SUMIFS(Тех_Движение!$G$2:$G$5111,Тех_Движение!$D$2:$D$5111,$C4040,Тех_Движение!$B$2:$B$5111,"&lt;="&amp;O$3)-$F4040)))</f>
        <v>#VALUE!</v>
      </c>
      <c r="P4040" s="21" t="e">
        <f>IF(OR($B4040="",P$3&lt;$D4040+Настройки!$B$7),0,MAX(0,$E4040-MAX(0,SUMIFS(Тех_Движение!$G$2:$G$5111,Тех_Движение!$D$2:$D$5111,$C4040,Тех_Движение!$B$2:$B$5111,"&lt;="&amp;P$3)-$F4040)))</f>
        <v>#VALUE!</v>
      </c>
      <c r="Q4040" s="21" t="e">
        <f>IF(OR($B4040="",Q$3&lt;$D4040+Настройки!$B$7),0,MAX(0,$E4040-MAX(0,SUMIFS(Тех_Движение!$G$2:$G$5111,Тех_Движение!$D$2:$D$5111,$C4040,Тех_Движение!$B$2:$B$5111,"&lt;="&amp;Q$3)-$F4040)))</f>
        <v>#VALUE!</v>
      </c>
      <c r="R4040" s="21" t="str">
        <f t="shared" si="190"/>
        <v/>
      </c>
      <c r="S4040" s="23" t="str">
        <f>IF($B4040="","",VLOOKUP($C4040,Настройки!$A$11:$L$17,9,FALSE))</f>
        <v/>
      </c>
      <c r="T4040" s="23" t="str">
        <f t="shared" si="191"/>
        <v/>
      </c>
    </row>
    <row r="4041" spans="1:20" x14ac:dyDescent="0.3">
      <c r="A4041" s="20">
        <f>Тех_Движение!$A$4038</f>
        <v>4037</v>
      </c>
      <c r="B4041" s="20" t="str">
        <f>IF(Тех_Движение!$F$4038&gt;0,Тех_Движение!$I$4038,"")</f>
        <v/>
      </c>
      <c r="C4041" s="20" t="str">
        <f>IF($B4041="","",Тех_Движение!$D$4038)</f>
        <v/>
      </c>
      <c r="D4041" s="9" t="str">
        <f>IF($B4041="","",Тех_Движение!$B$4038)</f>
        <v/>
      </c>
      <c r="E4041" s="21" t="str">
        <f>IF($B4041="","",Тех_Движение!$F$4038)</f>
        <v/>
      </c>
      <c r="F4041" s="21" t="str">
        <f>IF($B4041="","",SUMIFS($E$5:$E4040,$C$5:$C4040,$C4041))</f>
        <v/>
      </c>
      <c r="G4041" s="21" t="str">
        <f>IF($B4041="","",MAX(0,$E4041-MAX(0,SUMIFS(Тех_Движение!$G$2:$G$5111,Тех_Движение!$D$2:$D$5111,$C4041,Тех_Движение!$B$2:$B$5111,"&lt;="&amp;Настройки!$B$5-1)-$F4041)))</f>
        <v/>
      </c>
      <c r="H4041" s="21" t="str">
        <f>IF($B4041="","",IF(AND($D4041&gt;=Настройки!$B$5,$D4041&lt;=Настройки!$B$6),$E4041,0))</f>
        <v/>
      </c>
      <c r="I4041" s="21" t="str">
        <f t="shared" si="189"/>
        <v/>
      </c>
      <c r="J4041" s="21" t="str">
        <f>IF($B4041="","",MAX(0,$E4041-MAX(0,SUMIFS(Тех_Движение!$G$2:$G$5111,Тех_Движение!$D$2:$D$5111,$C4041,Тех_Движение!$B$2:$B$5111,"&lt;="&amp;Настройки!$B$6)-$F4041)))</f>
        <v/>
      </c>
      <c r="K4041" s="21" t="e">
        <f>IF(OR($B4041="",K$3&lt;$D4041+Настройки!$B$7),0,MAX(0,$E4041-MAX(0,SUMIFS(Тех_Движение!$G$2:$G$5111,Тех_Движение!$D$2:$D$5111,$C4041,Тех_Движение!$B$2:$B$5111,"&lt;="&amp;K$3)-$F4041)))</f>
        <v>#VALUE!</v>
      </c>
      <c r="L4041" s="21" t="e">
        <f>IF(OR($B4041="",L$3&lt;$D4041+Настройки!$B$7),0,MAX(0,$E4041-MAX(0,SUMIFS(Тех_Движение!$G$2:$G$5111,Тех_Движение!$D$2:$D$5111,$C4041,Тех_Движение!$B$2:$B$5111,"&lt;="&amp;L$3)-$F4041)))</f>
        <v>#VALUE!</v>
      </c>
      <c r="M4041" s="21" t="e">
        <f>IF(OR($B4041="",M$3&lt;$D4041+Настройки!$B$7),0,MAX(0,$E4041-MAX(0,SUMIFS(Тех_Движение!$G$2:$G$5111,Тех_Движение!$D$2:$D$5111,$C4041,Тех_Движение!$B$2:$B$5111,"&lt;="&amp;M$3)-$F4041)))</f>
        <v>#VALUE!</v>
      </c>
      <c r="N4041" s="21" t="e">
        <f>IF(OR($B4041="",N$3&lt;$D4041+Настройки!$B$7),0,MAX(0,$E4041-MAX(0,SUMIFS(Тех_Движение!$G$2:$G$5111,Тех_Движение!$D$2:$D$5111,$C4041,Тех_Движение!$B$2:$B$5111,"&lt;="&amp;N$3)-$F4041)))</f>
        <v>#VALUE!</v>
      </c>
      <c r="O4041" s="21" t="e">
        <f>IF(OR($B4041="",O$3&lt;$D4041+Настройки!$B$7),0,MAX(0,$E4041-MAX(0,SUMIFS(Тех_Движение!$G$2:$G$5111,Тех_Движение!$D$2:$D$5111,$C4041,Тех_Движение!$B$2:$B$5111,"&lt;="&amp;O$3)-$F4041)))</f>
        <v>#VALUE!</v>
      </c>
      <c r="P4041" s="21" t="e">
        <f>IF(OR($B4041="",P$3&lt;$D4041+Настройки!$B$7),0,MAX(0,$E4041-MAX(0,SUMIFS(Тех_Движение!$G$2:$G$5111,Тех_Движение!$D$2:$D$5111,$C4041,Тех_Движение!$B$2:$B$5111,"&lt;="&amp;P$3)-$F4041)))</f>
        <v>#VALUE!</v>
      </c>
      <c r="Q4041" s="21" t="e">
        <f>IF(OR($B4041="",Q$3&lt;$D4041+Настройки!$B$7),0,MAX(0,$E4041-MAX(0,SUMIFS(Тех_Движение!$G$2:$G$5111,Тех_Движение!$D$2:$D$5111,$C4041,Тех_Движение!$B$2:$B$5111,"&lt;="&amp;Q$3)-$F4041)))</f>
        <v>#VALUE!</v>
      </c>
      <c r="R4041" s="21" t="str">
        <f t="shared" si="190"/>
        <v/>
      </c>
      <c r="S4041" s="23" t="str">
        <f>IF($B4041="","",VLOOKUP($C4041,Настройки!$A$11:$L$17,9,FALSE))</f>
        <v/>
      </c>
      <c r="T4041" s="23" t="str">
        <f t="shared" si="191"/>
        <v/>
      </c>
    </row>
    <row r="4042" spans="1:20" x14ac:dyDescent="0.3">
      <c r="A4042" s="20">
        <f>Тех_Движение!$A$4039</f>
        <v>4038</v>
      </c>
      <c r="B4042" s="20" t="str">
        <f>IF(Тех_Движение!$F$4039&gt;0,Тех_Движение!$I$4039,"")</f>
        <v/>
      </c>
      <c r="C4042" s="20" t="str">
        <f>IF($B4042="","",Тех_Движение!$D$4039)</f>
        <v/>
      </c>
      <c r="D4042" s="9" t="str">
        <f>IF($B4042="","",Тех_Движение!$B$4039)</f>
        <v/>
      </c>
      <c r="E4042" s="21" t="str">
        <f>IF($B4042="","",Тех_Движение!$F$4039)</f>
        <v/>
      </c>
      <c r="F4042" s="21" t="str">
        <f>IF($B4042="","",SUMIFS($E$5:$E4041,$C$5:$C4041,$C4042))</f>
        <v/>
      </c>
      <c r="G4042" s="21" t="str">
        <f>IF($B4042="","",MAX(0,$E4042-MAX(0,SUMIFS(Тех_Движение!$G$2:$G$5111,Тех_Движение!$D$2:$D$5111,$C4042,Тех_Движение!$B$2:$B$5111,"&lt;="&amp;Настройки!$B$5-1)-$F4042)))</f>
        <v/>
      </c>
      <c r="H4042" s="21" t="str">
        <f>IF($B4042="","",IF(AND($D4042&gt;=Настройки!$B$5,$D4042&lt;=Настройки!$B$6),$E4042,0))</f>
        <v/>
      </c>
      <c r="I4042" s="21" t="str">
        <f t="shared" si="189"/>
        <v/>
      </c>
      <c r="J4042" s="21" t="str">
        <f>IF($B4042="","",MAX(0,$E4042-MAX(0,SUMIFS(Тех_Движение!$G$2:$G$5111,Тех_Движение!$D$2:$D$5111,$C4042,Тех_Движение!$B$2:$B$5111,"&lt;="&amp;Настройки!$B$6)-$F4042)))</f>
        <v/>
      </c>
      <c r="K4042" s="21" t="e">
        <f>IF(OR($B4042="",K$3&lt;$D4042+Настройки!$B$7),0,MAX(0,$E4042-MAX(0,SUMIFS(Тех_Движение!$G$2:$G$5111,Тех_Движение!$D$2:$D$5111,$C4042,Тех_Движение!$B$2:$B$5111,"&lt;="&amp;K$3)-$F4042)))</f>
        <v>#VALUE!</v>
      </c>
      <c r="L4042" s="21" t="e">
        <f>IF(OR($B4042="",L$3&lt;$D4042+Настройки!$B$7),0,MAX(0,$E4042-MAX(0,SUMIFS(Тех_Движение!$G$2:$G$5111,Тех_Движение!$D$2:$D$5111,$C4042,Тех_Движение!$B$2:$B$5111,"&lt;="&amp;L$3)-$F4042)))</f>
        <v>#VALUE!</v>
      </c>
      <c r="M4042" s="21" t="e">
        <f>IF(OR($B4042="",M$3&lt;$D4042+Настройки!$B$7),0,MAX(0,$E4042-MAX(0,SUMIFS(Тех_Движение!$G$2:$G$5111,Тех_Движение!$D$2:$D$5111,$C4042,Тех_Движение!$B$2:$B$5111,"&lt;="&amp;M$3)-$F4042)))</f>
        <v>#VALUE!</v>
      </c>
      <c r="N4042" s="21" t="e">
        <f>IF(OR($B4042="",N$3&lt;$D4042+Настройки!$B$7),0,MAX(0,$E4042-MAX(0,SUMIFS(Тех_Движение!$G$2:$G$5111,Тех_Движение!$D$2:$D$5111,$C4042,Тех_Движение!$B$2:$B$5111,"&lt;="&amp;N$3)-$F4042)))</f>
        <v>#VALUE!</v>
      </c>
      <c r="O4042" s="21" t="e">
        <f>IF(OR($B4042="",O$3&lt;$D4042+Настройки!$B$7),0,MAX(0,$E4042-MAX(0,SUMIFS(Тех_Движение!$G$2:$G$5111,Тех_Движение!$D$2:$D$5111,$C4042,Тех_Движение!$B$2:$B$5111,"&lt;="&amp;O$3)-$F4042)))</f>
        <v>#VALUE!</v>
      </c>
      <c r="P4042" s="21" t="e">
        <f>IF(OR($B4042="",P$3&lt;$D4042+Настройки!$B$7),0,MAX(0,$E4042-MAX(0,SUMIFS(Тех_Движение!$G$2:$G$5111,Тех_Движение!$D$2:$D$5111,$C4042,Тех_Движение!$B$2:$B$5111,"&lt;="&amp;P$3)-$F4042)))</f>
        <v>#VALUE!</v>
      </c>
      <c r="Q4042" s="21" t="e">
        <f>IF(OR($B4042="",Q$3&lt;$D4042+Настройки!$B$7),0,MAX(0,$E4042-MAX(0,SUMIFS(Тех_Движение!$G$2:$G$5111,Тех_Движение!$D$2:$D$5111,$C4042,Тех_Движение!$B$2:$B$5111,"&lt;="&amp;Q$3)-$F4042)))</f>
        <v>#VALUE!</v>
      </c>
      <c r="R4042" s="21" t="str">
        <f t="shared" si="190"/>
        <v/>
      </c>
      <c r="S4042" s="23" t="str">
        <f>IF($B4042="","",VLOOKUP($C4042,Настройки!$A$11:$L$17,9,FALSE))</f>
        <v/>
      </c>
      <c r="T4042" s="23" t="str">
        <f t="shared" si="191"/>
        <v/>
      </c>
    </row>
    <row r="4043" spans="1:20" x14ac:dyDescent="0.3">
      <c r="A4043" s="20">
        <f>Тех_Движение!$A$4040</f>
        <v>4039</v>
      </c>
      <c r="B4043" s="20" t="str">
        <f>IF(Тех_Движение!$F$4040&gt;0,Тех_Движение!$I$4040,"")</f>
        <v/>
      </c>
      <c r="C4043" s="20" t="str">
        <f>IF($B4043="","",Тех_Движение!$D$4040)</f>
        <v/>
      </c>
      <c r="D4043" s="9" t="str">
        <f>IF($B4043="","",Тех_Движение!$B$4040)</f>
        <v/>
      </c>
      <c r="E4043" s="21" t="str">
        <f>IF($B4043="","",Тех_Движение!$F$4040)</f>
        <v/>
      </c>
      <c r="F4043" s="21" t="str">
        <f>IF($B4043="","",SUMIFS($E$5:$E4042,$C$5:$C4042,$C4043))</f>
        <v/>
      </c>
      <c r="G4043" s="21" t="str">
        <f>IF($B4043="","",MAX(0,$E4043-MAX(0,SUMIFS(Тех_Движение!$G$2:$G$5111,Тех_Движение!$D$2:$D$5111,$C4043,Тех_Движение!$B$2:$B$5111,"&lt;="&amp;Настройки!$B$5-1)-$F4043)))</f>
        <v/>
      </c>
      <c r="H4043" s="21" t="str">
        <f>IF($B4043="","",IF(AND($D4043&gt;=Настройки!$B$5,$D4043&lt;=Настройки!$B$6),$E4043,0))</f>
        <v/>
      </c>
      <c r="I4043" s="21" t="str">
        <f t="shared" si="189"/>
        <v/>
      </c>
      <c r="J4043" s="21" t="str">
        <f>IF($B4043="","",MAX(0,$E4043-MAX(0,SUMIFS(Тех_Движение!$G$2:$G$5111,Тех_Движение!$D$2:$D$5111,$C4043,Тех_Движение!$B$2:$B$5111,"&lt;="&amp;Настройки!$B$6)-$F4043)))</f>
        <v/>
      </c>
      <c r="K4043" s="21" t="e">
        <f>IF(OR($B4043="",K$3&lt;$D4043+Настройки!$B$7),0,MAX(0,$E4043-MAX(0,SUMIFS(Тех_Движение!$G$2:$G$5111,Тех_Движение!$D$2:$D$5111,$C4043,Тех_Движение!$B$2:$B$5111,"&lt;="&amp;K$3)-$F4043)))</f>
        <v>#VALUE!</v>
      </c>
      <c r="L4043" s="21" t="e">
        <f>IF(OR($B4043="",L$3&lt;$D4043+Настройки!$B$7),0,MAX(0,$E4043-MAX(0,SUMIFS(Тех_Движение!$G$2:$G$5111,Тех_Движение!$D$2:$D$5111,$C4043,Тех_Движение!$B$2:$B$5111,"&lt;="&amp;L$3)-$F4043)))</f>
        <v>#VALUE!</v>
      </c>
      <c r="M4043" s="21" t="e">
        <f>IF(OR($B4043="",M$3&lt;$D4043+Настройки!$B$7),0,MAX(0,$E4043-MAX(0,SUMIFS(Тех_Движение!$G$2:$G$5111,Тех_Движение!$D$2:$D$5111,$C4043,Тех_Движение!$B$2:$B$5111,"&lt;="&amp;M$3)-$F4043)))</f>
        <v>#VALUE!</v>
      </c>
      <c r="N4043" s="21" t="e">
        <f>IF(OR($B4043="",N$3&lt;$D4043+Настройки!$B$7),0,MAX(0,$E4043-MAX(0,SUMIFS(Тех_Движение!$G$2:$G$5111,Тех_Движение!$D$2:$D$5111,$C4043,Тех_Движение!$B$2:$B$5111,"&lt;="&amp;N$3)-$F4043)))</f>
        <v>#VALUE!</v>
      </c>
      <c r="O4043" s="21" t="e">
        <f>IF(OR($B4043="",O$3&lt;$D4043+Настройки!$B$7),0,MAX(0,$E4043-MAX(0,SUMIFS(Тех_Движение!$G$2:$G$5111,Тех_Движение!$D$2:$D$5111,$C4043,Тех_Движение!$B$2:$B$5111,"&lt;="&amp;O$3)-$F4043)))</f>
        <v>#VALUE!</v>
      </c>
      <c r="P4043" s="21" t="e">
        <f>IF(OR($B4043="",P$3&lt;$D4043+Настройки!$B$7),0,MAX(0,$E4043-MAX(0,SUMIFS(Тех_Движение!$G$2:$G$5111,Тех_Движение!$D$2:$D$5111,$C4043,Тех_Движение!$B$2:$B$5111,"&lt;="&amp;P$3)-$F4043)))</f>
        <v>#VALUE!</v>
      </c>
      <c r="Q4043" s="21" t="e">
        <f>IF(OR($B4043="",Q$3&lt;$D4043+Настройки!$B$7),0,MAX(0,$E4043-MAX(0,SUMIFS(Тех_Движение!$G$2:$G$5111,Тех_Движение!$D$2:$D$5111,$C4043,Тех_Движение!$B$2:$B$5111,"&lt;="&amp;Q$3)-$F4043)))</f>
        <v>#VALUE!</v>
      </c>
      <c r="R4043" s="21" t="str">
        <f t="shared" si="190"/>
        <v/>
      </c>
      <c r="S4043" s="23" t="str">
        <f>IF($B4043="","",VLOOKUP($C4043,Настройки!$A$11:$L$17,9,FALSE))</f>
        <v/>
      </c>
      <c r="T4043" s="23" t="str">
        <f t="shared" si="191"/>
        <v/>
      </c>
    </row>
    <row r="4044" spans="1:20" x14ac:dyDescent="0.3">
      <c r="A4044" s="20">
        <f>Тех_Движение!$A$4041</f>
        <v>4040</v>
      </c>
      <c r="B4044" s="20" t="str">
        <f>IF(Тех_Движение!$F$4041&gt;0,Тех_Движение!$I$4041,"")</f>
        <v/>
      </c>
      <c r="C4044" s="20" t="str">
        <f>IF($B4044="","",Тех_Движение!$D$4041)</f>
        <v/>
      </c>
      <c r="D4044" s="9" t="str">
        <f>IF($B4044="","",Тех_Движение!$B$4041)</f>
        <v/>
      </c>
      <c r="E4044" s="21" t="str">
        <f>IF($B4044="","",Тех_Движение!$F$4041)</f>
        <v/>
      </c>
      <c r="F4044" s="21" t="str">
        <f>IF($B4044="","",SUMIFS($E$5:$E4043,$C$5:$C4043,$C4044))</f>
        <v/>
      </c>
      <c r="G4044" s="21" t="str">
        <f>IF($B4044="","",MAX(0,$E4044-MAX(0,SUMIFS(Тех_Движение!$G$2:$G$5111,Тех_Движение!$D$2:$D$5111,$C4044,Тех_Движение!$B$2:$B$5111,"&lt;="&amp;Настройки!$B$5-1)-$F4044)))</f>
        <v/>
      </c>
      <c r="H4044" s="21" t="str">
        <f>IF($B4044="","",IF(AND($D4044&gt;=Настройки!$B$5,$D4044&lt;=Настройки!$B$6),$E4044,0))</f>
        <v/>
      </c>
      <c r="I4044" s="21" t="str">
        <f t="shared" si="189"/>
        <v/>
      </c>
      <c r="J4044" s="21" t="str">
        <f>IF($B4044="","",MAX(0,$E4044-MAX(0,SUMIFS(Тех_Движение!$G$2:$G$5111,Тех_Движение!$D$2:$D$5111,$C4044,Тех_Движение!$B$2:$B$5111,"&lt;="&amp;Настройки!$B$6)-$F4044)))</f>
        <v/>
      </c>
      <c r="K4044" s="21" t="e">
        <f>IF(OR($B4044="",K$3&lt;$D4044+Настройки!$B$7),0,MAX(0,$E4044-MAX(0,SUMIFS(Тех_Движение!$G$2:$G$5111,Тех_Движение!$D$2:$D$5111,$C4044,Тех_Движение!$B$2:$B$5111,"&lt;="&amp;K$3)-$F4044)))</f>
        <v>#VALUE!</v>
      </c>
      <c r="L4044" s="21" t="e">
        <f>IF(OR($B4044="",L$3&lt;$D4044+Настройки!$B$7),0,MAX(0,$E4044-MAX(0,SUMIFS(Тех_Движение!$G$2:$G$5111,Тех_Движение!$D$2:$D$5111,$C4044,Тех_Движение!$B$2:$B$5111,"&lt;="&amp;L$3)-$F4044)))</f>
        <v>#VALUE!</v>
      </c>
      <c r="M4044" s="21" t="e">
        <f>IF(OR($B4044="",M$3&lt;$D4044+Настройки!$B$7),0,MAX(0,$E4044-MAX(0,SUMIFS(Тех_Движение!$G$2:$G$5111,Тех_Движение!$D$2:$D$5111,$C4044,Тех_Движение!$B$2:$B$5111,"&lt;="&amp;M$3)-$F4044)))</f>
        <v>#VALUE!</v>
      </c>
      <c r="N4044" s="21" t="e">
        <f>IF(OR($B4044="",N$3&lt;$D4044+Настройки!$B$7),0,MAX(0,$E4044-MAX(0,SUMIFS(Тех_Движение!$G$2:$G$5111,Тех_Движение!$D$2:$D$5111,$C4044,Тех_Движение!$B$2:$B$5111,"&lt;="&amp;N$3)-$F4044)))</f>
        <v>#VALUE!</v>
      </c>
      <c r="O4044" s="21" t="e">
        <f>IF(OR($B4044="",O$3&lt;$D4044+Настройки!$B$7),0,MAX(0,$E4044-MAX(0,SUMIFS(Тех_Движение!$G$2:$G$5111,Тех_Движение!$D$2:$D$5111,$C4044,Тех_Движение!$B$2:$B$5111,"&lt;="&amp;O$3)-$F4044)))</f>
        <v>#VALUE!</v>
      </c>
      <c r="P4044" s="21" t="e">
        <f>IF(OR($B4044="",P$3&lt;$D4044+Настройки!$B$7),0,MAX(0,$E4044-MAX(0,SUMIFS(Тех_Движение!$G$2:$G$5111,Тех_Движение!$D$2:$D$5111,$C4044,Тех_Движение!$B$2:$B$5111,"&lt;="&amp;P$3)-$F4044)))</f>
        <v>#VALUE!</v>
      </c>
      <c r="Q4044" s="21" t="e">
        <f>IF(OR($B4044="",Q$3&lt;$D4044+Настройки!$B$7),0,MAX(0,$E4044-MAX(0,SUMIFS(Тех_Движение!$G$2:$G$5111,Тех_Движение!$D$2:$D$5111,$C4044,Тех_Движение!$B$2:$B$5111,"&lt;="&amp;Q$3)-$F4044)))</f>
        <v>#VALUE!</v>
      </c>
      <c r="R4044" s="21" t="str">
        <f t="shared" si="190"/>
        <v/>
      </c>
      <c r="S4044" s="23" t="str">
        <f>IF($B4044="","",VLOOKUP($C4044,Настройки!$A$11:$L$17,9,FALSE))</f>
        <v/>
      </c>
      <c r="T4044" s="23" t="str">
        <f t="shared" si="191"/>
        <v/>
      </c>
    </row>
    <row r="4045" spans="1:20" x14ac:dyDescent="0.3">
      <c r="A4045" s="20">
        <f>Тех_Движение!$A$4042</f>
        <v>4041</v>
      </c>
      <c r="B4045" s="20" t="str">
        <f>IF(Тех_Движение!$F$4042&gt;0,Тех_Движение!$I$4042,"")</f>
        <v/>
      </c>
      <c r="C4045" s="20" t="str">
        <f>IF($B4045="","",Тех_Движение!$D$4042)</f>
        <v/>
      </c>
      <c r="D4045" s="9" t="str">
        <f>IF($B4045="","",Тех_Движение!$B$4042)</f>
        <v/>
      </c>
      <c r="E4045" s="21" t="str">
        <f>IF($B4045="","",Тех_Движение!$F$4042)</f>
        <v/>
      </c>
      <c r="F4045" s="21" t="str">
        <f>IF($B4045="","",SUMIFS($E$5:$E4044,$C$5:$C4044,$C4045))</f>
        <v/>
      </c>
      <c r="G4045" s="21" t="str">
        <f>IF($B4045="","",MAX(0,$E4045-MAX(0,SUMIFS(Тех_Движение!$G$2:$G$5111,Тех_Движение!$D$2:$D$5111,$C4045,Тех_Движение!$B$2:$B$5111,"&lt;="&amp;Настройки!$B$5-1)-$F4045)))</f>
        <v/>
      </c>
      <c r="H4045" s="21" t="str">
        <f>IF($B4045="","",IF(AND($D4045&gt;=Настройки!$B$5,$D4045&lt;=Настройки!$B$6),$E4045,0))</f>
        <v/>
      </c>
      <c r="I4045" s="21" t="str">
        <f t="shared" si="189"/>
        <v/>
      </c>
      <c r="J4045" s="21" t="str">
        <f>IF($B4045="","",MAX(0,$E4045-MAX(0,SUMIFS(Тех_Движение!$G$2:$G$5111,Тех_Движение!$D$2:$D$5111,$C4045,Тех_Движение!$B$2:$B$5111,"&lt;="&amp;Настройки!$B$6)-$F4045)))</f>
        <v/>
      </c>
      <c r="K4045" s="21" t="e">
        <f>IF(OR($B4045="",K$3&lt;$D4045+Настройки!$B$7),0,MAX(0,$E4045-MAX(0,SUMIFS(Тех_Движение!$G$2:$G$5111,Тех_Движение!$D$2:$D$5111,$C4045,Тех_Движение!$B$2:$B$5111,"&lt;="&amp;K$3)-$F4045)))</f>
        <v>#VALUE!</v>
      </c>
      <c r="L4045" s="21" t="e">
        <f>IF(OR($B4045="",L$3&lt;$D4045+Настройки!$B$7),0,MAX(0,$E4045-MAX(0,SUMIFS(Тех_Движение!$G$2:$G$5111,Тех_Движение!$D$2:$D$5111,$C4045,Тех_Движение!$B$2:$B$5111,"&lt;="&amp;L$3)-$F4045)))</f>
        <v>#VALUE!</v>
      </c>
      <c r="M4045" s="21" t="e">
        <f>IF(OR($B4045="",M$3&lt;$D4045+Настройки!$B$7),0,MAX(0,$E4045-MAX(0,SUMIFS(Тех_Движение!$G$2:$G$5111,Тех_Движение!$D$2:$D$5111,$C4045,Тех_Движение!$B$2:$B$5111,"&lt;="&amp;M$3)-$F4045)))</f>
        <v>#VALUE!</v>
      </c>
      <c r="N4045" s="21" t="e">
        <f>IF(OR($B4045="",N$3&lt;$D4045+Настройки!$B$7),0,MAX(0,$E4045-MAX(0,SUMIFS(Тех_Движение!$G$2:$G$5111,Тех_Движение!$D$2:$D$5111,$C4045,Тех_Движение!$B$2:$B$5111,"&lt;="&amp;N$3)-$F4045)))</f>
        <v>#VALUE!</v>
      </c>
      <c r="O4045" s="21" t="e">
        <f>IF(OR($B4045="",O$3&lt;$D4045+Настройки!$B$7),0,MAX(0,$E4045-MAX(0,SUMIFS(Тех_Движение!$G$2:$G$5111,Тех_Движение!$D$2:$D$5111,$C4045,Тех_Движение!$B$2:$B$5111,"&lt;="&amp;O$3)-$F4045)))</f>
        <v>#VALUE!</v>
      </c>
      <c r="P4045" s="21" t="e">
        <f>IF(OR($B4045="",P$3&lt;$D4045+Настройки!$B$7),0,MAX(0,$E4045-MAX(0,SUMIFS(Тех_Движение!$G$2:$G$5111,Тех_Движение!$D$2:$D$5111,$C4045,Тех_Движение!$B$2:$B$5111,"&lt;="&amp;P$3)-$F4045)))</f>
        <v>#VALUE!</v>
      </c>
      <c r="Q4045" s="21" t="e">
        <f>IF(OR($B4045="",Q$3&lt;$D4045+Настройки!$B$7),0,MAX(0,$E4045-MAX(0,SUMIFS(Тех_Движение!$G$2:$G$5111,Тех_Движение!$D$2:$D$5111,$C4045,Тех_Движение!$B$2:$B$5111,"&lt;="&amp;Q$3)-$F4045)))</f>
        <v>#VALUE!</v>
      </c>
      <c r="R4045" s="21" t="str">
        <f t="shared" si="190"/>
        <v/>
      </c>
      <c r="S4045" s="23" t="str">
        <f>IF($B4045="","",VLOOKUP($C4045,Настройки!$A$11:$L$17,9,FALSE))</f>
        <v/>
      </c>
      <c r="T4045" s="23" t="str">
        <f t="shared" si="191"/>
        <v/>
      </c>
    </row>
    <row r="4046" spans="1:20" x14ac:dyDescent="0.3">
      <c r="A4046" s="20">
        <f>Тех_Движение!$A$4043</f>
        <v>4042</v>
      </c>
      <c r="B4046" s="20" t="str">
        <f>IF(Тех_Движение!$F$4043&gt;0,Тех_Движение!$I$4043,"")</f>
        <v/>
      </c>
      <c r="C4046" s="20" t="str">
        <f>IF($B4046="","",Тех_Движение!$D$4043)</f>
        <v/>
      </c>
      <c r="D4046" s="9" t="str">
        <f>IF($B4046="","",Тех_Движение!$B$4043)</f>
        <v/>
      </c>
      <c r="E4046" s="21" t="str">
        <f>IF($B4046="","",Тех_Движение!$F$4043)</f>
        <v/>
      </c>
      <c r="F4046" s="21" t="str">
        <f>IF($B4046="","",SUMIFS($E$5:$E4045,$C$5:$C4045,$C4046))</f>
        <v/>
      </c>
      <c r="G4046" s="21" t="str">
        <f>IF($B4046="","",MAX(0,$E4046-MAX(0,SUMIFS(Тех_Движение!$G$2:$G$5111,Тех_Движение!$D$2:$D$5111,$C4046,Тех_Движение!$B$2:$B$5111,"&lt;="&amp;Настройки!$B$5-1)-$F4046)))</f>
        <v/>
      </c>
      <c r="H4046" s="21" t="str">
        <f>IF($B4046="","",IF(AND($D4046&gt;=Настройки!$B$5,$D4046&lt;=Настройки!$B$6),$E4046,0))</f>
        <v/>
      </c>
      <c r="I4046" s="21" t="str">
        <f t="shared" si="189"/>
        <v/>
      </c>
      <c r="J4046" s="21" t="str">
        <f>IF($B4046="","",MAX(0,$E4046-MAX(0,SUMIFS(Тех_Движение!$G$2:$G$5111,Тех_Движение!$D$2:$D$5111,$C4046,Тех_Движение!$B$2:$B$5111,"&lt;="&amp;Настройки!$B$6)-$F4046)))</f>
        <v/>
      </c>
      <c r="K4046" s="21" t="e">
        <f>IF(OR($B4046="",K$3&lt;$D4046+Настройки!$B$7),0,MAX(0,$E4046-MAX(0,SUMIFS(Тех_Движение!$G$2:$G$5111,Тех_Движение!$D$2:$D$5111,$C4046,Тех_Движение!$B$2:$B$5111,"&lt;="&amp;K$3)-$F4046)))</f>
        <v>#VALUE!</v>
      </c>
      <c r="L4046" s="21" t="e">
        <f>IF(OR($B4046="",L$3&lt;$D4046+Настройки!$B$7),0,MAX(0,$E4046-MAX(0,SUMIFS(Тех_Движение!$G$2:$G$5111,Тех_Движение!$D$2:$D$5111,$C4046,Тех_Движение!$B$2:$B$5111,"&lt;="&amp;L$3)-$F4046)))</f>
        <v>#VALUE!</v>
      </c>
      <c r="M4046" s="21" t="e">
        <f>IF(OR($B4046="",M$3&lt;$D4046+Настройки!$B$7),0,MAX(0,$E4046-MAX(0,SUMIFS(Тех_Движение!$G$2:$G$5111,Тех_Движение!$D$2:$D$5111,$C4046,Тех_Движение!$B$2:$B$5111,"&lt;="&amp;M$3)-$F4046)))</f>
        <v>#VALUE!</v>
      </c>
      <c r="N4046" s="21" t="e">
        <f>IF(OR($B4046="",N$3&lt;$D4046+Настройки!$B$7),0,MAX(0,$E4046-MAX(0,SUMIFS(Тех_Движение!$G$2:$G$5111,Тех_Движение!$D$2:$D$5111,$C4046,Тех_Движение!$B$2:$B$5111,"&lt;="&amp;N$3)-$F4046)))</f>
        <v>#VALUE!</v>
      </c>
      <c r="O4046" s="21" t="e">
        <f>IF(OR($B4046="",O$3&lt;$D4046+Настройки!$B$7),0,MAX(0,$E4046-MAX(0,SUMIFS(Тех_Движение!$G$2:$G$5111,Тех_Движение!$D$2:$D$5111,$C4046,Тех_Движение!$B$2:$B$5111,"&lt;="&amp;O$3)-$F4046)))</f>
        <v>#VALUE!</v>
      </c>
      <c r="P4046" s="21" t="e">
        <f>IF(OR($B4046="",P$3&lt;$D4046+Настройки!$B$7),0,MAX(0,$E4046-MAX(0,SUMIFS(Тех_Движение!$G$2:$G$5111,Тех_Движение!$D$2:$D$5111,$C4046,Тех_Движение!$B$2:$B$5111,"&lt;="&amp;P$3)-$F4046)))</f>
        <v>#VALUE!</v>
      </c>
      <c r="Q4046" s="21" t="e">
        <f>IF(OR($B4046="",Q$3&lt;$D4046+Настройки!$B$7),0,MAX(0,$E4046-MAX(0,SUMIFS(Тех_Движение!$G$2:$G$5111,Тех_Движение!$D$2:$D$5111,$C4046,Тех_Движение!$B$2:$B$5111,"&lt;="&amp;Q$3)-$F4046)))</f>
        <v>#VALUE!</v>
      </c>
      <c r="R4046" s="21" t="str">
        <f t="shared" si="190"/>
        <v/>
      </c>
      <c r="S4046" s="23" t="str">
        <f>IF($B4046="","",VLOOKUP($C4046,Настройки!$A$11:$L$17,9,FALSE))</f>
        <v/>
      </c>
      <c r="T4046" s="23" t="str">
        <f t="shared" si="191"/>
        <v/>
      </c>
    </row>
    <row r="4047" spans="1:20" x14ac:dyDescent="0.3">
      <c r="A4047" s="20">
        <f>Тех_Движение!$A$4044</f>
        <v>4043</v>
      </c>
      <c r="B4047" s="20" t="str">
        <f>IF(Тех_Движение!$F$4044&gt;0,Тех_Движение!$I$4044,"")</f>
        <v/>
      </c>
      <c r="C4047" s="20" t="str">
        <f>IF($B4047="","",Тех_Движение!$D$4044)</f>
        <v/>
      </c>
      <c r="D4047" s="9" t="str">
        <f>IF($B4047="","",Тех_Движение!$B$4044)</f>
        <v/>
      </c>
      <c r="E4047" s="21" t="str">
        <f>IF($B4047="","",Тех_Движение!$F$4044)</f>
        <v/>
      </c>
      <c r="F4047" s="21" t="str">
        <f>IF($B4047="","",SUMIFS($E$5:$E4046,$C$5:$C4046,$C4047))</f>
        <v/>
      </c>
      <c r="G4047" s="21" t="str">
        <f>IF($B4047="","",MAX(0,$E4047-MAX(0,SUMIFS(Тех_Движение!$G$2:$G$5111,Тех_Движение!$D$2:$D$5111,$C4047,Тех_Движение!$B$2:$B$5111,"&lt;="&amp;Настройки!$B$5-1)-$F4047)))</f>
        <v/>
      </c>
      <c r="H4047" s="21" t="str">
        <f>IF($B4047="","",IF(AND($D4047&gt;=Настройки!$B$5,$D4047&lt;=Настройки!$B$6),$E4047,0))</f>
        <v/>
      </c>
      <c r="I4047" s="21" t="str">
        <f t="shared" si="189"/>
        <v/>
      </c>
      <c r="J4047" s="21" t="str">
        <f>IF($B4047="","",MAX(0,$E4047-MAX(0,SUMIFS(Тех_Движение!$G$2:$G$5111,Тех_Движение!$D$2:$D$5111,$C4047,Тех_Движение!$B$2:$B$5111,"&lt;="&amp;Настройки!$B$6)-$F4047)))</f>
        <v/>
      </c>
      <c r="K4047" s="21" t="e">
        <f>IF(OR($B4047="",K$3&lt;$D4047+Настройки!$B$7),0,MAX(0,$E4047-MAX(0,SUMIFS(Тех_Движение!$G$2:$G$5111,Тех_Движение!$D$2:$D$5111,$C4047,Тех_Движение!$B$2:$B$5111,"&lt;="&amp;K$3)-$F4047)))</f>
        <v>#VALUE!</v>
      </c>
      <c r="L4047" s="21" t="e">
        <f>IF(OR($B4047="",L$3&lt;$D4047+Настройки!$B$7),0,MAX(0,$E4047-MAX(0,SUMIFS(Тех_Движение!$G$2:$G$5111,Тех_Движение!$D$2:$D$5111,$C4047,Тех_Движение!$B$2:$B$5111,"&lt;="&amp;L$3)-$F4047)))</f>
        <v>#VALUE!</v>
      </c>
      <c r="M4047" s="21" t="e">
        <f>IF(OR($B4047="",M$3&lt;$D4047+Настройки!$B$7),0,MAX(0,$E4047-MAX(0,SUMIFS(Тех_Движение!$G$2:$G$5111,Тех_Движение!$D$2:$D$5111,$C4047,Тех_Движение!$B$2:$B$5111,"&lt;="&amp;M$3)-$F4047)))</f>
        <v>#VALUE!</v>
      </c>
      <c r="N4047" s="21" t="e">
        <f>IF(OR($B4047="",N$3&lt;$D4047+Настройки!$B$7),0,MAX(0,$E4047-MAX(0,SUMIFS(Тех_Движение!$G$2:$G$5111,Тех_Движение!$D$2:$D$5111,$C4047,Тех_Движение!$B$2:$B$5111,"&lt;="&amp;N$3)-$F4047)))</f>
        <v>#VALUE!</v>
      </c>
      <c r="O4047" s="21" t="e">
        <f>IF(OR($B4047="",O$3&lt;$D4047+Настройки!$B$7),0,MAX(0,$E4047-MAX(0,SUMIFS(Тех_Движение!$G$2:$G$5111,Тех_Движение!$D$2:$D$5111,$C4047,Тех_Движение!$B$2:$B$5111,"&lt;="&amp;O$3)-$F4047)))</f>
        <v>#VALUE!</v>
      </c>
      <c r="P4047" s="21" t="e">
        <f>IF(OR($B4047="",P$3&lt;$D4047+Настройки!$B$7),0,MAX(0,$E4047-MAX(0,SUMIFS(Тех_Движение!$G$2:$G$5111,Тех_Движение!$D$2:$D$5111,$C4047,Тех_Движение!$B$2:$B$5111,"&lt;="&amp;P$3)-$F4047)))</f>
        <v>#VALUE!</v>
      </c>
      <c r="Q4047" s="21" t="e">
        <f>IF(OR($B4047="",Q$3&lt;$D4047+Настройки!$B$7),0,MAX(0,$E4047-MAX(0,SUMIFS(Тех_Движение!$G$2:$G$5111,Тех_Движение!$D$2:$D$5111,$C4047,Тех_Движение!$B$2:$B$5111,"&lt;="&amp;Q$3)-$F4047)))</f>
        <v>#VALUE!</v>
      </c>
      <c r="R4047" s="21" t="str">
        <f t="shared" si="190"/>
        <v/>
      </c>
      <c r="S4047" s="23" t="str">
        <f>IF($B4047="","",VLOOKUP($C4047,Настройки!$A$11:$L$17,9,FALSE))</f>
        <v/>
      </c>
      <c r="T4047" s="23" t="str">
        <f t="shared" si="191"/>
        <v/>
      </c>
    </row>
    <row r="4048" spans="1:20" x14ac:dyDescent="0.3">
      <c r="A4048" s="20">
        <f>Тех_Движение!$A$4045</f>
        <v>4044</v>
      </c>
      <c r="B4048" s="20" t="str">
        <f>IF(Тех_Движение!$F$4045&gt;0,Тех_Движение!$I$4045,"")</f>
        <v/>
      </c>
      <c r="C4048" s="20" t="str">
        <f>IF($B4048="","",Тех_Движение!$D$4045)</f>
        <v/>
      </c>
      <c r="D4048" s="9" t="str">
        <f>IF($B4048="","",Тех_Движение!$B$4045)</f>
        <v/>
      </c>
      <c r="E4048" s="21" t="str">
        <f>IF($B4048="","",Тех_Движение!$F$4045)</f>
        <v/>
      </c>
      <c r="F4048" s="21" t="str">
        <f>IF($B4048="","",SUMIFS($E$5:$E4047,$C$5:$C4047,$C4048))</f>
        <v/>
      </c>
      <c r="G4048" s="21" t="str">
        <f>IF($B4048="","",MAX(0,$E4048-MAX(0,SUMIFS(Тех_Движение!$G$2:$G$5111,Тех_Движение!$D$2:$D$5111,$C4048,Тех_Движение!$B$2:$B$5111,"&lt;="&amp;Настройки!$B$5-1)-$F4048)))</f>
        <v/>
      </c>
      <c r="H4048" s="21" t="str">
        <f>IF($B4048="","",IF(AND($D4048&gt;=Настройки!$B$5,$D4048&lt;=Настройки!$B$6),$E4048,0))</f>
        <v/>
      </c>
      <c r="I4048" s="21" t="str">
        <f t="shared" si="189"/>
        <v/>
      </c>
      <c r="J4048" s="21" t="str">
        <f>IF($B4048="","",MAX(0,$E4048-MAX(0,SUMIFS(Тех_Движение!$G$2:$G$5111,Тех_Движение!$D$2:$D$5111,$C4048,Тех_Движение!$B$2:$B$5111,"&lt;="&amp;Настройки!$B$6)-$F4048)))</f>
        <v/>
      </c>
      <c r="K4048" s="21" t="e">
        <f>IF(OR($B4048="",K$3&lt;$D4048+Настройки!$B$7),0,MAX(0,$E4048-MAX(0,SUMIFS(Тех_Движение!$G$2:$G$5111,Тех_Движение!$D$2:$D$5111,$C4048,Тех_Движение!$B$2:$B$5111,"&lt;="&amp;K$3)-$F4048)))</f>
        <v>#VALUE!</v>
      </c>
      <c r="L4048" s="21" t="e">
        <f>IF(OR($B4048="",L$3&lt;$D4048+Настройки!$B$7),0,MAX(0,$E4048-MAX(0,SUMIFS(Тех_Движение!$G$2:$G$5111,Тех_Движение!$D$2:$D$5111,$C4048,Тех_Движение!$B$2:$B$5111,"&lt;="&amp;L$3)-$F4048)))</f>
        <v>#VALUE!</v>
      </c>
      <c r="M4048" s="21" t="e">
        <f>IF(OR($B4048="",M$3&lt;$D4048+Настройки!$B$7),0,MAX(0,$E4048-MAX(0,SUMIFS(Тех_Движение!$G$2:$G$5111,Тех_Движение!$D$2:$D$5111,$C4048,Тех_Движение!$B$2:$B$5111,"&lt;="&amp;M$3)-$F4048)))</f>
        <v>#VALUE!</v>
      </c>
      <c r="N4048" s="21" t="e">
        <f>IF(OR($B4048="",N$3&lt;$D4048+Настройки!$B$7),0,MAX(0,$E4048-MAX(0,SUMIFS(Тех_Движение!$G$2:$G$5111,Тех_Движение!$D$2:$D$5111,$C4048,Тех_Движение!$B$2:$B$5111,"&lt;="&amp;N$3)-$F4048)))</f>
        <v>#VALUE!</v>
      </c>
      <c r="O4048" s="21" t="e">
        <f>IF(OR($B4048="",O$3&lt;$D4048+Настройки!$B$7),0,MAX(0,$E4048-MAX(0,SUMIFS(Тех_Движение!$G$2:$G$5111,Тех_Движение!$D$2:$D$5111,$C4048,Тех_Движение!$B$2:$B$5111,"&lt;="&amp;O$3)-$F4048)))</f>
        <v>#VALUE!</v>
      </c>
      <c r="P4048" s="21" t="e">
        <f>IF(OR($B4048="",P$3&lt;$D4048+Настройки!$B$7),0,MAX(0,$E4048-MAX(0,SUMIFS(Тех_Движение!$G$2:$G$5111,Тех_Движение!$D$2:$D$5111,$C4048,Тех_Движение!$B$2:$B$5111,"&lt;="&amp;P$3)-$F4048)))</f>
        <v>#VALUE!</v>
      </c>
      <c r="Q4048" s="21" t="e">
        <f>IF(OR($B4048="",Q$3&lt;$D4048+Настройки!$B$7),0,MAX(0,$E4048-MAX(0,SUMIFS(Тех_Движение!$G$2:$G$5111,Тех_Движение!$D$2:$D$5111,$C4048,Тех_Движение!$B$2:$B$5111,"&lt;="&amp;Q$3)-$F4048)))</f>
        <v>#VALUE!</v>
      </c>
      <c r="R4048" s="21" t="str">
        <f t="shared" si="190"/>
        <v/>
      </c>
      <c r="S4048" s="23" t="str">
        <f>IF($B4048="","",VLOOKUP($C4048,Настройки!$A$11:$L$17,9,FALSE))</f>
        <v/>
      </c>
      <c r="T4048" s="23" t="str">
        <f t="shared" si="191"/>
        <v/>
      </c>
    </row>
    <row r="4049" spans="1:20" x14ac:dyDescent="0.3">
      <c r="A4049" s="20">
        <f>Тех_Движение!$A$4046</f>
        <v>4045</v>
      </c>
      <c r="B4049" s="20" t="str">
        <f>IF(Тех_Движение!$F$4046&gt;0,Тех_Движение!$I$4046,"")</f>
        <v/>
      </c>
      <c r="C4049" s="20" t="str">
        <f>IF($B4049="","",Тех_Движение!$D$4046)</f>
        <v/>
      </c>
      <c r="D4049" s="9" t="str">
        <f>IF($B4049="","",Тех_Движение!$B$4046)</f>
        <v/>
      </c>
      <c r="E4049" s="21" t="str">
        <f>IF($B4049="","",Тех_Движение!$F$4046)</f>
        <v/>
      </c>
      <c r="F4049" s="21" t="str">
        <f>IF($B4049="","",SUMIFS($E$5:$E4048,$C$5:$C4048,$C4049))</f>
        <v/>
      </c>
      <c r="G4049" s="21" t="str">
        <f>IF($B4049="","",MAX(0,$E4049-MAX(0,SUMIFS(Тех_Движение!$G$2:$G$5111,Тех_Движение!$D$2:$D$5111,$C4049,Тех_Движение!$B$2:$B$5111,"&lt;="&amp;Настройки!$B$5-1)-$F4049)))</f>
        <v/>
      </c>
      <c r="H4049" s="21" t="str">
        <f>IF($B4049="","",IF(AND($D4049&gt;=Настройки!$B$5,$D4049&lt;=Настройки!$B$6),$E4049,0))</f>
        <v/>
      </c>
      <c r="I4049" s="21" t="str">
        <f t="shared" si="189"/>
        <v/>
      </c>
      <c r="J4049" s="21" t="str">
        <f>IF($B4049="","",MAX(0,$E4049-MAX(0,SUMIFS(Тех_Движение!$G$2:$G$5111,Тех_Движение!$D$2:$D$5111,$C4049,Тех_Движение!$B$2:$B$5111,"&lt;="&amp;Настройки!$B$6)-$F4049)))</f>
        <v/>
      </c>
      <c r="K4049" s="21" t="e">
        <f>IF(OR($B4049="",K$3&lt;$D4049+Настройки!$B$7),0,MAX(0,$E4049-MAX(0,SUMIFS(Тех_Движение!$G$2:$G$5111,Тех_Движение!$D$2:$D$5111,$C4049,Тех_Движение!$B$2:$B$5111,"&lt;="&amp;K$3)-$F4049)))</f>
        <v>#VALUE!</v>
      </c>
      <c r="L4049" s="21" t="e">
        <f>IF(OR($B4049="",L$3&lt;$D4049+Настройки!$B$7),0,MAX(0,$E4049-MAX(0,SUMIFS(Тех_Движение!$G$2:$G$5111,Тех_Движение!$D$2:$D$5111,$C4049,Тех_Движение!$B$2:$B$5111,"&lt;="&amp;L$3)-$F4049)))</f>
        <v>#VALUE!</v>
      </c>
      <c r="M4049" s="21" t="e">
        <f>IF(OR($B4049="",M$3&lt;$D4049+Настройки!$B$7),0,MAX(0,$E4049-MAX(0,SUMIFS(Тех_Движение!$G$2:$G$5111,Тех_Движение!$D$2:$D$5111,$C4049,Тех_Движение!$B$2:$B$5111,"&lt;="&amp;M$3)-$F4049)))</f>
        <v>#VALUE!</v>
      </c>
      <c r="N4049" s="21" t="e">
        <f>IF(OR($B4049="",N$3&lt;$D4049+Настройки!$B$7),0,MAX(0,$E4049-MAX(0,SUMIFS(Тех_Движение!$G$2:$G$5111,Тех_Движение!$D$2:$D$5111,$C4049,Тех_Движение!$B$2:$B$5111,"&lt;="&amp;N$3)-$F4049)))</f>
        <v>#VALUE!</v>
      </c>
      <c r="O4049" s="21" t="e">
        <f>IF(OR($B4049="",O$3&lt;$D4049+Настройки!$B$7),0,MAX(0,$E4049-MAX(0,SUMIFS(Тех_Движение!$G$2:$G$5111,Тех_Движение!$D$2:$D$5111,$C4049,Тех_Движение!$B$2:$B$5111,"&lt;="&amp;O$3)-$F4049)))</f>
        <v>#VALUE!</v>
      </c>
      <c r="P4049" s="21" t="e">
        <f>IF(OR($B4049="",P$3&lt;$D4049+Настройки!$B$7),0,MAX(0,$E4049-MAX(0,SUMIFS(Тех_Движение!$G$2:$G$5111,Тех_Движение!$D$2:$D$5111,$C4049,Тех_Движение!$B$2:$B$5111,"&lt;="&amp;P$3)-$F4049)))</f>
        <v>#VALUE!</v>
      </c>
      <c r="Q4049" s="21" t="e">
        <f>IF(OR($B4049="",Q$3&lt;$D4049+Настройки!$B$7),0,MAX(0,$E4049-MAX(0,SUMIFS(Тех_Движение!$G$2:$G$5111,Тех_Движение!$D$2:$D$5111,$C4049,Тех_Движение!$B$2:$B$5111,"&lt;="&amp;Q$3)-$F4049)))</f>
        <v>#VALUE!</v>
      </c>
      <c r="R4049" s="21" t="str">
        <f t="shared" si="190"/>
        <v/>
      </c>
      <c r="S4049" s="23" t="str">
        <f>IF($B4049="","",VLOOKUP($C4049,Настройки!$A$11:$L$17,9,FALSE))</f>
        <v/>
      </c>
      <c r="T4049" s="23" t="str">
        <f t="shared" si="191"/>
        <v/>
      </c>
    </row>
    <row r="4050" spans="1:20" x14ac:dyDescent="0.3">
      <c r="A4050" s="20">
        <f>Тех_Движение!$A$4047</f>
        <v>4046</v>
      </c>
      <c r="B4050" s="20" t="str">
        <f>IF(Тех_Движение!$F$4047&gt;0,Тех_Движение!$I$4047,"")</f>
        <v/>
      </c>
      <c r="C4050" s="20" t="str">
        <f>IF($B4050="","",Тех_Движение!$D$4047)</f>
        <v/>
      </c>
      <c r="D4050" s="9" t="str">
        <f>IF($B4050="","",Тех_Движение!$B$4047)</f>
        <v/>
      </c>
      <c r="E4050" s="21" t="str">
        <f>IF($B4050="","",Тех_Движение!$F$4047)</f>
        <v/>
      </c>
      <c r="F4050" s="21" t="str">
        <f>IF($B4050="","",SUMIFS($E$5:$E4049,$C$5:$C4049,$C4050))</f>
        <v/>
      </c>
      <c r="G4050" s="21" t="str">
        <f>IF($B4050="","",MAX(0,$E4050-MAX(0,SUMIFS(Тех_Движение!$G$2:$G$5111,Тех_Движение!$D$2:$D$5111,$C4050,Тех_Движение!$B$2:$B$5111,"&lt;="&amp;Настройки!$B$5-1)-$F4050)))</f>
        <v/>
      </c>
      <c r="H4050" s="21" t="str">
        <f>IF($B4050="","",IF(AND($D4050&gt;=Настройки!$B$5,$D4050&lt;=Настройки!$B$6),$E4050,0))</f>
        <v/>
      </c>
      <c r="I4050" s="21" t="str">
        <f t="shared" si="189"/>
        <v/>
      </c>
      <c r="J4050" s="21" t="str">
        <f>IF($B4050="","",MAX(0,$E4050-MAX(0,SUMIFS(Тех_Движение!$G$2:$G$5111,Тех_Движение!$D$2:$D$5111,$C4050,Тех_Движение!$B$2:$B$5111,"&lt;="&amp;Настройки!$B$6)-$F4050)))</f>
        <v/>
      </c>
      <c r="K4050" s="21" t="e">
        <f>IF(OR($B4050="",K$3&lt;$D4050+Настройки!$B$7),0,MAX(0,$E4050-MAX(0,SUMIFS(Тех_Движение!$G$2:$G$5111,Тех_Движение!$D$2:$D$5111,$C4050,Тех_Движение!$B$2:$B$5111,"&lt;="&amp;K$3)-$F4050)))</f>
        <v>#VALUE!</v>
      </c>
      <c r="L4050" s="21" t="e">
        <f>IF(OR($B4050="",L$3&lt;$D4050+Настройки!$B$7),0,MAX(0,$E4050-MAX(0,SUMIFS(Тех_Движение!$G$2:$G$5111,Тех_Движение!$D$2:$D$5111,$C4050,Тех_Движение!$B$2:$B$5111,"&lt;="&amp;L$3)-$F4050)))</f>
        <v>#VALUE!</v>
      </c>
      <c r="M4050" s="21" t="e">
        <f>IF(OR($B4050="",M$3&lt;$D4050+Настройки!$B$7),0,MAX(0,$E4050-MAX(0,SUMIFS(Тех_Движение!$G$2:$G$5111,Тех_Движение!$D$2:$D$5111,$C4050,Тех_Движение!$B$2:$B$5111,"&lt;="&amp;M$3)-$F4050)))</f>
        <v>#VALUE!</v>
      </c>
      <c r="N4050" s="21" t="e">
        <f>IF(OR($B4050="",N$3&lt;$D4050+Настройки!$B$7),0,MAX(0,$E4050-MAX(0,SUMIFS(Тех_Движение!$G$2:$G$5111,Тех_Движение!$D$2:$D$5111,$C4050,Тех_Движение!$B$2:$B$5111,"&lt;="&amp;N$3)-$F4050)))</f>
        <v>#VALUE!</v>
      </c>
      <c r="O4050" s="21" t="e">
        <f>IF(OR($B4050="",O$3&lt;$D4050+Настройки!$B$7),0,MAX(0,$E4050-MAX(0,SUMIFS(Тех_Движение!$G$2:$G$5111,Тех_Движение!$D$2:$D$5111,$C4050,Тех_Движение!$B$2:$B$5111,"&lt;="&amp;O$3)-$F4050)))</f>
        <v>#VALUE!</v>
      </c>
      <c r="P4050" s="21" t="e">
        <f>IF(OR($B4050="",P$3&lt;$D4050+Настройки!$B$7),0,MAX(0,$E4050-MAX(0,SUMIFS(Тех_Движение!$G$2:$G$5111,Тех_Движение!$D$2:$D$5111,$C4050,Тех_Движение!$B$2:$B$5111,"&lt;="&amp;P$3)-$F4050)))</f>
        <v>#VALUE!</v>
      </c>
      <c r="Q4050" s="21" t="e">
        <f>IF(OR($B4050="",Q$3&lt;$D4050+Настройки!$B$7),0,MAX(0,$E4050-MAX(0,SUMIFS(Тех_Движение!$G$2:$G$5111,Тех_Движение!$D$2:$D$5111,$C4050,Тех_Движение!$B$2:$B$5111,"&lt;="&amp;Q$3)-$F4050)))</f>
        <v>#VALUE!</v>
      </c>
      <c r="R4050" s="21" t="str">
        <f t="shared" si="190"/>
        <v/>
      </c>
      <c r="S4050" s="23" t="str">
        <f>IF($B4050="","",VLOOKUP($C4050,Настройки!$A$11:$L$17,9,FALSE))</f>
        <v/>
      </c>
      <c r="T4050" s="23" t="str">
        <f t="shared" si="191"/>
        <v/>
      </c>
    </row>
    <row r="4051" spans="1:20" x14ac:dyDescent="0.3">
      <c r="A4051" s="20">
        <f>Тех_Движение!$A$4048</f>
        <v>4047</v>
      </c>
      <c r="B4051" s="20" t="str">
        <f>IF(Тех_Движение!$F$4048&gt;0,Тех_Движение!$I$4048,"")</f>
        <v/>
      </c>
      <c r="C4051" s="20" t="str">
        <f>IF($B4051="","",Тех_Движение!$D$4048)</f>
        <v/>
      </c>
      <c r="D4051" s="9" t="str">
        <f>IF($B4051="","",Тех_Движение!$B$4048)</f>
        <v/>
      </c>
      <c r="E4051" s="21" t="str">
        <f>IF($B4051="","",Тех_Движение!$F$4048)</f>
        <v/>
      </c>
      <c r="F4051" s="21" t="str">
        <f>IF($B4051="","",SUMIFS($E$5:$E4050,$C$5:$C4050,$C4051))</f>
        <v/>
      </c>
      <c r="G4051" s="21" t="str">
        <f>IF($B4051="","",MAX(0,$E4051-MAX(0,SUMIFS(Тех_Движение!$G$2:$G$5111,Тех_Движение!$D$2:$D$5111,$C4051,Тех_Движение!$B$2:$B$5111,"&lt;="&amp;Настройки!$B$5-1)-$F4051)))</f>
        <v/>
      </c>
      <c r="H4051" s="21" t="str">
        <f>IF($B4051="","",IF(AND($D4051&gt;=Настройки!$B$5,$D4051&lt;=Настройки!$B$6),$E4051,0))</f>
        <v/>
      </c>
      <c r="I4051" s="21" t="str">
        <f t="shared" si="189"/>
        <v/>
      </c>
      <c r="J4051" s="21" t="str">
        <f>IF($B4051="","",MAX(0,$E4051-MAX(0,SUMIFS(Тех_Движение!$G$2:$G$5111,Тех_Движение!$D$2:$D$5111,$C4051,Тех_Движение!$B$2:$B$5111,"&lt;="&amp;Настройки!$B$6)-$F4051)))</f>
        <v/>
      </c>
      <c r="K4051" s="21" t="e">
        <f>IF(OR($B4051="",K$3&lt;$D4051+Настройки!$B$7),0,MAX(0,$E4051-MAX(0,SUMIFS(Тех_Движение!$G$2:$G$5111,Тех_Движение!$D$2:$D$5111,$C4051,Тех_Движение!$B$2:$B$5111,"&lt;="&amp;K$3)-$F4051)))</f>
        <v>#VALUE!</v>
      </c>
      <c r="L4051" s="21" t="e">
        <f>IF(OR($B4051="",L$3&lt;$D4051+Настройки!$B$7),0,MAX(0,$E4051-MAX(0,SUMIFS(Тех_Движение!$G$2:$G$5111,Тех_Движение!$D$2:$D$5111,$C4051,Тех_Движение!$B$2:$B$5111,"&lt;="&amp;L$3)-$F4051)))</f>
        <v>#VALUE!</v>
      </c>
      <c r="M4051" s="21" t="e">
        <f>IF(OR($B4051="",M$3&lt;$D4051+Настройки!$B$7),0,MAX(0,$E4051-MAX(0,SUMIFS(Тех_Движение!$G$2:$G$5111,Тех_Движение!$D$2:$D$5111,$C4051,Тех_Движение!$B$2:$B$5111,"&lt;="&amp;M$3)-$F4051)))</f>
        <v>#VALUE!</v>
      </c>
      <c r="N4051" s="21" t="e">
        <f>IF(OR($B4051="",N$3&lt;$D4051+Настройки!$B$7),0,MAX(0,$E4051-MAX(0,SUMIFS(Тех_Движение!$G$2:$G$5111,Тех_Движение!$D$2:$D$5111,$C4051,Тех_Движение!$B$2:$B$5111,"&lt;="&amp;N$3)-$F4051)))</f>
        <v>#VALUE!</v>
      </c>
      <c r="O4051" s="21" t="e">
        <f>IF(OR($B4051="",O$3&lt;$D4051+Настройки!$B$7),0,MAX(0,$E4051-MAX(0,SUMIFS(Тех_Движение!$G$2:$G$5111,Тех_Движение!$D$2:$D$5111,$C4051,Тех_Движение!$B$2:$B$5111,"&lt;="&amp;O$3)-$F4051)))</f>
        <v>#VALUE!</v>
      </c>
      <c r="P4051" s="21" t="e">
        <f>IF(OR($B4051="",P$3&lt;$D4051+Настройки!$B$7),0,MAX(0,$E4051-MAX(0,SUMIFS(Тех_Движение!$G$2:$G$5111,Тех_Движение!$D$2:$D$5111,$C4051,Тех_Движение!$B$2:$B$5111,"&lt;="&amp;P$3)-$F4051)))</f>
        <v>#VALUE!</v>
      </c>
      <c r="Q4051" s="21" t="e">
        <f>IF(OR($B4051="",Q$3&lt;$D4051+Настройки!$B$7),0,MAX(0,$E4051-MAX(0,SUMIFS(Тех_Движение!$G$2:$G$5111,Тех_Движение!$D$2:$D$5111,$C4051,Тех_Движение!$B$2:$B$5111,"&lt;="&amp;Q$3)-$F4051)))</f>
        <v>#VALUE!</v>
      </c>
      <c r="R4051" s="21" t="str">
        <f t="shared" si="190"/>
        <v/>
      </c>
      <c r="S4051" s="23" t="str">
        <f>IF($B4051="","",VLOOKUP($C4051,Настройки!$A$11:$L$17,9,FALSE))</f>
        <v/>
      </c>
      <c r="T4051" s="23" t="str">
        <f t="shared" si="191"/>
        <v/>
      </c>
    </row>
    <row r="4052" spans="1:20" x14ac:dyDescent="0.3">
      <c r="A4052" s="20">
        <f>Тех_Движение!$A$4049</f>
        <v>4048</v>
      </c>
      <c r="B4052" s="20" t="str">
        <f>IF(Тех_Движение!$F$4049&gt;0,Тех_Движение!$I$4049,"")</f>
        <v/>
      </c>
      <c r="C4052" s="20" t="str">
        <f>IF($B4052="","",Тех_Движение!$D$4049)</f>
        <v/>
      </c>
      <c r="D4052" s="9" t="str">
        <f>IF($B4052="","",Тех_Движение!$B$4049)</f>
        <v/>
      </c>
      <c r="E4052" s="21" t="str">
        <f>IF($B4052="","",Тех_Движение!$F$4049)</f>
        <v/>
      </c>
      <c r="F4052" s="21" t="str">
        <f>IF($B4052="","",SUMIFS($E$5:$E4051,$C$5:$C4051,$C4052))</f>
        <v/>
      </c>
      <c r="G4052" s="21" t="str">
        <f>IF($B4052="","",MAX(0,$E4052-MAX(0,SUMIFS(Тех_Движение!$G$2:$G$5111,Тех_Движение!$D$2:$D$5111,$C4052,Тех_Движение!$B$2:$B$5111,"&lt;="&amp;Настройки!$B$5-1)-$F4052)))</f>
        <v/>
      </c>
      <c r="H4052" s="21" t="str">
        <f>IF($B4052="","",IF(AND($D4052&gt;=Настройки!$B$5,$D4052&lt;=Настройки!$B$6),$E4052,0))</f>
        <v/>
      </c>
      <c r="I4052" s="21" t="str">
        <f t="shared" si="189"/>
        <v/>
      </c>
      <c r="J4052" s="21" t="str">
        <f>IF($B4052="","",MAX(0,$E4052-MAX(0,SUMIFS(Тех_Движение!$G$2:$G$5111,Тех_Движение!$D$2:$D$5111,$C4052,Тех_Движение!$B$2:$B$5111,"&lt;="&amp;Настройки!$B$6)-$F4052)))</f>
        <v/>
      </c>
      <c r="K4052" s="21" t="e">
        <f>IF(OR($B4052="",K$3&lt;$D4052+Настройки!$B$7),0,MAX(0,$E4052-MAX(0,SUMIFS(Тех_Движение!$G$2:$G$5111,Тех_Движение!$D$2:$D$5111,$C4052,Тех_Движение!$B$2:$B$5111,"&lt;="&amp;K$3)-$F4052)))</f>
        <v>#VALUE!</v>
      </c>
      <c r="L4052" s="21" t="e">
        <f>IF(OR($B4052="",L$3&lt;$D4052+Настройки!$B$7),0,MAX(0,$E4052-MAX(0,SUMIFS(Тех_Движение!$G$2:$G$5111,Тех_Движение!$D$2:$D$5111,$C4052,Тех_Движение!$B$2:$B$5111,"&lt;="&amp;L$3)-$F4052)))</f>
        <v>#VALUE!</v>
      </c>
      <c r="M4052" s="21" t="e">
        <f>IF(OR($B4052="",M$3&lt;$D4052+Настройки!$B$7),0,MAX(0,$E4052-MAX(0,SUMIFS(Тех_Движение!$G$2:$G$5111,Тех_Движение!$D$2:$D$5111,$C4052,Тех_Движение!$B$2:$B$5111,"&lt;="&amp;M$3)-$F4052)))</f>
        <v>#VALUE!</v>
      </c>
      <c r="N4052" s="21" t="e">
        <f>IF(OR($B4052="",N$3&lt;$D4052+Настройки!$B$7),0,MAX(0,$E4052-MAX(0,SUMIFS(Тех_Движение!$G$2:$G$5111,Тех_Движение!$D$2:$D$5111,$C4052,Тех_Движение!$B$2:$B$5111,"&lt;="&amp;N$3)-$F4052)))</f>
        <v>#VALUE!</v>
      </c>
      <c r="O4052" s="21" t="e">
        <f>IF(OR($B4052="",O$3&lt;$D4052+Настройки!$B$7),0,MAX(0,$E4052-MAX(0,SUMIFS(Тех_Движение!$G$2:$G$5111,Тех_Движение!$D$2:$D$5111,$C4052,Тех_Движение!$B$2:$B$5111,"&lt;="&amp;O$3)-$F4052)))</f>
        <v>#VALUE!</v>
      </c>
      <c r="P4052" s="21" t="e">
        <f>IF(OR($B4052="",P$3&lt;$D4052+Настройки!$B$7),0,MAX(0,$E4052-MAX(0,SUMIFS(Тех_Движение!$G$2:$G$5111,Тех_Движение!$D$2:$D$5111,$C4052,Тех_Движение!$B$2:$B$5111,"&lt;="&amp;P$3)-$F4052)))</f>
        <v>#VALUE!</v>
      </c>
      <c r="Q4052" s="21" t="e">
        <f>IF(OR($B4052="",Q$3&lt;$D4052+Настройки!$B$7),0,MAX(0,$E4052-MAX(0,SUMIFS(Тех_Движение!$G$2:$G$5111,Тех_Движение!$D$2:$D$5111,$C4052,Тех_Движение!$B$2:$B$5111,"&lt;="&amp;Q$3)-$F4052)))</f>
        <v>#VALUE!</v>
      </c>
      <c r="R4052" s="21" t="str">
        <f t="shared" si="190"/>
        <v/>
      </c>
      <c r="S4052" s="23" t="str">
        <f>IF($B4052="","",VLOOKUP($C4052,Настройки!$A$11:$L$17,9,FALSE))</f>
        <v/>
      </c>
      <c r="T4052" s="23" t="str">
        <f t="shared" si="191"/>
        <v/>
      </c>
    </row>
    <row r="4053" spans="1:20" x14ac:dyDescent="0.3">
      <c r="A4053" s="20">
        <f>Тех_Движение!$A$4050</f>
        <v>4049</v>
      </c>
      <c r="B4053" s="20" t="str">
        <f>IF(Тех_Движение!$F$4050&gt;0,Тех_Движение!$I$4050,"")</f>
        <v/>
      </c>
      <c r="C4053" s="20" t="str">
        <f>IF($B4053="","",Тех_Движение!$D$4050)</f>
        <v/>
      </c>
      <c r="D4053" s="9" t="str">
        <f>IF($B4053="","",Тех_Движение!$B$4050)</f>
        <v/>
      </c>
      <c r="E4053" s="21" t="str">
        <f>IF($B4053="","",Тех_Движение!$F$4050)</f>
        <v/>
      </c>
      <c r="F4053" s="21" t="str">
        <f>IF($B4053="","",SUMIFS($E$5:$E4052,$C$5:$C4052,$C4053))</f>
        <v/>
      </c>
      <c r="G4053" s="21" t="str">
        <f>IF($B4053="","",MAX(0,$E4053-MAX(0,SUMIFS(Тех_Движение!$G$2:$G$5111,Тех_Движение!$D$2:$D$5111,$C4053,Тех_Движение!$B$2:$B$5111,"&lt;="&amp;Настройки!$B$5-1)-$F4053)))</f>
        <v/>
      </c>
      <c r="H4053" s="21" t="str">
        <f>IF($B4053="","",IF(AND($D4053&gt;=Настройки!$B$5,$D4053&lt;=Настройки!$B$6),$E4053,0))</f>
        <v/>
      </c>
      <c r="I4053" s="21" t="str">
        <f t="shared" si="189"/>
        <v/>
      </c>
      <c r="J4053" s="21" t="str">
        <f>IF($B4053="","",MAX(0,$E4053-MAX(0,SUMIFS(Тех_Движение!$G$2:$G$5111,Тех_Движение!$D$2:$D$5111,$C4053,Тех_Движение!$B$2:$B$5111,"&lt;="&amp;Настройки!$B$6)-$F4053)))</f>
        <v/>
      </c>
      <c r="K4053" s="21" t="e">
        <f>IF(OR($B4053="",K$3&lt;$D4053+Настройки!$B$7),0,MAX(0,$E4053-MAX(0,SUMIFS(Тех_Движение!$G$2:$G$5111,Тех_Движение!$D$2:$D$5111,$C4053,Тех_Движение!$B$2:$B$5111,"&lt;="&amp;K$3)-$F4053)))</f>
        <v>#VALUE!</v>
      </c>
      <c r="L4053" s="21" t="e">
        <f>IF(OR($B4053="",L$3&lt;$D4053+Настройки!$B$7),0,MAX(0,$E4053-MAX(0,SUMIFS(Тех_Движение!$G$2:$G$5111,Тех_Движение!$D$2:$D$5111,$C4053,Тех_Движение!$B$2:$B$5111,"&lt;="&amp;L$3)-$F4053)))</f>
        <v>#VALUE!</v>
      </c>
      <c r="M4053" s="21" t="e">
        <f>IF(OR($B4053="",M$3&lt;$D4053+Настройки!$B$7),0,MAX(0,$E4053-MAX(0,SUMIFS(Тех_Движение!$G$2:$G$5111,Тех_Движение!$D$2:$D$5111,$C4053,Тех_Движение!$B$2:$B$5111,"&lt;="&amp;M$3)-$F4053)))</f>
        <v>#VALUE!</v>
      </c>
      <c r="N4053" s="21" t="e">
        <f>IF(OR($B4053="",N$3&lt;$D4053+Настройки!$B$7),0,MAX(0,$E4053-MAX(0,SUMIFS(Тех_Движение!$G$2:$G$5111,Тех_Движение!$D$2:$D$5111,$C4053,Тех_Движение!$B$2:$B$5111,"&lt;="&amp;N$3)-$F4053)))</f>
        <v>#VALUE!</v>
      </c>
      <c r="O4053" s="21" t="e">
        <f>IF(OR($B4053="",O$3&lt;$D4053+Настройки!$B$7),0,MAX(0,$E4053-MAX(0,SUMIFS(Тех_Движение!$G$2:$G$5111,Тех_Движение!$D$2:$D$5111,$C4053,Тех_Движение!$B$2:$B$5111,"&lt;="&amp;O$3)-$F4053)))</f>
        <v>#VALUE!</v>
      </c>
      <c r="P4053" s="21" t="e">
        <f>IF(OR($B4053="",P$3&lt;$D4053+Настройки!$B$7),0,MAX(0,$E4053-MAX(0,SUMIFS(Тех_Движение!$G$2:$G$5111,Тех_Движение!$D$2:$D$5111,$C4053,Тех_Движение!$B$2:$B$5111,"&lt;="&amp;P$3)-$F4053)))</f>
        <v>#VALUE!</v>
      </c>
      <c r="Q4053" s="21" t="e">
        <f>IF(OR($B4053="",Q$3&lt;$D4053+Настройки!$B$7),0,MAX(0,$E4053-MAX(0,SUMIFS(Тех_Движение!$G$2:$G$5111,Тех_Движение!$D$2:$D$5111,$C4053,Тех_Движение!$B$2:$B$5111,"&lt;="&amp;Q$3)-$F4053)))</f>
        <v>#VALUE!</v>
      </c>
      <c r="R4053" s="21" t="str">
        <f t="shared" si="190"/>
        <v/>
      </c>
      <c r="S4053" s="23" t="str">
        <f>IF($B4053="","",VLOOKUP($C4053,Настройки!$A$11:$L$17,9,FALSE))</f>
        <v/>
      </c>
      <c r="T4053" s="23" t="str">
        <f t="shared" si="191"/>
        <v/>
      </c>
    </row>
    <row r="4054" spans="1:20" x14ac:dyDescent="0.3">
      <c r="A4054" s="20">
        <f>Тех_Движение!$A$4051</f>
        <v>4050</v>
      </c>
      <c r="B4054" s="20" t="str">
        <f>IF(Тех_Движение!$F$4051&gt;0,Тех_Движение!$I$4051,"")</f>
        <v/>
      </c>
      <c r="C4054" s="20" t="str">
        <f>IF($B4054="","",Тех_Движение!$D$4051)</f>
        <v/>
      </c>
      <c r="D4054" s="9" t="str">
        <f>IF($B4054="","",Тех_Движение!$B$4051)</f>
        <v/>
      </c>
      <c r="E4054" s="21" t="str">
        <f>IF($B4054="","",Тех_Движение!$F$4051)</f>
        <v/>
      </c>
      <c r="F4054" s="21" t="str">
        <f>IF($B4054="","",SUMIFS($E$5:$E4053,$C$5:$C4053,$C4054))</f>
        <v/>
      </c>
      <c r="G4054" s="21" t="str">
        <f>IF($B4054="","",MAX(0,$E4054-MAX(0,SUMIFS(Тех_Движение!$G$2:$G$5111,Тех_Движение!$D$2:$D$5111,$C4054,Тех_Движение!$B$2:$B$5111,"&lt;="&amp;Настройки!$B$5-1)-$F4054)))</f>
        <v/>
      </c>
      <c r="H4054" s="21" t="str">
        <f>IF($B4054="","",IF(AND($D4054&gt;=Настройки!$B$5,$D4054&lt;=Настройки!$B$6),$E4054,0))</f>
        <v/>
      </c>
      <c r="I4054" s="21" t="str">
        <f t="shared" si="189"/>
        <v/>
      </c>
      <c r="J4054" s="21" t="str">
        <f>IF($B4054="","",MAX(0,$E4054-MAX(0,SUMIFS(Тех_Движение!$G$2:$G$5111,Тех_Движение!$D$2:$D$5111,$C4054,Тех_Движение!$B$2:$B$5111,"&lt;="&amp;Настройки!$B$6)-$F4054)))</f>
        <v/>
      </c>
      <c r="K4054" s="21" t="e">
        <f>IF(OR($B4054="",K$3&lt;$D4054+Настройки!$B$7),0,MAX(0,$E4054-MAX(0,SUMIFS(Тех_Движение!$G$2:$G$5111,Тех_Движение!$D$2:$D$5111,$C4054,Тех_Движение!$B$2:$B$5111,"&lt;="&amp;K$3)-$F4054)))</f>
        <v>#VALUE!</v>
      </c>
      <c r="L4054" s="21" t="e">
        <f>IF(OR($B4054="",L$3&lt;$D4054+Настройки!$B$7),0,MAX(0,$E4054-MAX(0,SUMIFS(Тех_Движение!$G$2:$G$5111,Тех_Движение!$D$2:$D$5111,$C4054,Тех_Движение!$B$2:$B$5111,"&lt;="&amp;L$3)-$F4054)))</f>
        <v>#VALUE!</v>
      </c>
      <c r="M4054" s="21" t="e">
        <f>IF(OR($B4054="",M$3&lt;$D4054+Настройки!$B$7),0,MAX(0,$E4054-MAX(0,SUMIFS(Тех_Движение!$G$2:$G$5111,Тех_Движение!$D$2:$D$5111,$C4054,Тех_Движение!$B$2:$B$5111,"&lt;="&amp;M$3)-$F4054)))</f>
        <v>#VALUE!</v>
      </c>
      <c r="N4054" s="21" t="e">
        <f>IF(OR($B4054="",N$3&lt;$D4054+Настройки!$B$7),0,MAX(0,$E4054-MAX(0,SUMIFS(Тех_Движение!$G$2:$G$5111,Тех_Движение!$D$2:$D$5111,$C4054,Тех_Движение!$B$2:$B$5111,"&lt;="&amp;N$3)-$F4054)))</f>
        <v>#VALUE!</v>
      </c>
      <c r="O4054" s="21" t="e">
        <f>IF(OR($B4054="",O$3&lt;$D4054+Настройки!$B$7),0,MAX(0,$E4054-MAX(0,SUMIFS(Тех_Движение!$G$2:$G$5111,Тех_Движение!$D$2:$D$5111,$C4054,Тех_Движение!$B$2:$B$5111,"&lt;="&amp;O$3)-$F4054)))</f>
        <v>#VALUE!</v>
      </c>
      <c r="P4054" s="21" t="e">
        <f>IF(OR($B4054="",P$3&lt;$D4054+Настройки!$B$7),0,MAX(0,$E4054-MAX(0,SUMIFS(Тех_Движение!$G$2:$G$5111,Тех_Движение!$D$2:$D$5111,$C4054,Тех_Движение!$B$2:$B$5111,"&lt;="&amp;P$3)-$F4054)))</f>
        <v>#VALUE!</v>
      </c>
      <c r="Q4054" s="21" t="e">
        <f>IF(OR($B4054="",Q$3&lt;$D4054+Настройки!$B$7),0,MAX(0,$E4054-MAX(0,SUMIFS(Тех_Движение!$G$2:$G$5111,Тех_Движение!$D$2:$D$5111,$C4054,Тех_Движение!$B$2:$B$5111,"&lt;="&amp;Q$3)-$F4054)))</f>
        <v>#VALUE!</v>
      </c>
      <c r="R4054" s="21" t="str">
        <f t="shared" si="190"/>
        <v/>
      </c>
      <c r="S4054" s="23" t="str">
        <f>IF($B4054="","",VLOOKUP($C4054,Настройки!$A$11:$L$17,9,FALSE))</f>
        <v/>
      </c>
      <c r="T4054" s="23" t="str">
        <f t="shared" si="191"/>
        <v/>
      </c>
    </row>
    <row r="4055" spans="1:20" x14ac:dyDescent="0.3">
      <c r="A4055" s="20">
        <f>Тех_Движение!$A$4052</f>
        <v>4051</v>
      </c>
      <c r="B4055" s="20" t="str">
        <f>IF(Тех_Движение!$F$4052&gt;0,Тех_Движение!$I$4052,"")</f>
        <v/>
      </c>
      <c r="C4055" s="20" t="str">
        <f>IF($B4055="","",Тех_Движение!$D$4052)</f>
        <v/>
      </c>
      <c r="D4055" s="9" t="str">
        <f>IF($B4055="","",Тех_Движение!$B$4052)</f>
        <v/>
      </c>
      <c r="E4055" s="21" t="str">
        <f>IF($B4055="","",Тех_Движение!$F$4052)</f>
        <v/>
      </c>
      <c r="F4055" s="21" t="str">
        <f>IF($B4055="","",SUMIFS($E$5:$E4054,$C$5:$C4054,$C4055))</f>
        <v/>
      </c>
      <c r="G4055" s="21" t="str">
        <f>IF($B4055="","",MAX(0,$E4055-MAX(0,SUMIFS(Тех_Движение!$G$2:$G$5111,Тех_Движение!$D$2:$D$5111,$C4055,Тех_Движение!$B$2:$B$5111,"&lt;="&amp;Настройки!$B$5-1)-$F4055)))</f>
        <v/>
      </c>
      <c r="H4055" s="21" t="str">
        <f>IF($B4055="","",IF(AND($D4055&gt;=Настройки!$B$5,$D4055&lt;=Настройки!$B$6),$E4055,0))</f>
        <v/>
      </c>
      <c r="I4055" s="21" t="str">
        <f t="shared" si="189"/>
        <v/>
      </c>
      <c r="J4055" s="21" t="str">
        <f>IF($B4055="","",MAX(0,$E4055-MAX(0,SUMIFS(Тех_Движение!$G$2:$G$5111,Тех_Движение!$D$2:$D$5111,$C4055,Тех_Движение!$B$2:$B$5111,"&lt;="&amp;Настройки!$B$6)-$F4055)))</f>
        <v/>
      </c>
      <c r="K4055" s="21" t="e">
        <f>IF(OR($B4055="",K$3&lt;$D4055+Настройки!$B$7),0,MAX(0,$E4055-MAX(0,SUMIFS(Тех_Движение!$G$2:$G$5111,Тех_Движение!$D$2:$D$5111,$C4055,Тех_Движение!$B$2:$B$5111,"&lt;="&amp;K$3)-$F4055)))</f>
        <v>#VALUE!</v>
      </c>
      <c r="L4055" s="21" t="e">
        <f>IF(OR($B4055="",L$3&lt;$D4055+Настройки!$B$7),0,MAX(0,$E4055-MAX(0,SUMIFS(Тех_Движение!$G$2:$G$5111,Тех_Движение!$D$2:$D$5111,$C4055,Тех_Движение!$B$2:$B$5111,"&lt;="&amp;L$3)-$F4055)))</f>
        <v>#VALUE!</v>
      </c>
      <c r="M4055" s="21" t="e">
        <f>IF(OR($B4055="",M$3&lt;$D4055+Настройки!$B$7),0,MAX(0,$E4055-MAX(0,SUMIFS(Тех_Движение!$G$2:$G$5111,Тех_Движение!$D$2:$D$5111,$C4055,Тех_Движение!$B$2:$B$5111,"&lt;="&amp;M$3)-$F4055)))</f>
        <v>#VALUE!</v>
      </c>
      <c r="N4055" s="21" t="e">
        <f>IF(OR($B4055="",N$3&lt;$D4055+Настройки!$B$7),0,MAX(0,$E4055-MAX(0,SUMIFS(Тех_Движение!$G$2:$G$5111,Тех_Движение!$D$2:$D$5111,$C4055,Тех_Движение!$B$2:$B$5111,"&lt;="&amp;N$3)-$F4055)))</f>
        <v>#VALUE!</v>
      </c>
      <c r="O4055" s="21" t="e">
        <f>IF(OR($B4055="",O$3&lt;$D4055+Настройки!$B$7),0,MAX(0,$E4055-MAX(0,SUMIFS(Тех_Движение!$G$2:$G$5111,Тех_Движение!$D$2:$D$5111,$C4055,Тех_Движение!$B$2:$B$5111,"&lt;="&amp;O$3)-$F4055)))</f>
        <v>#VALUE!</v>
      </c>
      <c r="P4055" s="21" t="e">
        <f>IF(OR($B4055="",P$3&lt;$D4055+Настройки!$B$7),0,MAX(0,$E4055-MAX(0,SUMIFS(Тех_Движение!$G$2:$G$5111,Тех_Движение!$D$2:$D$5111,$C4055,Тех_Движение!$B$2:$B$5111,"&lt;="&amp;P$3)-$F4055)))</f>
        <v>#VALUE!</v>
      </c>
      <c r="Q4055" s="21" t="e">
        <f>IF(OR($B4055="",Q$3&lt;$D4055+Настройки!$B$7),0,MAX(0,$E4055-MAX(0,SUMIFS(Тех_Движение!$G$2:$G$5111,Тех_Движение!$D$2:$D$5111,$C4055,Тех_Движение!$B$2:$B$5111,"&lt;="&amp;Q$3)-$F4055)))</f>
        <v>#VALUE!</v>
      </c>
      <c r="R4055" s="21" t="str">
        <f t="shared" si="190"/>
        <v/>
      </c>
      <c r="S4055" s="23" t="str">
        <f>IF($B4055="","",VLOOKUP($C4055,Настройки!$A$11:$L$17,9,FALSE))</f>
        <v/>
      </c>
      <c r="T4055" s="23" t="str">
        <f t="shared" si="191"/>
        <v/>
      </c>
    </row>
    <row r="4056" spans="1:20" x14ac:dyDescent="0.3">
      <c r="A4056" s="20">
        <f>Тех_Движение!$A$4053</f>
        <v>4052</v>
      </c>
      <c r="B4056" s="20" t="str">
        <f>IF(Тех_Движение!$F$4053&gt;0,Тех_Движение!$I$4053,"")</f>
        <v/>
      </c>
      <c r="C4056" s="20" t="str">
        <f>IF($B4056="","",Тех_Движение!$D$4053)</f>
        <v/>
      </c>
      <c r="D4056" s="9" t="str">
        <f>IF($B4056="","",Тех_Движение!$B$4053)</f>
        <v/>
      </c>
      <c r="E4056" s="21" t="str">
        <f>IF($B4056="","",Тех_Движение!$F$4053)</f>
        <v/>
      </c>
      <c r="F4056" s="21" t="str">
        <f>IF($B4056="","",SUMIFS($E$5:$E4055,$C$5:$C4055,$C4056))</f>
        <v/>
      </c>
      <c r="G4056" s="21" t="str">
        <f>IF($B4056="","",MAX(0,$E4056-MAX(0,SUMIFS(Тех_Движение!$G$2:$G$5111,Тех_Движение!$D$2:$D$5111,$C4056,Тех_Движение!$B$2:$B$5111,"&lt;="&amp;Настройки!$B$5-1)-$F4056)))</f>
        <v/>
      </c>
      <c r="H4056" s="21" t="str">
        <f>IF($B4056="","",IF(AND($D4056&gt;=Настройки!$B$5,$D4056&lt;=Настройки!$B$6),$E4056,0))</f>
        <v/>
      </c>
      <c r="I4056" s="21" t="str">
        <f t="shared" si="189"/>
        <v/>
      </c>
      <c r="J4056" s="21" t="str">
        <f>IF($B4056="","",MAX(0,$E4056-MAX(0,SUMIFS(Тех_Движение!$G$2:$G$5111,Тех_Движение!$D$2:$D$5111,$C4056,Тех_Движение!$B$2:$B$5111,"&lt;="&amp;Настройки!$B$6)-$F4056)))</f>
        <v/>
      </c>
      <c r="K4056" s="21" t="e">
        <f>IF(OR($B4056="",K$3&lt;$D4056+Настройки!$B$7),0,MAX(0,$E4056-MAX(0,SUMIFS(Тех_Движение!$G$2:$G$5111,Тех_Движение!$D$2:$D$5111,$C4056,Тех_Движение!$B$2:$B$5111,"&lt;="&amp;K$3)-$F4056)))</f>
        <v>#VALUE!</v>
      </c>
      <c r="L4056" s="21" t="e">
        <f>IF(OR($B4056="",L$3&lt;$D4056+Настройки!$B$7),0,MAX(0,$E4056-MAX(0,SUMIFS(Тех_Движение!$G$2:$G$5111,Тех_Движение!$D$2:$D$5111,$C4056,Тех_Движение!$B$2:$B$5111,"&lt;="&amp;L$3)-$F4056)))</f>
        <v>#VALUE!</v>
      </c>
      <c r="M4056" s="21" t="e">
        <f>IF(OR($B4056="",M$3&lt;$D4056+Настройки!$B$7),0,MAX(0,$E4056-MAX(0,SUMIFS(Тех_Движение!$G$2:$G$5111,Тех_Движение!$D$2:$D$5111,$C4056,Тех_Движение!$B$2:$B$5111,"&lt;="&amp;M$3)-$F4056)))</f>
        <v>#VALUE!</v>
      </c>
      <c r="N4056" s="21" t="e">
        <f>IF(OR($B4056="",N$3&lt;$D4056+Настройки!$B$7),0,MAX(0,$E4056-MAX(0,SUMIFS(Тех_Движение!$G$2:$G$5111,Тех_Движение!$D$2:$D$5111,$C4056,Тех_Движение!$B$2:$B$5111,"&lt;="&amp;N$3)-$F4056)))</f>
        <v>#VALUE!</v>
      </c>
      <c r="O4056" s="21" t="e">
        <f>IF(OR($B4056="",O$3&lt;$D4056+Настройки!$B$7),0,MAX(0,$E4056-MAX(0,SUMIFS(Тех_Движение!$G$2:$G$5111,Тех_Движение!$D$2:$D$5111,$C4056,Тех_Движение!$B$2:$B$5111,"&lt;="&amp;O$3)-$F4056)))</f>
        <v>#VALUE!</v>
      </c>
      <c r="P4056" s="21" t="e">
        <f>IF(OR($B4056="",P$3&lt;$D4056+Настройки!$B$7),0,MAX(0,$E4056-MAX(0,SUMIFS(Тех_Движение!$G$2:$G$5111,Тех_Движение!$D$2:$D$5111,$C4056,Тех_Движение!$B$2:$B$5111,"&lt;="&amp;P$3)-$F4056)))</f>
        <v>#VALUE!</v>
      </c>
      <c r="Q4056" s="21" t="e">
        <f>IF(OR($B4056="",Q$3&lt;$D4056+Настройки!$B$7),0,MAX(0,$E4056-MAX(0,SUMIFS(Тех_Движение!$G$2:$G$5111,Тех_Движение!$D$2:$D$5111,$C4056,Тех_Движение!$B$2:$B$5111,"&lt;="&amp;Q$3)-$F4056)))</f>
        <v>#VALUE!</v>
      </c>
      <c r="R4056" s="21" t="str">
        <f t="shared" si="190"/>
        <v/>
      </c>
      <c r="S4056" s="23" t="str">
        <f>IF($B4056="","",VLOOKUP($C4056,Настройки!$A$11:$L$17,9,FALSE))</f>
        <v/>
      </c>
      <c r="T4056" s="23" t="str">
        <f t="shared" si="191"/>
        <v/>
      </c>
    </row>
    <row r="4057" spans="1:20" x14ac:dyDescent="0.3">
      <c r="A4057" s="20">
        <f>Тех_Движение!$A$4054</f>
        <v>4053</v>
      </c>
      <c r="B4057" s="20" t="str">
        <f>IF(Тех_Движение!$F$4054&gt;0,Тех_Движение!$I$4054,"")</f>
        <v/>
      </c>
      <c r="C4057" s="20" t="str">
        <f>IF($B4057="","",Тех_Движение!$D$4054)</f>
        <v/>
      </c>
      <c r="D4057" s="9" t="str">
        <f>IF($B4057="","",Тех_Движение!$B$4054)</f>
        <v/>
      </c>
      <c r="E4057" s="21" t="str">
        <f>IF($B4057="","",Тех_Движение!$F$4054)</f>
        <v/>
      </c>
      <c r="F4057" s="21" t="str">
        <f>IF($B4057="","",SUMIFS($E$5:$E4056,$C$5:$C4056,$C4057))</f>
        <v/>
      </c>
      <c r="G4057" s="21" t="str">
        <f>IF($B4057="","",MAX(0,$E4057-MAX(0,SUMIFS(Тех_Движение!$G$2:$G$5111,Тех_Движение!$D$2:$D$5111,$C4057,Тех_Движение!$B$2:$B$5111,"&lt;="&amp;Настройки!$B$5-1)-$F4057)))</f>
        <v/>
      </c>
      <c r="H4057" s="21" t="str">
        <f>IF($B4057="","",IF(AND($D4057&gt;=Настройки!$B$5,$D4057&lt;=Настройки!$B$6),$E4057,0))</f>
        <v/>
      </c>
      <c r="I4057" s="21" t="str">
        <f t="shared" si="189"/>
        <v/>
      </c>
      <c r="J4057" s="21" t="str">
        <f>IF($B4057="","",MAX(0,$E4057-MAX(0,SUMIFS(Тех_Движение!$G$2:$G$5111,Тех_Движение!$D$2:$D$5111,$C4057,Тех_Движение!$B$2:$B$5111,"&lt;="&amp;Настройки!$B$6)-$F4057)))</f>
        <v/>
      </c>
      <c r="K4057" s="21" t="e">
        <f>IF(OR($B4057="",K$3&lt;$D4057+Настройки!$B$7),0,MAX(0,$E4057-MAX(0,SUMIFS(Тех_Движение!$G$2:$G$5111,Тех_Движение!$D$2:$D$5111,$C4057,Тех_Движение!$B$2:$B$5111,"&lt;="&amp;K$3)-$F4057)))</f>
        <v>#VALUE!</v>
      </c>
      <c r="L4057" s="21" t="e">
        <f>IF(OR($B4057="",L$3&lt;$D4057+Настройки!$B$7),0,MAX(0,$E4057-MAX(0,SUMIFS(Тех_Движение!$G$2:$G$5111,Тех_Движение!$D$2:$D$5111,$C4057,Тех_Движение!$B$2:$B$5111,"&lt;="&amp;L$3)-$F4057)))</f>
        <v>#VALUE!</v>
      </c>
      <c r="M4057" s="21" t="e">
        <f>IF(OR($B4057="",M$3&lt;$D4057+Настройки!$B$7),0,MAX(0,$E4057-MAX(0,SUMIFS(Тех_Движение!$G$2:$G$5111,Тех_Движение!$D$2:$D$5111,$C4057,Тех_Движение!$B$2:$B$5111,"&lt;="&amp;M$3)-$F4057)))</f>
        <v>#VALUE!</v>
      </c>
      <c r="N4057" s="21" t="e">
        <f>IF(OR($B4057="",N$3&lt;$D4057+Настройки!$B$7),0,MAX(0,$E4057-MAX(0,SUMIFS(Тех_Движение!$G$2:$G$5111,Тех_Движение!$D$2:$D$5111,$C4057,Тех_Движение!$B$2:$B$5111,"&lt;="&amp;N$3)-$F4057)))</f>
        <v>#VALUE!</v>
      </c>
      <c r="O4057" s="21" t="e">
        <f>IF(OR($B4057="",O$3&lt;$D4057+Настройки!$B$7),0,MAX(0,$E4057-MAX(0,SUMIFS(Тех_Движение!$G$2:$G$5111,Тех_Движение!$D$2:$D$5111,$C4057,Тех_Движение!$B$2:$B$5111,"&lt;="&amp;O$3)-$F4057)))</f>
        <v>#VALUE!</v>
      </c>
      <c r="P4057" s="21" t="e">
        <f>IF(OR($B4057="",P$3&lt;$D4057+Настройки!$B$7),0,MAX(0,$E4057-MAX(0,SUMIFS(Тех_Движение!$G$2:$G$5111,Тех_Движение!$D$2:$D$5111,$C4057,Тех_Движение!$B$2:$B$5111,"&lt;="&amp;P$3)-$F4057)))</f>
        <v>#VALUE!</v>
      </c>
      <c r="Q4057" s="21" t="e">
        <f>IF(OR($B4057="",Q$3&lt;$D4057+Настройки!$B$7),0,MAX(0,$E4057-MAX(0,SUMIFS(Тех_Движение!$G$2:$G$5111,Тех_Движение!$D$2:$D$5111,$C4057,Тех_Движение!$B$2:$B$5111,"&lt;="&amp;Q$3)-$F4057)))</f>
        <v>#VALUE!</v>
      </c>
      <c r="R4057" s="21" t="str">
        <f t="shared" si="190"/>
        <v/>
      </c>
      <c r="S4057" s="23" t="str">
        <f>IF($B4057="","",VLOOKUP($C4057,Настройки!$A$11:$L$17,9,FALSE))</f>
        <v/>
      </c>
      <c r="T4057" s="23" t="str">
        <f t="shared" si="191"/>
        <v/>
      </c>
    </row>
    <row r="4058" spans="1:20" x14ac:dyDescent="0.3">
      <c r="A4058" s="20">
        <f>Тех_Движение!$A$4055</f>
        <v>4054</v>
      </c>
      <c r="B4058" s="20" t="str">
        <f>IF(Тех_Движение!$F$4055&gt;0,Тех_Движение!$I$4055,"")</f>
        <v/>
      </c>
      <c r="C4058" s="20" t="str">
        <f>IF($B4058="","",Тех_Движение!$D$4055)</f>
        <v/>
      </c>
      <c r="D4058" s="9" t="str">
        <f>IF($B4058="","",Тех_Движение!$B$4055)</f>
        <v/>
      </c>
      <c r="E4058" s="21" t="str">
        <f>IF($B4058="","",Тех_Движение!$F$4055)</f>
        <v/>
      </c>
      <c r="F4058" s="21" t="str">
        <f>IF($B4058="","",SUMIFS($E$5:$E4057,$C$5:$C4057,$C4058))</f>
        <v/>
      </c>
      <c r="G4058" s="21" t="str">
        <f>IF($B4058="","",MAX(0,$E4058-MAX(0,SUMIFS(Тех_Движение!$G$2:$G$5111,Тех_Движение!$D$2:$D$5111,$C4058,Тех_Движение!$B$2:$B$5111,"&lt;="&amp;Настройки!$B$5-1)-$F4058)))</f>
        <v/>
      </c>
      <c r="H4058" s="21" t="str">
        <f>IF($B4058="","",IF(AND($D4058&gt;=Настройки!$B$5,$D4058&lt;=Настройки!$B$6),$E4058,0))</f>
        <v/>
      </c>
      <c r="I4058" s="21" t="str">
        <f t="shared" si="189"/>
        <v/>
      </c>
      <c r="J4058" s="21" t="str">
        <f>IF($B4058="","",MAX(0,$E4058-MAX(0,SUMIFS(Тех_Движение!$G$2:$G$5111,Тех_Движение!$D$2:$D$5111,$C4058,Тех_Движение!$B$2:$B$5111,"&lt;="&amp;Настройки!$B$6)-$F4058)))</f>
        <v/>
      </c>
      <c r="K4058" s="21" t="e">
        <f>IF(OR($B4058="",K$3&lt;$D4058+Настройки!$B$7),0,MAX(0,$E4058-MAX(0,SUMIFS(Тех_Движение!$G$2:$G$5111,Тех_Движение!$D$2:$D$5111,$C4058,Тех_Движение!$B$2:$B$5111,"&lt;="&amp;K$3)-$F4058)))</f>
        <v>#VALUE!</v>
      </c>
      <c r="L4058" s="21" t="e">
        <f>IF(OR($B4058="",L$3&lt;$D4058+Настройки!$B$7),0,MAX(0,$E4058-MAX(0,SUMIFS(Тех_Движение!$G$2:$G$5111,Тех_Движение!$D$2:$D$5111,$C4058,Тех_Движение!$B$2:$B$5111,"&lt;="&amp;L$3)-$F4058)))</f>
        <v>#VALUE!</v>
      </c>
      <c r="M4058" s="21" t="e">
        <f>IF(OR($B4058="",M$3&lt;$D4058+Настройки!$B$7),0,MAX(0,$E4058-MAX(0,SUMIFS(Тех_Движение!$G$2:$G$5111,Тех_Движение!$D$2:$D$5111,$C4058,Тех_Движение!$B$2:$B$5111,"&lt;="&amp;M$3)-$F4058)))</f>
        <v>#VALUE!</v>
      </c>
      <c r="N4058" s="21" t="e">
        <f>IF(OR($B4058="",N$3&lt;$D4058+Настройки!$B$7),0,MAX(0,$E4058-MAX(0,SUMIFS(Тех_Движение!$G$2:$G$5111,Тех_Движение!$D$2:$D$5111,$C4058,Тех_Движение!$B$2:$B$5111,"&lt;="&amp;N$3)-$F4058)))</f>
        <v>#VALUE!</v>
      </c>
      <c r="O4058" s="21" t="e">
        <f>IF(OR($B4058="",O$3&lt;$D4058+Настройки!$B$7),0,MAX(0,$E4058-MAX(0,SUMIFS(Тех_Движение!$G$2:$G$5111,Тех_Движение!$D$2:$D$5111,$C4058,Тех_Движение!$B$2:$B$5111,"&lt;="&amp;O$3)-$F4058)))</f>
        <v>#VALUE!</v>
      </c>
      <c r="P4058" s="21" t="e">
        <f>IF(OR($B4058="",P$3&lt;$D4058+Настройки!$B$7),0,MAX(0,$E4058-MAX(0,SUMIFS(Тех_Движение!$G$2:$G$5111,Тех_Движение!$D$2:$D$5111,$C4058,Тех_Движение!$B$2:$B$5111,"&lt;="&amp;P$3)-$F4058)))</f>
        <v>#VALUE!</v>
      </c>
      <c r="Q4058" s="21" t="e">
        <f>IF(OR($B4058="",Q$3&lt;$D4058+Настройки!$B$7),0,MAX(0,$E4058-MAX(0,SUMIFS(Тех_Движение!$G$2:$G$5111,Тех_Движение!$D$2:$D$5111,$C4058,Тех_Движение!$B$2:$B$5111,"&lt;="&amp;Q$3)-$F4058)))</f>
        <v>#VALUE!</v>
      </c>
      <c r="R4058" s="21" t="str">
        <f t="shared" si="190"/>
        <v/>
      </c>
      <c r="S4058" s="23" t="str">
        <f>IF($B4058="","",VLOOKUP($C4058,Настройки!$A$11:$L$17,9,FALSE))</f>
        <v/>
      </c>
      <c r="T4058" s="23" t="str">
        <f t="shared" si="191"/>
        <v/>
      </c>
    </row>
    <row r="4059" spans="1:20" x14ac:dyDescent="0.3">
      <c r="A4059" s="20">
        <f>Тех_Движение!$A$4056</f>
        <v>4055</v>
      </c>
      <c r="B4059" s="20" t="str">
        <f>IF(Тех_Движение!$F$4056&gt;0,Тех_Движение!$I$4056,"")</f>
        <v/>
      </c>
      <c r="C4059" s="20" t="str">
        <f>IF($B4059="","",Тех_Движение!$D$4056)</f>
        <v/>
      </c>
      <c r="D4059" s="9" t="str">
        <f>IF($B4059="","",Тех_Движение!$B$4056)</f>
        <v/>
      </c>
      <c r="E4059" s="21" t="str">
        <f>IF($B4059="","",Тех_Движение!$F$4056)</f>
        <v/>
      </c>
      <c r="F4059" s="21" t="str">
        <f>IF($B4059="","",SUMIFS($E$5:$E4058,$C$5:$C4058,$C4059))</f>
        <v/>
      </c>
      <c r="G4059" s="21" t="str">
        <f>IF($B4059="","",MAX(0,$E4059-MAX(0,SUMIFS(Тех_Движение!$G$2:$G$5111,Тех_Движение!$D$2:$D$5111,$C4059,Тех_Движение!$B$2:$B$5111,"&lt;="&amp;Настройки!$B$5-1)-$F4059)))</f>
        <v/>
      </c>
      <c r="H4059" s="21" t="str">
        <f>IF($B4059="","",IF(AND($D4059&gt;=Настройки!$B$5,$D4059&lt;=Настройки!$B$6),$E4059,0))</f>
        <v/>
      </c>
      <c r="I4059" s="21" t="str">
        <f t="shared" si="189"/>
        <v/>
      </c>
      <c r="J4059" s="21" t="str">
        <f>IF($B4059="","",MAX(0,$E4059-MAX(0,SUMIFS(Тех_Движение!$G$2:$G$5111,Тех_Движение!$D$2:$D$5111,$C4059,Тех_Движение!$B$2:$B$5111,"&lt;="&amp;Настройки!$B$6)-$F4059)))</f>
        <v/>
      </c>
      <c r="K4059" s="21" t="e">
        <f>IF(OR($B4059="",K$3&lt;$D4059+Настройки!$B$7),0,MAX(0,$E4059-MAX(0,SUMIFS(Тех_Движение!$G$2:$G$5111,Тех_Движение!$D$2:$D$5111,$C4059,Тех_Движение!$B$2:$B$5111,"&lt;="&amp;K$3)-$F4059)))</f>
        <v>#VALUE!</v>
      </c>
      <c r="L4059" s="21" t="e">
        <f>IF(OR($B4059="",L$3&lt;$D4059+Настройки!$B$7),0,MAX(0,$E4059-MAX(0,SUMIFS(Тех_Движение!$G$2:$G$5111,Тех_Движение!$D$2:$D$5111,$C4059,Тех_Движение!$B$2:$B$5111,"&lt;="&amp;L$3)-$F4059)))</f>
        <v>#VALUE!</v>
      </c>
      <c r="M4059" s="21" t="e">
        <f>IF(OR($B4059="",M$3&lt;$D4059+Настройки!$B$7),0,MAX(0,$E4059-MAX(0,SUMIFS(Тех_Движение!$G$2:$G$5111,Тех_Движение!$D$2:$D$5111,$C4059,Тех_Движение!$B$2:$B$5111,"&lt;="&amp;M$3)-$F4059)))</f>
        <v>#VALUE!</v>
      </c>
      <c r="N4059" s="21" t="e">
        <f>IF(OR($B4059="",N$3&lt;$D4059+Настройки!$B$7),0,MAX(0,$E4059-MAX(0,SUMIFS(Тех_Движение!$G$2:$G$5111,Тех_Движение!$D$2:$D$5111,$C4059,Тех_Движение!$B$2:$B$5111,"&lt;="&amp;N$3)-$F4059)))</f>
        <v>#VALUE!</v>
      </c>
      <c r="O4059" s="21" t="e">
        <f>IF(OR($B4059="",O$3&lt;$D4059+Настройки!$B$7),0,MAX(0,$E4059-MAX(0,SUMIFS(Тех_Движение!$G$2:$G$5111,Тех_Движение!$D$2:$D$5111,$C4059,Тех_Движение!$B$2:$B$5111,"&lt;="&amp;O$3)-$F4059)))</f>
        <v>#VALUE!</v>
      </c>
      <c r="P4059" s="21" t="e">
        <f>IF(OR($B4059="",P$3&lt;$D4059+Настройки!$B$7),0,MAX(0,$E4059-MAX(0,SUMIFS(Тех_Движение!$G$2:$G$5111,Тех_Движение!$D$2:$D$5111,$C4059,Тех_Движение!$B$2:$B$5111,"&lt;="&amp;P$3)-$F4059)))</f>
        <v>#VALUE!</v>
      </c>
      <c r="Q4059" s="21" t="e">
        <f>IF(OR($B4059="",Q$3&lt;$D4059+Настройки!$B$7),0,MAX(0,$E4059-MAX(0,SUMIFS(Тех_Движение!$G$2:$G$5111,Тех_Движение!$D$2:$D$5111,$C4059,Тех_Движение!$B$2:$B$5111,"&lt;="&amp;Q$3)-$F4059)))</f>
        <v>#VALUE!</v>
      </c>
      <c r="R4059" s="21" t="str">
        <f t="shared" si="190"/>
        <v/>
      </c>
      <c r="S4059" s="23" t="str">
        <f>IF($B4059="","",VLOOKUP($C4059,Настройки!$A$11:$L$17,9,FALSE))</f>
        <v/>
      </c>
      <c r="T4059" s="23" t="str">
        <f t="shared" si="191"/>
        <v/>
      </c>
    </row>
    <row r="4060" spans="1:20" x14ac:dyDescent="0.3">
      <c r="A4060" s="20">
        <f>Тех_Движение!$A$4057</f>
        <v>4056</v>
      </c>
      <c r="B4060" s="20" t="str">
        <f>IF(Тех_Движение!$F$4057&gt;0,Тех_Движение!$I$4057,"")</f>
        <v/>
      </c>
      <c r="C4060" s="20" t="str">
        <f>IF($B4060="","",Тех_Движение!$D$4057)</f>
        <v/>
      </c>
      <c r="D4060" s="9" t="str">
        <f>IF($B4060="","",Тех_Движение!$B$4057)</f>
        <v/>
      </c>
      <c r="E4060" s="21" t="str">
        <f>IF($B4060="","",Тех_Движение!$F$4057)</f>
        <v/>
      </c>
      <c r="F4060" s="21" t="str">
        <f>IF($B4060="","",SUMIFS($E$5:$E4059,$C$5:$C4059,$C4060))</f>
        <v/>
      </c>
      <c r="G4060" s="21" t="str">
        <f>IF($B4060="","",MAX(0,$E4060-MAX(0,SUMIFS(Тех_Движение!$G$2:$G$5111,Тех_Движение!$D$2:$D$5111,$C4060,Тех_Движение!$B$2:$B$5111,"&lt;="&amp;Настройки!$B$5-1)-$F4060)))</f>
        <v/>
      </c>
      <c r="H4060" s="21" t="str">
        <f>IF($B4060="","",IF(AND($D4060&gt;=Настройки!$B$5,$D4060&lt;=Настройки!$B$6),$E4060,0))</f>
        <v/>
      </c>
      <c r="I4060" s="21" t="str">
        <f t="shared" si="189"/>
        <v/>
      </c>
      <c r="J4060" s="21" t="str">
        <f>IF($B4060="","",MAX(0,$E4060-MAX(0,SUMIFS(Тех_Движение!$G$2:$G$5111,Тех_Движение!$D$2:$D$5111,$C4060,Тех_Движение!$B$2:$B$5111,"&lt;="&amp;Настройки!$B$6)-$F4060)))</f>
        <v/>
      </c>
      <c r="K4060" s="21" t="e">
        <f>IF(OR($B4060="",K$3&lt;$D4060+Настройки!$B$7),0,MAX(0,$E4060-MAX(0,SUMIFS(Тех_Движение!$G$2:$G$5111,Тех_Движение!$D$2:$D$5111,$C4060,Тех_Движение!$B$2:$B$5111,"&lt;="&amp;K$3)-$F4060)))</f>
        <v>#VALUE!</v>
      </c>
      <c r="L4060" s="21" t="e">
        <f>IF(OR($B4060="",L$3&lt;$D4060+Настройки!$B$7),0,MAX(0,$E4060-MAX(0,SUMIFS(Тех_Движение!$G$2:$G$5111,Тех_Движение!$D$2:$D$5111,$C4060,Тех_Движение!$B$2:$B$5111,"&lt;="&amp;L$3)-$F4060)))</f>
        <v>#VALUE!</v>
      </c>
      <c r="M4060" s="21" t="e">
        <f>IF(OR($B4060="",M$3&lt;$D4060+Настройки!$B$7),0,MAX(0,$E4060-MAX(0,SUMIFS(Тех_Движение!$G$2:$G$5111,Тех_Движение!$D$2:$D$5111,$C4060,Тех_Движение!$B$2:$B$5111,"&lt;="&amp;M$3)-$F4060)))</f>
        <v>#VALUE!</v>
      </c>
      <c r="N4060" s="21" t="e">
        <f>IF(OR($B4060="",N$3&lt;$D4060+Настройки!$B$7),0,MAX(0,$E4060-MAX(0,SUMIFS(Тех_Движение!$G$2:$G$5111,Тех_Движение!$D$2:$D$5111,$C4060,Тех_Движение!$B$2:$B$5111,"&lt;="&amp;N$3)-$F4060)))</f>
        <v>#VALUE!</v>
      </c>
      <c r="O4060" s="21" t="e">
        <f>IF(OR($B4060="",O$3&lt;$D4060+Настройки!$B$7),0,MAX(0,$E4060-MAX(0,SUMIFS(Тех_Движение!$G$2:$G$5111,Тех_Движение!$D$2:$D$5111,$C4060,Тех_Движение!$B$2:$B$5111,"&lt;="&amp;O$3)-$F4060)))</f>
        <v>#VALUE!</v>
      </c>
      <c r="P4060" s="21" t="e">
        <f>IF(OR($B4060="",P$3&lt;$D4060+Настройки!$B$7),0,MAX(0,$E4060-MAX(0,SUMIFS(Тех_Движение!$G$2:$G$5111,Тех_Движение!$D$2:$D$5111,$C4060,Тех_Движение!$B$2:$B$5111,"&lt;="&amp;P$3)-$F4060)))</f>
        <v>#VALUE!</v>
      </c>
      <c r="Q4060" s="21" t="e">
        <f>IF(OR($B4060="",Q$3&lt;$D4060+Настройки!$B$7),0,MAX(0,$E4060-MAX(0,SUMIFS(Тех_Движение!$G$2:$G$5111,Тех_Движение!$D$2:$D$5111,$C4060,Тех_Движение!$B$2:$B$5111,"&lt;="&amp;Q$3)-$F4060)))</f>
        <v>#VALUE!</v>
      </c>
      <c r="R4060" s="21" t="str">
        <f t="shared" si="190"/>
        <v/>
      </c>
      <c r="S4060" s="23" t="str">
        <f>IF($B4060="","",VLOOKUP($C4060,Настройки!$A$11:$L$17,9,FALSE))</f>
        <v/>
      </c>
      <c r="T4060" s="23" t="str">
        <f t="shared" si="191"/>
        <v/>
      </c>
    </row>
    <row r="4061" spans="1:20" x14ac:dyDescent="0.3">
      <c r="A4061" s="20">
        <f>Тех_Движение!$A$4058</f>
        <v>4057</v>
      </c>
      <c r="B4061" s="20" t="str">
        <f>IF(Тех_Движение!$F$4058&gt;0,Тех_Движение!$I$4058,"")</f>
        <v/>
      </c>
      <c r="C4061" s="20" t="str">
        <f>IF($B4061="","",Тех_Движение!$D$4058)</f>
        <v/>
      </c>
      <c r="D4061" s="9" t="str">
        <f>IF($B4061="","",Тех_Движение!$B$4058)</f>
        <v/>
      </c>
      <c r="E4061" s="21" t="str">
        <f>IF($B4061="","",Тех_Движение!$F$4058)</f>
        <v/>
      </c>
      <c r="F4061" s="21" t="str">
        <f>IF($B4061="","",SUMIFS($E$5:$E4060,$C$5:$C4060,$C4061))</f>
        <v/>
      </c>
      <c r="G4061" s="21" t="str">
        <f>IF($B4061="","",MAX(0,$E4061-MAX(0,SUMIFS(Тех_Движение!$G$2:$G$5111,Тех_Движение!$D$2:$D$5111,$C4061,Тех_Движение!$B$2:$B$5111,"&lt;="&amp;Настройки!$B$5-1)-$F4061)))</f>
        <v/>
      </c>
      <c r="H4061" s="21" t="str">
        <f>IF($B4061="","",IF(AND($D4061&gt;=Настройки!$B$5,$D4061&lt;=Настройки!$B$6),$E4061,0))</f>
        <v/>
      </c>
      <c r="I4061" s="21" t="str">
        <f t="shared" si="189"/>
        <v/>
      </c>
      <c r="J4061" s="21" t="str">
        <f>IF($B4061="","",MAX(0,$E4061-MAX(0,SUMIFS(Тех_Движение!$G$2:$G$5111,Тех_Движение!$D$2:$D$5111,$C4061,Тех_Движение!$B$2:$B$5111,"&lt;="&amp;Настройки!$B$6)-$F4061)))</f>
        <v/>
      </c>
      <c r="K4061" s="21" t="e">
        <f>IF(OR($B4061="",K$3&lt;$D4061+Настройки!$B$7),0,MAX(0,$E4061-MAX(0,SUMIFS(Тех_Движение!$G$2:$G$5111,Тех_Движение!$D$2:$D$5111,$C4061,Тех_Движение!$B$2:$B$5111,"&lt;="&amp;K$3)-$F4061)))</f>
        <v>#VALUE!</v>
      </c>
      <c r="L4061" s="21" t="e">
        <f>IF(OR($B4061="",L$3&lt;$D4061+Настройки!$B$7),0,MAX(0,$E4061-MAX(0,SUMIFS(Тех_Движение!$G$2:$G$5111,Тех_Движение!$D$2:$D$5111,$C4061,Тех_Движение!$B$2:$B$5111,"&lt;="&amp;L$3)-$F4061)))</f>
        <v>#VALUE!</v>
      </c>
      <c r="M4061" s="21" t="e">
        <f>IF(OR($B4061="",M$3&lt;$D4061+Настройки!$B$7),0,MAX(0,$E4061-MAX(0,SUMIFS(Тех_Движение!$G$2:$G$5111,Тех_Движение!$D$2:$D$5111,$C4061,Тех_Движение!$B$2:$B$5111,"&lt;="&amp;M$3)-$F4061)))</f>
        <v>#VALUE!</v>
      </c>
      <c r="N4061" s="21" t="e">
        <f>IF(OR($B4061="",N$3&lt;$D4061+Настройки!$B$7),0,MAX(0,$E4061-MAX(0,SUMIFS(Тех_Движение!$G$2:$G$5111,Тех_Движение!$D$2:$D$5111,$C4061,Тех_Движение!$B$2:$B$5111,"&lt;="&amp;N$3)-$F4061)))</f>
        <v>#VALUE!</v>
      </c>
      <c r="O4061" s="21" t="e">
        <f>IF(OR($B4061="",O$3&lt;$D4061+Настройки!$B$7),0,MAX(0,$E4061-MAX(0,SUMIFS(Тех_Движение!$G$2:$G$5111,Тех_Движение!$D$2:$D$5111,$C4061,Тех_Движение!$B$2:$B$5111,"&lt;="&amp;O$3)-$F4061)))</f>
        <v>#VALUE!</v>
      </c>
      <c r="P4061" s="21" t="e">
        <f>IF(OR($B4061="",P$3&lt;$D4061+Настройки!$B$7),0,MAX(0,$E4061-MAX(0,SUMIFS(Тех_Движение!$G$2:$G$5111,Тех_Движение!$D$2:$D$5111,$C4061,Тех_Движение!$B$2:$B$5111,"&lt;="&amp;P$3)-$F4061)))</f>
        <v>#VALUE!</v>
      </c>
      <c r="Q4061" s="21" t="e">
        <f>IF(OR($B4061="",Q$3&lt;$D4061+Настройки!$B$7),0,MAX(0,$E4061-MAX(0,SUMIFS(Тех_Движение!$G$2:$G$5111,Тех_Движение!$D$2:$D$5111,$C4061,Тех_Движение!$B$2:$B$5111,"&lt;="&amp;Q$3)-$F4061)))</f>
        <v>#VALUE!</v>
      </c>
      <c r="R4061" s="21" t="str">
        <f t="shared" si="190"/>
        <v/>
      </c>
      <c r="S4061" s="23" t="str">
        <f>IF($B4061="","",VLOOKUP($C4061,Настройки!$A$11:$L$17,9,FALSE))</f>
        <v/>
      </c>
      <c r="T4061" s="23" t="str">
        <f t="shared" si="191"/>
        <v/>
      </c>
    </row>
    <row r="4062" spans="1:20" x14ac:dyDescent="0.3">
      <c r="A4062" s="20">
        <f>Тех_Движение!$A$4059</f>
        <v>4058</v>
      </c>
      <c r="B4062" s="20" t="str">
        <f>IF(Тех_Движение!$F$4059&gt;0,Тех_Движение!$I$4059,"")</f>
        <v/>
      </c>
      <c r="C4062" s="20" t="str">
        <f>IF($B4062="","",Тех_Движение!$D$4059)</f>
        <v/>
      </c>
      <c r="D4062" s="9" t="str">
        <f>IF($B4062="","",Тех_Движение!$B$4059)</f>
        <v/>
      </c>
      <c r="E4062" s="21" t="str">
        <f>IF($B4062="","",Тех_Движение!$F$4059)</f>
        <v/>
      </c>
      <c r="F4062" s="21" t="str">
        <f>IF($B4062="","",SUMIFS($E$5:$E4061,$C$5:$C4061,$C4062))</f>
        <v/>
      </c>
      <c r="G4062" s="21" t="str">
        <f>IF($B4062="","",MAX(0,$E4062-MAX(0,SUMIFS(Тех_Движение!$G$2:$G$5111,Тех_Движение!$D$2:$D$5111,$C4062,Тех_Движение!$B$2:$B$5111,"&lt;="&amp;Настройки!$B$5-1)-$F4062)))</f>
        <v/>
      </c>
      <c r="H4062" s="21" t="str">
        <f>IF($B4062="","",IF(AND($D4062&gt;=Настройки!$B$5,$D4062&lt;=Настройки!$B$6),$E4062,0))</f>
        <v/>
      </c>
      <c r="I4062" s="21" t="str">
        <f t="shared" si="189"/>
        <v/>
      </c>
      <c r="J4062" s="21" t="str">
        <f>IF($B4062="","",MAX(0,$E4062-MAX(0,SUMIFS(Тех_Движение!$G$2:$G$5111,Тех_Движение!$D$2:$D$5111,$C4062,Тех_Движение!$B$2:$B$5111,"&lt;="&amp;Настройки!$B$6)-$F4062)))</f>
        <v/>
      </c>
      <c r="K4062" s="21" t="e">
        <f>IF(OR($B4062="",K$3&lt;$D4062+Настройки!$B$7),0,MAX(0,$E4062-MAX(0,SUMIFS(Тех_Движение!$G$2:$G$5111,Тех_Движение!$D$2:$D$5111,$C4062,Тех_Движение!$B$2:$B$5111,"&lt;="&amp;K$3)-$F4062)))</f>
        <v>#VALUE!</v>
      </c>
      <c r="L4062" s="21" t="e">
        <f>IF(OR($B4062="",L$3&lt;$D4062+Настройки!$B$7),0,MAX(0,$E4062-MAX(0,SUMIFS(Тех_Движение!$G$2:$G$5111,Тех_Движение!$D$2:$D$5111,$C4062,Тех_Движение!$B$2:$B$5111,"&lt;="&amp;L$3)-$F4062)))</f>
        <v>#VALUE!</v>
      </c>
      <c r="M4062" s="21" t="e">
        <f>IF(OR($B4062="",M$3&lt;$D4062+Настройки!$B$7),0,MAX(0,$E4062-MAX(0,SUMIFS(Тех_Движение!$G$2:$G$5111,Тех_Движение!$D$2:$D$5111,$C4062,Тех_Движение!$B$2:$B$5111,"&lt;="&amp;M$3)-$F4062)))</f>
        <v>#VALUE!</v>
      </c>
      <c r="N4062" s="21" t="e">
        <f>IF(OR($B4062="",N$3&lt;$D4062+Настройки!$B$7),0,MAX(0,$E4062-MAX(0,SUMIFS(Тех_Движение!$G$2:$G$5111,Тех_Движение!$D$2:$D$5111,$C4062,Тех_Движение!$B$2:$B$5111,"&lt;="&amp;N$3)-$F4062)))</f>
        <v>#VALUE!</v>
      </c>
      <c r="O4062" s="21" t="e">
        <f>IF(OR($B4062="",O$3&lt;$D4062+Настройки!$B$7),0,MAX(0,$E4062-MAX(0,SUMIFS(Тех_Движение!$G$2:$G$5111,Тех_Движение!$D$2:$D$5111,$C4062,Тех_Движение!$B$2:$B$5111,"&lt;="&amp;O$3)-$F4062)))</f>
        <v>#VALUE!</v>
      </c>
      <c r="P4062" s="21" t="e">
        <f>IF(OR($B4062="",P$3&lt;$D4062+Настройки!$B$7),0,MAX(0,$E4062-MAX(0,SUMIFS(Тех_Движение!$G$2:$G$5111,Тех_Движение!$D$2:$D$5111,$C4062,Тех_Движение!$B$2:$B$5111,"&lt;="&amp;P$3)-$F4062)))</f>
        <v>#VALUE!</v>
      </c>
      <c r="Q4062" s="21" t="e">
        <f>IF(OR($B4062="",Q$3&lt;$D4062+Настройки!$B$7),0,MAX(0,$E4062-MAX(0,SUMIFS(Тех_Движение!$G$2:$G$5111,Тех_Движение!$D$2:$D$5111,$C4062,Тех_Движение!$B$2:$B$5111,"&lt;="&amp;Q$3)-$F4062)))</f>
        <v>#VALUE!</v>
      </c>
      <c r="R4062" s="21" t="str">
        <f t="shared" si="190"/>
        <v/>
      </c>
      <c r="S4062" s="23" t="str">
        <f>IF($B4062="","",VLOOKUP($C4062,Настройки!$A$11:$L$17,9,FALSE))</f>
        <v/>
      </c>
      <c r="T4062" s="23" t="str">
        <f t="shared" si="191"/>
        <v/>
      </c>
    </row>
    <row r="4063" spans="1:20" x14ac:dyDescent="0.3">
      <c r="A4063" s="20">
        <f>Тех_Движение!$A$4060</f>
        <v>4059</v>
      </c>
      <c r="B4063" s="20" t="str">
        <f>IF(Тех_Движение!$F$4060&gt;0,Тех_Движение!$I$4060,"")</f>
        <v/>
      </c>
      <c r="C4063" s="20" t="str">
        <f>IF($B4063="","",Тех_Движение!$D$4060)</f>
        <v/>
      </c>
      <c r="D4063" s="9" t="str">
        <f>IF($B4063="","",Тех_Движение!$B$4060)</f>
        <v/>
      </c>
      <c r="E4063" s="21" t="str">
        <f>IF($B4063="","",Тех_Движение!$F$4060)</f>
        <v/>
      </c>
      <c r="F4063" s="21" t="str">
        <f>IF($B4063="","",SUMIFS($E$5:$E4062,$C$5:$C4062,$C4063))</f>
        <v/>
      </c>
      <c r="G4063" s="21" t="str">
        <f>IF($B4063="","",MAX(0,$E4063-MAX(0,SUMIFS(Тех_Движение!$G$2:$G$5111,Тех_Движение!$D$2:$D$5111,$C4063,Тех_Движение!$B$2:$B$5111,"&lt;="&amp;Настройки!$B$5-1)-$F4063)))</f>
        <v/>
      </c>
      <c r="H4063" s="21" t="str">
        <f>IF($B4063="","",IF(AND($D4063&gt;=Настройки!$B$5,$D4063&lt;=Настройки!$B$6),$E4063,0))</f>
        <v/>
      </c>
      <c r="I4063" s="21" t="str">
        <f t="shared" si="189"/>
        <v/>
      </c>
      <c r="J4063" s="21" t="str">
        <f>IF($B4063="","",MAX(0,$E4063-MAX(0,SUMIFS(Тех_Движение!$G$2:$G$5111,Тех_Движение!$D$2:$D$5111,$C4063,Тех_Движение!$B$2:$B$5111,"&lt;="&amp;Настройки!$B$6)-$F4063)))</f>
        <v/>
      </c>
      <c r="K4063" s="21" t="e">
        <f>IF(OR($B4063="",K$3&lt;$D4063+Настройки!$B$7),0,MAX(0,$E4063-MAX(0,SUMIFS(Тех_Движение!$G$2:$G$5111,Тех_Движение!$D$2:$D$5111,$C4063,Тех_Движение!$B$2:$B$5111,"&lt;="&amp;K$3)-$F4063)))</f>
        <v>#VALUE!</v>
      </c>
      <c r="L4063" s="21" t="e">
        <f>IF(OR($B4063="",L$3&lt;$D4063+Настройки!$B$7),0,MAX(0,$E4063-MAX(0,SUMIFS(Тех_Движение!$G$2:$G$5111,Тех_Движение!$D$2:$D$5111,$C4063,Тех_Движение!$B$2:$B$5111,"&lt;="&amp;L$3)-$F4063)))</f>
        <v>#VALUE!</v>
      </c>
      <c r="M4063" s="21" t="e">
        <f>IF(OR($B4063="",M$3&lt;$D4063+Настройки!$B$7),0,MAX(0,$E4063-MAX(0,SUMIFS(Тех_Движение!$G$2:$G$5111,Тех_Движение!$D$2:$D$5111,$C4063,Тех_Движение!$B$2:$B$5111,"&lt;="&amp;M$3)-$F4063)))</f>
        <v>#VALUE!</v>
      </c>
      <c r="N4063" s="21" t="e">
        <f>IF(OR($B4063="",N$3&lt;$D4063+Настройки!$B$7),0,MAX(0,$E4063-MAX(0,SUMIFS(Тех_Движение!$G$2:$G$5111,Тех_Движение!$D$2:$D$5111,$C4063,Тех_Движение!$B$2:$B$5111,"&lt;="&amp;N$3)-$F4063)))</f>
        <v>#VALUE!</v>
      </c>
      <c r="O4063" s="21" t="e">
        <f>IF(OR($B4063="",O$3&lt;$D4063+Настройки!$B$7),0,MAX(0,$E4063-MAX(0,SUMIFS(Тех_Движение!$G$2:$G$5111,Тех_Движение!$D$2:$D$5111,$C4063,Тех_Движение!$B$2:$B$5111,"&lt;="&amp;O$3)-$F4063)))</f>
        <v>#VALUE!</v>
      </c>
      <c r="P4063" s="21" t="e">
        <f>IF(OR($B4063="",P$3&lt;$D4063+Настройки!$B$7),0,MAX(0,$E4063-MAX(0,SUMIFS(Тех_Движение!$G$2:$G$5111,Тех_Движение!$D$2:$D$5111,$C4063,Тех_Движение!$B$2:$B$5111,"&lt;="&amp;P$3)-$F4063)))</f>
        <v>#VALUE!</v>
      </c>
      <c r="Q4063" s="21" t="e">
        <f>IF(OR($B4063="",Q$3&lt;$D4063+Настройки!$B$7),0,MAX(0,$E4063-MAX(0,SUMIFS(Тех_Движение!$G$2:$G$5111,Тех_Движение!$D$2:$D$5111,$C4063,Тех_Движение!$B$2:$B$5111,"&lt;="&amp;Q$3)-$F4063)))</f>
        <v>#VALUE!</v>
      </c>
      <c r="R4063" s="21" t="str">
        <f t="shared" si="190"/>
        <v/>
      </c>
      <c r="S4063" s="23" t="str">
        <f>IF($B4063="","",VLOOKUP($C4063,Настройки!$A$11:$L$17,9,FALSE))</f>
        <v/>
      </c>
      <c r="T4063" s="23" t="str">
        <f t="shared" si="191"/>
        <v/>
      </c>
    </row>
    <row r="4064" spans="1:20" x14ac:dyDescent="0.3">
      <c r="A4064" s="20">
        <f>Тех_Движение!$A$4061</f>
        <v>4060</v>
      </c>
      <c r="B4064" s="20" t="str">
        <f>IF(Тех_Движение!$F$4061&gt;0,Тех_Движение!$I$4061,"")</f>
        <v/>
      </c>
      <c r="C4064" s="20" t="str">
        <f>IF($B4064="","",Тех_Движение!$D$4061)</f>
        <v/>
      </c>
      <c r="D4064" s="9" t="str">
        <f>IF($B4064="","",Тех_Движение!$B$4061)</f>
        <v/>
      </c>
      <c r="E4064" s="21" t="str">
        <f>IF($B4064="","",Тех_Движение!$F$4061)</f>
        <v/>
      </c>
      <c r="F4064" s="21" t="str">
        <f>IF($B4064="","",SUMIFS($E$5:$E4063,$C$5:$C4063,$C4064))</f>
        <v/>
      </c>
      <c r="G4064" s="21" t="str">
        <f>IF($B4064="","",MAX(0,$E4064-MAX(0,SUMIFS(Тех_Движение!$G$2:$G$5111,Тех_Движение!$D$2:$D$5111,$C4064,Тех_Движение!$B$2:$B$5111,"&lt;="&amp;Настройки!$B$5-1)-$F4064)))</f>
        <v/>
      </c>
      <c r="H4064" s="21" t="str">
        <f>IF($B4064="","",IF(AND($D4064&gt;=Настройки!$B$5,$D4064&lt;=Настройки!$B$6),$E4064,0))</f>
        <v/>
      </c>
      <c r="I4064" s="21" t="str">
        <f t="shared" si="189"/>
        <v/>
      </c>
      <c r="J4064" s="21" t="str">
        <f>IF($B4064="","",MAX(0,$E4064-MAX(0,SUMIFS(Тех_Движение!$G$2:$G$5111,Тех_Движение!$D$2:$D$5111,$C4064,Тех_Движение!$B$2:$B$5111,"&lt;="&amp;Настройки!$B$6)-$F4064)))</f>
        <v/>
      </c>
      <c r="K4064" s="21" t="e">
        <f>IF(OR($B4064="",K$3&lt;$D4064+Настройки!$B$7),0,MAX(0,$E4064-MAX(0,SUMIFS(Тех_Движение!$G$2:$G$5111,Тех_Движение!$D$2:$D$5111,$C4064,Тех_Движение!$B$2:$B$5111,"&lt;="&amp;K$3)-$F4064)))</f>
        <v>#VALUE!</v>
      </c>
      <c r="L4064" s="21" t="e">
        <f>IF(OR($B4064="",L$3&lt;$D4064+Настройки!$B$7),0,MAX(0,$E4064-MAX(0,SUMIFS(Тех_Движение!$G$2:$G$5111,Тех_Движение!$D$2:$D$5111,$C4064,Тех_Движение!$B$2:$B$5111,"&lt;="&amp;L$3)-$F4064)))</f>
        <v>#VALUE!</v>
      </c>
      <c r="M4064" s="21" t="e">
        <f>IF(OR($B4064="",M$3&lt;$D4064+Настройки!$B$7),0,MAX(0,$E4064-MAX(0,SUMIFS(Тех_Движение!$G$2:$G$5111,Тех_Движение!$D$2:$D$5111,$C4064,Тех_Движение!$B$2:$B$5111,"&lt;="&amp;M$3)-$F4064)))</f>
        <v>#VALUE!</v>
      </c>
      <c r="N4064" s="21" t="e">
        <f>IF(OR($B4064="",N$3&lt;$D4064+Настройки!$B$7),0,MAX(0,$E4064-MAX(0,SUMIFS(Тех_Движение!$G$2:$G$5111,Тех_Движение!$D$2:$D$5111,$C4064,Тех_Движение!$B$2:$B$5111,"&lt;="&amp;N$3)-$F4064)))</f>
        <v>#VALUE!</v>
      </c>
      <c r="O4064" s="21" t="e">
        <f>IF(OR($B4064="",O$3&lt;$D4064+Настройки!$B$7),0,MAX(0,$E4064-MAX(0,SUMIFS(Тех_Движение!$G$2:$G$5111,Тех_Движение!$D$2:$D$5111,$C4064,Тех_Движение!$B$2:$B$5111,"&lt;="&amp;O$3)-$F4064)))</f>
        <v>#VALUE!</v>
      </c>
      <c r="P4064" s="21" t="e">
        <f>IF(OR($B4064="",P$3&lt;$D4064+Настройки!$B$7),0,MAX(0,$E4064-MAX(0,SUMIFS(Тех_Движение!$G$2:$G$5111,Тех_Движение!$D$2:$D$5111,$C4064,Тех_Движение!$B$2:$B$5111,"&lt;="&amp;P$3)-$F4064)))</f>
        <v>#VALUE!</v>
      </c>
      <c r="Q4064" s="21" t="e">
        <f>IF(OR($B4064="",Q$3&lt;$D4064+Настройки!$B$7),0,MAX(0,$E4064-MAX(0,SUMIFS(Тех_Движение!$G$2:$G$5111,Тех_Движение!$D$2:$D$5111,$C4064,Тех_Движение!$B$2:$B$5111,"&lt;="&amp;Q$3)-$F4064)))</f>
        <v>#VALUE!</v>
      </c>
      <c r="R4064" s="21" t="str">
        <f t="shared" si="190"/>
        <v/>
      </c>
      <c r="S4064" s="23" t="str">
        <f>IF($B4064="","",VLOOKUP($C4064,Настройки!$A$11:$L$17,9,FALSE))</f>
        <v/>
      </c>
      <c r="T4064" s="23" t="str">
        <f t="shared" si="191"/>
        <v/>
      </c>
    </row>
    <row r="4065" spans="1:20" x14ac:dyDescent="0.3">
      <c r="A4065" s="20">
        <f>Тех_Движение!$A$4062</f>
        <v>4061</v>
      </c>
      <c r="B4065" s="20" t="str">
        <f>IF(Тех_Движение!$F$4062&gt;0,Тех_Движение!$I$4062,"")</f>
        <v/>
      </c>
      <c r="C4065" s="20" t="str">
        <f>IF($B4065="","",Тех_Движение!$D$4062)</f>
        <v/>
      </c>
      <c r="D4065" s="9" t="str">
        <f>IF($B4065="","",Тех_Движение!$B$4062)</f>
        <v/>
      </c>
      <c r="E4065" s="21" t="str">
        <f>IF($B4065="","",Тех_Движение!$F$4062)</f>
        <v/>
      </c>
      <c r="F4065" s="21" t="str">
        <f>IF($B4065="","",SUMIFS($E$5:$E4064,$C$5:$C4064,$C4065))</f>
        <v/>
      </c>
      <c r="G4065" s="21" t="str">
        <f>IF($B4065="","",MAX(0,$E4065-MAX(0,SUMIFS(Тех_Движение!$G$2:$G$5111,Тех_Движение!$D$2:$D$5111,$C4065,Тех_Движение!$B$2:$B$5111,"&lt;="&amp;Настройки!$B$5-1)-$F4065)))</f>
        <v/>
      </c>
      <c r="H4065" s="21" t="str">
        <f>IF($B4065="","",IF(AND($D4065&gt;=Настройки!$B$5,$D4065&lt;=Настройки!$B$6),$E4065,0))</f>
        <v/>
      </c>
      <c r="I4065" s="21" t="str">
        <f t="shared" si="189"/>
        <v/>
      </c>
      <c r="J4065" s="21" t="str">
        <f>IF($B4065="","",MAX(0,$E4065-MAX(0,SUMIFS(Тех_Движение!$G$2:$G$5111,Тех_Движение!$D$2:$D$5111,$C4065,Тех_Движение!$B$2:$B$5111,"&lt;="&amp;Настройки!$B$6)-$F4065)))</f>
        <v/>
      </c>
      <c r="K4065" s="21" t="e">
        <f>IF(OR($B4065="",K$3&lt;$D4065+Настройки!$B$7),0,MAX(0,$E4065-MAX(0,SUMIFS(Тех_Движение!$G$2:$G$5111,Тех_Движение!$D$2:$D$5111,$C4065,Тех_Движение!$B$2:$B$5111,"&lt;="&amp;K$3)-$F4065)))</f>
        <v>#VALUE!</v>
      </c>
      <c r="L4065" s="21" t="e">
        <f>IF(OR($B4065="",L$3&lt;$D4065+Настройки!$B$7),0,MAX(0,$E4065-MAX(0,SUMIFS(Тех_Движение!$G$2:$G$5111,Тех_Движение!$D$2:$D$5111,$C4065,Тех_Движение!$B$2:$B$5111,"&lt;="&amp;L$3)-$F4065)))</f>
        <v>#VALUE!</v>
      </c>
      <c r="M4065" s="21" t="e">
        <f>IF(OR($B4065="",M$3&lt;$D4065+Настройки!$B$7),0,MAX(0,$E4065-MAX(0,SUMIFS(Тех_Движение!$G$2:$G$5111,Тех_Движение!$D$2:$D$5111,$C4065,Тех_Движение!$B$2:$B$5111,"&lt;="&amp;M$3)-$F4065)))</f>
        <v>#VALUE!</v>
      </c>
      <c r="N4065" s="21" t="e">
        <f>IF(OR($B4065="",N$3&lt;$D4065+Настройки!$B$7),0,MAX(0,$E4065-MAX(0,SUMIFS(Тех_Движение!$G$2:$G$5111,Тех_Движение!$D$2:$D$5111,$C4065,Тех_Движение!$B$2:$B$5111,"&lt;="&amp;N$3)-$F4065)))</f>
        <v>#VALUE!</v>
      </c>
      <c r="O4065" s="21" t="e">
        <f>IF(OR($B4065="",O$3&lt;$D4065+Настройки!$B$7),0,MAX(0,$E4065-MAX(0,SUMIFS(Тех_Движение!$G$2:$G$5111,Тех_Движение!$D$2:$D$5111,$C4065,Тех_Движение!$B$2:$B$5111,"&lt;="&amp;O$3)-$F4065)))</f>
        <v>#VALUE!</v>
      </c>
      <c r="P4065" s="21" t="e">
        <f>IF(OR($B4065="",P$3&lt;$D4065+Настройки!$B$7),0,MAX(0,$E4065-MAX(0,SUMIFS(Тех_Движение!$G$2:$G$5111,Тех_Движение!$D$2:$D$5111,$C4065,Тех_Движение!$B$2:$B$5111,"&lt;="&amp;P$3)-$F4065)))</f>
        <v>#VALUE!</v>
      </c>
      <c r="Q4065" s="21" t="e">
        <f>IF(OR($B4065="",Q$3&lt;$D4065+Настройки!$B$7),0,MAX(0,$E4065-MAX(0,SUMIFS(Тех_Движение!$G$2:$G$5111,Тех_Движение!$D$2:$D$5111,$C4065,Тех_Движение!$B$2:$B$5111,"&lt;="&amp;Q$3)-$F4065)))</f>
        <v>#VALUE!</v>
      </c>
      <c r="R4065" s="21" t="str">
        <f t="shared" si="190"/>
        <v/>
      </c>
      <c r="S4065" s="23" t="str">
        <f>IF($B4065="","",VLOOKUP($C4065,Настройки!$A$11:$L$17,9,FALSE))</f>
        <v/>
      </c>
      <c r="T4065" s="23" t="str">
        <f t="shared" si="191"/>
        <v/>
      </c>
    </row>
    <row r="4066" spans="1:20" x14ac:dyDescent="0.3">
      <c r="A4066" s="20">
        <f>Тех_Движение!$A$4063</f>
        <v>4062</v>
      </c>
      <c r="B4066" s="20" t="str">
        <f>IF(Тех_Движение!$F$4063&gt;0,Тех_Движение!$I$4063,"")</f>
        <v/>
      </c>
      <c r="C4066" s="20" t="str">
        <f>IF($B4066="","",Тех_Движение!$D$4063)</f>
        <v/>
      </c>
      <c r="D4066" s="9" t="str">
        <f>IF($B4066="","",Тех_Движение!$B$4063)</f>
        <v/>
      </c>
      <c r="E4066" s="21" t="str">
        <f>IF($B4066="","",Тех_Движение!$F$4063)</f>
        <v/>
      </c>
      <c r="F4066" s="21" t="str">
        <f>IF($B4066="","",SUMIFS($E$5:$E4065,$C$5:$C4065,$C4066))</f>
        <v/>
      </c>
      <c r="G4066" s="21" t="str">
        <f>IF($B4066="","",MAX(0,$E4066-MAX(0,SUMIFS(Тех_Движение!$G$2:$G$5111,Тех_Движение!$D$2:$D$5111,$C4066,Тех_Движение!$B$2:$B$5111,"&lt;="&amp;Настройки!$B$5-1)-$F4066)))</f>
        <v/>
      </c>
      <c r="H4066" s="21" t="str">
        <f>IF($B4066="","",IF(AND($D4066&gt;=Настройки!$B$5,$D4066&lt;=Настройки!$B$6),$E4066,0))</f>
        <v/>
      </c>
      <c r="I4066" s="21" t="str">
        <f t="shared" si="189"/>
        <v/>
      </c>
      <c r="J4066" s="21" t="str">
        <f>IF($B4066="","",MAX(0,$E4066-MAX(0,SUMIFS(Тех_Движение!$G$2:$G$5111,Тех_Движение!$D$2:$D$5111,$C4066,Тех_Движение!$B$2:$B$5111,"&lt;="&amp;Настройки!$B$6)-$F4066)))</f>
        <v/>
      </c>
      <c r="K4066" s="21" t="e">
        <f>IF(OR($B4066="",K$3&lt;$D4066+Настройки!$B$7),0,MAX(0,$E4066-MAX(0,SUMIFS(Тех_Движение!$G$2:$G$5111,Тех_Движение!$D$2:$D$5111,$C4066,Тех_Движение!$B$2:$B$5111,"&lt;="&amp;K$3)-$F4066)))</f>
        <v>#VALUE!</v>
      </c>
      <c r="L4066" s="21" t="e">
        <f>IF(OR($B4066="",L$3&lt;$D4066+Настройки!$B$7),0,MAX(0,$E4066-MAX(0,SUMIFS(Тех_Движение!$G$2:$G$5111,Тех_Движение!$D$2:$D$5111,$C4066,Тех_Движение!$B$2:$B$5111,"&lt;="&amp;L$3)-$F4066)))</f>
        <v>#VALUE!</v>
      </c>
      <c r="M4066" s="21" t="e">
        <f>IF(OR($B4066="",M$3&lt;$D4066+Настройки!$B$7),0,MAX(0,$E4066-MAX(0,SUMIFS(Тех_Движение!$G$2:$G$5111,Тех_Движение!$D$2:$D$5111,$C4066,Тех_Движение!$B$2:$B$5111,"&lt;="&amp;M$3)-$F4066)))</f>
        <v>#VALUE!</v>
      </c>
      <c r="N4066" s="21" t="e">
        <f>IF(OR($B4066="",N$3&lt;$D4066+Настройки!$B$7),0,MAX(0,$E4066-MAX(0,SUMIFS(Тех_Движение!$G$2:$G$5111,Тех_Движение!$D$2:$D$5111,$C4066,Тех_Движение!$B$2:$B$5111,"&lt;="&amp;N$3)-$F4066)))</f>
        <v>#VALUE!</v>
      </c>
      <c r="O4066" s="21" t="e">
        <f>IF(OR($B4066="",O$3&lt;$D4066+Настройки!$B$7),0,MAX(0,$E4066-MAX(0,SUMIFS(Тех_Движение!$G$2:$G$5111,Тех_Движение!$D$2:$D$5111,$C4066,Тех_Движение!$B$2:$B$5111,"&lt;="&amp;O$3)-$F4066)))</f>
        <v>#VALUE!</v>
      </c>
      <c r="P4066" s="21" t="e">
        <f>IF(OR($B4066="",P$3&lt;$D4066+Настройки!$B$7),0,MAX(0,$E4066-MAX(0,SUMIFS(Тех_Движение!$G$2:$G$5111,Тех_Движение!$D$2:$D$5111,$C4066,Тех_Движение!$B$2:$B$5111,"&lt;="&amp;P$3)-$F4066)))</f>
        <v>#VALUE!</v>
      </c>
      <c r="Q4066" s="21" t="e">
        <f>IF(OR($B4066="",Q$3&lt;$D4066+Настройки!$B$7),0,MAX(0,$E4066-MAX(0,SUMIFS(Тех_Движение!$G$2:$G$5111,Тех_Движение!$D$2:$D$5111,$C4066,Тех_Движение!$B$2:$B$5111,"&lt;="&amp;Q$3)-$F4066)))</f>
        <v>#VALUE!</v>
      </c>
      <c r="R4066" s="21" t="str">
        <f t="shared" si="190"/>
        <v/>
      </c>
      <c r="S4066" s="23" t="str">
        <f>IF($B4066="","",VLOOKUP($C4066,Настройки!$A$11:$L$17,9,FALSE))</f>
        <v/>
      </c>
      <c r="T4066" s="23" t="str">
        <f t="shared" si="191"/>
        <v/>
      </c>
    </row>
    <row r="4067" spans="1:20" x14ac:dyDescent="0.3">
      <c r="A4067" s="20">
        <f>Тех_Движение!$A$4064</f>
        <v>4063</v>
      </c>
      <c r="B4067" s="20" t="str">
        <f>IF(Тех_Движение!$F$4064&gt;0,Тех_Движение!$I$4064,"")</f>
        <v/>
      </c>
      <c r="C4067" s="20" t="str">
        <f>IF($B4067="","",Тех_Движение!$D$4064)</f>
        <v/>
      </c>
      <c r="D4067" s="9" t="str">
        <f>IF($B4067="","",Тех_Движение!$B$4064)</f>
        <v/>
      </c>
      <c r="E4067" s="21" t="str">
        <f>IF($B4067="","",Тех_Движение!$F$4064)</f>
        <v/>
      </c>
      <c r="F4067" s="21" t="str">
        <f>IF($B4067="","",SUMIFS($E$5:$E4066,$C$5:$C4066,$C4067))</f>
        <v/>
      </c>
      <c r="G4067" s="21" t="str">
        <f>IF($B4067="","",MAX(0,$E4067-MAX(0,SUMIFS(Тех_Движение!$G$2:$G$5111,Тех_Движение!$D$2:$D$5111,$C4067,Тех_Движение!$B$2:$B$5111,"&lt;="&amp;Настройки!$B$5-1)-$F4067)))</f>
        <v/>
      </c>
      <c r="H4067" s="21" t="str">
        <f>IF($B4067="","",IF(AND($D4067&gt;=Настройки!$B$5,$D4067&lt;=Настройки!$B$6),$E4067,0))</f>
        <v/>
      </c>
      <c r="I4067" s="21" t="str">
        <f t="shared" si="189"/>
        <v/>
      </c>
      <c r="J4067" s="21" t="str">
        <f>IF($B4067="","",MAX(0,$E4067-MAX(0,SUMIFS(Тех_Движение!$G$2:$G$5111,Тех_Движение!$D$2:$D$5111,$C4067,Тех_Движение!$B$2:$B$5111,"&lt;="&amp;Настройки!$B$6)-$F4067)))</f>
        <v/>
      </c>
      <c r="K4067" s="21" t="e">
        <f>IF(OR($B4067="",K$3&lt;$D4067+Настройки!$B$7),0,MAX(0,$E4067-MAX(0,SUMIFS(Тех_Движение!$G$2:$G$5111,Тех_Движение!$D$2:$D$5111,$C4067,Тех_Движение!$B$2:$B$5111,"&lt;="&amp;K$3)-$F4067)))</f>
        <v>#VALUE!</v>
      </c>
      <c r="L4067" s="21" t="e">
        <f>IF(OR($B4067="",L$3&lt;$D4067+Настройки!$B$7),0,MAX(0,$E4067-MAX(0,SUMIFS(Тех_Движение!$G$2:$G$5111,Тех_Движение!$D$2:$D$5111,$C4067,Тех_Движение!$B$2:$B$5111,"&lt;="&amp;L$3)-$F4067)))</f>
        <v>#VALUE!</v>
      </c>
      <c r="M4067" s="21" t="e">
        <f>IF(OR($B4067="",M$3&lt;$D4067+Настройки!$B$7),0,MAX(0,$E4067-MAX(0,SUMIFS(Тех_Движение!$G$2:$G$5111,Тех_Движение!$D$2:$D$5111,$C4067,Тех_Движение!$B$2:$B$5111,"&lt;="&amp;M$3)-$F4067)))</f>
        <v>#VALUE!</v>
      </c>
      <c r="N4067" s="21" t="e">
        <f>IF(OR($B4067="",N$3&lt;$D4067+Настройки!$B$7),0,MAX(0,$E4067-MAX(0,SUMIFS(Тех_Движение!$G$2:$G$5111,Тех_Движение!$D$2:$D$5111,$C4067,Тех_Движение!$B$2:$B$5111,"&lt;="&amp;N$3)-$F4067)))</f>
        <v>#VALUE!</v>
      </c>
      <c r="O4067" s="21" t="e">
        <f>IF(OR($B4067="",O$3&lt;$D4067+Настройки!$B$7),0,MAX(0,$E4067-MAX(0,SUMIFS(Тех_Движение!$G$2:$G$5111,Тех_Движение!$D$2:$D$5111,$C4067,Тех_Движение!$B$2:$B$5111,"&lt;="&amp;O$3)-$F4067)))</f>
        <v>#VALUE!</v>
      </c>
      <c r="P4067" s="21" t="e">
        <f>IF(OR($B4067="",P$3&lt;$D4067+Настройки!$B$7),0,MAX(0,$E4067-MAX(0,SUMIFS(Тех_Движение!$G$2:$G$5111,Тех_Движение!$D$2:$D$5111,$C4067,Тех_Движение!$B$2:$B$5111,"&lt;="&amp;P$3)-$F4067)))</f>
        <v>#VALUE!</v>
      </c>
      <c r="Q4067" s="21" t="e">
        <f>IF(OR($B4067="",Q$3&lt;$D4067+Настройки!$B$7),0,MAX(0,$E4067-MAX(0,SUMIFS(Тех_Движение!$G$2:$G$5111,Тех_Движение!$D$2:$D$5111,$C4067,Тех_Движение!$B$2:$B$5111,"&lt;="&amp;Q$3)-$F4067)))</f>
        <v>#VALUE!</v>
      </c>
      <c r="R4067" s="21" t="str">
        <f t="shared" si="190"/>
        <v/>
      </c>
      <c r="S4067" s="23" t="str">
        <f>IF($B4067="","",VLOOKUP($C4067,Настройки!$A$11:$L$17,9,FALSE))</f>
        <v/>
      </c>
      <c r="T4067" s="23" t="str">
        <f t="shared" si="191"/>
        <v/>
      </c>
    </row>
    <row r="4068" spans="1:20" x14ac:dyDescent="0.3">
      <c r="A4068" s="20">
        <f>Тех_Движение!$A$4065</f>
        <v>4064</v>
      </c>
      <c r="B4068" s="20" t="str">
        <f>IF(Тех_Движение!$F$4065&gt;0,Тех_Движение!$I$4065,"")</f>
        <v/>
      </c>
      <c r="C4068" s="20" t="str">
        <f>IF($B4068="","",Тех_Движение!$D$4065)</f>
        <v/>
      </c>
      <c r="D4068" s="9" t="str">
        <f>IF($B4068="","",Тех_Движение!$B$4065)</f>
        <v/>
      </c>
      <c r="E4068" s="21" t="str">
        <f>IF($B4068="","",Тех_Движение!$F$4065)</f>
        <v/>
      </c>
      <c r="F4068" s="21" t="str">
        <f>IF($B4068="","",SUMIFS($E$5:$E4067,$C$5:$C4067,$C4068))</f>
        <v/>
      </c>
      <c r="G4068" s="21" t="str">
        <f>IF($B4068="","",MAX(0,$E4068-MAX(0,SUMIFS(Тех_Движение!$G$2:$G$5111,Тех_Движение!$D$2:$D$5111,$C4068,Тех_Движение!$B$2:$B$5111,"&lt;="&amp;Настройки!$B$5-1)-$F4068)))</f>
        <v/>
      </c>
      <c r="H4068" s="21" t="str">
        <f>IF($B4068="","",IF(AND($D4068&gt;=Настройки!$B$5,$D4068&lt;=Настройки!$B$6),$E4068,0))</f>
        <v/>
      </c>
      <c r="I4068" s="21" t="str">
        <f t="shared" si="189"/>
        <v/>
      </c>
      <c r="J4068" s="21" t="str">
        <f>IF($B4068="","",MAX(0,$E4068-MAX(0,SUMIFS(Тех_Движение!$G$2:$G$5111,Тех_Движение!$D$2:$D$5111,$C4068,Тех_Движение!$B$2:$B$5111,"&lt;="&amp;Настройки!$B$6)-$F4068)))</f>
        <v/>
      </c>
      <c r="K4068" s="21" t="e">
        <f>IF(OR($B4068="",K$3&lt;$D4068+Настройки!$B$7),0,MAX(0,$E4068-MAX(0,SUMIFS(Тех_Движение!$G$2:$G$5111,Тех_Движение!$D$2:$D$5111,$C4068,Тех_Движение!$B$2:$B$5111,"&lt;="&amp;K$3)-$F4068)))</f>
        <v>#VALUE!</v>
      </c>
      <c r="L4068" s="21" t="e">
        <f>IF(OR($B4068="",L$3&lt;$D4068+Настройки!$B$7),0,MAX(0,$E4068-MAX(0,SUMIFS(Тех_Движение!$G$2:$G$5111,Тех_Движение!$D$2:$D$5111,$C4068,Тех_Движение!$B$2:$B$5111,"&lt;="&amp;L$3)-$F4068)))</f>
        <v>#VALUE!</v>
      </c>
      <c r="M4068" s="21" t="e">
        <f>IF(OR($B4068="",M$3&lt;$D4068+Настройки!$B$7),0,MAX(0,$E4068-MAX(0,SUMIFS(Тех_Движение!$G$2:$G$5111,Тех_Движение!$D$2:$D$5111,$C4068,Тех_Движение!$B$2:$B$5111,"&lt;="&amp;M$3)-$F4068)))</f>
        <v>#VALUE!</v>
      </c>
      <c r="N4068" s="21" t="e">
        <f>IF(OR($B4068="",N$3&lt;$D4068+Настройки!$B$7),0,MAX(0,$E4068-MAX(0,SUMIFS(Тех_Движение!$G$2:$G$5111,Тех_Движение!$D$2:$D$5111,$C4068,Тех_Движение!$B$2:$B$5111,"&lt;="&amp;N$3)-$F4068)))</f>
        <v>#VALUE!</v>
      </c>
      <c r="O4068" s="21" t="e">
        <f>IF(OR($B4068="",O$3&lt;$D4068+Настройки!$B$7),0,MAX(0,$E4068-MAX(0,SUMIFS(Тех_Движение!$G$2:$G$5111,Тех_Движение!$D$2:$D$5111,$C4068,Тех_Движение!$B$2:$B$5111,"&lt;="&amp;O$3)-$F4068)))</f>
        <v>#VALUE!</v>
      </c>
      <c r="P4068" s="21" t="e">
        <f>IF(OR($B4068="",P$3&lt;$D4068+Настройки!$B$7),0,MAX(0,$E4068-MAX(0,SUMIFS(Тех_Движение!$G$2:$G$5111,Тех_Движение!$D$2:$D$5111,$C4068,Тех_Движение!$B$2:$B$5111,"&lt;="&amp;P$3)-$F4068)))</f>
        <v>#VALUE!</v>
      </c>
      <c r="Q4068" s="21" t="e">
        <f>IF(OR($B4068="",Q$3&lt;$D4068+Настройки!$B$7),0,MAX(0,$E4068-MAX(0,SUMIFS(Тех_Движение!$G$2:$G$5111,Тех_Движение!$D$2:$D$5111,$C4068,Тех_Движение!$B$2:$B$5111,"&lt;="&amp;Q$3)-$F4068)))</f>
        <v>#VALUE!</v>
      </c>
      <c r="R4068" s="21" t="str">
        <f t="shared" si="190"/>
        <v/>
      </c>
      <c r="S4068" s="23" t="str">
        <f>IF($B4068="","",VLOOKUP($C4068,Настройки!$A$11:$L$17,9,FALSE))</f>
        <v/>
      </c>
      <c r="T4068" s="23" t="str">
        <f t="shared" si="191"/>
        <v/>
      </c>
    </row>
    <row r="4069" spans="1:20" x14ac:dyDescent="0.3">
      <c r="A4069" s="20">
        <f>Тех_Движение!$A$4066</f>
        <v>4065</v>
      </c>
      <c r="B4069" s="20" t="str">
        <f>IF(Тех_Движение!$F$4066&gt;0,Тех_Движение!$I$4066,"")</f>
        <v/>
      </c>
      <c r="C4069" s="20" t="str">
        <f>IF($B4069="","",Тех_Движение!$D$4066)</f>
        <v/>
      </c>
      <c r="D4069" s="9" t="str">
        <f>IF($B4069="","",Тех_Движение!$B$4066)</f>
        <v/>
      </c>
      <c r="E4069" s="21" t="str">
        <f>IF($B4069="","",Тех_Движение!$F$4066)</f>
        <v/>
      </c>
      <c r="F4069" s="21" t="str">
        <f>IF($B4069="","",SUMIFS($E$5:$E4068,$C$5:$C4068,$C4069))</f>
        <v/>
      </c>
      <c r="G4069" s="21" t="str">
        <f>IF($B4069="","",MAX(0,$E4069-MAX(0,SUMIFS(Тех_Движение!$G$2:$G$5111,Тех_Движение!$D$2:$D$5111,$C4069,Тех_Движение!$B$2:$B$5111,"&lt;="&amp;Настройки!$B$5-1)-$F4069)))</f>
        <v/>
      </c>
      <c r="H4069" s="21" t="str">
        <f>IF($B4069="","",IF(AND($D4069&gt;=Настройки!$B$5,$D4069&lt;=Настройки!$B$6),$E4069,0))</f>
        <v/>
      </c>
      <c r="I4069" s="21" t="str">
        <f t="shared" si="189"/>
        <v/>
      </c>
      <c r="J4069" s="21" t="str">
        <f>IF($B4069="","",MAX(0,$E4069-MAX(0,SUMIFS(Тех_Движение!$G$2:$G$5111,Тех_Движение!$D$2:$D$5111,$C4069,Тех_Движение!$B$2:$B$5111,"&lt;="&amp;Настройки!$B$6)-$F4069)))</f>
        <v/>
      </c>
      <c r="K4069" s="21" t="e">
        <f>IF(OR($B4069="",K$3&lt;$D4069+Настройки!$B$7),0,MAX(0,$E4069-MAX(0,SUMIFS(Тех_Движение!$G$2:$G$5111,Тех_Движение!$D$2:$D$5111,$C4069,Тех_Движение!$B$2:$B$5111,"&lt;="&amp;K$3)-$F4069)))</f>
        <v>#VALUE!</v>
      </c>
      <c r="L4069" s="21" t="e">
        <f>IF(OR($B4069="",L$3&lt;$D4069+Настройки!$B$7),0,MAX(0,$E4069-MAX(0,SUMIFS(Тех_Движение!$G$2:$G$5111,Тех_Движение!$D$2:$D$5111,$C4069,Тех_Движение!$B$2:$B$5111,"&lt;="&amp;L$3)-$F4069)))</f>
        <v>#VALUE!</v>
      </c>
      <c r="M4069" s="21" t="e">
        <f>IF(OR($B4069="",M$3&lt;$D4069+Настройки!$B$7),0,MAX(0,$E4069-MAX(0,SUMIFS(Тех_Движение!$G$2:$G$5111,Тех_Движение!$D$2:$D$5111,$C4069,Тех_Движение!$B$2:$B$5111,"&lt;="&amp;M$3)-$F4069)))</f>
        <v>#VALUE!</v>
      </c>
      <c r="N4069" s="21" t="e">
        <f>IF(OR($B4069="",N$3&lt;$D4069+Настройки!$B$7),0,MAX(0,$E4069-MAX(0,SUMIFS(Тех_Движение!$G$2:$G$5111,Тех_Движение!$D$2:$D$5111,$C4069,Тех_Движение!$B$2:$B$5111,"&lt;="&amp;N$3)-$F4069)))</f>
        <v>#VALUE!</v>
      </c>
      <c r="O4069" s="21" t="e">
        <f>IF(OR($B4069="",O$3&lt;$D4069+Настройки!$B$7),0,MAX(0,$E4069-MAX(0,SUMIFS(Тех_Движение!$G$2:$G$5111,Тех_Движение!$D$2:$D$5111,$C4069,Тех_Движение!$B$2:$B$5111,"&lt;="&amp;O$3)-$F4069)))</f>
        <v>#VALUE!</v>
      </c>
      <c r="P4069" s="21" t="e">
        <f>IF(OR($B4069="",P$3&lt;$D4069+Настройки!$B$7),0,MAX(0,$E4069-MAX(0,SUMIFS(Тех_Движение!$G$2:$G$5111,Тех_Движение!$D$2:$D$5111,$C4069,Тех_Движение!$B$2:$B$5111,"&lt;="&amp;P$3)-$F4069)))</f>
        <v>#VALUE!</v>
      </c>
      <c r="Q4069" s="21" t="e">
        <f>IF(OR($B4069="",Q$3&lt;$D4069+Настройки!$B$7),0,MAX(0,$E4069-MAX(0,SUMIFS(Тех_Движение!$G$2:$G$5111,Тех_Движение!$D$2:$D$5111,$C4069,Тех_Движение!$B$2:$B$5111,"&lt;="&amp;Q$3)-$F4069)))</f>
        <v>#VALUE!</v>
      </c>
      <c r="R4069" s="21" t="str">
        <f t="shared" si="190"/>
        <v/>
      </c>
      <c r="S4069" s="23" t="str">
        <f>IF($B4069="","",VLOOKUP($C4069,Настройки!$A$11:$L$17,9,FALSE))</f>
        <v/>
      </c>
      <c r="T4069" s="23" t="str">
        <f t="shared" si="191"/>
        <v/>
      </c>
    </row>
    <row r="4070" spans="1:20" x14ac:dyDescent="0.3">
      <c r="A4070" s="20">
        <f>Тех_Движение!$A$4067</f>
        <v>4066</v>
      </c>
      <c r="B4070" s="20" t="str">
        <f>IF(Тех_Движение!$F$4067&gt;0,Тех_Движение!$I$4067,"")</f>
        <v/>
      </c>
      <c r="C4070" s="20" t="str">
        <f>IF($B4070="","",Тех_Движение!$D$4067)</f>
        <v/>
      </c>
      <c r="D4070" s="9" t="str">
        <f>IF($B4070="","",Тех_Движение!$B$4067)</f>
        <v/>
      </c>
      <c r="E4070" s="21" t="str">
        <f>IF($B4070="","",Тех_Движение!$F$4067)</f>
        <v/>
      </c>
      <c r="F4070" s="21" t="str">
        <f>IF($B4070="","",SUMIFS($E$5:$E4069,$C$5:$C4069,$C4070))</f>
        <v/>
      </c>
      <c r="G4070" s="21" t="str">
        <f>IF($B4070="","",MAX(0,$E4070-MAX(0,SUMIFS(Тех_Движение!$G$2:$G$5111,Тех_Движение!$D$2:$D$5111,$C4070,Тех_Движение!$B$2:$B$5111,"&lt;="&amp;Настройки!$B$5-1)-$F4070)))</f>
        <v/>
      </c>
      <c r="H4070" s="21" t="str">
        <f>IF($B4070="","",IF(AND($D4070&gt;=Настройки!$B$5,$D4070&lt;=Настройки!$B$6),$E4070,0))</f>
        <v/>
      </c>
      <c r="I4070" s="21" t="str">
        <f t="shared" si="189"/>
        <v/>
      </c>
      <c r="J4070" s="21" t="str">
        <f>IF($B4070="","",MAX(0,$E4070-MAX(0,SUMIFS(Тех_Движение!$G$2:$G$5111,Тех_Движение!$D$2:$D$5111,$C4070,Тех_Движение!$B$2:$B$5111,"&lt;="&amp;Настройки!$B$6)-$F4070)))</f>
        <v/>
      </c>
      <c r="K4070" s="21" t="e">
        <f>IF(OR($B4070="",K$3&lt;$D4070+Настройки!$B$7),0,MAX(0,$E4070-MAX(0,SUMIFS(Тех_Движение!$G$2:$G$5111,Тех_Движение!$D$2:$D$5111,$C4070,Тех_Движение!$B$2:$B$5111,"&lt;="&amp;K$3)-$F4070)))</f>
        <v>#VALUE!</v>
      </c>
      <c r="L4070" s="21" t="e">
        <f>IF(OR($B4070="",L$3&lt;$D4070+Настройки!$B$7),0,MAX(0,$E4070-MAX(0,SUMIFS(Тех_Движение!$G$2:$G$5111,Тех_Движение!$D$2:$D$5111,$C4070,Тех_Движение!$B$2:$B$5111,"&lt;="&amp;L$3)-$F4070)))</f>
        <v>#VALUE!</v>
      </c>
      <c r="M4070" s="21" t="e">
        <f>IF(OR($B4070="",M$3&lt;$D4070+Настройки!$B$7),0,MAX(0,$E4070-MAX(0,SUMIFS(Тех_Движение!$G$2:$G$5111,Тех_Движение!$D$2:$D$5111,$C4070,Тех_Движение!$B$2:$B$5111,"&lt;="&amp;M$3)-$F4070)))</f>
        <v>#VALUE!</v>
      </c>
      <c r="N4070" s="21" t="e">
        <f>IF(OR($B4070="",N$3&lt;$D4070+Настройки!$B$7),0,MAX(0,$E4070-MAX(0,SUMIFS(Тех_Движение!$G$2:$G$5111,Тех_Движение!$D$2:$D$5111,$C4070,Тех_Движение!$B$2:$B$5111,"&lt;="&amp;N$3)-$F4070)))</f>
        <v>#VALUE!</v>
      </c>
      <c r="O4070" s="21" t="e">
        <f>IF(OR($B4070="",O$3&lt;$D4070+Настройки!$B$7),0,MAX(0,$E4070-MAX(0,SUMIFS(Тех_Движение!$G$2:$G$5111,Тех_Движение!$D$2:$D$5111,$C4070,Тех_Движение!$B$2:$B$5111,"&lt;="&amp;O$3)-$F4070)))</f>
        <v>#VALUE!</v>
      </c>
      <c r="P4070" s="21" t="e">
        <f>IF(OR($B4070="",P$3&lt;$D4070+Настройки!$B$7),0,MAX(0,$E4070-MAX(0,SUMIFS(Тех_Движение!$G$2:$G$5111,Тех_Движение!$D$2:$D$5111,$C4070,Тех_Движение!$B$2:$B$5111,"&lt;="&amp;P$3)-$F4070)))</f>
        <v>#VALUE!</v>
      </c>
      <c r="Q4070" s="21" t="e">
        <f>IF(OR($B4070="",Q$3&lt;$D4070+Настройки!$B$7),0,MAX(0,$E4070-MAX(0,SUMIFS(Тех_Движение!$G$2:$G$5111,Тех_Движение!$D$2:$D$5111,$C4070,Тех_Движение!$B$2:$B$5111,"&lt;="&amp;Q$3)-$F4070)))</f>
        <v>#VALUE!</v>
      </c>
      <c r="R4070" s="21" t="str">
        <f t="shared" si="190"/>
        <v/>
      </c>
      <c r="S4070" s="23" t="str">
        <f>IF($B4070="","",VLOOKUP($C4070,Настройки!$A$11:$L$17,9,FALSE))</f>
        <v/>
      </c>
      <c r="T4070" s="23" t="str">
        <f t="shared" si="191"/>
        <v/>
      </c>
    </row>
    <row r="4071" spans="1:20" x14ac:dyDescent="0.3">
      <c r="A4071" s="20">
        <f>Тех_Движение!$A$4068</f>
        <v>4067</v>
      </c>
      <c r="B4071" s="20" t="str">
        <f>IF(Тех_Движение!$F$4068&gt;0,Тех_Движение!$I$4068,"")</f>
        <v/>
      </c>
      <c r="C4071" s="20" t="str">
        <f>IF($B4071="","",Тех_Движение!$D$4068)</f>
        <v/>
      </c>
      <c r="D4071" s="9" t="str">
        <f>IF($B4071="","",Тех_Движение!$B$4068)</f>
        <v/>
      </c>
      <c r="E4071" s="21" t="str">
        <f>IF($B4071="","",Тех_Движение!$F$4068)</f>
        <v/>
      </c>
      <c r="F4071" s="21" t="str">
        <f>IF($B4071="","",SUMIFS($E$5:$E4070,$C$5:$C4070,$C4071))</f>
        <v/>
      </c>
      <c r="G4071" s="21" t="str">
        <f>IF($B4071="","",MAX(0,$E4071-MAX(0,SUMIFS(Тех_Движение!$G$2:$G$5111,Тех_Движение!$D$2:$D$5111,$C4071,Тех_Движение!$B$2:$B$5111,"&lt;="&amp;Настройки!$B$5-1)-$F4071)))</f>
        <v/>
      </c>
      <c r="H4071" s="21" t="str">
        <f>IF($B4071="","",IF(AND($D4071&gt;=Настройки!$B$5,$D4071&lt;=Настройки!$B$6),$E4071,0))</f>
        <v/>
      </c>
      <c r="I4071" s="21" t="str">
        <f t="shared" si="189"/>
        <v/>
      </c>
      <c r="J4071" s="21" t="str">
        <f>IF($B4071="","",MAX(0,$E4071-MAX(0,SUMIFS(Тех_Движение!$G$2:$G$5111,Тех_Движение!$D$2:$D$5111,$C4071,Тех_Движение!$B$2:$B$5111,"&lt;="&amp;Настройки!$B$6)-$F4071)))</f>
        <v/>
      </c>
      <c r="K4071" s="21" t="e">
        <f>IF(OR($B4071="",K$3&lt;$D4071+Настройки!$B$7),0,MAX(0,$E4071-MAX(0,SUMIFS(Тех_Движение!$G$2:$G$5111,Тех_Движение!$D$2:$D$5111,$C4071,Тех_Движение!$B$2:$B$5111,"&lt;="&amp;K$3)-$F4071)))</f>
        <v>#VALUE!</v>
      </c>
      <c r="L4071" s="21" t="e">
        <f>IF(OR($B4071="",L$3&lt;$D4071+Настройки!$B$7),0,MAX(0,$E4071-MAX(0,SUMIFS(Тех_Движение!$G$2:$G$5111,Тех_Движение!$D$2:$D$5111,$C4071,Тех_Движение!$B$2:$B$5111,"&lt;="&amp;L$3)-$F4071)))</f>
        <v>#VALUE!</v>
      </c>
      <c r="M4071" s="21" t="e">
        <f>IF(OR($B4071="",M$3&lt;$D4071+Настройки!$B$7),0,MAX(0,$E4071-MAX(0,SUMIFS(Тех_Движение!$G$2:$G$5111,Тех_Движение!$D$2:$D$5111,$C4071,Тех_Движение!$B$2:$B$5111,"&lt;="&amp;M$3)-$F4071)))</f>
        <v>#VALUE!</v>
      </c>
      <c r="N4071" s="21" t="e">
        <f>IF(OR($B4071="",N$3&lt;$D4071+Настройки!$B$7),0,MAX(0,$E4071-MAX(0,SUMIFS(Тех_Движение!$G$2:$G$5111,Тех_Движение!$D$2:$D$5111,$C4071,Тех_Движение!$B$2:$B$5111,"&lt;="&amp;N$3)-$F4071)))</f>
        <v>#VALUE!</v>
      </c>
      <c r="O4071" s="21" t="e">
        <f>IF(OR($B4071="",O$3&lt;$D4071+Настройки!$B$7),0,MAX(0,$E4071-MAX(0,SUMIFS(Тех_Движение!$G$2:$G$5111,Тех_Движение!$D$2:$D$5111,$C4071,Тех_Движение!$B$2:$B$5111,"&lt;="&amp;O$3)-$F4071)))</f>
        <v>#VALUE!</v>
      </c>
      <c r="P4071" s="21" t="e">
        <f>IF(OR($B4071="",P$3&lt;$D4071+Настройки!$B$7),0,MAX(0,$E4071-MAX(0,SUMIFS(Тех_Движение!$G$2:$G$5111,Тех_Движение!$D$2:$D$5111,$C4071,Тех_Движение!$B$2:$B$5111,"&lt;="&amp;P$3)-$F4071)))</f>
        <v>#VALUE!</v>
      </c>
      <c r="Q4071" s="21" t="e">
        <f>IF(OR($B4071="",Q$3&lt;$D4071+Настройки!$B$7),0,MAX(0,$E4071-MAX(0,SUMIFS(Тех_Движение!$G$2:$G$5111,Тех_Движение!$D$2:$D$5111,$C4071,Тех_Движение!$B$2:$B$5111,"&lt;="&amp;Q$3)-$F4071)))</f>
        <v>#VALUE!</v>
      </c>
      <c r="R4071" s="21" t="str">
        <f t="shared" si="190"/>
        <v/>
      </c>
      <c r="S4071" s="23" t="str">
        <f>IF($B4071="","",VLOOKUP($C4071,Настройки!$A$11:$L$17,9,FALSE))</f>
        <v/>
      </c>
      <c r="T4071" s="23" t="str">
        <f t="shared" si="191"/>
        <v/>
      </c>
    </row>
    <row r="4072" spans="1:20" x14ac:dyDescent="0.3">
      <c r="A4072" s="20">
        <f>Тех_Движение!$A$4069</f>
        <v>4068</v>
      </c>
      <c r="B4072" s="20" t="str">
        <f>IF(Тех_Движение!$F$4069&gt;0,Тех_Движение!$I$4069,"")</f>
        <v/>
      </c>
      <c r="C4072" s="20" t="str">
        <f>IF($B4072="","",Тех_Движение!$D$4069)</f>
        <v/>
      </c>
      <c r="D4072" s="9" t="str">
        <f>IF($B4072="","",Тех_Движение!$B$4069)</f>
        <v/>
      </c>
      <c r="E4072" s="21" t="str">
        <f>IF($B4072="","",Тех_Движение!$F$4069)</f>
        <v/>
      </c>
      <c r="F4072" s="21" t="str">
        <f>IF($B4072="","",SUMIFS($E$5:$E4071,$C$5:$C4071,$C4072))</f>
        <v/>
      </c>
      <c r="G4072" s="21" t="str">
        <f>IF($B4072="","",MAX(0,$E4072-MAX(0,SUMIFS(Тех_Движение!$G$2:$G$5111,Тех_Движение!$D$2:$D$5111,$C4072,Тех_Движение!$B$2:$B$5111,"&lt;="&amp;Настройки!$B$5-1)-$F4072)))</f>
        <v/>
      </c>
      <c r="H4072" s="21" t="str">
        <f>IF($B4072="","",IF(AND($D4072&gt;=Настройки!$B$5,$D4072&lt;=Настройки!$B$6),$E4072,0))</f>
        <v/>
      </c>
      <c r="I4072" s="21" t="str">
        <f t="shared" si="189"/>
        <v/>
      </c>
      <c r="J4072" s="21" t="str">
        <f>IF($B4072="","",MAX(0,$E4072-MAX(0,SUMIFS(Тех_Движение!$G$2:$G$5111,Тех_Движение!$D$2:$D$5111,$C4072,Тех_Движение!$B$2:$B$5111,"&lt;="&amp;Настройки!$B$6)-$F4072)))</f>
        <v/>
      </c>
      <c r="K4072" s="21" t="e">
        <f>IF(OR($B4072="",K$3&lt;$D4072+Настройки!$B$7),0,MAX(0,$E4072-MAX(0,SUMIFS(Тех_Движение!$G$2:$G$5111,Тех_Движение!$D$2:$D$5111,$C4072,Тех_Движение!$B$2:$B$5111,"&lt;="&amp;K$3)-$F4072)))</f>
        <v>#VALUE!</v>
      </c>
      <c r="L4072" s="21" t="e">
        <f>IF(OR($B4072="",L$3&lt;$D4072+Настройки!$B$7),0,MAX(0,$E4072-MAX(0,SUMIFS(Тех_Движение!$G$2:$G$5111,Тех_Движение!$D$2:$D$5111,$C4072,Тех_Движение!$B$2:$B$5111,"&lt;="&amp;L$3)-$F4072)))</f>
        <v>#VALUE!</v>
      </c>
      <c r="M4072" s="21" t="e">
        <f>IF(OR($B4072="",M$3&lt;$D4072+Настройки!$B$7),0,MAX(0,$E4072-MAX(0,SUMIFS(Тех_Движение!$G$2:$G$5111,Тех_Движение!$D$2:$D$5111,$C4072,Тех_Движение!$B$2:$B$5111,"&lt;="&amp;M$3)-$F4072)))</f>
        <v>#VALUE!</v>
      </c>
      <c r="N4072" s="21" t="e">
        <f>IF(OR($B4072="",N$3&lt;$D4072+Настройки!$B$7),0,MAX(0,$E4072-MAX(0,SUMIFS(Тех_Движение!$G$2:$G$5111,Тех_Движение!$D$2:$D$5111,$C4072,Тех_Движение!$B$2:$B$5111,"&lt;="&amp;N$3)-$F4072)))</f>
        <v>#VALUE!</v>
      </c>
      <c r="O4072" s="21" t="e">
        <f>IF(OR($B4072="",O$3&lt;$D4072+Настройки!$B$7),0,MAX(0,$E4072-MAX(0,SUMIFS(Тех_Движение!$G$2:$G$5111,Тех_Движение!$D$2:$D$5111,$C4072,Тех_Движение!$B$2:$B$5111,"&lt;="&amp;O$3)-$F4072)))</f>
        <v>#VALUE!</v>
      </c>
      <c r="P4072" s="21" t="e">
        <f>IF(OR($B4072="",P$3&lt;$D4072+Настройки!$B$7),0,MAX(0,$E4072-MAX(0,SUMIFS(Тех_Движение!$G$2:$G$5111,Тех_Движение!$D$2:$D$5111,$C4072,Тех_Движение!$B$2:$B$5111,"&lt;="&amp;P$3)-$F4072)))</f>
        <v>#VALUE!</v>
      </c>
      <c r="Q4072" s="21" t="e">
        <f>IF(OR($B4072="",Q$3&lt;$D4072+Настройки!$B$7),0,MAX(0,$E4072-MAX(0,SUMIFS(Тех_Движение!$G$2:$G$5111,Тех_Движение!$D$2:$D$5111,$C4072,Тех_Движение!$B$2:$B$5111,"&lt;="&amp;Q$3)-$F4072)))</f>
        <v>#VALUE!</v>
      </c>
      <c r="R4072" s="21" t="str">
        <f t="shared" si="190"/>
        <v/>
      </c>
      <c r="S4072" s="23" t="str">
        <f>IF($B4072="","",VLOOKUP($C4072,Настройки!$A$11:$L$17,9,FALSE))</f>
        <v/>
      </c>
      <c r="T4072" s="23" t="str">
        <f t="shared" si="191"/>
        <v/>
      </c>
    </row>
    <row r="4073" spans="1:20" x14ac:dyDescent="0.3">
      <c r="A4073" s="20">
        <f>Тех_Движение!$A$4070</f>
        <v>4069</v>
      </c>
      <c r="B4073" s="20" t="str">
        <f>IF(Тех_Движение!$F$4070&gt;0,Тех_Движение!$I$4070,"")</f>
        <v/>
      </c>
      <c r="C4073" s="20" t="str">
        <f>IF($B4073="","",Тех_Движение!$D$4070)</f>
        <v/>
      </c>
      <c r="D4073" s="9" t="str">
        <f>IF($B4073="","",Тех_Движение!$B$4070)</f>
        <v/>
      </c>
      <c r="E4073" s="21" t="str">
        <f>IF($B4073="","",Тех_Движение!$F$4070)</f>
        <v/>
      </c>
      <c r="F4073" s="21" t="str">
        <f>IF($B4073="","",SUMIFS($E$5:$E4072,$C$5:$C4072,$C4073))</f>
        <v/>
      </c>
      <c r="G4073" s="21" t="str">
        <f>IF($B4073="","",MAX(0,$E4073-MAX(0,SUMIFS(Тех_Движение!$G$2:$G$5111,Тех_Движение!$D$2:$D$5111,$C4073,Тех_Движение!$B$2:$B$5111,"&lt;="&amp;Настройки!$B$5-1)-$F4073)))</f>
        <v/>
      </c>
      <c r="H4073" s="21" t="str">
        <f>IF($B4073="","",IF(AND($D4073&gt;=Настройки!$B$5,$D4073&lt;=Настройки!$B$6),$E4073,0))</f>
        <v/>
      </c>
      <c r="I4073" s="21" t="str">
        <f t="shared" si="189"/>
        <v/>
      </c>
      <c r="J4073" s="21" t="str">
        <f>IF($B4073="","",MAX(0,$E4073-MAX(0,SUMIFS(Тех_Движение!$G$2:$G$5111,Тех_Движение!$D$2:$D$5111,$C4073,Тех_Движение!$B$2:$B$5111,"&lt;="&amp;Настройки!$B$6)-$F4073)))</f>
        <v/>
      </c>
      <c r="K4073" s="21" t="e">
        <f>IF(OR($B4073="",K$3&lt;$D4073+Настройки!$B$7),0,MAX(0,$E4073-MAX(0,SUMIFS(Тех_Движение!$G$2:$G$5111,Тех_Движение!$D$2:$D$5111,$C4073,Тех_Движение!$B$2:$B$5111,"&lt;="&amp;K$3)-$F4073)))</f>
        <v>#VALUE!</v>
      </c>
      <c r="L4073" s="21" t="e">
        <f>IF(OR($B4073="",L$3&lt;$D4073+Настройки!$B$7),0,MAX(0,$E4073-MAX(0,SUMIFS(Тех_Движение!$G$2:$G$5111,Тех_Движение!$D$2:$D$5111,$C4073,Тех_Движение!$B$2:$B$5111,"&lt;="&amp;L$3)-$F4073)))</f>
        <v>#VALUE!</v>
      </c>
      <c r="M4073" s="21" t="e">
        <f>IF(OR($B4073="",M$3&lt;$D4073+Настройки!$B$7),0,MAX(0,$E4073-MAX(0,SUMIFS(Тех_Движение!$G$2:$G$5111,Тех_Движение!$D$2:$D$5111,$C4073,Тех_Движение!$B$2:$B$5111,"&lt;="&amp;M$3)-$F4073)))</f>
        <v>#VALUE!</v>
      </c>
      <c r="N4073" s="21" t="e">
        <f>IF(OR($B4073="",N$3&lt;$D4073+Настройки!$B$7),0,MAX(0,$E4073-MAX(0,SUMIFS(Тех_Движение!$G$2:$G$5111,Тех_Движение!$D$2:$D$5111,$C4073,Тех_Движение!$B$2:$B$5111,"&lt;="&amp;N$3)-$F4073)))</f>
        <v>#VALUE!</v>
      </c>
      <c r="O4073" s="21" t="e">
        <f>IF(OR($B4073="",O$3&lt;$D4073+Настройки!$B$7),0,MAX(0,$E4073-MAX(0,SUMIFS(Тех_Движение!$G$2:$G$5111,Тех_Движение!$D$2:$D$5111,$C4073,Тех_Движение!$B$2:$B$5111,"&lt;="&amp;O$3)-$F4073)))</f>
        <v>#VALUE!</v>
      </c>
      <c r="P4073" s="21" t="e">
        <f>IF(OR($B4073="",P$3&lt;$D4073+Настройки!$B$7),0,MAX(0,$E4073-MAX(0,SUMIFS(Тех_Движение!$G$2:$G$5111,Тех_Движение!$D$2:$D$5111,$C4073,Тех_Движение!$B$2:$B$5111,"&lt;="&amp;P$3)-$F4073)))</f>
        <v>#VALUE!</v>
      </c>
      <c r="Q4073" s="21" t="e">
        <f>IF(OR($B4073="",Q$3&lt;$D4073+Настройки!$B$7),0,MAX(0,$E4073-MAX(0,SUMIFS(Тех_Движение!$G$2:$G$5111,Тех_Движение!$D$2:$D$5111,$C4073,Тех_Движение!$B$2:$B$5111,"&lt;="&amp;Q$3)-$F4073)))</f>
        <v>#VALUE!</v>
      </c>
      <c r="R4073" s="21" t="str">
        <f t="shared" si="190"/>
        <v/>
      </c>
      <c r="S4073" s="23" t="str">
        <f>IF($B4073="","",VLOOKUP($C4073,Настройки!$A$11:$L$17,9,FALSE))</f>
        <v/>
      </c>
      <c r="T4073" s="23" t="str">
        <f t="shared" si="191"/>
        <v/>
      </c>
    </row>
    <row r="4074" spans="1:20" x14ac:dyDescent="0.3">
      <c r="A4074" s="20">
        <f>Тех_Движение!$A$4071</f>
        <v>4070</v>
      </c>
      <c r="B4074" s="20" t="str">
        <f>IF(Тех_Движение!$F$4071&gt;0,Тех_Движение!$I$4071,"")</f>
        <v/>
      </c>
      <c r="C4074" s="20" t="str">
        <f>IF($B4074="","",Тех_Движение!$D$4071)</f>
        <v/>
      </c>
      <c r="D4074" s="9" t="str">
        <f>IF($B4074="","",Тех_Движение!$B$4071)</f>
        <v/>
      </c>
      <c r="E4074" s="21" t="str">
        <f>IF($B4074="","",Тех_Движение!$F$4071)</f>
        <v/>
      </c>
      <c r="F4074" s="21" t="str">
        <f>IF($B4074="","",SUMIFS($E$5:$E4073,$C$5:$C4073,$C4074))</f>
        <v/>
      </c>
      <c r="G4074" s="21" t="str">
        <f>IF($B4074="","",MAX(0,$E4074-MAX(0,SUMIFS(Тех_Движение!$G$2:$G$5111,Тех_Движение!$D$2:$D$5111,$C4074,Тех_Движение!$B$2:$B$5111,"&lt;="&amp;Настройки!$B$5-1)-$F4074)))</f>
        <v/>
      </c>
      <c r="H4074" s="21" t="str">
        <f>IF($B4074="","",IF(AND($D4074&gt;=Настройки!$B$5,$D4074&lt;=Настройки!$B$6),$E4074,0))</f>
        <v/>
      </c>
      <c r="I4074" s="21" t="str">
        <f t="shared" si="189"/>
        <v/>
      </c>
      <c r="J4074" s="21" t="str">
        <f>IF($B4074="","",MAX(0,$E4074-MAX(0,SUMIFS(Тех_Движение!$G$2:$G$5111,Тех_Движение!$D$2:$D$5111,$C4074,Тех_Движение!$B$2:$B$5111,"&lt;="&amp;Настройки!$B$6)-$F4074)))</f>
        <v/>
      </c>
      <c r="K4074" s="21" t="e">
        <f>IF(OR($B4074="",K$3&lt;$D4074+Настройки!$B$7),0,MAX(0,$E4074-MAX(0,SUMIFS(Тех_Движение!$G$2:$G$5111,Тех_Движение!$D$2:$D$5111,$C4074,Тех_Движение!$B$2:$B$5111,"&lt;="&amp;K$3)-$F4074)))</f>
        <v>#VALUE!</v>
      </c>
      <c r="L4074" s="21" t="e">
        <f>IF(OR($B4074="",L$3&lt;$D4074+Настройки!$B$7),0,MAX(0,$E4074-MAX(0,SUMIFS(Тех_Движение!$G$2:$G$5111,Тех_Движение!$D$2:$D$5111,$C4074,Тех_Движение!$B$2:$B$5111,"&lt;="&amp;L$3)-$F4074)))</f>
        <v>#VALUE!</v>
      </c>
      <c r="M4074" s="21" t="e">
        <f>IF(OR($B4074="",M$3&lt;$D4074+Настройки!$B$7),0,MAX(0,$E4074-MAX(0,SUMIFS(Тех_Движение!$G$2:$G$5111,Тех_Движение!$D$2:$D$5111,$C4074,Тех_Движение!$B$2:$B$5111,"&lt;="&amp;M$3)-$F4074)))</f>
        <v>#VALUE!</v>
      </c>
      <c r="N4074" s="21" t="e">
        <f>IF(OR($B4074="",N$3&lt;$D4074+Настройки!$B$7),0,MAX(0,$E4074-MAX(0,SUMIFS(Тех_Движение!$G$2:$G$5111,Тех_Движение!$D$2:$D$5111,$C4074,Тех_Движение!$B$2:$B$5111,"&lt;="&amp;N$3)-$F4074)))</f>
        <v>#VALUE!</v>
      </c>
      <c r="O4074" s="21" t="e">
        <f>IF(OR($B4074="",O$3&lt;$D4074+Настройки!$B$7),0,MAX(0,$E4074-MAX(0,SUMIFS(Тех_Движение!$G$2:$G$5111,Тех_Движение!$D$2:$D$5111,$C4074,Тех_Движение!$B$2:$B$5111,"&lt;="&amp;O$3)-$F4074)))</f>
        <v>#VALUE!</v>
      </c>
      <c r="P4074" s="21" t="e">
        <f>IF(OR($B4074="",P$3&lt;$D4074+Настройки!$B$7),0,MAX(0,$E4074-MAX(0,SUMIFS(Тех_Движение!$G$2:$G$5111,Тех_Движение!$D$2:$D$5111,$C4074,Тех_Движение!$B$2:$B$5111,"&lt;="&amp;P$3)-$F4074)))</f>
        <v>#VALUE!</v>
      </c>
      <c r="Q4074" s="21" t="e">
        <f>IF(OR($B4074="",Q$3&lt;$D4074+Настройки!$B$7),0,MAX(0,$E4074-MAX(0,SUMIFS(Тех_Движение!$G$2:$G$5111,Тех_Движение!$D$2:$D$5111,$C4074,Тех_Движение!$B$2:$B$5111,"&lt;="&amp;Q$3)-$F4074)))</f>
        <v>#VALUE!</v>
      </c>
      <c r="R4074" s="21" t="str">
        <f t="shared" si="190"/>
        <v/>
      </c>
      <c r="S4074" s="23" t="str">
        <f>IF($B4074="","",VLOOKUP($C4074,Настройки!$A$11:$L$17,9,FALSE))</f>
        <v/>
      </c>
      <c r="T4074" s="23" t="str">
        <f t="shared" si="191"/>
        <v/>
      </c>
    </row>
    <row r="4075" spans="1:20" x14ac:dyDescent="0.3">
      <c r="A4075" s="20">
        <f>Тех_Движение!$A$4072</f>
        <v>4071</v>
      </c>
      <c r="B4075" s="20" t="str">
        <f>IF(Тех_Движение!$F$4072&gt;0,Тех_Движение!$I$4072,"")</f>
        <v/>
      </c>
      <c r="C4075" s="20" t="str">
        <f>IF($B4075="","",Тех_Движение!$D$4072)</f>
        <v/>
      </c>
      <c r="D4075" s="9" t="str">
        <f>IF($B4075="","",Тех_Движение!$B$4072)</f>
        <v/>
      </c>
      <c r="E4075" s="21" t="str">
        <f>IF($B4075="","",Тех_Движение!$F$4072)</f>
        <v/>
      </c>
      <c r="F4075" s="21" t="str">
        <f>IF($B4075="","",SUMIFS($E$5:$E4074,$C$5:$C4074,$C4075))</f>
        <v/>
      </c>
      <c r="G4075" s="21" t="str">
        <f>IF($B4075="","",MAX(0,$E4075-MAX(0,SUMIFS(Тех_Движение!$G$2:$G$5111,Тех_Движение!$D$2:$D$5111,$C4075,Тех_Движение!$B$2:$B$5111,"&lt;="&amp;Настройки!$B$5-1)-$F4075)))</f>
        <v/>
      </c>
      <c r="H4075" s="21" t="str">
        <f>IF($B4075="","",IF(AND($D4075&gt;=Настройки!$B$5,$D4075&lt;=Настройки!$B$6),$E4075,0))</f>
        <v/>
      </c>
      <c r="I4075" s="21" t="str">
        <f t="shared" si="189"/>
        <v/>
      </c>
      <c r="J4075" s="21" t="str">
        <f>IF($B4075="","",MAX(0,$E4075-MAX(0,SUMIFS(Тех_Движение!$G$2:$G$5111,Тех_Движение!$D$2:$D$5111,$C4075,Тех_Движение!$B$2:$B$5111,"&lt;="&amp;Настройки!$B$6)-$F4075)))</f>
        <v/>
      </c>
      <c r="K4075" s="21" t="e">
        <f>IF(OR($B4075="",K$3&lt;$D4075+Настройки!$B$7),0,MAX(0,$E4075-MAX(0,SUMIFS(Тех_Движение!$G$2:$G$5111,Тех_Движение!$D$2:$D$5111,$C4075,Тех_Движение!$B$2:$B$5111,"&lt;="&amp;K$3)-$F4075)))</f>
        <v>#VALUE!</v>
      </c>
      <c r="L4075" s="21" t="e">
        <f>IF(OR($B4075="",L$3&lt;$D4075+Настройки!$B$7),0,MAX(0,$E4075-MAX(0,SUMIFS(Тех_Движение!$G$2:$G$5111,Тех_Движение!$D$2:$D$5111,$C4075,Тех_Движение!$B$2:$B$5111,"&lt;="&amp;L$3)-$F4075)))</f>
        <v>#VALUE!</v>
      </c>
      <c r="M4075" s="21" t="e">
        <f>IF(OR($B4075="",M$3&lt;$D4075+Настройки!$B$7),0,MAX(0,$E4075-MAX(0,SUMIFS(Тех_Движение!$G$2:$G$5111,Тех_Движение!$D$2:$D$5111,$C4075,Тех_Движение!$B$2:$B$5111,"&lt;="&amp;M$3)-$F4075)))</f>
        <v>#VALUE!</v>
      </c>
      <c r="N4075" s="21" t="e">
        <f>IF(OR($B4075="",N$3&lt;$D4075+Настройки!$B$7),0,MAX(0,$E4075-MAX(0,SUMIFS(Тех_Движение!$G$2:$G$5111,Тех_Движение!$D$2:$D$5111,$C4075,Тех_Движение!$B$2:$B$5111,"&lt;="&amp;N$3)-$F4075)))</f>
        <v>#VALUE!</v>
      </c>
      <c r="O4075" s="21" t="e">
        <f>IF(OR($B4075="",O$3&lt;$D4075+Настройки!$B$7),0,MAX(0,$E4075-MAX(0,SUMIFS(Тех_Движение!$G$2:$G$5111,Тех_Движение!$D$2:$D$5111,$C4075,Тех_Движение!$B$2:$B$5111,"&lt;="&amp;O$3)-$F4075)))</f>
        <v>#VALUE!</v>
      </c>
      <c r="P4075" s="21" t="e">
        <f>IF(OR($B4075="",P$3&lt;$D4075+Настройки!$B$7),0,MAX(0,$E4075-MAX(0,SUMIFS(Тех_Движение!$G$2:$G$5111,Тех_Движение!$D$2:$D$5111,$C4075,Тех_Движение!$B$2:$B$5111,"&lt;="&amp;P$3)-$F4075)))</f>
        <v>#VALUE!</v>
      </c>
      <c r="Q4075" s="21" t="e">
        <f>IF(OR($B4075="",Q$3&lt;$D4075+Настройки!$B$7),0,MAX(0,$E4075-MAX(0,SUMIFS(Тех_Движение!$G$2:$G$5111,Тех_Движение!$D$2:$D$5111,$C4075,Тех_Движение!$B$2:$B$5111,"&lt;="&amp;Q$3)-$F4075)))</f>
        <v>#VALUE!</v>
      </c>
      <c r="R4075" s="21" t="str">
        <f t="shared" si="190"/>
        <v/>
      </c>
      <c r="S4075" s="23" t="str">
        <f>IF($B4075="","",VLOOKUP($C4075,Настройки!$A$11:$L$17,9,FALSE))</f>
        <v/>
      </c>
      <c r="T4075" s="23" t="str">
        <f t="shared" si="191"/>
        <v/>
      </c>
    </row>
    <row r="4076" spans="1:20" x14ac:dyDescent="0.3">
      <c r="A4076" s="20">
        <f>Тех_Движение!$A$4073</f>
        <v>4072</v>
      </c>
      <c r="B4076" s="20" t="str">
        <f>IF(Тех_Движение!$F$4073&gt;0,Тех_Движение!$I$4073,"")</f>
        <v/>
      </c>
      <c r="C4076" s="20" t="str">
        <f>IF($B4076="","",Тех_Движение!$D$4073)</f>
        <v/>
      </c>
      <c r="D4076" s="9" t="str">
        <f>IF($B4076="","",Тех_Движение!$B$4073)</f>
        <v/>
      </c>
      <c r="E4076" s="21" t="str">
        <f>IF($B4076="","",Тех_Движение!$F$4073)</f>
        <v/>
      </c>
      <c r="F4076" s="21" t="str">
        <f>IF($B4076="","",SUMIFS($E$5:$E4075,$C$5:$C4075,$C4076))</f>
        <v/>
      </c>
      <c r="G4076" s="21" t="str">
        <f>IF($B4076="","",MAX(0,$E4076-MAX(0,SUMIFS(Тех_Движение!$G$2:$G$5111,Тех_Движение!$D$2:$D$5111,$C4076,Тех_Движение!$B$2:$B$5111,"&lt;="&amp;Настройки!$B$5-1)-$F4076)))</f>
        <v/>
      </c>
      <c r="H4076" s="21" t="str">
        <f>IF($B4076="","",IF(AND($D4076&gt;=Настройки!$B$5,$D4076&lt;=Настройки!$B$6),$E4076,0))</f>
        <v/>
      </c>
      <c r="I4076" s="21" t="str">
        <f t="shared" si="189"/>
        <v/>
      </c>
      <c r="J4076" s="21" t="str">
        <f>IF($B4076="","",MAX(0,$E4076-MAX(0,SUMIFS(Тех_Движение!$G$2:$G$5111,Тех_Движение!$D$2:$D$5111,$C4076,Тех_Движение!$B$2:$B$5111,"&lt;="&amp;Настройки!$B$6)-$F4076)))</f>
        <v/>
      </c>
      <c r="K4076" s="21" t="e">
        <f>IF(OR($B4076="",K$3&lt;$D4076+Настройки!$B$7),0,MAX(0,$E4076-MAX(0,SUMIFS(Тех_Движение!$G$2:$G$5111,Тех_Движение!$D$2:$D$5111,$C4076,Тех_Движение!$B$2:$B$5111,"&lt;="&amp;K$3)-$F4076)))</f>
        <v>#VALUE!</v>
      </c>
      <c r="L4076" s="21" t="e">
        <f>IF(OR($B4076="",L$3&lt;$D4076+Настройки!$B$7),0,MAX(0,$E4076-MAX(0,SUMIFS(Тех_Движение!$G$2:$G$5111,Тех_Движение!$D$2:$D$5111,$C4076,Тех_Движение!$B$2:$B$5111,"&lt;="&amp;L$3)-$F4076)))</f>
        <v>#VALUE!</v>
      </c>
      <c r="M4076" s="21" t="e">
        <f>IF(OR($B4076="",M$3&lt;$D4076+Настройки!$B$7),0,MAX(0,$E4076-MAX(0,SUMIFS(Тех_Движение!$G$2:$G$5111,Тех_Движение!$D$2:$D$5111,$C4076,Тех_Движение!$B$2:$B$5111,"&lt;="&amp;M$3)-$F4076)))</f>
        <v>#VALUE!</v>
      </c>
      <c r="N4076" s="21" t="e">
        <f>IF(OR($B4076="",N$3&lt;$D4076+Настройки!$B$7),0,MAX(0,$E4076-MAX(0,SUMIFS(Тех_Движение!$G$2:$G$5111,Тех_Движение!$D$2:$D$5111,$C4076,Тех_Движение!$B$2:$B$5111,"&lt;="&amp;N$3)-$F4076)))</f>
        <v>#VALUE!</v>
      </c>
      <c r="O4076" s="21" t="e">
        <f>IF(OR($B4076="",O$3&lt;$D4076+Настройки!$B$7),0,MAX(0,$E4076-MAX(0,SUMIFS(Тех_Движение!$G$2:$G$5111,Тех_Движение!$D$2:$D$5111,$C4076,Тех_Движение!$B$2:$B$5111,"&lt;="&amp;O$3)-$F4076)))</f>
        <v>#VALUE!</v>
      </c>
      <c r="P4076" s="21" t="e">
        <f>IF(OR($B4076="",P$3&lt;$D4076+Настройки!$B$7),0,MAX(0,$E4076-MAX(0,SUMIFS(Тех_Движение!$G$2:$G$5111,Тех_Движение!$D$2:$D$5111,$C4076,Тех_Движение!$B$2:$B$5111,"&lt;="&amp;P$3)-$F4076)))</f>
        <v>#VALUE!</v>
      </c>
      <c r="Q4076" s="21" t="e">
        <f>IF(OR($B4076="",Q$3&lt;$D4076+Настройки!$B$7),0,MAX(0,$E4076-MAX(0,SUMIFS(Тех_Движение!$G$2:$G$5111,Тех_Движение!$D$2:$D$5111,$C4076,Тех_Движение!$B$2:$B$5111,"&lt;="&amp;Q$3)-$F4076)))</f>
        <v>#VALUE!</v>
      </c>
      <c r="R4076" s="21" t="str">
        <f t="shared" si="190"/>
        <v/>
      </c>
      <c r="S4076" s="23" t="str">
        <f>IF($B4076="","",VLOOKUP($C4076,Настройки!$A$11:$L$17,9,FALSE))</f>
        <v/>
      </c>
      <c r="T4076" s="23" t="str">
        <f t="shared" si="191"/>
        <v/>
      </c>
    </row>
    <row r="4077" spans="1:20" x14ac:dyDescent="0.3">
      <c r="A4077" s="20">
        <f>Тех_Движение!$A$4074</f>
        <v>4073</v>
      </c>
      <c r="B4077" s="20" t="str">
        <f>IF(Тех_Движение!$F$4074&gt;0,Тех_Движение!$I$4074,"")</f>
        <v/>
      </c>
      <c r="C4077" s="20" t="str">
        <f>IF($B4077="","",Тех_Движение!$D$4074)</f>
        <v/>
      </c>
      <c r="D4077" s="9" t="str">
        <f>IF($B4077="","",Тех_Движение!$B$4074)</f>
        <v/>
      </c>
      <c r="E4077" s="21" t="str">
        <f>IF($B4077="","",Тех_Движение!$F$4074)</f>
        <v/>
      </c>
      <c r="F4077" s="21" t="str">
        <f>IF($B4077="","",SUMIFS($E$5:$E4076,$C$5:$C4076,$C4077))</f>
        <v/>
      </c>
      <c r="G4077" s="21" t="str">
        <f>IF($B4077="","",MAX(0,$E4077-MAX(0,SUMIFS(Тех_Движение!$G$2:$G$5111,Тех_Движение!$D$2:$D$5111,$C4077,Тех_Движение!$B$2:$B$5111,"&lt;="&amp;Настройки!$B$5-1)-$F4077)))</f>
        <v/>
      </c>
      <c r="H4077" s="21" t="str">
        <f>IF($B4077="","",IF(AND($D4077&gt;=Настройки!$B$5,$D4077&lt;=Настройки!$B$6),$E4077,0))</f>
        <v/>
      </c>
      <c r="I4077" s="21" t="str">
        <f t="shared" si="189"/>
        <v/>
      </c>
      <c r="J4077" s="21" t="str">
        <f>IF($B4077="","",MAX(0,$E4077-MAX(0,SUMIFS(Тех_Движение!$G$2:$G$5111,Тех_Движение!$D$2:$D$5111,$C4077,Тех_Движение!$B$2:$B$5111,"&lt;="&amp;Настройки!$B$6)-$F4077)))</f>
        <v/>
      </c>
      <c r="K4077" s="21" t="e">
        <f>IF(OR($B4077="",K$3&lt;$D4077+Настройки!$B$7),0,MAX(0,$E4077-MAX(0,SUMIFS(Тех_Движение!$G$2:$G$5111,Тех_Движение!$D$2:$D$5111,$C4077,Тех_Движение!$B$2:$B$5111,"&lt;="&amp;K$3)-$F4077)))</f>
        <v>#VALUE!</v>
      </c>
      <c r="L4077" s="21" t="e">
        <f>IF(OR($B4077="",L$3&lt;$D4077+Настройки!$B$7),0,MAX(0,$E4077-MAX(0,SUMIFS(Тех_Движение!$G$2:$G$5111,Тех_Движение!$D$2:$D$5111,$C4077,Тех_Движение!$B$2:$B$5111,"&lt;="&amp;L$3)-$F4077)))</f>
        <v>#VALUE!</v>
      </c>
      <c r="M4077" s="21" t="e">
        <f>IF(OR($B4077="",M$3&lt;$D4077+Настройки!$B$7),0,MAX(0,$E4077-MAX(0,SUMIFS(Тех_Движение!$G$2:$G$5111,Тех_Движение!$D$2:$D$5111,$C4077,Тех_Движение!$B$2:$B$5111,"&lt;="&amp;M$3)-$F4077)))</f>
        <v>#VALUE!</v>
      </c>
      <c r="N4077" s="21" t="e">
        <f>IF(OR($B4077="",N$3&lt;$D4077+Настройки!$B$7),0,MAX(0,$E4077-MAX(0,SUMIFS(Тех_Движение!$G$2:$G$5111,Тех_Движение!$D$2:$D$5111,$C4077,Тех_Движение!$B$2:$B$5111,"&lt;="&amp;N$3)-$F4077)))</f>
        <v>#VALUE!</v>
      </c>
      <c r="O4077" s="21" t="e">
        <f>IF(OR($B4077="",O$3&lt;$D4077+Настройки!$B$7),0,MAX(0,$E4077-MAX(0,SUMIFS(Тех_Движение!$G$2:$G$5111,Тех_Движение!$D$2:$D$5111,$C4077,Тех_Движение!$B$2:$B$5111,"&lt;="&amp;O$3)-$F4077)))</f>
        <v>#VALUE!</v>
      </c>
      <c r="P4077" s="21" t="e">
        <f>IF(OR($B4077="",P$3&lt;$D4077+Настройки!$B$7),0,MAX(0,$E4077-MAX(0,SUMIFS(Тех_Движение!$G$2:$G$5111,Тех_Движение!$D$2:$D$5111,$C4077,Тех_Движение!$B$2:$B$5111,"&lt;="&amp;P$3)-$F4077)))</f>
        <v>#VALUE!</v>
      </c>
      <c r="Q4077" s="21" t="e">
        <f>IF(OR($B4077="",Q$3&lt;$D4077+Настройки!$B$7),0,MAX(0,$E4077-MAX(0,SUMIFS(Тех_Движение!$G$2:$G$5111,Тех_Движение!$D$2:$D$5111,$C4077,Тех_Движение!$B$2:$B$5111,"&lt;="&amp;Q$3)-$F4077)))</f>
        <v>#VALUE!</v>
      </c>
      <c r="R4077" s="21" t="str">
        <f t="shared" si="190"/>
        <v/>
      </c>
      <c r="S4077" s="23" t="str">
        <f>IF($B4077="","",VLOOKUP($C4077,Настройки!$A$11:$L$17,9,FALSE))</f>
        <v/>
      </c>
      <c r="T4077" s="23" t="str">
        <f t="shared" si="191"/>
        <v/>
      </c>
    </row>
    <row r="4078" spans="1:20" x14ac:dyDescent="0.3">
      <c r="A4078" s="20">
        <f>Тех_Движение!$A$4075</f>
        <v>4074</v>
      </c>
      <c r="B4078" s="20" t="str">
        <f>IF(Тех_Движение!$F$4075&gt;0,Тех_Движение!$I$4075,"")</f>
        <v/>
      </c>
      <c r="C4078" s="20" t="str">
        <f>IF($B4078="","",Тех_Движение!$D$4075)</f>
        <v/>
      </c>
      <c r="D4078" s="9" t="str">
        <f>IF($B4078="","",Тех_Движение!$B$4075)</f>
        <v/>
      </c>
      <c r="E4078" s="21" t="str">
        <f>IF($B4078="","",Тех_Движение!$F$4075)</f>
        <v/>
      </c>
      <c r="F4078" s="21" t="str">
        <f>IF($B4078="","",SUMIFS($E$5:$E4077,$C$5:$C4077,$C4078))</f>
        <v/>
      </c>
      <c r="G4078" s="21" t="str">
        <f>IF($B4078="","",MAX(0,$E4078-MAX(0,SUMIFS(Тех_Движение!$G$2:$G$5111,Тех_Движение!$D$2:$D$5111,$C4078,Тех_Движение!$B$2:$B$5111,"&lt;="&amp;Настройки!$B$5-1)-$F4078)))</f>
        <v/>
      </c>
      <c r="H4078" s="21" t="str">
        <f>IF($B4078="","",IF(AND($D4078&gt;=Настройки!$B$5,$D4078&lt;=Настройки!$B$6),$E4078,0))</f>
        <v/>
      </c>
      <c r="I4078" s="21" t="str">
        <f t="shared" si="189"/>
        <v/>
      </c>
      <c r="J4078" s="21" t="str">
        <f>IF($B4078="","",MAX(0,$E4078-MAX(0,SUMIFS(Тех_Движение!$G$2:$G$5111,Тех_Движение!$D$2:$D$5111,$C4078,Тех_Движение!$B$2:$B$5111,"&lt;="&amp;Настройки!$B$6)-$F4078)))</f>
        <v/>
      </c>
      <c r="K4078" s="21" t="e">
        <f>IF(OR($B4078="",K$3&lt;$D4078+Настройки!$B$7),0,MAX(0,$E4078-MAX(0,SUMIFS(Тех_Движение!$G$2:$G$5111,Тех_Движение!$D$2:$D$5111,$C4078,Тех_Движение!$B$2:$B$5111,"&lt;="&amp;K$3)-$F4078)))</f>
        <v>#VALUE!</v>
      </c>
      <c r="L4078" s="21" t="e">
        <f>IF(OR($B4078="",L$3&lt;$D4078+Настройки!$B$7),0,MAX(0,$E4078-MAX(0,SUMIFS(Тех_Движение!$G$2:$G$5111,Тех_Движение!$D$2:$D$5111,$C4078,Тех_Движение!$B$2:$B$5111,"&lt;="&amp;L$3)-$F4078)))</f>
        <v>#VALUE!</v>
      </c>
      <c r="M4078" s="21" t="e">
        <f>IF(OR($B4078="",M$3&lt;$D4078+Настройки!$B$7),0,MAX(0,$E4078-MAX(0,SUMIFS(Тех_Движение!$G$2:$G$5111,Тех_Движение!$D$2:$D$5111,$C4078,Тех_Движение!$B$2:$B$5111,"&lt;="&amp;M$3)-$F4078)))</f>
        <v>#VALUE!</v>
      </c>
      <c r="N4078" s="21" t="e">
        <f>IF(OR($B4078="",N$3&lt;$D4078+Настройки!$B$7),0,MAX(0,$E4078-MAX(0,SUMIFS(Тех_Движение!$G$2:$G$5111,Тех_Движение!$D$2:$D$5111,$C4078,Тех_Движение!$B$2:$B$5111,"&lt;="&amp;N$3)-$F4078)))</f>
        <v>#VALUE!</v>
      </c>
      <c r="O4078" s="21" t="e">
        <f>IF(OR($B4078="",O$3&lt;$D4078+Настройки!$B$7),0,MAX(0,$E4078-MAX(0,SUMIFS(Тех_Движение!$G$2:$G$5111,Тех_Движение!$D$2:$D$5111,$C4078,Тех_Движение!$B$2:$B$5111,"&lt;="&amp;O$3)-$F4078)))</f>
        <v>#VALUE!</v>
      </c>
      <c r="P4078" s="21" t="e">
        <f>IF(OR($B4078="",P$3&lt;$D4078+Настройки!$B$7),0,MAX(0,$E4078-MAX(0,SUMIFS(Тех_Движение!$G$2:$G$5111,Тех_Движение!$D$2:$D$5111,$C4078,Тех_Движение!$B$2:$B$5111,"&lt;="&amp;P$3)-$F4078)))</f>
        <v>#VALUE!</v>
      </c>
      <c r="Q4078" s="21" t="e">
        <f>IF(OR($B4078="",Q$3&lt;$D4078+Настройки!$B$7),0,MAX(0,$E4078-MAX(0,SUMIFS(Тех_Движение!$G$2:$G$5111,Тех_Движение!$D$2:$D$5111,$C4078,Тех_Движение!$B$2:$B$5111,"&lt;="&amp;Q$3)-$F4078)))</f>
        <v>#VALUE!</v>
      </c>
      <c r="R4078" s="21" t="str">
        <f t="shared" si="190"/>
        <v/>
      </c>
      <c r="S4078" s="23" t="str">
        <f>IF($B4078="","",VLOOKUP($C4078,Настройки!$A$11:$L$17,9,FALSE))</f>
        <v/>
      </c>
      <c r="T4078" s="23" t="str">
        <f t="shared" si="191"/>
        <v/>
      </c>
    </row>
    <row r="4079" spans="1:20" x14ac:dyDescent="0.3">
      <c r="A4079" s="20">
        <f>Тех_Движение!$A$4076</f>
        <v>4075</v>
      </c>
      <c r="B4079" s="20" t="str">
        <f>IF(Тех_Движение!$F$4076&gt;0,Тех_Движение!$I$4076,"")</f>
        <v/>
      </c>
      <c r="C4079" s="20" t="str">
        <f>IF($B4079="","",Тех_Движение!$D$4076)</f>
        <v/>
      </c>
      <c r="D4079" s="9" t="str">
        <f>IF($B4079="","",Тех_Движение!$B$4076)</f>
        <v/>
      </c>
      <c r="E4079" s="21" t="str">
        <f>IF($B4079="","",Тех_Движение!$F$4076)</f>
        <v/>
      </c>
      <c r="F4079" s="21" t="str">
        <f>IF($B4079="","",SUMIFS($E$5:$E4078,$C$5:$C4078,$C4079))</f>
        <v/>
      </c>
      <c r="G4079" s="21" t="str">
        <f>IF($B4079="","",MAX(0,$E4079-MAX(0,SUMIFS(Тех_Движение!$G$2:$G$5111,Тех_Движение!$D$2:$D$5111,$C4079,Тех_Движение!$B$2:$B$5111,"&lt;="&amp;Настройки!$B$5-1)-$F4079)))</f>
        <v/>
      </c>
      <c r="H4079" s="21" t="str">
        <f>IF($B4079="","",IF(AND($D4079&gt;=Настройки!$B$5,$D4079&lt;=Настройки!$B$6),$E4079,0))</f>
        <v/>
      </c>
      <c r="I4079" s="21" t="str">
        <f t="shared" si="189"/>
        <v/>
      </c>
      <c r="J4079" s="21" t="str">
        <f>IF($B4079="","",MAX(0,$E4079-MAX(0,SUMIFS(Тех_Движение!$G$2:$G$5111,Тех_Движение!$D$2:$D$5111,$C4079,Тех_Движение!$B$2:$B$5111,"&lt;="&amp;Настройки!$B$6)-$F4079)))</f>
        <v/>
      </c>
      <c r="K4079" s="21" t="e">
        <f>IF(OR($B4079="",K$3&lt;$D4079+Настройки!$B$7),0,MAX(0,$E4079-MAX(0,SUMIFS(Тех_Движение!$G$2:$G$5111,Тех_Движение!$D$2:$D$5111,$C4079,Тех_Движение!$B$2:$B$5111,"&lt;="&amp;K$3)-$F4079)))</f>
        <v>#VALUE!</v>
      </c>
      <c r="L4079" s="21" t="e">
        <f>IF(OR($B4079="",L$3&lt;$D4079+Настройки!$B$7),0,MAX(0,$E4079-MAX(0,SUMIFS(Тех_Движение!$G$2:$G$5111,Тех_Движение!$D$2:$D$5111,$C4079,Тех_Движение!$B$2:$B$5111,"&lt;="&amp;L$3)-$F4079)))</f>
        <v>#VALUE!</v>
      </c>
      <c r="M4079" s="21" t="e">
        <f>IF(OR($B4079="",M$3&lt;$D4079+Настройки!$B$7),0,MAX(0,$E4079-MAX(0,SUMIFS(Тех_Движение!$G$2:$G$5111,Тех_Движение!$D$2:$D$5111,$C4079,Тех_Движение!$B$2:$B$5111,"&lt;="&amp;M$3)-$F4079)))</f>
        <v>#VALUE!</v>
      </c>
      <c r="N4079" s="21" t="e">
        <f>IF(OR($B4079="",N$3&lt;$D4079+Настройки!$B$7),0,MAX(0,$E4079-MAX(0,SUMIFS(Тех_Движение!$G$2:$G$5111,Тех_Движение!$D$2:$D$5111,$C4079,Тех_Движение!$B$2:$B$5111,"&lt;="&amp;N$3)-$F4079)))</f>
        <v>#VALUE!</v>
      </c>
      <c r="O4079" s="21" t="e">
        <f>IF(OR($B4079="",O$3&lt;$D4079+Настройки!$B$7),0,MAX(0,$E4079-MAX(0,SUMIFS(Тех_Движение!$G$2:$G$5111,Тех_Движение!$D$2:$D$5111,$C4079,Тех_Движение!$B$2:$B$5111,"&lt;="&amp;O$3)-$F4079)))</f>
        <v>#VALUE!</v>
      </c>
      <c r="P4079" s="21" t="e">
        <f>IF(OR($B4079="",P$3&lt;$D4079+Настройки!$B$7),0,MAX(0,$E4079-MAX(0,SUMIFS(Тех_Движение!$G$2:$G$5111,Тех_Движение!$D$2:$D$5111,$C4079,Тех_Движение!$B$2:$B$5111,"&lt;="&amp;P$3)-$F4079)))</f>
        <v>#VALUE!</v>
      </c>
      <c r="Q4079" s="21" t="e">
        <f>IF(OR($B4079="",Q$3&lt;$D4079+Настройки!$B$7),0,MAX(0,$E4079-MAX(0,SUMIFS(Тех_Движение!$G$2:$G$5111,Тех_Движение!$D$2:$D$5111,$C4079,Тех_Движение!$B$2:$B$5111,"&lt;="&amp;Q$3)-$F4079)))</f>
        <v>#VALUE!</v>
      </c>
      <c r="R4079" s="21" t="str">
        <f t="shared" si="190"/>
        <v/>
      </c>
      <c r="S4079" s="23" t="str">
        <f>IF($B4079="","",VLOOKUP($C4079,Настройки!$A$11:$L$17,9,FALSE))</f>
        <v/>
      </c>
      <c r="T4079" s="23" t="str">
        <f t="shared" si="191"/>
        <v/>
      </c>
    </row>
    <row r="4080" spans="1:20" x14ac:dyDescent="0.3">
      <c r="A4080" s="20">
        <f>Тех_Движение!$A$4077</f>
        <v>4076</v>
      </c>
      <c r="B4080" s="20" t="str">
        <f>IF(Тех_Движение!$F$4077&gt;0,Тех_Движение!$I$4077,"")</f>
        <v/>
      </c>
      <c r="C4080" s="20" t="str">
        <f>IF($B4080="","",Тех_Движение!$D$4077)</f>
        <v/>
      </c>
      <c r="D4080" s="9" t="str">
        <f>IF($B4080="","",Тех_Движение!$B$4077)</f>
        <v/>
      </c>
      <c r="E4080" s="21" t="str">
        <f>IF($B4080="","",Тех_Движение!$F$4077)</f>
        <v/>
      </c>
      <c r="F4080" s="21" t="str">
        <f>IF($B4080="","",SUMIFS($E$5:$E4079,$C$5:$C4079,$C4080))</f>
        <v/>
      </c>
      <c r="G4080" s="21" t="str">
        <f>IF($B4080="","",MAX(0,$E4080-MAX(0,SUMIFS(Тех_Движение!$G$2:$G$5111,Тех_Движение!$D$2:$D$5111,$C4080,Тех_Движение!$B$2:$B$5111,"&lt;="&amp;Настройки!$B$5-1)-$F4080)))</f>
        <v/>
      </c>
      <c r="H4080" s="21" t="str">
        <f>IF($B4080="","",IF(AND($D4080&gt;=Настройки!$B$5,$D4080&lt;=Настройки!$B$6),$E4080,0))</f>
        <v/>
      </c>
      <c r="I4080" s="21" t="str">
        <f t="shared" si="189"/>
        <v/>
      </c>
      <c r="J4080" s="21" t="str">
        <f>IF($B4080="","",MAX(0,$E4080-MAX(0,SUMIFS(Тех_Движение!$G$2:$G$5111,Тех_Движение!$D$2:$D$5111,$C4080,Тех_Движение!$B$2:$B$5111,"&lt;="&amp;Настройки!$B$6)-$F4080)))</f>
        <v/>
      </c>
      <c r="K4080" s="21" t="e">
        <f>IF(OR($B4080="",K$3&lt;$D4080+Настройки!$B$7),0,MAX(0,$E4080-MAX(0,SUMIFS(Тех_Движение!$G$2:$G$5111,Тех_Движение!$D$2:$D$5111,$C4080,Тех_Движение!$B$2:$B$5111,"&lt;="&amp;K$3)-$F4080)))</f>
        <v>#VALUE!</v>
      </c>
      <c r="L4080" s="21" t="e">
        <f>IF(OR($B4080="",L$3&lt;$D4080+Настройки!$B$7),0,MAX(0,$E4080-MAX(0,SUMIFS(Тех_Движение!$G$2:$G$5111,Тех_Движение!$D$2:$D$5111,$C4080,Тех_Движение!$B$2:$B$5111,"&lt;="&amp;L$3)-$F4080)))</f>
        <v>#VALUE!</v>
      </c>
      <c r="M4080" s="21" t="e">
        <f>IF(OR($B4080="",M$3&lt;$D4080+Настройки!$B$7),0,MAX(0,$E4080-MAX(0,SUMIFS(Тех_Движение!$G$2:$G$5111,Тех_Движение!$D$2:$D$5111,$C4080,Тех_Движение!$B$2:$B$5111,"&lt;="&amp;M$3)-$F4080)))</f>
        <v>#VALUE!</v>
      </c>
      <c r="N4080" s="21" t="e">
        <f>IF(OR($B4080="",N$3&lt;$D4080+Настройки!$B$7),0,MAX(0,$E4080-MAX(0,SUMIFS(Тех_Движение!$G$2:$G$5111,Тех_Движение!$D$2:$D$5111,$C4080,Тех_Движение!$B$2:$B$5111,"&lt;="&amp;N$3)-$F4080)))</f>
        <v>#VALUE!</v>
      </c>
      <c r="O4080" s="21" t="e">
        <f>IF(OR($B4080="",O$3&lt;$D4080+Настройки!$B$7),0,MAX(0,$E4080-MAX(0,SUMIFS(Тех_Движение!$G$2:$G$5111,Тех_Движение!$D$2:$D$5111,$C4080,Тех_Движение!$B$2:$B$5111,"&lt;="&amp;O$3)-$F4080)))</f>
        <v>#VALUE!</v>
      </c>
      <c r="P4080" s="21" t="e">
        <f>IF(OR($B4080="",P$3&lt;$D4080+Настройки!$B$7),0,MAX(0,$E4080-MAX(0,SUMIFS(Тех_Движение!$G$2:$G$5111,Тех_Движение!$D$2:$D$5111,$C4080,Тех_Движение!$B$2:$B$5111,"&lt;="&amp;P$3)-$F4080)))</f>
        <v>#VALUE!</v>
      </c>
      <c r="Q4080" s="21" t="e">
        <f>IF(OR($B4080="",Q$3&lt;$D4080+Настройки!$B$7),0,MAX(0,$E4080-MAX(0,SUMIFS(Тех_Движение!$G$2:$G$5111,Тех_Движение!$D$2:$D$5111,$C4080,Тех_Движение!$B$2:$B$5111,"&lt;="&amp;Q$3)-$F4080)))</f>
        <v>#VALUE!</v>
      </c>
      <c r="R4080" s="21" t="str">
        <f t="shared" si="190"/>
        <v/>
      </c>
      <c r="S4080" s="23" t="str">
        <f>IF($B4080="","",VLOOKUP($C4080,Настройки!$A$11:$L$17,9,FALSE))</f>
        <v/>
      </c>
      <c r="T4080" s="23" t="str">
        <f t="shared" si="191"/>
        <v/>
      </c>
    </row>
    <row r="4081" spans="1:20" x14ac:dyDescent="0.3">
      <c r="A4081" s="20">
        <f>Тех_Движение!$A$4078</f>
        <v>4077</v>
      </c>
      <c r="B4081" s="20" t="str">
        <f>IF(Тех_Движение!$F$4078&gt;0,Тех_Движение!$I$4078,"")</f>
        <v/>
      </c>
      <c r="C4081" s="20" t="str">
        <f>IF($B4081="","",Тех_Движение!$D$4078)</f>
        <v/>
      </c>
      <c r="D4081" s="9" t="str">
        <f>IF($B4081="","",Тех_Движение!$B$4078)</f>
        <v/>
      </c>
      <c r="E4081" s="21" t="str">
        <f>IF($B4081="","",Тех_Движение!$F$4078)</f>
        <v/>
      </c>
      <c r="F4081" s="21" t="str">
        <f>IF($B4081="","",SUMIFS($E$5:$E4080,$C$5:$C4080,$C4081))</f>
        <v/>
      </c>
      <c r="G4081" s="21" t="str">
        <f>IF($B4081="","",MAX(0,$E4081-MAX(0,SUMIFS(Тех_Движение!$G$2:$G$5111,Тех_Движение!$D$2:$D$5111,$C4081,Тех_Движение!$B$2:$B$5111,"&lt;="&amp;Настройки!$B$5-1)-$F4081)))</f>
        <v/>
      </c>
      <c r="H4081" s="21" t="str">
        <f>IF($B4081="","",IF(AND($D4081&gt;=Настройки!$B$5,$D4081&lt;=Настройки!$B$6),$E4081,0))</f>
        <v/>
      </c>
      <c r="I4081" s="21" t="str">
        <f t="shared" si="189"/>
        <v/>
      </c>
      <c r="J4081" s="21" t="str">
        <f>IF($B4081="","",MAX(0,$E4081-MAX(0,SUMIFS(Тех_Движение!$G$2:$G$5111,Тех_Движение!$D$2:$D$5111,$C4081,Тех_Движение!$B$2:$B$5111,"&lt;="&amp;Настройки!$B$6)-$F4081)))</f>
        <v/>
      </c>
      <c r="K4081" s="21" t="e">
        <f>IF(OR($B4081="",K$3&lt;$D4081+Настройки!$B$7),0,MAX(0,$E4081-MAX(0,SUMIFS(Тех_Движение!$G$2:$G$5111,Тех_Движение!$D$2:$D$5111,$C4081,Тех_Движение!$B$2:$B$5111,"&lt;="&amp;K$3)-$F4081)))</f>
        <v>#VALUE!</v>
      </c>
      <c r="L4081" s="21" t="e">
        <f>IF(OR($B4081="",L$3&lt;$D4081+Настройки!$B$7),0,MAX(0,$E4081-MAX(0,SUMIFS(Тех_Движение!$G$2:$G$5111,Тех_Движение!$D$2:$D$5111,$C4081,Тех_Движение!$B$2:$B$5111,"&lt;="&amp;L$3)-$F4081)))</f>
        <v>#VALUE!</v>
      </c>
      <c r="M4081" s="21" t="e">
        <f>IF(OR($B4081="",M$3&lt;$D4081+Настройки!$B$7),0,MAX(0,$E4081-MAX(0,SUMIFS(Тех_Движение!$G$2:$G$5111,Тех_Движение!$D$2:$D$5111,$C4081,Тех_Движение!$B$2:$B$5111,"&lt;="&amp;M$3)-$F4081)))</f>
        <v>#VALUE!</v>
      </c>
      <c r="N4081" s="21" t="e">
        <f>IF(OR($B4081="",N$3&lt;$D4081+Настройки!$B$7),0,MAX(0,$E4081-MAX(0,SUMIFS(Тех_Движение!$G$2:$G$5111,Тех_Движение!$D$2:$D$5111,$C4081,Тех_Движение!$B$2:$B$5111,"&lt;="&amp;N$3)-$F4081)))</f>
        <v>#VALUE!</v>
      </c>
      <c r="O4081" s="21" t="e">
        <f>IF(OR($B4081="",O$3&lt;$D4081+Настройки!$B$7),0,MAX(0,$E4081-MAX(0,SUMIFS(Тех_Движение!$G$2:$G$5111,Тех_Движение!$D$2:$D$5111,$C4081,Тех_Движение!$B$2:$B$5111,"&lt;="&amp;O$3)-$F4081)))</f>
        <v>#VALUE!</v>
      </c>
      <c r="P4081" s="21" t="e">
        <f>IF(OR($B4081="",P$3&lt;$D4081+Настройки!$B$7),0,MAX(0,$E4081-MAX(0,SUMIFS(Тех_Движение!$G$2:$G$5111,Тех_Движение!$D$2:$D$5111,$C4081,Тех_Движение!$B$2:$B$5111,"&lt;="&amp;P$3)-$F4081)))</f>
        <v>#VALUE!</v>
      </c>
      <c r="Q4081" s="21" t="e">
        <f>IF(OR($B4081="",Q$3&lt;$D4081+Настройки!$B$7),0,MAX(0,$E4081-MAX(0,SUMIFS(Тех_Движение!$G$2:$G$5111,Тех_Движение!$D$2:$D$5111,$C4081,Тех_Движение!$B$2:$B$5111,"&lt;="&amp;Q$3)-$F4081)))</f>
        <v>#VALUE!</v>
      </c>
      <c r="R4081" s="21" t="str">
        <f t="shared" si="190"/>
        <v/>
      </c>
      <c r="S4081" s="23" t="str">
        <f>IF($B4081="","",VLOOKUP($C4081,Настройки!$A$11:$L$17,9,FALSE))</f>
        <v/>
      </c>
      <c r="T4081" s="23" t="str">
        <f t="shared" si="191"/>
        <v/>
      </c>
    </row>
    <row r="4082" spans="1:20" x14ac:dyDescent="0.3">
      <c r="A4082" s="20">
        <f>Тех_Движение!$A$4079</f>
        <v>4078</v>
      </c>
      <c r="B4082" s="20" t="str">
        <f>IF(Тех_Движение!$F$4079&gt;0,Тех_Движение!$I$4079,"")</f>
        <v/>
      </c>
      <c r="C4082" s="20" t="str">
        <f>IF($B4082="","",Тех_Движение!$D$4079)</f>
        <v/>
      </c>
      <c r="D4082" s="9" t="str">
        <f>IF($B4082="","",Тех_Движение!$B$4079)</f>
        <v/>
      </c>
      <c r="E4082" s="21" t="str">
        <f>IF($B4082="","",Тех_Движение!$F$4079)</f>
        <v/>
      </c>
      <c r="F4082" s="21" t="str">
        <f>IF($B4082="","",SUMIFS($E$5:$E4081,$C$5:$C4081,$C4082))</f>
        <v/>
      </c>
      <c r="G4082" s="21" t="str">
        <f>IF($B4082="","",MAX(0,$E4082-MAX(0,SUMIFS(Тех_Движение!$G$2:$G$5111,Тех_Движение!$D$2:$D$5111,$C4082,Тех_Движение!$B$2:$B$5111,"&lt;="&amp;Настройки!$B$5-1)-$F4082)))</f>
        <v/>
      </c>
      <c r="H4082" s="21" t="str">
        <f>IF($B4082="","",IF(AND($D4082&gt;=Настройки!$B$5,$D4082&lt;=Настройки!$B$6),$E4082,0))</f>
        <v/>
      </c>
      <c r="I4082" s="21" t="str">
        <f t="shared" si="189"/>
        <v/>
      </c>
      <c r="J4082" s="21" t="str">
        <f>IF($B4082="","",MAX(0,$E4082-MAX(0,SUMIFS(Тех_Движение!$G$2:$G$5111,Тех_Движение!$D$2:$D$5111,$C4082,Тех_Движение!$B$2:$B$5111,"&lt;="&amp;Настройки!$B$6)-$F4082)))</f>
        <v/>
      </c>
      <c r="K4082" s="21" t="e">
        <f>IF(OR($B4082="",K$3&lt;$D4082+Настройки!$B$7),0,MAX(0,$E4082-MAX(0,SUMIFS(Тех_Движение!$G$2:$G$5111,Тех_Движение!$D$2:$D$5111,$C4082,Тех_Движение!$B$2:$B$5111,"&lt;="&amp;K$3)-$F4082)))</f>
        <v>#VALUE!</v>
      </c>
      <c r="L4082" s="21" t="e">
        <f>IF(OR($B4082="",L$3&lt;$D4082+Настройки!$B$7),0,MAX(0,$E4082-MAX(0,SUMIFS(Тех_Движение!$G$2:$G$5111,Тех_Движение!$D$2:$D$5111,$C4082,Тех_Движение!$B$2:$B$5111,"&lt;="&amp;L$3)-$F4082)))</f>
        <v>#VALUE!</v>
      </c>
      <c r="M4082" s="21" t="e">
        <f>IF(OR($B4082="",M$3&lt;$D4082+Настройки!$B$7),0,MAX(0,$E4082-MAX(0,SUMIFS(Тех_Движение!$G$2:$G$5111,Тех_Движение!$D$2:$D$5111,$C4082,Тех_Движение!$B$2:$B$5111,"&lt;="&amp;M$3)-$F4082)))</f>
        <v>#VALUE!</v>
      </c>
      <c r="N4082" s="21" t="e">
        <f>IF(OR($B4082="",N$3&lt;$D4082+Настройки!$B$7),0,MAX(0,$E4082-MAX(0,SUMIFS(Тех_Движение!$G$2:$G$5111,Тех_Движение!$D$2:$D$5111,$C4082,Тех_Движение!$B$2:$B$5111,"&lt;="&amp;N$3)-$F4082)))</f>
        <v>#VALUE!</v>
      </c>
      <c r="O4082" s="21" t="e">
        <f>IF(OR($B4082="",O$3&lt;$D4082+Настройки!$B$7),0,MAX(0,$E4082-MAX(0,SUMIFS(Тех_Движение!$G$2:$G$5111,Тех_Движение!$D$2:$D$5111,$C4082,Тех_Движение!$B$2:$B$5111,"&lt;="&amp;O$3)-$F4082)))</f>
        <v>#VALUE!</v>
      </c>
      <c r="P4082" s="21" t="e">
        <f>IF(OR($B4082="",P$3&lt;$D4082+Настройки!$B$7),0,MAX(0,$E4082-MAX(0,SUMIFS(Тех_Движение!$G$2:$G$5111,Тех_Движение!$D$2:$D$5111,$C4082,Тех_Движение!$B$2:$B$5111,"&lt;="&amp;P$3)-$F4082)))</f>
        <v>#VALUE!</v>
      </c>
      <c r="Q4082" s="21" t="e">
        <f>IF(OR($B4082="",Q$3&lt;$D4082+Настройки!$B$7),0,MAX(0,$E4082-MAX(0,SUMIFS(Тех_Движение!$G$2:$G$5111,Тех_Движение!$D$2:$D$5111,$C4082,Тех_Движение!$B$2:$B$5111,"&lt;="&amp;Q$3)-$F4082)))</f>
        <v>#VALUE!</v>
      </c>
      <c r="R4082" s="21" t="str">
        <f t="shared" si="190"/>
        <v/>
      </c>
      <c r="S4082" s="23" t="str">
        <f>IF($B4082="","",VLOOKUP($C4082,Настройки!$A$11:$L$17,9,FALSE))</f>
        <v/>
      </c>
      <c r="T4082" s="23" t="str">
        <f t="shared" si="191"/>
        <v/>
      </c>
    </row>
    <row r="4083" spans="1:20" x14ac:dyDescent="0.3">
      <c r="A4083" s="20">
        <f>Тех_Движение!$A$4080</f>
        <v>4079</v>
      </c>
      <c r="B4083" s="20" t="str">
        <f>IF(Тех_Движение!$F$4080&gt;0,Тех_Движение!$I$4080,"")</f>
        <v/>
      </c>
      <c r="C4083" s="20" t="str">
        <f>IF($B4083="","",Тех_Движение!$D$4080)</f>
        <v/>
      </c>
      <c r="D4083" s="9" t="str">
        <f>IF($B4083="","",Тех_Движение!$B$4080)</f>
        <v/>
      </c>
      <c r="E4083" s="21" t="str">
        <f>IF($B4083="","",Тех_Движение!$F$4080)</f>
        <v/>
      </c>
      <c r="F4083" s="21" t="str">
        <f>IF($B4083="","",SUMIFS($E$5:$E4082,$C$5:$C4082,$C4083))</f>
        <v/>
      </c>
      <c r="G4083" s="21" t="str">
        <f>IF($B4083="","",MAX(0,$E4083-MAX(0,SUMIFS(Тех_Движение!$G$2:$G$5111,Тех_Движение!$D$2:$D$5111,$C4083,Тех_Движение!$B$2:$B$5111,"&lt;="&amp;Настройки!$B$5-1)-$F4083)))</f>
        <v/>
      </c>
      <c r="H4083" s="21" t="str">
        <f>IF($B4083="","",IF(AND($D4083&gt;=Настройки!$B$5,$D4083&lt;=Настройки!$B$6),$E4083,0))</f>
        <v/>
      </c>
      <c r="I4083" s="21" t="str">
        <f t="shared" si="189"/>
        <v/>
      </c>
      <c r="J4083" s="21" t="str">
        <f>IF($B4083="","",MAX(0,$E4083-MAX(0,SUMIFS(Тех_Движение!$G$2:$G$5111,Тех_Движение!$D$2:$D$5111,$C4083,Тех_Движение!$B$2:$B$5111,"&lt;="&amp;Настройки!$B$6)-$F4083)))</f>
        <v/>
      </c>
      <c r="K4083" s="21" t="e">
        <f>IF(OR($B4083="",K$3&lt;$D4083+Настройки!$B$7),0,MAX(0,$E4083-MAX(0,SUMIFS(Тех_Движение!$G$2:$G$5111,Тех_Движение!$D$2:$D$5111,$C4083,Тех_Движение!$B$2:$B$5111,"&lt;="&amp;K$3)-$F4083)))</f>
        <v>#VALUE!</v>
      </c>
      <c r="L4083" s="21" t="e">
        <f>IF(OR($B4083="",L$3&lt;$D4083+Настройки!$B$7),0,MAX(0,$E4083-MAX(0,SUMIFS(Тех_Движение!$G$2:$G$5111,Тех_Движение!$D$2:$D$5111,$C4083,Тех_Движение!$B$2:$B$5111,"&lt;="&amp;L$3)-$F4083)))</f>
        <v>#VALUE!</v>
      </c>
      <c r="M4083" s="21" t="e">
        <f>IF(OR($B4083="",M$3&lt;$D4083+Настройки!$B$7),0,MAX(0,$E4083-MAX(0,SUMIFS(Тех_Движение!$G$2:$G$5111,Тех_Движение!$D$2:$D$5111,$C4083,Тех_Движение!$B$2:$B$5111,"&lt;="&amp;M$3)-$F4083)))</f>
        <v>#VALUE!</v>
      </c>
      <c r="N4083" s="21" t="e">
        <f>IF(OR($B4083="",N$3&lt;$D4083+Настройки!$B$7),0,MAX(0,$E4083-MAX(0,SUMIFS(Тех_Движение!$G$2:$G$5111,Тех_Движение!$D$2:$D$5111,$C4083,Тех_Движение!$B$2:$B$5111,"&lt;="&amp;N$3)-$F4083)))</f>
        <v>#VALUE!</v>
      </c>
      <c r="O4083" s="21" t="e">
        <f>IF(OR($B4083="",O$3&lt;$D4083+Настройки!$B$7),0,MAX(0,$E4083-MAX(0,SUMIFS(Тех_Движение!$G$2:$G$5111,Тех_Движение!$D$2:$D$5111,$C4083,Тех_Движение!$B$2:$B$5111,"&lt;="&amp;O$3)-$F4083)))</f>
        <v>#VALUE!</v>
      </c>
      <c r="P4083" s="21" t="e">
        <f>IF(OR($B4083="",P$3&lt;$D4083+Настройки!$B$7),0,MAX(0,$E4083-MAX(0,SUMIFS(Тех_Движение!$G$2:$G$5111,Тех_Движение!$D$2:$D$5111,$C4083,Тех_Движение!$B$2:$B$5111,"&lt;="&amp;P$3)-$F4083)))</f>
        <v>#VALUE!</v>
      </c>
      <c r="Q4083" s="21" t="e">
        <f>IF(OR($B4083="",Q$3&lt;$D4083+Настройки!$B$7),0,MAX(0,$E4083-MAX(0,SUMIFS(Тех_Движение!$G$2:$G$5111,Тех_Движение!$D$2:$D$5111,$C4083,Тех_Движение!$B$2:$B$5111,"&lt;="&amp;Q$3)-$F4083)))</f>
        <v>#VALUE!</v>
      </c>
      <c r="R4083" s="21" t="str">
        <f t="shared" si="190"/>
        <v/>
      </c>
      <c r="S4083" s="23" t="str">
        <f>IF($B4083="","",VLOOKUP($C4083,Настройки!$A$11:$L$17,9,FALSE))</f>
        <v/>
      </c>
      <c r="T4083" s="23" t="str">
        <f t="shared" si="191"/>
        <v/>
      </c>
    </row>
    <row r="4084" spans="1:20" x14ac:dyDescent="0.3">
      <c r="A4084" s="20">
        <f>Тех_Движение!$A$4081</f>
        <v>4080</v>
      </c>
      <c r="B4084" s="20" t="str">
        <f>IF(Тех_Движение!$F$4081&gt;0,Тех_Движение!$I$4081,"")</f>
        <v/>
      </c>
      <c r="C4084" s="20" t="str">
        <f>IF($B4084="","",Тех_Движение!$D$4081)</f>
        <v/>
      </c>
      <c r="D4084" s="9" t="str">
        <f>IF($B4084="","",Тех_Движение!$B$4081)</f>
        <v/>
      </c>
      <c r="E4084" s="21" t="str">
        <f>IF($B4084="","",Тех_Движение!$F$4081)</f>
        <v/>
      </c>
      <c r="F4084" s="21" t="str">
        <f>IF($B4084="","",SUMIFS($E$5:$E4083,$C$5:$C4083,$C4084))</f>
        <v/>
      </c>
      <c r="G4084" s="21" t="str">
        <f>IF($B4084="","",MAX(0,$E4084-MAX(0,SUMIFS(Тех_Движение!$G$2:$G$5111,Тех_Движение!$D$2:$D$5111,$C4084,Тех_Движение!$B$2:$B$5111,"&lt;="&amp;Настройки!$B$5-1)-$F4084)))</f>
        <v/>
      </c>
      <c r="H4084" s="21" t="str">
        <f>IF($B4084="","",IF(AND($D4084&gt;=Настройки!$B$5,$D4084&lt;=Настройки!$B$6),$E4084,0))</f>
        <v/>
      </c>
      <c r="I4084" s="21" t="str">
        <f t="shared" si="189"/>
        <v/>
      </c>
      <c r="J4084" s="21" t="str">
        <f>IF($B4084="","",MAX(0,$E4084-MAX(0,SUMIFS(Тех_Движение!$G$2:$G$5111,Тех_Движение!$D$2:$D$5111,$C4084,Тех_Движение!$B$2:$B$5111,"&lt;="&amp;Настройки!$B$6)-$F4084)))</f>
        <v/>
      </c>
      <c r="K4084" s="21" t="e">
        <f>IF(OR($B4084="",K$3&lt;$D4084+Настройки!$B$7),0,MAX(0,$E4084-MAX(0,SUMIFS(Тех_Движение!$G$2:$G$5111,Тех_Движение!$D$2:$D$5111,$C4084,Тех_Движение!$B$2:$B$5111,"&lt;="&amp;K$3)-$F4084)))</f>
        <v>#VALUE!</v>
      </c>
      <c r="L4084" s="21" t="e">
        <f>IF(OR($B4084="",L$3&lt;$D4084+Настройки!$B$7),0,MAX(0,$E4084-MAX(0,SUMIFS(Тех_Движение!$G$2:$G$5111,Тех_Движение!$D$2:$D$5111,$C4084,Тех_Движение!$B$2:$B$5111,"&lt;="&amp;L$3)-$F4084)))</f>
        <v>#VALUE!</v>
      </c>
      <c r="M4084" s="21" t="e">
        <f>IF(OR($B4084="",M$3&lt;$D4084+Настройки!$B$7),0,MAX(0,$E4084-MAX(0,SUMIFS(Тех_Движение!$G$2:$G$5111,Тех_Движение!$D$2:$D$5111,$C4084,Тех_Движение!$B$2:$B$5111,"&lt;="&amp;M$3)-$F4084)))</f>
        <v>#VALUE!</v>
      </c>
      <c r="N4084" s="21" t="e">
        <f>IF(OR($B4084="",N$3&lt;$D4084+Настройки!$B$7),0,MAX(0,$E4084-MAX(0,SUMIFS(Тех_Движение!$G$2:$G$5111,Тех_Движение!$D$2:$D$5111,$C4084,Тех_Движение!$B$2:$B$5111,"&lt;="&amp;N$3)-$F4084)))</f>
        <v>#VALUE!</v>
      </c>
      <c r="O4084" s="21" t="e">
        <f>IF(OR($B4084="",O$3&lt;$D4084+Настройки!$B$7),0,MAX(0,$E4084-MAX(0,SUMIFS(Тех_Движение!$G$2:$G$5111,Тех_Движение!$D$2:$D$5111,$C4084,Тех_Движение!$B$2:$B$5111,"&lt;="&amp;O$3)-$F4084)))</f>
        <v>#VALUE!</v>
      </c>
      <c r="P4084" s="21" t="e">
        <f>IF(OR($B4084="",P$3&lt;$D4084+Настройки!$B$7),0,MAX(0,$E4084-MAX(0,SUMIFS(Тех_Движение!$G$2:$G$5111,Тех_Движение!$D$2:$D$5111,$C4084,Тех_Движение!$B$2:$B$5111,"&lt;="&amp;P$3)-$F4084)))</f>
        <v>#VALUE!</v>
      </c>
      <c r="Q4084" s="21" t="e">
        <f>IF(OR($B4084="",Q$3&lt;$D4084+Настройки!$B$7),0,MAX(0,$E4084-MAX(0,SUMIFS(Тех_Движение!$G$2:$G$5111,Тех_Движение!$D$2:$D$5111,$C4084,Тех_Движение!$B$2:$B$5111,"&lt;="&amp;Q$3)-$F4084)))</f>
        <v>#VALUE!</v>
      </c>
      <c r="R4084" s="21" t="str">
        <f t="shared" si="190"/>
        <v/>
      </c>
      <c r="S4084" s="23" t="str">
        <f>IF($B4084="","",VLOOKUP($C4084,Настройки!$A$11:$L$17,9,FALSE))</f>
        <v/>
      </c>
      <c r="T4084" s="23" t="str">
        <f t="shared" si="191"/>
        <v/>
      </c>
    </row>
    <row r="4085" spans="1:20" x14ac:dyDescent="0.3">
      <c r="A4085" s="20">
        <f>Тех_Движение!$A$4082</f>
        <v>4081</v>
      </c>
      <c r="B4085" s="20" t="str">
        <f>IF(Тех_Движение!$F$4082&gt;0,Тех_Движение!$I$4082,"")</f>
        <v/>
      </c>
      <c r="C4085" s="20" t="str">
        <f>IF($B4085="","",Тех_Движение!$D$4082)</f>
        <v/>
      </c>
      <c r="D4085" s="9" t="str">
        <f>IF($B4085="","",Тех_Движение!$B$4082)</f>
        <v/>
      </c>
      <c r="E4085" s="21" t="str">
        <f>IF($B4085="","",Тех_Движение!$F$4082)</f>
        <v/>
      </c>
      <c r="F4085" s="21" t="str">
        <f>IF($B4085="","",SUMIFS($E$5:$E4084,$C$5:$C4084,$C4085))</f>
        <v/>
      </c>
      <c r="G4085" s="21" t="str">
        <f>IF($B4085="","",MAX(0,$E4085-MAX(0,SUMIFS(Тех_Движение!$G$2:$G$5111,Тех_Движение!$D$2:$D$5111,$C4085,Тех_Движение!$B$2:$B$5111,"&lt;="&amp;Настройки!$B$5-1)-$F4085)))</f>
        <v/>
      </c>
      <c r="H4085" s="21" t="str">
        <f>IF($B4085="","",IF(AND($D4085&gt;=Настройки!$B$5,$D4085&lt;=Настройки!$B$6),$E4085,0))</f>
        <v/>
      </c>
      <c r="I4085" s="21" t="str">
        <f t="shared" si="189"/>
        <v/>
      </c>
      <c r="J4085" s="21" t="str">
        <f>IF($B4085="","",MAX(0,$E4085-MAX(0,SUMIFS(Тех_Движение!$G$2:$G$5111,Тех_Движение!$D$2:$D$5111,$C4085,Тех_Движение!$B$2:$B$5111,"&lt;="&amp;Настройки!$B$6)-$F4085)))</f>
        <v/>
      </c>
      <c r="K4085" s="21" t="e">
        <f>IF(OR($B4085="",K$3&lt;$D4085+Настройки!$B$7),0,MAX(0,$E4085-MAX(0,SUMIFS(Тех_Движение!$G$2:$G$5111,Тех_Движение!$D$2:$D$5111,$C4085,Тех_Движение!$B$2:$B$5111,"&lt;="&amp;K$3)-$F4085)))</f>
        <v>#VALUE!</v>
      </c>
      <c r="L4085" s="21" t="e">
        <f>IF(OR($B4085="",L$3&lt;$D4085+Настройки!$B$7),0,MAX(0,$E4085-MAX(0,SUMIFS(Тех_Движение!$G$2:$G$5111,Тех_Движение!$D$2:$D$5111,$C4085,Тех_Движение!$B$2:$B$5111,"&lt;="&amp;L$3)-$F4085)))</f>
        <v>#VALUE!</v>
      </c>
      <c r="M4085" s="21" t="e">
        <f>IF(OR($B4085="",M$3&lt;$D4085+Настройки!$B$7),0,MAX(0,$E4085-MAX(0,SUMIFS(Тех_Движение!$G$2:$G$5111,Тех_Движение!$D$2:$D$5111,$C4085,Тех_Движение!$B$2:$B$5111,"&lt;="&amp;M$3)-$F4085)))</f>
        <v>#VALUE!</v>
      </c>
      <c r="N4085" s="21" t="e">
        <f>IF(OR($B4085="",N$3&lt;$D4085+Настройки!$B$7),0,MAX(0,$E4085-MAX(0,SUMIFS(Тех_Движение!$G$2:$G$5111,Тех_Движение!$D$2:$D$5111,$C4085,Тех_Движение!$B$2:$B$5111,"&lt;="&amp;N$3)-$F4085)))</f>
        <v>#VALUE!</v>
      </c>
      <c r="O4085" s="21" t="e">
        <f>IF(OR($B4085="",O$3&lt;$D4085+Настройки!$B$7),0,MAX(0,$E4085-MAX(0,SUMIFS(Тех_Движение!$G$2:$G$5111,Тех_Движение!$D$2:$D$5111,$C4085,Тех_Движение!$B$2:$B$5111,"&lt;="&amp;O$3)-$F4085)))</f>
        <v>#VALUE!</v>
      </c>
      <c r="P4085" s="21" t="e">
        <f>IF(OR($B4085="",P$3&lt;$D4085+Настройки!$B$7),0,MAX(0,$E4085-MAX(0,SUMIFS(Тех_Движение!$G$2:$G$5111,Тех_Движение!$D$2:$D$5111,$C4085,Тех_Движение!$B$2:$B$5111,"&lt;="&amp;P$3)-$F4085)))</f>
        <v>#VALUE!</v>
      </c>
      <c r="Q4085" s="21" t="e">
        <f>IF(OR($B4085="",Q$3&lt;$D4085+Настройки!$B$7),0,MAX(0,$E4085-MAX(0,SUMIFS(Тех_Движение!$G$2:$G$5111,Тех_Движение!$D$2:$D$5111,$C4085,Тех_Движение!$B$2:$B$5111,"&lt;="&amp;Q$3)-$F4085)))</f>
        <v>#VALUE!</v>
      </c>
      <c r="R4085" s="21" t="str">
        <f t="shared" si="190"/>
        <v/>
      </c>
      <c r="S4085" s="23" t="str">
        <f>IF($B4085="","",VLOOKUP($C4085,Настройки!$A$11:$L$17,9,FALSE))</f>
        <v/>
      </c>
      <c r="T4085" s="23" t="str">
        <f t="shared" si="191"/>
        <v/>
      </c>
    </row>
    <row r="4086" spans="1:20" x14ac:dyDescent="0.3">
      <c r="A4086" s="20">
        <f>Тех_Движение!$A$4083</f>
        <v>4082</v>
      </c>
      <c r="B4086" s="20" t="str">
        <f>IF(Тех_Движение!$F$4083&gt;0,Тех_Движение!$I$4083,"")</f>
        <v/>
      </c>
      <c r="C4086" s="20" t="str">
        <f>IF($B4086="","",Тех_Движение!$D$4083)</f>
        <v/>
      </c>
      <c r="D4086" s="9" t="str">
        <f>IF($B4086="","",Тех_Движение!$B$4083)</f>
        <v/>
      </c>
      <c r="E4086" s="21" t="str">
        <f>IF($B4086="","",Тех_Движение!$F$4083)</f>
        <v/>
      </c>
      <c r="F4086" s="21" t="str">
        <f>IF($B4086="","",SUMIFS($E$5:$E4085,$C$5:$C4085,$C4086))</f>
        <v/>
      </c>
      <c r="G4086" s="21" t="str">
        <f>IF($B4086="","",MAX(0,$E4086-MAX(0,SUMIFS(Тех_Движение!$G$2:$G$5111,Тех_Движение!$D$2:$D$5111,$C4086,Тех_Движение!$B$2:$B$5111,"&lt;="&amp;Настройки!$B$5-1)-$F4086)))</f>
        <v/>
      </c>
      <c r="H4086" s="21" t="str">
        <f>IF($B4086="","",IF(AND($D4086&gt;=Настройки!$B$5,$D4086&lt;=Настройки!$B$6),$E4086,0))</f>
        <v/>
      </c>
      <c r="I4086" s="21" t="str">
        <f t="shared" si="189"/>
        <v/>
      </c>
      <c r="J4086" s="21" t="str">
        <f>IF($B4086="","",MAX(0,$E4086-MAX(0,SUMIFS(Тех_Движение!$G$2:$G$5111,Тех_Движение!$D$2:$D$5111,$C4086,Тех_Движение!$B$2:$B$5111,"&lt;="&amp;Настройки!$B$6)-$F4086)))</f>
        <v/>
      </c>
      <c r="K4086" s="21" t="e">
        <f>IF(OR($B4086="",K$3&lt;$D4086+Настройки!$B$7),0,MAX(0,$E4086-MAX(0,SUMIFS(Тех_Движение!$G$2:$G$5111,Тех_Движение!$D$2:$D$5111,$C4086,Тех_Движение!$B$2:$B$5111,"&lt;="&amp;K$3)-$F4086)))</f>
        <v>#VALUE!</v>
      </c>
      <c r="L4086" s="21" t="e">
        <f>IF(OR($B4086="",L$3&lt;$D4086+Настройки!$B$7),0,MAX(0,$E4086-MAX(0,SUMIFS(Тех_Движение!$G$2:$G$5111,Тех_Движение!$D$2:$D$5111,$C4086,Тех_Движение!$B$2:$B$5111,"&lt;="&amp;L$3)-$F4086)))</f>
        <v>#VALUE!</v>
      </c>
      <c r="M4086" s="21" t="e">
        <f>IF(OR($B4086="",M$3&lt;$D4086+Настройки!$B$7),0,MAX(0,$E4086-MAX(0,SUMIFS(Тех_Движение!$G$2:$G$5111,Тех_Движение!$D$2:$D$5111,$C4086,Тех_Движение!$B$2:$B$5111,"&lt;="&amp;M$3)-$F4086)))</f>
        <v>#VALUE!</v>
      </c>
      <c r="N4086" s="21" t="e">
        <f>IF(OR($B4086="",N$3&lt;$D4086+Настройки!$B$7),0,MAX(0,$E4086-MAX(0,SUMIFS(Тех_Движение!$G$2:$G$5111,Тех_Движение!$D$2:$D$5111,$C4086,Тех_Движение!$B$2:$B$5111,"&lt;="&amp;N$3)-$F4086)))</f>
        <v>#VALUE!</v>
      </c>
      <c r="O4086" s="21" t="e">
        <f>IF(OR($B4086="",O$3&lt;$D4086+Настройки!$B$7),0,MAX(0,$E4086-MAX(0,SUMIFS(Тех_Движение!$G$2:$G$5111,Тех_Движение!$D$2:$D$5111,$C4086,Тех_Движение!$B$2:$B$5111,"&lt;="&amp;O$3)-$F4086)))</f>
        <v>#VALUE!</v>
      </c>
      <c r="P4086" s="21" t="e">
        <f>IF(OR($B4086="",P$3&lt;$D4086+Настройки!$B$7),0,MAX(0,$E4086-MAX(0,SUMIFS(Тех_Движение!$G$2:$G$5111,Тех_Движение!$D$2:$D$5111,$C4086,Тех_Движение!$B$2:$B$5111,"&lt;="&amp;P$3)-$F4086)))</f>
        <v>#VALUE!</v>
      </c>
      <c r="Q4086" s="21" t="e">
        <f>IF(OR($B4086="",Q$3&lt;$D4086+Настройки!$B$7),0,MAX(0,$E4086-MAX(0,SUMIFS(Тех_Движение!$G$2:$G$5111,Тех_Движение!$D$2:$D$5111,$C4086,Тех_Движение!$B$2:$B$5111,"&lt;="&amp;Q$3)-$F4086)))</f>
        <v>#VALUE!</v>
      </c>
      <c r="R4086" s="21" t="str">
        <f t="shared" si="190"/>
        <v/>
      </c>
      <c r="S4086" s="23" t="str">
        <f>IF($B4086="","",VLOOKUP($C4086,Настройки!$A$11:$L$17,9,FALSE))</f>
        <v/>
      </c>
      <c r="T4086" s="23" t="str">
        <f t="shared" si="191"/>
        <v/>
      </c>
    </row>
    <row r="4087" spans="1:20" x14ac:dyDescent="0.3">
      <c r="A4087" s="20">
        <f>Тех_Движение!$A$4084</f>
        <v>4083</v>
      </c>
      <c r="B4087" s="20" t="str">
        <f>IF(Тех_Движение!$F$4084&gt;0,Тех_Движение!$I$4084,"")</f>
        <v/>
      </c>
      <c r="C4087" s="20" t="str">
        <f>IF($B4087="","",Тех_Движение!$D$4084)</f>
        <v/>
      </c>
      <c r="D4087" s="9" t="str">
        <f>IF($B4087="","",Тех_Движение!$B$4084)</f>
        <v/>
      </c>
      <c r="E4087" s="21" t="str">
        <f>IF($B4087="","",Тех_Движение!$F$4084)</f>
        <v/>
      </c>
      <c r="F4087" s="21" t="str">
        <f>IF($B4087="","",SUMIFS($E$5:$E4086,$C$5:$C4086,$C4087))</f>
        <v/>
      </c>
      <c r="G4087" s="21" t="str">
        <f>IF($B4087="","",MAX(0,$E4087-MAX(0,SUMIFS(Тех_Движение!$G$2:$G$5111,Тех_Движение!$D$2:$D$5111,$C4087,Тех_Движение!$B$2:$B$5111,"&lt;="&amp;Настройки!$B$5-1)-$F4087)))</f>
        <v/>
      </c>
      <c r="H4087" s="21" t="str">
        <f>IF($B4087="","",IF(AND($D4087&gt;=Настройки!$B$5,$D4087&lt;=Настройки!$B$6),$E4087,0))</f>
        <v/>
      </c>
      <c r="I4087" s="21" t="str">
        <f t="shared" si="189"/>
        <v/>
      </c>
      <c r="J4087" s="21" t="str">
        <f>IF($B4087="","",MAX(0,$E4087-MAX(0,SUMIFS(Тех_Движение!$G$2:$G$5111,Тех_Движение!$D$2:$D$5111,$C4087,Тех_Движение!$B$2:$B$5111,"&lt;="&amp;Настройки!$B$6)-$F4087)))</f>
        <v/>
      </c>
      <c r="K4087" s="21" t="e">
        <f>IF(OR($B4087="",K$3&lt;$D4087+Настройки!$B$7),0,MAX(0,$E4087-MAX(0,SUMIFS(Тех_Движение!$G$2:$G$5111,Тех_Движение!$D$2:$D$5111,$C4087,Тех_Движение!$B$2:$B$5111,"&lt;="&amp;K$3)-$F4087)))</f>
        <v>#VALUE!</v>
      </c>
      <c r="L4087" s="21" t="e">
        <f>IF(OR($B4087="",L$3&lt;$D4087+Настройки!$B$7),0,MAX(0,$E4087-MAX(0,SUMIFS(Тех_Движение!$G$2:$G$5111,Тех_Движение!$D$2:$D$5111,$C4087,Тех_Движение!$B$2:$B$5111,"&lt;="&amp;L$3)-$F4087)))</f>
        <v>#VALUE!</v>
      </c>
      <c r="M4087" s="21" t="e">
        <f>IF(OR($B4087="",M$3&lt;$D4087+Настройки!$B$7),0,MAX(0,$E4087-MAX(0,SUMIFS(Тех_Движение!$G$2:$G$5111,Тех_Движение!$D$2:$D$5111,$C4087,Тех_Движение!$B$2:$B$5111,"&lt;="&amp;M$3)-$F4087)))</f>
        <v>#VALUE!</v>
      </c>
      <c r="N4087" s="21" t="e">
        <f>IF(OR($B4087="",N$3&lt;$D4087+Настройки!$B$7),0,MAX(0,$E4087-MAX(0,SUMIFS(Тех_Движение!$G$2:$G$5111,Тех_Движение!$D$2:$D$5111,$C4087,Тех_Движение!$B$2:$B$5111,"&lt;="&amp;N$3)-$F4087)))</f>
        <v>#VALUE!</v>
      </c>
      <c r="O4087" s="21" t="e">
        <f>IF(OR($B4087="",O$3&lt;$D4087+Настройки!$B$7),0,MAX(0,$E4087-MAX(0,SUMIFS(Тех_Движение!$G$2:$G$5111,Тех_Движение!$D$2:$D$5111,$C4087,Тех_Движение!$B$2:$B$5111,"&lt;="&amp;O$3)-$F4087)))</f>
        <v>#VALUE!</v>
      </c>
      <c r="P4087" s="21" t="e">
        <f>IF(OR($B4087="",P$3&lt;$D4087+Настройки!$B$7),0,MAX(0,$E4087-MAX(0,SUMIFS(Тех_Движение!$G$2:$G$5111,Тех_Движение!$D$2:$D$5111,$C4087,Тех_Движение!$B$2:$B$5111,"&lt;="&amp;P$3)-$F4087)))</f>
        <v>#VALUE!</v>
      </c>
      <c r="Q4087" s="21" t="e">
        <f>IF(OR($B4087="",Q$3&lt;$D4087+Настройки!$B$7),0,MAX(0,$E4087-MAX(0,SUMIFS(Тех_Движение!$G$2:$G$5111,Тех_Движение!$D$2:$D$5111,$C4087,Тех_Движение!$B$2:$B$5111,"&lt;="&amp;Q$3)-$F4087)))</f>
        <v>#VALUE!</v>
      </c>
      <c r="R4087" s="21" t="str">
        <f t="shared" si="190"/>
        <v/>
      </c>
      <c r="S4087" s="23" t="str">
        <f>IF($B4087="","",VLOOKUP($C4087,Настройки!$A$11:$L$17,9,FALSE))</f>
        <v/>
      </c>
      <c r="T4087" s="23" t="str">
        <f t="shared" si="191"/>
        <v/>
      </c>
    </row>
    <row r="4088" spans="1:20" x14ac:dyDescent="0.3">
      <c r="A4088" s="20">
        <f>Тех_Движение!$A$4085</f>
        <v>4084</v>
      </c>
      <c r="B4088" s="20" t="str">
        <f>IF(Тех_Движение!$F$4085&gt;0,Тех_Движение!$I$4085,"")</f>
        <v/>
      </c>
      <c r="C4088" s="20" t="str">
        <f>IF($B4088="","",Тех_Движение!$D$4085)</f>
        <v/>
      </c>
      <c r="D4088" s="9" t="str">
        <f>IF($B4088="","",Тех_Движение!$B$4085)</f>
        <v/>
      </c>
      <c r="E4088" s="21" t="str">
        <f>IF($B4088="","",Тех_Движение!$F$4085)</f>
        <v/>
      </c>
      <c r="F4088" s="21" t="str">
        <f>IF($B4088="","",SUMIFS($E$5:$E4087,$C$5:$C4087,$C4088))</f>
        <v/>
      </c>
      <c r="G4088" s="21" t="str">
        <f>IF($B4088="","",MAX(0,$E4088-MAX(0,SUMIFS(Тех_Движение!$G$2:$G$5111,Тех_Движение!$D$2:$D$5111,$C4088,Тех_Движение!$B$2:$B$5111,"&lt;="&amp;Настройки!$B$5-1)-$F4088)))</f>
        <v/>
      </c>
      <c r="H4088" s="21" t="str">
        <f>IF($B4088="","",IF(AND($D4088&gt;=Настройки!$B$5,$D4088&lt;=Настройки!$B$6),$E4088,0))</f>
        <v/>
      </c>
      <c r="I4088" s="21" t="str">
        <f t="shared" si="189"/>
        <v/>
      </c>
      <c r="J4088" s="21" t="str">
        <f>IF($B4088="","",MAX(0,$E4088-MAX(0,SUMIFS(Тех_Движение!$G$2:$G$5111,Тех_Движение!$D$2:$D$5111,$C4088,Тех_Движение!$B$2:$B$5111,"&lt;="&amp;Настройки!$B$6)-$F4088)))</f>
        <v/>
      </c>
      <c r="K4088" s="21" t="e">
        <f>IF(OR($B4088="",K$3&lt;$D4088+Настройки!$B$7),0,MAX(0,$E4088-MAX(0,SUMIFS(Тех_Движение!$G$2:$G$5111,Тех_Движение!$D$2:$D$5111,$C4088,Тех_Движение!$B$2:$B$5111,"&lt;="&amp;K$3)-$F4088)))</f>
        <v>#VALUE!</v>
      </c>
      <c r="L4088" s="21" t="e">
        <f>IF(OR($B4088="",L$3&lt;$D4088+Настройки!$B$7),0,MAX(0,$E4088-MAX(0,SUMIFS(Тех_Движение!$G$2:$G$5111,Тех_Движение!$D$2:$D$5111,$C4088,Тех_Движение!$B$2:$B$5111,"&lt;="&amp;L$3)-$F4088)))</f>
        <v>#VALUE!</v>
      </c>
      <c r="M4088" s="21" t="e">
        <f>IF(OR($B4088="",M$3&lt;$D4088+Настройки!$B$7),0,MAX(0,$E4088-MAX(0,SUMIFS(Тех_Движение!$G$2:$G$5111,Тех_Движение!$D$2:$D$5111,$C4088,Тех_Движение!$B$2:$B$5111,"&lt;="&amp;M$3)-$F4088)))</f>
        <v>#VALUE!</v>
      </c>
      <c r="N4088" s="21" t="e">
        <f>IF(OR($B4088="",N$3&lt;$D4088+Настройки!$B$7),0,MAX(0,$E4088-MAX(0,SUMIFS(Тех_Движение!$G$2:$G$5111,Тех_Движение!$D$2:$D$5111,$C4088,Тех_Движение!$B$2:$B$5111,"&lt;="&amp;N$3)-$F4088)))</f>
        <v>#VALUE!</v>
      </c>
      <c r="O4088" s="21" t="e">
        <f>IF(OR($B4088="",O$3&lt;$D4088+Настройки!$B$7),0,MAX(0,$E4088-MAX(0,SUMIFS(Тех_Движение!$G$2:$G$5111,Тех_Движение!$D$2:$D$5111,$C4088,Тех_Движение!$B$2:$B$5111,"&lt;="&amp;O$3)-$F4088)))</f>
        <v>#VALUE!</v>
      </c>
      <c r="P4088" s="21" t="e">
        <f>IF(OR($B4088="",P$3&lt;$D4088+Настройки!$B$7),0,MAX(0,$E4088-MAX(0,SUMIFS(Тех_Движение!$G$2:$G$5111,Тех_Движение!$D$2:$D$5111,$C4088,Тех_Движение!$B$2:$B$5111,"&lt;="&amp;P$3)-$F4088)))</f>
        <v>#VALUE!</v>
      </c>
      <c r="Q4088" s="21" t="e">
        <f>IF(OR($B4088="",Q$3&lt;$D4088+Настройки!$B$7),0,MAX(0,$E4088-MAX(0,SUMIFS(Тех_Движение!$G$2:$G$5111,Тех_Движение!$D$2:$D$5111,$C4088,Тех_Движение!$B$2:$B$5111,"&lt;="&amp;Q$3)-$F4088)))</f>
        <v>#VALUE!</v>
      </c>
      <c r="R4088" s="21" t="str">
        <f t="shared" si="190"/>
        <v/>
      </c>
      <c r="S4088" s="23" t="str">
        <f>IF($B4088="","",VLOOKUP($C4088,Настройки!$A$11:$L$17,9,FALSE))</f>
        <v/>
      </c>
      <c r="T4088" s="23" t="str">
        <f t="shared" si="191"/>
        <v/>
      </c>
    </row>
    <row r="4089" spans="1:20" x14ac:dyDescent="0.3">
      <c r="A4089" s="20">
        <f>Тех_Движение!$A$4086</f>
        <v>4085</v>
      </c>
      <c r="B4089" s="20" t="str">
        <f>IF(Тех_Движение!$F$4086&gt;0,Тех_Движение!$I$4086,"")</f>
        <v/>
      </c>
      <c r="C4089" s="20" t="str">
        <f>IF($B4089="","",Тех_Движение!$D$4086)</f>
        <v/>
      </c>
      <c r="D4089" s="9" t="str">
        <f>IF($B4089="","",Тех_Движение!$B$4086)</f>
        <v/>
      </c>
      <c r="E4089" s="21" t="str">
        <f>IF($B4089="","",Тех_Движение!$F$4086)</f>
        <v/>
      </c>
      <c r="F4089" s="21" t="str">
        <f>IF($B4089="","",SUMIFS($E$5:$E4088,$C$5:$C4088,$C4089))</f>
        <v/>
      </c>
      <c r="G4089" s="21" t="str">
        <f>IF($B4089="","",MAX(0,$E4089-MAX(0,SUMIFS(Тех_Движение!$G$2:$G$5111,Тех_Движение!$D$2:$D$5111,$C4089,Тех_Движение!$B$2:$B$5111,"&lt;="&amp;Настройки!$B$5-1)-$F4089)))</f>
        <v/>
      </c>
      <c r="H4089" s="21" t="str">
        <f>IF($B4089="","",IF(AND($D4089&gt;=Настройки!$B$5,$D4089&lt;=Настройки!$B$6),$E4089,0))</f>
        <v/>
      </c>
      <c r="I4089" s="21" t="str">
        <f t="shared" si="189"/>
        <v/>
      </c>
      <c r="J4089" s="21" t="str">
        <f>IF($B4089="","",MAX(0,$E4089-MAX(0,SUMIFS(Тех_Движение!$G$2:$G$5111,Тех_Движение!$D$2:$D$5111,$C4089,Тех_Движение!$B$2:$B$5111,"&lt;="&amp;Настройки!$B$6)-$F4089)))</f>
        <v/>
      </c>
      <c r="K4089" s="21" t="e">
        <f>IF(OR($B4089="",K$3&lt;$D4089+Настройки!$B$7),0,MAX(0,$E4089-MAX(0,SUMIFS(Тех_Движение!$G$2:$G$5111,Тех_Движение!$D$2:$D$5111,$C4089,Тех_Движение!$B$2:$B$5111,"&lt;="&amp;K$3)-$F4089)))</f>
        <v>#VALUE!</v>
      </c>
      <c r="L4089" s="21" t="e">
        <f>IF(OR($B4089="",L$3&lt;$D4089+Настройки!$B$7),0,MAX(0,$E4089-MAX(0,SUMIFS(Тех_Движение!$G$2:$G$5111,Тех_Движение!$D$2:$D$5111,$C4089,Тех_Движение!$B$2:$B$5111,"&lt;="&amp;L$3)-$F4089)))</f>
        <v>#VALUE!</v>
      </c>
      <c r="M4089" s="21" t="e">
        <f>IF(OR($B4089="",M$3&lt;$D4089+Настройки!$B$7),0,MAX(0,$E4089-MAX(0,SUMIFS(Тех_Движение!$G$2:$G$5111,Тех_Движение!$D$2:$D$5111,$C4089,Тех_Движение!$B$2:$B$5111,"&lt;="&amp;M$3)-$F4089)))</f>
        <v>#VALUE!</v>
      </c>
      <c r="N4089" s="21" t="e">
        <f>IF(OR($B4089="",N$3&lt;$D4089+Настройки!$B$7),0,MAX(0,$E4089-MAX(0,SUMIFS(Тех_Движение!$G$2:$G$5111,Тех_Движение!$D$2:$D$5111,$C4089,Тех_Движение!$B$2:$B$5111,"&lt;="&amp;N$3)-$F4089)))</f>
        <v>#VALUE!</v>
      </c>
      <c r="O4089" s="21" t="e">
        <f>IF(OR($B4089="",O$3&lt;$D4089+Настройки!$B$7),0,MAX(0,$E4089-MAX(0,SUMIFS(Тех_Движение!$G$2:$G$5111,Тех_Движение!$D$2:$D$5111,$C4089,Тех_Движение!$B$2:$B$5111,"&lt;="&amp;O$3)-$F4089)))</f>
        <v>#VALUE!</v>
      </c>
      <c r="P4089" s="21" t="e">
        <f>IF(OR($B4089="",P$3&lt;$D4089+Настройки!$B$7),0,MAX(0,$E4089-MAX(0,SUMIFS(Тех_Движение!$G$2:$G$5111,Тех_Движение!$D$2:$D$5111,$C4089,Тех_Движение!$B$2:$B$5111,"&lt;="&amp;P$3)-$F4089)))</f>
        <v>#VALUE!</v>
      </c>
      <c r="Q4089" s="21" t="e">
        <f>IF(OR($B4089="",Q$3&lt;$D4089+Настройки!$B$7),0,MAX(0,$E4089-MAX(0,SUMIFS(Тех_Движение!$G$2:$G$5111,Тех_Движение!$D$2:$D$5111,$C4089,Тех_Движение!$B$2:$B$5111,"&lt;="&amp;Q$3)-$F4089)))</f>
        <v>#VALUE!</v>
      </c>
      <c r="R4089" s="21" t="str">
        <f t="shared" si="190"/>
        <v/>
      </c>
      <c r="S4089" s="23" t="str">
        <f>IF($B4089="","",VLOOKUP($C4089,Настройки!$A$11:$L$17,9,FALSE))</f>
        <v/>
      </c>
      <c r="T4089" s="23" t="str">
        <f t="shared" si="191"/>
        <v/>
      </c>
    </row>
    <row r="4090" spans="1:20" x14ac:dyDescent="0.3">
      <c r="A4090" s="20">
        <f>Тех_Движение!$A$4087</f>
        <v>4086</v>
      </c>
      <c r="B4090" s="20" t="str">
        <f>IF(Тех_Движение!$F$4087&gt;0,Тех_Движение!$I$4087,"")</f>
        <v/>
      </c>
      <c r="C4090" s="20" t="str">
        <f>IF($B4090="","",Тех_Движение!$D$4087)</f>
        <v/>
      </c>
      <c r="D4090" s="9" t="str">
        <f>IF($B4090="","",Тех_Движение!$B$4087)</f>
        <v/>
      </c>
      <c r="E4090" s="21" t="str">
        <f>IF($B4090="","",Тех_Движение!$F$4087)</f>
        <v/>
      </c>
      <c r="F4090" s="21" t="str">
        <f>IF($B4090="","",SUMIFS($E$5:$E4089,$C$5:$C4089,$C4090))</f>
        <v/>
      </c>
      <c r="G4090" s="21" t="str">
        <f>IF($B4090="","",MAX(0,$E4090-MAX(0,SUMIFS(Тех_Движение!$G$2:$G$5111,Тех_Движение!$D$2:$D$5111,$C4090,Тех_Движение!$B$2:$B$5111,"&lt;="&amp;Настройки!$B$5-1)-$F4090)))</f>
        <v/>
      </c>
      <c r="H4090" s="21" t="str">
        <f>IF($B4090="","",IF(AND($D4090&gt;=Настройки!$B$5,$D4090&lt;=Настройки!$B$6),$E4090,0))</f>
        <v/>
      </c>
      <c r="I4090" s="21" t="str">
        <f t="shared" si="189"/>
        <v/>
      </c>
      <c r="J4090" s="21" t="str">
        <f>IF($B4090="","",MAX(0,$E4090-MAX(0,SUMIFS(Тех_Движение!$G$2:$G$5111,Тех_Движение!$D$2:$D$5111,$C4090,Тех_Движение!$B$2:$B$5111,"&lt;="&amp;Настройки!$B$6)-$F4090)))</f>
        <v/>
      </c>
      <c r="K4090" s="21" t="e">
        <f>IF(OR($B4090="",K$3&lt;$D4090+Настройки!$B$7),0,MAX(0,$E4090-MAX(0,SUMIFS(Тех_Движение!$G$2:$G$5111,Тех_Движение!$D$2:$D$5111,$C4090,Тех_Движение!$B$2:$B$5111,"&lt;="&amp;K$3)-$F4090)))</f>
        <v>#VALUE!</v>
      </c>
      <c r="L4090" s="21" t="e">
        <f>IF(OR($B4090="",L$3&lt;$D4090+Настройки!$B$7),0,MAX(0,$E4090-MAX(0,SUMIFS(Тех_Движение!$G$2:$G$5111,Тех_Движение!$D$2:$D$5111,$C4090,Тех_Движение!$B$2:$B$5111,"&lt;="&amp;L$3)-$F4090)))</f>
        <v>#VALUE!</v>
      </c>
      <c r="M4090" s="21" t="e">
        <f>IF(OR($B4090="",M$3&lt;$D4090+Настройки!$B$7),0,MAX(0,$E4090-MAX(0,SUMIFS(Тех_Движение!$G$2:$G$5111,Тех_Движение!$D$2:$D$5111,$C4090,Тех_Движение!$B$2:$B$5111,"&lt;="&amp;M$3)-$F4090)))</f>
        <v>#VALUE!</v>
      </c>
      <c r="N4090" s="21" t="e">
        <f>IF(OR($B4090="",N$3&lt;$D4090+Настройки!$B$7),0,MAX(0,$E4090-MAX(0,SUMIFS(Тех_Движение!$G$2:$G$5111,Тех_Движение!$D$2:$D$5111,$C4090,Тех_Движение!$B$2:$B$5111,"&lt;="&amp;N$3)-$F4090)))</f>
        <v>#VALUE!</v>
      </c>
      <c r="O4090" s="21" t="e">
        <f>IF(OR($B4090="",O$3&lt;$D4090+Настройки!$B$7),0,MAX(0,$E4090-MAX(0,SUMIFS(Тех_Движение!$G$2:$G$5111,Тех_Движение!$D$2:$D$5111,$C4090,Тех_Движение!$B$2:$B$5111,"&lt;="&amp;O$3)-$F4090)))</f>
        <v>#VALUE!</v>
      </c>
      <c r="P4090" s="21" t="e">
        <f>IF(OR($B4090="",P$3&lt;$D4090+Настройки!$B$7),0,MAX(0,$E4090-MAX(0,SUMIFS(Тех_Движение!$G$2:$G$5111,Тех_Движение!$D$2:$D$5111,$C4090,Тех_Движение!$B$2:$B$5111,"&lt;="&amp;P$3)-$F4090)))</f>
        <v>#VALUE!</v>
      </c>
      <c r="Q4090" s="21" t="e">
        <f>IF(OR($B4090="",Q$3&lt;$D4090+Настройки!$B$7),0,MAX(0,$E4090-MAX(0,SUMIFS(Тех_Движение!$G$2:$G$5111,Тех_Движение!$D$2:$D$5111,$C4090,Тех_Движение!$B$2:$B$5111,"&lt;="&amp;Q$3)-$F4090)))</f>
        <v>#VALUE!</v>
      </c>
      <c r="R4090" s="21" t="str">
        <f t="shared" si="190"/>
        <v/>
      </c>
      <c r="S4090" s="23" t="str">
        <f>IF($B4090="","",VLOOKUP($C4090,Настройки!$A$11:$L$17,9,FALSE))</f>
        <v/>
      </c>
      <c r="T4090" s="23" t="str">
        <f t="shared" si="191"/>
        <v/>
      </c>
    </row>
    <row r="4091" spans="1:20" x14ac:dyDescent="0.3">
      <c r="A4091" s="20">
        <f>Тех_Движение!$A$4088</f>
        <v>4087</v>
      </c>
      <c r="B4091" s="20" t="str">
        <f>IF(Тех_Движение!$F$4088&gt;0,Тех_Движение!$I$4088,"")</f>
        <v/>
      </c>
      <c r="C4091" s="20" t="str">
        <f>IF($B4091="","",Тех_Движение!$D$4088)</f>
        <v/>
      </c>
      <c r="D4091" s="9" t="str">
        <f>IF($B4091="","",Тех_Движение!$B$4088)</f>
        <v/>
      </c>
      <c r="E4091" s="21" t="str">
        <f>IF($B4091="","",Тех_Движение!$F$4088)</f>
        <v/>
      </c>
      <c r="F4091" s="21" t="str">
        <f>IF($B4091="","",SUMIFS($E$5:$E4090,$C$5:$C4090,$C4091))</f>
        <v/>
      </c>
      <c r="G4091" s="21" t="str">
        <f>IF($B4091="","",MAX(0,$E4091-MAX(0,SUMIFS(Тех_Движение!$G$2:$G$5111,Тех_Движение!$D$2:$D$5111,$C4091,Тех_Движение!$B$2:$B$5111,"&lt;="&amp;Настройки!$B$5-1)-$F4091)))</f>
        <v/>
      </c>
      <c r="H4091" s="21" t="str">
        <f>IF($B4091="","",IF(AND($D4091&gt;=Настройки!$B$5,$D4091&lt;=Настройки!$B$6),$E4091,0))</f>
        <v/>
      </c>
      <c r="I4091" s="21" t="str">
        <f t="shared" si="189"/>
        <v/>
      </c>
      <c r="J4091" s="21" t="str">
        <f>IF($B4091="","",MAX(0,$E4091-MAX(0,SUMIFS(Тех_Движение!$G$2:$G$5111,Тех_Движение!$D$2:$D$5111,$C4091,Тех_Движение!$B$2:$B$5111,"&lt;="&amp;Настройки!$B$6)-$F4091)))</f>
        <v/>
      </c>
      <c r="K4091" s="21" t="e">
        <f>IF(OR($B4091="",K$3&lt;$D4091+Настройки!$B$7),0,MAX(0,$E4091-MAX(0,SUMIFS(Тех_Движение!$G$2:$G$5111,Тех_Движение!$D$2:$D$5111,$C4091,Тех_Движение!$B$2:$B$5111,"&lt;="&amp;K$3)-$F4091)))</f>
        <v>#VALUE!</v>
      </c>
      <c r="L4091" s="21" t="e">
        <f>IF(OR($B4091="",L$3&lt;$D4091+Настройки!$B$7),0,MAX(0,$E4091-MAX(0,SUMIFS(Тех_Движение!$G$2:$G$5111,Тех_Движение!$D$2:$D$5111,$C4091,Тех_Движение!$B$2:$B$5111,"&lt;="&amp;L$3)-$F4091)))</f>
        <v>#VALUE!</v>
      </c>
      <c r="M4091" s="21" t="e">
        <f>IF(OR($B4091="",M$3&lt;$D4091+Настройки!$B$7),0,MAX(0,$E4091-MAX(0,SUMIFS(Тех_Движение!$G$2:$G$5111,Тех_Движение!$D$2:$D$5111,$C4091,Тех_Движение!$B$2:$B$5111,"&lt;="&amp;M$3)-$F4091)))</f>
        <v>#VALUE!</v>
      </c>
      <c r="N4091" s="21" t="e">
        <f>IF(OR($B4091="",N$3&lt;$D4091+Настройки!$B$7),0,MAX(0,$E4091-MAX(0,SUMIFS(Тех_Движение!$G$2:$G$5111,Тех_Движение!$D$2:$D$5111,$C4091,Тех_Движение!$B$2:$B$5111,"&lt;="&amp;N$3)-$F4091)))</f>
        <v>#VALUE!</v>
      </c>
      <c r="O4091" s="21" t="e">
        <f>IF(OR($B4091="",O$3&lt;$D4091+Настройки!$B$7),0,MAX(0,$E4091-MAX(0,SUMIFS(Тех_Движение!$G$2:$G$5111,Тех_Движение!$D$2:$D$5111,$C4091,Тех_Движение!$B$2:$B$5111,"&lt;="&amp;O$3)-$F4091)))</f>
        <v>#VALUE!</v>
      </c>
      <c r="P4091" s="21" t="e">
        <f>IF(OR($B4091="",P$3&lt;$D4091+Настройки!$B$7),0,MAX(0,$E4091-MAX(0,SUMIFS(Тех_Движение!$G$2:$G$5111,Тех_Движение!$D$2:$D$5111,$C4091,Тех_Движение!$B$2:$B$5111,"&lt;="&amp;P$3)-$F4091)))</f>
        <v>#VALUE!</v>
      </c>
      <c r="Q4091" s="21" t="e">
        <f>IF(OR($B4091="",Q$3&lt;$D4091+Настройки!$B$7),0,MAX(0,$E4091-MAX(0,SUMIFS(Тех_Движение!$G$2:$G$5111,Тех_Движение!$D$2:$D$5111,$C4091,Тех_Движение!$B$2:$B$5111,"&lt;="&amp;Q$3)-$F4091)))</f>
        <v>#VALUE!</v>
      </c>
      <c r="R4091" s="21" t="str">
        <f t="shared" si="190"/>
        <v/>
      </c>
      <c r="S4091" s="23" t="str">
        <f>IF($B4091="","",VLOOKUP($C4091,Настройки!$A$11:$L$17,9,FALSE))</f>
        <v/>
      </c>
      <c r="T4091" s="23" t="str">
        <f t="shared" si="191"/>
        <v/>
      </c>
    </row>
    <row r="4092" spans="1:20" x14ac:dyDescent="0.3">
      <c r="A4092" s="20">
        <f>Тех_Движение!$A$4089</f>
        <v>4088</v>
      </c>
      <c r="B4092" s="20" t="str">
        <f>IF(Тех_Движение!$F$4089&gt;0,Тех_Движение!$I$4089,"")</f>
        <v/>
      </c>
      <c r="C4092" s="20" t="str">
        <f>IF($B4092="","",Тех_Движение!$D$4089)</f>
        <v/>
      </c>
      <c r="D4092" s="9" t="str">
        <f>IF($B4092="","",Тех_Движение!$B$4089)</f>
        <v/>
      </c>
      <c r="E4092" s="21" t="str">
        <f>IF($B4092="","",Тех_Движение!$F$4089)</f>
        <v/>
      </c>
      <c r="F4092" s="21" t="str">
        <f>IF($B4092="","",SUMIFS($E$5:$E4091,$C$5:$C4091,$C4092))</f>
        <v/>
      </c>
      <c r="G4092" s="21" t="str">
        <f>IF($B4092="","",MAX(0,$E4092-MAX(0,SUMIFS(Тех_Движение!$G$2:$G$5111,Тех_Движение!$D$2:$D$5111,$C4092,Тех_Движение!$B$2:$B$5111,"&lt;="&amp;Настройки!$B$5-1)-$F4092)))</f>
        <v/>
      </c>
      <c r="H4092" s="21" t="str">
        <f>IF($B4092="","",IF(AND($D4092&gt;=Настройки!$B$5,$D4092&lt;=Настройки!$B$6),$E4092,0))</f>
        <v/>
      </c>
      <c r="I4092" s="21" t="str">
        <f t="shared" si="189"/>
        <v/>
      </c>
      <c r="J4092" s="21" t="str">
        <f>IF($B4092="","",MAX(0,$E4092-MAX(0,SUMIFS(Тех_Движение!$G$2:$G$5111,Тех_Движение!$D$2:$D$5111,$C4092,Тех_Движение!$B$2:$B$5111,"&lt;="&amp;Настройки!$B$6)-$F4092)))</f>
        <v/>
      </c>
      <c r="K4092" s="21" t="e">
        <f>IF(OR($B4092="",K$3&lt;$D4092+Настройки!$B$7),0,MAX(0,$E4092-MAX(0,SUMIFS(Тех_Движение!$G$2:$G$5111,Тех_Движение!$D$2:$D$5111,$C4092,Тех_Движение!$B$2:$B$5111,"&lt;="&amp;K$3)-$F4092)))</f>
        <v>#VALUE!</v>
      </c>
      <c r="L4092" s="21" t="e">
        <f>IF(OR($B4092="",L$3&lt;$D4092+Настройки!$B$7),0,MAX(0,$E4092-MAX(0,SUMIFS(Тех_Движение!$G$2:$G$5111,Тех_Движение!$D$2:$D$5111,$C4092,Тех_Движение!$B$2:$B$5111,"&lt;="&amp;L$3)-$F4092)))</f>
        <v>#VALUE!</v>
      </c>
      <c r="M4092" s="21" t="e">
        <f>IF(OR($B4092="",M$3&lt;$D4092+Настройки!$B$7),0,MAX(0,$E4092-MAX(0,SUMIFS(Тех_Движение!$G$2:$G$5111,Тех_Движение!$D$2:$D$5111,$C4092,Тех_Движение!$B$2:$B$5111,"&lt;="&amp;M$3)-$F4092)))</f>
        <v>#VALUE!</v>
      </c>
      <c r="N4092" s="21" t="e">
        <f>IF(OR($B4092="",N$3&lt;$D4092+Настройки!$B$7),0,MAX(0,$E4092-MAX(0,SUMIFS(Тех_Движение!$G$2:$G$5111,Тех_Движение!$D$2:$D$5111,$C4092,Тех_Движение!$B$2:$B$5111,"&lt;="&amp;N$3)-$F4092)))</f>
        <v>#VALUE!</v>
      </c>
      <c r="O4092" s="21" t="e">
        <f>IF(OR($B4092="",O$3&lt;$D4092+Настройки!$B$7),0,MAX(0,$E4092-MAX(0,SUMIFS(Тех_Движение!$G$2:$G$5111,Тех_Движение!$D$2:$D$5111,$C4092,Тех_Движение!$B$2:$B$5111,"&lt;="&amp;O$3)-$F4092)))</f>
        <v>#VALUE!</v>
      </c>
      <c r="P4092" s="21" t="e">
        <f>IF(OR($B4092="",P$3&lt;$D4092+Настройки!$B$7),0,MAX(0,$E4092-MAX(0,SUMIFS(Тех_Движение!$G$2:$G$5111,Тех_Движение!$D$2:$D$5111,$C4092,Тех_Движение!$B$2:$B$5111,"&lt;="&amp;P$3)-$F4092)))</f>
        <v>#VALUE!</v>
      </c>
      <c r="Q4092" s="21" t="e">
        <f>IF(OR($B4092="",Q$3&lt;$D4092+Настройки!$B$7),0,MAX(0,$E4092-MAX(0,SUMIFS(Тех_Движение!$G$2:$G$5111,Тех_Движение!$D$2:$D$5111,$C4092,Тех_Движение!$B$2:$B$5111,"&lt;="&amp;Q$3)-$F4092)))</f>
        <v>#VALUE!</v>
      </c>
      <c r="R4092" s="21" t="str">
        <f t="shared" si="190"/>
        <v/>
      </c>
      <c r="S4092" s="23" t="str">
        <f>IF($B4092="","",VLOOKUP($C4092,Настройки!$A$11:$L$17,9,FALSE))</f>
        <v/>
      </c>
      <c r="T4092" s="23" t="str">
        <f t="shared" si="191"/>
        <v/>
      </c>
    </row>
    <row r="4093" spans="1:20" x14ac:dyDescent="0.3">
      <c r="A4093" s="20">
        <f>Тех_Движение!$A$4090</f>
        <v>4089</v>
      </c>
      <c r="B4093" s="20" t="str">
        <f>IF(Тех_Движение!$F$4090&gt;0,Тех_Движение!$I$4090,"")</f>
        <v/>
      </c>
      <c r="C4093" s="20" t="str">
        <f>IF($B4093="","",Тех_Движение!$D$4090)</f>
        <v/>
      </c>
      <c r="D4093" s="9" t="str">
        <f>IF($B4093="","",Тех_Движение!$B$4090)</f>
        <v/>
      </c>
      <c r="E4093" s="21" t="str">
        <f>IF($B4093="","",Тех_Движение!$F$4090)</f>
        <v/>
      </c>
      <c r="F4093" s="21" t="str">
        <f>IF($B4093="","",SUMIFS($E$5:$E4092,$C$5:$C4092,$C4093))</f>
        <v/>
      </c>
      <c r="G4093" s="21" t="str">
        <f>IF($B4093="","",MAX(0,$E4093-MAX(0,SUMIFS(Тех_Движение!$G$2:$G$5111,Тех_Движение!$D$2:$D$5111,$C4093,Тех_Движение!$B$2:$B$5111,"&lt;="&amp;Настройки!$B$5-1)-$F4093)))</f>
        <v/>
      </c>
      <c r="H4093" s="21" t="str">
        <f>IF($B4093="","",IF(AND($D4093&gt;=Настройки!$B$5,$D4093&lt;=Настройки!$B$6),$E4093,0))</f>
        <v/>
      </c>
      <c r="I4093" s="21" t="str">
        <f t="shared" si="189"/>
        <v/>
      </c>
      <c r="J4093" s="21" t="str">
        <f>IF($B4093="","",MAX(0,$E4093-MAX(0,SUMIFS(Тех_Движение!$G$2:$G$5111,Тех_Движение!$D$2:$D$5111,$C4093,Тех_Движение!$B$2:$B$5111,"&lt;="&amp;Настройки!$B$6)-$F4093)))</f>
        <v/>
      </c>
      <c r="K4093" s="21" t="e">
        <f>IF(OR($B4093="",K$3&lt;$D4093+Настройки!$B$7),0,MAX(0,$E4093-MAX(0,SUMIFS(Тех_Движение!$G$2:$G$5111,Тех_Движение!$D$2:$D$5111,$C4093,Тех_Движение!$B$2:$B$5111,"&lt;="&amp;K$3)-$F4093)))</f>
        <v>#VALUE!</v>
      </c>
      <c r="L4093" s="21" t="e">
        <f>IF(OR($B4093="",L$3&lt;$D4093+Настройки!$B$7),0,MAX(0,$E4093-MAX(0,SUMIFS(Тех_Движение!$G$2:$G$5111,Тех_Движение!$D$2:$D$5111,$C4093,Тех_Движение!$B$2:$B$5111,"&lt;="&amp;L$3)-$F4093)))</f>
        <v>#VALUE!</v>
      </c>
      <c r="M4093" s="21" t="e">
        <f>IF(OR($B4093="",M$3&lt;$D4093+Настройки!$B$7),0,MAX(0,$E4093-MAX(0,SUMIFS(Тех_Движение!$G$2:$G$5111,Тех_Движение!$D$2:$D$5111,$C4093,Тех_Движение!$B$2:$B$5111,"&lt;="&amp;M$3)-$F4093)))</f>
        <v>#VALUE!</v>
      </c>
      <c r="N4093" s="21" t="e">
        <f>IF(OR($B4093="",N$3&lt;$D4093+Настройки!$B$7),0,MAX(0,$E4093-MAX(0,SUMIFS(Тех_Движение!$G$2:$G$5111,Тех_Движение!$D$2:$D$5111,$C4093,Тех_Движение!$B$2:$B$5111,"&lt;="&amp;N$3)-$F4093)))</f>
        <v>#VALUE!</v>
      </c>
      <c r="O4093" s="21" t="e">
        <f>IF(OR($B4093="",O$3&lt;$D4093+Настройки!$B$7),0,MAX(0,$E4093-MAX(0,SUMIFS(Тех_Движение!$G$2:$G$5111,Тех_Движение!$D$2:$D$5111,$C4093,Тех_Движение!$B$2:$B$5111,"&lt;="&amp;O$3)-$F4093)))</f>
        <v>#VALUE!</v>
      </c>
      <c r="P4093" s="21" t="e">
        <f>IF(OR($B4093="",P$3&lt;$D4093+Настройки!$B$7),0,MAX(0,$E4093-MAX(0,SUMIFS(Тех_Движение!$G$2:$G$5111,Тех_Движение!$D$2:$D$5111,$C4093,Тех_Движение!$B$2:$B$5111,"&lt;="&amp;P$3)-$F4093)))</f>
        <v>#VALUE!</v>
      </c>
      <c r="Q4093" s="21" t="e">
        <f>IF(OR($B4093="",Q$3&lt;$D4093+Настройки!$B$7),0,MAX(0,$E4093-MAX(0,SUMIFS(Тех_Движение!$G$2:$G$5111,Тех_Движение!$D$2:$D$5111,$C4093,Тех_Движение!$B$2:$B$5111,"&lt;="&amp;Q$3)-$F4093)))</f>
        <v>#VALUE!</v>
      </c>
      <c r="R4093" s="21" t="str">
        <f t="shared" si="190"/>
        <v/>
      </c>
      <c r="S4093" s="23" t="str">
        <f>IF($B4093="","",VLOOKUP($C4093,Настройки!$A$11:$L$17,9,FALSE))</f>
        <v/>
      </c>
      <c r="T4093" s="23" t="str">
        <f t="shared" si="191"/>
        <v/>
      </c>
    </row>
    <row r="4094" spans="1:20" x14ac:dyDescent="0.3">
      <c r="A4094" s="20">
        <f>Тех_Движение!$A$4091</f>
        <v>4090</v>
      </c>
      <c r="B4094" s="20" t="str">
        <f>IF(Тех_Движение!$F$4091&gt;0,Тех_Движение!$I$4091,"")</f>
        <v/>
      </c>
      <c r="C4094" s="20" t="str">
        <f>IF($B4094="","",Тех_Движение!$D$4091)</f>
        <v/>
      </c>
      <c r="D4094" s="9" t="str">
        <f>IF($B4094="","",Тех_Движение!$B$4091)</f>
        <v/>
      </c>
      <c r="E4094" s="21" t="str">
        <f>IF($B4094="","",Тех_Движение!$F$4091)</f>
        <v/>
      </c>
      <c r="F4094" s="21" t="str">
        <f>IF($B4094="","",SUMIFS($E$5:$E4093,$C$5:$C4093,$C4094))</f>
        <v/>
      </c>
      <c r="G4094" s="21" t="str">
        <f>IF($B4094="","",MAX(0,$E4094-MAX(0,SUMIFS(Тех_Движение!$G$2:$G$5111,Тех_Движение!$D$2:$D$5111,$C4094,Тех_Движение!$B$2:$B$5111,"&lt;="&amp;Настройки!$B$5-1)-$F4094)))</f>
        <v/>
      </c>
      <c r="H4094" s="21" t="str">
        <f>IF($B4094="","",IF(AND($D4094&gt;=Настройки!$B$5,$D4094&lt;=Настройки!$B$6),$E4094,0))</f>
        <v/>
      </c>
      <c r="I4094" s="21" t="str">
        <f t="shared" si="189"/>
        <v/>
      </c>
      <c r="J4094" s="21" t="str">
        <f>IF($B4094="","",MAX(0,$E4094-MAX(0,SUMIFS(Тех_Движение!$G$2:$G$5111,Тех_Движение!$D$2:$D$5111,$C4094,Тех_Движение!$B$2:$B$5111,"&lt;="&amp;Настройки!$B$6)-$F4094)))</f>
        <v/>
      </c>
      <c r="K4094" s="21" t="e">
        <f>IF(OR($B4094="",K$3&lt;$D4094+Настройки!$B$7),0,MAX(0,$E4094-MAX(0,SUMIFS(Тех_Движение!$G$2:$G$5111,Тех_Движение!$D$2:$D$5111,$C4094,Тех_Движение!$B$2:$B$5111,"&lt;="&amp;K$3)-$F4094)))</f>
        <v>#VALUE!</v>
      </c>
      <c r="L4094" s="21" t="e">
        <f>IF(OR($B4094="",L$3&lt;$D4094+Настройки!$B$7),0,MAX(0,$E4094-MAX(0,SUMIFS(Тех_Движение!$G$2:$G$5111,Тех_Движение!$D$2:$D$5111,$C4094,Тех_Движение!$B$2:$B$5111,"&lt;="&amp;L$3)-$F4094)))</f>
        <v>#VALUE!</v>
      </c>
      <c r="M4094" s="21" t="e">
        <f>IF(OR($B4094="",M$3&lt;$D4094+Настройки!$B$7),0,MAX(0,$E4094-MAX(0,SUMIFS(Тех_Движение!$G$2:$G$5111,Тех_Движение!$D$2:$D$5111,$C4094,Тех_Движение!$B$2:$B$5111,"&lt;="&amp;M$3)-$F4094)))</f>
        <v>#VALUE!</v>
      </c>
      <c r="N4094" s="21" t="e">
        <f>IF(OR($B4094="",N$3&lt;$D4094+Настройки!$B$7),0,MAX(0,$E4094-MAX(0,SUMIFS(Тех_Движение!$G$2:$G$5111,Тех_Движение!$D$2:$D$5111,$C4094,Тех_Движение!$B$2:$B$5111,"&lt;="&amp;N$3)-$F4094)))</f>
        <v>#VALUE!</v>
      </c>
      <c r="O4094" s="21" t="e">
        <f>IF(OR($B4094="",O$3&lt;$D4094+Настройки!$B$7),0,MAX(0,$E4094-MAX(0,SUMIFS(Тех_Движение!$G$2:$G$5111,Тех_Движение!$D$2:$D$5111,$C4094,Тех_Движение!$B$2:$B$5111,"&lt;="&amp;O$3)-$F4094)))</f>
        <v>#VALUE!</v>
      </c>
      <c r="P4094" s="21" t="e">
        <f>IF(OR($B4094="",P$3&lt;$D4094+Настройки!$B$7),0,MAX(0,$E4094-MAX(0,SUMIFS(Тех_Движение!$G$2:$G$5111,Тех_Движение!$D$2:$D$5111,$C4094,Тех_Движение!$B$2:$B$5111,"&lt;="&amp;P$3)-$F4094)))</f>
        <v>#VALUE!</v>
      </c>
      <c r="Q4094" s="21" t="e">
        <f>IF(OR($B4094="",Q$3&lt;$D4094+Настройки!$B$7),0,MAX(0,$E4094-MAX(0,SUMIFS(Тех_Движение!$G$2:$G$5111,Тех_Движение!$D$2:$D$5111,$C4094,Тех_Движение!$B$2:$B$5111,"&lt;="&amp;Q$3)-$F4094)))</f>
        <v>#VALUE!</v>
      </c>
      <c r="R4094" s="21" t="str">
        <f t="shared" si="190"/>
        <v/>
      </c>
      <c r="S4094" s="23" t="str">
        <f>IF($B4094="","",VLOOKUP($C4094,Настройки!$A$11:$L$17,9,FALSE))</f>
        <v/>
      </c>
      <c r="T4094" s="23" t="str">
        <f t="shared" si="191"/>
        <v/>
      </c>
    </row>
    <row r="4095" spans="1:20" x14ac:dyDescent="0.3">
      <c r="A4095" s="20">
        <f>Тех_Движение!$A$4092</f>
        <v>4091</v>
      </c>
      <c r="B4095" s="20" t="str">
        <f>IF(Тех_Движение!$F$4092&gt;0,Тех_Движение!$I$4092,"")</f>
        <v/>
      </c>
      <c r="C4095" s="20" t="str">
        <f>IF($B4095="","",Тех_Движение!$D$4092)</f>
        <v/>
      </c>
      <c r="D4095" s="9" t="str">
        <f>IF($B4095="","",Тех_Движение!$B$4092)</f>
        <v/>
      </c>
      <c r="E4095" s="21" t="str">
        <f>IF($B4095="","",Тех_Движение!$F$4092)</f>
        <v/>
      </c>
      <c r="F4095" s="21" t="str">
        <f>IF($B4095="","",SUMIFS($E$5:$E4094,$C$5:$C4094,$C4095))</f>
        <v/>
      </c>
      <c r="G4095" s="21" t="str">
        <f>IF($B4095="","",MAX(0,$E4095-MAX(0,SUMIFS(Тех_Движение!$G$2:$G$5111,Тех_Движение!$D$2:$D$5111,$C4095,Тех_Движение!$B$2:$B$5111,"&lt;="&amp;Настройки!$B$5-1)-$F4095)))</f>
        <v/>
      </c>
      <c r="H4095" s="21" t="str">
        <f>IF($B4095="","",IF(AND($D4095&gt;=Настройки!$B$5,$D4095&lt;=Настройки!$B$6),$E4095,0))</f>
        <v/>
      </c>
      <c r="I4095" s="21" t="str">
        <f t="shared" si="189"/>
        <v/>
      </c>
      <c r="J4095" s="21" t="str">
        <f>IF($B4095="","",MAX(0,$E4095-MAX(0,SUMIFS(Тех_Движение!$G$2:$G$5111,Тех_Движение!$D$2:$D$5111,$C4095,Тех_Движение!$B$2:$B$5111,"&lt;="&amp;Настройки!$B$6)-$F4095)))</f>
        <v/>
      </c>
      <c r="K4095" s="21" t="e">
        <f>IF(OR($B4095="",K$3&lt;$D4095+Настройки!$B$7),0,MAX(0,$E4095-MAX(0,SUMIFS(Тех_Движение!$G$2:$G$5111,Тех_Движение!$D$2:$D$5111,$C4095,Тех_Движение!$B$2:$B$5111,"&lt;="&amp;K$3)-$F4095)))</f>
        <v>#VALUE!</v>
      </c>
      <c r="L4095" s="21" t="e">
        <f>IF(OR($B4095="",L$3&lt;$D4095+Настройки!$B$7),0,MAX(0,$E4095-MAX(0,SUMIFS(Тех_Движение!$G$2:$G$5111,Тех_Движение!$D$2:$D$5111,$C4095,Тех_Движение!$B$2:$B$5111,"&lt;="&amp;L$3)-$F4095)))</f>
        <v>#VALUE!</v>
      </c>
      <c r="M4095" s="21" t="e">
        <f>IF(OR($B4095="",M$3&lt;$D4095+Настройки!$B$7),0,MAX(0,$E4095-MAX(0,SUMIFS(Тех_Движение!$G$2:$G$5111,Тех_Движение!$D$2:$D$5111,$C4095,Тех_Движение!$B$2:$B$5111,"&lt;="&amp;M$3)-$F4095)))</f>
        <v>#VALUE!</v>
      </c>
      <c r="N4095" s="21" t="e">
        <f>IF(OR($B4095="",N$3&lt;$D4095+Настройки!$B$7),0,MAX(0,$E4095-MAX(0,SUMIFS(Тех_Движение!$G$2:$G$5111,Тех_Движение!$D$2:$D$5111,$C4095,Тех_Движение!$B$2:$B$5111,"&lt;="&amp;N$3)-$F4095)))</f>
        <v>#VALUE!</v>
      </c>
      <c r="O4095" s="21" t="e">
        <f>IF(OR($B4095="",O$3&lt;$D4095+Настройки!$B$7),0,MAX(0,$E4095-MAX(0,SUMIFS(Тех_Движение!$G$2:$G$5111,Тех_Движение!$D$2:$D$5111,$C4095,Тех_Движение!$B$2:$B$5111,"&lt;="&amp;O$3)-$F4095)))</f>
        <v>#VALUE!</v>
      </c>
      <c r="P4095" s="21" t="e">
        <f>IF(OR($B4095="",P$3&lt;$D4095+Настройки!$B$7),0,MAX(0,$E4095-MAX(0,SUMIFS(Тех_Движение!$G$2:$G$5111,Тех_Движение!$D$2:$D$5111,$C4095,Тех_Движение!$B$2:$B$5111,"&lt;="&amp;P$3)-$F4095)))</f>
        <v>#VALUE!</v>
      </c>
      <c r="Q4095" s="21" t="e">
        <f>IF(OR($B4095="",Q$3&lt;$D4095+Настройки!$B$7),0,MAX(0,$E4095-MAX(0,SUMIFS(Тех_Движение!$G$2:$G$5111,Тех_Движение!$D$2:$D$5111,$C4095,Тех_Движение!$B$2:$B$5111,"&lt;="&amp;Q$3)-$F4095)))</f>
        <v>#VALUE!</v>
      </c>
      <c r="R4095" s="21" t="str">
        <f t="shared" si="190"/>
        <v/>
      </c>
      <c r="S4095" s="23" t="str">
        <f>IF($B4095="","",VLOOKUP($C4095,Настройки!$A$11:$L$17,9,FALSE))</f>
        <v/>
      </c>
      <c r="T4095" s="23" t="str">
        <f t="shared" si="191"/>
        <v/>
      </c>
    </row>
    <row r="4096" spans="1:20" x14ac:dyDescent="0.3">
      <c r="A4096" s="20">
        <f>Тех_Движение!$A$4093</f>
        <v>4092</v>
      </c>
      <c r="B4096" s="20" t="str">
        <f>IF(Тех_Движение!$F$4093&gt;0,Тех_Движение!$I$4093,"")</f>
        <v/>
      </c>
      <c r="C4096" s="20" t="str">
        <f>IF($B4096="","",Тех_Движение!$D$4093)</f>
        <v/>
      </c>
      <c r="D4096" s="9" t="str">
        <f>IF($B4096="","",Тех_Движение!$B$4093)</f>
        <v/>
      </c>
      <c r="E4096" s="21" t="str">
        <f>IF($B4096="","",Тех_Движение!$F$4093)</f>
        <v/>
      </c>
      <c r="F4096" s="21" t="str">
        <f>IF($B4096="","",SUMIFS($E$5:$E4095,$C$5:$C4095,$C4096))</f>
        <v/>
      </c>
      <c r="G4096" s="21" t="str">
        <f>IF($B4096="","",MAX(0,$E4096-MAX(0,SUMIFS(Тех_Движение!$G$2:$G$5111,Тех_Движение!$D$2:$D$5111,$C4096,Тех_Движение!$B$2:$B$5111,"&lt;="&amp;Настройки!$B$5-1)-$F4096)))</f>
        <v/>
      </c>
      <c r="H4096" s="21" t="str">
        <f>IF($B4096="","",IF(AND($D4096&gt;=Настройки!$B$5,$D4096&lt;=Настройки!$B$6),$E4096,0))</f>
        <v/>
      </c>
      <c r="I4096" s="21" t="str">
        <f t="shared" si="189"/>
        <v/>
      </c>
      <c r="J4096" s="21" t="str">
        <f>IF($B4096="","",MAX(0,$E4096-MAX(0,SUMIFS(Тех_Движение!$G$2:$G$5111,Тех_Движение!$D$2:$D$5111,$C4096,Тех_Движение!$B$2:$B$5111,"&lt;="&amp;Настройки!$B$6)-$F4096)))</f>
        <v/>
      </c>
      <c r="K4096" s="21" t="e">
        <f>IF(OR($B4096="",K$3&lt;$D4096+Настройки!$B$7),0,MAX(0,$E4096-MAX(0,SUMIFS(Тех_Движение!$G$2:$G$5111,Тех_Движение!$D$2:$D$5111,$C4096,Тех_Движение!$B$2:$B$5111,"&lt;="&amp;K$3)-$F4096)))</f>
        <v>#VALUE!</v>
      </c>
      <c r="L4096" s="21" t="e">
        <f>IF(OR($B4096="",L$3&lt;$D4096+Настройки!$B$7),0,MAX(0,$E4096-MAX(0,SUMIFS(Тех_Движение!$G$2:$G$5111,Тех_Движение!$D$2:$D$5111,$C4096,Тех_Движение!$B$2:$B$5111,"&lt;="&amp;L$3)-$F4096)))</f>
        <v>#VALUE!</v>
      </c>
      <c r="M4096" s="21" t="e">
        <f>IF(OR($B4096="",M$3&lt;$D4096+Настройки!$B$7),0,MAX(0,$E4096-MAX(0,SUMIFS(Тех_Движение!$G$2:$G$5111,Тех_Движение!$D$2:$D$5111,$C4096,Тех_Движение!$B$2:$B$5111,"&lt;="&amp;M$3)-$F4096)))</f>
        <v>#VALUE!</v>
      </c>
      <c r="N4096" s="21" t="e">
        <f>IF(OR($B4096="",N$3&lt;$D4096+Настройки!$B$7),0,MAX(0,$E4096-MAX(0,SUMIFS(Тех_Движение!$G$2:$G$5111,Тех_Движение!$D$2:$D$5111,$C4096,Тех_Движение!$B$2:$B$5111,"&lt;="&amp;N$3)-$F4096)))</f>
        <v>#VALUE!</v>
      </c>
      <c r="O4096" s="21" t="e">
        <f>IF(OR($B4096="",O$3&lt;$D4096+Настройки!$B$7),0,MAX(0,$E4096-MAX(0,SUMIFS(Тех_Движение!$G$2:$G$5111,Тех_Движение!$D$2:$D$5111,$C4096,Тех_Движение!$B$2:$B$5111,"&lt;="&amp;O$3)-$F4096)))</f>
        <v>#VALUE!</v>
      </c>
      <c r="P4096" s="21" t="e">
        <f>IF(OR($B4096="",P$3&lt;$D4096+Настройки!$B$7),0,MAX(0,$E4096-MAX(0,SUMIFS(Тех_Движение!$G$2:$G$5111,Тех_Движение!$D$2:$D$5111,$C4096,Тех_Движение!$B$2:$B$5111,"&lt;="&amp;P$3)-$F4096)))</f>
        <v>#VALUE!</v>
      </c>
      <c r="Q4096" s="21" t="e">
        <f>IF(OR($B4096="",Q$3&lt;$D4096+Настройки!$B$7),0,MAX(0,$E4096-MAX(0,SUMIFS(Тех_Движение!$G$2:$G$5111,Тех_Движение!$D$2:$D$5111,$C4096,Тех_Движение!$B$2:$B$5111,"&lt;="&amp;Q$3)-$F4096)))</f>
        <v>#VALUE!</v>
      </c>
      <c r="R4096" s="21" t="str">
        <f t="shared" si="190"/>
        <v/>
      </c>
      <c r="S4096" s="23" t="str">
        <f>IF($B4096="","",VLOOKUP($C4096,Настройки!$A$11:$L$17,9,FALSE))</f>
        <v/>
      </c>
      <c r="T4096" s="23" t="str">
        <f t="shared" si="191"/>
        <v/>
      </c>
    </row>
    <row r="4097" spans="1:20" x14ac:dyDescent="0.3">
      <c r="A4097" s="20">
        <f>Тех_Движение!$A$4094</f>
        <v>4093</v>
      </c>
      <c r="B4097" s="20" t="str">
        <f>IF(Тех_Движение!$F$4094&gt;0,Тех_Движение!$I$4094,"")</f>
        <v/>
      </c>
      <c r="C4097" s="20" t="str">
        <f>IF($B4097="","",Тех_Движение!$D$4094)</f>
        <v/>
      </c>
      <c r="D4097" s="9" t="str">
        <f>IF($B4097="","",Тех_Движение!$B$4094)</f>
        <v/>
      </c>
      <c r="E4097" s="21" t="str">
        <f>IF($B4097="","",Тех_Движение!$F$4094)</f>
        <v/>
      </c>
      <c r="F4097" s="21" t="str">
        <f>IF($B4097="","",SUMIFS($E$5:$E4096,$C$5:$C4096,$C4097))</f>
        <v/>
      </c>
      <c r="G4097" s="21" t="str">
        <f>IF($B4097="","",MAX(0,$E4097-MAX(0,SUMIFS(Тех_Движение!$G$2:$G$5111,Тех_Движение!$D$2:$D$5111,$C4097,Тех_Движение!$B$2:$B$5111,"&lt;="&amp;Настройки!$B$5-1)-$F4097)))</f>
        <v/>
      </c>
      <c r="H4097" s="21" t="str">
        <f>IF($B4097="","",IF(AND($D4097&gt;=Настройки!$B$5,$D4097&lt;=Настройки!$B$6),$E4097,0))</f>
        <v/>
      </c>
      <c r="I4097" s="21" t="str">
        <f t="shared" si="189"/>
        <v/>
      </c>
      <c r="J4097" s="21" t="str">
        <f>IF($B4097="","",MAX(0,$E4097-MAX(0,SUMIFS(Тех_Движение!$G$2:$G$5111,Тех_Движение!$D$2:$D$5111,$C4097,Тех_Движение!$B$2:$B$5111,"&lt;="&amp;Настройки!$B$6)-$F4097)))</f>
        <v/>
      </c>
      <c r="K4097" s="21" t="e">
        <f>IF(OR($B4097="",K$3&lt;$D4097+Настройки!$B$7),0,MAX(0,$E4097-MAX(0,SUMIFS(Тех_Движение!$G$2:$G$5111,Тех_Движение!$D$2:$D$5111,$C4097,Тех_Движение!$B$2:$B$5111,"&lt;="&amp;K$3)-$F4097)))</f>
        <v>#VALUE!</v>
      </c>
      <c r="L4097" s="21" t="e">
        <f>IF(OR($B4097="",L$3&lt;$D4097+Настройки!$B$7),0,MAX(0,$E4097-MAX(0,SUMIFS(Тех_Движение!$G$2:$G$5111,Тех_Движение!$D$2:$D$5111,$C4097,Тех_Движение!$B$2:$B$5111,"&lt;="&amp;L$3)-$F4097)))</f>
        <v>#VALUE!</v>
      </c>
      <c r="M4097" s="21" t="e">
        <f>IF(OR($B4097="",M$3&lt;$D4097+Настройки!$B$7),0,MAX(0,$E4097-MAX(0,SUMIFS(Тех_Движение!$G$2:$G$5111,Тех_Движение!$D$2:$D$5111,$C4097,Тех_Движение!$B$2:$B$5111,"&lt;="&amp;M$3)-$F4097)))</f>
        <v>#VALUE!</v>
      </c>
      <c r="N4097" s="21" t="e">
        <f>IF(OR($B4097="",N$3&lt;$D4097+Настройки!$B$7),0,MAX(0,$E4097-MAX(0,SUMIFS(Тех_Движение!$G$2:$G$5111,Тех_Движение!$D$2:$D$5111,$C4097,Тех_Движение!$B$2:$B$5111,"&lt;="&amp;N$3)-$F4097)))</f>
        <v>#VALUE!</v>
      </c>
      <c r="O4097" s="21" t="e">
        <f>IF(OR($B4097="",O$3&lt;$D4097+Настройки!$B$7),0,MAX(0,$E4097-MAX(0,SUMIFS(Тех_Движение!$G$2:$G$5111,Тех_Движение!$D$2:$D$5111,$C4097,Тех_Движение!$B$2:$B$5111,"&lt;="&amp;O$3)-$F4097)))</f>
        <v>#VALUE!</v>
      </c>
      <c r="P4097" s="21" t="e">
        <f>IF(OR($B4097="",P$3&lt;$D4097+Настройки!$B$7),0,MAX(0,$E4097-MAX(0,SUMIFS(Тех_Движение!$G$2:$G$5111,Тех_Движение!$D$2:$D$5111,$C4097,Тех_Движение!$B$2:$B$5111,"&lt;="&amp;P$3)-$F4097)))</f>
        <v>#VALUE!</v>
      </c>
      <c r="Q4097" s="21" t="e">
        <f>IF(OR($B4097="",Q$3&lt;$D4097+Настройки!$B$7),0,MAX(0,$E4097-MAX(0,SUMIFS(Тех_Движение!$G$2:$G$5111,Тех_Движение!$D$2:$D$5111,$C4097,Тех_Движение!$B$2:$B$5111,"&lt;="&amp;Q$3)-$F4097)))</f>
        <v>#VALUE!</v>
      </c>
      <c r="R4097" s="21" t="str">
        <f t="shared" si="190"/>
        <v/>
      </c>
      <c r="S4097" s="23" t="str">
        <f>IF($B4097="","",VLOOKUP($C4097,Настройки!$A$11:$L$17,9,FALSE))</f>
        <v/>
      </c>
      <c r="T4097" s="23" t="str">
        <f t="shared" si="191"/>
        <v/>
      </c>
    </row>
    <row r="4098" spans="1:20" x14ac:dyDescent="0.3">
      <c r="A4098" s="20">
        <f>Тех_Движение!$A$4095</f>
        <v>4094</v>
      </c>
      <c r="B4098" s="20" t="str">
        <f>IF(Тех_Движение!$F$4095&gt;0,Тех_Движение!$I$4095,"")</f>
        <v/>
      </c>
      <c r="C4098" s="20" t="str">
        <f>IF($B4098="","",Тех_Движение!$D$4095)</f>
        <v/>
      </c>
      <c r="D4098" s="9" t="str">
        <f>IF($B4098="","",Тех_Движение!$B$4095)</f>
        <v/>
      </c>
      <c r="E4098" s="21" t="str">
        <f>IF($B4098="","",Тех_Движение!$F$4095)</f>
        <v/>
      </c>
      <c r="F4098" s="21" t="str">
        <f>IF($B4098="","",SUMIFS($E$5:$E4097,$C$5:$C4097,$C4098))</f>
        <v/>
      </c>
      <c r="G4098" s="21" t="str">
        <f>IF($B4098="","",MAX(0,$E4098-MAX(0,SUMIFS(Тех_Движение!$G$2:$G$5111,Тех_Движение!$D$2:$D$5111,$C4098,Тех_Движение!$B$2:$B$5111,"&lt;="&amp;Настройки!$B$5-1)-$F4098)))</f>
        <v/>
      </c>
      <c r="H4098" s="21" t="str">
        <f>IF($B4098="","",IF(AND($D4098&gt;=Настройки!$B$5,$D4098&lt;=Настройки!$B$6),$E4098,0))</f>
        <v/>
      </c>
      <c r="I4098" s="21" t="str">
        <f t="shared" si="189"/>
        <v/>
      </c>
      <c r="J4098" s="21" t="str">
        <f>IF($B4098="","",MAX(0,$E4098-MAX(0,SUMIFS(Тех_Движение!$G$2:$G$5111,Тех_Движение!$D$2:$D$5111,$C4098,Тех_Движение!$B$2:$B$5111,"&lt;="&amp;Настройки!$B$6)-$F4098)))</f>
        <v/>
      </c>
      <c r="K4098" s="21" t="e">
        <f>IF(OR($B4098="",K$3&lt;$D4098+Настройки!$B$7),0,MAX(0,$E4098-MAX(0,SUMIFS(Тех_Движение!$G$2:$G$5111,Тех_Движение!$D$2:$D$5111,$C4098,Тех_Движение!$B$2:$B$5111,"&lt;="&amp;K$3)-$F4098)))</f>
        <v>#VALUE!</v>
      </c>
      <c r="L4098" s="21" t="e">
        <f>IF(OR($B4098="",L$3&lt;$D4098+Настройки!$B$7),0,MAX(0,$E4098-MAX(0,SUMIFS(Тех_Движение!$G$2:$G$5111,Тех_Движение!$D$2:$D$5111,$C4098,Тех_Движение!$B$2:$B$5111,"&lt;="&amp;L$3)-$F4098)))</f>
        <v>#VALUE!</v>
      </c>
      <c r="M4098" s="21" t="e">
        <f>IF(OR($B4098="",M$3&lt;$D4098+Настройки!$B$7),0,MAX(0,$E4098-MAX(0,SUMIFS(Тех_Движение!$G$2:$G$5111,Тех_Движение!$D$2:$D$5111,$C4098,Тех_Движение!$B$2:$B$5111,"&lt;="&amp;M$3)-$F4098)))</f>
        <v>#VALUE!</v>
      </c>
      <c r="N4098" s="21" t="e">
        <f>IF(OR($B4098="",N$3&lt;$D4098+Настройки!$B$7),0,MAX(0,$E4098-MAX(0,SUMIFS(Тех_Движение!$G$2:$G$5111,Тех_Движение!$D$2:$D$5111,$C4098,Тех_Движение!$B$2:$B$5111,"&lt;="&amp;N$3)-$F4098)))</f>
        <v>#VALUE!</v>
      </c>
      <c r="O4098" s="21" t="e">
        <f>IF(OR($B4098="",O$3&lt;$D4098+Настройки!$B$7),0,MAX(0,$E4098-MAX(0,SUMIFS(Тех_Движение!$G$2:$G$5111,Тех_Движение!$D$2:$D$5111,$C4098,Тех_Движение!$B$2:$B$5111,"&lt;="&amp;O$3)-$F4098)))</f>
        <v>#VALUE!</v>
      </c>
      <c r="P4098" s="21" t="e">
        <f>IF(OR($B4098="",P$3&lt;$D4098+Настройки!$B$7),0,MAX(0,$E4098-MAX(0,SUMIFS(Тех_Движение!$G$2:$G$5111,Тех_Движение!$D$2:$D$5111,$C4098,Тех_Движение!$B$2:$B$5111,"&lt;="&amp;P$3)-$F4098)))</f>
        <v>#VALUE!</v>
      </c>
      <c r="Q4098" s="21" t="e">
        <f>IF(OR($B4098="",Q$3&lt;$D4098+Настройки!$B$7),0,MAX(0,$E4098-MAX(0,SUMIFS(Тех_Движение!$G$2:$G$5111,Тех_Движение!$D$2:$D$5111,$C4098,Тех_Движение!$B$2:$B$5111,"&lt;="&amp;Q$3)-$F4098)))</f>
        <v>#VALUE!</v>
      </c>
      <c r="R4098" s="21" t="str">
        <f t="shared" si="190"/>
        <v/>
      </c>
      <c r="S4098" s="23" t="str">
        <f>IF($B4098="","",VLOOKUP($C4098,Настройки!$A$11:$L$17,9,FALSE))</f>
        <v/>
      </c>
      <c r="T4098" s="23" t="str">
        <f t="shared" si="191"/>
        <v/>
      </c>
    </row>
    <row r="4099" spans="1:20" x14ac:dyDescent="0.3">
      <c r="A4099" s="20">
        <f>Тех_Движение!$A$4096</f>
        <v>4095</v>
      </c>
      <c r="B4099" s="20" t="str">
        <f>IF(Тех_Движение!$F$4096&gt;0,Тех_Движение!$I$4096,"")</f>
        <v/>
      </c>
      <c r="C4099" s="20" t="str">
        <f>IF($B4099="","",Тех_Движение!$D$4096)</f>
        <v/>
      </c>
      <c r="D4099" s="9" t="str">
        <f>IF($B4099="","",Тех_Движение!$B$4096)</f>
        <v/>
      </c>
      <c r="E4099" s="21" t="str">
        <f>IF($B4099="","",Тех_Движение!$F$4096)</f>
        <v/>
      </c>
      <c r="F4099" s="21" t="str">
        <f>IF($B4099="","",SUMIFS($E$5:$E4098,$C$5:$C4098,$C4099))</f>
        <v/>
      </c>
      <c r="G4099" s="21" t="str">
        <f>IF($B4099="","",MAX(0,$E4099-MAX(0,SUMIFS(Тех_Движение!$G$2:$G$5111,Тех_Движение!$D$2:$D$5111,$C4099,Тех_Движение!$B$2:$B$5111,"&lt;="&amp;Настройки!$B$5-1)-$F4099)))</f>
        <v/>
      </c>
      <c r="H4099" s="21" t="str">
        <f>IF($B4099="","",IF(AND($D4099&gt;=Настройки!$B$5,$D4099&lt;=Настройки!$B$6),$E4099,0))</f>
        <v/>
      </c>
      <c r="I4099" s="21" t="str">
        <f t="shared" si="189"/>
        <v/>
      </c>
      <c r="J4099" s="21" t="str">
        <f>IF($B4099="","",MAX(0,$E4099-MAX(0,SUMIFS(Тех_Движение!$G$2:$G$5111,Тех_Движение!$D$2:$D$5111,$C4099,Тех_Движение!$B$2:$B$5111,"&lt;="&amp;Настройки!$B$6)-$F4099)))</f>
        <v/>
      </c>
      <c r="K4099" s="21" t="e">
        <f>IF(OR($B4099="",K$3&lt;$D4099+Настройки!$B$7),0,MAX(0,$E4099-MAX(0,SUMIFS(Тех_Движение!$G$2:$G$5111,Тех_Движение!$D$2:$D$5111,$C4099,Тех_Движение!$B$2:$B$5111,"&lt;="&amp;K$3)-$F4099)))</f>
        <v>#VALUE!</v>
      </c>
      <c r="L4099" s="21" t="e">
        <f>IF(OR($B4099="",L$3&lt;$D4099+Настройки!$B$7),0,MAX(0,$E4099-MAX(0,SUMIFS(Тех_Движение!$G$2:$G$5111,Тех_Движение!$D$2:$D$5111,$C4099,Тех_Движение!$B$2:$B$5111,"&lt;="&amp;L$3)-$F4099)))</f>
        <v>#VALUE!</v>
      </c>
      <c r="M4099" s="21" t="e">
        <f>IF(OR($B4099="",M$3&lt;$D4099+Настройки!$B$7),0,MAX(0,$E4099-MAX(0,SUMIFS(Тех_Движение!$G$2:$G$5111,Тех_Движение!$D$2:$D$5111,$C4099,Тех_Движение!$B$2:$B$5111,"&lt;="&amp;M$3)-$F4099)))</f>
        <v>#VALUE!</v>
      </c>
      <c r="N4099" s="21" t="e">
        <f>IF(OR($B4099="",N$3&lt;$D4099+Настройки!$B$7),0,MAX(0,$E4099-MAX(0,SUMIFS(Тех_Движение!$G$2:$G$5111,Тех_Движение!$D$2:$D$5111,$C4099,Тех_Движение!$B$2:$B$5111,"&lt;="&amp;N$3)-$F4099)))</f>
        <v>#VALUE!</v>
      </c>
      <c r="O4099" s="21" t="e">
        <f>IF(OR($B4099="",O$3&lt;$D4099+Настройки!$B$7),0,MAX(0,$E4099-MAX(0,SUMIFS(Тех_Движение!$G$2:$G$5111,Тех_Движение!$D$2:$D$5111,$C4099,Тех_Движение!$B$2:$B$5111,"&lt;="&amp;O$3)-$F4099)))</f>
        <v>#VALUE!</v>
      </c>
      <c r="P4099" s="21" t="e">
        <f>IF(OR($B4099="",P$3&lt;$D4099+Настройки!$B$7),0,MAX(0,$E4099-MAX(0,SUMIFS(Тех_Движение!$G$2:$G$5111,Тех_Движение!$D$2:$D$5111,$C4099,Тех_Движение!$B$2:$B$5111,"&lt;="&amp;P$3)-$F4099)))</f>
        <v>#VALUE!</v>
      </c>
      <c r="Q4099" s="21" t="e">
        <f>IF(OR($B4099="",Q$3&lt;$D4099+Настройки!$B$7),0,MAX(0,$E4099-MAX(0,SUMIFS(Тех_Движение!$G$2:$G$5111,Тех_Движение!$D$2:$D$5111,$C4099,Тех_Движение!$B$2:$B$5111,"&lt;="&amp;Q$3)-$F4099)))</f>
        <v>#VALUE!</v>
      </c>
      <c r="R4099" s="21" t="str">
        <f t="shared" si="190"/>
        <v/>
      </c>
      <c r="S4099" s="23" t="str">
        <f>IF($B4099="","",VLOOKUP($C4099,Настройки!$A$11:$L$17,9,FALSE))</f>
        <v/>
      </c>
      <c r="T4099" s="23" t="str">
        <f t="shared" si="191"/>
        <v/>
      </c>
    </row>
    <row r="4100" spans="1:20" x14ac:dyDescent="0.3">
      <c r="A4100" s="20">
        <f>Тех_Движение!$A$4097</f>
        <v>4096</v>
      </c>
      <c r="B4100" s="20" t="str">
        <f>IF(Тех_Движение!$F$4097&gt;0,Тех_Движение!$I$4097,"")</f>
        <v/>
      </c>
      <c r="C4100" s="20" t="str">
        <f>IF($B4100="","",Тех_Движение!$D$4097)</f>
        <v/>
      </c>
      <c r="D4100" s="9" t="str">
        <f>IF($B4100="","",Тех_Движение!$B$4097)</f>
        <v/>
      </c>
      <c r="E4100" s="21" t="str">
        <f>IF($B4100="","",Тех_Движение!$F$4097)</f>
        <v/>
      </c>
      <c r="F4100" s="21" t="str">
        <f>IF($B4100="","",SUMIFS($E$5:$E4099,$C$5:$C4099,$C4100))</f>
        <v/>
      </c>
      <c r="G4100" s="21" t="str">
        <f>IF($B4100="","",MAX(0,$E4100-MAX(0,SUMIFS(Тех_Движение!$G$2:$G$5111,Тех_Движение!$D$2:$D$5111,$C4100,Тех_Движение!$B$2:$B$5111,"&lt;="&amp;Настройки!$B$5-1)-$F4100)))</f>
        <v/>
      </c>
      <c r="H4100" s="21" t="str">
        <f>IF($B4100="","",IF(AND($D4100&gt;=Настройки!$B$5,$D4100&lt;=Настройки!$B$6),$E4100,0))</f>
        <v/>
      </c>
      <c r="I4100" s="21" t="str">
        <f t="shared" si="189"/>
        <v/>
      </c>
      <c r="J4100" s="21" t="str">
        <f>IF($B4100="","",MAX(0,$E4100-MAX(0,SUMIFS(Тех_Движение!$G$2:$G$5111,Тех_Движение!$D$2:$D$5111,$C4100,Тех_Движение!$B$2:$B$5111,"&lt;="&amp;Настройки!$B$6)-$F4100)))</f>
        <v/>
      </c>
      <c r="K4100" s="21" t="e">
        <f>IF(OR($B4100="",K$3&lt;$D4100+Настройки!$B$7),0,MAX(0,$E4100-MAX(0,SUMIFS(Тех_Движение!$G$2:$G$5111,Тех_Движение!$D$2:$D$5111,$C4100,Тех_Движение!$B$2:$B$5111,"&lt;="&amp;K$3)-$F4100)))</f>
        <v>#VALUE!</v>
      </c>
      <c r="L4100" s="21" t="e">
        <f>IF(OR($B4100="",L$3&lt;$D4100+Настройки!$B$7),0,MAX(0,$E4100-MAX(0,SUMIFS(Тех_Движение!$G$2:$G$5111,Тех_Движение!$D$2:$D$5111,$C4100,Тех_Движение!$B$2:$B$5111,"&lt;="&amp;L$3)-$F4100)))</f>
        <v>#VALUE!</v>
      </c>
      <c r="M4100" s="21" t="e">
        <f>IF(OR($B4100="",M$3&lt;$D4100+Настройки!$B$7),0,MAX(0,$E4100-MAX(0,SUMIFS(Тех_Движение!$G$2:$G$5111,Тех_Движение!$D$2:$D$5111,$C4100,Тех_Движение!$B$2:$B$5111,"&lt;="&amp;M$3)-$F4100)))</f>
        <v>#VALUE!</v>
      </c>
      <c r="N4100" s="21" t="e">
        <f>IF(OR($B4100="",N$3&lt;$D4100+Настройки!$B$7),0,MAX(0,$E4100-MAX(0,SUMIFS(Тех_Движение!$G$2:$G$5111,Тех_Движение!$D$2:$D$5111,$C4100,Тех_Движение!$B$2:$B$5111,"&lt;="&amp;N$3)-$F4100)))</f>
        <v>#VALUE!</v>
      </c>
      <c r="O4100" s="21" t="e">
        <f>IF(OR($B4100="",O$3&lt;$D4100+Настройки!$B$7),0,MAX(0,$E4100-MAX(0,SUMIFS(Тех_Движение!$G$2:$G$5111,Тех_Движение!$D$2:$D$5111,$C4100,Тех_Движение!$B$2:$B$5111,"&lt;="&amp;O$3)-$F4100)))</f>
        <v>#VALUE!</v>
      </c>
      <c r="P4100" s="21" t="e">
        <f>IF(OR($B4100="",P$3&lt;$D4100+Настройки!$B$7),0,MAX(0,$E4100-MAX(0,SUMIFS(Тех_Движение!$G$2:$G$5111,Тех_Движение!$D$2:$D$5111,$C4100,Тех_Движение!$B$2:$B$5111,"&lt;="&amp;P$3)-$F4100)))</f>
        <v>#VALUE!</v>
      </c>
      <c r="Q4100" s="21" t="e">
        <f>IF(OR($B4100="",Q$3&lt;$D4100+Настройки!$B$7),0,MAX(0,$E4100-MAX(0,SUMIFS(Тех_Движение!$G$2:$G$5111,Тех_Движение!$D$2:$D$5111,$C4100,Тех_Движение!$B$2:$B$5111,"&lt;="&amp;Q$3)-$F4100)))</f>
        <v>#VALUE!</v>
      </c>
      <c r="R4100" s="21" t="str">
        <f t="shared" si="190"/>
        <v/>
      </c>
      <c r="S4100" s="23" t="str">
        <f>IF($B4100="","",VLOOKUP($C4100,Настройки!$A$11:$L$17,9,FALSE))</f>
        <v/>
      </c>
      <c r="T4100" s="23" t="str">
        <f t="shared" si="191"/>
        <v/>
      </c>
    </row>
    <row r="4101" spans="1:20" x14ac:dyDescent="0.3">
      <c r="A4101" s="20">
        <f>Тех_Движение!$A$4098</f>
        <v>4097</v>
      </c>
      <c r="B4101" s="20" t="str">
        <f>IF(Тех_Движение!$F$4098&gt;0,Тех_Движение!$I$4098,"")</f>
        <v/>
      </c>
      <c r="C4101" s="20" t="str">
        <f>IF($B4101="","",Тех_Движение!$D$4098)</f>
        <v/>
      </c>
      <c r="D4101" s="9" t="str">
        <f>IF($B4101="","",Тех_Движение!$B$4098)</f>
        <v/>
      </c>
      <c r="E4101" s="21" t="str">
        <f>IF($B4101="","",Тех_Движение!$F$4098)</f>
        <v/>
      </c>
      <c r="F4101" s="21" t="str">
        <f>IF($B4101="","",SUMIFS($E$5:$E4100,$C$5:$C4100,$C4101))</f>
        <v/>
      </c>
      <c r="G4101" s="21" t="str">
        <f>IF($B4101="","",MAX(0,$E4101-MAX(0,SUMIFS(Тех_Движение!$G$2:$G$5111,Тех_Движение!$D$2:$D$5111,$C4101,Тех_Движение!$B$2:$B$5111,"&lt;="&amp;Настройки!$B$5-1)-$F4101)))</f>
        <v/>
      </c>
      <c r="H4101" s="21" t="str">
        <f>IF($B4101="","",IF(AND($D4101&gt;=Настройки!$B$5,$D4101&lt;=Настройки!$B$6),$E4101,0))</f>
        <v/>
      </c>
      <c r="I4101" s="21" t="str">
        <f t="shared" ref="I4101:I4164" si="192">IF($B4101="","",$G4101+$H4101-$J4101)</f>
        <v/>
      </c>
      <c r="J4101" s="21" t="str">
        <f>IF($B4101="","",MAX(0,$E4101-MAX(0,SUMIFS(Тех_Движение!$G$2:$G$5111,Тех_Движение!$D$2:$D$5111,$C4101,Тех_Движение!$B$2:$B$5111,"&lt;="&amp;Настройки!$B$6)-$F4101)))</f>
        <v/>
      </c>
      <c r="K4101" s="21" t="e">
        <f>IF(OR($B4101="",K$3&lt;$D4101+Настройки!$B$7),0,MAX(0,$E4101-MAX(0,SUMIFS(Тех_Движение!$G$2:$G$5111,Тех_Движение!$D$2:$D$5111,$C4101,Тех_Движение!$B$2:$B$5111,"&lt;="&amp;K$3)-$F4101)))</f>
        <v>#VALUE!</v>
      </c>
      <c r="L4101" s="21" t="e">
        <f>IF(OR($B4101="",L$3&lt;$D4101+Настройки!$B$7),0,MAX(0,$E4101-MAX(0,SUMIFS(Тех_Движение!$G$2:$G$5111,Тех_Движение!$D$2:$D$5111,$C4101,Тех_Движение!$B$2:$B$5111,"&lt;="&amp;L$3)-$F4101)))</f>
        <v>#VALUE!</v>
      </c>
      <c r="M4101" s="21" t="e">
        <f>IF(OR($B4101="",M$3&lt;$D4101+Настройки!$B$7),0,MAX(0,$E4101-MAX(0,SUMIFS(Тех_Движение!$G$2:$G$5111,Тех_Движение!$D$2:$D$5111,$C4101,Тех_Движение!$B$2:$B$5111,"&lt;="&amp;M$3)-$F4101)))</f>
        <v>#VALUE!</v>
      </c>
      <c r="N4101" s="21" t="e">
        <f>IF(OR($B4101="",N$3&lt;$D4101+Настройки!$B$7),0,MAX(0,$E4101-MAX(0,SUMIFS(Тех_Движение!$G$2:$G$5111,Тех_Движение!$D$2:$D$5111,$C4101,Тех_Движение!$B$2:$B$5111,"&lt;="&amp;N$3)-$F4101)))</f>
        <v>#VALUE!</v>
      </c>
      <c r="O4101" s="21" t="e">
        <f>IF(OR($B4101="",O$3&lt;$D4101+Настройки!$B$7),0,MAX(0,$E4101-MAX(0,SUMIFS(Тех_Движение!$G$2:$G$5111,Тех_Движение!$D$2:$D$5111,$C4101,Тех_Движение!$B$2:$B$5111,"&lt;="&amp;O$3)-$F4101)))</f>
        <v>#VALUE!</v>
      </c>
      <c r="P4101" s="21" t="e">
        <f>IF(OR($B4101="",P$3&lt;$D4101+Настройки!$B$7),0,MAX(0,$E4101-MAX(0,SUMIFS(Тех_Движение!$G$2:$G$5111,Тех_Движение!$D$2:$D$5111,$C4101,Тех_Движение!$B$2:$B$5111,"&lt;="&amp;P$3)-$F4101)))</f>
        <v>#VALUE!</v>
      </c>
      <c r="Q4101" s="21" t="e">
        <f>IF(OR($B4101="",Q$3&lt;$D4101+Настройки!$B$7),0,MAX(0,$E4101-MAX(0,SUMIFS(Тех_Движение!$G$2:$G$5111,Тех_Движение!$D$2:$D$5111,$C4101,Тех_Движение!$B$2:$B$5111,"&lt;="&amp;Q$3)-$F4101)))</f>
        <v>#VALUE!</v>
      </c>
      <c r="R4101" s="21" t="str">
        <f t="shared" ref="R4101:R4164" si="193">IF($B4101="","",SUM($K4101:$Q4101))</f>
        <v/>
      </c>
      <c r="S4101" s="23" t="str">
        <f>IF($B4101="","",VLOOKUP($C4101,Настройки!$A$11:$L$17,9,FALSE))</f>
        <v/>
      </c>
      <c r="T4101" s="23" t="str">
        <f t="shared" ref="T4101:T4164" si="194">IF($B4101="","",$R4101*$S4101)</f>
        <v/>
      </c>
    </row>
    <row r="4102" spans="1:20" x14ac:dyDescent="0.3">
      <c r="A4102" s="20">
        <f>Тех_Движение!$A$4099</f>
        <v>4098</v>
      </c>
      <c r="B4102" s="20" t="str">
        <f>IF(Тех_Движение!$F$4099&gt;0,Тех_Движение!$I$4099,"")</f>
        <v/>
      </c>
      <c r="C4102" s="20" t="str">
        <f>IF($B4102="","",Тех_Движение!$D$4099)</f>
        <v/>
      </c>
      <c r="D4102" s="9" t="str">
        <f>IF($B4102="","",Тех_Движение!$B$4099)</f>
        <v/>
      </c>
      <c r="E4102" s="21" t="str">
        <f>IF($B4102="","",Тех_Движение!$F$4099)</f>
        <v/>
      </c>
      <c r="F4102" s="21" t="str">
        <f>IF($B4102="","",SUMIFS($E$5:$E4101,$C$5:$C4101,$C4102))</f>
        <v/>
      </c>
      <c r="G4102" s="21" t="str">
        <f>IF($B4102="","",MAX(0,$E4102-MAX(0,SUMIFS(Тех_Движение!$G$2:$G$5111,Тех_Движение!$D$2:$D$5111,$C4102,Тех_Движение!$B$2:$B$5111,"&lt;="&amp;Настройки!$B$5-1)-$F4102)))</f>
        <v/>
      </c>
      <c r="H4102" s="21" t="str">
        <f>IF($B4102="","",IF(AND($D4102&gt;=Настройки!$B$5,$D4102&lt;=Настройки!$B$6),$E4102,0))</f>
        <v/>
      </c>
      <c r="I4102" s="21" t="str">
        <f t="shared" si="192"/>
        <v/>
      </c>
      <c r="J4102" s="21" t="str">
        <f>IF($B4102="","",MAX(0,$E4102-MAX(0,SUMIFS(Тех_Движение!$G$2:$G$5111,Тех_Движение!$D$2:$D$5111,$C4102,Тех_Движение!$B$2:$B$5111,"&lt;="&amp;Настройки!$B$6)-$F4102)))</f>
        <v/>
      </c>
      <c r="K4102" s="21" t="e">
        <f>IF(OR($B4102="",K$3&lt;$D4102+Настройки!$B$7),0,MAX(0,$E4102-MAX(0,SUMIFS(Тех_Движение!$G$2:$G$5111,Тех_Движение!$D$2:$D$5111,$C4102,Тех_Движение!$B$2:$B$5111,"&lt;="&amp;K$3)-$F4102)))</f>
        <v>#VALUE!</v>
      </c>
      <c r="L4102" s="21" t="e">
        <f>IF(OR($B4102="",L$3&lt;$D4102+Настройки!$B$7),0,MAX(0,$E4102-MAX(0,SUMIFS(Тех_Движение!$G$2:$G$5111,Тех_Движение!$D$2:$D$5111,$C4102,Тех_Движение!$B$2:$B$5111,"&lt;="&amp;L$3)-$F4102)))</f>
        <v>#VALUE!</v>
      </c>
      <c r="M4102" s="21" t="e">
        <f>IF(OR($B4102="",M$3&lt;$D4102+Настройки!$B$7),0,MAX(0,$E4102-MAX(0,SUMIFS(Тех_Движение!$G$2:$G$5111,Тех_Движение!$D$2:$D$5111,$C4102,Тех_Движение!$B$2:$B$5111,"&lt;="&amp;M$3)-$F4102)))</f>
        <v>#VALUE!</v>
      </c>
      <c r="N4102" s="21" t="e">
        <f>IF(OR($B4102="",N$3&lt;$D4102+Настройки!$B$7),0,MAX(0,$E4102-MAX(0,SUMIFS(Тех_Движение!$G$2:$G$5111,Тех_Движение!$D$2:$D$5111,$C4102,Тех_Движение!$B$2:$B$5111,"&lt;="&amp;N$3)-$F4102)))</f>
        <v>#VALUE!</v>
      </c>
      <c r="O4102" s="21" t="e">
        <f>IF(OR($B4102="",O$3&lt;$D4102+Настройки!$B$7),0,MAX(0,$E4102-MAX(0,SUMIFS(Тех_Движение!$G$2:$G$5111,Тех_Движение!$D$2:$D$5111,$C4102,Тех_Движение!$B$2:$B$5111,"&lt;="&amp;O$3)-$F4102)))</f>
        <v>#VALUE!</v>
      </c>
      <c r="P4102" s="21" t="e">
        <f>IF(OR($B4102="",P$3&lt;$D4102+Настройки!$B$7),0,MAX(0,$E4102-MAX(0,SUMIFS(Тех_Движение!$G$2:$G$5111,Тех_Движение!$D$2:$D$5111,$C4102,Тех_Движение!$B$2:$B$5111,"&lt;="&amp;P$3)-$F4102)))</f>
        <v>#VALUE!</v>
      </c>
      <c r="Q4102" s="21" t="e">
        <f>IF(OR($B4102="",Q$3&lt;$D4102+Настройки!$B$7),0,MAX(0,$E4102-MAX(0,SUMIFS(Тех_Движение!$G$2:$G$5111,Тех_Движение!$D$2:$D$5111,$C4102,Тех_Движение!$B$2:$B$5111,"&lt;="&amp;Q$3)-$F4102)))</f>
        <v>#VALUE!</v>
      </c>
      <c r="R4102" s="21" t="str">
        <f t="shared" si="193"/>
        <v/>
      </c>
      <c r="S4102" s="23" t="str">
        <f>IF($B4102="","",VLOOKUP($C4102,Настройки!$A$11:$L$17,9,FALSE))</f>
        <v/>
      </c>
      <c r="T4102" s="23" t="str">
        <f t="shared" si="194"/>
        <v/>
      </c>
    </row>
    <row r="4103" spans="1:20" x14ac:dyDescent="0.3">
      <c r="A4103" s="20">
        <f>Тех_Движение!$A$4100</f>
        <v>4099</v>
      </c>
      <c r="B4103" s="20" t="str">
        <f>IF(Тех_Движение!$F$4100&gt;0,Тех_Движение!$I$4100,"")</f>
        <v/>
      </c>
      <c r="C4103" s="20" t="str">
        <f>IF($B4103="","",Тех_Движение!$D$4100)</f>
        <v/>
      </c>
      <c r="D4103" s="9" t="str">
        <f>IF($B4103="","",Тех_Движение!$B$4100)</f>
        <v/>
      </c>
      <c r="E4103" s="21" t="str">
        <f>IF($B4103="","",Тех_Движение!$F$4100)</f>
        <v/>
      </c>
      <c r="F4103" s="21" t="str">
        <f>IF($B4103="","",SUMIFS($E$5:$E4102,$C$5:$C4102,$C4103))</f>
        <v/>
      </c>
      <c r="G4103" s="21" t="str">
        <f>IF($B4103="","",MAX(0,$E4103-MAX(0,SUMIFS(Тех_Движение!$G$2:$G$5111,Тех_Движение!$D$2:$D$5111,$C4103,Тех_Движение!$B$2:$B$5111,"&lt;="&amp;Настройки!$B$5-1)-$F4103)))</f>
        <v/>
      </c>
      <c r="H4103" s="21" t="str">
        <f>IF($B4103="","",IF(AND($D4103&gt;=Настройки!$B$5,$D4103&lt;=Настройки!$B$6),$E4103,0))</f>
        <v/>
      </c>
      <c r="I4103" s="21" t="str">
        <f t="shared" si="192"/>
        <v/>
      </c>
      <c r="J4103" s="21" t="str">
        <f>IF($B4103="","",MAX(0,$E4103-MAX(0,SUMIFS(Тех_Движение!$G$2:$G$5111,Тех_Движение!$D$2:$D$5111,$C4103,Тех_Движение!$B$2:$B$5111,"&lt;="&amp;Настройки!$B$6)-$F4103)))</f>
        <v/>
      </c>
      <c r="K4103" s="21" t="e">
        <f>IF(OR($B4103="",K$3&lt;$D4103+Настройки!$B$7),0,MAX(0,$E4103-MAX(0,SUMIFS(Тех_Движение!$G$2:$G$5111,Тех_Движение!$D$2:$D$5111,$C4103,Тех_Движение!$B$2:$B$5111,"&lt;="&amp;K$3)-$F4103)))</f>
        <v>#VALUE!</v>
      </c>
      <c r="L4103" s="21" t="e">
        <f>IF(OR($B4103="",L$3&lt;$D4103+Настройки!$B$7),0,MAX(0,$E4103-MAX(0,SUMIFS(Тех_Движение!$G$2:$G$5111,Тех_Движение!$D$2:$D$5111,$C4103,Тех_Движение!$B$2:$B$5111,"&lt;="&amp;L$3)-$F4103)))</f>
        <v>#VALUE!</v>
      </c>
      <c r="M4103" s="21" t="e">
        <f>IF(OR($B4103="",M$3&lt;$D4103+Настройки!$B$7),0,MAX(0,$E4103-MAX(0,SUMIFS(Тех_Движение!$G$2:$G$5111,Тех_Движение!$D$2:$D$5111,$C4103,Тех_Движение!$B$2:$B$5111,"&lt;="&amp;M$3)-$F4103)))</f>
        <v>#VALUE!</v>
      </c>
      <c r="N4103" s="21" t="e">
        <f>IF(OR($B4103="",N$3&lt;$D4103+Настройки!$B$7),0,MAX(0,$E4103-MAX(0,SUMIFS(Тех_Движение!$G$2:$G$5111,Тех_Движение!$D$2:$D$5111,$C4103,Тех_Движение!$B$2:$B$5111,"&lt;="&amp;N$3)-$F4103)))</f>
        <v>#VALUE!</v>
      </c>
      <c r="O4103" s="21" t="e">
        <f>IF(OR($B4103="",O$3&lt;$D4103+Настройки!$B$7),0,MAX(0,$E4103-MAX(0,SUMIFS(Тех_Движение!$G$2:$G$5111,Тех_Движение!$D$2:$D$5111,$C4103,Тех_Движение!$B$2:$B$5111,"&lt;="&amp;O$3)-$F4103)))</f>
        <v>#VALUE!</v>
      </c>
      <c r="P4103" s="21" t="e">
        <f>IF(OR($B4103="",P$3&lt;$D4103+Настройки!$B$7),0,MAX(0,$E4103-MAX(0,SUMIFS(Тех_Движение!$G$2:$G$5111,Тех_Движение!$D$2:$D$5111,$C4103,Тех_Движение!$B$2:$B$5111,"&lt;="&amp;P$3)-$F4103)))</f>
        <v>#VALUE!</v>
      </c>
      <c r="Q4103" s="21" t="e">
        <f>IF(OR($B4103="",Q$3&lt;$D4103+Настройки!$B$7),0,MAX(0,$E4103-MAX(0,SUMIFS(Тех_Движение!$G$2:$G$5111,Тех_Движение!$D$2:$D$5111,$C4103,Тех_Движение!$B$2:$B$5111,"&lt;="&amp;Q$3)-$F4103)))</f>
        <v>#VALUE!</v>
      </c>
      <c r="R4103" s="21" t="str">
        <f t="shared" si="193"/>
        <v/>
      </c>
      <c r="S4103" s="23" t="str">
        <f>IF($B4103="","",VLOOKUP($C4103,Настройки!$A$11:$L$17,9,FALSE))</f>
        <v/>
      </c>
      <c r="T4103" s="23" t="str">
        <f t="shared" si="194"/>
        <v/>
      </c>
    </row>
    <row r="4104" spans="1:20" x14ac:dyDescent="0.3">
      <c r="A4104" s="20">
        <f>Тех_Движение!$A$4101</f>
        <v>4100</v>
      </c>
      <c r="B4104" s="20" t="str">
        <f>IF(Тех_Движение!$F$4101&gt;0,Тех_Движение!$I$4101,"")</f>
        <v/>
      </c>
      <c r="C4104" s="20" t="str">
        <f>IF($B4104="","",Тех_Движение!$D$4101)</f>
        <v/>
      </c>
      <c r="D4104" s="9" t="str">
        <f>IF($B4104="","",Тех_Движение!$B$4101)</f>
        <v/>
      </c>
      <c r="E4104" s="21" t="str">
        <f>IF($B4104="","",Тех_Движение!$F$4101)</f>
        <v/>
      </c>
      <c r="F4104" s="21" t="str">
        <f>IF($B4104="","",SUMIFS($E$5:$E4103,$C$5:$C4103,$C4104))</f>
        <v/>
      </c>
      <c r="G4104" s="21" t="str">
        <f>IF($B4104="","",MAX(0,$E4104-MAX(0,SUMIFS(Тех_Движение!$G$2:$G$5111,Тех_Движение!$D$2:$D$5111,$C4104,Тех_Движение!$B$2:$B$5111,"&lt;="&amp;Настройки!$B$5-1)-$F4104)))</f>
        <v/>
      </c>
      <c r="H4104" s="21" t="str">
        <f>IF($B4104="","",IF(AND($D4104&gt;=Настройки!$B$5,$D4104&lt;=Настройки!$B$6),$E4104,0))</f>
        <v/>
      </c>
      <c r="I4104" s="21" t="str">
        <f t="shared" si="192"/>
        <v/>
      </c>
      <c r="J4104" s="21" t="str">
        <f>IF($B4104="","",MAX(0,$E4104-MAX(0,SUMIFS(Тех_Движение!$G$2:$G$5111,Тех_Движение!$D$2:$D$5111,$C4104,Тех_Движение!$B$2:$B$5111,"&lt;="&amp;Настройки!$B$6)-$F4104)))</f>
        <v/>
      </c>
      <c r="K4104" s="21" t="e">
        <f>IF(OR($B4104="",K$3&lt;$D4104+Настройки!$B$7),0,MAX(0,$E4104-MAX(0,SUMIFS(Тех_Движение!$G$2:$G$5111,Тех_Движение!$D$2:$D$5111,$C4104,Тех_Движение!$B$2:$B$5111,"&lt;="&amp;K$3)-$F4104)))</f>
        <v>#VALUE!</v>
      </c>
      <c r="L4104" s="21" t="e">
        <f>IF(OR($B4104="",L$3&lt;$D4104+Настройки!$B$7),0,MAX(0,$E4104-MAX(0,SUMIFS(Тех_Движение!$G$2:$G$5111,Тех_Движение!$D$2:$D$5111,$C4104,Тех_Движение!$B$2:$B$5111,"&lt;="&amp;L$3)-$F4104)))</f>
        <v>#VALUE!</v>
      </c>
      <c r="M4104" s="21" t="e">
        <f>IF(OR($B4104="",M$3&lt;$D4104+Настройки!$B$7),0,MAX(0,$E4104-MAX(0,SUMIFS(Тех_Движение!$G$2:$G$5111,Тех_Движение!$D$2:$D$5111,$C4104,Тех_Движение!$B$2:$B$5111,"&lt;="&amp;M$3)-$F4104)))</f>
        <v>#VALUE!</v>
      </c>
      <c r="N4104" s="21" t="e">
        <f>IF(OR($B4104="",N$3&lt;$D4104+Настройки!$B$7),0,MAX(0,$E4104-MAX(0,SUMIFS(Тех_Движение!$G$2:$G$5111,Тех_Движение!$D$2:$D$5111,$C4104,Тех_Движение!$B$2:$B$5111,"&lt;="&amp;N$3)-$F4104)))</f>
        <v>#VALUE!</v>
      </c>
      <c r="O4104" s="21" t="e">
        <f>IF(OR($B4104="",O$3&lt;$D4104+Настройки!$B$7),0,MAX(0,$E4104-MAX(0,SUMIFS(Тех_Движение!$G$2:$G$5111,Тех_Движение!$D$2:$D$5111,$C4104,Тех_Движение!$B$2:$B$5111,"&lt;="&amp;O$3)-$F4104)))</f>
        <v>#VALUE!</v>
      </c>
      <c r="P4104" s="21" t="e">
        <f>IF(OR($B4104="",P$3&lt;$D4104+Настройки!$B$7),0,MAX(0,$E4104-MAX(0,SUMIFS(Тех_Движение!$G$2:$G$5111,Тех_Движение!$D$2:$D$5111,$C4104,Тех_Движение!$B$2:$B$5111,"&lt;="&amp;P$3)-$F4104)))</f>
        <v>#VALUE!</v>
      </c>
      <c r="Q4104" s="21" t="e">
        <f>IF(OR($B4104="",Q$3&lt;$D4104+Настройки!$B$7),0,MAX(0,$E4104-MAX(0,SUMIFS(Тех_Движение!$G$2:$G$5111,Тех_Движение!$D$2:$D$5111,$C4104,Тех_Движение!$B$2:$B$5111,"&lt;="&amp;Q$3)-$F4104)))</f>
        <v>#VALUE!</v>
      </c>
      <c r="R4104" s="21" t="str">
        <f t="shared" si="193"/>
        <v/>
      </c>
      <c r="S4104" s="23" t="str">
        <f>IF($B4104="","",VLOOKUP($C4104,Настройки!$A$11:$L$17,9,FALSE))</f>
        <v/>
      </c>
      <c r="T4104" s="23" t="str">
        <f t="shared" si="194"/>
        <v/>
      </c>
    </row>
    <row r="4105" spans="1:20" x14ac:dyDescent="0.3">
      <c r="A4105" s="20">
        <f>Тех_Движение!$A$4102</f>
        <v>4101</v>
      </c>
      <c r="B4105" s="20" t="str">
        <f>IF(Тех_Движение!$F$4102&gt;0,Тех_Движение!$I$4102,"")</f>
        <v/>
      </c>
      <c r="C4105" s="20" t="str">
        <f>IF($B4105="","",Тех_Движение!$D$4102)</f>
        <v/>
      </c>
      <c r="D4105" s="9" t="str">
        <f>IF($B4105="","",Тех_Движение!$B$4102)</f>
        <v/>
      </c>
      <c r="E4105" s="21" t="str">
        <f>IF($B4105="","",Тех_Движение!$F$4102)</f>
        <v/>
      </c>
      <c r="F4105" s="21" t="str">
        <f>IF($B4105="","",SUMIFS($E$5:$E4104,$C$5:$C4104,$C4105))</f>
        <v/>
      </c>
      <c r="G4105" s="21" t="str">
        <f>IF($B4105="","",MAX(0,$E4105-MAX(0,SUMIFS(Тех_Движение!$G$2:$G$5111,Тех_Движение!$D$2:$D$5111,$C4105,Тех_Движение!$B$2:$B$5111,"&lt;="&amp;Настройки!$B$5-1)-$F4105)))</f>
        <v/>
      </c>
      <c r="H4105" s="21" t="str">
        <f>IF($B4105="","",IF(AND($D4105&gt;=Настройки!$B$5,$D4105&lt;=Настройки!$B$6),$E4105,0))</f>
        <v/>
      </c>
      <c r="I4105" s="21" t="str">
        <f t="shared" si="192"/>
        <v/>
      </c>
      <c r="J4105" s="21" t="str">
        <f>IF($B4105="","",MAX(0,$E4105-MAX(0,SUMIFS(Тех_Движение!$G$2:$G$5111,Тех_Движение!$D$2:$D$5111,$C4105,Тех_Движение!$B$2:$B$5111,"&lt;="&amp;Настройки!$B$6)-$F4105)))</f>
        <v/>
      </c>
      <c r="K4105" s="21" t="e">
        <f>IF(OR($B4105="",K$3&lt;$D4105+Настройки!$B$7),0,MAX(0,$E4105-MAX(0,SUMIFS(Тех_Движение!$G$2:$G$5111,Тех_Движение!$D$2:$D$5111,$C4105,Тех_Движение!$B$2:$B$5111,"&lt;="&amp;K$3)-$F4105)))</f>
        <v>#VALUE!</v>
      </c>
      <c r="L4105" s="21" t="e">
        <f>IF(OR($B4105="",L$3&lt;$D4105+Настройки!$B$7),0,MAX(0,$E4105-MAX(0,SUMIFS(Тех_Движение!$G$2:$G$5111,Тех_Движение!$D$2:$D$5111,$C4105,Тех_Движение!$B$2:$B$5111,"&lt;="&amp;L$3)-$F4105)))</f>
        <v>#VALUE!</v>
      </c>
      <c r="M4105" s="21" t="e">
        <f>IF(OR($B4105="",M$3&lt;$D4105+Настройки!$B$7),0,MAX(0,$E4105-MAX(0,SUMIFS(Тех_Движение!$G$2:$G$5111,Тех_Движение!$D$2:$D$5111,$C4105,Тех_Движение!$B$2:$B$5111,"&lt;="&amp;M$3)-$F4105)))</f>
        <v>#VALUE!</v>
      </c>
      <c r="N4105" s="21" t="e">
        <f>IF(OR($B4105="",N$3&lt;$D4105+Настройки!$B$7),0,MAX(0,$E4105-MAX(0,SUMIFS(Тех_Движение!$G$2:$G$5111,Тех_Движение!$D$2:$D$5111,$C4105,Тех_Движение!$B$2:$B$5111,"&lt;="&amp;N$3)-$F4105)))</f>
        <v>#VALUE!</v>
      </c>
      <c r="O4105" s="21" t="e">
        <f>IF(OR($B4105="",O$3&lt;$D4105+Настройки!$B$7),0,MAX(0,$E4105-MAX(0,SUMIFS(Тех_Движение!$G$2:$G$5111,Тех_Движение!$D$2:$D$5111,$C4105,Тех_Движение!$B$2:$B$5111,"&lt;="&amp;O$3)-$F4105)))</f>
        <v>#VALUE!</v>
      </c>
      <c r="P4105" s="21" t="e">
        <f>IF(OR($B4105="",P$3&lt;$D4105+Настройки!$B$7),0,MAX(0,$E4105-MAX(0,SUMIFS(Тех_Движение!$G$2:$G$5111,Тех_Движение!$D$2:$D$5111,$C4105,Тех_Движение!$B$2:$B$5111,"&lt;="&amp;P$3)-$F4105)))</f>
        <v>#VALUE!</v>
      </c>
      <c r="Q4105" s="21" t="e">
        <f>IF(OR($B4105="",Q$3&lt;$D4105+Настройки!$B$7),0,MAX(0,$E4105-MAX(0,SUMIFS(Тех_Движение!$G$2:$G$5111,Тех_Движение!$D$2:$D$5111,$C4105,Тех_Движение!$B$2:$B$5111,"&lt;="&amp;Q$3)-$F4105)))</f>
        <v>#VALUE!</v>
      </c>
      <c r="R4105" s="21" t="str">
        <f t="shared" si="193"/>
        <v/>
      </c>
      <c r="S4105" s="23" t="str">
        <f>IF($B4105="","",VLOOKUP($C4105,Настройки!$A$11:$L$17,9,FALSE))</f>
        <v/>
      </c>
      <c r="T4105" s="23" t="str">
        <f t="shared" si="194"/>
        <v/>
      </c>
    </row>
    <row r="4106" spans="1:20" x14ac:dyDescent="0.3">
      <c r="A4106" s="20">
        <f>Тех_Движение!$A$4103</f>
        <v>4102</v>
      </c>
      <c r="B4106" s="20" t="str">
        <f>IF(Тех_Движение!$F$4103&gt;0,Тех_Движение!$I$4103,"")</f>
        <v/>
      </c>
      <c r="C4106" s="20" t="str">
        <f>IF($B4106="","",Тех_Движение!$D$4103)</f>
        <v/>
      </c>
      <c r="D4106" s="9" t="str">
        <f>IF($B4106="","",Тех_Движение!$B$4103)</f>
        <v/>
      </c>
      <c r="E4106" s="21" t="str">
        <f>IF($B4106="","",Тех_Движение!$F$4103)</f>
        <v/>
      </c>
      <c r="F4106" s="21" t="str">
        <f>IF($B4106="","",SUMIFS($E$5:$E4105,$C$5:$C4105,$C4106))</f>
        <v/>
      </c>
      <c r="G4106" s="21" t="str">
        <f>IF($B4106="","",MAX(0,$E4106-MAX(0,SUMIFS(Тех_Движение!$G$2:$G$5111,Тех_Движение!$D$2:$D$5111,$C4106,Тех_Движение!$B$2:$B$5111,"&lt;="&amp;Настройки!$B$5-1)-$F4106)))</f>
        <v/>
      </c>
      <c r="H4106" s="21" t="str">
        <f>IF($B4106="","",IF(AND($D4106&gt;=Настройки!$B$5,$D4106&lt;=Настройки!$B$6),$E4106,0))</f>
        <v/>
      </c>
      <c r="I4106" s="21" t="str">
        <f t="shared" si="192"/>
        <v/>
      </c>
      <c r="J4106" s="21" t="str">
        <f>IF($B4106="","",MAX(0,$E4106-MAX(0,SUMIFS(Тех_Движение!$G$2:$G$5111,Тех_Движение!$D$2:$D$5111,$C4106,Тех_Движение!$B$2:$B$5111,"&lt;="&amp;Настройки!$B$6)-$F4106)))</f>
        <v/>
      </c>
      <c r="K4106" s="21" t="e">
        <f>IF(OR($B4106="",K$3&lt;$D4106+Настройки!$B$7),0,MAX(0,$E4106-MAX(0,SUMIFS(Тех_Движение!$G$2:$G$5111,Тех_Движение!$D$2:$D$5111,$C4106,Тех_Движение!$B$2:$B$5111,"&lt;="&amp;K$3)-$F4106)))</f>
        <v>#VALUE!</v>
      </c>
      <c r="L4106" s="21" t="e">
        <f>IF(OR($B4106="",L$3&lt;$D4106+Настройки!$B$7),0,MAX(0,$E4106-MAX(0,SUMIFS(Тех_Движение!$G$2:$G$5111,Тех_Движение!$D$2:$D$5111,$C4106,Тех_Движение!$B$2:$B$5111,"&lt;="&amp;L$3)-$F4106)))</f>
        <v>#VALUE!</v>
      </c>
      <c r="M4106" s="21" t="e">
        <f>IF(OR($B4106="",M$3&lt;$D4106+Настройки!$B$7),0,MAX(0,$E4106-MAX(0,SUMIFS(Тех_Движение!$G$2:$G$5111,Тех_Движение!$D$2:$D$5111,$C4106,Тех_Движение!$B$2:$B$5111,"&lt;="&amp;M$3)-$F4106)))</f>
        <v>#VALUE!</v>
      </c>
      <c r="N4106" s="21" t="e">
        <f>IF(OR($B4106="",N$3&lt;$D4106+Настройки!$B$7),0,MAX(0,$E4106-MAX(0,SUMIFS(Тех_Движение!$G$2:$G$5111,Тех_Движение!$D$2:$D$5111,$C4106,Тех_Движение!$B$2:$B$5111,"&lt;="&amp;N$3)-$F4106)))</f>
        <v>#VALUE!</v>
      </c>
      <c r="O4106" s="21" t="e">
        <f>IF(OR($B4106="",O$3&lt;$D4106+Настройки!$B$7),0,MAX(0,$E4106-MAX(0,SUMIFS(Тех_Движение!$G$2:$G$5111,Тех_Движение!$D$2:$D$5111,$C4106,Тех_Движение!$B$2:$B$5111,"&lt;="&amp;O$3)-$F4106)))</f>
        <v>#VALUE!</v>
      </c>
      <c r="P4106" s="21" t="e">
        <f>IF(OR($B4106="",P$3&lt;$D4106+Настройки!$B$7),0,MAX(0,$E4106-MAX(0,SUMIFS(Тех_Движение!$G$2:$G$5111,Тех_Движение!$D$2:$D$5111,$C4106,Тех_Движение!$B$2:$B$5111,"&lt;="&amp;P$3)-$F4106)))</f>
        <v>#VALUE!</v>
      </c>
      <c r="Q4106" s="21" t="e">
        <f>IF(OR($B4106="",Q$3&lt;$D4106+Настройки!$B$7),0,MAX(0,$E4106-MAX(0,SUMIFS(Тех_Движение!$G$2:$G$5111,Тех_Движение!$D$2:$D$5111,$C4106,Тех_Движение!$B$2:$B$5111,"&lt;="&amp;Q$3)-$F4106)))</f>
        <v>#VALUE!</v>
      </c>
      <c r="R4106" s="21" t="str">
        <f t="shared" si="193"/>
        <v/>
      </c>
      <c r="S4106" s="23" t="str">
        <f>IF($B4106="","",VLOOKUP($C4106,Настройки!$A$11:$L$17,9,FALSE))</f>
        <v/>
      </c>
      <c r="T4106" s="23" t="str">
        <f t="shared" si="194"/>
        <v/>
      </c>
    </row>
    <row r="4107" spans="1:20" x14ac:dyDescent="0.3">
      <c r="A4107" s="20">
        <f>Тех_Движение!$A$4104</f>
        <v>4103</v>
      </c>
      <c r="B4107" s="20" t="str">
        <f>IF(Тех_Движение!$F$4104&gt;0,Тех_Движение!$I$4104,"")</f>
        <v/>
      </c>
      <c r="C4107" s="20" t="str">
        <f>IF($B4107="","",Тех_Движение!$D$4104)</f>
        <v/>
      </c>
      <c r="D4107" s="9" t="str">
        <f>IF($B4107="","",Тех_Движение!$B$4104)</f>
        <v/>
      </c>
      <c r="E4107" s="21" t="str">
        <f>IF($B4107="","",Тех_Движение!$F$4104)</f>
        <v/>
      </c>
      <c r="F4107" s="21" t="str">
        <f>IF($B4107="","",SUMIFS($E$5:$E4106,$C$5:$C4106,$C4107))</f>
        <v/>
      </c>
      <c r="G4107" s="21" t="str">
        <f>IF($B4107="","",MAX(0,$E4107-MAX(0,SUMIFS(Тех_Движение!$G$2:$G$5111,Тех_Движение!$D$2:$D$5111,$C4107,Тех_Движение!$B$2:$B$5111,"&lt;="&amp;Настройки!$B$5-1)-$F4107)))</f>
        <v/>
      </c>
      <c r="H4107" s="21" t="str">
        <f>IF($B4107="","",IF(AND($D4107&gt;=Настройки!$B$5,$D4107&lt;=Настройки!$B$6),$E4107,0))</f>
        <v/>
      </c>
      <c r="I4107" s="21" t="str">
        <f t="shared" si="192"/>
        <v/>
      </c>
      <c r="J4107" s="21" t="str">
        <f>IF($B4107="","",MAX(0,$E4107-MAX(0,SUMIFS(Тех_Движение!$G$2:$G$5111,Тех_Движение!$D$2:$D$5111,$C4107,Тех_Движение!$B$2:$B$5111,"&lt;="&amp;Настройки!$B$6)-$F4107)))</f>
        <v/>
      </c>
      <c r="K4107" s="21" t="e">
        <f>IF(OR($B4107="",K$3&lt;$D4107+Настройки!$B$7),0,MAX(0,$E4107-MAX(0,SUMIFS(Тех_Движение!$G$2:$G$5111,Тех_Движение!$D$2:$D$5111,$C4107,Тех_Движение!$B$2:$B$5111,"&lt;="&amp;K$3)-$F4107)))</f>
        <v>#VALUE!</v>
      </c>
      <c r="L4107" s="21" t="e">
        <f>IF(OR($B4107="",L$3&lt;$D4107+Настройки!$B$7),0,MAX(0,$E4107-MAX(0,SUMIFS(Тех_Движение!$G$2:$G$5111,Тех_Движение!$D$2:$D$5111,$C4107,Тех_Движение!$B$2:$B$5111,"&lt;="&amp;L$3)-$F4107)))</f>
        <v>#VALUE!</v>
      </c>
      <c r="M4107" s="21" t="e">
        <f>IF(OR($B4107="",M$3&lt;$D4107+Настройки!$B$7),0,MAX(0,$E4107-MAX(0,SUMIFS(Тех_Движение!$G$2:$G$5111,Тех_Движение!$D$2:$D$5111,$C4107,Тех_Движение!$B$2:$B$5111,"&lt;="&amp;M$3)-$F4107)))</f>
        <v>#VALUE!</v>
      </c>
      <c r="N4107" s="21" t="e">
        <f>IF(OR($B4107="",N$3&lt;$D4107+Настройки!$B$7),0,MAX(0,$E4107-MAX(0,SUMIFS(Тех_Движение!$G$2:$G$5111,Тех_Движение!$D$2:$D$5111,$C4107,Тех_Движение!$B$2:$B$5111,"&lt;="&amp;N$3)-$F4107)))</f>
        <v>#VALUE!</v>
      </c>
      <c r="O4107" s="21" t="e">
        <f>IF(OR($B4107="",O$3&lt;$D4107+Настройки!$B$7),0,MAX(0,$E4107-MAX(0,SUMIFS(Тех_Движение!$G$2:$G$5111,Тех_Движение!$D$2:$D$5111,$C4107,Тех_Движение!$B$2:$B$5111,"&lt;="&amp;O$3)-$F4107)))</f>
        <v>#VALUE!</v>
      </c>
      <c r="P4107" s="21" t="e">
        <f>IF(OR($B4107="",P$3&lt;$D4107+Настройки!$B$7),0,MAX(0,$E4107-MAX(0,SUMIFS(Тех_Движение!$G$2:$G$5111,Тех_Движение!$D$2:$D$5111,$C4107,Тех_Движение!$B$2:$B$5111,"&lt;="&amp;P$3)-$F4107)))</f>
        <v>#VALUE!</v>
      </c>
      <c r="Q4107" s="21" t="e">
        <f>IF(OR($B4107="",Q$3&lt;$D4107+Настройки!$B$7),0,MAX(0,$E4107-MAX(0,SUMIFS(Тех_Движение!$G$2:$G$5111,Тех_Движение!$D$2:$D$5111,$C4107,Тех_Движение!$B$2:$B$5111,"&lt;="&amp;Q$3)-$F4107)))</f>
        <v>#VALUE!</v>
      </c>
      <c r="R4107" s="21" t="str">
        <f t="shared" si="193"/>
        <v/>
      </c>
      <c r="S4107" s="23" t="str">
        <f>IF($B4107="","",VLOOKUP($C4107,Настройки!$A$11:$L$17,9,FALSE))</f>
        <v/>
      </c>
      <c r="T4107" s="23" t="str">
        <f t="shared" si="194"/>
        <v/>
      </c>
    </row>
    <row r="4108" spans="1:20" x14ac:dyDescent="0.3">
      <c r="A4108" s="20">
        <f>Тех_Движение!$A$4105</f>
        <v>4104</v>
      </c>
      <c r="B4108" s="20" t="str">
        <f>IF(Тех_Движение!$F$4105&gt;0,Тех_Движение!$I$4105,"")</f>
        <v/>
      </c>
      <c r="C4108" s="20" t="str">
        <f>IF($B4108="","",Тех_Движение!$D$4105)</f>
        <v/>
      </c>
      <c r="D4108" s="9" t="str">
        <f>IF($B4108="","",Тех_Движение!$B$4105)</f>
        <v/>
      </c>
      <c r="E4108" s="21" t="str">
        <f>IF($B4108="","",Тех_Движение!$F$4105)</f>
        <v/>
      </c>
      <c r="F4108" s="21" t="str">
        <f>IF($B4108="","",SUMIFS($E$5:$E4107,$C$5:$C4107,$C4108))</f>
        <v/>
      </c>
      <c r="G4108" s="21" t="str">
        <f>IF($B4108="","",MAX(0,$E4108-MAX(0,SUMIFS(Тех_Движение!$G$2:$G$5111,Тех_Движение!$D$2:$D$5111,$C4108,Тех_Движение!$B$2:$B$5111,"&lt;="&amp;Настройки!$B$5-1)-$F4108)))</f>
        <v/>
      </c>
      <c r="H4108" s="21" t="str">
        <f>IF($B4108="","",IF(AND($D4108&gt;=Настройки!$B$5,$D4108&lt;=Настройки!$B$6),$E4108,0))</f>
        <v/>
      </c>
      <c r="I4108" s="21" t="str">
        <f t="shared" si="192"/>
        <v/>
      </c>
      <c r="J4108" s="21" t="str">
        <f>IF($B4108="","",MAX(0,$E4108-MAX(0,SUMIFS(Тех_Движение!$G$2:$G$5111,Тех_Движение!$D$2:$D$5111,$C4108,Тех_Движение!$B$2:$B$5111,"&lt;="&amp;Настройки!$B$6)-$F4108)))</f>
        <v/>
      </c>
      <c r="K4108" s="21" t="e">
        <f>IF(OR($B4108="",K$3&lt;$D4108+Настройки!$B$7),0,MAX(0,$E4108-MAX(0,SUMIFS(Тех_Движение!$G$2:$G$5111,Тех_Движение!$D$2:$D$5111,$C4108,Тех_Движение!$B$2:$B$5111,"&lt;="&amp;K$3)-$F4108)))</f>
        <v>#VALUE!</v>
      </c>
      <c r="L4108" s="21" t="e">
        <f>IF(OR($B4108="",L$3&lt;$D4108+Настройки!$B$7),0,MAX(0,$E4108-MAX(0,SUMIFS(Тех_Движение!$G$2:$G$5111,Тех_Движение!$D$2:$D$5111,$C4108,Тех_Движение!$B$2:$B$5111,"&lt;="&amp;L$3)-$F4108)))</f>
        <v>#VALUE!</v>
      </c>
      <c r="M4108" s="21" t="e">
        <f>IF(OR($B4108="",M$3&lt;$D4108+Настройки!$B$7),0,MAX(0,$E4108-MAX(0,SUMIFS(Тех_Движение!$G$2:$G$5111,Тех_Движение!$D$2:$D$5111,$C4108,Тех_Движение!$B$2:$B$5111,"&lt;="&amp;M$3)-$F4108)))</f>
        <v>#VALUE!</v>
      </c>
      <c r="N4108" s="21" t="e">
        <f>IF(OR($B4108="",N$3&lt;$D4108+Настройки!$B$7),0,MAX(0,$E4108-MAX(0,SUMIFS(Тех_Движение!$G$2:$G$5111,Тех_Движение!$D$2:$D$5111,$C4108,Тех_Движение!$B$2:$B$5111,"&lt;="&amp;N$3)-$F4108)))</f>
        <v>#VALUE!</v>
      </c>
      <c r="O4108" s="21" t="e">
        <f>IF(OR($B4108="",O$3&lt;$D4108+Настройки!$B$7),0,MAX(0,$E4108-MAX(0,SUMIFS(Тех_Движение!$G$2:$G$5111,Тех_Движение!$D$2:$D$5111,$C4108,Тех_Движение!$B$2:$B$5111,"&lt;="&amp;O$3)-$F4108)))</f>
        <v>#VALUE!</v>
      </c>
      <c r="P4108" s="21" t="e">
        <f>IF(OR($B4108="",P$3&lt;$D4108+Настройки!$B$7),0,MAX(0,$E4108-MAX(0,SUMIFS(Тех_Движение!$G$2:$G$5111,Тех_Движение!$D$2:$D$5111,$C4108,Тех_Движение!$B$2:$B$5111,"&lt;="&amp;P$3)-$F4108)))</f>
        <v>#VALUE!</v>
      </c>
      <c r="Q4108" s="21" t="e">
        <f>IF(OR($B4108="",Q$3&lt;$D4108+Настройки!$B$7),0,MAX(0,$E4108-MAX(0,SUMIFS(Тех_Движение!$G$2:$G$5111,Тех_Движение!$D$2:$D$5111,$C4108,Тех_Движение!$B$2:$B$5111,"&lt;="&amp;Q$3)-$F4108)))</f>
        <v>#VALUE!</v>
      </c>
      <c r="R4108" s="21" t="str">
        <f t="shared" si="193"/>
        <v/>
      </c>
      <c r="S4108" s="23" t="str">
        <f>IF($B4108="","",VLOOKUP($C4108,Настройки!$A$11:$L$17,9,FALSE))</f>
        <v/>
      </c>
      <c r="T4108" s="23" t="str">
        <f t="shared" si="194"/>
        <v/>
      </c>
    </row>
    <row r="4109" spans="1:20" x14ac:dyDescent="0.3">
      <c r="A4109" s="20">
        <f>Тех_Движение!$A$4106</f>
        <v>4105</v>
      </c>
      <c r="B4109" s="20" t="str">
        <f>IF(Тех_Движение!$F$4106&gt;0,Тех_Движение!$I$4106,"")</f>
        <v/>
      </c>
      <c r="C4109" s="20" t="str">
        <f>IF($B4109="","",Тех_Движение!$D$4106)</f>
        <v/>
      </c>
      <c r="D4109" s="9" t="str">
        <f>IF($B4109="","",Тех_Движение!$B$4106)</f>
        <v/>
      </c>
      <c r="E4109" s="21" t="str">
        <f>IF($B4109="","",Тех_Движение!$F$4106)</f>
        <v/>
      </c>
      <c r="F4109" s="21" t="str">
        <f>IF($B4109="","",SUMIFS($E$5:$E4108,$C$5:$C4108,$C4109))</f>
        <v/>
      </c>
      <c r="G4109" s="21" t="str">
        <f>IF($B4109="","",MAX(0,$E4109-MAX(0,SUMIFS(Тех_Движение!$G$2:$G$5111,Тех_Движение!$D$2:$D$5111,$C4109,Тех_Движение!$B$2:$B$5111,"&lt;="&amp;Настройки!$B$5-1)-$F4109)))</f>
        <v/>
      </c>
      <c r="H4109" s="21" t="str">
        <f>IF($B4109="","",IF(AND($D4109&gt;=Настройки!$B$5,$D4109&lt;=Настройки!$B$6),$E4109,0))</f>
        <v/>
      </c>
      <c r="I4109" s="21" t="str">
        <f t="shared" si="192"/>
        <v/>
      </c>
      <c r="J4109" s="21" t="str">
        <f>IF($B4109="","",MAX(0,$E4109-MAX(0,SUMIFS(Тех_Движение!$G$2:$G$5111,Тех_Движение!$D$2:$D$5111,$C4109,Тех_Движение!$B$2:$B$5111,"&lt;="&amp;Настройки!$B$6)-$F4109)))</f>
        <v/>
      </c>
      <c r="K4109" s="21" t="e">
        <f>IF(OR($B4109="",K$3&lt;$D4109+Настройки!$B$7),0,MAX(0,$E4109-MAX(0,SUMIFS(Тех_Движение!$G$2:$G$5111,Тех_Движение!$D$2:$D$5111,$C4109,Тех_Движение!$B$2:$B$5111,"&lt;="&amp;K$3)-$F4109)))</f>
        <v>#VALUE!</v>
      </c>
      <c r="L4109" s="21" t="e">
        <f>IF(OR($B4109="",L$3&lt;$D4109+Настройки!$B$7),0,MAX(0,$E4109-MAX(0,SUMIFS(Тех_Движение!$G$2:$G$5111,Тех_Движение!$D$2:$D$5111,$C4109,Тех_Движение!$B$2:$B$5111,"&lt;="&amp;L$3)-$F4109)))</f>
        <v>#VALUE!</v>
      </c>
      <c r="M4109" s="21" t="e">
        <f>IF(OR($B4109="",M$3&lt;$D4109+Настройки!$B$7),0,MAX(0,$E4109-MAX(0,SUMIFS(Тех_Движение!$G$2:$G$5111,Тех_Движение!$D$2:$D$5111,$C4109,Тех_Движение!$B$2:$B$5111,"&lt;="&amp;M$3)-$F4109)))</f>
        <v>#VALUE!</v>
      </c>
      <c r="N4109" s="21" t="e">
        <f>IF(OR($B4109="",N$3&lt;$D4109+Настройки!$B$7),0,MAX(0,$E4109-MAX(0,SUMIFS(Тех_Движение!$G$2:$G$5111,Тех_Движение!$D$2:$D$5111,$C4109,Тех_Движение!$B$2:$B$5111,"&lt;="&amp;N$3)-$F4109)))</f>
        <v>#VALUE!</v>
      </c>
      <c r="O4109" s="21" t="e">
        <f>IF(OR($B4109="",O$3&lt;$D4109+Настройки!$B$7),0,MAX(0,$E4109-MAX(0,SUMIFS(Тех_Движение!$G$2:$G$5111,Тех_Движение!$D$2:$D$5111,$C4109,Тех_Движение!$B$2:$B$5111,"&lt;="&amp;O$3)-$F4109)))</f>
        <v>#VALUE!</v>
      </c>
      <c r="P4109" s="21" t="e">
        <f>IF(OR($B4109="",P$3&lt;$D4109+Настройки!$B$7),0,MAX(0,$E4109-MAX(0,SUMIFS(Тех_Движение!$G$2:$G$5111,Тех_Движение!$D$2:$D$5111,$C4109,Тех_Движение!$B$2:$B$5111,"&lt;="&amp;P$3)-$F4109)))</f>
        <v>#VALUE!</v>
      </c>
      <c r="Q4109" s="21" t="e">
        <f>IF(OR($B4109="",Q$3&lt;$D4109+Настройки!$B$7),0,MAX(0,$E4109-MAX(0,SUMIFS(Тех_Движение!$G$2:$G$5111,Тех_Движение!$D$2:$D$5111,$C4109,Тех_Движение!$B$2:$B$5111,"&lt;="&amp;Q$3)-$F4109)))</f>
        <v>#VALUE!</v>
      </c>
      <c r="R4109" s="21" t="str">
        <f t="shared" si="193"/>
        <v/>
      </c>
      <c r="S4109" s="23" t="str">
        <f>IF($B4109="","",VLOOKUP($C4109,Настройки!$A$11:$L$17,9,FALSE))</f>
        <v/>
      </c>
      <c r="T4109" s="23" t="str">
        <f t="shared" si="194"/>
        <v/>
      </c>
    </row>
    <row r="4110" spans="1:20" x14ac:dyDescent="0.3">
      <c r="A4110" s="20">
        <f>Тех_Движение!$A$4107</f>
        <v>4106</v>
      </c>
      <c r="B4110" s="20" t="str">
        <f>IF(Тех_Движение!$F$4107&gt;0,Тех_Движение!$I$4107,"")</f>
        <v/>
      </c>
      <c r="C4110" s="20" t="str">
        <f>IF($B4110="","",Тех_Движение!$D$4107)</f>
        <v/>
      </c>
      <c r="D4110" s="9" t="str">
        <f>IF($B4110="","",Тех_Движение!$B$4107)</f>
        <v/>
      </c>
      <c r="E4110" s="21" t="str">
        <f>IF($B4110="","",Тех_Движение!$F$4107)</f>
        <v/>
      </c>
      <c r="F4110" s="21" t="str">
        <f>IF($B4110="","",SUMIFS($E$5:$E4109,$C$5:$C4109,$C4110))</f>
        <v/>
      </c>
      <c r="G4110" s="21" t="str">
        <f>IF($B4110="","",MAX(0,$E4110-MAX(0,SUMIFS(Тех_Движение!$G$2:$G$5111,Тех_Движение!$D$2:$D$5111,$C4110,Тех_Движение!$B$2:$B$5111,"&lt;="&amp;Настройки!$B$5-1)-$F4110)))</f>
        <v/>
      </c>
      <c r="H4110" s="21" t="str">
        <f>IF($B4110="","",IF(AND($D4110&gt;=Настройки!$B$5,$D4110&lt;=Настройки!$B$6),$E4110,0))</f>
        <v/>
      </c>
      <c r="I4110" s="21" t="str">
        <f t="shared" si="192"/>
        <v/>
      </c>
      <c r="J4110" s="21" t="str">
        <f>IF($B4110="","",MAX(0,$E4110-MAX(0,SUMIFS(Тех_Движение!$G$2:$G$5111,Тех_Движение!$D$2:$D$5111,$C4110,Тех_Движение!$B$2:$B$5111,"&lt;="&amp;Настройки!$B$6)-$F4110)))</f>
        <v/>
      </c>
      <c r="K4110" s="21" t="e">
        <f>IF(OR($B4110="",K$3&lt;$D4110+Настройки!$B$7),0,MAX(0,$E4110-MAX(0,SUMIFS(Тех_Движение!$G$2:$G$5111,Тех_Движение!$D$2:$D$5111,$C4110,Тех_Движение!$B$2:$B$5111,"&lt;="&amp;K$3)-$F4110)))</f>
        <v>#VALUE!</v>
      </c>
      <c r="L4110" s="21" t="e">
        <f>IF(OR($B4110="",L$3&lt;$D4110+Настройки!$B$7),0,MAX(0,$E4110-MAX(0,SUMIFS(Тех_Движение!$G$2:$G$5111,Тех_Движение!$D$2:$D$5111,$C4110,Тех_Движение!$B$2:$B$5111,"&lt;="&amp;L$3)-$F4110)))</f>
        <v>#VALUE!</v>
      </c>
      <c r="M4110" s="21" t="e">
        <f>IF(OR($B4110="",M$3&lt;$D4110+Настройки!$B$7),0,MAX(0,$E4110-MAX(0,SUMIFS(Тех_Движение!$G$2:$G$5111,Тех_Движение!$D$2:$D$5111,$C4110,Тех_Движение!$B$2:$B$5111,"&lt;="&amp;M$3)-$F4110)))</f>
        <v>#VALUE!</v>
      </c>
      <c r="N4110" s="21" t="e">
        <f>IF(OR($B4110="",N$3&lt;$D4110+Настройки!$B$7),0,MAX(0,$E4110-MAX(0,SUMIFS(Тех_Движение!$G$2:$G$5111,Тех_Движение!$D$2:$D$5111,$C4110,Тех_Движение!$B$2:$B$5111,"&lt;="&amp;N$3)-$F4110)))</f>
        <v>#VALUE!</v>
      </c>
      <c r="O4110" s="21" t="e">
        <f>IF(OR($B4110="",O$3&lt;$D4110+Настройки!$B$7),0,MAX(0,$E4110-MAX(0,SUMIFS(Тех_Движение!$G$2:$G$5111,Тех_Движение!$D$2:$D$5111,$C4110,Тех_Движение!$B$2:$B$5111,"&lt;="&amp;O$3)-$F4110)))</f>
        <v>#VALUE!</v>
      </c>
      <c r="P4110" s="21" t="e">
        <f>IF(OR($B4110="",P$3&lt;$D4110+Настройки!$B$7),0,MAX(0,$E4110-MAX(0,SUMIFS(Тех_Движение!$G$2:$G$5111,Тех_Движение!$D$2:$D$5111,$C4110,Тех_Движение!$B$2:$B$5111,"&lt;="&amp;P$3)-$F4110)))</f>
        <v>#VALUE!</v>
      </c>
      <c r="Q4110" s="21" t="e">
        <f>IF(OR($B4110="",Q$3&lt;$D4110+Настройки!$B$7),0,MAX(0,$E4110-MAX(0,SUMIFS(Тех_Движение!$G$2:$G$5111,Тех_Движение!$D$2:$D$5111,$C4110,Тех_Движение!$B$2:$B$5111,"&lt;="&amp;Q$3)-$F4110)))</f>
        <v>#VALUE!</v>
      </c>
      <c r="R4110" s="21" t="str">
        <f t="shared" si="193"/>
        <v/>
      </c>
      <c r="S4110" s="23" t="str">
        <f>IF($B4110="","",VLOOKUP($C4110,Настройки!$A$11:$L$17,9,FALSE))</f>
        <v/>
      </c>
      <c r="T4110" s="23" t="str">
        <f t="shared" si="194"/>
        <v/>
      </c>
    </row>
    <row r="4111" spans="1:20" x14ac:dyDescent="0.3">
      <c r="A4111" s="20">
        <f>Тех_Движение!$A$4108</f>
        <v>4107</v>
      </c>
      <c r="B4111" s="20" t="str">
        <f>IF(Тех_Движение!$F$4108&gt;0,Тех_Движение!$I$4108,"")</f>
        <v/>
      </c>
      <c r="C4111" s="20" t="str">
        <f>IF($B4111="","",Тех_Движение!$D$4108)</f>
        <v/>
      </c>
      <c r="D4111" s="9" t="str">
        <f>IF($B4111="","",Тех_Движение!$B$4108)</f>
        <v/>
      </c>
      <c r="E4111" s="21" t="str">
        <f>IF($B4111="","",Тех_Движение!$F$4108)</f>
        <v/>
      </c>
      <c r="F4111" s="21" t="str">
        <f>IF($B4111="","",SUMIFS($E$5:$E4110,$C$5:$C4110,$C4111))</f>
        <v/>
      </c>
      <c r="G4111" s="21" t="str">
        <f>IF($B4111="","",MAX(0,$E4111-MAX(0,SUMIFS(Тех_Движение!$G$2:$G$5111,Тех_Движение!$D$2:$D$5111,$C4111,Тех_Движение!$B$2:$B$5111,"&lt;="&amp;Настройки!$B$5-1)-$F4111)))</f>
        <v/>
      </c>
      <c r="H4111" s="21" t="str">
        <f>IF($B4111="","",IF(AND($D4111&gt;=Настройки!$B$5,$D4111&lt;=Настройки!$B$6),$E4111,0))</f>
        <v/>
      </c>
      <c r="I4111" s="21" t="str">
        <f t="shared" si="192"/>
        <v/>
      </c>
      <c r="J4111" s="21" t="str">
        <f>IF($B4111="","",MAX(0,$E4111-MAX(0,SUMIFS(Тех_Движение!$G$2:$G$5111,Тех_Движение!$D$2:$D$5111,$C4111,Тех_Движение!$B$2:$B$5111,"&lt;="&amp;Настройки!$B$6)-$F4111)))</f>
        <v/>
      </c>
      <c r="K4111" s="21" t="e">
        <f>IF(OR($B4111="",K$3&lt;$D4111+Настройки!$B$7),0,MAX(0,$E4111-MAX(0,SUMIFS(Тех_Движение!$G$2:$G$5111,Тех_Движение!$D$2:$D$5111,$C4111,Тех_Движение!$B$2:$B$5111,"&lt;="&amp;K$3)-$F4111)))</f>
        <v>#VALUE!</v>
      </c>
      <c r="L4111" s="21" t="e">
        <f>IF(OR($B4111="",L$3&lt;$D4111+Настройки!$B$7),0,MAX(0,$E4111-MAX(0,SUMIFS(Тех_Движение!$G$2:$G$5111,Тех_Движение!$D$2:$D$5111,$C4111,Тех_Движение!$B$2:$B$5111,"&lt;="&amp;L$3)-$F4111)))</f>
        <v>#VALUE!</v>
      </c>
      <c r="M4111" s="21" t="e">
        <f>IF(OR($B4111="",M$3&lt;$D4111+Настройки!$B$7),0,MAX(0,$E4111-MAX(0,SUMIFS(Тех_Движение!$G$2:$G$5111,Тех_Движение!$D$2:$D$5111,$C4111,Тех_Движение!$B$2:$B$5111,"&lt;="&amp;M$3)-$F4111)))</f>
        <v>#VALUE!</v>
      </c>
      <c r="N4111" s="21" t="e">
        <f>IF(OR($B4111="",N$3&lt;$D4111+Настройки!$B$7),0,MAX(0,$E4111-MAX(0,SUMIFS(Тех_Движение!$G$2:$G$5111,Тех_Движение!$D$2:$D$5111,$C4111,Тех_Движение!$B$2:$B$5111,"&lt;="&amp;N$3)-$F4111)))</f>
        <v>#VALUE!</v>
      </c>
      <c r="O4111" s="21" t="e">
        <f>IF(OR($B4111="",O$3&lt;$D4111+Настройки!$B$7),0,MAX(0,$E4111-MAX(0,SUMIFS(Тех_Движение!$G$2:$G$5111,Тех_Движение!$D$2:$D$5111,$C4111,Тех_Движение!$B$2:$B$5111,"&lt;="&amp;O$3)-$F4111)))</f>
        <v>#VALUE!</v>
      </c>
      <c r="P4111" s="21" t="e">
        <f>IF(OR($B4111="",P$3&lt;$D4111+Настройки!$B$7),0,MAX(0,$E4111-MAX(0,SUMIFS(Тех_Движение!$G$2:$G$5111,Тех_Движение!$D$2:$D$5111,$C4111,Тех_Движение!$B$2:$B$5111,"&lt;="&amp;P$3)-$F4111)))</f>
        <v>#VALUE!</v>
      </c>
      <c r="Q4111" s="21" t="e">
        <f>IF(OR($B4111="",Q$3&lt;$D4111+Настройки!$B$7),0,MAX(0,$E4111-MAX(0,SUMIFS(Тех_Движение!$G$2:$G$5111,Тех_Движение!$D$2:$D$5111,$C4111,Тех_Движение!$B$2:$B$5111,"&lt;="&amp;Q$3)-$F4111)))</f>
        <v>#VALUE!</v>
      </c>
      <c r="R4111" s="21" t="str">
        <f t="shared" si="193"/>
        <v/>
      </c>
      <c r="S4111" s="23" t="str">
        <f>IF($B4111="","",VLOOKUP($C4111,Настройки!$A$11:$L$17,9,FALSE))</f>
        <v/>
      </c>
      <c r="T4111" s="23" t="str">
        <f t="shared" si="194"/>
        <v/>
      </c>
    </row>
    <row r="4112" spans="1:20" x14ac:dyDescent="0.3">
      <c r="A4112" s="20">
        <f>Тех_Движение!$A$4109</f>
        <v>4108</v>
      </c>
      <c r="B4112" s="20" t="str">
        <f>IF(Тех_Движение!$F$4109&gt;0,Тех_Движение!$I$4109,"")</f>
        <v/>
      </c>
      <c r="C4112" s="20" t="str">
        <f>IF($B4112="","",Тех_Движение!$D$4109)</f>
        <v/>
      </c>
      <c r="D4112" s="9" t="str">
        <f>IF($B4112="","",Тех_Движение!$B$4109)</f>
        <v/>
      </c>
      <c r="E4112" s="21" t="str">
        <f>IF($B4112="","",Тех_Движение!$F$4109)</f>
        <v/>
      </c>
      <c r="F4112" s="21" t="str">
        <f>IF($B4112="","",SUMIFS($E$5:$E4111,$C$5:$C4111,$C4112))</f>
        <v/>
      </c>
      <c r="G4112" s="21" t="str">
        <f>IF($B4112="","",MAX(0,$E4112-MAX(0,SUMIFS(Тех_Движение!$G$2:$G$5111,Тех_Движение!$D$2:$D$5111,$C4112,Тех_Движение!$B$2:$B$5111,"&lt;="&amp;Настройки!$B$5-1)-$F4112)))</f>
        <v/>
      </c>
      <c r="H4112" s="21" t="str">
        <f>IF($B4112="","",IF(AND($D4112&gt;=Настройки!$B$5,$D4112&lt;=Настройки!$B$6),$E4112,0))</f>
        <v/>
      </c>
      <c r="I4112" s="21" t="str">
        <f t="shared" si="192"/>
        <v/>
      </c>
      <c r="J4112" s="21" t="str">
        <f>IF($B4112="","",MAX(0,$E4112-MAX(0,SUMIFS(Тех_Движение!$G$2:$G$5111,Тех_Движение!$D$2:$D$5111,$C4112,Тех_Движение!$B$2:$B$5111,"&lt;="&amp;Настройки!$B$6)-$F4112)))</f>
        <v/>
      </c>
      <c r="K4112" s="21" t="e">
        <f>IF(OR($B4112="",K$3&lt;$D4112+Настройки!$B$7),0,MAX(0,$E4112-MAX(0,SUMIFS(Тех_Движение!$G$2:$G$5111,Тех_Движение!$D$2:$D$5111,$C4112,Тех_Движение!$B$2:$B$5111,"&lt;="&amp;K$3)-$F4112)))</f>
        <v>#VALUE!</v>
      </c>
      <c r="L4112" s="21" t="e">
        <f>IF(OR($B4112="",L$3&lt;$D4112+Настройки!$B$7),0,MAX(0,$E4112-MAX(0,SUMIFS(Тех_Движение!$G$2:$G$5111,Тех_Движение!$D$2:$D$5111,$C4112,Тех_Движение!$B$2:$B$5111,"&lt;="&amp;L$3)-$F4112)))</f>
        <v>#VALUE!</v>
      </c>
      <c r="M4112" s="21" t="e">
        <f>IF(OR($B4112="",M$3&lt;$D4112+Настройки!$B$7),0,MAX(0,$E4112-MAX(0,SUMIFS(Тех_Движение!$G$2:$G$5111,Тех_Движение!$D$2:$D$5111,$C4112,Тех_Движение!$B$2:$B$5111,"&lt;="&amp;M$3)-$F4112)))</f>
        <v>#VALUE!</v>
      </c>
      <c r="N4112" s="21" t="e">
        <f>IF(OR($B4112="",N$3&lt;$D4112+Настройки!$B$7),0,MAX(0,$E4112-MAX(0,SUMIFS(Тех_Движение!$G$2:$G$5111,Тех_Движение!$D$2:$D$5111,$C4112,Тех_Движение!$B$2:$B$5111,"&lt;="&amp;N$3)-$F4112)))</f>
        <v>#VALUE!</v>
      </c>
      <c r="O4112" s="21" t="e">
        <f>IF(OR($B4112="",O$3&lt;$D4112+Настройки!$B$7),0,MAX(0,$E4112-MAX(0,SUMIFS(Тех_Движение!$G$2:$G$5111,Тех_Движение!$D$2:$D$5111,$C4112,Тех_Движение!$B$2:$B$5111,"&lt;="&amp;O$3)-$F4112)))</f>
        <v>#VALUE!</v>
      </c>
      <c r="P4112" s="21" t="e">
        <f>IF(OR($B4112="",P$3&lt;$D4112+Настройки!$B$7),0,MAX(0,$E4112-MAX(0,SUMIFS(Тех_Движение!$G$2:$G$5111,Тех_Движение!$D$2:$D$5111,$C4112,Тех_Движение!$B$2:$B$5111,"&lt;="&amp;P$3)-$F4112)))</f>
        <v>#VALUE!</v>
      </c>
      <c r="Q4112" s="21" t="e">
        <f>IF(OR($B4112="",Q$3&lt;$D4112+Настройки!$B$7),0,MAX(0,$E4112-MAX(0,SUMIFS(Тех_Движение!$G$2:$G$5111,Тех_Движение!$D$2:$D$5111,$C4112,Тех_Движение!$B$2:$B$5111,"&lt;="&amp;Q$3)-$F4112)))</f>
        <v>#VALUE!</v>
      </c>
      <c r="R4112" s="21" t="str">
        <f t="shared" si="193"/>
        <v/>
      </c>
      <c r="S4112" s="23" t="str">
        <f>IF($B4112="","",VLOOKUP($C4112,Настройки!$A$11:$L$17,9,FALSE))</f>
        <v/>
      </c>
      <c r="T4112" s="23" t="str">
        <f t="shared" si="194"/>
        <v/>
      </c>
    </row>
    <row r="4113" spans="1:20" x14ac:dyDescent="0.3">
      <c r="A4113" s="20">
        <f>Тех_Движение!$A$4110</f>
        <v>4109</v>
      </c>
      <c r="B4113" s="20" t="str">
        <f>IF(Тех_Движение!$F$4110&gt;0,Тех_Движение!$I$4110,"")</f>
        <v/>
      </c>
      <c r="C4113" s="20" t="str">
        <f>IF($B4113="","",Тех_Движение!$D$4110)</f>
        <v/>
      </c>
      <c r="D4113" s="9" t="str">
        <f>IF($B4113="","",Тех_Движение!$B$4110)</f>
        <v/>
      </c>
      <c r="E4113" s="21" t="str">
        <f>IF($B4113="","",Тех_Движение!$F$4110)</f>
        <v/>
      </c>
      <c r="F4113" s="21" t="str">
        <f>IF($B4113="","",SUMIFS($E$5:$E4112,$C$5:$C4112,$C4113))</f>
        <v/>
      </c>
      <c r="G4113" s="21" t="str">
        <f>IF($B4113="","",MAX(0,$E4113-MAX(0,SUMIFS(Тех_Движение!$G$2:$G$5111,Тех_Движение!$D$2:$D$5111,$C4113,Тех_Движение!$B$2:$B$5111,"&lt;="&amp;Настройки!$B$5-1)-$F4113)))</f>
        <v/>
      </c>
      <c r="H4113" s="21" t="str">
        <f>IF($B4113="","",IF(AND($D4113&gt;=Настройки!$B$5,$D4113&lt;=Настройки!$B$6),$E4113,0))</f>
        <v/>
      </c>
      <c r="I4113" s="21" t="str">
        <f t="shared" si="192"/>
        <v/>
      </c>
      <c r="J4113" s="21" t="str">
        <f>IF($B4113="","",MAX(0,$E4113-MAX(0,SUMIFS(Тех_Движение!$G$2:$G$5111,Тех_Движение!$D$2:$D$5111,$C4113,Тех_Движение!$B$2:$B$5111,"&lt;="&amp;Настройки!$B$6)-$F4113)))</f>
        <v/>
      </c>
      <c r="K4113" s="21" t="e">
        <f>IF(OR($B4113="",K$3&lt;$D4113+Настройки!$B$7),0,MAX(0,$E4113-MAX(0,SUMIFS(Тех_Движение!$G$2:$G$5111,Тех_Движение!$D$2:$D$5111,$C4113,Тех_Движение!$B$2:$B$5111,"&lt;="&amp;K$3)-$F4113)))</f>
        <v>#VALUE!</v>
      </c>
      <c r="L4113" s="21" t="e">
        <f>IF(OR($B4113="",L$3&lt;$D4113+Настройки!$B$7),0,MAX(0,$E4113-MAX(0,SUMIFS(Тех_Движение!$G$2:$G$5111,Тех_Движение!$D$2:$D$5111,$C4113,Тех_Движение!$B$2:$B$5111,"&lt;="&amp;L$3)-$F4113)))</f>
        <v>#VALUE!</v>
      </c>
      <c r="M4113" s="21" t="e">
        <f>IF(OR($B4113="",M$3&lt;$D4113+Настройки!$B$7),0,MAX(0,$E4113-MAX(0,SUMIFS(Тех_Движение!$G$2:$G$5111,Тех_Движение!$D$2:$D$5111,$C4113,Тех_Движение!$B$2:$B$5111,"&lt;="&amp;M$3)-$F4113)))</f>
        <v>#VALUE!</v>
      </c>
      <c r="N4113" s="21" t="e">
        <f>IF(OR($B4113="",N$3&lt;$D4113+Настройки!$B$7),0,MAX(0,$E4113-MAX(0,SUMIFS(Тех_Движение!$G$2:$G$5111,Тех_Движение!$D$2:$D$5111,$C4113,Тех_Движение!$B$2:$B$5111,"&lt;="&amp;N$3)-$F4113)))</f>
        <v>#VALUE!</v>
      </c>
      <c r="O4113" s="21" t="e">
        <f>IF(OR($B4113="",O$3&lt;$D4113+Настройки!$B$7),0,MAX(0,$E4113-MAX(0,SUMIFS(Тех_Движение!$G$2:$G$5111,Тех_Движение!$D$2:$D$5111,$C4113,Тех_Движение!$B$2:$B$5111,"&lt;="&amp;O$3)-$F4113)))</f>
        <v>#VALUE!</v>
      </c>
      <c r="P4113" s="21" t="e">
        <f>IF(OR($B4113="",P$3&lt;$D4113+Настройки!$B$7),0,MAX(0,$E4113-MAX(0,SUMIFS(Тех_Движение!$G$2:$G$5111,Тех_Движение!$D$2:$D$5111,$C4113,Тех_Движение!$B$2:$B$5111,"&lt;="&amp;P$3)-$F4113)))</f>
        <v>#VALUE!</v>
      </c>
      <c r="Q4113" s="21" t="e">
        <f>IF(OR($B4113="",Q$3&lt;$D4113+Настройки!$B$7),0,MAX(0,$E4113-MAX(0,SUMIFS(Тех_Движение!$G$2:$G$5111,Тех_Движение!$D$2:$D$5111,$C4113,Тех_Движение!$B$2:$B$5111,"&lt;="&amp;Q$3)-$F4113)))</f>
        <v>#VALUE!</v>
      </c>
      <c r="R4113" s="21" t="str">
        <f t="shared" si="193"/>
        <v/>
      </c>
      <c r="S4113" s="23" t="str">
        <f>IF($B4113="","",VLOOKUP($C4113,Настройки!$A$11:$L$17,9,FALSE))</f>
        <v/>
      </c>
      <c r="T4113" s="23" t="str">
        <f t="shared" si="194"/>
        <v/>
      </c>
    </row>
    <row r="4114" spans="1:20" x14ac:dyDescent="0.3">
      <c r="A4114" s="20">
        <f>Тех_Движение!$A$4111</f>
        <v>4110</v>
      </c>
      <c r="B4114" s="20" t="str">
        <f>IF(Тех_Движение!$F$4111&gt;0,Тех_Движение!$I$4111,"")</f>
        <v/>
      </c>
      <c r="C4114" s="20" t="str">
        <f>IF($B4114="","",Тех_Движение!$D$4111)</f>
        <v/>
      </c>
      <c r="D4114" s="9" t="str">
        <f>IF($B4114="","",Тех_Движение!$B$4111)</f>
        <v/>
      </c>
      <c r="E4114" s="21" t="str">
        <f>IF($B4114="","",Тех_Движение!$F$4111)</f>
        <v/>
      </c>
      <c r="F4114" s="21" t="str">
        <f>IF($B4114="","",SUMIFS($E$5:$E4113,$C$5:$C4113,$C4114))</f>
        <v/>
      </c>
      <c r="G4114" s="21" t="str">
        <f>IF($B4114="","",MAX(0,$E4114-MAX(0,SUMIFS(Тех_Движение!$G$2:$G$5111,Тех_Движение!$D$2:$D$5111,$C4114,Тех_Движение!$B$2:$B$5111,"&lt;="&amp;Настройки!$B$5-1)-$F4114)))</f>
        <v/>
      </c>
      <c r="H4114" s="21" t="str">
        <f>IF($B4114="","",IF(AND($D4114&gt;=Настройки!$B$5,$D4114&lt;=Настройки!$B$6),$E4114,0))</f>
        <v/>
      </c>
      <c r="I4114" s="21" t="str">
        <f t="shared" si="192"/>
        <v/>
      </c>
      <c r="J4114" s="21" t="str">
        <f>IF($B4114="","",MAX(0,$E4114-MAX(0,SUMIFS(Тех_Движение!$G$2:$G$5111,Тех_Движение!$D$2:$D$5111,$C4114,Тех_Движение!$B$2:$B$5111,"&lt;="&amp;Настройки!$B$6)-$F4114)))</f>
        <v/>
      </c>
      <c r="K4114" s="21" t="e">
        <f>IF(OR($B4114="",K$3&lt;$D4114+Настройки!$B$7),0,MAX(0,$E4114-MAX(0,SUMIFS(Тех_Движение!$G$2:$G$5111,Тех_Движение!$D$2:$D$5111,$C4114,Тех_Движение!$B$2:$B$5111,"&lt;="&amp;K$3)-$F4114)))</f>
        <v>#VALUE!</v>
      </c>
      <c r="L4114" s="21" t="e">
        <f>IF(OR($B4114="",L$3&lt;$D4114+Настройки!$B$7),0,MAX(0,$E4114-MAX(0,SUMIFS(Тех_Движение!$G$2:$G$5111,Тех_Движение!$D$2:$D$5111,$C4114,Тех_Движение!$B$2:$B$5111,"&lt;="&amp;L$3)-$F4114)))</f>
        <v>#VALUE!</v>
      </c>
      <c r="M4114" s="21" t="e">
        <f>IF(OR($B4114="",M$3&lt;$D4114+Настройки!$B$7),0,MAX(0,$E4114-MAX(0,SUMIFS(Тех_Движение!$G$2:$G$5111,Тех_Движение!$D$2:$D$5111,$C4114,Тех_Движение!$B$2:$B$5111,"&lt;="&amp;M$3)-$F4114)))</f>
        <v>#VALUE!</v>
      </c>
      <c r="N4114" s="21" t="e">
        <f>IF(OR($B4114="",N$3&lt;$D4114+Настройки!$B$7),0,MAX(0,$E4114-MAX(0,SUMIFS(Тех_Движение!$G$2:$G$5111,Тех_Движение!$D$2:$D$5111,$C4114,Тех_Движение!$B$2:$B$5111,"&lt;="&amp;N$3)-$F4114)))</f>
        <v>#VALUE!</v>
      </c>
      <c r="O4114" s="21" t="e">
        <f>IF(OR($B4114="",O$3&lt;$D4114+Настройки!$B$7),0,MAX(0,$E4114-MAX(0,SUMIFS(Тех_Движение!$G$2:$G$5111,Тех_Движение!$D$2:$D$5111,$C4114,Тех_Движение!$B$2:$B$5111,"&lt;="&amp;O$3)-$F4114)))</f>
        <v>#VALUE!</v>
      </c>
      <c r="P4114" s="21" t="e">
        <f>IF(OR($B4114="",P$3&lt;$D4114+Настройки!$B$7),0,MAX(0,$E4114-MAX(0,SUMIFS(Тех_Движение!$G$2:$G$5111,Тех_Движение!$D$2:$D$5111,$C4114,Тех_Движение!$B$2:$B$5111,"&lt;="&amp;P$3)-$F4114)))</f>
        <v>#VALUE!</v>
      </c>
      <c r="Q4114" s="21" t="e">
        <f>IF(OR($B4114="",Q$3&lt;$D4114+Настройки!$B$7),0,MAX(0,$E4114-MAX(0,SUMIFS(Тех_Движение!$G$2:$G$5111,Тех_Движение!$D$2:$D$5111,$C4114,Тех_Движение!$B$2:$B$5111,"&lt;="&amp;Q$3)-$F4114)))</f>
        <v>#VALUE!</v>
      </c>
      <c r="R4114" s="21" t="str">
        <f t="shared" si="193"/>
        <v/>
      </c>
      <c r="S4114" s="23" t="str">
        <f>IF($B4114="","",VLOOKUP($C4114,Настройки!$A$11:$L$17,9,FALSE))</f>
        <v/>
      </c>
      <c r="T4114" s="23" t="str">
        <f t="shared" si="194"/>
        <v/>
      </c>
    </row>
    <row r="4115" spans="1:20" x14ac:dyDescent="0.3">
      <c r="A4115" s="20">
        <f>Тех_Движение!$A$4112</f>
        <v>4111</v>
      </c>
      <c r="B4115" s="20" t="str">
        <f>IF(Тех_Движение!$F$4112&gt;0,Тех_Движение!$I$4112,"")</f>
        <v/>
      </c>
      <c r="C4115" s="20" t="str">
        <f>IF($B4115="","",Тех_Движение!$D$4112)</f>
        <v/>
      </c>
      <c r="D4115" s="9" t="str">
        <f>IF($B4115="","",Тех_Движение!$B$4112)</f>
        <v/>
      </c>
      <c r="E4115" s="21" t="str">
        <f>IF($B4115="","",Тех_Движение!$F$4112)</f>
        <v/>
      </c>
      <c r="F4115" s="21" t="str">
        <f>IF($B4115="","",SUMIFS($E$5:$E4114,$C$5:$C4114,$C4115))</f>
        <v/>
      </c>
      <c r="G4115" s="21" t="str">
        <f>IF($B4115="","",MAX(0,$E4115-MAX(0,SUMIFS(Тех_Движение!$G$2:$G$5111,Тех_Движение!$D$2:$D$5111,$C4115,Тех_Движение!$B$2:$B$5111,"&lt;="&amp;Настройки!$B$5-1)-$F4115)))</f>
        <v/>
      </c>
      <c r="H4115" s="21" t="str">
        <f>IF($B4115="","",IF(AND($D4115&gt;=Настройки!$B$5,$D4115&lt;=Настройки!$B$6),$E4115,0))</f>
        <v/>
      </c>
      <c r="I4115" s="21" t="str">
        <f t="shared" si="192"/>
        <v/>
      </c>
      <c r="J4115" s="21" t="str">
        <f>IF($B4115="","",MAX(0,$E4115-MAX(0,SUMIFS(Тех_Движение!$G$2:$G$5111,Тех_Движение!$D$2:$D$5111,$C4115,Тех_Движение!$B$2:$B$5111,"&lt;="&amp;Настройки!$B$6)-$F4115)))</f>
        <v/>
      </c>
      <c r="K4115" s="21" t="e">
        <f>IF(OR($B4115="",K$3&lt;$D4115+Настройки!$B$7),0,MAX(0,$E4115-MAX(0,SUMIFS(Тех_Движение!$G$2:$G$5111,Тех_Движение!$D$2:$D$5111,$C4115,Тех_Движение!$B$2:$B$5111,"&lt;="&amp;K$3)-$F4115)))</f>
        <v>#VALUE!</v>
      </c>
      <c r="L4115" s="21" t="e">
        <f>IF(OR($B4115="",L$3&lt;$D4115+Настройки!$B$7),0,MAX(0,$E4115-MAX(0,SUMIFS(Тех_Движение!$G$2:$G$5111,Тех_Движение!$D$2:$D$5111,$C4115,Тех_Движение!$B$2:$B$5111,"&lt;="&amp;L$3)-$F4115)))</f>
        <v>#VALUE!</v>
      </c>
      <c r="M4115" s="21" t="e">
        <f>IF(OR($B4115="",M$3&lt;$D4115+Настройки!$B$7),0,MAX(0,$E4115-MAX(0,SUMIFS(Тех_Движение!$G$2:$G$5111,Тех_Движение!$D$2:$D$5111,$C4115,Тех_Движение!$B$2:$B$5111,"&lt;="&amp;M$3)-$F4115)))</f>
        <v>#VALUE!</v>
      </c>
      <c r="N4115" s="21" t="e">
        <f>IF(OR($B4115="",N$3&lt;$D4115+Настройки!$B$7),0,MAX(0,$E4115-MAX(0,SUMIFS(Тех_Движение!$G$2:$G$5111,Тех_Движение!$D$2:$D$5111,$C4115,Тех_Движение!$B$2:$B$5111,"&lt;="&amp;N$3)-$F4115)))</f>
        <v>#VALUE!</v>
      </c>
      <c r="O4115" s="21" t="e">
        <f>IF(OR($B4115="",O$3&lt;$D4115+Настройки!$B$7),0,MAX(0,$E4115-MAX(0,SUMIFS(Тех_Движение!$G$2:$G$5111,Тех_Движение!$D$2:$D$5111,$C4115,Тех_Движение!$B$2:$B$5111,"&lt;="&amp;O$3)-$F4115)))</f>
        <v>#VALUE!</v>
      </c>
      <c r="P4115" s="21" t="e">
        <f>IF(OR($B4115="",P$3&lt;$D4115+Настройки!$B$7),0,MAX(0,$E4115-MAX(0,SUMIFS(Тех_Движение!$G$2:$G$5111,Тех_Движение!$D$2:$D$5111,$C4115,Тех_Движение!$B$2:$B$5111,"&lt;="&amp;P$3)-$F4115)))</f>
        <v>#VALUE!</v>
      </c>
      <c r="Q4115" s="21" t="e">
        <f>IF(OR($B4115="",Q$3&lt;$D4115+Настройки!$B$7),0,MAX(0,$E4115-MAX(0,SUMIFS(Тех_Движение!$G$2:$G$5111,Тех_Движение!$D$2:$D$5111,$C4115,Тех_Движение!$B$2:$B$5111,"&lt;="&amp;Q$3)-$F4115)))</f>
        <v>#VALUE!</v>
      </c>
      <c r="R4115" s="21" t="str">
        <f t="shared" si="193"/>
        <v/>
      </c>
      <c r="S4115" s="23" t="str">
        <f>IF($B4115="","",VLOOKUP($C4115,Настройки!$A$11:$L$17,9,FALSE))</f>
        <v/>
      </c>
      <c r="T4115" s="23" t="str">
        <f t="shared" si="194"/>
        <v/>
      </c>
    </row>
    <row r="4116" spans="1:20" x14ac:dyDescent="0.3">
      <c r="A4116" s="20">
        <f>Тех_Движение!$A$4113</f>
        <v>4112</v>
      </c>
      <c r="B4116" s="20" t="str">
        <f>IF(Тех_Движение!$F$4113&gt;0,Тех_Движение!$I$4113,"")</f>
        <v/>
      </c>
      <c r="C4116" s="20" t="str">
        <f>IF($B4116="","",Тех_Движение!$D$4113)</f>
        <v/>
      </c>
      <c r="D4116" s="9" t="str">
        <f>IF($B4116="","",Тех_Движение!$B$4113)</f>
        <v/>
      </c>
      <c r="E4116" s="21" t="str">
        <f>IF($B4116="","",Тех_Движение!$F$4113)</f>
        <v/>
      </c>
      <c r="F4116" s="21" t="str">
        <f>IF($B4116="","",SUMIFS($E$5:$E4115,$C$5:$C4115,$C4116))</f>
        <v/>
      </c>
      <c r="G4116" s="21" t="str">
        <f>IF($B4116="","",MAX(0,$E4116-MAX(0,SUMIFS(Тех_Движение!$G$2:$G$5111,Тех_Движение!$D$2:$D$5111,$C4116,Тех_Движение!$B$2:$B$5111,"&lt;="&amp;Настройки!$B$5-1)-$F4116)))</f>
        <v/>
      </c>
      <c r="H4116" s="21" t="str">
        <f>IF($B4116="","",IF(AND($D4116&gt;=Настройки!$B$5,$D4116&lt;=Настройки!$B$6),$E4116,0))</f>
        <v/>
      </c>
      <c r="I4116" s="21" t="str">
        <f t="shared" si="192"/>
        <v/>
      </c>
      <c r="J4116" s="21" t="str">
        <f>IF($B4116="","",MAX(0,$E4116-MAX(0,SUMIFS(Тех_Движение!$G$2:$G$5111,Тех_Движение!$D$2:$D$5111,$C4116,Тех_Движение!$B$2:$B$5111,"&lt;="&amp;Настройки!$B$6)-$F4116)))</f>
        <v/>
      </c>
      <c r="K4116" s="21" t="e">
        <f>IF(OR($B4116="",K$3&lt;$D4116+Настройки!$B$7),0,MAX(0,$E4116-MAX(0,SUMIFS(Тех_Движение!$G$2:$G$5111,Тех_Движение!$D$2:$D$5111,$C4116,Тех_Движение!$B$2:$B$5111,"&lt;="&amp;K$3)-$F4116)))</f>
        <v>#VALUE!</v>
      </c>
      <c r="L4116" s="21" t="e">
        <f>IF(OR($B4116="",L$3&lt;$D4116+Настройки!$B$7),0,MAX(0,$E4116-MAX(0,SUMIFS(Тех_Движение!$G$2:$G$5111,Тех_Движение!$D$2:$D$5111,$C4116,Тех_Движение!$B$2:$B$5111,"&lt;="&amp;L$3)-$F4116)))</f>
        <v>#VALUE!</v>
      </c>
      <c r="M4116" s="21" t="e">
        <f>IF(OR($B4116="",M$3&lt;$D4116+Настройки!$B$7),0,MAX(0,$E4116-MAX(0,SUMIFS(Тех_Движение!$G$2:$G$5111,Тех_Движение!$D$2:$D$5111,$C4116,Тех_Движение!$B$2:$B$5111,"&lt;="&amp;M$3)-$F4116)))</f>
        <v>#VALUE!</v>
      </c>
      <c r="N4116" s="21" t="e">
        <f>IF(OR($B4116="",N$3&lt;$D4116+Настройки!$B$7),0,MAX(0,$E4116-MAX(0,SUMIFS(Тех_Движение!$G$2:$G$5111,Тех_Движение!$D$2:$D$5111,$C4116,Тех_Движение!$B$2:$B$5111,"&lt;="&amp;N$3)-$F4116)))</f>
        <v>#VALUE!</v>
      </c>
      <c r="O4116" s="21" t="e">
        <f>IF(OR($B4116="",O$3&lt;$D4116+Настройки!$B$7),0,MAX(0,$E4116-MAX(0,SUMIFS(Тех_Движение!$G$2:$G$5111,Тех_Движение!$D$2:$D$5111,$C4116,Тех_Движение!$B$2:$B$5111,"&lt;="&amp;O$3)-$F4116)))</f>
        <v>#VALUE!</v>
      </c>
      <c r="P4116" s="21" t="e">
        <f>IF(OR($B4116="",P$3&lt;$D4116+Настройки!$B$7),0,MAX(0,$E4116-MAX(0,SUMIFS(Тех_Движение!$G$2:$G$5111,Тех_Движение!$D$2:$D$5111,$C4116,Тех_Движение!$B$2:$B$5111,"&lt;="&amp;P$3)-$F4116)))</f>
        <v>#VALUE!</v>
      </c>
      <c r="Q4116" s="21" t="e">
        <f>IF(OR($B4116="",Q$3&lt;$D4116+Настройки!$B$7),0,MAX(0,$E4116-MAX(0,SUMIFS(Тех_Движение!$G$2:$G$5111,Тех_Движение!$D$2:$D$5111,$C4116,Тех_Движение!$B$2:$B$5111,"&lt;="&amp;Q$3)-$F4116)))</f>
        <v>#VALUE!</v>
      </c>
      <c r="R4116" s="21" t="str">
        <f t="shared" si="193"/>
        <v/>
      </c>
      <c r="S4116" s="23" t="str">
        <f>IF($B4116="","",VLOOKUP($C4116,Настройки!$A$11:$L$17,9,FALSE))</f>
        <v/>
      </c>
      <c r="T4116" s="23" t="str">
        <f t="shared" si="194"/>
        <v/>
      </c>
    </row>
    <row r="4117" spans="1:20" x14ac:dyDescent="0.3">
      <c r="A4117" s="20">
        <f>Тех_Движение!$A$4114</f>
        <v>4113</v>
      </c>
      <c r="B4117" s="20" t="str">
        <f>IF(Тех_Движение!$F$4114&gt;0,Тех_Движение!$I$4114,"")</f>
        <v/>
      </c>
      <c r="C4117" s="20" t="str">
        <f>IF($B4117="","",Тех_Движение!$D$4114)</f>
        <v/>
      </c>
      <c r="D4117" s="9" t="str">
        <f>IF($B4117="","",Тех_Движение!$B$4114)</f>
        <v/>
      </c>
      <c r="E4117" s="21" t="str">
        <f>IF($B4117="","",Тех_Движение!$F$4114)</f>
        <v/>
      </c>
      <c r="F4117" s="21" t="str">
        <f>IF($B4117="","",SUMIFS($E$5:$E4116,$C$5:$C4116,$C4117))</f>
        <v/>
      </c>
      <c r="G4117" s="21" t="str">
        <f>IF($B4117="","",MAX(0,$E4117-MAX(0,SUMIFS(Тех_Движение!$G$2:$G$5111,Тех_Движение!$D$2:$D$5111,$C4117,Тех_Движение!$B$2:$B$5111,"&lt;="&amp;Настройки!$B$5-1)-$F4117)))</f>
        <v/>
      </c>
      <c r="H4117" s="21" t="str">
        <f>IF($B4117="","",IF(AND($D4117&gt;=Настройки!$B$5,$D4117&lt;=Настройки!$B$6),$E4117,0))</f>
        <v/>
      </c>
      <c r="I4117" s="21" t="str">
        <f t="shared" si="192"/>
        <v/>
      </c>
      <c r="J4117" s="21" t="str">
        <f>IF($B4117="","",MAX(0,$E4117-MAX(0,SUMIFS(Тех_Движение!$G$2:$G$5111,Тех_Движение!$D$2:$D$5111,$C4117,Тех_Движение!$B$2:$B$5111,"&lt;="&amp;Настройки!$B$6)-$F4117)))</f>
        <v/>
      </c>
      <c r="K4117" s="21" t="e">
        <f>IF(OR($B4117="",K$3&lt;$D4117+Настройки!$B$7),0,MAX(0,$E4117-MAX(0,SUMIFS(Тех_Движение!$G$2:$G$5111,Тех_Движение!$D$2:$D$5111,$C4117,Тех_Движение!$B$2:$B$5111,"&lt;="&amp;K$3)-$F4117)))</f>
        <v>#VALUE!</v>
      </c>
      <c r="L4117" s="21" t="e">
        <f>IF(OR($B4117="",L$3&lt;$D4117+Настройки!$B$7),0,MAX(0,$E4117-MAX(0,SUMIFS(Тех_Движение!$G$2:$G$5111,Тех_Движение!$D$2:$D$5111,$C4117,Тех_Движение!$B$2:$B$5111,"&lt;="&amp;L$3)-$F4117)))</f>
        <v>#VALUE!</v>
      </c>
      <c r="M4117" s="21" t="e">
        <f>IF(OR($B4117="",M$3&lt;$D4117+Настройки!$B$7),0,MAX(0,$E4117-MAX(0,SUMIFS(Тех_Движение!$G$2:$G$5111,Тех_Движение!$D$2:$D$5111,$C4117,Тех_Движение!$B$2:$B$5111,"&lt;="&amp;M$3)-$F4117)))</f>
        <v>#VALUE!</v>
      </c>
      <c r="N4117" s="21" t="e">
        <f>IF(OR($B4117="",N$3&lt;$D4117+Настройки!$B$7),0,MAX(0,$E4117-MAX(0,SUMIFS(Тех_Движение!$G$2:$G$5111,Тех_Движение!$D$2:$D$5111,$C4117,Тех_Движение!$B$2:$B$5111,"&lt;="&amp;N$3)-$F4117)))</f>
        <v>#VALUE!</v>
      </c>
      <c r="O4117" s="21" t="e">
        <f>IF(OR($B4117="",O$3&lt;$D4117+Настройки!$B$7),0,MAX(0,$E4117-MAX(0,SUMIFS(Тех_Движение!$G$2:$G$5111,Тех_Движение!$D$2:$D$5111,$C4117,Тех_Движение!$B$2:$B$5111,"&lt;="&amp;O$3)-$F4117)))</f>
        <v>#VALUE!</v>
      </c>
      <c r="P4117" s="21" t="e">
        <f>IF(OR($B4117="",P$3&lt;$D4117+Настройки!$B$7),0,MAX(0,$E4117-MAX(0,SUMIFS(Тех_Движение!$G$2:$G$5111,Тех_Движение!$D$2:$D$5111,$C4117,Тех_Движение!$B$2:$B$5111,"&lt;="&amp;P$3)-$F4117)))</f>
        <v>#VALUE!</v>
      </c>
      <c r="Q4117" s="21" t="e">
        <f>IF(OR($B4117="",Q$3&lt;$D4117+Настройки!$B$7),0,MAX(0,$E4117-MAX(0,SUMIFS(Тех_Движение!$G$2:$G$5111,Тех_Движение!$D$2:$D$5111,$C4117,Тех_Движение!$B$2:$B$5111,"&lt;="&amp;Q$3)-$F4117)))</f>
        <v>#VALUE!</v>
      </c>
      <c r="R4117" s="21" t="str">
        <f t="shared" si="193"/>
        <v/>
      </c>
      <c r="S4117" s="23" t="str">
        <f>IF($B4117="","",VLOOKUP($C4117,Настройки!$A$11:$L$17,9,FALSE))</f>
        <v/>
      </c>
      <c r="T4117" s="23" t="str">
        <f t="shared" si="194"/>
        <v/>
      </c>
    </row>
    <row r="4118" spans="1:20" x14ac:dyDescent="0.3">
      <c r="A4118" s="20">
        <f>Тех_Движение!$A$4115</f>
        <v>4114</v>
      </c>
      <c r="B4118" s="20" t="str">
        <f>IF(Тех_Движение!$F$4115&gt;0,Тех_Движение!$I$4115,"")</f>
        <v/>
      </c>
      <c r="C4118" s="20" t="str">
        <f>IF($B4118="","",Тех_Движение!$D$4115)</f>
        <v/>
      </c>
      <c r="D4118" s="9" t="str">
        <f>IF($B4118="","",Тех_Движение!$B$4115)</f>
        <v/>
      </c>
      <c r="E4118" s="21" t="str">
        <f>IF($B4118="","",Тех_Движение!$F$4115)</f>
        <v/>
      </c>
      <c r="F4118" s="21" t="str">
        <f>IF($B4118="","",SUMIFS($E$5:$E4117,$C$5:$C4117,$C4118))</f>
        <v/>
      </c>
      <c r="G4118" s="21" t="str">
        <f>IF($B4118="","",MAX(0,$E4118-MAX(0,SUMIFS(Тех_Движение!$G$2:$G$5111,Тех_Движение!$D$2:$D$5111,$C4118,Тех_Движение!$B$2:$B$5111,"&lt;="&amp;Настройки!$B$5-1)-$F4118)))</f>
        <v/>
      </c>
      <c r="H4118" s="21" t="str">
        <f>IF($B4118="","",IF(AND($D4118&gt;=Настройки!$B$5,$D4118&lt;=Настройки!$B$6),$E4118,0))</f>
        <v/>
      </c>
      <c r="I4118" s="21" t="str">
        <f t="shared" si="192"/>
        <v/>
      </c>
      <c r="J4118" s="21" t="str">
        <f>IF($B4118="","",MAX(0,$E4118-MAX(0,SUMIFS(Тех_Движение!$G$2:$G$5111,Тех_Движение!$D$2:$D$5111,$C4118,Тех_Движение!$B$2:$B$5111,"&lt;="&amp;Настройки!$B$6)-$F4118)))</f>
        <v/>
      </c>
      <c r="K4118" s="21" t="e">
        <f>IF(OR($B4118="",K$3&lt;$D4118+Настройки!$B$7),0,MAX(0,$E4118-MAX(0,SUMIFS(Тех_Движение!$G$2:$G$5111,Тех_Движение!$D$2:$D$5111,$C4118,Тех_Движение!$B$2:$B$5111,"&lt;="&amp;K$3)-$F4118)))</f>
        <v>#VALUE!</v>
      </c>
      <c r="L4118" s="21" t="e">
        <f>IF(OR($B4118="",L$3&lt;$D4118+Настройки!$B$7),0,MAX(0,$E4118-MAX(0,SUMIFS(Тех_Движение!$G$2:$G$5111,Тех_Движение!$D$2:$D$5111,$C4118,Тех_Движение!$B$2:$B$5111,"&lt;="&amp;L$3)-$F4118)))</f>
        <v>#VALUE!</v>
      </c>
      <c r="M4118" s="21" t="e">
        <f>IF(OR($B4118="",M$3&lt;$D4118+Настройки!$B$7),0,MAX(0,$E4118-MAX(0,SUMIFS(Тех_Движение!$G$2:$G$5111,Тех_Движение!$D$2:$D$5111,$C4118,Тех_Движение!$B$2:$B$5111,"&lt;="&amp;M$3)-$F4118)))</f>
        <v>#VALUE!</v>
      </c>
      <c r="N4118" s="21" t="e">
        <f>IF(OR($B4118="",N$3&lt;$D4118+Настройки!$B$7),0,MAX(0,$E4118-MAX(0,SUMIFS(Тех_Движение!$G$2:$G$5111,Тех_Движение!$D$2:$D$5111,$C4118,Тех_Движение!$B$2:$B$5111,"&lt;="&amp;N$3)-$F4118)))</f>
        <v>#VALUE!</v>
      </c>
      <c r="O4118" s="21" t="e">
        <f>IF(OR($B4118="",O$3&lt;$D4118+Настройки!$B$7),0,MAX(0,$E4118-MAX(0,SUMIFS(Тех_Движение!$G$2:$G$5111,Тех_Движение!$D$2:$D$5111,$C4118,Тех_Движение!$B$2:$B$5111,"&lt;="&amp;O$3)-$F4118)))</f>
        <v>#VALUE!</v>
      </c>
      <c r="P4118" s="21" t="e">
        <f>IF(OR($B4118="",P$3&lt;$D4118+Настройки!$B$7),0,MAX(0,$E4118-MAX(0,SUMIFS(Тех_Движение!$G$2:$G$5111,Тех_Движение!$D$2:$D$5111,$C4118,Тех_Движение!$B$2:$B$5111,"&lt;="&amp;P$3)-$F4118)))</f>
        <v>#VALUE!</v>
      </c>
      <c r="Q4118" s="21" t="e">
        <f>IF(OR($B4118="",Q$3&lt;$D4118+Настройки!$B$7),0,MAX(0,$E4118-MAX(0,SUMIFS(Тех_Движение!$G$2:$G$5111,Тех_Движение!$D$2:$D$5111,$C4118,Тех_Движение!$B$2:$B$5111,"&lt;="&amp;Q$3)-$F4118)))</f>
        <v>#VALUE!</v>
      </c>
      <c r="R4118" s="21" t="str">
        <f t="shared" si="193"/>
        <v/>
      </c>
      <c r="S4118" s="23" t="str">
        <f>IF($B4118="","",VLOOKUP($C4118,Настройки!$A$11:$L$17,9,FALSE))</f>
        <v/>
      </c>
      <c r="T4118" s="23" t="str">
        <f t="shared" si="194"/>
        <v/>
      </c>
    </row>
    <row r="4119" spans="1:20" x14ac:dyDescent="0.3">
      <c r="A4119" s="20">
        <f>Тех_Движение!$A$4116</f>
        <v>4115</v>
      </c>
      <c r="B4119" s="20" t="str">
        <f>IF(Тех_Движение!$F$4116&gt;0,Тех_Движение!$I$4116,"")</f>
        <v/>
      </c>
      <c r="C4119" s="20" t="str">
        <f>IF($B4119="","",Тех_Движение!$D$4116)</f>
        <v/>
      </c>
      <c r="D4119" s="9" t="str">
        <f>IF($B4119="","",Тех_Движение!$B$4116)</f>
        <v/>
      </c>
      <c r="E4119" s="21" t="str">
        <f>IF($B4119="","",Тех_Движение!$F$4116)</f>
        <v/>
      </c>
      <c r="F4119" s="21" t="str">
        <f>IF($B4119="","",SUMIFS($E$5:$E4118,$C$5:$C4118,$C4119))</f>
        <v/>
      </c>
      <c r="G4119" s="21" t="str">
        <f>IF($B4119="","",MAX(0,$E4119-MAX(0,SUMIFS(Тех_Движение!$G$2:$G$5111,Тех_Движение!$D$2:$D$5111,$C4119,Тех_Движение!$B$2:$B$5111,"&lt;="&amp;Настройки!$B$5-1)-$F4119)))</f>
        <v/>
      </c>
      <c r="H4119" s="21" t="str">
        <f>IF($B4119="","",IF(AND($D4119&gt;=Настройки!$B$5,$D4119&lt;=Настройки!$B$6),$E4119,0))</f>
        <v/>
      </c>
      <c r="I4119" s="21" t="str">
        <f t="shared" si="192"/>
        <v/>
      </c>
      <c r="J4119" s="21" t="str">
        <f>IF($B4119="","",MAX(0,$E4119-MAX(0,SUMIFS(Тех_Движение!$G$2:$G$5111,Тех_Движение!$D$2:$D$5111,$C4119,Тех_Движение!$B$2:$B$5111,"&lt;="&amp;Настройки!$B$6)-$F4119)))</f>
        <v/>
      </c>
      <c r="K4119" s="21" t="e">
        <f>IF(OR($B4119="",K$3&lt;$D4119+Настройки!$B$7),0,MAX(0,$E4119-MAX(0,SUMIFS(Тех_Движение!$G$2:$G$5111,Тех_Движение!$D$2:$D$5111,$C4119,Тех_Движение!$B$2:$B$5111,"&lt;="&amp;K$3)-$F4119)))</f>
        <v>#VALUE!</v>
      </c>
      <c r="L4119" s="21" t="e">
        <f>IF(OR($B4119="",L$3&lt;$D4119+Настройки!$B$7),0,MAX(0,$E4119-MAX(0,SUMIFS(Тех_Движение!$G$2:$G$5111,Тех_Движение!$D$2:$D$5111,$C4119,Тех_Движение!$B$2:$B$5111,"&lt;="&amp;L$3)-$F4119)))</f>
        <v>#VALUE!</v>
      </c>
      <c r="M4119" s="21" t="e">
        <f>IF(OR($B4119="",M$3&lt;$D4119+Настройки!$B$7),0,MAX(0,$E4119-MAX(0,SUMIFS(Тех_Движение!$G$2:$G$5111,Тех_Движение!$D$2:$D$5111,$C4119,Тех_Движение!$B$2:$B$5111,"&lt;="&amp;M$3)-$F4119)))</f>
        <v>#VALUE!</v>
      </c>
      <c r="N4119" s="21" t="e">
        <f>IF(OR($B4119="",N$3&lt;$D4119+Настройки!$B$7),0,MAX(0,$E4119-MAX(0,SUMIFS(Тех_Движение!$G$2:$G$5111,Тех_Движение!$D$2:$D$5111,$C4119,Тех_Движение!$B$2:$B$5111,"&lt;="&amp;N$3)-$F4119)))</f>
        <v>#VALUE!</v>
      </c>
      <c r="O4119" s="21" t="e">
        <f>IF(OR($B4119="",O$3&lt;$D4119+Настройки!$B$7),0,MAX(0,$E4119-MAX(0,SUMIFS(Тех_Движение!$G$2:$G$5111,Тех_Движение!$D$2:$D$5111,$C4119,Тех_Движение!$B$2:$B$5111,"&lt;="&amp;O$3)-$F4119)))</f>
        <v>#VALUE!</v>
      </c>
      <c r="P4119" s="21" t="e">
        <f>IF(OR($B4119="",P$3&lt;$D4119+Настройки!$B$7),0,MAX(0,$E4119-MAX(0,SUMIFS(Тех_Движение!$G$2:$G$5111,Тех_Движение!$D$2:$D$5111,$C4119,Тех_Движение!$B$2:$B$5111,"&lt;="&amp;P$3)-$F4119)))</f>
        <v>#VALUE!</v>
      </c>
      <c r="Q4119" s="21" t="e">
        <f>IF(OR($B4119="",Q$3&lt;$D4119+Настройки!$B$7),0,MAX(0,$E4119-MAX(0,SUMIFS(Тех_Движение!$G$2:$G$5111,Тех_Движение!$D$2:$D$5111,$C4119,Тех_Движение!$B$2:$B$5111,"&lt;="&amp;Q$3)-$F4119)))</f>
        <v>#VALUE!</v>
      </c>
      <c r="R4119" s="21" t="str">
        <f t="shared" si="193"/>
        <v/>
      </c>
      <c r="S4119" s="23" t="str">
        <f>IF($B4119="","",VLOOKUP($C4119,Настройки!$A$11:$L$17,9,FALSE))</f>
        <v/>
      </c>
      <c r="T4119" s="23" t="str">
        <f t="shared" si="194"/>
        <v/>
      </c>
    </row>
    <row r="4120" spans="1:20" x14ac:dyDescent="0.3">
      <c r="A4120" s="20">
        <f>Тех_Движение!$A$4117</f>
        <v>4116</v>
      </c>
      <c r="B4120" s="20" t="str">
        <f>IF(Тех_Движение!$F$4117&gt;0,Тех_Движение!$I$4117,"")</f>
        <v/>
      </c>
      <c r="C4120" s="20" t="str">
        <f>IF($B4120="","",Тех_Движение!$D$4117)</f>
        <v/>
      </c>
      <c r="D4120" s="9" t="str">
        <f>IF($B4120="","",Тех_Движение!$B$4117)</f>
        <v/>
      </c>
      <c r="E4120" s="21" t="str">
        <f>IF($B4120="","",Тех_Движение!$F$4117)</f>
        <v/>
      </c>
      <c r="F4120" s="21" t="str">
        <f>IF($B4120="","",SUMIFS($E$5:$E4119,$C$5:$C4119,$C4120))</f>
        <v/>
      </c>
      <c r="G4120" s="21" t="str">
        <f>IF($B4120="","",MAX(0,$E4120-MAX(0,SUMIFS(Тех_Движение!$G$2:$G$5111,Тех_Движение!$D$2:$D$5111,$C4120,Тех_Движение!$B$2:$B$5111,"&lt;="&amp;Настройки!$B$5-1)-$F4120)))</f>
        <v/>
      </c>
      <c r="H4120" s="21" t="str">
        <f>IF($B4120="","",IF(AND($D4120&gt;=Настройки!$B$5,$D4120&lt;=Настройки!$B$6),$E4120,0))</f>
        <v/>
      </c>
      <c r="I4120" s="21" t="str">
        <f t="shared" si="192"/>
        <v/>
      </c>
      <c r="J4120" s="21" t="str">
        <f>IF($B4120="","",MAX(0,$E4120-MAX(0,SUMIFS(Тех_Движение!$G$2:$G$5111,Тех_Движение!$D$2:$D$5111,$C4120,Тех_Движение!$B$2:$B$5111,"&lt;="&amp;Настройки!$B$6)-$F4120)))</f>
        <v/>
      </c>
      <c r="K4120" s="21" t="e">
        <f>IF(OR($B4120="",K$3&lt;$D4120+Настройки!$B$7),0,MAX(0,$E4120-MAX(0,SUMIFS(Тех_Движение!$G$2:$G$5111,Тех_Движение!$D$2:$D$5111,$C4120,Тех_Движение!$B$2:$B$5111,"&lt;="&amp;K$3)-$F4120)))</f>
        <v>#VALUE!</v>
      </c>
      <c r="L4120" s="21" t="e">
        <f>IF(OR($B4120="",L$3&lt;$D4120+Настройки!$B$7),0,MAX(0,$E4120-MAX(0,SUMIFS(Тех_Движение!$G$2:$G$5111,Тех_Движение!$D$2:$D$5111,$C4120,Тех_Движение!$B$2:$B$5111,"&lt;="&amp;L$3)-$F4120)))</f>
        <v>#VALUE!</v>
      </c>
      <c r="M4120" s="21" t="e">
        <f>IF(OR($B4120="",M$3&lt;$D4120+Настройки!$B$7),0,MAX(0,$E4120-MAX(0,SUMIFS(Тех_Движение!$G$2:$G$5111,Тех_Движение!$D$2:$D$5111,$C4120,Тех_Движение!$B$2:$B$5111,"&lt;="&amp;M$3)-$F4120)))</f>
        <v>#VALUE!</v>
      </c>
      <c r="N4120" s="21" t="e">
        <f>IF(OR($B4120="",N$3&lt;$D4120+Настройки!$B$7),0,MAX(0,$E4120-MAX(0,SUMIFS(Тех_Движение!$G$2:$G$5111,Тех_Движение!$D$2:$D$5111,$C4120,Тех_Движение!$B$2:$B$5111,"&lt;="&amp;N$3)-$F4120)))</f>
        <v>#VALUE!</v>
      </c>
      <c r="O4120" s="21" t="e">
        <f>IF(OR($B4120="",O$3&lt;$D4120+Настройки!$B$7),0,MAX(0,$E4120-MAX(0,SUMIFS(Тех_Движение!$G$2:$G$5111,Тех_Движение!$D$2:$D$5111,$C4120,Тех_Движение!$B$2:$B$5111,"&lt;="&amp;O$3)-$F4120)))</f>
        <v>#VALUE!</v>
      </c>
      <c r="P4120" s="21" t="e">
        <f>IF(OR($B4120="",P$3&lt;$D4120+Настройки!$B$7),0,MAX(0,$E4120-MAX(0,SUMIFS(Тех_Движение!$G$2:$G$5111,Тех_Движение!$D$2:$D$5111,$C4120,Тех_Движение!$B$2:$B$5111,"&lt;="&amp;P$3)-$F4120)))</f>
        <v>#VALUE!</v>
      </c>
      <c r="Q4120" s="21" t="e">
        <f>IF(OR($B4120="",Q$3&lt;$D4120+Настройки!$B$7),0,MAX(0,$E4120-MAX(0,SUMIFS(Тех_Движение!$G$2:$G$5111,Тех_Движение!$D$2:$D$5111,$C4120,Тех_Движение!$B$2:$B$5111,"&lt;="&amp;Q$3)-$F4120)))</f>
        <v>#VALUE!</v>
      </c>
      <c r="R4120" s="21" t="str">
        <f t="shared" si="193"/>
        <v/>
      </c>
      <c r="S4120" s="23" t="str">
        <f>IF($B4120="","",VLOOKUP($C4120,Настройки!$A$11:$L$17,9,FALSE))</f>
        <v/>
      </c>
      <c r="T4120" s="23" t="str">
        <f t="shared" si="194"/>
        <v/>
      </c>
    </row>
    <row r="4121" spans="1:20" x14ac:dyDescent="0.3">
      <c r="A4121" s="20">
        <f>Тех_Движение!$A$4118</f>
        <v>4117</v>
      </c>
      <c r="B4121" s="20" t="str">
        <f>IF(Тех_Движение!$F$4118&gt;0,Тех_Движение!$I$4118,"")</f>
        <v/>
      </c>
      <c r="C4121" s="20" t="str">
        <f>IF($B4121="","",Тех_Движение!$D$4118)</f>
        <v/>
      </c>
      <c r="D4121" s="9" t="str">
        <f>IF($B4121="","",Тех_Движение!$B$4118)</f>
        <v/>
      </c>
      <c r="E4121" s="21" t="str">
        <f>IF($B4121="","",Тех_Движение!$F$4118)</f>
        <v/>
      </c>
      <c r="F4121" s="21" t="str">
        <f>IF($B4121="","",SUMIFS($E$5:$E4120,$C$5:$C4120,$C4121))</f>
        <v/>
      </c>
      <c r="G4121" s="21" t="str">
        <f>IF($B4121="","",MAX(0,$E4121-MAX(0,SUMIFS(Тех_Движение!$G$2:$G$5111,Тех_Движение!$D$2:$D$5111,$C4121,Тех_Движение!$B$2:$B$5111,"&lt;="&amp;Настройки!$B$5-1)-$F4121)))</f>
        <v/>
      </c>
      <c r="H4121" s="21" t="str">
        <f>IF($B4121="","",IF(AND($D4121&gt;=Настройки!$B$5,$D4121&lt;=Настройки!$B$6),$E4121,0))</f>
        <v/>
      </c>
      <c r="I4121" s="21" t="str">
        <f t="shared" si="192"/>
        <v/>
      </c>
      <c r="J4121" s="21" t="str">
        <f>IF($B4121="","",MAX(0,$E4121-MAX(0,SUMIFS(Тех_Движение!$G$2:$G$5111,Тех_Движение!$D$2:$D$5111,$C4121,Тех_Движение!$B$2:$B$5111,"&lt;="&amp;Настройки!$B$6)-$F4121)))</f>
        <v/>
      </c>
      <c r="K4121" s="21" t="e">
        <f>IF(OR($B4121="",K$3&lt;$D4121+Настройки!$B$7),0,MAX(0,$E4121-MAX(0,SUMIFS(Тех_Движение!$G$2:$G$5111,Тех_Движение!$D$2:$D$5111,$C4121,Тех_Движение!$B$2:$B$5111,"&lt;="&amp;K$3)-$F4121)))</f>
        <v>#VALUE!</v>
      </c>
      <c r="L4121" s="21" t="e">
        <f>IF(OR($B4121="",L$3&lt;$D4121+Настройки!$B$7),0,MAX(0,$E4121-MAX(0,SUMIFS(Тех_Движение!$G$2:$G$5111,Тех_Движение!$D$2:$D$5111,$C4121,Тех_Движение!$B$2:$B$5111,"&lt;="&amp;L$3)-$F4121)))</f>
        <v>#VALUE!</v>
      </c>
      <c r="M4121" s="21" t="e">
        <f>IF(OR($B4121="",M$3&lt;$D4121+Настройки!$B$7),0,MAX(0,$E4121-MAX(0,SUMIFS(Тех_Движение!$G$2:$G$5111,Тех_Движение!$D$2:$D$5111,$C4121,Тех_Движение!$B$2:$B$5111,"&lt;="&amp;M$3)-$F4121)))</f>
        <v>#VALUE!</v>
      </c>
      <c r="N4121" s="21" t="e">
        <f>IF(OR($B4121="",N$3&lt;$D4121+Настройки!$B$7),0,MAX(0,$E4121-MAX(0,SUMIFS(Тех_Движение!$G$2:$G$5111,Тех_Движение!$D$2:$D$5111,$C4121,Тех_Движение!$B$2:$B$5111,"&lt;="&amp;N$3)-$F4121)))</f>
        <v>#VALUE!</v>
      </c>
      <c r="O4121" s="21" t="e">
        <f>IF(OR($B4121="",O$3&lt;$D4121+Настройки!$B$7),0,MAX(0,$E4121-MAX(0,SUMIFS(Тех_Движение!$G$2:$G$5111,Тех_Движение!$D$2:$D$5111,$C4121,Тех_Движение!$B$2:$B$5111,"&lt;="&amp;O$3)-$F4121)))</f>
        <v>#VALUE!</v>
      </c>
      <c r="P4121" s="21" t="e">
        <f>IF(OR($B4121="",P$3&lt;$D4121+Настройки!$B$7),0,MAX(0,$E4121-MAX(0,SUMIFS(Тех_Движение!$G$2:$G$5111,Тех_Движение!$D$2:$D$5111,$C4121,Тех_Движение!$B$2:$B$5111,"&lt;="&amp;P$3)-$F4121)))</f>
        <v>#VALUE!</v>
      </c>
      <c r="Q4121" s="21" t="e">
        <f>IF(OR($B4121="",Q$3&lt;$D4121+Настройки!$B$7),0,MAX(0,$E4121-MAX(0,SUMIFS(Тех_Движение!$G$2:$G$5111,Тех_Движение!$D$2:$D$5111,$C4121,Тех_Движение!$B$2:$B$5111,"&lt;="&amp;Q$3)-$F4121)))</f>
        <v>#VALUE!</v>
      </c>
      <c r="R4121" s="21" t="str">
        <f t="shared" si="193"/>
        <v/>
      </c>
      <c r="S4121" s="23" t="str">
        <f>IF($B4121="","",VLOOKUP($C4121,Настройки!$A$11:$L$17,9,FALSE))</f>
        <v/>
      </c>
      <c r="T4121" s="23" t="str">
        <f t="shared" si="194"/>
        <v/>
      </c>
    </row>
    <row r="4122" spans="1:20" x14ac:dyDescent="0.3">
      <c r="A4122" s="20">
        <f>Тех_Движение!$A$4119</f>
        <v>4118</v>
      </c>
      <c r="B4122" s="20" t="str">
        <f>IF(Тех_Движение!$F$4119&gt;0,Тех_Движение!$I$4119,"")</f>
        <v/>
      </c>
      <c r="C4122" s="20" t="str">
        <f>IF($B4122="","",Тех_Движение!$D$4119)</f>
        <v/>
      </c>
      <c r="D4122" s="9" t="str">
        <f>IF($B4122="","",Тех_Движение!$B$4119)</f>
        <v/>
      </c>
      <c r="E4122" s="21" t="str">
        <f>IF($B4122="","",Тех_Движение!$F$4119)</f>
        <v/>
      </c>
      <c r="F4122" s="21" t="str">
        <f>IF($B4122="","",SUMIFS($E$5:$E4121,$C$5:$C4121,$C4122))</f>
        <v/>
      </c>
      <c r="G4122" s="21" t="str">
        <f>IF($B4122="","",MAX(0,$E4122-MAX(0,SUMIFS(Тех_Движение!$G$2:$G$5111,Тех_Движение!$D$2:$D$5111,$C4122,Тех_Движение!$B$2:$B$5111,"&lt;="&amp;Настройки!$B$5-1)-$F4122)))</f>
        <v/>
      </c>
      <c r="H4122" s="21" t="str">
        <f>IF($B4122="","",IF(AND($D4122&gt;=Настройки!$B$5,$D4122&lt;=Настройки!$B$6),$E4122,0))</f>
        <v/>
      </c>
      <c r="I4122" s="21" t="str">
        <f t="shared" si="192"/>
        <v/>
      </c>
      <c r="J4122" s="21" t="str">
        <f>IF($B4122="","",MAX(0,$E4122-MAX(0,SUMIFS(Тех_Движение!$G$2:$G$5111,Тех_Движение!$D$2:$D$5111,$C4122,Тех_Движение!$B$2:$B$5111,"&lt;="&amp;Настройки!$B$6)-$F4122)))</f>
        <v/>
      </c>
      <c r="K4122" s="21" t="e">
        <f>IF(OR($B4122="",K$3&lt;$D4122+Настройки!$B$7),0,MAX(0,$E4122-MAX(0,SUMIFS(Тех_Движение!$G$2:$G$5111,Тех_Движение!$D$2:$D$5111,$C4122,Тех_Движение!$B$2:$B$5111,"&lt;="&amp;K$3)-$F4122)))</f>
        <v>#VALUE!</v>
      </c>
      <c r="L4122" s="21" t="e">
        <f>IF(OR($B4122="",L$3&lt;$D4122+Настройки!$B$7),0,MAX(0,$E4122-MAX(0,SUMIFS(Тех_Движение!$G$2:$G$5111,Тех_Движение!$D$2:$D$5111,$C4122,Тех_Движение!$B$2:$B$5111,"&lt;="&amp;L$3)-$F4122)))</f>
        <v>#VALUE!</v>
      </c>
      <c r="M4122" s="21" t="e">
        <f>IF(OR($B4122="",M$3&lt;$D4122+Настройки!$B$7),0,MAX(0,$E4122-MAX(0,SUMIFS(Тех_Движение!$G$2:$G$5111,Тех_Движение!$D$2:$D$5111,$C4122,Тех_Движение!$B$2:$B$5111,"&lt;="&amp;M$3)-$F4122)))</f>
        <v>#VALUE!</v>
      </c>
      <c r="N4122" s="21" t="e">
        <f>IF(OR($B4122="",N$3&lt;$D4122+Настройки!$B$7),0,MAX(0,$E4122-MAX(0,SUMIFS(Тех_Движение!$G$2:$G$5111,Тех_Движение!$D$2:$D$5111,$C4122,Тех_Движение!$B$2:$B$5111,"&lt;="&amp;N$3)-$F4122)))</f>
        <v>#VALUE!</v>
      </c>
      <c r="O4122" s="21" t="e">
        <f>IF(OR($B4122="",O$3&lt;$D4122+Настройки!$B$7),0,MAX(0,$E4122-MAX(0,SUMIFS(Тех_Движение!$G$2:$G$5111,Тех_Движение!$D$2:$D$5111,$C4122,Тех_Движение!$B$2:$B$5111,"&lt;="&amp;O$3)-$F4122)))</f>
        <v>#VALUE!</v>
      </c>
      <c r="P4122" s="21" t="e">
        <f>IF(OR($B4122="",P$3&lt;$D4122+Настройки!$B$7),0,MAX(0,$E4122-MAX(0,SUMIFS(Тех_Движение!$G$2:$G$5111,Тех_Движение!$D$2:$D$5111,$C4122,Тех_Движение!$B$2:$B$5111,"&lt;="&amp;P$3)-$F4122)))</f>
        <v>#VALUE!</v>
      </c>
      <c r="Q4122" s="21" t="e">
        <f>IF(OR($B4122="",Q$3&lt;$D4122+Настройки!$B$7),0,MAX(0,$E4122-MAX(0,SUMIFS(Тех_Движение!$G$2:$G$5111,Тех_Движение!$D$2:$D$5111,$C4122,Тех_Движение!$B$2:$B$5111,"&lt;="&amp;Q$3)-$F4122)))</f>
        <v>#VALUE!</v>
      </c>
      <c r="R4122" s="21" t="str">
        <f t="shared" si="193"/>
        <v/>
      </c>
      <c r="S4122" s="23" t="str">
        <f>IF($B4122="","",VLOOKUP($C4122,Настройки!$A$11:$L$17,9,FALSE))</f>
        <v/>
      </c>
      <c r="T4122" s="23" t="str">
        <f t="shared" si="194"/>
        <v/>
      </c>
    </row>
    <row r="4123" spans="1:20" x14ac:dyDescent="0.3">
      <c r="A4123" s="20">
        <f>Тех_Движение!$A$4120</f>
        <v>4119</v>
      </c>
      <c r="B4123" s="20" t="str">
        <f>IF(Тех_Движение!$F$4120&gt;0,Тех_Движение!$I$4120,"")</f>
        <v/>
      </c>
      <c r="C4123" s="20" t="str">
        <f>IF($B4123="","",Тех_Движение!$D$4120)</f>
        <v/>
      </c>
      <c r="D4123" s="9" t="str">
        <f>IF($B4123="","",Тех_Движение!$B$4120)</f>
        <v/>
      </c>
      <c r="E4123" s="21" t="str">
        <f>IF($B4123="","",Тех_Движение!$F$4120)</f>
        <v/>
      </c>
      <c r="F4123" s="21" t="str">
        <f>IF($B4123="","",SUMIFS($E$5:$E4122,$C$5:$C4122,$C4123))</f>
        <v/>
      </c>
      <c r="G4123" s="21" t="str">
        <f>IF($B4123="","",MAX(0,$E4123-MAX(0,SUMIFS(Тех_Движение!$G$2:$G$5111,Тех_Движение!$D$2:$D$5111,$C4123,Тех_Движение!$B$2:$B$5111,"&lt;="&amp;Настройки!$B$5-1)-$F4123)))</f>
        <v/>
      </c>
      <c r="H4123" s="21" t="str">
        <f>IF($B4123="","",IF(AND($D4123&gt;=Настройки!$B$5,$D4123&lt;=Настройки!$B$6),$E4123,0))</f>
        <v/>
      </c>
      <c r="I4123" s="21" t="str">
        <f t="shared" si="192"/>
        <v/>
      </c>
      <c r="J4123" s="21" t="str">
        <f>IF($B4123="","",MAX(0,$E4123-MAX(0,SUMIFS(Тех_Движение!$G$2:$G$5111,Тех_Движение!$D$2:$D$5111,$C4123,Тех_Движение!$B$2:$B$5111,"&lt;="&amp;Настройки!$B$6)-$F4123)))</f>
        <v/>
      </c>
      <c r="K4123" s="21" t="e">
        <f>IF(OR($B4123="",K$3&lt;$D4123+Настройки!$B$7),0,MAX(0,$E4123-MAX(0,SUMIFS(Тех_Движение!$G$2:$G$5111,Тех_Движение!$D$2:$D$5111,$C4123,Тех_Движение!$B$2:$B$5111,"&lt;="&amp;K$3)-$F4123)))</f>
        <v>#VALUE!</v>
      </c>
      <c r="L4123" s="21" t="e">
        <f>IF(OR($B4123="",L$3&lt;$D4123+Настройки!$B$7),0,MAX(0,$E4123-MAX(0,SUMIFS(Тех_Движение!$G$2:$G$5111,Тех_Движение!$D$2:$D$5111,$C4123,Тех_Движение!$B$2:$B$5111,"&lt;="&amp;L$3)-$F4123)))</f>
        <v>#VALUE!</v>
      </c>
      <c r="M4123" s="21" t="e">
        <f>IF(OR($B4123="",M$3&lt;$D4123+Настройки!$B$7),0,MAX(0,$E4123-MAX(0,SUMIFS(Тех_Движение!$G$2:$G$5111,Тех_Движение!$D$2:$D$5111,$C4123,Тех_Движение!$B$2:$B$5111,"&lt;="&amp;M$3)-$F4123)))</f>
        <v>#VALUE!</v>
      </c>
      <c r="N4123" s="21" t="e">
        <f>IF(OR($B4123="",N$3&lt;$D4123+Настройки!$B$7),0,MAX(0,$E4123-MAX(0,SUMIFS(Тех_Движение!$G$2:$G$5111,Тех_Движение!$D$2:$D$5111,$C4123,Тех_Движение!$B$2:$B$5111,"&lt;="&amp;N$3)-$F4123)))</f>
        <v>#VALUE!</v>
      </c>
      <c r="O4123" s="21" t="e">
        <f>IF(OR($B4123="",O$3&lt;$D4123+Настройки!$B$7),0,MAX(0,$E4123-MAX(0,SUMIFS(Тех_Движение!$G$2:$G$5111,Тех_Движение!$D$2:$D$5111,$C4123,Тех_Движение!$B$2:$B$5111,"&lt;="&amp;O$3)-$F4123)))</f>
        <v>#VALUE!</v>
      </c>
      <c r="P4123" s="21" t="e">
        <f>IF(OR($B4123="",P$3&lt;$D4123+Настройки!$B$7),0,MAX(0,$E4123-MAX(0,SUMIFS(Тех_Движение!$G$2:$G$5111,Тех_Движение!$D$2:$D$5111,$C4123,Тех_Движение!$B$2:$B$5111,"&lt;="&amp;P$3)-$F4123)))</f>
        <v>#VALUE!</v>
      </c>
      <c r="Q4123" s="21" t="e">
        <f>IF(OR($B4123="",Q$3&lt;$D4123+Настройки!$B$7),0,MAX(0,$E4123-MAX(0,SUMIFS(Тех_Движение!$G$2:$G$5111,Тех_Движение!$D$2:$D$5111,$C4123,Тех_Движение!$B$2:$B$5111,"&lt;="&amp;Q$3)-$F4123)))</f>
        <v>#VALUE!</v>
      </c>
      <c r="R4123" s="21" t="str">
        <f t="shared" si="193"/>
        <v/>
      </c>
      <c r="S4123" s="23" t="str">
        <f>IF($B4123="","",VLOOKUP($C4123,Настройки!$A$11:$L$17,9,FALSE))</f>
        <v/>
      </c>
      <c r="T4123" s="23" t="str">
        <f t="shared" si="194"/>
        <v/>
      </c>
    </row>
    <row r="4124" spans="1:20" x14ac:dyDescent="0.3">
      <c r="A4124" s="20">
        <f>Тех_Движение!$A$4121</f>
        <v>4120</v>
      </c>
      <c r="B4124" s="20" t="str">
        <f>IF(Тех_Движение!$F$4121&gt;0,Тех_Движение!$I$4121,"")</f>
        <v/>
      </c>
      <c r="C4124" s="20" t="str">
        <f>IF($B4124="","",Тех_Движение!$D$4121)</f>
        <v/>
      </c>
      <c r="D4124" s="9" t="str">
        <f>IF($B4124="","",Тех_Движение!$B$4121)</f>
        <v/>
      </c>
      <c r="E4124" s="21" t="str">
        <f>IF($B4124="","",Тех_Движение!$F$4121)</f>
        <v/>
      </c>
      <c r="F4124" s="21" t="str">
        <f>IF($B4124="","",SUMIFS($E$5:$E4123,$C$5:$C4123,$C4124))</f>
        <v/>
      </c>
      <c r="G4124" s="21" t="str">
        <f>IF($B4124="","",MAX(0,$E4124-MAX(0,SUMIFS(Тех_Движение!$G$2:$G$5111,Тех_Движение!$D$2:$D$5111,$C4124,Тех_Движение!$B$2:$B$5111,"&lt;="&amp;Настройки!$B$5-1)-$F4124)))</f>
        <v/>
      </c>
      <c r="H4124" s="21" t="str">
        <f>IF($B4124="","",IF(AND($D4124&gt;=Настройки!$B$5,$D4124&lt;=Настройки!$B$6),$E4124,0))</f>
        <v/>
      </c>
      <c r="I4124" s="21" t="str">
        <f t="shared" si="192"/>
        <v/>
      </c>
      <c r="J4124" s="21" t="str">
        <f>IF($B4124="","",MAX(0,$E4124-MAX(0,SUMIFS(Тех_Движение!$G$2:$G$5111,Тех_Движение!$D$2:$D$5111,$C4124,Тех_Движение!$B$2:$B$5111,"&lt;="&amp;Настройки!$B$6)-$F4124)))</f>
        <v/>
      </c>
      <c r="K4124" s="21" t="e">
        <f>IF(OR($B4124="",K$3&lt;$D4124+Настройки!$B$7),0,MAX(0,$E4124-MAX(0,SUMIFS(Тех_Движение!$G$2:$G$5111,Тех_Движение!$D$2:$D$5111,$C4124,Тех_Движение!$B$2:$B$5111,"&lt;="&amp;K$3)-$F4124)))</f>
        <v>#VALUE!</v>
      </c>
      <c r="L4124" s="21" t="e">
        <f>IF(OR($B4124="",L$3&lt;$D4124+Настройки!$B$7),0,MAX(0,$E4124-MAX(0,SUMIFS(Тех_Движение!$G$2:$G$5111,Тех_Движение!$D$2:$D$5111,$C4124,Тех_Движение!$B$2:$B$5111,"&lt;="&amp;L$3)-$F4124)))</f>
        <v>#VALUE!</v>
      </c>
      <c r="M4124" s="21" t="e">
        <f>IF(OR($B4124="",M$3&lt;$D4124+Настройки!$B$7),0,MAX(0,$E4124-MAX(0,SUMIFS(Тех_Движение!$G$2:$G$5111,Тех_Движение!$D$2:$D$5111,$C4124,Тех_Движение!$B$2:$B$5111,"&lt;="&amp;M$3)-$F4124)))</f>
        <v>#VALUE!</v>
      </c>
      <c r="N4124" s="21" t="e">
        <f>IF(OR($B4124="",N$3&lt;$D4124+Настройки!$B$7),0,MAX(0,$E4124-MAX(0,SUMIFS(Тех_Движение!$G$2:$G$5111,Тех_Движение!$D$2:$D$5111,$C4124,Тех_Движение!$B$2:$B$5111,"&lt;="&amp;N$3)-$F4124)))</f>
        <v>#VALUE!</v>
      </c>
      <c r="O4124" s="21" t="e">
        <f>IF(OR($B4124="",O$3&lt;$D4124+Настройки!$B$7),0,MAX(0,$E4124-MAX(0,SUMIFS(Тех_Движение!$G$2:$G$5111,Тех_Движение!$D$2:$D$5111,$C4124,Тех_Движение!$B$2:$B$5111,"&lt;="&amp;O$3)-$F4124)))</f>
        <v>#VALUE!</v>
      </c>
      <c r="P4124" s="21" t="e">
        <f>IF(OR($B4124="",P$3&lt;$D4124+Настройки!$B$7),0,MAX(0,$E4124-MAX(0,SUMIFS(Тех_Движение!$G$2:$G$5111,Тех_Движение!$D$2:$D$5111,$C4124,Тех_Движение!$B$2:$B$5111,"&lt;="&amp;P$3)-$F4124)))</f>
        <v>#VALUE!</v>
      </c>
      <c r="Q4124" s="21" t="e">
        <f>IF(OR($B4124="",Q$3&lt;$D4124+Настройки!$B$7),0,MAX(0,$E4124-MAX(0,SUMIFS(Тех_Движение!$G$2:$G$5111,Тех_Движение!$D$2:$D$5111,$C4124,Тех_Движение!$B$2:$B$5111,"&lt;="&amp;Q$3)-$F4124)))</f>
        <v>#VALUE!</v>
      </c>
      <c r="R4124" s="21" t="str">
        <f t="shared" si="193"/>
        <v/>
      </c>
      <c r="S4124" s="23" t="str">
        <f>IF($B4124="","",VLOOKUP($C4124,Настройки!$A$11:$L$17,9,FALSE))</f>
        <v/>
      </c>
      <c r="T4124" s="23" t="str">
        <f t="shared" si="194"/>
        <v/>
      </c>
    </row>
    <row r="4125" spans="1:20" x14ac:dyDescent="0.3">
      <c r="A4125" s="20">
        <f>Тех_Движение!$A$4122</f>
        <v>4121</v>
      </c>
      <c r="B4125" s="20" t="str">
        <f>IF(Тех_Движение!$F$4122&gt;0,Тех_Движение!$I$4122,"")</f>
        <v/>
      </c>
      <c r="C4125" s="20" t="str">
        <f>IF($B4125="","",Тех_Движение!$D$4122)</f>
        <v/>
      </c>
      <c r="D4125" s="9" t="str">
        <f>IF($B4125="","",Тех_Движение!$B$4122)</f>
        <v/>
      </c>
      <c r="E4125" s="21" t="str">
        <f>IF($B4125="","",Тех_Движение!$F$4122)</f>
        <v/>
      </c>
      <c r="F4125" s="21" t="str">
        <f>IF($B4125="","",SUMIFS($E$5:$E4124,$C$5:$C4124,$C4125))</f>
        <v/>
      </c>
      <c r="G4125" s="21" t="str">
        <f>IF($B4125="","",MAX(0,$E4125-MAX(0,SUMIFS(Тех_Движение!$G$2:$G$5111,Тех_Движение!$D$2:$D$5111,$C4125,Тех_Движение!$B$2:$B$5111,"&lt;="&amp;Настройки!$B$5-1)-$F4125)))</f>
        <v/>
      </c>
      <c r="H4125" s="21" t="str">
        <f>IF($B4125="","",IF(AND($D4125&gt;=Настройки!$B$5,$D4125&lt;=Настройки!$B$6),$E4125,0))</f>
        <v/>
      </c>
      <c r="I4125" s="21" t="str">
        <f t="shared" si="192"/>
        <v/>
      </c>
      <c r="J4125" s="21" t="str">
        <f>IF($B4125="","",MAX(0,$E4125-MAX(0,SUMIFS(Тех_Движение!$G$2:$G$5111,Тех_Движение!$D$2:$D$5111,$C4125,Тех_Движение!$B$2:$B$5111,"&lt;="&amp;Настройки!$B$6)-$F4125)))</f>
        <v/>
      </c>
      <c r="K4125" s="21" t="e">
        <f>IF(OR($B4125="",K$3&lt;$D4125+Настройки!$B$7),0,MAX(0,$E4125-MAX(0,SUMIFS(Тех_Движение!$G$2:$G$5111,Тех_Движение!$D$2:$D$5111,$C4125,Тех_Движение!$B$2:$B$5111,"&lt;="&amp;K$3)-$F4125)))</f>
        <v>#VALUE!</v>
      </c>
      <c r="L4125" s="21" t="e">
        <f>IF(OR($B4125="",L$3&lt;$D4125+Настройки!$B$7),0,MAX(0,$E4125-MAX(0,SUMIFS(Тех_Движение!$G$2:$G$5111,Тех_Движение!$D$2:$D$5111,$C4125,Тех_Движение!$B$2:$B$5111,"&lt;="&amp;L$3)-$F4125)))</f>
        <v>#VALUE!</v>
      </c>
      <c r="M4125" s="21" t="e">
        <f>IF(OR($B4125="",M$3&lt;$D4125+Настройки!$B$7),0,MAX(0,$E4125-MAX(0,SUMIFS(Тех_Движение!$G$2:$G$5111,Тех_Движение!$D$2:$D$5111,$C4125,Тех_Движение!$B$2:$B$5111,"&lt;="&amp;M$3)-$F4125)))</f>
        <v>#VALUE!</v>
      </c>
      <c r="N4125" s="21" t="e">
        <f>IF(OR($B4125="",N$3&lt;$D4125+Настройки!$B$7),0,MAX(0,$E4125-MAX(0,SUMIFS(Тех_Движение!$G$2:$G$5111,Тех_Движение!$D$2:$D$5111,$C4125,Тех_Движение!$B$2:$B$5111,"&lt;="&amp;N$3)-$F4125)))</f>
        <v>#VALUE!</v>
      </c>
      <c r="O4125" s="21" t="e">
        <f>IF(OR($B4125="",O$3&lt;$D4125+Настройки!$B$7),0,MAX(0,$E4125-MAX(0,SUMIFS(Тех_Движение!$G$2:$G$5111,Тех_Движение!$D$2:$D$5111,$C4125,Тех_Движение!$B$2:$B$5111,"&lt;="&amp;O$3)-$F4125)))</f>
        <v>#VALUE!</v>
      </c>
      <c r="P4125" s="21" t="e">
        <f>IF(OR($B4125="",P$3&lt;$D4125+Настройки!$B$7),0,MAX(0,$E4125-MAX(0,SUMIFS(Тех_Движение!$G$2:$G$5111,Тех_Движение!$D$2:$D$5111,$C4125,Тех_Движение!$B$2:$B$5111,"&lt;="&amp;P$3)-$F4125)))</f>
        <v>#VALUE!</v>
      </c>
      <c r="Q4125" s="21" t="e">
        <f>IF(OR($B4125="",Q$3&lt;$D4125+Настройки!$B$7),0,MAX(0,$E4125-MAX(0,SUMIFS(Тех_Движение!$G$2:$G$5111,Тех_Движение!$D$2:$D$5111,$C4125,Тех_Движение!$B$2:$B$5111,"&lt;="&amp;Q$3)-$F4125)))</f>
        <v>#VALUE!</v>
      </c>
      <c r="R4125" s="21" t="str">
        <f t="shared" si="193"/>
        <v/>
      </c>
      <c r="S4125" s="23" t="str">
        <f>IF($B4125="","",VLOOKUP($C4125,Настройки!$A$11:$L$17,9,FALSE))</f>
        <v/>
      </c>
      <c r="T4125" s="23" t="str">
        <f t="shared" si="194"/>
        <v/>
      </c>
    </row>
    <row r="4126" spans="1:20" x14ac:dyDescent="0.3">
      <c r="A4126" s="20">
        <f>Тех_Движение!$A$4123</f>
        <v>4122</v>
      </c>
      <c r="B4126" s="20" t="str">
        <f>IF(Тех_Движение!$F$4123&gt;0,Тех_Движение!$I$4123,"")</f>
        <v/>
      </c>
      <c r="C4126" s="20" t="str">
        <f>IF($B4126="","",Тех_Движение!$D$4123)</f>
        <v/>
      </c>
      <c r="D4126" s="9" t="str">
        <f>IF($B4126="","",Тех_Движение!$B$4123)</f>
        <v/>
      </c>
      <c r="E4126" s="21" t="str">
        <f>IF($B4126="","",Тех_Движение!$F$4123)</f>
        <v/>
      </c>
      <c r="F4126" s="21" t="str">
        <f>IF($B4126="","",SUMIFS($E$5:$E4125,$C$5:$C4125,$C4126))</f>
        <v/>
      </c>
      <c r="G4126" s="21" t="str">
        <f>IF($B4126="","",MAX(0,$E4126-MAX(0,SUMIFS(Тех_Движение!$G$2:$G$5111,Тех_Движение!$D$2:$D$5111,$C4126,Тех_Движение!$B$2:$B$5111,"&lt;="&amp;Настройки!$B$5-1)-$F4126)))</f>
        <v/>
      </c>
      <c r="H4126" s="21" t="str">
        <f>IF($B4126="","",IF(AND($D4126&gt;=Настройки!$B$5,$D4126&lt;=Настройки!$B$6),$E4126,0))</f>
        <v/>
      </c>
      <c r="I4126" s="21" t="str">
        <f t="shared" si="192"/>
        <v/>
      </c>
      <c r="J4126" s="21" t="str">
        <f>IF($B4126="","",MAX(0,$E4126-MAX(0,SUMIFS(Тех_Движение!$G$2:$G$5111,Тех_Движение!$D$2:$D$5111,$C4126,Тех_Движение!$B$2:$B$5111,"&lt;="&amp;Настройки!$B$6)-$F4126)))</f>
        <v/>
      </c>
      <c r="K4126" s="21" t="e">
        <f>IF(OR($B4126="",K$3&lt;$D4126+Настройки!$B$7),0,MAX(0,$E4126-MAX(0,SUMIFS(Тех_Движение!$G$2:$G$5111,Тех_Движение!$D$2:$D$5111,$C4126,Тех_Движение!$B$2:$B$5111,"&lt;="&amp;K$3)-$F4126)))</f>
        <v>#VALUE!</v>
      </c>
      <c r="L4126" s="21" t="e">
        <f>IF(OR($B4126="",L$3&lt;$D4126+Настройки!$B$7),0,MAX(0,$E4126-MAX(0,SUMIFS(Тех_Движение!$G$2:$G$5111,Тех_Движение!$D$2:$D$5111,$C4126,Тех_Движение!$B$2:$B$5111,"&lt;="&amp;L$3)-$F4126)))</f>
        <v>#VALUE!</v>
      </c>
      <c r="M4126" s="21" t="e">
        <f>IF(OR($B4126="",M$3&lt;$D4126+Настройки!$B$7),0,MAX(0,$E4126-MAX(0,SUMIFS(Тех_Движение!$G$2:$G$5111,Тех_Движение!$D$2:$D$5111,$C4126,Тех_Движение!$B$2:$B$5111,"&lt;="&amp;M$3)-$F4126)))</f>
        <v>#VALUE!</v>
      </c>
      <c r="N4126" s="21" t="e">
        <f>IF(OR($B4126="",N$3&lt;$D4126+Настройки!$B$7),0,MAX(0,$E4126-MAX(0,SUMIFS(Тех_Движение!$G$2:$G$5111,Тех_Движение!$D$2:$D$5111,$C4126,Тех_Движение!$B$2:$B$5111,"&lt;="&amp;N$3)-$F4126)))</f>
        <v>#VALUE!</v>
      </c>
      <c r="O4126" s="21" t="e">
        <f>IF(OR($B4126="",O$3&lt;$D4126+Настройки!$B$7),0,MAX(0,$E4126-MAX(0,SUMIFS(Тех_Движение!$G$2:$G$5111,Тех_Движение!$D$2:$D$5111,$C4126,Тех_Движение!$B$2:$B$5111,"&lt;="&amp;O$3)-$F4126)))</f>
        <v>#VALUE!</v>
      </c>
      <c r="P4126" s="21" t="e">
        <f>IF(OR($B4126="",P$3&lt;$D4126+Настройки!$B$7),0,MAX(0,$E4126-MAX(0,SUMIFS(Тех_Движение!$G$2:$G$5111,Тех_Движение!$D$2:$D$5111,$C4126,Тех_Движение!$B$2:$B$5111,"&lt;="&amp;P$3)-$F4126)))</f>
        <v>#VALUE!</v>
      </c>
      <c r="Q4126" s="21" t="e">
        <f>IF(OR($B4126="",Q$3&lt;$D4126+Настройки!$B$7),0,MAX(0,$E4126-MAX(0,SUMIFS(Тех_Движение!$G$2:$G$5111,Тех_Движение!$D$2:$D$5111,$C4126,Тех_Движение!$B$2:$B$5111,"&lt;="&amp;Q$3)-$F4126)))</f>
        <v>#VALUE!</v>
      </c>
      <c r="R4126" s="21" t="str">
        <f t="shared" si="193"/>
        <v/>
      </c>
      <c r="S4126" s="23" t="str">
        <f>IF($B4126="","",VLOOKUP($C4126,Настройки!$A$11:$L$17,9,FALSE))</f>
        <v/>
      </c>
      <c r="T4126" s="23" t="str">
        <f t="shared" si="194"/>
        <v/>
      </c>
    </row>
    <row r="4127" spans="1:20" x14ac:dyDescent="0.3">
      <c r="A4127" s="20">
        <f>Тех_Движение!$A$4124</f>
        <v>4123</v>
      </c>
      <c r="B4127" s="20" t="str">
        <f>IF(Тех_Движение!$F$4124&gt;0,Тех_Движение!$I$4124,"")</f>
        <v/>
      </c>
      <c r="C4127" s="20" t="str">
        <f>IF($B4127="","",Тех_Движение!$D$4124)</f>
        <v/>
      </c>
      <c r="D4127" s="9" t="str">
        <f>IF($B4127="","",Тех_Движение!$B$4124)</f>
        <v/>
      </c>
      <c r="E4127" s="21" t="str">
        <f>IF($B4127="","",Тех_Движение!$F$4124)</f>
        <v/>
      </c>
      <c r="F4127" s="21" t="str">
        <f>IF($B4127="","",SUMIFS($E$5:$E4126,$C$5:$C4126,$C4127))</f>
        <v/>
      </c>
      <c r="G4127" s="21" t="str">
        <f>IF($B4127="","",MAX(0,$E4127-MAX(0,SUMIFS(Тех_Движение!$G$2:$G$5111,Тех_Движение!$D$2:$D$5111,$C4127,Тех_Движение!$B$2:$B$5111,"&lt;="&amp;Настройки!$B$5-1)-$F4127)))</f>
        <v/>
      </c>
      <c r="H4127" s="21" t="str">
        <f>IF($B4127="","",IF(AND($D4127&gt;=Настройки!$B$5,$D4127&lt;=Настройки!$B$6),$E4127,0))</f>
        <v/>
      </c>
      <c r="I4127" s="21" t="str">
        <f t="shared" si="192"/>
        <v/>
      </c>
      <c r="J4127" s="21" t="str">
        <f>IF($B4127="","",MAX(0,$E4127-MAX(0,SUMIFS(Тех_Движение!$G$2:$G$5111,Тех_Движение!$D$2:$D$5111,$C4127,Тех_Движение!$B$2:$B$5111,"&lt;="&amp;Настройки!$B$6)-$F4127)))</f>
        <v/>
      </c>
      <c r="K4127" s="21" t="e">
        <f>IF(OR($B4127="",K$3&lt;$D4127+Настройки!$B$7),0,MAX(0,$E4127-MAX(0,SUMIFS(Тех_Движение!$G$2:$G$5111,Тех_Движение!$D$2:$D$5111,$C4127,Тех_Движение!$B$2:$B$5111,"&lt;="&amp;K$3)-$F4127)))</f>
        <v>#VALUE!</v>
      </c>
      <c r="L4127" s="21" t="e">
        <f>IF(OR($B4127="",L$3&lt;$D4127+Настройки!$B$7),0,MAX(0,$E4127-MAX(0,SUMIFS(Тех_Движение!$G$2:$G$5111,Тех_Движение!$D$2:$D$5111,$C4127,Тех_Движение!$B$2:$B$5111,"&lt;="&amp;L$3)-$F4127)))</f>
        <v>#VALUE!</v>
      </c>
      <c r="M4127" s="21" t="e">
        <f>IF(OR($B4127="",M$3&lt;$D4127+Настройки!$B$7),0,MAX(0,$E4127-MAX(0,SUMIFS(Тех_Движение!$G$2:$G$5111,Тех_Движение!$D$2:$D$5111,$C4127,Тех_Движение!$B$2:$B$5111,"&lt;="&amp;M$3)-$F4127)))</f>
        <v>#VALUE!</v>
      </c>
      <c r="N4127" s="21" t="e">
        <f>IF(OR($B4127="",N$3&lt;$D4127+Настройки!$B$7),0,MAX(0,$E4127-MAX(0,SUMIFS(Тех_Движение!$G$2:$G$5111,Тех_Движение!$D$2:$D$5111,$C4127,Тех_Движение!$B$2:$B$5111,"&lt;="&amp;N$3)-$F4127)))</f>
        <v>#VALUE!</v>
      </c>
      <c r="O4127" s="21" t="e">
        <f>IF(OR($B4127="",O$3&lt;$D4127+Настройки!$B$7),0,MAX(0,$E4127-MAX(0,SUMIFS(Тех_Движение!$G$2:$G$5111,Тех_Движение!$D$2:$D$5111,$C4127,Тех_Движение!$B$2:$B$5111,"&lt;="&amp;O$3)-$F4127)))</f>
        <v>#VALUE!</v>
      </c>
      <c r="P4127" s="21" t="e">
        <f>IF(OR($B4127="",P$3&lt;$D4127+Настройки!$B$7),0,MAX(0,$E4127-MAX(0,SUMIFS(Тех_Движение!$G$2:$G$5111,Тех_Движение!$D$2:$D$5111,$C4127,Тех_Движение!$B$2:$B$5111,"&lt;="&amp;P$3)-$F4127)))</f>
        <v>#VALUE!</v>
      </c>
      <c r="Q4127" s="21" t="e">
        <f>IF(OR($B4127="",Q$3&lt;$D4127+Настройки!$B$7),0,MAX(0,$E4127-MAX(0,SUMIFS(Тех_Движение!$G$2:$G$5111,Тех_Движение!$D$2:$D$5111,$C4127,Тех_Движение!$B$2:$B$5111,"&lt;="&amp;Q$3)-$F4127)))</f>
        <v>#VALUE!</v>
      </c>
      <c r="R4127" s="21" t="str">
        <f t="shared" si="193"/>
        <v/>
      </c>
      <c r="S4127" s="23" t="str">
        <f>IF($B4127="","",VLOOKUP($C4127,Настройки!$A$11:$L$17,9,FALSE))</f>
        <v/>
      </c>
      <c r="T4127" s="23" t="str">
        <f t="shared" si="194"/>
        <v/>
      </c>
    </row>
    <row r="4128" spans="1:20" x14ac:dyDescent="0.3">
      <c r="A4128" s="20">
        <f>Тех_Движение!$A$4125</f>
        <v>4124</v>
      </c>
      <c r="B4128" s="20" t="str">
        <f>IF(Тех_Движение!$F$4125&gt;0,Тех_Движение!$I$4125,"")</f>
        <v/>
      </c>
      <c r="C4128" s="20" t="str">
        <f>IF($B4128="","",Тех_Движение!$D$4125)</f>
        <v/>
      </c>
      <c r="D4128" s="9" t="str">
        <f>IF($B4128="","",Тех_Движение!$B$4125)</f>
        <v/>
      </c>
      <c r="E4128" s="21" t="str">
        <f>IF($B4128="","",Тех_Движение!$F$4125)</f>
        <v/>
      </c>
      <c r="F4128" s="21" t="str">
        <f>IF($B4128="","",SUMIFS($E$5:$E4127,$C$5:$C4127,$C4128))</f>
        <v/>
      </c>
      <c r="G4128" s="21" t="str">
        <f>IF($B4128="","",MAX(0,$E4128-MAX(0,SUMIFS(Тех_Движение!$G$2:$G$5111,Тех_Движение!$D$2:$D$5111,$C4128,Тех_Движение!$B$2:$B$5111,"&lt;="&amp;Настройки!$B$5-1)-$F4128)))</f>
        <v/>
      </c>
      <c r="H4128" s="21" t="str">
        <f>IF($B4128="","",IF(AND($D4128&gt;=Настройки!$B$5,$D4128&lt;=Настройки!$B$6),$E4128,0))</f>
        <v/>
      </c>
      <c r="I4128" s="21" t="str">
        <f t="shared" si="192"/>
        <v/>
      </c>
      <c r="J4128" s="21" t="str">
        <f>IF($B4128="","",MAX(0,$E4128-MAX(0,SUMIFS(Тех_Движение!$G$2:$G$5111,Тех_Движение!$D$2:$D$5111,$C4128,Тех_Движение!$B$2:$B$5111,"&lt;="&amp;Настройки!$B$6)-$F4128)))</f>
        <v/>
      </c>
      <c r="K4128" s="21" t="e">
        <f>IF(OR($B4128="",K$3&lt;$D4128+Настройки!$B$7),0,MAX(0,$E4128-MAX(0,SUMIFS(Тех_Движение!$G$2:$G$5111,Тех_Движение!$D$2:$D$5111,$C4128,Тех_Движение!$B$2:$B$5111,"&lt;="&amp;K$3)-$F4128)))</f>
        <v>#VALUE!</v>
      </c>
      <c r="L4128" s="21" t="e">
        <f>IF(OR($B4128="",L$3&lt;$D4128+Настройки!$B$7),0,MAX(0,$E4128-MAX(0,SUMIFS(Тех_Движение!$G$2:$G$5111,Тех_Движение!$D$2:$D$5111,$C4128,Тех_Движение!$B$2:$B$5111,"&lt;="&amp;L$3)-$F4128)))</f>
        <v>#VALUE!</v>
      </c>
      <c r="M4128" s="21" t="e">
        <f>IF(OR($B4128="",M$3&lt;$D4128+Настройки!$B$7),0,MAX(0,$E4128-MAX(0,SUMIFS(Тех_Движение!$G$2:$G$5111,Тех_Движение!$D$2:$D$5111,$C4128,Тех_Движение!$B$2:$B$5111,"&lt;="&amp;M$3)-$F4128)))</f>
        <v>#VALUE!</v>
      </c>
      <c r="N4128" s="21" t="e">
        <f>IF(OR($B4128="",N$3&lt;$D4128+Настройки!$B$7),0,MAX(0,$E4128-MAX(0,SUMIFS(Тех_Движение!$G$2:$G$5111,Тех_Движение!$D$2:$D$5111,$C4128,Тех_Движение!$B$2:$B$5111,"&lt;="&amp;N$3)-$F4128)))</f>
        <v>#VALUE!</v>
      </c>
      <c r="O4128" s="21" t="e">
        <f>IF(OR($B4128="",O$3&lt;$D4128+Настройки!$B$7),0,MAX(0,$E4128-MAX(0,SUMIFS(Тех_Движение!$G$2:$G$5111,Тех_Движение!$D$2:$D$5111,$C4128,Тех_Движение!$B$2:$B$5111,"&lt;="&amp;O$3)-$F4128)))</f>
        <v>#VALUE!</v>
      </c>
      <c r="P4128" s="21" t="e">
        <f>IF(OR($B4128="",P$3&lt;$D4128+Настройки!$B$7),0,MAX(0,$E4128-MAX(0,SUMIFS(Тех_Движение!$G$2:$G$5111,Тех_Движение!$D$2:$D$5111,$C4128,Тех_Движение!$B$2:$B$5111,"&lt;="&amp;P$3)-$F4128)))</f>
        <v>#VALUE!</v>
      </c>
      <c r="Q4128" s="21" t="e">
        <f>IF(OR($B4128="",Q$3&lt;$D4128+Настройки!$B$7),0,MAX(0,$E4128-MAX(0,SUMIFS(Тех_Движение!$G$2:$G$5111,Тех_Движение!$D$2:$D$5111,$C4128,Тех_Движение!$B$2:$B$5111,"&lt;="&amp;Q$3)-$F4128)))</f>
        <v>#VALUE!</v>
      </c>
      <c r="R4128" s="21" t="str">
        <f t="shared" si="193"/>
        <v/>
      </c>
      <c r="S4128" s="23" t="str">
        <f>IF($B4128="","",VLOOKUP($C4128,Настройки!$A$11:$L$17,9,FALSE))</f>
        <v/>
      </c>
      <c r="T4128" s="23" t="str">
        <f t="shared" si="194"/>
        <v/>
      </c>
    </row>
    <row r="4129" spans="1:20" x14ac:dyDescent="0.3">
      <c r="A4129" s="20">
        <f>Тех_Движение!$A$4126</f>
        <v>4125</v>
      </c>
      <c r="B4129" s="20" t="str">
        <f>IF(Тех_Движение!$F$4126&gt;0,Тех_Движение!$I$4126,"")</f>
        <v/>
      </c>
      <c r="C4129" s="20" t="str">
        <f>IF($B4129="","",Тех_Движение!$D$4126)</f>
        <v/>
      </c>
      <c r="D4129" s="9" t="str">
        <f>IF($B4129="","",Тех_Движение!$B$4126)</f>
        <v/>
      </c>
      <c r="E4129" s="21" t="str">
        <f>IF($B4129="","",Тех_Движение!$F$4126)</f>
        <v/>
      </c>
      <c r="F4129" s="21" t="str">
        <f>IF($B4129="","",SUMIFS($E$5:$E4128,$C$5:$C4128,$C4129))</f>
        <v/>
      </c>
      <c r="G4129" s="21" t="str">
        <f>IF($B4129="","",MAX(0,$E4129-MAX(0,SUMIFS(Тех_Движение!$G$2:$G$5111,Тех_Движение!$D$2:$D$5111,$C4129,Тех_Движение!$B$2:$B$5111,"&lt;="&amp;Настройки!$B$5-1)-$F4129)))</f>
        <v/>
      </c>
      <c r="H4129" s="21" t="str">
        <f>IF($B4129="","",IF(AND($D4129&gt;=Настройки!$B$5,$D4129&lt;=Настройки!$B$6),$E4129,0))</f>
        <v/>
      </c>
      <c r="I4129" s="21" t="str">
        <f t="shared" si="192"/>
        <v/>
      </c>
      <c r="J4129" s="21" t="str">
        <f>IF($B4129="","",MAX(0,$E4129-MAX(0,SUMIFS(Тех_Движение!$G$2:$G$5111,Тех_Движение!$D$2:$D$5111,$C4129,Тех_Движение!$B$2:$B$5111,"&lt;="&amp;Настройки!$B$6)-$F4129)))</f>
        <v/>
      </c>
      <c r="K4129" s="21" t="e">
        <f>IF(OR($B4129="",K$3&lt;$D4129+Настройки!$B$7),0,MAX(0,$E4129-MAX(0,SUMIFS(Тех_Движение!$G$2:$G$5111,Тех_Движение!$D$2:$D$5111,$C4129,Тех_Движение!$B$2:$B$5111,"&lt;="&amp;K$3)-$F4129)))</f>
        <v>#VALUE!</v>
      </c>
      <c r="L4129" s="21" t="e">
        <f>IF(OR($B4129="",L$3&lt;$D4129+Настройки!$B$7),0,MAX(0,$E4129-MAX(0,SUMIFS(Тех_Движение!$G$2:$G$5111,Тех_Движение!$D$2:$D$5111,$C4129,Тех_Движение!$B$2:$B$5111,"&lt;="&amp;L$3)-$F4129)))</f>
        <v>#VALUE!</v>
      </c>
      <c r="M4129" s="21" t="e">
        <f>IF(OR($B4129="",M$3&lt;$D4129+Настройки!$B$7),0,MAX(0,$E4129-MAX(0,SUMIFS(Тех_Движение!$G$2:$G$5111,Тех_Движение!$D$2:$D$5111,$C4129,Тех_Движение!$B$2:$B$5111,"&lt;="&amp;M$3)-$F4129)))</f>
        <v>#VALUE!</v>
      </c>
      <c r="N4129" s="21" t="e">
        <f>IF(OR($B4129="",N$3&lt;$D4129+Настройки!$B$7),0,MAX(0,$E4129-MAX(0,SUMIFS(Тех_Движение!$G$2:$G$5111,Тех_Движение!$D$2:$D$5111,$C4129,Тех_Движение!$B$2:$B$5111,"&lt;="&amp;N$3)-$F4129)))</f>
        <v>#VALUE!</v>
      </c>
      <c r="O4129" s="21" t="e">
        <f>IF(OR($B4129="",O$3&lt;$D4129+Настройки!$B$7),0,MAX(0,$E4129-MAX(0,SUMIFS(Тех_Движение!$G$2:$G$5111,Тех_Движение!$D$2:$D$5111,$C4129,Тех_Движение!$B$2:$B$5111,"&lt;="&amp;O$3)-$F4129)))</f>
        <v>#VALUE!</v>
      </c>
      <c r="P4129" s="21" t="e">
        <f>IF(OR($B4129="",P$3&lt;$D4129+Настройки!$B$7),0,MAX(0,$E4129-MAX(0,SUMIFS(Тех_Движение!$G$2:$G$5111,Тех_Движение!$D$2:$D$5111,$C4129,Тех_Движение!$B$2:$B$5111,"&lt;="&amp;P$3)-$F4129)))</f>
        <v>#VALUE!</v>
      </c>
      <c r="Q4129" s="21" t="e">
        <f>IF(OR($B4129="",Q$3&lt;$D4129+Настройки!$B$7),0,MAX(0,$E4129-MAX(0,SUMIFS(Тех_Движение!$G$2:$G$5111,Тех_Движение!$D$2:$D$5111,$C4129,Тех_Движение!$B$2:$B$5111,"&lt;="&amp;Q$3)-$F4129)))</f>
        <v>#VALUE!</v>
      </c>
      <c r="R4129" s="21" t="str">
        <f t="shared" si="193"/>
        <v/>
      </c>
      <c r="S4129" s="23" t="str">
        <f>IF($B4129="","",VLOOKUP($C4129,Настройки!$A$11:$L$17,9,FALSE))</f>
        <v/>
      </c>
      <c r="T4129" s="23" t="str">
        <f t="shared" si="194"/>
        <v/>
      </c>
    </row>
    <row r="4130" spans="1:20" x14ac:dyDescent="0.3">
      <c r="A4130" s="20">
        <f>Тех_Движение!$A$4127</f>
        <v>4126</v>
      </c>
      <c r="B4130" s="20" t="str">
        <f>IF(Тех_Движение!$F$4127&gt;0,Тех_Движение!$I$4127,"")</f>
        <v/>
      </c>
      <c r="C4130" s="20" t="str">
        <f>IF($B4130="","",Тех_Движение!$D$4127)</f>
        <v/>
      </c>
      <c r="D4130" s="9" t="str">
        <f>IF($B4130="","",Тех_Движение!$B$4127)</f>
        <v/>
      </c>
      <c r="E4130" s="21" t="str">
        <f>IF($B4130="","",Тех_Движение!$F$4127)</f>
        <v/>
      </c>
      <c r="F4130" s="21" t="str">
        <f>IF($B4130="","",SUMIFS($E$5:$E4129,$C$5:$C4129,$C4130))</f>
        <v/>
      </c>
      <c r="G4130" s="21" t="str">
        <f>IF($B4130="","",MAX(0,$E4130-MAX(0,SUMIFS(Тех_Движение!$G$2:$G$5111,Тех_Движение!$D$2:$D$5111,$C4130,Тех_Движение!$B$2:$B$5111,"&lt;="&amp;Настройки!$B$5-1)-$F4130)))</f>
        <v/>
      </c>
      <c r="H4130" s="21" t="str">
        <f>IF($B4130="","",IF(AND($D4130&gt;=Настройки!$B$5,$D4130&lt;=Настройки!$B$6),$E4130,0))</f>
        <v/>
      </c>
      <c r="I4130" s="21" t="str">
        <f t="shared" si="192"/>
        <v/>
      </c>
      <c r="J4130" s="21" t="str">
        <f>IF($B4130="","",MAX(0,$E4130-MAX(0,SUMIFS(Тех_Движение!$G$2:$G$5111,Тех_Движение!$D$2:$D$5111,$C4130,Тех_Движение!$B$2:$B$5111,"&lt;="&amp;Настройки!$B$6)-$F4130)))</f>
        <v/>
      </c>
      <c r="K4130" s="21" t="e">
        <f>IF(OR($B4130="",K$3&lt;$D4130+Настройки!$B$7),0,MAX(0,$E4130-MAX(0,SUMIFS(Тех_Движение!$G$2:$G$5111,Тех_Движение!$D$2:$D$5111,$C4130,Тех_Движение!$B$2:$B$5111,"&lt;="&amp;K$3)-$F4130)))</f>
        <v>#VALUE!</v>
      </c>
      <c r="L4130" s="21" t="e">
        <f>IF(OR($B4130="",L$3&lt;$D4130+Настройки!$B$7),0,MAX(0,$E4130-MAX(0,SUMIFS(Тех_Движение!$G$2:$G$5111,Тех_Движение!$D$2:$D$5111,$C4130,Тех_Движение!$B$2:$B$5111,"&lt;="&amp;L$3)-$F4130)))</f>
        <v>#VALUE!</v>
      </c>
      <c r="M4130" s="21" t="e">
        <f>IF(OR($B4130="",M$3&lt;$D4130+Настройки!$B$7),0,MAX(0,$E4130-MAX(0,SUMIFS(Тех_Движение!$G$2:$G$5111,Тех_Движение!$D$2:$D$5111,$C4130,Тех_Движение!$B$2:$B$5111,"&lt;="&amp;M$3)-$F4130)))</f>
        <v>#VALUE!</v>
      </c>
      <c r="N4130" s="21" t="e">
        <f>IF(OR($B4130="",N$3&lt;$D4130+Настройки!$B$7),0,MAX(0,$E4130-MAX(0,SUMIFS(Тех_Движение!$G$2:$G$5111,Тех_Движение!$D$2:$D$5111,$C4130,Тех_Движение!$B$2:$B$5111,"&lt;="&amp;N$3)-$F4130)))</f>
        <v>#VALUE!</v>
      </c>
      <c r="O4130" s="21" t="e">
        <f>IF(OR($B4130="",O$3&lt;$D4130+Настройки!$B$7),0,MAX(0,$E4130-MAX(0,SUMIFS(Тех_Движение!$G$2:$G$5111,Тех_Движение!$D$2:$D$5111,$C4130,Тех_Движение!$B$2:$B$5111,"&lt;="&amp;O$3)-$F4130)))</f>
        <v>#VALUE!</v>
      </c>
      <c r="P4130" s="21" t="e">
        <f>IF(OR($B4130="",P$3&lt;$D4130+Настройки!$B$7),0,MAX(0,$E4130-MAX(0,SUMIFS(Тех_Движение!$G$2:$G$5111,Тех_Движение!$D$2:$D$5111,$C4130,Тех_Движение!$B$2:$B$5111,"&lt;="&amp;P$3)-$F4130)))</f>
        <v>#VALUE!</v>
      </c>
      <c r="Q4130" s="21" t="e">
        <f>IF(OR($B4130="",Q$3&lt;$D4130+Настройки!$B$7),0,MAX(0,$E4130-MAX(0,SUMIFS(Тех_Движение!$G$2:$G$5111,Тех_Движение!$D$2:$D$5111,$C4130,Тех_Движение!$B$2:$B$5111,"&lt;="&amp;Q$3)-$F4130)))</f>
        <v>#VALUE!</v>
      </c>
      <c r="R4130" s="21" t="str">
        <f t="shared" si="193"/>
        <v/>
      </c>
      <c r="S4130" s="23" t="str">
        <f>IF($B4130="","",VLOOKUP($C4130,Настройки!$A$11:$L$17,9,FALSE))</f>
        <v/>
      </c>
      <c r="T4130" s="23" t="str">
        <f t="shared" si="194"/>
        <v/>
      </c>
    </row>
    <row r="4131" spans="1:20" x14ac:dyDescent="0.3">
      <c r="A4131" s="20">
        <f>Тех_Движение!$A$4128</f>
        <v>4127</v>
      </c>
      <c r="B4131" s="20" t="str">
        <f>IF(Тех_Движение!$F$4128&gt;0,Тех_Движение!$I$4128,"")</f>
        <v/>
      </c>
      <c r="C4131" s="20" t="str">
        <f>IF($B4131="","",Тех_Движение!$D$4128)</f>
        <v/>
      </c>
      <c r="D4131" s="9" t="str">
        <f>IF($B4131="","",Тех_Движение!$B$4128)</f>
        <v/>
      </c>
      <c r="E4131" s="21" t="str">
        <f>IF($B4131="","",Тех_Движение!$F$4128)</f>
        <v/>
      </c>
      <c r="F4131" s="21" t="str">
        <f>IF($B4131="","",SUMIFS($E$5:$E4130,$C$5:$C4130,$C4131))</f>
        <v/>
      </c>
      <c r="G4131" s="21" t="str">
        <f>IF($B4131="","",MAX(0,$E4131-MAX(0,SUMIFS(Тех_Движение!$G$2:$G$5111,Тех_Движение!$D$2:$D$5111,$C4131,Тех_Движение!$B$2:$B$5111,"&lt;="&amp;Настройки!$B$5-1)-$F4131)))</f>
        <v/>
      </c>
      <c r="H4131" s="21" t="str">
        <f>IF($B4131="","",IF(AND($D4131&gt;=Настройки!$B$5,$D4131&lt;=Настройки!$B$6),$E4131,0))</f>
        <v/>
      </c>
      <c r="I4131" s="21" t="str">
        <f t="shared" si="192"/>
        <v/>
      </c>
      <c r="J4131" s="21" t="str">
        <f>IF($B4131="","",MAX(0,$E4131-MAX(0,SUMIFS(Тех_Движение!$G$2:$G$5111,Тех_Движение!$D$2:$D$5111,$C4131,Тех_Движение!$B$2:$B$5111,"&lt;="&amp;Настройки!$B$6)-$F4131)))</f>
        <v/>
      </c>
      <c r="K4131" s="21" t="e">
        <f>IF(OR($B4131="",K$3&lt;$D4131+Настройки!$B$7),0,MAX(0,$E4131-MAX(0,SUMIFS(Тех_Движение!$G$2:$G$5111,Тех_Движение!$D$2:$D$5111,$C4131,Тех_Движение!$B$2:$B$5111,"&lt;="&amp;K$3)-$F4131)))</f>
        <v>#VALUE!</v>
      </c>
      <c r="L4131" s="21" t="e">
        <f>IF(OR($B4131="",L$3&lt;$D4131+Настройки!$B$7),0,MAX(0,$E4131-MAX(0,SUMIFS(Тех_Движение!$G$2:$G$5111,Тех_Движение!$D$2:$D$5111,$C4131,Тех_Движение!$B$2:$B$5111,"&lt;="&amp;L$3)-$F4131)))</f>
        <v>#VALUE!</v>
      </c>
      <c r="M4131" s="21" t="e">
        <f>IF(OR($B4131="",M$3&lt;$D4131+Настройки!$B$7),0,MAX(0,$E4131-MAX(0,SUMIFS(Тех_Движение!$G$2:$G$5111,Тех_Движение!$D$2:$D$5111,$C4131,Тех_Движение!$B$2:$B$5111,"&lt;="&amp;M$3)-$F4131)))</f>
        <v>#VALUE!</v>
      </c>
      <c r="N4131" s="21" t="e">
        <f>IF(OR($B4131="",N$3&lt;$D4131+Настройки!$B$7),0,MAX(0,$E4131-MAX(0,SUMIFS(Тех_Движение!$G$2:$G$5111,Тех_Движение!$D$2:$D$5111,$C4131,Тех_Движение!$B$2:$B$5111,"&lt;="&amp;N$3)-$F4131)))</f>
        <v>#VALUE!</v>
      </c>
      <c r="O4131" s="21" t="e">
        <f>IF(OR($B4131="",O$3&lt;$D4131+Настройки!$B$7),0,MAX(0,$E4131-MAX(0,SUMIFS(Тех_Движение!$G$2:$G$5111,Тех_Движение!$D$2:$D$5111,$C4131,Тех_Движение!$B$2:$B$5111,"&lt;="&amp;O$3)-$F4131)))</f>
        <v>#VALUE!</v>
      </c>
      <c r="P4131" s="21" t="e">
        <f>IF(OR($B4131="",P$3&lt;$D4131+Настройки!$B$7),0,MAX(0,$E4131-MAX(0,SUMIFS(Тех_Движение!$G$2:$G$5111,Тех_Движение!$D$2:$D$5111,$C4131,Тех_Движение!$B$2:$B$5111,"&lt;="&amp;P$3)-$F4131)))</f>
        <v>#VALUE!</v>
      </c>
      <c r="Q4131" s="21" t="e">
        <f>IF(OR($B4131="",Q$3&lt;$D4131+Настройки!$B$7),0,MAX(0,$E4131-MAX(0,SUMIFS(Тех_Движение!$G$2:$G$5111,Тех_Движение!$D$2:$D$5111,$C4131,Тех_Движение!$B$2:$B$5111,"&lt;="&amp;Q$3)-$F4131)))</f>
        <v>#VALUE!</v>
      </c>
      <c r="R4131" s="21" t="str">
        <f t="shared" si="193"/>
        <v/>
      </c>
      <c r="S4131" s="23" t="str">
        <f>IF($B4131="","",VLOOKUP($C4131,Настройки!$A$11:$L$17,9,FALSE))</f>
        <v/>
      </c>
      <c r="T4131" s="23" t="str">
        <f t="shared" si="194"/>
        <v/>
      </c>
    </row>
    <row r="4132" spans="1:20" x14ac:dyDescent="0.3">
      <c r="A4132" s="20">
        <f>Тех_Движение!$A$4129</f>
        <v>4128</v>
      </c>
      <c r="B4132" s="20" t="str">
        <f>IF(Тех_Движение!$F$4129&gt;0,Тех_Движение!$I$4129,"")</f>
        <v/>
      </c>
      <c r="C4132" s="20" t="str">
        <f>IF($B4132="","",Тех_Движение!$D$4129)</f>
        <v/>
      </c>
      <c r="D4132" s="9" t="str">
        <f>IF($B4132="","",Тех_Движение!$B$4129)</f>
        <v/>
      </c>
      <c r="E4132" s="21" t="str">
        <f>IF($B4132="","",Тех_Движение!$F$4129)</f>
        <v/>
      </c>
      <c r="F4132" s="21" t="str">
        <f>IF($B4132="","",SUMIFS($E$5:$E4131,$C$5:$C4131,$C4132))</f>
        <v/>
      </c>
      <c r="G4132" s="21" t="str">
        <f>IF($B4132="","",MAX(0,$E4132-MAX(0,SUMIFS(Тех_Движение!$G$2:$G$5111,Тех_Движение!$D$2:$D$5111,$C4132,Тех_Движение!$B$2:$B$5111,"&lt;="&amp;Настройки!$B$5-1)-$F4132)))</f>
        <v/>
      </c>
      <c r="H4132" s="21" t="str">
        <f>IF($B4132="","",IF(AND($D4132&gt;=Настройки!$B$5,$D4132&lt;=Настройки!$B$6),$E4132,0))</f>
        <v/>
      </c>
      <c r="I4132" s="21" t="str">
        <f t="shared" si="192"/>
        <v/>
      </c>
      <c r="J4132" s="21" t="str">
        <f>IF($B4132="","",MAX(0,$E4132-MAX(0,SUMIFS(Тех_Движение!$G$2:$G$5111,Тех_Движение!$D$2:$D$5111,$C4132,Тех_Движение!$B$2:$B$5111,"&lt;="&amp;Настройки!$B$6)-$F4132)))</f>
        <v/>
      </c>
      <c r="K4132" s="21" t="e">
        <f>IF(OR($B4132="",K$3&lt;$D4132+Настройки!$B$7),0,MAX(0,$E4132-MAX(0,SUMIFS(Тех_Движение!$G$2:$G$5111,Тех_Движение!$D$2:$D$5111,$C4132,Тех_Движение!$B$2:$B$5111,"&lt;="&amp;K$3)-$F4132)))</f>
        <v>#VALUE!</v>
      </c>
      <c r="L4132" s="21" t="e">
        <f>IF(OR($B4132="",L$3&lt;$D4132+Настройки!$B$7),0,MAX(0,$E4132-MAX(0,SUMIFS(Тех_Движение!$G$2:$G$5111,Тех_Движение!$D$2:$D$5111,$C4132,Тех_Движение!$B$2:$B$5111,"&lt;="&amp;L$3)-$F4132)))</f>
        <v>#VALUE!</v>
      </c>
      <c r="M4132" s="21" t="e">
        <f>IF(OR($B4132="",M$3&lt;$D4132+Настройки!$B$7),0,MAX(0,$E4132-MAX(0,SUMIFS(Тех_Движение!$G$2:$G$5111,Тех_Движение!$D$2:$D$5111,$C4132,Тех_Движение!$B$2:$B$5111,"&lt;="&amp;M$3)-$F4132)))</f>
        <v>#VALUE!</v>
      </c>
      <c r="N4132" s="21" t="e">
        <f>IF(OR($B4132="",N$3&lt;$D4132+Настройки!$B$7),0,MAX(0,$E4132-MAX(0,SUMIFS(Тех_Движение!$G$2:$G$5111,Тех_Движение!$D$2:$D$5111,$C4132,Тех_Движение!$B$2:$B$5111,"&lt;="&amp;N$3)-$F4132)))</f>
        <v>#VALUE!</v>
      </c>
      <c r="O4132" s="21" t="e">
        <f>IF(OR($B4132="",O$3&lt;$D4132+Настройки!$B$7),0,MAX(0,$E4132-MAX(0,SUMIFS(Тех_Движение!$G$2:$G$5111,Тех_Движение!$D$2:$D$5111,$C4132,Тех_Движение!$B$2:$B$5111,"&lt;="&amp;O$3)-$F4132)))</f>
        <v>#VALUE!</v>
      </c>
      <c r="P4132" s="21" t="e">
        <f>IF(OR($B4132="",P$3&lt;$D4132+Настройки!$B$7),0,MAX(0,$E4132-MAX(0,SUMIFS(Тех_Движение!$G$2:$G$5111,Тех_Движение!$D$2:$D$5111,$C4132,Тех_Движение!$B$2:$B$5111,"&lt;="&amp;P$3)-$F4132)))</f>
        <v>#VALUE!</v>
      </c>
      <c r="Q4132" s="21" t="e">
        <f>IF(OR($B4132="",Q$3&lt;$D4132+Настройки!$B$7),0,MAX(0,$E4132-MAX(0,SUMIFS(Тех_Движение!$G$2:$G$5111,Тех_Движение!$D$2:$D$5111,$C4132,Тех_Движение!$B$2:$B$5111,"&lt;="&amp;Q$3)-$F4132)))</f>
        <v>#VALUE!</v>
      </c>
      <c r="R4132" s="21" t="str">
        <f t="shared" si="193"/>
        <v/>
      </c>
      <c r="S4132" s="23" t="str">
        <f>IF($B4132="","",VLOOKUP($C4132,Настройки!$A$11:$L$17,9,FALSE))</f>
        <v/>
      </c>
      <c r="T4132" s="23" t="str">
        <f t="shared" si="194"/>
        <v/>
      </c>
    </row>
    <row r="4133" spans="1:20" x14ac:dyDescent="0.3">
      <c r="A4133" s="20">
        <f>Тех_Движение!$A$4130</f>
        <v>4129</v>
      </c>
      <c r="B4133" s="20" t="str">
        <f>IF(Тех_Движение!$F$4130&gt;0,Тех_Движение!$I$4130,"")</f>
        <v/>
      </c>
      <c r="C4133" s="20" t="str">
        <f>IF($B4133="","",Тех_Движение!$D$4130)</f>
        <v/>
      </c>
      <c r="D4133" s="9" t="str">
        <f>IF($B4133="","",Тех_Движение!$B$4130)</f>
        <v/>
      </c>
      <c r="E4133" s="21" t="str">
        <f>IF($B4133="","",Тех_Движение!$F$4130)</f>
        <v/>
      </c>
      <c r="F4133" s="21" t="str">
        <f>IF($B4133="","",SUMIFS($E$5:$E4132,$C$5:$C4132,$C4133))</f>
        <v/>
      </c>
      <c r="G4133" s="21" t="str">
        <f>IF($B4133="","",MAX(0,$E4133-MAX(0,SUMIFS(Тех_Движение!$G$2:$G$5111,Тех_Движение!$D$2:$D$5111,$C4133,Тех_Движение!$B$2:$B$5111,"&lt;="&amp;Настройки!$B$5-1)-$F4133)))</f>
        <v/>
      </c>
      <c r="H4133" s="21" t="str">
        <f>IF($B4133="","",IF(AND($D4133&gt;=Настройки!$B$5,$D4133&lt;=Настройки!$B$6),$E4133,0))</f>
        <v/>
      </c>
      <c r="I4133" s="21" t="str">
        <f t="shared" si="192"/>
        <v/>
      </c>
      <c r="J4133" s="21" t="str">
        <f>IF($B4133="","",MAX(0,$E4133-MAX(0,SUMIFS(Тех_Движение!$G$2:$G$5111,Тех_Движение!$D$2:$D$5111,$C4133,Тех_Движение!$B$2:$B$5111,"&lt;="&amp;Настройки!$B$6)-$F4133)))</f>
        <v/>
      </c>
      <c r="K4133" s="21" t="e">
        <f>IF(OR($B4133="",K$3&lt;$D4133+Настройки!$B$7),0,MAX(0,$E4133-MAX(0,SUMIFS(Тех_Движение!$G$2:$G$5111,Тех_Движение!$D$2:$D$5111,$C4133,Тех_Движение!$B$2:$B$5111,"&lt;="&amp;K$3)-$F4133)))</f>
        <v>#VALUE!</v>
      </c>
      <c r="L4133" s="21" t="e">
        <f>IF(OR($B4133="",L$3&lt;$D4133+Настройки!$B$7),0,MAX(0,$E4133-MAX(0,SUMIFS(Тех_Движение!$G$2:$G$5111,Тех_Движение!$D$2:$D$5111,$C4133,Тех_Движение!$B$2:$B$5111,"&lt;="&amp;L$3)-$F4133)))</f>
        <v>#VALUE!</v>
      </c>
      <c r="M4133" s="21" t="e">
        <f>IF(OR($B4133="",M$3&lt;$D4133+Настройки!$B$7),0,MAX(0,$E4133-MAX(0,SUMIFS(Тех_Движение!$G$2:$G$5111,Тех_Движение!$D$2:$D$5111,$C4133,Тех_Движение!$B$2:$B$5111,"&lt;="&amp;M$3)-$F4133)))</f>
        <v>#VALUE!</v>
      </c>
      <c r="N4133" s="21" t="e">
        <f>IF(OR($B4133="",N$3&lt;$D4133+Настройки!$B$7),0,MAX(0,$E4133-MAX(0,SUMIFS(Тех_Движение!$G$2:$G$5111,Тех_Движение!$D$2:$D$5111,$C4133,Тех_Движение!$B$2:$B$5111,"&lt;="&amp;N$3)-$F4133)))</f>
        <v>#VALUE!</v>
      </c>
      <c r="O4133" s="21" t="e">
        <f>IF(OR($B4133="",O$3&lt;$D4133+Настройки!$B$7),0,MAX(0,$E4133-MAX(0,SUMIFS(Тех_Движение!$G$2:$G$5111,Тех_Движение!$D$2:$D$5111,$C4133,Тех_Движение!$B$2:$B$5111,"&lt;="&amp;O$3)-$F4133)))</f>
        <v>#VALUE!</v>
      </c>
      <c r="P4133" s="21" t="e">
        <f>IF(OR($B4133="",P$3&lt;$D4133+Настройки!$B$7),0,MAX(0,$E4133-MAX(0,SUMIFS(Тех_Движение!$G$2:$G$5111,Тех_Движение!$D$2:$D$5111,$C4133,Тех_Движение!$B$2:$B$5111,"&lt;="&amp;P$3)-$F4133)))</f>
        <v>#VALUE!</v>
      </c>
      <c r="Q4133" s="21" t="e">
        <f>IF(OR($B4133="",Q$3&lt;$D4133+Настройки!$B$7),0,MAX(0,$E4133-MAX(0,SUMIFS(Тех_Движение!$G$2:$G$5111,Тех_Движение!$D$2:$D$5111,$C4133,Тех_Движение!$B$2:$B$5111,"&lt;="&amp;Q$3)-$F4133)))</f>
        <v>#VALUE!</v>
      </c>
      <c r="R4133" s="21" t="str">
        <f t="shared" si="193"/>
        <v/>
      </c>
      <c r="S4133" s="23" t="str">
        <f>IF($B4133="","",VLOOKUP($C4133,Настройки!$A$11:$L$17,9,FALSE))</f>
        <v/>
      </c>
      <c r="T4133" s="23" t="str">
        <f t="shared" si="194"/>
        <v/>
      </c>
    </row>
    <row r="4134" spans="1:20" x14ac:dyDescent="0.3">
      <c r="A4134" s="20">
        <f>Тех_Движение!$A$4131</f>
        <v>4130</v>
      </c>
      <c r="B4134" s="20" t="str">
        <f>IF(Тех_Движение!$F$4131&gt;0,Тех_Движение!$I$4131,"")</f>
        <v/>
      </c>
      <c r="C4134" s="20" t="str">
        <f>IF($B4134="","",Тех_Движение!$D$4131)</f>
        <v/>
      </c>
      <c r="D4134" s="9" t="str">
        <f>IF($B4134="","",Тех_Движение!$B$4131)</f>
        <v/>
      </c>
      <c r="E4134" s="21" t="str">
        <f>IF($B4134="","",Тех_Движение!$F$4131)</f>
        <v/>
      </c>
      <c r="F4134" s="21" t="str">
        <f>IF($B4134="","",SUMIFS($E$5:$E4133,$C$5:$C4133,$C4134))</f>
        <v/>
      </c>
      <c r="G4134" s="21" t="str">
        <f>IF($B4134="","",MAX(0,$E4134-MAX(0,SUMIFS(Тех_Движение!$G$2:$G$5111,Тех_Движение!$D$2:$D$5111,$C4134,Тех_Движение!$B$2:$B$5111,"&lt;="&amp;Настройки!$B$5-1)-$F4134)))</f>
        <v/>
      </c>
      <c r="H4134" s="21" t="str">
        <f>IF($B4134="","",IF(AND($D4134&gt;=Настройки!$B$5,$D4134&lt;=Настройки!$B$6),$E4134,0))</f>
        <v/>
      </c>
      <c r="I4134" s="21" t="str">
        <f t="shared" si="192"/>
        <v/>
      </c>
      <c r="J4134" s="21" t="str">
        <f>IF($B4134="","",MAX(0,$E4134-MAX(0,SUMIFS(Тех_Движение!$G$2:$G$5111,Тех_Движение!$D$2:$D$5111,$C4134,Тех_Движение!$B$2:$B$5111,"&lt;="&amp;Настройки!$B$6)-$F4134)))</f>
        <v/>
      </c>
      <c r="K4134" s="21" t="e">
        <f>IF(OR($B4134="",K$3&lt;$D4134+Настройки!$B$7),0,MAX(0,$E4134-MAX(0,SUMIFS(Тех_Движение!$G$2:$G$5111,Тех_Движение!$D$2:$D$5111,$C4134,Тех_Движение!$B$2:$B$5111,"&lt;="&amp;K$3)-$F4134)))</f>
        <v>#VALUE!</v>
      </c>
      <c r="L4134" s="21" t="e">
        <f>IF(OR($B4134="",L$3&lt;$D4134+Настройки!$B$7),0,MAX(0,$E4134-MAX(0,SUMIFS(Тех_Движение!$G$2:$G$5111,Тех_Движение!$D$2:$D$5111,$C4134,Тех_Движение!$B$2:$B$5111,"&lt;="&amp;L$3)-$F4134)))</f>
        <v>#VALUE!</v>
      </c>
      <c r="M4134" s="21" t="e">
        <f>IF(OR($B4134="",M$3&lt;$D4134+Настройки!$B$7),0,MAX(0,$E4134-MAX(0,SUMIFS(Тех_Движение!$G$2:$G$5111,Тех_Движение!$D$2:$D$5111,$C4134,Тех_Движение!$B$2:$B$5111,"&lt;="&amp;M$3)-$F4134)))</f>
        <v>#VALUE!</v>
      </c>
      <c r="N4134" s="21" t="e">
        <f>IF(OR($B4134="",N$3&lt;$D4134+Настройки!$B$7),0,MAX(0,$E4134-MAX(0,SUMIFS(Тех_Движение!$G$2:$G$5111,Тех_Движение!$D$2:$D$5111,$C4134,Тех_Движение!$B$2:$B$5111,"&lt;="&amp;N$3)-$F4134)))</f>
        <v>#VALUE!</v>
      </c>
      <c r="O4134" s="21" t="e">
        <f>IF(OR($B4134="",O$3&lt;$D4134+Настройки!$B$7),0,MAX(0,$E4134-MAX(0,SUMIFS(Тех_Движение!$G$2:$G$5111,Тех_Движение!$D$2:$D$5111,$C4134,Тех_Движение!$B$2:$B$5111,"&lt;="&amp;O$3)-$F4134)))</f>
        <v>#VALUE!</v>
      </c>
      <c r="P4134" s="21" t="e">
        <f>IF(OR($B4134="",P$3&lt;$D4134+Настройки!$B$7),0,MAX(0,$E4134-MAX(0,SUMIFS(Тех_Движение!$G$2:$G$5111,Тех_Движение!$D$2:$D$5111,$C4134,Тех_Движение!$B$2:$B$5111,"&lt;="&amp;P$3)-$F4134)))</f>
        <v>#VALUE!</v>
      </c>
      <c r="Q4134" s="21" t="e">
        <f>IF(OR($B4134="",Q$3&lt;$D4134+Настройки!$B$7),0,MAX(0,$E4134-MAX(0,SUMIFS(Тех_Движение!$G$2:$G$5111,Тех_Движение!$D$2:$D$5111,$C4134,Тех_Движение!$B$2:$B$5111,"&lt;="&amp;Q$3)-$F4134)))</f>
        <v>#VALUE!</v>
      </c>
      <c r="R4134" s="21" t="str">
        <f t="shared" si="193"/>
        <v/>
      </c>
      <c r="S4134" s="23" t="str">
        <f>IF($B4134="","",VLOOKUP($C4134,Настройки!$A$11:$L$17,9,FALSE))</f>
        <v/>
      </c>
      <c r="T4134" s="23" t="str">
        <f t="shared" si="194"/>
        <v/>
      </c>
    </row>
    <row r="4135" spans="1:20" x14ac:dyDescent="0.3">
      <c r="A4135" s="20">
        <f>Тех_Движение!$A$4132</f>
        <v>4131</v>
      </c>
      <c r="B4135" s="20" t="str">
        <f>IF(Тех_Движение!$F$4132&gt;0,Тех_Движение!$I$4132,"")</f>
        <v/>
      </c>
      <c r="C4135" s="20" t="str">
        <f>IF($B4135="","",Тех_Движение!$D$4132)</f>
        <v/>
      </c>
      <c r="D4135" s="9" t="str">
        <f>IF($B4135="","",Тех_Движение!$B$4132)</f>
        <v/>
      </c>
      <c r="E4135" s="21" t="str">
        <f>IF($B4135="","",Тех_Движение!$F$4132)</f>
        <v/>
      </c>
      <c r="F4135" s="21" t="str">
        <f>IF($B4135="","",SUMIFS($E$5:$E4134,$C$5:$C4134,$C4135))</f>
        <v/>
      </c>
      <c r="G4135" s="21" t="str">
        <f>IF($B4135="","",MAX(0,$E4135-MAX(0,SUMIFS(Тех_Движение!$G$2:$G$5111,Тех_Движение!$D$2:$D$5111,$C4135,Тех_Движение!$B$2:$B$5111,"&lt;="&amp;Настройки!$B$5-1)-$F4135)))</f>
        <v/>
      </c>
      <c r="H4135" s="21" t="str">
        <f>IF($B4135="","",IF(AND($D4135&gt;=Настройки!$B$5,$D4135&lt;=Настройки!$B$6),$E4135,0))</f>
        <v/>
      </c>
      <c r="I4135" s="21" t="str">
        <f t="shared" si="192"/>
        <v/>
      </c>
      <c r="J4135" s="21" t="str">
        <f>IF($B4135="","",MAX(0,$E4135-MAX(0,SUMIFS(Тех_Движение!$G$2:$G$5111,Тех_Движение!$D$2:$D$5111,$C4135,Тех_Движение!$B$2:$B$5111,"&lt;="&amp;Настройки!$B$6)-$F4135)))</f>
        <v/>
      </c>
      <c r="K4135" s="21" t="e">
        <f>IF(OR($B4135="",K$3&lt;$D4135+Настройки!$B$7),0,MAX(0,$E4135-MAX(0,SUMIFS(Тех_Движение!$G$2:$G$5111,Тех_Движение!$D$2:$D$5111,$C4135,Тех_Движение!$B$2:$B$5111,"&lt;="&amp;K$3)-$F4135)))</f>
        <v>#VALUE!</v>
      </c>
      <c r="L4135" s="21" t="e">
        <f>IF(OR($B4135="",L$3&lt;$D4135+Настройки!$B$7),0,MAX(0,$E4135-MAX(0,SUMIFS(Тех_Движение!$G$2:$G$5111,Тех_Движение!$D$2:$D$5111,$C4135,Тех_Движение!$B$2:$B$5111,"&lt;="&amp;L$3)-$F4135)))</f>
        <v>#VALUE!</v>
      </c>
      <c r="M4135" s="21" t="e">
        <f>IF(OR($B4135="",M$3&lt;$D4135+Настройки!$B$7),0,MAX(0,$E4135-MAX(0,SUMIFS(Тех_Движение!$G$2:$G$5111,Тех_Движение!$D$2:$D$5111,$C4135,Тех_Движение!$B$2:$B$5111,"&lt;="&amp;M$3)-$F4135)))</f>
        <v>#VALUE!</v>
      </c>
      <c r="N4135" s="21" t="e">
        <f>IF(OR($B4135="",N$3&lt;$D4135+Настройки!$B$7),0,MAX(0,$E4135-MAX(0,SUMIFS(Тех_Движение!$G$2:$G$5111,Тех_Движение!$D$2:$D$5111,$C4135,Тех_Движение!$B$2:$B$5111,"&lt;="&amp;N$3)-$F4135)))</f>
        <v>#VALUE!</v>
      </c>
      <c r="O4135" s="21" t="e">
        <f>IF(OR($B4135="",O$3&lt;$D4135+Настройки!$B$7),0,MAX(0,$E4135-MAX(0,SUMIFS(Тех_Движение!$G$2:$G$5111,Тех_Движение!$D$2:$D$5111,$C4135,Тех_Движение!$B$2:$B$5111,"&lt;="&amp;O$3)-$F4135)))</f>
        <v>#VALUE!</v>
      </c>
      <c r="P4135" s="21" t="e">
        <f>IF(OR($B4135="",P$3&lt;$D4135+Настройки!$B$7),0,MAX(0,$E4135-MAX(0,SUMIFS(Тех_Движение!$G$2:$G$5111,Тех_Движение!$D$2:$D$5111,$C4135,Тех_Движение!$B$2:$B$5111,"&lt;="&amp;P$3)-$F4135)))</f>
        <v>#VALUE!</v>
      </c>
      <c r="Q4135" s="21" t="e">
        <f>IF(OR($B4135="",Q$3&lt;$D4135+Настройки!$B$7),0,MAX(0,$E4135-MAX(0,SUMIFS(Тех_Движение!$G$2:$G$5111,Тех_Движение!$D$2:$D$5111,$C4135,Тех_Движение!$B$2:$B$5111,"&lt;="&amp;Q$3)-$F4135)))</f>
        <v>#VALUE!</v>
      </c>
      <c r="R4135" s="21" t="str">
        <f t="shared" si="193"/>
        <v/>
      </c>
      <c r="S4135" s="23" t="str">
        <f>IF($B4135="","",VLOOKUP($C4135,Настройки!$A$11:$L$17,9,FALSE))</f>
        <v/>
      </c>
      <c r="T4135" s="23" t="str">
        <f t="shared" si="194"/>
        <v/>
      </c>
    </row>
    <row r="4136" spans="1:20" x14ac:dyDescent="0.3">
      <c r="A4136" s="20">
        <f>Тех_Движение!$A$4133</f>
        <v>4132</v>
      </c>
      <c r="B4136" s="20" t="str">
        <f>IF(Тех_Движение!$F$4133&gt;0,Тех_Движение!$I$4133,"")</f>
        <v/>
      </c>
      <c r="C4136" s="20" t="str">
        <f>IF($B4136="","",Тех_Движение!$D$4133)</f>
        <v/>
      </c>
      <c r="D4136" s="9" t="str">
        <f>IF($B4136="","",Тех_Движение!$B$4133)</f>
        <v/>
      </c>
      <c r="E4136" s="21" t="str">
        <f>IF($B4136="","",Тех_Движение!$F$4133)</f>
        <v/>
      </c>
      <c r="F4136" s="21" t="str">
        <f>IF($B4136="","",SUMIFS($E$5:$E4135,$C$5:$C4135,$C4136))</f>
        <v/>
      </c>
      <c r="G4136" s="21" t="str">
        <f>IF($B4136="","",MAX(0,$E4136-MAX(0,SUMIFS(Тех_Движение!$G$2:$G$5111,Тех_Движение!$D$2:$D$5111,$C4136,Тех_Движение!$B$2:$B$5111,"&lt;="&amp;Настройки!$B$5-1)-$F4136)))</f>
        <v/>
      </c>
      <c r="H4136" s="21" t="str">
        <f>IF($B4136="","",IF(AND($D4136&gt;=Настройки!$B$5,$D4136&lt;=Настройки!$B$6),$E4136,0))</f>
        <v/>
      </c>
      <c r="I4136" s="21" t="str">
        <f t="shared" si="192"/>
        <v/>
      </c>
      <c r="J4136" s="21" t="str">
        <f>IF($B4136="","",MAX(0,$E4136-MAX(0,SUMIFS(Тех_Движение!$G$2:$G$5111,Тех_Движение!$D$2:$D$5111,$C4136,Тех_Движение!$B$2:$B$5111,"&lt;="&amp;Настройки!$B$6)-$F4136)))</f>
        <v/>
      </c>
      <c r="K4136" s="21" t="e">
        <f>IF(OR($B4136="",K$3&lt;$D4136+Настройки!$B$7),0,MAX(0,$E4136-MAX(0,SUMIFS(Тех_Движение!$G$2:$G$5111,Тех_Движение!$D$2:$D$5111,$C4136,Тех_Движение!$B$2:$B$5111,"&lt;="&amp;K$3)-$F4136)))</f>
        <v>#VALUE!</v>
      </c>
      <c r="L4136" s="21" t="e">
        <f>IF(OR($B4136="",L$3&lt;$D4136+Настройки!$B$7),0,MAX(0,$E4136-MAX(0,SUMIFS(Тех_Движение!$G$2:$G$5111,Тех_Движение!$D$2:$D$5111,$C4136,Тех_Движение!$B$2:$B$5111,"&lt;="&amp;L$3)-$F4136)))</f>
        <v>#VALUE!</v>
      </c>
      <c r="M4136" s="21" t="e">
        <f>IF(OR($B4136="",M$3&lt;$D4136+Настройки!$B$7),0,MAX(0,$E4136-MAX(0,SUMIFS(Тех_Движение!$G$2:$G$5111,Тех_Движение!$D$2:$D$5111,$C4136,Тех_Движение!$B$2:$B$5111,"&lt;="&amp;M$3)-$F4136)))</f>
        <v>#VALUE!</v>
      </c>
      <c r="N4136" s="21" t="e">
        <f>IF(OR($B4136="",N$3&lt;$D4136+Настройки!$B$7),0,MAX(0,$E4136-MAX(0,SUMIFS(Тех_Движение!$G$2:$G$5111,Тех_Движение!$D$2:$D$5111,$C4136,Тех_Движение!$B$2:$B$5111,"&lt;="&amp;N$3)-$F4136)))</f>
        <v>#VALUE!</v>
      </c>
      <c r="O4136" s="21" t="e">
        <f>IF(OR($B4136="",O$3&lt;$D4136+Настройки!$B$7),0,MAX(0,$E4136-MAX(0,SUMIFS(Тех_Движение!$G$2:$G$5111,Тех_Движение!$D$2:$D$5111,$C4136,Тех_Движение!$B$2:$B$5111,"&lt;="&amp;O$3)-$F4136)))</f>
        <v>#VALUE!</v>
      </c>
      <c r="P4136" s="21" t="e">
        <f>IF(OR($B4136="",P$3&lt;$D4136+Настройки!$B$7),0,MAX(0,$E4136-MAX(0,SUMIFS(Тех_Движение!$G$2:$G$5111,Тех_Движение!$D$2:$D$5111,$C4136,Тех_Движение!$B$2:$B$5111,"&lt;="&amp;P$3)-$F4136)))</f>
        <v>#VALUE!</v>
      </c>
      <c r="Q4136" s="21" t="e">
        <f>IF(OR($B4136="",Q$3&lt;$D4136+Настройки!$B$7),0,MAX(0,$E4136-MAX(0,SUMIFS(Тех_Движение!$G$2:$G$5111,Тех_Движение!$D$2:$D$5111,$C4136,Тех_Движение!$B$2:$B$5111,"&lt;="&amp;Q$3)-$F4136)))</f>
        <v>#VALUE!</v>
      </c>
      <c r="R4136" s="21" t="str">
        <f t="shared" si="193"/>
        <v/>
      </c>
      <c r="S4136" s="23" t="str">
        <f>IF($B4136="","",VLOOKUP($C4136,Настройки!$A$11:$L$17,9,FALSE))</f>
        <v/>
      </c>
      <c r="T4136" s="23" t="str">
        <f t="shared" si="194"/>
        <v/>
      </c>
    </row>
    <row r="4137" spans="1:20" x14ac:dyDescent="0.3">
      <c r="A4137" s="20">
        <f>Тех_Движение!$A$4134</f>
        <v>4133</v>
      </c>
      <c r="B4137" s="20" t="str">
        <f>IF(Тех_Движение!$F$4134&gt;0,Тех_Движение!$I$4134,"")</f>
        <v/>
      </c>
      <c r="C4137" s="20" t="str">
        <f>IF($B4137="","",Тех_Движение!$D$4134)</f>
        <v/>
      </c>
      <c r="D4137" s="9" t="str">
        <f>IF($B4137="","",Тех_Движение!$B$4134)</f>
        <v/>
      </c>
      <c r="E4137" s="21" t="str">
        <f>IF($B4137="","",Тех_Движение!$F$4134)</f>
        <v/>
      </c>
      <c r="F4137" s="21" t="str">
        <f>IF($B4137="","",SUMIFS($E$5:$E4136,$C$5:$C4136,$C4137))</f>
        <v/>
      </c>
      <c r="G4137" s="21" t="str">
        <f>IF($B4137="","",MAX(0,$E4137-MAX(0,SUMIFS(Тех_Движение!$G$2:$G$5111,Тех_Движение!$D$2:$D$5111,$C4137,Тех_Движение!$B$2:$B$5111,"&lt;="&amp;Настройки!$B$5-1)-$F4137)))</f>
        <v/>
      </c>
      <c r="H4137" s="21" t="str">
        <f>IF($B4137="","",IF(AND($D4137&gt;=Настройки!$B$5,$D4137&lt;=Настройки!$B$6),$E4137,0))</f>
        <v/>
      </c>
      <c r="I4137" s="21" t="str">
        <f t="shared" si="192"/>
        <v/>
      </c>
      <c r="J4137" s="21" t="str">
        <f>IF($B4137="","",MAX(0,$E4137-MAX(0,SUMIFS(Тех_Движение!$G$2:$G$5111,Тех_Движение!$D$2:$D$5111,$C4137,Тех_Движение!$B$2:$B$5111,"&lt;="&amp;Настройки!$B$6)-$F4137)))</f>
        <v/>
      </c>
      <c r="K4137" s="21" t="e">
        <f>IF(OR($B4137="",K$3&lt;$D4137+Настройки!$B$7),0,MAX(0,$E4137-MAX(0,SUMIFS(Тех_Движение!$G$2:$G$5111,Тех_Движение!$D$2:$D$5111,$C4137,Тех_Движение!$B$2:$B$5111,"&lt;="&amp;K$3)-$F4137)))</f>
        <v>#VALUE!</v>
      </c>
      <c r="L4137" s="21" t="e">
        <f>IF(OR($B4137="",L$3&lt;$D4137+Настройки!$B$7),0,MAX(0,$E4137-MAX(0,SUMIFS(Тех_Движение!$G$2:$G$5111,Тех_Движение!$D$2:$D$5111,$C4137,Тех_Движение!$B$2:$B$5111,"&lt;="&amp;L$3)-$F4137)))</f>
        <v>#VALUE!</v>
      </c>
      <c r="M4137" s="21" t="e">
        <f>IF(OR($B4137="",M$3&lt;$D4137+Настройки!$B$7),0,MAX(0,$E4137-MAX(0,SUMIFS(Тех_Движение!$G$2:$G$5111,Тех_Движение!$D$2:$D$5111,$C4137,Тех_Движение!$B$2:$B$5111,"&lt;="&amp;M$3)-$F4137)))</f>
        <v>#VALUE!</v>
      </c>
      <c r="N4137" s="21" t="e">
        <f>IF(OR($B4137="",N$3&lt;$D4137+Настройки!$B$7),0,MAX(0,$E4137-MAX(0,SUMIFS(Тех_Движение!$G$2:$G$5111,Тех_Движение!$D$2:$D$5111,$C4137,Тех_Движение!$B$2:$B$5111,"&lt;="&amp;N$3)-$F4137)))</f>
        <v>#VALUE!</v>
      </c>
      <c r="O4137" s="21" t="e">
        <f>IF(OR($B4137="",O$3&lt;$D4137+Настройки!$B$7),0,MAX(0,$E4137-MAX(0,SUMIFS(Тех_Движение!$G$2:$G$5111,Тех_Движение!$D$2:$D$5111,$C4137,Тех_Движение!$B$2:$B$5111,"&lt;="&amp;O$3)-$F4137)))</f>
        <v>#VALUE!</v>
      </c>
      <c r="P4137" s="21" t="e">
        <f>IF(OR($B4137="",P$3&lt;$D4137+Настройки!$B$7),0,MAX(0,$E4137-MAX(0,SUMIFS(Тех_Движение!$G$2:$G$5111,Тех_Движение!$D$2:$D$5111,$C4137,Тех_Движение!$B$2:$B$5111,"&lt;="&amp;P$3)-$F4137)))</f>
        <v>#VALUE!</v>
      </c>
      <c r="Q4137" s="21" t="e">
        <f>IF(OR($B4137="",Q$3&lt;$D4137+Настройки!$B$7),0,MAX(0,$E4137-MAX(0,SUMIFS(Тех_Движение!$G$2:$G$5111,Тех_Движение!$D$2:$D$5111,$C4137,Тех_Движение!$B$2:$B$5111,"&lt;="&amp;Q$3)-$F4137)))</f>
        <v>#VALUE!</v>
      </c>
      <c r="R4137" s="21" t="str">
        <f t="shared" si="193"/>
        <v/>
      </c>
      <c r="S4137" s="23" t="str">
        <f>IF($B4137="","",VLOOKUP($C4137,Настройки!$A$11:$L$17,9,FALSE))</f>
        <v/>
      </c>
      <c r="T4137" s="23" t="str">
        <f t="shared" si="194"/>
        <v/>
      </c>
    </row>
    <row r="4138" spans="1:20" x14ac:dyDescent="0.3">
      <c r="A4138" s="20">
        <f>Тех_Движение!$A$4135</f>
        <v>4134</v>
      </c>
      <c r="B4138" s="20" t="str">
        <f>IF(Тех_Движение!$F$4135&gt;0,Тех_Движение!$I$4135,"")</f>
        <v/>
      </c>
      <c r="C4138" s="20" t="str">
        <f>IF($B4138="","",Тех_Движение!$D$4135)</f>
        <v/>
      </c>
      <c r="D4138" s="9" t="str">
        <f>IF($B4138="","",Тех_Движение!$B$4135)</f>
        <v/>
      </c>
      <c r="E4138" s="21" t="str">
        <f>IF($B4138="","",Тех_Движение!$F$4135)</f>
        <v/>
      </c>
      <c r="F4138" s="21" t="str">
        <f>IF($B4138="","",SUMIFS($E$5:$E4137,$C$5:$C4137,$C4138))</f>
        <v/>
      </c>
      <c r="G4138" s="21" t="str">
        <f>IF($B4138="","",MAX(0,$E4138-MAX(0,SUMIFS(Тех_Движение!$G$2:$G$5111,Тех_Движение!$D$2:$D$5111,$C4138,Тех_Движение!$B$2:$B$5111,"&lt;="&amp;Настройки!$B$5-1)-$F4138)))</f>
        <v/>
      </c>
      <c r="H4138" s="21" t="str">
        <f>IF($B4138="","",IF(AND($D4138&gt;=Настройки!$B$5,$D4138&lt;=Настройки!$B$6),$E4138,0))</f>
        <v/>
      </c>
      <c r="I4138" s="21" t="str">
        <f t="shared" si="192"/>
        <v/>
      </c>
      <c r="J4138" s="21" t="str">
        <f>IF($B4138="","",MAX(0,$E4138-MAX(0,SUMIFS(Тех_Движение!$G$2:$G$5111,Тех_Движение!$D$2:$D$5111,$C4138,Тех_Движение!$B$2:$B$5111,"&lt;="&amp;Настройки!$B$6)-$F4138)))</f>
        <v/>
      </c>
      <c r="K4138" s="21" t="e">
        <f>IF(OR($B4138="",K$3&lt;$D4138+Настройки!$B$7),0,MAX(0,$E4138-MAX(0,SUMIFS(Тех_Движение!$G$2:$G$5111,Тех_Движение!$D$2:$D$5111,$C4138,Тех_Движение!$B$2:$B$5111,"&lt;="&amp;K$3)-$F4138)))</f>
        <v>#VALUE!</v>
      </c>
      <c r="L4138" s="21" t="e">
        <f>IF(OR($B4138="",L$3&lt;$D4138+Настройки!$B$7),0,MAX(0,$E4138-MAX(0,SUMIFS(Тех_Движение!$G$2:$G$5111,Тех_Движение!$D$2:$D$5111,$C4138,Тех_Движение!$B$2:$B$5111,"&lt;="&amp;L$3)-$F4138)))</f>
        <v>#VALUE!</v>
      </c>
      <c r="M4138" s="21" t="e">
        <f>IF(OR($B4138="",M$3&lt;$D4138+Настройки!$B$7),0,MAX(0,$E4138-MAX(0,SUMIFS(Тех_Движение!$G$2:$G$5111,Тех_Движение!$D$2:$D$5111,$C4138,Тех_Движение!$B$2:$B$5111,"&lt;="&amp;M$3)-$F4138)))</f>
        <v>#VALUE!</v>
      </c>
      <c r="N4138" s="21" t="e">
        <f>IF(OR($B4138="",N$3&lt;$D4138+Настройки!$B$7),0,MAX(0,$E4138-MAX(0,SUMIFS(Тех_Движение!$G$2:$G$5111,Тех_Движение!$D$2:$D$5111,$C4138,Тех_Движение!$B$2:$B$5111,"&lt;="&amp;N$3)-$F4138)))</f>
        <v>#VALUE!</v>
      </c>
      <c r="O4138" s="21" t="e">
        <f>IF(OR($B4138="",O$3&lt;$D4138+Настройки!$B$7),0,MAX(0,$E4138-MAX(0,SUMIFS(Тех_Движение!$G$2:$G$5111,Тех_Движение!$D$2:$D$5111,$C4138,Тех_Движение!$B$2:$B$5111,"&lt;="&amp;O$3)-$F4138)))</f>
        <v>#VALUE!</v>
      </c>
      <c r="P4138" s="21" t="e">
        <f>IF(OR($B4138="",P$3&lt;$D4138+Настройки!$B$7),0,MAX(0,$E4138-MAX(0,SUMIFS(Тех_Движение!$G$2:$G$5111,Тех_Движение!$D$2:$D$5111,$C4138,Тех_Движение!$B$2:$B$5111,"&lt;="&amp;P$3)-$F4138)))</f>
        <v>#VALUE!</v>
      </c>
      <c r="Q4138" s="21" t="e">
        <f>IF(OR($B4138="",Q$3&lt;$D4138+Настройки!$B$7),0,MAX(0,$E4138-MAX(0,SUMIFS(Тех_Движение!$G$2:$G$5111,Тех_Движение!$D$2:$D$5111,$C4138,Тех_Движение!$B$2:$B$5111,"&lt;="&amp;Q$3)-$F4138)))</f>
        <v>#VALUE!</v>
      </c>
      <c r="R4138" s="21" t="str">
        <f t="shared" si="193"/>
        <v/>
      </c>
      <c r="S4138" s="23" t="str">
        <f>IF($B4138="","",VLOOKUP($C4138,Настройки!$A$11:$L$17,9,FALSE))</f>
        <v/>
      </c>
      <c r="T4138" s="23" t="str">
        <f t="shared" si="194"/>
        <v/>
      </c>
    </row>
    <row r="4139" spans="1:20" x14ac:dyDescent="0.3">
      <c r="A4139" s="20">
        <f>Тех_Движение!$A$4136</f>
        <v>4135</v>
      </c>
      <c r="B4139" s="20" t="str">
        <f>IF(Тех_Движение!$F$4136&gt;0,Тех_Движение!$I$4136,"")</f>
        <v/>
      </c>
      <c r="C4139" s="20" t="str">
        <f>IF($B4139="","",Тех_Движение!$D$4136)</f>
        <v/>
      </c>
      <c r="D4139" s="9" t="str">
        <f>IF($B4139="","",Тех_Движение!$B$4136)</f>
        <v/>
      </c>
      <c r="E4139" s="21" t="str">
        <f>IF($B4139="","",Тех_Движение!$F$4136)</f>
        <v/>
      </c>
      <c r="F4139" s="21" t="str">
        <f>IF($B4139="","",SUMIFS($E$5:$E4138,$C$5:$C4138,$C4139))</f>
        <v/>
      </c>
      <c r="G4139" s="21" t="str">
        <f>IF($B4139="","",MAX(0,$E4139-MAX(0,SUMIFS(Тех_Движение!$G$2:$G$5111,Тех_Движение!$D$2:$D$5111,$C4139,Тех_Движение!$B$2:$B$5111,"&lt;="&amp;Настройки!$B$5-1)-$F4139)))</f>
        <v/>
      </c>
      <c r="H4139" s="21" t="str">
        <f>IF($B4139="","",IF(AND($D4139&gt;=Настройки!$B$5,$D4139&lt;=Настройки!$B$6),$E4139,0))</f>
        <v/>
      </c>
      <c r="I4139" s="21" t="str">
        <f t="shared" si="192"/>
        <v/>
      </c>
      <c r="J4139" s="21" t="str">
        <f>IF($B4139="","",MAX(0,$E4139-MAX(0,SUMIFS(Тех_Движение!$G$2:$G$5111,Тех_Движение!$D$2:$D$5111,$C4139,Тех_Движение!$B$2:$B$5111,"&lt;="&amp;Настройки!$B$6)-$F4139)))</f>
        <v/>
      </c>
      <c r="K4139" s="21" t="e">
        <f>IF(OR($B4139="",K$3&lt;$D4139+Настройки!$B$7),0,MAX(0,$E4139-MAX(0,SUMIFS(Тех_Движение!$G$2:$G$5111,Тех_Движение!$D$2:$D$5111,$C4139,Тех_Движение!$B$2:$B$5111,"&lt;="&amp;K$3)-$F4139)))</f>
        <v>#VALUE!</v>
      </c>
      <c r="L4139" s="21" t="e">
        <f>IF(OR($B4139="",L$3&lt;$D4139+Настройки!$B$7),0,MAX(0,$E4139-MAX(0,SUMIFS(Тех_Движение!$G$2:$G$5111,Тех_Движение!$D$2:$D$5111,$C4139,Тех_Движение!$B$2:$B$5111,"&lt;="&amp;L$3)-$F4139)))</f>
        <v>#VALUE!</v>
      </c>
      <c r="M4139" s="21" t="e">
        <f>IF(OR($B4139="",M$3&lt;$D4139+Настройки!$B$7),0,MAX(0,$E4139-MAX(0,SUMIFS(Тех_Движение!$G$2:$G$5111,Тех_Движение!$D$2:$D$5111,$C4139,Тех_Движение!$B$2:$B$5111,"&lt;="&amp;M$3)-$F4139)))</f>
        <v>#VALUE!</v>
      </c>
      <c r="N4139" s="21" t="e">
        <f>IF(OR($B4139="",N$3&lt;$D4139+Настройки!$B$7),0,MAX(0,$E4139-MAX(0,SUMIFS(Тех_Движение!$G$2:$G$5111,Тех_Движение!$D$2:$D$5111,$C4139,Тех_Движение!$B$2:$B$5111,"&lt;="&amp;N$3)-$F4139)))</f>
        <v>#VALUE!</v>
      </c>
      <c r="O4139" s="21" t="e">
        <f>IF(OR($B4139="",O$3&lt;$D4139+Настройки!$B$7),0,MAX(0,$E4139-MAX(0,SUMIFS(Тех_Движение!$G$2:$G$5111,Тех_Движение!$D$2:$D$5111,$C4139,Тех_Движение!$B$2:$B$5111,"&lt;="&amp;O$3)-$F4139)))</f>
        <v>#VALUE!</v>
      </c>
      <c r="P4139" s="21" t="e">
        <f>IF(OR($B4139="",P$3&lt;$D4139+Настройки!$B$7),0,MAX(0,$E4139-MAX(0,SUMIFS(Тех_Движение!$G$2:$G$5111,Тех_Движение!$D$2:$D$5111,$C4139,Тех_Движение!$B$2:$B$5111,"&lt;="&amp;P$3)-$F4139)))</f>
        <v>#VALUE!</v>
      </c>
      <c r="Q4139" s="21" t="e">
        <f>IF(OR($B4139="",Q$3&lt;$D4139+Настройки!$B$7),0,MAX(0,$E4139-MAX(0,SUMIFS(Тех_Движение!$G$2:$G$5111,Тех_Движение!$D$2:$D$5111,$C4139,Тех_Движение!$B$2:$B$5111,"&lt;="&amp;Q$3)-$F4139)))</f>
        <v>#VALUE!</v>
      </c>
      <c r="R4139" s="21" t="str">
        <f t="shared" si="193"/>
        <v/>
      </c>
      <c r="S4139" s="23" t="str">
        <f>IF($B4139="","",VLOOKUP($C4139,Настройки!$A$11:$L$17,9,FALSE))</f>
        <v/>
      </c>
      <c r="T4139" s="23" t="str">
        <f t="shared" si="194"/>
        <v/>
      </c>
    </row>
    <row r="4140" spans="1:20" x14ac:dyDescent="0.3">
      <c r="A4140" s="20">
        <f>Тех_Движение!$A$4137</f>
        <v>4136</v>
      </c>
      <c r="B4140" s="20" t="str">
        <f>IF(Тех_Движение!$F$4137&gt;0,Тех_Движение!$I$4137,"")</f>
        <v/>
      </c>
      <c r="C4140" s="20" t="str">
        <f>IF($B4140="","",Тех_Движение!$D$4137)</f>
        <v/>
      </c>
      <c r="D4140" s="9" t="str">
        <f>IF($B4140="","",Тех_Движение!$B$4137)</f>
        <v/>
      </c>
      <c r="E4140" s="21" t="str">
        <f>IF($B4140="","",Тех_Движение!$F$4137)</f>
        <v/>
      </c>
      <c r="F4140" s="21" t="str">
        <f>IF($B4140="","",SUMIFS($E$5:$E4139,$C$5:$C4139,$C4140))</f>
        <v/>
      </c>
      <c r="G4140" s="21" t="str">
        <f>IF($B4140="","",MAX(0,$E4140-MAX(0,SUMIFS(Тех_Движение!$G$2:$G$5111,Тех_Движение!$D$2:$D$5111,$C4140,Тех_Движение!$B$2:$B$5111,"&lt;="&amp;Настройки!$B$5-1)-$F4140)))</f>
        <v/>
      </c>
      <c r="H4140" s="21" t="str">
        <f>IF($B4140="","",IF(AND($D4140&gt;=Настройки!$B$5,$D4140&lt;=Настройки!$B$6),$E4140,0))</f>
        <v/>
      </c>
      <c r="I4140" s="21" t="str">
        <f t="shared" si="192"/>
        <v/>
      </c>
      <c r="J4140" s="21" t="str">
        <f>IF($B4140="","",MAX(0,$E4140-MAX(0,SUMIFS(Тех_Движение!$G$2:$G$5111,Тех_Движение!$D$2:$D$5111,$C4140,Тех_Движение!$B$2:$B$5111,"&lt;="&amp;Настройки!$B$6)-$F4140)))</f>
        <v/>
      </c>
      <c r="K4140" s="21" t="e">
        <f>IF(OR($B4140="",K$3&lt;$D4140+Настройки!$B$7),0,MAX(0,$E4140-MAX(0,SUMIFS(Тех_Движение!$G$2:$G$5111,Тех_Движение!$D$2:$D$5111,$C4140,Тех_Движение!$B$2:$B$5111,"&lt;="&amp;K$3)-$F4140)))</f>
        <v>#VALUE!</v>
      </c>
      <c r="L4140" s="21" t="e">
        <f>IF(OR($B4140="",L$3&lt;$D4140+Настройки!$B$7),0,MAX(0,$E4140-MAX(0,SUMIFS(Тех_Движение!$G$2:$G$5111,Тех_Движение!$D$2:$D$5111,$C4140,Тех_Движение!$B$2:$B$5111,"&lt;="&amp;L$3)-$F4140)))</f>
        <v>#VALUE!</v>
      </c>
      <c r="M4140" s="21" t="e">
        <f>IF(OR($B4140="",M$3&lt;$D4140+Настройки!$B$7),0,MAX(0,$E4140-MAX(0,SUMIFS(Тех_Движение!$G$2:$G$5111,Тех_Движение!$D$2:$D$5111,$C4140,Тех_Движение!$B$2:$B$5111,"&lt;="&amp;M$3)-$F4140)))</f>
        <v>#VALUE!</v>
      </c>
      <c r="N4140" s="21" t="e">
        <f>IF(OR($B4140="",N$3&lt;$D4140+Настройки!$B$7),0,MAX(0,$E4140-MAX(0,SUMIFS(Тех_Движение!$G$2:$G$5111,Тех_Движение!$D$2:$D$5111,$C4140,Тех_Движение!$B$2:$B$5111,"&lt;="&amp;N$3)-$F4140)))</f>
        <v>#VALUE!</v>
      </c>
      <c r="O4140" s="21" t="e">
        <f>IF(OR($B4140="",O$3&lt;$D4140+Настройки!$B$7),0,MAX(0,$E4140-MAX(0,SUMIFS(Тех_Движение!$G$2:$G$5111,Тех_Движение!$D$2:$D$5111,$C4140,Тех_Движение!$B$2:$B$5111,"&lt;="&amp;O$3)-$F4140)))</f>
        <v>#VALUE!</v>
      </c>
      <c r="P4140" s="21" t="e">
        <f>IF(OR($B4140="",P$3&lt;$D4140+Настройки!$B$7),0,MAX(0,$E4140-MAX(0,SUMIFS(Тех_Движение!$G$2:$G$5111,Тех_Движение!$D$2:$D$5111,$C4140,Тех_Движение!$B$2:$B$5111,"&lt;="&amp;P$3)-$F4140)))</f>
        <v>#VALUE!</v>
      </c>
      <c r="Q4140" s="21" t="e">
        <f>IF(OR($B4140="",Q$3&lt;$D4140+Настройки!$B$7),0,MAX(0,$E4140-MAX(0,SUMIFS(Тех_Движение!$G$2:$G$5111,Тех_Движение!$D$2:$D$5111,$C4140,Тех_Движение!$B$2:$B$5111,"&lt;="&amp;Q$3)-$F4140)))</f>
        <v>#VALUE!</v>
      </c>
      <c r="R4140" s="21" t="str">
        <f t="shared" si="193"/>
        <v/>
      </c>
      <c r="S4140" s="23" t="str">
        <f>IF($B4140="","",VLOOKUP($C4140,Настройки!$A$11:$L$17,9,FALSE))</f>
        <v/>
      </c>
      <c r="T4140" s="23" t="str">
        <f t="shared" si="194"/>
        <v/>
      </c>
    </row>
    <row r="4141" spans="1:20" x14ac:dyDescent="0.3">
      <c r="A4141" s="20">
        <f>Тех_Движение!$A$4138</f>
        <v>4137</v>
      </c>
      <c r="B4141" s="20" t="str">
        <f>IF(Тех_Движение!$F$4138&gt;0,Тех_Движение!$I$4138,"")</f>
        <v/>
      </c>
      <c r="C4141" s="20" t="str">
        <f>IF($B4141="","",Тех_Движение!$D$4138)</f>
        <v/>
      </c>
      <c r="D4141" s="9" t="str">
        <f>IF($B4141="","",Тех_Движение!$B$4138)</f>
        <v/>
      </c>
      <c r="E4141" s="21" t="str">
        <f>IF($B4141="","",Тех_Движение!$F$4138)</f>
        <v/>
      </c>
      <c r="F4141" s="21" t="str">
        <f>IF($B4141="","",SUMIFS($E$5:$E4140,$C$5:$C4140,$C4141))</f>
        <v/>
      </c>
      <c r="G4141" s="21" t="str">
        <f>IF($B4141="","",MAX(0,$E4141-MAX(0,SUMIFS(Тех_Движение!$G$2:$G$5111,Тех_Движение!$D$2:$D$5111,$C4141,Тех_Движение!$B$2:$B$5111,"&lt;="&amp;Настройки!$B$5-1)-$F4141)))</f>
        <v/>
      </c>
      <c r="H4141" s="21" t="str">
        <f>IF($B4141="","",IF(AND($D4141&gt;=Настройки!$B$5,$D4141&lt;=Настройки!$B$6),$E4141,0))</f>
        <v/>
      </c>
      <c r="I4141" s="21" t="str">
        <f t="shared" si="192"/>
        <v/>
      </c>
      <c r="J4141" s="21" t="str">
        <f>IF($B4141="","",MAX(0,$E4141-MAX(0,SUMIFS(Тех_Движение!$G$2:$G$5111,Тех_Движение!$D$2:$D$5111,$C4141,Тех_Движение!$B$2:$B$5111,"&lt;="&amp;Настройки!$B$6)-$F4141)))</f>
        <v/>
      </c>
      <c r="K4141" s="21" t="e">
        <f>IF(OR($B4141="",K$3&lt;$D4141+Настройки!$B$7),0,MAX(0,$E4141-MAX(0,SUMIFS(Тех_Движение!$G$2:$G$5111,Тех_Движение!$D$2:$D$5111,$C4141,Тех_Движение!$B$2:$B$5111,"&lt;="&amp;K$3)-$F4141)))</f>
        <v>#VALUE!</v>
      </c>
      <c r="L4141" s="21" t="e">
        <f>IF(OR($B4141="",L$3&lt;$D4141+Настройки!$B$7),0,MAX(0,$E4141-MAX(0,SUMIFS(Тех_Движение!$G$2:$G$5111,Тех_Движение!$D$2:$D$5111,$C4141,Тех_Движение!$B$2:$B$5111,"&lt;="&amp;L$3)-$F4141)))</f>
        <v>#VALUE!</v>
      </c>
      <c r="M4141" s="21" t="e">
        <f>IF(OR($B4141="",M$3&lt;$D4141+Настройки!$B$7),0,MAX(0,$E4141-MAX(0,SUMIFS(Тех_Движение!$G$2:$G$5111,Тех_Движение!$D$2:$D$5111,$C4141,Тех_Движение!$B$2:$B$5111,"&lt;="&amp;M$3)-$F4141)))</f>
        <v>#VALUE!</v>
      </c>
      <c r="N4141" s="21" t="e">
        <f>IF(OR($B4141="",N$3&lt;$D4141+Настройки!$B$7),0,MAX(0,$E4141-MAX(0,SUMIFS(Тех_Движение!$G$2:$G$5111,Тех_Движение!$D$2:$D$5111,$C4141,Тех_Движение!$B$2:$B$5111,"&lt;="&amp;N$3)-$F4141)))</f>
        <v>#VALUE!</v>
      </c>
      <c r="O4141" s="21" t="e">
        <f>IF(OR($B4141="",O$3&lt;$D4141+Настройки!$B$7),0,MAX(0,$E4141-MAX(0,SUMIFS(Тех_Движение!$G$2:$G$5111,Тех_Движение!$D$2:$D$5111,$C4141,Тех_Движение!$B$2:$B$5111,"&lt;="&amp;O$3)-$F4141)))</f>
        <v>#VALUE!</v>
      </c>
      <c r="P4141" s="21" t="e">
        <f>IF(OR($B4141="",P$3&lt;$D4141+Настройки!$B$7),0,MAX(0,$E4141-MAX(0,SUMIFS(Тех_Движение!$G$2:$G$5111,Тех_Движение!$D$2:$D$5111,$C4141,Тех_Движение!$B$2:$B$5111,"&lt;="&amp;P$3)-$F4141)))</f>
        <v>#VALUE!</v>
      </c>
      <c r="Q4141" s="21" t="e">
        <f>IF(OR($B4141="",Q$3&lt;$D4141+Настройки!$B$7),0,MAX(0,$E4141-MAX(0,SUMIFS(Тех_Движение!$G$2:$G$5111,Тех_Движение!$D$2:$D$5111,$C4141,Тех_Движение!$B$2:$B$5111,"&lt;="&amp;Q$3)-$F4141)))</f>
        <v>#VALUE!</v>
      </c>
      <c r="R4141" s="21" t="str">
        <f t="shared" si="193"/>
        <v/>
      </c>
      <c r="S4141" s="23" t="str">
        <f>IF($B4141="","",VLOOKUP($C4141,Настройки!$A$11:$L$17,9,FALSE))</f>
        <v/>
      </c>
      <c r="T4141" s="23" t="str">
        <f t="shared" si="194"/>
        <v/>
      </c>
    </row>
    <row r="4142" spans="1:20" x14ac:dyDescent="0.3">
      <c r="A4142" s="20">
        <f>Тех_Движение!$A$4139</f>
        <v>4138</v>
      </c>
      <c r="B4142" s="20" t="str">
        <f>IF(Тех_Движение!$F$4139&gt;0,Тех_Движение!$I$4139,"")</f>
        <v/>
      </c>
      <c r="C4142" s="20" t="str">
        <f>IF($B4142="","",Тех_Движение!$D$4139)</f>
        <v/>
      </c>
      <c r="D4142" s="9" t="str">
        <f>IF($B4142="","",Тех_Движение!$B$4139)</f>
        <v/>
      </c>
      <c r="E4142" s="21" t="str">
        <f>IF($B4142="","",Тех_Движение!$F$4139)</f>
        <v/>
      </c>
      <c r="F4142" s="21" t="str">
        <f>IF($B4142="","",SUMIFS($E$5:$E4141,$C$5:$C4141,$C4142))</f>
        <v/>
      </c>
      <c r="G4142" s="21" t="str">
        <f>IF($B4142="","",MAX(0,$E4142-MAX(0,SUMIFS(Тех_Движение!$G$2:$G$5111,Тех_Движение!$D$2:$D$5111,$C4142,Тех_Движение!$B$2:$B$5111,"&lt;="&amp;Настройки!$B$5-1)-$F4142)))</f>
        <v/>
      </c>
      <c r="H4142" s="21" t="str">
        <f>IF($B4142="","",IF(AND($D4142&gt;=Настройки!$B$5,$D4142&lt;=Настройки!$B$6),$E4142,0))</f>
        <v/>
      </c>
      <c r="I4142" s="21" t="str">
        <f t="shared" si="192"/>
        <v/>
      </c>
      <c r="J4142" s="21" t="str">
        <f>IF($B4142="","",MAX(0,$E4142-MAX(0,SUMIFS(Тех_Движение!$G$2:$G$5111,Тех_Движение!$D$2:$D$5111,$C4142,Тех_Движение!$B$2:$B$5111,"&lt;="&amp;Настройки!$B$6)-$F4142)))</f>
        <v/>
      </c>
      <c r="K4142" s="21" t="e">
        <f>IF(OR($B4142="",K$3&lt;$D4142+Настройки!$B$7),0,MAX(0,$E4142-MAX(0,SUMIFS(Тех_Движение!$G$2:$G$5111,Тех_Движение!$D$2:$D$5111,$C4142,Тех_Движение!$B$2:$B$5111,"&lt;="&amp;K$3)-$F4142)))</f>
        <v>#VALUE!</v>
      </c>
      <c r="L4142" s="21" t="e">
        <f>IF(OR($B4142="",L$3&lt;$D4142+Настройки!$B$7),0,MAX(0,$E4142-MAX(0,SUMIFS(Тех_Движение!$G$2:$G$5111,Тех_Движение!$D$2:$D$5111,$C4142,Тех_Движение!$B$2:$B$5111,"&lt;="&amp;L$3)-$F4142)))</f>
        <v>#VALUE!</v>
      </c>
      <c r="M4142" s="21" t="e">
        <f>IF(OR($B4142="",M$3&lt;$D4142+Настройки!$B$7),0,MAX(0,$E4142-MAX(0,SUMIFS(Тех_Движение!$G$2:$G$5111,Тех_Движение!$D$2:$D$5111,$C4142,Тех_Движение!$B$2:$B$5111,"&lt;="&amp;M$3)-$F4142)))</f>
        <v>#VALUE!</v>
      </c>
      <c r="N4142" s="21" t="e">
        <f>IF(OR($B4142="",N$3&lt;$D4142+Настройки!$B$7),0,MAX(0,$E4142-MAX(0,SUMIFS(Тех_Движение!$G$2:$G$5111,Тех_Движение!$D$2:$D$5111,$C4142,Тех_Движение!$B$2:$B$5111,"&lt;="&amp;N$3)-$F4142)))</f>
        <v>#VALUE!</v>
      </c>
      <c r="O4142" s="21" t="e">
        <f>IF(OR($B4142="",O$3&lt;$D4142+Настройки!$B$7),0,MAX(0,$E4142-MAX(0,SUMIFS(Тех_Движение!$G$2:$G$5111,Тех_Движение!$D$2:$D$5111,$C4142,Тех_Движение!$B$2:$B$5111,"&lt;="&amp;O$3)-$F4142)))</f>
        <v>#VALUE!</v>
      </c>
      <c r="P4142" s="21" t="e">
        <f>IF(OR($B4142="",P$3&lt;$D4142+Настройки!$B$7),0,MAX(0,$E4142-MAX(0,SUMIFS(Тех_Движение!$G$2:$G$5111,Тех_Движение!$D$2:$D$5111,$C4142,Тех_Движение!$B$2:$B$5111,"&lt;="&amp;P$3)-$F4142)))</f>
        <v>#VALUE!</v>
      </c>
      <c r="Q4142" s="21" t="e">
        <f>IF(OR($B4142="",Q$3&lt;$D4142+Настройки!$B$7),0,MAX(0,$E4142-MAX(0,SUMIFS(Тех_Движение!$G$2:$G$5111,Тех_Движение!$D$2:$D$5111,$C4142,Тех_Движение!$B$2:$B$5111,"&lt;="&amp;Q$3)-$F4142)))</f>
        <v>#VALUE!</v>
      </c>
      <c r="R4142" s="21" t="str">
        <f t="shared" si="193"/>
        <v/>
      </c>
      <c r="S4142" s="23" t="str">
        <f>IF($B4142="","",VLOOKUP($C4142,Настройки!$A$11:$L$17,9,FALSE))</f>
        <v/>
      </c>
      <c r="T4142" s="23" t="str">
        <f t="shared" si="194"/>
        <v/>
      </c>
    </row>
    <row r="4143" spans="1:20" x14ac:dyDescent="0.3">
      <c r="A4143" s="20">
        <f>Тех_Движение!$A$4140</f>
        <v>4139</v>
      </c>
      <c r="B4143" s="20" t="str">
        <f>IF(Тех_Движение!$F$4140&gt;0,Тех_Движение!$I$4140,"")</f>
        <v/>
      </c>
      <c r="C4143" s="20" t="str">
        <f>IF($B4143="","",Тех_Движение!$D$4140)</f>
        <v/>
      </c>
      <c r="D4143" s="9" t="str">
        <f>IF($B4143="","",Тех_Движение!$B$4140)</f>
        <v/>
      </c>
      <c r="E4143" s="21" t="str">
        <f>IF($B4143="","",Тех_Движение!$F$4140)</f>
        <v/>
      </c>
      <c r="F4143" s="21" t="str">
        <f>IF($B4143="","",SUMIFS($E$5:$E4142,$C$5:$C4142,$C4143))</f>
        <v/>
      </c>
      <c r="G4143" s="21" t="str">
        <f>IF($B4143="","",MAX(0,$E4143-MAX(0,SUMIFS(Тех_Движение!$G$2:$G$5111,Тех_Движение!$D$2:$D$5111,$C4143,Тех_Движение!$B$2:$B$5111,"&lt;="&amp;Настройки!$B$5-1)-$F4143)))</f>
        <v/>
      </c>
      <c r="H4143" s="21" t="str">
        <f>IF($B4143="","",IF(AND($D4143&gt;=Настройки!$B$5,$D4143&lt;=Настройки!$B$6),$E4143,0))</f>
        <v/>
      </c>
      <c r="I4143" s="21" t="str">
        <f t="shared" si="192"/>
        <v/>
      </c>
      <c r="J4143" s="21" t="str">
        <f>IF($B4143="","",MAX(0,$E4143-MAX(0,SUMIFS(Тех_Движение!$G$2:$G$5111,Тех_Движение!$D$2:$D$5111,$C4143,Тех_Движение!$B$2:$B$5111,"&lt;="&amp;Настройки!$B$6)-$F4143)))</f>
        <v/>
      </c>
      <c r="K4143" s="21" t="e">
        <f>IF(OR($B4143="",K$3&lt;$D4143+Настройки!$B$7),0,MAX(0,$E4143-MAX(0,SUMIFS(Тех_Движение!$G$2:$G$5111,Тех_Движение!$D$2:$D$5111,$C4143,Тех_Движение!$B$2:$B$5111,"&lt;="&amp;K$3)-$F4143)))</f>
        <v>#VALUE!</v>
      </c>
      <c r="L4143" s="21" t="e">
        <f>IF(OR($B4143="",L$3&lt;$D4143+Настройки!$B$7),0,MAX(0,$E4143-MAX(0,SUMIFS(Тех_Движение!$G$2:$G$5111,Тех_Движение!$D$2:$D$5111,$C4143,Тех_Движение!$B$2:$B$5111,"&lt;="&amp;L$3)-$F4143)))</f>
        <v>#VALUE!</v>
      </c>
      <c r="M4143" s="21" t="e">
        <f>IF(OR($B4143="",M$3&lt;$D4143+Настройки!$B$7),0,MAX(0,$E4143-MAX(0,SUMIFS(Тех_Движение!$G$2:$G$5111,Тех_Движение!$D$2:$D$5111,$C4143,Тех_Движение!$B$2:$B$5111,"&lt;="&amp;M$3)-$F4143)))</f>
        <v>#VALUE!</v>
      </c>
      <c r="N4143" s="21" t="e">
        <f>IF(OR($B4143="",N$3&lt;$D4143+Настройки!$B$7),0,MAX(0,$E4143-MAX(0,SUMIFS(Тех_Движение!$G$2:$G$5111,Тех_Движение!$D$2:$D$5111,$C4143,Тех_Движение!$B$2:$B$5111,"&lt;="&amp;N$3)-$F4143)))</f>
        <v>#VALUE!</v>
      </c>
      <c r="O4143" s="21" t="e">
        <f>IF(OR($B4143="",O$3&lt;$D4143+Настройки!$B$7),0,MAX(0,$E4143-MAX(0,SUMIFS(Тех_Движение!$G$2:$G$5111,Тех_Движение!$D$2:$D$5111,$C4143,Тех_Движение!$B$2:$B$5111,"&lt;="&amp;O$3)-$F4143)))</f>
        <v>#VALUE!</v>
      </c>
      <c r="P4143" s="21" t="e">
        <f>IF(OR($B4143="",P$3&lt;$D4143+Настройки!$B$7),0,MAX(0,$E4143-MAX(0,SUMIFS(Тех_Движение!$G$2:$G$5111,Тех_Движение!$D$2:$D$5111,$C4143,Тех_Движение!$B$2:$B$5111,"&lt;="&amp;P$3)-$F4143)))</f>
        <v>#VALUE!</v>
      </c>
      <c r="Q4143" s="21" t="e">
        <f>IF(OR($B4143="",Q$3&lt;$D4143+Настройки!$B$7),0,MAX(0,$E4143-MAX(0,SUMIFS(Тех_Движение!$G$2:$G$5111,Тех_Движение!$D$2:$D$5111,$C4143,Тех_Движение!$B$2:$B$5111,"&lt;="&amp;Q$3)-$F4143)))</f>
        <v>#VALUE!</v>
      </c>
      <c r="R4143" s="21" t="str">
        <f t="shared" si="193"/>
        <v/>
      </c>
      <c r="S4143" s="23" t="str">
        <f>IF($B4143="","",VLOOKUP($C4143,Настройки!$A$11:$L$17,9,FALSE))</f>
        <v/>
      </c>
      <c r="T4143" s="23" t="str">
        <f t="shared" si="194"/>
        <v/>
      </c>
    </row>
    <row r="4144" spans="1:20" x14ac:dyDescent="0.3">
      <c r="A4144" s="20">
        <f>Тех_Движение!$A$4141</f>
        <v>4140</v>
      </c>
      <c r="B4144" s="20" t="str">
        <f>IF(Тех_Движение!$F$4141&gt;0,Тех_Движение!$I$4141,"")</f>
        <v/>
      </c>
      <c r="C4144" s="20" t="str">
        <f>IF($B4144="","",Тех_Движение!$D$4141)</f>
        <v/>
      </c>
      <c r="D4144" s="9" t="str">
        <f>IF($B4144="","",Тех_Движение!$B$4141)</f>
        <v/>
      </c>
      <c r="E4144" s="21" t="str">
        <f>IF($B4144="","",Тех_Движение!$F$4141)</f>
        <v/>
      </c>
      <c r="F4144" s="21" t="str">
        <f>IF($B4144="","",SUMIFS($E$5:$E4143,$C$5:$C4143,$C4144))</f>
        <v/>
      </c>
      <c r="G4144" s="21" t="str">
        <f>IF($B4144="","",MAX(0,$E4144-MAX(0,SUMIFS(Тех_Движение!$G$2:$G$5111,Тех_Движение!$D$2:$D$5111,$C4144,Тех_Движение!$B$2:$B$5111,"&lt;="&amp;Настройки!$B$5-1)-$F4144)))</f>
        <v/>
      </c>
      <c r="H4144" s="21" t="str">
        <f>IF($B4144="","",IF(AND($D4144&gt;=Настройки!$B$5,$D4144&lt;=Настройки!$B$6),$E4144,0))</f>
        <v/>
      </c>
      <c r="I4144" s="21" t="str">
        <f t="shared" si="192"/>
        <v/>
      </c>
      <c r="J4144" s="21" t="str">
        <f>IF($B4144="","",MAX(0,$E4144-MAX(0,SUMIFS(Тех_Движение!$G$2:$G$5111,Тех_Движение!$D$2:$D$5111,$C4144,Тех_Движение!$B$2:$B$5111,"&lt;="&amp;Настройки!$B$6)-$F4144)))</f>
        <v/>
      </c>
      <c r="K4144" s="21" t="e">
        <f>IF(OR($B4144="",K$3&lt;$D4144+Настройки!$B$7),0,MAX(0,$E4144-MAX(0,SUMIFS(Тех_Движение!$G$2:$G$5111,Тех_Движение!$D$2:$D$5111,$C4144,Тех_Движение!$B$2:$B$5111,"&lt;="&amp;K$3)-$F4144)))</f>
        <v>#VALUE!</v>
      </c>
      <c r="L4144" s="21" t="e">
        <f>IF(OR($B4144="",L$3&lt;$D4144+Настройки!$B$7),0,MAX(0,$E4144-MAX(0,SUMIFS(Тех_Движение!$G$2:$G$5111,Тех_Движение!$D$2:$D$5111,$C4144,Тех_Движение!$B$2:$B$5111,"&lt;="&amp;L$3)-$F4144)))</f>
        <v>#VALUE!</v>
      </c>
      <c r="M4144" s="21" t="e">
        <f>IF(OR($B4144="",M$3&lt;$D4144+Настройки!$B$7),0,MAX(0,$E4144-MAX(0,SUMIFS(Тех_Движение!$G$2:$G$5111,Тех_Движение!$D$2:$D$5111,$C4144,Тех_Движение!$B$2:$B$5111,"&lt;="&amp;M$3)-$F4144)))</f>
        <v>#VALUE!</v>
      </c>
      <c r="N4144" s="21" t="e">
        <f>IF(OR($B4144="",N$3&lt;$D4144+Настройки!$B$7),0,MAX(0,$E4144-MAX(0,SUMIFS(Тех_Движение!$G$2:$G$5111,Тех_Движение!$D$2:$D$5111,$C4144,Тех_Движение!$B$2:$B$5111,"&lt;="&amp;N$3)-$F4144)))</f>
        <v>#VALUE!</v>
      </c>
      <c r="O4144" s="21" t="e">
        <f>IF(OR($B4144="",O$3&lt;$D4144+Настройки!$B$7),0,MAX(0,$E4144-MAX(0,SUMIFS(Тех_Движение!$G$2:$G$5111,Тех_Движение!$D$2:$D$5111,$C4144,Тех_Движение!$B$2:$B$5111,"&lt;="&amp;O$3)-$F4144)))</f>
        <v>#VALUE!</v>
      </c>
      <c r="P4144" s="21" t="e">
        <f>IF(OR($B4144="",P$3&lt;$D4144+Настройки!$B$7),0,MAX(0,$E4144-MAX(0,SUMIFS(Тех_Движение!$G$2:$G$5111,Тех_Движение!$D$2:$D$5111,$C4144,Тех_Движение!$B$2:$B$5111,"&lt;="&amp;P$3)-$F4144)))</f>
        <v>#VALUE!</v>
      </c>
      <c r="Q4144" s="21" t="e">
        <f>IF(OR($B4144="",Q$3&lt;$D4144+Настройки!$B$7),0,MAX(0,$E4144-MAX(0,SUMIFS(Тех_Движение!$G$2:$G$5111,Тех_Движение!$D$2:$D$5111,$C4144,Тех_Движение!$B$2:$B$5111,"&lt;="&amp;Q$3)-$F4144)))</f>
        <v>#VALUE!</v>
      </c>
      <c r="R4144" s="21" t="str">
        <f t="shared" si="193"/>
        <v/>
      </c>
      <c r="S4144" s="23" t="str">
        <f>IF($B4144="","",VLOOKUP($C4144,Настройки!$A$11:$L$17,9,FALSE))</f>
        <v/>
      </c>
      <c r="T4144" s="23" t="str">
        <f t="shared" si="194"/>
        <v/>
      </c>
    </row>
    <row r="4145" spans="1:20" x14ac:dyDescent="0.3">
      <c r="A4145" s="20">
        <f>Тех_Движение!$A$4142</f>
        <v>4141</v>
      </c>
      <c r="B4145" s="20" t="str">
        <f>IF(Тех_Движение!$F$4142&gt;0,Тех_Движение!$I$4142,"")</f>
        <v/>
      </c>
      <c r="C4145" s="20" t="str">
        <f>IF($B4145="","",Тех_Движение!$D$4142)</f>
        <v/>
      </c>
      <c r="D4145" s="9" t="str">
        <f>IF($B4145="","",Тех_Движение!$B$4142)</f>
        <v/>
      </c>
      <c r="E4145" s="21" t="str">
        <f>IF($B4145="","",Тех_Движение!$F$4142)</f>
        <v/>
      </c>
      <c r="F4145" s="21" t="str">
        <f>IF($B4145="","",SUMIFS($E$5:$E4144,$C$5:$C4144,$C4145))</f>
        <v/>
      </c>
      <c r="G4145" s="21" t="str">
        <f>IF($B4145="","",MAX(0,$E4145-MAX(0,SUMIFS(Тех_Движение!$G$2:$G$5111,Тех_Движение!$D$2:$D$5111,$C4145,Тех_Движение!$B$2:$B$5111,"&lt;="&amp;Настройки!$B$5-1)-$F4145)))</f>
        <v/>
      </c>
      <c r="H4145" s="21" t="str">
        <f>IF($B4145="","",IF(AND($D4145&gt;=Настройки!$B$5,$D4145&lt;=Настройки!$B$6),$E4145,0))</f>
        <v/>
      </c>
      <c r="I4145" s="21" t="str">
        <f t="shared" si="192"/>
        <v/>
      </c>
      <c r="J4145" s="21" t="str">
        <f>IF($B4145="","",MAX(0,$E4145-MAX(0,SUMIFS(Тех_Движение!$G$2:$G$5111,Тех_Движение!$D$2:$D$5111,$C4145,Тех_Движение!$B$2:$B$5111,"&lt;="&amp;Настройки!$B$6)-$F4145)))</f>
        <v/>
      </c>
      <c r="K4145" s="21" t="e">
        <f>IF(OR($B4145="",K$3&lt;$D4145+Настройки!$B$7),0,MAX(0,$E4145-MAX(0,SUMIFS(Тех_Движение!$G$2:$G$5111,Тех_Движение!$D$2:$D$5111,$C4145,Тех_Движение!$B$2:$B$5111,"&lt;="&amp;K$3)-$F4145)))</f>
        <v>#VALUE!</v>
      </c>
      <c r="L4145" s="21" t="e">
        <f>IF(OR($B4145="",L$3&lt;$D4145+Настройки!$B$7),0,MAX(0,$E4145-MAX(0,SUMIFS(Тех_Движение!$G$2:$G$5111,Тех_Движение!$D$2:$D$5111,$C4145,Тех_Движение!$B$2:$B$5111,"&lt;="&amp;L$3)-$F4145)))</f>
        <v>#VALUE!</v>
      </c>
      <c r="M4145" s="21" t="e">
        <f>IF(OR($B4145="",M$3&lt;$D4145+Настройки!$B$7),0,MAX(0,$E4145-MAX(0,SUMIFS(Тех_Движение!$G$2:$G$5111,Тех_Движение!$D$2:$D$5111,$C4145,Тех_Движение!$B$2:$B$5111,"&lt;="&amp;M$3)-$F4145)))</f>
        <v>#VALUE!</v>
      </c>
      <c r="N4145" s="21" t="e">
        <f>IF(OR($B4145="",N$3&lt;$D4145+Настройки!$B$7),0,MAX(0,$E4145-MAX(0,SUMIFS(Тех_Движение!$G$2:$G$5111,Тех_Движение!$D$2:$D$5111,$C4145,Тех_Движение!$B$2:$B$5111,"&lt;="&amp;N$3)-$F4145)))</f>
        <v>#VALUE!</v>
      </c>
      <c r="O4145" s="21" t="e">
        <f>IF(OR($B4145="",O$3&lt;$D4145+Настройки!$B$7),0,MAX(0,$E4145-MAX(0,SUMIFS(Тех_Движение!$G$2:$G$5111,Тех_Движение!$D$2:$D$5111,$C4145,Тех_Движение!$B$2:$B$5111,"&lt;="&amp;O$3)-$F4145)))</f>
        <v>#VALUE!</v>
      </c>
      <c r="P4145" s="21" t="e">
        <f>IF(OR($B4145="",P$3&lt;$D4145+Настройки!$B$7),0,MAX(0,$E4145-MAX(0,SUMIFS(Тех_Движение!$G$2:$G$5111,Тех_Движение!$D$2:$D$5111,$C4145,Тех_Движение!$B$2:$B$5111,"&lt;="&amp;P$3)-$F4145)))</f>
        <v>#VALUE!</v>
      </c>
      <c r="Q4145" s="21" t="e">
        <f>IF(OR($B4145="",Q$3&lt;$D4145+Настройки!$B$7),0,MAX(0,$E4145-MAX(0,SUMIFS(Тех_Движение!$G$2:$G$5111,Тех_Движение!$D$2:$D$5111,$C4145,Тех_Движение!$B$2:$B$5111,"&lt;="&amp;Q$3)-$F4145)))</f>
        <v>#VALUE!</v>
      </c>
      <c r="R4145" s="21" t="str">
        <f t="shared" si="193"/>
        <v/>
      </c>
      <c r="S4145" s="23" t="str">
        <f>IF($B4145="","",VLOOKUP($C4145,Настройки!$A$11:$L$17,9,FALSE))</f>
        <v/>
      </c>
      <c r="T4145" s="23" t="str">
        <f t="shared" si="194"/>
        <v/>
      </c>
    </row>
    <row r="4146" spans="1:20" x14ac:dyDescent="0.3">
      <c r="A4146" s="20">
        <f>Тех_Движение!$A$4143</f>
        <v>4142</v>
      </c>
      <c r="B4146" s="20" t="str">
        <f>IF(Тех_Движение!$F$4143&gt;0,Тех_Движение!$I$4143,"")</f>
        <v/>
      </c>
      <c r="C4146" s="20" t="str">
        <f>IF($B4146="","",Тех_Движение!$D$4143)</f>
        <v/>
      </c>
      <c r="D4146" s="9" t="str">
        <f>IF($B4146="","",Тех_Движение!$B$4143)</f>
        <v/>
      </c>
      <c r="E4146" s="21" t="str">
        <f>IF($B4146="","",Тех_Движение!$F$4143)</f>
        <v/>
      </c>
      <c r="F4146" s="21" t="str">
        <f>IF($B4146="","",SUMIFS($E$5:$E4145,$C$5:$C4145,$C4146))</f>
        <v/>
      </c>
      <c r="G4146" s="21" t="str">
        <f>IF($B4146="","",MAX(0,$E4146-MAX(0,SUMIFS(Тех_Движение!$G$2:$G$5111,Тех_Движение!$D$2:$D$5111,$C4146,Тех_Движение!$B$2:$B$5111,"&lt;="&amp;Настройки!$B$5-1)-$F4146)))</f>
        <v/>
      </c>
      <c r="H4146" s="21" t="str">
        <f>IF($B4146="","",IF(AND($D4146&gt;=Настройки!$B$5,$D4146&lt;=Настройки!$B$6),$E4146,0))</f>
        <v/>
      </c>
      <c r="I4146" s="21" t="str">
        <f t="shared" si="192"/>
        <v/>
      </c>
      <c r="J4146" s="21" t="str">
        <f>IF($B4146="","",MAX(0,$E4146-MAX(0,SUMIFS(Тех_Движение!$G$2:$G$5111,Тех_Движение!$D$2:$D$5111,$C4146,Тех_Движение!$B$2:$B$5111,"&lt;="&amp;Настройки!$B$6)-$F4146)))</f>
        <v/>
      </c>
      <c r="K4146" s="21" t="e">
        <f>IF(OR($B4146="",K$3&lt;$D4146+Настройки!$B$7),0,MAX(0,$E4146-MAX(0,SUMIFS(Тех_Движение!$G$2:$G$5111,Тех_Движение!$D$2:$D$5111,$C4146,Тех_Движение!$B$2:$B$5111,"&lt;="&amp;K$3)-$F4146)))</f>
        <v>#VALUE!</v>
      </c>
      <c r="L4146" s="21" t="e">
        <f>IF(OR($B4146="",L$3&lt;$D4146+Настройки!$B$7),0,MAX(0,$E4146-MAX(0,SUMIFS(Тех_Движение!$G$2:$G$5111,Тех_Движение!$D$2:$D$5111,$C4146,Тех_Движение!$B$2:$B$5111,"&lt;="&amp;L$3)-$F4146)))</f>
        <v>#VALUE!</v>
      </c>
      <c r="M4146" s="21" t="e">
        <f>IF(OR($B4146="",M$3&lt;$D4146+Настройки!$B$7),0,MAX(0,$E4146-MAX(0,SUMIFS(Тех_Движение!$G$2:$G$5111,Тех_Движение!$D$2:$D$5111,$C4146,Тех_Движение!$B$2:$B$5111,"&lt;="&amp;M$3)-$F4146)))</f>
        <v>#VALUE!</v>
      </c>
      <c r="N4146" s="21" t="e">
        <f>IF(OR($B4146="",N$3&lt;$D4146+Настройки!$B$7),0,MAX(0,$E4146-MAX(0,SUMIFS(Тех_Движение!$G$2:$G$5111,Тех_Движение!$D$2:$D$5111,$C4146,Тех_Движение!$B$2:$B$5111,"&lt;="&amp;N$3)-$F4146)))</f>
        <v>#VALUE!</v>
      </c>
      <c r="O4146" s="21" t="e">
        <f>IF(OR($B4146="",O$3&lt;$D4146+Настройки!$B$7),0,MAX(0,$E4146-MAX(0,SUMIFS(Тех_Движение!$G$2:$G$5111,Тех_Движение!$D$2:$D$5111,$C4146,Тех_Движение!$B$2:$B$5111,"&lt;="&amp;O$3)-$F4146)))</f>
        <v>#VALUE!</v>
      </c>
      <c r="P4146" s="21" t="e">
        <f>IF(OR($B4146="",P$3&lt;$D4146+Настройки!$B$7),0,MAX(0,$E4146-MAX(0,SUMIFS(Тех_Движение!$G$2:$G$5111,Тех_Движение!$D$2:$D$5111,$C4146,Тех_Движение!$B$2:$B$5111,"&lt;="&amp;P$3)-$F4146)))</f>
        <v>#VALUE!</v>
      </c>
      <c r="Q4146" s="21" t="e">
        <f>IF(OR($B4146="",Q$3&lt;$D4146+Настройки!$B$7),0,MAX(0,$E4146-MAX(0,SUMIFS(Тех_Движение!$G$2:$G$5111,Тех_Движение!$D$2:$D$5111,$C4146,Тех_Движение!$B$2:$B$5111,"&lt;="&amp;Q$3)-$F4146)))</f>
        <v>#VALUE!</v>
      </c>
      <c r="R4146" s="21" t="str">
        <f t="shared" si="193"/>
        <v/>
      </c>
      <c r="S4146" s="23" t="str">
        <f>IF($B4146="","",VLOOKUP($C4146,Настройки!$A$11:$L$17,9,FALSE))</f>
        <v/>
      </c>
      <c r="T4146" s="23" t="str">
        <f t="shared" si="194"/>
        <v/>
      </c>
    </row>
    <row r="4147" spans="1:20" x14ac:dyDescent="0.3">
      <c r="A4147" s="20">
        <f>Тех_Движение!$A$4144</f>
        <v>4143</v>
      </c>
      <c r="B4147" s="20" t="str">
        <f>IF(Тех_Движение!$F$4144&gt;0,Тех_Движение!$I$4144,"")</f>
        <v/>
      </c>
      <c r="C4147" s="20" t="str">
        <f>IF($B4147="","",Тех_Движение!$D$4144)</f>
        <v/>
      </c>
      <c r="D4147" s="9" t="str">
        <f>IF($B4147="","",Тех_Движение!$B$4144)</f>
        <v/>
      </c>
      <c r="E4147" s="21" t="str">
        <f>IF($B4147="","",Тех_Движение!$F$4144)</f>
        <v/>
      </c>
      <c r="F4147" s="21" t="str">
        <f>IF($B4147="","",SUMIFS($E$5:$E4146,$C$5:$C4146,$C4147))</f>
        <v/>
      </c>
      <c r="G4147" s="21" t="str">
        <f>IF($B4147="","",MAX(0,$E4147-MAX(0,SUMIFS(Тех_Движение!$G$2:$G$5111,Тех_Движение!$D$2:$D$5111,$C4147,Тех_Движение!$B$2:$B$5111,"&lt;="&amp;Настройки!$B$5-1)-$F4147)))</f>
        <v/>
      </c>
      <c r="H4147" s="21" t="str">
        <f>IF($B4147="","",IF(AND($D4147&gt;=Настройки!$B$5,$D4147&lt;=Настройки!$B$6),$E4147,0))</f>
        <v/>
      </c>
      <c r="I4147" s="21" t="str">
        <f t="shared" si="192"/>
        <v/>
      </c>
      <c r="J4147" s="21" t="str">
        <f>IF($B4147="","",MAX(0,$E4147-MAX(0,SUMIFS(Тех_Движение!$G$2:$G$5111,Тех_Движение!$D$2:$D$5111,$C4147,Тех_Движение!$B$2:$B$5111,"&lt;="&amp;Настройки!$B$6)-$F4147)))</f>
        <v/>
      </c>
      <c r="K4147" s="21" t="e">
        <f>IF(OR($B4147="",K$3&lt;$D4147+Настройки!$B$7),0,MAX(0,$E4147-MAX(0,SUMIFS(Тех_Движение!$G$2:$G$5111,Тех_Движение!$D$2:$D$5111,$C4147,Тех_Движение!$B$2:$B$5111,"&lt;="&amp;K$3)-$F4147)))</f>
        <v>#VALUE!</v>
      </c>
      <c r="L4147" s="21" t="e">
        <f>IF(OR($B4147="",L$3&lt;$D4147+Настройки!$B$7),0,MAX(0,$E4147-MAX(0,SUMIFS(Тех_Движение!$G$2:$G$5111,Тех_Движение!$D$2:$D$5111,$C4147,Тех_Движение!$B$2:$B$5111,"&lt;="&amp;L$3)-$F4147)))</f>
        <v>#VALUE!</v>
      </c>
      <c r="M4147" s="21" t="e">
        <f>IF(OR($B4147="",M$3&lt;$D4147+Настройки!$B$7),0,MAX(0,$E4147-MAX(0,SUMIFS(Тех_Движение!$G$2:$G$5111,Тех_Движение!$D$2:$D$5111,$C4147,Тех_Движение!$B$2:$B$5111,"&lt;="&amp;M$3)-$F4147)))</f>
        <v>#VALUE!</v>
      </c>
      <c r="N4147" s="21" t="e">
        <f>IF(OR($B4147="",N$3&lt;$D4147+Настройки!$B$7),0,MAX(0,$E4147-MAX(0,SUMIFS(Тех_Движение!$G$2:$G$5111,Тех_Движение!$D$2:$D$5111,$C4147,Тех_Движение!$B$2:$B$5111,"&lt;="&amp;N$3)-$F4147)))</f>
        <v>#VALUE!</v>
      </c>
      <c r="O4147" s="21" t="e">
        <f>IF(OR($B4147="",O$3&lt;$D4147+Настройки!$B$7),0,MAX(0,$E4147-MAX(0,SUMIFS(Тех_Движение!$G$2:$G$5111,Тех_Движение!$D$2:$D$5111,$C4147,Тех_Движение!$B$2:$B$5111,"&lt;="&amp;O$3)-$F4147)))</f>
        <v>#VALUE!</v>
      </c>
      <c r="P4147" s="21" t="e">
        <f>IF(OR($B4147="",P$3&lt;$D4147+Настройки!$B$7),0,MAX(0,$E4147-MAX(0,SUMIFS(Тех_Движение!$G$2:$G$5111,Тех_Движение!$D$2:$D$5111,$C4147,Тех_Движение!$B$2:$B$5111,"&lt;="&amp;P$3)-$F4147)))</f>
        <v>#VALUE!</v>
      </c>
      <c r="Q4147" s="21" t="e">
        <f>IF(OR($B4147="",Q$3&lt;$D4147+Настройки!$B$7),0,MAX(0,$E4147-MAX(0,SUMIFS(Тех_Движение!$G$2:$G$5111,Тех_Движение!$D$2:$D$5111,$C4147,Тех_Движение!$B$2:$B$5111,"&lt;="&amp;Q$3)-$F4147)))</f>
        <v>#VALUE!</v>
      </c>
      <c r="R4147" s="21" t="str">
        <f t="shared" si="193"/>
        <v/>
      </c>
      <c r="S4147" s="23" t="str">
        <f>IF($B4147="","",VLOOKUP($C4147,Настройки!$A$11:$L$17,9,FALSE))</f>
        <v/>
      </c>
      <c r="T4147" s="23" t="str">
        <f t="shared" si="194"/>
        <v/>
      </c>
    </row>
    <row r="4148" spans="1:20" x14ac:dyDescent="0.3">
      <c r="A4148" s="20">
        <f>Тех_Движение!$A$4145</f>
        <v>4144</v>
      </c>
      <c r="B4148" s="20" t="str">
        <f>IF(Тех_Движение!$F$4145&gt;0,Тех_Движение!$I$4145,"")</f>
        <v/>
      </c>
      <c r="C4148" s="20" t="str">
        <f>IF($B4148="","",Тех_Движение!$D$4145)</f>
        <v/>
      </c>
      <c r="D4148" s="9" t="str">
        <f>IF($B4148="","",Тех_Движение!$B$4145)</f>
        <v/>
      </c>
      <c r="E4148" s="21" t="str">
        <f>IF($B4148="","",Тех_Движение!$F$4145)</f>
        <v/>
      </c>
      <c r="F4148" s="21" t="str">
        <f>IF($B4148="","",SUMIFS($E$5:$E4147,$C$5:$C4147,$C4148))</f>
        <v/>
      </c>
      <c r="G4148" s="21" t="str">
        <f>IF($B4148="","",MAX(0,$E4148-MAX(0,SUMIFS(Тех_Движение!$G$2:$G$5111,Тех_Движение!$D$2:$D$5111,$C4148,Тех_Движение!$B$2:$B$5111,"&lt;="&amp;Настройки!$B$5-1)-$F4148)))</f>
        <v/>
      </c>
      <c r="H4148" s="21" t="str">
        <f>IF($B4148="","",IF(AND($D4148&gt;=Настройки!$B$5,$D4148&lt;=Настройки!$B$6),$E4148,0))</f>
        <v/>
      </c>
      <c r="I4148" s="21" t="str">
        <f t="shared" si="192"/>
        <v/>
      </c>
      <c r="J4148" s="21" t="str">
        <f>IF($B4148="","",MAX(0,$E4148-MAX(0,SUMIFS(Тех_Движение!$G$2:$G$5111,Тех_Движение!$D$2:$D$5111,$C4148,Тех_Движение!$B$2:$B$5111,"&lt;="&amp;Настройки!$B$6)-$F4148)))</f>
        <v/>
      </c>
      <c r="K4148" s="21" t="e">
        <f>IF(OR($B4148="",K$3&lt;$D4148+Настройки!$B$7),0,MAX(0,$E4148-MAX(0,SUMIFS(Тех_Движение!$G$2:$G$5111,Тех_Движение!$D$2:$D$5111,$C4148,Тех_Движение!$B$2:$B$5111,"&lt;="&amp;K$3)-$F4148)))</f>
        <v>#VALUE!</v>
      </c>
      <c r="L4148" s="21" t="e">
        <f>IF(OR($B4148="",L$3&lt;$D4148+Настройки!$B$7),0,MAX(0,$E4148-MAX(0,SUMIFS(Тех_Движение!$G$2:$G$5111,Тех_Движение!$D$2:$D$5111,$C4148,Тех_Движение!$B$2:$B$5111,"&lt;="&amp;L$3)-$F4148)))</f>
        <v>#VALUE!</v>
      </c>
      <c r="M4148" s="21" t="e">
        <f>IF(OR($B4148="",M$3&lt;$D4148+Настройки!$B$7),0,MAX(0,$E4148-MAX(0,SUMIFS(Тех_Движение!$G$2:$G$5111,Тех_Движение!$D$2:$D$5111,$C4148,Тех_Движение!$B$2:$B$5111,"&lt;="&amp;M$3)-$F4148)))</f>
        <v>#VALUE!</v>
      </c>
      <c r="N4148" s="21" t="e">
        <f>IF(OR($B4148="",N$3&lt;$D4148+Настройки!$B$7),0,MAX(0,$E4148-MAX(0,SUMIFS(Тех_Движение!$G$2:$G$5111,Тех_Движение!$D$2:$D$5111,$C4148,Тех_Движение!$B$2:$B$5111,"&lt;="&amp;N$3)-$F4148)))</f>
        <v>#VALUE!</v>
      </c>
      <c r="O4148" s="21" t="e">
        <f>IF(OR($B4148="",O$3&lt;$D4148+Настройки!$B$7),0,MAX(0,$E4148-MAX(0,SUMIFS(Тех_Движение!$G$2:$G$5111,Тех_Движение!$D$2:$D$5111,$C4148,Тех_Движение!$B$2:$B$5111,"&lt;="&amp;O$3)-$F4148)))</f>
        <v>#VALUE!</v>
      </c>
      <c r="P4148" s="21" t="e">
        <f>IF(OR($B4148="",P$3&lt;$D4148+Настройки!$B$7),0,MAX(0,$E4148-MAX(0,SUMIFS(Тех_Движение!$G$2:$G$5111,Тех_Движение!$D$2:$D$5111,$C4148,Тех_Движение!$B$2:$B$5111,"&lt;="&amp;P$3)-$F4148)))</f>
        <v>#VALUE!</v>
      </c>
      <c r="Q4148" s="21" t="e">
        <f>IF(OR($B4148="",Q$3&lt;$D4148+Настройки!$B$7),0,MAX(0,$E4148-MAX(0,SUMIFS(Тех_Движение!$G$2:$G$5111,Тех_Движение!$D$2:$D$5111,$C4148,Тех_Движение!$B$2:$B$5111,"&lt;="&amp;Q$3)-$F4148)))</f>
        <v>#VALUE!</v>
      </c>
      <c r="R4148" s="21" t="str">
        <f t="shared" si="193"/>
        <v/>
      </c>
      <c r="S4148" s="23" t="str">
        <f>IF($B4148="","",VLOOKUP($C4148,Настройки!$A$11:$L$17,9,FALSE))</f>
        <v/>
      </c>
      <c r="T4148" s="23" t="str">
        <f t="shared" si="194"/>
        <v/>
      </c>
    </row>
    <row r="4149" spans="1:20" x14ac:dyDescent="0.3">
      <c r="A4149" s="20">
        <f>Тех_Движение!$A$4146</f>
        <v>4145</v>
      </c>
      <c r="B4149" s="20" t="str">
        <f>IF(Тех_Движение!$F$4146&gt;0,Тех_Движение!$I$4146,"")</f>
        <v/>
      </c>
      <c r="C4149" s="20" t="str">
        <f>IF($B4149="","",Тех_Движение!$D$4146)</f>
        <v/>
      </c>
      <c r="D4149" s="9" t="str">
        <f>IF($B4149="","",Тех_Движение!$B$4146)</f>
        <v/>
      </c>
      <c r="E4149" s="21" t="str">
        <f>IF($B4149="","",Тех_Движение!$F$4146)</f>
        <v/>
      </c>
      <c r="F4149" s="21" t="str">
        <f>IF($B4149="","",SUMIFS($E$5:$E4148,$C$5:$C4148,$C4149))</f>
        <v/>
      </c>
      <c r="G4149" s="21" t="str">
        <f>IF($B4149="","",MAX(0,$E4149-MAX(0,SUMIFS(Тех_Движение!$G$2:$G$5111,Тех_Движение!$D$2:$D$5111,$C4149,Тех_Движение!$B$2:$B$5111,"&lt;="&amp;Настройки!$B$5-1)-$F4149)))</f>
        <v/>
      </c>
      <c r="H4149" s="21" t="str">
        <f>IF($B4149="","",IF(AND($D4149&gt;=Настройки!$B$5,$D4149&lt;=Настройки!$B$6),$E4149,0))</f>
        <v/>
      </c>
      <c r="I4149" s="21" t="str">
        <f t="shared" si="192"/>
        <v/>
      </c>
      <c r="J4149" s="21" t="str">
        <f>IF($B4149="","",MAX(0,$E4149-MAX(0,SUMIFS(Тех_Движение!$G$2:$G$5111,Тех_Движение!$D$2:$D$5111,$C4149,Тех_Движение!$B$2:$B$5111,"&lt;="&amp;Настройки!$B$6)-$F4149)))</f>
        <v/>
      </c>
      <c r="K4149" s="21" t="e">
        <f>IF(OR($B4149="",K$3&lt;$D4149+Настройки!$B$7),0,MAX(0,$E4149-MAX(0,SUMIFS(Тех_Движение!$G$2:$G$5111,Тех_Движение!$D$2:$D$5111,$C4149,Тех_Движение!$B$2:$B$5111,"&lt;="&amp;K$3)-$F4149)))</f>
        <v>#VALUE!</v>
      </c>
      <c r="L4149" s="21" t="e">
        <f>IF(OR($B4149="",L$3&lt;$D4149+Настройки!$B$7),0,MAX(0,$E4149-MAX(0,SUMIFS(Тех_Движение!$G$2:$G$5111,Тех_Движение!$D$2:$D$5111,$C4149,Тех_Движение!$B$2:$B$5111,"&lt;="&amp;L$3)-$F4149)))</f>
        <v>#VALUE!</v>
      </c>
      <c r="M4149" s="21" t="e">
        <f>IF(OR($B4149="",M$3&lt;$D4149+Настройки!$B$7),0,MAX(0,$E4149-MAX(0,SUMIFS(Тех_Движение!$G$2:$G$5111,Тех_Движение!$D$2:$D$5111,$C4149,Тех_Движение!$B$2:$B$5111,"&lt;="&amp;M$3)-$F4149)))</f>
        <v>#VALUE!</v>
      </c>
      <c r="N4149" s="21" t="e">
        <f>IF(OR($B4149="",N$3&lt;$D4149+Настройки!$B$7),0,MAX(0,$E4149-MAX(0,SUMIFS(Тех_Движение!$G$2:$G$5111,Тех_Движение!$D$2:$D$5111,$C4149,Тех_Движение!$B$2:$B$5111,"&lt;="&amp;N$3)-$F4149)))</f>
        <v>#VALUE!</v>
      </c>
      <c r="O4149" s="21" t="e">
        <f>IF(OR($B4149="",O$3&lt;$D4149+Настройки!$B$7),0,MAX(0,$E4149-MAX(0,SUMIFS(Тех_Движение!$G$2:$G$5111,Тех_Движение!$D$2:$D$5111,$C4149,Тех_Движение!$B$2:$B$5111,"&lt;="&amp;O$3)-$F4149)))</f>
        <v>#VALUE!</v>
      </c>
      <c r="P4149" s="21" t="e">
        <f>IF(OR($B4149="",P$3&lt;$D4149+Настройки!$B$7),0,MAX(0,$E4149-MAX(0,SUMIFS(Тех_Движение!$G$2:$G$5111,Тех_Движение!$D$2:$D$5111,$C4149,Тех_Движение!$B$2:$B$5111,"&lt;="&amp;P$3)-$F4149)))</f>
        <v>#VALUE!</v>
      </c>
      <c r="Q4149" s="21" t="e">
        <f>IF(OR($B4149="",Q$3&lt;$D4149+Настройки!$B$7),0,MAX(0,$E4149-MAX(0,SUMIFS(Тех_Движение!$G$2:$G$5111,Тех_Движение!$D$2:$D$5111,$C4149,Тех_Движение!$B$2:$B$5111,"&lt;="&amp;Q$3)-$F4149)))</f>
        <v>#VALUE!</v>
      </c>
      <c r="R4149" s="21" t="str">
        <f t="shared" si="193"/>
        <v/>
      </c>
      <c r="S4149" s="23" t="str">
        <f>IF($B4149="","",VLOOKUP($C4149,Настройки!$A$11:$L$17,9,FALSE))</f>
        <v/>
      </c>
      <c r="T4149" s="23" t="str">
        <f t="shared" si="194"/>
        <v/>
      </c>
    </row>
    <row r="4150" spans="1:20" x14ac:dyDescent="0.3">
      <c r="A4150" s="20">
        <f>Тех_Движение!$A$4147</f>
        <v>4146</v>
      </c>
      <c r="B4150" s="20" t="str">
        <f>IF(Тех_Движение!$F$4147&gt;0,Тех_Движение!$I$4147,"")</f>
        <v/>
      </c>
      <c r="C4150" s="20" t="str">
        <f>IF($B4150="","",Тех_Движение!$D$4147)</f>
        <v/>
      </c>
      <c r="D4150" s="9" t="str">
        <f>IF($B4150="","",Тех_Движение!$B$4147)</f>
        <v/>
      </c>
      <c r="E4150" s="21" t="str">
        <f>IF($B4150="","",Тех_Движение!$F$4147)</f>
        <v/>
      </c>
      <c r="F4150" s="21" t="str">
        <f>IF($B4150="","",SUMIFS($E$5:$E4149,$C$5:$C4149,$C4150))</f>
        <v/>
      </c>
      <c r="G4150" s="21" t="str">
        <f>IF($B4150="","",MAX(0,$E4150-MAX(0,SUMIFS(Тех_Движение!$G$2:$G$5111,Тех_Движение!$D$2:$D$5111,$C4150,Тех_Движение!$B$2:$B$5111,"&lt;="&amp;Настройки!$B$5-1)-$F4150)))</f>
        <v/>
      </c>
      <c r="H4150" s="21" t="str">
        <f>IF($B4150="","",IF(AND($D4150&gt;=Настройки!$B$5,$D4150&lt;=Настройки!$B$6),$E4150,0))</f>
        <v/>
      </c>
      <c r="I4150" s="21" t="str">
        <f t="shared" si="192"/>
        <v/>
      </c>
      <c r="J4150" s="21" t="str">
        <f>IF($B4150="","",MAX(0,$E4150-MAX(0,SUMIFS(Тех_Движение!$G$2:$G$5111,Тех_Движение!$D$2:$D$5111,$C4150,Тех_Движение!$B$2:$B$5111,"&lt;="&amp;Настройки!$B$6)-$F4150)))</f>
        <v/>
      </c>
      <c r="K4150" s="21" t="e">
        <f>IF(OR($B4150="",K$3&lt;$D4150+Настройки!$B$7),0,MAX(0,$E4150-MAX(0,SUMIFS(Тех_Движение!$G$2:$G$5111,Тех_Движение!$D$2:$D$5111,$C4150,Тех_Движение!$B$2:$B$5111,"&lt;="&amp;K$3)-$F4150)))</f>
        <v>#VALUE!</v>
      </c>
      <c r="L4150" s="21" t="e">
        <f>IF(OR($B4150="",L$3&lt;$D4150+Настройки!$B$7),0,MAX(0,$E4150-MAX(0,SUMIFS(Тех_Движение!$G$2:$G$5111,Тех_Движение!$D$2:$D$5111,$C4150,Тех_Движение!$B$2:$B$5111,"&lt;="&amp;L$3)-$F4150)))</f>
        <v>#VALUE!</v>
      </c>
      <c r="M4150" s="21" t="e">
        <f>IF(OR($B4150="",M$3&lt;$D4150+Настройки!$B$7),0,MAX(0,$E4150-MAX(0,SUMIFS(Тех_Движение!$G$2:$G$5111,Тех_Движение!$D$2:$D$5111,$C4150,Тех_Движение!$B$2:$B$5111,"&lt;="&amp;M$3)-$F4150)))</f>
        <v>#VALUE!</v>
      </c>
      <c r="N4150" s="21" t="e">
        <f>IF(OR($B4150="",N$3&lt;$D4150+Настройки!$B$7),0,MAX(0,$E4150-MAX(0,SUMIFS(Тех_Движение!$G$2:$G$5111,Тех_Движение!$D$2:$D$5111,$C4150,Тех_Движение!$B$2:$B$5111,"&lt;="&amp;N$3)-$F4150)))</f>
        <v>#VALUE!</v>
      </c>
      <c r="O4150" s="21" t="e">
        <f>IF(OR($B4150="",O$3&lt;$D4150+Настройки!$B$7),0,MAX(0,$E4150-MAX(0,SUMIFS(Тех_Движение!$G$2:$G$5111,Тех_Движение!$D$2:$D$5111,$C4150,Тех_Движение!$B$2:$B$5111,"&lt;="&amp;O$3)-$F4150)))</f>
        <v>#VALUE!</v>
      </c>
      <c r="P4150" s="21" t="e">
        <f>IF(OR($B4150="",P$3&lt;$D4150+Настройки!$B$7),0,MAX(0,$E4150-MAX(0,SUMIFS(Тех_Движение!$G$2:$G$5111,Тех_Движение!$D$2:$D$5111,$C4150,Тех_Движение!$B$2:$B$5111,"&lt;="&amp;P$3)-$F4150)))</f>
        <v>#VALUE!</v>
      </c>
      <c r="Q4150" s="21" t="e">
        <f>IF(OR($B4150="",Q$3&lt;$D4150+Настройки!$B$7),0,MAX(0,$E4150-MAX(0,SUMIFS(Тех_Движение!$G$2:$G$5111,Тех_Движение!$D$2:$D$5111,$C4150,Тех_Движение!$B$2:$B$5111,"&lt;="&amp;Q$3)-$F4150)))</f>
        <v>#VALUE!</v>
      </c>
      <c r="R4150" s="21" t="str">
        <f t="shared" si="193"/>
        <v/>
      </c>
      <c r="S4150" s="23" t="str">
        <f>IF($B4150="","",VLOOKUP($C4150,Настройки!$A$11:$L$17,9,FALSE))</f>
        <v/>
      </c>
      <c r="T4150" s="23" t="str">
        <f t="shared" si="194"/>
        <v/>
      </c>
    </row>
    <row r="4151" spans="1:20" x14ac:dyDescent="0.3">
      <c r="A4151" s="20">
        <f>Тех_Движение!$A$4148</f>
        <v>4147</v>
      </c>
      <c r="B4151" s="20" t="str">
        <f>IF(Тех_Движение!$F$4148&gt;0,Тех_Движение!$I$4148,"")</f>
        <v/>
      </c>
      <c r="C4151" s="20" t="str">
        <f>IF($B4151="","",Тех_Движение!$D$4148)</f>
        <v/>
      </c>
      <c r="D4151" s="9" t="str">
        <f>IF($B4151="","",Тех_Движение!$B$4148)</f>
        <v/>
      </c>
      <c r="E4151" s="21" t="str">
        <f>IF($B4151="","",Тех_Движение!$F$4148)</f>
        <v/>
      </c>
      <c r="F4151" s="21" t="str">
        <f>IF($B4151="","",SUMIFS($E$5:$E4150,$C$5:$C4150,$C4151))</f>
        <v/>
      </c>
      <c r="G4151" s="21" t="str">
        <f>IF($B4151="","",MAX(0,$E4151-MAX(0,SUMIFS(Тех_Движение!$G$2:$G$5111,Тех_Движение!$D$2:$D$5111,$C4151,Тех_Движение!$B$2:$B$5111,"&lt;="&amp;Настройки!$B$5-1)-$F4151)))</f>
        <v/>
      </c>
      <c r="H4151" s="21" t="str">
        <f>IF($B4151="","",IF(AND($D4151&gt;=Настройки!$B$5,$D4151&lt;=Настройки!$B$6),$E4151,0))</f>
        <v/>
      </c>
      <c r="I4151" s="21" t="str">
        <f t="shared" si="192"/>
        <v/>
      </c>
      <c r="J4151" s="21" t="str">
        <f>IF($B4151="","",MAX(0,$E4151-MAX(0,SUMIFS(Тех_Движение!$G$2:$G$5111,Тех_Движение!$D$2:$D$5111,$C4151,Тех_Движение!$B$2:$B$5111,"&lt;="&amp;Настройки!$B$6)-$F4151)))</f>
        <v/>
      </c>
      <c r="K4151" s="21" t="e">
        <f>IF(OR($B4151="",K$3&lt;$D4151+Настройки!$B$7),0,MAX(0,$E4151-MAX(0,SUMIFS(Тех_Движение!$G$2:$G$5111,Тех_Движение!$D$2:$D$5111,$C4151,Тех_Движение!$B$2:$B$5111,"&lt;="&amp;K$3)-$F4151)))</f>
        <v>#VALUE!</v>
      </c>
      <c r="L4151" s="21" t="e">
        <f>IF(OR($B4151="",L$3&lt;$D4151+Настройки!$B$7),0,MAX(0,$E4151-MAX(0,SUMIFS(Тех_Движение!$G$2:$G$5111,Тех_Движение!$D$2:$D$5111,$C4151,Тех_Движение!$B$2:$B$5111,"&lt;="&amp;L$3)-$F4151)))</f>
        <v>#VALUE!</v>
      </c>
      <c r="M4151" s="21" t="e">
        <f>IF(OR($B4151="",M$3&lt;$D4151+Настройки!$B$7),0,MAX(0,$E4151-MAX(0,SUMIFS(Тех_Движение!$G$2:$G$5111,Тех_Движение!$D$2:$D$5111,$C4151,Тех_Движение!$B$2:$B$5111,"&lt;="&amp;M$3)-$F4151)))</f>
        <v>#VALUE!</v>
      </c>
      <c r="N4151" s="21" t="e">
        <f>IF(OR($B4151="",N$3&lt;$D4151+Настройки!$B$7),0,MAX(0,$E4151-MAX(0,SUMIFS(Тех_Движение!$G$2:$G$5111,Тех_Движение!$D$2:$D$5111,$C4151,Тех_Движение!$B$2:$B$5111,"&lt;="&amp;N$3)-$F4151)))</f>
        <v>#VALUE!</v>
      </c>
      <c r="O4151" s="21" t="e">
        <f>IF(OR($B4151="",O$3&lt;$D4151+Настройки!$B$7),0,MAX(0,$E4151-MAX(0,SUMIFS(Тех_Движение!$G$2:$G$5111,Тех_Движение!$D$2:$D$5111,$C4151,Тех_Движение!$B$2:$B$5111,"&lt;="&amp;O$3)-$F4151)))</f>
        <v>#VALUE!</v>
      </c>
      <c r="P4151" s="21" t="e">
        <f>IF(OR($B4151="",P$3&lt;$D4151+Настройки!$B$7),0,MAX(0,$E4151-MAX(0,SUMIFS(Тех_Движение!$G$2:$G$5111,Тех_Движение!$D$2:$D$5111,$C4151,Тех_Движение!$B$2:$B$5111,"&lt;="&amp;P$3)-$F4151)))</f>
        <v>#VALUE!</v>
      </c>
      <c r="Q4151" s="21" t="e">
        <f>IF(OR($B4151="",Q$3&lt;$D4151+Настройки!$B$7),0,MAX(0,$E4151-MAX(0,SUMIFS(Тех_Движение!$G$2:$G$5111,Тех_Движение!$D$2:$D$5111,$C4151,Тех_Движение!$B$2:$B$5111,"&lt;="&amp;Q$3)-$F4151)))</f>
        <v>#VALUE!</v>
      </c>
      <c r="R4151" s="21" t="str">
        <f t="shared" si="193"/>
        <v/>
      </c>
      <c r="S4151" s="23" t="str">
        <f>IF($B4151="","",VLOOKUP($C4151,Настройки!$A$11:$L$17,9,FALSE))</f>
        <v/>
      </c>
      <c r="T4151" s="23" t="str">
        <f t="shared" si="194"/>
        <v/>
      </c>
    </row>
    <row r="4152" spans="1:20" x14ac:dyDescent="0.3">
      <c r="A4152" s="20">
        <f>Тех_Движение!$A$4149</f>
        <v>4148</v>
      </c>
      <c r="B4152" s="20" t="str">
        <f>IF(Тех_Движение!$F$4149&gt;0,Тех_Движение!$I$4149,"")</f>
        <v/>
      </c>
      <c r="C4152" s="20" t="str">
        <f>IF($B4152="","",Тех_Движение!$D$4149)</f>
        <v/>
      </c>
      <c r="D4152" s="9" t="str">
        <f>IF($B4152="","",Тех_Движение!$B$4149)</f>
        <v/>
      </c>
      <c r="E4152" s="21" t="str">
        <f>IF($B4152="","",Тех_Движение!$F$4149)</f>
        <v/>
      </c>
      <c r="F4152" s="21" t="str">
        <f>IF($B4152="","",SUMIFS($E$5:$E4151,$C$5:$C4151,$C4152))</f>
        <v/>
      </c>
      <c r="G4152" s="21" t="str">
        <f>IF($B4152="","",MAX(0,$E4152-MAX(0,SUMIFS(Тех_Движение!$G$2:$G$5111,Тех_Движение!$D$2:$D$5111,$C4152,Тех_Движение!$B$2:$B$5111,"&lt;="&amp;Настройки!$B$5-1)-$F4152)))</f>
        <v/>
      </c>
      <c r="H4152" s="21" t="str">
        <f>IF($B4152="","",IF(AND($D4152&gt;=Настройки!$B$5,$D4152&lt;=Настройки!$B$6),$E4152,0))</f>
        <v/>
      </c>
      <c r="I4152" s="21" t="str">
        <f t="shared" si="192"/>
        <v/>
      </c>
      <c r="J4152" s="21" t="str">
        <f>IF($B4152="","",MAX(0,$E4152-MAX(0,SUMIFS(Тех_Движение!$G$2:$G$5111,Тех_Движение!$D$2:$D$5111,$C4152,Тех_Движение!$B$2:$B$5111,"&lt;="&amp;Настройки!$B$6)-$F4152)))</f>
        <v/>
      </c>
      <c r="K4152" s="21" t="e">
        <f>IF(OR($B4152="",K$3&lt;$D4152+Настройки!$B$7),0,MAX(0,$E4152-MAX(0,SUMIFS(Тех_Движение!$G$2:$G$5111,Тех_Движение!$D$2:$D$5111,$C4152,Тех_Движение!$B$2:$B$5111,"&lt;="&amp;K$3)-$F4152)))</f>
        <v>#VALUE!</v>
      </c>
      <c r="L4152" s="21" t="e">
        <f>IF(OR($B4152="",L$3&lt;$D4152+Настройки!$B$7),0,MAX(0,$E4152-MAX(0,SUMIFS(Тех_Движение!$G$2:$G$5111,Тех_Движение!$D$2:$D$5111,$C4152,Тех_Движение!$B$2:$B$5111,"&lt;="&amp;L$3)-$F4152)))</f>
        <v>#VALUE!</v>
      </c>
      <c r="M4152" s="21" t="e">
        <f>IF(OR($B4152="",M$3&lt;$D4152+Настройки!$B$7),0,MAX(0,$E4152-MAX(0,SUMIFS(Тех_Движение!$G$2:$G$5111,Тех_Движение!$D$2:$D$5111,$C4152,Тех_Движение!$B$2:$B$5111,"&lt;="&amp;M$3)-$F4152)))</f>
        <v>#VALUE!</v>
      </c>
      <c r="N4152" s="21" t="e">
        <f>IF(OR($B4152="",N$3&lt;$D4152+Настройки!$B$7),0,MAX(0,$E4152-MAX(0,SUMIFS(Тех_Движение!$G$2:$G$5111,Тех_Движение!$D$2:$D$5111,$C4152,Тех_Движение!$B$2:$B$5111,"&lt;="&amp;N$3)-$F4152)))</f>
        <v>#VALUE!</v>
      </c>
      <c r="O4152" s="21" t="e">
        <f>IF(OR($B4152="",O$3&lt;$D4152+Настройки!$B$7),0,MAX(0,$E4152-MAX(0,SUMIFS(Тех_Движение!$G$2:$G$5111,Тех_Движение!$D$2:$D$5111,$C4152,Тех_Движение!$B$2:$B$5111,"&lt;="&amp;O$3)-$F4152)))</f>
        <v>#VALUE!</v>
      </c>
      <c r="P4152" s="21" t="e">
        <f>IF(OR($B4152="",P$3&lt;$D4152+Настройки!$B$7),0,MAX(0,$E4152-MAX(0,SUMIFS(Тех_Движение!$G$2:$G$5111,Тех_Движение!$D$2:$D$5111,$C4152,Тех_Движение!$B$2:$B$5111,"&lt;="&amp;P$3)-$F4152)))</f>
        <v>#VALUE!</v>
      </c>
      <c r="Q4152" s="21" t="e">
        <f>IF(OR($B4152="",Q$3&lt;$D4152+Настройки!$B$7),0,MAX(0,$E4152-MAX(0,SUMIFS(Тех_Движение!$G$2:$G$5111,Тех_Движение!$D$2:$D$5111,$C4152,Тех_Движение!$B$2:$B$5111,"&lt;="&amp;Q$3)-$F4152)))</f>
        <v>#VALUE!</v>
      </c>
      <c r="R4152" s="21" t="str">
        <f t="shared" si="193"/>
        <v/>
      </c>
      <c r="S4152" s="23" t="str">
        <f>IF($B4152="","",VLOOKUP($C4152,Настройки!$A$11:$L$17,9,FALSE))</f>
        <v/>
      </c>
      <c r="T4152" s="23" t="str">
        <f t="shared" si="194"/>
        <v/>
      </c>
    </row>
    <row r="4153" spans="1:20" x14ac:dyDescent="0.3">
      <c r="A4153" s="20">
        <f>Тех_Движение!$A$4150</f>
        <v>4149</v>
      </c>
      <c r="B4153" s="20" t="str">
        <f>IF(Тех_Движение!$F$4150&gt;0,Тех_Движение!$I$4150,"")</f>
        <v/>
      </c>
      <c r="C4153" s="20" t="str">
        <f>IF($B4153="","",Тех_Движение!$D$4150)</f>
        <v/>
      </c>
      <c r="D4153" s="9" t="str">
        <f>IF($B4153="","",Тех_Движение!$B$4150)</f>
        <v/>
      </c>
      <c r="E4153" s="21" t="str">
        <f>IF($B4153="","",Тех_Движение!$F$4150)</f>
        <v/>
      </c>
      <c r="F4153" s="21" t="str">
        <f>IF($B4153="","",SUMIFS($E$5:$E4152,$C$5:$C4152,$C4153))</f>
        <v/>
      </c>
      <c r="G4153" s="21" t="str">
        <f>IF($B4153="","",MAX(0,$E4153-MAX(0,SUMIFS(Тех_Движение!$G$2:$G$5111,Тех_Движение!$D$2:$D$5111,$C4153,Тех_Движение!$B$2:$B$5111,"&lt;="&amp;Настройки!$B$5-1)-$F4153)))</f>
        <v/>
      </c>
      <c r="H4153" s="21" t="str">
        <f>IF($B4153="","",IF(AND($D4153&gt;=Настройки!$B$5,$D4153&lt;=Настройки!$B$6),$E4153,0))</f>
        <v/>
      </c>
      <c r="I4153" s="21" t="str">
        <f t="shared" si="192"/>
        <v/>
      </c>
      <c r="J4153" s="21" t="str">
        <f>IF($B4153="","",MAX(0,$E4153-MAX(0,SUMIFS(Тех_Движение!$G$2:$G$5111,Тех_Движение!$D$2:$D$5111,$C4153,Тех_Движение!$B$2:$B$5111,"&lt;="&amp;Настройки!$B$6)-$F4153)))</f>
        <v/>
      </c>
      <c r="K4153" s="21" t="e">
        <f>IF(OR($B4153="",K$3&lt;$D4153+Настройки!$B$7),0,MAX(0,$E4153-MAX(0,SUMIFS(Тех_Движение!$G$2:$G$5111,Тех_Движение!$D$2:$D$5111,$C4153,Тех_Движение!$B$2:$B$5111,"&lt;="&amp;K$3)-$F4153)))</f>
        <v>#VALUE!</v>
      </c>
      <c r="L4153" s="21" t="e">
        <f>IF(OR($B4153="",L$3&lt;$D4153+Настройки!$B$7),0,MAX(0,$E4153-MAX(0,SUMIFS(Тех_Движение!$G$2:$G$5111,Тех_Движение!$D$2:$D$5111,$C4153,Тех_Движение!$B$2:$B$5111,"&lt;="&amp;L$3)-$F4153)))</f>
        <v>#VALUE!</v>
      </c>
      <c r="M4153" s="21" t="e">
        <f>IF(OR($B4153="",M$3&lt;$D4153+Настройки!$B$7),0,MAX(0,$E4153-MAX(0,SUMIFS(Тех_Движение!$G$2:$G$5111,Тех_Движение!$D$2:$D$5111,$C4153,Тех_Движение!$B$2:$B$5111,"&lt;="&amp;M$3)-$F4153)))</f>
        <v>#VALUE!</v>
      </c>
      <c r="N4153" s="21" t="e">
        <f>IF(OR($B4153="",N$3&lt;$D4153+Настройки!$B$7),0,MAX(0,$E4153-MAX(0,SUMIFS(Тех_Движение!$G$2:$G$5111,Тех_Движение!$D$2:$D$5111,$C4153,Тех_Движение!$B$2:$B$5111,"&lt;="&amp;N$3)-$F4153)))</f>
        <v>#VALUE!</v>
      </c>
      <c r="O4153" s="21" t="e">
        <f>IF(OR($B4153="",O$3&lt;$D4153+Настройки!$B$7),0,MAX(0,$E4153-MAX(0,SUMIFS(Тех_Движение!$G$2:$G$5111,Тех_Движение!$D$2:$D$5111,$C4153,Тех_Движение!$B$2:$B$5111,"&lt;="&amp;O$3)-$F4153)))</f>
        <v>#VALUE!</v>
      </c>
      <c r="P4153" s="21" t="e">
        <f>IF(OR($B4153="",P$3&lt;$D4153+Настройки!$B$7),0,MAX(0,$E4153-MAX(0,SUMIFS(Тех_Движение!$G$2:$G$5111,Тех_Движение!$D$2:$D$5111,$C4153,Тех_Движение!$B$2:$B$5111,"&lt;="&amp;P$3)-$F4153)))</f>
        <v>#VALUE!</v>
      </c>
      <c r="Q4153" s="21" t="e">
        <f>IF(OR($B4153="",Q$3&lt;$D4153+Настройки!$B$7),0,MAX(0,$E4153-MAX(0,SUMIFS(Тех_Движение!$G$2:$G$5111,Тех_Движение!$D$2:$D$5111,$C4153,Тех_Движение!$B$2:$B$5111,"&lt;="&amp;Q$3)-$F4153)))</f>
        <v>#VALUE!</v>
      </c>
      <c r="R4153" s="21" t="str">
        <f t="shared" si="193"/>
        <v/>
      </c>
      <c r="S4153" s="23" t="str">
        <f>IF($B4153="","",VLOOKUP($C4153,Настройки!$A$11:$L$17,9,FALSE))</f>
        <v/>
      </c>
      <c r="T4153" s="23" t="str">
        <f t="shared" si="194"/>
        <v/>
      </c>
    </row>
    <row r="4154" spans="1:20" x14ac:dyDescent="0.3">
      <c r="A4154" s="20">
        <f>Тех_Движение!$A$4151</f>
        <v>4150</v>
      </c>
      <c r="B4154" s="20" t="str">
        <f>IF(Тех_Движение!$F$4151&gt;0,Тех_Движение!$I$4151,"")</f>
        <v/>
      </c>
      <c r="C4154" s="20" t="str">
        <f>IF($B4154="","",Тех_Движение!$D$4151)</f>
        <v/>
      </c>
      <c r="D4154" s="9" t="str">
        <f>IF($B4154="","",Тех_Движение!$B$4151)</f>
        <v/>
      </c>
      <c r="E4154" s="21" t="str">
        <f>IF($B4154="","",Тех_Движение!$F$4151)</f>
        <v/>
      </c>
      <c r="F4154" s="21" t="str">
        <f>IF($B4154="","",SUMIFS($E$5:$E4153,$C$5:$C4153,$C4154))</f>
        <v/>
      </c>
      <c r="G4154" s="21" t="str">
        <f>IF($B4154="","",MAX(0,$E4154-MAX(0,SUMIFS(Тех_Движение!$G$2:$G$5111,Тех_Движение!$D$2:$D$5111,$C4154,Тех_Движение!$B$2:$B$5111,"&lt;="&amp;Настройки!$B$5-1)-$F4154)))</f>
        <v/>
      </c>
      <c r="H4154" s="21" t="str">
        <f>IF($B4154="","",IF(AND($D4154&gt;=Настройки!$B$5,$D4154&lt;=Настройки!$B$6),$E4154,0))</f>
        <v/>
      </c>
      <c r="I4154" s="21" t="str">
        <f t="shared" si="192"/>
        <v/>
      </c>
      <c r="J4154" s="21" t="str">
        <f>IF($B4154="","",MAX(0,$E4154-MAX(0,SUMIFS(Тех_Движение!$G$2:$G$5111,Тех_Движение!$D$2:$D$5111,$C4154,Тех_Движение!$B$2:$B$5111,"&lt;="&amp;Настройки!$B$6)-$F4154)))</f>
        <v/>
      </c>
      <c r="K4154" s="21" t="e">
        <f>IF(OR($B4154="",K$3&lt;$D4154+Настройки!$B$7),0,MAX(0,$E4154-MAX(0,SUMIFS(Тех_Движение!$G$2:$G$5111,Тех_Движение!$D$2:$D$5111,$C4154,Тех_Движение!$B$2:$B$5111,"&lt;="&amp;K$3)-$F4154)))</f>
        <v>#VALUE!</v>
      </c>
      <c r="L4154" s="21" t="e">
        <f>IF(OR($B4154="",L$3&lt;$D4154+Настройки!$B$7),0,MAX(0,$E4154-MAX(0,SUMIFS(Тех_Движение!$G$2:$G$5111,Тех_Движение!$D$2:$D$5111,$C4154,Тех_Движение!$B$2:$B$5111,"&lt;="&amp;L$3)-$F4154)))</f>
        <v>#VALUE!</v>
      </c>
      <c r="M4154" s="21" t="e">
        <f>IF(OR($B4154="",M$3&lt;$D4154+Настройки!$B$7),0,MAX(0,$E4154-MAX(0,SUMIFS(Тех_Движение!$G$2:$G$5111,Тех_Движение!$D$2:$D$5111,$C4154,Тех_Движение!$B$2:$B$5111,"&lt;="&amp;M$3)-$F4154)))</f>
        <v>#VALUE!</v>
      </c>
      <c r="N4154" s="21" t="e">
        <f>IF(OR($B4154="",N$3&lt;$D4154+Настройки!$B$7),0,MAX(0,$E4154-MAX(0,SUMIFS(Тех_Движение!$G$2:$G$5111,Тех_Движение!$D$2:$D$5111,$C4154,Тех_Движение!$B$2:$B$5111,"&lt;="&amp;N$3)-$F4154)))</f>
        <v>#VALUE!</v>
      </c>
      <c r="O4154" s="21" t="e">
        <f>IF(OR($B4154="",O$3&lt;$D4154+Настройки!$B$7),0,MAX(0,$E4154-MAX(0,SUMIFS(Тех_Движение!$G$2:$G$5111,Тех_Движение!$D$2:$D$5111,$C4154,Тех_Движение!$B$2:$B$5111,"&lt;="&amp;O$3)-$F4154)))</f>
        <v>#VALUE!</v>
      </c>
      <c r="P4154" s="21" t="e">
        <f>IF(OR($B4154="",P$3&lt;$D4154+Настройки!$B$7),0,MAX(0,$E4154-MAX(0,SUMIFS(Тех_Движение!$G$2:$G$5111,Тех_Движение!$D$2:$D$5111,$C4154,Тех_Движение!$B$2:$B$5111,"&lt;="&amp;P$3)-$F4154)))</f>
        <v>#VALUE!</v>
      </c>
      <c r="Q4154" s="21" t="e">
        <f>IF(OR($B4154="",Q$3&lt;$D4154+Настройки!$B$7),0,MAX(0,$E4154-MAX(0,SUMIFS(Тех_Движение!$G$2:$G$5111,Тех_Движение!$D$2:$D$5111,$C4154,Тех_Движение!$B$2:$B$5111,"&lt;="&amp;Q$3)-$F4154)))</f>
        <v>#VALUE!</v>
      </c>
      <c r="R4154" s="21" t="str">
        <f t="shared" si="193"/>
        <v/>
      </c>
      <c r="S4154" s="23" t="str">
        <f>IF($B4154="","",VLOOKUP($C4154,Настройки!$A$11:$L$17,9,FALSE))</f>
        <v/>
      </c>
      <c r="T4154" s="23" t="str">
        <f t="shared" si="194"/>
        <v/>
      </c>
    </row>
    <row r="4155" spans="1:20" x14ac:dyDescent="0.3">
      <c r="A4155" s="20">
        <f>Тех_Движение!$A$4152</f>
        <v>4151</v>
      </c>
      <c r="B4155" s="20" t="str">
        <f>IF(Тех_Движение!$F$4152&gt;0,Тех_Движение!$I$4152,"")</f>
        <v/>
      </c>
      <c r="C4155" s="20" t="str">
        <f>IF($B4155="","",Тех_Движение!$D$4152)</f>
        <v/>
      </c>
      <c r="D4155" s="9" t="str">
        <f>IF($B4155="","",Тех_Движение!$B$4152)</f>
        <v/>
      </c>
      <c r="E4155" s="21" t="str">
        <f>IF($B4155="","",Тех_Движение!$F$4152)</f>
        <v/>
      </c>
      <c r="F4155" s="21" t="str">
        <f>IF($B4155="","",SUMIFS($E$5:$E4154,$C$5:$C4154,$C4155))</f>
        <v/>
      </c>
      <c r="G4155" s="21" t="str">
        <f>IF($B4155="","",MAX(0,$E4155-MAX(0,SUMIFS(Тех_Движение!$G$2:$G$5111,Тех_Движение!$D$2:$D$5111,$C4155,Тех_Движение!$B$2:$B$5111,"&lt;="&amp;Настройки!$B$5-1)-$F4155)))</f>
        <v/>
      </c>
      <c r="H4155" s="21" t="str">
        <f>IF($B4155="","",IF(AND($D4155&gt;=Настройки!$B$5,$D4155&lt;=Настройки!$B$6),$E4155,0))</f>
        <v/>
      </c>
      <c r="I4155" s="21" t="str">
        <f t="shared" si="192"/>
        <v/>
      </c>
      <c r="J4155" s="21" t="str">
        <f>IF($B4155="","",MAX(0,$E4155-MAX(0,SUMIFS(Тех_Движение!$G$2:$G$5111,Тех_Движение!$D$2:$D$5111,$C4155,Тех_Движение!$B$2:$B$5111,"&lt;="&amp;Настройки!$B$6)-$F4155)))</f>
        <v/>
      </c>
      <c r="K4155" s="21" t="e">
        <f>IF(OR($B4155="",K$3&lt;$D4155+Настройки!$B$7),0,MAX(0,$E4155-MAX(0,SUMIFS(Тех_Движение!$G$2:$G$5111,Тех_Движение!$D$2:$D$5111,$C4155,Тех_Движение!$B$2:$B$5111,"&lt;="&amp;K$3)-$F4155)))</f>
        <v>#VALUE!</v>
      </c>
      <c r="L4155" s="21" t="e">
        <f>IF(OR($B4155="",L$3&lt;$D4155+Настройки!$B$7),0,MAX(0,$E4155-MAX(0,SUMIFS(Тех_Движение!$G$2:$G$5111,Тех_Движение!$D$2:$D$5111,$C4155,Тех_Движение!$B$2:$B$5111,"&lt;="&amp;L$3)-$F4155)))</f>
        <v>#VALUE!</v>
      </c>
      <c r="M4155" s="21" t="e">
        <f>IF(OR($B4155="",M$3&lt;$D4155+Настройки!$B$7),0,MAX(0,$E4155-MAX(0,SUMIFS(Тех_Движение!$G$2:$G$5111,Тех_Движение!$D$2:$D$5111,$C4155,Тех_Движение!$B$2:$B$5111,"&lt;="&amp;M$3)-$F4155)))</f>
        <v>#VALUE!</v>
      </c>
      <c r="N4155" s="21" t="e">
        <f>IF(OR($B4155="",N$3&lt;$D4155+Настройки!$B$7),0,MAX(0,$E4155-MAX(0,SUMIFS(Тех_Движение!$G$2:$G$5111,Тех_Движение!$D$2:$D$5111,$C4155,Тех_Движение!$B$2:$B$5111,"&lt;="&amp;N$3)-$F4155)))</f>
        <v>#VALUE!</v>
      </c>
      <c r="O4155" s="21" t="e">
        <f>IF(OR($B4155="",O$3&lt;$D4155+Настройки!$B$7),0,MAX(0,$E4155-MAX(0,SUMIFS(Тех_Движение!$G$2:$G$5111,Тех_Движение!$D$2:$D$5111,$C4155,Тех_Движение!$B$2:$B$5111,"&lt;="&amp;O$3)-$F4155)))</f>
        <v>#VALUE!</v>
      </c>
      <c r="P4155" s="21" t="e">
        <f>IF(OR($B4155="",P$3&lt;$D4155+Настройки!$B$7),0,MAX(0,$E4155-MAX(0,SUMIFS(Тех_Движение!$G$2:$G$5111,Тех_Движение!$D$2:$D$5111,$C4155,Тех_Движение!$B$2:$B$5111,"&lt;="&amp;P$3)-$F4155)))</f>
        <v>#VALUE!</v>
      </c>
      <c r="Q4155" s="21" t="e">
        <f>IF(OR($B4155="",Q$3&lt;$D4155+Настройки!$B$7),0,MAX(0,$E4155-MAX(0,SUMIFS(Тех_Движение!$G$2:$G$5111,Тех_Движение!$D$2:$D$5111,$C4155,Тех_Движение!$B$2:$B$5111,"&lt;="&amp;Q$3)-$F4155)))</f>
        <v>#VALUE!</v>
      </c>
      <c r="R4155" s="21" t="str">
        <f t="shared" si="193"/>
        <v/>
      </c>
      <c r="S4155" s="23" t="str">
        <f>IF($B4155="","",VLOOKUP($C4155,Настройки!$A$11:$L$17,9,FALSE))</f>
        <v/>
      </c>
      <c r="T4155" s="23" t="str">
        <f t="shared" si="194"/>
        <v/>
      </c>
    </row>
    <row r="4156" spans="1:20" x14ac:dyDescent="0.3">
      <c r="A4156" s="20">
        <f>Тех_Движение!$A$4153</f>
        <v>4152</v>
      </c>
      <c r="B4156" s="20" t="str">
        <f>IF(Тех_Движение!$F$4153&gt;0,Тех_Движение!$I$4153,"")</f>
        <v/>
      </c>
      <c r="C4156" s="20" t="str">
        <f>IF($B4156="","",Тех_Движение!$D$4153)</f>
        <v/>
      </c>
      <c r="D4156" s="9" t="str">
        <f>IF($B4156="","",Тех_Движение!$B$4153)</f>
        <v/>
      </c>
      <c r="E4156" s="21" t="str">
        <f>IF($B4156="","",Тех_Движение!$F$4153)</f>
        <v/>
      </c>
      <c r="F4156" s="21" t="str">
        <f>IF($B4156="","",SUMIFS($E$5:$E4155,$C$5:$C4155,$C4156))</f>
        <v/>
      </c>
      <c r="G4156" s="21" t="str">
        <f>IF($B4156="","",MAX(0,$E4156-MAX(0,SUMIFS(Тех_Движение!$G$2:$G$5111,Тех_Движение!$D$2:$D$5111,$C4156,Тех_Движение!$B$2:$B$5111,"&lt;="&amp;Настройки!$B$5-1)-$F4156)))</f>
        <v/>
      </c>
      <c r="H4156" s="21" t="str">
        <f>IF($B4156="","",IF(AND($D4156&gt;=Настройки!$B$5,$D4156&lt;=Настройки!$B$6),$E4156,0))</f>
        <v/>
      </c>
      <c r="I4156" s="21" t="str">
        <f t="shared" si="192"/>
        <v/>
      </c>
      <c r="J4156" s="21" t="str">
        <f>IF($B4156="","",MAX(0,$E4156-MAX(0,SUMIFS(Тех_Движение!$G$2:$G$5111,Тех_Движение!$D$2:$D$5111,$C4156,Тех_Движение!$B$2:$B$5111,"&lt;="&amp;Настройки!$B$6)-$F4156)))</f>
        <v/>
      </c>
      <c r="K4156" s="21" t="e">
        <f>IF(OR($B4156="",K$3&lt;$D4156+Настройки!$B$7),0,MAX(0,$E4156-MAX(0,SUMIFS(Тех_Движение!$G$2:$G$5111,Тех_Движение!$D$2:$D$5111,$C4156,Тех_Движение!$B$2:$B$5111,"&lt;="&amp;K$3)-$F4156)))</f>
        <v>#VALUE!</v>
      </c>
      <c r="L4156" s="21" t="e">
        <f>IF(OR($B4156="",L$3&lt;$D4156+Настройки!$B$7),0,MAX(0,$E4156-MAX(0,SUMIFS(Тех_Движение!$G$2:$G$5111,Тех_Движение!$D$2:$D$5111,$C4156,Тех_Движение!$B$2:$B$5111,"&lt;="&amp;L$3)-$F4156)))</f>
        <v>#VALUE!</v>
      </c>
      <c r="M4156" s="21" t="e">
        <f>IF(OR($B4156="",M$3&lt;$D4156+Настройки!$B$7),0,MAX(0,$E4156-MAX(0,SUMIFS(Тех_Движение!$G$2:$G$5111,Тех_Движение!$D$2:$D$5111,$C4156,Тех_Движение!$B$2:$B$5111,"&lt;="&amp;M$3)-$F4156)))</f>
        <v>#VALUE!</v>
      </c>
      <c r="N4156" s="21" t="e">
        <f>IF(OR($B4156="",N$3&lt;$D4156+Настройки!$B$7),0,MAX(0,$E4156-MAX(0,SUMIFS(Тех_Движение!$G$2:$G$5111,Тех_Движение!$D$2:$D$5111,$C4156,Тех_Движение!$B$2:$B$5111,"&lt;="&amp;N$3)-$F4156)))</f>
        <v>#VALUE!</v>
      </c>
      <c r="O4156" s="21" t="e">
        <f>IF(OR($B4156="",O$3&lt;$D4156+Настройки!$B$7),0,MAX(0,$E4156-MAX(0,SUMIFS(Тех_Движение!$G$2:$G$5111,Тех_Движение!$D$2:$D$5111,$C4156,Тех_Движение!$B$2:$B$5111,"&lt;="&amp;O$3)-$F4156)))</f>
        <v>#VALUE!</v>
      </c>
      <c r="P4156" s="21" t="e">
        <f>IF(OR($B4156="",P$3&lt;$D4156+Настройки!$B$7),0,MAX(0,$E4156-MAX(0,SUMIFS(Тех_Движение!$G$2:$G$5111,Тех_Движение!$D$2:$D$5111,$C4156,Тех_Движение!$B$2:$B$5111,"&lt;="&amp;P$3)-$F4156)))</f>
        <v>#VALUE!</v>
      </c>
      <c r="Q4156" s="21" t="e">
        <f>IF(OR($B4156="",Q$3&lt;$D4156+Настройки!$B$7),0,MAX(0,$E4156-MAX(0,SUMIFS(Тех_Движение!$G$2:$G$5111,Тех_Движение!$D$2:$D$5111,$C4156,Тех_Движение!$B$2:$B$5111,"&lt;="&amp;Q$3)-$F4156)))</f>
        <v>#VALUE!</v>
      </c>
      <c r="R4156" s="21" t="str">
        <f t="shared" si="193"/>
        <v/>
      </c>
      <c r="S4156" s="23" t="str">
        <f>IF($B4156="","",VLOOKUP($C4156,Настройки!$A$11:$L$17,9,FALSE))</f>
        <v/>
      </c>
      <c r="T4156" s="23" t="str">
        <f t="shared" si="194"/>
        <v/>
      </c>
    </row>
    <row r="4157" spans="1:20" x14ac:dyDescent="0.3">
      <c r="A4157" s="20">
        <f>Тех_Движение!$A$4154</f>
        <v>4153</v>
      </c>
      <c r="B4157" s="20" t="str">
        <f>IF(Тех_Движение!$F$4154&gt;0,Тех_Движение!$I$4154,"")</f>
        <v/>
      </c>
      <c r="C4157" s="20" t="str">
        <f>IF($B4157="","",Тех_Движение!$D$4154)</f>
        <v/>
      </c>
      <c r="D4157" s="9" t="str">
        <f>IF($B4157="","",Тех_Движение!$B$4154)</f>
        <v/>
      </c>
      <c r="E4157" s="21" t="str">
        <f>IF($B4157="","",Тех_Движение!$F$4154)</f>
        <v/>
      </c>
      <c r="F4157" s="21" t="str">
        <f>IF($B4157="","",SUMIFS($E$5:$E4156,$C$5:$C4156,$C4157))</f>
        <v/>
      </c>
      <c r="G4157" s="21" t="str">
        <f>IF($B4157="","",MAX(0,$E4157-MAX(0,SUMIFS(Тех_Движение!$G$2:$G$5111,Тех_Движение!$D$2:$D$5111,$C4157,Тех_Движение!$B$2:$B$5111,"&lt;="&amp;Настройки!$B$5-1)-$F4157)))</f>
        <v/>
      </c>
      <c r="H4157" s="21" t="str">
        <f>IF($B4157="","",IF(AND($D4157&gt;=Настройки!$B$5,$D4157&lt;=Настройки!$B$6),$E4157,0))</f>
        <v/>
      </c>
      <c r="I4157" s="21" t="str">
        <f t="shared" si="192"/>
        <v/>
      </c>
      <c r="J4157" s="21" t="str">
        <f>IF($B4157="","",MAX(0,$E4157-MAX(0,SUMIFS(Тех_Движение!$G$2:$G$5111,Тех_Движение!$D$2:$D$5111,$C4157,Тех_Движение!$B$2:$B$5111,"&lt;="&amp;Настройки!$B$6)-$F4157)))</f>
        <v/>
      </c>
      <c r="K4157" s="21" t="e">
        <f>IF(OR($B4157="",K$3&lt;$D4157+Настройки!$B$7),0,MAX(0,$E4157-MAX(0,SUMIFS(Тех_Движение!$G$2:$G$5111,Тех_Движение!$D$2:$D$5111,$C4157,Тех_Движение!$B$2:$B$5111,"&lt;="&amp;K$3)-$F4157)))</f>
        <v>#VALUE!</v>
      </c>
      <c r="L4157" s="21" t="e">
        <f>IF(OR($B4157="",L$3&lt;$D4157+Настройки!$B$7),0,MAX(0,$E4157-MAX(0,SUMIFS(Тех_Движение!$G$2:$G$5111,Тех_Движение!$D$2:$D$5111,$C4157,Тех_Движение!$B$2:$B$5111,"&lt;="&amp;L$3)-$F4157)))</f>
        <v>#VALUE!</v>
      </c>
      <c r="M4157" s="21" t="e">
        <f>IF(OR($B4157="",M$3&lt;$D4157+Настройки!$B$7),0,MAX(0,$E4157-MAX(0,SUMIFS(Тех_Движение!$G$2:$G$5111,Тех_Движение!$D$2:$D$5111,$C4157,Тех_Движение!$B$2:$B$5111,"&lt;="&amp;M$3)-$F4157)))</f>
        <v>#VALUE!</v>
      </c>
      <c r="N4157" s="21" t="e">
        <f>IF(OR($B4157="",N$3&lt;$D4157+Настройки!$B$7),0,MAX(0,$E4157-MAX(0,SUMIFS(Тех_Движение!$G$2:$G$5111,Тех_Движение!$D$2:$D$5111,$C4157,Тех_Движение!$B$2:$B$5111,"&lt;="&amp;N$3)-$F4157)))</f>
        <v>#VALUE!</v>
      </c>
      <c r="O4157" s="21" t="e">
        <f>IF(OR($B4157="",O$3&lt;$D4157+Настройки!$B$7),0,MAX(0,$E4157-MAX(0,SUMIFS(Тех_Движение!$G$2:$G$5111,Тех_Движение!$D$2:$D$5111,$C4157,Тех_Движение!$B$2:$B$5111,"&lt;="&amp;O$3)-$F4157)))</f>
        <v>#VALUE!</v>
      </c>
      <c r="P4157" s="21" t="e">
        <f>IF(OR($B4157="",P$3&lt;$D4157+Настройки!$B$7),0,MAX(0,$E4157-MAX(0,SUMIFS(Тех_Движение!$G$2:$G$5111,Тех_Движение!$D$2:$D$5111,$C4157,Тех_Движение!$B$2:$B$5111,"&lt;="&amp;P$3)-$F4157)))</f>
        <v>#VALUE!</v>
      </c>
      <c r="Q4157" s="21" t="e">
        <f>IF(OR($B4157="",Q$3&lt;$D4157+Настройки!$B$7),0,MAX(0,$E4157-MAX(0,SUMIFS(Тех_Движение!$G$2:$G$5111,Тех_Движение!$D$2:$D$5111,$C4157,Тех_Движение!$B$2:$B$5111,"&lt;="&amp;Q$3)-$F4157)))</f>
        <v>#VALUE!</v>
      </c>
      <c r="R4157" s="21" t="str">
        <f t="shared" si="193"/>
        <v/>
      </c>
      <c r="S4157" s="23" t="str">
        <f>IF($B4157="","",VLOOKUP($C4157,Настройки!$A$11:$L$17,9,FALSE))</f>
        <v/>
      </c>
      <c r="T4157" s="23" t="str">
        <f t="shared" si="194"/>
        <v/>
      </c>
    </row>
    <row r="4158" spans="1:20" x14ac:dyDescent="0.3">
      <c r="A4158" s="20">
        <f>Тех_Движение!$A$4155</f>
        <v>4154</v>
      </c>
      <c r="B4158" s="20" t="str">
        <f>IF(Тех_Движение!$F$4155&gt;0,Тех_Движение!$I$4155,"")</f>
        <v/>
      </c>
      <c r="C4158" s="20" t="str">
        <f>IF($B4158="","",Тех_Движение!$D$4155)</f>
        <v/>
      </c>
      <c r="D4158" s="9" t="str">
        <f>IF($B4158="","",Тех_Движение!$B$4155)</f>
        <v/>
      </c>
      <c r="E4158" s="21" t="str">
        <f>IF($B4158="","",Тех_Движение!$F$4155)</f>
        <v/>
      </c>
      <c r="F4158" s="21" t="str">
        <f>IF($B4158="","",SUMIFS($E$5:$E4157,$C$5:$C4157,$C4158))</f>
        <v/>
      </c>
      <c r="G4158" s="21" t="str">
        <f>IF($B4158="","",MAX(0,$E4158-MAX(0,SUMIFS(Тех_Движение!$G$2:$G$5111,Тех_Движение!$D$2:$D$5111,$C4158,Тех_Движение!$B$2:$B$5111,"&lt;="&amp;Настройки!$B$5-1)-$F4158)))</f>
        <v/>
      </c>
      <c r="H4158" s="21" t="str">
        <f>IF($B4158="","",IF(AND($D4158&gt;=Настройки!$B$5,$D4158&lt;=Настройки!$B$6),$E4158,0))</f>
        <v/>
      </c>
      <c r="I4158" s="21" t="str">
        <f t="shared" si="192"/>
        <v/>
      </c>
      <c r="J4158" s="21" t="str">
        <f>IF($B4158="","",MAX(0,$E4158-MAX(0,SUMIFS(Тех_Движение!$G$2:$G$5111,Тех_Движение!$D$2:$D$5111,$C4158,Тех_Движение!$B$2:$B$5111,"&lt;="&amp;Настройки!$B$6)-$F4158)))</f>
        <v/>
      </c>
      <c r="K4158" s="21" t="e">
        <f>IF(OR($B4158="",K$3&lt;$D4158+Настройки!$B$7),0,MAX(0,$E4158-MAX(0,SUMIFS(Тех_Движение!$G$2:$G$5111,Тех_Движение!$D$2:$D$5111,$C4158,Тех_Движение!$B$2:$B$5111,"&lt;="&amp;K$3)-$F4158)))</f>
        <v>#VALUE!</v>
      </c>
      <c r="L4158" s="21" t="e">
        <f>IF(OR($B4158="",L$3&lt;$D4158+Настройки!$B$7),0,MAX(0,$E4158-MAX(0,SUMIFS(Тех_Движение!$G$2:$G$5111,Тех_Движение!$D$2:$D$5111,$C4158,Тех_Движение!$B$2:$B$5111,"&lt;="&amp;L$3)-$F4158)))</f>
        <v>#VALUE!</v>
      </c>
      <c r="M4158" s="21" t="e">
        <f>IF(OR($B4158="",M$3&lt;$D4158+Настройки!$B$7),0,MAX(0,$E4158-MAX(0,SUMIFS(Тех_Движение!$G$2:$G$5111,Тех_Движение!$D$2:$D$5111,$C4158,Тех_Движение!$B$2:$B$5111,"&lt;="&amp;M$3)-$F4158)))</f>
        <v>#VALUE!</v>
      </c>
      <c r="N4158" s="21" t="e">
        <f>IF(OR($B4158="",N$3&lt;$D4158+Настройки!$B$7),0,MAX(0,$E4158-MAX(0,SUMIFS(Тех_Движение!$G$2:$G$5111,Тех_Движение!$D$2:$D$5111,$C4158,Тех_Движение!$B$2:$B$5111,"&lt;="&amp;N$3)-$F4158)))</f>
        <v>#VALUE!</v>
      </c>
      <c r="O4158" s="21" t="e">
        <f>IF(OR($B4158="",O$3&lt;$D4158+Настройки!$B$7),0,MAX(0,$E4158-MAX(0,SUMIFS(Тех_Движение!$G$2:$G$5111,Тех_Движение!$D$2:$D$5111,$C4158,Тех_Движение!$B$2:$B$5111,"&lt;="&amp;O$3)-$F4158)))</f>
        <v>#VALUE!</v>
      </c>
      <c r="P4158" s="21" t="e">
        <f>IF(OR($B4158="",P$3&lt;$D4158+Настройки!$B$7),0,MAX(0,$E4158-MAX(0,SUMIFS(Тех_Движение!$G$2:$G$5111,Тех_Движение!$D$2:$D$5111,$C4158,Тех_Движение!$B$2:$B$5111,"&lt;="&amp;P$3)-$F4158)))</f>
        <v>#VALUE!</v>
      </c>
      <c r="Q4158" s="21" t="e">
        <f>IF(OR($B4158="",Q$3&lt;$D4158+Настройки!$B$7),0,MAX(0,$E4158-MAX(0,SUMIFS(Тех_Движение!$G$2:$G$5111,Тех_Движение!$D$2:$D$5111,$C4158,Тех_Движение!$B$2:$B$5111,"&lt;="&amp;Q$3)-$F4158)))</f>
        <v>#VALUE!</v>
      </c>
      <c r="R4158" s="21" t="str">
        <f t="shared" si="193"/>
        <v/>
      </c>
      <c r="S4158" s="23" t="str">
        <f>IF($B4158="","",VLOOKUP($C4158,Настройки!$A$11:$L$17,9,FALSE))</f>
        <v/>
      </c>
      <c r="T4158" s="23" t="str">
        <f t="shared" si="194"/>
        <v/>
      </c>
    </row>
    <row r="4159" spans="1:20" x14ac:dyDescent="0.3">
      <c r="A4159" s="20">
        <f>Тех_Движение!$A$4156</f>
        <v>4155</v>
      </c>
      <c r="B4159" s="20" t="str">
        <f>IF(Тех_Движение!$F$4156&gt;0,Тех_Движение!$I$4156,"")</f>
        <v/>
      </c>
      <c r="C4159" s="20" t="str">
        <f>IF($B4159="","",Тех_Движение!$D$4156)</f>
        <v/>
      </c>
      <c r="D4159" s="9" t="str">
        <f>IF($B4159="","",Тех_Движение!$B$4156)</f>
        <v/>
      </c>
      <c r="E4159" s="21" t="str">
        <f>IF($B4159="","",Тех_Движение!$F$4156)</f>
        <v/>
      </c>
      <c r="F4159" s="21" t="str">
        <f>IF($B4159="","",SUMIFS($E$5:$E4158,$C$5:$C4158,$C4159))</f>
        <v/>
      </c>
      <c r="G4159" s="21" t="str">
        <f>IF($B4159="","",MAX(0,$E4159-MAX(0,SUMIFS(Тех_Движение!$G$2:$G$5111,Тех_Движение!$D$2:$D$5111,$C4159,Тех_Движение!$B$2:$B$5111,"&lt;="&amp;Настройки!$B$5-1)-$F4159)))</f>
        <v/>
      </c>
      <c r="H4159" s="21" t="str">
        <f>IF($B4159="","",IF(AND($D4159&gt;=Настройки!$B$5,$D4159&lt;=Настройки!$B$6),$E4159,0))</f>
        <v/>
      </c>
      <c r="I4159" s="21" t="str">
        <f t="shared" si="192"/>
        <v/>
      </c>
      <c r="J4159" s="21" t="str">
        <f>IF($B4159="","",MAX(0,$E4159-MAX(0,SUMIFS(Тех_Движение!$G$2:$G$5111,Тех_Движение!$D$2:$D$5111,$C4159,Тех_Движение!$B$2:$B$5111,"&lt;="&amp;Настройки!$B$6)-$F4159)))</f>
        <v/>
      </c>
      <c r="K4159" s="21" t="e">
        <f>IF(OR($B4159="",K$3&lt;$D4159+Настройки!$B$7),0,MAX(0,$E4159-MAX(0,SUMIFS(Тех_Движение!$G$2:$G$5111,Тех_Движение!$D$2:$D$5111,$C4159,Тех_Движение!$B$2:$B$5111,"&lt;="&amp;K$3)-$F4159)))</f>
        <v>#VALUE!</v>
      </c>
      <c r="L4159" s="21" t="e">
        <f>IF(OR($B4159="",L$3&lt;$D4159+Настройки!$B$7),0,MAX(0,$E4159-MAX(0,SUMIFS(Тех_Движение!$G$2:$G$5111,Тех_Движение!$D$2:$D$5111,$C4159,Тех_Движение!$B$2:$B$5111,"&lt;="&amp;L$3)-$F4159)))</f>
        <v>#VALUE!</v>
      </c>
      <c r="M4159" s="21" t="e">
        <f>IF(OR($B4159="",M$3&lt;$D4159+Настройки!$B$7),0,MAX(0,$E4159-MAX(0,SUMIFS(Тех_Движение!$G$2:$G$5111,Тех_Движение!$D$2:$D$5111,$C4159,Тех_Движение!$B$2:$B$5111,"&lt;="&amp;M$3)-$F4159)))</f>
        <v>#VALUE!</v>
      </c>
      <c r="N4159" s="21" t="e">
        <f>IF(OR($B4159="",N$3&lt;$D4159+Настройки!$B$7),0,MAX(0,$E4159-MAX(0,SUMIFS(Тех_Движение!$G$2:$G$5111,Тех_Движение!$D$2:$D$5111,$C4159,Тех_Движение!$B$2:$B$5111,"&lt;="&amp;N$3)-$F4159)))</f>
        <v>#VALUE!</v>
      </c>
      <c r="O4159" s="21" t="e">
        <f>IF(OR($B4159="",O$3&lt;$D4159+Настройки!$B$7),0,MAX(0,$E4159-MAX(0,SUMIFS(Тех_Движение!$G$2:$G$5111,Тех_Движение!$D$2:$D$5111,$C4159,Тех_Движение!$B$2:$B$5111,"&lt;="&amp;O$3)-$F4159)))</f>
        <v>#VALUE!</v>
      </c>
      <c r="P4159" s="21" t="e">
        <f>IF(OR($B4159="",P$3&lt;$D4159+Настройки!$B$7),0,MAX(0,$E4159-MAX(0,SUMIFS(Тех_Движение!$G$2:$G$5111,Тех_Движение!$D$2:$D$5111,$C4159,Тех_Движение!$B$2:$B$5111,"&lt;="&amp;P$3)-$F4159)))</f>
        <v>#VALUE!</v>
      </c>
      <c r="Q4159" s="21" t="e">
        <f>IF(OR($B4159="",Q$3&lt;$D4159+Настройки!$B$7),0,MAX(0,$E4159-MAX(0,SUMIFS(Тех_Движение!$G$2:$G$5111,Тех_Движение!$D$2:$D$5111,$C4159,Тех_Движение!$B$2:$B$5111,"&lt;="&amp;Q$3)-$F4159)))</f>
        <v>#VALUE!</v>
      </c>
      <c r="R4159" s="21" t="str">
        <f t="shared" si="193"/>
        <v/>
      </c>
      <c r="S4159" s="23" t="str">
        <f>IF($B4159="","",VLOOKUP($C4159,Настройки!$A$11:$L$17,9,FALSE))</f>
        <v/>
      </c>
      <c r="T4159" s="23" t="str">
        <f t="shared" si="194"/>
        <v/>
      </c>
    </row>
    <row r="4160" spans="1:20" x14ac:dyDescent="0.3">
      <c r="A4160" s="20">
        <f>Тех_Движение!$A$4157</f>
        <v>4156</v>
      </c>
      <c r="B4160" s="20" t="str">
        <f>IF(Тех_Движение!$F$4157&gt;0,Тех_Движение!$I$4157,"")</f>
        <v/>
      </c>
      <c r="C4160" s="20" t="str">
        <f>IF($B4160="","",Тех_Движение!$D$4157)</f>
        <v/>
      </c>
      <c r="D4160" s="9" t="str">
        <f>IF($B4160="","",Тех_Движение!$B$4157)</f>
        <v/>
      </c>
      <c r="E4160" s="21" t="str">
        <f>IF($B4160="","",Тех_Движение!$F$4157)</f>
        <v/>
      </c>
      <c r="F4160" s="21" t="str">
        <f>IF($B4160="","",SUMIFS($E$5:$E4159,$C$5:$C4159,$C4160))</f>
        <v/>
      </c>
      <c r="G4160" s="21" t="str">
        <f>IF($B4160="","",MAX(0,$E4160-MAX(0,SUMIFS(Тех_Движение!$G$2:$G$5111,Тех_Движение!$D$2:$D$5111,$C4160,Тех_Движение!$B$2:$B$5111,"&lt;="&amp;Настройки!$B$5-1)-$F4160)))</f>
        <v/>
      </c>
      <c r="H4160" s="21" t="str">
        <f>IF($B4160="","",IF(AND($D4160&gt;=Настройки!$B$5,$D4160&lt;=Настройки!$B$6),$E4160,0))</f>
        <v/>
      </c>
      <c r="I4160" s="21" t="str">
        <f t="shared" si="192"/>
        <v/>
      </c>
      <c r="J4160" s="21" t="str">
        <f>IF($B4160="","",MAX(0,$E4160-MAX(0,SUMIFS(Тех_Движение!$G$2:$G$5111,Тех_Движение!$D$2:$D$5111,$C4160,Тех_Движение!$B$2:$B$5111,"&lt;="&amp;Настройки!$B$6)-$F4160)))</f>
        <v/>
      </c>
      <c r="K4160" s="21" t="e">
        <f>IF(OR($B4160="",K$3&lt;$D4160+Настройки!$B$7),0,MAX(0,$E4160-MAX(0,SUMIFS(Тех_Движение!$G$2:$G$5111,Тех_Движение!$D$2:$D$5111,$C4160,Тех_Движение!$B$2:$B$5111,"&lt;="&amp;K$3)-$F4160)))</f>
        <v>#VALUE!</v>
      </c>
      <c r="L4160" s="21" t="e">
        <f>IF(OR($B4160="",L$3&lt;$D4160+Настройки!$B$7),0,MAX(0,$E4160-MAX(0,SUMIFS(Тех_Движение!$G$2:$G$5111,Тех_Движение!$D$2:$D$5111,$C4160,Тех_Движение!$B$2:$B$5111,"&lt;="&amp;L$3)-$F4160)))</f>
        <v>#VALUE!</v>
      </c>
      <c r="M4160" s="21" t="e">
        <f>IF(OR($B4160="",M$3&lt;$D4160+Настройки!$B$7),0,MAX(0,$E4160-MAX(0,SUMIFS(Тех_Движение!$G$2:$G$5111,Тех_Движение!$D$2:$D$5111,$C4160,Тех_Движение!$B$2:$B$5111,"&lt;="&amp;M$3)-$F4160)))</f>
        <v>#VALUE!</v>
      </c>
      <c r="N4160" s="21" t="e">
        <f>IF(OR($B4160="",N$3&lt;$D4160+Настройки!$B$7),0,MAX(0,$E4160-MAX(0,SUMIFS(Тех_Движение!$G$2:$G$5111,Тех_Движение!$D$2:$D$5111,$C4160,Тех_Движение!$B$2:$B$5111,"&lt;="&amp;N$3)-$F4160)))</f>
        <v>#VALUE!</v>
      </c>
      <c r="O4160" s="21" t="e">
        <f>IF(OR($B4160="",O$3&lt;$D4160+Настройки!$B$7),0,MAX(0,$E4160-MAX(0,SUMIFS(Тех_Движение!$G$2:$G$5111,Тех_Движение!$D$2:$D$5111,$C4160,Тех_Движение!$B$2:$B$5111,"&lt;="&amp;O$3)-$F4160)))</f>
        <v>#VALUE!</v>
      </c>
      <c r="P4160" s="21" t="e">
        <f>IF(OR($B4160="",P$3&lt;$D4160+Настройки!$B$7),0,MAX(0,$E4160-MAX(0,SUMIFS(Тех_Движение!$G$2:$G$5111,Тех_Движение!$D$2:$D$5111,$C4160,Тех_Движение!$B$2:$B$5111,"&lt;="&amp;P$3)-$F4160)))</f>
        <v>#VALUE!</v>
      </c>
      <c r="Q4160" s="21" t="e">
        <f>IF(OR($B4160="",Q$3&lt;$D4160+Настройки!$B$7),0,MAX(0,$E4160-MAX(0,SUMIFS(Тех_Движение!$G$2:$G$5111,Тех_Движение!$D$2:$D$5111,$C4160,Тех_Движение!$B$2:$B$5111,"&lt;="&amp;Q$3)-$F4160)))</f>
        <v>#VALUE!</v>
      </c>
      <c r="R4160" s="21" t="str">
        <f t="shared" si="193"/>
        <v/>
      </c>
      <c r="S4160" s="23" t="str">
        <f>IF($B4160="","",VLOOKUP($C4160,Настройки!$A$11:$L$17,9,FALSE))</f>
        <v/>
      </c>
      <c r="T4160" s="23" t="str">
        <f t="shared" si="194"/>
        <v/>
      </c>
    </row>
    <row r="4161" spans="1:20" x14ac:dyDescent="0.3">
      <c r="A4161" s="20">
        <f>Тех_Движение!$A$4158</f>
        <v>4157</v>
      </c>
      <c r="B4161" s="20" t="str">
        <f>IF(Тех_Движение!$F$4158&gt;0,Тех_Движение!$I$4158,"")</f>
        <v/>
      </c>
      <c r="C4161" s="20" t="str">
        <f>IF($B4161="","",Тех_Движение!$D$4158)</f>
        <v/>
      </c>
      <c r="D4161" s="9" t="str">
        <f>IF($B4161="","",Тех_Движение!$B$4158)</f>
        <v/>
      </c>
      <c r="E4161" s="21" t="str">
        <f>IF($B4161="","",Тех_Движение!$F$4158)</f>
        <v/>
      </c>
      <c r="F4161" s="21" t="str">
        <f>IF($B4161="","",SUMIFS($E$5:$E4160,$C$5:$C4160,$C4161))</f>
        <v/>
      </c>
      <c r="G4161" s="21" t="str">
        <f>IF($B4161="","",MAX(0,$E4161-MAX(0,SUMIFS(Тех_Движение!$G$2:$G$5111,Тех_Движение!$D$2:$D$5111,$C4161,Тех_Движение!$B$2:$B$5111,"&lt;="&amp;Настройки!$B$5-1)-$F4161)))</f>
        <v/>
      </c>
      <c r="H4161" s="21" t="str">
        <f>IF($B4161="","",IF(AND($D4161&gt;=Настройки!$B$5,$D4161&lt;=Настройки!$B$6),$E4161,0))</f>
        <v/>
      </c>
      <c r="I4161" s="21" t="str">
        <f t="shared" si="192"/>
        <v/>
      </c>
      <c r="J4161" s="21" t="str">
        <f>IF($B4161="","",MAX(0,$E4161-MAX(0,SUMIFS(Тех_Движение!$G$2:$G$5111,Тех_Движение!$D$2:$D$5111,$C4161,Тех_Движение!$B$2:$B$5111,"&lt;="&amp;Настройки!$B$6)-$F4161)))</f>
        <v/>
      </c>
      <c r="K4161" s="21" t="e">
        <f>IF(OR($B4161="",K$3&lt;$D4161+Настройки!$B$7),0,MAX(0,$E4161-MAX(0,SUMIFS(Тех_Движение!$G$2:$G$5111,Тех_Движение!$D$2:$D$5111,$C4161,Тех_Движение!$B$2:$B$5111,"&lt;="&amp;K$3)-$F4161)))</f>
        <v>#VALUE!</v>
      </c>
      <c r="L4161" s="21" t="e">
        <f>IF(OR($B4161="",L$3&lt;$D4161+Настройки!$B$7),0,MAX(0,$E4161-MAX(0,SUMIFS(Тех_Движение!$G$2:$G$5111,Тех_Движение!$D$2:$D$5111,$C4161,Тех_Движение!$B$2:$B$5111,"&lt;="&amp;L$3)-$F4161)))</f>
        <v>#VALUE!</v>
      </c>
      <c r="M4161" s="21" t="e">
        <f>IF(OR($B4161="",M$3&lt;$D4161+Настройки!$B$7),0,MAX(0,$E4161-MAX(0,SUMIFS(Тех_Движение!$G$2:$G$5111,Тех_Движение!$D$2:$D$5111,$C4161,Тех_Движение!$B$2:$B$5111,"&lt;="&amp;M$3)-$F4161)))</f>
        <v>#VALUE!</v>
      </c>
      <c r="N4161" s="21" t="e">
        <f>IF(OR($B4161="",N$3&lt;$D4161+Настройки!$B$7),0,MAX(0,$E4161-MAX(0,SUMIFS(Тех_Движение!$G$2:$G$5111,Тех_Движение!$D$2:$D$5111,$C4161,Тех_Движение!$B$2:$B$5111,"&lt;="&amp;N$3)-$F4161)))</f>
        <v>#VALUE!</v>
      </c>
      <c r="O4161" s="21" t="e">
        <f>IF(OR($B4161="",O$3&lt;$D4161+Настройки!$B$7),0,MAX(0,$E4161-MAX(0,SUMIFS(Тех_Движение!$G$2:$G$5111,Тех_Движение!$D$2:$D$5111,$C4161,Тех_Движение!$B$2:$B$5111,"&lt;="&amp;O$3)-$F4161)))</f>
        <v>#VALUE!</v>
      </c>
      <c r="P4161" s="21" t="e">
        <f>IF(OR($B4161="",P$3&lt;$D4161+Настройки!$B$7),0,MAX(0,$E4161-MAX(0,SUMIFS(Тех_Движение!$G$2:$G$5111,Тех_Движение!$D$2:$D$5111,$C4161,Тех_Движение!$B$2:$B$5111,"&lt;="&amp;P$3)-$F4161)))</f>
        <v>#VALUE!</v>
      </c>
      <c r="Q4161" s="21" t="e">
        <f>IF(OR($B4161="",Q$3&lt;$D4161+Настройки!$B$7),0,MAX(0,$E4161-MAX(0,SUMIFS(Тех_Движение!$G$2:$G$5111,Тех_Движение!$D$2:$D$5111,$C4161,Тех_Движение!$B$2:$B$5111,"&lt;="&amp;Q$3)-$F4161)))</f>
        <v>#VALUE!</v>
      </c>
      <c r="R4161" s="21" t="str">
        <f t="shared" si="193"/>
        <v/>
      </c>
      <c r="S4161" s="23" t="str">
        <f>IF($B4161="","",VLOOKUP($C4161,Настройки!$A$11:$L$17,9,FALSE))</f>
        <v/>
      </c>
      <c r="T4161" s="23" t="str">
        <f t="shared" si="194"/>
        <v/>
      </c>
    </row>
    <row r="4162" spans="1:20" x14ac:dyDescent="0.3">
      <c r="A4162" s="20">
        <f>Тех_Движение!$A$4159</f>
        <v>4158</v>
      </c>
      <c r="B4162" s="20" t="str">
        <f>IF(Тех_Движение!$F$4159&gt;0,Тех_Движение!$I$4159,"")</f>
        <v/>
      </c>
      <c r="C4162" s="20" t="str">
        <f>IF($B4162="","",Тех_Движение!$D$4159)</f>
        <v/>
      </c>
      <c r="D4162" s="9" t="str">
        <f>IF($B4162="","",Тех_Движение!$B$4159)</f>
        <v/>
      </c>
      <c r="E4162" s="21" t="str">
        <f>IF($B4162="","",Тех_Движение!$F$4159)</f>
        <v/>
      </c>
      <c r="F4162" s="21" t="str">
        <f>IF($B4162="","",SUMIFS($E$5:$E4161,$C$5:$C4161,$C4162))</f>
        <v/>
      </c>
      <c r="G4162" s="21" t="str">
        <f>IF($B4162="","",MAX(0,$E4162-MAX(0,SUMIFS(Тех_Движение!$G$2:$G$5111,Тех_Движение!$D$2:$D$5111,$C4162,Тех_Движение!$B$2:$B$5111,"&lt;="&amp;Настройки!$B$5-1)-$F4162)))</f>
        <v/>
      </c>
      <c r="H4162" s="21" t="str">
        <f>IF($B4162="","",IF(AND($D4162&gt;=Настройки!$B$5,$D4162&lt;=Настройки!$B$6),$E4162,0))</f>
        <v/>
      </c>
      <c r="I4162" s="21" t="str">
        <f t="shared" si="192"/>
        <v/>
      </c>
      <c r="J4162" s="21" t="str">
        <f>IF($B4162="","",MAX(0,$E4162-MAX(0,SUMIFS(Тех_Движение!$G$2:$G$5111,Тех_Движение!$D$2:$D$5111,$C4162,Тех_Движение!$B$2:$B$5111,"&lt;="&amp;Настройки!$B$6)-$F4162)))</f>
        <v/>
      </c>
      <c r="K4162" s="21" t="e">
        <f>IF(OR($B4162="",K$3&lt;$D4162+Настройки!$B$7),0,MAX(0,$E4162-MAX(0,SUMIFS(Тех_Движение!$G$2:$G$5111,Тех_Движение!$D$2:$D$5111,$C4162,Тех_Движение!$B$2:$B$5111,"&lt;="&amp;K$3)-$F4162)))</f>
        <v>#VALUE!</v>
      </c>
      <c r="L4162" s="21" t="e">
        <f>IF(OR($B4162="",L$3&lt;$D4162+Настройки!$B$7),0,MAX(0,$E4162-MAX(0,SUMIFS(Тех_Движение!$G$2:$G$5111,Тех_Движение!$D$2:$D$5111,$C4162,Тех_Движение!$B$2:$B$5111,"&lt;="&amp;L$3)-$F4162)))</f>
        <v>#VALUE!</v>
      </c>
      <c r="M4162" s="21" t="e">
        <f>IF(OR($B4162="",M$3&lt;$D4162+Настройки!$B$7),0,MAX(0,$E4162-MAX(0,SUMIFS(Тех_Движение!$G$2:$G$5111,Тех_Движение!$D$2:$D$5111,$C4162,Тех_Движение!$B$2:$B$5111,"&lt;="&amp;M$3)-$F4162)))</f>
        <v>#VALUE!</v>
      </c>
      <c r="N4162" s="21" t="e">
        <f>IF(OR($B4162="",N$3&lt;$D4162+Настройки!$B$7),0,MAX(0,$E4162-MAX(0,SUMIFS(Тех_Движение!$G$2:$G$5111,Тех_Движение!$D$2:$D$5111,$C4162,Тех_Движение!$B$2:$B$5111,"&lt;="&amp;N$3)-$F4162)))</f>
        <v>#VALUE!</v>
      </c>
      <c r="O4162" s="21" t="e">
        <f>IF(OR($B4162="",O$3&lt;$D4162+Настройки!$B$7),0,MAX(0,$E4162-MAX(0,SUMIFS(Тех_Движение!$G$2:$G$5111,Тех_Движение!$D$2:$D$5111,$C4162,Тех_Движение!$B$2:$B$5111,"&lt;="&amp;O$3)-$F4162)))</f>
        <v>#VALUE!</v>
      </c>
      <c r="P4162" s="21" t="e">
        <f>IF(OR($B4162="",P$3&lt;$D4162+Настройки!$B$7),0,MAX(0,$E4162-MAX(0,SUMIFS(Тех_Движение!$G$2:$G$5111,Тех_Движение!$D$2:$D$5111,$C4162,Тех_Движение!$B$2:$B$5111,"&lt;="&amp;P$3)-$F4162)))</f>
        <v>#VALUE!</v>
      </c>
      <c r="Q4162" s="21" t="e">
        <f>IF(OR($B4162="",Q$3&lt;$D4162+Настройки!$B$7),0,MAX(0,$E4162-MAX(0,SUMIFS(Тех_Движение!$G$2:$G$5111,Тех_Движение!$D$2:$D$5111,$C4162,Тех_Движение!$B$2:$B$5111,"&lt;="&amp;Q$3)-$F4162)))</f>
        <v>#VALUE!</v>
      </c>
      <c r="R4162" s="21" t="str">
        <f t="shared" si="193"/>
        <v/>
      </c>
      <c r="S4162" s="23" t="str">
        <f>IF($B4162="","",VLOOKUP($C4162,Настройки!$A$11:$L$17,9,FALSE))</f>
        <v/>
      </c>
      <c r="T4162" s="23" t="str">
        <f t="shared" si="194"/>
        <v/>
      </c>
    </row>
    <row r="4163" spans="1:20" x14ac:dyDescent="0.3">
      <c r="A4163" s="20">
        <f>Тех_Движение!$A$4160</f>
        <v>4159</v>
      </c>
      <c r="B4163" s="20" t="str">
        <f>IF(Тех_Движение!$F$4160&gt;0,Тех_Движение!$I$4160,"")</f>
        <v/>
      </c>
      <c r="C4163" s="20" t="str">
        <f>IF($B4163="","",Тех_Движение!$D$4160)</f>
        <v/>
      </c>
      <c r="D4163" s="9" t="str">
        <f>IF($B4163="","",Тех_Движение!$B$4160)</f>
        <v/>
      </c>
      <c r="E4163" s="21" t="str">
        <f>IF($B4163="","",Тех_Движение!$F$4160)</f>
        <v/>
      </c>
      <c r="F4163" s="21" t="str">
        <f>IF($B4163="","",SUMIFS($E$5:$E4162,$C$5:$C4162,$C4163))</f>
        <v/>
      </c>
      <c r="G4163" s="21" t="str">
        <f>IF($B4163="","",MAX(0,$E4163-MAX(0,SUMIFS(Тех_Движение!$G$2:$G$5111,Тех_Движение!$D$2:$D$5111,$C4163,Тех_Движение!$B$2:$B$5111,"&lt;="&amp;Настройки!$B$5-1)-$F4163)))</f>
        <v/>
      </c>
      <c r="H4163" s="21" t="str">
        <f>IF($B4163="","",IF(AND($D4163&gt;=Настройки!$B$5,$D4163&lt;=Настройки!$B$6),$E4163,0))</f>
        <v/>
      </c>
      <c r="I4163" s="21" t="str">
        <f t="shared" si="192"/>
        <v/>
      </c>
      <c r="J4163" s="21" t="str">
        <f>IF($B4163="","",MAX(0,$E4163-MAX(0,SUMIFS(Тех_Движение!$G$2:$G$5111,Тех_Движение!$D$2:$D$5111,$C4163,Тех_Движение!$B$2:$B$5111,"&lt;="&amp;Настройки!$B$6)-$F4163)))</f>
        <v/>
      </c>
      <c r="K4163" s="21" t="e">
        <f>IF(OR($B4163="",K$3&lt;$D4163+Настройки!$B$7),0,MAX(0,$E4163-MAX(0,SUMIFS(Тех_Движение!$G$2:$G$5111,Тех_Движение!$D$2:$D$5111,$C4163,Тех_Движение!$B$2:$B$5111,"&lt;="&amp;K$3)-$F4163)))</f>
        <v>#VALUE!</v>
      </c>
      <c r="L4163" s="21" t="e">
        <f>IF(OR($B4163="",L$3&lt;$D4163+Настройки!$B$7),0,MAX(0,$E4163-MAX(0,SUMIFS(Тех_Движение!$G$2:$G$5111,Тех_Движение!$D$2:$D$5111,$C4163,Тех_Движение!$B$2:$B$5111,"&lt;="&amp;L$3)-$F4163)))</f>
        <v>#VALUE!</v>
      </c>
      <c r="M4163" s="21" t="e">
        <f>IF(OR($B4163="",M$3&lt;$D4163+Настройки!$B$7),0,MAX(0,$E4163-MAX(0,SUMIFS(Тех_Движение!$G$2:$G$5111,Тех_Движение!$D$2:$D$5111,$C4163,Тех_Движение!$B$2:$B$5111,"&lt;="&amp;M$3)-$F4163)))</f>
        <v>#VALUE!</v>
      </c>
      <c r="N4163" s="21" t="e">
        <f>IF(OR($B4163="",N$3&lt;$D4163+Настройки!$B$7),0,MAX(0,$E4163-MAX(0,SUMIFS(Тех_Движение!$G$2:$G$5111,Тех_Движение!$D$2:$D$5111,$C4163,Тех_Движение!$B$2:$B$5111,"&lt;="&amp;N$3)-$F4163)))</f>
        <v>#VALUE!</v>
      </c>
      <c r="O4163" s="21" t="e">
        <f>IF(OR($B4163="",O$3&lt;$D4163+Настройки!$B$7),0,MAX(0,$E4163-MAX(0,SUMIFS(Тех_Движение!$G$2:$G$5111,Тех_Движение!$D$2:$D$5111,$C4163,Тех_Движение!$B$2:$B$5111,"&lt;="&amp;O$3)-$F4163)))</f>
        <v>#VALUE!</v>
      </c>
      <c r="P4163" s="21" t="e">
        <f>IF(OR($B4163="",P$3&lt;$D4163+Настройки!$B$7),0,MAX(0,$E4163-MAX(0,SUMIFS(Тех_Движение!$G$2:$G$5111,Тех_Движение!$D$2:$D$5111,$C4163,Тех_Движение!$B$2:$B$5111,"&lt;="&amp;P$3)-$F4163)))</f>
        <v>#VALUE!</v>
      </c>
      <c r="Q4163" s="21" t="e">
        <f>IF(OR($B4163="",Q$3&lt;$D4163+Настройки!$B$7),0,MAX(0,$E4163-MAX(0,SUMIFS(Тех_Движение!$G$2:$G$5111,Тех_Движение!$D$2:$D$5111,$C4163,Тех_Движение!$B$2:$B$5111,"&lt;="&amp;Q$3)-$F4163)))</f>
        <v>#VALUE!</v>
      </c>
      <c r="R4163" s="21" t="str">
        <f t="shared" si="193"/>
        <v/>
      </c>
      <c r="S4163" s="23" t="str">
        <f>IF($B4163="","",VLOOKUP($C4163,Настройки!$A$11:$L$17,9,FALSE))</f>
        <v/>
      </c>
      <c r="T4163" s="23" t="str">
        <f t="shared" si="194"/>
        <v/>
      </c>
    </row>
    <row r="4164" spans="1:20" x14ac:dyDescent="0.3">
      <c r="A4164" s="20">
        <f>Тех_Движение!$A$4161</f>
        <v>4160</v>
      </c>
      <c r="B4164" s="20" t="str">
        <f>IF(Тех_Движение!$F$4161&gt;0,Тех_Движение!$I$4161,"")</f>
        <v/>
      </c>
      <c r="C4164" s="20" t="str">
        <f>IF($B4164="","",Тех_Движение!$D$4161)</f>
        <v/>
      </c>
      <c r="D4164" s="9" t="str">
        <f>IF($B4164="","",Тех_Движение!$B$4161)</f>
        <v/>
      </c>
      <c r="E4164" s="21" t="str">
        <f>IF($B4164="","",Тех_Движение!$F$4161)</f>
        <v/>
      </c>
      <c r="F4164" s="21" t="str">
        <f>IF($B4164="","",SUMIFS($E$5:$E4163,$C$5:$C4163,$C4164))</f>
        <v/>
      </c>
      <c r="G4164" s="21" t="str">
        <f>IF($B4164="","",MAX(0,$E4164-MAX(0,SUMIFS(Тех_Движение!$G$2:$G$5111,Тех_Движение!$D$2:$D$5111,$C4164,Тех_Движение!$B$2:$B$5111,"&lt;="&amp;Настройки!$B$5-1)-$F4164)))</f>
        <v/>
      </c>
      <c r="H4164" s="21" t="str">
        <f>IF($B4164="","",IF(AND($D4164&gt;=Настройки!$B$5,$D4164&lt;=Настройки!$B$6),$E4164,0))</f>
        <v/>
      </c>
      <c r="I4164" s="21" t="str">
        <f t="shared" si="192"/>
        <v/>
      </c>
      <c r="J4164" s="21" t="str">
        <f>IF($B4164="","",MAX(0,$E4164-MAX(0,SUMIFS(Тех_Движение!$G$2:$G$5111,Тех_Движение!$D$2:$D$5111,$C4164,Тех_Движение!$B$2:$B$5111,"&lt;="&amp;Настройки!$B$6)-$F4164)))</f>
        <v/>
      </c>
      <c r="K4164" s="21" t="e">
        <f>IF(OR($B4164="",K$3&lt;$D4164+Настройки!$B$7),0,MAX(0,$E4164-MAX(0,SUMIFS(Тех_Движение!$G$2:$G$5111,Тех_Движение!$D$2:$D$5111,$C4164,Тех_Движение!$B$2:$B$5111,"&lt;="&amp;K$3)-$F4164)))</f>
        <v>#VALUE!</v>
      </c>
      <c r="L4164" s="21" t="e">
        <f>IF(OR($B4164="",L$3&lt;$D4164+Настройки!$B$7),0,MAX(0,$E4164-MAX(0,SUMIFS(Тех_Движение!$G$2:$G$5111,Тех_Движение!$D$2:$D$5111,$C4164,Тех_Движение!$B$2:$B$5111,"&lt;="&amp;L$3)-$F4164)))</f>
        <v>#VALUE!</v>
      </c>
      <c r="M4164" s="21" t="e">
        <f>IF(OR($B4164="",M$3&lt;$D4164+Настройки!$B$7),0,MAX(0,$E4164-MAX(0,SUMIFS(Тех_Движение!$G$2:$G$5111,Тех_Движение!$D$2:$D$5111,$C4164,Тех_Движение!$B$2:$B$5111,"&lt;="&amp;M$3)-$F4164)))</f>
        <v>#VALUE!</v>
      </c>
      <c r="N4164" s="21" t="e">
        <f>IF(OR($B4164="",N$3&lt;$D4164+Настройки!$B$7),0,MAX(0,$E4164-MAX(0,SUMIFS(Тех_Движение!$G$2:$G$5111,Тех_Движение!$D$2:$D$5111,$C4164,Тех_Движение!$B$2:$B$5111,"&lt;="&amp;N$3)-$F4164)))</f>
        <v>#VALUE!</v>
      </c>
      <c r="O4164" s="21" t="e">
        <f>IF(OR($B4164="",O$3&lt;$D4164+Настройки!$B$7),0,MAX(0,$E4164-MAX(0,SUMIFS(Тех_Движение!$G$2:$G$5111,Тех_Движение!$D$2:$D$5111,$C4164,Тех_Движение!$B$2:$B$5111,"&lt;="&amp;O$3)-$F4164)))</f>
        <v>#VALUE!</v>
      </c>
      <c r="P4164" s="21" t="e">
        <f>IF(OR($B4164="",P$3&lt;$D4164+Настройки!$B$7),0,MAX(0,$E4164-MAX(0,SUMIFS(Тех_Движение!$G$2:$G$5111,Тех_Движение!$D$2:$D$5111,$C4164,Тех_Движение!$B$2:$B$5111,"&lt;="&amp;P$3)-$F4164)))</f>
        <v>#VALUE!</v>
      </c>
      <c r="Q4164" s="21" t="e">
        <f>IF(OR($B4164="",Q$3&lt;$D4164+Настройки!$B$7),0,MAX(0,$E4164-MAX(0,SUMIFS(Тех_Движение!$G$2:$G$5111,Тех_Движение!$D$2:$D$5111,$C4164,Тех_Движение!$B$2:$B$5111,"&lt;="&amp;Q$3)-$F4164)))</f>
        <v>#VALUE!</v>
      </c>
      <c r="R4164" s="21" t="str">
        <f t="shared" si="193"/>
        <v/>
      </c>
      <c r="S4164" s="23" t="str">
        <f>IF($B4164="","",VLOOKUP($C4164,Настройки!$A$11:$L$17,9,FALSE))</f>
        <v/>
      </c>
      <c r="T4164" s="23" t="str">
        <f t="shared" si="194"/>
        <v/>
      </c>
    </row>
    <row r="4165" spans="1:20" x14ac:dyDescent="0.3">
      <c r="A4165" s="20">
        <f>Тех_Движение!$A$4162</f>
        <v>4161</v>
      </c>
      <c r="B4165" s="20" t="str">
        <f>IF(Тех_Движение!$F$4162&gt;0,Тех_Движение!$I$4162,"")</f>
        <v/>
      </c>
      <c r="C4165" s="20" t="str">
        <f>IF($B4165="","",Тех_Движение!$D$4162)</f>
        <v/>
      </c>
      <c r="D4165" s="9" t="str">
        <f>IF($B4165="","",Тех_Движение!$B$4162)</f>
        <v/>
      </c>
      <c r="E4165" s="21" t="str">
        <f>IF($B4165="","",Тех_Движение!$F$4162)</f>
        <v/>
      </c>
      <c r="F4165" s="21" t="str">
        <f>IF($B4165="","",SUMIFS($E$5:$E4164,$C$5:$C4164,$C4165))</f>
        <v/>
      </c>
      <c r="G4165" s="21" t="str">
        <f>IF($B4165="","",MAX(0,$E4165-MAX(0,SUMIFS(Тех_Движение!$G$2:$G$5111,Тех_Движение!$D$2:$D$5111,$C4165,Тех_Движение!$B$2:$B$5111,"&lt;="&amp;Настройки!$B$5-1)-$F4165)))</f>
        <v/>
      </c>
      <c r="H4165" s="21" t="str">
        <f>IF($B4165="","",IF(AND($D4165&gt;=Настройки!$B$5,$D4165&lt;=Настройки!$B$6),$E4165,0))</f>
        <v/>
      </c>
      <c r="I4165" s="21" t="str">
        <f t="shared" ref="I4165:I4228" si="195">IF($B4165="","",$G4165+$H4165-$J4165)</f>
        <v/>
      </c>
      <c r="J4165" s="21" t="str">
        <f>IF($B4165="","",MAX(0,$E4165-MAX(0,SUMIFS(Тех_Движение!$G$2:$G$5111,Тех_Движение!$D$2:$D$5111,$C4165,Тех_Движение!$B$2:$B$5111,"&lt;="&amp;Настройки!$B$6)-$F4165)))</f>
        <v/>
      </c>
      <c r="K4165" s="21" t="e">
        <f>IF(OR($B4165="",K$3&lt;$D4165+Настройки!$B$7),0,MAX(0,$E4165-MAX(0,SUMIFS(Тех_Движение!$G$2:$G$5111,Тех_Движение!$D$2:$D$5111,$C4165,Тех_Движение!$B$2:$B$5111,"&lt;="&amp;K$3)-$F4165)))</f>
        <v>#VALUE!</v>
      </c>
      <c r="L4165" s="21" t="e">
        <f>IF(OR($B4165="",L$3&lt;$D4165+Настройки!$B$7),0,MAX(0,$E4165-MAX(0,SUMIFS(Тех_Движение!$G$2:$G$5111,Тех_Движение!$D$2:$D$5111,$C4165,Тех_Движение!$B$2:$B$5111,"&lt;="&amp;L$3)-$F4165)))</f>
        <v>#VALUE!</v>
      </c>
      <c r="M4165" s="21" t="e">
        <f>IF(OR($B4165="",M$3&lt;$D4165+Настройки!$B$7),0,MAX(0,$E4165-MAX(0,SUMIFS(Тех_Движение!$G$2:$G$5111,Тех_Движение!$D$2:$D$5111,$C4165,Тех_Движение!$B$2:$B$5111,"&lt;="&amp;M$3)-$F4165)))</f>
        <v>#VALUE!</v>
      </c>
      <c r="N4165" s="21" t="e">
        <f>IF(OR($B4165="",N$3&lt;$D4165+Настройки!$B$7),0,MAX(0,$E4165-MAX(0,SUMIFS(Тех_Движение!$G$2:$G$5111,Тех_Движение!$D$2:$D$5111,$C4165,Тех_Движение!$B$2:$B$5111,"&lt;="&amp;N$3)-$F4165)))</f>
        <v>#VALUE!</v>
      </c>
      <c r="O4165" s="21" t="e">
        <f>IF(OR($B4165="",O$3&lt;$D4165+Настройки!$B$7),0,MAX(0,$E4165-MAX(0,SUMIFS(Тех_Движение!$G$2:$G$5111,Тех_Движение!$D$2:$D$5111,$C4165,Тех_Движение!$B$2:$B$5111,"&lt;="&amp;O$3)-$F4165)))</f>
        <v>#VALUE!</v>
      </c>
      <c r="P4165" s="21" t="e">
        <f>IF(OR($B4165="",P$3&lt;$D4165+Настройки!$B$7),0,MAX(0,$E4165-MAX(0,SUMIFS(Тех_Движение!$G$2:$G$5111,Тех_Движение!$D$2:$D$5111,$C4165,Тех_Движение!$B$2:$B$5111,"&lt;="&amp;P$3)-$F4165)))</f>
        <v>#VALUE!</v>
      </c>
      <c r="Q4165" s="21" t="e">
        <f>IF(OR($B4165="",Q$3&lt;$D4165+Настройки!$B$7),0,MAX(0,$E4165-MAX(0,SUMIFS(Тех_Движение!$G$2:$G$5111,Тех_Движение!$D$2:$D$5111,$C4165,Тех_Движение!$B$2:$B$5111,"&lt;="&amp;Q$3)-$F4165)))</f>
        <v>#VALUE!</v>
      </c>
      <c r="R4165" s="21" t="str">
        <f t="shared" ref="R4165:R4228" si="196">IF($B4165="","",SUM($K4165:$Q4165))</f>
        <v/>
      </c>
      <c r="S4165" s="23" t="str">
        <f>IF($B4165="","",VLOOKUP($C4165,Настройки!$A$11:$L$17,9,FALSE))</f>
        <v/>
      </c>
      <c r="T4165" s="23" t="str">
        <f t="shared" ref="T4165:T4228" si="197">IF($B4165="","",$R4165*$S4165)</f>
        <v/>
      </c>
    </row>
    <row r="4166" spans="1:20" x14ac:dyDescent="0.3">
      <c r="A4166" s="20">
        <f>Тех_Движение!$A$4163</f>
        <v>4162</v>
      </c>
      <c r="B4166" s="20" t="str">
        <f>IF(Тех_Движение!$F$4163&gt;0,Тех_Движение!$I$4163,"")</f>
        <v/>
      </c>
      <c r="C4166" s="20" t="str">
        <f>IF($B4166="","",Тех_Движение!$D$4163)</f>
        <v/>
      </c>
      <c r="D4166" s="9" t="str">
        <f>IF($B4166="","",Тех_Движение!$B$4163)</f>
        <v/>
      </c>
      <c r="E4166" s="21" t="str">
        <f>IF($B4166="","",Тех_Движение!$F$4163)</f>
        <v/>
      </c>
      <c r="F4166" s="21" t="str">
        <f>IF($B4166="","",SUMIFS($E$5:$E4165,$C$5:$C4165,$C4166))</f>
        <v/>
      </c>
      <c r="G4166" s="21" t="str">
        <f>IF($B4166="","",MAX(0,$E4166-MAX(0,SUMIFS(Тех_Движение!$G$2:$G$5111,Тех_Движение!$D$2:$D$5111,$C4166,Тех_Движение!$B$2:$B$5111,"&lt;="&amp;Настройки!$B$5-1)-$F4166)))</f>
        <v/>
      </c>
      <c r="H4166" s="21" t="str">
        <f>IF($B4166="","",IF(AND($D4166&gt;=Настройки!$B$5,$D4166&lt;=Настройки!$B$6),$E4166,0))</f>
        <v/>
      </c>
      <c r="I4166" s="21" t="str">
        <f t="shared" si="195"/>
        <v/>
      </c>
      <c r="J4166" s="21" t="str">
        <f>IF($B4166="","",MAX(0,$E4166-MAX(0,SUMIFS(Тех_Движение!$G$2:$G$5111,Тех_Движение!$D$2:$D$5111,$C4166,Тех_Движение!$B$2:$B$5111,"&lt;="&amp;Настройки!$B$6)-$F4166)))</f>
        <v/>
      </c>
      <c r="K4166" s="21" t="e">
        <f>IF(OR($B4166="",K$3&lt;$D4166+Настройки!$B$7),0,MAX(0,$E4166-MAX(0,SUMIFS(Тех_Движение!$G$2:$G$5111,Тех_Движение!$D$2:$D$5111,$C4166,Тех_Движение!$B$2:$B$5111,"&lt;="&amp;K$3)-$F4166)))</f>
        <v>#VALUE!</v>
      </c>
      <c r="L4166" s="21" t="e">
        <f>IF(OR($B4166="",L$3&lt;$D4166+Настройки!$B$7),0,MAX(0,$E4166-MAX(0,SUMIFS(Тех_Движение!$G$2:$G$5111,Тех_Движение!$D$2:$D$5111,$C4166,Тех_Движение!$B$2:$B$5111,"&lt;="&amp;L$3)-$F4166)))</f>
        <v>#VALUE!</v>
      </c>
      <c r="M4166" s="21" t="e">
        <f>IF(OR($B4166="",M$3&lt;$D4166+Настройки!$B$7),0,MAX(0,$E4166-MAX(0,SUMIFS(Тех_Движение!$G$2:$G$5111,Тех_Движение!$D$2:$D$5111,$C4166,Тех_Движение!$B$2:$B$5111,"&lt;="&amp;M$3)-$F4166)))</f>
        <v>#VALUE!</v>
      </c>
      <c r="N4166" s="21" t="e">
        <f>IF(OR($B4166="",N$3&lt;$D4166+Настройки!$B$7),0,MAX(0,$E4166-MAX(0,SUMIFS(Тех_Движение!$G$2:$G$5111,Тех_Движение!$D$2:$D$5111,$C4166,Тех_Движение!$B$2:$B$5111,"&lt;="&amp;N$3)-$F4166)))</f>
        <v>#VALUE!</v>
      </c>
      <c r="O4166" s="21" t="e">
        <f>IF(OR($B4166="",O$3&lt;$D4166+Настройки!$B$7),0,MAX(0,$E4166-MAX(0,SUMIFS(Тех_Движение!$G$2:$G$5111,Тех_Движение!$D$2:$D$5111,$C4166,Тех_Движение!$B$2:$B$5111,"&lt;="&amp;O$3)-$F4166)))</f>
        <v>#VALUE!</v>
      </c>
      <c r="P4166" s="21" t="e">
        <f>IF(OR($B4166="",P$3&lt;$D4166+Настройки!$B$7),0,MAX(0,$E4166-MAX(0,SUMIFS(Тех_Движение!$G$2:$G$5111,Тех_Движение!$D$2:$D$5111,$C4166,Тех_Движение!$B$2:$B$5111,"&lt;="&amp;P$3)-$F4166)))</f>
        <v>#VALUE!</v>
      </c>
      <c r="Q4166" s="21" t="e">
        <f>IF(OR($B4166="",Q$3&lt;$D4166+Настройки!$B$7),0,MAX(0,$E4166-MAX(0,SUMIFS(Тех_Движение!$G$2:$G$5111,Тех_Движение!$D$2:$D$5111,$C4166,Тех_Движение!$B$2:$B$5111,"&lt;="&amp;Q$3)-$F4166)))</f>
        <v>#VALUE!</v>
      </c>
      <c r="R4166" s="21" t="str">
        <f t="shared" si="196"/>
        <v/>
      </c>
      <c r="S4166" s="23" t="str">
        <f>IF($B4166="","",VLOOKUP($C4166,Настройки!$A$11:$L$17,9,FALSE))</f>
        <v/>
      </c>
      <c r="T4166" s="23" t="str">
        <f t="shared" si="197"/>
        <v/>
      </c>
    </row>
    <row r="4167" spans="1:20" x14ac:dyDescent="0.3">
      <c r="A4167" s="20">
        <f>Тех_Движение!$A$4164</f>
        <v>4163</v>
      </c>
      <c r="B4167" s="20" t="str">
        <f>IF(Тех_Движение!$F$4164&gt;0,Тех_Движение!$I$4164,"")</f>
        <v/>
      </c>
      <c r="C4167" s="20" t="str">
        <f>IF($B4167="","",Тех_Движение!$D$4164)</f>
        <v/>
      </c>
      <c r="D4167" s="9" t="str">
        <f>IF($B4167="","",Тех_Движение!$B$4164)</f>
        <v/>
      </c>
      <c r="E4167" s="21" t="str">
        <f>IF($B4167="","",Тех_Движение!$F$4164)</f>
        <v/>
      </c>
      <c r="F4167" s="21" t="str">
        <f>IF($B4167="","",SUMIFS($E$5:$E4166,$C$5:$C4166,$C4167))</f>
        <v/>
      </c>
      <c r="G4167" s="21" t="str">
        <f>IF($B4167="","",MAX(0,$E4167-MAX(0,SUMIFS(Тех_Движение!$G$2:$G$5111,Тех_Движение!$D$2:$D$5111,$C4167,Тех_Движение!$B$2:$B$5111,"&lt;="&amp;Настройки!$B$5-1)-$F4167)))</f>
        <v/>
      </c>
      <c r="H4167" s="21" t="str">
        <f>IF($B4167="","",IF(AND($D4167&gt;=Настройки!$B$5,$D4167&lt;=Настройки!$B$6),$E4167,0))</f>
        <v/>
      </c>
      <c r="I4167" s="21" t="str">
        <f t="shared" si="195"/>
        <v/>
      </c>
      <c r="J4167" s="21" t="str">
        <f>IF($B4167="","",MAX(0,$E4167-MAX(0,SUMIFS(Тех_Движение!$G$2:$G$5111,Тех_Движение!$D$2:$D$5111,$C4167,Тех_Движение!$B$2:$B$5111,"&lt;="&amp;Настройки!$B$6)-$F4167)))</f>
        <v/>
      </c>
      <c r="K4167" s="21" t="e">
        <f>IF(OR($B4167="",K$3&lt;$D4167+Настройки!$B$7),0,MAX(0,$E4167-MAX(0,SUMIFS(Тех_Движение!$G$2:$G$5111,Тех_Движение!$D$2:$D$5111,$C4167,Тех_Движение!$B$2:$B$5111,"&lt;="&amp;K$3)-$F4167)))</f>
        <v>#VALUE!</v>
      </c>
      <c r="L4167" s="21" t="e">
        <f>IF(OR($B4167="",L$3&lt;$D4167+Настройки!$B$7),0,MAX(0,$E4167-MAX(0,SUMIFS(Тех_Движение!$G$2:$G$5111,Тех_Движение!$D$2:$D$5111,$C4167,Тех_Движение!$B$2:$B$5111,"&lt;="&amp;L$3)-$F4167)))</f>
        <v>#VALUE!</v>
      </c>
      <c r="M4167" s="21" t="e">
        <f>IF(OR($B4167="",M$3&lt;$D4167+Настройки!$B$7),0,MAX(0,$E4167-MAX(0,SUMIFS(Тех_Движение!$G$2:$G$5111,Тех_Движение!$D$2:$D$5111,$C4167,Тех_Движение!$B$2:$B$5111,"&lt;="&amp;M$3)-$F4167)))</f>
        <v>#VALUE!</v>
      </c>
      <c r="N4167" s="21" t="e">
        <f>IF(OR($B4167="",N$3&lt;$D4167+Настройки!$B$7),0,MAX(0,$E4167-MAX(0,SUMIFS(Тех_Движение!$G$2:$G$5111,Тех_Движение!$D$2:$D$5111,$C4167,Тех_Движение!$B$2:$B$5111,"&lt;="&amp;N$3)-$F4167)))</f>
        <v>#VALUE!</v>
      </c>
      <c r="O4167" s="21" t="e">
        <f>IF(OR($B4167="",O$3&lt;$D4167+Настройки!$B$7),0,MAX(0,$E4167-MAX(0,SUMIFS(Тех_Движение!$G$2:$G$5111,Тех_Движение!$D$2:$D$5111,$C4167,Тех_Движение!$B$2:$B$5111,"&lt;="&amp;O$3)-$F4167)))</f>
        <v>#VALUE!</v>
      </c>
      <c r="P4167" s="21" t="e">
        <f>IF(OR($B4167="",P$3&lt;$D4167+Настройки!$B$7),0,MAX(0,$E4167-MAX(0,SUMIFS(Тех_Движение!$G$2:$G$5111,Тех_Движение!$D$2:$D$5111,$C4167,Тех_Движение!$B$2:$B$5111,"&lt;="&amp;P$3)-$F4167)))</f>
        <v>#VALUE!</v>
      </c>
      <c r="Q4167" s="21" t="e">
        <f>IF(OR($B4167="",Q$3&lt;$D4167+Настройки!$B$7),0,MAX(0,$E4167-MAX(0,SUMIFS(Тех_Движение!$G$2:$G$5111,Тех_Движение!$D$2:$D$5111,$C4167,Тех_Движение!$B$2:$B$5111,"&lt;="&amp;Q$3)-$F4167)))</f>
        <v>#VALUE!</v>
      </c>
      <c r="R4167" s="21" t="str">
        <f t="shared" si="196"/>
        <v/>
      </c>
      <c r="S4167" s="23" t="str">
        <f>IF($B4167="","",VLOOKUP($C4167,Настройки!$A$11:$L$17,9,FALSE))</f>
        <v/>
      </c>
      <c r="T4167" s="23" t="str">
        <f t="shared" si="197"/>
        <v/>
      </c>
    </row>
    <row r="4168" spans="1:20" x14ac:dyDescent="0.3">
      <c r="A4168" s="20">
        <f>Тех_Движение!$A$4165</f>
        <v>4164</v>
      </c>
      <c r="B4168" s="20" t="str">
        <f>IF(Тех_Движение!$F$4165&gt;0,Тех_Движение!$I$4165,"")</f>
        <v/>
      </c>
      <c r="C4168" s="20" t="str">
        <f>IF($B4168="","",Тех_Движение!$D$4165)</f>
        <v/>
      </c>
      <c r="D4168" s="9" t="str">
        <f>IF($B4168="","",Тех_Движение!$B$4165)</f>
        <v/>
      </c>
      <c r="E4168" s="21" t="str">
        <f>IF($B4168="","",Тех_Движение!$F$4165)</f>
        <v/>
      </c>
      <c r="F4168" s="21" t="str">
        <f>IF($B4168="","",SUMIFS($E$5:$E4167,$C$5:$C4167,$C4168))</f>
        <v/>
      </c>
      <c r="G4168" s="21" t="str">
        <f>IF($B4168="","",MAX(0,$E4168-MAX(0,SUMIFS(Тех_Движение!$G$2:$G$5111,Тех_Движение!$D$2:$D$5111,$C4168,Тех_Движение!$B$2:$B$5111,"&lt;="&amp;Настройки!$B$5-1)-$F4168)))</f>
        <v/>
      </c>
      <c r="H4168" s="21" t="str">
        <f>IF($B4168="","",IF(AND($D4168&gt;=Настройки!$B$5,$D4168&lt;=Настройки!$B$6),$E4168,0))</f>
        <v/>
      </c>
      <c r="I4168" s="21" t="str">
        <f t="shared" si="195"/>
        <v/>
      </c>
      <c r="J4168" s="21" t="str">
        <f>IF($B4168="","",MAX(0,$E4168-MAX(0,SUMIFS(Тех_Движение!$G$2:$G$5111,Тех_Движение!$D$2:$D$5111,$C4168,Тех_Движение!$B$2:$B$5111,"&lt;="&amp;Настройки!$B$6)-$F4168)))</f>
        <v/>
      </c>
      <c r="K4168" s="21" t="e">
        <f>IF(OR($B4168="",K$3&lt;$D4168+Настройки!$B$7),0,MAX(0,$E4168-MAX(0,SUMIFS(Тех_Движение!$G$2:$G$5111,Тех_Движение!$D$2:$D$5111,$C4168,Тех_Движение!$B$2:$B$5111,"&lt;="&amp;K$3)-$F4168)))</f>
        <v>#VALUE!</v>
      </c>
      <c r="L4168" s="21" t="e">
        <f>IF(OR($B4168="",L$3&lt;$D4168+Настройки!$B$7),0,MAX(0,$E4168-MAX(0,SUMIFS(Тех_Движение!$G$2:$G$5111,Тех_Движение!$D$2:$D$5111,$C4168,Тех_Движение!$B$2:$B$5111,"&lt;="&amp;L$3)-$F4168)))</f>
        <v>#VALUE!</v>
      </c>
      <c r="M4168" s="21" t="e">
        <f>IF(OR($B4168="",M$3&lt;$D4168+Настройки!$B$7),0,MAX(0,$E4168-MAX(0,SUMIFS(Тех_Движение!$G$2:$G$5111,Тех_Движение!$D$2:$D$5111,$C4168,Тех_Движение!$B$2:$B$5111,"&lt;="&amp;M$3)-$F4168)))</f>
        <v>#VALUE!</v>
      </c>
      <c r="N4168" s="21" t="e">
        <f>IF(OR($B4168="",N$3&lt;$D4168+Настройки!$B$7),0,MAX(0,$E4168-MAX(0,SUMIFS(Тех_Движение!$G$2:$G$5111,Тех_Движение!$D$2:$D$5111,$C4168,Тех_Движение!$B$2:$B$5111,"&lt;="&amp;N$3)-$F4168)))</f>
        <v>#VALUE!</v>
      </c>
      <c r="O4168" s="21" t="e">
        <f>IF(OR($B4168="",O$3&lt;$D4168+Настройки!$B$7),0,MAX(0,$E4168-MAX(0,SUMIFS(Тех_Движение!$G$2:$G$5111,Тех_Движение!$D$2:$D$5111,$C4168,Тех_Движение!$B$2:$B$5111,"&lt;="&amp;O$3)-$F4168)))</f>
        <v>#VALUE!</v>
      </c>
      <c r="P4168" s="21" t="e">
        <f>IF(OR($B4168="",P$3&lt;$D4168+Настройки!$B$7),0,MAX(0,$E4168-MAX(0,SUMIFS(Тех_Движение!$G$2:$G$5111,Тех_Движение!$D$2:$D$5111,$C4168,Тех_Движение!$B$2:$B$5111,"&lt;="&amp;P$3)-$F4168)))</f>
        <v>#VALUE!</v>
      </c>
      <c r="Q4168" s="21" t="e">
        <f>IF(OR($B4168="",Q$3&lt;$D4168+Настройки!$B$7),0,MAX(0,$E4168-MAX(0,SUMIFS(Тех_Движение!$G$2:$G$5111,Тех_Движение!$D$2:$D$5111,$C4168,Тех_Движение!$B$2:$B$5111,"&lt;="&amp;Q$3)-$F4168)))</f>
        <v>#VALUE!</v>
      </c>
      <c r="R4168" s="21" t="str">
        <f t="shared" si="196"/>
        <v/>
      </c>
      <c r="S4168" s="23" t="str">
        <f>IF($B4168="","",VLOOKUP($C4168,Настройки!$A$11:$L$17,9,FALSE))</f>
        <v/>
      </c>
      <c r="T4168" s="23" t="str">
        <f t="shared" si="197"/>
        <v/>
      </c>
    </row>
    <row r="4169" spans="1:20" x14ac:dyDescent="0.3">
      <c r="A4169" s="20">
        <f>Тех_Движение!$A$4166</f>
        <v>4165</v>
      </c>
      <c r="B4169" s="20" t="str">
        <f>IF(Тех_Движение!$F$4166&gt;0,Тех_Движение!$I$4166,"")</f>
        <v/>
      </c>
      <c r="C4169" s="20" t="str">
        <f>IF($B4169="","",Тех_Движение!$D$4166)</f>
        <v/>
      </c>
      <c r="D4169" s="9" t="str">
        <f>IF($B4169="","",Тех_Движение!$B$4166)</f>
        <v/>
      </c>
      <c r="E4169" s="21" t="str">
        <f>IF($B4169="","",Тех_Движение!$F$4166)</f>
        <v/>
      </c>
      <c r="F4169" s="21" t="str">
        <f>IF($B4169="","",SUMIFS($E$5:$E4168,$C$5:$C4168,$C4169))</f>
        <v/>
      </c>
      <c r="G4169" s="21" t="str">
        <f>IF($B4169="","",MAX(0,$E4169-MAX(0,SUMIFS(Тех_Движение!$G$2:$G$5111,Тех_Движение!$D$2:$D$5111,$C4169,Тех_Движение!$B$2:$B$5111,"&lt;="&amp;Настройки!$B$5-1)-$F4169)))</f>
        <v/>
      </c>
      <c r="H4169" s="21" t="str">
        <f>IF($B4169="","",IF(AND($D4169&gt;=Настройки!$B$5,$D4169&lt;=Настройки!$B$6),$E4169,0))</f>
        <v/>
      </c>
      <c r="I4169" s="21" t="str">
        <f t="shared" si="195"/>
        <v/>
      </c>
      <c r="J4169" s="21" t="str">
        <f>IF($B4169="","",MAX(0,$E4169-MAX(0,SUMIFS(Тех_Движение!$G$2:$G$5111,Тех_Движение!$D$2:$D$5111,$C4169,Тех_Движение!$B$2:$B$5111,"&lt;="&amp;Настройки!$B$6)-$F4169)))</f>
        <v/>
      </c>
      <c r="K4169" s="21" t="e">
        <f>IF(OR($B4169="",K$3&lt;$D4169+Настройки!$B$7),0,MAX(0,$E4169-MAX(0,SUMIFS(Тех_Движение!$G$2:$G$5111,Тех_Движение!$D$2:$D$5111,$C4169,Тех_Движение!$B$2:$B$5111,"&lt;="&amp;K$3)-$F4169)))</f>
        <v>#VALUE!</v>
      </c>
      <c r="L4169" s="21" t="e">
        <f>IF(OR($B4169="",L$3&lt;$D4169+Настройки!$B$7),0,MAX(0,$E4169-MAX(0,SUMIFS(Тех_Движение!$G$2:$G$5111,Тех_Движение!$D$2:$D$5111,$C4169,Тех_Движение!$B$2:$B$5111,"&lt;="&amp;L$3)-$F4169)))</f>
        <v>#VALUE!</v>
      </c>
      <c r="M4169" s="21" t="e">
        <f>IF(OR($B4169="",M$3&lt;$D4169+Настройки!$B$7),0,MAX(0,$E4169-MAX(0,SUMIFS(Тех_Движение!$G$2:$G$5111,Тех_Движение!$D$2:$D$5111,$C4169,Тех_Движение!$B$2:$B$5111,"&lt;="&amp;M$3)-$F4169)))</f>
        <v>#VALUE!</v>
      </c>
      <c r="N4169" s="21" t="e">
        <f>IF(OR($B4169="",N$3&lt;$D4169+Настройки!$B$7),0,MAX(0,$E4169-MAX(0,SUMIFS(Тех_Движение!$G$2:$G$5111,Тех_Движение!$D$2:$D$5111,$C4169,Тех_Движение!$B$2:$B$5111,"&lt;="&amp;N$3)-$F4169)))</f>
        <v>#VALUE!</v>
      </c>
      <c r="O4169" s="21" t="e">
        <f>IF(OR($B4169="",O$3&lt;$D4169+Настройки!$B$7),0,MAX(0,$E4169-MAX(0,SUMIFS(Тех_Движение!$G$2:$G$5111,Тех_Движение!$D$2:$D$5111,$C4169,Тех_Движение!$B$2:$B$5111,"&lt;="&amp;O$3)-$F4169)))</f>
        <v>#VALUE!</v>
      </c>
      <c r="P4169" s="21" t="e">
        <f>IF(OR($B4169="",P$3&lt;$D4169+Настройки!$B$7),0,MAX(0,$E4169-MAX(0,SUMIFS(Тех_Движение!$G$2:$G$5111,Тех_Движение!$D$2:$D$5111,$C4169,Тех_Движение!$B$2:$B$5111,"&lt;="&amp;P$3)-$F4169)))</f>
        <v>#VALUE!</v>
      </c>
      <c r="Q4169" s="21" t="e">
        <f>IF(OR($B4169="",Q$3&lt;$D4169+Настройки!$B$7),0,MAX(0,$E4169-MAX(0,SUMIFS(Тех_Движение!$G$2:$G$5111,Тех_Движение!$D$2:$D$5111,$C4169,Тех_Движение!$B$2:$B$5111,"&lt;="&amp;Q$3)-$F4169)))</f>
        <v>#VALUE!</v>
      </c>
      <c r="R4169" s="21" t="str">
        <f t="shared" si="196"/>
        <v/>
      </c>
      <c r="S4169" s="23" t="str">
        <f>IF($B4169="","",VLOOKUP($C4169,Настройки!$A$11:$L$17,9,FALSE))</f>
        <v/>
      </c>
      <c r="T4169" s="23" t="str">
        <f t="shared" si="197"/>
        <v/>
      </c>
    </row>
    <row r="4170" spans="1:20" x14ac:dyDescent="0.3">
      <c r="A4170" s="20">
        <f>Тех_Движение!$A$4167</f>
        <v>4166</v>
      </c>
      <c r="B4170" s="20" t="str">
        <f>IF(Тех_Движение!$F$4167&gt;0,Тех_Движение!$I$4167,"")</f>
        <v/>
      </c>
      <c r="C4170" s="20" t="str">
        <f>IF($B4170="","",Тех_Движение!$D$4167)</f>
        <v/>
      </c>
      <c r="D4170" s="9" t="str">
        <f>IF($B4170="","",Тех_Движение!$B$4167)</f>
        <v/>
      </c>
      <c r="E4170" s="21" t="str">
        <f>IF($B4170="","",Тех_Движение!$F$4167)</f>
        <v/>
      </c>
      <c r="F4170" s="21" t="str">
        <f>IF($B4170="","",SUMIFS($E$5:$E4169,$C$5:$C4169,$C4170))</f>
        <v/>
      </c>
      <c r="G4170" s="21" t="str">
        <f>IF($B4170="","",MAX(0,$E4170-MAX(0,SUMIFS(Тех_Движение!$G$2:$G$5111,Тех_Движение!$D$2:$D$5111,$C4170,Тех_Движение!$B$2:$B$5111,"&lt;="&amp;Настройки!$B$5-1)-$F4170)))</f>
        <v/>
      </c>
      <c r="H4170" s="21" t="str">
        <f>IF($B4170="","",IF(AND($D4170&gt;=Настройки!$B$5,$D4170&lt;=Настройки!$B$6),$E4170,0))</f>
        <v/>
      </c>
      <c r="I4170" s="21" t="str">
        <f t="shared" si="195"/>
        <v/>
      </c>
      <c r="J4170" s="21" t="str">
        <f>IF($B4170="","",MAX(0,$E4170-MAX(0,SUMIFS(Тех_Движение!$G$2:$G$5111,Тех_Движение!$D$2:$D$5111,$C4170,Тех_Движение!$B$2:$B$5111,"&lt;="&amp;Настройки!$B$6)-$F4170)))</f>
        <v/>
      </c>
      <c r="K4170" s="21" t="e">
        <f>IF(OR($B4170="",K$3&lt;$D4170+Настройки!$B$7),0,MAX(0,$E4170-MAX(0,SUMIFS(Тех_Движение!$G$2:$G$5111,Тех_Движение!$D$2:$D$5111,$C4170,Тех_Движение!$B$2:$B$5111,"&lt;="&amp;K$3)-$F4170)))</f>
        <v>#VALUE!</v>
      </c>
      <c r="L4170" s="21" t="e">
        <f>IF(OR($B4170="",L$3&lt;$D4170+Настройки!$B$7),0,MAX(0,$E4170-MAX(0,SUMIFS(Тех_Движение!$G$2:$G$5111,Тех_Движение!$D$2:$D$5111,$C4170,Тех_Движение!$B$2:$B$5111,"&lt;="&amp;L$3)-$F4170)))</f>
        <v>#VALUE!</v>
      </c>
      <c r="M4170" s="21" t="e">
        <f>IF(OR($B4170="",M$3&lt;$D4170+Настройки!$B$7),0,MAX(0,$E4170-MAX(0,SUMIFS(Тех_Движение!$G$2:$G$5111,Тех_Движение!$D$2:$D$5111,$C4170,Тех_Движение!$B$2:$B$5111,"&lt;="&amp;M$3)-$F4170)))</f>
        <v>#VALUE!</v>
      </c>
      <c r="N4170" s="21" t="e">
        <f>IF(OR($B4170="",N$3&lt;$D4170+Настройки!$B$7),0,MAX(0,$E4170-MAX(0,SUMIFS(Тех_Движение!$G$2:$G$5111,Тех_Движение!$D$2:$D$5111,$C4170,Тех_Движение!$B$2:$B$5111,"&lt;="&amp;N$3)-$F4170)))</f>
        <v>#VALUE!</v>
      </c>
      <c r="O4170" s="21" t="e">
        <f>IF(OR($B4170="",O$3&lt;$D4170+Настройки!$B$7),0,MAX(0,$E4170-MAX(0,SUMIFS(Тех_Движение!$G$2:$G$5111,Тех_Движение!$D$2:$D$5111,$C4170,Тех_Движение!$B$2:$B$5111,"&lt;="&amp;O$3)-$F4170)))</f>
        <v>#VALUE!</v>
      </c>
      <c r="P4170" s="21" t="e">
        <f>IF(OR($B4170="",P$3&lt;$D4170+Настройки!$B$7),0,MAX(0,$E4170-MAX(0,SUMIFS(Тех_Движение!$G$2:$G$5111,Тех_Движение!$D$2:$D$5111,$C4170,Тех_Движение!$B$2:$B$5111,"&lt;="&amp;P$3)-$F4170)))</f>
        <v>#VALUE!</v>
      </c>
      <c r="Q4170" s="21" t="e">
        <f>IF(OR($B4170="",Q$3&lt;$D4170+Настройки!$B$7),0,MAX(0,$E4170-MAX(0,SUMIFS(Тех_Движение!$G$2:$G$5111,Тех_Движение!$D$2:$D$5111,$C4170,Тех_Движение!$B$2:$B$5111,"&lt;="&amp;Q$3)-$F4170)))</f>
        <v>#VALUE!</v>
      </c>
      <c r="R4170" s="21" t="str">
        <f t="shared" si="196"/>
        <v/>
      </c>
      <c r="S4170" s="23" t="str">
        <f>IF($B4170="","",VLOOKUP($C4170,Настройки!$A$11:$L$17,9,FALSE))</f>
        <v/>
      </c>
      <c r="T4170" s="23" t="str">
        <f t="shared" si="197"/>
        <v/>
      </c>
    </row>
    <row r="4171" spans="1:20" x14ac:dyDescent="0.3">
      <c r="A4171" s="20">
        <f>Тех_Движение!$A$4168</f>
        <v>4167</v>
      </c>
      <c r="B4171" s="20" t="str">
        <f>IF(Тех_Движение!$F$4168&gt;0,Тех_Движение!$I$4168,"")</f>
        <v/>
      </c>
      <c r="C4171" s="20" t="str">
        <f>IF($B4171="","",Тех_Движение!$D$4168)</f>
        <v/>
      </c>
      <c r="D4171" s="9" t="str">
        <f>IF($B4171="","",Тех_Движение!$B$4168)</f>
        <v/>
      </c>
      <c r="E4171" s="21" t="str">
        <f>IF($B4171="","",Тех_Движение!$F$4168)</f>
        <v/>
      </c>
      <c r="F4171" s="21" t="str">
        <f>IF($B4171="","",SUMIFS($E$5:$E4170,$C$5:$C4170,$C4171))</f>
        <v/>
      </c>
      <c r="G4171" s="21" t="str">
        <f>IF($B4171="","",MAX(0,$E4171-MAX(0,SUMIFS(Тех_Движение!$G$2:$G$5111,Тех_Движение!$D$2:$D$5111,$C4171,Тех_Движение!$B$2:$B$5111,"&lt;="&amp;Настройки!$B$5-1)-$F4171)))</f>
        <v/>
      </c>
      <c r="H4171" s="21" t="str">
        <f>IF($B4171="","",IF(AND($D4171&gt;=Настройки!$B$5,$D4171&lt;=Настройки!$B$6),$E4171,0))</f>
        <v/>
      </c>
      <c r="I4171" s="21" t="str">
        <f t="shared" si="195"/>
        <v/>
      </c>
      <c r="J4171" s="21" t="str">
        <f>IF($B4171="","",MAX(0,$E4171-MAX(0,SUMIFS(Тех_Движение!$G$2:$G$5111,Тех_Движение!$D$2:$D$5111,$C4171,Тех_Движение!$B$2:$B$5111,"&lt;="&amp;Настройки!$B$6)-$F4171)))</f>
        <v/>
      </c>
      <c r="K4171" s="21" t="e">
        <f>IF(OR($B4171="",K$3&lt;$D4171+Настройки!$B$7),0,MAX(0,$E4171-MAX(0,SUMIFS(Тех_Движение!$G$2:$G$5111,Тех_Движение!$D$2:$D$5111,$C4171,Тех_Движение!$B$2:$B$5111,"&lt;="&amp;K$3)-$F4171)))</f>
        <v>#VALUE!</v>
      </c>
      <c r="L4171" s="21" t="e">
        <f>IF(OR($B4171="",L$3&lt;$D4171+Настройки!$B$7),0,MAX(0,$E4171-MAX(0,SUMIFS(Тех_Движение!$G$2:$G$5111,Тех_Движение!$D$2:$D$5111,$C4171,Тех_Движение!$B$2:$B$5111,"&lt;="&amp;L$3)-$F4171)))</f>
        <v>#VALUE!</v>
      </c>
      <c r="M4171" s="21" t="e">
        <f>IF(OR($B4171="",M$3&lt;$D4171+Настройки!$B$7),0,MAX(0,$E4171-MAX(0,SUMIFS(Тех_Движение!$G$2:$G$5111,Тех_Движение!$D$2:$D$5111,$C4171,Тех_Движение!$B$2:$B$5111,"&lt;="&amp;M$3)-$F4171)))</f>
        <v>#VALUE!</v>
      </c>
      <c r="N4171" s="21" t="e">
        <f>IF(OR($B4171="",N$3&lt;$D4171+Настройки!$B$7),0,MAX(0,$E4171-MAX(0,SUMIFS(Тех_Движение!$G$2:$G$5111,Тех_Движение!$D$2:$D$5111,$C4171,Тех_Движение!$B$2:$B$5111,"&lt;="&amp;N$3)-$F4171)))</f>
        <v>#VALUE!</v>
      </c>
      <c r="O4171" s="21" t="e">
        <f>IF(OR($B4171="",O$3&lt;$D4171+Настройки!$B$7),0,MAX(0,$E4171-MAX(0,SUMIFS(Тех_Движение!$G$2:$G$5111,Тех_Движение!$D$2:$D$5111,$C4171,Тех_Движение!$B$2:$B$5111,"&lt;="&amp;O$3)-$F4171)))</f>
        <v>#VALUE!</v>
      </c>
      <c r="P4171" s="21" t="e">
        <f>IF(OR($B4171="",P$3&lt;$D4171+Настройки!$B$7),0,MAX(0,$E4171-MAX(0,SUMIFS(Тех_Движение!$G$2:$G$5111,Тех_Движение!$D$2:$D$5111,$C4171,Тех_Движение!$B$2:$B$5111,"&lt;="&amp;P$3)-$F4171)))</f>
        <v>#VALUE!</v>
      </c>
      <c r="Q4171" s="21" t="e">
        <f>IF(OR($B4171="",Q$3&lt;$D4171+Настройки!$B$7),0,MAX(0,$E4171-MAX(0,SUMIFS(Тех_Движение!$G$2:$G$5111,Тех_Движение!$D$2:$D$5111,$C4171,Тех_Движение!$B$2:$B$5111,"&lt;="&amp;Q$3)-$F4171)))</f>
        <v>#VALUE!</v>
      </c>
      <c r="R4171" s="21" t="str">
        <f t="shared" si="196"/>
        <v/>
      </c>
      <c r="S4171" s="23" t="str">
        <f>IF($B4171="","",VLOOKUP($C4171,Настройки!$A$11:$L$17,9,FALSE))</f>
        <v/>
      </c>
      <c r="T4171" s="23" t="str">
        <f t="shared" si="197"/>
        <v/>
      </c>
    </row>
    <row r="4172" spans="1:20" x14ac:dyDescent="0.3">
      <c r="A4172" s="20">
        <f>Тех_Движение!$A$4169</f>
        <v>4168</v>
      </c>
      <c r="B4172" s="20" t="str">
        <f>IF(Тех_Движение!$F$4169&gt;0,Тех_Движение!$I$4169,"")</f>
        <v/>
      </c>
      <c r="C4172" s="20" t="str">
        <f>IF($B4172="","",Тех_Движение!$D$4169)</f>
        <v/>
      </c>
      <c r="D4172" s="9" t="str">
        <f>IF($B4172="","",Тех_Движение!$B$4169)</f>
        <v/>
      </c>
      <c r="E4172" s="21" t="str">
        <f>IF($B4172="","",Тех_Движение!$F$4169)</f>
        <v/>
      </c>
      <c r="F4172" s="21" t="str">
        <f>IF($B4172="","",SUMIFS($E$5:$E4171,$C$5:$C4171,$C4172))</f>
        <v/>
      </c>
      <c r="G4172" s="21" t="str">
        <f>IF($B4172="","",MAX(0,$E4172-MAX(0,SUMIFS(Тех_Движение!$G$2:$G$5111,Тех_Движение!$D$2:$D$5111,$C4172,Тех_Движение!$B$2:$B$5111,"&lt;="&amp;Настройки!$B$5-1)-$F4172)))</f>
        <v/>
      </c>
      <c r="H4172" s="21" t="str">
        <f>IF($B4172="","",IF(AND($D4172&gt;=Настройки!$B$5,$D4172&lt;=Настройки!$B$6),$E4172,0))</f>
        <v/>
      </c>
      <c r="I4172" s="21" t="str">
        <f t="shared" si="195"/>
        <v/>
      </c>
      <c r="J4172" s="21" t="str">
        <f>IF($B4172="","",MAX(0,$E4172-MAX(0,SUMIFS(Тех_Движение!$G$2:$G$5111,Тех_Движение!$D$2:$D$5111,$C4172,Тех_Движение!$B$2:$B$5111,"&lt;="&amp;Настройки!$B$6)-$F4172)))</f>
        <v/>
      </c>
      <c r="K4172" s="21" t="e">
        <f>IF(OR($B4172="",K$3&lt;$D4172+Настройки!$B$7),0,MAX(0,$E4172-MAX(0,SUMIFS(Тех_Движение!$G$2:$G$5111,Тех_Движение!$D$2:$D$5111,$C4172,Тех_Движение!$B$2:$B$5111,"&lt;="&amp;K$3)-$F4172)))</f>
        <v>#VALUE!</v>
      </c>
      <c r="L4172" s="21" t="e">
        <f>IF(OR($B4172="",L$3&lt;$D4172+Настройки!$B$7),0,MAX(0,$E4172-MAX(0,SUMIFS(Тех_Движение!$G$2:$G$5111,Тех_Движение!$D$2:$D$5111,$C4172,Тех_Движение!$B$2:$B$5111,"&lt;="&amp;L$3)-$F4172)))</f>
        <v>#VALUE!</v>
      </c>
      <c r="M4172" s="21" t="e">
        <f>IF(OR($B4172="",M$3&lt;$D4172+Настройки!$B$7),0,MAX(0,$E4172-MAX(0,SUMIFS(Тех_Движение!$G$2:$G$5111,Тех_Движение!$D$2:$D$5111,$C4172,Тех_Движение!$B$2:$B$5111,"&lt;="&amp;M$3)-$F4172)))</f>
        <v>#VALUE!</v>
      </c>
      <c r="N4172" s="21" t="e">
        <f>IF(OR($B4172="",N$3&lt;$D4172+Настройки!$B$7),0,MAX(0,$E4172-MAX(0,SUMIFS(Тех_Движение!$G$2:$G$5111,Тех_Движение!$D$2:$D$5111,$C4172,Тех_Движение!$B$2:$B$5111,"&lt;="&amp;N$3)-$F4172)))</f>
        <v>#VALUE!</v>
      </c>
      <c r="O4172" s="21" t="e">
        <f>IF(OR($B4172="",O$3&lt;$D4172+Настройки!$B$7),0,MAX(0,$E4172-MAX(0,SUMIFS(Тех_Движение!$G$2:$G$5111,Тех_Движение!$D$2:$D$5111,$C4172,Тех_Движение!$B$2:$B$5111,"&lt;="&amp;O$3)-$F4172)))</f>
        <v>#VALUE!</v>
      </c>
      <c r="P4172" s="21" t="e">
        <f>IF(OR($B4172="",P$3&lt;$D4172+Настройки!$B$7),0,MAX(0,$E4172-MAX(0,SUMIFS(Тех_Движение!$G$2:$G$5111,Тех_Движение!$D$2:$D$5111,$C4172,Тех_Движение!$B$2:$B$5111,"&lt;="&amp;P$3)-$F4172)))</f>
        <v>#VALUE!</v>
      </c>
      <c r="Q4172" s="21" t="e">
        <f>IF(OR($B4172="",Q$3&lt;$D4172+Настройки!$B$7),0,MAX(0,$E4172-MAX(0,SUMIFS(Тех_Движение!$G$2:$G$5111,Тех_Движение!$D$2:$D$5111,$C4172,Тех_Движение!$B$2:$B$5111,"&lt;="&amp;Q$3)-$F4172)))</f>
        <v>#VALUE!</v>
      </c>
      <c r="R4172" s="21" t="str">
        <f t="shared" si="196"/>
        <v/>
      </c>
      <c r="S4172" s="23" t="str">
        <f>IF($B4172="","",VLOOKUP($C4172,Настройки!$A$11:$L$17,9,FALSE))</f>
        <v/>
      </c>
      <c r="T4172" s="23" t="str">
        <f t="shared" si="197"/>
        <v/>
      </c>
    </row>
    <row r="4173" spans="1:20" x14ac:dyDescent="0.3">
      <c r="A4173" s="20">
        <f>Тех_Движение!$A$4170</f>
        <v>4169</v>
      </c>
      <c r="B4173" s="20" t="str">
        <f>IF(Тех_Движение!$F$4170&gt;0,Тех_Движение!$I$4170,"")</f>
        <v/>
      </c>
      <c r="C4173" s="20" t="str">
        <f>IF($B4173="","",Тех_Движение!$D$4170)</f>
        <v/>
      </c>
      <c r="D4173" s="9" t="str">
        <f>IF($B4173="","",Тех_Движение!$B$4170)</f>
        <v/>
      </c>
      <c r="E4173" s="21" t="str">
        <f>IF($B4173="","",Тех_Движение!$F$4170)</f>
        <v/>
      </c>
      <c r="F4173" s="21" t="str">
        <f>IF($B4173="","",SUMIFS($E$5:$E4172,$C$5:$C4172,$C4173))</f>
        <v/>
      </c>
      <c r="G4173" s="21" t="str">
        <f>IF($B4173="","",MAX(0,$E4173-MAX(0,SUMIFS(Тех_Движение!$G$2:$G$5111,Тех_Движение!$D$2:$D$5111,$C4173,Тех_Движение!$B$2:$B$5111,"&lt;="&amp;Настройки!$B$5-1)-$F4173)))</f>
        <v/>
      </c>
      <c r="H4173" s="21" t="str">
        <f>IF($B4173="","",IF(AND($D4173&gt;=Настройки!$B$5,$D4173&lt;=Настройки!$B$6),$E4173,0))</f>
        <v/>
      </c>
      <c r="I4173" s="21" t="str">
        <f t="shared" si="195"/>
        <v/>
      </c>
      <c r="J4173" s="21" t="str">
        <f>IF($B4173="","",MAX(0,$E4173-MAX(0,SUMIFS(Тех_Движение!$G$2:$G$5111,Тех_Движение!$D$2:$D$5111,$C4173,Тех_Движение!$B$2:$B$5111,"&lt;="&amp;Настройки!$B$6)-$F4173)))</f>
        <v/>
      </c>
      <c r="K4173" s="21" t="e">
        <f>IF(OR($B4173="",K$3&lt;$D4173+Настройки!$B$7),0,MAX(0,$E4173-MAX(0,SUMIFS(Тех_Движение!$G$2:$G$5111,Тех_Движение!$D$2:$D$5111,$C4173,Тех_Движение!$B$2:$B$5111,"&lt;="&amp;K$3)-$F4173)))</f>
        <v>#VALUE!</v>
      </c>
      <c r="L4173" s="21" t="e">
        <f>IF(OR($B4173="",L$3&lt;$D4173+Настройки!$B$7),0,MAX(0,$E4173-MAX(0,SUMIFS(Тех_Движение!$G$2:$G$5111,Тех_Движение!$D$2:$D$5111,$C4173,Тех_Движение!$B$2:$B$5111,"&lt;="&amp;L$3)-$F4173)))</f>
        <v>#VALUE!</v>
      </c>
      <c r="M4173" s="21" t="e">
        <f>IF(OR($B4173="",M$3&lt;$D4173+Настройки!$B$7),0,MAX(0,$E4173-MAX(0,SUMIFS(Тех_Движение!$G$2:$G$5111,Тех_Движение!$D$2:$D$5111,$C4173,Тех_Движение!$B$2:$B$5111,"&lt;="&amp;M$3)-$F4173)))</f>
        <v>#VALUE!</v>
      </c>
      <c r="N4173" s="21" t="e">
        <f>IF(OR($B4173="",N$3&lt;$D4173+Настройки!$B$7),0,MAX(0,$E4173-MAX(0,SUMIFS(Тех_Движение!$G$2:$G$5111,Тех_Движение!$D$2:$D$5111,$C4173,Тех_Движение!$B$2:$B$5111,"&lt;="&amp;N$3)-$F4173)))</f>
        <v>#VALUE!</v>
      </c>
      <c r="O4173" s="21" t="e">
        <f>IF(OR($B4173="",O$3&lt;$D4173+Настройки!$B$7),0,MAX(0,$E4173-MAX(0,SUMIFS(Тех_Движение!$G$2:$G$5111,Тех_Движение!$D$2:$D$5111,$C4173,Тех_Движение!$B$2:$B$5111,"&lt;="&amp;O$3)-$F4173)))</f>
        <v>#VALUE!</v>
      </c>
      <c r="P4173" s="21" t="e">
        <f>IF(OR($B4173="",P$3&lt;$D4173+Настройки!$B$7),0,MAX(0,$E4173-MAX(0,SUMIFS(Тех_Движение!$G$2:$G$5111,Тех_Движение!$D$2:$D$5111,$C4173,Тех_Движение!$B$2:$B$5111,"&lt;="&amp;P$3)-$F4173)))</f>
        <v>#VALUE!</v>
      </c>
      <c r="Q4173" s="21" t="e">
        <f>IF(OR($B4173="",Q$3&lt;$D4173+Настройки!$B$7),0,MAX(0,$E4173-MAX(0,SUMIFS(Тех_Движение!$G$2:$G$5111,Тех_Движение!$D$2:$D$5111,$C4173,Тех_Движение!$B$2:$B$5111,"&lt;="&amp;Q$3)-$F4173)))</f>
        <v>#VALUE!</v>
      </c>
      <c r="R4173" s="21" t="str">
        <f t="shared" si="196"/>
        <v/>
      </c>
      <c r="S4173" s="23" t="str">
        <f>IF($B4173="","",VLOOKUP($C4173,Настройки!$A$11:$L$17,9,FALSE))</f>
        <v/>
      </c>
      <c r="T4173" s="23" t="str">
        <f t="shared" si="197"/>
        <v/>
      </c>
    </row>
    <row r="4174" spans="1:20" x14ac:dyDescent="0.3">
      <c r="A4174" s="20">
        <f>Тех_Движение!$A$4171</f>
        <v>4170</v>
      </c>
      <c r="B4174" s="20" t="str">
        <f>IF(Тех_Движение!$F$4171&gt;0,Тех_Движение!$I$4171,"")</f>
        <v/>
      </c>
      <c r="C4174" s="20" t="str">
        <f>IF($B4174="","",Тех_Движение!$D$4171)</f>
        <v/>
      </c>
      <c r="D4174" s="9" t="str">
        <f>IF($B4174="","",Тех_Движение!$B$4171)</f>
        <v/>
      </c>
      <c r="E4174" s="21" t="str">
        <f>IF($B4174="","",Тех_Движение!$F$4171)</f>
        <v/>
      </c>
      <c r="F4174" s="21" t="str">
        <f>IF($B4174="","",SUMIFS($E$5:$E4173,$C$5:$C4173,$C4174))</f>
        <v/>
      </c>
      <c r="G4174" s="21" t="str">
        <f>IF($B4174="","",MAX(0,$E4174-MAX(0,SUMIFS(Тех_Движение!$G$2:$G$5111,Тех_Движение!$D$2:$D$5111,$C4174,Тех_Движение!$B$2:$B$5111,"&lt;="&amp;Настройки!$B$5-1)-$F4174)))</f>
        <v/>
      </c>
      <c r="H4174" s="21" t="str">
        <f>IF($B4174="","",IF(AND($D4174&gt;=Настройки!$B$5,$D4174&lt;=Настройки!$B$6),$E4174,0))</f>
        <v/>
      </c>
      <c r="I4174" s="21" t="str">
        <f t="shared" si="195"/>
        <v/>
      </c>
      <c r="J4174" s="21" t="str">
        <f>IF($B4174="","",MAX(0,$E4174-MAX(0,SUMIFS(Тех_Движение!$G$2:$G$5111,Тех_Движение!$D$2:$D$5111,$C4174,Тех_Движение!$B$2:$B$5111,"&lt;="&amp;Настройки!$B$6)-$F4174)))</f>
        <v/>
      </c>
      <c r="K4174" s="21" t="e">
        <f>IF(OR($B4174="",K$3&lt;$D4174+Настройки!$B$7),0,MAX(0,$E4174-MAX(0,SUMIFS(Тех_Движение!$G$2:$G$5111,Тех_Движение!$D$2:$D$5111,$C4174,Тех_Движение!$B$2:$B$5111,"&lt;="&amp;K$3)-$F4174)))</f>
        <v>#VALUE!</v>
      </c>
      <c r="L4174" s="21" t="e">
        <f>IF(OR($B4174="",L$3&lt;$D4174+Настройки!$B$7),0,MAX(0,$E4174-MAX(0,SUMIFS(Тех_Движение!$G$2:$G$5111,Тех_Движение!$D$2:$D$5111,$C4174,Тех_Движение!$B$2:$B$5111,"&lt;="&amp;L$3)-$F4174)))</f>
        <v>#VALUE!</v>
      </c>
      <c r="M4174" s="21" t="e">
        <f>IF(OR($B4174="",M$3&lt;$D4174+Настройки!$B$7),0,MAX(0,$E4174-MAX(0,SUMIFS(Тех_Движение!$G$2:$G$5111,Тех_Движение!$D$2:$D$5111,$C4174,Тех_Движение!$B$2:$B$5111,"&lt;="&amp;M$3)-$F4174)))</f>
        <v>#VALUE!</v>
      </c>
      <c r="N4174" s="21" t="e">
        <f>IF(OR($B4174="",N$3&lt;$D4174+Настройки!$B$7),0,MAX(0,$E4174-MAX(0,SUMIFS(Тех_Движение!$G$2:$G$5111,Тех_Движение!$D$2:$D$5111,$C4174,Тех_Движение!$B$2:$B$5111,"&lt;="&amp;N$3)-$F4174)))</f>
        <v>#VALUE!</v>
      </c>
      <c r="O4174" s="21" t="e">
        <f>IF(OR($B4174="",O$3&lt;$D4174+Настройки!$B$7),0,MAX(0,$E4174-MAX(0,SUMIFS(Тех_Движение!$G$2:$G$5111,Тех_Движение!$D$2:$D$5111,$C4174,Тех_Движение!$B$2:$B$5111,"&lt;="&amp;O$3)-$F4174)))</f>
        <v>#VALUE!</v>
      </c>
      <c r="P4174" s="21" t="e">
        <f>IF(OR($B4174="",P$3&lt;$D4174+Настройки!$B$7),0,MAX(0,$E4174-MAX(0,SUMIFS(Тех_Движение!$G$2:$G$5111,Тех_Движение!$D$2:$D$5111,$C4174,Тех_Движение!$B$2:$B$5111,"&lt;="&amp;P$3)-$F4174)))</f>
        <v>#VALUE!</v>
      </c>
      <c r="Q4174" s="21" t="e">
        <f>IF(OR($B4174="",Q$3&lt;$D4174+Настройки!$B$7),0,MAX(0,$E4174-MAX(0,SUMIFS(Тех_Движение!$G$2:$G$5111,Тех_Движение!$D$2:$D$5111,$C4174,Тех_Движение!$B$2:$B$5111,"&lt;="&amp;Q$3)-$F4174)))</f>
        <v>#VALUE!</v>
      </c>
      <c r="R4174" s="21" t="str">
        <f t="shared" si="196"/>
        <v/>
      </c>
      <c r="S4174" s="23" t="str">
        <f>IF($B4174="","",VLOOKUP($C4174,Настройки!$A$11:$L$17,9,FALSE))</f>
        <v/>
      </c>
      <c r="T4174" s="23" t="str">
        <f t="shared" si="197"/>
        <v/>
      </c>
    </row>
    <row r="4175" spans="1:20" x14ac:dyDescent="0.3">
      <c r="A4175" s="20">
        <f>Тех_Движение!$A$4172</f>
        <v>4171</v>
      </c>
      <c r="B4175" s="20" t="str">
        <f>IF(Тех_Движение!$F$4172&gt;0,Тех_Движение!$I$4172,"")</f>
        <v/>
      </c>
      <c r="C4175" s="20" t="str">
        <f>IF($B4175="","",Тех_Движение!$D$4172)</f>
        <v/>
      </c>
      <c r="D4175" s="9" t="str">
        <f>IF($B4175="","",Тех_Движение!$B$4172)</f>
        <v/>
      </c>
      <c r="E4175" s="21" t="str">
        <f>IF($B4175="","",Тех_Движение!$F$4172)</f>
        <v/>
      </c>
      <c r="F4175" s="21" t="str">
        <f>IF($B4175="","",SUMIFS($E$5:$E4174,$C$5:$C4174,$C4175))</f>
        <v/>
      </c>
      <c r="G4175" s="21" t="str">
        <f>IF($B4175="","",MAX(0,$E4175-MAX(0,SUMIFS(Тех_Движение!$G$2:$G$5111,Тех_Движение!$D$2:$D$5111,$C4175,Тех_Движение!$B$2:$B$5111,"&lt;="&amp;Настройки!$B$5-1)-$F4175)))</f>
        <v/>
      </c>
      <c r="H4175" s="21" t="str">
        <f>IF($B4175="","",IF(AND($D4175&gt;=Настройки!$B$5,$D4175&lt;=Настройки!$B$6),$E4175,0))</f>
        <v/>
      </c>
      <c r="I4175" s="21" t="str">
        <f t="shared" si="195"/>
        <v/>
      </c>
      <c r="J4175" s="21" t="str">
        <f>IF($B4175="","",MAX(0,$E4175-MAX(0,SUMIFS(Тех_Движение!$G$2:$G$5111,Тех_Движение!$D$2:$D$5111,$C4175,Тех_Движение!$B$2:$B$5111,"&lt;="&amp;Настройки!$B$6)-$F4175)))</f>
        <v/>
      </c>
      <c r="K4175" s="21" t="e">
        <f>IF(OR($B4175="",K$3&lt;$D4175+Настройки!$B$7),0,MAX(0,$E4175-MAX(0,SUMIFS(Тех_Движение!$G$2:$G$5111,Тех_Движение!$D$2:$D$5111,$C4175,Тех_Движение!$B$2:$B$5111,"&lt;="&amp;K$3)-$F4175)))</f>
        <v>#VALUE!</v>
      </c>
      <c r="L4175" s="21" t="e">
        <f>IF(OR($B4175="",L$3&lt;$D4175+Настройки!$B$7),0,MAX(0,$E4175-MAX(0,SUMIFS(Тех_Движение!$G$2:$G$5111,Тех_Движение!$D$2:$D$5111,$C4175,Тех_Движение!$B$2:$B$5111,"&lt;="&amp;L$3)-$F4175)))</f>
        <v>#VALUE!</v>
      </c>
      <c r="M4175" s="21" t="e">
        <f>IF(OR($B4175="",M$3&lt;$D4175+Настройки!$B$7),0,MAX(0,$E4175-MAX(0,SUMIFS(Тех_Движение!$G$2:$G$5111,Тех_Движение!$D$2:$D$5111,$C4175,Тех_Движение!$B$2:$B$5111,"&lt;="&amp;M$3)-$F4175)))</f>
        <v>#VALUE!</v>
      </c>
      <c r="N4175" s="21" t="e">
        <f>IF(OR($B4175="",N$3&lt;$D4175+Настройки!$B$7),0,MAX(0,$E4175-MAX(0,SUMIFS(Тех_Движение!$G$2:$G$5111,Тех_Движение!$D$2:$D$5111,$C4175,Тех_Движение!$B$2:$B$5111,"&lt;="&amp;N$3)-$F4175)))</f>
        <v>#VALUE!</v>
      </c>
      <c r="O4175" s="21" t="e">
        <f>IF(OR($B4175="",O$3&lt;$D4175+Настройки!$B$7),0,MAX(0,$E4175-MAX(0,SUMIFS(Тех_Движение!$G$2:$G$5111,Тех_Движение!$D$2:$D$5111,$C4175,Тех_Движение!$B$2:$B$5111,"&lt;="&amp;O$3)-$F4175)))</f>
        <v>#VALUE!</v>
      </c>
      <c r="P4175" s="21" t="e">
        <f>IF(OR($B4175="",P$3&lt;$D4175+Настройки!$B$7),0,MAX(0,$E4175-MAX(0,SUMIFS(Тех_Движение!$G$2:$G$5111,Тех_Движение!$D$2:$D$5111,$C4175,Тех_Движение!$B$2:$B$5111,"&lt;="&amp;P$3)-$F4175)))</f>
        <v>#VALUE!</v>
      </c>
      <c r="Q4175" s="21" t="e">
        <f>IF(OR($B4175="",Q$3&lt;$D4175+Настройки!$B$7),0,MAX(0,$E4175-MAX(0,SUMIFS(Тех_Движение!$G$2:$G$5111,Тех_Движение!$D$2:$D$5111,$C4175,Тех_Движение!$B$2:$B$5111,"&lt;="&amp;Q$3)-$F4175)))</f>
        <v>#VALUE!</v>
      </c>
      <c r="R4175" s="21" t="str">
        <f t="shared" si="196"/>
        <v/>
      </c>
      <c r="S4175" s="23" t="str">
        <f>IF($B4175="","",VLOOKUP($C4175,Настройки!$A$11:$L$17,9,FALSE))</f>
        <v/>
      </c>
      <c r="T4175" s="23" t="str">
        <f t="shared" si="197"/>
        <v/>
      </c>
    </row>
    <row r="4176" spans="1:20" x14ac:dyDescent="0.3">
      <c r="A4176" s="20">
        <f>Тех_Движение!$A$4173</f>
        <v>4172</v>
      </c>
      <c r="B4176" s="20" t="str">
        <f>IF(Тех_Движение!$F$4173&gt;0,Тех_Движение!$I$4173,"")</f>
        <v/>
      </c>
      <c r="C4176" s="20" t="str">
        <f>IF($B4176="","",Тех_Движение!$D$4173)</f>
        <v/>
      </c>
      <c r="D4176" s="9" t="str">
        <f>IF($B4176="","",Тех_Движение!$B$4173)</f>
        <v/>
      </c>
      <c r="E4176" s="21" t="str">
        <f>IF($B4176="","",Тех_Движение!$F$4173)</f>
        <v/>
      </c>
      <c r="F4176" s="21" t="str">
        <f>IF($B4176="","",SUMIFS($E$5:$E4175,$C$5:$C4175,$C4176))</f>
        <v/>
      </c>
      <c r="G4176" s="21" t="str">
        <f>IF($B4176="","",MAX(0,$E4176-MAX(0,SUMIFS(Тех_Движение!$G$2:$G$5111,Тех_Движение!$D$2:$D$5111,$C4176,Тех_Движение!$B$2:$B$5111,"&lt;="&amp;Настройки!$B$5-1)-$F4176)))</f>
        <v/>
      </c>
      <c r="H4176" s="21" t="str">
        <f>IF($B4176="","",IF(AND($D4176&gt;=Настройки!$B$5,$D4176&lt;=Настройки!$B$6),$E4176,0))</f>
        <v/>
      </c>
      <c r="I4176" s="21" t="str">
        <f t="shared" si="195"/>
        <v/>
      </c>
      <c r="J4176" s="21" t="str">
        <f>IF($B4176="","",MAX(0,$E4176-MAX(0,SUMIFS(Тех_Движение!$G$2:$G$5111,Тех_Движение!$D$2:$D$5111,$C4176,Тех_Движение!$B$2:$B$5111,"&lt;="&amp;Настройки!$B$6)-$F4176)))</f>
        <v/>
      </c>
      <c r="K4176" s="21" t="e">
        <f>IF(OR($B4176="",K$3&lt;$D4176+Настройки!$B$7),0,MAX(0,$E4176-MAX(0,SUMIFS(Тех_Движение!$G$2:$G$5111,Тех_Движение!$D$2:$D$5111,$C4176,Тех_Движение!$B$2:$B$5111,"&lt;="&amp;K$3)-$F4176)))</f>
        <v>#VALUE!</v>
      </c>
      <c r="L4176" s="21" t="e">
        <f>IF(OR($B4176="",L$3&lt;$D4176+Настройки!$B$7),0,MAX(0,$E4176-MAX(0,SUMIFS(Тех_Движение!$G$2:$G$5111,Тех_Движение!$D$2:$D$5111,$C4176,Тех_Движение!$B$2:$B$5111,"&lt;="&amp;L$3)-$F4176)))</f>
        <v>#VALUE!</v>
      </c>
      <c r="M4176" s="21" t="e">
        <f>IF(OR($B4176="",M$3&lt;$D4176+Настройки!$B$7),0,MAX(0,$E4176-MAX(0,SUMIFS(Тех_Движение!$G$2:$G$5111,Тех_Движение!$D$2:$D$5111,$C4176,Тех_Движение!$B$2:$B$5111,"&lt;="&amp;M$3)-$F4176)))</f>
        <v>#VALUE!</v>
      </c>
      <c r="N4176" s="21" t="e">
        <f>IF(OR($B4176="",N$3&lt;$D4176+Настройки!$B$7),0,MAX(0,$E4176-MAX(0,SUMIFS(Тех_Движение!$G$2:$G$5111,Тех_Движение!$D$2:$D$5111,$C4176,Тех_Движение!$B$2:$B$5111,"&lt;="&amp;N$3)-$F4176)))</f>
        <v>#VALUE!</v>
      </c>
      <c r="O4176" s="21" t="e">
        <f>IF(OR($B4176="",O$3&lt;$D4176+Настройки!$B$7),0,MAX(0,$E4176-MAX(0,SUMIFS(Тех_Движение!$G$2:$G$5111,Тех_Движение!$D$2:$D$5111,$C4176,Тех_Движение!$B$2:$B$5111,"&lt;="&amp;O$3)-$F4176)))</f>
        <v>#VALUE!</v>
      </c>
      <c r="P4176" s="21" t="e">
        <f>IF(OR($B4176="",P$3&lt;$D4176+Настройки!$B$7),0,MAX(0,$E4176-MAX(0,SUMIFS(Тех_Движение!$G$2:$G$5111,Тех_Движение!$D$2:$D$5111,$C4176,Тех_Движение!$B$2:$B$5111,"&lt;="&amp;P$3)-$F4176)))</f>
        <v>#VALUE!</v>
      </c>
      <c r="Q4176" s="21" t="e">
        <f>IF(OR($B4176="",Q$3&lt;$D4176+Настройки!$B$7),0,MAX(0,$E4176-MAX(0,SUMIFS(Тех_Движение!$G$2:$G$5111,Тех_Движение!$D$2:$D$5111,$C4176,Тех_Движение!$B$2:$B$5111,"&lt;="&amp;Q$3)-$F4176)))</f>
        <v>#VALUE!</v>
      </c>
      <c r="R4176" s="21" t="str">
        <f t="shared" si="196"/>
        <v/>
      </c>
      <c r="S4176" s="23" t="str">
        <f>IF($B4176="","",VLOOKUP($C4176,Настройки!$A$11:$L$17,9,FALSE))</f>
        <v/>
      </c>
      <c r="T4176" s="23" t="str">
        <f t="shared" si="197"/>
        <v/>
      </c>
    </row>
    <row r="4177" spans="1:20" x14ac:dyDescent="0.3">
      <c r="A4177" s="20">
        <f>Тех_Движение!$A$4174</f>
        <v>4173</v>
      </c>
      <c r="B4177" s="20" t="str">
        <f>IF(Тех_Движение!$F$4174&gt;0,Тех_Движение!$I$4174,"")</f>
        <v/>
      </c>
      <c r="C4177" s="20" t="str">
        <f>IF($B4177="","",Тех_Движение!$D$4174)</f>
        <v/>
      </c>
      <c r="D4177" s="9" t="str">
        <f>IF($B4177="","",Тех_Движение!$B$4174)</f>
        <v/>
      </c>
      <c r="E4177" s="21" t="str">
        <f>IF($B4177="","",Тех_Движение!$F$4174)</f>
        <v/>
      </c>
      <c r="F4177" s="21" t="str">
        <f>IF($B4177="","",SUMIFS($E$5:$E4176,$C$5:$C4176,$C4177))</f>
        <v/>
      </c>
      <c r="G4177" s="21" t="str">
        <f>IF($B4177="","",MAX(0,$E4177-MAX(0,SUMIFS(Тех_Движение!$G$2:$G$5111,Тех_Движение!$D$2:$D$5111,$C4177,Тех_Движение!$B$2:$B$5111,"&lt;="&amp;Настройки!$B$5-1)-$F4177)))</f>
        <v/>
      </c>
      <c r="H4177" s="21" t="str">
        <f>IF($B4177="","",IF(AND($D4177&gt;=Настройки!$B$5,$D4177&lt;=Настройки!$B$6),$E4177,0))</f>
        <v/>
      </c>
      <c r="I4177" s="21" t="str">
        <f t="shared" si="195"/>
        <v/>
      </c>
      <c r="J4177" s="21" t="str">
        <f>IF($B4177="","",MAX(0,$E4177-MAX(0,SUMIFS(Тех_Движение!$G$2:$G$5111,Тех_Движение!$D$2:$D$5111,$C4177,Тех_Движение!$B$2:$B$5111,"&lt;="&amp;Настройки!$B$6)-$F4177)))</f>
        <v/>
      </c>
      <c r="K4177" s="21" t="e">
        <f>IF(OR($B4177="",K$3&lt;$D4177+Настройки!$B$7),0,MAX(0,$E4177-MAX(0,SUMIFS(Тех_Движение!$G$2:$G$5111,Тех_Движение!$D$2:$D$5111,$C4177,Тех_Движение!$B$2:$B$5111,"&lt;="&amp;K$3)-$F4177)))</f>
        <v>#VALUE!</v>
      </c>
      <c r="L4177" s="21" t="e">
        <f>IF(OR($B4177="",L$3&lt;$D4177+Настройки!$B$7),0,MAX(0,$E4177-MAX(0,SUMIFS(Тех_Движение!$G$2:$G$5111,Тех_Движение!$D$2:$D$5111,$C4177,Тех_Движение!$B$2:$B$5111,"&lt;="&amp;L$3)-$F4177)))</f>
        <v>#VALUE!</v>
      </c>
      <c r="M4177" s="21" t="e">
        <f>IF(OR($B4177="",M$3&lt;$D4177+Настройки!$B$7),0,MAX(0,$E4177-MAX(0,SUMIFS(Тех_Движение!$G$2:$G$5111,Тех_Движение!$D$2:$D$5111,$C4177,Тех_Движение!$B$2:$B$5111,"&lt;="&amp;M$3)-$F4177)))</f>
        <v>#VALUE!</v>
      </c>
      <c r="N4177" s="21" t="e">
        <f>IF(OR($B4177="",N$3&lt;$D4177+Настройки!$B$7),0,MAX(0,$E4177-MAX(0,SUMIFS(Тех_Движение!$G$2:$G$5111,Тех_Движение!$D$2:$D$5111,$C4177,Тех_Движение!$B$2:$B$5111,"&lt;="&amp;N$3)-$F4177)))</f>
        <v>#VALUE!</v>
      </c>
      <c r="O4177" s="21" t="e">
        <f>IF(OR($B4177="",O$3&lt;$D4177+Настройки!$B$7),0,MAX(0,$E4177-MAX(0,SUMIFS(Тех_Движение!$G$2:$G$5111,Тех_Движение!$D$2:$D$5111,$C4177,Тех_Движение!$B$2:$B$5111,"&lt;="&amp;O$3)-$F4177)))</f>
        <v>#VALUE!</v>
      </c>
      <c r="P4177" s="21" t="e">
        <f>IF(OR($B4177="",P$3&lt;$D4177+Настройки!$B$7),0,MAX(0,$E4177-MAX(0,SUMIFS(Тех_Движение!$G$2:$G$5111,Тех_Движение!$D$2:$D$5111,$C4177,Тех_Движение!$B$2:$B$5111,"&lt;="&amp;P$3)-$F4177)))</f>
        <v>#VALUE!</v>
      </c>
      <c r="Q4177" s="21" t="e">
        <f>IF(OR($B4177="",Q$3&lt;$D4177+Настройки!$B$7),0,MAX(0,$E4177-MAX(0,SUMIFS(Тех_Движение!$G$2:$G$5111,Тех_Движение!$D$2:$D$5111,$C4177,Тех_Движение!$B$2:$B$5111,"&lt;="&amp;Q$3)-$F4177)))</f>
        <v>#VALUE!</v>
      </c>
      <c r="R4177" s="21" t="str">
        <f t="shared" si="196"/>
        <v/>
      </c>
      <c r="S4177" s="23" t="str">
        <f>IF($B4177="","",VLOOKUP($C4177,Настройки!$A$11:$L$17,9,FALSE))</f>
        <v/>
      </c>
      <c r="T4177" s="23" t="str">
        <f t="shared" si="197"/>
        <v/>
      </c>
    </row>
    <row r="4178" spans="1:20" x14ac:dyDescent="0.3">
      <c r="A4178" s="20">
        <f>Тех_Движение!$A$4175</f>
        <v>4174</v>
      </c>
      <c r="B4178" s="20" t="str">
        <f>IF(Тех_Движение!$F$4175&gt;0,Тех_Движение!$I$4175,"")</f>
        <v/>
      </c>
      <c r="C4178" s="20" t="str">
        <f>IF($B4178="","",Тех_Движение!$D$4175)</f>
        <v/>
      </c>
      <c r="D4178" s="9" t="str">
        <f>IF($B4178="","",Тех_Движение!$B$4175)</f>
        <v/>
      </c>
      <c r="E4178" s="21" t="str">
        <f>IF($B4178="","",Тех_Движение!$F$4175)</f>
        <v/>
      </c>
      <c r="F4178" s="21" t="str">
        <f>IF($B4178="","",SUMIFS($E$5:$E4177,$C$5:$C4177,$C4178))</f>
        <v/>
      </c>
      <c r="G4178" s="21" t="str">
        <f>IF($B4178="","",MAX(0,$E4178-MAX(0,SUMIFS(Тех_Движение!$G$2:$G$5111,Тех_Движение!$D$2:$D$5111,$C4178,Тех_Движение!$B$2:$B$5111,"&lt;="&amp;Настройки!$B$5-1)-$F4178)))</f>
        <v/>
      </c>
      <c r="H4178" s="21" t="str">
        <f>IF($B4178="","",IF(AND($D4178&gt;=Настройки!$B$5,$D4178&lt;=Настройки!$B$6),$E4178,0))</f>
        <v/>
      </c>
      <c r="I4178" s="21" t="str">
        <f t="shared" si="195"/>
        <v/>
      </c>
      <c r="J4178" s="21" t="str">
        <f>IF($B4178="","",MAX(0,$E4178-MAX(0,SUMIFS(Тех_Движение!$G$2:$G$5111,Тех_Движение!$D$2:$D$5111,$C4178,Тех_Движение!$B$2:$B$5111,"&lt;="&amp;Настройки!$B$6)-$F4178)))</f>
        <v/>
      </c>
      <c r="K4178" s="21" t="e">
        <f>IF(OR($B4178="",K$3&lt;$D4178+Настройки!$B$7),0,MAX(0,$E4178-MAX(0,SUMIFS(Тех_Движение!$G$2:$G$5111,Тех_Движение!$D$2:$D$5111,$C4178,Тех_Движение!$B$2:$B$5111,"&lt;="&amp;K$3)-$F4178)))</f>
        <v>#VALUE!</v>
      </c>
      <c r="L4178" s="21" t="e">
        <f>IF(OR($B4178="",L$3&lt;$D4178+Настройки!$B$7),0,MAX(0,$E4178-MAX(0,SUMIFS(Тех_Движение!$G$2:$G$5111,Тех_Движение!$D$2:$D$5111,$C4178,Тех_Движение!$B$2:$B$5111,"&lt;="&amp;L$3)-$F4178)))</f>
        <v>#VALUE!</v>
      </c>
      <c r="M4178" s="21" t="e">
        <f>IF(OR($B4178="",M$3&lt;$D4178+Настройки!$B$7),0,MAX(0,$E4178-MAX(0,SUMIFS(Тех_Движение!$G$2:$G$5111,Тех_Движение!$D$2:$D$5111,$C4178,Тех_Движение!$B$2:$B$5111,"&lt;="&amp;M$3)-$F4178)))</f>
        <v>#VALUE!</v>
      </c>
      <c r="N4178" s="21" t="e">
        <f>IF(OR($B4178="",N$3&lt;$D4178+Настройки!$B$7),0,MAX(0,$E4178-MAX(0,SUMIFS(Тех_Движение!$G$2:$G$5111,Тех_Движение!$D$2:$D$5111,$C4178,Тех_Движение!$B$2:$B$5111,"&lt;="&amp;N$3)-$F4178)))</f>
        <v>#VALUE!</v>
      </c>
      <c r="O4178" s="21" t="e">
        <f>IF(OR($B4178="",O$3&lt;$D4178+Настройки!$B$7),0,MAX(0,$E4178-MAX(0,SUMIFS(Тех_Движение!$G$2:$G$5111,Тех_Движение!$D$2:$D$5111,$C4178,Тех_Движение!$B$2:$B$5111,"&lt;="&amp;O$3)-$F4178)))</f>
        <v>#VALUE!</v>
      </c>
      <c r="P4178" s="21" t="e">
        <f>IF(OR($B4178="",P$3&lt;$D4178+Настройки!$B$7),0,MAX(0,$E4178-MAX(0,SUMIFS(Тех_Движение!$G$2:$G$5111,Тех_Движение!$D$2:$D$5111,$C4178,Тех_Движение!$B$2:$B$5111,"&lt;="&amp;P$3)-$F4178)))</f>
        <v>#VALUE!</v>
      </c>
      <c r="Q4178" s="21" t="e">
        <f>IF(OR($B4178="",Q$3&lt;$D4178+Настройки!$B$7),0,MAX(0,$E4178-MAX(0,SUMIFS(Тех_Движение!$G$2:$G$5111,Тех_Движение!$D$2:$D$5111,$C4178,Тех_Движение!$B$2:$B$5111,"&lt;="&amp;Q$3)-$F4178)))</f>
        <v>#VALUE!</v>
      </c>
      <c r="R4178" s="21" t="str">
        <f t="shared" si="196"/>
        <v/>
      </c>
      <c r="S4178" s="23" t="str">
        <f>IF($B4178="","",VLOOKUP($C4178,Настройки!$A$11:$L$17,9,FALSE))</f>
        <v/>
      </c>
      <c r="T4178" s="23" t="str">
        <f t="shared" si="197"/>
        <v/>
      </c>
    </row>
    <row r="4179" spans="1:20" x14ac:dyDescent="0.3">
      <c r="A4179" s="20">
        <f>Тех_Движение!$A$4176</f>
        <v>4175</v>
      </c>
      <c r="B4179" s="20" t="str">
        <f>IF(Тех_Движение!$F$4176&gt;0,Тех_Движение!$I$4176,"")</f>
        <v/>
      </c>
      <c r="C4179" s="20" t="str">
        <f>IF($B4179="","",Тех_Движение!$D$4176)</f>
        <v/>
      </c>
      <c r="D4179" s="9" t="str">
        <f>IF($B4179="","",Тех_Движение!$B$4176)</f>
        <v/>
      </c>
      <c r="E4179" s="21" t="str">
        <f>IF($B4179="","",Тех_Движение!$F$4176)</f>
        <v/>
      </c>
      <c r="F4179" s="21" t="str">
        <f>IF($B4179="","",SUMIFS($E$5:$E4178,$C$5:$C4178,$C4179))</f>
        <v/>
      </c>
      <c r="G4179" s="21" t="str">
        <f>IF($B4179="","",MAX(0,$E4179-MAX(0,SUMIFS(Тех_Движение!$G$2:$G$5111,Тех_Движение!$D$2:$D$5111,$C4179,Тех_Движение!$B$2:$B$5111,"&lt;="&amp;Настройки!$B$5-1)-$F4179)))</f>
        <v/>
      </c>
      <c r="H4179" s="21" t="str">
        <f>IF($B4179="","",IF(AND($D4179&gt;=Настройки!$B$5,$D4179&lt;=Настройки!$B$6),$E4179,0))</f>
        <v/>
      </c>
      <c r="I4179" s="21" t="str">
        <f t="shared" si="195"/>
        <v/>
      </c>
      <c r="J4179" s="21" t="str">
        <f>IF($B4179="","",MAX(0,$E4179-MAX(0,SUMIFS(Тех_Движение!$G$2:$G$5111,Тех_Движение!$D$2:$D$5111,$C4179,Тех_Движение!$B$2:$B$5111,"&lt;="&amp;Настройки!$B$6)-$F4179)))</f>
        <v/>
      </c>
      <c r="K4179" s="21" t="e">
        <f>IF(OR($B4179="",K$3&lt;$D4179+Настройки!$B$7),0,MAX(0,$E4179-MAX(0,SUMIFS(Тех_Движение!$G$2:$G$5111,Тех_Движение!$D$2:$D$5111,$C4179,Тех_Движение!$B$2:$B$5111,"&lt;="&amp;K$3)-$F4179)))</f>
        <v>#VALUE!</v>
      </c>
      <c r="L4179" s="21" t="e">
        <f>IF(OR($B4179="",L$3&lt;$D4179+Настройки!$B$7),0,MAX(0,$E4179-MAX(0,SUMIFS(Тех_Движение!$G$2:$G$5111,Тех_Движение!$D$2:$D$5111,$C4179,Тех_Движение!$B$2:$B$5111,"&lt;="&amp;L$3)-$F4179)))</f>
        <v>#VALUE!</v>
      </c>
      <c r="M4179" s="21" t="e">
        <f>IF(OR($B4179="",M$3&lt;$D4179+Настройки!$B$7),0,MAX(0,$E4179-MAX(0,SUMIFS(Тех_Движение!$G$2:$G$5111,Тех_Движение!$D$2:$D$5111,$C4179,Тех_Движение!$B$2:$B$5111,"&lt;="&amp;M$3)-$F4179)))</f>
        <v>#VALUE!</v>
      </c>
      <c r="N4179" s="21" t="e">
        <f>IF(OR($B4179="",N$3&lt;$D4179+Настройки!$B$7),0,MAX(0,$E4179-MAX(0,SUMIFS(Тех_Движение!$G$2:$G$5111,Тех_Движение!$D$2:$D$5111,$C4179,Тех_Движение!$B$2:$B$5111,"&lt;="&amp;N$3)-$F4179)))</f>
        <v>#VALUE!</v>
      </c>
      <c r="O4179" s="21" t="e">
        <f>IF(OR($B4179="",O$3&lt;$D4179+Настройки!$B$7),0,MAX(0,$E4179-MAX(0,SUMIFS(Тех_Движение!$G$2:$G$5111,Тех_Движение!$D$2:$D$5111,$C4179,Тех_Движение!$B$2:$B$5111,"&lt;="&amp;O$3)-$F4179)))</f>
        <v>#VALUE!</v>
      </c>
      <c r="P4179" s="21" t="e">
        <f>IF(OR($B4179="",P$3&lt;$D4179+Настройки!$B$7),0,MAX(0,$E4179-MAX(0,SUMIFS(Тех_Движение!$G$2:$G$5111,Тех_Движение!$D$2:$D$5111,$C4179,Тех_Движение!$B$2:$B$5111,"&lt;="&amp;P$3)-$F4179)))</f>
        <v>#VALUE!</v>
      </c>
      <c r="Q4179" s="21" t="e">
        <f>IF(OR($B4179="",Q$3&lt;$D4179+Настройки!$B$7),0,MAX(0,$E4179-MAX(0,SUMIFS(Тех_Движение!$G$2:$G$5111,Тех_Движение!$D$2:$D$5111,$C4179,Тех_Движение!$B$2:$B$5111,"&lt;="&amp;Q$3)-$F4179)))</f>
        <v>#VALUE!</v>
      </c>
      <c r="R4179" s="21" t="str">
        <f t="shared" si="196"/>
        <v/>
      </c>
      <c r="S4179" s="23" t="str">
        <f>IF($B4179="","",VLOOKUP($C4179,Настройки!$A$11:$L$17,9,FALSE))</f>
        <v/>
      </c>
      <c r="T4179" s="23" t="str">
        <f t="shared" si="197"/>
        <v/>
      </c>
    </row>
    <row r="4180" spans="1:20" x14ac:dyDescent="0.3">
      <c r="A4180" s="20">
        <f>Тех_Движение!$A$4177</f>
        <v>4176</v>
      </c>
      <c r="B4180" s="20" t="str">
        <f>IF(Тех_Движение!$F$4177&gt;0,Тех_Движение!$I$4177,"")</f>
        <v/>
      </c>
      <c r="C4180" s="20" t="str">
        <f>IF($B4180="","",Тех_Движение!$D$4177)</f>
        <v/>
      </c>
      <c r="D4180" s="9" t="str">
        <f>IF($B4180="","",Тех_Движение!$B$4177)</f>
        <v/>
      </c>
      <c r="E4180" s="21" t="str">
        <f>IF($B4180="","",Тех_Движение!$F$4177)</f>
        <v/>
      </c>
      <c r="F4180" s="21" t="str">
        <f>IF($B4180="","",SUMIFS($E$5:$E4179,$C$5:$C4179,$C4180))</f>
        <v/>
      </c>
      <c r="G4180" s="21" t="str">
        <f>IF($B4180="","",MAX(0,$E4180-MAX(0,SUMIFS(Тех_Движение!$G$2:$G$5111,Тех_Движение!$D$2:$D$5111,$C4180,Тех_Движение!$B$2:$B$5111,"&lt;="&amp;Настройки!$B$5-1)-$F4180)))</f>
        <v/>
      </c>
      <c r="H4180" s="21" t="str">
        <f>IF($B4180="","",IF(AND($D4180&gt;=Настройки!$B$5,$D4180&lt;=Настройки!$B$6),$E4180,0))</f>
        <v/>
      </c>
      <c r="I4180" s="21" t="str">
        <f t="shared" si="195"/>
        <v/>
      </c>
      <c r="J4180" s="21" t="str">
        <f>IF($B4180="","",MAX(0,$E4180-MAX(0,SUMIFS(Тех_Движение!$G$2:$G$5111,Тех_Движение!$D$2:$D$5111,$C4180,Тех_Движение!$B$2:$B$5111,"&lt;="&amp;Настройки!$B$6)-$F4180)))</f>
        <v/>
      </c>
      <c r="K4180" s="21" t="e">
        <f>IF(OR($B4180="",K$3&lt;$D4180+Настройки!$B$7),0,MAX(0,$E4180-MAX(0,SUMIFS(Тех_Движение!$G$2:$G$5111,Тех_Движение!$D$2:$D$5111,$C4180,Тех_Движение!$B$2:$B$5111,"&lt;="&amp;K$3)-$F4180)))</f>
        <v>#VALUE!</v>
      </c>
      <c r="L4180" s="21" t="e">
        <f>IF(OR($B4180="",L$3&lt;$D4180+Настройки!$B$7),0,MAX(0,$E4180-MAX(0,SUMIFS(Тех_Движение!$G$2:$G$5111,Тех_Движение!$D$2:$D$5111,$C4180,Тех_Движение!$B$2:$B$5111,"&lt;="&amp;L$3)-$F4180)))</f>
        <v>#VALUE!</v>
      </c>
      <c r="M4180" s="21" t="e">
        <f>IF(OR($B4180="",M$3&lt;$D4180+Настройки!$B$7),0,MAX(0,$E4180-MAX(0,SUMIFS(Тех_Движение!$G$2:$G$5111,Тех_Движение!$D$2:$D$5111,$C4180,Тех_Движение!$B$2:$B$5111,"&lt;="&amp;M$3)-$F4180)))</f>
        <v>#VALUE!</v>
      </c>
      <c r="N4180" s="21" t="e">
        <f>IF(OR($B4180="",N$3&lt;$D4180+Настройки!$B$7),0,MAX(0,$E4180-MAX(0,SUMIFS(Тех_Движение!$G$2:$G$5111,Тех_Движение!$D$2:$D$5111,$C4180,Тех_Движение!$B$2:$B$5111,"&lt;="&amp;N$3)-$F4180)))</f>
        <v>#VALUE!</v>
      </c>
      <c r="O4180" s="21" t="e">
        <f>IF(OR($B4180="",O$3&lt;$D4180+Настройки!$B$7),0,MAX(0,$E4180-MAX(0,SUMIFS(Тех_Движение!$G$2:$G$5111,Тех_Движение!$D$2:$D$5111,$C4180,Тех_Движение!$B$2:$B$5111,"&lt;="&amp;O$3)-$F4180)))</f>
        <v>#VALUE!</v>
      </c>
      <c r="P4180" s="21" t="e">
        <f>IF(OR($B4180="",P$3&lt;$D4180+Настройки!$B$7),0,MAX(0,$E4180-MAX(0,SUMIFS(Тех_Движение!$G$2:$G$5111,Тех_Движение!$D$2:$D$5111,$C4180,Тех_Движение!$B$2:$B$5111,"&lt;="&amp;P$3)-$F4180)))</f>
        <v>#VALUE!</v>
      </c>
      <c r="Q4180" s="21" t="e">
        <f>IF(OR($B4180="",Q$3&lt;$D4180+Настройки!$B$7),0,MAX(0,$E4180-MAX(0,SUMIFS(Тех_Движение!$G$2:$G$5111,Тех_Движение!$D$2:$D$5111,$C4180,Тех_Движение!$B$2:$B$5111,"&lt;="&amp;Q$3)-$F4180)))</f>
        <v>#VALUE!</v>
      </c>
      <c r="R4180" s="21" t="str">
        <f t="shared" si="196"/>
        <v/>
      </c>
      <c r="S4180" s="23" t="str">
        <f>IF($B4180="","",VLOOKUP($C4180,Настройки!$A$11:$L$17,9,FALSE))</f>
        <v/>
      </c>
      <c r="T4180" s="23" t="str">
        <f t="shared" si="197"/>
        <v/>
      </c>
    </row>
    <row r="4181" spans="1:20" x14ac:dyDescent="0.3">
      <c r="A4181" s="20">
        <f>Тех_Движение!$A$4178</f>
        <v>4177</v>
      </c>
      <c r="B4181" s="20" t="str">
        <f>IF(Тех_Движение!$F$4178&gt;0,Тех_Движение!$I$4178,"")</f>
        <v/>
      </c>
      <c r="C4181" s="20" t="str">
        <f>IF($B4181="","",Тех_Движение!$D$4178)</f>
        <v/>
      </c>
      <c r="D4181" s="9" t="str">
        <f>IF($B4181="","",Тех_Движение!$B$4178)</f>
        <v/>
      </c>
      <c r="E4181" s="21" t="str">
        <f>IF($B4181="","",Тех_Движение!$F$4178)</f>
        <v/>
      </c>
      <c r="F4181" s="21" t="str">
        <f>IF($B4181="","",SUMIFS($E$5:$E4180,$C$5:$C4180,$C4181))</f>
        <v/>
      </c>
      <c r="G4181" s="21" t="str">
        <f>IF($B4181="","",MAX(0,$E4181-MAX(0,SUMIFS(Тех_Движение!$G$2:$G$5111,Тех_Движение!$D$2:$D$5111,$C4181,Тех_Движение!$B$2:$B$5111,"&lt;="&amp;Настройки!$B$5-1)-$F4181)))</f>
        <v/>
      </c>
      <c r="H4181" s="21" t="str">
        <f>IF($B4181="","",IF(AND($D4181&gt;=Настройки!$B$5,$D4181&lt;=Настройки!$B$6),$E4181,0))</f>
        <v/>
      </c>
      <c r="I4181" s="21" t="str">
        <f t="shared" si="195"/>
        <v/>
      </c>
      <c r="J4181" s="21" t="str">
        <f>IF($B4181="","",MAX(0,$E4181-MAX(0,SUMIFS(Тех_Движение!$G$2:$G$5111,Тех_Движение!$D$2:$D$5111,$C4181,Тех_Движение!$B$2:$B$5111,"&lt;="&amp;Настройки!$B$6)-$F4181)))</f>
        <v/>
      </c>
      <c r="K4181" s="21" t="e">
        <f>IF(OR($B4181="",K$3&lt;$D4181+Настройки!$B$7),0,MAX(0,$E4181-MAX(0,SUMIFS(Тех_Движение!$G$2:$G$5111,Тех_Движение!$D$2:$D$5111,$C4181,Тех_Движение!$B$2:$B$5111,"&lt;="&amp;K$3)-$F4181)))</f>
        <v>#VALUE!</v>
      </c>
      <c r="L4181" s="21" t="e">
        <f>IF(OR($B4181="",L$3&lt;$D4181+Настройки!$B$7),0,MAX(0,$E4181-MAX(0,SUMIFS(Тех_Движение!$G$2:$G$5111,Тех_Движение!$D$2:$D$5111,$C4181,Тех_Движение!$B$2:$B$5111,"&lt;="&amp;L$3)-$F4181)))</f>
        <v>#VALUE!</v>
      </c>
      <c r="M4181" s="21" t="e">
        <f>IF(OR($B4181="",M$3&lt;$D4181+Настройки!$B$7),0,MAX(0,$E4181-MAX(0,SUMIFS(Тех_Движение!$G$2:$G$5111,Тех_Движение!$D$2:$D$5111,$C4181,Тех_Движение!$B$2:$B$5111,"&lt;="&amp;M$3)-$F4181)))</f>
        <v>#VALUE!</v>
      </c>
      <c r="N4181" s="21" t="e">
        <f>IF(OR($B4181="",N$3&lt;$D4181+Настройки!$B$7),0,MAX(0,$E4181-MAX(0,SUMIFS(Тех_Движение!$G$2:$G$5111,Тех_Движение!$D$2:$D$5111,$C4181,Тех_Движение!$B$2:$B$5111,"&lt;="&amp;N$3)-$F4181)))</f>
        <v>#VALUE!</v>
      </c>
      <c r="O4181" s="21" t="e">
        <f>IF(OR($B4181="",O$3&lt;$D4181+Настройки!$B$7),0,MAX(0,$E4181-MAX(0,SUMIFS(Тех_Движение!$G$2:$G$5111,Тех_Движение!$D$2:$D$5111,$C4181,Тех_Движение!$B$2:$B$5111,"&lt;="&amp;O$3)-$F4181)))</f>
        <v>#VALUE!</v>
      </c>
      <c r="P4181" s="21" t="e">
        <f>IF(OR($B4181="",P$3&lt;$D4181+Настройки!$B$7),0,MAX(0,$E4181-MAX(0,SUMIFS(Тех_Движение!$G$2:$G$5111,Тех_Движение!$D$2:$D$5111,$C4181,Тех_Движение!$B$2:$B$5111,"&lt;="&amp;P$3)-$F4181)))</f>
        <v>#VALUE!</v>
      </c>
      <c r="Q4181" s="21" t="e">
        <f>IF(OR($B4181="",Q$3&lt;$D4181+Настройки!$B$7),0,MAX(0,$E4181-MAX(0,SUMIFS(Тех_Движение!$G$2:$G$5111,Тех_Движение!$D$2:$D$5111,$C4181,Тех_Движение!$B$2:$B$5111,"&lt;="&amp;Q$3)-$F4181)))</f>
        <v>#VALUE!</v>
      </c>
      <c r="R4181" s="21" t="str">
        <f t="shared" si="196"/>
        <v/>
      </c>
      <c r="S4181" s="23" t="str">
        <f>IF($B4181="","",VLOOKUP($C4181,Настройки!$A$11:$L$17,9,FALSE))</f>
        <v/>
      </c>
      <c r="T4181" s="23" t="str">
        <f t="shared" si="197"/>
        <v/>
      </c>
    </row>
    <row r="4182" spans="1:20" x14ac:dyDescent="0.3">
      <c r="A4182" s="20">
        <f>Тех_Движение!$A$4179</f>
        <v>4178</v>
      </c>
      <c r="B4182" s="20" t="str">
        <f>IF(Тех_Движение!$F$4179&gt;0,Тех_Движение!$I$4179,"")</f>
        <v/>
      </c>
      <c r="C4182" s="20" t="str">
        <f>IF($B4182="","",Тех_Движение!$D$4179)</f>
        <v/>
      </c>
      <c r="D4182" s="9" t="str">
        <f>IF($B4182="","",Тех_Движение!$B$4179)</f>
        <v/>
      </c>
      <c r="E4182" s="21" t="str">
        <f>IF($B4182="","",Тех_Движение!$F$4179)</f>
        <v/>
      </c>
      <c r="F4182" s="21" t="str">
        <f>IF($B4182="","",SUMIFS($E$5:$E4181,$C$5:$C4181,$C4182))</f>
        <v/>
      </c>
      <c r="G4182" s="21" t="str">
        <f>IF($B4182="","",MAX(0,$E4182-MAX(0,SUMIFS(Тех_Движение!$G$2:$G$5111,Тех_Движение!$D$2:$D$5111,$C4182,Тех_Движение!$B$2:$B$5111,"&lt;="&amp;Настройки!$B$5-1)-$F4182)))</f>
        <v/>
      </c>
      <c r="H4182" s="21" t="str">
        <f>IF($B4182="","",IF(AND($D4182&gt;=Настройки!$B$5,$D4182&lt;=Настройки!$B$6),$E4182,0))</f>
        <v/>
      </c>
      <c r="I4182" s="21" t="str">
        <f t="shared" si="195"/>
        <v/>
      </c>
      <c r="J4182" s="21" t="str">
        <f>IF($B4182="","",MAX(0,$E4182-MAX(0,SUMIFS(Тех_Движение!$G$2:$G$5111,Тех_Движение!$D$2:$D$5111,$C4182,Тех_Движение!$B$2:$B$5111,"&lt;="&amp;Настройки!$B$6)-$F4182)))</f>
        <v/>
      </c>
      <c r="K4182" s="21" t="e">
        <f>IF(OR($B4182="",K$3&lt;$D4182+Настройки!$B$7),0,MAX(0,$E4182-MAX(0,SUMIFS(Тех_Движение!$G$2:$G$5111,Тех_Движение!$D$2:$D$5111,$C4182,Тех_Движение!$B$2:$B$5111,"&lt;="&amp;K$3)-$F4182)))</f>
        <v>#VALUE!</v>
      </c>
      <c r="L4182" s="21" t="e">
        <f>IF(OR($B4182="",L$3&lt;$D4182+Настройки!$B$7),0,MAX(0,$E4182-MAX(0,SUMIFS(Тех_Движение!$G$2:$G$5111,Тех_Движение!$D$2:$D$5111,$C4182,Тех_Движение!$B$2:$B$5111,"&lt;="&amp;L$3)-$F4182)))</f>
        <v>#VALUE!</v>
      </c>
      <c r="M4182" s="21" t="e">
        <f>IF(OR($B4182="",M$3&lt;$D4182+Настройки!$B$7),0,MAX(0,$E4182-MAX(0,SUMIFS(Тех_Движение!$G$2:$G$5111,Тех_Движение!$D$2:$D$5111,$C4182,Тех_Движение!$B$2:$B$5111,"&lt;="&amp;M$3)-$F4182)))</f>
        <v>#VALUE!</v>
      </c>
      <c r="N4182" s="21" t="e">
        <f>IF(OR($B4182="",N$3&lt;$D4182+Настройки!$B$7),0,MAX(0,$E4182-MAX(0,SUMIFS(Тех_Движение!$G$2:$G$5111,Тех_Движение!$D$2:$D$5111,$C4182,Тех_Движение!$B$2:$B$5111,"&lt;="&amp;N$3)-$F4182)))</f>
        <v>#VALUE!</v>
      </c>
      <c r="O4182" s="21" t="e">
        <f>IF(OR($B4182="",O$3&lt;$D4182+Настройки!$B$7),0,MAX(0,$E4182-MAX(0,SUMIFS(Тех_Движение!$G$2:$G$5111,Тех_Движение!$D$2:$D$5111,$C4182,Тех_Движение!$B$2:$B$5111,"&lt;="&amp;O$3)-$F4182)))</f>
        <v>#VALUE!</v>
      </c>
      <c r="P4182" s="21" t="e">
        <f>IF(OR($B4182="",P$3&lt;$D4182+Настройки!$B$7),0,MAX(0,$E4182-MAX(0,SUMIFS(Тех_Движение!$G$2:$G$5111,Тех_Движение!$D$2:$D$5111,$C4182,Тех_Движение!$B$2:$B$5111,"&lt;="&amp;P$3)-$F4182)))</f>
        <v>#VALUE!</v>
      </c>
      <c r="Q4182" s="21" t="e">
        <f>IF(OR($B4182="",Q$3&lt;$D4182+Настройки!$B$7),0,MAX(0,$E4182-MAX(0,SUMIFS(Тех_Движение!$G$2:$G$5111,Тех_Движение!$D$2:$D$5111,$C4182,Тех_Движение!$B$2:$B$5111,"&lt;="&amp;Q$3)-$F4182)))</f>
        <v>#VALUE!</v>
      </c>
      <c r="R4182" s="21" t="str">
        <f t="shared" si="196"/>
        <v/>
      </c>
      <c r="S4182" s="23" t="str">
        <f>IF($B4182="","",VLOOKUP($C4182,Настройки!$A$11:$L$17,9,FALSE))</f>
        <v/>
      </c>
      <c r="T4182" s="23" t="str">
        <f t="shared" si="197"/>
        <v/>
      </c>
    </row>
    <row r="4183" spans="1:20" x14ac:dyDescent="0.3">
      <c r="A4183" s="20">
        <f>Тех_Движение!$A$4180</f>
        <v>4179</v>
      </c>
      <c r="B4183" s="20" t="str">
        <f>IF(Тех_Движение!$F$4180&gt;0,Тех_Движение!$I$4180,"")</f>
        <v/>
      </c>
      <c r="C4183" s="20" t="str">
        <f>IF($B4183="","",Тех_Движение!$D$4180)</f>
        <v/>
      </c>
      <c r="D4183" s="9" t="str">
        <f>IF($B4183="","",Тех_Движение!$B$4180)</f>
        <v/>
      </c>
      <c r="E4183" s="21" t="str">
        <f>IF($B4183="","",Тех_Движение!$F$4180)</f>
        <v/>
      </c>
      <c r="F4183" s="21" t="str">
        <f>IF($B4183="","",SUMIFS($E$5:$E4182,$C$5:$C4182,$C4183))</f>
        <v/>
      </c>
      <c r="G4183" s="21" t="str">
        <f>IF($B4183="","",MAX(0,$E4183-MAX(0,SUMIFS(Тех_Движение!$G$2:$G$5111,Тех_Движение!$D$2:$D$5111,$C4183,Тех_Движение!$B$2:$B$5111,"&lt;="&amp;Настройки!$B$5-1)-$F4183)))</f>
        <v/>
      </c>
      <c r="H4183" s="21" t="str">
        <f>IF($B4183="","",IF(AND($D4183&gt;=Настройки!$B$5,$D4183&lt;=Настройки!$B$6),$E4183,0))</f>
        <v/>
      </c>
      <c r="I4183" s="21" t="str">
        <f t="shared" si="195"/>
        <v/>
      </c>
      <c r="J4183" s="21" t="str">
        <f>IF($B4183="","",MAX(0,$E4183-MAX(0,SUMIFS(Тех_Движение!$G$2:$G$5111,Тех_Движение!$D$2:$D$5111,$C4183,Тех_Движение!$B$2:$B$5111,"&lt;="&amp;Настройки!$B$6)-$F4183)))</f>
        <v/>
      </c>
      <c r="K4183" s="21" t="e">
        <f>IF(OR($B4183="",K$3&lt;$D4183+Настройки!$B$7),0,MAX(0,$E4183-MAX(0,SUMIFS(Тех_Движение!$G$2:$G$5111,Тех_Движение!$D$2:$D$5111,$C4183,Тех_Движение!$B$2:$B$5111,"&lt;="&amp;K$3)-$F4183)))</f>
        <v>#VALUE!</v>
      </c>
      <c r="L4183" s="21" t="e">
        <f>IF(OR($B4183="",L$3&lt;$D4183+Настройки!$B$7),0,MAX(0,$E4183-MAX(0,SUMIFS(Тех_Движение!$G$2:$G$5111,Тех_Движение!$D$2:$D$5111,$C4183,Тех_Движение!$B$2:$B$5111,"&lt;="&amp;L$3)-$F4183)))</f>
        <v>#VALUE!</v>
      </c>
      <c r="M4183" s="21" t="e">
        <f>IF(OR($B4183="",M$3&lt;$D4183+Настройки!$B$7),0,MAX(0,$E4183-MAX(0,SUMIFS(Тех_Движение!$G$2:$G$5111,Тех_Движение!$D$2:$D$5111,$C4183,Тех_Движение!$B$2:$B$5111,"&lt;="&amp;M$3)-$F4183)))</f>
        <v>#VALUE!</v>
      </c>
      <c r="N4183" s="21" t="e">
        <f>IF(OR($B4183="",N$3&lt;$D4183+Настройки!$B$7),0,MAX(0,$E4183-MAX(0,SUMIFS(Тех_Движение!$G$2:$G$5111,Тех_Движение!$D$2:$D$5111,$C4183,Тех_Движение!$B$2:$B$5111,"&lt;="&amp;N$3)-$F4183)))</f>
        <v>#VALUE!</v>
      </c>
      <c r="O4183" s="21" t="e">
        <f>IF(OR($B4183="",O$3&lt;$D4183+Настройки!$B$7),0,MAX(0,$E4183-MAX(0,SUMIFS(Тех_Движение!$G$2:$G$5111,Тех_Движение!$D$2:$D$5111,$C4183,Тех_Движение!$B$2:$B$5111,"&lt;="&amp;O$3)-$F4183)))</f>
        <v>#VALUE!</v>
      </c>
      <c r="P4183" s="21" t="e">
        <f>IF(OR($B4183="",P$3&lt;$D4183+Настройки!$B$7),0,MAX(0,$E4183-MAX(0,SUMIFS(Тех_Движение!$G$2:$G$5111,Тех_Движение!$D$2:$D$5111,$C4183,Тех_Движение!$B$2:$B$5111,"&lt;="&amp;P$3)-$F4183)))</f>
        <v>#VALUE!</v>
      </c>
      <c r="Q4183" s="21" t="e">
        <f>IF(OR($B4183="",Q$3&lt;$D4183+Настройки!$B$7),0,MAX(0,$E4183-MAX(0,SUMIFS(Тех_Движение!$G$2:$G$5111,Тех_Движение!$D$2:$D$5111,$C4183,Тех_Движение!$B$2:$B$5111,"&lt;="&amp;Q$3)-$F4183)))</f>
        <v>#VALUE!</v>
      </c>
      <c r="R4183" s="21" t="str">
        <f t="shared" si="196"/>
        <v/>
      </c>
      <c r="S4183" s="23" t="str">
        <f>IF($B4183="","",VLOOKUP($C4183,Настройки!$A$11:$L$17,9,FALSE))</f>
        <v/>
      </c>
      <c r="T4183" s="23" t="str">
        <f t="shared" si="197"/>
        <v/>
      </c>
    </row>
    <row r="4184" spans="1:20" x14ac:dyDescent="0.3">
      <c r="A4184" s="20">
        <f>Тех_Движение!$A$4181</f>
        <v>4180</v>
      </c>
      <c r="B4184" s="20" t="str">
        <f>IF(Тех_Движение!$F$4181&gt;0,Тех_Движение!$I$4181,"")</f>
        <v/>
      </c>
      <c r="C4184" s="20" t="str">
        <f>IF($B4184="","",Тех_Движение!$D$4181)</f>
        <v/>
      </c>
      <c r="D4184" s="9" t="str">
        <f>IF($B4184="","",Тех_Движение!$B$4181)</f>
        <v/>
      </c>
      <c r="E4184" s="21" t="str">
        <f>IF($B4184="","",Тех_Движение!$F$4181)</f>
        <v/>
      </c>
      <c r="F4184" s="21" t="str">
        <f>IF($B4184="","",SUMIFS($E$5:$E4183,$C$5:$C4183,$C4184))</f>
        <v/>
      </c>
      <c r="G4184" s="21" t="str">
        <f>IF($B4184="","",MAX(0,$E4184-MAX(0,SUMIFS(Тех_Движение!$G$2:$G$5111,Тех_Движение!$D$2:$D$5111,$C4184,Тех_Движение!$B$2:$B$5111,"&lt;="&amp;Настройки!$B$5-1)-$F4184)))</f>
        <v/>
      </c>
      <c r="H4184" s="21" t="str">
        <f>IF($B4184="","",IF(AND($D4184&gt;=Настройки!$B$5,$D4184&lt;=Настройки!$B$6),$E4184,0))</f>
        <v/>
      </c>
      <c r="I4184" s="21" t="str">
        <f t="shared" si="195"/>
        <v/>
      </c>
      <c r="J4184" s="21" t="str">
        <f>IF($B4184="","",MAX(0,$E4184-MAX(0,SUMIFS(Тех_Движение!$G$2:$G$5111,Тех_Движение!$D$2:$D$5111,$C4184,Тех_Движение!$B$2:$B$5111,"&lt;="&amp;Настройки!$B$6)-$F4184)))</f>
        <v/>
      </c>
      <c r="K4184" s="21" t="e">
        <f>IF(OR($B4184="",K$3&lt;$D4184+Настройки!$B$7),0,MAX(0,$E4184-MAX(0,SUMIFS(Тех_Движение!$G$2:$G$5111,Тех_Движение!$D$2:$D$5111,$C4184,Тех_Движение!$B$2:$B$5111,"&lt;="&amp;K$3)-$F4184)))</f>
        <v>#VALUE!</v>
      </c>
      <c r="L4184" s="21" t="e">
        <f>IF(OR($B4184="",L$3&lt;$D4184+Настройки!$B$7),0,MAX(0,$E4184-MAX(0,SUMIFS(Тех_Движение!$G$2:$G$5111,Тех_Движение!$D$2:$D$5111,$C4184,Тех_Движение!$B$2:$B$5111,"&lt;="&amp;L$3)-$F4184)))</f>
        <v>#VALUE!</v>
      </c>
      <c r="M4184" s="21" t="e">
        <f>IF(OR($B4184="",M$3&lt;$D4184+Настройки!$B$7),0,MAX(0,$E4184-MAX(0,SUMIFS(Тех_Движение!$G$2:$G$5111,Тех_Движение!$D$2:$D$5111,$C4184,Тех_Движение!$B$2:$B$5111,"&lt;="&amp;M$3)-$F4184)))</f>
        <v>#VALUE!</v>
      </c>
      <c r="N4184" s="21" t="e">
        <f>IF(OR($B4184="",N$3&lt;$D4184+Настройки!$B$7),0,MAX(0,$E4184-MAX(0,SUMIFS(Тех_Движение!$G$2:$G$5111,Тех_Движение!$D$2:$D$5111,$C4184,Тех_Движение!$B$2:$B$5111,"&lt;="&amp;N$3)-$F4184)))</f>
        <v>#VALUE!</v>
      </c>
      <c r="O4184" s="21" t="e">
        <f>IF(OR($B4184="",O$3&lt;$D4184+Настройки!$B$7),0,MAX(0,$E4184-MAX(0,SUMIFS(Тех_Движение!$G$2:$G$5111,Тех_Движение!$D$2:$D$5111,$C4184,Тех_Движение!$B$2:$B$5111,"&lt;="&amp;O$3)-$F4184)))</f>
        <v>#VALUE!</v>
      </c>
      <c r="P4184" s="21" t="e">
        <f>IF(OR($B4184="",P$3&lt;$D4184+Настройки!$B$7),0,MAX(0,$E4184-MAX(0,SUMIFS(Тех_Движение!$G$2:$G$5111,Тех_Движение!$D$2:$D$5111,$C4184,Тех_Движение!$B$2:$B$5111,"&lt;="&amp;P$3)-$F4184)))</f>
        <v>#VALUE!</v>
      </c>
      <c r="Q4184" s="21" t="e">
        <f>IF(OR($B4184="",Q$3&lt;$D4184+Настройки!$B$7),0,MAX(0,$E4184-MAX(0,SUMIFS(Тех_Движение!$G$2:$G$5111,Тех_Движение!$D$2:$D$5111,$C4184,Тех_Движение!$B$2:$B$5111,"&lt;="&amp;Q$3)-$F4184)))</f>
        <v>#VALUE!</v>
      </c>
      <c r="R4184" s="21" t="str">
        <f t="shared" si="196"/>
        <v/>
      </c>
      <c r="S4184" s="23" t="str">
        <f>IF($B4184="","",VLOOKUP($C4184,Настройки!$A$11:$L$17,9,FALSE))</f>
        <v/>
      </c>
      <c r="T4184" s="23" t="str">
        <f t="shared" si="197"/>
        <v/>
      </c>
    </row>
    <row r="4185" spans="1:20" x14ac:dyDescent="0.3">
      <c r="A4185" s="20">
        <f>Тех_Движение!$A$4182</f>
        <v>4181</v>
      </c>
      <c r="B4185" s="20" t="str">
        <f>IF(Тех_Движение!$F$4182&gt;0,Тех_Движение!$I$4182,"")</f>
        <v/>
      </c>
      <c r="C4185" s="20" t="str">
        <f>IF($B4185="","",Тех_Движение!$D$4182)</f>
        <v/>
      </c>
      <c r="D4185" s="9" t="str">
        <f>IF($B4185="","",Тех_Движение!$B$4182)</f>
        <v/>
      </c>
      <c r="E4185" s="21" t="str">
        <f>IF($B4185="","",Тех_Движение!$F$4182)</f>
        <v/>
      </c>
      <c r="F4185" s="21" t="str">
        <f>IF($B4185="","",SUMIFS($E$5:$E4184,$C$5:$C4184,$C4185))</f>
        <v/>
      </c>
      <c r="G4185" s="21" t="str">
        <f>IF($B4185="","",MAX(0,$E4185-MAX(0,SUMIFS(Тех_Движение!$G$2:$G$5111,Тех_Движение!$D$2:$D$5111,$C4185,Тех_Движение!$B$2:$B$5111,"&lt;="&amp;Настройки!$B$5-1)-$F4185)))</f>
        <v/>
      </c>
      <c r="H4185" s="21" t="str">
        <f>IF($B4185="","",IF(AND($D4185&gt;=Настройки!$B$5,$D4185&lt;=Настройки!$B$6),$E4185,0))</f>
        <v/>
      </c>
      <c r="I4185" s="21" t="str">
        <f t="shared" si="195"/>
        <v/>
      </c>
      <c r="J4185" s="21" t="str">
        <f>IF($B4185="","",MAX(0,$E4185-MAX(0,SUMIFS(Тех_Движение!$G$2:$G$5111,Тех_Движение!$D$2:$D$5111,$C4185,Тех_Движение!$B$2:$B$5111,"&lt;="&amp;Настройки!$B$6)-$F4185)))</f>
        <v/>
      </c>
      <c r="K4185" s="21" t="e">
        <f>IF(OR($B4185="",K$3&lt;$D4185+Настройки!$B$7),0,MAX(0,$E4185-MAX(0,SUMIFS(Тех_Движение!$G$2:$G$5111,Тех_Движение!$D$2:$D$5111,$C4185,Тех_Движение!$B$2:$B$5111,"&lt;="&amp;K$3)-$F4185)))</f>
        <v>#VALUE!</v>
      </c>
      <c r="L4185" s="21" t="e">
        <f>IF(OR($B4185="",L$3&lt;$D4185+Настройки!$B$7),0,MAX(0,$E4185-MAX(0,SUMIFS(Тех_Движение!$G$2:$G$5111,Тех_Движение!$D$2:$D$5111,$C4185,Тех_Движение!$B$2:$B$5111,"&lt;="&amp;L$3)-$F4185)))</f>
        <v>#VALUE!</v>
      </c>
      <c r="M4185" s="21" t="e">
        <f>IF(OR($B4185="",M$3&lt;$D4185+Настройки!$B$7),0,MAX(0,$E4185-MAX(0,SUMIFS(Тех_Движение!$G$2:$G$5111,Тех_Движение!$D$2:$D$5111,$C4185,Тех_Движение!$B$2:$B$5111,"&lt;="&amp;M$3)-$F4185)))</f>
        <v>#VALUE!</v>
      </c>
      <c r="N4185" s="21" t="e">
        <f>IF(OR($B4185="",N$3&lt;$D4185+Настройки!$B$7),0,MAX(0,$E4185-MAX(0,SUMIFS(Тех_Движение!$G$2:$G$5111,Тех_Движение!$D$2:$D$5111,$C4185,Тех_Движение!$B$2:$B$5111,"&lt;="&amp;N$3)-$F4185)))</f>
        <v>#VALUE!</v>
      </c>
      <c r="O4185" s="21" t="e">
        <f>IF(OR($B4185="",O$3&lt;$D4185+Настройки!$B$7),0,MAX(0,$E4185-MAX(0,SUMIFS(Тех_Движение!$G$2:$G$5111,Тех_Движение!$D$2:$D$5111,$C4185,Тех_Движение!$B$2:$B$5111,"&lt;="&amp;O$3)-$F4185)))</f>
        <v>#VALUE!</v>
      </c>
      <c r="P4185" s="21" t="e">
        <f>IF(OR($B4185="",P$3&lt;$D4185+Настройки!$B$7),0,MAX(0,$E4185-MAX(0,SUMIFS(Тех_Движение!$G$2:$G$5111,Тех_Движение!$D$2:$D$5111,$C4185,Тех_Движение!$B$2:$B$5111,"&lt;="&amp;P$3)-$F4185)))</f>
        <v>#VALUE!</v>
      </c>
      <c r="Q4185" s="21" t="e">
        <f>IF(OR($B4185="",Q$3&lt;$D4185+Настройки!$B$7),0,MAX(0,$E4185-MAX(0,SUMIFS(Тех_Движение!$G$2:$G$5111,Тех_Движение!$D$2:$D$5111,$C4185,Тех_Движение!$B$2:$B$5111,"&lt;="&amp;Q$3)-$F4185)))</f>
        <v>#VALUE!</v>
      </c>
      <c r="R4185" s="21" t="str">
        <f t="shared" si="196"/>
        <v/>
      </c>
      <c r="S4185" s="23" t="str">
        <f>IF($B4185="","",VLOOKUP($C4185,Настройки!$A$11:$L$17,9,FALSE))</f>
        <v/>
      </c>
      <c r="T4185" s="23" t="str">
        <f t="shared" si="197"/>
        <v/>
      </c>
    </row>
    <row r="4186" spans="1:20" x14ac:dyDescent="0.3">
      <c r="A4186" s="20">
        <f>Тех_Движение!$A$4183</f>
        <v>4182</v>
      </c>
      <c r="B4186" s="20" t="str">
        <f>IF(Тех_Движение!$F$4183&gt;0,Тех_Движение!$I$4183,"")</f>
        <v/>
      </c>
      <c r="C4186" s="20" t="str">
        <f>IF($B4186="","",Тех_Движение!$D$4183)</f>
        <v/>
      </c>
      <c r="D4186" s="9" t="str">
        <f>IF($B4186="","",Тех_Движение!$B$4183)</f>
        <v/>
      </c>
      <c r="E4186" s="21" t="str">
        <f>IF($B4186="","",Тех_Движение!$F$4183)</f>
        <v/>
      </c>
      <c r="F4186" s="21" t="str">
        <f>IF($B4186="","",SUMIFS($E$5:$E4185,$C$5:$C4185,$C4186))</f>
        <v/>
      </c>
      <c r="G4186" s="21" t="str">
        <f>IF($B4186="","",MAX(0,$E4186-MAX(0,SUMIFS(Тех_Движение!$G$2:$G$5111,Тех_Движение!$D$2:$D$5111,$C4186,Тех_Движение!$B$2:$B$5111,"&lt;="&amp;Настройки!$B$5-1)-$F4186)))</f>
        <v/>
      </c>
      <c r="H4186" s="21" t="str">
        <f>IF($B4186="","",IF(AND($D4186&gt;=Настройки!$B$5,$D4186&lt;=Настройки!$B$6),$E4186,0))</f>
        <v/>
      </c>
      <c r="I4186" s="21" t="str">
        <f t="shared" si="195"/>
        <v/>
      </c>
      <c r="J4186" s="21" t="str">
        <f>IF($B4186="","",MAX(0,$E4186-MAX(0,SUMIFS(Тех_Движение!$G$2:$G$5111,Тех_Движение!$D$2:$D$5111,$C4186,Тех_Движение!$B$2:$B$5111,"&lt;="&amp;Настройки!$B$6)-$F4186)))</f>
        <v/>
      </c>
      <c r="K4186" s="21" t="e">
        <f>IF(OR($B4186="",K$3&lt;$D4186+Настройки!$B$7),0,MAX(0,$E4186-MAX(0,SUMIFS(Тех_Движение!$G$2:$G$5111,Тех_Движение!$D$2:$D$5111,$C4186,Тех_Движение!$B$2:$B$5111,"&lt;="&amp;K$3)-$F4186)))</f>
        <v>#VALUE!</v>
      </c>
      <c r="L4186" s="21" t="e">
        <f>IF(OR($B4186="",L$3&lt;$D4186+Настройки!$B$7),0,MAX(0,$E4186-MAX(0,SUMIFS(Тех_Движение!$G$2:$G$5111,Тех_Движение!$D$2:$D$5111,$C4186,Тех_Движение!$B$2:$B$5111,"&lt;="&amp;L$3)-$F4186)))</f>
        <v>#VALUE!</v>
      </c>
      <c r="M4186" s="21" t="e">
        <f>IF(OR($B4186="",M$3&lt;$D4186+Настройки!$B$7),0,MAX(0,$E4186-MAX(0,SUMIFS(Тех_Движение!$G$2:$G$5111,Тех_Движение!$D$2:$D$5111,$C4186,Тех_Движение!$B$2:$B$5111,"&lt;="&amp;M$3)-$F4186)))</f>
        <v>#VALUE!</v>
      </c>
      <c r="N4186" s="21" t="e">
        <f>IF(OR($B4186="",N$3&lt;$D4186+Настройки!$B$7),0,MAX(0,$E4186-MAX(0,SUMIFS(Тех_Движение!$G$2:$G$5111,Тех_Движение!$D$2:$D$5111,$C4186,Тех_Движение!$B$2:$B$5111,"&lt;="&amp;N$3)-$F4186)))</f>
        <v>#VALUE!</v>
      </c>
      <c r="O4186" s="21" t="e">
        <f>IF(OR($B4186="",O$3&lt;$D4186+Настройки!$B$7),0,MAX(0,$E4186-MAX(0,SUMIFS(Тех_Движение!$G$2:$G$5111,Тех_Движение!$D$2:$D$5111,$C4186,Тех_Движение!$B$2:$B$5111,"&lt;="&amp;O$3)-$F4186)))</f>
        <v>#VALUE!</v>
      </c>
      <c r="P4186" s="21" t="e">
        <f>IF(OR($B4186="",P$3&lt;$D4186+Настройки!$B$7),0,MAX(0,$E4186-MAX(0,SUMIFS(Тех_Движение!$G$2:$G$5111,Тех_Движение!$D$2:$D$5111,$C4186,Тех_Движение!$B$2:$B$5111,"&lt;="&amp;P$3)-$F4186)))</f>
        <v>#VALUE!</v>
      </c>
      <c r="Q4186" s="21" t="e">
        <f>IF(OR($B4186="",Q$3&lt;$D4186+Настройки!$B$7),0,MAX(0,$E4186-MAX(0,SUMIFS(Тех_Движение!$G$2:$G$5111,Тех_Движение!$D$2:$D$5111,$C4186,Тех_Движение!$B$2:$B$5111,"&lt;="&amp;Q$3)-$F4186)))</f>
        <v>#VALUE!</v>
      </c>
      <c r="R4186" s="21" t="str">
        <f t="shared" si="196"/>
        <v/>
      </c>
      <c r="S4186" s="23" t="str">
        <f>IF($B4186="","",VLOOKUP($C4186,Настройки!$A$11:$L$17,9,FALSE))</f>
        <v/>
      </c>
      <c r="T4186" s="23" t="str">
        <f t="shared" si="197"/>
        <v/>
      </c>
    </row>
    <row r="4187" spans="1:20" x14ac:dyDescent="0.3">
      <c r="A4187" s="20">
        <f>Тех_Движение!$A$4184</f>
        <v>4183</v>
      </c>
      <c r="B4187" s="20" t="str">
        <f>IF(Тех_Движение!$F$4184&gt;0,Тех_Движение!$I$4184,"")</f>
        <v/>
      </c>
      <c r="C4187" s="20" t="str">
        <f>IF($B4187="","",Тех_Движение!$D$4184)</f>
        <v/>
      </c>
      <c r="D4187" s="9" t="str">
        <f>IF($B4187="","",Тех_Движение!$B$4184)</f>
        <v/>
      </c>
      <c r="E4187" s="21" t="str">
        <f>IF($B4187="","",Тех_Движение!$F$4184)</f>
        <v/>
      </c>
      <c r="F4187" s="21" t="str">
        <f>IF($B4187="","",SUMIFS($E$5:$E4186,$C$5:$C4186,$C4187))</f>
        <v/>
      </c>
      <c r="G4187" s="21" t="str">
        <f>IF($B4187="","",MAX(0,$E4187-MAX(0,SUMIFS(Тех_Движение!$G$2:$G$5111,Тех_Движение!$D$2:$D$5111,$C4187,Тех_Движение!$B$2:$B$5111,"&lt;="&amp;Настройки!$B$5-1)-$F4187)))</f>
        <v/>
      </c>
      <c r="H4187" s="21" t="str">
        <f>IF($B4187="","",IF(AND($D4187&gt;=Настройки!$B$5,$D4187&lt;=Настройки!$B$6),$E4187,0))</f>
        <v/>
      </c>
      <c r="I4187" s="21" t="str">
        <f t="shared" si="195"/>
        <v/>
      </c>
      <c r="J4187" s="21" t="str">
        <f>IF($B4187="","",MAX(0,$E4187-MAX(0,SUMIFS(Тех_Движение!$G$2:$G$5111,Тех_Движение!$D$2:$D$5111,$C4187,Тех_Движение!$B$2:$B$5111,"&lt;="&amp;Настройки!$B$6)-$F4187)))</f>
        <v/>
      </c>
      <c r="K4187" s="21" t="e">
        <f>IF(OR($B4187="",K$3&lt;$D4187+Настройки!$B$7),0,MAX(0,$E4187-MAX(0,SUMIFS(Тех_Движение!$G$2:$G$5111,Тех_Движение!$D$2:$D$5111,$C4187,Тех_Движение!$B$2:$B$5111,"&lt;="&amp;K$3)-$F4187)))</f>
        <v>#VALUE!</v>
      </c>
      <c r="L4187" s="21" t="e">
        <f>IF(OR($B4187="",L$3&lt;$D4187+Настройки!$B$7),0,MAX(0,$E4187-MAX(0,SUMIFS(Тех_Движение!$G$2:$G$5111,Тех_Движение!$D$2:$D$5111,$C4187,Тех_Движение!$B$2:$B$5111,"&lt;="&amp;L$3)-$F4187)))</f>
        <v>#VALUE!</v>
      </c>
      <c r="M4187" s="21" t="e">
        <f>IF(OR($B4187="",M$3&lt;$D4187+Настройки!$B$7),0,MAX(0,$E4187-MAX(0,SUMIFS(Тех_Движение!$G$2:$G$5111,Тех_Движение!$D$2:$D$5111,$C4187,Тех_Движение!$B$2:$B$5111,"&lt;="&amp;M$3)-$F4187)))</f>
        <v>#VALUE!</v>
      </c>
      <c r="N4187" s="21" t="e">
        <f>IF(OR($B4187="",N$3&lt;$D4187+Настройки!$B$7),0,MAX(0,$E4187-MAX(0,SUMIFS(Тех_Движение!$G$2:$G$5111,Тех_Движение!$D$2:$D$5111,$C4187,Тех_Движение!$B$2:$B$5111,"&lt;="&amp;N$3)-$F4187)))</f>
        <v>#VALUE!</v>
      </c>
      <c r="O4187" s="21" t="e">
        <f>IF(OR($B4187="",O$3&lt;$D4187+Настройки!$B$7),0,MAX(0,$E4187-MAX(0,SUMIFS(Тех_Движение!$G$2:$G$5111,Тех_Движение!$D$2:$D$5111,$C4187,Тех_Движение!$B$2:$B$5111,"&lt;="&amp;O$3)-$F4187)))</f>
        <v>#VALUE!</v>
      </c>
      <c r="P4187" s="21" t="e">
        <f>IF(OR($B4187="",P$3&lt;$D4187+Настройки!$B$7),0,MAX(0,$E4187-MAX(0,SUMIFS(Тех_Движение!$G$2:$G$5111,Тех_Движение!$D$2:$D$5111,$C4187,Тех_Движение!$B$2:$B$5111,"&lt;="&amp;P$3)-$F4187)))</f>
        <v>#VALUE!</v>
      </c>
      <c r="Q4187" s="21" t="e">
        <f>IF(OR($B4187="",Q$3&lt;$D4187+Настройки!$B$7),0,MAX(0,$E4187-MAX(0,SUMIFS(Тех_Движение!$G$2:$G$5111,Тех_Движение!$D$2:$D$5111,$C4187,Тех_Движение!$B$2:$B$5111,"&lt;="&amp;Q$3)-$F4187)))</f>
        <v>#VALUE!</v>
      </c>
      <c r="R4187" s="21" t="str">
        <f t="shared" si="196"/>
        <v/>
      </c>
      <c r="S4187" s="23" t="str">
        <f>IF($B4187="","",VLOOKUP($C4187,Настройки!$A$11:$L$17,9,FALSE))</f>
        <v/>
      </c>
      <c r="T4187" s="23" t="str">
        <f t="shared" si="197"/>
        <v/>
      </c>
    </row>
    <row r="4188" spans="1:20" x14ac:dyDescent="0.3">
      <c r="A4188" s="20">
        <f>Тех_Движение!$A$4185</f>
        <v>4184</v>
      </c>
      <c r="B4188" s="20" t="str">
        <f>IF(Тех_Движение!$F$4185&gt;0,Тех_Движение!$I$4185,"")</f>
        <v/>
      </c>
      <c r="C4188" s="20" t="str">
        <f>IF($B4188="","",Тех_Движение!$D$4185)</f>
        <v/>
      </c>
      <c r="D4188" s="9" t="str">
        <f>IF($B4188="","",Тех_Движение!$B$4185)</f>
        <v/>
      </c>
      <c r="E4188" s="21" t="str">
        <f>IF($B4188="","",Тех_Движение!$F$4185)</f>
        <v/>
      </c>
      <c r="F4188" s="21" t="str">
        <f>IF($B4188="","",SUMIFS($E$5:$E4187,$C$5:$C4187,$C4188))</f>
        <v/>
      </c>
      <c r="G4188" s="21" t="str">
        <f>IF($B4188="","",MAX(0,$E4188-MAX(0,SUMIFS(Тех_Движение!$G$2:$G$5111,Тех_Движение!$D$2:$D$5111,$C4188,Тех_Движение!$B$2:$B$5111,"&lt;="&amp;Настройки!$B$5-1)-$F4188)))</f>
        <v/>
      </c>
      <c r="H4188" s="21" t="str">
        <f>IF($B4188="","",IF(AND($D4188&gt;=Настройки!$B$5,$D4188&lt;=Настройки!$B$6),$E4188,0))</f>
        <v/>
      </c>
      <c r="I4188" s="21" t="str">
        <f t="shared" si="195"/>
        <v/>
      </c>
      <c r="J4188" s="21" t="str">
        <f>IF($B4188="","",MAX(0,$E4188-MAX(0,SUMIFS(Тех_Движение!$G$2:$G$5111,Тех_Движение!$D$2:$D$5111,$C4188,Тех_Движение!$B$2:$B$5111,"&lt;="&amp;Настройки!$B$6)-$F4188)))</f>
        <v/>
      </c>
      <c r="K4188" s="21" t="e">
        <f>IF(OR($B4188="",K$3&lt;$D4188+Настройки!$B$7),0,MAX(0,$E4188-MAX(0,SUMIFS(Тех_Движение!$G$2:$G$5111,Тех_Движение!$D$2:$D$5111,$C4188,Тех_Движение!$B$2:$B$5111,"&lt;="&amp;K$3)-$F4188)))</f>
        <v>#VALUE!</v>
      </c>
      <c r="L4188" s="21" t="e">
        <f>IF(OR($B4188="",L$3&lt;$D4188+Настройки!$B$7),0,MAX(0,$E4188-MAX(0,SUMIFS(Тех_Движение!$G$2:$G$5111,Тех_Движение!$D$2:$D$5111,$C4188,Тех_Движение!$B$2:$B$5111,"&lt;="&amp;L$3)-$F4188)))</f>
        <v>#VALUE!</v>
      </c>
      <c r="M4188" s="21" t="e">
        <f>IF(OR($B4188="",M$3&lt;$D4188+Настройки!$B$7),0,MAX(0,$E4188-MAX(0,SUMIFS(Тех_Движение!$G$2:$G$5111,Тех_Движение!$D$2:$D$5111,$C4188,Тех_Движение!$B$2:$B$5111,"&lt;="&amp;M$3)-$F4188)))</f>
        <v>#VALUE!</v>
      </c>
      <c r="N4188" s="21" t="e">
        <f>IF(OR($B4188="",N$3&lt;$D4188+Настройки!$B$7),0,MAX(0,$E4188-MAX(0,SUMIFS(Тех_Движение!$G$2:$G$5111,Тех_Движение!$D$2:$D$5111,$C4188,Тех_Движение!$B$2:$B$5111,"&lt;="&amp;N$3)-$F4188)))</f>
        <v>#VALUE!</v>
      </c>
      <c r="O4188" s="21" t="e">
        <f>IF(OR($B4188="",O$3&lt;$D4188+Настройки!$B$7),0,MAX(0,$E4188-MAX(0,SUMIFS(Тех_Движение!$G$2:$G$5111,Тех_Движение!$D$2:$D$5111,$C4188,Тех_Движение!$B$2:$B$5111,"&lt;="&amp;O$3)-$F4188)))</f>
        <v>#VALUE!</v>
      </c>
      <c r="P4188" s="21" t="e">
        <f>IF(OR($B4188="",P$3&lt;$D4188+Настройки!$B$7),0,MAX(0,$E4188-MAX(0,SUMIFS(Тех_Движение!$G$2:$G$5111,Тех_Движение!$D$2:$D$5111,$C4188,Тех_Движение!$B$2:$B$5111,"&lt;="&amp;P$3)-$F4188)))</f>
        <v>#VALUE!</v>
      </c>
      <c r="Q4188" s="21" t="e">
        <f>IF(OR($B4188="",Q$3&lt;$D4188+Настройки!$B$7),0,MAX(0,$E4188-MAX(0,SUMIFS(Тех_Движение!$G$2:$G$5111,Тех_Движение!$D$2:$D$5111,$C4188,Тех_Движение!$B$2:$B$5111,"&lt;="&amp;Q$3)-$F4188)))</f>
        <v>#VALUE!</v>
      </c>
      <c r="R4188" s="21" t="str">
        <f t="shared" si="196"/>
        <v/>
      </c>
      <c r="S4188" s="23" t="str">
        <f>IF($B4188="","",VLOOKUP($C4188,Настройки!$A$11:$L$17,9,FALSE))</f>
        <v/>
      </c>
      <c r="T4188" s="23" t="str">
        <f t="shared" si="197"/>
        <v/>
      </c>
    </row>
    <row r="4189" spans="1:20" x14ac:dyDescent="0.3">
      <c r="A4189" s="20">
        <f>Тех_Движение!$A$4186</f>
        <v>4185</v>
      </c>
      <c r="B4189" s="20" t="str">
        <f>IF(Тех_Движение!$F$4186&gt;0,Тех_Движение!$I$4186,"")</f>
        <v/>
      </c>
      <c r="C4189" s="20" t="str">
        <f>IF($B4189="","",Тех_Движение!$D$4186)</f>
        <v/>
      </c>
      <c r="D4189" s="9" t="str">
        <f>IF($B4189="","",Тех_Движение!$B$4186)</f>
        <v/>
      </c>
      <c r="E4189" s="21" t="str">
        <f>IF($B4189="","",Тех_Движение!$F$4186)</f>
        <v/>
      </c>
      <c r="F4189" s="21" t="str">
        <f>IF($B4189="","",SUMIFS($E$5:$E4188,$C$5:$C4188,$C4189))</f>
        <v/>
      </c>
      <c r="G4189" s="21" t="str">
        <f>IF($B4189="","",MAX(0,$E4189-MAX(0,SUMIFS(Тех_Движение!$G$2:$G$5111,Тех_Движение!$D$2:$D$5111,$C4189,Тех_Движение!$B$2:$B$5111,"&lt;="&amp;Настройки!$B$5-1)-$F4189)))</f>
        <v/>
      </c>
      <c r="H4189" s="21" t="str">
        <f>IF($B4189="","",IF(AND($D4189&gt;=Настройки!$B$5,$D4189&lt;=Настройки!$B$6),$E4189,0))</f>
        <v/>
      </c>
      <c r="I4189" s="21" t="str">
        <f t="shared" si="195"/>
        <v/>
      </c>
      <c r="J4189" s="21" t="str">
        <f>IF($B4189="","",MAX(0,$E4189-MAX(0,SUMIFS(Тех_Движение!$G$2:$G$5111,Тех_Движение!$D$2:$D$5111,$C4189,Тех_Движение!$B$2:$B$5111,"&lt;="&amp;Настройки!$B$6)-$F4189)))</f>
        <v/>
      </c>
      <c r="K4189" s="21" t="e">
        <f>IF(OR($B4189="",K$3&lt;$D4189+Настройки!$B$7),0,MAX(0,$E4189-MAX(0,SUMIFS(Тех_Движение!$G$2:$G$5111,Тех_Движение!$D$2:$D$5111,$C4189,Тех_Движение!$B$2:$B$5111,"&lt;="&amp;K$3)-$F4189)))</f>
        <v>#VALUE!</v>
      </c>
      <c r="L4189" s="21" t="e">
        <f>IF(OR($B4189="",L$3&lt;$D4189+Настройки!$B$7),0,MAX(0,$E4189-MAX(0,SUMIFS(Тех_Движение!$G$2:$G$5111,Тех_Движение!$D$2:$D$5111,$C4189,Тех_Движение!$B$2:$B$5111,"&lt;="&amp;L$3)-$F4189)))</f>
        <v>#VALUE!</v>
      </c>
      <c r="M4189" s="21" t="e">
        <f>IF(OR($B4189="",M$3&lt;$D4189+Настройки!$B$7),0,MAX(0,$E4189-MAX(0,SUMIFS(Тех_Движение!$G$2:$G$5111,Тех_Движение!$D$2:$D$5111,$C4189,Тех_Движение!$B$2:$B$5111,"&lt;="&amp;M$3)-$F4189)))</f>
        <v>#VALUE!</v>
      </c>
      <c r="N4189" s="21" t="e">
        <f>IF(OR($B4189="",N$3&lt;$D4189+Настройки!$B$7),0,MAX(0,$E4189-MAX(0,SUMIFS(Тех_Движение!$G$2:$G$5111,Тех_Движение!$D$2:$D$5111,$C4189,Тех_Движение!$B$2:$B$5111,"&lt;="&amp;N$3)-$F4189)))</f>
        <v>#VALUE!</v>
      </c>
      <c r="O4189" s="21" t="e">
        <f>IF(OR($B4189="",O$3&lt;$D4189+Настройки!$B$7),0,MAX(0,$E4189-MAX(0,SUMIFS(Тех_Движение!$G$2:$G$5111,Тех_Движение!$D$2:$D$5111,$C4189,Тех_Движение!$B$2:$B$5111,"&lt;="&amp;O$3)-$F4189)))</f>
        <v>#VALUE!</v>
      </c>
      <c r="P4189" s="21" t="e">
        <f>IF(OR($B4189="",P$3&lt;$D4189+Настройки!$B$7),0,MAX(0,$E4189-MAX(0,SUMIFS(Тех_Движение!$G$2:$G$5111,Тех_Движение!$D$2:$D$5111,$C4189,Тех_Движение!$B$2:$B$5111,"&lt;="&amp;P$3)-$F4189)))</f>
        <v>#VALUE!</v>
      </c>
      <c r="Q4189" s="21" t="e">
        <f>IF(OR($B4189="",Q$3&lt;$D4189+Настройки!$B$7),0,MAX(0,$E4189-MAX(0,SUMIFS(Тех_Движение!$G$2:$G$5111,Тех_Движение!$D$2:$D$5111,$C4189,Тех_Движение!$B$2:$B$5111,"&lt;="&amp;Q$3)-$F4189)))</f>
        <v>#VALUE!</v>
      </c>
      <c r="R4189" s="21" t="str">
        <f t="shared" si="196"/>
        <v/>
      </c>
      <c r="S4189" s="23" t="str">
        <f>IF($B4189="","",VLOOKUP($C4189,Настройки!$A$11:$L$17,9,FALSE))</f>
        <v/>
      </c>
      <c r="T4189" s="23" t="str">
        <f t="shared" si="197"/>
        <v/>
      </c>
    </row>
    <row r="4190" spans="1:20" x14ac:dyDescent="0.3">
      <c r="A4190" s="20">
        <f>Тех_Движение!$A$4187</f>
        <v>4186</v>
      </c>
      <c r="B4190" s="20" t="str">
        <f>IF(Тех_Движение!$F$4187&gt;0,Тех_Движение!$I$4187,"")</f>
        <v/>
      </c>
      <c r="C4190" s="20" t="str">
        <f>IF($B4190="","",Тех_Движение!$D$4187)</f>
        <v/>
      </c>
      <c r="D4190" s="9" t="str">
        <f>IF($B4190="","",Тех_Движение!$B$4187)</f>
        <v/>
      </c>
      <c r="E4190" s="21" t="str">
        <f>IF($B4190="","",Тех_Движение!$F$4187)</f>
        <v/>
      </c>
      <c r="F4190" s="21" t="str">
        <f>IF($B4190="","",SUMIFS($E$5:$E4189,$C$5:$C4189,$C4190))</f>
        <v/>
      </c>
      <c r="G4190" s="21" t="str">
        <f>IF($B4190="","",MAX(0,$E4190-MAX(0,SUMIFS(Тех_Движение!$G$2:$G$5111,Тех_Движение!$D$2:$D$5111,$C4190,Тех_Движение!$B$2:$B$5111,"&lt;="&amp;Настройки!$B$5-1)-$F4190)))</f>
        <v/>
      </c>
      <c r="H4190" s="21" t="str">
        <f>IF($B4190="","",IF(AND($D4190&gt;=Настройки!$B$5,$D4190&lt;=Настройки!$B$6),$E4190,0))</f>
        <v/>
      </c>
      <c r="I4190" s="21" t="str">
        <f t="shared" si="195"/>
        <v/>
      </c>
      <c r="J4190" s="21" t="str">
        <f>IF($B4190="","",MAX(0,$E4190-MAX(0,SUMIFS(Тех_Движение!$G$2:$G$5111,Тех_Движение!$D$2:$D$5111,$C4190,Тех_Движение!$B$2:$B$5111,"&lt;="&amp;Настройки!$B$6)-$F4190)))</f>
        <v/>
      </c>
      <c r="K4190" s="21" t="e">
        <f>IF(OR($B4190="",K$3&lt;$D4190+Настройки!$B$7),0,MAX(0,$E4190-MAX(0,SUMIFS(Тех_Движение!$G$2:$G$5111,Тех_Движение!$D$2:$D$5111,$C4190,Тех_Движение!$B$2:$B$5111,"&lt;="&amp;K$3)-$F4190)))</f>
        <v>#VALUE!</v>
      </c>
      <c r="L4190" s="21" t="e">
        <f>IF(OR($B4190="",L$3&lt;$D4190+Настройки!$B$7),0,MAX(0,$E4190-MAX(0,SUMIFS(Тех_Движение!$G$2:$G$5111,Тех_Движение!$D$2:$D$5111,$C4190,Тех_Движение!$B$2:$B$5111,"&lt;="&amp;L$3)-$F4190)))</f>
        <v>#VALUE!</v>
      </c>
      <c r="M4190" s="21" t="e">
        <f>IF(OR($B4190="",M$3&lt;$D4190+Настройки!$B$7),0,MAX(0,$E4190-MAX(0,SUMIFS(Тех_Движение!$G$2:$G$5111,Тех_Движение!$D$2:$D$5111,$C4190,Тех_Движение!$B$2:$B$5111,"&lt;="&amp;M$3)-$F4190)))</f>
        <v>#VALUE!</v>
      </c>
      <c r="N4190" s="21" t="e">
        <f>IF(OR($B4190="",N$3&lt;$D4190+Настройки!$B$7),0,MAX(0,$E4190-MAX(0,SUMIFS(Тех_Движение!$G$2:$G$5111,Тех_Движение!$D$2:$D$5111,$C4190,Тех_Движение!$B$2:$B$5111,"&lt;="&amp;N$3)-$F4190)))</f>
        <v>#VALUE!</v>
      </c>
      <c r="O4190" s="21" t="e">
        <f>IF(OR($B4190="",O$3&lt;$D4190+Настройки!$B$7),0,MAX(0,$E4190-MAX(0,SUMIFS(Тех_Движение!$G$2:$G$5111,Тех_Движение!$D$2:$D$5111,$C4190,Тех_Движение!$B$2:$B$5111,"&lt;="&amp;O$3)-$F4190)))</f>
        <v>#VALUE!</v>
      </c>
      <c r="P4190" s="21" t="e">
        <f>IF(OR($B4190="",P$3&lt;$D4190+Настройки!$B$7),0,MAX(0,$E4190-MAX(0,SUMIFS(Тех_Движение!$G$2:$G$5111,Тех_Движение!$D$2:$D$5111,$C4190,Тех_Движение!$B$2:$B$5111,"&lt;="&amp;P$3)-$F4190)))</f>
        <v>#VALUE!</v>
      </c>
      <c r="Q4190" s="21" t="e">
        <f>IF(OR($B4190="",Q$3&lt;$D4190+Настройки!$B$7),0,MAX(0,$E4190-MAX(0,SUMIFS(Тех_Движение!$G$2:$G$5111,Тех_Движение!$D$2:$D$5111,$C4190,Тех_Движение!$B$2:$B$5111,"&lt;="&amp;Q$3)-$F4190)))</f>
        <v>#VALUE!</v>
      </c>
      <c r="R4190" s="21" t="str">
        <f t="shared" si="196"/>
        <v/>
      </c>
      <c r="S4190" s="23" t="str">
        <f>IF($B4190="","",VLOOKUP($C4190,Настройки!$A$11:$L$17,9,FALSE))</f>
        <v/>
      </c>
      <c r="T4190" s="23" t="str">
        <f t="shared" si="197"/>
        <v/>
      </c>
    </row>
    <row r="4191" spans="1:20" x14ac:dyDescent="0.3">
      <c r="A4191" s="20">
        <f>Тех_Движение!$A$4188</f>
        <v>4187</v>
      </c>
      <c r="B4191" s="20" t="str">
        <f>IF(Тех_Движение!$F$4188&gt;0,Тех_Движение!$I$4188,"")</f>
        <v/>
      </c>
      <c r="C4191" s="20" t="str">
        <f>IF($B4191="","",Тех_Движение!$D$4188)</f>
        <v/>
      </c>
      <c r="D4191" s="9" t="str">
        <f>IF($B4191="","",Тех_Движение!$B$4188)</f>
        <v/>
      </c>
      <c r="E4191" s="21" t="str">
        <f>IF($B4191="","",Тех_Движение!$F$4188)</f>
        <v/>
      </c>
      <c r="F4191" s="21" t="str">
        <f>IF($B4191="","",SUMIFS($E$5:$E4190,$C$5:$C4190,$C4191))</f>
        <v/>
      </c>
      <c r="G4191" s="21" t="str">
        <f>IF($B4191="","",MAX(0,$E4191-MAX(0,SUMIFS(Тех_Движение!$G$2:$G$5111,Тех_Движение!$D$2:$D$5111,$C4191,Тех_Движение!$B$2:$B$5111,"&lt;="&amp;Настройки!$B$5-1)-$F4191)))</f>
        <v/>
      </c>
      <c r="H4191" s="21" t="str">
        <f>IF($B4191="","",IF(AND($D4191&gt;=Настройки!$B$5,$D4191&lt;=Настройки!$B$6),$E4191,0))</f>
        <v/>
      </c>
      <c r="I4191" s="21" t="str">
        <f t="shared" si="195"/>
        <v/>
      </c>
      <c r="J4191" s="21" t="str">
        <f>IF($B4191="","",MAX(0,$E4191-MAX(0,SUMIFS(Тех_Движение!$G$2:$G$5111,Тех_Движение!$D$2:$D$5111,$C4191,Тех_Движение!$B$2:$B$5111,"&lt;="&amp;Настройки!$B$6)-$F4191)))</f>
        <v/>
      </c>
      <c r="K4191" s="21" t="e">
        <f>IF(OR($B4191="",K$3&lt;$D4191+Настройки!$B$7),0,MAX(0,$E4191-MAX(0,SUMIFS(Тех_Движение!$G$2:$G$5111,Тех_Движение!$D$2:$D$5111,$C4191,Тех_Движение!$B$2:$B$5111,"&lt;="&amp;K$3)-$F4191)))</f>
        <v>#VALUE!</v>
      </c>
      <c r="L4191" s="21" t="e">
        <f>IF(OR($B4191="",L$3&lt;$D4191+Настройки!$B$7),0,MAX(0,$E4191-MAX(0,SUMIFS(Тех_Движение!$G$2:$G$5111,Тех_Движение!$D$2:$D$5111,$C4191,Тех_Движение!$B$2:$B$5111,"&lt;="&amp;L$3)-$F4191)))</f>
        <v>#VALUE!</v>
      </c>
      <c r="M4191" s="21" t="e">
        <f>IF(OR($B4191="",M$3&lt;$D4191+Настройки!$B$7),0,MAX(0,$E4191-MAX(0,SUMIFS(Тех_Движение!$G$2:$G$5111,Тех_Движение!$D$2:$D$5111,$C4191,Тех_Движение!$B$2:$B$5111,"&lt;="&amp;M$3)-$F4191)))</f>
        <v>#VALUE!</v>
      </c>
      <c r="N4191" s="21" t="e">
        <f>IF(OR($B4191="",N$3&lt;$D4191+Настройки!$B$7),0,MAX(0,$E4191-MAX(0,SUMIFS(Тех_Движение!$G$2:$G$5111,Тех_Движение!$D$2:$D$5111,$C4191,Тех_Движение!$B$2:$B$5111,"&lt;="&amp;N$3)-$F4191)))</f>
        <v>#VALUE!</v>
      </c>
      <c r="O4191" s="21" t="e">
        <f>IF(OR($B4191="",O$3&lt;$D4191+Настройки!$B$7),0,MAX(0,$E4191-MAX(0,SUMIFS(Тех_Движение!$G$2:$G$5111,Тех_Движение!$D$2:$D$5111,$C4191,Тех_Движение!$B$2:$B$5111,"&lt;="&amp;O$3)-$F4191)))</f>
        <v>#VALUE!</v>
      </c>
      <c r="P4191" s="21" t="e">
        <f>IF(OR($B4191="",P$3&lt;$D4191+Настройки!$B$7),0,MAX(0,$E4191-MAX(0,SUMIFS(Тех_Движение!$G$2:$G$5111,Тех_Движение!$D$2:$D$5111,$C4191,Тех_Движение!$B$2:$B$5111,"&lt;="&amp;P$3)-$F4191)))</f>
        <v>#VALUE!</v>
      </c>
      <c r="Q4191" s="21" t="e">
        <f>IF(OR($B4191="",Q$3&lt;$D4191+Настройки!$B$7),0,MAX(0,$E4191-MAX(0,SUMIFS(Тех_Движение!$G$2:$G$5111,Тех_Движение!$D$2:$D$5111,$C4191,Тех_Движение!$B$2:$B$5111,"&lt;="&amp;Q$3)-$F4191)))</f>
        <v>#VALUE!</v>
      </c>
      <c r="R4191" s="21" t="str">
        <f t="shared" si="196"/>
        <v/>
      </c>
      <c r="S4191" s="23" t="str">
        <f>IF($B4191="","",VLOOKUP($C4191,Настройки!$A$11:$L$17,9,FALSE))</f>
        <v/>
      </c>
      <c r="T4191" s="23" t="str">
        <f t="shared" si="197"/>
        <v/>
      </c>
    </row>
    <row r="4192" spans="1:20" x14ac:dyDescent="0.3">
      <c r="A4192" s="20">
        <f>Тех_Движение!$A$4189</f>
        <v>4188</v>
      </c>
      <c r="B4192" s="20" t="str">
        <f>IF(Тех_Движение!$F$4189&gt;0,Тех_Движение!$I$4189,"")</f>
        <v/>
      </c>
      <c r="C4192" s="20" t="str">
        <f>IF($B4192="","",Тех_Движение!$D$4189)</f>
        <v/>
      </c>
      <c r="D4192" s="9" t="str">
        <f>IF($B4192="","",Тех_Движение!$B$4189)</f>
        <v/>
      </c>
      <c r="E4192" s="21" t="str">
        <f>IF($B4192="","",Тех_Движение!$F$4189)</f>
        <v/>
      </c>
      <c r="F4192" s="21" t="str">
        <f>IF($B4192="","",SUMIFS($E$5:$E4191,$C$5:$C4191,$C4192))</f>
        <v/>
      </c>
      <c r="G4192" s="21" t="str">
        <f>IF($B4192="","",MAX(0,$E4192-MAX(0,SUMIFS(Тех_Движение!$G$2:$G$5111,Тех_Движение!$D$2:$D$5111,$C4192,Тех_Движение!$B$2:$B$5111,"&lt;="&amp;Настройки!$B$5-1)-$F4192)))</f>
        <v/>
      </c>
      <c r="H4192" s="21" t="str">
        <f>IF($B4192="","",IF(AND($D4192&gt;=Настройки!$B$5,$D4192&lt;=Настройки!$B$6),$E4192,0))</f>
        <v/>
      </c>
      <c r="I4192" s="21" t="str">
        <f t="shared" si="195"/>
        <v/>
      </c>
      <c r="J4192" s="21" t="str">
        <f>IF($B4192="","",MAX(0,$E4192-MAX(0,SUMIFS(Тех_Движение!$G$2:$G$5111,Тех_Движение!$D$2:$D$5111,$C4192,Тех_Движение!$B$2:$B$5111,"&lt;="&amp;Настройки!$B$6)-$F4192)))</f>
        <v/>
      </c>
      <c r="K4192" s="21" t="e">
        <f>IF(OR($B4192="",K$3&lt;$D4192+Настройки!$B$7),0,MAX(0,$E4192-MAX(0,SUMIFS(Тех_Движение!$G$2:$G$5111,Тех_Движение!$D$2:$D$5111,$C4192,Тех_Движение!$B$2:$B$5111,"&lt;="&amp;K$3)-$F4192)))</f>
        <v>#VALUE!</v>
      </c>
      <c r="L4192" s="21" t="e">
        <f>IF(OR($B4192="",L$3&lt;$D4192+Настройки!$B$7),0,MAX(0,$E4192-MAX(0,SUMIFS(Тех_Движение!$G$2:$G$5111,Тех_Движение!$D$2:$D$5111,$C4192,Тех_Движение!$B$2:$B$5111,"&lt;="&amp;L$3)-$F4192)))</f>
        <v>#VALUE!</v>
      </c>
      <c r="M4192" s="21" t="e">
        <f>IF(OR($B4192="",M$3&lt;$D4192+Настройки!$B$7),0,MAX(0,$E4192-MAX(0,SUMIFS(Тех_Движение!$G$2:$G$5111,Тех_Движение!$D$2:$D$5111,$C4192,Тех_Движение!$B$2:$B$5111,"&lt;="&amp;M$3)-$F4192)))</f>
        <v>#VALUE!</v>
      </c>
      <c r="N4192" s="21" t="e">
        <f>IF(OR($B4192="",N$3&lt;$D4192+Настройки!$B$7),0,MAX(0,$E4192-MAX(0,SUMIFS(Тех_Движение!$G$2:$G$5111,Тех_Движение!$D$2:$D$5111,$C4192,Тех_Движение!$B$2:$B$5111,"&lt;="&amp;N$3)-$F4192)))</f>
        <v>#VALUE!</v>
      </c>
      <c r="O4192" s="21" t="e">
        <f>IF(OR($B4192="",O$3&lt;$D4192+Настройки!$B$7),0,MAX(0,$E4192-MAX(0,SUMIFS(Тех_Движение!$G$2:$G$5111,Тех_Движение!$D$2:$D$5111,$C4192,Тех_Движение!$B$2:$B$5111,"&lt;="&amp;O$3)-$F4192)))</f>
        <v>#VALUE!</v>
      </c>
      <c r="P4192" s="21" t="e">
        <f>IF(OR($B4192="",P$3&lt;$D4192+Настройки!$B$7),0,MAX(0,$E4192-MAX(0,SUMIFS(Тех_Движение!$G$2:$G$5111,Тех_Движение!$D$2:$D$5111,$C4192,Тех_Движение!$B$2:$B$5111,"&lt;="&amp;P$3)-$F4192)))</f>
        <v>#VALUE!</v>
      </c>
      <c r="Q4192" s="21" t="e">
        <f>IF(OR($B4192="",Q$3&lt;$D4192+Настройки!$B$7),0,MAX(0,$E4192-MAX(0,SUMIFS(Тех_Движение!$G$2:$G$5111,Тех_Движение!$D$2:$D$5111,$C4192,Тех_Движение!$B$2:$B$5111,"&lt;="&amp;Q$3)-$F4192)))</f>
        <v>#VALUE!</v>
      </c>
      <c r="R4192" s="21" t="str">
        <f t="shared" si="196"/>
        <v/>
      </c>
      <c r="S4192" s="23" t="str">
        <f>IF($B4192="","",VLOOKUP($C4192,Настройки!$A$11:$L$17,9,FALSE))</f>
        <v/>
      </c>
      <c r="T4192" s="23" t="str">
        <f t="shared" si="197"/>
        <v/>
      </c>
    </row>
    <row r="4193" spans="1:20" x14ac:dyDescent="0.3">
      <c r="A4193" s="20">
        <f>Тех_Движение!$A$4190</f>
        <v>4189</v>
      </c>
      <c r="B4193" s="20" t="str">
        <f>IF(Тех_Движение!$F$4190&gt;0,Тех_Движение!$I$4190,"")</f>
        <v/>
      </c>
      <c r="C4193" s="20" t="str">
        <f>IF($B4193="","",Тех_Движение!$D$4190)</f>
        <v/>
      </c>
      <c r="D4193" s="9" t="str">
        <f>IF($B4193="","",Тех_Движение!$B$4190)</f>
        <v/>
      </c>
      <c r="E4193" s="21" t="str">
        <f>IF($B4193="","",Тех_Движение!$F$4190)</f>
        <v/>
      </c>
      <c r="F4193" s="21" t="str">
        <f>IF($B4193="","",SUMIFS($E$5:$E4192,$C$5:$C4192,$C4193))</f>
        <v/>
      </c>
      <c r="G4193" s="21" t="str">
        <f>IF($B4193="","",MAX(0,$E4193-MAX(0,SUMIFS(Тех_Движение!$G$2:$G$5111,Тех_Движение!$D$2:$D$5111,$C4193,Тех_Движение!$B$2:$B$5111,"&lt;="&amp;Настройки!$B$5-1)-$F4193)))</f>
        <v/>
      </c>
      <c r="H4193" s="21" t="str">
        <f>IF($B4193="","",IF(AND($D4193&gt;=Настройки!$B$5,$D4193&lt;=Настройки!$B$6),$E4193,0))</f>
        <v/>
      </c>
      <c r="I4193" s="21" t="str">
        <f t="shared" si="195"/>
        <v/>
      </c>
      <c r="J4193" s="21" t="str">
        <f>IF($B4193="","",MAX(0,$E4193-MAX(0,SUMIFS(Тех_Движение!$G$2:$G$5111,Тех_Движение!$D$2:$D$5111,$C4193,Тех_Движение!$B$2:$B$5111,"&lt;="&amp;Настройки!$B$6)-$F4193)))</f>
        <v/>
      </c>
      <c r="K4193" s="21" t="e">
        <f>IF(OR($B4193="",K$3&lt;$D4193+Настройки!$B$7),0,MAX(0,$E4193-MAX(0,SUMIFS(Тех_Движение!$G$2:$G$5111,Тех_Движение!$D$2:$D$5111,$C4193,Тех_Движение!$B$2:$B$5111,"&lt;="&amp;K$3)-$F4193)))</f>
        <v>#VALUE!</v>
      </c>
      <c r="L4193" s="21" t="e">
        <f>IF(OR($B4193="",L$3&lt;$D4193+Настройки!$B$7),0,MAX(0,$E4193-MAX(0,SUMIFS(Тех_Движение!$G$2:$G$5111,Тех_Движение!$D$2:$D$5111,$C4193,Тех_Движение!$B$2:$B$5111,"&lt;="&amp;L$3)-$F4193)))</f>
        <v>#VALUE!</v>
      </c>
      <c r="M4193" s="21" t="e">
        <f>IF(OR($B4193="",M$3&lt;$D4193+Настройки!$B$7),0,MAX(0,$E4193-MAX(0,SUMIFS(Тех_Движение!$G$2:$G$5111,Тех_Движение!$D$2:$D$5111,$C4193,Тех_Движение!$B$2:$B$5111,"&lt;="&amp;M$3)-$F4193)))</f>
        <v>#VALUE!</v>
      </c>
      <c r="N4193" s="21" t="e">
        <f>IF(OR($B4193="",N$3&lt;$D4193+Настройки!$B$7),0,MAX(0,$E4193-MAX(0,SUMIFS(Тех_Движение!$G$2:$G$5111,Тех_Движение!$D$2:$D$5111,$C4193,Тех_Движение!$B$2:$B$5111,"&lt;="&amp;N$3)-$F4193)))</f>
        <v>#VALUE!</v>
      </c>
      <c r="O4193" s="21" t="e">
        <f>IF(OR($B4193="",O$3&lt;$D4193+Настройки!$B$7),0,MAX(0,$E4193-MAX(0,SUMIFS(Тех_Движение!$G$2:$G$5111,Тех_Движение!$D$2:$D$5111,$C4193,Тех_Движение!$B$2:$B$5111,"&lt;="&amp;O$3)-$F4193)))</f>
        <v>#VALUE!</v>
      </c>
      <c r="P4193" s="21" t="e">
        <f>IF(OR($B4193="",P$3&lt;$D4193+Настройки!$B$7),0,MAX(0,$E4193-MAX(0,SUMIFS(Тех_Движение!$G$2:$G$5111,Тех_Движение!$D$2:$D$5111,$C4193,Тех_Движение!$B$2:$B$5111,"&lt;="&amp;P$3)-$F4193)))</f>
        <v>#VALUE!</v>
      </c>
      <c r="Q4193" s="21" t="e">
        <f>IF(OR($B4193="",Q$3&lt;$D4193+Настройки!$B$7),0,MAX(0,$E4193-MAX(0,SUMIFS(Тех_Движение!$G$2:$G$5111,Тех_Движение!$D$2:$D$5111,$C4193,Тех_Движение!$B$2:$B$5111,"&lt;="&amp;Q$3)-$F4193)))</f>
        <v>#VALUE!</v>
      </c>
      <c r="R4193" s="21" t="str">
        <f t="shared" si="196"/>
        <v/>
      </c>
      <c r="S4193" s="23" t="str">
        <f>IF($B4193="","",VLOOKUP($C4193,Настройки!$A$11:$L$17,9,FALSE))</f>
        <v/>
      </c>
      <c r="T4193" s="23" t="str">
        <f t="shared" si="197"/>
        <v/>
      </c>
    </row>
    <row r="4194" spans="1:20" x14ac:dyDescent="0.3">
      <c r="A4194" s="20">
        <f>Тех_Движение!$A$4191</f>
        <v>4190</v>
      </c>
      <c r="B4194" s="20" t="str">
        <f>IF(Тех_Движение!$F$4191&gt;0,Тех_Движение!$I$4191,"")</f>
        <v/>
      </c>
      <c r="C4194" s="20" t="str">
        <f>IF($B4194="","",Тех_Движение!$D$4191)</f>
        <v/>
      </c>
      <c r="D4194" s="9" t="str">
        <f>IF($B4194="","",Тех_Движение!$B$4191)</f>
        <v/>
      </c>
      <c r="E4194" s="21" t="str">
        <f>IF($B4194="","",Тех_Движение!$F$4191)</f>
        <v/>
      </c>
      <c r="F4194" s="21" t="str">
        <f>IF($B4194="","",SUMIFS($E$5:$E4193,$C$5:$C4193,$C4194))</f>
        <v/>
      </c>
      <c r="G4194" s="21" t="str">
        <f>IF($B4194="","",MAX(0,$E4194-MAX(0,SUMIFS(Тех_Движение!$G$2:$G$5111,Тех_Движение!$D$2:$D$5111,$C4194,Тех_Движение!$B$2:$B$5111,"&lt;="&amp;Настройки!$B$5-1)-$F4194)))</f>
        <v/>
      </c>
      <c r="H4194" s="21" t="str">
        <f>IF($B4194="","",IF(AND($D4194&gt;=Настройки!$B$5,$D4194&lt;=Настройки!$B$6),$E4194,0))</f>
        <v/>
      </c>
      <c r="I4194" s="21" t="str">
        <f t="shared" si="195"/>
        <v/>
      </c>
      <c r="J4194" s="21" t="str">
        <f>IF($B4194="","",MAX(0,$E4194-MAX(0,SUMIFS(Тех_Движение!$G$2:$G$5111,Тех_Движение!$D$2:$D$5111,$C4194,Тех_Движение!$B$2:$B$5111,"&lt;="&amp;Настройки!$B$6)-$F4194)))</f>
        <v/>
      </c>
      <c r="K4194" s="21" t="e">
        <f>IF(OR($B4194="",K$3&lt;$D4194+Настройки!$B$7),0,MAX(0,$E4194-MAX(0,SUMIFS(Тех_Движение!$G$2:$G$5111,Тех_Движение!$D$2:$D$5111,$C4194,Тех_Движение!$B$2:$B$5111,"&lt;="&amp;K$3)-$F4194)))</f>
        <v>#VALUE!</v>
      </c>
      <c r="L4194" s="21" t="e">
        <f>IF(OR($B4194="",L$3&lt;$D4194+Настройки!$B$7),0,MAX(0,$E4194-MAX(0,SUMIFS(Тех_Движение!$G$2:$G$5111,Тех_Движение!$D$2:$D$5111,$C4194,Тех_Движение!$B$2:$B$5111,"&lt;="&amp;L$3)-$F4194)))</f>
        <v>#VALUE!</v>
      </c>
      <c r="M4194" s="21" t="e">
        <f>IF(OR($B4194="",M$3&lt;$D4194+Настройки!$B$7),0,MAX(0,$E4194-MAX(0,SUMIFS(Тех_Движение!$G$2:$G$5111,Тех_Движение!$D$2:$D$5111,$C4194,Тех_Движение!$B$2:$B$5111,"&lt;="&amp;M$3)-$F4194)))</f>
        <v>#VALUE!</v>
      </c>
      <c r="N4194" s="21" t="e">
        <f>IF(OR($B4194="",N$3&lt;$D4194+Настройки!$B$7),0,MAX(0,$E4194-MAX(0,SUMIFS(Тех_Движение!$G$2:$G$5111,Тех_Движение!$D$2:$D$5111,$C4194,Тех_Движение!$B$2:$B$5111,"&lt;="&amp;N$3)-$F4194)))</f>
        <v>#VALUE!</v>
      </c>
      <c r="O4194" s="21" t="e">
        <f>IF(OR($B4194="",O$3&lt;$D4194+Настройки!$B$7),0,MAX(0,$E4194-MAX(0,SUMIFS(Тех_Движение!$G$2:$G$5111,Тех_Движение!$D$2:$D$5111,$C4194,Тех_Движение!$B$2:$B$5111,"&lt;="&amp;O$3)-$F4194)))</f>
        <v>#VALUE!</v>
      </c>
      <c r="P4194" s="21" t="e">
        <f>IF(OR($B4194="",P$3&lt;$D4194+Настройки!$B$7),0,MAX(0,$E4194-MAX(0,SUMIFS(Тех_Движение!$G$2:$G$5111,Тех_Движение!$D$2:$D$5111,$C4194,Тех_Движение!$B$2:$B$5111,"&lt;="&amp;P$3)-$F4194)))</f>
        <v>#VALUE!</v>
      </c>
      <c r="Q4194" s="21" t="e">
        <f>IF(OR($B4194="",Q$3&lt;$D4194+Настройки!$B$7),0,MAX(0,$E4194-MAX(0,SUMIFS(Тех_Движение!$G$2:$G$5111,Тех_Движение!$D$2:$D$5111,$C4194,Тех_Движение!$B$2:$B$5111,"&lt;="&amp;Q$3)-$F4194)))</f>
        <v>#VALUE!</v>
      </c>
      <c r="R4194" s="21" t="str">
        <f t="shared" si="196"/>
        <v/>
      </c>
      <c r="S4194" s="23" t="str">
        <f>IF($B4194="","",VLOOKUP($C4194,Настройки!$A$11:$L$17,9,FALSE))</f>
        <v/>
      </c>
      <c r="T4194" s="23" t="str">
        <f t="shared" si="197"/>
        <v/>
      </c>
    </row>
    <row r="4195" spans="1:20" x14ac:dyDescent="0.3">
      <c r="A4195" s="20">
        <f>Тех_Движение!$A$4192</f>
        <v>4191</v>
      </c>
      <c r="B4195" s="20" t="str">
        <f>IF(Тех_Движение!$F$4192&gt;0,Тех_Движение!$I$4192,"")</f>
        <v/>
      </c>
      <c r="C4195" s="20" t="str">
        <f>IF($B4195="","",Тех_Движение!$D$4192)</f>
        <v/>
      </c>
      <c r="D4195" s="9" t="str">
        <f>IF($B4195="","",Тех_Движение!$B$4192)</f>
        <v/>
      </c>
      <c r="E4195" s="21" t="str">
        <f>IF($B4195="","",Тех_Движение!$F$4192)</f>
        <v/>
      </c>
      <c r="F4195" s="21" t="str">
        <f>IF($B4195="","",SUMIFS($E$5:$E4194,$C$5:$C4194,$C4195))</f>
        <v/>
      </c>
      <c r="G4195" s="21" t="str">
        <f>IF($B4195="","",MAX(0,$E4195-MAX(0,SUMIFS(Тех_Движение!$G$2:$G$5111,Тех_Движение!$D$2:$D$5111,$C4195,Тех_Движение!$B$2:$B$5111,"&lt;="&amp;Настройки!$B$5-1)-$F4195)))</f>
        <v/>
      </c>
      <c r="H4195" s="21" t="str">
        <f>IF($B4195="","",IF(AND($D4195&gt;=Настройки!$B$5,$D4195&lt;=Настройки!$B$6),$E4195,0))</f>
        <v/>
      </c>
      <c r="I4195" s="21" t="str">
        <f t="shared" si="195"/>
        <v/>
      </c>
      <c r="J4195" s="21" t="str">
        <f>IF($B4195="","",MAX(0,$E4195-MAX(0,SUMIFS(Тех_Движение!$G$2:$G$5111,Тех_Движение!$D$2:$D$5111,$C4195,Тех_Движение!$B$2:$B$5111,"&lt;="&amp;Настройки!$B$6)-$F4195)))</f>
        <v/>
      </c>
      <c r="K4195" s="21" t="e">
        <f>IF(OR($B4195="",K$3&lt;$D4195+Настройки!$B$7),0,MAX(0,$E4195-MAX(0,SUMIFS(Тех_Движение!$G$2:$G$5111,Тех_Движение!$D$2:$D$5111,$C4195,Тех_Движение!$B$2:$B$5111,"&lt;="&amp;K$3)-$F4195)))</f>
        <v>#VALUE!</v>
      </c>
      <c r="L4195" s="21" t="e">
        <f>IF(OR($B4195="",L$3&lt;$D4195+Настройки!$B$7),0,MAX(0,$E4195-MAX(0,SUMIFS(Тех_Движение!$G$2:$G$5111,Тех_Движение!$D$2:$D$5111,$C4195,Тех_Движение!$B$2:$B$5111,"&lt;="&amp;L$3)-$F4195)))</f>
        <v>#VALUE!</v>
      </c>
      <c r="M4195" s="21" t="e">
        <f>IF(OR($B4195="",M$3&lt;$D4195+Настройки!$B$7),0,MAX(0,$E4195-MAX(0,SUMIFS(Тех_Движение!$G$2:$G$5111,Тех_Движение!$D$2:$D$5111,$C4195,Тех_Движение!$B$2:$B$5111,"&lt;="&amp;M$3)-$F4195)))</f>
        <v>#VALUE!</v>
      </c>
      <c r="N4195" s="21" t="e">
        <f>IF(OR($B4195="",N$3&lt;$D4195+Настройки!$B$7),0,MAX(0,$E4195-MAX(0,SUMIFS(Тех_Движение!$G$2:$G$5111,Тех_Движение!$D$2:$D$5111,$C4195,Тех_Движение!$B$2:$B$5111,"&lt;="&amp;N$3)-$F4195)))</f>
        <v>#VALUE!</v>
      </c>
      <c r="O4195" s="21" t="e">
        <f>IF(OR($B4195="",O$3&lt;$D4195+Настройки!$B$7),0,MAX(0,$E4195-MAX(0,SUMIFS(Тех_Движение!$G$2:$G$5111,Тех_Движение!$D$2:$D$5111,$C4195,Тех_Движение!$B$2:$B$5111,"&lt;="&amp;O$3)-$F4195)))</f>
        <v>#VALUE!</v>
      </c>
      <c r="P4195" s="21" t="e">
        <f>IF(OR($B4195="",P$3&lt;$D4195+Настройки!$B$7),0,MAX(0,$E4195-MAX(0,SUMIFS(Тех_Движение!$G$2:$G$5111,Тех_Движение!$D$2:$D$5111,$C4195,Тех_Движение!$B$2:$B$5111,"&lt;="&amp;P$3)-$F4195)))</f>
        <v>#VALUE!</v>
      </c>
      <c r="Q4195" s="21" t="e">
        <f>IF(OR($B4195="",Q$3&lt;$D4195+Настройки!$B$7),0,MAX(0,$E4195-MAX(0,SUMIFS(Тех_Движение!$G$2:$G$5111,Тех_Движение!$D$2:$D$5111,$C4195,Тех_Движение!$B$2:$B$5111,"&lt;="&amp;Q$3)-$F4195)))</f>
        <v>#VALUE!</v>
      </c>
      <c r="R4195" s="21" t="str">
        <f t="shared" si="196"/>
        <v/>
      </c>
      <c r="S4195" s="23" t="str">
        <f>IF($B4195="","",VLOOKUP($C4195,Настройки!$A$11:$L$17,9,FALSE))</f>
        <v/>
      </c>
      <c r="T4195" s="23" t="str">
        <f t="shared" si="197"/>
        <v/>
      </c>
    </row>
    <row r="4196" spans="1:20" x14ac:dyDescent="0.3">
      <c r="A4196" s="20">
        <f>Тех_Движение!$A$4193</f>
        <v>4192</v>
      </c>
      <c r="B4196" s="20" t="str">
        <f>IF(Тех_Движение!$F$4193&gt;0,Тех_Движение!$I$4193,"")</f>
        <v/>
      </c>
      <c r="C4196" s="20" t="str">
        <f>IF($B4196="","",Тех_Движение!$D$4193)</f>
        <v/>
      </c>
      <c r="D4196" s="9" t="str">
        <f>IF($B4196="","",Тех_Движение!$B$4193)</f>
        <v/>
      </c>
      <c r="E4196" s="21" t="str">
        <f>IF($B4196="","",Тех_Движение!$F$4193)</f>
        <v/>
      </c>
      <c r="F4196" s="21" t="str">
        <f>IF($B4196="","",SUMIFS($E$5:$E4195,$C$5:$C4195,$C4196))</f>
        <v/>
      </c>
      <c r="G4196" s="21" t="str">
        <f>IF($B4196="","",MAX(0,$E4196-MAX(0,SUMIFS(Тех_Движение!$G$2:$G$5111,Тех_Движение!$D$2:$D$5111,$C4196,Тех_Движение!$B$2:$B$5111,"&lt;="&amp;Настройки!$B$5-1)-$F4196)))</f>
        <v/>
      </c>
      <c r="H4196" s="21" t="str">
        <f>IF($B4196="","",IF(AND($D4196&gt;=Настройки!$B$5,$D4196&lt;=Настройки!$B$6),$E4196,0))</f>
        <v/>
      </c>
      <c r="I4196" s="21" t="str">
        <f t="shared" si="195"/>
        <v/>
      </c>
      <c r="J4196" s="21" t="str">
        <f>IF($B4196="","",MAX(0,$E4196-MAX(0,SUMIFS(Тех_Движение!$G$2:$G$5111,Тех_Движение!$D$2:$D$5111,$C4196,Тех_Движение!$B$2:$B$5111,"&lt;="&amp;Настройки!$B$6)-$F4196)))</f>
        <v/>
      </c>
      <c r="K4196" s="21" t="e">
        <f>IF(OR($B4196="",K$3&lt;$D4196+Настройки!$B$7),0,MAX(0,$E4196-MAX(0,SUMIFS(Тех_Движение!$G$2:$G$5111,Тех_Движение!$D$2:$D$5111,$C4196,Тех_Движение!$B$2:$B$5111,"&lt;="&amp;K$3)-$F4196)))</f>
        <v>#VALUE!</v>
      </c>
      <c r="L4196" s="21" t="e">
        <f>IF(OR($B4196="",L$3&lt;$D4196+Настройки!$B$7),0,MAX(0,$E4196-MAX(0,SUMIFS(Тех_Движение!$G$2:$G$5111,Тех_Движение!$D$2:$D$5111,$C4196,Тех_Движение!$B$2:$B$5111,"&lt;="&amp;L$3)-$F4196)))</f>
        <v>#VALUE!</v>
      </c>
      <c r="M4196" s="21" t="e">
        <f>IF(OR($B4196="",M$3&lt;$D4196+Настройки!$B$7),0,MAX(0,$E4196-MAX(0,SUMIFS(Тех_Движение!$G$2:$G$5111,Тех_Движение!$D$2:$D$5111,$C4196,Тех_Движение!$B$2:$B$5111,"&lt;="&amp;M$3)-$F4196)))</f>
        <v>#VALUE!</v>
      </c>
      <c r="N4196" s="21" t="e">
        <f>IF(OR($B4196="",N$3&lt;$D4196+Настройки!$B$7),0,MAX(0,$E4196-MAX(0,SUMIFS(Тех_Движение!$G$2:$G$5111,Тех_Движение!$D$2:$D$5111,$C4196,Тех_Движение!$B$2:$B$5111,"&lt;="&amp;N$3)-$F4196)))</f>
        <v>#VALUE!</v>
      </c>
      <c r="O4196" s="21" t="e">
        <f>IF(OR($B4196="",O$3&lt;$D4196+Настройки!$B$7),0,MAX(0,$E4196-MAX(0,SUMIFS(Тех_Движение!$G$2:$G$5111,Тех_Движение!$D$2:$D$5111,$C4196,Тех_Движение!$B$2:$B$5111,"&lt;="&amp;O$3)-$F4196)))</f>
        <v>#VALUE!</v>
      </c>
      <c r="P4196" s="21" t="e">
        <f>IF(OR($B4196="",P$3&lt;$D4196+Настройки!$B$7),0,MAX(0,$E4196-MAX(0,SUMIFS(Тех_Движение!$G$2:$G$5111,Тех_Движение!$D$2:$D$5111,$C4196,Тех_Движение!$B$2:$B$5111,"&lt;="&amp;P$3)-$F4196)))</f>
        <v>#VALUE!</v>
      </c>
      <c r="Q4196" s="21" t="e">
        <f>IF(OR($B4196="",Q$3&lt;$D4196+Настройки!$B$7),0,MAX(0,$E4196-MAX(0,SUMIFS(Тех_Движение!$G$2:$G$5111,Тех_Движение!$D$2:$D$5111,$C4196,Тех_Движение!$B$2:$B$5111,"&lt;="&amp;Q$3)-$F4196)))</f>
        <v>#VALUE!</v>
      </c>
      <c r="R4196" s="21" t="str">
        <f t="shared" si="196"/>
        <v/>
      </c>
      <c r="S4196" s="23" t="str">
        <f>IF($B4196="","",VLOOKUP($C4196,Настройки!$A$11:$L$17,9,FALSE))</f>
        <v/>
      </c>
      <c r="T4196" s="23" t="str">
        <f t="shared" si="197"/>
        <v/>
      </c>
    </row>
    <row r="4197" spans="1:20" x14ac:dyDescent="0.3">
      <c r="A4197" s="20">
        <f>Тех_Движение!$A$4194</f>
        <v>4193</v>
      </c>
      <c r="B4197" s="20" t="str">
        <f>IF(Тех_Движение!$F$4194&gt;0,Тех_Движение!$I$4194,"")</f>
        <v/>
      </c>
      <c r="C4197" s="20" t="str">
        <f>IF($B4197="","",Тех_Движение!$D$4194)</f>
        <v/>
      </c>
      <c r="D4197" s="9" t="str">
        <f>IF($B4197="","",Тех_Движение!$B$4194)</f>
        <v/>
      </c>
      <c r="E4197" s="21" t="str">
        <f>IF($B4197="","",Тех_Движение!$F$4194)</f>
        <v/>
      </c>
      <c r="F4197" s="21" t="str">
        <f>IF($B4197="","",SUMIFS($E$5:$E4196,$C$5:$C4196,$C4197))</f>
        <v/>
      </c>
      <c r="G4197" s="21" t="str">
        <f>IF($B4197="","",MAX(0,$E4197-MAX(0,SUMIFS(Тех_Движение!$G$2:$G$5111,Тех_Движение!$D$2:$D$5111,$C4197,Тех_Движение!$B$2:$B$5111,"&lt;="&amp;Настройки!$B$5-1)-$F4197)))</f>
        <v/>
      </c>
      <c r="H4197" s="21" t="str">
        <f>IF($B4197="","",IF(AND($D4197&gt;=Настройки!$B$5,$D4197&lt;=Настройки!$B$6),$E4197,0))</f>
        <v/>
      </c>
      <c r="I4197" s="21" t="str">
        <f t="shared" si="195"/>
        <v/>
      </c>
      <c r="J4197" s="21" t="str">
        <f>IF($B4197="","",MAX(0,$E4197-MAX(0,SUMIFS(Тех_Движение!$G$2:$G$5111,Тех_Движение!$D$2:$D$5111,$C4197,Тех_Движение!$B$2:$B$5111,"&lt;="&amp;Настройки!$B$6)-$F4197)))</f>
        <v/>
      </c>
      <c r="K4197" s="21" t="e">
        <f>IF(OR($B4197="",K$3&lt;$D4197+Настройки!$B$7),0,MAX(0,$E4197-MAX(0,SUMIFS(Тех_Движение!$G$2:$G$5111,Тех_Движение!$D$2:$D$5111,$C4197,Тех_Движение!$B$2:$B$5111,"&lt;="&amp;K$3)-$F4197)))</f>
        <v>#VALUE!</v>
      </c>
      <c r="L4197" s="21" t="e">
        <f>IF(OR($B4197="",L$3&lt;$D4197+Настройки!$B$7),0,MAX(0,$E4197-MAX(0,SUMIFS(Тех_Движение!$G$2:$G$5111,Тех_Движение!$D$2:$D$5111,$C4197,Тех_Движение!$B$2:$B$5111,"&lt;="&amp;L$3)-$F4197)))</f>
        <v>#VALUE!</v>
      </c>
      <c r="M4197" s="21" t="e">
        <f>IF(OR($B4197="",M$3&lt;$D4197+Настройки!$B$7),0,MAX(0,$E4197-MAX(0,SUMIFS(Тех_Движение!$G$2:$G$5111,Тех_Движение!$D$2:$D$5111,$C4197,Тех_Движение!$B$2:$B$5111,"&lt;="&amp;M$3)-$F4197)))</f>
        <v>#VALUE!</v>
      </c>
      <c r="N4197" s="21" t="e">
        <f>IF(OR($B4197="",N$3&lt;$D4197+Настройки!$B$7),0,MAX(0,$E4197-MAX(0,SUMIFS(Тех_Движение!$G$2:$G$5111,Тех_Движение!$D$2:$D$5111,$C4197,Тех_Движение!$B$2:$B$5111,"&lt;="&amp;N$3)-$F4197)))</f>
        <v>#VALUE!</v>
      </c>
      <c r="O4197" s="21" t="e">
        <f>IF(OR($B4197="",O$3&lt;$D4197+Настройки!$B$7),0,MAX(0,$E4197-MAX(0,SUMIFS(Тех_Движение!$G$2:$G$5111,Тех_Движение!$D$2:$D$5111,$C4197,Тех_Движение!$B$2:$B$5111,"&lt;="&amp;O$3)-$F4197)))</f>
        <v>#VALUE!</v>
      </c>
      <c r="P4197" s="21" t="e">
        <f>IF(OR($B4197="",P$3&lt;$D4197+Настройки!$B$7),0,MAX(0,$E4197-MAX(0,SUMIFS(Тех_Движение!$G$2:$G$5111,Тех_Движение!$D$2:$D$5111,$C4197,Тех_Движение!$B$2:$B$5111,"&lt;="&amp;P$3)-$F4197)))</f>
        <v>#VALUE!</v>
      </c>
      <c r="Q4197" s="21" t="e">
        <f>IF(OR($B4197="",Q$3&lt;$D4197+Настройки!$B$7),0,MAX(0,$E4197-MAX(0,SUMIFS(Тех_Движение!$G$2:$G$5111,Тех_Движение!$D$2:$D$5111,$C4197,Тех_Движение!$B$2:$B$5111,"&lt;="&amp;Q$3)-$F4197)))</f>
        <v>#VALUE!</v>
      </c>
      <c r="R4197" s="21" t="str">
        <f t="shared" si="196"/>
        <v/>
      </c>
      <c r="S4197" s="23" t="str">
        <f>IF($B4197="","",VLOOKUP($C4197,Настройки!$A$11:$L$17,9,FALSE))</f>
        <v/>
      </c>
      <c r="T4197" s="23" t="str">
        <f t="shared" si="197"/>
        <v/>
      </c>
    </row>
    <row r="4198" spans="1:20" x14ac:dyDescent="0.3">
      <c r="A4198" s="20">
        <f>Тех_Движение!$A$4195</f>
        <v>4194</v>
      </c>
      <c r="B4198" s="20" t="str">
        <f>IF(Тех_Движение!$F$4195&gt;0,Тех_Движение!$I$4195,"")</f>
        <v/>
      </c>
      <c r="C4198" s="20" t="str">
        <f>IF($B4198="","",Тех_Движение!$D$4195)</f>
        <v/>
      </c>
      <c r="D4198" s="9" t="str">
        <f>IF($B4198="","",Тех_Движение!$B$4195)</f>
        <v/>
      </c>
      <c r="E4198" s="21" t="str">
        <f>IF($B4198="","",Тех_Движение!$F$4195)</f>
        <v/>
      </c>
      <c r="F4198" s="21" t="str">
        <f>IF($B4198="","",SUMIFS($E$5:$E4197,$C$5:$C4197,$C4198))</f>
        <v/>
      </c>
      <c r="G4198" s="21" t="str">
        <f>IF($B4198="","",MAX(0,$E4198-MAX(0,SUMIFS(Тех_Движение!$G$2:$G$5111,Тех_Движение!$D$2:$D$5111,$C4198,Тех_Движение!$B$2:$B$5111,"&lt;="&amp;Настройки!$B$5-1)-$F4198)))</f>
        <v/>
      </c>
      <c r="H4198" s="21" t="str">
        <f>IF($B4198="","",IF(AND($D4198&gt;=Настройки!$B$5,$D4198&lt;=Настройки!$B$6),$E4198,0))</f>
        <v/>
      </c>
      <c r="I4198" s="21" t="str">
        <f t="shared" si="195"/>
        <v/>
      </c>
      <c r="J4198" s="21" t="str">
        <f>IF($B4198="","",MAX(0,$E4198-MAX(0,SUMIFS(Тех_Движение!$G$2:$G$5111,Тех_Движение!$D$2:$D$5111,$C4198,Тех_Движение!$B$2:$B$5111,"&lt;="&amp;Настройки!$B$6)-$F4198)))</f>
        <v/>
      </c>
      <c r="K4198" s="21" t="e">
        <f>IF(OR($B4198="",K$3&lt;$D4198+Настройки!$B$7),0,MAX(0,$E4198-MAX(0,SUMIFS(Тех_Движение!$G$2:$G$5111,Тех_Движение!$D$2:$D$5111,$C4198,Тех_Движение!$B$2:$B$5111,"&lt;="&amp;K$3)-$F4198)))</f>
        <v>#VALUE!</v>
      </c>
      <c r="L4198" s="21" t="e">
        <f>IF(OR($B4198="",L$3&lt;$D4198+Настройки!$B$7),0,MAX(0,$E4198-MAX(0,SUMIFS(Тех_Движение!$G$2:$G$5111,Тех_Движение!$D$2:$D$5111,$C4198,Тех_Движение!$B$2:$B$5111,"&lt;="&amp;L$3)-$F4198)))</f>
        <v>#VALUE!</v>
      </c>
      <c r="M4198" s="21" t="e">
        <f>IF(OR($B4198="",M$3&lt;$D4198+Настройки!$B$7),0,MAX(0,$E4198-MAX(0,SUMIFS(Тех_Движение!$G$2:$G$5111,Тех_Движение!$D$2:$D$5111,$C4198,Тех_Движение!$B$2:$B$5111,"&lt;="&amp;M$3)-$F4198)))</f>
        <v>#VALUE!</v>
      </c>
      <c r="N4198" s="21" t="e">
        <f>IF(OR($B4198="",N$3&lt;$D4198+Настройки!$B$7),0,MAX(0,$E4198-MAX(0,SUMIFS(Тех_Движение!$G$2:$G$5111,Тех_Движение!$D$2:$D$5111,$C4198,Тех_Движение!$B$2:$B$5111,"&lt;="&amp;N$3)-$F4198)))</f>
        <v>#VALUE!</v>
      </c>
      <c r="O4198" s="21" t="e">
        <f>IF(OR($B4198="",O$3&lt;$D4198+Настройки!$B$7),0,MAX(0,$E4198-MAX(0,SUMIFS(Тех_Движение!$G$2:$G$5111,Тех_Движение!$D$2:$D$5111,$C4198,Тех_Движение!$B$2:$B$5111,"&lt;="&amp;O$3)-$F4198)))</f>
        <v>#VALUE!</v>
      </c>
      <c r="P4198" s="21" t="e">
        <f>IF(OR($B4198="",P$3&lt;$D4198+Настройки!$B$7),0,MAX(0,$E4198-MAX(0,SUMIFS(Тех_Движение!$G$2:$G$5111,Тех_Движение!$D$2:$D$5111,$C4198,Тех_Движение!$B$2:$B$5111,"&lt;="&amp;P$3)-$F4198)))</f>
        <v>#VALUE!</v>
      </c>
      <c r="Q4198" s="21" t="e">
        <f>IF(OR($B4198="",Q$3&lt;$D4198+Настройки!$B$7),0,MAX(0,$E4198-MAX(0,SUMIFS(Тех_Движение!$G$2:$G$5111,Тех_Движение!$D$2:$D$5111,$C4198,Тех_Движение!$B$2:$B$5111,"&lt;="&amp;Q$3)-$F4198)))</f>
        <v>#VALUE!</v>
      </c>
      <c r="R4198" s="21" t="str">
        <f t="shared" si="196"/>
        <v/>
      </c>
      <c r="S4198" s="23" t="str">
        <f>IF($B4198="","",VLOOKUP($C4198,Настройки!$A$11:$L$17,9,FALSE))</f>
        <v/>
      </c>
      <c r="T4198" s="23" t="str">
        <f t="shared" si="197"/>
        <v/>
      </c>
    </row>
    <row r="4199" spans="1:20" x14ac:dyDescent="0.3">
      <c r="A4199" s="20">
        <f>Тех_Движение!$A$4196</f>
        <v>4195</v>
      </c>
      <c r="B4199" s="20" t="str">
        <f>IF(Тех_Движение!$F$4196&gt;0,Тех_Движение!$I$4196,"")</f>
        <v/>
      </c>
      <c r="C4199" s="20" t="str">
        <f>IF($B4199="","",Тех_Движение!$D$4196)</f>
        <v/>
      </c>
      <c r="D4199" s="9" t="str">
        <f>IF($B4199="","",Тех_Движение!$B$4196)</f>
        <v/>
      </c>
      <c r="E4199" s="21" t="str">
        <f>IF($B4199="","",Тех_Движение!$F$4196)</f>
        <v/>
      </c>
      <c r="F4199" s="21" t="str">
        <f>IF($B4199="","",SUMIFS($E$5:$E4198,$C$5:$C4198,$C4199))</f>
        <v/>
      </c>
      <c r="G4199" s="21" t="str">
        <f>IF($B4199="","",MAX(0,$E4199-MAX(0,SUMIFS(Тех_Движение!$G$2:$G$5111,Тех_Движение!$D$2:$D$5111,$C4199,Тех_Движение!$B$2:$B$5111,"&lt;="&amp;Настройки!$B$5-1)-$F4199)))</f>
        <v/>
      </c>
      <c r="H4199" s="21" t="str">
        <f>IF($B4199="","",IF(AND($D4199&gt;=Настройки!$B$5,$D4199&lt;=Настройки!$B$6),$E4199,0))</f>
        <v/>
      </c>
      <c r="I4199" s="21" t="str">
        <f t="shared" si="195"/>
        <v/>
      </c>
      <c r="J4199" s="21" t="str">
        <f>IF($B4199="","",MAX(0,$E4199-MAX(0,SUMIFS(Тех_Движение!$G$2:$G$5111,Тех_Движение!$D$2:$D$5111,$C4199,Тех_Движение!$B$2:$B$5111,"&lt;="&amp;Настройки!$B$6)-$F4199)))</f>
        <v/>
      </c>
      <c r="K4199" s="21" t="e">
        <f>IF(OR($B4199="",K$3&lt;$D4199+Настройки!$B$7),0,MAX(0,$E4199-MAX(0,SUMIFS(Тех_Движение!$G$2:$G$5111,Тех_Движение!$D$2:$D$5111,$C4199,Тех_Движение!$B$2:$B$5111,"&lt;="&amp;K$3)-$F4199)))</f>
        <v>#VALUE!</v>
      </c>
      <c r="L4199" s="21" t="e">
        <f>IF(OR($B4199="",L$3&lt;$D4199+Настройки!$B$7),0,MAX(0,$E4199-MAX(0,SUMIFS(Тех_Движение!$G$2:$G$5111,Тех_Движение!$D$2:$D$5111,$C4199,Тех_Движение!$B$2:$B$5111,"&lt;="&amp;L$3)-$F4199)))</f>
        <v>#VALUE!</v>
      </c>
      <c r="M4199" s="21" t="e">
        <f>IF(OR($B4199="",M$3&lt;$D4199+Настройки!$B$7),0,MAX(0,$E4199-MAX(0,SUMIFS(Тех_Движение!$G$2:$G$5111,Тех_Движение!$D$2:$D$5111,$C4199,Тех_Движение!$B$2:$B$5111,"&lt;="&amp;M$3)-$F4199)))</f>
        <v>#VALUE!</v>
      </c>
      <c r="N4199" s="21" t="e">
        <f>IF(OR($B4199="",N$3&lt;$D4199+Настройки!$B$7),0,MAX(0,$E4199-MAX(0,SUMIFS(Тех_Движение!$G$2:$G$5111,Тех_Движение!$D$2:$D$5111,$C4199,Тех_Движение!$B$2:$B$5111,"&lt;="&amp;N$3)-$F4199)))</f>
        <v>#VALUE!</v>
      </c>
      <c r="O4199" s="21" t="e">
        <f>IF(OR($B4199="",O$3&lt;$D4199+Настройки!$B$7),0,MAX(0,$E4199-MAX(0,SUMIFS(Тех_Движение!$G$2:$G$5111,Тех_Движение!$D$2:$D$5111,$C4199,Тех_Движение!$B$2:$B$5111,"&lt;="&amp;O$3)-$F4199)))</f>
        <v>#VALUE!</v>
      </c>
      <c r="P4199" s="21" t="e">
        <f>IF(OR($B4199="",P$3&lt;$D4199+Настройки!$B$7),0,MAX(0,$E4199-MAX(0,SUMIFS(Тех_Движение!$G$2:$G$5111,Тех_Движение!$D$2:$D$5111,$C4199,Тех_Движение!$B$2:$B$5111,"&lt;="&amp;P$3)-$F4199)))</f>
        <v>#VALUE!</v>
      </c>
      <c r="Q4199" s="21" t="e">
        <f>IF(OR($B4199="",Q$3&lt;$D4199+Настройки!$B$7),0,MAX(0,$E4199-MAX(0,SUMIFS(Тех_Движение!$G$2:$G$5111,Тех_Движение!$D$2:$D$5111,$C4199,Тех_Движение!$B$2:$B$5111,"&lt;="&amp;Q$3)-$F4199)))</f>
        <v>#VALUE!</v>
      </c>
      <c r="R4199" s="21" t="str">
        <f t="shared" si="196"/>
        <v/>
      </c>
      <c r="S4199" s="23" t="str">
        <f>IF($B4199="","",VLOOKUP($C4199,Настройки!$A$11:$L$17,9,FALSE))</f>
        <v/>
      </c>
      <c r="T4199" s="23" t="str">
        <f t="shared" si="197"/>
        <v/>
      </c>
    </row>
    <row r="4200" spans="1:20" x14ac:dyDescent="0.3">
      <c r="A4200" s="20">
        <f>Тех_Движение!$A$4197</f>
        <v>4196</v>
      </c>
      <c r="B4200" s="20" t="str">
        <f>IF(Тех_Движение!$F$4197&gt;0,Тех_Движение!$I$4197,"")</f>
        <v/>
      </c>
      <c r="C4200" s="20" t="str">
        <f>IF($B4200="","",Тех_Движение!$D$4197)</f>
        <v/>
      </c>
      <c r="D4200" s="9" t="str">
        <f>IF($B4200="","",Тех_Движение!$B$4197)</f>
        <v/>
      </c>
      <c r="E4200" s="21" t="str">
        <f>IF($B4200="","",Тех_Движение!$F$4197)</f>
        <v/>
      </c>
      <c r="F4200" s="21" t="str">
        <f>IF($B4200="","",SUMIFS($E$5:$E4199,$C$5:$C4199,$C4200))</f>
        <v/>
      </c>
      <c r="G4200" s="21" t="str">
        <f>IF($B4200="","",MAX(0,$E4200-MAX(0,SUMIFS(Тех_Движение!$G$2:$G$5111,Тех_Движение!$D$2:$D$5111,$C4200,Тех_Движение!$B$2:$B$5111,"&lt;="&amp;Настройки!$B$5-1)-$F4200)))</f>
        <v/>
      </c>
      <c r="H4200" s="21" t="str">
        <f>IF($B4200="","",IF(AND($D4200&gt;=Настройки!$B$5,$D4200&lt;=Настройки!$B$6),$E4200,0))</f>
        <v/>
      </c>
      <c r="I4200" s="21" t="str">
        <f t="shared" si="195"/>
        <v/>
      </c>
      <c r="J4200" s="21" t="str">
        <f>IF($B4200="","",MAX(0,$E4200-MAX(0,SUMIFS(Тех_Движение!$G$2:$G$5111,Тех_Движение!$D$2:$D$5111,$C4200,Тех_Движение!$B$2:$B$5111,"&lt;="&amp;Настройки!$B$6)-$F4200)))</f>
        <v/>
      </c>
      <c r="K4200" s="21" t="e">
        <f>IF(OR($B4200="",K$3&lt;$D4200+Настройки!$B$7),0,MAX(0,$E4200-MAX(0,SUMIFS(Тех_Движение!$G$2:$G$5111,Тех_Движение!$D$2:$D$5111,$C4200,Тех_Движение!$B$2:$B$5111,"&lt;="&amp;K$3)-$F4200)))</f>
        <v>#VALUE!</v>
      </c>
      <c r="L4200" s="21" t="e">
        <f>IF(OR($B4200="",L$3&lt;$D4200+Настройки!$B$7),0,MAX(0,$E4200-MAX(0,SUMIFS(Тех_Движение!$G$2:$G$5111,Тех_Движение!$D$2:$D$5111,$C4200,Тех_Движение!$B$2:$B$5111,"&lt;="&amp;L$3)-$F4200)))</f>
        <v>#VALUE!</v>
      </c>
      <c r="M4200" s="21" t="e">
        <f>IF(OR($B4200="",M$3&lt;$D4200+Настройки!$B$7),0,MAX(0,$E4200-MAX(0,SUMIFS(Тех_Движение!$G$2:$G$5111,Тех_Движение!$D$2:$D$5111,$C4200,Тех_Движение!$B$2:$B$5111,"&lt;="&amp;M$3)-$F4200)))</f>
        <v>#VALUE!</v>
      </c>
      <c r="N4200" s="21" t="e">
        <f>IF(OR($B4200="",N$3&lt;$D4200+Настройки!$B$7),0,MAX(0,$E4200-MAX(0,SUMIFS(Тех_Движение!$G$2:$G$5111,Тех_Движение!$D$2:$D$5111,$C4200,Тех_Движение!$B$2:$B$5111,"&lt;="&amp;N$3)-$F4200)))</f>
        <v>#VALUE!</v>
      </c>
      <c r="O4200" s="21" t="e">
        <f>IF(OR($B4200="",O$3&lt;$D4200+Настройки!$B$7),0,MAX(0,$E4200-MAX(0,SUMIFS(Тех_Движение!$G$2:$G$5111,Тех_Движение!$D$2:$D$5111,$C4200,Тех_Движение!$B$2:$B$5111,"&lt;="&amp;O$3)-$F4200)))</f>
        <v>#VALUE!</v>
      </c>
      <c r="P4200" s="21" t="e">
        <f>IF(OR($B4200="",P$3&lt;$D4200+Настройки!$B$7),0,MAX(0,$E4200-MAX(0,SUMIFS(Тех_Движение!$G$2:$G$5111,Тех_Движение!$D$2:$D$5111,$C4200,Тех_Движение!$B$2:$B$5111,"&lt;="&amp;P$3)-$F4200)))</f>
        <v>#VALUE!</v>
      </c>
      <c r="Q4200" s="21" t="e">
        <f>IF(OR($B4200="",Q$3&lt;$D4200+Настройки!$B$7),0,MAX(0,$E4200-MAX(0,SUMIFS(Тех_Движение!$G$2:$G$5111,Тех_Движение!$D$2:$D$5111,$C4200,Тех_Движение!$B$2:$B$5111,"&lt;="&amp;Q$3)-$F4200)))</f>
        <v>#VALUE!</v>
      </c>
      <c r="R4200" s="21" t="str">
        <f t="shared" si="196"/>
        <v/>
      </c>
      <c r="S4200" s="23" t="str">
        <f>IF($B4200="","",VLOOKUP($C4200,Настройки!$A$11:$L$17,9,FALSE))</f>
        <v/>
      </c>
      <c r="T4200" s="23" t="str">
        <f t="shared" si="197"/>
        <v/>
      </c>
    </row>
    <row r="4201" spans="1:20" x14ac:dyDescent="0.3">
      <c r="A4201" s="20">
        <f>Тех_Движение!$A$4198</f>
        <v>4197</v>
      </c>
      <c r="B4201" s="20" t="str">
        <f>IF(Тех_Движение!$F$4198&gt;0,Тех_Движение!$I$4198,"")</f>
        <v/>
      </c>
      <c r="C4201" s="20" t="str">
        <f>IF($B4201="","",Тех_Движение!$D$4198)</f>
        <v/>
      </c>
      <c r="D4201" s="9" t="str">
        <f>IF($B4201="","",Тех_Движение!$B$4198)</f>
        <v/>
      </c>
      <c r="E4201" s="21" t="str">
        <f>IF($B4201="","",Тех_Движение!$F$4198)</f>
        <v/>
      </c>
      <c r="F4201" s="21" t="str">
        <f>IF($B4201="","",SUMIFS($E$5:$E4200,$C$5:$C4200,$C4201))</f>
        <v/>
      </c>
      <c r="G4201" s="21" t="str">
        <f>IF($B4201="","",MAX(0,$E4201-MAX(0,SUMIFS(Тех_Движение!$G$2:$G$5111,Тех_Движение!$D$2:$D$5111,$C4201,Тех_Движение!$B$2:$B$5111,"&lt;="&amp;Настройки!$B$5-1)-$F4201)))</f>
        <v/>
      </c>
      <c r="H4201" s="21" t="str">
        <f>IF($B4201="","",IF(AND($D4201&gt;=Настройки!$B$5,$D4201&lt;=Настройки!$B$6),$E4201,0))</f>
        <v/>
      </c>
      <c r="I4201" s="21" t="str">
        <f t="shared" si="195"/>
        <v/>
      </c>
      <c r="J4201" s="21" t="str">
        <f>IF($B4201="","",MAX(0,$E4201-MAX(0,SUMIFS(Тех_Движение!$G$2:$G$5111,Тех_Движение!$D$2:$D$5111,$C4201,Тех_Движение!$B$2:$B$5111,"&lt;="&amp;Настройки!$B$6)-$F4201)))</f>
        <v/>
      </c>
      <c r="K4201" s="21" t="e">
        <f>IF(OR($B4201="",K$3&lt;$D4201+Настройки!$B$7),0,MAX(0,$E4201-MAX(0,SUMIFS(Тех_Движение!$G$2:$G$5111,Тех_Движение!$D$2:$D$5111,$C4201,Тех_Движение!$B$2:$B$5111,"&lt;="&amp;K$3)-$F4201)))</f>
        <v>#VALUE!</v>
      </c>
      <c r="L4201" s="21" t="e">
        <f>IF(OR($B4201="",L$3&lt;$D4201+Настройки!$B$7),0,MAX(0,$E4201-MAX(0,SUMIFS(Тех_Движение!$G$2:$G$5111,Тех_Движение!$D$2:$D$5111,$C4201,Тех_Движение!$B$2:$B$5111,"&lt;="&amp;L$3)-$F4201)))</f>
        <v>#VALUE!</v>
      </c>
      <c r="M4201" s="21" t="e">
        <f>IF(OR($B4201="",M$3&lt;$D4201+Настройки!$B$7),0,MAX(0,$E4201-MAX(0,SUMIFS(Тех_Движение!$G$2:$G$5111,Тех_Движение!$D$2:$D$5111,$C4201,Тех_Движение!$B$2:$B$5111,"&lt;="&amp;M$3)-$F4201)))</f>
        <v>#VALUE!</v>
      </c>
      <c r="N4201" s="21" t="e">
        <f>IF(OR($B4201="",N$3&lt;$D4201+Настройки!$B$7),0,MAX(0,$E4201-MAX(0,SUMIFS(Тех_Движение!$G$2:$G$5111,Тех_Движение!$D$2:$D$5111,$C4201,Тех_Движение!$B$2:$B$5111,"&lt;="&amp;N$3)-$F4201)))</f>
        <v>#VALUE!</v>
      </c>
      <c r="O4201" s="21" t="e">
        <f>IF(OR($B4201="",O$3&lt;$D4201+Настройки!$B$7),0,MAX(0,$E4201-MAX(0,SUMIFS(Тех_Движение!$G$2:$G$5111,Тех_Движение!$D$2:$D$5111,$C4201,Тех_Движение!$B$2:$B$5111,"&lt;="&amp;O$3)-$F4201)))</f>
        <v>#VALUE!</v>
      </c>
      <c r="P4201" s="21" t="e">
        <f>IF(OR($B4201="",P$3&lt;$D4201+Настройки!$B$7),0,MAX(0,$E4201-MAX(0,SUMIFS(Тех_Движение!$G$2:$G$5111,Тех_Движение!$D$2:$D$5111,$C4201,Тех_Движение!$B$2:$B$5111,"&lt;="&amp;P$3)-$F4201)))</f>
        <v>#VALUE!</v>
      </c>
      <c r="Q4201" s="21" t="e">
        <f>IF(OR($B4201="",Q$3&lt;$D4201+Настройки!$B$7),0,MAX(0,$E4201-MAX(0,SUMIFS(Тех_Движение!$G$2:$G$5111,Тех_Движение!$D$2:$D$5111,$C4201,Тех_Движение!$B$2:$B$5111,"&lt;="&amp;Q$3)-$F4201)))</f>
        <v>#VALUE!</v>
      </c>
      <c r="R4201" s="21" t="str">
        <f t="shared" si="196"/>
        <v/>
      </c>
      <c r="S4201" s="23" t="str">
        <f>IF($B4201="","",VLOOKUP($C4201,Настройки!$A$11:$L$17,9,FALSE))</f>
        <v/>
      </c>
      <c r="T4201" s="23" t="str">
        <f t="shared" si="197"/>
        <v/>
      </c>
    </row>
    <row r="4202" spans="1:20" x14ac:dyDescent="0.3">
      <c r="A4202" s="20">
        <f>Тех_Движение!$A$4199</f>
        <v>4198</v>
      </c>
      <c r="B4202" s="20" t="str">
        <f>IF(Тех_Движение!$F$4199&gt;0,Тех_Движение!$I$4199,"")</f>
        <v/>
      </c>
      <c r="C4202" s="20" t="str">
        <f>IF($B4202="","",Тех_Движение!$D$4199)</f>
        <v/>
      </c>
      <c r="D4202" s="9" t="str">
        <f>IF($B4202="","",Тех_Движение!$B$4199)</f>
        <v/>
      </c>
      <c r="E4202" s="21" t="str">
        <f>IF($B4202="","",Тех_Движение!$F$4199)</f>
        <v/>
      </c>
      <c r="F4202" s="21" t="str">
        <f>IF($B4202="","",SUMIFS($E$5:$E4201,$C$5:$C4201,$C4202))</f>
        <v/>
      </c>
      <c r="G4202" s="21" t="str">
        <f>IF($B4202="","",MAX(0,$E4202-MAX(0,SUMIFS(Тех_Движение!$G$2:$G$5111,Тех_Движение!$D$2:$D$5111,$C4202,Тех_Движение!$B$2:$B$5111,"&lt;="&amp;Настройки!$B$5-1)-$F4202)))</f>
        <v/>
      </c>
      <c r="H4202" s="21" t="str">
        <f>IF($B4202="","",IF(AND($D4202&gt;=Настройки!$B$5,$D4202&lt;=Настройки!$B$6),$E4202,0))</f>
        <v/>
      </c>
      <c r="I4202" s="21" t="str">
        <f t="shared" si="195"/>
        <v/>
      </c>
      <c r="J4202" s="21" t="str">
        <f>IF($B4202="","",MAX(0,$E4202-MAX(0,SUMIFS(Тех_Движение!$G$2:$G$5111,Тех_Движение!$D$2:$D$5111,$C4202,Тех_Движение!$B$2:$B$5111,"&lt;="&amp;Настройки!$B$6)-$F4202)))</f>
        <v/>
      </c>
      <c r="K4202" s="21" t="e">
        <f>IF(OR($B4202="",K$3&lt;$D4202+Настройки!$B$7),0,MAX(0,$E4202-MAX(0,SUMIFS(Тех_Движение!$G$2:$G$5111,Тех_Движение!$D$2:$D$5111,$C4202,Тех_Движение!$B$2:$B$5111,"&lt;="&amp;K$3)-$F4202)))</f>
        <v>#VALUE!</v>
      </c>
      <c r="L4202" s="21" t="e">
        <f>IF(OR($B4202="",L$3&lt;$D4202+Настройки!$B$7),0,MAX(0,$E4202-MAX(0,SUMIFS(Тех_Движение!$G$2:$G$5111,Тех_Движение!$D$2:$D$5111,$C4202,Тех_Движение!$B$2:$B$5111,"&lt;="&amp;L$3)-$F4202)))</f>
        <v>#VALUE!</v>
      </c>
      <c r="M4202" s="21" t="e">
        <f>IF(OR($B4202="",M$3&lt;$D4202+Настройки!$B$7),0,MAX(0,$E4202-MAX(0,SUMIFS(Тех_Движение!$G$2:$G$5111,Тех_Движение!$D$2:$D$5111,$C4202,Тех_Движение!$B$2:$B$5111,"&lt;="&amp;M$3)-$F4202)))</f>
        <v>#VALUE!</v>
      </c>
      <c r="N4202" s="21" t="e">
        <f>IF(OR($B4202="",N$3&lt;$D4202+Настройки!$B$7),0,MAX(0,$E4202-MAX(0,SUMIFS(Тех_Движение!$G$2:$G$5111,Тех_Движение!$D$2:$D$5111,$C4202,Тех_Движение!$B$2:$B$5111,"&lt;="&amp;N$3)-$F4202)))</f>
        <v>#VALUE!</v>
      </c>
      <c r="O4202" s="21" t="e">
        <f>IF(OR($B4202="",O$3&lt;$D4202+Настройки!$B$7),0,MAX(0,$E4202-MAX(0,SUMIFS(Тех_Движение!$G$2:$G$5111,Тех_Движение!$D$2:$D$5111,$C4202,Тех_Движение!$B$2:$B$5111,"&lt;="&amp;O$3)-$F4202)))</f>
        <v>#VALUE!</v>
      </c>
      <c r="P4202" s="21" t="e">
        <f>IF(OR($B4202="",P$3&lt;$D4202+Настройки!$B$7),0,MAX(0,$E4202-MAX(0,SUMIFS(Тех_Движение!$G$2:$G$5111,Тех_Движение!$D$2:$D$5111,$C4202,Тех_Движение!$B$2:$B$5111,"&lt;="&amp;P$3)-$F4202)))</f>
        <v>#VALUE!</v>
      </c>
      <c r="Q4202" s="21" t="e">
        <f>IF(OR($B4202="",Q$3&lt;$D4202+Настройки!$B$7),0,MAX(0,$E4202-MAX(0,SUMIFS(Тех_Движение!$G$2:$G$5111,Тех_Движение!$D$2:$D$5111,$C4202,Тех_Движение!$B$2:$B$5111,"&lt;="&amp;Q$3)-$F4202)))</f>
        <v>#VALUE!</v>
      </c>
      <c r="R4202" s="21" t="str">
        <f t="shared" si="196"/>
        <v/>
      </c>
      <c r="S4202" s="23" t="str">
        <f>IF($B4202="","",VLOOKUP($C4202,Настройки!$A$11:$L$17,9,FALSE))</f>
        <v/>
      </c>
      <c r="T4202" s="23" t="str">
        <f t="shared" si="197"/>
        <v/>
      </c>
    </row>
    <row r="4203" spans="1:20" x14ac:dyDescent="0.3">
      <c r="A4203" s="20">
        <f>Тех_Движение!$A$4200</f>
        <v>4199</v>
      </c>
      <c r="B4203" s="20" t="str">
        <f>IF(Тех_Движение!$F$4200&gt;0,Тех_Движение!$I$4200,"")</f>
        <v/>
      </c>
      <c r="C4203" s="20" t="str">
        <f>IF($B4203="","",Тех_Движение!$D$4200)</f>
        <v/>
      </c>
      <c r="D4203" s="9" t="str">
        <f>IF($B4203="","",Тех_Движение!$B$4200)</f>
        <v/>
      </c>
      <c r="E4203" s="21" t="str">
        <f>IF($B4203="","",Тех_Движение!$F$4200)</f>
        <v/>
      </c>
      <c r="F4203" s="21" t="str">
        <f>IF($B4203="","",SUMIFS($E$5:$E4202,$C$5:$C4202,$C4203))</f>
        <v/>
      </c>
      <c r="G4203" s="21" t="str">
        <f>IF($B4203="","",MAX(0,$E4203-MAX(0,SUMIFS(Тех_Движение!$G$2:$G$5111,Тех_Движение!$D$2:$D$5111,$C4203,Тех_Движение!$B$2:$B$5111,"&lt;="&amp;Настройки!$B$5-1)-$F4203)))</f>
        <v/>
      </c>
      <c r="H4203" s="21" t="str">
        <f>IF($B4203="","",IF(AND($D4203&gt;=Настройки!$B$5,$D4203&lt;=Настройки!$B$6),$E4203,0))</f>
        <v/>
      </c>
      <c r="I4203" s="21" t="str">
        <f t="shared" si="195"/>
        <v/>
      </c>
      <c r="J4203" s="21" t="str">
        <f>IF($B4203="","",MAX(0,$E4203-MAX(0,SUMIFS(Тех_Движение!$G$2:$G$5111,Тех_Движение!$D$2:$D$5111,$C4203,Тех_Движение!$B$2:$B$5111,"&lt;="&amp;Настройки!$B$6)-$F4203)))</f>
        <v/>
      </c>
      <c r="K4203" s="21" t="e">
        <f>IF(OR($B4203="",K$3&lt;$D4203+Настройки!$B$7),0,MAX(0,$E4203-MAX(0,SUMIFS(Тех_Движение!$G$2:$G$5111,Тех_Движение!$D$2:$D$5111,$C4203,Тех_Движение!$B$2:$B$5111,"&lt;="&amp;K$3)-$F4203)))</f>
        <v>#VALUE!</v>
      </c>
      <c r="L4203" s="21" t="e">
        <f>IF(OR($B4203="",L$3&lt;$D4203+Настройки!$B$7),0,MAX(0,$E4203-MAX(0,SUMIFS(Тех_Движение!$G$2:$G$5111,Тех_Движение!$D$2:$D$5111,$C4203,Тех_Движение!$B$2:$B$5111,"&lt;="&amp;L$3)-$F4203)))</f>
        <v>#VALUE!</v>
      </c>
      <c r="M4203" s="21" t="e">
        <f>IF(OR($B4203="",M$3&lt;$D4203+Настройки!$B$7),0,MAX(0,$E4203-MAX(0,SUMIFS(Тех_Движение!$G$2:$G$5111,Тех_Движение!$D$2:$D$5111,$C4203,Тех_Движение!$B$2:$B$5111,"&lt;="&amp;M$3)-$F4203)))</f>
        <v>#VALUE!</v>
      </c>
      <c r="N4203" s="21" t="e">
        <f>IF(OR($B4203="",N$3&lt;$D4203+Настройки!$B$7),0,MAX(0,$E4203-MAX(0,SUMIFS(Тех_Движение!$G$2:$G$5111,Тех_Движение!$D$2:$D$5111,$C4203,Тех_Движение!$B$2:$B$5111,"&lt;="&amp;N$3)-$F4203)))</f>
        <v>#VALUE!</v>
      </c>
      <c r="O4203" s="21" t="e">
        <f>IF(OR($B4203="",O$3&lt;$D4203+Настройки!$B$7),0,MAX(0,$E4203-MAX(0,SUMIFS(Тех_Движение!$G$2:$G$5111,Тех_Движение!$D$2:$D$5111,$C4203,Тех_Движение!$B$2:$B$5111,"&lt;="&amp;O$3)-$F4203)))</f>
        <v>#VALUE!</v>
      </c>
      <c r="P4203" s="21" t="e">
        <f>IF(OR($B4203="",P$3&lt;$D4203+Настройки!$B$7),0,MAX(0,$E4203-MAX(0,SUMIFS(Тех_Движение!$G$2:$G$5111,Тех_Движение!$D$2:$D$5111,$C4203,Тех_Движение!$B$2:$B$5111,"&lt;="&amp;P$3)-$F4203)))</f>
        <v>#VALUE!</v>
      </c>
      <c r="Q4203" s="21" t="e">
        <f>IF(OR($B4203="",Q$3&lt;$D4203+Настройки!$B$7),0,MAX(0,$E4203-MAX(0,SUMIFS(Тех_Движение!$G$2:$G$5111,Тех_Движение!$D$2:$D$5111,$C4203,Тех_Движение!$B$2:$B$5111,"&lt;="&amp;Q$3)-$F4203)))</f>
        <v>#VALUE!</v>
      </c>
      <c r="R4203" s="21" t="str">
        <f t="shared" si="196"/>
        <v/>
      </c>
      <c r="S4203" s="23" t="str">
        <f>IF($B4203="","",VLOOKUP($C4203,Настройки!$A$11:$L$17,9,FALSE))</f>
        <v/>
      </c>
      <c r="T4203" s="23" t="str">
        <f t="shared" si="197"/>
        <v/>
      </c>
    </row>
    <row r="4204" spans="1:20" x14ac:dyDescent="0.3">
      <c r="A4204" s="20">
        <f>Тех_Движение!$A$4201</f>
        <v>4200</v>
      </c>
      <c r="B4204" s="20" t="str">
        <f>IF(Тех_Движение!$F$4201&gt;0,Тех_Движение!$I$4201,"")</f>
        <v/>
      </c>
      <c r="C4204" s="20" t="str">
        <f>IF($B4204="","",Тех_Движение!$D$4201)</f>
        <v/>
      </c>
      <c r="D4204" s="9" t="str">
        <f>IF($B4204="","",Тех_Движение!$B$4201)</f>
        <v/>
      </c>
      <c r="E4204" s="21" t="str">
        <f>IF($B4204="","",Тех_Движение!$F$4201)</f>
        <v/>
      </c>
      <c r="F4204" s="21" t="str">
        <f>IF($B4204="","",SUMIFS($E$5:$E4203,$C$5:$C4203,$C4204))</f>
        <v/>
      </c>
      <c r="G4204" s="21" t="str">
        <f>IF($B4204="","",MAX(0,$E4204-MAX(0,SUMIFS(Тех_Движение!$G$2:$G$5111,Тех_Движение!$D$2:$D$5111,$C4204,Тех_Движение!$B$2:$B$5111,"&lt;="&amp;Настройки!$B$5-1)-$F4204)))</f>
        <v/>
      </c>
      <c r="H4204" s="21" t="str">
        <f>IF($B4204="","",IF(AND($D4204&gt;=Настройки!$B$5,$D4204&lt;=Настройки!$B$6),$E4204,0))</f>
        <v/>
      </c>
      <c r="I4204" s="21" t="str">
        <f t="shared" si="195"/>
        <v/>
      </c>
      <c r="J4204" s="21" t="str">
        <f>IF($B4204="","",MAX(0,$E4204-MAX(0,SUMIFS(Тех_Движение!$G$2:$G$5111,Тех_Движение!$D$2:$D$5111,$C4204,Тех_Движение!$B$2:$B$5111,"&lt;="&amp;Настройки!$B$6)-$F4204)))</f>
        <v/>
      </c>
      <c r="K4204" s="21" t="e">
        <f>IF(OR($B4204="",K$3&lt;$D4204+Настройки!$B$7),0,MAX(0,$E4204-MAX(0,SUMIFS(Тех_Движение!$G$2:$G$5111,Тех_Движение!$D$2:$D$5111,$C4204,Тех_Движение!$B$2:$B$5111,"&lt;="&amp;K$3)-$F4204)))</f>
        <v>#VALUE!</v>
      </c>
      <c r="L4204" s="21" t="e">
        <f>IF(OR($B4204="",L$3&lt;$D4204+Настройки!$B$7),0,MAX(0,$E4204-MAX(0,SUMIFS(Тех_Движение!$G$2:$G$5111,Тех_Движение!$D$2:$D$5111,$C4204,Тех_Движение!$B$2:$B$5111,"&lt;="&amp;L$3)-$F4204)))</f>
        <v>#VALUE!</v>
      </c>
      <c r="M4204" s="21" t="e">
        <f>IF(OR($B4204="",M$3&lt;$D4204+Настройки!$B$7),0,MAX(0,$E4204-MAX(0,SUMIFS(Тех_Движение!$G$2:$G$5111,Тех_Движение!$D$2:$D$5111,$C4204,Тех_Движение!$B$2:$B$5111,"&lt;="&amp;M$3)-$F4204)))</f>
        <v>#VALUE!</v>
      </c>
      <c r="N4204" s="21" t="e">
        <f>IF(OR($B4204="",N$3&lt;$D4204+Настройки!$B$7),0,MAX(0,$E4204-MAX(0,SUMIFS(Тех_Движение!$G$2:$G$5111,Тех_Движение!$D$2:$D$5111,$C4204,Тех_Движение!$B$2:$B$5111,"&lt;="&amp;N$3)-$F4204)))</f>
        <v>#VALUE!</v>
      </c>
      <c r="O4204" s="21" t="e">
        <f>IF(OR($B4204="",O$3&lt;$D4204+Настройки!$B$7),0,MAX(0,$E4204-MAX(0,SUMIFS(Тех_Движение!$G$2:$G$5111,Тех_Движение!$D$2:$D$5111,$C4204,Тех_Движение!$B$2:$B$5111,"&lt;="&amp;O$3)-$F4204)))</f>
        <v>#VALUE!</v>
      </c>
      <c r="P4204" s="21" t="e">
        <f>IF(OR($B4204="",P$3&lt;$D4204+Настройки!$B$7),0,MAX(0,$E4204-MAX(0,SUMIFS(Тех_Движение!$G$2:$G$5111,Тех_Движение!$D$2:$D$5111,$C4204,Тех_Движение!$B$2:$B$5111,"&lt;="&amp;P$3)-$F4204)))</f>
        <v>#VALUE!</v>
      </c>
      <c r="Q4204" s="21" t="e">
        <f>IF(OR($B4204="",Q$3&lt;$D4204+Настройки!$B$7),0,MAX(0,$E4204-MAX(0,SUMIFS(Тех_Движение!$G$2:$G$5111,Тех_Движение!$D$2:$D$5111,$C4204,Тех_Движение!$B$2:$B$5111,"&lt;="&amp;Q$3)-$F4204)))</f>
        <v>#VALUE!</v>
      </c>
      <c r="R4204" s="21" t="str">
        <f t="shared" si="196"/>
        <v/>
      </c>
      <c r="S4204" s="23" t="str">
        <f>IF($B4204="","",VLOOKUP($C4204,Настройки!$A$11:$L$17,9,FALSE))</f>
        <v/>
      </c>
      <c r="T4204" s="23" t="str">
        <f t="shared" si="197"/>
        <v/>
      </c>
    </row>
    <row r="4205" spans="1:20" x14ac:dyDescent="0.3">
      <c r="A4205" s="20">
        <f>Тех_Движение!$A$4202</f>
        <v>4201</v>
      </c>
      <c r="B4205" s="20" t="str">
        <f>IF(Тех_Движение!$F$4202&gt;0,Тех_Движение!$I$4202,"")</f>
        <v/>
      </c>
      <c r="C4205" s="20" t="str">
        <f>IF($B4205="","",Тех_Движение!$D$4202)</f>
        <v/>
      </c>
      <c r="D4205" s="9" t="str">
        <f>IF($B4205="","",Тех_Движение!$B$4202)</f>
        <v/>
      </c>
      <c r="E4205" s="21" t="str">
        <f>IF($B4205="","",Тех_Движение!$F$4202)</f>
        <v/>
      </c>
      <c r="F4205" s="21" t="str">
        <f>IF($B4205="","",SUMIFS($E$5:$E4204,$C$5:$C4204,$C4205))</f>
        <v/>
      </c>
      <c r="G4205" s="21" t="str">
        <f>IF($B4205="","",MAX(0,$E4205-MAX(0,SUMIFS(Тех_Движение!$G$2:$G$5111,Тех_Движение!$D$2:$D$5111,$C4205,Тех_Движение!$B$2:$B$5111,"&lt;="&amp;Настройки!$B$5-1)-$F4205)))</f>
        <v/>
      </c>
      <c r="H4205" s="21" t="str">
        <f>IF($B4205="","",IF(AND($D4205&gt;=Настройки!$B$5,$D4205&lt;=Настройки!$B$6),$E4205,0))</f>
        <v/>
      </c>
      <c r="I4205" s="21" t="str">
        <f t="shared" si="195"/>
        <v/>
      </c>
      <c r="J4205" s="21" t="str">
        <f>IF($B4205="","",MAX(0,$E4205-MAX(0,SUMIFS(Тех_Движение!$G$2:$G$5111,Тех_Движение!$D$2:$D$5111,$C4205,Тех_Движение!$B$2:$B$5111,"&lt;="&amp;Настройки!$B$6)-$F4205)))</f>
        <v/>
      </c>
      <c r="K4205" s="21" t="e">
        <f>IF(OR($B4205="",K$3&lt;$D4205+Настройки!$B$7),0,MAX(0,$E4205-MAX(0,SUMIFS(Тех_Движение!$G$2:$G$5111,Тех_Движение!$D$2:$D$5111,$C4205,Тех_Движение!$B$2:$B$5111,"&lt;="&amp;K$3)-$F4205)))</f>
        <v>#VALUE!</v>
      </c>
      <c r="L4205" s="21" t="e">
        <f>IF(OR($B4205="",L$3&lt;$D4205+Настройки!$B$7),0,MAX(0,$E4205-MAX(0,SUMIFS(Тех_Движение!$G$2:$G$5111,Тех_Движение!$D$2:$D$5111,$C4205,Тех_Движение!$B$2:$B$5111,"&lt;="&amp;L$3)-$F4205)))</f>
        <v>#VALUE!</v>
      </c>
      <c r="M4205" s="21" t="e">
        <f>IF(OR($B4205="",M$3&lt;$D4205+Настройки!$B$7),0,MAX(0,$E4205-MAX(0,SUMIFS(Тех_Движение!$G$2:$G$5111,Тех_Движение!$D$2:$D$5111,$C4205,Тех_Движение!$B$2:$B$5111,"&lt;="&amp;M$3)-$F4205)))</f>
        <v>#VALUE!</v>
      </c>
      <c r="N4205" s="21" t="e">
        <f>IF(OR($B4205="",N$3&lt;$D4205+Настройки!$B$7),0,MAX(0,$E4205-MAX(0,SUMIFS(Тех_Движение!$G$2:$G$5111,Тех_Движение!$D$2:$D$5111,$C4205,Тех_Движение!$B$2:$B$5111,"&lt;="&amp;N$3)-$F4205)))</f>
        <v>#VALUE!</v>
      </c>
      <c r="O4205" s="21" t="e">
        <f>IF(OR($B4205="",O$3&lt;$D4205+Настройки!$B$7),0,MAX(0,$E4205-MAX(0,SUMIFS(Тех_Движение!$G$2:$G$5111,Тех_Движение!$D$2:$D$5111,$C4205,Тех_Движение!$B$2:$B$5111,"&lt;="&amp;O$3)-$F4205)))</f>
        <v>#VALUE!</v>
      </c>
      <c r="P4205" s="21" t="e">
        <f>IF(OR($B4205="",P$3&lt;$D4205+Настройки!$B$7),0,MAX(0,$E4205-MAX(0,SUMIFS(Тех_Движение!$G$2:$G$5111,Тех_Движение!$D$2:$D$5111,$C4205,Тех_Движение!$B$2:$B$5111,"&lt;="&amp;P$3)-$F4205)))</f>
        <v>#VALUE!</v>
      </c>
      <c r="Q4205" s="21" t="e">
        <f>IF(OR($B4205="",Q$3&lt;$D4205+Настройки!$B$7),0,MAX(0,$E4205-MAX(0,SUMIFS(Тех_Движение!$G$2:$G$5111,Тех_Движение!$D$2:$D$5111,$C4205,Тех_Движение!$B$2:$B$5111,"&lt;="&amp;Q$3)-$F4205)))</f>
        <v>#VALUE!</v>
      </c>
      <c r="R4205" s="21" t="str">
        <f t="shared" si="196"/>
        <v/>
      </c>
      <c r="S4205" s="23" t="str">
        <f>IF($B4205="","",VLOOKUP($C4205,Настройки!$A$11:$L$17,9,FALSE))</f>
        <v/>
      </c>
      <c r="T4205" s="23" t="str">
        <f t="shared" si="197"/>
        <v/>
      </c>
    </row>
    <row r="4206" spans="1:20" x14ac:dyDescent="0.3">
      <c r="A4206" s="20">
        <f>Тех_Движение!$A$4203</f>
        <v>4202</v>
      </c>
      <c r="B4206" s="20" t="str">
        <f>IF(Тех_Движение!$F$4203&gt;0,Тех_Движение!$I$4203,"")</f>
        <v/>
      </c>
      <c r="C4206" s="20" t="str">
        <f>IF($B4206="","",Тех_Движение!$D$4203)</f>
        <v/>
      </c>
      <c r="D4206" s="9" t="str">
        <f>IF($B4206="","",Тех_Движение!$B$4203)</f>
        <v/>
      </c>
      <c r="E4206" s="21" t="str">
        <f>IF($B4206="","",Тех_Движение!$F$4203)</f>
        <v/>
      </c>
      <c r="F4206" s="21" t="str">
        <f>IF($B4206="","",SUMIFS($E$5:$E4205,$C$5:$C4205,$C4206))</f>
        <v/>
      </c>
      <c r="G4206" s="21" t="str">
        <f>IF($B4206="","",MAX(0,$E4206-MAX(0,SUMIFS(Тех_Движение!$G$2:$G$5111,Тех_Движение!$D$2:$D$5111,$C4206,Тех_Движение!$B$2:$B$5111,"&lt;="&amp;Настройки!$B$5-1)-$F4206)))</f>
        <v/>
      </c>
      <c r="H4206" s="21" t="str">
        <f>IF($B4206="","",IF(AND($D4206&gt;=Настройки!$B$5,$D4206&lt;=Настройки!$B$6),$E4206,0))</f>
        <v/>
      </c>
      <c r="I4206" s="21" t="str">
        <f t="shared" si="195"/>
        <v/>
      </c>
      <c r="J4206" s="21" t="str">
        <f>IF($B4206="","",MAX(0,$E4206-MAX(0,SUMIFS(Тех_Движение!$G$2:$G$5111,Тех_Движение!$D$2:$D$5111,$C4206,Тех_Движение!$B$2:$B$5111,"&lt;="&amp;Настройки!$B$6)-$F4206)))</f>
        <v/>
      </c>
      <c r="K4206" s="21" t="e">
        <f>IF(OR($B4206="",K$3&lt;$D4206+Настройки!$B$7),0,MAX(0,$E4206-MAX(0,SUMIFS(Тех_Движение!$G$2:$G$5111,Тех_Движение!$D$2:$D$5111,$C4206,Тех_Движение!$B$2:$B$5111,"&lt;="&amp;K$3)-$F4206)))</f>
        <v>#VALUE!</v>
      </c>
      <c r="L4206" s="21" t="e">
        <f>IF(OR($B4206="",L$3&lt;$D4206+Настройки!$B$7),0,MAX(0,$E4206-MAX(0,SUMIFS(Тех_Движение!$G$2:$G$5111,Тех_Движение!$D$2:$D$5111,$C4206,Тех_Движение!$B$2:$B$5111,"&lt;="&amp;L$3)-$F4206)))</f>
        <v>#VALUE!</v>
      </c>
      <c r="M4206" s="21" t="e">
        <f>IF(OR($B4206="",M$3&lt;$D4206+Настройки!$B$7),0,MAX(0,$E4206-MAX(0,SUMIFS(Тех_Движение!$G$2:$G$5111,Тех_Движение!$D$2:$D$5111,$C4206,Тех_Движение!$B$2:$B$5111,"&lt;="&amp;M$3)-$F4206)))</f>
        <v>#VALUE!</v>
      </c>
      <c r="N4206" s="21" t="e">
        <f>IF(OR($B4206="",N$3&lt;$D4206+Настройки!$B$7),0,MAX(0,$E4206-MAX(0,SUMIFS(Тех_Движение!$G$2:$G$5111,Тех_Движение!$D$2:$D$5111,$C4206,Тех_Движение!$B$2:$B$5111,"&lt;="&amp;N$3)-$F4206)))</f>
        <v>#VALUE!</v>
      </c>
      <c r="O4206" s="21" t="e">
        <f>IF(OR($B4206="",O$3&lt;$D4206+Настройки!$B$7),0,MAX(0,$E4206-MAX(0,SUMIFS(Тех_Движение!$G$2:$G$5111,Тех_Движение!$D$2:$D$5111,$C4206,Тех_Движение!$B$2:$B$5111,"&lt;="&amp;O$3)-$F4206)))</f>
        <v>#VALUE!</v>
      </c>
      <c r="P4206" s="21" t="e">
        <f>IF(OR($B4206="",P$3&lt;$D4206+Настройки!$B$7),0,MAX(0,$E4206-MAX(0,SUMIFS(Тех_Движение!$G$2:$G$5111,Тех_Движение!$D$2:$D$5111,$C4206,Тех_Движение!$B$2:$B$5111,"&lt;="&amp;P$3)-$F4206)))</f>
        <v>#VALUE!</v>
      </c>
      <c r="Q4206" s="21" t="e">
        <f>IF(OR($B4206="",Q$3&lt;$D4206+Настройки!$B$7),0,MAX(0,$E4206-MAX(0,SUMIFS(Тех_Движение!$G$2:$G$5111,Тех_Движение!$D$2:$D$5111,$C4206,Тех_Движение!$B$2:$B$5111,"&lt;="&amp;Q$3)-$F4206)))</f>
        <v>#VALUE!</v>
      </c>
      <c r="R4206" s="21" t="str">
        <f t="shared" si="196"/>
        <v/>
      </c>
      <c r="S4206" s="23" t="str">
        <f>IF($B4206="","",VLOOKUP($C4206,Настройки!$A$11:$L$17,9,FALSE))</f>
        <v/>
      </c>
      <c r="T4206" s="23" t="str">
        <f t="shared" si="197"/>
        <v/>
      </c>
    </row>
    <row r="4207" spans="1:20" x14ac:dyDescent="0.3">
      <c r="A4207" s="20">
        <f>Тех_Движение!$A$4204</f>
        <v>4203</v>
      </c>
      <c r="B4207" s="20" t="str">
        <f>IF(Тех_Движение!$F$4204&gt;0,Тех_Движение!$I$4204,"")</f>
        <v/>
      </c>
      <c r="C4207" s="20" t="str">
        <f>IF($B4207="","",Тех_Движение!$D$4204)</f>
        <v/>
      </c>
      <c r="D4207" s="9" t="str">
        <f>IF($B4207="","",Тех_Движение!$B$4204)</f>
        <v/>
      </c>
      <c r="E4207" s="21" t="str">
        <f>IF($B4207="","",Тех_Движение!$F$4204)</f>
        <v/>
      </c>
      <c r="F4207" s="21" t="str">
        <f>IF($B4207="","",SUMIFS($E$5:$E4206,$C$5:$C4206,$C4207))</f>
        <v/>
      </c>
      <c r="G4207" s="21" t="str">
        <f>IF($B4207="","",MAX(0,$E4207-MAX(0,SUMIFS(Тех_Движение!$G$2:$G$5111,Тех_Движение!$D$2:$D$5111,$C4207,Тех_Движение!$B$2:$B$5111,"&lt;="&amp;Настройки!$B$5-1)-$F4207)))</f>
        <v/>
      </c>
      <c r="H4207" s="21" t="str">
        <f>IF($B4207="","",IF(AND($D4207&gt;=Настройки!$B$5,$D4207&lt;=Настройки!$B$6),$E4207,0))</f>
        <v/>
      </c>
      <c r="I4207" s="21" t="str">
        <f t="shared" si="195"/>
        <v/>
      </c>
      <c r="J4207" s="21" t="str">
        <f>IF($B4207="","",MAX(0,$E4207-MAX(0,SUMIFS(Тех_Движение!$G$2:$G$5111,Тех_Движение!$D$2:$D$5111,$C4207,Тех_Движение!$B$2:$B$5111,"&lt;="&amp;Настройки!$B$6)-$F4207)))</f>
        <v/>
      </c>
      <c r="K4207" s="21" t="e">
        <f>IF(OR($B4207="",K$3&lt;$D4207+Настройки!$B$7),0,MAX(0,$E4207-MAX(0,SUMIFS(Тех_Движение!$G$2:$G$5111,Тех_Движение!$D$2:$D$5111,$C4207,Тех_Движение!$B$2:$B$5111,"&lt;="&amp;K$3)-$F4207)))</f>
        <v>#VALUE!</v>
      </c>
      <c r="L4207" s="21" t="e">
        <f>IF(OR($B4207="",L$3&lt;$D4207+Настройки!$B$7),0,MAX(0,$E4207-MAX(0,SUMIFS(Тех_Движение!$G$2:$G$5111,Тех_Движение!$D$2:$D$5111,$C4207,Тех_Движение!$B$2:$B$5111,"&lt;="&amp;L$3)-$F4207)))</f>
        <v>#VALUE!</v>
      </c>
      <c r="M4207" s="21" t="e">
        <f>IF(OR($B4207="",M$3&lt;$D4207+Настройки!$B$7),0,MAX(0,$E4207-MAX(0,SUMIFS(Тех_Движение!$G$2:$G$5111,Тех_Движение!$D$2:$D$5111,$C4207,Тех_Движение!$B$2:$B$5111,"&lt;="&amp;M$3)-$F4207)))</f>
        <v>#VALUE!</v>
      </c>
      <c r="N4207" s="21" t="e">
        <f>IF(OR($B4207="",N$3&lt;$D4207+Настройки!$B$7),0,MAX(0,$E4207-MAX(0,SUMIFS(Тех_Движение!$G$2:$G$5111,Тех_Движение!$D$2:$D$5111,$C4207,Тех_Движение!$B$2:$B$5111,"&lt;="&amp;N$3)-$F4207)))</f>
        <v>#VALUE!</v>
      </c>
      <c r="O4207" s="21" t="e">
        <f>IF(OR($B4207="",O$3&lt;$D4207+Настройки!$B$7),0,MAX(0,$E4207-MAX(0,SUMIFS(Тех_Движение!$G$2:$G$5111,Тех_Движение!$D$2:$D$5111,$C4207,Тех_Движение!$B$2:$B$5111,"&lt;="&amp;O$3)-$F4207)))</f>
        <v>#VALUE!</v>
      </c>
      <c r="P4207" s="21" t="e">
        <f>IF(OR($B4207="",P$3&lt;$D4207+Настройки!$B$7),0,MAX(0,$E4207-MAX(0,SUMIFS(Тех_Движение!$G$2:$G$5111,Тех_Движение!$D$2:$D$5111,$C4207,Тех_Движение!$B$2:$B$5111,"&lt;="&amp;P$3)-$F4207)))</f>
        <v>#VALUE!</v>
      </c>
      <c r="Q4207" s="21" t="e">
        <f>IF(OR($B4207="",Q$3&lt;$D4207+Настройки!$B$7),0,MAX(0,$E4207-MAX(0,SUMIFS(Тех_Движение!$G$2:$G$5111,Тех_Движение!$D$2:$D$5111,$C4207,Тех_Движение!$B$2:$B$5111,"&lt;="&amp;Q$3)-$F4207)))</f>
        <v>#VALUE!</v>
      </c>
      <c r="R4207" s="21" t="str">
        <f t="shared" si="196"/>
        <v/>
      </c>
      <c r="S4207" s="23" t="str">
        <f>IF($B4207="","",VLOOKUP($C4207,Настройки!$A$11:$L$17,9,FALSE))</f>
        <v/>
      </c>
      <c r="T4207" s="23" t="str">
        <f t="shared" si="197"/>
        <v/>
      </c>
    </row>
    <row r="4208" spans="1:20" x14ac:dyDescent="0.3">
      <c r="A4208" s="20">
        <f>Тех_Движение!$A$4205</f>
        <v>4204</v>
      </c>
      <c r="B4208" s="20" t="str">
        <f>IF(Тех_Движение!$F$4205&gt;0,Тех_Движение!$I$4205,"")</f>
        <v/>
      </c>
      <c r="C4208" s="20" t="str">
        <f>IF($B4208="","",Тех_Движение!$D$4205)</f>
        <v/>
      </c>
      <c r="D4208" s="9" t="str">
        <f>IF($B4208="","",Тех_Движение!$B$4205)</f>
        <v/>
      </c>
      <c r="E4208" s="21" t="str">
        <f>IF($B4208="","",Тех_Движение!$F$4205)</f>
        <v/>
      </c>
      <c r="F4208" s="21" t="str">
        <f>IF($B4208="","",SUMIFS($E$5:$E4207,$C$5:$C4207,$C4208))</f>
        <v/>
      </c>
      <c r="G4208" s="21" t="str">
        <f>IF($B4208="","",MAX(0,$E4208-MAX(0,SUMIFS(Тех_Движение!$G$2:$G$5111,Тех_Движение!$D$2:$D$5111,$C4208,Тех_Движение!$B$2:$B$5111,"&lt;="&amp;Настройки!$B$5-1)-$F4208)))</f>
        <v/>
      </c>
      <c r="H4208" s="21" t="str">
        <f>IF($B4208="","",IF(AND($D4208&gt;=Настройки!$B$5,$D4208&lt;=Настройки!$B$6),$E4208,0))</f>
        <v/>
      </c>
      <c r="I4208" s="21" t="str">
        <f t="shared" si="195"/>
        <v/>
      </c>
      <c r="J4208" s="21" t="str">
        <f>IF($B4208="","",MAX(0,$E4208-MAX(0,SUMIFS(Тех_Движение!$G$2:$G$5111,Тех_Движение!$D$2:$D$5111,$C4208,Тех_Движение!$B$2:$B$5111,"&lt;="&amp;Настройки!$B$6)-$F4208)))</f>
        <v/>
      </c>
      <c r="K4208" s="21" t="e">
        <f>IF(OR($B4208="",K$3&lt;$D4208+Настройки!$B$7),0,MAX(0,$E4208-MAX(0,SUMIFS(Тех_Движение!$G$2:$G$5111,Тех_Движение!$D$2:$D$5111,$C4208,Тех_Движение!$B$2:$B$5111,"&lt;="&amp;K$3)-$F4208)))</f>
        <v>#VALUE!</v>
      </c>
      <c r="L4208" s="21" t="e">
        <f>IF(OR($B4208="",L$3&lt;$D4208+Настройки!$B$7),0,MAX(0,$E4208-MAX(0,SUMIFS(Тех_Движение!$G$2:$G$5111,Тех_Движение!$D$2:$D$5111,$C4208,Тех_Движение!$B$2:$B$5111,"&lt;="&amp;L$3)-$F4208)))</f>
        <v>#VALUE!</v>
      </c>
      <c r="M4208" s="21" t="e">
        <f>IF(OR($B4208="",M$3&lt;$D4208+Настройки!$B$7),0,MAX(0,$E4208-MAX(0,SUMIFS(Тех_Движение!$G$2:$G$5111,Тех_Движение!$D$2:$D$5111,$C4208,Тех_Движение!$B$2:$B$5111,"&lt;="&amp;M$3)-$F4208)))</f>
        <v>#VALUE!</v>
      </c>
      <c r="N4208" s="21" t="e">
        <f>IF(OR($B4208="",N$3&lt;$D4208+Настройки!$B$7),0,MAX(0,$E4208-MAX(0,SUMIFS(Тех_Движение!$G$2:$G$5111,Тех_Движение!$D$2:$D$5111,$C4208,Тех_Движение!$B$2:$B$5111,"&lt;="&amp;N$3)-$F4208)))</f>
        <v>#VALUE!</v>
      </c>
      <c r="O4208" s="21" t="e">
        <f>IF(OR($B4208="",O$3&lt;$D4208+Настройки!$B$7),0,MAX(0,$E4208-MAX(0,SUMIFS(Тех_Движение!$G$2:$G$5111,Тех_Движение!$D$2:$D$5111,$C4208,Тех_Движение!$B$2:$B$5111,"&lt;="&amp;O$3)-$F4208)))</f>
        <v>#VALUE!</v>
      </c>
      <c r="P4208" s="21" t="e">
        <f>IF(OR($B4208="",P$3&lt;$D4208+Настройки!$B$7),0,MAX(0,$E4208-MAX(0,SUMIFS(Тех_Движение!$G$2:$G$5111,Тех_Движение!$D$2:$D$5111,$C4208,Тех_Движение!$B$2:$B$5111,"&lt;="&amp;P$3)-$F4208)))</f>
        <v>#VALUE!</v>
      </c>
      <c r="Q4208" s="21" t="e">
        <f>IF(OR($B4208="",Q$3&lt;$D4208+Настройки!$B$7),0,MAX(0,$E4208-MAX(0,SUMIFS(Тех_Движение!$G$2:$G$5111,Тех_Движение!$D$2:$D$5111,$C4208,Тех_Движение!$B$2:$B$5111,"&lt;="&amp;Q$3)-$F4208)))</f>
        <v>#VALUE!</v>
      </c>
      <c r="R4208" s="21" t="str">
        <f t="shared" si="196"/>
        <v/>
      </c>
      <c r="S4208" s="23" t="str">
        <f>IF($B4208="","",VLOOKUP($C4208,Настройки!$A$11:$L$17,9,FALSE))</f>
        <v/>
      </c>
      <c r="T4208" s="23" t="str">
        <f t="shared" si="197"/>
        <v/>
      </c>
    </row>
    <row r="4209" spans="1:20" x14ac:dyDescent="0.3">
      <c r="A4209" s="20">
        <f>Тех_Движение!$A$4206</f>
        <v>4205</v>
      </c>
      <c r="B4209" s="20" t="str">
        <f>IF(Тех_Движение!$F$4206&gt;0,Тех_Движение!$I$4206,"")</f>
        <v/>
      </c>
      <c r="C4209" s="20" t="str">
        <f>IF($B4209="","",Тех_Движение!$D$4206)</f>
        <v/>
      </c>
      <c r="D4209" s="9" t="str">
        <f>IF($B4209="","",Тех_Движение!$B$4206)</f>
        <v/>
      </c>
      <c r="E4209" s="21" t="str">
        <f>IF($B4209="","",Тех_Движение!$F$4206)</f>
        <v/>
      </c>
      <c r="F4209" s="21" t="str">
        <f>IF($B4209="","",SUMIFS($E$5:$E4208,$C$5:$C4208,$C4209))</f>
        <v/>
      </c>
      <c r="G4209" s="21" t="str">
        <f>IF($B4209="","",MAX(0,$E4209-MAX(0,SUMIFS(Тех_Движение!$G$2:$G$5111,Тех_Движение!$D$2:$D$5111,$C4209,Тех_Движение!$B$2:$B$5111,"&lt;="&amp;Настройки!$B$5-1)-$F4209)))</f>
        <v/>
      </c>
      <c r="H4209" s="21" t="str">
        <f>IF($B4209="","",IF(AND($D4209&gt;=Настройки!$B$5,$D4209&lt;=Настройки!$B$6),$E4209,0))</f>
        <v/>
      </c>
      <c r="I4209" s="21" t="str">
        <f t="shared" si="195"/>
        <v/>
      </c>
      <c r="J4209" s="21" t="str">
        <f>IF($B4209="","",MAX(0,$E4209-MAX(0,SUMIFS(Тех_Движение!$G$2:$G$5111,Тех_Движение!$D$2:$D$5111,$C4209,Тех_Движение!$B$2:$B$5111,"&lt;="&amp;Настройки!$B$6)-$F4209)))</f>
        <v/>
      </c>
      <c r="K4209" s="21" t="e">
        <f>IF(OR($B4209="",K$3&lt;$D4209+Настройки!$B$7),0,MAX(0,$E4209-MAX(0,SUMIFS(Тех_Движение!$G$2:$G$5111,Тех_Движение!$D$2:$D$5111,$C4209,Тех_Движение!$B$2:$B$5111,"&lt;="&amp;K$3)-$F4209)))</f>
        <v>#VALUE!</v>
      </c>
      <c r="L4209" s="21" t="e">
        <f>IF(OR($B4209="",L$3&lt;$D4209+Настройки!$B$7),0,MAX(0,$E4209-MAX(0,SUMIFS(Тех_Движение!$G$2:$G$5111,Тех_Движение!$D$2:$D$5111,$C4209,Тех_Движение!$B$2:$B$5111,"&lt;="&amp;L$3)-$F4209)))</f>
        <v>#VALUE!</v>
      </c>
      <c r="M4209" s="21" t="e">
        <f>IF(OR($B4209="",M$3&lt;$D4209+Настройки!$B$7),0,MAX(0,$E4209-MAX(0,SUMIFS(Тех_Движение!$G$2:$G$5111,Тех_Движение!$D$2:$D$5111,$C4209,Тех_Движение!$B$2:$B$5111,"&lt;="&amp;M$3)-$F4209)))</f>
        <v>#VALUE!</v>
      </c>
      <c r="N4209" s="21" t="e">
        <f>IF(OR($B4209="",N$3&lt;$D4209+Настройки!$B$7),0,MAX(0,$E4209-MAX(0,SUMIFS(Тех_Движение!$G$2:$G$5111,Тех_Движение!$D$2:$D$5111,$C4209,Тех_Движение!$B$2:$B$5111,"&lt;="&amp;N$3)-$F4209)))</f>
        <v>#VALUE!</v>
      </c>
      <c r="O4209" s="21" t="e">
        <f>IF(OR($B4209="",O$3&lt;$D4209+Настройки!$B$7),0,MAX(0,$E4209-MAX(0,SUMIFS(Тех_Движение!$G$2:$G$5111,Тех_Движение!$D$2:$D$5111,$C4209,Тех_Движение!$B$2:$B$5111,"&lt;="&amp;O$3)-$F4209)))</f>
        <v>#VALUE!</v>
      </c>
      <c r="P4209" s="21" t="e">
        <f>IF(OR($B4209="",P$3&lt;$D4209+Настройки!$B$7),0,MAX(0,$E4209-MAX(0,SUMIFS(Тех_Движение!$G$2:$G$5111,Тех_Движение!$D$2:$D$5111,$C4209,Тех_Движение!$B$2:$B$5111,"&lt;="&amp;P$3)-$F4209)))</f>
        <v>#VALUE!</v>
      </c>
      <c r="Q4209" s="21" t="e">
        <f>IF(OR($B4209="",Q$3&lt;$D4209+Настройки!$B$7),0,MAX(0,$E4209-MAX(0,SUMIFS(Тех_Движение!$G$2:$G$5111,Тех_Движение!$D$2:$D$5111,$C4209,Тех_Движение!$B$2:$B$5111,"&lt;="&amp;Q$3)-$F4209)))</f>
        <v>#VALUE!</v>
      </c>
      <c r="R4209" s="21" t="str">
        <f t="shared" si="196"/>
        <v/>
      </c>
      <c r="S4209" s="23" t="str">
        <f>IF($B4209="","",VLOOKUP($C4209,Настройки!$A$11:$L$17,9,FALSE))</f>
        <v/>
      </c>
      <c r="T4209" s="23" t="str">
        <f t="shared" si="197"/>
        <v/>
      </c>
    </row>
    <row r="4210" spans="1:20" x14ac:dyDescent="0.3">
      <c r="A4210" s="20">
        <f>Тех_Движение!$A$4207</f>
        <v>4206</v>
      </c>
      <c r="B4210" s="20" t="str">
        <f>IF(Тех_Движение!$F$4207&gt;0,Тех_Движение!$I$4207,"")</f>
        <v/>
      </c>
      <c r="C4210" s="20" t="str">
        <f>IF($B4210="","",Тех_Движение!$D$4207)</f>
        <v/>
      </c>
      <c r="D4210" s="9" t="str">
        <f>IF($B4210="","",Тех_Движение!$B$4207)</f>
        <v/>
      </c>
      <c r="E4210" s="21" t="str">
        <f>IF($B4210="","",Тех_Движение!$F$4207)</f>
        <v/>
      </c>
      <c r="F4210" s="21" t="str">
        <f>IF($B4210="","",SUMIFS($E$5:$E4209,$C$5:$C4209,$C4210))</f>
        <v/>
      </c>
      <c r="G4210" s="21" t="str">
        <f>IF($B4210="","",MAX(0,$E4210-MAX(0,SUMIFS(Тех_Движение!$G$2:$G$5111,Тех_Движение!$D$2:$D$5111,$C4210,Тех_Движение!$B$2:$B$5111,"&lt;="&amp;Настройки!$B$5-1)-$F4210)))</f>
        <v/>
      </c>
      <c r="H4210" s="21" t="str">
        <f>IF($B4210="","",IF(AND($D4210&gt;=Настройки!$B$5,$D4210&lt;=Настройки!$B$6),$E4210,0))</f>
        <v/>
      </c>
      <c r="I4210" s="21" t="str">
        <f t="shared" si="195"/>
        <v/>
      </c>
      <c r="J4210" s="21" t="str">
        <f>IF($B4210="","",MAX(0,$E4210-MAX(0,SUMIFS(Тех_Движение!$G$2:$G$5111,Тех_Движение!$D$2:$D$5111,$C4210,Тех_Движение!$B$2:$B$5111,"&lt;="&amp;Настройки!$B$6)-$F4210)))</f>
        <v/>
      </c>
      <c r="K4210" s="21" t="e">
        <f>IF(OR($B4210="",K$3&lt;$D4210+Настройки!$B$7),0,MAX(0,$E4210-MAX(0,SUMIFS(Тех_Движение!$G$2:$G$5111,Тех_Движение!$D$2:$D$5111,$C4210,Тех_Движение!$B$2:$B$5111,"&lt;="&amp;K$3)-$F4210)))</f>
        <v>#VALUE!</v>
      </c>
      <c r="L4210" s="21" t="e">
        <f>IF(OR($B4210="",L$3&lt;$D4210+Настройки!$B$7),0,MAX(0,$E4210-MAX(0,SUMIFS(Тех_Движение!$G$2:$G$5111,Тех_Движение!$D$2:$D$5111,$C4210,Тех_Движение!$B$2:$B$5111,"&lt;="&amp;L$3)-$F4210)))</f>
        <v>#VALUE!</v>
      </c>
      <c r="M4210" s="21" t="e">
        <f>IF(OR($B4210="",M$3&lt;$D4210+Настройки!$B$7),0,MAX(0,$E4210-MAX(0,SUMIFS(Тех_Движение!$G$2:$G$5111,Тех_Движение!$D$2:$D$5111,$C4210,Тех_Движение!$B$2:$B$5111,"&lt;="&amp;M$3)-$F4210)))</f>
        <v>#VALUE!</v>
      </c>
      <c r="N4210" s="21" t="e">
        <f>IF(OR($B4210="",N$3&lt;$D4210+Настройки!$B$7),0,MAX(0,$E4210-MAX(0,SUMIFS(Тех_Движение!$G$2:$G$5111,Тех_Движение!$D$2:$D$5111,$C4210,Тех_Движение!$B$2:$B$5111,"&lt;="&amp;N$3)-$F4210)))</f>
        <v>#VALUE!</v>
      </c>
      <c r="O4210" s="21" t="e">
        <f>IF(OR($B4210="",O$3&lt;$D4210+Настройки!$B$7),0,MAX(0,$E4210-MAX(0,SUMIFS(Тех_Движение!$G$2:$G$5111,Тех_Движение!$D$2:$D$5111,$C4210,Тех_Движение!$B$2:$B$5111,"&lt;="&amp;O$3)-$F4210)))</f>
        <v>#VALUE!</v>
      </c>
      <c r="P4210" s="21" t="e">
        <f>IF(OR($B4210="",P$3&lt;$D4210+Настройки!$B$7),0,MAX(0,$E4210-MAX(0,SUMIFS(Тех_Движение!$G$2:$G$5111,Тех_Движение!$D$2:$D$5111,$C4210,Тех_Движение!$B$2:$B$5111,"&lt;="&amp;P$3)-$F4210)))</f>
        <v>#VALUE!</v>
      </c>
      <c r="Q4210" s="21" t="e">
        <f>IF(OR($B4210="",Q$3&lt;$D4210+Настройки!$B$7),0,MAX(0,$E4210-MAX(0,SUMIFS(Тех_Движение!$G$2:$G$5111,Тех_Движение!$D$2:$D$5111,$C4210,Тех_Движение!$B$2:$B$5111,"&lt;="&amp;Q$3)-$F4210)))</f>
        <v>#VALUE!</v>
      </c>
      <c r="R4210" s="21" t="str">
        <f t="shared" si="196"/>
        <v/>
      </c>
      <c r="S4210" s="23" t="str">
        <f>IF($B4210="","",VLOOKUP($C4210,Настройки!$A$11:$L$17,9,FALSE))</f>
        <v/>
      </c>
      <c r="T4210" s="23" t="str">
        <f t="shared" si="197"/>
        <v/>
      </c>
    </row>
    <row r="4211" spans="1:20" x14ac:dyDescent="0.3">
      <c r="A4211" s="20">
        <f>Тех_Движение!$A$4208</f>
        <v>4207</v>
      </c>
      <c r="B4211" s="20" t="str">
        <f>IF(Тех_Движение!$F$4208&gt;0,Тех_Движение!$I$4208,"")</f>
        <v/>
      </c>
      <c r="C4211" s="20" t="str">
        <f>IF($B4211="","",Тех_Движение!$D$4208)</f>
        <v/>
      </c>
      <c r="D4211" s="9" t="str">
        <f>IF($B4211="","",Тех_Движение!$B$4208)</f>
        <v/>
      </c>
      <c r="E4211" s="21" t="str">
        <f>IF($B4211="","",Тех_Движение!$F$4208)</f>
        <v/>
      </c>
      <c r="F4211" s="21" t="str">
        <f>IF($B4211="","",SUMIFS($E$5:$E4210,$C$5:$C4210,$C4211))</f>
        <v/>
      </c>
      <c r="G4211" s="21" t="str">
        <f>IF($B4211="","",MAX(0,$E4211-MAX(0,SUMIFS(Тех_Движение!$G$2:$G$5111,Тех_Движение!$D$2:$D$5111,$C4211,Тех_Движение!$B$2:$B$5111,"&lt;="&amp;Настройки!$B$5-1)-$F4211)))</f>
        <v/>
      </c>
      <c r="H4211" s="21" t="str">
        <f>IF($B4211="","",IF(AND($D4211&gt;=Настройки!$B$5,$D4211&lt;=Настройки!$B$6),$E4211,0))</f>
        <v/>
      </c>
      <c r="I4211" s="21" t="str">
        <f t="shared" si="195"/>
        <v/>
      </c>
      <c r="J4211" s="21" t="str">
        <f>IF($B4211="","",MAX(0,$E4211-MAX(0,SUMIFS(Тех_Движение!$G$2:$G$5111,Тех_Движение!$D$2:$D$5111,$C4211,Тех_Движение!$B$2:$B$5111,"&lt;="&amp;Настройки!$B$6)-$F4211)))</f>
        <v/>
      </c>
      <c r="K4211" s="21" t="e">
        <f>IF(OR($B4211="",K$3&lt;$D4211+Настройки!$B$7),0,MAX(0,$E4211-MAX(0,SUMIFS(Тех_Движение!$G$2:$G$5111,Тех_Движение!$D$2:$D$5111,$C4211,Тех_Движение!$B$2:$B$5111,"&lt;="&amp;K$3)-$F4211)))</f>
        <v>#VALUE!</v>
      </c>
      <c r="L4211" s="21" t="e">
        <f>IF(OR($B4211="",L$3&lt;$D4211+Настройки!$B$7),0,MAX(0,$E4211-MAX(0,SUMIFS(Тех_Движение!$G$2:$G$5111,Тех_Движение!$D$2:$D$5111,$C4211,Тех_Движение!$B$2:$B$5111,"&lt;="&amp;L$3)-$F4211)))</f>
        <v>#VALUE!</v>
      </c>
      <c r="M4211" s="21" t="e">
        <f>IF(OR($B4211="",M$3&lt;$D4211+Настройки!$B$7),0,MAX(0,$E4211-MAX(0,SUMIFS(Тех_Движение!$G$2:$G$5111,Тех_Движение!$D$2:$D$5111,$C4211,Тех_Движение!$B$2:$B$5111,"&lt;="&amp;M$3)-$F4211)))</f>
        <v>#VALUE!</v>
      </c>
      <c r="N4211" s="21" t="e">
        <f>IF(OR($B4211="",N$3&lt;$D4211+Настройки!$B$7),0,MAX(0,$E4211-MAX(0,SUMIFS(Тех_Движение!$G$2:$G$5111,Тех_Движение!$D$2:$D$5111,$C4211,Тех_Движение!$B$2:$B$5111,"&lt;="&amp;N$3)-$F4211)))</f>
        <v>#VALUE!</v>
      </c>
      <c r="O4211" s="21" t="e">
        <f>IF(OR($B4211="",O$3&lt;$D4211+Настройки!$B$7),0,MAX(0,$E4211-MAX(0,SUMIFS(Тех_Движение!$G$2:$G$5111,Тех_Движение!$D$2:$D$5111,$C4211,Тех_Движение!$B$2:$B$5111,"&lt;="&amp;O$3)-$F4211)))</f>
        <v>#VALUE!</v>
      </c>
      <c r="P4211" s="21" t="e">
        <f>IF(OR($B4211="",P$3&lt;$D4211+Настройки!$B$7),0,MAX(0,$E4211-MAX(0,SUMIFS(Тех_Движение!$G$2:$G$5111,Тех_Движение!$D$2:$D$5111,$C4211,Тех_Движение!$B$2:$B$5111,"&lt;="&amp;P$3)-$F4211)))</f>
        <v>#VALUE!</v>
      </c>
      <c r="Q4211" s="21" t="e">
        <f>IF(OR($B4211="",Q$3&lt;$D4211+Настройки!$B$7),0,MAX(0,$E4211-MAX(0,SUMIFS(Тех_Движение!$G$2:$G$5111,Тех_Движение!$D$2:$D$5111,$C4211,Тех_Движение!$B$2:$B$5111,"&lt;="&amp;Q$3)-$F4211)))</f>
        <v>#VALUE!</v>
      </c>
      <c r="R4211" s="21" t="str">
        <f t="shared" si="196"/>
        <v/>
      </c>
      <c r="S4211" s="23" t="str">
        <f>IF($B4211="","",VLOOKUP($C4211,Настройки!$A$11:$L$17,9,FALSE))</f>
        <v/>
      </c>
      <c r="T4211" s="23" t="str">
        <f t="shared" si="197"/>
        <v/>
      </c>
    </row>
    <row r="4212" spans="1:20" x14ac:dyDescent="0.3">
      <c r="A4212" s="20">
        <f>Тех_Движение!$A$4209</f>
        <v>4208</v>
      </c>
      <c r="B4212" s="20" t="str">
        <f>IF(Тех_Движение!$F$4209&gt;0,Тех_Движение!$I$4209,"")</f>
        <v/>
      </c>
      <c r="C4212" s="20" t="str">
        <f>IF($B4212="","",Тех_Движение!$D$4209)</f>
        <v/>
      </c>
      <c r="D4212" s="9" t="str">
        <f>IF($B4212="","",Тех_Движение!$B$4209)</f>
        <v/>
      </c>
      <c r="E4212" s="21" t="str">
        <f>IF($B4212="","",Тех_Движение!$F$4209)</f>
        <v/>
      </c>
      <c r="F4212" s="21" t="str">
        <f>IF($B4212="","",SUMIFS($E$5:$E4211,$C$5:$C4211,$C4212))</f>
        <v/>
      </c>
      <c r="G4212" s="21" t="str">
        <f>IF($B4212="","",MAX(0,$E4212-MAX(0,SUMIFS(Тех_Движение!$G$2:$G$5111,Тех_Движение!$D$2:$D$5111,$C4212,Тех_Движение!$B$2:$B$5111,"&lt;="&amp;Настройки!$B$5-1)-$F4212)))</f>
        <v/>
      </c>
      <c r="H4212" s="21" t="str">
        <f>IF($B4212="","",IF(AND($D4212&gt;=Настройки!$B$5,$D4212&lt;=Настройки!$B$6),$E4212,0))</f>
        <v/>
      </c>
      <c r="I4212" s="21" t="str">
        <f t="shared" si="195"/>
        <v/>
      </c>
      <c r="J4212" s="21" t="str">
        <f>IF($B4212="","",MAX(0,$E4212-MAX(0,SUMIFS(Тех_Движение!$G$2:$G$5111,Тех_Движение!$D$2:$D$5111,$C4212,Тех_Движение!$B$2:$B$5111,"&lt;="&amp;Настройки!$B$6)-$F4212)))</f>
        <v/>
      </c>
      <c r="K4212" s="21" t="e">
        <f>IF(OR($B4212="",K$3&lt;$D4212+Настройки!$B$7),0,MAX(0,$E4212-MAX(0,SUMIFS(Тех_Движение!$G$2:$G$5111,Тех_Движение!$D$2:$D$5111,$C4212,Тех_Движение!$B$2:$B$5111,"&lt;="&amp;K$3)-$F4212)))</f>
        <v>#VALUE!</v>
      </c>
      <c r="L4212" s="21" t="e">
        <f>IF(OR($B4212="",L$3&lt;$D4212+Настройки!$B$7),0,MAX(0,$E4212-MAX(0,SUMIFS(Тех_Движение!$G$2:$G$5111,Тех_Движение!$D$2:$D$5111,$C4212,Тех_Движение!$B$2:$B$5111,"&lt;="&amp;L$3)-$F4212)))</f>
        <v>#VALUE!</v>
      </c>
      <c r="M4212" s="21" t="e">
        <f>IF(OR($B4212="",M$3&lt;$D4212+Настройки!$B$7),0,MAX(0,$E4212-MAX(0,SUMIFS(Тех_Движение!$G$2:$G$5111,Тех_Движение!$D$2:$D$5111,$C4212,Тех_Движение!$B$2:$B$5111,"&lt;="&amp;M$3)-$F4212)))</f>
        <v>#VALUE!</v>
      </c>
      <c r="N4212" s="21" t="e">
        <f>IF(OR($B4212="",N$3&lt;$D4212+Настройки!$B$7),0,MAX(0,$E4212-MAX(0,SUMIFS(Тех_Движение!$G$2:$G$5111,Тех_Движение!$D$2:$D$5111,$C4212,Тех_Движение!$B$2:$B$5111,"&lt;="&amp;N$3)-$F4212)))</f>
        <v>#VALUE!</v>
      </c>
      <c r="O4212" s="21" t="e">
        <f>IF(OR($B4212="",O$3&lt;$D4212+Настройки!$B$7),0,MAX(0,$E4212-MAX(0,SUMIFS(Тех_Движение!$G$2:$G$5111,Тех_Движение!$D$2:$D$5111,$C4212,Тех_Движение!$B$2:$B$5111,"&lt;="&amp;O$3)-$F4212)))</f>
        <v>#VALUE!</v>
      </c>
      <c r="P4212" s="21" t="e">
        <f>IF(OR($B4212="",P$3&lt;$D4212+Настройки!$B$7),0,MAX(0,$E4212-MAX(0,SUMIFS(Тех_Движение!$G$2:$G$5111,Тех_Движение!$D$2:$D$5111,$C4212,Тех_Движение!$B$2:$B$5111,"&lt;="&amp;P$3)-$F4212)))</f>
        <v>#VALUE!</v>
      </c>
      <c r="Q4212" s="21" t="e">
        <f>IF(OR($B4212="",Q$3&lt;$D4212+Настройки!$B$7),0,MAX(0,$E4212-MAX(0,SUMIFS(Тех_Движение!$G$2:$G$5111,Тех_Движение!$D$2:$D$5111,$C4212,Тех_Движение!$B$2:$B$5111,"&lt;="&amp;Q$3)-$F4212)))</f>
        <v>#VALUE!</v>
      </c>
      <c r="R4212" s="21" t="str">
        <f t="shared" si="196"/>
        <v/>
      </c>
      <c r="S4212" s="23" t="str">
        <f>IF($B4212="","",VLOOKUP($C4212,Настройки!$A$11:$L$17,9,FALSE))</f>
        <v/>
      </c>
      <c r="T4212" s="23" t="str">
        <f t="shared" si="197"/>
        <v/>
      </c>
    </row>
    <row r="4213" spans="1:20" x14ac:dyDescent="0.3">
      <c r="A4213" s="20">
        <f>Тех_Движение!$A$4210</f>
        <v>4209</v>
      </c>
      <c r="B4213" s="20" t="str">
        <f>IF(Тех_Движение!$F$4210&gt;0,Тех_Движение!$I$4210,"")</f>
        <v/>
      </c>
      <c r="C4213" s="20" t="str">
        <f>IF($B4213="","",Тех_Движение!$D$4210)</f>
        <v/>
      </c>
      <c r="D4213" s="9" t="str">
        <f>IF($B4213="","",Тех_Движение!$B$4210)</f>
        <v/>
      </c>
      <c r="E4213" s="21" t="str">
        <f>IF($B4213="","",Тех_Движение!$F$4210)</f>
        <v/>
      </c>
      <c r="F4213" s="21" t="str">
        <f>IF($B4213="","",SUMIFS($E$5:$E4212,$C$5:$C4212,$C4213))</f>
        <v/>
      </c>
      <c r="G4213" s="21" t="str">
        <f>IF($B4213="","",MAX(0,$E4213-MAX(0,SUMIFS(Тех_Движение!$G$2:$G$5111,Тех_Движение!$D$2:$D$5111,$C4213,Тех_Движение!$B$2:$B$5111,"&lt;="&amp;Настройки!$B$5-1)-$F4213)))</f>
        <v/>
      </c>
      <c r="H4213" s="21" t="str">
        <f>IF($B4213="","",IF(AND($D4213&gt;=Настройки!$B$5,$D4213&lt;=Настройки!$B$6),$E4213,0))</f>
        <v/>
      </c>
      <c r="I4213" s="21" t="str">
        <f t="shared" si="195"/>
        <v/>
      </c>
      <c r="J4213" s="21" t="str">
        <f>IF($B4213="","",MAX(0,$E4213-MAX(0,SUMIFS(Тех_Движение!$G$2:$G$5111,Тех_Движение!$D$2:$D$5111,$C4213,Тех_Движение!$B$2:$B$5111,"&lt;="&amp;Настройки!$B$6)-$F4213)))</f>
        <v/>
      </c>
      <c r="K4213" s="21" t="e">
        <f>IF(OR($B4213="",K$3&lt;$D4213+Настройки!$B$7),0,MAX(0,$E4213-MAX(0,SUMIFS(Тех_Движение!$G$2:$G$5111,Тех_Движение!$D$2:$D$5111,$C4213,Тех_Движение!$B$2:$B$5111,"&lt;="&amp;K$3)-$F4213)))</f>
        <v>#VALUE!</v>
      </c>
      <c r="L4213" s="21" t="e">
        <f>IF(OR($B4213="",L$3&lt;$D4213+Настройки!$B$7),0,MAX(0,$E4213-MAX(0,SUMIFS(Тех_Движение!$G$2:$G$5111,Тех_Движение!$D$2:$D$5111,$C4213,Тех_Движение!$B$2:$B$5111,"&lt;="&amp;L$3)-$F4213)))</f>
        <v>#VALUE!</v>
      </c>
      <c r="M4213" s="21" t="e">
        <f>IF(OR($B4213="",M$3&lt;$D4213+Настройки!$B$7),0,MAX(0,$E4213-MAX(0,SUMIFS(Тех_Движение!$G$2:$G$5111,Тех_Движение!$D$2:$D$5111,$C4213,Тех_Движение!$B$2:$B$5111,"&lt;="&amp;M$3)-$F4213)))</f>
        <v>#VALUE!</v>
      </c>
      <c r="N4213" s="21" t="e">
        <f>IF(OR($B4213="",N$3&lt;$D4213+Настройки!$B$7),0,MAX(0,$E4213-MAX(0,SUMIFS(Тех_Движение!$G$2:$G$5111,Тех_Движение!$D$2:$D$5111,$C4213,Тех_Движение!$B$2:$B$5111,"&lt;="&amp;N$3)-$F4213)))</f>
        <v>#VALUE!</v>
      </c>
      <c r="O4213" s="21" t="e">
        <f>IF(OR($B4213="",O$3&lt;$D4213+Настройки!$B$7),0,MAX(0,$E4213-MAX(0,SUMIFS(Тех_Движение!$G$2:$G$5111,Тех_Движение!$D$2:$D$5111,$C4213,Тех_Движение!$B$2:$B$5111,"&lt;="&amp;O$3)-$F4213)))</f>
        <v>#VALUE!</v>
      </c>
      <c r="P4213" s="21" t="e">
        <f>IF(OR($B4213="",P$3&lt;$D4213+Настройки!$B$7),0,MAX(0,$E4213-MAX(0,SUMIFS(Тех_Движение!$G$2:$G$5111,Тех_Движение!$D$2:$D$5111,$C4213,Тех_Движение!$B$2:$B$5111,"&lt;="&amp;P$3)-$F4213)))</f>
        <v>#VALUE!</v>
      </c>
      <c r="Q4213" s="21" t="e">
        <f>IF(OR($B4213="",Q$3&lt;$D4213+Настройки!$B$7),0,MAX(0,$E4213-MAX(0,SUMIFS(Тех_Движение!$G$2:$G$5111,Тех_Движение!$D$2:$D$5111,$C4213,Тех_Движение!$B$2:$B$5111,"&lt;="&amp;Q$3)-$F4213)))</f>
        <v>#VALUE!</v>
      </c>
      <c r="R4213" s="21" t="str">
        <f t="shared" si="196"/>
        <v/>
      </c>
      <c r="S4213" s="23" t="str">
        <f>IF($B4213="","",VLOOKUP($C4213,Настройки!$A$11:$L$17,9,FALSE))</f>
        <v/>
      </c>
      <c r="T4213" s="23" t="str">
        <f t="shared" si="197"/>
        <v/>
      </c>
    </row>
    <row r="4214" spans="1:20" x14ac:dyDescent="0.3">
      <c r="A4214" s="20">
        <f>Тех_Движение!$A$4211</f>
        <v>4210</v>
      </c>
      <c r="B4214" s="20" t="str">
        <f>IF(Тех_Движение!$F$4211&gt;0,Тех_Движение!$I$4211,"")</f>
        <v/>
      </c>
      <c r="C4214" s="20" t="str">
        <f>IF($B4214="","",Тех_Движение!$D$4211)</f>
        <v/>
      </c>
      <c r="D4214" s="9" t="str">
        <f>IF($B4214="","",Тех_Движение!$B$4211)</f>
        <v/>
      </c>
      <c r="E4214" s="21" t="str">
        <f>IF($B4214="","",Тех_Движение!$F$4211)</f>
        <v/>
      </c>
      <c r="F4214" s="21" t="str">
        <f>IF($B4214="","",SUMIFS($E$5:$E4213,$C$5:$C4213,$C4214))</f>
        <v/>
      </c>
      <c r="G4214" s="21" t="str">
        <f>IF($B4214="","",MAX(0,$E4214-MAX(0,SUMIFS(Тех_Движение!$G$2:$G$5111,Тех_Движение!$D$2:$D$5111,$C4214,Тех_Движение!$B$2:$B$5111,"&lt;="&amp;Настройки!$B$5-1)-$F4214)))</f>
        <v/>
      </c>
      <c r="H4214" s="21" t="str">
        <f>IF($B4214="","",IF(AND($D4214&gt;=Настройки!$B$5,$D4214&lt;=Настройки!$B$6),$E4214,0))</f>
        <v/>
      </c>
      <c r="I4214" s="21" t="str">
        <f t="shared" si="195"/>
        <v/>
      </c>
      <c r="J4214" s="21" t="str">
        <f>IF($B4214="","",MAX(0,$E4214-MAX(0,SUMIFS(Тех_Движение!$G$2:$G$5111,Тех_Движение!$D$2:$D$5111,$C4214,Тех_Движение!$B$2:$B$5111,"&lt;="&amp;Настройки!$B$6)-$F4214)))</f>
        <v/>
      </c>
      <c r="K4214" s="21" t="e">
        <f>IF(OR($B4214="",K$3&lt;$D4214+Настройки!$B$7),0,MAX(0,$E4214-MAX(0,SUMIFS(Тех_Движение!$G$2:$G$5111,Тех_Движение!$D$2:$D$5111,$C4214,Тех_Движение!$B$2:$B$5111,"&lt;="&amp;K$3)-$F4214)))</f>
        <v>#VALUE!</v>
      </c>
      <c r="L4214" s="21" t="e">
        <f>IF(OR($B4214="",L$3&lt;$D4214+Настройки!$B$7),0,MAX(0,$E4214-MAX(0,SUMIFS(Тех_Движение!$G$2:$G$5111,Тех_Движение!$D$2:$D$5111,$C4214,Тех_Движение!$B$2:$B$5111,"&lt;="&amp;L$3)-$F4214)))</f>
        <v>#VALUE!</v>
      </c>
      <c r="M4214" s="21" t="e">
        <f>IF(OR($B4214="",M$3&lt;$D4214+Настройки!$B$7),0,MAX(0,$E4214-MAX(0,SUMIFS(Тех_Движение!$G$2:$G$5111,Тех_Движение!$D$2:$D$5111,$C4214,Тех_Движение!$B$2:$B$5111,"&lt;="&amp;M$3)-$F4214)))</f>
        <v>#VALUE!</v>
      </c>
      <c r="N4214" s="21" t="e">
        <f>IF(OR($B4214="",N$3&lt;$D4214+Настройки!$B$7),0,MAX(0,$E4214-MAX(0,SUMIFS(Тех_Движение!$G$2:$G$5111,Тех_Движение!$D$2:$D$5111,$C4214,Тех_Движение!$B$2:$B$5111,"&lt;="&amp;N$3)-$F4214)))</f>
        <v>#VALUE!</v>
      </c>
      <c r="O4214" s="21" t="e">
        <f>IF(OR($B4214="",O$3&lt;$D4214+Настройки!$B$7),0,MAX(0,$E4214-MAX(0,SUMIFS(Тех_Движение!$G$2:$G$5111,Тех_Движение!$D$2:$D$5111,$C4214,Тех_Движение!$B$2:$B$5111,"&lt;="&amp;O$3)-$F4214)))</f>
        <v>#VALUE!</v>
      </c>
      <c r="P4214" s="21" t="e">
        <f>IF(OR($B4214="",P$3&lt;$D4214+Настройки!$B$7),0,MAX(0,$E4214-MAX(0,SUMIFS(Тех_Движение!$G$2:$G$5111,Тех_Движение!$D$2:$D$5111,$C4214,Тех_Движение!$B$2:$B$5111,"&lt;="&amp;P$3)-$F4214)))</f>
        <v>#VALUE!</v>
      </c>
      <c r="Q4214" s="21" t="e">
        <f>IF(OR($B4214="",Q$3&lt;$D4214+Настройки!$B$7),0,MAX(0,$E4214-MAX(0,SUMIFS(Тех_Движение!$G$2:$G$5111,Тех_Движение!$D$2:$D$5111,$C4214,Тех_Движение!$B$2:$B$5111,"&lt;="&amp;Q$3)-$F4214)))</f>
        <v>#VALUE!</v>
      </c>
      <c r="R4214" s="21" t="str">
        <f t="shared" si="196"/>
        <v/>
      </c>
      <c r="S4214" s="23" t="str">
        <f>IF($B4214="","",VLOOKUP($C4214,Настройки!$A$11:$L$17,9,FALSE))</f>
        <v/>
      </c>
      <c r="T4214" s="23" t="str">
        <f t="shared" si="197"/>
        <v/>
      </c>
    </row>
    <row r="4215" spans="1:20" x14ac:dyDescent="0.3">
      <c r="A4215" s="20">
        <f>Тех_Движение!$A$4212</f>
        <v>4211</v>
      </c>
      <c r="B4215" s="20" t="str">
        <f>IF(Тех_Движение!$F$4212&gt;0,Тех_Движение!$I$4212,"")</f>
        <v/>
      </c>
      <c r="C4215" s="20" t="str">
        <f>IF($B4215="","",Тех_Движение!$D$4212)</f>
        <v/>
      </c>
      <c r="D4215" s="9" t="str">
        <f>IF($B4215="","",Тех_Движение!$B$4212)</f>
        <v/>
      </c>
      <c r="E4215" s="21" t="str">
        <f>IF($B4215="","",Тех_Движение!$F$4212)</f>
        <v/>
      </c>
      <c r="F4215" s="21" t="str">
        <f>IF($B4215="","",SUMIFS($E$5:$E4214,$C$5:$C4214,$C4215))</f>
        <v/>
      </c>
      <c r="G4215" s="21" t="str">
        <f>IF($B4215="","",MAX(0,$E4215-MAX(0,SUMIFS(Тех_Движение!$G$2:$G$5111,Тех_Движение!$D$2:$D$5111,$C4215,Тех_Движение!$B$2:$B$5111,"&lt;="&amp;Настройки!$B$5-1)-$F4215)))</f>
        <v/>
      </c>
      <c r="H4215" s="21" t="str">
        <f>IF($B4215="","",IF(AND($D4215&gt;=Настройки!$B$5,$D4215&lt;=Настройки!$B$6),$E4215,0))</f>
        <v/>
      </c>
      <c r="I4215" s="21" t="str">
        <f t="shared" si="195"/>
        <v/>
      </c>
      <c r="J4215" s="21" t="str">
        <f>IF($B4215="","",MAX(0,$E4215-MAX(0,SUMIFS(Тех_Движение!$G$2:$G$5111,Тех_Движение!$D$2:$D$5111,$C4215,Тех_Движение!$B$2:$B$5111,"&lt;="&amp;Настройки!$B$6)-$F4215)))</f>
        <v/>
      </c>
      <c r="K4215" s="21" t="e">
        <f>IF(OR($B4215="",K$3&lt;$D4215+Настройки!$B$7),0,MAX(0,$E4215-MAX(0,SUMIFS(Тех_Движение!$G$2:$G$5111,Тех_Движение!$D$2:$D$5111,$C4215,Тех_Движение!$B$2:$B$5111,"&lt;="&amp;K$3)-$F4215)))</f>
        <v>#VALUE!</v>
      </c>
      <c r="L4215" s="21" t="e">
        <f>IF(OR($B4215="",L$3&lt;$D4215+Настройки!$B$7),0,MAX(0,$E4215-MAX(0,SUMIFS(Тех_Движение!$G$2:$G$5111,Тех_Движение!$D$2:$D$5111,$C4215,Тех_Движение!$B$2:$B$5111,"&lt;="&amp;L$3)-$F4215)))</f>
        <v>#VALUE!</v>
      </c>
      <c r="M4215" s="21" t="e">
        <f>IF(OR($B4215="",M$3&lt;$D4215+Настройки!$B$7),0,MAX(0,$E4215-MAX(0,SUMIFS(Тех_Движение!$G$2:$G$5111,Тех_Движение!$D$2:$D$5111,$C4215,Тех_Движение!$B$2:$B$5111,"&lt;="&amp;M$3)-$F4215)))</f>
        <v>#VALUE!</v>
      </c>
      <c r="N4215" s="21" t="e">
        <f>IF(OR($B4215="",N$3&lt;$D4215+Настройки!$B$7),0,MAX(0,$E4215-MAX(0,SUMIFS(Тех_Движение!$G$2:$G$5111,Тех_Движение!$D$2:$D$5111,$C4215,Тех_Движение!$B$2:$B$5111,"&lt;="&amp;N$3)-$F4215)))</f>
        <v>#VALUE!</v>
      </c>
      <c r="O4215" s="21" t="e">
        <f>IF(OR($B4215="",O$3&lt;$D4215+Настройки!$B$7),0,MAX(0,$E4215-MAX(0,SUMIFS(Тех_Движение!$G$2:$G$5111,Тех_Движение!$D$2:$D$5111,$C4215,Тех_Движение!$B$2:$B$5111,"&lt;="&amp;O$3)-$F4215)))</f>
        <v>#VALUE!</v>
      </c>
      <c r="P4215" s="21" t="e">
        <f>IF(OR($B4215="",P$3&lt;$D4215+Настройки!$B$7),0,MAX(0,$E4215-MAX(0,SUMIFS(Тех_Движение!$G$2:$G$5111,Тех_Движение!$D$2:$D$5111,$C4215,Тех_Движение!$B$2:$B$5111,"&lt;="&amp;P$3)-$F4215)))</f>
        <v>#VALUE!</v>
      </c>
      <c r="Q4215" s="21" t="e">
        <f>IF(OR($B4215="",Q$3&lt;$D4215+Настройки!$B$7),0,MAX(0,$E4215-MAX(0,SUMIFS(Тех_Движение!$G$2:$G$5111,Тех_Движение!$D$2:$D$5111,$C4215,Тех_Движение!$B$2:$B$5111,"&lt;="&amp;Q$3)-$F4215)))</f>
        <v>#VALUE!</v>
      </c>
      <c r="R4215" s="21" t="str">
        <f t="shared" si="196"/>
        <v/>
      </c>
      <c r="S4215" s="23" t="str">
        <f>IF($B4215="","",VLOOKUP($C4215,Настройки!$A$11:$L$17,9,FALSE))</f>
        <v/>
      </c>
      <c r="T4215" s="23" t="str">
        <f t="shared" si="197"/>
        <v/>
      </c>
    </row>
    <row r="4216" spans="1:20" x14ac:dyDescent="0.3">
      <c r="A4216" s="20">
        <f>Тех_Движение!$A$4213</f>
        <v>4212</v>
      </c>
      <c r="B4216" s="20" t="str">
        <f>IF(Тех_Движение!$F$4213&gt;0,Тех_Движение!$I$4213,"")</f>
        <v/>
      </c>
      <c r="C4216" s="20" t="str">
        <f>IF($B4216="","",Тех_Движение!$D$4213)</f>
        <v/>
      </c>
      <c r="D4216" s="9" t="str">
        <f>IF($B4216="","",Тех_Движение!$B$4213)</f>
        <v/>
      </c>
      <c r="E4216" s="21" t="str">
        <f>IF($B4216="","",Тех_Движение!$F$4213)</f>
        <v/>
      </c>
      <c r="F4216" s="21" t="str">
        <f>IF($B4216="","",SUMIFS($E$5:$E4215,$C$5:$C4215,$C4216))</f>
        <v/>
      </c>
      <c r="G4216" s="21" t="str">
        <f>IF($B4216="","",MAX(0,$E4216-MAX(0,SUMIFS(Тех_Движение!$G$2:$G$5111,Тех_Движение!$D$2:$D$5111,$C4216,Тех_Движение!$B$2:$B$5111,"&lt;="&amp;Настройки!$B$5-1)-$F4216)))</f>
        <v/>
      </c>
      <c r="H4216" s="21" t="str">
        <f>IF($B4216="","",IF(AND($D4216&gt;=Настройки!$B$5,$D4216&lt;=Настройки!$B$6),$E4216,0))</f>
        <v/>
      </c>
      <c r="I4216" s="21" t="str">
        <f t="shared" si="195"/>
        <v/>
      </c>
      <c r="J4216" s="21" t="str">
        <f>IF($B4216="","",MAX(0,$E4216-MAX(0,SUMIFS(Тех_Движение!$G$2:$G$5111,Тех_Движение!$D$2:$D$5111,$C4216,Тех_Движение!$B$2:$B$5111,"&lt;="&amp;Настройки!$B$6)-$F4216)))</f>
        <v/>
      </c>
      <c r="K4216" s="21" t="e">
        <f>IF(OR($B4216="",K$3&lt;$D4216+Настройки!$B$7),0,MAX(0,$E4216-MAX(0,SUMIFS(Тех_Движение!$G$2:$G$5111,Тех_Движение!$D$2:$D$5111,$C4216,Тех_Движение!$B$2:$B$5111,"&lt;="&amp;K$3)-$F4216)))</f>
        <v>#VALUE!</v>
      </c>
      <c r="L4216" s="21" t="e">
        <f>IF(OR($B4216="",L$3&lt;$D4216+Настройки!$B$7),0,MAX(0,$E4216-MAX(0,SUMIFS(Тех_Движение!$G$2:$G$5111,Тех_Движение!$D$2:$D$5111,$C4216,Тех_Движение!$B$2:$B$5111,"&lt;="&amp;L$3)-$F4216)))</f>
        <v>#VALUE!</v>
      </c>
      <c r="M4216" s="21" t="e">
        <f>IF(OR($B4216="",M$3&lt;$D4216+Настройки!$B$7),0,MAX(0,$E4216-MAX(0,SUMIFS(Тех_Движение!$G$2:$G$5111,Тех_Движение!$D$2:$D$5111,$C4216,Тех_Движение!$B$2:$B$5111,"&lt;="&amp;M$3)-$F4216)))</f>
        <v>#VALUE!</v>
      </c>
      <c r="N4216" s="21" t="e">
        <f>IF(OR($B4216="",N$3&lt;$D4216+Настройки!$B$7),0,MAX(0,$E4216-MAX(0,SUMIFS(Тех_Движение!$G$2:$G$5111,Тех_Движение!$D$2:$D$5111,$C4216,Тех_Движение!$B$2:$B$5111,"&lt;="&amp;N$3)-$F4216)))</f>
        <v>#VALUE!</v>
      </c>
      <c r="O4216" s="21" t="e">
        <f>IF(OR($B4216="",O$3&lt;$D4216+Настройки!$B$7),0,MAX(0,$E4216-MAX(0,SUMIFS(Тех_Движение!$G$2:$G$5111,Тех_Движение!$D$2:$D$5111,$C4216,Тех_Движение!$B$2:$B$5111,"&lt;="&amp;O$3)-$F4216)))</f>
        <v>#VALUE!</v>
      </c>
      <c r="P4216" s="21" t="e">
        <f>IF(OR($B4216="",P$3&lt;$D4216+Настройки!$B$7),0,MAX(0,$E4216-MAX(0,SUMIFS(Тех_Движение!$G$2:$G$5111,Тех_Движение!$D$2:$D$5111,$C4216,Тех_Движение!$B$2:$B$5111,"&lt;="&amp;P$3)-$F4216)))</f>
        <v>#VALUE!</v>
      </c>
      <c r="Q4216" s="21" t="e">
        <f>IF(OR($B4216="",Q$3&lt;$D4216+Настройки!$B$7),0,MAX(0,$E4216-MAX(0,SUMIFS(Тех_Движение!$G$2:$G$5111,Тех_Движение!$D$2:$D$5111,$C4216,Тех_Движение!$B$2:$B$5111,"&lt;="&amp;Q$3)-$F4216)))</f>
        <v>#VALUE!</v>
      </c>
      <c r="R4216" s="21" t="str">
        <f t="shared" si="196"/>
        <v/>
      </c>
      <c r="S4216" s="23" t="str">
        <f>IF($B4216="","",VLOOKUP($C4216,Настройки!$A$11:$L$17,9,FALSE))</f>
        <v/>
      </c>
      <c r="T4216" s="23" t="str">
        <f t="shared" si="197"/>
        <v/>
      </c>
    </row>
    <row r="4217" spans="1:20" x14ac:dyDescent="0.3">
      <c r="A4217" s="20">
        <f>Тех_Движение!$A$4214</f>
        <v>4213</v>
      </c>
      <c r="B4217" s="20" t="str">
        <f>IF(Тех_Движение!$F$4214&gt;0,Тех_Движение!$I$4214,"")</f>
        <v/>
      </c>
      <c r="C4217" s="20" t="str">
        <f>IF($B4217="","",Тех_Движение!$D$4214)</f>
        <v/>
      </c>
      <c r="D4217" s="9" t="str">
        <f>IF($B4217="","",Тех_Движение!$B$4214)</f>
        <v/>
      </c>
      <c r="E4217" s="21" t="str">
        <f>IF($B4217="","",Тех_Движение!$F$4214)</f>
        <v/>
      </c>
      <c r="F4217" s="21" t="str">
        <f>IF($B4217="","",SUMIFS($E$5:$E4216,$C$5:$C4216,$C4217))</f>
        <v/>
      </c>
      <c r="G4217" s="21" t="str">
        <f>IF($B4217="","",MAX(0,$E4217-MAX(0,SUMIFS(Тех_Движение!$G$2:$G$5111,Тех_Движение!$D$2:$D$5111,$C4217,Тех_Движение!$B$2:$B$5111,"&lt;="&amp;Настройки!$B$5-1)-$F4217)))</f>
        <v/>
      </c>
      <c r="H4217" s="21" t="str">
        <f>IF($B4217="","",IF(AND($D4217&gt;=Настройки!$B$5,$D4217&lt;=Настройки!$B$6),$E4217,0))</f>
        <v/>
      </c>
      <c r="I4217" s="21" t="str">
        <f t="shared" si="195"/>
        <v/>
      </c>
      <c r="J4217" s="21" t="str">
        <f>IF($B4217="","",MAX(0,$E4217-MAX(0,SUMIFS(Тех_Движение!$G$2:$G$5111,Тех_Движение!$D$2:$D$5111,$C4217,Тех_Движение!$B$2:$B$5111,"&lt;="&amp;Настройки!$B$6)-$F4217)))</f>
        <v/>
      </c>
      <c r="K4217" s="21" t="e">
        <f>IF(OR($B4217="",K$3&lt;$D4217+Настройки!$B$7),0,MAX(0,$E4217-MAX(0,SUMIFS(Тех_Движение!$G$2:$G$5111,Тех_Движение!$D$2:$D$5111,$C4217,Тех_Движение!$B$2:$B$5111,"&lt;="&amp;K$3)-$F4217)))</f>
        <v>#VALUE!</v>
      </c>
      <c r="L4217" s="21" t="e">
        <f>IF(OR($B4217="",L$3&lt;$D4217+Настройки!$B$7),0,MAX(0,$E4217-MAX(0,SUMIFS(Тех_Движение!$G$2:$G$5111,Тех_Движение!$D$2:$D$5111,$C4217,Тех_Движение!$B$2:$B$5111,"&lt;="&amp;L$3)-$F4217)))</f>
        <v>#VALUE!</v>
      </c>
      <c r="M4217" s="21" t="e">
        <f>IF(OR($B4217="",M$3&lt;$D4217+Настройки!$B$7),0,MAX(0,$E4217-MAX(0,SUMIFS(Тех_Движение!$G$2:$G$5111,Тех_Движение!$D$2:$D$5111,$C4217,Тех_Движение!$B$2:$B$5111,"&lt;="&amp;M$3)-$F4217)))</f>
        <v>#VALUE!</v>
      </c>
      <c r="N4217" s="21" t="e">
        <f>IF(OR($B4217="",N$3&lt;$D4217+Настройки!$B$7),0,MAX(0,$E4217-MAX(0,SUMIFS(Тех_Движение!$G$2:$G$5111,Тех_Движение!$D$2:$D$5111,$C4217,Тех_Движение!$B$2:$B$5111,"&lt;="&amp;N$3)-$F4217)))</f>
        <v>#VALUE!</v>
      </c>
      <c r="O4217" s="21" t="e">
        <f>IF(OR($B4217="",O$3&lt;$D4217+Настройки!$B$7),0,MAX(0,$E4217-MAX(0,SUMIFS(Тех_Движение!$G$2:$G$5111,Тех_Движение!$D$2:$D$5111,$C4217,Тех_Движение!$B$2:$B$5111,"&lt;="&amp;O$3)-$F4217)))</f>
        <v>#VALUE!</v>
      </c>
      <c r="P4217" s="21" t="e">
        <f>IF(OR($B4217="",P$3&lt;$D4217+Настройки!$B$7),0,MAX(0,$E4217-MAX(0,SUMIFS(Тех_Движение!$G$2:$G$5111,Тех_Движение!$D$2:$D$5111,$C4217,Тех_Движение!$B$2:$B$5111,"&lt;="&amp;P$3)-$F4217)))</f>
        <v>#VALUE!</v>
      </c>
      <c r="Q4217" s="21" t="e">
        <f>IF(OR($B4217="",Q$3&lt;$D4217+Настройки!$B$7),0,MAX(0,$E4217-MAX(0,SUMIFS(Тех_Движение!$G$2:$G$5111,Тех_Движение!$D$2:$D$5111,$C4217,Тех_Движение!$B$2:$B$5111,"&lt;="&amp;Q$3)-$F4217)))</f>
        <v>#VALUE!</v>
      </c>
      <c r="R4217" s="21" t="str">
        <f t="shared" si="196"/>
        <v/>
      </c>
      <c r="S4217" s="23" t="str">
        <f>IF($B4217="","",VLOOKUP($C4217,Настройки!$A$11:$L$17,9,FALSE))</f>
        <v/>
      </c>
      <c r="T4217" s="23" t="str">
        <f t="shared" si="197"/>
        <v/>
      </c>
    </row>
    <row r="4218" spans="1:20" x14ac:dyDescent="0.3">
      <c r="A4218" s="20">
        <f>Тех_Движение!$A$4215</f>
        <v>4214</v>
      </c>
      <c r="B4218" s="20" t="str">
        <f>IF(Тех_Движение!$F$4215&gt;0,Тех_Движение!$I$4215,"")</f>
        <v/>
      </c>
      <c r="C4218" s="20" t="str">
        <f>IF($B4218="","",Тех_Движение!$D$4215)</f>
        <v/>
      </c>
      <c r="D4218" s="9" t="str">
        <f>IF($B4218="","",Тех_Движение!$B$4215)</f>
        <v/>
      </c>
      <c r="E4218" s="21" t="str">
        <f>IF($B4218="","",Тех_Движение!$F$4215)</f>
        <v/>
      </c>
      <c r="F4218" s="21" t="str">
        <f>IF($B4218="","",SUMIFS($E$5:$E4217,$C$5:$C4217,$C4218))</f>
        <v/>
      </c>
      <c r="G4218" s="21" t="str">
        <f>IF($B4218="","",MAX(0,$E4218-MAX(0,SUMIFS(Тех_Движение!$G$2:$G$5111,Тех_Движение!$D$2:$D$5111,$C4218,Тех_Движение!$B$2:$B$5111,"&lt;="&amp;Настройки!$B$5-1)-$F4218)))</f>
        <v/>
      </c>
      <c r="H4218" s="21" t="str">
        <f>IF($B4218="","",IF(AND($D4218&gt;=Настройки!$B$5,$D4218&lt;=Настройки!$B$6),$E4218,0))</f>
        <v/>
      </c>
      <c r="I4218" s="21" t="str">
        <f t="shared" si="195"/>
        <v/>
      </c>
      <c r="J4218" s="21" t="str">
        <f>IF($B4218="","",MAX(0,$E4218-MAX(0,SUMIFS(Тех_Движение!$G$2:$G$5111,Тех_Движение!$D$2:$D$5111,$C4218,Тех_Движение!$B$2:$B$5111,"&lt;="&amp;Настройки!$B$6)-$F4218)))</f>
        <v/>
      </c>
      <c r="K4218" s="21" t="e">
        <f>IF(OR($B4218="",K$3&lt;$D4218+Настройки!$B$7),0,MAX(0,$E4218-MAX(0,SUMIFS(Тех_Движение!$G$2:$G$5111,Тех_Движение!$D$2:$D$5111,$C4218,Тех_Движение!$B$2:$B$5111,"&lt;="&amp;K$3)-$F4218)))</f>
        <v>#VALUE!</v>
      </c>
      <c r="L4218" s="21" t="e">
        <f>IF(OR($B4218="",L$3&lt;$D4218+Настройки!$B$7),0,MAX(0,$E4218-MAX(0,SUMIFS(Тех_Движение!$G$2:$G$5111,Тех_Движение!$D$2:$D$5111,$C4218,Тех_Движение!$B$2:$B$5111,"&lt;="&amp;L$3)-$F4218)))</f>
        <v>#VALUE!</v>
      </c>
      <c r="M4218" s="21" t="e">
        <f>IF(OR($B4218="",M$3&lt;$D4218+Настройки!$B$7),0,MAX(0,$E4218-MAX(0,SUMIFS(Тех_Движение!$G$2:$G$5111,Тех_Движение!$D$2:$D$5111,$C4218,Тех_Движение!$B$2:$B$5111,"&lt;="&amp;M$3)-$F4218)))</f>
        <v>#VALUE!</v>
      </c>
      <c r="N4218" s="21" t="e">
        <f>IF(OR($B4218="",N$3&lt;$D4218+Настройки!$B$7),0,MAX(0,$E4218-MAX(0,SUMIFS(Тех_Движение!$G$2:$G$5111,Тех_Движение!$D$2:$D$5111,$C4218,Тех_Движение!$B$2:$B$5111,"&lt;="&amp;N$3)-$F4218)))</f>
        <v>#VALUE!</v>
      </c>
      <c r="O4218" s="21" t="e">
        <f>IF(OR($B4218="",O$3&lt;$D4218+Настройки!$B$7),0,MAX(0,$E4218-MAX(0,SUMIFS(Тех_Движение!$G$2:$G$5111,Тех_Движение!$D$2:$D$5111,$C4218,Тех_Движение!$B$2:$B$5111,"&lt;="&amp;O$3)-$F4218)))</f>
        <v>#VALUE!</v>
      </c>
      <c r="P4218" s="21" t="e">
        <f>IF(OR($B4218="",P$3&lt;$D4218+Настройки!$B$7),0,MAX(0,$E4218-MAX(0,SUMIFS(Тех_Движение!$G$2:$G$5111,Тех_Движение!$D$2:$D$5111,$C4218,Тех_Движение!$B$2:$B$5111,"&lt;="&amp;P$3)-$F4218)))</f>
        <v>#VALUE!</v>
      </c>
      <c r="Q4218" s="21" t="e">
        <f>IF(OR($B4218="",Q$3&lt;$D4218+Настройки!$B$7),0,MAX(0,$E4218-MAX(0,SUMIFS(Тех_Движение!$G$2:$G$5111,Тех_Движение!$D$2:$D$5111,$C4218,Тех_Движение!$B$2:$B$5111,"&lt;="&amp;Q$3)-$F4218)))</f>
        <v>#VALUE!</v>
      </c>
      <c r="R4218" s="21" t="str">
        <f t="shared" si="196"/>
        <v/>
      </c>
      <c r="S4218" s="23" t="str">
        <f>IF($B4218="","",VLOOKUP($C4218,Настройки!$A$11:$L$17,9,FALSE))</f>
        <v/>
      </c>
      <c r="T4218" s="23" t="str">
        <f t="shared" si="197"/>
        <v/>
      </c>
    </row>
    <row r="4219" spans="1:20" x14ac:dyDescent="0.3">
      <c r="A4219" s="20">
        <f>Тех_Движение!$A$4216</f>
        <v>4215</v>
      </c>
      <c r="B4219" s="20" t="str">
        <f>IF(Тех_Движение!$F$4216&gt;0,Тех_Движение!$I$4216,"")</f>
        <v/>
      </c>
      <c r="C4219" s="20" t="str">
        <f>IF($B4219="","",Тех_Движение!$D$4216)</f>
        <v/>
      </c>
      <c r="D4219" s="9" t="str">
        <f>IF($B4219="","",Тех_Движение!$B$4216)</f>
        <v/>
      </c>
      <c r="E4219" s="21" t="str">
        <f>IF($B4219="","",Тех_Движение!$F$4216)</f>
        <v/>
      </c>
      <c r="F4219" s="21" t="str">
        <f>IF($B4219="","",SUMIFS($E$5:$E4218,$C$5:$C4218,$C4219))</f>
        <v/>
      </c>
      <c r="G4219" s="21" t="str">
        <f>IF($B4219="","",MAX(0,$E4219-MAX(0,SUMIFS(Тех_Движение!$G$2:$G$5111,Тех_Движение!$D$2:$D$5111,$C4219,Тех_Движение!$B$2:$B$5111,"&lt;="&amp;Настройки!$B$5-1)-$F4219)))</f>
        <v/>
      </c>
      <c r="H4219" s="21" t="str">
        <f>IF($B4219="","",IF(AND($D4219&gt;=Настройки!$B$5,$D4219&lt;=Настройки!$B$6),$E4219,0))</f>
        <v/>
      </c>
      <c r="I4219" s="21" t="str">
        <f t="shared" si="195"/>
        <v/>
      </c>
      <c r="J4219" s="21" t="str">
        <f>IF($B4219="","",MAX(0,$E4219-MAX(0,SUMIFS(Тех_Движение!$G$2:$G$5111,Тех_Движение!$D$2:$D$5111,$C4219,Тех_Движение!$B$2:$B$5111,"&lt;="&amp;Настройки!$B$6)-$F4219)))</f>
        <v/>
      </c>
      <c r="K4219" s="21" t="e">
        <f>IF(OR($B4219="",K$3&lt;$D4219+Настройки!$B$7),0,MAX(0,$E4219-MAX(0,SUMIFS(Тех_Движение!$G$2:$G$5111,Тех_Движение!$D$2:$D$5111,$C4219,Тех_Движение!$B$2:$B$5111,"&lt;="&amp;K$3)-$F4219)))</f>
        <v>#VALUE!</v>
      </c>
      <c r="L4219" s="21" t="e">
        <f>IF(OR($B4219="",L$3&lt;$D4219+Настройки!$B$7),0,MAX(0,$E4219-MAX(0,SUMIFS(Тех_Движение!$G$2:$G$5111,Тех_Движение!$D$2:$D$5111,$C4219,Тех_Движение!$B$2:$B$5111,"&lt;="&amp;L$3)-$F4219)))</f>
        <v>#VALUE!</v>
      </c>
      <c r="M4219" s="21" t="e">
        <f>IF(OR($B4219="",M$3&lt;$D4219+Настройки!$B$7),0,MAX(0,$E4219-MAX(0,SUMIFS(Тех_Движение!$G$2:$G$5111,Тех_Движение!$D$2:$D$5111,$C4219,Тех_Движение!$B$2:$B$5111,"&lt;="&amp;M$3)-$F4219)))</f>
        <v>#VALUE!</v>
      </c>
      <c r="N4219" s="21" t="e">
        <f>IF(OR($B4219="",N$3&lt;$D4219+Настройки!$B$7),0,MAX(0,$E4219-MAX(0,SUMIFS(Тех_Движение!$G$2:$G$5111,Тех_Движение!$D$2:$D$5111,$C4219,Тех_Движение!$B$2:$B$5111,"&lt;="&amp;N$3)-$F4219)))</f>
        <v>#VALUE!</v>
      </c>
      <c r="O4219" s="21" t="e">
        <f>IF(OR($B4219="",O$3&lt;$D4219+Настройки!$B$7),0,MAX(0,$E4219-MAX(0,SUMIFS(Тех_Движение!$G$2:$G$5111,Тех_Движение!$D$2:$D$5111,$C4219,Тех_Движение!$B$2:$B$5111,"&lt;="&amp;O$3)-$F4219)))</f>
        <v>#VALUE!</v>
      </c>
      <c r="P4219" s="21" t="e">
        <f>IF(OR($B4219="",P$3&lt;$D4219+Настройки!$B$7),0,MAX(0,$E4219-MAX(0,SUMIFS(Тех_Движение!$G$2:$G$5111,Тех_Движение!$D$2:$D$5111,$C4219,Тех_Движение!$B$2:$B$5111,"&lt;="&amp;P$3)-$F4219)))</f>
        <v>#VALUE!</v>
      </c>
      <c r="Q4219" s="21" t="e">
        <f>IF(OR($B4219="",Q$3&lt;$D4219+Настройки!$B$7),0,MAX(0,$E4219-MAX(0,SUMIFS(Тех_Движение!$G$2:$G$5111,Тех_Движение!$D$2:$D$5111,$C4219,Тех_Движение!$B$2:$B$5111,"&lt;="&amp;Q$3)-$F4219)))</f>
        <v>#VALUE!</v>
      </c>
      <c r="R4219" s="21" t="str">
        <f t="shared" si="196"/>
        <v/>
      </c>
      <c r="S4219" s="23" t="str">
        <f>IF($B4219="","",VLOOKUP($C4219,Настройки!$A$11:$L$17,9,FALSE))</f>
        <v/>
      </c>
      <c r="T4219" s="23" t="str">
        <f t="shared" si="197"/>
        <v/>
      </c>
    </row>
    <row r="4220" spans="1:20" x14ac:dyDescent="0.3">
      <c r="A4220" s="20">
        <f>Тех_Движение!$A$4217</f>
        <v>4216</v>
      </c>
      <c r="B4220" s="20" t="str">
        <f>IF(Тех_Движение!$F$4217&gt;0,Тех_Движение!$I$4217,"")</f>
        <v/>
      </c>
      <c r="C4220" s="20" t="str">
        <f>IF($B4220="","",Тех_Движение!$D$4217)</f>
        <v/>
      </c>
      <c r="D4220" s="9" t="str">
        <f>IF($B4220="","",Тех_Движение!$B$4217)</f>
        <v/>
      </c>
      <c r="E4220" s="21" t="str">
        <f>IF($B4220="","",Тех_Движение!$F$4217)</f>
        <v/>
      </c>
      <c r="F4220" s="21" t="str">
        <f>IF($B4220="","",SUMIFS($E$5:$E4219,$C$5:$C4219,$C4220))</f>
        <v/>
      </c>
      <c r="G4220" s="21" t="str">
        <f>IF($B4220="","",MAX(0,$E4220-MAX(0,SUMIFS(Тех_Движение!$G$2:$G$5111,Тех_Движение!$D$2:$D$5111,$C4220,Тех_Движение!$B$2:$B$5111,"&lt;="&amp;Настройки!$B$5-1)-$F4220)))</f>
        <v/>
      </c>
      <c r="H4220" s="21" t="str">
        <f>IF($B4220="","",IF(AND($D4220&gt;=Настройки!$B$5,$D4220&lt;=Настройки!$B$6),$E4220,0))</f>
        <v/>
      </c>
      <c r="I4220" s="21" t="str">
        <f t="shared" si="195"/>
        <v/>
      </c>
      <c r="J4220" s="21" t="str">
        <f>IF($B4220="","",MAX(0,$E4220-MAX(0,SUMIFS(Тех_Движение!$G$2:$G$5111,Тех_Движение!$D$2:$D$5111,$C4220,Тех_Движение!$B$2:$B$5111,"&lt;="&amp;Настройки!$B$6)-$F4220)))</f>
        <v/>
      </c>
      <c r="K4220" s="21" t="e">
        <f>IF(OR($B4220="",K$3&lt;$D4220+Настройки!$B$7),0,MAX(0,$E4220-MAX(0,SUMIFS(Тех_Движение!$G$2:$G$5111,Тех_Движение!$D$2:$D$5111,$C4220,Тех_Движение!$B$2:$B$5111,"&lt;="&amp;K$3)-$F4220)))</f>
        <v>#VALUE!</v>
      </c>
      <c r="L4220" s="21" t="e">
        <f>IF(OR($B4220="",L$3&lt;$D4220+Настройки!$B$7),0,MAX(0,$E4220-MAX(0,SUMIFS(Тех_Движение!$G$2:$G$5111,Тех_Движение!$D$2:$D$5111,$C4220,Тех_Движение!$B$2:$B$5111,"&lt;="&amp;L$3)-$F4220)))</f>
        <v>#VALUE!</v>
      </c>
      <c r="M4220" s="21" t="e">
        <f>IF(OR($B4220="",M$3&lt;$D4220+Настройки!$B$7),0,MAX(0,$E4220-MAX(0,SUMIFS(Тех_Движение!$G$2:$G$5111,Тех_Движение!$D$2:$D$5111,$C4220,Тех_Движение!$B$2:$B$5111,"&lt;="&amp;M$3)-$F4220)))</f>
        <v>#VALUE!</v>
      </c>
      <c r="N4220" s="21" t="e">
        <f>IF(OR($B4220="",N$3&lt;$D4220+Настройки!$B$7),0,MAX(0,$E4220-MAX(0,SUMIFS(Тех_Движение!$G$2:$G$5111,Тех_Движение!$D$2:$D$5111,$C4220,Тех_Движение!$B$2:$B$5111,"&lt;="&amp;N$3)-$F4220)))</f>
        <v>#VALUE!</v>
      </c>
      <c r="O4220" s="21" t="e">
        <f>IF(OR($B4220="",O$3&lt;$D4220+Настройки!$B$7),0,MAX(0,$E4220-MAX(0,SUMIFS(Тех_Движение!$G$2:$G$5111,Тех_Движение!$D$2:$D$5111,$C4220,Тех_Движение!$B$2:$B$5111,"&lt;="&amp;O$3)-$F4220)))</f>
        <v>#VALUE!</v>
      </c>
      <c r="P4220" s="21" t="e">
        <f>IF(OR($B4220="",P$3&lt;$D4220+Настройки!$B$7),0,MAX(0,$E4220-MAX(0,SUMIFS(Тех_Движение!$G$2:$G$5111,Тех_Движение!$D$2:$D$5111,$C4220,Тех_Движение!$B$2:$B$5111,"&lt;="&amp;P$3)-$F4220)))</f>
        <v>#VALUE!</v>
      </c>
      <c r="Q4220" s="21" t="e">
        <f>IF(OR($B4220="",Q$3&lt;$D4220+Настройки!$B$7),0,MAX(0,$E4220-MAX(0,SUMIFS(Тех_Движение!$G$2:$G$5111,Тех_Движение!$D$2:$D$5111,$C4220,Тех_Движение!$B$2:$B$5111,"&lt;="&amp;Q$3)-$F4220)))</f>
        <v>#VALUE!</v>
      </c>
      <c r="R4220" s="21" t="str">
        <f t="shared" si="196"/>
        <v/>
      </c>
      <c r="S4220" s="23" t="str">
        <f>IF($B4220="","",VLOOKUP($C4220,Настройки!$A$11:$L$17,9,FALSE))</f>
        <v/>
      </c>
      <c r="T4220" s="23" t="str">
        <f t="shared" si="197"/>
        <v/>
      </c>
    </row>
    <row r="4221" spans="1:20" x14ac:dyDescent="0.3">
      <c r="A4221" s="20">
        <f>Тех_Движение!$A$4218</f>
        <v>4217</v>
      </c>
      <c r="B4221" s="20" t="str">
        <f>IF(Тех_Движение!$F$4218&gt;0,Тех_Движение!$I$4218,"")</f>
        <v/>
      </c>
      <c r="C4221" s="20" t="str">
        <f>IF($B4221="","",Тех_Движение!$D$4218)</f>
        <v/>
      </c>
      <c r="D4221" s="9" t="str">
        <f>IF($B4221="","",Тех_Движение!$B$4218)</f>
        <v/>
      </c>
      <c r="E4221" s="21" t="str">
        <f>IF($B4221="","",Тех_Движение!$F$4218)</f>
        <v/>
      </c>
      <c r="F4221" s="21" t="str">
        <f>IF($B4221="","",SUMIFS($E$5:$E4220,$C$5:$C4220,$C4221))</f>
        <v/>
      </c>
      <c r="G4221" s="21" t="str">
        <f>IF($B4221="","",MAX(0,$E4221-MAX(0,SUMIFS(Тех_Движение!$G$2:$G$5111,Тех_Движение!$D$2:$D$5111,$C4221,Тех_Движение!$B$2:$B$5111,"&lt;="&amp;Настройки!$B$5-1)-$F4221)))</f>
        <v/>
      </c>
      <c r="H4221" s="21" t="str">
        <f>IF($B4221="","",IF(AND($D4221&gt;=Настройки!$B$5,$D4221&lt;=Настройки!$B$6),$E4221,0))</f>
        <v/>
      </c>
      <c r="I4221" s="21" t="str">
        <f t="shared" si="195"/>
        <v/>
      </c>
      <c r="J4221" s="21" t="str">
        <f>IF($B4221="","",MAX(0,$E4221-MAX(0,SUMIFS(Тех_Движение!$G$2:$G$5111,Тех_Движение!$D$2:$D$5111,$C4221,Тех_Движение!$B$2:$B$5111,"&lt;="&amp;Настройки!$B$6)-$F4221)))</f>
        <v/>
      </c>
      <c r="K4221" s="21" t="e">
        <f>IF(OR($B4221="",K$3&lt;$D4221+Настройки!$B$7),0,MAX(0,$E4221-MAX(0,SUMIFS(Тех_Движение!$G$2:$G$5111,Тех_Движение!$D$2:$D$5111,$C4221,Тех_Движение!$B$2:$B$5111,"&lt;="&amp;K$3)-$F4221)))</f>
        <v>#VALUE!</v>
      </c>
      <c r="L4221" s="21" t="e">
        <f>IF(OR($B4221="",L$3&lt;$D4221+Настройки!$B$7),0,MAX(0,$E4221-MAX(0,SUMIFS(Тех_Движение!$G$2:$G$5111,Тех_Движение!$D$2:$D$5111,$C4221,Тех_Движение!$B$2:$B$5111,"&lt;="&amp;L$3)-$F4221)))</f>
        <v>#VALUE!</v>
      </c>
      <c r="M4221" s="21" t="e">
        <f>IF(OR($B4221="",M$3&lt;$D4221+Настройки!$B$7),0,MAX(0,$E4221-MAX(0,SUMIFS(Тех_Движение!$G$2:$G$5111,Тех_Движение!$D$2:$D$5111,$C4221,Тех_Движение!$B$2:$B$5111,"&lt;="&amp;M$3)-$F4221)))</f>
        <v>#VALUE!</v>
      </c>
      <c r="N4221" s="21" t="e">
        <f>IF(OR($B4221="",N$3&lt;$D4221+Настройки!$B$7),0,MAX(0,$E4221-MAX(0,SUMIFS(Тех_Движение!$G$2:$G$5111,Тех_Движение!$D$2:$D$5111,$C4221,Тех_Движение!$B$2:$B$5111,"&lt;="&amp;N$3)-$F4221)))</f>
        <v>#VALUE!</v>
      </c>
      <c r="O4221" s="21" t="e">
        <f>IF(OR($B4221="",O$3&lt;$D4221+Настройки!$B$7),0,MAX(0,$E4221-MAX(0,SUMIFS(Тех_Движение!$G$2:$G$5111,Тех_Движение!$D$2:$D$5111,$C4221,Тех_Движение!$B$2:$B$5111,"&lt;="&amp;O$3)-$F4221)))</f>
        <v>#VALUE!</v>
      </c>
      <c r="P4221" s="21" t="e">
        <f>IF(OR($B4221="",P$3&lt;$D4221+Настройки!$B$7),0,MAX(0,$E4221-MAX(0,SUMIFS(Тех_Движение!$G$2:$G$5111,Тех_Движение!$D$2:$D$5111,$C4221,Тех_Движение!$B$2:$B$5111,"&lt;="&amp;P$3)-$F4221)))</f>
        <v>#VALUE!</v>
      </c>
      <c r="Q4221" s="21" t="e">
        <f>IF(OR($B4221="",Q$3&lt;$D4221+Настройки!$B$7),0,MAX(0,$E4221-MAX(0,SUMIFS(Тех_Движение!$G$2:$G$5111,Тех_Движение!$D$2:$D$5111,$C4221,Тех_Движение!$B$2:$B$5111,"&lt;="&amp;Q$3)-$F4221)))</f>
        <v>#VALUE!</v>
      </c>
      <c r="R4221" s="21" t="str">
        <f t="shared" si="196"/>
        <v/>
      </c>
      <c r="S4221" s="23" t="str">
        <f>IF($B4221="","",VLOOKUP($C4221,Настройки!$A$11:$L$17,9,FALSE))</f>
        <v/>
      </c>
      <c r="T4221" s="23" t="str">
        <f t="shared" si="197"/>
        <v/>
      </c>
    </row>
    <row r="4222" spans="1:20" x14ac:dyDescent="0.3">
      <c r="A4222" s="20">
        <f>Тех_Движение!$A$4219</f>
        <v>4218</v>
      </c>
      <c r="B4222" s="20" t="str">
        <f>IF(Тех_Движение!$F$4219&gt;0,Тех_Движение!$I$4219,"")</f>
        <v/>
      </c>
      <c r="C4222" s="20" t="str">
        <f>IF($B4222="","",Тех_Движение!$D$4219)</f>
        <v/>
      </c>
      <c r="D4222" s="9" t="str">
        <f>IF($B4222="","",Тех_Движение!$B$4219)</f>
        <v/>
      </c>
      <c r="E4222" s="21" t="str">
        <f>IF($B4222="","",Тех_Движение!$F$4219)</f>
        <v/>
      </c>
      <c r="F4222" s="21" t="str">
        <f>IF($B4222="","",SUMIFS($E$5:$E4221,$C$5:$C4221,$C4222))</f>
        <v/>
      </c>
      <c r="G4222" s="21" t="str">
        <f>IF($B4222="","",MAX(0,$E4222-MAX(0,SUMIFS(Тех_Движение!$G$2:$G$5111,Тех_Движение!$D$2:$D$5111,$C4222,Тех_Движение!$B$2:$B$5111,"&lt;="&amp;Настройки!$B$5-1)-$F4222)))</f>
        <v/>
      </c>
      <c r="H4222" s="21" t="str">
        <f>IF($B4222="","",IF(AND($D4222&gt;=Настройки!$B$5,$D4222&lt;=Настройки!$B$6),$E4222,0))</f>
        <v/>
      </c>
      <c r="I4222" s="21" t="str">
        <f t="shared" si="195"/>
        <v/>
      </c>
      <c r="J4222" s="21" t="str">
        <f>IF($B4222="","",MAX(0,$E4222-MAX(0,SUMIFS(Тех_Движение!$G$2:$G$5111,Тех_Движение!$D$2:$D$5111,$C4222,Тех_Движение!$B$2:$B$5111,"&lt;="&amp;Настройки!$B$6)-$F4222)))</f>
        <v/>
      </c>
      <c r="K4222" s="21" t="e">
        <f>IF(OR($B4222="",K$3&lt;$D4222+Настройки!$B$7),0,MAX(0,$E4222-MAX(0,SUMIFS(Тех_Движение!$G$2:$G$5111,Тех_Движение!$D$2:$D$5111,$C4222,Тех_Движение!$B$2:$B$5111,"&lt;="&amp;K$3)-$F4222)))</f>
        <v>#VALUE!</v>
      </c>
      <c r="L4222" s="21" t="e">
        <f>IF(OR($B4222="",L$3&lt;$D4222+Настройки!$B$7),0,MAX(0,$E4222-MAX(0,SUMIFS(Тех_Движение!$G$2:$G$5111,Тех_Движение!$D$2:$D$5111,$C4222,Тех_Движение!$B$2:$B$5111,"&lt;="&amp;L$3)-$F4222)))</f>
        <v>#VALUE!</v>
      </c>
      <c r="M4222" s="21" t="e">
        <f>IF(OR($B4222="",M$3&lt;$D4222+Настройки!$B$7),0,MAX(0,$E4222-MAX(0,SUMIFS(Тех_Движение!$G$2:$G$5111,Тех_Движение!$D$2:$D$5111,$C4222,Тех_Движение!$B$2:$B$5111,"&lt;="&amp;M$3)-$F4222)))</f>
        <v>#VALUE!</v>
      </c>
      <c r="N4222" s="21" t="e">
        <f>IF(OR($B4222="",N$3&lt;$D4222+Настройки!$B$7),0,MAX(0,$E4222-MAX(0,SUMIFS(Тех_Движение!$G$2:$G$5111,Тех_Движение!$D$2:$D$5111,$C4222,Тех_Движение!$B$2:$B$5111,"&lt;="&amp;N$3)-$F4222)))</f>
        <v>#VALUE!</v>
      </c>
      <c r="O4222" s="21" t="e">
        <f>IF(OR($B4222="",O$3&lt;$D4222+Настройки!$B$7),0,MAX(0,$E4222-MAX(0,SUMIFS(Тех_Движение!$G$2:$G$5111,Тех_Движение!$D$2:$D$5111,$C4222,Тех_Движение!$B$2:$B$5111,"&lt;="&amp;O$3)-$F4222)))</f>
        <v>#VALUE!</v>
      </c>
      <c r="P4222" s="21" t="e">
        <f>IF(OR($B4222="",P$3&lt;$D4222+Настройки!$B$7),0,MAX(0,$E4222-MAX(0,SUMIFS(Тех_Движение!$G$2:$G$5111,Тех_Движение!$D$2:$D$5111,$C4222,Тех_Движение!$B$2:$B$5111,"&lt;="&amp;P$3)-$F4222)))</f>
        <v>#VALUE!</v>
      </c>
      <c r="Q4222" s="21" t="e">
        <f>IF(OR($B4222="",Q$3&lt;$D4222+Настройки!$B$7),0,MAX(0,$E4222-MAX(0,SUMIFS(Тех_Движение!$G$2:$G$5111,Тех_Движение!$D$2:$D$5111,$C4222,Тех_Движение!$B$2:$B$5111,"&lt;="&amp;Q$3)-$F4222)))</f>
        <v>#VALUE!</v>
      </c>
      <c r="R4222" s="21" t="str">
        <f t="shared" si="196"/>
        <v/>
      </c>
      <c r="S4222" s="23" t="str">
        <f>IF($B4222="","",VLOOKUP($C4222,Настройки!$A$11:$L$17,9,FALSE))</f>
        <v/>
      </c>
      <c r="T4222" s="23" t="str">
        <f t="shared" si="197"/>
        <v/>
      </c>
    </row>
    <row r="4223" spans="1:20" x14ac:dyDescent="0.3">
      <c r="A4223" s="20">
        <f>Тех_Движение!$A$4220</f>
        <v>4219</v>
      </c>
      <c r="B4223" s="20" t="str">
        <f>IF(Тех_Движение!$F$4220&gt;0,Тех_Движение!$I$4220,"")</f>
        <v/>
      </c>
      <c r="C4223" s="20" t="str">
        <f>IF($B4223="","",Тех_Движение!$D$4220)</f>
        <v/>
      </c>
      <c r="D4223" s="9" t="str">
        <f>IF($B4223="","",Тех_Движение!$B$4220)</f>
        <v/>
      </c>
      <c r="E4223" s="21" t="str">
        <f>IF($B4223="","",Тех_Движение!$F$4220)</f>
        <v/>
      </c>
      <c r="F4223" s="21" t="str">
        <f>IF($B4223="","",SUMIFS($E$5:$E4222,$C$5:$C4222,$C4223))</f>
        <v/>
      </c>
      <c r="G4223" s="21" t="str">
        <f>IF($B4223="","",MAX(0,$E4223-MAX(0,SUMIFS(Тех_Движение!$G$2:$G$5111,Тех_Движение!$D$2:$D$5111,$C4223,Тех_Движение!$B$2:$B$5111,"&lt;="&amp;Настройки!$B$5-1)-$F4223)))</f>
        <v/>
      </c>
      <c r="H4223" s="21" t="str">
        <f>IF($B4223="","",IF(AND($D4223&gt;=Настройки!$B$5,$D4223&lt;=Настройки!$B$6),$E4223,0))</f>
        <v/>
      </c>
      <c r="I4223" s="21" t="str">
        <f t="shared" si="195"/>
        <v/>
      </c>
      <c r="J4223" s="21" t="str">
        <f>IF($B4223="","",MAX(0,$E4223-MAX(0,SUMIFS(Тех_Движение!$G$2:$G$5111,Тех_Движение!$D$2:$D$5111,$C4223,Тех_Движение!$B$2:$B$5111,"&lt;="&amp;Настройки!$B$6)-$F4223)))</f>
        <v/>
      </c>
      <c r="K4223" s="21" t="e">
        <f>IF(OR($B4223="",K$3&lt;$D4223+Настройки!$B$7),0,MAX(0,$E4223-MAX(0,SUMIFS(Тех_Движение!$G$2:$G$5111,Тех_Движение!$D$2:$D$5111,$C4223,Тех_Движение!$B$2:$B$5111,"&lt;="&amp;K$3)-$F4223)))</f>
        <v>#VALUE!</v>
      </c>
      <c r="L4223" s="21" t="e">
        <f>IF(OR($B4223="",L$3&lt;$D4223+Настройки!$B$7),0,MAX(0,$E4223-MAX(0,SUMIFS(Тех_Движение!$G$2:$G$5111,Тех_Движение!$D$2:$D$5111,$C4223,Тех_Движение!$B$2:$B$5111,"&lt;="&amp;L$3)-$F4223)))</f>
        <v>#VALUE!</v>
      </c>
      <c r="M4223" s="21" t="e">
        <f>IF(OR($B4223="",M$3&lt;$D4223+Настройки!$B$7),0,MAX(0,$E4223-MAX(0,SUMIFS(Тех_Движение!$G$2:$G$5111,Тех_Движение!$D$2:$D$5111,$C4223,Тех_Движение!$B$2:$B$5111,"&lt;="&amp;M$3)-$F4223)))</f>
        <v>#VALUE!</v>
      </c>
      <c r="N4223" s="21" t="e">
        <f>IF(OR($B4223="",N$3&lt;$D4223+Настройки!$B$7),0,MAX(0,$E4223-MAX(0,SUMIFS(Тех_Движение!$G$2:$G$5111,Тех_Движение!$D$2:$D$5111,$C4223,Тех_Движение!$B$2:$B$5111,"&lt;="&amp;N$3)-$F4223)))</f>
        <v>#VALUE!</v>
      </c>
      <c r="O4223" s="21" t="e">
        <f>IF(OR($B4223="",O$3&lt;$D4223+Настройки!$B$7),0,MAX(0,$E4223-MAX(0,SUMIFS(Тех_Движение!$G$2:$G$5111,Тех_Движение!$D$2:$D$5111,$C4223,Тех_Движение!$B$2:$B$5111,"&lt;="&amp;O$3)-$F4223)))</f>
        <v>#VALUE!</v>
      </c>
      <c r="P4223" s="21" t="e">
        <f>IF(OR($B4223="",P$3&lt;$D4223+Настройки!$B$7),0,MAX(0,$E4223-MAX(0,SUMIFS(Тех_Движение!$G$2:$G$5111,Тех_Движение!$D$2:$D$5111,$C4223,Тех_Движение!$B$2:$B$5111,"&lt;="&amp;P$3)-$F4223)))</f>
        <v>#VALUE!</v>
      </c>
      <c r="Q4223" s="21" t="e">
        <f>IF(OR($B4223="",Q$3&lt;$D4223+Настройки!$B$7),0,MAX(0,$E4223-MAX(0,SUMIFS(Тех_Движение!$G$2:$G$5111,Тех_Движение!$D$2:$D$5111,$C4223,Тех_Движение!$B$2:$B$5111,"&lt;="&amp;Q$3)-$F4223)))</f>
        <v>#VALUE!</v>
      </c>
      <c r="R4223" s="21" t="str">
        <f t="shared" si="196"/>
        <v/>
      </c>
      <c r="S4223" s="23" t="str">
        <f>IF($B4223="","",VLOOKUP($C4223,Настройки!$A$11:$L$17,9,FALSE))</f>
        <v/>
      </c>
      <c r="T4223" s="23" t="str">
        <f t="shared" si="197"/>
        <v/>
      </c>
    </row>
    <row r="4224" spans="1:20" x14ac:dyDescent="0.3">
      <c r="A4224" s="20">
        <f>Тех_Движение!$A$4221</f>
        <v>4220</v>
      </c>
      <c r="B4224" s="20" t="str">
        <f>IF(Тех_Движение!$F$4221&gt;0,Тех_Движение!$I$4221,"")</f>
        <v/>
      </c>
      <c r="C4224" s="20" t="str">
        <f>IF($B4224="","",Тех_Движение!$D$4221)</f>
        <v/>
      </c>
      <c r="D4224" s="9" t="str">
        <f>IF($B4224="","",Тех_Движение!$B$4221)</f>
        <v/>
      </c>
      <c r="E4224" s="21" t="str">
        <f>IF($B4224="","",Тех_Движение!$F$4221)</f>
        <v/>
      </c>
      <c r="F4224" s="21" t="str">
        <f>IF($B4224="","",SUMIFS($E$5:$E4223,$C$5:$C4223,$C4224))</f>
        <v/>
      </c>
      <c r="G4224" s="21" t="str">
        <f>IF($B4224="","",MAX(0,$E4224-MAX(0,SUMIFS(Тех_Движение!$G$2:$G$5111,Тех_Движение!$D$2:$D$5111,$C4224,Тех_Движение!$B$2:$B$5111,"&lt;="&amp;Настройки!$B$5-1)-$F4224)))</f>
        <v/>
      </c>
      <c r="H4224" s="21" t="str">
        <f>IF($B4224="","",IF(AND($D4224&gt;=Настройки!$B$5,$D4224&lt;=Настройки!$B$6),$E4224,0))</f>
        <v/>
      </c>
      <c r="I4224" s="21" t="str">
        <f t="shared" si="195"/>
        <v/>
      </c>
      <c r="J4224" s="21" t="str">
        <f>IF($B4224="","",MAX(0,$E4224-MAX(0,SUMIFS(Тех_Движение!$G$2:$G$5111,Тех_Движение!$D$2:$D$5111,$C4224,Тех_Движение!$B$2:$B$5111,"&lt;="&amp;Настройки!$B$6)-$F4224)))</f>
        <v/>
      </c>
      <c r="K4224" s="21" t="e">
        <f>IF(OR($B4224="",K$3&lt;$D4224+Настройки!$B$7),0,MAX(0,$E4224-MAX(0,SUMIFS(Тех_Движение!$G$2:$G$5111,Тех_Движение!$D$2:$D$5111,$C4224,Тех_Движение!$B$2:$B$5111,"&lt;="&amp;K$3)-$F4224)))</f>
        <v>#VALUE!</v>
      </c>
      <c r="L4224" s="21" t="e">
        <f>IF(OR($B4224="",L$3&lt;$D4224+Настройки!$B$7),0,MAX(0,$E4224-MAX(0,SUMIFS(Тех_Движение!$G$2:$G$5111,Тех_Движение!$D$2:$D$5111,$C4224,Тех_Движение!$B$2:$B$5111,"&lt;="&amp;L$3)-$F4224)))</f>
        <v>#VALUE!</v>
      </c>
      <c r="M4224" s="21" t="e">
        <f>IF(OR($B4224="",M$3&lt;$D4224+Настройки!$B$7),0,MAX(0,$E4224-MAX(0,SUMIFS(Тех_Движение!$G$2:$G$5111,Тех_Движение!$D$2:$D$5111,$C4224,Тех_Движение!$B$2:$B$5111,"&lt;="&amp;M$3)-$F4224)))</f>
        <v>#VALUE!</v>
      </c>
      <c r="N4224" s="21" t="e">
        <f>IF(OR($B4224="",N$3&lt;$D4224+Настройки!$B$7),0,MAX(0,$E4224-MAX(0,SUMIFS(Тех_Движение!$G$2:$G$5111,Тех_Движение!$D$2:$D$5111,$C4224,Тех_Движение!$B$2:$B$5111,"&lt;="&amp;N$3)-$F4224)))</f>
        <v>#VALUE!</v>
      </c>
      <c r="O4224" s="21" t="e">
        <f>IF(OR($B4224="",O$3&lt;$D4224+Настройки!$B$7),0,MAX(0,$E4224-MAX(0,SUMIFS(Тех_Движение!$G$2:$G$5111,Тех_Движение!$D$2:$D$5111,$C4224,Тех_Движение!$B$2:$B$5111,"&lt;="&amp;O$3)-$F4224)))</f>
        <v>#VALUE!</v>
      </c>
      <c r="P4224" s="21" t="e">
        <f>IF(OR($B4224="",P$3&lt;$D4224+Настройки!$B$7),0,MAX(0,$E4224-MAX(0,SUMIFS(Тех_Движение!$G$2:$G$5111,Тех_Движение!$D$2:$D$5111,$C4224,Тех_Движение!$B$2:$B$5111,"&lt;="&amp;P$3)-$F4224)))</f>
        <v>#VALUE!</v>
      </c>
      <c r="Q4224" s="21" t="e">
        <f>IF(OR($B4224="",Q$3&lt;$D4224+Настройки!$B$7),0,MAX(0,$E4224-MAX(0,SUMIFS(Тех_Движение!$G$2:$G$5111,Тех_Движение!$D$2:$D$5111,$C4224,Тех_Движение!$B$2:$B$5111,"&lt;="&amp;Q$3)-$F4224)))</f>
        <v>#VALUE!</v>
      </c>
      <c r="R4224" s="21" t="str">
        <f t="shared" si="196"/>
        <v/>
      </c>
      <c r="S4224" s="23" t="str">
        <f>IF($B4224="","",VLOOKUP($C4224,Настройки!$A$11:$L$17,9,FALSE))</f>
        <v/>
      </c>
      <c r="T4224" s="23" t="str">
        <f t="shared" si="197"/>
        <v/>
      </c>
    </row>
    <row r="4225" spans="1:20" x14ac:dyDescent="0.3">
      <c r="A4225" s="20">
        <f>Тех_Движение!$A$4222</f>
        <v>4221</v>
      </c>
      <c r="B4225" s="20" t="str">
        <f>IF(Тех_Движение!$F$4222&gt;0,Тех_Движение!$I$4222,"")</f>
        <v/>
      </c>
      <c r="C4225" s="20" t="str">
        <f>IF($B4225="","",Тех_Движение!$D$4222)</f>
        <v/>
      </c>
      <c r="D4225" s="9" t="str">
        <f>IF($B4225="","",Тех_Движение!$B$4222)</f>
        <v/>
      </c>
      <c r="E4225" s="21" t="str">
        <f>IF($B4225="","",Тех_Движение!$F$4222)</f>
        <v/>
      </c>
      <c r="F4225" s="21" t="str">
        <f>IF($B4225="","",SUMIFS($E$5:$E4224,$C$5:$C4224,$C4225))</f>
        <v/>
      </c>
      <c r="G4225" s="21" t="str">
        <f>IF($B4225="","",MAX(0,$E4225-MAX(0,SUMIFS(Тех_Движение!$G$2:$G$5111,Тех_Движение!$D$2:$D$5111,$C4225,Тех_Движение!$B$2:$B$5111,"&lt;="&amp;Настройки!$B$5-1)-$F4225)))</f>
        <v/>
      </c>
      <c r="H4225" s="21" t="str">
        <f>IF($B4225="","",IF(AND($D4225&gt;=Настройки!$B$5,$D4225&lt;=Настройки!$B$6),$E4225,0))</f>
        <v/>
      </c>
      <c r="I4225" s="21" t="str">
        <f t="shared" si="195"/>
        <v/>
      </c>
      <c r="J4225" s="21" t="str">
        <f>IF($B4225="","",MAX(0,$E4225-MAX(0,SUMIFS(Тех_Движение!$G$2:$G$5111,Тех_Движение!$D$2:$D$5111,$C4225,Тех_Движение!$B$2:$B$5111,"&lt;="&amp;Настройки!$B$6)-$F4225)))</f>
        <v/>
      </c>
      <c r="K4225" s="21" t="e">
        <f>IF(OR($B4225="",K$3&lt;$D4225+Настройки!$B$7),0,MAX(0,$E4225-MAX(0,SUMIFS(Тех_Движение!$G$2:$G$5111,Тех_Движение!$D$2:$D$5111,$C4225,Тех_Движение!$B$2:$B$5111,"&lt;="&amp;K$3)-$F4225)))</f>
        <v>#VALUE!</v>
      </c>
      <c r="L4225" s="21" t="e">
        <f>IF(OR($B4225="",L$3&lt;$D4225+Настройки!$B$7),0,MAX(0,$E4225-MAX(0,SUMIFS(Тех_Движение!$G$2:$G$5111,Тех_Движение!$D$2:$D$5111,$C4225,Тех_Движение!$B$2:$B$5111,"&lt;="&amp;L$3)-$F4225)))</f>
        <v>#VALUE!</v>
      </c>
      <c r="M4225" s="21" t="e">
        <f>IF(OR($B4225="",M$3&lt;$D4225+Настройки!$B$7),0,MAX(0,$E4225-MAX(0,SUMIFS(Тех_Движение!$G$2:$G$5111,Тех_Движение!$D$2:$D$5111,$C4225,Тех_Движение!$B$2:$B$5111,"&lt;="&amp;M$3)-$F4225)))</f>
        <v>#VALUE!</v>
      </c>
      <c r="N4225" s="21" t="e">
        <f>IF(OR($B4225="",N$3&lt;$D4225+Настройки!$B$7),0,MAX(0,$E4225-MAX(0,SUMIFS(Тех_Движение!$G$2:$G$5111,Тех_Движение!$D$2:$D$5111,$C4225,Тех_Движение!$B$2:$B$5111,"&lt;="&amp;N$3)-$F4225)))</f>
        <v>#VALUE!</v>
      </c>
      <c r="O4225" s="21" t="e">
        <f>IF(OR($B4225="",O$3&lt;$D4225+Настройки!$B$7),0,MAX(0,$E4225-MAX(0,SUMIFS(Тех_Движение!$G$2:$G$5111,Тех_Движение!$D$2:$D$5111,$C4225,Тех_Движение!$B$2:$B$5111,"&lt;="&amp;O$3)-$F4225)))</f>
        <v>#VALUE!</v>
      </c>
      <c r="P4225" s="21" t="e">
        <f>IF(OR($B4225="",P$3&lt;$D4225+Настройки!$B$7),0,MAX(0,$E4225-MAX(0,SUMIFS(Тех_Движение!$G$2:$G$5111,Тех_Движение!$D$2:$D$5111,$C4225,Тех_Движение!$B$2:$B$5111,"&lt;="&amp;P$3)-$F4225)))</f>
        <v>#VALUE!</v>
      </c>
      <c r="Q4225" s="21" t="e">
        <f>IF(OR($B4225="",Q$3&lt;$D4225+Настройки!$B$7),0,MAX(0,$E4225-MAX(0,SUMIFS(Тех_Движение!$G$2:$G$5111,Тех_Движение!$D$2:$D$5111,$C4225,Тех_Движение!$B$2:$B$5111,"&lt;="&amp;Q$3)-$F4225)))</f>
        <v>#VALUE!</v>
      </c>
      <c r="R4225" s="21" t="str">
        <f t="shared" si="196"/>
        <v/>
      </c>
      <c r="S4225" s="23" t="str">
        <f>IF($B4225="","",VLOOKUP($C4225,Настройки!$A$11:$L$17,9,FALSE))</f>
        <v/>
      </c>
      <c r="T4225" s="23" t="str">
        <f t="shared" si="197"/>
        <v/>
      </c>
    </row>
    <row r="4226" spans="1:20" x14ac:dyDescent="0.3">
      <c r="A4226" s="20">
        <f>Тех_Движение!$A$4223</f>
        <v>4222</v>
      </c>
      <c r="B4226" s="20" t="str">
        <f>IF(Тех_Движение!$F$4223&gt;0,Тех_Движение!$I$4223,"")</f>
        <v/>
      </c>
      <c r="C4226" s="20" t="str">
        <f>IF($B4226="","",Тех_Движение!$D$4223)</f>
        <v/>
      </c>
      <c r="D4226" s="9" t="str">
        <f>IF($B4226="","",Тех_Движение!$B$4223)</f>
        <v/>
      </c>
      <c r="E4226" s="21" t="str">
        <f>IF($B4226="","",Тех_Движение!$F$4223)</f>
        <v/>
      </c>
      <c r="F4226" s="21" t="str">
        <f>IF($B4226="","",SUMIFS($E$5:$E4225,$C$5:$C4225,$C4226))</f>
        <v/>
      </c>
      <c r="G4226" s="21" t="str">
        <f>IF($B4226="","",MAX(0,$E4226-MAX(0,SUMIFS(Тех_Движение!$G$2:$G$5111,Тех_Движение!$D$2:$D$5111,$C4226,Тех_Движение!$B$2:$B$5111,"&lt;="&amp;Настройки!$B$5-1)-$F4226)))</f>
        <v/>
      </c>
      <c r="H4226" s="21" t="str">
        <f>IF($B4226="","",IF(AND($D4226&gt;=Настройки!$B$5,$D4226&lt;=Настройки!$B$6),$E4226,0))</f>
        <v/>
      </c>
      <c r="I4226" s="21" t="str">
        <f t="shared" si="195"/>
        <v/>
      </c>
      <c r="J4226" s="21" t="str">
        <f>IF($B4226="","",MAX(0,$E4226-MAX(0,SUMIFS(Тех_Движение!$G$2:$G$5111,Тех_Движение!$D$2:$D$5111,$C4226,Тех_Движение!$B$2:$B$5111,"&lt;="&amp;Настройки!$B$6)-$F4226)))</f>
        <v/>
      </c>
      <c r="K4226" s="21" t="e">
        <f>IF(OR($B4226="",K$3&lt;$D4226+Настройки!$B$7),0,MAX(0,$E4226-MAX(0,SUMIFS(Тех_Движение!$G$2:$G$5111,Тех_Движение!$D$2:$D$5111,$C4226,Тех_Движение!$B$2:$B$5111,"&lt;="&amp;K$3)-$F4226)))</f>
        <v>#VALUE!</v>
      </c>
      <c r="L4226" s="21" t="e">
        <f>IF(OR($B4226="",L$3&lt;$D4226+Настройки!$B$7),0,MAX(0,$E4226-MAX(0,SUMIFS(Тех_Движение!$G$2:$G$5111,Тех_Движение!$D$2:$D$5111,$C4226,Тех_Движение!$B$2:$B$5111,"&lt;="&amp;L$3)-$F4226)))</f>
        <v>#VALUE!</v>
      </c>
      <c r="M4226" s="21" t="e">
        <f>IF(OR($B4226="",M$3&lt;$D4226+Настройки!$B$7),0,MAX(0,$E4226-MAX(0,SUMIFS(Тех_Движение!$G$2:$G$5111,Тех_Движение!$D$2:$D$5111,$C4226,Тех_Движение!$B$2:$B$5111,"&lt;="&amp;M$3)-$F4226)))</f>
        <v>#VALUE!</v>
      </c>
      <c r="N4226" s="21" t="e">
        <f>IF(OR($B4226="",N$3&lt;$D4226+Настройки!$B$7),0,MAX(0,$E4226-MAX(0,SUMIFS(Тех_Движение!$G$2:$G$5111,Тех_Движение!$D$2:$D$5111,$C4226,Тех_Движение!$B$2:$B$5111,"&lt;="&amp;N$3)-$F4226)))</f>
        <v>#VALUE!</v>
      </c>
      <c r="O4226" s="21" t="e">
        <f>IF(OR($B4226="",O$3&lt;$D4226+Настройки!$B$7),0,MAX(0,$E4226-MAX(0,SUMIFS(Тех_Движение!$G$2:$G$5111,Тех_Движение!$D$2:$D$5111,$C4226,Тех_Движение!$B$2:$B$5111,"&lt;="&amp;O$3)-$F4226)))</f>
        <v>#VALUE!</v>
      </c>
      <c r="P4226" s="21" t="e">
        <f>IF(OR($B4226="",P$3&lt;$D4226+Настройки!$B$7),0,MAX(0,$E4226-MAX(0,SUMIFS(Тех_Движение!$G$2:$G$5111,Тех_Движение!$D$2:$D$5111,$C4226,Тех_Движение!$B$2:$B$5111,"&lt;="&amp;P$3)-$F4226)))</f>
        <v>#VALUE!</v>
      </c>
      <c r="Q4226" s="21" t="e">
        <f>IF(OR($B4226="",Q$3&lt;$D4226+Настройки!$B$7),0,MAX(0,$E4226-MAX(0,SUMIFS(Тех_Движение!$G$2:$G$5111,Тех_Движение!$D$2:$D$5111,$C4226,Тех_Движение!$B$2:$B$5111,"&lt;="&amp;Q$3)-$F4226)))</f>
        <v>#VALUE!</v>
      </c>
      <c r="R4226" s="21" t="str">
        <f t="shared" si="196"/>
        <v/>
      </c>
      <c r="S4226" s="23" t="str">
        <f>IF($B4226="","",VLOOKUP($C4226,Настройки!$A$11:$L$17,9,FALSE))</f>
        <v/>
      </c>
      <c r="T4226" s="23" t="str">
        <f t="shared" si="197"/>
        <v/>
      </c>
    </row>
    <row r="4227" spans="1:20" x14ac:dyDescent="0.3">
      <c r="A4227" s="20">
        <f>Тех_Движение!$A$4224</f>
        <v>4223</v>
      </c>
      <c r="B4227" s="20" t="str">
        <f>IF(Тех_Движение!$F$4224&gt;0,Тех_Движение!$I$4224,"")</f>
        <v/>
      </c>
      <c r="C4227" s="20" t="str">
        <f>IF($B4227="","",Тех_Движение!$D$4224)</f>
        <v/>
      </c>
      <c r="D4227" s="9" t="str">
        <f>IF($B4227="","",Тех_Движение!$B$4224)</f>
        <v/>
      </c>
      <c r="E4227" s="21" t="str">
        <f>IF($B4227="","",Тех_Движение!$F$4224)</f>
        <v/>
      </c>
      <c r="F4227" s="21" t="str">
        <f>IF($B4227="","",SUMIFS($E$5:$E4226,$C$5:$C4226,$C4227))</f>
        <v/>
      </c>
      <c r="G4227" s="21" t="str">
        <f>IF($B4227="","",MAX(0,$E4227-MAX(0,SUMIFS(Тех_Движение!$G$2:$G$5111,Тех_Движение!$D$2:$D$5111,$C4227,Тех_Движение!$B$2:$B$5111,"&lt;="&amp;Настройки!$B$5-1)-$F4227)))</f>
        <v/>
      </c>
      <c r="H4227" s="21" t="str">
        <f>IF($B4227="","",IF(AND($D4227&gt;=Настройки!$B$5,$D4227&lt;=Настройки!$B$6),$E4227,0))</f>
        <v/>
      </c>
      <c r="I4227" s="21" t="str">
        <f t="shared" si="195"/>
        <v/>
      </c>
      <c r="J4227" s="21" t="str">
        <f>IF($B4227="","",MAX(0,$E4227-MAX(0,SUMIFS(Тех_Движение!$G$2:$G$5111,Тех_Движение!$D$2:$D$5111,$C4227,Тех_Движение!$B$2:$B$5111,"&lt;="&amp;Настройки!$B$6)-$F4227)))</f>
        <v/>
      </c>
      <c r="K4227" s="21" t="e">
        <f>IF(OR($B4227="",K$3&lt;$D4227+Настройки!$B$7),0,MAX(0,$E4227-MAX(0,SUMIFS(Тех_Движение!$G$2:$G$5111,Тех_Движение!$D$2:$D$5111,$C4227,Тех_Движение!$B$2:$B$5111,"&lt;="&amp;K$3)-$F4227)))</f>
        <v>#VALUE!</v>
      </c>
      <c r="L4227" s="21" t="e">
        <f>IF(OR($B4227="",L$3&lt;$D4227+Настройки!$B$7),0,MAX(0,$E4227-MAX(0,SUMIFS(Тех_Движение!$G$2:$G$5111,Тех_Движение!$D$2:$D$5111,$C4227,Тех_Движение!$B$2:$B$5111,"&lt;="&amp;L$3)-$F4227)))</f>
        <v>#VALUE!</v>
      </c>
      <c r="M4227" s="21" t="e">
        <f>IF(OR($B4227="",M$3&lt;$D4227+Настройки!$B$7),0,MAX(0,$E4227-MAX(0,SUMIFS(Тех_Движение!$G$2:$G$5111,Тех_Движение!$D$2:$D$5111,$C4227,Тех_Движение!$B$2:$B$5111,"&lt;="&amp;M$3)-$F4227)))</f>
        <v>#VALUE!</v>
      </c>
      <c r="N4227" s="21" t="e">
        <f>IF(OR($B4227="",N$3&lt;$D4227+Настройки!$B$7),0,MAX(0,$E4227-MAX(0,SUMIFS(Тех_Движение!$G$2:$G$5111,Тех_Движение!$D$2:$D$5111,$C4227,Тех_Движение!$B$2:$B$5111,"&lt;="&amp;N$3)-$F4227)))</f>
        <v>#VALUE!</v>
      </c>
      <c r="O4227" s="21" t="e">
        <f>IF(OR($B4227="",O$3&lt;$D4227+Настройки!$B$7),0,MAX(0,$E4227-MAX(0,SUMIFS(Тех_Движение!$G$2:$G$5111,Тех_Движение!$D$2:$D$5111,$C4227,Тех_Движение!$B$2:$B$5111,"&lt;="&amp;O$3)-$F4227)))</f>
        <v>#VALUE!</v>
      </c>
      <c r="P4227" s="21" t="e">
        <f>IF(OR($B4227="",P$3&lt;$D4227+Настройки!$B$7),0,MAX(0,$E4227-MAX(0,SUMIFS(Тех_Движение!$G$2:$G$5111,Тех_Движение!$D$2:$D$5111,$C4227,Тех_Движение!$B$2:$B$5111,"&lt;="&amp;P$3)-$F4227)))</f>
        <v>#VALUE!</v>
      </c>
      <c r="Q4227" s="21" t="e">
        <f>IF(OR($B4227="",Q$3&lt;$D4227+Настройки!$B$7),0,MAX(0,$E4227-MAX(0,SUMIFS(Тех_Движение!$G$2:$G$5111,Тех_Движение!$D$2:$D$5111,$C4227,Тех_Движение!$B$2:$B$5111,"&lt;="&amp;Q$3)-$F4227)))</f>
        <v>#VALUE!</v>
      </c>
      <c r="R4227" s="21" t="str">
        <f t="shared" si="196"/>
        <v/>
      </c>
      <c r="S4227" s="23" t="str">
        <f>IF($B4227="","",VLOOKUP($C4227,Настройки!$A$11:$L$17,9,FALSE))</f>
        <v/>
      </c>
      <c r="T4227" s="23" t="str">
        <f t="shared" si="197"/>
        <v/>
      </c>
    </row>
    <row r="4228" spans="1:20" x14ac:dyDescent="0.3">
      <c r="A4228" s="20">
        <f>Тех_Движение!$A$4225</f>
        <v>4224</v>
      </c>
      <c r="B4228" s="20" t="str">
        <f>IF(Тех_Движение!$F$4225&gt;0,Тех_Движение!$I$4225,"")</f>
        <v/>
      </c>
      <c r="C4228" s="20" t="str">
        <f>IF($B4228="","",Тех_Движение!$D$4225)</f>
        <v/>
      </c>
      <c r="D4228" s="9" t="str">
        <f>IF($B4228="","",Тех_Движение!$B$4225)</f>
        <v/>
      </c>
      <c r="E4228" s="21" t="str">
        <f>IF($B4228="","",Тех_Движение!$F$4225)</f>
        <v/>
      </c>
      <c r="F4228" s="21" t="str">
        <f>IF($B4228="","",SUMIFS($E$5:$E4227,$C$5:$C4227,$C4228))</f>
        <v/>
      </c>
      <c r="G4228" s="21" t="str">
        <f>IF($B4228="","",MAX(0,$E4228-MAX(0,SUMIFS(Тех_Движение!$G$2:$G$5111,Тех_Движение!$D$2:$D$5111,$C4228,Тех_Движение!$B$2:$B$5111,"&lt;="&amp;Настройки!$B$5-1)-$F4228)))</f>
        <v/>
      </c>
      <c r="H4228" s="21" t="str">
        <f>IF($B4228="","",IF(AND($D4228&gt;=Настройки!$B$5,$D4228&lt;=Настройки!$B$6),$E4228,0))</f>
        <v/>
      </c>
      <c r="I4228" s="21" t="str">
        <f t="shared" si="195"/>
        <v/>
      </c>
      <c r="J4228" s="21" t="str">
        <f>IF($B4228="","",MAX(0,$E4228-MAX(0,SUMIFS(Тех_Движение!$G$2:$G$5111,Тех_Движение!$D$2:$D$5111,$C4228,Тех_Движение!$B$2:$B$5111,"&lt;="&amp;Настройки!$B$6)-$F4228)))</f>
        <v/>
      </c>
      <c r="K4228" s="21" t="e">
        <f>IF(OR($B4228="",K$3&lt;$D4228+Настройки!$B$7),0,MAX(0,$E4228-MAX(0,SUMIFS(Тех_Движение!$G$2:$G$5111,Тех_Движение!$D$2:$D$5111,$C4228,Тех_Движение!$B$2:$B$5111,"&lt;="&amp;K$3)-$F4228)))</f>
        <v>#VALUE!</v>
      </c>
      <c r="L4228" s="21" t="e">
        <f>IF(OR($B4228="",L$3&lt;$D4228+Настройки!$B$7),0,MAX(0,$E4228-MAX(0,SUMIFS(Тех_Движение!$G$2:$G$5111,Тех_Движение!$D$2:$D$5111,$C4228,Тех_Движение!$B$2:$B$5111,"&lt;="&amp;L$3)-$F4228)))</f>
        <v>#VALUE!</v>
      </c>
      <c r="M4228" s="21" t="e">
        <f>IF(OR($B4228="",M$3&lt;$D4228+Настройки!$B$7),0,MAX(0,$E4228-MAX(0,SUMIFS(Тех_Движение!$G$2:$G$5111,Тех_Движение!$D$2:$D$5111,$C4228,Тех_Движение!$B$2:$B$5111,"&lt;="&amp;M$3)-$F4228)))</f>
        <v>#VALUE!</v>
      </c>
      <c r="N4228" s="21" t="e">
        <f>IF(OR($B4228="",N$3&lt;$D4228+Настройки!$B$7),0,MAX(0,$E4228-MAX(0,SUMIFS(Тех_Движение!$G$2:$G$5111,Тех_Движение!$D$2:$D$5111,$C4228,Тех_Движение!$B$2:$B$5111,"&lt;="&amp;N$3)-$F4228)))</f>
        <v>#VALUE!</v>
      </c>
      <c r="O4228" s="21" t="e">
        <f>IF(OR($B4228="",O$3&lt;$D4228+Настройки!$B$7),0,MAX(0,$E4228-MAX(0,SUMIFS(Тех_Движение!$G$2:$G$5111,Тех_Движение!$D$2:$D$5111,$C4228,Тех_Движение!$B$2:$B$5111,"&lt;="&amp;O$3)-$F4228)))</f>
        <v>#VALUE!</v>
      </c>
      <c r="P4228" s="21" t="e">
        <f>IF(OR($B4228="",P$3&lt;$D4228+Настройки!$B$7),0,MAX(0,$E4228-MAX(0,SUMIFS(Тех_Движение!$G$2:$G$5111,Тех_Движение!$D$2:$D$5111,$C4228,Тех_Движение!$B$2:$B$5111,"&lt;="&amp;P$3)-$F4228)))</f>
        <v>#VALUE!</v>
      </c>
      <c r="Q4228" s="21" t="e">
        <f>IF(OR($B4228="",Q$3&lt;$D4228+Настройки!$B$7),0,MAX(0,$E4228-MAX(0,SUMIFS(Тех_Движение!$G$2:$G$5111,Тех_Движение!$D$2:$D$5111,$C4228,Тех_Движение!$B$2:$B$5111,"&lt;="&amp;Q$3)-$F4228)))</f>
        <v>#VALUE!</v>
      </c>
      <c r="R4228" s="21" t="str">
        <f t="shared" si="196"/>
        <v/>
      </c>
      <c r="S4228" s="23" t="str">
        <f>IF($B4228="","",VLOOKUP($C4228,Настройки!$A$11:$L$17,9,FALSE))</f>
        <v/>
      </c>
      <c r="T4228" s="23" t="str">
        <f t="shared" si="197"/>
        <v/>
      </c>
    </row>
    <row r="4229" spans="1:20" x14ac:dyDescent="0.3">
      <c r="A4229" s="20">
        <f>Тех_Движение!$A$4226</f>
        <v>4225</v>
      </c>
      <c r="B4229" s="20" t="str">
        <f>IF(Тех_Движение!$F$4226&gt;0,Тех_Движение!$I$4226,"")</f>
        <v/>
      </c>
      <c r="C4229" s="20" t="str">
        <f>IF($B4229="","",Тех_Движение!$D$4226)</f>
        <v/>
      </c>
      <c r="D4229" s="9" t="str">
        <f>IF($B4229="","",Тех_Движение!$B$4226)</f>
        <v/>
      </c>
      <c r="E4229" s="21" t="str">
        <f>IF($B4229="","",Тех_Движение!$F$4226)</f>
        <v/>
      </c>
      <c r="F4229" s="21" t="str">
        <f>IF($B4229="","",SUMIFS($E$5:$E4228,$C$5:$C4228,$C4229))</f>
        <v/>
      </c>
      <c r="G4229" s="21" t="str">
        <f>IF($B4229="","",MAX(0,$E4229-MAX(0,SUMIFS(Тех_Движение!$G$2:$G$5111,Тех_Движение!$D$2:$D$5111,$C4229,Тех_Движение!$B$2:$B$5111,"&lt;="&amp;Настройки!$B$5-1)-$F4229)))</f>
        <v/>
      </c>
      <c r="H4229" s="21" t="str">
        <f>IF($B4229="","",IF(AND($D4229&gt;=Настройки!$B$5,$D4229&lt;=Настройки!$B$6),$E4229,0))</f>
        <v/>
      </c>
      <c r="I4229" s="21" t="str">
        <f t="shared" ref="I4229:I4292" si="198">IF($B4229="","",$G4229+$H4229-$J4229)</f>
        <v/>
      </c>
      <c r="J4229" s="21" t="str">
        <f>IF($B4229="","",MAX(0,$E4229-MAX(0,SUMIFS(Тех_Движение!$G$2:$G$5111,Тех_Движение!$D$2:$D$5111,$C4229,Тех_Движение!$B$2:$B$5111,"&lt;="&amp;Настройки!$B$6)-$F4229)))</f>
        <v/>
      </c>
      <c r="K4229" s="21" t="e">
        <f>IF(OR($B4229="",K$3&lt;$D4229+Настройки!$B$7),0,MAX(0,$E4229-MAX(0,SUMIFS(Тех_Движение!$G$2:$G$5111,Тех_Движение!$D$2:$D$5111,$C4229,Тех_Движение!$B$2:$B$5111,"&lt;="&amp;K$3)-$F4229)))</f>
        <v>#VALUE!</v>
      </c>
      <c r="L4229" s="21" t="e">
        <f>IF(OR($B4229="",L$3&lt;$D4229+Настройки!$B$7),0,MAX(0,$E4229-MAX(0,SUMIFS(Тех_Движение!$G$2:$G$5111,Тех_Движение!$D$2:$D$5111,$C4229,Тех_Движение!$B$2:$B$5111,"&lt;="&amp;L$3)-$F4229)))</f>
        <v>#VALUE!</v>
      </c>
      <c r="M4229" s="21" t="e">
        <f>IF(OR($B4229="",M$3&lt;$D4229+Настройки!$B$7),0,MAX(0,$E4229-MAX(0,SUMIFS(Тех_Движение!$G$2:$G$5111,Тех_Движение!$D$2:$D$5111,$C4229,Тех_Движение!$B$2:$B$5111,"&lt;="&amp;M$3)-$F4229)))</f>
        <v>#VALUE!</v>
      </c>
      <c r="N4229" s="21" t="e">
        <f>IF(OR($B4229="",N$3&lt;$D4229+Настройки!$B$7),0,MAX(0,$E4229-MAX(0,SUMIFS(Тех_Движение!$G$2:$G$5111,Тех_Движение!$D$2:$D$5111,$C4229,Тех_Движение!$B$2:$B$5111,"&lt;="&amp;N$3)-$F4229)))</f>
        <v>#VALUE!</v>
      </c>
      <c r="O4229" s="21" t="e">
        <f>IF(OR($B4229="",O$3&lt;$D4229+Настройки!$B$7),0,MAX(0,$E4229-MAX(0,SUMIFS(Тех_Движение!$G$2:$G$5111,Тех_Движение!$D$2:$D$5111,$C4229,Тех_Движение!$B$2:$B$5111,"&lt;="&amp;O$3)-$F4229)))</f>
        <v>#VALUE!</v>
      </c>
      <c r="P4229" s="21" t="e">
        <f>IF(OR($B4229="",P$3&lt;$D4229+Настройки!$B$7),0,MAX(0,$E4229-MAX(0,SUMIFS(Тех_Движение!$G$2:$G$5111,Тех_Движение!$D$2:$D$5111,$C4229,Тех_Движение!$B$2:$B$5111,"&lt;="&amp;P$3)-$F4229)))</f>
        <v>#VALUE!</v>
      </c>
      <c r="Q4229" s="21" t="e">
        <f>IF(OR($B4229="",Q$3&lt;$D4229+Настройки!$B$7),0,MAX(0,$E4229-MAX(0,SUMIFS(Тех_Движение!$G$2:$G$5111,Тех_Движение!$D$2:$D$5111,$C4229,Тех_Движение!$B$2:$B$5111,"&lt;="&amp;Q$3)-$F4229)))</f>
        <v>#VALUE!</v>
      </c>
      <c r="R4229" s="21" t="str">
        <f t="shared" ref="R4229:R4292" si="199">IF($B4229="","",SUM($K4229:$Q4229))</f>
        <v/>
      </c>
      <c r="S4229" s="23" t="str">
        <f>IF($B4229="","",VLOOKUP($C4229,Настройки!$A$11:$L$17,9,FALSE))</f>
        <v/>
      </c>
      <c r="T4229" s="23" t="str">
        <f t="shared" ref="T4229:T4292" si="200">IF($B4229="","",$R4229*$S4229)</f>
        <v/>
      </c>
    </row>
    <row r="4230" spans="1:20" x14ac:dyDescent="0.3">
      <c r="A4230" s="20">
        <f>Тех_Движение!$A$4227</f>
        <v>4226</v>
      </c>
      <c r="B4230" s="20" t="str">
        <f>IF(Тех_Движение!$F$4227&gt;0,Тех_Движение!$I$4227,"")</f>
        <v/>
      </c>
      <c r="C4230" s="20" t="str">
        <f>IF($B4230="","",Тех_Движение!$D$4227)</f>
        <v/>
      </c>
      <c r="D4230" s="9" t="str">
        <f>IF($B4230="","",Тех_Движение!$B$4227)</f>
        <v/>
      </c>
      <c r="E4230" s="21" t="str">
        <f>IF($B4230="","",Тех_Движение!$F$4227)</f>
        <v/>
      </c>
      <c r="F4230" s="21" t="str">
        <f>IF($B4230="","",SUMIFS($E$5:$E4229,$C$5:$C4229,$C4230))</f>
        <v/>
      </c>
      <c r="G4230" s="21" t="str">
        <f>IF($B4230="","",MAX(0,$E4230-MAX(0,SUMIFS(Тех_Движение!$G$2:$G$5111,Тех_Движение!$D$2:$D$5111,$C4230,Тех_Движение!$B$2:$B$5111,"&lt;="&amp;Настройки!$B$5-1)-$F4230)))</f>
        <v/>
      </c>
      <c r="H4230" s="21" t="str">
        <f>IF($B4230="","",IF(AND($D4230&gt;=Настройки!$B$5,$D4230&lt;=Настройки!$B$6),$E4230,0))</f>
        <v/>
      </c>
      <c r="I4230" s="21" t="str">
        <f t="shared" si="198"/>
        <v/>
      </c>
      <c r="J4230" s="21" t="str">
        <f>IF($B4230="","",MAX(0,$E4230-MAX(0,SUMIFS(Тех_Движение!$G$2:$G$5111,Тех_Движение!$D$2:$D$5111,$C4230,Тех_Движение!$B$2:$B$5111,"&lt;="&amp;Настройки!$B$6)-$F4230)))</f>
        <v/>
      </c>
      <c r="K4230" s="21" t="e">
        <f>IF(OR($B4230="",K$3&lt;$D4230+Настройки!$B$7),0,MAX(0,$E4230-MAX(0,SUMIFS(Тех_Движение!$G$2:$G$5111,Тех_Движение!$D$2:$D$5111,$C4230,Тех_Движение!$B$2:$B$5111,"&lt;="&amp;K$3)-$F4230)))</f>
        <v>#VALUE!</v>
      </c>
      <c r="L4230" s="21" t="e">
        <f>IF(OR($B4230="",L$3&lt;$D4230+Настройки!$B$7),0,MAX(0,$E4230-MAX(0,SUMIFS(Тех_Движение!$G$2:$G$5111,Тех_Движение!$D$2:$D$5111,$C4230,Тех_Движение!$B$2:$B$5111,"&lt;="&amp;L$3)-$F4230)))</f>
        <v>#VALUE!</v>
      </c>
      <c r="M4230" s="21" t="e">
        <f>IF(OR($B4230="",M$3&lt;$D4230+Настройки!$B$7),0,MAX(0,$E4230-MAX(0,SUMIFS(Тех_Движение!$G$2:$G$5111,Тех_Движение!$D$2:$D$5111,$C4230,Тех_Движение!$B$2:$B$5111,"&lt;="&amp;M$3)-$F4230)))</f>
        <v>#VALUE!</v>
      </c>
      <c r="N4230" s="21" t="e">
        <f>IF(OR($B4230="",N$3&lt;$D4230+Настройки!$B$7),0,MAX(0,$E4230-MAX(0,SUMIFS(Тех_Движение!$G$2:$G$5111,Тех_Движение!$D$2:$D$5111,$C4230,Тех_Движение!$B$2:$B$5111,"&lt;="&amp;N$3)-$F4230)))</f>
        <v>#VALUE!</v>
      </c>
      <c r="O4230" s="21" t="e">
        <f>IF(OR($B4230="",O$3&lt;$D4230+Настройки!$B$7),0,MAX(0,$E4230-MAX(0,SUMIFS(Тех_Движение!$G$2:$G$5111,Тех_Движение!$D$2:$D$5111,$C4230,Тех_Движение!$B$2:$B$5111,"&lt;="&amp;O$3)-$F4230)))</f>
        <v>#VALUE!</v>
      </c>
      <c r="P4230" s="21" t="e">
        <f>IF(OR($B4230="",P$3&lt;$D4230+Настройки!$B$7),0,MAX(0,$E4230-MAX(0,SUMIFS(Тех_Движение!$G$2:$G$5111,Тех_Движение!$D$2:$D$5111,$C4230,Тех_Движение!$B$2:$B$5111,"&lt;="&amp;P$3)-$F4230)))</f>
        <v>#VALUE!</v>
      </c>
      <c r="Q4230" s="21" t="e">
        <f>IF(OR($B4230="",Q$3&lt;$D4230+Настройки!$B$7),0,MAX(0,$E4230-MAX(0,SUMIFS(Тех_Движение!$G$2:$G$5111,Тех_Движение!$D$2:$D$5111,$C4230,Тех_Движение!$B$2:$B$5111,"&lt;="&amp;Q$3)-$F4230)))</f>
        <v>#VALUE!</v>
      </c>
      <c r="R4230" s="21" t="str">
        <f t="shared" si="199"/>
        <v/>
      </c>
      <c r="S4230" s="23" t="str">
        <f>IF($B4230="","",VLOOKUP($C4230,Настройки!$A$11:$L$17,9,FALSE))</f>
        <v/>
      </c>
      <c r="T4230" s="23" t="str">
        <f t="shared" si="200"/>
        <v/>
      </c>
    </row>
    <row r="4231" spans="1:20" x14ac:dyDescent="0.3">
      <c r="A4231" s="20">
        <f>Тех_Движение!$A$4228</f>
        <v>4227</v>
      </c>
      <c r="B4231" s="20" t="str">
        <f>IF(Тех_Движение!$F$4228&gt;0,Тех_Движение!$I$4228,"")</f>
        <v/>
      </c>
      <c r="C4231" s="20" t="str">
        <f>IF($B4231="","",Тех_Движение!$D$4228)</f>
        <v/>
      </c>
      <c r="D4231" s="9" t="str">
        <f>IF($B4231="","",Тех_Движение!$B$4228)</f>
        <v/>
      </c>
      <c r="E4231" s="21" t="str">
        <f>IF($B4231="","",Тех_Движение!$F$4228)</f>
        <v/>
      </c>
      <c r="F4231" s="21" t="str">
        <f>IF($B4231="","",SUMIFS($E$5:$E4230,$C$5:$C4230,$C4231))</f>
        <v/>
      </c>
      <c r="G4231" s="21" t="str">
        <f>IF($B4231="","",MAX(0,$E4231-MAX(0,SUMIFS(Тех_Движение!$G$2:$G$5111,Тех_Движение!$D$2:$D$5111,$C4231,Тех_Движение!$B$2:$B$5111,"&lt;="&amp;Настройки!$B$5-1)-$F4231)))</f>
        <v/>
      </c>
      <c r="H4231" s="21" t="str">
        <f>IF($B4231="","",IF(AND($D4231&gt;=Настройки!$B$5,$D4231&lt;=Настройки!$B$6),$E4231,0))</f>
        <v/>
      </c>
      <c r="I4231" s="21" t="str">
        <f t="shared" si="198"/>
        <v/>
      </c>
      <c r="J4231" s="21" t="str">
        <f>IF($B4231="","",MAX(0,$E4231-MAX(0,SUMIFS(Тех_Движение!$G$2:$G$5111,Тех_Движение!$D$2:$D$5111,$C4231,Тех_Движение!$B$2:$B$5111,"&lt;="&amp;Настройки!$B$6)-$F4231)))</f>
        <v/>
      </c>
      <c r="K4231" s="21" t="e">
        <f>IF(OR($B4231="",K$3&lt;$D4231+Настройки!$B$7),0,MAX(0,$E4231-MAX(0,SUMIFS(Тех_Движение!$G$2:$G$5111,Тех_Движение!$D$2:$D$5111,$C4231,Тех_Движение!$B$2:$B$5111,"&lt;="&amp;K$3)-$F4231)))</f>
        <v>#VALUE!</v>
      </c>
      <c r="L4231" s="21" t="e">
        <f>IF(OR($B4231="",L$3&lt;$D4231+Настройки!$B$7),0,MAX(0,$E4231-MAX(0,SUMIFS(Тех_Движение!$G$2:$G$5111,Тех_Движение!$D$2:$D$5111,$C4231,Тех_Движение!$B$2:$B$5111,"&lt;="&amp;L$3)-$F4231)))</f>
        <v>#VALUE!</v>
      </c>
      <c r="M4231" s="21" t="e">
        <f>IF(OR($B4231="",M$3&lt;$D4231+Настройки!$B$7),0,MAX(0,$E4231-MAX(0,SUMIFS(Тех_Движение!$G$2:$G$5111,Тех_Движение!$D$2:$D$5111,$C4231,Тех_Движение!$B$2:$B$5111,"&lt;="&amp;M$3)-$F4231)))</f>
        <v>#VALUE!</v>
      </c>
      <c r="N4231" s="21" t="e">
        <f>IF(OR($B4231="",N$3&lt;$D4231+Настройки!$B$7),0,MAX(0,$E4231-MAX(0,SUMIFS(Тех_Движение!$G$2:$G$5111,Тех_Движение!$D$2:$D$5111,$C4231,Тех_Движение!$B$2:$B$5111,"&lt;="&amp;N$3)-$F4231)))</f>
        <v>#VALUE!</v>
      </c>
      <c r="O4231" s="21" t="e">
        <f>IF(OR($B4231="",O$3&lt;$D4231+Настройки!$B$7),0,MAX(0,$E4231-MAX(0,SUMIFS(Тех_Движение!$G$2:$G$5111,Тех_Движение!$D$2:$D$5111,$C4231,Тех_Движение!$B$2:$B$5111,"&lt;="&amp;O$3)-$F4231)))</f>
        <v>#VALUE!</v>
      </c>
      <c r="P4231" s="21" t="e">
        <f>IF(OR($B4231="",P$3&lt;$D4231+Настройки!$B$7),0,MAX(0,$E4231-MAX(0,SUMIFS(Тех_Движение!$G$2:$G$5111,Тех_Движение!$D$2:$D$5111,$C4231,Тех_Движение!$B$2:$B$5111,"&lt;="&amp;P$3)-$F4231)))</f>
        <v>#VALUE!</v>
      </c>
      <c r="Q4231" s="21" t="e">
        <f>IF(OR($B4231="",Q$3&lt;$D4231+Настройки!$B$7),0,MAX(0,$E4231-MAX(0,SUMIFS(Тех_Движение!$G$2:$G$5111,Тех_Движение!$D$2:$D$5111,$C4231,Тех_Движение!$B$2:$B$5111,"&lt;="&amp;Q$3)-$F4231)))</f>
        <v>#VALUE!</v>
      </c>
      <c r="R4231" s="21" t="str">
        <f t="shared" si="199"/>
        <v/>
      </c>
      <c r="S4231" s="23" t="str">
        <f>IF($B4231="","",VLOOKUP($C4231,Настройки!$A$11:$L$17,9,FALSE))</f>
        <v/>
      </c>
      <c r="T4231" s="23" t="str">
        <f t="shared" si="200"/>
        <v/>
      </c>
    </row>
    <row r="4232" spans="1:20" x14ac:dyDescent="0.3">
      <c r="A4232" s="20">
        <f>Тех_Движение!$A$4229</f>
        <v>4228</v>
      </c>
      <c r="B4232" s="20" t="str">
        <f>IF(Тех_Движение!$F$4229&gt;0,Тех_Движение!$I$4229,"")</f>
        <v/>
      </c>
      <c r="C4232" s="20" t="str">
        <f>IF($B4232="","",Тех_Движение!$D$4229)</f>
        <v/>
      </c>
      <c r="D4232" s="9" t="str">
        <f>IF($B4232="","",Тех_Движение!$B$4229)</f>
        <v/>
      </c>
      <c r="E4232" s="21" t="str">
        <f>IF($B4232="","",Тех_Движение!$F$4229)</f>
        <v/>
      </c>
      <c r="F4232" s="21" t="str">
        <f>IF($B4232="","",SUMIFS($E$5:$E4231,$C$5:$C4231,$C4232))</f>
        <v/>
      </c>
      <c r="G4232" s="21" t="str">
        <f>IF($B4232="","",MAX(0,$E4232-MAX(0,SUMIFS(Тех_Движение!$G$2:$G$5111,Тех_Движение!$D$2:$D$5111,$C4232,Тех_Движение!$B$2:$B$5111,"&lt;="&amp;Настройки!$B$5-1)-$F4232)))</f>
        <v/>
      </c>
      <c r="H4232" s="21" t="str">
        <f>IF($B4232="","",IF(AND($D4232&gt;=Настройки!$B$5,$D4232&lt;=Настройки!$B$6),$E4232,0))</f>
        <v/>
      </c>
      <c r="I4232" s="21" t="str">
        <f t="shared" si="198"/>
        <v/>
      </c>
      <c r="J4232" s="21" t="str">
        <f>IF($B4232="","",MAX(0,$E4232-MAX(0,SUMIFS(Тех_Движение!$G$2:$G$5111,Тех_Движение!$D$2:$D$5111,$C4232,Тех_Движение!$B$2:$B$5111,"&lt;="&amp;Настройки!$B$6)-$F4232)))</f>
        <v/>
      </c>
      <c r="K4232" s="21" t="e">
        <f>IF(OR($B4232="",K$3&lt;$D4232+Настройки!$B$7),0,MAX(0,$E4232-MAX(0,SUMIFS(Тех_Движение!$G$2:$G$5111,Тех_Движение!$D$2:$D$5111,$C4232,Тех_Движение!$B$2:$B$5111,"&lt;="&amp;K$3)-$F4232)))</f>
        <v>#VALUE!</v>
      </c>
      <c r="L4232" s="21" t="e">
        <f>IF(OR($B4232="",L$3&lt;$D4232+Настройки!$B$7),0,MAX(0,$E4232-MAX(0,SUMIFS(Тех_Движение!$G$2:$G$5111,Тех_Движение!$D$2:$D$5111,$C4232,Тех_Движение!$B$2:$B$5111,"&lt;="&amp;L$3)-$F4232)))</f>
        <v>#VALUE!</v>
      </c>
      <c r="M4232" s="21" t="e">
        <f>IF(OR($B4232="",M$3&lt;$D4232+Настройки!$B$7),0,MAX(0,$E4232-MAX(0,SUMIFS(Тех_Движение!$G$2:$G$5111,Тех_Движение!$D$2:$D$5111,$C4232,Тех_Движение!$B$2:$B$5111,"&lt;="&amp;M$3)-$F4232)))</f>
        <v>#VALUE!</v>
      </c>
      <c r="N4232" s="21" t="e">
        <f>IF(OR($B4232="",N$3&lt;$D4232+Настройки!$B$7),0,MAX(0,$E4232-MAX(0,SUMIFS(Тех_Движение!$G$2:$G$5111,Тех_Движение!$D$2:$D$5111,$C4232,Тех_Движение!$B$2:$B$5111,"&lt;="&amp;N$3)-$F4232)))</f>
        <v>#VALUE!</v>
      </c>
      <c r="O4232" s="21" t="e">
        <f>IF(OR($B4232="",O$3&lt;$D4232+Настройки!$B$7),0,MAX(0,$E4232-MAX(0,SUMIFS(Тех_Движение!$G$2:$G$5111,Тех_Движение!$D$2:$D$5111,$C4232,Тех_Движение!$B$2:$B$5111,"&lt;="&amp;O$3)-$F4232)))</f>
        <v>#VALUE!</v>
      </c>
      <c r="P4232" s="21" t="e">
        <f>IF(OR($B4232="",P$3&lt;$D4232+Настройки!$B$7),0,MAX(0,$E4232-MAX(0,SUMIFS(Тех_Движение!$G$2:$G$5111,Тех_Движение!$D$2:$D$5111,$C4232,Тех_Движение!$B$2:$B$5111,"&lt;="&amp;P$3)-$F4232)))</f>
        <v>#VALUE!</v>
      </c>
      <c r="Q4232" s="21" t="e">
        <f>IF(OR($B4232="",Q$3&lt;$D4232+Настройки!$B$7),0,MAX(0,$E4232-MAX(0,SUMIFS(Тех_Движение!$G$2:$G$5111,Тех_Движение!$D$2:$D$5111,$C4232,Тех_Движение!$B$2:$B$5111,"&lt;="&amp;Q$3)-$F4232)))</f>
        <v>#VALUE!</v>
      </c>
      <c r="R4232" s="21" t="str">
        <f t="shared" si="199"/>
        <v/>
      </c>
      <c r="S4232" s="23" t="str">
        <f>IF($B4232="","",VLOOKUP($C4232,Настройки!$A$11:$L$17,9,FALSE))</f>
        <v/>
      </c>
      <c r="T4232" s="23" t="str">
        <f t="shared" si="200"/>
        <v/>
      </c>
    </row>
    <row r="4233" spans="1:20" x14ac:dyDescent="0.3">
      <c r="A4233" s="20">
        <f>Тех_Движение!$A$4230</f>
        <v>4229</v>
      </c>
      <c r="B4233" s="20" t="str">
        <f>IF(Тех_Движение!$F$4230&gt;0,Тех_Движение!$I$4230,"")</f>
        <v/>
      </c>
      <c r="C4233" s="20" t="str">
        <f>IF($B4233="","",Тех_Движение!$D$4230)</f>
        <v/>
      </c>
      <c r="D4233" s="9" t="str">
        <f>IF($B4233="","",Тех_Движение!$B$4230)</f>
        <v/>
      </c>
      <c r="E4233" s="21" t="str">
        <f>IF($B4233="","",Тех_Движение!$F$4230)</f>
        <v/>
      </c>
      <c r="F4233" s="21" t="str">
        <f>IF($B4233="","",SUMIFS($E$5:$E4232,$C$5:$C4232,$C4233))</f>
        <v/>
      </c>
      <c r="G4233" s="21" t="str">
        <f>IF($B4233="","",MAX(0,$E4233-MAX(0,SUMIFS(Тех_Движение!$G$2:$G$5111,Тех_Движение!$D$2:$D$5111,$C4233,Тех_Движение!$B$2:$B$5111,"&lt;="&amp;Настройки!$B$5-1)-$F4233)))</f>
        <v/>
      </c>
      <c r="H4233" s="21" t="str">
        <f>IF($B4233="","",IF(AND($D4233&gt;=Настройки!$B$5,$D4233&lt;=Настройки!$B$6),$E4233,0))</f>
        <v/>
      </c>
      <c r="I4233" s="21" t="str">
        <f t="shared" si="198"/>
        <v/>
      </c>
      <c r="J4233" s="21" t="str">
        <f>IF($B4233="","",MAX(0,$E4233-MAX(0,SUMIFS(Тех_Движение!$G$2:$G$5111,Тех_Движение!$D$2:$D$5111,$C4233,Тех_Движение!$B$2:$B$5111,"&lt;="&amp;Настройки!$B$6)-$F4233)))</f>
        <v/>
      </c>
      <c r="K4233" s="21" t="e">
        <f>IF(OR($B4233="",K$3&lt;$D4233+Настройки!$B$7),0,MAX(0,$E4233-MAX(0,SUMIFS(Тех_Движение!$G$2:$G$5111,Тех_Движение!$D$2:$D$5111,$C4233,Тех_Движение!$B$2:$B$5111,"&lt;="&amp;K$3)-$F4233)))</f>
        <v>#VALUE!</v>
      </c>
      <c r="L4233" s="21" t="e">
        <f>IF(OR($B4233="",L$3&lt;$D4233+Настройки!$B$7),0,MAX(0,$E4233-MAX(0,SUMIFS(Тех_Движение!$G$2:$G$5111,Тех_Движение!$D$2:$D$5111,$C4233,Тех_Движение!$B$2:$B$5111,"&lt;="&amp;L$3)-$F4233)))</f>
        <v>#VALUE!</v>
      </c>
      <c r="M4233" s="21" t="e">
        <f>IF(OR($B4233="",M$3&lt;$D4233+Настройки!$B$7),0,MAX(0,$E4233-MAX(0,SUMIFS(Тех_Движение!$G$2:$G$5111,Тех_Движение!$D$2:$D$5111,$C4233,Тех_Движение!$B$2:$B$5111,"&lt;="&amp;M$3)-$F4233)))</f>
        <v>#VALUE!</v>
      </c>
      <c r="N4233" s="21" t="e">
        <f>IF(OR($B4233="",N$3&lt;$D4233+Настройки!$B$7),0,MAX(0,$E4233-MAX(0,SUMIFS(Тех_Движение!$G$2:$G$5111,Тех_Движение!$D$2:$D$5111,$C4233,Тех_Движение!$B$2:$B$5111,"&lt;="&amp;N$3)-$F4233)))</f>
        <v>#VALUE!</v>
      </c>
      <c r="O4233" s="21" t="e">
        <f>IF(OR($B4233="",O$3&lt;$D4233+Настройки!$B$7),0,MAX(0,$E4233-MAX(0,SUMIFS(Тех_Движение!$G$2:$G$5111,Тех_Движение!$D$2:$D$5111,$C4233,Тех_Движение!$B$2:$B$5111,"&lt;="&amp;O$3)-$F4233)))</f>
        <v>#VALUE!</v>
      </c>
      <c r="P4233" s="21" t="e">
        <f>IF(OR($B4233="",P$3&lt;$D4233+Настройки!$B$7),0,MAX(0,$E4233-MAX(0,SUMIFS(Тех_Движение!$G$2:$G$5111,Тех_Движение!$D$2:$D$5111,$C4233,Тех_Движение!$B$2:$B$5111,"&lt;="&amp;P$3)-$F4233)))</f>
        <v>#VALUE!</v>
      </c>
      <c r="Q4233" s="21" t="e">
        <f>IF(OR($B4233="",Q$3&lt;$D4233+Настройки!$B$7),0,MAX(0,$E4233-MAX(0,SUMIFS(Тех_Движение!$G$2:$G$5111,Тех_Движение!$D$2:$D$5111,$C4233,Тех_Движение!$B$2:$B$5111,"&lt;="&amp;Q$3)-$F4233)))</f>
        <v>#VALUE!</v>
      </c>
      <c r="R4233" s="21" t="str">
        <f t="shared" si="199"/>
        <v/>
      </c>
      <c r="S4233" s="23" t="str">
        <f>IF($B4233="","",VLOOKUP($C4233,Настройки!$A$11:$L$17,9,FALSE))</f>
        <v/>
      </c>
      <c r="T4233" s="23" t="str">
        <f t="shared" si="200"/>
        <v/>
      </c>
    </row>
    <row r="4234" spans="1:20" x14ac:dyDescent="0.3">
      <c r="A4234" s="20">
        <f>Тех_Движение!$A$4231</f>
        <v>4230</v>
      </c>
      <c r="B4234" s="20" t="str">
        <f>IF(Тех_Движение!$F$4231&gt;0,Тех_Движение!$I$4231,"")</f>
        <v/>
      </c>
      <c r="C4234" s="20" t="str">
        <f>IF($B4234="","",Тех_Движение!$D$4231)</f>
        <v/>
      </c>
      <c r="D4234" s="9" t="str">
        <f>IF($B4234="","",Тех_Движение!$B$4231)</f>
        <v/>
      </c>
      <c r="E4234" s="21" t="str">
        <f>IF($B4234="","",Тех_Движение!$F$4231)</f>
        <v/>
      </c>
      <c r="F4234" s="21" t="str">
        <f>IF($B4234="","",SUMIFS($E$5:$E4233,$C$5:$C4233,$C4234))</f>
        <v/>
      </c>
      <c r="G4234" s="21" t="str">
        <f>IF($B4234="","",MAX(0,$E4234-MAX(0,SUMIFS(Тех_Движение!$G$2:$G$5111,Тех_Движение!$D$2:$D$5111,$C4234,Тех_Движение!$B$2:$B$5111,"&lt;="&amp;Настройки!$B$5-1)-$F4234)))</f>
        <v/>
      </c>
      <c r="H4234" s="21" t="str">
        <f>IF($B4234="","",IF(AND($D4234&gt;=Настройки!$B$5,$D4234&lt;=Настройки!$B$6),$E4234,0))</f>
        <v/>
      </c>
      <c r="I4234" s="21" t="str">
        <f t="shared" si="198"/>
        <v/>
      </c>
      <c r="J4234" s="21" t="str">
        <f>IF($B4234="","",MAX(0,$E4234-MAX(0,SUMIFS(Тех_Движение!$G$2:$G$5111,Тех_Движение!$D$2:$D$5111,$C4234,Тех_Движение!$B$2:$B$5111,"&lt;="&amp;Настройки!$B$6)-$F4234)))</f>
        <v/>
      </c>
      <c r="K4234" s="21" t="e">
        <f>IF(OR($B4234="",K$3&lt;$D4234+Настройки!$B$7),0,MAX(0,$E4234-MAX(0,SUMIFS(Тех_Движение!$G$2:$G$5111,Тех_Движение!$D$2:$D$5111,$C4234,Тех_Движение!$B$2:$B$5111,"&lt;="&amp;K$3)-$F4234)))</f>
        <v>#VALUE!</v>
      </c>
      <c r="L4234" s="21" t="e">
        <f>IF(OR($B4234="",L$3&lt;$D4234+Настройки!$B$7),0,MAX(0,$E4234-MAX(0,SUMIFS(Тех_Движение!$G$2:$G$5111,Тех_Движение!$D$2:$D$5111,$C4234,Тех_Движение!$B$2:$B$5111,"&lt;="&amp;L$3)-$F4234)))</f>
        <v>#VALUE!</v>
      </c>
      <c r="M4234" s="21" t="e">
        <f>IF(OR($B4234="",M$3&lt;$D4234+Настройки!$B$7),0,MAX(0,$E4234-MAX(0,SUMIFS(Тех_Движение!$G$2:$G$5111,Тех_Движение!$D$2:$D$5111,$C4234,Тех_Движение!$B$2:$B$5111,"&lt;="&amp;M$3)-$F4234)))</f>
        <v>#VALUE!</v>
      </c>
      <c r="N4234" s="21" t="e">
        <f>IF(OR($B4234="",N$3&lt;$D4234+Настройки!$B$7),0,MAX(0,$E4234-MAX(0,SUMIFS(Тех_Движение!$G$2:$G$5111,Тех_Движение!$D$2:$D$5111,$C4234,Тех_Движение!$B$2:$B$5111,"&lt;="&amp;N$3)-$F4234)))</f>
        <v>#VALUE!</v>
      </c>
      <c r="O4234" s="21" t="e">
        <f>IF(OR($B4234="",O$3&lt;$D4234+Настройки!$B$7),0,MAX(0,$E4234-MAX(0,SUMIFS(Тех_Движение!$G$2:$G$5111,Тех_Движение!$D$2:$D$5111,$C4234,Тех_Движение!$B$2:$B$5111,"&lt;="&amp;O$3)-$F4234)))</f>
        <v>#VALUE!</v>
      </c>
      <c r="P4234" s="21" t="e">
        <f>IF(OR($B4234="",P$3&lt;$D4234+Настройки!$B$7),0,MAX(0,$E4234-MAX(0,SUMIFS(Тех_Движение!$G$2:$G$5111,Тех_Движение!$D$2:$D$5111,$C4234,Тех_Движение!$B$2:$B$5111,"&lt;="&amp;P$3)-$F4234)))</f>
        <v>#VALUE!</v>
      </c>
      <c r="Q4234" s="21" t="e">
        <f>IF(OR($B4234="",Q$3&lt;$D4234+Настройки!$B$7),0,MAX(0,$E4234-MAX(0,SUMIFS(Тех_Движение!$G$2:$G$5111,Тех_Движение!$D$2:$D$5111,$C4234,Тех_Движение!$B$2:$B$5111,"&lt;="&amp;Q$3)-$F4234)))</f>
        <v>#VALUE!</v>
      </c>
      <c r="R4234" s="21" t="str">
        <f t="shared" si="199"/>
        <v/>
      </c>
      <c r="S4234" s="23" t="str">
        <f>IF($B4234="","",VLOOKUP($C4234,Настройки!$A$11:$L$17,9,FALSE))</f>
        <v/>
      </c>
      <c r="T4234" s="23" t="str">
        <f t="shared" si="200"/>
        <v/>
      </c>
    </row>
    <row r="4235" spans="1:20" x14ac:dyDescent="0.3">
      <c r="A4235" s="20">
        <f>Тех_Движение!$A$4232</f>
        <v>4231</v>
      </c>
      <c r="B4235" s="20" t="str">
        <f>IF(Тех_Движение!$F$4232&gt;0,Тех_Движение!$I$4232,"")</f>
        <v/>
      </c>
      <c r="C4235" s="20" t="str">
        <f>IF($B4235="","",Тех_Движение!$D$4232)</f>
        <v/>
      </c>
      <c r="D4235" s="9" t="str">
        <f>IF($B4235="","",Тех_Движение!$B$4232)</f>
        <v/>
      </c>
      <c r="E4235" s="21" t="str">
        <f>IF($B4235="","",Тех_Движение!$F$4232)</f>
        <v/>
      </c>
      <c r="F4235" s="21" t="str">
        <f>IF($B4235="","",SUMIFS($E$5:$E4234,$C$5:$C4234,$C4235))</f>
        <v/>
      </c>
      <c r="G4235" s="21" t="str">
        <f>IF($B4235="","",MAX(0,$E4235-MAX(0,SUMIFS(Тех_Движение!$G$2:$G$5111,Тех_Движение!$D$2:$D$5111,$C4235,Тех_Движение!$B$2:$B$5111,"&lt;="&amp;Настройки!$B$5-1)-$F4235)))</f>
        <v/>
      </c>
      <c r="H4235" s="21" t="str">
        <f>IF($B4235="","",IF(AND($D4235&gt;=Настройки!$B$5,$D4235&lt;=Настройки!$B$6),$E4235,0))</f>
        <v/>
      </c>
      <c r="I4235" s="21" t="str">
        <f t="shared" si="198"/>
        <v/>
      </c>
      <c r="J4235" s="21" t="str">
        <f>IF($B4235="","",MAX(0,$E4235-MAX(0,SUMIFS(Тех_Движение!$G$2:$G$5111,Тех_Движение!$D$2:$D$5111,$C4235,Тех_Движение!$B$2:$B$5111,"&lt;="&amp;Настройки!$B$6)-$F4235)))</f>
        <v/>
      </c>
      <c r="K4235" s="21" t="e">
        <f>IF(OR($B4235="",K$3&lt;$D4235+Настройки!$B$7),0,MAX(0,$E4235-MAX(0,SUMIFS(Тех_Движение!$G$2:$G$5111,Тех_Движение!$D$2:$D$5111,$C4235,Тех_Движение!$B$2:$B$5111,"&lt;="&amp;K$3)-$F4235)))</f>
        <v>#VALUE!</v>
      </c>
      <c r="L4235" s="21" t="e">
        <f>IF(OR($B4235="",L$3&lt;$D4235+Настройки!$B$7),0,MAX(0,$E4235-MAX(0,SUMIFS(Тех_Движение!$G$2:$G$5111,Тех_Движение!$D$2:$D$5111,$C4235,Тех_Движение!$B$2:$B$5111,"&lt;="&amp;L$3)-$F4235)))</f>
        <v>#VALUE!</v>
      </c>
      <c r="M4235" s="21" t="e">
        <f>IF(OR($B4235="",M$3&lt;$D4235+Настройки!$B$7),0,MAX(0,$E4235-MAX(0,SUMIFS(Тех_Движение!$G$2:$G$5111,Тех_Движение!$D$2:$D$5111,$C4235,Тех_Движение!$B$2:$B$5111,"&lt;="&amp;M$3)-$F4235)))</f>
        <v>#VALUE!</v>
      </c>
      <c r="N4235" s="21" t="e">
        <f>IF(OR($B4235="",N$3&lt;$D4235+Настройки!$B$7),0,MAX(0,$E4235-MAX(0,SUMIFS(Тех_Движение!$G$2:$G$5111,Тех_Движение!$D$2:$D$5111,$C4235,Тех_Движение!$B$2:$B$5111,"&lt;="&amp;N$3)-$F4235)))</f>
        <v>#VALUE!</v>
      </c>
      <c r="O4235" s="21" t="e">
        <f>IF(OR($B4235="",O$3&lt;$D4235+Настройки!$B$7),0,MAX(0,$E4235-MAX(0,SUMIFS(Тех_Движение!$G$2:$G$5111,Тех_Движение!$D$2:$D$5111,$C4235,Тех_Движение!$B$2:$B$5111,"&lt;="&amp;O$3)-$F4235)))</f>
        <v>#VALUE!</v>
      </c>
      <c r="P4235" s="21" t="e">
        <f>IF(OR($B4235="",P$3&lt;$D4235+Настройки!$B$7),0,MAX(0,$E4235-MAX(0,SUMIFS(Тех_Движение!$G$2:$G$5111,Тех_Движение!$D$2:$D$5111,$C4235,Тех_Движение!$B$2:$B$5111,"&lt;="&amp;P$3)-$F4235)))</f>
        <v>#VALUE!</v>
      </c>
      <c r="Q4235" s="21" t="e">
        <f>IF(OR($B4235="",Q$3&lt;$D4235+Настройки!$B$7),0,MAX(0,$E4235-MAX(0,SUMIFS(Тех_Движение!$G$2:$G$5111,Тех_Движение!$D$2:$D$5111,$C4235,Тех_Движение!$B$2:$B$5111,"&lt;="&amp;Q$3)-$F4235)))</f>
        <v>#VALUE!</v>
      </c>
      <c r="R4235" s="21" t="str">
        <f t="shared" si="199"/>
        <v/>
      </c>
      <c r="S4235" s="23" t="str">
        <f>IF($B4235="","",VLOOKUP($C4235,Настройки!$A$11:$L$17,9,FALSE))</f>
        <v/>
      </c>
      <c r="T4235" s="23" t="str">
        <f t="shared" si="200"/>
        <v/>
      </c>
    </row>
    <row r="4236" spans="1:20" x14ac:dyDescent="0.3">
      <c r="A4236" s="20">
        <f>Тех_Движение!$A$4233</f>
        <v>4232</v>
      </c>
      <c r="B4236" s="20" t="str">
        <f>IF(Тех_Движение!$F$4233&gt;0,Тех_Движение!$I$4233,"")</f>
        <v/>
      </c>
      <c r="C4236" s="20" t="str">
        <f>IF($B4236="","",Тех_Движение!$D$4233)</f>
        <v/>
      </c>
      <c r="D4236" s="9" t="str">
        <f>IF($B4236="","",Тех_Движение!$B$4233)</f>
        <v/>
      </c>
      <c r="E4236" s="21" t="str">
        <f>IF($B4236="","",Тех_Движение!$F$4233)</f>
        <v/>
      </c>
      <c r="F4236" s="21" t="str">
        <f>IF($B4236="","",SUMIFS($E$5:$E4235,$C$5:$C4235,$C4236))</f>
        <v/>
      </c>
      <c r="G4236" s="21" t="str">
        <f>IF($B4236="","",MAX(0,$E4236-MAX(0,SUMIFS(Тех_Движение!$G$2:$G$5111,Тех_Движение!$D$2:$D$5111,$C4236,Тех_Движение!$B$2:$B$5111,"&lt;="&amp;Настройки!$B$5-1)-$F4236)))</f>
        <v/>
      </c>
      <c r="H4236" s="21" t="str">
        <f>IF($B4236="","",IF(AND($D4236&gt;=Настройки!$B$5,$D4236&lt;=Настройки!$B$6),$E4236,0))</f>
        <v/>
      </c>
      <c r="I4236" s="21" t="str">
        <f t="shared" si="198"/>
        <v/>
      </c>
      <c r="J4236" s="21" t="str">
        <f>IF($B4236="","",MAX(0,$E4236-MAX(0,SUMIFS(Тех_Движение!$G$2:$G$5111,Тех_Движение!$D$2:$D$5111,$C4236,Тех_Движение!$B$2:$B$5111,"&lt;="&amp;Настройки!$B$6)-$F4236)))</f>
        <v/>
      </c>
      <c r="K4236" s="21" t="e">
        <f>IF(OR($B4236="",K$3&lt;$D4236+Настройки!$B$7),0,MAX(0,$E4236-MAX(0,SUMIFS(Тех_Движение!$G$2:$G$5111,Тех_Движение!$D$2:$D$5111,$C4236,Тех_Движение!$B$2:$B$5111,"&lt;="&amp;K$3)-$F4236)))</f>
        <v>#VALUE!</v>
      </c>
      <c r="L4236" s="21" t="e">
        <f>IF(OR($B4236="",L$3&lt;$D4236+Настройки!$B$7),0,MAX(0,$E4236-MAX(0,SUMIFS(Тех_Движение!$G$2:$G$5111,Тех_Движение!$D$2:$D$5111,$C4236,Тех_Движение!$B$2:$B$5111,"&lt;="&amp;L$3)-$F4236)))</f>
        <v>#VALUE!</v>
      </c>
      <c r="M4236" s="21" t="e">
        <f>IF(OR($B4236="",M$3&lt;$D4236+Настройки!$B$7),0,MAX(0,$E4236-MAX(0,SUMIFS(Тех_Движение!$G$2:$G$5111,Тех_Движение!$D$2:$D$5111,$C4236,Тех_Движение!$B$2:$B$5111,"&lt;="&amp;M$3)-$F4236)))</f>
        <v>#VALUE!</v>
      </c>
      <c r="N4236" s="21" t="e">
        <f>IF(OR($B4236="",N$3&lt;$D4236+Настройки!$B$7),0,MAX(0,$E4236-MAX(0,SUMIFS(Тех_Движение!$G$2:$G$5111,Тех_Движение!$D$2:$D$5111,$C4236,Тех_Движение!$B$2:$B$5111,"&lt;="&amp;N$3)-$F4236)))</f>
        <v>#VALUE!</v>
      </c>
      <c r="O4236" s="21" t="e">
        <f>IF(OR($B4236="",O$3&lt;$D4236+Настройки!$B$7),0,MAX(0,$E4236-MAX(0,SUMIFS(Тех_Движение!$G$2:$G$5111,Тех_Движение!$D$2:$D$5111,$C4236,Тех_Движение!$B$2:$B$5111,"&lt;="&amp;O$3)-$F4236)))</f>
        <v>#VALUE!</v>
      </c>
      <c r="P4236" s="21" t="e">
        <f>IF(OR($B4236="",P$3&lt;$D4236+Настройки!$B$7),0,MAX(0,$E4236-MAX(0,SUMIFS(Тех_Движение!$G$2:$G$5111,Тех_Движение!$D$2:$D$5111,$C4236,Тех_Движение!$B$2:$B$5111,"&lt;="&amp;P$3)-$F4236)))</f>
        <v>#VALUE!</v>
      </c>
      <c r="Q4236" s="21" t="e">
        <f>IF(OR($B4236="",Q$3&lt;$D4236+Настройки!$B$7),0,MAX(0,$E4236-MAX(0,SUMIFS(Тех_Движение!$G$2:$G$5111,Тех_Движение!$D$2:$D$5111,$C4236,Тех_Движение!$B$2:$B$5111,"&lt;="&amp;Q$3)-$F4236)))</f>
        <v>#VALUE!</v>
      </c>
      <c r="R4236" s="21" t="str">
        <f t="shared" si="199"/>
        <v/>
      </c>
      <c r="S4236" s="23" t="str">
        <f>IF($B4236="","",VLOOKUP($C4236,Настройки!$A$11:$L$17,9,FALSE))</f>
        <v/>
      </c>
      <c r="T4236" s="23" t="str">
        <f t="shared" si="200"/>
        <v/>
      </c>
    </row>
    <row r="4237" spans="1:20" x14ac:dyDescent="0.3">
      <c r="A4237" s="20">
        <f>Тех_Движение!$A$4234</f>
        <v>4233</v>
      </c>
      <c r="B4237" s="20" t="str">
        <f>IF(Тех_Движение!$F$4234&gt;0,Тех_Движение!$I$4234,"")</f>
        <v/>
      </c>
      <c r="C4237" s="20" t="str">
        <f>IF($B4237="","",Тех_Движение!$D$4234)</f>
        <v/>
      </c>
      <c r="D4237" s="9" t="str">
        <f>IF($B4237="","",Тех_Движение!$B$4234)</f>
        <v/>
      </c>
      <c r="E4237" s="21" t="str">
        <f>IF($B4237="","",Тех_Движение!$F$4234)</f>
        <v/>
      </c>
      <c r="F4237" s="21" t="str">
        <f>IF($B4237="","",SUMIFS($E$5:$E4236,$C$5:$C4236,$C4237))</f>
        <v/>
      </c>
      <c r="G4237" s="21" t="str">
        <f>IF($B4237="","",MAX(0,$E4237-MAX(0,SUMIFS(Тех_Движение!$G$2:$G$5111,Тех_Движение!$D$2:$D$5111,$C4237,Тех_Движение!$B$2:$B$5111,"&lt;="&amp;Настройки!$B$5-1)-$F4237)))</f>
        <v/>
      </c>
      <c r="H4237" s="21" t="str">
        <f>IF($B4237="","",IF(AND($D4237&gt;=Настройки!$B$5,$D4237&lt;=Настройки!$B$6),$E4237,0))</f>
        <v/>
      </c>
      <c r="I4237" s="21" t="str">
        <f t="shared" si="198"/>
        <v/>
      </c>
      <c r="J4237" s="21" t="str">
        <f>IF($B4237="","",MAX(0,$E4237-MAX(0,SUMIFS(Тех_Движение!$G$2:$G$5111,Тех_Движение!$D$2:$D$5111,$C4237,Тех_Движение!$B$2:$B$5111,"&lt;="&amp;Настройки!$B$6)-$F4237)))</f>
        <v/>
      </c>
      <c r="K4237" s="21" t="e">
        <f>IF(OR($B4237="",K$3&lt;$D4237+Настройки!$B$7),0,MAX(0,$E4237-MAX(0,SUMIFS(Тех_Движение!$G$2:$G$5111,Тех_Движение!$D$2:$D$5111,$C4237,Тех_Движение!$B$2:$B$5111,"&lt;="&amp;K$3)-$F4237)))</f>
        <v>#VALUE!</v>
      </c>
      <c r="L4237" s="21" t="e">
        <f>IF(OR($B4237="",L$3&lt;$D4237+Настройки!$B$7),0,MAX(0,$E4237-MAX(0,SUMIFS(Тех_Движение!$G$2:$G$5111,Тех_Движение!$D$2:$D$5111,$C4237,Тех_Движение!$B$2:$B$5111,"&lt;="&amp;L$3)-$F4237)))</f>
        <v>#VALUE!</v>
      </c>
      <c r="M4237" s="21" t="e">
        <f>IF(OR($B4237="",M$3&lt;$D4237+Настройки!$B$7),0,MAX(0,$E4237-MAX(0,SUMIFS(Тех_Движение!$G$2:$G$5111,Тех_Движение!$D$2:$D$5111,$C4237,Тех_Движение!$B$2:$B$5111,"&lt;="&amp;M$3)-$F4237)))</f>
        <v>#VALUE!</v>
      </c>
      <c r="N4237" s="21" t="e">
        <f>IF(OR($B4237="",N$3&lt;$D4237+Настройки!$B$7),0,MAX(0,$E4237-MAX(0,SUMIFS(Тех_Движение!$G$2:$G$5111,Тех_Движение!$D$2:$D$5111,$C4237,Тех_Движение!$B$2:$B$5111,"&lt;="&amp;N$3)-$F4237)))</f>
        <v>#VALUE!</v>
      </c>
      <c r="O4237" s="21" t="e">
        <f>IF(OR($B4237="",O$3&lt;$D4237+Настройки!$B$7),0,MAX(0,$E4237-MAX(0,SUMIFS(Тех_Движение!$G$2:$G$5111,Тех_Движение!$D$2:$D$5111,$C4237,Тех_Движение!$B$2:$B$5111,"&lt;="&amp;O$3)-$F4237)))</f>
        <v>#VALUE!</v>
      </c>
      <c r="P4237" s="21" t="e">
        <f>IF(OR($B4237="",P$3&lt;$D4237+Настройки!$B$7),0,MAX(0,$E4237-MAX(0,SUMIFS(Тех_Движение!$G$2:$G$5111,Тех_Движение!$D$2:$D$5111,$C4237,Тех_Движение!$B$2:$B$5111,"&lt;="&amp;P$3)-$F4237)))</f>
        <v>#VALUE!</v>
      </c>
      <c r="Q4237" s="21" t="e">
        <f>IF(OR($B4237="",Q$3&lt;$D4237+Настройки!$B$7),0,MAX(0,$E4237-MAX(0,SUMIFS(Тех_Движение!$G$2:$G$5111,Тех_Движение!$D$2:$D$5111,$C4237,Тех_Движение!$B$2:$B$5111,"&lt;="&amp;Q$3)-$F4237)))</f>
        <v>#VALUE!</v>
      </c>
      <c r="R4237" s="21" t="str">
        <f t="shared" si="199"/>
        <v/>
      </c>
      <c r="S4237" s="23" t="str">
        <f>IF($B4237="","",VLOOKUP($C4237,Настройки!$A$11:$L$17,9,FALSE))</f>
        <v/>
      </c>
      <c r="T4237" s="23" t="str">
        <f t="shared" si="200"/>
        <v/>
      </c>
    </row>
    <row r="4238" spans="1:20" x14ac:dyDescent="0.3">
      <c r="A4238" s="20">
        <f>Тех_Движение!$A$4235</f>
        <v>4234</v>
      </c>
      <c r="B4238" s="20" t="str">
        <f>IF(Тех_Движение!$F$4235&gt;0,Тех_Движение!$I$4235,"")</f>
        <v/>
      </c>
      <c r="C4238" s="20" t="str">
        <f>IF($B4238="","",Тех_Движение!$D$4235)</f>
        <v/>
      </c>
      <c r="D4238" s="9" t="str">
        <f>IF($B4238="","",Тех_Движение!$B$4235)</f>
        <v/>
      </c>
      <c r="E4238" s="21" t="str">
        <f>IF($B4238="","",Тех_Движение!$F$4235)</f>
        <v/>
      </c>
      <c r="F4238" s="21" t="str">
        <f>IF($B4238="","",SUMIFS($E$5:$E4237,$C$5:$C4237,$C4238))</f>
        <v/>
      </c>
      <c r="G4238" s="21" t="str">
        <f>IF($B4238="","",MAX(0,$E4238-MAX(0,SUMIFS(Тех_Движение!$G$2:$G$5111,Тех_Движение!$D$2:$D$5111,$C4238,Тех_Движение!$B$2:$B$5111,"&lt;="&amp;Настройки!$B$5-1)-$F4238)))</f>
        <v/>
      </c>
      <c r="H4238" s="21" t="str">
        <f>IF($B4238="","",IF(AND($D4238&gt;=Настройки!$B$5,$D4238&lt;=Настройки!$B$6),$E4238,0))</f>
        <v/>
      </c>
      <c r="I4238" s="21" t="str">
        <f t="shared" si="198"/>
        <v/>
      </c>
      <c r="J4238" s="21" t="str">
        <f>IF($B4238="","",MAX(0,$E4238-MAX(0,SUMIFS(Тех_Движение!$G$2:$G$5111,Тех_Движение!$D$2:$D$5111,$C4238,Тех_Движение!$B$2:$B$5111,"&lt;="&amp;Настройки!$B$6)-$F4238)))</f>
        <v/>
      </c>
      <c r="K4238" s="21" t="e">
        <f>IF(OR($B4238="",K$3&lt;$D4238+Настройки!$B$7),0,MAX(0,$E4238-MAX(0,SUMIFS(Тех_Движение!$G$2:$G$5111,Тех_Движение!$D$2:$D$5111,$C4238,Тех_Движение!$B$2:$B$5111,"&lt;="&amp;K$3)-$F4238)))</f>
        <v>#VALUE!</v>
      </c>
      <c r="L4238" s="21" t="e">
        <f>IF(OR($B4238="",L$3&lt;$D4238+Настройки!$B$7),0,MAX(0,$E4238-MAX(0,SUMIFS(Тех_Движение!$G$2:$G$5111,Тех_Движение!$D$2:$D$5111,$C4238,Тех_Движение!$B$2:$B$5111,"&lt;="&amp;L$3)-$F4238)))</f>
        <v>#VALUE!</v>
      </c>
      <c r="M4238" s="21" t="e">
        <f>IF(OR($B4238="",M$3&lt;$D4238+Настройки!$B$7),0,MAX(0,$E4238-MAX(0,SUMIFS(Тех_Движение!$G$2:$G$5111,Тех_Движение!$D$2:$D$5111,$C4238,Тех_Движение!$B$2:$B$5111,"&lt;="&amp;M$3)-$F4238)))</f>
        <v>#VALUE!</v>
      </c>
      <c r="N4238" s="21" t="e">
        <f>IF(OR($B4238="",N$3&lt;$D4238+Настройки!$B$7),0,MAX(0,$E4238-MAX(0,SUMIFS(Тех_Движение!$G$2:$G$5111,Тех_Движение!$D$2:$D$5111,$C4238,Тех_Движение!$B$2:$B$5111,"&lt;="&amp;N$3)-$F4238)))</f>
        <v>#VALUE!</v>
      </c>
      <c r="O4238" s="21" t="e">
        <f>IF(OR($B4238="",O$3&lt;$D4238+Настройки!$B$7),0,MAX(0,$E4238-MAX(0,SUMIFS(Тех_Движение!$G$2:$G$5111,Тех_Движение!$D$2:$D$5111,$C4238,Тех_Движение!$B$2:$B$5111,"&lt;="&amp;O$3)-$F4238)))</f>
        <v>#VALUE!</v>
      </c>
      <c r="P4238" s="21" t="e">
        <f>IF(OR($B4238="",P$3&lt;$D4238+Настройки!$B$7),0,MAX(0,$E4238-MAX(0,SUMIFS(Тех_Движение!$G$2:$G$5111,Тех_Движение!$D$2:$D$5111,$C4238,Тех_Движение!$B$2:$B$5111,"&lt;="&amp;P$3)-$F4238)))</f>
        <v>#VALUE!</v>
      </c>
      <c r="Q4238" s="21" t="e">
        <f>IF(OR($B4238="",Q$3&lt;$D4238+Настройки!$B$7),0,MAX(0,$E4238-MAX(0,SUMIFS(Тех_Движение!$G$2:$G$5111,Тех_Движение!$D$2:$D$5111,$C4238,Тех_Движение!$B$2:$B$5111,"&lt;="&amp;Q$3)-$F4238)))</f>
        <v>#VALUE!</v>
      </c>
      <c r="R4238" s="21" t="str">
        <f t="shared" si="199"/>
        <v/>
      </c>
      <c r="S4238" s="23" t="str">
        <f>IF($B4238="","",VLOOKUP($C4238,Настройки!$A$11:$L$17,9,FALSE))</f>
        <v/>
      </c>
      <c r="T4238" s="23" t="str">
        <f t="shared" si="200"/>
        <v/>
      </c>
    </row>
    <row r="4239" spans="1:20" x14ac:dyDescent="0.3">
      <c r="A4239" s="20">
        <f>Тех_Движение!$A$4236</f>
        <v>4235</v>
      </c>
      <c r="B4239" s="20" t="str">
        <f>IF(Тех_Движение!$F$4236&gt;0,Тех_Движение!$I$4236,"")</f>
        <v/>
      </c>
      <c r="C4239" s="20" t="str">
        <f>IF($B4239="","",Тех_Движение!$D$4236)</f>
        <v/>
      </c>
      <c r="D4239" s="9" t="str">
        <f>IF($B4239="","",Тех_Движение!$B$4236)</f>
        <v/>
      </c>
      <c r="E4239" s="21" t="str">
        <f>IF($B4239="","",Тех_Движение!$F$4236)</f>
        <v/>
      </c>
      <c r="F4239" s="21" t="str">
        <f>IF($B4239="","",SUMIFS($E$5:$E4238,$C$5:$C4238,$C4239))</f>
        <v/>
      </c>
      <c r="G4239" s="21" t="str">
        <f>IF($B4239="","",MAX(0,$E4239-MAX(0,SUMIFS(Тех_Движение!$G$2:$G$5111,Тех_Движение!$D$2:$D$5111,$C4239,Тех_Движение!$B$2:$B$5111,"&lt;="&amp;Настройки!$B$5-1)-$F4239)))</f>
        <v/>
      </c>
      <c r="H4239" s="21" t="str">
        <f>IF($B4239="","",IF(AND($D4239&gt;=Настройки!$B$5,$D4239&lt;=Настройки!$B$6),$E4239,0))</f>
        <v/>
      </c>
      <c r="I4239" s="21" t="str">
        <f t="shared" si="198"/>
        <v/>
      </c>
      <c r="J4239" s="21" t="str">
        <f>IF($B4239="","",MAX(0,$E4239-MAX(0,SUMIFS(Тех_Движение!$G$2:$G$5111,Тех_Движение!$D$2:$D$5111,$C4239,Тех_Движение!$B$2:$B$5111,"&lt;="&amp;Настройки!$B$6)-$F4239)))</f>
        <v/>
      </c>
      <c r="K4239" s="21" t="e">
        <f>IF(OR($B4239="",K$3&lt;$D4239+Настройки!$B$7),0,MAX(0,$E4239-MAX(0,SUMIFS(Тех_Движение!$G$2:$G$5111,Тех_Движение!$D$2:$D$5111,$C4239,Тех_Движение!$B$2:$B$5111,"&lt;="&amp;K$3)-$F4239)))</f>
        <v>#VALUE!</v>
      </c>
      <c r="L4239" s="21" t="e">
        <f>IF(OR($B4239="",L$3&lt;$D4239+Настройки!$B$7),0,MAX(0,$E4239-MAX(0,SUMIFS(Тех_Движение!$G$2:$G$5111,Тех_Движение!$D$2:$D$5111,$C4239,Тех_Движение!$B$2:$B$5111,"&lt;="&amp;L$3)-$F4239)))</f>
        <v>#VALUE!</v>
      </c>
      <c r="M4239" s="21" t="e">
        <f>IF(OR($B4239="",M$3&lt;$D4239+Настройки!$B$7),0,MAX(0,$E4239-MAX(0,SUMIFS(Тех_Движение!$G$2:$G$5111,Тех_Движение!$D$2:$D$5111,$C4239,Тех_Движение!$B$2:$B$5111,"&lt;="&amp;M$3)-$F4239)))</f>
        <v>#VALUE!</v>
      </c>
      <c r="N4239" s="21" t="e">
        <f>IF(OR($B4239="",N$3&lt;$D4239+Настройки!$B$7),0,MAX(0,$E4239-MAX(0,SUMIFS(Тех_Движение!$G$2:$G$5111,Тех_Движение!$D$2:$D$5111,$C4239,Тех_Движение!$B$2:$B$5111,"&lt;="&amp;N$3)-$F4239)))</f>
        <v>#VALUE!</v>
      </c>
      <c r="O4239" s="21" t="e">
        <f>IF(OR($B4239="",O$3&lt;$D4239+Настройки!$B$7),0,MAX(0,$E4239-MAX(0,SUMIFS(Тех_Движение!$G$2:$G$5111,Тех_Движение!$D$2:$D$5111,$C4239,Тех_Движение!$B$2:$B$5111,"&lt;="&amp;O$3)-$F4239)))</f>
        <v>#VALUE!</v>
      </c>
      <c r="P4239" s="21" t="e">
        <f>IF(OR($B4239="",P$3&lt;$D4239+Настройки!$B$7),0,MAX(0,$E4239-MAX(0,SUMIFS(Тех_Движение!$G$2:$G$5111,Тех_Движение!$D$2:$D$5111,$C4239,Тех_Движение!$B$2:$B$5111,"&lt;="&amp;P$3)-$F4239)))</f>
        <v>#VALUE!</v>
      </c>
      <c r="Q4239" s="21" t="e">
        <f>IF(OR($B4239="",Q$3&lt;$D4239+Настройки!$B$7),0,MAX(0,$E4239-MAX(0,SUMIFS(Тех_Движение!$G$2:$G$5111,Тех_Движение!$D$2:$D$5111,$C4239,Тех_Движение!$B$2:$B$5111,"&lt;="&amp;Q$3)-$F4239)))</f>
        <v>#VALUE!</v>
      </c>
      <c r="R4239" s="21" t="str">
        <f t="shared" si="199"/>
        <v/>
      </c>
      <c r="S4239" s="23" t="str">
        <f>IF($B4239="","",VLOOKUP($C4239,Настройки!$A$11:$L$17,9,FALSE))</f>
        <v/>
      </c>
      <c r="T4239" s="23" t="str">
        <f t="shared" si="200"/>
        <v/>
      </c>
    </row>
    <row r="4240" spans="1:20" x14ac:dyDescent="0.3">
      <c r="A4240" s="20">
        <f>Тех_Движение!$A$4237</f>
        <v>4236</v>
      </c>
      <c r="B4240" s="20" t="str">
        <f>IF(Тех_Движение!$F$4237&gt;0,Тех_Движение!$I$4237,"")</f>
        <v/>
      </c>
      <c r="C4240" s="20" t="str">
        <f>IF($B4240="","",Тех_Движение!$D$4237)</f>
        <v/>
      </c>
      <c r="D4240" s="9" t="str">
        <f>IF($B4240="","",Тех_Движение!$B$4237)</f>
        <v/>
      </c>
      <c r="E4240" s="21" t="str">
        <f>IF($B4240="","",Тех_Движение!$F$4237)</f>
        <v/>
      </c>
      <c r="F4240" s="21" t="str">
        <f>IF($B4240="","",SUMIFS($E$5:$E4239,$C$5:$C4239,$C4240))</f>
        <v/>
      </c>
      <c r="G4240" s="21" t="str">
        <f>IF($B4240="","",MAX(0,$E4240-MAX(0,SUMIFS(Тех_Движение!$G$2:$G$5111,Тех_Движение!$D$2:$D$5111,$C4240,Тех_Движение!$B$2:$B$5111,"&lt;="&amp;Настройки!$B$5-1)-$F4240)))</f>
        <v/>
      </c>
      <c r="H4240" s="21" t="str">
        <f>IF($B4240="","",IF(AND($D4240&gt;=Настройки!$B$5,$D4240&lt;=Настройки!$B$6),$E4240,0))</f>
        <v/>
      </c>
      <c r="I4240" s="21" t="str">
        <f t="shared" si="198"/>
        <v/>
      </c>
      <c r="J4240" s="21" t="str">
        <f>IF($B4240="","",MAX(0,$E4240-MAX(0,SUMIFS(Тех_Движение!$G$2:$G$5111,Тех_Движение!$D$2:$D$5111,$C4240,Тех_Движение!$B$2:$B$5111,"&lt;="&amp;Настройки!$B$6)-$F4240)))</f>
        <v/>
      </c>
      <c r="K4240" s="21" t="e">
        <f>IF(OR($B4240="",K$3&lt;$D4240+Настройки!$B$7),0,MAX(0,$E4240-MAX(0,SUMIFS(Тех_Движение!$G$2:$G$5111,Тех_Движение!$D$2:$D$5111,$C4240,Тех_Движение!$B$2:$B$5111,"&lt;="&amp;K$3)-$F4240)))</f>
        <v>#VALUE!</v>
      </c>
      <c r="L4240" s="21" t="e">
        <f>IF(OR($B4240="",L$3&lt;$D4240+Настройки!$B$7),0,MAX(0,$E4240-MAX(0,SUMIFS(Тех_Движение!$G$2:$G$5111,Тех_Движение!$D$2:$D$5111,$C4240,Тех_Движение!$B$2:$B$5111,"&lt;="&amp;L$3)-$F4240)))</f>
        <v>#VALUE!</v>
      </c>
      <c r="M4240" s="21" t="e">
        <f>IF(OR($B4240="",M$3&lt;$D4240+Настройки!$B$7),0,MAX(0,$E4240-MAX(0,SUMIFS(Тех_Движение!$G$2:$G$5111,Тех_Движение!$D$2:$D$5111,$C4240,Тех_Движение!$B$2:$B$5111,"&lt;="&amp;M$3)-$F4240)))</f>
        <v>#VALUE!</v>
      </c>
      <c r="N4240" s="21" t="e">
        <f>IF(OR($B4240="",N$3&lt;$D4240+Настройки!$B$7),0,MAX(0,$E4240-MAX(0,SUMIFS(Тех_Движение!$G$2:$G$5111,Тех_Движение!$D$2:$D$5111,$C4240,Тех_Движение!$B$2:$B$5111,"&lt;="&amp;N$3)-$F4240)))</f>
        <v>#VALUE!</v>
      </c>
      <c r="O4240" s="21" t="e">
        <f>IF(OR($B4240="",O$3&lt;$D4240+Настройки!$B$7),0,MAX(0,$E4240-MAX(0,SUMIFS(Тех_Движение!$G$2:$G$5111,Тех_Движение!$D$2:$D$5111,$C4240,Тех_Движение!$B$2:$B$5111,"&lt;="&amp;O$3)-$F4240)))</f>
        <v>#VALUE!</v>
      </c>
      <c r="P4240" s="21" t="e">
        <f>IF(OR($B4240="",P$3&lt;$D4240+Настройки!$B$7),0,MAX(0,$E4240-MAX(0,SUMIFS(Тех_Движение!$G$2:$G$5111,Тех_Движение!$D$2:$D$5111,$C4240,Тех_Движение!$B$2:$B$5111,"&lt;="&amp;P$3)-$F4240)))</f>
        <v>#VALUE!</v>
      </c>
      <c r="Q4240" s="21" t="e">
        <f>IF(OR($B4240="",Q$3&lt;$D4240+Настройки!$B$7),0,MAX(0,$E4240-MAX(0,SUMIFS(Тех_Движение!$G$2:$G$5111,Тех_Движение!$D$2:$D$5111,$C4240,Тех_Движение!$B$2:$B$5111,"&lt;="&amp;Q$3)-$F4240)))</f>
        <v>#VALUE!</v>
      </c>
      <c r="R4240" s="21" t="str">
        <f t="shared" si="199"/>
        <v/>
      </c>
      <c r="S4240" s="23" t="str">
        <f>IF($B4240="","",VLOOKUP($C4240,Настройки!$A$11:$L$17,9,FALSE))</f>
        <v/>
      </c>
      <c r="T4240" s="23" t="str">
        <f t="shared" si="200"/>
        <v/>
      </c>
    </row>
    <row r="4241" spans="1:20" x14ac:dyDescent="0.3">
      <c r="A4241" s="20">
        <f>Тех_Движение!$A$4238</f>
        <v>4237</v>
      </c>
      <c r="B4241" s="20" t="str">
        <f>IF(Тех_Движение!$F$4238&gt;0,Тех_Движение!$I$4238,"")</f>
        <v/>
      </c>
      <c r="C4241" s="20" t="str">
        <f>IF($B4241="","",Тех_Движение!$D$4238)</f>
        <v/>
      </c>
      <c r="D4241" s="9" t="str">
        <f>IF($B4241="","",Тех_Движение!$B$4238)</f>
        <v/>
      </c>
      <c r="E4241" s="21" t="str">
        <f>IF($B4241="","",Тех_Движение!$F$4238)</f>
        <v/>
      </c>
      <c r="F4241" s="21" t="str">
        <f>IF($B4241="","",SUMIFS($E$5:$E4240,$C$5:$C4240,$C4241))</f>
        <v/>
      </c>
      <c r="G4241" s="21" t="str">
        <f>IF($B4241="","",MAX(0,$E4241-MAX(0,SUMIFS(Тех_Движение!$G$2:$G$5111,Тех_Движение!$D$2:$D$5111,$C4241,Тех_Движение!$B$2:$B$5111,"&lt;="&amp;Настройки!$B$5-1)-$F4241)))</f>
        <v/>
      </c>
      <c r="H4241" s="21" t="str">
        <f>IF($B4241="","",IF(AND($D4241&gt;=Настройки!$B$5,$D4241&lt;=Настройки!$B$6),$E4241,0))</f>
        <v/>
      </c>
      <c r="I4241" s="21" t="str">
        <f t="shared" si="198"/>
        <v/>
      </c>
      <c r="J4241" s="21" t="str">
        <f>IF($B4241="","",MAX(0,$E4241-MAX(0,SUMIFS(Тех_Движение!$G$2:$G$5111,Тех_Движение!$D$2:$D$5111,$C4241,Тех_Движение!$B$2:$B$5111,"&lt;="&amp;Настройки!$B$6)-$F4241)))</f>
        <v/>
      </c>
      <c r="K4241" s="21" t="e">
        <f>IF(OR($B4241="",K$3&lt;$D4241+Настройки!$B$7),0,MAX(0,$E4241-MAX(0,SUMIFS(Тех_Движение!$G$2:$G$5111,Тех_Движение!$D$2:$D$5111,$C4241,Тех_Движение!$B$2:$B$5111,"&lt;="&amp;K$3)-$F4241)))</f>
        <v>#VALUE!</v>
      </c>
      <c r="L4241" s="21" t="e">
        <f>IF(OR($B4241="",L$3&lt;$D4241+Настройки!$B$7),0,MAX(0,$E4241-MAX(0,SUMIFS(Тех_Движение!$G$2:$G$5111,Тех_Движение!$D$2:$D$5111,$C4241,Тех_Движение!$B$2:$B$5111,"&lt;="&amp;L$3)-$F4241)))</f>
        <v>#VALUE!</v>
      </c>
      <c r="M4241" s="21" t="e">
        <f>IF(OR($B4241="",M$3&lt;$D4241+Настройки!$B$7),0,MAX(0,$E4241-MAX(0,SUMIFS(Тех_Движение!$G$2:$G$5111,Тех_Движение!$D$2:$D$5111,$C4241,Тех_Движение!$B$2:$B$5111,"&lt;="&amp;M$3)-$F4241)))</f>
        <v>#VALUE!</v>
      </c>
      <c r="N4241" s="21" t="e">
        <f>IF(OR($B4241="",N$3&lt;$D4241+Настройки!$B$7),0,MAX(0,$E4241-MAX(0,SUMIFS(Тех_Движение!$G$2:$G$5111,Тех_Движение!$D$2:$D$5111,$C4241,Тех_Движение!$B$2:$B$5111,"&lt;="&amp;N$3)-$F4241)))</f>
        <v>#VALUE!</v>
      </c>
      <c r="O4241" s="21" t="e">
        <f>IF(OR($B4241="",O$3&lt;$D4241+Настройки!$B$7),0,MAX(0,$E4241-MAX(0,SUMIFS(Тех_Движение!$G$2:$G$5111,Тех_Движение!$D$2:$D$5111,$C4241,Тех_Движение!$B$2:$B$5111,"&lt;="&amp;O$3)-$F4241)))</f>
        <v>#VALUE!</v>
      </c>
      <c r="P4241" s="21" t="e">
        <f>IF(OR($B4241="",P$3&lt;$D4241+Настройки!$B$7),0,MAX(0,$E4241-MAX(0,SUMIFS(Тех_Движение!$G$2:$G$5111,Тех_Движение!$D$2:$D$5111,$C4241,Тех_Движение!$B$2:$B$5111,"&lt;="&amp;P$3)-$F4241)))</f>
        <v>#VALUE!</v>
      </c>
      <c r="Q4241" s="21" t="e">
        <f>IF(OR($B4241="",Q$3&lt;$D4241+Настройки!$B$7),0,MAX(0,$E4241-MAX(0,SUMIFS(Тех_Движение!$G$2:$G$5111,Тех_Движение!$D$2:$D$5111,$C4241,Тех_Движение!$B$2:$B$5111,"&lt;="&amp;Q$3)-$F4241)))</f>
        <v>#VALUE!</v>
      </c>
      <c r="R4241" s="21" t="str">
        <f t="shared" si="199"/>
        <v/>
      </c>
      <c r="S4241" s="23" t="str">
        <f>IF($B4241="","",VLOOKUP($C4241,Настройки!$A$11:$L$17,9,FALSE))</f>
        <v/>
      </c>
      <c r="T4241" s="23" t="str">
        <f t="shared" si="200"/>
        <v/>
      </c>
    </row>
    <row r="4242" spans="1:20" x14ac:dyDescent="0.3">
      <c r="A4242" s="20">
        <f>Тех_Движение!$A$4239</f>
        <v>4238</v>
      </c>
      <c r="B4242" s="20" t="str">
        <f>IF(Тех_Движение!$F$4239&gt;0,Тех_Движение!$I$4239,"")</f>
        <v/>
      </c>
      <c r="C4242" s="20" t="str">
        <f>IF($B4242="","",Тех_Движение!$D$4239)</f>
        <v/>
      </c>
      <c r="D4242" s="9" t="str">
        <f>IF($B4242="","",Тех_Движение!$B$4239)</f>
        <v/>
      </c>
      <c r="E4242" s="21" t="str">
        <f>IF($B4242="","",Тех_Движение!$F$4239)</f>
        <v/>
      </c>
      <c r="F4242" s="21" t="str">
        <f>IF($B4242="","",SUMIFS($E$5:$E4241,$C$5:$C4241,$C4242))</f>
        <v/>
      </c>
      <c r="G4242" s="21" t="str">
        <f>IF($B4242="","",MAX(0,$E4242-MAX(0,SUMIFS(Тех_Движение!$G$2:$G$5111,Тех_Движение!$D$2:$D$5111,$C4242,Тех_Движение!$B$2:$B$5111,"&lt;="&amp;Настройки!$B$5-1)-$F4242)))</f>
        <v/>
      </c>
      <c r="H4242" s="21" t="str">
        <f>IF($B4242="","",IF(AND($D4242&gt;=Настройки!$B$5,$D4242&lt;=Настройки!$B$6),$E4242,0))</f>
        <v/>
      </c>
      <c r="I4242" s="21" t="str">
        <f t="shared" si="198"/>
        <v/>
      </c>
      <c r="J4242" s="21" t="str">
        <f>IF($B4242="","",MAX(0,$E4242-MAX(0,SUMIFS(Тех_Движение!$G$2:$G$5111,Тех_Движение!$D$2:$D$5111,$C4242,Тех_Движение!$B$2:$B$5111,"&lt;="&amp;Настройки!$B$6)-$F4242)))</f>
        <v/>
      </c>
      <c r="K4242" s="21" t="e">
        <f>IF(OR($B4242="",K$3&lt;$D4242+Настройки!$B$7),0,MAX(0,$E4242-MAX(0,SUMIFS(Тех_Движение!$G$2:$G$5111,Тех_Движение!$D$2:$D$5111,$C4242,Тех_Движение!$B$2:$B$5111,"&lt;="&amp;K$3)-$F4242)))</f>
        <v>#VALUE!</v>
      </c>
      <c r="L4242" s="21" t="e">
        <f>IF(OR($B4242="",L$3&lt;$D4242+Настройки!$B$7),0,MAX(0,$E4242-MAX(0,SUMIFS(Тех_Движение!$G$2:$G$5111,Тех_Движение!$D$2:$D$5111,$C4242,Тех_Движение!$B$2:$B$5111,"&lt;="&amp;L$3)-$F4242)))</f>
        <v>#VALUE!</v>
      </c>
      <c r="M4242" s="21" t="e">
        <f>IF(OR($B4242="",M$3&lt;$D4242+Настройки!$B$7),0,MAX(0,$E4242-MAX(0,SUMIFS(Тех_Движение!$G$2:$G$5111,Тех_Движение!$D$2:$D$5111,$C4242,Тех_Движение!$B$2:$B$5111,"&lt;="&amp;M$3)-$F4242)))</f>
        <v>#VALUE!</v>
      </c>
      <c r="N4242" s="21" t="e">
        <f>IF(OR($B4242="",N$3&lt;$D4242+Настройки!$B$7),0,MAX(0,$E4242-MAX(0,SUMIFS(Тех_Движение!$G$2:$G$5111,Тех_Движение!$D$2:$D$5111,$C4242,Тех_Движение!$B$2:$B$5111,"&lt;="&amp;N$3)-$F4242)))</f>
        <v>#VALUE!</v>
      </c>
      <c r="O4242" s="21" t="e">
        <f>IF(OR($B4242="",O$3&lt;$D4242+Настройки!$B$7),0,MAX(0,$E4242-MAX(0,SUMIFS(Тех_Движение!$G$2:$G$5111,Тех_Движение!$D$2:$D$5111,$C4242,Тех_Движение!$B$2:$B$5111,"&lt;="&amp;O$3)-$F4242)))</f>
        <v>#VALUE!</v>
      </c>
      <c r="P4242" s="21" t="e">
        <f>IF(OR($B4242="",P$3&lt;$D4242+Настройки!$B$7),0,MAX(0,$E4242-MAX(0,SUMIFS(Тех_Движение!$G$2:$G$5111,Тех_Движение!$D$2:$D$5111,$C4242,Тех_Движение!$B$2:$B$5111,"&lt;="&amp;P$3)-$F4242)))</f>
        <v>#VALUE!</v>
      </c>
      <c r="Q4242" s="21" t="e">
        <f>IF(OR($B4242="",Q$3&lt;$D4242+Настройки!$B$7),0,MAX(0,$E4242-MAX(0,SUMIFS(Тех_Движение!$G$2:$G$5111,Тех_Движение!$D$2:$D$5111,$C4242,Тех_Движение!$B$2:$B$5111,"&lt;="&amp;Q$3)-$F4242)))</f>
        <v>#VALUE!</v>
      </c>
      <c r="R4242" s="21" t="str">
        <f t="shared" si="199"/>
        <v/>
      </c>
      <c r="S4242" s="23" t="str">
        <f>IF($B4242="","",VLOOKUP($C4242,Настройки!$A$11:$L$17,9,FALSE))</f>
        <v/>
      </c>
      <c r="T4242" s="23" t="str">
        <f t="shared" si="200"/>
        <v/>
      </c>
    </row>
    <row r="4243" spans="1:20" x14ac:dyDescent="0.3">
      <c r="A4243" s="20">
        <f>Тех_Движение!$A$4240</f>
        <v>4239</v>
      </c>
      <c r="B4243" s="20" t="str">
        <f>IF(Тех_Движение!$F$4240&gt;0,Тех_Движение!$I$4240,"")</f>
        <v/>
      </c>
      <c r="C4243" s="20" t="str">
        <f>IF($B4243="","",Тех_Движение!$D$4240)</f>
        <v/>
      </c>
      <c r="D4243" s="9" t="str">
        <f>IF($B4243="","",Тех_Движение!$B$4240)</f>
        <v/>
      </c>
      <c r="E4243" s="21" t="str">
        <f>IF($B4243="","",Тех_Движение!$F$4240)</f>
        <v/>
      </c>
      <c r="F4243" s="21" t="str">
        <f>IF($B4243="","",SUMIFS($E$5:$E4242,$C$5:$C4242,$C4243))</f>
        <v/>
      </c>
      <c r="G4243" s="21" t="str">
        <f>IF($B4243="","",MAX(0,$E4243-MAX(0,SUMIFS(Тех_Движение!$G$2:$G$5111,Тех_Движение!$D$2:$D$5111,$C4243,Тех_Движение!$B$2:$B$5111,"&lt;="&amp;Настройки!$B$5-1)-$F4243)))</f>
        <v/>
      </c>
      <c r="H4243" s="21" t="str">
        <f>IF($B4243="","",IF(AND($D4243&gt;=Настройки!$B$5,$D4243&lt;=Настройки!$B$6),$E4243,0))</f>
        <v/>
      </c>
      <c r="I4243" s="21" t="str">
        <f t="shared" si="198"/>
        <v/>
      </c>
      <c r="J4243" s="21" t="str">
        <f>IF($B4243="","",MAX(0,$E4243-MAX(0,SUMIFS(Тех_Движение!$G$2:$G$5111,Тех_Движение!$D$2:$D$5111,$C4243,Тех_Движение!$B$2:$B$5111,"&lt;="&amp;Настройки!$B$6)-$F4243)))</f>
        <v/>
      </c>
      <c r="K4243" s="21" t="e">
        <f>IF(OR($B4243="",K$3&lt;$D4243+Настройки!$B$7),0,MAX(0,$E4243-MAX(0,SUMIFS(Тех_Движение!$G$2:$G$5111,Тех_Движение!$D$2:$D$5111,$C4243,Тех_Движение!$B$2:$B$5111,"&lt;="&amp;K$3)-$F4243)))</f>
        <v>#VALUE!</v>
      </c>
      <c r="L4243" s="21" t="e">
        <f>IF(OR($B4243="",L$3&lt;$D4243+Настройки!$B$7),0,MAX(0,$E4243-MAX(0,SUMIFS(Тех_Движение!$G$2:$G$5111,Тех_Движение!$D$2:$D$5111,$C4243,Тех_Движение!$B$2:$B$5111,"&lt;="&amp;L$3)-$F4243)))</f>
        <v>#VALUE!</v>
      </c>
      <c r="M4243" s="21" t="e">
        <f>IF(OR($B4243="",M$3&lt;$D4243+Настройки!$B$7),0,MAX(0,$E4243-MAX(0,SUMIFS(Тех_Движение!$G$2:$G$5111,Тех_Движение!$D$2:$D$5111,$C4243,Тех_Движение!$B$2:$B$5111,"&lt;="&amp;M$3)-$F4243)))</f>
        <v>#VALUE!</v>
      </c>
      <c r="N4243" s="21" t="e">
        <f>IF(OR($B4243="",N$3&lt;$D4243+Настройки!$B$7),0,MAX(0,$E4243-MAX(0,SUMIFS(Тех_Движение!$G$2:$G$5111,Тех_Движение!$D$2:$D$5111,$C4243,Тех_Движение!$B$2:$B$5111,"&lt;="&amp;N$3)-$F4243)))</f>
        <v>#VALUE!</v>
      </c>
      <c r="O4243" s="21" t="e">
        <f>IF(OR($B4243="",O$3&lt;$D4243+Настройки!$B$7),0,MAX(0,$E4243-MAX(0,SUMIFS(Тех_Движение!$G$2:$G$5111,Тех_Движение!$D$2:$D$5111,$C4243,Тех_Движение!$B$2:$B$5111,"&lt;="&amp;O$3)-$F4243)))</f>
        <v>#VALUE!</v>
      </c>
      <c r="P4243" s="21" t="e">
        <f>IF(OR($B4243="",P$3&lt;$D4243+Настройки!$B$7),0,MAX(0,$E4243-MAX(0,SUMIFS(Тех_Движение!$G$2:$G$5111,Тех_Движение!$D$2:$D$5111,$C4243,Тех_Движение!$B$2:$B$5111,"&lt;="&amp;P$3)-$F4243)))</f>
        <v>#VALUE!</v>
      </c>
      <c r="Q4243" s="21" t="e">
        <f>IF(OR($B4243="",Q$3&lt;$D4243+Настройки!$B$7),0,MAX(0,$E4243-MAX(0,SUMIFS(Тех_Движение!$G$2:$G$5111,Тех_Движение!$D$2:$D$5111,$C4243,Тех_Движение!$B$2:$B$5111,"&lt;="&amp;Q$3)-$F4243)))</f>
        <v>#VALUE!</v>
      </c>
      <c r="R4243" s="21" t="str">
        <f t="shared" si="199"/>
        <v/>
      </c>
      <c r="S4243" s="23" t="str">
        <f>IF($B4243="","",VLOOKUP($C4243,Настройки!$A$11:$L$17,9,FALSE))</f>
        <v/>
      </c>
      <c r="T4243" s="23" t="str">
        <f t="shared" si="200"/>
        <v/>
      </c>
    </row>
    <row r="4244" spans="1:20" x14ac:dyDescent="0.3">
      <c r="A4244" s="20">
        <f>Тех_Движение!$A$4241</f>
        <v>4240</v>
      </c>
      <c r="B4244" s="20" t="str">
        <f>IF(Тех_Движение!$F$4241&gt;0,Тех_Движение!$I$4241,"")</f>
        <v/>
      </c>
      <c r="C4244" s="20" t="str">
        <f>IF($B4244="","",Тех_Движение!$D$4241)</f>
        <v/>
      </c>
      <c r="D4244" s="9" t="str">
        <f>IF($B4244="","",Тех_Движение!$B$4241)</f>
        <v/>
      </c>
      <c r="E4244" s="21" t="str">
        <f>IF($B4244="","",Тех_Движение!$F$4241)</f>
        <v/>
      </c>
      <c r="F4244" s="21" t="str">
        <f>IF($B4244="","",SUMIFS($E$5:$E4243,$C$5:$C4243,$C4244))</f>
        <v/>
      </c>
      <c r="G4244" s="21" t="str">
        <f>IF($B4244="","",MAX(0,$E4244-MAX(0,SUMIFS(Тех_Движение!$G$2:$G$5111,Тех_Движение!$D$2:$D$5111,$C4244,Тех_Движение!$B$2:$B$5111,"&lt;="&amp;Настройки!$B$5-1)-$F4244)))</f>
        <v/>
      </c>
      <c r="H4244" s="21" t="str">
        <f>IF($B4244="","",IF(AND($D4244&gt;=Настройки!$B$5,$D4244&lt;=Настройки!$B$6),$E4244,0))</f>
        <v/>
      </c>
      <c r="I4244" s="21" t="str">
        <f t="shared" si="198"/>
        <v/>
      </c>
      <c r="J4244" s="21" t="str">
        <f>IF($B4244="","",MAX(0,$E4244-MAX(0,SUMIFS(Тех_Движение!$G$2:$G$5111,Тех_Движение!$D$2:$D$5111,$C4244,Тех_Движение!$B$2:$B$5111,"&lt;="&amp;Настройки!$B$6)-$F4244)))</f>
        <v/>
      </c>
      <c r="K4244" s="21" t="e">
        <f>IF(OR($B4244="",K$3&lt;$D4244+Настройки!$B$7),0,MAX(0,$E4244-MAX(0,SUMIFS(Тех_Движение!$G$2:$G$5111,Тех_Движение!$D$2:$D$5111,$C4244,Тех_Движение!$B$2:$B$5111,"&lt;="&amp;K$3)-$F4244)))</f>
        <v>#VALUE!</v>
      </c>
      <c r="L4244" s="21" t="e">
        <f>IF(OR($B4244="",L$3&lt;$D4244+Настройки!$B$7),0,MAX(0,$E4244-MAX(0,SUMIFS(Тех_Движение!$G$2:$G$5111,Тех_Движение!$D$2:$D$5111,$C4244,Тех_Движение!$B$2:$B$5111,"&lt;="&amp;L$3)-$F4244)))</f>
        <v>#VALUE!</v>
      </c>
      <c r="M4244" s="21" t="e">
        <f>IF(OR($B4244="",M$3&lt;$D4244+Настройки!$B$7),0,MAX(0,$E4244-MAX(0,SUMIFS(Тех_Движение!$G$2:$G$5111,Тех_Движение!$D$2:$D$5111,$C4244,Тех_Движение!$B$2:$B$5111,"&lt;="&amp;M$3)-$F4244)))</f>
        <v>#VALUE!</v>
      </c>
      <c r="N4244" s="21" t="e">
        <f>IF(OR($B4244="",N$3&lt;$D4244+Настройки!$B$7),0,MAX(0,$E4244-MAX(0,SUMIFS(Тех_Движение!$G$2:$G$5111,Тех_Движение!$D$2:$D$5111,$C4244,Тех_Движение!$B$2:$B$5111,"&lt;="&amp;N$3)-$F4244)))</f>
        <v>#VALUE!</v>
      </c>
      <c r="O4244" s="21" t="e">
        <f>IF(OR($B4244="",O$3&lt;$D4244+Настройки!$B$7),0,MAX(0,$E4244-MAX(0,SUMIFS(Тех_Движение!$G$2:$G$5111,Тех_Движение!$D$2:$D$5111,$C4244,Тех_Движение!$B$2:$B$5111,"&lt;="&amp;O$3)-$F4244)))</f>
        <v>#VALUE!</v>
      </c>
      <c r="P4244" s="21" t="e">
        <f>IF(OR($B4244="",P$3&lt;$D4244+Настройки!$B$7),0,MAX(0,$E4244-MAX(0,SUMIFS(Тех_Движение!$G$2:$G$5111,Тех_Движение!$D$2:$D$5111,$C4244,Тех_Движение!$B$2:$B$5111,"&lt;="&amp;P$3)-$F4244)))</f>
        <v>#VALUE!</v>
      </c>
      <c r="Q4244" s="21" t="e">
        <f>IF(OR($B4244="",Q$3&lt;$D4244+Настройки!$B$7),0,MAX(0,$E4244-MAX(0,SUMIFS(Тех_Движение!$G$2:$G$5111,Тех_Движение!$D$2:$D$5111,$C4244,Тех_Движение!$B$2:$B$5111,"&lt;="&amp;Q$3)-$F4244)))</f>
        <v>#VALUE!</v>
      </c>
      <c r="R4244" s="21" t="str">
        <f t="shared" si="199"/>
        <v/>
      </c>
      <c r="S4244" s="23" t="str">
        <f>IF($B4244="","",VLOOKUP($C4244,Настройки!$A$11:$L$17,9,FALSE))</f>
        <v/>
      </c>
      <c r="T4244" s="23" t="str">
        <f t="shared" si="200"/>
        <v/>
      </c>
    </row>
    <row r="4245" spans="1:20" x14ac:dyDescent="0.3">
      <c r="A4245" s="20">
        <f>Тех_Движение!$A$4242</f>
        <v>4241</v>
      </c>
      <c r="B4245" s="20" t="str">
        <f>IF(Тех_Движение!$F$4242&gt;0,Тех_Движение!$I$4242,"")</f>
        <v/>
      </c>
      <c r="C4245" s="20" t="str">
        <f>IF($B4245="","",Тех_Движение!$D$4242)</f>
        <v/>
      </c>
      <c r="D4245" s="9" t="str">
        <f>IF($B4245="","",Тех_Движение!$B$4242)</f>
        <v/>
      </c>
      <c r="E4245" s="21" t="str">
        <f>IF($B4245="","",Тех_Движение!$F$4242)</f>
        <v/>
      </c>
      <c r="F4245" s="21" t="str">
        <f>IF($B4245="","",SUMIFS($E$5:$E4244,$C$5:$C4244,$C4245))</f>
        <v/>
      </c>
      <c r="G4245" s="21" t="str">
        <f>IF($B4245="","",MAX(0,$E4245-MAX(0,SUMIFS(Тех_Движение!$G$2:$G$5111,Тех_Движение!$D$2:$D$5111,$C4245,Тех_Движение!$B$2:$B$5111,"&lt;="&amp;Настройки!$B$5-1)-$F4245)))</f>
        <v/>
      </c>
      <c r="H4245" s="21" t="str">
        <f>IF($B4245="","",IF(AND($D4245&gt;=Настройки!$B$5,$D4245&lt;=Настройки!$B$6),$E4245,0))</f>
        <v/>
      </c>
      <c r="I4245" s="21" t="str">
        <f t="shared" si="198"/>
        <v/>
      </c>
      <c r="J4245" s="21" t="str">
        <f>IF($B4245="","",MAX(0,$E4245-MAX(0,SUMIFS(Тех_Движение!$G$2:$G$5111,Тех_Движение!$D$2:$D$5111,$C4245,Тех_Движение!$B$2:$B$5111,"&lt;="&amp;Настройки!$B$6)-$F4245)))</f>
        <v/>
      </c>
      <c r="K4245" s="21" t="e">
        <f>IF(OR($B4245="",K$3&lt;$D4245+Настройки!$B$7),0,MAX(0,$E4245-MAX(0,SUMIFS(Тех_Движение!$G$2:$G$5111,Тех_Движение!$D$2:$D$5111,$C4245,Тех_Движение!$B$2:$B$5111,"&lt;="&amp;K$3)-$F4245)))</f>
        <v>#VALUE!</v>
      </c>
      <c r="L4245" s="21" t="e">
        <f>IF(OR($B4245="",L$3&lt;$D4245+Настройки!$B$7),0,MAX(0,$E4245-MAX(0,SUMIFS(Тех_Движение!$G$2:$G$5111,Тех_Движение!$D$2:$D$5111,$C4245,Тех_Движение!$B$2:$B$5111,"&lt;="&amp;L$3)-$F4245)))</f>
        <v>#VALUE!</v>
      </c>
      <c r="M4245" s="21" t="e">
        <f>IF(OR($B4245="",M$3&lt;$D4245+Настройки!$B$7),0,MAX(0,$E4245-MAX(0,SUMIFS(Тех_Движение!$G$2:$G$5111,Тех_Движение!$D$2:$D$5111,$C4245,Тех_Движение!$B$2:$B$5111,"&lt;="&amp;M$3)-$F4245)))</f>
        <v>#VALUE!</v>
      </c>
      <c r="N4245" s="21" t="e">
        <f>IF(OR($B4245="",N$3&lt;$D4245+Настройки!$B$7),0,MAX(0,$E4245-MAX(0,SUMIFS(Тех_Движение!$G$2:$G$5111,Тех_Движение!$D$2:$D$5111,$C4245,Тех_Движение!$B$2:$B$5111,"&lt;="&amp;N$3)-$F4245)))</f>
        <v>#VALUE!</v>
      </c>
      <c r="O4245" s="21" t="e">
        <f>IF(OR($B4245="",O$3&lt;$D4245+Настройки!$B$7),0,MAX(0,$E4245-MAX(0,SUMIFS(Тех_Движение!$G$2:$G$5111,Тех_Движение!$D$2:$D$5111,$C4245,Тех_Движение!$B$2:$B$5111,"&lt;="&amp;O$3)-$F4245)))</f>
        <v>#VALUE!</v>
      </c>
      <c r="P4245" s="21" t="e">
        <f>IF(OR($B4245="",P$3&lt;$D4245+Настройки!$B$7),0,MAX(0,$E4245-MAX(0,SUMIFS(Тех_Движение!$G$2:$G$5111,Тех_Движение!$D$2:$D$5111,$C4245,Тех_Движение!$B$2:$B$5111,"&lt;="&amp;P$3)-$F4245)))</f>
        <v>#VALUE!</v>
      </c>
      <c r="Q4245" s="21" t="e">
        <f>IF(OR($B4245="",Q$3&lt;$D4245+Настройки!$B$7),0,MAX(0,$E4245-MAX(0,SUMIFS(Тех_Движение!$G$2:$G$5111,Тех_Движение!$D$2:$D$5111,$C4245,Тех_Движение!$B$2:$B$5111,"&lt;="&amp;Q$3)-$F4245)))</f>
        <v>#VALUE!</v>
      </c>
      <c r="R4245" s="21" t="str">
        <f t="shared" si="199"/>
        <v/>
      </c>
      <c r="S4245" s="23" t="str">
        <f>IF($B4245="","",VLOOKUP($C4245,Настройки!$A$11:$L$17,9,FALSE))</f>
        <v/>
      </c>
      <c r="T4245" s="23" t="str">
        <f t="shared" si="200"/>
        <v/>
      </c>
    </row>
    <row r="4246" spans="1:20" x14ac:dyDescent="0.3">
      <c r="A4246" s="20">
        <f>Тех_Движение!$A$4243</f>
        <v>4242</v>
      </c>
      <c r="B4246" s="20" t="str">
        <f>IF(Тех_Движение!$F$4243&gt;0,Тех_Движение!$I$4243,"")</f>
        <v/>
      </c>
      <c r="C4246" s="20" t="str">
        <f>IF($B4246="","",Тех_Движение!$D$4243)</f>
        <v/>
      </c>
      <c r="D4246" s="9" t="str">
        <f>IF($B4246="","",Тех_Движение!$B$4243)</f>
        <v/>
      </c>
      <c r="E4246" s="21" t="str">
        <f>IF($B4246="","",Тех_Движение!$F$4243)</f>
        <v/>
      </c>
      <c r="F4246" s="21" t="str">
        <f>IF($B4246="","",SUMIFS($E$5:$E4245,$C$5:$C4245,$C4246))</f>
        <v/>
      </c>
      <c r="G4246" s="21" t="str">
        <f>IF($B4246="","",MAX(0,$E4246-MAX(0,SUMIFS(Тех_Движение!$G$2:$G$5111,Тех_Движение!$D$2:$D$5111,$C4246,Тех_Движение!$B$2:$B$5111,"&lt;="&amp;Настройки!$B$5-1)-$F4246)))</f>
        <v/>
      </c>
      <c r="H4246" s="21" t="str">
        <f>IF($B4246="","",IF(AND($D4246&gt;=Настройки!$B$5,$D4246&lt;=Настройки!$B$6),$E4246,0))</f>
        <v/>
      </c>
      <c r="I4246" s="21" t="str">
        <f t="shared" si="198"/>
        <v/>
      </c>
      <c r="J4246" s="21" t="str">
        <f>IF($B4246="","",MAX(0,$E4246-MAX(0,SUMIFS(Тех_Движение!$G$2:$G$5111,Тех_Движение!$D$2:$D$5111,$C4246,Тех_Движение!$B$2:$B$5111,"&lt;="&amp;Настройки!$B$6)-$F4246)))</f>
        <v/>
      </c>
      <c r="K4246" s="21" t="e">
        <f>IF(OR($B4246="",K$3&lt;$D4246+Настройки!$B$7),0,MAX(0,$E4246-MAX(0,SUMIFS(Тех_Движение!$G$2:$G$5111,Тех_Движение!$D$2:$D$5111,$C4246,Тех_Движение!$B$2:$B$5111,"&lt;="&amp;K$3)-$F4246)))</f>
        <v>#VALUE!</v>
      </c>
      <c r="L4246" s="21" t="e">
        <f>IF(OR($B4246="",L$3&lt;$D4246+Настройки!$B$7),0,MAX(0,$E4246-MAX(0,SUMIFS(Тех_Движение!$G$2:$G$5111,Тех_Движение!$D$2:$D$5111,$C4246,Тех_Движение!$B$2:$B$5111,"&lt;="&amp;L$3)-$F4246)))</f>
        <v>#VALUE!</v>
      </c>
      <c r="M4246" s="21" t="e">
        <f>IF(OR($B4246="",M$3&lt;$D4246+Настройки!$B$7),0,MAX(0,$E4246-MAX(0,SUMIFS(Тех_Движение!$G$2:$G$5111,Тех_Движение!$D$2:$D$5111,$C4246,Тех_Движение!$B$2:$B$5111,"&lt;="&amp;M$3)-$F4246)))</f>
        <v>#VALUE!</v>
      </c>
      <c r="N4246" s="21" t="e">
        <f>IF(OR($B4246="",N$3&lt;$D4246+Настройки!$B$7),0,MAX(0,$E4246-MAX(0,SUMIFS(Тех_Движение!$G$2:$G$5111,Тех_Движение!$D$2:$D$5111,$C4246,Тех_Движение!$B$2:$B$5111,"&lt;="&amp;N$3)-$F4246)))</f>
        <v>#VALUE!</v>
      </c>
      <c r="O4246" s="21" t="e">
        <f>IF(OR($B4246="",O$3&lt;$D4246+Настройки!$B$7),0,MAX(0,$E4246-MAX(0,SUMIFS(Тех_Движение!$G$2:$G$5111,Тех_Движение!$D$2:$D$5111,$C4246,Тех_Движение!$B$2:$B$5111,"&lt;="&amp;O$3)-$F4246)))</f>
        <v>#VALUE!</v>
      </c>
      <c r="P4246" s="21" t="e">
        <f>IF(OR($B4246="",P$3&lt;$D4246+Настройки!$B$7),0,MAX(0,$E4246-MAX(0,SUMIFS(Тех_Движение!$G$2:$G$5111,Тех_Движение!$D$2:$D$5111,$C4246,Тех_Движение!$B$2:$B$5111,"&lt;="&amp;P$3)-$F4246)))</f>
        <v>#VALUE!</v>
      </c>
      <c r="Q4246" s="21" t="e">
        <f>IF(OR($B4246="",Q$3&lt;$D4246+Настройки!$B$7),0,MAX(0,$E4246-MAX(0,SUMIFS(Тех_Движение!$G$2:$G$5111,Тех_Движение!$D$2:$D$5111,$C4246,Тех_Движение!$B$2:$B$5111,"&lt;="&amp;Q$3)-$F4246)))</f>
        <v>#VALUE!</v>
      </c>
      <c r="R4246" s="21" t="str">
        <f t="shared" si="199"/>
        <v/>
      </c>
      <c r="S4246" s="23" t="str">
        <f>IF($B4246="","",VLOOKUP($C4246,Настройки!$A$11:$L$17,9,FALSE))</f>
        <v/>
      </c>
      <c r="T4246" s="23" t="str">
        <f t="shared" si="200"/>
        <v/>
      </c>
    </row>
    <row r="4247" spans="1:20" x14ac:dyDescent="0.3">
      <c r="A4247" s="20">
        <f>Тех_Движение!$A$4244</f>
        <v>4243</v>
      </c>
      <c r="B4247" s="20" t="str">
        <f>IF(Тех_Движение!$F$4244&gt;0,Тех_Движение!$I$4244,"")</f>
        <v/>
      </c>
      <c r="C4247" s="20" t="str">
        <f>IF($B4247="","",Тех_Движение!$D$4244)</f>
        <v/>
      </c>
      <c r="D4247" s="9" t="str">
        <f>IF($B4247="","",Тех_Движение!$B$4244)</f>
        <v/>
      </c>
      <c r="E4247" s="21" t="str">
        <f>IF($B4247="","",Тех_Движение!$F$4244)</f>
        <v/>
      </c>
      <c r="F4247" s="21" t="str">
        <f>IF($B4247="","",SUMIFS($E$5:$E4246,$C$5:$C4246,$C4247))</f>
        <v/>
      </c>
      <c r="G4247" s="21" t="str">
        <f>IF($B4247="","",MAX(0,$E4247-MAX(0,SUMIFS(Тех_Движение!$G$2:$G$5111,Тех_Движение!$D$2:$D$5111,$C4247,Тех_Движение!$B$2:$B$5111,"&lt;="&amp;Настройки!$B$5-1)-$F4247)))</f>
        <v/>
      </c>
      <c r="H4247" s="21" t="str">
        <f>IF($B4247="","",IF(AND($D4247&gt;=Настройки!$B$5,$D4247&lt;=Настройки!$B$6),$E4247,0))</f>
        <v/>
      </c>
      <c r="I4247" s="21" t="str">
        <f t="shared" si="198"/>
        <v/>
      </c>
      <c r="J4247" s="21" t="str">
        <f>IF($B4247="","",MAX(0,$E4247-MAX(0,SUMIFS(Тех_Движение!$G$2:$G$5111,Тех_Движение!$D$2:$D$5111,$C4247,Тех_Движение!$B$2:$B$5111,"&lt;="&amp;Настройки!$B$6)-$F4247)))</f>
        <v/>
      </c>
      <c r="K4247" s="21" t="e">
        <f>IF(OR($B4247="",K$3&lt;$D4247+Настройки!$B$7),0,MAX(0,$E4247-MAX(0,SUMIFS(Тех_Движение!$G$2:$G$5111,Тех_Движение!$D$2:$D$5111,$C4247,Тех_Движение!$B$2:$B$5111,"&lt;="&amp;K$3)-$F4247)))</f>
        <v>#VALUE!</v>
      </c>
      <c r="L4247" s="21" t="e">
        <f>IF(OR($B4247="",L$3&lt;$D4247+Настройки!$B$7),0,MAX(0,$E4247-MAX(0,SUMIFS(Тех_Движение!$G$2:$G$5111,Тех_Движение!$D$2:$D$5111,$C4247,Тех_Движение!$B$2:$B$5111,"&lt;="&amp;L$3)-$F4247)))</f>
        <v>#VALUE!</v>
      </c>
      <c r="M4247" s="21" t="e">
        <f>IF(OR($B4247="",M$3&lt;$D4247+Настройки!$B$7),0,MAX(0,$E4247-MAX(0,SUMIFS(Тех_Движение!$G$2:$G$5111,Тех_Движение!$D$2:$D$5111,$C4247,Тех_Движение!$B$2:$B$5111,"&lt;="&amp;M$3)-$F4247)))</f>
        <v>#VALUE!</v>
      </c>
      <c r="N4247" s="21" t="e">
        <f>IF(OR($B4247="",N$3&lt;$D4247+Настройки!$B$7),0,MAX(0,$E4247-MAX(0,SUMIFS(Тех_Движение!$G$2:$G$5111,Тех_Движение!$D$2:$D$5111,$C4247,Тех_Движение!$B$2:$B$5111,"&lt;="&amp;N$3)-$F4247)))</f>
        <v>#VALUE!</v>
      </c>
      <c r="O4247" s="21" t="e">
        <f>IF(OR($B4247="",O$3&lt;$D4247+Настройки!$B$7),0,MAX(0,$E4247-MAX(0,SUMIFS(Тех_Движение!$G$2:$G$5111,Тех_Движение!$D$2:$D$5111,$C4247,Тех_Движение!$B$2:$B$5111,"&lt;="&amp;O$3)-$F4247)))</f>
        <v>#VALUE!</v>
      </c>
      <c r="P4247" s="21" t="e">
        <f>IF(OR($B4247="",P$3&lt;$D4247+Настройки!$B$7),0,MAX(0,$E4247-MAX(0,SUMIFS(Тех_Движение!$G$2:$G$5111,Тех_Движение!$D$2:$D$5111,$C4247,Тех_Движение!$B$2:$B$5111,"&lt;="&amp;P$3)-$F4247)))</f>
        <v>#VALUE!</v>
      </c>
      <c r="Q4247" s="21" t="e">
        <f>IF(OR($B4247="",Q$3&lt;$D4247+Настройки!$B$7),0,MAX(0,$E4247-MAX(0,SUMIFS(Тех_Движение!$G$2:$G$5111,Тех_Движение!$D$2:$D$5111,$C4247,Тех_Движение!$B$2:$B$5111,"&lt;="&amp;Q$3)-$F4247)))</f>
        <v>#VALUE!</v>
      </c>
      <c r="R4247" s="21" t="str">
        <f t="shared" si="199"/>
        <v/>
      </c>
      <c r="S4247" s="23" t="str">
        <f>IF($B4247="","",VLOOKUP($C4247,Настройки!$A$11:$L$17,9,FALSE))</f>
        <v/>
      </c>
      <c r="T4247" s="23" t="str">
        <f t="shared" si="200"/>
        <v/>
      </c>
    </row>
    <row r="4248" spans="1:20" x14ac:dyDescent="0.3">
      <c r="A4248" s="20">
        <f>Тех_Движение!$A$4245</f>
        <v>4244</v>
      </c>
      <c r="B4248" s="20" t="str">
        <f>IF(Тех_Движение!$F$4245&gt;0,Тех_Движение!$I$4245,"")</f>
        <v/>
      </c>
      <c r="C4248" s="20" t="str">
        <f>IF($B4248="","",Тех_Движение!$D$4245)</f>
        <v/>
      </c>
      <c r="D4248" s="9" t="str">
        <f>IF($B4248="","",Тех_Движение!$B$4245)</f>
        <v/>
      </c>
      <c r="E4248" s="21" t="str">
        <f>IF($B4248="","",Тех_Движение!$F$4245)</f>
        <v/>
      </c>
      <c r="F4248" s="21" t="str">
        <f>IF($B4248="","",SUMIFS($E$5:$E4247,$C$5:$C4247,$C4248))</f>
        <v/>
      </c>
      <c r="G4248" s="21" t="str">
        <f>IF($B4248="","",MAX(0,$E4248-MAX(0,SUMIFS(Тех_Движение!$G$2:$G$5111,Тех_Движение!$D$2:$D$5111,$C4248,Тех_Движение!$B$2:$B$5111,"&lt;="&amp;Настройки!$B$5-1)-$F4248)))</f>
        <v/>
      </c>
      <c r="H4248" s="21" t="str">
        <f>IF($B4248="","",IF(AND($D4248&gt;=Настройки!$B$5,$D4248&lt;=Настройки!$B$6),$E4248,0))</f>
        <v/>
      </c>
      <c r="I4248" s="21" t="str">
        <f t="shared" si="198"/>
        <v/>
      </c>
      <c r="J4248" s="21" t="str">
        <f>IF($B4248="","",MAX(0,$E4248-MAX(0,SUMIFS(Тех_Движение!$G$2:$G$5111,Тех_Движение!$D$2:$D$5111,$C4248,Тех_Движение!$B$2:$B$5111,"&lt;="&amp;Настройки!$B$6)-$F4248)))</f>
        <v/>
      </c>
      <c r="K4248" s="21" t="e">
        <f>IF(OR($B4248="",K$3&lt;$D4248+Настройки!$B$7),0,MAX(0,$E4248-MAX(0,SUMIFS(Тех_Движение!$G$2:$G$5111,Тех_Движение!$D$2:$D$5111,$C4248,Тех_Движение!$B$2:$B$5111,"&lt;="&amp;K$3)-$F4248)))</f>
        <v>#VALUE!</v>
      </c>
      <c r="L4248" s="21" t="e">
        <f>IF(OR($B4248="",L$3&lt;$D4248+Настройки!$B$7),0,MAX(0,$E4248-MAX(0,SUMIFS(Тех_Движение!$G$2:$G$5111,Тех_Движение!$D$2:$D$5111,$C4248,Тех_Движение!$B$2:$B$5111,"&lt;="&amp;L$3)-$F4248)))</f>
        <v>#VALUE!</v>
      </c>
      <c r="M4248" s="21" t="e">
        <f>IF(OR($B4248="",M$3&lt;$D4248+Настройки!$B$7),0,MAX(0,$E4248-MAX(0,SUMIFS(Тех_Движение!$G$2:$G$5111,Тех_Движение!$D$2:$D$5111,$C4248,Тех_Движение!$B$2:$B$5111,"&lt;="&amp;M$3)-$F4248)))</f>
        <v>#VALUE!</v>
      </c>
      <c r="N4248" s="21" t="e">
        <f>IF(OR($B4248="",N$3&lt;$D4248+Настройки!$B$7),0,MAX(0,$E4248-MAX(0,SUMIFS(Тех_Движение!$G$2:$G$5111,Тех_Движение!$D$2:$D$5111,$C4248,Тех_Движение!$B$2:$B$5111,"&lt;="&amp;N$3)-$F4248)))</f>
        <v>#VALUE!</v>
      </c>
      <c r="O4248" s="21" t="e">
        <f>IF(OR($B4248="",O$3&lt;$D4248+Настройки!$B$7),0,MAX(0,$E4248-MAX(0,SUMIFS(Тех_Движение!$G$2:$G$5111,Тех_Движение!$D$2:$D$5111,$C4248,Тех_Движение!$B$2:$B$5111,"&lt;="&amp;O$3)-$F4248)))</f>
        <v>#VALUE!</v>
      </c>
      <c r="P4248" s="21" t="e">
        <f>IF(OR($B4248="",P$3&lt;$D4248+Настройки!$B$7),0,MAX(0,$E4248-MAX(0,SUMIFS(Тех_Движение!$G$2:$G$5111,Тех_Движение!$D$2:$D$5111,$C4248,Тех_Движение!$B$2:$B$5111,"&lt;="&amp;P$3)-$F4248)))</f>
        <v>#VALUE!</v>
      </c>
      <c r="Q4248" s="21" t="e">
        <f>IF(OR($B4248="",Q$3&lt;$D4248+Настройки!$B$7),0,MAX(0,$E4248-MAX(0,SUMIFS(Тех_Движение!$G$2:$G$5111,Тех_Движение!$D$2:$D$5111,$C4248,Тех_Движение!$B$2:$B$5111,"&lt;="&amp;Q$3)-$F4248)))</f>
        <v>#VALUE!</v>
      </c>
      <c r="R4248" s="21" t="str">
        <f t="shared" si="199"/>
        <v/>
      </c>
      <c r="S4248" s="23" t="str">
        <f>IF($B4248="","",VLOOKUP($C4248,Настройки!$A$11:$L$17,9,FALSE))</f>
        <v/>
      </c>
      <c r="T4248" s="23" t="str">
        <f t="shared" si="200"/>
        <v/>
      </c>
    </row>
    <row r="4249" spans="1:20" x14ac:dyDescent="0.3">
      <c r="A4249" s="20">
        <f>Тех_Движение!$A$4246</f>
        <v>4245</v>
      </c>
      <c r="B4249" s="20" t="str">
        <f>IF(Тех_Движение!$F$4246&gt;0,Тех_Движение!$I$4246,"")</f>
        <v/>
      </c>
      <c r="C4249" s="20" t="str">
        <f>IF($B4249="","",Тех_Движение!$D$4246)</f>
        <v/>
      </c>
      <c r="D4249" s="9" t="str">
        <f>IF($B4249="","",Тех_Движение!$B$4246)</f>
        <v/>
      </c>
      <c r="E4249" s="21" t="str">
        <f>IF($B4249="","",Тех_Движение!$F$4246)</f>
        <v/>
      </c>
      <c r="F4249" s="21" t="str">
        <f>IF($B4249="","",SUMIFS($E$5:$E4248,$C$5:$C4248,$C4249))</f>
        <v/>
      </c>
      <c r="G4249" s="21" t="str">
        <f>IF($B4249="","",MAX(0,$E4249-MAX(0,SUMIFS(Тех_Движение!$G$2:$G$5111,Тех_Движение!$D$2:$D$5111,$C4249,Тех_Движение!$B$2:$B$5111,"&lt;="&amp;Настройки!$B$5-1)-$F4249)))</f>
        <v/>
      </c>
      <c r="H4249" s="21" t="str">
        <f>IF($B4249="","",IF(AND($D4249&gt;=Настройки!$B$5,$D4249&lt;=Настройки!$B$6),$E4249,0))</f>
        <v/>
      </c>
      <c r="I4249" s="21" t="str">
        <f t="shared" si="198"/>
        <v/>
      </c>
      <c r="J4249" s="21" t="str">
        <f>IF($B4249="","",MAX(0,$E4249-MAX(0,SUMIFS(Тех_Движение!$G$2:$G$5111,Тех_Движение!$D$2:$D$5111,$C4249,Тех_Движение!$B$2:$B$5111,"&lt;="&amp;Настройки!$B$6)-$F4249)))</f>
        <v/>
      </c>
      <c r="K4249" s="21" t="e">
        <f>IF(OR($B4249="",K$3&lt;$D4249+Настройки!$B$7),0,MAX(0,$E4249-MAX(0,SUMIFS(Тех_Движение!$G$2:$G$5111,Тех_Движение!$D$2:$D$5111,$C4249,Тех_Движение!$B$2:$B$5111,"&lt;="&amp;K$3)-$F4249)))</f>
        <v>#VALUE!</v>
      </c>
      <c r="L4249" s="21" t="e">
        <f>IF(OR($B4249="",L$3&lt;$D4249+Настройки!$B$7),0,MAX(0,$E4249-MAX(0,SUMIFS(Тех_Движение!$G$2:$G$5111,Тех_Движение!$D$2:$D$5111,$C4249,Тех_Движение!$B$2:$B$5111,"&lt;="&amp;L$3)-$F4249)))</f>
        <v>#VALUE!</v>
      </c>
      <c r="M4249" s="21" t="e">
        <f>IF(OR($B4249="",M$3&lt;$D4249+Настройки!$B$7),0,MAX(0,$E4249-MAX(0,SUMIFS(Тех_Движение!$G$2:$G$5111,Тех_Движение!$D$2:$D$5111,$C4249,Тех_Движение!$B$2:$B$5111,"&lt;="&amp;M$3)-$F4249)))</f>
        <v>#VALUE!</v>
      </c>
      <c r="N4249" s="21" t="e">
        <f>IF(OR($B4249="",N$3&lt;$D4249+Настройки!$B$7),0,MAX(0,$E4249-MAX(0,SUMIFS(Тех_Движение!$G$2:$G$5111,Тех_Движение!$D$2:$D$5111,$C4249,Тех_Движение!$B$2:$B$5111,"&lt;="&amp;N$3)-$F4249)))</f>
        <v>#VALUE!</v>
      </c>
      <c r="O4249" s="21" t="e">
        <f>IF(OR($B4249="",O$3&lt;$D4249+Настройки!$B$7),0,MAX(0,$E4249-MAX(0,SUMIFS(Тех_Движение!$G$2:$G$5111,Тех_Движение!$D$2:$D$5111,$C4249,Тех_Движение!$B$2:$B$5111,"&lt;="&amp;O$3)-$F4249)))</f>
        <v>#VALUE!</v>
      </c>
      <c r="P4249" s="21" t="e">
        <f>IF(OR($B4249="",P$3&lt;$D4249+Настройки!$B$7),0,MAX(0,$E4249-MAX(0,SUMIFS(Тех_Движение!$G$2:$G$5111,Тех_Движение!$D$2:$D$5111,$C4249,Тех_Движение!$B$2:$B$5111,"&lt;="&amp;P$3)-$F4249)))</f>
        <v>#VALUE!</v>
      </c>
      <c r="Q4249" s="21" t="e">
        <f>IF(OR($B4249="",Q$3&lt;$D4249+Настройки!$B$7),0,MAX(0,$E4249-MAX(0,SUMIFS(Тех_Движение!$G$2:$G$5111,Тех_Движение!$D$2:$D$5111,$C4249,Тех_Движение!$B$2:$B$5111,"&lt;="&amp;Q$3)-$F4249)))</f>
        <v>#VALUE!</v>
      </c>
      <c r="R4249" s="21" t="str">
        <f t="shared" si="199"/>
        <v/>
      </c>
      <c r="S4249" s="23" t="str">
        <f>IF($B4249="","",VLOOKUP($C4249,Настройки!$A$11:$L$17,9,FALSE))</f>
        <v/>
      </c>
      <c r="T4249" s="23" t="str">
        <f t="shared" si="200"/>
        <v/>
      </c>
    </row>
    <row r="4250" spans="1:20" x14ac:dyDescent="0.3">
      <c r="A4250" s="20">
        <f>Тех_Движение!$A$4247</f>
        <v>4246</v>
      </c>
      <c r="B4250" s="20" t="str">
        <f>IF(Тех_Движение!$F$4247&gt;0,Тех_Движение!$I$4247,"")</f>
        <v/>
      </c>
      <c r="C4250" s="20" t="str">
        <f>IF($B4250="","",Тех_Движение!$D$4247)</f>
        <v/>
      </c>
      <c r="D4250" s="9" t="str">
        <f>IF($B4250="","",Тех_Движение!$B$4247)</f>
        <v/>
      </c>
      <c r="E4250" s="21" t="str">
        <f>IF($B4250="","",Тех_Движение!$F$4247)</f>
        <v/>
      </c>
      <c r="F4250" s="21" t="str">
        <f>IF($B4250="","",SUMIFS($E$5:$E4249,$C$5:$C4249,$C4250))</f>
        <v/>
      </c>
      <c r="G4250" s="21" t="str">
        <f>IF($B4250="","",MAX(0,$E4250-MAX(0,SUMIFS(Тех_Движение!$G$2:$G$5111,Тех_Движение!$D$2:$D$5111,$C4250,Тех_Движение!$B$2:$B$5111,"&lt;="&amp;Настройки!$B$5-1)-$F4250)))</f>
        <v/>
      </c>
      <c r="H4250" s="21" t="str">
        <f>IF($B4250="","",IF(AND($D4250&gt;=Настройки!$B$5,$D4250&lt;=Настройки!$B$6),$E4250,0))</f>
        <v/>
      </c>
      <c r="I4250" s="21" t="str">
        <f t="shared" si="198"/>
        <v/>
      </c>
      <c r="J4250" s="21" t="str">
        <f>IF($B4250="","",MAX(0,$E4250-MAX(0,SUMIFS(Тех_Движение!$G$2:$G$5111,Тех_Движение!$D$2:$D$5111,$C4250,Тех_Движение!$B$2:$B$5111,"&lt;="&amp;Настройки!$B$6)-$F4250)))</f>
        <v/>
      </c>
      <c r="K4250" s="21" t="e">
        <f>IF(OR($B4250="",K$3&lt;$D4250+Настройки!$B$7),0,MAX(0,$E4250-MAX(0,SUMIFS(Тех_Движение!$G$2:$G$5111,Тех_Движение!$D$2:$D$5111,$C4250,Тех_Движение!$B$2:$B$5111,"&lt;="&amp;K$3)-$F4250)))</f>
        <v>#VALUE!</v>
      </c>
      <c r="L4250" s="21" t="e">
        <f>IF(OR($B4250="",L$3&lt;$D4250+Настройки!$B$7),0,MAX(0,$E4250-MAX(0,SUMIFS(Тех_Движение!$G$2:$G$5111,Тех_Движение!$D$2:$D$5111,$C4250,Тех_Движение!$B$2:$B$5111,"&lt;="&amp;L$3)-$F4250)))</f>
        <v>#VALUE!</v>
      </c>
      <c r="M4250" s="21" t="e">
        <f>IF(OR($B4250="",M$3&lt;$D4250+Настройки!$B$7),0,MAX(0,$E4250-MAX(0,SUMIFS(Тех_Движение!$G$2:$G$5111,Тех_Движение!$D$2:$D$5111,$C4250,Тех_Движение!$B$2:$B$5111,"&lt;="&amp;M$3)-$F4250)))</f>
        <v>#VALUE!</v>
      </c>
      <c r="N4250" s="21" t="e">
        <f>IF(OR($B4250="",N$3&lt;$D4250+Настройки!$B$7),0,MAX(0,$E4250-MAX(0,SUMIFS(Тех_Движение!$G$2:$G$5111,Тех_Движение!$D$2:$D$5111,$C4250,Тех_Движение!$B$2:$B$5111,"&lt;="&amp;N$3)-$F4250)))</f>
        <v>#VALUE!</v>
      </c>
      <c r="O4250" s="21" t="e">
        <f>IF(OR($B4250="",O$3&lt;$D4250+Настройки!$B$7),0,MAX(0,$E4250-MAX(0,SUMIFS(Тех_Движение!$G$2:$G$5111,Тех_Движение!$D$2:$D$5111,$C4250,Тех_Движение!$B$2:$B$5111,"&lt;="&amp;O$3)-$F4250)))</f>
        <v>#VALUE!</v>
      </c>
      <c r="P4250" s="21" t="e">
        <f>IF(OR($B4250="",P$3&lt;$D4250+Настройки!$B$7),0,MAX(0,$E4250-MAX(0,SUMIFS(Тех_Движение!$G$2:$G$5111,Тех_Движение!$D$2:$D$5111,$C4250,Тех_Движение!$B$2:$B$5111,"&lt;="&amp;P$3)-$F4250)))</f>
        <v>#VALUE!</v>
      </c>
      <c r="Q4250" s="21" t="e">
        <f>IF(OR($B4250="",Q$3&lt;$D4250+Настройки!$B$7),0,MAX(0,$E4250-MAX(0,SUMIFS(Тех_Движение!$G$2:$G$5111,Тех_Движение!$D$2:$D$5111,$C4250,Тех_Движение!$B$2:$B$5111,"&lt;="&amp;Q$3)-$F4250)))</f>
        <v>#VALUE!</v>
      </c>
      <c r="R4250" s="21" t="str">
        <f t="shared" si="199"/>
        <v/>
      </c>
      <c r="S4250" s="23" t="str">
        <f>IF($B4250="","",VLOOKUP($C4250,Настройки!$A$11:$L$17,9,FALSE))</f>
        <v/>
      </c>
      <c r="T4250" s="23" t="str">
        <f t="shared" si="200"/>
        <v/>
      </c>
    </row>
    <row r="4251" spans="1:20" x14ac:dyDescent="0.3">
      <c r="A4251" s="20">
        <f>Тех_Движение!$A$4248</f>
        <v>4247</v>
      </c>
      <c r="B4251" s="20" t="str">
        <f>IF(Тех_Движение!$F$4248&gt;0,Тех_Движение!$I$4248,"")</f>
        <v/>
      </c>
      <c r="C4251" s="20" t="str">
        <f>IF($B4251="","",Тех_Движение!$D$4248)</f>
        <v/>
      </c>
      <c r="D4251" s="9" t="str">
        <f>IF($B4251="","",Тех_Движение!$B$4248)</f>
        <v/>
      </c>
      <c r="E4251" s="21" t="str">
        <f>IF($B4251="","",Тех_Движение!$F$4248)</f>
        <v/>
      </c>
      <c r="F4251" s="21" t="str">
        <f>IF($B4251="","",SUMIFS($E$5:$E4250,$C$5:$C4250,$C4251))</f>
        <v/>
      </c>
      <c r="G4251" s="21" t="str">
        <f>IF($B4251="","",MAX(0,$E4251-MAX(0,SUMIFS(Тех_Движение!$G$2:$G$5111,Тех_Движение!$D$2:$D$5111,$C4251,Тех_Движение!$B$2:$B$5111,"&lt;="&amp;Настройки!$B$5-1)-$F4251)))</f>
        <v/>
      </c>
      <c r="H4251" s="21" t="str">
        <f>IF($B4251="","",IF(AND($D4251&gt;=Настройки!$B$5,$D4251&lt;=Настройки!$B$6),$E4251,0))</f>
        <v/>
      </c>
      <c r="I4251" s="21" t="str">
        <f t="shared" si="198"/>
        <v/>
      </c>
      <c r="J4251" s="21" t="str">
        <f>IF($B4251="","",MAX(0,$E4251-MAX(0,SUMIFS(Тех_Движение!$G$2:$G$5111,Тех_Движение!$D$2:$D$5111,$C4251,Тех_Движение!$B$2:$B$5111,"&lt;="&amp;Настройки!$B$6)-$F4251)))</f>
        <v/>
      </c>
      <c r="K4251" s="21" t="e">
        <f>IF(OR($B4251="",K$3&lt;$D4251+Настройки!$B$7),0,MAX(0,$E4251-MAX(0,SUMIFS(Тех_Движение!$G$2:$G$5111,Тех_Движение!$D$2:$D$5111,$C4251,Тех_Движение!$B$2:$B$5111,"&lt;="&amp;K$3)-$F4251)))</f>
        <v>#VALUE!</v>
      </c>
      <c r="L4251" s="21" t="e">
        <f>IF(OR($B4251="",L$3&lt;$D4251+Настройки!$B$7),0,MAX(0,$E4251-MAX(0,SUMIFS(Тех_Движение!$G$2:$G$5111,Тех_Движение!$D$2:$D$5111,$C4251,Тех_Движение!$B$2:$B$5111,"&lt;="&amp;L$3)-$F4251)))</f>
        <v>#VALUE!</v>
      </c>
      <c r="M4251" s="21" t="e">
        <f>IF(OR($B4251="",M$3&lt;$D4251+Настройки!$B$7),0,MAX(0,$E4251-MAX(0,SUMIFS(Тех_Движение!$G$2:$G$5111,Тех_Движение!$D$2:$D$5111,$C4251,Тех_Движение!$B$2:$B$5111,"&lt;="&amp;M$3)-$F4251)))</f>
        <v>#VALUE!</v>
      </c>
      <c r="N4251" s="21" t="e">
        <f>IF(OR($B4251="",N$3&lt;$D4251+Настройки!$B$7),0,MAX(0,$E4251-MAX(0,SUMIFS(Тех_Движение!$G$2:$G$5111,Тех_Движение!$D$2:$D$5111,$C4251,Тех_Движение!$B$2:$B$5111,"&lt;="&amp;N$3)-$F4251)))</f>
        <v>#VALUE!</v>
      </c>
      <c r="O4251" s="21" t="e">
        <f>IF(OR($B4251="",O$3&lt;$D4251+Настройки!$B$7),0,MAX(0,$E4251-MAX(0,SUMIFS(Тех_Движение!$G$2:$G$5111,Тех_Движение!$D$2:$D$5111,$C4251,Тех_Движение!$B$2:$B$5111,"&lt;="&amp;O$3)-$F4251)))</f>
        <v>#VALUE!</v>
      </c>
      <c r="P4251" s="21" t="e">
        <f>IF(OR($B4251="",P$3&lt;$D4251+Настройки!$B$7),0,MAX(0,$E4251-MAX(0,SUMIFS(Тех_Движение!$G$2:$G$5111,Тех_Движение!$D$2:$D$5111,$C4251,Тех_Движение!$B$2:$B$5111,"&lt;="&amp;P$3)-$F4251)))</f>
        <v>#VALUE!</v>
      </c>
      <c r="Q4251" s="21" t="e">
        <f>IF(OR($B4251="",Q$3&lt;$D4251+Настройки!$B$7),0,MAX(0,$E4251-MAX(0,SUMIFS(Тех_Движение!$G$2:$G$5111,Тех_Движение!$D$2:$D$5111,$C4251,Тех_Движение!$B$2:$B$5111,"&lt;="&amp;Q$3)-$F4251)))</f>
        <v>#VALUE!</v>
      </c>
      <c r="R4251" s="21" t="str">
        <f t="shared" si="199"/>
        <v/>
      </c>
      <c r="S4251" s="23" t="str">
        <f>IF($B4251="","",VLOOKUP($C4251,Настройки!$A$11:$L$17,9,FALSE))</f>
        <v/>
      </c>
      <c r="T4251" s="23" t="str">
        <f t="shared" si="200"/>
        <v/>
      </c>
    </row>
    <row r="4252" spans="1:20" x14ac:dyDescent="0.3">
      <c r="A4252" s="20">
        <f>Тех_Движение!$A$4249</f>
        <v>4248</v>
      </c>
      <c r="B4252" s="20" t="str">
        <f>IF(Тех_Движение!$F$4249&gt;0,Тех_Движение!$I$4249,"")</f>
        <v/>
      </c>
      <c r="C4252" s="20" t="str">
        <f>IF($B4252="","",Тех_Движение!$D$4249)</f>
        <v/>
      </c>
      <c r="D4252" s="9" t="str">
        <f>IF($B4252="","",Тех_Движение!$B$4249)</f>
        <v/>
      </c>
      <c r="E4252" s="21" t="str">
        <f>IF($B4252="","",Тех_Движение!$F$4249)</f>
        <v/>
      </c>
      <c r="F4252" s="21" t="str">
        <f>IF($B4252="","",SUMIFS($E$5:$E4251,$C$5:$C4251,$C4252))</f>
        <v/>
      </c>
      <c r="G4252" s="21" t="str">
        <f>IF($B4252="","",MAX(0,$E4252-MAX(0,SUMIFS(Тех_Движение!$G$2:$G$5111,Тех_Движение!$D$2:$D$5111,$C4252,Тех_Движение!$B$2:$B$5111,"&lt;="&amp;Настройки!$B$5-1)-$F4252)))</f>
        <v/>
      </c>
      <c r="H4252" s="21" t="str">
        <f>IF($B4252="","",IF(AND($D4252&gt;=Настройки!$B$5,$D4252&lt;=Настройки!$B$6),$E4252,0))</f>
        <v/>
      </c>
      <c r="I4252" s="21" t="str">
        <f t="shared" si="198"/>
        <v/>
      </c>
      <c r="J4252" s="21" t="str">
        <f>IF($B4252="","",MAX(0,$E4252-MAX(0,SUMIFS(Тех_Движение!$G$2:$G$5111,Тех_Движение!$D$2:$D$5111,$C4252,Тех_Движение!$B$2:$B$5111,"&lt;="&amp;Настройки!$B$6)-$F4252)))</f>
        <v/>
      </c>
      <c r="K4252" s="21" t="e">
        <f>IF(OR($B4252="",K$3&lt;$D4252+Настройки!$B$7),0,MAX(0,$E4252-MAX(0,SUMIFS(Тех_Движение!$G$2:$G$5111,Тех_Движение!$D$2:$D$5111,$C4252,Тех_Движение!$B$2:$B$5111,"&lt;="&amp;K$3)-$F4252)))</f>
        <v>#VALUE!</v>
      </c>
      <c r="L4252" s="21" t="e">
        <f>IF(OR($B4252="",L$3&lt;$D4252+Настройки!$B$7),0,MAX(0,$E4252-MAX(0,SUMIFS(Тех_Движение!$G$2:$G$5111,Тех_Движение!$D$2:$D$5111,$C4252,Тех_Движение!$B$2:$B$5111,"&lt;="&amp;L$3)-$F4252)))</f>
        <v>#VALUE!</v>
      </c>
      <c r="M4252" s="21" t="e">
        <f>IF(OR($B4252="",M$3&lt;$D4252+Настройки!$B$7),0,MAX(0,$E4252-MAX(0,SUMIFS(Тех_Движение!$G$2:$G$5111,Тех_Движение!$D$2:$D$5111,$C4252,Тех_Движение!$B$2:$B$5111,"&lt;="&amp;M$3)-$F4252)))</f>
        <v>#VALUE!</v>
      </c>
      <c r="N4252" s="21" t="e">
        <f>IF(OR($B4252="",N$3&lt;$D4252+Настройки!$B$7),0,MAX(0,$E4252-MAX(0,SUMIFS(Тех_Движение!$G$2:$G$5111,Тех_Движение!$D$2:$D$5111,$C4252,Тех_Движение!$B$2:$B$5111,"&lt;="&amp;N$3)-$F4252)))</f>
        <v>#VALUE!</v>
      </c>
      <c r="O4252" s="21" t="e">
        <f>IF(OR($B4252="",O$3&lt;$D4252+Настройки!$B$7),0,MAX(0,$E4252-MAX(0,SUMIFS(Тех_Движение!$G$2:$G$5111,Тех_Движение!$D$2:$D$5111,$C4252,Тех_Движение!$B$2:$B$5111,"&lt;="&amp;O$3)-$F4252)))</f>
        <v>#VALUE!</v>
      </c>
      <c r="P4252" s="21" t="e">
        <f>IF(OR($B4252="",P$3&lt;$D4252+Настройки!$B$7),0,MAX(0,$E4252-MAX(0,SUMIFS(Тех_Движение!$G$2:$G$5111,Тех_Движение!$D$2:$D$5111,$C4252,Тех_Движение!$B$2:$B$5111,"&lt;="&amp;P$3)-$F4252)))</f>
        <v>#VALUE!</v>
      </c>
      <c r="Q4252" s="21" t="e">
        <f>IF(OR($B4252="",Q$3&lt;$D4252+Настройки!$B$7),0,MAX(0,$E4252-MAX(0,SUMIFS(Тех_Движение!$G$2:$G$5111,Тех_Движение!$D$2:$D$5111,$C4252,Тех_Движение!$B$2:$B$5111,"&lt;="&amp;Q$3)-$F4252)))</f>
        <v>#VALUE!</v>
      </c>
      <c r="R4252" s="21" t="str">
        <f t="shared" si="199"/>
        <v/>
      </c>
      <c r="S4252" s="23" t="str">
        <f>IF($B4252="","",VLOOKUP($C4252,Настройки!$A$11:$L$17,9,FALSE))</f>
        <v/>
      </c>
      <c r="T4252" s="23" t="str">
        <f t="shared" si="200"/>
        <v/>
      </c>
    </row>
    <row r="4253" spans="1:20" x14ac:dyDescent="0.3">
      <c r="A4253" s="20">
        <f>Тех_Движение!$A$4250</f>
        <v>4249</v>
      </c>
      <c r="B4253" s="20" t="str">
        <f>IF(Тех_Движение!$F$4250&gt;0,Тех_Движение!$I$4250,"")</f>
        <v/>
      </c>
      <c r="C4253" s="20" t="str">
        <f>IF($B4253="","",Тех_Движение!$D$4250)</f>
        <v/>
      </c>
      <c r="D4253" s="9" t="str">
        <f>IF($B4253="","",Тех_Движение!$B$4250)</f>
        <v/>
      </c>
      <c r="E4253" s="21" t="str">
        <f>IF($B4253="","",Тех_Движение!$F$4250)</f>
        <v/>
      </c>
      <c r="F4253" s="21" t="str">
        <f>IF($B4253="","",SUMIFS($E$5:$E4252,$C$5:$C4252,$C4253))</f>
        <v/>
      </c>
      <c r="G4253" s="21" t="str">
        <f>IF($B4253="","",MAX(0,$E4253-MAX(0,SUMIFS(Тех_Движение!$G$2:$G$5111,Тех_Движение!$D$2:$D$5111,$C4253,Тех_Движение!$B$2:$B$5111,"&lt;="&amp;Настройки!$B$5-1)-$F4253)))</f>
        <v/>
      </c>
      <c r="H4253" s="21" t="str">
        <f>IF($B4253="","",IF(AND($D4253&gt;=Настройки!$B$5,$D4253&lt;=Настройки!$B$6),$E4253,0))</f>
        <v/>
      </c>
      <c r="I4253" s="21" t="str">
        <f t="shared" si="198"/>
        <v/>
      </c>
      <c r="J4253" s="21" t="str">
        <f>IF($B4253="","",MAX(0,$E4253-MAX(0,SUMIFS(Тех_Движение!$G$2:$G$5111,Тех_Движение!$D$2:$D$5111,$C4253,Тех_Движение!$B$2:$B$5111,"&lt;="&amp;Настройки!$B$6)-$F4253)))</f>
        <v/>
      </c>
      <c r="K4253" s="21" t="e">
        <f>IF(OR($B4253="",K$3&lt;$D4253+Настройки!$B$7),0,MAX(0,$E4253-MAX(0,SUMIFS(Тех_Движение!$G$2:$G$5111,Тех_Движение!$D$2:$D$5111,$C4253,Тех_Движение!$B$2:$B$5111,"&lt;="&amp;K$3)-$F4253)))</f>
        <v>#VALUE!</v>
      </c>
      <c r="L4253" s="21" t="e">
        <f>IF(OR($B4253="",L$3&lt;$D4253+Настройки!$B$7),0,MAX(0,$E4253-MAX(0,SUMIFS(Тех_Движение!$G$2:$G$5111,Тех_Движение!$D$2:$D$5111,$C4253,Тех_Движение!$B$2:$B$5111,"&lt;="&amp;L$3)-$F4253)))</f>
        <v>#VALUE!</v>
      </c>
      <c r="M4253" s="21" t="e">
        <f>IF(OR($B4253="",M$3&lt;$D4253+Настройки!$B$7),0,MAX(0,$E4253-MAX(0,SUMIFS(Тех_Движение!$G$2:$G$5111,Тех_Движение!$D$2:$D$5111,$C4253,Тех_Движение!$B$2:$B$5111,"&lt;="&amp;M$3)-$F4253)))</f>
        <v>#VALUE!</v>
      </c>
      <c r="N4253" s="21" t="e">
        <f>IF(OR($B4253="",N$3&lt;$D4253+Настройки!$B$7),0,MAX(0,$E4253-MAX(0,SUMIFS(Тех_Движение!$G$2:$G$5111,Тех_Движение!$D$2:$D$5111,$C4253,Тех_Движение!$B$2:$B$5111,"&lt;="&amp;N$3)-$F4253)))</f>
        <v>#VALUE!</v>
      </c>
      <c r="O4253" s="21" t="e">
        <f>IF(OR($B4253="",O$3&lt;$D4253+Настройки!$B$7),0,MAX(0,$E4253-MAX(0,SUMIFS(Тех_Движение!$G$2:$G$5111,Тех_Движение!$D$2:$D$5111,$C4253,Тех_Движение!$B$2:$B$5111,"&lt;="&amp;O$3)-$F4253)))</f>
        <v>#VALUE!</v>
      </c>
      <c r="P4253" s="21" t="e">
        <f>IF(OR($B4253="",P$3&lt;$D4253+Настройки!$B$7),0,MAX(0,$E4253-MAX(0,SUMIFS(Тех_Движение!$G$2:$G$5111,Тех_Движение!$D$2:$D$5111,$C4253,Тех_Движение!$B$2:$B$5111,"&lt;="&amp;P$3)-$F4253)))</f>
        <v>#VALUE!</v>
      </c>
      <c r="Q4253" s="21" t="e">
        <f>IF(OR($B4253="",Q$3&lt;$D4253+Настройки!$B$7),0,MAX(0,$E4253-MAX(0,SUMIFS(Тех_Движение!$G$2:$G$5111,Тех_Движение!$D$2:$D$5111,$C4253,Тех_Движение!$B$2:$B$5111,"&lt;="&amp;Q$3)-$F4253)))</f>
        <v>#VALUE!</v>
      </c>
      <c r="R4253" s="21" t="str">
        <f t="shared" si="199"/>
        <v/>
      </c>
      <c r="S4253" s="23" t="str">
        <f>IF($B4253="","",VLOOKUP($C4253,Настройки!$A$11:$L$17,9,FALSE))</f>
        <v/>
      </c>
      <c r="T4253" s="23" t="str">
        <f t="shared" si="200"/>
        <v/>
      </c>
    </row>
    <row r="4254" spans="1:20" x14ac:dyDescent="0.3">
      <c r="A4254" s="20">
        <f>Тех_Движение!$A$4251</f>
        <v>4250</v>
      </c>
      <c r="B4254" s="20" t="str">
        <f>IF(Тех_Движение!$F$4251&gt;0,Тех_Движение!$I$4251,"")</f>
        <v/>
      </c>
      <c r="C4254" s="20" t="str">
        <f>IF($B4254="","",Тех_Движение!$D$4251)</f>
        <v/>
      </c>
      <c r="D4254" s="9" t="str">
        <f>IF($B4254="","",Тех_Движение!$B$4251)</f>
        <v/>
      </c>
      <c r="E4254" s="21" t="str">
        <f>IF($B4254="","",Тех_Движение!$F$4251)</f>
        <v/>
      </c>
      <c r="F4254" s="21" t="str">
        <f>IF($B4254="","",SUMIFS($E$5:$E4253,$C$5:$C4253,$C4254))</f>
        <v/>
      </c>
      <c r="G4254" s="21" t="str">
        <f>IF($B4254="","",MAX(0,$E4254-MAX(0,SUMIFS(Тех_Движение!$G$2:$G$5111,Тех_Движение!$D$2:$D$5111,$C4254,Тех_Движение!$B$2:$B$5111,"&lt;="&amp;Настройки!$B$5-1)-$F4254)))</f>
        <v/>
      </c>
      <c r="H4254" s="21" t="str">
        <f>IF($B4254="","",IF(AND($D4254&gt;=Настройки!$B$5,$D4254&lt;=Настройки!$B$6),$E4254,0))</f>
        <v/>
      </c>
      <c r="I4254" s="21" t="str">
        <f t="shared" si="198"/>
        <v/>
      </c>
      <c r="J4254" s="21" t="str">
        <f>IF($B4254="","",MAX(0,$E4254-MAX(0,SUMIFS(Тех_Движение!$G$2:$G$5111,Тех_Движение!$D$2:$D$5111,$C4254,Тех_Движение!$B$2:$B$5111,"&lt;="&amp;Настройки!$B$6)-$F4254)))</f>
        <v/>
      </c>
      <c r="K4254" s="21" t="e">
        <f>IF(OR($B4254="",K$3&lt;$D4254+Настройки!$B$7),0,MAX(0,$E4254-MAX(0,SUMIFS(Тех_Движение!$G$2:$G$5111,Тех_Движение!$D$2:$D$5111,$C4254,Тех_Движение!$B$2:$B$5111,"&lt;="&amp;K$3)-$F4254)))</f>
        <v>#VALUE!</v>
      </c>
      <c r="L4254" s="21" t="e">
        <f>IF(OR($B4254="",L$3&lt;$D4254+Настройки!$B$7),0,MAX(0,$E4254-MAX(0,SUMIFS(Тех_Движение!$G$2:$G$5111,Тех_Движение!$D$2:$D$5111,$C4254,Тех_Движение!$B$2:$B$5111,"&lt;="&amp;L$3)-$F4254)))</f>
        <v>#VALUE!</v>
      </c>
      <c r="M4254" s="21" t="e">
        <f>IF(OR($B4254="",M$3&lt;$D4254+Настройки!$B$7),0,MAX(0,$E4254-MAX(0,SUMIFS(Тех_Движение!$G$2:$G$5111,Тех_Движение!$D$2:$D$5111,$C4254,Тех_Движение!$B$2:$B$5111,"&lt;="&amp;M$3)-$F4254)))</f>
        <v>#VALUE!</v>
      </c>
      <c r="N4254" s="21" t="e">
        <f>IF(OR($B4254="",N$3&lt;$D4254+Настройки!$B$7),0,MAX(0,$E4254-MAX(0,SUMIFS(Тех_Движение!$G$2:$G$5111,Тех_Движение!$D$2:$D$5111,$C4254,Тех_Движение!$B$2:$B$5111,"&lt;="&amp;N$3)-$F4254)))</f>
        <v>#VALUE!</v>
      </c>
      <c r="O4254" s="21" t="e">
        <f>IF(OR($B4254="",O$3&lt;$D4254+Настройки!$B$7),0,MAX(0,$E4254-MAX(0,SUMIFS(Тех_Движение!$G$2:$G$5111,Тех_Движение!$D$2:$D$5111,$C4254,Тех_Движение!$B$2:$B$5111,"&lt;="&amp;O$3)-$F4254)))</f>
        <v>#VALUE!</v>
      </c>
      <c r="P4254" s="21" t="e">
        <f>IF(OR($B4254="",P$3&lt;$D4254+Настройки!$B$7),0,MAX(0,$E4254-MAX(0,SUMIFS(Тех_Движение!$G$2:$G$5111,Тех_Движение!$D$2:$D$5111,$C4254,Тех_Движение!$B$2:$B$5111,"&lt;="&amp;P$3)-$F4254)))</f>
        <v>#VALUE!</v>
      </c>
      <c r="Q4254" s="21" t="e">
        <f>IF(OR($B4254="",Q$3&lt;$D4254+Настройки!$B$7),0,MAX(0,$E4254-MAX(0,SUMIFS(Тех_Движение!$G$2:$G$5111,Тех_Движение!$D$2:$D$5111,$C4254,Тех_Движение!$B$2:$B$5111,"&lt;="&amp;Q$3)-$F4254)))</f>
        <v>#VALUE!</v>
      </c>
      <c r="R4254" s="21" t="str">
        <f t="shared" si="199"/>
        <v/>
      </c>
      <c r="S4254" s="23" t="str">
        <f>IF($B4254="","",VLOOKUP($C4254,Настройки!$A$11:$L$17,9,FALSE))</f>
        <v/>
      </c>
      <c r="T4254" s="23" t="str">
        <f t="shared" si="200"/>
        <v/>
      </c>
    </row>
    <row r="4255" spans="1:20" x14ac:dyDescent="0.3">
      <c r="A4255" s="20">
        <f>Тех_Движение!$A$4252</f>
        <v>4251</v>
      </c>
      <c r="B4255" s="20" t="str">
        <f>IF(Тех_Движение!$F$4252&gt;0,Тех_Движение!$I$4252,"")</f>
        <v/>
      </c>
      <c r="C4255" s="20" t="str">
        <f>IF($B4255="","",Тех_Движение!$D$4252)</f>
        <v/>
      </c>
      <c r="D4255" s="9" t="str">
        <f>IF($B4255="","",Тех_Движение!$B$4252)</f>
        <v/>
      </c>
      <c r="E4255" s="21" t="str">
        <f>IF($B4255="","",Тех_Движение!$F$4252)</f>
        <v/>
      </c>
      <c r="F4255" s="21" t="str">
        <f>IF($B4255="","",SUMIFS($E$5:$E4254,$C$5:$C4254,$C4255))</f>
        <v/>
      </c>
      <c r="G4255" s="21" t="str">
        <f>IF($B4255="","",MAX(0,$E4255-MAX(0,SUMIFS(Тех_Движение!$G$2:$G$5111,Тех_Движение!$D$2:$D$5111,$C4255,Тех_Движение!$B$2:$B$5111,"&lt;="&amp;Настройки!$B$5-1)-$F4255)))</f>
        <v/>
      </c>
      <c r="H4255" s="21" t="str">
        <f>IF($B4255="","",IF(AND($D4255&gt;=Настройки!$B$5,$D4255&lt;=Настройки!$B$6),$E4255,0))</f>
        <v/>
      </c>
      <c r="I4255" s="21" t="str">
        <f t="shared" si="198"/>
        <v/>
      </c>
      <c r="J4255" s="21" t="str">
        <f>IF($B4255="","",MAX(0,$E4255-MAX(0,SUMIFS(Тех_Движение!$G$2:$G$5111,Тех_Движение!$D$2:$D$5111,$C4255,Тех_Движение!$B$2:$B$5111,"&lt;="&amp;Настройки!$B$6)-$F4255)))</f>
        <v/>
      </c>
      <c r="K4255" s="21" t="e">
        <f>IF(OR($B4255="",K$3&lt;$D4255+Настройки!$B$7),0,MAX(0,$E4255-MAX(0,SUMIFS(Тех_Движение!$G$2:$G$5111,Тех_Движение!$D$2:$D$5111,$C4255,Тех_Движение!$B$2:$B$5111,"&lt;="&amp;K$3)-$F4255)))</f>
        <v>#VALUE!</v>
      </c>
      <c r="L4255" s="21" t="e">
        <f>IF(OR($B4255="",L$3&lt;$D4255+Настройки!$B$7),0,MAX(0,$E4255-MAX(0,SUMIFS(Тех_Движение!$G$2:$G$5111,Тех_Движение!$D$2:$D$5111,$C4255,Тех_Движение!$B$2:$B$5111,"&lt;="&amp;L$3)-$F4255)))</f>
        <v>#VALUE!</v>
      </c>
      <c r="M4255" s="21" t="e">
        <f>IF(OR($B4255="",M$3&lt;$D4255+Настройки!$B$7),0,MAX(0,$E4255-MAX(0,SUMIFS(Тех_Движение!$G$2:$G$5111,Тех_Движение!$D$2:$D$5111,$C4255,Тех_Движение!$B$2:$B$5111,"&lt;="&amp;M$3)-$F4255)))</f>
        <v>#VALUE!</v>
      </c>
      <c r="N4255" s="21" t="e">
        <f>IF(OR($B4255="",N$3&lt;$D4255+Настройки!$B$7),0,MAX(0,$E4255-MAX(0,SUMIFS(Тех_Движение!$G$2:$G$5111,Тех_Движение!$D$2:$D$5111,$C4255,Тех_Движение!$B$2:$B$5111,"&lt;="&amp;N$3)-$F4255)))</f>
        <v>#VALUE!</v>
      </c>
      <c r="O4255" s="21" t="e">
        <f>IF(OR($B4255="",O$3&lt;$D4255+Настройки!$B$7),0,MAX(0,$E4255-MAX(0,SUMIFS(Тех_Движение!$G$2:$G$5111,Тех_Движение!$D$2:$D$5111,$C4255,Тех_Движение!$B$2:$B$5111,"&lt;="&amp;O$3)-$F4255)))</f>
        <v>#VALUE!</v>
      </c>
      <c r="P4255" s="21" t="e">
        <f>IF(OR($B4255="",P$3&lt;$D4255+Настройки!$B$7),0,MAX(0,$E4255-MAX(0,SUMIFS(Тех_Движение!$G$2:$G$5111,Тех_Движение!$D$2:$D$5111,$C4255,Тех_Движение!$B$2:$B$5111,"&lt;="&amp;P$3)-$F4255)))</f>
        <v>#VALUE!</v>
      </c>
      <c r="Q4255" s="21" t="e">
        <f>IF(OR($B4255="",Q$3&lt;$D4255+Настройки!$B$7),0,MAX(0,$E4255-MAX(0,SUMIFS(Тех_Движение!$G$2:$G$5111,Тех_Движение!$D$2:$D$5111,$C4255,Тех_Движение!$B$2:$B$5111,"&lt;="&amp;Q$3)-$F4255)))</f>
        <v>#VALUE!</v>
      </c>
      <c r="R4255" s="21" t="str">
        <f t="shared" si="199"/>
        <v/>
      </c>
      <c r="S4255" s="23" t="str">
        <f>IF($B4255="","",VLOOKUP($C4255,Настройки!$A$11:$L$17,9,FALSE))</f>
        <v/>
      </c>
      <c r="T4255" s="23" t="str">
        <f t="shared" si="200"/>
        <v/>
      </c>
    </row>
    <row r="4256" spans="1:20" x14ac:dyDescent="0.3">
      <c r="A4256" s="20">
        <f>Тех_Движение!$A$4253</f>
        <v>4252</v>
      </c>
      <c r="B4256" s="20" t="str">
        <f>IF(Тех_Движение!$F$4253&gt;0,Тех_Движение!$I$4253,"")</f>
        <v/>
      </c>
      <c r="C4256" s="20" t="str">
        <f>IF($B4256="","",Тех_Движение!$D$4253)</f>
        <v/>
      </c>
      <c r="D4256" s="9" t="str">
        <f>IF($B4256="","",Тех_Движение!$B$4253)</f>
        <v/>
      </c>
      <c r="E4256" s="21" t="str">
        <f>IF($B4256="","",Тех_Движение!$F$4253)</f>
        <v/>
      </c>
      <c r="F4256" s="21" t="str">
        <f>IF($B4256="","",SUMIFS($E$5:$E4255,$C$5:$C4255,$C4256))</f>
        <v/>
      </c>
      <c r="G4256" s="21" t="str">
        <f>IF($B4256="","",MAX(0,$E4256-MAX(0,SUMIFS(Тех_Движение!$G$2:$G$5111,Тех_Движение!$D$2:$D$5111,$C4256,Тех_Движение!$B$2:$B$5111,"&lt;="&amp;Настройки!$B$5-1)-$F4256)))</f>
        <v/>
      </c>
      <c r="H4256" s="21" t="str">
        <f>IF($B4256="","",IF(AND($D4256&gt;=Настройки!$B$5,$D4256&lt;=Настройки!$B$6),$E4256,0))</f>
        <v/>
      </c>
      <c r="I4256" s="21" t="str">
        <f t="shared" si="198"/>
        <v/>
      </c>
      <c r="J4256" s="21" t="str">
        <f>IF($B4256="","",MAX(0,$E4256-MAX(0,SUMIFS(Тех_Движение!$G$2:$G$5111,Тех_Движение!$D$2:$D$5111,$C4256,Тех_Движение!$B$2:$B$5111,"&lt;="&amp;Настройки!$B$6)-$F4256)))</f>
        <v/>
      </c>
      <c r="K4256" s="21" t="e">
        <f>IF(OR($B4256="",K$3&lt;$D4256+Настройки!$B$7),0,MAX(0,$E4256-MAX(0,SUMIFS(Тех_Движение!$G$2:$G$5111,Тех_Движение!$D$2:$D$5111,$C4256,Тех_Движение!$B$2:$B$5111,"&lt;="&amp;K$3)-$F4256)))</f>
        <v>#VALUE!</v>
      </c>
      <c r="L4256" s="21" t="e">
        <f>IF(OR($B4256="",L$3&lt;$D4256+Настройки!$B$7),0,MAX(0,$E4256-MAX(0,SUMIFS(Тех_Движение!$G$2:$G$5111,Тех_Движение!$D$2:$D$5111,$C4256,Тех_Движение!$B$2:$B$5111,"&lt;="&amp;L$3)-$F4256)))</f>
        <v>#VALUE!</v>
      </c>
      <c r="M4256" s="21" t="e">
        <f>IF(OR($B4256="",M$3&lt;$D4256+Настройки!$B$7),0,MAX(0,$E4256-MAX(0,SUMIFS(Тех_Движение!$G$2:$G$5111,Тех_Движение!$D$2:$D$5111,$C4256,Тех_Движение!$B$2:$B$5111,"&lt;="&amp;M$3)-$F4256)))</f>
        <v>#VALUE!</v>
      </c>
      <c r="N4256" s="21" t="e">
        <f>IF(OR($B4256="",N$3&lt;$D4256+Настройки!$B$7),0,MAX(0,$E4256-MAX(0,SUMIFS(Тех_Движение!$G$2:$G$5111,Тех_Движение!$D$2:$D$5111,$C4256,Тех_Движение!$B$2:$B$5111,"&lt;="&amp;N$3)-$F4256)))</f>
        <v>#VALUE!</v>
      </c>
      <c r="O4256" s="21" t="e">
        <f>IF(OR($B4256="",O$3&lt;$D4256+Настройки!$B$7),0,MAX(0,$E4256-MAX(0,SUMIFS(Тех_Движение!$G$2:$G$5111,Тех_Движение!$D$2:$D$5111,$C4256,Тех_Движение!$B$2:$B$5111,"&lt;="&amp;O$3)-$F4256)))</f>
        <v>#VALUE!</v>
      </c>
      <c r="P4256" s="21" t="e">
        <f>IF(OR($B4256="",P$3&lt;$D4256+Настройки!$B$7),0,MAX(0,$E4256-MAX(0,SUMIFS(Тех_Движение!$G$2:$G$5111,Тех_Движение!$D$2:$D$5111,$C4256,Тех_Движение!$B$2:$B$5111,"&lt;="&amp;P$3)-$F4256)))</f>
        <v>#VALUE!</v>
      </c>
      <c r="Q4256" s="21" t="e">
        <f>IF(OR($B4256="",Q$3&lt;$D4256+Настройки!$B$7),0,MAX(0,$E4256-MAX(0,SUMIFS(Тех_Движение!$G$2:$G$5111,Тех_Движение!$D$2:$D$5111,$C4256,Тех_Движение!$B$2:$B$5111,"&lt;="&amp;Q$3)-$F4256)))</f>
        <v>#VALUE!</v>
      </c>
      <c r="R4256" s="21" t="str">
        <f t="shared" si="199"/>
        <v/>
      </c>
      <c r="S4256" s="23" t="str">
        <f>IF($B4256="","",VLOOKUP($C4256,Настройки!$A$11:$L$17,9,FALSE))</f>
        <v/>
      </c>
      <c r="T4256" s="23" t="str">
        <f t="shared" si="200"/>
        <v/>
      </c>
    </row>
    <row r="4257" spans="1:20" x14ac:dyDescent="0.3">
      <c r="A4257" s="20">
        <f>Тех_Движение!$A$4254</f>
        <v>4253</v>
      </c>
      <c r="B4257" s="20" t="str">
        <f>IF(Тех_Движение!$F$4254&gt;0,Тех_Движение!$I$4254,"")</f>
        <v/>
      </c>
      <c r="C4257" s="20" t="str">
        <f>IF($B4257="","",Тех_Движение!$D$4254)</f>
        <v/>
      </c>
      <c r="D4257" s="9" t="str">
        <f>IF($B4257="","",Тех_Движение!$B$4254)</f>
        <v/>
      </c>
      <c r="E4257" s="21" t="str">
        <f>IF($B4257="","",Тех_Движение!$F$4254)</f>
        <v/>
      </c>
      <c r="F4257" s="21" t="str">
        <f>IF($B4257="","",SUMIFS($E$5:$E4256,$C$5:$C4256,$C4257))</f>
        <v/>
      </c>
      <c r="G4257" s="21" t="str">
        <f>IF($B4257="","",MAX(0,$E4257-MAX(0,SUMIFS(Тех_Движение!$G$2:$G$5111,Тех_Движение!$D$2:$D$5111,$C4257,Тех_Движение!$B$2:$B$5111,"&lt;="&amp;Настройки!$B$5-1)-$F4257)))</f>
        <v/>
      </c>
      <c r="H4257" s="21" t="str">
        <f>IF($B4257="","",IF(AND($D4257&gt;=Настройки!$B$5,$D4257&lt;=Настройки!$B$6),$E4257,0))</f>
        <v/>
      </c>
      <c r="I4257" s="21" t="str">
        <f t="shared" si="198"/>
        <v/>
      </c>
      <c r="J4257" s="21" t="str">
        <f>IF($B4257="","",MAX(0,$E4257-MAX(0,SUMIFS(Тех_Движение!$G$2:$G$5111,Тех_Движение!$D$2:$D$5111,$C4257,Тех_Движение!$B$2:$B$5111,"&lt;="&amp;Настройки!$B$6)-$F4257)))</f>
        <v/>
      </c>
      <c r="K4257" s="21" t="e">
        <f>IF(OR($B4257="",K$3&lt;$D4257+Настройки!$B$7),0,MAX(0,$E4257-MAX(0,SUMIFS(Тех_Движение!$G$2:$G$5111,Тех_Движение!$D$2:$D$5111,$C4257,Тех_Движение!$B$2:$B$5111,"&lt;="&amp;K$3)-$F4257)))</f>
        <v>#VALUE!</v>
      </c>
      <c r="L4257" s="21" t="e">
        <f>IF(OR($B4257="",L$3&lt;$D4257+Настройки!$B$7),0,MAX(0,$E4257-MAX(0,SUMIFS(Тех_Движение!$G$2:$G$5111,Тех_Движение!$D$2:$D$5111,$C4257,Тех_Движение!$B$2:$B$5111,"&lt;="&amp;L$3)-$F4257)))</f>
        <v>#VALUE!</v>
      </c>
      <c r="M4257" s="21" t="e">
        <f>IF(OR($B4257="",M$3&lt;$D4257+Настройки!$B$7),0,MAX(0,$E4257-MAX(0,SUMIFS(Тех_Движение!$G$2:$G$5111,Тех_Движение!$D$2:$D$5111,$C4257,Тех_Движение!$B$2:$B$5111,"&lt;="&amp;M$3)-$F4257)))</f>
        <v>#VALUE!</v>
      </c>
      <c r="N4257" s="21" t="e">
        <f>IF(OR($B4257="",N$3&lt;$D4257+Настройки!$B$7),0,MAX(0,$E4257-MAX(0,SUMIFS(Тех_Движение!$G$2:$G$5111,Тех_Движение!$D$2:$D$5111,$C4257,Тех_Движение!$B$2:$B$5111,"&lt;="&amp;N$3)-$F4257)))</f>
        <v>#VALUE!</v>
      </c>
      <c r="O4257" s="21" t="e">
        <f>IF(OR($B4257="",O$3&lt;$D4257+Настройки!$B$7),0,MAX(0,$E4257-MAX(0,SUMIFS(Тех_Движение!$G$2:$G$5111,Тех_Движение!$D$2:$D$5111,$C4257,Тех_Движение!$B$2:$B$5111,"&lt;="&amp;O$3)-$F4257)))</f>
        <v>#VALUE!</v>
      </c>
      <c r="P4257" s="21" t="e">
        <f>IF(OR($B4257="",P$3&lt;$D4257+Настройки!$B$7),0,MAX(0,$E4257-MAX(0,SUMIFS(Тех_Движение!$G$2:$G$5111,Тех_Движение!$D$2:$D$5111,$C4257,Тех_Движение!$B$2:$B$5111,"&lt;="&amp;P$3)-$F4257)))</f>
        <v>#VALUE!</v>
      </c>
      <c r="Q4257" s="21" t="e">
        <f>IF(OR($B4257="",Q$3&lt;$D4257+Настройки!$B$7),0,MAX(0,$E4257-MAX(0,SUMIFS(Тех_Движение!$G$2:$G$5111,Тех_Движение!$D$2:$D$5111,$C4257,Тех_Движение!$B$2:$B$5111,"&lt;="&amp;Q$3)-$F4257)))</f>
        <v>#VALUE!</v>
      </c>
      <c r="R4257" s="21" t="str">
        <f t="shared" si="199"/>
        <v/>
      </c>
      <c r="S4257" s="23" t="str">
        <f>IF($B4257="","",VLOOKUP($C4257,Настройки!$A$11:$L$17,9,FALSE))</f>
        <v/>
      </c>
      <c r="T4257" s="23" t="str">
        <f t="shared" si="200"/>
        <v/>
      </c>
    </row>
    <row r="4258" spans="1:20" x14ac:dyDescent="0.3">
      <c r="A4258" s="20">
        <f>Тех_Движение!$A$4255</f>
        <v>4254</v>
      </c>
      <c r="B4258" s="20" t="str">
        <f>IF(Тех_Движение!$F$4255&gt;0,Тех_Движение!$I$4255,"")</f>
        <v/>
      </c>
      <c r="C4258" s="20" t="str">
        <f>IF($B4258="","",Тех_Движение!$D$4255)</f>
        <v/>
      </c>
      <c r="D4258" s="9" t="str">
        <f>IF($B4258="","",Тех_Движение!$B$4255)</f>
        <v/>
      </c>
      <c r="E4258" s="21" t="str">
        <f>IF($B4258="","",Тех_Движение!$F$4255)</f>
        <v/>
      </c>
      <c r="F4258" s="21" t="str">
        <f>IF($B4258="","",SUMIFS($E$5:$E4257,$C$5:$C4257,$C4258))</f>
        <v/>
      </c>
      <c r="G4258" s="21" t="str">
        <f>IF($B4258="","",MAX(0,$E4258-MAX(0,SUMIFS(Тех_Движение!$G$2:$G$5111,Тех_Движение!$D$2:$D$5111,$C4258,Тех_Движение!$B$2:$B$5111,"&lt;="&amp;Настройки!$B$5-1)-$F4258)))</f>
        <v/>
      </c>
      <c r="H4258" s="21" t="str">
        <f>IF($B4258="","",IF(AND($D4258&gt;=Настройки!$B$5,$D4258&lt;=Настройки!$B$6),$E4258,0))</f>
        <v/>
      </c>
      <c r="I4258" s="21" t="str">
        <f t="shared" si="198"/>
        <v/>
      </c>
      <c r="J4258" s="21" t="str">
        <f>IF($B4258="","",MAX(0,$E4258-MAX(0,SUMIFS(Тех_Движение!$G$2:$G$5111,Тех_Движение!$D$2:$D$5111,$C4258,Тех_Движение!$B$2:$B$5111,"&lt;="&amp;Настройки!$B$6)-$F4258)))</f>
        <v/>
      </c>
      <c r="K4258" s="21" t="e">
        <f>IF(OR($B4258="",K$3&lt;$D4258+Настройки!$B$7),0,MAX(0,$E4258-MAX(0,SUMIFS(Тех_Движение!$G$2:$G$5111,Тех_Движение!$D$2:$D$5111,$C4258,Тех_Движение!$B$2:$B$5111,"&lt;="&amp;K$3)-$F4258)))</f>
        <v>#VALUE!</v>
      </c>
      <c r="L4258" s="21" t="e">
        <f>IF(OR($B4258="",L$3&lt;$D4258+Настройки!$B$7),0,MAX(0,$E4258-MAX(0,SUMIFS(Тех_Движение!$G$2:$G$5111,Тех_Движение!$D$2:$D$5111,$C4258,Тех_Движение!$B$2:$B$5111,"&lt;="&amp;L$3)-$F4258)))</f>
        <v>#VALUE!</v>
      </c>
      <c r="M4258" s="21" t="e">
        <f>IF(OR($B4258="",M$3&lt;$D4258+Настройки!$B$7),0,MAX(0,$E4258-MAX(0,SUMIFS(Тех_Движение!$G$2:$G$5111,Тех_Движение!$D$2:$D$5111,$C4258,Тех_Движение!$B$2:$B$5111,"&lt;="&amp;M$3)-$F4258)))</f>
        <v>#VALUE!</v>
      </c>
      <c r="N4258" s="21" t="e">
        <f>IF(OR($B4258="",N$3&lt;$D4258+Настройки!$B$7),0,MAX(0,$E4258-MAX(0,SUMIFS(Тех_Движение!$G$2:$G$5111,Тех_Движение!$D$2:$D$5111,$C4258,Тех_Движение!$B$2:$B$5111,"&lt;="&amp;N$3)-$F4258)))</f>
        <v>#VALUE!</v>
      </c>
      <c r="O4258" s="21" t="e">
        <f>IF(OR($B4258="",O$3&lt;$D4258+Настройки!$B$7),0,MAX(0,$E4258-MAX(0,SUMIFS(Тех_Движение!$G$2:$G$5111,Тех_Движение!$D$2:$D$5111,$C4258,Тех_Движение!$B$2:$B$5111,"&lt;="&amp;O$3)-$F4258)))</f>
        <v>#VALUE!</v>
      </c>
      <c r="P4258" s="21" t="e">
        <f>IF(OR($B4258="",P$3&lt;$D4258+Настройки!$B$7),0,MAX(0,$E4258-MAX(0,SUMIFS(Тех_Движение!$G$2:$G$5111,Тех_Движение!$D$2:$D$5111,$C4258,Тех_Движение!$B$2:$B$5111,"&lt;="&amp;P$3)-$F4258)))</f>
        <v>#VALUE!</v>
      </c>
      <c r="Q4258" s="21" t="e">
        <f>IF(OR($B4258="",Q$3&lt;$D4258+Настройки!$B$7),0,MAX(0,$E4258-MAX(0,SUMIFS(Тех_Движение!$G$2:$G$5111,Тех_Движение!$D$2:$D$5111,$C4258,Тех_Движение!$B$2:$B$5111,"&lt;="&amp;Q$3)-$F4258)))</f>
        <v>#VALUE!</v>
      </c>
      <c r="R4258" s="21" t="str">
        <f t="shared" si="199"/>
        <v/>
      </c>
      <c r="S4258" s="23" t="str">
        <f>IF($B4258="","",VLOOKUP($C4258,Настройки!$A$11:$L$17,9,FALSE))</f>
        <v/>
      </c>
      <c r="T4258" s="23" t="str">
        <f t="shared" si="200"/>
        <v/>
      </c>
    </row>
    <row r="4259" spans="1:20" x14ac:dyDescent="0.3">
      <c r="A4259" s="20">
        <f>Тех_Движение!$A$4256</f>
        <v>4255</v>
      </c>
      <c r="B4259" s="20" t="str">
        <f>IF(Тех_Движение!$F$4256&gt;0,Тех_Движение!$I$4256,"")</f>
        <v/>
      </c>
      <c r="C4259" s="20" t="str">
        <f>IF($B4259="","",Тех_Движение!$D$4256)</f>
        <v/>
      </c>
      <c r="D4259" s="9" t="str">
        <f>IF($B4259="","",Тех_Движение!$B$4256)</f>
        <v/>
      </c>
      <c r="E4259" s="21" t="str">
        <f>IF($B4259="","",Тех_Движение!$F$4256)</f>
        <v/>
      </c>
      <c r="F4259" s="21" t="str">
        <f>IF($B4259="","",SUMIFS($E$5:$E4258,$C$5:$C4258,$C4259))</f>
        <v/>
      </c>
      <c r="G4259" s="21" t="str">
        <f>IF($B4259="","",MAX(0,$E4259-MAX(0,SUMIFS(Тех_Движение!$G$2:$G$5111,Тех_Движение!$D$2:$D$5111,$C4259,Тех_Движение!$B$2:$B$5111,"&lt;="&amp;Настройки!$B$5-1)-$F4259)))</f>
        <v/>
      </c>
      <c r="H4259" s="21" t="str">
        <f>IF($B4259="","",IF(AND($D4259&gt;=Настройки!$B$5,$D4259&lt;=Настройки!$B$6),$E4259,0))</f>
        <v/>
      </c>
      <c r="I4259" s="21" t="str">
        <f t="shared" si="198"/>
        <v/>
      </c>
      <c r="J4259" s="21" t="str">
        <f>IF($B4259="","",MAX(0,$E4259-MAX(0,SUMIFS(Тех_Движение!$G$2:$G$5111,Тех_Движение!$D$2:$D$5111,$C4259,Тех_Движение!$B$2:$B$5111,"&lt;="&amp;Настройки!$B$6)-$F4259)))</f>
        <v/>
      </c>
      <c r="K4259" s="21" t="e">
        <f>IF(OR($B4259="",K$3&lt;$D4259+Настройки!$B$7),0,MAX(0,$E4259-MAX(0,SUMIFS(Тех_Движение!$G$2:$G$5111,Тех_Движение!$D$2:$D$5111,$C4259,Тех_Движение!$B$2:$B$5111,"&lt;="&amp;K$3)-$F4259)))</f>
        <v>#VALUE!</v>
      </c>
      <c r="L4259" s="21" t="e">
        <f>IF(OR($B4259="",L$3&lt;$D4259+Настройки!$B$7),0,MAX(0,$E4259-MAX(0,SUMIFS(Тех_Движение!$G$2:$G$5111,Тех_Движение!$D$2:$D$5111,$C4259,Тех_Движение!$B$2:$B$5111,"&lt;="&amp;L$3)-$F4259)))</f>
        <v>#VALUE!</v>
      </c>
      <c r="M4259" s="21" t="e">
        <f>IF(OR($B4259="",M$3&lt;$D4259+Настройки!$B$7),0,MAX(0,$E4259-MAX(0,SUMIFS(Тех_Движение!$G$2:$G$5111,Тех_Движение!$D$2:$D$5111,$C4259,Тех_Движение!$B$2:$B$5111,"&lt;="&amp;M$3)-$F4259)))</f>
        <v>#VALUE!</v>
      </c>
      <c r="N4259" s="21" t="e">
        <f>IF(OR($B4259="",N$3&lt;$D4259+Настройки!$B$7),0,MAX(0,$E4259-MAX(0,SUMIFS(Тех_Движение!$G$2:$G$5111,Тех_Движение!$D$2:$D$5111,$C4259,Тех_Движение!$B$2:$B$5111,"&lt;="&amp;N$3)-$F4259)))</f>
        <v>#VALUE!</v>
      </c>
      <c r="O4259" s="21" t="e">
        <f>IF(OR($B4259="",O$3&lt;$D4259+Настройки!$B$7),0,MAX(0,$E4259-MAX(0,SUMIFS(Тех_Движение!$G$2:$G$5111,Тех_Движение!$D$2:$D$5111,$C4259,Тех_Движение!$B$2:$B$5111,"&lt;="&amp;O$3)-$F4259)))</f>
        <v>#VALUE!</v>
      </c>
      <c r="P4259" s="21" t="e">
        <f>IF(OR($B4259="",P$3&lt;$D4259+Настройки!$B$7),0,MAX(0,$E4259-MAX(0,SUMIFS(Тех_Движение!$G$2:$G$5111,Тех_Движение!$D$2:$D$5111,$C4259,Тех_Движение!$B$2:$B$5111,"&lt;="&amp;P$3)-$F4259)))</f>
        <v>#VALUE!</v>
      </c>
      <c r="Q4259" s="21" t="e">
        <f>IF(OR($B4259="",Q$3&lt;$D4259+Настройки!$B$7),0,MAX(0,$E4259-MAX(0,SUMIFS(Тех_Движение!$G$2:$G$5111,Тех_Движение!$D$2:$D$5111,$C4259,Тех_Движение!$B$2:$B$5111,"&lt;="&amp;Q$3)-$F4259)))</f>
        <v>#VALUE!</v>
      </c>
      <c r="R4259" s="21" t="str">
        <f t="shared" si="199"/>
        <v/>
      </c>
      <c r="S4259" s="23" t="str">
        <f>IF($B4259="","",VLOOKUP($C4259,Настройки!$A$11:$L$17,9,FALSE))</f>
        <v/>
      </c>
      <c r="T4259" s="23" t="str">
        <f t="shared" si="200"/>
        <v/>
      </c>
    </row>
    <row r="4260" spans="1:20" x14ac:dyDescent="0.3">
      <c r="A4260" s="20">
        <f>Тех_Движение!$A$4257</f>
        <v>4256</v>
      </c>
      <c r="B4260" s="20" t="str">
        <f>IF(Тех_Движение!$F$4257&gt;0,Тех_Движение!$I$4257,"")</f>
        <v/>
      </c>
      <c r="C4260" s="20" t="str">
        <f>IF($B4260="","",Тех_Движение!$D$4257)</f>
        <v/>
      </c>
      <c r="D4260" s="9" t="str">
        <f>IF($B4260="","",Тех_Движение!$B$4257)</f>
        <v/>
      </c>
      <c r="E4260" s="21" t="str">
        <f>IF($B4260="","",Тех_Движение!$F$4257)</f>
        <v/>
      </c>
      <c r="F4260" s="21" t="str">
        <f>IF($B4260="","",SUMIFS($E$5:$E4259,$C$5:$C4259,$C4260))</f>
        <v/>
      </c>
      <c r="G4260" s="21" t="str">
        <f>IF($B4260="","",MAX(0,$E4260-MAX(0,SUMIFS(Тех_Движение!$G$2:$G$5111,Тех_Движение!$D$2:$D$5111,$C4260,Тех_Движение!$B$2:$B$5111,"&lt;="&amp;Настройки!$B$5-1)-$F4260)))</f>
        <v/>
      </c>
      <c r="H4260" s="21" t="str">
        <f>IF($B4260="","",IF(AND($D4260&gt;=Настройки!$B$5,$D4260&lt;=Настройки!$B$6),$E4260,0))</f>
        <v/>
      </c>
      <c r="I4260" s="21" t="str">
        <f t="shared" si="198"/>
        <v/>
      </c>
      <c r="J4260" s="21" t="str">
        <f>IF($B4260="","",MAX(0,$E4260-MAX(0,SUMIFS(Тех_Движение!$G$2:$G$5111,Тех_Движение!$D$2:$D$5111,$C4260,Тех_Движение!$B$2:$B$5111,"&lt;="&amp;Настройки!$B$6)-$F4260)))</f>
        <v/>
      </c>
      <c r="K4260" s="21" t="e">
        <f>IF(OR($B4260="",K$3&lt;$D4260+Настройки!$B$7),0,MAX(0,$E4260-MAX(0,SUMIFS(Тех_Движение!$G$2:$G$5111,Тех_Движение!$D$2:$D$5111,$C4260,Тех_Движение!$B$2:$B$5111,"&lt;="&amp;K$3)-$F4260)))</f>
        <v>#VALUE!</v>
      </c>
      <c r="L4260" s="21" t="e">
        <f>IF(OR($B4260="",L$3&lt;$D4260+Настройки!$B$7),0,MAX(0,$E4260-MAX(0,SUMIFS(Тех_Движение!$G$2:$G$5111,Тех_Движение!$D$2:$D$5111,$C4260,Тех_Движение!$B$2:$B$5111,"&lt;="&amp;L$3)-$F4260)))</f>
        <v>#VALUE!</v>
      </c>
      <c r="M4260" s="21" t="e">
        <f>IF(OR($B4260="",M$3&lt;$D4260+Настройки!$B$7),0,MAX(0,$E4260-MAX(0,SUMIFS(Тех_Движение!$G$2:$G$5111,Тех_Движение!$D$2:$D$5111,$C4260,Тех_Движение!$B$2:$B$5111,"&lt;="&amp;M$3)-$F4260)))</f>
        <v>#VALUE!</v>
      </c>
      <c r="N4260" s="21" t="e">
        <f>IF(OR($B4260="",N$3&lt;$D4260+Настройки!$B$7),0,MAX(0,$E4260-MAX(0,SUMIFS(Тех_Движение!$G$2:$G$5111,Тех_Движение!$D$2:$D$5111,$C4260,Тех_Движение!$B$2:$B$5111,"&lt;="&amp;N$3)-$F4260)))</f>
        <v>#VALUE!</v>
      </c>
      <c r="O4260" s="21" t="e">
        <f>IF(OR($B4260="",O$3&lt;$D4260+Настройки!$B$7),0,MAX(0,$E4260-MAX(0,SUMIFS(Тех_Движение!$G$2:$G$5111,Тех_Движение!$D$2:$D$5111,$C4260,Тех_Движение!$B$2:$B$5111,"&lt;="&amp;O$3)-$F4260)))</f>
        <v>#VALUE!</v>
      </c>
      <c r="P4260" s="21" t="e">
        <f>IF(OR($B4260="",P$3&lt;$D4260+Настройки!$B$7),0,MAX(0,$E4260-MAX(0,SUMIFS(Тех_Движение!$G$2:$G$5111,Тех_Движение!$D$2:$D$5111,$C4260,Тех_Движение!$B$2:$B$5111,"&lt;="&amp;P$3)-$F4260)))</f>
        <v>#VALUE!</v>
      </c>
      <c r="Q4260" s="21" t="e">
        <f>IF(OR($B4260="",Q$3&lt;$D4260+Настройки!$B$7),0,MAX(0,$E4260-MAX(0,SUMIFS(Тех_Движение!$G$2:$G$5111,Тех_Движение!$D$2:$D$5111,$C4260,Тех_Движение!$B$2:$B$5111,"&lt;="&amp;Q$3)-$F4260)))</f>
        <v>#VALUE!</v>
      </c>
      <c r="R4260" s="21" t="str">
        <f t="shared" si="199"/>
        <v/>
      </c>
      <c r="S4260" s="23" t="str">
        <f>IF($B4260="","",VLOOKUP($C4260,Настройки!$A$11:$L$17,9,FALSE))</f>
        <v/>
      </c>
      <c r="T4260" s="23" t="str">
        <f t="shared" si="200"/>
        <v/>
      </c>
    </row>
    <row r="4261" spans="1:20" x14ac:dyDescent="0.3">
      <c r="A4261" s="20">
        <f>Тех_Движение!$A$4258</f>
        <v>4257</v>
      </c>
      <c r="B4261" s="20" t="str">
        <f>IF(Тех_Движение!$F$4258&gt;0,Тех_Движение!$I$4258,"")</f>
        <v/>
      </c>
      <c r="C4261" s="20" t="str">
        <f>IF($B4261="","",Тех_Движение!$D$4258)</f>
        <v/>
      </c>
      <c r="D4261" s="9" t="str">
        <f>IF($B4261="","",Тех_Движение!$B$4258)</f>
        <v/>
      </c>
      <c r="E4261" s="21" t="str">
        <f>IF($B4261="","",Тех_Движение!$F$4258)</f>
        <v/>
      </c>
      <c r="F4261" s="21" t="str">
        <f>IF($B4261="","",SUMIFS($E$5:$E4260,$C$5:$C4260,$C4261))</f>
        <v/>
      </c>
      <c r="G4261" s="21" t="str">
        <f>IF($B4261="","",MAX(0,$E4261-MAX(0,SUMIFS(Тех_Движение!$G$2:$G$5111,Тех_Движение!$D$2:$D$5111,$C4261,Тех_Движение!$B$2:$B$5111,"&lt;="&amp;Настройки!$B$5-1)-$F4261)))</f>
        <v/>
      </c>
      <c r="H4261" s="21" t="str">
        <f>IF($B4261="","",IF(AND($D4261&gt;=Настройки!$B$5,$D4261&lt;=Настройки!$B$6),$E4261,0))</f>
        <v/>
      </c>
      <c r="I4261" s="21" t="str">
        <f t="shared" si="198"/>
        <v/>
      </c>
      <c r="J4261" s="21" t="str">
        <f>IF($B4261="","",MAX(0,$E4261-MAX(0,SUMIFS(Тех_Движение!$G$2:$G$5111,Тех_Движение!$D$2:$D$5111,$C4261,Тех_Движение!$B$2:$B$5111,"&lt;="&amp;Настройки!$B$6)-$F4261)))</f>
        <v/>
      </c>
      <c r="K4261" s="21" t="e">
        <f>IF(OR($B4261="",K$3&lt;$D4261+Настройки!$B$7),0,MAX(0,$E4261-MAX(0,SUMIFS(Тех_Движение!$G$2:$G$5111,Тех_Движение!$D$2:$D$5111,$C4261,Тех_Движение!$B$2:$B$5111,"&lt;="&amp;K$3)-$F4261)))</f>
        <v>#VALUE!</v>
      </c>
      <c r="L4261" s="21" t="e">
        <f>IF(OR($B4261="",L$3&lt;$D4261+Настройки!$B$7),0,MAX(0,$E4261-MAX(0,SUMIFS(Тех_Движение!$G$2:$G$5111,Тех_Движение!$D$2:$D$5111,$C4261,Тех_Движение!$B$2:$B$5111,"&lt;="&amp;L$3)-$F4261)))</f>
        <v>#VALUE!</v>
      </c>
      <c r="M4261" s="21" t="e">
        <f>IF(OR($B4261="",M$3&lt;$D4261+Настройки!$B$7),0,MAX(0,$E4261-MAX(0,SUMIFS(Тех_Движение!$G$2:$G$5111,Тех_Движение!$D$2:$D$5111,$C4261,Тех_Движение!$B$2:$B$5111,"&lt;="&amp;M$3)-$F4261)))</f>
        <v>#VALUE!</v>
      </c>
      <c r="N4261" s="21" t="e">
        <f>IF(OR($B4261="",N$3&lt;$D4261+Настройки!$B$7),0,MAX(0,$E4261-MAX(0,SUMIFS(Тех_Движение!$G$2:$G$5111,Тех_Движение!$D$2:$D$5111,$C4261,Тех_Движение!$B$2:$B$5111,"&lt;="&amp;N$3)-$F4261)))</f>
        <v>#VALUE!</v>
      </c>
      <c r="O4261" s="21" t="e">
        <f>IF(OR($B4261="",O$3&lt;$D4261+Настройки!$B$7),0,MAX(0,$E4261-MAX(0,SUMIFS(Тех_Движение!$G$2:$G$5111,Тех_Движение!$D$2:$D$5111,$C4261,Тех_Движение!$B$2:$B$5111,"&lt;="&amp;O$3)-$F4261)))</f>
        <v>#VALUE!</v>
      </c>
      <c r="P4261" s="21" t="e">
        <f>IF(OR($B4261="",P$3&lt;$D4261+Настройки!$B$7),0,MAX(0,$E4261-MAX(0,SUMIFS(Тех_Движение!$G$2:$G$5111,Тех_Движение!$D$2:$D$5111,$C4261,Тех_Движение!$B$2:$B$5111,"&lt;="&amp;P$3)-$F4261)))</f>
        <v>#VALUE!</v>
      </c>
      <c r="Q4261" s="21" t="e">
        <f>IF(OR($B4261="",Q$3&lt;$D4261+Настройки!$B$7),0,MAX(0,$E4261-MAX(0,SUMIFS(Тех_Движение!$G$2:$G$5111,Тех_Движение!$D$2:$D$5111,$C4261,Тех_Движение!$B$2:$B$5111,"&lt;="&amp;Q$3)-$F4261)))</f>
        <v>#VALUE!</v>
      </c>
      <c r="R4261" s="21" t="str">
        <f t="shared" si="199"/>
        <v/>
      </c>
      <c r="S4261" s="23" t="str">
        <f>IF($B4261="","",VLOOKUP($C4261,Настройки!$A$11:$L$17,9,FALSE))</f>
        <v/>
      </c>
      <c r="T4261" s="23" t="str">
        <f t="shared" si="200"/>
        <v/>
      </c>
    </row>
    <row r="4262" spans="1:20" x14ac:dyDescent="0.3">
      <c r="A4262" s="20">
        <f>Тех_Движение!$A$4259</f>
        <v>4258</v>
      </c>
      <c r="B4262" s="20" t="str">
        <f>IF(Тех_Движение!$F$4259&gt;0,Тех_Движение!$I$4259,"")</f>
        <v/>
      </c>
      <c r="C4262" s="20" t="str">
        <f>IF($B4262="","",Тех_Движение!$D$4259)</f>
        <v/>
      </c>
      <c r="D4262" s="9" t="str">
        <f>IF($B4262="","",Тех_Движение!$B$4259)</f>
        <v/>
      </c>
      <c r="E4262" s="21" t="str">
        <f>IF($B4262="","",Тех_Движение!$F$4259)</f>
        <v/>
      </c>
      <c r="F4262" s="21" t="str">
        <f>IF($B4262="","",SUMIFS($E$5:$E4261,$C$5:$C4261,$C4262))</f>
        <v/>
      </c>
      <c r="G4262" s="21" t="str">
        <f>IF($B4262="","",MAX(0,$E4262-MAX(0,SUMIFS(Тех_Движение!$G$2:$G$5111,Тех_Движение!$D$2:$D$5111,$C4262,Тех_Движение!$B$2:$B$5111,"&lt;="&amp;Настройки!$B$5-1)-$F4262)))</f>
        <v/>
      </c>
      <c r="H4262" s="21" t="str">
        <f>IF($B4262="","",IF(AND($D4262&gt;=Настройки!$B$5,$D4262&lt;=Настройки!$B$6),$E4262,0))</f>
        <v/>
      </c>
      <c r="I4262" s="21" t="str">
        <f t="shared" si="198"/>
        <v/>
      </c>
      <c r="J4262" s="21" t="str">
        <f>IF($B4262="","",MAX(0,$E4262-MAX(0,SUMIFS(Тех_Движение!$G$2:$G$5111,Тех_Движение!$D$2:$D$5111,$C4262,Тех_Движение!$B$2:$B$5111,"&lt;="&amp;Настройки!$B$6)-$F4262)))</f>
        <v/>
      </c>
      <c r="K4262" s="21" t="e">
        <f>IF(OR($B4262="",K$3&lt;$D4262+Настройки!$B$7),0,MAX(0,$E4262-MAX(0,SUMIFS(Тех_Движение!$G$2:$G$5111,Тех_Движение!$D$2:$D$5111,$C4262,Тех_Движение!$B$2:$B$5111,"&lt;="&amp;K$3)-$F4262)))</f>
        <v>#VALUE!</v>
      </c>
      <c r="L4262" s="21" t="e">
        <f>IF(OR($B4262="",L$3&lt;$D4262+Настройки!$B$7),0,MAX(0,$E4262-MAX(0,SUMIFS(Тех_Движение!$G$2:$G$5111,Тех_Движение!$D$2:$D$5111,$C4262,Тех_Движение!$B$2:$B$5111,"&lt;="&amp;L$3)-$F4262)))</f>
        <v>#VALUE!</v>
      </c>
      <c r="M4262" s="21" t="e">
        <f>IF(OR($B4262="",M$3&lt;$D4262+Настройки!$B$7),0,MAX(0,$E4262-MAX(0,SUMIFS(Тех_Движение!$G$2:$G$5111,Тех_Движение!$D$2:$D$5111,$C4262,Тех_Движение!$B$2:$B$5111,"&lt;="&amp;M$3)-$F4262)))</f>
        <v>#VALUE!</v>
      </c>
      <c r="N4262" s="21" t="e">
        <f>IF(OR($B4262="",N$3&lt;$D4262+Настройки!$B$7),0,MAX(0,$E4262-MAX(0,SUMIFS(Тех_Движение!$G$2:$G$5111,Тех_Движение!$D$2:$D$5111,$C4262,Тех_Движение!$B$2:$B$5111,"&lt;="&amp;N$3)-$F4262)))</f>
        <v>#VALUE!</v>
      </c>
      <c r="O4262" s="21" t="e">
        <f>IF(OR($B4262="",O$3&lt;$D4262+Настройки!$B$7),0,MAX(0,$E4262-MAX(0,SUMIFS(Тех_Движение!$G$2:$G$5111,Тех_Движение!$D$2:$D$5111,$C4262,Тех_Движение!$B$2:$B$5111,"&lt;="&amp;O$3)-$F4262)))</f>
        <v>#VALUE!</v>
      </c>
      <c r="P4262" s="21" t="e">
        <f>IF(OR($B4262="",P$3&lt;$D4262+Настройки!$B$7),0,MAX(0,$E4262-MAX(0,SUMIFS(Тех_Движение!$G$2:$G$5111,Тех_Движение!$D$2:$D$5111,$C4262,Тех_Движение!$B$2:$B$5111,"&lt;="&amp;P$3)-$F4262)))</f>
        <v>#VALUE!</v>
      </c>
      <c r="Q4262" s="21" t="e">
        <f>IF(OR($B4262="",Q$3&lt;$D4262+Настройки!$B$7),0,MAX(0,$E4262-MAX(0,SUMIFS(Тех_Движение!$G$2:$G$5111,Тех_Движение!$D$2:$D$5111,$C4262,Тех_Движение!$B$2:$B$5111,"&lt;="&amp;Q$3)-$F4262)))</f>
        <v>#VALUE!</v>
      </c>
      <c r="R4262" s="21" t="str">
        <f t="shared" si="199"/>
        <v/>
      </c>
      <c r="S4262" s="23" t="str">
        <f>IF($B4262="","",VLOOKUP($C4262,Настройки!$A$11:$L$17,9,FALSE))</f>
        <v/>
      </c>
      <c r="T4262" s="23" t="str">
        <f t="shared" si="200"/>
        <v/>
      </c>
    </row>
    <row r="4263" spans="1:20" x14ac:dyDescent="0.3">
      <c r="A4263" s="20">
        <f>Тех_Движение!$A$4260</f>
        <v>4259</v>
      </c>
      <c r="B4263" s="20" t="str">
        <f>IF(Тех_Движение!$F$4260&gt;0,Тех_Движение!$I$4260,"")</f>
        <v/>
      </c>
      <c r="C4263" s="20" t="str">
        <f>IF($B4263="","",Тех_Движение!$D$4260)</f>
        <v/>
      </c>
      <c r="D4263" s="9" t="str">
        <f>IF($B4263="","",Тех_Движение!$B$4260)</f>
        <v/>
      </c>
      <c r="E4263" s="21" t="str">
        <f>IF($B4263="","",Тех_Движение!$F$4260)</f>
        <v/>
      </c>
      <c r="F4263" s="21" t="str">
        <f>IF($B4263="","",SUMIFS($E$5:$E4262,$C$5:$C4262,$C4263))</f>
        <v/>
      </c>
      <c r="G4263" s="21" t="str">
        <f>IF($B4263="","",MAX(0,$E4263-MAX(0,SUMIFS(Тех_Движение!$G$2:$G$5111,Тех_Движение!$D$2:$D$5111,$C4263,Тех_Движение!$B$2:$B$5111,"&lt;="&amp;Настройки!$B$5-1)-$F4263)))</f>
        <v/>
      </c>
      <c r="H4263" s="21" t="str">
        <f>IF($B4263="","",IF(AND($D4263&gt;=Настройки!$B$5,$D4263&lt;=Настройки!$B$6),$E4263,0))</f>
        <v/>
      </c>
      <c r="I4263" s="21" t="str">
        <f t="shared" si="198"/>
        <v/>
      </c>
      <c r="J4263" s="21" t="str">
        <f>IF($B4263="","",MAX(0,$E4263-MAX(0,SUMIFS(Тех_Движение!$G$2:$G$5111,Тех_Движение!$D$2:$D$5111,$C4263,Тех_Движение!$B$2:$B$5111,"&lt;="&amp;Настройки!$B$6)-$F4263)))</f>
        <v/>
      </c>
      <c r="K4263" s="21" t="e">
        <f>IF(OR($B4263="",K$3&lt;$D4263+Настройки!$B$7),0,MAX(0,$E4263-MAX(0,SUMIFS(Тех_Движение!$G$2:$G$5111,Тех_Движение!$D$2:$D$5111,$C4263,Тех_Движение!$B$2:$B$5111,"&lt;="&amp;K$3)-$F4263)))</f>
        <v>#VALUE!</v>
      </c>
      <c r="L4263" s="21" t="e">
        <f>IF(OR($B4263="",L$3&lt;$D4263+Настройки!$B$7),0,MAX(0,$E4263-MAX(0,SUMIFS(Тех_Движение!$G$2:$G$5111,Тех_Движение!$D$2:$D$5111,$C4263,Тех_Движение!$B$2:$B$5111,"&lt;="&amp;L$3)-$F4263)))</f>
        <v>#VALUE!</v>
      </c>
      <c r="M4263" s="21" t="e">
        <f>IF(OR($B4263="",M$3&lt;$D4263+Настройки!$B$7),0,MAX(0,$E4263-MAX(0,SUMIFS(Тех_Движение!$G$2:$G$5111,Тех_Движение!$D$2:$D$5111,$C4263,Тех_Движение!$B$2:$B$5111,"&lt;="&amp;M$3)-$F4263)))</f>
        <v>#VALUE!</v>
      </c>
      <c r="N4263" s="21" t="e">
        <f>IF(OR($B4263="",N$3&lt;$D4263+Настройки!$B$7),0,MAX(0,$E4263-MAX(0,SUMIFS(Тех_Движение!$G$2:$G$5111,Тех_Движение!$D$2:$D$5111,$C4263,Тех_Движение!$B$2:$B$5111,"&lt;="&amp;N$3)-$F4263)))</f>
        <v>#VALUE!</v>
      </c>
      <c r="O4263" s="21" t="e">
        <f>IF(OR($B4263="",O$3&lt;$D4263+Настройки!$B$7),0,MAX(0,$E4263-MAX(0,SUMIFS(Тех_Движение!$G$2:$G$5111,Тех_Движение!$D$2:$D$5111,$C4263,Тех_Движение!$B$2:$B$5111,"&lt;="&amp;O$3)-$F4263)))</f>
        <v>#VALUE!</v>
      </c>
      <c r="P4263" s="21" t="e">
        <f>IF(OR($B4263="",P$3&lt;$D4263+Настройки!$B$7),0,MAX(0,$E4263-MAX(0,SUMIFS(Тех_Движение!$G$2:$G$5111,Тех_Движение!$D$2:$D$5111,$C4263,Тех_Движение!$B$2:$B$5111,"&lt;="&amp;P$3)-$F4263)))</f>
        <v>#VALUE!</v>
      </c>
      <c r="Q4263" s="21" t="e">
        <f>IF(OR($B4263="",Q$3&lt;$D4263+Настройки!$B$7),0,MAX(0,$E4263-MAX(0,SUMIFS(Тех_Движение!$G$2:$G$5111,Тех_Движение!$D$2:$D$5111,$C4263,Тех_Движение!$B$2:$B$5111,"&lt;="&amp;Q$3)-$F4263)))</f>
        <v>#VALUE!</v>
      </c>
      <c r="R4263" s="21" t="str">
        <f t="shared" si="199"/>
        <v/>
      </c>
      <c r="S4263" s="23" t="str">
        <f>IF($B4263="","",VLOOKUP($C4263,Настройки!$A$11:$L$17,9,FALSE))</f>
        <v/>
      </c>
      <c r="T4263" s="23" t="str">
        <f t="shared" si="200"/>
        <v/>
      </c>
    </row>
    <row r="4264" spans="1:20" x14ac:dyDescent="0.3">
      <c r="A4264" s="20">
        <f>Тех_Движение!$A$4261</f>
        <v>4260</v>
      </c>
      <c r="B4264" s="20" t="str">
        <f>IF(Тех_Движение!$F$4261&gt;0,Тех_Движение!$I$4261,"")</f>
        <v/>
      </c>
      <c r="C4264" s="20" t="str">
        <f>IF($B4264="","",Тех_Движение!$D$4261)</f>
        <v/>
      </c>
      <c r="D4264" s="9" t="str">
        <f>IF($B4264="","",Тех_Движение!$B$4261)</f>
        <v/>
      </c>
      <c r="E4264" s="21" t="str">
        <f>IF($B4264="","",Тех_Движение!$F$4261)</f>
        <v/>
      </c>
      <c r="F4264" s="21" t="str">
        <f>IF($B4264="","",SUMIFS($E$5:$E4263,$C$5:$C4263,$C4264))</f>
        <v/>
      </c>
      <c r="G4264" s="21" t="str">
        <f>IF($B4264="","",MAX(0,$E4264-MAX(0,SUMIFS(Тех_Движение!$G$2:$G$5111,Тех_Движение!$D$2:$D$5111,$C4264,Тех_Движение!$B$2:$B$5111,"&lt;="&amp;Настройки!$B$5-1)-$F4264)))</f>
        <v/>
      </c>
      <c r="H4264" s="21" t="str">
        <f>IF($B4264="","",IF(AND($D4264&gt;=Настройки!$B$5,$D4264&lt;=Настройки!$B$6),$E4264,0))</f>
        <v/>
      </c>
      <c r="I4264" s="21" t="str">
        <f t="shared" si="198"/>
        <v/>
      </c>
      <c r="J4264" s="21" t="str">
        <f>IF($B4264="","",MAX(0,$E4264-MAX(0,SUMIFS(Тех_Движение!$G$2:$G$5111,Тех_Движение!$D$2:$D$5111,$C4264,Тех_Движение!$B$2:$B$5111,"&lt;="&amp;Настройки!$B$6)-$F4264)))</f>
        <v/>
      </c>
      <c r="K4264" s="21" t="e">
        <f>IF(OR($B4264="",K$3&lt;$D4264+Настройки!$B$7),0,MAX(0,$E4264-MAX(0,SUMIFS(Тех_Движение!$G$2:$G$5111,Тех_Движение!$D$2:$D$5111,$C4264,Тех_Движение!$B$2:$B$5111,"&lt;="&amp;K$3)-$F4264)))</f>
        <v>#VALUE!</v>
      </c>
      <c r="L4264" s="21" t="e">
        <f>IF(OR($B4264="",L$3&lt;$D4264+Настройки!$B$7),0,MAX(0,$E4264-MAX(0,SUMIFS(Тех_Движение!$G$2:$G$5111,Тех_Движение!$D$2:$D$5111,$C4264,Тех_Движение!$B$2:$B$5111,"&lt;="&amp;L$3)-$F4264)))</f>
        <v>#VALUE!</v>
      </c>
      <c r="M4264" s="21" t="e">
        <f>IF(OR($B4264="",M$3&lt;$D4264+Настройки!$B$7),0,MAX(0,$E4264-MAX(0,SUMIFS(Тех_Движение!$G$2:$G$5111,Тех_Движение!$D$2:$D$5111,$C4264,Тех_Движение!$B$2:$B$5111,"&lt;="&amp;M$3)-$F4264)))</f>
        <v>#VALUE!</v>
      </c>
      <c r="N4264" s="21" t="e">
        <f>IF(OR($B4264="",N$3&lt;$D4264+Настройки!$B$7),0,MAX(0,$E4264-MAX(0,SUMIFS(Тех_Движение!$G$2:$G$5111,Тех_Движение!$D$2:$D$5111,$C4264,Тех_Движение!$B$2:$B$5111,"&lt;="&amp;N$3)-$F4264)))</f>
        <v>#VALUE!</v>
      </c>
      <c r="O4264" s="21" t="e">
        <f>IF(OR($B4264="",O$3&lt;$D4264+Настройки!$B$7),0,MAX(0,$E4264-MAX(0,SUMIFS(Тех_Движение!$G$2:$G$5111,Тех_Движение!$D$2:$D$5111,$C4264,Тех_Движение!$B$2:$B$5111,"&lt;="&amp;O$3)-$F4264)))</f>
        <v>#VALUE!</v>
      </c>
      <c r="P4264" s="21" t="e">
        <f>IF(OR($B4264="",P$3&lt;$D4264+Настройки!$B$7),0,MAX(0,$E4264-MAX(0,SUMIFS(Тех_Движение!$G$2:$G$5111,Тех_Движение!$D$2:$D$5111,$C4264,Тех_Движение!$B$2:$B$5111,"&lt;="&amp;P$3)-$F4264)))</f>
        <v>#VALUE!</v>
      </c>
      <c r="Q4264" s="21" t="e">
        <f>IF(OR($B4264="",Q$3&lt;$D4264+Настройки!$B$7),0,MAX(0,$E4264-MAX(0,SUMIFS(Тех_Движение!$G$2:$G$5111,Тех_Движение!$D$2:$D$5111,$C4264,Тех_Движение!$B$2:$B$5111,"&lt;="&amp;Q$3)-$F4264)))</f>
        <v>#VALUE!</v>
      </c>
      <c r="R4264" s="21" t="str">
        <f t="shared" si="199"/>
        <v/>
      </c>
      <c r="S4264" s="23" t="str">
        <f>IF($B4264="","",VLOOKUP($C4264,Настройки!$A$11:$L$17,9,FALSE))</f>
        <v/>
      </c>
      <c r="T4264" s="23" t="str">
        <f t="shared" si="200"/>
        <v/>
      </c>
    </row>
    <row r="4265" spans="1:20" x14ac:dyDescent="0.3">
      <c r="A4265" s="20">
        <f>Тех_Движение!$A$4262</f>
        <v>4261</v>
      </c>
      <c r="B4265" s="20" t="str">
        <f>IF(Тех_Движение!$F$4262&gt;0,Тех_Движение!$I$4262,"")</f>
        <v/>
      </c>
      <c r="C4265" s="20" t="str">
        <f>IF($B4265="","",Тех_Движение!$D$4262)</f>
        <v/>
      </c>
      <c r="D4265" s="9" t="str">
        <f>IF($B4265="","",Тех_Движение!$B$4262)</f>
        <v/>
      </c>
      <c r="E4265" s="21" t="str">
        <f>IF($B4265="","",Тех_Движение!$F$4262)</f>
        <v/>
      </c>
      <c r="F4265" s="21" t="str">
        <f>IF($B4265="","",SUMIFS($E$5:$E4264,$C$5:$C4264,$C4265))</f>
        <v/>
      </c>
      <c r="G4265" s="21" t="str">
        <f>IF($B4265="","",MAX(0,$E4265-MAX(0,SUMIFS(Тех_Движение!$G$2:$G$5111,Тех_Движение!$D$2:$D$5111,$C4265,Тех_Движение!$B$2:$B$5111,"&lt;="&amp;Настройки!$B$5-1)-$F4265)))</f>
        <v/>
      </c>
      <c r="H4265" s="21" t="str">
        <f>IF($B4265="","",IF(AND($D4265&gt;=Настройки!$B$5,$D4265&lt;=Настройки!$B$6),$E4265,0))</f>
        <v/>
      </c>
      <c r="I4265" s="21" t="str">
        <f t="shared" si="198"/>
        <v/>
      </c>
      <c r="J4265" s="21" t="str">
        <f>IF($B4265="","",MAX(0,$E4265-MAX(0,SUMIFS(Тех_Движение!$G$2:$G$5111,Тех_Движение!$D$2:$D$5111,$C4265,Тех_Движение!$B$2:$B$5111,"&lt;="&amp;Настройки!$B$6)-$F4265)))</f>
        <v/>
      </c>
      <c r="K4265" s="21" t="e">
        <f>IF(OR($B4265="",K$3&lt;$D4265+Настройки!$B$7),0,MAX(0,$E4265-MAX(0,SUMIFS(Тех_Движение!$G$2:$G$5111,Тех_Движение!$D$2:$D$5111,$C4265,Тех_Движение!$B$2:$B$5111,"&lt;="&amp;K$3)-$F4265)))</f>
        <v>#VALUE!</v>
      </c>
      <c r="L4265" s="21" t="e">
        <f>IF(OR($B4265="",L$3&lt;$D4265+Настройки!$B$7),0,MAX(0,$E4265-MAX(0,SUMIFS(Тех_Движение!$G$2:$G$5111,Тех_Движение!$D$2:$D$5111,$C4265,Тех_Движение!$B$2:$B$5111,"&lt;="&amp;L$3)-$F4265)))</f>
        <v>#VALUE!</v>
      </c>
      <c r="M4265" s="21" t="e">
        <f>IF(OR($B4265="",M$3&lt;$D4265+Настройки!$B$7),0,MAX(0,$E4265-MAX(0,SUMIFS(Тех_Движение!$G$2:$G$5111,Тех_Движение!$D$2:$D$5111,$C4265,Тех_Движение!$B$2:$B$5111,"&lt;="&amp;M$3)-$F4265)))</f>
        <v>#VALUE!</v>
      </c>
      <c r="N4265" s="21" t="e">
        <f>IF(OR($B4265="",N$3&lt;$D4265+Настройки!$B$7),0,MAX(0,$E4265-MAX(0,SUMIFS(Тех_Движение!$G$2:$G$5111,Тех_Движение!$D$2:$D$5111,$C4265,Тех_Движение!$B$2:$B$5111,"&lt;="&amp;N$3)-$F4265)))</f>
        <v>#VALUE!</v>
      </c>
      <c r="O4265" s="21" t="e">
        <f>IF(OR($B4265="",O$3&lt;$D4265+Настройки!$B$7),0,MAX(0,$E4265-MAX(0,SUMIFS(Тех_Движение!$G$2:$G$5111,Тех_Движение!$D$2:$D$5111,$C4265,Тех_Движение!$B$2:$B$5111,"&lt;="&amp;O$3)-$F4265)))</f>
        <v>#VALUE!</v>
      </c>
      <c r="P4265" s="21" t="e">
        <f>IF(OR($B4265="",P$3&lt;$D4265+Настройки!$B$7),0,MAX(0,$E4265-MAX(0,SUMIFS(Тех_Движение!$G$2:$G$5111,Тех_Движение!$D$2:$D$5111,$C4265,Тех_Движение!$B$2:$B$5111,"&lt;="&amp;P$3)-$F4265)))</f>
        <v>#VALUE!</v>
      </c>
      <c r="Q4265" s="21" t="e">
        <f>IF(OR($B4265="",Q$3&lt;$D4265+Настройки!$B$7),0,MAX(0,$E4265-MAX(0,SUMIFS(Тех_Движение!$G$2:$G$5111,Тех_Движение!$D$2:$D$5111,$C4265,Тех_Движение!$B$2:$B$5111,"&lt;="&amp;Q$3)-$F4265)))</f>
        <v>#VALUE!</v>
      </c>
      <c r="R4265" s="21" t="str">
        <f t="shared" si="199"/>
        <v/>
      </c>
      <c r="S4265" s="23" t="str">
        <f>IF($B4265="","",VLOOKUP($C4265,Настройки!$A$11:$L$17,9,FALSE))</f>
        <v/>
      </c>
      <c r="T4265" s="23" t="str">
        <f t="shared" si="200"/>
        <v/>
      </c>
    </row>
    <row r="4266" spans="1:20" x14ac:dyDescent="0.3">
      <c r="A4266" s="20">
        <f>Тех_Движение!$A$4263</f>
        <v>4262</v>
      </c>
      <c r="B4266" s="20" t="str">
        <f>IF(Тех_Движение!$F$4263&gt;0,Тех_Движение!$I$4263,"")</f>
        <v/>
      </c>
      <c r="C4266" s="20" t="str">
        <f>IF($B4266="","",Тех_Движение!$D$4263)</f>
        <v/>
      </c>
      <c r="D4266" s="9" t="str">
        <f>IF($B4266="","",Тех_Движение!$B$4263)</f>
        <v/>
      </c>
      <c r="E4266" s="21" t="str">
        <f>IF($B4266="","",Тех_Движение!$F$4263)</f>
        <v/>
      </c>
      <c r="F4266" s="21" t="str">
        <f>IF($B4266="","",SUMIFS($E$5:$E4265,$C$5:$C4265,$C4266))</f>
        <v/>
      </c>
      <c r="G4266" s="21" t="str">
        <f>IF($B4266="","",MAX(0,$E4266-MAX(0,SUMIFS(Тех_Движение!$G$2:$G$5111,Тех_Движение!$D$2:$D$5111,$C4266,Тех_Движение!$B$2:$B$5111,"&lt;="&amp;Настройки!$B$5-1)-$F4266)))</f>
        <v/>
      </c>
      <c r="H4266" s="21" t="str">
        <f>IF($B4266="","",IF(AND($D4266&gt;=Настройки!$B$5,$D4266&lt;=Настройки!$B$6),$E4266,0))</f>
        <v/>
      </c>
      <c r="I4266" s="21" t="str">
        <f t="shared" si="198"/>
        <v/>
      </c>
      <c r="J4266" s="21" t="str">
        <f>IF($B4266="","",MAX(0,$E4266-MAX(0,SUMIFS(Тех_Движение!$G$2:$G$5111,Тех_Движение!$D$2:$D$5111,$C4266,Тех_Движение!$B$2:$B$5111,"&lt;="&amp;Настройки!$B$6)-$F4266)))</f>
        <v/>
      </c>
      <c r="K4266" s="21" t="e">
        <f>IF(OR($B4266="",K$3&lt;$D4266+Настройки!$B$7),0,MAX(0,$E4266-MAX(0,SUMIFS(Тех_Движение!$G$2:$G$5111,Тех_Движение!$D$2:$D$5111,$C4266,Тех_Движение!$B$2:$B$5111,"&lt;="&amp;K$3)-$F4266)))</f>
        <v>#VALUE!</v>
      </c>
      <c r="L4266" s="21" t="e">
        <f>IF(OR($B4266="",L$3&lt;$D4266+Настройки!$B$7),0,MAX(0,$E4266-MAX(0,SUMIFS(Тех_Движение!$G$2:$G$5111,Тех_Движение!$D$2:$D$5111,$C4266,Тех_Движение!$B$2:$B$5111,"&lt;="&amp;L$3)-$F4266)))</f>
        <v>#VALUE!</v>
      </c>
      <c r="M4266" s="21" t="e">
        <f>IF(OR($B4266="",M$3&lt;$D4266+Настройки!$B$7),0,MAX(0,$E4266-MAX(0,SUMIFS(Тех_Движение!$G$2:$G$5111,Тех_Движение!$D$2:$D$5111,$C4266,Тех_Движение!$B$2:$B$5111,"&lt;="&amp;M$3)-$F4266)))</f>
        <v>#VALUE!</v>
      </c>
      <c r="N4266" s="21" t="e">
        <f>IF(OR($B4266="",N$3&lt;$D4266+Настройки!$B$7),0,MAX(0,$E4266-MAX(0,SUMIFS(Тех_Движение!$G$2:$G$5111,Тех_Движение!$D$2:$D$5111,$C4266,Тех_Движение!$B$2:$B$5111,"&lt;="&amp;N$3)-$F4266)))</f>
        <v>#VALUE!</v>
      </c>
      <c r="O4266" s="21" t="e">
        <f>IF(OR($B4266="",O$3&lt;$D4266+Настройки!$B$7),0,MAX(0,$E4266-MAX(0,SUMIFS(Тех_Движение!$G$2:$G$5111,Тех_Движение!$D$2:$D$5111,$C4266,Тех_Движение!$B$2:$B$5111,"&lt;="&amp;O$3)-$F4266)))</f>
        <v>#VALUE!</v>
      </c>
      <c r="P4266" s="21" t="e">
        <f>IF(OR($B4266="",P$3&lt;$D4266+Настройки!$B$7),0,MAX(0,$E4266-MAX(0,SUMIFS(Тех_Движение!$G$2:$G$5111,Тех_Движение!$D$2:$D$5111,$C4266,Тех_Движение!$B$2:$B$5111,"&lt;="&amp;P$3)-$F4266)))</f>
        <v>#VALUE!</v>
      </c>
      <c r="Q4266" s="21" t="e">
        <f>IF(OR($B4266="",Q$3&lt;$D4266+Настройки!$B$7),0,MAX(0,$E4266-MAX(0,SUMIFS(Тех_Движение!$G$2:$G$5111,Тех_Движение!$D$2:$D$5111,$C4266,Тех_Движение!$B$2:$B$5111,"&lt;="&amp;Q$3)-$F4266)))</f>
        <v>#VALUE!</v>
      </c>
      <c r="R4266" s="21" t="str">
        <f t="shared" si="199"/>
        <v/>
      </c>
      <c r="S4266" s="23" t="str">
        <f>IF($B4266="","",VLOOKUP($C4266,Настройки!$A$11:$L$17,9,FALSE))</f>
        <v/>
      </c>
      <c r="T4266" s="23" t="str">
        <f t="shared" si="200"/>
        <v/>
      </c>
    </row>
    <row r="4267" spans="1:20" x14ac:dyDescent="0.3">
      <c r="A4267" s="20">
        <f>Тех_Движение!$A$4264</f>
        <v>4263</v>
      </c>
      <c r="B4267" s="20" t="str">
        <f>IF(Тех_Движение!$F$4264&gt;0,Тех_Движение!$I$4264,"")</f>
        <v/>
      </c>
      <c r="C4267" s="20" t="str">
        <f>IF($B4267="","",Тех_Движение!$D$4264)</f>
        <v/>
      </c>
      <c r="D4267" s="9" t="str">
        <f>IF($B4267="","",Тех_Движение!$B$4264)</f>
        <v/>
      </c>
      <c r="E4267" s="21" t="str">
        <f>IF($B4267="","",Тех_Движение!$F$4264)</f>
        <v/>
      </c>
      <c r="F4267" s="21" t="str">
        <f>IF($B4267="","",SUMIFS($E$5:$E4266,$C$5:$C4266,$C4267))</f>
        <v/>
      </c>
      <c r="G4267" s="21" t="str">
        <f>IF($B4267="","",MAX(0,$E4267-MAX(0,SUMIFS(Тех_Движение!$G$2:$G$5111,Тех_Движение!$D$2:$D$5111,$C4267,Тех_Движение!$B$2:$B$5111,"&lt;="&amp;Настройки!$B$5-1)-$F4267)))</f>
        <v/>
      </c>
      <c r="H4267" s="21" t="str">
        <f>IF($B4267="","",IF(AND($D4267&gt;=Настройки!$B$5,$D4267&lt;=Настройки!$B$6),$E4267,0))</f>
        <v/>
      </c>
      <c r="I4267" s="21" t="str">
        <f t="shared" si="198"/>
        <v/>
      </c>
      <c r="J4267" s="21" t="str">
        <f>IF($B4267="","",MAX(0,$E4267-MAX(0,SUMIFS(Тех_Движение!$G$2:$G$5111,Тех_Движение!$D$2:$D$5111,$C4267,Тех_Движение!$B$2:$B$5111,"&lt;="&amp;Настройки!$B$6)-$F4267)))</f>
        <v/>
      </c>
      <c r="K4267" s="21" t="e">
        <f>IF(OR($B4267="",K$3&lt;$D4267+Настройки!$B$7),0,MAX(0,$E4267-MAX(0,SUMIFS(Тех_Движение!$G$2:$G$5111,Тех_Движение!$D$2:$D$5111,$C4267,Тех_Движение!$B$2:$B$5111,"&lt;="&amp;K$3)-$F4267)))</f>
        <v>#VALUE!</v>
      </c>
      <c r="L4267" s="21" t="e">
        <f>IF(OR($B4267="",L$3&lt;$D4267+Настройки!$B$7),0,MAX(0,$E4267-MAX(0,SUMIFS(Тех_Движение!$G$2:$G$5111,Тех_Движение!$D$2:$D$5111,$C4267,Тех_Движение!$B$2:$B$5111,"&lt;="&amp;L$3)-$F4267)))</f>
        <v>#VALUE!</v>
      </c>
      <c r="M4267" s="21" t="e">
        <f>IF(OR($B4267="",M$3&lt;$D4267+Настройки!$B$7),0,MAX(0,$E4267-MAX(0,SUMIFS(Тех_Движение!$G$2:$G$5111,Тех_Движение!$D$2:$D$5111,$C4267,Тех_Движение!$B$2:$B$5111,"&lt;="&amp;M$3)-$F4267)))</f>
        <v>#VALUE!</v>
      </c>
      <c r="N4267" s="21" t="e">
        <f>IF(OR($B4267="",N$3&lt;$D4267+Настройки!$B$7),0,MAX(0,$E4267-MAX(0,SUMIFS(Тех_Движение!$G$2:$G$5111,Тех_Движение!$D$2:$D$5111,$C4267,Тех_Движение!$B$2:$B$5111,"&lt;="&amp;N$3)-$F4267)))</f>
        <v>#VALUE!</v>
      </c>
      <c r="O4267" s="21" t="e">
        <f>IF(OR($B4267="",O$3&lt;$D4267+Настройки!$B$7),0,MAX(0,$E4267-MAX(0,SUMIFS(Тех_Движение!$G$2:$G$5111,Тех_Движение!$D$2:$D$5111,$C4267,Тех_Движение!$B$2:$B$5111,"&lt;="&amp;O$3)-$F4267)))</f>
        <v>#VALUE!</v>
      </c>
      <c r="P4267" s="21" t="e">
        <f>IF(OR($B4267="",P$3&lt;$D4267+Настройки!$B$7),0,MAX(0,$E4267-MAX(0,SUMIFS(Тех_Движение!$G$2:$G$5111,Тех_Движение!$D$2:$D$5111,$C4267,Тех_Движение!$B$2:$B$5111,"&lt;="&amp;P$3)-$F4267)))</f>
        <v>#VALUE!</v>
      </c>
      <c r="Q4267" s="21" t="e">
        <f>IF(OR($B4267="",Q$3&lt;$D4267+Настройки!$B$7),0,MAX(0,$E4267-MAX(0,SUMIFS(Тех_Движение!$G$2:$G$5111,Тех_Движение!$D$2:$D$5111,$C4267,Тех_Движение!$B$2:$B$5111,"&lt;="&amp;Q$3)-$F4267)))</f>
        <v>#VALUE!</v>
      </c>
      <c r="R4267" s="21" t="str">
        <f t="shared" si="199"/>
        <v/>
      </c>
      <c r="S4267" s="23" t="str">
        <f>IF($B4267="","",VLOOKUP($C4267,Настройки!$A$11:$L$17,9,FALSE))</f>
        <v/>
      </c>
      <c r="T4267" s="23" t="str">
        <f t="shared" si="200"/>
        <v/>
      </c>
    </row>
    <row r="4268" spans="1:20" x14ac:dyDescent="0.3">
      <c r="A4268" s="20">
        <f>Тех_Движение!$A$4265</f>
        <v>4264</v>
      </c>
      <c r="B4268" s="20" t="str">
        <f>IF(Тех_Движение!$F$4265&gt;0,Тех_Движение!$I$4265,"")</f>
        <v/>
      </c>
      <c r="C4268" s="20" t="str">
        <f>IF($B4268="","",Тех_Движение!$D$4265)</f>
        <v/>
      </c>
      <c r="D4268" s="9" t="str">
        <f>IF($B4268="","",Тех_Движение!$B$4265)</f>
        <v/>
      </c>
      <c r="E4268" s="21" t="str">
        <f>IF($B4268="","",Тех_Движение!$F$4265)</f>
        <v/>
      </c>
      <c r="F4268" s="21" t="str">
        <f>IF($B4268="","",SUMIFS($E$5:$E4267,$C$5:$C4267,$C4268))</f>
        <v/>
      </c>
      <c r="G4268" s="21" t="str">
        <f>IF($B4268="","",MAX(0,$E4268-MAX(0,SUMIFS(Тех_Движение!$G$2:$G$5111,Тех_Движение!$D$2:$D$5111,$C4268,Тех_Движение!$B$2:$B$5111,"&lt;="&amp;Настройки!$B$5-1)-$F4268)))</f>
        <v/>
      </c>
      <c r="H4268" s="21" t="str">
        <f>IF($B4268="","",IF(AND($D4268&gt;=Настройки!$B$5,$D4268&lt;=Настройки!$B$6),$E4268,0))</f>
        <v/>
      </c>
      <c r="I4268" s="21" t="str">
        <f t="shared" si="198"/>
        <v/>
      </c>
      <c r="J4268" s="21" t="str">
        <f>IF($B4268="","",MAX(0,$E4268-MAX(0,SUMIFS(Тех_Движение!$G$2:$G$5111,Тех_Движение!$D$2:$D$5111,$C4268,Тех_Движение!$B$2:$B$5111,"&lt;="&amp;Настройки!$B$6)-$F4268)))</f>
        <v/>
      </c>
      <c r="K4268" s="21" t="e">
        <f>IF(OR($B4268="",K$3&lt;$D4268+Настройки!$B$7),0,MAX(0,$E4268-MAX(0,SUMIFS(Тех_Движение!$G$2:$G$5111,Тех_Движение!$D$2:$D$5111,$C4268,Тех_Движение!$B$2:$B$5111,"&lt;="&amp;K$3)-$F4268)))</f>
        <v>#VALUE!</v>
      </c>
      <c r="L4268" s="21" t="e">
        <f>IF(OR($B4268="",L$3&lt;$D4268+Настройки!$B$7),0,MAX(0,$E4268-MAX(0,SUMIFS(Тех_Движение!$G$2:$G$5111,Тех_Движение!$D$2:$D$5111,$C4268,Тех_Движение!$B$2:$B$5111,"&lt;="&amp;L$3)-$F4268)))</f>
        <v>#VALUE!</v>
      </c>
      <c r="M4268" s="21" t="e">
        <f>IF(OR($B4268="",M$3&lt;$D4268+Настройки!$B$7),0,MAX(0,$E4268-MAX(0,SUMIFS(Тех_Движение!$G$2:$G$5111,Тех_Движение!$D$2:$D$5111,$C4268,Тех_Движение!$B$2:$B$5111,"&lt;="&amp;M$3)-$F4268)))</f>
        <v>#VALUE!</v>
      </c>
      <c r="N4268" s="21" t="e">
        <f>IF(OR($B4268="",N$3&lt;$D4268+Настройки!$B$7),0,MAX(0,$E4268-MAX(0,SUMIFS(Тех_Движение!$G$2:$G$5111,Тех_Движение!$D$2:$D$5111,$C4268,Тех_Движение!$B$2:$B$5111,"&lt;="&amp;N$3)-$F4268)))</f>
        <v>#VALUE!</v>
      </c>
      <c r="O4268" s="21" t="e">
        <f>IF(OR($B4268="",O$3&lt;$D4268+Настройки!$B$7),0,MAX(0,$E4268-MAX(0,SUMIFS(Тех_Движение!$G$2:$G$5111,Тех_Движение!$D$2:$D$5111,$C4268,Тех_Движение!$B$2:$B$5111,"&lt;="&amp;O$3)-$F4268)))</f>
        <v>#VALUE!</v>
      </c>
      <c r="P4268" s="21" t="e">
        <f>IF(OR($B4268="",P$3&lt;$D4268+Настройки!$B$7),0,MAX(0,$E4268-MAX(0,SUMIFS(Тех_Движение!$G$2:$G$5111,Тех_Движение!$D$2:$D$5111,$C4268,Тех_Движение!$B$2:$B$5111,"&lt;="&amp;P$3)-$F4268)))</f>
        <v>#VALUE!</v>
      </c>
      <c r="Q4268" s="21" t="e">
        <f>IF(OR($B4268="",Q$3&lt;$D4268+Настройки!$B$7),0,MAX(0,$E4268-MAX(0,SUMIFS(Тех_Движение!$G$2:$G$5111,Тех_Движение!$D$2:$D$5111,$C4268,Тех_Движение!$B$2:$B$5111,"&lt;="&amp;Q$3)-$F4268)))</f>
        <v>#VALUE!</v>
      </c>
      <c r="R4268" s="21" t="str">
        <f t="shared" si="199"/>
        <v/>
      </c>
      <c r="S4268" s="23" t="str">
        <f>IF($B4268="","",VLOOKUP($C4268,Настройки!$A$11:$L$17,9,FALSE))</f>
        <v/>
      </c>
      <c r="T4268" s="23" t="str">
        <f t="shared" si="200"/>
        <v/>
      </c>
    </row>
    <row r="4269" spans="1:20" x14ac:dyDescent="0.3">
      <c r="A4269" s="20">
        <f>Тех_Движение!$A$4266</f>
        <v>4265</v>
      </c>
      <c r="B4269" s="20" t="str">
        <f>IF(Тех_Движение!$F$4266&gt;0,Тех_Движение!$I$4266,"")</f>
        <v/>
      </c>
      <c r="C4269" s="20" t="str">
        <f>IF($B4269="","",Тех_Движение!$D$4266)</f>
        <v/>
      </c>
      <c r="D4269" s="9" t="str">
        <f>IF($B4269="","",Тех_Движение!$B$4266)</f>
        <v/>
      </c>
      <c r="E4269" s="21" t="str">
        <f>IF($B4269="","",Тех_Движение!$F$4266)</f>
        <v/>
      </c>
      <c r="F4269" s="21" t="str">
        <f>IF($B4269="","",SUMIFS($E$5:$E4268,$C$5:$C4268,$C4269))</f>
        <v/>
      </c>
      <c r="G4269" s="21" t="str">
        <f>IF($B4269="","",MAX(0,$E4269-MAX(0,SUMIFS(Тех_Движение!$G$2:$G$5111,Тех_Движение!$D$2:$D$5111,$C4269,Тех_Движение!$B$2:$B$5111,"&lt;="&amp;Настройки!$B$5-1)-$F4269)))</f>
        <v/>
      </c>
      <c r="H4269" s="21" t="str">
        <f>IF($B4269="","",IF(AND($D4269&gt;=Настройки!$B$5,$D4269&lt;=Настройки!$B$6),$E4269,0))</f>
        <v/>
      </c>
      <c r="I4269" s="21" t="str">
        <f t="shared" si="198"/>
        <v/>
      </c>
      <c r="J4269" s="21" t="str">
        <f>IF($B4269="","",MAX(0,$E4269-MAX(0,SUMIFS(Тех_Движение!$G$2:$G$5111,Тех_Движение!$D$2:$D$5111,$C4269,Тех_Движение!$B$2:$B$5111,"&lt;="&amp;Настройки!$B$6)-$F4269)))</f>
        <v/>
      </c>
      <c r="K4269" s="21" t="e">
        <f>IF(OR($B4269="",K$3&lt;$D4269+Настройки!$B$7),0,MAX(0,$E4269-MAX(0,SUMIFS(Тех_Движение!$G$2:$G$5111,Тех_Движение!$D$2:$D$5111,$C4269,Тех_Движение!$B$2:$B$5111,"&lt;="&amp;K$3)-$F4269)))</f>
        <v>#VALUE!</v>
      </c>
      <c r="L4269" s="21" t="e">
        <f>IF(OR($B4269="",L$3&lt;$D4269+Настройки!$B$7),0,MAX(0,$E4269-MAX(0,SUMIFS(Тех_Движение!$G$2:$G$5111,Тех_Движение!$D$2:$D$5111,$C4269,Тех_Движение!$B$2:$B$5111,"&lt;="&amp;L$3)-$F4269)))</f>
        <v>#VALUE!</v>
      </c>
      <c r="M4269" s="21" t="e">
        <f>IF(OR($B4269="",M$3&lt;$D4269+Настройки!$B$7),0,MAX(0,$E4269-MAX(0,SUMIFS(Тех_Движение!$G$2:$G$5111,Тех_Движение!$D$2:$D$5111,$C4269,Тех_Движение!$B$2:$B$5111,"&lt;="&amp;M$3)-$F4269)))</f>
        <v>#VALUE!</v>
      </c>
      <c r="N4269" s="21" t="e">
        <f>IF(OR($B4269="",N$3&lt;$D4269+Настройки!$B$7),0,MAX(0,$E4269-MAX(0,SUMIFS(Тех_Движение!$G$2:$G$5111,Тех_Движение!$D$2:$D$5111,$C4269,Тех_Движение!$B$2:$B$5111,"&lt;="&amp;N$3)-$F4269)))</f>
        <v>#VALUE!</v>
      </c>
      <c r="O4269" s="21" t="e">
        <f>IF(OR($B4269="",O$3&lt;$D4269+Настройки!$B$7),0,MAX(0,$E4269-MAX(0,SUMIFS(Тех_Движение!$G$2:$G$5111,Тех_Движение!$D$2:$D$5111,$C4269,Тех_Движение!$B$2:$B$5111,"&lt;="&amp;O$3)-$F4269)))</f>
        <v>#VALUE!</v>
      </c>
      <c r="P4269" s="21" t="e">
        <f>IF(OR($B4269="",P$3&lt;$D4269+Настройки!$B$7),0,MAX(0,$E4269-MAX(0,SUMIFS(Тех_Движение!$G$2:$G$5111,Тех_Движение!$D$2:$D$5111,$C4269,Тех_Движение!$B$2:$B$5111,"&lt;="&amp;P$3)-$F4269)))</f>
        <v>#VALUE!</v>
      </c>
      <c r="Q4269" s="21" t="e">
        <f>IF(OR($B4269="",Q$3&lt;$D4269+Настройки!$B$7),0,MAX(0,$E4269-MAX(0,SUMIFS(Тех_Движение!$G$2:$G$5111,Тех_Движение!$D$2:$D$5111,$C4269,Тех_Движение!$B$2:$B$5111,"&lt;="&amp;Q$3)-$F4269)))</f>
        <v>#VALUE!</v>
      </c>
      <c r="R4269" s="21" t="str">
        <f t="shared" si="199"/>
        <v/>
      </c>
      <c r="S4269" s="23" t="str">
        <f>IF($B4269="","",VLOOKUP($C4269,Настройки!$A$11:$L$17,9,FALSE))</f>
        <v/>
      </c>
      <c r="T4269" s="23" t="str">
        <f t="shared" si="200"/>
        <v/>
      </c>
    </row>
    <row r="4270" spans="1:20" x14ac:dyDescent="0.3">
      <c r="A4270" s="20">
        <f>Тех_Движение!$A$4267</f>
        <v>4266</v>
      </c>
      <c r="B4270" s="20" t="str">
        <f>IF(Тех_Движение!$F$4267&gt;0,Тех_Движение!$I$4267,"")</f>
        <v/>
      </c>
      <c r="C4270" s="20" t="str">
        <f>IF($B4270="","",Тех_Движение!$D$4267)</f>
        <v/>
      </c>
      <c r="D4270" s="9" t="str">
        <f>IF($B4270="","",Тех_Движение!$B$4267)</f>
        <v/>
      </c>
      <c r="E4270" s="21" t="str">
        <f>IF($B4270="","",Тех_Движение!$F$4267)</f>
        <v/>
      </c>
      <c r="F4270" s="21" t="str">
        <f>IF($B4270="","",SUMIFS($E$5:$E4269,$C$5:$C4269,$C4270))</f>
        <v/>
      </c>
      <c r="G4270" s="21" t="str">
        <f>IF($B4270="","",MAX(0,$E4270-MAX(0,SUMIFS(Тех_Движение!$G$2:$G$5111,Тех_Движение!$D$2:$D$5111,$C4270,Тех_Движение!$B$2:$B$5111,"&lt;="&amp;Настройки!$B$5-1)-$F4270)))</f>
        <v/>
      </c>
      <c r="H4270" s="21" t="str">
        <f>IF($B4270="","",IF(AND($D4270&gt;=Настройки!$B$5,$D4270&lt;=Настройки!$B$6),$E4270,0))</f>
        <v/>
      </c>
      <c r="I4270" s="21" t="str">
        <f t="shared" si="198"/>
        <v/>
      </c>
      <c r="J4270" s="21" t="str">
        <f>IF($B4270="","",MAX(0,$E4270-MAX(0,SUMIFS(Тех_Движение!$G$2:$G$5111,Тех_Движение!$D$2:$D$5111,$C4270,Тех_Движение!$B$2:$B$5111,"&lt;="&amp;Настройки!$B$6)-$F4270)))</f>
        <v/>
      </c>
      <c r="K4270" s="21" t="e">
        <f>IF(OR($B4270="",K$3&lt;$D4270+Настройки!$B$7),0,MAX(0,$E4270-MAX(0,SUMIFS(Тех_Движение!$G$2:$G$5111,Тех_Движение!$D$2:$D$5111,$C4270,Тех_Движение!$B$2:$B$5111,"&lt;="&amp;K$3)-$F4270)))</f>
        <v>#VALUE!</v>
      </c>
      <c r="L4270" s="21" t="e">
        <f>IF(OR($B4270="",L$3&lt;$D4270+Настройки!$B$7),0,MAX(0,$E4270-MAX(0,SUMIFS(Тех_Движение!$G$2:$G$5111,Тех_Движение!$D$2:$D$5111,$C4270,Тех_Движение!$B$2:$B$5111,"&lt;="&amp;L$3)-$F4270)))</f>
        <v>#VALUE!</v>
      </c>
      <c r="M4270" s="21" t="e">
        <f>IF(OR($B4270="",M$3&lt;$D4270+Настройки!$B$7),0,MAX(0,$E4270-MAX(0,SUMIFS(Тех_Движение!$G$2:$G$5111,Тех_Движение!$D$2:$D$5111,$C4270,Тех_Движение!$B$2:$B$5111,"&lt;="&amp;M$3)-$F4270)))</f>
        <v>#VALUE!</v>
      </c>
      <c r="N4270" s="21" t="e">
        <f>IF(OR($B4270="",N$3&lt;$D4270+Настройки!$B$7),0,MAX(0,$E4270-MAX(0,SUMIFS(Тех_Движение!$G$2:$G$5111,Тех_Движение!$D$2:$D$5111,$C4270,Тех_Движение!$B$2:$B$5111,"&lt;="&amp;N$3)-$F4270)))</f>
        <v>#VALUE!</v>
      </c>
      <c r="O4270" s="21" t="e">
        <f>IF(OR($B4270="",O$3&lt;$D4270+Настройки!$B$7),0,MAX(0,$E4270-MAX(0,SUMIFS(Тех_Движение!$G$2:$G$5111,Тех_Движение!$D$2:$D$5111,$C4270,Тех_Движение!$B$2:$B$5111,"&lt;="&amp;O$3)-$F4270)))</f>
        <v>#VALUE!</v>
      </c>
      <c r="P4270" s="21" t="e">
        <f>IF(OR($B4270="",P$3&lt;$D4270+Настройки!$B$7),0,MAX(0,$E4270-MAX(0,SUMIFS(Тех_Движение!$G$2:$G$5111,Тех_Движение!$D$2:$D$5111,$C4270,Тех_Движение!$B$2:$B$5111,"&lt;="&amp;P$3)-$F4270)))</f>
        <v>#VALUE!</v>
      </c>
      <c r="Q4270" s="21" t="e">
        <f>IF(OR($B4270="",Q$3&lt;$D4270+Настройки!$B$7),0,MAX(0,$E4270-MAX(0,SUMIFS(Тех_Движение!$G$2:$G$5111,Тех_Движение!$D$2:$D$5111,$C4270,Тех_Движение!$B$2:$B$5111,"&lt;="&amp;Q$3)-$F4270)))</f>
        <v>#VALUE!</v>
      </c>
      <c r="R4270" s="21" t="str">
        <f t="shared" si="199"/>
        <v/>
      </c>
      <c r="S4270" s="23" t="str">
        <f>IF($B4270="","",VLOOKUP($C4270,Настройки!$A$11:$L$17,9,FALSE))</f>
        <v/>
      </c>
      <c r="T4270" s="23" t="str">
        <f t="shared" si="200"/>
        <v/>
      </c>
    </row>
    <row r="4271" spans="1:20" x14ac:dyDescent="0.3">
      <c r="A4271" s="20">
        <f>Тех_Движение!$A$4268</f>
        <v>4267</v>
      </c>
      <c r="B4271" s="20" t="str">
        <f>IF(Тех_Движение!$F$4268&gt;0,Тех_Движение!$I$4268,"")</f>
        <v/>
      </c>
      <c r="C4271" s="20" t="str">
        <f>IF($B4271="","",Тех_Движение!$D$4268)</f>
        <v/>
      </c>
      <c r="D4271" s="9" t="str">
        <f>IF($B4271="","",Тех_Движение!$B$4268)</f>
        <v/>
      </c>
      <c r="E4271" s="21" t="str">
        <f>IF($B4271="","",Тех_Движение!$F$4268)</f>
        <v/>
      </c>
      <c r="F4271" s="21" t="str">
        <f>IF($B4271="","",SUMIFS($E$5:$E4270,$C$5:$C4270,$C4271))</f>
        <v/>
      </c>
      <c r="G4271" s="21" t="str">
        <f>IF($B4271="","",MAX(0,$E4271-MAX(0,SUMIFS(Тех_Движение!$G$2:$G$5111,Тех_Движение!$D$2:$D$5111,$C4271,Тех_Движение!$B$2:$B$5111,"&lt;="&amp;Настройки!$B$5-1)-$F4271)))</f>
        <v/>
      </c>
      <c r="H4271" s="21" t="str">
        <f>IF($B4271="","",IF(AND($D4271&gt;=Настройки!$B$5,$D4271&lt;=Настройки!$B$6),$E4271,0))</f>
        <v/>
      </c>
      <c r="I4271" s="21" t="str">
        <f t="shared" si="198"/>
        <v/>
      </c>
      <c r="J4271" s="21" t="str">
        <f>IF($B4271="","",MAX(0,$E4271-MAX(0,SUMIFS(Тех_Движение!$G$2:$G$5111,Тех_Движение!$D$2:$D$5111,$C4271,Тех_Движение!$B$2:$B$5111,"&lt;="&amp;Настройки!$B$6)-$F4271)))</f>
        <v/>
      </c>
      <c r="K4271" s="21" t="e">
        <f>IF(OR($B4271="",K$3&lt;$D4271+Настройки!$B$7),0,MAX(0,$E4271-MAX(0,SUMIFS(Тех_Движение!$G$2:$G$5111,Тех_Движение!$D$2:$D$5111,$C4271,Тех_Движение!$B$2:$B$5111,"&lt;="&amp;K$3)-$F4271)))</f>
        <v>#VALUE!</v>
      </c>
      <c r="L4271" s="21" t="e">
        <f>IF(OR($B4271="",L$3&lt;$D4271+Настройки!$B$7),0,MAX(0,$E4271-MAX(0,SUMIFS(Тех_Движение!$G$2:$G$5111,Тех_Движение!$D$2:$D$5111,$C4271,Тех_Движение!$B$2:$B$5111,"&lt;="&amp;L$3)-$F4271)))</f>
        <v>#VALUE!</v>
      </c>
      <c r="M4271" s="21" t="e">
        <f>IF(OR($B4271="",M$3&lt;$D4271+Настройки!$B$7),0,MAX(0,$E4271-MAX(0,SUMIFS(Тех_Движение!$G$2:$G$5111,Тех_Движение!$D$2:$D$5111,$C4271,Тех_Движение!$B$2:$B$5111,"&lt;="&amp;M$3)-$F4271)))</f>
        <v>#VALUE!</v>
      </c>
      <c r="N4271" s="21" t="e">
        <f>IF(OR($B4271="",N$3&lt;$D4271+Настройки!$B$7),0,MAX(0,$E4271-MAX(0,SUMIFS(Тех_Движение!$G$2:$G$5111,Тех_Движение!$D$2:$D$5111,$C4271,Тех_Движение!$B$2:$B$5111,"&lt;="&amp;N$3)-$F4271)))</f>
        <v>#VALUE!</v>
      </c>
      <c r="O4271" s="21" t="e">
        <f>IF(OR($B4271="",O$3&lt;$D4271+Настройки!$B$7),0,MAX(0,$E4271-MAX(0,SUMIFS(Тех_Движение!$G$2:$G$5111,Тех_Движение!$D$2:$D$5111,$C4271,Тех_Движение!$B$2:$B$5111,"&lt;="&amp;O$3)-$F4271)))</f>
        <v>#VALUE!</v>
      </c>
      <c r="P4271" s="21" t="e">
        <f>IF(OR($B4271="",P$3&lt;$D4271+Настройки!$B$7),0,MAX(0,$E4271-MAX(0,SUMIFS(Тех_Движение!$G$2:$G$5111,Тех_Движение!$D$2:$D$5111,$C4271,Тех_Движение!$B$2:$B$5111,"&lt;="&amp;P$3)-$F4271)))</f>
        <v>#VALUE!</v>
      </c>
      <c r="Q4271" s="21" t="e">
        <f>IF(OR($B4271="",Q$3&lt;$D4271+Настройки!$B$7),0,MAX(0,$E4271-MAX(0,SUMIFS(Тех_Движение!$G$2:$G$5111,Тех_Движение!$D$2:$D$5111,$C4271,Тех_Движение!$B$2:$B$5111,"&lt;="&amp;Q$3)-$F4271)))</f>
        <v>#VALUE!</v>
      </c>
      <c r="R4271" s="21" t="str">
        <f t="shared" si="199"/>
        <v/>
      </c>
      <c r="S4271" s="23" t="str">
        <f>IF($B4271="","",VLOOKUP($C4271,Настройки!$A$11:$L$17,9,FALSE))</f>
        <v/>
      </c>
      <c r="T4271" s="23" t="str">
        <f t="shared" si="200"/>
        <v/>
      </c>
    </row>
    <row r="4272" spans="1:20" x14ac:dyDescent="0.3">
      <c r="A4272" s="20">
        <f>Тех_Движение!$A$4269</f>
        <v>4268</v>
      </c>
      <c r="B4272" s="20" t="str">
        <f>IF(Тех_Движение!$F$4269&gt;0,Тех_Движение!$I$4269,"")</f>
        <v/>
      </c>
      <c r="C4272" s="20" t="str">
        <f>IF($B4272="","",Тех_Движение!$D$4269)</f>
        <v/>
      </c>
      <c r="D4272" s="9" t="str">
        <f>IF($B4272="","",Тех_Движение!$B$4269)</f>
        <v/>
      </c>
      <c r="E4272" s="21" t="str">
        <f>IF($B4272="","",Тех_Движение!$F$4269)</f>
        <v/>
      </c>
      <c r="F4272" s="21" t="str">
        <f>IF($B4272="","",SUMIFS($E$5:$E4271,$C$5:$C4271,$C4272))</f>
        <v/>
      </c>
      <c r="G4272" s="21" t="str">
        <f>IF($B4272="","",MAX(0,$E4272-MAX(0,SUMIFS(Тех_Движение!$G$2:$G$5111,Тех_Движение!$D$2:$D$5111,$C4272,Тех_Движение!$B$2:$B$5111,"&lt;="&amp;Настройки!$B$5-1)-$F4272)))</f>
        <v/>
      </c>
      <c r="H4272" s="21" t="str">
        <f>IF($B4272="","",IF(AND($D4272&gt;=Настройки!$B$5,$D4272&lt;=Настройки!$B$6),$E4272,0))</f>
        <v/>
      </c>
      <c r="I4272" s="21" t="str">
        <f t="shared" si="198"/>
        <v/>
      </c>
      <c r="J4272" s="21" t="str">
        <f>IF($B4272="","",MAX(0,$E4272-MAX(0,SUMIFS(Тех_Движение!$G$2:$G$5111,Тех_Движение!$D$2:$D$5111,$C4272,Тех_Движение!$B$2:$B$5111,"&lt;="&amp;Настройки!$B$6)-$F4272)))</f>
        <v/>
      </c>
      <c r="K4272" s="21" t="e">
        <f>IF(OR($B4272="",K$3&lt;$D4272+Настройки!$B$7),0,MAX(0,$E4272-MAX(0,SUMIFS(Тех_Движение!$G$2:$G$5111,Тех_Движение!$D$2:$D$5111,$C4272,Тех_Движение!$B$2:$B$5111,"&lt;="&amp;K$3)-$F4272)))</f>
        <v>#VALUE!</v>
      </c>
      <c r="L4272" s="21" t="e">
        <f>IF(OR($B4272="",L$3&lt;$D4272+Настройки!$B$7),0,MAX(0,$E4272-MAX(0,SUMIFS(Тех_Движение!$G$2:$G$5111,Тех_Движение!$D$2:$D$5111,$C4272,Тех_Движение!$B$2:$B$5111,"&lt;="&amp;L$3)-$F4272)))</f>
        <v>#VALUE!</v>
      </c>
      <c r="M4272" s="21" t="e">
        <f>IF(OR($B4272="",M$3&lt;$D4272+Настройки!$B$7),0,MAX(0,$E4272-MAX(0,SUMIFS(Тех_Движение!$G$2:$G$5111,Тех_Движение!$D$2:$D$5111,$C4272,Тех_Движение!$B$2:$B$5111,"&lt;="&amp;M$3)-$F4272)))</f>
        <v>#VALUE!</v>
      </c>
      <c r="N4272" s="21" t="e">
        <f>IF(OR($B4272="",N$3&lt;$D4272+Настройки!$B$7),0,MAX(0,$E4272-MAX(0,SUMIFS(Тех_Движение!$G$2:$G$5111,Тех_Движение!$D$2:$D$5111,$C4272,Тех_Движение!$B$2:$B$5111,"&lt;="&amp;N$3)-$F4272)))</f>
        <v>#VALUE!</v>
      </c>
      <c r="O4272" s="21" t="e">
        <f>IF(OR($B4272="",O$3&lt;$D4272+Настройки!$B$7),0,MAX(0,$E4272-MAX(0,SUMIFS(Тех_Движение!$G$2:$G$5111,Тех_Движение!$D$2:$D$5111,$C4272,Тех_Движение!$B$2:$B$5111,"&lt;="&amp;O$3)-$F4272)))</f>
        <v>#VALUE!</v>
      </c>
      <c r="P4272" s="21" t="e">
        <f>IF(OR($B4272="",P$3&lt;$D4272+Настройки!$B$7),0,MAX(0,$E4272-MAX(0,SUMIFS(Тех_Движение!$G$2:$G$5111,Тех_Движение!$D$2:$D$5111,$C4272,Тех_Движение!$B$2:$B$5111,"&lt;="&amp;P$3)-$F4272)))</f>
        <v>#VALUE!</v>
      </c>
      <c r="Q4272" s="21" t="e">
        <f>IF(OR($B4272="",Q$3&lt;$D4272+Настройки!$B$7),0,MAX(0,$E4272-MAX(0,SUMIFS(Тех_Движение!$G$2:$G$5111,Тех_Движение!$D$2:$D$5111,$C4272,Тех_Движение!$B$2:$B$5111,"&lt;="&amp;Q$3)-$F4272)))</f>
        <v>#VALUE!</v>
      </c>
      <c r="R4272" s="21" t="str">
        <f t="shared" si="199"/>
        <v/>
      </c>
      <c r="S4272" s="23" t="str">
        <f>IF($B4272="","",VLOOKUP($C4272,Настройки!$A$11:$L$17,9,FALSE))</f>
        <v/>
      </c>
      <c r="T4272" s="23" t="str">
        <f t="shared" si="200"/>
        <v/>
      </c>
    </row>
    <row r="4273" spans="1:20" x14ac:dyDescent="0.3">
      <c r="A4273" s="20">
        <f>Тех_Движение!$A$4270</f>
        <v>4269</v>
      </c>
      <c r="B4273" s="20" t="str">
        <f>IF(Тех_Движение!$F$4270&gt;0,Тех_Движение!$I$4270,"")</f>
        <v/>
      </c>
      <c r="C4273" s="20" t="str">
        <f>IF($B4273="","",Тех_Движение!$D$4270)</f>
        <v/>
      </c>
      <c r="D4273" s="9" t="str">
        <f>IF($B4273="","",Тех_Движение!$B$4270)</f>
        <v/>
      </c>
      <c r="E4273" s="21" t="str">
        <f>IF($B4273="","",Тех_Движение!$F$4270)</f>
        <v/>
      </c>
      <c r="F4273" s="21" t="str">
        <f>IF($B4273="","",SUMIFS($E$5:$E4272,$C$5:$C4272,$C4273))</f>
        <v/>
      </c>
      <c r="G4273" s="21" t="str">
        <f>IF($B4273="","",MAX(0,$E4273-MAX(0,SUMIFS(Тех_Движение!$G$2:$G$5111,Тех_Движение!$D$2:$D$5111,$C4273,Тех_Движение!$B$2:$B$5111,"&lt;="&amp;Настройки!$B$5-1)-$F4273)))</f>
        <v/>
      </c>
      <c r="H4273" s="21" t="str">
        <f>IF($B4273="","",IF(AND($D4273&gt;=Настройки!$B$5,$D4273&lt;=Настройки!$B$6),$E4273,0))</f>
        <v/>
      </c>
      <c r="I4273" s="21" t="str">
        <f t="shared" si="198"/>
        <v/>
      </c>
      <c r="J4273" s="21" t="str">
        <f>IF($B4273="","",MAX(0,$E4273-MAX(0,SUMIFS(Тех_Движение!$G$2:$G$5111,Тех_Движение!$D$2:$D$5111,$C4273,Тех_Движение!$B$2:$B$5111,"&lt;="&amp;Настройки!$B$6)-$F4273)))</f>
        <v/>
      </c>
      <c r="K4273" s="21" t="e">
        <f>IF(OR($B4273="",K$3&lt;$D4273+Настройки!$B$7),0,MAX(0,$E4273-MAX(0,SUMIFS(Тех_Движение!$G$2:$G$5111,Тех_Движение!$D$2:$D$5111,$C4273,Тех_Движение!$B$2:$B$5111,"&lt;="&amp;K$3)-$F4273)))</f>
        <v>#VALUE!</v>
      </c>
      <c r="L4273" s="21" t="e">
        <f>IF(OR($B4273="",L$3&lt;$D4273+Настройки!$B$7),0,MAX(0,$E4273-MAX(0,SUMIFS(Тех_Движение!$G$2:$G$5111,Тех_Движение!$D$2:$D$5111,$C4273,Тех_Движение!$B$2:$B$5111,"&lt;="&amp;L$3)-$F4273)))</f>
        <v>#VALUE!</v>
      </c>
      <c r="M4273" s="21" t="e">
        <f>IF(OR($B4273="",M$3&lt;$D4273+Настройки!$B$7),0,MAX(0,$E4273-MAX(0,SUMIFS(Тех_Движение!$G$2:$G$5111,Тех_Движение!$D$2:$D$5111,$C4273,Тех_Движение!$B$2:$B$5111,"&lt;="&amp;M$3)-$F4273)))</f>
        <v>#VALUE!</v>
      </c>
      <c r="N4273" s="21" t="e">
        <f>IF(OR($B4273="",N$3&lt;$D4273+Настройки!$B$7),0,MAX(0,$E4273-MAX(0,SUMIFS(Тех_Движение!$G$2:$G$5111,Тех_Движение!$D$2:$D$5111,$C4273,Тех_Движение!$B$2:$B$5111,"&lt;="&amp;N$3)-$F4273)))</f>
        <v>#VALUE!</v>
      </c>
      <c r="O4273" s="21" t="e">
        <f>IF(OR($B4273="",O$3&lt;$D4273+Настройки!$B$7),0,MAX(0,$E4273-MAX(0,SUMIFS(Тех_Движение!$G$2:$G$5111,Тех_Движение!$D$2:$D$5111,$C4273,Тех_Движение!$B$2:$B$5111,"&lt;="&amp;O$3)-$F4273)))</f>
        <v>#VALUE!</v>
      </c>
      <c r="P4273" s="21" t="e">
        <f>IF(OR($B4273="",P$3&lt;$D4273+Настройки!$B$7),0,MAX(0,$E4273-MAX(0,SUMIFS(Тех_Движение!$G$2:$G$5111,Тех_Движение!$D$2:$D$5111,$C4273,Тех_Движение!$B$2:$B$5111,"&lt;="&amp;P$3)-$F4273)))</f>
        <v>#VALUE!</v>
      </c>
      <c r="Q4273" s="21" t="e">
        <f>IF(OR($B4273="",Q$3&lt;$D4273+Настройки!$B$7),0,MAX(0,$E4273-MAX(0,SUMIFS(Тех_Движение!$G$2:$G$5111,Тех_Движение!$D$2:$D$5111,$C4273,Тех_Движение!$B$2:$B$5111,"&lt;="&amp;Q$3)-$F4273)))</f>
        <v>#VALUE!</v>
      </c>
      <c r="R4273" s="21" t="str">
        <f t="shared" si="199"/>
        <v/>
      </c>
      <c r="S4273" s="23" t="str">
        <f>IF($B4273="","",VLOOKUP($C4273,Настройки!$A$11:$L$17,9,FALSE))</f>
        <v/>
      </c>
      <c r="T4273" s="23" t="str">
        <f t="shared" si="200"/>
        <v/>
      </c>
    </row>
    <row r="4274" spans="1:20" x14ac:dyDescent="0.3">
      <c r="A4274" s="20">
        <f>Тех_Движение!$A$4271</f>
        <v>4270</v>
      </c>
      <c r="B4274" s="20" t="str">
        <f>IF(Тех_Движение!$F$4271&gt;0,Тех_Движение!$I$4271,"")</f>
        <v/>
      </c>
      <c r="C4274" s="20" t="str">
        <f>IF($B4274="","",Тех_Движение!$D$4271)</f>
        <v/>
      </c>
      <c r="D4274" s="9" t="str">
        <f>IF($B4274="","",Тех_Движение!$B$4271)</f>
        <v/>
      </c>
      <c r="E4274" s="21" t="str">
        <f>IF($B4274="","",Тех_Движение!$F$4271)</f>
        <v/>
      </c>
      <c r="F4274" s="21" t="str">
        <f>IF($B4274="","",SUMIFS($E$5:$E4273,$C$5:$C4273,$C4274))</f>
        <v/>
      </c>
      <c r="G4274" s="21" t="str">
        <f>IF($B4274="","",MAX(0,$E4274-MAX(0,SUMIFS(Тех_Движение!$G$2:$G$5111,Тех_Движение!$D$2:$D$5111,$C4274,Тех_Движение!$B$2:$B$5111,"&lt;="&amp;Настройки!$B$5-1)-$F4274)))</f>
        <v/>
      </c>
      <c r="H4274" s="21" t="str">
        <f>IF($B4274="","",IF(AND($D4274&gt;=Настройки!$B$5,$D4274&lt;=Настройки!$B$6),$E4274,0))</f>
        <v/>
      </c>
      <c r="I4274" s="21" t="str">
        <f t="shared" si="198"/>
        <v/>
      </c>
      <c r="J4274" s="21" t="str">
        <f>IF($B4274="","",MAX(0,$E4274-MAX(0,SUMIFS(Тех_Движение!$G$2:$G$5111,Тех_Движение!$D$2:$D$5111,$C4274,Тех_Движение!$B$2:$B$5111,"&lt;="&amp;Настройки!$B$6)-$F4274)))</f>
        <v/>
      </c>
      <c r="K4274" s="21" t="e">
        <f>IF(OR($B4274="",K$3&lt;$D4274+Настройки!$B$7),0,MAX(0,$E4274-MAX(0,SUMIFS(Тех_Движение!$G$2:$G$5111,Тех_Движение!$D$2:$D$5111,$C4274,Тех_Движение!$B$2:$B$5111,"&lt;="&amp;K$3)-$F4274)))</f>
        <v>#VALUE!</v>
      </c>
      <c r="L4274" s="21" t="e">
        <f>IF(OR($B4274="",L$3&lt;$D4274+Настройки!$B$7),0,MAX(0,$E4274-MAX(0,SUMIFS(Тех_Движение!$G$2:$G$5111,Тех_Движение!$D$2:$D$5111,$C4274,Тех_Движение!$B$2:$B$5111,"&lt;="&amp;L$3)-$F4274)))</f>
        <v>#VALUE!</v>
      </c>
      <c r="M4274" s="21" t="e">
        <f>IF(OR($B4274="",M$3&lt;$D4274+Настройки!$B$7),0,MAX(0,$E4274-MAX(0,SUMIFS(Тех_Движение!$G$2:$G$5111,Тех_Движение!$D$2:$D$5111,$C4274,Тех_Движение!$B$2:$B$5111,"&lt;="&amp;M$3)-$F4274)))</f>
        <v>#VALUE!</v>
      </c>
      <c r="N4274" s="21" t="e">
        <f>IF(OR($B4274="",N$3&lt;$D4274+Настройки!$B$7),0,MAX(0,$E4274-MAX(0,SUMIFS(Тех_Движение!$G$2:$G$5111,Тех_Движение!$D$2:$D$5111,$C4274,Тех_Движение!$B$2:$B$5111,"&lt;="&amp;N$3)-$F4274)))</f>
        <v>#VALUE!</v>
      </c>
      <c r="O4274" s="21" t="e">
        <f>IF(OR($B4274="",O$3&lt;$D4274+Настройки!$B$7),0,MAX(0,$E4274-MAX(0,SUMIFS(Тех_Движение!$G$2:$G$5111,Тех_Движение!$D$2:$D$5111,$C4274,Тех_Движение!$B$2:$B$5111,"&lt;="&amp;O$3)-$F4274)))</f>
        <v>#VALUE!</v>
      </c>
      <c r="P4274" s="21" t="e">
        <f>IF(OR($B4274="",P$3&lt;$D4274+Настройки!$B$7),0,MAX(0,$E4274-MAX(0,SUMIFS(Тех_Движение!$G$2:$G$5111,Тех_Движение!$D$2:$D$5111,$C4274,Тех_Движение!$B$2:$B$5111,"&lt;="&amp;P$3)-$F4274)))</f>
        <v>#VALUE!</v>
      </c>
      <c r="Q4274" s="21" t="e">
        <f>IF(OR($B4274="",Q$3&lt;$D4274+Настройки!$B$7),0,MAX(0,$E4274-MAX(0,SUMIFS(Тех_Движение!$G$2:$G$5111,Тех_Движение!$D$2:$D$5111,$C4274,Тех_Движение!$B$2:$B$5111,"&lt;="&amp;Q$3)-$F4274)))</f>
        <v>#VALUE!</v>
      </c>
      <c r="R4274" s="21" t="str">
        <f t="shared" si="199"/>
        <v/>
      </c>
      <c r="S4274" s="23" t="str">
        <f>IF($B4274="","",VLOOKUP($C4274,Настройки!$A$11:$L$17,9,FALSE))</f>
        <v/>
      </c>
      <c r="T4274" s="23" t="str">
        <f t="shared" si="200"/>
        <v/>
      </c>
    </row>
    <row r="4275" spans="1:20" x14ac:dyDescent="0.3">
      <c r="A4275" s="20">
        <f>Тех_Движение!$A$4272</f>
        <v>4271</v>
      </c>
      <c r="B4275" s="20" t="str">
        <f>IF(Тех_Движение!$F$4272&gt;0,Тех_Движение!$I$4272,"")</f>
        <v/>
      </c>
      <c r="C4275" s="20" t="str">
        <f>IF($B4275="","",Тех_Движение!$D$4272)</f>
        <v/>
      </c>
      <c r="D4275" s="9" t="str">
        <f>IF($B4275="","",Тех_Движение!$B$4272)</f>
        <v/>
      </c>
      <c r="E4275" s="21" t="str">
        <f>IF($B4275="","",Тех_Движение!$F$4272)</f>
        <v/>
      </c>
      <c r="F4275" s="21" t="str">
        <f>IF($B4275="","",SUMIFS($E$5:$E4274,$C$5:$C4274,$C4275))</f>
        <v/>
      </c>
      <c r="G4275" s="21" t="str">
        <f>IF($B4275="","",MAX(0,$E4275-MAX(0,SUMIFS(Тех_Движение!$G$2:$G$5111,Тех_Движение!$D$2:$D$5111,$C4275,Тех_Движение!$B$2:$B$5111,"&lt;="&amp;Настройки!$B$5-1)-$F4275)))</f>
        <v/>
      </c>
      <c r="H4275" s="21" t="str">
        <f>IF($B4275="","",IF(AND($D4275&gt;=Настройки!$B$5,$D4275&lt;=Настройки!$B$6),$E4275,0))</f>
        <v/>
      </c>
      <c r="I4275" s="21" t="str">
        <f t="shared" si="198"/>
        <v/>
      </c>
      <c r="J4275" s="21" t="str">
        <f>IF($B4275="","",MAX(0,$E4275-MAX(0,SUMIFS(Тех_Движение!$G$2:$G$5111,Тех_Движение!$D$2:$D$5111,$C4275,Тех_Движение!$B$2:$B$5111,"&lt;="&amp;Настройки!$B$6)-$F4275)))</f>
        <v/>
      </c>
      <c r="K4275" s="21" t="e">
        <f>IF(OR($B4275="",K$3&lt;$D4275+Настройки!$B$7),0,MAX(0,$E4275-MAX(0,SUMIFS(Тех_Движение!$G$2:$G$5111,Тех_Движение!$D$2:$D$5111,$C4275,Тех_Движение!$B$2:$B$5111,"&lt;="&amp;K$3)-$F4275)))</f>
        <v>#VALUE!</v>
      </c>
      <c r="L4275" s="21" t="e">
        <f>IF(OR($B4275="",L$3&lt;$D4275+Настройки!$B$7),0,MAX(0,$E4275-MAX(0,SUMIFS(Тех_Движение!$G$2:$G$5111,Тех_Движение!$D$2:$D$5111,$C4275,Тех_Движение!$B$2:$B$5111,"&lt;="&amp;L$3)-$F4275)))</f>
        <v>#VALUE!</v>
      </c>
      <c r="M4275" s="21" t="e">
        <f>IF(OR($B4275="",M$3&lt;$D4275+Настройки!$B$7),0,MAX(0,$E4275-MAX(0,SUMIFS(Тех_Движение!$G$2:$G$5111,Тех_Движение!$D$2:$D$5111,$C4275,Тех_Движение!$B$2:$B$5111,"&lt;="&amp;M$3)-$F4275)))</f>
        <v>#VALUE!</v>
      </c>
      <c r="N4275" s="21" t="e">
        <f>IF(OR($B4275="",N$3&lt;$D4275+Настройки!$B$7),0,MAX(0,$E4275-MAX(0,SUMIFS(Тех_Движение!$G$2:$G$5111,Тех_Движение!$D$2:$D$5111,$C4275,Тех_Движение!$B$2:$B$5111,"&lt;="&amp;N$3)-$F4275)))</f>
        <v>#VALUE!</v>
      </c>
      <c r="O4275" s="21" t="e">
        <f>IF(OR($B4275="",O$3&lt;$D4275+Настройки!$B$7),0,MAX(0,$E4275-MAX(0,SUMIFS(Тех_Движение!$G$2:$G$5111,Тех_Движение!$D$2:$D$5111,$C4275,Тех_Движение!$B$2:$B$5111,"&lt;="&amp;O$3)-$F4275)))</f>
        <v>#VALUE!</v>
      </c>
      <c r="P4275" s="21" t="e">
        <f>IF(OR($B4275="",P$3&lt;$D4275+Настройки!$B$7),0,MAX(0,$E4275-MAX(0,SUMIFS(Тех_Движение!$G$2:$G$5111,Тех_Движение!$D$2:$D$5111,$C4275,Тех_Движение!$B$2:$B$5111,"&lt;="&amp;P$3)-$F4275)))</f>
        <v>#VALUE!</v>
      </c>
      <c r="Q4275" s="21" t="e">
        <f>IF(OR($B4275="",Q$3&lt;$D4275+Настройки!$B$7),0,MAX(0,$E4275-MAX(0,SUMIFS(Тех_Движение!$G$2:$G$5111,Тех_Движение!$D$2:$D$5111,$C4275,Тех_Движение!$B$2:$B$5111,"&lt;="&amp;Q$3)-$F4275)))</f>
        <v>#VALUE!</v>
      </c>
      <c r="R4275" s="21" t="str">
        <f t="shared" si="199"/>
        <v/>
      </c>
      <c r="S4275" s="23" t="str">
        <f>IF($B4275="","",VLOOKUP($C4275,Настройки!$A$11:$L$17,9,FALSE))</f>
        <v/>
      </c>
      <c r="T4275" s="23" t="str">
        <f t="shared" si="200"/>
        <v/>
      </c>
    </row>
    <row r="4276" spans="1:20" x14ac:dyDescent="0.3">
      <c r="A4276" s="20">
        <f>Тех_Движение!$A$4273</f>
        <v>4272</v>
      </c>
      <c r="B4276" s="20" t="str">
        <f>IF(Тех_Движение!$F$4273&gt;0,Тех_Движение!$I$4273,"")</f>
        <v/>
      </c>
      <c r="C4276" s="20" t="str">
        <f>IF($B4276="","",Тех_Движение!$D$4273)</f>
        <v/>
      </c>
      <c r="D4276" s="9" t="str">
        <f>IF($B4276="","",Тех_Движение!$B$4273)</f>
        <v/>
      </c>
      <c r="E4276" s="21" t="str">
        <f>IF($B4276="","",Тех_Движение!$F$4273)</f>
        <v/>
      </c>
      <c r="F4276" s="21" t="str">
        <f>IF($B4276="","",SUMIFS($E$5:$E4275,$C$5:$C4275,$C4276))</f>
        <v/>
      </c>
      <c r="G4276" s="21" t="str">
        <f>IF($B4276="","",MAX(0,$E4276-MAX(0,SUMIFS(Тех_Движение!$G$2:$G$5111,Тех_Движение!$D$2:$D$5111,$C4276,Тех_Движение!$B$2:$B$5111,"&lt;="&amp;Настройки!$B$5-1)-$F4276)))</f>
        <v/>
      </c>
      <c r="H4276" s="21" t="str">
        <f>IF($B4276="","",IF(AND($D4276&gt;=Настройки!$B$5,$D4276&lt;=Настройки!$B$6),$E4276,0))</f>
        <v/>
      </c>
      <c r="I4276" s="21" t="str">
        <f t="shared" si="198"/>
        <v/>
      </c>
      <c r="J4276" s="21" t="str">
        <f>IF($B4276="","",MAX(0,$E4276-MAX(0,SUMIFS(Тех_Движение!$G$2:$G$5111,Тех_Движение!$D$2:$D$5111,$C4276,Тех_Движение!$B$2:$B$5111,"&lt;="&amp;Настройки!$B$6)-$F4276)))</f>
        <v/>
      </c>
      <c r="K4276" s="21" t="e">
        <f>IF(OR($B4276="",K$3&lt;$D4276+Настройки!$B$7),0,MAX(0,$E4276-MAX(0,SUMIFS(Тех_Движение!$G$2:$G$5111,Тех_Движение!$D$2:$D$5111,$C4276,Тех_Движение!$B$2:$B$5111,"&lt;="&amp;K$3)-$F4276)))</f>
        <v>#VALUE!</v>
      </c>
      <c r="L4276" s="21" t="e">
        <f>IF(OR($B4276="",L$3&lt;$D4276+Настройки!$B$7),0,MAX(0,$E4276-MAX(0,SUMIFS(Тех_Движение!$G$2:$G$5111,Тех_Движение!$D$2:$D$5111,$C4276,Тех_Движение!$B$2:$B$5111,"&lt;="&amp;L$3)-$F4276)))</f>
        <v>#VALUE!</v>
      </c>
      <c r="M4276" s="21" t="e">
        <f>IF(OR($B4276="",M$3&lt;$D4276+Настройки!$B$7),0,MAX(0,$E4276-MAX(0,SUMIFS(Тех_Движение!$G$2:$G$5111,Тех_Движение!$D$2:$D$5111,$C4276,Тех_Движение!$B$2:$B$5111,"&lt;="&amp;M$3)-$F4276)))</f>
        <v>#VALUE!</v>
      </c>
      <c r="N4276" s="21" t="e">
        <f>IF(OR($B4276="",N$3&lt;$D4276+Настройки!$B$7),0,MAX(0,$E4276-MAX(0,SUMIFS(Тех_Движение!$G$2:$G$5111,Тех_Движение!$D$2:$D$5111,$C4276,Тех_Движение!$B$2:$B$5111,"&lt;="&amp;N$3)-$F4276)))</f>
        <v>#VALUE!</v>
      </c>
      <c r="O4276" s="21" t="e">
        <f>IF(OR($B4276="",O$3&lt;$D4276+Настройки!$B$7),0,MAX(0,$E4276-MAX(0,SUMIFS(Тех_Движение!$G$2:$G$5111,Тех_Движение!$D$2:$D$5111,$C4276,Тех_Движение!$B$2:$B$5111,"&lt;="&amp;O$3)-$F4276)))</f>
        <v>#VALUE!</v>
      </c>
      <c r="P4276" s="21" t="e">
        <f>IF(OR($B4276="",P$3&lt;$D4276+Настройки!$B$7),0,MAX(0,$E4276-MAX(0,SUMIFS(Тех_Движение!$G$2:$G$5111,Тех_Движение!$D$2:$D$5111,$C4276,Тех_Движение!$B$2:$B$5111,"&lt;="&amp;P$3)-$F4276)))</f>
        <v>#VALUE!</v>
      </c>
      <c r="Q4276" s="21" t="e">
        <f>IF(OR($B4276="",Q$3&lt;$D4276+Настройки!$B$7),0,MAX(0,$E4276-MAX(0,SUMIFS(Тех_Движение!$G$2:$G$5111,Тех_Движение!$D$2:$D$5111,$C4276,Тех_Движение!$B$2:$B$5111,"&lt;="&amp;Q$3)-$F4276)))</f>
        <v>#VALUE!</v>
      </c>
      <c r="R4276" s="21" t="str">
        <f t="shared" si="199"/>
        <v/>
      </c>
      <c r="S4276" s="23" t="str">
        <f>IF($B4276="","",VLOOKUP($C4276,Настройки!$A$11:$L$17,9,FALSE))</f>
        <v/>
      </c>
      <c r="T4276" s="23" t="str">
        <f t="shared" si="200"/>
        <v/>
      </c>
    </row>
    <row r="4277" spans="1:20" x14ac:dyDescent="0.3">
      <c r="A4277" s="20">
        <f>Тех_Движение!$A$4274</f>
        <v>4273</v>
      </c>
      <c r="B4277" s="20" t="str">
        <f>IF(Тех_Движение!$F$4274&gt;0,Тех_Движение!$I$4274,"")</f>
        <v/>
      </c>
      <c r="C4277" s="20" t="str">
        <f>IF($B4277="","",Тех_Движение!$D$4274)</f>
        <v/>
      </c>
      <c r="D4277" s="9" t="str">
        <f>IF($B4277="","",Тех_Движение!$B$4274)</f>
        <v/>
      </c>
      <c r="E4277" s="21" t="str">
        <f>IF($B4277="","",Тех_Движение!$F$4274)</f>
        <v/>
      </c>
      <c r="F4277" s="21" t="str">
        <f>IF($B4277="","",SUMIFS($E$5:$E4276,$C$5:$C4276,$C4277))</f>
        <v/>
      </c>
      <c r="G4277" s="21" t="str">
        <f>IF($B4277="","",MAX(0,$E4277-MAX(0,SUMIFS(Тех_Движение!$G$2:$G$5111,Тех_Движение!$D$2:$D$5111,$C4277,Тех_Движение!$B$2:$B$5111,"&lt;="&amp;Настройки!$B$5-1)-$F4277)))</f>
        <v/>
      </c>
      <c r="H4277" s="21" t="str">
        <f>IF($B4277="","",IF(AND($D4277&gt;=Настройки!$B$5,$D4277&lt;=Настройки!$B$6),$E4277,0))</f>
        <v/>
      </c>
      <c r="I4277" s="21" t="str">
        <f t="shared" si="198"/>
        <v/>
      </c>
      <c r="J4277" s="21" t="str">
        <f>IF($B4277="","",MAX(0,$E4277-MAX(0,SUMIFS(Тех_Движение!$G$2:$G$5111,Тех_Движение!$D$2:$D$5111,$C4277,Тех_Движение!$B$2:$B$5111,"&lt;="&amp;Настройки!$B$6)-$F4277)))</f>
        <v/>
      </c>
      <c r="K4277" s="21" t="e">
        <f>IF(OR($B4277="",K$3&lt;$D4277+Настройки!$B$7),0,MAX(0,$E4277-MAX(0,SUMIFS(Тех_Движение!$G$2:$G$5111,Тех_Движение!$D$2:$D$5111,$C4277,Тех_Движение!$B$2:$B$5111,"&lt;="&amp;K$3)-$F4277)))</f>
        <v>#VALUE!</v>
      </c>
      <c r="L4277" s="21" t="e">
        <f>IF(OR($B4277="",L$3&lt;$D4277+Настройки!$B$7),0,MAX(0,$E4277-MAX(0,SUMIFS(Тех_Движение!$G$2:$G$5111,Тех_Движение!$D$2:$D$5111,$C4277,Тех_Движение!$B$2:$B$5111,"&lt;="&amp;L$3)-$F4277)))</f>
        <v>#VALUE!</v>
      </c>
      <c r="M4277" s="21" t="e">
        <f>IF(OR($B4277="",M$3&lt;$D4277+Настройки!$B$7),0,MAX(0,$E4277-MAX(0,SUMIFS(Тех_Движение!$G$2:$G$5111,Тех_Движение!$D$2:$D$5111,$C4277,Тех_Движение!$B$2:$B$5111,"&lt;="&amp;M$3)-$F4277)))</f>
        <v>#VALUE!</v>
      </c>
      <c r="N4277" s="21" t="e">
        <f>IF(OR($B4277="",N$3&lt;$D4277+Настройки!$B$7),0,MAX(0,$E4277-MAX(0,SUMIFS(Тех_Движение!$G$2:$G$5111,Тех_Движение!$D$2:$D$5111,$C4277,Тех_Движение!$B$2:$B$5111,"&lt;="&amp;N$3)-$F4277)))</f>
        <v>#VALUE!</v>
      </c>
      <c r="O4277" s="21" t="e">
        <f>IF(OR($B4277="",O$3&lt;$D4277+Настройки!$B$7),0,MAX(0,$E4277-MAX(0,SUMIFS(Тех_Движение!$G$2:$G$5111,Тех_Движение!$D$2:$D$5111,$C4277,Тех_Движение!$B$2:$B$5111,"&lt;="&amp;O$3)-$F4277)))</f>
        <v>#VALUE!</v>
      </c>
      <c r="P4277" s="21" t="e">
        <f>IF(OR($B4277="",P$3&lt;$D4277+Настройки!$B$7),0,MAX(0,$E4277-MAX(0,SUMIFS(Тех_Движение!$G$2:$G$5111,Тех_Движение!$D$2:$D$5111,$C4277,Тех_Движение!$B$2:$B$5111,"&lt;="&amp;P$3)-$F4277)))</f>
        <v>#VALUE!</v>
      </c>
      <c r="Q4277" s="21" t="e">
        <f>IF(OR($B4277="",Q$3&lt;$D4277+Настройки!$B$7),0,MAX(0,$E4277-MAX(0,SUMIFS(Тех_Движение!$G$2:$G$5111,Тех_Движение!$D$2:$D$5111,$C4277,Тех_Движение!$B$2:$B$5111,"&lt;="&amp;Q$3)-$F4277)))</f>
        <v>#VALUE!</v>
      </c>
      <c r="R4277" s="21" t="str">
        <f t="shared" si="199"/>
        <v/>
      </c>
      <c r="S4277" s="23" t="str">
        <f>IF($B4277="","",VLOOKUP($C4277,Настройки!$A$11:$L$17,9,FALSE))</f>
        <v/>
      </c>
      <c r="T4277" s="23" t="str">
        <f t="shared" si="200"/>
        <v/>
      </c>
    </row>
    <row r="4278" spans="1:20" x14ac:dyDescent="0.3">
      <c r="A4278" s="20">
        <f>Тех_Движение!$A$4275</f>
        <v>4274</v>
      </c>
      <c r="B4278" s="20" t="str">
        <f>IF(Тех_Движение!$F$4275&gt;0,Тех_Движение!$I$4275,"")</f>
        <v/>
      </c>
      <c r="C4278" s="20" t="str">
        <f>IF($B4278="","",Тех_Движение!$D$4275)</f>
        <v/>
      </c>
      <c r="D4278" s="9" t="str">
        <f>IF($B4278="","",Тех_Движение!$B$4275)</f>
        <v/>
      </c>
      <c r="E4278" s="21" t="str">
        <f>IF($B4278="","",Тех_Движение!$F$4275)</f>
        <v/>
      </c>
      <c r="F4278" s="21" t="str">
        <f>IF($B4278="","",SUMIFS($E$5:$E4277,$C$5:$C4277,$C4278))</f>
        <v/>
      </c>
      <c r="G4278" s="21" t="str">
        <f>IF($B4278="","",MAX(0,$E4278-MAX(0,SUMIFS(Тех_Движение!$G$2:$G$5111,Тех_Движение!$D$2:$D$5111,$C4278,Тех_Движение!$B$2:$B$5111,"&lt;="&amp;Настройки!$B$5-1)-$F4278)))</f>
        <v/>
      </c>
      <c r="H4278" s="21" t="str">
        <f>IF($B4278="","",IF(AND($D4278&gt;=Настройки!$B$5,$D4278&lt;=Настройки!$B$6),$E4278,0))</f>
        <v/>
      </c>
      <c r="I4278" s="21" t="str">
        <f t="shared" si="198"/>
        <v/>
      </c>
      <c r="J4278" s="21" t="str">
        <f>IF($B4278="","",MAX(0,$E4278-MAX(0,SUMIFS(Тех_Движение!$G$2:$G$5111,Тех_Движение!$D$2:$D$5111,$C4278,Тех_Движение!$B$2:$B$5111,"&lt;="&amp;Настройки!$B$6)-$F4278)))</f>
        <v/>
      </c>
      <c r="K4278" s="21" t="e">
        <f>IF(OR($B4278="",K$3&lt;$D4278+Настройки!$B$7),0,MAX(0,$E4278-MAX(0,SUMIFS(Тех_Движение!$G$2:$G$5111,Тех_Движение!$D$2:$D$5111,$C4278,Тех_Движение!$B$2:$B$5111,"&lt;="&amp;K$3)-$F4278)))</f>
        <v>#VALUE!</v>
      </c>
      <c r="L4278" s="21" t="e">
        <f>IF(OR($B4278="",L$3&lt;$D4278+Настройки!$B$7),0,MAX(0,$E4278-MAX(0,SUMIFS(Тех_Движение!$G$2:$G$5111,Тех_Движение!$D$2:$D$5111,$C4278,Тех_Движение!$B$2:$B$5111,"&lt;="&amp;L$3)-$F4278)))</f>
        <v>#VALUE!</v>
      </c>
      <c r="M4278" s="21" t="e">
        <f>IF(OR($B4278="",M$3&lt;$D4278+Настройки!$B$7),0,MAX(0,$E4278-MAX(0,SUMIFS(Тех_Движение!$G$2:$G$5111,Тех_Движение!$D$2:$D$5111,$C4278,Тех_Движение!$B$2:$B$5111,"&lt;="&amp;M$3)-$F4278)))</f>
        <v>#VALUE!</v>
      </c>
      <c r="N4278" s="21" t="e">
        <f>IF(OR($B4278="",N$3&lt;$D4278+Настройки!$B$7),0,MAX(0,$E4278-MAX(0,SUMIFS(Тех_Движение!$G$2:$G$5111,Тех_Движение!$D$2:$D$5111,$C4278,Тех_Движение!$B$2:$B$5111,"&lt;="&amp;N$3)-$F4278)))</f>
        <v>#VALUE!</v>
      </c>
      <c r="O4278" s="21" t="e">
        <f>IF(OR($B4278="",O$3&lt;$D4278+Настройки!$B$7),0,MAX(0,$E4278-MAX(0,SUMIFS(Тех_Движение!$G$2:$G$5111,Тех_Движение!$D$2:$D$5111,$C4278,Тех_Движение!$B$2:$B$5111,"&lt;="&amp;O$3)-$F4278)))</f>
        <v>#VALUE!</v>
      </c>
      <c r="P4278" s="21" t="e">
        <f>IF(OR($B4278="",P$3&lt;$D4278+Настройки!$B$7),0,MAX(0,$E4278-MAX(0,SUMIFS(Тех_Движение!$G$2:$G$5111,Тех_Движение!$D$2:$D$5111,$C4278,Тех_Движение!$B$2:$B$5111,"&lt;="&amp;P$3)-$F4278)))</f>
        <v>#VALUE!</v>
      </c>
      <c r="Q4278" s="21" t="e">
        <f>IF(OR($B4278="",Q$3&lt;$D4278+Настройки!$B$7),0,MAX(0,$E4278-MAX(0,SUMIFS(Тех_Движение!$G$2:$G$5111,Тех_Движение!$D$2:$D$5111,$C4278,Тех_Движение!$B$2:$B$5111,"&lt;="&amp;Q$3)-$F4278)))</f>
        <v>#VALUE!</v>
      </c>
      <c r="R4278" s="21" t="str">
        <f t="shared" si="199"/>
        <v/>
      </c>
      <c r="S4278" s="23" t="str">
        <f>IF($B4278="","",VLOOKUP($C4278,Настройки!$A$11:$L$17,9,FALSE))</f>
        <v/>
      </c>
      <c r="T4278" s="23" t="str">
        <f t="shared" si="200"/>
        <v/>
      </c>
    </row>
    <row r="4279" spans="1:20" x14ac:dyDescent="0.3">
      <c r="A4279" s="20">
        <f>Тех_Движение!$A$4276</f>
        <v>4275</v>
      </c>
      <c r="B4279" s="20" t="str">
        <f>IF(Тех_Движение!$F$4276&gt;0,Тех_Движение!$I$4276,"")</f>
        <v/>
      </c>
      <c r="C4279" s="20" t="str">
        <f>IF($B4279="","",Тех_Движение!$D$4276)</f>
        <v/>
      </c>
      <c r="D4279" s="9" t="str">
        <f>IF($B4279="","",Тех_Движение!$B$4276)</f>
        <v/>
      </c>
      <c r="E4279" s="21" t="str">
        <f>IF($B4279="","",Тех_Движение!$F$4276)</f>
        <v/>
      </c>
      <c r="F4279" s="21" t="str">
        <f>IF($B4279="","",SUMIFS($E$5:$E4278,$C$5:$C4278,$C4279))</f>
        <v/>
      </c>
      <c r="G4279" s="21" t="str">
        <f>IF($B4279="","",MAX(0,$E4279-MAX(0,SUMIFS(Тех_Движение!$G$2:$G$5111,Тех_Движение!$D$2:$D$5111,$C4279,Тех_Движение!$B$2:$B$5111,"&lt;="&amp;Настройки!$B$5-1)-$F4279)))</f>
        <v/>
      </c>
      <c r="H4279" s="21" t="str">
        <f>IF($B4279="","",IF(AND($D4279&gt;=Настройки!$B$5,$D4279&lt;=Настройки!$B$6),$E4279,0))</f>
        <v/>
      </c>
      <c r="I4279" s="21" t="str">
        <f t="shared" si="198"/>
        <v/>
      </c>
      <c r="J4279" s="21" t="str">
        <f>IF($B4279="","",MAX(0,$E4279-MAX(0,SUMIFS(Тех_Движение!$G$2:$G$5111,Тех_Движение!$D$2:$D$5111,$C4279,Тех_Движение!$B$2:$B$5111,"&lt;="&amp;Настройки!$B$6)-$F4279)))</f>
        <v/>
      </c>
      <c r="K4279" s="21" t="e">
        <f>IF(OR($B4279="",K$3&lt;$D4279+Настройки!$B$7),0,MAX(0,$E4279-MAX(0,SUMIFS(Тех_Движение!$G$2:$G$5111,Тех_Движение!$D$2:$D$5111,$C4279,Тех_Движение!$B$2:$B$5111,"&lt;="&amp;K$3)-$F4279)))</f>
        <v>#VALUE!</v>
      </c>
      <c r="L4279" s="21" t="e">
        <f>IF(OR($B4279="",L$3&lt;$D4279+Настройки!$B$7),0,MAX(0,$E4279-MAX(0,SUMIFS(Тех_Движение!$G$2:$G$5111,Тех_Движение!$D$2:$D$5111,$C4279,Тех_Движение!$B$2:$B$5111,"&lt;="&amp;L$3)-$F4279)))</f>
        <v>#VALUE!</v>
      </c>
      <c r="M4279" s="21" t="e">
        <f>IF(OR($B4279="",M$3&lt;$D4279+Настройки!$B$7),0,MAX(0,$E4279-MAX(0,SUMIFS(Тех_Движение!$G$2:$G$5111,Тех_Движение!$D$2:$D$5111,$C4279,Тех_Движение!$B$2:$B$5111,"&lt;="&amp;M$3)-$F4279)))</f>
        <v>#VALUE!</v>
      </c>
      <c r="N4279" s="21" t="e">
        <f>IF(OR($B4279="",N$3&lt;$D4279+Настройки!$B$7),0,MAX(0,$E4279-MAX(0,SUMIFS(Тех_Движение!$G$2:$G$5111,Тех_Движение!$D$2:$D$5111,$C4279,Тех_Движение!$B$2:$B$5111,"&lt;="&amp;N$3)-$F4279)))</f>
        <v>#VALUE!</v>
      </c>
      <c r="O4279" s="21" t="e">
        <f>IF(OR($B4279="",O$3&lt;$D4279+Настройки!$B$7),0,MAX(0,$E4279-MAX(0,SUMIFS(Тех_Движение!$G$2:$G$5111,Тех_Движение!$D$2:$D$5111,$C4279,Тех_Движение!$B$2:$B$5111,"&lt;="&amp;O$3)-$F4279)))</f>
        <v>#VALUE!</v>
      </c>
      <c r="P4279" s="21" t="e">
        <f>IF(OR($B4279="",P$3&lt;$D4279+Настройки!$B$7),0,MAX(0,$E4279-MAX(0,SUMIFS(Тех_Движение!$G$2:$G$5111,Тех_Движение!$D$2:$D$5111,$C4279,Тех_Движение!$B$2:$B$5111,"&lt;="&amp;P$3)-$F4279)))</f>
        <v>#VALUE!</v>
      </c>
      <c r="Q4279" s="21" t="e">
        <f>IF(OR($B4279="",Q$3&lt;$D4279+Настройки!$B$7),0,MAX(0,$E4279-MAX(0,SUMIFS(Тех_Движение!$G$2:$G$5111,Тех_Движение!$D$2:$D$5111,$C4279,Тех_Движение!$B$2:$B$5111,"&lt;="&amp;Q$3)-$F4279)))</f>
        <v>#VALUE!</v>
      </c>
      <c r="R4279" s="21" t="str">
        <f t="shared" si="199"/>
        <v/>
      </c>
      <c r="S4279" s="23" t="str">
        <f>IF($B4279="","",VLOOKUP($C4279,Настройки!$A$11:$L$17,9,FALSE))</f>
        <v/>
      </c>
      <c r="T4279" s="23" t="str">
        <f t="shared" si="200"/>
        <v/>
      </c>
    </row>
    <row r="4280" spans="1:20" x14ac:dyDescent="0.3">
      <c r="A4280" s="20">
        <f>Тех_Движение!$A$4277</f>
        <v>4276</v>
      </c>
      <c r="B4280" s="20" t="str">
        <f>IF(Тех_Движение!$F$4277&gt;0,Тех_Движение!$I$4277,"")</f>
        <v/>
      </c>
      <c r="C4280" s="20" t="str">
        <f>IF($B4280="","",Тех_Движение!$D$4277)</f>
        <v/>
      </c>
      <c r="D4280" s="9" t="str">
        <f>IF($B4280="","",Тех_Движение!$B$4277)</f>
        <v/>
      </c>
      <c r="E4280" s="21" t="str">
        <f>IF($B4280="","",Тех_Движение!$F$4277)</f>
        <v/>
      </c>
      <c r="F4280" s="21" t="str">
        <f>IF($B4280="","",SUMIFS($E$5:$E4279,$C$5:$C4279,$C4280))</f>
        <v/>
      </c>
      <c r="G4280" s="21" t="str">
        <f>IF($B4280="","",MAX(0,$E4280-MAX(0,SUMIFS(Тех_Движение!$G$2:$G$5111,Тех_Движение!$D$2:$D$5111,$C4280,Тех_Движение!$B$2:$B$5111,"&lt;="&amp;Настройки!$B$5-1)-$F4280)))</f>
        <v/>
      </c>
      <c r="H4280" s="21" t="str">
        <f>IF($B4280="","",IF(AND($D4280&gt;=Настройки!$B$5,$D4280&lt;=Настройки!$B$6),$E4280,0))</f>
        <v/>
      </c>
      <c r="I4280" s="21" t="str">
        <f t="shared" si="198"/>
        <v/>
      </c>
      <c r="J4280" s="21" t="str">
        <f>IF($B4280="","",MAX(0,$E4280-MAX(0,SUMIFS(Тех_Движение!$G$2:$G$5111,Тех_Движение!$D$2:$D$5111,$C4280,Тех_Движение!$B$2:$B$5111,"&lt;="&amp;Настройки!$B$6)-$F4280)))</f>
        <v/>
      </c>
      <c r="K4280" s="21" t="e">
        <f>IF(OR($B4280="",K$3&lt;$D4280+Настройки!$B$7),0,MAX(0,$E4280-MAX(0,SUMIFS(Тех_Движение!$G$2:$G$5111,Тех_Движение!$D$2:$D$5111,$C4280,Тех_Движение!$B$2:$B$5111,"&lt;="&amp;K$3)-$F4280)))</f>
        <v>#VALUE!</v>
      </c>
      <c r="L4280" s="21" t="e">
        <f>IF(OR($B4280="",L$3&lt;$D4280+Настройки!$B$7),0,MAX(0,$E4280-MAX(0,SUMIFS(Тех_Движение!$G$2:$G$5111,Тех_Движение!$D$2:$D$5111,$C4280,Тех_Движение!$B$2:$B$5111,"&lt;="&amp;L$3)-$F4280)))</f>
        <v>#VALUE!</v>
      </c>
      <c r="M4280" s="21" t="e">
        <f>IF(OR($B4280="",M$3&lt;$D4280+Настройки!$B$7),0,MAX(0,$E4280-MAX(0,SUMIFS(Тех_Движение!$G$2:$G$5111,Тех_Движение!$D$2:$D$5111,$C4280,Тех_Движение!$B$2:$B$5111,"&lt;="&amp;M$3)-$F4280)))</f>
        <v>#VALUE!</v>
      </c>
      <c r="N4280" s="21" t="e">
        <f>IF(OR($B4280="",N$3&lt;$D4280+Настройки!$B$7),0,MAX(0,$E4280-MAX(0,SUMIFS(Тех_Движение!$G$2:$G$5111,Тех_Движение!$D$2:$D$5111,$C4280,Тех_Движение!$B$2:$B$5111,"&lt;="&amp;N$3)-$F4280)))</f>
        <v>#VALUE!</v>
      </c>
      <c r="O4280" s="21" t="e">
        <f>IF(OR($B4280="",O$3&lt;$D4280+Настройки!$B$7),0,MAX(0,$E4280-MAX(0,SUMIFS(Тех_Движение!$G$2:$G$5111,Тех_Движение!$D$2:$D$5111,$C4280,Тех_Движение!$B$2:$B$5111,"&lt;="&amp;O$3)-$F4280)))</f>
        <v>#VALUE!</v>
      </c>
      <c r="P4280" s="21" t="e">
        <f>IF(OR($B4280="",P$3&lt;$D4280+Настройки!$B$7),0,MAX(0,$E4280-MAX(0,SUMIFS(Тех_Движение!$G$2:$G$5111,Тех_Движение!$D$2:$D$5111,$C4280,Тех_Движение!$B$2:$B$5111,"&lt;="&amp;P$3)-$F4280)))</f>
        <v>#VALUE!</v>
      </c>
      <c r="Q4280" s="21" t="e">
        <f>IF(OR($B4280="",Q$3&lt;$D4280+Настройки!$B$7),0,MAX(0,$E4280-MAX(0,SUMIFS(Тех_Движение!$G$2:$G$5111,Тех_Движение!$D$2:$D$5111,$C4280,Тех_Движение!$B$2:$B$5111,"&lt;="&amp;Q$3)-$F4280)))</f>
        <v>#VALUE!</v>
      </c>
      <c r="R4280" s="21" t="str">
        <f t="shared" si="199"/>
        <v/>
      </c>
      <c r="S4280" s="23" t="str">
        <f>IF($B4280="","",VLOOKUP($C4280,Настройки!$A$11:$L$17,9,FALSE))</f>
        <v/>
      </c>
      <c r="T4280" s="23" t="str">
        <f t="shared" si="200"/>
        <v/>
      </c>
    </row>
    <row r="4281" spans="1:20" x14ac:dyDescent="0.3">
      <c r="A4281" s="20">
        <f>Тех_Движение!$A$4278</f>
        <v>4277</v>
      </c>
      <c r="B4281" s="20" t="str">
        <f>IF(Тех_Движение!$F$4278&gt;0,Тех_Движение!$I$4278,"")</f>
        <v/>
      </c>
      <c r="C4281" s="20" t="str">
        <f>IF($B4281="","",Тех_Движение!$D$4278)</f>
        <v/>
      </c>
      <c r="D4281" s="9" t="str">
        <f>IF($B4281="","",Тех_Движение!$B$4278)</f>
        <v/>
      </c>
      <c r="E4281" s="21" t="str">
        <f>IF($B4281="","",Тех_Движение!$F$4278)</f>
        <v/>
      </c>
      <c r="F4281" s="21" t="str">
        <f>IF($B4281="","",SUMIFS($E$5:$E4280,$C$5:$C4280,$C4281))</f>
        <v/>
      </c>
      <c r="G4281" s="21" t="str">
        <f>IF($B4281="","",MAX(0,$E4281-MAX(0,SUMIFS(Тех_Движение!$G$2:$G$5111,Тех_Движение!$D$2:$D$5111,$C4281,Тех_Движение!$B$2:$B$5111,"&lt;="&amp;Настройки!$B$5-1)-$F4281)))</f>
        <v/>
      </c>
      <c r="H4281" s="21" t="str">
        <f>IF($B4281="","",IF(AND($D4281&gt;=Настройки!$B$5,$D4281&lt;=Настройки!$B$6),$E4281,0))</f>
        <v/>
      </c>
      <c r="I4281" s="21" t="str">
        <f t="shared" si="198"/>
        <v/>
      </c>
      <c r="J4281" s="21" t="str">
        <f>IF($B4281="","",MAX(0,$E4281-MAX(0,SUMIFS(Тех_Движение!$G$2:$G$5111,Тех_Движение!$D$2:$D$5111,$C4281,Тех_Движение!$B$2:$B$5111,"&lt;="&amp;Настройки!$B$6)-$F4281)))</f>
        <v/>
      </c>
      <c r="K4281" s="21" t="e">
        <f>IF(OR($B4281="",K$3&lt;$D4281+Настройки!$B$7),0,MAX(0,$E4281-MAX(0,SUMIFS(Тех_Движение!$G$2:$G$5111,Тех_Движение!$D$2:$D$5111,$C4281,Тех_Движение!$B$2:$B$5111,"&lt;="&amp;K$3)-$F4281)))</f>
        <v>#VALUE!</v>
      </c>
      <c r="L4281" s="21" t="e">
        <f>IF(OR($B4281="",L$3&lt;$D4281+Настройки!$B$7),0,MAX(0,$E4281-MAX(0,SUMIFS(Тех_Движение!$G$2:$G$5111,Тех_Движение!$D$2:$D$5111,$C4281,Тех_Движение!$B$2:$B$5111,"&lt;="&amp;L$3)-$F4281)))</f>
        <v>#VALUE!</v>
      </c>
      <c r="M4281" s="21" t="e">
        <f>IF(OR($B4281="",M$3&lt;$D4281+Настройки!$B$7),0,MAX(0,$E4281-MAX(0,SUMIFS(Тех_Движение!$G$2:$G$5111,Тех_Движение!$D$2:$D$5111,$C4281,Тех_Движение!$B$2:$B$5111,"&lt;="&amp;M$3)-$F4281)))</f>
        <v>#VALUE!</v>
      </c>
      <c r="N4281" s="21" t="e">
        <f>IF(OR($B4281="",N$3&lt;$D4281+Настройки!$B$7),0,MAX(0,$E4281-MAX(0,SUMIFS(Тех_Движение!$G$2:$G$5111,Тех_Движение!$D$2:$D$5111,$C4281,Тех_Движение!$B$2:$B$5111,"&lt;="&amp;N$3)-$F4281)))</f>
        <v>#VALUE!</v>
      </c>
      <c r="O4281" s="21" t="e">
        <f>IF(OR($B4281="",O$3&lt;$D4281+Настройки!$B$7),0,MAX(0,$E4281-MAX(0,SUMIFS(Тех_Движение!$G$2:$G$5111,Тех_Движение!$D$2:$D$5111,$C4281,Тех_Движение!$B$2:$B$5111,"&lt;="&amp;O$3)-$F4281)))</f>
        <v>#VALUE!</v>
      </c>
      <c r="P4281" s="21" t="e">
        <f>IF(OR($B4281="",P$3&lt;$D4281+Настройки!$B$7),0,MAX(0,$E4281-MAX(0,SUMIFS(Тех_Движение!$G$2:$G$5111,Тех_Движение!$D$2:$D$5111,$C4281,Тех_Движение!$B$2:$B$5111,"&lt;="&amp;P$3)-$F4281)))</f>
        <v>#VALUE!</v>
      </c>
      <c r="Q4281" s="21" t="e">
        <f>IF(OR($B4281="",Q$3&lt;$D4281+Настройки!$B$7),0,MAX(0,$E4281-MAX(0,SUMIFS(Тех_Движение!$G$2:$G$5111,Тех_Движение!$D$2:$D$5111,$C4281,Тех_Движение!$B$2:$B$5111,"&lt;="&amp;Q$3)-$F4281)))</f>
        <v>#VALUE!</v>
      </c>
      <c r="R4281" s="21" t="str">
        <f t="shared" si="199"/>
        <v/>
      </c>
      <c r="S4281" s="23" t="str">
        <f>IF($B4281="","",VLOOKUP($C4281,Настройки!$A$11:$L$17,9,FALSE))</f>
        <v/>
      </c>
      <c r="T4281" s="23" t="str">
        <f t="shared" si="200"/>
        <v/>
      </c>
    </row>
    <row r="4282" spans="1:20" x14ac:dyDescent="0.3">
      <c r="A4282" s="20">
        <f>Тех_Движение!$A$4279</f>
        <v>4278</v>
      </c>
      <c r="B4282" s="20" t="str">
        <f>IF(Тех_Движение!$F$4279&gt;0,Тех_Движение!$I$4279,"")</f>
        <v/>
      </c>
      <c r="C4282" s="20" t="str">
        <f>IF($B4282="","",Тех_Движение!$D$4279)</f>
        <v/>
      </c>
      <c r="D4282" s="9" t="str">
        <f>IF($B4282="","",Тех_Движение!$B$4279)</f>
        <v/>
      </c>
      <c r="E4282" s="21" t="str">
        <f>IF($B4282="","",Тех_Движение!$F$4279)</f>
        <v/>
      </c>
      <c r="F4282" s="21" t="str">
        <f>IF($B4282="","",SUMIFS($E$5:$E4281,$C$5:$C4281,$C4282))</f>
        <v/>
      </c>
      <c r="G4282" s="21" t="str">
        <f>IF($B4282="","",MAX(0,$E4282-MAX(0,SUMIFS(Тех_Движение!$G$2:$G$5111,Тех_Движение!$D$2:$D$5111,$C4282,Тех_Движение!$B$2:$B$5111,"&lt;="&amp;Настройки!$B$5-1)-$F4282)))</f>
        <v/>
      </c>
      <c r="H4282" s="21" t="str">
        <f>IF($B4282="","",IF(AND($D4282&gt;=Настройки!$B$5,$D4282&lt;=Настройки!$B$6),$E4282,0))</f>
        <v/>
      </c>
      <c r="I4282" s="21" t="str">
        <f t="shared" si="198"/>
        <v/>
      </c>
      <c r="J4282" s="21" t="str">
        <f>IF($B4282="","",MAX(0,$E4282-MAX(0,SUMIFS(Тех_Движение!$G$2:$G$5111,Тех_Движение!$D$2:$D$5111,$C4282,Тех_Движение!$B$2:$B$5111,"&lt;="&amp;Настройки!$B$6)-$F4282)))</f>
        <v/>
      </c>
      <c r="K4282" s="21" t="e">
        <f>IF(OR($B4282="",K$3&lt;$D4282+Настройки!$B$7),0,MAX(0,$E4282-MAX(0,SUMIFS(Тех_Движение!$G$2:$G$5111,Тех_Движение!$D$2:$D$5111,$C4282,Тех_Движение!$B$2:$B$5111,"&lt;="&amp;K$3)-$F4282)))</f>
        <v>#VALUE!</v>
      </c>
      <c r="L4282" s="21" t="e">
        <f>IF(OR($B4282="",L$3&lt;$D4282+Настройки!$B$7),0,MAX(0,$E4282-MAX(0,SUMIFS(Тех_Движение!$G$2:$G$5111,Тех_Движение!$D$2:$D$5111,$C4282,Тех_Движение!$B$2:$B$5111,"&lt;="&amp;L$3)-$F4282)))</f>
        <v>#VALUE!</v>
      </c>
      <c r="M4282" s="21" t="e">
        <f>IF(OR($B4282="",M$3&lt;$D4282+Настройки!$B$7),0,MAX(0,$E4282-MAX(0,SUMIFS(Тех_Движение!$G$2:$G$5111,Тех_Движение!$D$2:$D$5111,$C4282,Тех_Движение!$B$2:$B$5111,"&lt;="&amp;M$3)-$F4282)))</f>
        <v>#VALUE!</v>
      </c>
      <c r="N4282" s="21" t="e">
        <f>IF(OR($B4282="",N$3&lt;$D4282+Настройки!$B$7),0,MAX(0,$E4282-MAX(0,SUMIFS(Тех_Движение!$G$2:$G$5111,Тех_Движение!$D$2:$D$5111,$C4282,Тех_Движение!$B$2:$B$5111,"&lt;="&amp;N$3)-$F4282)))</f>
        <v>#VALUE!</v>
      </c>
      <c r="O4282" s="21" t="e">
        <f>IF(OR($B4282="",O$3&lt;$D4282+Настройки!$B$7),0,MAX(0,$E4282-MAX(0,SUMIFS(Тех_Движение!$G$2:$G$5111,Тех_Движение!$D$2:$D$5111,$C4282,Тех_Движение!$B$2:$B$5111,"&lt;="&amp;O$3)-$F4282)))</f>
        <v>#VALUE!</v>
      </c>
      <c r="P4282" s="21" t="e">
        <f>IF(OR($B4282="",P$3&lt;$D4282+Настройки!$B$7),0,MAX(0,$E4282-MAX(0,SUMIFS(Тех_Движение!$G$2:$G$5111,Тех_Движение!$D$2:$D$5111,$C4282,Тех_Движение!$B$2:$B$5111,"&lt;="&amp;P$3)-$F4282)))</f>
        <v>#VALUE!</v>
      </c>
      <c r="Q4282" s="21" t="e">
        <f>IF(OR($B4282="",Q$3&lt;$D4282+Настройки!$B$7),0,MAX(0,$E4282-MAX(0,SUMIFS(Тех_Движение!$G$2:$G$5111,Тех_Движение!$D$2:$D$5111,$C4282,Тех_Движение!$B$2:$B$5111,"&lt;="&amp;Q$3)-$F4282)))</f>
        <v>#VALUE!</v>
      </c>
      <c r="R4282" s="21" t="str">
        <f t="shared" si="199"/>
        <v/>
      </c>
      <c r="S4282" s="23" t="str">
        <f>IF($B4282="","",VLOOKUP($C4282,Настройки!$A$11:$L$17,9,FALSE))</f>
        <v/>
      </c>
      <c r="T4282" s="23" t="str">
        <f t="shared" si="200"/>
        <v/>
      </c>
    </row>
    <row r="4283" spans="1:20" x14ac:dyDescent="0.3">
      <c r="A4283" s="20">
        <f>Тех_Движение!$A$4280</f>
        <v>4279</v>
      </c>
      <c r="B4283" s="20" t="str">
        <f>IF(Тех_Движение!$F$4280&gt;0,Тех_Движение!$I$4280,"")</f>
        <v/>
      </c>
      <c r="C4283" s="20" t="str">
        <f>IF($B4283="","",Тех_Движение!$D$4280)</f>
        <v/>
      </c>
      <c r="D4283" s="9" t="str">
        <f>IF($B4283="","",Тех_Движение!$B$4280)</f>
        <v/>
      </c>
      <c r="E4283" s="21" t="str">
        <f>IF($B4283="","",Тех_Движение!$F$4280)</f>
        <v/>
      </c>
      <c r="F4283" s="21" t="str">
        <f>IF($B4283="","",SUMIFS($E$5:$E4282,$C$5:$C4282,$C4283))</f>
        <v/>
      </c>
      <c r="G4283" s="21" t="str">
        <f>IF($B4283="","",MAX(0,$E4283-MAX(0,SUMIFS(Тех_Движение!$G$2:$G$5111,Тех_Движение!$D$2:$D$5111,$C4283,Тех_Движение!$B$2:$B$5111,"&lt;="&amp;Настройки!$B$5-1)-$F4283)))</f>
        <v/>
      </c>
      <c r="H4283" s="21" t="str">
        <f>IF($B4283="","",IF(AND($D4283&gt;=Настройки!$B$5,$D4283&lt;=Настройки!$B$6),$E4283,0))</f>
        <v/>
      </c>
      <c r="I4283" s="21" t="str">
        <f t="shared" si="198"/>
        <v/>
      </c>
      <c r="J4283" s="21" t="str">
        <f>IF($B4283="","",MAX(0,$E4283-MAX(0,SUMIFS(Тех_Движение!$G$2:$G$5111,Тех_Движение!$D$2:$D$5111,$C4283,Тех_Движение!$B$2:$B$5111,"&lt;="&amp;Настройки!$B$6)-$F4283)))</f>
        <v/>
      </c>
      <c r="K4283" s="21" t="e">
        <f>IF(OR($B4283="",K$3&lt;$D4283+Настройки!$B$7),0,MAX(0,$E4283-MAX(0,SUMIFS(Тех_Движение!$G$2:$G$5111,Тех_Движение!$D$2:$D$5111,$C4283,Тех_Движение!$B$2:$B$5111,"&lt;="&amp;K$3)-$F4283)))</f>
        <v>#VALUE!</v>
      </c>
      <c r="L4283" s="21" t="e">
        <f>IF(OR($B4283="",L$3&lt;$D4283+Настройки!$B$7),0,MAX(0,$E4283-MAX(0,SUMIFS(Тех_Движение!$G$2:$G$5111,Тех_Движение!$D$2:$D$5111,$C4283,Тех_Движение!$B$2:$B$5111,"&lt;="&amp;L$3)-$F4283)))</f>
        <v>#VALUE!</v>
      </c>
      <c r="M4283" s="21" t="e">
        <f>IF(OR($B4283="",M$3&lt;$D4283+Настройки!$B$7),0,MAX(0,$E4283-MAX(0,SUMIFS(Тех_Движение!$G$2:$G$5111,Тех_Движение!$D$2:$D$5111,$C4283,Тех_Движение!$B$2:$B$5111,"&lt;="&amp;M$3)-$F4283)))</f>
        <v>#VALUE!</v>
      </c>
      <c r="N4283" s="21" t="e">
        <f>IF(OR($B4283="",N$3&lt;$D4283+Настройки!$B$7),0,MAX(0,$E4283-MAX(0,SUMIFS(Тех_Движение!$G$2:$G$5111,Тех_Движение!$D$2:$D$5111,$C4283,Тех_Движение!$B$2:$B$5111,"&lt;="&amp;N$3)-$F4283)))</f>
        <v>#VALUE!</v>
      </c>
      <c r="O4283" s="21" t="e">
        <f>IF(OR($B4283="",O$3&lt;$D4283+Настройки!$B$7),0,MAX(0,$E4283-MAX(0,SUMIFS(Тех_Движение!$G$2:$G$5111,Тех_Движение!$D$2:$D$5111,$C4283,Тех_Движение!$B$2:$B$5111,"&lt;="&amp;O$3)-$F4283)))</f>
        <v>#VALUE!</v>
      </c>
      <c r="P4283" s="21" t="e">
        <f>IF(OR($B4283="",P$3&lt;$D4283+Настройки!$B$7),0,MAX(0,$E4283-MAX(0,SUMIFS(Тех_Движение!$G$2:$G$5111,Тех_Движение!$D$2:$D$5111,$C4283,Тех_Движение!$B$2:$B$5111,"&lt;="&amp;P$3)-$F4283)))</f>
        <v>#VALUE!</v>
      </c>
      <c r="Q4283" s="21" t="e">
        <f>IF(OR($B4283="",Q$3&lt;$D4283+Настройки!$B$7),0,MAX(0,$E4283-MAX(0,SUMIFS(Тех_Движение!$G$2:$G$5111,Тех_Движение!$D$2:$D$5111,$C4283,Тех_Движение!$B$2:$B$5111,"&lt;="&amp;Q$3)-$F4283)))</f>
        <v>#VALUE!</v>
      </c>
      <c r="R4283" s="21" t="str">
        <f t="shared" si="199"/>
        <v/>
      </c>
      <c r="S4283" s="23" t="str">
        <f>IF($B4283="","",VLOOKUP($C4283,Настройки!$A$11:$L$17,9,FALSE))</f>
        <v/>
      </c>
      <c r="T4283" s="23" t="str">
        <f t="shared" si="200"/>
        <v/>
      </c>
    </row>
    <row r="4284" spans="1:20" x14ac:dyDescent="0.3">
      <c r="A4284" s="20">
        <f>Тех_Движение!$A$4281</f>
        <v>4280</v>
      </c>
      <c r="B4284" s="20" t="str">
        <f>IF(Тех_Движение!$F$4281&gt;0,Тех_Движение!$I$4281,"")</f>
        <v/>
      </c>
      <c r="C4284" s="20" t="str">
        <f>IF($B4284="","",Тех_Движение!$D$4281)</f>
        <v/>
      </c>
      <c r="D4284" s="9" t="str">
        <f>IF($B4284="","",Тех_Движение!$B$4281)</f>
        <v/>
      </c>
      <c r="E4284" s="21" t="str">
        <f>IF($B4284="","",Тех_Движение!$F$4281)</f>
        <v/>
      </c>
      <c r="F4284" s="21" t="str">
        <f>IF($B4284="","",SUMIFS($E$5:$E4283,$C$5:$C4283,$C4284))</f>
        <v/>
      </c>
      <c r="G4284" s="21" t="str">
        <f>IF($B4284="","",MAX(0,$E4284-MAX(0,SUMIFS(Тех_Движение!$G$2:$G$5111,Тех_Движение!$D$2:$D$5111,$C4284,Тех_Движение!$B$2:$B$5111,"&lt;="&amp;Настройки!$B$5-1)-$F4284)))</f>
        <v/>
      </c>
      <c r="H4284" s="21" t="str">
        <f>IF($B4284="","",IF(AND($D4284&gt;=Настройки!$B$5,$D4284&lt;=Настройки!$B$6),$E4284,0))</f>
        <v/>
      </c>
      <c r="I4284" s="21" t="str">
        <f t="shared" si="198"/>
        <v/>
      </c>
      <c r="J4284" s="21" t="str">
        <f>IF($B4284="","",MAX(0,$E4284-MAX(0,SUMIFS(Тех_Движение!$G$2:$G$5111,Тех_Движение!$D$2:$D$5111,$C4284,Тех_Движение!$B$2:$B$5111,"&lt;="&amp;Настройки!$B$6)-$F4284)))</f>
        <v/>
      </c>
      <c r="K4284" s="21" t="e">
        <f>IF(OR($B4284="",K$3&lt;$D4284+Настройки!$B$7),0,MAX(0,$E4284-MAX(0,SUMIFS(Тех_Движение!$G$2:$G$5111,Тех_Движение!$D$2:$D$5111,$C4284,Тех_Движение!$B$2:$B$5111,"&lt;="&amp;K$3)-$F4284)))</f>
        <v>#VALUE!</v>
      </c>
      <c r="L4284" s="21" t="e">
        <f>IF(OR($B4284="",L$3&lt;$D4284+Настройки!$B$7),0,MAX(0,$E4284-MAX(0,SUMIFS(Тех_Движение!$G$2:$G$5111,Тех_Движение!$D$2:$D$5111,$C4284,Тех_Движение!$B$2:$B$5111,"&lt;="&amp;L$3)-$F4284)))</f>
        <v>#VALUE!</v>
      </c>
      <c r="M4284" s="21" t="e">
        <f>IF(OR($B4284="",M$3&lt;$D4284+Настройки!$B$7),0,MAX(0,$E4284-MAX(0,SUMIFS(Тех_Движение!$G$2:$G$5111,Тех_Движение!$D$2:$D$5111,$C4284,Тех_Движение!$B$2:$B$5111,"&lt;="&amp;M$3)-$F4284)))</f>
        <v>#VALUE!</v>
      </c>
      <c r="N4284" s="21" t="e">
        <f>IF(OR($B4284="",N$3&lt;$D4284+Настройки!$B$7),0,MAX(0,$E4284-MAX(0,SUMIFS(Тех_Движение!$G$2:$G$5111,Тех_Движение!$D$2:$D$5111,$C4284,Тех_Движение!$B$2:$B$5111,"&lt;="&amp;N$3)-$F4284)))</f>
        <v>#VALUE!</v>
      </c>
      <c r="O4284" s="21" t="e">
        <f>IF(OR($B4284="",O$3&lt;$D4284+Настройки!$B$7),0,MAX(0,$E4284-MAX(0,SUMIFS(Тех_Движение!$G$2:$G$5111,Тех_Движение!$D$2:$D$5111,$C4284,Тех_Движение!$B$2:$B$5111,"&lt;="&amp;O$3)-$F4284)))</f>
        <v>#VALUE!</v>
      </c>
      <c r="P4284" s="21" t="e">
        <f>IF(OR($B4284="",P$3&lt;$D4284+Настройки!$B$7),0,MAX(0,$E4284-MAX(0,SUMIFS(Тех_Движение!$G$2:$G$5111,Тех_Движение!$D$2:$D$5111,$C4284,Тех_Движение!$B$2:$B$5111,"&lt;="&amp;P$3)-$F4284)))</f>
        <v>#VALUE!</v>
      </c>
      <c r="Q4284" s="21" t="e">
        <f>IF(OR($B4284="",Q$3&lt;$D4284+Настройки!$B$7),0,MAX(0,$E4284-MAX(0,SUMIFS(Тех_Движение!$G$2:$G$5111,Тех_Движение!$D$2:$D$5111,$C4284,Тех_Движение!$B$2:$B$5111,"&lt;="&amp;Q$3)-$F4284)))</f>
        <v>#VALUE!</v>
      </c>
      <c r="R4284" s="21" t="str">
        <f t="shared" si="199"/>
        <v/>
      </c>
      <c r="S4284" s="23" t="str">
        <f>IF($B4284="","",VLOOKUP($C4284,Настройки!$A$11:$L$17,9,FALSE))</f>
        <v/>
      </c>
      <c r="T4284" s="23" t="str">
        <f t="shared" si="200"/>
        <v/>
      </c>
    </row>
    <row r="4285" spans="1:20" x14ac:dyDescent="0.3">
      <c r="A4285" s="20">
        <f>Тех_Движение!$A$4282</f>
        <v>4281</v>
      </c>
      <c r="B4285" s="20" t="str">
        <f>IF(Тех_Движение!$F$4282&gt;0,Тех_Движение!$I$4282,"")</f>
        <v/>
      </c>
      <c r="C4285" s="20" t="str">
        <f>IF($B4285="","",Тех_Движение!$D$4282)</f>
        <v/>
      </c>
      <c r="D4285" s="9" t="str">
        <f>IF($B4285="","",Тех_Движение!$B$4282)</f>
        <v/>
      </c>
      <c r="E4285" s="21" t="str">
        <f>IF($B4285="","",Тех_Движение!$F$4282)</f>
        <v/>
      </c>
      <c r="F4285" s="21" t="str">
        <f>IF($B4285="","",SUMIFS($E$5:$E4284,$C$5:$C4284,$C4285))</f>
        <v/>
      </c>
      <c r="G4285" s="21" t="str">
        <f>IF($B4285="","",MAX(0,$E4285-MAX(0,SUMIFS(Тех_Движение!$G$2:$G$5111,Тех_Движение!$D$2:$D$5111,$C4285,Тех_Движение!$B$2:$B$5111,"&lt;="&amp;Настройки!$B$5-1)-$F4285)))</f>
        <v/>
      </c>
      <c r="H4285" s="21" t="str">
        <f>IF($B4285="","",IF(AND($D4285&gt;=Настройки!$B$5,$D4285&lt;=Настройки!$B$6),$E4285,0))</f>
        <v/>
      </c>
      <c r="I4285" s="21" t="str">
        <f t="shared" si="198"/>
        <v/>
      </c>
      <c r="J4285" s="21" t="str">
        <f>IF($B4285="","",MAX(0,$E4285-MAX(0,SUMIFS(Тех_Движение!$G$2:$G$5111,Тех_Движение!$D$2:$D$5111,$C4285,Тех_Движение!$B$2:$B$5111,"&lt;="&amp;Настройки!$B$6)-$F4285)))</f>
        <v/>
      </c>
      <c r="K4285" s="21" t="e">
        <f>IF(OR($B4285="",K$3&lt;$D4285+Настройки!$B$7),0,MAX(0,$E4285-MAX(0,SUMIFS(Тех_Движение!$G$2:$G$5111,Тех_Движение!$D$2:$D$5111,$C4285,Тех_Движение!$B$2:$B$5111,"&lt;="&amp;K$3)-$F4285)))</f>
        <v>#VALUE!</v>
      </c>
      <c r="L4285" s="21" t="e">
        <f>IF(OR($B4285="",L$3&lt;$D4285+Настройки!$B$7),0,MAX(0,$E4285-MAX(0,SUMIFS(Тех_Движение!$G$2:$G$5111,Тех_Движение!$D$2:$D$5111,$C4285,Тех_Движение!$B$2:$B$5111,"&lt;="&amp;L$3)-$F4285)))</f>
        <v>#VALUE!</v>
      </c>
      <c r="M4285" s="21" t="e">
        <f>IF(OR($B4285="",M$3&lt;$D4285+Настройки!$B$7),0,MAX(0,$E4285-MAX(0,SUMIFS(Тех_Движение!$G$2:$G$5111,Тех_Движение!$D$2:$D$5111,$C4285,Тех_Движение!$B$2:$B$5111,"&lt;="&amp;M$3)-$F4285)))</f>
        <v>#VALUE!</v>
      </c>
      <c r="N4285" s="21" t="e">
        <f>IF(OR($B4285="",N$3&lt;$D4285+Настройки!$B$7),0,MAX(0,$E4285-MAX(0,SUMIFS(Тех_Движение!$G$2:$G$5111,Тех_Движение!$D$2:$D$5111,$C4285,Тех_Движение!$B$2:$B$5111,"&lt;="&amp;N$3)-$F4285)))</f>
        <v>#VALUE!</v>
      </c>
      <c r="O4285" s="21" t="e">
        <f>IF(OR($B4285="",O$3&lt;$D4285+Настройки!$B$7),0,MAX(0,$E4285-MAX(0,SUMIFS(Тех_Движение!$G$2:$G$5111,Тех_Движение!$D$2:$D$5111,$C4285,Тех_Движение!$B$2:$B$5111,"&lt;="&amp;O$3)-$F4285)))</f>
        <v>#VALUE!</v>
      </c>
      <c r="P4285" s="21" t="e">
        <f>IF(OR($B4285="",P$3&lt;$D4285+Настройки!$B$7),0,MAX(0,$E4285-MAX(0,SUMIFS(Тех_Движение!$G$2:$G$5111,Тех_Движение!$D$2:$D$5111,$C4285,Тех_Движение!$B$2:$B$5111,"&lt;="&amp;P$3)-$F4285)))</f>
        <v>#VALUE!</v>
      </c>
      <c r="Q4285" s="21" t="e">
        <f>IF(OR($B4285="",Q$3&lt;$D4285+Настройки!$B$7),0,MAX(0,$E4285-MAX(0,SUMIFS(Тех_Движение!$G$2:$G$5111,Тех_Движение!$D$2:$D$5111,$C4285,Тех_Движение!$B$2:$B$5111,"&lt;="&amp;Q$3)-$F4285)))</f>
        <v>#VALUE!</v>
      </c>
      <c r="R4285" s="21" t="str">
        <f t="shared" si="199"/>
        <v/>
      </c>
      <c r="S4285" s="23" t="str">
        <f>IF($B4285="","",VLOOKUP($C4285,Настройки!$A$11:$L$17,9,FALSE))</f>
        <v/>
      </c>
      <c r="T4285" s="23" t="str">
        <f t="shared" si="200"/>
        <v/>
      </c>
    </row>
    <row r="4286" spans="1:20" x14ac:dyDescent="0.3">
      <c r="A4286" s="20">
        <f>Тех_Движение!$A$4283</f>
        <v>4282</v>
      </c>
      <c r="B4286" s="20" t="str">
        <f>IF(Тех_Движение!$F$4283&gt;0,Тех_Движение!$I$4283,"")</f>
        <v/>
      </c>
      <c r="C4286" s="20" t="str">
        <f>IF($B4286="","",Тех_Движение!$D$4283)</f>
        <v/>
      </c>
      <c r="D4286" s="9" t="str">
        <f>IF($B4286="","",Тех_Движение!$B$4283)</f>
        <v/>
      </c>
      <c r="E4286" s="21" t="str">
        <f>IF($B4286="","",Тех_Движение!$F$4283)</f>
        <v/>
      </c>
      <c r="F4286" s="21" t="str">
        <f>IF($B4286="","",SUMIFS($E$5:$E4285,$C$5:$C4285,$C4286))</f>
        <v/>
      </c>
      <c r="G4286" s="21" t="str">
        <f>IF($B4286="","",MAX(0,$E4286-MAX(0,SUMIFS(Тех_Движение!$G$2:$G$5111,Тех_Движение!$D$2:$D$5111,$C4286,Тех_Движение!$B$2:$B$5111,"&lt;="&amp;Настройки!$B$5-1)-$F4286)))</f>
        <v/>
      </c>
      <c r="H4286" s="21" t="str">
        <f>IF($B4286="","",IF(AND($D4286&gt;=Настройки!$B$5,$D4286&lt;=Настройки!$B$6),$E4286,0))</f>
        <v/>
      </c>
      <c r="I4286" s="21" t="str">
        <f t="shared" si="198"/>
        <v/>
      </c>
      <c r="J4286" s="21" t="str">
        <f>IF($B4286="","",MAX(0,$E4286-MAX(0,SUMIFS(Тех_Движение!$G$2:$G$5111,Тех_Движение!$D$2:$D$5111,$C4286,Тех_Движение!$B$2:$B$5111,"&lt;="&amp;Настройки!$B$6)-$F4286)))</f>
        <v/>
      </c>
      <c r="K4286" s="21" t="e">
        <f>IF(OR($B4286="",K$3&lt;$D4286+Настройки!$B$7),0,MAX(0,$E4286-MAX(0,SUMIFS(Тех_Движение!$G$2:$G$5111,Тех_Движение!$D$2:$D$5111,$C4286,Тех_Движение!$B$2:$B$5111,"&lt;="&amp;K$3)-$F4286)))</f>
        <v>#VALUE!</v>
      </c>
      <c r="L4286" s="21" t="e">
        <f>IF(OR($B4286="",L$3&lt;$D4286+Настройки!$B$7),0,MAX(0,$E4286-MAX(0,SUMIFS(Тех_Движение!$G$2:$G$5111,Тех_Движение!$D$2:$D$5111,$C4286,Тех_Движение!$B$2:$B$5111,"&lt;="&amp;L$3)-$F4286)))</f>
        <v>#VALUE!</v>
      </c>
      <c r="M4286" s="21" t="e">
        <f>IF(OR($B4286="",M$3&lt;$D4286+Настройки!$B$7),0,MAX(0,$E4286-MAX(0,SUMIFS(Тех_Движение!$G$2:$G$5111,Тех_Движение!$D$2:$D$5111,$C4286,Тех_Движение!$B$2:$B$5111,"&lt;="&amp;M$3)-$F4286)))</f>
        <v>#VALUE!</v>
      </c>
      <c r="N4286" s="21" t="e">
        <f>IF(OR($B4286="",N$3&lt;$D4286+Настройки!$B$7),0,MAX(0,$E4286-MAX(0,SUMIFS(Тех_Движение!$G$2:$G$5111,Тех_Движение!$D$2:$D$5111,$C4286,Тех_Движение!$B$2:$B$5111,"&lt;="&amp;N$3)-$F4286)))</f>
        <v>#VALUE!</v>
      </c>
      <c r="O4286" s="21" t="e">
        <f>IF(OR($B4286="",O$3&lt;$D4286+Настройки!$B$7),0,MAX(0,$E4286-MAX(0,SUMIFS(Тех_Движение!$G$2:$G$5111,Тех_Движение!$D$2:$D$5111,$C4286,Тех_Движение!$B$2:$B$5111,"&lt;="&amp;O$3)-$F4286)))</f>
        <v>#VALUE!</v>
      </c>
      <c r="P4286" s="21" t="e">
        <f>IF(OR($B4286="",P$3&lt;$D4286+Настройки!$B$7),0,MAX(0,$E4286-MAX(0,SUMIFS(Тех_Движение!$G$2:$G$5111,Тех_Движение!$D$2:$D$5111,$C4286,Тех_Движение!$B$2:$B$5111,"&lt;="&amp;P$3)-$F4286)))</f>
        <v>#VALUE!</v>
      </c>
      <c r="Q4286" s="21" t="e">
        <f>IF(OR($B4286="",Q$3&lt;$D4286+Настройки!$B$7),0,MAX(0,$E4286-MAX(0,SUMIFS(Тех_Движение!$G$2:$G$5111,Тех_Движение!$D$2:$D$5111,$C4286,Тех_Движение!$B$2:$B$5111,"&lt;="&amp;Q$3)-$F4286)))</f>
        <v>#VALUE!</v>
      </c>
      <c r="R4286" s="21" t="str">
        <f t="shared" si="199"/>
        <v/>
      </c>
      <c r="S4286" s="23" t="str">
        <f>IF($B4286="","",VLOOKUP($C4286,Настройки!$A$11:$L$17,9,FALSE))</f>
        <v/>
      </c>
      <c r="T4286" s="23" t="str">
        <f t="shared" si="200"/>
        <v/>
      </c>
    </row>
    <row r="4287" spans="1:20" x14ac:dyDescent="0.3">
      <c r="A4287" s="20">
        <f>Тех_Движение!$A$4284</f>
        <v>4283</v>
      </c>
      <c r="B4287" s="20" t="str">
        <f>IF(Тех_Движение!$F$4284&gt;0,Тех_Движение!$I$4284,"")</f>
        <v/>
      </c>
      <c r="C4287" s="20" t="str">
        <f>IF($B4287="","",Тех_Движение!$D$4284)</f>
        <v/>
      </c>
      <c r="D4287" s="9" t="str">
        <f>IF($B4287="","",Тех_Движение!$B$4284)</f>
        <v/>
      </c>
      <c r="E4287" s="21" t="str">
        <f>IF($B4287="","",Тех_Движение!$F$4284)</f>
        <v/>
      </c>
      <c r="F4287" s="21" t="str">
        <f>IF($B4287="","",SUMIFS($E$5:$E4286,$C$5:$C4286,$C4287))</f>
        <v/>
      </c>
      <c r="G4287" s="21" t="str">
        <f>IF($B4287="","",MAX(0,$E4287-MAX(0,SUMIFS(Тех_Движение!$G$2:$G$5111,Тех_Движение!$D$2:$D$5111,$C4287,Тех_Движение!$B$2:$B$5111,"&lt;="&amp;Настройки!$B$5-1)-$F4287)))</f>
        <v/>
      </c>
      <c r="H4287" s="21" t="str">
        <f>IF($B4287="","",IF(AND($D4287&gt;=Настройки!$B$5,$D4287&lt;=Настройки!$B$6),$E4287,0))</f>
        <v/>
      </c>
      <c r="I4287" s="21" t="str">
        <f t="shared" si="198"/>
        <v/>
      </c>
      <c r="J4287" s="21" t="str">
        <f>IF($B4287="","",MAX(0,$E4287-MAX(0,SUMIFS(Тех_Движение!$G$2:$G$5111,Тех_Движение!$D$2:$D$5111,$C4287,Тех_Движение!$B$2:$B$5111,"&lt;="&amp;Настройки!$B$6)-$F4287)))</f>
        <v/>
      </c>
      <c r="K4287" s="21" t="e">
        <f>IF(OR($B4287="",K$3&lt;$D4287+Настройки!$B$7),0,MAX(0,$E4287-MAX(0,SUMIFS(Тех_Движение!$G$2:$G$5111,Тех_Движение!$D$2:$D$5111,$C4287,Тех_Движение!$B$2:$B$5111,"&lt;="&amp;K$3)-$F4287)))</f>
        <v>#VALUE!</v>
      </c>
      <c r="L4287" s="21" t="e">
        <f>IF(OR($B4287="",L$3&lt;$D4287+Настройки!$B$7),0,MAX(0,$E4287-MAX(0,SUMIFS(Тех_Движение!$G$2:$G$5111,Тех_Движение!$D$2:$D$5111,$C4287,Тех_Движение!$B$2:$B$5111,"&lt;="&amp;L$3)-$F4287)))</f>
        <v>#VALUE!</v>
      </c>
      <c r="M4287" s="21" t="e">
        <f>IF(OR($B4287="",M$3&lt;$D4287+Настройки!$B$7),0,MAX(0,$E4287-MAX(0,SUMIFS(Тех_Движение!$G$2:$G$5111,Тех_Движение!$D$2:$D$5111,$C4287,Тех_Движение!$B$2:$B$5111,"&lt;="&amp;M$3)-$F4287)))</f>
        <v>#VALUE!</v>
      </c>
      <c r="N4287" s="21" t="e">
        <f>IF(OR($B4287="",N$3&lt;$D4287+Настройки!$B$7),0,MAX(0,$E4287-MAX(0,SUMIFS(Тех_Движение!$G$2:$G$5111,Тех_Движение!$D$2:$D$5111,$C4287,Тех_Движение!$B$2:$B$5111,"&lt;="&amp;N$3)-$F4287)))</f>
        <v>#VALUE!</v>
      </c>
      <c r="O4287" s="21" t="e">
        <f>IF(OR($B4287="",O$3&lt;$D4287+Настройки!$B$7),0,MAX(0,$E4287-MAX(0,SUMIFS(Тех_Движение!$G$2:$G$5111,Тех_Движение!$D$2:$D$5111,$C4287,Тех_Движение!$B$2:$B$5111,"&lt;="&amp;O$3)-$F4287)))</f>
        <v>#VALUE!</v>
      </c>
      <c r="P4287" s="21" t="e">
        <f>IF(OR($B4287="",P$3&lt;$D4287+Настройки!$B$7),0,MAX(0,$E4287-MAX(0,SUMIFS(Тех_Движение!$G$2:$G$5111,Тех_Движение!$D$2:$D$5111,$C4287,Тех_Движение!$B$2:$B$5111,"&lt;="&amp;P$3)-$F4287)))</f>
        <v>#VALUE!</v>
      </c>
      <c r="Q4287" s="21" t="e">
        <f>IF(OR($B4287="",Q$3&lt;$D4287+Настройки!$B$7),0,MAX(0,$E4287-MAX(0,SUMIFS(Тех_Движение!$G$2:$G$5111,Тех_Движение!$D$2:$D$5111,$C4287,Тех_Движение!$B$2:$B$5111,"&lt;="&amp;Q$3)-$F4287)))</f>
        <v>#VALUE!</v>
      </c>
      <c r="R4287" s="21" t="str">
        <f t="shared" si="199"/>
        <v/>
      </c>
      <c r="S4287" s="23" t="str">
        <f>IF($B4287="","",VLOOKUP($C4287,Настройки!$A$11:$L$17,9,FALSE))</f>
        <v/>
      </c>
      <c r="T4287" s="23" t="str">
        <f t="shared" si="200"/>
        <v/>
      </c>
    </row>
    <row r="4288" spans="1:20" x14ac:dyDescent="0.3">
      <c r="A4288" s="20">
        <f>Тех_Движение!$A$4285</f>
        <v>4284</v>
      </c>
      <c r="B4288" s="20" t="str">
        <f>IF(Тех_Движение!$F$4285&gt;0,Тех_Движение!$I$4285,"")</f>
        <v/>
      </c>
      <c r="C4288" s="20" t="str">
        <f>IF($B4288="","",Тех_Движение!$D$4285)</f>
        <v/>
      </c>
      <c r="D4288" s="9" t="str">
        <f>IF($B4288="","",Тех_Движение!$B$4285)</f>
        <v/>
      </c>
      <c r="E4288" s="21" t="str">
        <f>IF($B4288="","",Тех_Движение!$F$4285)</f>
        <v/>
      </c>
      <c r="F4288" s="21" t="str">
        <f>IF($B4288="","",SUMIFS($E$5:$E4287,$C$5:$C4287,$C4288))</f>
        <v/>
      </c>
      <c r="G4288" s="21" t="str">
        <f>IF($B4288="","",MAX(0,$E4288-MAX(0,SUMIFS(Тех_Движение!$G$2:$G$5111,Тех_Движение!$D$2:$D$5111,$C4288,Тех_Движение!$B$2:$B$5111,"&lt;="&amp;Настройки!$B$5-1)-$F4288)))</f>
        <v/>
      </c>
      <c r="H4288" s="21" t="str">
        <f>IF($B4288="","",IF(AND($D4288&gt;=Настройки!$B$5,$D4288&lt;=Настройки!$B$6),$E4288,0))</f>
        <v/>
      </c>
      <c r="I4288" s="21" t="str">
        <f t="shared" si="198"/>
        <v/>
      </c>
      <c r="J4288" s="21" t="str">
        <f>IF($B4288="","",MAX(0,$E4288-MAX(0,SUMIFS(Тех_Движение!$G$2:$G$5111,Тех_Движение!$D$2:$D$5111,$C4288,Тех_Движение!$B$2:$B$5111,"&lt;="&amp;Настройки!$B$6)-$F4288)))</f>
        <v/>
      </c>
      <c r="K4288" s="21" t="e">
        <f>IF(OR($B4288="",K$3&lt;$D4288+Настройки!$B$7),0,MAX(0,$E4288-MAX(0,SUMIFS(Тех_Движение!$G$2:$G$5111,Тех_Движение!$D$2:$D$5111,$C4288,Тех_Движение!$B$2:$B$5111,"&lt;="&amp;K$3)-$F4288)))</f>
        <v>#VALUE!</v>
      </c>
      <c r="L4288" s="21" t="e">
        <f>IF(OR($B4288="",L$3&lt;$D4288+Настройки!$B$7),0,MAX(0,$E4288-MAX(0,SUMIFS(Тех_Движение!$G$2:$G$5111,Тех_Движение!$D$2:$D$5111,$C4288,Тех_Движение!$B$2:$B$5111,"&lt;="&amp;L$3)-$F4288)))</f>
        <v>#VALUE!</v>
      </c>
      <c r="M4288" s="21" t="e">
        <f>IF(OR($B4288="",M$3&lt;$D4288+Настройки!$B$7),0,MAX(0,$E4288-MAX(0,SUMIFS(Тех_Движение!$G$2:$G$5111,Тех_Движение!$D$2:$D$5111,$C4288,Тех_Движение!$B$2:$B$5111,"&lt;="&amp;M$3)-$F4288)))</f>
        <v>#VALUE!</v>
      </c>
      <c r="N4288" s="21" t="e">
        <f>IF(OR($B4288="",N$3&lt;$D4288+Настройки!$B$7),0,MAX(0,$E4288-MAX(0,SUMIFS(Тех_Движение!$G$2:$G$5111,Тех_Движение!$D$2:$D$5111,$C4288,Тех_Движение!$B$2:$B$5111,"&lt;="&amp;N$3)-$F4288)))</f>
        <v>#VALUE!</v>
      </c>
      <c r="O4288" s="21" t="e">
        <f>IF(OR($B4288="",O$3&lt;$D4288+Настройки!$B$7),0,MAX(0,$E4288-MAX(0,SUMIFS(Тех_Движение!$G$2:$G$5111,Тех_Движение!$D$2:$D$5111,$C4288,Тех_Движение!$B$2:$B$5111,"&lt;="&amp;O$3)-$F4288)))</f>
        <v>#VALUE!</v>
      </c>
      <c r="P4288" s="21" t="e">
        <f>IF(OR($B4288="",P$3&lt;$D4288+Настройки!$B$7),0,MAX(0,$E4288-MAX(0,SUMIFS(Тех_Движение!$G$2:$G$5111,Тех_Движение!$D$2:$D$5111,$C4288,Тех_Движение!$B$2:$B$5111,"&lt;="&amp;P$3)-$F4288)))</f>
        <v>#VALUE!</v>
      </c>
      <c r="Q4288" s="21" t="e">
        <f>IF(OR($B4288="",Q$3&lt;$D4288+Настройки!$B$7),0,MAX(0,$E4288-MAX(0,SUMIFS(Тех_Движение!$G$2:$G$5111,Тех_Движение!$D$2:$D$5111,$C4288,Тех_Движение!$B$2:$B$5111,"&lt;="&amp;Q$3)-$F4288)))</f>
        <v>#VALUE!</v>
      </c>
      <c r="R4288" s="21" t="str">
        <f t="shared" si="199"/>
        <v/>
      </c>
      <c r="S4288" s="23" t="str">
        <f>IF($B4288="","",VLOOKUP($C4288,Настройки!$A$11:$L$17,9,FALSE))</f>
        <v/>
      </c>
      <c r="T4288" s="23" t="str">
        <f t="shared" si="200"/>
        <v/>
      </c>
    </row>
    <row r="4289" spans="1:20" x14ac:dyDescent="0.3">
      <c r="A4289" s="20">
        <f>Тех_Движение!$A$4286</f>
        <v>4285</v>
      </c>
      <c r="B4289" s="20" t="str">
        <f>IF(Тех_Движение!$F$4286&gt;0,Тех_Движение!$I$4286,"")</f>
        <v/>
      </c>
      <c r="C4289" s="20" t="str">
        <f>IF($B4289="","",Тех_Движение!$D$4286)</f>
        <v/>
      </c>
      <c r="D4289" s="9" t="str">
        <f>IF($B4289="","",Тех_Движение!$B$4286)</f>
        <v/>
      </c>
      <c r="E4289" s="21" t="str">
        <f>IF($B4289="","",Тех_Движение!$F$4286)</f>
        <v/>
      </c>
      <c r="F4289" s="21" t="str">
        <f>IF($B4289="","",SUMIFS($E$5:$E4288,$C$5:$C4288,$C4289))</f>
        <v/>
      </c>
      <c r="G4289" s="21" t="str">
        <f>IF($B4289="","",MAX(0,$E4289-MAX(0,SUMIFS(Тех_Движение!$G$2:$G$5111,Тех_Движение!$D$2:$D$5111,$C4289,Тех_Движение!$B$2:$B$5111,"&lt;="&amp;Настройки!$B$5-1)-$F4289)))</f>
        <v/>
      </c>
      <c r="H4289" s="21" t="str">
        <f>IF($B4289="","",IF(AND($D4289&gt;=Настройки!$B$5,$D4289&lt;=Настройки!$B$6),$E4289,0))</f>
        <v/>
      </c>
      <c r="I4289" s="21" t="str">
        <f t="shared" si="198"/>
        <v/>
      </c>
      <c r="J4289" s="21" t="str">
        <f>IF($B4289="","",MAX(0,$E4289-MAX(0,SUMIFS(Тех_Движение!$G$2:$G$5111,Тех_Движение!$D$2:$D$5111,$C4289,Тех_Движение!$B$2:$B$5111,"&lt;="&amp;Настройки!$B$6)-$F4289)))</f>
        <v/>
      </c>
      <c r="K4289" s="21" t="e">
        <f>IF(OR($B4289="",K$3&lt;$D4289+Настройки!$B$7),0,MAX(0,$E4289-MAX(0,SUMIFS(Тех_Движение!$G$2:$G$5111,Тех_Движение!$D$2:$D$5111,$C4289,Тех_Движение!$B$2:$B$5111,"&lt;="&amp;K$3)-$F4289)))</f>
        <v>#VALUE!</v>
      </c>
      <c r="L4289" s="21" t="e">
        <f>IF(OR($B4289="",L$3&lt;$D4289+Настройки!$B$7),0,MAX(0,$E4289-MAX(0,SUMIFS(Тех_Движение!$G$2:$G$5111,Тех_Движение!$D$2:$D$5111,$C4289,Тех_Движение!$B$2:$B$5111,"&lt;="&amp;L$3)-$F4289)))</f>
        <v>#VALUE!</v>
      </c>
      <c r="M4289" s="21" t="e">
        <f>IF(OR($B4289="",M$3&lt;$D4289+Настройки!$B$7),0,MAX(0,$E4289-MAX(0,SUMIFS(Тех_Движение!$G$2:$G$5111,Тех_Движение!$D$2:$D$5111,$C4289,Тех_Движение!$B$2:$B$5111,"&lt;="&amp;M$3)-$F4289)))</f>
        <v>#VALUE!</v>
      </c>
      <c r="N4289" s="21" t="e">
        <f>IF(OR($B4289="",N$3&lt;$D4289+Настройки!$B$7),0,MAX(0,$E4289-MAX(0,SUMIFS(Тех_Движение!$G$2:$G$5111,Тех_Движение!$D$2:$D$5111,$C4289,Тех_Движение!$B$2:$B$5111,"&lt;="&amp;N$3)-$F4289)))</f>
        <v>#VALUE!</v>
      </c>
      <c r="O4289" s="21" t="e">
        <f>IF(OR($B4289="",O$3&lt;$D4289+Настройки!$B$7),0,MAX(0,$E4289-MAX(0,SUMIFS(Тех_Движение!$G$2:$G$5111,Тех_Движение!$D$2:$D$5111,$C4289,Тех_Движение!$B$2:$B$5111,"&lt;="&amp;O$3)-$F4289)))</f>
        <v>#VALUE!</v>
      </c>
      <c r="P4289" s="21" t="e">
        <f>IF(OR($B4289="",P$3&lt;$D4289+Настройки!$B$7),0,MAX(0,$E4289-MAX(0,SUMIFS(Тех_Движение!$G$2:$G$5111,Тех_Движение!$D$2:$D$5111,$C4289,Тех_Движение!$B$2:$B$5111,"&lt;="&amp;P$3)-$F4289)))</f>
        <v>#VALUE!</v>
      </c>
      <c r="Q4289" s="21" t="e">
        <f>IF(OR($B4289="",Q$3&lt;$D4289+Настройки!$B$7),0,MAX(0,$E4289-MAX(0,SUMIFS(Тех_Движение!$G$2:$G$5111,Тех_Движение!$D$2:$D$5111,$C4289,Тех_Движение!$B$2:$B$5111,"&lt;="&amp;Q$3)-$F4289)))</f>
        <v>#VALUE!</v>
      </c>
      <c r="R4289" s="21" t="str">
        <f t="shared" si="199"/>
        <v/>
      </c>
      <c r="S4289" s="23" t="str">
        <f>IF($B4289="","",VLOOKUP($C4289,Настройки!$A$11:$L$17,9,FALSE))</f>
        <v/>
      </c>
      <c r="T4289" s="23" t="str">
        <f t="shared" si="200"/>
        <v/>
      </c>
    </row>
    <row r="4290" spans="1:20" x14ac:dyDescent="0.3">
      <c r="A4290" s="20">
        <f>Тех_Движение!$A$4287</f>
        <v>4286</v>
      </c>
      <c r="B4290" s="20" t="str">
        <f>IF(Тех_Движение!$F$4287&gt;0,Тех_Движение!$I$4287,"")</f>
        <v/>
      </c>
      <c r="C4290" s="20" t="str">
        <f>IF($B4290="","",Тех_Движение!$D$4287)</f>
        <v/>
      </c>
      <c r="D4290" s="9" t="str">
        <f>IF($B4290="","",Тех_Движение!$B$4287)</f>
        <v/>
      </c>
      <c r="E4290" s="21" t="str">
        <f>IF($B4290="","",Тех_Движение!$F$4287)</f>
        <v/>
      </c>
      <c r="F4290" s="21" t="str">
        <f>IF($B4290="","",SUMIFS($E$5:$E4289,$C$5:$C4289,$C4290))</f>
        <v/>
      </c>
      <c r="G4290" s="21" t="str">
        <f>IF($B4290="","",MAX(0,$E4290-MAX(0,SUMIFS(Тех_Движение!$G$2:$G$5111,Тех_Движение!$D$2:$D$5111,$C4290,Тех_Движение!$B$2:$B$5111,"&lt;="&amp;Настройки!$B$5-1)-$F4290)))</f>
        <v/>
      </c>
      <c r="H4290" s="21" t="str">
        <f>IF($B4290="","",IF(AND($D4290&gt;=Настройки!$B$5,$D4290&lt;=Настройки!$B$6),$E4290,0))</f>
        <v/>
      </c>
      <c r="I4290" s="21" t="str">
        <f t="shared" si="198"/>
        <v/>
      </c>
      <c r="J4290" s="21" t="str">
        <f>IF($B4290="","",MAX(0,$E4290-MAX(0,SUMIFS(Тех_Движение!$G$2:$G$5111,Тех_Движение!$D$2:$D$5111,$C4290,Тех_Движение!$B$2:$B$5111,"&lt;="&amp;Настройки!$B$6)-$F4290)))</f>
        <v/>
      </c>
      <c r="K4290" s="21" t="e">
        <f>IF(OR($B4290="",K$3&lt;$D4290+Настройки!$B$7),0,MAX(0,$E4290-MAX(0,SUMIFS(Тех_Движение!$G$2:$G$5111,Тех_Движение!$D$2:$D$5111,$C4290,Тех_Движение!$B$2:$B$5111,"&lt;="&amp;K$3)-$F4290)))</f>
        <v>#VALUE!</v>
      </c>
      <c r="L4290" s="21" t="e">
        <f>IF(OR($B4290="",L$3&lt;$D4290+Настройки!$B$7),0,MAX(0,$E4290-MAX(0,SUMIFS(Тех_Движение!$G$2:$G$5111,Тех_Движение!$D$2:$D$5111,$C4290,Тех_Движение!$B$2:$B$5111,"&lt;="&amp;L$3)-$F4290)))</f>
        <v>#VALUE!</v>
      </c>
      <c r="M4290" s="21" t="e">
        <f>IF(OR($B4290="",M$3&lt;$D4290+Настройки!$B$7),0,MAX(0,$E4290-MAX(0,SUMIFS(Тех_Движение!$G$2:$G$5111,Тех_Движение!$D$2:$D$5111,$C4290,Тех_Движение!$B$2:$B$5111,"&lt;="&amp;M$3)-$F4290)))</f>
        <v>#VALUE!</v>
      </c>
      <c r="N4290" s="21" t="e">
        <f>IF(OR($B4290="",N$3&lt;$D4290+Настройки!$B$7),0,MAX(0,$E4290-MAX(0,SUMIFS(Тех_Движение!$G$2:$G$5111,Тех_Движение!$D$2:$D$5111,$C4290,Тех_Движение!$B$2:$B$5111,"&lt;="&amp;N$3)-$F4290)))</f>
        <v>#VALUE!</v>
      </c>
      <c r="O4290" s="21" t="e">
        <f>IF(OR($B4290="",O$3&lt;$D4290+Настройки!$B$7),0,MAX(0,$E4290-MAX(0,SUMIFS(Тех_Движение!$G$2:$G$5111,Тех_Движение!$D$2:$D$5111,$C4290,Тех_Движение!$B$2:$B$5111,"&lt;="&amp;O$3)-$F4290)))</f>
        <v>#VALUE!</v>
      </c>
      <c r="P4290" s="21" t="e">
        <f>IF(OR($B4290="",P$3&lt;$D4290+Настройки!$B$7),0,MAX(0,$E4290-MAX(0,SUMIFS(Тех_Движение!$G$2:$G$5111,Тех_Движение!$D$2:$D$5111,$C4290,Тех_Движение!$B$2:$B$5111,"&lt;="&amp;P$3)-$F4290)))</f>
        <v>#VALUE!</v>
      </c>
      <c r="Q4290" s="21" t="e">
        <f>IF(OR($B4290="",Q$3&lt;$D4290+Настройки!$B$7),0,MAX(0,$E4290-MAX(0,SUMIFS(Тех_Движение!$G$2:$G$5111,Тех_Движение!$D$2:$D$5111,$C4290,Тех_Движение!$B$2:$B$5111,"&lt;="&amp;Q$3)-$F4290)))</f>
        <v>#VALUE!</v>
      </c>
      <c r="R4290" s="21" t="str">
        <f t="shared" si="199"/>
        <v/>
      </c>
      <c r="S4290" s="23" t="str">
        <f>IF($B4290="","",VLOOKUP($C4290,Настройки!$A$11:$L$17,9,FALSE))</f>
        <v/>
      </c>
      <c r="T4290" s="23" t="str">
        <f t="shared" si="200"/>
        <v/>
      </c>
    </row>
    <row r="4291" spans="1:20" x14ac:dyDescent="0.3">
      <c r="A4291" s="20">
        <f>Тех_Движение!$A$4288</f>
        <v>4287</v>
      </c>
      <c r="B4291" s="20" t="str">
        <f>IF(Тех_Движение!$F$4288&gt;0,Тех_Движение!$I$4288,"")</f>
        <v/>
      </c>
      <c r="C4291" s="20" t="str">
        <f>IF($B4291="","",Тех_Движение!$D$4288)</f>
        <v/>
      </c>
      <c r="D4291" s="9" t="str">
        <f>IF($B4291="","",Тех_Движение!$B$4288)</f>
        <v/>
      </c>
      <c r="E4291" s="21" t="str">
        <f>IF($B4291="","",Тех_Движение!$F$4288)</f>
        <v/>
      </c>
      <c r="F4291" s="21" t="str">
        <f>IF($B4291="","",SUMIFS($E$5:$E4290,$C$5:$C4290,$C4291))</f>
        <v/>
      </c>
      <c r="G4291" s="21" t="str">
        <f>IF($B4291="","",MAX(0,$E4291-MAX(0,SUMIFS(Тех_Движение!$G$2:$G$5111,Тех_Движение!$D$2:$D$5111,$C4291,Тех_Движение!$B$2:$B$5111,"&lt;="&amp;Настройки!$B$5-1)-$F4291)))</f>
        <v/>
      </c>
      <c r="H4291" s="21" t="str">
        <f>IF($B4291="","",IF(AND($D4291&gt;=Настройки!$B$5,$D4291&lt;=Настройки!$B$6),$E4291,0))</f>
        <v/>
      </c>
      <c r="I4291" s="21" t="str">
        <f t="shared" si="198"/>
        <v/>
      </c>
      <c r="J4291" s="21" t="str">
        <f>IF($B4291="","",MAX(0,$E4291-MAX(0,SUMIFS(Тех_Движение!$G$2:$G$5111,Тех_Движение!$D$2:$D$5111,$C4291,Тех_Движение!$B$2:$B$5111,"&lt;="&amp;Настройки!$B$6)-$F4291)))</f>
        <v/>
      </c>
      <c r="K4291" s="21" t="e">
        <f>IF(OR($B4291="",K$3&lt;$D4291+Настройки!$B$7),0,MAX(0,$E4291-MAX(0,SUMIFS(Тех_Движение!$G$2:$G$5111,Тех_Движение!$D$2:$D$5111,$C4291,Тех_Движение!$B$2:$B$5111,"&lt;="&amp;K$3)-$F4291)))</f>
        <v>#VALUE!</v>
      </c>
      <c r="L4291" s="21" t="e">
        <f>IF(OR($B4291="",L$3&lt;$D4291+Настройки!$B$7),0,MAX(0,$E4291-MAX(0,SUMIFS(Тех_Движение!$G$2:$G$5111,Тех_Движение!$D$2:$D$5111,$C4291,Тех_Движение!$B$2:$B$5111,"&lt;="&amp;L$3)-$F4291)))</f>
        <v>#VALUE!</v>
      </c>
      <c r="M4291" s="21" t="e">
        <f>IF(OR($B4291="",M$3&lt;$D4291+Настройки!$B$7),0,MAX(0,$E4291-MAX(0,SUMIFS(Тех_Движение!$G$2:$G$5111,Тех_Движение!$D$2:$D$5111,$C4291,Тех_Движение!$B$2:$B$5111,"&lt;="&amp;M$3)-$F4291)))</f>
        <v>#VALUE!</v>
      </c>
      <c r="N4291" s="21" t="e">
        <f>IF(OR($B4291="",N$3&lt;$D4291+Настройки!$B$7),0,MAX(0,$E4291-MAX(0,SUMIFS(Тех_Движение!$G$2:$G$5111,Тех_Движение!$D$2:$D$5111,$C4291,Тех_Движение!$B$2:$B$5111,"&lt;="&amp;N$3)-$F4291)))</f>
        <v>#VALUE!</v>
      </c>
      <c r="O4291" s="21" t="e">
        <f>IF(OR($B4291="",O$3&lt;$D4291+Настройки!$B$7),0,MAX(0,$E4291-MAX(0,SUMIFS(Тех_Движение!$G$2:$G$5111,Тех_Движение!$D$2:$D$5111,$C4291,Тех_Движение!$B$2:$B$5111,"&lt;="&amp;O$3)-$F4291)))</f>
        <v>#VALUE!</v>
      </c>
      <c r="P4291" s="21" t="e">
        <f>IF(OR($B4291="",P$3&lt;$D4291+Настройки!$B$7),0,MAX(0,$E4291-MAX(0,SUMIFS(Тех_Движение!$G$2:$G$5111,Тех_Движение!$D$2:$D$5111,$C4291,Тех_Движение!$B$2:$B$5111,"&lt;="&amp;P$3)-$F4291)))</f>
        <v>#VALUE!</v>
      </c>
      <c r="Q4291" s="21" t="e">
        <f>IF(OR($B4291="",Q$3&lt;$D4291+Настройки!$B$7),0,MAX(0,$E4291-MAX(0,SUMIFS(Тех_Движение!$G$2:$G$5111,Тех_Движение!$D$2:$D$5111,$C4291,Тех_Движение!$B$2:$B$5111,"&lt;="&amp;Q$3)-$F4291)))</f>
        <v>#VALUE!</v>
      </c>
      <c r="R4291" s="21" t="str">
        <f t="shared" si="199"/>
        <v/>
      </c>
      <c r="S4291" s="23" t="str">
        <f>IF($B4291="","",VLOOKUP($C4291,Настройки!$A$11:$L$17,9,FALSE))</f>
        <v/>
      </c>
      <c r="T4291" s="23" t="str">
        <f t="shared" si="200"/>
        <v/>
      </c>
    </row>
    <row r="4292" spans="1:20" x14ac:dyDescent="0.3">
      <c r="A4292" s="20">
        <f>Тех_Движение!$A$4289</f>
        <v>4288</v>
      </c>
      <c r="B4292" s="20" t="str">
        <f>IF(Тех_Движение!$F$4289&gt;0,Тех_Движение!$I$4289,"")</f>
        <v/>
      </c>
      <c r="C4292" s="20" t="str">
        <f>IF($B4292="","",Тех_Движение!$D$4289)</f>
        <v/>
      </c>
      <c r="D4292" s="9" t="str">
        <f>IF($B4292="","",Тех_Движение!$B$4289)</f>
        <v/>
      </c>
      <c r="E4292" s="21" t="str">
        <f>IF($B4292="","",Тех_Движение!$F$4289)</f>
        <v/>
      </c>
      <c r="F4292" s="21" t="str">
        <f>IF($B4292="","",SUMIFS($E$5:$E4291,$C$5:$C4291,$C4292))</f>
        <v/>
      </c>
      <c r="G4292" s="21" t="str">
        <f>IF($B4292="","",MAX(0,$E4292-MAX(0,SUMIFS(Тех_Движение!$G$2:$G$5111,Тех_Движение!$D$2:$D$5111,$C4292,Тех_Движение!$B$2:$B$5111,"&lt;="&amp;Настройки!$B$5-1)-$F4292)))</f>
        <v/>
      </c>
      <c r="H4292" s="21" t="str">
        <f>IF($B4292="","",IF(AND($D4292&gt;=Настройки!$B$5,$D4292&lt;=Настройки!$B$6),$E4292,0))</f>
        <v/>
      </c>
      <c r="I4292" s="21" t="str">
        <f t="shared" si="198"/>
        <v/>
      </c>
      <c r="J4292" s="21" t="str">
        <f>IF($B4292="","",MAX(0,$E4292-MAX(0,SUMIFS(Тех_Движение!$G$2:$G$5111,Тех_Движение!$D$2:$D$5111,$C4292,Тех_Движение!$B$2:$B$5111,"&lt;="&amp;Настройки!$B$6)-$F4292)))</f>
        <v/>
      </c>
      <c r="K4292" s="21" t="e">
        <f>IF(OR($B4292="",K$3&lt;$D4292+Настройки!$B$7),0,MAX(0,$E4292-MAX(0,SUMIFS(Тех_Движение!$G$2:$G$5111,Тех_Движение!$D$2:$D$5111,$C4292,Тех_Движение!$B$2:$B$5111,"&lt;="&amp;K$3)-$F4292)))</f>
        <v>#VALUE!</v>
      </c>
      <c r="L4292" s="21" t="e">
        <f>IF(OR($B4292="",L$3&lt;$D4292+Настройки!$B$7),0,MAX(0,$E4292-MAX(0,SUMIFS(Тех_Движение!$G$2:$G$5111,Тех_Движение!$D$2:$D$5111,$C4292,Тех_Движение!$B$2:$B$5111,"&lt;="&amp;L$3)-$F4292)))</f>
        <v>#VALUE!</v>
      </c>
      <c r="M4292" s="21" t="e">
        <f>IF(OR($B4292="",M$3&lt;$D4292+Настройки!$B$7),0,MAX(0,$E4292-MAX(0,SUMIFS(Тех_Движение!$G$2:$G$5111,Тех_Движение!$D$2:$D$5111,$C4292,Тех_Движение!$B$2:$B$5111,"&lt;="&amp;M$3)-$F4292)))</f>
        <v>#VALUE!</v>
      </c>
      <c r="N4292" s="21" t="e">
        <f>IF(OR($B4292="",N$3&lt;$D4292+Настройки!$B$7),0,MAX(0,$E4292-MAX(0,SUMIFS(Тех_Движение!$G$2:$G$5111,Тех_Движение!$D$2:$D$5111,$C4292,Тех_Движение!$B$2:$B$5111,"&lt;="&amp;N$3)-$F4292)))</f>
        <v>#VALUE!</v>
      </c>
      <c r="O4292" s="21" t="e">
        <f>IF(OR($B4292="",O$3&lt;$D4292+Настройки!$B$7),0,MAX(0,$E4292-MAX(0,SUMIFS(Тех_Движение!$G$2:$G$5111,Тех_Движение!$D$2:$D$5111,$C4292,Тех_Движение!$B$2:$B$5111,"&lt;="&amp;O$3)-$F4292)))</f>
        <v>#VALUE!</v>
      </c>
      <c r="P4292" s="21" t="e">
        <f>IF(OR($B4292="",P$3&lt;$D4292+Настройки!$B$7),0,MAX(0,$E4292-MAX(0,SUMIFS(Тех_Движение!$G$2:$G$5111,Тех_Движение!$D$2:$D$5111,$C4292,Тех_Движение!$B$2:$B$5111,"&lt;="&amp;P$3)-$F4292)))</f>
        <v>#VALUE!</v>
      </c>
      <c r="Q4292" s="21" t="e">
        <f>IF(OR($B4292="",Q$3&lt;$D4292+Настройки!$B$7),0,MAX(0,$E4292-MAX(0,SUMIFS(Тех_Движение!$G$2:$G$5111,Тех_Движение!$D$2:$D$5111,$C4292,Тех_Движение!$B$2:$B$5111,"&lt;="&amp;Q$3)-$F4292)))</f>
        <v>#VALUE!</v>
      </c>
      <c r="R4292" s="21" t="str">
        <f t="shared" si="199"/>
        <v/>
      </c>
      <c r="S4292" s="23" t="str">
        <f>IF($B4292="","",VLOOKUP($C4292,Настройки!$A$11:$L$17,9,FALSE))</f>
        <v/>
      </c>
      <c r="T4292" s="23" t="str">
        <f t="shared" si="200"/>
        <v/>
      </c>
    </row>
    <row r="4293" spans="1:20" x14ac:dyDescent="0.3">
      <c r="A4293" s="20">
        <f>Тех_Движение!$A$4290</f>
        <v>4289</v>
      </c>
      <c r="B4293" s="20" t="str">
        <f>IF(Тех_Движение!$F$4290&gt;0,Тех_Движение!$I$4290,"")</f>
        <v/>
      </c>
      <c r="C4293" s="20" t="str">
        <f>IF($B4293="","",Тех_Движение!$D$4290)</f>
        <v/>
      </c>
      <c r="D4293" s="9" t="str">
        <f>IF($B4293="","",Тех_Движение!$B$4290)</f>
        <v/>
      </c>
      <c r="E4293" s="21" t="str">
        <f>IF($B4293="","",Тех_Движение!$F$4290)</f>
        <v/>
      </c>
      <c r="F4293" s="21" t="str">
        <f>IF($B4293="","",SUMIFS($E$5:$E4292,$C$5:$C4292,$C4293))</f>
        <v/>
      </c>
      <c r="G4293" s="21" t="str">
        <f>IF($B4293="","",MAX(0,$E4293-MAX(0,SUMIFS(Тех_Движение!$G$2:$G$5111,Тех_Движение!$D$2:$D$5111,$C4293,Тех_Движение!$B$2:$B$5111,"&lt;="&amp;Настройки!$B$5-1)-$F4293)))</f>
        <v/>
      </c>
      <c r="H4293" s="21" t="str">
        <f>IF($B4293="","",IF(AND($D4293&gt;=Настройки!$B$5,$D4293&lt;=Настройки!$B$6),$E4293,0))</f>
        <v/>
      </c>
      <c r="I4293" s="21" t="str">
        <f t="shared" ref="I4293:I4356" si="201">IF($B4293="","",$G4293+$H4293-$J4293)</f>
        <v/>
      </c>
      <c r="J4293" s="21" t="str">
        <f>IF($B4293="","",MAX(0,$E4293-MAX(0,SUMIFS(Тех_Движение!$G$2:$G$5111,Тех_Движение!$D$2:$D$5111,$C4293,Тех_Движение!$B$2:$B$5111,"&lt;="&amp;Настройки!$B$6)-$F4293)))</f>
        <v/>
      </c>
      <c r="K4293" s="21" t="e">
        <f>IF(OR($B4293="",K$3&lt;$D4293+Настройки!$B$7),0,MAX(0,$E4293-MAX(0,SUMIFS(Тех_Движение!$G$2:$G$5111,Тех_Движение!$D$2:$D$5111,$C4293,Тех_Движение!$B$2:$B$5111,"&lt;="&amp;K$3)-$F4293)))</f>
        <v>#VALUE!</v>
      </c>
      <c r="L4293" s="21" t="e">
        <f>IF(OR($B4293="",L$3&lt;$D4293+Настройки!$B$7),0,MAX(0,$E4293-MAX(0,SUMIFS(Тех_Движение!$G$2:$G$5111,Тех_Движение!$D$2:$D$5111,$C4293,Тех_Движение!$B$2:$B$5111,"&lt;="&amp;L$3)-$F4293)))</f>
        <v>#VALUE!</v>
      </c>
      <c r="M4293" s="21" t="e">
        <f>IF(OR($B4293="",M$3&lt;$D4293+Настройки!$B$7),0,MAX(0,$E4293-MAX(0,SUMIFS(Тех_Движение!$G$2:$G$5111,Тех_Движение!$D$2:$D$5111,$C4293,Тех_Движение!$B$2:$B$5111,"&lt;="&amp;M$3)-$F4293)))</f>
        <v>#VALUE!</v>
      </c>
      <c r="N4293" s="21" t="e">
        <f>IF(OR($B4293="",N$3&lt;$D4293+Настройки!$B$7),0,MAX(0,$E4293-MAX(0,SUMIFS(Тех_Движение!$G$2:$G$5111,Тех_Движение!$D$2:$D$5111,$C4293,Тех_Движение!$B$2:$B$5111,"&lt;="&amp;N$3)-$F4293)))</f>
        <v>#VALUE!</v>
      </c>
      <c r="O4293" s="21" t="e">
        <f>IF(OR($B4293="",O$3&lt;$D4293+Настройки!$B$7),0,MAX(0,$E4293-MAX(0,SUMIFS(Тех_Движение!$G$2:$G$5111,Тех_Движение!$D$2:$D$5111,$C4293,Тех_Движение!$B$2:$B$5111,"&lt;="&amp;O$3)-$F4293)))</f>
        <v>#VALUE!</v>
      </c>
      <c r="P4293" s="21" t="e">
        <f>IF(OR($B4293="",P$3&lt;$D4293+Настройки!$B$7),0,MAX(0,$E4293-MAX(0,SUMIFS(Тех_Движение!$G$2:$G$5111,Тех_Движение!$D$2:$D$5111,$C4293,Тех_Движение!$B$2:$B$5111,"&lt;="&amp;P$3)-$F4293)))</f>
        <v>#VALUE!</v>
      </c>
      <c r="Q4293" s="21" t="e">
        <f>IF(OR($B4293="",Q$3&lt;$D4293+Настройки!$B$7),0,MAX(0,$E4293-MAX(0,SUMIFS(Тех_Движение!$G$2:$G$5111,Тех_Движение!$D$2:$D$5111,$C4293,Тех_Движение!$B$2:$B$5111,"&lt;="&amp;Q$3)-$F4293)))</f>
        <v>#VALUE!</v>
      </c>
      <c r="R4293" s="21" t="str">
        <f t="shared" ref="R4293:R4356" si="202">IF($B4293="","",SUM($K4293:$Q4293))</f>
        <v/>
      </c>
      <c r="S4293" s="23" t="str">
        <f>IF($B4293="","",VLOOKUP($C4293,Настройки!$A$11:$L$17,9,FALSE))</f>
        <v/>
      </c>
      <c r="T4293" s="23" t="str">
        <f t="shared" ref="T4293:T4356" si="203">IF($B4293="","",$R4293*$S4293)</f>
        <v/>
      </c>
    </row>
    <row r="4294" spans="1:20" x14ac:dyDescent="0.3">
      <c r="A4294" s="20">
        <f>Тех_Движение!$A$4291</f>
        <v>4290</v>
      </c>
      <c r="B4294" s="20" t="str">
        <f>IF(Тех_Движение!$F$4291&gt;0,Тех_Движение!$I$4291,"")</f>
        <v/>
      </c>
      <c r="C4294" s="20" t="str">
        <f>IF($B4294="","",Тех_Движение!$D$4291)</f>
        <v/>
      </c>
      <c r="D4294" s="9" t="str">
        <f>IF($B4294="","",Тех_Движение!$B$4291)</f>
        <v/>
      </c>
      <c r="E4294" s="21" t="str">
        <f>IF($B4294="","",Тех_Движение!$F$4291)</f>
        <v/>
      </c>
      <c r="F4294" s="21" t="str">
        <f>IF($B4294="","",SUMIFS($E$5:$E4293,$C$5:$C4293,$C4294))</f>
        <v/>
      </c>
      <c r="G4294" s="21" t="str">
        <f>IF($B4294="","",MAX(0,$E4294-MAX(0,SUMIFS(Тех_Движение!$G$2:$G$5111,Тех_Движение!$D$2:$D$5111,$C4294,Тех_Движение!$B$2:$B$5111,"&lt;="&amp;Настройки!$B$5-1)-$F4294)))</f>
        <v/>
      </c>
      <c r="H4294" s="21" t="str">
        <f>IF($B4294="","",IF(AND($D4294&gt;=Настройки!$B$5,$D4294&lt;=Настройки!$B$6),$E4294,0))</f>
        <v/>
      </c>
      <c r="I4294" s="21" t="str">
        <f t="shared" si="201"/>
        <v/>
      </c>
      <c r="J4294" s="21" t="str">
        <f>IF($B4294="","",MAX(0,$E4294-MAX(0,SUMIFS(Тех_Движение!$G$2:$G$5111,Тех_Движение!$D$2:$D$5111,$C4294,Тех_Движение!$B$2:$B$5111,"&lt;="&amp;Настройки!$B$6)-$F4294)))</f>
        <v/>
      </c>
      <c r="K4294" s="21" t="e">
        <f>IF(OR($B4294="",K$3&lt;$D4294+Настройки!$B$7),0,MAX(0,$E4294-MAX(0,SUMIFS(Тех_Движение!$G$2:$G$5111,Тех_Движение!$D$2:$D$5111,$C4294,Тех_Движение!$B$2:$B$5111,"&lt;="&amp;K$3)-$F4294)))</f>
        <v>#VALUE!</v>
      </c>
      <c r="L4294" s="21" t="e">
        <f>IF(OR($B4294="",L$3&lt;$D4294+Настройки!$B$7),0,MAX(0,$E4294-MAX(0,SUMIFS(Тех_Движение!$G$2:$G$5111,Тех_Движение!$D$2:$D$5111,$C4294,Тех_Движение!$B$2:$B$5111,"&lt;="&amp;L$3)-$F4294)))</f>
        <v>#VALUE!</v>
      </c>
      <c r="M4294" s="21" t="e">
        <f>IF(OR($B4294="",M$3&lt;$D4294+Настройки!$B$7),0,MAX(0,$E4294-MAX(0,SUMIFS(Тех_Движение!$G$2:$G$5111,Тех_Движение!$D$2:$D$5111,$C4294,Тех_Движение!$B$2:$B$5111,"&lt;="&amp;M$3)-$F4294)))</f>
        <v>#VALUE!</v>
      </c>
      <c r="N4294" s="21" t="e">
        <f>IF(OR($B4294="",N$3&lt;$D4294+Настройки!$B$7),0,MAX(0,$E4294-MAX(0,SUMIFS(Тех_Движение!$G$2:$G$5111,Тех_Движение!$D$2:$D$5111,$C4294,Тех_Движение!$B$2:$B$5111,"&lt;="&amp;N$3)-$F4294)))</f>
        <v>#VALUE!</v>
      </c>
      <c r="O4294" s="21" t="e">
        <f>IF(OR($B4294="",O$3&lt;$D4294+Настройки!$B$7),0,MAX(0,$E4294-MAX(0,SUMIFS(Тех_Движение!$G$2:$G$5111,Тех_Движение!$D$2:$D$5111,$C4294,Тех_Движение!$B$2:$B$5111,"&lt;="&amp;O$3)-$F4294)))</f>
        <v>#VALUE!</v>
      </c>
      <c r="P4294" s="21" t="e">
        <f>IF(OR($B4294="",P$3&lt;$D4294+Настройки!$B$7),0,MAX(0,$E4294-MAX(0,SUMIFS(Тех_Движение!$G$2:$G$5111,Тех_Движение!$D$2:$D$5111,$C4294,Тех_Движение!$B$2:$B$5111,"&lt;="&amp;P$3)-$F4294)))</f>
        <v>#VALUE!</v>
      </c>
      <c r="Q4294" s="21" t="e">
        <f>IF(OR($B4294="",Q$3&lt;$D4294+Настройки!$B$7),0,MAX(0,$E4294-MAX(0,SUMIFS(Тех_Движение!$G$2:$G$5111,Тех_Движение!$D$2:$D$5111,$C4294,Тех_Движение!$B$2:$B$5111,"&lt;="&amp;Q$3)-$F4294)))</f>
        <v>#VALUE!</v>
      </c>
      <c r="R4294" s="21" t="str">
        <f t="shared" si="202"/>
        <v/>
      </c>
      <c r="S4294" s="23" t="str">
        <f>IF($B4294="","",VLOOKUP($C4294,Настройки!$A$11:$L$17,9,FALSE))</f>
        <v/>
      </c>
      <c r="T4294" s="23" t="str">
        <f t="shared" si="203"/>
        <v/>
      </c>
    </row>
    <row r="4295" spans="1:20" x14ac:dyDescent="0.3">
      <c r="A4295" s="20">
        <f>Тех_Движение!$A$4292</f>
        <v>4291</v>
      </c>
      <c r="B4295" s="20" t="str">
        <f>IF(Тех_Движение!$F$4292&gt;0,Тех_Движение!$I$4292,"")</f>
        <v/>
      </c>
      <c r="C4295" s="20" t="str">
        <f>IF($B4295="","",Тех_Движение!$D$4292)</f>
        <v/>
      </c>
      <c r="D4295" s="9" t="str">
        <f>IF($B4295="","",Тех_Движение!$B$4292)</f>
        <v/>
      </c>
      <c r="E4295" s="21" t="str">
        <f>IF($B4295="","",Тех_Движение!$F$4292)</f>
        <v/>
      </c>
      <c r="F4295" s="21" t="str">
        <f>IF($B4295="","",SUMIFS($E$5:$E4294,$C$5:$C4294,$C4295))</f>
        <v/>
      </c>
      <c r="G4295" s="21" t="str">
        <f>IF($B4295="","",MAX(0,$E4295-MAX(0,SUMIFS(Тех_Движение!$G$2:$G$5111,Тех_Движение!$D$2:$D$5111,$C4295,Тех_Движение!$B$2:$B$5111,"&lt;="&amp;Настройки!$B$5-1)-$F4295)))</f>
        <v/>
      </c>
      <c r="H4295" s="21" t="str">
        <f>IF($B4295="","",IF(AND($D4295&gt;=Настройки!$B$5,$D4295&lt;=Настройки!$B$6),$E4295,0))</f>
        <v/>
      </c>
      <c r="I4295" s="21" t="str">
        <f t="shared" si="201"/>
        <v/>
      </c>
      <c r="J4295" s="21" t="str">
        <f>IF($B4295="","",MAX(0,$E4295-MAX(0,SUMIFS(Тех_Движение!$G$2:$G$5111,Тех_Движение!$D$2:$D$5111,$C4295,Тех_Движение!$B$2:$B$5111,"&lt;="&amp;Настройки!$B$6)-$F4295)))</f>
        <v/>
      </c>
      <c r="K4295" s="21" t="e">
        <f>IF(OR($B4295="",K$3&lt;$D4295+Настройки!$B$7),0,MAX(0,$E4295-MAX(0,SUMIFS(Тех_Движение!$G$2:$G$5111,Тех_Движение!$D$2:$D$5111,$C4295,Тех_Движение!$B$2:$B$5111,"&lt;="&amp;K$3)-$F4295)))</f>
        <v>#VALUE!</v>
      </c>
      <c r="L4295" s="21" t="e">
        <f>IF(OR($B4295="",L$3&lt;$D4295+Настройки!$B$7),0,MAX(0,$E4295-MAX(0,SUMIFS(Тех_Движение!$G$2:$G$5111,Тех_Движение!$D$2:$D$5111,$C4295,Тех_Движение!$B$2:$B$5111,"&lt;="&amp;L$3)-$F4295)))</f>
        <v>#VALUE!</v>
      </c>
      <c r="M4295" s="21" t="e">
        <f>IF(OR($B4295="",M$3&lt;$D4295+Настройки!$B$7),0,MAX(0,$E4295-MAX(0,SUMIFS(Тех_Движение!$G$2:$G$5111,Тех_Движение!$D$2:$D$5111,$C4295,Тех_Движение!$B$2:$B$5111,"&lt;="&amp;M$3)-$F4295)))</f>
        <v>#VALUE!</v>
      </c>
      <c r="N4295" s="21" t="e">
        <f>IF(OR($B4295="",N$3&lt;$D4295+Настройки!$B$7),0,MAX(0,$E4295-MAX(0,SUMIFS(Тех_Движение!$G$2:$G$5111,Тех_Движение!$D$2:$D$5111,$C4295,Тех_Движение!$B$2:$B$5111,"&lt;="&amp;N$3)-$F4295)))</f>
        <v>#VALUE!</v>
      </c>
      <c r="O4295" s="21" t="e">
        <f>IF(OR($B4295="",O$3&lt;$D4295+Настройки!$B$7),0,MAX(0,$E4295-MAX(0,SUMIFS(Тех_Движение!$G$2:$G$5111,Тех_Движение!$D$2:$D$5111,$C4295,Тех_Движение!$B$2:$B$5111,"&lt;="&amp;O$3)-$F4295)))</f>
        <v>#VALUE!</v>
      </c>
      <c r="P4295" s="21" t="e">
        <f>IF(OR($B4295="",P$3&lt;$D4295+Настройки!$B$7),0,MAX(0,$E4295-MAX(0,SUMIFS(Тех_Движение!$G$2:$G$5111,Тех_Движение!$D$2:$D$5111,$C4295,Тех_Движение!$B$2:$B$5111,"&lt;="&amp;P$3)-$F4295)))</f>
        <v>#VALUE!</v>
      </c>
      <c r="Q4295" s="21" t="e">
        <f>IF(OR($B4295="",Q$3&lt;$D4295+Настройки!$B$7),0,MAX(0,$E4295-MAX(0,SUMIFS(Тех_Движение!$G$2:$G$5111,Тех_Движение!$D$2:$D$5111,$C4295,Тех_Движение!$B$2:$B$5111,"&lt;="&amp;Q$3)-$F4295)))</f>
        <v>#VALUE!</v>
      </c>
      <c r="R4295" s="21" t="str">
        <f t="shared" si="202"/>
        <v/>
      </c>
      <c r="S4295" s="23" t="str">
        <f>IF($B4295="","",VLOOKUP($C4295,Настройки!$A$11:$L$17,9,FALSE))</f>
        <v/>
      </c>
      <c r="T4295" s="23" t="str">
        <f t="shared" si="203"/>
        <v/>
      </c>
    </row>
    <row r="4296" spans="1:20" x14ac:dyDescent="0.3">
      <c r="A4296" s="20">
        <f>Тех_Движение!$A$4293</f>
        <v>4292</v>
      </c>
      <c r="B4296" s="20" t="str">
        <f>IF(Тех_Движение!$F$4293&gt;0,Тех_Движение!$I$4293,"")</f>
        <v/>
      </c>
      <c r="C4296" s="20" t="str">
        <f>IF($B4296="","",Тех_Движение!$D$4293)</f>
        <v/>
      </c>
      <c r="D4296" s="9" t="str">
        <f>IF($B4296="","",Тех_Движение!$B$4293)</f>
        <v/>
      </c>
      <c r="E4296" s="21" t="str">
        <f>IF($B4296="","",Тех_Движение!$F$4293)</f>
        <v/>
      </c>
      <c r="F4296" s="21" t="str">
        <f>IF($B4296="","",SUMIFS($E$5:$E4295,$C$5:$C4295,$C4296))</f>
        <v/>
      </c>
      <c r="G4296" s="21" t="str">
        <f>IF($B4296="","",MAX(0,$E4296-MAX(0,SUMIFS(Тех_Движение!$G$2:$G$5111,Тех_Движение!$D$2:$D$5111,$C4296,Тех_Движение!$B$2:$B$5111,"&lt;="&amp;Настройки!$B$5-1)-$F4296)))</f>
        <v/>
      </c>
      <c r="H4296" s="21" t="str">
        <f>IF($B4296="","",IF(AND($D4296&gt;=Настройки!$B$5,$D4296&lt;=Настройки!$B$6),$E4296,0))</f>
        <v/>
      </c>
      <c r="I4296" s="21" t="str">
        <f t="shared" si="201"/>
        <v/>
      </c>
      <c r="J4296" s="21" t="str">
        <f>IF($B4296="","",MAX(0,$E4296-MAX(0,SUMIFS(Тех_Движение!$G$2:$G$5111,Тех_Движение!$D$2:$D$5111,$C4296,Тех_Движение!$B$2:$B$5111,"&lt;="&amp;Настройки!$B$6)-$F4296)))</f>
        <v/>
      </c>
      <c r="K4296" s="21" t="e">
        <f>IF(OR($B4296="",K$3&lt;$D4296+Настройки!$B$7),0,MAX(0,$E4296-MAX(0,SUMIFS(Тех_Движение!$G$2:$G$5111,Тех_Движение!$D$2:$D$5111,$C4296,Тех_Движение!$B$2:$B$5111,"&lt;="&amp;K$3)-$F4296)))</f>
        <v>#VALUE!</v>
      </c>
      <c r="L4296" s="21" t="e">
        <f>IF(OR($B4296="",L$3&lt;$D4296+Настройки!$B$7),0,MAX(0,$E4296-MAX(0,SUMIFS(Тех_Движение!$G$2:$G$5111,Тех_Движение!$D$2:$D$5111,$C4296,Тех_Движение!$B$2:$B$5111,"&lt;="&amp;L$3)-$F4296)))</f>
        <v>#VALUE!</v>
      </c>
      <c r="M4296" s="21" t="e">
        <f>IF(OR($B4296="",M$3&lt;$D4296+Настройки!$B$7),0,MAX(0,$E4296-MAX(0,SUMIFS(Тех_Движение!$G$2:$G$5111,Тех_Движение!$D$2:$D$5111,$C4296,Тех_Движение!$B$2:$B$5111,"&lt;="&amp;M$3)-$F4296)))</f>
        <v>#VALUE!</v>
      </c>
      <c r="N4296" s="21" t="e">
        <f>IF(OR($B4296="",N$3&lt;$D4296+Настройки!$B$7),0,MAX(0,$E4296-MAX(0,SUMIFS(Тех_Движение!$G$2:$G$5111,Тех_Движение!$D$2:$D$5111,$C4296,Тех_Движение!$B$2:$B$5111,"&lt;="&amp;N$3)-$F4296)))</f>
        <v>#VALUE!</v>
      </c>
      <c r="O4296" s="21" t="e">
        <f>IF(OR($B4296="",O$3&lt;$D4296+Настройки!$B$7),0,MAX(0,$E4296-MAX(0,SUMIFS(Тех_Движение!$G$2:$G$5111,Тех_Движение!$D$2:$D$5111,$C4296,Тех_Движение!$B$2:$B$5111,"&lt;="&amp;O$3)-$F4296)))</f>
        <v>#VALUE!</v>
      </c>
      <c r="P4296" s="21" t="e">
        <f>IF(OR($B4296="",P$3&lt;$D4296+Настройки!$B$7),0,MAX(0,$E4296-MAX(0,SUMIFS(Тех_Движение!$G$2:$G$5111,Тех_Движение!$D$2:$D$5111,$C4296,Тех_Движение!$B$2:$B$5111,"&lt;="&amp;P$3)-$F4296)))</f>
        <v>#VALUE!</v>
      </c>
      <c r="Q4296" s="21" t="e">
        <f>IF(OR($B4296="",Q$3&lt;$D4296+Настройки!$B$7),0,MAX(0,$E4296-MAX(0,SUMIFS(Тех_Движение!$G$2:$G$5111,Тех_Движение!$D$2:$D$5111,$C4296,Тех_Движение!$B$2:$B$5111,"&lt;="&amp;Q$3)-$F4296)))</f>
        <v>#VALUE!</v>
      </c>
      <c r="R4296" s="21" t="str">
        <f t="shared" si="202"/>
        <v/>
      </c>
      <c r="S4296" s="23" t="str">
        <f>IF($B4296="","",VLOOKUP($C4296,Настройки!$A$11:$L$17,9,FALSE))</f>
        <v/>
      </c>
      <c r="T4296" s="23" t="str">
        <f t="shared" si="203"/>
        <v/>
      </c>
    </row>
    <row r="4297" spans="1:20" x14ac:dyDescent="0.3">
      <c r="A4297" s="20">
        <f>Тех_Движение!$A$4294</f>
        <v>4293</v>
      </c>
      <c r="B4297" s="20" t="str">
        <f>IF(Тех_Движение!$F$4294&gt;0,Тех_Движение!$I$4294,"")</f>
        <v/>
      </c>
      <c r="C4297" s="20" t="str">
        <f>IF($B4297="","",Тех_Движение!$D$4294)</f>
        <v/>
      </c>
      <c r="D4297" s="9" t="str">
        <f>IF($B4297="","",Тех_Движение!$B$4294)</f>
        <v/>
      </c>
      <c r="E4297" s="21" t="str">
        <f>IF($B4297="","",Тех_Движение!$F$4294)</f>
        <v/>
      </c>
      <c r="F4297" s="21" t="str">
        <f>IF($B4297="","",SUMIFS($E$5:$E4296,$C$5:$C4296,$C4297))</f>
        <v/>
      </c>
      <c r="G4297" s="21" t="str">
        <f>IF($B4297="","",MAX(0,$E4297-MAX(0,SUMIFS(Тех_Движение!$G$2:$G$5111,Тех_Движение!$D$2:$D$5111,$C4297,Тех_Движение!$B$2:$B$5111,"&lt;="&amp;Настройки!$B$5-1)-$F4297)))</f>
        <v/>
      </c>
      <c r="H4297" s="21" t="str">
        <f>IF($B4297="","",IF(AND($D4297&gt;=Настройки!$B$5,$D4297&lt;=Настройки!$B$6),$E4297,0))</f>
        <v/>
      </c>
      <c r="I4297" s="21" t="str">
        <f t="shared" si="201"/>
        <v/>
      </c>
      <c r="J4297" s="21" t="str">
        <f>IF($B4297="","",MAX(0,$E4297-MAX(0,SUMIFS(Тех_Движение!$G$2:$G$5111,Тех_Движение!$D$2:$D$5111,$C4297,Тех_Движение!$B$2:$B$5111,"&lt;="&amp;Настройки!$B$6)-$F4297)))</f>
        <v/>
      </c>
      <c r="K4297" s="21" t="e">
        <f>IF(OR($B4297="",K$3&lt;$D4297+Настройки!$B$7),0,MAX(0,$E4297-MAX(0,SUMIFS(Тех_Движение!$G$2:$G$5111,Тех_Движение!$D$2:$D$5111,$C4297,Тех_Движение!$B$2:$B$5111,"&lt;="&amp;K$3)-$F4297)))</f>
        <v>#VALUE!</v>
      </c>
      <c r="L4297" s="21" t="e">
        <f>IF(OR($B4297="",L$3&lt;$D4297+Настройки!$B$7),0,MAX(0,$E4297-MAX(0,SUMIFS(Тех_Движение!$G$2:$G$5111,Тех_Движение!$D$2:$D$5111,$C4297,Тех_Движение!$B$2:$B$5111,"&lt;="&amp;L$3)-$F4297)))</f>
        <v>#VALUE!</v>
      </c>
      <c r="M4297" s="21" t="e">
        <f>IF(OR($B4297="",M$3&lt;$D4297+Настройки!$B$7),0,MAX(0,$E4297-MAX(0,SUMIFS(Тех_Движение!$G$2:$G$5111,Тех_Движение!$D$2:$D$5111,$C4297,Тех_Движение!$B$2:$B$5111,"&lt;="&amp;M$3)-$F4297)))</f>
        <v>#VALUE!</v>
      </c>
      <c r="N4297" s="21" t="e">
        <f>IF(OR($B4297="",N$3&lt;$D4297+Настройки!$B$7),0,MAX(0,$E4297-MAX(0,SUMIFS(Тех_Движение!$G$2:$G$5111,Тех_Движение!$D$2:$D$5111,$C4297,Тех_Движение!$B$2:$B$5111,"&lt;="&amp;N$3)-$F4297)))</f>
        <v>#VALUE!</v>
      </c>
      <c r="O4297" s="21" t="e">
        <f>IF(OR($B4297="",O$3&lt;$D4297+Настройки!$B$7),0,MAX(0,$E4297-MAX(0,SUMIFS(Тех_Движение!$G$2:$G$5111,Тех_Движение!$D$2:$D$5111,$C4297,Тех_Движение!$B$2:$B$5111,"&lt;="&amp;O$3)-$F4297)))</f>
        <v>#VALUE!</v>
      </c>
      <c r="P4297" s="21" t="e">
        <f>IF(OR($B4297="",P$3&lt;$D4297+Настройки!$B$7),0,MAX(0,$E4297-MAX(0,SUMIFS(Тех_Движение!$G$2:$G$5111,Тех_Движение!$D$2:$D$5111,$C4297,Тех_Движение!$B$2:$B$5111,"&lt;="&amp;P$3)-$F4297)))</f>
        <v>#VALUE!</v>
      </c>
      <c r="Q4297" s="21" t="e">
        <f>IF(OR($B4297="",Q$3&lt;$D4297+Настройки!$B$7),0,MAX(0,$E4297-MAX(0,SUMIFS(Тех_Движение!$G$2:$G$5111,Тех_Движение!$D$2:$D$5111,$C4297,Тех_Движение!$B$2:$B$5111,"&lt;="&amp;Q$3)-$F4297)))</f>
        <v>#VALUE!</v>
      </c>
      <c r="R4297" s="21" t="str">
        <f t="shared" si="202"/>
        <v/>
      </c>
      <c r="S4297" s="23" t="str">
        <f>IF($B4297="","",VLOOKUP($C4297,Настройки!$A$11:$L$17,9,FALSE))</f>
        <v/>
      </c>
      <c r="T4297" s="23" t="str">
        <f t="shared" si="203"/>
        <v/>
      </c>
    </row>
    <row r="4298" spans="1:20" x14ac:dyDescent="0.3">
      <c r="A4298" s="20">
        <f>Тех_Движение!$A$4295</f>
        <v>4294</v>
      </c>
      <c r="B4298" s="20" t="str">
        <f>IF(Тех_Движение!$F$4295&gt;0,Тех_Движение!$I$4295,"")</f>
        <v/>
      </c>
      <c r="C4298" s="20" t="str">
        <f>IF($B4298="","",Тех_Движение!$D$4295)</f>
        <v/>
      </c>
      <c r="D4298" s="9" t="str">
        <f>IF($B4298="","",Тех_Движение!$B$4295)</f>
        <v/>
      </c>
      <c r="E4298" s="21" t="str">
        <f>IF($B4298="","",Тех_Движение!$F$4295)</f>
        <v/>
      </c>
      <c r="F4298" s="21" t="str">
        <f>IF($B4298="","",SUMIFS($E$5:$E4297,$C$5:$C4297,$C4298))</f>
        <v/>
      </c>
      <c r="G4298" s="21" t="str">
        <f>IF($B4298="","",MAX(0,$E4298-MAX(0,SUMIFS(Тех_Движение!$G$2:$G$5111,Тех_Движение!$D$2:$D$5111,$C4298,Тех_Движение!$B$2:$B$5111,"&lt;="&amp;Настройки!$B$5-1)-$F4298)))</f>
        <v/>
      </c>
      <c r="H4298" s="21" t="str">
        <f>IF($B4298="","",IF(AND($D4298&gt;=Настройки!$B$5,$D4298&lt;=Настройки!$B$6),$E4298,0))</f>
        <v/>
      </c>
      <c r="I4298" s="21" t="str">
        <f t="shared" si="201"/>
        <v/>
      </c>
      <c r="J4298" s="21" t="str">
        <f>IF($B4298="","",MAX(0,$E4298-MAX(0,SUMIFS(Тех_Движение!$G$2:$G$5111,Тех_Движение!$D$2:$D$5111,$C4298,Тех_Движение!$B$2:$B$5111,"&lt;="&amp;Настройки!$B$6)-$F4298)))</f>
        <v/>
      </c>
      <c r="K4298" s="21" t="e">
        <f>IF(OR($B4298="",K$3&lt;$D4298+Настройки!$B$7),0,MAX(0,$E4298-MAX(0,SUMIFS(Тех_Движение!$G$2:$G$5111,Тех_Движение!$D$2:$D$5111,$C4298,Тех_Движение!$B$2:$B$5111,"&lt;="&amp;K$3)-$F4298)))</f>
        <v>#VALUE!</v>
      </c>
      <c r="L4298" s="21" t="e">
        <f>IF(OR($B4298="",L$3&lt;$D4298+Настройки!$B$7),0,MAX(0,$E4298-MAX(0,SUMIFS(Тех_Движение!$G$2:$G$5111,Тех_Движение!$D$2:$D$5111,$C4298,Тех_Движение!$B$2:$B$5111,"&lt;="&amp;L$3)-$F4298)))</f>
        <v>#VALUE!</v>
      </c>
      <c r="M4298" s="21" t="e">
        <f>IF(OR($B4298="",M$3&lt;$D4298+Настройки!$B$7),0,MAX(0,$E4298-MAX(0,SUMIFS(Тех_Движение!$G$2:$G$5111,Тех_Движение!$D$2:$D$5111,$C4298,Тех_Движение!$B$2:$B$5111,"&lt;="&amp;M$3)-$F4298)))</f>
        <v>#VALUE!</v>
      </c>
      <c r="N4298" s="21" t="e">
        <f>IF(OR($B4298="",N$3&lt;$D4298+Настройки!$B$7),0,MAX(0,$E4298-MAX(0,SUMIFS(Тех_Движение!$G$2:$G$5111,Тех_Движение!$D$2:$D$5111,$C4298,Тех_Движение!$B$2:$B$5111,"&lt;="&amp;N$3)-$F4298)))</f>
        <v>#VALUE!</v>
      </c>
      <c r="O4298" s="21" t="e">
        <f>IF(OR($B4298="",O$3&lt;$D4298+Настройки!$B$7),0,MAX(0,$E4298-MAX(0,SUMIFS(Тех_Движение!$G$2:$G$5111,Тех_Движение!$D$2:$D$5111,$C4298,Тех_Движение!$B$2:$B$5111,"&lt;="&amp;O$3)-$F4298)))</f>
        <v>#VALUE!</v>
      </c>
      <c r="P4298" s="21" t="e">
        <f>IF(OR($B4298="",P$3&lt;$D4298+Настройки!$B$7),0,MAX(0,$E4298-MAX(0,SUMIFS(Тех_Движение!$G$2:$G$5111,Тех_Движение!$D$2:$D$5111,$C4298,Тех_Движение!$B$2:$B$5111,"&lt;="&amp;P$3)-$F4298)))</f>
        <v>#VALUE!</v>
      </c>
      <c r="Q4298" s="21" t="e">
        <f>IF(OR($B4298="",Q$3&lt;$D4298+Настройки!$B$7),0,MAX(0,$E4298-MAX(0,SUMIFS(Тех_Движение!$G$2:$G$5111,Тех_Движение!$D$2:$D$5111,$C4298,Тех_Движение!$B$2:$B$5111,"&lt;="&amp;Q$3)-$F4298)))</f>
        <v>#VALUE!</v>
      </c>
      <c r="R4298" s="21" t="str">
        <f t="shared" si="202"/>
        <v/>
      </c>
      <c r="S4298" s="23" t="str">
        <f>IF($B4298="","",VLOOKUP($C4298,Настройки!$A$11:$L$17,9,FALSE))</f>
        <v/>
      </c>
      <c r="T4298" s="23" t="str">
        <f t="shared" si="203"/>
        <v/>
      </c>
    </row>
    <row r="4299" spans="1:20" x14ac:dyDescent="0.3">
      <c r="A4299" s="20">
        <f>Тех_Движение!$A$4296</f>
        <v>4295</v>
      </c>
      <c r="B4299" s="20" t="str">
        <f>IF(Тех_Движение!$F$4296&gt;0,Тех_Движение!$I$4296,"")</f>
        <v/>
      </c>
      <c r="C4299" s="20" t="str">
        <f>IF($B4299="","",Тех_Движение!$D$4296)</f>
        <v/>
      </c>
      <c r="D4299" s="9" t="str">
        <f>IF($B4299="","",Тех_Движение!$B$4296)</f>
        <v/>
      </c>
      <c r="E4299" s="21" t="str">
        <f>IF($B4299="","",Тех_Движение!$F$4296)</f>
        <v/>
      </c>
      <c r="F4299" s="21" t="str">
        <f>IF($B4299="","",SUMIFS($E$5:$E4298,$C$5:$C4298,$C4299))</f>
        <v/>
      </c>
      <c r="G4299" s="21" t="str">
        <f>IF($B4299="","",MAX(0,$E4299-MAX(0,SUMIFS(Тех_Движение!$G$2:$G$5111,Тех_Движение!$D$2:$D$5111,$C4299,Тех_Движение!$B$2:$B$5111,"&lt;="&amp;Настройки!$B$5-1)-$F4299)))</f>
        <v/>
      </c>
      <c r="H4299" s="21" t="str">
        <f>IF($B4299="","",IF(AND($D4299&gt;=Настройки!$B$5,$D4299&lt;=Настройки!$B$6),$E4299,0))</f>
        <v/>
      </c>
      <c r="I4299" s="21" t="str">
        <f t="shared" si="201"/>
        <v/>
      </c>
      <c r="J4299" s="21" t="str">
        <f>IF($B4299="","",MAX(0,$E4299-MAX(0,SUMIFS(Тех_Движение!$G$2:$G$5111,Тех_Движение!$D$2:$D$5111,$C4299,Тех_Движение!$B$2:$B$5111,"&lt;="&amp;Настройки!$B$6)-$F4299)))</f>
        <v/>
      </c>
      <c r="K4299" s="21" t="e">
        <f>IF(OR($B4299="",K$3&lt;$D4299+Настройки!$B$7),0,MAX(0,$E4299-MAX(0,SUMIFS(Тех_Движение!$G$2:$G$5111,Тех_Движение!$D$2:$D$5111,$C4299,Тех_Движение!$B$2:$B$5111,"&lt;="&amp;K$3)-$F4299)))</f>
        <v>#VALUE!</v>
      </c>
      <c r="L4299" s="21" t="e">
        <f>IF(OR($B4299="",L$3&lt;$D4299+Настройки!$B$7),0,MAX(0,$E4299-MAX(0,SUMIFS(Тех_Движение!$G$2:$G$5111,Тех_Движение!$D$2:$D$5111,$C4299,Тех_Движение!$B$2:$B$5111,"&lt;="&amp;L$3)-$F4299)))</f>
        <v>#VALUE!</v>
      </c>
      <c r="M4299" s="21" t="e">
        <f>IF(OR($B4299="",M$3&lt;$D4299+Настройки!$B$7),0,MAX(0,$E4299-MAX(0,SUMIFS(Тех_Движение!$G$2:$G$5111,Тех_Движение!$D$2:$D$5111,$C4299,Тех_Движение!$B$2:$B$5111,"&lt;="&amp;M$3)-$F4299)))</f>
        <v>#VALUE!</v>
      </c>
      <c r="N4299" s="21" t="e">
        <f>IF(OR($B4299="",N$3&lt;$D4299+Настройки!$B$7),0,MAX(0,$E4299-MAX(0,SUMIFS(Тех_Движение!$G$2:$G$5111,Тех_Движение!$D$2:$D$5111,$C4299,Тех_Движение!$B$2:$B$5111,"&lt;="&amp;N$3)-$F4299)))</f>
        <v>#VALUE!</v>
      </c>
      <c r="O4299" s="21" t="e">
        <f>IF(OR($B4299="",O$3&lt;$D4299+Настройки!$B$7),0,MAX(0,$E4299-MAX(0,SUMIFS(Тех_Движение!$G$2:$G$5111,Тех_Движение!$D$2:$D$5111,$C4299,Тех_Движение!$B$2:$B$5111,"&lt;="&amp;O$3)-$F4299)))</f>
        <v>#VALUE!</v>
      </c>
      <c r="P4299" s="21" t="e">
        <f>IF(OR($B4299="",P$3&lt;$D4299+Настройки!$B$7),0,MAX(0,$E4299-MAX(0,SUMIFS(Тех_Движение!$G$2:$G$5111,Тех_Движение!$D$2:$D$5111,$C4299,Тех_Движение!$B$2:$B$5111,"&lt;="&amp;P$3)-$F4299)))</f>
        <v>#VALUE!</v>
      </c>
      <c r="Q4299" s="21" t="e">
        <f>IF(OR($B4299="",Q$3&lt;$D4299+Настройки!$B$7),0,MAX(0,$E4299-MAX(0,SUMIFS(Тех_Движение!$G$2:$G$5111,Тех_Движение!$D$2:$D$5111,$C4299,Тех_Движение!$B$2:$B$5111,"&lt;="&amp;Q$3)-$F4299)))</f>
        <v>#VALUE!</v>
      </c>
      <c r="R4299" s="21" t="str">
        <f t="shared" si="202"/>
        <v/>
      </c>
      <c r="S4299" s="23" t="str">
        <f>IF($B4299="","",VLOOKUP($C4299,Настройки!$A$11:$L$17,9,FALSE))</f>
        <v/>
      </c>
      <c r="T4299" s="23" t="str">
        <f t="shared" si="203"/>
        <v/>
      </c>
    </row>
    <row r="4300" spans="1:20" x14ac:dyDescent="0.3">
      <c r="A4300" s="20">
        <f>Тех_Движение!$A$4297</f>
        <v>4296</v>
      </c>
      <c r="B4300" s="20" t="str">
        <f>IF(Тех_Движение!$F$4297&gt;0,Тех_Движение!$I$4297,"")</f>
        <v/>
      </c>
      <c r="C4300" s="20" t="str">
        <f>IF($B4300="","",Тех_Движение!$D$4297)</f>
        <v/>
      </c>
      <c r="D4300" s="9" t="str">
        <f>IF($B4300="","",Тех_Движение!$B$4297)</f>
        <v/>
      </c>
      <c r="E4300" s="21" t="str">
        <f>IF($B4300="","",Тех_Движение!$F$4297)</f>
        <v/>
      </c>
      <c r="F4300" s="21" t="str">
        <f>IF($B4300="","",SUMIFS($E$5:$E4299,$C$5:$C4299,$C4300))</f>
        <v/>
      </c>
      <c r="G4300" s="21" t="str">
        <f>IF($B4300="","",MAX(0,$E4300-MAX(0,SUMIFS(Тех_Движение!$G$2:$G$5111,Тех_Движение!$D$2:$D$5111,$C4300,Тех_Движение!$B$2:$B$5111,"&lt;="&amp;Настройки!$B$5-1)-$F4300)))</f>
        <v/>
      </c>
      <c r="H4300" s="21" t="str">
        <f>IF($B4300="","",IF(AND($D4300&gt;=Настройки!$B$5,$D4300&lt;=Настройки!$B$6),$E4300,0))</f>
        <v/>
      </c>
      <c r="I4300" s="21" t="str">
        <f t="shared" si="201"/>
        <v/>
      </c>
      <c r="J4300" s="21" t="str">
        <f>IF($B4300="","",MAX(0,$E4300-MAX(0,SUMIFS(Тех_Движение!$G$2:$G$5111,Тех_Движение!$D$2:$D$5111,$C4300,Тех_Движение!$B$2:$B$5111,"&lt;="&amp;Настройки!$B$6)-$F4300)))</f>
        <v/>
      </c>
      <c r="K4300" s="21" t="e">
        <f>IF(OR($B4300="",K$3&lt;$D4300+Настройки!$B$7),0,MAX(0,$E4300-MAX(0,SUMIFS(Тех_Движение!$G$2:$G$5111,Тех_Движение!$D$2:$D$5111,$C4300,Тех_Движение!$B$2:$B$5111,"&lt;="&amp;K$3)-$F4300)))</f>
        <v>#VALUE!</v>
      </c>
      <c r="L4300" s="21" t="e">
        <f>IF(OR($B4300="",L$3&lt;$D4300+Настройки!$B$7),0,MAX(0,$E4300-MAX(0,SUMIFS(Тех_Движение!$G$2:$G$5111,Тех_Движение!$D$2:$D$5111,$C4300,Тех_Движение!$B$2:$B$5111,"&lt;="&amp;L$3)-$F4300)))</f>
        <v>#VALUE!</v>
      </c>
      <c r="M4300" s="21" t="e">
        <f>IF(OR($B4300="",M$3&lt;$D4300+Настройки!$B$7),0,MAX(0,$E4300-MAX(0,SUMIFS(Тех_Движение!$G$2:$G$5111,Тех_Движение!$D$2:$D$5111,$C4300,Тех_Движение!$B$2:$B$5111,"&lt;="&amp;M$3)-$F4300)))</f>
        <v>#VALUE!</v>
      </c>
      <c r="N4300" s="21" t="e">
        <f>IF(OR($B4300="",N$3&lt;$D4300+Настройки!$B$7),0,MAX(0,$E4300-MAX(0,SUMIFS(Тех_Движение!$G$2:$G$5111,Тех_Движение!$D$2:$D$5111,$C4300,Тех_Движение!$B$2:$B$5111,"&lt;="&amp;N$3)-$F4300)))</f>
        <v>#VALUE!</v>
      </c>
      <c r="O4300" s="21" t="e">
        <f>IF(OR($B4300="",O$3&lt;$D4300+Настройки!$B$7),0,MAX(0,$E4300-MAX(0,SUMIFS(Тех_Движение!$G$2:$G$5111,Тех_Движение!$D$2:$D$5111,$C4300,Тех_Движение!$B$2:$B$5111,"&lt;="&amp;O$3)-$F4300)))</f>
        <v>#VALUE!</v>
      </c>
      <c r="P4300" s="21" t="e">
        <f>IF(OR($B4300="",P$3&lt;$D4300+Настройки!$B$7),0,MAX(0,$E4300-MAX(0,SUMIFS(Тех_Движение!$G$2:$G$5111,Тех_Движение!$D$2:$D$5111,$C4300,Тех_Движение!$B$2:$B$5111,"&lt;="&amp;P$3)-$F4300)))</f>
        <v>#VALUE!</v>
      </c>
      <c r="Q4300" s="21" t="e">
        <f>IF(OR($B4300="",Q$3&lt;$D4300+Настройки!$B$7),0,MAX(0,$E4300-MAX(0,SUMIFS(Тех_Движение!$G$2:$G$5111,Тех_Движение!$D$2:$D$5111,$C4300,Тех_Движение!$B$2:$B$5111,"&lt;="&amp;Q$3)-$F4300)))</f>
        <v>#VALUE!</v>
      </c>
      <c r="R4300" s="21" t="str">
        <f t="shared" si="202"/>
        <v/>
      </c>
      <c r="S4300" s="23" t="str">
        <f>IF($B4300="","",VLOOKUP($C4300,Настройки!$A$11:$L$17,9,FALSE))</f>
        <v/>
      </c>
      <c r="T4300" s="23" t="str">
        <f t="shared" si="203"/>
        <v/>
      </c>
    </row>
    <row r="4301" spans="1:20" x14ac:dyDescent="0.3">
      <c r="A4301" s="20">
        <f>Тех_Движение!$A$4298</f>
        <v>4297</v>
      </c>
      <c r="B4301" s="20" t="str">
        <f>IF(Тех_Движение!$F$4298&gt;0,Тех_Движение!$I$4298,"")</f>
        <v/>
      </c>
      <c r="C4301" s="20" t="str">
        <f>IF($B4301="","",Тех_Движение!$D$4298)</f>
        <v/>
      </c>
      <c r="D4301" s="9" t="str">
        <f>IF($B4301="","",Тех_Движение!$B$4298)</f>
        <v/>
      </c>
      <c r="E4301" s="21" t="str">
        <f>IF($B4301="","",Тех_Движение!$F$4298)</f>
        <v/>
      </c>
      <c r="F4301" s="21" t="str">
        <f>IF($B4301="","",SUMIFS($E$5:$E4300,$C$5:$C4300,$C4301))</f>
        <v/>
      </c>
      <c r="G4301" s="21" t="str">
        <f>IF($B4301="","",MAX(0,$E4301-MAX(0,SUMIFS(Тех_Движение!$G$2:$G$5111,Тех_Движение!$D$2:$D$5111,$C4301,Тех_Движение!$B$2:$B$5111,"&lt;="&amp;Настройки!$B$5-1)-$F4301)))</f>
        <v/>
      </c>
      <c r="H4301" s="21" t="str">
        <f>IF($B4301="","",IF(AND($D4301&gt;=Настройки!$B$5,$D4301&lt;=Настройки!$B$6),$E4301,0))</f>
        <v/>
      </c>
      <c r="I4301" s="21" t="str">
        <f t="shared" si="201"/>
        <v/>
      </c>
      <c r="J4301" s="21" t="str">
        <f>IF($B4301="","",MAX(0,$E4301-MAX(0,SUMIFS(Тех_Движение!$G$2:$G$5111,Тех_Движение!$D$2:$D$5111,$C4301,Тех_Движение!$B$2:$B$5111,"&lt;="&amp;Настройки!$B$6)-$F4301)))</f>
        <v/>
      </c>
      <c r="K4301" s="21" t="e">
        <f>IF(OR($B4301="",K$3&lt;$D4301+Настройки!$B$7),0,MAX(0,$E4301-MAX(0,SUMIFS(Тех_Движение!$G$2:$G$5111,Тех_Движение!$D$2:$D$5111,$C4301,Тех_Движение!$B$2:$B$5111,"&lt;="&amp;K$3)-$F4301)))</f>
        <v>#VALUE!</v>
      </c>
      <c r="L4301" s="21" t="e">
        <f>IF(OR($B4301="",L$3&lt;$D4301+Настройки!$B$7),0,MAX(0,$E4301-MAX(0,SUMIFS(Тех_Движение!$G$2:$G$5111,Тех_Движение!$D$2:$D$5111,$C4301,Тех_Движение!$B$2:$B$5111,"&lt;="&amp;L$3)-$F4301)))</f>
        <v>#VALUE!</v>
      </c>
      <c r="M4301" s="21" t="e">
        <f>IF(OR($B4301="",M$3&lt;$D4301+Настройки!$B$7),0,MAX(0,$E4301-MAX(0,SUMIFS(Тех_Движение!$G$2:$G$5111,Тех_Движение!$D$2:$D$5111,$C4301,Тех_Движение!$B$2:$B$5111,"&lt;="&amp;M$3)-$F4301)))</f>
        <v>#VALUE!</v>
      </c>
      <c r="N4301" s="21" t="e">
        <f>IF(OR($B4301="",N$3&lt;$D4301+Настройки!$B$7),0,MAX(0,$E4301-MAX(0,SUMIFS(Тех_Движение!$G$2:$G$5111,Тех_Движение!$D$2:$D$5111,$C4301,Тех_Движение!$B$2:$B$5111,"&lt;="&amp;N$3)-$F4301)))</f>
        <v>#VALUE!</v>
      </c>
      <c r="O4301" s="21" t="e">
        <f>IF(OR($B4301="",O$3&lt;$D4301+Настройки!$B$7),0,MAX(0,$E4301-MAX(0,SUMIFS(Тех_Движение!$G$2:$G$5111,Тех_Движение!$D$2:$D$5111,$C4301,Тех_Движение!$B$2:$B$5111,"&lt;="&amp;O$3)-$F4301)))</f>
        <v>#VALUE!</v>
      </c>
      <c r="P4301" s="21" t="e">
        <f>IF(OR($B4301="",P$3&lt;$D4301+Настройки!$B$7),0,MAX(0,$E4301-MAX(0,SUMIFS(Тех_Движение!$G$2:$G$5111,Тех_Движение!$D$2:$D$5111,$C4301,Тех_Движение!$B$2:$B$5111,"&lt;="&amp;P$3)-$F4301)))</f>
        <v>#VALUE!</v>
      </c>
      <c r="Q4301" s="21" t="e">
        <f>IF(OR($B4301="",Q$3&lt;$D4301+Настройки!$B$7),0,MAX(0,$E4301-MAX(0,SUMIFS(Тех_Движение!$G$2:$G$5111,Тех_Движение!$D$2:$D$5111,$C4301,Тех_Движение!$B$2:$B$5111,"&lt;="&amp;Q$3)-$F4301)))</f>
        <v>#VALUE!</v>
      </c>
      <c r="R4301" s="21" t="str">
        <f t="shared" si="202"/>
        <v/>
      </c>
      <c r="S4301" s="23" t="str">
        <f>IF($B4301="","",VLOOKUP($C4301,Настройки!$A$11:$L$17,9,FALSE))</f>
        <v/>
      </c>
      <c r="T4301" s="23" t="str">
        <f t="shared" si="203"/>
        <v/>
      </c>
    </row>
    <row r="4302" spans="1:20" x14ac:dyDescent="0.3">
      <c r="A4302" s="20">
        <f>Тех_Движение!$A$4299</f>
        <v>4298</v>
      </c>
      <c r="B4302" s="20" t="str">
        <f>IF(Тех_Движение!$F$4299&gt;0,Тех_Движение!$I$4299,"")</f>
        <v/>
      </c>
      <c r="C4302" s="20" t="str">
        <f>IF($B4302="","",Тех_Движение!$D$4299)</f>
        <v/>
      </c>
      <c r="D4302" s="9" t="str">
        <f>IF($B4302="","",Тех_Движение!$B$4299)</f>
        <v/>
      </c>
      <c r="E4302" s="21" t="str">
        <f>IF($B4302="","",Тех_Движение!$F$4299)</f>
        <v/>
      </c>
      <c r="F4302" s="21" t="str">
        <f>IF($B4302="","",SUMIFS($E$5:$E4301,$C$5:$C4301,$C4302))</f>
        <v/>
      </c>
      <c r="G4302" s="21" t="str">
        <f>IF($B4302="","",MAX(0,$E4302-MAX(0,SUMIFS(Тех_Движение!$G$2:$G$5111,Тех_Движение!$D$2:$D$5111,$C4302,Тех_Движение!$B$2:$B$5111,"&lt;="&amp;Настройки!$B$5-1)-$F4302)))</f>
        <v/>
      </c>
      <c r="H4302" s="21" t="str">
        <f>IF($B4302="","",IF(AND($D4302&gt;=Настройки!$B$5,$D4302&lt;=Настройки!$B$6),$E4302,0))</f>
        <v/>
      </c>
      <c r="I4302" s="21" t="str">
        <f t="shared" si="201"/>
        <v/>
      </c>
      <c r="J4302" s="21" t="str">
        <f>IF($B4302="","",MAX(0,$E4302-MAX(0,SUMIFS(Тех_Движение!$G$2:$G$5111,Тех_Движение!$D$2:$D$5111,$C4302,Тех_Движение!$B$2:$B$5111,"&lt;="&amp;Настройки!$B$6)-$F4302)))</f>
        <v/>
      </c>
      <c r="K4302" s="21" t="e">
        <f>IF(OR($B4302="",K$3&lt;$D4302+Настройки!$B$7),0,MAX(0,$E4302-MAX(0,SUMIFS(Тех_Движение!$G$2:$G$5111,Тех_Движение!$D$2:$D$5111,$C4302,Тех_Движение!$B$2:$B$5111,"&lt;="&amp;K$3)-$F4302)))</f>
        <v>#VALUE!</v>
      </c>
      <c r="L4302" s="21" t="e">
        <f>IF(OR($B4302="",L$3&lt;$D4302+Настройки!$B$7),0,MAX(0,$E4302-MAX(0,SUMIFS(Тех_Движение!$G$2:$G$5111,Тех_Движение!$D$2:$D$5111,$C4302,Тех_Движение!$B$2:$B$5111,"&lt;="&amp;L$3)-$F4302)))</f>
        <v>#VALUE!</v>
      </c>
      <c r="M4302" s="21" t="e">
        <f>IF(OR($B4302="",M$3&lt;$D4302+Настройки!$B$7),0,MAX(0,$E4302-MAX(0,SUMIFS(Тех_Движение!$G$2:$G$5111,Тех_Движение!$D$2:$D$5111,$C4302,Тех_Движение!$B$2:$B$5111,"&lt;="&amp;M$3)-$F4302)))</f>
        <v>#VALUE!</v>
      </c>
      <c r="N4302" s="21" t="e">
        <f>IF(OR($B4302="",N$3&lt;$D4302+Настройки!$B$7),0,MAX(0,$E4302-MAX(0,SUMIFS(Тех_Движение!$G$2:$G$5111,Тех_Движение!$D$2:$D$5111,$C4302,Тех_Движение!$B$2:$B$5111,"&lt;="&amp;N$3)-$F4302)))</f>
        <v>#VALUE!</v>
      </c>
      <c r="O4302" s="21" t="e">
        <f>IF(OR($B4302="",O$3&lt;$D4302+Настройки!$B$7),0,MAX(0,$E4302-MAX(0,SUMIFS(Тех_Движение!$G$2:$G$5111,Тех_Движение!$D$2:$D$5111,$C4302,Тех_Движение!$B$2:$B$5111,"&lt;="&amp;O$3)-$F4302)))</f>
        <v>#VALUE!</v>
      </c>
      <c r="P4302" s="21" t="e">
        <f>IF(OR($B4302="",P$3&lt;$D4302+Настройки!$B$7),0,MAX(0,$E4302-MAX(0,SUMIFS(Тех_Движение!$G$2:$G$5111,Тех_Движение!$D$2:$D$5111,$C4302,Тех_Движение!$B$2:$B$5111,"&lt;="&amp;P$3)-$F4302)))</f>
        <v>#VALUE!</v>
      </c>
      <c r="Q4302" s="21" t="e">
        <f>IF(OR($B4302="",Q$3&lt;$D4302+Настройки!$B$7),0,MAX(0,$E4302-MAX(0,SUMIFS(Тех_Движение!$G$2:$G$5111,Тех_Движение!$D$2:$D$5111,$C4302,Тех_Движение!$B$2:$B$5111,"&lt;="&amp;Q$3)-$F4302)))</f>
        <v>#VALUE!</v>
      </c>
      <c r="R4302" s="21" t="str">
        <f t="shared" si="202"/>
        <v/>
      </c>
      <c r="S4302" s="23" t="str">
        <f>IF($B4302="","",VLOOKUP($C4302,Настройки!$A$11:$L$17,9,FALSE))</f>
        <v/>
      </c>
      <c r="T4302" s="23" t="str">
        <f t="shared" si="203"/>
        <v/>
      </c>
    </row>
    <row r="4303" spans="1:20" x14ac:dyDescent="0.3">
      <c r="A4303" s="20">
        <f>Тех_Движение!$A$4300</f>
        <v>4299</v>
      </c>
      <c r="B4303" s="20" t="str">
        <f>IF(Тех_Движение!$F$4300&gt;0,Тех_Движение!$I$4300,"")</f>
        <v/>
      </c>
      <c r="C4303" s="20" t="str">
        <f>IF($B4303="","",Тех_Движение!$D$4300)</f>
        <v/>
      </c>
      <c r="D4303" s="9" t="str">
        <f>IF($B4303="","",Тех_Движение!$B$4300)</f>
        <v/>
      </c>
      <c r="E4303" s="21" t="str">
        <f>IF($B4303="","",Тех_Движение!$F$4300)</f>
        <v/>
      </c>
      <c r="F4303" s="21" t="str">
        <f>IF($B4303="","",SUMIFS($E$5:$E4302,$C$5:$C4302,$C4303))</f>
        <v/>
      </c>
      <c r="G4303" s="21" t="str">
        <f>IF($B4303="","",MAX(0,$E4303-MAX(0,SUMIFS(Тех_Движение!$G$2:$G$5111,Тех_Движение!$D$2:$D$5111,$C4303,Тех_Движение!$B$2:$B$5111,"&lt;="&amp;Настройки!$B$5-1)-$F4303)))</f>
        <v/>
      </c>
      <c r="H4303" s="21" t="str">
        <f>IF($B4303="","",IF(AND($D4303&gt;=Настройки!$B$5,$D4303&lt;=Настройки!$B$6),$E4303,0))</f>
        <v/>
      </c>
      <c r="I4303" s="21" t="str">
        <f t="shared" si="201"/>
        <v/>
      </c>
      <c r="J4303" s="21" t="str">
        <f>IF($B4303="","",MAX(0,$E4303-MAX(0,SUMIFS(Тех_Движение!$G$2:$G$5111,Тех_Движение!$D$2:$D$5111,$C4303,Тех_Движение!$B$2:$B$5111,"&lt;="&amp;Настройки!$B$6)-$F4303)))</f>
        <v/>
      </c>
      <c r="K4303" s="21" t="e">
        <f>IF(OR($B4303="",K$3&lt;$D4303+Настройки!$B$7),0,MAX(0,$E4303-MAX(0,SUMIFS(Тех_Движение!$G$2:$G$5111,Тех_Движение!$D$2:$D$5111,$C4303,Тех_Движение!$B$2:$B$5111,"&lt;="&amp;K$3)-$F4303)))</f>
        <v>#VALUE!</v>
      </c>
      <c r="L4303" s="21" t="e">
        <f>IF(OR($B4303="",L$3&lt;$D4303+Настройки!$B$7),0,MAX(0,$E4303-MAX(0,SUMIFS(Тех_Движение!$G$2:$G$5111,Тех_Движение!$D$2:$D$5111,$C4303,Тех_Движение!$B$2:$B$5111,"&lt;="&amp;L$3)-$F4303)))</f>
        <v>#VALUE!</v>
      </c>
      <c r="M4303" s="21" t="e">
        <f>IF(OR($B4303="",M$3&lt;$D4303+Настройки!$B$7),0,MAX(0,$E4303-MAX(0,SUMIFS(Тех_Движение!$G$2:$G$5111,Тех_Движение!$D$2:$D$5111,$C4303,Тех_Движение!$B$2:$B$5111,"&lt;="&amp;M$3)-$F4303)))</f>
        <v>#VALUE!</v>
      </c>
      <c r="N4303" s="21" t="e">
        <f>IF(OR($B4303="",N$3&lt;$D4303+Настройки!$B$7),0,MAX(0,$E4303-MAX(0,SUMIFS(Тех_Движение!$G$2:$G$5111,Тех_Движение!$D$2:$D$5111,$C4303,Тех_Движение!$B$2:$B$5111,"&lt;="&amp;N$3)-$F4303)))</f>
        <v>#VALUE!</v>
      </c>
      <c r="O4303" s="21" t="e">
        <f>IF(OR($B4303="",O$3&lt;$D4303+Настройки!$B$7),0,MAX(0,$E4303-MAX(0,SUMIFS(Тех_Движение!$G$2:$G$5111,Тех_Движение!$D$2:$D$5111,$C4303,Тех_Движение!$B$2:$B$5111,"&lt;="&amp;O$3)-$F4303)))</f>
        <v>#VALUE!</v>
      </c>
      <c r="P4303" s="21" t="e">
        <f>IF(OR($B4303="",P$3&lt;$D4303+Настройки!$B$7),0,MAX(0,$E4303-MAX(0,SUMIFS(Тех_Движение!$G$2:$G$5111,Тех_Движение!$D$2:$D$5111,$C4303,Тех_Движение!$B$2:$B$5111,"&lt;="&amp;P$3)-$F4303)))</f>
        <v>#VALUE!</v>
      </c>
      <c r="Q4303" s="21" t="e">
        <f>IF(OR($B4303="",Q$3&lt;$D4303+Настройки!$B$7),0,MAX(0,$E4303-MAX(0,SUMIFS(Тех_Движение!$G$2:$G$5111,Тех_Движение!$D$2:$D$5111,$C4303,Тех_Движение!$B$2:$B$5111,"&lt;="&amp;Q$3)-$F4303)))</f>
        <v>#VALUE!</v>
      </c>
      <c r="R4303" s="21" t="str">
        <f t="shared" si="202"/>
        <v/>
      </c>
      <c r="S4303" s="23" t="str">
        <f>IF($B4303="","",VLOOKUP($C4303,Настройки!$A$11:$L$17,9,FALSE))</f>
        <v/>
      </c>
      <c r="T4303" s="23" t="str">
        <f t="shared" si="203"/>
        <v/>
      </c>
    </row>
    <row r="4304" spans="1:20" x14ac:dyDescent="0.3">
      <c r="A4304" s="20">
        <f>Тех_Движение!$A$4301</f>
        <v>4300</v>
      </c>
      <c r="B4304" s="20" t="str">
        <f>IF(Тех_Движение!$F$4301&gt;0,Тех_Движение!$I$4301,"")</f>
        <v/>
      </c>
      <c r="C4304" s="20" t="str">
        <f>IF($B4304="","",Тех_Движение!$D$4301)</f>
        <v/>
      </c>
      <c r="D4304" s="9" t="str">
        <f>IF($B4304="","",Тех_Движение!$B$4301)</f>
        <v/>
      </c>
      <c r="E4304" s="21" t="str">
        <f>IF($B4304="","",Тех_Движение!$F$4301)</f>
        <v/>
      </c>
      <c r="F4304" s="21" t="str">
        <f>IF($B4304="","",SUMIFS($E$5:$E4303,$C$5:$C4303,$C4304))</f>
        <v/>
      </c>
      <c r="G4304" s="21" t="str">
        <f>IF($B4304="","",MAX(0,$E4304-MAX(0,SUMIFS(Тех_Движение!$G$2:$G$5111,Тех_Движение!$D$2:$D$5111,$C4304,Тех_Движение!$B$2:$B$5111,"&lt;="&amp;Настройки!$B$5-1)-$F4304)))</f>
        <v/>
      </c>
      <c r="H4304" s="21" t="str">
        <f>IF($B4304="","",IF(AND($D4304&gt;=Настройки!$B$5,$D4304&lt;=Настройки!$B$6),$E4304,0))</f>
        <v/>
      </c>
      <c r="I4304" s="21" t="str">
        <f t="shared" si="201"/>
        <v/>
      </c>
      <c r="J4304" s="21" t="str">
        <f>IF($B4304="","",MAX(0,$E4304-MAX(0,SUMIFS(Тех_Движение!$G$2:$G$5111,Тех_Движение!$D$2:$D$5111,$C4304,Тех_Движение!$B$2:$B$5111,"&lt;="&amp;Настройки!$B$6)-$F4304)))</f>
        <v/>
      </c>
      <c r="K4304" s="21" t="e">
        <f>IF(OR($B4304="",K$3&lt;$D4304+Настройки!$B$7),0,MAX(0,$E4304-MAX(0,SUMIFS(Тех_Движение!$G$2:$G$5111,Тех_Движение!$D$2:$D$5111,$C4304,Тех_Движение!$B$2:$B$5111,"&lt;="&amp;K$3)-$F4304)))</f>
        <v>#VALUE!</v>
      </c>
      <c r="L4304" s="21" t="e">
        <f>IF(OR($B4304="",L$3&lt;$D4304+Настройки!$B$7),0,MAX(0,$E4304-MAX(0,SUMIFS(Тех_Движение!$G$2:$G$5111,Тех_Движение!$D$2:$D$5111,$C4304,Тех_Движение!$B$2:$B$5111,"&lt;="&amp;L$3)-$F4304)))</f>
        <v>#VALUE!</v>
      </c>
      <c r="M4304" s="21" t="e">
        <f>IF(OR($B4304="",M$3&lt;$D4304+Настройки!$B$7),0,MAX(0,$E4304-MAX(0,SUMIFS(Тех_Движение!$G$2:$G$5111,Тех_Движение!$D$2:$D$5111,$C4304,Тех_Движение!$B$2:$B$5111,"&lt;="&amp;M$3)-$F4304)))</f>
        <v>#VALUE!</v>
      </c>
      <c r="N4304" s="21" t="e">
        <f>IF(OR($B4304="",N$3&lt;$D4304+Настройки!$B$7),0,MAX(0,$E4304-MAX(0,SUMIFS(Тех_Движение!$G$2:$G$5111,Тех_Движение!$D$2:$D$5111,$C4304,Тех_Движение!$B$2:$B$5111,"&lt;="&amp;N$3)-$F4304)))</f>
        <v>#VALUE!</v>
      </c>
      <c r="O4304" s="21" t="e">
        <f>IF(OR($B4304="",O$3&lt;$D4304+Настройки!$B$7),0,MAX(0,$E4304-MAX(0,SUMIFS(Тех_Движение!$G$2:$G$5111,Тех_Движение!$D$2:$D$5111,$C4304,Тех_Движение!$B$2:$B$5111,"&lt;="&amp;O$3)-$F4304)))</f>
        <v>#VALUE!</v>
      </c>
      <c r="P4304" s="21" t="e">
        <f>IF(OR($B4304="",P$3&lt;$D4304+Настройки!$B$7),0,MAX(0,$E4304-MAX(0,SUMIFS(Тех_Движение!$G$2:$G$5111,Тех_Движение!$D$2:$D$5111,$C4304,Тех_Движение!$B$2:$B$5111,"&lt;="&amp;P$3)-$F4304)))</f>
        <v>#VALUE!</v>
      </c>
      <c r="Q4304" s="21" t="e">
        <f>IF(OR($B4304="",Q$3&lt;$D4304+Настройки!$B$7),0,MAX(0,$E4304-MAX(0,SUMIFS(Тех_Движение!$G$2:$G$5111,Тех_Движение!$D$2:$D$5111,$C4304,Тех_Движение!$B$2:$B$5111,"&lt;="&amp;Q$3)-$F4304)))</f>
        <v>#VALUE!</v>
      </c>
      <c r="R4304" s="21" t="str">
        <f t="shared" si="202"/>
        <v/>
      </c>
      <c r="S4304" s="23" t="str">
        <f>IF($B4304="","",VLOOKUP($C4304,Настройки!$A$11:$L$17,9,FALSE))</f>
        <v/>
      </c>
      <c r="T4304" s="23" t="str">
        <f t="shared" si="203"/>
        <v/>
      </c>
    </row>
    <row r="4305" spans="1:20" x14ac:dyDescent="0.3">
      <c r="A4305" s="20">
        <f>Тех_Движение!$A$4302</f>
        <v>4301</v>
      </c>
      <c r="B4305" s="20" t="str">
        <f>IF(Тех_Движение!$F$4302&gt;0,Тех_Движение!$I$4302,"")</f>
        <v/>
      </c>
      <c r="C4305" s="20" t="str">
        <f>IF($B4305="","",Тех_Движение!$D$4302)</f>
        <v/>
      </c>
      <c r="D4305" s="9" t="str">
        <f>IF($B4305="","",Тех_Движение!$B$4302)</f>
        <v/>
      </c>
      <c r="E4305" s="21" t="str">
        <f>IF($B4305="","",Тех_Движение!$F$4302)</f>
        <v/>
      </c>
      <c r="F4305" s="21" t="str">
        <f>IF($B4305="","",SUMIFS($E$5:$E4304,$C$5:$C4304,$C4305))</f>
        <v/>
      </c>
      <c r="G4305" s="21" t="str">
        <f>IF($B4305="","",MAX(0,$E4305-MAX(0,SUMIFS(Тех_Движение!$G$2:$G$5111,Тех_Движение!$D$2:$D$5111,$C4305,Тех_Движение!$B$2:$B$5111,"&lt;="&amp;Настройки!$B$5-1)-$F4305)))</f>
        <v/>
      </c>
      <c r="H4305" s="21" t="str">
        <f>IF($B4305="","",IF(AND($D4305&gt;=Настройки!$B$5,$D4305&lt;=Настройки!$B$6),$E4305,0))</f>
        <v/>
      </c>
      <c r="I4305" s="21" t="str">
        <f t="shared" si="201"/>
        <v/>
      </c>
      <c r="J4305" s="21" t="str">
        <f>IF($B4305="","",MAX(0,$E4305-MAX(0,SUMIFS(Тех_Движение!$G$2:$G$5111,Тех_Движение!$D$2:$D$5111,$C4305,Тех_Движение!$B$2:$B$5111,"&lt;="&amp;Настройки!$B$6)-$F4305)))</f>
        <v/>
      </c>
      <c r="K4305" s="21" t="e">
        <f>IF(OR($B4305="",K$3&lt;$D4305+Настройки!$B$7),0,MAX(0,$E4305-MAX(0,SUMIFS(Тех_Движение!$G$2:$G$5111,Тех_Движение!$D$2:$D$5111,$C4305,Тех_Движение!$B$2:$B$5111,"&lt;="&amp;K$3)-$F4305)))</f>
        <v>#VALUE!</v>
      </c>
      <c r="L4305" s="21" t="e">
        <f>IF(OR($B4305="",L$3&lt;$D4305+Настройки!$B$7),0,MAX(0,$E4305-MAX(0,SUMIFS(Тех_Движение!$G$2:$G$5111,Тех_Движение!$D$2:$D$5111,$C4305,Тех_Движение!$B$2:$B$5111,"&lt;="&amp;L$3)-$F4305)))</f>
        <v>#VALUE!</v>
      </c>
      <c r="M4305" s="21" t="e">
        <f>IF(OR($B4305="",M$3&lt;$D4305+Настройки!$B$7),0,MAX(0,$E4305-MAX(0,SUMIFS(Тех_Движение!$G$2:$G$5111,Тех_Движение!$D$2:$D$5111,$C4305,Тех_Движение!$B$2:$B$5111,"&lt;="&amp;M$3)-$F4305)))</f>
        <v>#VALUE!</v>
      </c>
      <c r="N4305" s="21" t="e">
        <f>IF(OR($B4305="",N$3&lt;$D4305+Настройки!$B$7),0,MAX(0,$E4305-MAX(0,SUMIFS(Тех_Движение!$G$2:$G$5111,Тех_Движение!$D$2:$D$5111,$C4305,Тех_Движение!$B$2:$B$5111,"&lt;="&amp;N$3)-$F4305)))</f>
        <v>#VALUE!</v>
      </c>
      <c r="O4305" s="21" t="e">
        <f>IF(OR($B4305="",O$3&lt;$D4305+Настройки!$B$7),0,MAX(0,$E4305-MAX(0,SUMIFS(Тех_Движение!$G$2:$G$5111,Тех_Движение!$D$2:$D$5111,$C4305,Тех_Движение!$B$2:$B$5111,"&lt;="&amp;O$3)-$F4305)))</f>
        <v>#VALUE!</v>
      </c>
      <c r="P4305" s="21" t="e">
        <f>IF(OR($B4305="",P$3&lt;$D4305+Настройки!$B$7),0,MAX(0,$E4305-MAX(0,SUMIFS(Тех_Движение!$G$2:$G$5111,Тех_Движение!$D$2:$D$5111,$C4305,Тех_Движение!$B$2:$B$5111,"&lt;="&amp;P$3)-$F4305)))</f>
        <v>#VALUE!</v>
      </c>
      <c r="Q4305" s="21" t="e">
        <f>IF(OR($B4305="",Q$3&lt;$D4305+Настройки!$B$7),0,MAX(0,$E4305-MAX(0,SUMIFS(Тех_Движение!$G$2:$G$5111,Тех_Движение!$D$2:$D$5111,$C4305,Тех_Движение!$B$2:$B$5111,"&lt;="&amp;Q$3)-$F4305)))</f>
        <v>#VALUE!</v>
      </c>
      <c r="R4305" s="21" t="str">
        <f t="shared" si="202"/>
        <v/>
      </c>
      <c r="S4305" s="23" t="str">
        <f>IF($B4305="","",VLOOKUP($C4305,Настройки!$A$11:$L$17,9,FALSE))</f>
        <v/>
      </c>
      <c r="T4305" s="23" t="str">
        <f t="shared" si="203"/>
        <v/>
      </c>
    </row>
    <row r="4306" spans="1:20" x14ac:dyDescent="0.3">
      <c r="A4306" s="20">
        <f>Тех_Движение!$A$4303</f>
        <v>4302</v>
      </c>
      <c r="B4306" s="20" t="str">
        <f>IF(Тех_Движение!$F$4303&gt;0,Тех_Движение!$I$4303,"")</f>
        <v/>
      </c>
      <c r="C4306" s="20" t="str">
        <f>IF($B4306="","",Тех_Движение!$D$4303)</f>
        <v/>
      </c>
      <c r="D4306" s="9" t="str">
        <f>IF($B4306="","",Тех_Движение!$B$4303)</f>
        <v/>
      </c>
      <c r="E4306" s="21" t="str">
        <f>IF($B4306="","",Тех_Движение!$F$4303)</f>
        <v/>
      </c>
      <c r="F4306" s="21" t="str">
        <f>IF($B4306="","",SUMIFS($E$5:$E4305,$C$5:$C4305,$C4306))</f>
        <v/>
      </c>
      <c r="G4306" s="21" t="str">
        <f>IF($B4306="","",MAX(0,$E4306-MAX(0,SUMIFS(Тех_Движение!$G$2:$G$5111,Тех_Движение!$D$2:$D$5111,$C4306,Тех_Движение!$B$2:$B$5111,"&lt;="&amp;Настройки!$B$5-1)-$F4306)))</f>
        <v/>
      </c>
      <c r="H4306" s="21" t="str">
        <f>IF($B4306="","",IF(AND($D4306&gt;=Настройки!$B$5,$D4306&lt;=Настройки!$B$6),$E4306,0))</f>
        <v/>
      </c>
      <c r="I4306" s="21" t="str">
        <f t="shared" si="201"/>
        <v/>
      </c>
      <c r="J4306" s="21" t="str">
        <f>IF($B4306="","",MAX(0,$E4306-MAX(0,SUMIFS(Тех_Движение!$G$2:$G$5111,Тех_Движение!$D$2:$D$5111,$C4306,Тех_Движение!$B$2:$B$5111,"&lt;="&amp;Настройки!$B$6)-$F4306)))</f>
        <v/>
      </c>
      <c r="K4306" s="21" t="e">
        <f>IF(OR($B4306="",K$3&lt;$D4306+Настройки!$B$7),0,MAX(0,$E4306-MAX(0,SUMIFS(Тех_Движение!$G$2:$G$5111,Тех_Движение!$D$2:$D$5111,$C4306,Тех_Движение!$B$2:$B$5111,"&lt;="&amp;K$3)-$F4306)))</f>
        <v>#VALUE!</v>
      </c>
      <c r="L4306" s="21" t="e">
        <f>IF(OR($B4306="",L$3&lt;$D4306+Настройки!$B$7),0,MAX(0,$E4306-MAX(0,SUMIFS(Тех_Движение!$G$2:$G$5111,Тех_Движение!$D$2:$D$5111,$C4306,Тех_Движение!$B$2:$B$5111,"&lt;="&amp;L$3)-$F4306)))</f>
        <v>#VALUE!</v>
      </c>
      <c r="M4306" s="21" t="e">
        <f>IF(OR($B4306="",M$3&lt;$D4306+Настройки!$B$7),0,MAX(0,$E4306-MAX(0,SUMIFS(Тех_Движение!$G$2:$G$5111,Тех_Движение!$D$2:$D$5111,$C4306,Тех_Движение!$B$2:$B$5111,"&lt;="&amp;M$3)-$F4306)))</f>
        <v>#VALUE!</v>
      </c>
      <c r="N4306" s="21" t="e">
        <f>IF(OR($B4306="",N$3&lt;$D4306+Настройки!$B$7),0,MAX(0,$E4306-MAX(0,SUMIFS(Тех_Движение!$G$2:$G$5111,Тех_Движение!$D$2:$D$5111,$C4306,Тех_Движение!$B$2:$B$5111,"&lt;="&amp;N$3)-$F4306)))</f>
        <v>#VALUE!</v>
      </c>
      <c r="O4306" s="21" t="e">
        <f>IF(OR($B4306="",O$3&lt;$D4306+Настройки!$B$7),0,MAX(0,$E4306-MAX(0,SUMIFS(Тех_Движение!$G$2:$G$5111,Тех_Движение!$D$2:$D$5111,$C4306,Тех_Движение!$B$2:$B$5111,"&lt;="&amp;O$3)-$F4306)))</f>
        <v>#VALUE!</v>
      </c>
      <c r="P4306" s="21" t="e">
        <f>IF(OR($B4306="",P$3&lt;$D4306+Настройки!$B$7),0,MAX(0,$E4306-MAX(0,SUMIFS(Тех_Движение!$G$2:$G$5111,Тех_Движение!$D$2:$D$5111,$C4306,Тех_Движение!$B$2:$B$5111,"&lt;="&amp;P$3)-$F4306)))</f>
        <v>#VALUE!</v>
      </c>
      <c r="Q4306" s="21" t="e">
        <f>IF(OR($B4306="",Q$3&lt;$D4306+Настройки!$B$7),0,MAX(0,$E4306-MAX(0,SUMIFS(Тех_Движение!$G$2:$G$5111,Тех_Движение!$D$2:$D$5111,$C4306,Тех_Движение!$B$2:$B$5111,"&lt;="&amp;Q$3)-$F4306)))</f>
        <v>#VALUE!</v>
      </c>
      <c r="R4306" s="21" t="str">
        <f t="shared" si="202"/>
        <v/>
      </c>
      <c r="S4306" s="23" t="str">
        <f>IF($B4306="","",VLOOKUP($C4306,Настройки!$A$11:$L$17,9,FALSE))</f>
        <v/>
      </c>
      <c r="T4306" s="23" t="str">
        <f t="shared" si="203"/>
        <v/>
      </c>
    </row>
    <row r="4307" spans="1:20" x14ac:dyDescent="0.3">
      <c r="A4307" s="20">
        <f>Тех_Движение!$A$4304</f>
        <v>4303</v>
      </c>
      <c r="B4307" s="20" t="str">
        <f>IF(Тех_Движение!$F$4304&gt;0,Тех_Движение!$I$4304,"")</f>
        <v/>
      </c>
      <c r="C4307" s="20" t="str">
        <f>IF($B4307="","",Тех_Движение!$D$4304)</f>
        <v/>
      </c>
      <c r="D4307" s="9" t="str">
        <f>IF($B4307="","",Тех_Движение!$B$4304)</f>
        <v/>
      </c>
      <c r="E4307" s="21" t="str">
        <f>IF($B4307="","",Тех_Движение!$F$4304)</f>
        <v/>
      </c>
      <c r="F4307" s="21" t="str">
        <f>IF($B4307="","",SUMIFS($E$5:$E4306,$C$5:$C4306,$C4307))</f>
        <v/>
      </c>
      <c r="G4307" s="21" t="str">
        <f>IF($B4307="","",MAX(0,$E4307-MAX(0,SUMIFS(Тех_Движение!$G$2:$G$5111,Тех_Движение!$D$2:$D$5111,$C4307,Тех_Движение!$B$2:$B$5111,"&lt;="&amp;Настройки!$B$5-1)-$F4307)))</f>
        <v/>
      </c>
      <c r="H4307" s="21" t="str">
        <f>IF($B4307="","",IF(AND($D4307&gt;=Настройки!$B$5,$D4307&lt;=Настройки!$B$6),$E4307,0))</f>
        <v/>
      </c>
      <c r="I4307" s="21" t="str">
        <f t="shared" si="201"/>
        <v/>
      </c>
      <c r="J4307" s="21" t="str">
        <f>IF($B4307="","",MAX(0,$E4307-MAX(0,SUMIFS(Тех_Движение!$G$2:$G$5111,Тех_Движение!$D$2:$D$5111,$C4307,Тех_Движение!$B$2:$B$5111,"&lt;="&amp;Настройки!$B$6)-$F4307)))</f>
        <v/>
      </c>
      <c r="K4307" s="21" t="e">
        <f>IF(OR($B4307="",K$3&lt;$D4307+Настройки!$B$7),0,MAX(0,$E4307-MAX(0,SUMIFS(Тех_Движение!$G$2:$G$5111,Тех_Движение!$D$2:$D$5111,$C4307,Тех_Движение!$B$2:$B$5111,"&lt;="&amp;K$3)-$F4307)))</f>
        <v>#VALUE!</v>
      </c>
      <c r="L4307" s="21" t="e">
        <f>IF(OR($B4307="",L$3&lt;$D4307+Настройки!$B$7),0,MAX(0,$E4307-MAX(0,SUMIFS(Тех_Движение!$G$2:$G$5111,Тех_Движение!$D$2:$D$5111,$C4307,Тех_Движение!$B$2:$B$5111,"&lt;="&amp;L$3)-$F4307)))</f>
        <v>#VALUE!</v>
      </c>
      <c r="M4307" s="21" t="e">
        <f>IF(OR($B4307="",M$3&lt;$D4307+Настройки!$B$7),0,MAX(0,$E4307-MAX(0,SUMIFS(Тех_Движение!$G$2:$G$5111,Тех_Движение!$D$2:$D$5111,$C4307,Тех_Движение!$B$2:$B$5111,"&lt;="&amp;M$3)-$F4307)))</f>
        <v>#VALUE!</v>
      </c>
      <c r="N4307" s="21" t="e">
        <f>IF(OR($B4307="",N$3&lt;$D4307+Настройки!$B$7),0,MAX(0,$E4307-MAX(0,SUMIFS(Тех_Движение!$G$2:$G$5111,Тех_Движение!$D$2:$D$5111,$C4307,Тех_Движение!$B$2:$B$5111,"&lt;="&amp;N$3)-$F4307)))</f>
        <v>#VALUE!</v>
      </c>
      <c r="O4307" s="21" t="e">
        <f>IF(OR($B4307="",O$3&lt;$D4307+Настройки!$B$7),0,MAX(0,$E4307-MAX(0,SUMIFS(Тех_Движение!$G$2:$G$5111,Тех_Движение!$D$2:$D$5111,$C4307,Тех_Движение!$B$2:$B$5111,"&lt;="&amp;O$3)-$F4307)))</f>
        <v>#VALUE!</v>
      </c>
      <c r="P4307" s="21" t="e">
        <f>IF(OR($B4307="",P$3&lt;$D4307+Настройки!$B$7),0,MAX(0,$E4307-MAX(0,SUMIFS(Тех_Движение!$G$2:$G$5111,Тех_Движение!$D$2:$D$5111,$C4307,Тех_Движение!$B$2:$B$5111,"&lt;="&amp;P$3)-$F4307)))</f>
        <v>#VALUE!</v>
      </c>
      <c r="Q4307" s="21" t="e">
        <f>IF(OR($B4307="",Q$3&lt;$D4307+Настройки!$B$7),0,MAX(0,$E4307-MAX(0,SUMIFS(Тех_Движение!$G$2:$G$5111,Тех_Движение!$D$2:$D$5111,$C4307,Тех_Движение!$B$2:$B$5111,"&lt;="&amp;Q$3)-$F4307)))</f>
        <v>#VALUE!</v>
      </c>
      <c r="R4307" s="21" t="str">
        <f t="shared" si="202"/>
        <v/>
      </c>
      <c r="S4307" s="23" t="str">
        <f>IF($B4307="","",VLOOKUP($C4307,Настройки!$A$11:$L$17,9,FALSE))</f>
        <v/>
      </c>
      <c r="T4307" s="23" t="str">
        <f t="shared" si="203"/>
        <v/>
      </c>
    </row>
    <row r="4308" spans="1:20" x14ac:dyDescent="0.3">
      <c r="A4308" s="20">
        <f>Тех_Движение!$A$4305</f>
        <v>4304</v>
      </c>
      <c r="B4308" s="20" t="str">
        <f>IF(Тех_Движение!$F$4305&gt;0,Тех_Движение!$I$4305,"")</f>
        <v/>
      </c>
      <c r="C4308" s="20" t="str">
        <f>IF($B4308="","",Тех_Движение!$D$4305)</f>
        <v/>
      </c>
      <c r="D4308" s="9" t="str">
        <f>IF($B4308="","",Тех_Движение!$B$4305)</f>
        <v/>
      </c>
      <c r="E4308" s="21" t="str">
        <f>IF($B4308="","",Тех_Движение!$F$4305)</f>
        <v/>
      </c>
      <c r="F4308" s="21" t="str">
        <f>IF($B4308="","",SUMIFS($E$5:$E4307,$C$5:$C4307,$C4308))</f>
        <v/>
      </c>
      <c r="G4308" s="21" t="str">
        <f>IF($B4308="","",MAX(0,$E4308-MAX(0,SUMIFS(Тех_Движение!$G$2:$G$5111,Тех_Движение!$D$2:$D$5111,$C4308,Тех_Движение!$B$2:$B$5111,"&lt;="&amp;Настройки!$B$5-1)-$F4308)))</f>
        <v/>
      </c>
      <c r="H4308" s="21" t="str">
        <f>IF($B4308="","",IF(AND($D4308&gt;=Настройки!$B$5,$D4308&lt;=Настройки!$B$6),$E4308,0))</f>
        <v/>
      </c>
      <c r="I4308" s="21" t="str">
        <f t="shared" si="201"/>
        <v/>
      </c>
      <c r="J4308" s="21" t="str">
        <f>IF($B4308="","",MAX(0,$E4308-MAX(0,SUMIFS(Тех_Движение!$G$2:$G$5111,Тех_Движение!$D$2:$D$5111,$C4308,Тех_Движение!$B$2:$B$5111,"&lt;="&amp;Настройки!$B$6)-$F4308)))</f>
        <v/>
      </c>
      <c r="K4308" s="21" t="e">
        <f>IF(OR($B4308="",K$3&lt;$D4308+Настройки!$B$7),0,MAX(0,$E4308-MAX(0,SUMIFS(Тех_Движение!$G$2:$G$5111,Тех_Движение!$D$2:$D$5111,$C4308,Тех_Движение!$B$2:$B$5111,"&lt;="&amp;K$3)-$F4308)))</f>
        <v>#VALUE!</v>
      </c>
      <c r="L4308" s="21" t="e">
        <f>IF(OR($B4308="",L$3&lt;$D4308+Настройки!$B$7),0,MAX(0,$E4308-MAX(0,SUMIFS(Тех_Движение!$G$2:$G$5111,Тех_Движение!$D$2:$D$5111,$C4308,Тех_Движение!$B$2:$B$5111,"&lt;="&amp;L$3)-$F4308)))</f>
        <v>#VALUE!</v>
      </c>
      <c r="M4308" s="21" t="e">
        <f>IF(OR($B4308="",M$3&lt;$D4308+Настройки!$B$7),0,MAX(0,$E4308-MAX(0,SUMIFS(Тех_Движение!$G$2:$G$5111,Тех_Движение!$D$2:$D$5111,$C4308,Тех_Движение!$B$2:$B$5111,"&lt;="&amp;M$3)-$F4308)))</f>
        <v>#VALUE!</v>
      </c>
      <c r="N4308" s="21" t="e">
        <f>IF(OR($B4308="",N$3&lt;$D4308+Настройки!$B$7),0,MAX(0,$E4308-MAX(0,SUMIFS(Тех_Движение!$G$2:$G$5111,Тех_Движение!$D$2:$D$5111,$C4308,Тех_Движение!$B$2:$B$5111,"&lt;="&amp;N$3)-$F4308)))</f>
        <v>#VALUE!</v>
      </c>
      <c r="O4308" s="21" t="e">
        <f>IF(OR($B4308="",O$3&lt;$D4308+Настройки!$B$7),0,MAX(0,$E4308-MAX(0,SUMIFS(Тех_Движение!$G$2:$G$5111,Тех_Движение!$D$2:$D$5111,$C4308,Тех_Движение!$B$2:$B$5111,"&lt;="&amp;O$3)-$F4308)))</f>
        <v>#VALUE!</v>
      </c>
      <c r="P4308" s="21" t="e">
        <f>IF(OR($B4308="",P$3&lt;$D4308+Настройки!$B$7),0,MAX(0,$E4308-MAX(0,SUMIFS(Тех_Движение!$G$2:$G$5111,Тех_Движение!$D$2:$D$5111,$C4308,Тех_Движение!$B$2:$B$5111,"&lt;="&amp;P$3)-$F4308)))</f>
        <v>#VALUE!</v>
      </c>
      <c r="Q4308" s="21" t="e">
        <f>IF(OR($B4308="",Q$3&lt;$D4308+Настройки!$B$7),0,MAX(0,$E4308-MAX(0,SUMIFS(Тех_Движение!$G$2:$G$5111,Тех_Движение!$D$2:$D$5111,$C4308,Тех_Движение!$B$2:$B$5111,"&lt;="&amp;Q$3)-$F4308)))</f>
        <v>#VALUE!</v>
      </c>
      <c r="R4308" s="21" t="str">
        <f t="shared" si="202"/>
        <v/>
      </c>
      <c r="S4308" s="23" t="str">
        <f>IF($B4308="","",VLOOKUP($C4308,Настройки!$A$11:$L$17,9,FALSE))</f>
        <v/>
      </c>
      <c r="T4308" s="23" t="str">
        <f t="shared" si="203"/>
        <v/>
      </c>
    </row>
    <row r="4309" spans="1:20" x14ac:dyDescent="0.3">
      <c r="A4309" s="20">
        <f>Тех_Движение!$A$4306</f>
        <v>4305</v>
      </c>
      <c r="B4309" s="20" t="str">
        <f>IF(Тех_Движение!$F$4306&gt;0,Тех_Движение!$I$4306,"")</f>
        <v/>
      </c>
      <c r="C4309" s="20" t="str">
        <f>IF($B4309="","",Тех_Движение!$D$4306)</f>
        <v/>
      </c>
      <c r="D4309" s="9" t="str">
        <f>IF($B4309="","",Тех_Движение!$B$4306)</f>
        <v/>
      </c>
      <c r="E4309" s="21" t="str">
        <f>IF($B4309="","",Тех_Движение!$F$4306)</f>
        <v/>
      </c>
      <c r="F4309" s="21" t="str">
        <f>IF($B4309="","",SUMIFS($E$5:$E4308,$C$5:$C4308,$C4309))</f>
        <v/>
      </c>
      <c r="G4309" s="21" t="str">
        <f>IF($B4309="","",MAX(0,$E4309-MAX(0,SUMIFS(Тех_Движение!$G$2:$G$5111,Тех_Движение!$D$2:$D$5111,$C4309,Тех_Движение!$B$2:$B$5111,"&lt;="&amp;Настройки!$B$5-1)-$F4309)))</f>
        <v/>
      </c>
      <c r="H4309" s="21" t="str">
        <f>IF($B4309="","",IF(AND($D4309&gt;=Настройки!$B$5,$D4309&lt;=Настройки!$B$6),$E4309,0))</f>
        <v/>
      </c>
      <c r="I4309" s="21" t="str">
        <f t="shared" si="201"/>
        <v/>
      </c>
      <c r="J4309" s="21" t="str">
        <f>IF($B4309="","",MAX(0,$E4309-MAX(0,SUMIFS(Тех_Движение!$G$2:$G$5111,Тех_Движение!$D$2:$D$5111,$C4309,Тех_Движение!$B$2:$B$5111,"&lt;="&amp;Настройки!$B$6)-$F4309)))</f>
        <v/>
      </c>
      <c r="K4309" s="21" t="e">
        <f>IF(OR($B4309="",K$3&lt;$D4309+Настройки!$B$7),0,MAX(0,$E4309-MAX(0,SUMIFS(Тех_Движение!$G$2:$G$5111,Тех_Движение!$D$2:$D$5111,$C4309,Тех_Движение!$B$2:$B$5111,"&lt;="&amp;K$3)-$F4309)))</f>
        <v>#VALUE!</v>
      </c>
      <c r="L4309" s="21" t="e">
        <f>IF(OR($B4309="",L$3&lt;$D4309+Настройки!$B$7),0,MAX(0,$E4309-MAX(0,SUMIFS(Тех_Движение!$G$2:$G$5111,Тех_Движение!$D$2:$D$5111,$C4309,Тех_Движение!$B$2:$B$5111,"&lt;="&amp;L$3)-$F4309)))</f>
        <v>#VALUE!</v>
      </c>
      <c r="M4309" s="21" t="e">
        <f>IF(OR($B4309="",M$3&lt;$D4309+Настройки!$B$7),0,MAX(0,$E4309-MAX(0,SUMIFS(Тех_Движение!$G$2:$G$5111,Тех_Движение!$D$2:$D$5111,$C4309,Тех_Движение!$B$2:$B$5111,"&lt;="&amp;M$3)-$F4309)))</f>
        <v>#VALUE!</v>
      </c>
      <c r="N4309" s="21" t="e">
        <f>IF(OR($B4309="",N$3&lt;$D4309+Настройки!$B$7),0,MAX(0,$E4309-MAX(0,SUMIFS(Тех_Движение!$G$2:$G$5111,Тех_Движение!$D$2:$D$5111,$C4309,Тех_Движение!$B$2:$B$5111,"&lt;="&amp;N$3)-$F4309)))</f>
        <v>#VALUE!</v>
      </c>
      <c r="O4309" s="21" t="e">
        <f>IF(OR($B4309="",O$3&lt;$D4309+Настройки!$B$7),0,MAX(0,$E4309-MAX(0,SUMIFS(Тех_Движение!$G$2:$G$5111,Тех_Движение!$D$2:$D$5111,$C4309,Тех_Движение!$B$2:$B$5111,"&lt;="&amp;O$3)-$F4309)))</f>
        <v>#VALUE!</v>
      </c>
      <c r="P4309" s="21" t="e">
        <f>IF(OR($B4309="",P$3&lt;$D4309+Настройки!$B$7),0,MAX(0,$E4309-MAX(0,SUMIFS(Тех_Движение!$G$2:$G$5111,Тех_Движение!$D$2:$D$5111,$C4309,Тех_Движение!$B$2:$B$5111,"&lt;="&amp;P$3)-$F4309)))</f>
        <v>#VALUE!</v>
      </c>
      <c r="Q4309" s="21" t="e">
        <f>IF(OR($B4309="",Q$3&lt;$D4309+Настройки!$B$7),0,MAX(0,$E4309-MAX(0,SUMIFS(Тех_Движение!$G$2:$G$5111,Тех_Движение!$D$2:$D$5111,$C4309,Тех_Движение!$B$2:$B$5111,"&lt;="&amp;Q$3)-$F4309)))</f>
        <v>#VALUE!</v>
      </c>
      <c r="R4309" s="21" t="str">
        <f t="shared" si="202"/>
        <v/>
      </c>
      <c r="S4309" s="23" t="str">
        <f>IF($B4309="","",VLOOKUP($C4309,Настройки!$A$11:$L$17,9,FALSE))</f>
        <v/>
      </c>
      <c r="T4309" s="23" t="str">
        <f t="shared" si="203"/>
        <v/>
      </c>
    </row>
    <row r="4310" spans="1:20" x14ac:dyDescent="0.3">
      <c r="A4310" s="20">
        <f>Тех_Движение!$A$4307</f>
        <v>4306</v>
      </c>
      <c r="B4310" s="20" t="str">
        <f>IF(Тех_Движение!$F$4307&gt;0,Тех_Движение!$I$4307,"")</f>
        <v/>
      </c>
      <c r="C4310" s="20" t="str">
        <f>IF($B4310="","",Тех_Движение!$D$4307)</f>
        <v/>
      </c>
      <c r="D4310" s="9" t="str">
        <f>IF($B4310="","",Тех_Движение!$B$4307)</f>
        <v/>
      </c>
      <c r="E4310" s="21" t="str">
        <f>IF($B4310="","",Тех_Движение!$F$4307)</f>
        <v/>
      </c>
      <c r="F4310" s="21" t="str">
        <f>IF($B4310="","",SUMIFS($E$5:$E4309,$C$5:$C4309,$C4310))</f>
        <v/>
      </c>
      <c r="G4310" s="21" t="str">
        <f>IF($B4310="","",MAX(0,$E4310-MAX(0,SUMIFS(Тех_Движение!$G$2:$G$5111,Тех_Движение!$D$2:$D$5111,$C4310,Тех_Движение!$B$2:$B$5111,"&lt;="&amp;Настройки!$B$5-1)-$F4310)))</f>
        <v/>
      </c>
      <c r="H4310" s="21" t="str">
        <f>IF($B4310="","",IF(AND($D4310&gt;=Настройки!$B$5,$D4310&lt;=Настройки!$B$6),$E4310,0))</f>
        <v/>
      </c>
      <c r="I4310" s="21" t="str">
        <f t="shared" si="201"/>
        <v/>
      </c>
      <c r="J4310" s="21" t="str">
        <f>IF($B4310="","",MAX(0,$E4310-MAX(0,SUMIFS(Тех_Движение!$G$2:$G$5111,Тех_Движение!$D$2:$D$5111,$C4310,Тех_Движение!$B$2:$B$5111,"&lt;="&amp;Настройки!$B$6)-$F4310)))</f>
        <v/>
      </c>
      <c r="K4310" s="21" t="e">
        <f>IF(OR($B4310="",K$3&lt;$D4310+Настройки!$B$7),0,MAX(0,$E4310-MAX(0,SUMIFS(Тех_Движение!$G$2:$G$5111,Тех_Движение!$D$2:$D$5111,$C4310,Тех_Движение!$B$2:$B$5111,"&lt;="&amp;K$3)-$F4310)))</f>
        <v>#VALUE!</v>
      </c>
      <c r="L4310" s="21" t="e">
        <f>IF(OR($B4310="",L$3&lt;$D4310+Настройки!$B$7),0,MAX(0,$E4310-MAX(0,SUMIFS(Тех_Движение!$G$2:$G$5111,Тех_Движение!$D$2:$D$5111,$C4310,Тех_Движение!$B$2:$B$5111,"&lt;="&amp;L$3)-$F4310)))</f>
        <v>#VALUE!</v>
      </c>
      <c r="M4310" s="21" t="e">
        <f>IF(OR($B4310="",M$3&lt;$D4310+Настройки!$B$7),0,MAX(0,$E4310-MAX(0,SUMIFS(Тех_Движение!$G$2:$G$5111,Тех_Движение!$D$2:$D$5111,$C4310,Тех_Движение!$B$2:$B$5111,"&lt;="&amp;M$3)-$F4310)))</f>
        <v>#VALUE!</v>
      </c>
      <c r="N4310" s="21" t="e">
        <f>IF(OR($B4310="",N$3&lt;$D4310+Настройки!$B$7),0,MAX(0,$E4310-MAX(0,SUMIFS(Тех_Движение!$G$2:$G$5111,Тех_Движение!$D$2:$D$5111,$C4310,Тех_Движение!$B$2:$B$5111,"&lt;="&amp;N$3)-$F4310)))</f>
        <v>#VALUE!</v>
      </c>
      <c r="O4310" s="21" t="e">
        <f>IF(OR($B4310="",O$3&lt;$D4310+Настройки!$B$7),0,MAX(0,$E4310-MAX(0,SUMIFS(Тех_Движение!$G$2:$G$5111,Тех_Движение!$D$2:$D$5111,$C4310,Тех_Движение!$B$2:$B$5111,"&lt;="&amp;O$3)-$F4310)))</f>
        <v>#VALUE!</v>
      </c>
      <c r="P4310" s="21" t="e">
        <f>IF(OR($B4310="",P$3&lt;$D4310+Настройки!$B$7),0,MAX(0,$E4310-MAX(0,SUMIFS(Тех_Движение!$G$2:$G$5111,Тех_Движение!$D$2:$D$5111,$C4310,Тех_Движение!$B$2:$B$5111,"&lt;="&amp;P$3)-$F4310)))</f>
        <v>#VALUE!</v>
      </c>
      <c r="Q4310" s="21" t="e">
        <f>IF(OR($B4310="",Q$3&lt;$D4310+Настройки!$B$7),0,MAX(0,$E4310-MAX(0,SUMIFS(Тех_Движение!$G$2:$G$5111,Тех_Движение!$D$2:$D$5111,$C4310,Тех_Движение!$B$2:$B$5111,"&lt;="&amp;Q$3)-$F4310)))</f>
        <v>#VALUE!</v>
      </c>
      <c r="R4310" s="21" t="str">
        <f t="shared" si="202"/>
        <v/>
      </c>
      <c r="S4310" s="23" t="str">
        <f>IF($B4310="","",VLOOKUP($C4310,Настройки!$A$11:$L$17,9,FALSE))</f>
        <v/>
      </c>
      <c r="T4310" s="23" t="str">
        <f t="shared" si="203"/>
        <v/>
      </c>
    </row>
    <row r="4311" spans="1:20" x14ac:dyDescent="0.3">
      <c r="A4311" s="20">
        <f>Тех_Движение!$A$4308</f>
        <v>4307</v>
      </c>
      <c r="B4311" s="20" t="str">
        <f>IF(Тех_Движение!$F$4308&gt;0,Тех_Движение!$I$4308,"")</f>
        <v/>
      </c>
      <c r="C4311" s="20" t="str">
        <f>IF($B4311="","",Тех_Движение!$D$4308)</f>
        <v/>
      </c>
      <c r="D4311" s="9" t="str">
        <f>IF($B4311="","",Тех_Движение!$B$4308)</f>
        <v/>
      </c>
      <c r="E4311" s="21" t="str">
        <f>IF($B4311="","",Тех_Движение!$F$4308)</f>
        <v/>
      </c>
      <c r="F4311" s="21" t="str">
        <f>IF($B4311="","",SUMIFS($E$5:$E4310,$C$5:$C4310,$C4311))</f>
        <v/>
      </c>
      <c r="G4311" s="21" t="str">
        <f>IF($B4311="","",MAX(0,$E4311-MAX(0,SUMIFS(Тех_Движение!$G$2:$G$5111,Тех_Движение!$D$2:$D$5111,$C4311,Тех_Движение!$B$2:$B$5111,"&lt;="&amp;Настройки!$B$5-1)-$F4311)))</f>
        <v/>
      </c>
      <c r="H4311" s="21" t="str">
        <f>IF($B4311="","",IF(AND($D4311&gt;=Настройки!$B$5,$D4311&lt;=Настройки!$B$6),$E4311,0))</f>
        <v/>
      </c>
      <c r="I4311" s="21" t="str">
        <f t="shared" si="201"/>
        <v/>
      </c>
      <c r="J4311" s="21" t="str">
        <f>IF($B4311="","",MAX(0,$E4311-MAX(0,SUMIFS(Тех_Движение!$G$2:$G$5111,Тех_Движение!$D$2:$D$5111,$C4311,Тех_Движение!$B$2:$B$5111,"&lt;="&amp;Настройки!$B$6)-$F4311)))</f>
        <v/>
      </c>
      <c r="K4311" s="21" t="e">
        <f>IF(OR($B4311="",K$3&lt;$D4311+Настройки!$B$7),0,MAX(0,$E4311-MAX(0,SUMIFS(Тех_Движение!$G$2:$G$5111,Тех_Движение!$D$2:$D$5111,$C4311,Тех_Движение!$B$2:$B$5111,"&lt;="&amp;K$3)-$F4311)))</f>
        <v>#VALUE!</v>
      </c>
      <c r="L4311" s="21" t="e">
        <f>IF(OR($B4311="",L$3&lt;$D4311+Настройки!$B$7),0,MAX(0,$E4311-MAX(0,SUMIFS(Тех_Движение!$G$2:$G$5111,Тех_Движение!$D$2:$D$5111,$C4311,Тех_Движение!$B$2:$B$5111,"&lt;="&amp;L$3)-$F4311)))</f>
        <v>#VALUE!</v>
      </c>
      <c r="M4311" s="21" t="e">
        <f>IF(OR($B4311="",M$3&lt;$D4311+Настройки!$B$7),0,MAX(0,$E4311-MAX(0,SUMIFS(Тех_Движение!$G$2:$G$5111,Тех_Движение!$D$2:$D$5111,$C4311,Тех_Движение!$B$2:$B$5111,"&lt;="&amp;M$3)-$F4311)))</f>
        <v>#VALUE!</v>
      </c>
      <c r="N4311" s="21" t="e">
        <f>IF(OR($B4311="",N$3&lt;$D4311+Настройки!$B$7),0,MAX(0,$E4311-MAX(0,SUMIFS(Тех_Движение!$G$2:$G$5111,Тех_Движение!$D$2:$D$5111,$C4311,Тех_Движение!$B$2:$B$5111,"&lt;="&amp;N$3)-$F4311)))</f>
        <v>#VALUE!</v>
      </c>
      <c r="O4311" s="21" t="e">
        <f>IF(OR($B4311="",O$3&lt;$D4311+Настройки!$B$7),0,MAX(0,$E4311-MAX(0,SUMIFS(Тех_Движение!$G$2:$G$5111,Тех_Движение!$D$2:$D$5111,$C4311,Тех_Движение!$B$2:$B$5111,"&lt;="&amp;O$3)-$F4311)))</f>
        <v>#VALUE!</v>
      </c>
      <c r="P4311" s="21" t="e">
        <f>IF(OR($B4311="",P$3&lt;$D4311+Настройки!$B$7),0,MAX(0,$E4311-MAX(0,SUMIFS(Тех_Движение!$G$2:$G$5111,Тех_Движение!$D$2:$D$5111,$C4311,Тех_Движение!$B$2:$B$5111,"&lt;="&amp;P$3)-$F4311)))</f>
        <v>#VALUE!</v>
      </c>
      <c r="Q4311" s="21" t="e">
        <f>IF(OR($B4311="",Q$3&lt;$D4311+Настройки!$B$7),0,MAX(0,$E4311-MAX(0,SUMIFS(Тех_Движение!$G$2:$G$5111,Тех_Движение!$D$2:$D$5111,$C4311,Тех_Движение!$B$2:$B$5111,"&lt;="&amp;Q$3)-$F4311)))</f>
        <v>#VALUE!</v>
      </c>
      <c r="R4311" s="21" t="str">
        <f t="shared" si="202"/>
        <v/>
      </c>
      <c r="S4311" s="23" t="str">
        <f>IF($B4311="","",VLOOKUP($C4311,Настройки!$A$11:$L$17,9,FALSE))</f>
        <v/>
      </c>
      <c r="T4311" s="23" t="str">
        <f t="shared" si="203"/>
        <v/>
      </c>
    </row>
    <row r="4312" spans="1:20" x14ac:dyDescent="0.3">
      <c r="A4312" s="20">
        <f>Тех_Движение!$A$4309</f>
        <v>4308</v>
      </c>
      <c r="B4312" s="20" t="str">
        <f>IF(Тех_Движение!$F$4309&gt;0,Тех_Движение!$I$4309,"")</f>
        <v/>
      </c>
      <c r="C4312" s="20" t="str">
        <f>IF($B4312="","",Тех_Движение!$D$4309)</f>
        <v/>
      </c>
      <c r="D4312" s="9" t="str">
        <f>IF($B4312="","",Тех_Движение!$B$4309)</f>
        <v/>
      </c>
      <c r="E4312" s="21" t="str">
        <f>IF($B4312="","",Тех_Движение!$F$4309)</f>
        <v/>
      </c>
      <c r="F4312" s="21" t="str">
        <f>IF($B4312="","",SUMIFS($E$5:$E4311,$C$5:$C4311,$C4312))</f>
        <v/>
      </c>
      <c r="G4312" s="21" t="str">
        <f>IF($B4312="","",MAX(0,$E4312-MAX(0,SUMIFS(Тех_Движение!$G$2:$G$5111,Тех_Движение!$D$2:$D$5111,$C4312,Тех_Движение!$B$2:$B$5111,"&lt;="&amp;Настройки!$B$5-1)-$F4312)))</f>
        <v/>
      </c>
      <c r="H4312" s="21" t="str">
        <f>IF($B4312="","",IF(AND($D4312&gt;=Настройки!$B$5,$D4312&lt;=Настройки!$B$6),$E4312,0))</f>
        <v/>
      </c>
      <c r="I4312" s="21" t="str">
        <f t="shared" si="201"/>
        <v/>
      </c>
      <c r="J4312" s="21" t="str">
        <f>IF($B4312="","",MAX(0,$E4312-MAX(0,SUMIFS(Тех_Движение!$G$2:$G$5111,Тех_Движение!$D$2:$D$5111,$C4312,Тех_Движение!$B$2:$B$5111,"&lt;="&amp;Настройки!$B$6)-$F4312)))</f>
        <v/>
      </c>
      <c r="K4312" s="21" t="e">
        <f>IF(OR($B4312="",K$3&lt;$D4312+Настройки!$B$7),0,MAX(0,$E4312-MAX(0,SUMIFS(Тех_Движение!$G$2:$G$5111,Тех_Движение!$D$2:$D$5111,$C4312,Тех_Движение!$B$2:$B$5111,"&lt;="&amp;K$3)-$F4312)))</f>
        <v>#VALUE!</v>
      </c>
      <c r="L4312" s="21" t="e">
        <f>IF(OR($B4312="",L$3&lt;$D4312+Настройки!$B$7),0,MAX(0,$E4312-MAX(0,SUMIFS(Тех_Движение!$G$2:$G$5111,Тех_Движение!$D$2:$D$5111,$C4312,Тех_Движение!$B$2:$B$5111,"&lt;="&amp;L$3)-$F4312)))</f>
        <v>#VALUE!</v>
      </c>
      <c r="M4312" s="21" t="e">
        <f>IF(OR($B4312="",M$3&lt;$D4312+Настройки!$B$7),0,MAX(0,$E4312-MAX(0,SUMIFS(Тех_Движение!$G$2:$G$5111,Тех_Движение!$D$2:$D$5111,$C4312,Тех_Движение!$B$2:$B$5111,"&lt;="&amp;M$3)-$F4312)))</f>
        <v>#VALUE!</v>
      </c>
      <c r="N4312" s="21" t="e">
        <f>IF(OR($B4312="",N$3&lt;$D4312+Настройки!$B$7),0,MAX(0,$E4312-MAX(0,SUMIFS(Тех_Движение!$G$2:$G$5111,Тех_Движение!$D$2:$D$5111,$C4312,Тех_Движение!$B$2:$B$5111,"&lt;="&amp;N$3)-$F4312)))</f>
        <v>#VALUE!</v>
      </c>
      <c r="O4312" s="21" t="e">
        <f>IF(OR($B4312="",O$3&lt;$D4312+Настройки!$B$7),0,MAX(0,$E4312-MAX(0,SUMIFS(Тех_Движение!$G$2:$G$5111,Тех_Движение!$D$2:$D$5111,$C4312,Тех_Движение!$B$2:$B$5111,"&lt;="&amp;O$3)-$F4312)))</f>
        <v>#VALUE!</v>
      </c>
      <c r="P4312" s="21" t="e">
        <f>IF(OR($B4312="",P$3&lt;$D4312+Настройки!$B$7),0,MAX(0,$E4312-MAX(0,SUMIFS(Тех_Движение!$G$2:$G$5111,Тех_Движение!$D$2:$D$5111,$C4312,Тех_Движение!$B$2:$B$5111,"&lt;="&amp;P$3)-$F4312)))</f>
        <v>#VALUE!</v>
      </c>
      <c r="Q4312" s="21" t="e">
        <f>IF(OR($B4312="",Q$3&lt;$D4312+Настройки!$B$7),0,MAX(0,$E4312-MAX(0,SUMIFS(Тех_Движение!$G$2:$G$5111,Тех_Движение!$D$2:$D$5111,$C4312,Тех_Движение!$B$2:$B$5111,"&lt;="&amp;Q$3)-$F4312)))</f>
        <v>#VALUE!</v>
      </c>
      <c r="R4312" s="21" t="str">
        <f t="shared" si="202"/>
        <v/>
      </c>
      <c r="S4312" s="23" t="str">
        <f>IF($B4312="","",VLOOKUP($C4312,Настройки!$A$11:$L$17,9,FALSE))</f>
        <v/>
      </c>
      <c r="T4312" s="23" t="str">
        <f t="shared" si="203"/>
        <v/>
      </c>
    </row>
    <row r="4313" spans="1:20" x14ac:dyDescent="0.3">
      <c r="A4313" s="20">
        <f>Тех_Движение!$A$4310</f>
        <v>4309</v>
      </c>
      <c r="B4313" s="20" t="str">
        <f>IF(Тех_Движение!$F$4310&gt;0,Тех_Движение!$I$4310,"")</f>
        <v/>
      </c>
      <c r="C4313" s="20" t="str">
        <f>IF($B4313="","",Тех_Движение!$D$4310)</f>
        <v/>
      </c>
      <c r="D4313" s="9" t="str">
        <f>IF($B4313="","",Тех_Движение!$B$4310)</f>
        <v/>
      </c>
      <c r="E4313" s="21" t="str">
        <f>IF($B4313="","",Тех_Движение!$F$4310)</f>
        <v/>
      </c>
      <c r="F4313" s="21" t="str">
        <f>IF($B4313="","",SUMIFS($E$5:$E4312,$C$5:$C4312,$C4313))</f>
        <v/>
      </c>
      <c r="G4313" s="21" t="str">
        <f>IF($B4313="","",MAX(0,$E4313-MAX(0,SUMIFS(Тех_Движение!$G$2:$G$5111,Тех_Движение!$D$2:$D$5111,$C4313,Тех_Движение!$B$2:$B$5111,"&lt;="&amp;Настройки!$B$5-1)-$F4313)))</f>
        <v/>
      </c>
      <c r="H4313" s="21" t="str">
        <f>IF($B4313="","",IF(AND($D4313&gt;=Настройки!$B$5,$D4313&lt;=Настройки!$B$6),$E4313,0))</f>
        <v/>
      </c>
      <c r="I4313" s="21" t="str">
        <f t="shared" si="201"/>
        <v/>
      </c>
      <c r="J4313" s="21" t="str">
        <f>IF($B4313="","",MAX(0,$E4313-MAX(0,SUMIFS(Тех_Движение!$G$2:$G$5111,Тех_Движение!$D$2:$D$5111,$C4313,Тех_Движение!$B$2:$B$5111,"&lt;="&amp;Настройки!$B$6)-$F4313)))</f>
        <v/>
      </c>
      <c r="K4313" s="21" t="e">
        <f>IF(OR($B4313="",K$3&lt;$D4313+Настройки!$B$7),0,MAX(0,$E4313-MAX(0,SUMIFS(Тех_Движение!$G$2:$G$5111,Тех_Движение!$D$2:$D$5111,$C4313,Тех_Движение!$B$2:$B$5111,"&lt;="&amp;K$3)-$F4313)))</f>
        <v>#VALUE!</v>
      </c>
      <c r="L4313" s="21" t="e">
        <f>IF(OR($B4313="",L$3&lt;$D4313+Настройки!$B$7),0,MAX(0,$E4313-MAX(0,SUMIFS(Тех_Движение!$G$2:$G$5111,Тех_Движение!$D$2:$D$5111,$C4313,Тех_Движение!$B$2:$B$5111,"&lt;="&amp;L$3)-$F4313)))</f>
        <v>#VALUE!</v>
      </c>
      <c r="M4313" s="21" t="e">
        <f>IF(OR($B4313="",M$3&lt;$D4313+Настройки!$B$7),0,MAX(0,$E4313-MAX(0,SUMIFS(Тех_Движение!$G$2:$G$5111,Тех_Движение!$D$2:$D$5111,$C4313,Тех_Движение!$B$2:$B$5111,"&lt;="&amp;M$3)-$F4313)))</f>
        <v>#VALUE!</v>
      </c>
      <c r="N4313" s="21" t="e">
        <f>IF(OR($B4313="",N$3&lt;$D4313+Настройки!$B$7),0,MAX(0,$E4313-MAX(0,SUMIFS(Тех_Движение!$G$2:$G$5111,Тех_Движение!$D$2:$D$5111,$C4313,Тех_Движение!$B$2:$B$5111,"&lt;="&amp;N$3)-$F4313)))</f>
        <v>#VALUE!</v>
      </c>
      <c r="O4313" s="21" t="e">
        <f>IF(OR($B4313="",O$3&lt;$D4313+Настройки!$B$7),0,MAX(0,$E4313-MAX(0,SUMIFS(Тех_Движение!$G$2:$G$5111,Тех_Движение!$D$2:$D$5111,$C4313,Тех_Движение!$B$2:$B$5111,"&lt;="&amp;O$3)-$F4313)))</f>
        <v>#VALUE!</v>
      </c>
      <c r="P4313" s="21" t="e">
        <f>IF(OR($B4313="",P$3&lt;$D4313+Настройки!$B$7),0,MAX(0,$E4313-MAX(0,SUMIFS(Тех_Движение!$G$2:$G$5111,Тех_Движение!$D$2:$D$5111,$C4313,Тех_Движение!$B$2:$B$5111,"&lt;="&amp;P$3)-$F4313)))</f>
        <v>#VALUE!</v>
      </c>
      <c r="Q4313" s="21" t="e">
        <f>IF(OR($B4313="",Q$3&lt;$D4313+Настройки!$B$7),0,MAX(0,$E4313-MAX(0,SUMIFS(Тех_Движение!$G$2:$G$5111,Тех_Движение!$D$2:$D$5111,$C4313,Тех_Движение!$B$2:$B$5111,"&lt;="&amp;Q$3)-$F4313)))</f>
        <v>#VALUE!</v>
      </c>
      <c r="R4313" s="21" t="str">
        <f t="shared" si="202"/>
        <v/>
      </c>
      <c r="S4313" s="23" t="str">
        <f>IF($B4313="","",VLOOKUP($C4313,Настройки!$A$11:$L$17,9,FALSE))</f>
        <v/>
      </c>
      <c r="T4313" s="23" t="str">
        <f t="shared" si="203"/>
        <v/>
      </c>
    </row>
    <row r="4314" spans="1:20" x14ac:dyDescent="0.3">
      <c r="A4314" s="20">
        <f>Тех_Движение!$A$4311</f>
        <v>4310</v>
      </c>
      <c r="B4314" s="20" t="str">
        <f>IF(Тех_Движение!$F$4311&gt;0,Тех_Движение!$I$4311,"")</f>
        <v/>
      </c>
      <c r="C4314" s="20" t="str">
        <f>IF($B4314="","",Тех_Движение!$D$4311)</f>
        <v/>
      </c>
      <c r="D4314" s="9" t="str">
        <f>IF($B4314="","",Тех_Движение!$B$4311)</f>
        <v/>
      </c>
      <c r="E4314" s="21" t="str">
        <f>IF($B4314="","",Тех_Движение!$F$4311)</f>
        <v/>
      </c>
      <c r="F4314" s="21" t="str">
        <f>IF($B4314="","",SUMIFS($E$5:$E4313,$C$5:$C4313,$C4314))</f>
        <v/>
      </c>
      <c r="G4314" s="21" t="str">
        <f>IF($B4314="","",MAX(0,$E4314-MAX(0,SUMIFS(Тех_Движение!$G$2:$G$5111,Тех_Движение!$D$2:$D$5111,$C4314,Тех_Движение!$B$2:$B$5111,"&lt;="&amp;Настройки!$B$5-1)-$F4314)))</f>
        <v/>
      </c>
      <c r="H4314" s="21" t="str">
        <f>IF($B4314="","",IF(AND($D4314&gt;=Настройки!$B$5,$D4314&lt;=Настройки!$B$6),$E4314,0))</f>
        <v/>
      </c>
      <c r="I4314" s="21" t="str">
        <f t="shared" si="201"/>
        <v/>
      </c>
      <c r="J4314" s="21" t="str">
        <f>IF($B4314="","",MAX(0,$E4314-MAX(0,SUMIFS(Тех_Движение!$G$2:$G$5111,Тех_Движение!$D$2:$D$5111,$C4314,Тех_Движение!$B$2:$B$5111,"&lt;="&amp;Настройки!$B$6)-$F4314)))</f>
        <v/>
      </c>
      <c r="K4314" s="21" t="e">
        <f>IF(OR($B4314="",K$3&lt;$D4314+Настройки!$B$7),0,MAX(0,$E4314-MAX(0,SUMIFS(Тех_Движение!$G$2:$G$5111,Тех_Движение!$D$2:$D$5111,$C4314,Тех_Движение!$B$2:$B$5111,"&lt;="&amp;K$3)-$F4314)))</f>
        <v>#VALUE!</v>
      </c>
      <c r="L4314" s="21" t="e">
        <f>IF(OR($B4314="",L$3&lt;$D4314+Настройки!$B$7),0,MAX(0,$E4314-MAX(0,SUMIFS(Тех_Движение!$G$2:$G$5111,Тех_Движение!$D$2:$D$5111,$C4314,Тех_Движение!$B$2:$B$5111,"&lt;="&amp;L$3)-$F4314)))</f>
        <v>#VALUE!</v>
      </c>
      <c r="M4314" s="21" t="e">
        <f>IF(OR($B4314="",M$3&lt;$D4314+Настройки!$B$7),0,MAX(0,$E4314-MAX(0,SUMIFS(Тех_Движение!$G$2:$G$5111,Тех_Движение!$D$2:$D$5111,$C4314,Тех_Движение!$B$2:$B$5111,"&lt;="&amp;M$3)-$F4314)))</f>
        <v>#VALUE!</v>
      </c>
      <c r="N4314" s="21" t="e">
        <f>IF(OR($B4314="",N$3&lt;$D4314+Настройки!$B$7),0,MAX(0,$E4314-MAX(0,SUMIFS(Тех_Движение!$G$2:$G$5111,Тех_Движение!$D$2:$D$5111,$C4314,Тех_Движение!$B$2:$B$5111,"&lt;="&amp;N$3)-$F4314)))</f>
        <v>#VALUE!</v>
      </c>
      <c r="O4314" s="21" t="e">
        <f>IF(OR($B4314="",O$3&lt;$D4314+Настройки!$B$7),0,MAX(0,$E4314-MAX(0,SUMIFS(Тех_Движение!$G$2:$G$5111,Тех_Движение!$D$2:$D$5111,$C4314,Тех_Движение!$B$2:$B$5111,"&lt;="&amp;O$3)-$F4314)))</f>
        <v>#VALUE!</v>
      </c>
      <c r="P4314" s="21" t="e">
        <f>IF(OR($B4314="",P$3&lt;$D4314+Настройки!$B$7),0,MAX(0,$E4314-MAX(0,SUMIFS(Тех_Движение!$G$2:$G$5111,Тех_Движение!$D$2:$D$5111,$C4314,Тех_Движение!$B$2:$B$5111,"&lt;="&amp;P$3)-$F4314)))</f>
        <v>#VALUE!</v>
      </c>
      <c r="Q4314" s="21" t="e">
        <f>IF(OR($B4314="",Q$3&lt;$D4314+Настройки!$B$7),0,MAX(0,$E4314-MAX(0,SUMIFS(Тех_Движение!$G$2:$G$5111,Тех_Движение!$D$2:$D$5111,$C4314,Тех_Движение!$B$2:$B$5111,"&lt;="&amp;Q$3)-$F4314)))</f>
        <v>#VALUE!</v>
      </c>
      <c r="R4314" s="21" t="str">
        <f t="shared" si="202"/>
        <v/>
      </c>
      <c r="S4314" s="23" t="str">
        <f>IF($B4314="","",VLOOKUP($C4314,Настройки!$A$11:$L$17,9,FALSE))</f>
        <v/>
      </c>
      <c r="T4314" s="23" t="str">
        <f t="shared" si="203"/>
        <v/>
      </c>
    </row>
    <row r="4315" spans="1:20" x14ac:dyDescent="0.3">
      <c r="A4315" s="20">
        <f>Тех_Движение!$A$4312</f>
        <v>4311</v>
      </c>
      <c r="B4315" s="20" t="str">
        <f>IF(Тех_Движение!$F$4312&gt;0,Тех_Движение!$I$4312,"")</f>
        <v/>
      </c>
      <c r="C4315" s="20" t="str">
        <f>IF($B4315="","",Тех_Движение!$D$4312)</f>
        <v/>
      </c>
      <c r="D4315" s="9" t="str">
        <f>IF($B4315="","",Тех_Движение!$B$4312)</f>
        <v/>
      </c>
      <c r="E4315" s="21" t="str">
        <f>IF($B4315="","",Тех_Движение!$F$4312)</f>
        <v/>
      </c>
      <c r="F4315" s="21" t="str">
        <f>IF($B4315="","",SUMIFS($E$5:$E4314,$C$5:$C4314,$C4315))</f>
        <v/>
      </c>
      <c r="G4315" s="21" t="str">
        <f>IF($B4315="","",MAX(0,$E4315-MAX(0,SUMIFS(Тех_Движение!$G$2:$G$5111,Тех_Движение!$D$2:$D$5111,$C4315,Тех_Движение!$B$2:$B$5111,"&lt;="&amp;Настройки!$B$5-1)-$F4315)))</f>
        <v/>
      </c>
      <c r="H4315" s="21" t="str">
        <f>IF($B4315="","",IF(AND($D4315&gt;=Настройки!$B$5,$D4315&lt;=Настройки!$B$6),$E4315,0))</f>
        <v/>
      </c>
      <c r="I4315" s="21" t="str">
        <f t="shared" si="201"/>
        <v/>
      </c>
      <c r="J4315" s="21" t="str">
        <f>IF($B4315="","",MAX(0,$E4315-MAX(0,SUMIFS(Тех_Движение!$G$2:$G$5111,Тех_Движение!$D$2:$D$5111,$C4315,Тех_Движение!$B$2:$B$5111,"&lt;="&amp;Настройки!$B$6)-$F4315)))</f>
        <v/>
      </c>
      <c r="K4315" s="21" t="e">
        <f>IF(OR($B4315="",K$3&lt;$D4315+Настройки!$B$7),0,MAX(0,$E4315-MAX(0,SUMIFS(Тех_Движение!$G$2:$G$5111,Тех_Движение!$D$2:$D$5111,$C4315,Тех_Движение!$B$2:$B$5111,"&lt;="&amp;K$3)-$F4315)))</f>
        <v>#VALUE!</v>
      </c>
      <c r="L4315" s="21" t="e">
        <f>IF(OR($B4315="",L$3&lt;$D4315+Настройки!$B$7),0,MAX(0,$E4315-MAX(0,SUMIFS(Тех_Движение!$G$2:$G$5111,Тех_Движение!$D$2:$D$5111,$C4315,Тех_Движение!$B$2:$B$5111,"&lt;="&amp;L$3)-$F4315)))</f>
        <v>#VALUE!</v>
      </c>
      <c r="M4315" s="21" t="e">
        <f>IF(OR($B4315="",M$3&lt;$D4315+Настройки!$B$7),0,MAX(0,$E4315-MAX(0,SUMIFS(Тех_Движение!$G$2:$G$5111,Тех_Движение!$D$2:$D$5111,$C4315,Тех_Движение!$B$2:$B$5111,"&lt;="&amp;M$3)-$F4315)))</f>
        <v>#VALUE!</v>
      </c>
      <c r="N4315" s="21" t="e">
        <f>IF(OR($B4315="",N$3&lt;$D4315+Настройки!$B$7),0,MAX(0,$E4315-MAX(0,SUMIFS(Тех_Движение!$G$2:$G$5111,Тех_Движение!$D$2:$D$5111,$C4315,Тех_Движение!$B$2:$B$5111,"&lt;="&amp;N$3)-$F4315)))</f>
        <v>#VALUE!</v>
      </c>
      <c r="O4315" s="21" t="e">
        <f>IF(OR($B4315="",O$3&lt;$D4315+Настройки!$B$7),0,MAX(0,$E4315-MAX(0,SUMIFS(Тех_Движение!$G$2:$G$5111,Тех_Движение!$D$2:$D$5111,$C4315,Тех_Движение!$B$2:$B$5111,"&lt;="&amp;O$3)-$F4315)))</f>
        <v>#VALUE!</v>
      </c>
      <c r="P4315" s="21" t="e">
        <f>IF(OR($B4315="",P$3&lt;$D4315+Настройки!$B$7),0,MAX(0,$E4315-MAX(0,SUMIFS(Тех_Движение!$G$2:$G$5111,Тех_Движение!$D$2:$D$5111,$C4315,Тех_Движение!$B$2:$B$5111,"&lt;="&amp;P$3)-$F4315)))</f>
        <v>#VALUE!</v>
      </c>
      <c r="Q4315" s="21" t="e">
        <f>IF(OR($B4315="",Q$3&lt;$D4315+Настройки!$B$7),0,MAX(0,$E4315-MAX(0,SUMIFS(Тех_Движение!$G$2:$G$5111,Тех_Движение!$D$2:$D$5111,$C4315,Тех_Движение!$B$2:$B$5111,"&lt;="&amp;Q$3)-$F4315)))</f>
        <v>#VALUE!</v>
      </c>
      <c r="R4315" s="21" t="str">
        <f t="shared" si="202"/>
        <v/>
      </c>
      <c r="S4315" s="23" t="str">
        <f>IF($B4315="","",VLOOKUP($C4315,Настройки!$A$11:$L$17,9,FALSE))</f>
        <v/>
      </c>
      <c r="T4315" s="23" t="str">
        <f t="shared" si="203"/>
        <v/>
      </c>
    </row>
    <row r="4316" spans="1:20" x14ac:dyDescent="0.3">
      <c r="A4316" s="20">
        <f>Тех_Движение!$A$4313</f>
        <v>4312</v>
      </c>
      <c r="B4316" s="20" t="str">
        <f>IF(Тех_Движение!$F$4313&gt;0,Тех_Движение!$I$4313,"")</f>
        <v/>
      </c>
      <c r="C4316" s="20" t="str">
        <f>IF($B4316="","",Тех_Движение!$D$4313)</f>
        <v/>
      </c>
      <c r="D4316" s="9" t="str">
        <f>IF($B4316="","",Тех_Движение!$B$4313)</f>
        <v/>
      </c>
      <c r="E4316" s="21" t="str">
        <f>IF($B4316="","",Тех_Движение!$F$4313)</f>
        <v/>
      </c>
      <c r="F4316" s="21" t="str">
        <f>IF($B4316="","",SUMIFS($E$5:$E4315,$C$5:$C4315,$C4316))</f>
        <v/>
      </c>
      <c r="G4316" s="21" t="str">
        <f>IF($B4316="","",MAX(0,$E4316-MAX(0,SUMIFS(Тех_Движение!$G$2:$G$5111,Тех_Движение!$D$2:$D$5111,$C4316,Тех_Движение!$B$2:$B$5111,"&lt;="&amp;Настройки!$B$5-1)-$F4316)))</f>
        <v/>
      </c>
      <c r="H4316" s="21" t="str">
        <f>IF($B4316="","",IF(AND($D4316&gt;=Настройки!$B$5,$D4316&lt;=Настройки!$B$6),$E4316,0))</f>
        <v/>
      </c>
      <c r="I4316" s="21" t="str">
        <f t="shared" si="201"/>
        <v/>
      </c>
      <c r="J4316" s="21" t="str">
        <f>IF($B4316="","",MAX(0,$E4316-MAX(0,SUMIFS(Тех_Движение!$G$2:$G$5111,Тех_Движение!$D$2:$D$5111,$C4316,Тех_Движение!$B$2:$B$5111,"&lt;="&amp;Настройки!$B$6)-$F4316)))</f>
        <v/>
      </c>
      <c r="K4316" s="21" t="e">
        <f>IF(OR($B4316="",K$3&lt;$D4316+Настройки!$B$7),0,MAX(0,$E4316-MAX(0,SUMIFS(Тех_Движение!$G$2:$G$5111,Тех_Движение!$D$2:$D$5111,$C4316,Тех_Движение!$B$2:$B$5111,"&lt;="&amp;K$3)-$F4316)))</f>
        <v>#VALUE!</v>
      </c>
      <c r="L4316" s="21" t="e">
        <f>IF(OR($B4316="",L$3&lt;$D4316+Настройки!$B$7),0,MAX(0,$E4316-MAX(0,SUMIFS(Тех_Движение!$G$2:$G$5111,Тех_Движение!$D$2:$D$5111,$C4316,Тех_Движение!$B$2:$B$5111,"&lt;="&amp;L$3)-$F4316)))</f>
        <v>#VALUE!</v>
      </c>
      <c r="M4316" s="21" t="e">
        <f>IF(OR($B4316="",M$3&lt;$D4316+Настройки!$B$7),0,MAX(0,$E4316-MAX(0,SUMIFS(Тех_Движение!$G$2:$G$5111,Тех_Движение!$D$2:$D$5111,$C4316,Тех_Движение!$B$2:$B$5111,"&lt;="&amp;M$3)-$F4316)))</f>
        <v>#VALUE!</v>
      </c>
      <c r="N4316" s="21" t="e">
        <f>IF(OR($B4316="",N$3&lt;$D4316+Настройки!$B$7),0,MAX(0,$E4316-MAX(0,SUMIFS(Тех_Движение!$G$2:$G$5111,Тех_Движение!$D$2:$D$5111,$C4316,Тех_Движение!$B$2:$B$5111,"&lt;="&amp;N$3)-$F4316)))</f>
        <v>#VALUE!</v>
      </c>
      <c r="O4316" s="21" t="e">
        <f>IF(OR($B4316="",O$3&lt;$D4316+Настройки!$B$7),0,MAX(0,$E4316-MAX(0,SUMIFS(Тех_Движение!$G$2:$G$5111,Тех_Движение!$D$2:$D$5111,$C4316,Тех_Движение!$B$2:$B$5111,"&lt;="&amp;O$3)-$F4316)))</f>
        <v>#VALUE!</v>
      </c>
      <c r="P4316" s="21" t="e">
        <f>IF(OR($B4316="",P$3&lt;$D4316+Настройки!$B$7),0,MAX(0,$E4316-MAX(0,SUMIFS(Тех_Движение!$G$2:$G$5111,Тех_Движение!$D$2:$D$5111,$C4316,Тех_Движение!$B$2:$B$5111,"&lt;="&amp;P$3)-$F4316)))</f>
        <v>#VALUE!</v>
      </c>
      <c r="Q4316" s="21" t="e">
        <f>IF(OR($B4316="",Q$3&lt;$D4316+Настройки!$B$7),0,MAX(0,$E4316-MAX(0,SUMIFS(Тех_Движение!$G$2:$G$5111,Тех_Движение!$D$2:$D$5111,$C4316,Тех_Движение!$B$2:$B$5111,"&lt;="&amp;Q$3)-$F4316)))</f>
        <v>#VALUE!</v>
      </c>
      <c r="R4316" s="21" t="str">
        <f t="shared" si="202"/>
        <v/>
      </c>
      <c r="S4316" s="23" t="str">
        <f>IF($B4316="","",VLOOKUP($C4316,Настройки!$A$11:$L$17,9,FALSE))</f>
        <v/>
      </c>
      <c r="T4316" s="23" t="str">
        <f t="shared" si="203"/>
        <v/>
      </c>
    </row>
    <row r="4317" spans="1:20" x14ac:dyDescent="0.3">
      <c r="A4317" s="20">
        <f>Тех_Движение!$A$4314</f>
        <v>4313</v>
      </c>
      <c r="B4317" s="20" t="str">
        <f>IF(Тех_Движение!$F$4314&gt;0,Тех_Движение!$I$4314,"")</f>
        <v/>
      </c>
      <c r="C4317" s="20" t="str">
        <f>IF($B4317="","",Тех_Движение!$D$4314)</f>
        <v/>
      </c>
      <c r="D4317" s="9" t="str">
        <f>IF($B4317="","",Тех_Движение!$B$4314)</f>
        <v/>
      </c>
      <c r="E4317" s="21" t="str">
        <f>IF($B4317="","",Тех_Движение!$F$4314)</f>
        <v/>
      </c>
      <c r="F4317" s="21" t="str">
        <f>IF($B4317="","",SUMIFS($E$5:$E4316,$C$5:$C4316,$C4317))</f>
        <v/>
      </c>
      <c r="G4317" s="21" t="str">
        <f>IF($B4317="","",MAX(0,$E4317-MAX(0,SUMIFS(Тех_Движение!$G$2:$G$5111,Тех_Движение!$D$2:$D$5111,$C4317,Тех_Движение!$B$2:$B$5111,"&lt;="&amp;Настройки!$B$5-1)-$F4317)))</f>
        <v/>
      </c>
      <c r="H4317" s="21" t="str">
        <f>IF($B4317="","",IF(AND($D4317&gt;=Настройки!$B$5,$D4317&lt;=Настройки!$B$6),$E4317,0))</f>
        <v/>
      </c>
      <c r="I4317" s="21" t="str">
        <f t="shared" si="201"/>
        <v/>
      </c>
      <c r="J4317" s="21" t="str">
        <f>IF($B4317="","",MAX(0,$E4317-MAX(0,SUMIFS(Тех_Движение!$G$2:$G$5111,Тех_Движение!$D$2:$D$5111,$C4317,Тех_Движение!$B$2:$B$5111,"&lt;="&amp;Настройки!$B$6)-$F4317)))</f>
        <v/>
      </c>
      <c r="K4317" s="21" t="e">
        <f>IF(OR($B4317="",K$3&lt;$D4317+Настройки!$B$7),0,MAX(0,$E4317-MAX(0,SUMIFS(Тех_Движение!$G$2:$G$5111,Тех_Движение!$D$2:$D$5111,$C4317,Тех_Движение!$B$2:$B$5111,"&lt;="&amp;K$3)-$F4317)))</f>
        <v>#VALUE!</v>
      </c>
      <c r="L4317" s="21" t="e">
        <f>IF(OR($B4317="",L$3&lt;$D4317+Настройки!$B$7),0,MAX(0,$E4317-MAX(0,SUMIFS(Тех_Движение!$G$2:$G$5111,Тех_Движение!$D$2:$D$5111,$C4317,Тех_Движение!$B$2:$B$5111,"&lt;="&amp;L$3)-$F4317)))</f>
        <v>#VALUE!</v>
      </c>
      <c r="M4317" s="21" t="e">
        <f>IF(OR($B4317="",M$3&lt;$D4317+Настройки!$B$7),0,MAX(0,$E4317-MAX(0,SUMIFS(Тех_Движение!$G$2:$G$5111,Тех_Движение!$D$2:$D$5111,$C4317,Тех_Движение!$B$2:$B$5111,"&lt;="&amp;M$3)-$F4317)))</f>
        <v>#VALUE!</v>
      </c>
      <c r="N4317" s="21" t="e">
        <f>IF(OR($B4317="",N$3&lt;$D4317+Настройки!$B$7),0,MAX(0,$E4317-MAX(0,SUMIFS(Тех_Движение!$G$2:$G$5111,Тех_Движение!$D$2:$D$5111,$C4317,Тех_Движение!$B$2:$B$5111,"&lt;="&amp;N$3)-$F4317)))</f>
        <v>#VALUE!</v>
      </c>
      <c r="O4317" s="21" t="e">
        <f>IF(OR($B4317="",O$3&lt;$D4317+Настройки!$B$7),0,MAX(0,$E4317-MAX(0,SUMIFS(Тех_Движение!$G$2:$G$5111,Тех_Движение!$D$2:$D$5111,$C4317,Тех_Движение!$B$2:$B$5111,"&lt;="&amp;O$3)-$F4317)))</f>
        <v>#VALUE!</v>
      </c>
      <c r="P4317" s="21" t="e">
        <f>IF(OR($B4317="",P$3&lt;$D4317+Настройки!$B$7),0,MAX(0,$E4317-MAX(0,SUMIFS(Тех_Движение!$G$2:$G$5111,Тех_Движение!$D$2:$D$5111,$C4317,Тех_Движение!$B$2:$B$5111,"&lt;="&amp;P$3)-$F4317)))</f>
        <v>#VALUE!</v>
      </c>
      <c r="Q4317" s="21" t="e">
        <f>IF(OR($B4317="",Q$3&lt;$D4317+Настройки!$B$7),0,MAX(0,$E4317-MAX(0,SUMIFS(Тех_Движение!$G$2:$G$5111,Тех_Движение!$D$2:$D$5111,$C4317,Тех_Движение!$B$2:$B$5111,"&lt;="&amp;Q$3)-$F4317)))</f>
        <v>#VALUE!</v>
      </c>
      <c r="R4317" s="21" t="str">
        <f t="shared" si="202"/>
        <v/>
      </c>
      <c r="S4317" s="23" t="str">
        <f>IF($B4317="","",VLOOKUP($C4317,Настройки!$A$11:$L$17,9,FALSE))</f>
        <v/>
      </c>
      <c r="T4317" s="23" t="str">
        <f t="shared" si="203"/>
        <v/>
      </c>
    </row>
    <row r="4318" spans="1:20" x14ac:dyDescent="0.3">
      <c r="A4318" s="20">
        <f>Тех_Движение!$A$4315</f>
        <v>4314</v>
      </c>
      <c r="B4318" s="20" t="str">
        <f>IF(Тех_Движение!$F$4315&gt;0,Тех_Движение!$I$4315,"")</f>
        <v/>
      </c>
      <c r="C4318" s="20" t="str">
        <f>IF($B4318="","",Тех_Движение!$D$4315)</f>
        <v/>
      </c>
      <c r="D4318" s="9" t="str">
        <f>IF($B4318="","",Тех_Движение!$B$4315)</f>
        <v/>
      </c>
      <c r="E4318" s="21" t="str">
        <f>IF($B4318="","",Тех_Движение!$F$4315)</f>
        <v/>
      </c>
      <c r="F4318" s="21" t="str">
        <f>IF($B4318="","",SUMIFS($E$5:$E4317,$C$5:$C4317,$C4318))</f>
        <v/>
      </c>
      <c r="G4318" s="21" t="str">
        <f>IF($B4318="","",MAX(0,$E4318-MAX(0,SUMIFS(Тех_Движение!$G$2:$G$5111,Тех_Движение!$D$2:$D$5111,$C4318,Тех_Движение!$B$2:$B$5111,"&lt;="&amp;Настройки!$B$5-1)-$F4318)))</f>
        <v/>
      </c>
      <c r="H4318" s="21" t="str">
        <f>IF($B4318="","",IF(AND($D4318&gt;=Настройки!$B$5,$D4318&lt;=Настройки!$B$6),$E4318,0))</f>
        <v/>
      </c>
      <c r="I4318" s="21" t="str">
        <f t="shared" si="201"/>
        <v/>
      </c>
      <c r="J4318" s="21" t="str">
        <f>IF($B4318="","",MAX(0,$E4318-MAX(0,SUMIFS(Тех_Движение!$G$2:$G$5111,Тех_Движение!$D$2:$D$5111,$C4318,Тех_Движение!$B$2:$B$5111,"&lt;="&amp;Настройки!$B$6)-$F4318)))</f>
        <v/>
      </c>
      <c r="K4318" s="21" t="e">
        <f>IF(OR($B4318="",K$3&lt;$D4318+Настройки!$B$7),0,MAX(0,$E4318-MAX(0,SUMIFS(Тех_Движение!$G$2:$G$5111,Тех_Движение!$D$2:$D$5111,$C4318,Тех_Движение!$B$2:$B$5111,"&lt;="&amp;K$3)-$F4318)))</f>
        <v>#VALUE!</v>
      </c>
      <c r="L4318" s="21" t="e">
        <f>IF(OR($B4318="",L$3&lt;$D4318+Настройки!$B$7),0,MAX(0,$E4318-MAX(0,SUMIFS(Тех_Движение!$G$2:$G$5111,Тех_Движение!$D$2:$D$5111,$C4318,Тех_Движение!$B$2:$B$5111,"&lt;="&amp;L$3)-$F4318)))</f>
        <v>#VALUE!</v>
      </c>
      <c r="M4318" s="21" t="e">
        <f>IF(OR($B4318="",M$3&lt;$D4318+Настройки!$B$7),0,MAX(0,$E4318-MAX(0,SUMIFS(Тех_Движение!$G$2:$G$5111,Тех_Движение!$D$2:$D$5111,$C4318,Тех_Движение!$B$2:$B$5111,"&lt;="&amp;M$3)-$F4318)))</f>
        <v>#VALUE!</v>
      </c>
      <c r="N4318" s="21" t="e">
        <f>IF(OR($B4318="",N$3&lt;$D4318+Настройки!$B$7),0,MAX(0,$E4318-MAX(0,SUMIFS(Тех_Движение!$G$2:$G$5111,Тех_Движение!$D$2:$D$5111,$C4318,Тех_Движение!$B$2:$B$5111,"&lt;="&amp;N$3)-$F4318)))</f>
        <v>#VALUE!</v>
      </c>
      <c r="O4318" s="21" t="e">
        <f>IF(OR($B4318="",O$3&lt;$D4318+Настройки!$B$7),0,MAX(0,$E4318-MAX(0,SUMIFS(Тех_Движение!$G$2:$G$5111,Тех_Движение!$D$2:$D$5111,$C4318,Тех_Движение!$B$2:$B$5111,"&lt;="&amp;O$3)-$F4318)))</f>
        <v>#VALUE!</v>
      </c>
      <c r="P4318" s="21" t="e">
        <f>IF(OR($B4318="",P$3&lt;$D4318+Настройки!$B$7),0,MAX(0,$E4318-MAX(0,SUMIFS(Тех_Движение!$G$2:$G$5111,Тех_Движение!$D$2:$D$5111,$C4318,Тех_Движение!$B$2:$B$5111,"&lt;="&amp;P$3)-$F4318)))</f>
        <v>#VALUE!</v>
      </c>
      <c r="Q4318" s="21" t="e">
        <f>IF(OR($B4318="",Q$3&lt;$D4318+Настройки!$B$7),0,MAX(0,$E4318-MAX(0,SUMIFS(Тех_Движение!$G$2:$G$5111,Тех_Движение!$D$2:$D$5111,$C4318,Тех_Движение!$B$2:$B$5111,"&lt;="&amp;Q$3)-$F4318)))</f>
        <v>#VALUE!</v>
      </c>
      <c r="R4318" s="21" t="str">
        <f t="shared" si="202"/>
        <v/>
      </c>
      <c r="S4318" s="23" t="str">
        <f>IF($B4318="","",VLOOKUP($C4318,Настройки!$A$11:$L$17,9,FALSE))</f>
        <v/>
      </c>
      <c r="T4318" s="23" t="str">
        <f t="shared" si="203"/>
        <v/>
      </c>
    </row>
    <row r="4319" spans="1:20" x14ac:dyDescent="0.3">
      <c r="A4319" s="20">
        <f>Тех_Движение!$A$4316</f>
        <v>4315</v>
      </c>
      <c r="B4319" s="20" t="str">
        <f>IF(Тех_Движение!$F$4316&gt;0,Тех_Движение!$I$4316,"")</f>
        <v/>
      </c>
      <c r="C4319" s="20" t="str">
        <f>IF($B4319="","",Тех_Движение!$D$4316)</f>
        <v/>
      </c>
      <c r="D4319" s="9" t="str">
        <f>IF($B4319="","",Тех_Движение!$B$4316)</f>
        <v/>
      </c>
      <c r="E4319" s="21" t="str">
        <f>IF($B4319="","",Тех_Движение!$F$4316)</f>
        <v/>
      </c>
      <c r="F4319" s="21" t="str">
        <f>IF($B4319="","",SUMIFS($E$5:$E4318,$C$5:$C4318,$C4319))</f>
        <v/>
      </c>
      <c r="G4319" s="21" t="str">
        <f>IF($B4319="","",MAX(0,$E4319-MAX(0,SUMIFS(Тех_Движение!$G$2:$G$5111,Тех_Движение!$D$2:$D$5111,$C4319,Тех_Движение!$B$2:$B$5111,"&lt;="&amp;Настройки!$B$5-1)-$F4319)))</f>
        <v/>
      </c>
      <c r="H4319" s="21" t="str">
        <f>IF($B4319="","",IF(AND($D4319&gt;=Настройки!$B$5,$D4319&lt;=Настройки!$B$6),$E4319,0))</f>
        <v/>
      </c>
      <c r="I4319" s="21" t="str">
        <f t="shared" si="201"/>
        <v/>
      </c>
      <c r="J4319" s="21" t="str">
        <f>IF($B4319="","",MAX(0,$E4319-MAX(0,SUMIFS(Тех_Движение!$G$2:$G$5111,Тех_Движение!$D$2:$D$5111,$C4319,Тех_Движение!$B$2:$B$5111,"&lt;="&amp;Настройки!$B$6)-$F4319)))</f>
        <v/>
      </c>
      <c r="K4319" s="21" t="e">
        <f>IF(OR($B4319="",K$3&lt;$D4319+Настройки!$B$7),0,MAX(0,$E4319-MAX(0,SUMIFS(Тех_Движение!$G$2:$G$5111,Тех_Движение!$D$2:$D$5111,$C4319,Тех_Движение!$B$2:$B$5111,"&lt;="&amp;K$3)-$F4319)))</f>
        <v>#VALUE!</v>
      </c>
      <c r="L4319" s="21" t="e">
        <f>IF(OR($B4319="",L$3&lt;$D4319+Настройки!$B$7),0,MAX(0,$E4319-MAX(0,SUMIFS(Тех_Движение!$G$2:$G$5111,Тех_Движение!$D$2:$D$5111,$C4319,Тех_Движение!$B$2:$B$5111,"&lt;="&amp;L$3)-$F4319)))</f>
        <v>#VALUE!</v>
      </c>
      <c r="M4319" s="21" t="e">
        <f>IF(OR($B4319="",M$3&lt;$D4319+Настройки!$B$7),0,MAX(0,$E4319-MAX(0,SUMIFS(Тех_Движение!$G$2:$G$5111,Тех_Движение!$D$2:$D$5111,$C4319,Тех_Движение!$B$2:$B$5111,"&lt;="&amp;M$3)-$F4319)))</f>
        <v>#VALUE!</v>
      </c>
      <c r="N4319" s="21" t="e">
        <f>IF(OR($B4319="",N$3&lt;$D4319+Настройки!$B$7),0,MAX(0,$E4319-MAX(0,SUMIFS(Тех_Движение!$G$2:$G$5111,Тех_Движение!$D$2:$D$5111,$C4319,Тех_Движение!$B$2:$B$5111,"&lt;="&amp;N$3)-$F4319)))</f>
        <v>#VALUE!</v>
      </c>
      <c r="O4319" s="21" t="e">
        <f>IF(OR($B4319="",O$3&lt;$D4319+Настройки!$B$7),0,MAX(0,$E4319-MAX(0,SUMIFS(Тех_Движение!$G$2:$G$5111,Тех_Движение!$D$2:$D$5111,$C4319,Тех_Движение!$B$2:$B$5111,"&lt;="&amp;O$3)-$F4319)))</f>
        <v>#VALUE!</v>
      </c>
      <c r="P4319" s="21" t="e">
        <f>IF(OR($B4319="",P$3&lt;$D4319+Настройки!$B$7),0,MAX(0,$E4319-MAX(0,SUMIFS(Тех_Движение!$G$2:$G$5111,Тех_Движение!$D$2:$D$5111,$C4319,Тех_Движение!$B$2:$B$5111,"&lt;="&amp;P$3)-$F4319)))</f>
        <v>#VALUE!</v>
      </c>
      <c r="Q4319" s="21" t="e">
        <f>IF(OR($B4319="",Q$3&lt;$D4319+Настройки!$B$7),0,MAX(0,$E4319-MAX(0,SUMIFS(Тех_Движение!$G$2:$G$5111,Тех_Движение!$D$2:$D$5111,$C4319,Тех_Движение!$B$2:$B$5111,"&lt;="&amp;Q$3)-$F4319)))</f>
        <v>#VALUE!</v>
      </c>
      <c r="R4319" s="21" t="str">
        <f t="shared" si="202"/>
        <v/>
      </c>
      <c r="S4319" s="23" t="str">
        <f>IF($B4319="","",VLOOKUP($C4319,Настройки!$A$11:$L$17,9,FALSE))</f>
        <v/>
      </c>
      <c r="T4319" s="23" t="str">
        <f t="shared" si="203"/>
        <v/>
      </c>
    </row>
    <row r="4320" spans="1:20" x14ac:dyDescent="0.3">
      <c r="A4320" s="20">
        <f>Тех_Движение!$A$4317</f>
        <v>4316</v>
      </c>
      <c r="B4320" s="20" t="str">
        <f>IF(Тех_Движение!$F$4317&gt;0,Тех_Движение!$I$4317,"")</f>
        <v/>
      </c>
      <c r="C4320" s="20" t="str">
        <f>IF($B4320="","",Тех_Движение!$D$4317)</f>
        <v/>
      </c>
      <c r="D4320" s="9" t="str">
        <f>IF($B4320="","",Тех_Движение!$B$4317)</f>
        <v/>
      </c>
      <c r="E4320" s="21" t="str">
        <f>IF($B4320="","",Тех_Движение!$F$4317)</f>
        <v/>
      </c>
      <c r="F4320" s="21" t="str">
        <f>IF($B4320="","",SUMIFS($E$5:$E4319,$C$5:$C4319,$C4320))</f>
        <v/>
      </c>
      <c r="G4320" s="21" t="str">
        <f>IF($B4320="","",MAX(0,$E4320-MAX(0,SUMIFS(Тех_Движение!$G$2:$G$5111,Тех_Движение!$D$2:$D$5111,$C4320,Тех_Движение!$B$2:$B$5111,"&lt;="&amp;Настройки!$B$5-1)-$F4320)))</f>
        <v/>
      </c>
      <c r="H4320" s="21" t="str">
        <f>IF($B4320="","",IF(AND($D4320&gt;=Настройки!$B$5,$D4320&lt;=Настройки!$B$6),$E4320,0))</f>
        <v/>
      </c>
      <c r="I4320" s="21" t="str">
        <f t="shared" si="201"/>
        <v/>
      </c>
      <c r="J4320" s="21" t="str">
        <f>IF($B4320="","",MAX(0,$E4320-MAX(0,SUMIFS(Тех_Движение!$G$2:$G$5111,Тех_Движение!$D$2:$D$5111,$C4320,Тех_Движение!$B$2:$B$5111,"&lt;="&amp;Настройки!$B$6)-$F4320)))</f>
        <v/>
      </c>
      <c r="K4320" s="21" t="e">
        <f>IF(OR($B4320="",K$3&lt;$D4320+Настройки!$B$7),0,MAX(0,$E4320-MAX(0,SUMIFS(Тех_Движение!$G$2:$G$5111,Тех_Движение!$D$2:$D$5111,$C4320,Тех_Движение!$B$2:$B$5111,"&lt;="&amp;K$3)-$F4320)))</f>
        <v>#VALUE!</v>
      </c>
      <c r="L4320" s="21" t="e">
        <f>IF(OR($B4320="",L$3&lt;$D4320+Настройки!$B$7),0,MAX(0,$E4320-MAX(0,SUMIFS(Тех_Движение!$G$2:$G$5111,Тех_Движение!$D$2:$D$5111,$C4320,Тех_Движение!$B$2:$B$5111,"&lt;="&amp;L$3)-$F4320)))</f>
        <v>#VALUE!</v>
      </c>
      <c r="M4320" s="21" t="e">
        <f>IF(OR($B4320="",M$3&lt;$D4320+Настройки!$B$7),0,MAX(0,$E4320-MAX(0,SUMIFS(Тех_Движение!$G$2:$G$5111,Тех_Движение!$D$2:$D$5111,$C4320,Тех_Движение!$B$2:$B$5111,"&lt;="&amp;M$3)-$F4320)))</f>
        <v>#VALUE!</v>
      </c>
      <c r="N4320" s="21" t="e">
        <f>IF(OR($B4320="",N$3&lt;$D4320+Настройки!$B$7),0,MAX(0,$E4320-MAX(0,SUMIFS(Тех_Движение!$G$2:$G$5111,Тех_Движение!$D$2:$D$5111,$C4320,Тех_Движение!$B$2:$B$5111,"&lt;="&amp;N$3)-$F4320)))</f>
        <v>#VALUE!</v>
      </c>
      <c r="O4320" s="21" t="e">
        <f>IF(OR($B4320="",O$3&lt;$D4320+Настройки!$B$7),0,MAX(0,$E4320-MAX(0,SUMIFS(Тех_Движение!$G$2:$G$5111,Тех_Движение!$D$2:$D$5111,$C4320,Тех_Движение!$B$2:$B$5111,"&lt;="&amp;O$3)-$F4320)))</f>
        <v>#VALUE!</v>
      </c>
      <c r="P4320" s="21" t="e">
        <f>IF(OR($B4320="",P$3&lt;$D4320+Настройки!$B$7),0,MAX(0,$E4320-MAX(0,SUMIFS(Тех_Движение!$G$2:$G$5111,Тех_Движение!$D$2:$D$5111,$C4320,Тех_Движение!$B$2:$B$5111,"&lt;="&amp;P$3)-$F4320)))</f>
        <v>#VALUE!</v>
      </c>
      <c r="Q4320" s="21" t="e">
        <f>IF(OR($B4320="",Q$3&lt;$D4320+Настройки!$B$7),0,MAX(0,$E4320-MAX(0,SUMIFS(Тех_Движение!$G$2:$G$5111,Тех_Движение!$D$2:$D$5111,$C4320,Тех_Движение!$B$2:$B$5111,"&lt;="&amp;Q$3)-$F4320)))</f>
        <v>#VALUE!</v>
      </c>
      <c r="R4320" s="21" t="str">
        <f t="shared" si="202"/>
        <v/>
      </c>
      <c r="S4320" s="23" t="str">
        <f>IF($B4320="","",VLOOKUP($C4320,Настройки!$A$11:$L$17,9,FALSE))</f>
        <v/>
      </c>
      <c r="T4320" s="23" t="str">
        <f t="shared" si="203"/>
        <v/>
      </c>
    </row>
    <row r="4321" spans="1:20" x14ac:dyDescent="0.3">
      <c r="A4321" s="20">
        <f>Тех_Движение!$A$4318</f>
        <v>4317</v>
      </c>
      <c r="B4321" s="20" t="str">
        <f>IF(Тех_Движение!$F$4318&gt;0,Тех_Движение!$I$4318,"")</f>
        <v/>
      </c>
      <c r="C4321" s="20" t="str">
        <f>IF($B4321="","",Тех_Движение!$D$4318)</f>
        <v/>
      </c>
      <c r="D4321" s="9" t="str">
        <f>IF($B4321="","",Тех_Движение!$B$4318)</f>
        <v/>
      </c>
      <c r="E4321" s="21" t="str">
        <f>IF($B4321="","",Тех_Движение!$F$4318)</f>
        <v/>
      </c>
      <c r="F4321" s="21" t="str">
        <f>IF($B4321="","",SUMIFS($E$5:$E4320,$C$5:$C4320,$C4321))</f>
        <v/>
      </c>
      <c r="G4321" s="21" t="str">
        <f>IF($B4321="","",MAX(0,$E4321-MAX(0,SUMIFS(Тех_Движение!$G$2:$G$5111,Тех_Движение!$D$2:$D$5111,$C4321,Тех_Движение!$B$2:$B$5111,"&lt;="&amp;Настройки!$B$5-1)-$F4321)))</f>
        <v/>
      </c>
      <c r="H4321" s="21" t="str">
        <f>IF($B4321="","",IF(AND($D4321&gt;=Настройки!$B$5,$D4321&lt;=Настройки!$B$6),$E4321,0))</f>
        <v/>
      </c>
      <c r="I4321" s="21" t="str">
        <f t="shared" si="201"/>
        <v/>
      </c>
      <c r="J4321" s="21" t="str">
        <f>IF($B4321="","",MAX(0,$E4321-MAX(0,SUMIFS(Тех_Движение!$G$2:$G$5111,Тех_Движение!$D$2:$D$5111,$C4321,Тех_Движение!$B$2:$B$5111,"&lt;="&amp;Настройки!$B$6)-$F4321)))</f>
        <v/>
      </c>
      <c r="K4321" s="21" t="e">
        <f>IF(OR($B4321="",K$3&lt;$D4321+Настройки!$B$7),0,MAX(0,$E4321-MAX(0,SUMIFS(Тех_Движение!$G$2:$G$5111,Тех_Движение!$D$2:$D$5111,$C4321,Тех_Движение!$B$2:$B$5111,"&lt;="&amp;K$3)-$F4321)))</f>
        <v>#VALUE!</v>
      </c>
      <c r="L4321" s="21" t="e">
        <f>IF(OR($B4321="",L$3&lt;$D4321+Настройки!$B$7),0,MAX(0,$E4321-MAX(0,SUMIFS(Тех_Движение!$G$2:$G$5111,Тех_Движение!$D$2:$D$5111,$C4321,Тех_Движение!$B$2:$B$5111,"&lt;="&amp;L$3)-$F4321)))</f>
        <v>#VALUE!</v>
      </c>
      <c r="M4321" s="21" t="e">
        <f>IF(OR($B4321="",M$3&lt;$D4321+Настройки!$B$7),0,MAX(0,$E4321-MAX(0,SUMIFS(Тех_Движение!$G$2:$G$5111,Тех_Движение!$D$2:$D$5111,$C4321,Тех_Движение!$B$2:$B$5111,"&lt;="&amp;M$3)-$F4321)))</f>
        <v>#VALUE!</v>
      </c>
      <c r="N4321" s="21" t="e">
        <f>IF(OR($B4321="",N$3&lt;$D4321+Настройки!$B$7),0,MAX(0,$E4321-MAX(0,SUMIFS(Тех_Движение!$G$2:$G$5111,Тех_Движение!$D$2:$D$5111,$C4321,Тех_Движение!$B$2:$B$5111,"&lt;="&amp;N$3)-$F4321)))</f>
        <v>#VALUE!</v>
      </c>
      <c r="O4321" s="21" t="e">
        <f>IF(OR($B4321="",O$3&lt;$D4321+Настройки!$B$7),0,MAX(0,$E4321-MAX(0,SUMIFS(Тех_Движение!$G$2:$G$5111,Тех_Движение!$D$2:$D$5111,$C4321,Тех_Движение!$B$2:$B$5111,"&lt;="&amp;O$3)-$F4321)))</f>
        <v>#VALUE!</v>
      </c>
      <c r="P4321" s="21" t="e">
        <f>IF(OR($B4321="",P$3&lt;$D4321+Настройки!$B$7),0,MAX(0,$E4321-MAX(0,SUMIFS(Тех_Движение!$G$2:$G$5111,Тех_Движение!$D$2:$D$5111,$C4321,Тех_Движение!$B$2:$B$5111,"&lt;="&amp;P$3)-$F4321)))</f>
        <v>#VALUE!</v>
      </c>
      <c r="Q4321" s="21" t="e">
        <f>IF(OR($B4321="",Q$3&lt;$D4321+Настройки!$B$7),0,MAX(0,$E4321-MAX(0,SUMIFS(Тех_Движение!$G$2:$G$5111,Тех_Движение!$D$2:$D$5111,$C4321,Тех_Движение!$B$2:$B$5111,"&lt;="&amp;Q$3)-$F4321)))</f>
        <v>#VALUE!</v>
      </c>
      <c r="R4321" s="21" t="str">
        <f t="shared" si="202"/>
        <v/>
      </c>
      <c r="S4321" s="23" t="str">
        <f>IF($B4321="","",VLOOKUP($C4321,Настройки!$A$11:$L$17,9,FALSE))</f>
        <v/>
      </c>
      <c r="T4321" s="23" t="str">
        <f t="shared" si="203"/>
        <v/>
      </c>
    </row>
    <row r="4322" spans="1:20" x14ac:dyDescent="0.3">
      <c r="A4322" s="20">
        <f>Тех_Движение!$A$4319</f>
        <v>4318</v>
      </c>
      <c r="B4322" s="20" t="str">
        <f>IF(Тех_Движение!$F$4319&gt;0,Тех_Движение!$I$4319,"")</f>
        <v/>
      </c>
      <c r="C4322" s="20" t="str">
        <f>IF($B4322="","",Тех_Движение!$D$4319)</f>
        <v/>
      </c>
      <c r="D4322" s="9" t="str">
        <f>IF($B4322="","",Тех_Движение!$B$4319)</f>
        <v/>
      </c>
      <c r="E4322" s="21" t="str">
        <f>IF($B4322="","",Тех_Движение!$F$4319)</f>
        <v/>
      </c>
      <c r="F4322" s="21" t="str">
        <f>IF($B4322="","",SUMIFS($E$5:$E4321,$C$5:$C4321,$C4322))</f>
        <v/>
      </c>
      <c r="G4322" s="21" t="str">
        <f>IF($B4322="","",MAX(0,$E4322-MAX(0,SUMIFS(Тех_Движение!$G$2:$G$5111,Тех_Движение!$D$2:$D$5111,$C4322,Тех_Движение!$B$2:$B$5111,"&lt;="&amp;Настройки!$B$5-1)-$F4322)))</f>
        <v/>
      </c>
      <c r="H4322" s="21" t="str">
        <f>IF($B4322="","",IF(AND($D4322&gt;=Настройки!$B$5,$D4322&lt;=Настройки!$B$6),$E4322,0))</f>
        <v/>
      </c>
      <c r="I4322" s="21" t="str">
        <f t="shared" si="201"/>
        <v/>
      </c>
      <c r="J4322" s="21" t="str">
        <f>IF($B4322="","",MAX(0,$E4322-MAX(0,SUMIFS(Тех_Движение!$G$2:$G$5111,Тех_Движение!$D$2:$D$5111,$C4322,Тех_Движение!$B$2:$B$5111,"&lt;="&amp;Настройки!$B$6)-$F4322)))</f>
        <v/>
      </c>
      <c r="K4322" s="21" t="e">
        <f>IF(OR($B4322="",K$3&lt;$D4322+Настройки!$B$7),0,MAX(0,$E4322-MAX(0,SUMIFS(Тех_Движение!$G$2:$G$5111,Тех_Движение!$D$2:$D$5111,$C4322,Тех_Движение!$B$2:$B$5111,"&lt;="&amp;K$3)-$F4322)))</f>
        <v>#VALUE!</v>
      </c>
      <c r="L4322" s="21" t="e">
        <f>IF(OR($B4322="",L$3&lt;$D4322+Настройки!$B$7),0,MAX(0,$E4322-MAX(0,SUMIFS(Тех_Движение!$G$2:$G$5111,Тех_Движение!$D$2:$D$5111,$C4322,Тех_Движение!$B$2:$B$5111,"&lt;="&amp;L$3)-$F4322)))</f>
        <v>#VALUE!</v>
      </c>
      <c r="M4322" s="21" t="e">
        <f>IF(OR($B4322="",M$3&lt;$D4322+Настройки!$B$7),0,MAX(0,$E4322-MAX(0,SUMIFS(Тех_Движение!$G$2:$G$5111,Тех_Движение!$D$2:$D$5111,$C4322,Тех_Движение!$B$2:$B$5111,"&lt;="&amp;M$3)-$F4322)))</f>
        <v>#VALUE!</v>
      </c>
      <c r="N4322" s="21" t="e">
        <f>IF(OR($B4322="",N$3&lt;$D4322+Настройки!$B$7),0,MAX(0,$E4322-MAX(0,SUMIFS(Тех_Движение!$G$2:$G$5111,Тех_Движение!$D$2:$D$5111,$C4322,Тех_Движение!$B$2:$B$5111,"&lt;="&amp;N$3)-$F4322)))</f>
        <v>#VALUE!</v>
      </c>
      <c r="O4322" s="21" t="e">
        <f>IF(OR($B4322="",O$3&lt;$D4322+Настройки!$B$7),0,MAX(0,$E4322-MAX(0,SUMIFS(Тех_Движение!$G$2:$G$5111,Тех_Движение!$D$2:$D$5111,$C4322,Тех_Движение!$B$2:$B$5111,"&lt;="&amp;O$3)-$F4322)))</f>
        <v>#VALUE!</v>
      </c>
      <c r="P4322" s="21" t="e">
        <f>IF(OR($B4322="",P$3&lt;$D4322+Настройки!$B$7),0,MAX(0,$E4322-MAX(0,SUMIFS(Тех_Движение!$G$2:$G$5111,Тех_Движение!$D$2:$D$5111,$C4322,Тех_Движение!$B$2:$B$5111,"&lt;="&amp;P$3)-$F4322)))</f>
        <v>#VALUE!</v>
      </c>
      <c r="Q4322" s="21" t="e">
        <f>IF(OR($B4322="",Q$3&lt;$D4322+Настройки!$B$7),0,MAX(0,$E4322-MAX(0,SUMIFS(Тех_Движение!$G$2:$G$5111,Тех_Движение!$D$2:$D$5111,$C4322,Тех_Движение!$B$2:$B$5111,"&lt;="&amp;Q$3)-$F4322)))</f>
        <v>#VALUE!</v>
      </c>
      <c r="R4322" s="21" t="str">
        <f t="shared" si="202"/>
        <v/>
      </c>
      <c r="S4322" s="23" t="str">
        <f>IF($B4322="","",VLOOKUP($C4322,Настройки!$A$11:$L$17,9,FALSE))</f>
        <v/>
      </c>
      <c r="T4322" s="23" t="str">
        <f t="shared" si="203"/>
        <v/>
      </c>
    </row>
    <row r="4323" spans="1:20" x14ac:dyDescent="0.3">
      <c r="A4323" s="20">
        <f>Тех_Движение!$A$4320</f>
        <v>4319</v>
      </c>
      <c r="B4323" s="20" t="str">
        <f>IF(Тех_Движение!$F$4320&gt;0,Тех_Движение!$I$4320,"")</f>
        <v/>
      </c>
      <c r="C4323" s="20" t="str">
        <f>IF($B4323="","",Тех_Движение!$D$4320)</f>
        <v/>
      </c>
      <c r="D4323" s="9" t="str">
        <f>IF($B4323="","",Тех_Движение!$B$4320)</f>
        <v/>
      </c>
      <c r="E4323" s="21" t="str">
        <f>IF($B4323="","",Тех_Движение!$F$4320)</f>
        <v/>
      </c>
      <c r="F4323" s="21" t="str">
        <f>IF($B4323="","",SUMIFS($E$5:$E4322,$C$5:$C4322,$C4323))</f>
        <v/>
      </c>
      <c r="G4323" s="21" t="str">
        <f>IF($B4323="","",MAX(0,$E4323-MAX(0,SUMIFS(Тех_Движение!$G$2:$G$5111,Тех_Движение!$D$2:$D$5111,$C4323,Тех_Движение!$B$2:$B$5111,"&lt;="&amp;Настройки!$B$5-1)-$F4323)))</f>
        <v/>
      </c>
      <c r="H4323" s="21" t="str">
        <f>IF($B4323="","",IF(AND($D4323&gt;=Настройки!$B$5,$D4323&lt;=Настройки!$B$6),$E4323,0))</f>
        <v/>
      </c>
      <c r="I4323" s="21" t="str">
        <f t="shared" si="201"/>
        <v/>
      </c>
      <c r="J4323" s="21" t="str">
        <f>IF($B4323="","",MAX(0,$E4323-MAX(0,SUMIFS(Тех_Движение!$G$2:$G$5111,Тех_Движение!$D$2:$D$5111,$C4323,Тех_Движение!$B$2:$B$5111,"&lt;="&amp;Настройки!$B$6)-$F4323)))</f>
        <v/>
      </c>
      <c r="K4323" s="21" t="e">
        <f>IF(OR($B4323="",K$3&lt;$D4323+Настройки!$B$7),0,MAX(0,$E4323-MAX(0,SUMIFS(Тех_Движение!$G$2:$G$5111,Тех_Движение!$D$2:$D$5111,$C4323,Тех_Движение!$B$2:$B$5111,"&lt;="&amp;K$3)-$F4323)))</f>
        <v>#VALUE!</v>
      </c>
      <c r="L4323" s="21" t="e">
        <f>IF(OR($B4323="",L$3&lt;$D4323+Настройки!$B$7),0,MAX(0,$E4323-MAX(0,SUMIFS(Тех_Движение!$G$2:$G$5111,Тех_Движение!$D$2:$D$5111,$C4323,Тех_Движение!$B$2:$B$5111,"&lt;="&amp;L$3)-$F4323)))</f>
        <v>#VALUE!</v>
      </c>
      <c r="M4323" s="21" t="e">
        <f>IF(OR($B4323="",M$3&lt;$D4323+Настройки!$B$7),0,MAX(0,$E4323-MAX(0,SUMIFS(Тех_Движение!$G$2:$G$5111,Тех_Движение!$D$2:$D$5111,$C4323,Тех_Движение!$B$2:$B$5111,"&lt;="&amp;M$3)-$F4323)))</f>
        <v>#VALUE!</v>
      </c>
      <c r="N4323" s="21" t="e">
        <f>IF(OR($B4323="",N$3&lt;$D4323+Настройки!$B$7),0,MAX(0,$E4323-MAX(0,SUMIFS(Тех_Движение!$G$2:$G$5111,Тех_Движение!$D$2:$D$5111,$C4323,Тех_Движение!$B$2:$B$5111,"&lt;="&amp;N$3)-$F4323)))</f>
        <v>#VALUE!</v>
      </c>
      <c r="O4323" s="21" t="e">
        <f>IF(OR($B4323="",O$3&lt;$D4323+Настройки!$B$7),0,MAX(0,$E4323-MAX(0,SUMIFS(Тех_Движение!$G$2:$G$5111,Тех_Движение!$D$2:$D$5111,$C4323,Тех_Движение!$B$2:$B$5111,"&lt;="&amp;O$3)-$F4323)))</f>
        <v>#VALUE!</v>
      </c>
      <c r="P4323" s="21" t="e">
        <f>IF(OR($B4323="",P$3&lt;$D4323+Настройки!$B$7),0,MAX(0,$E4323-MAX(0,SUMIFS(Тех_Движение!$G$2:$G$5111,Тех_Движение!$D$2:$D$5111,$C4323,Тех_Движение!$B$2:$B$5111,"&lt;="&amp;P$3)-$F4323)))</f>
        <v>#VALUE!</v>
      </c>
      <c r="Q4323" s="21" t="e">
        <f>IF(OR($B4323="",Q$3&lt;$D4323+Настройки!$B$7),0,MAX(0,$E4323-MAX(0,SUMIFS(Тех_Движение!$G$2:$G$5111,Тех_Движение!$D$2:$D$5111,$C4323,Тех_Движение!$B$2:$B$5111,"&lt;="&amp;Q$3)-$F4323)))</f>
        <v>#VALUE!</v>
      </c>
      <c r="R4323" s="21" t="str">
        <f t="shared" si="202"/>
        <v/>
      </c>
      <c r="S4323" s="23" t="str">
        <f>IF($B4323="","",VLOOKUP($C4323,Настройки!$A$11:$L$17,9,FALSE))</f>
        <v/>
      </c>
      <c r="T4323" s="23" t="str">
        <f t="shared" si="203"/>
        <v/>
      </c>
    </row>
    <row r="4324" spans="1:20" x14ac:dyDescent="0.3">
      <c r="A4324" s="20">
        <f>Тех_Движение!$A$4321</f>
        <v>4320</v>
      </c>
      <c r="B4324" s="20" t="str">
        <f>IF(Тех_Движение!$F$4321&gt;0,Тех_Движение!$I$4321,"")</f>
        <v/>
      </c>
      <c r="C4324" s="20" t="str">
        <f>IF($B4324="","",Тех_Движение!$D$4321)</f>
        <v/>
      </c>
      <c r="D4324" s="9" t="str">
        <f>IF($B4324="","",Тех_Движение!$B$4321)</f>
        <v/>
      </c>
      <c r="E4324" s="21" t="str">
        <f>IF($B4324="","",Тех_Движение!$F$4321)</f>
        <v/>
      </c>
      <c r="F4324" s="21" t="str">
        <f>IF($B4324="","",SUMIFS($E$5:$E4323,$C$5:$C4323,$C4324))</f>
        <v/>
      </c>
      <c r="G4324" s="21" t="str">
        <f>IF($B4324="","",MAX(0,$E4324-MAX(0,SUMIFS(Тех_Движение!$G$2:$G$5111,Тех_Движение!$D$2:$D$5111,$C4324,Тех_Движение!$B$2:$B$5111,"&lt;="&amp;Настройки!$B$5-1)-$F4324)))</f>
        <v/>
      </c>
      <c r="H4324" s="21" t="str">
        <f>IF($B4324="","",IF(AND($D4324&gt;=Настройки!$B$5,$D4324&lt;=Настройки!$B$6),$E4324,0))</f>
        <v/>
      </c>
      <c r="I4324" s="21" t="str">
        <f t="shared" si="201"/>
        <v/>
      </c>
      <c r="J4324" s="21" t="str">
        <f>IF($B4324="","",MAX(0,$E4324-MAX(0,SUMIFS(Тех_Движение!$G$2:$G$5111,Тех_Движение!$D$2:$D$5111,$C4324,Тех_Движение!$B$2:$B$5111,"&lt;="&amp;Настройки!$B$6)-$F4324)))</f>
        <v/>
      </c>
      <c r="K4324" s="21" t="e">
        <f>IF(OR($B4324="",K$3&lt;$D4324+Настройки!$B$7),0,MAX(0,$E4324-MAX(0,SUMIFS(Тех_Движение!$G$2:$G$5111,Тех_Движение!$D$2:$D$5111,$C4324,Тех_Движение!$B$2:$B$5111,"&lt;="&amp;K$3)-$F4324)))</f>
        <v>#VALUE!</v>
      </c>
      <c r="L4324" s="21" t="e">
        <f>IF(OR($B4324="",L$3&lt;$D4324+Настройки!$B$7),0,MAX(0,$E4324-MAX(0,SUMIFS(Тех_Движение!$G$2:$G$5111,Тех_Движение!$D$2:$D$5111,$C4324,Тех_Движение!$B$2:$B$5111,"&lt;="&amp;L$3)-$F4324)))</f>
        <v>#VALUE!</v>
      </c>
      <c r="M4324" s="21" t="e">
        <f>IF(OR($B4324="",M$3&lt;$D4324+Настройки!$B$7),0,MAX(0,$E4324-MAX(0,SUMIFS(Тех_Движение!$G$2:$G$5111,Тех_Движение!$D$2:$D$5111,$C4324,Тех_Движение!$B$2:$B$5111,"&lt;="&amp;M$3)-$F4324)))</f>
        <v>#VALUE!</v>
      </c>
      <c r="N4324" s="21" t="e">
        <f>IF(OR($B4324="",N$3&lt;$D4324+Настройки!$B$7),0,MAX(0,$E4324-MAX(0,SUMIFS(Тех_Движение!$G$2:$G$5111,Тех_Движение!$D$2:$D$5111,$C4324,Тех_Движение!$B$2:$B$5111,"&lt;="&amp;N$3)-$F4324)))</f>
        <v>#VALUE!</v>
      </c>
      <c r="O4324" s="21" t="e">
        <f>IF(OR($B4324="",O$3&lt;$D4324+Настройки!$B$7),0,MAX(0,$E4324-MAX(0,SUMIFS(Тех_Движение!$G$2:$G$5111,Тех_Движение!$D$2:$D$5111,$C4324,Тех_Движение!$B$2:$B$5111,"&lt;="&amp;O$3)-$F4324)))</f>
        <v>#VALUE!</v>
      </c>
      <c r="P4324" s="21" t="e">
        <f>IF(OR($B4324="",P$3&lt;$D4324+Настройки!$B$7),0,MAX(0,$E4324-MAX(0,SUMIFS(Тех_Движение!$G$2:$G$5111,Тех_Движение!$D$2:$D$5111,$C4324,Тех_Движение!$B$2:$B$5111,"&lt;="&amp;P$3)-$F4324)))</f>
        <v>#VALUE!</v>
      </c>
      <c r="Q4324" s="21" t="e">
        <f>IF(OR($B4324="",Q$3&lt;$D4324+Настройки!$B$7),0,MAX(0,$E4324-MAX(0,SUMIFS(Тех_Движение!$G$2:$G$5111,Тех_Движение!$D$2:$D$5111,$C4324,Тех_Движение!$B$2:$B$5111,"&lt;="&amp;Q$3)-$F4324)))</f>
        <v>#VALUE!</v>
      </c>
      <c r="R4324" s="21" t="str">
        <f t="shared" si="202"/>
        <v/>
      </c>
      <c r="S4324" s="23" t="str">
        <f>IF($B4324="","",VLOOKUP($C4324,Настройки!$A$11:$L$17,9,FALSE))</f>
        <v/>
      </c>
      <c r="T4324" s="23" t="str">
        <f t="shared" si="203"/>
        <v/>
      </c>
    </row>
    <row r="4325" spans="1:20" x14ac:dyDescent="0.3">
      <c r="A4325" s="20">
        <f>Тех_Движение!$A$4322</f>
        <v>4321</v>
      </c>
      <c r="B4325" s="20" t="str">
        <f>IF(Тех_Движение!$F$4322&gt;0,Тех_Движение!$I$4322,"")</f>
        <v/>
      </c>
      <c r="C4325" s="20" t="str">
        <f>IF($B4325="","",Тех_Движение!$D$4322)</f>
        <v/>
      </c>
      <c r="D4325" s="9" t="str">
        <f>IF($B4325="","",Тех_Движение!$B$4322)</f>
        <v/>
      </c>
      <c r="E4325" s="21" t="str">
        <f>IF($B4325="","",Тех_Движение!$F$4322)</f>
        <v/>
      </c>
      <c r="F4325" s="21" t="str">
        <f>IF($B4325="","",SUMIFS($E$5:$E4324,$C$5:$C4324,$C4325))</f>
        <v/>
      </c>
      <c r="G4325" s="21" t="str">
        <f>IF($B4325="","",MAX(0,$E4325-MAX(0,SUMIFS(Тех_Движение!$G$2:$G$5111,Тех_Движение!$D$2:$D$5111,$C4325,Тех_Движение!$B$2:$B$5111,"&lt;="&amp;Настройки!$B$5-1)-$F4325)))</f>
        <v/>
      </c>
      <c r="H4325" s="21" t="str">
        <f>IF($B4325="","",IF(AND($D4325&gt;=Настройки!$B$5,$D4325&lt;=Настройки!$B$6),$E4325,0))</f>
        <v/>
      </c>
      <c r="I4325" s="21" t="str">
        <f t="shared" si="201"/>
        <v/>
      </c>
      <c r="J4325" s="21" t="str">
        <f>IF($B4325="","",MAX(0,$E4325-MAX(0,SUMIFS(Тех_Движение!$G$2:$G$5111,Тех_Движение!$D$2:$D$5111,$C4325,Тех_Движение!$B$2:$B$5111,"&lt;="&amp;Настройки!$B$6)-$F4325)))</f>
        <v/>
      </c>
      <c r="K4325" s="21" t="e">
        <f>IF(OR($B4325="",K$3&lt;$D4325+Настройки!$B$7),0,MAX(0,$E4325-MAX(0,SUMIFS(Тех_Движение!$G$2:$G$5111,Тех_Движение!$D$2:$D$5111,$C4325,Тех_Движение!$B$2:$B$5111,"&lt;="&amp;K$3)-$F4325)))</f>
        <v>#VALUE!</v>
      </c>
      <c r="L4325" s="21" t="e">
        <f>IF(OR($B4325="",L$3&lt;$D4325+Настройки!$B$7),0,MAX(0,$E4325-MAX(0,SUMIFS(Тех_Движение!$G$2:$G$5111,Тех_Движение!$D$2:$D$5111,$C4325,Тех_Движение!$B$2:$B$5111,"&lt;="&amp;L$3)-$F4325)))</f>
        <v>#VALUE!</v>
      </c>
      <c r="M4325" s="21" t="e">
        <f>IF(OR($B4325="",M$3&lt;$D4325+Настройки!$B$7),0,MAX(0,$E4325-MAX(0,SUMIFS(Тех_Движение!$G$2:$G$5111,Тех_Движение!$D$2:$D$5111,$C4325,Тех_Движение!$B$2:$B$5111,"&lt;="&amp;M$3)-$F4325)))</f>
        <v>#VALUE!</v>
      </c>
      <c r="N4325" s="21" t="e">
        <f>IF(OR($B4325="",N$3&lt;$D4325+Настройки!$B$7),0,MAX(0,$E4325-MAX(0,SUMIFS(Тех_Движение!$G$2:$G$5111,Тех_Движение!$D$2:$D$5111,$C4325,Тех_Движение!$B$2:$B$5111,"&lt;="&amp;N$3)-$F4325)))</f>
        <v>#VALUE!</v>
      </c>
      <c r="O4325" s="21" t="e">
        <f>IF(OR($B4325="",O$3&lt;$D4325+Настройки!$B$7),0,MAX(0,$E4325-MAX(0,SUMIFS(Тех_Движение!$G$2:$G$5111,Тех_Движение!$D$2:$D$5111,$C4325,Тех_Движение!$B$2:$B$5111,"&lt;="&amp;O$3)-$F4325)))</f>
        <v>#VALUE!</v>
      </c>
      <c r="P4325" s="21" t="e">
        <f>IF(OR($B4325="",P$3&lt;$D4325+Настройки!$B$7),0,MAX(0,$E4325-MAX(0,SUMIFS(Тех_Движение!$G$2:$G$5111,Тех_Движение!$D$2:$D$5111,$C4325,Тех_Движение!$B$2:$B$5111,"&lt;="&amp;P$3)-$F4325)))</f>
        <v>#VALUE!</v>
      </c>
      <c r="Q4325" s="21" t="e">
        <f>IF(OR($B4325="",Q$3&lt;$D4325+Настройки!$B$7),0,MAX(0,$E4325-MAX(0,SUMIFS(Тех_Движение!$G$2:$G$5111,Тех_Движение!$D$2:$D$5111,$C4325,Тех_Движение!$B$2:$B$5111,"&lt;="&amp;Q$3)-$F4325)))</f>
        <v>#VALUE!</v>
      </c>
      <c r="R4325" s="21" t="str">
        <f t="shared" si="202"/>
        <v/>
      </c>
      <c r="S4325" s="23" t="str">
        <f>IF($B4325="","",VLOOKUP($C4325,Настройки!$A$11:$L$17,9,FALSE))</f>
        <v/>
      </c>
      <c r="T4325" s="23" t="str">
        <f t="shared" si="203"/>
        <v/>
      </c>
    </row>
    <row r="4326" spans="1:20" x14ac:dyDescent="0.3">
      <c r="A4326" s="20">
        <f>Тех_Движение!$A$4323</f>
        <v>4322</v>
      </c>
      <c r="B4326" s="20" t="str">
        <f>IF(Тех_Движение!$F$4323&gt;0,Тех_Движение!$I$4323,"")</f>
        <v/>
      </c>
      <c r="C4326" s="20" t="str">
        <f>IF($B4326="","",Тех_Движение!$D$4323)</f>
        <v/>
      </c>
      <c r="D4326" s="9" t="str">
        <f>IF($B4326="","",Тех_Движение!$B$4323)</f>
        <v/>
      </c>
      <c r="E4326" s="21" t="str">
        <f>IF($B4326="","",Тех_Движение!$F$4323)</f>
        <v/>
      </c>
      <c r="F4326" s="21" t="str">
        <f>IF($B4326="","",SUMIFS($E$5:$E4325,$C$5:$C4325,$C4326))</f>
        <v/>
      </c>
      <c r="G4326" s="21" t="str">
        <f>IF($B4326="","",MAX(0,$E4326-MAX(0,SUMIFS(Тех_Движение!$G$2:$G$5111,Тех_Движение!$D$2:$D$5111,$C4326,Тех_Движение!$B$2:$B$5111,"&lt;="&amp;Настройки!$B$5-1)-$F4326)))</f>
        <v/>
      </c>
      <c r="H4326" s="21" t="str">
        <f>IF($B4326="","",IF(AND($D4326&gt;=Настройки!$B$5,$D4326&lt;=Настройки!$B$6),$E4326,0))</f>
        <v/>
      </c>
      <c r="I4326" s="21" t="str">
        <f t="shared" si="201"/>
        <v/>
      </c>
      <c r="J4326" s="21" t="str">
        <f>IF($B4326="","",MAX(0,$E4326-MAX(0,SUMIFS(Тех_Движение!$G$2:$G$5111,Тех_Движение!$D$2:$D$5111,$C4326,Тех_Движение!$B$2:$B$5111,"&lt;="&amp;Настройки!$B$6)-$F4326)))</f>
        <v/>
      </c>
      <c r="K4326" s="21" t="e">
        <f>IF(OR($B4326="",K$3&lt;$D4326+Настройки!$B$7),0,MAX(0,$E4326-MAX(0,SUMIFS(Тех_Движение!$G$2:$G$5111,Тех_Движение!$D$2:$D$5111,$C4326,Тех_Движение!$B$2:$B$5111,"&lt;="&amp;K$3)-$F4326)))</f>
        <v>#VALUE!</v>
      </c>
      <c r="L4326" s="21" t="e">
        <f>IF(OR($B4326="",L$3&lt;$D4326+Настройки!$B$7),0,MAX(0,$E4326-MAX(0,SUMIFS(Тех_Движение!$G$2:$G$5111,Тех_Движение!$D$2:$D$5111,$C4326,Тех_Движение!$B$2:$B$5111,"&lt;="&amp;L$3)-$F4326)))</f>
        <v>#VALUE!</v>
      </c>
      <c r="M4326" s="21" t="e">
        <f>IF(OR($B4326="",M$3&lt;$D4326+Настройки!$B$7),0,MAX(0,$E4326-MAX(0,SUMIFS(Тех_Движение!$G$2:$G$5111,Тех_Движение!$D$2:$D$5111,$C4326,Тех_Движение!$B$2:$B$5111,"&lt;="&amp;M$3)-$F4326)))</f>
        <v>#VALUE!</v>
      </c>
      <c r="N4326" s="21" t="e">
        <f>IF(OR($B4326="",N$3&lt;$D4326+Настройки!$B$7),0,MAX(0,$E4326-MAX(0,SUMIFS(Тех_Движение!$G$2:$G$5111,Тех_Движение!$D$2:$D$5111,$C4326,Тех_Движение!$B$2:$B$5111,"&lt;="&amp;N$3)-$F4326)))</f>
        <v>#VALUE!</v>
      </c>
      <c r="O4326" s="21" t="e">
        <f>IF(OR($B4326="",O$3&lt;$D4326+Настройки!$B$7),0,MAX(0,$E4326-MAX(0,SUMIFS(Тех_Движение!$G$2:$G$5111,Тех_Движение!$D$2:$D$5111,$C4326,Тех_Движение!$B$2:$B$5111,"&lt;="&amp;O$3)-$F4326)))</f>
        <v>#VALUE!</v>
      </c>
      <c r="P4326" s="21" t="e">
        <f>IF(OR($B4326="",P$3&lt;$D4326+Настройки!$B$7),0,MAX(0,$E4326-MAX(0,SUMIFS(Тех_Движение!$G$2:$G$5111,Тех_Движение!$D$2:$D$5111,$C4326,Тех_Движение!$B$2:$B$5111,"&lt;="&amp;P$3)-$F4326)))</f>
        <v>#VALUE!</v>
      </c>
      <c r="Q4326" s="21" t="e">
        <f>IF(OR($B4326="",Q$3&lt;$D4326+Настройки!$B$7),0,MAX(0,$E4326-MAX(0,SUMIFS(Тех_Движение!$G$2:$G$5111,Тех_Движение!$D$2:$D$5111,$C4326,Тех_Движение!$B$2:$B$5111,"&lt;="&amp;Q$3)-$F4326)))</f>
        <v>#VALUE!</v>
      </c>
      <c r="R4326" s="21" t="str">
        <f t="shared" si="202"/>
        <v/>
      </c>
      <c r="S4326" s="23" t="str">
        <f>IF($B4326="","",VLOOKUP($C4326,Настройки!$A$11:$L$17,9,FALSE))</f>
        <v/>
      </c>
      <c r="T4326" s="23" t="str">
        <f t="shared" si="203"/>
        <v/>
      </c>
    </row>
    <row r="4327" spans="1:20" x14ac:dyDescent="0.3">
      <c r="A4327" s="20">
        <f>Тех_Движение!$A$4324</f>
        <v>4323</v>
      </c>
      <c r="B4327" s="20" t="str">
        <f>IF(Тех_Движение!$F$4324&gt;0,Тех_Движение!$I$4324,"")</f>
        <v/>
      </c>
      <c r="C4327" s="20" t="str">
        <f>IF($B4327="","",Тех_Движение!$D$4324)</f>
        <v/>
      </c>
      <c r="D4327" s="9" t="str">
        <f>IF($B4327="","",Тех_Движение!$B$4324)</f>
        <v/>
      </c>
      <c r="E4327" s="21" t="str">
        <f>IF($B4327="","",Тех_Движение!$F$4324)</f>
        <v/>
      </c>
      <c r="F4327" s="21" t="str">
        <f>IF($B4327="","",SUMIFS($E$5:$E4326,$C$5:$C4326,$C4327))</f>
        <v/>
      </c>
      <c r="G4327" s="21" t="str">
        <f>IF($B4327="","",MAX(0,$E4327-MAX(0,SUMIFS(Тех_Движение!$G$2:$G$5111,Тех_Движение!$D$2:$D$5111,$C4327,Тех_Движение!$B$2:$B$5111,"&lt;="&amp;Настройки!$B$5-1)-$F4327)))</f>
        <v/>
      </c>
      <c r="H4327" s="21" t="str">
        <f>IF($B4327="","",IF(AND($D4327&gt;=Настройки!$B$5,$D4327&lt;=Настройки!$B$6),$E4327,0))</f>
        <v/>
      </c>
      <c r="I4327" s="21" t="str">
        <f t="shared" si="201"/>
        <v/>
      </c>
      <c r="J4327" s="21" t="str">
        <f>IF($B4327="","",MAX(0,$E4327-MAX(0,SUMIFS(Тех_Движение!$G$2:$G$5111,Тех_Движение!$D$2:$D$5111,$C4327,Тех_Движение!$B$2:$B$5111,"&lt;="&amp;Настройки!$B$6)-$F4327)))</f>
        <v/>
      </c>
      <c r="K4327" s="21" t="e">
        <f>IF(OR($B4327="",K$3&lt;$D4327+Настройки!$B$7),0,MAX(0,$E4327-MAX(0,SUMIFS(Тех_Движение!$G$2:$G$5111,Тех_Движение!$D$2:$D$5111,$C4327,Тех_Движение!$B$2:$B$5111,"&lt;="&amp;K$3)-$F4327)))</f>
        <v>#VALUE!</v>
      </c>
      <c r="L4327" s="21" t="e">
        <f>IF(OR($B4327="",L$3&lt;$D4327+Настройки!$B$7),0,MAX(0,$E4327-MAX(0,SUMIFS(Тех_Движение!$G$2:$G$5111,Тех_Движение!$D$2:$D$5111,$C4327,Тех_Движение!$B$2:$B$5111,"&lt;="&amp;L$3)-$F4327)))</f>
        <v>#VALUE!</v>
      </c>
      <c r="M4327" s="21" t="e">
        <f>IF(OR($B4327="",M$3&lt;$D4327+Настройки!$B$7),0,MAX(0,$E4327-MAX(0,SUMIFS(Тех_Движение!$G$2:$G$5111,Тех_Движение!$D$2:$D$5111,$C4327,Тех_Движение!$B$2:$B$5111,"&lt;="&amp;M$3)-$F4327)))</f>
        <v>#VALUE!</v>
      </c>
      <c r="N4327" s="21" t="e">
        <f>IF(OR($B4327="",N$3&lt;$D4327+Настройки!$B$7),0,MAX(0,$E4327-MAX(0,SUMIFS(Тех_Движение!$G$2:$G$5111,Тех_Движение!$D$2:$D$5111,$C4327,Тех_Движение!$B$2:$B$5111,"&lt;="&amp;N$3)-$F4327)))</f>
        <v>#VALUE!</v>
      </c>
      <c r="O4327" s="21" t="e">
        <f>IF(OR($B4327="",O$3&lt;$D4327+Настройки!$B$7),0,MAX(0,$E4327-MAX(0,SUMIFS(Тех_Движение!$G$2:$G$5111,Тех_Движение!$D$2:$D$5111,$C4327,Тех_Движение!$B$2:$B$5111,"&lt;="&amp;O$3)-$F4327)))</f>
        <v>#VALUE!</v>
      </c>
      <c r="P4327" s="21" t="e">
        <f>IF(OR($B4327="",P$3&lt;$D4327+Настройки!$B$7),0,MAX(0,$E4327-MAX(0,SUMIFS(Тех_Движение!$G$2:$G$5111,Тех_Движение!$D$2:$D$5111,$C4327,Тех_Движение!$B$2:$B$5111,"&lt;="&amp;P$3)-$F4327)))</f>
        <v>#VALUE!</v>
      </c>
      <c r="Q4327" s="21" t="e">
        <f>IF(OR($B4327="",Q$3&lt;$D4327+Настройки!$B$7),0,MAX(0,$E4327-MAX(0,SUMIFS(Тех_Движение!$G$2:$G$5111,Тех_Движение!$D$2:$D$5111,$C4327,Тех_Движение!$B$2:$B$5111,"&lt;="&amp;Q$3)-$F4327)))</f>
        <v>#VALUE!</v>
      </c>
      <c r="R4327" s="21" t="str">
        <f t="shared" si="202"/>
        <v/>
      </c>
      <c r="S4327" s="23" t="str">
        <f>IF($B4327="","",VLOOKUP($C4327,Настройки!$A$11:$L$17,9,FALSE))</f>
        <v/>
      </c>
      <c r="T4327" s="23" t="str">
        <f t="shared" si="203"/>
        <v/>
      </c>
    </row>
    <row r="4328" spans="1:20" x14ac:dyDescent="0.3">
      <c r="A4328" s="20">
        <f>Тех_Движение!$A$4325</f>
        <v>4324</v>
      </c>
      <c r="B4328" s="20" t="str">
        <f>IF(Тех_Движение!$F$4325&gt;0,Тех_Движение!$I$4325,"")</f>
        <v/>
      </c>
      <c r="C4328" s="20" t="str">
        <f>IF($B4328="","",Тех_Движение!$D$4325)</f>
        <v/>
      </c>
      <c r="D4328" s="9" t="str">
        <f>IF($B4328="","",Тех_Движение!$B$4325)</f>
        <v/>
      </c>
      <c r="E4328" s="21" t="str">
        <f>IF($B4328="","",Тех_Движение!$F$4325)</f>
        <v/>
      </c>
      <c r="F4328" s="21" t="str">
        <f>IF($B4328="","",SUMIFS($E$5:$E4327,$C$5:$C4327,$C4328))</f>
        <v/>
      </c>
      <c r="G4328" s="21" t="str">
        <f>IF($B4328="","",MAX(0,$E4328-MAX(0,SUMIFS(Тех_Движение!$G$2:$G$5111,Тех_Движение!$D$2:$D$5111,$C4328,Тех_Движение!$B$2:$B$5111,"&lt;="&amp;Настройки!$B$5-1)-$F4328)))</f>
        <v/>
      </c>
      <c r="H4328" s="21" t="str">
        <f>IF($B4328="","",IF(AND($D4328&gt;=Настройки!$B$5,$D4328&lt;=Настройки!$B$6),$E4328,0))</f>
        <v/>
      </c>
      <c r="I4328" s="21" t="str">
        <f t="shared" si="201"/>
        <v/>
      </c>
      <c r="J4328" s="21" t="str">
        <f>IF($B4328="","",MAX(0,$E4328-MAX(0,SUMIFS(Тех_Движение!$G$2:$G$5111,Тех_Движение!$D$2:$D$5111,$C4328,Тех_Движение!$B$2:$B$5111,"&lt;="&amp;Настройки!$B$6)-$F4328)))</f>
        <v/>
      </c>
      <c r="K4328" s="21" t="e">
        <f>IF(OR($B4328="",K$3&lt;$D4328+Настройки!$B$7),0,MAX(0,$E4328-MAX(0,SUMIFS(Тех_Движение!$G$2:$G$5111,Тех_Движение!$D$2:$D$5111,$C4328,Тех_Движение!$B$2:$B$5111,"&lt;="&amp;K$3)-$F4328)))</f>
        <v>#VALUE!</v>
      </c>
      <c r="L4328" s="21" t="e">
        <f>IF(OR($B4328="",L$3&lt;$D4328+Настройки!$B$7),0,MAX(0,$E4328-MAX(0,SUMIFS(Тех_Движение!$G$2:$G$5111,Тех_Движение!$D$2:$D$5111,$C4328,Тех_Движение!$B$2:$B$5111,"&lt;="&amp;L$3)-$F4328)))</f>
        <v>#VALUE!</v>
      </c>
      <c r="M4328" s="21" t="e">
        <f>IF(OR($B4328="",M$3&lt;$D4328+Настройки!$B$7),0,MAX(0,$E4328-MAX(0,SUMIFS(Тех_Движение!$G$2:$G$5111,Тех_Движение!$D$2:$D$5111,$C4328,Тех_Движение!$B$2:$B$5111,"&lt;="&amp;M$3)-$F4328)))</f>
        <v>#VALUE!</v>
      </c>
      <c r="N4328" s="21" t="e">
        <f>IF(OR($B4328="",N$3&lt;$D4328+Настройки!$B$7),0,MAX(0,$E4328-MAX(0,SUMIFS(Тех_Движение!$G$2:$G$5111,Тех_Движение!$D$2:$D$5111,$C4328,Тех_Движение!$B$2:$B$5111,"&lt;="&amp;N$3)-$F4328)))</f>
        <v>#VALUE!</v>
      </c>
      <c r="O4328" s="21" t="e">
        <f>IF(OR($B4328="",O$3&lt;$D4328+Настройки!$B$7),0,MAX(0,$E4328-MAX(0,SUMIFS(Тех_Движение!$G$2:$G$5111,Тех_Движение!$D$2:$D$5111,$C4328,Тех_Движение!$B$2:$B$5111,"&lt;="&amp;O$3)-$F4328)))</f>
        <v>#VALUE!</v>
      </c>
      <c r="P4328" s="21" t="e">
        <f>IF(OR($B4328="",P$3&lt;$D4328+Настройки!$B$7),0,MAX(0,$E4328-MAX(0,SUMIFS(Тех_Движение!$G$2:$G$5111,Тех_Движение!$D$2:$D$5111,$C4328,Тех_Движение!$B$2:$B$5111,"&lt;="&amp;P$3)-$F4328)))</f>
        <v>#VALUE!</v>
      </c>
      <c r="Q4328" s="21" t="e">
        <f>IF(OR($B4328="",Q$3&lt;$D4328+Настройки!$B$7),0,MAX(0,$E4328-MAX(0,SUMIFS(Тех_Движение!$G$2:$G$5111,Тех_Движение!$D$2:$D$5111,$C4328,Тех_Движение!$B$2:$B$5111,"&lt;="&amp;Q$3)-$F4328)))</f>
        <v>#VALUE!</v>
      </c>
      <c r="R4328" s="21" t="str">
        <f t="shared" si="202"/>
        <v/>
      </c>
      <c r="S4328" s="23" t="str">
        <f>IF($B4328="","",VLOOKUP($C4328,Настройки!$A$11:$L$17,9,FALSE))</f>
        <v/>
      </c>
      <c r="T4328" s="23" t="str">
        <f t="shared" si="203"/>
        <v/>
      </c>
    </row>
    <row r="4329" spans="1:20" x14ac:dyDescent="0.3">
      <c r="A4329" s="20">
        <f>Тех_Движение!$A$4326</f>
        <v>4325</v>
      </c>
      <c r="B4329" s="20" t="str">
        <f>IF(Тех_Движение!$F$4326&gt;0,Тех_Движение!$I$4326,"")</f>
        <v/>
      </c>
      <c r="C4329" s="20" t="str">
        <f>IF($B4329="","",Тех_Движение!$D$4326)</f>
        <v/>
      </c>
      <c r="D4329" s="9" t="str">
        <f>IF($B4329="","",Тех_Движение!$B$4326)</f>
        <v/>
      </c>
      <c r="E4329" s="21" t="str">
        <f>IF($B4329="","",Тех_Движение!$F$4326)</f>
        <v/>
      </c>
      <c r="F4329" s="21" t="str">
        <f>IF($B4329="","",SUMIFS($E$5:$E4328,$C$5:$C4328,$C4329))</f>
        <v/>
      </c>
      <c r="G4329" s="21" t="str">
        <f>IF($B4329="","",MAX(0,$E4329-MAX(0,SUMIFS(Тех_Движение!$G$2:$G$5111,Тех_Движение!$D$2:$D$5111,$C4329,Тех_Движение!$B$2:$B$5111,"&lt;="&amp;Настройки!$B$5-1)-$F4329)))</f>
        <v/>
      </c>
      <c r="H4329" s="21" t="str">
        <f>IF($B4329="","",IF(AND($D4329&gt;=Настройки!$B$5,$D4329&lt;=Настройки!$B$6),$E4329,0))</f>
        <v/>
      </c>
      <c r="I4329" s="21" t="str">
        <f t="shared" si="201"/>
        <v/>
      </c>
      <c r="J4329" s="21" t="str">
        <f>IF($B4329="","",MAX(0,$E4329-MAX(0,SUMIFS(Тех_Движение!$G$2:$G$5111,Тех_Движение!$D$2:$D$5111,$C4329,Тех_Движение!$B$2:$B$5111,"&lt;="&amp;Настройки!$B$6)-$F4329)))</f>
        <v/>
      </c>
      <c r="K4329" s="21" t="e">
        <f>IF(OR($B4329="",K$3&lt;$D4329+Настройки!$B$7),0,MAX(0,$E4329-MAX(0,SUMIFS(Тех_Движение!$G$2:$G$5111,Тех_Движение!$D$2:$D$5111,$C4329,Тех_Движение!$B$2:$B$5111,"&lt;="&amp;K$3)-$F4329)))</f>
        <v>#VALUE!</v>
      </c>
      <c r="L4329" s="21" t="e">
        <f>IF(OR($B4329="",L$3&lt;$D4329+Настройки!$B$7),0,MAX(0,$E4329-MAX(0,SUMIFS(Тех_Движение!$G$2:$G$5111,Тех_Движение!$D$2:$D$5111,$C4329,Тех_Движение!$B$2:$B$5111,"&lt;="&amp;L$3)-$F4329)))</f>
        <v>#VALUE!</v>
      </c>
      <c r="M4329" s="21" t="e">
        <f>IF(OR($B4329="",M$3&lt;$D4329+Настройки!$B$7),0,MAX(0,$E4329-MAX(0,SUMIFS(Тех_Движение!$G$2:$G$5111,Тех_Движение!$D$2:$D$5111,$C4329,Тех_Движение!$B$2:$B$5111,"&lt;="&amp;M$3)-$F4329)))</f>
        <v>#VALUE!</v>
      </c>
      <c r="N4329" s="21" t="e">
        <f>IF(OR($B4329="",N$3&lt;$D4329+Настройки!$B$7),0,MAX(0,$E4329-MAX(0,SUMIFS(Тех_Движение!$G$2:$G$5111,Тех_Движение!$D$2:$D$5111,$C4329,Тех_Движение!$B$2:$B$5111,"&lt;="&amp;N$3)-$F4329)))</f>
        <v>#VALUE!</v>
      </c>
      <c r="O4329" s="21" t="e">
        <f>IF(OR($B4329="",O$3&lt;$D4329+Настройки!$B$7),0,MAX(0,$E4329-MAX(0,SUMIFS(Тех_Движение!$G$2:$G$5111,Тех_Движение!$D$2:$D$5111,$C4329,Тех_Движение!$B$2:$B$5111,"&lt;="&amp;O$3)-$F4329)))</f>
        <v>#VALUE!</v>
      </c>
      <c r="P4329" s="21" t="e">
        <f>IF(OR($B4329="",P$3&lt;$D4329+Настройки!$B$7),0,MAX(0,$E4329-MAX(0,SUMIFS(Тех_Движение!$G$2:$G$5111,Тех_Движение!$D$2:$D$5111,$C4329,Тех_Движение!$B$2:$B$5111,"&lt;="&amp;P$3)-$F4329)))</f>
        <v>#VALUE!</v>
      </c>
      <c r="Q4329" s="21" t="e">
        <f>IF(OR($B4329="",Q$3&lt;$D4329+Настройки!$B$7),0,MAX(0,$E4329-MAX(0,SUMIFS(Тех_Движение!$G$2:$G$5111,Тех_Движение!$D$2:$D$5111,$C4329,Тех_Движение!$B$2:$B$5111,"&lt;="&amp;Q$3)-$F4329)))</f>
        <v>#VALUE!</v>
      </c>
      <c r="R4329" s="21" t="str">
        <f t="shared" si="202"/>
        <v/>
      </c>
      <c r="S4329" s="23" t="str">
        <f>IF($B4329="","",VLOOKUP($C4329,Настройки!$A$11:$L$17,9,FALSE))</f>
        <v/>
      </c>
      <c r="T4329" s="23" t="str">
        <f t="shared" si="203"/>
        <v/>
      </c>
    </row>
    <row r="4330" spans="1:20" x14ac:dyDescent="0.3">
      <c r="A4330" s="20">
        <f>Тех_Движение!$A$4327</f>
        <v>4326</v>
      </c>
      <c r="B4330" s="20" t="str">
        <f>IF(Тех_Движение!$F$4327&gt;0,Тех_Движение!$I$4327,"")</f>
        <v/>
      </c>
      <c r="C4330" s="20" t="str">
        <f>IF($B4330="","",Тех_Движение!$D$4327)</f>
        <v/>
      </c>
      <c r="D4330" s="9" t="str">
        <f>IF($B4330="","",Тех_Движение!$B$4327)</f>
        <v/>
      </c>
      <c r="E4330" s="21" t="str">
        <f>IF($B4330="","",Тех_Движение!$F$4327)</f>
        <v/>
      </c>
      <c r="F4330" s="21" t="str">
        <f>IF($B4330="","",SUMIFS($E$5:$E4329,$C$5:$C4329,$C4330))</f>
        <v/>
      </c>
      <c r="G4330" s="21" t="str">
        <f>IF($B4330="","",MAX(0,$E4330-MAX(0,SUMIFS(Тех_Движение!$G$2:$G$5111,Тех_Движение!$D$2:$D$5111,$C4330,Тех_Движение!$B$2:$B$5111,"&lt;="&amp;Настройки!$B$5-1)-$F4330)))</f>
        <v/>
      </c>
      <c r="H4330" s="21" t="str">
        <f>IF($B4330="","",IF(AND($D4330&gt;=Настройки!$B$5,$D4330&lt;=Настройки!$B$6),$E4330,0))</f>
        <v/>
      </c>
      <c r="I4330" s="21" t="str">
        <f t="shared" si="201"/>
        <v/>
      </c>
      <c r="J4330" s="21" t="str">
        <f>IF($B4330="","",MAX(0,$E4330-MAX(0,SUMIFS(Тех_Движение!$G$2:$G$5111,Тех_Движение!$D$2:$D$5111,$C4330,Тех_Движение!$B$2:$B$5111,"&lt;="&amp;Настройки!$B$6)-$F4330)))</f>
        <v/>
      </c>
      <c r="K4330" s="21" t="e">
        <f>IF(OR($B4330="",K$3&lt;$D4330+Настройки!$B$7),0,MAX(0,$E4330-MAX(0,SUMIFS(Тех_Движение!$G$2:$G$5111,Тех_Движение!$D$2:$D$5111,$C4330,Тех_Движение!$B$2:$B$5111,"&lt;="&amp;K$3)-$F4330)))</f>
        <v>#VALUE!</v>
      </c>
      <c r="L4330" s="21" t="e">
        <f>IF(OR($B4330="",L$3&lt;$D4330+Настройки!$B$7),0,MAX(0,$E4330-MAX(0,SUMIFS(Тех_Движение!$G$2:$G$5111,Тех_Движение!$D$2:$D$5111,$C4330,Тех_Движение!$B$2:$B$5111,"&lt;="&amp;L$3)-$F4330)))</f>
        <v>#VALUE!</v>
      </c>
      <c r="M4330" s="21" t="e">
        <f>IF(OR($B4330="",M$3&lt;$D4330+Настройки!$B$7),0,MAX(0,$E4330-MAX(0,SUMIFS(Тех_Движение!$G$2:$G$5111,Тех_Движение!$D$2:$D$5111,$C4330,Тех_Движение!$B$2:$B$5111,"&lt;="&amp;M$3)-$F4330)))</f>
        <v>#VALUE!</v>
      </c>
      <c r="N4330" s="21" t="e">
        <f>IF(OR($B4330="",N$3&lt;$D4330+Настройки!$B$7),0,MAX(0,$E4330-MAX(0,SUMIFS(Тех_Движение!$G$2:$G$5111,Тех_Движение!$D$2:$D$5111,$C4330,Тех_Движение!$B$2:$B$5111,"&lt;="&amp;N$3)-$F4330)))</f>
        <v>#VALUE!</v>
      </c>
      <c r="O4330" s="21" t="e">
        <f>IF(OR($B4330="",O$3&lt;$D4330+Настройки!$B$7),0,MAX(0,$E4330-MAX(0,SUMIFS(Тех_Движение!$G$2:$G$5111,Тех_Движение!$D$2:$D$5111,$C4330,Тех_Движение!$B$2:$B$5111,"&lt;="&amp;O$3)-$F4330)))</f>
        <v>#VALUE!</v>
      </c>
      <c r="P4330" s="21" t="e">
        <f>IF(OR($B4330="",P$3&lt;$D4330+Настройки!$B$7),0,MAX(0,$E4330-MAX(0,SUMIFS(Тех_Движение!$G$2:$G$5111,Тех_Движение!$D$2:$D$5111,$C4330,Тех_Движение!$B$2:$B$5111,"&lt;="&amp;P$3)-$F4330)))</f>
        <v>#VALUE!</v>
      </c>
      <c r="Q4330" s="21" t="e">
        <f>IF(OR($B4330="",Q$3&lt;$D4330+Настройки!$B$7),0,MAX(0,$E4330-MAX(0,SUMIFS(Тех_Движение!$G$2:$G$5111,Тех_Движение!$D$2:$D$5111,$C4330,Тех_Движение!$B$2:$B$5111,"&lt;="&amp;Q$3)-$F4330)))</f>
        <v>#VALUE!</v>
      </c>
      <c r="R4330" s="21" t="str">
        <f t="shared" si="202"/>
        <v/>
      </c>
      <c r="S4330" s="23" t="str">
        <f>IF($B4330="","",VLOOKUP($C4330,Настройки!$A$11:$L$17,9,FALSE))</f>
        <v/>
      </c>
      <c r="T4330" s="23" t="str">
        <f t="shared" si="203"/>
        <v/>
      </c>
    </row>
    <row r="4331" spans="1:20" x14ac:dyDescent="0.3">
      <c r="A4331" s="20">
        <f>Тех_Движение!$A$4328</f>
        <v>4327</v>
      </c>
      <c r="B4331" s="20" t="str">
        <f>IF(Тех_Движение!$F$4328&gt;0,Тех_Движение!$I$4328,"")</f>
        <v/>
      </c>
      <c r="C4331" s="20" t="str">
        <f>IF($B4331="","",Тех_Движение!$D$4328)</f>
        <v/>
      </c>
      <c r="D4331" s="9" t="str">
        <f>IF($B4331="","",Тех_Движение!$B$4328)</f>
        <v/>
      </c>
      <c r="E4331" s="21" t="str">
        <f>IF($B4331="","",Тех_Движение!$F$4328)</f>
        <v/>
      </c>
      <c r="F4331" s="21" t="str">
        <f>IF($B4331="","",SUMIFS($E$5:$E4330,$C$5:$C4330,$C4331))</f>
        <v/>
      </c>
      <c r="G4331" s="21" t="str">
        <f>IF($B4331="","",MAX(0,$E4331-MAX(0,SUMIFS(Тех_Движение!$G$2:$G$5111,Тех_Движение!$D$2:$D$5111,$C4331,Тех_Движение!$B$2:$B$5111,"&lt;="&amp;Настройки!$B$5-1)-$F4331)))</f>
        <v/>
      </c>
      <c r="H4331" s="21" t="str">
        <f>IF($B4331="","",IF(AND($D4331&gt;=Настройки!$B$5,$D4331&lt;=Настройки!$B$6),$E4331,0))</f>
        <v/>
      </c>
      <c r="I4331" s="21" t="str">
        <f t="shared" si="201"/>
        <v/>
      </c>
      <c r="J4331" s="21" t="str">
        <f>IF($B4331="","",MAX(0,$E4331-MAX(0,SUMIFS(Тех_Движение!$G$2:$G$5111,Тех_Движение!$D$2:$D$5111,$C4331,Тех_Движение!$B$2:$B$5111,"&lt;="&amp;Настройки!$B$6)-$F4331)))</f>
        <v/>
      </c>
      <c r="K4331" s="21" t="e">
        <f>IF(OR($B4331="",K$3&lt;$D4331+Настройки!$B$7),0,MAX(0,$E4331-MAX(0,SUMIFS(Тех_Движение!$G$2:$G$5111,Тех_Движение!$D$2:$D$5111,$C4331,Тех_Движение!$B$2:$B$5111,"&lt;="&amp;K$3)-$F4331)))</f>
        <v>#VALUE!</v>
      </c>
      <c r="L4331" s="21" t="e">
        <f>IF(OR($B4331="",L$3&lt;$D4331+Настройки!$B$7),0,MAX(0,$E4331-MAX(0,SUMIFS(Тех_Движение!$G$2:$G$5111,Тех_Движение!$D$2:$D$5111,$C4331,Тех_Движение!$B$2:$B$5111,"&lt;="&amp;L$3)-$F4331)))</f>
        <v>#VALUE!</v>
      </c>
      <c r="M4331" s="21" t="e">
        <f>IF(OR($B4331="",M$3&lt;$D4331+Настройки!$B$7),0,MAX(0,$E4331-MAX(0,SUMIFS(Тех_Движение!$G$2:$G$5111,Тех_Движение!$D$2:$D$5111,$C4331,Тех_Движение!$B$2:$B$5111,"&lt;="&amp;M$3)-$F4331)))</f>
        <v>#VALUE!</v>
      </c>
      <c r="N4331" s="21" t="e">
        <f>IF(OR($B4331="",N$3&lt;$D4331+Настройки!$B$7),0,MAX(0,$E4331-MAX(0,SUMIFS(Тех_Движение!$G$2:$G$5111,Тех_Движение!$D$2:$D$5111,$C4331,Тех_Движение!$B$2:$B$5111,"&lt;="&amp;N$3)-$F4331)))</f>
        <v>#VALUE!</v>
      </c>
      <c r="O4331" s="21" t="e">
        <f>IF(OR($B4331="",O$3&lt;$D4331+Настройки!$B$7),0,MAX(0,$E4331-MAX(0,SUMIFS(Тех_Движение!$G$2:$G$5111,Тех_Движение!$D$2:$D$5111,$C4331,Тех_Движение!$B$2:$B$5111,"&lt;="&amp;O$3)-$F4331)))</f>
        <v>#VALUE!</v>
      </c>
      <c r="P4331" s="21" t="e">
        <f>IF(OR($B4331="",P$3&lt;$D4331+Настройки!$B$7),0,MAX(0,$E4331-MAX(0,SUMIFS(Тех_Движение!$G$2:$G$5111,Тех_Движение!$D$2:$D$5111,$C4331,Тех_Движение!$B$2:$B$5111,"&lt;="&amp;P$3)-$F4331)))</f>
        <v>#VALUE!</v>
      </c>
      <c r="Q4331" s="21" t="e">
        <f>IF(OR($B4331="",Q$3&lt;$D4331+Настройки!$B$7),0,MAX(0,$E4331-MAX(0,SUMIFS(Тех_Движение!$G$2:$G$5111,Тех_Движение!$D$2:$D$5111,$C4331,Тех_Движение!$B$2:$B$5111,"&lt;="&amp;Q$3)-$F4331)))</f>
        <v>#VALUE!</v>
      </c>
      <c r="R4331" s="21" t="str">
        <f t="shared" si="202"/>
        <v/>
      </c>
      <c r="S4331" s="23" t="str">
        <f>IF($B4331="","",VLOOKUP($C4331,Настройки!$A$11:$L$17,9,FALSE))</f>
        <v/>
      </c>
      <c r="T4331" s="23" t="str">
        <f t="shared" si="203"/>
        <v/>
      </c>
    </row>
    <row r="4332" spans="1:20" x14ac:dyDescent="0.3">
      <c r="A4332" s="20">
        <f>Тех_Движение!$A$4329</f>
        <v>4328</v>
      </c>
      <c r="B4332" s="20" t="str">
        <f>IF(Тех_Движение!$F$4329&gt;0,Тех_Движение!$I$4329,"")</f>
        <v/>
      </c>
      <c r="C4332" s="20" t="str">
        <f>IF($B4332="","",Тех_Движение!$D$4329)</f>
        <v/>
      </c>
      <c r="D4332" s="9" t="str">
        <f>IF($B4332="","",Тех_Движение!$B$4329)</f>
        <v/>
      </c>
      <c r="E4332" s="21" t="str">
        <f>IF($B4332="","",Тех_Движение!$F$4329)</f>
        <v/>
      </c>
      <c r="F4332" s="21" t="str">
        <f>IF($B4332="","",SUMIFS($E$5:$E4331,$C$5:$C4331,$C4332))</f>
        <v/>
      </c>
      <c r="G4332" s="21" t="str">
        <f>IF($B4332="","",MAX(0,$E4332-MAX(0,SUMIFS(Тех_Движение!$G$2:$G$5111,Тех_Движение!$D$2:$D$5111,$C4332,Тех_Движение!$B$2:$B$5111,"&lt;="&amp;Настройки!$B$5-1)-$F4332)))</f>
        <v/>
      </c>
      <c r="H4332" s="21" t="str">
        <f>IF($B4332="","",IF(AND($D4332&gt;=Настройки!$B$5,$D4332&lt;=Настройки!$B$6),$E4332,0))</f>
        <v/>
      </c>
      <c r="I4332" s="21" t="str">
        <f t="shared" si="201"/>
        <v/>
      </c>
      <c r="J4332" s="21" t="str">
        <f>IF($B4332="","",MAX(0,$E4332-MAX(0,SUMIFS(Тех_Движение!$G$2:$G$5111,Тех_Движение!$D$2:$D$5111,$C4332,Тех_Движение!$B$2:$B$5111,"&lt;="&amp;Настройки!$B$6)-$F4332)))</f>
        <v/>
      </c>
      <c r="K4332" s="21" t="e">
        <f>IF(OR($B4332="",K$3&lt;$D4332+Настройки!$B$7),0,MAX(0,$E4332-MAX(0,SUMIFS(Тех_Движение!$G$2:$G$5111,Тех_Движение!$D$2:$D$5111,$C4332,Тех_Движение!$B$2:$B$5111,"&lt;="&amp;K$3)-$F4332)))</f>
        <v>#VALUE!</v>
      </c>
      <c r="L4332" s="21" t="e">
        <f>IF(OR($B4332="",L$3&lt;$D4332+Настройки!$B$7),0,MAX(0,$E4332-MAX(0,SUMIFS(Тех_Движение!$G$2:$G$5111,Тех_Движение!$D$2:$D$5111,$C4332,Тех_Движение!$B$2:$B$5111,"&lt;="&amp;L$3)-$F4332)))</f>
        <v>#VALUE!</v>
      </c>
      <c r="M4332" s="21" t="e">
        <f>IF(OR($B4332="",M$3&lt;$D4332+Настройки!$B$7),0,MAX(0,$E4332-MAX(0,SUMIFS(Тех_Движение!$G$2:$G$5111,Тех_Движение!$D$2:$D$5111,$C4332,Тех_Движение!$B$2:$B$5111,"&lt;="&amp;M$3)-$F4332)))</f>
        <v>#VALUE!</v>
      </c>
      <c r="N4332" s="21" t="e">
        <f>IF(OR($B4332="",N$3&lt;$D4332+Настройки!$B$7),0,MAX(0,$E4332-MAX(0,SUMIFS(Тех_Движение!$G$2:$G$5111,Тех_Движение!$D$2:$D$5111,$C4332,Тех_Движение!$B$2:$B$5111,"&lt;="&amp;N$3)-$F4332)))</f>
        <v>#VALUE!</v>
      </c>
      <c r="O4332" s="21" t="e">
        <f>IF(OR($B4332="",O$3&lt;$D4332+Настройки!$B$7),0,MAX(0,$E4332-MAX(0,SUMIFS(Тех_Движение!$G$2:$G$5111,Тех_Движение!$D$2:$D$5111,$C4332,Тех_Движение!$B$2:$B$5111,"&lt;="&amp;O$3)-$F4332)))</f>
        <v>#VALUE!</v>
      </c>
      <c r="P4332" s="21" t="e">
        <f>IF(OR($B4332="",P$3&lt;$D4332+Настройки!$B$7),0,MAX(0,$E4332-MAX(0,SUMIFS(Тех_Движение!$G$2:$G$5111,Тех_Движение!$D$2:$D$5111,$C4332,Тех_Движение!$B$2:$B$5111,"&lt;="&amp;P$3)-$F4332)))</f>
        <v>#VALUE!</v>
      </c>
      <c r="Q4332" s="21" t="e">
        <f>IF(OR($B4332="",Q$3&lt;$D4332+Настройки!$B$7),0,MAX(0,$E4332-MAX(0,SUMIFS(Тех_Движение!$G$2:$G$5111,Тех_Движение!$D$2:$D$5111,$C4332,Тех_Движение!$B$2:$B$5111,"&lt;="&amp;Q$3)-$F4332)))</f>
        <v>#VALUE!</v>
      </c>
      <c r="R4332" s="21" t="str">
        <f t="shared" si="202"/>
        <v/>
      </c>
      <c r="S4332" s="23" t="str">
        <f>IF($B4332="","",VLOOKUP($C4332,Настройки!$A$11:$L$17,9,FALSE))</f>
        <v/>
      </c>
      <c r="T4332" s="23" t="str">
        <f t="shared" si="203"/>
        <v/>
      </c>
    </row>
    <row r="4333" spans="1:20" x14ac:dyDescent="0.3">
      <c r="A4333" s="20">
        <f>Тех_Движение!$A$4330</f>
        <v>4329</v>
      </c>
      <c r="B4333" s="20" t="str">
        <f>IF(Тех_Движение!$F$4330&gt;0,Тех_Движение!$I$4330,"")</f>
        <v/>
      </c>
      <c r="C4333" s="20" t="str">
        <f>IF($B4333="","",Тех_Движение!$D$4330)</f>
        <v/>
      </c>
      <c r="D4333" s="9" t="str">
        <f>IF($B4333="","",Тех_Движение!$B$4330)</f>
        <v/>
      </c>
      <c r="E4333" s="21" t="str">
        <f>IF($B4333="","",Тех_Движение!$F$4330)</f>
        <v/>
      </c>
      <c r="F4333" s="21" t="str">
        <f>IF($B4333="","",SUMIFS($E$5:$E4332,$C$5:$C4332,$C4333))</f>
        <v/>
      </c>
      <c r="G4333" s="21" t="str">
        <f>IF($B4333="","",MAX(0,$E4333-MAX(0,SUMIFS(Тех_Движение!$G$2:$G$5111,Тех_Движение!$D$2:$D$5111,$C4333,Тех_Движение!$B$2:$B$5111,"&lt;="&amp;Настройки!$B$5-1)-$F4333)))</f>
        <v/>
      </c>
      <c r="H4333" s="21" t="str">
        <f>IF($B4333="","",IF(AND($D4333&gt;=Настройки!$B$5,$D4333&lt;=Настройки!$B$6),$E4333,0))</f>
        <v/>
      </c>
      <c r="I4333" s="21" t="str">
        <f t="shared" si="201"/>
        <v/>
      </c>
      <c r="J4333" s="21" t="str">
        <f>IF($B4333="","",MAX(0,$E4333-MAX(0,SUMIFS(Тех_Движение!$G$2:$G$5111,Тех_Движение!$D$2:$D$5111,$C4333,Тех_Движение!$B$2:$B$5111,"&lt;="&amp;Настройки!$B$6)-$F4333)))</f>
        <v/>
      </c>
      <c r="K4333" s="21" t="e">
        <f>IF(OR($B4333="",K$3&lt;$D4333+Настройки!$B$7),0,MAX(0,$E4333-MAX(0,SUMIFS(Тех_Движение!$G$2:$G$5111,Тех_Движение!$D$2:$D$5111,$C4333,Тех_Движение!$B$2:$B$5111,"&lt;="&amp;K$3)-$F4333)))</f>
        <v>#VALUE!</v>
      </c>
      <c r="L4333" s="21" t="e">
        <f>IF(OR($B4333="",L$3&lt;$D4333+Настройки!$B$7),0,MAX(0,$E4333-MAX(0,SUMIFS(Тех_Движение!$G$2:$G$5111,Тех_Движение!$D$2:$D$5111,$C4333,Тех_Движение!$B$2:$B$5111,"&lt;="&amp;L$3)-$F4333)))</f>
        <v>#VALUE!</v>
      </c>
      <c r="M4333" s="21" t="e">
        <f>IF(OR($B4333="",M$3&lt;$D4333+Настройки!$B$7),0,MAX(0,$E4333-MAX(0,SUMIFS(Тех_Движение!$G$2:$G$5111,Тех_Движение!$D$2:$D$5111,$C4333,Тех_Движение!$B$2:$B$5111,"&lt;="&amp;M$3)-$F4333)))</f>
        <v>#VALUE!</v>
      </c>
      <c r="N4333" s="21" t="e">
        <f>IF(OR($B4333="",N$3&lt;$D4333+Настройки!$B$7),0,MAX(0,$E4333-MAX(0,SUMIFS(Тех_Движение!$G$2:$G$5111,Тех_Движение!$D$2:$D$5111,$C4333,Тех_Движение!$B$2:$B$5111,"&lt;="&amp;N$3)-$F4333)))</f>
        <v>#VALUE!</v>
      </c>
      <c r="O4333" s="21" t="e">
        <f>IF(OR($B4333="",O$3&lt;$D4333+Настройки!$B$7),0,MAX(0,$E4333-MAX(0,SUMIFS(Тех_Движение!$G$2:$G$5111,Тех_Движение!$D$2:$D$5111,$C4333,Тех_Движение!$B$2:$B$5111,"&lt;="&amp;O$3)-$F4333)))</f>
        <v>#VALUE!</v>
      </c>
      <c r="P4333" s="21" t="e">
        <f>IF(OR($B4333="",P$3&lt;$D4333+Настройки!$B$7),0,MAX(0,$E4333-MAX(0,SUMIFS(Тех_Движение!$G$2:$G$5111,Тех_Движение!$D$2:$D$5111,$C4333,Тех_Движение!$B$2:$B$5111,"&lt;="&amp;P$3)-$F4333)))</f>
        <v>#VALUE!</v>
      </c>
      <c r="Q4333" s="21" t="e">
        <f>IF(OR($B4333="",Q$3&lt;$D4333+Настройки!$B$7),0,MAX(0,$E4333-MAX(0,SUMIFS(Тех_Движение!$G$2:$G$5111,Тех_Движение!$D$2:$D$5111,$C4333,Тех_Движение!$B$2:$B$5111,"&lt;="&amp;Q$3)-$F4333)))</f>
        <v>#VALUE!</v>
      </c>
      <c r="R4333" s="21" t="str">
        <f t="shared" si="202"/>
        <v/>
      </c>
      <c r="S4333" s="23" t="str">
        <f>IF($B4333="","",VLOOKUP($C4333,Настройки!$A$11:$L$17,9,FALSE))</f>
        <v/>
      </c>
      <c r="T4333" s="23" t="str">
        <f t="shared" si="203"/>
        <v/>
      </c>
    </row>
    <row r="4334" spans="1:20" x14ac:dyDescent="0.3">
      <c r="A4334" s="20">
        <f>Тех_Движение!$A$4331</f>
        <v>4330</v>
      </c>
      <c r="B4334" s="20" t="str">
        <f>IF(Тех_Движение!$F$4331&gt;0,Тех_Движение!$I$4331,"")</f>
        <v/>
      </c>
      <c r="C4334" s="20" t="str">
        <f>IF($B4334="","",Тех_Движение!$D$4331)</f>
        <v/>
      </c>
      <c r="D4334" s="9" t="str">
        <f>IF($B4334="","",Тех_Движение!$B$4331)</f>
        <v/>
      </c>
      <c r="E4334" s="21" t="str">
        <f>IF($B4334="","",Тех_Движение!$F$4331)</f>
        <v/>
      </c>
      <c r="F4334" s="21" t="str">
        <f>IF($B4334="","",SUMIFS($E$5:$E4333,$C$5:$C4333,$C4334))</f>
        <v/>
      </c>
      <c r="G4334" s="21" t="str">
        <f>IF($B4334="","",MAX(0,$E4334-MAX(0,SUMIFS(Тех_Движение!$G$2:$G$5111,Тех_Движение!$D$2:$D$5111,$C4334,Тех_Движение!$B$2:$B$5111,"&lt;="&amp;Настройки!$B$5-1)-$F4334)))</f>
        <v/>
      </c>
      <c r="H4334" s="21" t="str">
        <f>IF($B4334="","",IF(AND($D4334&gt;=Настройки!$B$5,$D4334&lt;=Настройки!$B$6),$E4334,0))</f>
        <v/>
      </c>
      <c r="I4334" s="21" t="str">
        <f t="shared" si="201"/>
        <v/>
      </c>
      <c r="J4334" s="21" t="str">
        <f>IF($B4334="","",MAX(0,$E4334-MAX(0,SUMIFS(Тех_Движение!$G$2:$G$5111,Тех_Движение!$D$2:$D$5111,$C4334,Тех_Движение!$B$2:$B$5111,"&lt;="&amp;Настройки!$B$6)-$F4334)))</f>
        <v/>
      </c>
      <c r="K4334" s="21" t="e">
        <f>IF(OR($B4334="",K$3&lt;$D4334+Настройки!$B$7),0,MAX(0,$E4334-MAX(0,SUMIFS(Тех_Движение!$G$2:$G$5111,Тех_Движение!$D$2:$D$5111,$C4334,Тех_Движение!$B$2:$B$5111,"&lt;="&amp;K$3)-$F4334)))</f>
        <v>#VALUE!</v>
      </c>
      <c r="L4334" s="21" t="e">
        <f>IF(OR($B4334="",L$3&lt;$D4334+Настройки!$B$7),0,MAX(0,$E4334-MAX(0,SUMIFS(Тех_Движение!$G$2:$G$5111,Тех_Движение!$D$2:$D$5111,$C4334,Тех_Движение!$B$2:$B$5111,"&lt;="&amp;L$3)-$F4334)))</f>
        <v>#VALUE!</v>
      </c>
      <c r="M4334" s="21" t="e">
        <f>IF(OR($B4334="",M$3&lt;$D4334+Настройки!$B$7),0,MAX(0,$E4334-MAX(0,SUMIFS(Тех_Движение!$G$2:$G$5111,Тех_Движение!$D$2:$D$5111,$C4334,Тех_Движение!$B$2:$B$5111,"&lt;="&amp;M$3)-$F4334)))</f>
        <v>#VALUE!</v>
      </c>
      <c r="N4334" s="21" t="e">
        <f>IF(OR($B4334="",N$3&lt;$D4334+Настройки!$B$7),0,MAX(0,$E4334-MAX(0,SUMIFS(Тех_Движение!$G$2:$G$5111,Тех_Движение!$D$2:$D$5111,$C4334,Тех_Движение!$B$2:$B$5111,"&lt;="&amp;N$3)-$F4334)))</f>
        <v>#VALUE!</v>
      </c>
      <c r="O4334" s="21" t="e">
        <f>IF(OR($B4334="",O$3&lt;$D4334+Настройки!$B$7),0,MAX(0,$E4334-MAX(0,SUMIFS(Тех_Движение!$G$2:$G$5111,Тех_Движение!$D$2:$D$5111,$C4334,Тех_Движение!$B$2:$B$5111,"&lt;="&amp;O$3)-$F4334)))</f>
        <v>#VALUE!</v>
      </c>
      <c r="P4334" s="21" t="e">
        <f>IF(OR($B4334="",P$3&lt;$D4334+Настройки!$B$7),0,MAX(0,$E4334-MAX(0,SUMIFS(Тех_Движение!$G$2:$G$5111,Тех_Движение!$D$2:$D$5111,$C4334,Тех_Движение!$B$2:$B$5111,"&lt;="&amp;P$3)-$F4334)))</f>
        <v>#VALUE!</v>
      </c>
      <c r="Q4334" s="21" t="e">
        <f>IF(OR($B4334="",Q$3&lt;$D4334+Настройки!$B$7),0,MAX(0,$E4334-MAX(0,SUMIFS(Тех_Движение!$G$2:$G$5111,Тех_Движение!$D$2:$D$5111,$C4334,Тех_Движение!$B$2:$B$5111,"&lt;="&amp;Q$3)-$F4334)))</f>
        <v>#VALUE!</v>
      </c>
      <c r="R4334" s="21" t="str">
        <f t="shared" si="202"/>
        <v/>
      </c>
      <c r="S4334" s="23" t="str">
        <f>IF($B4334="","",VLOOKUP($C4334,Настройки!$A$11:$L$17,9,FALSE))</f>
        <v/>
      </c>
      <c r="T4334" s="23" t="str">
        <f t="shared" si="203"/>
        <v/>
      </c>
    </row>
    <row r="4335" spans="1:20" x14ac:dyDescent="0.3">
      <c r="A4335" s="20">
        <f>Тех_Движение!$A$4332</f>
        <v>4331</v>
      </c>
      <c r="B4335" s="20" t="str">
        <f>IF(Тех_Движение!$F$4332&gt;0,Тех_Движение!$I$4332,"")</f>
        <v/>
      </c>
      <c r="C4335" s="20" t="str">
        <f>IF($B4335="","",Тех_Движение!$D$4332)</f>
        <v/>
      </c>
      <c r="D4335" s="9" t="str">
        <f>IF($B4335="","",Тех_Движение!$B$4332)</f>
        <v/>
      </c>
      <c r="E4335" s="21" t="str">
        <f>IF($B4335="","",Тех_Движение!$F$4332)</f>
        <v/>
      </c>
      <c r="F4335" s="21" t="str">
        <f>IF($B4335="","",SUMIFS($E$5:$E4334,$C$5:$C4334,$C4335))</f>
        <v/>
      </c>
      <c r="G4335" s="21" t="str">
        <f>IF($B4335="","",MAX(0,$E4335-MAX(0,SUMIFS(Тех_Движение!$G$2:$G$5111,Тех_Движение!$D$2:$D$5111,$C4335,Тех_Движение!$B$2:$B$5111,"&lt;="&amp;Настройки!$B$5-1)-$F4335)))</f>
        <v/>
      </c>
      <c r="H4335" s="21" t="str">
        <f>IF($B4335="","",IF(AND($D4335&gt;=Настройки!$B$5,$D4335&lt;=Настройки!$B$6),$E4335,0))</f>
        <v/>
      </c>
      <c r="I4335" s="21" t="str">
        <f t="shared" si="201"/>
        <v/>
      </c>
      <c r="J4335" s="21" t="str">
        <f>IF($B4335="","",MAX(0,$E4335-MAX(0,SUMIFS(Тех_Движение!$G$2:$G$5111,Тех_Движение!$D$2:$D$5111,$C4335,Тех_Движение!$B$2:$B$5111,"&lt;="&amp;Настройки!$B$6)-$F4335)))</f>
        <v/>
      </c>
      <c r="K4335" s="21" t="e">
        <f>IF(OR($B4335="",K$3&lt;$D4335+Настройки!$B$7),0,MAX(0,$E4335-MAX(0,SUMIFS(Тех_Движение!$G$2:$G$5111,Тех_Движение!$D$2:$D$5111,$C4335,Тех_Движение!$B$2:$B$5111,"&lt;="&amp;K$3)-$F4335)))</f>
        <v>#VALUE!</v>
      </c>
      <c r="L4335" s="21" t="e">
        <f>IF(OR($B4335="",L$3&lt;$D4335+Настройки!$B$7),0,MAX(0,$E4335-MAX(0,SUMIFS(Тех_Движение!$G$2:$G$5111,Тех_Движение!$D$2:$D$5111,$C4335,Тех_Движение!$B$2:$B$5111,"&lt;="&amp;L$3)-$F4335)))</f>
        <v>#VALUE!</v>
      </c>
      <c r="M4335" s="21" t="e">
        <f>IF(OR($B4335="",M$3&lt;$D4335+Настройки!$B$7),0,MAX(0,$E4335-MAX(0,SUMIFS(Тех_Движение!$G$2:$G$5111,Тех_Движение!$D$2:$D$5111,$C4335,Тех_Движение!$B$2:$B$5111,"&lt;="&amp;M$3)-$F4335)))</f>
        <v>#VALUE!</v>
      </c>
      <c r="N4335" s="21" t="e">
        <f>IF(OR($B4335="",N$3&lt;$D4335+Настройки!$B$7),0,MAX(0,$E4335-MAX(0,SUMIFS(Тех_Движение!$G$2:$G$5111,Тех_Движение!$D$2:$D$5111,$C4335,Тех_Движение!$B$2:$B$5111,"&lt;="&amp;N$3)-$F4335)))</f>
        <v>#VALUE!</v>
      </c>
      <c r="O4335" s="21" t="e">
        <f>IF(OR($B4335="",O$3&lt;$D4335+Настройки!$B$7),0,MAX(0,$E4335-MAX(0,SUMIFS(Тех_Движение!$G$2:$G$5111,Тех_Движение!$D$2:$D$5111,$C4335,Тех_Движение!$B$2:$B$5111,"&lt;="&amp;O$3)-$F4335)))</f>
        <v>#VALUE!</v>
      </c>
      <c r="P4335" s="21" t="e">
        <f>IF(OR($B4335="",P$3&lt;$D4335+Настройки!$B$7),0,MAX(0,$E4335-MAX(0,SUMIFS(Тех_Движение!$G$2:$G$5111,Тех_Движение!$D$2:$D$5111,$C4335,Тех_Движение!$B$2:$B$5111,"&lt;="&amp;P$3)-$F4335)))</f>
        <v>#VALUE!</v>
      </c>
      <c r="Q4335" s="21" t="e">
        <f>IF(OR($B4335="",Q$3&lt;$D4335+Настройки!$B$7),0,MAX(0,$E4335-MAX(0,SUMIFS(Тех_Движение!$G$2:$G$5111,Тех_Движение!$D$2:$D$5111,$C4335,Тех_Движение!$B$2:$B$5111,"&lt;="&amp;Q$3)-$F4335)))</f>
        <v>#VALUE!</v>
      </c>
      <c r="R4335" s="21" t="str">
        <f t="shared" si="202"/>
        <v/>
      </c>
      <c r="S4335" s="23" t="str">
        <f>IF($B4335="","",VLOOKUP($C4335,Настройки!$A$11:$L$17,9,FALSE))</f>
        <v/>
      </c>
      <c r="T4335" s="23" t="str">
        <f t="shared" si="203"/>
        <v/>
      </c>
    </row>
    <row r="4336" spans="1:20" x14ac:dyDescent="0.3">
      <c r="A4336" s="20">
        <f>Тех_Движение!$A$4333</f>
        <v>4332</v>
      </c>
      <c r="B4336" s="20" t="str">
        <f>IF(Тех_Движение!$F$4333&gt;0,Тех_Движение!$I$4333,"")</f>
        <v/>
      </c>
      <c r="C4336" s="20" t="str">
        <f>IF($B4336="","",Тех_Движение!$D$4333)</f>
        <v/>
      </c>
      <c r="D4336" s="9" t="str">
        <f>IF($B4336="","",Тех_Движение!$B$4333)</f>
        <v/>
      </c>
      <c r="E4336" s="21" t="str">
        <f>IF($B4336="","",Тех_Движение!$F$4333)</f>
        <v/>
      </c>
      <c r="F4336" s="21" t="str">
        <f>IF($B4336="","",SUMIFS($E$5:$E4335,$C$5:$C4335,$C4336))</f>
        <v/>
      </c>
      <c r="G4336" s="21" t="str">
        <f>IF($B4336="","",MAX(0,$E4336-MAX(0,SUMIFS(Тех_Движение!$G$2:$G$5111,Тех_Движение!$D$2:$D$5111,$C4336,Тех_Движение!$B$2:$B$5111,"&lt;="&amp;Настройки!$B$5-1)-$F4336)))</f>
        <v/>
      </c>
      <c r="H4336" s="21" t="str">
        <f>IF($B4336="","",IF(AND($D4336&gt;=Настройки!$B$5,$D4336&lt;=Настройки!$B$6),$E4336,0))</f>
        <v/>
      </c>
      <c r="I4336" s="21" t="str">
        <f t="shared" si="201"/>
        <v/>
      </c>
      <c r="J4336" s="21" t="str">
        <f>IF($B4336="","",MAX(0,$E4336-MAX(0,SUMIFS(Тех_Движение!$G$2:$G$5111,Тех_Движение!$D$2:$D$5111,$C4336,Тех_Движение!$B$2:$B$5111,"&lt;="&amp;Настройки!$B$6)-$F4336)))</f>
        <v/>
      </c>
      <c r="K4336" s="21" t="e">
        <f>IF(OR($B4336="",K$3&lt;$D4336+Настройки!$B$7),0,MAX(0,$E4336-MAX(0,SUMIFS(Тех_Движение!$G$2:$G$5111,Тех_Движение!$D$2:$D$5111,$C4336,Тех_Движение!$B$2:$B$5111,"&lt;="&amp;K$3)-$F4336)))</f>
        <v>#VALUE!</v>
      </c>
      <c r="L4336" s="21" t="e">
        <f>IF(OR($B4336="",L$3&lt;$D4336+Настройки!$B$7),0,MAX(0,$E4336-MAX(0,SUMIFS(Тех_Движение!$G$2:$G$5111,Тех_Движение!$D$2:$D$5111,$C4336,Тех_Движение!$B$2:$B$5111,"&lt;="&amp;L$3)-$F4336)))</f>
        <v>#VALUE!</v>
      </c>
      <c r="M4336" s="21" t="e">
        <f>IF(OR($B4336="",M$3&lt;$D4336+Настройки!$B$7),0,MAX(0,$E4336-MAX(0,SUMIFS(Тех_Движение!$G$2:$G$5111,Тех_Движение!$D$2:$D$5111,$C4336,Тех_Движение!$B$2:$B$5111,"&lt;="&amp;M$3)-$F4336)))</f>
        <v>#VALUE!</v>
      </c>
      <c r="N4336" s="21" t="e">
        <f>IF(OR($B4336="",N$3&lt;$D4336+Настройки!$B$7),0,MAX(0,$E4336-MAX(0,SUMIFS(Тех_Движение!$G$2:$G$5111,Тех_Движение!$D$2:$D$5111,$C4336,Тех_Движение!$B$2:$B$5111,"&lt;="&amp;N$3)-$F4336)))</f>
        <v>#VALUE!</v>
      </c>
      <c r="O4336" s="21" t="e">
        <f>IF(OR($B4336="",O$3&lt;$D4336+Настройки!$B$7),0,MAX(0,$E4336-MAX(0,SUMIFS(Тех_Движение!$G$2:$G$5111,Тех_Движение!$D$2:$D$5111,$C4336,Тех_Движение!$B$2:$B$5111,"&lt;="&amp;O$3)-$F4336)))</f>
        <v>#VALUE!</v>
      </c>
      <c r="P4336" s="21" t="e">
        <f>IF(OR($B4336="",P$3&lt;$D4336+Настройки!$B$7),0,MAX(0,$E4336-MAX(0,SUMIFS(Тех_Движение!$G$2:$G$5111,Тех_Движение!$D$2:$D$5111,$C4336,Тех_Движение!$B$2:$B$5111,"&lt;="&amp;P$3)-$F4336)))</f>
        <v>#VALUE!</v>
      </c>
      <c r="Q4336" s="21" t="e">
        <f>IF(OR($B4336="",Q$3&lt;$D4336+Настройки!$B$7),0,MAX(0,$E4336-MAX(0,SUMIFS(Тех_Движение!$G$2:$G$5111,Тех_Движение!$D$2:$D$5111,$C4336,Тех_Движение!$B$2:$B$5111,"&lt;="&amp;Q$3)-$F4336)))</f>
        <v>#VALUE!</v>
      </c>
      <c r="R4336" s="21" t="str">
        <f t="shared" si="202"/>
        <v/>
      </c>
      <c r="S4336" s="23" t="str">
        <f>IF($B4336="","",VLOOKUP($C4336,Настройки!$A$11:$L$17,9,FALSE))</f>
        <v/>
      </c>
      <c r="T4336" s="23" t="str">
        <f t="shared" si="203"/>
        <v/>
      </c>
    </row>
    <row r="4337" spans="1:20" x14ac:dyDescent="0.3">
      <c r="A4337" s="20">
        <f>Тех_Движение!$A$4334</f>
        <v>4333</v>
      </c>
      <c r="B4337" s="20" t="str">
        <f>IF(Тех_Движение!$F$4334&gt;0,Тех_Движение!$I$4334,"")</f>
        <v/>
      </c>
      <c r="C4337" s="20" t="str">
        <f>IF($B4337="","",Тех_Движение!$D$4334)</f>
        <v/>
      </c>
      <c r="D4337" s="9" t="str">
        <f>IF($B4337="","",Тех_Движение!$B$4334)</f>
        <v/>
      </c>
      <c r="E4337" s="21" t="str">
        <f>IF($B4337="","",Тех_Движение!$F$4334)</f>
        <v/>
      </c>
      <c r="F4337" s="21" t="str">
        <f>IF($B4337="","",SUMIFS($E$5:$E4336,$C$5:$C4336,$C4337))</f>
        <v/>
      </c>
      <c r="G4337" s="21" t="str">
        <f>IF($B4337="","",MAX(0,$E4337-MAX(0,SUMIFS(Тех_Движение!$G$2:$G$5111,Тех_Движение!$D$2:$D$5111,$C4337,Тех_Движение!$B$2:$B$5111,"&lt;="&amp;Настройки!$B$5-1)-$F4337)))</f>
        <v/>
      </c>
      <c r="H4337" s="21" t="str">
        <f>IF($B4337="","",IF(AND($D4337&gt;=Настройки!$B$5,$D4337&lt;=Настройки!$B$6),$E4337,0))</f>
        <v/>
      </c>
      <c r="I4337" s="21" t="str">
        <f t="shared" si="201"/>
        <v/>
      </c>
      <c r="J4337" s="21" t="str">
        <f>IF($B4337="","",MAX(0,$E4337-MAX(0,SUMIFS(Тех_Движение!$G$2:$G$5111,Тех_Движение!$D$2:$D$5111,$C4337,Тех_Движение!$B$2:$B$5111,"&lt;="&amp;Настройки!$B$6)-$F4337)))</f>
        <v/>
      </c>
      <c r="K4337" s="21" t="e">
        <f>IF(OR($B4337="",K$3&lt;$D4337+Настройки!$B$7),0,MAX(0,$E4337-MAX(0,SUMIFS(Тех_Движение!$G$2:$G$5111,Тех_Движение!$D$2:$D$5111,$C4337,Тех_Движение!$B$2:$B$5111,"&lt;="&amp;K$3)-$F4337)))</f>
        <v>#VALUE!</v>
      </c>
      <c r="L4337" s="21" t="e">
        <f>IF(OR($B4337="",L$3&lt;$D4337+Настройки!$B$7),0,MAX(0,$E4337-MAX(0,SUMIFS(Тех_Движение!$G$2:$G$5111,Тех_Движение!$D$2:$D$5111,$C4337,Тех_Движение!$B$2:$B$5111,"&lt;="&amp;L$3)-$F4337)))</f>
        <v>#VALUE!</v>
      </c>
      <c r="M4337" s="21" t="e">
        <f>IF(OR($B4337="",M$3&lt;$D4337+Настройки!$B$7),0,MAX(0,$E4337-MAX(0,SUMIFS(Тех_Движение!$G$2:$G$5111,Тех_Движение!$D$2:$D$5111,$C4337,Тех_Движение!$B$2:$B$5111,"&lt;="&amp;M$3)-$F4337)))</f>
        <v>#VALUE!</v>
      </c>
      <c r="N4337" s="21" t="e">
        <f>IF(OR($B4337="",N$3&lt;$D4337+Настройки!$B$7),0,MAX(0,$E4337-MAX(0,SUMIFS(Тех_Движение!$G$2:$G$5111,Тех_Движение!$D$2:$D$5111,$C4337,Тех_Движение!$B$2:$B$5111,"&lt;="&amp;N$3)-$F4337)))</f>
        <v>#VALUE!</v>
      </c>
      <c r="O4337" s="21" t="e">
        <f>IF(OR($B4337="",O$3&lt;$D4337+Настройки!$B$7),0,MAX(0,$E4337-MAX(0,SUMIFS(Тех_Движение!$G$2:$G$5111,Тех_Движение!$D$2:$D$5111,$C4337,Тех_Движение!$B$2:$B$5111,"&lt;="&amp;O$3)-$F4337)))</f>
        <v>#VALUE!</v>
      </c>
      <c r="P4337" s="21" t="e">
        <f>IF(OR($B4337="",P$3&lt;$D4337+Настройки!$B$7),0,MAX(0,$E4337-MAX(0,SUMIFS(Тех_Движение!$G$2:$G$5111,Тех_Движение!$D$2:$D$5111,$C4337,Тех_Движение!$B$2:$B$5111,"&lt;="&amp;P$3)-$F4337)))</f>
        <v>#VALUE!</v>
      </c>
      <c r="Q4337" s="21" t="e">
        <f>IF(OR($B4337="",Q$3&lt;$D4337+Настройки!$B$7),0,MAX(0,$E4337-MAX(0,SUMIFS(Тех_Движение!$G$2:$G$5111,Тех_Движение!$D$2:$D$5111,$C4337,Тех_Движение!$B$2:$B$5111,"&lt;="&amp;Q$3)-$F4337)))</f>
        <v>#VALUE!</v>
      </c>
      <c r="R4337" s="21" t="str">
        <f t="shared" si="202"/>
        <v/>
      </c>
      <c r="S4337" s="23" t="str">
        <f>IF($B4337="","",VLOOKUP($C4337,Настройки!$A$11:$L$17,9,FALSE))</f>
        <v/>
      </c>
      <c r="T4337" s="23" t="str">
        <f t="shared" si="203"/>
        <v/>
      </c>
    </row>
    <row r="4338" spans="1:20" x14ac:dyDescent="0.3">
      <c r="A4338" s="20">
        <f>Тех_Движение!$A$4335</f>
        <v>4334</v>
      </c>
      <c r="B4338" s="20" t="str">
        <f>IF(Тех_Движение!$F$4335&gt;0,Тех_Движение!$I$4335,"")</f>
        <v/>
      </c>
      <c r="C4338" s="20" t="str">
        <f>IF($B4338="","",Тех_Движение!$D$4335)</f>
        <v/>
      </c>
      <c r="D4338" s="9" t="str">
        <f>IF($B4338="","",Тех_Движение!$B$4335)</f>
        <v/>
      </c>
      <c r="E4338" s="21" t="str">
        <f>IF($B4338="","",Тех_Движение!$F$4335)</f>
        <v/>
      </c>
      <c r="F4338" s="21" t="str">
        <f>IF($B4338="","",SUMIFS($E$5:$E4337,$C$5:$C4337,$C4338))</f>
        <v/>
      </c>
      <c r="G4338" s="21" t="str">
        <f>IF($B4338="","",MAX(0,$E4338-MAX(0,SUMIFS(Тех_Движение!$G$2:$G$5111,Тех_Движение!$D$2:$D$5111,$C4338,Тех_Движение!$B$2:$B$5111,"&lt;="&amp;Настройки!$B$5-1)-$F4338)))</f>
        <v/>
      </c>
      <c r="H4338" s="21" t="str">
        <f>IF($B4338="","",IF(AND($D4338&gt;=Настройки!$B$5,$D4338&lt;=Настройки!$B$6),$E4338,0))</f>
        <v/>
      </c>
      <c r="I4338" s="21" t="str">
        <f t="shared" si="201"/>
        <v/>
      </c>
      <c r="J4338" s="21" t="str">
        <f>IF($B4338="","",MAX(0,$E4338-MAX(0,SUMIFS(Тех_Движение!$G$2:$G$5111,Тех_Движение!$D$2:$D$5111,$C4338,Тех_Движение!$B$2:$B$5111,"&lt;="&amp;Настройки!$B$6)-$F4338)))</f>
        <v/>
      </c>
      <c r="K4338" s="21" t="e">
        <f>IF(OR($B4338="",K$3&lt;$D4338+Настройки!$B$7),0,MAX(0,$E4338-MAX(0,SUMIFS(Тех_Движение!$G$2:$G$5111,Тех_Движение!$D$2:$D$5111,$C4338,Тех_Движение!$B$2:$B$5111,"&lt;="&amp;K$3)-$F4338)))</f>
        <v>#VALUE!</v>
      </c>
      <c r="L4338" s="21" t="e">
        <f>IF(OR($B4338="",L$3&lt;$D4338+Настройки!$B$7),0,MAX(0,$E4338-MAX(0,SUMIFS(Тех_Движение!$G$2:$G$5111,Тех_Движение!$D$2:$D$5111,$C4338,Тех_Движение!$B$2:$B$5111,"&lt;="&amp;L$3)-$F4338)))</f>
        <v>#VALUE!</v>
      </c>
      <c r="M4338" s="21" t="e">
        <f>IF(OR($B4338="",M$3&lt;$D4338+Настройки!$B$7),0,MAX(0,$E4338-MAX(0,SUMIFS(Тех_Движение!$G$2:$G$5111,Тех_Движение!$D$2:$D$5111,$C4338,Тех_Движение!$B$2:$B$5111,"&lt;="&amp;M$3)-$F4338)))</f>
        <v>#VALUE!</v>
      </c>
      <c r="N4338" s="21" t="e">
        <f>IF(OR($B4338="",N$3&lt;$D4338+Настройки!$B$7),0,MAX(0,$E4338-MAX(0,SUMIFS(Тех_Движение!$G$2:$G$5111,Тех_Движение!$D$2:$D$5111,$C4338,Тех_Движение!$B$2:$B$5111,"&lt;="&amp;N$3)-$F4338)))</f>
        <v>#VALUE!</v>
      </c>
      <c r="O4338" s="21" t="e">
        <f>IF(OR($B4338="",O$3&lt;$D4338+Настройки!$B$7),0,MAX(0,$E4338-MAX(0,SUMIFS(Тех_Движение!$G$2:$G$5111,Тех_Движение!$D$2:$D$5111,$C4338,Тех_Движение!$B$2:$B$5111,"&lt;="&amp;O$3)-$F4338)))</f>
        <v>#VALUE!</v>
      </c>
      <c r="P4338" s="21" t="e">
        <f>IF(OR($B4338="",P$3&lt;$D4338+Настройки!$B$7),0,MAX(0,$E4338-MAX(0,SUMIFS(Тех_Движение!$G$2:$G$5111,Тех_Движение!$D$2:$D$5111,$C4338,Тех_Движение!$B$2:$B$5111,"&lt;="&amp;P$3)-$F4338)))</f>
        <v>#VALUE!</v>
      </c>
      <c r="Q4338" s="21" t="e">
        <f>IF(OR($B4338="",Q$3&lt;$D4338+Настройки!$B$7),0,MAX(0,$E4338-MAX(0,SUMIFS(Тех_Движение!$G$2:$G$5111,Тех_Движение!$D$2:$D$5111,$C4338,Тех_Движение!$B$2:$B$5111,"&lt;="&amp;Q$3)-$F4338)))</f>
        <v>#VALUE!</v>
      </c>
      <c r="R4338" s="21" t="str">
        <f t="shared" si="202"/>
        <v/>
      </c>
      <c r="S4338" s="23" t="str">
        <f>IF($B4338="","",VLOOKUP($C4338,Настройки!$A$11:$L$17,9,FALSE))</f>
        <v/>
      </c>
      <c r="T4338" s="23" t="str">
        <f t="shared" si="203"/>
        <v/>
      </c>
    </row>
    <row r="4339" spans="1:20" x14ac:dyDescent="0.3">
      <c r="A4339" s="20">
        <f>Тех_Движение!$A$4336</f>
        <v>4335</v>
      </c>
      <c r="B4339" s="20" t="str">
        <f>IF(Тех_Движение!$F$4336&gt;0,Тех_Движение!$I$4336,"")</f>
        <v/>
      </c>
      <c r="C4339" s="20" t="str">
        <f>IF($B4339="","",Тех_Движение!$D$4336)</f>
        <v/>
      </c>
      <c r="D4339" s="9" t="str">
        <f>IF($B4339="","",Тех_Движение!$B$4336)</f>
        <v/>
      </c>
      <c r="E4339" s="21" t="str">
        <f>IF($B4339="","",Тех_Движение!$F$4336)</f>
        <v/>
      </c>
      <c r="F4339" s="21" t="str">
        <f>IF($B4339="","",SUMIFS($E$5:$E4338,$C$5:$C4338,$C4339))</f>
        <v/>
      </c>
      <c r="G4339" s="21" t="str">
        <f>IF($B4339="","",MAX(0,$E4339-MAX(0,SUMIFS(Тех_Движение!$G$2:$G$5111,Тех_Движение!$D$2:$D$5111,$C4339,Тех_Движение!$B$2:$B$5111,"&lt;="&amp;Настройки!$B$5-1)-$F4339)))</f>
        <v/>
      </c>
      <c r="H4339" s="21" t="str">
        <f>IF($B4339="","",IF(AND($D4339&gt;=Настройки!$B$5,$D4339&lt;=Настройки!$B$6),$E4339,0))</f>
        <v/>
      </c>
      <c r="I4339" s="21" t="str">
        <f t="shared" si="201"/>
        <v/>
      </c>
      <c r="J4339" s="21" t="str">
        <f>IF($B4339="","",MAX(0,$E4339-MAX(0,SUMIFS(Тех_Движение!$G$2:$G$5111,Тех_Движение!$D$2:$D$5111,$C4339,Тех_Движение!$B$2:$B$5111,"&lt;="&amp;Настройки!$B$6)-$F4339)))</f>
        <v/>
      </c>
      <c r="K4339" s="21" t="e">
        <f>IF(OR($B4339="",K$3&lt;$D4339+Настройки!$B$7),0,MAX(0,$E4339-MAX(0,SUMIFS(Тех_Движение!$G$2:$G$5111,Тех_Движение!$D$2:$D$5111,$C4339,Тех_Движение!$B$2:$B$5111,"&lt;="&amp;K$3)-$F4339)))</f>
        <v>#VALUE!</v>
      </c>
      <c r="L4339" s="21" t="e">
        <f>IF(OR($B4339="",L$3&lt;$D4339+Настройки!$B$7),0,MAX(0,$E4339-MAX(0,SUMIFS(Тех_Движение!$G$2:$G$5111,Тех_Движение!$D$2:$D$5111,$C4339,Тех_Движение!$B$2:$B$5111,"&lt;="&amp;L$3)-$F4339)))</f>
        <v>#VALUE!</v>
      </c>
      <c r="M4339" s="21" t="e">
        <f>IF(OR($B4339="",M$3&lt;$D4339+Настройки!$B$7),0,MAX(0,$E4339-MAX(0,SUMIFS(Тех_Движение!$G$2:$G$5111,Тех_Движение!$D$2:$D$5111,$C4339,Тех_Движение!$B$2:$B$5111,"&lt;="&amp;M$3)-$F4339)))</f>
        <v>#VALUE!</v>
      </c>
      <c r="N4339" s="21" t="e">
        <f>IF(OR($B4339="",N$3&lt;$D4339+Настройки!$B$7),0,MAX(0,$E4339-MAX(0,SUMIFS(Тех_Движение!$G$2:$G$5111,Тех_Движение!$D$2:$D$5111,$C4339,Тех_Движение!$B$2:$B$5111,"&lt;="&amp;N$3)-$F4339)))</f>
        <v>#VALUE!</v>
      </c>
      <c r="O4339" s="21" t="e">
        <f>IF(OR($B4339="",O$3&lt;$D4339+Настройки!$B$7),0,MAX(0,$E4339-MAX(0,SUMIFS(Тех_Движение!$G$2:$G$5111,Тех_Движение!$D$2:$D$5111,$C4339,Тех_Движение!$B$2:$B$5111,"&lt;="&amp;O$3)-$F4339)))</f>
        <v>#VALUE!</v>
      </c>
      <c r="P4339" s="21" t="e">
        <f>IF(OR($B4339="",P$3&lt;$D4339+Настройки!$B$7),0,MAX(0,$E4339-MAX(0,SUMIFS(Тех_Движение!$G$2:$G$5111,Тех_Движение!$D$2:$D$5111,$C4339,Тех_Движение!$B$2:$B$5111,"&lt;="&amp;P$3)-$F4339)))</f>
        <v>#VALUE!</v>
      </c>
      <c r="Q4339" s="21" t="e">
        <f>IF(OR($B4339="",Q$3&lt;$D4339+Настройки!$B$7),0,MAX(0,$E4339-MAX(0,SUMIFS(Тех_Движение!$G$2:$G$5111,Тех_Движение!$D$2:$D$5111,$C4339,Тех_Движение!$B$2:$B$5111,"&lt;="&amp;Q$3)-$F4339)))</f>
        <v>#VALUE!</v>
      </c>
      <c r="R4339" s="21" t="str">
        <f t="shared" si="202"/>
        <v/>
      </c>
      <c r="S4339" s="23" t="str">
        <f>IF($B4339="","",VLOOKUP($C4339,Настройки!$A$11:$L$17,9,FALSE))</f>
        <v/>
      </c>
      <c r="T4339" s="23" t="str">
        <f t="shared" si="203"/>
        <v/>
      </c>
    </row>
    <row r="4340" spans="1:20" x14ac:dyDescent="0.3">
      <c r="A4340" s="20">
        <f>Тех_Движение!$A$4337</f>
        <v>4336</v>
      </c>
      <c r="B4340" s="20" t="str">
        <f>IF(Тех_Движение!$F$4337&gt;0,Тех_Движение!$I$4337,"")</f>
        <v/>
      </c>
      <c r="C4340" s="20" t="str">
        <f>IF($B4340="","",Тех_Движение!$D$4337)</f>
        <v/>
      </c>
      <c r="D4340" s="9" t="str">
        <f>IF($B4340="","",Тех_Движение!$B$4337)</f>
        <v/>
      </c>
      <c r="E4340" s="21" t="str">
        <f>IF($B4340="","",Тех_Движение!$F$4337)</f>
        <v/>
      </c>
      <c r="F4340" s="21" t="str">
        <f>IF($B4340="","",SUMIFS($E$5:$E4339,$C$5:$C4339,$C4340))</f>
        <v/>
      </c>
      <c r="G4340" s="21" t="str">
        <f>IF($B4340="","",MAX(0,$E4340-MAX(0,SUMIFS(Тех_Движение!$G$2:$G$5111,Тех_Движение!$D$2:$D$5111,$C4340,Тех_Движение!$B$2:$B$5111,"&lt;="&amp;Настройки!$B$5-1)-$F4340)))</f>
        <v/>
      </c>
      <c r="H4340" s="21" t="str">
        <f>IF($B4340="","",IF(AND($D4340&gt;=Настройки!$B$5,$D4340&lt;=Настройки!$B$6),$E4340,0))</f>
        <v/>
      </c>
      <c r="I4340" s="21" t="str">
        <f t="shared" si="201"/>
        <v/>
      </c>
      <c r="J4340" s="21" t="str">
        <f>IF($B4340="","",MAX(0,$E4340-MAX(0,SUMIFS(Тех_Движение!$G$2:$G$5111,Тех_Движение!$D$2:$D$5111,$C4340,Тех_Движение!$B$2:$B$5111,"&lt;="&amp;Настройки!$B$6)-$F4340)))</f>
        <v/>
      </c>
      <c r="K4340" s="21" t="e">
        <f>IF(OR($B4340="",K$3&lt;$D4340+Настройки!$B$7),0,MAX(0,$E4340-MAX(0,SUMIFS(Тех_Движение!$G$2:$G$5111,Тех_Движение!$D$2:$D$5111,$C4340,Тех_Движение!$B$2:$B$5111,"&lt;="&amp;K$3)-$F4340)))</f>
        <v>#VALUE!</v>
      </c>
      <c r="L4340" s="21" t="e">
        <f>IF(OR($B4340="",L$3&lt;$D4340+Настройки!$B$7),0,MAX(0,$E4340-MAX(0,SUMIFS(Тех_Движение!$G$2:$G$5111,Тех_Движение!$D$2:$D$5111,$C4340,Тех_Движение!$B$2:$B$5111,"&lt;="&amp;L$3)-$F4340)))</f>
        <v>#VALUE!</v>
      </c>
      <c r="M4340" s="21" t="e">
        <f>IF(OR($B4340="",M$3&lt;$D4340+Настройки!$B$7),0,MAX(0,$E4340-MAX(0,SUMIFS(Тех_Движение!$G$2:$G$5111,Тех_Движение!$D$2:$D$5111,$C4340,Тех_Движение!$B$2:$B$5111,"&lt;="&amp;M$3)-$F4340)))</f>
        <v>#VALUE!</v>
      </c>
      <c r="N4340" s="21" t="e">
        <f>IF(OR($B4340="",N$3&lt;$D4340+Настройки!$B$7),0,MAX(0,$E4340-MAX(0,SUMIFS(Тех_Движение!$G$2:$G$5111,Тех_Движение!$D$2:$D$5111,$C4340,Тех_Движение!$B$2:$B$5111,"&lt;="&amp;N$3)-$F4340)))</f>
        <v>#VALUE!</v>
      </c>
      <c r="O4340" s="21" t="e">
        <f>IF(OR($B4340="",O$3&lt;$D4340+Настройки!$B$7),0,MAX(0,$E4340-MAX(0,SUMIFS(Тех_Движение!$G$2:$G$5111,Тех_Движение!$D$2:$D$5111,$C4340,Тех_Движение!$B$2:$B$5111,"&lt;="&amp;O$3)-$F4340)))</f>
        <v>#VALUE!</v>
      </c>
      <c r="P4340" s="21" t="e">
        <f>IF(OR($B4340="",P$3&lt;$D4340+Настройки!$B$7),0,MAX(0,$E4340-MAX(0,SUMIFS(Тех_Движение!$G$2:$G$5111,Тех_Движение!$D$2:$D$5111,$C4340,Тех_Движение!$B$2:$B$5111,"&lt;="&amp;P$3)-$F4340)))</f>
        <v>#VALUE!</v>
      </c>
      <c r="Q4340" s="21" t="e">
        <f>IF(OR($B4340="",Q$3&lt;$D4340+Настройки!$B$7),0,MAX(0,$E4340-MAX(0,SUMIFS(Тех_Движение!$G$2:$G$5111,Тех_Движение!$D$2:$D$5111,$C4340,Тех_Движение!$B$2:$B$5111,"&lt;="&amp;Q$3)-$F4340)))</f>
        <v>#VALUE!</v>
      </c>
      <c r="R4340" s="21" t="str">
        <f t="shared" si="202"/>
        <v/>
      </c>
      <c r="S4340" s="23" t="str">
        <f>IF($B4340="","",VLOOKUP($C4340,Настройки!$A$11:$L$17,9,FALSE))</f>
        <v/>
      </c>
      <c r="T4340" s="23" t="str">
        <f t="shared" si="203"/>
        <v/>
      </c>
    </row>
    <row r="4341" spans="1:20" x14ac:dyDescent="0.3">
      <c r="A4341" s="20">
        <f>Тех_Движение!$A$4338</f>
        <v>4337</v>
      </c>
      <c r="B4341" s="20" t="str">
        <f>IF(Тех_Движение!$F$4338&gt;0,Тех_Движение!$I$4338,"")</f>
        <v/>
      </c>
      <c r="C4341" s="20" t="str">
        <f>IF($B4341="","",Тех_Движение!$D$4338)</f>
        <v/>
      </c>
      <c r="D4341" s="9" t="str">
        <f>IF($B4341="","",Тех_Движение!$B$4338)</f>
        <v/>
      </c>
      <c r="E4341" s="21" t="str">
        <f>IF($B4341="","",Тех_Движение!$F$4338)</f>
        <v/>
      </c>
      <c r="F4341" s="21" t="str">
        <f>IF($B4341="","",SUMIFS($E$5:$E4340,$C$5:$C4340,$C4341))</f>
        <v/>
      </c>
      <c r="G4341" s="21" t="str">
        <f>IF($B4341="","",MAX(0,$E4341-MAX(0,SUMIFS(Тех_Движение!$G$2:$G$5111,Тех_Движение!$D$2:$D$5111,$C4341,Тех_Движение!$B$2:$B$5111,"&lt;="&amp;Настройки!$B$5-1)-$F4341)))</f>
        <v/>
      </c>
      <c r="H4341" s="21" t="str">
        <f>IF($B4341="","",IF(AND($D4341&gt;=Настройки!$B$5,$D4341&lt;=Настройки!$B$6),$E4341,0))</f>
        <v/>
      </c>
      <c r="I4341" s="21" t="str">
        <f t="shared" si="201"/>
        <v/>
      </c>
      <c r="J4341" s="21" t="str">
        <f>IF($B4341="","",MAX(0,$E4341-MAX(0,SUMIFS(Тех_Движение!$G$2:$G$5111,Тех_Движение!$D$2:$D$5111,$C4341,Тех_Движение!$B$2:$B$5111,"&lt;="&amp;Настройки!$B$6)-$F4341)))</f>
        <v/>
      </c>
      <c r="K4341" s="21" t="e">
        <f>IF(OR($B4341="",K$3&lt;$D4341+Настройки!$B$7),0,MAX(0,$E4341-MAX(0,SUMIFS(Тех_Движение!$G$2:$G$5111,Тех_Движение!$D$2:$D$5111,$C4341,Тех_Движение!$B$2:$B$5111,"&lt;="&amp;K$3)-$F4341)))</f>
        <v>#VALUE!</v>
      </c>
      <c r="L4341" s="21" t="e">
        <f>IF(OR($B4341="",L$3&lt;$D4341+Настройки!$B$7),0,MAX(0,$E4341-MAX(0,SUMIFS(Тех_Движение!$G$2:$G$5111,Тех_Движение!$D$2:$D$5111,$C4341,Тех_Движение!$B$2:$B$5111,"&lt;="&amp;L$3)-$F4341)))</f>
        <v>#VALUE!</v>
      </c>
      <c r="M4341" s="21" t="e">
        <f>IF(OR($B4341="",M$3&lt;$D4341+Настройки!$B$7),0,MAX(0,$E4341-MAX(0,SUMIFS(Тех_Движение!$G$2:$G$5111,Тех_Движение!$D$2:$D$5111,$C4341,Тех_Движение!$B$2:$B$5111,"&lt;="&amp;M$3)-$F4341)))</f>
        <v>#VALUE!</v>
      </c>
      <c r="N4341" s="21" t="e">
        <f>IF(OR($B4341="",N$3&lt;$D4341+Настройки!$B$7),0,MAX(0,$E4341-MAX(0,SUMIFS(Тех_Движение!$G$2:$G$5111,Тех_Движение!$D$2:$D$5111,$C4341,Тех_Движение!$B$2:$B$5111,"&lt;="&amp;N$3)-$F4341)))</f>
        <v>#VALUE!</v>
      </c>
      <c r="O4341" s="21" t="e">
        <f>IF(OR($B4341="",O$3&lt;$D4341+Настройки!$B$7),0,MAX(0,$E4341-MAX(0,SUMIFS(Тех_Движение!$G$2:$G$5111,Тех_Движение!$D$2:$D$5111,$C4341,Тех_Движение!$B$2:$B$5111,"&lt;="&amp;O$3)-$F4341)))</f>
        <v>#VALUE!</v>
      </c>
      <c r="P4341" s="21" t="e">
        <f>IF(OR($B4341="",P$3&lt;$D4341+Настройки!$B$7),0,MAX(0,$E4341-MAX(0,SUMIFS(Тех_Движение!$G$2:$G$5111,Тех_Движение!$D$2:$D$5111,$C4341,Тех_Движение!$B$2:$B$5111,"&lt;="&amp;P$3)-$F4341)))</f>
        <v>#VALUE!</v>
      </c>
      <c r="Q4341" s="21" t="e">
        <f>IF(OR($B4341="",Q$3&lt;$D4341+Настройки!$B$7),0,MAX(0,$E4341-MAX(0,SUMIFS(Тех_Движение!$G$2:$G$5111,Тех_Движение!$D$2:$D$5111,$C4341,Тех_Движение!$B$2:$B$5111,"&lt;="&amp;Q$3)-$F4341)))</f>
        <v>#VALUE!</v>
      </c>
      <c r="R4341" s="21" t="str">
        <f t="shared" si="202"/>
        <v/>
      </c>
      <c r="S4341" s="23" t="str">
        <f>IF($B4341="","",VLOOKUP($C4341,Настройки!$A$11:$L$17,9,FALSE))</f>
        <v/>
      </c>
      <c r="T4341" s="23" t="str">
        <f t="shared" si="203"/>
        <v/>
      </c>
    </row>
    <row r="4342" spans="1:20" x14ac:dyDescent="0.3">
      <c r="A4342" s="20">
        <f>Тех_Движение!$A$4339</f>
        <v>4338</v>
      </c>
      <c r="B4342" s="20" t="str">
        <f>IF(Тех_Движение!$F$4339&gt;0,Тех_Движение!$I$4339,"")</f>
        <v/>
      </c>
      <c r="C4342" s="20" t="str">
        <f>IF($B4342="","",Тех_Движение!$D$4339)</f>
        <v/>
      </c>
      <c r="D4342" s="9" t="str">
        <f>IF($B4342="","",Тех_Движение!$B$4339)</f>
        <v/>
      </c>
      <c r="E4342" s="21" t="str">
        <f>IF($B4342="","",Тех_Движение!$F$4339)</f>
        <v/>
      </c>
      <c r="F4342" s="21" t="str">
        <f>IF($B4342="","",SUMIFS($E$5:$E4341,$C$5:$C4341,$C4342))</f>
        <v/>
      </c>
      <c r="G4342" s="21" t="str">
        <f>IF($B4342="","",MAX(0,$E4342-MAX(0,SUMIFS(Тех_Движение!$G$2:$G$5111,Тех_Движение!$D$2:$D$5111,$C4342,Тех_Движение!$B$2:$B$5111,"&lt;="&amp;Настройки!$B$5-1)-$F4342)))</f>
        <v/>
      </c>
      <c r="H4342" s="21" t="str">
        <f>IF($B4342="","",IF(AND($D4342&gt;=Настройки!$B$5,$D4342&lt;=Настройки!$B$6),$E4342,0))</f>
        <v/>
      </c>
      <c r="I4342" s="21" t="str">
        <f t="shared" si="201"/>
        <v/>
      </c>
      <c r="J4342" s="21" t="str">
        <f>IF($B4342="","",MAX(0,$E4342-MAX(0,SUMIFS(Тех_Движение!$G$2:$G$5111,Тех_Движение!$D$2:$D$5111,$C4342,Тех_Движение!$B$2:$B$5111,"&lt;="&amp;Настройки!$B$6)-$F4342)))</f>
        <v/>
      </c>
      <c r="K4342" s="21" t="e">
        <f>IF(OR($B4342="",K$3&lt;$D4342+Настройки!$B$7),0,MAX(0,$E4342-MAX(0,SUMIFS(Тех_Движение!$G$2:$G$5111,Тех_Движение!$D$2:$D$5111,$C4342,Тех_Движение!$B$2:$B$5111,"&lt;="&amp;K$3)-$F4342)))</f>
        <v>#VALUE!</v>
      </c>
      <c r="L4342" s="21" t="e">
        <f>IF(OR($B4342="",L$3&lt;$D4342+Настройки!$B$7),0,MAX(0,$E4342-MAX(0,SUMIFS(Тех_Движение!$G$2:$G$5111,Тех_Движение!$D$2:$D$5111,$C4342,Тех_Движение!$B$2:$B$5111,"&lt;="&amp;L$3)-$F4342)))</f>
        <v>#VALUE!</v>
      </c>
      <c r="M4342" s="21" t="e">
        <f>IF(OR($B4342="",M$3&lt;$D4342+Настройки!$B$7),0,MAX(0,$E4342-MAX(0,SUMIFS(Тех_Движение!$G$2:$G$5111,Тех_Движение!$D$2:$D$5111,$C4342,Тех_Движение!$B$2:$B$5111,"&lt;="&amp;M$3)-$F4342)))</f>
        <v>#VALUE!</v>
      </c>
      <c r="N4342" s="21" t="e">
        <f>IF(OR($B4342="",N$3&lt;$D4342+Настройки!$B$7),0,MAX(0,$E4342-MAX(0,SUMIFS(Тех_Движение!$G$2:$G$5111,Тех_Движение!$D$2:$D$5111,$C4342,Тех_Движение!$B$2:$B$5111,"&lt;="&amp;N$3)-$F4342)))</f>
        <v>#VALUE!</v>
      </c>
      <c r="O4342" s="21" t="e">
        <f>IF(OR($B4342="",O$3&lt;$D4342+Настройки!$B$7),0,MAX(0,$E4342-MAX(0,SUMIFS(Тех_Движение!$G$2:$G$5111,Тех_Движение!$D$2:$D$5111,$C4342,Тех_Движение!$B$2:$B$5111,"&lt;="&amp;O$3)-$F4342)))</f>
        <v>#VALUE!</v>
      </c>
      <c r="P4342" s="21" t="e">
        <f>IF(OR($B4342="",P$3&lt;$D4342+Настройки!$B$7),0,MAX(0,$E4342-MAX(0,SUMIFS(Тех_Движение!$G$2:$G$5111,Тех_Движение!$D$2:$D$5111,$C4342,Тех_Движение!$B$2:$B$5111,"&lt;="&amp;P$3)-$F4342)))</f>
        <v>#VALUE!</v>
      </c>
      <c r="Q4342" s="21" t="e">
        <f>IF(OR($B4342="",Q$3&lt;$D4342+Настройки!$B$7),0,MAX(0,$E4342-MAX(0,SUMIFS(Тех_Движение!$G$2:$G$5111,Тех_Движение!$D$2:$D$5111,$C4342,Тех_Движение!$B$2:$B$5111,"&lt;="&amp;Q$3)-$F4342)))</f>
        <v>#VALUE!</v>
      </c>
      <c r="R4342" s="21" t="str">
        <f t="shared" si="202"/>
        <v/>
      </c>
      <c r="S4342" s="23" t="str">
        <f>IF($B4342="","",VLOOKUP($C4342,Настройки!$A$11:$L$17,9,FALSE))</f>
        <v/>
      </c>
      <c r="T4342" s="23" t="str">
        <f t="shared" si="203"/>
        <v/>
      </c>
    </row>
    <row r="4343" spans="1:20" x14ac:dyDescent="0.3">
      <c r="A4343" s="20">
        <f>Тех_Движение!$A$4340</f>
        <v>4339</v>
      </c>
      <c r="B4343" s="20" t="str">
        <f>IF(Тех_Движение!$F$4340&gt;0,Тех_Движение!$I$4340,"")</f>
        <v/>
      </c>
      <c r="C4343" s="20" t="str">
        <f>IF($B4343="","",Тех_Движение!$D$4340)</f>
        <v/>
      </c>
      <c r="D4343" s="9" t="str">
        <f>IF($B4343="","",Тех_Движение!$B$4340)</f>
        <v/>
      </c>
      <c r="E4343" s="21" t="str">
        <f>IF($B4343="","",Тех_Движение!$F$4340)</f>
        <v/>
      </c>
      <c r="F4343" s="21" t="str">
        <f>IF($B4343="","",SUMIFS($E$5:$E4342,$C$5:$C4342,$C4343))</f>
        <v/>
      </c>
      <c r="G4343" s="21" t="str">
        <f>IF($B4343="","",MAX(0,$E4343-MAX(0,SUMIFS(Тех_Движение!$G$2:$G$5111,Тех_Движение!$D$2:$D$5111,$C4343,Тех_Движение!$B$2:$B$5111,"&lt;="&amp;Настройки!$B$5-1)-$F4343)))</f>
        <v/>
      </c>
      <c r="H4343" s="21" t="str">
        <f>IF($B4343="","",IF(AND($D4343&gt;=Настройки!$B$5,$D4343&lt;=Настройки!$B$6),$E4343,0))</f>
        <v/>
      </c>
      <c r="I4343" s="21" t="str">
        <f t="shared" si="201"/>
        <v/>
      </c>
      <c r="J4343" s="21" t="str">
        <f>IF($B4343="","",MAX(0,$E4343-MAX(0,SUMIFS(Тех_Движение!$G$2:$G$5111,Тех_Движение!$D$2:$D$5111,$C4343,Тех_Движение!$B$2:$B$5111,"&lt;="&amp;Настройки!$B$6)-$F4343)))</f>
        <v/>
      </c>
      <c r="K4343" s="21" t="e">
        <f>IF(OR($B4343="",K$3&lt;$D4343+Настройки!$B$7),0,MAX(0,$E4343-MAX(0,SUMIFS(Тех_Движение!$G$2:$G$5111,Тех_Движение!$D$2:$D$5111,$C4343,Тех_Движение!$B$2:$B$5111,"&lt;="&amp;K$3)-$F4343)))</f>
        <v>#VALUE!</v>
      </c>
      <c r="L4343" s="21" t="e">
        <f>IF(OR($B4343="",L$3&lt;$D4343+Настройки!$B$7),0,MAX(0,$E4343-MAX(0,SUMIFS(Тех_Движение!$G$2:$G$5111,Тех_Движение!$D$2:$D$5111,$C4343,Тех_Движение!$B$2:$B$5111,"&lt;="&amp;L$3)-$F4343)))</f>
        <v>#VALUE!</v>
      </c>
      <c r="M4343" s="21" t="e">
        <f>IF(OR($B4343="",M$3&lt;$D4343+Настройки!$B$7),0,MAX(0,$E4343-MAX(0,SUMIFS(Тех_Движение!$G$2:$G$5111,Тех_Движение!$D$2:$D$5111,$C4343,Тех_Движение!$B$2:$B$5111,"&lt;="&amp;M$3)-$F4343)))</f>
        <v>#VALUE!</v>
      </c>
      <c r="N4343" s="21" t="e">
        <f>IF(OR($B4343="",N$3&lt;$D4343+Настройки!$B$7),0,MAX(0,$E4343-MAX(0,SUMIFS(Тех_Движение!$G$2:$G$5111,Тех_Движение!$D$2:$D$5111,$C4343,Тех_Движение!$B$2:$B$5111,"&lt;="&amp;N$3)-$F4343)))</f>
        <v>#VALUE!</v>
      </c>
      <c r="O4343" s="21" t="e">
        <f>IF(OR($B4343="",O$3&lt;$D4343+Настройки!$B$7),0,MAX(0,$E4343-MAX(0,SUMIFS(Тех_Движение!$G$2:$G$5111,Тех_Движение!$D$2:$D$5111,$C4343,Тех_Движение!$B$2:$B$5111,"&lt;="&amp;O$3)-$F4343)))</f>
        <v>#VALUE!</v>
      </c>
      <c r="P4343" s="21" t="e">
        <f>IF(OR($B4343="",P$3&lt;$D4343+Настройки!$B$7),0,MAX(0,$E4343-MAX(0,SUMIFS(Тех_Движение!$G$2:$G$5111,Тех_Движение!$D$2:$D$5111,$C4343,Тех_Движение!$B$2:$B$5111,"&lt;="&amp;P$3)-$F4343)))</f>
        <v>#VALUE!</v>
      </c>
      <c r="Q4343" s="21" t="e">
        <f>IF(OR($B4343="",Q$3&lt;$D4343+Настройки!$B$7),0,MAX(0,$E4343-MAX(0,SUMIFS(Тех_Движение!$G$2:$G$5111,Тех_Движение!$D$2:$D$5111,$C4343,Тех_Движение!$B$2:$B$5111,"&lt;="&amp;Q$3)-$F4343)))</f>
        <v>#VALUE!</v>
      </c>
      <c r="R4343" s="21" t="str">
        <f t="shared" si="202"/>
        <v/>
      </c>
      <c r="S4343" s="23" t="str">
        <f>IF($B4343="","",VLOOKUP($C4343,Настройки!$A$11:$L$17,9,FALSE))</f>
        <v/>
      </c>
      <c r="T4343" s="23" t="str">
        <f t="shared" si="203"/>
        <v/>
      </c>
    </row>
    <row r="4344" spans="1:20" x14ac:dyDescent="0.3">
      <c r="A4344" s="20">
        <f>Тех_Движение!$A$4341</f>
        <v>4340</v>
      </c>
      <c r="B4344" s="20" t="str">
        <f>IF(Тех_Движение!$F$4341&gt;0,Тех_Движение!$I$4341,"")</f>
        <v/>
      </c>
      <c r="C4344" s="20" t="str">
        <f>IF($B4344="","",Тех_Движение!$D$4341)</f>
        <v/>
      </c>
      <c r="D4344" s="9" t="str">
        <f>IF($B4344="","",Тех_Движение!$B$4341)</f>
        <v/>
      </c>
      <c r="E4344" s="21" t="str">
        <f>IF($B4344="","",Тех_Движение!$F$4341)</f>
        <v/>
      </c>
      <c r="F4344" s="21" t="str">
        <f>IF($B4344="","",SUMIFS($E$5:$E4343,$C$5:$C4343,$C4344))</f>
        <v/>
      </c>
      <c r="G4344" s="21" t="str">
        <f>IF($B4344="","",MAX(0,$E4344-MAX(0,SUMIFS(Тех_Движение!$G$2:$G$5111,Тех_Движение!$D$2:$D$5111,$C4344,Тех_Движение!$B$2:$B$5111,"&lt;="&amp;Настройки!$B$5-1)-$F4344)))</f>
        <v/>
      </c>
      <c r="H4344" s="21" t="str">
        <f>IF($B4344="","",IF(AND($D4344&gt;=Настройки!$B$5,$D4344&lt;=Настройки!$B$6),$E4344,0))</f>
        <v/>
      </c>
      <c r="I4344" s="21" t="str">
        <f t="shared" si="201"/>
        <v/>
      </c>
      <c r="J4344" s="21" t="str">
        <f>IF($B4344="","",MAX(0,$E4344-MAX(0,SUMIFS(Тех_Движение!$G$2:$G$5111,Тех_Движение!$D$2:$D$5111,$C4344,Тех_Движение!$B$2:$B$5111,"&lt;="&amp;Настройки!$B$6)-$F4344)))</f>
        <v/>
      </c>
      <c r="K4344" s="21" t="e">
        <f>IF(OR($B4344="",K$3&lt;$D4344+Настройки!$B$7),0,MAX(0,$E4344-MAX(0,SUMIFS(Тех_Движение!$G$2:$G$5111,Тех_Движение!$D$2:$D$5111,$C4344,Тех_Движение!$B$2:$B$5111,"&lt;="&amp;K$3)-$F4344)))</f>
        <v>#VALUE!</v>
      </c>
      <c r="L4344" s="21" t="e">
        <f>IF(OR($B4344="",L$3&lt;$D4344+Настройки!$B$7),0,MAX(0,$E4344-MAX(0,SUMIFS(Тех_Движение!$G$2:$G$5111,Тех_Движение!$D$2:$D$5111,$C4344,Тех_Движение!$B$2:$B$5111,"&lt;="&amp;L$3)-$F4344)))</f>
        <v>#VALUE!</v>
      </c>
      <c r="M4344" s="21" t="e">
        <f>IF(OR($B4344="",M$3&lt;$D4344+Настройки!$B$7),0,MAX(0,$E4344-MAX(0,SUMIFS(Тех_Движение!$G$2:$G$5111,Тех_Движение!$D$2:$D$5111,$C4344,Тех_Движение!$B$2:$B$5111,"&lt;="&amp;M$3)-$F4344)))</f>
        <v>#VALUE!</v>
      </c>
      <c r="N4344" s="21" t="e">
        <f>IF(OR($B4344="",N$3&lt;$D4344+Настройки!$B$7),0,MAX(0,$E4344-MAX(0,SUMIFS(Тех_Движение!$G$2:$G$5111,Тех_Движение!$D$2:$D$5111,$C4344,Тех_Движение!$B$2:$B$5111,"&lt;="&amp;N$3)-$F4344)))</f>
        <v>#VALUE!</v>
      </c>
      <c r="O4344" s="21" t="e">
        <f>IF(OR($B4344="",O$3&lt;$D4344+Настройки!$B$7),0,MAX(0,$E4344-MAX(0,SUMIFS(Тех_Движение!$G$2:$G$5111,Тех_Движение!$D$2:$D$5111,$C4344,Тех_Движение!$B$2:$B$5111,"&lt;="&amp;O$3)-$F4344)))</f>
        <v>#VALUE!</v>
      </c>
      <c r="P4344" s="21" t="e">
        <f>IF(OR($B4344="",P$3&lt;$D4344+Настройки!$B$7),0,MAX(0,$E4344-MAX(0,SUMIFS(Тех_Движение!$G$2:$G$5111,Тех_Движение!$D$2:$D$5111,$C4344,Тех_Движение!$B$2:$B$5111,"&lt;="&amp;P$3)-$F4344)))</f>
        <v>#VALUE!</v>
      </c>
      <c r="Q4344" s="21" t="e">
        <f>IF(OR($B4344="",Q$3&lt;$D4344+Настройки!$B$7),0,MAX(0,$E4344-MAX(0,SUMIFS(Тех_Движение!$G$2:$G$5111,Тех_Движение!$D$2:$D$5111,$C4344,Тех_Движение!$B$2:$B$5111,"&lt;="&amp;Q$3)-$F4344)))</f>
        <v>#VALUE!</v>
      </c>
      <c r="R4344" s="21" t="str">
        <f t="shared" si="202"/>
        <v/>
      </c>
      <c r="S4344" s="23" t="str">
        <f>IF($B4344="","",VLOOKUP($C4344,Настройки!$A$11:$L$17,9,FALSE))</f>
        <v/>
      </c>
      <c r="T4344" s="23" t="str">
        <f t="shared" si="203"/>
        <v/>
      </c>
    </row>
    <row r="4345" spans="1:20" x14ac:dyDescent="0.3">
      <c r="A4345" s="20">
        <f>Тех_Движение!$A$4342</f>
        <v>4341</v>
      </c>
      <c r="B4345" s="20" t="str">
        <f>IF(Тех_Движение!$F$4342&gt;0,Тех_Движение!$I$4342,"")</f>
        <v/>
      </c>
      <c r="C4345" s="20" t="str">
        <f>IF($B4345="","",Тех_Движение!$D$4342)</f>
        <v/>
      </c>
      <c r="D4345" s="9" t="str">
        <f>IF($B4345="","",Тех_Движение!$B$4342)</f>
        <v/>
      </c>
      <c r="E4345" s="21" t="str">
        <f>IF($B4345="","",Тех_Движение!$F$4342)</f>
        <v/>
      </c>
      <c r="F4345" s="21" t="str">
        <f>IF($B4345="","",SUMIFS($E$5:$E4344,$C$5:$C4344,$C4345))</f>
        <v/>
      </c>
      <c r="G4345" s="21" t="str">
        <f>IF($B4345="","",MAX(0,$E4345-MAX(0,SUMIFS(Тех_Движение!$G$2:$G$5111,Тех_Движение!$D$2:$D$5111,$C4345,Тех_Движение!$B$2:$B$5111,"&lt;="&amp;Настройки!$B$5-1)-$F4345)))</f>
        <v/>
      </c>
      <c r="H4345" s="21" t="str">
        <f>IF($B4345="","",IF(AND($D4345&gt;=Настройки!$B$5,$D4345&lt;=Настройки!$B$6),$E4345,0))</f>
        <v/>
      </c>
      <c r="I4345" s="21" t="str">
        <f t="shared" si="201"/>
        <v/>
      </c>
      <c r="J4345" s="21" t="str">
        <f>IF($B4345="","",MAX(0,$E4345-MAX(0,SUMIFS(Тех_Движение!$G$2:$G$5111,Тех_Движение!$D$2:$D$5111,$C4345,Тех_Движение!$B$2:$B$5111,"&lt;="&amp;Настройки!$B$6)-$F4345)))</f>
        <v/>
      </c>
      <c r="K4345" s="21" t="e">
        <f>IF(OR($B4345="",K$3&lt;$D4345+Настройки!$B$7),0,MAX(0,$E4345-MAX(0,SUMIFS(Тех_Движение!$G$2:$G$5111,Тех_Движение!$D$2:$D$5111,$C4345,Тех_Движение!$B$2:$B$5111,"&lt;="&amp;K$3)-$F4345)))</f>
        <v>#VALUE!</v>
      </c>
      <c r="L4345" s="21" t="e">
        <f>IF(OR($B4345="",L$3&lt;$D4345+Настройки!$B$7),0,MAX(0,$E4345-MAX(0,SUMIFS(Тех_Движение!$G$2:$G$5111,Тех_Движение!$D$2:$D$5111,$C4345,Тех_Движение!$B$2:$B$5111,"&lt;="&amp;L$3)-$F4345)))</f>
        <v>#VALUE!</v>
      </c>
      <c r="M4345" s="21" t="e">
        <f>IF(OR($B4345="",M$3&lt;$D4345+Настройки!$B$7),0,MAX(0,$E4345-MAX(0,SUMIFS(Тех_Движение!$G$2:$G$5111,Тех_Движение!$D$2:$D$5111,$C4345,Тех_Движение!$B$2:$B$5111,"&lt;="&amp;M$3)-$F4345)))</f>
        <v>#VALUE!</v>
      </c>
      <c r="N4345" s="21" t="e">
        <f>IF(OR($B4345="",N$3&lt;$D4345+Настройки!$B$7),0,MAX(0,$E4345-MAX(0,SUMIFS(Тех_Движение!$G$2:$G$5111,Тех_Движение!$D$2:$D$5111,$C4345,Тех_Движение!$B$2:$B$5111,"&lt;="&amp;N$3)-$F4345)))</f>
        <v>#VALUE!</v>
      </c>
      <c r="O4345" s="21" t="e">
        <f>IF(OR($B4345="",O$3&lt;$D4345+Настройки!$B$7),0,MAX(0,$E4345-MAX(0,SUMIFS(Тех_Движение!$G$2:$G$5111,Тех_Движение!$D$2:$D$5111,$C4345,Тех_Движение!$B$2:$B$5111,"&lt;="&amp;O$3)-$F4345)))</f>
        <v>#VALUE!</v>
      </c>
      <c r="P4345" s="21" t="e">
        <f>IF(OR($B4345="",P$3&lt;$D4345+Настройки!$B$7),0,MAX(0,$E4345-MAX(0,SUMIFS(Тех_Движение!$G$2:$G$5111,Тех_Движение!$D$2:$D$5111,$C4345,Тех_Движение!$B$2:$B$5111,"&lt;="&amp;P$3)-$F4345)))</f>
        <v>#VALUE!</v>
      </c>
      <c r="Q4345" s="21" t="e">
        <f>IF(OR($B4345="",Q$3&lt;$D4345+Настройки!$B$7),0,MAX(0,$E4345-MAX(0,SUMIFS(Тех_Движение!$G$2:$G$5111,Тех_Движение!$D$2:$D$5111,$C4345,Тех_Движение!$B$2:$B$5111,"&lt;="&amp;Q$3)-$F4345)))</f>
        <v>#VALUE!</v>
      </c>
      <c r="R4345" s="21" t="str">
        <f t="shared" si="202"/>
        <v/>
      </c>
      <c r="S4345" s="23" t="str">
        <f>IF($B4345="","",VLOOKUP($C4345,Настройки!$A$11:$L$17,9,FALSE))</f>
        <v/>
      </c>
      <c r="T4345" s="23" t="str">
        <f t="shared" si="203"/>
        <v/>
      </c>
    </row>
    <row r="4346" spans="1:20" x14ac:dyDescent="0.3">
      <c r="A4346" s="20">
        <f>Тех_Движение!$A$4343</f>
        <v>4342</v>
      </c>
      <c r="B4346" s="20" t="str">
        <f>IF(Тех_Движение!$F$4343&gt;0,Тех_Движение!$I$4343,"")</f>
        <v/>
      </c>
      <c r="C4346" s="20" t="str">
        <f>IF($B4346="","",Тех_Движение!$D$4343)</f>
        <v/>
      </c>
      <c r="D4346" s="9" t="str">
        <f>IF($B4346="","",Тех_Движение!$B$4343)</f>
        <v/>
      </c>
      <c r="E4346" s="21" t="str">
        <f>IF($B4346="","",Тех_Движение!$F$4343)</f>
        <v/>
      </c>
      <c r="F4346" s="21" t="str">
        <f>IF($B4346="","",SUMIFS($E$5:$E4345,$C$5:$C4345,$C4346))</f>
        <v/>
      </c>
      <c r="G4346" s="21" t="str">
        <f>IF($B4346="","",MAX(0,$E4346-MAX(0,SUMIFS(Тех_Движение!$G$2:$G$5111,Тех_Движение!$D$2:$D$5111,$C4346,Тех_Движение!$B$2:$B$5111,"&lt;="&amp;Настройки!$B$5-1)-$F4346)))</f>
        <v/>
      </c>
      <c r="H4346" s="21" t="str">
        <f>IF($B4346="","",IF(AND($D4346&gt;=Настройки!$B$5,$D4346&lt;=Настройки!$B$6),$E4346,0))</f>
        <v/>
      </c>
      <c r="I4346" s="21" t="str">
        <f t="shared" si="201"/>
        <v/>
      </c>
      <c r="J4346" s="21" t="str">
        <f>IF($B4346="","",MAX(0,$E4346-MAX(0,SUMIFS(Тех_Движение!$G$2:$G$5111,Тех_Движение!$D$2:$D$5111,$C4346,Тех_Движение!$B$2:$B$5111,"&lt;="&amp;Настройки!$B$6)-$F4346)))</f>
        <v/>
      </c>
      <c r="K4346" s="21" t="e">
        <f>IF(OR($B4346="",K$3&lt;$D4346+Настройки!$B$7),0,MAX(0,$E4346-MAX(0,SUMIFS(Тех_Движение!$G$2:$G$5111,Тех_Движение!$D$2:$D$5111,$C4346,Тех_Движение!$B$2:$B$5111,"&lt;="&amp;K$3)-$F4346)))</f>
        <v>#VALUE!</v>
      </c>
      <c r="L4346" s="21" t="e">
        <f>IF(OR($B4346="",L$3&lt;$D4346+Настройки!$B$7),0,MAX(0,$E4346-MAX(0,SUMIFS(Тех_Движение!$G$2:$G$5111,Тех_Движение!$D$2:$D$5111,$C4346,Тех_Движение!$B$2:$B$5111,"&lt;="&amp;L$3)-$F4346)))</f>
        <v>#VALUE!</v>
      </c>
      <c r="M4346" s="21" t="e">
        <f>IF(OR($B4346="",M$3&lt;$D4346+Настройки!$B$7),0,MAX(0,$E4346-MAX(0,SUMIFS(Тех_Движение!$G$2:$G$5111,Тех_Движение!$D$2:$D$5111,$C4346,Тех_Движение!$B$2:$B$5111,"&lt;="&amp;M$3)-$F4346)))</f>
        <v>#VALUE!</v>
      </c>
      <c r="N4346" s="21" t="e">
        <f>IF(OR($B4346="",N$3&lt;$D4346+Настройки!$B$7),0,MAX(0,$E4346-MAX(0,SUMIFS(Тех_Движение!$G$2:$G$5111,Тех_Движение!$D$2:$D$5111,$C4346,Тех_Движение!$B$2:$B$5111,"&lt;="&amp;N$3)-$F4346)))</f>
        <v>#VALUE!</v>
      </c>
      <c r="O4346" s="21" t="e">
        <f>IF(OR($B4346="",O$3&lt;$D4346+Настройки!$B$7),0,MAX(0,$E4346-MAX(0,SUMIFS(Тех_Движение!$G$2:$G$5111,Тех_Движение!$D$2:$D$5111,$C4346,Тех_Движение!$B$2:$B$5111,"&lt;="&amp;O$3)-$F4346)))</f>
        <v>#VALUE!</v>
      </c>
      <c r="P4346" s="21" t="e">
        <f>IF(OR($B4346="",P$3&lt;$D4346+Настройки!$B$7),0,MAX(0,$E4346-MAX(0,SUMIFS(Тех_Движение!$G$2:$G$5111,Тех_Движение!$D$2:$D$5111,$C4346,Тех_Движение!$B$2:$B$5111,"&lt;="&amp;P$3)-$F4346)))</f>
        <v>#VALUE!</v>
      </c>
      <c r="Q4346" s="21" t="e">
        <f>IF(OR($B4346="",Q$3&lt;$D4346+Настройки!$B$7),0,MAX(0,$E4346-MAX(0,SUMIFS(Тех_Движение!$G$2:$G$5111,Тех_Движение!$D$2:$D$5111,$C4346,Тех_Движение!$B$2:$B$5111,"&lt;="&amp;Q$3)-$F4346)))</f>
        <v>#VALUE!</v>
      </c>
      <c r="R4346" s="21" t="str">
        <f t="shared" si="202"/>
        <v/>
      </c>
      <c r="S4346" s="23" t="str">
        <f>IF($B4346="","",VLOOKUP($C4346,Настройки!$A$11:$L$17,9,FALSE))</f>
        <v/>
      </c>
      <c r="T4346" s="23" t="str">
        <f t="shared" si="203"/>
        <v/>
      </c>
    </row>
    <row r="4347" spans="1:20" x14ac:dyDescent="0.3">
      <c r="A4347" s="20">
        <f>Тех_Движение!$A$4344</f>
        <v>4343</v>
      </c>
      <c r="B4347" s="20" t="str">
        <f>IF(Тех_Движение!$F$4344&gt;0,Тех_Движение!$I$4344,"")</f>
        <v/>
      </c>
      <c r="C4347" s="20" t="str">
        <f>IF($B4347="","",Тех_Движение!$D$4344)</f>
        <v/>
      </c>
      <c r="D4347" s="9" t="str">
        <f>IF($B4347="","",Тех_Движение!$B$4344)</f>
        <v/>
      </c>
      <c r="E4347" s="21" t="str">
        <f>IF($B4347="","",Тех_Движение!$F$4344)</f>
        <v/>
      </c>
      <c r="F4347" s="21" t="str">
        <f>IF($B4347="","",SUMIFS($E$5:$E4346,$C$5:$C4346,$C4347))</f>
        <v/>
      </c>
      <c r="G4347" s="21" t="str">
        <f>IF($B4347="","",MAX(0,$E4347-MAX(0,SUMIFS(Тех_Движение!$G$2:$G$5111,Тех_Движение!$D$2:$D$5111,$C4347,Тех_Движение!$B$2:$B$5111,"&lt;="&amp;Настройки!$B$5-1)-$F4347)))</f>
        <v/>
      </c>
      <c r="H4347" s="21" t="str">
        <f>IF($B4347="","",IF(AND($D4347&gt;=Настройки!$B$5,$D4347&lt;=Настройки!$B$6),$E4347,0))</f>
        <v/>
      </c>
      <c r="I4347" s="21" t="str">
        <f t="shared" si="201"/>
        <v/>
      </c>
      <c r="J4347" s="21" t="str">
        <f>IF($B4347="","",MAX(0,$E4347-MAX(0,SUMIFS(Тех_Движение!$G$2:$G$5111,Тех_Движение!$D$2:$D$5111,$C4347,Тех_Движение!$B$2:$B$5111,"&lt;="&amp;Настройки!$B$6)-$F4347)))</f>
        <v/>
      </c>
      <c r="K4347" s="21" t="e">
        <f>IF(OR($B4347="",K$3&lt;$D4347+Настройки!$B$7),0,MAX(0,$E4347-MAX(0,SUMIFS(Тех_Движение!$G$2:$G$5111,Тех_Движение!$D$2:$D$5111,$C4347,Тех_Движение!$B$2:$B$5111,"&lt;="&amp;K$3)-$F4347)))</f>
        <v>#VALUE!</v>
      </c>
      <c r="L4347" s="21" t="e">
        <f>IF(OR($B4347="",L$3&lt;$D4347+Настройки!$B$7),0,MAX(0,$E4347-MAX(0,SUMIFS(Тех_Движение!$G$2:$G$5111,Тех_Движение!$D$2:$D$5111,$C4347,Тех_Движение!$B$2:$B$5111,"&lt;="&amp;L$3)-$F4347)))</f>
        <v>#VALUE!</v>
      </c>
      <c r="M4347" s="21" t="e">
        <f>IF(OR($B4347="",M$3&lt;$D4347+Настройки!$B$7),0,MAX(0,$E4347-MAX(0,SUMIFS(Тех_Движение!$G$2:$G$5111,Тех_Движение!$D$2:$D$5111,$C4347,Тех_Движение!$B$2:$B$5111,"&lt;="&amp;M$3)-$F4347)))</f>
        <v>#VALUE!</v>
      </c>
      <c r="N4347" s="21" t="e">
        <f>IF(OR($B4347="",N$3&lt;$D4347+Настройки!$B$7),0,MAX(0,$E4347-MAX(0,SUMIFS(Тех_Движение!$G$2:$G$5111,Тех_Движение!$D$2:$D$5111,$C4347,Тех_Движение!$B$2:$B$5111,"&lt;="&amp;N$3)-$F4347)))</f>
        <v>#VALUE!</v>
      </c>
      <c r="O4347" s="21" t="e">
        <f>IF(OR($B4347="",O$3&lt;$D4347+Настройки!$B$7),0,MAX(0,$E4347-MAX(0,SUMIFS(Тех_Движение!$G$2:$G$5111,Тех_Движение!$D$2:$D$5111,$C4347,Тех_Движение!$B$2:$B$5111,"&lt;="&amp;O$3)-$F4347)))</f>
        <v>#VALUE!</v>
      </c>
      <c r="P4347" s="21" t="e">
        <f>IF(OR($B4347="",P$3&lt;$D4347+Настройки!$B$7),0,MAX(0,$E4347-MAX(0,SUMIFS(Тех_Движение!$G$2:$G$5111,Тех_Движение!$D$2:$D$5111,$C4347,Тех_Движение!$B$2:$B$5111,"&lt;="&amp;P$3)-$F4347)))</f>
        <v>#VALUE!</v>
      </c>
      <c r="Q4347" s="21" t="e">
        <f>IF(OR($B4347="",Q$3&lt;$D4347+Настройки!$B$7),0,MAX(0,$E4347-MAX(0,SUMIFS(Тех_Движение!$G$2:$G$5111,Тех_Движение!$D$2:$D$5111,$C4347,Тех_Движение!$B$2:$B$5111,"&lt;="&amp;Q$3)-$F4347)))</f>
        <v>#VALUE!</v>
      </c>
      <c r="R4347" s="21" t="str">
        <f t="shared" si="202"/>
        <v/>
      </c>
      <c r="S4347" s="23" t="str">
        <f>IF($B4347="","",VLOOKUP($C4347,Настройки!$A$11:$L$17,9,FALSE))</f>
        <v/>
      </c>
      <c r="T4347" s="23" t="str">
        <f t="shared" si="203"/>
        <v/>
      </c>
    </row>
    <row r="4348" spans="1:20" x14ac:dyDescent="0.3">
      <c r="A4348" s="20">
        <f>Тех_Движение!$A$4345</f>
        <v>4344</v>
      </c>
      <c r="B4348" s="20" t="str">
        <f>IF(Тех_Движение!$F$4345&gt;0,Тех_Движение!$I$4345,"")</f>
        <v/>
      </c>
      <c r="C4348" s="20" t="str">
        <f>IF($B4348="","",Тех_Движение!$D$4345)</f>
        <v/>
      </c>
      <c r="D4348" s="9" t="str">
        <f>IF($B4348="","",Тех_Движение!$B$4345)</f>
        <v/>
      </c>
      <c r="E4348" s="21" t="str">
        <f>IF($B4348="","",Тех_Движение!$F$4345)</f>
        <v/>
      </c>
      <c r="F4348" s="21" t="str">
        <f>IF($B4348="","",SUMIFS($E$5:$E4347,$C$5:$C4347,$C4348))</f>
        <v/>
      </c>
      <c r="G4348" s="21" t="str">
        <f>IF($B4348="","",MAX(0,$E4348-MAX(0,SUMIFS(Тех_Движение!$G$2:$G$5111,Тех_Движение!$D$2:$D$5111,$C4348,Тех_Движение!$B$2:$B$5111,"&lt;="&amp;Настройки!$B$5-1)-$F4348)))</f>
        <v/>
      </c>
      <c r="H4348" s="21" t="str">
        <f>IF($B4348="","",IF(AND($D4348&gt;=Настройки!$B$5,$D4348&lt;=Настройки!$B$6),$E4348,0))</f>
        <v/>
      </c>
      <c r="I4348" s="21" t="str">
        <f t="shared" si="201"/>
        <v/>
      </c>
      <c r="J4348" s="21" t="str">
        <f>IF($B4348="","",MAX(0,$E4348-MAX(0,SUMIFS(Тех_Движение!$G$2:$G$5111,Тех_Движение!$D$2:$D$5111,$C4348,Тех_Движение!$B$2:$B$5111,"&lt;="&amp;Настройки!$B$6)-$F4348)))</f>
        <v/>
      </c>
      <c r="K4348" s="21" t="e">
        <f>IF(OR($B4348="",K$3&lt;$D4348+Настройки!$B$7),0,MAX(0,$E4348-MAX(0,SUMIFS(Тех_Движение!$G$2:$G$5111,Тех_Движение!$D$2:$D$5111,$C4348,Тех_Движение!$B$2:$B$5111,"&lt;="&amp;K$3)-$F4348)))</f>
        <v>#VALUE!</v>
      </c>
      <c r="L4348" s="21" t="e">
        <f>IF(OR($B4348="",L$3&lt;$D4348+Настройки!$B$7),0,MAX(0,$E4348-MAX(0,SUMIFS(Тех_Движение!$G$2:$G$5111,Тех_Движение!$D$2:$D$5111,$C4348,Тех_Движение!$B$2:$B$5111,"&lt;="&amp;L$3)-$F4348)))</f>
        <v>#VALUE!</v>
      </c>
      <c r="M4348" s="21" t="e">
        <f>IF(OR($B4348="",M$3&lt;$D4348+Настройки!$B$7),0,MAX(0,$E4348-MAX(0,SUMIFS(Тех_Движение!$G$2:$G$5111,Тех_Движение!$D$2:$D$5111,$C4348,Тех_Движение!$B$2:$B$5111,"&lt;="&amp;M$3)-$F4348)))</f>
        <v>#VALUE!</v>
      </c>
      <c r="N4348" s="21" t="e">
        <f>IF(OR($B4348="",N$3&lt;$D4348+Настройки!$B$7),0,MAX(0,$E4348-MAX(0,SUMIFS(Тех_Движение!$G$2:$G$5111,Тех_Движение!$D$2:$D$5111,$C4348,Тех_Движение!$B$2:$B$5111,"&lt;="&amp;N$3)-$F4348)))</f>
        <v>#VALUE!</v>
      </c>
      <c r="O4348" s="21" t="e">
        <f>IF(OR($B4348="",O$3&lt;$D4348+Настройки!$B$7),0,MAX(0,$E4348-MAX(0,SUMIFS(Тех_Движение!$G$2:$G$5111,Тех_Движение!$D$2:$D$5111,$C4348,Тех_Движение!$B$2:$B$5111,"&lt;="&amp;O$3)-$F4348)))</f>
        <v>#VALUE!</v>
      </c>
      <c r="P4348" s="21" t="e">
        <f>IF(OR($B4348="",P$3&lt;$D4348+Настройки!$B$7),0,MAX(0,$E4348-MAX(0,SUMIFS(Тех_Движение!$G$2:$G$5111,Тех_Движение!$D$2:$D$5111,$C4348,Тех_Движение!$B$2:$B$5111,"&lt;="&amp;P$3)-$F4348)))</f>
        <v>#VALUE!</v>
      </c>
      <c r="Q4348" s="21" t="e">
        <f>IF(OR($B4348="",Q$3&lt;$D4348+Настройки!$B$7),0,MAX(0,$E4348-MAX(0,SUMIFS(Тех_Движение!$G$2:$G$5111,Тех_Движение!$D$2:$D$5111,$C4348,Тех_Движение!$B$2:$B$5111,"&lt;="&amp;Q$3)-$F4348)))</f>
        <v>#VALUE!</v>
      </c>
      <c r="R4348" s="21" t="str">
        <f t="shared" si="202"/>
        <v/>
      </c>
      <c r="S4348" s="23" t="str">
        <f>IF($B4348="","",VLOOKUP($C4348,Настройки!$A$11:$L$17,9,FALSE))</f>
        <v/>
      </c>
      <c r="T4348" s="23" t="str">
        <f t="shared" si="203"/>
        <v/>
      </c>
    </row>
    <row r="4349" spans="1:20" x14ac:dyDescent="0.3">
      <c r="A4349" s="20">
        <f>Тех_Движение!$A$4346</f>
        <v>4345</v>
      </c>
      <c r="B4349" s="20" t="str">
        <f>IF(Тех_Движение!$F$4346&gt;0,Тех_Движение!$I$4346,"")</f>
        <v/>
      </c>
      <c r="C4349" s="20" t="str">
        <f>IF($B4349="","",Тех_Движение!$D$4346)</f>
        <v/>
      </c>
      <c r="D4349" s="9" t="str">
        <f>IF($B4349="","",Тех_Движение!$B$4346)</f>
        <v/>
      </c>
      <c r="E4349" s="21" t="str">
        <f>IF($B4349="","",Тех_Движение!$F$4346)</f>
        <v/>
      </c>
      <c r="F4349" s="21" t="str">
        <f>IF($B4349="","",SUMIFS($E$5:$E4348,$C$5:$C4348,$C4349))</f>
        <v/>
      </c>
      <c r="G4349" s="21" t="str">
        <f>IF($B4349="","",MAX(0,$E4349-MAX(0,SUMIFS(Тех_Движение!$G$2:$G$5111,Тех_Движение!$D$2:$D$5111,$C4349,Тех_Движение!$B$2:$B$5111,"&lt;="&amp;Настройки!$B$5-1)-$F4349)))</f>
        <v/>
      </c>
      <c r="H4349" s="21" t="str">
        <f>IF($B4349="","",IF(AND($D4349&gt;=Настройки!$B$5,$D4349&lt;=Настройки!$B$6),$E4349,0))</f>
        <v/>
      </c>
      <c r="I4349" s="21" t="str">
        <f t="shared" si="201"/>
        <v/>
      </c>
      <c r="J4349" s="21" t="str">
        <f>IF($B4349="","",MAX(0,$E4349-MAX(0,SUMIFS(Тех_Движение!$G$2:$G$5111,Тех_Движение!$D$2:$D$5111,$C4349,Тех_Движение!$B$2:$B$5111,"&lt;="&amp;Настройки!$B$6)-$F4349)))</f>
        <v/>
      </c>
      <c r="K4349" s="21" t="e">
        <f>IF(OR($B4349="",K$3&lt;$D4349+Настройки!$B$7),0,MAX(0,$E4349-MAX(0,SUMIFS(Тех_Движение!$G$2:$G$5111,Тех_Движение!$D$2:$D$5111,$C4349,Тех_Движение!$B$2:$B$5111,"&lt;="&amp;K$3)-$F4349)))</f>
        <v>#VALUE!</v>
      </c>
      <c r="L4349" s="21" t="e">
        <f>IF(OR($B4349="",L$3&lt;$D4349+Настройки!$B$7),0,MAX(0,$E4349-MAX(0,SUMIFS(Тех_Движение!$G$2:$G$5111,Тех_Движение!$D$2:$D$5111,$C4349,Тех_Движение!$B$2:$B$5111,"&lt;="&amp;L$3)-$F4349)))</f>
        <v>#VALUE!</v>
      </c>
      <c r="M4349" s="21" t="e">
        <f>IF(OR($B4349="",M$3&lt;$D4349+Настройки!$B$7),0,MAX(0,$E4349-MAX(0,SUMIFS(Тех_Движение!$G$2:$G$5111,Тех_Движение!$D$2:$D$5111,$C4349,Тех_Движение!$B$2:$B$5111,"&lt;="&amp;M$3)-$F4349)))</f>
        <v>#VALUE!</v>
      </c>
      <c r="N4349" s="21" t="e">
        <f>IF(OR($B4349="",N$3&lt;$D4349+Настройки!$B$7),0,MAX(0,$E4349-MAX(0,SUMIFS(Тех_Движение!$G$2:$G$5111,Тех_Движение!$D$2:$D$5111,$C4349,Тех_Движение!$B$2:$B$5111,"&lt;="&amp;N$3)-$F4349)))</f>
        <v>#VALUE!</v>
      </c>
      <c r="O4349" s="21" t="e">
        <f>IF(OR($B4349="",O$3&lt;$D4349+Настройки!$B$7),0,MAX(0,$E4349-MAX(0,SUMIFS(Тех_Движение!$G$2:$G$5111,Тех_Движение!$D$2:$D$5111,$C4349,Тех_Движение!$B$2:$B$5111,"&lt;="&amp;O$3)-$F4349)))</f>
        <v>#VALUE!</v>
      </c>
      <c r="P4349" s="21" t="e">
        <f>IF(OR($B4349="",P$3&lt;$D4349+Настройки!$B$7),0,MAX(0,$E4349-MAX(0,SUMIFS(Тех_Движение!$G$2:$G$5111,Тех_Движение!$D$2:$D$5111,$C4349,Тех_Движение!$B$2:$B$5111,"&lt;="&amp;P$3)-$F4349)))</f>
        <v>#VALUE!</v>
      </c>
      <c r="Q4349" s="21" t="e">
        <f>IF(OR($B4349="",Q$3&lt;$D4349+Настройки!$B$7),0,MAX(0,$E4349-MAX(0,SUMIFS(Тех_Движение!$G$2:$G$5111,Тех_Движение!$D$2:$D$5111,$C4349,Тех_Движение!$B$2:$B$5111,"&lt;="&amp;Q$3)-$F4349)))</f>
        <v>#VALUE!</v>
      </c>
      <c r="R4349" s="21" t="str">
        <f t="shared" si="202"/>
        <v/>
      </c>
      <c r="S4349" s="23" t="str">
        <f>IF($B4349="","",VLOOKUP($C4349,Настройки!$A$11:$L$17,9,FALSE))</f>
        <v/>
      </c>
      <c r="T4349" s="23" t="str">
        <f t="shared" si="203"/>
        <v/>
      </c>
    </row>
    <row r="4350" spans="1:20" x14ac:dyDescent="0.3">
      <c r="A4350" s="20">
        <f>Тех_Движение!$A$4347</f>
        <v>4346</v>
      </c>
      <c r="B4350" s="20" t="str">
        <f>IF(Тех_Движение!$F$4347&gt;0,Тех_Движение!$I$4347,"")</f>
        <v/>
      </c>
      <c r="C4350" s="20" t="str">
        <f>IF($B4350="","",Тех_Движение!$D$4347)</f>
        <v/>
      </c>
      <c r="D4350" s="9" t="str">
        <f>IF($B4350="","",Тех_Движение!$B$4347)</f>
        <v/>
      </c>
      <c r="E4350" s="21" t="str">
        <f>IF($B4350="","",Тех_Движение!$F$4347)</f>
        <v/>
      </c>
      <c r="F4350" s="21" t="str">
        <f>IF($B4350="","",SUMIFS($E$5:$E4349,$C$5:$C4349,$C4350))</f>
        <v/>
      </c>
      <c r="G4350" s="21" t="str">
        <f>IF($B4350="","",MAX(0,$E4350-MAX(0,SUMIFS(Тех_Движение!$G$2:$G$5111,Тех_Движение!$D$2:$D$5111,$C4350,Тех_Движение!$B$2:$B$5111,"&lt;="&amp;Настройки!$B$5-1)-$F4350)))</f>
        <v/>
      </c>
      <c r="H4350" s="21" t="str">
        <f>IF($B4350="","",IF(AND($D4350&gt;=Настройки!$B$5,$D4350&lt;=Настройки!$B$6),$E4350,0))</f>
        <v/>
      </c>
      <c r="I4350" s="21" t="str">
        <f t="shared" si="201"/>
        <v/>
      </c>
      <c r="J4350" s="21" t="str">
        <f>IF($B4350="","",MAX(0,$E4350-MAX(0,SUMIFS(Тех_Движение!$G$2:$G$5111,Тех_Движение!$D$2:$D$5111,$C4350,Тех_Движение!$B$2:$B$5111,"&lt;="&amp;Настройки!$B$6)-$F4350)))</f>
        <v/>
      </c>
      <c r="K4350" s="21" t="e">
        <f>IF(OR($B4350="",K$3&lt;$D4350+Настройки!$B$7),0,MAX(0,$E4350-MAX(0,SUMIFS(Тех_Движение!$G$2:$G$5111,Тех_Движение!$D$2:$D$5111,$C4350,Тех_Движение!$B$2:$B$5111,"&lt;="&amp;K$3)-$F4350)))</f>
        <v>#VALUE!</v>
      </c>
      <c r="L4350" s="21" t="e">
        <f>IF(OR($B4350="",L$3&lt;$D4350+Настройки!$B$7),0,MAX(0,$E4350-MAX(0,SUMIFS(Тех_Движение!$G$2:$G$5111,Тех_Движение!$D$2:$D$5111,$C4350,Тех_Движение!$B$2:$B$5111,"&lt;="&amp;L$3)-$F4350)))</f>
        <v>#VALUE!</v>
      </c>
      <c r="M4350" s="21" t="e">
        <f>IF(OR($B4350="",M$3&lt;$D4350+Настройки!$B$7),0,MAX(0,$E4350-MAX(0,SUMIFS(Тех_Движение!$G$2:$G$5111,Тех_Движение!$D$2:$D$5111,$C4350,Тех_Движение!$B$2:$B$5111,"&lt;="&amp;M$3)-$F4350)))</f>
        <v>#VALUE!</v>
      </c>
      <c r="N4350" s="21" t="e">
        <f>IF(OR($B4350="",N$3&lt;$D4350+Настройки!$B$7),0,MAX(0,$E4350-MAX(0,SUMIFS(Тех_Движение!$G$2:$G$5111,Тех_Движение!$D$2:$D$5111,$C4350,Тех_Движение!$B$2:$B$5111,"&lt;="&amp;N$3)-$F4350)))</f>
        <v>#VALUE!</v>
      </c>
      <c r="O4350" s="21" t="e">
        <f>IF(OR($B4350="",O$3&lt;$D4350+Настройки!$B$7),0,MAX(0,$E4350-MAX(0,SUMIFS(Тех_Движение!$G$2:$G$5111,Тех_Движение!$D$2:$D$5111,$C4350,Тех_Движение!$B$2:$B$5111,"&lt;="&amp;O$3)-$F4350)))</f>
        <v>#VALUE!</v>
      </c>
      <c r="P4350" s="21" t="e">
        <f>IF(OR($B4350="",P$3&lt;$D4350+Настройки!$B$7),0,MAX(0,$E4350-MAX(0,SUMIFS(Тех_Движение!$G$2:$G$5111,Тех_Движение!$D$2:$D$5111,$C4350,Тех_Движение!$B$2:$B$5111,"&lt;="&amp;P$3)-$F4350)))</f>
        <v>#VALUE!</v>
      </c>
      <c r="Q4350" s="21" t="e">
        <f>IF(OR($B4350="",Q$3&lt;$D4350+Настройки!$B$7),0,MAX(0,$E4350-MAX(0,SUMIFS(Тех_Движение!$G$2:$G$5111,Тех_Движение!$D$2:$D$5111,$C4350,Тех_Движение!$B$2:$B$5111,"&lt;="&amp;Q$3)-$F4350)))</f>
        <v>#VALUE!</v>
      </c>
      <c r="R4350" s="21" t="str">
        <f t="shared" si="202"/>
        <v/>
      </c>
      <c r="S4350" s="23" t="str">
        <f>IF($B4350="","",VLOOKUP($C4350,Настройки!$A$11:$L$17,9,FALSE))</f>
        <v/>
      </c>
      <c r="T4350" s="23" t="str">
        <f t="shared" si="203"/>
        <v/>
      </c>
    </row>
    <row r="4351" spans="1:20" x14ac:dyDescent="0.3">
      <c r="A4351" s="20">
        <f>Тех_Движение!$A$4348</f>
        <v>4347</v>
      </c>
      <c r="B4351" s="20" t="str">
        <f>IF(Тех_Движение!$F$4348&gt;0,Тех_Движение!$I$4348,"")</f>
        <v/>
      </c>
      <c r="C4351" s="20" t="str">
        <f>IF($B4351="","",Тех_Движение!$D$4348)</f>
        <v/>
      </c>
      <c r="D4351" s="9" t="str">
        <f>IF($B4351="","",Тех_Движение!$B$4348)</f>
        <v/>
      </c>
      <c r="E4351" s="21" t="str">
        <f>IF($B4351="","",Тех_Движение!$F$4348)</f>
        <v/>
      </c>
      <c r="F4351" s="21" t="str">
        <f>IF($B4351="","",SUMIFS($E$5:$E4350,$C$5:$C4350,$C4351))</f>
        <v/>
      </c>
      <c r="G4351" s="21" t="str">
        <f>IF($B4351="","",MAX(0,$E4351-MAX(0,SUMIFS(Тех_Движение!$G$2:$G$5111,Тех_Движение!$D$2:$D$5111,$C4351,Тех_Движение!$B$2:$B$5111,"&lt;="&amp;Настройки!$B$5-1)-$F4351)))</f>
        <v/>
      </c>
      <c r="H4351" s="21" t="str">
        <f>IF($B4351="","",IF(AND($D4351&gt;=Настройки!$B$5,$D4351&lt;=Настройки!$B$6),$E4351,0))</f>
        <v/>
      </c>
      <c r="I4351" s="21" t="str">
        <f t="shared" si="201"/>
        <v/>
      </c>
      <c r="J4351" s="21" t="str">
        <f>IF($B4351="","",MAX(0,$E4351-MAX(0,SUMIFS(Тех_Движение!$G$2:$G$5111,Тех_Движение!$D$2:$D$5111,$C4351,Тех_Движение!$B$2:$B$5111,"&lt;="&amp;Настройки!$B$6)-$F4351)))</f>
        <v/>
      </c>
      <c r="K4351" s="21" t="e">
        <f>IF(OR($B4351="",K$3&lt;$D4351+Настройки!$B$7),0,MAX(0,$E4351-MAX(0,SUMIFS(Тех_Движение!$G$2:$G$5111,Тех_Движение!$D$2:$D$5111,$C4351,Тех_Движение!$B$2:$B$5111,"&lt;="&amp;K$3)-$F4351)))</f>
        <v>#VALUE!</v>
      </c>
      <c r="L4351" s="21" t="e">
        <f>IF(OR($B4351="",L$3&lt;$D4351+Настройки!$B$7),0,MAX(0,$E4351-MAX(0,SUMIFS(Тех_Движение!$G$2:$G$5111,Тех_Движение!$D$2:$D$5111,$C4351,Тех_Движение!$B$2:$B$5111,"&lt;="&amp;L$3)-$F4351)))</f>
        <v>#VALUE!</v>
      </c>
      <c r="M4351" s="21" t="e">
        <f>IF(OR($B4351="",M$3&lt;$D4351+Настройки!$B$7),0,MAX(0,$E4351-MAX(0,SUMIFS(Тех_Движение!$G$2:$G$5111,Тех_Движение!$D$2:$D$5111,$C4351,Тех_Движение!$B$2:$B$5111,"&lt;="&amp;M$3)-$F4351)))</f>
        <v>#VALUE!</v>
      </c>
      <c r="N4351" s="21" t="e">
        <f>IF(OR($B4351="",N$3&lt;$D4351+Настройки!$B$7),0,MAX(0,$E4351-MAX(0,SUMIFS(Тех_Движение!$G$2:$G$5111,Тех_Движение!$D$2:$D$5111,$C4351,Тех_Движение!$B$2:$B$5111,"&lt;="&amp;N$3)-$F4351)))</f>
        <v>#VALUE!</v>
      </c>
      <c r="O4351" s="21" t="e">
        <f>IF(OR($B4351="",O$3&lt;$D4351+Настройки!$B$7),0,MAX(0,$E4351-MAX(0,SUMIFS(Тех_Движение!$G$2:$G$5111,Тех_Движение!$D$2:$D$5111,$C4351,Тех_Движение!$B$2:$B$5111,"&lt;="&amp;O$3)-$F4351)))</f>
        <v>#VALUE!</v>
      </c>
      <c r="P4351" s="21" t="e">
        <f>IF(OR($B4351="",P$3&lt;$D4351+Настройки!$B$7),0,MAX(0,$E4351-MAX(0,SUMIFS(Тех_Движение!$G$2:$G$5111,Тех_Движение!$D$2:$D$5111,$C4351,Тех_Движение!$B$2:$B$5111,"&lt;="&amp;P$3)-$F4351)))</f>
        <v>#VALUE!</v>
      </c>
      <c r="Q4351" s="21" t="e">
        <f>IF(OR($B4351="",Q$3&lt;$D4351+Настройки!$B$7),0,MAX(0,$E4351-MAX(0,SUMIFS(Тех_Движение!$G$2:$G$5111,Тех_Движение!$D$2:$D$5111,$C4351,Тех_Движение!$B$2:$B$5111,"&lt;="&amp;Q$3)-$F4351)))</f>
        <v>#VALUE!</v>
      </c>
      <c r="R4351" s="21" t="str">
        <f t="shared" si="202"/>
        <v/>
      </c>
      <c r="S4351" s="23" t="str">
        <f>IF($B4351="","",VLOOKUP($C4351,Настройки!$A$11:$L$17,9,FALSE))</f>
        <v/>
      </c>
      <c r="T4351" s="23" t="str">
        <f t="shared" si="203"/>
        <v/>
      </c>
    </row>
    <row r="4352" spans="1:20" x14ac:dyDescent="0.3">
      <c r="A4352" s="20">
        <f>Тех_Движение!$A$4349</f>
        <v>4348</v>
      </c>
      <c r="B4352" s="20" t="str">
        <f>IF(Тех_Движение!$F$4349&gt;0,Тех_Движение!$I$4349,"")</f>
        <v/>
      </c>
      <c r="C4352" s="20" t="str">
        <f>IF($B4352="","",Тех_Движение!$D$4349)</f>
        <v/>
      </c>
      <c r="D4352" s="9" t="str">
        <f>IF($B4352="","",Тех_Движение!$B$4349)</f>
        <v/>
      </c>
      <c r="E4352" s="21" t="str">
        <f>IF($B4352="","",Тех_Движение!$F$4349)</f>
        <v/>
      </c>
      <c r="F4352" s="21" t="str">
        <f>IF($B4352="","",SUMIFS($E$5:$E4351,$C$5:$C4351,$C4352))</f>
        <v/>
      </c>
      <c r="G4352" s="21" t="str">
        <f>IF($B4352="","",MAX(0,$E4352-MAX(0,SUMIFS(Тех_Движение!$G$2:$G$5111,Тех_Движение!$D$2:$D$5111,$C4352,Тех_Движение!$B$2:$B$5111,"&lt;="&amp;Настройки!$B$5-1)-$F4352)))</f>
        <v/>
      </c>
      <c r="H4352" s="21" t="str">
        <f>IF($B4352="","",IF(AND($D4352&gt;=Настройки!$B$5,$D4352&lt;=Настройки!$B$6),$E4352,0))</f>
        <v/>
      </c>
      <c r="I4352" s="21" t="str">
        <f t="shared" si="201"/>
        <v/>
      </c>
      <c r="J4352" s="21" t="str">
        <f>IF($B4352="","",MAX(0,$E4352-MAX(0,SUMIFS(Тех_Движение!$G$2:$G$5111,Тех_Движение!$D$2:$D$5111,$C4352,Тех_Движение!$B$2:$B$5111,"&lt;="&amp;Настройки!$B$6)-$F4352)))</f>
        <v/>
      </c>
      <c r="K4352" s="21" t="e">
        <f>IF(OR($B4352="",K$3&lt;$D4352+Настройки!$B$7),0,MAX(0,$E4352-MAX(0,SUMIFS(Тех_Движение!$G$2:$G$5111,Тех_Движение!$D$2:$D$5111,$C4352,Тех_Движение!$B$2:$B$5111,"&lt;="&amp;K$3)-$F4352)))</f>
        <v>#VALUE!</v>
      </c>
      <c r="L4352" s="21" t="e">
        <f>IF(OR($B4352="",L$3&lt;$D4352+Настройки!$B$7),0,MAX(0,$E4352-MAX(0,SUMIFS(Тех_Движение!$G$2:$G$5111,Тех_Движение!$D$2:$D$5111,$C4352,Тех_Движение!$B$2:$B$5111,"&lt;="&amp;L$3)-$F4352)))</f>
        <v>#VALUE!</v>
      </c>
      <c r="M4352" s="21" t="e">
        <f>IF(OR($B4352="",M$3&lt;$D4352+Настройки!$B$7),0,MAX(0,$E4352-MAX(0,SUMIFS(Тех_Движение!$G$2:$G$5111,Тех_Движение!$D$2:$D$5111,$C4352,Тех_Движение!$B$2:$B$5111,"&lt;="&amp;M$3)-$F4352)))</f>
        <v>#VALUE!</v>
      </c>
      <c r="N4352" s="21" t="e">
        <f>IF(OR($B4352="",N$3&lt;$D4352+Настройки!$B$7),0,MAX(0,$E4352-MAX(0,SUMIFS(Тех_Движение!$G$2:$G$5111,Тех_Движение!$D$2:$D$5111,$C4352,Тех_Движение!$B$2:$B$5111,"&lt;="&amp;N$3)-$F4352)))</f>
        <v>#VALUE!</v>
      </c>
      <c r="O4352" s="21" t="e">
        <f>IF(OR($B4352="",O$3&lt;$D4352+Настройки!$B$7),0,MAX(0,$E4352-MAX(0,SUMIFS(Тех_Движение!$G$2:$G$5111,Тех_Движение!$D$2:$D$5111,$C4352,Тех_Движение!$B$2:$B$5111,"&lt;="&amp;O$3)-$F4352)))</f>
        <v>#VALUE!</v>
      </c>
      <c r="P4352" s="21" t="e">
        <f>IF(OR($B4352="",P$3&lt;$D4352+Настройки!$B$7),0,MAX(0,$E4352-MAX(0,SUMIFS(Тех_Движение!$G$2:$G$5111,Тех_Движение!$D$2:$D$5111,$C4352,Тех_Движение!$B$2:$B$5111,"&lt;="&amp;P$3)-$F4352)))</f>
        <v>#VALUE!</v>
      </c>
      <c r="Q4352" s="21" t="e">
        <f>IF(OR($B4352="",Q$3&lt;$D4352+Настройки!$B$7),0,MAX(0,$E4352-MAX(0,SUMIFS(Тех_Движение!$G$2:$G$5111,Тех_Движение!$D$2:$D$5111,$C4352,Тех_Движение!$B$2:$B$5111,"&lt;="&amp;Q$3)-$F4352)))</f>
        <v>#VALUE!</v>
      </c>
      <c r="R4352" s="21" t="str">
        <f t="shared" si="202"/>
        <v/>
      </c>
      <c r="S4352" s="23" t="str">
        <f>IF($B4352="","",VLOOKUP($C4352,Настройки!$A$11:$L$17,9,FALSE))</f>
        <v/>
      </c>
      <c r="T4352" s="23" t="str">
        <f t="shared" si="203"/>
        <v/>
      </c>
    </row>
    <row r="4353" spans="1:20" x14ac:dyDescent="0.3">
      <c r="A4353" s="20">
        <f>Тех_Движение!$A$4350</f>
        <v>4349</v>
      </c>
      <c r="B4353" s="20" t="str">
        <f>IF(Тех_Движение!$F$4350&gt;0,Тех_Движение!$I$4350,"")</f>
        <v/>
      </c>
      <c r="C4353" s="20" t="str">
        <f>IF($B4353="","",Тех_Движение!$D$4350)</f>
        <v/>
      </c>
      <c r="D4353" s="9" t="str">
        <f>IF($B4353="","",Тех_Движение!$B$4350)</f>
        <v/>
      </c>
      <c r="E4353" s="21" t="str">
        <f>IF($B4353="","",Тех_Движение!$F$4350)</f>
        <v/>
      </c>
      <c r="F4353" s="21" t="str">
        <f>IF($B4353="","",SUMIFS($E$5:$E4352,$C$5:$C4352,$C4353))</f>
        <v/>
      </c>
      <c r="G4353" s="21" t="str">
        <f>IF($B4353="","",MAX(0,$E4353-MAX(0,SUMIFS(Тех_Движение!$G$2:$G$5111,Тех_Движение!$D$2:$D$5111,$C4353,Тех_Движение!$B$2:$B$5111,"&lt;="&amp;Настройки!$B$5-1)-$F4353)))</f>
        <v/>
      </c>
      <c r="H4353" s="21" t="str">
        <f>IF($B4353="","",IF(AND($D4353&gt;=Настройки!$B$5,$D4353&lt;=Настройки!$B$6),$E4353,0))</f>
        <v/>
      </c>
      <c r="I4353" s="21" t="str">
        <f t="shared" si="201"/>
        <v/>
      </c>
      <c r="J4353" s="21" t="str">
        <f>IF($B4353="","",MAX(0,$E4353-MAX(0,SUMIFS(Тех_Движение!$G$2:$G$5111,Тех_Движение!$D$2:$D$5111,$C4353,Тех_Движение!$B$2:$B$5111,"&lt;="&amp;Настройки!$B$6)-$F4353)))</f>
        <v/>
      </c>
      <c r="K4353" s="21" t="e">
        <f>IF(OR($B4353="",K$3&lt;$D4353+Настройки!$B$7),0,MAX(0,$E4353-MAX(0,SUMIFS(Тех_Движение!$G$2:$G$5111,Тех_Движение!$D$2:$D$5111,$C4353,Тех_Движение!$B$2:$B$5111,"&lt;="&amp;K$3)-$F4353)))</f>
        <v>#VALUE!</v>
      </c>
      <c r="L4353" s="21" t="e">
        <f>IF(OR($B4353="",L$3&lt;$D4353+Настройки!$B$7),0,MAX(0,$E4353-MAX(0,SUMIFS(Тех_Движение!$G$2:$G$5111,Тех_Движение!$D$2:$D$5111,$C4353,Тех_Движение!$B$2:$B$5111,"&lt;="&amp;L$3)-$F4353)))</f>
        <v>#VALUE!</v>
      </c>
      <c r="M4353" s="21" t="e">
        <f>IF(OR($B4353="",M$3&lt;$D4353+Настройки!$B$7),0,MAX(0,$E4353-MAX(0,SUMIFS(Тех_Движение!$G$2:$G$5111,Тех_Движение!$D$2:$D$5111,$C4353,Тех_Движение!$B$2:$B$5111,"&lt;="&amp;M$3)-$F4353)))</f>
        <v>#VALUE!</v>
      </c>
      <c r="N4353" s="21" t="e">
        <f>IF(OR($B4353="",N$3&lt;$D4353+Настройки!$B$7),0,MAX(0,$E4353-MAX(0,SUMIFS(Тех_Движение!$G$2:$G$5111,Тех_Движение!$D$2:$D$5111,$C4353,Тех_Движение!$B$2:$B$5111,"&lt;="&amp;N$3)-$F4353)))</f>
        <v>#VALUE!</v>
      </c>
      <c r="O4353" s="21" t="e">
        <f>IF(OR($B4353="",O$3&lt;$D4353+Настройки!$B$7),0,MAX(0,$E4353-MAX(0,SUMIFS(Тех_Движение!$G$2:$G$5111,Тех_Движение!$D$2:$D$5111,$C4353,Тех_Движение!$B$2:$B$5111,"&lt;="&amp;O$3)-$F4353)))</f>
        <v>#VALUE!</v>
      </c>
      <c r="P4353" s="21" t="e">
        <f>IF(OR($B4353="",P$3&lt;$D4353+Настройки!$B$7),0,MAX(0,$E4353-MAX(0,SUMIFS(Тех_Движение!$G$2:$G$5111,Тех_Движение!$D$2:$D$5111,$C4353,Тех_Движение!$B$2:$B$5111,"&lt;="&amp;P$3)-$F4353)))</f>
        <v>#VALUE!</v>
      </c>
      <c r="Q4353" s="21" t="e">
        <f>IF(OR($B4353="",Q$3&lt;$D4353+Настройки!$B$7),0,MAX(0,$E4353-MAX(0,SUMIFS(Тех_Движение!$G$2:$G$5111,Тех_Движение!$D$2:$D$5111,$C4353,Тех_Движение!$B$2:$B$5111,"&lt;="&amp;Q$3)-$F4353)))</f>
        <v>#VALUE!</v>
      </c>
      <c r="R4353" s="21" t="str">
        <f t="shared" si="202"/>
        <v/>
      </c>
      <c r="S4353" s="23" t="str">
        <f>IF($B4353="","",VLOOKUP($C4353,Настройки!$A$11:$L$17,9,FALSE))</f>
        <v/>
      </c>
      <c r="T4353" s="23" t="str">
        <f t="shared" si="203"/>
        <v/>
      </c>
    </row>
    <row r="4354" spans="1:20" x14ac:dyDescent="0.3">
      <c r="A4354" s="20">
        <f>Тех_Движение!$A$4351</f>
        <v>4350</v>
      </c>
      <c r="B4354" s="20" t="str">
        <f>IF(Тех_Движение!$F$4351&gt;0,Тех_Движение!$I$4351,"")</f>
        <v/>
      </c>
      <c r="C4354" s="20" t="str">
        <f>IF($B4354="","",Тех_Движение!$D$4351)</f>
        <v/>
      </c>
      <c r="D4354" s="9" t="str">
        <f>IF($B4354="","",Тех_Движение!$B$4351)</f>
        <v/>
      </c>
      <c r="E4354" s="21" t="str">
        <f>IF($B4354="","",Тех_Движение!$F$4351)</f>
        <v/>
      </c>
      <c r="F4354" s="21" t="str">
        <f>IF($B4354="","",SUMIFS($E$5:$E4353,$C$5:$C4353,$C4354))</f>
        <v/>
      </c>
      <c r="G4354" s="21" t="str">
        <f>IF($B4354="","",MAX(0,$E4354-MAX(0,SUMIFS(Тех_Движение!$G$2:$G$5111,Тех_Движение!$D$2:$D$5111,$C4354,Тех_Движение!$B$2:$B$5111,"&lt;="&amp;Настройки!$B$5-1)-$F4354)))</f>
        <v/>
      </c>
      <c r="H4354" s="21" t="str">
        <f>IF($B4354="","",IF(AND($D4354&gt;=Настройки!$B$5,$D4354&lt;=Настройки!$B$6),$E4354,0))</f>
        <v/>
      </c>
      <c r="I4354" s="21" t="str">
        <f t="shared" si="201"/>
        <v/>
      </c>
      <c r="J4354" s="21" t="str">
        <f>IF($B4354="","",MAX(0,$E4354-MAX(0,SUMIFS(Тех_Движение!$G$2:$G$5111,Тех_Движение!$D$2:$D$5111,$C4354,Тех_Движение!$B$2:$B$5111,"&lt;="&amp;Настройки!$B$6)-$F4354)))</f>
        <v/>
      </c>
      <c r="K4354" s="21" t="e">
        <f>IF(OR($B4354="",K$3&lt;$D4354+Настройки!$B$7),0,MAX(0,$E4354-MAX(0,SUMIFS(Тех_Движение!$G$2:$G$5111,Тех_Движение!$D$2:$D$5111,$C4354,Тех_Движение!$B$2:$B$5111,"&lt;="&amp;K$3)-$F4354)))</f>
        <v>#VALUE!</v>
      </c>
      <c r="L4354" s="21" t="e">
        <f>IF(OR($B4354="",L$3&lt;$D4354+Настройки!$B$7),0,MAX(0,$E4354-MAX(0,SUMIFS(Тех_Движение!$G$2:$G$5111,Тех_Движение!$D$2:$D$5111,$C4354,Тех_Движение!$B$2:$B$5111,"&lt;="&amp;L$3)-$F4354)))</f>
        <v>#VALUE!</v>
      </c>
      <c r="M4354" s="21" t="e">
        <f>IF(OR($B4354="",M$3&lt;$D4354+Настройки!$B$7),0,MAX(0,$E4354-MAX(0,SUMIFS(Тех_Движение!$G$2:$G$5111,Тех_Движение!$D$2:$D$5111,$C4354,Тех_Движение!$B$2:$B$5111,"&lt;="&amp;M$3)-$F4354)))</f>
        <v>#VALUE!</v>
      </c>
      <c r="N4354" s="21" t="e">
        <f>IF(OR($B4354="",N$3&lt;$D4354+Настройки!$B$7),0,MAX(0,$E4354-MAX(0,SUMIFS(Тех_Движение!$G$2:$G$5111,Тех_Движение!$D$2:$D$5111,$C4354,Тех_Движение!$B$2:$B$5111,"&lt;="&amp;N$3)-$F4354)))</f>
        <v>#VALUE!</v>
      </c>
      <c r="O4354" s="21" t="e">
        <f>IF(OR($B4354="",O$3&lt;$D4354+Настройки!$B$7),0,MAX(0,$E4354-MAX(0,SUMIFS(Тех_Движение!$G$2:$G$5111,Тех_Движение!$D$2:$D$5111,$C4354,Тех_Движение!$B$2:$B$5111,"&lt;="&amp;O$3)-$F4354)))</f>
        <v>#VALUE!</v>
      </c>
      <c r="P4354" s="21" t="e">
        <f>IF(OR($B4354="",P$3&lt;$D4354+Настройки!$B$7),0,MAX(0,$E4354-MAX(0,SUMIFS(Тех_Движение!$G$2:$G$5111,Тех_Движение!$D$2:$D$5111,$C4354,Тех_Движение!$B$2:$B$5111,"&lt;="&amp;P$3)-$F4354)))</f>
        <v>#VALUE!</v>
      </c>
      <c r="Q4354" s="21" t="e">
        <f>IF(OR($B4354="",Q$3&lt;$D4354+Настройки!$B$7),0,MAX(0,$E4354-MAX(0,SUMIFS(Тех_Движение!$G$2:$G$5111,Тех_Движение!$D$2:$D$5111,$C4354,Тех_Движение!$B$2:$B$5111,"&lt;="&amp;Q$3)-$F4354)))</f>
        <v>#VALUE!</v>
      </c>
      <c r="R4354" s="21" t="str">
        <f t="shared" si="202"/>
        <v/>
      </c>
      <c r="S4354" s="23" t="str">
        <f>IF($B4354="","",VLOOKUP($C4354,Настройки!$A$11:$L$17,9,FALSE))</f>
        <v/>
      </c>
      <c r="T4354" s="23" t="str">
        <f t="shared" si="203"/>
        <v/>
      </c>
    </row>
    <row r="4355" spans="1:20" x14ac:dyDescent="0.3">
      <c r="A4355" s="20">
        <f>Тех_Движение!$A$4352</f>
        <v>4351</v>
      </c>
      <c r="B4355" s="20" t="str">
        <f>IF(Тех_Движение!$F$4352&gt;0,Тех_Движение!$I$4352,"")</f>
        <v/>
      </c>
      <c r="C4355" s="20" t="str">
        <f>IF($B4355="","",Тех_Движение!$D$4352)</f>
        <v/>
      </c>
      <c r="D4355" s="9" t="str">
        <f>IF($B4355="","",Тех_Движение!$B$4352)</f>
        <v/>
      </c>
      <c r="E4355" s="21" t="str">
        <f>IF($B4355="","",Тех_Движение!$F$4352)</f>
        <v/>
      </c>
      <c r="F4355" s="21" t="str">
        <f>IF($B4355="","",SUMIFS($E$5:$E4354,$C$5:$C4354,$C4355))</f>
        <v/>
      </c>
      <c r="G4355" s="21" t="str">
        <f>IF($B4355="","",MAX(0,$E4355-MAX(0,SUMIFS(Тех_Движение!$G$2:$G$5111,Тех_Движение!$D$2:$D$5111,$C4355,Тех_Движение!$B$2:$B$5111,"&lt;="&amp;Настройки!$B$5-1)-$F4355)))</f>
        <v/>
      </c>
      <c r="H4355" s="21" t="str">
        <f>IF($B4355="","",IF(AND($D4355&gt;=Настройки!$B$5,$D4355&lt;=Настройки!$B$6),$E4355,0))</f>
        <v/>
      </c>
      <c r="I4355" s="21" t="str">
        <f t="shared" si="201"/>
        <v/>
      </c>
      <c r="J4355" s="21" t="str">
        <f>IF($B4355="","",MAX(0,$E4355-MAX(0,SUMIFS(Тех_Движение!$G$2:$G$5111,Тех_Движение!$D$2:$D$5111,$C4355,Тех_Движение!$B$2:$B$5111,"&lt;="&amp;Настройки!$B$6)-$F4355)))</f>
        <v/>
      </c>
      <c r="K4355" s="21" t="e">
        <f>IF(OR($B4355="",K$3&lt;$D4355+Настройки!$B$7),0,MAX(0,$E4355-MAX(0,SUMIFS(Тех_Движение!$G$2:$G$5111,Тех_Движение!$D$2:$D$5111,$C4355,Тех_Движение!$B$2:$B$5111,"&lt;="&amp;K$3)-$F4355)))</f>
        <v>#VALUE!</v>
      </c>
      <c r="L4355" s="21" t="e">
        <f>IF(OR($B4355="",L$3&lt;$D4355+Настройки!$B$7),0,MAX(0,$E4355-MAX(0,SUMIFS(Тех_Движение!$G$2:$G$5111,Тех_Движение!$D$2:$D$5111,$C4355,Тех_Движение!$B$2:$B$5111,"&lt;="&amp;L$3)-$F4355)))</f>
        <v>#VALUE!</v>
      </c>
      <c r="M4355" s="21" t="e">
        <f>IF(OR($B4355="",M$3&lt;$D4355+Настройки!$B$7),0,MAX(0,$E4355-MAX(0,SUMIFS(Тех_Движение!$G$2:$G$5111,Тех_Движение!$D$2:$D$5111,$C4355,Тех_Движение!$B$2:$B$5111,"&lt;="&amp;M$3)-$F4355)))</f>
        <v>#VALUE!</v>
      </c>
      <c r="N4355" s="21" t="e">
        <f>IF(OR($B4355="",N$3&lt;$D4355+Настройки!$B$7),0,MAX(0,$E4355-MAX(0,SUMIFS(Тех_Движение!$G$2:$G$5111,Тех_Движение!$D$2:$D$5111,$C4355,Тех_Движение!$B$2:$B$5111,"&lt;="&amp;N$3)-$F4355)))</f>
        <v>#VALUE!</v>
      </c>
      <c r="O4355" s="21" t="e">
        <f>IF(OR($B4355="",O$3&lt;$D4355+Настройки!$B$7),0,MAX(0,$E4355-MAX(0,SUMIFS(Тех_Движение!$G$2:$G$5111,Тех_Движение!$D$2:$D$5111,$C4355,Тех_Движение!$B$2:$B$5111,"&lt;="&amp;O$3)-$F4355)))</f>
        <v>#VALUE!</v>
      </c>
      <c r="P4355" s="21" t="e">
        <f>IF(OR($B4355="",P$3&lt;$D4355+Настройки!$B$7),0,MAX(0,$E4355-MAX(0,SUMIFS(Тех_Движение!$G$2:$G$5111,Тех_Движение!$D$2:$D$5111,$C4355,Тех_Движение!$B$2:$B$5111,"&lt;="&amp;P$3)-$F4355)))</f>
        <v>#VALUE!</v>
      </c>
      <c r="Q4355" s="21" t="e">
        <f>IF(OR($B4355="",Q$3&lt;$D4355+Настройки!$B$7),0,MAX(0,$E4355-MAX(0,SUMIFS(Тех_Движение!$G$2:$G$5111,Тех_Движение!$D$2:$D$5111,$C4355,Тех_Движение!$B$2:$B$5111,"&lt;="&amp;Q$3)-$F4355)))</f>
        <v>#VALUE!</v>
      </c>
      <c r="R4355" s="21" t="str">
        <f t="shared" si="202"/>
        <v/>
      </c>
      <c r="S4355" s="23" t="str">
        <f>IF($B4355="","",VLOOKUP($C4355,Настройки!$A$11:$L$17,9,FALSE))</f>
        <v/>
      </c>
      <c r="T4355" s="23" t="str">
        <f t="shared" si="203"/>
        <v/>
      </c>
    </row>
    <row r="4356" spans="1:20" x14ac:dyDescent="0.3">
      <c r="A4356" s="20">
        <f>Тех_Движение!$A$4353</f>
        <v>4352</v>
      </c>
      <c r="B4356" s="20" t="str">
        <f>IF(Тех_Движение!$F$4353&gt;0,Тех_Движение!$I$4353,"")</f>
        <v/>
      </c>
      <c r="C4356" s="20" t="str">
        <f>IF($B4356="","",Тех_Движение!$D$4353)</f>
        <v/>
      </c>
      <c r="D4356" s="9" t="str">
        <f>IF($B4356="","",Тех_Движение!$B$4353)</f>
        <v/>
      </c>
      <c r="E4356" s="21" t="str">
        <f>IF($B4356="","",Тех_Движение!$F$4353)</f>
        <v/>
      </c>
      <c r="F4356" s="21" t="str">
        <f>IF($B4356="","",SUMIFS($E$5:$E4355,$C$5:$C4355,$C4356))</f>
        <v/>
      </c>
      <c r="G4356" s="21" t="str">
        <f>IF($B4356="","",MAX(0,$E4356-MAX(0,SUMIFS(Тех_Движение!$G$2:$G$5111,Тех_Движение!$D$2:$D$5111,$C4356,Тех_Движение!$B$2:$B$5111,"&lt;="&amp;Настройки!$B$5-1)-$F4356)))</f>
        <v/>
      </c>
      <c r="H4356" s="21" t="str">
        <f>IF($B4356="","",IF(AND($D4356&gt;=Настройки!$B$5,$D4356&lt;=Настройки!$B$6),$E4356,0))</f>
        <v/>
      </c>
      <c r="I4356" s="21" t="str">
        <f t="shared" si="201"/>
        <v/>
      </c>
      <c r="J4356" s="21" t="str">
        <f>IF($B4356="","",MAX(0,$E4356-MAX(0,SUMIFS(Тех_Движение!$G$2:$G$5111,Тех_Движение!$D$2:$D$5111,$C4356,Тех_Движение!$B$2:$B$5111,"&lt;="&amp;Настройки!$B$6)-$F4356)))</f>
        <v/>
      </c>
      <c r="K4356" s="21" t="e">
        <f>IF(OR($B4356="",K$3&lt;$D4356+Настройки!$B$7),0,MAX(0,$E4356-MAX(0,SUMIFS(Тех_Движение!$G$2:$G$5111,Тех_Движение!$D$2:$D$5111,$C4356,Тех_Движение!$B$2:$B$5111,"&lt;="&amp;K$3)-$F4356)))</f>
        <v>#VALUE!</v>
      </c>
      <c r="L4356" s="21" t="e">
        <f>IF(OR($B4356="",L$3&lt;$D4356+Настройки!$B$7),0,MAX(0,$E4356-MAX(0,SUMIFS(Тех_Движение!$G$2:$G$5111,Тех_Движение!$D$2:$D$5111,$C4356,Тех_Движение!$B$2:$B$5111,"&lt;="&amp;L$3)-$F4356)))</f>
        <v>#VALUE!</v>
      </c>
      <c r="M4356" s="21" t="e">
        <f>IF(OR($B4356="",M$3&lt;$D4356+Настройки!$B$7),0,MAX(0,$E4356-MAX(0,SUMIFS(Тех_Движение!$G$2:$G$5111,Тех_Движение!$D$2:$D$5111,$C4356,Тех_Движение!$B$2:$B$5111,"&lt;="&amp;M$3)-$F4356)))</f>
        <v>#VALUE!</v>
      </c>
      <c r="N4356" s="21" t="e">
        <f>IF(OR($B4356="",N$3&lt;$D4356+Настройки!$B$7),0,MAX(0,$E4356-MAX(0,SUMIFS(Тех_Движение!$G$2:$G$5111,Тех_Движение!$D$2:$D$5111,$C4356,Тех_Движение!$B$2:$B$5111,"&lt;="&amp;N$3)-$F4356)))</f>
        <v>#VALUE!</v>
      </c>
      <c r="O4356" s="21" t="e">
        <f>IF(OR($B4356="",O$3&lt;$D4356+Настройки!$B$7),0,MAX(0,$E4356-MAX(0,SUMIFS(Тех_Движение!$G$2:$G$5111,Тех_Движение!$D$2:$D$5111,$C4356,Тех_Движение!$B$2:$B$5111,"&lt;="&amp;O$3)-$F4356)))</f>
        <v>#VALUE!</v>
      </c>
      <c r="P4356" s="21" t="e">
        <f>IF(OR($B4356="",P$3&lt;$D4356+Настройки!$B$7),0,MAX(0,$E4356-MAX(0,SUMIFS(Тех_Движение!$G$2:$G$5111,Тех_Движение!$D$2:$D$5111,$C4356,Тех_Движение!$B$2:$B$5111,"&lt;="&amp;P$3)-$F4356)))</f>
        <v>#VALUE!</v>
      </c>
      <c r="Q4356" s="21" t="e">
        <f>IF(OR($B4356="",Q$3&lt;$D4356+Настройки!$B$7),0,MAX(0,$E4356-MAX(0,SUMIFS(Тех_Движение!$G$2:$G$5111,Тех_Движение!$D$2:$D$5111,$C4356,Тех_Движение!$B$2:$B$5111,"&lt;="&amp;Q$3)-$F4356)))</f>
        <v>#VALUE!</v>
      </c>
      <c r="R4356" s="21" t="str">
        <f t="shared" si="202"/>
        <v/>
      </c>
      <c r="S4356" s="23" t="str">
        <f>IF($B4356="","",VLOOKUP($C4356,Настройки!$A$11:$L$17,9,FALSE))</f>
        <v/>
      </c>
      <c r="T4356" s="23" t="str">
        <f t="shared" si="203"/>
        <v/>
      </c>
    </row>
    <row r="4357" spans="1:20" x14ac:dyDescent="0.3">
      <c r="A4357" s="20">
        <f>Тех_Движение!$A$4354</f>
        <v>4353</v>
      </c>
      <c r="B4357" s="20" t="str">
        <f>IF(Тех_Движение!$F$4354&gt;0,Тех_Движение!$I$4354,"")</f>
        <v/>
      </c>
      <c r="C4357" s="20" t="str">
        <f>IF($B4357="","",Тех_Движение!$D$4354)</f>
        <v/>
      </c>
      <c r="D4357" s="9" t="str">
        <f>IF($B4357="","",Тех_Движение!$B$4354)</f>
        <v/>
      </c>
      <c r="E4357" s="21" t="str">
        <f>IF($B4357="","",Тех_Движение!$F$4354)</f>
        <v/>
      </c>
      <c r="F4357" s="21" t="str">
        <f>IF($B4357="","",SUMIFS($E$5:$E4356,$C$5:$C4356,$C4357))</f>
        <v/>
      </c>
      <c r="G4357" s="21" t="str">
        <f>IF($B4357="","",MAX(0,$E4357-MAX(0,SUMIFS(Тех_Движение!$G$2:$G$5111,Тех_Движение!$D$2:$D$5111,$C4357,Тех_Движение!$B$2:$B$5111,"&lt;="&amp;Настройки!$B$5-1)-$F4357)))</f>
        <v/>
      </c>
      <c r="H4357" s="21" t="str">
        <f>IF($B4357="","",IF(AND($D4357&gt;=Настройки!$B$5,$D4357&lt;=Настройки!$B$6),$E4357,0))</f>
        <v/>
      </c>
      <c r="I4357" s="21" t="str">
        <f t="shared" ref="I4357:I4420" si="204">IF($B4357="","",$G4357+$H4357-$J4357)</f>
        <v/>
      </c>
      <c r="J4357" s="21" t="str">
        <f>IF($B4357="","",MAX(0,$E4357-MAX(0,SUMIFS(Тех_Движение!$G$2:$G$5111,Тех_Движение!$D$2:$D$5111,$C4357,Тех_Движение!$B$2:$B$5111,"&lt;="&amp;Настройки!$B$6)-$F4357)))</f>
        <v/>
      </c>
      <c r="K4357" s="21" t="e">
        <f>IF(OR($B4357="",K$3&lt;$D4357+Настройки!$B$7),0,MAX(0,$E4357-MAX(0,SUMIFS(Тех_Движение!$G$2:$G$5111,Тех_Движение!$D$2:$D$5111,$C4357,Тех_Движение!$B$2:$B$5111,"&lt;="&amp;K$3)-$F4357)))</f>
        <v>#VALUE!</v>
      </c>
      <c r="L4357" s="21" t="e">
        <f>IF(OR($B4357="",L$3&lt;$D4357+Настройки!$B$7),0,MAX(0,$E4357-MAX(0,SUMIFS(Тех_Движение!$G$2:$G$5111,Тех_Движение!$D$2:$D$5111,$C4357,Тех_Движение!$B$2:$B$5111,"&lt;="&amp;L$3)-$F4357)))</f>
        <v>#VALUE!</v>
      </c>
      <c r="M4357" s="21" t="e">
        <f>IF(OR($B4357="",M$3&lt;$D4357+Настройки!$B$7),0,MAX(0,$E4357-MAX(0,SUMIFS(Тех_Движение!$G$2:$G$5111,Тех_Движение!$D$2:$D$5111,$C4357,Тех_Движение!$B$2:$B$5111,"&lt;="&amp;M$3)-$F4357)))</f>
        <v>#VALUE!</v>
      </c>
      <c r="N4357" s="21" t="e">
        <f>IF(OR($B4357="",N$3&lt;$D4357+Настройки!$B$7),0,MAX(0,$E4357-MAX(0,SUMIFS(Тех_Движение!$G$2:$G$5111,Тех_Движение!$D$2:$D$5111,$C4357,Тех_Движение!$B$2:$B$5111,"&lt;="&amp;N$3)-$F4357)))</f>
        <v>#VALUE!</v>
      </c>
      <c r="O4357" s="21" t="e">
        <f>IF(OR($B4357="",O$3&lt;$D4357+Настройки!$B$7),0,MAX(0,$E4357-MAX(0,SUMIFS(Тех_Движение!$G$2:$G$5111,Тех_Движение!$D$2:$D$5111,$C4357,Тех_Движение!$B$2:$B$5111,"&lt;="&amp;O$3)-$F4357)))</f>
        <v>#VALUE!</v>
      </c>
      <c r="P4357" s="21" t="e">
        <f>IF(OR($B4357="",P$3&lt;$D4357+Настройки!$B$7),0,MAX(0,$E4357-MAX(0,SUMIFS(Тех_Движение!$G$2:$G$5111,Тех_Движение!$D$2:$D$5111,$C4357,Тех_Движение!$B$2:$B$5111,"&lt;="&amp;P$3)-$F4357)))</f>
        <v>#VALUE!</v>
      </c>
      <c r="Q4357" s="21" t="e">
        <f>IF(OR($B4357="",Q$3&lt;$D4357+Настройки!$B$7),0,MAX(0,$E4357-MAX(0,SUMIFS(Тех_Движение!$G$2:$G$5111,Тех_Движение!$D$2:$D$5111,$C4357,Тех_Движение!$B$2:$B$5111,"&lt;="&amp;Q$3)-$F4357)))</f>
        <v>#VALUE!</v>
      </c>
      <c r="R4357" s="21" t="str">
        <f t="shared" ref="R4357:R4420" si="205">IF($B4357="","",SUM($K4357:$Q4357))</f>
        <v/>
      </c>
      <c r="S4357" s="23" t="str">
        <f>IF($B4357="","",VLOOKUP($C4357,Настройки!$A$11:$L$17,9,FALSE))</f>
        <v/>
      </c>
      <c r="T4357" s="23" t="str">
        <f t="shared" ref="T4357:T4420" si="206">IF($B4357="","",$R4357*$S4357)</f>
        <v/>
      </c>
    </row>
    <row r="4358" spans="1:20" x14ac:dyDescent="0.3">
      <c r="A4358" s="20">
        <f>Тех_Движение!$A$4355</f>
        <v>4354</v>
      </c>
      <c r="B4358" s="20" t="str">
        <f>IF(Тех_Движение!$F$4355&gt;0,Тех_Движение!$I$4355,"")</f>
        <v/>
      </c>
      <c r="C4358" s="20" t="str">
        <f>IF($B4358="","",Тех_Движение!$D$4355)</f>
        <v/>
      </c>
      <c r="D4358" s="9" t="str">
        <f>IF($B4358="","",Тех_Движение!$B$4355)</f>
        <v/>
      </c>
      <c r="E4358" s="21" t="str">
        <f>IF($B4358="","",Тех_Движение!$F$4355)</f>
        <v/>
      </c>
      <c r="F4358" s="21" t="str">
        <f>IF($B4358="","",SUMIFS($E$5:$E4357,$C$5:$C4357,$C4358))</f>
        <v/>
      </c>
      <c r="G4358" s="21" t="str">
        <f>IF($B4358="","",MAX(0,$E4358-MAX(0,SUMIFS(Тех_Движение!$G$2:$G$5111,Тех_Движение!$D$2:$D$5111,$C4358,Тех_Движение!$B$2:$B$5111,"&lt;="&amp;Настройки!$B$5-1)-$F4358)))</f>
        <v/>
      </c>
      <c r="H4358" s="21" t="str">
        <f>IF($B4358="","",IF(AND($D4358&gt;=Настройки!$B$5,$D4358&lt;=Настройки!$B$6),$E4358,0))</f>
        <v/>
      </c>
      <c r="I4358" s="21" t="str">
        <f t="shared" si="204"/>
        <v/>
      </c>
      <c r="J4358" s="21" t="str">
        <f>IF($B4358="","",MAX(0,$E4358-MAX(0,SUMIFS(Тех_Движение!$G$2:$G$5111,Тех_Движение!$D$2:$D$5111,$C4358,Тех_Движение!$B$2:$B$5111,"&lt;="&amp;Настройки!$B$6)-$F4358)))</f>
        <v/>
      </c>
      <c r="K4358" s="21" t="e">
        <f>IF(OR($B4358="",K$3&lt;$D4358+Настройки!$B$7),0,MAX(0,$E4358-MAX(0,SUMIFS(Тех_Движение!$G$2:$G$5111,Тех_Движение!$D$2:$D$5111,$C4358,Тех_Движение!$B$2:$B$5111,"&lt;="&amp;K$3)-$F4358)))</f>
        <v>#VALUE!</v>
      </c>
      <c r="L4358" s="21" t="e">
        <f>IF(OR($B4358="",L$3&lt;$D4358+Настройки!$B$7),0,MAX(0,$E4358-MAX(0,SUMIFS(Тех_Движение!$G$2:$G$5111,Тех_Движение!$D$2:$D$5111,$C4358,Тех_Движение!$B$2:$B$5111,"&lt;="&amp;L$3)-$F4358)))</f>
        <v>#VALUE!</v>
      </c>
      <c r="M4358" s="21" t="e">
        <f>IF(OR($B4358="",M$3&lt;$D4358+Настройки!$B$7),0,MAX(0,$E4358-MAX(0,SUMIFS(Тех_Движение!$G$2:$G$5111,Тех_Движение!$D$2:$D$5111,$C4358,Тех_Движение!$B$2:$B$5111,"&lt;="&amp;M$3)-$F4358)))</f>
        <v>#VALUE!</v>
      </c>
      <c r="N4358" s="21" t="e">
        <f>IF(OR($B4358="",N$3&lt;$D4358+Настройки!$B$7),0,MAX(0,$E4358-MAX(0,SUMIFS(Тех_Движение!$G$2:$G$5111,Тех_Движение!$D$2:$D$5111,$C4358,Тех_Движение!$B$2:$B$5111,"&lt;="&amp;N$3)-$F4358)))</f>
        <v>#VALUE!</v>
      </c>
      <c r="O4358" s="21" t="e">
        <f>IF(OR($B4358="",O$3&lt;$D4358+Настройки!$B$7),0,MAX(0,$E4358-MAX(0,SUMIFS(Тех_Движение!$G$2:$G$5111,Тех_Движение!$D$2:$D$5111,$C4358,Тех_Движение!$B$2:$B$5111,"&lt;="&amp;O$3)-$F4358)))</f>
        <v>#VALUE!</v>
      </c>
      <c r="P4358" s="21" t="e">
        <f>IF(OR($B4358="",P$3&lt;$D4358+Настройки!$B$7),0,MAX(0,$E4358-MAX(0,SUMIFS(Тех_Движение!$G$2:$G$5111,Тех_Движение!$D$2:$D$5111,$C4358,Тех_Движение!$B$2:$B$5111,"&lt;="&amp;P$3)-$F4358)))</f>
        <v>#VALUE!</v>
      </c>
      <c r="Q4358" s="21" t="e">
        <f>IF(OR($B4358="",Q$3&lt;$D4358+Настройки!$B$7),0,MAX(0,$E4358-MAX(0,SUMIFS(Тех_Движение!$G$2:$G$5111,Тех_Движение!$D$2:$D$5111,$C4358,Тех_Движение!$B$2:$B$5111,"&lt;="&amp;Q$3)-$F4358)))</f>
        <v>#VALUE!</v>
      </c>
      <c r="R4358" s="21" t="str">
        <f t="shared" si="205"/>
        <v/>
      </c>
      <c r="S4358" s="23" t="str">
        <f>IF($B4358="","",VLOOKUP($C4358,Настройки!$A$11:$L$17,9,FALSE))</f>
        <v/>
      </c>
      <c r="T4358" s="23" t="str">
        <f t="shared" si="206"/>
        <v/>
      </c>
    </row>
    <row r="4359" spans="1:20" x14ac:dyDescent="0.3">
      <c r="A4359" s="20">
        <f>Тех_Движение!$A$4356</f>
        <v>4355</v>
      </c>
      <c r="B4359" s="20" t="str">
        <f>IF(Тех_Движение!$F$4356&gt;0,Тех_Движение!$I$4356,"")</f>
        <v/>
      </c>
      <c r="C4359" s="20" t="str">
        <f>IF($B4359="","",Тех_Движение!$D$4356)</f>
        <v/>
      </c>
      <c r="D4359" s="9" t="str">
        <f>IF($B4359="","",Тех_Движение!$B$4356)</f>
        <v/>
      </c>
      <c r="E4359" s="21" t="str">
        <f>IF($B4359="","",Тех_Движение!$F$4356)</f>
        <v/>
      </c>
      <c r="F4359" s="21" t="str">
        <f>IF($B4359="","",SUMIFS($E$5:$E4358,$C$5:$C4358,$C4359))</f>
        <v/>
      </c>
      <c r="G4359" s="21" t="str">
        <f>IF($B4359="","",MAX(0,$E4359-MAX(0,SUMIFS(Тех_Движение!$G$2:$G$5111,Тех_Движение!$D$2:$D$5111,$C4359,Тех_Движение!$B$2:$B$5111,"&lt;="&amp;Настройки!$B$5-1)-$F4359)))</f>
        <v/>
      </c>
      <c r="H4359" s="21" t="str">
        <f>IF($B4359="","",IF(AND($D4359&gt;=Настройки!$B$5,$D4359&lt;=Настройки!$B$6),$E4359,0))</f>
        <v/>
      </c>
      <c r="I4359" s="21" t="str">
        <f t="shared" si="204"/>
        <v/>
      </c>
      <c r="J4359" s="21" t="str">
        <f>IF($B4359="","",MAX(0,$E4359-MAX(0,SUMIFS(Тех_Движение!$G$2:$G$5111,Тех_Движение!$D$2:$D$5111,$C4359,Тех_Движение!$B$2:$B$5111,"&lt;="&amp;Настройки!$B$6)-$F4359)))</f>
        <v/>
      </c>
      <c r="K4359" s="21" t="e">
        <f>IF(OR($B4359="",K$3&lt;$D4359+Настройки!$B$7),0,MAX(0,$E4359-MAX(0,SUMIFS(Тех_Движение!$G$2:$G$5111,Тех_Движение!$D$2:$D$5111,$C4359,Тех_Движение!$B$2:$B$5111,"&lt;="&amp;K$3)-$F4359)))</f>
        <v>#VALUE!</v>
      </c>
      <c r="L4359" s="21" t="e">
        <f>IF(OR($B4359="",L$3&lt;$D4359+Настройки!$B$7),0,MAX(0,$E4359-MAX(0,SUMIFS(Тех_Движение!$G$2:$G$5111,Тех_Движение!$D$2:$D$5111,$C4359,Тех_Движение!$B$2:$B$5111,"&lt;="&amp;L$3)-$F4359)))</f>
        <v>#VALUE!</v>
      </c>
      <c r="M4359" s="21" t="e">
        <f>IF(OR($B4359="",M$3&lt;$D4359+Настройки!$B$7),0,MAX(0,$E4359-MAX(0,SUMIFS(Тех_Движение!$G$2:$G$5111,Тех_Движение!$D$2:$D$5111,$C4359,Тех_Движение!$B$2:$B$5111,"&lt;="&amp;M$3)-$F4359)))</f>
        <v>#VALUE!</v>
      </c>
      <c r="N4359" s="21" t="e">
        <f>IF(OR($B4359="",N$3&lt;$D4359+Настройки!$B$7),0,MAX(0,$E4359-MAX(0,SUMIFS(Тех_Движение!$G$2:$G$5111,Тех_Движение!$D$2:$D$5111,$C4359,Тех_Движение!$B$2:$B$5111,"&lt;="&amp;N$3)-$F4359)))</f>
        <v>#VALUE!</v>
      </c>
      <c r="O4359" s="21" t="e">
        <f>IF(OR($B4359="",O$3&lt;$D4359+Настройки!$B$7),0,MAX(0,$E4359-MAX(0,SUMIFS(Тех_Движение!$G$2:$G$5111,Тех_Движение!$D$2:$D$5111,$C4359,Тех_Движение!$B$2:$B$5111,"&lt;="&amp;O$3)-$F4359)))</f>
        <v>#VALUE!</v>
      </c>
      <c r="P4359" s="21" t="e">
        <f>IF(OR($B4359="",P$3&lt;$D4359+Настройки!$B$7),0,MAX(0,$E4359-MAX(0,SUMIFS(Тех_Движение!$G$2:$G$5111,Тех_Движение!$D$2:$D$5111,$C4359,Тех_Движение!$B$2:$B$5111,"&lt;="&amp;P$3)-$F4359)))</f>
        <v>#VALUE!</v>
      </c>
      <c r="Q4359" s="21" t="e">
        <f>IF(OR($B4359="",Q$3&lt;$D4359+Настройки!$B$7),0,MAX(0,$E4359-MAX(0,SUMIFS(Тех_Движение!$G$2:$G$5111,Тех_Движение!$D$2:$D$5111,$C4359,Тех_Движение!$B$2:$B$5111,"&lt;="&amp;Q$3)-$F4359)))</f>
        <v>#VALUE!</v>
      </c>
      <c r="R4359" s="21" t="str">
        <f t="shared" si="205"/>
        <v/>
      </c>
      <c r="S4359" s="23" t="str">
        <f>IF($B4359="","",VLOOKUP($C4359,Настройки!$A$11:$L$17,9,FALSE))</f>
        <v/>
      </c>
      <c r="T4359" s="23" t="str">
        <f t="shared" si="206"/>
        <v/>
      </c>
    </row>
    <row r="4360" spans="1:20" x14ac:dyDescent="0.3">
      <c r="A4360" s="20">
        <f>Тех_Движение!$A$4357</f>
        <v>4356</v>
      </c>
      <c r="B4360" s="20" t="str">
        <f>IF(Тех_Движение!$F$4357&gt;0,Тех_Движение!$I$4357,"")</f>
        <v/>
      </c>
      <c r="C4360" s="20" t="str">
        <f>IF($B4360="","",Тех_Движение!$D$4357)</f>
        <v/>
      </c>
      <c r="D4360" s="9" t="str">
        <f>IF($B4360="","",Тех_Движение!$B$4357)</f>
        <v/>
      </c>
      <c r="E4360" s="21" t="str">
        <f>IF($B4360="","",Тех_Движение!$F$4357)</f>
        <v/>
      </c>
      <c r="F4360" s="21" t="str">
        <f>IF($B4360="","",SUMIFS($E$5:$E4359,$C$5:$C4359,$C4360))</f>
        <v/>
      </c>
      <c r="G4360" s="21" t="str">
        <f>IF($B4360="","",MAX(0,$E4360-MAX(0,SUMIFS(Тех_Движение!$G$2:$G$5111,Тех_Движение!$D$2:$D$5111,$C4360,Тех_Движение!$B$2:$B$5111,"&lt;="&amp;Настройки!$B$5-1)-$F4360)))</f>
        <v/>
      </c>
      <c r="H4360" s="21" t="str">
        <f>IF($B4360="","",IF(AND($D4360&gt;=Настройки!$B$5,$D4360&lt;=Настройки!$B$6),$E4360,0))</f>
        <v/>
      </c>
      <c r="I4360" s="21" t="str">
        <f t="shared" si="204"/>
        <v/>
      </c>
      <c r="J4360" s="21" t="str">
        <f>IF($B4360="","",MAX(0,$E4360-MAX(0,SUMIFS(Тех_Движение!$G$2:$G$5111,Тех_Движение!$D$2:$D$5111,$C4360,Тех_Движение!$B$2:$B$5111,"&lt;="&amp;Настройки!$B$6)-$F4360)))</f>
        <v/>
      </c>
      <c r="K4360" s="21" t="e">
        <f>IF(OR($B4360="",K$3&lt;$D4360+Настройки!$B$7),0,MAX(0,$E4360-MAX(0,SUMIFS(Тех_Движение!$G$2:$G$5111,Тех_Движение!$D$2:$D$5111,$C4360,Тех_Движение!$B$2:$B$5111,"&lt;="&amp;K$3)-$F4360)))</f>
        <v>#VALUE!</v>
      </c>
      <c r="L4360" s="21" t="e">
        <f>IF(OR($B4360="",L$3&lt;$D4360+Настройки!$B$7),0,MAX(0,$E4360-MAX(0,SUMIFS(Тех_Движение!$G$2:$G$5111,Тех_Движение!$D$2:$D$5111,$C4360,Тех_Движение!$B$2:$B$5111,"&lt;="&amp;L$3)-$F4360)))</f>
        <v>#VALUE!</v>
      </c>
      <c r="M4360" s="21" t="e">
        <f>IF(OR($B4360="",M$3&lt;$D4360+Настройки!$B$7),0,MAX(0,$E4360-MAX(0,SUMIFS(Тех_Движение!$G$2:$G$5111,Тех_Движение!$D$2:$D$5111,$C4360,Тех_Движение!$B$2:$B$5111,"&lt;="&amp;M$3)-$F4360)))</f>
        <v>#VALUE!</v>
      </c>
      <c r="N4360" s="21" t="e">
        <f>IF(OR($B4360="",N$3&lt;$D4360+Настройки!$B$7),0,MAX(0,$E4360-MAX(0,SUMIFS(Тех_Движение!$G$2:$G$5111,Тех_Движение!$D$2:$D$5111,$C4360,Тех_Движение!$B$2:$B$5111,"&lt;="&amp;N$3)-$F4360)))</f>
        <v>#VALUE!</v>
      </c>
      <c r="O4360" s="21" t="e">
        <f>IF(OR($B4360="",O$3&lt;$D4360+Настройки!$B$7),0,MAX(0,$E4360-MAX(0,SUMIFS(Тех_Движение!$G$2:$G$5111,Тех_Движение!$D$2:$D$5111,$C4360,Тех_Движение!$B$2:$B$5111,"&lt;="&amp;O$3)-$F4360)))</f>
        <v>#VALUE!</v>
      </c>
      <c r="P4360" s="21" t="e">
        <f>IF(OR($B4360="",P$3&lt;$D4360+Настройки!$B$7),0,MAX(0,$E4360-MAX(0,SUMIFS(Тех_Движение!$G$2:$G$5111,Тех_Движение!$D$2:$D$5111,$C4360,Тех_Движение!$B$2:$B$5111,"&lt;="&amp;P$3)-$F4360)))</f>
        <v>#VALUE!</v>
      </c>
      <c r="Q4360" s="21" t="e">
        <f>IF(OR($B4360="",Q$3&lt;$D4360+Настройки!$B$7),0,MAX(0,$E4360-MAX(0,SUMIFS(Тех_Движение!$G$2:$G$5111,Тех_Движение!$D$2:$D$5111,$C4360,Тех_Движение!$B$2:$B$5111,"&lt;="&amp;Q$3)-$F4360)))</f>
        <v>#VALUE!</v>
      </c>
      <c r="R4360" s="21" t="str">
        <f t="shared" si="205"/>
        <v/>
      </c>
      <c r="S4360" s="23" t="str">
        <f>IF($B4360="","",VLOOKUP($C4360,Настройки!$A$11:$L$17,9,FALSE))</f>
        <v/>
      </c>
      <c r="T4360" s="23" t="str">
        <f t="shared" si="206"/>
        <v/>
      </c>
    </row>
    <row r="4361" spans="1:20" x14ac:dyDescent="0.3">
      <c r="A4361" s="20">
        <f>Тех_Движение!$A$4358</f>
        <v>4357</v>
      </c>
      <c r="B4361" s="20" t="str">
        <f>IF(Тех_Движение!$F$4358&gt;0,Тех_Движение!$I$4358,"")</f>
        <v/>
      </c>
      <c r="C4361" s="20" t="str">
        <f>IF($B4361="","",Тех_Движение!$D$4358)</f>
        <v/>
      </c>
      <c r="D4361" s="9" t="str">
        <f>IF($B4361="","",Тех_Движение!$B$4358)</f>
        <v/>
      </c>
      <c r="E4361" s="21" t="str">
        <f>IF($B4361="","",Тех_Движение!$F$4358)</f>
        <v/>
      </c>
      <c r="F4361" s="21" t="str">
        <f>IF($B4361="","",SUMIFS($E$5:$E4360,$C$5:$C4360,$C4361))</f>
        <v/>
      </c>
      <c r="G4361" s="21" t="str">
        <f>IF($B4361="","",MAX(0,$E4361-MAX(0,SUMIFS(Тех_Движение!$G$2:$G$5111,Тех_Движение!$D$2:$D$5111,$C4361,Тех_Движение!$B$2:$B$5111,"&lt;="&amp;Настройки!$B$5-1)-$F4361)))</f>
        <v/>
      </c>
      <c r="H4361" s="21" t="str">
        <f>IF($B4361="","",IF(AND($D4361&gt;=Настройки!$B$5,$D4361&lt;=Настройки!$B$6),$E4361,0))</f>
        <v/>
      </c>
      <c r="I4361" s="21" t="str">
        <f t="shared" si="204"/>
        <v/>
      </c>
      <c r="J4361" s="21" t="str">
        <f>IF($B4361="","",MAX(0,$E4361-MAX(0,SUMIFS(Тех_Движение!$G$2:$G$5111,Тех_Движение!$D$2:$D$5111,$C4361,Тех_Движение!$B$2:$B$5111,"&lt;="&amp;Настройки!$B$6)-$F4361)))</f>
        <v/>
      </c>
      <c r="K4361" s="21" t="e">
        <f>IF(OR($B4361="",K$3&lt;$D4361+Настройки!$B$7),0,MAX(0,$E4361-MAX(0,SUMIFS(Тех_Движение!$G$2:$G$5111,Тех_Движение!$D$2:$D$5111,$C4361,Тех_Движение!$B$2:$B$5111,"&lt;="&amp;K$3)-$F4361)))</f>
        <v>#VALUE!</v>
      </c>
      <c r="L4361" s="21" t="e">
        <f>IF(OR($B4361="",L$3&lt;$D4361+Настройки!$B$7),0,MAX(0,$E4361-MAX(0,SUMIFS(Тех_Движение!$G$2:$G$5111,Тех_Движение!$D$2:$D$5111,$C4361,Тех_Движение!$B$2:$B$5111,"&lt;="&amp;L$3)-$F4361)))</f>
        <v>#VALUE!</v>
      </c>
      <c r="M4361" s="21" t="e">
        <f>IF(OR($B4361="",M$3&lt;$D4361+Настройки!$B$7),0,MAX(0,$E4361-MAX(0,SUMIFS(Тех_Движение!$G$2:$G$5111,Тех_Движение!$D$2:$D$5111,$C4361,Тех_Движение!$B$2:$B$5111,"&lt;="&amp;M$3)-$F4361)))</f>
        <v>#VALUE!</v>
      </c>
      <c r="N4361" s="21" t="e">
        <f>IF(OR($B4361="",N$3&lt;$D4361+Настройки!$B$7),0,MAX(0,$E4361-MAX(0,SUMIFS(Тех_Движение!$G$2:$G$5111,Тех_Движение!$D$2:$D$5111,$C4361,Тех_Движение!$B$2:$B$5111,"&lt;="&amp;N$3)-$F4361)))</f>
        <v>#VALUE!</v>
      </c>
      <c r="O4361" s="21" t="e">
        <f>IF(OR($B4361="",O$3&lt;$D4361+Настройки!$B$7),0,MAX(0,$E4361-MAX(0,SUMIFS(Тех_Движение!$G$2:$G$5111,Тех_Движение!$D$2:$D$5111,$C4361,Тех_Движение!$B$2:$B$5111,"&lt;="&amp;O$3)-$F4361)))</f>
        <v>#VALUE!</v>
      </c>
      <c r="P4361" s="21" t="e">
        <f>IF(OR($B4361="",P$3&lt;$D4361+Настройки!$B$7),0,MAX(0,$E4361-MAX(0,SUMIFS(Тех_Движение!$G$2:$G$5111,Тех_Движение!$D$2:$D$5111,$C4361,Тех_Движение!$B$2:$B$5111,"&lt;="&amp;P$3)-$F4361)))</f>
        <v>#VALUE!</v>
      </c>
      <c r="Q4361" s="21" t="e">
        <f>IF(OR($B4361="",Q$3&lt;$D4361+Настройки!$B$7),0,MAX(0,$E4361-MAX(0,SUMIFS(Тех_Движение!$G$2:$G$5111,Тех_Движение!$D$2:$D$5111,$C4361,Тех_Движение!$B$2:$B$5111,"&lt;="&amp;Q$3)-$F4361)))</f>
        <v>#VALUE!</v>
      </c>
      <c r="R4361" s="21" t="str">
        <f t="shared" si="205"/>
        <v/>
      </c>
      <c r="S4361" s="23" t="str">
        <f>IF($B4361="","",VLOOKUP($C4361,Настройки!$A$11:$L$17,9,FALSE))</f>
        <v/>
      </c>
      <c r="T4361" s="23" t="str">
        <f t="shared" si="206"/>
        <v/>
      </c>
    </row>
    <row r="4362" spans="1:20" x14ac:dyDescent="0.3">
      <c r="A4362" s="20">
        <f>Тех_Движение!$A$4359</f>
        <v>4358</v>
      </c>
      <c r="B4362" s="20" t="str">
        <f>IF(Тех_Движение!$F$4359&gt;0,Тех_Движение!$I$4359,"")</f>
        <v/>
      </c>
      <c r="C4362" s="20" t="str">
        <f>IF($B4362="","",Тех_Движение!$D$4359)</f>
        <v/>
      </c>
      <c r="D4362" s="9" t="str">
        <f>IF($B4362="","",Тех_Движение!$B$4359)</f>
        <v/>
      </c>
      <c r="E4362" s="21" t="str">
        <f>IF($B4362="","",Тех_Движение!$F$4359)</f>
        <v/>
      </c>
      <c r="F4362" s="21" t="str">
        <f>IF($B4362="","",SUMIFS($E$5:$E4361,$C$5:$C4361,$C4362))</f>
        <v/>
      </c>
      <c r="G4362" s="21" t="str">
        <f>IF($B4362="","",MAX(0,$E4362-MAX(0,SUMIFS(Тех_Движение!$G$2:$G$5111,Тех_Движение!$D$2:$D$5111,$C4362,Тех_Движение!$B$2:$B$5111,"&lt;="&amp;Настройки!$B$5-1)-$F4362)))</f>
        <v/>
      </c>
      <c r="H4362" s="21" t="str">
        <f>IF($B4362="","",IF(AND($D4362&gt;=Настройки!$B$5,$D4362&lt;=Настройки!$B$6),$E4362,0))</f>
        <v/>
      </c>
      <c r="I4362" s="21" t="str">
        <f t="shared" si="204"/>
        <v/>
      </c>
      <c r="J4362" s="21" t="str">
        <f>IF($B4362="","",MAX(0,$E4362-MAX(0,SUMIFS(Тех_Движение!$G$2:$G$5111,Тех_Движение!$D$2:$D$5111,$C4362,Тех_Движение!$B$2:$B$5111,"&lt;="&amp;Настройки!$B$6)-$F4362)))</f>
        <v/>
      </c>
      <c r="K4362" s="21" t="e">
        <f>IF(OR($B4362="",K$3&lt;$D4362+Настройки!$B$7),0,MAX(0,$E4362-MAX(0,SUMIFS(Тех_Движение!$G$2:$G$5111,Тех_Движение!$D$2:$D$5111,$C4362,Тех_Движение!$B$2:$B$5111,"&lt;="&amp;K$3)-$F4362)))</f>
        <v>#VALUE!</v>
      </c>
      <c r="L4362" s="21" t="e">
        <f>IF(OR($B4362="",L$3&lt;$D4362+Настройки!$B$7),0,MAX(0,$E4362-MAX(0,SUMIFS(Тех_Движение!$G$2:$G$5111,Тех_Движение!$D$2:$D$5111,$C4362,Тех_Движение!$B$2:$B$5111,"&lt;="&amp;L$3)-$F4362)))</f>
        <v>#VALUE!</v>
      </c>
      <c r="M4362" s="21" t="e">
        <f>IF(OR($B4362="",M$3&lt;$D4362+Настройки!$B$7),0,MAX(0,$E4362-MAX(0,SUMIFS(Тех_Движение!$G$2:$G$5111,Тех_Движение!$D$2:$D$5111,$C4362,Тех_Движение!$B$2:$B$5111,"&lt;="&amp;M$3)-$F4362)))</f>
        <v>#VALUE!</v>
      </c>
      <c r="N4362" s="21" t="e">
        <f>IF(OR($B4362="",N$3&lt;$D4362+Настройки!$B$7),0,MAX(0,$E4362-MAX(0,SUMIFS(Тех_Движение!$G$2:$G$5111,Тех_Движение!$D$2:$D$5111,$C4362,Тех_Движение!$B$2:$B$5111,"&lt;="&amp;N$3)-$F4362)))</f>
        <v>#VALUE!</v>
      </c>
      <c r="O4362" s="21" t="e">
        <f>IF(OR($B4362="",O$3&lt;$D4362+Настройки!$B$7),0,MAX(0,$E4362-MAX(0,SUMIFS(Тех_Движение!$G$2:$G$5111,Тех_Движение!$D$2:$D$5111,$C4362,Тех_Движение!$B$2:$B$5111,"&lt;="&amp;O$3)-$F4362)))</f>
        <v>#VALUE!</v>
      </c>
      <c r="P4362" s="21" t="e">
        <f>IF(OR($B4362="",P$3&lt;$D4362+Настройки!$B$7),0,MAX(0,$E4362-MAX(0,SUMIFS(Тех_Движение!$G$2:$G$5111,Тех_Движение!$D$2:$D$5111,$C4362,Тех_Движение!$B$2:$B$5111,"&lt;="&amp;P$3)-$F4362)))</f>
        <v>#VALUE!</v>
      </c>
      <c r="Q4362" s="21" t="e">
        <f>IF(OR($B4362="",Q$3&lt;$D4362+Настройки!$B$7),0,MAX(0,$E4362-MAX(0,SUMIFS(Тех_Движение!$G$2:$G$5111,Тех_Движение!$D$2:$D$5111,$C4362,Тех_Движение!$B$2:$B$5111,"&lt;="&amp;Q$3)-$F4362)))</f>
        <v>#VALUE!</v>
      </c>
      <c r="R4362" s="21" t="str">
        <f t="shared" si="205"/>
        <v/>
      </c>
      <c r="S4362" s="23" t="str">
        <f>IF($B4362="","",VLOOKUP($C4362,Настройки!$A$11:$L$17,9,FALSE))</f>
        <v/>
      </c>
      <c r="T4362" s="23" t="str">
        <f t="shared" si="206"/>
        <v/>
      </c>
    </row>
    <row r="4363" spans="1:20" x14ac:dyDescent="0.3">
      <c r="A4363" s="20">
        <f>Тех_Движение!$A$4360</f>
        <v>4359</v>
      </c>
      <c r="B4363" s="20" t="str">
        <f>IF(Тех_Движение!$F$4360&gt;0,Тех_Движение!$I$4360,"")</f>
        <v/>
      </c>
      <c r="C4363" s="20" t="str">
        <f>IF($B4363="","",Тех_Движение!$D$4360)</f>
        <v/>
      </c>
      <c r="D4363" s="9" t="str">
        <f>IF($B4363="","",Тех_Движение!$B$4360)</f>
        <v/>
      </c>
      <c r="E4363" s="21" t="str">
        <f>IF($B4363="","",Тех_Движение!$F$4360)</f>
        <v/>
      </c>
      <c r="F4363" s="21" t="str">
        <f>IF($B4363="","",SUMIFS($E$5:$E4362,$C$5:$C4362,$C4363))</f>
        <v/>
      </c>
      <c r="G4363" s="21" t="str">
        <f>IF($B4363="","",MAX(0,$E4363-MAX(0,SUMIFS(Тех_Движение!$G$2:$G$5111,Тех_Движение!$D$2:$D$5111,$C4363,Тех_Движение!$B$2:$B$5111,"&lt;="&amp;Настройки!$B$5-1)-$F4363)))</f>
        <v/>
      </c>
      <c r="H4363" s="21" t="str">
        <f>IF($B4363="","",IF(AND($D4363&gt;=Настройки!$B$5,$D4363&lt;=Настройки!$B$6),$E4363,0))</f>
        <v/>
      </c>
      <c r="I4363" s="21" t="str">
        <f t="shared" si="204"/>
        <v/>
      </c>
      <c r="J4363" s="21" t="str">
        <f>IF($B4363="","",MAX(0,$E4363-MAX(0,SUMIFS(Тех_Движение!$G$2:$G$5111,Тех_Движение!$D$2:$D$5111,$C4363,Тех_Движение!$B$2:$B$5111,"&lt;="&amp;Настройки!$B$6)-$F4363)))</f>
        <v/>
      </c>
      <c r="K4363" s="21" t="e">
        <f>IF(OR($B4363="",K$3&lt;$D4363+Настройки!$B$7),0,MAX(0,$E4363-MAX(0,SUMIFS(Тех_Движение!$G$2:$G$5111,Тех_Движение!$D$2:$D$5111,$C4363,Тех_Движение!$B$2:$B$5111,"&lt;="&amp;K$3)-$F4363)))</f>
        <v>#VALUE!</v>
      </c>
      <c r="L4363" s="21" t="e">
        <f>IF(OR($B4363="",L$3&lt;$D4363+Настройки!$B$7),0,MAX(0,$E4363-MAX(0,SUMIFS(Тех_Движение!$G$2:$G$5111,Тех_Движение!$D$2:$D$5111,$C4363,Тех_Движение!$B$2:$B$5111,"&lt;="&amp;L$3)-$F4363)))</f>
        <v>#VALUE!</v>
      </c>
      <c r="M4363" s="21" t="e">
        <f>IF(OR($B4363="",M$3&lt;$D4363+Настройки!$B$7),0,MAX(0,$E4363-MAX(0,SUMIFS(Тех_Движение!$G$2:$G$5111,Тех_Движение!$D$2:$D$5111,$C4363,Тех_Движение!$B$2:$B$5111,"&lt;="&amp;M$3)-$F4363)))</f>
        <v>#VALUE!</v>
      </c>
      <c r="N4363" s="21" t="e">
        <f>IF(OR($B4363="",N$3&lt;$D4363+Настройки!$B$7),0,MAX(0,$E4363-MAX(0,SUMIFS(Тех_Движение!$G$2:$G$5111,Тех_Движение!$D$2:$D$5111,$C4363,Тех_Движение!$B$2:$B$5111,"&lt;="&amp;N$3)-$F4363)))</f>
        <v>#VALUE!</v>
      </c>
      <c r="O4363" s="21" t="e">
        <f>IF(OR($B4363="",O$3&lt;$D4363+Настройки!$B$7),0,MAX(0,$E4363-MAX(0,SUMIFS(Тех_Движение!$G$2:$G$5111,Тех_Движение!$D$2:$D$5111,$C4363,Тех_Движение!$B$2:$B$5111,"&lt;="&amp;O$3)-$F4363)))</f>
        <v>#VALUE!</v>
      </c>
      <c r="P4363" s="21" t="e">
        <f>IF(OR($B4363="",P$3&lt;$D4363+Настройки!$B$7),0,MAX(0,$E4363-MAX(0,SUMIFS(Тех_Движение!$G$2:$G$5111,Тех_Движение!$D$2:$D$5111,$C4363,Тех_Движение!$B$2:$B$5111,"&lt;="&amp;P$3)-$F4363)))</f>
        <v>#VALUE!</v>
      </c>
      <c r="Q4363" s="21" t="e">
        <f>IF(OR($B4363="",Q$3&lt;$D4363+Настройки!$B$7),0,MAX(0,$E4363-MAX(0,SUMIFS(Тех_Движение!$G$2:$G$5111,Тех_Движение!$D$2:$D$5111,$C4363,Тех_Движение!$B$2:$B$5111,"&lt;="&amp;Q$3)-$F4363)))</f>
        <v>#VALUE!</v>
      </c>
      <c r="R4363" s="21" t="str">
        <f t="shared" si="205"/>
        <v/>
      </c>
      <c r="S4363" s="23" t="str">
        <f>IF($B4363="","",VLOOKUP($C4363,Настройки!$A$11:$L$17,9,FALSE))</f>
        <v/>
      </c>
      <c r="T4363" s="23" t="str">
        <f t="shared" si="206"/>
        <v/>
      </c>
    </row>
    <row r="4364" spans="1:20" x14ac:dyDescent="0.3">
      <c r="A4364" s="20">
        <f>Тех_Движение!$A$4361</f>
        <v>4360</v>
      </c>
      <c r="B4364" s="20" t="str">
        <f>IF(Тех_Движение!$F$4361&gt;0,Тех_Движение!$I$4361,"")</f>
        <v/>
      </c>
      <c r="C4364" s="20" t="str">
        <f>IF($B4364="","",Тех_Движение!$D$4361)</f>
        <v/>
      </c>
      <c r="D4364" s="9" t="str">
        <f>IF($B4364="","",Тех_Движение!$B$4361)</f>
        <v/>
      </c>
      <c r="E4364" s="21" t="str">
        <f>IF($B4364="","",Тех_Движение!$F$4361)</f>
        <v/>
      </c>
      <c r="F4364" s="21" t="str">
        <f>IF($B4364="","",SUMIFS($E$5:$E4363,$C$5:$C4363,$C4364))</f>
        <v/>
      </c>
      <c r="G4364" s="21" t="str">
        <f>IF($B4364="","",MAX(0,$E4364-MAX(0,SUMIFS(Тех_Движение!$G$2:$G$5111,Тех_Движение!$D$2:$D$5111,$C4364,Тех_Движение!$B$2:$B$5111,"&lt;="&amp;Настройки!$B$5-1)-$F4364)))</f>
        <v/>
      </c>
      <c r="H4364" s="21" t="str">
        <f>IF($B4364="","",IF(AND($D4364&gt;=Настройки!$B$5,$D4364&lt;=Настройки!$B$6),$E4364,0))</f>
        <v/>
      </c>
      <c r="I4364" s="21" t="str">
        <f t="shared" si="204"/>
        <v/>
      </c>
      <c r="J4364" s="21" t="str">
        <f>IF($B4364="","",MAX(0,$E4364-MAX(0,SUMIFS(Тех_Движение!$G$2:$G$5111,Тех_Движение!$D$2:$D$5111,$C4364,Тех_Движение!$B$2:$B$5111,"&lt;="&amp;Настройки!$B$6)-$F4364)))</f>
        <v/>
      </c>
      <c r="K4364" s="21" t="e">
        <f>IF(OR($B4364="",K$3&lt;$D4364+Настройки!$B$7),0,MAX(0,$E4364-MAX(0,SUMIFS(Тех_Движение!$G$2:$G$5111,Тех_Движение!$D$2:$D$5111,$C4364,Тех_Движение!$B$2:$B$5111,"&lt;="&amp;K$3)-$F4364)))</f>
        <v>#VALUE!</v>
      </c>
      <c r="L4364" s="21" t="e">
        <f>IF(OR($B4364="",L$3&lt;$D4364+Настройки!$B$7),0,MAX(0,$E4364-MAX(0,SUMIFS(Тех_Движение!$G$2:$G$5111,Тех_Движение!$D$2:$D$5111,$C4364,Тех_Движение!$B$2:$B$5111,"&lt;="&amp;L$3)-$F4364)))</f>
        <v>#VALUE!</v>
      </c>
      <c r="M4364" s="21" t="e">
        <f>IF(OR($B4364="",M$3&lt;$D4364+Настройки!$B$7),0,MAX(0,$E4364-MAX(0,SUMIFS(Тех_Движение!$G$2:$G$5111,Тех_Движение!$D$2:$D$5111,$C4364,Тех_Движение!$B$2:$B$5111,"&lt;="&amp;M$3)-$F4364)))</f>
        <v>#VALUE!</v>
      </c>
      <c r="N4364" s="21" t="e">
        <f>IF(OR($B4364="",N$3&lt;$D4364+Настройки!$B$7),0,MAX(0,$E4364-MAX(0,SUMIFS(Тех_Движение!$G$2:$G$5111,Тех_Движение!$D$2:$D$5111,$C4364,Тех_Движение!$B$2:$B$5111,"&lt;="&amp;N$3)-$F4364)))</f>
        <v>#VALUE!</v>
      </c>
      <c r="O4364" s="21" t="e">
        <f>IF(OR($B4364="",O$3&lt;$D4364+Настройки!$B$7),0,MAX(0,$E4364-MAX(0,SUMIFS(Тех_Движение!$G$2:$G$5111,Тех_Движение!$D$2:$D$5111,$C4364,Тех_Движение!$B$2:$B$5111,"&lt;="&amp;O$3)-$F4364)))</f>
        <v>#VALUE!</v>
      </c>
      <c r="P4364" s="21" t="e">
        <f>IF(OR($B4364="",P$3&lt;$D4364+Настройки!$B$7),0,MAX(0,$E4364-MAX(0,SUMIFS(Тех_Движение!$G$2:$G$5111,Тех_Движение!$D$2:$D$5111,$C4364,Тех_Движение!$B$2:$B$5111,"&lt;="&amp;P$3)-$F4364)))</f>
        <v>#VALUE!</v>
      </c>
      <c r="Q4364" s="21" t="e">
        <f>IF(OR($B4364="",Q$3&lt;$D4364+Настройки!$B$7),0,MAX(0,$E4364-MAX(0,SUMIFS(Тех_Движение!$G$2:$G$5111,Тех_Движение!$D$2:$D$5111,$C4364,Тех_Движение!$B$2:$B$5111,"&lt;="&amp;Q$3)-$F4364)))</f>
        <v>#VALUE!</v>
      </c>
      <c r="R4364" s="21" t="str">
        <f t="shared" si="205"/>
        <v/>
      </c>
      <c r="S4364" s="23" t="str">
        <f>IF($B4364="","",VLOOKUP($C4364,Настройки!$A$11:$L$17,9,FALSE))</f>
        <v/>
      </c>
      <c r="T4364" s="23" t="str">
        <f t="shared" si="206"/>
        <v/>
      </c>
    </row>
    <row r="4365" spans="1:20" x14ac:dyDescent="0.3">
      <c r="A4365" s="20">
        <f>Тех_Движение!$A$4362</f>
        <v>4361</v>
      </c>
      <c r="B4365" s="20" t="str">
        <f>IF(Тех_Движение!$F$4362&gt;0,Тех_Движение!$I$4362,"")</f>
        <v/>
      </c>
      <c r="C4365" s="20" t="str">
        <f>IF($B4365="","",Тех_Движение!$D$4362)</f>
        <v/>
      </c>
      <c r="D4365" s="9" t="str">
        <f>IF($B4365="","",Тех_Движение!$B$4362)</f>
        <v/>
      </c>
      <c r="E4365" s="21" t="str">
        <f>IF($B4365="","",Тех_Движение!$F$4362)</f>
        <v/>
      </c>
      <c r="F4365" s="21" t="str">
        <f>IF($B4365="","",SUMIFS($E$5:$E4364,$C$5:$C4364,$C4365))</f>
        <v/>
      </c>
      <c r="G4365" s="21" t="str">
        <f>IF($B4365="","",MAX(0,$E4365-MAX(0,SUMIFS(Тех_Движение!$G$2:$G$5111,Тех_Движение!$D$2:$D$5111,$C4365,Тех_Движение!$B$2:$B$5111,"&lt;="&amp;Настройки!$B$5-1)-$F4365)))</f>
        <v/>
      </c>
      <c r="H4365" s="21" t="str">
        <f>IF($B4365="","",IF(AND($D4365&gt;=Настройки!$B$5,$D4365&lt;=Настройки!$B$6),$E4365,0))</f>
        <v/>
      </c>
      <c r="I4365" s="21" t="str">
        <f t="shared" si="204"/>
        <v/>
      </c>
      <c r="J4365" s="21" t="str">
        <f>IF($B4365="","",MAX(0,$E4365-MAX(0,SUMIFS(Тех_Движение!$G$2:$G$5111,Тех_Движение!$D$2:$D$5111,$C4365,Тех_Движение!$B$2:$B$5111,"&lt;="&amp;Настройки!$B$6)-$F4365)))</f>
        <v/>
      </c>
      <c r="K4365" s="21" t="e">
        <f>IF(OR($B4365="",K$3&lt;$D4365+Настройки!$B$7),0,MAX(0,$E4365-MAX(0,SUMIFS(Тех_Движение!$G$2:$G$5111,Тех_Движение!$D$2:$D$5111,$C4365,Тех_Движение!$B$2:$B$5111,"&lt;="&amp;K$3)-$F4365)))</f>
        <v>#VALUE!</v>
      </c>
      <c r="L4365" s="21" t="e">
        <f>IF(OR($B4365="",L$3&lt;$D4365+Настройки!$B$7),0,MAX(0,$E4365-MAX(0,SUMIFS(Тех_Движение!$G$2:$G$5111,Тех_Движение!$D$2:$D$5111,$C4365,Тех_Движение!$B$2:$B$5111,"&lt;="&amp;L$3)-$F4365)))</f>
        <v>#VALUE!</v>
      </c>
      <c r="M4365" s="21" t="e">
        <f>IF(OR($B4365="",M$3&lt;$D4365+Настройки!$B$7),0,MAX(0,$E4365-MAX(0,SUMIFS(Тех_Движение!$G$2:$G$5111,Тех_Движение!$D$2:$D$5111,$C4365,Тех_Движение!$B$2:$B$5111,"&lt;="&amp;M$3)-$F4365)))</f>
        <v>#VALUE!</v>
      </c>
      <c r="N4365" s="21" t="e">
        <f>IF(OR($B4365="",N$3&lt;$D4365+Настройки!$B$7),0,MAX(0,$E4365-MAX(0,SUMIFS(Тех_Движение!$G$2:$G$5111,Тех_Движение!$D$2:$D$5111,$C4365,Тех_Движение!$B$2:$B$5111,"&lt;="&amp;N$3)-$F4365)))</f>
        <v>#VALUE!</v>
      </c>
      <c r="O4365" s="21" t="e">
        <f>IF(OR($B4365="",O$3&lt;$D4365+Настройки!$B$7),0,MAX(0,$E4365-MAX(0,SUMIFS(Тех_Движение!$G$2:$G$5111,Тех_Движение!$D$2:$D$5111,$C4365,Тех_Движение!$B$2:$B$5111,"&lt;="&amp;O$3)-$F4365)))</f>
        <v>#VALUE!</v>
      </c>
      <c r="P4365" s="21" t="e">
        <f>IF(OR($B4365="",P$3&lt;$D4365+Настройки!$B$7),0,MAX(0,$E4365-MAX(0,SUMIFS(Тех_Движение!$G$2:$G$5111,Тех_Движение!$D$2:$D$5111,$C4365,Тех_Движение!$B$2:$B$5111,"&lt;="&amp;P$3)-$F4365)))</f>
        <v>#VALUE!</v>
      </c>
      <c r="Q4365" s="21" t="e">
        <f>IF(OR($B4365="",Q$3&lt;$D4365+Настройки!$B$7),0,MAX(0,$E4365-MAX(0,SUMIFS(Тех_Движение!$G$2:$G$5111,Тех_Движение!$D$2:$D$5111,$C4365,Тех_Движение!$B$2:$B$5111,"&lt;="&amp;Q$3)-$F4365)))</f>
        <v>#VALUE!</v>
      </c>
      <c r="R4365" s="21" t="str">
        <f t="shared" si="205"/>
        <v/>
      </c>
      <c r="S4365" s="23" t="str">
        <f>IF($B4365="","",VLOOKUP($C4365,Настройки!$A$11:$L$17,9,FALSE))</f>
        <v/>
      </c>
      <c r="T4365" s="23" t="str">
        <f t="shared" si="206"/>
        <v/>
      </c>
    </row>
    <row r="4366" spans="1:20" x14ac:dyDescent="0.3">
      <c r="A4366" s="20">
        <f>Тех_Движение!$A$4363</f>
        <v>4362</v>
      </c>
      <c r="B4366" s="20" t="str">
        <f>IF(Тех_Движение!$F$4363&gt;0,Тех_Движение!$I$4363,"")</f>
        <v/>
      </c>
      <c r="C4366" s="20" t="str">
        <f>IF($B4366="","",Тех_Движение!$D$4363)</f>
        <v/>
      </c>
      <c r="D4366" s="9" t="str">
        <f>IF($B4366="","",Тех_Движение!$B$4363)</f>
        <v/>
      </c>
      <c r="E4366" s="21" t="str">
        <f>IF($B4366="","",Тех_Движение!$F$4363)</f>
        <v/>
      </c>
      <c r="F4366" s="21" t="str">
        <f>IF($B4366="","",SUMIFS($E$5:$E4365,$C$5:$C4365,$C4366))</f>
        <v/>
      </c>
      <c r="G4366" s="21" t="str">
        <f>IF($B4366="","",MAX(0,$E4366-MAX(0,SUMIFS(Тех_Движение!$G$2:$G$5111,Тех_Движение!$D$2:$D$5111,$C4366,Тех_Движение!$B$2:$B$5111,"&lt;="&amp;Настройки!$B$5-1)-$F4366)))</f>
        <v/>
      </c>
      <c r="H4366" s="21" t="str">
        <f>IF($B4366="","",IF(AND($D4366&gt;=Настройки!$B$5,$D4366&lt;=Настройки!$B$6),$E4366,0))</f>
        <v/>
      </c>
      <c r="I4366" s="21" t="str">
        <f t="shared" si="204"/>
        <v/>
      </c>
      <c r="J4366" s="21" t="str">
        <f>IF($B4366="","",MAX(0,$E4366-MAX(0,SUMIFS(Тех_Движение!$G$2:$G$5111,Тех_Движение!$D$2:$D$5111,$C4366,Тех_Движение!$B$2:$B$5111,"&lt;="&amp;Настройки!$B$6)-$F4366)))</f>
        <v/>
      </c>
      <c r="K4366" s="21" t="e">
        <f>IF(OR($B4366="",K$3&lt;$D4366+Настройки!$B$7),0,MAX(0,$E4366-MAX(0,SUMIFS(Тех_Движение!$G$2:$G$5111,Тех_Движение!$D$2:$D$5111,$C4366,Тех_Движение!$B$2:$B$5111,"&lt;="&amp;K$3)-$F4366)))</f>
        <v>#VALUE!</v>
      </c>
      <c r="L4366" s="21" t="e">
        <f>IF(OR($B4366="",L$3&lt;$D4366+Настройки!$B$7),0,MAX(0,$E4366-MAX(0,SUMIFS(Тех_Движение!$G$2:$G$5111,Тех_Движение!$D$2:$D$5111,$C4366,Тех_Движение!$B$2:$B$5111,"&lt;="&amp;L$3)-$F4366)))</f>
        <v>#VALUE!</v>
      </c>
      <c r="M4366" s="21" t="e">
        <f>IF(OR($B4366="",M$3&lt;$D4366+Настройки!$B$7),0,MAX(0,$E4366-MAX(0,SUMIFS(Тех_Движение!$G$2:$G$5111,Тех_Движение!$D$2:$D$5111,$C4366,Тех_Движение!$B$2:$B$5111,"&lt;="&amp;M$3)-$F4366)))</f>
        <v>#VALUE!</v>
      </c>
      <c r="N4366" s="21" t="e">
        <f>IF(OR($B4366="",N$3&lt;$D4366+Настройки!$B$7),0,MAX(0,$E4366-MAX(0,SUMIFS(Тех_Движение!$G$2:$G$5111,Тех_Движение!$D$2:$D$5111,$C4366,Тех_Движение!$B$2:$B$5111,"&lt;="&amp;N$3)-$F4366)))</f>
        <v>#VALUE!</v>
      </c>
      <c r="O4366" s="21" t="e">
        <f>IF(OR($B4366="",O$3&lt;$D4366+Настройки!$B$7),0,MAX(0,$E4366-MAX(0,SUMIFS(Тех_Движение!$G$2:$G$5111,Тех_Движение!$D$2:$D$5111,$C4366,Тех_Движение!$B$2:$B$5111,"&lt;="&amp;O$3)-$F4366)))</f>
        <v>#VALUE!</v>
      </c>
      <c r="P4366" s="21" t="e">
        <f>IF(OR($B4366="",P$3&lt;$D4366+Настройки!$B$7),0,MAX(0,$E4366-MAX(0,SUMIFS(Тех_Движение!$G$2:$G$5111,Тех_Движение!$D$2:$D$5111,$C4366,Тех_Движение!$B$2:$B$5111,"&lt;="&amp;P$3)-$F4366)))</f>
        <v>#VALUE!</v>
      </c>
      <c r="Q4366" s="21" t="e">
        <f>IF(OR($B4366="",Q$3&lt;$D4366+Настройки!$B$7),0,MAX(0,$E4366-MAX(0,SUMIFS(Тех_Движение!$G$2:$G$5111,Тех_Движение!$D$2:$D$5111,$C4366,Тех_Движение!$B$2:$B$5111,"&lt;="&amp;Q$3)-$F4366)))</f>
        <v>#VALUE!</v>
      </c>
      <c r="R4366" s="21" t="str">
        <f t="shared" si="205"/>
        <v/>
      </c>
      <c r="S4366" s="23" t="str">
        <f>IF($B4366="","",VLOOKUP($C4366,Настройки!$A$11:$L$17,9,FALSE))</f>
        <v/>
      </c>
      <c r="T4366" s="23" t="str">
        <f t="shared" si="206"/>
        <v/>
      </c>
    </row>
    <row r="4367" spans="1:20" x14ac:dyDescent="0.3">
      <c r="A4367" s="20">
        <f>Тех_Движение!$A$4364</f>
        <v>4363</v>
      </c>
      <c r="B4367" s="20" t="str">
        <f>IF(Тех_Движение!$F$4364&gt;0,Тех_Движение!$I$4364,"")</f>
        <v/>
      </c>
      <c r="C4367" s="20" t="str">
        <f>IF($B4367="","",Тех_Движение!$D$4364)</f>
        <v/>
      </c>
      <c r="D4367" s="9" t="str">
        <f>IF($B4367="","",Тех_Движение!$B$4364)</f>
        <v/>
      </c>
      <c r="E4367" s="21" t="str">
        <f>IF($B4367="","",Тех_Движение!$F$4364)</f>
        <v/>
      </c>
      <c r="F4367" s="21" t="str">
        <f>IF($B4367="","",SUMIFS($E$5:$E4366,$C$5:$C4366,$C4367))</f>
        <v/>
      </c>
      <c r="G4367" s="21" t="str">
        <f>IF($B4367="","",MAX(0,$E4367-MAX(0,SUMIFS(Тех_Движение!$G$2:$G$5111,Тех_Движение!$D$2:$D$5111,$C4367,Тех_Движение!$B$2:$B$5111,"&lt;="&amp;Настройки!$B$5-1)-$F4367)))</f>
        <v/>
      </c>
      <c r="H4367" s="21" t="str">
        <f>IF($B4367="","",IF(AND($D4367&gt;=Настройки!$B$5,$D4367&lt;=Настройки!$B$6),$E4367,0))</f>
        <v/>
      </c>
      <c r="I4367" s="21" t="str">
        <f t="shared" si="204"/>
        <v/>
      </c>
      <c r="J4367" s="21" t="str">
        <f>IF($B4367="","",MAX(0,$E4367-MAX(0,SUMIFS(Тех_Движение!$G$2:$G$5111,Тех_Движение!$D$2:$D$5111,$C4367,Тех_Движение!$B$2:$B$5111,"&lt;="&amp;Настройки!$B$6)-$F4367)))</f>
        <v/>
      </c>
      <c r="K4367" s="21" t="e">
        <f>IF(OR($B4367="",K$3&lt;$D4367+Настройки!$B$7),0,MAX(0,$E4367-MAX(0,SUMIFS(Тех_Движение!$G$2:$G$5111,Тех_Движение!$D$2:$D$5111,$C4367,Тех_Движение!$B$2:$B$5111,"&lt;="&amp;K$3)-$F4367)))</f>
        <v>#VALUE!</v>
      </c>
      <c r="L4367" s="21" t="e">
        <f>IF(OR($B4367="",L$3&lt;$D4367+Настройки!$B$7),0,MAX(0,$E4367-MAX(0,SUMIFS(Тех_Движение!$G$2:$G$5111,Тех_Движение!$D$2:$D$5111,$C4367,Тех_Движение!$B$2:$B$5111,"&lt;="&amp;L$3)-$F4367)))</f>
        <v>#VALUE!</v>
      </c>
      <c r="M4367" s="21" t="e">
        <f>IF(OR($B4367="",M$3&lt;$D4367+Настройки!$B$7),0,MAX(0,$E4367-MAX(0,SUMIFS(Тех_Движение!$G$2:$G$5111,Тех_Движение!$D$2:$D$5111,$C4367,Тех_Движение!$B$2:$B$5111,"&lt;="&amp;M$3)-$F4367)))</f>
        <v>#VALUE!</v>
      </c>
      <c r="N4367" s="21" t="e">
        <f>IF(OR($B4367="",N$3&lt;$D4367+Настройки!$B$7),0,MAX(0,$E4367-MAX(0,SUMIFS(Тех_Движение!$G$2:$G$5111,Тех_Движение!$D$2:$D$5111,$C4367,Тех_Движение!$B$2:$B$5111,"&lt;="&amp;N$3)-$F4367)))</f>
        <v>#VALUE!</v>
      </c>
      <c r="O4367" s="21" t="e">
        <f>IF(OR($B4367="",O$3&lt;$D4367+Настройки!$B$7),0,MAX(0,$E4367-MAX(0,SUMIFS(Тех_Движение!$G$2:$G$5111,Тех_Движение!$D$2:$D$5111,$C4367,Тех_Движение!$B$2:$B$5111,"&lt;="&amp;O$3)-$F4367)))</f>
        <v>#VALUE!</v>
      </c>
      <c r="P4367" s="21" t="e">
        <f>IF(OR($B4367="",P$3&lt;$D4367+Настройки!$B$7),0,MAX(0,$E4367-MAX(0,SUMIFS(Тех_Движение!$G$2:$G$5111,Тех_Движение!$D$2:$D$5111,$C4367,Тех_Движение!$B$2:$B$5111,"&lt;="&amp;P$3)-$F4367)))</f>
        <v>#VALUE!</v>
      </c>
      <c r="Q4367" s="21" t="e">
        <f>IF(OR($B4367="",Q$3&lt;$D4367+Настройки!$B$7),0,MAX(0,$E4367-MAX(0,SUMIFS(Тех_Движение!$G$2:$G$5111,Тех_Движение!$D$2:$D$5111,$C4367,Тех_Движение!$B$2:$B$5111,"&lt;="&amp;Q$3)-$F4367)))</f>
        <v>#VALUE!</v>
      </c>
      <c r="R4367" s="21" t="str">
        <f t="shared" si="205"/>
        <v/>
      </c>
      <c r="S4367" s="23" t="str">
        <f>IF($B4367="","",VLOOKUP($C4367,Настройки!$A$11:$L$17,9,FALSE))</f>
        <v/>
      </c>
      <c r="T4367" s="23" t="str">
        <f t="shared" si="206"/>
        <v/>
      </c>
    </row>
    <row r="4368" spans="1:20" x14ac:dyDescent="0.3">
      <c r="A4368" s="20">
        <f>Тех_Движение!$A$4365</f>
        <v>4364</v>
      </c>
      <c r="B4368" s="20" t="str">
        <f>IF(Тех_Движение!$F$4365&gt;0,Тех_Движение!$I$4365,"")</f>
        <v/>
      </c>
      <c r="C4368" s="20" t="str">
        <f>IF($B4368="","",Тех_Движение!$D$4365)</f>
        <v/>
      </c>
      <c r="D4368" s="9" t="str">
        <f>IF($B4368="","",Тех_Движение!$B$4365)</f>
        <v/>
      </c>
      <c r="E4368" s="21" t="str">
        <f>IF($B4368="","",Тех_Движение!$F$4365)</f>
        <v/>
      </c>
      <c r="F4368" s="21" t="str">
        <f>IF($B4368="","",SUMIFS($E$5:$E4367,$C$5:$C4367,$C4368))</f>
        <v/>
      </c>
      <c r="G4368" s="21" t="str">
        <f>IF($B4368="","",MAX(0,$E4368-MAX(0,SUMIFS(Тех_Движение!$G$2:$G$5111,Тех_Движение!$D$2:$D$5111,$C4368,Тех_Движение!$B$2:$B$5111,"&lt;="&amp;Настройки!$B$5-1)-$F4368)))</f>
        <v/>
      </c>
      <c r="H4368" s="21" t="str">
        <f>IF($B4368="","",IF(AND($D4368&gt;=Настройки!$B$5,$D4368&lt;=Настройки!$B$6),$E4368,0))</f>
        <v/>
      </c>
      <c r="I4368" s="21" t="str">
        <f t="shared" si="204"/>
        <v/>
      </c>
      <c r="J4368" s="21" t="str">
        <f>IF($B4368="","",MAX(0,$E4368-MAX(0,SUMIFS(Тех_Движение!$G$2:$G$5111,Тех_Движение!$D$2:$D$5111,$C4368,Тех_Движение!$B$2:$B$5111,"&lt;="&amp;Настройки!$B$6)-$F4368)))</f>
        <v/>
      </c>
      <c r="K4368" s="21" t="e">
        <f>IF(OR($B4368="",K$3&lt;$D4368+Настройки!$B$7),0,MAX(0,$E4368-MAX(0,SUMIFS(Тех_Движение!$G$2:$G$5111,Тех_Движение!$D$2:$D$5111,$C4368,Тех_Движение!$B$2:$B$5111,"&lt;="&amp;K$3)-$F4368)))</f>
        <v>#VALUE!</v>
      </c>
      <c r="L4368" s="21" t="e">
        <f>IF(OR($B4368="",L$3&lt;$D4368+Настройки!$B$7),0,MAX(0,$E4368-MAX(0,SUMIFS(Тех_Движение!$G$2:$G$5111,Тех_Движение!$D$2:$D$5111,$C4368,Тех_Движение!$B$2:$B$5111,"&lt;="&amp;L$3)-$F4368)))</f>
        <v>#VALUE!</v>
      </c>
      <c r="M4368" s="21" t="e">
        <f>IF(OR($B4368="",M$3&lt;$D4368+Настройки!$B$7),0,MAX(0,$E4368-MAX(0,SUMIFS(Тех_Движение!$G$2:$G$5111,Тех_Движение!$D$2:$D$5111,$C4368,Тех_Движение!$B$2:$B$5111,"&lt;="&amp;M$3)-$F4368)))</f>
        <v>#VALUE!</v>
      </c>
      <c r="N4368" s="21" t="e">
        <f>IF(OR($B4368="",N$3&lt;$D4368+Настройки!$B$7),0,MAX(0,$E4368-MAX(0,SUMIFS(Тех_Движение!$G$2:$G$5111,Тех_Движение!$D$2:$D$5111,$C4368,Тех_Движение!$B$2:$B$5111,"&lt;="&amp;N$3)-$F4368)))</f>
        <v>#VALUE!</v>
      </c>
      <c r="O4368" s="21" t="e">
        <f>IF(OR($B4368="",O$3&lt;$D4368+Настройки!$B$7),0,MAX(0,$E4368-MAX(0,SUMIFS(Тех_Движение!$G$2:$G$5111,Тех_Движение!$D$2:$D$5111,$C4368,Тех_Движение!$B$2:$B$5111,"&lt;="&amp;O$3)-$F4368)))</f>
        <v>#VALUE!</v>
      </c>
      <c r="P4368" s="21" t="e">
        <f>IF(OR($B4368="",P$3&lt;$D4368+Настройки!$B$7),0,MAX(0,$E4368-MAX(0,SUMIFS(Тех_Движение!$G$2:$G$5111,Тех_Движение!$D$2:$D$5111,$C4368,Тех_Движение!$B$2:$B$5111,"&lt;="&amp;P$3)-$F4368)))</f>
        <v>#VALUE!</v>
      </c>
      <c r="Q4368" s="21" t="e">
        <f>IF(OR($B4368="",Q$3&lt;$D4368+Настройки!$B$7),0,MAX(0,$E4368-MAX(0,SUMIFS(Тех_Движение!$G$2:$G$5111,Тех_Движение!$D$2:$D$5111,$C4368,Тех_Движение!$B$2:$B$5111,"&lt;="&amp;Q$3)-$F4368)))</f>
        <v>#VALUE!</v>
      </c>
      <c r="R4368" s="21" t="str">
        <f t="shared" si="205"/>
        <v/>
      </c>
      <c r="S4368" s="23" t="str">
        <f>IF($B4368="","",VLOOKUP($C4368,Настройки!$A$11:$L$17,9,FALSE))</f>
        <v/>
      </c>
      <c r="T4368" s="23" t="str">
        <f t="shared" si="206"/>
        <v/>
      </c>
    </row>
    <row r="4369" spans="1:20" x14ac:dyDescent="0.3">
      <c r="A4369" s="20">
        <f>Тех_Движение!$A$4366</f>
        <v>4365</v>
      </c>
      <c r="B4369" s="20" t="str">
        <f>IF(Тех_Движение!$F$4366&gt;0,Тех_Движение!$I$4366,"")</f>
        <v/>
      </c>
      <c r="C4369" s="20" t="str">
        <f>IF($B4369="","",Тех_Движение!$D$4366)</f>
        <v/>
      </c>
      <c r="D4369" s="9" t="str">
        <f>IF($B4369="","",Тех_Движение!$B$4366)</f>
        <v/>
      </c>
      <c r="E4369" s="21" t="str">
        <f>IF($B4369="","",Тех_Движение!$F$4366)</f>
        <v/>
      </c>
      <c r="F4369" s="21" t="str">
        <f>IF($B4369="","",SUMIFS($E$5:$E4368,$C$5:$C4368,$C4369))</f>
        <v/>
      </c>
      <c r="G4369" s="21" t="str">
        <f>IF($B4369="","",MAX(0,$E4369-MAX(0,SUMIFS(Тех_Движение!$G$2:$G$5111,Тех_Движение!$D$2:$D$5111,$C4369,Тех_Движение!$B$2:$B$5111,"&lt;="&amp;Настройки!$B$5-1)-$F4369)))</f>
        <v/>
      </c>
      <c r="H4369" s="21" t="str">
        <f>IF($B4369="","",IF(AND($D4369&gt;=Настройки!$B$5,$D4369&lt;=Настройки!$B$6),$E4369,0))</f>
        <v/>
      </c>
      <c r="I4369" s="21" t="str">
        <f t="shared" si="204"/>
        <v/>
      </c>
      <c r="J4369" s="21" t="str">
        <f>IF($B4369="","",MAX(0,$E4369-MAX(0,SUMIFS(Тех_Движение!$G$2:$G$5111,Тех_Движение!$D$2:$D$5111,$C4369,Тех_Движение!$B$2:$B$5111,"&lt;="&amp;Настройки!$B$6)-$F4369)))</f>
        <v/>
      </c>
      <c r="K4369" s="21" t="e">
        <f>IF(OR($B4369="",K$3&lt;$D4369+Настройки!$B$7),0,MAX(0,$E4369-MAX(0,SUMIFS(Тех_Движение!$G$2:$G$5111,Тех_Движение!$D$2:$D$5111,$C4369,Тех_Движение!$B$2:$B$5111,"&lt;="&amp;K$3)-$F4369)))</f>
        <v>#VALUE!</v>
      </c>
      <c r="L4369" s="21" t="e">
        <f>IF(OR($B4369="",L$3&lt;$D4369+Настройки!$B$7),0,MAX(0,$E4369-MAX(0,SUMIFS(Тех_Движение!$G$2:$G$5111,Тех_Движение!$D$2:$D$5111,$C4369,Тех_Движение!$B$2:$B$5111,"&lt;="&amp;L$3)-$F4369)))</f>
        <v>#VALUE!</v>
      </c>
      <c r="M4369" s="21" t="e">
        <f>IF(OR($B4369="",M$3&lt;$D4369+Настройки!$B$7),0,MAX(0,$E4369-MAX(0,SUMIFS(Тех_Движение!$G$2:$G$5111,Тех_Движение!$D$2:$D$5111,$C4369,Тех_Движение!$B$2:$B$5111,"&lt;="&amp;M$3)-$F4369)))</f>
        <v>#VALUE!</v>
      </c>
      <c r="N4369" s="21" t="e">
        <f>IF(OR($B4369="",N$3&lt;$D4369+Настройки!$B$7),0,MAX(0,$E4369-MAX(0,SUMIFS(Тех_Движение!$G$2:$G$5111,Тех_Движение!$D$2:$D$5111,$C4369,Тех_Движение!$B$2:$B$5111,"&lt;="&amp;N$3)-$F4369)))</f>
        <v>#VALUE!</v>
      </c>
      <c r="O4369" s="21" t="e">
        <f>IF(OR($B4369="",O$3&lt;$D4369+Настройки!$B$7),0,MAX(0,$E4369-MAX(0,SUMIFS(Тех_Движение!$G$2:$G$5111,Тех_Движение!$D$2:$D$5111,$C4369,Тех_Движение!$B$2:$B$5111,"&lt;="&amp;O$3)-$F4369)))</f>
        <v>#VALUE!</v>
      </c>
      <c r="P4369" s="21" t="e">
        <f>IF(OR($B4369="",P$3&lt;$D4369+Настройки!$B$7),0,MAX(0,$E4369-MAX(0,SUMIFS(Тех_Движение!$G$2:$G$5111,Тех_Движение!$D$2:$D$5111,$C4369,Тех_Движение!$B$2:$B$5111,"&lt;="&amp;P$3)-$F4369)))</f>
        <v>#VALUE!</v>
      </c>
      <c r="Q4369" s="21" t="e">
        <f>IF(OR($B4369="",Q$3&lt;$D4369+Настройки!$B$7),0,MAX(0,$E4369-MAX(0,SUMIFS(Тех_Движение!$G$2:$G$5111,Тех_Движение!$D$2:$D$5111,$C4369,Тех_Движение!$B$2:$B$5111,"&lt;="&amp;Q$3)-$F4369)))</f>
        <v>#VALUE!</v>
      </c>
      <c r="R4369" s="21" t="str">
        <f t="shared" si="205"/>
        <v/>
      </c>
      <c r="S4369" s="23" t="str">
        <f>IF($B4369="","",VLOOKUP($C4369,Настройки!$A$11:$L$17,9,FALSE))</f>
        <v/>
      </c>
      <c r="T4369" s="23" t="str">
        <f t="shared" si="206"/>
        <v/>
      </c>
    </row>
    <row r="4370" spans="1:20" x14ac:dyDescent="0.3">
      <c r="A4370" s="20">
        <f>Тех_Движение!$A$4367</f>
        <v>4366</v>
      </c>
      <c r="B4370" s="20" t="str">
        <f>IF(Тех_Движение!$F$4367&gt;0,Тех_Движение!$I$4367,"")</f>
        <v/>
      </c>
      <c r="C4370" s="20" t="str">
        <f>IF($B4370="","",Тех_Движение!$D$4367)</f>
        <v/>
      </c>
      <c r="D4370" s="9" t="str">
        <f>IF($B4370="","",Тех_Движение!$B$4367)</f>
        <v/>
      </c>
      <c r="E4370" s="21" t="str">
        <f>IF($B4370="","",Тех_Движение!$F$4367)</f>
        <v/>
      </c>
      <c r="F4370" s="21" t="str">
        <f>IF($B4370="","",SUMIFS($E$5:$E4369,$C$5:$C4369,$C4370))</f>
        <v/>
      </c>
      <c r="G4370" s="21" t="str">
        <f>IF($B4370="","",MAX(0,$E4370-MAX(0,SUMIFS(Тех_Движение!$G$2:$G$5111,Тех_Движение!$D$2:$D$5111,$C4370,Тех_Движение!$B$2:$B$5111,"&lt;="&amp;Настройки!$B$5-1)-$F4370)))</f>
        <v/>
      </c>
      <c r="H4370" s="21" t="str">
        <f>IF($B4370="","",IF(AND($D4370&gt;=Настройки!$B$5,$D4370&lt;=Настройки!$B$6),$E4370,0))</f>
        <v/>
      </c>
      <c r="I4370" s="21" t="str">
        <f t="shared" si="204"/>
        <v/>
      </c>
      <c r="J4370" s="21" t="str">
        <f>IF($B4370="","",MAX(0,$E4370-MAX(0,SUMIFS(Тех_Движение!$G$2:$G$5111,Тех_Движение!$D$2:$D$5111,$C4370,Тех_Движение!$B$2:$B$5111,"&lt;="&amp;Настройки!$B$6)-$F4370)))</f>
        <v/>
      </c>
      <c r="K4370" s="21" t="e">
        <f>IF(OR($B4370="",K$3&lt;$D4370+Настройки!$B$7),0,MAX(0,$E4370-MAX(0,SUMIFS(Тех_Движение!$G$2:$G$5111,Тех_Движение!$D$2:$D$5111,$C4370,Тех_Движение!$B$2:$B$5111,"&lt;="&amp;K$3)-$F4370)))</f>
        <v>#VALUE!</v>
      </c>
      <c r="L4370" s="21" t="e">
        <f>IF(OR($B4370="",L$3&lt;$D4370+Настройки!$B$7),0,MAX(0,$E4370-MAX(0,SUMIFS(Тех_Движение!$G$2:$G$5111,Тех_Движение!$D$2:$D$5111,$C4370,Тех_Движение!$B$2:$B$5111,"&lt;="&amp;L$3)-$F4370)))</f>
        <v>#VALUE!</v>
      </c>
      <c r="M4370" s="21" t="e">
        <f>IF(OR($B4370="",M$3&lt;$D4370+Настройки!$B$7),0,MAX(0,$E4370-MAX(0,SUMIFS(Тех_Движение!$G$2:$G$5111,Тех_Движение!$D$2:$D$5111,$C4370,Тех_Движение!$B$2:$B$5111,"&lt;="&amp;M$3)-$F4370)))</f>
        <v>#VALUE!</v>
      </c>
      <c r="N4370" s="21" t="e">
        <f>IF(OR($B4370="",N$3&lt;$D4370+Настройки!$B$7),0,MAX(0,$E4370-MAX(0,SUMIFS(Тех_Движение!$G$2:$G$5111,Тех_Движение!$D$2:$D$5111,$C4370,Тех_Движение!$B$2:$B$5111,"&lt;="&amp;N$3)-$F4370)))</f>
        <v>#VALUE!</v>
      </c>
      <c r="O4370" s="21" t="e">
        <f>IF(OR($B4370="",O$3&lt;$D4370+Настройки!$B$7),0,MAX(0,$E4370-MAX(0,SUMIFS(Тех_Движение!$G$2:$G$5111,Тех_Движение!$D$2:$D$5111,$C4370,Тех_Движение!$B$2:$B$5111,"&lt;="&amp;O$3)-$F4370)))</f>
        <v>#VALUE!</v>
      </c>
      <c r="P4370" s="21" t="e">
        <f>IF(OR($B4370="",P$3&lt;$D4370+Настройки!$B$7),0,MAX(0,$E4370-MAX(0,SUMIFS(Тех_Движение!$G$2:$G$5111,Тех_Движение!$D$2:$D$5111,$C4370,Тех_Движение!$B$2:$B$5111,"&lt;="&amp;P$3)-$F4370)))</f>
        <v>#VALUE!</v>
      </c>
      <c r="Q4370" s="21" t="e">
        <f>IF(OR($B4370="",Q$3&lt;$D4370+Настройки!$B$7),0,MAX(0,$E4370-MAX(0,SUMIFS(Тех_Движение!$G$2:$G$5111,Тех_Движение!$D$2:$D$5111,$C4370,Тех_Движение!$B$2:$B$5111,"&lt;="&amp;Q$3)-$F4370)))</f>
        <v>#VALUE!</v>
      </c>
      <c r="R4370" s="21" t="str">
        <f t="shared" si="205"/>
        <v/>
      </c>
      <c r="S4370" s="23" t="str">
        <f>IF($B4370="","",VLOOKUP($C4370,Настройки!$A$11:$L$17,9,FALSE))</f>
        <v/>
      </c>
      <c r="T4370" s="23" t="str">
        <f t="shared" si="206"/>
        <v/>
      </c>
    </row>
    <row r="4371" spans="1:20" x14ac:dyDescent="0.3">
      <c r="A4371" s="20">
        <f>Тех_Движение!$A$4368</f>
        <v>4367</v>
      </c>
      <c r="B4371" s="20" t="str">
        <f>IF(Тех_Движение!$F$4368&gt;0,Тех_Движение!$I$4368,"")</f>
        <v/>
      </c>
      <c r="C4371" s="20" t="str">
        <f>IF($B4371="","",Тех_Движение!$D$4368)</f>
        <v/>
      </c>
      <c r="D4371" s="9" t="str">
        <f>IF($B4371="","",Тех_Движение!$B$4368)</f>
        <v/>
      </c>
      <c r="E4371" s="21" t="str">
        <f>IF($B4371="","",Тех_Движение!$F$4368)</f>
        <v/>
      </c>
      <c r="F4371" s="21" t="str">
        <f>IF($B4371="","",SUMIFS($E$5:$E4370,$C$5:$C4370,$C4371))</f>
        <v/>
      </c>
      <c r="G4371" s="21" t="str">
        <f>IF($B4371="","",MAX(0,$E4371-MAX(0,SUMIFS(Тех_Движение!$G$2:$G$5111,Тех_Движение!$D$2:$D$5111,$C4371,Тех_Движение!$B$2:$B$5111,"&lt;="&amp;Настройки!$B$5-1)-$F4371)))</f>
        <v/>
      </c>
      <c r="H4371" s="21" t="str">
        <f>IF($B4371="","",IF(AND($D4371&gt;=Настройки!$B$5,$D4371&lt;=Настройки!$B$6),$E4371,0))</f>
        <v/>
      </c>
      <c r="I4371" s="21" t="str">
        <f t="shared" si="204"/>
        <v/>
      </c>
      <c r="J4371" s="21" t="str">
        <f>IF($B4371="","",MAX(0,$E4371-MAX(0,SUMIFS(Тех_Движение!$G$2:$G$5111,Тех_Движение!$D$2:$D$5111,$C4371,Тех_Движение!$B$2:$B$5111,"&lt;="&amp;Настройки!$B$6)-$F4371)))</f>
        <v/>
      </c>
      <c r="K4371" s="21" t="e">
        <f>IF(OR($B4371="",K$3&lt;$D4371+Настройки!$B$7),0,MAX(0,$E4371-MAX(0,SUMIFS(Тех_Движение!$G$2:$G$5111,Тех_Движение!$D$2:$D$5111,$C4371,Тех_Движение!$B$2:$B$5111,"&lt;="&amp;K$3)-$F4371)))</f>
        <v>#VALUE!</v>
      </c>
      <c r="L4371" s="21" t="e">
        <f>IF(OR($B4371="",L$3&lt;$D4371+Настройки!$B$7),0,MAX(0,$E4371-MAX(0,SUMIFS(Тех_Движение!$G$2:$G$5111,Тех_Движение!$D$2:$D$5111,$C4371,Тех_Движение!$B$2:$B$5111,"&lt;="&amp;L$3)-$F4371)))</f>
        <v>#VALUE!</v>
      </c>
      <c r="M4371" s="21" t="e">
        <f>IF(OR($B4371="",M$3&lt;$D4371+Настройки!$B$7),0,MAX(0,$E4371-MAX(0,SUMIFS(Тех_Движение!$G$2:$G$5111,Тех_Движение!$D$2:$D$5111,$C4371,Тех_Движение!$B$2:$B$5111,"&lt;="&amp;M$3)-$F4371)))</f>
        <v>#VALUE!</v>
      </c>
      <c r="N4371" s="21" t="e">
        <f>IF(OR($B4371="",N$3&lt;$D4371+Настройки!$B$7),0,MAX(0,$E4371-MAX(0,SUMIFS(Тех_Движение!$G$2:$G$5111,Тех_Движение!$D$2:$D$5111,$C4371,Тех_Движение!$B$2:$B$5111,"&lt;="&amp;N$3)-$F4371)))</f>
        <v>#VALUE!</v>
      </c>
      <c r="O4371" s="21" t="e">
        <f>IF(OR($B4371="",O$3&lt;$D4371+Настройки!$B$7),0,MAX(0,$E4371-MAX(0,SUMIFS(Тех_Движение!$G$2:$G$5111,Тех_Движение!$D$2:$D$5111,$C4371,Тех_Движение!$B$2:$B$5111,"&lt;="&amp;O$3)-$F4371)))</f>
        <v>#VALUE!</v>
      </c>
      <c r="P4371" s="21" t="e">
        <f>IF(OR($B4371="",P$3&lt;$D4371+Настройки!$B$7),0,MAX(0,$E4371-MAX(0,SUMIFS(Тех_Движение!$G$2:$G$5111,Тех_Движение!$D$2:$D$5111,$C4371,Тех_Движение!$B$2:$B$5111,"&lt;="&amp;P$3)-$F4371)))</f>
        <v>#VALUE!</v>
      </c>
      <c r="Q4371" s="21" t="e">
        <f>IF(OR($B4371="",Q$3&lt;$D4371+Настройки!$B$7),0,MAX(0,$E4371-MAX(0,SUMIFS(Тех_Движение!$G$2:$G$5111,Тех_Движение!$D$2:$D$5111,$C4371,Тех_Движение!$B$2:$B$5111,"&lt;="&amp;Q$3)-$F4371)))</f>
        <v>#VALUE!</v>
      </c>
      <c r="R4371" s="21" t="str">
        <f t="shared" si="205"/>
        <v/>
      </c>
      <c r="S4371" s="23" t="str">
        <f>IF($B4371="","",VLOOKUP($C4371,Настройки!$A$11:$L$17,9,FALSE))</f>
        <v/>
      </c>
      <c r="T4371" s="23" t="str">
        <f t="shared" si="206"/>
        <v/>
      </c>
    </row>
    <row r="4372" spans="1:20" x14ac:dyDescent="0.3">
      <c r="A4372" s="20">
        <f>Тех_Движение!$A$4369</f>
        <v>4368</v>
      </c>
      <c r="B4372" s="20" t="str">
        <f>IF(Тех_Движение!$F$4369&gt;0,Тех_Движение!$I$4369,"")</f>
        <v/>
      </c>
      <c r="C4372" s="20" t="str">
        <f>IF($B4372="","",Тех_Движение!$D$4369)</f>
        <v/>
      </c>
      <c r="D4372" s="9" t="str">
        <f>IF($B4372="","",Тех_Движение!$B$4369)</f>
        <v/>
      </c>
      <c r="E4372" s="21" t="str">
        <f>IF($B4372="","",Тех_Движение!$F$4369)</f>
        <v/>
      </c>
      <c r="F4372" s="21" t="str">
        <f>IF($B4372="","",SUMIFS($E$5:$E4371,$C$5:$C4371,$C4372))</f>
        <v/>
      </c>
      <c r="G4372" s="21" t="str">
        <f>IF($B4372="","",MAX(0,$E4372-MAX(0,SUMIFS(Тех_Движение!$G$2:$G$5111,Тех_Движение!$D$2:$D$5111,$C4372,Тех_Движение!$B$2:$B$5111,"&lt;="&amp;Настройки!$B$5-1)-$F4372)))</f>
        <v/>
      </c>
      <c r="H4372" s="21" t="str">
        <f>IF($B4372="","",IF(AND($D4372&gt;=Настройки!$B$5,$D4372&lt;=Настройки!$B$6),$E4372,0))</f>
        <v/>
      </c>
      <c r="I4372" s="21" t="str">
        <f t="shared" si="204"/>
        <v/>
      </c>
      <c r="J4372" s="21" t="str">
        <f>IF($B4372="","",MAX(0,$E4372-MAX(0,SUMIFS(Тех_Движение!$G$2:$G$5111,Тех_Движение!$D$2:$D$5111,$C4372,Тех_Движение!$B$2:$B$5111,"&lt;="&amp;Настройки!$B$6)-$F4372)))</f>
        <v/>
      </c>
      <c r="K4372" s="21" t="e">
        <f>IF(OR($B4372="",K$3&lt;$D4372+Настройки!$B$7),0,MAX(0,$E4372-MAX(0,SUMIFS(Тех_Движение!$G$2:$G$5111,Тех_Движение!$D$2:$D$5111,$C4372,Тех_Движение!$B$2:$B$5111,"&lt;="&amp;K$3)-$F4372)))</f>
        <v>#VALUE!</v>
      </c>
      <c r="L4372" s="21" t="e">
        <f>IF(OR($B4372="",L$3&lt;$D4372+Настройки!$B$7),0,MAX(0,$E4372-MAX(0,SUMIFS(Тех_Движение!$G$2:$G$5111,Тех_Движение!$D$2:$D$5111,$C4372,Тех_Движение!$B$2:$B$5111,"&lt;="&amp;L$3)-$F4372)))</f>
        <v>#VALUE!</v>
      </c>
      <c r="M4372" s="21" t="e">
        <f>IF(OR($B4372="",M$3&lt;$D4372+Настройки!$B$7),0,MAX(0,$E4372-MAX(0,SUMIFS(Тех_Движение!$G$2:$G$5111,Тех_Движение!$D$2:$D$5111,$C4372,Тех_Движение!$B$2:$B$5111,"&lt;="&amp;M$3)-$F4372)))</f>
        <v>#VALUE!</v>
      </c>
      <c r="N4372" s="21" t="e">
        <f>IF(OR($B4372="",N$3&lt;$D4372+Настройки!$B$7),0,MAX(0,$E4372-MAX(0,SUMIFS(Тех_Движение!$G$2:$G$5111,Тех_Движение!$D$2:$D$5111,$C4372,Тех_Движение!$B$2:$B$5111,"&lt;="&amp;N$3)-$F4372)))</f>
        <v>#VALUE!</v>
      </c>
      <c r="O4372" s="21" t="e">
        <f>IF(OR($B4372="",O$3&lt;$D4372+Настройки!$B$7),0,MAX(0,$E4372-MAX(0,SUMIFS(Тех_Движение!$G$2:$G$5111,Тех_Движение!$D$2:$D$5111,$C4372,Тех_Движение!$B$2:$B$5111,"&lt;="&amp;O$3)-$F4372)))</f>
        <v>#VALUE!</v>
      </c>
      <c r="P4372" s="21" t="e">
        <f>IF(OR($B4372="",P$3&lt;$D4372+Настройки!$B$7),0,MAX(0,$E4372-MAX(0,SUMIFS(Тех_Движение!$G$2:$G$5111,Тех_Движение!$D$2:$D$5111,$C4372,Тех_Движение!$B$2:$B$5111,"&lt;="&amp;P$3)-$F4372)))</f>
        <v>#VALUE!</v>
      </c>
      <c r="Q4372" s="21" t="e">
        <f>IF(OR($B4372="",Q$3&lt;$D4372+Настройки!$B$7),0,MAX(0,$E4372-MAX(0,SUMIFS(Тех_Движение!$G$2:$G$5111,Тех_Движение!$D$2:$D$5111,$C4372,Тех_Движение!$B$2:$B$5111,"&lt;="&amp;Q$3)-$F4372)))</f>
        <v>#VALUE!</v>
      </c>
      <c r="R4372" s="21" t="str">
        <f t="shared" si="205"/>
        <v/>
      </c>
      <c r="S4372" s="23" t="str">
        <f>IF($B4372="","",VLOOKUP($C4372,Настройки!$A$11:$L$17,9,FALSE))</f>
        <v/>
      </c>
      <c r="T4372" s="23" t="str">
        <f t="shared" si="206"/>
        <v/>
      </c>
    </row>
    <row r="4373" spans="1:20" x14ac:dyDescent="0.3">
      <c r="A4373" s="20">
        <f>Тех_Движение!$A$4370</f>
        <v>4369</v>
      </c>
      <c r="B4373" s="20" t="str">
        <f>IF(Тех_Движение!$F$4370&gt;0,Тех_Движение!$I$4370,"")</f>
        <v/>
      </c>
      <c r="C4373" s="20" t="str">
        <f>IF($B4373="","",Тех_Движение!$D$4370)</f>
        <v/>
      </c>
      <c r="D4373" s="9" t="str">
        <f>IF($B4373="","",Тех_Движение!$B$4370)</f>
        <v/>
      </c>
      <c r="E4373" s="21" t="str">
        <f>IF($B4373="","",Тех_Движение!$F$4370)</f>
        <v/>
      </c>
      <c r="F4373" s="21" t="str">
        <f>IF($B4373="","",SUMIFS($E$5:$E4372,$C$5:$C4372,$C4373))</f>
        <v/>
      </c>
      <c r="G4373" s="21" t="str">
        <f>IF($B4373="","",MAX(0,$E4373-MAX(0,SUMIFS(Тех_Движение!$G$2:$G$5111,Тех_Движение!$D$2:$D$5111,$C4373,Тех_Движение!$B$2:$B$5111,"&lt;="&amp;Настройки!$B$5-1)-$F4373)))</f>
        <v/>
      </c>
      <c r="H4373" s="21" t="str">
        <f>IF($B4373="","",IF(AND($D4373&gt;=Настройки!$B$5,$D4373&lt;=Настройки!$B$6),$E4373,0))</f>
        <v/>
      </c>
      <c r="I4373" s="21" t="str">
        <f t="shared" si="204"/>
        <v/>
      </c>
      <c r="J4373" s="21" t="str">
        <f>IF($B4373="","",MAX(0,$E4373-MAX(0,SUMIFS(Тех_Движение!$G$2:$G$5111,Тех_Движение!$D$2:$D$5111,$C4373,Тех_Движение!$B$2:$B$5111,"&lt;="&amp;Настройки!$B$6)-$F4373)))</f>
        <v/>
      </c>
      <c r="K4373" s="21" t="e">
        <f>IF(OR($B4373="",K$3&lt;$D4373+Настройки!$B$7),0,MAX(0,$E4373-MAX(0,SUMIFS(Тех_Движение!$G$2:$G$5111,Тех_Движение!$D$2:$D$5111,$C4373,Тех_Движение!$B$2:$B$5111,"&lt;="&amp;K$3)-$F4373)))</f>
        <v>#VALUE!</v>
      </c>
      <c r="L4373" s="21" t="e">
        <f>IF(OR($B4373="",L$3&lt;$D4373+Настройки!$B$7),0,MAX(0,$E4373-MAX(0,SUMIFS(Тех_Движение!$G$2:$G$5111,Тех_Движение!$D$2:$D$5111,$C4373,Тех_Движение!$B$2:$B$5111,"&lt;="&amp;L$3)-$F4373)))</f>
        <v>#VALUE!</v>
      </c>
      <c r="M4373" s="21" t="e">
        <f>IF(OR($B4373="",M$3&lt;$D4373+Настройки!$B$7),0,MAX(0,$E4373-MAX(0,SUMIFS(Тех_Движение!$G$2:$G$5111,Тех_Движение!$D$2:$D$5111,$C4373,Тех_Движение!$B$2:$B$5111,"&lt;="&amp;M$3)-$F4373)))</f>
        <v>#VALUE!</v>
      </c>
      <c r="N4373" s="21" t="e">
        <f>IF(OR($B4373="",N$3&lt;$D4373+Настройки!$B$7),0,MAX(0,$E4373-MAX(0,SUMIFS(Тех_Движение!$G$2:$G$5111,Тех_Движение!$D$2:$D$5111,$C4373,Тех_Движение!$B$2:$B$5111,"&lt;="&amp;N$3)-$F4373)))</f>
        <v>#VALUE!</v>
      </c>
      <c r="O4373" s="21" t="e">
        <f>IF(OR($B4373="",O$3&lt;$D4373+Настройки!$B$7),0,MAX(0,$E4373-MAX(0,SUMIFS(Тех_Движение!$G$2:$G$5111,Тех_Движение!$D$2:$D$5111,$C4373,Тех_Движение!$B$2:$B$5111,"&lt;="&amp;O$3)-$F4373)))</f>
        <v>#VALUE!</v>
      </c>
      <c r="P4373" s="21" t="e">
        <f>IF(OR($B4373="",P$3&lt;$D4373+Настройки!$B$7),0,MAX(0,$E4373-MAX(0,SUMIFS(Тех_Движение!$G$2:$G$5111,Тех_Движение!$D$2:$D$5111,$C4373,Тех_Движение!$B$2:$B$5111,"&lt;="&amp;P$3)-$F4373)))</f>
        <v>#VALUE!</v>
      </c>
      <c r="Q4373" s="21" t="e">
        <f>IF(OR($B4373="",Q$3&lt;$D4373+Настройки!$B$7),0,MAX(0,$E4373-MAX(0,SUMIFS(Тех_Движение!$G$2:$G$5111,Тех_Движение!$D$2:$D$5111,$C4373,Тех_Движение!$B$2:$B$5111,"&lt;="&amp;Q$3)-$F4373)))</f>
        <v>#VALUE!</v>
      </c>
      <c r="R4373" s="21" t="str">
        <f t="shared" si="205"/>
        <v/>
      </c>
      <c r="S4373" s="23" t="str">
        <f>IF($B4373="","",VLOOKUP($C4373,Настройки!$A$11:$L$17,9,FALSE))</f>
        <v/>
      </c>
      <c r="T4373" s="23" t="str">
        <f t="shared" si="206"/>
        <v/>
      </c>
    </row>
    <row r="4374" spans="1:20" x14ac:dyDescent="0.3">
      <c r="A4374" s="20">
        <f>Тех_Движение!$A$4371</f>
        <v>4370</v>
      </c>
      <c r="B4374" s="20" t="str">
        <f>IF(Тех_Движение!$F$4371&gt;0,Тех_Движение!$I$4371,"")</f>
        <v/>
      </c>
      <c r="C4374" s="20" t="str">
        <f>IF($B4374="","",Тех_Движение!$D$4371)</f>
        <v/>
      </c>
      <c r="D4374" s="9" t="str">
        <f>IF($B4374="","",Тех_Движение!$B$4371)</f>
        <v/>
      </c>
      <c r="E4374" s="21" t="str">
        <f>IF($B4374="","",Тех_Движение!$F$4371)</f>
        <v/>
      </c>
      <c r="F4374" s="21" t="str">
        <f>IF($B4374="","",SUMIFS($E$5:$E4373,$C$5:$C4373,$C4374))</f>
        <v/>
      </c>
      <c r="G4374" s="21" t="str">
        <f>IF($B4374="","",MAX(0,$E4374-MAX(0,SUMIFS(Тех_Движение!$G$2:$G$5111,Тех_Движение!$D$2:$D$5111,$C4374,Тех_Движение!$B$2:$B$5111,"&lt;="&amp;Настройки!$B$5-1)-$F4374)))</f>
        <v/>
      </c>
      <c r="H4374" s="21" t="str">
        <f>IF($B4374="","",IF(AND($D4374&gt;=Настройки!$B$5,$D4374&lt;=Настройки!$B$6),$E4374,0))</f>
        <v/>
      </c>
      <c r="I4374" s="21" t="str">
        <f t="shared" si="204"/>
        <v/>
      </c>
      <c r="J4374" s="21" t="str">
        <f>IF($B4374="","",MAX(0,$E4374-MAX(0,SUMIFS(Тех_Движение!$G$2:$G$5111,Тех_Движение!$D$2:$D$5111,$C4374,Тех_Движение!$B$2:$B$5111,"&lt;="&amp;Настройки!$B$6)-$F4374)))</f>
        <v/>
      </c>
      <c r="K4374" s="21" t="e">
        <f>IF(OR($B4374="",K$3&lt;$D4374+Настройки!$B$7),0,MAX(0,$E4374-MAX(0,SUMIFS(Тех_Движение!$G$2:$G$5111,Тех_Движение!$D$2:$D$5111,$C4374,Тех_Движение!$B$2:$B$5111,"&lt;="&amp;K$3)-$F4374)))</f>
        <v>#VALUE!</v>
      </c>
      <c r="L4374" s="21" t="e">
        <f>IF(OR($B4374="",L$3&lt;$D4374+Настройки!$B$7),0,MAX(0,$E4374-MAX(0,SUMIFS(Тех_Движение!$G$2:$G$5111,Тех_Движение!$D$2:$D$5111,$C4374,Тех_Движение!$B$2:$B$5111,"&lt;="&amp;L$3)-$F4374)))</f>
        <v>#VALUE!</v>
      </c>
      <c r="M4374" s="21" t="e">
        <f>IF(OR($B4374="",M$3&lt;$D4374+Настройки!$B$7),0,MAX(0,$E4374-MAX(0,SUMIFS(Тех_Движение!$G$2:$G$5111,Тех_Движение!$D$2:$D$5111,$C4374,Тех_Движение!$B$2:$B$5111,"&lt;="&amp;M$3)-$F4374)))</f>
        <v>#VALUE!</v>
      </c>
      <c r="N4374" s="21" t="e">
        <f>IF(OR($B4374="",N$3&lt;$D4374+Настройки!$B$7),0,MAX(0,$E4374-MAX(0,SUMIFS(Тех_Движение!$G$2:$G$5111,Тех_Движение!$D$2:$D$5111,$C4374,Тех_Движение!$B$2:$B$5111,"&lt;="&amp;N$3)-$F4374)))</f>
        <v>#VALUE!</v>
      </c>
      <c r="O4374" s="21" t="e">
        <f>IF(OR($B4374="",O$3&lt;$D4374+Настройки!$B$7),0,MAX(0,$E4374-MAX(0,SUMIFS(Тех_Движение!$G$2:$G$5111,Тех_Движение!$D$2:$D$5111,$C4374,Тех_Движение!$B$2:$B$5111,"&lt;="&amp;O$3)-$F4374)))</f>
        <v>#VALUE!</v>
      </c>
      <c r="P4374" s="21" t="e">
        <f>IF(OR($B4374="",P$3&lt;$D4374+Настройки!$B$7),0,MAX(0,$E4374-MAX(0,SUMIFS(Тех_Движение!$G$2:$G$5111,Тех_Движение!$D$2:$D$5111,$C4374,Тех_Движение!$B$2:$B$5111,"&lt;="&amp;P$3)-$F4374)))</f>
        <v>#VALUE!</v>
      </c>
      <c r="Q4374" s="21" t="e">
        <f>IF(OR($B4374="",Q$3&lt;$D4374+Настройки!$B$7),0,MAX(0,$E4374-MAX(0,SUMIFS(Тех_Движение!$G$2:$G$5111,Тех_Движение!$D$2:$D$5111,$C4374,Тех_Движение!$B$2:$B$5111,"&lt;="&amp;Q$3)-$F4374)))</f>
        <v>#VALUE!</v>
      </c>
      <c r="R4374" s="21" t="str">
        <f t="shared" si="205"/>
        <v/>
      </c>
      <c r="S4374" s="23" t="str">
        <f>IF($B4374="","",VLOOKUP($C4374,Настройки!$A$11:$L$17,9,FALSE))</f>
        <v/>
      </c>
      <c r="T4374" s="23" t="str">
        <f t="shared" si="206"/>
        <v/>
      </c>
    </row>
    <row r="4375" spans="1:20" x14ac:dyDescent="0.3">
      <c r="A4375" s="20">
        <f>Тех_Движение!$A$4372</f>
        <v>4371</v>
      </c>
      <c r="B4375" s="20" t="str">
        <f>IF(Тех_Движение!$F$4372&gt;0,Тех_Движение!$I$4372,"")</f>
        <v/>
      </c>
      <c r="C4375" s="20" t="str">
        <f>IF($B4375="","",Тех_Движение!$D$4372)</f>
        <v/>
      </c>
      <c r="D4375" s="9" t="str">
        <f>IF($B4375="","",Тех_Движение!$B$4372)</f>
        <v/>
      </c>
      <c r="E4375" s="21" t="str">
        <f>IF($B4375="","",Тех_Движение!$F$4372)</f>
        <v/>
      </c>
      <c r="F4375" s="21" t="str">
        <f>IF($B4375="","",SUMIFS($E$5:$E4374,$C$5:$C4374,$C4375))</f>
        <v/>
      </c>
      <c r="G4375" s="21" t="str">
        <f>IF($B4375="","",MAX(0,$E4375-MAX(0,SUMIFS(Тех_Движение!$G$2:$G$5111,Тех_Движение!$D$2:$D$5111,$C4375,Тех_Движение!$B$2:$B$5111,"&lt;="&amp;Настройки!$B$5-1)-$F4375)))</f>
        <v/>
      </c>
      <c r="H4375" s="21" t="str">
        <f>IF($B4375="","",IF(AND($D4375&gt;=Настройки!$B$5,$D4375&lt;=Настройки!$B$6),$E4375,0))</f>
        <v/>
      </c>
      <c r="I4375" s="21" t="str">
        <f t="shared" si="204"/>
        <v/>
      </c>
      <c r="J4375" s="21" t="str">
        <f>IF($B4375="","",MAX(0,$E4375-MAX(0,SUMIFS(Тех_Движение!$G$2:$G$5111,Тех_Движение!$D$2:$D$5111,$C4375,Тех_Движение!$B$2:$B$5111,"&lt;="&amp;Настройки!$B$6)-$F4375)))</f>
        <v/>
      </c>
      <c r="K4375" s="21" t="e">
        <f>IF(OR($B4375="",K$3&lt;$D4375+Настройки!$B$7),0,MAX(0,$E4375-MAX(0,SUMIFS(Тех_Движение!$G$2:$G$5111,Тех_Движение!$D$2:$D$5111,$C4375,Тех_Движение!$B$2:$B$5111,"&lt;="&amp;K$3)-$F4375)))</f>
        <v>#VALUE!</v>
      </c>
      <c r="L4375" s="21" t="e">
        <f>IF(OR($B4375="",L$3&lt;$D4375+Настройки!$B$7),0,MAX(0,$E4375-MAX(0,SUMIFS(Тех_Движение!$G$2:$G$5111,Тех_Движение!$D$2:$D$5111,$C4375,Тех_Движение!$B$2:$B$5111,"&lt;="&amp;L$3)-$F4375)))</f>
        <v>#VALUE!</v>
      </c>
      <c r="M4375" s="21" t="e">
        <f>IF(OR($B4375="",M$3&lt;$D4375+Настройки!$B$7),0,MAX(0,$E4375-MAX(0,SUMIFS(Тех_Движение!$G$2:$G$5111,Тех_Движение!$D$2:$D$5111,$C4375,Тех_Движение!$B$2:$B$5111,"&lt;="&amp;M$3)-$F4375)))</f>
        <v>#VALUE!</v>
      </c>
      <c r="N4375" s="21" t="e">
        <f>IF(OR($B4375="",N$3&lt;$D4375+Настройки!$B$7),0,MAX(0,$E4375-MAX(0,SUMIFS(Тех_Движение!$G$2:$G$5111,Тех_Движение!$D$2:$D$5111,$C4375,Тех_Движение!$B$2:$B$5111,"&lt;="&amp;N$3)-$F4375)))</f>
        <v>#VALUE!</v>
      </c>
      <c r="O4375" s="21" t="e">
        <f>IF(OR($B4375="",O$3&lt;$D4375+Настройки!$B$7),0,MAX(0,$E4375-MAX(0,SUMIFS(Тех_Движение!$G$2:$G$5111,Тех_Движение!$D$2:$D$5111,$C4375,Тех_Движение!$B$2:$B$5111,"&lt;="&amp;O$3)-$F4375)))</f>
        <v>#VALUE!</v>
      </c>
      <c r="P4375" s="21" t="e">
        <f>IF(OR($B4375="",P$3&lt;$D4375+Настройки!$B$7),0,MAX(0,$E4375-MAX(0,SUMIFS(Тех_Движение!$G$2:$G$5111,Тех_Движение!$D$2:$D$5111,$C4375,Тех_Движение!$B$2:$B$5111,"&lt;="&amp;P$3)-$F4375)))</f>
        <v>#VALUE!</v>
      </c>
      <c r="Q4375" s="21" t="e">
        <f>IF(OR($B4375="",Q$3&lt;$D4375+Настройки!$B$7),0,MAX(0,$E4375-MAX(0,SUMIFS(Тех_Движение!$G$2:$G$5111,Тех_Движение!$D$2:$D$5111,$C4375,Тех_Движение!$B$2:$B$5111,"&lt;="&amp;Q$3)-$F4375)))</f>
        <v>#VALUE!</v>
      </c>
      <c r="R4375" s="21" t="str">
        <f t="shared" si="205"/>
        <v/>
      </c>
      <c r="S4375" s="23" t="str">
        <f>IF($B4375="","",VLOOKUP($C4375,Настройки!$A$11:$L$17,9,FALSE))</f>
        <v/>
      </c>
      <c r="T4375" s="23" t="str">
        <f t="shared" si="206"/>
        <v/>
      </c>
    </row>
    <row r="4376" spans="1:20" x14ac:dyDescent="0.3">
      <c r="A4376" s="20">
        <f>Тех_Движение!$A$4373</f>
        <v>4372</v>
      </c>
      <c r="B4376" s="20" t="str">
        <f>IF(Тех_Движение!$F$4373&gt;0,Тех_Движение!$I$4373,"")</f>
        <v/>
      </c>
      <c r="C4376" s="20" t="str">
        <f>IF($B4376="","",Тех_Движение!$D$4373)</f>
        <v/>
      </c>
      <c r="D4376" s="9" t="str">
        <f>IF($B4376="","",Тех_Движение!$B$4373)</f>
        <v/>
      </c>
      <c r="E4376" s="21" t="str">
        <f>IF($B4376="","",Тех_Движение!$F$4373)</f>
        <v/>
      </c>
      <c r="F4376" s="21" t="str">
        <f>IF($B4376="","",SUMIFS($E$5:$E4375,$C$5:$C4375,$C4376))</f>
        <v/>
      </c>
      <c r="G4376" s="21" t="str">
        <f>IF($B4376="","",MAX(0,$E4376-MAX(0,SUMIFS(Тех_Движение!$G$2:$G$5111,Тех_Движение!$D$2:$D$5111,$C4376,Тех_Движение!$B$2:$B$5111,"&lt;="&amp;Настройки!$B$5-1)-$F4376)))</f>
        <v/>
      </c>
      <c r="H4376" s="21" t="str">
        <f>IF($B4376="","",IF(AND($D4376&gt;=Настройки!$B$5,$D4376&lt;=Настройки!$B$6),$E4376,0))</f>
        <v/>
      </c>
      <c r="I4376" s="21" t="str">
        <f t="shared" si="204"/>
        <v/>
      </c>
      <c r="J4376" s="21" t="str">
        <f>IF($B4376="","",MAX(0,$E4376-MAX(0,SUMIFS(Тех_Движение!$G$2:$G$5111,Тех_Движение!$D$2:$D$5111,$C4376,Тех_Движение!$B$2:$B$5111,"&lt;="&amp;Настройки!$B$6)-$F4376)))</f>
        <v/>
      </c>
      <c r="K4376" s="21" t="e">
        <f>IF(OR($B4376="",K$3&lt;$D4376+Настройки!$B$7),0,MAX(0,$E4376-MAX(0,SUMIFS(Тех_Движение!$G$2:$G$5111,Тех_Движение!$D$2:$D$5111,$C4376,Тех_Движение!$B$2:$B$5111,"&lt;="&amp;K$3)-$F4376)))</f>
        <v>#VALUE!</v>
      </c>
      <c r="L4376" s="21" t="e">
        <f>IF(OR($B4376="",L$3&lt;$D4376+Настройки!$B$7),0,MAX(0,$E4376-MAX(0,SUMIFS(Тех_Движение!$G$2:$G$5111,Тех_Движение!$D$2:$D$5111,$C4376,Тех_Движение!$B$2:$B$5111,"&lt;="&amp;L$3)-$F4376)))</f>
        <v>#VALUE!</v>
      </c>
      <c r="M4376" s="21" t="e">
        <f>IF(OR($B4376="",M$3&lt;$D4376+Настройки!$B$7),0,MAX(0,$E4376-MAX(0,SUMIFS(Тех_Движение!$G$2:$G$5111,Тех_Движение!$D$2:$D$5111,$C4376,Тех_Движение!$B$2:$B$5111,"&lt;="&amp;M$3)-$F4376)))</f>
        <v>#VALUE!</v>
      </c>
      <c r="N4376" s="21" t="e">
        <f>IF(OR($B4376="",N$3&lt;$D4376+Настройки!$B$7),0,MAX(0,$E4376-MAX(0,SUMIFS(Тех_Движение!$G$2:$G$5111,Тех_Движение!$D$2:$D$5111,$C4376,Тех_Движение!$B$2:$B$5111,"&lt;="&amp;N$3)-$F4376)))</f>
        <v>#VALUE!</v>
      </c>
      <c r="O4376" s="21" t="e">
        <f>IF(OR($B4376="",O$3&lt;$D4376+Настройки!$B$7),0,MAX(0,$E4376-MAX(0,SUMIFS(Тех_Движение!$G$2:$G$5111,Тех_Движение!$D$2:$D$5111,$C4376,Тех_Движение!$B$2:$B$5111,"&lt;="&amp;O$3)-$F4376)))</f>
        <v>#VALUE!</v>
      </c>
      <c r="P4376" s="21" t="e">
        <f>IF(OR($B4376="",P$3&lt;$D4376+Настройки!$B$7),0,MAX(0,$E4376-MAX(0,SUMIFS(Тех_Движение!$G$2:$G$5111,Тех_Движение!$D$2:$D$5111,$C4376,Тех_Движение!$B$2:$B$5111,"&lt;="&amp;P$3)-$F4376)))</f>
        <v>#VALUE!</v>
      </c>
      <c r="Q4376" s="21" t="e">
        <f>IF(OR($B4376="",Q$3&lt;$D4376+Настройки!$B$7),0,MAX(0,$E4376-MAX(0,SUMIFS(Тех_Движение!$G$2:$G$5111,Тех_Движение!$D$2:$D$5111,$C4376,Тех_Движение!$B$2:$B$5111,"&lt;="&amp;Q$3)-$F4376)))</f>
        <v>#VALUE!</v>
      </c>
      <c r="R4376" s="21" t="str">
        <f t="shared" si="205"/>
        <v/>
      </c>
      <c r="S4376" s="23" t="str">
        <f>IF($B4376="","",VLOOKUP($C4376,Настройки!$A$11:$L$17,9,FALSE))</f>
        <v/>
      </c>
      <c r="T4376" s="23" t="str">
        <f t="shared" si="206"/>
        <v/>
      </c>
    </row>
    <row r="4377" spans="1:20" x14ac:dyDescent="0.3">
      <c r="A4377" s="20">
        <f>Тех_Движение!$A$4374</f>
        <v>4373</v>
      </c>
      <c r="B4377" s="20" t="str">
        <f>IF(Тех_Движение!$F$4374&gt;0,Тех_Движение!$I$4374,"")</f>
        <v/>
      </c>
      <c r="C4377" s="20" t="str">
        <f>IF($B4377="","",Тех_Движение!$D$4374)</f>
        <v/>
      </c>
      <c r="D4377" s="9" t="str">
        <f>IF($B4377="","",Тех_Движение!$B$4374)</f>
        <v/>
      </c>
      <c r="E4377" s="21" t="str">
        <f>IF($B4377="","",Тех_Движение!$F$4374)</f>
        <v/>
      </c>
      <c r="F4377" s="21" t="str">
        <f>IF($B4377="","",SUMIFS($E$5:$E4376,$C$5:$C4376,$C4377))</f>
        <v/>
      </c>
      <c r="G4377" s="21" t="str">
        <f>IF($B4377="","",MAX(0,$E4377-MAX(0,SUMIFS(Тех_Движение!$G$2:$G$5111,Тех_Движение!$D$2:$D$5111,$C4377,Тех_Движение!$B$2:$B$5111,"&lt;="&amp;Настройки!$B$5-1)-$F4377)))</f>
        <v/>
      </c>
      <c r="H4377" s="21" t="str">
        <f>IF($B4377="","",IF(AND($D4377&gt;=Настройки!$B$5,$D4377&lt;=Настройки!$B$6),$E4377,0))</f>
        <v/>
      </c>
      <c r="I4377" s="21" t="str">
        <f t="shared" si="204"/>
        <v/>
      </c>
      <c r="J4377" s="21" t="str">
        <f>IF($B4377="","",MAX(0,$E4377-MAX(0,SUMIFS(Тех_Движение!$G$2:$G$5111,Тех_Движение!$D$2:$D$5111,$C4377,Тех_Движение!$B$2:$B$5111,"&lt;="&amp;Настройки!$B$6)-$F4377)))</f>
        <v/>
      </c>
      <c r="K4377" s="21" t="e">
        <f>IF(OR($B4377="",K$3&lt;$D4377+Настройки!$B$7),0,MAX(0,$E4377-MAX(0,SUMIFS(Тех_Движение!$G$2:$G$5111,Тех_Движение!$D$2:$D$5111,$C4377,Тех_Движение!$B$2:$B$5111,"&lt;="&amp;K$3)-$F4377)))</f>
        <v>#VALUE!</v>
      </c>
      <c r="L4377" s="21" t="e">
        <f>IF(OR($B4377="",L$3&lt;$D4377+Настройки!$B$7),0,MAX(0,$E4377-MAX(0,SUMIFS(Тех_Движение!$G$2:$G$5111,Тех_Движение!$D$2:$D$5111,$C4377,Тех_Движение!$B$2:$B$5111,"&lt;="&amp;L$3)-$F4377)))</f>
        <v>#VALUE!</v>
      </c>
      <c r="M4377" s="21" t="e">
        <f>IF(OR($B4377="",M$3&lt;$D4377+Настройки!$B$7),0,MAX(0,$E4377-MAX(0,SUMIFS(Тех_Движение!$G$2:$G$5111,Тех_Движение!$D$2:$D$5111,$C4377,Тех_Движение!$B$2:$B$5111,"&lt;="&amp;M$3)-$F4377)))</f>
        <v>#VALUE!</v>
      </c>
      <c r="N4377" s="21" t="e">
        <f>IF(OR($B4377="",N$3&lt;$D4377+Настройки!$B$7),0,MAX(0,$E4377-MAX(0,SUMIFS(Тех_Движение!$G$2:$G$5111,Тех_Движение!$D$2:$D$5111,$C4377,Тех_Движение!$B$2:$B$5111,"&lt;="&amp;N$3)-$F4377)))</f>
        <v>#VALUE!</v>
      </c>
      <c r="O4377" s="21" t="e">
        <f>IF(OR($B4377="",O$3&lt;$D4377+Настройки!$B$7),0,MAX(0,$E4377-MAX(0,SUMIFS(Тех_Движение!$G$2:$G$5111,Тех_Движение!$D$2:$D$5111,$C4377,Тех_Движение!$B$2:$B$5111,"&lt;="&amp;O$3)-$F4377)))</f>
        <v>#VALUE!</v>
      </c>
      <c r="P4377" s="21" t="e">
        <f>IF(OR($B4377="",P$3&lt;$D4377+Настройки!$B$7),0,MAX(0,$E4377-MAX(0,SUMIFS(Тех_Движение!$G$2:$G$5111,Тех_Движение!$D$2:$D$5111,$C4377,Тех_Движение!$B$2:$B$5111,"&lt;="&amp;P$3)-$F4377)))</f>
        <v>#VALUE!</v>
      </c>
      <c r="Q4377" s="21" t="e">
        <f>IF(OR($B4377="",Q$3&lt;$D4377+Настройки!$B$7),0,MAX(0,$E4377-MAX(0,SUMIFS(Тех_Движение!$G$2:$G$5111,Тех_Движение!$D$2:$D$5111,$C4377,Тех_Движение!$B$2:$B$5111,"&lt;="&amp;Q$3)-$F4377)))</f>
        <v>#VALUE!</v>
      </c>
      <c r="R4377" s="21" t="str">
        <f t="shared" si="205"/>
        <v/>
      </c>
      <c r="S4377" s="23" t="str">
        <f>IF($B4377="","",VLOOKUP($C4377,Настройки!$A$11:$L$17,9,FALSE))</f>
        <v/>
      </c>
      <c r="T4377" s="23" t="str">
        <f t="shared" si="206"/>
        <v/>
      </c>
    </row>
    <row r="4378" spans="1:20" x14ac:dyDescent="0.3">
      <c r="A4378" s="20">
        <f>Тех_Движение!$A$4375</f>
        <v>4374</v>
      </c>
      <c r="B4378" s="20" t="str">
        <f>IF(Тех_Движение!$F$4375&gt;0,Тех_Движение!$I$4375,"")</f>
        <v/>
      </c>
      <c r="C4378" s="20" t="str">
        <f>IF($B4378="","",Тех_Движение!$D$4375)</f>
        <v/>
      </c>
      <c r="D4378" s="9" t="str">
        <f>IF($B4378="","",Тех_Движение!$B$4375)</f>
        <v/>
      </c>
      <c r="E4378" s="21" t="str">
        <f>IF($B4378="","",Тех_Движение!$F$4375)</f>
        <v/>
      </c>
      <c r="F4378" s="21" t="str">
        <f>IF($B4378="","",SUMIFS($E$5:$E4377,$C$5:$C4377,$C4378))</f>
        <v/>
      </c>
      <c r="G4378" s="21" t="str">
        <f>IF($B4378="","",MAX(0,$E4378-MAX(0,SUMIFS(Тех_Движение!$G$2:$G$5111,Тех_Движение!$D$2:$D$5111,$C4378,Тех_Движение!$B$2:$B$5111,"&lt;="&amp;Настройки!$B$5-1)-$F4378)))</f>
        <v/>
      </c>
      <c r="H4378" s="21" t="str">
        <f>IF($B4378="","",IF(AND($D4378&gt;=Настройки!$B$5,$D4378&lt;=Настройки!$B$6),$E4378,0))</f>
        <v/>
      </c>
      <c r="I4378" s="21" t="str">
        <f t="shared" si="204"/>
        <v/>
      </c>
      <c r="J4378" s="21" t="str">
        <f>IF($B4378="","",MAX(0,$E4378-MAX(0,SUMIFS(Тех_Движение!$G$2:$G$5111,Тех_Движение!$D$2:$D$5111,$C4378,Тех_Движение!$B$2:$B$5111,"&lt;="&amp;Настройки!$B$6)-$F4378)))</f>
        <v/>
      </c>
      <c r="K4378" s="21" t="e">
        <f>IF(OR($B4378="",K$3&lt;$D4378+Настройки!$B$7),0,MAX(0,$E4378-MAX(0,SUMIFS(Тех_Движение!$G$2:$G$5111,Тех_Движение!$D$2:$D$5111,$C4378,Тех_Движение!$B$2:$B$5111,"&lt;="&amp;K$3)-$F4378)))</f>
        <v>#VALUE!</v>
      </c>
      <c r="L4378" s="21" t="e">
        <f>IF(OR($B4378="",L$3&lt;$D4378+Настройки!$B$7),0,MAX(0,$E4378-MAX(0,SUMIFS(Тех_Движение!$G$2:$G$5111,Тех_Движение!$D$2:$D$5111,$C4378,Тех_Движение!$B$2:$B$5111,"&lt;="&amp;L$3)-$F4378)))</f>
        <v>#VALUE!</v>
      </c>
      <c r="M4378" s="21" t="e">
        <f>IF(OR($B4378="",M$3&lt;$D4378+Настройки!$B$7),0,MAX(0,$E4378-MAX(0,SUMIFS(Тех_Движение!$G$2:$G$5111,Тех_Движение!$D$2:$D$5111,$C4378,Тех_Движение!$B$2:$B$5111,"&lt;="&amp;M$3)-$F4378)))</f>
        <v>#VALUE!</v>
      </c>
      <c r="N4378" s="21" t="e">
        <f>IF(OR($B4378="",N$3&lt;$D4378+Настройки!$B$7),0,MAX(0,$E4378-MAX(0,SUMIFS(Тех_Движение!$G$2:$G$5111,Тех_Движение!$D$2:$D$5111,$C4378,Тех_Движение!$B$2:$B$5111,"&lt;="&amp;N$3)-$F4378)))</f>
        <v>#VALUE!</v>
      </c>
      <c r="O4378" s="21" t="e">
        <f>IF(OR($B4378="",O$3&lt;$D4378+Настройки!$B$7),0,MAX(0,$E4378-MAX(0,SUMIFS(Тех_Движение!$G$2:$G$5111,Тех_Движение!$D$2:$D$5111,$C4378,Тех_Движение!$B$2:$B$5111,"&lt;="&amp;O$3)-$F4378)))</f>
        <v>#VALUE!</v>
      </c>
      <c r="P4378" s="21" t="e">
        <f>IF(OR($B4378="",P$3&lt;$D4378+Настройки!$B$7),0,MAX(0,$E4378-MAX(0,SUMIFS(Тех_Движение!$G$2:$G$5111,Тех_Движение!$D$2:$D$5111,$C4378,Тех_Движение!$B$2:$B$5111,"&lt;="&amp;P$3)-$F4378)))</f>
        <v>#VALUE!</v>
      </c>
      <c r="Q4378" s="21" t="e">
        <f>IF(OR($B4378="",Q$3&lt;$D4378+Настройки!$B$7),0,MAX(0,$E4378-MAX(0,SUMIFS(Тех_Движение!$G$2:$G$5111,Тех_Движение!$D$2:$D$5111,$C4378,Тех_Движение!$B$2:$B$5111,"&lt;="&amp;Q$3)-$F4378)))</f>
        <v>#VALUE!</v>
      </c>
      <c r="R4378" s="21" t="str">
        <f t="shared" si="205"/>
        <v/>
      </c>
      <c r="S4378" s="23" t="str">
        <f>IF($B4378="","",VLOOKUP($C4378,Настройки!$A$11:$L$17,9,FALSE))</f>
        <v/>
      </c>
      <c r="T4378" s="23" t="str">
        <f t="shared" si="206"/>
        <v/>
      </c>
    </row>
    <row r="4379" spans="1:20" x14ac:dyDescent="0.3">
      <c r="A4379" s="20">
        <f>Тех_Движение!$A$4376</f>
        <v>4375</v>
      </c>
      <c r="B4379" s="20" t="str">
        <f>IF(Тех_Движение!$F$4376&gt;0,Тех_Движение!$I$4376,"")</f>
        <v/>
      </c>
      <c r="C4379" s="20" t="str">
        <f>IF($B4379="","",Тех_Движение!$D$4376)</f>
        <v/>
      </c>
      <c r="D4379" s="9" t="str">
        <f>IF($B4379="","",Тех_Движение!$B$4376)</f>
        <v/>
      </c>
      <c r="E4379" s="21" t="str">
        <f>IF($B4379="","",Тех_Движение!$F$4376)</f>
        <v/>
      </c>
      <c r="F4379" s="21" t="str">
        <f>IF($B4379="","",SUMIFS($E$5:$E4378,$C$5:$C4378,$C4379))</f>
        <v/>
      </c>
      <c r="G4379" s="21" t="str">
        <f>IF($B4379="","",MAX(0,$E4379-MAX(0,SUMIFS(Тех_Движение!$G$2:$G$5111,Тех_Движение!$D$2:$D$5111,$C4379,Тех_Движение!$B$2:$B$5111,"&lt;="&amp;Настройки!$B$5-1)-$F4379)))</f>
        <v/>
      </c>
      <c r="H4379" s="21" t="str">
        <f>IF($B4379="","",IF(AND($D4379&gt;=Настройки!$B$5,$D4379&lt;=Настройки!$B$6),$E4379,0))</f>
        <v/>
      </c>
      <c r="I4379" s="21" t="str">
        <f t="shared" si="204"/>
        <v/>
      </c>
      <c r="J4379" s="21" t="str">
        <f>IF($B4379="","",MAX(0,$E4379-MAX(0,SUMIFS(Тех_Движение!$G$2:$G$5111,Тех_Движение!$D$2:$D$5111,$C4379,Тех_Движение!$B$2:$B$5111,"&lt;="&amp;Настройки!$B$6)-$F4379)))</f>
        <v/>
      </c>
      <c r="K4379" s="21" t="e">
        <f>IF(OR($B4379="",K$3&lt;$D4379+Настройки!$B$7),0,MAX(0,$E4379-MAX(0,SUMIFS(Тех_Движение!$G$2:$G$5111,Тех_Движение!$D$2:$D$5111,$C4379,Тех_Движение!$B$2:$B$5111,"&lt;="&amp;K$3)-$F4379)))</f>
        <v>#VALUE!</v>
      </c>
      <c r="L4379" s="21" t="e">
        <f>IF(OR($B4379="",L$3&lt;$D4379+Настройки!$B$7),0,MAX(0,$E4379-MAX(0,SUMIFS(Тех_Движение!$G$2:$G$5111,Тех_Движение!$D$2:$D$5111,$C4379,Тех_Движение!$B$2:$B$5111,"&lt;="&amp;L$3)-$F4379)))</f>
        <v>#VALUE!</v>
      </c>
      <c r="M4379" s="21" t="e">
        <f>IF(OR($B4379="",M$3&lt;$D4379+Настройки!$B$7),0,MAX(0,$E4379-MAX(0,SUMIFS(Тех_Движение!$G$2:$G$5111,Тех_Движение!$D$2:$D$5111,$C4379,Тех_Движение!$B$2:$B$5111,"&lt;="&amp;M$3)-$F4379)))</f>
        <v>#VALUE!</v>
      </c>
      <c r="N4379" s="21" t="e">
        <f>IF(OR($B4379="",N$3&lt;$D4379+Настройки!$B$7),0,MAX(0,$E4379-MAX(0,SUMIFS(Тех_Движение!$G$2:$G$5111,Тех_Движение!$D$2:$D$5111,$C4379,Тех_Движение!$B$2:$B$5111,"&lt;="&amp;N$3)-$F4379)))</f>
        <v>#VALUE!</v>
      </c>
      <c r="O4379" s="21" t="e">
        <f>IF(OR($B4379="",O$3&lt;$D4379+Настройки!$B$7),0,MAX(0,$E4379-MAX(0,SUMIFS(Тех_Движение!$G$2:$G$5111,Тех_Движение!$D$2:$D$5111,$C4379,Тех_Движение!$B$2:$B$5111,"&lt;="&amp;O$3)-$F4379)))</f>
        <v>#VALUE!</v>
      </c>
      <c r="P4379" s="21" t="e">
        <f>IF(OR($B4379="",P$3&lt;$D4379+Настройки!$B$7),0,MAX(0,$E4379-MAX(0,SUMIFS(Тех_Движение!$G$2:$G$5111,Тех_Движение!$D$2:$D$5111,$C4379,Тех_Движение!$B$2:$B$5111,"&lt;="&amp;P$3)-$F4379)))</f>
        <v>#VALUE!</v>
      </c>
      <c r="Q4379" s="21" t="e">
        <f>IF(OR($B4379="",Q$3&lt;$D4379+Настройки!$B$7),0,MAX(0,$E4379-MAX(0,SUMIFS(Тех_Движение!$G$2:$G$5111,Тех_Движение!$D$2:$D$5111,$C4379,Тех_Движение!$B$2:$B$5111,"&lt;="&amp;Q$3)-$F4379)))</f>
        <v>#VALUE!</v>
      </c>
      <c r="R4379" s="21" t="str">
        <f t="shared" si="205"/>
        <v/>
      </c>
      <c r="S4379" s="23" t="str">
        <f>IF($B4379="","",VLOOKUP($C4379,Настройки!$A$11:$L$17,9,FALSE))</f>
        <v/>
      </c>
      <c r="T4379" s="23" t="str">
        <f t="shared" si="206"/>
        <v/>
      </c>
    </row>
    <row r="4380" spans="1:20" x14ac:dyDescent="0.3">
      <c r="A4380" s="20">
        <f>Тех_Движение!$A$4377</f>
        <v>4376</v>
      </c>
      <c r="B4380" s="20" t="str">
        <f>IF(Тех_Движение!$F$4377&gt;0,Тех_Движение!$I$4377,"")</f>
        <v/>
      </c>
      <c r="C4380" s="20" t="str">
        <f>IF($B4380="","",Тех_Движение!$D$4377)</f>
        <v/>
      </c>
      <c r="D4380" s="9" t="str">
        <f>IF($B4380="","",Тех_Движение!$B$4377)</f>
        <v/>
      </c>
      <c r="E4380" s="21" t="str">
        <f>IF($B4380="","",Тех_Движение!$F$4377)</f>
        <v/>
      </c>
      <c r="F4380" s="21" t="str">
        <f>IF($B4380="","",SUMIFS($E$5:$E4379,$C$5:$C4379,$C4380))</f>
        <v/>
      </c>
      <c r="G4380" s="21" t="str">
        <f>IF($B4380="","",MAX(0,$E4380-MAX(0,SUMIFS(Тех_Движение!$G$2:$G$5111,Тех_Движение!$D$2:$D$5111,$C4380,Тех_Движение!$B$2:$B$5111,"&lt;="&amp;Настройки!$B$5-1)-$F4380)))</f>
        <v/>
      </c>
      <c r="H4380" s="21" t="str">
        <f>IF($B4380="","",IF(AND($D4380&gt;=Настройки!$B$5,$D4380&lt;=Настройки!$B$6),$E4380,0))</f>
        <v/>
      </c>
      <c r="I4380" s="21" t="str">
        <f t="shared" si="204"/>
        <v/>
      </c>
      <c r="J4380" s="21" t="str">
        <f>IF($B4380="","",MAX(0,$E4380-MAX(0,SUMIFS(Тех_Движение!$G$2:$G$5111,Тех_Движение!$D$2:$D$5111,$C4380,Тех_Движение!$B$2:$B$5111,"&lt;="&amp;Настройки!$B$6)-$F4380)))</f>
        <v/>
      </c>
      <c r="K4380" s="21" t="e">
        <f>IF(OR($B4380="",K$3&lt;$D4380+Настройки!$B$7),0,MAX(0,$E4380-MAX(0,SUMIFS(Тех_Движение!$G$2:$G$5111,Тех_Движение!$D$2:$D$5111,$C4380,Тех_Движение!$B$2:$B$5111,"&lt;="&amp;K$3)-$F4380)))</f>
        <v>#VALUE!</v>
      </c>
      <c r="L4380" s="21" t="e">
        <f>IF(OR($B4380="",L$3&lt;$D4380+Настройки!$B$7),0,MAX(0,$E4380-MAX(0,SUMIFS(Тех_Движение!$G$2:$G$5111,Тех_Движение!$D$2:$D$5111,$C4380,Тех_Движение!$B$2:$B$5111,"&lt;="&amp;L$3)-$F4380)))</f>
        <v>#VALUE!</v>
      </c>
      <c r="M4380" s="21" t="e">
        <f>IF(OR($B4380="",M$3&lt;$D4380+Настройки!$B$7),0,MAX(0,$E4380-MAX(0,SUMIFS(Тех_Движение!$G$2:$G$5111,Тех_Движение!$D$2:$D$5111,$C4380,Тех_Движение!$B$2:$B$5111,"&lt;="&amp;M$3)-$F4380)))</f>
        <v>#VALUE!</v>
      </c>
      <c r="N4380" s="21" t="e">
        <f>IF(OR($B4380="",N$3&lt;$D4380+Настройки!$B$7),0,MAX(0,$E4380-MAX(0,SUMIFS(Тех_Движение!$G$2:$G$5111,Тех_Движение!$D$2:$D$5111,$C4380,Тех_Движение!$B$2:$B$5111,"&lt;="&amp;N$3)-$F4380)))</f>
        <v>#VALUE!</v>
      </c>
      <c r="O4380" s="21" t="e">
        <f>IF(OR($B4380="",O$3&lt;$D4380+Настройки!$B$7),0,MAX(0,$E4380-MAX(0,SUMIFS(Тех_Движение!$G$2:$G$5111,Тех_Движение!$D$2:$D$5111,$C4380,Тех_Движение!$B$2:$B$5111,"&lt;="&amp;O$3)-$F4380)))</f>
        <v>#VALUE!</v>
      </c>
      <c r="P4380" s="21" t="e">
        <f>IF(OR($B4380="",P$3&lt;$D4380+Настройки!$B$7),0,MAX(0,$E4380-MAX(0,SUMIFS(Тех_Движение!$G$2:$G$5111,Тех_Движение!$D$2:$D$5111,$C4380,Тех_Движение!$B$2:$B$5111,"&lt;="&amp;P$3)-$F4380)))</f>
        <v>#VALUE!</v>
      </c>
      <c r="Q4380" s="21" t="e">
        <f>IF(OR($B4380="",Q$3&lt;$D4380+Настройки!$B$7),0,MAX(0,$E4380-MAX(0,SUMIFS(Тех_Движение!$G$2:$G$5111,Тех_Движение!$D$2:$D$5111,$C4380,Тех_Движение!$B$2:$B$5111,"&lt;="&amp;Q$3)-$F4380)))</f>
        <v>#VALUE!</v>
      </c>
      <c r="R4380" s="21" t="str">
        <f t="shared" si="205"/>
        <v/>
      </c>
      <c r="S4380" s="23" t="str">
        <f>IF($B4380="","",VLOOKUP($C4380,Настройки!$A$11:$L$17,9,FALSE))</f>
        <v/>
      </c>
      <c r="T4380" s="23" t="str">
        <f t="shared" si="206"/>
        <v/>
      </c>
    </row>
    <row r="4381" spans="1:20" x14ac:dyDescent="0.3">
      <c r="A4381" s="20">
        <f>Тех_Движение!$A$4378</f>
        <v>4377</v>
      </c>
      <c r="B4381" s="20" t="str">
        <f>IF(Тех_Движение!$F$4378&gt;0,Тех_Движение!$I$4378,"")</f>
        <v/>
      </c>
      <c r="C4381" s="20" t="str">
        <f>IF($B4381="","",Тех_Движение!$D$4378)</f>
        <v/>
      </c>
      <c r="D4381" s="9" t="str">
        <f>IF($B4381="","",Тех_Движение!$B$4378)</f>
        <v/>
      </c>
      <c r="E4381" s="21" t="str">
        <f>IF($B4381="","",Тех_Движение!$F$4378)</f>
        <v/>
      </c>
      <c r="F4381" s="21" t="str">
        <f>IF($B4381="","",SUMIFS($E$5:$E4380,$C$5:$C4380,$C4381))</f>
        <v/>
      </c>
      <c r="G4381" s="21" t="str">
        <f>IF($B4381="","",MAX(0,$E4381-MAX(0,SUMIFS(Тех_Движение!$G$2:$G$5111,Тех_Движение!$D$2:$D$5111,$C4381,Тех_Движение!$B$2:$B$5111,"&lt;="&amp;Настройки!$B$5-1)-$F4381)))</f>
        <v/>
      </c>
      <c r="H4381" s="21" t="str">
        <f>IF($B4381="","",IF(AND($D4381&gt;=Настройки!$B$5,$D4381&lt;=Настройки!$B$6),$E4381,0))</f>
        <v/>
      </c>
      <c r="I4381" s="21" t="str">
        <f t="shared" si="204"/>
        <v/>
      </c>
      <c r="J4381" s="21" t="str">
        <f>IF($B4381="","",MAX(0,$E4381-MAX(0,SUMIFS(Тех_Движение!$G$2:$G$5111,Тех_Движение!$D$2:$D$5111,$C4381,Тех_Движение!$B$2:$B$5111,"&lt;="&amp;Настройки!$B$6)-$F4381)))</f>
        <v/>
      </c>
      <c r="K4381" s="21" t="e">
        <f>IF(OR($B4381="",K$3&lt;$D4381+Настройки!$B$7),0,MAX(0,$E4381-MAX(0,SUMIFS(Тех_Движение!$G$2:$G$5111,Тех_Движение!$D$2:$D$5111,$C4381,Тех_Движение!$B$2:$B$5111,"&lt;="&amp;K$3)-$F4381)))</f>
        <v>#VALUE!</v>
      </c>
      <c r="L4381" s="21" t="e">
        <f>IF(OR($B4381="",L$3&lt;$D4381+Настройки!$B$7),0,MAX(0,$E4381-MAX(0,SUMIFS(Тех_Движение!$G$2:$G$5111,Тех_Движение!$D$2:$D$5111,$C4381,Тех_Движение!$B$2:$B$5111,"&lt;="&amp;L$3)-$F4381)))</f>
        <v>#VALUE!</v>
      </c>
      <c r="M4381" s="21" t="e">
        <f>IF(OR($B4381="",M$3&lt;$D4381+Настройки!$B$7),0,MAX(0,$E4381-MAX(0,SUMIFS(Тех_Движение!$G$2:$G$5111,Тех_Движение!$D$2:$D$5111,$C4381,Тех_Движение!$B$2:$B$5111,"&lt;="&amp;M$3)-$F4381)))</f>
        <v>#VALUE!</v>
      </c>
      <c r="N4381" s="21" t="e">
        <f>IF(OR($B4381="",N$3&lt;$D4381+Настройки!$B$7),0,MAX(0,$E4381-MAX(0,SUMIFS(Тех_Движение!$G$2:$G$5111,Тех_Движение!$D$2:$D$5111,$C4381,Тех_Движение!$B$2:$B$5111,"&lt;="&amp;N$3)-$F4381)))</f>
        <v>#VALUE!</v>
      </c>
      <c r="O4381" s="21" t="e">
        <f>IF(OR($B4381="",O$3&lt;$D4381+Настройки!$B$7),0,MAX(0,$E4381-MAX(0,SUMIFS(Тех_Движение!$G$2:$G$5111,Тех_Движение!$D$2:$D$5111,$C4381,Тех_Движение!$B$2:$B$5111,"&lt;="&amp;O$3)-$F4381)))</f>
        <v>#VALUE!</v>
      </c>
      <c r="P4381" s="21" t="e">
        <f>IF(OR($B4381="",P$3&lt;$D4381+Настройки!$B$7),0,MAX(0,$E4381-MAX(0,SUMIFS(Тех_Движение!$G$2:$G$5111,Тех_Движение!$D$2:$D$5111,$C4381,Тех_Движение!$B$2:$B$5111,"&lt;="&amp;P$3)-$F4381)))</f>
        <v>#VALUE!</v>
      </c>
      <c r="Q4381" s="21" t="e">
        <f>IF(OR($B4381="",Q$3&lt;$D4381+Настройки!$B$7),0,MAX(0,$E4381-MAX(0,SUMIFS(Тех_Движение!$G$2:$G$5111,Тех_Движение!$D$2:$D$5111,$C4381,Тех_Движение!$B$2:$B$5111,"&lt;="&amp;Q$3)-$F4381)))</f>
        <v>#VALUE!</v>
      </c>
      <c r="R4381" s="21" t="str">
        <f t="shared" si="205"/>
        <v/>
      </c>
      <c r="S4381" s="23" t="str">
        <f>IF($B4381="","",VLOOKUP($C4381,Настройки!$A$11:$L$17,9,FALSE))</f>
        <v/>
      </c>
      <c r="T4381" s="23" t="str">
        <f t="shared" si="206"/>
        <v/>
      </c>
    </row>
    <row r="4382" spans="1:20" x14ac:dyDescent="0.3">
      <c r="A4382" s="20">
        <f>Тех_Движение!$A$4379</f>
        <v>4378</v>
      </c>
      <c r="B4382" s="20" t="str">
        <f>IF(Тех_Движение!$F$4379&gt;0,Тех_Движение!$I$4379,"")</f>
        <v/>
      </c>
      <c r="C4382" s="20" t="str">
        <f>IF($B4382="","",Тех_Движение!$D$4379)</f>
        <v/>
      </c>
      <c r="D4382" s="9" t="str">
        <f>IF($B4382="","",Тех_Движение!$B$4379)</f>
        <v/>
      </c>
      <c r="E4382" s="21" t="str">
        <f>IF($B4382="","",Тех_Движение!$F$4379)</f>
        <v/>
      </c>
      <c r="F4382" s="21" t="str">
        <f>IF($B4382="","",SUMIFS($E$5:$E4381,$C$5:$C4381,$C4382))</f>
        <v/>
      </c>
      <c r="G4382" s="21" t="str">
        <f>IF($B4382="","",MAX(0,$E4382-MAX(0,SUMIFS(Тех_Движение!$G$2:$G$5111,Тех_Движение!$D$2:$D$5111,$C4382,Тех_Движение!$B$2:$B$5111,"&lt;="&amp;Настройки!$B$5-1)-$F4382)))</f>
        <v/>
      </c>
      <c r="H4382" s="21" t="str">
        <f>IF($B4382="","",IF(AND($D4382&gt;=Настройки!$B$5,$D4382&lt;=Настройки!$B$6),$E4382,0))</f>
        <v/>
      </c>
      <c r="I4382" s="21" t="str">
        <f t="shared" si="204"/>
        <v/>
      </c>
      <c r="J4382" s="21" t="str">
        <f>IF($B4382="","",MAX(0,$E4382-MAX(0,SUMIFS(Тех_Движение!$G$2:$G$5111,Тех_Движение!$D$2:$D$5111,$C4382,Тех_Движение!$B$2:$B$5111,"&lt;="&amp;Настройки!$B$6)-$F4382)))</f>
        <v/>
      </c>
      <c r="K4382" s="21" t="e">
        <f>IF(OR($B4382="",K$3&lt;$D4382+Настройки!$B$7),0,MAX(0,$E4382-MAX(0,SUMIFS(Тех_Движение!$G$2:$G$5111,Тех_Движение!$D$2:$D$5111,$C4382,Тех_Движение!$B$2:$B$5111,"&lt;="&amp;K$3)-$F4382)))</f>
        <v>#VALUE!</v>
      </c>
      <c r="L4382" s="21" t="e">
        <f>IF(OR($B4382="",L$3&lt;$D4382+Настройки!$B$7),0,MAX(0,$E4382-MAX(0,SUMIFS(Тех_Движение!$G$2:$G$5111,Тех_Движение!$D$2:$D$5111,$C4382,Тех_Движение!$B$2:$B$5111,"&lt;="&amp;L$3)-$F4382)))</f>
        <v>#VALUE!</v>
      </c>
      <c r="M4382" s="21" t="e">
        <f>IF(OR($B4382="",M$3&lt;$D4382+Настройки!$B$7),0,MAX(0,$E4382-MAX(0,SUMIFS(Тех_Движение!$G$2:$G$5111,Тех_Движение!$D$2:$D$5111,$C4382,Тех_Движение!$B$2:$B$5111,"&lt;="&amp;M$3)-$F4382)))</f>
        <v>#VALUE!</v>
      </c>
      <c r="N4382" s="21" t="e">
        <f>IF(OR($B4382="",N$3&lt;$D4382+Настройки!$B$7),0,MAX(0,$E4382-MAX(0,SUMIFS(Тех_Движение!$G$2:$G$5111,Тех_Движение!$D$2:$D$5111,$C4382,Тех_Движение!$B$2:$B$5111,"&lt;="&amp;N$3)-$F4382)))</f>
        <v>#VALUE!</v>
      </c>
      <c r="O4382" s="21" t="e">
        <f>IF(OR($B4382="",O$3&lt;$D4382+Настройки!$B$7),0,MAX(0,$E4382-MAX(0,SUMIFS(Тех_Движение!$G$2:$G$5111,Тех_Движение!$D$2:$D$5111,$C4382,Тех_Движение!$B$2:$B$5111,"&lt;="&amp;O$3)-$F4382)))</f>
        <v>#VALUE!</v>
      </c>
      <c r="P4382" s="21" t="e">
        <f>IF(OR($B4382="",P$3&lt;$D4382+Настройки!$B$7),0,MAX(0,$E4382-MAX(0,SUMIFS(Тех_Движение!$G$2:$G$5111,Тех_Движение!$D$2:$D$5111,$C4382,Тех_Движение!$B$2:$B$5111,"&lt;="&amp;P$3)-$F4382)))</f>
        <v>#VALUE!</v>
      </c>
      <c r="Q4382" s="21" t="e">
        <f>IF(OR($B4382="",Q$3&lt;$D4382+Настройки!$B$7),0,MAX(0,$E4382-MAX(0,SUMIFS(Тех_Движение!$G$2:$G$5111,Тех_Движение!$D$2:$D$5111,$C4382,Тех_Движение!$B$2:$B$5111,"&lt;="&amp;Q$3)-$F4382)))</f>
        <v>#VALUE!</v>
      </c>
      <c r="R4382" s="21" t="str">
        <f t="shared" si="205"/>
        <v/>
      </c>
      <c r="S4382" s="23" t="str">
        <f>IF($B4382="","",VLOOKUP($C4382,Настройки!$A$11:$L$17,9,FALSE))</f>
        <v/>
      </c>
      <c r="T4382" s="23" t="str">
        <f t="shared" si="206"/>
        <v/>
      </c>
    </row>
    <row r="4383" spans="1:20" x14ac:dyDescent="0.3">
      <c r="A4383" s="20">
        <f>Тех_Движение!$A$4380</f>
        <v>4379</v>
      </c>
      <c r="B4383" s="20" t="str">
        <f>IF(Тех_Движение!$F$4380&gt;0,Тех_Движение!$I$4380,"")</f>
        <v/>
      </c>
      <c r="C4383" s="20" t="str">
        <f>IF($B4383="","",Тех_Движение!$D$4380)</f>
        <v/>
      </c>
      <c r="D4383" s="9" t="str">
        <f>IF($B4383="","",Тех_Движение!$B$4380)</f>
        <v/>
      </c>
      <c r="E4383" s="21" t="str">
        <f>IF($B4383="","",Тех_Движение!$F$4380)</f>
        <v/>
      </c>
      <c r="F4383" s="21" t="str">
        <f>IF($B4383="","",SUMIFS($E$5:$E4382,$C$5:$C4382,$C4383))</f>
        <v/>
      </c>
      <c r="G4383" s="21" t="str">
        <f>IF($B4383="","",MAX(0,$E4383-MAX(0,SUMIFS(Тех_Движение!$G$2:$G$5111,Тех_Движение!$D$2:$D$5111,$C4383,Тех_Движение!$B$2:$B$5111,"&lt;="&amp;Настройки!$B$5-1)-$F4383)))</f>
        <v/>
      </c>
      <c r="H4383" s="21" t="str">
        <f>IF($B4383="","",IF(AND($D4383&gt;=Настройки!$B$5,$D4383&lt;=Настройки!$B$6),$E4383,0))</f>
        <v/>
      </c>
      <c r="I4383" s="21" t="str">
        <f t="shared" si="204"/>
        <v/>
      </c>
      <c r="J4383" s="21" t="str">
        <f>IF($B4383="","",MAX(0,$E4383-MAX(0,SUMIFS(Тех_Движение!$G$2:$G$5111,Тех_Движение!$D$2:$D$5111,$C4383,Тех_Движение!$B$2:$B$5111,"&lt;="&amp;Настройки!$B$6)-$F4383)))</f>
        <v/>
      </c>
      <c r="K4383" s="21" t="e">
        <f>IF(OR($B4383="",K$3&lt;$D4383+Настройки!$B$7),0,MAX(0,$E4383-MAX(0,SUMIFS(Тех_Движение!$G$2:$G$5111,Тех_Движение!$D$2:$D$5111,$C4383,Тех_Движение!$B$2:$B$5111,"&lt;="&amp;K$3)-$F4383)))</f>
        <v>#VALUE!</v>
      </c>
      <c r="L4383" s="21" t="e">
        <f>IF(OR($B4383="",L$3&lt;$D4383+Настройки!$B$7),0,MAX(0,$E4383-MAX(0,SUMIFS(Тех_Движение!$G$2:$G$5111,Тех_Движение!$D$2:$D$5111,$C4383,Тех_Движение!$B$2:$B$5111,"&lt;="&amp;L$3)-$F4383)))</f>
        <v>#VALUE!</v>
      </c>
      <c r="M4383" s="21" t="e">
        <f>IF(OR($B4383="",M$3&lt;$D4383+Настройки!$B$7),0,MAX(0,$E4383-MAX(0,SUMIFS(Тех_Движение!$G$2:$G$5111,Тех_Движение!$D$2:$D$5111,$C4383,Тех_Движение!$B$2:$B$5111,"&lt;="&amp;M$3)-$F4383)))</f>
        <v>#VALUE!</v>
      </c>
      <c r="N4383" s="21" t="e">
        <f>IF(OR($B4383="",N$3&lt;$D4383+Настройки!$B$7),0,MAX(0,$E4383-MAX(0,SUMIFS(Тех_Движение!$G$2:$G$5111,Тех_Движение!$D$2:$D$5111,$C4383,Тех_Движение!$B$2:$B$5111,"&lt;="&amp;N$3)-$F4383)))</f>
        <v>#VALUE!</v>
      </c>
      <c r="O4383" s="21" t="e">
        <f>IF(OR($B4383="",O$3&lt;$D4383+Настройки!$B$7),0,MAX(0,$E4383-MAX(0,SUMIFS(Тех_Движение!$G$2:$G$5111,Тех_Движение!$D$2:$D$5111,$C4383,Тех_Движение!$B$2:$B$5111,"&lt;="&amp;O$3)-$F4383)))</f>
        <v>#VALUE!</v>
      </c>
      <c r="P4383" s="21" t="e">
        <f>IF(OR($B4383="",P$3&lt;$D4383+Настройки!$B$7),0,MAX(0,$E4383-MAX(0,SUMIFS(Тех_Движение!$G$2:$G$5111,Тех_Движение!$D$2:$D$5111,$C4383,Тех_Движение!$B$2:$B$5111,"&lt;="&amp;P$3)-$F4383)))</f>
        <v>#VALUE!</v>
      </c>
      <c r="Q4383" s="21" t="e">
        <f>IF(OR($B4383="",Q$3&lt;$D4383+Настройки!$B$7),0,MAX(0,$E4383-MAX(0,SUMIFS(Тех_Движение!$G$2:$G$5111,Тех_Движение!$D$2:$D$5111,$C4383,Тех_Движение!$B$2:$B$5111,"&lt;="&amp;Q$3)-$F4383)))</f>
        <v>#VALUE!</v>
      </c>
      <c r="R4383" s="21" t="str">
        <f t="shared" si="205"/>
        <v/>
      </c>
      <c r="S4383" s="23" t="str">
        <f>IF($B4383="","",VLOOKUP($C4383,Настройки!$A$11:$L$17,9,FALSE))</f>
        <v/>
      </c>
      <c r="T4383" s="23" t="str">
        <f t="shared" si="206"/>
        <v/>
      </c>
    </row>
    <row r="4384" spans="1:20" x14ac:dyDescent="0.3">
      <c r="A4384" s="20">
        <f>Тех_Движение!$A$4381</f>
        <v>4380</v>
      </c>
      <c r="B4384" s="20" t="str">
        <f>IF(Тех_Движение!$F$4381&gt;0,Тех_Движение!$I$4381,"")</f>
        <v/>
      </c>
      <c r="C4384" s="20" t="str">
        <f>IF($B4384="","",Тех_Движение!$D$4381)</f>
        <v/>
      </c>
      <c r="D4384" s="9" t="str">
        <f>IF($B4384="","",Тех_Движение!$B$4381)</f>
        <v/>
      </c>
      <c r="E4384" s="21" t="str">
        <f>IF($B4384="","",Тех_Движение!$F$4381)</f>
        <v/>
      </c>
      <c r="F4384" s="21" t="str">
        <f>IF($B4384="","",SUMIFS($E$5:$E4383,$C$5:$C4383,$C4384))</f>
        <v/>
      </c>
      <c r="G4384" s="21" t="str">
        <f>IF($B4384="","",MAX(0,$E4384-MAX(0,SUMIFS(Тех_Движение!$G$2:$G$5111,Тех_Движение!$D$2:$D$5111,$C4384,Тех_Движение!$B$2:$B$5111,"&lt;="&amp;Настройки!$B$5-1)-$F4384)))</f>
        <v/>
      </c>
      <c r="H4384" s="21" t="str">
        <f>IF($B4384="","",IF(AND($D4384&gt;=Настройки!$B$5,$D4384&lt;=Настройки!$B$6),$E4384,0))</f>
        <v/>
      </c>
      <c r="I4384" s="21" t="str">
        <f t="shared" si="204"/>
        <v/>
      </c>
      <c r="J4384" s="21" t="str">
        <f>IF($B4384="","",MAX(0,$E4384-MAX(0,SUMIFS(Тех_Движение!$G$2:$G$5111,Тех_Движение!$D$2:$D$5111,$C4384,Тех_Движение!$B$2:$B$5111,"&lt;="&amp;Настройки!$B$6)-$F4384)))</f>
        <v/>
      </c>
      <c r="K4384" s="21" t="e">
        <f>IF(OR($B4384="",K$3&lt;$D4384+Настройки!$B$7),0,MAX(0,$E4384-MAX(0,SUMIFS(Тех_Движение!$G$2:$G$5111,Тех_Движение!$D$2:$D$5111,$C4384,Тех_Движение!$B$2:$B$5111,"&lt;="&amp;K$3)-$F4384)))</f>
        <v>#VALUE!</v>
      </c>
      <c r="L4384" s="21" t="e">
        <f>IF(OR($B4384="",L$3&lt;$D4384+Настройки!$B$7),0,MAX(0,$E4384-MAX(0,SUMIFS(Тех_Движение!$G$2:$G$5111,Тех_Движение!$D$2:$D$5111,$C4384,Тех_Движение!$B$2:$B$5111,"&lt;="&amp;L$3)-$F4384)))</f>
        <v>#VALUE!</v>
      </c>
      <c r="M4384" s="21" t="e">
        <f>IF(OR($B4384="",M$3&lt;$D4384+Настройки!$B$7),0,MAX(0,$E4384-MAX(0,SUMIFS(Тех_Движение!$G$2:$G$5111,Тех_Движение!$D$2:$D$5111,$C4384,Тех_Движение!$B$2:$B$5111,"&lt;="&amp;M$3)-$F4384)))</f>
        <v>#VALUE!</v>
      </c>
      <c r="N4384" s="21" t="e">
        <f>IF(OR($B4384="",N$3&lt;$D4384+Настройки!$B$7),0,MAX(0,$E4384-MAX(0,SUMIFS(Тех_Движение!$G$2:$G$5111,Тех_Движение!$D$2:$D$5111,$C4384,Тех_Движение!$B$2:$B$5111,"&lt;="&amp;N$3)-$F4384)))</f>
        <v>#VALUE!</v>
      </c>
      <c r="O4384" s="21" t="e">
        <f>IF(OR($B4384="",O$3&lt;$D4384+Настройки!$B$7),0,MAX(0,$E4384-MAX(0,SUMIFS(Тех_Движение!$G$2:$G$5111,Тех_Движение!$D$2:$D$5111,$C4384,Тех_Движение!$B$2:$B$5111,"&lt;="&amp;O$3)-$F4384)))</f>
        <v>#VALUE!</v>
      </c>
      <c r="P4384" s="21" t="e">
        <f>IF(OR($B4384="",P$3&lt;$D4384+Настройки!$B$7),0,MAX(0,$E4384-MAX(0,SUMIFS(Тех_Движение!$G$2:$G$5111,Тех_Движение!$D$2:$D$5111,$C4384,Тех_Движение!$B$2:$B$5111,"&lt;="&amp;P$3)-$F4384)))</f>
        <v>#VALUE!</v>
      </c>
      <c r="Q4384" s="21" t="e">
        <f>IF(OR($B4384="",Q$3&lt;$D4384+Настройки!$B$7),0,MAX(0,$E4384-MAX(0,SUMIFS(Тех_Движение!$G$2:$G$5111,Тех_Движение!$D$2:$D$5111,$C4384,Тех_Движение!$B$2:$B$5111,"&lt;="&amp;Q$3)-$F4384)))</f>
        <v>#VALUE!</v>
      </c>
      <c r="R4384" s="21" t="str">
        <f t="shared" si="205"/>
        <v/>
      </c>
      <c r="S4384" s="23" t="str">
        <f>IF($B4384="","",VLOOKUP($C4384,Настройки!$A$11:$L$17,9,FALSE))</f>
        <v/>
      </c>
      <c r="T4384" s="23" t="str">
        <f t="shared" si="206"/>
        <v/>
      </c>
    </row>
    <row r="4385" spans="1:20" x14ac:dyDescent="0.3">
      <c r="A4385" s="20">
        <f>Тех_Движение!$A$4382</f>
        <v>4381</v>
      </c>
      <c r="B4385" s="20" t="str">
        <f>IF(Тех_Движение!$F$4382&gt;0,Тех_Движение!$I$4382,"")</f>
        <v/>
      </c>
      <c r="C4385" s="20" t="str">
        <f>IF($B4385="","",Тех_Движение!$D$4382)</f>
        <v/>
      </c>
      <c r="D4385" s="9" t="str">
        <f>IF($B4385="","",Тех_Движение!$B$4382)</f>
        <v/>
      </c>
      <c r="E4385" s="21" t="str">
        <f>IF($B4385="","",Тех_Движение!$F$4382)</f>
        <v/>
      </c>
      <c r="F4385" s="21" t="str">
        <f>IF($B4385="","",SUMIFS($E$5:$E4384,$C$5:$C4384,$C4385))</f>
        <v/>
      </c>
      <c r="G4385" s="21" t="str">
        <f>IF($B4385="","",MAX(0,$E4385-MAX(0,SUMIFS(Тех_Движение!$G$2:$G$5111,Тех_Движение!$D$2:$D$5111,$C4385,Тех_Движение!$B$2:$B$5111,"&lt;="&amp;Настройки!$B$5-1)-$F4385)))</f>
        <v/>
      </c>
      <c r="H4385" s="21" t="str">
        <f>IF($B4385="","",IF(AND($D4385&gt;=Настройки!$B$5,$D4385&lt;=Настройки!$B$6),$E4385,0))</f>
        <v/>
      </c>
      <c r="I4385" s="21" t="str">
        <f t="shared" si="204"/>
        <v/>
      </c>
      <c r="J4385" s="21" t="str">
        <f>IF($B4385="","",MAX(0,$E4385-MAX(0,SUMIFS(Тех_Движение!$G$2:$G$5111,Тех_Движение!$D$2:$D$5111,$C4385,Тех_Движение!$B$2:$B$5111,"&lt;="&amp;Настройки!$B$6)-$F4385)))</f>
        <v/>
      </c>
      <c r="K4385" s="21" t="e">
        <f>IF(OR($B4385="",K$3&lt;$D4385+Настройки!$B$7),0,MAX(0,$E4385-MAX(0,SUMIFS(Тех_Движение!$G$2:$G$5111,Тех_Движение!$D$2:$D$5111,$C4385,Тех_Движение!$B$2:$B$5111,"&lt;="&amp;K$3)-$F4385)))</f>
        <v>#VALUE!</v>
      </c>
      <c r="L4385" s="21" t="e">
        <f>IF(OR($B4385="",L$3&lt;$D4385+Настройки!$B$7),0,MAX(0,$E4385-MAX(0,SUMIFS(Тех_Движение!$G$2:$G$5111,Тех_Движение!$D$2:$D$5111,$C4385,Тех_Движение!$B$2:$B$5111,"&lt;="&amp;L$3)-$F4385)))</f>
        <v>#VALUE!</v>
      </c>
      <c r="M4385" s="21" t="e">
        <f>IF(OR($B4385="",M$3&lt;$D4385+Настройки!$B$7),0,MAX(0,$E4385-MAX(0,SUMIFS(Тех_Движение!$G$2:$G$5111,Тех_Движение!$D$2:$D$5111,$C4385,Тех_Движение!$B$2:$B$5111,"&lt;="&amp;M$3)-$F4385)))</f>
        <v>#VALUE!</v>
      </c>
      <c r="N4385" s="21" t="e">
        <f>IF(OR($B4385="",N$3&lt;$D4385+Настройки!$B$7),0,MAX(0,$E4385-MAX(0,SUMIFS(Тех_Движение!$G$2:$G$5111,Тех_Движение!$D$2:$D$5111,$C4385,Тех_Движение!$B$2:$B$5111,"&lt;="&amp;N$3)-$F4385)))</f>
        <v>#VALUE!</v>
      </c>
      <c r="O4385" s="21" t="e">
        <f>IF(OR($B4385="",O$3&lt;$D4385+Настройки!$B$7),0,MAX(0,$E4385-MAX(0,SUMIFS(Тех_Движение!$G$2:$G$5111,Тех_Движение!$D$2:$D$5111,$C4385,Тех_Движение!$B$2:$B$5111,"&lt;="&amp;O$3)-$F4385)))</f>
        <v>#VALUE!</v>
      </c>
      <c r="P4385" s="21" t="e">
        <f>IF(OR($B4385="",P$3&lt;$D4385+Настройки!$B$7),0,MAX(0,$E4385-MAX(0,SUMIFS(Тех_Движение!$G$2:$G$5111,Тех_Движение!$D$2:$D$5111,$C4385,Тех_Движение!$B$2:$B$5111,"&lt;="&amp;P$3)-$F4385)))</f>
        <v>#VALUE!</v>
      </c>
      <c r="Q4385" s="21" t="e">
        <f>IF(OR($B4385="",Q$3&lt;$D4385+Настройки!$B$7),0,MAX(0,$E4385-MAX(0,SUMIFS(Тех_Движение!$G$2:$G$5111,Тех_Движение!$D$2:$D$5111,$C4385,Тех_Движение!$B$2:$B$5111,"&lt;="&amp;Q$3)-$F4385)))</f>
        <v>#VALUE!</v>
      </c>
      <c r="R4385" s="21" t="str">
        <f t="shared" si="205"/>
        <v/>
      </c>
      <c r="S4385" s="23" t="str">
        <f>IF($B4385="","",VLOOKUP($C4385,Настройки!$A$11:$L$17,9,FALSE))</f>
        <v/>
      </c>
      <c r="T4385" s="23" t="str">
        <f t="shared" si="206"/>
        <v/>
      </c>
    </row>
    <row r="4386" spans="1:20" x14ac:dyDescent="0.3">
      <c r="A4386" s="20">
        <f>Тех_Движение!$A$4383</f>
        <v>4382</v>
      </c>
      <c r="B4386" s="20" t="str">
        <f>IF(Тех_Движение!$F$4383&gt;0,Тех_Движение!$I$4383,"")</f>
        <v/>
      </c>
      <c r="C4386" s="20" t="str">
        <f>IF($B4386="","",Тех_Движение!$D$4383)</f>
        <v/>
      </c>
      <c r="D4386" s="9" t="str">
        <f>IF($B4386="","",Тех_Движение!$B$4383)</f>
        <v/>
      </c>
      <c r="E4386" s="21" t="str">
        <f>IF($B4386="","",Тех_Движение!$F$4383)</f>
        <v/>
      </c>
      <c r="F4386" s="21" t="str">
        <f>IF($B4386="","",SUMIFS($E$5:$E4385,$C$5:$C4385,$C4386))</f>
        <v/>
      </c>
      <c r="G4386" s="21" t="str">
        <f>IF($B4386="","",MAX(0,$E4386-MAX(0,SUMIFS(Тех_Движение!$G$2:$G$5111,Тех_Движение!$D$2:$D$5111,$C4386,Тех_Движение!$B$2:$B$5111,"&lt;="&amp;Настройки!$B$5-1)-$F4386)))</f>
        <v/>
      </c>
      <c r="H4386" s="21" t="str">
        <f>IF($B4386="","",IF(AND($D4386&gt;=Настройки!$B$5,$D4386&lt;=Настройки!$B$6),$E4386,0))</f>
        <v/>
      </c>
      <c r="I4386" s="21" t="str">
        <f t="shared" si="204"/>
        <v/>
      </c>
      <c r="J4386" s="21" t="str">
        <f>IF($B4386="","",MAX(0,$E4386-MAX(0,SUMIFS(Тех_Движение!$G$2:$G$5111,Тех_Движение!$D$2:$D$5111,$C4386,Тех_Движение!$B$2:$B$5111,"&lt;="&amp;Настройки!$B$6)-$F4386)))</f>
        <v/>
      </c>
      <c r="K4386" s="21" t="e">
        <f>IF(OR($B4386="",K$3&lt;$D4386+Настройки!$B$7),0,MAX(0,$E4386-MAX(0,SUMIFS(Тех_Движение!$G$2:$G$5111,Тех_Движение!$D$2:$D$5111,$C4386,Тех_Движение!$B$2:$B$5111,"&lt;="&amp;K$3)-$F4386)))</f>
        <v>#VALUE!</v>
      </c>
      <c r="L4386" s="21" t="e">
        <f>IF(OR($B4386="",L$3&lt;$D4386+Настройки!$B$7),0,MAX(0,$E4386-MAX(0,SUMIFS(Тех_Движение!$G$2:$G$5111,Тех_Движение!$D$2:$D$5111,$C4386,Тех_Движение!$B$2:$B$5111,"&lt;="&amp;L$3)-$F4386)))</f>
        <v>#VALUE!</v>
      </c>
      <c r="M4386" s="21" t="e">
        <f>IF(OR($B4386="",M$3&lt;$D4386+Настройки!$B$7),0,MAX(0,$E4386-MAX(0,SUMIFS(Тех_Движение!$G$2:$G$5111,Тех_Движение!$D$2:$D$5111,$C4386,Тех_Движение!$B$2:$B$5111,"&lt;="&amp;M$3)-$F4386)))</f>
        <v>#VALUE!</v>
      </c>
      <c r="N4386" s="21" t="e">
        <f>IF(OR($B4386="",N$3&lt;$D4386+Настройки!$B$7),0,MAX(0,$E4386-MAX(0,SUMIFS(Тех_Движение!$G$2:$G$5111,Тех_Движение!$D$2:$D$5111,$C4386,Тех_Движение!$B$2:$B$5111,"&lt;="&amp;N$3)-$F4386)))</f>
        <v>#VALUE!</v>
      </c>
      <c r="O4386" s="21" t="e">
        <f>IF(OR($B4386="",O$3&lt;$D4386+Настройки!$B$7),0,MAX(0,$E4386-MAX(0,SUMIFS(Тех_Движение!$G$2:$G$5111,Тех_Движение!$D$2:$D$5111,$C4386,Тех_Движение!$B$2:$B$5111,"&lt;="&amp;O$3)-$F4386)))</f>
        <v>#VALUE!</v>
      </c>
      <c r="P4386" s="21" t="e">
        <f>IF(OR($B4386="",P$3&lt;$D4386+Настройки!$B$7),0,MAX(0,$E4386-MAX(0,SUMIFS(Тех_Движение!$G$2:$G$5111,Тех_Движение!$D$2:$D$5111,$C4386,Тех_Движение!$B$2:$B$5111,"&lt;="&amp;P$3)-$F4386)))</f>
        <v>#VALUE!</v>
      </c>
      <c r="Q4386" s="21" t="e">
        <f>IF(OR($B4386="",Q$3&lt;$D4386+Настройки!$B$7),0,MAX(0,$E4386-MAX(0,SUMIFS(Тех_Движение!$G$2:$G$5111,Тех_Движение!$D$2:$D$5111,$C4386,Тех_Движение!$B$2:$B$5111,"&lt;="&amp;Q$3)-$F4386)))</f>
        <v>#VALUE!</v>
      </c>
      <c r="R4386" s="21" t="str">
        <f t="shared" si="205"/>
        <v/>
      </c>
      <c r="S4386" s="23" t="str">
        <f>IF($B4386="","",VLOOKUP($C4386,Настройки!$A$11:$L$17,9,FALSE))</f>
        <v/>
      </c>
      <c r="T4386" s="23" t="str">
        <f t="shared" si="206"/>
        <v/>
      </c>
    </row>
    <row r="4387" spans="1:20" x14ac:dyDescent="0.3">
      <c r="A4387" s="20">
        <f>Тех_Движение!$A$4384</f>
        <v>4383</v>
      </c>
      <c r="B4387" s="20" t="str">
        <f>IF(Тех_Движение!$F$4384&gt;0,Тех_Движение!$I$4384,"")</f>
        <v/>
      </c>
      <c r="C4387" s="20" t="str">
        <f>IF($B4387="","",Тех_Движение!$D$4384)</f>
        <v/>
      </c>
      <c r="D4387" s="9" t="str">
        <f>IF($B4387="","",Тех_Движение!$B$4384)</f>
        <v/>
      </c>
      <c r="E4387" s="21" t="str">
        <f>IF($B4387="","",Тех_Движение!$F$4384)</f>
        <v/>
      </c>
      <c r="F4387" s="21" t="str">
        <f>IF($B4387="","",SUMIFS($E$5:$E4386,$C$5:$C4386,$C4387))</f>
        <v/>
      </c>
      <c r="G4387" s="21" t="str">
        <f>IF($B4387="","",MAX(0,$E4387-MAX(0,SUMIFS(Тех_Движение!$G$2:$G$5111,Тех_Движение!$D$2:$D$5111,$C4387,Тех_Движение!$B$2:$B$5111,"&lt;="&amp;Настройки!$B$5-1)-$F4387)))</f>
        <v/>
      </c>
      <c r="H4387" s="21" t="str">
        <f>IF($B4387="","",IF(AND($D4387&gt;=Настройки!$B$5,$D4387&lt;=Настройки!$B$6),$E4387,0))</f>
        <v/>
      </c>
      <c r="I4387" s="21" t="str">
        <f t="shared" si="204"/>
        <v/>
      </c>
      <c r="J4387" s="21" t="str">
        <f>IF($B4387="","",MAX(0,$E4387-MAX(0,SUMIFS(Тех_Движение!$G$2:$G$5111,Тех_Движение!$D$2:$D$5111,$C4387,Тех_Движение!$B$2:$B$5111,"&lt;="&amp;Настройки!$B$6)-$F4387)))</f>
        <v/>
      </c>
      <c r="K4387" s="21" t="e">
        <f>IF(OR($B4387="",K$3&lt;$D4387+Настройки!$B$7),0,MAX(0,$E4387-MAX(0,SUMIFS(Тех_Движение!$G$2:$G$5111,Тех_Движение!$D$2:$D$5111,$C4387,Тех_Движение!$B$2:$B$5111,"&lt;="&amp;K$3)-$F4387)))</f>
        <v>#VALUE!</v>
      </c>
      <c r="L4387" s="21" t="e">
        <f>IF(OR($B4387="",L$3&lt;$D4387+Настройки!$B$7),0,MAX(0,$E4387-MAX(0,SUMIFS(Тех_Движение!$G$2:$G$5111,Тех_Движение!$D$2:$D$5111,$C4387,Тех_Движение!$B$2:$B$5111,"&lt;="&amp;L$3)-$F4387)))</f>
        <v>#VALUE!</v>
      </c>
      <c r="M4387" s="21" t="e">
        <f>IF(OR($B4387="",M$3&lt;$D4387+Настройки!$B$7),0,MAX(0,$E4387-MAX(0,SUMIFS(Тех_Движение!$G$2:$G$5111,Тех_Движение!$D$2:$D$5111,$C4387,Тех_Движение!$B$2:$B$5111,"&lt;="&amp;M$3)-$F4387)))</f>
        <v>#VALUE!</v>
      </c>
      <c r="N4387" s="21" t="e">
        <f>IF(OR($B4387="",N$3&lt;$D4387+Настройки!$B$7),0,MAX(0,$E4387-MAX(0,SUMIFS(Тех_Движение!$G$2:$G$5111,Тех_Движение!$D$2:$D$5111,$C4387,Тех_Движение!$B$2:$B$5111,"&lt;="&amp;N$3)-$F4387)))</f>
        <v>#VALUE!</v>
      </c>
      <c r="O4387" s="21" t="e">
        <f>IF(OR($B4387="",O$3&lt;$D4387+Настройки!$B$7),0,MAX(0,$E4387-MAX(0,SUMIFS(Тех_Движение!$G$2:$G$5111,Тех_Движение!$D$2:$D$5111,$C4387,Тех_Движение!$B$2:$B$5111,"&lt;="&amp;O$3)-$F4387)))</f>
        <v>#VALUE!</v>
      </c>
      <c r="P4387" s="21" t="e">
        <f>IF(OR($B4387="",P$3&lt;$D4387+Настройки!$B$7),0,MAX(0,$E4387-MAX(0,SUMIFS(Тех_Движение!$G$2:$G$5111,Тех_Движение!$D$2:$D$5111,$C4387,Тех_Движение!$B$2:$B$5111,"&lt;="&amp;P$3)-$F4387)))</f>
        <v>#VALUE!</v>
      </c>
      <c r="Q4387" s="21" t="e">
        <f>IF(OR($B4387="",Q$3&lt;$D4387+Настройки!$B$7),0,MAX(0,$E4387-MAX(0,SUMIFS(Тех_Движение!$G$2:$G$5111,Тех_Движение!$D$2:$D$5111,$C4387,Тех_Движение!$B$2:$B$5111,"&lt;="&amp;Q$3)-$F4387)))</f>
        <v>#VALUE!</v>
      </c>
      <c r="R4387" s="21" t="str">
        <f t="shared" si="205"/>
        <v/>
      </c>
      <c r="S4387" s="23" t="str">
        <f>IF($B4387="","",VLOOKUP($C4387,Настройки!$A$11:$L$17,9,FALSE))</f>
        <v/>
      </c>
      <c r="T4387" s="23" t="str">
        <f t="shared" si="206"/>
        <v/>
      </c>
    </row>
    <row r="4388" spans="1:20" x14ac:dyDescent="0.3">
      <c r="A4388" s="20">
        <f>Тех_Движение!$A$4385</f>
        <v>4384</v>
      </c>
      <c r="B4388" s="20" t="str">
        <f>IF(Тех_Движение!$F$4385&gt;0,Тех_Движение!$I$4385,"")</f>
        <v/>
      </c>
      <c r="C4388" s="20" t="str">
        <f>IF($B4388="","",Тех_Движение!$D$4385)</f>
        <v/>
      </c>
      <c r="D4388" s="9" t="str">
        <f>IF($B4388="","",Тех_Движение!$B$4385)</f>
        <v/>
      </c>
      <c r="E4388" s="21" t="str">
        <f>IF($B4388="","",Тех_Движение!$F$4385)</f>
        <v/>
      </c>
      <c r="F4388" s="21" t="str">
        <f>IF($B4388="","",SUMIFS($E$5:$E4387,$C$5:$C4387,$C4388))</f>
        <v/>
      </c>
      <c r="G4388" s="21" t="str">
        <f>IF($B4388="","",MAX(0,$E4388-MAX(0,SUMIFS(Тех_Движение!$G$2:$G$5111,Тех_Движение!$D$2:$D$5111,$C4388,Тех_Движение!$B$2:$B$5111,"&lt;="&amp;Настройки!$B$5-1)-$F4388)))</f>
        <v/>
      </c>
      <c r="H4388" s="21" t="str">
        <f>IF($B4388="","",IF(AND($D4388&gt;=Настройки!$B$5,$D4388&lt;=Настройки!$B$6),$E4388,0))</f>
        <v/>
      </c>
      <c r="I4388" s="21" t="str">
        <f t="shared" si="204"/>
        <v/>
      </c>
      <c r="J4388" s="21" t="str">
        <f>IF($B4388="","",MAX(0,$E4388-MAX(0,SUMIFS(Тех_Движение!$G$2:$G$5111,Тех_Движение!$D$2:$D$5111,$C4388,Тех_Движение!$B$2:$B$5111,"&lt;="&amp;Настройки!$B$6)-$F4388)))</f>
        <v/>
      </c>
      <c r="K4388" s="21" t="e">
        <f>IF(OR($B4388="",K$3&lt;$D4388+Настройки!$B$7),0,MAX(0,$E4388-MAX(0,SUMIFS(Тех_Движение!$G$2:$G$5111,Тех_Движение!$D$2:$D$5111,$C4388,Тех_Движение!$B$2:$B$5111,"&lt;="&amp;K$3)-$F4388)))</f>
        <v>#VALUE!</v>
      </c>
      <c r="L4388" s="21" t="e">
        <f>IF(OR($B4388="",L$3&lt;$D4388+Настройки!$B$7),0,MAX(0,$E4388-MAX(0,SUMIFS(Тех_Движение!$G$2:$G$5111,Тех_Движение!$D$2:$D$5111,$C4388,Тех_Движение!$B$2:$B$5111,"&lt;="&amp;L$3)-$F4388)))</f>
        <v>#VALUE!</v>
      </c>
      <c r="M4388" s="21" t="e">
        <f>IF(OR($B4388="",M$3&lt;$D4388+Настройки!$B$7),0,MAX(0,$E4388-MAX(0,SUMIFS(Тех_Движение!$G$2:$G$5111,Тех_Движение!$D$2:$D$5111,$C4388,Тех_Движение!$B$2:$B$5111,"&lt;="&amp;M$3)-$F4388)))</f>
        <v>#VALUE!</v>
      </c>
      <c r="N4388" s="21" t="e">
        <f>IF(OR($B4388="",N$3&lt;$D4388+Настройки!$B$7),0,MAX(0,$E4388-MAX(0,SUMIFS(Тех_Движение!$G$2:$G$5111,Тех_Движение!$D$2:$D$5111,$C4388,Тех_Движение!$B$2:$B$5111,"&lt;="&amp;N$3)-$F4388)))</f>
        <v>#VALUE!</v>
      </c>
      <c r="O4388" s="21" t="e">
        <f>IF(OR($B4388="",O$3&lt;$D4388+Настройки!$B$7),0,MAX(0,$E4388-MAX(0,SUMIFS(Тех_Движение!$G$2:$G$5111,Тех_Движение!$D$2:$D$5111,$C4388,Тех_Движение!$B$2:$B$5111,"&lt;="&amp;O$3)-$F4388)))</f>
        <v>#VALUE!</v>
      </c>
      <c r="P4388" s="21" t="e">
        <f>IF(OR($B4388="",P$3&lt;$D4388+Настройки!$B$7),0,MAX(0,$E4388-MAX(0,SUMIFS(Тех_Движение!$G$2:$G$5111,Тех_Движение!$D$2:$D$5111,$C4388,Тех_Движение!$B$2:$B$5111,"&lt;="&amp;P$3)-$F4388)))</f>
        <v>#VALUE!</v>
      </c>
      <c r="Q4388" s="21" t="e">
        <f>IF(OR($B4388="",Q$3&lt;$D4388+Настройки!$B$7),0,MAX(0,$E4388-MAX(0,SUMIFS(Тех_Движение!$G$2:$G$5111,Тех_Движение!$D$2:$D$5111,$C4388,Тех_Движение!$B$2:$B$5111,"&lt;="&amp;Q$3)-$F4388)))</f>
        <v>#VALUE!</v>
      </c>
      <c r="R4388" s="21" t="str">
        <f t="shared" si="205"/>
        <v/>
      </c>
      <c r="S4388" s="23" t="str">
        <f>IF($B4388="","",VLOOKUP($C4388,Настройки!$A$11:$L$17,9,FALSE))</f>
        <v/>
      </c>
      <c r="T4388" s="23" t="str">
        <f t="shared" si="206"/>
        <v/>
      </c>
    </row>
    <row r="4389" spans="1:20" x14ac:dyDescent="0.3">
      <c r="A4389" s="20">
        <f>Тех_Движение!$A$4386</f>
        <v>4385</v>
      </c>
      <c r="B4389" s="20" t="str">
        <f>IF(Тех_Движение!$F$4386&gt;0,Тех_Движение!$I$4386,"")</f>
        <v/>
      </c>
      <c r="C4389" s="20" t="str">
        <f>IF($B4389="","",Тех_Движение!$D$4386)</f>
        <v/>
      </c>
      <c r="D4389" s="9" t="str">
        <f>IF($B4389="","",Тех_Движение!$B$4386)</f>
        <v/>
      </c>
      <c r="E4389" s="21" t="str">
        <f>IF($B4389="","",Тех_Движение!$F$4386)</f>
        <v/>
      </c>
      <c r="F4389" s="21" t="str">
        <f>IF($B4389="","",SUMIFS($E$5:$E4388,$C$5:$C4388,$C4389))</f>
        <v/>
      </c>
      <c r="G4389" s="21" t="str">
        <f>IF($B4389="","",MAX(0,$E4389-MAX(0,SUMIFS(Тех_Движение!$G$2:$G$5111,Тех_Движение!$D$2:$D$5111,$C4389,Тех_Движение!$B$2:$B$5111,"&lt;="&amp;Настройки!$B$5-1)-$F4389)))</f>
        <v/>
      </c>
      <c r="H4389" s="21" t="str">
        <f>IF($B4389="","",IF(AND($D4389&gt;=Настройки!$B$5,$D4389&lt;=Настройки!$B$6),$E4389,0))</f>
        <v/>
      </c>
      <c r="I4389" s="21" t="str">
        <f t="shared" si="204"/>
        <v/>
      </c>
      <c r="J4389" s="21" t="str">
        <f>IF($B4389="","",MAX(0,$E4389-MAX(0,SUMIFS(Тех_Движение!$G$2:$G$5111,Тех_Движение!$D$2:$D$5111,$C4389,Тех_Движение!$B$2:$B$5111,"&lt;="&amp;Настройки!$B$6)-$F4389)))</f>
        <v/>
      </c>
      <c r="K4389" s="21" t="e">
        <f>IF(OR($B4389="",K$3&lt;$D4389+Настройки!$B$7),0,MAX(0,$E4389-MAX(0,SUMIFS(Тех_Движение!$G$2:$G$5111,Тех_Движение!$D$2:$D$5111,$C4389,Тех_Движение!$B$2:$B$5111,"&lt;="&amp;K$3)-$F4389)))</f>
        <v>#VALUE!</v>
      </c>
      <c r="L4389" s="21" t="e">
        <f>IF(OR($B4389="",L$3&lt;$D4389+Настройки!$B$7),0,MAX(0,$E4389-MAX(0,SUMIFS(Тех_Движение!$G$2:$G$5111,Тех_Движение!$D$2:$D$5111,$C4389,Тех_Движение!$B$2:$B$5111,"&lt;="&amp;L$3)-$F4389)))</f>
        <v>#VALUE!</v>
      </c>
      <c r="M4389" s="21" t="e">
        <f>IF(OR($B4389="",M$3&lt;$D4389+Настройки!$B$7),0,MAX(0,$E4389-MAX(0,SUMIFS(Тех_Движение!$G$2:$G$5111,Тех_Движение!$D$2:$D$5111,$C4389,Тех_Движение!$B$2:$B$5111,"&lt;="&amp;M$3)-$F4389)))</f>
        <v>#VALUE!</v>
      </c>
      <c r="N4389" s="21" t="e">
        <f>IF(OR($B4389="",N$3&lt;$D4389+Настройки!$B$7),0,MAX(0,$E4389-MAX(0,SUMIFS(Тех_Движение!$G$2:$G$5111,Тех_Движение!$D$2:$D$5111,$C4389,Тех_Движение!$B$2:$B$5111,"&lt;="&amp;N$3)-$F4389)))</f>
        <v>#VALUE!</v>
      </c>
      <c r="O4389" s="21" t="e">
        <f>IF(OR($B4389="",O$3&lt;$D4389+Настройки!$B$7),0,MAX(0,$E4389-MAX(0,SUMIFS(Тех_Движение!$G$2:$G$5111,Тех_Движение!$D$2:$D$5111,$C4389,Тех_Движение!$B$2:$B$5111,"&lt;="&amp;O$3)-$F4389)))</f>
        <v>#VALUE!</v>
      </c>
      <c r="P4389" s="21" t="e">
        <f>IF(OR($B4389="",P$3&lt;$D4389+Настройки!$B$7),0,MAX(0,$E4389-MAX(0,SUMIFS(Тех_Движение!$G$2:$G$5111,Тех_Движение!$D$2:$D$5111,$C4389,Тех_Движение!$B$2:$B$5111,"&lt;="&amp;P$3)-$F4389)))</f>
        <v>#VALUE!</v>
      </c>
      <c r="Q4389" s="21" t="e">
        <f>IF(OR($B4389="",Q$3&lt;$D4389+Настройки!$B$7),0,MAX(0,$E4389-MAX(0,SUMIFS(Тех_Движение!$G$2:$G$5111,Тех_Движение!$D$2:$D$5111,$C4389,Тех_Движение!$B$2:$B$5111,"&lt;="&amp;Q$3)-$F4389)))</f>
        <v>#VALUE!</v>
      </c>
      <c r="R4389" s="21" t="str">
        <f t="shared" si="205"/>
        <v/>
      </c>
      <c r="S4389" s="23" t="str">
        <f>IF($B4389="","",VLOOKUP($C4389,Настройки!$A$11:$L$17,9,FALSE))</f>
        <v/>
      </c>
      <c r="T4389" s="23" t="str">
        <f t="shared" si="206"/>
        <v/>
      </c>
    </row>
    <row r="4390" spans="1:20" x14ac:dyDescent="0.3">
      <c r="A4390" s="20">
        <f>Тех_Движение!$A$4387</f>
        <v>4386</v>
      </c>
      <c r="B4390" s="20" t="str">
        <f>IF(Тех_Движение!$F$4387&gt;0,Тех_Движение!$I$4387,"")</f>
        <v/>
      </c>
      <c r="C4390" s="20" t="str">
        <f>IF($B4390="","",Тех_Движение!$D$4387)</f>
        <v/>
      </c>
      <c r="D4390" s="9" t="str">
        <f>IF($B4390="","",Тех_Движение!$B$4387)</f>
        <v/>
      </c>
      <c r="E4390" s="21" t="str">
        <f>IF($B4390="","",Тех_Движение!$F$4387)</f>
        <v/>
      </c>
      <c r="F4390" s="21" t="str">
        <f>IF($B4390="","",SUMIFS($E$5:$E4389,$C$5:$C4389,$C4390))</f>
        <v/>
      </c>
      <c r="G4390" s="21" t="str">
        <f>IF($B4390="","",MAX(0,$E4390-MAX(0,SUMIFS(Тех_Движение!$G$2:$G$5111,Тех_Движение!$D$2:$D$5111,$C4390,Тех_Движение!$B$2:$B$5111,"&lt;="&amp;Настройки!$B$5-1)-$F4390)))</f>
        <v/>
      </c>
      <c r="H4390" s="21" t="str">
        <f>IF($B4390="","",IF(AND($D4390&gt;=Настройки!$B$5,$D4390&lt;=Настройки!$B$6),$E4390,0))</f>
        <v/>
      </c>
      <c r="I4390" s="21" t="str">
        <f t="shared" si="204"/>
        <v/>
      </c>
      <c r="J4390" s="21" t="str">
        <f>IF($B4390="","",MAX(0,$E4390-MAX(0,SUMIFS(Тех_Движение!$G$2:$G$5111,Тех_Движение!$D$2:$D$5111,$C4390,Тех_Движение!$B$2:$B$5111,"&lt;="&amp;Настройки!$B$6)-$F4390)))</f>
        <v/>
      </c>
      <c r="K4390" s="21" t="e">
        <f>IF(OR($B4390="",K$3&lt;$D4390+Настройки!$B$7),0,MAX(0,$E4390-MAX(0,SUMIFS(Тех_Движение!$G$2:$G$5111,Тех_Движение!$D$2:$D$5111,$C4390,Тех_Движение!$B$2:$B$5111,"&lt;="&amp;K$3)-$F4390)))</f>
        <v>#VALUE!</v>
      </c>
      <c r="L4390" s="21" t="e">
        <f>IF(OR($B4390="",L$3&lt;$D4390+Настройки!$B$7),0,MAX(0,$E4390-MAX(0,SUMIFS(Тех_Движение!$G$2:$G$5111,Тех_Движение!$D$2:$D$5111,$C4390,Тех_Движение!$B$2:$B$5111,"&lt;="&amp;L$3)-$F4390)))</f>
        <v>#VALUE!</v>
      </c>
      <c r="M4390" s="21" t="e">
        <f>IF(OR($B4390="",M$3&lt;$D4390+Настройки!$B$7),0,MAX(0,$E4390-MAX(0,SUMIFS(Тех_Движение!$G$2:$G$5111,Тех_Движение!$D$2:$D$5111,$C4390,Тех_Движение!$B$2:$B$5111,"&lt;="&amp;M$3)-$F4390)))</f>
        <v>#VALUE!</v>
      </c>
      <c r="N4390" s="21" t="e">
        <f>IF(OR($B4390="",N$3&lt;$D4390+Настройки!$B$7),0,MAX(0,$E4390-MAX(0,SUMIFS(Тех_Движение!$G$2:$G$5111,Тех_Движение!$D$2:$D$5111,$C4390,Тех_Движение!$B$2:$B$5111,"&lt;="&amp;N$3)-$F4390)))</f>
        <v>#VALUE!</v>
      </c>
      <c r="O4390" s="21" t="e">
        <f>IF(OR($B4390="",O$3&lt;$D4390+Настройки!$B$7),0,MAX(0,$E4390-MAX(0,SUMIFS(Тех_Движение!$G$2:$G$5111,Тех_Движение!$D$2:$D$5111,$C4390,Тех_Движение!$B$2:$B$5111,"&lt;="&amp;O$3)-$F4390)))</f>
        <v>#VALUE!</v>
      </c>
      <c r="P4390" s="21" t="e">
        <f>IF(OR($B4390="",P$3&lt;$D4390+Настройки!$B$7),0,MAX(0,$E4390-MAX(0,SUMIFS(Тех_Движение!$G$2:$G$5111,Тех_Движение!$D$2:$D$5111,$C4390,Тех_Движение!$B$2:$B$5111,"&lt;="&amp;P$3)-$F4390)))</f>
        <v>#VALUE!</v>
      </c>
      <c r="Q4390" s="21" t="e">
        <f>IF(OR($B4390="",Q$3&lt;$D4390+Настройки!$B$7),0,MAX(0,$E4390-MAX(0,SUMIFS(Тех_Движение!$G$2:$G$5111,Тех_Движение!$D$2:$D$5111,$C4390,Тех_Движение!$B$2:$B$5111,"&lt;="&amp;Q$3)-$F4390)))</f>
        <v>#VALUE!</v>
      </c>
      <c r="R4390" s="21" t="str">
        <f t="shared" si="205"/>
        <v/>
      </c>
      <c r="S4390" s="23" t="str">
        <f>IF($B4390="","",VLOOKUP($C4390,Настройки!$A$11:$L$17,9,FALSE))</f>
        <v/>
      </c>
      <c r="T4390" s="23" t="str">
        <f t="shared" si="206"/>
        <v/>
      </c>
    </row>
    <row r="4391" spans="1:20" x14ac:dyDescent="0.3">
      <c r="A4391" s="20">
        <f>Тех_Движение!$A$4388</f>
        <v>4387</v>
      </c>
      <c r="B4391" s="20" t="str">
        <f>IF(Тех_Движение!$F$4388&gt;0,Тех_Движение!$I$4388,"")</f>
        <v/>
      </c>
      <c r="C4391" s="20" t="str">
        <f>IF($B4391="","",Тех_Движение!$D$4388)</f>
        <v/>
      </c>
      <c r="D4391" s="9" t="str">
        <f>IF($B4391="","",Тех_Движение!$B$4388)</f>
        <v/>
      </c>
      <c r="E4391" s="21" t="str">
        <f>IF($B4391="","",Тех_Движение!$F$4388)</f>
        <v/>
      </c>
      <c r="F4391" s="21" t="str">
        <f>IF($B4391="","",SUMIFS($E$5:$E4390,$C$5:$C4390,$C4391))</f>
        <v/>
      </c>
      <c r="G4391" s="21" t="str">
        <f>IF($B4391="","",MAX(0,$E4391-MAX(0,SUMIFS(Тех_Движение!$G$2:$G$5111,Тех_Движение!$D$2:$D$5111,$C4391,Тех_Движение!$B$2:$B$5111,"&lt;="&amp;Настройки!$B$5-1)-$F4391)))</f>
        <v/>
      </c>
      <c r="H4391" s="21" t="str">
        <f>IF($B4391="","",IF(AND($D4391&gt;=Настройки!$B$5,$D4391&lt;=Настройки!$B$6),$E4391,0))</f>
        <v/>
      </c>
      <c r="I4391" s="21" t="str">
        <f t="shared" si="204"/>
        <v/>
      </c>
      <c r="J4391" s="21" t="str">
        <f>IF($B4391="","",MAX(0,$E4391-MAX(0,SUMIFS(Тех_Движение!$G$2:$G$5111,Тех_Движение!$D$2:$D$5111,$C4391,Тех_Движение!$B$2:$B$5111,"&lt;="&amp;Настройки!$B$6)-$F4391)))</f>
        <v/>
      </c>
      <c r="K4391" s="21" t="e">
        <f>IF(OR($B4391="",K$3&lt;$D4391+Настройки!$B$7),0,MAX(0,$E4391-MAX(0,SUMIFS(Тех_Движение!$G$2:$G$5111,Тех_Движение!$D$2:$D$5111,$C4391,Тех_Движение!$B$2:$B$5111,"&lt;="&amp;K$3)-$F4391)))</f>
        <v>#VALUE!</v>
      </c>
      <c r="L4391" s="21" t="e">
        <f>IF(OR($B4391="",L$3&lt;$D4391+Настройки!$B$7),0,MAX(0,$E4391-MAX(0,SUMIFS(Тех_Движение!$G$2:$G$5111,Тех_Движение!$D$2:$D$5111,$C4391,Тех_Движение!$B$2:$B$5111,"&lt;="&amp;L$3)-$F4391)))</f>
        <v>#VALUE!</v>
      </c>
      <c r="M4391" s="21" t="e">
        <f>IF(OR($B4391="",M$3&lt;$D4391+Настройки!$B$7),0,MAX(0,$E4391-MAX(0,SUMIFS(Тех_Движение!$G$2:$G$5111,Тех_Движение!$D$2:$D$5111,$C4391,Тех_Движение!$B$2:$B$5111,"&lt;="&amp;M$3)-$F4391)))</f>
        <v>#VALUE!</v>
      </c>
      <c r="N4391" s="21" t="e">
        <f>IF(OR($B4391="",N$3&lt;$D4391+Настройки!$B$7),0,MAX(0,$E4391-MAX(0,SUMIFS(Тех_Движение!$G$2:$G$5111,Тех_Движение!$D$2:$D$5111,$C4391,Тех_Движение!$B$2:$B$5111,"&lt;="&amp;N$3)-$F4391)))</f>
        <v>#VALUE!</v>
      </c>
      <c r="O4391" s="21" t="e">
        <f>IF(OR($B4391="",O$3&lt;$D4391+Настройки!$B$7),0,MAX(0,$E4391-MAX(0,SUMIFS(Тех_Движение!$G$2:$G$5111,Тех_Движение!$D$2:$D$5111,$C4391,Тех_Движение!$B$2:$B$5111,"&lt;="&amp;O$3)-$F4391)))</f>
        <v>#VALUE!</v>
      </c>
      <c r="P4391" s="21" t="e">
        <f>IF(OR($B4391="",P$3&lt;$D4391+Настройки!$B$7),0,MAX(0,$E4391-MAX(0,SUMIFS(Тех_Движение!$G$2:$G$5111,Тех_Движение!$D$2:$D$5111,$C4391,Тех_Движение!$B$2:$B$5111,"&lt;="&amp;P$3)-$F4391)))</f>
        <v>#VALUE!</v>
      </c>
      <c r="Q4391" s="21" t="e">
        <f>IF(OR($B4391="",Q$3&lt;$D4391+Настройки!$B$7),0,MAX(0,$E4391-MAX(0,SUMIFS(Тех_Движение!$G$2:$G$5111,Тех_Движение!$D$2:$D$5111,$C4391,Тех_Движение!$B$2:$B$5111,"&lt;="&amp;Q$3)-$F4391)))</f>
        <v>#VALUE!</v>
      </c>
      <c r="R4391" s="21" t="str">
        <f t="shared" si="205"/>
        <v/>
      </c>
      <c r="S4391" s="23" t="str">
        <f>IF($B4391="","",VLOOKUP($C4391,Настройки!$A$11:$L$17,9,FALSE))</f>
        <v/>
      </c>
      <c r="T4391" s="23" t="str">
        <f t="shared" si="206"/>
        <v/>
      </c>
    </row>
    <row r="4392" spans="1:20" x14ac:dyDescent="0.3">
      <c r="A4392" s="20">
        <f>Тех_Движение!$A$4389</f>
        <v>4388</v>
      </c>
      <c r="B4392" s="20" t="str">
        <f>IF(Тех_Движение!$F$4389&gt;0,Тех_Движение!$I$4389,"")</f>
        <v/>
      </c>
      <c r="C4392" s="20" t="str">
        <f>IF($B4392="","",Тех_Движение!$D$4389)</f>
        <v/>
      </c>
      <c r="D4392" s="9" t="str">
        <f>IF($B4392="","",Тех_Движение!$B$4389)</f>
        <v/>
      </c>
      <c r="E4392" s="21" t="str">
        <f>IF($B4392="","",Тех_Движение!$F$4389)</f>
        <v/>
      </c>
      <c r="F4392" s="21" t="str">
        <f>IF($B4392="","",SUMIFS($E$5:$E4391,$C$5:$C4391,$C4392))</f>
        <v/>
      </c>
      <c r="G4392" s="21" t="str">
        <f>IF($B4392="","",MAX(0,$E4392-MAX(0,SUMIFS(Тех_Движение!$G$2:$G$5111,Тех_Движение!$D$2:$D$5111,$C4392,Тех_Движение!$B$2:$B$5111,"&lt;="&amp;Настройки!$B$5-1)-$F4392)))</f>
        <v/>
      </c>
      <c r="H4392" s="21" t="str">
        <f>IF($B4392="","",IF(AND($D4392&gt;=Настройки!$B$5,$D4392&lt;=Настройки!$B$6),$E4392,0))</f>
        <v/>
      </c>
      <c r="I4392" s="21" t="str">
        <f t="shared" si="204"/>
        <v/>
      </c>
      <c r="J4392" s="21" t="str">
        <f>IF($B4392="","",MAX(0,$E4392-MAX(0,SUMIFS(Тех_Движение!$G$2:$G$5111,Тех_Движение!$D$2:$D$5111,$C4392,Тех_Движение!$B$2:$B$5111,"&lt;="&amp;Настройки!$B$6)-$F4392)))</f>
        <v/>
      </c>
      <c r="K4392" s="21" t="e">
        <f>IF(OR($B4392="",K$3&lt;$D4392+Настройки!$B$7),0,MAX(0,$E4392-MAX(0,SUMIFS(Тех_Движение!$G$2:$G$5111,Тех_Движение!$D$2:$D$5111,$C4392,Тех_Движение!$B$2:$B$5111,"&lt;="&amp;K$3)-$F4392)))</f>
        <v>#VALUE!</v>
      </c>
      <c r="L4392" s="21" t="e">
        <f>IF(OR($B4392="",L$3&lt;$D4392+Настройки!$B$7),0,MAX(0,$E4392-MAX(0,SUMIFS(Тех_Движение!$G$2:$G$5111,Тех_Движение!$D$2:$D$5111,$C4392,Тех_Движение!$B$2:$B$5111,"&lt;="&amp;L$3)-$F4392)))</f>
        <v>#VALUE!</v>
      </c>
      <c r="M4392" s="21" t="e">
        <f>IF(OR($B4392="",M$3&lt;$D4392+Настройки!$B$7),0,MAX(0,$E4392-MAX(0,SUMIFS(Тех_Движение!$G$2:$G$5111,Тех_Движение!$D$2:$D$5111,$C4392,Тех_Движение!$B$2:$B$5111,"&lt;="&amp;M$3)-$F4392)))</f>
        <v>#VALUE!</v>
      </c>
      <c r="N4392" s="21" t="e">
        <f>IF(OR($B4392="",N$3&lt;$D4392+Настройки!$B$7),0,MAX(0,$E4392-MAX(0,SUMIFS(Тех_Движение!$G$2:$G$5111,Тех_Движение!$D$2:$D$5111,$C4392,Тех_Движение!$B$2:$B$5111,"&lt;="&amp;N$3)-$F4392)))</f>
        <v>#VALUE!</v>
      </c>
      <c r="O4392" s="21" t="e">
        <f>IF(OR($B4392="",O$3&lt;$D4392+Настройки!$B$7),0,MAX(0,$E4392-MAX(0,SUMIFS(Тех_Движение!$G$2:$G$5111,Тех_Движение!$D$2:$D$5111,$C4392,Тех_Движение!$B$2:$B$5111,"&lt;="&amp;O$3)-$F4392)))</f>
        <v>#VALUE!</v>
      </c>
      <c r="P4392" s="21" t="e">
        <f>IF(OR($B4392="",P$3&lt;$D4392+Настройки!$B$7),0,MAX(0,$E4392-MAX(0,SUMIFS(Тех_Движение!$G$2:$G$5111,Тех_Движение!$D$2:$D$5111,$C4392,Тех_Движение!$B$2:$B$5111,"&lt;="&amp;P$3)-$F4392)))</f>
        <v>#VALUE!</v>
      </c>
      <c r="Q4392" s="21" t="e">
        <f>IF(OR($B4392="",Q$3&lt;$D4392+Настройки!$B$7),0,MAX(0,$E4392-MAX(0,SUMIFS(Тех_Движение!$G$2:$G$5111,Тех_Движение!$D$2:$D$5111,$C4392,Тех_Движение!$B$2:$B$5111,"&lt;="&amp;Q$3)-$F4392)))</f>
        <v>#VALUE!</v>
      </c>
      <c r="R4392" s="21" t="str">
        <f t="shared" si="205"/>
        <v/>
      </c>
      <c r="S4392" s="23" t="str">
        <f>IF($B4392="","",VLOOKUP($C4392,Настройки!$A$11:$L$17,9,FALSE))</f>
        <v/>
      </c>
      <c r="T4392" s="23" t="str">
        <f t="shared" si="206"/>
        <v/>
      </c>
    </row>
    <row r="4393" spans="1:20" x14ac:dyDescent="0.3">
      <c r="A4393" s="20">
        <f>Тех_Движение!$A$4390</f>
        <v>4389</v>
      </c>
      <c r="B4393" s="20" t="str">
        <f>IF(Тех_Движение!$F$4390&gt;0,Тех_Движение!$I$4390,"")</f>
        <v/>
      </c>
      <c r="C4393" s="20" t="str">
        <f>IF($B4393="","",Тех_Движение!$D$4390)</f>
        <v/>
      </c>
      <c r="D4393" s="9" t="str">
        <f>IF($B4393="","",Тех_Движение!$B$4390)</f>
        <v/>
      </c>
      <c r="E4393" s="21" t="str">
        <f>IF($B4393="","",Тех_Движение!$F$4390)</f>
        <v/>
      </c>
      <c r="F4393" s="21" t="str">
        <f>IF($B4393="","",SUMIFS($E$5:$E4392,$C$5:$C4392,$C4393))</f>
        <v/>
      </c>
      <c r="G4393" s="21" t="str">
        <f>IF($B4393="","",MAX(0,$E4393-MAX(0,SUMIFS(Тех_Движение!$G$2:$G$5111,Тех_Движение!$D$2:$D$5111,$C4393,Тех_Движение!$B$2:$B$5111,"&lt;="&amp;Настройки!$B$5-1)-$F4393)))</f>
        <v/>
      </c>
      <c r="H4393" s="21" t="str">
        <f>IF($B4393="","",IF(AND($D4393&gt;=Настройки!$B$5,$D4393&lt;=Настройки!$B$6),$E4393,0))</f>
        <v/>
      </c>
      <c r="I4393" s="21" t="str">
        <f t="shared" si="204"/>
        <v/>
      </c>
      <c r="J4393" s="21" t="str">
        <f>IF($B4393="","",MAX(0,$E4393-MAX(0,SUMIFS(Тех_Движение!$G$2:$G$5111,Тех_Движение!$D$2:$D$5111,$C4393,Тех_Движение!$B$2:$B$5111,"&lt;="&amp;Настройки!$B$6)-$F4393)))</f>
        <v/>
      </c>
      <c r="K4393" s="21" t="e">
        <f>IF(OR($B4393="",K$3&lt;$D4393+Настройки!$B$7),0,MAX(0,$E4393-MAX(0,SUMIFS(Тех_Движение!$G$2:$G$5111,Тех_Движение!$D$2:$D$5111,$C4393,Тех_Движение!$B$2:$B$5111,"&lt;="&amp;K$3)-$F4393)))</f>
        <v>#VALUE!</v>
      </c>
      <c r="L4393" s="21" t="e">
        <f>IF(OR($B4393="",L$3&lt;$D4393+Настройки!$B$7),0,MAX(0,$E4393-MAX(0,SUMIFS(Тех_Движение!$G$2:$G$5111,Тех_Движение!$D$2:$D$5111,$C4393,Тех_Движение!$B$2:$B$5111,"&lt;="&amp;L$3)-$F4393)))</f>
        <v>#VALUE!</v>
      </c>
      <c r="M4393" s="21" t="e">
        <f>IF(OR($B4393="",M$3&lt;$D4393+Настройки!$B$7),0,MAX(0,$E4393-MAX(0,SUMIFS(Тех_Движение!$G$2:$G$5111,Тех_Движение!$D$2:$D$5111,$C4393,Тех_Движение!$B$2:$B$5111,"&lt;="&amp;M$3)-$F4393)))</f>
        <v>#VALUE!</v>
      </c>
      <c r="N4393" s="21" t="e">
        <f>IF(OR($B4393="",N$3&lt;$D4393+Настройки!$B$7),0,MAX(0,$E4393-MAX(0,SUMIFS(Тех_Движение!$G$2:$G$5111,Тех_Движение!$D$2:$D$5111,$C4393,Тех_Движение!$B$2:$B$5111,"&lt;="&amp;N$3)-$F4393)))</f>
        <v>#VALUE!</v>
      </c>
      <c r="O4393" s="21" t="e">
        <f>IF(OR($B4393="",O$3&lt;$D4393+Настройки!$B$7),0,MAX(0,$E4393-MAX(0,SUMIFS(Тех_Движение!$G$2:$G$5111,Тех_Движение!$D$2:$D$5111,$C4393,Тех_Движение!$B$2:$B$5111,"&lt;="&amp;O$3)-$F4393)))</f>
        <v>#VALUE!</v>
      </c>
      <c r="P4393" s="21" t="e">
        <f>IF(OR($B4393="",P$3&lt;$D4393+Настройки!$B$7),0,MAX(0,$E4393-MAX(0,SUMIFS(Тех_Движение!$G$2:$G$5111,Тех_Движение!$D$2:$D$5111,$C4393,Тех_Движение!$B$2:$B$5111,"&lt;="&amp;P$3)-$F4393)))</f>
        <v>#VALUE!</v>
      </c>
      <c r="Q4393" s="21" t="e">
        <f>IF(OR($B4393="",Q$3&lt;$D4393+Настройки!$B$7),0,MAX(0,$E4393-MAX(0,SUMIFS(Тех_Движение!$G$2:$G$5111,Тех_Движение!$D$2:$D$5111,$C4393,Тех_Движение!$B$2:$B$5111,"&lt;="&amp;Q$3)-$F4393)))</f>
        <v>#VALUE!</v>
      </c>
      <c r="R4393" s="21" t="str">
        <f t="shared" si="205"/>
        <v/>
      </c>
      <c r="S4393" s="23" t="str">
        <f>IF($B4393="","",VLOOKUP($C4393,Настройки!$A$11:$L$17,9,FALSE))</f>
        <v/>
      </c>
      <c r="T4393" s="23" t="str">
        <f t="shared" si="206"/>
        <v/>
      </c>
    </row>
    <row r="4394" spans="1:20" x14ac:dyDescent="0.3">
      <c r="A4394" s="20">
        <f>Тех_Движение!$A$4391</f>
        <v>4390</v>
      </c>
      <c r="B4394" s="20" t="str">
        <f>IF(Тех_Движение!$F$4391&gt;0,Тех_Движение!$I$4391,"")</f>
        <v/>
      </c>
      <c r="C4394" s="20" t="str">
        <f>IF($B4394="","",Тех_Движение!$D$4391)</f>
        <v/>
      </c>
      <c r="D4394" s="9" t="str">
        <f>IF($B4394="","",Тех_Движение!$B$4391)</f>
        <v/>
      </c>
      <c r="E4394" s="21" t="str">
        <f>IF($B4394="","",Тех_Движение!$F$4391)</f>
        <v/>
      </c>
      <c r="F4394" s="21" t="str">
        <f>IF($B4394="","",SUMIFS($E$5:$E4393,$C$5:$C4393,$C4394))</f>
        <v/>
      </c>
      <c r="G4394" s="21" t="str">
        <f>IF($B4394="","",MAX(0,$E4394-MAX(0,SUMIFS(Тех_Движение!$G$2:$G$5111,Тех_Движение!$D$2:$D$5111,$C4394,Тех_Движение!$B$2:$B$5111,"&lt;="&amp;Настройки!$B$5-1)-$F4394)))</f>
        <v/>
      </c>
      <c r="H4394" s="21" t="str">
        <f>IF($B4394="","",IF(AND($D4394&gt;=Настройки!$B$5,$D4394&lt;=Настройки!$B$6),$E4394,0))</f>
        <v/>
      </c>
      <c r="I4394" s="21" t="str">
        <f t="shared" si="204"/>
        <v/>
      </c>
      <c r="J4394" s="21" t="str">
        <f>IF($B4394="","",MAX(0,$E4394-MAX(0,SUMIFS(Тех_Движение!$G$2:$G$5111,Тех_Движение!$D$2:$D$5111,$C4394,Тех_Движение!$B$2:$B$5111,"&lt;="&amp;Настройки!$B$6)-$F4394)))</f>
        <v/>
      </c>
      <c r="K4394" s="21" t="e">
        <f>IF(OR($B4394="",K$3&lt;$D4394+Настройки!$B$7),0,MAX(0,$E4394-MAX(0,SUMIFS(Тех_Движение!$G$2:$G$5111,Тех_Движение!$D$2:$D$5111,$C4394,Тех_Движение!$B$2:$B$5111,"&lt;="&amp;K$3)-$F4394)))</f>
        <v>#VALUE!</v>
      </c>
      <c r="L4394" s="21" t="e">
        <f>IF(OR($B4394="",L$3&lt;$D4394+Настройки!$B$7),0,MAX(0,$E4394-MAX(0,SUMIFS(Тех_Движение!$G$2:$G$5111,Тех_Движение!$D$2:$D$5111,$C4394,Тех_Движение!$B$2:$B$5111,"&lt;="&amp;L$3)-$F4394)))</f>
        <v>#VALUE!</v>
      </c>
      <c r="M4394" s="21" t="e">
        <f>IF(OR($B4394="",M$3&lt;$D4394+Настройки!$B$7),0,MAX(0,$E4394-MAX(0,SUMIFS(Тех_Движение!$G$2:$G$5111,Тех_Движение!$D$2:$D$5111,$C4394,Тех_Движение!$B$2:$B$5111,"&lt;="&amp;M$3)-$F4394)))</f>
        <v>#VALUE!</v>
      </c>
      <c r="N4394" s="21" t="e">
        <f>IF(OR($B4394="",N$3&lt;$D4394+Настройки!$B$7),0,MAX(0,$E4394-MAX(0,SUMIFS(Тех_Движение!$G$2:$G$5111,Тех_Движение!$D$2:$D$5111,$C4394,Тех_Движение!$B$2:$B$5111,"&lt;="&amp;N$3)-$F4394)))</f>
        <v>#VALUE!</v>
      </c>
      <c r="O4394" s="21" t="e">
        <f>IF(OR($B4394="",O$3&lt;$D4394+Настройки!$B$7),0,MAX(0,$E4394-MAX(0,SUMIFS(Тех_Движение!$G$2:$G$5111,Тех_Движение!$D$2:$D$5111,$C4394,Тех_Движение!$B$2:$B$5111,"&lt;="&amp;O$3)-$F4394)))</f>
        <v>#VALUE!</v>
      </c>
      <c r="P4394" s="21" t="e">
        <f>IF(OR($B4394="",P$3&lt;$D4394+Настройки!$B$7),0,MAX(0,$E4394-MAX(0,SUMIFS(Тех_Движение!$G$2:$G$5111,Тех_Движение!$D$2:$D$5111,$C4394,Тех_Движение!$B$2:$B$5111,"&lt;="&amp;P$3)-$F4394)))</f>
        <v>#VALUE!</v>
      </c>
      <c r="Q4394" s="21" t="e">
        <f>IF(OR($B4394="",Q$3&lt;$D4394+Настройки!$B$7),0,MAX(0,$E4394-MAX(0,SUMIFS(Тех_Движение!$G$2:$G$5111,Тех_Движение!$D$2:$D$5111,$C4394,Тех_Движение!$B$2:$B$5111,"&lt;="&amp;Q$3)-$F4394)))</f>
        <v>#VALUE!</v>
      </c>
      <c r="R4394" s="21" t="str">
        <f t="shared" si="205"/>
        <v/>
      </c>
      <c r="S4394" s="23" t="str">
        <f>IF($B4394="","",VLOOKUP($C4394,Настройки!$A$11:$L$17,9,FALSE))</f>
        <v/>
      </c>
      <c r="T4394" s="23" t="str">
        <f t="shared" si="206"/>
        <v/>
      </c>
    </row>
    <row r="4395" spans="1:20" x14ac:dyDescent="0.3">
      <c r="A4395" s="20">
        <f>Тех_Движение!$A$4392</f>
        <v>4391</v>
      </c>
      <c r="B4395" s="20" t="str">
        <f>IF(Тех_Движение!$F$4392&gt;0,Тех_Движение!$I$4392,"")</f>
        <v/>
      </c>
      <c r="C4395" s="20" t="str">
        <f>IF($B4395="","",Тех_Движение!$D$4392)</f>
        <v/>
      </c>
      <c r="D4395" s="9" t="str">
        <f>IF($B4395="","",Тех_Движение!$B$4392)</f>
        <v/>
      </c>
      <c r="E4395" s="21" t="str">
        <f>IF($B4395="","",Тех_Движение!$F$4392)</f>
        <v/>
      </c>
      <c r="F4395" s="21" t="str">
        <f>IF($B4395="","",SUMIFS($E$5:$E4394,$C$5:$C4394,$C4395))</f>
        <v/>
      </c>
      <c r="G4395" s="21" t="str">
        <f>IF($B4395="","",MAX(0,$E4395-MAX(0,SUMIFS(Тех_Движение!$G$2:$G$5111,Тех_Движение!$D$2:$D$5111,$C4395,Тех_Движение!$B$2:$B$5111,"&lt;="&amp;Настройки!$B$5-1)-$F4395)))</f>
        <v/>
      </c>
      <c r="H4395" s="21" t="str">
        <f>IF($B4395="","",IF(AND($D4395&gt;=Настройки!$B$5,$D4395&lt;=Настройки!$B$6),$E4395,0))</f>
        <v/>
      </c>
      <c r="I4395" s="21" t="str">
        <f t="shared" si="204"/>
        <v/>
      </c>
      <c r="J4395" s="21" t="str">
        <f>IF($B4395="","",MAX(0,$E4395-MAX(0,SUMIFS(Тех_Движение!$G$2:$G$5111,Тех_Движение!$D$2:$D$5111,$C4395,Тех_Движение!$B$2:$B$5111,"&lt;="&amp;Настройки!$B$6)-$F4395)))</f>
        <v/>
      </c>
      <c r="K4395" s="21" t="e">
        <f>IF(OR($B4395="",K$3&lt;$D4395+Настройки!$B$7),0,MAX(0,$E4395-MAX(0,SUMIFS(Тех_Движение!$G$2:$G$5111,Тех_Движение!$D$2:$D$5111,$C4395,Тех_Движение!$B$2:$B$5111,"&lt;="&amp;K$3)-$F4395)))</f>
        <v>#VALUE!</v>
      </c>
      <c r="L4395" s="21" t="e">
        <f>IF(OR($B4395="",L$3&lt;$D4395+Настройки!$B$7),0,MAX(0,$E4395-MAX(0,SUMIFS(Тех_Движение!$G$2:$G$5111,Тех_Движение!$D$2:$D$5111,$C4395,Тех_Движение!$B$2:$B$5111,"&lt;="&amp;L$3)-$F4395)))</f>
        <v>#VALUE!</v>
      </c>
      <c r="M4395" s="21" t="e">
        <f>IF(OR($B4395="",M$3&lt;$D4395+Настройки!$B$7),0,MAX(0,$E4395-MAX(0,SUMIFS(Тех_Движение!$G$2:$G$5111,Тех_Движение!$D$2:$D$5111,$C4395,Тех_Движение!$B$2:$B$5111,"&lt;="&amp;M$3)-$F4395)))</f>
        <v>#VALUE!</v>
      </c>
      <c r="N4395" s="21" t="e">
        <f>IF(OR($B4395="",N$3&lt;$D4395+Настройки!$B$7),0,MAX(0,$E4395-MAX(0,SUMIFS(Тех_Движение!$G$2:$G$5111,Тех_Движение!$D$2:$D$5111,$C4395,Тех_Движение!$B$2:$B$5111,"&lt;="&amp;N$3)-$F4395)))</f>
        <v>#VALUE!</v>
      </c>
      <c r="O4395" s="21" t="e">
        <f>IF(OR($B4395="",O$3&lt;$D4395+Настройки!$B$7),0,MAX(0,$E4395-MAX(0,SUMIFS(Тех_Движение!$G$2:$G$5111,Тех_Движение!$D$2:$D$5111,$C4395,Тех_Движение!$B$2:$B$5111,"&lt;="&amp;O$3)-$F4395)))</f>
        <v>#VALUE!</v>
      </c>
      <c r="P4395" s="21" t="e">
        <f>IF(OR($B4395="",P$3&lt;$D4395+Настройки!$B$7),0,MAX(0,$E4395-MAX(0,SUMIFS(Тех_Движение!$G$2:$G$5111,Тех_Движение!$D$2:$D$5111,$C4395,Тех_Движение!$B$2:$B$5111,"&lt;="&amp;P$3)-$F4395)))</f>
        <v>#VALUE!</v>
      </c>
      <c r="Q4395" s="21" t="e">
        <f>IF(OR($B4395="",Q$3&lt;$D4395+Настройки!$B$7),0,MAX(0,$E4395-MAX(0,SUMIFS(Тех_Движение!$G$2:$G$5111,Тех_Движение!$D$2:$D$5111,$C4395,Тех_Движение!$B$2:$B$5111,"&lt;="&amp;Q$3)-$F4395)))</f>
        <v>#VALUE!</v>
      </c>
      <c r="R4395" s="21" t="str">
        <f t="shared" si="205"/>
        <v/>
      </c>
      <c r="S4395" s="23" t="str">
        <f>IF($B4395="","",VLOOKUP($C4395,Настройки!$A$11:$L$17,9,FALSE))</f>
        <v/>
      </c>
      <c r="T4395" s="23" t="str">
        <f t="shared" si="206"/>
        <v/>
      </c>
    </row>
    <row r="4396" spans="1:20" x14ac:dyDescent="0.3">
      <c r="A4396" s="20">
        <f>Тех_Движение!$A$4393</f>
        <v>4392</v>
      </c>
      <c r="B4396" s="20" t="str">
        <f>IF(Тех_Движение!$F$4393&gt;0,Тех_Движение!$I$4393,"")</f>
        <v/>
      </c>
      <c r="C4396" s="20" t="str">
        <f>IF($B4396="","",Тех_Движение!$D$4393)</f>
        <v/>
      </c>
      <c r="D4396" s="9" t="str">
        <f>IF($B4396="","",Тех_Движение!$B$4393)</f>
        <v/>
      </c>
      <c r="E4396" s="21" t="str">
        <f>IF($B4396="","",Тех_Движение!$F$4393)</f>
        <v/>
      </c>
      <c r="F4396" s="21" t="str">
        <f>IF($B4396="","",SUMIFS($E$5:$E4395,$C$5:$C4395,$C4396))</f>
        <v/>
      </c>
      <c r="G4396" s="21" t="str">
        <f>IF($B4396="","",MAX(0,$E4396-MAX(0,SUMIFS(Тех_Движение!$G$2:$G$5111,Тех_Движение!$D$2:$D$5111,$C4396,Тех_Движение!$B$2:$B$5111,"&lt;="&amp;Настройки!$B$5-1)-$F4396)))</f>
        <v/>
      </c>
      <c r="H4396" s="21" t="str">
        <f>IF($B4396="","",IF(AND($D4396&gt;=Настройки!$B$5,$D4396&lt;=Настройки!$B$6),$E4396,0))</f>
        <v/>
      </c>
      <c r="I4396" s="21" t="str">
        <f t="shared" si="204"/>
        <v/>
      </c>
      <c r="J4396" s="21" t="str">
        <f>IF($B4396="","",MAX(0,$E4396-MAX(0,SUMIFS(Тех_Движение!$G$2:$G$5111,Тех_Движение!$D$2:$D$5111,$C4396,Тех_Движение!$B$2:$B$5111,"&lt;="&amp;Настройки!$B$6)-$F4396)))</f>
        <v/>
      </c>
      <c r="K4396" s="21" t="e">
        <f>IF(OR($B4396="",K$3&lt;$D4396+Настройки!$B$7),0,MAX(0,$E4396-MAX(0,SUMIFS(Тех_Движение!$G$2:$G$5111,Тех_Движение!$D$2:$D$5111,$C4396,Тех_Движение!$B$2:$B$5111,"&lt;="&amp;K$3)-$F4396)))</f>
        <v>#VALUE!</v>
      </c>
      <c r="L4396" s="21" t="e">
        <f>IF(OR($B4396="",L$3&lt;$D4396+Настройки!$B$7),0,MAX(0,$E4396-MAX(0,SUMIFS(Тех_Движение!$G$2:$G$5111,Тех_Движение!$D$2:$D$5111,$C4396,Тех_Движение!$B$2:$B$5111,"&lt;="&amp;L$3)-$F4396)))</f>
        <v>#VALUE!</v>
      </c>
      <c r="M4396" s="21" t="e">
        <f>IF(OR($B4396="",M$3&lt;$D4396+Настройки!$B$7),0,MAX(0,$E4396-MAX(0,SUMIFS(Тех_Движение!$G$2:$G$5111,Тех_Движение!$D$2:$D$5111,$C4396,Тех_Движение!$B$2:$B$5111,"&lt;="&amp;M$3)-$F4396)))</f>
        <v>#VALUE!</v>
      </c>
      <c r="N4396" s="21" t="e">
        <f>IF(OR($B4396="",N$3&lt;$D4396+Настройки!$B$7),0,MAX(0,$E4396-MAX(0,SUMIFS(Тех_Движение!$G$2:$G$5111,Тех_Движение!$D$2:$D$5111,$C4396,Тех_Движение!$B$2:$B$5111,"&lt;="&amp;N$3)-$F4396)))</f>
        <v>#VALUE!</v>
      </c>
      <c r="O4396" s="21" t="e">
        <f>IF(OR($B4396="",O$3&lt;$D4396+Настройки!$B$7),0,MAX(0,$E4396-MAX(0,SUMIFS(Тех_Движение!$G$2:$G$5111,Тех_Движение!$D$2:$D$5111,$C4396,Тех_Движение!$B$2:$B$5111,"&lt;="&amp;O$3)-$F4396)))</f>
        <v>#VALUE!</v>
      </c>
      <c r="P4396" s="21" t="e">
        <f>IF(OR($B4396="",P$3&lt;$D4396+Настройки!$B$7),0,MAX(0,$E4396-MAX(0,SUMIFS(Тех_Движение!$G$2:$G$5111,Тех_Движение!$D$2:$D$5111,$C4396,Тех_Движение!$B$2:$B$5111,"&lt;="&amp;P$3)-$F4396)))</f>
        <v>#VALUE!</v>
      </c>
      <c r="Q4396" s="21" t="e">
        <f>IF(OR($B4396="",Q$3&lt;$D4396+Настройки!$B$7),0,MAX(0,$E4396-MAX(0,SUMIFS(Тех_Движение!$G$2:$G$5111,Тех_Движение!$D$2:$D$5111,$C4396,Тех_Движение!$B$2:$B$5111,"&lt;="&amp;Q$3)-$F4396)))</f>
        <v>#VALUE!</v>
      </c>
      <c r="R4396" s="21" t="str">
        <f t="shared" si="205"/>
        <v/>
      </c>
      <c r="S4396" s="23" t="str">
        <f>IF($B4396="","",VLOOKUP($C4396,Настройки!$A$11:$L$17,9,FALSE))</f>
        <v/>
      </c>
      <c r="T4396" s="23" t="str">
        <f t="shared" si="206"/>
        <v/>
      </c>
    </row>
    <row r="4397" spans="1:20" x14ac:dyDescent="0.3">
      <c r="A4397" s="20">
        <f>Тех_Движение!$A$4394</f>
        <v>4393</v>
      </c>
      <c r="B4397" s="20" t="str">
        <f>IF(Тех_Движение!$F$4394&gt;0,Тех_Движение!$I$4394,"")</f>
        <v/>
      </c>
      <c r="C4397" s="20" t="str">
        <f>IF($B4397="","",Тех_Движение!$D$4394)</f>
        <v/>
      </c>
      <c r="D4397" s="9" t="str">
        <f>IF($B4397="","",Тех_Движение!$B$4394)</f>
        <v/>
      </c>
      <c r="E4397" s="21" t="str">
        <f>IF($B4397="","",Тех_Движение!$F$4394)</f>
        <v/>
      </c>
      <c r="F4397" s="21" t="str">
        <f>IF($B4397="","",SUMIFS($E$5:$E4396,$C$5:$C4396,$C4397))</f>
        <v/>
      </c>
      <c r="G4397" s="21" t="str">
        <f>IF($B4397="","",MAX(0,$E4397-MAX(0,SUMIFS(Тех_Движение!$G$2:$G$5111,Тех_Движение!$D$2:$D$5111,$C4397,Тех_Движение!$B$2:$B$5111,"&lt;="&amp;Настройки!$B$5-1)-$F4397)))</f>
        <v/>
      </c>
      <c r="H4397" s="21" t="str">
        <f>IF($B4397="","",IF(AND($D4397&gt;=Настройки!$B$5,$D4397&lt;=Настройки!$B$6),$E4397,0))</f>
        <v/>
      </c>
      <c r="I4397" s="21" t="str">
        <f t="shared" si="204"/>
        <v/>
      </c>
      <c r="J4397" s="21" t="str">
        <f>IF($B4397="","",MAX(0,$E4397-MAX(0,SUMIFS(Тех_Движение!$G$2:$G$5111,Тех_Движение!$D$2:$D$5111,$C4397,Тех_Движение!$B$2:$B$5111,"&lt;="&amp;Настройки!$B$6)-$F4397)))</f>
        <v/>
      </c>
      <c r="K4397" s="21" t="e">
        <f>IF(OR($B4397="",K$3&lt;$D4397+Настройки!$B$7),0,MAX(0,$E4397-MAX(0,SUMIFS(Тех_Движение!$G$2:$G$5111,Тех_Движение!$D$2:$D$5111,$C4397,Тех_Движение!$B$2:$B$5111,"&lt;="&amp;K$3)-$F4397)))</f>
        <v>#VALUE!</v>
      </c>
      <c r="L4397" s="21" t="e">
        <f>IF(OR($B4397="",L$3&lt;$D4397+Настройки!$B$7),0,MAX(0,$E4397-MAX(0,SUMIFS(Тех_Движение!$G$2:$G$5111,Тех_Движение!$D$2:$D$5111,$C4397,Тех_Движение!$B$2:$B$5111,"&lt;="&amp;L$3)-$F4397)))</f>
        <v>#VALUE!</v>
      </c>
      <c r="M4397" s="21" t="e">
        <f>IF(OR($B4397="",M$3&lt;$D4397+Настройки!$B$7),0,MAX(0,$E4397-MAX(0,SUMIFS(Тех_Движение!$G$2:$G$5111,Тех_Движение!$D$2:$D$5111,$C4397,Тех_Движение!$B$2:$B$5111,"&lt;="&amp;M$3)-$F4397)))</f>
        <v>#VALUE!</v>
      </c>
      <c r="N4397" s="21" t="e">
        <f>IF(OR($B4397="",N$3&lt;$D4397+Настройки!$B$7),0,MAX(0,$E4397-MAX(0,SUMIFS(Тех_Движение!$G$2:$G$5111,Тех_Движение!$D$2:$D$5111,$C4397,Тех_Движение!$B$2:$B$5111,"&lt;="&amp;N$3)-$F4397)))</f>
        <v>#VALUE!</v>
      </c>
      <c r="O4397" s="21" t="e">
        <f>IF(OR($B4397="",O$3&lt;$D4397+Настройки!$B$7),0,MAX(0,$E4397-MAX(0,SUMIFS(Тех_Движение!$G$2:$G$5111,Тех_Движение!$D$2:$D$5111,$C4397,Тех_Движение!$B$2:$B$5111,"&lt;="&amp;O$3)-$F4397)))</f>
        <v>#VALUE!</v>
      </c>
      <c r="P4397" s="21" t="e">
        <f>IF(OR($B4397="",P$3&lt;$D4397+Настройки!$B$7),0,MAX(0,$E4397-MAX(0,SUMIFS(Тех_Движение!$G$2:$G$5111,Тех_Движение!$D$2:$D$5111,$C4397,Тех_Движение!$B$2:$B$5111,"&lt;="&amp;P$3)-$F4397)))</f>
        <v>#VALUE!</v>
      </c>
      <c r="Q4397" s="21" t="e">
        <f>IF(OR($B4397="",Q$3&lt;$D4397+Настройки!$B$7),0,MAX(0,$E4397-MAX(0,SUMIFS(Тех_Движение!$G$2:$G$5111,Тех_Движение!$D$2:$D$5111,$C4397,Тех_Движение!$B$2:$B$5111,"&lt;="&amp;Q$3)-$F4397)))</f>
        <v>#VALUE!</v>
      </c>
      <c r="R4397" s="21" t="str">
        <f t="shared" si="205"/>
        <v/>
      </c>
      <c r="S4397" s="23" t="str">
        <f>IF($B4397="","",VLOOKUP($C4397,Настройки!$A$11:$L$17,9,FALSE))</f>
        <v/>
      </c>
      <c r="T4397" s="23" t="str">
        <f t="shared" si="206"/>
        <v/>
      </c>
    </row>
    <row r="4398" spans="1:20" x14ac:dyDescent="0.3">
      <c r="A4398" s="20">
        <f>Тех_Движение!$A$4395</f>
        <v>4394</v>
      </c>
      <c r="B4398" s="20" t="str">
        <f>IF(Тех_Движение!$F$4395&gt;0,Тех_Движение!$I$4395,"")</f>
        <v/>
      </c>
      <c r="C4398" s="20" t="str">
        <f>IF($B4398="","",Тех_Движение!$D$4395)</f>
        <v/>
      </c>
      <c r="D4398" s="9" t="str">
        <f>IF($B4398="","",Тех_Движение!$B$4395)</f>
        <v/>
      </c>
      <c r="E4398" s="21" t="str">
        <f>IF($B4398="","",Тех_Движение!$F$4395)</f>
        <v/>
      </c>
      <c r="F4398" s="21" t="str">
        <f>IF($B4398="","",SUMIFS($E$5:$E4397,$C$5:$C4397,$C4398))</f>
        <v/>
      </c>
      <c r="G4398" s="21" t="str">
        <f>IF($B4398="","",MAX(0,$E4398-MAX(0,SUMIFS(Тех_Движение!$G$2:$G$5111,Тех_Движение!$D$2:$D$5111,$C4398,Тех_Движение!$B$2:$B$5111,"&lt;="&amp;Настройки!$B$5-1)-$F4398)))</f>
        <v/>
      </c>
      <c r="H4398" s="21" t="str">
        <f>IF($B4398="","",IF(AND($D4398&gt;=Настройки!$B$5,$D4398&lt;=Настройки!$B$6),$E4398,0))</f>
        <v/>
      </c>
      <c r="I4398" s="21" t="str">
        <f t="shared" si="204"/>
        <v/>
      </c>
      <c r="J4398" s="21" t="str">
        <f>IF($B4398="","",MAX(0,$E4398-MAX(0,SUMIFS(Тех_Движение!$G$2:$G$5111,Тех_Движение!$D$2:$D$5111,$C4398,Тех_Движение!$B$2:$B$5111,"&lt;="&amp;Настройки!$B$6)-$F4398)))</f>
        <v/>
      </c>
      <c r="K4398" s="21" t="e">
        <f>IF(OR($B4398="",K$3&lt;$D4398+Настройки!$B$7),0,MAX(0,$E4398-MAX(0,SUMIFS(Тех_Движение!$G$2:$G$5111,Тех_Движение!$D$2:$D$5111,$C4398,Тех_Движение!$B$2:$B$5111,"&lt;="&amp;K$3)-$F4398)))</f>
        <v>#VALUE!</v>
      </c>
      <c r="L4398" s="21" t="e">
        <f>IF(OR($B4398="",L$3&lt;$D4398+Настройки!$B$7),0,MAX(0,$E4398-MAX(0,SUMIFS(Тех_Движение!$G$2:$G$5111,Тех_Движение!$D$2:$D$5111,$C4398,Тех_Движение!$B$2:$B$5111,"&lt;="&amp;L$3)-$F4398)))</f>
        <v>#VALUE!</v>
      </c>
      <c r="M4398" s="21" t="e">
        <f>IF(OR($B4398="",M$3&lt;$D4398+Настройки!$B$7),0,MAX(0,$E4398-MAX(0,SUMIFS(Тех_Движение!$G$2:$G$5111,Тех_Движение!$D$2:$D$5111,$C4398,Тех_Движение!$B$2:$B$5111,"&lt;="&amp;M$3)-$F4398)))</f>
        <v>#VALUE!</v>
      </c>
      <c r="N4398" s="21" t="e">
        <f>IF(OR($B4398="",N$3&lt;$D4398+Настройки!$B$7),0,MAX(0,$E4398-MAX(0,SUMIFS(Тех_Движение!$G$2:$G$5111,Тех_Движение!$D$2:$D$5111,$C4398,Тех_Движение!$B$2:$B$5111,"&lt;="&amp;N$3)-$F4398)))</f>
        <v>#VALUE!</v>
      </c>
      <c r="O4398" s="21" t="e">
        <f>IF(OR($B4398="",O$3&lt;$D4398+Настройки!$B$7),0,MAX(0,$E4398-MAX(0,SUMIFS(Тех_Движение!$G$2:$G$5111,Тех_Движение!$D$2:$D$5111,$C4398,Тех_Движение!$B$2:$B$5111,"&lt;="&amp;O$3)-$F4398)))</f>
        <v>#VALUE!</v>
      </c>
      <c r="P4398" s="21" t="e">
        <f>IF(OR($B4398="",P$3&lt;$D4398+Настройки!$B$7),0,MAX(0,$E4398-MAX(0,SUMIFS(Тех_Движение!$G$2:$G$5111,Тех_Движение!$D$2:$D$5111,$C4398,Тех_Движение!$B$2:$B$5111,"&lt;="&amp;P$3)-$F4398)))</f>
        <v>#VALUE!</v>
      </c>
      <c r="Q4398" s="21" t="e">
        <f>IF(OR($B4398="",Q$3&lt;$D4398+Настройки!$B$7),0,MAX(0,$E4398-MAX(0,SUMIFS(Тех_Движение!$G$2:$G$5111,Тех_Движение!$D$2:$D$5111,$C4398,Тех_Движение!$B$2:$B$5111,"&lt;="&amp;Q$3)-$F4398)))</f>
        <v>#VALUE!</v>
      </c>
      <c r="R4398" s="21" t="str">
        <f t="shared" si="205"/>
        <v/>
      </c>
      <c r="S4398" s="23" t="str">
        <f>IF($B4398="","",VLOOKUP($C4398,Настройки!$A$11:$L$17,9,FALSE))</f>
        <v/>
      </c>
      <c r="T4398" s="23" t="str">
        <f t="shared" si="206"/>
        <v/>
      </c>
    </row>
    <row r="4399" spans="1:20" x14ac:dyDescent="0.3">
      <c r="A4399" s="20">
        <f>Тех_Движение!$A$4396</f>
        <v>4395</v>
      </c>
      <c r="B4399" s="20" t="str">
        <f>IF(Тех_Движение!$F$4396&gt;0,Тех_Движение!$I$4396,"")</f>
        <v/>
      </c>
      <c r="C4399" s="20" t="str">
        <f>IF($B4399="","",Тех_Движение!$D$4396)</f>
        <v/>
      </c>
      <c r="D4399" s="9" t="str">
        <f>IF($B4399="","",Тех_Движение!$B$4396)</f>
        <v/>
      </c>
      <c r="E4399" s="21" t="str">
        <f>IF($B4399="","",Тех_Движение!$F$4396)</f>
        <v/>
      </c>
      <c r="F4399" s="21" t="str">
        <f>IF($B4399="","",SUMIFS($E$5:$E4398,$C$5:$C4398,$C4399))</f>
        <v/>
      </c>
      <c r="G4399" s="21" t="str">
        <f>IF($B4399="","",MAX(0,$E4399-MAX(0,SUMIFS(Тех_Движение!$G$2:$G$5111,Тех_Движение!$D$2:$D$5111,$C4399,Тех_Движение!$B$2:$B$5111,"&lt;="&amp;Настройки!$B$5-1)-$F4399)))</f>
        <v/>
      </c>
      <c r="H4399" s="21" t="str">
        <f>IF($B4399="","",IF(AND($D4399&gt;=Настройки!$B$5,$D4399&lt;=Настройки!$B$6),$E4399,0))</f>
        <v/>
      </c>
      <c r="I4399" s="21" t="str">
        <f t="shared" si="204"/>
        <v/>
      </c>
      <c r="J4399" s="21" t="str">
        <f>IF($B4399="","",MAX(0,$E4399-MAX(0,SUMIFS(Тех_Движение!$G$2:$G$5111,Тех_Движение!$D$2:$D$5111,$C4399,Тех_Движение!$B$2:$B$5111,"&lt;="&amp;Настройки!$B$6)-$F4399)))</f>
        <v/>
      </c>
      <c r="K4399" s="21" t="e">
        <f>IF(OR($B4399="",K$3&lt;$D4399+Настройки!$B$7),0,MAX(0,$E4399-MAX(0,SUMIFS(Тех_Движение!$G$2:$G$5111,Тех_Движение!$D$2:$D$5111,$C4399,Тех_Движение!$B$2:$B$5111,"&lt;="&amp;K$3)-$F4399)))</f>
        <v>#VALUE!</v>
      </c>
      <c r="L4399" s="21" t="e">
        <f>IF(OR($B4399="",L$3&lt;$D4399+Настройки!$B$7),0,MAX(0,$E4399-MAX(0,SUMIFS(Тех_Движение!$G$2:$G$5111,Тех_Движение!$D$2:$D$5111,$C4399,Тех_Движение!$B$2:$B$5111,"&lt;="&amp;L$3)-$F4399)))</f>
        <v>#VALUE!</v>
      </c>
      <c r="M4399" s="21" t="e">
        <f>IF(OR($B4399="",M$3&lt;$D4399+Настройки!$B$7),0,MAX(0,$E4399-MAX(0,SUMIFS(Тех_Движение!$G$2:$G$5111,Тех_Движение!$D$2:$D$5111,$C4399,Тех_Движение!$B$2:$B$5111,"&lt;="&amp;M$3)-$F4399)))</f>
        <v>#VALUE!</v>
      </c>
      <c r="N4399" s="21" t="e">
        <f>IF(OR($B4399="",N$3&lt;$D4399+Настройки!$B$7),0,MAX(0,$E4399-MAX(0,SUMIFS(Тех_Движение!$G$2:$G$5111,Тех_Движение!$D$2:$D$5111,$C4399,Тех_Движение!$B$2:$B$5111,"&lt;="&amp;N$3)-$F4399)))</f>
        <v>#VALUE!</v>
      </c>
      <c r="O4399" s="21" t="e">
        <f>IF(OR($B4399="",O$3&lt;$D4399+Настройки!$B$7),0,MAX(0,$E4399-MAX(0,SUMIFS(Тех_Движение!$G$2:$G$5111,Тех_Движение!$D$2:$D$5111,$C4399,Тех_Движение!$B$2:$B$5111,"&lt;="&amp;O$3)-$F4399)))</f>
        <v>#VALUE!</v>
      </c>
      <c r="P4399" s="21" t="e">
        <f>IF(OR($B4399="",P$3&lt;$D4399+Настройки!$B$7),0,MAX(0,$E4399-MAX(0,SUMIFS(Тех_Движение!$G$2:$G$5111,Тех_Движение!$D$2:$D$5111,$C4399,Тех_Движение!$B$2:$B$5111,"&lt;="&amp;P$3)-$F4399)))</f>
        <v>#VALUE!</v>
      </c>
      <c r="Q4399" s="21" t="e">
        <f>IF(OR($B4399="",Q$3&lt;$D4399+Настройки!$B$7),0,MAX(0,$E4399-MAX(0,SUMIFS(Тех_Движение!$G$2:$G$5111,Тех_Движение!$D$2:$D$5111,$C4399,Тех_Движение!$B$2:$B$5111,"&lt;="&amp;Q$3)-$F4399)))</f>
        <v>#VALUE!</v>
      </c>
      <c r="R4399" s="21" t="str">
        <f t="shared" si="205"/>
        <v/>
      </c>
      <c r="S4399" s="23" t="str">
        <f>IF($B4399="","",VLOOKUP($C4399,Настройки!$A$11:$L$17,9,FALSE))</f>
        <v/>
      </c>
      <c r="T4399" s="23" t="str">
        <f t="shared" si="206"/>
        <v/>
      </c>
    </row>
    <row r="4400" spans="1:20" x14ac:dyDescent="0.3">
      <c r="A4400" s="20">
        <f>Тех_Движение!$A$4397</f>
        <v>4396</v>
      </c>
      <c r="B4400" s="20" t="str">
        <f>IF(Тех_Движение!$F$4397&gt;0,Тех_Движение!$I$4397,"")</f>
        <v/>
      </c>
      <c r="C4400" s="20" t="str">
        <f>IF($B4400="","",Тех_Движение!$D$4397)</f>
        <v/>
      </c>
      <c r="D4400" s="9" t="str">
        <f>IF($B4400="","",Тех_Движение!$B$4397)</f>
        <v/>
      </c>
      <c r="E4400" s="21" t="str">
        <f>IF($B4400="","",Тех_Движение!$F$4397)</f>
        <v/>
      </c>
      <c r="F4400" s="21" t="str">
        <f>IF($B4400="","",SUMIFS($E$5:$E4399,$C$5:$C4399,$C4400))</f>
        <v/>
      </c>
      <c r="G4400" s="21" t="str">
        <f>IF($B4400="","",MAX(0,$E4400-MAX(0,SUMIFS(Тех_Движение!$G$2:$G$5111,Тех_Движение!$D$2:$D$5111,$C4400,Тех_Движение!$B$2:$B$5111,"&lt;="&amp;Настройки!$B$5-1)-$F4400)))</f>
        <v/>
      </c>
      <c r="H4400" s="21" t="str">
        <f>IF($B4400="","",IF(AND($D4400&gt;=Настройки!$B$5,$D4400&lt;=Настройки!$B$6),$E4400,0))</f>
        <v/>
      </c>
      <c r="I4400" s="21" t="str">
        <f t="shared" si="204"/>
        <v/>
      </c>
      <c r="J4400" s="21" t="str">
        <f>IF($B4400="","",MAX(0,$E4400-MAX(0,SUMIFS(Тех_Движение!$G$2:$G$5111,Тех_Движение!$D$2:$D$5111,$C4400,Тех_Движение!$B$2:$B$5111,"&lt;="&amp;Настройки!$B$6)-$F4400)))</f>
        <v/>
      </c>
      <c r="K4400" s="21" t="e">
        <f>IF(OR($B4400="",K$3&lt;$D4400+Настройки!$B$7),0,MAX(0,$E4400-MAX(0,SUMIFS(Тех_Движение!$G$2:$G$5111,Тех_Движение!$D$2:$D$5111,$C4400,Тех_Движение!$B$2:$B$5111,"&lt;="&amp;K$3)-$F4400)))</f>
        <v>#VALUE!</v>
      </c>
      <c r="L4400" s="21" t="e">
        <f>IF(OR($B4400="",L$3&lt;$D4400+Настройки!$B$7),0,MAX(0,$E4400-MAX(0,SUMIFS(Тех_Движение!$G$2:$G$5111,Тех_Движение!$D$2:$D$5111,$C4400,Тех_Движение!$B$2:$B$5111,"&lt;="&amp;L$3)-$F4400)))</f>
        <v>#VALUE!</v>
      </c>
      <c r="M4400" s="21" t="e">
        <f>IF(OR($B4400="",M$3&lt;$D4400+Настройки!$B$7),0,MAX(0,$E4400-MAX(0,SUMIFS(Тех_Движение!$G$2:$G$5111,Тех_Движение!$D$2:$D$5111,$C4400,Тех_Движение!$B$2:$B$5111,"&lt;="&amp;M$3)-$F4400)))</f>
        <v>#VALUE!</v>
      </c>
      <c r="N4400" s="21" t="e">
        <f>IF(OR($B4400="",N$3&lt;$D4400+Настройки!$B$7),0,MAX(0,$E4400-MAX(0,SUMIFS(Тех_Движение!$G$2:$G$5111,Тех_Движение!$D$2:$D$5111,$C4400,Тех_Движение!$B$2:$B$5111,"&lt;="&amp;N$3)-$F4400)))</f>
        <v>#VALUE!</v>
      </c>
      <c r="O4400" s="21" t="e">
        <f>IF(OR($B4400="",O$3&lt;$D4400+Настройки!$B$7),0,MAX(0,$E4400-MAX(0,SUMIFS(Тех_Движение!$G$2:$G$5111,Тех_Движение!$D$2:$D$5111,$C4400,Тех_Движение!$B$2:$B$5111,"&lt;="&amp;O$3)-$F4400)))</f>
        <v>#VALUE!</v>
      </c>
      <c r="P4400" s="21" t="e">
        <f>IF(OR($B4400="",P$3&lt;$D4400+Настройки!$B$7),0,MAX(0,$E4400-MAX(0,SUMIFS(Тех_Движение!$G$2:$G$5111,Тех_Движение!$D$2:$D$5111,$C4400,Тех_Движение!$B$2:$B$5111,"&lt;="&amp;P$3)-$F4400)))</f>
        <v>#VALUE!</v>
      </c>
      <c r="Q4400" s="21" t="e">
        <f>IF(OR($B4400="",Q$3&lt;$D4400+Настройки!$B$7),0,MAX(0,$E4400-MAX(0,SUMIFS(Тех_Движение!$G$2:$G$5111,Тех_Движение!$D$2:$D$5111,$C4400,Тех_Движение!$B$2:$B$5111,"&lt;="&amp;Q$3)-$F4400)))</f>
        <v>#VALUE!</v>
      </c>
      <c r="R4400" s="21" t="str">
        <f t="shared" si="205"/>
        <v/>
      </c>
      <c r="S4400" s="23" t="str">
        <f>IF($B4400="","",VLOOKUP($C4400,Настройки!$A$11:$L$17,9,FALSE))</f>
        <v/>
      </c>
      <c r="T4400" s="23" t="str">
        <f t="shared" si="206"/>
        <v/>
      </c>
    </row>
    <row r="4401" spans="1:20" x14ac:dyDescent="0.3">
      <c r="A4401" s="20">
        <f>Тех_Движение!$A$4398</f>
        <v>4397</v>
      </c>
      <c r="B4401" s="20" t="str">
        <f>IF(Тех_Движение!$F$4398&gt;0,Тех_Движение!$I$4398,"")</f>
        <v/>
      </c>
      <c r="C4401" s="20" t="str">
        <f>IF($B4401="","",Тех_Движение!$D$4398)</f>
        <v/>
      </c>
      <c r="D4401" s="9" t="str">
        <f>IF($B4401="","",Тех_Движение!$B$4398)</f>
        <v/>
      </c>
      <c r="E4401" s="21" t="str">
        <f>IF($B4401="","",Тех_Движение!$F$4398)</f>
        <v/>
      </c>
      <c r="F4401" s="21" t="str">
        <f>IF($B4401="","",SUMIFS($E$5:$E4400,$C$5:$C4400,$C4401))</f>
        <v/>
      </c>
      <c r="G4401" s="21" t="str">
        <f>IF($B4401="","",MAX(0,$E4401-MAX(0,SUMIFS(Тех_Движение!$G$2:$G$5111,Тех_Движение!$D$2:$D$5111,$C4401,Тех_Движение!$B$2:$B$5111,"&lt;="&amp;Настройки!$B$5-1)-$F4401)))</f>
        <v/>
      </c>
      <c r="H4401" s="21" t="str">
        <f>IF($B4401="","",IF(AND($D4401&gt;=Настройки!$B$5,$D4401&lt;=Настройки!$B$6),$E4401,0))</f>
        <v/>
      </c>
      <c r="I4401" s="21" t="str">
        <f t="shared" si="204"/>
        <v/>
      </c>
      <c r="J4401" s="21" t="str">
        <f>IF($B4401="","",MAX(0,$E4401-MAX(0,SUMIFS(Тех_Движение!$G$2:$G$5111,Тех_Движение!$D$2:$D$5111,$C4401,Тех_Движение!$B$2:$B$5111,"&lt;="&amp;Настройки!$B$6)-$F4401)))</f>
        <v/>
      </c>
      <c r="K4401" s="21" t="e">
        <f>IF(OR($B4401="",K$3&lt;$D4401+Настройки!$B$7),0,MAX(0,$E4401-MAX(0,SUMIFS(Тех_Движение!$G$2:$G$5111,Тех_Движение!$D$2:$D$5111,$C4401,Тех_Движение!$B$2:$B$5111,"&lt;="&amp;K$3)-$F4401)))</f>
        <v>#VALUE!</v>
      </c>
      <c r="L4401" s="21" t="e">
        <f>IF(OR($B4401="",L$3&lt;$D4401+Настройки!$B$7),0,MAX(0,$E4401-MAX(0,SUMIFS(Тех_Движение!$G$2:$G$5111,Тех_Движение!$D$2:$D$5111,$C4401,Тех_Движение!$B$2:$B$5111,"&lt;="&amp;L$3)-$F4401)))</f>
        <v>#VALUE!</v>
      </c>
      <c r="M4401" s="21" t="e">
        <f>IF(OR($B4401="",M$3&lt;$D4401+Настройки!$B$7),0,MAX(0,$E4401-MAX(0,SUMIFS(Тех_Движение!$G$2:$G$5111,Тех_Движение!$D$2:$D$5111,$C4401,Тех_Движение!$B$2:$B$5111,"&lt;="&amp;M$3)-$F4401)))</f>
        <v>#VALUE!</v>
      </c>
      <c r="N4401" s="21" t="e">
        <f>IF(OR($B4401="",N$3&lt;$D4401+Настройки!$B$7),0,MAX(0,$E4401-MAX(0,SUMIFS(Тех_Движение!$G$2:$G$5111,Тех_Движение!$D$2:$D$5111,$C4401,Тех_Движение!$B$2:$B$5111,"&lt;="&amp;N$3)-$F4401)))</f>
        <v>#VALUE!</v>
      </c>
      <c r="O4401" s="21" t="e">
        <f>IF(OR($B4401="",O$3&lt;$D4401+Настройки!$B$7),0,MAX(0,$E4401-MAX(0,SUMIFS(Тех_Движение!$G$2:$G$5111,Тех_Движение!$D$2:$D$5111,$C4401,Тех_Движение!$B$2:$B$5111,"&lt;="&amp;O$3)-$F4401)))</f>
        <v>#VALUE!</v>
      </c>
      <c r="P4401" s="21" t="e">
        <f>IF(OR($B4401="",P$3&lt;$D4401+Настройки!$B$7),0,MAX(0,$E4401-MAX(0,SUMIFS(Тех_Движение!$G$2:$G$5111,Тех_Движение!$D$2:$D$5111,$C4401,Тех_Движение!$B$2:$B$5111,"&lt;="&amp;P$3)-$F4401)))</f>
        <v>#VALUE!</v>
      </c>
      <c r="Q4401" s="21" t="e">
        <f>IF(OR($B4401="",Q$3&lt;$D4401+Настройки!$B$7),0,MAX(0,$E4401-MAX(0,SUMIFS(Тех_Движение!$G$2:$G$5111,Тех_Движение!$D$2:$D$5111,$C4401,Тех_Движение!$B$2:$B$5111,"&lt;="&amp;Q$3)-$F4401)))</f>
        <v>#VALUE!</v>
      </c>
      <c r="R4401" s="21" t="str">
        <f t="shared" si="205"/>
        <v/>
      </c>
      <c r="S4401" s="23" t="str">
        <f>IF($B4401="","",VLOOKUP($C4401,Настройки!$A$11:$L$17,9,FALSE))</f>
        <v/>
      </c>
      <c r="T4401" s="23" t="str">
        <f t="shared" si="206"/>
        <v/>
      </c>
    </row>
    <row r="4402" spans="1:20" x14ac:dyDescent="0.3">
      <c r="A4402" s="20">
        <f>Тех_Движение!$A$4399</f>
        <v>4398</v>
      </c>
      <c r="B4402" s="20" t="str">
        <f>IF(Тех_Движение!$F$4399&gt;0,Тех_Движение!$I$4399,"")</f>
        <v/>
      </c>
      <c r="C4402" s="20" t="str">
        <f>IF($B4402="","",Тех_Движение!$D$4399)</f>
        <v/>
      </c>
      <c r="D4402" s="9" t="str">
        <f>IF($B4402="","",Тех_Движение!$B$4399)</f>
        <v/>
      </c>
      <c r="E4402" s="21" t="str">
        <f>IF($B4402="","",Тех_Движение!$F$4399)</f>
        <v/>
      </c>
      <c r="F4402" s="21" t="str">
        <f>IF($B4402="","",SUMIFS($E$5:$E4401,$C$5:$C4401,$C4402))</f>
        <v/>
      </c>
      <c r="G4402" s="21" t="str">
        <f>IF($B4402="","",MAX(0,$E4402-MAX(0,SUMIFS(Тех_Движение!$G$2:$G$5111,Тех_Движение!$D$2:$D$5111,$C4402,Тех_Движение!$B$2:$B$5111,"&lt;="&amp;Настройки!$B$5-1)-$F4402)))</f>
        <v/>
      </c>
      <c r="H4402" s="21" t="str">
        <f>IF($B4402="","",IF(AND($D4402&gt;=Настройки!$B$5,$D4402&lt;=Настройки!$B$6),$E4402,0))</f>
        <v/>
      </c>
      <c r="I4402" s="21" t="str">
        <f t="shared" si="204"/>
        <v/>
      </c>
      <c r="J4402" s="21" t="str">
        <f>IF($B4402="","",MAX(0,$E4402-MAX(0,SUMIFS(Тех_Движение!$G$2:$G$5111,Тех_Движение!$D$2:$D$5111,$C4402,Тех_Движение!$B$2:$B$5111,"&lt;="&amp;Настройки!$B$6)-$F4402)))</f>
        <v/>
      </c>
      <c r="K4402" s="21" t="e">
        <f>IF(OR($B4402="",K$3&lt;$D4402+Настройки!$B$7),0,MAX(0,$E4402-MAX(0,SUMIFS(Тех_Движение!$G$2:$G$5111,Тех_Движение!$D$2:$D$5111,$C4402,Тех_Движение!$B$2:$B$5111,"&lt;="&amp;K$3)-$F4402)))</f>
        <v>#VALUE!</v>
      </c>
      <c r="L4402" s="21" t="e">
        <f>IF(OR($B4402="",L$3&lt;$D4402+Настройки!$B$7),0,MAX(0,$E4402-MAX(0,SUMIFS(Тех_Движение!$G$2:$G$5111,Тех_Движение!$D$2:$D$5111,$C4402,Тех_Движение!$B$2:$B$5111,"&lt;="&amp;L$3)-$F4402)))</f>
        <v>#VALUE!</v>
      </c>
      <c r="M4402" s="21" t="e">
        <f>IF(OR($B4402="",M$3&lt;$D4402+Настройки!$B$7),0,MAX(0,$E4402-MAX(0,SUMIFS(Тех_Движение!$G$2:$G$5111,Тех_Движение!$D$2:$D$5111,$C4402,Тех_Движение!$B$2:$B$5111,"&lt;="&amp;M$3)-$F4402)))</f>
        <v>#VALUE!</v>
      </c>
      <c r="N4402" s="21" t="e">
        <f>IF(OR($B4402="",N$3&lt;$D4402+Настройки!$B$7),0,MAX(0,$E4402-MAX(0,SUMIFS(Тех_Движение!$G$2:$G$5111,Тех_Движение!$D$2:$D$5111,$C4402,Тех_Движение!$B$2:$B$5111,"&lt;="&amp;N$3)-$F4402)))</f>
        <v>#VALUE!</v>
      </c>
      <c r="O4402" s="21" t="e">
        <f>IF(OR($B4402="",O$3&lt;$D4402+Настройки!$B$7),0,MAX(0,$E4402-MAX(0,SUMIFS(Тех_Движение!$G$2:$G$5111,Тех_Движение!$D$2:$D$5111,$C4402,Тех_Движение!$B$2:$B$5111,"&lt;="&amp;O$3)-$F4402)))</f>
        <v>#VALUE!</v>
      </c>
      <c r="P4402" s="21" t="e">
        <f>IF(OR($B4402="",P$3&lt;$D4402+Настройки!$B$7),0,MAX(0,$E4402-MAX(0,SUMIFS(Тех_Движение!$G$2:$G$5111,Тех_Движение!$D$2:$D$5111,$C4402,Тех_Движение!$B$2:$B$5111,"&lt;="&amp;P$3)-$F4402)))</f>
        <v>#VALUE!</v>
      </c>
      <c r="Q4402" s="21" t="e">
        <f>IF(OR($B4402="",Q$3&lt;$D4402+Настройки!$B$7),0,MAX(0,$E4402-MAX(0,SUMIFS(Тех_Движение!$G$2:$G$5111,Тех_Движение!$D$2:$D$5111,$C4402,Тех_Движение!$B$2:$B$5111,"&lt;="&amp;Q$3)-$F4402)))</f>
        <v>#VALUE!</v>
      </c>
      <c r="R4402" s="21" t="str">
        <f t="shared" si="205"/>
        <v/>
      </c>
      <c r="S4402" s="23" t="str">
        <f>IF($B4402="","",VLOOKUP($C4402,Настройки!$A$11:$L$17,9,FALSE))</f>
        <v/>
      </c>
      <c r="T4402" s="23" t="str">
        <f t="shared" si="206"/>
        <v/>
      </c>
    </row>
    <row r="4403" spans="1:20" x14ac:dyDescent="0.3">
      <c r="A4403" s="20">
        <f>Тех_Движение!$A$4400</f>
        <v>4399</v>
      </c>
      <c r="B4403" s="20" t="str">
        <f>IF(Тех_Движение!$F$4400&gt;0,Тех_Движение!$I$4400,"")</f>
        <v/>
      </c>
      <c r="C4403" s="20" t="str">
        <f>IF($B4403="","",Тех_Движение!$D$4400)</f>
        <v/>
      </c>
      <c r="D4403" s="9" t="str">
        <f>IF($B4403="","",Тех_Движение!$B$4400)</f>
        <v/>
      </c>
      <c r="E4403" s="21" t="str">
        <f>IF($B4403="","",Тех_Движение!$F$4400)</f>
        <v/>
      </c>
      <c r="F4403" s="21" t="str">
        <f>IF($B4403="","",SUMIFS($E$5:$E4402,$C$5:$C4402,$C4403))</f>
        <v/>
      </c>
      <c r="G4403" s="21" t="str">
        <f>IF($B4403="","",MAX(0,$E4403-MAX(0,SUMIFS(Тех_Движение!$G$2:$G$5111,Тех_Движение!$D$2:$D$5111,$C4403,Тех_Движение!$B$2:$B$5111,"&lt;="&amp;Настройки!$B$5-1)-$F4403)))</f>
        <v/>
      </c>
      <c r="H4403" s="21" t="str">
        <f>IF($B4403="","",IF(AND($D4403&gt;=Настройки!$B$5,$D4403&lt;=Настройки!$B$6),$E4403,0))</f>
        <v/>
      </c>
      <c r="I4403" s="21" t="str">
        <f t="shared" si="204"/>
        <v/>
      </c>
      <c r="J4403" s="21" t="str">
        <f>IF($B4403="","",MAX(0,$E4403-MAX(0,SUMIFS(Тех_Движение!$G$2:$G$5111,Тех_Движение!$D$2:$D$5111,$C4403,Тех_Движение!$B$2:$B$5111,"&lt;="&amp;Настройки!$B$6)-$F4403)))</f>
        <v/>
      </c>
      <c r="K4403" s="21" t="e">
        <f>IF(OR($B4403="",K$3&lt;$D4403+Настройки!$B$7),0,MAX(0,$E4403-MAX(0,SUMIFS(Тех_Движение!$G$2:$G$5111,Тех_Движение!$D$2:$D$5111,$C4403,Тех_Движение!$B$2:$B$5111,"&lt;="&amp;K$3)-$F4403)))</f>
        <v>#VALUE!</v>
      </c>
      <c r="L4403" s="21" t="e">
        <f>IF(OR($B4403="",L$3&lt;$D4403+Настройки!$B$7),0,MAX(0,$E4403-MAX(0,SUMIFS(Тех_Движение!$G$2:$G$5111,Тех_Движение!$D$2:$D$5111,$C4403,Тех_Движение!$B$2:$B$5111,"&lt;="&amp;L$3)-$F4403)))</f>
        <v>#VALUE!</v>
      </c>
      <c r="M4403" s="21" t="e">
        <f>IF(OR($B4403="",M$3&lt;$D4403+Настройки!$B$7),0,MAX(0,$E4403-MAX(0,SUMIFS(Тех_Движение!$G$2:$G$5111,Тех_Движение!$D$2:$D$5111,$C4403,Тех_Движение!$B$2:$B$5111,"&lt;="&amp;M$3)-$F4403)))</f>
        <v>#VALUE!</v>
      </c>
      <c r="N4403" s="21" t="e">
        <f>IF(OR($B4403="",N$3&lt;$D4403+Настройки!$B$7),0,MAX(0,$E4403-MAX(0,SUMIFS(Тех_Движение!$G$2:$G$5111,Тех_Движение!$D$2:$D$5111,$C4403,Тех_Движение!$B$2:$B$5111,"&lt;="&amp;N$3)-$F4403)))</f>
        <v>#VALUE!</v>
      </c>
      <c r="O4403" s="21" t="e">
        <f>IF(OR($B4403="",O$3&lt;$D4403+Настройки!$B$7),0,MAX(0,$E4403-MAX(0,SUMIFS(Тех_Движение!$G$2:$G$5111,Тех_Движение!$D$2:$D$5111,$C4403,Тех_Движение!$B$2:$B$5111,"&lt;="&amp;O$3)-$F4403)))</f>
        <v>#VALUE!</v>
      </c>
      <c r="P4403" s="21" t="e">
        <f>IF(OR($B4403="",P$3&lt;$D4403+Настройки!$B$7),0,MAX(0,$E4403-MAX(0,SUMIFS(Тех_Движение!$G$2:$G$5111,Тех_Движение!$D$2:$D$5111,$C4403,Тех_Движение!$B$2:$B$5111,"&lt;="&amp;P$3)-$F4403)))</f>
        <v>#VALUE!</v>
      </c>
      <c r="Q4403" s="21" t="e">
        <f>IF(OR($B4403="",Q$3&lt;$D4403+Настройки!$B$7),0,MAX(0,$E4403-MAX(0,SUMIFS(Тех_Движение!$G$2:$G$5111,Тех_Движение!$D$2:$D$5111,$C4403,Тех_Движение!$B$2:$B$5111,"&lt;="&amp;Q$3)-$F4403)))</f>
        <v>#VALUE!</v>
      </c>
      <c r="R4403" s="21" t="str">
        <f t="shared" si="205"/>
        <v/>
      </c>
      <c r="S4403" s="23" t="str">
        <f>IF($B4403="","",VLOOKUP($C4403,Настройки!$A$11:$L$17,9,FALSE))</f>
        <v/>
      </c>
      <c r="T4403" s="23" t="str">
        <f t="shared" si="206"/>
        <v/>
      </c>
    </row>
    <row r="4404" spans="1:20" x14ac:dyDescent="0.3">
      <c r="A4404" s="20">
        <f>Тех_Движение!$A$4401</f>
        <v>4400</v>
      </c>
      <c r="B4404" s="20" t="str">
        <f>IF(Тех_Движение!$F$4401&gt;0,Тех_Движение!$I$4401,"")</f>
        <v/>
      </c>
      <c r="C4404" s="20" t="str">
        <f>IF($B4404="","",Тех_Движение!$D$4401)</f>
        <v/>
      </c>
      <c r="D4404" s="9" t="str">
        <f>IF($B4404="","",Тех_Движение!$B$4401)</f>
        <v/>
      </c>
      <c r="E4404" s="21" t="str">
        <f>IF($B4404="","",Тех_Движение!$F$4401)</f>
        <v/>
      </c>
      <c r="F4404" s="21" t="str">
        <f>IF($B4404="","",SUMIFS($E$5:$E4403,$C$5:$C4403,$C4404))</f>
        <v/>
      </c>
      <c r="G4404" s="21" t="str">
        <f>IF($B4404="","",MAX(0,$E4404-MAX(0,SUMIFS(Тех_Движение!$G$2:$G$5111,Тех_Движение!$D$2:$D$5111,$C4404,Тех_Движение!$B$2:$B$5111,"&lt;="&amp;Настройки!$B$5-1)-$F4404)))</f>
        <v/>
      </c>
      <c r="H4404" s="21" t="str">
        <f>IF($B4404="","",IF(AND($D4404&gt;=Настройки!$B$5,$D4404&lt;=Настройки!$B$6),$E4404,0))</f>
        <v/>
      </c>
      <c r="I4404" s="21" t="str">
        <f t="shared" si="204"/>
        <v/>
      </c>
      <c r="J4404" s="21" t="str">
        <f>IF($B4404="","",MAX(0,$E4404-MAX(0,SUMIFS(Тех_Движение!$G$2:$G$5111,Тех_Движение!$D$2:$D$5111,$C4404,Тех_Движение!$B$2:$B$5111,"&lt;="&amp;Настройки!$B$6)-$F4404)))</f>
        <v/>
      </c>
      <c r="K4404" s="21" t="e">
        <f>IF(OR($B4404="",K$3&lt;$D4404+Настройки!$B$7),0,MAX(0,$E4404-MAX(0,SUMIFS(Тех_Движение!$G$2:$G$5111,Тех_Движение!$D$2:$D$5111,$C4404,Тех_Движение!$B$2:$B$5111,"&lt;="&amp;K$3)-$F4404)))</f>
        <v>#VALUE!</v>
      </c>
      <c r="L4404" s="21" t="e">
        <f>IF(OR($B4404="",L$3&lt;$D4404+Настройки!$B$7),0,MAX(0,$E4404-MAX(0,SUMIFS(Тех_Движение!$G$2:$G$5111,Тех_Движение!$D$2:$D$5111,$C4404,Тех_Движение!$B$2:$B$5111,"&lt;="&amp;L$3)-$F4404)))</f>
        <v>#VALUE!</v>
      </c>
      <c r="M4404" s="21" t="e">
        <f>IF(OR($B4404="",M$3&lt;$D4404+Настройки!$B$7),0,MAX(0,$E4404-MAX(0,SUMIFS(Тех_Движение!$G$2:$G$5111,Тех_Движение!$D$2:$D$5111,$C4404,Тех_Движение!$B$2:$B$5111,"&lt;="&amp;M$3)-$F4404)))</f>
        <v>#VALUE!</v>
      </c>
      <c r="N4404" s="21" t="e">
        <f>IF(OR($B4404="",N$3&lt;$D4404+Настройки!$B$7),0,MAX(0,$E4404-MAX(0,SUMIFS(Тех_Движение!$G$2:$G$5111,Тех_Движение!$D$2:$D$5111,$C4404,Тех_Движение!$B$2:$B$5111,"&lt;="&amp;N$3)-$F4404)))</f>
        <v>#VALUE!</v>
      </c>
      <c r="O4404" s="21" t="e">
        <f>IF(OR($B4404="",O$3&lt;$D4404+Настройки!$B$7),0,MAX(0,$E4404-MAX(0,SUMIFS(Тех_Движение!$G$2:$G$5111,Тех_Движение!$D$2:$D$5111,$C4404,Тех_Движение!$B$2:$B$5111,"&lt;="&amp;O$3)-$F4404)))</f>
        <v>#VALUE!</v>
      </c>
      <c r="P4404" s="21" t="e">
        <f>IF(OR($B4404="",P$3&lt;$D4404+Настройки!$B$7),0,MAX(0,$E4404-MAX(0,SUMIFS(Тех_Движение!$G$2:$G$5111,Тех_Движение!$D$2:$D$5111,$C4404,Тех_Движение!$B$2:$B$5111,"&lt;="&amp;P$3)-$F4404)))</f>
        <v>#VALUE!</v>
      </c>
      <c r="Q4404" s="21" t="e">
        <f>IF(OR($B4404="",Q$3&lt;$D4404+Настройки!$B$7),0,MAX(0,$E4404-MAX(0,SUMIFS(Тех_Движение!$G$2:$G$5111,Тех_Движение!$D$2:$D$5111,$C4404,Тех_Движение!$B$2:$B$5111,"&lt;="&amp;Q$3)-$F4404)))</f>
        <v>#VALUE!</v>
      </c>
      <c r="R4404" s="21" t="str">
        <f t="shared" si="205"/>
        <v/>
      </c>
      <c r="S4404" s="23" t="str">
        <f>IF($B4404="","",VLOOKUP($C4404,Настройки!$A$11:$L$17,9,FALSE))</f>
        <v/>
      </c>
      <c r="T4404" s="23" t="str">
        <f t="shared" si="206"/>
        <v/>
      </c>
    </row>
    <row r="4405" spans="1:20" x14ac:dyDescent="0.3">
      <c r="A4405" s="20">
        <f>Тех_Движение!$A$4402</f>
        <v>4401</v>
      </c>
      <c r="B4405" s="20" t="str">
        <f>IF(Тех_Движение!$F$4402&gt;0,Тех_Движение!$I$4402,"")</f>
        <v/>
      </c>
      <c r="C4405" s="20" t="str">
        <f>IF($B4405="","",Тех_Движение!$D$4402)</f>
        <v/>
      </c>
      <c r="D4405" s="9" t="str">
        <f>IF($B4405="","",Тех_Движение!$B$4402)</f>
        <v/>
      </c>
      <c r="E4405" s="21" t="str">
        <f>IF($B4405="","",Тех_Движение!$F$4402)</f>
        <v/>
      </c>
      <c r="F4405" s="21" t="str">
        <f>IF($B4405="","",SUMIFS($E$5:$E4404,$C$5:$C4404,$C4405))</f>
        <v/>
      </c>
      <c r="G4405" s="21" t="str">
        <f>IF($B4405="","",MAX(0,$E4405-MAX(0,SUMIFS(Тех_Движение!$G$2:$G$5111,Тех_Движение!$D$2:$D$5111,$C4405,Тех_Движение!$B$2:$B$5111,"&lt;="&amp;Настройки!$B$5-1)-$F4405)))</f>
        <v/>
      </c>
      <c r="H4405" s="21" t="str">
        <f>IF($B4405="","",IF(AND($D4405&gt;=Настройки!$B$5,$D4405&lt;=Настройки!$B$6),$E4405,0))</f>
        <v/>
      </c>
      <c r="I4405" s="21" t="str">
        <f t="shared" si="204"/>
        <v/>
      </c>
      <c r="J4405" s="21" t="str">
        <f>IF($B4405="","",MAX(0,$E4405-MAX(0,SUMIFS(Тех_Движение!$G$2:$G$5111,Тех_Движение!$D$2:$D$5111,$C4405,Тех_Движение!$B$2:$B$5111,"&lt;="&amp;Настройки!$B$6)-$F4405)))</f>
        <v/>
      </c>
      <c r="K4405" s="21" t="e">
        <f>IF(OR($B4405="",K$3&lt;$D4405+Настройки!$B$7),0,MAX(0,$E4405-MAX(0,SUMIFS(Тех_Движение!$G$2:$G$5111,Тех_Движение!$D$2:$D$5111,$C4405,Тех_Движение!$B$2:$B$5111,"&lt;="&amp;K$3)-$F4405)))</f>
        <v>#VALUE!</v>
      </c>
      <c r="L4405" s="21" t="e">
        <f>IF(OR($B4405="",L$3&lt;$D4405+Настройки!$B$7),0,MAX(0,$E4405-MAX(0,SUMIFS(Тех_Движение!$G$2:$G$5111,Тех_Движение!$D$2:$D$5111,$C4405,Тех_Движение!$B$2:$B$5111,"&lt;="&amp;L$3)-$F4405)))</f>
        <v>#VALUE!</v>
      </c>
      <c r="M4405" s="21" t="e">
        <f>IF(OR($B4405="",M$3&lt;$D4405+Настройки!$B$7),0,MAX(0,$E4405-MAX(0,SUMIFS(Тех_Движение!$G$2:$G$5111,Тех_Движение!$D$2:$D$5111,$C4405,Тех_Движение!$B$2:$B$5111,"&lt;="&amp;M$3)-$F4405)))</f>
        <v>#VALUE!</v>
      </c>
      <c r="N4405" s="21" t="e">
        <f>IF(OR($B4405="",N$3&lt;$D4405+Настройки!$B$7),0,MAX(0,$E4405-MAX(0,SUMIFS(Тех_Движение!$G$2:$G$5111,Тех_Движение!$D$2:$D$5111,$C4405,Тех_Движение!$B$2:$B$5111,"&lt;="&amp;N$3)-$F4405)))</f>
        <v>#VALUE!</v>
      </c>
      <c r="O4405" s="21" t="e">
        <f>IF(OR($B4405="",O$3&lt;$D4405+Настройки!$B$7),0,MAX(0,$E4405-MAX(0,SUMIFS(Тех_Движение!$G$2:$G$5111,Тех_Движение!$D$2:$D$5111,$C4405,Тех_Движение!$B$2:$B$5111,"&lt;="&amp;O$3)-$F4405)))</f>
        <v>#VALUE!</v>
      </c>
      <c r="P4405" s="21" t="e">
        <f>IF(OR($B4405="",P$3&lt;$D4405+Настройки!$B$7),0,MAX(0,$E4405-MAX(0,SUMIFS(Тех_Движение!$G$2:$G$5111,Тех_Движение!$D$2:$D$5111,$C4405,Тех_Движение!$B$2:$B$5111,"&lt;="&amp;P$3)-$F4405)))</f>
        <v>#VALUE!</v>
      </c>
      <c r="Q4405" s="21" t="e">
        <f>IF(OR($B4405="",Q$3&lt;$D4405+Настройки!$B$7),0,MAX(0,$E4405-MAX(0,SUMIFS(Тех_Движение!$G$2:$G$5111,Тех_Движение!$D$2:$D$5111,$C4405,Тех_Движение!$B$2:$B$5111,"&lt;="&amp;Q$3)-$F4405)))</f>
        <v>#VALUE!</v>
      </c>
      <c r="R4405" s="21" t="str">
        <f t="shared" si="205"/>
        <v/>
      </c>
      <c r="S4405" s="23" t="str">
        <f>IF($B4405="","",VLOOKUP($C4405,Настройки!$A$11:$L$17,9,FALSE))</f>
        <v/>
      </c>
      <c r="T4405" s="23" t="str">
        <f t="shared" si="206"/>
        <v/>
      </c>
    </row>
    <row r="4406" spans="1:20" x14ac:dyDescent="0.3">
      <c r="A4406" s="20">
        <f>Тех_Движение!$A$4403</f>
        <v>4402</v>
      </c>
      <c r="B4406" s="20" t="str">
        <f>IF(Тех_Движение!$F$4403&gt;0,Тех_Движение!$I$4403,"")</f>
        <v/>
      </c>
      <c r="C4406" s="20" t="str">
        <f>IF($B4406="","",Тех_Движение!$D$4403)</f>
        <v/>
      </c>
      <c r="D4406" s="9" t="str">
        <f>IF($B4406="","",Тех_Движение!$B$4403)</f>
        <v/>
      </c>
      <c r="E4406" s="21" t="str">
        <f>IF($B4406="","",Тех_Движение!$F$4403)</f>
        <v/>
      </c>
      <c r="F4406" s="21" t="str">
        <f>IF($B4406="","",SUMIFS($E$5:$E4405,$C$5:$C4405,$C4406))</f>
        <v/>
      </c>
      <c r="G4406" s="21" t="str">
        <f>IF($B4406="","",MAX(0,$E4406-MAX(0,SUMIFS(Тех_Движение!$G$2:$G$5111,Тех_Движение!$D$2:$D$5111,$C4406,Тех_Движение!$B$2:$B$5111,"&lt;="&amp;Настройки!$B$5-1)-$F4406)))</f>
        <v/>
      </c>
      <c r="H4406" s="21" t="str">
        <f>IF($B4406="","",IF(AND($D4406&gt;=Настройки!$B$5,$D4406&lt;=Настройки!$B$6),$E4406,0))</f>
        <v/>
      </c>
      <c r="I4406" s="21" t="str">
        <f t="shared" si="204"/>
        <v/>
      </c>
      <c r="J4406" s="21" t="str">
        <f>IF($B4406="","",MAX(0,$E4406-MAX(0,SUMIFS(Тех_Движение!$G$2:$G$5111,Тех_Движение!$D$2:$D$5111,$C4406,Тех_Движение!$B$2:$B$5111,"&lt;="&amp;Настройки!$B$6)-$F4406)))</f>
        <v/>
      </c>
      <c r="K4406" s="21" t="e">
        <f>IF(OR($B4406="",K$3&lt;$D4406+Настройки!$B$7),0,MAX(0,$E4406-MAX(0,SUMIFS(Тех_Движение!$G$2:$G$5111,Тех_Движение!$D$2:$D$5111,$C4406,Тех_Движение!$B$2:$B$5111,"&lt;="&amp;K$3)-$F4406)))</f>
        <v>#VALUE!</v>
      </c>
      <c r="L4406" s="21" t="e">
        <f>IF(OR($B4406="",L$3&lt;$D4406+Настройки!$B$7),0,MAX(0,$E4406-MAX(0,SUMIFS(Тех_Движение!$G$2:$G$5111,Тех_Движение!$D$2:$D$5111,$C4406,Тех_Движение!$B$2:$B$5111,"&lt;="&amp;L$3)-$F4406)))</f>
        <v>#VALUE!</v>
      </c>
      <c r="M4406" s="21" t="e">
        <f>IF(OR($B4406="",M$3&lt;$D4406+Настройки!$B$7),0,MAX(0,$E4406-MAX(0,SUMIFS(Тех_Движение!$G$2:$G$5111,Тех_Движение!$D$2:$D$5111,$C4406,Тех_Движение!$B$2:$B$5111,"&lt;="&amp;M$3)-$F4406)))</f>
        <v>#VALUE!</v>
      </c>
      <c r="N4406" s="21" t="e">
        <f>IF(OR($B4406="",N$3&lt;$D4406+Настройки!$B$7),0,MAX(0,$E4406-MAX(0,SUMIFS(Тех_Движение!$G$2:$G$5111,Тех_Движение!$D$2:$D$5111,$C4406,Тех_Движение!$B$2:$B$5111,"&lt;="&amp;N$3)-$F4406)))</f>
        <v>#VALUE!</v>
      </c>
      <c r="O4406" s="21" t="e">
        <f>IF(OR($B4406="",O$3&lt;$D4406+Настройки!$B$7),0,MAX(0,$E4406-MAX(0,SUMIFS(Тех_Движение!$G$2:$G$5111,Тех_Движение!$D$2:$D$5111,$C4406,Тех_Движение!$B$2:$B$5111,"&lt;="&amp;O$3)-$F4406)))</f>
        <v>#VALUE!</v>
      </c>
      <c r="P4406" s="21" t="e">
        <f>IF(OR($B4406="",P$3&lt;$D4406+Настройки!$B$7),0,MAX(0,$E4406-MAX(0,SUMIFS(Тех_Движение!$G$2:$G$5111,Тех_Движение!$D$2:$D$5111,$C4406,Тех_Движение!$B$2:$B$5111,"&lt;="&amp;P$3)-$F4406)))</f>
        <v>#VALUE!</v>
      </c>
      <c r="Q4406" s="21" t="e">
        <f>IF(OR($B4406="",Q$3&lt;$D4406+Настройки!$B$7),0,MAX(0,$E4406-MAX(0,SUMIFS(Тех_Движение!$G$2:$G$5111,Тех_Движение!$D$2:$D$5111,$C4406,Тех_Движение!$B$2:$B$5111,"&lt;="&amp;Q$3)-$F4406)))</f>
        <v>#VALUE!</v>
      </c>
      <c r="R4406" s="21" t="str">
        <f t="shared" si="205"/>
        <v/>
      </c>
      <c r="S4406" s="23" t="str">
        <f>IF($B4406="","",VLOOKUP($C4406,Настройки!$A$11:$L$17,9,FALSE))</f>
        <v/>
      </c>
      <c r="T4406" s="23" t="str">
        <f t="shared" si="206"/>
        <v/>
      </c>
    </row>
    <row r="4407" spans="1:20" x14ac:dyDescent="0.3">
      <c r="A4407" s="20">
        <f>Тех_Движение!$A$4404</f>
        <v>4403</v>
      </c>
      <c r="B4407" s="20" t="str">
        <f>IF(Тех_Движение!$F$4404&gt;0,Тех_Движение!$I$4404,"")</f>
        <v/>
      </c>
      <c r="C4407" s="20" t="str">
        <f>IF($B4407="","",Тех_Движение!$D$4404)</f>
        <v/>
      </c>
      <c r="D4407" s="9" t="str">
        <f>IF($B4407="","",Тех_Движение!$B$4404)</f>
        <v/>
      </c>
      <c r="E4407" s="21" t="str">
        <f>IF($B4407="","",Тех_Движение!$F$4404)</f>
        <v/>
      </c>
      <c r="F4407" s="21" t="str">
        <f>IF($B4407="","",SUMIFS($E$5:$E4406,$C$5:$C4406,$C4407))</f>
        <v/>
      </c>
      <c r="G4407" s="21" t="str">
        <f>IF($B4407="","",MAX(0,$E4407-MAX(0,SUMIFS(Тех_Движение!$G$2:$G$5111,Тех_Движение!$D$2:$D$5111,$C4407,Тех_Движение!$B$2:$B$5111,"&lt;="&amp;Настройки!$B$5-1)-$F4407)))</f>
        <v/>
      </c>
      <c r="H4407" s="21" t="str">
        <f>IF($B4407="","",IF(AND($D4407&gt;=Настройки!$B$5,$D4407&lt;=Настройки!$B$6),$E4407,0))</f>
        <v/>
      </c>
      <c r="I4407" s="21" t="str">
        <f t="shared" si="204"/>
        <v/>
      </c>
      <c r="J4407" s="21" t="str">
        <f>IF($B4407="","",MAX(0,$E4407-MAX(0,SUMIFS(Тех_Движение!$G$2:$G$5111,Тех_Движение!$D$2:$D$5111,$C4407,Тех_Движение!$B$2:$B$5111,"&lt;="&amp;Настройки!$B$6)-$F4407)))</f>
        <v/>
      </c>
      <c r="K4407" s="21" t="e">
        <f>IF(OR($B4407="",K$3&lt;$D4407+Настройки!$B$7),0,MAX(0,$E4407-MAX(0,SUMIFS(Тех_Движение!$G$2:$G$5111,Тех_Движение!$D$2:$D$5111,$C4407,Тех_Движение!$B$2:$B$5111,"&lt;="&amp;K$3)-$F4407)))</f>
        <v>#VALUE!</v>
      </c>
      <c r="L4407" s="21" t="e">
        <f>IF(OR($B4407="",L$3&lt;$D4407+Настройки!$B$7),0,MAX(0,$E4407-MAX(0,SUMIFS(Тех_Движение!$G$2:$G$5111,Тех_Движение!$D$2:$D$5111,$C4407,Тех_Движение!$B$2:$B$5111,"&lt;="&amp;L$3)-$F4407)))</f>
        <v>#VALUE!</v>
      </c>
      <c r="M4407" s="21" t="e">
        <f>IF(OR($B4407="",M$3&lt;$D4407+Настройки!$B$7),0,MAX(0,$E4407-MAX(0,SUMIFS(Тех_Движение!$G$2:$G$5111,Тех_Движение!$D$2:$D$5111,$C4407,Тех_Движение!$B$2:$B$5111,"&lt;="&amp;M$3)-$F4407)))</f>
        <v>#VALUE!</v>
      </c>
      <c r="N4407" s="21" t="e">
        <f>IF(OR($B4407="",N$3&lt;$D4407+Настройки!$B$7),0,MAX(0,$E4407-MAX(0,SUMIFS(Тех_Движение!$G$2:$G$5111,Тех_Движение!$D$2:$D$5111,$C4407,Тех_Движение!$B$2:$B$5111,"&lt;="&amp;N$3)-$F4407)))</f>
        <v>#VALUE!</v>
      </c>
      <c r="O4407" s="21" t="e">
        <f>IF(OR($B4407="",O$3&lt;$D4407+Настройки!$B$7),0,MAX(0,$E4407-MAX(0,SUMIFS(Тех_Движение!$G$2:$G$5111,Тех_Движение!$D$2:$D$5111,$C4407,Тех_Движение!$B$2:$B$5111,"&lt;="&amp;O$3)-$F4407)))</f>
        <v>#VALUE!</v>
      </c>
      <c r="P4407" s="21" t="e">
        <f>IF(OR($B4407="",P$3&lt;$D4407+Настройки!$B$7),0,MAX(0,$E4407-MAX(0,SUMIFS(Тех_Движение!$G$2:$G$5111,Тех_Движение!$D$2:$D$5111,$C4407,Тех_Движение!$B$2:$B$5111,"&lt;="&amp;P$3)-$F4407)))</f>
        <v>#VALUE!</v>
      </c>
      <c r="Q4407" s="21" t="e">
        <f>IF(OR($B4407="",Q$3&lt;$D4407+Настройки!$B$7),0,MAX(0,$E4407-MAX(0,SUMIFS(Тех_Движение!$G$2:$G$5111,Тех_Движение!$D$2:$D$5111,$C4407,Тех_Движение!$B$2:$B$5111,"&lt;="&amp;Q$3)-$F4407)))</f>
        <v>#VALUE!</v>
      </c>
      <c r="R4407" s="21" t="str">
        <f t="shared" si="205"/>
        <v/>
      </c>
      <c r="S4407" s="23" t="str">
        <f>IF($B4407="","",VLOOKUP($C4407,Настройки!$A$11:$L$17,9,FALSE))</f>
        <v/>
      </c>
      <c r="T4407" s="23" t="str">
        <f t="shared" si="206"/>
        <v/>
      </c>
    </row>
    <row r="4408" spans="1:20" x14ac:dyDescent="0.3">
      <c r="A4408" s="20">
        <f>Тех_Движение!$A$4405</f>
        <v>4404</v>
      </c>
      <c r="B4408" s="20" t="str">
        <f>IF(Тех_Движение!$F$4405&gt;0,Тех_Движение!$I$4405,"")</f>
        <v/>
      </c>
      <c r="C4408" s="20" t="str">
        <f>IF($B4408="","",Тех_Движение!$D$4405)</f>
        <v/>
      </c>
      <c r="D4408" s="9" t="str">
        <f>IF($B4408="","",Тех_Движение!$B$4405)</f>
        <v/>
      </c>
      <c r="E4408" s="21" t="str">
        <f>IF($B4408="","",Тех_Движение!$F$4405)</f>
        <v/>
      </c>
      <c r="F4408" s="21" t="str">
        <f>IF($B4408="","",SUMIFS($E$5:$E4407,$C$5:$C4407,$C4408))</f>
        <v/>
      </c>
      <c r="G4408" s="21" t="str">
        <f>IF($B4408="","",MAX(0,$E4408-MAX(0,SUMIFS(Тех_Движение!$G$2:$G$5111,Тех_Движение!$D$2:$D$5111,$C4408,Тех_Движение!$B$2:$B$5111,"&lt;="&amp;Настройки!$B$5-1)-$F4408)))</f>
        <v/>
      </c>
      <c r="H4408" s="21" t="str">
        <f>IF($B4408="","",IF(AND($D4408&gt;=Настройки!$B$5,$D4408&lt;=Настройки!$B$6),$E4408,0))</f>
        <v/>
      </c>
      <c r="I4408" s="21" t="str">
        <f t="shared" si="204"/>
        <v/>
      </c>
      <c r="J4408" s="21" t="str">
        <f>IF($B4408="","",MAX(0,$E4408-MAX(0,SUMIFS(Тех_Движение!$G$2:$G$5111,Тех_Движение!$D$2:$D$5111,$C4408,Тех_Движение!$B$2:$B$5111,"&lt;="&amp;Настройки!$B$6)-$F4408)))</f>
        <v/>
      </c>
      <c r="K4408" s="21" t="e">
        <f>IF(OR($B4408="",K$3&lt;$D4408+Настройки!$B$7),0,MAX(0,$E4408-MAX(0,SUMIFS(Тех_Движение!$G$2:$G$5111,Тех_Движение!$D$2:$D$5111,$C4408,Тех_Движение!$B$2:$B$5111,"&lt;="&amp;K$3)-$F4408)))</f>
        <v>#VALUE!</v>
      </c>
      <c r="L4408" s="21" t="e">
        <f>IF(OR($B4408="",L$3&lt;$D4408+Настройки!$B$7),0,MAX(0,$E4408-MAX(0,SUMIFS(Тех_Движение!$G$2:$G$5111,Тех_Движение!$D$2:$D$5111,$C4408,Тех_Движение!$B$2:$B$5111,"&lt;="&amp;L$3)-$F4408)))</f>
        <v>#VALUE!</v>
      </c>
      <c r="M4408" s="21" t="e">
        <f>IF(OR($B4408="",M$3&lt;$D4408+Настройки!$B$7),0,MAX(0,$E4408-MAX(0,SUMIFS(Тех_Движение!$G$2:$G$5111,Тех_Движение!$D$2:$D$5111,$C4408,Тех_Движение!$B$2:$B$5111,"&lt;="&amp;M$3)-$F4408)))</f>
        <v>#VALUE!</v>
      </c>
      <c r="N4408" s="21" t="e">
        <f>IF(OR($B4408="",N$3&lt;$D4408+Настройки!$B$7),0,MAX(0,$E4408-MAX(0,SUMIFS(Тех_Движение!$G$2:$G$5111,Тех_Движение!$D$2:$D$5111,$C4408,Тех_Движение!$B$2:$B$5111,"&lt;="&amp;N$3)-$F4408)))</f>
        <v>#VALUE!</v>
      </c>
      <c r="O4408" s="21" t="e">
        <f>IF(OR($B4408="",O$3&lt;$D4408+Настройки!$B$7),0,MAX(0,$E4408-MAX(0,SUMIFS(Тех_Движение!$G$2:$G$5111,Тех_Движение!$D$2:$D$5111,$C4408,Тех_Движение!$B$2:$B$5111,"&lt;="&amp;O$3)-$F4408)))</f>
        <v>#VALUE!</v>
      </c>
      <c r="P4408" s="21" t="e">
        <f>IF(OR($B4408="",P$3&lt;$D4408+Настройки!$B$7),0,MAX(0,$E4408-MAX(0,SUMIFS(Тех_Движение!$G$2:$G$5111,Тех_Движение!$D$2:$D$5111,$C4408,Тех_Движение!$B$2:$B$5111,"&lt;="&amp;P$3)-$F4408)))</f>
        <v>#VALUE!</v>
      </c>
      <c r="Q4408" s="21" t="e">
        <f>IF(OR($B4408="",Q$3&lt;$D4408+Настройки!$B$7),0,MAX(0,$E4408-MAX(0,SUMIFS(Тех_Движение!$G$2:$G$5111,Тех_Движение!$D$2:$D$5111,$C4408,Тех_Движение!$B$2:$B$5111,"&lt;="&amp;Q$3)-$F4408)))</f>
        <v>#VALUE!</v>
      </c>
      <c r="R4408" s="21" t="str">
        <f t="shared" si="205"/>
        <v/>
      </c>
      <c r="S4408" s="23" t="str">
        <f>IF($B4408="","",VLOOKUP($C4408,Настройки!$A$11:$L$17,9,FALSE))</f>
        <v/>
      </c>
      <c r="T4408" s="23" t="str">
        <f t="shared" si="206"/>
        <v/>
      </c>
    </row>
    <row r="4409" spans="1:20" x14ac:dyDescent="0.3">
      <c r="A4409" s="20">
        <f>Тех_Движение!$A$4406</f>
        <v>4405</v>
      </c>
      <c r="B4409" s="20" t="str">
        <f>IF(Тех_Движение!$F$4406&gt;0,Тех_Движение!$I$4406,"")</f>
        <v/>
      </c>
      <c r="C4409" s="20" t="str">
        <f>IF($B4409="","",Тех_Движение!$D$4406)</f>
        <v/>
      </c>
      <c r="D4409" s="9" t="str">
        <f>IF($B4409="","",Тех_Движение!$B$4406)</f>
        <v/>
      </c>
      <c r="E4409" s="21" t="str">
        <f>IF($B4409="","",Тех_Движение!$F$4406)</f>
        <v/>
      </c>
      <c r="F4409" s="21" t="str">
        <f>IF($B4409="","",SUMIFS($E$5:$E4408,$C$5:$C4408,$C4409))</f>
        <v/>
      </c>
      <c r="G4409" s="21" t="str">
        <f>IF($B4409="","",MAX(0,$E4409-MAX(0,SUMIFS(Тех_Движение!$G$2:$G$5111,Тех_Движение!$D$2:$D$5111,$C4409,Тех_Движение!$B$2:$B$5111,"&lt;="&amp;Настройки!$B$5-1)-$F4409)))</f>
        <v/>
      </c>
      <c r="H4409" s="21" t="str">
        <f>IF($B4409="","",IF(AND($D4409&gt;=Настройки!$B$5,$D4409&lt;=Настройки!$B$6),$E4409,0))</f>
        <v/>
      </c>
      <c r="I4409" s="21" t="str">
        <f t="shared" si="204"/>
        <v/>
      </c>
      <c r="J4409" s="21" t="str">
        <f>IF($B4409="","",MAX(0,$E4409-MAX(0,SUMIFS(Тех_Движение!$G$2:$G$5111,Тех_Движение!$D$2:$D$5111,$C4409,Тех_Движение!$B$2:$B$5111,"&lt;="&amp;Настройки!$B$6)-$F4409)))</f>
        <v/>
      </c>
      <c r="K4409" s="21" t="e">
        <f>IF(OR($B4409="",K$3&lt;$D4409+Настройки!$B$7),0,MAX(0,$E4409-MAX(0,SUMIFS(Тех_Движение!$G$2:$G$5111,Тех_Движение!$D$2:$D$5111,$C4409,Тех_Движение!$B$2:$B$5111,"&lt;="&amp;K$3)-$F4409)))</f>
        <v>#VALUE!</v>
      </c>
      <c r="L4409" s="21" t="e">
        <f>IF(OR($B4409="",L$3&lt;$D4409+Настройки!$B$7),0,MAX(0,$E4409-MAX(0,SUMIFS(Тех_Движение!$G$2:$G$5111,Тех_Движение!$D$2:$D$5111,$C4409,Тех_Движение!$B$2:$B$5111,"&lt;="&amp;L$3)-$F4409)))</f>
        <v>#VALUE!</v>
      </c>
      <c r="M4409" s="21" t="e">
        <f>IF(OR($B4409="",M$3&lt;$D4409+Настройки!$B$7),0,MAX(0,$E4409-MAX(0,SUMIFS(Тех_Движение!$G$2:$G$5111,Тех_Движение!$D$2:$D$5111,$C4409,Тех_Движение!$B$2:$B$5111,"&lt;="&amp;M$3)-$F4409)))</f>
        <v>#VALUE!</v>
      </c>
      <c r="N4409" s="21" t="e">
        <f>IF(OR($B4409="",N$3&lt;$D4409+Настройки!$B$7),0,MAX(0,$E4409-MAX(0,SUMIFS(Тех_Движение!$G$2:$G$5111,Тех_Движение!$D$2:$D$5111,$C4409,Тех_Движение!$B$2:$B$5111,"&lt;="&amp;N$3)-$F4409)))</f>
        <v>#VALUE!</v>
      </c>
      <c r="O4409" s="21" t="e">
        <f>IF(OR($B4409="",O$3&lt;$D4409+Настройки!$B$7),0,MAX(0,$E4409-MAX(0,SUMIFS(Тех_Движение!$G$2:$G$5111,Тех_Движение!$D$2:$D$5111,$C4409,Тех_Движение!$B$2:$B$5111,"&lt;="&amp;O$3)-$F4409)))</f>
        <v>#VALUE!</v>
      </c>
      <c r="P4409" s="21" t="e">
        <f>IF(OR($B4409="",P$3&lt;$D4409+Настройки!$B$7),0,MAX(0,$E4409-MAX(0,SUMIFS(Тех_Движение!$G$2:$G$5111,Тех_Движение!$D$2:$D$5111,$C4409,Тех_Движение!$B$2:$B$5111,"&lt;="&amp;P$3)-$F4409)))</f>
        <v>#VALUE!</v>
      </c>
      <c r="Q4409" s="21" t="e">
        <f>IF(OR($B4409="",Q$3&lt;$D4409+Настройки!$B$7),0,MAX(0,$E4409-MAX(0,SUMIFS(Тех_Движение!$G$2:$G$5111,Тех_Движение!$D$2:$D$5111,$C4409,Тех_Движение!$B$2:$B$5111,"&lt;="&amp;Q$3)-$F4409)))</f>
        <v>#VALUE!</v>
      </c>
      <c r="R4409" s="21" t="str">
        <f t="shared" si="205"/>
        <v/>
      </c>
      <c r="S4409" s="23" t="str">
        <f>IF($B4409="","",VLOOKUP($C4409,Настройки!$A$11:$L$17,9,FALSE))</f>
        <v/>
      </c>
      <c r="T4409" s="23" t="str">
        <f t="shared" si="206"/>
        <v/>
      </c>
    </row>
    <row r="4410" spans="1:20" x14ac:dyDescent="0.3">
      <c r="A4410" s="20">
        <f>Тех_Движение!$A$4407</f>
        <v>4406</v>
      </c>
      <c r="B4410" s="20" t="str">
        <f>IF(Тех_Движение!$F$4407&gt;0,Тех_Движение!$I$4407,"")</f>
        <v/>
      </c>
      <c r="C4410" s="20" t="str">
        <f>IF($B4410="","",Тех_Движение!$D$4407)</f>
        <v/>
      </c>
      <c r="D4410" s="9" t="str">
        <f>IF($B4410="","",Тех_Движение!$B$4407)</f>
        <v/>
      </c>
      <c r="E4410" s="21" t="str">
        <f>IF($B4410="","",Тех_Движение!$F$4407)</f>
        <v/>
      </c>
      <c r="F4410" s="21" t="str">
        <f>IF($B4410="","",SUMIFS($E$5:$E4409,$C$5:$C4409,$C4410))</f>
        <v/>
      </c>
      <c r="G4410" s="21" t="str">
        <f>IF($B4410="","",MAX(0,$E4410-MAX(0,SUMIFS(Тех_Движение!$G$2:$G$5111,Тех_Движение!$D$2:$D$5111,$C4410,Тех_Движение!$B$2:$B$5111,"&lt;="&amp;Настройки!$B$5-1)-$F4410)))</f>
        <v/>
      </c>
      <c r="H4410" s="21" t="str">
        <f>IF($B4410="","",IF(AND($D4410&gt;=Настройки!$B$5,$D4410&lt;=Настройки!$B$6),$E4410,0))</f>
        <v/>
      </c>
      <c r="I4410" s="21" t="str">
        <f t="shared" si="204"/>
        <v/>
      </c>
      <c r="J4410" s="21" t="str">
        <f>IF($B4410="","",MAX(0,$E4410-MAX(0,SUMIFS(Тех_Движение!$G$2:$G$5111,Тех_Движение!$D$2:$D$5111,$C4410,Тех_Движение!$B$2:$B$5111,"&lt;="&amp;Настройки!$B$6)-$F4410)))</f>
        <v/>
      </c>
      <c r="K4410" s="21" t="e">
        <f>IF(OR($B4410="",K$3&lt;$D4410+Настройки!$B$7),0,MAX(0,$E4410-MAX(0,SUMIFS(Тех_Движение!$G$2:$G$5111,Тех_Движение!$D$2:$D$5111,$C4410,Тех_Движение!$B$2:$B$5111,"&lt;="&amp;K$3)-$F4410)))</f>
        <v>#VALUE!</v>
      </c>
      <c r="L4410" s="21" t="e">
        <f>IF(OR($B4410="",L$3&lt;$D4410+Настройки!$B$7),0,MAX(0,$E4410-MAX(0,SUMIFS(Тех_Движение!$G$2:$G$5111,Тех_Движение!$D$2:$D$5111,$C4410,Тех_Движение!$B$2:$B$5111,"&lt;="&amp;L$3)-$F4410)))</f>
        <v>#VALUE!</v>
      </c>
      <c r="M4410" s="21" t="e">
        <f>IF(OR($B4410="",M$3&lt;$D4410+Настройки!$B$7),0,MAX(0,$E4410-MAX(0,SUMIFS(Тех_Движение!$G$2:$G$5111,Тех_Движение!$D$2:$D$5111,$C4410,Тех_Движение!$B$2:$B$5111,"&lt;="&amp;M$3)-$F4410)))</f>
        <v>#VALUE!</v>
      </c>
      <c r="N4410" s="21" t="e">
        <f>IF(OR($B4410="",N$3&lt;$D4410+Настройки!$B$7),0,MAX(0,$E4410-MAX(0,SUMIFS(Тех_Движение!$G$2:$G$5111,Тех_Движение!$D$2:$D$5111,$C4410,Тех_Движение!$B$2:$B$5111,"&lt;="&amp;N$3)-$F4410)))</f>
        <v>#VALUE!</v>
      </c>
      <c r="O4410" s="21" t="e">
        <f>IF(OR($B4410="",O$3&lt;$D4410+Настройки!$B$7),0,MAX(0,$E4410-MAX(0,SUMIFS(Тех_Движение!$G$2:$G$5111,Тех_Движение!$D$2:$D$5111,$C4410,Тех_Движение!$B$2:$B$5111,"&lt;="&amp;O$3)-$F4410)))</f>
        <v>#VALUE!</v>
      </c>
      <c r="P4410" s="21" t="e">
        <f>IF(OR($B4410="",P$3&lt;$D4410+Настройки!$B$7),0,MAX(0,$E4410-MAX(0,SUMIFS(Тех_Движение!$G$2:$G$5111,Тех_Движение!$D$2:$D$5111,$C4410,Тех_Движение!$B$2:$B$5111,"&lt;="&amp;P$3)-$F4410)))</f>
        <v>#VALUE!</v>
      </c>
      <c r="Q4410" s="21" t="e">
        <f>IF(OR($B4410="",Q$3&lt;$D4410+Настройки!$B$7),0,MAX(0,$E4410-MAX(0,SUMIFS(Тех_Движение!$G$2:$G$5111,Тех_Движение!$D$2:$D$5111,$C4410,Тех_Движение!$B$2:$B$5111,"&lt;="&amp;Q$3)-$F4410)))</f>
        <v>#VALUE!</v>
      </c>
      <c r="R4410" s="21" t="str">
        <f t="shared" si="205"/>
        <v/>
      </c>
      <c r="S4410" s="23" t="str">
        <f>IF($B4410="","",VLOOKUP($C4410,Настройки!$A$11:$L$17,9,FALSE))</f>
        <v/>
      </c>
      <c r="T4410" s="23" t="str">
        <f t="shared" si="206"/>
        <v/>
      </c>
    </row>
    <row r="4411" spans="1:20" x14ac:dyDescent="0.3">
      <c r="A4411" s="20">
        <f>Тех_Движение!$A$4408</f>
        <v>4407</v>
      </c>
      <c r="B4411" s="20" t="str">
        <f>IF(Тех_Движение!$F$4408&gt;0,Тех_Движение!$I$4408,"")</f>
        <v/>
      </c>
      <c r="C4411" s="20" t="str">
        <f>IF($B4411="","",Тех_Движение!$D$4408)</f>
        <v/>
      </c>
      <c r="D4411" s="9" t="str">
        <f>IF($B4411="","",Тех_Движение!$B$4408)</f>
        <v/>
      </c>
      <c r="E4411" s="21" t="str">
        <f>IF($B4411="","",Тех_Движение!$F$4408)</f>
        <v/>
      </c>
      <c r="F4411" s="21" t="str">
        <f>IF($B4411="","",SUMIFS($E$5:$E4410,$C$5:$C4410,$C4411))</f>
        <v/>
      </c>
      <c r="G4411" s="21" t="str">
        <f>IF($B4411="","",MAX(0,$E4411-MAX(0,SUMIFS(Тех_Движение!$G$2:$G$5111,Тех_Движение!$D$2:$D$5111,$C4411,Тех_Движение!$B$2:$B$5111,"&lt;="&amp;Настройки!$B$5-1)-$F4411)))</f>
        <v/>
      </c>
      <c r="H4411" s="21" t="str">
        <f>IF($B4411="","",IF(AND($D4411&gt;=Настройки!$B$5,$D4411&lt;=Настройки!$B$6),$E4411,0))</f>
        <v/>
      </c>
      <c r="I4411" s="21" t="str">
        <f t="shared" si="204"/>
        <v/>
      </c>
      <c r="J4411" s="21" t="str">
        <f>IF($B4411="","",MAX(0,$E4411-MAX(0,SUMIFS(Тех_Движение!$G$2:$G$5111,Тех_Движение!$D$2:$D$5111,$C4411,Тех_Движение!$B$2:$B$5111,"&lt;="&amp;Настройки!$B$6)-$F4411)))</f>
        <v/>
      </c>
      <c r="K4411" s="21" t="e">
        <f>IF(OR($B4411="",K$3&lt;$D4411+Настройки!$B$7),0,MAX(0,$E4411-MAX(0,SUMIFS(Тех_Движение!$G$2:$G$5111,Тех_Движение!$D$2:$D$5111,$C4411,Тех_Движение!$B$2:$B$5111,"&lt;="&amp;K$3)-$F4411)))</f>
        <v>#VALUE!</v>
      </c>
      <c r="L4411" s="21" t="e">
        <f>IF(OR($B4411="",L$3&lt;$D4411+Настройки!$B$7),0,MAX(0,$E4411-MAX(0,SUMIFS(Тех_Движение!$G$2:$G$5111,Тех_Движение!$D$2:$D$5111,$C4411,Тех_Движение!$B$2:$B$5111,"&lt;="&amp;L$3)-$F4411)))</f>
        <v>#VALUE!</v>
      </c>
      <c r="M4411" s="21" t="e">
        <f>IF(OR($B4411="",M$3&lt;$D4411+Настройки!$B$7),0,MAX(0,$E4411-MAX(0,SUMIFS(Тех_Движение!$G$2:$G$5111,Тех_Движение!$D$2:$D$5111,$C4411,Тех_Движение!$B$2:$B$5111,"&lt;="&amp;M$3)-$F4411)))</f>
        <v>#VALUE!</v>
      </c>
      <c r="N4411" s="21" t="e">
        <f>IF(OR($B4411="",N$3&lt;$D4411+Настройки!$B$7),0,MAX(0,$E4411-MAX(0,SUMIFS(Тех_Движение!$G$2:$G$5111,Тех_Движение!$D$2:$D$5111,$C4411,Тех_Движение!$B$2:$B$5111,"&lt;="&amp;N$3)-$F4411)))</f>
        <v>#VALUE!</v>
      </c>
      <c r="O4411" s="21" t="e">
        <f>IF(OR($B4411="",O$3&lt;$D4411+Настройки!$B$7),0,MAX(0,$E4411-MAX(0,SUMIFS(Тех_Движение!$G$2:$G$5111,Тех_Движение!$D$2:$D$5111,$C4411,Тех_Движение!$B$2:$B$5111,"&lt;="&amp;O$3)-$F4411)))</f>
        <v>#VALUE!</v>
      </c>
      <c r="P4411" s="21" t="e">
        <f>IF(OR($B4411="",P$3&lt;$D4411+Настройки!$B$7),0,MAX(0,$E4411-MAX(0,SUMIFS(Тех_Движение!$G$2:$G$5111,Тех_Движение!$D$2:$D$5111,$C4411,Тех_Движение!$B$2:$B$5111,"&lt;="&amp;P$3)-$F4411)))</f>
        <v>#VALUE!</v>
      </c>
      <c r="Q4411" s="21" t="e">
        <f>IF(OR($B4411="",Q$3&lt;$D4411+Настройки!$B$7),0,MAX(0,$E4411-MAX(0,SUMIFS(Тех_Движение!$G$2:$G$5111,Тех_Движение!$D$2:$D$5111,$C4411,Тех_Движение!$B$2:$B$5111,"&lt;="&amp;Q$3)-$F4411)))</f>
        <v>#VALUE!</v>
      </c>
      <c r="R4411" s="21" t="str">
        <f t="shared" si="205"/>
        <v/>
      </c>
      <c r="S4411" s="23" t="str">
        <f>IF($B4411="","",VLOOKUP($C4411,Настройки!$A$11:$L$17,9,FALSE))</f>
        <v/>
      </c>
      <c r="T4411" s="23" t="str">
        <f t="shared" si="206"/>
        <v/>
      </c>
    </row>
    <row r="4412" spans="1:20" x14ac:dyDescent="0.3">
      <c r="A4412" s="20">
        <f>Тех_Движение!$A$4409</f>
        <v>4408</v>
      </c>
      <c r="B4412" s="20" t="str">
        <f>IF(Тех_Движение!$F$4409&gt;0,Тех_Движение!$I$4409,"")</f>
        <v/>
      </c>
      <c r="C4412" s="20" t="str">
        <f>IF($B4412="","",Тех_Движение!$D$4409)</f>
        <v/>
      </c>
      <c r="D4412" s="9" t="str">
        <f>IF($B4412="","",Тех_Движение!$B$4409)</f>
        <v/>
      </c>
      <c r="E4412" s="21" t="str">
        <f>IF($B4412="","",Тех_Движение!$F$4409)</f>
        <v/>
      </c>
      <c r="F4412" s="21" t="str">
        <f>IF($B4412="","",SUMIFS($E$5:$E4411,$C$5:$C4411,$C4412))</f>
        <v/>
      </c>
      <c r="G4412" s="21" t="str">
        <f>IF($B4412="","",MAX(0,$E4412-MAX(0,SUMIFS(Тех_Движение!$G$2:$G$5111,Тех_Движение!$D$2:$D$5111,$C4412,Тех_Движение!$B$2:$B$5111,"&lt;="&amp;Настройки!$B$5-1)-$F4412)))</f>
        <v/>
      </c>
      <c r="H4412" s="21" t="str">
        <f>IF($B4412="","",IF(AND($D4412&gt;=Настройки!$B$5,$D4412&lt;=Настройки!$B$6),$E4412,0))</f>
        <v/>
      </c>
      <c r="I4412" s="21" t="str">
        <f t="shared" si="204"/>
        <v/>
      </c>
      <c r="J4412" s="21" t="str">
        <f>IF($B4412="","",MAX(0,$E4412-MAX(0,SUMIFS(Тех_Движение!$G$2:$G$5111,Тех_Движение!$D$2:$D$5111,$C4412,Тех_Движение!$B$2:$B$5111,"&lt;="&amp;Настройки!$B$6)-$F4412)))</f>
        <v/>
      </c>
      <c r="K4412" s="21" t="e">
        <f>IF(OR($B4412="",K$3&lt;$D4412+Настройки!$B$7),0,MAX(0,$E4412-MAX(0,SUMIFS(Тех_Движение!$G$2:$G$5111,Тех_Движение!$D$2:$D$5111,$C4412,Тех_Движение!$B$2:$B$5111,"&lt;="&amp;K$3)-$F4412)))</f>
        <v>#VALUE!</v>
      </c>
      <c r="L4412" s="21" t="e">
        <f>IF(OR($B4412="",L$3&lt;$D4412+Настройки!$B$7),0,MAX(0,$E4412-MAX(0,SUMIFS(Тех_Движение!$G$2:$G$5111,Тех_Движение!$D$2:$D$5111,$C4412,Тех_Движение!$B$2:$B$5111,"&lt;="&amp;L$3)-$F4412)))</f>
        <v>#VALUE!</v>
      </c>
      <c r="M4412" s="21" t="e">
        <f>IF(OR($B4412="",M$3&lt;$D4412+Настройки!$B$7),0,MAX(0,$E4412-MAX(0,SUMIFS(Тех_Движение!$G$2:$G$5111,Тех_Движение!$D$2:$D$5111,$C4412,Тех_Движение!$B$2:$B$5111,"&lt;="&amp;M$3)-$F4412)))</f>
        <v>#VALUE!</v>
      </c>
      <c r="N4412" s="21" t="e">
        <f>IF(OR($B4412="",N$3&lt;$D4412+Настройки!$B$7),0,MAX(0,$E4412-MAX(0,SUMIFS(Тех_Движение!$G$2:$G$5111,Тех_Движение!$D$2:$D$5111,$C4412,Тех_Движение!$B$2:$B$5111,"&lt;="&amp;N$3)-$F4412)))</f>
        <v>#VALUE!</v>
      </c>
      <c r="O4412" s="21" t="e">
        <f>IF(OR($B4412="",O$3&lt;$D4412+Настройки!$B$7),0,MAX(0,$E4412-MAX(0,SUMIFS(Тех_Движение!$G$2:$G$5111,Тех_Движение!$D$2:$D$5111,$C4412,Тех_Движение!$B$2:$B$5111,"&lt;="&amp;O$3)-$F4412)))</f>
        <v>#VALUE!</v>
      </c>
      <c r="P4412" s="21" t="e">
        <f>IF(OR($B4412="",P$3&lt;$D4412+Настройки!$B$7),0,MAX(0,$E4412-MAX(0,SUMIFS(Тех_Движение!$G$2:$G$5111,Тех_Движение!$D$2:$D$5111,$C4412,Тех_Движение!$B$2:$B$5111,"&lt;="&amp;P$3)-$F4412)))</f>
        <v>#VALUE!</v>
      </c>
      <c r="Q4412" s="21" t="e">
        <f>IF(OR($B4412="",Q$3&lt;$D4412+Настройки!$B$7),0,MAX(0,$E4412-MAX(0,SUMIFS(Тех_Движение!$G$2:$G$5111,Тех_Движение!$D$2:$D$5111,$C4412,Тех_Движение!$B$2:$B$5111,"&lt;="&amp;Q$3)-$F4412)))</f>
        <v>#VALUE!</v>
      </c>
      <c r="R4412" s="21" t="str">
        <f t="shared" si="205"/>
        <v/>
      </c>
      <c r="S4412" s="23" t="str">
        <f>IF($B4412="","",VLOOKUP($C4412,Настройки!$A$11:$L$17,9,FALSE))</f>
        <v/>
      </c>
      <c r="T4412" s="23" t="str">
        <f t="shared" si="206"/>
        <v/>
      </c>
    </row>
    <row r="4413" spans="1:20" x14ac:dyDescent="0.3">
      <c r="A4413" s="20">
        <f>Тех_Движение!$A$4410</f>
        <v>4409</v>
      </c>
      <c r="B4413" s="20" t="str">
        <f>IF(Тех_Движение!$F$4410&gt;0,Тех_Движение!$I$4410,"")</f>
        <v/>
      </c>
      <c r="C4413" s="20" t="str">
        <f>IF($B4413="","",Тех_Движение!$D$4410)</f>
        <v/>
      </c>
      <c r="D4413" s="9" t="str">
        <f>IF($B4413="","",Тех_Движение!$B$4410)</f>
        <v/>
      </c>
      <c r="E4413" s="21" t="str">
        <f>IF($B4413="","",Тех_Движение!$F$4410)</f>
        <v/>
      </c>
      <c r="F4413" s="21" t="str">
        <f>IF($B4413="","",SUMIFS($E$5:$E4412,$C$5:$C4412,$C4413))</f>
        <v/>
      </c>
      <c r="G4413" s="21" t="str">
        <f>IF($B4413="","",MAX(0,$E4413-MAX(0,SUMIFS(Тех_Движение!$G$2:$G$5111,Тех_Движение!$D$2:$D$5111,$C4413,Тех_Движение!$B$2:$B$5111,"&lt;="&amp;Настройки!$B$5-1)-$F4413)))</f>
        <v/>
      </c>
      <c r="H4413" s="21" t="str">
        <f>IF($B4413="","",IF(AND($D4413&gt;=Настройки!$B$5,$D4413&lt;=Настройки!$B$6),$E4413,0))</f>
        <v/>
      </c>
      <c r="I4413" s="21" t="str">
        <f t="shared" si="204"/>
        <v/>
      </c>
      <c r="J4413" s="21" t="str">
        <f>IF($B4413="","",MAX(0,$E4413-MAX(0,SUMIFS(Тех_Движение!$G$2:$G$5111,Тех_Движение!$D$2:$D$5111,$C4413,Тех_Движение!$B$2:$B$5111,"&lt;="&amp;Настройки!$B$6)-$F4413)))</f>
        <v/>
      </c>
      <c r="K4413" s="21" t="e">
        <f>IF(OR($B4413="",K$3&lt;$D4413+Настройки!$B$7),0,MAX(0,$E4413-MAX(0,SUMIFS(Тех_Движение!$G$2:$G$5111,Тех_Движение!$D$2:$D$5111,$C4413,Тех_Движение!$B$2:$B$5111,"&lt;="&amp;K$3)-$F4413)))</f>
        <v>#VALUE!</v>
      </c>
      <c r="L4413" s="21" t="e">
        <f>IF(OR($B4413="",L$3&lt;$D4413+Настройки!$B$7),0,MAX(0,$E4413-MAX(0,SUMIFS(Тех_Движение!$G$2:$G$5111,Тех_Движение!$D$2:$D$5111,$C4413,Тех_Движение!$B$2:$B$5111,"&lt;="&amp;L$3)-$F4413)))</f>
        <v>#VALUE!</v>
      </c>
      <c r="M4413" s="21" t="e">
        <f>IF(OR($B4413="",M$3&lt;$D4413+Настройки!$B$7),0,MAX(0,$E4413-MAX(0,SUMIFS(Тех_Движение!$G$2:$G$5111,Тех_Движение!$D$2:$D$5111,$C4413,Тех_Движение!$B$2:$B$5111,"&lt;="&amp;M$3)-$F4413)))</f>
        <v>#VALUE!</v>
      </c>
      <c r="N4413" s="21" t="e">
        <f>IF(OR($B4413="",N$3&lt;$D4413+Настройки!$B$7),0,MAX(0,$E4413-MAX(0,SUMIFS(Тех_Движение!$G$2:$G$5111,Тех_Движение!$D$2:$D$5111,$C4413,Тех_Движение!$B$2:$B$5111,"&lt;="&amp;N$3)-$F4413)))</f>
        <v>#VALUE!</v>
      </c>
      <c r="O4413" s="21" t="e">
        <f>IF(OR($B4413="",O$3&lt;$D4413+Настройки!$B$7),0,MAX(0,$E4413-MAX(0,SUMIFS(Тех_Движение!$G$2:$G$5111,Тех_Движение!$D$2:$D$5111,$C4413,Тех_Движение!$B$2:$B$5111,"&lt;="&amp;O$3)-$F4413)))</f>
        <v>#VALUE!</v>
      </c>
      <c r="P4413" s="21" t="e">
        <f>IF(OR($B4413="",P$3&lt;$D4413+Настройки!$B$7),0,MAX(0,$E4413-MAX(0,SUMIFS(Тех_Движение!$G$2:$G$5111,Тех_Движение!$D$2:$D$5111,$C4413,Тех_Движение!$B$2:$B$5111,"&lt;="&amp;P$3)-$F4413)))</f>
        <v>#VALUE!</v>
      </c>
      <c r="Q4413" s="21" t="e">
        <f>IF(OR($B4413="",Q$3&lt;$D4413+Настройки!$B$7),0,MAX(0,$E4413-MAX(0,SUMIFS(Тех_Движение!$G$2:$G$5111,Тех_Движение!$D$2:$D$5111,$C4413,Тех_Движение!$B$2:$B$5111,"&lt;="&amp;Q$3)-$F4413)))</f>
        <v>#VALUE!</v>
      </c>
      <c r="R4413" s="21" t="str">
        <f t="shared" si="205"/>
        <v/>
      </c>
      <c r="S4413" s="23" t="str">
        <f>IF($B4413="","",VLOOKUP($C4413,Настройки!$A$11:$L$17,9,FALSE))</f>
        <v/>
      </c>
      <c r="T4413" s="23" t="str">
        <f t="shared" si="206"/>
        <v/>
      </c>
    </row>
    <row r="4414" spans="1:20" x14ac:dyDescent="0.3">
      <c r="A4414" s="20">
        <f>Тех_Движение!$A$4411</f>
        <v>4410</v>
      </c>
      <c r="B4414" s="20" t="str">
        <f>IF(Тех_Движение!$F$4411&gt;0,Тех_Движение!$I$4411,"")</f>
        <v/>
      </c>
      <c r="C4414" s="20" t="str">
        <f>IF($B4414="","",Тех_Движение!$D$4411)</f>
        <v/>
      </c>
      <c r="D4414" s="9" t="str">
        <f>IF($B4414="","",Тех_Движение!$B$4411)</f>
        <v/>
      </c>
      <c r="E4414" s="21" t="str">
        <f>IF($B4414="","",Тех_Движение!$F$4411)</f>
        <v/>
      </c>
      <c r="F4414" s="21" t="str">
        <f>IF($B4414="","",SUMIFS($E$5:$E4413,$C$5:$C4413,$C4414))</f>
        <v/>
      </c>
      <c r="G4414" s="21" t="str">
        <f>IF($B4414="","",MAX(0,$E4414-MAX(0,SUMIFS(Тех_Движение!$G$2:$G$5111,Тех_Движение!$D$2:$D$5111,$C4414,Тех_Движение!$B$2:$B$5111,"&lt;="&amp;Настройки!$B$5-1)-$F4414)))</f>
        <v/>
      </c>
      <c r="H4414" s="21" t="str">
        <f>IF($B4414="","",IF(AND($D4414&gt;=Настройки!$B$5,$D4414&lt;=Настройки!$B$6),$E4414,0))</f>
        <v/>
      </c>
      <c r="I4414" s="21" t="str">
        <f t="shared" si="204"/>
        <v/>
      </c>
      <c r="J4414" s="21" t="str">
        <f>IF($B4414="","",MAX(0,$E4414-MAX(0,SUMIFS(Тех_Движение!$G$2:$G$5111,Тех_Движение!$D$2:$D$5111,$C4414,Тех_Движение!$B$2:$B$5111,"&lt;="&amp;Настройки!$B$6)-$F4414)))</f>
        <v/>
      </c>
      <c r="K4414" s="21" t="e">
        <f>IF(OR($B4414="",K$3&lt;$D4414+Настройки!$B$7),0,MAX(0,$E4414-MAX(0,SUMIFS(Тех_Движение!$G$2:$G$5111,Тех_Движение!$D$2:$D$5111,$C4414,Тех_Движение!$B$2:$B$5111,"&lt;="&amp;K$3)-$F4414)))</f>
        <v>#VALUE!</v>
      </c>
      <c r="L4414" s="21" t="e">
        <f>IF(OR($B4414="",L$3&lt;$D4414+Настройки!$B$7),0,MAX(0,$E4414-MAX(0,SUMIFS(Тех_Движение!$G$2:$G$5111,Тех_Движение!$D$2:$D$5111,$C4414,Тех_Движение!$B$2:$B$5111,"&lt;="&amp;L$3)-$F4414)))</f>
        <v>#VALUE!</v>
      </c>
      <c r="M4414" s="21" t="e">
        <f>IF(OR($B4414="",M$3&lt;$D4414+Настройки!$B$7),0,MAX(0,$E4414-MAX(0,SUMIFS(Тех_Движение!$G$2:$G$5111,Тех_Движение!$D$2:$D$5111,$C4414,Тех_Движение!$B$2:$B$5111,"&lt;="&amp;M$3)-$F4414)))</f>
        <v>#VALUE!</v>
      </c>
      <c r="N4414" s="21" t="e">
        <f>IF(OR($B4414="",N$3&lt;$D4414+Настройки!$B$7),0,MAX(0,$E4414-MAX(0,SUMIFS(Тех_Движение!$G$2:$G$5111,Тех_Движение!$D$2:$D$5111,$C4414,Тех_Движение!$B$2:$B$5111,"&lt;="&amp;N$3)-$F4414)))</f>
        <v>#VALUE!</v>
      </c>
      <c r="O4414" s="21" t="e">
        <f>IF(OR($B4414="",O$3&lt;$D4414+Настройки!$B$7),0,MAX(0,$E4414-MAX(0,SUMIFS(Тех_Движение!$G$2:$G$5111,Тех_Движение!$D$2:$D$5111,$C4414,Тех_Движение!$B$2:$B$5111,"&lt;="&amp;O$3)-$F4414)))</f>
        <v>#VALUE!</v>
      </c>
      <c r="P4414" s="21" t="e">
        <f>IF(OR($B4414="",P$3&lt;$D4414+Настройки!$B$7),0,MAX(0,$E4414-MAX(0,SUMIFS(Тех_Движение!$G$2:$G$5111,Тех_Движение!$D$2:$D$5111,$C4414,Тех_Движение!$B$2:$B$5111,"&lt;="&amp;P$3)-$F4414)))</f>
        <v>#VALUE!</v>
      </c>
      <c r="Q4414" s="21" t="e">
        <f>IF(OR($B4414="",Q$3&lt;$D4414+Настройки!$B$7),0,MAX(0,$E4414-MAX(0,SUMIFS(Тех_Движение!$G$2:$G$5111,Тех_Движение!$D$2:$D$5111,$C4414,Тех_Движение!$B$2:$B$5111,"&lt;="&amp;Q$3)-$F4414)))</f>
        <v>#VALUE!</v>
      </c>
      <c r="R4414" s="21" t="str">
        <f t="shared" si="205"/>
        <v/>
      </c>
      <c r="S4414" s="23" t="str">
        <f>IF($B4414="","",VLOOKUP($C4414,Настройки!$A$11:$L$17,9,FALSE))</f>
        <v/>
      </c>
      <c r="T4414" s="23" t="str">
        <f t="shared" si="206"/>
        <v/>
      </c>
    </row>
    <row r="4415" spans="1:20" x14ac:dyDescent="0.3">
      <c r="A4415" s="20">
        <f>Тех_Движение!$A$4412</f>
        <v>4411</v>
      </c>
      <c r="B4415" s="20" t="str">
        <f>IF(Тех_Движение!$F$4412&gt;0,Тех_Движение!$I$4412,"")</f>
        <v/>
      </c>
      <c r="C4415" s="20" t="str">
        <f>IF($B4415="","",Тех_Движение!$D$4412)</f>
        <v/>
      </c>
      <c r="D4415" s="9" t="str">
        <f>IF($B4415="","",Тех_Движение!$B$4412)</f>
        <v/>
      </c>
      <c r="E4415" s="21" t="str">
        <f>IF($B4415="","",Тех_Движение!$F$4412)</f>
        <v/>
      </c>
      <c r="F4415" s="21" t="str">
        <f>IF($B4415="","",SUMIFS($E$5:$E4414,$C$5:$C4414,$C4415))</f>
        <v/>
      </c>
      <c r="G4415" s="21" t="str">
        <f>IF($B4415="","",MAX(0,$E4415-MAX(0,SUMIFS(Тех_Движение!$G$2:$G$5111,Тех_Движение!$D$2:$D$5111,$C4415,Тех_Движение!$B$2:$B$5111,"&lt;="&amp;Настройки!$B$5-1)-$F4415)))</f>
        <v/>
      </c>
      <c r="H4415" s="21" t="str">
        <f>IF($B4415="","",IF(AND($D4415&gt;=Настройки!$B$5,$D4415&lt;=Настройки!$B$6),$E4415,0))</f>
        <v/>
      </c>
      <c r="I4415" s="21" t="str">
        <f t="shared" si="204"/>
        <v/>
      </c>
      <c r="J4415" s="21" t="str">
        <f>IF($B4415="","",MAX(0,$E4415-MAX(0,SUMIFS(Тех_Движение!$G$2:$G$5111,Тех_Движение!$D$2:$D$5111,$C4415,Тех_Движение!$B$2:$B$5111,"&lt;="&amp;Настройки!$B$6)-$F4415)))</f>
        <v/>
      </c>
      <c r="K4415" s="21" t="e">
        <f>IF(OR($B4415="",K$3&lt;$D4415+Настройки!$B$7),0,MAX(0,$E4415-MAX(0,SUMIFS(Тех_Движение!$G$2:$G$5111,Тех_Движение!$D$2:$D$5111,$C4415,Тех_Движение!$B$2:$B$5111,"&lt;="&amp;K$3)-$F4415)))</f>
        <v>#VALUE!</v>
      </c>
      <c r="L4415" s="21" t="e">
        <f>IF(OR($B4415="",L$3&lt;$D4415+Настройки!$B$7),0,MAX(0,$E4415-MAX(0,SUMIFS(Тех_Движение!$G$2:$G$5111,Тех_Движение!$D$2:$D$5111,$C4415,Тех_Движение!$B$2:$B$5111,"&lt;="&amp;L$3)-$F4415)))</f>
        <v>#VALUE!</v>
      </c>
      <c r="M4415" s="21" t="e">
        <f>IF(OR($B4415="",M$3&lt;$D4415+Настройки!$B$7),0,MAX(0,$E4415-MAX(0,SUMIFS(Тех_Движение!$G$2:$G$5111,Тех_Движение!$D$2:$D$5111,$C4415,Тех_Движение!$B$2:$B$5111,"&lt;="&amp;M$3)-$F4415)))</f>
        <v>#VALUE!</v>
      </c>
      <c r="N4415" s="21" t="e">
        <f>IF(OR($B4415="",N$3&lt;$D4415+Настройки!$B$7),0,MAX(0,$E4415-MAX(0,SUMIFS(Тех_Движение!$G$2:$G$5111,Тех_Движение!$D$2:$D$5111,$C4415,Тех_Движение!$B$2:$B$5111,"&lt;="&amp;N$3)-$F4415)))</f>
        <v>#VALUE!</v>
      </c>
      <c r="O4415" s="21" t="e">
        <f>IF(OR($B4415="",O$3&lt;$D4415+Настройки!$B$7),0,MAX(0,$E4415-MAX(0,SUMIFS(Тех_Движение!$G$2:$G$5111,Тех_Движение!$D$2:$D$5111,$C4415,Тех_Движение!$B$2:$B$5111,"&lt;="&amp;O$3)-$F4415)))</f>
        <v>#VALUE!</v>
      </c>
      <c r="P4415" s="21" t="e">
        <f>IF(OR($B4415="",P$3&lt;$D4415+Настройки!$B$7),0,MAX(0,$E4415-MAX(0,SUMIFS(Тех_Движение!$G$2:$G$5111,Тех_Движение!$D$2:$D$5111,$C4415,Тех_Движение!$B$2:$B$5111,"&lt;="&amp;P$3)-$F4415)))</f>
        <v>#VALUE!</v>
      </c>
      <c r="Q4415" s="21" t="e">
        <f>IF(OR($B4415="",Q$3&lt;$D4415+Настройки!$B$7),0,MAX(0,$E4415-MAX(0,SUMIFS(Тех_Движение!$G$2:$G$5111,Тех_Движение!$D$2:$D$5111,$C4415,Тех_Движение!$B$2:$B$5111,"&lt;="&amp;Q$3)-$F4415)))</f>
        <v>#VALUE!</v>
      </c>
      <c r="R4415" s="21" t="str">
        <f t="shared" si="205"/>
        <v/>
      </c>
      <c r="S4415" s="23" t="str">
        <f>IF($B4415="","",VLOOKUP($C4415,Настройки!$A$11:$L$17,9,FALSE))</f>
        <v/>
      </c>
      <c r="T4415" s="23" t="str">
        <f t="shared" si="206"/>
        <v/>
      </c>
    </row>
    <row r="4416" spans="1:20" x14ac:dyDescent="0.3">
      <c r="A4416" s="20">
        <f>Тех_Движение!$A$4413</f>
        <v>4412</v>
      </c>
      <c r="B4416" s="20" t="str">
        <f>IF(Тех_Движение!$F$4413&gt;0,Тех_Движение!$I$4413,"")</f>
        <v/>
      </c>
      <c r="C4416" s="20" t="str">
        <f>IF($B4416="","",Тех_Движение!$D$4413)</f>
        <v/>
      </c>
      <c r="D4416" s="9" t="str">
        <f>IF($B4416="","",Тех_Движение!$B$4413)</f>
        <v/>
      </c>
      <c r="E4416" s="21" t="str">
        <f>IF($B4416="","",Тех_Движение!$F$4413)</f>
        <v/>
      </c>
      <c r="F4416" s="21" t="str">
        <f>IF($B4416="","",SUMIFS($E$5:$E4415,$C$5:$C4415,$C4416))</f>
        <v/>
      </c>
      <c r="G4416" s="21" t="str">
        <f>IF($B4416="","",MAX(0,$E4416-MAX(0,SUMIFS(Тех_Движение!$G$2:$G$5111,Тех_Движение!$D$2:$D$5111,$C4416,Тех_Движение!$B$2:$B$5111,"&lt;="&amp;Настройки!$B$5-1)-$F4416)))</f>
        <v/>
      </c>
      <c r="H4416" s="21" t="str">
        <f>IF($B4416="","",IF(AND($D4416&gt;=Настройки!$B$5,$D4416&lt;=Настройки!$B$6),$E4416,0))</f>
        <v/>
      </c>
      <c r="I4416" s="21" t="str">
        <f t="shared" si="204"/>
        <v/>
      </c>
      <c r="J4416" s="21" t="str">
        <f>IF($B4416="","",MAX(0,$E4416-MAX(0,SUMIFS(Тех_Движение!$G$2:$G$5111,Тех_Движение!$D$2:$D$5111,$C4416,Тех_Движение!$B$2:$B$5111,"&lt;="&amp;Настройки!$B$6)-$F4416)))</f>
        <v/>
      </c>
      <c r="K4416" s="21" t="e">
        <f>IF(OR($B4416="",K$3&lt;$D4416+Настройки!$B$7),0,MAX(0,$E4416-MAX(0,SUMIFS(Тех_Движение!$G$2:$G$5111,Тех_Движение!$D$2:$D$5111,$C4416,Тех_Движение!$B$2:$B$5111,"&lt;="&amp;K$3)-$F4416)))</f>
        <v>#VALUE!</v>
      </c>
      <c r="L4416" s="21" t="e">
        <f>IF(OR($B4416="",L$3&lt;$D4416+Настройки!$B$7),0,MAX(0,$E4416-MAX(0,SUMIFS(Тех_Движение!$G$2:$G$5111,Тех_Движение!$D$2:$D$5111,$C4416,Тех_Движение!$B$2:$B$5111,"&lt;="&amp;L$3)-$F4416)))</f>
        <v>#VALUE!</v>
      </c>
      <c r="M4416" s="21" t="e">
        <f>IF(OR($B4416="",M$3&lt;$D4416+Настройки!$B$7),0,MAX(0,$E4416-MAX(0,SUMIFS(Тех_Движение!$G$2:$G$5111,Тех_Движение!$D$2:$D$5111,$C4416,Тех_Движение!$B$2:$B$5111,"&lt;="&amp;M$3)-$F4416)))</f>
        <v>#VALUE!</v>
      </c>
      <c r="N4416" s="21" t="e">
        <f>IF(OR($B4416="",N$3&lt;$D4416+Настройки!$B$7),0,MAX(0,$E4416-MAX(0,SUMIFS(Тех_Движение!$G$2:$G$5111,Тех_Движение!$D$2:$D$5111,$C4416,Тех_Движение!$B$2:$B$5111,"&lt;="&amp;N$3)-$F4416)))</f>
        <v>#VALUE!</v>
      </c>
      <c r="O4416" s="21" t="e">
        <f>IF(OR($B4416="",O$3&lt;$D4416+Настройки!$B$7),0,MAX(0,$E4416-MAX(0,SUMIFS(Тех_Движение!$G$2:$G$5111,Тех_Движение!$D$2:$D$5111,$C4416,Тех_Движение!$B$2:$B$5111,"&lt;="&amp;O$3)-$F4416)))</f>
        <v>#VALUE!</v>
      </c>
      <c r="P4416" s="21" t="e">
        <f>IF(OR($B4416="",P$3&lt;$D4416+Настройки!$B$7),0,MAX(0,$E4416-MAX(0,SUMIFS(Тех_Движение!$G$2:$G$5111,Тех_Движение!$D$2:$D$5111,$C4416,Тех_Движение!$B$2:$B$5111,"&lt;="&amp;P$3)-$F4416)))</f>
        <v>#VALUE!</v>
      </c>
      <c r="Q4416" s="21" t="e">
        <f>IF(OR($B4416="",Q$3&lt;$D4416+Настройки!$B$7),0,MAX(0,$E4416-MAX(0,SUMIFS(Тех_Движение!$G$2:$G$5111,Тех_Движение!$D$2:$D$5111,$C4416,Тех_Движение!$B$2:$B$5111,"&lt;="&amp;Q$3)-$F4416)))</f>
        <v>#VALUE!</v>
      </c>
      <c r="R4416" s="21" t="str">
        <f t="shared" si="205"/>
        <v/>
      </c>
      <c r="S4416" s="23" t="str">
        <f>IF($B4416="","",VLOOKUP($C4416,Настройки!$A$11:$L$17,9,FALSE))</f>
        <v/>
      </c>
      <c r="T4416" s="23" t="str">
        <f t="shared" si="206"/>
        <v/>
      </c>
    </row>
    <row r="4417" spans="1:20" x14ac:dyDescent="0.3">
      <c r="A4417" s="20">
        <f>Тех_Движение!$A$4414</f>
        <v>4413</v>
      </c>
      <c r="B4417" s="20" t="str">
        <f>IF(Тех_Движение!$F$4414&gt;0,Тех_Движение!$I$4414,"")</f>
        <v/>
      </c>
      <c r="C4417" s="20" t="str">
        <f>IF($B4417="","",Тех_Движение!$D$4414)</f>
        <v/>
      </c>
      <c r="D4417" s="9" t="str">
        <f>IF($B4417="","",Тех_Движение!$B$4414)</f>
        <v/>
      </c>
      <c r="E4417" s="21" t="str">
        <f>IF($B4417="","",Тех_Движение!$F$4414)</f>
        <v/>
      </c>
      <c r="F4417" s="21" t="str">
        <f>IF($B4417="","",SUMIFS($E$5:$E4416,$C$5:$C4416,$C4417))</f>
        <v/>
      </c>
      <c r="G4417" s="21" t="str">
        <f>IF($B4417="","",MAX(0,$E4417-MAX(0,SUMIFS(Тех_Движение!$G$2:$G$5111,Тех_Движение!$D$2:$D$5111,$C4417,Тех_Движение!$B$2:$B$5111,"&lt;="&amp;Настройки!$B$5-1)-$F4417)))</f>
        <v/>
      </c>
      <c r="H4417" s="21" t="str">
        <f>IF($B4417="","",IF(AND($D4417&gt;=Настройки!$B$5,$D4417&lt;=Настройки!$B$6),$E4417,0))</f>
        <v/>
      </c>
      <c r="I4417" s="21" t="str">
        <f t="shared" si="204"/>
        <v/>
      </c>
      <c r="J4417" s="21" t="str">
        <f>IF($B4417="","",MAX(0,$E4417-MAX(0,SUMIFS(Тех_Движение!$G$2:$G$5111,Тех_Движение!$D$2:$D$5111,$C4417,Тех_Движение!$B$2:$B$5111,"&lt;="&amp;Настройки!$B$6)-$F4417)))</f>
        <v/>
      </c>
      <c r="K4417" s="21" t="e">
        <f>IF(OR($B4417="",K$3&lt;$D4417+Настройки!$B$7),0,MAX(0,$E4417-MAX(0,SUMIFS(Тех_Движение!$G$2:$G$5111,Тех_Движение!$D$2:$D$5111,$C4417,Тех_Движение!$B$2:$B$5111,"&lt;="&amp;K$3)-$F4417)))</f>
        <v>#VALUE!</v>
      </c>
      <c r="L4417" s="21" t="e">
        <f>IF(OR($B4417="",L$3&lt;$D4417+Настройки!$B$7),0,MAX(0,$E4417-MAX(0,SUMIFS(Тех_Движение!$G$2:$G$5111,Тех_Движение!$D$2:$D$5111,$C4417,Тех_Движение!$B$2:$B$5111,"&lt;="&amp;L$3)-$F4417)))</f>
        <v>#VALUE!</v>
      </c>
      <c r="M4417" s="21" t="e">
        <f>IF(OR($B4417="",M$3&lt;$D4417+Настройки!$B$7),0,MAX(0,$E4417-MAX(0,SUMIFS(Тех_Движение!$G$2:$G$5111,Тех_Движение!$D$2:$D$5111,$C4417,Тех_Движение!$B$2:$B$5111,"&lt;="&amp;M$3)-$F4417)))</f>
        <v>#VALUE!</v>
      </c>
      <c r="N4417" s="21" t="e">
        <f>IF(OR($B4417="",N$3&lt;$D4417+Настройки!$B$7),0,MAX(0,$E4417-MAX(0,SUMIFS(Тех_Движение!$G$2:$G$5111,Тех_Движение!$D$2:$D$5111,$C4417,Тех_Движение!$B$2:$B$5111,"&lt;="&amp;N$3)-$F4417)))</f>
        <v>#VALUE!</v>
      </c>
      <c r="O4417" s="21" t="e">
        <f>IF(OR($B4417="",O$3&lt;$D4417+Настройки!$B$7),0,MAX(0,$E4417-MAX(0,SUMIFS(Тех_Движение!$G$2:$G$5111,Тех_Движение!$D$2:$D$5111,$C4417,Тех_Движение!$B$2:$B$5111,"&lt;="&amp;O$3)-$F4417)))</f>
        <v>#VALUE!</v>
      </c>
      <c r="P4417" s="21" t="e">
        <f>IF(OR($B4417="",P$3&lt;$D4417+Настройки!$B$7),0,MAX(0,$E4417-MAX(0,SUMIFS(Тех_Движение!$G$2:$G$5111,Тех_Движение!$D$2:$D$5111,$C4417,Тех_Движение!$B$2:$B$5111,"&lt;="&amp;P$3)-$F4417)))</f>
        <v>#VALUE!</v>
      </c>
      <c r="Q4417" s="21" t="e">
        <f>IF(OR($B4417="",Q$3&lt;$D4417+Настройки!$B$7),0,MAX(0,$E4417-MAX(0,SUMIFS(Тех_Движение!$G$2:$G$5111,Тех_Движение!$D$2:$D$5111,$C4417,Тех_Движение!$B$2:$B$5111,"&lt;="&amp;Q$3)-$F4417)))</f>
        <v>#VALUE!</v>
      </c>
      <c r="R4417" s="21" t="str">
        <f t="shared" si="205"/>
        <v/>
      </c>
      <c r="S4417" s="23" t="str">
        <f>IF($B4417="","",VLOOKUP($C4417,Настройки!$A$11:$L$17,9,FALSE))</f>
        <v/>
      </c>
      <c r="T4417" s="23" t="str">
        <f t="shared" si="206"/>
        <v/>
      </c>
    </row>
    <row r="4418" spans="1:20" x14ac:dyDescent="0.3">
      <c r="A4418" s="20">
        <f>Тех_Движение!$A$4415</f>
        <v>4414</v>
      </c>
      <c r="B4418" s="20" t="str">
        <f>IF(Тех_Движение!$F$4415&gt;0,Тех_Движение!$I$4415,"")</f>
        <v/>
      </c>
      <c r="C4418" s="20" t="str">
        <f>IF($B4418="","",Тех_Движение!$D$4415)</f>
        <v/>
      </c>
      <c r="D4418" s="9" t="str">
        <f>IF($B4418="","",Тех_Движение!$B$4415)</f>
        <v/>
      </c>
      <c r="E4418" s="21" t="str">
        <f>IF($B4418="","",Тех_Движение!$F$4415)</f>
        <v/>
      </c>
      <c r="F4418" s="21" t="str">
        <f>IF($B4418="","",SUMIFS($E$5:$E4417,$C$5:$C4417,$C4418))</f>
        <v/>
      </c>
      <c r="G4418" s="21" t="str">
        <f>IF($B4418="","",MAX(0,$E4418-MAX(0,SUMIFS(Тех_Движение!$G$2:$G$5111,Тех_Движение!$D$2:$D$5111,$C4418,Тех_Движение!$B$2:$B$5111,"&lt;="&amp;Настройки!$B$5-1)-$F4418)))</f>
        <v/>
      </c>
      <c r="H4418" s="21" t="str">
        <f>IF($B4418="","",IF(AND($D4418&gt;=Настройки!$B$5,$D4418&lt;=Настройки!$B$6),$E4418,0))</f>
        <v/>
      </c>
      <c r="I4418" s="21" t="str">
        <f t="shared" si="204"/>
        <v/>
      </c>
      <c r="J4418" s="21" t="str">
        <f>IF($B4418="","",MAX(0,$E4418-MAX(0,SUMIFS(Тех_Движение!$G$2:$G$5111,Тех_Движение!$D$2:$D$5111,$C4418,Тех_Движение!$B$2:$B$5111,"&lt;="&amp;Настройки!$B$6)-$F4418)))</f>
        <v/>
      </c>
      <c r="K4418" s="21" t="e">
        <f>IF(OR($B4418="",K$3&lt;$D4418+Настройки!$B$7),0,MAX(0,$E4418-MAX(0,SUMIFS(Тех_Движение!$G$2:$G$5111,Тех_Движение!$D$2:$D$5111,$C4418,Тех_Движение!$B$2:$B$5111,"&lt;="&amp;K$3)-$F4418)))</f>
        <v>#VALUE!</v>
      </c>
      <c r="L4418" s="21" t="e">
        <f>IF(OR($B4418="",L$3&lt;$D4418+Настройки!$B$7),0,MAX(0,$E4418-MAX(0,SUMIFS(Тех_Движение!$G$2:$G$5111,Тех_Движение!$D$2:$D$5111,$C4418,Тех_Движение!$B$2:$B$5111,"&lt;="&amp;L$3)-$F4418)))</f>
        <v>#VALUE!</v>
      </c>
      <c r="M4418" s="21" t="e">
        <f>IF(OR($B4418="",M$3&lt;$D4418+Настройки!$B$7),0,MAX(0,$E4418-MAX(0,SUMIFS(Тех_Движение!$G$2:$G$5111,Тех_Движение!$D$2:$D$5111,$C4418,Тех_Движение!$B$2:$B$5111,"&lt;="&amp;M$3)-$F4418)))</f>
        <v>#VALUE!</v>
      </c>
      <c r="N4418" s="21" t="e">
        <f>IF(OR($B4418="",N$3&lt;$D4418+Настройки!$B$7),0,MAX(0,$E4418-MAX(0,SUMIFS(Тех_Движение!$G$2:$G$5111,Тех_Движение!$D$2:$D$5111,$C4418,Тех_Движение!$B$2:$B$5111,"&lt;="&amp;N$3)-$F4418)))</f>
        <v>#VALUE!</v>
      </c>
      <c r="O4418" s="21" t="e">
        <f>IF(OR($B4418="",O$3&lt;$D4418+Настройки!$B$7),0,MAX(0,$E4418-MAX(0,SUMIFS(Тех_Движение!$G$2:$G$5111,Тех_Движение!$D$2:$D$5111,$C4418,Тех_Движение!$B$2:$B$5111,"&lt;="&amp;O$3)-$F4418)))</f>
        <v>#VALUE!</v>
      </c>
      <c r="P4418" s="21" t="e">
        <f>IF(OR($B4418="",P$3&lt;$D4418+Настройки!$B$7),0,MAX(0,$E4418-MAX(0,SUMIFS(Тех_Движение!$G$2:$G$5111,Тех_Движение!$D$2:$D$5111,$C4418,Тех_Движение!$B$2:$B$5111,"&lt;="&amp;P$3)-$F4418)))</f>
        <v>#VALUE!</v>
      </c>
      <c r="Q4418" s="21" t="e">
        <f>IF(OR($B4418="",Q$3&lt;$D4418+Настройки!$B$7),0,MAX(0,$E4418-MAX(0,SUMIFS(Тех_Движение!$G$2:$G$5111,Тех_Движение!$D$2:$D$5111,$C4418,Тех_Движение!$B$2:$B$5111,"&lt;="&amp;Q$3)-$F4418)))</f>
        <v>#VALUE!</v>
      </c>
      <c r="R4418" s="21" t="str">
        <f t="shared" si="205"/>
        <v/>
      </c>
      <c r="S4418" s="23" t="str">
        <f>IF($B4418="","",VLOOKUP($C4418,Настройки!$A$11:$L$17,9,FALSE))</f>
        <v/>
      </c>
      <c r="T4418" s="23" t="str">
        <f t="shared" si="206"/>
        <v/>
      </c>
    </row>
    <row r="4419" spans="1:20" x14ac:dyDescent="0.3">
      <c r="A4419" s="20">
        <f>Тех_Движение!$A$4416</f>
        <v>4415</v>
      </c>
      <c r="B4419" s="20" t="str">
        <f>IF(Тех_Движение!$F$4416&gt;0,Тех_Движение!$I$4416,"")</f>
        <v/>
      </c>
      <c r="C4419" s="20" t="str">
        <f>IF($B4419="","",Тех_Движение!$D$4416)</f>
        <v/>
      </c>
      <c r="D4419" s="9" t="str">
        <f>IF($B4419="","",Тех_Движение!$B$4416)</f>
        <v/>
      </c>
      <c r="E4419" s="21" t="str">
        <f>IF($B4419="","",Тех_Движение!$F$4416)</f>
        <v/>
      </c>
      <c r="F4419" s="21" t="str">
        <f>IF($B4419="","",SUMIFS($E$5:$E4418,$C$5:$C4418,$C4419))</f>
        <v/>
      </c>
      <c r="G4419" s="21" t="str">
        <f>IF($B4419="","",MAX(0,$E4419-MAX(0,SUMIFS(Тех_Движение!$G$2:$G$5111,Тех_Движение!$D$2:$D$5111,$C4419,Тех_Движение!$B$2:$B$5111,"&lt;="&amp;Настройки!$B$5-1)-$F4419)))</f>
        <v/>
      </c>
      <c r="H4419" s="21" t="str">
        <f>IF($B4419="","",IF(AND($D4419&gt;=Настройки!$B$5,$D4419&lt;=Настройки!$B$6),$E4419,0))</f>
        <v/>
      </c>
      <c r="I4419" s="21" t="str">
        <f t="shared" si="204"/>
        <v/>
      </c>
      <c r="J4419" s="21" t="str">
        <f>IF($B4419="","",MAX(0,$E4419-MAX(0,SUMIFS(Тех_Движение!$G$2:$G$5111,Тех_Движение!$D$2:$D$5111,$C4419,Тех_Движение!$B$2:$B$5111,"&lt;="&amp;Настройки!$B$6)-$F4419)))</f>
        <v/>
      </c>
      <c r="K4419" s="21" t="e">
        <f>IF(OR($B4419="",K$3&lt;$D4419+Настройки!$B$7),0,MAX(0,$E4419-MAX(0,SUMIFS(Тех_Движение!$G$2:$G$5111,Тех_Движение!$D$2:$D$5111,$C4419,Тех_Движение!$B$2:$B$5111,"&lt;="&amp;K$3)-$F4419)))</f>
        <v>#VALUE!</v>
      </c>
      <c r="L4419" s="21" t="e">
        <f>IF(OR($B4419="",L$3&lt;$D4419+Настройки!$B$7),0,MAX(0,$E4419-MAX(0,SUMIFS(Тех_Движение!$G$2:$G$5111,Тех_Движение!$D$2:$D$5111,$C4419,Тех_Движение!$B$2:$B$5111,"&lt;="&amp;L$3)-$F4419)))</f>
        <v>#VALUE!</v>
      </c>
      <c r="M4419" s="21" t="e">
        <f>IF(OR($B4419="",M$3&lt;$D4419+Настройки!$B$7),0,MAX(0,$E4419-MAX(0,SUMIFS(Тех_Движение!$G$2:$G$5111,Тех_Движение!$D$2:$D$5111,$C4419,Тех_Движение!$B$2:$B$5111,"&lt;="&amp;M$3)-$F4419)))</f>
        <v>#VALUE!</v>
      </c>
      <c r="N4419" s="21" t="e">
        <f>IF(OR($B4419="",N$3&lt;$D4419+Настройки!$B$7),0,MAX(0,$E4419-MAX(0,SUMIFS(Тех_Движение!$G$2:$G$5111,Тех_Движение!$D$2:$D$5111,$C4419,Тех_Движение!$B$2:$B$5111,"&lt;="&amp;N$3)-$F4419)))</f>
        <v>#VALUE!</v>
      </c>
      <c r="O4419" s="21" t="e">
        <f>IF(OR($B4419="",O$3&lt;$D4419+Настройки!$B$7),0,MAX(0,$E4419-MAX(0,SUMIFS(Тех_Движение!$G$2:$G$5111,Тех_Движение!$D$2:$D$5111,$C4419,Тех_Движение!$B$2:$B$5111,"&lt;="&amp;O$3)-$F4419)))</f>
        <v>#VALUE!</v>
      </c>
      <c r="P4419" s="21" t="e">
        <f>IF(OR($B4419="",P$3&lt;$D4419+Настройки!$B$7),0,MAX(0,$E4419-MAX(0,SUMIFS(Тех_Движение!$G$2:$G$5111,Тех_Движение!$D$2:$D$5111,$C4419,Тех_Движение!$B$2:$B$5111,"&lt;="&amp;P$3)-$F4419)))</f>
        <v>#VALUE!</v>
      </c>
      <c r="Q4419" s="21" t="e">
        <f>IF(OR($B4419="",Q$3&lt;$D4419+Настройки!$B$7),0,MAX(0,$E4419-MAX(0,SUMIFS(Тех_Движение!$G$2:$G$5111,Тех_Движение!$D$2:$D$5111,$C4419,Тех_Движение!$B$2:$B$5111,"&lt;="&amp;Q$3)-$F4419)))</f>
        <v>#VALUE!</v>
      </c>
      <c r="R4419" s="21" t="str">
        <f t="shared" si="205"/>
        <v/>
      </c>
      <c r="S4419" s="23" t="str">
        <f>IF($B4419="","",VLOOKUP($C4419,Настройки!$A$11:$L$17,9,FALSE))</f>
        <v/>
      </c>
      <c r="T4419" s="23" t="str">
        <f t="shared" si="206"/>
        <v/>
      </c>
    </row>
    <row r="4420" spans="1:20" x14ac:dyDescent="0.3">
      <c r="A4420" s="20">
        <f>Тех_Движение!$A$4417</f>
        <v>4416</v>
      </c>
      <c r="B4420" s="20" t="str">
        <f>IF(Тех_Движение!$F$4417&gt;0,Тех_Движение!$I$4417,"")</f>
        <v/>
      </c>
      <c r="C4420" s="20" t="str">
        <f>IF($B4420="","",Тех_Движение!$D$4417)</f>
        <v/>
      </c>
      <c r="D4420" s="9" t="str">
        <f>IF($B4420="","",Тех_Движение!$B$4417)</f>
        <v/>
      </c>
      <c r="E4420" s="21" t="str">
        <f>IF($B4420="","",Тех_Движение!$F$4417)</f>
        <v/>
      </c>
      <c r="F4420" s="21" t="str">
        <f>IF($B4420="","",SUMIFS($E$5:$E4419,$C$5:$C4419,$C4420))</f>
        <v/>
      </c>
      <c r="G4420" s="21" t="str">
        <f>IF($B4420="","",MAX(0,$E4420-MAX(0,SUMIFS(Тех_Движение!$G$2:$G$5111,Тех_Движение!$D$2:$D$5111,$C4420,Тех_Движение!$B$2:$B$5111,"&lt;="&amp;Настройки!$B$5-1)-$F4420)))</f>
        <v/>
      </c>
      <c r="H4420" s="21" t="str">
        <f>IF($B4420="","",IF(AND($D4420&gt;=Настройки!$B$5,$D4420&lt;=Настройки!$B$6),$E4420,0))</f>
        <v/>
      </c>
      <c r="I4420" s="21" t="str">
        <f t="shared" si="204"/>
        <v/>
      </c>
      <c r="J4420" s="21" t="str">
        <f>IF($B4420="","",MAX(0,$E4420-MAX(0,SUMIFS(Тех_Движение!$G$2:$G$5111,Тех_Движение!$D$2:$D$5111,$C4420,Тех_Движение!$B$2:$B$5111,"&lt;="&amp;Настройки!$B$6)-$F4420)))</f>
        <v/>
      </c>
      <c r="K4420" s="21" t="e">
        <f>IF(OR($B4420="",K$3&lt;$D4420+Настройки!$B$7),0,MAX(0,$E4420-MAX(0,SUMIFS(Тех_Движение!$G$2:$G$5111,Тех_Движение!$D$2:$D$5111,$C4420,Тех_Движение!$B$2:$B$5111,"&lt;="&amp;K$3)-$F4420)))</f>
        <v>#VALUE!</v>
      </c>
      <c r="L4420" s="21" t="e">
        <f>IF(OR($B4420="",L$3&lt;$D4420+Настройки!$B$7),0,MAX(0,$E4420-MAX(0,SUMIFS(Тех_Движение!$G$2:$G$5111,Тех_Движение!$D$2:$D$5111,$C4420,Тех_Движение!$B$2:$B$5111,"&lt;="&amp;L$3)-$F4420)))</f>
        <v>#VALUE!</v>
      </c>
      <c r="M4420" s="21" t="e">
        <f>IF(OR($B4420="",M$3&lt;$D4420+Настройки!$B$7),0,MAX(0,$E4420-MAX(0,SUMIFS(Тех_Движение!$G$2:$G$5111,Тех_Движение!$D$2:$D$5111,$C4420,Тех_Движение!$B$2:$B$5111,"&lt;="&amp;M$3)-$F4420)))</f>
        <v>#VALUE!</v>
      </c>
      <c r="N4420" s="21" t="e">
        <f>IF(OR($B4420="",N$3&lt;$D4420+Настройки!$B$7),0,MAX(0,$E4420-MAX(0,SUMIFS(Тех_Движение!$G$2:$G$5111,Тех_Движение!$D$2:$D$5111,$C4420,Тех_Движение!$B$2:$B$5111,"&lt;="&amp;N$3)-$F4420)))</f>
        <v>#VALUE!</v>
      </c>
      <c r="O4420" s="21" t="e">
        <f>IF(OR($B4420="",O$3&lt;$D4420+Настройки!$B$7),0,MAX(0,$E4420-MAX(0,SUMIFS(Тех_Движение!$G$2:$G$5111,Тех_Движение!$D$2:$D$5111,$C4420,Тех_Движение!$B$2:$B$5111,"&lt;="&amp;O$3)-$F4420)))</f>
        <v>#VALUE!</v>
      </c>
      <c r="P4420" s="21" t="e">
        <f>IF(OR($B4420="",P$3&lt;$D4420+Настройки!$B$7),0,MAX(0,$E4420-MAX(0,SUMIFS(Тех_Движение!$G$2:$G$5111,Тех_Движение!$D$2:$D$5111,$C4420,Тех_Движение!$B$2:$B$5111,"&lt;="&amp;P$3)-$F4420)))</f>
        <v>#VALUE!</v>
      </c>
      <c r="Q4420" s="21" t="e">
        <f>IF(OR($B4420="",Q$3&lt;$D4420+Настройки!$B$7),0,MAX(0,$E4420-MAX(0,SUMIFS(Тех_Движение!$G$2:$G$5111,Тех_Движение!$D$2:$D$5111,$C4420,Тех_Движение!$B$2:$B$5111,"&lt;="&amp;Q$3)-$F4420)))</f>
        <v>#VALUE!</v>
      </c>
      <c r="R4420" s="21" t="str">
        <f t="shared" si="205"/>
        <v/>
      </c>
      <c r="S4420" s="23" t="str">
        <f>IF($B4420="","",VLOOKUP($C4420,Настройки!$A$11:$L$17,9,FALSE))</f>
        <v/>
      </c>
      <c r="T4420" s="23" t="str">
        <f t="shared" si="206"/>
        <v/>
      </c>
    </row>
    <row r="4421" spans="1:20" x14ac:dyDescent="0.3">
      <c r="A4421" s="20">
        <f>Тех_Движение!$A$4418</f>
        <v>4417</v>
      </c>
      <c r="B4421" s="20" t="str">
        <f>IF(Тех_Движение!$F$4418&gt;0,Тех_Движение!$I$4418,"")</f>
        <v/>
      </c>
      <c r="C4421" s="20" t="str">
        <f>IF($B4421="","",Тех_Движение!$D$4418)</f>
        <v/>
      </c>
      <c r="D4421" s="9" t="str">
        <f>IF($B4421="","",Тех_Движение!$B$4418)</f>
        <v/>
      </c>
      <c r="E4421" s="21" t="str">
        <f>IF($B4421="","",Тех_Движение!$F$4418)</f>
        <v/>
      </c>
      <c r="F4421" s="21" t="str">
        <f>IF($B4421="","",SUMIFS($E$5:$E4420,$C$5:$C4420,$C4421))</f>
        <v/>
      </c>
      <c r="G4421" s="21" t="str">
        <f>IF($B4421="","",MAX(0,$E4421-MAX(0,SUMIFS(Тех_Движение!$G$2:$G$5111,Тех_Движение!$D$2:$D$5111,$C4421,Тех_Движение!$B$2:$B$5111,"&lt;="&amp;Настройки!$B$5-1)-$F4421)))</f>
        <v/>
      </c>
      <c r="H4421" s="21" t="str">
        <f>IF($B4421="","",IF(AND($D4421&gt;=Настройки!$B$5,$D4421&lt;=Настройки!$B$6),$E4421,0))</f>
        <v/>
      </c>
      <c r="I4421" s="21" t="str">
        <f t="shared" ref="I4421:I4484" si="207">IF($B4421="","",$G4421+$H4421-$J4421)</f>
        <v/>
      </c>
      <c r="J4421" s="21" t="str">
        <f>IF($B4421="","",MAX(0,$E4421-MAX(0,SUMIFS(Тех_Движение!$G$2:$G$5111,Тех_Движение!$D$2:$D$5111,$C4421,Тех_Движение!$B$2:$B$5111,"&lt;="&amp;Настройки!$B$6)-$F4421)))</f>
        <v/>
      </c>
      <c r="K4421" s="21" t="e">
        <f>IF(OR($B4421="",K$3&lt;$D4421+Настройки!$B$7),0,MAX(0,$E4421-MAX(0,SUMIFS(Тех_Движение!$G$2:$G$5111,Тех_Движение!$D$2:$D$5111,$C4421,Тех_Движение!$B$2:$B$5111,"&lt;="&amp;K$3)-$F4421)))</f>
        <v>#VALUE!</v>
      </c>
      <c r="L4421" s="21" t="e">
        <f>IF(OR($B4421="",L$3&lt;$D4421+Настройки!$B$7),0,MAX(0,$E4421-MAX(0,SUMIFS(Тех_Движение!$G$2:$G$5111,Тех_Движение!$D$2:$D$5111,$C4421,Тех_Движение!$B$2:$B$5111,"&lt;="&amp;L$3)-$F4421)))</f>
        <v>#VALUE!</v>
      </c>
      <c r="M4421" s="21" t="e">
        <f>IF(OR($B4421="",M$3&lt;$D4421+Настройки!$B$7),0,MAX(0,$E4421-MAX(0,SUMIFS(Тех_Движение!$G$2:$G$5111,Тех_Движение!$D$2:$D$5111,$C4421,Тех_Движение!$B$2:$B$5111,"&lt;="&amp;M$3)-$F4421)))</f>
        <v>#VALUE!</v>
      </c>
      <c r="N4421" s="21" t="e">
        <f>IF(OR($B4421="",N$3&lt;$D4421+Настройки!$B$7),0,MAX(0,$E4421-MAX(0,SUMIFS(Тех_Движение!$G$2:$G$5111,Тех_Движение!$D$2:$D$5111,$C4421,Тех_Движение!$B$2:$B$5111,"&lt;="&amp;N$3)-$F4421)))</f>
        <v>#VALUE!</v>
      </c>
      <c r="O4421" s="21" t="e">
        <f>IF(OR($B4421="",O$3&lt;$D4421+Настройки!$B$7),0,MAX(0,$E4421-MAX(0,SUMIFS(Тех_Движение!$G$2:$G$5111,Тех_Движение!$D$2:$D$5111,$C4421,Тех_Движение!$B$2:$B$5111,"&lt;="&amp;O$3)-$F4421)))</f>
        <v>#VALUE!</v>
      </c>
      <c r="P4421" s="21" t="e">
        <f>IF(OR($B4421="",P$3&lt;$D4421+Настройки!$B$7),0,MAX(0,$E4421-MAX(0,SUMIFS(Тех_Движение!$G$2:$G$5111,Тех_Движение!$D$2:$D$5111,$C4421,Тех_Движение!$B$2:$B$5111,"&lt;="&amp;P$3)-$F4421)))</f>
        <v>#VALUE!</v>
      </c>
      <c r="Q4421" s="21" t="e">
        <f>IF(OR($B4421="",Q$3&lt;$D4421+Настройки!$B$7),0,MAX(0,$E4421-MAX(0,SUMIFS(Тех_Движение!$G$2:$G$5111,Тех_Движение!$D$2:$D$5111,$C4421,Тех_Движение!$B$2:$B$5111,"&lt;="&amp;Q$3)-$F4421)))</f>
        <v>#VALUE!</v>
      </c>
      <c r="R4421" s="21" t="str">
        <f t="shared" ref="R4421:R4484" si="208">IF($B4421="","",SUM($K4421:$Q4421))</f>
        <v/>
      </c>
      <c r="S4421" s="23" t="str">
        <f>IF($B4421="","",VLOOKUP($C4421,Настройки!$A$11:$L$17,9,FALSE))</f>
        <v/>
      </c>
      <c r="T4421" s="23" t="str">
        <f t="shared" ref="T4421:T4484" si="209">IF($B4421="","",$R4421*$S4421)</f>
        <v/>
      </c>
    </row>
    <row r="4422" spans="1:20" x14ac:dyDescent="0.3">
      <c r="A4422" s="20">
        <f>Тех_Движение!$A$4419</f>
        <v>4418</v>
      </c>
      <c r="B4422" s="20" t="str">
        <f>IF(Тех_Движение!$F$4419&gt;0,Тех_Движение!$I$4419,"")</f>
        <v/>
      </c>
      <c r="C4422" s="20" t="str">
        <f>IF($B4422="","",Тех_Движение!$D$4419)</f>
        <v/>
      </c>
      <c r="D4422" s="9" t="str">
        <f>IF($B4422="","",Тех_Движение!$B$4419)</f>
        <v/>
      </c>
      <c r="E4422" s="21" t="str">
        <f>IF($B4422="","",Тех_Движение!$F$4419)</f>
        <v/>
      </c>
      <c r="F4422" s="21" t="str">
        <f>IF($B4422="","",SUMIFS($E$5:$E4421,$C$5:$C4421,$C4422))</f>
        <v/>
      </c>
      <c r="G4422" s="21" t="str">
        <f>IF($B4422="","",MAX(0,$E4422-MAX(0,SUMIFS(Тех_Движение!$G$2:$G$5111,Тех_Движение!$D$2:$D$5111,$C4422,Тех_Движение!$B$2:$B$5111,"&lt;="&amp;Настройки!$B$5-1)-$F4422)))</f>
        <v/>
      </c>
      <c r="H4422" s="21" t="str">
        <f>IF($B4422="","",IF(AND($D4422&gt;=Настройки!$B$5,$D4422&lt;=Настройки!$B$6),$E4422,0))</f>
        <v/>
      </c>
      <c r="I4422" s="21" t="str">
        <f t="shared" si="207"/>
        <v/>
      </c>
      <c r="J4422" s="21" t="str">
        <f>IF($B4422="","",MAX(0,$E4422-MAX(0,SUMIFS(Тех_Движение!$G$2:$G$5111,Тех_Движение!$D$2:$D$5111,$C4422,Тех_Движение!$B$2:$B$5111,"&lt;="&amp;Настройки!$B$6)-$F4422)))</f>
        <v/>
      </c>
      <c r="K4422" s="21" t="e">
        <f>IF(OR($B4422="",K$3&lt;$D4422+Настройки!$B$7),0,MAX(0,$E4422-MAX(0,SUMIFS(Тех_Движение!$G$2:$G$5111,Тех_Движение!$D$2:$D$5111,$C4422,Тех_Движение!$B$2:$B$5111,"&lt;="&amp;K$3)-$F4422)))</f>
        <v>#VALUE!</v>
      </c>
      <c r="L4422" s="21" t="e">
        <f>IF(OR($B4422="",L$3&lt;$D4422+Настройки!$B$7),0,MAX(0,$E4422-MAX(0,SUMIFS(Тех_Движение!$G$2:$G$5111,Тех_Движение!$D$2:$D$5111,$C4422,Тех_Движение!$B$2:$B$5111,"&lt;="&amp;L$3)-$F4422)))</f>
        <v>#VALUE!</v>
      </c>
      <c r="M4422" s="21" t="e">
        <f>IF(OR($B4422="",M$3&lt;$D4422+Настройки!$B$7),0,MAX(0,$E4422-MAX(0,SUMIFS(Тех_Движение!$G$2:$G$5111,Тех_Движение!$D$2:$D$5111,$C4422,Тех_Движение!$B$2:$B$5111,"&lt;="&amp;M$3)-$F4422)))</f>
        <v>#VALUE!</v>
      </c>
      <c r="N4422" s="21" t="e">
        <f>IF(OR($B4422="",N$3&lt;$D4422+Настройки!$B$7),0,MAX(0,$E4422-MAX(0,SUMIFS(Тех_Движение!$G$2:$G$5111,Тех_Движение!$D$2:$D$5111,$C4422,Тех_Движение!$B$2:$B$5111,"&lt;="&amp;N$3)-$F4422)))</f>
        <v>#VALUE!</v>
      </c>
      <c r="O4422" s="21" t="e">
        <f>IF(OR($B4422="",O$3&lt;$D4422+Настройки!$B$7),0,MAX(0,$E4422-MAX(0,SUMIFS(Тех_Движение!$G$2:$G$5111,Тех_Движение!$D$2:$D$5111,$C4422,Тех_Движение!$B$2:$B$5111,"&lt;="&amp;O$3)-$F4422)))</f>
        <v>#VALUE!</v>
      </c>
      <c r="P4422" s="21" t="e">
        <f>IF(OR($B4422="",P$3&lt;$D4422+Настройки!$B$7),0,MAX(0,$E4422-MAX(0,SUMIFS(Тех_Движение!$G$2:$G$5111,Тех_Движение!$D$2:$D$5111,$C4422,Тех_Движение!$B$2:$B$5111,"&lt;="&amp;P$3)-$F4422)))</f>
        <v>#VALUE!</v>
      </c>
      <c r="Q4422" s="21" t="e">
        <f>IF(OR($B4422="",Q$3&lt;$D4422+Настройки!$B$7),0,MAX(0,$E4422-MAX(0,SUMIFS(Тех_Движение!$G$2:$G$5111,Тех_Движение!$D$2:$D$5111,$C4422,Тех_Движение!$B$2:$B$5111,"&lt;="&amp;Q$3)-$F4422)))</f>
        <v>#VALUE!</v>
      </c>
      <c r="R4422" s="21" t="str">
        <f t="shared" si="208"/>
        <v/>
      </c>
      <c r="S4422" s="23" t="str">
        <f>IF($B4422="","",VLOOKUP($C4422,Настройки!$A$11:$L$17,9,FALSE))</f>
        <v/>
      </c>
      <c r="T4422" s="23" t="str">
        <f t="shared" si="209"/>
        <v/>
      </c>
    </row>
    <row r="4423" spans="1:20" x14ac:dyDescent="0.3">
      <c r="A4423" s="20">
        <f>Тех_Движение!$A$4420</f>
        <v>4419</v>
      </c>
      <c r="B4423" s="20" t="str">
        <f>IF(Тех_Движение!$F$4420&gt;0,Тех_Движение!$I$4420,"")</f>
        <v/>
      </c>
      <c r="C4423" s="20" t="str">
        <f>IF($B4423="","",Тех_Движение!$D$4420)</f>
        <v/>
      </c>
      <c r="D4423" s="9" t="str">
        <f>IF($B4423="","",Тех_Движение!$B$4420)</f>
        <v/>
      </c>
      <c r="E4423" s="21" t="str">
        <f>IF($B4423="","",Тех_Движение!$F$4420)</f>
        <v/>
      </c>
      <c r="F4423" s="21" t="str">
        <f>IF($B4423="","",SUMIFS($E$5:$E4422,$C$5:$C4422,$C4423))</f>
        <v/>
      </c>
      <c r="G4423" s="21" t="str">
        <f>IF($B4423="","",MAX(0,$E4423-MAX(0,SUMIFS(Тех_Движение!$G$2:$G$5111,Тех_Движение!$D$2:$D$5111,$C4423,Тех_Движение!$B$2:$B$5111,"&lt;="&amp;Настройки!$B$5-1)-$F4423)))</f>
        <v/>
      </c>
      <c r="H4423" s="21" t="str">
        <f>IF($B4423="","",IF(AND($D4423&gt;=Настройки!$B$5,$D4423&lt;=Настройки!$B$6),$E4423,0))</f>
        <v/>
      </c>
      <c r="I4423" s="21" t="str">
        <f t="shared" si="207"/>
        <v/>
      </c>
      <c r="J4423" s="21" t="str">
        <f>IF($B4423="","",MAX(0,$E4423-MAX(0,SUMIFS(Тех_Движение!$G$2:$G$5111,Тех_Движение!$D$2:$D$5111,$C4423,Тех_Движение!$B$2:$B$5111,"&lt;="&amp;Настройки!$B$6)-$F4423)))</f>
        <v/>
      </c>
      <c r="K4423" s="21" t="e">
        <f>IF(OR($B4423="",K$3&lt;$D4423+Настройки!$B$7),0,MAX(0,$E4423-MAX(0,SUMIFS(Тех_Движение!$G$2:$G$5111,Тех_Движение!$D$2:$D$5111,$C4423,Тех_Движение!$B$2:$B$5111,"&lt;="&amp;K$3)-$F4423)))</f>
        <v>#VALUE!</v>
      </c>
      <c r="L4423" s="21" t="e">
        <f>IF(OR($B4423="",L$3&lt;$D4423+Настройки!$B$7),0,MAX(0,$E4423-MAX(0,SUMIFS(Тех_Движение!$G$2:$G$5111,Тех_Движение!$D$2:$D$5111,$C4423,Тех_Движение!$B$2:$B$5111,"&lt;="&amp;L$3)-$F4423)))</f>
        <v>#VALUE!</v>
      </c>
      <c r="M4423" s="21" t="e">
        <f>IF(OR($B4423="",M$3&lt;$D4423+Настройки!$B$7),0,MAX(0,$E4423-MAX(0,SUMIFS(Тех_Движение!$G$2:$G$5111,Тех_Движение!$D$2:$D$5111,$C4423,Тех_Движение!$B$2:$B$5111,"&lt;="&amp;M$3)-$F4423)))</f>
        <v>#VALUE!</v>
      </c>
      <c r="N4423" s="21" t="e">
        <f>IF(OR($B4423="",N$3&lt;$D4423+Настройки!$B$7),0,MAX(0,$E4423-MAX(0,SUMIFS(Тех_Движение!$G$2:$G$5111,Тех_Движение!$D$2:$D$5111,$C4423,Тех_Движение!$B$2:$B$5111,"&lt;="&amp;N$3)-$F4423)))</f>
        <v>#VALUE!</v>
      </c>
      <c r="O4423" s="21" t="e">
        <f>IF(OR($B4423="",O$3&lt;$D4423+Настройки!$B$7),0,MAX(0,$E4423-MAX(0,SUMIFS(Тех_Движение!$G$2:$G$5111,Тех_Движение!$D$2:$D$5111,$C4423,Тех_Движение!$B$2:$B$5111,"&lt;="&amp;O$3)-$F4423)))</f>
        <v>#VALUE!</v>
      </c>
      <c r="P4423" s="21" t="e">
        <f>IF(OR($B4423="",P$3&lt;$D4423+Настройки!$B$7),0,MAX(0,$E4423-MAX(0,SUMIFS(Тех_Движение!$G$2:$G$5111,Тех_Движение!$D$2:$D$5111,$C4423,Тех_Движение!$B$2:$B$5111,"&lt;="&amp;P$3)-$F4423)))</f>
        <v>#VALUE!</v>
      </c>
      <c r="Q4423" s="21" t="e">
        <f>IF(OR($B4423="",Q$3&lt;$D4423+Настройки!$B$7),0,MAX(0,$E4423-MAX(0,SUMIFS(Тех_Движение!$G$2:$G$5111,Тех_Движение!$D$2:$D$5111,$C4423,Тех_Движение!$B$2:$B$5111,"&lt;="&amp;Q$3)-$F4423)))</f>
        <v>#VALUE!</v>
      </c>
      <c r="R4423" s="21" t="str">
        <f t="shared" si="208"/>
        <v/>
      </c>
      <c r="S4423" s="23" t="str">
        <f>IF($B4423="","",VLOOKUP($C4423,Настройки!$A$11:$L$17,9,FALSE))</f>
        <v/>
      </c>
      <c r="T4423" s="23" t="str">
        <f t="shared" si="209"/>
        <v/>
      </c>
    </row>
    <row r="4424" spans="1:20" x14ac:dyDescent="0.3">
      <c r="A4424" s="20">
        <f>Тех_Движение!$A$4421</f>
        <v>4420</v>
      </c>
      <c r="B4424" s="20" t="str">
        <f>IF(Тех_Движение!$F$4421&gt;0,Тех_Движение!$I$4421,"")</f>
        <v/>
      </c>
      <c r="C4424" s="20" t="str">
        <f>IF($B4424="","",Тех_Движение!$D$4421)</f>
        <v/>
      </c>
      <c r="D4424" s="9" t="str">
        <f>IF($B4424="","",Тех_Движение!$B$4421)</f>
        <v/>
      </c>
      <c r="E4424" s="21" t="str">
        <f>IF($B4424="","",Тех_Движение!$F$4421)</f>
        <v/>
      </c>
      <c r="F4424" s="21" t="str">
        <f>IF($B4424="","",SUMIFS($E$5:$E4423,$C$5:$C4423,$C4424))</f>
        <v/>
      </c>
      <c r="G4424" s="21" t="str">
        <f>IF($B4424="","",MAX(0,$E4424-MAX(0,SUMIFS(Тех_Движение!$G$2:$G$5111,Тех_Движение!$D$2:$D$5111,$C4424,Тех_Движение!$B$2:$B$5111,"&lt;="&amp;Настройки!$B$5-1)-$F4424)))</f>
        <v/>
      </c>
      <c r="H4424" s="21" t="str">
        <f>IF($B4424="","",IF(AND($D4424&gt;=Настройки!$B$5,$D4424&lt;=Настройки!$B$6),$E4424,0))</f>
        <v/>
      </c>
      <c r="I4424" s="21" t="str">
        <f t="shared" si="207"/>
        <v/>
      </c>
      <c r="J4424" s="21" t="str">
        <f>IF($B4424="","",MAX(0,$E4424-MAX(0,SUMIFS(Тех_Движение!$G$2:$G$5111,Тех_Движение!$D$2:$D$5111,$C4424,Тех_Движение!$B$2:$B$5111,"&lt;="&amp;Настройки!$B$6)-$F4424)))</f>
        <v/>
      </c>
      <c r="K4424" s="21" t="e">
        <f>IF(OR($B4424="",K$3&lt;$D4424+Настройки!$B$7),0,MAX(0,$E4424-MAX(0,SUMIFS(Тех_Движение!$G$2:$G$5111,Тех_Движение!$D$2:$D$5111,$C4424,Тех_Движение!$B$2:$B$5111,"&lt;="&amp;K$3)-$F4424)))</f>
        <v>#VALUE!</v>
      </c>
      <c r="L4424" s="21" t="e">
        <f>IF(OR($B4424="",L$3&lt;$D4424+Настройки!$B$7),0,MAX(0,$E4424-MAX(0,SUMIFS(Тех_Движение!$G$2:$G$5111,Тех_Движение!$D$2:$D$5111,$C4424,Тех_Движение!$B$2:$B$5111,"&lt;="&amp;L$3)-$F4424)))</f>
        <v>#VALUE!</v>
      </c>
      <c r="M4424" s="21" t="e">
        <f>IF(OR($B4424="",M$3&lt;$D4424+Настройки!$B$7),0,MAX(0,$E4424-MAX(0,SUMIFS(Тех_Движение!$G$2:$G$5111,Тех_Движение!$D$2:$D$5111,$C4424,Тех_Движение!$B$2:$B$5111,"&lt;="&amp;M$3)-$F4424)))</f>
        <v>#VALUE!</v>
      </c>
      <c r="N4424" s="21" t="e">
        <f>IF(OR($B4424="",N$3&lt;$D4424+Настройки!$B$7),0,MAX(0,$E4424-MAX(0,SUMIFS(Тех_Движение!$G$2:$G$5111,Тех_Движение!$D$2:$D$5111,$C4424,Тех_Движение!$B$2:$B$5111,"&lt;="&amp;N$3)-$F4424)))</f>
        <v>#VALUE!</v>
      </c>
      <c r="O4424" s="21" t="e">
        <f>IF(OR($B4424="",O$3&lt;$D4424+Настройки!$B$7),0,MAX(0,$E4424-MAX(0,SUMIFS(Тех_Движение!$G$2:$G$5111,Тех_Движение!$D$2:$D$5111,$C4424,Тех_Движение!$B$2:$B$5111,"&lt;="&amp;O$3)-$F4424)))</f>
        <v>#VALUE!</v>
      </c>
      <c r="P4424" s="21" t="e">
        <f>IF(OR($B4424="",P$3&lt;$D4424+Настройки!$B$7),0,MAX(0,$E4424-MAX(0,SUMIFS(Тех_Движение!$G$2:$G$5111,Тех_Движение!$D$2:$D$5111,$C4424,Тех_Движение!$B$2:$B$5111,"&lt;="&amp;P$3)-$F4424)))</f>
        <v>#VALUE!</v>
      </c>
      <c r="Q4424" s="21" t="e">
        <f>IF(OR($B4424="",Q$3&lt;$D4424+Настройки!$B$7),0,MAX(0,$E4424-MAX(0,SUMIFS(Тех_Движение!$G$2:$G$5111,Тех_Движение!$D$2:$D$5111,$C4424,Тех_Движение!$B$2:$B$5111,"&lt;="&amp;Q$3)-$F4424)))</f>
        <v>#VALUE!</v>
      </c>
      <c r="R4424" s="21" t="str">
        <f t="shared" si="208"/>
        <v/>
      </c>
      <c r="S4424" s="23" t="str">
        <f>IF($B4424="","",VLOOKUP($C4424,Настройки!$A$11:$L$17,9,FALSE))</f>
        <v/>
      </c>
      <c r="T4424" s="23" t="str">
        <f t="shared" si="209"/>
        <v/>
      </c>
    </row>
    <row r="4425" spans="1:20" x14ac:dyDescent="0.3">
      <c r="A4425" s="20">
        <f>Тех_Движение!$A$4422</f>
        <v>4421</v>
      </c>
      <c r="B4425" s="20" t="str">
        <f>IF(Тех_Движение!$F$4422&gt;0,Тех_Движение!$I$4422,"")</f>
        <v/>
      </c>
      <c r="C4425" s="20" t="str">
        <f>IF($B4425="","",Тех_Движение!$D$4422)</f>
        <v/>
      </c>
      <c r="D4425" s="9" t="str">
        <f>IF($B4425="","",Тех_Движение!$B$4422)</f>
        <v/>
      </c>
      <c r="E4425" s="21" t="str">
        <f>IF($B4425="","",Тех_Движение!$F$4422)</f>
        <v/>
      </c>
      <c r="F4425" s="21" t="str">
        <f>IF($B4425="","",SUMIFS($E$5:$E4424,$C$5:$C4424,$C4425))</f>
        <v/>
      </c>
      <c r="G4425" s="21" t="str">
        <f>IF($B4425="","",MAX(0,$E4425-MAX(0,SUMIFS(Тех_Движение!$G$2:$G$5111,Тех_Движение!$D$2:$D$5111,$C4425,Тех_Движение!$B$2:$B$5111,"&lt;="&amp;Настройки!$B$5-1)-$F4425)))</f>
        <v/>
      </c>
      <c r="H4425" s="21" t="str">
        <f>IF($B4425="","",IF(AND($D4425&gt;=Настройки!$B$5,$D4425&lt;=Настройки!$B$6),$E4425,0))</f>
        <v/>
      </c>
      <c r="I4425" s="21" t="str">
        <f t="shared" si="207"/>
        <v/>
      </c>
      <c r="J4425" s="21" t="str">
        <f>IF($B4425="","",MAX(0,$E4425-MAX(0,SUMIFS(Тех_Движение!$G$2:$G$5111,Тех_Движение!$D$2:$D$5111,$C4425,Тех_Движение!$B$2:$B$5111,"&lt;="&amp;Настройки!$B$6)-$F4425)))</f>
        <v/>
      </c>
      <c r="K4425" s="21" t="e">
        <f>IF(OR($B4425="",K$3&lt;$D4425+Настройки!$B$7),0,MAX(0,$E4425-MAX(0,SUMIFS(Тех_Движение!$G$2:$G$5111,Тех_Движение!$D$2:$D$5111,$C4425,Тех_Движение!$B$2:$B$5111,"&lt;="&amp;K$3)-$F4425)))</f>
        <v>#VALUE!</v>
      </c>
      <c r="L4425" s="21" t="e">
        <f>IF(OR($B4425="",L$3&lt;$D4425+Настройки!$B$7),0,MAX(0,$E4425-MAX(0,SUMIFS(Тех_Движение!$G$2:$G$5111,Тех_Движение!$D$2:$D$5111,$C4425,Тех_Движение!$B$2:$B$5111,"&lt;="&amp;L$3)-$F4425)))</f>
        <v>#VALUE!</v>
      </c>
      <c r="M4425" s="21" t="e">
        <f>IF(OR($B4425="",M$3&lt;$D4425+Настройки!$B$7),0,MAX(0,$E4425-MAX(0,SUMIFS(Тех_Движение!$G$2:$G$5111,Тех_Движение!$D$2:$D$5111,$C4425,Тех_Движение!$B$2:$B$5111,"&lt;="&amp;M$3)-$F4425)))</f>
        <v>#VALUE!</v>
      </c>
      <c r="N4425" s="21" t="e">
        <f>IF(OR($B4425="",N$3&lt;$D4425+Настройки!$B$7),0,MAX(0,$E4425-MAX(0,SUMIFS(Тех_Движение!$G$2:$G$5111,Тех_Движение!$D$2:$D$5111,$C4425,Тех_Движение!$B$2:$B$5111,"&lt;="&amp;N$3)-$F4425)))</f>
        <v>#VALUE!</v>
      </c>
      <c r="O4425" s="21" t="e">
        <f>IF(OR($B4425="",O$3&lt;$D4425+Настройки!$B$7),0,MAX(0,$E4425-MAX(0,SUMIFS(Тех_Движение!$G$2:$G$5111,Тех_Движение!$D$2:$D$5111,$C4425,Тех_Движение!$B$2:$B$5111,"&lt;="&amp;O$3)-$F4425)))</f>
        <v>#VALUE!</v>
      </c>
      <c r="P4425" s="21" t="e">
        <f>IF(OR($B4425="",P$3&lt;$D4425+Настройки!$B$7),0,MAX(0,$E4425-MAX(0,SUMIFS(Тех_Движение!$G$2:$G$5111,Тех_Движение!$D$2:$D$5111,$C4425,Тех_Движение!$B$2:$B$5111,"&lt;="&amp;P$3)-$F4425)))</f>
        <v>#VALUE!</v>
      </c>
      <c r="Q4425" s="21" t="e">
        <f>IF(OR($B4425="",Q$3&lt;$D4425+Настройки!$B$7),0,MAX(0,$E4425-MAX(0,SUMIFS(Тех_Движение!$G$2:$G$5111,Тех_Движение!$D$2:$D$5111,$C4425,Тех_Движение!$B$2:$B$5111,"&lt;="&amp;Q$3)-$F4425)))</f>
        <v>#VALUE!</v>
      </c>
      <c r="R4425" s="21" t="str">
        <f t="shared" si="208"/>
        <v/>
      </c>
      <c r="S4425" s="23" t="str">
        <f>IF($B4425="","",VLOOKUP($C4425,Настройки!$A$11:$L$17,9,FALSE))</f>
        <v/>
      </c>
      <c r="T4425" s="23" t="str">
        <f t="shared" si="209"/>
        <v/>
      </c>
    </row>
    <row r="4426" spans="1:20" x14ac:dyDescent="0.3">
      <c r="A4426" s="20">
        <f>Тех_Движение!$A$4423</f>
        <v>4422</v>
      </c>
      <c r="B4426" s="20" t="str">
        <f>IF(Тех_Движение!$F$4423&gt;0,Тех_Движение!$I$4423,"")</f>
        <v/>
      </c>
      <c r="C4426" s="20" t="str">
        <f>IF($B4426="","",Тех_Движение!$D$4423)</f>
        <v/>
      </c>
      <c r="D4426" s="9" t="str">
        <f>IF($B4426="","",Тех_Движение!$B$4423)</f>
        <v/>
      </c>
      <c r="E4426" s="21" t="str">
        <f>IF($B4426="","",Тех_Движение!$F$4423)</f>
        <v/>
      </c>
      <c r="F4426" s="21" t="str">
        <f>IF($B4426="","",SUMIFS($E$5:$E4425,$C$5:$C4425,$C4426))</f>
        <v/>
      </c>
      <c r="G4426" s="21" t="str">
        <f>IF($B4426="","",MAX(0,$E4426-MAX(0,SUMIFS(Тех_Движение!$G$2:$G$5111,Тех_Движение!$D$2:$D$5111,$C4426,Тех_Движение!$B$2:$B$5111,"&lt;="&amp;Настройки!$B$5-1)-$F4426)))</f>
        <v/>
      </c>
      <c r="H4426" s="21" t="str">
        <f>IF($B4426="","",IF(AND($D4426&gt;=Настройки!$B$5,$D4426&lt;=Настройки!$B$6),$E4426,0))</f>
        <v/>
      </c>
      <c r="I4426" s="21" t="str">
        <f t="shared" si="207"/>
        <v/>
      </c>
      <c r="J4426" s="21" t="str">
        <f>IF($B4426="","",MAX(0,$E4426-MAX(0,SUMIFS(Тех_Движение!$G$2:$G$5111,Тех_Движение!$D$2:$D$5111,$C4426,Тех_Движение!$B$2:$B$5111,"&lt;="&amp;Настройки!$B$6)-$F4426)))</f>
        <v/>
      </c>
      <c r="K4426" s="21" t="e">
        <f>IF(OR($B4426="",K$3&lt;$D4426+Настройки!$B$7),0,MAX(0,$E4426-MAX(0,SUMIFS(Тех_Движение!$G$2:$G$5111,Тех_Движение!$D$2:$D$5111,$C4426,Тех_Движение!$B$2:$B$5111,"&lt;="&amp;K$3)-$F4426)))</f>
        <v>#VALUE!</v>
      </c>
      <c r="L4426" s="21" t="e">
        <f>IF(OR($B4426="",L$3&lt;$D4426+Настройки!$B$7),0,MAX(0,$E4426-MAX(0,SUMIFS(Тех_Движение!$G$2:$G$5111,Тех_Движение!$D$2:$D$5111,$C4426,Тех_Движение!$B$2:$B$5111,"&lt;="&amp;L$3)-$F4426)))</f>
        <v>#VALUE!</v>
      </c>
      <c r="M4426" s="21" t="e">
        <f>IF(OR($B4426="",M$3&lt;$D4426+Настройки!$B$7),0,MAX(0,$E4426-MAX(0,SUMIFS(Тех_Движение!$G$2:$G$5111,Тех_Движение!$D$2:$D$5111,$C4426,Тех_Движение!$B$2:$B$5111,"&lt;="&amp;M$3)-$F4426)))</f>
        <v>#VALUE!</v>
      </c>
      <c r="N4426" s="21" t="e">
        <f>IF(OR($B4426="",N$3&lt;$D4426+Настройки!$B$7),0,MAX(0,$E4426-MAX(0,SUMIFS(Тех_Движение!$G$2:$G$5111,Тех_Движение!$D$2:$D$5111,$C4426,Тех_Движение!$B$2:$B$5111,"&lt;="&amp;N$3)-$F4426)))</f>
        <v>#VALUE!</v>
      </c>
      <c r="O4426" s="21" t="e">
        <f>IF(OR($B4426="",O$3&lt;$D4426+Настройки!$B$7),0,MAX(0,$E4426-MAX(0,SUMIFS(Тех_Движение!$G$2:$G$5111,Тех_Движение!$D$2:$D$5111,$C4426,Тех_Движение!$B$2:$B$5111,"&lt;="&amp;O$3)-$F4426)))</f>
        <v>#VALUE!</v>
      </c>
      <c r="P4426" s="21" t="e">
        <f>IF(OR($B4426="",P$3&lt;$D4426+Настройки!$B$7),0,MAX(0,$E4426-MAX(0,SUMIFS(Тех_Движение!$G$2:$G$5111,Тех_Движение!$D$2:$D$5111,$C4426,Тех_Движение!$B$2:$B$5111,"&lt;="&amp;P$3)-$F4426)))</f>
        <v>#VALUE!</v>
      </c>
      <c r="Q4426" s="21" t="e">
        <f>IF(OR($B4426="",Q$3&lt;$D4426+Настройки!$B$7),0,MAX(0,$E4426-MAX(0,SUMIFS(Тех_Движение!$G$2:$G$5111,Тех_Движение!$D$2:$D$5111,$C4426,Тех_Движение!$B$2:$B$5111,"&lt;="&amp;Q$3)-$F4426)))</f>
        <v>#VALUE!</v>
      </c>
      <c r="R4426" s="21" t="str">
        <f t="shared" si="208"/>
        <v/>
      </c>
      <c r="S4426" s="23" t="str">
        <f>IF($B4426="","",VLOOKUP($C4426,Настройки!$A$11:$L$17,9,FALSE))</f>
        <v/>
      </c>
      <c r="T4426" s="23" t="str">
        <f t="shared" si="209"/>
        <v/>
      </c>
    </row>
    <row r="4427" spans="1:20" x14ac:dyDescent="0.3">
      <c r="A4427" s="20">
        <f>Тех_Движение!$A$4424</f>
        <v>4423</v>
      </c>
      <c r="B4427" s="20" t="str">
        <f>IF(Тех_Движение!$F$4424&gt;0,Тех_Движение!$I$4424,"")</f>
        <v/>
      </c>
      <c r="C4427" s="20" t="str">
        <f>IF($B4427="","",Тех_Движение!$D$4424)</f>
        <v/>
      </c>
      <c r="D4427" s="9" t="str">
        <f>IF($B4427="","",Тех_Движение!$B$4424)</f>
        <v/>
      </c>
      <c r="E4427" s="21" t="str">
        <f>IF($B4427="","",Тех_Движение!$F$4424)</f>
        <v/>
      </c>
      <c r="F4427" s="21" t="str">
        <f>IF($B4427="","",SUMIFS($E$5:$E4426,$C$5:$C4426,$C4427))</f>
        <v/>
      </c>
      <c r="G4427" s="21" t="str">
        <f>IF($B4427="","",MAX(0,$E4427-MAX(0,SUMIFS(Тех_Движение!$G$2:$G$5111,Тех_Движение!$D$2:$D$5111,$C4427,Тех_Движение!$B$2:$B$5111,"&lt;="&amp;Настройки!$B$5-1)-$F4427)))</f>
        <v/>
      </c>
      <c r="H4427" s="21" t="str">
        <f>IF($B4427="","",IF(AND($D4427&gt;=Настройки!$B$5,$D4427&lt;=Настройки!$B$6),$E4427,0))</f>
        <v/>
      </c>
      <c r="I4427" s="21" t="str">
        <f t="shared" si="207"/>
        <v/>
      </c>
      <c r="J4427" s="21" t="str">
        <f>IF($B4427="","",MAX(0,$E4427-MAX(0,SUMIFS(Тех_Движение!$G$2:$G$5111,Тех_Движение!$D$2:$D$5111,$C4427,Тех_Движение!$B$2:$B$5111,"&lt;="&amp;Настройки!$B$6)-$F4427)))</f>
        <v/>
      </c>
      <c r="K4427" s="21" t="e">
        <f>IF(OR($B4427="",K$3&lt;$D4427+Настройки!$B$7),0,MAX(0,$E4427-MAX(0,SUMIFS(Тех_Движение!$G$2:$G$5111,Тех_Движение!$D$2:$D$5111,$C4427,Тех_Движение!$B$2:$B$5111,"&lt;="&amp;K$3)-$F4427)))</f>
        <v>#VALUE!</v>
      </c>
      <c r="L4427" s="21" t="e">
        <f>IF(OR($B4427="",L$3&lt;$D4427+Настройки!$B$7),0,MAX(0,$E4427-MAX(0,SUMIFS(Тех_Движение!$G$2:$G$5111,Тех_Движение!$D$2:$D$5111,$C4427,Тех_Движение!$B$2:$B$5111,"&lt;="&amp;L$3)-$F4427)))</f>
        <v>#VALUE!</v>
      </c>
      <c r="M4427" s="21" t="e">
        <f>IF(OR($B4427="",M$3&lt;$D4427+Настройки!$B$7),0,MAX(0,$E4427-MAX(0,SUMIFS(Тех_Движение!$G$2:$G$5111,Тех_Движение!$D$2:$D$5111,$C4427,Тех_Движение!$B$2:$B$5111,"&lt;="&amp;M$3)-$F4427)))</f>
        <v>#VALUE!</v>
      </c>
      <c r="N4427" s="21" t="e">
        <f>IF(OR($B4427="",N$3&lt;$D4427+Настройки!$B$7),0,MAX(0,$E4427-MAX(0,SUMIFS(Тех_Движение!$G$2:$G$5111,Тех_Движение!$D$2:$D$5111,$C4427,Тех_Движение!$B$2:$B$5111,"&lt;="&amp;N$3)-$F4427)))</f>
        <v>#VALUE!</v>
      </c>
      <c r="O4427" s="21" t="e">
        <f>IF(OR($B4427="",O$3&lt;$D4427+Настройки!$B$7),0,MAX(0,$E4427-MAX(0,SUMIFS(Тех_Движение!$G$2:$G$5111,Тех_Движение!$D$2:$D$5111,$C4427,Тех_Движение!$B$2:$B$5111,"&lt;="&amp;O$3)-$F4427)))</f>
        <v>#VALUE!</v>
      </c>
      <c r="P4427" s="21" t="e">
        <f>IF(OR($B4427="",P$3&lt;$D4427+Настройки!$B$7),0,MAX(0,$E4427-MAX(0,SUMIFS(Тех_Движение!$G$2:$G$5111,Тех_Движение!$D$2:$D$5111,$C4427,Тех_Движение!$B$2:$B$5111,"&lt;="&amp;P$3)-$F4427)))</f>
        <v>#VALUE!</v>
      </c>
      <c r="Q4427" s="21" t="e">
        <f>IF(OR($B4427="",Q$3&lt;$D4427+Настройки!$B$7),0,MAX(0,$E4427-MAX(0,SUMIFS(Тех_Движение!$G$2:$G$5111,Тех_Движение!$D$2:$D$5111,$C4427,Тех_Движение!$B$2:$B$5111,"&lt;="&amp;Q$3)-$F4427)))</f>
        <v>#VALUE!</v>
      </c>
      <c r="R4427" s="21" t="str">
        <f t="shared" si="208"/>
        <v/>
      </c>
      <c r="S4427" s="23" t="str">
        <f>IF($B4427="","",VLOOKUP($C4427,Настройки!$A$11:$L$17,9,FALSE))</f>
        <v/>
      </c>
      <c r="T4427" s="23" t="str">
        <f t="shared" si="209"/>
        <v/>
      </c>
    </row>
    <row r="4428" spans="1:20" x14ac:dyDescent="0.3">
      <c r="A4428" s="20">
        <f>Тех_Движение!$A$4425</f>
        <v>4424</v>
      </c>
      <c r="B4428" s="20" t="str">
        <f>IF(Тех_Движение!$F$4425&gt;0,Тех_Движение!$I$4425,"")</f>
        <v/>
      </c>
      <c r="C4428" s="20" t="str">
        <f>IF($B4428="","",Тех_Движение!$D$4425)</f>
        <v/>
      </c>
      <c r="D4428" s="9" t="str">
        <f>IF($B4428="","",Тех_Движение!$B$4425)</f>
        <v/>
      </c>
      <c r="E4428" s="21" t="str">
        <f>IF($B4428="","",Тех_Движение!$F$4425)</f>
        <v/>
      </c>
      <c r="F4428" s="21" t="str">
        <f>IF($B4428="","",SUMIFS($E$5:$E4427,$C$5:$C4427,$C4428))</f>
        <v/>
      </c>
      <c r="G4428" s="21" t="str">
        <f>IF($B4428="","",MAX(0,$E4428-MAX(0,SUMIFS(Тех_Движение!$G$2:$G$5111,Тех_Движение!$D$2:$D$5111,$C4428,Тех_Движение!$B$2:$B$5111,"&lt;="&amp;Настройки!$B$5-1)-$F4428)))</f>
        <v/>
      </c>
      <c r="H4428" s="21" t="str">
        <f>IF($B4428="","",IF(AND($D4428&gt;=Настройки!$B$5,$D4428&lt;=Настройки!$B$6),$E4428,0))</f>
        <v/>
      </c>
      <c r="I4428" s="21" t="str">
        <f t="shared" si="207"/>
        <v/>
      </c>
      <c r="J4428" s="21" t="str">
        <f>IF($B4428="","",MAX(0,$E4428-MAX(0,SUMIFS(Тех_Движение!$G$2:$G$5111,Тех_Движение!$D$2:$D$5111,$C4428,Тех_Движение!$B$2:$B$5111,"&lt;="&amp;Настройки!$B$6)-$F4428)))</f>
        <v/>
      </c>
      <c r="K4428" s="21" t="e">
        <f>IF(OR($B4428="",K$3&lt;$D4428+Настройки!$B$7),0,MAX(0,$E4428-MAX(0,SUMIFS(Тех_Движение!$G$2:$G$5111,Тех_Движение!$D$2:$D$5111,$C4428,Тех_Движение!$B$2:$B$5111,"&lt;="&amp;K$3)-$F4428)))</f>
        <v>#VALUE!</v>
      </c>
      <c r="L4428" s="21" t="e">
        <f>IF(OR($B4428="",L$3&lt;$D4428+Настройки!$B$7),0,MAX(0,$E4428-MAX(0,SUMIFS(Тех_Движение!$G$2:$G$5111,Тех_Движение!$D$2:$D$5111,$C4428,Тех_Движение!$B$2:$B$5111,"&lt;="&amp;L$3)-$F4428)))</f>
        <v>#VALUE!</v>
      </c>
      <c r="M4428" s="21" t="e">
        <f>IF(OR($B4428="",M$3&lt;$D4428+Настройки!$B$7),0,MAX(0,$E4428-MAX(0,SUMIFS(Тех_Движение!$G$2:$G$5111,Тех_Движение!$D$2:$D$5111,$C4428,Тех_Движение!$B$2:$B$5111,"&lt;="&amp;M$3)-$F4428)))</f>
        <v>#VALUE!</v>
      </c>
      <c r="N4428" s="21" t="e">
        <f>IF(OR($B4428="",N$3&lt;$D4428+Настройки!$B$7),0,MAX(0,$E4428-MAX(0,SUMIFS(Тех_Движение!$G$2:$G$5111,Тех_Движение!$D$2:$D$5111,$C4428,Тех_Движение!$B$2:$B$5111,"&lt;="&amp;N$3)-$F4428)))</f>
        <v>#VALUE!</v>
      </c>
      <c r="O4428" s="21" t="e">
        <f>IF(OR($B4428="",O$3&lt;$D4428+Настройки!$B$7),0,MAX(0,$E4428-MAX(0,SUMIFS(Тех_Движение!$G$2:$G$5111,Тех_Движение!$D$2:$D$5111,$C4428,Тех_Движение!$B$2:$B$5111,"&lt;="&amp;O$3)-$F4428)))</f>
        <v>#VALUE!</v>
      </c>
      <c r="P4428" s="21" t="e">
        <f>IF(OR($B4428="",P$3&lt;$D4428+Настройки!$B$7),0,MAX(0,$E4428-MAX(0,SUMIFS(Тех_Движение!$G$2:$G$5111,Тех_Движение!$D$2:$D$5111,$C4428,Тех_Движение!$B$2:$B$5111,"&lt;="&amp;P$3)-$F4428)))</f>
        <v>#VALUE!</v>
      </c>
      <c r="Q4428" s="21" t="e">
        <f>IF(OR($B4428="",Q$3&lt;$D4428+Настройки!$B$7),0,MAX(0,$E4428-MAX(0,SUMIFS(Тех_Движение!$G$2:$G$5111,Тех_Движение!$D$2:$D$5111,$C4428,Тех_Движение!$B$2:$B$5111,"&lt;="&amp;Q$3)-$F4428)))</f>
        <v>#VALUE!</v>
      </c>
      <c r="R4428" s="21" t="str">
        <f t="shared" si="208"/>
        <v/>
      </c>
      <c r="S4428" s="23" t="str">
        <f>IF($B4428="","",VLOOKUP($C4428,Настройки!$A$11:$L$17,9,FALSE))</f>
        <v/>
      </c>
      <c r="T4428" s="23" t="str">
        <f t="shared" si="209"/>
        <v/>
      </c>
    </row>
    <row r="4429" spans="1:20" x14ac:dyDescent="0.3">
      <c r="A4429" s="20">
        <f>Тех_Движение!$A$4426</f>
        <v>4425</v>
      </c>
      <c r="B4429" s="20" t="str">
        <f>IF(Тех_Движение!$F$4426&gt;0,Тех_Движение!$I$4426,"")</f>
        <v/>
      </c>
      <c r="C4429" s="20" t="str">
        <f>IF($B4429="","",Тех_Движение!$D$4426)</f>
        <v/>
      </c>
      <c r="D4429" s="9" t="str">
        <f>IF($B4429="","",Тех_Движение!$B$4426)</f>
        <v/>
      </c>
      <c r="E4429" s="21" t="str">
        <f>IF($B4429="","",Тех_Движение!$F$4426)</f>
        <v/>
      </c>
      <c r="F4429" s="21" t="str">
        <f>IF($B4429="","",SUMIFS($E$5:$E4428,$C$5:$C4428,$C4429))</f>
        <v/>
      </c>
      <c r="G4429" s="21" t="str">
        <f>IF($B4429="","",MAX(0,$E4429-MAX(0,SUMIFS(Тех_Движение!$G$2:$G$5111,Тех_Движение!$D$2:$D$5111,$C4429,Тех_Движение!$B$2:$B$5111,"&lt;="&amp;Настройки!$B$5-1)-$F4429)))</f>
        <v/>
      </c>
      <c r="H4429" s="21" t="str">
        <f>IF($B4429="","",IF(AND($D4429&gt;=Настройки!$B$5,$D4429&lt;=Настройки!$B$6),$E4429,0))</f>
        <v/>
      </c>
      <c r="I4429" s="21" t="str">
        <f t="shared" si="207"/>
        <v/>
      </c>
      <c r="J4429" s="21" t="str">
        <f>IF($B4429="","",MAX(0,$E4429-MAX(0,SUMIFS(Тех_Движение!$G$2:$G$5111,Тех_Движение!$D$2:$D$5111,$C4429,Тех_Движение!$B$2:$B$5111,"&lt;="&amp;Настройки!$B$6)-$F4429)))</f>
        <v/>
      </c>
      <c r="K4429" s="21" t="e">
        <f>IF(OR($B4429="",K$3&lt;$D4429+Настройки!$B$7),0,MAX(0,$E4429-MAX(0,SUMIFS(Тех_Движение!$G$2:$G$5111,Тех_Движение!$D$2:$D$5111,$C4429,Тех_Движение!$B$2:$B$5111,"&lt;="&amp;K$3)-$F4429)))</f>
        <v>#VALUE!</v>
      </c>
      <c r="L4429" s="21" t="e">
        <f>IF(OR($B4429="",L$3&lt;$D4429+Настройки!$B$7),0,MAX(0,$E4429-MAX(0,SUMIFS(Тех_Движение!$G$2:$G$5111,Тех_Движение!$D$2:$D$5111,$C4429,Тех_Движение!$B$2:$B$5111,"&lt;="&amp;L$3)-$F4429)))</f>
        <v>#VALUE!</v>
      </c>
      <c r="M4429" s="21" t="e">
        <f>IF(OR($B4429="",M$3&lt;$D4429+Настройки!$B$7),0,MAX(0,$E4429-MAX(0,SUMIFS(Тех_Движение!$G$2:$G$5111,Тех_Движение!$D$2:$D$5111,$C4429,Тех_Движение!$B$2:$B$5111,"&lt;="&amp;M$3)-$F4429)))</f>
        <v>#VALUE!</v>
      </c>
      <c r="N4429" s="21" t="e">
        <f>IF(OR($B4429="",N$3&lt;$D4429+Настройки!$B$7),0,MAX(0,$E4429-MAX(0,SUMIFS(Тех_Движение!$G$2:$G$5111,Тех_Движение!$D$2:$D$5111,$C4429,Тех_Движение!$B$2:$B$5111,"&lt;="&amp;N$3)-$F4429)))</f>
        <v>#VALUE!</v>
      </c>
      <c r="O4429" s="21" t="e">
        <f>IF(OR($B4429="",O$3&lt;$D4429+Настройки!$B$7),0,MAX(0,$E4429-MAX(0,SUMIFS(Тех_Движение!$G$2:$G$5111,Тех_Движение!$D$2:$D$5111,$C4429,Тех_Движение!$B$2:$B$5111,"&lt;="&amp;O$3)-$F4429)))</f>
        <v>#VALUE!</v>
      </c>
      <c r="P4429" s="21" t="e">
        <f>IF(OR($B4429="",P$3&lt;$D4429+Настройки!$B$7),0,MAX(0,$E4429-MAX(0,SUMIFS(Тех_Движение!$G$2:$G$5111,Тех_Движение!$D$2:$D$5111,$C4429,Тех_Движение!$B$2:$B$5111,"&lt;="&amp;P$3)-$F4429)))</f>
        <v>#VALUE!</v>
      </c>
      <c r="Q4429" s="21" t="e">
        <f>IF(OR($B4429="",Q$3&lt;$D4429+Настройки!$B$7),0,MAX(0,$E4429-MAX(0,SUMIFS(Тех_Движение!$G$2:$G$5111,Тех_Движение!$D$2:$D$5111,$C4429,Тех_Движение!$B$2:$B$5111,"&lt;="&amp;Q$3)-$F4429)))</f>
        <v>#VALUE!</v>
      </c>
      <c r="R4429" s="21" t="str">
        <f t="shared" si="208"/>
        <v/>
      </c>
      <c r="S4429" s="23" t="str">
        <f>IF($B4429="","",VLOOKUP($C4429,Настройки!$A$11:$L$17,9,FALSE))</f>
        <v/>
      </c>
      <c r="T4429" s="23" t="str">
        <f t="shared" si="209"/>
        <v/>
      </c>
    </row>
    <row r="4430" spans="1:20" x14ac:dyDescent="0.3">
      <c r="A4430" s="20">
        <f>Тех_Движение!$A$4427</f>
        <v>4426</v>
      </c>
      <c r="B4430" s="20" t="str">
        <f>IF(Тех_Движение!$F$4427&gt;0,Тех_Движение!$I$4427,"")</f>
        <v/>
      </c>
      <c r="C4430" s="20" t="str">
        <f>IF($B4430="","",Тех_Движение!$D$4427)</f>
        <v/>
      </c>
      <c r="D4430" s="9" t="str">
        <f>IF($B4430="","",Тех_Движение!$B$4427)</f>
        <v/>
      </c>
      <c r="E4430" s="21" t="str">
        <f>IF($B4430="","",Тех_Движение!$F$4427)</f>
        <v/>
      </c>
      <c r="F4430" s="21" t="str">
        <f>IF($B4430="","",SUMIFS($E$5:$E4429,$C$5:$C4429,$C4430))</f>
        <v/>
      </c>
      <c r="G4430" s="21" t="str">
        <f>IF($B4430="","",MAX(0,$E4430-MAX(0,SUMIFS(Тех_Движение!$G$2:$G$5111,Тех_Движение!$D$2:$D$5111,$C4430,Тех_Движение!$B$2:$B$5111,"&lt;="&amp;Настройки!$B$5-1)-$F4430)))</f>
        <v/>
      </c>
      <c r="H4430" s="21" t="str">
        <f>IF($B4430="","",IF(AND($D4430&gt;=Настройки!$B$5,$D4430&lt;=Настройки!$B$6),$E4430,0))</f>
        <v/>
      </c>
      <c r="I4430" s="21" t="str">
        <f t="shared" si="207"/>
        <v/>
      </c>
      <c r="J4430" s="21" t="str">
        <f>IF($B4430="","",MAX(0,$E4430-MAX(0,SUMIFS(Тех_Движение!$G$2:$G$5111,Тех_Движение!$D$2:$D$5111,$C4430,Тех_Движение!$B$2:$B$5111,"&lt;="&amp;Настройки!$B$6)-$F4430)))</f>
        <v/>
      </c>
      <c r="K4430" s="21" t="e">
        <f>IF(OR($B4430="",K$3&lt;$D4430+Настройки!$B$7),0,MAX(0,$E4430-MAX(0,SUMIFS(Тех_Движение!$G$2:$G$5111,Тех_Движение!$D$2:$D$5111,$C4430,Тех_Движение!$B$2:$B$5111,"&lt;="&amp;K$3)-$F4430)))</f>
        <v>#VALUE!</v>
      </c>
      <c r="L4430" s="21" t="e">
        <f>IF(OR($B4430="",L$3&lt;$D4430+Настройки!$B$7),0,MAX(0,$E4430-MAX(0,SUMIFS(Тех_Движение!$G$2:$G$5111,Тех_Движение!$D$2:$D$5111,$C4430,Тех_Движение!$B$2:$B$5111,"&lt;="&amp;L$3)-$F4430)))</f>
        <v>#VALUE!</v>
      </c>
      <c r="M4430" s="21" t="e">
        <f>IF(OR($B4430="",M$3&lt;$D4430+Настройки!$B$7),0,MAX(0,$E4430-MAX(0,SUMIFS(Тех_Движение!$G$2:$G$5111,Тех_Движение!$D$2:$D$5111,$C4430,Тех_Движение!$B$2:$B$5111,"&lt;="&amp;M$3)-$F4430)))</f>
        <v>#VALUE!</v>
      </c>
      <c r="N4430" s="21" t="e">
        <f>IF(OR($B4430="",N$3&lt;$D4430+Настройки!$B$7),0,MAX(0,$E4430-MAX(0,SUMIFS(Тех_Движение!$G$2:$G$5111,Тех_Движение!$D$2:$D$5111,$C4430,Тех_Движение!$B$2:$B$5111,"&lt;="&amp;N$3)-$F4430)))</f>
        <v>#VALUE!</v>
      </c>
      <c r="O4430" s="21" t="e">
        <f>IF(OR($B4430="",O$3&lt;$D4430+Настройки!$B$7),0,MAX(0,$E4430-MAX(0,SUMIFS(Тех_Движение!$G$2:$G$5111,Тех_Движение!$D$2:$D$5111,$C4430,Тех_Движение!$B$2:$B$5111,"&lt;="&amp;O$3)-$F4430)))</f>
        <v>#VALUE!</v>
      </c>
      <c r="P4430" s="21" t="e">
        <f>IF(OR($B4430="",P$3&lt;$D4430+Настройки!$B$7),0,MAX(0,$E4430-MAX(0,SUMIFS(Тех_Движение!$G$2:$G$5111,Тех_Движение!$D$2:$D$5111,$C4430,Тех_Движение!$B$2:$B$5111,"&lt;="&amp;P$3)-$F4430)))</f>
        <v>#VALUE!</v>
      </c>
      <c r="Q4430" s="21" t="e">
        <f>IF(OR($B4430="",Q$3&lt;$D4430+Настройки!$B$7),0,MAX(0,$E4430-MAX(0,SUMIFS(Тех_Движение!$G$2:$G$5111,Тех_Движение!$D$2:$D$5111,$C4430,Тех_Движение!$B$2:$B$5111,"&lt;="&amp;Q$3)-$F4430)))</f>
        <v>#VALUE!</v>
      </c>
      <c r="R4430" s="21" t="str">
        <f t="shared" si="208"/>
        <v/>
      </c>
      <c r="S4430" s="23" t="str">
        <f>IF($B4430="","",VLOOKUP($C4430,Настройки!$A$11:$L$17,9,FALSE))</f>
        <v/>
      </c>
      <c r="T4430" s="23" t="str">
        <f t="shared" si="209"/>
        <v/>
      </c>
    </row>
    <row r="4431" spans="1:20" x14ac:dyDescent="0.3">
      <c r="A4431" s="20">
        <f>Тех_Движение!$A$4428</f>
        <v>4427</v>
      </c>
      <c r="B4431" s="20" t="str">
        <f>IF(Тех_Движение!$F$4428&gt;0,Тех_Движение!$I$4428,"")</f>
        <v/>
      </c>
      <c r="C4431" s="20" t="str">
        <f>IF($B4431="","",Тех_Движение!$D$4428)</f>
        <v/>
      </c>
      <c r="D4431" s="9" t="str">
        <f>IF($B4431="","",Тех_Движение!$B$4428)</f>
        <v/>
      </c>
      <c r="E4431" s="21" t="str">
        <f>IF($B4431="","",Тех_Движение!$F$4428)</f>
        <v/>
      </c>
      <c r="F4431" s="21" t="str">
        <f>IF($B4431="","",SUMIFS($E$5:$E4430,$C$5:$C4430,$C4431))</f>
        <v/>
      </c>
      <c r="G4431" s="21" t="str">
        <f>IF($B4431="","",MAX(0,$E4431-MAX(0,SUMIFS(Тех_Движение!$G$2:$G$5111,Тех_Движение!$D$2:$D$5111,$C4431,Тех_Движение!$B$2:$B$5111,"&lt;="&amp;Настройки!$B$5-1)-$F4431)))</f>
        <v/>
      </c>
      <c r="H4431" s="21" t="str">
        <f>IF($B4431="","",IF(AND($D4431&gt;=Настройки!$B$5,$D4431&lt;=Настройки!$B$6),$E4431,0))</f>
        <v/>
      </c>
      <c r="I4431" s="21" t="str">
        <f t="shared" si="207"/>
        <v/>
      </c>
      <c r="J4431" s="21" t="str">
        <f>IF($B4431="","",MAX(0,$E4431-MAX(0,SUMIFS(Тех_Движение!$G$2:$G$5111,Тех_Движение!$D$2:$D$5111,$C4431,Тех_Движение!$B$2:$B$5111,"&lt;="&amp;Настройки!$B$6)-$F4431)))</f>
        <v/>
      </c>
      <c r="K4431" s="21" t="e">
        <f>IF(OR($B4431="",K$3&lt;$D4431+Настройки!$B$7),0,MAX(0,$E4431-MAX(0,SUMIFS(Тех_Движение!$G$2:$G$5111,Тех_Движение!$D$2:$D$5111,$C4431,Тех_Движение!$B$2:$B$5111,"&lt;="&amp;K$3)-$F4431)))</f>
        <v>#VALUE!</v>
      </c>
      <c r="L4431" s="21" t="e">
        <f>IF(OR($B4431="",L$3&lt;$D4431+Настройки!$B$7),0,MAX(0,$E4431-MAX(0,SUMIFS(Тех_Движение!$G$2:$G$5111,Тех_Движение!$D$2:$D$5111,$C4431,Тех_Движение!$B$2:$B$5111,"&lt;="&amp;L$3)-$F4431)))</f>
        <v>#VALUE!</v>
      </c>
      <c r="M4431" s="21" t="e">
        <f>IF(OR($B4431="",M$3&lt;$D4431+Настройки!$B$7),0,MAX(0,$E4431-MAX(0,SUMIFS(Тех_Движение!$G$2:$G$5111,Тех_Движение!$D$2:$D$5111,$C4431,Тех_Движение!$B$2:$B$5111,"&lt;="&amp;M$3)-$F4431)))</f>
        <v>#VALUE!</v>
      </c>
      <c r="N4431" s="21" t="e">
        <f>IF(OR($B4431="",N$3&lt;$D4431+Настройки!$B$7),0,MAX(0,$E4431-MAX(0,SUMIFS(Тех_Движение!$G$2:$G$5111,Тех_Движение!$D$2:$D$5111,$C4431,Тех_Движение!$B$2:$B$5111,"&lt;="&amp;N$3)-$F4431)))</f>
        <v>#VALUE!</v>
      </c>
      <c r="O4431" s="21" t="e">
        <f>IF(OR($B4431="",O$3&lt;$D4431+Настройки!$B$7),0,MAX(0,$E4431-MAX(0,SUMIFS(Тех_Движение!$G$2:$G$5111,Тех_Движение!$D$2:$D$5111,$C4431,Тех_Движение!$B$2:$B$5111,"&lt;="&amp;O$3)-$F4431)))</f>
        <v>#VALUE!</v>
      </c>
      <c r="P4431" s="21" t="e">
        <f>IF(OR($B4431="",P$3&lt;$D4431+Настройки!$B$7),0,MAX(0,$E4431-MAX(0,SUMIFS(Тех_Движение!$G$2:$G$5111,Тех_Движение!$D$2:$D$5111,$C4431,Тех_Движение!$B$2:$B$5111,"&lt;="&amp;P$3)-$F4431)))</f>
        <v>#VALUE!</v>
      </c>
      <c r="Q4431" s="21" t="e">
        <f>IF(OR($B4431="",Q$3&lt;$D4431+Настройки!$B$7),0,MAX(0,$E4431-MAX(0,SUMIFS(Тех_Движение!$G$2:$G$5111,Тех_Движение!$D$2:$D$5111,$C4431,Тех_Движение!$B$2:$B$5111,"&lt;="&amp;Q$3)-$F4431)))</f>
        <v>#VALUE!</v>
      </c>
      <c r="R4431" s="21" t="str">
        <f t="shared" si="208"/>
        <v/>
      </c>
      <c r="S4431" s="23" t="str">
        <f>IF($B4431="","",VLOOKUP($C4431,Настройки!$A$11:$L$17,9,FALSE))</f>
        <v/>
      </c>
      <c r="T4431" s="23" t="str">
        <f t="shared" si="209"/>
        <v/>
      </c>
    </row>
    <row r="4432" spans="1:20" x14ac:dyDescent="0.3">
      <c r="A4432" s="20">
        <f>Тех_Движение!$A$4429</f>
        <v>4428</v>
      </c>
      <c r="B4432" s="20" t="str">
        <f>IF(Тех_Движение!$F$4429&gt;0,Тех_Движение!$I$4429,"")</f>
        <v/>
      </c>
      <c r="C4432" s="20" t="str">
        <f>IF($B4432="","",Тех_Движение!$D$4429)</f>
        <v/>
      </c>
      <c r="D4432" s="9" t="str">
        <f>IF($B4432="","",Тех_Движение!$B$4429)</f>
        <v/>
      </c>
      <c r="E4432" s="21" t="str">
        <f>IF($B4432="","",Тех_Движение!$F$4429)</f>
        <v/>
      </c>
      <c r="F4432" s="21" t="str">
        <f>IF($B4432="","",SUMIFS($E$5:$E4431,$C$5:$C4431,$C4432))</f>
        <v/>
      </c>
      <c r="G4432" s="21" t="str">
        <f>IF($B4432="","",MAX(0,$E4432-MAX(0,SUMIFS(Тех_Движение!$G$2:$G$5111,Тех_Движение!$D$2:$D$5111,$C4432,Тех_Движение!$B$2:$B$5111,"&lt;="&amp;Настройки!$B$5-1)-$F4432)))</f>
        <v/>
      </c>
      <c r="H4432" s="21" t="str">
        <f>IF($B4432="","",IF(AND($D4432&gt;=Настройки!$B$5,$D4432&lt;=Настройки!$B$6),$E4432,0))</f>
        <v/>
      </c>
      <c r="I4432" s="21" t="str">
        <f t="shared" si="207"/>
        <v/>
      </c>
      <c r="J4432" s="21" t="str">
        <f>IF($B4432="","",MAX(0,$E4432-MAX(0,SUMIFS(Тех_Движение!$G$2:$G$5111,Тех_Движение!$D$2:$D$5111,$C4432,Тех_Движение!$B$2:$B$5111,"&lt;="&amp;Настройки!$B$6)-$F4432)))</f>
        <v/>
      </c>
      <c r="K4432" s="21" t="e">
        <f>IF(OR($B4432="",K$3&lt;$D4432+Настройки!$B$7),0,MAX(0,$E4432-MAX(0,SUMIFS(Тех_Движение!$G$2:$G$5111,Тех_Движение!$D$2:$D$5111,$C4432,Тех_Движение!$B$2:$B$5111,"&lt;="&amp;K$3)-$F4432)))</f>
        <v>#VALUE!</v>
      </c>
      <c r="L4432" s="21" t="e">
        <f>IF(OR($B4432="",L$3&lt;$D4432+Настройки!$B$7),0,MAX(0,$E4432-MAX(0,SUMIFS(Тех_Движение!$G$2:$G$5111,Тех_Движение!$D$2:$D$5111,$C4432,Тех_Движение!$B$2:$B$5111,"&lt;="&amp;L$3)-$F4432)))</f>
        <v>#VALUE!</v>
      </c>
      <c r="M4432" s="21" t="e">
        <f>IF(OR($B4432="",M$3&lt;$D4432+Настройки!$B$7),0,MAX(0,$E4432-MAX(0,SUMIFS(Тех_Движение!$G$2:$G$5111,Тех_Движение!$D$2:$D$5111,$C4432,Тех_Движение!$B$2:$B$5111,"&lt;="&amp;M$3)-$F4432)))</f>
        <v>#VALUE!</v>
      </c>
      <c r="N4432" s="21" t="e">
        <f>IF(OR($B4432="",N$3&lt;$D4432+Настройки!$B$7),0,MAX(0,$E4432-MAX(0,SUMIFS(Тех_Движение!$G$2:$G$5111,Тех_Движение!$D$2:$D$5111,$C4432,Тех_Движение!$B$2:$B$5111,"&lt;="&amp;N$3)-$F4432)))</f>
        <v>#VALUE!</v>
      </c>
      <c r="O4432" s="21" t="e">
        <f>IF(OR($B4432="",O$3&lt;$D4432+Настройки!$B$7),0,MAX(0,$E4432-MAX(0,SUMIFS(Тех_Движение!$G$2:$G$5111,Тех_Движение!$D$2:$D$5111,$C4432,Тех_Движение!$B$2:$B$5111,"&lt;="&amp;O$3)-$F4432)))</f>
        <v>#VALUE!</v>
      </c>
      <c r="P4432" s="21" t="e">
        <f>IF(OR($B4432="",P$3&lt;$D4432+Настройки!$B$7),0,MAX(0,$E4432-MAX(0,SUMIFS(Тех_Движение!$G$2:$G$5111,Тех_Движение!$D$2:$D$5111,$C4432,Тех_Движение!$B$2:$B$5111,"&lt;="&amp;P$3)-$F4432)))</f>
        <v>#VALUE!</v>
      </c>
      <c r="Q4432" s="21" t="e">
        <f>IF(OR($B4432="",Q$3&lt;$D4432+Настройки!$B$7),0,MAX(0,$E4432-MAX(0,SUMIFS(Тех_Движение!$G$2:$G$5111,Тех_Движение!$D$2:$D$5111,$C4432,Тех_Движение!$B$2:$B$5111,"&lt;="&amp;Q$3)-$F4432)))</f>
        <v>#VALUE!</v>
      </c>
      <c r="R4432" s="21" t="str">
        <f t="shared" si="208"/>
        <v/>
      </c>
      <c r="S4432" s="23" t="str">
        <f>IF($B4432="","",VLOOKUP($C4432,Настройки!$A$11:$L$17,9,FALSE))</f>
        <v/>
      </c>
      <c r="T4432" s="23" t="str">
        <f t="shared" si="209"/>
        <v/>
      </c>
    </row>
    <row r="4433" spans="1:20" x14ac:dyDescent="0.3">
      <c r="A4433" s="20">
        <f>Тех_Движение!$A$4430</f>
        <v>4429</v>
      </c>
      <c r="B4433" s="20" t="str">
        <f>IF(Тех_Движение!$F$4430&gt;0,Тех_Движение!$I$4430,"")</f>
        <v/>
      </c>
      <c r="C4433" s="20" t="str">
        <f>IF($B4433="","",Тех_Движение!$D$4430)</f>
        <v/>
      </c>
      <c r="D4433" s="9" t="str">
        <f>IF($B4433="","",Тех_Движение!$B$4430)</f>
        <v/>
      </c>
      <c r="E4433" s="21" t="str">
        <f>IF($B4433="","",Тех_Движение!$F$4430)</f>
        <v/>
      </c>
      <c r="F4433" s="21" t="str">
        <f>IF($B4433="","",SUMIFS($E$5:$E4432,$C$5:$C4432,$C4433))</f>
        <v/>
      </c>
      <c r="G4433" s="21" t="str">
        <f>IF($B4433="","",MAX(0,$E4433-MAX(0,SUMIFS(Тех_Движение!$G$2:$G$5111,Тех_Движение!$D$2:$D$5111,$C4433,Тех_Движение!$B$2:$B$5111,"&lt;="&amp;Настройки!$B$5-1)-$F4433)))</f>
        <v/>
      </c>
      <c r="H4433" s="21" t="str">
        <f>IF($B4433="","",IF(AND($D4433&gt;=Настройки!$B$5,$D4433&lt;=Настройки!$B$6),$E4433,0))</f>
        <v/>
      </c>
      <c r="I4433" s="21" t="str">
        <f t="shared" si="207"/>
        <v/>
      </c>
      <c r="J4433" s="21" t="str">
        <f>IF($B4433="","",MAX(0,$E4433-MAX(0,SUMIFS(Тех_Движение!$G$2:$G$5111,Тех_Движение!$D$2:$D$5111,$C4433,Тех_Движение!$B$2:$B$5111,"&lt;="&amp;Настройки!$B$6)-$F4433)))</f>
        <v/>
      </c>
      <c r="K4433" s="21" t="e">
        <f>IF(OR($B4433="",K$3&lt;$D4433+Настройки!$B$7),0,MAX(0,$E4433-MAX(0,SUMIFS(Тех_Движение!$G$2:$G$5111,Тех_Движение!$D$2:$D$5111,$C4433,Тех_Движение!$B$2:$B$5111,"&lt;="&amp;K$3)-$F4433)))</f>
        <v>#VALUE!</v>
      </c>
      <c r="L4433" s="21" t="e">
        <f>IF(OR($B4433="",L$3&lt;$D4433+Настройки!$B$7),0,MAX(0,$E4433-MAX(0,SUMIFS(Тех_Движение!$G$2:$G$5111,Тех_Движение!$D$2:$D$5111,$C4433,Тех_Движение!$B$2:$B$5111,"&lt;="&amp;L$3)-$F4433)))</f>
        <v>#VALUE!</v>
      </c>
      <c r="M4433" s="21" t="e">
        <f>IF(OR($B4433="",M$3&lt;$D4433+Настройки!$B$7),0,MAX(0,$E4433-MAX(0,SUMIFS(Тех_Движение!$G$2:$G$5111,Тех_Движение!$D$2:$D$5111,$C4433,Тех_Движение!$B$2:$B$5111,"&lt;="&amp;M$3)-$F4433)))</f>
        <v>#VALUE!</v>
      </c>
      <c r="N4433" s="21" t="e">
        <f>IF(OR($B4433="",N$3&lt;$D4433+Настройки!$B$7),0,MAX(0,$E4433-MAX(0,SUMIFS(Тех_Движение!$G$2:$G$5111,Тех_Движение!$D$2:$D$5111,$C4433,Тех_Движение!$B$2:$B$5111,"&lt;="&amp;N$3)-$F4433)))</f>
        <v>#VALUE!</v>
      </c>
      <c r="O4433" s="21" t="e">
        <f>IF(OR($B4433="",O$3&lt;$D4433+Настройки!$B$7),0,MAX(0,$E4433-MAX(0,SUMIFS(Тех_Движение!$G$2:$G$5111,Тех_Движение!$D$2:$D$5111,$C4433,Тех_Движение!$B$2:$B$5111,"&lt;="&amp;O$3)-$F4433)))</f>
        <v>#VALUE!</v>
      </c>
      <c r="P4433" s="21" t="e">
        <f>IF(OR($B4433="",P$3&lt;$D4433+Настройки!$B$7),0,MAX(0,$E4433-MAX(0,SUMIFS(Тех_Движение!$G$2:$G$5111,Тех_Движение!$D$2:$D$5111,$C4433,Тех_Движение!$B$2:$B$5111,"&lt;="&amp;P$3)-$F4433)))</f>
        <v>#VALUE!</v>
      </c>
      <c r="Q4433" s="21" t="e">
        <f>IF(OR($B4433="",Q$3&lt;$D4433+Настройки!$B$7),0,MAX(0,$E4433-MAX(0,SUMIFS(Тех_Движение!$G$2:$G$5111,Тех_Движение!$D$2:$D$5111,$C4433,Тех_Движение!$B$2:$B$5111,"&lt;="&amp;Q$3)-$F4433)))</f>
        <v>#VALUE!</v>
      </c>
      <c r="R4433" s="21" t="str">
        <f t="shared" si="208"/>
        <v/>
      </c>
      <c r="S4433" s="23" t="str">
        <f>IF($B4433="","",VLOOKUP($C4433,Настройки!$A$11:$L$17,9,FALSE))</f>
        <v/>
      </c>
      <c r="T4433" s="23" t="str">
        <f t="shared" si="209"/>
        <v/>
      </c>
    </row>
    <row r="4434" spans="1:20" x14ac:dyDescent="0.3">
      <c r="A4434" s="20">
        <f>Тех_Движение!$A$4431</f>
        <v>4430</v>
      </c>
      <c r="B4434" s="20" t="str">
        <f>IF(Тех_Движение!$F$4431&gt;0,Тех_Движение!$I$4431,"")</f>
        <v/>
      </c>
      <c r="C4434" s="20" t="str">
        <f>IF($B4434="","",Тех_Движение!$D$4431)</f>
        <v/>
      </c>
      <c r="D4434" s="9" t="str">
        <f>IF($B4434="","",Тех_Движение!$B$4431)</f>
        <v/>
      </c>
      <c r="E4434" s="21" t="str">
        <f>IF($B4434="","",Тех_Движение!$F$4431)</f>
        <v/>
      </c>
      <c r="F4434" s="21" t="str">
        <f>IF($B4434="","",SUMIFS($E$5:$E4433,$C$5:$C4433,$C4434))</f>
        <v/>
      </c>
      <c r="G4434" s="21" t="str">
        <f>IF($B4434="","",MAX(0,$E4434-MAX(0,SUMIFS(Тех_Движение!$G$2:$G$5111,Тех_Движение!$D$2:$D$5111,$C4434,Тех_Движение!$B$2:$B$5111,"&lt;="&amp;Настройки!$B$5-1)-$F4434)))</f>
        <v/>
      </c>
      <c r="H4434" s="21" t="str">
        <f>IF($B4434="","",IF(AND($D4434&gt;=Настройки!$B$5,$D4434&lt;=Настройки!$B$6),$E4434,0))</f>
        <v/>
      </c>
      <c r="I4434" s="21" t="str">
        <f t="shared" si="207"/>
        <v/>
      </c>
      <c r="J4434" s="21" t="str">
        <f>IF($B4434="","",MAX(0,$E4434-MAX(0,SUMIFS(Тех_Движение!$G$2:$G$5111,Тех_Движение!$D$2:$D$5111,$C4434,Тех_Движение!$B$2:$B$5111,"&lt;="&amp;Настройки!$B$6)-$F4434)))</f>
        <v/>
      </c>
      <c r="K4434" s="21" t="e">
        <f>IF(OR($B4434="",K$3&lt;$D4434+Настройки!$B$7),0,MAX(0,$E4434-MAX(0,SUMIFS(Тех_Движение!$G$2:$G$5111,Тех_Движение!$D$2:$D$5111,$C4434,Тех_Движение!$B$2:$B$5111,"&lt;="&amp;K$3)-$F4434)))</f>
        <v>#VALUE!</v>
      </c>
      <c r="L4434" s="21" t="e">
        <f>IF(OR($B4434="",L$3&lt;$D4434+Настройки!$B$7),0,MAX(0,$E4434-MAX(0,SUMIFS(Тех_Движение!$G$2:$G$5111,Тех_Движение!$D$2:$D$5111,$C4434,Тех_Движение!$B$2:$B$5111,"&lt;="&amp;L$3)-$F4434)))</f>
        <v>#VALUE!</v>
      </c>
      <c r="M4434" s="21" t="e">
        <f>IF(OR($B4434="",M$3&lt;$D4434+Настройки!$B$7),0,MAX(0,$E4434-MAX(0,SUMIFS(Тех_Движение!$G$2:$G$5111,Тех_Движение!$D$2:$D$5111,$C4434,Тех_Движение!$B$2:$B$5111,"&lt;="&amp;M$3)-$F4434)))</f>
        <v>#VALUE!</v>
      </c>
      <c r="N4434" s="21" t="e">
        <f>IF(OR($B4434="",N$3&lt;$D4434+Настройки!$B$7),0,MAX(0,$E4434-MAX(0,SUMIFS(Тех_Движение!$G$2:$G$5111,Тех_Движение!$D$2:$D$5111,$C4434,Тех_Движение!$B$2:$B$5111,"&lt;="&amp;N$3)-$F4434)))</f>
        <v>#VALUE!</v>
      </c>
      <c r="O4434" s="21" t="e">
        <f>IF(OR($B4434="",O$3&lt;$D4434+Настройки!$B$7),0,MAX(0,$E4434-MAX(0,SUMIFS(Тех_Движение!$G$2:$G$5111,Тех_Движение!$D$2:$D$5111,$C4434,Тех_Движение!$B$2:$B$5111,"&lt;="&amp;O$3)-$F4434)))</f>
        <v>#VALUE!</v>
      </c>
      <c r="P4434" s="21" t="e">
        <f>IF(OR($B4434="",P$3&lt;$D4434+Настройки!$B$7),0,MAX(0,$E4434-MAX(0,SUMIFS(Тех_Движение!$G$2:$G$5111,Тех_Движение!$D$2:$D$5111,$C4434,Тех_Движение!$B$2:$B$5111,"&lt;="&amp;P$3)-$F4434)))</f>
        <v>#VALUE!</v>
      </c>
      <c r="Q4434" s="21" t="e">
        <f>IF(OR($B4434="",Q$3&lt;$D4434+Настройки!$B$7),0,MAX(0,$E4434-MAX(0,SUMIFS(Тех_Движение!$G$2:$G$5111,Тех_Движение!$D$2:$D$5111,$C4434,Тех_Движение!$B$2:$B$5111,"&lt;="&amp;Q$3)-$F4434)))</f>
        <v>#VALUE!</v>
      </c>
      <c r="R4434" s="21" t="str">
        <f t="shared" si="208"/>
        <v/>
      </c>
      <c r="S4434" s="23" t="str">
        <f>IF($B4434="","",VLOOKUP($C4434,Настройки!$A$11:$L$17,9,FALSE))</f>
        <v/>
      </c>
      <c r="T4434" s="23" t="str">
        <f t="shared" si="209"/>
        <v/>
      </c>
    </row>
    <row r="4435" spans="1:20" x14ac:dyDescent="0.3">
      <c r="A4435" s="20">
        <f>Тех_Движение!$A$4432</f>
        <v>4431</v>
      </c>
      <c r="B4435" s="20" t="str">
        <f>IF(Тех_Движение!$F$4432&gt;0,Тех_Движение!$I$4432,"")</f>
        <v/>
      </c>
      <c r="C4435" s="20" t="str">
        <f>IF($B4435="","",Тех_Движение!$D$4432)</f>
        <v/>
      </c>
      <c r="D4435" s="9" t="str">
        <f>IF($B4435="","",Тех_Движение!$B$4432)</f>
        <v/>
      </c>
      <c r="E4435" s="21" t="str">
        <f>IF($B4435="","",Тех_Движение!$F$4432)</f>
        <v/>
      </c>
      <c r="F4435" s="21" t="str">
        <f>IF($B4435="","",SUMIFS($E$5:$E4434,$C$5:$C4434,$C4435))</f>
        <v/>
      </c>
      <c r="G4435" s="21" t="str">
        <f>IF($B4435="","",MAX(0,$E4435-MAX(0,SUMIFS(Тех_Движение!$G$2:$G$5111,Тех_Движение!$D$2:$D$5111,$C4435,Тех_Движение!$B$2:$B$5111,"&lt;="&amp;Настройки!$B$5-1)-$F4435)))</f>
        <v/>
      </c>
      <c r="H4435" s="21" t="str">
        <f>IF($B4435="","",IF(AND($D4435&gt;=Настройки!$B$5,$D4435&lt;=Настройки!$B$6),$E4435,0))</f>
        <v/>
      </c>
      <c r="I4435" s="21" t="str">
        <f t="shared" si="207"/>
        <v/>
      </c>
      <c r="J4435" s="21" t="str">
        <f>IF($B4435="","",MAX(0,$E4435-MAX(0,SUMIFS(Тех_Движение!$G$2:$G$5111,Тех_Движение!$D$2:$D$5111,$C4435,Тех_Движение!$B$2:$B$5111,"&lt;="&amp;Настройки!$B$6)-$F4435)))</f>
        <v/>
      </c>
      <c r="K4435" s="21" t="e">
        <f>IF(OR($B4435="",K$3&lt;$D4435+Настройки!$B$7),0,MAX(0,$E4435-MAX(0,SUMIFS(Тех_Движение!$G$2:$G$5111,Тех_Движение!$D$2:$D$5111,$C4435,Тех_Движение!$B$2:$B$5111,"&lt;="&amp;K$3)-$F4435)))</f>
        <v>#VALUE!</v>
      </c>
      <c r="L4435" s="21" t="e">
        <f>IF(OR($B4435="",L$3&lt;$D4435+Настройки!$B$7),0,MAX(0,$E4435-MAX(0,SUMIFS(Тех_Движение!$G$2:$G$5111,Тех_Движение!$D$2:$D$5111,$C4435,Тех_Движение!$B$2:$B$5111,"&lt;="&amp;L$3)-$F4435)))</f>
        <v>#VALUE!</v>
      </c>
      <c r="M4435" s="21" t="e">
        <f>IF(OR($B4435="",M$3&lt;$D4435+Настройки!$B$7),0,MAX(0,$E4435-MAX(0,SUMIFS(Тех_Движение!$G$2:$G$5111,Тех_Движение!$D$2:$D$5111,$C4435,Тех_Движение!$B$2:$B$5111,"&lt;="&amp;M$3)-$F4435)))</f>
        <v>#VALUE!</v>
      </c>
      <c r="N4435" s="21" t="e">
        <f>IF(OR($B4435="",N$3&lt;$D4435+Настройки!$B$7),0,MAX(0,$E4435-MAX(0,SUMIFS(Тех_Движение!$G$2:$G$5111,Тех_Движение!$D$2:$D$5111,$C4435,Тех_Движение!$B$2:$B$5111,"&lt;="&amp;N$3)-$F4435)))</f>
        <v>#VALUE!</v>
      </c>
      <c r="O4435" s="21" t="e">
        <f>IF(OR($B4435="",O$3&lt;$D4435+Настройки!$B$7),0,MAX(0,$E4435-MAX(0,SUMIFS(Тех_Движение!$G$2:$G$5111,Тех_Движение!$D$2:$D$5111,$C4435,Тех_Движение!$B$2:$B$5111,"&lt;="&amp;O$3)-$F4435)))</f>
        <v>#VALUE!</v>
      </c>
      <c r="P4435" s="21" t="e">
        <f>IF(OR($B4435="",P$3&lt;$D4435+Настройки!$B$7),0,MAX(0,$E4435-MAX(0,SUMIFS(Тех_Движение!$G$2:$G$5111,Тех_Движение!$D$2:$D$5111,$C4435,Тех_Движение!$B$2:$B$5111,"&lt;="&amp;P$3)-$F4435)))</f>
        <v>#VALUE!</v>
      </c>
      <c r="Q4435" s="21" t="e">
        <f>IF(OR($B4435="",Q$3&lt;$D4435+Настройки!$B$7),0,MAX(0,$E4435-MAX(0,SUMIFS(Тех_Движение!$G$2:$G$5111,Тех_Движение!$D$2:$D$5111,$C4435,Тех_Движение!$B$2:$B$5111,"&lt;="&amp;Q$3)-$F4435)))</f>
        <v>#VALUE!</v>
      </c>
      <c r="R4435" s="21" t="str">
        <f t="shared" si="208"/>
        <v/>
      </c>
      <c r="S4435" s="23" t="str">
        <f>IF($B4435="","",VLOOKUP($C4435,Настройки!$A$11:$L$17,9,FALSE))</f>
        <v/>
      </c>
      <c r="T4435" s="23" t="str">
        <f t="shared" si="209"/>
        <v/>
      </c>
    </row>
    <row r="4436" spans="1:20" x14ac:dyDescent="0.3">
      <c r="A4436" s="20">
        <f>Тех_Движение!$A$4433</f>
        <v>4432</v>
      </c>
      <c r="B4436" s="20" t="str">
        <f>IF(Тех_Движение!$F$4433&gt;0,Тех_Движение!$I$4433,"")</f>
        <v/>
      </c>
      <c r="C4436" s="20" t="str">
        <f>IF($B4436="","",Тех_Движение!$D$4433)</f>
        <v/>
      </c>
      <c r="D4436" s="9" t="str">
        <f>IF($B4436="","",Тех_Движение!$B$4433)</f>
        <v/>
      </c>
      <c r="E4436" s="21" t="str">
        <f>IF($B4436="","",Тех_Движение!$F$4433)</f>
        <v/>
      </c>
      <c r="F4436" s="21" t="str">
        <f>IF($B4436="","",SUMIFS($E$5:$E4435,$C$5:$C4435,$C4436))</f>
        <v/>
      </c>
      <c r="G4436" s="21" t="str">
        <f>IF($B4436="","",MAX(0,$E4436-MAX(0,SUMIFS(Тех_Движение!$G$2:$G$5111,Тех_Движение!$D$2:$D$5111,$C4436,Тех_Движение!$B$2:$B$5111,"&lt;="&amp;Настройки!$B$5-1)-$F4436)))</f>
        <v/>
      </c>
      <c r="H4436" s="21" t="str">
        <f>IF($B4436="","",IF(AND($D4436&gt;=Настройки!$B$5,$D4436&lt;=Настройки!$B$6),$E4436,0))</f>
        <v/>
      </c>
      <c r="I4436" s="21" t="str">
        <f t="shared" si="207"/>
        <v/>
      </c>
      <c r="J4436" s="21" t="str">
        <f>IF($B4436="","",MAX(0,$E4436-MAX(0,SUMIFS(Тех_Движение!$G$2:$G$5111,Тех_Движение!$D$2:$D$5111,$C4436,Тех_Движение!$B$2:$B$5111,"&lt;="&amp;Настройки!$B$6)-$F4436)))</f>
        <v/>
      </c>
      <c r="K4436" s="21" t="e">
        <f>IF(OR($B4436="",K$3&lt;$D4436+Настройки!$B$7),0,MAX(0,$E4436-MAX(0,SUMIFS(Тех_Движение!$G$2:$G$5111,Тех_Движение!$D$2:$D$5111,$C4436,Тех_Движение!$B$2:$B$5111,"&lt;="&amp;K$3)-$F4436)))</f>
        <v>#VALUE!</v>
      </c>
      <c r="L4436" s="21" t="e">
        <f>IF(OR($B4436="",L$3&lt;$D4436+Настройки!$B$7),0,MAX(0,$E4436-MAX(0,SUMIFS(Тех_Движение!$G$2:$G$5111,Тех_Движение!$D$2:$D$5111,$C4436,Тех_Движение!$B$2:$B$5111,"&lt;="&amp;L$3)-$F4436)))</f>
        <v>#VALUE!</v>
      </c>
      <c r="M4436" s="21" t="e">
        <f>IF(OR($B4436="",M$3&lt;$D4436+Настройки!$B$7),0,MAX(0,$E4436-MAX(0,SUMIFS(Тех_Движение!$G$2:$G$5111,Тех_Движение!$D$2:$D$5111,$C4436,Тех_Движение!$B$2:$B$5111,"&lt;="&amp;M$3)-$F4436)))</f>
        <v>#VALUE!</v>
      </c>
      <c r="N4436" s="21" t="e">
        <f>IF(OR($B4436="",N$3&lt;$D4436+Настройки!$B$7),0,MAX(0,$E4436-MAX(0,SUMIFS(Тех_Движение!$G$2:$G$5111,Тех_Движение!$D$2:$D$5111,$C4436,Тех_Движение!$B$2:$B$5111,"&lt;="&amp;N$3)-$F4436)))</f>
        <v>#VALUE!</v>
      </c>
      <c r="O4436" s="21" t="e">
        <f>IF(OR($B4436="",O$3&lt;$D4436+Настройки!$B$7),0,MAX(0,$E4436-MAX(0,SUMIFS(Тех_Движение!$G$2:$G$5111,Тех_Движение!$D$2:$D$5111,$C4436,Тех_Движение!$B$2:$B$5111,"&lt;="&amp;O$3)-$F4436)))</f>
        <v>#VALUE!</v>
      </c>
      <c r="P4436" s="21" t="e">
        <f>IF(OR($B4436="",P$3&lt;$D4436+Настройки!$B$7),0,MAX(0,$E4436-MAX(0,SUMIFS(Тех_Движение!$G$2:$G$5111,Тех_Движение!$D$2:$D$5111,$C4436,Тех_Движение!$B$2:$B$5111,"&lt;="&amp;P$3)-$F4436)))</f>
        <v>#VALUE!</v>
      </c>
      <c r="Q4436" s="21" t="e">
        <f>IF(OR($B4436="",Q$3&lt;$D4436+Настройки!$B$7),0,MAX(0,$E4436-MAX(0,SUMIFS(Тех_Движение!$G$2:$G$5111,Тех_Движение!$D$2:$D$5111,$C4436,Тех_Движение!$B$2:$B$5111,"&lt;="&amp;Q$3)-$F4436)))</f>
        <v>#VALUE!</v>
      </c>
      <c r="R4436" s="21" t="str">
        <f t="shared" si="208"/>
        <v/>
      </c>
      <c r="S4436" s="23" t="str">
        <f>IF($B4436="","",VLOOKUP($C4436,Настройки!$A$11:$L$17,9,FALSE))</f>
        <v/>
      </c>
      <c r="T4436" s="23" t="str">
        <f t="shared" si="209"/>
        <v/>
      </c>
    </row>
    <row r="4437" spans="1:20" x14ac:dyDescent="0.3">
      <c r="A4437" s="20">
        <f>Тех_Движение!$A$4434</f>
        <v>4433</v>
      </c>
      <c r="B4437" s="20" t="str">
        <f>IF(Тех_Движение!$F$4434&gt;0,Тех_Движение!$I$4434,"")</f>
        <v/>
      </c>
      <c r="C4437" s="20" t="str">
        <f>IF($B4437="","",Тех_Движение!$D$4434)</f>
        <v/>
      </c>
      <c r="D4437" s="9" t="str">
        <f>IF($B4437="","",Тех_Движение!$B$4434)</f>
        <v/>
      </c>
      <c r="E4437" s="21" t="str">
        <f>IF($B4437="","",Тех_Движение!$F$4434)</f>
        <v/>
      </c>
      <c r="F4437" s="21" t="str">
        <f>IF($B4437="","",SUMIFS($E$5:$E4436,$C$5:$C4436,$C4437))</f>
        <v/>
      </c>
      <c r="G4437" s="21" t="str">
        <f>IF($B4437="","",MAX(0,$E4437-MAX(0,SUMIFS(Тех_Движение!$G$2:$G$5111,Тех_Движение!$D$2:$D$5111,$C4437,Тех_Движение!$B$2:$B$5111,"&lt;="&amp;Настройки!$B$5-1)-$F4437)))</f>
        <v/>
      </c>
      <c r="H4437" s="21" t="str">
        <f>IF($B4437="","",IF(AND($D4437&gt;=Настройки!$B$5,$D4437&lt;=Настройки!$B$6),$E4437,0))</f>
        <v/>
      </c>
      <c r="I4437" s="21" t="str">
        <f t="shared" si="207"/>
        <v/>
      </c>
      <c r="J4437" s="21" t="str">
        <f>IF($B4437="","",MAX(0,$E4437-MAX(0,SUMIFS(Тех_Движение!$G$2:$G$5111,Тех_Движение!$D$2:$D$5111,$C4437,Тех_Движение!$B$2:$B$5111,"&lt;="&amp;Настройки!$B$6)-$F4437)))</f>
        <v/>
      </c>
      <c r="K4437" s="21" t="e">
        <f>IF(OR($B4437="",K$3&lt;$D4437+Настройки!$B$7),0,MAX(0,$E4437-MAX(0,SUMIFS(Тех_Движение!$G$2:$G$5111,Тех_Движение!$D$2:$D$5111,$C4437,Тех_Движение!$B$2:$B$5111,"&lt;="&amp;K$3)-$F4437)))</f>
        <v>#VALUE!</v>
      </c>
      <c r="L4437" s="21" t="e">
        <f>IF(OR($B4437="",L$3&lt;$D4437+Настройки!$B$7),0,MAX(0,$E4437-MAX(0,SUMIFS(Тех_Движение!$G$2:$G$5111,Тех_Движение!$D$2:$D$5111,$C4437,Тех_Движение!$B$2:$B$5111,"&lt;="&amp;L$3)-$F4437)))</f>
        <v>#VALUE!</v>
      </c>
      <c r="M4437" s="21" t="e">
        <f>IF(OR($B4437="",M$3&lt;$D4437+Настройки!$B$7),0,MAX(0,$E4437-MAX(0,SUMIFS(Тех_Движение!$G$2:$G$5111,Тех_Движение!$D$2:$D$5111,$C4437,Тех_Движение!$B$2:$B$5111,"&lt;="&amp;M$3)-$F4437)))</f>
        <v>#VALUE!</v>
      </c>
      <c r="N4437" s="21" t="e">
        <f>IF(OR($B4437="",N$3&lt;$D4437+Настройки!$B$7),0,MAX(0,$E4437-MAX(0,SUMIFS(Тех_Движение!$G$2:$G$5111,Тех_Движение!$D$2:$D$5111,$C4437,Тех_Движение!$B$2:$B$5111,"&lt;="&amp;N$3)-$F4437)))</f>
        <v>#VALUE!</v>
      </c>
      <c r="O4437" s="21" t="e">
        <f>IF(OR($B4437="",O$3&lt;$D4437+Настройки!$B$7),0,MAX(0,$E4437-MAX(0,SUMIFS(Тех_Движение!$G$2:$G$5111,Тех_Движение!$D$2:$D$5111,$C4437,Тех_Движение!$B$2:$B$5111,"&lt;="&amp;O$3)-$F4437)))</f>
        <v>#VALUE!</v>
      </c>
      <c r="P4437" s="21" t="e">
        <f>IF(OR($B4437="",P$3&lt;$D4437+Настройки!$B$7),0,MAX(0,$E4437-MAX(0,SUMIFS(Тех_Движение!$G$2:$G$5111,Тех_Движение!$D$2:$D$5111,$C4437,Тех_Движение!$B$2:$B$5111,"&lt;="&amp;P$3)-$F4437)))</f>
        <v>#VALUE!</v>
      </c>
      <c r="Q4437" s="21" t="e">
        <f>IF(OR($B4437="",Q$3&lt;$D4437+Настройки!$B$7),0,MAX(0,$E4437-MAX(0,SUMIFS(Тех_Движение!$G$2:$G$5111,Тех_Движение!$D$2:$D$5111,$C4437,Тех_Движение!$B$2:$B$5111,"&lt;="&amp;Q$3)-$F4437)))</f>
        <v>#VALUE!</v>
      </c>
      <c r="R4437" s="21" t="str">
        <f t="shared" si="208"/>
        <v/>
      </c>
      <c r="S4437" s="23" t="str">
        <f>IF($B4437="","",VLOOKUP($C4437,Настройки!$A$11:$L$17,9,FALSE))</f>
        <v/>
      </c>
      <c r="T4437" s="23" t="str">
        <f t="shared" si="209"/>
        <v/>
      </c>
    </row>
    <row r="4438" spans="1:20" x14ac:dyDescent="0.3">
      <c r="A4438" s="20">
        <f>Тех_Движение!$A$4435</f>
        <v>4434</v>
      </c>
      <c r="B4438" s="20" t="str">
        <f>IF(Тех_Движение!$F$4435&gt;0,Тех_Движение!$I$4435,"")</f>
        <v/>
      </c>
      <c r="C4438" s="20" t="str">
        <f>IF($B4438="","",Тех_Движение!$D$4435)</f>
        <v/>
      </c>
      <c r="D4438" s="9" t="str">
        <f>IF($B4438="","",Тех_Движение!$B$4435)</f>
        <v/>
      </c>
      <c r="E4438" s="21" t="str">
        <f>IF($B4438="","",Тех_Движение!$F$4435)</f>
        <v/>
      </c>
      <c r="F4438" s="21" t="str">
        <f>IF($B4438="","",SUMIFS($E$5:$E4437,$C$5:$C4437,$C4438))</f>
        <v/>
      </c>
      <c r="G4438" s="21" t="str">
        <f>IF($B4438="","",MAX(0,$E4438-MAX(0,SUMIFS(Тех_Движение!$G$2:$G$5111,Тех_Движение!$D$2:$D$5111,$C4438,Тех_Движение!$B$2:$B$5111,"&lt;="&amp;Настройки!$B$5-1)-$F4438)))</f>
        <v/>
      </c>
      <c r="H4438" s="21" t="str">
        <f>IF($B4438="","",IF(AND($D4438&gt;=Настройки!$B$5,$D4438&lt;=Настройки!$B$6),$E4438,0))</f>
        <v/>
      </c>
      <c r="I4438" s="21" t="str">
        <f t="shared" si="207"/>
        <v/>
      </c>
      <c r="J4438" s="21" t="str">
        <f>IF($B4438="","",MAX(0,$E4438-MAX(0,SUMIFS(Тех_Движение!$G$2:$G$5111,Тех_Движение!$D$2:$D$5111,$C4438,Тех_Движение!$B$2:$B$5111,"&lt;="&amp;Настройки!$B$6)-$F4438)))</f>
        <v/>
      </c>
      <c r="K4438" s="21" t="e">
        <f>IF(OR($B4438="",K$3&lt;$D4438+Настройки!$B$7),0,MAX(0,$E4438-MAX(0,SUMIFS(Тех_Движение!$G$2:$G$5111,Тех_Движение!$D$2:$D$5111,$C4438,Тех_Движение!$B$2:$B$5111,"&lt;="&amp;K$3)-$F4438)))</f>
        <v>#VALUE!</v>
      </c>
      <c r="L4438" s="21" t="e">
        <f>IF(OR($B4438="",L$3&lt;$D4438+Настройки!$B$7),0,MAX(0,$E4438-MAX(0,SUMIFS(Тех_Движение!$G$2:$G$5111,Тех_Движение!$D$2:$D$5111,$C4438,Тех_Движение!$B$2:$B$5111,"&lt;="&amp;L$3)-$F4438)))</f>
        <v>#VALUE!</v>
      </c>
      <c r="M4438" s="21" t="e">
        <f>IF(OR($B4438="",M$3&lt;$D4438+Настройки!$B$7),0,MAX(0,$E4438-MAX(0,SUMIFS(Тех_Движение!$G$2:$G$5111,Тех_Движение!$D$2:$D$5111,$C4438,Тех_Движение!$B$2:$B$5111,"&lt;="&amp;M$3)-$F4438)))</f>
        <v>#VALUE!</v>
      </c>
      <c r="N4438" s="21" t="e">
        <f>IF(OR($B4438="",N$3&lt;$D4438+Настройки!$B$7),0,MAX(0,$E4438-MAX(0,SUMIFS(Тех_Движение!$G$2:$G$5111,Тех_Движение!$D$2:$D$5111,$C4438,Тех_Движение!$B$2:$B$5111,"&lt;="&amp;N$3)-$F4438)))</f>
        <v>#VALUE!</v>
      </c>
      <c r="O4438" s="21" t="e">
        <f>IF(OR($B4438="",O$3&lt;$D4438+Настройки!$B$7),0,MAX(0,$E4438-MAX(0,SUMIFS(Тех_Движение!$G$2:$G$5111,Тех_Движение!$D$2:$D$5111,$C4438,Тех_Движение!$B$2:$B$5111,"&lt;="&amp;O$3)-$F4438)))</f>
        <v>#VALUE!</v>
      </c>
      <c r="P4438" s="21" t="e">
        <f>IF(OR($B4438="",P$3&lt;$D4438+Настройки!$B$7),0,MAX(0,$E4438-MAX(0,SUMIFS(Тех_Движение!$G$2:$G$5111,Тех_Движение!$D$2:$D$5111,$C4438,Тех_Движение!$B$2:$B$5111,"&lt;="&amp;P$3)-$F4438)))</f>
        <v>#VALUE!</v>
      </c>
      <c r="Q4438" s="21" t="e">
        <f>IF(OR($B4438="",Q$3&lt;$D4438+Настройки!$B$7),0,MAX(0,$E4438-MAX(0,SUMIFS(Тех_Движение!$G$2:$G$5111,Тех_Движение!$D$2:$D$5111,$C4438,Тех_Движение!$B$2:$B$5111,"&lt;="&amp;Q$3)-$F4438)))</f>
        <v>#VALUE!</v>
      </c>
      <c r="R4438" s="21" t="str">
        <f t="shared" si="208"/>
        <v/>
      </c>
      <c r="S4438" s="23" t="str">
        <f>IF($B4438="","",VLOOKUP($C4438,Настройки!$A$11:$L$17,9,FALSE))</f>
        <v/>
      </c>
      <c r="T4438" s="23" t="str">
        <f t="shared" si="209"/>
        <v/>
      </c>
    </row>
    <row r="4439" spans="1:20" x14ac:dyDescent="0.3">
      <c r="A4439" s="20">
        <f>Тех_Движение!$A$4436</f>
        <v>4435</v>
      </c>
      <c r="B4439" s="20" t="str">
        <f>IF(Тех_Движение!$F$4436&gt;0,Тех_Движение!$I$4436,"")</f>
        <v/>
      </c>
      <c r="C4439" s="20" t="str">
        <f>IF($B4439="","",Тех_Движение!$D$4436)</f>
        <v/>
      </c>
      <c r="D4439" s="9" t="str">
        <f>IF($B4439="","",Тех_Движение!$B$4436)</f>
        <v/>
      </c>
      <c r="E4439" s="21" t="str">
        <f>IF($B4439="","",Тех_Движение!$F$4436)</f>
        <v/>
      </c>
      <c r="F4439" s="21" t="str">
        <f>IF($B4439="","",SUMIFS($E$5:$E4438,$C$5:$C4438,$C4439))</f>
        <v/>
      </c>
      <c r="G4439" s="21" t="str">
        <f>IF($B4439="","",MAX(0,$E4439-MAX(0,SUMIFS(Тех_Движение!$G$2:$G$5111,Тех_Движение!$D$2:$D$5111,$C4439,Тех_Движение!$B$2:$B$5111,"&lt;="&amp;Настройки!$B$5-1)-$F4439)))</f>
        <v/>
      </c>
      <c r="H4439" s="21" t="str">
        <f>IF($B4439="","",IF(AND($D4439&gt;=Настройки!$B$5,$D4439&lt;=Настройки!$B$6),$E4439,0))</f>
        <v/>
      </c>
      <c r="I4439" s="21" t="str">
        <f t="shared" si="207"/>
        <v/>
      </c>
      <c r="J4439" s="21" t="str">
        <f>IF($B4439="","",MAX(0,$E4439-MAX(0,SUMIFS(Тех_Движение!$G$2:$G$5111,Тех_Движение!$D$2:$D$5111,$C4439,Тех_Движение!$B$2:$B$5111,"&lt;="&amp;Настройки!$B$6)-$F4439)))</f>
        <v/>
      </c>
      <c r="K4439" s="21" t="e">
        <f>IF(OR($B4439="",K$3&lt;$D4439+Настройки!$B$7),0,MAX(0,$E4439-MAX(0,SUMIFS(Тех_Движение!$G$2:$G$5111,Тех_Движение!$D$2:$D$5111,$C4439,Тех_Движение!$B$2:$B$5111,"&lt;="&amp;K$3)-$F4439)))</f>
        <v>#VALUE!</v>
      </c>
      <c r="L4439" s="21" t="e">
        <f>IF(OR($B4439="",L$3&lt;$D4439+Настройки!$B$7),0,MAX(0,$E4439-MAX(0,SUMIFS(Тех_Движение!$G$2:$G$5111,Тех_Движение!$D$2:$D$5111,$C4439,Тех_Движение!$B$2:$B$5111,"&lt;="&amp;L$3)-$F4439)))</f>
        <v>#VALUE!</v>
      </c>
      <c r="M4439" s="21" t="e">
        <f>IF(OR($B4439="",M$3&lt;$D4439+Настройки!$B$7),0,MAX(0,$E4439-MAX(0,SUMIFS(Тех_Движение!$G$2:$G$5111,Тех_Движение!$D$2:$D$5111,$C4439,Тех_Движение!$B$2:$B$5111,"&lt;="&amp;M$3)-$F4439)))</f>
        <v>#VALUE!</v>
      </c>
      <c r="N4439" s="21" t="e">
        <f>IF(OR($B4439="",N$3&lt;$D4439+Настройки!$B$7),0,MAX(0,$E4439-MAX(0,SUMIFS(Тех_Движение!$G$2:$G$5111,Тех_Движение!$D$2:$D$5111,$C4439,Тех_Движение!$B$2:$B$5111,"&lt;="&amp;N$3)-$F4439)))</f>
        <v>#VALUE!</v>
      </c>
      <c r="O4439" s="21" t="e">
        <f>IF(OR($B4439="",O$3&lt;$D4439+Настройки!$B$7),0,MAX(0,$E4439-MAX(0,SUMIFS(Тех_Движение!$G$2:$G$5111,Тех_Движение!$D$2:$D$5111,$C4439,Тех_Движение!$B$2:$B$5111,"&lt;="&amp;O$3)-$F4439)))</f>
        <v>#VALUE!</v>
      </c>
      <c r="P4439" s="21" t="e">
        <f>IF(OR($B4439="",P$3&lt;$D4439+Настройки!$B$7),0,MAX(0,$E4439-MAX(0,SUMIFS(Тех_Движение!$G$2:$G$5111,Тех_Движение!$D$2:$D$5111,$C4439,Тех_Движение!$B$2:$B$5111,"&lt;="&amp;P$3)-$F4439)))</f>
        <v>#VALUE!</v>
      </c>
      <c r="Q4439" s="21" t="e">
        <f>IF(OR($B4439="",Q$3&lt;$D4439+Настройки!$B$7),0,MAX(0,$E4439-MAX(0,SUMIFS(Тех_Движение!$G$2:$G$5111,Тех_Движение!$D$2:$D$5111,$C4439,Тех_Движение!$B$2:$B$5111,"&lt;="&amp;Q$3)-$F4439)))</f>
        <v>#VALUE!</v>
      </c>
      <c r="R4439" s="21" t="str">
        <f t="shared" si="208"/>
        <v/>
      </c>
      <c r="S4439" s="23" t="str">
        <f>IF($B4439="","",VLOOKUP($C4439,Настройки!$A$11:$L$17,9,FALSE))</f>
        <v/>
      </c>
      <c r="T4439" s="23" t="str">
        <f t="shared" si="209"/>
        <v/>
      </c>
    </row>
    <row r="4440" spans="1:20" x14ac:dyDescent="0.3">
      <c r="A4440" s="20">
        <f>Тех_Движение!$A$4437</f>
        <v>4436</v>
      </c>
      <c r="B4440" s="20" t="str">
        <f>IF(Тех_Движение!$F$4437&gt;0,Тех_Движение!$I$4437,"")</f>
        <v/>
      </c>
      <c r="C4440" s="20" t="str">
        <f>IF($B4440="","",Тех_Движение!$D$4437)</f>
        <v/>
      </c>
      <c r="D4440" s="9" t="str">
        <f>IF($B4440="","",Тех_Движение!$B$4437)</f>
        <v/>
      </c>
      <c r="E4440" s="21" t="str">
        <f>IF($B4440="","",Тех_Движение!$F$4437)</f>
        <v/>
      </c>
      <c r="F4440" s="21" t="str">
        <f>IF($B4440="","",SUMIFS($E$5:$E4439,$C$5:$C4439,$C4440))</f>
        <v/>
      </c>
      <c r="G4440" s="21" t="str">
        <f>IF($B4440="","",MAX(0,$E4440-MAX(0,SUMIFS(Тех_Движение!$G$2:$G$5111,Тех_Движение!$D$2:$D$5111,$C4440,Тех_Движение!$B$2:$B$5111,"&lt;="&amp;Настройки!$B$5-1)-$F4440)))</f>
        <v/>
      </c>
      <c r="H4440" s="21" t="str">
        <f>IF($B4440="","",IF(AND($D4440&gt;=Настройки!$B$5,$D4440&lt;=Настройки!$B$6),$E4440,0))</f>
        <v/>
      </c>
      <c r="I4440" s="21" t="str">
        <f t="shared" si="207"/>
        <v/>
      </c>
      <c r="J4440" s="21" t="str">
        <f>IF($B4440="","",MAX(0,$E4440-MAX(0,SUMIFS(Тех_Движение!$G$2:$G$5111,Тех_Движение!$D$2:$D$5111,$C4440,Тех_Движение!$B$2:$B$5111,"&lt;="&amp;Настройки!$B$6)-$F4440)))</f>
        <v/>
      </c>
      <c r="K4440" s="21" t="e">
        <f>IF(OR($B4440="",K$3&lt;$D4440+Настройки!$B$7),0,MAX(0,$E4440-MAX(0,SUMIFS(Тех_Движение!$G$2:$G$5111,Тех_Движение!$D$2:$D$5111,$C4440,Тех_Движение!$B$2:$B$5111,"&lt;="&amp;K$3)-$F4440)))</f>
        <v>#VALUE!</v>
      </c>
      <c r="L4440" s="21" t="e">
        <f>IF(OR($B4440="",L$3&lt;$D4440+Настройки!$B$7),0,MAX(0,$E4440-MAX(0,SUMIFS(Тех_Движение!$G$2:$G$5111,Тех_Движение!$D$2:$D$5111,$C4440,Тех_Движение!$B$2:$B$5111,"&lt;="&amp;L$3)-$F4440)))</f>
        <v>#VALUE!</v>
      </c>
      <c r="M4440" s="21" t="e">
        <f>IF(OR($B4440="",M$3&lt;$D4440+Настройки!$B$7),0,MAX(0,$E4440-MAX(0,SUMIFS(Тех_Движение!$G$2:$G$5111,Тех_Движение!$D$2:$D$5111,$C4440,Тех_Движение!$B$2:$B$5111,"&lt;="&amp;M$3)-$F4440)))</f>
        <v>#VALUE!</v>
      </c>
      <c r="N4440" s="21" t="e">
        <f>IF(OR($B4440="",N$3&lt;$D4440+Настройки!$B$7),0,MAX(0,$E4440-MAX(0,SUMIFS(Тех_Движение!$G$2:$G$5111,Тех_Движение!$D$2:$D$5111,$C4440,Тех_Движение!$B$2:$B$5111,"&lt;="&amp;N$3)-$F4440)))</f>
        <v>#VALUE!</v>
      </c>
      <c r="O4440" s="21" t="e">
        <f>IF(OR($B4440="",O$3&lt;$D4440+Настройки!$B$7),0,MAX(0,$E4440-MAX(0,SUMIFS(Тех_Движение!$G$2:$G$5111,Тех_Движение!$D$2:$D$5111,$C4440,Тех_Движение!$B$2:$B$5111,"&lt;="&amp;O$3)-$F4440)))</f>
        <v>#VALUE!</v>
      </c>
      <c r="P4440" s="21" t="e">
        <f>IF(OR($B4440="",P$3&lt;$D4440+Настройки!$B$7),0,MAX(0,$E4440-MAX(0,SUMIFS(Тех_Движение!$G$2:$G$5111,Тех_Движение!$D$2:$D$5111,$C4440,Тех_Движение!$B$2:$B$5111,"&lt;="&amp;P$3)-$F4440)))</f>
        <v>#VALUE!</v>
      </c>
      <c r="Q4440" s="21" t="e">
        <f>IF(OR($B4440="",Q$3&lt;$D4440+Настройки!$B$7),0,MAX(0,$E4440-MAX(0,SUMIFS(Тех_Движение!$G$2:$G$5111,Тех_Движение!$D$2:$D$5111,$C4440,Тех_Движение!$B$2:$B$5111,"&lt;="&amp;Q$3)-$F4440)))</f>
        <v>#VALUE!</v>
      </c>
      <c r="R4440" s="21" t="str">
        <f t="shared" si="208"/>
        <v/>
      </c>
      <c r="S4440" s="23" t="str">
        <f>IF($B4440="","",VLOOKUP($C4440,Настройки!$A$11:$L$17,9,FALSE))</f>
        <v/>
      </c>
      <c r="T4440" s="23" t="str">
        <f t="shared" si="209"/>
        <v/>
      </c>
    </row>
    <row r="4441" spans="1:20" x14ac:dyDescent="0.3">
      <c r="A4441" s="20">
        <f>Тех_Движение!$A$4438</f>
        <v>4437</v>
      </c>
      <c r="B4441" s="20" t="str">
        <f>IF(Тех_Движение!$F$4438&gt;0,Тех_Движение!$I$4438,"")</f>
        <v/>
      </c>
      <c r="C4441" s="20" t="str">
        <f>IF($B4441="","",Тех_Движение!$D$4438)</f>
        <v/>
      </c>
      <c r="D4441" s="9" t="str">
        <f>IF($B4441="","",Тех_Движение!$B$4438)</f>
        <v/>
      </c>
      <c r="E4441" s="21" t="str">
        <f>IF($B4441="","",Тех_Движение!$F$4438)</f>
        <v/>
      </c>
      <c r="F4441" s="21" t="str">
        <f>IF($B4441="","",SUMIFS($E$5:$E4440,$C$5:$C4440,$C4441))</f>
        <v/>
      </c>
      <c r="G4441" s="21" t="str">
        <f>IF($B4441="","",MAX(0,$E4441-MAX(0,SUMIFS(Тех_Движение!$G$2:$G$5111,Тех_Движение!$D$2:$D$5111,$C4441,Тех_Движение!$B$2:$B$5111,"&lt;="&amp;Настройки!$B$5-1)-$F4441)))</f>
        <v/>
      </c>
      <c r="H4441" s="21" t="str">
        <f>IF($B4441="","",IF(AND($D4441&gt;=Настройки!$B$5,$D4441&lt;=Настройки!$B$6),$E4441,0))</f>
        <v/>
      </c>
      <c r="I4441" s="21" t="str">
        <f t="shared" si="207"/>
        <v/>
      </c>
      <c r="J4441" s="21" t="str">
        <f>IF($B4441="","",MAX(0,$E4441-MAX(0,SUMIFS(Тех_Движение!$G$2:$G$5111,Тех_Движение!$D$2:$D$5111,$C4441,Тех_Движение!$B$2:$B$5111,"&lt;="&amp;Настройки!$B$6)-$F4441)))</f>
        <v/>
      </c>
      <c r="K4441" s="21" t="e">
        <f>IF(OR($B4441="",K$3&lt;$D4441+Настройки!$B$7),0,MAX(0,$E4441-MAX(0,SUMIFS(Тех_Движение!$G$2:$G$5111,Тех_Движение!$D$2:$D$5111,$C4441,Тех_Движение!$B$2:$B$5111,"&lt;="&amp;K$3)-$F4441)))</f>
        <v>#VALUE!</v>
      </c>
      <c r="L4441" s="21" t="e">
        <f>IF(OR($B4441="",L$3&lt;$D4441+Настройки!$B$7),0,MAX(0,$E4441-MAX(0,SUMIFS(Тех_Движение!$G$2:$G$5111,Тех_Движение!$D$2:$D$5111,$C4441,Тех_Движение!$B$2:$B$5111,"&lt;="&amp;L$3)-$F4441)))</f>
        <v>#VALUE!</v>
      </c>
      <c r="M4441" s="21" t="e">
        <f>IF(OR($B4441="",M$3&lt;$D4441+Настройки!$B$7),0,MAX(0,$E4441-MAX(0,SUMIFS(Тех_Движение!$G$2:$G$5111,Тех_Движение!$D$2:$D$5111,$C4441,Тех_Движение!$B$2:$B$5111,"&lt;="&amp;M$3)-$F4441)))</f>
        <v>#VALUE!</v>
      </c>
      <c r="N4441" s="21" t="e">
        <f>IF(OR($B4441="",N$3&lt;$D4441+Настройки!$B$7),0,MAX(0,$E4441-MAX(0,SUMIFS(Тех_Движение!$G$2:$G$5111,Тех_Движение!$D$2:$D$5111,$C4441,Тех_Движение!$B$2:$B$5111,"&lt;="&amp;N$3)-$F4441)))</f>
        <v>#VALUE!</v>
      </c>
      <c r="O4441" s="21" t="e">
        <f>IF(OR($B4441="",O$3&lt;$D4441+Настройки!$B$7),0,MAX(0,$E4441-MAX(0,SUMIFS(Тех_Движение!$G$2:$G$5111,Тех_Движение!$D$2:$D$5111,$C4441,Тех_Движение!$B$2:$B$5111,"&lt;="&amp;O$3)-$F4441)))</f>
        <v>#VALUE!</v>
      </c>
      <c r="P4441" s="21" t="e">
        <f>IF(OR($B4441="",P$3&lt;$D4441+Настройки!$B$7),0,MAX(0,$E4441-MAX(0,SUMIFS(Тех_Движение!$G$2:$G$5111,Тех_Движение!$D$2:$D$5111,$C4441,Тех_Движение!$B$2:$B$5111,"&lt;="&amp;P$3)-$F4441)))</f>
        <v>#VALUE!</v>
      </c>
      <c r="Q4441" s="21" t="e">
        <f>IF(OR($B4441="",Q$3&lt;$D4441+Настройки!$B$7),0,MAX(0,$E4441-MAX(0,SUMIFS(Тех_Движение!$G$2:$G$5111,Тех_Движение!$D$2:$D$5111,$C4441,Тех_Движение!$B$2:$B$5111,"&lt;="&amp;Q$3)-$F4441)))</f>
        <v>#VALUE!</v>
      </c>
      <c r="R4441" s="21" t="str">
        <f t="shared" si="208"/>
        <v/>
      </c>
      <c r="S4441" s="23" t="str">
        <f>IF($B4441="","",VLOOKUP($C4441,Настройки!$A$11:$L$17,9,FALSE))</f>
        <v/>
      </c>
      <c r="T4441" s="23" t="str">
        <f t="shared" si="209"/>
        <v/>
      </c>
    </row>
    <row r="4442" spans="1:20" x14ac:dyDescent="0.3">
      <c r="A4442" s="20">
        <f>Тех_Движение!$A$4439</f>
        <v>4438</v>
      </c>
      <c r="B4442" s="20" t="str">
        <f>IF(Тех_Движение!$F$4439&gt;0,Тех_Движение!$I$4439,"")</f>
        <v/>
      </c>
      <c r="C4442" s="20" t="str">
        <f>IF($B4442="","",Тех_Движение!$D$4439)</f>
        <v/>
      </c>
      <c r="D4442" s="9" t="str">
        <f>IF($B4442="","",Тех_Движение!$B$4439)</f>
        <v/>
      </c>
      <c r="E4442" s="21" t="str">
        <f>IF($B4442="","",Тех_Движение!$F$4439)</f>
        <v/>
      </c>
      <c r="F4442" s="21" t="str">
        <f>IF($B4442="","",SUMIFS($E$5:$E4441,$C$5:$C4441,$C4442))</f>
        <v/>
      </c>
      <c r="G4442" s="21" t="str">
        <f>IF($B4442="","",MAX(0,$E4442-MAX(0,SUMIFS(Тех_Движение!$G$2:$G$5111,Тех_Движение!$D$2:$D$5111,$C4442,Тех_Движение!$B$2:$B$5111,"&lt;="&amp;Настройки!$B$5-1)-$F4442)))</f>
        <v/>
      </c>
      <c r="H4442" s="21" t="str">
        <f>IF($B4442="","",IF(AND($D4442&gt;=Настройки!$B$5,$D4442&lt;=Настройки!$B$6),$E4442,0))</f>
        <v/>
      </c>
      <c r="I4442" s="21" t="str">
        <f t="shared" si="207"/>
        <v/>
      </c>
      <c r="J4442" s="21" t="str">
        <f>IF($B4442="","",MAX(0,$E4442-MAX(0,SUMIFS(Тех_Движение!$G$2:$G$5111,Тех_Движение!$D$2:$D$5111,$C4442,Тех_Движение!$B$2:$B$5111,"&lt;="&amp;Настройки!$B$6)-$F4442)))</f>
        <v/>
      </c>
      <c r="K4442" s="21" t="e">
        <f>IF(OR($B4442="",K$3&lt;$D4442+Настройки!$B$7),0,MAX(0,$E4442-MAX(0,SUMIFS(Тех_Движение!$G$2:$G$5111,Тех_Движение!$D$2:$D$5111,$C4442,Тех_Движение!$B$2:$B$5111,"&lt;="&amp;K$3)-$F4442)))</f>
        <v>#VALUE!</v>
      </c>
      <c r="L4442" s="21" t="e">
        <f>IF(OR($B4442="",L$3&lt;$D4442+Настройки!$B$7),0,MAX(0,$E4442-MAX(0,SUMIFS(Тех_Движение!$G$2:$G$5111,Тех_Движение!$D$2:$D$5111,$C4442,Тех_Движение!$B$2:$B$5111,"&lt;="&amp;L$3)-$F4442)))</f>
        <v>#VALUE!</v>
      </c>
      <c r="M4442" s="21" t="e">
        <f>IF(OR($B4442="",M$3&lt;$D4442+Настройки!$B$7),0,MAX(0,$E4442-MAX(0,SUMIFS(Тех_Движение!$G$2:$G$5111,Тех_Движение!$D$2:$D$5111,$C4442,Тех_Движение!$B$2:$B$5111,"&lt;="&amp;M$3)-$F4442)))</f>
        <v>#VALUE!</v>
      </c>
      <c r="N4442" s="21" t="e">
        <f>IF(OR($B4442="",N$3&lt;$D4442+Настройки!$B$7),0,MAX(0,$E4442-MAX(0,SUMIFS(Тех_Движение!$G$2:$G$5111,Тех_Движение!$D$2:$D$5111,$C4442,Тех_Движение!$B$2:$B$5111,"&lt;="&amp;N$3)-$F4442)))</f>
        <v>#VALUE!</v>
      </c>
      <c r="O4442" s="21" t="e">
        <f>IF(OR($B4442="",O$3&lt;$D4442+Настройки!$B$7),0,MAX(0,$E4442-MAX(0,SUMIFS(Тех_Движение!$G$2:$G$5111,Тех_Движение!$D$2:$D$5111,$C4442,Тех_Движение!$B$2:$B$5111,"&lt;="&amp;O$3)-$F4442)))</f>
        <v>#VALUE!</v>
      </c>
      <c r="P4442" s="21" t="e">
        <f>IF(OR($B4442="",P$3&lt;$D4442+Настройки!$B$7),0,MAX(0,$E4442-MAX(0,SUMIFS(Тех_Движение!$G$2:$G$5111,Тех_Движение!$D$2:$D$5111,$C4442,Тех_Движение!$B$2:$B$5111,"&lt;="&amp;P$3)-$F4442)))</f>
        <v>#VALUE!</v>
      </c>
      <c r="Q4442" s="21" t="e">
        <f>IF(OR($B4442="",Q$3&lt;$D4442+Настройки!$B$7),0,MAX(0,$E4442-MAX(0,SUMIFS(Тех_Движение!$G$2:$G$5111,Тех_Движение!$D$2:$D$5111,$C4442,Тех_Движение!$B$2:$B$5111,"&lt;="&amp;Q$3)-$F4442)))</f>
        <v>#VALUE!</v>
      </c>
      <c r="R4442" s="21" t="str">
        <f t="shared" si="208"/>
        <v/>
      </c>
      <c r="S4442" s="23" t="str">
        <f>IF($B4442="","",VLOOKUP($C4442,Настройки!$A$11:$L$17,9,FALSE))</f>
        <v/>
      </c>
      <c r="T4442" s="23" t="str">
        <f t="shared" si="209"/>
        <v/>
      </c>
    </row>
    <row r="4443" spans="1:20" x14ac:dyDescent="0.3">
      <c r="A4443" s="20">
        <f>Тех_Движение!$A$4440</f>
        <v>4439</v>
      </c>
      <c r="B4443" s="20" t="str">
        <f>IF(Тех_Движение!$F$4440&gt;0,Тех_Движение!$I$4440,"")</f>
        <v/>
      </c>
      <c r="C4443" s="20" t="str">
        <f>IF($B4443="","",Тех_Движение!$D$4440)</f>
        <v/>
      </c>
      <c r="D4443" s="9" t="str">
        <f>IF($B4443="","",Тех_Движение!$B$4440)</f>
        <v/>
      </c>
      <c r="E4443" s="21" t="str">
        <f>IF($B4443="","",Тех_Движение!$F$4440)</f>
        <v/>
      </c>
      <c r="F4443" s="21" t="str">
        <f>IF($B4443="","",SUMIFS($E$5:$E4442,$C$5:$C4442,$C4443))</f>
        <v/>
      </c>
      <c r="G4443" s="21" t="str">
        <f>IF($B4443="","",MAX(0,$E4443-MAX(0,SUMIFS(Тех_Движение!$G$2:$G$5111,Тех_Движение!$D$2:$D$5111,$C4443,Тех_Движение!$B$2:$B$5111,"&lt;="&amp;Настройки!$B$5-1)-$F4443)))</f>
        <v/>
      </c>
      <c r="H4443" s="21" t="str">
        <f>IF($B4443="","",IF(AND($D4443&gt;=Настройки!$B$5,$D4443&lt;=Настройки!$B$6),$E4443,0))</f>
        <v/>
      </c>
      <c r="I4443" s="21" t="str">
        <f t="shared" si="207"/>
        <v/>
      </c>
      <c r="J4443" s="21" t="str">
        <f>IF($B4443="","",MAX(0,$E4443-MAX(0,SUMIFS(Тех_Движение!$G$2:$G$5111,Тех_Движение!$D$2:$D$5111,$C4443,Тех_Движение!$B$2:$B$5111,"&lt;="&amp;Настройки!$B$6)-$F4443)))</f>
        <v/>
      </c>
      <c r="K4443" s="21" t="e">
        <f>IF(OR($B4443="",K$3&lt;$D4443+Настройки!$B$7),0,MAX(0,$E4443-MAX(0,SUMIFS(Тех_Движение!$G$2:$G$5111,Тех_Движение!$D$2:$D$5111,$C4443,Тех_Движение!$B$2:$B$5111,"&lt;="&amp;K$3)-$F4443)))</f>
        <v>#VALUE!</v>
      </c>
      <c r="L4443" s="21" t="e">
        <f>IF(OR($B4443="",L$3&lt;$D4443+Настройки!$B$7),0,MAX(0,$E4443-MAX(0,SUMIFS(Тех_Движение!$G$2:$G$5111,Тех_Движение!$D$2:$D$5111,$C4443,Тех_Движение!$B$2:$B$5111,"&lt;="&amp;L$3)-$F4443)))</f>
        <v>#VALUE!</v>
      </c>
      <c r="M4443" s="21" t="e">
        <f>IF(OR($B4443="",M$3&lt;$D4443+Настройки!$B$7),0,MAX(0,$E4443-MAX(0,SUMIFS(Тех_Движение!$G$2:$G$5111,Тех_Движение!$D$2:$D$5111,$C4443,Тех_Движение!$B$2:$B$5111,"&lt;="&amp;M$3)-$F4443)))</f>
        <v>#VALUE!</v>
      </c>
      <c r="N4443" s="21" t="e">
        <f>IF(OR($B4443="",N$3&lt;$D4443+Настройки!$B$7),0,MAX(0,$E4443-MAX(0,SUMIFS(Тех_Движение!$G$2:$G$5111,Тех_Движение!$D$2:$D$5111,$C4443,Тех_Движение!$B$2:$B$5111,"&lt;="&amp;N$3)-$F4443)))</f>
        <v>#VALUE!</v>
      </c>
      <c r="O4443" s="21" t="e">
        <f>IF(OR($B4443="",O$3&lt;$D4443+Настройки!$B$7),0,MAX(0,$E4443-MAX(0,SUMIFS(Тех_Движение!$G$2:$G$5111,Тех_Движение!$D$2:$D$5111,$C4443,Тех_Движение!$B$2:$B$5111,"&lt;="&amp;O$3)-$F4443)))</f>
        <v>#VALUE!</v>
      </c>
      <c r="P4443" s="21" t="e">
        <f>IF(OR($B4443="",P$3&lt;$D4443+Настройки!$B$7),0,MAX(0,$E4443-MAX(0,SUMIFS(Тех_Движение!$G$2:$G$5111,Тех_Движение!$D$2:$D$5111,$C4443,Тех_Движение!$B$2:$B$5111,"&lt;="&amp;P$3)-$F4443)))</f>
        <v>#VALUE!</v>
      </c>
      <c r="Q4443" s="21" t="e">
        <f>IF(OR($B4443="",Q$3&lt;$D4443+Настройки!$B$7),0,MAX(0,$E4443-MAX(0,SUMIFS(Тех_Движение!$G$2:$G$5111,Тех_Движение!$D$2:$D$5111,$C4443,Тех_Движение!$B$2:$B$5111,"&lt;="&amp;Q$3)-$F4443)))</f>
        <v>#VALUE!</v>
      </c>
      <c r="R4443" s="21" t="str">
        <f t="shared" si="208"/>
        <v/>
      </c>
      <c r="S4443" s="23" t="str">
        <f>IF($B4443="","",VLOOKUP($C4443,Настройки!$A$11:$L$17,9,FALSE))</f>
        <v/>
      </c>
      <c r="T4443" s="23" t="str">
        <f t="shared" si="209"/>
        <v/>
      </c>
    </row>
    <row r="4444" spans="1:20" x14ac:dyDescent="0.3">
      <c r="A4444" s="20">
        <f>Тех_Движение!$A$4441</f>
        <v>4440</v>
      </c>
      <c r="B4444" s="20" t="str">
        <f>IF(Тех_Движение!$F$4441&gt;0,Тех_Движение!$I$4441,"")</f>
        <v/>
      </c>
      <c r="C4444" s="20" t="str">
        <f>IF($B4444="","",Тех_Движение!$D$4441)</f>
        <v/>
      </c>
      <c r="D4444" s="9" t="str">
        <f>IF($B4444="","",Тех_Движение!$B$4441)</f>
        <v/>
      </c>
      <c r="E4444" s="21" t="str">
        <f>IF($B4444="","",Тех_Движение!$F$4441)</f>
        <v/>
      </c>
      <c r="F4444" s="21" t="str">
        <f>IF($B4444="","",SUMIFS($E$5:$E4443,$C$5:$C4443,$C4444))</f>
        <v/>
      </c>
      <c r="G4444" s="21" t="str">
        <f>IF($B4444="","",MAX(0,$E4444-MAX(0,SUMIFS(Тех_Движение!$G$2:$G$5111,Тех_Движение!$D$2:$D$5111,$C4444,Тех_Движение!$B$2:$B$5111,"&lt;="&amp;Настройки!$B$5-1)-$F4444)))</f>
        <v/>
      </c>
      <c r="H4444" s="21" t="str">
        <f>IF($B4444="","",IF(AND($D4444&gt;=Настройки!$B$5,$D4444&lt;=Настройки!$B$6),$E4444,0))</f>
        <v/>
      </c>
      <c r="I4444" s="21" t="str">
        <f t="shared" si="207"/>
        <v/>
      </c>
      <c r="J4444" s="21" t="str">
        <f>IF($B4444="","",MAX(0,$E4444-MAX(0,SUMIFS(Тех_Движение!$G$2:$G$5111,Тех_Движение!$D$2:$D$5111,$C4444,Тех_Движение!$B$2:$B$5111,"&lt;="&amp;Настройки!$B$6)-$F4444)))</f>
        <v/>
      </c>
      <c r="K4444" s="21" t="e">
        <f>IF(OR($B4444="",K$3&lt;$D4444+Настройки!$B$7),0,MAX(0,$E4444-MAX(0,SUMIFS(Тех_Движение!$G$2:$G$5111,Тех_Движение!$D$2:$D$5111,$C4444,Тех_Движение!$B$2:$B$5111,"&lt;="&amp;K$3)-$F4444)))</f>
        <v>#VALUE!</v>
      </c>
      <c r="L4444" s="21" t="e">
        <f>IF(OR($B4444="",L$3&lt;$D4444+Настройки!$B$7),0,MAX(0,$E4444-MAX(0,SUMIFS(Тех_Движение!$G$2:$G$5111,Тех_Движение!$D$2:$D$5111,$C4444,Тех_Движение!$B$2:$B$5111,"&lt;="&amp;L$3)-$F4444)))</f>
        <v>#VALUE!</v>
      </c>
      <c r="M4444" s="21" t="e">
        <f>IF(OR($B4444="",M$3&lt;$D4444+Настройки!$B$7),0,MAX(0,$E4444-MAX(0,SUMIFS(Тех_Движение!$G$2:$G$5111,Тех_Движение!$D$2:$D$5111,$C4444,Тех_Движение!$B$2:$B$5111,"&lt;="&amp;M$3)-$F4444)))</f>
        <v>#VALUE!</v>
      </c>
      <c r="N4444" s="21" t="e">
        <f>IF(OR($B4444="",N$3&lt;$D4444+Настройки!$B$7),0,MAX(0,$E4444-MAX(0,SUMIFS(Тех_Движение!$G$2:$G$5111,Тех_Движение!$D$2:$D$5111,$C4444,Тех_Движение!$B$2:$B$5111,"&lt;="&amp;N$3)-$F4444)))</f>
        <v>#VALUE!</v>
      </c>
      <c r="O4444" s="21" t="e">
        <f>IF(OR($B4444="",O$3&lt;$D4444+Настройки!$B$7),0,MAX(0,$E4444-MAX(0,SUMIFS(Тех_Движение!$G$2:$G$5111,Тех_Движение!$D$2:$D$5111,$C4444,Тех_Движение!$B$2:$B$5111,"&lt;="&amp;O$3)-$F4444)))</f>
        <v>#VALUE!</v>
      </c>
      <c r="P4444" s="21" t="e">
        <f>IF(OR($B4444="",P$3&lt;$D4444+Настройки!$B$7),0,MAX(0,$E4444-MAX(0,SUMIFS(Тех_Движение!$G$2:$G$5111,Тех_Движение!$D$2:$D$5111,$C4444,Тех_Движение!$B$2:$B$5111,"&lt;="&amp;P$3)-$F4444)))</f>
        <v>#VALUE!</v>
      </c>
      <c r="Q4444" s="21" t="e">
        <f>IF(OR($B4444="",Q$3&lt;$D4444+Настройки!$B$7),0,MAX(0,$E4444-MAX(0,SUMIFS(Тех_Движение!$G$2:$G$5111,Тех_Движение!$D$2:$D$5111,$C4444,Тех_Движение!$B$2:$B$5111,"&lt;="&amp;Q$3)-$F4444)))</f>
        <v>#VALUE!</v>
      </c>
      <c r="R4444" s="21" t="str">
        <f t="shared" si="208"/>
        <v/>
      </c>
      <c r="S4444" s="23" t="str">
        <f>IF($B4444="","",VLOOKUP($C4444,Настройки!$A$11:$L$17,9,FALSE))</f>
        <v/>
      </c>
      <c r="T4444" s="23" t="str">
        <f t="shared" si="209"/>
        <v/>
      </c>
    </row>
    <row r="4445" spans="1:20" x14ac:dyDescent="0.3">
      <c r="A4445" s="20">
        <f>Тех_Движение!$A$4442</f>
        <v>4441</v>
      </c>
      <c r="B4445" s="20" t="str">
        <f>IF(Тех_Движение!$F$4442&gt;0,Тех_Движение!$I$4442,"")</f>
        <v/>
      </c>
      <c r="C4445" s="20" t="str">
        <f>IF($B4445="","",Тех_Движение!$D$4442)</f>
        <v/>
      </c>
      <c r="D4445" s="9" t="str">
        <f>IF($B4445="","",Тех_Движение!$B$4442)</f>
        <v/>
      </c>
      <c r="E4445" s="21" t="str">
        <f>IF($B4445="","",Тех_Движение!$F$4442)</f>
        <v/>
      </c>
      <c r="F4445" s="21" t="str">
        <f>IF($B4445="","",SUMIFS($E$5:$E4444,$C$5:$C4444,$C4445))</f>
        <v/>
      </c>
      <c r="G4445" s="21" t="str">
        <f>IF($B4445="","",MAX(0,$E4445-MAX(0,SUMIFS(Тех_Движение!$G$2:$G$5111,Тех_Движение!$D$2:$D$5111,$C4445,Тех_Движение!$B$2:$B$5111,"&lt;="&amp;Настройки!$B$5-1)-$F4445)))</f>
        <v/>
      </c>
      <c r="H4445" s="21" t="str">
        <f>IF($B4445="","",IF(AND($D4445&gt;=Настройки!$B$5,$D4445&lt;=Настройки!$B$6),$E4445,0))</f>
        <v/>
      </c>
      <c r="I4445" s="21" t="str">
        <f t="shared" si="207"/>
        <v/>
      </c>
      <c r="J4445" s="21" t="str">
        <f>IF($B4445="","",MAX(0,$E4445-MAX(0,SUMIFS(Тех_Движение!$G$2:$G$5111,Тех_Движение!$D$2:$D$5111,$C4445,Тех_Движение!$B$2:$B$5111,"&lt;="&amp;Настройки!$B$6)-$F4445)))</f>
        <v/>
      </c>
      <c r="K4445" s="21" t="e">
        <f>IF(OR($B4445="",K$3&lt;$D4445+Настройки!$B$7),0,MAX(0,$E4445-MAX(0,SUMIFS(Тех_Движение!$G$2:$G$5111,Тех_Движение!$D$2:$D$5111,$C4445,Тех_Движение!$B$2:$B$5111,"&lt;="&amp;K$3)-$F4445)))</f>
        <v>#VALUE!</v>
      </c>
      <c r="L4445" s="21" t="e">
        <f>IF(OR($B4445="",L$3&lt;$D4445+Настройки!$B$7),0,MAX(0,$E4445-MAX(0,SUMIFS(Тех_Движение!$G$2:$G$5111,Тех_Движение!$D$2:$D$5111,$C4445,Тех_Движение!$B$2:$B$5111,"&lt;="&amp;L$3)-$F4445)))</f>
        <v>#VALUE!</v>
      </c>
      <c r="M4445" s="21" t="e">
        <f>IF(OR($B4445="",M$3&lt;$D4445+Настройки!$B$7),0,MAX(0,$E4445-MAX(0,SUMIFS(Тех_Движение!$G$2:$G$5111,Тех_Движение!$D$2:$D$5111,$C4445,Тех_Движение!$B$2:$B$5111,"&lt;="&amp;M$3)-$F4445)))</f>
        <v>#VALUE!</v>
      </c>
      <c r="N4445" s="21" t="e">
        <f>IF(OR($B4445="",N$3&lt;$D4445+Настройки!$B$7),0,MAX(0,$E4445-MAX(0,SUMIFS(Тех_Движение!$G$2:$G$5111,Тех_Движение!$D$2:$D$5111,$C4445,Тех_Движение!$B$2:$B$5111,"&lt;="&amp;N$3)-$F4445)))</f>
        <v>#VALUE!</v>
      </c>
      <c r="O4445" s="21" t="e">
        <f>IF(OR($B4445="",O$3&lt;$D4445+Настройки!$B$7),0,MAX(0,$E4445-MAX(0,SUMIFS(Тех_Движение!$G$2:$G$5111,Тех_Движение!$D$2:$D$5111,$C4445,Тех_Движение!$B$2:$B$5111,"&lt;="&amp;O$3)-$F4445)))</f>
        <v>#VALUE!</v>
      </c>
      <c r="P4445" s="21" t="e">
        <f>IF(OR($B4445="",P$3&lt;$D4445+Настройки!$B$7),0,MAX(0,$E4445-MAX(0,SUMIFS(Тех_Движение!$G$2:$G$5111,Тех_Движение!$D$2:$D$5111,$C4445,Тех_Движение!$B$2:$B$5111,"&lt;="&amp;P$3)-$F4445)))</f>
        <v>#VALUE!</v>
      </c>
      <c r="Q4445" s="21" t="e">
        <f>IF(OR($B4445="",Q$3&lt;$D4445+Настройки!$B$7),0,MAX(0,$E4445-MAX(0,SUMIFS(Тех_Движение!$G$2:$G$5111,Тех_Движение!$D$2:$D$5111,$C4445,Тех_Движение!$B$2:$B$5111,"&lt;="&amp;Q$3)-$F4445)))</f>
        <v>#VALUE!</v>
      </c>
      <c r="R4445" s="21" t="str">
        <f t="shared" si="208"/>
        <v/>
      </c>
      <c r="S4445" s="23" t="str">
        <f>IF($B4445="","",VLOOKUP($C4445,Настройки!$A$11:$L$17,9,FALSE))</f>
        <v/>
      </c>
      <c r="T4445" s="23" t="str">
        <f t="shared" si="209"/>
        <v/>
      </c>
    </row>
    <row r="4446" spans="1:20" x14ac:dyDescent="0.3">
      <c r="A4446" s="20">
        <f>Тех_Движение!$A$4443</f>
        <v>4442</v>
      </c>
      <c r="B4446" s="20" t="str">
        <f>IF(Тех_Движение!$F$4443&gt;0,Тех_Движение!$I$4443,"")</f>
        <v/>
      </c>
      <c r="C4446" s="20" t="str">
        <f>IF($B4446="","",Тех_Движение!$D$4443)</f>
        <v/>
      </c>
      <c r="D4446" s="9" t="str">
        <f>IF($B4446="","",Тех_Движение!$B$4443)</f>
        <v/>
      </c>
      <c r="E4446" s="21" t="str">
        <f>IF($B4446="","",Тех_Движение!$F$4443)</f>
        <v/>
      </c>
      <c r="F4446" s="21" t="str">
        <f>IF($B4446="","",SUMIFS($E$5:$E4445,$C$5:$C4445,$C4446))</f>
        <v/>
      </c>
      <c r="G4446" s="21" t="str">
        <f>IF($B4446="","",MAX(0,$E4446-MAX(0,SUMIFS(Тех_Движение!$G$2:$G$5111,Тех_Движение!$D$2:$D$5111,$C4446,Тех_Движение!$B$2:$B$5111,"&lt;="&amp;Настройки!$B$5-1)-$F4446)))</f>
        <v/>
      </c>
      <c r="H4446" s="21" t="str">
        <f>IF($B4446="","",IF(AND($D4446&gt;=Настройки!$B$5,$D4446&lt;=Настройки!$B$6),$E4446,0))</f>
        <v/>
      </c>
      <c r="I4446" s="21" t="str">
        <f t="shared" si="207"/>
        <v/>
      </c>
      <c r="J4446" s="21" t="str">
        <f>IF($B4446="","",MAX(0,$E4446-MAX(0,SUMIFS(Тех_Движение!$G$2:$G$5111,Тех_Движение!$D$2:$D$5111,$C4446,Тех_Движение!$B$2:$B$5111,"&lt;="&amp;Настройки!$B$6)-$F4446)))</f>
        <v/>
      </c>
      <c r="K4446" s="21" t="e">
        <f>IF(OR($B4446="",K$3&lt;$D4446+Настройки!$B$7),0,MAX(0,$E4446-MAX(0,SUMIFS(Тех_Движение!$G$2:$G$5111,Тех_Движение!$D$2:$D$5111,$C4446,Тех_Движение!$B$2:$B$5111,"&lt;="&amp;K$3)-$F4446)))</f>
        <v>#VALUE!</v>
      </c>
      <c r="L4446" s="21" t="e">
        <f>IF(OR($B4446="",L$3&lt;$D4446+Настройки!$B$7),0,MAX(0,$E4446-MAX(0,SUMIFS(Тех_Движение!$G$2:$G$5111,Тех_Движение!$D$2:$D$5111,$C4446,Тех_Движение!$B$2:$B$5111,"&lt;="&amp;L$3)-$F4446)))</f>
        <v>#VALUE!</v>
      </c>
      <c r="M4446" s="21" t="e">
        <f>IF(OR($B4446="",M$3&lt;$D4446+Настройки!$B$7),0,MAX(0,$E4446-MAX(0,SUMIFS(Тех_Движение!$G$2:$G$5111,Тех_Движение!$D$2:$D$5111,$C4446,Тех_Движение!$B$2:$B$5111,"&lt;="&amp;M$3)-$F4446)))</f>
        <v>#VALUE!</v>
      </c>
      <c r="N4446" s="21" t="e">
        <f>IF(OR($B4446="",N$3&lt;$D4446+Настройки!$B$7),0,MAX(0,$E4446-MAX(0,SUMIFS(Тех_Движение!$G$2:$G$5111,Тех_Движение!$D$2:$D$5111,$C4446,Тех_Движение!$B$2:$B$5111,"&lt;="&amp;N$3)-$F4446)))</f>
        <v>#VALUE!</v>
      </c>
      <c r="O4446" s="21" t="e">
        <f>IF(OR($B4446="",O$3&lt;$D4446+Настройки!$B$7),0,MAX(0,$E4446-MAX(0,SUMIFS(Тех_Движение!$G$2:$G$5111,Тех_Движение!$D$2:$D$5111,$C4446,Тех_Движение!$B$2:$B$5111,"&lt;="&amp;O$3)-$F4446)))</f>
        <v>#VALUE!</v>
      </c>
      <c r="P4446" s="21" t="e">
        <f>IF(OR($B4446="",P$3&lt;$D4446+Настройки!$B$7),0,MAX(0,$E4446-MAX(0,SUMIFS(Тех_Движение!$G$2:$G$5111,Тех_Движение!$D$2:$D$5111,$C4446,Тех_Движение!$B$2:$B$5111,"&lt;="&amp;P$3)-$F4446)))</f>
        <v>#VALUE!</v>
      </c>
      <c r="Q4446" s="21" t="e">
        <f>IF(OR($B4446="",Q$3&lt;$D4446+Настройки!$B$7),0,MAX(0,$E4446-MAX(0,SUMIFS(Тех_Движение!$G$2:$G$5111,Тех_Движение!$D$2:$D$5111,$C4446,Тех_Движение!$B$2:$B$5111,"&lt;="&amp;Q$3)-$F4446)))</f>
        <v>#VALUE!</v>
      </c>
      <c r="R4446" s="21" t="str">
        <f t="shared" si="208"/>
        <v/>
      </c>
      <c r="S4446" s="23" t="str">
        <f>IF($B4446="","",VLOOKUP($C4446,Настройки!$A$11:$L$17,9,FALSE))</f>
        <v/>
      </c>
      <c r="T4446" s="23" t="str">
        <f t="shared" si="209"/>
        <v/>
      </c>
    </row>
    <row r="4447" spans="1:20" x14ac:dyDescent="0.3">
      <c r="A4447" s="20">
        <f>Тех_Движение!$A$4444</f>
        <v>4443</v>
      </c>
      <c r="B4447" s="20" t="str">
        <f>IF(Тех_Движение!$F$4444&gt;0,Тех_Движение!$I$4444,"")</f>
        <v/>
      </c>
      <c r="C4447" s="20" t="str">
        <f>IF($B4447="","",Тех_Движение!$D$4444)</f>
        <v/>
      </c>
      <c r="D4447" s="9" t="str">
        <f>IF($B4447="","",Тех_Движение!$B$4444)</f>
        <v/>
      </c>
      <c r="E4447" s="21" t="str">
        <f>IF($B4447="","",Тех_Движение!$F$4444)</f>
        <v/>
      </c>
      <c r="F4447" s="21" t="str">
        <f>IF($B4447="","",SUMIFS($E$5:$E4446,$C$5:$C4446,$C4447))</f>
        <v/>
      </c>
      <c r="G4447" s="21" t="str">
        <f>IF($B4447="","",MAX(0,$E4447-MAX(0,SUMIFS(Тех_Движение!$G$2:$G$5111,Тех_Движение!$D$2:$D$5111,$C4447,Тех_Движение!$B$2:$B$5111,"&lt;="&amp;Настройки!$B$5-1)-$F4447)))</f>
        <v/>
      </c>
      <c r="H4447" s="21" t="str">
        <f>IF($B4447="","",IF(AND($D4447&gt;=Настройки!$B$5,$D4447&lt;=Настройки!$B$6),$E4447,0))</f>
        <v/>
      </c>
      <c r="I4447" s="21" t="str">
        <f t="shared" si="207"/>
        <v/>
      </c>
      <c r="J4447" s="21" t="str">
        <f>IF($B4447="","",MAX(0,$E4447-MAX(0,SUMIFS(Тех_Движение!$G$2:$G$5111,Тех_Движение!$D$2:$D$5111,$C4447,Тех_Движение!$B$2:$B$5111,"&lt;="&amp;Настройки!$B$6)-$F4447)))</f>
        <v/>
      </c>
      <c r="K4447" s="21" t="e">
        <f>IF(OR($B4447="",K$3&lt;$D4447+Настройки!$B$7),0,MAX(0,$E4447-MAX(0,SUMIFS(Тех_Движение!$G$2:$G$5111,Тех_Движение!$D$2:$D$5111,$C4447,Тех_Движение!$B$2:$B$5111,"&lt;="&amp;K$3)-$F4447)))</f>
        <v>#VALUE!</v>
      </c>
      <c r="L4447" s="21" t="e">
        <f>IF(OR($B4447="",L$3&lt;$D4447+Настройки!$B$7),0,MAX(0,$E4447-MAX(0,SUMIFS(Тех_Движение!$G$2:$G$5111,Тех_Движение!$D$2:$D$5111,$C4447,Тех_Движение!$B$2:$B$5111,"&lt;="&amp;L$3)-$F4447)))</f>
        <v>#VALUE!</v>
      </c>
      <c r="M4447" s="21" t="e">
        <f>IF(OR($B4447="",M$3&lt;$D4447+Настройки!$B$7),0,MAX(0,$E4447-MAX(0,SUMIFS(Тех_Движение!$G$2:$G$5111,Тех_Движение!$D$2:$D$5111,$C4447,Тех_Движение!$B$2:$B$5111,"&lt;="&amp;M$3)-$F4447)))</f>
        <v>#VALUE!</v>
      </c>
      <c r="N4447" s="21" t="e">
        <f>IF(OR($B4447="",N$3&lt;$D4447+Настройки!$B$7),0,MAX(0,$E4447-MAX(0,SUMIFS(Тех_Движение!$G$2:$G$5111,Тех_Движение!$D$2:$D$5111,$C4447,Тех_Движение!$B$2:$B$5111,"&lt;="&amp;N$3)-$F4447)))</f>
        <v>#VALUE!</v>
      </c>
      <c r="O4447" s="21" t="e">
        <f>IF(OR($B4447="",O$3&lt;$D4447+Настройки!$B$7),0,MAX(0,$E4447-MAX(0,SUMIFS(Тех_Движение!$G$2:$G$5111,Тех_Движение!$D$2:$D$5111,$C4447,Тех_Движение!$B$2:$B$5111,"&lt;="&amp;O$3)-$F4447)))</f>
        <v>#VALUE!</v>
      </c>
      <c r="P4447" s="21" t="e">
        <f>IF(OR($B4447="",P$3&lt;$D4447+Настройки!$B$7),0,MAX(0,$E4447-MAX(0,SUMIFS(Тех_Движение!$G$2:$G$5111,Тех_Движение!$D$2:$D$5111,$C4447,Тех_Движение!$B$2:$B$5111,"&lt;="&amp;P$3)-$F4447)))</f>
        <v>#VALUE!</v>
      </c>
      <c r="Q4447" s="21" t="e">
        <f>IF(OR($B4447="",Q$3&lt;$D4447+Настройки!$B$7),0,MAX(0,$E4447-MAX(0,SUMIFS(Тех_Движение!$G$2:$G$5111,Тех_Движение!$D$2:$D$5111,$C4447,Тех_Движение!$B$2:$B$5111,"&lt;="&amp;Q$3)-$F4447)))</f>
        <v>#VALUE!</v>
      </c>
      <c r="R4447" s="21" t="str">
        <f t="shared" si="208"/>
        <v/>
      </c>
      <c r="S4447" s="23" t="str">
        <f>IF($B4447="","",VLOOKUP($C4447,Настройки!$A$11:$L$17,9,FALSE))</f>
        <v/>
      </c>
      <c r="T4447" s="23" t="str">
        <f t="shared" si="209"/>
        <v/>
      </c>
    </row>
    <row r="4448" spans="1:20" x14ac:dyDescent="0.3">
      <c r="A4448" s="20">
        <f>Тех_Движение!$A$4445</f>
        <v>4444</v>
      </c>
      <c r="B4448" s="20" t="str">
        <f>IF(Тех_Движение!$F$4445&gt;0,Тех_Движение!$I$4445,"")</f>
        <v/>
      </c>
      <c r="C4448" s="20" t="str">
        <f>IF($B4448="","",Тех_Движение!$D$4445)</f>
        <v/>
      </c>
      <c r="D4448" s="9" t="str">
        <f>IF($B4448="","",Тех_Движение!$B$4445)</f>
        <v/>
      </c>
      <c r="E4448" s="21" t="str">
        <f>IF($B4448="","",Тех_Движение!$F$4445)</f>
        <v/>
      </c>
      <c r="F4448" s="21" t="str">
        <f>IF($B4448="","",SUMIFS($E$5:$E4447,$C$5:$C4447,$C4448))</f>
        <v/>
      </c>
      <c r="G4448" s="21" t="str">
        <f>IF($B4448="","",MAX(0,$E4448-MAX(0,SUMIFS(Тех_Движение!$G$2:$G$5111,Тех_Движение!$D$2:$D$5111,$C4448,Тех_Движение!$B$2:$B$5111,"&lt;="&amp;Настройки!$B$5-1)-$F4448)))</f>
        <v/>
      </c>
      <c r="H4448" s="21" t="str">
        <f>IF($B4448="","",IF(AND($D4448&gt;=Настройки!$B$5,$D4448&lt;=Настройки!$B$6),$E4448,0))</f>
        <v/>
      </c>
      <c r="I4448" s="21" t="str">
        <f t="shared" si="207"/>
        <v/>
      </c>
      <c r="J4448" s="21" t="str">
        <f>IF($B4448="","",MAX(0,$E4448-MAX(0,SUMIFS(Тех_Движение!$G$2:$G$5111,Тех_Движение!$D$2:$D$5111,$C4448,Тех_Движение!$B$2:$B$5111,"&lt;="&amp;Настройки!$B$6)-$F4448)))</f>
        <v/>
      </c>
      <c r="K4448" s="21" t="e">
        <f>IF(OR($B4448="",K$3&lt;$D4448+Настройки!$B$7),0,MAX(0,$E4448-MAX(0,SUMIFS(Тех_Движение!$G$2:$G$5111,Тех_Движение!$D$2:$D$5111,$C4448,Тех_Движение!$B$2:$B$5111,"&lt;="&amp;K$3)-$F4448)))</f>
        <v>#VALUE!</v>
      </c>
      <c r="L4448" s="21" t="e">
        <f>IF(OR($B4448="",L$3&lt;$D4448+Настройки!$B$7),0,MAX(0,$E4448-MAX(0,SUMIFS(Тех_Движение!$G$2:$G$5111,Тех_Движение!$D$2:$D$5111,$C4448,Тех_Движение!$B$2:$B$5111,"&lt;="&amp;L$3)-$F4448)))</f>
        <v>#VALUE!</v>
      </c>
      <c r="M4448" s="21" t="e">
        <f>IF(OR($B4448="",M$3&lt;$D4448+Настройки!$B$7),0,MAX(0,$E4448-MAX(0,SUMIFS(Тех_Движение!$G$2:$G$5111,Тех_Движение!$D$2:$D$5111,$C4448,Тех_Движение!$B$2:$B$5111,"&lt;="&amp;M$3)-$F4448)))</f>
        <v>#VALUE!</v>
      </c>
      <c r="N4448" s="21" t="e">
        <f>IF(OR($B4448="",N$3&lt;$D4448+Настройки!$B$7),0,MAX(0,$E4448-MAX(0,SUMIFS(Тех_Движение!$G$2:$G$5111,Тех_Движение!$D$2:$D$5111,$C4448,Тех_Движение!$B$2:$B$5111,"&lt;="&amp;N$3)-$F4448)))</f>
        <v>#VALUE!</v>
      </c>
      <c r="O4448" s="21" t="e">
        <f>IF(OR($B4448="",O$3&lt;$D4448+Настройки!$B$7),0,MAX(0,$E4448-MAX(0,SUMIFS(Тех_Движение!$G$2:$G$5111,Тех_Движение!$D$2:$D$5111,$C4448,Тех_Движение!$B$2:$B$5111,"&lt;="&amp;O$3)-$F4448)))</f>
        <v>#VALUE!</v>
      </c>
      <c r="P4448" s="21" t="e">
        <f>IF(OR($B4448="",P$3&lt;$D4448+Настройки!$B$7),0,MAX(0,$E4448-MAX(0,SUMIFS(Тех_Движение!$G$2:$G$5111,Тех_Движение!$D$2:$D$5111,$C4448,Тех_Движение!$B$2:$B$5111,"&lt;="&amp;P$3)-$F4448)))</f>
        <v>#VALUE!</v>
      </c>
      <c r="Q4448" s="21" t="e">
        <f>IF(OR($B4448="",Q$3&lt;$D4448+Настройки!$B$7),0,MAX(0,$E4448-MAX(0,SUMIFS(Тех_Движение!$G$2:$G$5111,Тех_Движение!$D$2:$D$5111,$C4448,Тех_Движение!$B$2:$B$5111,"&lt;="&amp;Q$3)-$F4448)))</f>
        <v>#VALUE!</v>
      </c>
      <c r="R4448" s="21" t="str">
        <f t="shared" si="208"/>
        <v/>
      </c>
      <c r="S4448" s="23" t="str">
        <f>IF($B4448="","",VLOOKUP($C4448,Настройки!$A$11:$L$17,9,FALSE))</f>
        <v/>
      </c>
      <c r="T4448" s="23" t="str">
        <f t="shared" si="209"/>
        <v/>
      </c>
    </row>
    <row r="4449" spans="1:20" x14ac:dyDescent="0.3">
      <c r="A4449" s="20">
        <f>Тех_Движение!$A$4446</f>
        <v>4445</v>
      </c>
      <c r="B4449" s="20" t="str">
        <f>IF(Тех_Движение!$F$4446&gt;0,Тех_Движение!$I$4446,"")</f>
        <v/>
      </c>
      <c r="C4449" s="20" t="str">
        <f>IF($B4449="","",Тех_Движение!$D$4446)</f>
        <v/>
      </c>
      <c r="D4449" s="9" t="str">
        <f>IF($B4449="","",Тех_Движение!$B$4446)</f>
        <v/>
      </c>
      <c r="E4449" s="21" t="str">
        <f>IF($B4449="","",Тех_Движение!$F$4446)</f>
        <v/>
      </c>
      <c r="F4449" s="21" t="str">
        <f>IF($B4449="","",SUMIFS($E$5:$E4448,$C$5:$C4448,$C4449))</f>
        <v/>
      </c>
      <c r="G4449" s="21" t="str">
        <f>IF($B4449="","",MAX(0,$E4449-MAX(0,SUMIFS(Тех_Движение!$G$2:$G$5111,Тех_Движение!$D$2:$D$5111,$C4449,Тех_Движение!$B$2:$B$5111,"&lt;="&amp;Настройки!$B$5-1)-$F4449)))</f>
        <v/>
      </c>
      <c r="H4449" s="21" t="str">
        <f>IF($B4449="","",IF(AND($D4449&gt;=Настройки!$B$5,$D4449&lt;=Настройки!$B$6),$E4449,0))</f>
        <v/>
      </c>
      <c r="I4449" s="21" t="str">
        <f t="shared" si="207"/>
        <v/>
      </c>
      <c r="J4449" s="21" t="str">
        <f>IF($B4449="","",MAX(0,$E4449-MAX(0,SUMIFS(Тех_Движение!$G$2:$G$5111,Тех_Движение!$D$2:$D$5111,$C4449,Тех_Движение!$B$2:$B$5111,"&lt;="&amp;Настройки!$B$6)-$F4449)))</f>
        <v/>
      </c>
      <c r="K4449" s="21" t="e">
        <f>IF(OR($B4449="",K$3&lt;$D4449+Настройки!$B$7),0,MAX(0,$E4449-MAX(0,SUMIFS(Тех_Движение!$G$2:$G$5111,Тех_Движение!$D$2:$D$5111,$C4449,Тех_Движение!$B$2:$B$5111,"&lt;="&amp;K$3)-$F4449)))</f>
        <v>#VALUE!</v>
      </c>
      <c r="L4449" s="21" t="e">
        <f>IF(OR($B4449="",L$3&lt;$D4449+Настройки!$B$7),0,MAX(0,$E4449-MAX(0,SUMIFS(Тех_Движение!$G$2:$G$5111,Тех_Движение!$D$2:$D$5111,$C4449,Тех_Движение!$B$2:$B$5111,"&lt;="&amp;L$3)-$F4449)))</f>
        <v>#VALUE!</v>
      </c>
      <c r="M4449" s="21" t="e">
        <f>IF(OR($B4449="",M$3&lt;$D4449+Настройки!$B$7),0,MAX(0,$E4449-MAX(0,SUMIFS(Тех_Движение!$G$2:$G$5111,Тех_Движение!$D$2:$D$5111,$C4449,Тех_Движение!$B$2:$B$5111,"&lt;="&amp;M$3)-$F4449)))</f>
        <v>#VALUE!</v>
      </c>
      <c r="N4449" s="21" t="e">
        <f>IF(OR($B4449="",N$3&lt;$D4449+Настройки!$B$7),0,MAX(0,$E4449-MAX(0,SUMIFS(Тех_Движение!$G$2:$G$5111,Тех_Движение!$D$2:$D$5111,$C4449,Тех_Движение!$B$2:$B$5111,"&lt;="&amp;N$3)-$F4449)))</f>
        <v>#VALUE!</v>
      </c>
      <c r="O4449" s="21" t="e">
        <f>IF(OR($B4449="",O$3&lt;$D4449+Настройки!$B$7),0,MAX(0,$E4449-MAX(0,SUMIFS(Тех_Движение!$G$2:$G$5111,Тех_Движение!$D$2:$D$5111,$C4449,Тех_Движение!$B$2:$B$5111,"&lt;="&amp;O$3)-$F4449)))</f>
        <v>#VALUE!</v>
      </c>
      <c r="P4449" s="21" t="e">
        <f>IF(OR($B4449="",P$3&lt;$D4449+Настройки!$B$7),0,MAX(0,$E4449-MAX(0,SUMIFS(Тех_Движение!$G$2:$G$5111,Тех_Движение!$D$2:$D$5111,$C4449,Тех_Движение!$B$2:$B$5111,"&lt;="&amp;P$3)-$F4449)))</f>
        <v>#VALUE!</v>
      </c>
      <c r="Q4449" s="21" t="e">
        <f>IF(OR($B4449="",Q$3&lt;$D4449+Настройки!$B$7),0,MAX(0,$E4449-MAX(0,SUMIFS(Тех_Движение!$G$2:$G$5111,Тех_Движение!$D$2:$D$5111,$C4449,Тех_Движение!$B$2:$B$5111,"&lt;="&amp;Q$3)-$F4449)))</f>
        <v>#VALUE!</v>
      </c>
      <c r="R4449" s="21" t="str">
        <f t="shared" si="208"/>
        <v/>
      </c>
      <c r="S4449" s="23" t="str">
        <f>IF($B4449="","",VLOOKUP($C4449,Настройки!$A$11:$L$17,9,FALSE))</f>
        <v/>
      </c>
      <c r="T4449" s="23" t="str">
        <f t="shared" si="209"/>
        <v/>
      </c>
    </row>
    <row r="4450" spans="1:20" x14ac:dyDescent="0.3">
      <c r="A4450" s="20">
        <f>Тех_Движение!$A$4447</f>
        <v>4446</v>
      </c>
      <c r="B4450" s="20" t="str">
        <f>IF(Тех_Движение!$F$4447&gt;0,Тех_Движение!$I$4447,"")</f>
        <v/>
      </c>
      <c r="C4450" s="20" t="str">
        <f>IF($B4450="","",Тех_Движение!$D$4447)</f>
        <v/>
      </c>
      <c r="D4450" s="9" t="str">
        <f>IF($B4450="","",Тех_Движение!$B$4447)</f>
        <v/>
      </c>
      <c r="E4450" s="21" t="str">
        <f>IF($B4450="","",Тех_Движение!$F$4447)</f>
        <v/>
      </c>
      <c r="F4450" s="21" t="str">
        <f>IF($B4450="","",SUMIFS($E$5:$E4449,$C$5:$C4449,$C4450))</f>
        <v/>
      </c>
      <c r="G4450" s="21" t="str">
        <f>IF($B4450="","",MAX(0,$E4450-MAX(0,SUMIFS(Тех_Движение!$G$2:$G$5111,Тех_Движение!$D$2:$D$5111,$C4450,Тех_Движение!$B$2:$B$5111,"&lt;="&amp;Настройки!$B$5-1)-$F4450)))</f>
        <v/>
      </c>
      <c r="H4450" s="21" t="str">
        <f>IF($B4450="","",IF(AND($D4450&gt;=Настройки!$B$5,$D4450&lt;=Настройки!$B$6),$E4450,0))</f>
        <v/>
      </c>
      <c r="I4450" s="21" t="str">
        <f t="shared" si="207"/>
        <v/>
      </c>
      <c r="J4450" s="21" t="str">
        <f>IF($B4450="","",MAX(0,$E4450-MAX(0,SUMIFS(Тех_Движение!$G$2:$G$5111,Тех_Движение!$D$2:$D$5111,$C4450,Тех_Движение!$B$2:$B$5111,"&lt;="&amp;Настройки!$B$6)-$F4450)))</f>
        <v/>
      </c>
      <c r="K4450" s="21" t="e">
        <f>IF(OR($B4450="",K$3&lt;$D4450+Настройки!$B$7),0,MAX(0,$E4450-MAX(0,SUMIFS(Тех_Движение!$G$2:$G$5111,Тех_Движение!$D$2:$D$5111,$C4450,Тех_Движение!$B$2:$B$5111,"&lt;="&amp;K$3)-$F4450)))</f>
        <v>#VALUE!</v>
      </c>
      <c r="L4450" s="21" t="e">
        <f>IF(OR($B4450="",L$3&lt;$D4450+Настройки!$B$7),0,MAX(0,$E4450-MAX(0,SUMIFS(Тех_Движение!$G$2:$G$5111,Тех_Движение!$D$2:$D$5111,$C4450,Тех_Движение!$B$2:$B$5111,"&lt;="&amp;L$3)-$F4450)))</f>
        <v>#VALUE!</v>
      </c>
      <c r="M4450" s="21" t="e">
        <f>IF(OR($B4450="",M$3&lt;$D4450+Настройки!$B$7),0,MAX(0,$E4450-MAX(0,SUMIFS(Тех_Движение!$G$2:$G$5111,Тех_Движение!$D$2:$D$5111,$C4450,Тех_Движение!$B$2:$B$5111,"&lt;="&amp;M$3)-$F4450)))</f>
        <v>#VALUE!</v>
      </c>
      <c r="N4450" s="21" t="e">
        <f>IF(OR($B4450="",N$3&lt;$D4450+Настройки!$B$7),0,MAX(0,$E4450-MAX(0,SUMIFS(Тех_Движение!$G$2:$G$5111,Тех_Движение!$D$2:$D$5111,$C4450,Тех_Движение!$B$2:$B$5111,"&lt;="&amp;N$3)-$F4450)))</f>
        <v>#VALUE!</v>
      </c>
      <c r="O4450" s="21" t="e">
        <f>IF(OR($B4450="",O$3&lt;$D4450+Настройки!$B$7),0,MAX(0,$E4450-MAX(0,SUMIFS(Тех_Движение!$G$2:$G$5111,Тех_Движение!$D$2:$D$5111,$C4450,Тех_Движение!$B$2:$B$5111,"&lt;="&amp;O$3)-$F4450)))</f>
        <v>#VALUE!</v>
      </c>
      <c r="P4450" s="21" t="e">
        <f>IF(OR($B4450="",P$3&lt;$D4450+Настройки!$B$7),0,MAX(0,$E4450-MAX(0,SUMIFS(Тех_Движение!$G$2:$G$5111,Тех_Движение!$D$2:$D$5111,$C4450,Тех_Движение!$B$2:$B$5111,"&lt;="&amp;P$3)-$F4450)))</f>
        <v>#VALUE!</v>
      </c>
      <c r="Q4450" s="21" t="e">
        <f>IF(OR($B4450="",Q$3&lt;$D4450+Настройки!$B$7),0,MAX(0,$E4450-MAX(0,SUMIFS(Тех_Движение!$G$2:$G$5111,Тех_Движение!$D$2:$D$5111,$C4450,Тех_Движение!$B$2:$B$5111,"&lt;="&amp;Q$3)-$F4450)))</f>
        <v>#VALUE!</v>
      </c>
      <c r="R4450" s="21" t="str">
        <f t="shared" si="208"/>
        <v/>
      </c>
      <c r="S4450" s="23" t="str">
        <f>IF($B4450="","",VLOOKUP($C4450,Настройки!$A$11:$L$17,9,FALSE))</f>
        <v/>
      </c>
      <c r="T4450" s="23" t="str">
        <f t="shared" si="209"/>
        <v/>
      </c>
    </row>
    <row r="4451" spans="1:20" x14ac:dyDescent="0.3">
      <c r="A4451" s="20">
        <f>Тех_Движение!$A$4448</f>
        <v>4447</v>
      </c>
      <c r="B4451" s="20" t="str">
        <f>IF(Тех_Движение!$F$4448&gt;0,Тех_Движение!$I$4448,"")</f>
        <v/>
      </c>
      <c r="C4451" s="20" t="str">
        <f>IF($B4451="","",Тех_Движение!$D$4448)</f>
        <v/>
      </c>
      <c r="D4451" s="9" t="str">
        <f>IF($B4451="","",Тех_Движение!$B$4448)</f>
        <v/>
      </c>
      <c r="E4451" s="21" t="str">
        <f>IF($B4451="","",Тех_Движение!$F$4448)</f>
        <v/>
      </c>
      <c r="F4451" s="21" t="str">
        <f>IF($B4451="","",SUMIFS($E$5:$E4450,$C$5:$C4450,$C4451))</f>
        <v/>
      </c>
      <c r="G4451" s="21" t="str">
        <f>IF($B4451="","",MAX(0,$E4451-MAX(0,SUMIFS(Тех_Движение!$G$2:$G$5111,Тех_Движение!$D$2:$D$5111,$C4451,Тех_Движение!$B$2:$B$5111,"&lt;="&amp;Настройки!$B$5-1)-$F4451)))</f>
        <v/>
      </c>
      <c r="H4451" s="21" t="str">
        <f>IF($B4451="","",IF(AND($D4451&gt;=Настройки!$B$5,$D4451&lt;=Настройки!$B$6),$E4451,0))</f>
        <v/>
      </c>
      <c r="I4451" s="21" t="str">
        <f t="shared" si="207"/>
        <v/>
      </c>
      <c r="J4451" s="21" t="str">
        <f>IF($B4451="","",MAX(0,$E4451-MAX(0,SUMIFS(Тех_Движение!$G$2:$G$5111,Тех_Движение!$D$2:$D$5111,$C4451,Тех_Движение!$B$2:$B$5111,"&lt;="&amp;Настройки!$B$6)-$F4451)))</f>
        <v/>
      </c>
      <c r="K4451" s="21" t="e">
        <f>IF(OR($B4451="",K$3&lt;$D4451+Настройки!$B$7),0,MAX(0,$E4451-MAX(0,SUMIFS(Тех_Движение!$G$2:$G$5111,Тех_Движение!$D$2:$D$5111,$C4451,Тех_Движение!$B$2:$B$5111,"&lt;="&amp;K$3)-$F4451)))</f>
        <v>#VALUE!</v>
      </c>
      <c r="L4451" s="21" t="e">
        <f>IF(OR($B4451="",L$3&lt;$D4451+Настройки!$B$7),0,MAX(0,$E4451-MAX(0,SUMIFS(Тех_Движение!$G$2:$G$5111,Тех_Движение!$D$2:$D$5111,$C4451,Тех_Движение!$B$2:$B$5111,"&lt;="&amp;L$3)-$F4451)))</f>
        <v>#VALUE!</v>
      </c>
      <c r="M4451" s="21" t="e">
        <f>IF(OR($B4451="",M$3&lt;$D4451+Настройки!$B$7),0,MAX(0,$E4451-MAX(0,SUMIFS(Тех_Движение!$G$2:$G$5111,Тех_Движение!$D$2:$D$5111,$C4451,Тех_Движение!$B$2:$B$5111,"&lt;="&amp;M$3)-$F4451)))</f>
        <v>#VALUE!</v>
      </c>
      <c r="N4451" s="21" t="e">
        <f>IF(OR($B4451="",N$3&lt;$D4451+Настройки!$B$7),0,MAX(0,$E4451-MAX(0,SUMIFS(Тех_Движение!$G$2:$G$5111,Тех_Движение!$D$2:$D$5111,$C4451,Тех_Движение!$B$2:$B$5111,"&lt;="&amp;N$3)-$F4451)))</f>
        <v>#VALUE!</v>
      </c>
      <c r="O4451" s="21" t="e">
        <f>IF(OR($B4451="",O$3&lt;$D4451+Настройки!$B$7),0,MAX(0,$E4451-MAX(0,SUMIFS(Тех_Движение!$G$2:$G$5111,Тех_Движение!$D$2:$D$5111,$C4451,Тех_Движение!$B$2:$B$5111,"&lt;="&amp;O$3)-$F4451)))</f>
        <v>#VALUE!</v>
      </c>
      <c r="P4451" s="21" t="e">
        <f>IF(OR($B4451="",P$3&lt;$D4451+Настройки!$B$7),0,MAX(0,$E4451-MAX(0,SUMIFS(Тех_Движение!$G$2:$G$5111,Тех_Движение!$D$2:$D$5111,$C4451,Тех_Движение!$B$2:$B$5111,"&lt;="&amp;P$3)-$F4451)))</f>
        <v>#VALUE!</v>
      </c>
      <c r="Q4451" s="21" t="e">
        <f>IF(OR($B4451="",Q$3&lt;$D4451+Настройки!$B$7),0,MAX(0,$E4451-MAX(0,SUMIFS(Тех_Движение!$G$2:$G$5111,Тех_Движение!$D$2:$D$5111,$C4451,Тех_Движение!$B$2:$B$5111,"&lt;="&amp;Q$3)-$F4451)))</f>
        <v>#VALUE!</v>
      </c>
      <c r="R4451" s="21" t="str">
        <f t="shared" si="208"/>
        <v/>
      </c>
      <c r="S4451" s="23" t="str">
        <f>IF($B4451="","",VLOOKUP($C4451,Настройки!$A$11:$L$17,9,FALSE))</f>
        <v/>
      </c>
      <c r="T4451" s="23" t="str">
        <f t="shared" si="209"/>
        <v/>
      </c>
    </row>
    <row r="4452" spans="1:20" x14ac:dyDescent="0.3">
      <c r="A4452" s="20">
        <f>Тех_Движение!$A$4449</f>
        <v>4448</v>
      </c>
      <c r="B4452" s="20" t="str">
        <f>IF(Тех_Движение!$F$4449&gt;0,Тех_Движение!$I$4449,"")</f>
        <v/>
      </c>
      <c r="C4452" s="20" t="str">
        <f>IF($B4452="","",Тех_Движение!$D$4449)</f>
        <v/>
      </c>
      <c r="D4452" s="9" t="str">
        <f>IF($B4452="","",Тех_Движение!$B$4449)</f>
        <v/>
      </c>
      <c r="E4452" s="21" t="str">
        <f>IF($B4452="","",Тех_Движение!$F$4449)</f>
        <v/>
      </c>
      <c r="F4452" s="21" t="str">
        <f>IF($B4452="","",SUMIFS($E$5:$E4451,$C$5:$C4451,$C4452))</f>
        <v/>
      </c>
      <c r="G4452" s="21" t="str">
        <f>IF($B4452="","",MAX(0,$E4452-MAX(0,SUMIFS(Тех_Движение!$G$2:$G$5111,Тех_Движение!$D$2:$D$5111,$C4452,Тех_Движение!$B$2:$B$5111,"&lt;="&amp;Настройки!$B$5-1)-$F4452)))</f>
        <v/>
      </c>
      <c r="H4452" s="21" t="str">
        <f>IF($B4452="","",IF(AND($D4452&gt;=Настройки!$B$5,$D4452&lt;=Настройки!$B$6),$E4452,0))</f>
        <v/>
      </c>
      <c r="I4452" s="21" t="str">
        <f t="shared" si="207"/>
        <v/>
      </c>
      <c r="J4452" s="21" t="str">
        <f>IF($B4452="","",MAX(0,$E4452-MAX(0,SUMIFS(Тех_Движение!$G$2:$G$5111,Тех_Движение!$D$2:$D$5111,$C4452,Тех_Движение!$B$2:$B$5111,"&lt;="&amp;Настройки!$B$6)-$F4452)))</f>
        <v/>
      </c>
      <c r="K4452" s="21" t="e">
        <f>IF(OR($B4452="",K$3&lt;$D4452+Настройки!$B$7),0,MAX(0,$E4452-MAX(0,SUMIFS(Тех_Движение!$G$2:$G$5111,Тех_Движение!$D$2:$D$5111,$C4452,Тех_Движение!$B$2:$B$5111,"&lt;="&amp;K$3)-$F4452)))</f>
        <v>#VALUE!</v>
      </c>
      <c r="L4452" s="21" t="e">
        <f>IF(OR($B4452="",L$3&lt;$D4452+Настройки!$B$7),0,MAX(0,$E4452-MAX(0,SUMIFS(Тех_Движение!$G$2:$G$5111,Тех_Движение!$D$2:$D$5111,$C4452,Тех_Движение!$B$2:$B$5111,"&lt;="&amp;L$3)-$F4452)))</f>
        <v>#VALUE!</v>
      </c>
      <c r="M4452" s="21" t="e">
        <f>IF(OR($B4452="",M$3&lt;$D4452+Настройки!$B$7),0,MAX(0,$E4452-MAX(0,SUMIFS(Тех_Движение!$G$2:$G$5111,Тех_Движение!$D$2:$D$5111,$C4452,Тех_Движение!$B$2:$B$5111,"&lt;="&amp;M$3)-$F4452)))</f>
        <v>#VALUE!</v>
      </c>
      <c r="N4452" s="21" t="e">
        <f>IF(OR($B4452="",N$3&lt;$D4452+Настройки!$B$7),0,MAX(0,$E4452-MAX(0,SUMIFS(Тех_Движение!$G$2:$G$5111,Тех_Движение!$D$2:$D$5111,$C4452,Тех_Движение!$B$2:$B$5111,"&lt;="&amp;N$3)-$F4452)))</f>
        <v>#VALUE!</v>
      </c>
      <c r="O4452" s="21" t="e">
        <f>IF(OR($B4452="",O$3&lt;$D4452+Настройки!$B$7),0,MAX(0,$E4452-MAX(0,SUMIFS(Тех_Движение!$G$2:$G$5111,Тех_Движение!$D$2:$D$5111,$C4452,Тех_Движение!$B$2:$B$5111,"&lt;="&amp;O$3)-$F4452)))</f>
        <v>#VALUE!</v>
      </c>
      <c r="P4452" s="21" t="e">
        <f>IF(OR($B4452="",P$3&lt;$D4452+Настройки!$B$7),0,MAX(0,$E4452-MAX(0,SUMIFS(Тех_Движение!$G$2:$G$5111,Тех_Движение!$D$2:$D$5111,$C4452,Тех_Движение!$B$2:$B$5111,"&lt;="&amp;P$3)-$F4452)))</f>
        <v>#VALUE!</v>
      </c>
      <c r="Q4452" s="21" t="e">
        <f>IF(OR($B4452="",Q$3&lt;$D4452+Настройки!$B$7),0,MAX(0,$E4452-MAX(0,SUMIFS(Тех_Движение!$G$2:$G$5111,Тех_Движение!$D$2:$D$5111,$C4452,Тех_Движение!$B$2:$B$5111,"&lt;="&amp;Q$3)-$F4452)))</f>
        <v>#VALUE!</v>
      </c>
      <c r="R4452" s="21" t="str">
        <f t="shared" si="208"/>
        <v/>
      </c>
      <c r="S4452" s="23" t="str">
        <f>IF($B4452="","",VLOOKUP($C4452,Настройки!$A$11:$L$17,9,FALSE))</f>
        <v/>
      </c>
      <c r="T4452" s="23" t="str">
        <f t="shared" si="209"/>
        <v/>
      </c>
    </row>
    <row r="4453" spans="1:20" x14ac:dyDescent="0.3">
      <c r="A4453" s="20">
        <f>Тех_Движение!$A$4450</f>
        <v>4449</v>
      </c>
      <c r="B4453" s="20" t="str">
        <f>IF(Тех_Движение!$F$4450&gt;0,Тех_Движение!$I$4450,"")</f>
        <v/>
      </c>
      <c r="C4453" s="20" t="str">
        <f>IF($B4453="","",Тех_Движение!$D$4450)</f>
        <v/>
      </c>
      <c r="D4453" s="9" t="str">
        <f>IF($B4453="","",Тех_Движение!$B$4450)</f>
        <v/>
      </c>
      <c r="E4453" s="21" t="str">
        <f>IF($B4453="","",Тех_Движение!$F$4450)</f>
        <v/>
      </c>
      <c r="F4453" s="21" t="str">
        <f>IF($B4453="","",SUMIFS($E$5:$E4452,$C$5:$C4452,$C4453))</f>
        <v/>
      </c>
      <c r="G4453" s="21" t="str">
        <f>IF($B4453="","",MAX(0,$E4453-MAX(0,SUMIFS(Тех_Движение!$G$2:$G$5111,Тех_Движение!$D$2:$D$5111,$C4453,Тех_Движение!$B$2:$B$5111,"&lt;="&amp;Настройки!$B$5-1)-$F4453)))</f>
        <v/>
      </c>
      <c r="H4453" s="21" t="str">
        <f>IF($B4453="","",IF(AND($D4453&gt;=Настройки!$B$5,$D4453&lt;=Настройки!$B$6),$E4453,0))</f>
        <v/>
      </c>
      <c r="I4453" s="21" t="str">
        <f t="shared" si="207"/>
        <v/>
      </c>
      <c r="J4453" s="21" t="str">
        <f>IF($B4453="","",MAX(0,$E4453-MAX(0,SUMIFS(Тех_Движение!$G$2:$G$5111,Тех_Движение!$D$2:$D$5111,$C4453,Тех_Движение!$B$2:$B$5111,"&lt;="&amp;Настройки!$B$6)-$F4453)))</f>
        <v/>
      </c>
      <c r="K4453" s="21" t="e">
        <f>IF(OR($B4453="",K$3&lt;$D4453+Настройки!$B$7),0,MAX(0,$E4453-MAX(0,SUMIFS(Тех_Движение!$G$2:$G$5111,Тех_Движение!$D$2:$D$5111,$C4453,Тех_Движение!$B$2:$B$5111,"&lt;="&amp;K$3)-$F4453)))</f>
        <v>#VALUE!</v>
      </c>
      <c r="L4453" s="21" t="e">
        <f>IF(OR($B4453="",L$3&lt;$D4453+Настройки!$B$7),0,MAX(0,$E4453-MAX(0,SUMIFS(Тех_Движение!$G$2:$G$5111,Тех_Движение!$D$2:$D$5111,$C4453,Тех_Движение!$B$2:$B$5111,"&lt;="&amp;L$3)-$F4453)))</f>
        <v>#VALUE!</v>
      </c>
      <c r="M4453" s="21" t="e">
        <f>IF(OR($B4453="",M$3&lt;$D4453+Настройки!$B$7),0,MAX(0,$E4453-MAX(0,SUMIFS(Тех_Движение!$G$2:$G$5111,Тех_Движение!$D$2:$D$5111,$C4453,Тех_Движение!$B$2:$B$5111,"&lt;="&amp;M$3)-$F4453)))</f>
        <v>#VALUE!</v>
      </c>
      <c r="N4453" s="21" t="e">
        <f>IF(OR($B4453="",N$3&lt;$D4453+Настройки!$B$7),0,MAX(0,$E4453-MAX(0,SUMIFS(Тех_Движение!$G$2:$G$5111,Тех_Движение!$D$2:$D$5111,$C4453,Тех_Движение!$B$2:$B$5111,"&lt;="&amp;N$3)-$F4453)))</f>
        <v>#VALUE!</v>
      </c>
      <c r="O4453" s="21" t="e">
        <f>IF(OR($B4453="",O$3&lt;$D4453+Настройки!$B$7),0,MAX(0,$E4453-MAX(0,SUMIFS(Тех_Движение!$G$2:$G$5111,Тех_Движение!$D$2:$D$5111,$C4453,Тех_Движение!$B$2:$B$5111,"&lt;="&amp;O$3)-$F4453)))</f>
        <v>#VALUE!</v>
      </c>
      <c r="P4453" s="21" t="e">
        <f>IF(OR($B4453="",P$3&lt;$D4453+Настройки!$B$7),0,MAX(0,$E4453-MAX(0,SUMIFS(Тех_Движение!$G$2:$G$5111,Тех_Движение!$D$2:$D$5111,$C4453,Тех_Движение!$B$2:$B$5111,"&lt;="&amp;P$3)-$F4453)))</f>
        <v>#VALUE!</v>
      </c>
      <c r="Q4453" s="21" t="e">
        <f>IF(OR($B4453="",Q$3&lt;$D4453+Настройки!$B$7),0,MAX(0,$E4453-MAX(0,SUMIFS(Тех_Движение!$G$2:$G$5111,Тех_Движение!$D$2:$D$5111,$C4453,Тех_Движение!$B$2:$B$5111,"&lt;="&amp;Q$3)-$F4453)))</f>
        <v>#VALUE!</v>
      </c>
      <c r="R4453" s="21" t="str">
        <f t="shared" si="208"/>
        <v/>
      </c>
      <c r="S4453" s="23" t="str">
        <f>IF($B4453="","",VLOOKUP($C4453,Настройки!$A$11:$L$17,9,FALSE))</f>
        <v/>
      </c>
      <c r="T4453" s="23" t="str">
        <f t="shared" si="209"/>
        <v/>
      </c>
    </row>
    <row r="4454" spans="1:20" x14ac:dyDescent="0.3">
      <c r="A4454" s="20">
        <f>Тех_Движение!$A$4451</f>
        <v>4450</v>
      </c>
      <c r="B4454" s="20" t="str">
        <f>IF(Тех_Движение!$F$4451&gt;0,Тех_Движение!$I$4451,"")</f>
        <v/>
      </c>
      <c r="C4454" s="20" t="str">
        <f>IF($B4454="","",Тех_Движение!$D$4451)</f>
        <v/>
      </c>
      <c r="D4454" s="9" t="str">
        <f>IF($B4454="","",Тех_Движение!$B$4451)</f>
        <v/>
      </c>
      <c r="E4454" s="21" t="str">
        <f>IF($B4454="","",Тех_Движение!$F$4451)</f>
        <v/>
      </c>
      <c r="F4454" s="21" t="str">
        <f>IF($B4454="","",SUMIFS($E$5:$E4453,$C$5:$C4453,$C4454))</f>
        <v/>
      </c>
      <c r="G4454" s="21" t="str">
        <f>IF($B4454="","",MAX(0,$E4454-MAX(0,SUMIFS(Тех_Движение!$G$2:$G$5111,Тех_Движение!$D$2:$D$5111,$C4454,Тех_Движение!$B$2:$B$5111,"&lt;="&amp;Настройки!$B$5-1)-$F4454)))</f>
        <v/>
      </c>
      <c r="H4454" s="21" t="str">
        <f>IF($B4454="","",IF(AND($D4454&gt;=Настройки!$B$5,$D4454&lt;=Настройки!$B$6),$E4454,0))</f>
        <v/>
      </c>
      <c r="I4454" s="21" t="str">
        <f t="shared" si="207"/>
        <v/>
      </c>
      <c r="J4454" s="21" t="str">
        <f>IF($B4454="","",MAX(0,$E4454-MAX(0,SUMIFS(Тех_Движение!$G$2:$G$5111,Тех_Движение!$D$2:$D$5111,$C4454,Тех_Движение!$B$2:$B$5111,"&lt;="&amp;Настройки!$B$6)-$F4454)))</f>
        <v/>
      </c>
      <c r="K4454" s="21" t="e">
        <f>IF(OR($B4454="",K$3&lt;$D4454+Настройки!$B$7),0,MAX(0,$E4454-MAX(0,SUMIFS(Тех_Движение!$G$2:$G$5111,Тех_Движение!$D$2:$D$5111,$C4454,Тех_Движение!$B$2:$B$5111,"&lt;="&amp;K$3)-$F4454)))</f>
        <v>#VALUE!</v>
      </c>
      <c r="L4454" s="21" t="e">
        <f>IF(OR($B4454="",L$3&lt;$D4454+Настройки!$B$7),0,MAX(0,$E4454-MAX(0,SUMIFS(Тех_Движение!$G$2:$G$5111,Тех_Движение!$D$2:$D$5111,$C4454,Тех_Движение!$B$2:$B$5111,"&lt;="&amp;L$3)-$F4454)))</f>
        <v>#VALUE!</v>
      </c>
      <c r="M4454" s="21" t="e">
        <f>IF(OR($B4454="",M$3&lt;$D4454+Настройки!$B$7),0,MAX(0,$E4454-MAX(0,SUMIFS(Тех_Движение!$G$2:$G$5111,Тех_Движение!$D$2:$D$5111,$C4454,Тех_Движение!$B$2:$B$5111,"&lt;="&amp;M$3)-$F4454)))</f>
        <v>#VALUE!</v>
      </c>
      <c r="N4454" s="21" t="e">
        <f>IF(OR($B4454="",N$3&lt;$D4454+Настройки!$B$7),0,MAX(0,$E4454-MAX(0,SUMIFS(Тех_Движение!$G$2:$G$5111,Тех_Движение!$D$2:$D$5111,$C4454,Тех_Движение!$B$2:$B$5111,"&lt;="&amp;N$3)-$F4454)))</f>
        <v>#VALUE!</v>
      </c>
      <c r="O4454" s="21" t="e">
        <f>IF(OR($B4454="",O$3&lt;$D4454+Настройки!$B$7),0,MAX(0,$E4454-MAX(0,SUMIFS(Тех_Движение!$G$2:$G$5111,Тех_Движение!$D$2:$D$5111,$C4454,Тех_Движение!$B$2:$B$5111,"&lt;="&amp;O$3)-$F4454)))</f>
        <v>#VALUE!</v>
      </c>
      <c r="P4454" s="21" t="e">
        <f>IF(OR($B4454="",P$3&lt;$D4454+Настройки!$B$7),0,MAX(0,$E4454-MAX(0,SUMIFS(Тех_Движение!$G$2:$G$5111,Тех_Движение!$D$2:$D$5111,$C4454,Тех_Движение!$B$2:$B$5111,"&lt;="&amp;P$3)-$F4454)))</f>
        <v>#VALUE!</v>
      </c>
      <c r="Q4454" s="21" t="e">
        <f>IF(OR($B4454="",Q$3&lt;$D4454+Настройки!$B$7),0,MAX(0,$E4454-MAX(0,SUMIFS(Тех_Движение!$G$2:$G$5111,Тех_Движение!$D$2:$D$5111,$C4454,Тех_Движение!$B$2:$B$5111,"&lt;="&amp;Q$3)-$F4454)))</f>
        <v>#VALUE!</v>
      </c>
      <c r="R4454" s="21" t="str">
        <f t="shared" si="208"/>
        <v/>
      </c>
      <c r="S4454" s="23" t="str">
        <f>IF($B4454="","",VLOOKUP($C4454,Настройки!$A$11:$L$17,9,FALSE))</f>
        <v/>
      </c>
      <c r="T4454" s="23" t="str">
        <f t="shared" si="209"/>
        <v/>
      </c>
    </row>
    <row r="4455" spans="1:20" x14ac:dyDescent="0.3">
      <c r="A4455" s="20">
        <f>Тех_Движение!$A$4452</f>
        <v>4451</v>
      </c>
      <c r="B4455" s="20" t="str">
        <f>IF(Тех_Движение!$F$4452&gt;0,Тех_Движение!$I$4452,"")</f>
        <v/>
      </c>
      <c r="C4455" s="20" t="str">
        <f>IF($B4455="","",Тех_Движение!$D$4452)</f>
        <v/>
      </c>
      <c r="D4455" s="9" t="str">
        <f>IF($B4455="","",Тех_Движение!$B$4452)</f>
        <v/>
      </c>
      <c r="E4455" s="21" t="str">
        <f>IF($B4455="","",Тех_Движение!$F$4452)</f>
        <v/>
      </c>
      <c r="F4455" s="21" t="str">
        <f>IF($B4455="","",SUMIFS($E$5:$E4454,$C$5:$C4454,$C4455))</f>
        <v/>
      </c>
      <c r="G4455" s="21" t="str">
        <f>IF($B4455="","",MAX(0,$E4455-MAX(0,SUMIFS(Тех_Движение!$G$2:$G$5111,Тех_Движение!$D$2:$D$5111,$C4455,Тех_Движение!$B$2:$B$5111,"&lt;="&amp;Настройки!$B$5-1)-$F4455)))</f>
        <v/>
      </c>
      <c r="H4455" s="21" t="str">
        <f>IF($B4455="","",IF(AND($D4455&gt;=Настройки!$B$5,$D4455&lt;=Настройки!$B$6),$E4455,0))</f>
        <v/>
      </c>
      <c r="I4455" s="21" t="str">
        <f t="shared" si="207"/>
        <v/>
      </c>
      <c r="J4455" s="21" t="str">
        <f>IF($B4455="","",MAX(0,$E4455-MAX(0,SUMIFS(Тех_Движение!$G$2:$G$5111,Тех_Движение!$D$2:$D$5111,$C4455,Тех_Движение!$B$2:$B$5111,"&lt;="&amp;Настройки!$B$6)-$F4455)))</f>
        <v/>
      </c>
      <c r="K4455" s="21" t="e">
        <f>IF(OR($B4455="",K$3&lt;$D4455+Настройки!$B$7),0,MAX(0,$E4455-MAX(0,SUMIFS(Тех_Движение!$G$2:$G$5111,Тех_Движение!$D$2:$D$5111,$C4455,Тех_Движение!$B$2:$B$5111,"&lt;="&amp;K$3)-$F4455)))</f>
        <v>#VALUE!</v>
      </c>
      <c r="L4455" s="21" t="e">
        <f>IF(OR($B4455="",L$3&lt;$D4455+Настройки!$B$7),0,MAX(0,$E4455-MAX(0,SUMIFS(Тех_Движение!$G$2:$G$5111,Тех_Движение!$D$2:$D$5111,$C4455,Тех_Движение!$B$2:$B$5111,"&lt;="&amp;L$3)-$F4455)))</f>
        <v>#VALUE!</v>
      </c>
      <c r="M4455" s="21" t="e">
        <f>IF(OR($B4455="",M$3&lt;$D4455+Настройки!$B$7),0,MAX(0,$E4455-MAX(0,SUMIFS(Тех_Движение!$G$2:$G$5111,Тех_Движение!$D$2:$D$5111,$C4455,Тех_Движение!$B$2:$B$5111,"&lt;="&amp;M$3)-$F4455)))</f>
        <v>#VALUE!</v>
      </c>
      <c r="N4455" s="21" t="e">
        <f>IF(OR($B4455="",N$3&lt;$D4455+Настройки!$B$7),0,MAX(0,$E4455-MAX(0,SUMIFS(Тех_Движение!$G$2:$G$5111,Тех_Движение!$D$2:$D$5111,$C4455,Тех_Движение!$B$2:$B$5111,"&lt;="&amp;N$3)-$F4455)))</f>
        <v>#VALUE!</v>
      </c>
      <c r="O4455" s="21" t="e">
        <f>IF(OR($B4455="",O$3&lt;$D4455+Настройки!$B$7),0,MAX(0,$E4455-MAX(0,SUMIFS(Тех_Движение!$G$2:$G$5111,Тех_Движение!$D$2:$D$5111,$C4455,Тех_Движение!$B$2:$B$5111,"&lt;="&amp;O$3)-$F4455)))</f>
        <v>#VALUE!</v>
      </c>
      <c r="P4455" s="21" t="e">
        <f>IF(OR($B4455="",P$3&lt;$D4455+Настройки!$B$7),0,MAX(0,$E4455-MAX(0,SUMIFS(Тех_Движение!$G$2:$G$5111,Тех_Движение!$D$2:$D$5111,$C4455,Тех_Движение!$B$2:$B$5111,"&lt;="&amp;P$3)-$F4455)))</f>
        <v>#VALUE!</v>
      </c>
      <c r="Q4455" s="21" t="e">
        <f>IF(OR($B4455="",Q$3&lt;$D4455+Настройки!$B$7),0,MAX(0,$E4455-MAX(0,SUMIFS(Тех_Движение!$G$2:$G$5111,Тех_Движение!$D$2:$D$5111,$C4455,Тех_Движение!$B$2:$B$5111,"&lt;="&amp;Q$3)-$F4455)))</f>
        <v>#VALUE!</v>
      </c>
      <c r="R4455" s="21" t="str">
        <f t="shared" si="208"/>
        <v/>
      </c>
      <c r="S4455" s="23" t="str">
        <f>IF($B4455="","",VLOOKUP($C4455,Настройки!$A$11:$L$17,9,FALSE))</f>
        <v/>
      </c>
      <c r="T4455" s="23" t="str">
        <f t="shared" si="209"/>
        <v/>
      </c>
    </row>
    <row r="4456" spans="1:20" x14ac:dyDescent="0.3">
      <c r="A4456" s="20">
        <f>Тех_Движение!$A$4453</f>
        <v>4452</v>
      </c>
      <c r="B4456" s="20" t="str">
        <f>IF(Тех_Движение!$F$4453&gt;0,Тех_Движение!$I$4453,"")</f>
        <v/>
      </c>
      <c r="C4456" s="20" t="str">
        <f>IF($B4456="","",Тех_Движение!$D$4453)</f>
        <v/>
      </c>
      <c r="D4456" s="9" t="str">
        <f>IF($B4456="","",Тех_Движение!$B$4453)</f>
        <v/>
      </c>
      <c r="E4456" s="21" t="str">
        <f>IF($B4456="","",Тех_Движение!$F$4453)</f>
        <v/>
      </c>
      <c r="F4456" s="21" t="str">
        <f>IF($B4456="","",SUMIFS($E$5:$E4455,$C$5:$C4455,$C4456))</f>
        <v/>
      </c>
      <c r="G4456" s="21" t="str">
        <f>IF($B4456="","",MAX(0,$E4456-MAX(0,SUMIFS(Тех_Движение!$G$2:$G$5111,Тех_Движение!$D$2:$D$5111,$C4456,Тех_Движение!$B$2:$B$5111,"&lt;="&amp;Настройки!$B$5-1)-$F4456)))</f>
        <v/>
      </c>
      <c r="H4456" s="21" t="str">
        <f>IF($B4456="","",IF(AND($D4456&gt;=Настройки!$B$5,$D4456&lt;=Настройки!$B$6),$E4456,0))</f>
        <v/>
      </c>
      <c r="I4456" s="21" t="str">
        <f t="shared" si="207"/>
        <v/>
      </c>
      <c r="J4456" s="21" t="str">
        <f>IF($B4456="","",MAX(0,$E4456-MAX(0,SUMIFS(Тех_Движение!$G$2:$G$5111,Тех_Движение!$D$2:$D$5111,$C4456,Тех_Движение!$B$2:$B$5111,"&lt;="&amp;Настройки!$B$6)-$F4456)))</f>
        <v/>
      </c>
      <c r="K4456" s="21" t="e">
        <f>IF(OR($B4456="",K$3&lt;$D4456+Настройки!$B$7),0,MAX(0,$E4456-MAX(0,SUMIFS(Тех_Движение!$G$2:$G$5111,Тех_Движение!$D$2:$D$5111,$C4456,Тех_Движение!$B$2:$B$5111,"&lt;="&amp;K$3)-$F4456)))</f>
        <v>#VALUE!</v>
      </c>
      <c r="L4456" s="21" t="e">
        <f>IF(OR($B4456="",L$3&lt;$D4456+Настройки!$B$7),0,MAX(0,$E4456-MAX(0,SUMIFS(Тех_Движение!$G$2:$G$5111,Тех_Движение!$D$2:$D$5111,$C4456,Тех_Движение!$B$2:$B$5111,"&lt;="&amp;L$3)-$F4456)))</f>
        <v>#VALUE!</v>
      </c>
      <c r="M4456" s="21" t="e">
        <f>IF(OR($B4456="",M$3&lt;$D4456+Настройки!$B$7),0,MAX(0,$E4456-MAX(0,SUMIFS(Тех_Движение!$G$2:$G$5111,Тех_Движение!$D$2:$D$5111,$C4456,Тех_Движение!$B$2:$B$5111,"&lt;="&amp;M$3)-$F4456)))</f>
        <v>#VALUE!</v>
      </c>
      <c r="N4456" s="21" t="e">
        <f>IF(OR($B4456="",N$3&lt;$D4456+Настройки!$B$7),0,MAX(0,$E4456-MAX(0,SUMIFS(Тех_Движение!$G$2:$G$5111,Тех_Движение!$D$2:$D$5111,$C4456,Тех_Движение!$B$2:$B$5111,"&lt;="&amp;N$3)-$F4456)))</f>
        <v>#VALUE!</v>
      </c>
      <c r="O4456" s="21" t="e">
        <f>IF(OR($B4456="",O$3&lt;$D4456+Настройки!$B$7),0,MAX(0,$E4456-MAX(0,SUMIFS(Тех_Движение!$G$2:$G$5111,Тех_Движение!$D$2:$D$5111,$C4456,Тех_Движение!$B$2:$B$5111,"&lt;="&amp;O$3)-$F4456)))</f>
        <v>#VALUE!</v>
      </c>
      <c r="P4456" s="21" t="e">
        <f>IF(OR($B4456="",P$3&lt;$D4456+Настройки!$B$7),0,MAX(0,$E4456-MAX(0,SUMIFS(Тех_Движение!$G$2:$G$5111,Тех_Движение!$D$2:$D$5111,$C4456,Тех_Движение!$B$2:$B$5111,"&lt;="&amp;P$3)-$F4456)))</f>
        <v>#VALUE!</v>
      </c>
      <c r="Q4456" s="21" t="e">
        <f>IF(OR($B4456="",Q$3&lt;$D4456+Настройки!$B$7),0,MAX(0,$E4456-MAX(0,SUMIFS(Тех_Движение!$G$2:$G$5111,Тех_Движение!$D$2:$D$5111,$C4456,Тех_Движение!$B$2:$B$5111,"&lt;="&amp;Q$3)-$F4456)))</f>
        <v>#VALUE!</v>
      </c>
      <c r="R4456" s="21" t="str">
        <f t="shared" si="208"/>
        <v/>
      </c>
      <c r="S4456" s="23" t="str">
        <f>IF($B4456="","",VLOOKUP($C4456,Настройки!$A$11:$L$17,9,FALSE))</f>
        <v/>
      </c>
      <c r="T4456" s="23" t="str">
        <f t="shared" si="209"/>
        <v/>
      </c>
    </row>
    <row r="4457" spans="1:20" x14ac:dyDescent="0.3">
      <c r="A4457" s="20">
        <f>Тех_Движение!$A$4454</f>
        <v>4453</v>
      </c>
      <c r="B4457" s="20" t="str">
        <f>IF(Тех_Движение!$F$4454&gt;0,Тех_Движение!$I$4454,"")</f>
        <v/>
      </c>
      <c r="C4457" s="20" t="str">
        <f>IF($B4457="","",Тех_Движение!$D$4454)</f>
        <v/>
      </c>
      <c r="D4457" s="9" t="str">
        <f>IF($B4457="","",Тех_Движение!$B$4454)</f>
        <v/>
      </c>
      <c r="E4457" s="21" t="str">
        <f>IF($B4457="","",Тех_Движение!$F$4454)</f>
        <v/>
      </c>
      <c r="F4457" s="21" t="str">
        <f>IF($B4457="","",SUMIFS($E$5:$E4456,$C$5:$C4456,$C4457))</f>
        <v/>
      </c>
      <c r="G4457" s="21" t="str">
        <f>IF($B4457="","",MAX(0,$E4457-MAX(0,SUMIFS(Тех_Движение!$G$2:$G$5111,Тех_Движение!$D$2:$D$5111,$C4457,Тех_Движение!$B$2:$B$5111,"&lt;="&amp;Настройки!$B$5-1)-$F4457)))</f>
        <v/>
      </c>
      <c r="H4457" s="21" t="str">
        <f>IF($B4457="","",IF(AND($D4457&gt;=Настройки!$B$5,$D4457&lt;=Настройки!$B$6),$E4457,0))</f>
        <v/>
      </c>
      <c r="I4457" s="21" t="str">
        <f t="shared" si="207"/>
        <v/>
      </c>
      <c r="J4457" s="21" t="str">
        <f>IF($B4457="","",MAX(0,$E4457-MAX(0,SUMIFS(Тех_Движение!$G$2:$G$5111,Тех_Движение!$D$2:$D$5111,$C4457,Тех_Движение!$B$2:$B$5111,"&lt;="&amp;Настройки!$B$6)-$F4457)))</f>
        <v/>
      </c>
      <c r="K4457" s="21" t="e">
        <f>IF(OR($B4457="",K$3&lt;$D4457+Настройки!$B$7),0,MAX(0,$E4457-MAX(0,SUMIFS(Тех_Движение!$G$2:$G$5111,Тех_Движение!$D$2:$D$5111,$C4457,Тех_Движение!$B$2:$B$5111,"&lt;="&amp;K$3)-$F4457)))</f>
        <v>#VALUE!</v>
      </c>
      <c r="L4457" s="21" t="e">
        <f>IF(OR($B4457="",L$3&lt;$D4457+Настройки!$B$7),0,MAX(0,$E4457-MAX(0,SUMIFS(Тех_Движение!$G$2:$G$5111,Тех_Движение!$D$2:$D$5111,$C4457,Тех_Движение!$B$2:$B$5111,"&lt;="&amp;L$3)-$F4457)))</f>
        <v>#VALUE!</v>
      </c>
      <c r="M4457" s="21" t="e">
        <f>IF(OR($B4457="",M$3&lt;$D4457+Настройки!$B$7),0,MAX(0,$E4457-MAX(0,SUMIFS(Тех_Движение!$G$2:$G$5111,Тех_Движение!$D$2:$D$5111,$C4457,Тех_Движение!$B$2:$B$5111,"&lt;="&amp;M$3)-$F4457)))</f>
        <v>#VALUE!</v>
      </c>
      <c r="N4457" s="21" t="e">
        <f>IF(OR($B4457="",N$3&lt;$D4457+Настройки!$B$7),0,MAX(0,$E4457-MAX(0,SUMIFS(Тех_Движение!$G$2:$G$5111,Тех_Движение!$D$2:$D$5111,$C4457,Тех_Движение!$B$2:$B$5111,"&lt;="&amp;N$3)-$F4457)))</f>
        <v>#VALUE!</v>
      </c>
      <c r="O4457" s="21" t="e">
        <f>IF(OR($B4457="",O$3&lt;$D4457+Настройки!$B$7),0,MAX(0,$E4457-MAX(0,SUMIFS(Тех_Движение!$G$2:$G$5111,Тех_Движение!$D$2:$D$5111,$C4457,Тех_Движение!$B$2:$B$5111,"&lt;="&amp;O$3)-$F4457)))</f>
        <v>#VALUE!</v>
      </c>
      <c r="P4457" s="21" t="e">
        <f>IF(OR($B4457="",P$3&lt;$D4457+Настройки!$B$7),0,MAX(0,$E4457-MAX(0,SUMIFS(Тех_Движение!$G$2:$G$5111,Тех_Движение!$D$2:$D$5111,$C4457,Тех_Движение!$B$2:$B$5111,"&lt;="&amp;P$3)-$F4457)))</f>
        <v>#VALUE!</v>
      </c>
      <c r="Q4457" s="21" t="e">
        <f>IF(OR($B4457="",Q$3&lt;$D4457+Настройки!$B$7),0,MAX(0,$E4457-MAX(0,SUMIFS(Тех_Движение!$G$2:$G$5111,Тех_Движение!$D$2:$D$5111,$C4457,Тех_Движение!$B$2:$B$5111,"&lt;="&amp;Q$3)-$F4457)))</f>
        <v>#VALUE!</v>
      </c>
      <c r="R4457" s="21" t="str">
        <f t="shared" si="208"/>
        <v/>
      </c>
      <c r="S4457" s="23" t="str">
        <f>IF($B4457="","",VLOOKUP($C4457,Настройки!$A$11:$L$17,9,FALSE))</f>
        <v/>
      </c>
      <c r="T4457" s="23" t="str">
        <f t="shared" si="209"/>
        <v/>
      </c>
    </row>
    <row r="4458" spans="1:20" x14ac:dyDescent="0.3">
      <c r="A4458" s="20">
        <f>Тех_Движение!$A$4455</f>
        <v>4454</v>
      </c>
      <c r="B4458" s="20" t="str">
        <f>IF(Тех_Движение!$F$4455&gt;0,Тех_Движение!$I$4455,"")</f>
        <v/>
      </c>
      <c r="C4458" s="20" t="str">
        <f>IF($B4458="","",Тех_Движение!$D$4455)</f>
        <v/>
      </c>
      <c r="D4458" s="9" t="str">
        <f>IF($B4458="","",Тех_Движение!$B$4455)</f>
        <v/>
      </c>
      <c r="E4458" s="21" t="str">
        <f>IF($B4458="","",Тех_Движение!$F$4455)</f>
        <v/>
      </c>
      <c r="F4458" s="21" t="str">
        <f>IF($B4458="","",SUMIFS($E$5:$E4457,$C$5:$C4457,$C4458))</f>
        <v/>
      </c>
      <c r="G4458" s="21" t="str">
        <f>IF($B4458="","",MAX(0,$E4458-MAX(0,SUMIFS(Тех_Движение!$G$2:$G$5111,Тех_Движение!$D$2:$D$5111,$C4458,Тех_Движение!$B$2:$B$5111,"&lt;="&amp;Настройки!$B$5-1)-$F4458)))</f>
        <v/>
      </c>
      <c r="H4458" s="21" t="str">
        <f>IF($B4458="","",IF(AND($D4458&gt;=Настройки!$B$5,$D4458&lt;=Настройки!$B$6),$E4458,0))</f>
        <v/>
      </c>
      <c r="I4458" s="21" t="str">
        <f t="shared" si="207"/>
        <v/>
      </c>
      <c r="J4458" s="21" t="str">
        <f>IF($B4458="","",MAX(0,$E4458-MAX(0,SUMIFS(Тех_Движение!$G$2:$G$5111,Тех_Движение!$D$2:$D$5111,$C4458,Тех_Движение!$B$2:$B$5111,"&lt;="&amp;Настройки!$B$6)-$F4458)))</f>
        <v/>
      </c>
      <c r="K4458" s="21" t="e">
        <f>IF(OR($B4458="",K$3&lt;$D4458+Настройки!$B$7),0,MAX(0,$E4458-MAX(0,SUMIFS(Тех_Движение!$G$2:$G$5111,Тех_Движение!$D$2:$D$5111,$C4458,Тех_Движение!$B$2:$B$5111,"&lt;="&amp;K$3)-$F4458)))</f>
        <v>#VALUE!</v>
      </c>
      <c r="L4458" s="21" t="e">
        <f>IF(OR($B4458="",L$3&lt;$D4458+Настройки!$B$7),0,MAX(0,$E4458-MAX(0,SUMIFS(Тех_Движение!$G$2:$G$5111,Тех_Движение!$D$2:$D$5111,$C4458,Тех_Движение!$B$2:$B$5111,"&lt;="&amp;L$3)-$F4458)))</f>
        <v>#VALUE!</v>
      </c>
      <c r="M4458" s="21" t="e">
        <f>IF(OR($B4458="",M$3&lt;$D4458+Настройки!$B$7),0,MAX(0,$E4458-MAX(0,SUMIFS(Тех_Движение!$G$2:$G$5111,Тех_Движение!$D$2:$D$5111,$C4458,Тех_Движение!$B$2:$B$5111,"&lt;="&amp;M$3)-$F4458)))</f>
        <v>#VALUE!</v>
      </c>
      <c r="N4458" s="21" t="e">
        <f>IF(OR($B4458="",N$3&lt;$D4458+Настройки!$B$7),0,MAX(0,$E4458-MAX(0,SUMIFS(Тех_Движение!$G$2:$G$5111,Тех_Движение!$D$2:$D$5111,$C4458,Тех_Движение!$B$2:$B$5111,"&lt;="&amp;N$3)-$F4458)))</f>
        <v>#VALUE!</v>
      </c>
      <c r="O4458" s="21" t="e">
        <f>IF(OR($B4458="",O$3&lt;$D4458+Настройки!$B$7),0,MAX(0,$E4458-MAX(0,SUMIFS(Тех_Движение!$G$2:$G$5111,Тех_Движение!$D$2:$D$5111,$C4458,Тех_Движение!$B$2:$B$5111,"&lt;="&amp;O$3)-$F4458)))</f>
        <v>#VALUE!</v>
      </c>
      <c r="P4458" s="21" t="e">
        <f>IF(OR($B4458="",P$3&lt;$D4458+Настройки!$B$7),0,MAX(0,$E4458-MAX(0,SUMIFS(Тех_Движение!$G$2:$G$5111,Тех_Движение!$D$2:$D$5111,$C4458,Тех_Движение!$B$2:$B$5111,"&lt;="&amp;P$3)-$F4458)))</f>
        <v>#VALUE!</v>
      </c>
      <c r="Q4458" s="21" t="e">
        <f>IF(OR($B4458="",Q$3&lt;$D4458+Настройки!$B$7),0,MAX(0,$E4458-MAX(0,SUMIFS(Тех_Движение!$G$2:$G$5111,Тех_Движение!$D$2:$D$5111,$C4458,Тех_Движение!$B$2:$B$5111,"&lt;="&amp;Q$3)-$F4458)))</f>
        <v>#VALUE!</v>
      </c>
      <c r="R4458" s="21" t="str">
        <f t="shared" si="208"/>
        <v/>
      </c>
      <c r="S4458" s="23" t="str">
        <f>IF($B4458="","",VLOOKUP($C4458,Настройки!$A$11:$L$17,9,FALSE))</f>
        <v/>
      </c>
      <c r="T4458" s="23" t="str">
        <f t="shared" si="209"/>
        <v/>
      </c>
    </row>
    <row r="4459" spans="1:20" x14ac:dyDescent="0.3">
      <c r="A4459" s="20">
        <f>Тех_Движение!$A$4456</f>
        <v>4455</v>
      </c>
      <c r="B4459" s="20" t="str">
        <f>IF(Тех_Движение!$F$4456&gt;0,Тех_Движение!$I$4456,"")</f>
        <v/>
      </c>
      <c r="C4459" s="20" t="str">
        <f>IF($B4459="","",Тех_Движение!$D$4456)</f>
        <v/>
      </c>
      <c r="D4459" s="9" t="str">
        <f>IF($B4459="","",Тех_Движение!$B$4456)</f>
        <v/>
      </c>
      <c r="E4459" s="21" t="str">
        <f>IF($B4459="","",Тех_Движение!$F$4456)</f>
        <v/>
      </c>
      <c r="F4459" s="21" t="str">
        <f>IF($B4459="","",SUMIFS($E$5:$E4458,$C$5:$C4458,$C4459))</f>
        <v/>
      </c>
      <c r="G4459" s="21" t="str">
        <f>IF($B4459="","",MAX(0,$E4459-MAX(0,SUMIFS(Тех_Движение!$G$2:$G$5111,Тех_Движение!$D$2:$D$5111,$C4459,Тех_Движение!$B$2:$B$5111,"&lt;="&amp;Настройки!$B$5-1)-$F4459)))</f>
        <v/>
      </c>
      <c r="H4459" s="21" t="str">
        <f>IF($B4459="","",IF(AND($D4459&gt;=Настройки!$B$5,$D4459&lt;=Настройки!$B$6),$E4459,0))</f>
        <v/>
      </c>
      <c r="I4459" s="21" t="str">
        <f t="shared" si="207"/>
        <v/>
      </c>
      <c r="J4459" s="21" t="str">
        <f>IF($B4459="","",MAX(0,$E4459-MAX(0,SUMIFS(Тех_Движение!$G$2:$G$5111,Тех_Движение!$D$2:$D$5111,$C4459,Тех_Движение!$B$2:$B$5111,"&lt;="&amp;Настройки!$B$6)-$F4459)))</f>
        <v/>
      </c>
      <c r="K4459" s="21" t="e">
        <f>IF(OR($B4459="",K$3&lt;$D4459+Настройки!$B$7),0,MAX(0,$E4459-MAX(0,SUMIFS(Тех_Движение!$G$2:$G$5111,Тех_Движение!$D$2:$D$5111,$C4459,Тех_Движение!$B$2:$B$5111,"&lt;="&amp;K$3)-$F4459)))</f>
        <v>#VALUE!</v>
      </c>
      <c r="L4459" s="21" t="e">
        <f>IF(OR($B4459="",L$3&lt;$D4459+Настройки!$B$7),0,MAX(0,$E4459-MAX(0,SUMIFS(Тех_Движение!$G$2:$G$5111,Тех_Движение!$D$2:$D$5111,$C4459,Тех_Движение!$B$2:$B$5111,"&lt;="&amp;L$3)-$F4459)))</f>
        <v>#VALUE!</v>
      </c>
      <c r="M4459" s="21" t="e">
        <f>IF(OR($B4459="",M$3&lt;$D4459+Настройки!$B$7),0,MAX(0,$E4459-MAX(0,SUMIFS(Тех_Движение!$G$2:$G$5111,Тех_Движение!$D$2:$D$5111,$C4459,Тех_Движение!$B$2:$B$5111,"&lt;="&amp;M$3)-$F4459)))</f>
        <v>#VALUE!</v>
      </c>
      <c r="N4459" s="21" t="e">
        <f>IF(OR($B4459="",N$3&lt;$D4459+Настройки!$B$7),0,MAX(0,$E4459-MAX(0,SUMIFS(Тех_Движение!$G$2:$G$5111,Тех_Движение!$D$2:$D$5111,$C4459,Тех_Движение!$B$2:$B$5111,"&lt;="&amp;N$3)-$F4459)))</f>
        <v>#VALUE!</v>
      </c>
      <c r="O4459" s="21" t="e">
        <f>IF(OR($B4459="",O$3&lt;$D4459+Настройки!$B$7),0,MAX(0,$E4459-MAX(0,SUMIFS(Тех_Движение!$G$2:$G$5111,Тех_Движение!$D$2:$D$5111,$C4459,Тех_Движение!$B$2:$B$5111,"&lt;="&amp;O$3)-$F4459)))</f>
        <v>#VALUE!</v>
      </c>
      <c r="P4459" s="21" t="e">
        <f>IF(OR($B4459="",P$3&lt;$D4459+Настройки!$B$7),0,MAX(0,$E4459-MAX(0,SUMIFS(Тех_Движение!$G$2:$G$5111,Тех_Движение!$D$2:$D$5111,$C4459,Тех_Движение!$B$2:$B$5111,"&lt;="&amp;P$3)-$F4459)))</f>
        <v>#VALUE!</v>
      </c>
      <c r="Q4459" s="21" t="e">
        <f>IF(OR($B4459="",Q$3&lt;$D4459+Настройки!$B$7),0,MAX(0,$E4459-MAX(0,SUMIFS(Тех_Движение!$G$2:$G$5111,Тех_Движение!$D$2:$D$5111,$C4459,Тех_Движение!$B$2:$B$5111,"&lt;="&amp;Q$3)-$F4459)))</f>
        <v>#VALUE!</v>
      </c>
      <c r="R4459" s="21" t="str">
        <f t="shared" si="208"/>
        <v/>
      </c>
      <c r="S4459" s="23" t="str">
        <f>IF($B4459="","",VLOOKUP($C4459,Настройки!$A$11:$L$17,9,FALSE))</f>
        <v/>
      </c>
      <c r="T4459" s="23" t="str">
        <f t="shared" si="209"/>
        <v/>
      </c>
    </row>
    <row r="4460" spans="1:20" x14ac:dyDescent="0.3">
      <c r="A4460" s="20">
        <f>Тех_Движение!$A$4457</f>
        <v>4456</v>
      </c>
      <c r="B4460" s="20" t="str">
        <f>IF(Тех_Движение!$F$4457&gt;0,Тех_Движение!$I$4457,"")</f>
        <v/>
      </c>
      <c r="C4460" s="20" t="str">
        <f>IF($B4460="","",Тех_Движение!$D$4457)</f>
        <v/>
      </c>
      <c r="D4460" s="9" t="str">
        <f>IF($B4460="","",Тех_Движение!$B$4457)</f>
        <v/>
      </c>
      <c r="E4460" s="21" t="str">
        <f>IF($B4460="","",Тех_Движение!$F$4457)</f>
        <v/>
      </c>
      <c r="F4460" s="21" t="str">
        <f>IF($B4460="","",SUMIFS($E$5:$E4459,$C$5:$C4459,$C4460))</f>
        <v/>
      </c>
      <c r="G4460" s="21" t="str">
        <f>IF($B4460="","",MAX(0,$E4460-MAX(0,SUMIFS(Тех_Движение!$G$2:$G$5111,Тех_Движение!$D$2:$D$5111,$C4460,Тех_Движение!$B$2:$B$5111,"&lt;="&amp;Настройки!$B$5-1)-$F4460)))</f>
        <v/>
      </c>
      <c r="H4460" s="21" t="str">
        <f>IF($B4460="","",IF(AND($D4460&gt;=Настройки!$B$5,$D4460&lt;=Настройки!$B$6),$E4460,0))</f>
        <v/>
      </c>
      <c r="I4460" s="21" t="str">
        <f t="shared" si="207"/>
        <v/>
      </c>
      <c r="J4460" s="21" t="str">
        <f>IF($B4460="","",MAX(0,$E4460-MAX(0,SUMIFS(Тех_Движение!$G$2:$G$5111,Тех_Движение!$D$2:$D$5111,$C4460,Тех_Движение!$B$2:$B$5111,"&lt;="&amp;Настройки!$B$6)-$F4460)))</f>
        <v/>
      </c>
      <c r="K4460" s="21" t="e">
        <f>IF(OR($B4460="",K$3&lt;$D4460+Настройки!$B$7),0,MAX(0,$E4460-MAX(0,SUMIFS(Тех_Движение!$G$2:$G$5111,Тех_Движение!$D$2:$D$5111,$C4460,Тех_Движение!$B$2:$B$5111,"&lt;="&amp;K$3)-$F4460)))</f>
        <v>#VALUE!</v>
      </c>
      <c r="L4460" s="21" t="e">
        <f>IF(OR($B4460="",L$3&lt;$D4460+Настройки!$B$7),0,MAX(0,$E4460-MAX(0,SUMIFS(Тех_Движение!$G$2:$G$5111,Тех_Движение!$D$2:$D$5111,$C4460,Тех_Движение!$B$2:$B$5111,"&lt;="&amp;L$3)-$F4460)))</f>
        <v>#VALUE!</v>
      </c>
      <c r="M4460" s="21" t="e">
        <f>IF(OR($B4460="",M$3&lt;$D4460+Настройки!$B$7),0,MAX(0,$E4460-MAX(0,SUMIFS(Тех_Движение!$G$2:$G$5111,Тех_Движение!$D$2:$D$5111,$C4460,Тех_Движение!$B$2:$B$5111,"&lt;="&amp;M$3)-$F4460)))</f>
        <v>#VALUE!</v>
      </c>
      <c r="N4460" s="21" t="e">
        <f>IF(OR($B4460="",N$3&lt;$D4460+Настройки!$B$7),0,MAX(0,$E4460-MAX(0,SUMIFS(Тех_Движение!$G$2:$G$5111,Тех_Движение!$D$2:$D$5111,$C4460,Тех_Движение!$B$2:$B$5111,"&lt;="&amp;N$3)-$F4460)))</f>
        <v>#VALUE!</v>
      </c>
      <c r="O4460" s="21" t="e">
        <f>IF(OR($B4460="",O$3&lt;$D4460+Настройки!$B$7),0,MAX(0,$E4460-MAX(0,SUMIFS(Тех_Движение!$G$2:$G$5111,Тех_Движение!$D$2:$D$5111,$C4460,Тех_Движение!$B$2:$B$5111,"&lt;="&amp;O$3)-$F4460)))</f>
        <v>#VALUE!</v>
      </c>
      <c r="P4460" s="21" t="e">
        <f>IF(OR($B4460="",P$3&lt;$D4460+Настройки!$B$7),0,MAX(0,$E4460-MAX(0,SUMIFS(Тех_Движение!$G$2:$G$5111,Тех_Движение!$D$2:$D$5111,$C4460,Тех_Движение!$B$2:$B$5111,"&lt;="&amp;P$3)-$F4460)))</f>
        <v>#VALUE!</v>
      </c>
      <c r="Q4460" s="21" t="e">
        <f>IF(OR($B4460="",Q$3&lt;$D4460+Настройки!$B$7),0,MAX(0,$E4460-MAX(0,SUMIFS(Тех_Движение!$G$2:$G$5111,Тех_Движение!$D$2:$D$5111,$C4460,Тех_Движение!$B$2:$B$5111,"&lt;="&amp;Q$3)-$F4460)))</f>
        <v>#VALUE!</v>
      </c>
      <c r="R4460" s="21" t="str">
        <f t="shared" si="208"/>
        <v/>
      </c>
      <c r="S4460" s="23" t="str">
        <f>IF($B4460="","",VLOOKUP($C4460,Настройки!$A$11:$L$17,9,FALSE))</f>
        <v/>
      </c>
      <c r="T4460" s="23" t="str">
        <f t="shared" si="209"/>
        <v/>
      </c>
    </row>
    <row r="4461" spans="1:20" x14ac:dyDescent="0.3">
      <c r="A4461" s="20">
        <f>Тех_Движение!$A$4458</f>
        <v>4457</v>
      </c>
      <c r="B4461" s="20" t="str">
        <f>IF(Тех_Движение!$F$4458&gt;0,Тех_Движение!$I$4458,"")</f>
        <v/>
      </c>
      <c r="C4461" s="20" t="str">
        <f>IF($B4461="","",Тех_Движение!$D$4458)</f>
        <v/>
      </c>
      <c r="D4461" s="9" t="str">
        <f>IF($B4461="","",Тех_Движение!$B$4458)</f>
        <v/>
      </c>
      <c r="E4461" s="21" t="str">
        <f>IF($B4461="","",Тех_Движение!$F$4458)</f>
        <v/>
      </c>
      <c r="F4461" s="21" t="str">
        <f>IF($B4461="","",SUMIFS($E$5:$E4460,$C$5:$C4460,$C4461))</f>
        <v/>
      </c>
      <c r="G4461" s="21" t="str">
        <f>IF($B4461="","",MAX(0,$E4461-MAX(0,SUMIFS(Тех_Движение!$G$2:$G$5111,Тех_Движение!$D$2:$D$5111,$C4461,Тех_Движение!$B$2:$B$5111,"&lt;="&amp;Настройки!$B$5-1)-$F4461)))</f>
        <v/>
      </c>
      <c r="H4461" s="21" t="str">
        <f>IF($B4461="","",IF(AND($D4461&gt;=Настройки!$B$5,$D4461&lt;=Настройки!$B$6),$E4461,0))</f>
        <v/>
      </c>
      <c r="I4461" s="21" t="str">
        <f t="shared" si="207"/>
        <v/>
      </c>
      <c r="J4461" s="21" t="str">
        <f>IF($B4461="","",MAX(0,$E4461-MAX(0,SUMIFS(Тех_Движение!$G$2:$G$5111,Тех_Движение!$D$2:$D$5111,$C4461,Тех_Движение!$B$2:$B$5111,"&lt;="&amp;Настройки!$B$6)-$F4461)))</f>
        <v/>
      </c>
      <c r="K4461" s="21" t="e">
        <f>IF(OR($B4461="",K$3&lt;$D4461+Настройки!$B$7),0,MAX(0,$E4461-MAX(0,SUMIFS(Тех_Движение!$G$2:$G$5111,Тех_Движение!$D$2:$D$5111,$C4461,Тех_Движение!$B$2:$B$5111,"&lt;="&amp;K$3)-$F4461)))</f>
        <v>#VALUE!</v>
      </c>
      <c r="L4461" s="21" t="e">
        <f>IF(OR($B4461="",L$3&lt;$D4461+Настройки!$B$7),0,MAX(0,$E4461-MAX(0,SUMIFS(Тех_Движение!$G$2:$G$5111,Тех_Движение!$D$2:$D$5111,$C4461,Тех_Движение!$B$2:$B$5111,"&lt;="&amp;L$3)-$F4461)))</f>
        <v>#VALUE!</v>
      </c>
      <c r="M4461" s="21" t="e">
        <f>IF(OR($B4461="",M$3&lt;$D4461+Настройки!$B$7),0,MAX(0,$E4461-MAX(0,SUMIFS(Тех_Движение!$G$2:$G$5111,Тех_Движение!$D$2:$D$5111,$C4461,Тех_Движение!$B$2:$B$5111,"&lt;="&amp;M$3)-$F4461)))</f>
        <v>#VALUE!</v>
      </c>
      <c r="N4461" s="21" t="e">
        <f>IF(OR($B4461="",N$3&lt;$D4461+Настройки!$B$7),0,MAX(0,$E4461-MAX(0,SUMIFS(Тех_Движение!$G$2:$G$5111,Тех_Движение!$D$2:$D$5111,$C4461,Тех_Движение!$B$2:$B$5111,"&lt;="&amp;N$3)-$F4461)))</f>
        <v>#VALUE!</v>
      </c>
      <c r="O4461" s="21" t="e">
        <f>IF(OR($B4461="",O$3&lt;$D4461+Настройки!$B$7),0,MAX(0,$E4461-MAX(0,SUMIFS(Тех_Движение!$G$2:$G$5111,Тех_Движение!$D$2:$D$5111,$C4461,Тех_Движение!$B$2:$B$5111,"&lt;="&amp;O$3)-$F4461)))</f>
        <v>#VALUE!</v>
      </c>
      <c r="P4461" s="21" t="e">
        <f>IF(OR($B4461="",P$3&lt;$D4461+Настройки!$B$7),0,MAX(0,$E4461-MAX(0,SUMIFS(Тех_Движение!$G$2:$G$5111,Тех_Движение!$D$2:$D$5111,$C4461,Тех_Движение!$B$2:$B$5111,"&lt;="&amp;P$3)-$F4461)))</f>
        <v>#VALUE!</v>
      </c>
      <c r="Q4461" s="21" t="e">
        <f>IF(OR($B4461="",Q$3&lt;$D4461+Настройки!$B$7),0,MAX(0,$E4461-MAX(0,SUMIFS(Тех_Движение!$G$2:$G$5111,Тех_Движение!$D$2:$D$5111,$C4461,Тех_Движение!$B$2:$B$5111,"&lt;="&amp;Q$3)-$F4461)))</f>
        <v>#VALUE!</v>
      </c>
      <c r="R4461" s="21" t="str">
        <f t="shared" si="208"/>
        <v/>
      </c>
      <c r="S4461" s="23" t="str">
        <f>IF($B4461="","",VLOOKUP($C4461,Настройки!$A$11:$L$17,9,FALSE))</f>
        <v/>
      </c>
      <c r="T4461" s="23" t="str">
        <f t="shared" si="209"/>
        <v/>
      </c>
    </row>
    <row r="4462" spans="1:20" x14ac:dyDescent="0.3">
      <c r="A4462" s="20">
        <f>Тех_Движение!$A$4459</f>
        <v>4458</v>
      </c>
      <c r="B4462" s="20" t="str">
        <f>IF(Тех_Движение!$F$4459&gt;0,Тех_Движение!$I$4459,"")</f>
        <v/>
      </c>
      <c r="C4462" s="20" t="str">
        <f>IF($B4462="","",Тех_Движение!$D$4459)</f>
        <v/>
      </c>
      <c r="D4462" s="9" t="str">
        <f>IF($B4462="","",Тех_Движение!$B$4459)</f>
        <v/>
      </c>
      <c r="E4462" s="21" t="str">
        <f>IF($B4462="","",Тех_Движение!$F$4459)</f>
        <v/>
      </c>
      <c r="F4462" s="21" t="str">
        <f>IF($B4462="","",SUMIFS($E$5:$E4461,$C$5:$C4461,$C4462))</f>
        <v/>
      </c>
      <c r="G4462" s="21" t="str">
        <f>IF($B4462="","",MAX(0,$E4462-MAX(0,SUMIFS(Тех_Движение!$G$2:$G$5111,Тех_Движение!$D$2:$D$5111,$C4462,Тех_Движение!$B$2:$B$5111,"&lt;="&amp;Настройки!$B$5-1)-$F4462)))</f>
        <v/>
      </c>
      <c r="H4462" s="21" t="str">
        <f>IF($B4462="","",IF(AND($D4462&gt;=Настройки!$B$5,$D4462&lt;=Настройки!$B$6),$E4462,0))</f>
        <v/>
      </c>
      <c r="I4462" s="21" t="str">
        <f t="shared" si="207"/>
        <v/>
      </c>
      <c r="J4462" s="21" t="str">
        <f>IF($B4462="","",MAX(0,$E4462-MAX(0,SUMIFS(Тех_Движение!$G$2:$G$5111,Тех_Движение!$D$2:$D$5111,$C4462,Тех_Движение!$B$2:$B$5111,"&lt;="&amp;Настройки!$B$6)-$F4462)))</f>
        <v/>
      </c>
      <c r="K4462" s="21" t="e">
        <f>IF(OR($B4462="",K$3&lt;$D4462+Настройки!$B$7),0,MAX(0,$E4462-MAX(0,SUMIFS(Тех_Движение!$G$2:$G$5111,Тех_Движение!$D$2:$D$5111,$C4462,Тех_Движение!$B$2:$B$5111,"&lt;="&amp;K$3)-$F4462)))</f>
        <v>#VALUE!</v>
      </c>
      <c r="L4462" s="21" t="e">
        <f>IF(OR($B4462="",L$3&lt;$D4462+Настройки!$B$7),0,MAX(0,$E4462-MAX(0,SUMIFS(Тех_Движение!$G$2:$G$5111,Тех_Движение!$D$2:$D$5111,$C4462,Тех_Движение!$B$2:$B$5111,"&lt;="&amp;L$3)-$F4462)))</f>
        <v>#VALUE!</v>
      </c>
      <c r="M4462" s="21" t="e">
        <f>IF(OR($B4462="",M$3&lt;$D4462+Настройки!$B$7),0,MAX(0,$E4462-MAX(0,SUMIFS(Тех_Движение!$G$2:$G$5111,Тех_Движение!$D$2:$D$5111,$C4462,Тех_Движение!$B$2:$B$5111,"&lt;="&amp;M$3)-$F4462)))</f>
        <v>#VALUE!</v>
      </c>
      <c r="N4462" s="21" t="e">
        <f>IF(OR($B4462="",N$3&lt;$D4462+Настройки!$B$7),0,MAX(0,$E4462-MAX(0,SUMIFS(Тех_Движение!$G$2:$G$5111,Тех_Движение!$D$2:$D$5111,$C4462,Тех_Движение!$B$2:$B$5111,"&lt;="&amp;N$3)-$F4462)))</f>
        <v>#VALUE!</v>
      </c>
      <c r="O4462" s="21" t="e">
        <f>IF(OR($B4462="",O$3&lt;$D4462+Настройки!$B$7),0,MAX(0,$E4462-MAX(0,SUMIFS(Тех_Движение!$G$2:$G$5111,Тех_Движение!$D$2:$D$5111,$C4462,Тех_Движение!$B$2:$B$5111,"&lt;="&amp;O$3)-$F4462)))</f>
        <v>#VALUE!</v>
      </c>
      <c r="P4462" s="21" t="e">
        <f>IF(OR($B4462="",P$3&lt;$D4462+Настройки!$B$7),0,MAX(0,$E4462-MAX(0,SUMIFS(Тех_Движение!$G$2:$G$5111,Тех_Движение!$D$2:$D$5111,$C4462,Тех_Движение!$B$2:$B$5111,"&lt;="&amp;P$3)-$F4462)))</f>
        <v>#VALUE!</v>
      </c>
      <c r="Q4462" s="21" t="e">
        <f>IF(OR($B4462="",Q$3&lt;$D4462+Настройки!$B$7),0,MAX(0,$E4462-MAX(0,SUMIFS(Тех_Движение!$G$2:$G$5111,Тех_Движение!$D$2:$D$5111,$C4462,Тех_Движение!$B$2:$B$5111,"&lt;="&amp;Q$3)-$F4462)))</f>
        <v>#VALUE!</v>
      </c>
      <c r="R4462" s="21" t="str">
        <f t="shared" si="208"/>
        <v/>
      </c>
      <c r="S4462" s="23" t="str">
        <f>IF($B4462="","",VLOOKUP($C4462,Настройки!$A$11:$L$17,9,FALSE))</f>
        <v/>
      </c>
      <c r="T4462" s="23" t="str">
        <f t="shared" si="209"/>
        <v/>
      </c>
    </row>
    <row r="4463" spans="1:20" x14ac:dyDescent="0.3">
      <c r="A4463" s="20">
        <f>Тех_Движение!$A$4460</f>
        <v>4459</v>
      </c>
      <c r="B4463" s="20" t="str">
        <f>IF(Тех_Движение!$F$4460&gt;0,Тех_Движение!$I$4460,"")</f>
        <v/>
      </c>
      <c r="C4463" s="20" t="str">
        <f>IF($B4463="","",Тех_Движение!$D$4460)</f>
        <v/>
      </c>
      <c r="D4463" s="9" t="str">
        <f>IF($B4463="","",Тех_Движение!$B$4460)</f>
        <v/>
      </c>
      <c r="E4463" s="21" t="str">
        <f>IF($B4463="","",Тех_Движение!$F$4460)</f>
        <v/>
      </c>
      <c r="F4463" s="21" t="str">
        <f>IF($B4463="","",SUMIFS($E$5:$E4462,$C$5:$C4462,$C4463))</f>
        <v/>
      </c>
      <c r="G4463" s="21" t="str">
        <f>IF($B4463="","",MAX(0,$E4463-MAX(0,SUMIFS(Тех_Движение!$G$2:$G$5111,Тех_Движение!$D$2:$D$5111,$C4463,Тех_Движение!$B$2:$B$5111,"&lt;="&amp;Настройки!$B$5-1)-$F4463)))</f>
        <v/>
      </c>
      <c r="H4463" s="21" t="str">
        <f>IF($B4463="","",IF(AND($D4463&gt;=Настройки!$B$5,$D4463&lt;=Настройки!$B$6),$E4463,0))</f>
        <v/>
      </c>
      <c r="I4463" s="21" t="str">
        <f t="shared" si="207"/>
        <v/>
      </c>
      <c r="J4463" s="21" t="str">
        <f>IF($B4463="","",MAX(0,$E4463-MAX(0,SUMIFS(Тех_Движение!$G$2:$G$5111,Тех_Движение!$D$2:$D$5111,$C4463,Тех_Движение!$B$2:$B$5111,"&lt;="&amp;Настройки!$B$6)-$F4463)))</f>
        <v/>
      </c>
      <c r="K4463" s="21" t="e">
        <f>IF(OR($B4463="",K$3&lt;$D4463+Настройки!$B$7),0,MAX(0,$E4463-MAX(0,SUMIFS(Тех_Движение!$G$2:$G$5111,Тех_Движение!$D$2:$D$5111,$C4463,Тех_Движение!$B$2:$B$5111,"&lt;="&amp;K$3)-$F4463)))</f>
        <v>#VALUE!</v>
      </c>
      <c r="L4463" s="21" t="e">
        <f>IF(OR($B4463="",L$3&lt;$D4463+Настройки!$B$7),0,MAX(0,$E4463-MAX(0,SUMIFS(Тех_Движение!$G$2:$G$5111,Тех_Движение!$D$2:$D$5111,$C4463,Тех_Движение!$B$2:$B$5111,"&lt;="&amp;L$3)-$F4463)))</f>
        <v>#VALUE!</v>
      </c>
      <c r="M4463" s="21" t="e">
        <f>IF(OR($B4463="",M$3&lt;$D4463+Настройки!$B$7),0,MAX(0,$E4463-MAX(0,SUMIFS(Тех_Движение!$G$2:$G$5111,Тех_Движение!$D$2:$D$5111,$C4463,Тех_Движение!$B$2:$B$5111,"&lt;="&amp;M$3)-$F4463)))</f>
        <v>#VALUE!</v>
      </c>
      <c r="N4463" s="21" t="e">
        <f>IF(OR($B4463="",N$3&lt;$D4463+Настройки!$B$7),0,MAX(0,$E4463-MAX(0,SUMIFS(Тех_Движение!$G$2:$G$5111,Тех_Движение!$D$2:$D$5111,$C4463,Тех_Движение!$B$2:$B$5111,"&lt;="&amp;N$3)-$F4463)))</f>
        <v>#VALUE!</v>
      </c>
      <c r="O4463" s="21" t="e">
        <f>IF(OR($B4463="",O$3&lt;$D4463+Настройки!$B$7),0,MAX(0,$E4463-MAX(0,SUMIFS(Тех_Движение!$G$2:$G$5111,Тех_Движение!$D$2:$D$5111,$C4463,Тех_Движение!$B$2:$B$5111,"&lt;="&amp;O$3)-$F4463)))</f>
        <v>#VALUE!</v>
      </c>
      <c r="P4463" s="21" t="e">
        <f>IF(OR($B4463="",P$3&lt;$D4463+Настройки!$B$7),0,MAX(0,$E4463-MAX(0,SUMIFS(Тех_Движение!$G$2:$G$5111,Тех_Движение!$D$2:$D$5111,$C4463,Тех_Движение!$B$2:$B$5111,"&lt;="&amp;P$3)-$F4463)))</f>
        <v>#VALUE!</v>
      </c>
      <c r="Q4463" s="21" t="e">
        <f>IF(OR($B4463="",Q$3&lt;$D4463+Настройки!$B$7),0,MAX(0,$E4463-MAX(0,SUMIFS(Тех_Движение!$G$2:$G$5111,Тех_Движение!$D$2:$D$5111,$C4463,Тех_Движение!$B$2:$B$5111,"&lt;="&amp;Q$3)-$F4463)))</f>
        <v>#VALUE!</v>
      </c>
      <c r="R4463" s="21" t="str">
        <f t="shared" si="208"/>
        <v/>
      </c>
      <c r="S4463" s="23" t="str">
        <f>IF($B4463="","",VLOOKUP($C4463,Настройки!$A$11:$L$17,9,FALSE))</f>
        <v/>
      </c>
      <c r="T4463" s="23" t="str">
        <f t="shared" si="209"/>
        <v/>
      </c>
    </row>
    <row r="4464" spans="1:20" x14ac:dyDescent="0.3">
      <c r="A4464" s="20">
        <f>Тех_Движение!$A$4461</f>
        <v>4460</v>
      </c>
      <c r="B4464" s="20" t="str">
        <f>IF(Тех_Движение!$F$4461&gt;0,Тех_Движение!$I$4461,"")</f>
        <v/>
      </c>
      <c r="C4464" s="20" t="str">
        <f>IF($B4464="","",Тех_Движение!$D$4461)</f>
        <v/>
      </c>
      <c r="D4464" s="9" t="str">
        <f>IF($B4464="","",Тех_Движение!$B$4461)</f>
        <v/>
      </c>
      <c r="E4464" s="21" t="str">
        <f>IF($B4464="","",Тех_Движение!$F$4461)</f>
        <v/>
      </c>
      <c r="F4464" s="21" t="str">
        <f>IF($B4464="","",SUMIFS($E$5:$E4463,$C$5:$C4463,$C4464))</f>
        <v/>
      </c>
      <c r="G4464" s="21" t="str">
        <f>IF($B4464="","",MAX(0,$E4464-MAX(0,SUMIFS(Тех_Движение!$G$2:$G$5111,Тех_Движение!$D$2:$D$5111,$C4464,Тех_Движение!$B$2:$B$5111,"&lt;="&amp;Настройки!$B$5-1)-$F4464)))</f>
        <v/>
      </c>
      <c r="H4464" s="21" t="str">
        <f>IF($B4464="","",IF(AND($D4464&gt;=Настройки!$B$5,$D4464&lt;=Настройки!$B$6),$E4464,0))</f>
        <v/>
      </c>
      <c r="I4464" s="21" t="str">
        <f t="shared" si="207"/>
        <v/>
      </c>
      <c r="J4464" s="21" t="str">
        <f>IF($B4464="","",MAX(0,$E4464-MAX(0,SUMIFS(Тех_Движение!$G$2:$G$5111,Тех_Движение!$D$2:$D$5111,$C4464,Тех_Движение!$B$2:$B$5111,"&lt;="&amp;Настройки!$B$6)-$F4464)))</f>
        <v/>
      </c>
      <c r="K4464" s="21" t="e">
        <f>IF(OR($B4464="",K$3&lt;$D4464+Настройки!$B$7),0,MAX(0,$E4464-MAX(0,SUMIFS(Тех_Движение!$G$2:$G$5111,Тех_Движение!$D$2:$D$5111,$C4464,Тех_Движение!$B$2:$B$5111,"&lt;="&amp;K$3)-$F4464)))</f>
        <v>#VALUE!</v>
      </c>
      <c r="L4464" s="21" t="e">
        <f>IF(OR($B4464="",L$3&lt;$D4464+Настройки!$B$7),0,MAX(0,$E4464-MAX(0,SUMIFS(Тех_Движение!$G$2:$G$5111,Тех_Движение!$D$2:$D$5111,$C4464,Тех_Движение!$B$2:$B$5111,"&lt;="&amp;L$3)-$F4464)))</f>
        <v>#VALUE!</v>
      </c>
      <c r="M4464" s="21" t="e">
        <f>IF(OR($B4464="",M$3&lt;$D4464+Настройки!$B$7),0,MAX(0,$E4464-MAX(0,SUMIFS(Тех_Движение!$G$2:$G$5111,Тех_Движение!$D$2:$D$5111,$C4464,Тех_Движение!$B$2:$B$5111,"&lt;="&amp;M$3)-$F4464)))</f>
        <v>#VALUE!</v>
      </c>
      <c r="N4464" s="21" t="e">
        <f>IF(OR($B4464="",N$3&lt;$D4464+Настройки!$B$7),0,MAX(0,$E4464-MAX(0,SUMIFS(Тех_Движение!$G$2:$G$5111,Тех_Движение!$D$2:$D$5111,$C4464,Тех_Движение!$B$2:$B$5111,"&lt;="&amp;N$3)-$F4464)))</f>
        <v>#VALUE!</v>
      </c>
      <c r="O4464" s="21" t="e">
        <f>IF(OR($B4464="",O$3&lt;$D4464+Настройки!$B$7),0,MAX(0,$E4464-MAX(0,SUMIFS(Тех_Движение!$G$2:$G$5111,Тех_Движение!$D$2:$D$5111,$C4464,Тех_Движение!$B$2:$B$5111,"&lt;="&amp;O$3)-$F4464)))</f>
        <v>#VALUE!</v>
      </c>
      <c r="P4464" s="21" t="e">
        <f>IF(OR($B4464="",P$3&lt;$D4464+Настройки!$B$7),0,MAX(0,$E4464-MAX(0,SUMIFS(Тех_Движение!$G$2:$G$5111,Тех_Движение!$D$2:$D$5111,$C4464,Тех_Движение!$B$2:$B$5111,"&lt;="&amp;P$3)-$F4464)))</f>
        <v>#VALUE!</v>
      </c>
      <c r="Q4464" s="21" t="e">
        <f>IF(OR($B4464="",Q$3&lt;$D4464+Настройки!$B$7),0,MAX(0,$E4464-MAX(0,SUMIFS(Тех_Движение!$G$2:$G$5111,Тех_Движение!$D$2:$D$5111,$C4464,Тех_Движение!$B$2:$B$5111,"&lt;="&amp;Q$3)-$F4464)))</f>
        <v>#VALUE!</v>
      </c>
      <c r="R4464" s="21" t="str">
        <f t="shared" si="208"/>
        <v/>
      </c>
      <c r="S4464" s="23" t="str">
        <f>IF($B4464="","",VLOOKUP($C4464,Настройки!$A$11:$L$17,9,FALSE))</f>
        <v/>
      </c>
      <c r="T4464" s="23" t="str">
        <f t="shared" si="209"/>
        <v/>
      </c>
    </row>
    <row r="4465" spans="1:20" x14ac:dyDescent="0.3">
      <c r="A4465" s="20">
        <f>Тех_Движение!$A$4462</f>
        <v>4461</v>
      </c>
      <c r="B4465" s="20" t="str">
        <f>IF(Тех_Движение!$F$4462&gt;0,Тех_Движение!$I$4462,"")</f>
        <v/>
      </c>
      <c r="C4465" s="20" t="str">
        <f>IF($B4465="","",Тех_Движение!$D$4462)</f>
        <v/>
      </c>
      <c r="D4465" s="9" t="str">
        <f>IF($B4465="","",Тех_Движение!$B$4462)</f>
        <v/>
      </c>
      <c r="E4465" s="21" t="str">
        <f>IF($B4465="","",Тех_Движение!$F$4462)</f>
        <v/>
      </c>
      <c r="F4465" s="21" t="str">
        <f>IF($B4465="","",SUMIFS($E$5:$E4464,$C$5:$C4464,$C4465))</f>
        <v/>
      </c>
      <c r="G4465" s="21" t="str">
        <f>IF($B4465="","",MAX(0,$E4465-MAX(0,SUMIFS(Тех_Движение!$G$2:$G$5111,Тех_Движение!$D$2:$D$5111,$C4465,Тех_Движение!$B$2:$B$5111,"&lt;="&amp;Настройки!$B$5-1)-$F4465)))</f>
        <v/>
      </c>
      <c r="H4465" s="21" t="str">
        <f>IF($B4465="","",IF(AND($D4465&gt;=Настройки!$B$5,$D4465&lt;=Настройки!$B$6),$E4465,0))</f>
        <v/>
      </c>
      <c r="I4465" s="21" t="str">
        <f t="shared" si="207"/>
        <v/>
      </c>
      <c r="J4465" s="21" t="str">
        <f>IF($B4465="","",MAX(0,$E4465-MAX(0,SUMIFS(Тех_Движение!$G$2:$G$5111,Тех_Движение!$D$2:$D$5111,$C4465,Тех_Движение!$B$2:$B$5111,"&lt;="&amp;Настройки!$B$6)-$F4465)))</f>
        <v/>
      </c>
      <c r="K4465" s="21" t="e">
        <f>IF(OR($B4465="",K$3&lt;$D4465+Настройки!$B$7),0,MAX(0,$E4465-MAX(0,SUMIFS(Тех_Движение!$G$2:$G$5111,Тех_Движение!$D$2:$D$5111,$C4465,Тех_Движение!$B$2:$B$5111,"&lt;="&amp;K$3)-$F4465)))</f>
        <v>#VALUE!</v>
      </c>
      <c r="L4465" s="21" t="e">
        <f>IF(OR($B4465="",L$3&lt;$D4465+Настройки!$B$7),0,MAX(0,$E4465-MAX(0,SUMIFS(Тех_Движение!$G$2:$G$5111,Тех_Движение!$D$2:$D$5111,$C4465,Тех_Движение!$B$2:$B$5111,"&lt;="&amp;L$3)-$F4465)))</f>
        <v>#VALUE!</v>
      </c>
      <c r="M4465" s="21" t="e">
        <f>IF(OR($B4465="",M$3&lt;$D4465+Настройки!$B$7),0,MAX(0,$E4465-MAX(0,SUMIFS(Тех_Движение!$G$2:$G$5111,Тех_Движение!$D$2:$D$5111,$C4465,Тех_Движение!$B$2:$B$5111,"&lt;="&amp;M$3)-$F4465)))</f>
        <v>#VALUE!</v>
      </c>
      <c r="N4465" s="21" t="e">
        <f>IF(OR($B4465="",N$3&lt;$D4465+Настройки!$B$7),0,MAX(0,$E4465-MAX(0,SUMIFS(Тех_Движение!$G$2:$G$5111,Тех_Движение!$D$2:$D$5111,$C4465,Тех_Движение!$B$2:$B$5111,"&lt;="&amp;N$3)-$F4465)))</f>
        <v>#VALUE!</v>
      </c>
      <c r="O4465" s="21" t="e">
        <f>IF(OR($B4465="",O$3&lt;$D4465+Настройки!$B$7),0,MAX(0,$E4465-MAX(0,SUMIFS(Тех_Движение!$G$2:$G$5111,Тех_Движение!$D$2:$D$5111,$C4465,Тех_Движение!$B$2:$B$5111,"&lt;="&amp;O$3)-$F4465)))</f>
        <v>#VALUE!</v>
      </c>
      <c r="P4465" s="21" t="e">
        <f>IF(OR($B4465="",P$3&lt;$D4465+Настройки!$B$7),0,MAX(0,$E4465-MAX(0,SUMIFS(Тех_Движение!$G$2:$G$5111,Тех_Движение!$D$2:$D$5111,$C4465,Тех_Движение!$B$2:$B$5111,"&lt;="&amp;P$3)-$F4465)))</f>
        <v>#VALUE!</v>
      </c>
      <c r="Q4465" s="21" t="e">
        <f>IF(OR($B4465="",Q$3&lt;$D4465+Настройки!$B$7),0,MAX(0,$E4465-MAX(0,SUMIFS(Тех_Движение!$G$2:$G$5111,Тех_Движение!$D$2:$D$5111,$C4465,Тех_Движение!$B$2:$B$5111,"&lt;="&amp;Q$3)-$F4465)))</f>
        <v>#VALUE!</v>
      </c>
      <c r="R4465" s="21" t="str">
        <f t="shared" si="208"/>
        <v/>
      </c>
      <c r="S4465" s="23" t="str">
        <f>IF($B4465="","",VLOOKUP($C4465,Настройки!$A$11:$L$17,9,FALSE))</f>
        <v/>
      </c>
      <c r="T4465" s="23" t="str">
        <f t="shared" si="209"/>
        <v/>
      </c>
    </row>
    <row r="4466" spans="1:20" x14ac:dyDescent="0.3">
      <c r="A4466" s="20">
        <f>Тех_Движение!$A$4463</f>
        <v>4462</v>
      </c>
      <c r="B4466" s="20" t="str">
        <f>IF(Тех_Движение!$F$4463&gt;0,Тех_Движение!$I$4463,"")</f>
        <v/>
      </c>
      <c r="C4466" s="20" t="str">
        <f>IF($B4466="","",Тех_Движение!$D$4463)</f>
        <v/>
      </c>
      <c r="D4466" s="9" t="str">
        <f>IF($B4466="","",Тех_Движение!$B$4463)</f>
        <v/>
      </c>
      <c r="E4466" s="21" t="str">
        <f>IF($B4466="","",Тех_Движение!$F$4463)</f>
        <v/>
      </c>
      <c r="F4466" s="21" t="str">
        <f>IF($B4466="","",SUMIFS($E$5:$E4465,$C$5:$C4465,$C4466))</f>
        <v/>
      </c>
      <c r="G4466" s="21" t="str">
        <f>IF($B4466="","",MAX(0,$E4466-MAX(0,SUMIFS(Тех_Движение!$G$2:$G$5111,Тех_Движение!$D$2:$D$5111,$C4466,Тех_Движение!$B$2:$B$5111,"&lt;="&amp;Настройки!$B$5-1)-$F4466)))</f>
        <v/>
      </c>
      <c r="H4466" s="21" t="str">
        <f>IF($B4466="","",IF(AND($D4466&gt;=Настройки!$B$5,$D4466&lt;=Настройки!$B$6),$E4466,0))</f>
        <v/>
      </c>
      <c r="I4466" s="21" t="str">
        <f t="shared" si="207"/>
        <v/>
      </c>
      <c r="J4466" s="21" t="str">
        <f>IF($B4466="","",MAX(0,$E4466-MAX(0,SUMIFS(Тех_Движение!$G$2:$G$5111,Тех_Движение!$D$2:$D$5111,$C4466,Тех_Движение!$B$2:$B$5111,"&lt;="&amp;Настройки!$B$6)-$F4466)))</f>
        <v/>
      </c>
      <c r="K4466" s="21" t="e">
        <f>IF(OR($B4466="",K$3&lt;$D4466+Настройки!$B$7),0,MAX(0,$E4466-MAX(0,SUMIFS(Тех_Движение!$G$2:$G$5111,Тех_Движение!$D$2:$D$5111,$C4466,Тех_Движение!$B$2:$B$5111,"&lt;="&amp;K$3)-$F4466)))</f>
        <v>#VALUE!</v>
      </c>
      <c r="L4466" s="21" t="e">
        <f>IF(OR($B4466="",L$3&lt;$D4466+Настройки!$B$7),0,MAX(0,$E4466-MAX(0,SUMIFS(Тех_Движение!$G$2:$G$5111,Тех_Движение!$D$2:$D$5111,$C4466,Тех_Движение!$B$2:$B$5111,"&lt;="&amp;L$3)-$F4466)))</f>
        <v>#VALUE!</v>
      </c>
      <c r="M4466" s="21" t="e">
        <f>IF(OR($B4466="",M$3&lt;$D4466+Настройки!$B$7),0,MAX(0,$E4466-MAX(0,SUMIFS(Тех_Движение!$G$2:$G$5111,Тех_Движение!$D$2:$D$5111,$C4466,Тех_Движение!$B$2:$B$5111,"&lt;="&amp;M$3)-$F4466)))</f>
        <v>#VALUE!</v>
      </c>
      <c r="N4466" s="21" t="e">
        <f>IF(OR($B4466="",N$3&lt;$D4466+Настройки!$B$7),0,MAX(0,$E4466-MAX(0,SUMIFS(Тех_Движение!$G$2:$G$5111,Тех_Движение!$D$2:$D$5111,$C4466,Тех_Движение!$B$2:$B$5111,"&lt;="&amp;N$3)-$F4466)))</f>
        <v>#VALUE!</v>
      </c>
      <c r="O4466" s="21" t="e">
        <f>IF(OR($B4466="",O$3&lt;$D4466+Настройки!$B$7),0,MAX(0,$E4466-MAX(0,SUMIFS(Тех_Движение!$G$2:$G$5111,Тех_Движение!$D$2:$D$5111,$C4466,Тех_Движение!$B$2:$B$5111,"&lt;="&amp;O$3)-$F4466)))</f>
        <v>#VALUE!</v>
      </c>
      <c r="P4466" s="21" t="e">
        <f>IF(OR($B4466="",P$3&lt;$D4466+Настройки!$B$7),0,MAX(0,$E4466-MAX(0,SUMIFS(Тех_Движение!$G$2:$G$5111,Тех_Движение!$D$2:$D$5111,$C4466,Тех_Движение!$B$2:$B$5111,"&lt;="&amp;P$3)-$F4466)))</f>
        <v>#VALUE!</v>
      </c>
      <c r="Q4466" s="21" t="e">
        <f>IF(OR($B4466="",Q$3&lt;$D4466+Настройки!$B$7),0,MAX(0,$E4466-MAX(0,SUMIFS(Тех_Движение!$G$2:$G$5111,Тех_Движение!$D$2:$D$5111,$C4466,Тех_Движение!$B$2:$B$5111,"&lt;="&amp;Q$3)-$F4466)))</f>
        <v>#VALUE!</v>
      </c>
      <c r="R4466" s="21" t="str">
        <f t="shared" si="208"/>
        <v/>
      </c>
      <c r="S4466" s="23" t="str">
        <f>IF($B4466="","",VLOOKUP($C4466,Настройки!$A$11:$L$17,9,FALSE))</f>
        <v/>
      </c>
      <c r="T4466" s="23" t="str">
        <f t="shared" si="209"/>
        <v/>
      </c>
    </row>
    <row r="4467" spans="1:20" x14ac:dyDescent="0.3">
      <c r="A4467" s="20">
        <f>Тех_Движение!$A$4464</f>
        <v>4463</v>
      </c>
      <c r="B4467" s="20" t="str">
        <f>IF(Тех_Движение!$F$4464&gt;0,Тех_Движение!$I$4464,"")</f>
        <v/>
      </c>
      <c r="C4467" s="20" t="str">
        <f>IF($B4467="","",Тех_Движение!$D$4464)</f>
        <v/>
      </c>
      <c r="D4467" s="9" t="str">
        <f>IF($B4467="","",Тех_Движение!$B$4464)</f>
        <v/>
      </c>
      <c r="E4467" s="21" t="str">
        <f>IF($B4467="","",Тех_Движение!$F$4464)</f>
        <v/>
      </c>
      <c r="F4467" s="21" t="str">
        <f>IF($B4467="","",SUMIFS($E$5:$E4466,$C$5:$C4466,$C4467))</f>
        <v/>
      </c>
      <c r="G4467" s="21" t="str">
        <f>IF($B4467="","",MAX(0,$E4467-MAX(0,SUMIFS(Тех_Движение!$G$2:$G$5111,Тех_Движение!$D$2:$D$5111,$C4467,Тех_Движение!$B$2:$B$5111,"&lt;="&amp;Настройки!$B$5-1)-$F4467)))</f>
        <v/>
      </c>
      <c r="H4467" s="21" t="str">
        <f>IF($B4467="","",IF(AND($D4467&gt;=Настройки!$B$5,$D4467&lt;=Настройки!$B$6),$E4467,0))</f>
        <v/>
      </c>
      <c r="I4467" s="21" t="str">
        <f t="shared" si="207"/>
        <v/>
      </c>
      <c r="J4467" s="21" t="str">
        <f>IF($B4467="","",MAX(0,$E4467-MAX(0,SUMIFS(Тех_Движение!$G$2:$G$5111,Тех_Движение!$D$2:$D$5111,$C4467,Тех_Движение!$B$2:$B$5111,"&lt;="&amp;Настройки!$B$6)-$F4467)))</f>
        <v/>
      </c>
      <c r="K4467" s="21" t="e">
        <f>IF(OR($B4467="",K$3&lt;$D4467+Настройки!$B$7),0,MAX(0,$E4467-MAX(0,SUMIFS(Тех_Движение!$G$2:$G$5111,Тех_Движение!$D$2:$D$5111,$C4467,Тех_Движение!$B$2:$B$5111,"&lt;="&amp;K$3)-$F4467)))</f>
        <v>#VALUE!</v>
      </c>
      <c r="L4467" s="21" t="e">
        <f>IF(OR($B4467="",L$3&lt;$D4467+Настройки!$B$7),0,MAX(0,$E4467-MAX(0,SUMIFS(Тех_Движение!$G$2:$G$5111,Тех_Движение!$D$2:$D$5111,$C4467,Тех_Движение!$B$2:$B$5111,"&lt;="&amp;L$3)-$F4467)))</f>
        <v>#VALUE!</v>
      </c>
      <c r="M4467" s="21" t="e">
        <f>IF(OR($B4467="",M$3&lt;$D4467+Настройки!$B$7),0,MAX(0,$E4467-MAX(0,SUMIFS(Тех_Движение!$G$2:$G$5111,Тех_Движение!$D$2:$D$5111,$C4467,Тех_Движение!$B$2:$B$5111,"&lt;="&amp;M$3)-$F4467)))</f>
        <v>#VALUE!</v>
      </c>
      <c r="N4467" s="21" t="e">
        <f>IF(OR($B4467="",N$3&lt;$D4467+Настройки!$B$7),0,MAX(0,$E4467-MAX(0,SUMIFS(Тех_Движение!$G$2:$G$5111,Тех_Движение!$D$2:$D$5111,$C4467,Тех_Движение!$B$2:$B$5111,"&lt;="&amp;N$3)-$F4467)))</f>
        <v>#VALUE!</v>
      </c>
      <c r="O4467" s="21" t="e">
        <f>IF(OR($B4467="",O$3&lt;$D4467+Настройки!$B$7),0,MAX(0,$E4467-MAX(0,SUMIFS(Тех_Движение!$G$2:$G$5111,Тех_Движение!$D$2:$D$5111,$C4467,Тех_Движение!$B$2:$B$5111,"&lt;="&amp;O$3)-$F4467)))</f>
        <v>#VALUE!</v>
      </c>
      <c r="P4467" s="21" t="e">
        <f>IF(OR($B4467="",P$3&lt;$D4467+Настройки!$B$7),0,MAX(0,$E4467-MAX(0,SUMIFS(Тех_Движение!$G$2:$G$5111,Тех_Движение!$D$2:$D$5111,$C4467,Тех_Движение!$B$2:$B$5111,"&lt;="&amp;P$3)-$F4467)))</f>
        <v>#VALUE!</v>
      </c>
      <c r="Q4467" s="21" t="e">
        <f>IF(OR($B4467="",Q$3&lt;$D4467+Настройки!$B$7),0,MAX(0,$E4467-MAX(0,SUMIFS(Тех_Движение!$G$2:$G$5111,Тех_Движение!$D$2:$D$5111,$C4467,Тех_Движение!$B$2:$B$5111,"&lt;="&amp;Q$3)-$F4467)))</f>
        <v>#VALUE!</v>
      </c>
      <c r="R4467" s="21" t="str">
        <f t="shared" si="208"/>
        <v/>
      </c>
      <c r="S4467" s="23" t="str">
        <f>IF($B4467="","",VLOOKUP($C4467,Настройки!$A$11:$L$17,9,FALSE))</f>
        <v/>
      </c>
      <c r="T4467" s="23" t="str">
        <f t="shared" si="209"/>
        <v/>
      </c>
    </row>
    <row r="4468" spans="1:20" x14ac:dyDescent="0.3">
      <c r="A4468" s="20">
        <f>Тех_Движение!$A$4465</f>
        <v>4464</v>
      </c>
      <c r="B4468" s="20" t="str">
        <f>IF(Тех_Движение!$F$4465&gt;0,Тех_Движение!$I$4465,"")</f>
        <v/>
      </c>
      <c r="C4468" s="20" t="str">
        <f>IF($B4468="","",Тех_Движение!$D$4465)</f>
        <v/>
      </c>
      <c r="D4468" s="9" t="str">
        <f>IF($B4468="","",Тех_Движение!$B$4465)</f>
        <v/>
      </c>
      <c r="E4468" s="21" t="str">
        <f>IF($B4468="","",Тех_Движение!$F$4465)</f>
        <v/>
      </c>
      <c r="F4468" s="21" t="str">
        <f>IF($B4468="","",SUMIFS($E$5:$E4467,$C$5:$C4467,$C4468))</f>
        <v/>
      </c>
      <c r="G4468" s="21" t="str">
        <f>IF($B4468="","",MAX(0,$E4468-MAX(0,SUMIFS(Тех_Движение!$G$2:$G$5111,Тех_Движение!$D$2:$D$5111,$C4468,Тех_Движение!$B$2:$B$5111,"&lt;="&amp;Настройки!$B$5-1)-$F4468)))</f>
        <v/>
      </c>
      <c r="H4468" s="21" t="str">
        <f>IF($B4468="","",IF(AND($D4468&gt;=Настройки!$B$5,$D4468&lt;=Настройки!$B$6),$E4468,0))</f>
        <v/>
      </c>
      <c r="I4468" s="21" t="str">
        <f t="shared" si="207"/>
        <v/>
      </c>
      <c r="J4468" s="21" t="str">
        <f>IF($B4468="","",MAX(0,$E4468-MAX(0,SUMIFS(Тех_Движение!$G$2:$G$5111,Тех_Движение!$D$2:$D$5111,$C4468,Тех_Движение!$B$2:$B$5111,"&lt;="&amp;Настройки!$B$6)-$F4468)))</f>
        <v/>
      </c>
      <c r="K4468" s="21" t="e">
        <f>IF(OR($B4468="",K$3&lt;$D4468+Настройки!$B$7),0,MAX(0,$E4468-MAX(0,SUMIFS(Тех_Движение!$G$2:$G$5111,Тех_Движение!$D$2:$D$5111,$C4468,Тех_Движение!$B$2:$B$5111,"&lt;="&amp;K$3)-$F4468)))</f>
        <v>#VALUE!</v>
      </c>
      <c r="L4468" s="21" t="e">
        <f>IF(OR($B4468="",L$3&lt;$D4468+Настройки!$B$7),0,MAX(0,$E4468-MAX(0,SUMIFS(Тех_Движение!$G$2:$G$5111,Тех_Движение!$D$2:$D$5111,$C4468,Тех_Движение!$B$2:$B$5111,"&lt;="&amp;L$3)-$F4468)))</f>
        <v>#VALUE!</v>
      </c>
      <c r="M4468" s="21" t="e">
        <f>IF(OR($B4468="",M$3&lt;$D4468+Настройки!$B$7),0,MAX(0,$E4468-MAX(0,SUMIFS(Тех_Движение!$G$2:$G$5111,Тех_Движение!$D$2:$D$5111,$C4468,Тех_Движение!$B$2:$B$5111,"&lt;="&amp;M$3)-$F4468)))</f>
        <v>#VALUE!</v>
      </c>
      <c r="N4468" s="21" t="e">
        <f>IF(OR($B4468="",N$3&lt;$D4468+Настройки!$B$7),0,MAX(0,$E4468-MAX(0,SUMIFS(Тех_Движение!$G$2:$G$5111,Тех_Движение!$D$2:$D$5111,$C4468,Тех_Движение!$B$2:$B$5111,"&lt;="&amp;N$3)-$F4468)))</f>
        <v>#VALUE!</v>
      </c>
      <c r="O4468" s="21" t="e">
        <f>IF(OR($B4468="",O$3&lt;$D4468+Настройки!$B$7),0,MAX(0,$E4468-MAX(0,SUMIFS(Тех_Движение!$G$2:$G$5111,Тех_Движение!$D$2:$D$5111,$C4468,Тех_Движение!$B$2:$B$5111,"&lt;="&amp;O$3)-$F4468)))</f>
        <v>#VALUE!</v>
      </c>
      <c r="P4468" s="21" t="e">
        <f>IF(OR($B4468="",P$3&lt;$D4468+Настройки!$B$7),0,MAX(0,$E4468-MAX(0,SUMIFS(Тех_Движение!$G$2:$G$5111,Тех_Движение!$D$2:$D$5111,$C4468,Тех_Движение!$B$2:$B$5111,"&lt;="&amp;P$3)-$F4468)))</f>
        <v>#VALUE!</v>
      </c>
      <c r="Q4468" s="21" t="e">
        <f>IF(OR($B4468="",Q$3&lt;$D4468+Настройки!$B$7),0,MAX(0,$E4468-MAX(0,SUMIFS(Тех_Движение!$G$2:$G$5111,Тех_Движение!$D$2:$D$5111,$C4468,Тех_Движение!$B$2:$B$5111,"&lt;="&amp;Q$3)-$F4468)))</f>
        <v>#VALUE!</v>
      </c>
      <c r="R4468" s="21" t="str">
        <f t="shared" si="208"/>
        <v/>
      </c>
      <c r="S4468" s="23" t="str">
        <f>IF($B4468="","",VLOOKUP($C4468,Настройки!$A$11:$L$17,9,FALSE))</f>
        <v/>
      </c>
      <c r="T4468" s="23" t="str">
        <f t="shared" si="209"/>
        <v/>
      </c>
    </row>
    <row r="4469" spans="1:20" x14ac:dyDescent="0.3">
      <c r="A4469" s="20">
        <f>Тех_Движение!$A$4466</f>
        <v>4465</v>
      </c>
      <c r="B4469" s="20" t="str">
        <f>IF(Тех_Движение!$F$4466&gt;0,Тех_Движение!$I$4466,"")</f>
        <v/>
      </c>
      <c r="C4469" s="20" t="str">
        <f>IF($B4469="","",Тех_Движение!$D$4466)</f>
        <v/>
      </c>
      <c r="D4469" s="9" t="str">
        <f>IF($B4469="","",Тех_Движение!$B$4466)</f>
        <v/>
      </c>
      <c r="E4469" s="21" t="str">
        <f>IF($B4469="","",Тех_Движение!$F$4466)</f>
        <v/>
      </c>
      <c r="F4469" s="21" t="str">
        <f>IF($B4469="","",SUMIFS($E$5:$E4468,$C$5:$C4468,$C4469))</f>
        <v/>
      </c>
      <c r="G4469" s="21" t="str">
        <f>IF($B4469="","",MAX(0,$E4469-MAX(0,SUMIFS(Тех_Движение!$G$2:$G$5111,Тех_Движение!$D$2:$D$5111,$C4469,Тех_Движение!$B$2:$B$5111,"&lt;="&amp;Настройки!$B$5-1)-$F4469)))</f>
        <v/>
      </c>
      <c r="H4469" s="21" t="str">
        <f>IF($B4469="","",IF(AND($D4469&gt;=Настройки!$B$5,$D4469&lt;=Настройки!$B$6),$E4469,0))</f>
        <v/>
      </c>
      <c r="I4469" s="21" t="str">
        <f t="shared" si="207"/>
        <v/>
      </c>
      <c r="J4469" s="21" t="str">
        <f>IF($B4469="","",MAX(0,$E4469-MAX(0,SUMIFS(Тех_Движение!$G$2:$G$5111,Тех_Движение!$D$2:$D$5111,$C4469,Тех_Движение!$B$2:$B$5111,"&lt;="&amp;Настройки!$B$6)-$F4469)))</f>
        <v/>
      </c>
      <c r="K4469" s="21" t="e">
        <f>IF(OR($B4469="",K$3&lt;$D4469+Настройки!$B$7),0,MAX(0,$E4469-MAX(0,SUMIFS(Тех_Движение!$G$2:$G$5111,Тех_Движение!$D$2:$D$5111,$C4469,Тех_Движение!$B$2:$B$5111,"&lt;="&amp;K$3)-$F4469)))</f>
        <v>#VALUE!</v>
      </c>
      <c r="L4469" s="21" t="e">
        <f>IF(OR($B4469="",L$3&lt;$D4469+Настройки!$B$7),0,MAX(0,$E4469-MAX(0,SUMIFS(Тех_Движение!$G$2:$G$5111,Тех_Движение!$D$2:$D$5111,$C4469,Тех_Движение!$B$2:$B$5111,"&lt;="&amp;L$3)-$F4469)))</f>
        <v>#VALUE!</v>
      </c>
      <c r="M4469" s="21" t="e">
        <f>IF(OR($B4469="",M$3&lt;$D4469+Настройки!$B$7),0,MAX(0,$E4469-MAX(0,SUMIFS(Тех_Движение!$G$2:$G$5111,Тех_Движение!$D$2:$D$5111,$C4469,Тех_Движение!$B$2:$B$5111,"&lt;="&amp;M$3)-$F4469)))</f>
        <v>#VALUE!</v>
      </c>
      <c r="N4469" s="21" t="e">
        <f>IF(OR($B4469="",N$3&lt;$D4469+Настройки!$B$7),0,MAX(0,$E4469-MAX(0,SUMIFS(Тех_Движение!$G$2:$G$5111,Тех_Движение!$D$2:$D$5111,$C4469,Тех_Движение!$B$2:$B$5111,"&lt;="&amp;N$3)-$F4469)))</f>
        <v>#VALUE!</v>
      </c>
      <c r="O4469" s="21" t="e">
        <f>IF(OR($B4469="",O$3&lt;$D4469+Настройки!$B$7),0,MAX(0,$E4469-MAX(0,SUMIFS(Тех_Движение!$G$2:$G$5111,Тех_Движение!$D$2:$D$5111,$C4469,Тех_Движение!$B$2:$B$5111,"&lt;="&amp;O$3)-$F4469)))</f>
        <v>#VALUE!</v>
      </c>
      <c r="P4469" s="21" t="e">
        <f>IF(OR($B4469="",P$3&lt;$D4469+Настройки!$B$7),0,MAX(0,$E4469-MAX(0,SUMIFS(Тех_Движение!$G$2:$G$5111,Тех_Движение!$D$2:$D$5111,$C4469,Тех_Движение!$B$2:$B$5111,"&lt;="&amp;P$3)-$F4469)))</f>
        <v>#VALUE!</v>
      </c>
      <c r="Q4469" s="21" t="e">
        <f>IF(OR($B4469="",Q$3&lt;$D4469+Настройки!$B$7),0,MAX(0,$E4469-MAX(0,SUMIFS(Тех_Движение!$G$2:$G$5111,Тех_Движение!$D$2:$D$5111,$C4469,Тех_Движение!$B$2:$B$5111,"&lt;="&amp;Q$3)-$F4469)))</f>
        <v>#VALUE!</v>
      </c>
      <c r="R4469" s="21" t="str">
        <f t="shared" si="208"/>
        <v/>
      </c>
      <c r="S4469" s="23" t="str">
        <f>IF($B4469="","",VLOOKUP($C4469,Настройки!$A$11:$L$17,9,FALSE))</f>
        <v/>
      </c>
      <c r="T4469" s="23" t="str">
        <f t="shared" si="209"/>
        <v/>
      </c>
    </row>
    <row r="4470" spans="1:20" x14ac:dyDescent="0.3">
      <c r="A4470" s="20">
        <f>Тех_Движение!$A$4467</f>
        <v>4466</v>
      </c>
      <c r="B4470" s="20" t="str">
        <f>IF(Тех_Движение!$F$4467&gt;0,Тех_Движение!$I$4467,"")</f>
        <v/>
      </c>
      <c r="C4470" s="20" t="str">
        <f>IF($B4470="","",Тех_Движение!$D$4467)</f>
        <v/>
      </c>
      <c r="D4470" s="9" t="str">
        <f>IF($B4470="","",Тех_Движение!$B$4467)</f>
        <v/>
      </c>
      <c r="E4470" s="21" t="str">
        <f>IF($B4470="","",Тех_Движение!$F$4467)</f>
        <v/>
      </c>
      <c r="F4470" s="21" t="str">
        <f>IF($B4470="","",SUMIFS($E$5:$E4469,$C$5:$C4469,$C4470))</f>
        <v/>
      </c>
      <c r="G4470" s="21" t="str">
        <f>IF($B4470="","",MAX(0,$E4470-MAX(0,SUMIFS(Тех_Движение!$G$2:$G$5111,Тех_Движение!$D$2:$D$5111,$C4470,Тех_Движение!$B$2:$B$5111,"&lt;="&amp;Настройки!$B$5-1)-$F4470)))</f>
        <v/>
      </c>
      <c r="H4470" s="21" t="str">
        <f>IF($B4470="","",IF(AND($D4470&gt;=Настройки!$B$5,$D4470&lt;=Настройки!$B$6),$E4470,0))</f>
        <v/>
      </c>
      <c r="I4470" s="21" t="str">
        <f t="shared" si="207"/>
        <v/>
      </c>
      <c r="J4470" s="21" t="str">
        <f>IF($B4470="","",MAX(0,$E4470-MAX(0,SUMIFS(Тех_Движение!$G$2:$G$5111,Тех_Движение!$D$2:$D$5111,$C4470,Тех_Движение!$B$2:$B$5111,"&lt;="&amp;Настройки!$B$6)-$F4470)))</f>
        <v/>
      </c>
      <c r="K4470" s="21" t="e">
        <f>IF(OR($B4470="",K$3&lt;$D4470+Настройки!$B$7),0,MAX(0,$E4470-MAX(0,SUMIFS(Тех_Движение!$G$2:$G$5111,Тех_Движение!$D$2:$D$5111,$C4470,Тех_Движение!$B$2:$B$5111,"&lt;="&amp;K$3)-$F4470)))</f>
        <v>#VALUE!</v>
      </c>
      <c r="L4470" s="21" t="e">
        <f>IF(OR($B4470="",L$3&lt;$D4470+Настройки!$B$7),0,MAX(0,$E4470-MAX(0,SUMIFS(Тех_Движение!$G$2:$G$5111,Тех_Движение!$D$2:$D$5111,$C4470,Тех_Движение!$B$2:$B$5111,"&lt;="&amp;L$3)-$F4470)))</f>
        <v>#VALUE!</v>
      </c>
      <c r="M4470" s="21" t="e">
        <f>IF(OR($B4470="",M$3&lt;$D4470+Настройки!$B$7),0,MAX(0,$E4470-MAX(0,SUMIFS(Тех_Движение!$G$2:$G$5111,Тех_Движение!$D$2:$D$5111,$C4470,Тех_Движение!$B$2:$B$5111,"&lt;="&amp;M$3)-$F4470)))</f>
        <v>#VALUE!</v>
      </c>
      <c r="N4470" s="21" t="e">
        <f>IF(OR($B4470="",N$3&lt;$D4470+Настройки!$B$7),0,MAX(0,$E4470-MAX(0,SUMIFS(Тех_Движение!$G$2:$G$5111,Тех_Движение!$D$2:$D$5111,$C4470,Тех_Движение!$B$2:$B$5111,"&lt;="&amp;N$3)-$F4470)))</f>
        <v>#VALUE!</v>
      </c>
      <c r="O4470" s="21" t="e">
        <f>IF(OR($B4470="",O$3&lt;$D4470+Настройки!$B$7),0,MAX(0,$E4470-MAX(0,SUMIFS(Тех_Движение!$G$2:$G$5111,Тех_Движение!$D$2:$D$5111,$C4470,Тех_Движение!$B$2:$B$5111,"&lt;="&amp;O$3)-$F4470)))</f>
        <v>#VALUE!</v>
      </c>
      <c r="P4470" s="21" t="e">
        <f>IF(OR($B4470="",P$3&lt;$D4470+Настройки!$B$7),0,MAX(0,$E4470-MAX(0,SUMIFS(Тех_Движение!$G$2:$G$5111,Тех_Движение!$D$2:$D$5111,$C4470,Тех_Движение!$B$2:$B$5111,"&lt;="&amp;P$3)-$F4470)))</f>
        <v>#VALUE!</v>
      </c>
      <c r="Q4470" s="21" t="e">
        <f>IF(OR($B4470="",Q$3&lt;$D4470+Настройки!$B$7),0,MAX(0,$E4470-MAX(0,SUMIFS(Тех_Движение!$G$2:$G$5111,Тех_Движение!$D$2:$D$5111,$C4470,Тех_Движение!$B$2:$B$5111,"&lt;="&amp;Q$3)-$F4470)))</f>
        <v>#VALUE!</v>
      </c>
      <c r="R4470" s="21" t="str">
        <f t="shared" si="208"/>
        <v/>
      </c>
      <c r="S4470" s="23" t="str">
        <f>IF($B4470="","",VLOOKUP($C4470,Настройки!$A$11:$L$17,9,FALSE))</f>
        <v/>
      </c>
      <c r="T4470" s="23" t="str">
        <f t="shared" si="209"/>
        <v/>
      </c>
    </row>
    <row r="4471" spans="1:20" x14ac:dyDescent="0.3">
      <c r="A4471" s="20">
        <f>Тех_Движение!$A$4468</f>
        <v>4467</v>
      </c>
      <c r="B4471" s="20" t="str">
        <f>IF(Тех_Движение!$F$4468&gt;0,Тех_Движение!$I$4468,"")</f>
        <v/>
      </c>
      <c r="C4471" s="20" t="str">
        <f>IF($B4471="","",Тех_Движение!$D$4468)</f>
        <v/>
      </c>
      <c r="D4471" s="9" t="str">
        <f>IF($B4471="","",Тех_Движение!$B$4468)</f>
        <v/>
      </c>
      <c r="E4471" s="21" t="str">
        <f>IF($B4471="","",Тех_Движение!$F$4468)</f>
        <v/>
      </c>
      <c r="F4471" s="21" t="str">
        <f>IF($B4471="","",SUMIFS($E$5:$E4470,$C$5:$C4470,$C4471))</f>
        <v/>
      </c>
      <c r="G4471" s="21" t="str">
        <f>IF($B4471="","",MAX(0,$E4471-MAX(0,SUMIFS(Тех_Движение!$G$2:$G$5111,Тех_Движение!$D$2:$D$5111,$C4471,Тех_Движение!$B$2:$B$5111,"&lt;="&amp;Настройки!$B$5-1)-$F4471)))</f>
        <v/>
      </c>
      <c r="H4471" s="21" t="str">
        <f>IF($B4471="","",IF(AND($D4471&gt;=Настройки!$B$5,$D4471&lt;=Настройки!$B$6),$E4471,0))</f>
        <v/>
      </c>
      <c r="I4471" s="21" t="str">
        <f t="shared" si="207"/>
        <v/>
      </c>
      <c r="J4471" s="21" t="str">
        <f>IF($B4471="","",MAX(0,$E4471-MAX(0,SUMIFS(Тех_Движение!$G$2:$G$5111,Тех_Движение!$D$2:$D$5111,$C4471,Тех_Движение!$B$2:$B$5111,"&lt;="&amp;Настройки!$B$6)-$F4471)))</f>
        <v/>
      </c>
      <c r="K4471" s="21" t="e">
        <f>IF(OR($B4471="",K$3&lt;$D4471+Настройки!$B$7),0,MAX(0,$E4471-MAX(0,SUMIFS(Тех_Движение!$G$2:$G$5111,Тех_Движение!$D$2:$D$5111,$C4471,Тех_Движение!$B$2:$B$5111,"&lt;="&amp;K$3)-$F4471)))</f>
        <v>#VALUE!</v>
      </c>
      <c r="L4471" s="21" t="e">
        <f>IF(OR($B4471="",L$3&lt;$D4471+Настройки!$B$7),0,MAX(0,$E4471-MAX(0,SUMIFS(Тех_Движение!$G$2:$G$5111,Тех_Движение!$D$2:$D$5111,$C4471,Тех_Движение!$B$2:$B$5111,"&lt;="&amp;L$3)-$F4471)))</f>
        <v>#VALUE!</v>
      </c>
      <c r="M4471" s="21" t="e">
        <f>IF(OR($B4471="",M$3&lt;$D4471+Настройки!$B$7),0,MAX(0,$E4471-MAX(0,SUMIFS(Тех_Движение!$G$2:$G$5111,Тех_Движение!$D$2:$D$5111,$C4471,Тех_Движение!$B$2:$B$5111,"&lt;="&amp;M$3)-$F4471)))</f>
        <v>#VALUE!</v>
      </c>
      <c r="N4471" s="21" t="e">
        <f>IF(OR($B4471="",N$3&lt;$D4471+Настройки!$B$7),0,MAX(0,$E4471-MAX(0,SUMIFS(Тех_Движение!$G$2:$G$5111,Тех_Движение!$D$2:$D$5111,$C4471,Тех_Движение!$B$2:$B$5111,"&lt;="&amp;N$3)-$F4471)))</f>
        <v>#VALUE!</v>
      </c>
      <c r="O4471" s="21" t="e">
        <f>IF(OR($B4471="",O$3&lt;$D4471+Настройки!$B$7),0,MAX(0,$E4471-MAX(0,SUMIFS(Тех_Движение!$G$2:$G$5111,Тех_Движение!$D$2:$D$5111,$C4471,Тех_Движение!$B$2:$B$5111,"&lt;="&amp;O$3)-$F4471)))</f>
        <v>#VALUE!</v>
      </c>
      <c r="P4471" s="21" t="e">
        <f>IF(OR($B4471="",P$3&lt;$D4471+Настройки!$B$7),0,MAX(0,$E4471-MAX(0,SUMIFS(Тех_Движение!$G$2:$G$5111,Тех_Движение!$D$2:$D$5111,$C4471,Тех_Движение!$B$2:$B$5111,"&lt;="&amp;P$3)-$F4471)))</f>
        <v>#VALUE!</v>
      </c>
      <c r="Q4471" s="21" t="e">
        <f>IF(OR($B4471="",Q$3&lt;$D4471+Настройки!$B$7),0,MAX(0,$E4471-MAX(0,SUMIFS(Тех_Движение!$G$2:$G$5111,Тех_Движение!$D$2:$D$5111,$C4471,Тех_Движение!$B$2:$B$5111,"&lt;="&amp;Q$3)-$F4471)))</f>
        <v>#VALUE!</v>
      </c>
      <c r="R4471" s="21" t="str">
        <f t="shared" si="208"/>
        <v/>
      </c>
      <c r="S4471" s="23" t="str">
        <f>IF($B4471="","",VLOOKUP($C4471,Настройки!$A$11:$L$17,9,FALSE))</f>
        <v/>
      </c>
      <c r="T4471" s="23" t="str">
        <f t="shared" si="209"/>
        <v/>
      </c>
    </row>
    <row r="4472" spans="1:20" x14ac:dyDescent="0.3">
      <c r="A4472" s="20">
        <f>Тех_Движение!$A$4469</f>
        <v>4468</v>
      </c>
      <c r="B4472" s="20" t="str">
        <f>IF(Тех_Движение!$F$4469&gt;0,Тех_Движение!$I$4469,"")</f>
        <v/>
      </c>
      <c r="C4472" s="20" t="str">
        <f>IF($B4472="","",Тех_Движение!$D$4469)</f>
        <v/>
      </c>
      <c r="D4472" s="9" t="str">
        <f>IF($B4472="","",Тех_Движение!$B$4469)</f>
        <v/>
      </c>
      <c r="E4472" s="21" t="str">
        <f>IF($B4472="","",Тех_Движение!$F$4469)</f>
        <v/>
      </c>
      <c r="F4472" s="21" t="str">
        <f>IF($B4472="","",SUMIFS($E$5:$E4471,$C$5:$C4471,$C4472))</f>
        <v/>
      </c>
      <c r="G4472" s="21" t="str">
        <f>IF($B4472="","",MAX(0,$E4472-MAX(0,SUMIFS(Тех_Движение!$G$2:$G$5111,Тех_Движение!$D$2:$D$5111,$C4472,Тех_Движение!$B$2:$B$5111,"&lt;="&amp;Настройки!$B$5-1)-$F4472)))</f>
        <v/>
      </c>
      <c r="H4472" s="21" t="str">
        <f>IF($B4472="","",IF(AND($D4472&gt;=Настройки!$B$5,$D4472&lt;=Настройки!$B$6),$E4472,0))</f>
        <v/>
      </c>
      <c r="I4472" s="21" t="str">
        <f t="shared" si="207"/>
        <v/>
      </c>
      <c r="J4472" s="21" t="str">
        <f>IF($B4472="","",MAX(0,$E4472-MAX(0,SUMIFS(Тех_Движение!$G$2:$G$5111,Тех_Движение!$D$2:$D$5111,$C4472,Тех_Движение!$B$2:$B$5111,"&lt;="&amp;Настройки!$B$6)-$F4472)))</f>
        <v/>
      </c>
      <c r="K4472" s="21" t="e">
        <f>IF(OR($B4472="",K$3&lt;$D4472+Настройки!$B$7),0,MAX(0,$E4472-MAX(0,SUMIFS(Тех_Движение!$G$2:$G$5111,Тех_Движение!$D$2:$D$5111,$C4472,Тех_Движение!$B$2:$B$5111,"&lt;="&amp;K$3)-$F4472)))</f>
        <v>#VALUE!</v>
      </c>
      <c r="L4472" s="21" t="e">
        <f>IF(OR($B4472="",L$3&lt;$D4472+Настройки!$B$7),0,MAX(0,$E4472-MAX(0,SUMIFS(Тех_Движение!$G$2:$G$5111,Тех_Движение!$D$2:$D$5111,$C4472,Тех_Движение!$B$2:$B$5111,"&lt;="&amp;L$3)-$F4472)))</f>
        <v>#VALUE!</v>
      </c>
      <c r="M4472" s="21" t="e">
        <f>IF(OR($B4472="",M$3&lt;$D4472+Настройки!$B$7),0,MAX(0,$E4472-MAX(0,SUMIFS(Тех_Движение!$G$2:$G$5111,Тех_Движение!$D$2:$D$5111,$C4472,Тех_Движение!$B$2:$B$5111,"&lt;="&amp;M$3)-$F4472)))</f>
        <v>#VALUE!</v>
      </c>
      <c r="N4472" s="21" t="e">
        <f>IF(OR($B4472="",N$3&lt;$D4472+Настройки!$B$7),0,MAX(0,$E4472-MAX(0,SUMIFS(Тех_Движение!$G$2:$G$5111,Тех_Движение!$D$2:$D$5111,$C4472,Тех_Движение!$B$2:$B$5111,"&lt;="&amp;N$3)-$F4472)))</f>
        <v>#VALUE!</v>
      </c>
      <c r="O4472" s="21" t="e">
        <f>IF(OR($B4472="",O$3&lt;$D4472+Настройки!$B$7),0,MAX(0,$E4472-MAX(0,SUMIFS(Тех_Движение!$G$2:$G$5111,Тех_Движение!$D$2:$D$5111,$C4472,Тех_Движение!$B$2:$B$5111,"&lt;="&amp;O$3)-$F4472)))</f>
        <v>#VALUE!</v>
      </c>
      <c r="P4472" s="21" t="e">
        <f>IF(OR($B4472="",P$3&lt;$D4472+Настройки!$B$7),0,MAX(0,$E4472-MAX(0,SUMIFS(Тех_Движение!$G$2:$G$5111,Тех_Движение!$D$2:$D$5111,$C4472,Тех_Движение!$B$2:$B$5111,"&lt;="&amp;P$3)-$F4472)))</f>
        <v>#VALUE!</v>
      </c>
      <c r="Q4472" s="21" t="e">
        <f>IF(OR($B4472="",Q$3&lt;$D4472+Настройки!$B$7),0,MAX(0,$E4472-MAX(0,SUMIFS(Тех_Движение!$G$2:$G$5111,Тех_Движение!$D$2:$D$5111,$C4472,Тех_Движение!$B$2:$B$5111,"&lt;="&amp;Q$3)-$F4472)))</f>
        <v>#VALUE!</v>
      </c>
      <c r="R4472" s="21" t="str">
        <f t="shared" si="208"/>
        <v/>
      </c>
      <c r="S4472" s="23" t="str">
        <f>IF($B4472="","",VLOOKUP($C4472,Настройки!$A$11:$L$17,9,FALSE))</f>
        <v/>
      </c>
      <c r="T4472" s="23" t="str">
        <f t="shared" si="209"/>
        <v/>
      </c>
    </row>
    <row r="4473" spans="1:20" x14ac:dyDescent="0.3">
      <c r="A4473" s="20">
        <f>Тех_Движение!$A$4470</f>
        <v>4469</v>
      </c>
      <c r="B4473" s="20" t="str">
        <f>IF(Тех_Движение!$F$4470&gt;0,Тех_Движение!$I$4470,"")</f>
        <v/>
      </c>
      <c r="C4473" s="20" t="str">
        <f>IF($B4473="","",Тех_Движение!$D$4470)</f>
        <v/>
      </c>
      <c r="D4473" s="9" t="str">
        <f>IF($B4473="","",Тех_Движение!$B$4470)</f>
        <v/>
      </c>
      <c r="E4473" s="21" t="str">
        <f>IF($B4473="","",Тех_Движение!$F$4470)</f>
        <v/>
      </c>
      <c r="F4473" s="21" t="str">
        <f>IF($B4473="","",SUMIFS($E$5:$E4472,$C$5:$C4472,$C4473))</f>
        <v/>
      </c>
      <c r="G4473" s="21" t="str">
        <f>IF($B4473="","",MAX(0,$E4473-MAX(0,SUMIFS(Тех_Движение!$G$2:$G$5111,Тех_Движение!$D$2:$D$5111,$C4473,Тех_Движение!$B$2:$B$5111,"&lt;="&amp;Настройки!$B$5-1)-$F4473)))</f>
        <v/>
      </c>
      <c r="H4473" s="21" t="str">
        <f>IF($B4473="","",IF(AND($D4473&gt;=Настройки!$B$5,$D4473&lt;=Настройки!$B$6),$E4473,0))</f>
        <v/>
      </c>
      <c r="I4473" s="21" t="str">
        <f t="shared" si="207"/>
        <v/>
      </c>
      <c r="J4473" s="21" t="str">
        <f>IF($B4473="","",MAX(0,$E4473-MAX(0,SUMIFS(Тех_Движение!$G$2:$G$5111,Тех_Движение!$D$2:$D$5111,$C4473,Тех_Движение!$B$2:$B$5111,"&lt;="&amp;Настройки!$B$6)-$F4473)))</f>
        <v/>
      </c>
      <c r="K4473" s="21" t="e">
        <f>IF(OR($B4473="",K$3&lt;$D4473+Настройки!$B$7),0,MAX(0,$E4473-MAX(0,SUMIFS(Тех_Движение!$G$2:$G$5111,Тех_Движение!$D$2:$D$5111,$C4473,Тех_Движение!$B$2:$B$5111,"&lt;="&amp;K$3)-$F4473)))</f>
        <v>#VALUE!</v>
      </c>
      <c r="L4473" s="21" t="e">
        <f>IF(OR($B4473="",L$3&lt;$D4473+Настройки!$B$7),0,MAX(0,$E4473-MAX(0,SUMIFS(Тех_Движение!$G$2:$G$5111,Тех_Движение!$D$2:$D$5111,$C4473,Тех_Движение!$B$2:$B$5111,"&lt;="&amp;L$3)-$F4473)))</f>
        <v>#VALUE!</v>
      </c>
      <c r="M4473" s="21" t="e">
        <f>IF(OR($B4473="",M$3&lt;$D4473+Настройки!$B$7),0,MAX(0,$E4473-MAX(0,SUMIFS(Тех_Движение!$G$2:$G$5111,Тех_Движение!$D$2:$D$5111,$C4473,Тех_Движение!$B$2:$B$5111,"&lt;="&amp;M$3)-$F4473)))</f>
        <v>#VALUE!</v>
      </c>
      <c r="N4473" s="21" t="e">
        <f>IF(OR($B4473="",N$3&lt;$D4473+Настройки!$B$7),0,MAX(0,$E4473-MAX(0,SUMIFS(Тех_Движение!$G$2:$G$5111,Тех_Движение!$D$2:$D$5111,$C4473,Тех_Движение!$B$2:$B$5111,"&lt;="&amp;N$3)-$F4473)))</f>
        <v>#VALUE!</v>
      </c>
      <c r="O4473" s="21" t="e">
        <f>IF(OR($B4473="",O$3&lt;$D4473+Настройки!$B$7),0,MAX(0,$E4473-MAX(0,SUMIFS(Тех_Движение!$G$2:$G$5111,Тех_Движение!$D$2:$D$5111,$C4473,Тех_Движение!$B$2:$B$5111,"&lt;="&amp;O$3)-$F4473)))</f>
        <v>#VALUE!</v>
      </c>
      <c r="P4473" s="21" t="e">
        <f>IF(OR($B4473="",P$3&lt;$D4473+Настройки!$B$7),0,MAX(0,$E4473-MAX(0,SUMIFS(Тех_Движение!$G$2:$G$5111,Тех_Движение!$D$2:$D$5111,$C4473,Тех_Движение!$B$2:$B$5111,"&lt;="&amp;P$3)-$F4473)))</f>
        <v>#VALUE!</v>
      </c>
      <c r="Q4473" s="21" t="e">
        <f>IF(OR($B4473="",Q$3&lt;$D4473+Настройки!$B$7),0,MAX(0,$E4473-MAX(0,SUMIFS(Тех_Движение!$G$2:$G$5111,Тех_Движение!$D$2:$D$5111,$C4473,Тех_Движение!$B$2:$B$5111,"&lt;="&amp;Q$3)-$F4473)))</f>
        <v>#VALUE!</v>
      </c>
      <c r="R4473" s="21" t="str">
        <f t="shared" si="208"/>
        <v/>
      </c>
      <c r="S4473" s="23" t="str">
        <f>IF($B4473="","",VLOOKUP($C4473,Настройки!$A$11:$L$17,9,FALSE))</f>
        <v/>
      </c>
      <c r="T4473" s="23" t="str">
        <f t="shared" si="209"/>
        <v/>
      </c>
    </row>
    <row r="4474" spans="1:20" x14ac:dyDescent="0.3">
      <c r="A4474" s="20">
        <f>Тех_Движение!$A$4471</f>
        <v>4470</v>
      </c>
      <c r="B4474" s="20" t="str">
        <f>IF(Тех_Движение!$F$4471&gt;0,Тех_Движение!$I$4471,"")</f>
        <v/>
      </c>
      <c r="C4474" s="20" t="str">
        <f>IF($B4474="","",Тех_Движение!$D$4471)</f>
        <v/>
      </c>
      <c r="D4474" s="9" t="str">
        <f>IF($B4474="","",Тех_Движение!$B$4471)</f>
        <v/>
      </c>
      <c r="E4474" s="21" t="str">
        <f>IF($B4474="","",Тех_Движение!$F$4471)</f>
        <v/>
      </c>
      <c r="F4474" s="21" t="str">
        <f>IF($B4474="","",SUMIFS($E$5:$E4473,$C$5:$C4473,$C4474))</f>
        <v/>
      </c>
      <c r="G4474" s="21" t="str">
        <f>IF($B4474="","",MAX(0,$E4474-MAX(0,SUMIFS(Тех_Движение!$G$2:$G$5111,Тех_Движение!$D$2:$D$5111,$C4474,Тех_Движение!$B$2:$B$5111,"&lt;="&amp;Настройки!$B$5-1)-$F4474)))</f>
        <v/>
      </c>
      <c r="H4474" s="21" t="str">
        <f>IF($B4474="","",IF(AND($D4474&gt;=Настройки!$B$5,$D4474&lt;=Настройки!$B$6),$E4474,0))</f>
        <v/>
      </c>
      <c r="I4474" s="21" t="str">
        <f t="shared" si="207"/>
        <v/>
      </c>
      <c r="J4474" s="21" t="str">
        <f>IF($B4474="","",MAX(0,$E4474-MAX(0,SUMIFS(Тех_Движение!$G$2:$G$5111,Тех_Движение!$D$2:$D$5111,$C4474,Тех_Движение!$B$2:$B$5111,"&lt;="&amp;Настройки!$B$6)-$F4474)))</f>
        <v/>
      </c>
      <c r="K4474" s="21" t="e">
        <f>IF(OR($B4474="",K$3&lt;$D4474+Настройки!$B$7),0,MAX(0,$E4474-MAX(0,SUMIFS(Тех_Движение!$G$2:$G$5111,Тех_Движение!$D$2:$D$5111,$C4474,Тех_Движение!$B$2:$B$5111,"&lt;="&amp;K$3)-$F4474)))</f>
        <v>#VALUE!</v>
      </c>
      <c r="L4474" s="21" t="e">
        <f>IF(OR($B4474="",L$3&lt;$D4474+Настройки!$B$7),0,MAX(0,$E4474-MAX(0,SUMIFS(Тех_Движение!$G$2:$G$5111,Тех_Движение!$D$2:$D$5111,$C4474,Тех_Движение!$B$2:$B$5111,"&lt;="&amp;L$3)-$F4474)))</f>
        <v>#VALUE!</v>
      </c>
      <c r="M4474" s="21" t="e">
        <f>IF(OR($B4474="",M$3&lt;$D4474+Настройки!$B$7),0,MAX(0,$E4474-MAX(0,SUMIFS(Тех_Движение!$G$2:$G$5111,Тех_Движение!$D$2:$D$5111,$C4474,Тех_Движение!$B$2:$B$5111,"&lt;="&amp;M$3)-$F4474)))</f>
        <v>#VALUE!</v>
      </c>
      <c r="N4474" s="21" t="e">
        <f>IF(OR($B4474="",N$3&lt;$D4474+Настройки!$B$7),0,MAX(0,$E4474-MAX(0,SUMIFS(Тех_Движение!$G$2:$G$5111,Тех_Движение!$D$2:$D$5111,$C4474,Тех_Движение!$B$2:$B$5111,"&lt;="&amp;N$3)-$F4474)))</f>
        <v>#VALUE!</v>
      </c>
      <c r="O4474" s="21" t="e">
        <f>IF(OR($B4474="",O$3&lt;$D4474+Настройки!$B$7),0,MAX(0,$E4474-MAX(0,SUMIFS(Тех_Движение!$G$2:$G$5111,Тех_Движение!$D$2:$D$5111,$C4474,Тех_Движение!$B$2:$B$5111,"&lt;="&amp;O$3)-$F4474)))</f>
        <v>#VALUE!</v>
      </c>
      <c r="P4474" s="21" t="e">
        <f>IF(OR($B4474="",P$3&lt;$D4474+Настройки!$B$7),0,MAX(0,$E4474-MAX(0,SUMIFS(Тех_Движение!$G$2:$G$5111,Тех_Движение!$D$2:$D$5111,$C4474,Тех_Движение!$B$2:$B$5111,"&lt;="&amp;P$3)-$F4474)))</f>
        <v>#VALUE!</v>
      </c>
      <c r="Q4474" s="21" t="e">
        <f>IF(OR($B4474="",Q$3&lt;$D4474+Настройки!$B$7),0,MAX(0,$E4474-MAX(0,SUMIFS(Тех_Движение!$G$2:$G$5111,Тех_Движение!$D$2:$D$5111,$C4474,Тех_Движение!$B$2:$B$5111,"&lt;="&amp;Q$3)-$F4474)))</f>
        <v>#VALUE!</v>
      </c>
      <c r="R4474" s="21" t="str">
        <f t="shared" si="208"/>
        <v/>
      </c>
      <c r="S4474" s="23" t="str">
        <f>IF($B4474="","",VLOOKUP($C4474,Настройки!$A$11:$L$17,9,FALSE))</f>
        <v/>
      </c>
      <c r="T4474" s="23" t="str">
        <f t="shared" si="209"/>
        <v/>
      </c>
    </row>
    <row r="4475" spans="1:20" x14ac:dyDescent="0.3">
      <c r="A4475" s="20">
        <f>Тех_Движение!$A$4472</f>
        <v>4471</v>
      </c>
      <c r="B4475" s="20" t="str">
        <f>IF(Тех_Движение!$F$4472&gt;0,Тех_Движение!$I$4472,"")</f>
        <v/>
      </c>
      <c r="C4475" s="20" t="str">
        <f>IF($B4475="","",Тех_Движение!$D$4472)</f>
        <v/>
      </c>
      <c r="D4475" s="9" t="str">
        <f>IF($B4475="","",Тех_Движение!$B$4472)</f>
        <v/>
      </c>
      <c r="E4475" s="21" t="str">
        <f>IF($B4475="","",Тех_Движение!$F$4472)</f>
        <v/>
      </c>
      <c r="F4475" s="21" t="str">
        <f>IF($B4475="","",SUMIFS($E$5:$E4474,$C$5:$C4474,$C4475))</f>
        <v/>
      </c>
      <c r="G4475" s="21" t="str">
        <f>IF($B4475="","",MAX(0,$E4475-MAX(0,SUMIFS(Тех_Движение!$G$2:$G$5111,Тех_Движение!$D$2:$D$5111,$C4475,Тех_Движение!$B$2:$B$5111,"&lt;="&amp;Настройки!$B$5-1)-$F4475)))</f>
        <v/>
      </c>
      <c r="H4475" s="21" t="str">
        <f>IF($B4475="","",IF(AND($D4475&gt;=Настройки!$B$5,$D4475&lt;=Настройки!$B$6),$E4475,0))</f>
        <v/>
      </c>
      <c r="I4475" s="21" t="str">
        <f t="shared" si="207"/>
        <v/>
      </c>
      <c r="J4475" s="21" t="str">
        <f>IF($B4475="","",MAX(0,$E4475-MAX(0,SUMIFS(Тех_Движение!$G$2:$G$5111,Тех_Движение!$D$2:$D$5111,$C4475,Тех_Движение!$B$2:$B$5111,"&lt;="&amp;Настройки!$B$6)-$F4475)))</f>
        <v/>
      </c>
      <c r="K4475" s="21" t="e">
        <f>IF(OR($B4475="",K$3&lt;$D4475+Настройки!$B$7),0,MAX(0,$E4475-MAX(0,SUMIFS(Тех_Движение!$G$2:$G$5111,Тех_Движение!$D$2:$D$5111,$C4475,Тех_Движение!$B$2:$B$5111,"&lt;="&amp;K$3)-$F4475)))</f>
        <v>#VALUE!</v>
      </c>
      <c r="L4475" s="21" t="e">
        <f>IF(OR($B4475="",L$3&lt;$D4475+Настройки!$B$7),0,MAX(0,$E4475-MAX(0,SUMIFS(Тех_Движение!$G$2:$G$5111,Тех_Движение!$D$2:$D$5111,$C4475,Тех_Движение!$B$2:$B$5111,"&lt;="&amp;L$3)-$F4475)))</f>
        <v>#VALUE!</v>
      </c>
      <c r="M4475" s="21" t="e">
        <f>IF(OR($B4475="",M$3&lt;$D4475+Настройки!$B$7),0,MAX(0,$E4475-MAX(0,SUMIFS(Тех_Движение!$G$2:$G$5111,Тех_Движение!$D$2:$D$5111,$C4475,Тех_Движение!$B$2:$B$5111,"&lt;="&amp;M$3)-$F4475)))</f>
        <v>#VALUE!</v>
      </c>
      <c r="N4475" s="21" t="e">
        <f>IF(OR($B4475="",N$3&lt;$D4475+Настройки!$B$7),0,MAX(0,$E4475-MAX(0,SUMIFS(Тех_Движение!$G$2:$G$5111,Тех_Движение!$D$2:$D$5111,$C4475,Тех_Движение!$B$2:$B$5111,"&lt;="&amp;N$3)-$F4475)))</f>
        <v>#VALUE!</v>
      </c>
      <c r="O4475" s="21" t="e">
        <f>IF(OR($B4475="",O$3&lt;$D4475+Настройки!$B$7),0,MAX(0,$E4475-MAX(0,SUMIFS(Тех_Движение!$G$2:$G$5111,Тех_Движение!$D$2:$D$5111,$C4475,Тех_Движение!$B$2:$B$5111,"&lt;="&amp;O$3)-$F4475)))</f>
        <v>#VALUE!</v>
      </c>
      <c r="P4475" s="21" t="e">
        <f>IF(OR($B4475="",P$3&lt;$D4475+Настройки!$B$7),0,MAX(0,$E4475-MAX(0,SUMIFS(Тех_Движение!$G$2:$G$5111,Тех_Движение!$D$2:$D$5111,$C4475,Тех_Движение!$B$2:$B$5111,"&lt;="&amp;P$3)-$F4475)))</f>
        <v>#VALUE!</v>
      </c>
      <c r="Q4475" s="21" t="e">
        <f>IF(OR($B4475="",Q$3&lt;$D4475+Настройки!$B$7),0,MAX(0,$E4475-MAX(0,SUMIFS(Тех_Движение!$G$2:$G$5111,Тех_Движение!$D$2:$D$5111,$C4475,Тех_Движение!$B$2:$B$5111,"&lt;="&amp;Q$3)-$F4475)))</f>
        <v>#VALUE!</v>
      </c>
      <c r="R4475" s="21" t="str">
        <f t="shared" si="208"/>
        <v/>
      </c>
      <c r="S4475" s="23" t="str">
        <f>IF($B4475="","",VLOOKUP($C4475,Настройки!$A$11:$L$17,9,FALSE))</f>
        <v/>
      </c>
      <c r="T4475" s="23" t="str">
        <f t="shared" si="209"/>
        <v/>
      </c>
    </row>
    <row r="4476" spans="1:20" x14ac:dyDescent="0.3">
      <c r="A4476" s="20">
        <f>Тех_Движение!$A$4473</f>
        <v>4472</v>
      </c>
      <c r="B4476" s="20" t="str">
        <f>IF(Тех_Движение!$F$4473&gt;0,Тех_Движение!$I$4473,"")</f>
        <v/>
      </c>
      <c r="C4476" s="20" t="str">
        <f>IF($B4476="","",Тех_Движение!$D$4473)</f>
        <v/>
      </c>
      <c r="D4476" s="9" t="str">
        <f>IF($B4476="","",Тех_Движение!$B$4473)</f>
        <v/>
      </c>
      <c r="E4476" s="21" t="str">
        <f>IF($B4476="","",Тех_Движение!$F$4473)</f>
        <v/>
      </c>
      <c r="F4476" s="21" t="str">
        <f>IF($B4476="","",SUMIFS($E$5:$E4475,$C$5:$C4475,$C4476))</f>
        <v/>
      </c>
      <c r="G4476" s="21" t="str">
        <f>IF($B4476="","",MAX(0,$E4476-MAX(0,SUMIFS(Тех_Движение!$G$2:$G$5111,Тех_Движение!$D$2:$D$5111,$C4476,Тех_Движение!$B$2:$B$5111,"&lt;="&amp;Настройки!$B$5-1)-$F4476)))</f>
        <v/>
      </c>
      <c r="H4476" s="21" t="str">
        <f>IF($B4476="","",IF(AND($D4476&gt;=Настройки!$B$5,$D4476&lt;=Настройки!$B$6),$E4476,0))</f>
        <v/>
      </c>
      <c r="I4476" s="21" t="str">
        <f t="shared" si="207"/>
        <v/>
      </c>
      <c r="J4476" s="21" t="str">
        <f>IF($B4476="","",MAX(0,$E4476-MAX(0,SUMIFS(Тех_Движение!$G$2:$G$5111,Тех_Движение!$D$2:$D$5111,$C4476,Тех_Движение!$B$2:$B$5111,"&lt;="&amp;Настройки!$B$6)-$F4476)))</f>
        <v/>
      </c>
      <c r="K4476" s="21" t="e">
        <f>IF(OR($B4476="",K$3&lt;$D4476+Настройки!$B$7),0,MAX(0,$E4476-MAX(0,SUMIFS(Тех_Движение!$G$2:$G$5111,Тех_Движение!$D$2:$D$5111,$C4476,Тех_Движение!$B$2:$B$5111,"&lt;="&amp;K$3)-$F4476)))</f>
        <v>#VALUE!</v>
      </c>
      <c r="L4476" s="21" t="e">
        <f>IF(OR($B4476="",L$3&lt;$D4476+Настройки!$B$7),0,MAX(0,$E4476-MAX(0,SUMIFS(Тех_Движение!$G$2:$G$5111,Тех_Движение!$D$2:$D$5111,$C4476,Тех_Движение!$B$2:$B$5111,"&lt;="&amp;L$3)-$F4476)))</f>
        <v>#VALUE!</v>
      </c>
      <c r="M4476" s="21" t="e">
        <f>IF(OR($B4476="",M$3&lt;$D4476+Настройки!$B$7),0,MAX(0,$E4476-MAX(0,SUMIFS(Тех_Движение!$G$2:$G$5111,Тех_Движение!$D$2:$D$5111,$C4476,Тех_Движение!$B$2:$B$5111,"&lt;="&amp;M$3)-$F4476)))</f>
        <v>#VALUE!</v>
      </c>
      <c r="N4476" s="21" t="e">
        <f>IF(OR($B4476="",N$3&lt;$D4476+Настройки!$B$7),0,MAX(0,$E4476-MAX(0,SUMIFS(Тех_Движение!$G$2:$G$5111,Тех_Движение!$D$2:$D$5111,$C4476,Тех_Движение!$B$2:$B$5111,"&lt;="&amp;N$3)-$F4476)))</f>
        <v>#VALUE!</v>
      </c>
      <c r="O4476" s="21" t="e">
        <f>IF(OR($B4476="",O$3&lt;$D4476+Настройки!$B$7),0,MAX(0,$E4476-MAX(0,SUMIFS(Тех_Движение!$G$2:$G$5111,Тех_Движение!$D$2:$D$5111,$C4476,Тех_Движение!$B$2:$B$5111,"&lt;="&amp;O$3)-$F4476)))</f>
        <v>#VALUE!</v>
      </c>
      <c r="P4476" s="21" t="e">
        <f>IF(OR($B4476="",P$3&lt;$D4476+Настройки!$B$7),0,MAX(0,$E4476-MAX(0,SUMIFS(Тех_Движение!$G$2:$G$5111,Тех_Движение!$D$2:$D$5111,$C4476,Тех_Движение!$B$2:$B$5111,"&lt;="&amp;P$3)-$F4476)))</f>
        <v>#VALUE!</v>
      </c>
      <c r="Q4476" s="21" t="e">
        <f>IF(OR($B4476="",Q$3&lt;$D4476+Настройки!$B$7),0,MAX(0,$E4476-MAX(0,SUMIFS(Тех_Движение!$G$2:$G$5111,Тех_Движение!$D$2:$D$5111,$C4476,Тех_Движение!$B$2:$B$5111,"&lt;="&amp;Q$3)-$F4476)))</f>
        <v>#VALUE!</v>
      </c>
      <c r="R4476" s="21" t="str">
        <f t="shared" si="208"/>
        <v/>
      </c>
      <c r="S4476" s="23" t="str">
        <f>IF($B4476="","",VLOOKUP($C4476,Настройки!$A$11:$L$17,9,FALSE))</f>
        <v/>
      </c>
      <c r="T4476" s="23" t="str">
        <f t="shared" si="209"/>
        <v/>
      </c>
    </row>
    <row r="4477" spans="1:20" x14ac:dyDescent="0.3">
      <c r="A4477" s="20">
        <f>Тех_Движение!$A$4474</f>
        <v>4473</v>
      </c>
      <c r="B4477" s="20" t="str">
        <f>IF(Тех_Движение!$F$4474&gt;0,Тех_Движение!$I$4474,"")</f>
        <v/>
      </c>
      <c r="C4477" s="20" t="str">
        <f>IF($B4477="","",Тех_Движение!$D$4474)</f>
        <v/>
      </c>
      <c r="D4477" s="9" t="str">
        <f>IF($B4477="","",Тех_Движение!$B$4474)</f>
        <v/>
      </c>
      <c r="E4477" s="21" t="str">
        <f>IF($B4477="","",Тех_Движение!$F$4474)</f>
        <v/>
      </c>
      <c r="F4477" s="21" t="str">
        <f>IF($B4477="","",SUMIFS($E$5:$E4476,$C$5:$C4476,$C4477))</f>
        <v/>
      </c>
      <c r="G4477" s="21" t="str">
        <f>IF($B4477="","",MAX(0,$E4477-MAX(0,SUMIFS(Тех_Движение!$G$2:$G$5111,Тех_Движение!$D$2:$D$5111,$C4477,Тех_Движение!$B$2:$B$5111,"&lt;="&amp;Настройки!$B$5-1)-$F4477)))</f>
        <v/>
      </c>
      <c r="H4477" s="21" t="str">
        <f>IF($B4477="","",IF(AND($D4477&gt;=Настройки!$B$5,$D4477&lt;=Настройки!$B$6),$E4477,0))</f>
        <v/>
      </c>
      <c r="I4477" s="21" t="str">
        <f t="shared" si="207"/>
        <v/>
      </c>
      <c r="J4477" s="21" t="str">
        <f>IF($B4477="","",MAX(0,$E4477-MAX(0,SUMIFS(Тех_Движение!$G$2:$G$5111,Тех_Движение!$D$2:$D$5111,$C4477,Тех_Движение!$B$2:$B$5111,"&lt;="&amp;Настройки!$B$6)-$F4477)))</f>
        <v/>
      </c>
      <c r="K4477" s="21" t="e">
        <f>IF(OR($B4477="",K$3&lt;$D4477+Настройки!$B$7),0,MAX(0,$E4477-MAX(0,SUMIFS(Тех_Движение!$G$2:$G$5111,Тех_Движение!$D$2:$D$5111,$C4477,Тех_Движение!$B$2:$B$5111,"&lt;="&amp;K$3)-$F4477)))</f>
        <v>#VALUE!</v>
      </c>
      <c r="L4477" s="21" t="e">
        <f>IF(OR($B4477="",L$3&lt;$D4477+Настройки!$B$7),0,MAX(0,$E4477-MAX(0,SUMIFS(Тех_Движение!$G$2:$G$5111,Тех_Движение!$D$2:$D$5111,$C4477,Тех_Движение!$B$2:$B$5111,"&lt;="&amp;L$3)-$F4477)))</f>
        <v>#VALUE!</v>
      </c>
      <c r="M4477" s="21" t="e">
        <f>IF(OR($B4477="",M$3&lt;$D4477+Настройки!$B$7),0,MAX(0,$E4477-MAX(0,SUMIFS(Тех_Движение!$G$2:$G$5111,Тех_Движение!$D$2:$D$5111,$C4477,Тех_Движение!$B$2:$B$5111,"&lt;="&amp;M$3)-$F4477)))</f>
        <v>#VALUE!</v>
      </c>
      <c r="N4477" s="21" t="e">
        <f>IF(OR($B4477="",N$3&lt;$D4477+Настройки!$B$7),0,MAX(0,$E4477-MAX(0,SUMIFS(Тех_Движение!$G$2:$G$5111,Тех_Движение!$D$2:$D$5111,$C4477,Тех_Движение!$B$2:$B$5111,"&lt;="&amp;N$3)-$F4477)))</f>
        <v>#VALUE!</v>
      </c>
      <c r="O4477" s="21" t="e">
        <f>IF(OR($B4477="",O$3&lt;$D4477+Настройки!$B$7),0,MAX(0,$E4477-MAX(0,SUMIFS(Тех_Движение!$G$2:$G$5111,Тех_Движение!$D$2:$D$5111,$C4477,Тех_Движение!$B$2:$B$5111,"&lt;="&amp;O$3)-$F4477)))</f>
        <v>#VALUE!</v>
      </c>
      <c r="P4477" s="21" t="e">
        <f>IF(OR($B4477="",P$3&lt;$D4477+Настройки!$B$7),0,MAX(0,$E4477-MAX(0,SUMIFS(Тех_Движение!$G$2:$G$5111,Тех_Движение!$D$2:$D$5111,$C4477,Тех_Движение!$B$2:$B$5111,"&lt;="&amp;P$3)-$F4477)))</f>
        <v>#VALUE!</v>
      </c>
      <c r="Q4477" s="21" t="e">
        <f>IF(OR($B4477="",Q$3&lt;$D4477+Настройки!$B$7),0,MAX(0,$E4477-MAX(0,SUMIFS(Тех_Движение!$G$2:$G$5111,Тех_Движение!$D$2:$D$5111,$C4477,Тех_Движение!$B$2:$B$5111,"&lt;="&amp;Q$3)-$F4477)))</f>
        <v>#VALUE!</v>
      </c>
      <c r="R4477" s="21" t="str">
        <f t="shared" si="208"/>
        <v/>
      </c>
      <c r="S4477" s="23" t="str">
        <f>IF($B4477="","",VLOOKUP($C4477,Настройки!$A$11:$L$17,9,FALSE))</f>
        <v/>
      </c>
      <c r="T4477" s="23" t="str">
        <f t="shared" si="209"/>
        <v/>
      </c>
    </row>
    <row r="4478" spans="1:20" x14ac:dyDescent="0.3">
      <c r="A4478" s="20">
        <f>Тех_Движение!$A$4475</f>
        <v>4474</v>
      </c>
      <c r="B4478" s="20" t="str">
        <f>IF(Тех_Движение!$F$4475&gt;0,Тех_Движение!$I$4475,"")</f>
        <v/>
      </c>
      <c r="C4478" s="20" t="str">
        <f>IF($B4478="","",Тех_Движение!$D$4475)</f>
        <v/>
      </c>
      <c r="D4478" s="9" t="str">
        <f>IF($B4478="","",Тех_Движение!$B$4475)</f>
        <v/>
      </c>
      <c r="E4478" s="21" t="str">
        <f>IF($B4478="","",Тех_Движение!$F$4475)</f>
        <v/>
      </c>
      <c r="F4478" s="21" t="str">
        <f>IF($B4478="","",SUMIFS($E$5:$E4477,$C$5:$C4477,$C4478))</f>
        <v/>
      </c>
      <c r="G4478" s="21" t="str">
        <f>IF($B4478="","",MAX(0,$E4478-MAX(0,SUMIFS(Тех_Движение!$G$2:$G$5111,Тех_Движение!$D$2:$D$5111,$C4478,Тех_Движение!$B$2:$B$5111,"&lt;="&amp;Настройки!$B$5-1)-$F4478)))</f>
        <v/>
      </c>
      <c r="H4478" s="21" t="str">
        <f>IF($B4478="","",IF(AND($D4478&gt;=Настройки!$B$5,$D4478&lt;=Настройки!$B$6),$E4478,0))</f>
        <v/>
      </c>
      <c r="I4478" s="21" t="str">
        <f t="shared" si="207"/>
        <v/>
      </c>
      <c r="J4478" s="21" t="str">
        <f>IF($B4478="","",MAX(0,$E4478-MAX(0,SUMIFS(Тех_Движение!$G$2:$G$5111,Тех_Движение!$D$2:$D$5111,$C4478,Тех_Движение!$B$2:$B$5111,"&lt;="&amp;Настройки!$B$6)-$F4478)))</f>
        <v/>
      </c>
      <c r="K4478" s="21" t="e">
        <f>IF(OR($B4478="",K$3&lt;$D4478+Настройки!$B$7),0,MAX(0,$E4478-MAX(0,SUMIFS(Тех_Движение!$G$2:$G$5111,Тех_Движение!$D$2:$D$5111,$C4478,Тех_Движение!$B$2:$B$5111,"&lt;="&amp;K$3)-$F4478)))</f>
        <v>#VALUE!</v>
      </c>
      <c r="L4478" s="21" t="e">
        <f>IF(OR($B4478="",L$3&lt;$D4478+Настройки!$B$7),0,MAX(0,$E4478-MAX(0,SUMIFS(Тех_Движение!$G$2:$G$5111,Тех_Движение!$D$2:$D$5111,$C4478,Тех_Движение!$B$2:$B$5111,"&lt;="&amp;L$3)-$F4478)))</f>
        <v>#VALUE!</v>
      </c>
      <c r="M4478" s="21" t="e">
        <f>IF(OR($B4478="",M$3&lt;$D4478+Настройки!$B$7),0,MAX(0,$E4478-MAX(0,SUMIFS(Тех_Движение!$G$2:$G$5111,Тех_Движение!$D$2:$D$5111,$C4478,Тех_Движение!$B$2:$B$5111,"&lt;="&amp;M$3)-$F4478)))</f>
        <v>#VALUE!</v>
      </c>
      <c r="N4478" s="21" t="e">
        <f>IF(OR($B4478="",N$3&lt;$D4478+Настройки!$B$7),0,MAX(0,$E4478-MAX(0,SUMIFS(Тех_Движение!$G$2:$G$5111,Тех_Движение!$D$2:$D$5111,$C4478,Тех_Движение!$B$2:$B$5111,"&lt;="&amp;N$3)-$F4478)))</f>
        <v>#VALUE!</v>
      </c>
      <c r="O4478" s="21" t="e">
        <f>IF(OR($B4478="",O$3&lt;$D4478+Настройки!$B$7),0,MAX(0,$E4478-MAX(0,SUMIFS(Тех_Движение!$G$2:$G$5111,Тех_Движение!$D$2:$D$5111,$C4478,Тех_Движение!$B$2:$B$5111,"&lt;="&amp;O$3)-$F4478)))</f>
        <v>#VALUE!</v>
      </c>
      <c r="P4478" s="21" t="e">
        <f>IF(OR($B4478="",P$3&lt;$D4478+Настройки!$B$7),0,MAX(0,$E4478-MAX(0,SUMIFS(Тех_Движение!$G$2:$G$5111,Тех_Движение!$D$2:$D$5111,$C4478,Тех_Движение!$B$2:$B$5111,"&lt;="&amp;P$3)-$F4478)))</f>
        <v>#VALUE!</v>
      </c>
      <c r="Q4478" s="21" t="e">
        <f>IF(OR($B4478="",Q$3&lt;$D4478+Настройки!$B$7),0,MAX(0,$E4478-MAX(0,SUMIFS(Тех_Движение!$G$2:$G$5111,Тех_Движение!$D$2:$D$5111,$C4478,Тех_Движение!$B$2:$B$5111,"&lt;="&amp;Q$3)-$F4478)))</f>
        <v>#VALUE!</v>
      </c>
      <c r="R4478" s="21" t="str">
        <f t="shared" si="208"/>
        <v/>
      </c>
      <c r="S4478" s="23" t="str">
        <f>IF($B4478="","",VLOOKUP($C4478,Настройки!$A$11:$L$17,9,FALSE))</f>
        <v/>
      </c>
      <c r="T4478" s="23" t="str">
        <f t="shared" si="209"/>
        <v/>
      </c>
    </row>
    <row r="4479" spans="1:20" x14ac:dyDescent="0.3">
      <c r="A4479" s="20">
        <f>Тех_Движение!$A$4476</f>
        <v>4475</v>
      </c>
      <c r="B4479" s="20" t="str">
        <f>IF(Тех_Движение!$F$4476&gt;0,Тех_Движение!$I$4476,"")</f>
        <v/>
      </c>
      <c r="C4479" s="20" t="str">
        <f>IF($B4479="","",Тех_Движение!$D$4476)</f>
        <v/>
      </c>
      <c r="D4479" s="9" t="str">
        <f>IF($B4479="","",Тех_Движение!$B$4476)</f>
        <v/>
      </c>
      <c r="E4479" s="21" t="str">
        <f>IF($B4479="","",Тех_Движение!$F$4476)</f>
        <v/>
      </c>
      <c r="F4479" s="21" t="str">
        <f>IF($B4479="","",SUMIFS($E$5:$E4478,$C$5:$C4478,$C4479))</f>
        <v/>
      </c>
      <c r="G4479" s="21" t="str">
        <f>IF($B4479="","",MAX(0,$E4479-MAX(0,SUMIFS(Тех_Движение!$G$2:$G$5111,Тех_Движение!$D$2:$D$5111,$C4479,Тех_Движение!$B$2:$B$5111,"&lt;="&amp;Настройки!$B$5-1)-$F4479)))</f>
        <v/>
      </c>
      <c r="H4479" s="21" t="str">
        <f>IF($B4479="","",IF(AND($D4479&gt;=Настройки!$B$5,$D4479&lt;=Настройки!$B$6),$E4479,0))</f>
        <v/>
      </c>
      <c r="I4479" s="21" t="str">
        <f t="shared" si="207"/>
        <v/>
      </c>
      <c r="J4479" s="21" t="str">
        <f>IF($B4479="","",MAX(0,$E4479-MAX(0,SUMIFS(Тех_Движение!$G$2:$G$5111,Тех_Движение!$D$2:$D$5111,$C4479,Тех_Движение!$B$2:$B$5111,"&lt;="&amp;Настройки!$B$6)-$F4479)))</f>
        <v/>
      </c>
      <c r="K4479" s="21" t="e">
        <f>IF(OR($B4479="",K$3&lt;$D4479+Настройки!$B$7),0,MAX(0,$E4479-MAX(0,SUMIFS(Тех_Движение!$G$2:$G$5111,Тех_Движение!$D$2:$D$5111,$C4479,Тех_Движение!$B$2:$B$5111,"&lt;="&amp;K$3)-$F4479)))</f>
        <v>#VALUE!</v>
      </c>
      <c r="L4479" s="21" t="e">
        <f>IF(OR($B4479="",L$3&lt;$D4479+Настройки!$B$7),0,MAX(0,$E4479-MAX(0,SUMIFS(Тех_Движение!$G$2:$G$5111,Тех_Движение!$D$2:$D$5111,$C4479,Тех_Движение!$B$2:$B$5111,"&lt;="&amp;L$3)-$F4479)))</f>
        <v>#VALUE!</v>
      </c>
      <c r="M4479" s="21" t="e">
        <f>IF(OR($B4479="",M$3&lt;$D4479+Настройки!$B$7),0,MAX(0,$E4479-MAX(0,SUMIFS(Тех_Движение!$G$2:$G$5111,Тех_Движение!$D$2:$D$5111,$C4479,Тех_Движение!$B$2:$B$5111,"&lt;="&amp;M$3)-$F4479)))</f>
        <v>#VALUE!</v>
      </c>
      <c r="N4479" s="21" t="e">
        <f>IF(OR($B4479="",N$3&lt;$D4479+Настройки!$B$7),0,MAX(0,$E4479-MAX(0,SUMIFS(Тех_Движение!$G$2:$G$5111,Тех_Движение!$D$2:$D$5111,$C4479,Тех_Движение!$B$2:$B$5111,"&lt;="&amp;N$3)-$F4479)))</f>
        <v>#VALUE!</v>
      </c>
      <c r="O4479" s="21" t="e">
        <f>IF(OR($B4479="",O$3&lt;$D4479+Настройки!$B$7),0,MAX(0,$E4479-MAX(0,SUMIFS(Тех_Движение!$G$2:$G$5111,Тех_Движение!$D$2:$D$5111,$C4479,Тех_Движение!$B$2:$B$5111,"&lt;="&amp;O$3)-$F4479)))</f>
        <v>#VALUE!</v>
      </c>
      <c r="P4479" s="21" t="e">
        <f>IF(OR($B4479="",P$3&lt;$D4479+Настройки!$B$7),0,MAX(0,$E4479-MAX(0,SUMIFS(Тех_Движение!$G$2:$G$5111,Тех_Движение!$D$2:$D$5111,$C4479,Тех_Движение!$B$2:$B$5111,"&lt;="&amp;P$3)-$F4479)))</f>
        <v>#VALUE!</v>
      </c>
      <c r="Q4479" s="21" t="e">
        <f>IF(OR($B4479="",Q$3&lt;$D4479+Настройки!$B$7),0,MAX(0,$E4479-MAX(0,SUMIFS(Тех_Движение!$G$2:$G$5111,Тех_Движение!$D$2:$D$5111,$C4479,Тех_Движение!$B$2:$B$5111,"&lt;="&amp;Q$3)-$F4479)))</f>
        <v>#VALUE!</v>
      </c>
      <c r="R4479" s="21" t="str">
        <f t="shared" si="208"/>
        <v/>
      </c>
      <c r="S4479" s="23" t="str">
        <f>IF($B4479="","",VLOOKUP($C4479,Настройки!$A$11:$L$17,9,FALSE))</f>
        <v/>
      </c>
      <c r="T4479" s="23" t="str">
        <f t="shared" si="209"/>
        <v/>
      </c>
    </row>
    <row r="4480" spans="1:20" x14ac:dyDescent="0.3">
      <c r="A4480" s="20">
        <f>Тех_Движение!$A$4477</f>
        <v>4476</v>
      </c>
      <c r="B4480" s="20" t="str">
        <f>IF(Тех_Движение!$F$4477&gt;0,Тех_Движение!$I$4477,"")</f>
        <v/>
      </c>
      <c r="C4480" s="20" t="str">
        <f>IF($B4480="","",Тех_Движение!$D$4477)</f>
        <v/>
      </c>
      <c r="D4480" s="9" t="str">
        <f>IF($B4480="","",Тех_Движение!$B$4477)</f>
        <v/>
      </c>
      <c r="E4480" s="21" t="str">
        <f>IF($B4480="","",Тех_Движение!$F$4477)</f>
        <v/>
      </c>
      <c r="F4480" s="21" t="str">
        <f>IF($B4480="","",SUMIFS($E$5:$E4479,$C$5:$C4479,$C4480))</f>
        <v/>
      </c>
      <c r="G4480" s="21" t="str">
        <f>IF($B4480="","",MAX(0,$E4480-MAX(0,SUMIFS(Тех_Движение!$G$2:$G$5111,Тех_Движение!$D$2:$D$5111,$C4480,Тех_Движение!$B$2:$B$5111,"&lt;="&amp;Настройки!$B$5-1)-$F4480)))</f>
        <v/>
      </c>
      <c r="H4480" s="21" t="str">
        <f>IF($B4480="","",IF(AND($D4480&gt;=Настройки!$B$5,$D4480&lt;=Настройки!$B$6),$E4480,0))</f>
        <v/>
      </c>
      <c r="I4480" s="21" t="str">
        <f t="shared" si="207"/>
        <v/>
      </c>
      <c r="J4480" s="21" t="str">
        <f>IF($B4480="","",MAX(0,$E4480-MAX(0,SUMIFS(Тех_Движение!$G$2:$G$5111,Тех_Движение!$D$2:$D$5111,$C4480,Тех_Движение!$B$2:$B$5111,"&lt;="&amp;Настройки!$B$6)-$F4480)))</f>
        <v/>
      </c>
      <c r="K4480" s="21" t="e">
        <f>IF(OR($B4480="",K$3&lt;$D4480+Настройки!$B$7),0,MAX(0,$E4480-MAX(0,SUMIFS(Тех_Движение!$G$2:$G$5111,Тех_Движение!$D$2:$D$5111,$C4480,Тех_Движение!$B$2:$B$5111,"&lt;="&amp;K$3)-$F4480)))</f>
        <v>#VALUE!</v>
      </c>
      <c r="L4480" s="21" t="e">
        <f>IF(OR($B4480="",L$3&lt;$D4480+Настройки!$B$7),0,MAX(0,$E4480-MAX(0,SUMIFS(Тех_Движение!$G$2:$G$5111,Тех_Движение!$D$2:$D$5111,$C4480,Тех_Движение!$B$2:$B$5111,"&lt;="&amp;L$3)-$F4480)))</f>
        <v>#VALUE!</v>
      </c>
      <c r="M4480" s="21" t="e">
        <f>IF(OR($B4480="",M$3&lt;$D4480+Настройки!$B$7),0,MAX(0,$E4480-MAX(0,SUMIFS(Тех_Движение!$G$2:$G$5111,Тех_Движение!$D$2:$D$5111,$C4480,Тех_Движение!$B$2:$B$5111,"&lt;="&amp;M$3)-$F4480)))</f>
        <v>#VALUE!</v>
      </c>
      <c r="N4480" s="21" t="e">
        <f>IF(OR($B4480="",N$3&lt;$D4480+Настройки!$B$7),0,MAX(0,$E4480-MAX(0,SUMIFS(Тех_Движение!$G$2:$G$5111,Тех_Движение!$D$2:$D$5111,$C4480,Тех_Движение!$B$2:$B$5111,"&lt;="&amp;N$3)-$F4480)))</f>
        <v>#VALUE!</v>
      </c>
      <c r="O4480" s="21" t="e">
        <f>IF(OR($B4480="",O$3&lt;$D4480+Настройки!$B$7),0,MAX(0,$E4480-MAX(0,SUMIFS(Тех_Движение!$G$2:$G$5111,Тех_Движение!$D$2:$D$5111,$C4480,Тех_Движение!$B$2:$B$5111,"&lt;="&amp;O$3)-$F4480)))</f>
        <v>#VALUE!</v>
      </c>
      <c r="P4480" s="21" t="e">
        <f>IF(OR($B4480="",P$3&lt;$D4480+Настройки!$B$7),0,MAX(0,$E4480-MAX(0,SUMIFS(Тех_Движение!$G$2:$G$5111,Тех_Движение!$D$2:$D$5111,$C4480,Тех_Движение!$B$2:$B$5111,"&lt;="&amp;P$3)-$F4480)))</f>
        <v>#VALUE!</v>
      </c>
      <c r="Q4480" s="21" t="e">
        <f>IF(OR($B4480="",Q$3&lt;$D4480+Настройки!$B$7),0,MAX(0,$E4480-MAX(0,SUMIFS(Тех_Движение!$G$2:$G$5111,Тех_Движение!$D$2:$D$5111,$C4480,Тех_Движение!$B$2:$B$5111,"&lt;="&amp;Q$3)-$F4480)))</f>
        <v>#VALUE!</v>
      </c>
      <c r="R4480" s="21" t="str">
        <f t="shared" si="208"/>
        <v/>
      </c>
      <c r="S4480" s="23" t="str">
        <f>IF($B4480="","",VLOOKUP($C4480,Настройки!$A$11:$L$17,9,FALSE))</f>
        <v/>
      </c>
      <c r="T4480" s="23" t="str">
        <f t="shared" si="209"/>
        <v/>
      </c>
    </row>
    <row r="4481" spans="1:20" x14ac:dyDescent="0.3">
      <c r="A4481" s="20">
        <f>Тех_Движение!$A$4478</f>
        <v>4477</v>
      </c>
      <c r="B4481" s="20" t="str">
        <f>IF(Тех_Движение!$F$4478&gt;0,Тех_Движение!$I$4478,"")</f>
        <v/>
      </c>
      <c r="C4481" s="20" t="str">
        <f>IF($B4481="","",Тех_Движение!$D$4478)</f>
        <v/>
      </c>
      <c r="D4481" s="9" t="str">
        <f>IF($B4481="","",Тех_Движение!$B$4478)</f>
        <v/>
      </c>
      <c r="E4481" s="21" t="str">
        <f>IF($B4481="","",Тех_Движение!$F$4478)</f>
        <v/>
      </c>
      <c r="F4481" s="21" t="str">
        <f>IF($B4481="","",SUMIFS($E$5:$E4480,$C$5:$C4480,$C4481))</f>
        <v/>
      </c>
      <c r="G4481" s="21" t="str">
        <f>IF($B4481="","",MAX(0,$E4481-MAX(0,SUMIFS(Тех_Движение!$G$2:$G$5111,Тех_Движение!$D$2:$D$5111,$C4481,Тех_Движение!$B$2:$B$5111,"&lt;="&amp;Настройки!$B$5-1)-$F4481)))</f>
        <v/>
      </c>
      <c r="H4481" s="21" t="str">
        <f>IF($B4481="","",IF(AND($D4481&gt;=Настройки!$B$5,$D4481&lt;=Настройки!$B$6),$E4481,0))</f>
        <v/>
      </c>
      <c r="I4481" s="21" t="str">
        <f t="shared" si="207"/>
        <v/>
      </c>
      <c r="J4481" s="21" t="str">
        <f>IF($B4481="","",MAX(0,$E4481-MAX(0,SUMIFS(Тех_Движение!$G$2:$G$5111,Тех_Движение!$D$2:$D$5111,$C4481,Тех_Движение!$B$2:$B$5111,"&lt;="&amp;Настройки!$B$6)-$F4481)))</f>
        <v/>
      </c>
      <c r="K4481" s="21" t="e">
        <f>IF(OR($B4481="",K$3&lt;$D4481+Настройки!$B$7),0,MAX(0,$E4481-MAX(0,SUMIFS(Тех_Движение!$G$2:$G$5111,Тех_Движение!$D$2:$D$5111,$C4481,Тех_Движение!$B$2:$B$5111,"&lt;="&amp;K$3)-$F4481)))</f>
        <v>#VALUE!</v>
      </c>
      <c r="L4481" s="21" t="e">
        <f>IF(OR($B4481="",L$3&lt;$D4481+Настройки!$B$7),0,MAX(0,$E4481-MAX(0,SUMIFS(Тех_Движение!$G$2:$G$5111,Тех_Движение!$D$2:$D$5111,$C4481,Тех_Движение!$B$2:$B$5111,"&lt;="&amp;L$3)-$F4481)))</f>
        <v>#VALUE!</v>
      </c>
      <c r="M4481" s="21" t="e">
        <f>IF(OR($B4481="",M$3&lt;$D4481+Настройки!$B$7),0,MAX(0,$E4481-MAX(0,SUMIFS(Тех_Движение!$G$2:$G$5111,Тех_Движение!$D$2:$D$5111,$C4481,Тех_Движение!$B$2:$B$5111,"&lt;="&amp;M$3)-$F4481)))</f>
        <v>#VALUE!</v>
      </c>
      <c r="N4481" s="21" t="e">
        <f>IF(OR($B4481="",N$3&lt;$D4481+Настройки!$B$7),0,MAX(0,$E4481-MAX(0,SUMIFS(Тех_Движение!$G$2:$G$5111,Тех_Движение!$D$2:$D$5111,$C4481,Тех_Движение!$B$2:$B$5111,"&lt;="&amp;N$3)-$F4481)))</f>
        <v>#VALUE!</v>
      </c>
      <c r="O4481" s="21" t="e">
        <f>IF(OR($B4481="",O$3&lt;$D4481+Настройки!$B$7),0,MAX(0,$E4481-MAX(0,SUMIFS(Тех_Движение!$G$2:$G$5111,Тех_Движение!$D$2:$D$5111,$C4481,Тех_Движение!$B$2:$B$5111,"&lt;="&amp;O$3)-$F4481)))</f>
        <v>#VALUE!</v>
      </c>
      <c r="P4481" s="21" t="e">
        <f>IF(OR($B4481="",P$3&lt;$D4481+Настройки!$B$7),0,MAX(0,$E4481-MAX(0,SUMIFS(Тех_Движение!$G$2:$G$5111,Тех_Движение!$D$2:$D$5111,$C4481,Тех_Движение!$B$2:$B$5111,"&lt;="&amp;P$3)-$F4481)))</f>
        <v>#VALUE!</v>
      </c>
      <c r="Q4481" s="21" t="e">
        <f>IF(OR($B4481="",Q$3&lt;$D4481+Настройки!$B$7),0,MAX(0,$E4481-MAX(0,SUMIFS(Тех_Движение!$G$2:$G$5111,Тех_Движение!$D$2:$D$5111,$C4481,Тех_Движение!$B$2:$B$5111,"&lt;="&amp;Q$3)-$F4481)))</f>
        <v>#VALUE!</v>
      </c>
      <c r="R4481" s="21" t="str">
        <f t="shared" si="208"/>
        <v/>
      </c>
      <c r="S4481" s="23" t="str">
        <f>IF($B4481="","",VLOOKUP($C4481,Настройки!$A$11:$L$17,9,FALSE))</f>
        <v/>
      </c>
      <c r="T4481" s="23" t="str">
        <f t="shared" si="209"/>
        <v/>
      </c>
    </row>
    <row r="4482" spans="1:20" x14ac:dyDescent="0.3">
      <c r="A4482" s="20">
        <f>Тех_Движение!$A$4479</f>
        <v>4478</v>
      </c>
      <c r="B4482" s="20" t="str">
        <f>IF(Тех_Движение!$F$4479&gt;0,Тех_Движение!$I$4479,"")</f>
        <v/>
      </c>
      <c r="C4482" s="20" t="str">
        <f>IF($B4482="","",Тех_Движение!$D$4479)</f>
        <v/>
      </c>
      <c r="D4482" s="9" t="str">
        <f>IF($B4482="","",Тех_Движение!$B$4479)</f>
        <v/>
      </c>
      <c r="E4482" s="21" t="str">
        <f>IF($B4482="","",Тех_Движение!$F$4479)</f>
        <v/>
      </c>
      <c r="F4482" s="21" t="str">
        <f>IF($B4482="","",SUMIFS($E$5:$E4481,$C$5:$C4481,$C4482))</f>
        <v/>
      </c>
      <c r="G4482" s="21" t="str">
        <f>IF($B4482="","",MAX(0,$E4482-MAX(0,SUMIFS(Тех_Движение!$G$2:$G$5111,Тех_Движение!$D$2:$D$5111,$C4482,Тех_Движение!$B$2:$B$5111,"&lt;="&amp;Настройки!$B$5-1)-$F4482)))</f>
        <v/>
      </c>
      <c r="H4482" s="21" t="str">
        <f>IF($B4482="","",IF(AND($D4482&gt;=Настройки!$B$5,$D4482&lt;=Настройки!$B$6),$E4482,0))</f>
        <v/>
      </c>
      <c r="I4482" s="21" t="str">
        <f t="shared" si="207"/>
        <v/>
      </c>
      <c r="J4482" s="21" t="str">
        <f>IF($B4482="","",MAX(0,$E4482-MAX(0,SUMIFS(Тех_Движение!$G$2:$G$5111,Тех_Движение!$D$2:$D$5111,$C4482,Тех_Движение!$B$2:$B$5111,"&lt;="&amp;Настройки!$B$6)-$F4482)))</f>
        <v/>
      </c>
      <c r="K4482" s="21" t="e">
        <f>IF(OR($B4482="",K$3&lt;$D4482+Настройки!$B$7),0,MAX(0,$E4482-MAX(0,SUMIFS(Тех_Движение!$G$2:$G$5111,Тех_Движение!$D$2:$D$5111,$C4482,Тех_Движение!$B$2:$B$5111,"&lt;="&amp;K$3)-$F4482)))</f>
        <v>#VALUE!</v>
      </c>
      <c r="L4482" s="21" t="e">
        <f>IF(OR($B4482="",L$3&lt;$D4482+Настройки!$B$7),0,MAX(0,$E4482-MAX(0,SUMIFS(Тех_Движение!$G$2:$G$5111,Тех_Движение!$D$2:$D$5111,$C4482,Тех_Движение!$B$2:$B$5111,"&lt;="&amp;L$3)-$F4482)))</f>
        <v>#VALUE!</v>
      </c>
      <c r="M4482" s="21" t="e">
        <f>IF(OR($B4482="",M$3&lt;$D4482+Настройки!$B$7),0,MAX(0,$E4482-MAX(0,SUMIFS(Тех_Движение!$G$2:$G$5111,Тех_Движение!$D$2:$D$5111,$C4482,Тех_Движение!$B$2:$B$5111,"&lt;="&amp;M$3)-$F4482)))</f>
        <v>#VALUE!</v>
      </c>
      <c r="N4482" s="21" t="e">
        <f>IF(OR($B4482="",N$3&lt;$D4482+Настройки!$B$7),0,MAX(0,$E4482-MAX(0,SUMIFS(Тех_Движение!$G$2:$G$5111,Тех_Движение!$D$2:$D$5111,$C4482,Тех_Движение!$B$2:$B$5111,"&lt;="&amp;N$3)-$F4482)))</f>
        <v>#VALUE!</v>
      </c>
      <c r="O4482" s="21" t="e">
        <f>IF(OR($B4482="",O$3&lt;$D4482+Настройки!$B$7),0,MAX(0,$E4482-MAX(0,SUMIFS(Тех_Движение!$G$2:$G$5111,Тех_Движение!$D$2:$D$5111,$C4482,Тех_Движение!$B$2:$B$5111,"&lt;="&amp;O$3)-$F4482)))</f>
        <v>#VALUE!</v>
      </c>
      <c r="P4482" s="21" t="e">
        <f>IF(OR($B4482="",P$3&lt;$D4482+Настройки!$B$7),0,MAX(0,$E4482-MAX(0,SUMIFS(Тех_Движение!$G$2:$G$5111,Тех_Движение!$D$2:$D$5111,$C4482,Тех_Движение!$B$2:$B$5111,"&lt;="&amp;P$3)-$F4482)))</f>
        <v>#VALUE!</v>
      </c>
      <c r="Q4482" s="21" t="e">
        <f>IF(OR($B4482="",Q$3&lt;$D4482+Настройки!$B$7),0,MAX(0,$E4482-MAX(0,SUMIFS(Тех_Движение!$G$2:$G$5111,Тех_Движение!$D$2:$D$5111,$C4482,Тех_Движение!$B$2:$B$5111,"&lt;="&amp;Q$3)-$F4482)))</f>
        <v>#VALUE!</v>
      </c>
      <c r="R4482" s="21" t="str">
        <f t="shared" si="208"/>
        <v/>
      </c>
      <c r="S4482" s="23" t="str">
        <f>IF($B4482="","",VLOOKUP($C4482,Настройки!$A$11:$L$17,9,FALSE))</f>
        <v/>
      </c>
      <c r="T4482" s="23" t="str">
        <f t="shared" si="209"/>
        <v/>
      </c>
    </row>
    <row r="4483" spans="1:20" x14ac:dyDescent="0.3">
      <c r="A4483" s="20">
        <f>Тех_Движение!$A$4480</f>
        <v>4479</v>
      </c>
      <c r="B4483" s="20" t="str">
        <f>IF(Тех_Движение!$F$4480&gt;0,Тех_Движение!$I$4480,"")</f>
        <v/>
      </c>
      <c r="C4483" s="20" t="str">
        <f>IF($B4483="","",Тех_Движение!$D$4480)</f>
        <v/>
      </c>
      <c r="D4483" s="9" t="str">
        <f>IF($B4483="","",Тех_Движение!$B$4480)</f>
        <v/>
      </c>
      <c r="E4483" s="21" t="str">
        <f>IF($B4483="","",Тех_Движение!$F$4480)</f>
        <v/>
      </c>
      <c r="F4483" s="21" t="str">
        <f>IF($B4483="","",SUMIFS($E$5:$E4482,$C$5:$C4482,$C4483))</f>
        <v/>
      </c>
      <c r="G4483" s="21" t="str">
        <f>IF($B4483="","",MAX(0,$E4483-MAX(0,SUMIFS(Тех_Движение!$G$2:$G$5111,Тех_Движение!$D$2:$D$5111,$C4483,Тех_Движение!$B$2:$B$5111,"&lt;="&amp;Настройки!$B$5-1)-$F4483)))</f>
        <v/>
      </c>
      <c r="H4483" s="21" t="str">
        <f>IF($B4483="","",IF(AND($D4483&gt;=Настройки!$B$5,$D4483&lt;=Настройки!$B$6),$E4483,0))</f>
        <v/>
      </c>
      <c r="I4483" s="21" t="str">
        <f t="shared" si="207"/>
        <v/>
      </c>
      <c r="J4483" s="21" t="str">
        <f>IF($B4483="","",MAX(0,$E4483-MAX(0,SUMIFS(Тех_Движение!$G$2:$G$5111,Тех_Движение!$D$2:$D$5111,$C4483,Тех_Движение!$B$2:$B$5111,"&lt;="&amp;Настройки!$B$6)-$F4483)))</f>
        <v/>
      </c>
      <c r="K4483" s="21" t="e">
        <f>IF(OR($B4483="",K$3&lt;$D4483+Настройки!$B$7),0,MAX(0,$E4483-MAX(0,SUMIFS(Тех_Движение!$G$2:$G$5111,Тех_Движение!$D$2:$D$5111,$C4483,Тех_Движение!$B$2:$B$5111,"&lt;="&amp;K$3)-$F4483)))</f>
        <v>#VALUE!</v>
      </c>
      <c r="L4483" s="21" t="e">
        <f>IF(OR($B4483="",L$3&lt;$D4483+Настройки!$B$7),0,MAX(0,$E4483-MAX(0,SUMIFS(Тех_Движение!$G$2:$G$5111,Тех_Движение!$D$2:$D$5111,$C4483,Тех_Движение!$B$2:$B$5111,"&lt;="&amp;L$3)-$F4483)))</f>
        <v>#VALUE!</v>
      </c>
      <c r="M4483" s="21" t="e">
        <f>IF(OR($B4483="",M$3&lt;$D4483+Настройки!$B$7),0,MAX(0,$E4483-MAX(0,SUMIFS(Тех_Движение!$G$2:$G$5111,Тех_Движение!$D$2:$D$5111,$C4483,Тех_Движение!$B$2:$B$5111,"&lt;="&amp;M$3)-$F4483)))</f>
        <v>#VALUE!</v>
      </c>
      <c r="N4483" s="21" t="e">
        <f>IF(OR($B4483="",N$3&lt;$D4483+Настройки!$B$7),0,MAX(0,$E4483-MAX(0,SUMIFS(Тех_Движение!$G$2:$G$5111,Тех_Движение!$D$2:$D$5111,$C4483,Тех_Движение!$B$2:$B$5111,"&lt;="&amp;N$3)-$F4483)))</f>
        <v>#VALUE!</v>
      </c>
      <c r="O4483" s="21" t="e">
        <f>IF(OR($B4483="",O$3&lt;$D4483+Настройки!$B$7),0,MAX(0,$E4483-MAX(0,SUMIFS(Тех_Движение!$G$2:$G$5111,Тех_Движение!$D$2:$D$5111,$C4483,Тех_Движение!$B$2:$B$5111,"&lt;="&amp;O$3)-$F4483)))</f>
        <v>#VALUE!</v>
      </c>
      <c r="P4483" s="21" t="e">
        <f>IF(OR($B4483="",P$3&lt;$D4483+Настройки!$B$7),0,MAX(0,$E4483-MAX(0,SUMIFS(Тех_Движение!$G$2:$G$5111,Тех_Движение!$D$2:$D$5111,$C4483,Тех_Движение!$B$2:$B$5111,"&lt;="&amp;P$3)-$F4483)))</f>
        <v>#VALUE!</v>
      </c>
      <c r="Q4483" s="21" t="e">
        <f>IF(OR($B4483="",Q$3&lt;$D4483+Настройки!$B$7),0,MAX(0,$E4483-MAX(0,SUMIFS(Тех_Движение!$G$2:$G$5111,Тех_Движение!$D$2:$D$5111,$C4483,Тех_Движение!$B$2:$B$5111,"&lt;="&amp;Q$3)-$F4483)))</f>
        <v>#VALUE!</v>
      </c>
      <c r="R4483" s="21" t="str">
        <f t="shared" si="208"/>
        <v/>
      </c>
      <c r="S4483" s="23" t="str">
        <f>IF($B4483="","",VLOOKUP($C4483,Настройки!$A$11:$L$17,9,FALSE))</f>
        <v/>
      </c>
      <c r="T4483" s="23" t="str">
        <f t="shared" si="209"/>
        <v/>
      </c>
    </row>
    <row r="4484" spans="1:20" x14ac:dyDescent="0.3">
      <c r="A4484" s="20">
        <f>Тех_Движение!$A$4481</f>
        <v>4480</v>
      </c>
      <c r="B4484" s="20" t="str">
        <f>IF(Тех_Движение!$F$4481&gt;0,Тех_Движение!$I$4481,"")</f>
        <v/>
      </c>
      <c r="C4484" s="20" t="str">
        <f>IF($B4484="","",Тех_Движение!$D$4481)</f>
        <v/>
      </c>
      <c r="D4484" s="9" t="str">
        <f>IF($B4484="","",Тех_Движение!$B$4481)</f>
        <v/>
      </c>
      <c r="E4484" s="21" t="str">
        <f>IF($B4484="","",Тех_Движение!$F$4481)</f>
        <v/>
      </c>
      <c r="F4484" s="21" t="str">
        <f>IF($B4484="","",SUMIFS($E$5:$E4483,$C$5:$C4483,$C4484))</f>
        <v/>
      </c>
      <c r="G4484" s="21" t="str">
        <f>IF($B4484="","",MAX(0,$E4484-MAX(0,SUMIFS(Тех_Движение!$G$2:$G$5111,Тех_Движение!$D$2:$D$5111,$C4484,Тех_Движение!$B$2:$B$5111,"&lt;="&amp;Настройки!$B$5-1)-$F4484)))</f>
        <v/>
      </c>
      <c r="H4484" s="21" t="str">
        <f>IF($B4484="","",IF(AND($D4484&gt;=Настройки!$B$5,$D4484&lt;=Настройки!$B$6),$E4484,0))</f>
        <v/>
      </c>
      <c r="I4484" s="21" t="str">
        <f t="shared" si="207"/>
        <v/>
      </c>
      <c r="J4484" s="21" t="str">
        <f>IF($B4484="","",MAX(0,$E4484-MAX(0,SUMIFS(Тех_Движение!$G$2:$G$5111,Тех_Движение!$D$2:$D$5111,$C4484,Тех_Движение!$B$2:$B$5111,"&lt;="&amp;Настройки!$B$6)-$F4484)))</f>
        <v/>
      </c>
      <c r="K4484" s="21" t="e">
        <f>IF(OR($B4484="",K$3&lt;$D4484+Настройки!$B$7),0,MAX(0,$E4484-MAX(0,SUMIFS(Тех_Движение!$G$2:$G$5111,Тех_Движение!$D$2:$D$5111,$C4484,Тех_Движение!$B$2:$B$5111,"&lt;="&amp;K$3)-$F4484)))</f>
        <v>#VALUE!</v>
      </c>
      <c r="L4484" s="21" t="e">
        <f>IF(OR($B4484="",L$3&lt;$D4484+Настройки!$B$7),0,MAX(0,$E4484-MAX(0,SUMIFS(Тех_Движение!$G$2:$G$5111,Тех_Движение!$D$2:$D$5111,$C4484,Тех_Движение!$B$2:$B$5111,"&lt;="&amp;L$3)-$F4484)))</f>
        <v>#VALUE!</v>
      </c>
      <c r="M4484" s="21" t="e">
        <f>IF(OR($B4484="",M$3&lt;$D4484+Настройки!$B$7),0,MAX(0,$E4484-MAX(0,SUMIFS(Тех_Движение!$G$2:$G$5111,Тех_Движение!$D$2:$D$5111,$C4484,Тех_Движение!$B$2:$B$5111,"&lt;="&amp;M$3)-$F4484)))</f>
        <v>#VALUE!</v>
      </c>
      <c r="N4484" s="21" t="e">
        <f>IF(OR($B4484="",N$3&lt;$D4484+Настройки!$B$7),0,MAX(0,$E4484-MAX(0,SUMIFS(Тех_Движение!$G$2:$G$5111,Тех_Движение!$D$2:$D$5111,$C4484,Тех_Движение!$B$2:$B$5111,"&lt;="&amp;N$3)-$F4484)))</f>
        <v>#VALUE!</v>
      </c>
      <c r="O4484" s="21" t="e">
        <f>IF(OR($B4484="",O$3&lt;$D4484+Настройки!$B$7),0,MAX(0,$E4484-MAX(0,SUMIFS(Тех_Движение!$G$2:$G$5111,Тех_Движение!$D$2:$D$5111,$C4484,Тех_Движение!$B$2:$B$5111,"&lt;="&amp;O$3)-$F4484)))</f>
        <v>#VALUE!</v>
      </c>
      <c r="P4484" s="21" t="e">
        <f>IF(OR($B4484="",P$3&lt;$D4484+Настройки!$B$7),0,MAX(0,$E4484-MAX(0,SUMIFS(Тех_Движение!$G$2:$G$5111,Тех_Движение!$D$2:$D$5111,$C4484,Тех_Движение!$B$2:$B$5111,"&lt;="&amp;P$3)-$F4484)))</f>
        <v>#VALUE!</v>
      </c>
      <c r="Q4484" s="21" t="e">
        <f>IF(OR($B4484="",Q$3&lt;$D4484+Настройки!$B$7),0,MAX(0,$E4484-MAX(0,SUMIFS(Тех_Движение!$G$2:$G$5111,Тех_Движение!$D$2:$D$5111,$C4484,Тех_Движение!$B$2:$B$5111,"&lt;="&amp;Q$3)-$F4484)))</f>
        <v>#VALUE!</v>
      </c>
      <c r="R4484" s="21" t="str">
        <f t="shared" si="208"/>
        <v/>
      </c>
      <c r="S4484" s="23" t="str">
        <f>IF($B4484="","",VLOOKUP($C4484,Настройки!$A$11:$L$17,9,FALSE))</f>
        <v/>
      </c>
      <c r="T4484" s="23" t="str">
        <f t="shared" si="209"/>
        <v/>
      </c>
    </row>
    <row r="4485" spans="1:20" x14ac:dyDescent="0.3">
      <c r="A4485" s="20">
        <f>Тех_Движение!$A$4482</f>
        <v>4481</v>
      </c>
      <c r="B4485" s="20" t="str">
        <f>IF(Тех_Движение!$F$4482&gt;0,Тех_Движение!$I$4482,"")</f>
        <v/>
      </c>
      <c r="C4485" s="20" t="str">
        <f>IF($B4485="","",Тех_Движение!$D$4482)</f>
        <v/>
      </c>
      <c r="D4485" s="9" t="str">
        <f>IF($B4485="","",Тех_Движение!$B$4482)</f>
        <v/>
      </c>
      <c r="E4485" s="21" t="str">
        <f>IF($B4485="","",Тех_Движение!$F$4482)</f>
        <v/>
      </c>
      <c r="F4485" s="21" t="str">
        <f>IF($B4485="","",SUMIFS($E$5:$E4484,$C$5:$C4484,$C4485))</f>
        <v/>
      </c>
      <c r="G4485" s="21" t="str">
        <f>IF($B4485="","",MAX(0,$E4485-MAX(0,SUMIFS(Тех_Движение!$G$2:$G$5111,Тех_Движение!$D$2:$D$5111,$C4485,Тех_Движение!$B$2:$B$5111,"&lt;="&amp;Настройки!$B$5-1)-$F4485)))</f>
        <v/>
      </c>
      <c r="H4485" s="21" t="str">
        <f>IF($B4485="","",IF(AND($D4485&gt;=Настройки!$B$5,$D4485&lt;=Настройки!$B$6),$E4485,0))</f>
        <v/>
      </c>
      <c r="I4485" s="21" t="str">
        <f t="shared" ref="I4485:I4548" si="210">IF($B4485="","",$G4485+$H4485-$J4485)</f>
        <v/>
      </c>
      <c r="J4485" s="21" t="str">
        <f>IF($B4485="","",MAX(0,$E4485-MAX(0,SUMIFS(Тех_Движение!$G$2:$G$5111,Тех_Движение!$D$2:$D$5111,$C4485,Тех_Движение!$B$2:$B$5111,"&lt;="&amp;Настройки!$B$6)-$F4485)))</f>
        <v/>
      </c>
      <c r="K4485" s="21" t="e">
        <f>IF(OR($B4485="",K$3&lt;$D4485+Настройки!$B$7),0,MAX(0,$E4485-MAX(0,SUMIFS(Тех_Движение!$G$2:$G$5111,Тех_Движение!$D$2:$D$5111,$C4485,Тех_Движение!$B$2:$B$5111,"&lt;="&amp;K$3)-$F4485)))</f>
        <v>#VALUE!</v>
      </c>
      <c r="L4485" s="21" t="e">
        <f>IF(OR($B4485="",L$3&lt;$D4485+Настройки!$B$7),0,MAX(0,$E4485-MAX(0,SUMIFS(Тех_Движение!$G$2:$G$5111,Тех_Движение!$D$2:$D$5111,$C4485,Тех_Движение!$B$2:$B$5111,"&lt;="&amp;L$3)-$F4485)))</f>
        <v>#VALUE!</v>
      </c>
      <c r="M4485" s="21" t="e">
        <f>IF(OR($B4485="",M$3&lt;$D4485+Настройки!$B$7),0,MAX(0,$E4485-MAX(0,SUMIFS(Тех_Движение!$G$2:$G$5111,Тех_Движение!$D$2:$D$5111,$C4485,Тех_Движение!$B$2:$B$5111,"&lt;="&amp;M$3)-$F4485)))</f>
        <v>#VALUE!</v>
      </c>
      <c r="N4485" s="21" t="e">
        <f>IF(OR($B4485="",N$3&lt;$D4485+Настройки!$B$7),0,MAX(0,$E4485-MAX(0,SUMIFS(Тех_Движение!$G$2:$G$5111,Тех_Движение!$D$2:$D$5111,$C4485,Тех_Движение!$B$2:$B$5111,"&lt;="&amp;N$3)-$F4485)))</f>
        <v>#VALUE!</v>
      </c>
      <c r="O4485" s="21" t="e">
        <f>IF(OR($B4485="",O$3&lt;$D4485+Настройки!$B$7),0,MAX(0,$E4485-MAX(0,SUMIFS(Тех_Движение!$G$2:$G$5111,Тех_Движение!$D$2:$D$5111,$C4485,Тех_Движение!$B$2:$B$5111,"&lt;="&amp;O$3)-$F4485)))</f>
        <v>#VALUE!</v>
      </c>
      <c r="P4485" s="21" t="e">
        <f>IF(OR($B4485="",P$3&lt;$D4485+Настройки!$B$7),0,MAX(0,$E4485-MAX(0,SUMIFS(Тех_Движение!$G$2:$G$5111,Тех_Движение!$D$2:$D$5111,$C4485,Тех_Движение!$B$2:$B$5111,"&lt;="&amp;P$3)-$F4485)))</f>
        <v>#VALUE!</v>
      </c>
      <c r="Q4485" s="21" t="e">
        <f>IF(OR($B4485="",Q$3&lt;$D4485+Настройки!$B$7),0,MAX(0,$E4485-MAX(0,SUMIFS(Тех_Движение!$G$2:$G$5111,Тех_Движение!$D$2:$D$5111,$C4485,Тех_Движение!$B$2:$B$5111,"&lt;="&amp;Q$3)-$F4485)))</f>
        <v>#VALUE!</v>
      </c>
      <c r="R4485" s="21" t="str">
        <f t="shared" ref="R4485:R4548" si="211">IF($B4485="","",SUM($K4485:$Q4485))</f>
        <v/>
      </c>
      <c r="S4485" s="23" t="str">
        <f>IF($B4485="","",VLOOKUP($C4485,Настройки!$A$11:$L$17,9,FALSE))</f>
        <v/>
      </c>
      <c r="T4485" s="23" t="str">
        <f t="shared" ref="T4485:T4548" si="212">IF($B4485="","",$R4485*$S4485)</f>
        <v/>
      </c>
    </row>
    <row r="4486" spans="1:20" x14ac:dyDescent="0.3">
      <c r="A4486" s="20">
        <f>Тех_Движение!$A$4483</f>
        <v>4482</v>
      </c>
      <c r="B4486" s="20" t="str">
        <f>IF(Тех_Движение!$F$4483&gt;0,Тех_Движение!$I$4483,"")</f>
        <v/>
      </c>
      <c r="C4486" s="20" t="str">
        <f>IF($B4486="","",Тех_Движение!$D$4483)</f>
        <v/>
      </c>
      <c r="D4486" s="9" t="str">
        <f>IF($B4486="","",Тех_Движение!$B$4483)</f>
        <v/>
      </c>
      <c r="E4486" s="21" t="str">
        <f>IF($B4486="","",Тех_Движение!$F$4483)</f>
        <v/>
      </c>
      <c r="F4486" s="21" t="str">
        <f>IF($B4486="","",SUMIFS($E$5:$E4485,$C$5:$C4485,$C4486))</f>
        <v/>
      </c>
      <c r="G4486" s="21" t="str">
        <f>IF($B4486="","",MAX(0,$E4486-MAX(0,SUMIFS(Тех_Движение!$G$2:$G$5111,Тех_Движение!$D$2:$D$5111,$C4486,Тех_Движение!$B$2:$B$5111,"&lt;="&amp;Настройки!$B$5-1)-$F4486)))</f>
        <v/>
      </c>
      <c r="H4486" s="21" t="str">
        <f>IF($B4486="","",IF(AND($D4486&gt;=Настройки!$B$5,$D4486&lt;=Настройки!$B$6),$E4486,0))</f>
        <v/>
      </c>
      <c r="I4486" s="21" t="str">
        <f t="shared" si="210"/>
        <v/>
      </c>
      <c r="J4486" s="21" t="str">
        <f>IF($B4486="","",MAX(0,$E4486-MAX(0,SUMIFS(Тех_Движение!$G$2:$G$5111,Тех_Движение!$D$2:$D$5111,$C4486,Тех_Движение!$B$2:$B$5111,"&lt;="&amp;Настройки!$B$6)-$F4486)))</f>
        <v/>
      </c>
      <c r="K4486" s="21" t="e">
        <f>IF(OR($B4486="",K$3&lt;$D4486+Настройки!$B$7),0,MAX(0,$E4486-MAX(0,SUMIFS(Тех_Движение!$G$2:$G$5111,Тех_Движение!$D$2:$D$5111,$C4486,Тех_Движение!$B$2:$B$5111,"&lt;="&amp;K$3)-$F4486)))</f>
        <v>#VALUE!</v>
      </c>
      <c r="L4486" s="21" t="e">
        <f>IF(OR($B4486="",L$3&lt;$D4486+Настройки!$B$7),0,MAX(0,$E4486-MAX(0,SUMIFS(Тех_Движение!$G$2:$G$5111,Тех_Движение!$D$2:$D$5111,$C4486,Тех_Движение!$B$2:$B$5111,"&lt;="&amp;L$3)-$F4486)))</f>
        <v>#VALUE!</v>
      </c>
      <c r="M4486" s="21" t="e">
        <f>IF(OR($B4486="",M$3&lt;$D4486+Настройки!$B$7),0,MAX(0,$E4486-MAX(0,SUMIFS(Тех_Движение!$G$2:$G$5111,Тех_Движение!$D$2:$D$5111,$C4486,Тех_Движение!$B$2:$B$5111,"&lt;="&amp;M$3)-$F4486)))</f>
        <v>#VALUE!</v>
      </c>
      <c r="N4486" s="21" t="e">
        <f>IF(OR($B4486="",N$3&lt;$D4486+Настройки!$B$7),0,MAX(0,$E4486-MAX(0,SUMIFS(Тех_Движение!$G$2:$G$5111,Тех_Движение!$D$2:$D$5111,$C4486,Тех_Движение!$B$2:$B$5111,"&lt;="&amp;N$3)-$F4486)))</f>
        <v>#VALUE!</v>
      </c>
      <c r="O4486" s="21" t="e">
        <f>IF(OR($B4486="",O$3&lt;$D4486+Настройки!$B$7),0,MAX(0,$E4486-MAX(0,SUMIFS(Тех_Движение!$G$2:$G$5111,Тех_Движение!$D$2:$D$5111,$C4486,Тех_Движение!$B$2:$B$5111,"&lt;="&amp;O$3)-$F4486)))</f>
        <v>#VALUE!</v>
      </c>
      <c r="P4486" s="21" t="e">
        <f>IF(OR($B4486="",P$3&lt;$D4486+Настройки!$B$7),0,MAX(0,$E4486-MAX(0,SUMIFS(Тех_Движение!$G$2:$G$5111,Тех_Движение!$D$2:$D$5111,$C4486,Тех_Движение!$B$2:$B$5111,"&lt;="&amp;P$3)-$F4486)))</f>
        <v>#VALUE!</v>
      </c>
      <c r="Q4486" s="21" t="e">
        <f>IF(OR($B4486="",Q$3&lt;$D4486+Настройки!$B$7),0,MAX(0,$E4486-MAX(0,SUMIFS(Тех_Движение!$G$2:$G$5111,Тех_Движение!$D$2:$D$5111,$C4486,Тех_Движение!$B$2:$B$5111,"&lt;="&amp;Q$3)-$F4486)))</f>
        <v>#VALUE!</v>
      </c>
      <c r="R4486" s="21" t="str">
        <f t="shared" si="211"/>
        <v/>
      </c>
      <c r="S4486" s="23" t="str">
        <f>IF($B4486="","",VLOOKUP($C4486,Настройки!$A$11:$L$17,9,FALSE))</f>
        <v/>
      </c>
      <c r="T4486" s="23" t="str">
        <f t="shared" si="212"/>
        <v/>
      </c>
    </row>
    <row r="4487" spans="1:20" x14ac:dyDescent="0.3">
      <c r="A4487" s="20">
        <f>Тех_Движение!$A$4484</f>
        <v>4483</v>
      </c>
      <c r="B4487" s="20" t="str">
        <f>IF(Тех_Движение!$F$4484&gt;0,Тех_Движение!$I$4484,"")</f>
        <v/>
      </c>
      <c r="C4487" s="20" t="str">
        <f>IF($B4487="","",Тех_Движение!$D$4484)</f>
        <v/>
      </c>
      <c r="D4487" s="9" t="str">
        <f>IF($B4487="","",Тех_Движение!$B$4484)</f>
        <v/>
      </c>
      <c r="E4487" s="21" t="str">
        <f>IF($B4487="","",Тех_Движение!$F$4484)</f>
        <v/>
      </c>
      <c r="F4487" s="21" t="str">
        <f>IF($B4487="","",SUMIFS($E$5:$E4486,$C$5:$C4486,$C4487))</f>
        <v/>
      </c>
      <c r="G4487" s="21" t="str">
        <f>IF($B4487="","",MAX(0,$E4487-MAX(0,SUMIFS(Тех_Движение!$G$2:$G$5111,Тех_Движение!$D$2:$D$5111,$C4487,Тех_Движение!$B$2:$B$5111,"&lt;="&amp;Настройки!$B$5-1)-$F4487)))</f>
        <v/>
      </c>
      <c r="H4487" s="21" t="str">
        <f>IF($B4487="","",IF(AND($D4487&gt;=Настройки!$B$5,$D4487&lt;=Настройки!$B$6),$E4487,0))</f>
        <v/>
      </c>
      <c r="I4487" s="21" t="str">
        <f t="shared" si="210"/>
        <v/>
      </c>
      <c r="J4487" s="21" t="str">
        <f>IF($B4487="","",MAX(0,$E4487-MAX(0,SUMIFS(Тех_Движение!$G$2:$G$5111,Тех_Движение!$D$2:$D$5111,$C4487,Тех_Движение!$B$2:$B$5111,"&lt;="&amp;Настройки!$B$6)-$F4487)))</f>
        <v/>
      </c>
      <c r="K4487" s="21" t="e">
        <f>IF(OR($B4487="",K$3&lt;$D4487+Настройки!$B$7),0,MAX(0,$E4487-MAX(0,SUMIFS(Тех_Движение!$G$2:$G$5111,Тех_Движение!$D$2:$D$5111,$C4487,Тех_Движение!$B$2:$B$5111,"&lt;="&amp;K$3)-$F4487)))</f>
        <v>#VALUE!</v>
      </c>
      <c r="L4487" s="21" t="e">
        <f>IF(OR($B4487="",L$3&lt;$D4487+Настройки!$B$7),0,MAX(0,$E4487-MAX(0,SUMIFS(Тех_Движение!$G$2:$G$5111,Тех_Движение!$D$2:$D$5111,$C4487,Тех_Движение!$B$2:$B$5111,"&lt;="&amp;L$3)-$F4487)))</f>
        <v>#VALUE!</v>
      </c>
      <c r="M4487" s="21" t="e">
        <f>IF(OR($B4487="",M$3&lt;$D4487+Настройки!$B$7),0,MAX(0,$E4487-MAX(0,SUMIFS(Тех_Движение!$G$2:$G$5111,Тех_Движение!$D$2:$D$5111,$C4487,Тех_Движение!$B$2:$B$5111,"&lt;="&amp;M$3)-$F4487)))</f>
        <v>#VALUE!</v>
      </c>
      <c r="N4487" s="21" t="e">
        <f>IF(OR($B4487="",N$3&lt;$D4487+Настройки!$B$7),0,MAX(0,$E4487-MAX(0,SUMIFS(Тех_Движение!$G$2:$G$5111,Тех_Движение!$D$2:$D$5111,$C4487,Тех_Движение!$B$2:$B$5111,"&lt;="&amp;N$3)-$F4487)))</f>
        <v>#VALUE!</v>
      </c>
      <c r="O4487" s="21" t="e">
        <f>IF(OR($B4487="",O$3&lt;$D4487+Настройки!$B$7),0,MAX(0,$E4487-MAX(0,SUMIFS(Тех_Движение!$G$2:$G$5111,Тех_Движение!$D$2:$D$5111,$C4487,Тех_Движение!$B$2:$B$5111,"&lt;="&amp;O$3)-$F4487)))</f>
        <v>#VALUE!</v>
      </c>
      <c r="P4487" s="21" t="e">
        <f>IF(OR($B4487="",P$3&lt;$D4487+Настройки!$B$7),0,MAX(0,$E4487-MAX(0,SUMIFS(Тех_Движение!$G$2:$G$5111,Тех_Движение!$D$2:$D$5111,$C4487,Тех_Движение!$B$2:$B$5111,"&lt;="&amp;P$3)-$F4487)))</f>
        <v>#VALUE!</v>
      </c>
      <c r="Q4487" s="21" t="e">
        <f>IF(OR($B4487="",Q$3&lt;$D4487+Настройки!$B$7),0,MAX(0,$E4487-MAX(0,SUMIFS(Тех_Движение!$G$2:$G$5111,Тех_Движение!$D$2:$D$5111,$C4487,Тех_Движение!$B$2:$B$5111,"&lt;="&amp;Q$3)-$F4487)))</f>
        <v>#VALUE!</v>
      </c>
      <c r="R4487" s="21" t="str">
        <f t="shared" si="211"/>
        <v/>
      </c>
      <c r="S4487" s="23" t="str">
        <f>IF($B4487="","",VLOOKUP($C4487,Настройки!$A$11:$L$17,9,FALSE))</f>
        <v/>
      </c>
      <c r="T4487" s="23" t="str">
        <f t="shared" si="212"/>
        <v/>
      </c>
    </row>
    <row r="4488" spans="1:20" x14ac:dyDescent="0.3">
      <c r="A4488" s="20">
        <f>Тех_Движение!$A$4485</f>
        <v>4484</v>
      </c>
      <c r="B4488" s="20" t="str">
        <f>IF(Тех_Движение!$F$4485&gt;0,Тех_Движение!$I$4485,"")</f>
        <v/>
      </c>
      <c r="C4488" s="20" t="str">
        <f>IF($B4488="","",Тех_Движение!$D$4485)</f>
        <v/>
      </c>
      <c r="D4488" s="9" t="str">
        <f>IF($B4488="","",Тех_Движение!$B$4485)</f>
        <v/>
      </c>
      <c r="E4488" s="21" t="str">
        <f>IF($B4488="","",Тех_Движение!$F$4485)</f>
        <v/>
      </c>
      <c r="F4488" s="21" t="str">
        <f>IF($B4488="","",SUMIFS($E$5:$E4487,$C$5:$C4487,$C4488))</f>
        <v/>
      </c>
      <c r="G4488" s="21" t="str">
        <f>IF($B4488="","",MAX(0,$E4488-MAX(0,SUMIFS(Тех_Движение!$G$2:$G$5111,Тех_Движение!$D$2:$D$5111,$C4488,Тех_Движение!$B$2:$B$5111,"&lt;="&amp;Настройки!$B$5-1)-$F4488)))</f>
        <v/>
      </c>
      <c r="H4488" s="21" t="str">
        <f>IF($B4488="","",IF(AND($D4488&gt;=Настройки!$B$5,$D4488&lt;=Настройки!$B$6),$E4488,0))</f>
        <v/>
      </c>
      <c r="I4488" s="21" t="str">
        <f t="shared" si="210"/>
        <v/>
      </c>
      <c r="J4488" s="21" t="str">
        <f>IF($B4488="","",MAX(0,$E4488-MAX(0,SUMIFS(Тех_Движение!$G$2:$G$5111,Тех_Движение!$D$2:$D$5111,$C4488,Тех_Движение!$B$2:$B$5111,"&lt;="&amp;Настройки!$B$6)-$F4488)))</f>
        <v/>
      </c>
      <c r="K4488" s="21" t="e">
        <f>IF(OR($B4488="",K$3&lt;$D4488+Настройки!$B$7),0,MAX(0,$E4488-MAX(0,SUMIFS(Тех_Движение!$G$2:$G$5111,Тех_Движение!$D$2:$D$5111,$C4488,Тех_Движение!$B$2:$B$5111,"&lt;="&amp;K$3)-$F4488)))</f>
        <v>#VALUE!</v>
      </c>
      <c r="L4488" s="21" t="e">
        <f>IF(OR($B4488="",L$3&lt;$D4488+Настройки!$B$7),0,MAX(0,$E4488-MAX(0,SUMIFS(Тех_Движение!$G$2:$G$5111,Тех_Движение!$D$2:$D$5111,$C4488,Тех_Движение!$B$2:$B$5111,"&lt;="&amp;L$3)-$F4488)))</f>
        <v>#VALUE!</v>
      </c>
      <c r="M4488" s="21" t="e">
        <f>IF(OR($B4488="",M$3&lt;$D4488+Настройки!$B$7),0,MAX(0,$E4488-MAX(0,SUMIFS(Тех_Движение!$G$2:$G$5111,Тех_Движение!$D$2:$D$5111,$C4488,Тех_Движение!$B$2:$B$5111,"&lt;="&amp;M$3)-$F4488)))</f>
        <v>#VALUE!</v>
      </c>
      <c r="N4488" s="21" t="e">
        <f>IF(OR($B4488="",N$3&lt;$D4488+Настройки!$B$7),0,MAX(0,$E4488-MAX(0,SUMIFS(Тех_Движение!$G$2:$G$5111,Тех_Движение!$D$2:$D$5111,$C4488,Тех_Движение!$B$2:$B$5111,"&lt;="&amp;N$3)-$F4488)))</f>
        <v>#VALUE!</v>
      </c>
      <c r="O4488" s="21" t="e">
        <f>IF(OR($B4488="",O$3&lt;$D4488+Настройки!$B$7),0,MAX(0,$E4488-MAX(0,SUMIFS(Тех_Движение!$G$2:$G$5111,Тех_Движение!$D$2:$D$5111,$C4488,Тех_Движение!$B$2:$B$5111,"&lt;="&amp;O$3)-$F4488)))</f>
        <v>#VALUE!</v>
      </c>
      <c r="P4488" s="21" t="e">
        <f>IF(OR($B4488="",P$3&lt;$D4488+Настройки!$B$7),0,MAX(0,$E4488-MAX(0,SUMIFS(Тех_Движение!$G$2:$G$5111,Тех_Движение!$D$2:$D$5111,$C4488,Тех_Движение!$B$2:$B$5111,"&lt;="&amp;P$3)-$F4488)))</f>
        <v>#VALUE!</v>
      </c>
      <c r="Q4488" s="21" t="e">
        <f>IF(OR($B4488="",Q$3&lt;$D4488+Настройки!$B$7),0,MAX(0,$E4488-MAX(0,SUMIFS(Тех_Движение!$G$2:$G$5111,Тех_Движение!$D$2:$D$5111,$C4488,Тех_Движение!$B$2:$B$5111,"&lt;="&amp;Q$3)-$F4488)))</f>
        <v>#VALUE!</v>
      </c>
      <c r="R4488" s="21" t="str">
        <f t="shared" si="211"/>
        <v/>
      </c>
      <c r="S4488" s="23" t="str">
        <f>IF($B4488="","",VLOOKUP($C4488,Настройки!$A$11:$L$17,9,FALSE))</f>
        <v/>
      </c>
      <c r="T4488" s="23" t="str">
        <f t="shared" si="212"/>
        <v/>
      </c>
    </row>
    <row r="4489" spans="1:20" x14ac:dyDescent="0.3">
      <c r="A4489" s="20">
        <f>Тех_Движение!$A$4486</f>
        <v>4485</v>
      </c>
      <c r="B4489" s="20" t="str">
        <f>IF(Тех_Движение!$F$4486&gt;0,Тех_Движение!$I$4486,"")</f>
        <v/>
      </c>
      <c r="C4489" s="20" t="str">
        <f>IF($B4489="","",Тех_Движение!$D$4486)</f>
        <v/>
      </c>
      <c r="D4489" s="9" t="str">
        <f>IF($B4489="","",Тех_Движение!$B$4486)</f>
        <v/>
      </c>
      <c r="E4489" s="21" t="str">
        <f>IF($B4489="","",Тех_Движение!$F$4486)</f>
        <v/>
      </c>
      <c r="F4489" s="21" t="str">
        <f>IF($B4489="","",SUMIFS($E$5:$E4488,$C$5:$C4488,$C4489))</f>
        <v/>
      </c>
      <c r="G4489" s="21" t="str">
        <f>IF($B4489="","",MAX(0,$E4489-MAX(0,SUMIFS(Тех_Движение!$G$2:$G$5111,Тех_Движение!$D$2:$D$5111,$C4489,Тех_Движение!$B$2:$B$5111,"&lt;="&amp;Настройки!$B$5-1)-$F4489)))</f>
        <v/>
      </c>
      <c r="H4489" s="21" t="str">
        <f>IF($B4489="","",IF(AND($D4489&gt;=Настройки!$B$5,$D4489&lt;=Настройки!$B$6),$E4489,0))</f>
        <v/>
      </c>
      <c r="I4489" s="21" t="str">
        <f t="shared" si="210"/>
        <v/>
      </c>
      <c r="J4489" s="21" t="str">
        <f>IF($B4489="","",MAX(0,$E4489-MAX(0,SUMIFS(Тех_Движение!$G$2:$G$5111,Тех_Движение!$D$2:$D$5111,$C4489,Тех_Движение!$B$2:$B$5111,"&lt;="&amp;Настройки!$B$6)-$F4489)))</f>
        <v/>
      </c>
      <c r="K4489" s="21" t="e">
        <f>IF(OR($B4489="",K$3&lt;$D4489+Настройки!$B$7),0,MAX(0,$E4489-MAX(0,SUMIFS(Тех_Движение!$G$2:$G$5111,Тех_Движение!$D$2:$D$5111,$C4489,Тех_Движение!$B$2:$B$5111,"&lt;="&amp;K$3)-$F4489)))</f>
        <v>#VALUE!</v>
      </c>
      <c r="L4489" s="21" t="e">
        <f>IF(OR($B4489="",L$3&lt;$D4489+Настройки!$B$7),0,MAX(0,$E4489-MAX(0,SUMIFS(Тех_Движение!$G$2:$G$5111,Тех_Движение!$D$2:$D$5111,$C4489,Тех_Движение!$B$2:$B$5111,"&lt;="&amp;L$3)-$F4489)))</f>
        <v>#VALUE!</v>
      </c>
      <c r="M4489" s="21" t="e">
        <f>IF(OR($B4489="",M$3&lt;$D4489+Настройки!$B$7),0,MAX(0,$E4489-MAX(0,SUMIFS(Тех_Движение!$G$2:$G$5111,Тех_Движение!$D$2:$D$5111,$C4489,Тех_Движение!$B$2:$B$5111,"&lt;="&amp;M$3)-$F4489)))</f>
        <v>#VALUE!</v>
      </c>
      <c r="N4489" s="21" t="e">
        <f>IF(OR($B4489="",N$3&lt;$D4489+Настройки!$B$7),0,MAX(0,$E4489-MAX(0,SUMIFS(Тех_Движение!$G$2:$G$5111,Тех_Движение!$D$2:$D$5111,$C4489,Тех_Движение!$B$2:$B$5111,"&lt;="&amp;N$3)-$F4489)))</f>
        <v>#VALUE!</v>
      </c>
      <c r="O4489" s="21" t="e">
        <f>IF(OR($B4489="",O$3&lt;$D4489+Настройки!$B$7),0,MAX(0,$E4489-MAX(0,SUMIFS(Тех_Движение!$G$2:$G$5111,Тех_Движение!$D$2:$D$5111,$C4489,Тех_Движение!$B$2:$B$5111,"&lt;="&amp;O$3)-$F4489)))</f>
        <v>#VALUE!</v>
      </c>
      <c r="P4489" s="21" t="e">
        <f>IF(OR($B4489="",P$3&lt;$D4489+Настройки!$B$7),0,MAX(0,$E4489-MAX(0,SUMIFS(Тех_Движение!$G$2:$G$5111,Тех_Движение!$D$2:$D$5111,$C4489,Тех_Движение!$B$2:$B$5111,"&lt;="&amp;P$3)-$F4489)))</f>
        <v>#VALUE!</v>
      </c>
      <c r="Q4489" s="21" t="e">
        <f>IF(OR($B4489="",Q$3&lt;$D4489+Настройки!$B$7),0,MAX(0,$E4489-MAX(0,SUMIFS(Тех_Движение!$G$2:$G$5111,Тех_Движение!$D$2:$D$5111,$C4489,Тех_Движение!$B$2:$B$5111,"&lt;="&amp;Q$3)-$F4489)))</f>
        <v>#VALUE!</v>
      </c>
      <c r="R4489" s="21" t="str">
        <f t="shared" si="211"/>
        <v/>
      </c>
      <c r="S4489" s="23" t="str">
        <f>IF($B4489="","",VLOOKUP($C4489,Настройки!$A$11:$L$17,9,FALSE))</f>
        <v/>
      </c>
      <c r="T4489" s="23" t="str">
        <f t="shared" si="212"/>
        <v/>
      </c>
    </row>
    <row r="4490" spans="1:20" x14ac:dyDescent="0.3">
      <c r="A4490" s="20">
        <f>Тех_Движение!$A$4487</f>
        <v>4486</v>
      </c>
      <c r="B4490" s="20" t="str">
        <f>IF(Тех_Движение!$F$4487&gt;0,Тех_Движение!$I$4487,"")</f>
        <v/>
      </c>
      <c r="C4490" s="20" t="str">
        <f>IF($B4490="","",Тех_Движение!$D$4487)</f>
        <v/>
      </c>
      <c r="D4490" s="9" t="str">
        <f>IF($B4490="","",Тех_Движение!$B$4487)</f>
        <v/>
      </c>
      <c r="E4490" s="21" t="str">
        <f>IF($B4490="","",Тех_Движение!$F$4487)</f>
        <v/>
      </c>
      <c r="F4490" s="21" t="str">
        <f>IF($B4490="","",SUMIFS($E$5:$E4489,$C$5:$C4489,$C4490))</f>
        <v/>
      </c>
      <c r="G4490" s="21" t="str">
        <f>IF($B4490="","",MAX(0,$E4490-MAX(0,SUMIFS(Тех_Движение!$G$2:$G$5111,Тех_Движение!$D$2:$D$5111,$C4490,Тех_Движение!$B$2:$B$5111,"&lt;="&amp;Настройки!$B$5-1)-$F4490)))</f>
        <v/>
      </c>
      <c r="H4490" s="21" t="str">
        <f>IF($B4490="","",IF(AND($D4490&gt;=Настройки!$B$5,$D4490&lt;=Настройки!$B$6),$E4490,0))</f>
        <v/>
      </c>
      <c r="I4490" s="21" t="str">
        <f t="shared" si="210"/>
        <v/>
      </c>
      <c r="J4490" s="21" t="str">
        <f>IF($B4490="","",MAX(0,$E4490-MAX(0,SUMIFS(Тех_Движение!$G$2:$G$5111,Тех_Движение!$D$2:$D$5111,$C4490,Тех_Движение!$B$2:$B$5111,"&lt;="&amp;Настройки!$B$6)-$F4490)))</f>
        <v/>
      </c>
      <c r="K4490" s="21" t="e">
        <f>IF(OR($B4490="",K$3&lt;$D4490+Настройки!$B$7),0,MAX(0,$E4490-MAX(0,SUMIFS(Тех_Движение!$G$2:$G$5111,Тех_Движение!$D$2:$D$5111,$C4490,Тех_Движение!$B$2:$B$5111,"&lt;="&amp;K$3)-$F4490)))</f>
        <v>#VALUE!</v>
      </c>
      <c r="L4490" s="21" t="e">
        <f>IF(OR($B4490="",L$3&lt;$D4490+Настройки!$B$7),0,MAX(0,$E4490-MAX(0,SUMIFS(Тех_Движение!$G$2:$G$5111,Тех_Движение!$D$2:$D$5111,$C4490,Тех_Движение!$B$2:$B$5111,"&lt;="&amp;L$3)-$F4490)))</f>
        <v>#VALUE!</v>
      </c>
      <c r="M4490" s="21" t="e">
        <f>IF(OR($B4490="",M$3&lt;$D4490+Настройки!$B$7),0,MAX(0,$E4490-MAX(0,SUMIFS(Тех_Движение!$G$2:$G$5111,Тех_Движение!$D$2:$D$5111,$C4490,Тех_Движение!$B$2:$B$5111,"&lt;="&amp;M$3)-$F4490)))</f>
        <v>#VALUE!</v>
      </c>
      <c r="N4490" s="21" t="e">
        <f>IF(OR($B4490="",N$3&lt;$D4490+Настройки!$B$7),0,MAX(0,$E4490-MAX(0,SUMIFS(Тех_Движение!$G$2:$G$5111,Тех_Движение!$D$2:$D$5111,$C4490,Тех_Движение!$B$2:$B$5111,"&lt;="&amp;N$3)-$F4490)))</f>
        <v>#VALUE!</v>
      </c>
      <c r="O4490" s="21" t="e">
        <f>IF(OR($B4490="",O$3&lt;$D4490+Настройки!$B$7),0,MAX(0,$E4490-MAX(0,SUMIFS(Тех_Движение!$G$2:$G$5111,Тех_Движение!$D$2:$D$5111,$C4490,Тех_Движение!$B$2:$B$5111,"&lt;="&amp;O$3)-$F4490)))</f>
        <v>#VALUE!</v>
      </c>
      <c r="P4490" s="21" t="e">
        <f>IF(OR($B4490="",P$3&lt;$D4490+Настройки!$B$7),0,MAX(0,$E4490-MAX(0,SUMIFS(Тех_Движение!$G$2:$G$5111,Тех_Движение!$D$2:$D$5111,$C4490,Тех_Движение!$B$2:$B$5111,"&lt;="&amp;P$3)-$F4490)))</f>
        <v>#VALUE!</v>
      </c>
      <c r="Q4490" s="21" t="e">
        <f>IF(OR($B4490="",Q$3&lt;$D4490+Настройки!$B$7),0,MAX(0,$E4490-MAX(0,SUMIFS(Тех_Движение!$G$2:$G$5111,Тех_Движение!$D$2:$D$5111,$C4490,Тех_Движение!$B$2:$B$5111,"&lt;="&amp;Q$3)-$F4490)))</f>
        <v>#VALUE!</v>
      </c>
      <c r="R4490" s="21" t="str">
        <f t="shared" si="211"/>
        <v/>
      </c>
      <c r="S4490" s="23" t="str">
        <f>IF($B4490="","",VLOOKUP($C4490,Настройки!$A$11:$L$17,9,FALSE))</f>
        <v/>
      </c>
      <c r="T4490" s="23" t="str">
        <f t="shared" si="212"/>
        <v/>
      </c>
    </row>
    <row r="4491" spans="1:20" x14ac:dyDescent="0.3">
      <c r="A4491" s="20">
        <f>Тех_Движение!$A$4488</f>
        <v>4487</v>
      </c>
      <c r="B4491" s="20" t="str">
        <f>IF(Тех_Движение!$F$4488&gt;0,Тех_Движение!$I$4488,"")</f>
        <v/>
      </c>
      <c r="C4491" s="20" t="str">
        <f>IF($B4491="","",Тех_Движение!$D$4488)</f>
        <v/>
      </c>
      <c r="D4491" s="9" t="str">
        <f>IF($B4491="","",Тех_Движение!$B$4488)</f>
        <v/>
      </c>
      <c r="E4491" s="21" t="str">
        <f>IF($B4491="","",Тех_Движение!$F$4488)</f>
        <v/>
      </c>
      <c r="F4491" s="21" t="str">
        <f>IF($B4491="","",SUMIFS($E$5:$E4490,$C$5:$C4490,$C4491))</f>
        <v/>
      </c>
      <c r="G4491" s="21" t="str">
        <f>IF($B4491="","",MAX(0,$E4491-MAX(0,SUMIFS(Тех_Движение!$G$2:$G$5111,Тех_Движение!$D$2:$D$5111,$C4491,Тех_Движение!$B$2:$B$5111,"&lt;="&amp;Настройки!$B$5-1)-$F4491)))</f>
        <v/>
      </c>
      <c r="H4491" s="21" t="str">
        <f>IF($B4491="","",IF(AND($D4491&gt;=Настройки!$B$5,$D4491&lt;=Настройки!$B$6),$E4491,0))</f>
        <v/>
      </c>
      <c r="I4491" s="21" t="str">
        <f t="shared" si="210"/>
        <v/>
      </c>
      <c r="J4491" s="21" t="str">
        <f>IF($B4491="","",MAX(0,$E4491-MAX(0,SUMIFS(Тех_Движение!$G$2:$G$5111,Тех_Движение!$D$2:$D$5111,$C4491,Тех_Движение!$B$2:$B$5111,"&lt;="&amp;Настройки!$B$6)-$F4491)))</f>
        <v/>
      </c>
      <c r="K4491" s="21" t="e">
        <f>IF(OR($B4491="",K$3&lt;$D4491+Настройки!$B$7),0,MAX(0,$E4491-MAX(0,SUMIFS(Тех_Движение!$G$2:$G$5111,Тех_Движение!$D$2:$D$5111,$C4491,Тех_Движение!$B$2:$B$5111,"&lt;="&amp;K$3)-$F4491)))</f>
        <v>#VALUE!</v>
      </c>
      <c r="L4491" s="21" t="e">
        <f>IF(OR($B4491="",L$3&lt;$D4491+Настройки!$B$7),0,MAX(0,$E4491-MAX(0,SUMIFS(Тех_Движение!$G$2:$G$5111,Тех_Движение!$D$2:$D$5111,$C4491,Тех_Движение!$B$2:$B$5111,"&lt;="&amp;L$3)-$F4491)))</f>
        <v>#VALUE!</v>
      </c>
      <c r="M4491" s="21" t="e">
        <f>IF(OR($B4491="",M$3&lt;$D4491+Настройки!$B$7),0,MAX(0,$E4491-MAX(0,SUMIFS(Тех_Движение!$G$2:$G$5111,Тех_Движение!$D$2:$D$5111,$C4491,Тех_Движение!$B$2:$B$5111,"&lt;="&amp;M$3)-$F4491)))</f>
        <v>#VALUE!</v>
      </c>
      <c r="N4491" s="21" t="e">
        <f>IF(OR($B4491="",N$3&lt;$D4491+Настройки!$B$7),0,MAX(0,$E4491-MAX(0,SUMIFS(Тех_Движение!$G$2:$G$5111,Тех_Движение!$D$2:$D$5111,$C4491,Тех_Движение!$B$2:$B$5111,"&lt;="&amp;N$3)-$F4491)))</f>
        <v>#VALUE!</v>
      </c>
      <c r="O4491" s="21" t="e">
        <f>IF(OR($B4491="",O$3&lt;$D4491+Настройки!$B$7),0,MAX(0,$E4491-MAX(0,SUMIFS(Тех_Движение!$G$2:$G$5111,Тех_Движение!$D$2:$D$5111,$C4491,Тех_Движение!$B$2:$B$5111,"&lt;="&amp;O$3)-$F4491)))</f>
        <v>#VALUE!</v>
      </c>
      <c r="P4491" s="21" t="e">
        <f>IF(OR($B4491="",P$3&lt;$D4491+Настройки!$B$7),0,MAX(0,$E4491-MAX(0,SUMIFS(Тех_Движение!$G$2:$G$5111,Тех_Движение!$D$2:$D$5111,$C4491,Тех_Движение!$B$2:$B$5111,"&lt;="&amp;P$3)-$F4491)))</f>
        <v>#VALUE!</v>
      </c>
      <c r="Q4491" s="21" t="e">
        <f>IF(OR($B4491="",Q$3&lt;$D4491+Настройки!$B$7),0,MAX(0,$E4491-MAX(0,SUMIFS(Тех_Движение!$G$2:$G$5111,Тех_Движение!$D$2:$D$5111,$C4491,Тех_Движение!$B$2:$B$5111,"&lt;="&amp;Q$3)-$F4491)))</f>
        <v>#VALUE!</v>
      </c>
      <c r="R4491" s="21" t="str">
        <f t="shared" si="211"/>
        <v/>
      </c>
      <c r="S4491" s="23" t="str">
        <f>IF($B4491="","",VLOOKUP($C4491,Настройки!$A$11:$L$17,9,FALSE))</f>
        <v/>
      </c>
      <c r="T4491" s="23" t="str">
        <f t="shared" si="212"/>
        <v/>
      </c>
    </row>
    <row r="4492" spans="1:20" x14ac:dyDescent="0.3">
      <c r="A4492" s="20">
        <f>Тех_Движение!$A$4489</f>
        <v>4488</v>
      </c>
      <c r="B4492" s="20" t="str">
        <f>IF(Тех_Движение!$F$4489&gt;0,Тех_Движение!$I$4489,"")</f>
        <v/>
      </c>
      <c r="C4492" s="20" t="str">
        <f>IF($B4492="","",Тех_Движение!$D$4489)</f>
        <v/>
      </c>
      <c r="D4492" s="9" t="str">
        <f>IF($B4492="","",Тех_Движение!$B$4489)</f>
        <v/>
      </c>
      <c r="E4492" s="21" t="str">
        <f>IF($B4492="","",Тех_Движение!$F$4489)</f>
        <v/>
      </c>
      <c r="F4492" s="21" t="str">
        <f>IF($B4492="","",SUMIFS($E$5:$E4491,$C$5:$C4491,$C4492))</f>
        <v/>
      </c>
      <c r="G4492" s="21" t="str">
        <f>IF($B4492="","",MAX(0,$E4492-MAX(0,SUMIFS(Тех_Движение!$G$2:$G$5111,Тех_Движение!$D$2:$D$5111,$C4492,Тех_Движение!$B$2:$B$5111,"&lt;="&amp;Настройки!$B$5-1)-$F4492)))</f>
        <v/>
      </c>
      <c r="H4492" s="21" t="str">
        <f>IF($B4492="","",IF(AND($D4492&gt;=Настройки!$B$5,$D4492&lt;=Настройки!$B$6),$E4492,0))</f>
        <v/>
      </c>
      <c r="I4492" s="21" t="str">
        <f t="shared" si="210"/>
        <v/>
      </c>
      <c r="J4492" s="21" t="str">
        <f>IF($B4492="","",MAX(0,$E4492-MAX(0,SUMIFS(Тех_Движение!$G$2:$G$5111,Тех_Движение!$D$2:$D$5111,$C4492,Тех_Движение!$B$2:$B$5111,"&lt;="&amp;Настройки!$B$6)-$F4492)))</f>
        <v/>
      </c>
      <c r="K4492" s="21" t="e">
        <f>IF(OR($B4492="",K$3&lt;$D4492+Настройки!$B$7),0,MAX(0,$E4492-MAX(0,SUMIFS(Тех_Движение!$G$2:$G$5111,Тех_Движение!$D$2:$D$5111,$C4492,Тех_Движение!$B$2:$B$5111,"&lt;="&amp;K$3)-$F4492)))</f>
        <v>#VALUE!</v>
      </c>
      <c r="L4492" s="21" t="e">
        <f>IF(OR($B4492="",L$3&lt;$D4492+Настройки!$B$7),0,MAX(0,$E4492-MAX(0,SUMIFS(Тех_Движение!$G$2:$G$5111,Тех_Движение!$D$2:$D$5111,$C4492,Тех_Движение!$B$2:$B$5111,"&lt;="&amp;L$3)-$F4492)))</f>
        <v>#VALUE!</v>
      </c>
      <c r="M4492" s="21" t="e">
        <f>IF(OR($B4492="",M$3&lt;$D4492+Настройки!$B$7),0,MAX(0,$E4492-MAX(0,SUMIFS(Тех_Движение!$G$2:$G$5111,Тех_Движение!$D$2:$D$5111,$C4492,Тех_Движение!$B$2:$B$5111,"&lt;="&amp;M$3)-$F4492)))</f>
        <v>#VALUE!</v>
      </c>
      <c r="N4492" s="21" t="e">
        <f>IF(OR($B4492="",N$3&lt;$D4492+Настройки!$B$7),0,MAX(0,$E4492-MAX(0,SUMIFS(Тех_Движение!$G$2:$G$5111,Тех_Движение!$D$2:$D$5111,$C4492,Тех_Движение!$B$2:$B$5111,"&lt;="&amp;N$3)-$F4492)))</f>
        <v>#VALUE!</v>
      </c>
      <c r="O4492" s="21" t="e">
        <f>IF(OR($B4492="",O$3&lt;$D4492+Настройки!$B$7),0,MAX(0,$E4492-MAX(0,SUMIFS(Тех_Движение!$G$2:$G$5111,Тех_Движение!$D$2:$D$5111,$C4492,Тех_Движение!$B$2:$B$5111,"&lt;="&amp;O$3)-$F4492)))</f>
        <v>#VALUE!</v>
      </c>
      <c r="P4492" s="21" t="e">
        <f>IF(OR($B4492="",P$3&lt;$D4492+Настройки!$B$7),0,MAX(0,$E4492-MAX(0,SUMIFS(Тех_Движение!$G$2:$G$5111,Тех_Движение!$D$2:$D$5111,$C4492,Тех_Движение!$B$2:$B$5111,"&lt;="&amp;P$3)-$F4492)))</f>
        <v>#VALUE!</v>
      </c>
      <c r="Q4492" s="21" t="e">
        <f>IF(OR($B4492="",Q$3&lt;$D4492+Настройки!$B$7),0,MAX(0,$E4492-MAX(0,SUMIFS(Тех_Движение!$G$2:$G$5111,Тех_Движение!$D$2:$D$5111,$C4492,Тех_Движение!$B$2:$B$5111,"&lt;="&amp;Q$3)-$F4492)))</f>
        <v>#VALUE!</v>
      </c>
      <c r="R4492" s="21" t="str">
        <f t="shared" si="211"/>
        <v/>
      </c>
      <c r="S4492" s="23" t="str">
        <f>IF($B4492="","",VLOOKUP($C4492,Настройки!$A$11:$L$17,9,FALSE))</f>
        <v/>
      </c>
      <c r="T4492" s="23" t="str">
        <f t="shared" si="212"/>
        <v/>
      </c>
    </row>
    <row r="4493" spans="1:20" x14ac:dyDescent="0.3">
      <c r="A4493" s="20">
        <f>Тех_Движение!$A$4490</f>
        <v>4489</v>
      </c>
      <c r="B4493" s="20" t="str">
        <f>IF(Тех_Движение!$F$4490&gt;0,Тех_Движение!$I$4490,"")</f>
        <v/>
      </c>
      <c r="C4493" s="20" t="str">
        <f>IF($B4493="","",Тех_Движение!$D$4490)</f>
        <v/>
      </c>
      <c r="D4493" s="9" t="str">
        <f>IF($B4493="","",Тех_Движение!$B$4490)</f>
        <v/>
      </c>
      <c r="E4493" s="21" t="str">
        <f>IF($B4493="","",Тех_Движение!$F$4490)</f>
        <v/>
      </c>
      <c r="F4493" s="21" t="str">
        <f>IF($B4493="","",SUMIFS($E$5:$E4492,$C$5:$C4492,$C4493))</f>
        <v/>
      </c>
      <c r="G4493" s="21" t="str">
        <f>IF($B4493="","",MAX(0,$E4493-MAX(0,SUMIFS(Тех_Движение!$G$2:$G$5111,Тех_Движение!$D$2:$D$5111,$C4493,Тех_Движение!$B$2:$B$5111,"&lt;="&amp;Настройки!$B$5-1)-$F4493)))</f>
        <v/>
      </c>
      <c r="H4493" s="21" t="str">
        <f>IF($B4493="","",IF(AND($D4493&gt;=Настройки!$B$5,$D4493&lt;=Настройки!$B$6),$E4493,0))</f>
        <v/>
      </c>
      <c r="I4493" s="21" t="str">
        <f t="shared" si="210"/>
        <v/>
      </c>
      <c r="J4493" s="21" t="str">
        <f>IF($B4493="","",MAX(0,$E4493-MAX(0,SUMIFS(Тех_Движение!$G$2:$G$5111,Тех_Движение!$D$2:$D$5111,$C4493,Тех_Движение!$B$2:$B$5111,"&lt;="&amp;Настройки!$B$6)-$F4493)))</f>
        <v/>
      </c>
      <c r="K4493" s="21" t="e">
        <f>IF(OR($B4493="",K$3&lt;$D4493+Настройки!$B$7),0,MAX(0,$E4493-MAX(0,SUMIFS(Тех_Движение!$G$2:$G$5111,Тех_Движение!$D$2:$D$5111,$C4493,Тех_Движение!$B$2:$B$5111,"&lt;="&amp;K$3)-$F4493)))</f>
        <v>#VALUE!</v>
      </c>
      <c r="L4493" s="21" t="e">
        <f>IF(OR($B4493="",L$3&lt;$D4493+Настройки!$B$7),0,MAX(0,$E4493-MAX(0,SUMIFS(Тех_Движение!$G$2:$G$5111,Тех_Движение!$D$2:$D$5111,$C4493,Тех_Движение!$B$2:$B$5111,"&lt;="&amp;L$3)-$F4493)))</f>
        <v>#VALUE!</v>
      </c>
      <c r="M4493" s="21" t="e">
        <f>IF(OR($B4493="",M$3&lt;$D4493+Настройки!$B$7),0,MAX(0,$E4493-MAX(0,SUMIFS(Тех_Движение!$G$2:$G$5111,Тех_Движение!$D$2:$D$5111,$C4493,Тех_Движение!$B$2:$B$5111,"&lt;="&amp;M$3)-$F4493)))</f>
        <v>#VALUE!</v>
      </c>
      <c r="N4493" s="21" t="e">
        <f>IF(OR($B4493="",N$3&lt;$D4493+Настройки!$B$7),0,MAX(0,$E4493-MAX(0,SUMIFS(Тех_Движение!$G$2:$G$5111,Тех_Движение!$D$2:$D$5111,$C4493,Тех_Движение!$B$2:$B$5111,"&lt;="&amp;N$3)-$F4493)))</f>
        <v>#VALUE!</v>
      </c>
      <c r="O4493" s="21" t="e">
        <f>IF(OR($B4493="",O$3&lt;$D4493+Настройки!$B$7),0,MAX(0,$E4493-MAX(0,SUMIFS(Тех_Движение!$G$2:$G$5111,Тех_Движение!$D$2:$D$5111,$C4493,Тех_Движение!$B$2:$B$5111,"&lt;="&amp;O$3)-$F4493)))</f>
        <v>#VALUE!</v>
      </c>
      <c r="P4493" s="21" t="e">
        <f>IF(OR($B4493="",P$3&lt;$D4493+Настройки!$B$7),0,MAX(0,$E4493-MAX(0,SUMIFS(Тех_Движение!$G$2:$G$5111,Тех_Движение!$D$2:$D$5111,$C4493,Тех_Движение!$B$2:$B$5111,"&lt;="&amp;P$3)-$F4493)))</f>
        <v>#VALUE!</v>
      </c>
      <c r="Q4493" s="21" t="e">
        <f>IF(OR($B4493="",Q$3&lt;$D4493+Настройки!$B$7),0,MAX(0,$E4493-MAX(0,SUMIFS(Тех_Движение!$G$2:$G$5111,Тех_Движение!$D$2:$D$5111,$C4493,Тех_Движение!$B$2:$B$5111,"&lt;="&amp;Q$3)-$F4493)))</f>
        <v>#VALUE!</v>
      </c>
      <c r="R4493" s="21" t="str">
        <f t="shared" si="211"/>
        <v/>
      </c>
      <c r="S4493" s="23" t="str">
        <f>IF($B4493="","",VLOOKUP($C4493,Настройки!$A$11:$L$17,9,FALSE))</f>
        <v/>
      </c>
      <c r="T4493" s="23" t="str">
        <f t="shared" si="212"/>
        <v/>
      </c>
    </row>
    <row r="4494" spans="1:20" x14ac:dyDescent="0.3">
      <c r="A4494" s="20">
        <f>Тех_Движение!$A$4491</f>
        <v>4490</v>
      </c>
      <c r="B4494" s="20" t="str">
        <f>IF(Тех_Движение!$F$4491&gt;0,Тех_Движение!$I$4491,"")</f>
        <v/>
      </c>
      <c r="C4494" s="20" t="str">
        <f>IF($B4494="","",Тех_Движение!$D$4491)</f>
        <v/>
      </c>
      <c r="D4494" s="9" t="str">
        <f>IF($B4494="","",Тех_Движение!$B$4491)</f>
        <v/>
      </c>
      <c r="E4494" s="21" t="str">
        <f>IF($B4494="","",Тех_Движение!$F$4491)</f>
        <v/>
      </c>
      <c r="F4494" s="21" t="str">
        <f>IF($B4494="","",SUMIFS($E$5:$E4493,$C$5:$C4493,$C4494))</f>
        <v/>
      </c>
      <c r="G4494" s="21" t="str">
        <f>IF($B4494="","",MAX(0,$E4494-MAX(0,SUMIFS(Тех_Движение!$G$2:$G$5111,Тех_Движение!$D$2:$D$5111,$C4494,Тех_Движение!$B$2:$B$5111,"&lt;="&amp;Настройки!$B$5-1)-$F4494)))</f>
        <v/>
      </c>
      <c r="H4494" s="21" t="str">
        <f>IF($B4494="","",IF(AND($D4494&gt;=Настройки!$B$5,$D4494&lt;=Настройки!$B$6),$E4494,0))</f>
        <v/>
      </c>
      <c r="I4494" s="21" t="str">
        <f t="shared" si="210"/>
        <v/>
      </c>
      <c r="J4494" s="21" t="str">
        <f>IF($B4494="","",MAX(0,$E4494-MAX(0,SUMIFS(Тех_Движение!$G$2:$G$5111,Тех_Движение!$D$2:$D$5111,$C4494,Тех_Движение!$B$2:$B$5111,"&lt;="&amp;Настройки!$B$6)-$F4494)))</f>
        <v/>
      </c>
      <c r="K4494" s="21" t="e">
        <f>IF(OR($B4494="",K$3&lt;$D4494+Настройки!$B$7),0,MAX(0,$E4494-MAX(0,SUMIFS(Тех_Движение!$G$2:$G$5111,Тех_Движение!$D$2:$D$5111,$C4494,Тех_Движение!$B$2:$B$5111,"&lt;="&amp;K$3)-$F4494)))</f>
        <v>#VALUE!</v>
      </c>
      <c r="L4494" s="21" t="e">
        <f>IF(OR($B4494="",L$3&lt;$D4494+Настройки!$B$7),0,MAX(0,$E4494-MAX(0,SUMIFS(Тех_Движение!$G$2:$G$5111,Тех_Движение!$D$2:$D$5111,$C4494,Тех_Движение!$B$2:$B$5111,"&lt;="&amp;L$3)-$F4494)))</f>
        <v>#VALUE!</v>
      </c>
      <c r="M4494" s="21" t="e">
        <f>IF(OR($B4494="",M$3&lt;$D4494+Настройки!$B$7),0,MAX(0,$E4494-MAX(0,SUMIFS(Тех_Движение!$G$2:$G$5111,Тех_Движение!$D$2:$D$5111,$C4494,Тех_Движение!$B$2:$B$5111,"&lt;="&amp;M$3)-$F4494)))</f>
        <v>#VALUE!</v>
      </c>
      <c r="N4494" s="21" t="e">
        <f>IF(OR($B4494="",N$3&lt;$D4494+Настройки!$B$7),0,MAX(0,$E4494-MAX(0,SUMIFS(Тех_Движение!$G$2:$G$5111,Тех_Движение!$D$2:$D$5111,$C4494,Тех_Движение!$B$2:$B$5111,"&lt;="&amp;N$3)-$F4494)))</f>
        <v>#VALUE!</v>
      </c>
      <c r="O4494" s="21" t="e">
        <f>IF(OR($B4494="",O$3&lt;$D4494+Настройки!$B$7),0,MAX(0,$E4494-MAX(0,SUMIFS(Тех_Движение!$G$2:$G$5111,Тех_Движение!$D$2:$D$5111,$C4494,Тех_Движение!$B$2:$B$5111,"&lt;="&amp;O$3)-$F4494)))</f>
        <v>#VALUE!</v>
      </c>
      <c r="P4494" s="21" t="e">
        <f>IF(OR($B4494="",P$3&lt;$D4494+Настройки!$B$7),0,MAX(0,$E4494-MAX(0,SUMIFS(Тех_Движение!$G$2:$G$5111,Тех_Движение!$D$2:$D$5111,$C4494,Тех_Движение!$B$2:$B$5111,"&lt;="&amp;P$3)-$F4494)))</f>
        <v>#VALUE!</v>
      </c>
      <c r="Q4494" s="21" t="e">
        <f>IF(OR($B4494="",Q$3&lt;$D4494+Настройки!$B$7),0,MAX(0,$E4494-MAX(0,SUMIFS(Тех_Движение!$G$2:$G$5111,Тех_Движение!$D$2:$D$5111,$C4494,Тех_Движение!$B$2:$B$5111,"&lt;="&amp;Q$3)-$F4494)))</f>
        <v>#VALUE!</v>
      </c>
      <c r="R4494" s="21" t="str">
        <f t="shared" si="211"/>
        <v/>
      </c>
      <c r="S4494" s="23" t="str">
        <f>IF($B4494="","",VLOOKUP($C4494,Настройки!$A$11:$L$17,9,FALSE))</f>
        <v/>
      </c>
      <c r="T4494" s="23" t="str">
        <f t="shared" si="212"/>
        <v/>
      </c>
    </row>
    <row r="4495" spans="1:20" x14ac:dyDescent="0.3">
      <c r="A4495" s="20">
        <f>Тех_Движение!$A$4492</f>
        <v>4491</v>
      </c>
      <c r="B4495" s="20" t="str">
        <f>IF(Тех_Движение!$F$4492&gt;0,Тех_Движение!$I$4492,"")</f>
        <v/>
      </c>
      <c r="C4495" s="20" t="str">
        <f>IF($B4495="","",Тех_Движение!$D$4492)</f>
        <v/>
      </c>
      <c r="D4495" s="9" t="str">
        <f>IF($B4495="","",Тех_Движение!$B$4492)</f>
        <v/>
      </c>
      <c r="E4495" s="21" t="str">
        <f>IF($B4495="","",Тех_Движение!$F$4492)</f>
        <v/>
      </c>
      <c r="F4495" s="21" t="str">
        <f>IF($B4495="","",SUMIFS($E$5:$E4494,$C$5:$C4494,$C4495))</f>
        <v/>
      </c>
      <c r="G4495" s="21" t="str">
        <f>IF($B4495="","",MAX(0,$E4495-MAX(0,SUMIFS(Тех_Движение!$G$2:$G$5111,Тех_Движение!$D$2:$D$5111,$C4495,Тех_Движение!$B$2:$B$5111,"&lt;="&amp;Настройки!$B$5-1)-$F4495)))</f>
        <v/>
      </c>
      <c r="H4495" s="21" t="str">
        <f>IF($B4495="","",IF(AND($D4495&gt;=Настройки!$B$5,$D4495&lt;=Настройки!$B$6),$E4495,0))</f>
        <v/>
      </c>
      <c r="I4495" s="21" t="str">
        <f t="shared" si="210"/>
        <v/>
      </c>
      <c r="J4495" s="21" t="str">
        <f>IF($B4495="","",MAX(0,$E4495-MAX(0,SUMIFS(Тех_Движение!$G$2:$G$5111,Тех_Движение!$D$2:$D$5111,$C4495,Тех_Движение!$B$2:$B$5111,"&lt;="&amp;Настройки!$B$6)-$F4495)))</f>
        <v/>
      </c>
      <c r="K4495" s="21" t="e">
        <f>IF(OR($B4495="",K$3&lt;$D4495+Настройки!$B$7),0,MAX(0,$E4495-MAX(0,SUMIFS(Тех_Движение!$G$2:$G$5111,Тех_Движение!$D$2:$D$5111,$C4495,Тех_Движение!$B$2:$B$5111,"&lt;="&amp;K$3)-$F4495)))</f>
        <v>#VALUE!</v>
      </c>
      <c r="L4495" s="21" t="e">
        <f>IF(OR($B4495="",L$3&lt;$D4495+Настройки!$B$7),0,MAX(0,$E4495-MAX(0,SUMIFS(Тех_Движение!$G$2:$G$5111,Тех_Движение!$D$2:$D$5111,$C4495,Тех_Движение!$B$2:$B$5111,"&lt;="&amp;L$3)-$F4495)))</f>
        <v>#VALUE!</v>
      </c>
      <c r="M4495" s="21" t="e">
        <f>IF(OR($B4495="",M$3&lt;$D4495+Настройки!$B$7),0,MAX(0,$E4495-MAX(0,SUMIFS(Тех_Движение!$G$2:$G$5111,Тех_Движение!$D$2:$D$5111,$C4495,Тех_Движение!$B$2:$B$5111,"&lt;="&amp;M$3)-$F4495)))</f>
        <v>#VALUE!</v>
      </c>
      <c r="N4495" s="21" t="e">
        <f>IF(OR($B4495="",N$3&lt;$D4495+Настройки!$B$7),0,MAX(0,$E4495-MAX(0,SUMIFS(Тех_Движение!$G$2:$G$5111,Тех_Движение!$D$2:$D$5111,$C4495,Тех_Движение!$B$2:$B$5111,"&lt;="&amp;N$3)-$F4495)))</f>
        <v>#VALUE!</v>
      </c>
      <c r="O4495" s="21" t="e">
        <f>IF(OR($B4495="",O$3&lt;$D4495+Настройки!$B$7),0,MAX(0,$E4495-MAX(0,SUMIFS(Тех_Движение!$G$2:$G$5111,Тех_Движение!$D$2:$D$5111,$C4495,Тех_Движение!$B$2:$B$5111,"&lt;="&amp;O$3)-$F4495)))</f>
        <v>#VALUE!</v>
      </c>
      <c r="P4495" s="21" t="e">
        <f>IF(OR($B4495="",P$3&lt;$D4495+Настройки!$B$7),0,MAX(0,$E4495-MAX(0,SUMIFS(Тех_Движение!$G$2:$G$5111,Тех_Движение!$D$2:$D$5111,$C4495,Тех_Движение!$B$2:$B$5111,"&lt;="&amp;P$3)-$F4495)))</f>
        <v>#VALUE!</v>
      </c>
      <c r="Q4495" s="21" t="e">
        <f>IF(OR($B4495="",Q$3&lt;$D4495+Настройки!$B$7),0,MAX(0,$E4495-MAX(0,SUMIFS(Тех_Движение!$G$2:$G$5111,Тех_Движение!$D$2:$D$5111,$C4495,Тех_Движение!$B$2:$B$5111,"&lt;="&amp;Q$3)-$F4495)))</f>
        <v>#VALUE!</v>
      </c>
      <c r="R4495" s="21" t="str">
        <f t="shared" si="211"/>
        <v/>
      </c>
      <c r="S4495" s="23" t="str">
        <f>IF($B4495="","",VLOOKUP($C4495,Настройки!$A$11:$L$17,9,FALSE))</f>
        <v/>
      </c>
      <c r="T4495" s="23" t="str">
        <f t="shared" si="212"/>
        <v/>
      </c>
    </row>
    <row r="4496" spans="1:20" x14ac:dyDescent="0.3">
      <c r="A4496" s="20">
        <f>Тех_Движение!$A$4493</f>
        <v>4492</v>
      </c>
      <c r="B4496" s="20" t="str">
        <f>IF(Тех_Движение!$F$4493&gt;0,Тех_Движение!$I$4493,"")</f>
        <v/>
      </c>
      <c r="C4496" s="20" t="str">
        <f>IF($B4496="","",Тех_Движение!$D$4493)</f>
        <v/>
      </c>
      <c r="D4496" s="9" t="str">
        <f>IF($B4496="","",Тех_Движение!$B$4493)</f>
        <v/>
      </c>
      <c r="E4496" s="21" t="str">
        <f>IF($B4496="","",Тех_Движение!$F$4493)</f>
        <v/>
      </c>
      <c r="F4496" s="21" t="str">
        <f>IF($B4496="","",SUMIFS($E$5:$E4495,$C$5:$C4495,$C4496))</f>
        <v/>
      </c>
      <c r="G4496" s="21" t="str">
        <f>IF($B4496="","",MAX(0,$E4496-MAX(0,SUMIFS(Тех_Движение!$G$2:$G$5111,Тех_Движение!$D$2:$D$5111,$C4496,Тех_Движение!$B$2:$B$5111,"&lt;="&amp;Настройки!$B$5-1)-$F4496)))</f>
        <v/>
      </c>
      <c r="H4496" s="21" t="str">
        <f>IF($B4496="","",IF(AND($D4496&gt;=Настройки!$B$5,$D4496&lt;=Настройки!$B$6),$E4496,0))</f>
        <v/>
      </c>
      <c r="I4496" s="21" t="str">
        <f t="shared" si="210"/>
        <v/>
      </c>
      <c r="J4496" s="21" t="str">
        <f>IF($B4496="","",MAX(0,$E4496-MAX(0,SUMIFS(Тех_Движение!$G$2:$G$5111,Тех_Движение!$D$2:$D$5111,$C4496,Тех_Движение!$B$2:$B$5111,"&lt;="&amp;Настройки!$B$6)-$F4496)))</f>
        <v/>
      </c>
      <c r="K4496" s="21" t="e">
        <f>IF(OR($B4496="",K$3&lt;$D4496+Настройки!$B$7),0,MAX(0,$E4496-MAX(0,SUMIFS(Тех_Движение!$G$2:$G$5111,Тех_Движение!$D$2:$D$5111,$C4496,Тех_Движение!$B$2:$B$5111,"&lt;="&amp;K$3)-$F4496)))</f>
        <v>#VALUE!</v>
      </c>
      <c r="L4496" s="21" t="e">
        <f>IF(OR($B4496="",L$3&lt;$D4496+Настройки!$B$7),0,MAX(0,$E4496-MAX(0,SUMIFS(Тех_Движение!$G$2:$G$5111,Тех_Движение!$D$2:$D$5111,$C4496,Тех_Движение!$B$2:$B$5111,"&lt;="&amp;L$3)-$F4496)))</f>
        <v>#VALUE!</v>
      </c>
      <c r="M4496" s="21" t="e">
        <f>IF(OR($B4496="",M$3&lt;$D4496+Настройки!$B$7),0,MAX(0,$E4496-MAX(0,SUMIFS(Тех_Движение!$G$2:$G$5111,Тех_Движение!$D$2:$D$5111,$C4496,Тех_Движение!$B$2:$B$5111,"&lt;="&amp;M$3)-$F4496)))</f>
        <v>#VALUE!</v>
      </c>
      <c r="N4496" s="21" t="e">
        <f>IF(OR($B4496="",N$3&lt;$D4496+Настройки!$B$7),0,MAX(0,$E4496-MAX(0,SUMIFS(Тех_Движение!$G$2:$G$5111,Тех_Движение!$D$2:$D$5111,$C4496,Тех_Движение!$B$2:$B$5111,"&lt;="&amp;N$3)-$F4496)))</f>
        <v>#VALUE!</v>
      </c>
      <c r="O4496" s="21" t="e">
        <f>IF(OR($B4496="",O$3&lt;$D4496+Настройки!$B$7),0,MAX(0,$E4496-MAX(0,SUMIFS(Тех_Движение!$G$2:$G$5111,Тех_Движение!$D$2:$D$5111,$C4496,Тех_Движение!$B$2:$B$5111,"&lt;="&amp;O$3)-$F4496)))</f>
        <v>#VALUE!</v>
      </c>
      <c r="P4496" s="21" t="e">
        <f>IF(OR($B4496="",P$3&lt;$D4496+Настройки!$B$7),0,MAX(0,$E4496-MAX(0,SUMIFS(Тех_Движение!$G$2:$G$5111,Тех_Движение!$D$2:$D$5111,$C4496,Тех_Движение!$B$2:$B$5111,"&lt;="&amp;P$3)-$F4496)))</f>
        <v>#VALUE!</v>
      </c>
      <c r="Q4496" s="21" t="e">
        <f>IF(OR($B4496="",Q$3&lt;$D4496+Настройки!$B$7),0,MAX(0,$E4496-MAX(0,SUMIFS(Тех_Движение!$G$2:$G$5111,Тех_Движение!$D$2:$D$5111,$C4496,Тех_Движение!$B$2:$B$5111,"&lt;="&amp;Q$3)-$F4496)))</f>
        <v>#VALUE!</v>
      </c>
      <c r="R4496" s="21" t="str">
        <f t="shared" si="211"/>
        <v/>
      </c>
      <c r="S4496" s="23" t="str">
        <f>IF($B4496="","",VLOOKUP($C4496,Настройки!$A$11:$L$17,9,FALSE))</f>
        <v/>
      </c>
      <c r="T4496" s="23" t="str">
        <f t="shared" si="212"/>
        <v/>
      </c>
    </row>
    <row r="4497" spans="1:20" x14ac:dyDescent="0.3">
      <c r="A4497" s="20">
        <f>Тех_Движение!$A$4494</f>
        <v>4493</v>
      </c>
      <c r="B4497" s="20" t="str">
        <f>IF(Тех_Движение!$F$4494&gt;0,Тех_Движение!$I$4494,"")</f>
        <v/>
      </c>
      <c r="C4497" s="20" t="str">
        <f>IF($B4497="","",Тех_Движение!$D$4494)</f>
        <v/>
      </c>
      <c r="D4497" s="9" t="str">
        <f>IF($B4497="","",Тех_Движение!$B$4494)</f>
        <v/>
      </c>
      <c r="E4497" s="21" t="str">
        <f>IF($B4497="","",Тех_Движение!$F$4494)</f>
        <v/>
      </c>
      <c r="F4497" s="21" t="str">
        <f>IF($B4497="","",SUMIFS($E$5:$E4496,$C$5:$C4496,$C4497))</f>
        <v/>
      </c>
      <c r="G4497" s="21" t="str">
        <f>IF($B4497="","",MAX(0,$E4497-MAX(0,SUMIFS(Тех_Движение!$G$2:$G$5111,Тех_Движение!$D$2:$D$5111,$C4497,Тех_Движение!$B$2:$B$5111,"&lt;="&amp;Настройки!$B$5-1)-$F4497)))</f>
        <v/>
      </c>
      <c r="H4497" s="21" t="str">
        <f>IF($B4497="","",IF(AND($D4497&gt;=Настройки!$B$5,$D4497&lt;=Настройки!$B$6),$E4497,0))</f>
        <v/>
      </c>
      <c r="I4497" s="21" t="str">
        <f t="shared" si="210"/>
        <v/>
      </c>
      <c r="J4497" s="21" t="str">
        <f>IF($B4497="","",MAX(0,$E4497-MAX(0,SUMIFS(Тех_Движение!$G$2:$G$5111,Тех_Движение!$D$2:$D$5111,$C4497,Тех_Движение!$B$2:$B$5111,"&lt;="&amp;Настройки!$B$6)-$F4497)))</f>
        <v/>
      </c>
      <c r="K4497" s="21" t="e">
        <f>IF(OR($B4497="",K$3&lt;$D4497+Настройки!$B$7),0,MAX(0,$E4497-MAX(0,SUMIFS(Тех_Движение!$G$2:$G$5111,Тех_Движение!$D$2:$D$5111,$C4497,Тех_Движение!$B$2:$B$5111,"&lt;="&amp;K$3)-$F4497)))</f>
        <v>#VALUE!</v>
      </c>
      <c r="L4497" s="21" t="e">
        <f>IF(OR($B4497="",L$3&lt;$D4497+Настройки!$B$7),0,MAX(0,$E4497-MAX(0,SUMIFS(Тех_Движение!$G$2:$G$5111,Тех_Движение!$D$2:$D$5111,$C4497,Тех_Движение!$B$2:$B$5111,"&lt;="&amp;L$3)-$F4497)))</f>
        <v>#VALUE!</v>
      </c>
      <c r="M4497" s="21" t="e">
        <f>IF(OR($B4497="",M$3&lt;$D4497+Настройки!$B$7),0,MAX(0,$E4497-MAX(0,SUMIFS(Тех_Движение!$G$2:$G$5111,Тех_Движение!$D$2:$D$5111,$C4497,Тех_Движение!$B$2:$B$5111,"&lt;="&amp;M$3)-$F4497)))</f>
        <v>#VALUE!</v>
      </c>
      <c r="N4497" s="21" t="e">
        <f>IF(OR($B4497="",N$3&lt;$D4497+Настройки!$B$7),0,MAX(0,$E4497-MAX(0,SUMIFS(Тех_Движение!$G$2:$G$5111,Тех_Движение!$D$2:$D$5111,$C4497,Тех_Движение!$B$2:$B$5111,"&lt;="&amp;N$3)-$F4497)))</f>
        <v>#VALUE!</v>
      </c>
      <c r="O4497" s="21" t="e">
        <f>IF(OR($B4497="",O$3&lt;$D4497+Настройки!$B$7),0,MAX(0,$E4497-MAX(0,SUMIFS(Тех_Движение!$G$2:$G$5111,Тех_Движение!$D$2:$D$5111,$C4497,Тех_Движение!$B$2:$B$5111,"&lt;="&amp;O$3)-$F4497)))</f>
        <v>#VALUE!</v>
      </c>
      <c r="P4497" s="21" t="e">
        <f>IF(OR($B4497="",P$3&lt;$D4497+Настройки!$B$7),0,MAX(0,$E4497-MAX(0,SUMIFS(Тех_Движение!$G$2:$G$5111,Тех_Движение!$D$2:$D$5111,$C4497,Тех_Движение!$B$2:$B$5111,"&lt;="&amp;P$3)-$F4497)))</f>
        <v>#VALUE!</v>
      </c>
      <c r="Q4497" s="21" t="e">
        <f>IF(OR($B4497="",Q$3&lt;$D4497+Настройки!$B$7),0,MAX(0,$E4497-MAX(0,SUMIFS(Тех_Движение!$G$2:$G$5111,Тех_Движение!$D$2:$D$5111,$C4497,Тех_Движение!$B$2:$B$5111,"&lt;="&amp;Q$3)-$F4497)))</f>
        <v>#VALUE!</v>
      </c>
      <c r="R4497" s="21" t="str">
        <f t="shared" si="211"/>
        <v/>
      </c>
      <c r="S4497" s="23" t="str">
        <f>IF($B4497="","",VLOOKUP($C4497,Настройки!$A$11:$L$17,9,FALSE))</f>
        <v/>
      </c>
      <c r="T4497" s="23" t="str">
        <f t="shared" si="212"/>
        <v/>
      </c>
    </row>
    <row r="4498" spans="1:20" x14ac:dyDescent="0.3">
      <c r="A4498" s="20">
        <f>Тех_Движение!$A$4495</f>
        <v>4494</v>
      </c>
      <c r="B4498" s="20" t="str">
        <f>IF(Тех_Движение!$F$4495&gt;0,Тех_Движение!$I$4495,"")</f>
        <v/>
      </c>
      <c r="C4498" s="20" t="str">
        <f>IF($B4498="","",Тех_Движение!$D$4495)</f>
        <v/>
      </c>
      <c r="D4498" s="9" t="str">
        <f>IF($B4498="","",Тех_Движение!$B$4495)</f>
        <v/>
      </c>
      <c r="E4498" s="21" t="str">
        <f>IF($B4498="","",Тех_Движение!$F$4495)</f>
        <v/>
      </c>
      <c r="F4498" s="21" t="str">
        <f>IF($B4498="","",SUMIFS($E$5:$E4497,$C$5:$C4497,$C4498))</f>
        <v/>
      </c>
      <c r="G4498" s="21" t="str">
        <f>IF($B4498="","",MAX(0,$E4498-MAX(0,SUMIFS(Тех_Движение!$G$2:$G$5111,Тех_Движение!$D$2:$D$5111,$C4498,Тех_Движение!$B$2:$B$5111,"&lt;="&amp;Настройки!$B$5-1)-$F4498)))</f>
        <v/>
      </c>
      <c r="H4498" s="21" t="str">
        <f>IF($B4498="","",IF(AND($D4498&gt;=Настройки!$B$5,$D4498&lt;=Настройки!$B$6),$E4498,0))</f>
        <v/>
      </c>
      <c r="I4498" s="21" t="str">
        <f t="shared" si="210"/>
        <v/>
      </c>
      <c r="J4498" s="21" t="str">
        <f>IF($B4498="","",MAX(0,$E4498-MAX(0,SUMIFS(Тех_Движение!$G$2:$G$5111,Тех_Движение!$D$2:$D$5111,$C4498,Тех_Движение!$B$2:$B$5111,"&lt;="&amp;Настройки!$B$6)-$F4498)))</f>
        <v/>
      </c>
      <c r="K4498" s="21" t="e">
        <f>IF(OR($B4498="",K$3&lt;$D4498+Настройки!$B$7),0,MAX(0,$E4498-MAX(0,SUMIFS(Тех_Движение!$G$2:$G$5111,Тех_Движение!$D$2:$D$5111,$C4498,Тех_Движение!$B$2:$B$5111,"&lt;="&amp;K$3)-$F4498)))</f>
        <v>#VALUE!</v>
      </c>
      <c r="L4498" s="21" t="e">
        <f>IF(OR($B4498="",L$3&lt;$D4498+Настройки!$B$7),0,MAX(0,$E4498-MAX(0,SUMIFS(Тех_Движение!$G$2:$G$5111,Тех_Движение!$D$2:$D$5111,$C4498,Тех_Движение!$B$2:$B$5111,"&lt;="&amp;L$3)-$F4498)))</f>
        <v>#VALUE!</v>
      </c>
      <c r="M4498" s="21" t="e">
        <f>IF(OR($B4498="",M$3&lt;$D4498+Настройки!$B$7),0,MAX(0,$E4498-MAX(0,SUMIFS(Тех_Движение!$G$2:$G$5111,Тех_Движение!$D$2:$D$5111,$C4498,Тех_Движение!$B$2:$B$5111,"&lt;="&amp;M$3)-$F4498)))</f>
        <v>#VALUE!</v>
      </c>
      <c r="N4498" s="21" t="e">
        <f>IF(OR($B4498="",N$3&lt;$D4498+Настройки!$B$7),0,MAX(0,$E4498-MAX(0,SUMIFS(Тех_Движение!$G$2:$G$5111,Тех_Движение!$D$2:$D$5111,$C4498,Тех_Движение!$B$2:$B$5111,"&lt;="&amp;N$3)-$F4498)))</f>
        <v>#VALUE!</v>
      </c>
      <c r="O4498" s="21" t="e">
        <f>IF(OR($B4498="",O$3&lt;$D4498+Настройки!$B$7),0,MAX(0,$E4498-MAX(0,SUMIFS(Тех_Движение!$G$2:$G$5111,Тех_Движение!$D$2:$D$5111,$C4498,Тех_Движение!$B$2:$B$5111,"&lt;="&amp;O$3)-$F4498)))</f>
        <v>#VALUE!</v>
      </c>
      <c r="P4498" s="21" t="e">
        <f>IF(OR($B4498="",P$3&lt;$D4498+Настройки!$B$7),0,MAX(0,$E4498-MAX(0,SUMIFS(Тех_Движение!$G$2:$G$5111,Тех_Движение!$D$2:$D$5111,$C4498,Тех_Движение!$B$2:$B$5111,"&lt;="&amp;P$3)-$F4498)))</f>
        <v>#VALUE!</v>
      </c>
      <c r="Q4498" s="21" t="e">
        <f>IF(OR($B4498="",Q$3&lt;$D4498+Настройки!$B$7),0,MAX(0,$E4498-MAX(0,SUMIFS(Тех_Движение!$G$2:$G$5111,Тех_Движение!$D$2:$D$5111,$C4498,Тех_Движение!$B$2:$B$5111,"&lt;="&amp;Q$3)-$F4498)))</f>
        <v>#VALUE!</v>
      </c>
      <c r="R4498" s="21" t="str">
        <f t="shared" si="211"/>
        <v/>
      </c>
      <c r="S4498" s="23" t="str">
        <f>IF($B4498="","",VLOOKUP($C4498,Настройки!$A$11:$L$17,9,FALSE))</f>
        <v/>
      </c>
      <c r="T4498" s="23" t="str">
        <f t="shared" si="212"/>
        <v/>
      </c>
    </row>
    <row r="4499" spans="1:20" x14ac:dyDescent="0.3">
      <c r="A4499" s="20">
        <f>Тех_Движение!$A$4496</f>
        <v>4495</v>
      </c>
      <c r="B4499" s="20" t="str">
        <f>IF(Тех_Движение!$F$4496&gt;0,Тех_Движение!$I$4496,"")</f>
        <v/>
      </c>
      <c r="C4499" s="20" t="str">
        <f>IF($B4499="","",Тех_Движение!$D$4496)</f>
        <v/>
      </c>
      <c r="D4499" s="9" t="str">
        <f>IF($B4499="","",Тех_Движение!$B$4496)</f>
        <v/>
      </c>
      <c r="E4499" s="21" t="str">
        <f>IF($B4499="","",Тех_Движение!$F$4496)</f>
        <v/>
      </c>
      <c r="F4499" s="21" t="str">
        <f>IF($B4499="","",SUMIFS($E$5:$E4498,$C$5:$C4498,$C4499))</f>
        <v/>
      </c>
      <c r="G4499" s="21" t="str">
        <f>IF($B4499="","",MAX(0,$E4499-MAX(0,SUMIFS(Тех_Движение!$G$2:$G$5111,Тех_Движение!$D$2:$D$5111,$C4499,Тех_Движение!$B$2:$B$5111,"&lt;="&amp;Настройки!$B$5-1)-$F4499)))</f>
        <v/>
      </c>
      <c r="H4499" s="21" t="str">
        <f>IF($B4499="","",IF(AND($D4499&gt;=Настройки!$B$5,$D4499&lt;=Настройки!$B$6),$E4499,0))</f>
        <v/>
      </c>
      <c r="I4499" s="21" t="str">
        <f t="shared" si="210"/>
        <v/>
      </c>
      <c r="J4499" s="21" t="str">
        <f>IF($B4499="","",MAX(0,$E4499-MAX(0,SUMIFS(Тех_Движение!$G$2:$G$5111,Тех_Движение!$D$2:$D$5111,$C4499,Тех_Движение!$B$2:$B$5111,"&lt;="&amp;Настройки!$B$6)-$F4499)))</f>
        <v/>
      </c>
      <c r="K4499" s="21" t="e">
        <f>IF(OR($B4499="",K$3&lt;$D4499+Настройки!$B$7),0,MAX(0,$E4499-MAX(0,SUMIFS(Тех_Движение!$G$2:$G$5111,Тех_Движение!$D$2:$D$5111,$C4499,Тех_Движение!$B$2:$B$5111,"&lt;="&amp;K$3)-$F4499)))</f>
        <v>#VALUE!</v>
      </c>
      <c r="L4499" s="21" t="e">
        <f>IF(OR($B4499="",L$3&lt;$D4499+Настройки!$B$7),0,MAX(0,$E4499-MAX(0,SUMIFS(Тех_Движение!$G$2:$G$5111,Тех_Движение!$D$2:$D$5111,$C4499,Тех_Движение!$B$2:$B$5111,"&lt;="&amp;L$3)-$F4499)))</f>
        <v>#VALUE!</v>
      </c>
      <c r="M4499" s="21" t="e">
        <f>IF(OR($B4499="",M$3&lt;$D4499+Настройки!$B$7),0,MAX(0,$E4499-MAX(0,SUMIFS(Тех_Движение!$G$2:$G$5111,Тех_Движение!$D$2:$D$5111,$C4499,Тех_Движение!$B$2:$B$5111,"&lt;="&amp;M$3)-$F4499)))</f>
        <v>#VALUE!</v>
      </c>
      <c r="N4499" s="21" t="e">
        <f>IF(OR($B4499="",N$3&lt;$D4499+Настройки!$B$7),0,MAX(0,$E4499-MAX(0,SUMIFS(Тех_Движение!$G$2:$G$5111,Тех_Движение!$D$2:$D$5111,$C4499,Тех_Движение!$B$2:$B$5111,"&lt;="&amp;N$3)-$F4499)))</f>
        <v>#VALUE!</v>
      </c>
      <c r="O4499" s="21" t="e">
        <f>IF(OR($B4499="",O$3&lt;$D4499+Настройки!$B$7),0,MAX(0,$E4499-MAX(0,SUMIFS(Тех_Движение!$G$2:$G$5111,Тех_Движение!$D$2:$D$5111,$C4499,Тех_Движение!$B$2:$B$5111,"&lt;="&amp;O$3)-$F4499)))</f>
        <v>#VALUE!</v>
      </c>
      <c r="P4499" s="21" t="e">
        <f>IF(OR($B4499="",P$3&lt;$D4499+Настройки!$B$7),0,MAX(0,$E4499-MAX(0,SUMIFS(Тех_Движение!$G$2:$G$5111,Тех_Движение!$D$2:$D$5111,$C4499,Тех_Движение!$B$2:$B$5111,"&lt;="&amp;P$3)-$F4499)))</f>
        <v>#VALUE!</v>
      </c>
      <c r="Q4499" s="21" t="e">
        <f>IF(OR($B4499="",Q$3&lt;$D4499+Настройки!$B$7),0,MAX(0,$E4499-MAX(0,SUMIFS(Тех_Движение!$G$2:$G$5111,Тех_Движение!$D$2:$D$5111,$C4499,Тех_Движение!$B$2:$B$5111,"&lt;="&amp;Q$3)-$F4499)))</f>
        <v>#VALUE!</v>
      </c>
      <c r="R4499" s="21" t="str">
        <f t="shared" si="211"/>
        <v/>
      </c>
      <c r="S4499" s="23" t="str">
        <f>IF($B4499="","",VLOOKUP($C4499,Настройки!$A$11:$L$17,9,FALSE))</f>
        <v/>
      </c>
      <c r="T4499" s="23" t="str">
        <f t="shared" si="212"/>
        <v/>
      </c>
    </row>
    <row r="4500" spans="1:20" x14ac:dyDescent="0.3">
      <c r="A4500" s="20">
        <f>Тех_Движение!$A$4497</f>
        <v>4496</v>
      </c>
      <c r="B4500" s="20" t="str">
        <f>IF(Тех_Движение!$F$4497&gt;0,Тех_Движение!$I$4497,"")</f>
        <v/>
      </c>
      <c r="C4500" s="20" t="str">
        <f>IF($B4500="","",Тех_Движение!$D$4497)</f>
        <v/>
      </c>
      <c r="D4500" s="9" t="str">
        <f>IF($B4500="","",Тех_Движение!$B$4497)</f>
        <v/>
      </c>
      <c r="E4500" s="21" t="str">
        <f>IF($B4500="","",Тех_Движение!$F$4497)</f>
        <v/>
      </c>
      <c r="F4500" s="21" t="str">
        <f>IF($B4500="","",SUMIFS($E$5:$E4499,$C$5:$C4499,$C4500))</f>
        <v/>
      </c>
      <c r="G4500" s="21" t="str">
        <f>IF($B4500="","",MAX(0,$E4500-MAX(0,SUMIFS(Тех_Движение!$G$2:$G$5111,Тех_Движение!$D$2:$D$5111,$C4500,Тех_Движение!$B$2:$B$5111,"&lt;="&amp;Настройки!$B$5-1)-$F4500)))</f>
        <v/>
      </c>
      <c r="H4500" s="21" t="str">
        <f>IF($B4500="","",IF(AND($D4500&gt;=Настройки!$B$5,$D4500&lt;=Настройки!$B$6),$E4500,0))</f>
        <v/>
      </c>
      <c r="I4500" s="21" t="str">
        <f t="shared" si="210"/>
        <v/>
      </c>
      <c r="J4500" s="21" t="str">
        <f>IF($B4500="","",MAX(0,$E4500-MAX(0,SUMIFS(Тех_Движение!$G$2:$G$5111,Тех_Движение!$D$2:$D$5111,$C4500,Тех_Движение!$B$2:$B$5111,"&lt;="&amp;Настройки!$B$6)-$F4500)))</f>
        <v/>
      </c>
      <c r="K4500" s="21" t="e">
        <f>IF(OR($B4500="",K$3&lt;$D4500+Настройки!$B$7),0,MAX(0,$E4500-MAX(0,SUMIFS(Тех_Движение!$G$2:$G$5111,Тех_Движение!$D$2:$D$5111,$C4500,Тех_Движение!$B$2:$B$5111,"&lt;="&amp;K$3)-$F4500)))</f>
        <v>#VALUE!</v>
      </c>
      <c r="L4500" s="21" t="e">
        <f>IF(OR($B4500="",L$3&lt;$D4500+Настройки!$B$7),0,MAX(0,$E4500-MAX(0,SUMIFS(Тех_Движение!$G$2:$G$5111,Тех_Движение!$D$2:$D$5111,$C4500,Тех_Движение!$B$2:$B$5111,"&lt;="&amp;L$3)-$F4500)))</f>
        <v>#VALUE!</v>
      </c>
      <c r="M4500" s="21" t="e">
        <f>IF(OR($B4500="",M$3&lt;$D4500+Настройки!$B$7),0,MAX(0,$E4500-MAX(0,SUMIFS(Тех_Движение!$G$2:$G$5111,Тех_Движение!$D$2:$D$5111,$C4500,Тех_Движение!$B$2:$B$5111,"&lt;="&amp;M$3)-$F4500)))</f>
        <v>#VALUE!</v>
      </c>
      <c r="N4500" s="21" t="e">
        <f>IF(OR($B4500="",N$3&lt;$D4500+Настройки!$B$7),0,MAX(0,$E4500-MAX(0,SUMIFS(Тех_Движение!$G$2:$G$5111,Тех_Движение!$D$2:$D$5111,$C4500,Тех_Движение!$B$2:$B$5111,"&lt;="&amp;N$3)-$F4500)))</f>
        <v>#VALUE!</v>
      </c>
      <c r="O4500" s="21" t="e">
        <f>IF(OR($B4500="",O$3&lt;$D4500+Настройки!$B$7),0,MAX(0,$E4500-MAX(0,SUMIFS(Тех_Движение!$G$2:$G$5111,Тех_Движение!$D$2:$D$5111,$C4500,Тех_Движение!$B$2:$B$5111,"&lt;="&amp;O$3)-$F4500)))</f>
        <v>#VALUE!</v>
      </c>
      <c r="P4500" s="21" t="e">
        <f>IF(OR($B4500="",P$3&lt;$D4500+Настройки!$B$7),0,MAX(0,$E4500-MAX(0,SUMIFS(Тех_Движение!$G$2:$G$5111,Тех_Движение!$D$2:$D$5111,$C4500,Тех_Движение!$B$2:$B$5111,"&lt;="&amp;P$3)-$F4500)))</f>
        <v>#VALUE!</v>
      </c>
      <c r="Q4500" s="21" t="e">
        <f>IF(OR($B4500="",Q$3&lt;$D4500+Настройки!$B$7),0,MAX(0,$E4500-MAX(0,SUMIFS(Тех_Движение!$G$2:$G$5111,Тех_Движение!$D$2:$D$5111,$C4500,Тех_Движение!$B$2:$B$5111,"&lt;="&amp;Q$3)-$F4500)))</f>
        <v>#VALUE!</v>
      </c>
      <c r="R4500" s="21" t="str">
        <f t="shared" si="211"/>
        <v/>
      </c>
      <c r="S4500" s="23" t="str">
        <f>IF($B4500="","",VLOOKUP($C4500,Настройки!$A$11:$L$17,9,FALSE))</f>
        <v/>
      </c>
      <c r="T4500" s="23" t="str">
        <f t="shared" si="212"/>
        <v/>
      </c>
    </row>
    <row r="4501" spans="1:20" x14ac:dyDescent="0.3">
      <c r="A4501" s="20">
        <f>Тех_Движение!$A$4498</f>
        <v>4497</v>
      </c>
      <c r="B4501" s="20" t="str">
        <f>IF(Тех_Движение!$F$4498&gt;0,Тех_Движение!$I$4498,"")</f>
        <v/>
      </c>
      <c r="C4501" s="20" t="str">
        <f>IF($B4501="","",Тех_Движение!$D$4498)</f>
        <v/>
      </c>
      <c r="D4501" s="9" t="str">
        <f>IF($B4501="","",Тех_Движение!$B$4498)</f>
        <v/>
      </c>
      <c r="E4501" s="21" t="str">
        <f>IF($B4501="","",Тех_Движение!$F$4498)</f>
        <v/>
      </c>
      <c r="F4501" s="21" t="str">
        <f>IF($B4501="","",SUMIFS($E$5:$E4500,$C$5:$C4500,$C4501))</f>
        <v/>
      </c>
      <c r="G4501" s="21" t="str">
        <f>IF($B4501="","",MAX(0,$E4501-MAX(0,SUMIFS(Тех_Движение!$G$2:$G$5111,Тех_Движение!$D$2:$D$5111,$C4501,Тех_Движение!$B$2:$B$5111,"&lt;="&amp;Настройки!$B$5-1)-$F4501)))</f>
        <v/>
      </c>
      <c r="H4501" s="21" t="str">
        <f>IF($B4501="","",IF(AND($D4501&gt;=Настройки!$B$5,$D4501&lt;=Настройки!$B$6),$E4501,0))</f>
        <v/>
      </c>
      <c r="I4501" s="21" t="str">
        <f t="shared" si="210"/>
        <v/>
      </c>
      <c r="J4501" s="21" t="str">
        <f>IF($B4501="","",MAX(0,$E4501-MAX(0,SUMIFS(Тех_Движение!$G$2:$G$5111,Тех_Движение!$D$2:$D$5111,$C4501,Тех_Движение!$B$2:$B$5111,"&lt;="&amp;Настройки!$B$6)-$F4501)))</f>
        <v/>
      </c>
      <c r="K4501" s="21" t="e">
        <f>IF(OR($B4501="",K$3&lt;$D4501+Настройки!$B$7),0,MAX(0,$E4501-MAX(0,SUMIFS(Тех_Движение!$G$2:$G$5111,Тех_Движение!$D$2:$D$5111,$C4501,Тех_Движение!$B$2:$B$5111,"&lt;="&amp;K$3)-$F4501)))</f>
        <v>#VALUE!</v>
      </c>
      <c r="L4501" s="21" t="e">
        <f>IF(OR($B4501="",L$3&lt;$D4501+Настройки!$B$7),0,MAX(0,$E4501-MAX(0,SUMIFS(Тех_Движение!$G$2:$G$5111,Тех_Движение!$D$2:$D$5111,$C4501,Тех_Движение!$B$2:$B$5111,"&lt;="&amp;L$3)-$F4501)))</f>
        <v>#VALUE!</v>
      </c>
      <c r="M4501" s="21" t="e">
        <f>IF(OR($B4501="",M$3&lt;$D4501+Настройки!$B$7),0,MAX(0,$E4501-MAX(0,SUMIFS(Тех_Движение!$G$2:$G$5111,Тех_Движение!$D$2:$D$5111,$C4501,Тех_Движение!$B$2:$B$5111,"&lt;="&amp;M$3)-$F4501)))</f>
        <v>#VALUE!</v>
      </c>
      <c r="N4501" s="21" t="e">
        <f>IF(OR($B4501="",N$3&lt;$D4501+Настройки!$B$7),0,MAX(0,$E4501-MAX(0,SUMIFS(Тех_Движение!$G$2:$G$5111,Тех_Движение!$D$2:$D$5111,$C4501,Тех_Движение!$B$2:$B$5111,"&lt;="&amp;N$3)-$F4501)))</f>
        <v>#VALUE!</v>
      </c>
      <c r="O4501" s="21" t="e">
        <f>IF(OR($B4501="",O$3&lt;$D4501+Настройки!$B$7),0,MAX(0,$E4501-MAX(0,SUMIFS(Тех_Движение!$G$2:$G$5111,Тех_Движение!$D$2:$D$5111,$C4501,Тех_Движение!$B$2:$B$5111,"&lt;="&amp;O$3)-$F4501)))</f>
        <v>#VALUE!</v>
      </c>
      <c r="P4501" s="21" t="e">
        <f>IF(OR($B4501="",P$3&lt;$D4501+Настройки!$B$7),0,MAX(0,$E4501-MAX(0,SUMIFS(Тех_Движение!$G$2:$G$5111,Тех_Движение!$D$2:$D$5111,$C4501,Тех_Движение!$B$2:$B$5111,"&lt;="&amp;P$3)-$F4501)))</f>
        <v>#VALUE!</v>
      </c>
      <c r="Q4501" s="21" t="e">
        <f>IF(OR($B4501="",Q$3&lt;$D4501+Настройки!$B$7),0,MAX(0,$E4501-MAX(0,SUMIFS(Тех_Движение!$G$2:$G$5111,Тех_Движение!$D$2:$D$5111,$C4501,Тех_Движение!$B$2:$B$5111,"&lt;="&amp;Q$3)-$F4501)))</f>
        <v>#VALUE!</v>
      </c>
      <c r="R4501" s="21" t="str">
        <f t="shared" si="211"/>
        <v/>
      </c>
      <c r="S4501" s="23" t="str">
        <f>IF($B4501="","",VLOOKUP($C4501,Настройки!$A$11:$L$17,9,FALSE))</f>
        <v/>
      </c>
      <c r="T4501" s="23" t="str">
        <f t="shared" si="212"/>
        <v/>
      </c>
    </row>
    <row r="4502" spans="1:20" x14ac:dyDescent="0.3">
      <c r="A4502" s="20">
        <f>Тех_Движение!$A$4499</f>
        <v>4498</v>
      </c>
      <c r="B4502" s="20" t="str">
        <f>IF(Тех_Движение!$F$4499&gt;0,Тех_Движение!$I$4499,"")</f>
        <v/>
      </c>
      <c r="C4502" s="20" t="str">
        <f>IF($B4502="","",Тех_Движение!$D$4499)</f>
        <v/>
      </c>
      <c r="D4502" s="9" t="str">
        <f>IF($B4502="","",Тех_Движение!$B$4499)</f>
        <v/>
      </c>
      <c r="E4502" s="21" t="str">
        <f>IF($B4502="","",Тех_Движение!$F$4499)</f>
        <v/>
      </c>
      <c r="F4502" s="21" t="str">
        <f>IF($B4502="","",SUMIFS($E$5:$E4501,$C$5:$C4501,$C4502))</f>
        <v/>
      </c>
      <c r="G4502" s="21" t="str">
        <f>IF($B4502="","",MAX(0,$E4502-MAX(0,SUMIFS(Тех_Движение!$G$2:$G$5111,Тех_Движение!$D$2:$D$5111,$C4502,Тех_Движение!$B$2:$B$5111,"&lt;="&amp;Настройки!$B$5-1)-$F4502)))</f>
        <v/>
      </c>
      <c r="H4502" s="21" t="str">
        <f>IF($B4502="","",IF(AND($D4502&gt;=Настройки!$B$5,$D4502&lt;=Настройки!$B$6),$E4502,0))</f>
        <v/>
      </c>
      <c r="I4502" s="21" t="str">
        <f t="shared" si="210"/>
        <v/>
      </c>
      <c r="J4502" s="21" t="str">
        <f>IF($B4502="","",MAX(0,$E4502-MAX(0,SUMIFS(Тех_Движение!$G$2:$G$5111,Тех_Движение!$D$2:$D$5111,$C4502,Тех_Движение!$B$2:$B$5111,"&lt;="&amp;Настройки!$B$6)-$F4502)))</f>
        <v/>
      </c>
      <c r="K4502" s="21" t="e">
        <f>IF(OR($B4502="",K$3&lt;$D4502+Настройки!$B$7),0,MAX(0,$E4502-MAX(0,SUMIFS(Тех_Движение!$G$2:$G$5111,Тех_Движение!$D$2:$D$5111,$C4502,Тех_Движение!$B$2:$B$5111,"&lt;="&amp;K$3)-$F4502)))</f>
        <v>#VALUE!</v>
      </c>
      <c r="L4502" s="21" t="e">
        <f>IF(OR($B4502="",L$3&lt;$D4502+Настройки!$B$7),0,MAX(0,$E4502-MAX(0,SUMIFS(Тех_Движение!$G$2:$G$5111,Тех_Движение!$D$2:$D$5111,$C4502,Тех_Движение!$B$2:$B$5111,"&lt;="&amp;L$3)-$F4502)))</f>
        <v>#VALUE!</v>
      </c>
      <c r="M4502" s="21" t="e">
        <f>IF(OR($B4502="",M$3&lt;$D4502+Настройки!$B$7),0,MAX(0,$E4502-MAX(0,SUMIFS(Тех_Движение!$G$2:$G$5111,Тех_Движение!$D$2:$D$5111,$C4502,Тех_Движение!$B$2:$B$5111,"&lt;="&amp;M$3)-$F4502)))</f>
        <v>#VALUE!</v>
      </c>
      <c r="N4502" s="21" t="e">
        <f>IF(OR($B4502="",N$3&lt;$D4502+Настройки!$B$7),0,MAX(0,$E4502-MAX(0,SUMIFS(Тех_Движение!$G$2:$G$5111,Тех_Движение!$D$2:$D$5111,$C4502,Тех_Движение!$B$2:$B$5111,"&lt;="&amp;N$3)-$F4502)))</f>
        <v>#VALUE!</v>
      </c>
      <c r="O4502" s="21" t="e">
        <f>IF(OR($B4502="",O$3&lt;$D4502+Настройки!$B$7),0,MAX(0,$E4502-MAX(0,SUMIFS(Тех_Движение!$G$2:$G$5111,Тех_Движение!$D$2:$D$5111,$C4502,Тех_Движение!$B$2:$B$5111,"&lt;="&amp;O$3)-$F4502)))</f>
        <v>#VALUE!</v>
      </c>
      <c r="P4502" s="21" t="e">
        <f>IF(OR($B4502="",P$3&lt;$D4502+Настройки!$B$7),0,MAX(0,$E4502-MAX(0,SUMIFS(Тех_Движение!$G$2:$G$5111,Тех_Движение!$D$2:$D$5111,$C4502,Тех_Движение!$B$2:$B$5111,"&lt;="&amp;P$3)-$F4502)))</f>
        <v>#VALUE!</v>
      </c>
      <c r="Q4502" s="21" t="e">
        <f>IF(OR($B4502="",Q$3&lt;$D4502+Настройки!$B$7),0,MAX(0,$E4502-MAX(0,SUMIFS(Тех_Движение!$G$2:$G$5111,Тех_Движение!$D$2:$D$5111,$C4502,Тех_Движение!$B$2:$B$5111,"&lt;="&amp;Q$3)-$F4502)))</f>
        <v>#VALUE!</v>
      </c>
      <c r="R4502" s="21" t="str">
        <f t="shared" si="211"/>
        <v/>
      </c>
      <c r="S4502" s="23" t="str">
        <f>IF($B4502="","",VLOOKUP($C4502,Настройки!$A$11:$L$17,9,FALSE))</f>
        <v/>
      </c>
      <c r="T4502" s="23" t="str">
        <f t="shared" si="212"/>
        <v/>
      </c>
    </row>
    <row r="4503" spans="1:20" x14ac:dyDescent="0.3">
      <c r="A4503" s="20">
        <f>Тех_Движение!$A$4500</f>
        <v>4499</v>
      </c>
      <c r="B4503" s="20" t="str">
        <f>IF(Тех_Движение!$F$4500&gt;0,Тех_Движение!$I$4500,"")</f>
        <v/>
      </c>
      <c r="C4503" s="20" t="str">
        <f>IF($B4503="","",Тех_Движение!$D$4500)</f>
        <v/>
      </c>
      <c r="D4503" s="9" t="str">
        <f>IF($B4503="","",Тех_Движение!$B$4500)</f>
        <v/>
      </c>
      <c r="E4503" s="21" t="str">
        <f>IF($B4503="","",Тех_Движение!$F$4500)</f>
        <v/>
      </c>
      <c r="F4503" s="21" t="str">
        <f>IF($B4503="","",SUMIFS($E$5:$E4502,$C$5:$C4502,$C4503))</f>
        <v/>
      </c>
      <c r="G4503" s="21" t="str">
        <f>IF($B4503="","",MAX(0,$E4503-MAX(0,SUMIFS(Тех_Движение!$G$2:$G$5111,Тех_Движение!$D$2:$D$5111,$C4503,Тех_Движение!$B$2:$B$5111,"&lt;="&amp;Настройки!$B$5-1)-$F4503)))</f>
        <v/>
      </c>
      <c r="H4503" s="21" t="str">
        <f>IF($B4503="","",IF(AND($D4503&gt;=Настройки!$B$5,$D4503&lt;=Настройки!$B$6),$E4503,0))</f>
        <v/>
      </c>
      <c r="I4503" s="21" t="str">
        <f t="shared" si="210"/>
        <v/>
      </c>
      <c r="J4503" s="21" t="str">
        <f>IF($B4503="","",MAX(0,$E4503-MAX(0,SUMIFS(Тех_Движение!$G$2:$G$5111,Тех_Движение!$D$2:$D$5111,$C4503,Тех_Движение!$B$2:$B$5111,"&lt;="&amp;Настройки!$B$6)-$F4503)))</f>
        <v/>
      </c>
      <c r="K4503" s="21" t="e">
        <f>IF(OR($B4503="",K$3&lt;$D4503+Настройки!$B$7),0,MAX(0,$E4503-MAX(0,SUMIFS(Тех_Движение!$G$2:$G$5111,Тех_Движение!$D$2:$D$5111,$C4503,Тех_Движение!$B$2:$B$5111,"&lt;="&amp;K$3)-$F4503)))</f>
        <v>#VALUE!</v>
      </c>
      <c r="L4503" s="21" t="e">
        <f>IF(OR($B4503="",L$3&lt;$D4503+Настройки!$B$7),0,MAX(0,$E4503-MAX(0,SUMIFS(Тех_Движение!$G$2:$G$5111,Тех_Движение!$D$2:$D$5111,$C4503,Тех_Движение!$B$2:$B$5111,"&lt;="&amp;L$3)-$F4503)))</f>
        <v>#VALUE!</v>
      </c>
      <c r="M4503" s="21" t="e">
        <f>IF(OR($B4503="",M$3&lt;$D4503+Настройки!$B$7),0,MAX(0,$E4503-MAX(0,SUMIFS(Тех_Движение!$G$2:$G$5111,Тех_Движение!$D$2:$D$5111,$C4503,Тех_Движение!$B$2:$B$5111,"&lt;="&amp;M$3)-$F4503)))</f>
        <v>#VALUE!</v>
      </c>
      <c r="N4503" s="21" t="e">
        <f>IF(OR($B4503="",N$3&lt;$D4503+Настройки!$B$7),0,MAX(0,$E4503-MAX(0,SUMIFS(Тех_Движение!$G$2:$G$5111,Тех_Движение!$D$2:$D$5111,$C4503,Тех_Движение!$B$2:$B$5111,"&lt;="&amp;N$3)-$F4503)))</f>
        <v>#VALUE!</v>
      </c>
      <c r="O4503" s="21" t="e">
        <f>IF(OR($B4503="",O$3&lt;$D4503+Настройки!$B$7),0,MAX(0,$E4503-MAX(0,SUMIFS(Тех_Движение!$G$2:$G$5111,Тех_Движение!$D$2:$D$5111,$C4503,Тех_Движение!$B$2:$B$5111,"&lt;="&amp;O$3)-$F4503)))</f>
        <v>#VALUE!</v>
      </c>
      <c r="P4503" s="21" t="e">
        <f>IF(OR($B4503="",P$3&lt;$D4503+Настройки!$B$7),0,MAX(0,$E4503-MAX(0,SUMIFS(Тех_Движение!$G$2:$G$5111,Тех_Движение!$D$2:$D$5111,$C4503,Тех_Движение!$B$2:$B$5111,"&lt;="&amp;P$3)-$F4503)))</f>
        <v>#VALUE!</v>
      </c>
      <c r="Q4503" s="21" t="e">
        <f>IF(OR($B4503="",Q$3&lt;$D4503+Настройки!$B$7),0,MAX(0,$E4503-MAX(0,SUMIFS(Тех_Движение!$G$2:$G$5111,Тех_Движение!$D$2:$D$5111,$C4503,Тех_Движение!$B$2:$B$5111,"&lt;="&amp;Q$3)-$F4503)))</f>
        <v>#VALUE!</v>
      </c>
      <c r="R4503" s="21" t="str">
        <f t="shared" si="211"/>
        <v/>
      </c>
      <c r="S4503" s="23" t="str">
        <f>IF($B4503="","",VLOOKUP($C4503,Настройки!$A$11:$L$17,9,FALSE))</f>
        <v/>
      </c>
      <c r="T4503" s="23" t="str">
        <f t="shared" si="212"/>
        <v/>
      </c>
    </row>
    <row r="4504" spans="1:20" x14ac:dyDescent="0.3">
      <c r="A4504" s="20">
        <f>Тех_Движение!$A$4501</f>
        <v>4500</v>
      </c>
      <c r="B4504" s="20" t="str">
        <f>IF(Тех_Движение!$F$4501&gt;0,Тех_Движение!$I$4501,"")</f>
        <v/>
      </c>
      <c r="C4504" s="20" t="str">
        <f>IF($B4504="","",Тех_Движение!$D$4501)</f>
        <v/>
      </c>
      <c r="D4504" s="9" t="str">
        <f>IF($B4504="","",Тех_Движение!$B$4501)</f>
        <v/>
      </c>
      <c r="E4504" s="21" t="str">
        <f>IF($B4504="","",Тех_Движение!$F$4501)</f>
        <v/>
      </c>
      <c r="F4504" s="21" t="str">
        <f>IF($B4504="","",SUMIFS($E$5:$E4503,$C$5:$C4503,$C4504))</f>
        <v/>
      </c>
      <c r="G4504" s="21" t="str">
        <f>IF($B4504="","",MAX(0,$E4504-MAX(0,SUMIFS(Тех_Движение!$G$2:$G$5111,Тех_Движение!$D$2:$D$5111,$C4504,Тех_Движение!$B$2:$B$5111,"&lt;="&amp;Настройки!$B$5-1)-$F4504)))</f>
        <v/>
      </c>
      <c r="H4504" s="21" t="str">
        <f>IF($B4504="","",IF(AND($D4504&gt;=Настройки!$B$5,$D4504&lt;=Настройки!$B$6),$E4504,0))</f>
        <v/>
      </c>
      <c r="I4504" s="21" t="str">
        <f t="shared" si="210"/>
        <v/>
      </c>
      <c r="J4504" s="21" t="str">
        <f>IF($B4504="","",MAX(0,$E4504-MAX(0,SUMIFS(Тех_Движение!$G$2:$G$5111,Тех_Движение!$D$2:$D$5111,$C4504,Тех_Движение!$B$2:$B$5111,"&lt;="&amp;Настройки!$B$6)-$F4504)))</f>
        <v/>
      </c>
      <c r="K4504" s="21" t="e">
        <f>IF(OR($B4504="",K$3&lt;$D4504+Настройки!$B$7),0,MAX(0,$E4504-MAX(0,SUMIFS(Тех_Движение!$G$2:$G$5111,Тех_Движение!$D$2:$D$5111,$C4504,Тех_Движение!$B$2:$B$5111,"&lt;="&amp;K$3)-$F4504)))</f>
        <v>#VALUE!</v>
      </c>
      <c r="L4504" s="21" t="e">
        <f>IF(OR($B4504="",L$3&lt;$D4504+Настройки!$B$7),0,MAX(0,$E4504-MAX(0,SUMIFS(Тех_Движение!$G$2:$G$5111,Тех_Движение!$D$2:$D$5111,$C4504,Тех_Движение!$B$2:$B$5111,"&lt;="&amp;L$3)-$F4504)))</f>
        <v>#VALUE!</v>
      </c>
      <c r="M4504" s="21" t="e">
        <f>IF(OR($B4504="",M$3&lt;$D4504+Настройки!$B$7),0,MAX(0,$E4504-MAX(0,SUMIFS(Тех_Движение!$G$2:$G$5111,Тех_Движение!$D$2:$D$5111,$C4504,Тех_Движение!$B$2:$B$5111,"&lt;="&amp;M$3)-$F4504)))</f>
        <v>#VALUE!</v>
      </c>
      <c r="N4504" s="21" t="e">
        <f>IF(OR($B4504="",N$3&lt;$D4504+Настройки!$B$7),0,MAX(0,$E4504-MAX(0,SUMIFS(Тех_Движение!$G$2:$G$5111,Тех_Движение!$D$2:$D$5111,$C4504,Тех_Движение!$B$2:$B$5111,"&lt;="&amp;N$3)-$F4504)))</f>
        <v>#VALUE!</v>
      </c>
      <c r="O4504" s="21" t="e">
        <f>IF(OR($B4504="",O$3&lt;$D4504+Настройки!$B$7),0,MAX(0,$E4504-MAX(0,SUMIFS(Тех_Движение!$G$2:$G$5111,Тех_Движение!$D$2:$D$5111,$C4504,Тех_Движение!$B$2:$B$5111,"&lt;="&amp;O$3)-$F4504)))</f>
        <v>#VALUE!</v>
      </c>
      <c r="P4504" s="21" t="e">
        <f>IF(OR($B4504="",P$3&lt;$D4504+Настройки!$B$7),0,MAX(0,$E4504-MAX(0,SUMIFS(Тех_Движение!$G$2:$G$5111,Тех_Движение!$D$2:$D$5111,$C4504,Тех_Движение!$B$2:$B$5111,"&lt;="&amp;P$3)-$F4504)))</f>
        <v>#VALUE!</v>
      </c>
      <c r="Q4504" s="21" t="e">
        <f>IF(OR($B4504="",Q$3&lt;$D4504+Настройки!$B$7),0,MAX(0,$E4504-MAX(0,SUMIFS(Тех_Движение!$G$2:$G$5111,Тех_Движение!$D$2:$D$5111,$C4504,Тех_Движение!$B$2:$B$5111,"&lt;="&amp;Q$3)-$F4504)))</f>
        <v>#VALUE!</v>
      </c>
      <c r="R4504" s="21" t="str">
        <f t="shared" si="211"/>
        <v/>
      </c>
      <c r="S4504" s="23" t="str">
        <f>IF($B4504="","",VLOOKUP($C4504,Настройки!$A$11:$L$17,9,FALSE))</f>
        <v/>
      </c>
      <c r="T4504" s="23" t="str">
        <f t="shared" si="212"/>
        <v/>
      </c>
    </row>
    <row r="4505" spans="1:20" x14ac:dyDescent="0.3">
      <c r="A4505" s="20">
        <f>Тех_Движение!$A$4502</f>
        <v>4501</v>
      </c>
      <c r="B4505" s="20" t="str">
        <f>IF(Тех_Движение!$F$4502&gt;0,Тех_Движение!$I$4502,"")</f>
        <v/>
      </c>
      <c r="C4505" s="20" t="str">
        <f>IF($B4505="","",Тех_Движение!$D$4502)</f>
        <v/>
      </c>
      <c r="D4505" s="9" t="str">
        <f>IF($B4505="","",Тех_Движение!$B$4502)</f>
        <v/>
      </c>
      <c r="E4505" s="21" t="str">
        <f>IF($B4505="","",Тех_Движение!$F$4502)</f>
        <v/>
      </c>
      <c r="F4505" s="21" t="str">
        <f>IF($B4505="","",SUMIFS($E$5:$E4504,$C$5:$C4504,$C4505))</f>
        <v/>
      </c>
      <c r="G4505" s="21" t="str">
        <f>IF($B4505="","",MAX(0,$E4505-MAX(0,SUMIFS(Тех_Движение!$G$2:$G$5111,Тех_Движение!$D$2:$D$5111,$C4505,Тех_Движение!$B$2:$B$5111,"&lt;="&amp;Настройки!$B$5-1)-$F4505)))</f>
        <v/>
      </c>
      <c r="H4505" s="21" t="str">
        <f>IF($B4505="","",IF(AND($D4505&gt;=Настройки!$B$5,$D4505&lt;=Настройки!$B$6),$E4505,0))</f>
        <v/>
      </c>
      <c r="I4505" s="21" t="str">
        <f t="shared" si="210"/>
        <v/>
      </c>
      <c r="J4505" s="21" t="str">
        <f>IF($B4505="","",MAX(0,$E4505-MAX(0,SUMIFS(Тех_Движение!$G$2:$G$5111,Тех_Движение!$D$2:$D$5111,$C4505,Тех_Движение!$B$2:$B$5111,"&lt;="&amp;Настройки!$B$6)-$F4505)))</f>
        <v/>
      </c>
      <c r="K4505" s="21" t="e">
        <f>IF(OR($B4505="",K$3&lt;$D4505+Настройки!$B$7),0,MAX(0,$E4505-MAX(0,SUMIFS(Тех_Движение!$G$2:$G$5111,Тех_Движение!$D$2:$D$5111,$C4505,Тех_Движение!$B$2:$B$5111,"&lt;="&amp;K$3)-$F4505)))</f>
        <v>#VALUE!</v>
      </c>
      <c r="L4505" s="21" t="e">
        <f>IF(OR($B4505="",L$3&lt;$D4505+Настройки!$B$7),0,MAX(0,$E4505-MAX(0,SUMIFS(Тех_Движение!$G$2:$G$5111,Тех_Движение!$D$2:$D$5111,$C4505,Тех_Движение!$B$2:$B$5111,"&lt;="&amp;L$3)-$F4505)))</f>
        <v>#VALUE!</v>
      </c>
      <c r="M4505" s="21" t="e">
        <f>IF(OR($B4505="",M$3&lt;$D4505+Настройки!$B$7),0,MAX(0,$E4505-MAX(0,SUMIFS(Тех_Движение!$G$2:$G$5111,Тех_Движение!$D$2:$D$5111,$C4505,Тех_Движение!$B$2:$B$5111,"&lt;="&amp;M$3)-$F4505)))</f>
        <v>#VALUE!</v>
      </c>
      <c r="N4505" s="21" t="e">
        <f>IF(OR($B4505="",N$3&lt;$D4505+Настройки!$B$7),0,MAX(0,$E4505-MAX(0,SUMIFS(Тех_Движение!$G$2:$G$5111,Тех_Движение!$D$2:$D$5111,$C4505,Тех_Движение!$B$2:$B$5111,"&lt;="&amp;N$3)-$F4505)))</f>
        <v>#VALUE!</v>
      </c>
      <c r="O4505" s="21" t="e">
        <f>IF(OR($B4505="",O$3&lt;$D4505+Настройки!$B$7),0,MAX(0,$E4505-MAX(0,SUMIFS(Тех_Движение!$G$2:$G$5111,Тех_Движение!$D$2:$D$5111,$C4505,Тех_Движение!$B$2:$B$5111,"&lt;="&amp;O$3)-$F4505)))</f>
        <v>#VALUE!</v>
      </c>
      <c r="P4505" s="21" t="e">
        <f>IF(OR($B4505="",P$3&lt;$D4505+Настройки!$B$7),0,MAX(0,$E4505-MAX(0,SUMIFS(Тех_Движение!$G$2:$G$5111,Тех_Движение!$D$2:$D$5111,$C4505,Тех_Движение!$B$2:$B$5111,"&lt;="&amp;P$3)-$F4505)))</f>
        <v>#VALUE!</v>
      </c>
      <c r="Q4505" s="21" t="e">
        <f>IF(OR($B4505="",Q$3&lt;$D4505+Настройки!$B$7),0,MAX(0,$E4505-MAX(0,SUMIFS(Тех_Движение!$G$2:$G$5111,Тех_Движение!$D$2:$D$5111,$C4505,Тех_Движение!$B$2:$B$5111,"&lt;="&amp;Q$3)-$F4505)))</f>
        <v>#VALUE!</v>
      </c>
      <c r="R4505" s="21" t="str">
        <f t="shared" si="211"/>
        <v/>
      </c>
      <c r="S4505" s="23" t="str">
        <f>IF($B4505="","",VLOOKUP($C4505,Настройки!$A$11:$L$17,9,FALSE))</f>
        <v/>
      </c>
      <c r="T4505" s="23" t="str">
        <f t="shared" si="212"/>
        <v/>
      </c>
    </row>
    <row r="4506" spans="1:20" x14ac:dyDescent="0.3">
      <c r="A4506" s="20">
        <f>Тех_Движение!$A$4503</f>
        <v>4502</v>
      </c>
      <c r="B4506" s="20" t="str">
        <f>IF(Тех_Движение!$F$4503&gt;0,Тех_Движение!$I$4503,"")</f>
        <v/>
      </c>
      <c r="C4506" s="20" t="str">
        <f>IF($B4506="","",Тех_Движение!$D$4503)</f>
        <v/>
      </c>
      <c r="D4506" s="9" t="str">
        <f>IF($B4506="","",Тех_Движение!$B$4503)</f>
        <v/>
      </c>
      <c r="E4506" s="21" t="str">
        <f>IF($B4506="","",Тех_Движение!$F$4503)</f>
        <v/>
      </c>
      <c r="F4506" s="21" t="str">
        <f>IF($B4506="","",SUMIFS($E$5:$E4505,$C$5:$C4505,$C4506))</f>
        <v/>
      </c>
      <c r="G4506" s="21" t="str">
        <f>IF($B4506="","",MAX(0,$E4506-MAX(0,SUMIFS(Тех_Движение!$G$2:$G$5111,Тех_Движение!$D$2:$D$5111,$C4506,Тех_Движение!$B$2:$B$5111,"&lt;="&amp;Настройки!$B$5-1)-$F4506)))</f>
        <v/>
      </c>
      <c r="H4506" s="21" t="str">
        <f>IF($B4506="","",IF(AND($D4506&gt;=Настройки!$B$5,$D4506&lt;=Настройки!$B$6),$E4506,0))</f>
        <v/>
      </c>
      <c r="I4506" s="21" t="str">
        <f t="shared" si="210"/>
        <v/>
      </c>
      <c r="J4506" s="21" t="str">
        <f>IF($B4506="","",MAX(0,$E4506-MAX(0,SUMIFS(Тех_Движение!$G$2:$G$5111,Тех_Движение!$D$2:$D$5111,$C4506,Тех_Движение!$B$2:$B$5111,"&lt;="&amp;Настройки!$B$6)-$F4506)))</f>
        <v/>
      </c>
      <c r="K4506" s="21" t="e">
        <f>IF(OR($B4506="",K$3&lt;$D4506+Настройки!$B$7),0,MAX(0,$E4506-MAX(0,SUMIFS(Тех_Движение!$G$2:$G$5111,Тех_Движение!$D$2:$D$5111,$C4506,Тех_Движение!$B$2:$B$5111,"&lt;="&amp;K$3)-$F4506)))</f>
        <v>#VALUE!</v>
      </c>
      <c r="L4506" s="21" t="e">
        <f>IF(OR($B4506="",L$3&lt;$D4506+Настройки!$B$7),0,MAX(0,$E4506-MAX(0,SUMIFS(Тех_Движение!$G$2:$G$5111,Тех_Движение!$D$2:$D$5111,$C4506,Тех_Движение!$B$2:$B$5111,"&lt;="&amp;L$3)-$F4506)))</f>
        <v>#VALUE!</v>
      </c>
      <c r="M4506" s="21" t="e">
        <f>IF(OR($B4506="",M$3&lt;$D4506+Настройки!$B$7),0,MAX(0,$E4506-MAX(0,SUMIFS(Тех_Движение!$G$2:$G$5111,Тех_Движение!$D$2:$D$5111,$C4506,Тех_Движение!$B$2:$B$5111,"&lt;="&amp;M$3)-$F4506)))</f>
        <v>#VALUE!</v>
      </c>
      <c r="N4506" s="21" t="e">
        <f>IF(OR($B4506="",N$3&lt;$D4506+Настройки!$B$7),0,MAX(0,$E4506-MAX(0,SUMIFS(Тех_Движение!$G$2:$G$5111,Тех_Движение!$D$2:$D$5111,$C4506,Тех_Движение!$B$2:$B$5111,"&lt;="&amp;N$3)-$F4506)))</f>
        <v>#VALUE!</v>
      </c>
      <c r="O4506" s="21" t="e">
        <f>IF(OR($B4506="",O$3&lt;$D4506+Настройки!$B$7),0,MAX(0,$E4506-MAX(0,SUMIFS(Тех_Движение!$G$2:$G$5111,Тех_Движение!$D$2:$D$5111,$C4506,Тех_Движение!$B$2:$B$5111,"&lt;="&amp;O$3)-$F4506)))</f>
        <v>#VALUE!</v>
      </c>
      <c r="P4506" s="21" t="e">
        <f>IF(OR($B4506="",P$3&lt;$D4506+Настройки!$B$7),0,MAX(0,$E4506-MAX(0,SUMIFS(Тех_Движение!$G$2:$G$5111,Тех_Движение!$D$2:$D$5111,$C4506,Тех_Движение!$B$2:$B$5111,"&lt;="&amp;P$3)-$F4506)))</f>
        <v>#VALUE!</v>
      </c>
      <c r="Q4506" s="21" t="e">
        <f>IF(OR($B4506="",Q$3&lt;$D4506+Настройки!$B$7),0,MAX(0,$E4506-MAX(0,SUMIFS(Тех_Движение!$G$2:$G$5111,Тех_Движение!$D$2:$D$5111,$C4506,Тех_Движение!$B$2:$B$5111,"&lt;="&amp;Q$3)-$F4506)))</f>
        <v>#VALUE!</v>
      </c>
      <c r="R4506" s="21" t="str">
        <f t="shared" si="211"/>
        <v/>
      </c>
      <c r="S4506" s="23" t="str">
        <f>IF($B4506="","",VLOOKUP($C4506,Настройки!$A$11:$L$17,9,FALSE))</f>
        <v/>
      </c>
      <c r="T4506" s="23" t="str">
        <f t="shared" si="212"/>
        <v/>
      </c>
    </row>
    <row r="4507" spans="1:20" x14ac:dyDescent="0.3">
      <c r="A4507" s="20">
        <f>Тех_Движение!$A$4504</f>
        <v>4503</v>
      </c>
      <c r="B4507" s="20" t="str">
        <f>IF(Тех_Движение!$F$4504&gt;0,Тех_Движение!$I$4504,"")</f>
        <v/>
      </c>
      <c r="C4507" s="20" t="str">
        <f>IF($B4507="","",Тех_Движение!$D$4504)</f>
        <v/>
      </c>
      <c r="D4507" s="9" t="str">
        <f>IF($B4507="","",Тех_Движение!$B$4504)</f>
        <v/>
      </c>
      <c r="E4507" s="21" t="str">
        <f>IF($B4507="","",Тех_Движение!$F$4504)</f>
        <v/>
      </c>
      <c r="F4507" s="21" t="str">
        <f>IF($B4507="","",SUMIFS($E$5:$E4506,$C$5:$C4506,$C4507))</f>
        <v/>
      </c>
      <c r="G4507" s="21" t="str">
        <f>IF($B4507="","",MAX(0,$E4507-MAX(0,SUMIFS(Тех_Движение!$G$2:$G$5111,Тех_Движение!$D$2:$D$5111,$C4507,Тех_Движение!$B$2:$B$5111,"&lt;="&amp;Настройки!$B$5-1)-$F4507)))</f>
        <v/>
      </c>
      <c r="H4507" s="21" t="str">
        <f>IF($B4507="","",IF(AND($D4507&gt;=Настройки!$B$5,$D4507&lt;=Настройки!$B$6),$E4507,0))</f>
        <v/>
      </c>
      <c r="I4507" s="21" t="str">
        <f t="shared" si="210"/>
        <v/>
      </c>
      <c r="J4507" s="21" t="str">
        <f>IF($B4507="","",MAX(0,$E4507-MAX(0,SUMIFS(Тех_Движение!$G$2:$G$5111,Тех_Движение!$D$2:$D$5111,$C4507,Тех_Движение!$B$2:$B$5111,"&lt;="&amp;Настройки!$B$6)-$F4507)))</f>
        <v/>
      </c>
      <c r="K4507" s="21" t="e">
        <f>IF(OR($B4507="",K$3&lt;$D4507+Настройки!$B$7),0,MAX(0,$E4507-MAX(0,SUMIFS(Тех_Движение!$G$2:$G$5111,Тех_Движение!$D$2:$D$5111,$C4507,Тех_Движение!$B$2:$B$5111,"&lt;="&amp;K$3)-$F4507)))</f>
        <v>#VALUE!</v>
      </c>
      <c r="L4507" s="21" t="e">
        <f>IF(OR($B4507="",L$3&lt;$D4507+Настройки!$B$7),0,MAX(0,$E4507-MAX(0,SUMIFS(Тех_Движение!$G$2:$G$5111,Тех_Движение!$D$2:$D$5111,$C4507,Тех_Движение!$B$2:$B$5111,"&lt;="&amp;L$3)-$F4507)))</f>
        <v>#VALUE!</v>
      </c>
      <c r="M4507" s="21" t="e">
        <f>IF(OR($B4507="",M$3&lt;$D4507+Настройки!$B$7),0,MAX(0,$E4507-MAX(0,SUMIFS(Тех_Движение!$G$2:$G$5111,Тех_Движение!$D$2:$D$5111,$C4507,Тех_Движение!$B$2:$B$5111,"&lt;="&amp;M$3)-$F4507)))</f>
        <v>#VALUE!</v>
      </c>
      <c r="N4507" s="21" t="e">
        <f>IF(OR($B4507="",N$3&lt;$D4507+Настройки!$B$7),0,MAX(0,$E4507-MAX(0,SUMIFS(Тех_Движение!$G$2:$G$5111,Тех_Движение!$D$2:$D$5111,$C4507,Тех_Движение!$B$2:$B$5111,"&lt;="&amp;N$3)-$F4507)))</f>
        <v>#VALUE!</v>
      </c>
      <c r="O4507" s="21" t="e">
        <f>IF(OR($B4507="",O$3&lt;$D4507+Настройки!$B$7),0,MAX(0,$E4507-MAX(0,SUMIFS(Тех_Движение!$G$2:$G$5111,Тех_Движение!$D$2:$D$5111,$C4507,Тех_Движение!$B$2:$B$5111,"&lt;="&amp;O$3)-$F4507)))</f>
        <v>#VALUE!</v>
      </c>
      <c r="P4507" s="21" t="e">
        <f>IF(OR($B4507="",P$3&lt;$D4507+Настройки!$B$7),0,MAX(0,$E4507-MAX(0,SUMIFS(Тех_Движение!$G$2:$G$5111,Тех_Движение!$D$2:$D$5111,$C4507,Тех_Движение!$B$2:$B$5111,"&lt;="&amp;P$3)-$F4507)))</f>
        <v>#VALUE!</v>
      </c>
      <c r="Q4507" s="21" t="e">
        <f>IF(OR($B4507="",Q$3&lt;$D4507+Настройки!$B$7),0,MAX(0,$E4507-MAX(0,SUMIFS(Тех_Движение!$G$2:$G$5111,Тех_Движение!$D$2:$D$5111,$C4507,Тех_Движение!$B$2:$B$5111,"&lt;="&amp;Q$3)-$F4507)))</f>
        <v>#VALUE!</v>
      </c>
      <c r="R4507" s="21" t="str">
        <f t="shared" si="211"/>
        <v/>
      </c>
      <c r="S4507" s="23" t="str">
        <f>IF($B4507="","",VLOOKUP($C4507,Настройки!$A$11:$L$17,9,FALSE))</f>
        <v/>
      </c>
      <c r="T4507" s="23" t="str">
        <f t="shared" si="212"/>
        <v/>
      </c>
    </row>
    <row r="4508" spans="1:20" x14ac:dyDescent="0.3">
      <c r="A4508" s="20">
        <f>Тех_Движение!$A$4505</f>
        <v>4504</v>
      </c>
      <c r="B4508" s="20" t="str">
        <f>IF(Тех_Движение!$F$4505&gt;0,Тех_Движение!$I$4505,"")</f>
        <v/>
      </c>
      <c r="C4508" s="20" t="str">
        <f>IF($B4508="","",Тех_Движение!$D$4505)</f>
        <v/>
      </c>
      <c r="D4508" s="9" t="str">
        <f>IF($B4508="","",Тех_Движение!$B$4505)</f>
        <v/>
      </c>
      <c r="E4508" s="21" t="str">
        <f>IF($B4508="","",Тех_Движение!$F$4505)</f>
        <v/>
      </c>
      <c r="F4508" s="21" t="str">
        <f>IF($B4508="","",SUMIFS($E$5:$E4507,$C$5:$C4507,$C4508))</f>
        <v/>
      </c>
      <c r="G4508" s="21" t="str">
        <f>IF($B4508="","",MAX(0,$E4508-MAX(0,SUMIFS(Тех_Движение!$G$2:$G$5111,Тех_Движение!$D$2:$D$5111,$C4508,Тех_Движение!$B$2:$B$5111,"&lt;="&amp;Настройки!$B$5-1)-$F4508)))</f>
        <v/>
      </c>
      <c r="H4508" s="21" t="str">
        <f>IF($B4508="","",IF(AND($D4508&gt;=Настройки!$B$5,$D4508&lt;=Настройки!$B$6),$E4508,0))</f>
        <v/>
      </c>
      <c r="I4508" s="21" t="str">
        <f t="shared" si="210"/>
        <v/>
      </c>
      <c r="J4508" s="21" t="str">
        <f>IF($B4508="","",MAX(0,$E4508-MAX(0,SUMIFS(Тех_Движение!$G$2:$G$5111,Тех_Движение!$D$2:$D$5111,$C4508,Тех_Движение!$B$2:$B$5111,"&lt;="&amp;Настройки!$B$6)-$F4508)))</f>
        <v/>
      </c>
      <c r="K4508" s="21" t="e">
        <f>IF(OR($B4508="",K$3&lt;$D4508+Настройки!$B$7),0,MAX(0,$E4508-MAX(0,SUMIFS(Тех_Движение!$G$2:$G$5111,Тех_Движение!$D$2:$D$5111,$C4508,Тех_Движение!$B$2:$B$5111,"&lt;="&amp;K$3)-$F4508)))</f>
        <v>#VALUE!</v>
      </c>
      <c r="L4508" s="21" t="e">
        <f>IF(OR($B4508="",L$3&lt;$D4508+Настройки!$B$7),0,MAX(0,$E4508-MAX(0,SUMIFS(Тех_Движение!$G$2:$G$5111,Тех_Движение!$D$2:$D$5111,$C4508,Тех_Движение!$B$2:$B$5111,"&lt;="&amp;L$3)-$F4508)))</f>
        <v>#VALUE!</v>
      </c>
      <c r="M4508" s="21" t="e">
        <f>IF(OR($B4508="",M$3&lt;$D4508+Настройки!$B$7),0,MAX(0,$E4508-MAX(0,SUMIFS(Тех_Движение!$G$2:$G$5111,Тех_Движение!$D$2:$D$5111,$C4508,Тех_Движение!$B$2:$B$5111,"&lt;="&amp;M$3)-$F4508)))</f>
        <v>#VALUE!</v>
      </c>
      <c r="N4508" s="21" t="e">
        <f>IF(OR($B4508="",N$3&lt;$D4508+Настройки!$B$7),0,MAX(0,$E4508-MAX(0,SUMIFS(Тех_Движение!$G$2:$G$5111,Тех_Движение!$D$2:$D$5111,$C4508,Тех_Движение!$B$2:$B$5111,"&lt;="&amp;N$3)-$F4508)))</f>
        <v>#VALUE!</v>
      </c>
      <c r="O4508" s="21" t="e">
        <f>IF(OR($B4508="",O$3&lt;$D4508+Настройки!$B$7),0,MAX(0,$E4508-MAX(0,SUMIFS(Тех_Движение!$G$2:$G$5111,Тех_Движение!$D$2:$D$5111,$C4508,Тех_Движение!$B$2:$B$5111,"&lt;="&amp;O$3)-$F4508)))</f>
        <v>#VALUE!</v>
      </c>
      <c r="P4508" s="21" t="e">
        <f>IF(OR($B4508="",P$3&lt;$D4508+Настройки!$B$7),0,MAX(0,$E4508-MAX(0,SUMIFS(Тех_Движение!$G$2:$G$5111,Тех_Движение!$D$2:$D$5111,$C4508,Тех_Движение!$B$2:$B$5111,"&lt;="&amp;P$3)-$F4508)))</f>
        <v>#VALUE!</v>
      </c>
      <c r="Q4508" s="21" t="e">
        <f>IF(OR($B4508="",Q$3&lt;$D4508+Настройки!$B$7),0,MAX(0,$E4508-MAX(0,SUMIFS(Тех_Движение!$G$2:$G$5111,Тех_Движение!$D$2:$D$5111,$C4508,Тех_Движение!$B$2:$B$5111,"&lt;="&amp;Q$3)-$F4508)))</f>
        <v>#VALUE!</v>
      </c>
      <c r="R4508" s="21" t="str">
        <f t="shared" si="211"/>
        <v/>
      </c>
      <c r="S4508" s="23" t="str">
        <f>IF($B4508="","",VLOOKUP($C4508,Настройки!$A$11:$L$17,9,FALSE))</f>
        <v/>
      </c>
      <c r="T4508" s="23" t="str">
        <f t="shared" si="212"/>
        <v/>
      </c>
    </row>
    <row r="4509" spans="1:20" x14ac:dyDescent="0.3">
      <c r="A4509" s="20">
        <f>Тех_Движение!$A$4506</f>
        <v>4505</v>
      </c>
      <c r="B4509" s="20" t="str">
        <f>IF(Тех_Движение!$F$4506&gt;0,Тех_Движение!$I$4506,"")</f>
        <v/>
      </c>
      <c r="C4509" s="20" t="str">
        <f>IF($B4509="","",Тех_Движение!$D$4506)</f>
        <v/>
      </c>
      <c r="D4509" s="9" t="str">
        <f>IF($B4509="","",Тех_Движение!$B$4506)</f>
        <v/>
      </c>
      <c r="E4509" s="21" t="str">
        <f>IF($B4509="","",Тех_Движение!$F$4506)</f>
        <v/>
      </c>
      <c r="F4509" s="21" t="str">
        <f>IF($B4509="","",SUMIFS($E$5:$E4508,$C$5:$C4508,$C4509))</f>
        <v/>
      </c>
      <c r="G4509" s="21" t="str">
        <f>IF($B4509="","",MAX(0,$E4509-MAX(0,SUMIFS(Тех_Движение!$G$2:$G$5111,Тех_Движение!$D$2:$D$5111,$C4509,Тех_Движение!$B$2:$B$5111,"&lt;="&amp;Настройки!$B$5-1)-$F4509)))</f>
        <v/>
      </c>
      <c r="H4509" s="21" t="str">
        <f>IF($B4509="","",IF(AND($D4509&gt;=Настройки!$B$5,$D4509&lt;=Настройки!$B$6),$E4509,0))</f>
        <v/>
      </c>
      <c r="I4509" s="21" t="str">
        <f t="shared" si="210"/>
        <v/>
      </c>
      <c r="J4509" s="21" t="str">
        <f>IF($B4509="","",MAX(0,$E4509-MAX(0,SUMIFS(Тех_Движение!$G$2:$G$5111,Тех_Движение!$D$2:$D$5111,$C4509,Тех_Движение!$B$2:$B$5111,"&lt;="&amp;Настройки!$B$6)-$F4509)))</f>
        <v/>
      </c>
      <c r="K4509" s="21" t="e">
        <f>IF(OR($B4509="",K$3&lt;$D4509+Настройки!$B$7),0,MAX(0,$E4509-MAX(0,SUMIFS(Тех_Движение!$G$2:$G$5111,Тех_Движение!$D$2:$D$5111,$C4509,Тех_Движение!$B$2:$B$5111,"&lt;="&amp;K$3)-$F4509)))</f>
        <v>#VALUE!</v>
      </c>
      <c r="L4509" s="21" t="e">
        <f>IF(OR($B4509="",L$3&lt;$D4509+Настройки!$B$7),0,MAX(0,$E4509-MAX(0,SUMIFS(Тех_Движение!$G$2:$G$5111,Тех_Движение!$D$2:$D$5111,$C4509,Тех_Движение!$B$2:$B$5111,"&lt;="&amp;L$3)-$F4509)))</f>
        <v>#VALUE!</v>
      </c>
      <c r="M4509" s="21" t="e">
        <f>IF(OR($B4509="",M$3&lt;$D4509+Настройки!$B$7),0,MAX(0,$E4509-MAX(0,SUMIFS(Тех_Движение!$G$2:$G$5111,Тех_Движение!$D$2:$D$5111,$C4509,Тех_Движение!$B$2:$B$5111,"&lt;="&amp;M$3)-$F4509)))</f>
        <v>#VALUE!</v>
      </c>
      <c r="N4509" s="21" t="e">
        <f>IF(OR($B4509="",N$3&lt;$D4509+Настройки!$B$7),0,MAX(0,$E4509-MAX(0,SUMIFS(Тех_Движение!$G$2:$G$5111,Тех_Движение!$D$2:$D$5111,$C4509,Тех_Движение!$B$2:$B$5111,"&lt;="&amp;N$3)-$F4509)))</f>
        <v>#VALUE!</v>
      </c>
      <c r="O4509" s="21" t="e">
        <f>IF(OR($B4509="",O$3&lt;$D4509+Настройки!$B$7),0,MAX(0,$E4509-MAX(0,SUMIFS(Тех_Движение!$G$2:$G$5111,Тех_Движение!$D$2:$D$5111,$C4509,Тех_Движение!$B$2:$B$5111,"&lt;="&amp;O$3)-$F4509)))</f>
        <v>#VALUE!</v>
      </c>
      <c r="P4509" s="21" t="e">
        <f>IF(OR($B4509="",P$3&lt;$D4509+Настройки!$B$7),0,MAX(0,$E4509-MAX(0,SUMIFS(Тех_Движение!$G$2:$G$5111,Тех_Движение!$D$2:$D$5111,$C4509,Тех_Движение!$B$2:$B$5111,"&lt;="&amp;P$3)-$F4509)))</f>
        <v>#VALUE!</v>
      </c>
      <c r="Q4509" s="21" t="e">
        <f>IF(OR($B4509="",Q$3&lt;$D4509+Настройки!$B$7),0,MAX(0,$E4509-MAX(0,SUMIFS(Тех_Движение!$G$2:$G$5111,Тех_Движение!$D$2:$D$5111,$C4509,Тех_Движение!$B$2:$B$5111,"&lt;="&amp;Q$3)-$F4509)))</f>
        <v>#VALUE!</v>
      </c>
      <c r="R4509" s="21" t="str">
        <f t="shared" si="211"/>
        <v/>
      </c>
      <c r="S4509" s="23" t="str">
        <f>IF($B4509="","",VLOOKUP($C4509,Настройки!$A$11:$L$17,9,FALSE))</f>
        <v/>
      </c>
      <c r="T4509" s="23" t="str">
        <f t="shared" si="212"/>
        <v/>
      </c>
    </row>
    <row r="4510" spans="1:20" x14ac:dyDescent="0.3">
      <c r="A4510" s="20">
        <f>Тех_Движение!$A$4507</f>
        <v>4506</v>
      </c>
      <c r="B4510" s="20" t="str">
        <f>IF(Тех_Движение!$F$4507&gt;0,Тех_Движение!$I$4507,"")</f>
        <v/>
      </c>
      <c r="C4510" s="20" t="str">
        <f>IF($B4510="","",Тех_Движение!$D$4507)</f>
        <v/>
      </c>
      <c r="D4510" s="9" t="str">
        <f>IF($B4510="","",Тех_Движение!$B$4507)</f>
        <v/>
      </c>
      <c r="E4510" s="21" t="str">
        <f>IF($B4510="","",Тех_Движение!$F$4507)</f>
        <v/>
      </c>
      <c r="F4510" s="21" t="str">
        <f>IF($B4510="","",SUMIFS($E$5:$E4509,$C$5:$C4509,$C4510))</f>
        <v/>
      </c>
      <c r="G4510" s="21" t="str">
        <f>IF($B4510="","",MAX(0,$E4510-MAX(0,SUMIFS(Тех_Движение!$G$2:$G$5111,Тех_Движение!$D$2:$D$5111,$C4510,Тех_Движение!$B$2:$B$5111,"&lt;="&amp;Настройки!$B$5-1)-$F4510)))</f>
        <v/>
      </c>
      <c r="H4510" s="21" t="str">
        <f>IF($B4510="","",IF(AND($D4510&gt;=Настройки!$B$5,$D4510&lt;=Настройки!$B$6),$E4510,0))</f>
        <v/>
      </c>
      <c r="I4510" s="21" t="str">
        <f t="shared" si="210"/>
        <v/>
      </c>
      <c r="J4510" s="21" t="str">
        <f>IF($B4510="","",MAX(0,$E4510-MAX(0,SUMIFS(Тех_Движение!$G$2:$G$5111,Тех_Движение!$D$2:$D$5111,$C4510,Тех_Движение!$B$2:$B$5111,"&lt;="&amp;Настройки!$B$6)-$F4510)))</f>
        <v/>
      </c>
      <c r="K4510" s="21" t="e">
        <f>IF(OR($B4510="",K$3&lt;$D4510+Настройки!$B$7),0,MAX(0,$E4510-MAX(0,SUMIFS(Тех_Движение!$G$2:$G$5111,Тех_Движение!$D$2:$D$5111,$C4510,Тех_Движение!$B$2:$B$5111,"&lt;="&amp;K$3)-$F4510)))</f>
        <v>#VALUE!</v>
      </c>
      <c r="L4510" s="21" t="e">
        <f>IF(OR($B4510="",L$3&lt;$D4510+Настройки!$B$7),0,MAX(0,$E4510-MAX(0,SUMIFS(Тех_Движение!$G$2:$G$5111,Тех_Движение!$D$2:$D$5111,$C4510,Тех_Движение!$B$2:$B$5111,"&lt;="&amp;L$3)-$F4510)))</f>
        <v>#VALUE!</v>
      </c>
      <c r="M4510" s="21" t="e">
        <f>IF(OR($B4510="",M$3&lt;$D4510+Настройки!$B$7),0,MAX(0,$E4510-MAX(0,SUMIFS(Тех_Движение!$G$2:$G$5111,Тех_Движение!$D$2:$D$5111,$C4510,Тех_Движение!$B$2:$B$5111,"&lt;="&amp;M$3)-$F4510)))</f>
        <v>#VALUE!</v>
      </c>
      <c r="N4510" s="21" t="e">
        <f>IF(OR($B4510="",N$3&lt;$D4510+Настройки!$B$7),0,MAX(0,$E4510-MAX(0,SUMIFS(Тех_Движение!$G$2:$G$5111,Тех_Движение!$D$2:$D$5111,$C4510,Тех_Движение!$B$2:$B$5111,"&lt;="&amp;N$3)-$F4510)))</f>
        <v>#VALUE!</v>
      </c>
      <c r="O4510" s="21" t="e">
        <f>IF(OR($B4510="",O$3&lt;$D4510+Настройки!$B$7),0,MAX(0,$E4510-MAX(0,SUMIFS(Тех_Движение!$G$2:$G$5111,Тех_Движение!$D$2:$D$5111,$C4510,Тех_Движение!$B$2:$B$5111,"&lt;="&amp;O$3)-$F4510)))</f>
        <v>#VALUE!</v>
      </c>
      <c r="P4510" s="21" t="e">
        <f>IF(OR($B4510="",P$3&lt;$D4510+Настройки!$B$7),0,MAX(0,$E4510-MAX(0,SUMIFS(Тех_Движение!$G$2:$G$5111,Тех_Движение!$D$2:$D$5111,$C4510,Тех_Движение!$B$2:$B$5111,"&lt;="&amp;P$3)-$F4510)))</f>
        <v>#VALUE!</v>
      </c>
      <c r="Q4510" s="21" t="e">
        <f>IF(OR($B4510="",Q$3&lt;$D4510+Настройки!$B$7),0,MAX(0,$E4510-MAX(0,SUMIFS(Тех_Движение!$G$2:$G$5111,Тех_Движение!$D$2:$D$5111,$C4510,Тех_Движение!$B$2:$B$5111,"&lt;="&amp;Q$3)-$F4510)))</f>
        <v>#VALUE!</v>
      </c>
      <c r="R4510" s="21" t="str">
        <f t="shared" si="211"/>
        <v/>
      </c>
      <c r="S4510" s="23" t="str">
        <f>IF($B4510="","",VLOOKUP($C4510,Настройки!$A$11:$L$17,9,FALSE))</f>
        <v/>
      </c>
      <c r="T4510" s="23" t="str">
        <f t="shared" si="212"/>
        <v/>
      </c>
    </row>
    <row r="4511" spans="1:20" x14ac:dyDescent="0.3">
      <c r="A4511" s="20">
        <f>Тех_Движение!$A$4508</f>
        <v>4507</v>
      </c>
      <c r="B4511" s="20" t="str">
        <f>IF(Тех_Движение!$F$4508&gt;0,Тех_Движение!$I$4508,"")</f>
        <v/>
      </c>
      <c r="C4511" s="20" t="str">
        <f>IF($B4511="","",Тех_Движение!$D$4508)</f>
        <v/>
      </c>
      <c r="D4511" s="9" t="str">
        <f>IF($B4511="","",Тех_Движение!$B$4508)</f>
        <v/>
      </c>
      <c r="E4511" s="21" t="str">
        <f>IF($B4511="","",Тех_Движение!$F$4508)</f>
        <v/>
      </c>
      <c r="F4511" s="21" t="str">
        <f>IF($B4511="","",SUMIFS($E$5:$E4510,$C$5:$C4510,$C4511))</f>
        <v/>
      </c>
      <c r="G4511" s="21" t="str">
        <f>IF($B4511="","",MAX(0,$E4511-MAX(0,SUMIFS(Тех_Движение!$G$2:$G$5111,Тех_Движение!$D$2:$D$5111,$C4511,Тех_Движение!$B$2:$B$5111,"&lt;="&amp;Настройки!$B$5-1)-$F4511)))</f>
        <v/>
      </c>
      <c r="H4511" s="21" t="str">
        <f>IF($B4511="","",IF(AND($D4511&gt;=Настройки!$B$5,$D4511&lt;=Настройки!$B$6),$E4511,0))</f>
        <v/>
      </c>
      <c r="I4511" s="21" t="str">
        <f t="shared" si="210"/>
        <v/>
      </c>
      <c r="J4511" s="21" t="str">
        <f>IF($B4511="","",MAX(0,$E4511-MAX(0,SUMIFS(Тех_Движение!$G$2:$G$5111,Тех_Движение!$D$2:$D$5111,$C4511,Тех_Движение!$B$2:$B$5111,"&lt;="&amp;Настройки!$B$6)-$F4511)))</f>
        <v/>
      </c>
      <c r="K4511" s="21" t="e">
        <f>IF(OR($B4511="",K$3&lt;$D4511+Настройки!$B$7),0,MAX(0,$E4511-MAX(0,SUMIFS(Тех_Движение!$G$2:$G$5111,Тех_Движение!$D$2:$D$5111,$C4511,Тех_Движение!$B$2:$B$5111,"&lt;="&amp;K$3)-$F4511)))</f>
        <v>#VALUE!</v>
      </c>
      <c r="L4511" s="21" t="e">
        <f>IF(OR($B4511="",L$3&lt;$D4511+Настройки!$B$7),0,MAX(0,$E4511-MAX(0,SUMIFS(Тех_Движение!$G$2:$G$5111,Тех_Движение!$D$2:$D$5111,$C4511,Тех_Движение!$B$2:$B$5111,"&lt;="&amp;L$3)-$F4511)))</f>
        <v>#VALUE!</v>
      </c>
      <c r="M4511" s="21" t="e">
        <f>IF(OR($B4511="",M$3&lt;$D4511+Настройки!$B$7),0,MAX(0,$E4511-MAX(0,SUMIFS(Тех_Движение!$G$2:$G$5111,Тех_Движение!$D$2:$D$5111,$C4511,Тех_Движение!$B$2:$B$5111,"&lt;="&amp;M$3)-$F4511)))</f>
        <v>#VALUE!</v>
      </c>
      <c r="N4511" s="21" t="e">
        <f>IF(OR($B4511="",N$3&lt;$D4511+Настройки!$B$7),0,MAX(0,$E4511-MAX(0,SUMIFS(Тех_Движение!$G$2:$G$5111,Тех_Движение!$D$2:$D$5111,$C4511,Тех_Движение!$B$2:$B$5111,"&lt;="&amp;N$3)-$F4511)))</f>
        <v>#VALUE!</v>
      </c>
      <c r="O4511" s="21" t="e">
        <f>IF(OR($B4511="",O$3&lt;$D4511+Настройки!$B$7),0,MAX(0,$E4511-MAX(0,SUMIFS(Тех_Движение!$G$2:$G$5111,Тех_Движение!$D$2:$D$5111,$C4511,Тех_Движение!$B$2:$B$5111,"&lt;="&amp;O$3)-$F4511)))</f>
        <v>#VALUE!</v>
      </c>
      <c r="P4511" s="21" t="e">
        <f>IF(OR($B4511="",P$3&lt;$D4511+Настройки!$B$7),0,MAX(0,$E4511-MAX(0,SUMIFS(Тех_Движение!$G$2:$G$5111,Тех_Движение!$D$2:$D$5111,$C4511,Тех_Движение!$B$2:$B$5111,"&lt;="&amp;P$3)-$F4511)))</f>
        <v>#VALUE!</v>
      </c>
      <c r="Q4511" s="21" t="e">
        <f>IF(OR($B4511="",Q$3&lt;$D4511+Настройки!$B$7),0,MAX(0,$E4511-MAX(0,SUMIFS(Тех_Движение!$G$2:$G$5111,Тех_Движение!$D$2:$D$5111,$C4511,Тех_Движение!$B$2:$B$5111,"&lt;="&amp;Q$3)-$F4511)))</f>
        <v>#VALUE!</v>
      </c>
      <c r="R4511" s="21" t="str">
        <f t="shared" si="211"/>
        <v/>
      </c>
      <c r="S4511" s="23" t="str">
        <f>IF($B4511="","",VLOOKUP($C4511,Настройки!$A$11:$L$17,9,FALSE))</f>
        <v/>
      </c>
      <c r="T4511" s="23" t="str">
        <f t="shared" si="212"/>
        <v/>
      </c>
    </row>
    <row r="4512" spans="1:20" x14ac:dyDescent="0.3">
      <c r="A4512" s="20">
        <f>Тех_Движение!$A$4509</f>
        <v>4508</v>
      </c>
      <c r="B4512" s="20" t="str">
        <f>IF(Тех_Движение!$F$4509&gt;0,Тех_Движение!$I$4509,"")</f>
        <v/>
      </c>
      <c r="C4512" s="20" t="str">
        <f>IF($B4512="","",Тех_Движение!$D$4509)</f>
        <v/>
      </c>
      <c r="D4512" s="9" t="str">
        <f>IF($B4512="","",Тех_Движение!$B$4509)</f>
        <v/>
      </c>
      <c r="E4512" s="21" t="str">
        <f>IF($B4512="","",Тех_Движение!$F$4509)</f>
        <v/>
      </c>
      <c r="F4512" s="21" t="str">
        <f>IF($B4512="","",SUMIFS($E$5:$E4511,$C$5:$C4511,$C4512))</f>
        <v/>
      </c>
      <c r="G4512" s="21" t="str">
        <f>IF($B4512="","",MAX(0,$E4512-MAX(0,SUMIFS(Тех_Движение!$G$2:$G$5111,Тех_Движение!$D$2:$D$5111,$C4512,Тех_Движение!$B$2:$B$5111,"&lt;="&amp;Настройки!$B$5-1)-$F4512)))</f>
        <v/>
      </c>
      <c r="H4512" s="21" t="str">
        <f>IF($B4512="","",IF(AND($D4512&gt;=Настройки!$B$5,$D4512&lt;=Настройки!$B$6),$E4512,0))</f>
        <v/>
      </c>
      <c r="I4512" s="21" t="str">
        <f t="shared" si="210"/>
        <v/>
      </c>
      <c r="J4512" s="21" t="str">
        <f>IF($B4512="","",MAX(0,$E4512-MAX(0,SUMIFS(Тех_Движение!$G$2:$G$5111,Тех_Движение!$D$2:$D$5111,$C4512,Тех_Движение!$B$2:$B$5111,"&lt;="&amp;Настройки!$B$6)-$F4512)))</f>
        <v/>
      </c>
      <c r="K4512" s="21" t="e">
        <f>IF(OR($B4512="",K$3&lt;$D4512+Настройки!$B$7),0,MAX(0,$E4512-MAX(0,SUMIFS(Тех_Движение!$G$2:$G$5111,Тех_Движение!$D$2:$D$5111,$C4512,Тех_Движение!$B$2:$B$5111,"&lt;="&amp;K$3)-$F4512)))</f>
        <v>#VALUE!</v>
      </c>
      <c r="L4512" s="21" t="e">
        <f>IF(OR($B4512="",L$3&lt;$D4512+Настройки!$B$7),0,MAX(0,$E4512-MAX(0,SUMIFS(Тех_Движение!$G$2:$G$5111,Тех_Движение!$D$2:$D$5111,$C4512,Тех_Движение!$B$2:$B$5111,"&lt;="&amp;L$3)-$F4512)))</f>
        <v>#VALUE!</v>
      </c>
      <c r="M4512" s="21" t="e">
        <f>IF(OR($B4512="",M$3&lt;$D4512+Настройки!$B$7),0,MAX(0,$E4512-MAX(0,SUMIFS(Тех_Движение!$G$2:$G$5111,Тех_Движение!$D$2:$D$5111,$C4512,Тех_Движение!$B$2:$B$5111,"&lt;="&amp;M$3)-$F4512)))</f>
        <v>#VALUE!</v>
      </c>
      <c r="N4512" s="21" t="e">
        <f>IF(OR($B4512="",N$3&lt;$D4512+Настройки!$B$7),0,MAX(0,$E4512-MAX(0,SUMIFS(Тех_Движение!$G$2:$G$5111,Тех_Движение!$D$2:$D$5111,$C4512,Тех_Движение!$B$2:$B$5111,"&lt;="&amp;N$3)-$F4512)))</f>
        <v>#VALUE!</v>
      </c>
      <c r="O4512" s="21" t="e">
        <f>IF(OR($B4512="",O$3&lt;$D4512+Настройки!$B$7),0,MAX(0,$E4512-MAX(0,SUMIFS(Тех_Движение!$G$2:$G$5111,Тех_Движение!$D$2:$D$5111,$C4512,Тех_Движение!$B$2:$B$5111,"&lt;="&amp;O$3)-$F4512)))</f>
        <v>#VALUE!</v>
      </c>
      <c r="P4512" s="21" t="e">
        <f>IF(OR($B4512="",P$3&lt;$D4512+Настройки!$B$7),0,MAX(0,$E4512-MAX(0,SUMIFS(Тех_Движение!$G$2:$G$5111,Тех_Движение!$D$2:$D$5111,$C4512,Тех_Движение!$B$2:$B$5111,"&lt;="&amp;P$3)-$F4512)))</f>
        <v>#VALUE!</v>
      </c>
      <c r="Q4512" s="21" t="e">
        <f>IF(OR($B4512="",Q$3&lt;$D4512+Настройки!$B$7),0,MAX(0,$E4512-MAX(0,SUMIFS(Тех_Движение!$G$2:$G$5111,Тех_Движение!$D$2:$D$5111,$C4512,Тех_Движение!$B$2:$B$5111,"&lt;="&amp;Q$3)-$F4512)))</f>
        <v>#VALUE!</v>
      </c>
      <c r="R4512" s="21" t="str">
        <f t="shared" si="211"/>
        <v/>
      </c>
      <c r="S4512" s="23" t="str">
        <f>IF($B4512="","",VLOOKUP($C4512,Настройки!$A$11:$L$17,9,FALSE))</f>
        <v/>
      </c>
      <c r="T4512" s="23" t="str">
        <f t="shared" si="212"/>
        <v/>
      </c>
    </row>
    <row r="4513" spans="1:20" x14ac:dyDescent="0.3">
      <c r="A4513" s="20">
        <f>Тех_Движение!$A$4510</f>
        <v>4509</v>
      </c>
      <c r="B4513" s="20" t="str">
        <f>IF(Тех_Движение!$F$4510&gt;0,Тех_Движение!$I$4510,"")</f>
        <v/>
      </c>
      <c r="C4513" s="20" t="str">
        <f>IF($B4513="","",Тех_Движение!$D$4510)</f>
        <v/>
      </c>
      <c r="D4513" s="9" t="str">
        <f>IF($B4513="","",Тех_Движение!$B$4510)</f>
        <v/>
      </c>
      <c r="E4513" s="21" t="str">
        <f>IF($B4513="","",Тех_Движение!$F$4510)</f>
        <v/>
      </c>
      <c r="F4513" s="21" t="str">
        <f>IF($B4513="","",SUMIFS($E$5:$E4512,$C$5:$C4512,$C4513))</f>
        <v/>
      </c>
      <c r="G4513" s="21" t="str">
        <f>IF($B4513="","",MAX(0,$E4513-MAX(0,SUMIFS(Тех_Движение!$G$2:$G$5111,Тех_Движение!$D$2:$D$5111,$C4513,Тех_Движение!$B$2:$B$5111,"&lt;="&amp;Настройки!$B$5-1)-$F4513)))</f>
        <v/>
      </c>
      <c r="H4513" s="21" t="str">
        <f>IF($B4513="","",IF(AND($D4513&gt;=Настройки!$B$5,$D4513&lt;=Настройки!$B$6),$E4513,0))</f>
        <v/>
      </c>
      <c r="I4513" s="21" t="str">
        <f t="shared" si="210"/>
        <v/>
      </c>
      <c r="J4513" s="21" t="str">
        <f>IF($B4513="","",MAX(0,$E4513-MAX(0,SUMIFS(Тех_Движение!$G$2:$G$5111,Тех_Движение!$D$2:$D$5111,$C4513,Тех_Движение!$B$2:$B$5111,"&lt;="&amp;Настройки!$B$6)-$F4513)))</f>
        <v/>
      </c>
      <c r="K4513" s="21" t="e">
        <f>IF(OR($B4513="",K$3&lt;$D4513+Настройки!$B$7),0,MAX(0,$E4513-MAX(0,SUMIFS(Тех_Движение!$G$2:$G$5111,Тех_Движение!$D$2:$D$5111,$C4513,Тех_Движение!$B$2:$B$5111,"&lt;="&amp;K$3)-$F4513)))</f>
        <v>#VALUE!</v>
      </c>
      <c r="L4513" s="21" t="e">
        <f>IF(OR($B4513="",L$3&lt;$D4513+Настройки!$B$7),0,MAX(0,$E4513-MAX(0,SUMIFS(Тех_Движение!$G$2:$G$5111,Тех_Движение!$D$2:$D$5111,$C4513,Тех_Движение!$B$2:$B$5111,"&lt;="&amp;L$3)-$F4513)))</f>
        <v>#VALUE!</v>
      </c>
      <c r="M4513" s="21" t="e">
        <f>IF(OR($B4513="",M$3&lt;$D4513+Настройки!$B$7),0,MAX(0,$E4513-MAX(0,SUMIFS(Тех_Движение!$G$2:$G$5111,Тех_Движение!$D$2:$D$5111,$C4513,Тех_Движение!$B$2:$B$5111,"&lt;="&amp;M$3)-$F4513)))</f>
        <v>#VALUE!</v>
      </c>
      <c r="N4513" s="21" t="e">
        <f>IF(OR($B4513="",N$3&lt;$D4513+Настройки!$B$7),0,MAX(0,$E4513-MAX(0,SUMIFS(Тех_Движение!$G$2:$G$5111,Тех_Движение!$D$2:$D$5111,$C4513,Тех_Движение!$B$2:$B$5111,"&lt;="&amp;N$3)-$F4513)))</f>
        <v>#VALUE!</v>
      </c>
      <c r="O4513" s="21" t="e">
        <f>IF(OR($B4513="",O$3&lt;$D4513+Настройки!$B$7),0,MAX(0,$E4513-MAX(0,SUMIFS(Тех_Движение!$G$2:$G$5111,Тех_Движение!$D$2:$D$5111,$C4513,Тех_Движение!$B$2:$B$5111,"&lt;="&amp;O$3)-$F4513)))</f>
        <v>#VALUE!</v>
      </c>
      <c r="P4513" s="21" t="e">
        <f>IF(OR($B4513="",P$3&lt;$D4513+Настройки!$B$7),0,MAX(0,$E4513-MAX(0,SUMIFS(Тех_Движение!$G$2:$G$5111,Тех_Движение!$D$2:$D$5111,$C4513,Тех_Движение!$B$2:$B$5111,"&lt;="&amp;P$3)-$F4513)))</f>
        <v>#VALUE!</v>
      </c>
      <c r="Q4513" s="21" t="e">
        <f>IF(OR($B4513="",Q$3&lt;$D4513+Настройки!$B$7),0,MAX(0,$E4513-MAX(0,SUMIFS(Тех_Движение!$G$2:$G$5111,Тех_Движение!$D$2:$D$5111,$C4513,Тех_Движение!$B$2:$B$5111,"&lt;="&amp;Q$3)-$F4513)))</f>
        <v>#VALUE!</v>
      </c>
      <c r="R4513" s="21" t="str">
        <f t="shared" si="211"/>
        <v/>
      </c>
      <c r="S4513" s="23" t="str">
        <f>IF($B4513="","",VLOOKUP($C4513,Настройки!$A$11:$L$17,9,FALSE))</f>
        <v/>
      </c>
      <c r="T4513" s="23" t="str">
        <f t="shared" si="212"/>
        <v/>
      </c>
    </row>
    <row r="4514" spans="1:20" x14ac:dyDescent="0.3">
      <c r="A4514" s="20">
        <f>Тех_Движение!$A$4511</f>
        <v>4510</v>
      </c>
      <c r="B4514" s="20" t="str">
        <f>IF(Тех_Движение!$F$4511&gt;0,Тех_Движение!$I$4511,"")</f>
        <v/>
      </c>
      <c r="C4514" s="20" t="str">
        <f>IF($B4514="","",Тех_Движение!$D$4511)</f>
        <v/>
      </c>
      <c r="D4514" s="9" t="str">
        <f>IF($B4514="","",Тех_Движение!$B$4511)</f>
        <v/>
      </c>
      <c r="E4514" s="21" t="str">
        <f>IF($B4514="","",Тех_Движение!$F$4511)</f>
        <v/>
      </c>
      <c r="F4514" s="21" t="str">
        <f>IF($B4514="","",SUMIFS($E$5:$E4513,$C$5:$C4513,$C4514))</f>
        <v/>
      </c>
      <c r="G4514" s="21" t="str">
        <f>IF($B4514="","",MAX(0,$E4514-MAX(0,SUMIFS(Тех_Движение!$G$2:$G$5111,Тех_Движение!$D$2:$D$5111,$C4514,Тех_Движение!$B$2:$B$5111,"&lt;="&amp;Настройки!$B$5-1)-$F4514)))</f>
        <v/>
      </c>
      <c r="H4514" s="21" t="str">
        <f>IF($B4514="","",IF(AND($D4514&gt;=Настройки!$B$5,$D4514&lt;=Настройки!$B$6),$E4514,0))</f>
        <v/>
      </c>
      <c r="I4514" s="21" t="str">
        <f t="shared" si="210"/>
        <v/>
      </c>
      <c r="J4514" s="21" t="str">
        <f>IF($B4514="","",MAX(0,$E4514-MAX(0,SUMIFS(Тех_Движение!$G$2:$G$5111,Тех_Движение!$D$2:$D$5111,$C4514,Тех_Движение!$B$2:$B$5111,"&lt;="&amp;Настройки!$B$6)-$F4514)))</f>
        <v/>
      </c>
      <c r="K4514" s="21" t="e">
        <f>IF(OR($B4514="",K$3&lt;$D4514+Настройки!$B$7),0,MAX(0,$E4514-MAX(0,SUMIFS(Тех_Движение!$G$2:$G$5111,Тех_Движение!$D$2:$D$5111,$C4514,Тех_Движение!$B$2:$B$5111,"&lt;="&amp;K$3)-$F4514)))</f>
        <v>#VALUE!</v>
      </c>
      <c r="L4514" s="21" t="e">
        <f>IF(OR($B4514="",L$3&lt;$D4514+Настройки!$B$7),0,MAX(0,$E4514-MAX(0,SUMIFS(Тех_Движение!$G$2:$G$5111,Тех_Движение!$D$2:$D$5111,$C4514,Тех_Движение!$B$2:$B$5111,"&lt;="&amp;L$3)-$F4514)))</f>
        <v>#VALUE!</v>
      </c>
      <c r="M4514" s="21" t="e">
        <f>IF(OR($B4514="",M$3&lt;$D4514+Настройки!$B$7),0,MAX(0,$E4514-MAX(0,SUMIFS(Тех_Движение!$G$2:$G$5111,Тех_Движение!$D$2:$D$5111,$C4514,Тех_Движение!$B$2:$B$5111,"&lt;="&amp;M$3)-$F4514)))</f>
        <v>#VALUE!</v>
      </c>
      <c r="N4514" s="21" t="e">
        <f>IF(OR($B4514="",N$3&lt;$D4514+Настройки!$B$7),0,MAX(0,$E4514-MAX(0,SUMIFS(Тех_Движение!$G$2:$G$5111,Тех_Движение!$D$2:$D$5111,$C4514,Тех_Движение!$B$2:$B$5111,"&lt;="&amp;N$3)-$F4514)))</f>
        <v>#VALUE!</v>
      </c>
      <c r="O4514" s="21" t="e">
        <f>IF(OR($B4514="",O$3&lt;$D4514+Настройки!$B$7),0,MAX(0,$E4514-MAX(0,SUMIFS(Тех_Движение!$G$2:$G$5111,Тех_Движение!$D$2:$D$5111,$C4514,Тех_Движение!$B$2:$B$5111,"&lt;="&amp;O$3)-$F4514)))</f>
        <v>#VALUE!</v>
      </c>
      <c r="P4514" s="21" t="e">
        <f>IF(OR($B4514="",P$3&lt;$D4514+Настройки!$B$7),0,MAX(0,$E4514-MAX(0,SUMIFS(Тех_Движение!$G$2:$G$5111,Тех_Движение!$D$2:$D$5111,$C4514,Тех_Движение!$B$2:$B$5111,"&lt;="&amp;P$3)-$F4514)))</f>
        <v>#VALUE!</v>
      </c>
      <c r="Q4514" s="21" t="e">
        <f>IF(OR($B4514="",Q$3&lt;$D4514+Настройки!$B$7),0,MAX(0,$E4514-MAX(0,SUMIFS(Тех_Движение!$G$2:$G$5111,Тех_Движение!$D$2:$D$5111,$C4514,Тех_Движение!$B$2:$B$5111,"&lt;="&amp;Q$3)-$F4514)))</f>
        <v>#VALUE!</v>
      </c>
      <c r="R4514" s="21" t="str">
        <f t="shared" si="211"/>
        <v/>
      </c>
      <c r="S4514" s="23" t="str">
        <f>IF($B4514="","",VLOOKUP($C4514,Настройки!$A$11:$L$17,9,FALSE))</f>
        <v/>
      </c>
      <c r="T4514" s="23" t="str">
        <f t="shared" si="212"/>
        <v/>
      </c>
    </row>
    <row r="4515" spans="1:20" x14ac:dyDescent="0.3">
      <c r="A4515" s="20">
        <f>Тех_Движение!$A$4512</f>
        <v>4511</v>
      </c>
      <c r="B4515" s="20" t="str">
        <f>IF(Тех_Движение!$F$4512&gt;0,Тех_Движение!$I$4512,"")</f>
        <v/>
      </c>
      <c r="C4515" s="20" t="str">
        <f>IF($B4515="","",Тех_Движение!$D$4512)</f>
        <v/>
      </c>
      <c r="D4515" s="9" t="str">
        <f>IF($B4515="","",Тех_Движение!$B$4512)</f>
        <v/>
      </c>
      <c r="E4515" s="21" t="str">
        <f>IF($B4515="","",Тех_Движение!$F$4512)</f>
        <v/>
      </c>
      <c r="F4515" s="21" t="str">
        <f>IF($B4515="","",SUMIFS($E$5:$E4514,$C$5:$C4514,$C4515))</f>
        <v/>
      </c>
      <c r="G4515" s="21" t="str">
        <f>IF($B4515="","",MAX(0,$E4515-MAX(0,SUMIFS(Тех_Движение!$G$2:$G$5111,Тех_Движение!$D$2:$D$5111,$C4515,Тех_Движение!$B$2:$B$5111,"&lt;="&amp;Настройки!$B$5-1)-$F4515)))</f>
        <v/>
      </c>
      <c r="H4515" s="21" t="str">
        <f>IF($B4515="","",IF(AND($D4515&gt;=Настройки!$B$5,$D4515&lt;=Настройки!$B$6),$E4515,0))</f>
        <v/>
      </c>
      <c r="I4515" s="21" t="str">
        <f t="shared" si="210"/>
        <v/>
      </c>
      <c r="J4515" s="21" t="str">
        <f>IF($B4515="","",MAX(0,$E4515-MAX(0,SUMIFS(Тех_Движение!$G$2:$G$5111,Тех_Движение!$D$2:$D$5111,$C4515,Тех_Движение!$B$2:$B$5111,"&lt;="&amp;Настройки!$B$6)-$F4515)))</f>
        <v/>
      </c>
      <c r="K4515" s="21" t="e">
        <f>IF(OR($B4515="",K$3&lt;$D4515+Настройки!$B$7),0,MAX(0,$E4515-MAX(0,SUMIFS(Тех_Движение!$G$2:$G$5111,Тех_Движение!$D$2:$D$5111,$C4515,Тех_Движение!$B$2:$B$5111,"&lt;="&amp;K$3)-$F4515)))</f>
        <v>#VALUE!</v>
      </c>
      <c r="L4515" s="21" t="e">
        <f>IF(OR($B4515="",L$3&lt;$D4515+Настройки!$B$7),0,MAX(0,$E4515-MAX(0,SUMIFS(Тех_Движение!$G$2:$G$5111,Тех_Движение!$D$2:$D$5111,$C4515,Тех_Движение!$B$2:$B$5111,"&lt;="&amp;L$3)-$F4515)))</f>
        <v>#VALUE!</v>
      </c>
      <c r="M4515" s="21" t="e">
        <f>IF(OR($B4515="",M$3&lt;$D4515+Настройки!$B$7),0,MAX(0,$E4515-MAX(0,SUMIFS(Тех_Движение!$G$2:$G$5111,Тех_Движение!$D$2:$D$5111,$C4515,Тех_Движение!$B$2:$B$5111,"&lt;="&amp;M$3)-$F4515)))</f>
        <v>#VALUE!</v>
      </c>
      <c r="N4515" s="21" t="e">
        <f>IF(OR($B4515="",N$3&lt;$D4515+Настройки!$B$7),0,MAX(0,$E4515-MAX(0,SUMIFS(Тех_Движение!$G$2:$G$5111,Тех_Движение!$D$2:$D$5111,$C4515,Тех_Движение!$B$2:$B$5111,"&lt;="&amp;N$3)-$F4515)))</f>
        <v>#VALUE!</v>
      </c>
      <c r="O4515" s="21" t="e">
        <f>IF(OR($B4515="",O$3&lt;$D4515+Настройки!$B$7),0,MAX(0,$E4515-MAX(0,SUMIFS(Тех_Движение!$G$2:$G$5111,Тех_Движение!$D$2:$D$5111,$C4515,Тех_Движение!$B$2:$B$5111,"&lt;="&amp;O$3)-$F4515)))</f>
        <v>#VALUE!</v>
      </c>
      <c r="P4515" s="21" t="e">
        <f>IF(OR($B4515="",P$3&lt;$D4515+Настройки!$B$7),0,MAX(0,$E4515-MAX(0,SUMIFS(Тех_Движение!$G$2:$G$5111,Тех_Движение!$D$2:$D$5111,$C4515,Тех_Движение!$B$2:$B$5111,"&lt;="&amp;P$3)-$F4515)))</f>
        <v>#VALUE!</v>
      </c>
      <c r="Q4515" s="21" t="e">
        <f>IF(OR($B4515="",Q$3&lt;$D4515+Настройки!$B$7),0,MAX(0,$E4515-MAX(0,SUMIFS(Тех_Движение!$G$2:$G$5111,Тех_Движение!$D$2:$D$5111,$C4515,Тех_Движение!$B$2:$B$5111,"&lt;="&amp;Q$3)-$F4515)))</f>
        <v>#VALUE!</v>
      </c>
      <c r="R4515" s="21" t="str">
        <f t="shared" si="211"/>
        <v/>
      </c>
      <c r="S4515" s="23" t="str">
        <f>IF($B4515="","",VLOOKUP($C4515,Настройки!$A$11:$L$17,9,FALSE))</f>
        <v/>
      </c>
      <c r="T4515" s="23" t="str">
        <f t="shared" si="212"/>
        <v/>
      </c>
    </row>
    <row r="4516" spans="1:20" x14ac:dyDescent="0.3">
      <c r="A4516" s="20">
        <f>Тех_Движение!$A$4513</f>
        <v>4512</v>
      </c>
      <c r="B4516" s="20" t="str">
        <f>IF(Тех_Движение!$F$4513&gt;0,Тех_Движение!$I$4513,"")</f>
        <v/>
      </c>
      <c r="C4516" s="20" t="str">
        <f>IF($B4516="","",Тех_Движение!$D$4513)</f>
        <v/>
      </c>
      <c r="D4516" s="9" t="str">
        <f>IF($B4516="","",Тех_Движение!$B$4513)</f>
        <v/>
      </c>
      <c r="E4516" s="21" t="str">
        <f>IF($B4516="","",Тех_Движение!$F$4513)</f>
        <v/>
      </c>
      <c r="F4516" s="21" t="str">
        <f>IF($B4516="","",SUMIFS($E$5:$E4515,$C$5:$C4515,$C4516))</f>
        <v/>
      </c>
      <c r="G4516" s="21" t="str">
        <f>IF($B4516="","",MAX(0,$E4516-MAX(0,SUMIFS(Тех_Движение!$G$2:$G$5111,Тех_Движение!$D$2:$D$5111,$C4516,Тех_Движение!$B$2:$B$5111,"&lt;="&amp;Настройки!$B$5-1)-$F4516)))</f>
        <v/>
      </c>
      <c r="H4516" s="21" t="str">
        <f>IF($B4516="","",IF(AND($D4516&gt;=Настройки!$B$5,$D4516&lt;=Настройки!$B$6),$E4516,0))</f>
        <v/>
      </c>
      <c r="I4516" s="21" t="str">
        <f t="shared" si="210"/>
        <v/>
      </c>
      <c r="J4516" s="21" t="str">
        <f>IF($B4516="","",MAX(0,$E4516-MAX(0,SUMIFS(Тех_Движение!$G$2:$G$5111,Тех_Движение!$D$2:$D$5111,$C4516,Тех_Движение!$B$2:$B$5111,"&lt;="&amp;Настройки!$B$6)-$F4516)))</f>
        <v/>
      </c>
      <c r="K4516" s="21" t="e">
        <f>IF(OR($B4516="",K$3&lt;$D4516+Настройки!$B$7),0,MAX(0,$E4516-MAX(0,SUMIFS(Тех_Движение!$G$2:$G$5111,Тех_Движение!$D$2:$D$5111,$C4516,Тех_Движение!$B$2:$B$5111,"&lt;="&amp;K$3)-$F4516)))</f>
        <v>#VALUE!</v>
      </c>
      <c r="L4516" s="21" t="e">
        <f>IF(OR($B4516="",L$3&lt;$D4516+Настройки!$B$7),0,MAX(0,$E4516-MAX(0,SUMIFS(Тех_Движение!$G$2:$G$5111,Тех_Движение!$D$2:$D$5111,$C4516,Тех_Движение!$B$2:$B$5111,"&lt;="&amp;L$3)-$F4516)))</f>
        <v>#VALUE!</v>
      </c>
      <c r="M4516" s="21" t="e">
        <f>IF(OR($B4516="",M$3&lt;$D4516+Настройки!$B$7),0,MAX(0,$E4516-MAX(0,SUMIFS(Тех_Движение!$G$2:$G$5111,Тех_Движение!$D$2:$D$5111,$C4516,Тех_Движение!$B$2:$B$5111,"&lt;="&amp;M$3)-$F4516)))</f>
        <v>#VALUE!</v>
      </c>
      <c r="N4516" s="21" t="e">
        <f>IF(OR($B4516="",N$3&lt;$D4516+Настройки!$B$7),0,MAX(0,$E4516-MAX(0,SUMIFS(Тех_Движение!$G$2:$G$5111,Тех_Движение!$D$2:$D$5111,$C4516,Тех_Движение!$B$2:$B$5111,"&lt;="&amp;N$3)-$F4516)))</f>
        <v>#VALUE!</v>
      </c>
      <c r="O4516" s="21" t="e">
        <f>IF(OR($B4516="",O$3&lt;$D4516+Настройки!$B$7),0,MAX(0,$E4516-MAX(0,SUMIFS(Тех_Движение!$G$2:$G$5111,Тех_Движение!$D$2:$D$5111,$C4516,Тех_Движение!$B$2:$B$5111,"&lt;="&amp;O$3)-$F4516)))</f>
        <v>#VALUE!</v>
      </c>
      <c r="P4516" s="21" t="e">
        <f>IF(OR($B4516="",P$3&lt;$D4516+Настройки!$B$7),0,MAX(0,$E4516-MAX(0,SUMIFS(Тех_Движение!$G$2:$G$5111,Тех_Движение!$D$2:$D$5111,$C4516,Тех_Движение!$B$2:$B$5111,"&lt;="&amp;P$3)-$F4516)))</f>
        <v>#VALUE!</v>
      </c>
      <c r="Q4516" s="21" t="e">
        <f>IF(OR($B4516="",Q$3&lt;$D4516+Настройки!$B$7),0,MAX(0,$E4516-MAX(0,SUMIFS(Тех_Движение!$G$2:$G$5111,Тех_Движение!$D$2:$D$5111,$C4516,Тех_Движение!$B$2:$B$5111,"&lt;="&amp;Q$3)-$F4516)))</f>
        <v>#VALUE!</v>
      </c>
      <c r="R4516" s="21" t="str">
        <f t="shared" si="211"/>
        <v/>
      </c>
      <c r="S4516" s="23" t="str">
        <f>IF($B4516="","",VLOOKUP($C4516,Настройки!$A$11:$L$17,9,FALSE))</f>
        <v/>
      </c>
      <c r="T4516" s="23" t="str">
        <f t="shared" si="212"/>
        <v/>
      </c>
    </row>
    <row r="4517" spans="1:20" x14ac:dyDescent="0.3">
      <c r="A4517" s="20">
        <f>Тех_Движение!$A$4514</f>
        <v>4513</v>
      </c>
      <c r="B4517" s="20" t="str">
        <f>IF(Тех_Движение!$F$4514&gt;0,Тех_Движение!$I$4514,"")</f>
        <v/>
      </c>
      <c r="C4517" s="20" t="str">
        <f>IF($B4517="","",Тех_Движение!$D$4514)</f>
        <v/>
      </c>
      <c r="D4517" s="9" t="str">
        <f>IF($B4517="","",Тех_Движение!$B$4514)</f>
        <v/>
      </c>
      <c r="E4517" s="21" t="str">
        <f>IF($B4517="","",Тех_Движение!$F$4514)</f>
        <v/>
      </c>
      <c r="F4517" s="21" t="str">
        <f>IF($B4517="","",SUMIFS($E$5:$E4516,$C$5:$C4516,$C4517))</f>
        <v/>
      </c>
      <c r="G4517" s="21" t="str">
        <f>IF($B4517="","",MAX(0,$E4517-MAX(0,SUMIFS(Тех_Движение!$G$2:$G$5111,Тех_Движение!$D$2:$D$5111,$C4517,Тех_Движение!$B$2:$B$5111,"&lt;="&amp;Настройки!$B$5-1)-$F4517)))</f>
        <v/>
      </c>
      <c r="H4517" s="21" t="str">
        <f>IF($B4517="","",IF(AND($D4517&gt;=Настройки!$B$5,$D4517&lt;=Настройки!$B$6),$E4517,0))</f>
        <v/>
      </c>
      <c r="I4517" s="21" t="str">
        <f t="shared" si="210"/>
        <v/>
      </c>
      <c r="J4517" s="21" t="str">
        <f>IF($B4517="","",MAX(0,$E4517-MAX(0,SUMIFS(Тех_Движение!$G$2:$G$5111,Тех_Движение!$D$2:$D$5111,$C4517,Тех_Движение!$B$2:$B$5111,"&lt;="&amp;Настройки!$B$6)-$F4517)))</f>
        <v/>
      </c>
      <c r="K4517" s="21" t="e">
        <f>IF(OR($B4517="",K$3&lt;$D4517+Настройки!$B$7),0,MAX(0,$E4517-MAX(0,SUMIFS(Тех_Движение!$G$2:$G$5111,Тех_Движение!$D$2:$D$5111,$C4517,Тех_Движение!$B$2:$B$5111,"&lt;="&amp;K$3)-$F4517)))</f>
        <v>#VALUE!</v>
      </c>
      <c r="L4517" s="21" t="e">
        <f>IF(OR($B4517="",L$3&lt;$D4517+Настройки!$B$7),0,MAX(0,$E4517-MAX(0,SUMIFS(Тех_Движение!$G$2:$G$5111,Тех_Движение!$D$2:$D$5111,$C4517,Тех_Движение!$B$2:$B$5111,"&lt;="&amp;L$3)-$F4517)))</f>
        <v>#VALUE!</v>
      </c>
      <c r="M4517" s="21" t="e">
        <f>IF(OR($B4517="",M$3&lt;$D4517+Настройки!$B$7),0,MAX(0,$E4517-MAX(0,SUMIFS(Тех_Движение!$G$2:$G$5111,Тех_Движение!$D$2:$D$5111,$C4517,Тех_Движение!$B$2:$B$5111,"&lt;="&amp;M$3)-$F4517)))</f>
        <v>#VALUE!</v>
      </c>
      <c r="N4517" s="21" t="e">
        <f>IF(OR($B4517="",N$3&lt;$D4517+Настройки!$B$7),0,MAX(0,$E4517-MAX(0,SUMIFS(Тех_Движение!$G$2:$G$5111,Тех_Движение!$D$2:$D$5111,$C4517,Тех_Движение!$B$2:$B$5111,"&lt;="&amp;N$3)-$F4517)))</f>
        <v>#VALUE!</v>
      </c>
      <c r="O4517" s="21" t="e">
        <f>IF(OR($B4517="",O$3&lt;$D4517+Настройки!$B$7),0,MAX(0,$E4517-MAX(0,SUMIFS(Тех_Движение!$G$2:$G$5111,Тех_Движение!$D$2:$D$5111,$C4517,Тех_Движение!$B$2:$B$5111,"&lt;="&amp;O$3)-$F4517)))</f>
        <v>#VALUE!</v>
      </c>
      <c r="P4517" s="21" t="e">
        <f>IF(OR($B4517="",P$3&lt;$D4517+Настройки!$B$7),0,MAX(0,$E4517-MAX(0,SUMIFS(Тех_Движение!$G$2:$G$5111,Тех_Движение!$D$2:$D$5111,$C4517,Тех_Движение!$B$2:$B$5111,"&lt;="&amp;P$3)-$F4517)))</f>
        <v>#VALUE!</v>
      </c>
      <c r="Q4517" s="21" t="e">
        <f>IF(OR($B4517="",Q$3&lt;$D4517+Настройки!$B$7),0,MAX(0,$E4517-MAX(0,SUMIFS(Тех_Движение!$G$2:$G$5111,Тех_Движение!$D$2:$D$5111,$C4517,Тех_Движение!$B$2:$B$5111,"&lt;="&amp;Q$3)-$F4517)))</f>
        <v>#VALUE!</v>
      </c>
      <c r="R4517" s="21" t="str">
        <f t="shared" si="211"/>
        <v/>
      </c>
      <c r="S4517" s="23" t="str">
        <f>IF($B4517="","",VLOOKUP($C4517,Настройки!$A$11:$L$17,9,FALSE))</f>
        <v/>
      </c>
      <c r="T4517" s="23" t="str">
        <f t="shared" si="212"/>
        <v/>
      </c>
    </row>
    <row r="4518" spans="1:20" x14ac:dyDescent="0.3">
      <c r="A4518" s="20">
        <f>Тех_Движение!$A$4515</f>
        <v>4514</v>
      </c>
      <c r="B4518" s="20" t="str">
        <f>IF(Тех_Движение!$F$4515&gt;0,Тех_Движение!$I$4515,"")</f>
        <v/>
      </c>
      <c r="C4518" s="20" t="str">
        <f>IF($B4518="","",Тех_Движение!$D$4515)</f>
        <v/>
      </c>
      <c r="D4518" s="9" t="str">
        <f>IF($B4518="","",Тех_Движение!$B$4515)</f>
        <v/>
      </c>
      <c r="E4518" s="21" t="str">
        <f>IF($B4518="","",Тех_Движение!$F$4515)</f>
        <v/>
      </c>
      <c r="F4518" s="21" t="str">
        <f>IF($B4518="","",SUMIFS($E$5:$E4517,$C$5:$C4517,$C4518))</f>
        <v/>
      </c>
      <c r="G4518" s="21" t="str">
        <f>IF($B4518="","",MAX(0,$E4518-MAX(0,SUMIFS(Тех_Движение!$G$2:$G$5111,Тех_Движение!$D$2:$D$5111,$C4518,Тех_Движение!$B$2:$B$5111,"&lt;="&amp;Настройки!$B$5-1)-$F4518)))</f>
        <v/>
      </c>
      <c r="H4518" s="21" t="str">
        <f>IF($B4518="","",IF(AND($D4518&gt;=Настройки!$B$5,$D4518&lt;=Настройки!$B$6),$E4518,0))</f>
        <v/>
      </c>
      <c r="I4518" s="21" t="str">
        <f t="shared" si="210"/>
        <v/>
      </c>
      <c r="J4518" s="21" t="str">
        <f>IF($B4518="","",MAX(0,$E4518-MAX(0,SUMIFS(Тех_Движение!$G$2:$G$5111,Тех_Движение!$D$2:$D$5111,$C4518,Тех_Движение!$B$2:$B$5111,"&lt;="&amp;Настройки!$B$6)-$F4518)))</f>
        <v/>
      </c>
      <c r="K4518" s="21" t="e">
        <f>IF(OR($B4518="",K$3&lt;$D4518+Настройки!$B$7),0,MAX(0,$E4518-MAX(0,SUMIFS(Тех_Движение!$G$2:$G$5111,Тех_Движение!$D$2:$D$5111,$C4518,Тех_Движение!$B$2:$B$5111,"&lt;="&amp;K$3)-$F4518)))</f>
        <v>#VALUE!</v>
      </c>
      <c r="L4518" s="21" t="e">
        <f>IF(OR($B4518="",L$3&lt;$D4518+Настройки!$B$7),0,MAX(0,$E4518-MAX(0,SUMIFS(Тех_Движение!$G$2:$G$5111,Тех_Движение!$D$2:$D$5111,$C4518,Тех_Движение!$B$2:$B$5111,"&lt;="&amp;L$3)-$F4518)))</f>
        <v>#VALUE!</v>
      </c>
      <c r="M4518" s="21" t="e">
        <f>IF(OR($B4518="",M$3&lt;$D4518+Настройки!$B$7),0,MAX(0,$E4518-MAX(0,SUMIFS(Тех_Движение!$G$2:$G$5111,Тех_Движение!$D$2:$D$5111,$C4518,Тех_Движение!$B$2:$B$5111,"&lt;="&amp;M$3)-$F4518)))</f>
        <v>#VALUE!</v>
      </c>
      <c r="N4518" s="21" t="e">
        <f>IF(OR($B4518="",N$3&lt;$D4518+Настройки!$B$7),0,MAX(0,$E4518-MAX(0,SUMIFS(Тех_Движение!$G$2:$G$5111,Тех_Движение!$D$2:$D$5111,$C4518,Тех_Движение!$B$2:$B$5111,"&lt;="&amp;N$3)-$F4518)))</f>
        <v>#VALUE!</v>
      </c>
      <c r="O4518" s="21" t="e">
        <f>IF(OR($B4518="",O$3&lt;$D4518+Настройки!$B$7),0,MAX(0,$E4518-MAX(0,SUMIFS(Тех_Движение!$G$2:$G$5111,Тех_Движение!$D$2:$D$5111,$C4518,Тех_Движение!$B$2:$B$5111,"&lt;="&amp;O$3)-$F4518)))</f>
        <v>#VALUE!</v>
      </c>
      <c r="P4518" s="21" t="e">
        <f>IF(OR($B4518="",P$3&lt;$D4518+Настройки!$B$7),0,MAX(0,$E4518-MAX(0,SUMIFS(Тех_Движение!$G$2:$G$5111,Тех_Движение!$D$2:$D$5111,$C4518,Тех_Движение!$B$2:$B$5111,"&lt;="&amp;P$3)-$F4518)))</f>
        <v>#VALUE!</v>
      </c>
      <c r="Q4518" s="21" t="e">
        <f>IF(OR($B4518="",Q$3&lt;$D4518+Настройки!$B$7),0,MAX(0,$E4518-MAX(0,SUMIFS(Тех_Движение!$G$2:$G$5111,Тех_Движение!$D$2:$D$5111,$C4518,Тех_Движение!$B$2:$B$5111,"&lt;="&amp;Q$3)-$F4518)))</f>
        <v>#VALUE!</v>
      </c>
      <c r="R4518" s="21" t="str">
        <f t="shared" si="211"/>
        <v/>
      </c>
      <c r="S4518" s="23" t="str">
        <f>IF($B4518="","",VLOOKUP($C4518,Настройки!$A$11:$L$17,9,FALSE))</f>
        <v/>
      </c>
      <c r="T4518" s="23" t="str">
        <f t="shared" si="212"/>
        <v/>
      </c>
    </row>
    <row r="4519" spans="1:20" x14ac:dyDescent="0.3">
      <c r="A4519" s="20">
        <f>Тех_Движение!$A$4516</f>
        <v>4515</v>
      </c>
      <c r="B4519" s="20" t="str">
        <f>IF(Тех_Движение!$F$4516&gt;0,Тех_Движение!$I$4516,"")</f>
        <v/>
      </c>
      <c r="C4519" s="20" t="str">
        <f>IF($B4519="","",Тех_Движение!$D$4516)</f>
        <v/>
      </c>
      <c r="D4519" s="9" t="str">
        <f>IF($B4519="","",Тех_Движение!$B$4516)</f>
        <v/>
      </c>
      <c r="E4519" s="21" t="str">
        <f>IF($B4519="","",Тех_Движение!$F$4516)</f>
        <v/>
      </c>
      <c r="F4519" s="21" t="str">
        <f>IF($B4519="","",SUMIFS($E$5:$E4518,$C$5:$C4518,$C4519))</f>
        <v/>
      </c>
      <c r="G4519" s="21" t="str">
        <f>IF($B4519="","",MAX(0,$E4519-MAX(0,SUMIFS(Тех_Движение!$G$2:$G$5111,Тех_Движение!$D$2:$D$5111,$C4519,Тех_Движение!$B$2:$B$5111,"&lt;="&amp;Настройки!$B$5-1)-$F4519)))</f>
        <v/>
      </c>
      <c r="H4519" s="21" t="str">
        <f>IF($B4519="","",IF(AND($D4519&gt;=Настройки!$B$5,$D4519&lt;=Настройки!$B$6),$E4519,0))</f>
        <v/>
      </c>
      <c r="I4519" s="21" t="str">
        <f t="shared" si="210"/>
        <v/>
      </c>
      <c r="J4519" s="21" t="str">
        <f>IF($B4519="","",MAX(0,$E4519-MAX(0,SUMIFS(Тех_Движение!$G$2:$G$5111,Тех_Движение!$D$2:$D$5111,$C4519,Тех_Движение!$B$2:$B$5111,"&lt;="&amp;Настройки!$B$6)-$F4519)))</f>
        <v/>
      </c>
      <c r="K4519" s="21" t="e">
        <f>IF(OR($B4519="",K$3&lt;$D4519+Настройки!$B$7),0,MAX(0,$E4519-MAX(0,SUMIFS(Тех_Движение!$G$2:$G$5111,Тех_Движение!$D$2:$D$5111,$C4519,Тех_Движение!$B$2:$B$5111,"&lt;="&amp;K$3)-$F4519)))</f>
        <v>#VALUE!</v>
      </c>
      <c r="L4519" s="21" t="e">
        <f>IF(OR($B4519="",L$3&lt;$D4519+Настройки!$B$7),0,MAX(0,$E4519-MAX(0,SUMIFS(Тех_Движение!$G$2:$G$5111,Тех_Движение!$D$2:$D$5111,$C4519,Тех_Движение!$B$2:$B$5111,"&lt;="&amp;L$3)-$F4519)))</f>
        <v>#VALUE!</v>
      </c>
      <c r="M4519" s="21" t="e">
        <f>IF(OR($B4519="",M$3&lt;$D4519+Настройки!$B$7),0,MAX(0,$E4519-MAX(0,SUMIFS(Тех_Движение!$G$2:$G$5111,Тех_Движение!$D$2:$D$5111,$C4519,Тех_Движение!$B$2:$B$5111,"&lt;="&amp;M$3)-$F4519)))</f>
        <v>#VALUE!</v>
      </c>
      <c r="N4519" s="21" t="e">
        <f>IF(OR($B4519="",N$3&lt;$D4519+Настройки!$B$7),0,MAX(0,$E4519-MAX(0,SUMIFS(Тех_Движение!$G$2:$G$5111,Тех_Движение!$D$2:$D$5111,$C4519,Тех_Движение!$B$2:$B$5111,"&lt;="&amp;N$3)-$F4519)))</f>
        <v>#VALUE!</v>
      </c>
      <c r="O4519" s="21" t="e">
        <f>IF(OR($B4519="",O$3&lt;$D4519+Настройки!$B$7),0,MAX(0,$E4519-MAX(0,SUMIFS(Тех_Движение!$G$2:$G$5111,Тех_Движение!$D$2:$D$5111,$C4519,Тех_Движение!$B$2:$B$5111,"&lt;="&amp;O$3)-$F4519)))</f>
        <v>#VALUE!</v>
      </c>
      <c r="P4519" s="21" t="e">
        <f>IF(OR($B4519="",P$3&lt;$D4519+Настройки!$B$7),0,MAX(0,$E4519-MAX(0,SUMIFS(Тех_Движение!$G$2:$G$5111,Тех_Движение!$D$2:$D$5111,$C4519,Тех_Движение!$B$2:$B$5111,"&lt;="&amp;P$3)-$F4519)))</f>
        <v>#VALUE!</v>
      </c>
      <c r="Q4519" s="21" t="e">
        <f>IF(OR($B4519="",Q$3&lt;$D4519+Настройки!$B$7),0,MAX(0,$E4519-MAX(0,SUMIFS(Тех_Движение!$G$2:$G$5111,Тех_Движение!$D$2:$D$5111,$C4519,Тех_Движение!$B$2:$B$5111,"&lt;="&amp;Q$3)-$F4519)))</f>
        <v>#VALUE!</v>
      </c>
      <c r="R4519" s="21" t="str">
        <f t="shared" si="211"/>
        <v/>
      </c>
      <c r="S4519" s="23" t="str">
        <f>IF($B4519="","",VLOOKUP($C4519,Настройки!$A$11:$L$17,9,FALSE))</f>
        <v/>
      </c>
      <c r="T4519" s="23" t="str">
        <f t="shared" si="212"/>
        <v/>
      </c>
    </row>
    <row r="4520" spans="1:20" x14ac:dyDescent="0.3">
      <c r="A4520" s="20">
        <f>Тех_Движение!$A$4517</f>
        <v>4516</v>
      </c>
      <c r="B4520" s="20" t="str">
        <f>IF(Тех_Движение!$F$4517&gt;0,Тех_Движение!$I$4517,"")</f>
        <v/>
      </c>
      <c r="C4520" s="20" t="str">
        <f>IF($B4520="","",Тех_Движение!$D$4517)</f>
        <v/>
      </c>
      <c r="D4520" s="9" t="str">
        <f>IF($B4520="","",Тех_Движение!$B$4517)</f>
        <v/>
      </c>
      <c r="E4520" s="21" t="str">
        <f>IF($B4520="","",Тех_Движение!$F$4517)</f>
        <v/>
      </c>
      <c r="F4520" s="21" t="str">
        <f>IF($B4520="","",SUMIFS($E$5:$E4519,$C$5:$C4519,$C4520))</f>
        <v/>
      </c>
      <c r="G4520" s="21" t="str">
        <f>IF($B4520="","",MAX(0,$E4520-MAX(0,SUMIFS(Тех_Движение!$G$2:$G$5111,Тех_Движение!$D$2:$D$5111,$C4520,Тех_Движение!$B$2:$B$5111,"&lt;="&amp;Настройки!$B$5-1)-$F4520)))</f>
        <v/>
      </c>
      <c r="H4520" s="21" t="str">
        <f>IF($B4520="","",IF(AND($D4520&gt;=Настройки!$B$5,$D4520&lt;=Настройки!$B$6),$E4520,0))</f>
        <v/>
      </c>
      <c r="I4520" s="21" t="str">
        <f t="shared" si="210"/>
        <v/>
      </c>
      <c r="J4520" s="21" t="str">
        <f>IF($B4520="","",MAX(0,$E4520-MAX(0,SUMIFS(Тех_Движение!$G$2:$G$5111,Тех_Движение!$D$2:$D$5111,$C4520,Тех_Движение!$B$2:$B$5111,"&lt;="&amp;Настройки!$B$6)-$F4520)))</f>
        <v/>
      </c>
      <c r="K4520" s="21" t="e">
        <f>IF(OR($B4520="",K$3&lt;$D4520+Настройки!$B$7),0,MAX(0,$E4520-MAX(0,SUMIFS(Тех_Движение!$G$2:$G$5111,Тех_Движение!$D$2:$D$5111,$C4520,Тех_Движение!$B$2:$B$5111,"&lt;="&amp;K$3)-$F4520)))</f>
        <v>#VALUE!</v>
      </c>
      <c r="L4520" s="21" t="e">
        <f>IF(OR($B4520="",L$3&lt;$D4520+Настройки!$B$7),0,MAX(0,$E4520-MAX(0,SUMIFS(Тех_Движение!$G$2:$G$5111,Тех_Движение!$D$2:$D$5111,$C4520,Тех_Движение!$B$2:$B$5111,"&lt;="&amp;L$3)-$F4520)))</f>
        <v>#VALUE!</v>
      </c>
      <c r="M4520" s="21" t="e">
        <f>IF(OR($B4520="",M$3&lt;$D4520+Настройки!$B$7),0,MAX(0,$E4520-MAX(0,SUMIFS(Тех_Движение!$G$2:$G$5111,Тех_Движение!$D$2:$D$5111,$C4520,Тех_Движение!$B$2:$B$5111,"&lt;="&amp;M$3)-$F4520)))</f>
        <v>#VALUE!</v>
      </c>
      <c r="N4520" s="21" t="e">
        <f>IF(OR($B4520="",N$3&lt;$D4520+Настройки!$B$7),0,MAX(0,$E4520-MAX(0,SUMIFS(Тех_Движение!$G$2:$G$5111,Тех_Движение!$D$2:$D$5111,$C4520,Тех_Движение!$B$2:$B$5111,"&lt;="&amp;N$3)-$F4520)))</f>
        <v>#VALUE!</v>
      </c>
      <c r="O4520" s="21" t="e">
        <f>IF(OR($B4520="",O$3&lt;$D4520+Настройки!$B$7),0,MAX(0,$E4520-MAX(0,SUMIFS(Тех_Движение!$G$2:$G$5111,Тех_Движение!$D$2:$D$5111,$C4520,Тех_Движение!$B$2:$B$5111,"&lt;="&amp;O$3)-$F4520)))</f>
        <v>#VALUE!</v>
      </c>
      <c r="P4520" s="21" t="e">
        <f>IF(OR($B4520="",P$3&lt;$D4520+Настройки!$B$7),0,MAX(0,$E4520-MAX(0,SUMIFS(Тех_Движение!$G$2:$G$5111,Тех_Движение!$D$2:$D$5111,$C4520,Тех_Движение!$B$2:$B$5111,"&lt;="&amp;P$3)-$F4520)))</f>
        <v>#VALUE!</v>
      </c>
      <c r="Q4520" s="21" t="e">
        <f>IF(OR($B4520="",Q$3&lt;$D4520+Настройки!$B$7),0,MAX(0,$E4520-MAX(0,SUMIFS(Тех_Движение!$G$2:$G$5111,Тех_Движение!$D$2:$D$5111,$C4520,Тех_Движение!$B$2:$B$5111,"&lt;="&amp;Q$3)-$F4520)))</f>
        <v>#VALUE!</v>
      </c>
      <c r="R4520" s="21" t="str">
        <f t="shared" si="211"/>
        <v/>
      </c>
      <c r="S4520" s="23" t="str">
        <f>IF($B4520="","",VLOOKUP($C4520,Настройки!$A$11:$L$17,9,FALSE))</f>
        <v/>
      </c>
      <c r="T4520" s="23" t="str">
        <f t="shared" si="212"/>
        <v/>
      </c>
    </row>
    <row r="4521" spans="1:20" x14ac:dyDescent="0.3">
      <c r="A4521" s="20">
        <f>Тех_Движение!$A$4518</f>
        <v>4517</v>
      </c>
      <c r="B4521" s="20" t="str">
        <f>IF(Тех_Движение!$F$4518&gt;0,Тех_Движение!$I$4518,"")</f>
        <v/>
      </c>
      <c r="C4521" s="20" t="str">
        <f>IF($B4521="","",Тех_Движение!$D$4518)</f>
        <v/>
      </c>
      <c r="D4521" s="9" t="str">
        <f>IF($B4521="","",Тех_Движение!$B$4518)</f>
        <v/>
      </c>
      <c r="E4521" s="21" t="str">
        <f>IF($B4521="","",Тех_Движение!$F$4518)</f>
        <v/>
      </c>
      <c r="F4521" s="21" t="str">
        <f>IF($B4521="","",SUMIFS($E$5:$E4520,$C$5:$C4520,$C4521))</f>
        <v/>
      </c>
      <c r="G4521" s="21" t="str">
        <f>IF($B4521="","",MAX(0,$E4521-MAX(0,SUMIFS(Тех_Движение!$G$2:$G$5111,Тех_Движение!$D$2:$D$5111,$C4521,Тех_Движение!$B$2:$B$5111,"&lt;="&amp;Настройки!$B$5-1)-$F4521)))</f>
        <v/>
      </c>
      <c r="H4521" s="21" t="str">
        <f>IF($B4521="","",IF(AND($D4521&gt;=Настройки!$B$5,$D4521&lt;=Настройки!$B$6),$E4521,0))</f>
        <v/>
      </c>
      <c r="I4521" s="21" t="str">
        <f t="shared" si="210"/>
        <v/>
      </c>
      <c r="J4521" s="21" t="str">
        <f>IF($B4521="","",MAX(0,$E4521-MAX(0,SUMIFS(Тех_Движение!$G$2:$G$5111,Тех_Движение!$D$2:$D$5111,$C4521,Тех_Движение!$B$2:$B$5111,"&lt;="&amp;Настройки!$B$6)-$F4521)))</f>
        <v/>
      </c>
      <c r="K4521" s="21" t="e">
        <f>IF(OR($B4521="",K$3&lt;$D4521+Настройки!$B$7),0,MAX(0,$E4521-MAX(0,SUMIFS(Тех_Движение!$G$2:$G$5111,Тех_Движение!$D$2:$D$5111,$C4521,Тех_Движение!$B$2:$B$5111,"&lt;="&amp;K$3)-$F4521)))</f>
        <v>#VALUE!</v>
      </c>
      <c r="L4521" s="21" t="e">
        <f>IF(OR($B4521="",L$3&lt;$D4521+Настройки!$B$7),0,MAX(0,$E4521-MAX(0,SUMIFS(Тех_Движение!$G$2:$G$5111,Тех_Движение!$D$2:$D$5111,$C4521,Тех_Движение!$B$2:$B$5111,"&lt;="&amp;L$3)-$F4521)))</f>
        <v>#VALUE!</v>
      </c>
      <c r="M4521" s="21" t="e">
        <f>IF(OR($B4521="",M$3&lt;$D4521+Настройки!$B$7),0,MAX(0,$E4521-MAX(0,SUMIFS(Тех_Движение!$G$2:$G$5111,Тех_Движение!$D$2:$D$5111,$C4521,Тех_Движение!$B$2:$B$5111,"&lt;="&amp;M$3)-$F4521)))</f>
        <v>#VALUE!</v>
      </c>
      <c r="N4521" s="21" t="e">
        <f>IF(OR($B4521="",N$3&lt;$D4521+Настройки!$B$7),0,MAX(0,$E4521-MAX(0,SUMIFS(Тех_Движение!$G$2:$G$5111,Тех_Движение!$D$2:$D$5111,$C4521,Тех_Движение!$B$2:$B$5111,"&lt;="&amp;N$3)-$F4521)))</f>
        <v>#VALUE!</v>
      </c>
      <c r="O4521" s="21" t="e">
        <f>IF(OR($B4521="",O$3&lt;$D4521+Настройки!$B$7),0,MAX(0,$E4521-MAX(0,SUMIFS(Тех_Движение!$G$2:$G$5111,Тех_Движение!$D$2:$D$5111,$C4521,Тех_Движение!$B$2:$B$5111,"&lt;="&amp;O$3)-$F4521)))</f>
        <v>#VALUE!</v>
      </c>
      <c r="P4521" s="21" t="e">
        <f>IF(OR($B4521="",P$3&lt;$D4521+Настройки!$B$7),0,MAX(0,$E4521-MAX(0,SUMIFS(Тех_Движение!$G$2:$G$5111,Тех_Движение!$D$2:$D$5111,$C4521,Тех_Движение!$B$2:$B$5111,"&lt;="&amp;P$3)-$F4521)))</f>
        <v>#VALUE!</v>
      </c>
      <c r="Q4521" s="21" t="e">
        <f>IF(OR($B4521="",Q$3&lt;$D4521+Настройки!$B$7),0,MAX(0,$E4521-MAX(0,SUMIFS(Тех_Движение!$G$2:$G$5111,Тех_Движение!$D$2:$D$5111,$C4521,Тех_Движение!$B$2:$B$5111,"&lt;="&amp;Q$3)-$F4521)))</f>
        <v>#VALUE!</v>
      </c>
      <c r="R4521" s="21" t="str">
        <f t="shared" si="211"/>
        <v/>
      </c>
      <c r="S4521" s="23" t="str">
        <f>IF($B4521="","",VLOOKUP($C4521,Настройки!$A$11:$L$17,9,FALSE))</f>
        <v/>
      </c>
      <c r="T4521" s="23" t="str">
        <f t="shared" si="212"/>
        <v/>
      </c>
    </row>
    <row r="4522" spans="1:20" x14ac:dyDescent="0.3">
      <c r="A4522" s="20">
        <f>Тех_Движение!$A$4519</f>
        <v>4518</v>
      </c>
      <c r="B4522" s="20" t="str">
        <f>IF(Тех_Движение!$F$4519&gt;0,Тех_Движение!$I$4519,"")</f>
        <v/>
      </c>
      <c r="C4522" s="20" t="str">
        <f>IF($B4522="","",Тех_Движение!$D$4519)</f>
        <v/>
      </c>
      <c r="D4522" s="9" t="str">
        <f>IF($B4522="","",Тех_Движение!$B$4519)</f>
        <v/>
      </c>
      <c r="E4522" s="21" t="str">
        <f>IF($B4522="","",Тех_Движение!$F$4519)</f>
        <v/>
      </c>
      <c r="F4522" s="21" t="str">
        <f>IF($B4522="","",SUMIFS($E$5:$E4521,$C$5:$C4521,$C4522))</f>
        <v/>
      </c>
      <c r="G4522" s="21" t="str">
        <f>IF($B4522="","",MAX(0,$E4522-MAX(0,SUMIFS(Тех_Движение!$G$2:$G$5111,Тех_Движение!$D$2:$D$5111,$C4522,Тех_Движение!$B$2:$B$5111,"&lt;="&amp;Настройки!$B$5-1)-$F4522)))</f>
        <v/>
      </c>
      <c r="H4522" s="21" t="str">
        <f>IF($B4522="","",IF(AND($D4522&gt;=Настройки!$B$5,$D4522&lt;=Настройки!$B$6),$E4522,0))</f>
        <v/>
      </c>
      <c r="I4522" s="21" t="str">
        <f t="shared" si="210"/>
        <v/>
      </c>
      <c r="J4522" s="21" t="str">
        <f>IF($B4522="","",MAX(0,$E4522-MAX(0,SUMIFS(Тех_Движение!$G$2:$G$5111,Тех_Движение!$D$2:$D$5111,$C4522,Тех_Движение!$B$2:$B$5111,"&lt;="&amp;Настройки!$B$6)-$F4522)))</f>
        <v/>
      </c>
      <c r="K4522" s="21" t="e">
        <f>IF(OR($B4522="",K$3&lt;$D4522+Настройки!$B$7),0,MAX(0,$E4522-MAX(0,SUMIFS(Тех_Движение!$G$2:$G$5111,Тех_Движение!$D$2:$D$5111,$C4522,Тех_Движение!$B$2:$B$5111,"&lt;="&amp;K$3)-$F4522)))</f>
        <v>#VALUE!</v>
      </c>
      <c r="L4522" s="21" t="e">
        <f>IF(OR($B4522="",L$3&lt;$D4522+Настройки!$B$7),0,MAX(0,$E4522-MAX(0,SUMIFS(Тех_Движение!$G$2:$G$5111,Тех_Движение!$D$2:$D$5111,$C4522,Тех_Движение!$B$2:$B$5111,"&lt;="&amp;L$3)-$F4522)))</f>
        <v>#VALUE!</v>
      </c>
      <c r="M4522" s="21" t="e">
        <f>IF(OR($B4522="",M$3&lt;$D4522+Настройки!$B$7),0,MAX(0,$E4522-MAX(0,SUMIFS(Тех_Движение!$G$2:$G$5111,Тех_Движение!$D$2:$D$5111,$C4522,Тех_Движение!$B$2:$B$5111,"&lt;="&amp;M$3)-$F4522)))</f>
        <v>#VALUE!</v>
      </c>
      <c r="N4522" s="21" t="e">
        <f>IF(OR($B4522="",N$3&lt;$D4522+Настройки!$B$7),0,MAX(0,$E4522-MAX(0,SUMIFS(Тех_Движение!$G$2:$G$5111,Тех_Движение!$D$2:$D$5111,$C4522,Тех_Движение!$B$2:$B$5111,"&lt;="&amp;N$3)-$F4522)))</f>
        <v>#VALUE!</v>
      </c>
      <c r="O4522" s="21" t="e">
        <f>IF(OR($B4522="",O$3&lt;$D4522+Настройки!$B$7),0,MAX(0,$E4522-MAX(0,SUMIFS(Тех_Движение!$G$2:$G$5111,Тех_Движение!$D$2:$D$5111,$C4522,Тех_Движение!$B$2:$B$5111,"&lt;="&amp;O$3)-$F4522)))</f>
        <v>#VALUE!</v>
      </c>
      <c r="P4522" s="21" t="e">
        <f>IF(OR($B4522="",P$3&lt;$D4522+Настройки!$B$7),0,MAX(0,$E4522-MAX(0,SUMIFS(Тех_Движение!$G$2:$G$5111,Тех_Движение!$D$2:$D$5111,$C4522,Тех_Движение!$B$2:$B$5111,"&lt;="&amp;P$3)-$F4522)))</f>
        <v>#VALUE!</v>
      </c>
      <c r="Q4522" s="21" t="e">
        <f>IF(OR($B4522="",Q$3&lt;$D4522+Настройки!$B$7),0,MAX(0,$E4522-MAX(0,SUMIFS(Тех_Движение!$G$2:$G$5111,Тех_Движение!$D$2:$D$5111,$C4522,Тех_Движение!$B$2:$B$5111,"&lt;="&amp;Q$3)-$F4522)))</f>
        <v>#VALUE!</v>
      </c>
      <c r="R4522" s="21" t="str">
        <f t="shared" si="211"/>
        <v/>
      </c>
      <c r="S4522" s="23" t="str">
        <f>IF($B4522="","",VLOOKUP($C4522,Настройки!$A$11:$L$17,9,FALSE))</f>
        <v/>
      </c>
      <c r="T4522" s="23" t="str">
        <f t="shared" si="212"/>
        <v/>
      </c>
    </row>
    <row r="4523" spans="1:20" x14ac:dyDescent="0.3">
      <c r="A4523" s="20">
        <f>Тех_Движение!$A$4520</f>
        <v>4519</v>
      </c>
      <c r="B4523" s="20" t="str">
        <f>IF(Тех_Движение!$F$4520&gt;0,Тех_Движение!$I$4520,"")</f>
        <v/>
      </c>
      <c r="C4523" s="20" t="str">
        <f>IF($B4523="","",Тех_Движение!$D$4520)</f>
        <v/>
      </c>
      <c r="D4523" s="9" t="str">
        <f>IF($B4523="","",Тех_Движение!$B$4520)</f>
        <v/>
      </c>
      <c r="E4523" s="21" t="str">
        <f>IF($B4523="","",Тех_Движение!$F$4520)</f>
        <v/>
      </c>
      <c r="F4523" s="21" t="str">
        <f>IF($B4523="","",SUMIFS($E$5:$E4522,$C$5:$C4522,$C4523))</f>
        <v/>
      </c>
      <c r="G4523" s="21" t="str">
        <f>IF($B4523="","",MAX(0,$E4523-MAX(0,SUMIFS(Тех_Движение!$G$2:$G$5111,Тех_Движение!$D$2:$D$5111,$C4523,Тех_Движение!$B$2:$B$5111,"&lt;="&amp;Настройки!$B$5-1)-$F4523)))</f>
        <v/>
      </c>
      <c r="H4523" s="21" t="str">
        <f>IF($B4523="","",IF(AND($D4523&gt;=Настройки!$B$5,$D4523&lt;=Настройки!$B$6),$E4523,0))</f>
        <v/>
      </c>
      <c r="I4523" s="21" t="str">
        <f t="shared" si="210"/>
        <v/>
      </c>
      <c r="J4523" s="21" t="str">
        <f>IF($B4523="","",MAX(0,$E4523-MAX(0,SUMIFS(Тех_Движение!$G$2:$G$5111,Тех_Движение!$D$2:$D$5111,$C4523,Тех_Движение!$B$2:$B$5111,"&lt;="&amp;Настройки!$B$6)-$F4523)))</f>
        <v/>
      </c>
      <c r="K4523" s="21" t="e">
        <f>IF(OR($B4523="",K$3&lt;$D4523+Настройки!$B$7),0,MAX(0,$E4523-MAX(0,SUMIFS(Тех_Движение!$G$2:$G$5111,Тех_Движение!$D$2:$D$5111,$C4523,Тех_Движение!$B$2:$B$5111,"&lt;="&amp;K$3)-$F4523)))</f>
        <v>#VALUE!</v>
      </c>
      <c r="L4523" s="21" t="e">
        <f>IF(OR($B4523="",L$3&lt;$D4523+Настройки!$B$7),0,MAX(0,$E4523-MAX(0,SUMIFS(Тех_Движение!$G$2:$G$5111,Тех_Движение!$D$2:$D$5111,$C4523,Тех_Движение!$B$2:$B$5111,"&lt;="&amp;L$3)-$F4523)))</f>
        <v>#VALUE!</v>
      </c>
      <c r="M4523" s="21" t="e">
        <f>IF(OR($B4523="",M$3&lt;$D4523+Настройки!$B$7),0,MAX(0,$E4523-MAX(0,SUMIFS(Тех_Движение!$G$2:$G$5111,Тех_Движение!$D$2:$D$5111,$C4523,Тех_Движение!$B$2:$B$5111,"&lt;="&amp;M$3)-$F4523)))</f>
        <v>#VALUE!</v>
      </c>
      <c r="N4523" s="21" t="e">
        <f>IF(OR($B4523="",N$3&lt;$D4523+Настройки!$B$7),0,MAX(0,$E4523-MAX(0,SUMIFS(Тех_Движение!$G$2:$G$5111,Тех_Движение!$D$2:$D$5111,$C4523,Тех_Движение!$B$2:$B$5111,"&lt;="&amp;N$3)-$F4523)))</f>
        <v>#VALUE!</v>
      </c>
      <c r="O4523" s="21" t="e">
        <f>IF(OR($B4523="",O$3&lt;$D4523+Настройки!$B$7),0,MAX(0,$E4523-MAX(0,SUMIFS(Тех_Движение!$G$2:$G$5111,Тех_Движение!$D$2:$D$5111,$C4523,Тех_Движение!$B$2:$B$5111,"&lt;="&amp;O$3)-$F4523)))</f>
        <v>#VALUE!</v>
      </c>
      <c r="P4523" s="21" t="e">
        <f>IF(OR($B4523="",P$3&lt;$D4523+Настройки!$B$7),0,MAX(0,$E4523-MAX(0,SUMIFS(Тех_Движение!$G$2:$G$5111,Тех_Движение!$D$2:$D$5111,$C4523,Тех_Движение!$B$2:$B$5111,"&lt;="&amp;P$3)-$F4523)))</f>
        <v>#VALUE!</v>
      </c>
      <c r="Q4523" s="21" t="e">
        <f>IF(OR($B4523="",Q$3&lt;$D4523+Настройки!$B$7),0,MAX(0,$E4523-MAX(0,SUMIFS(Тех_Движение!$G$2:$G$5111,Тех_Движение!$D$2:$D$5111,$C4523,Тех_Движение!$B$2:$B$5111,"&lt;="&amp;Q$3)-$F4523)))</f>
        <v>#VALUE!</v>
      </c>
      <c r="R4523" s="21" t="str">
        <f t="shared" si="211"/>
        <v/>
      </c>
      <c r="S4523" s="23" t="str">
        <f>IF($B4523="","",VLOOKUP($C4523,Настройки!$A$11:$L$17,9,FALSE))</f>
        <v/>
      </c>
      <c r="T4523" s="23" t="str">
        <f t="shared" si="212"/>
        <v/>
      </c>
    </row>
    <row r="4524" spans="1:20" x14ac:dyDescent="0.3">
      <c r="A4524" s="20">
        <f>Тех_Движение!$A$4521</f>
        <v>4520</v>
      </c>
      <c r="B4524" s="20" t="str">
        <f>IF(Тех_Движение!$F$4521&gt;0,Тех_Движение!$I$4521,"")</f>
        <v/>
      </c>
      <c r="C4524" s="20" t="str">
        <f>IF($B4524="","",Тех_Движение!$D$4521)</f>
        <v/>
      </c>
      <c r="D4524" s="9" t="str">
        <f>IF($B4524="","",Тех_Движение!$B$4521)</f>
        <v/>
      </c>
      <c r="E4524" s="21" t="str">
        <f>IF($B4524="","",Тех_Движение!$F$4521)</f>
        <v/>
      </c>
      <c r="F4524" s="21" t="str">
        <f>IF($B4524="","",SUMIFS($E$5:$E4523,$C$5:$C4523,$C4524))</f>
        <v/>
      </c>
      <c r="G4524" s="21" t="str">
        <f>IF($B4524="","",MAX(0,$E4524-MAX(0,SUMIFS(Тех_Движение!$G$2:$G$5111,Тех_Движение!$D$2:$D$5111,$C4524,Тех_Движение!$B$2:$B$5111,"&lt;="&amp;Настройки!$B$5-1)-$F4524)))</f>
        <v/>
      </c>
      <c r="H4524" s="21" t="str">
        <f>IF($B4524="","",IF(AND($D4524&gt;=Настройки!$B$5,$D4524&lt;=Настройки!$B$6),$E4524,0))</f>
        <v/>
      </c>
      <c r="I4524" s="21" t="str">
        <f t="shared" si="210"/>
        <v/>
      </c>
      <c r="J4524" s="21" t="str">
        <f>IF($B4524="","",MAX(0,$E4524-MAX(0,SUMIFS(Тех_Движение!$G$2:$G$5111,Тех_Движение!$D$2:$D$5111,$C4524,Тех_Движение!$B$2:$B$5111,"&lt;="&amp;Настройки!$B$6)-$F4524)))</f>
        <v/>
      </c>
      <c r="K4524" s="21" t="e">
        <f>IF(OR($B4524="",K$3&lt;$D4524+Настройки!$B$7),0,MAX(0,$E4524-MAX(0,SUMIFS(Тех_Движение!$G$2:$G$5111,Тех_Движение!$D$2:$D$5111,$C4524,Тех_Движение!$B$2:$B$5111,"&lt;="&amp;K$3)-$F4524)))</f>
        <v>#VALUE!</v>
      </c>
      <c r="L4524" s="21" t="e">
        <f>IF(OR($B4524="",L$3&lt;$D4524+Настройки!$B$7),0,MAX(0,$E4524-MAX(0,SUMIFS(Тех_Движение!$G$2:$G$5111,Тех_Движение!$D$2:$D$5111,$C4524,Тех_Движение!$B$2:$B$5111,"&lt;="&amp;L$3)-$F4524)))</f>
        <v>#VALUE!</v>
      </c>
      <c r="M4524" s="21" t="e">
        <f>IF(OR($B4524="",M$3&lt;$D4524+Настройки!$B$7),0,MAX(0,$E4524-MAX(0,SUMIFS(Тех_Движение!$G$2:$G$5111,Тех_Движение!$D$2:$D$5111,$C4524,Тех_Движение!$B$2:$B$5111,"&lt;="&amp;M$3)-$F4524)))</f>
        <v>#VALUE!</v>
      </c>
      <c r="N4524" s="21" t="e">
        <f>IF(OR($B4524="",N$3&lt;$D4524+Настройки!$B$7),0,MAX(0,$E4524-MAX(0,SUMIFS(Тех_Движение!$G$2:$G$5111,Тех_Движение!$D$2:$D$5111,$C4524,Тех_Движение!$B$2:$B$5111,"&lt;="&amp;N$3)-$F4524)))</f>
        <v>#VALUE!</v>
      </c>
      <c r="O4524" s="21" t="e">
        <f>IF(OR($B4524="",O$3&lt;$D4524+Настройки!$B$7),0,MAX(0,$E4524-MAX(0,SUMIFS(Тех_Движение!$G$2:$G$5111,Тех_Движение!$D$2:$D$5111,$C4524,Тех_Движение!$B$2:$B$5111,"&lt;="&amp;O$3)-$F4524)))</f>
        <v>#VALUE!</v>
      </c>
      <c r="P4524" s="21" t="e">
        <f>IF(OR($B4524="",P$3&lt;$D4524+Настройки!$B$7),0,MAX(0,$E4524-MAX(0,SUMIFS(Тех_Движение!$G$2:$G$5111,Тех_Движение!$D$2:$D$5111,$C4524,Тех_Движение!$B$2:$B$5111,"&lt;="&amp;P$3)-$F4524)))</f>
        <v>#VALUE!</v>
      </c>
      <c r="Q4524" s="21" t="e">
        <f>IF(OR($B4524="",Q$3&lt;$D4524+Настройки!$B$7),0,MAX(0,$E4524-MAX(0,SUMIFS(Тех_Движение!$G$2:$G$5111,Тех_Движение!$D$2:$D$5111,$C4524,Тех_Движение!$B$2:$B$5111,"&lt;="&amp;Q$3)-$F4524)))</f>
        <v>#VALUE!</v>
      </c>
      <c r="R4524" s="21" t="str">
        <f t="shared" si="211"/>
        <v/>
      </c>
      <c r="S4524" s="23" t="str">
        <f>IF($B4524="","",VLOOKUP($C4524,Настройки!$A$11:$L$17,9,FALSE))</f>
        <v/>
      </c>
      <c r="T4524" s="23" t="str">
        <f t="shared" si="212"/>
        <v/>
      </c>
    </row>
    <row r="4525" spans="1:20" x14ac:dyDescent="0.3">
      <c r="A4525" s="20">
        <f>Тех_Движение!$A$4522</f>
        <v>4521</v>
      </c>
      <c r="B4525" s="20" t="str">
        <f>IF(Тех_Движение!$F$4522&gt;0,Тех_Движение!$I$4522,"")</f>
        <v/>
      </c>
      <c r="C4525" s="20" t="str">
        <f>IF($B4525="","",Тех_Движение!$D$4522)</f>
        <v/>
      </c>
      <c r="D4525" s="9" t="str">
        <f>IF($B4525="","",Тех_Движение!$B$4522)</f>
        <v/>
      </c>
      <c r="E4525" s="21" t="str">
        <f>IF($B4525="","",Тех_Движение!$F$4522)</f>
        <v/>
      </c>
      <c r="F4525" s="21" t="str">
        <f>IF($B4525="","",SUMIFS($E$5:$E4524,$C$5:$C4524,$C4525))</f>
        <v/>
      </c>
      <c r="G4525" s="21" t="str">
        <f>IF($B4525="","",MAX(0,$E4525-MAX(0,SUMIFS(Тех_Движение!$G$2:$G$5111,Тех_Движение!$D$2:$D$5111,$C4525,Тех_Движение!$B$2:$B$5111,"&lt;="&amp;Настройки!$B$5-1)-$F4525)))</f>
        <v/>
      </c>
      <c r="H4525" s="21" t="str">
        <f>IF($B4525="","",IF(AND($D4525&gt;=Настройки!$B$5,$D4525&lt;=Настройки!$B$6),$E4525,0))</f>
        <v/>
      </c>
      <c r="I4525" s="21" t="str">
        <f t="shared" si="210"/>
        <v/>
      </c>
      <c r="J4525" s="21" t="str">
        <f>IF($B4525="","",MAX(0,$E4525-MAX(0,SUMIFS(Тех_Движение!$G$2:$G$5111,Тех_Движение!$D$2:$D$5111,$C4525,Тех_Движение!$B$2:$B$5111,"&lt;="&amp;Настройки!$B$6)-$F4525)))</f>
        <v/>
      </c>
      <c r="K4525" s="21" t="e">
        <f>IF(OR($B4525="",K$3&lt;$D4525+Настройки!$B$7),0,MAX(0,$E4525-MAX(0,SUMIFS(Тех_Движение!$G$2:$G$5111,Тех_Движение!$D$2:$D$5111,$C4525,Тех_Движение!$B$2:$B$5111,"&lt;="&amp;K$3)-$F4525)))</f>
        <v>#VALUE!</v>
      </c>
      <c r="L4525" s="21" t="e">
        <f>IF(OR($B4525="",L$3&lt;$D4525+Настройки!$B$7),0,MAX(0,$E4525-MAX(0,SUMIFS(Тех_Движение!$G$2:$G$5111,Тех_Движение!$D$2:$D$5111,$C4525,Тех_Движение!$B$2:$B$5111,"&lt;="&amp;L$3)-$F4525)))</f>
        <v>#VALUE!</v>
      </c>
      <c r="M4525" s="21" t="e">
        <f>IF(OR($B4525="",M$3&lt;$D4525+Настройки!$B$7),0,MAX(0,$E4525-MAX(0,SUMIFS(Тех_Движение!$G$2:$G$5111,Тех_Движение!$D$2:$D$5111,$C4525,Тех_Движение!$B$2:$B$5111,"&lt;="&amp;M$3)-$F4525)))</f>
        <v>#VALUE!</v>
      </c>
      <c r="N4525" s="21" t="e">
        <f>IF(OR($B4525="",N$3&lt;$D4525+Настройки!$B$7),0,MAX(0,$E4525-MAX(0,SUMIFS(Тех_Движение!$G$2:$G$5111,Тех_Движение!$D$2:$D$5111,$C4525,Тех_Движение!$B$2:$B$5111,"&lt;="&amp;N$3)-$F4525)))</f>
        <v>#VALUE!</v>
      </c>
      <c r="O4525" s="21" t="e">
        <f>IF(OR($B4525="",O$3&lt;$D4525+Настройки!$B$7),0,MAX(0,$E4525-MAX(0,SUMIFS(Тех_Движение!$G$2:$G$5111,Тех_Движение!$D$2:$D$5111,$C4525,Тех_Движение!$B$2:$B$5111,"&lt;="&amp;O$3)-$F4525)))</f>
        <v>#VALUE!</v>
      </c>
      <c r="P4525" s="21" t="e">
        <f>IF(OR($B4525="",P$3&lt;$D4525+Настройки!$B$7),0,MAX(0,$E4525-MAX(0,SUMIFS(Тех_Движение!$G$2:$G$5111,Тех_Движение!$D$2:$D$5111,$C4525,Тех_Движение!$B$2:$B$5111,"&lt;="&amp;P$3)-$F4525)))</f>
        <v>#VALUE!</v>
      </c>
      <c r="Q4525" s="21" t="e">
        <f>IF(OR($B4525="",Q$3&lt;$D4525+Настройки!$B$7),0,MAX(0,$E4525-MAX(0,SUMIFS(Тех_Движение!$G$2:$G$5111,Тех_Движение!$D$2:$D$5111,$C4525,Тех_Движение!$B$2:$B$5111,"&lt;="&amp;Q$3)-$F4525)))</f>
        <v>#VALUE!</v>
      </c>
      <c r="R4525" s="21" t="str">
        <f t="shared" si="211"/>
        <v/>
      </c>
      <c r="S4525" s="23" t="str">
        <f>IF($B4525="","",VLOOKUP($C4525,Настройки!$A$11:$L$17,9,FALSE))</f>
        <v/>
      </c>
      <c r="T4525" s="23" t="str">
        <f t="shared" si="212"/>
        <v/>
      </c>
    </row>
    <row r="4526" spans="1:20" x14ac:dyDescent="0.3">
      <c r="A4526" s="20">
        <f>Тех_Движение!$A$4523</f>
        <v>4522</v>
      </c>
      <c r="B4526" s="20" t="str">
        <f>IF(Тех_Движение!$F$4523&gt;0,Тех_Движение!$I$4523,"")</f>
        <v/>
      </c>
      <c r="C4526" s="20" t="str">
        <f>IF($B4526="","",Тех_Движение!$D$4523)</f>
        <v/>
      </c>
      <c r="D4526" s="9" t="str">
        <f>IF($B4526="","",Тех_Движение!$B$4523)</f>
        <v/>
      </c>
      <c r="E4526" s="21" t="str">
        <f>IF($B4526="","",Тех_Движение!$F$4523)</f>
        <v/>
      </c>
      <c r="F4526" s="21" t="str">
        <f>IF($B4526="","",SUMIFS($E$5:$E4525,$C$5:$C4525,$C4526))</f>
        <v/>
      </c>
      <c r="G4526" s="21" t="str">
        <f>IF($B4526="","",MAX(0,$E4526-MAX(0,SUMIFS(Тех_Движение!$G$2:$G$5111,Тех_Движение!$D$2:$D$5111,$C4526,Тех_Движение!$B$2:$B$5111,"&lt;="&amp;Настройки!$B$5-1)-$F4526)))</f>
        <v/>
      </c>
      <c r="H4526" s="21" t="str">
        <f>IF($B4526="","",IF(AND($D4526&gt;=Настройки!$B$5,$D4526&lt;=Настройки!$B$6),$E4526,0))</f>
        <v/>
      </c>
      <c r="I4526" s="21" t="str">
        <f t="shared" si="210"/>
        <v/>
      </c>
      <c r="J4526" s="21" t="str">
        <f>IF($B4526="","",MAX(0,$E4526-MAX(0,SUMIFS(Тех_Движение!$G$2:$G$5111,Тех_Движение!$D$2:$D$5111,$C4526,Тех_Движение!$B$2:$B$5111,"&lt;="&amp;Настройки!$B$6)-$F4526)))</f>
        <v/>
      </c>
      <c r="K4526" s="21" t="e">
        <f>IF(OR($B4526="",K$3&lt;$D4526+Настройки!$B$7),0,MAX(0,$E4526-MAX(0,SUMIFS(Тех_Движение!$G$2:$G$5111,Тех_Движение!$D$2:$D$5111,$C4526,Тех_Движение!$B$2:$B$5111,"&lt;="&amp;K$3)-$F4526)))</f>
        <v>#VALUE!</v>
      </c>
      <c r="L4526" s="21" t="e">
        <f>IF(OR($B4526="",L$3&lt;$D4526+Настройки!$B$7),0,MAX(0,$E4526-MAX(0,SUMIFS(Тех_Движение!$G$2:$G$5111,Тех_Движение!$D$2:$D$5111,$C4526,Тех_Движение!$B$2:$B$5111,"&lt;="&amp;L$3)-$F4526)))</f>
        <v>#VALUE!</v>
      </c>
      <c r="M4526" s="21" t="e">
        <f>IF(OR($B4526="",M$3&lt;$D4526+Настройки!$B$7),0,MAX(0,$E4526-MAX(0,SUMIFS(Тех_Движение!$G$2:$G$5111,Тех_Движение!$D$2:$D$5111,$C4526,Тех_Движение!$B$2:$B$5111,"&lt;="&amp;M$3)-$F4526)))</f>
        <v>#VALUE!</v>
      </c>
      <c r="N4526" s="21" t="e">
        <f>IF(OR($B4526="",N$3&lt;$D4526+Настройки!$B$7),0,MAX(0,$E4526-MAX(0,SUMIFS(Тех_Движение!$G$2:$G$5111,Тех_Движение!$D$2:$D$5111,$C4526,Тех_Движение!$B$2:$B$5111,"&lt;="&amp;N$3)-$F4526)))</f>
        <v>#VALUE!</v>
      </c>
      <c r="O4526" s="21" t="e">
        <f>IF(OR($B4526="",O$3&lt;$D4526+Настройки!$B$7),0,MAX(0,$E4526-MAX(0,SUMIFS(Тех_Движение!$G$2:$G$5111,Тех_Движение!$D$2:$D$5111,$C4526,Тех_Движение!$B$2:$B$5111,"&lt;="&amp;O$3)-$F4526)))</f>
        <v>#VALUE!</v>
      </c>
      <c r="P4526" s="21" t="e">
        <f>IF(OR($B4526="",P$3&lt;$D4526+Настройки!$B$7),0,MAX(0,$E4526-MAX(0,SUMIFS(Тех_Движение!$G$2:$G$5111,Тех_Движение!$D$2:$D$5111,$C4526,Тех_Движение!$B$2:$B$5111,"&lt;="&amp;P$3)-$F4526)))</f>
        <v>#VALUE!</v>
      </c>
      <c r="Q4526" s="21" t="e">
        <f>IF(OR($B4526="",Q$3&lt;$D4526+Настройки!$B$7),0,MAX(0,$E4526-MAX(0,SUMIFS(Тех_Движение!$G$2:$G$5111,Тех_Движение!$D$2:$D$5111,$C4526,Тех_Движение!$B$2:$B$5111,"&lt;="&amp;Q$3)-$F4526)))</f>
        <v>#VALUE!</v>
      </c>
      <c r="R4526" s="21" t="str">
        <f t="shared" si="211"/>
        <v/>
      </c>
      <c r="S4526" s="23" t="str">
        <f>IF($B4526="","",VLOOKUP($C4526,Настройки!$A$11:$L$17,9,FALSE))</f>
        <v/>
      </c>
      <c r="T4526" s="23" t="str">
        <f t="shared" si="212"/>
        <v/>
      </c>
    </row>
    <row r="4527" spans="1:20" x14ac:dyDescent="0.3">
      <c r="A4527" s="20">
        <f>Тех_Движение!$A$4524</f>
        <v>4523</v>
      </c>
      <c r="B4527" s="20" t="str">
        <f>IF(Тех_Движение!$F$4524&gt;0,Тех_Движение!$I$4524,"")</f>
        <v/>
      </c>
      <c r="C4527" s="20" t="str">
        <f>IF($B4527="","",Тех_Движение!$D$4524)</f>
        <v/>
      </c>
      <c r="D4527" s="9" t="str">
        <f>IF($B4527="","",Тех_Движение!$B$4524)</f>
        <v/>
      </c>
      <c r="E4527" s="21" t="str">
        <f>IF($B4527="","",Тех_Движение!$F$4524)</f>
        <v/>
      </c>
      <c r="F4527" s="21" t="str">
        <f>IF($B4527="","",SUMIFS($E$5:$E4526,$C$5:$C4526,$C4527))</f>
        <v/>
      </c>
      <c r="G4527" s="21" t="str">
        <f>IF($B4527="","",MAX(0,$E4527-MAX(0,SUMIFS(Тех_Движение!$G$2:$G$5111,Тех_Движение!$D$2:$D$5111,$C4527,Тех_Движение!$B$2:$B$5111,"&lt;="&amp;Настройки!$B$5-1)-$F4527)))</f>
        <v/>
      </c>
      <c r="H4527" s="21" t="str">
        <f>IF($B4527="","",IF(AND($D4527&gt;=Настройки!$B$5,$D4527&lt;=Настройки!$B$6),$E4527,0))</f>
        <v/>
      </c>
      <c r="I4527" s="21" t="str">
        <f t="shared" si="210"/>
        <v/>
      </c>
      <c r="J4527" s="21" t="str">
        <f>IF($B4527="","",MAX(0,$E4527-MAX(0,SUMIFS(Тех_Движение!$G$2:$G$5111,Тех_Движение!$D$2:$D$5111,$C4527,Тех_Движение!$B$2:$B$5111,"&lt;="&amp;Настройки!$B$6)-$F4527)))</f>
        <v/>
      </c>
      <c r="K4527" s="21" t="e">
        <f>IF(OR($B4527="",K$3&lt;$D4527+Настройки!$B$7),0,MAX(0,$E4527-MAX(0,SUMIFS(Тех_Движение!$G$2:$G$5111,Тех_Движение!$D$2:$D$5111,$C4527,Тех_Движение!$B$2:$B$5111,"&lt;="&amp;K$3)-$F4527)))</f>
        <v>#VALUE!</v>
      </c>
      <c r="L4527" s="21" t="e">
        <f>IF(OR($B4527="",L$3&lt;$D4527+Настройки!$B$7),0,MAX(0,$E4527-MAX(0,SUMIFS(Тех_Движение!$G$2:$G$5111,Тех_Движение!$D$2:$D$5111,$C4527,Тех_Движение!$B$2:$B$5111,"&lt;="&amp;L$3)-$F4527)))</f>
        <v>#VALUE!</v>
      </c>
      <c r="M4527" s="21" t="e">
        <f>IF(OR($B4527="",M$3&lt;$D4527+Настройки!$B$7),0,MAX(0,$E4527-MAX(0,SUMIFS(Тех_Движение!$G$2:$G$5111,Тех_Движение!$D$2:$D$5111,$C4527,Тех_Движение!$B$2:$B$5111,"&lt;="&amp;M$3)-$F4527)))</f>
        <v>#VALUE!</v>
      </c>
      <c r="N4527" s="21" t="e">
        <f>IF(OR($B4527="",N$3&lt;$D4527+Настройки!$B$7),0,MAX(0,$E4527-MAX(0,SUMIFS(Тех_Движение!$G$2:$G$5111,Тех_Движение!$D$2:$D$5111,$C4527,Тех_Движение!$B$2:$B$5111,"&lt;="&amp;N$3)-$F4527)))</f>
        <v>#VALUE!</v>
      </c>
      <c r="O4527" s="21" t="e">
        <f>IF(OR($B4527="",O$3&lt;$D4527+Настройки!$B$7),0,MAX(0,$E4527-MAX(0,SUMIFS(Тех_Движение!$G$2:$G$5111,Тех_Движение!$D$2:$D$5111,$C4527,Тех_Движение!$B$2:$B$5111,"&lt;="&amp;O$3)-$F4527)))</f>
        <v>#VALUE!</v>
      </c>
      <c r="P4527" s="21" t="e">
        <f>IF(OR($B4527="",P$3&lt;$D4527+Настройки!$B$7),0,MAX(0,$E4527-MAX(0,SUMIFS(Тех_Движение!$G$2:$G$5111,Тех_Движение!$D$2:$D$5111,$C4527,Тех_Движение!$B$2:$B$5111,"&lt;="&amp;P$3)-$F4527)))</f>
        <v>#VALUE!</v>
      </c>
      <c r="Q4527" s="21" t="e">
        <f>IF(OR($B4527="",Q$3&lt;$D4527+Настройки!$B$7),0,MAX(0,$E4527-MAX(0,SUMIFS(Тех_Движение!$G$2:$G$5111,Тех_Движение!$D$2:$D$5111,$C4527,Тех_Движение!$B$2:$B$5111,"&lt;="&amp;Q$3)-$F4527)))</f>
        <v>#VALUE!</v>
      </c>
      <c r="R4527" s="21" t="str">
        <f t="shared" si="211"/>
        <v/>
      </c>
      <c r="S4527" s="23" t="str">
        <f>IF($B4527="","",VLOOKUP($C4527,Настройки!$A$11:$L$17,9,FALSE))</f>
        <v/>
      </c>
      <c r="T4527" s="23" t="str">
        <f t="shared" si="212"/>
        <v/>
      </c>
    </row>
    <row r="4528" spans="1:20" x14ac:dyDescent="0.3">
      <c r="A4528" s="20">
        <f>Тех_Движение!$A$4525</f>
        <v>4524</v>
      </c>
      <c r="B4528" s="20" t="str">
        <f>IF(Тех_Движение!$F$4525&gt;0,Тех_Движение!$I$4525,"")</f>
        <v/>
      </c>
      <c r="C4528" s="20" t="str">
        <f>IF($B4528="","",Тех_Движение!$D$4525)</f>
        <v/>
      </c>
      <c r="D4528" s="9" t="str">
        <f>IF($B4528="","",Тех_Движение!$B$4525)</f>
        <v/>
      </c>
      <c r="E4528" s="21" t="str">
        <f>IF($B4528="","",Тех_Движение!$F$4525)</f>
        <v/>
      </c>
      <c r="F4528" s="21" t="str">
        <f>IF($B4528="","",SUMIFS($E$5:$E4527,$C$5:$C4527,$C4528))</f>
        <v/>
      </c>
      <c r="G4528" s="21" t="str">
        <f>IF($B4528="","",MAX(0,$E4528-MAX(0,SUMIFS(Тех_Движение!$G$2:$G$5111,Тех_Движение!$D$2:$D$5111,$C4528,Тех_Движение!$B$2:$B$5111,"&lt;="&amp;Настройки!$B$5-1)-$F4528)))</f>
        <v/>
      </c>
      <c r="H4528" s="21" t="str">
        <f>IF($B4528="","",IF(AND($D4528&gt;=Настройки!$B$5,$D4528&lt;=Настройки!$B$6),$E4528,0))</f>
        <v/>
      </c>
      <c r="I4528" s="21" t="str">
        <f t="shared" si="210"/>
        <v/>
      </c>
      <c r="J4528" s="21" t="str">
        <f>IF($B4528="","",MAX(0,$E4528-MAX(0,SUMIFS(Тех_Движение!$G$2:$G$5111,Тех_Движение!$D$2:$D$5111,$C4528,Тех_Движение!$B$2:$B$5111,"&lt;="&amp;Настройки!$B$6)-$F4528)))</f>
        <v/>
      </c>
      <c r="K4528" s="21" t="e">
        <f>IF(OR($B4528="",K$3&lt;$D4528+Настройки!$B$7),0,MAX(0,$E4528-MAX(0,SUMIFS(Тех_Движение!$G$2:$G$5111,Тех_Движение!$D$2:$D$5111,$C4528,Тех_Движение!$B$2:$B$5111,"&lt;="&amp;K$3)-$F4528)))</f>
        <v>#VALUE!</v>
      </c>
      <c r="L4528" s="21" t="e">
        <f>IF(OR($B4528="",L$3&lt;$D4528+Настройки!$B$7),0,MAX(0,$E4528-MAX(0,SUMIFS(Тех_Движение!$G$2:$G$5111,Тех_Движение!$D$2:$D$5111,$C4528,Тех_Движение!$B$2:$B$5111,"&lt;="&amp;L$3)-$F4528)))</f>
        <v>#VALUE!</v>
      </c>
      <c r="M4528" s="21" t="e">
        <f>IF(OR($B4528="",M$3&lt;$D4528+Настройки!$B$7),0,MAX(0,$E4528-MAX(0,SUMIFS(Тех_Движение!$G$2:$G$5111,Тех_Движение!$D$2:$D$5111,$C4528,Тех_Движение!$B$2:$B$5111,"&lt;="&amp;M$3)-$F4528)))</f>
        <v>#VALUE!</v>
      </c>
      <c r="N4528" s="21" t="e">
        <f>IF(OR($B4528="",N$3&lt;$D4528+Настройки!$B$7),0,MAX(0,$E4528-MAX(0,SUMIFS(Тех_Движение!$G$2:$G$5111,Тех_Движение!$D$2:$D$5111,$C4528,Тех_Движение!$B$2:$B$5111,"&lt;="&amp;N$3)-$F4528)))</f>
        <v>#VALUE!</v>
      </c>
      <c r="O4528" s="21" t="e">
        <f>IF(OR($B4528="",O$3&lt;$D4528+Настройки!$B$7),0,MAX(0,$E4528-MAX(0,SUMIFS(Тех_Движение!$G$2:$G$5111,Тех_Движение!$D$2:$D$5111,$C4528,Тех_Движение!$B$2:$B$5111,"&lt;="&amp;O$3)-$F4528)))</f>
        <v>#VALUE!</v>
      </c>
      <c r="P4528" s="21" t="e">
        <f>IF(OR($B4528="",P$3&lt;$D4528+Настройки!$B$7),0,MAX(0,$E4528-MAX(0,SUMIFS(Тех_Движение!$G$2:$G$5111,Тех_Движение!$D$2:$D$5111,$C4528,Тех_Движение!$B$2:$B$5111,"&lt;="&amp;P$3)-$F4528)))</f>
        <v>#VALUE!</v>
      </c>
      <c r="Q4528" s="21" t="e">
        <f>IF(OR($B4528="",Q$3&lt;$D4528+Настройки!$B$7),0,MAX(0,$E4528-MAX(0,SUMIFS(Тех_Движение!$G$2:$G$5111,Тех_Движение!$D$2:$D$5111,$C4528,Тех_Движение!$B$2:$B$5111,"&lt;="&amp;Q$3)-$F4528)))</f>
        <v>#VALUE!</v>
      </c>
      <c r="R4528" s="21" t="str">
        <f t="shared" si="211"/>
        <v/>
      </c>
      <c r="S4528" s="23" t="str">
        <f>IF($B4528="","",VLOOKUP($C4528,Настройки!$A$11:$L$17,9,FALSE))</f>
        <v/>
      </c>
      <c r="T4528" s="23" t="str">
        <f t="shared" si="212"/>
        <v/>
      </c>
    </row>
    <row r="4529" spans="1:20" x14ac:dyDescent="0.3">
      <c r="A4529" s="20">
        <f>Тех_Движение!$A$4526</f>
        <v>4525</v>
      </c>
      <c r="B4529" s="20" t="str">
        <f>IF(Тех_Движение!$F$4526&gt;0,Тех_Движение!$I$4526,"")</f>
        <v/>
      </c>
      <c r="C4529" s="20" t="str">
        <f>IF($B4529="","",Тех_Движение!$D$4526)</f>
        <v/>
      </c>
      <c r="D4529" s="9" t="str">
        <f>IF($B4529="","",Тех_Движение!$B$4526)</f>
        <v/>
      </c>
      <c r="E4529" s="21" t="str">
        <f>IF($B4529="","",Тех_Движение!$F$4526)</f>
        <v/>
      </c>
      <c r="F4529" s="21" t="str">
        <f>IF($B4529="","",SUMIFS($E$5:$E4528,$C$5:$C4528,$C4529))</f>
        <v/>
      </c>
      <c r="G4529" s="21" t="str">
        <f>IF($B4529="","",MAX(0,$E4529-MAX(0,SUMIFS(Тех_Движение!$G$2:$G$5111,Тех_Движение!$D$2:$D$5111,$C4529,Тех_Движение!$B$2:$B$5111,"&lt;="&amp;Настройки!$B$5-1)-$F4529)))</f>
        <v/>
      </c>
      <c r="H4529" s="21" t="str">
        <f>IF($B4529="","",IF(AND($D4529&gt;=Настройки!$B$5,$D4529&lt;=Настройки!$B$6),$E4529,0))</f>
        <v/>
      </c>
      <c r="I4529" s="21" t="str">
        <f t="shared" si="210"/>
        <v/>
      </c>
      <c r="J4529" s="21" t="str">
        <f>IF($B4529="","",MAX(0,$E4529-MAX(0,SUMIFS(Тех_Движение!$G$2:$G$5111,Тех_Движение!$D$2:$D$5111,$C4529,Тех_Движение!$B$2:$B$5111,"&lt;="&amp;Настройки!$B$6)-$F4529)))</f>
        <v/>
      </c>
      <c r="K4529" s="21" t="e">
        <f>IF(OR($B4529="",K$3&lt;$D4529+Настройки!$B$7),0,MAX(0,$E4529-MAX(0,SUMIFS(Тех_Движение!$G$2:$G$5111,Тех_Движение!$D$2:$D$5111,$C4529,Тех_Движение!$B$2:$B$5111,"&lt;="&amp;K$3)-$F4529)))</f>
        <v>#VALUE!</v>
      </c>
      <c r="L4529" s="21" t="e">
        <f>IF(OR($B4529="",L$3&lt;$D4529+Настройки!$B$7),0,MAX(0,$E4529-MAX(0,SUMIFS(Тех_Движение!$G$2:$G$5111,Тех_Движение!$D$2:$D$5111,$C4529,Тех_Движение!$B$2:$B$5111,"&lt;="&amp;L$3)-$F4529)))</f>
        <v>#VALUE!</v>
      </c>
      <c r="M4529" s="21" t="e">
        <f>IF(OR($B4529="",M$3&lt;$D4529+Настройки!$B$7),0,MAX(0,$E4529-MAX(0,SUMIFS(Тех_Движение!$G$2:$G$5111,Тех_Движение!$D$2:$D$5111,$C4529,Тех_Движение!$B$2:$B$5111,"&lt;="&amp;M$3)-$F4529)))</f>
        <v>#VALUE!</v>
      </c>
      <c r="N4529" s="21" t="e">
        <f>IF(OR($B4529="",N$3&lt;$D4529+Настройки!$B$7),0,MAX(0,$E4529-MAX(0,SUMIFS(Тех_Движение!$G$2:$G$5111,Тех_Движение!$D$2:$D$5111,$C4529,Тех_Движение!$B$2:$B$5111,"&lt;="&amp;N$3)-$F4529)))</f>
        <v>#VALUE!</v>
      </c>
      <c r="O4529" s="21" t="e">
        <f>IF(OR($B4529="",O$3&lt;$D4529+Настройки!$B$7),0,MAX(0,$E4529-MAX(0,SUMIFS(Тех_Движение!$G$2:$G$5111,Тех_Движение!$D$2:$D$5111,$C4529,Тех_Движение!$B$2:$B$5111,"&lt;="&amp;O$3)-$F4529)))</f>
        <v>#VALUE!</v>
      </c>
      <c r="P4529" s="21" t="e">
        <f>IF(OR($B4529="",P$3&lt;$D4529+Настройки!$B$7),0,MAX(0,$E4529-MAX(0,SUMIFS(Тех_Движение!$G$2:$G$5111,Тех_Движение!$D$2:$D$5111,$C4529,Тех_Движение!$B$2:$B$5111,"&lt;="&amp;P$3)-$F4529)))</f>
        <v>#VALUE!</v>
      </c>
      <c r="Q4529" s="21" t="e">
        <f>IF(OR($B4529="",Q$3&lt;$D4529+Настройки!$B$7),0,MAX(0,$E4529-MAX(0,SUMIFS(Тех_Движение!$G$2:$G$5111,Тех_Движение!$D$2:$D$5111,$C4529,Тех_Движение!$B$2:$B$5111,"&lt;="&amp;Q$3)-$F4529)))</f>
        <v>#VALUE!</v>
      </c>
      <c r="R4529" s="21" t="str">
        <f t="shared" si="211"/>
        <v/>
      </c>
      <c r="S4529" s="23" t="str">
        <f>IF($B4529="","",VLOOKUP($C4529,Настройки!$A$11:$L$17,9,FALSE))</f>
        <v/>
      </c>
      <c r="T4529" s="23" t="str">
        <f t="shared" si="212"/>
        <v/>
      </c>
    </row>
    <row r="4530" spans="1:20" x14ac:dyDescent="0.3">
      <c r="A4530" s="20">
        <f>Тех_Движение!$A$4527</f>
        <v>4526</v>
      </c>
      <c r="B4530" s="20" t="str">
        <f>IF(Тех_Движение!$F$4527&gt;0,Тех_Движение!$I$4527,"")</f>
        <v/>
      </c>
      <c r="C4530" s="20" t="str">
        <f>IF($B4530="","",Тех_Движение!$D$4527)</f>
        <v/>
      </c>
      <c r="D4530" s="9" t="str">
        <f>IF($B4530="","",Тех_Движение!$B$4527)</f>
        <v/>
      </c>
      <c r="E4530" s="21" t="str">
        <f>IF($B4530="","",Тех_Движение!$F$4527)</f>
        <v/>
      </c>
      <c r="F4530" s="21" t="str">
        <f>IF($B4530="","",SUMIFS($E$5:$E4529,$C$5:$C4529,$C4530))</f>
        <v/>
      </c>
      <c r="G4530" s="21" t="str">
        <f>IF($B4530="","",MAX(0,$E4530-MAX(0,SUMIFS(Тех_Движение!$G$2:$G$5111,Тех_Движение!$D$2:$D$5111,$C4530,Тех_Движение!$B$2:$B$5111,"&lt;="&amp;Настройки!$B$5-1)-$F4530)))</f>
        <v/>
      </c>
      <c r="H4530" s="21" t="str">
        <f>IF($B4530="","",IF(AND($D4530&gt;=Настройки!$B$5,$D4530&lt;=Настройки!$B$6),$E4530,0))</f>
        <v/>
      </c>
      <c r="I4530" s="21" t="str">
        <f t="shared" si="210"/>
        <v/>
      </c>
      <c r="J4530" s="21" t="str">
        <f>IF($B4530="","",MAX(0,$E4530-MAX(0,SUMIFS(Тех_Движение!$G$2:$G$5111,Тех_Движение!$D$2:$D$5111,$C4530,Тех_Движение!$B$2:$B$5111,"&lt;="&amp;Настройки!$B$6)-$F4530)))</f>
        <v/>
      </c>
      <c r="K4530" s="21" t="e">
        <f>IF(OR($B4530="",K$3&lt;$D4530+Настройки!$B$7),0,MAX(0,$E4530-MAX(0,SUMIFS(Тех_Движение!$G$2:$G$5111,Тех_Движение!$D$2:$D$5111,$C4530,Тех_Движение!$B$2:$B$5111,"&lt;="&amp;K$3)-$F4530)))</f>
        <v>#VALUE!</v>
      </c>
      <c r="L4530" s="21" t="e">
        <f>IF(OR($B4530="",L$3&lt;$D4530+Настройки!$B$7),0,MAX(0,$E4530-MAX(0,SUMIFS(Тех_Движение!$G$2:$G$5111,Тех_Движение!$D$2:$D$5111,$C4530,Тех_Движение!$B$2:$B$5111,"&lt;="&amp;L$3)-$F4530)))</f>
        <v>#VALUE!</v>
      </c>
      <c r="M4530" s="21" t="e">
        <f>IF(OR($B4530="",M$3&lt;$D4530+Настройки!$B$7),0,MAX(0,$E4530-MAX(0,SUMIFS(Тех_Движение!$G$2:$G$5111,Тех_Движение!$D$2:$D$5111,$C4530,Тех_Движение!$B$2:$B$5111,"&lt;="&amp;M$3)-$F4530)))</f>
        <v>#VALUE!</v>
      </c>
      <c r="N4530" s="21" t="e">
        <f>IF(OR($B4530="",N$3&lt;$D4530+Настройки!$B$7),0,MAX(0,$E4530-MAX(0,SUMIFS(Тех_Движение!$G$2:$G$5111,Тех_Движение!$D$2:$D$5111,$C4530,Тех_Движение!$B$2:$B$5111,"&lt;="&amp;N$3)-$F4530)))</f>
        <v>#VALUE!</v>
      </c>
      <c r="O4530" s="21" t="e">
        <f>IF(OR($B4530="",O$3&lt;$D4530+Настройки!$B$7),0,MAX(0,$E4530-MAX(0,SUMIFS(Тех_Движение!$G$2:$G$5111,Тех_Движение!$D$2:$D$5111,$C4530,Тех_Движение!$B$2:$B$5111,"&lt;="&amp;O$3)-$F4530)))</f>
        <v>#VALUE!</v>
      </c>
      <c r="P4530" s="21" t="e">
        <f>IF(OR($B4530="",P$3&lt;$D4530+Настройки!$B$7),0,MAX(0,$E4530-MAX(0,SUMIFS(Тех_Движение!$G$2:$G$5111,Тех_Движение!$D$2:$D$5111,$C4530,Тех_Движение!$B$2:$B$5111,"&lt;="&amp;P$3)-$F4530)))</f>
        <v>#VALUE!</v>
      </c>
      <c r="Q4530" s="21" t="e">
        <f>IF(OR($B4530="",Q$3&lt;$D4530+Настройки!$B$7),0,MAX(0,$E4530-MAX(0,SUMIFS(Тех_Движение!$G$2:$G$5111,Тех_Движение!$D$2:$D$5111,$C4530,Тех_Движение!$B$2:$B$5111,"&lt;="&amp;Q$3)-$F4530)))</f>
        <v>#VALUE!</v>
      </c>
      <c r="R4530" s="21" t="str">
        <f t="shared" si="211"/>
        <v/>
      </c>
      <c r="S4530" s="23" t="str">
        <f>IF($B4530="","",VLOOKUP($C4530,Настройки!$A$11:$L$17,9,FALSE))</f>
        <v/>
      </c>
      <c r="T4530" s="23" t="str">
        <f t="shared" si="212"/>
        <v/>
      </c>
    </row>
    <row r="4531" spans="1:20" x14ac:dyDescent="0.3">
      <c r="A4531" s="20">
        <f>Тех_Движение!$A$4528</f>
        <v>4527</v>
      </c>
      <c r="B4531" s="20" t="str">
        <f>IF(Тех_Движение!$F$4528&gt;0,Тех_Движение!$I$4528,"")</f>
        <v/>
      </c>
      <c r="C4531" s="20" t="str">
        <f>IF($B4531="","",Тех_Движение!$D$4528)</f>
        <v/>
      </c>
      <c r="D4531" s="9" t="str">
        <f>IF($B4531="","",Тех_Движение!$B$4528)</f>
        <v/>
      </c>
      <c r="E4531" s="21" t="str">
        <f>IF($B4531="","",Тех_Движение!$F$4528)</f>
        <v/>
      </c>
      <c r="F4531" s="21" t="str">
        <f>IF($B4531="","",SUMIFS($E$5:$E4530,$C$5:$C4530,$C4531))</f>
        <v/>
      </c>
      <c r="G4531" s="21" t="str">
        <f>IF($B4531="","",MAX(0,$E4531-MAX(0,SUMIFS(Тех_Движение!$G$2:$G$5111,Тех_Движение!$D$2:$D$5111,$C4531,Тех_Движение!$B$2:$B$5111,"&lt;="&amp;Настройки!$B$5-1)-$F4531)))</f>
        <v/>
      </c>
      <c r="H4531" s="21" t="str">
        <f>IF($B4531="","",IF(AND($D4531&gt;=Настройки!$B$5,$D4531&lt;=Настройки!$B$6),$E4531,0))</f>
        <v/>
      </c>
      <c r="I4531" s="21" t="str">
        <f t="shared" si="210"/>
        <v/>
      </c>
      <c r="J4531" s="21" t="str">
        <f>IF($B4531="","",MAX(0,$E4531-MAX(0,SUMIFS(Тех_Движение!$G$2:$G$5111,Тех_Движение!$D$2:$D$5111,$C4531,Тех_Движение!$B$2:$B$5111,"&lt;="&amp;Настройки!$B$6)-$F4531)))</f>
        <v/>
      </c>
      <c r="K4531" s="21" t="e">
        <f>IF(OR($B4531="",K$3&lt;$D4531+Настройки!$B$7),0,MAX(0,$E4531-MAX(0,SUMIFS(Тех_Движение!$G$2:$G$5111,Тех_Движение!$D$2:$D$5111,$C4531,Тех_Движение!$B$2:$B$5111,"&lt;="&amp;K$3)-$F4531)))</f>
        <v>#VALUE!</v>
      </c>
      <c r="L4531" s="21" t="e">
        <f>IF(OR($B4531="",L$3&lt;$D4531+Настройки!$B$7),0,MAX(0,$E4531-MAX(0,SUMIFS(Тех_Движение!$G$2:$G$5111,Тех_Движение!$D$2:$D$5111,$C4531,Тех_Движение!$B$2:$B$5111,"&lt;="&amp;L$3)-$F4531)))</f>
        <v>#VALUE!</v>
      </c>
      <c r="M4531" s="21" t="e">
        <f>IF(OR($B4531="",M$3&lt;$D4531+Настройки!$B$7),0,MAX(0,$E4531-MAX(0,SUMIFS(Тех_Движение!$G$2:$G$5111,Тех_Движение!$D$2:$D$5111,$C4531,Тех_Движение!$B$2:$B$5111,"&lt;="&amp;M$3)-$F4531)))</f>
        <v>#VALUE!</v>
      </c>
      <c r="N4531" s="21" t="e">
        <f>IF(OR($B4531="",N$3&lt;$D4531+Настройки!$B$7),0,MAX(0,$E4531-MAX(0,SUMIFS(Тех_Движение!$G$2:$G$5111,Тех_Движение!$D$2:$D$5111,$C4531,Тех_Движение!$B$2:$B$5111,"&lt;="&amp;N$3)-$F4531)))</f>
        <v>#VALUE!</v>
      </c>
      <c r="O4531" s="21" t="e">
        <f>IF(OR($B4531="",O$3&lt;$D4531+Настройки!$B$7),0,MAX(0,$E4531-MAX(0,SUMIFS(Тех_Движение!$G$2:$G$5111,Тех_Движение!$D$2:$D$5111,$C4531,Тех_Движение!$B$2:$B$5111,"&lt;="&amp;O$3)-$F4531)))</f>
        <v>#VALUE!</v>
      </c>
      <c r="P4531" s="21" t="e">
        <f>IF(OR($B4531="",P$3&lt;$D4531+Настройки!$B$7),0,MAX(0,$E4531-MAX(0,SUMIFS(Тех_Движение!$G$2:$G$5111,Тех_Движение!$D$2:$D$5111,$C4531,Тех_Движение!$B$2:$B$5111,"&lt;="&amp;P$3)-$F4531)))</f>
        <v>#VALUE!</v>
      </c>
      <c r="Q4531" s="21" t="e">
        <f>IF(OR($B4531="",Q$3&lt;$D4531+Настройки!$B$7),0,MAX(0,$E4531-MAX(0,SUMIFS(Тех_Движение!$G$2:$G$5111,Тех_Движение!$D$2:$D$5111,$C4531,Тех_Движение!$B$2:$B$5111,"&lt;="&amp;Q$3)-$F4531)))</f>
        <v>#VALUE!</v>
      </c>
      <c r="R4531" s="21" t="str">
        <f t="shared" si="211"/>
        <v/>
      </c>
      <c r="S4531" s="23" t="str">
        <f>IF($B4531="","",VLOOKUP($C4531,Настройки!$A$11:$L$17,9,FALSE))</f>
        <v/>
      </c>
      <c r="T4531" s="23" t="str">
        <f t="shared" si="212"/>
        <v/>
      </c>
    </row>
    <row r="4532" spans="1:20" x14ac:dyDescent="0.3">
      <c r="A4532" s="20">
        <f>Тех_Движение!$A$4529</f>
        <v>4528</v>
      </c>
      <c r="B4532" s="20" t="str">
        <f>IF(Тех_Движение!$F$4529&gt;0,Тех_Движение!$I$4529,"")</f>
        <v/>
      </c>
      <c r="C4532" s="20" t="str">
        <f>IF($B4532="","",Тех_Движение!$D$4529)</f>
        <v/>
      </c>
      <c r="D4532" s="9" t="str">
        <f>IF($B4532="","",Тех_Движение!$B$4529)</f>
        <v/>
      </c>
      <c r="E4532" s="21" t="str">
        <f>IF($B4532="","",Тех_Движение!$F$4529)</f>
        <v/>
      </c>
      <c r="F4532" s="21" t="str">
        <f>IF($B4532="","",SUMIFS($E$5:$E4531,$C$5:$C4531,$C4532))</f>
        <v/>
      </c>
      <c r="G4532" s="21" t="str">
        <f>IF($B4532="","",MAX(0,$E4532-MAX(0,SUMIFS(Тех_Движение!$G$2:$G$5111,Тех_Движение!$D$2:$D$5111,$C4532,Тех_Движение!$B$2:$B$5111,"&lt;="&amp;Настройки!$B$5-1)-$F4532)))</f>
        <v/>
      </c>
      <c r="H4532" s="21" t="str">
        <f>IF($B4532="","",IF(AND($D4532&gt;=Настройки!$B$5,$D4532&lt;=Настройки!$B$6),$E4532,0))</f>
        <v/>
      </c>
      <c r="I4532" s="21" t="str">
        <f t="shared" si="210"/>
        <v/>
      </c>
      <c r="J4532" s="21" t="str">
        <f>IF($B4532="","",MAX(0,$E4532-MAX(0,SUMIFS(Тех_Движение!$G$2:$G$5111,Тех_Движение!$D$2:$D$5111,$C4532,Тех_Движение!$B$2:$B$5111,"&lt;="&amp;Настройки!$B$6)-$F4532)))</f>
        <v/>
      </c>
      <c r="K4532" s="21" t="e">
        <f>IF(OR($B4532="",K$3&lt;$D4532+Настройки!$B$7),0,MAX(0,$E4532-MAX(0,SUMIFS(Тех_Движение!$G$2:$G$5111,Тех_Движение!$D$2:$D$5111,$C4532,Тех_Движение!$B$2:$B$5111,"&lt;="&amp;K$3)-$F4532)))</f>
        <v>#VALUE!</v>
      </c>
      <c r="L4532" s="21" t="e">
        <f>IF(OR($B4532="",L$3&lt;$D4532+Настройки!$B$7),0,MAX(0,$E4532-MAX(0,SUMIFS(Тех_Движение!$G$2:$G$5111,Тех_Движение!$D$2:$D$5111,$C4532,Тех_Движение!$B$2:$B$5111,"&lt;="&amp;L$3)-$F4532)))</f>
        <v>#VALUE!</v>
      </c>
      <c r="M4532" s="21" t="e">
        <f>IF(OR($B4532="",M$3&lt;$D4532+Настройки!$B$7),0,MAX(0,$E4532-MAX(0,SUMIFS(Тех_Движение!$G$2:$G$5111,Тех_Движение!$D$2:$D$5111,$C4532,Тех_Движение!$B$2:$B$5111,"&lt;="&amp;M$3)-$F4532)))</f>
        <v>#VALUE!</v>
      </c>
      <c r="N4532" s="21" t="e">
        <f>IF(OR($B4532="",N$3&lt;$D4532+Настройки!$B$7),0,MAX(0,$E4532-MAX(0,SUMIFS(Тех_Движение!$G$2:$G$5111,Тех_Движение!$D$2:$D$5111,$C4532,Тех_Движение!$B$2:$B$5111,"&lt;="&amp;N$3)-$F4532)))</f>
        <v>#VALUE!</v>
      </c>
      <c r="O4532" s="21" t="e">
        <f>IF(OR($B4532="",O$3&lt;$D4532+Настройки!$B$7),0,MAX(0,$E4532-MAX(0,SUMIFS(Тех_Движение!$G$2:$G$5111,Тех_Движение!$D$2:$D$5111,$C4532,Тех_Движение!$B$2:$B$5111,"&lt;="&amp;O$3)-$F4532)))</f>
        <v>#VALUE!</v>
      </c>
      <c r="P4532" s="21" t="e">
        <f>IF(OR($B4532="",P$3&lt;$D4532+Настройки!$B$7),0,MAX(0,$E4532-MAX(0,SUMIFS(Тех_Движение!$G$2:$G$5111,Тех_Движение!$D$2:$D$5111,$C4532,Тех_Движение!$B$2:$B$5111,"&lt;="&amp;P$3)-$F4532)))</f>
        <v>#VALUE!</v>
      </c>
      <c r="Q4532" s="21" t="e">
        <f>IF(OR($B4532="",Q$3&lt;$D4532+Настройки!$B$7),0,MAX(0,$E4532-MAX(0,SUMIFS(Тех_Движение!$G$2:$G$5111,Тех_Движение!$D$2:$D$5111,$C4532,Тех_Движение!$B$2:$B$5111,"&lt;="&amp;Q$3)-$F4532)))</f>
        <v>#VALUE!</v>
      </c>
      <c r="R4532" s="21" t="str">
        <f t="shared" si="211"/>
        <v/>
      </c>
      <c r="S4532" s="23" t="str">
        <f>IF($B4532="","",VLOOKUP($C4532,Настройки!$A$11:$L$17,9,FALSE))</f>
        <v/>
      </c>
      <c r="T4532" s="23" t="str">
        <f t="shared" si="212"/>
        <v/>
      </c>
    </row>
    <row r="4533" spans="1:20" x14ac:dyDescent="0.3">
      <c r="A4533" s="20">
        <f>Тех_Движение!$A$4530</f>
        <v>4529</v>
      </c>
      <c r="B4533" s="20" t="str">
        <f>IF(Тех_Движение!$F$4530&gt;0,Тех_Движение!$I$4530,"")</f>
        <v/>
      </c>
      <c r="C4533" s="20" t="str">
        <f>IF($B4533="","",Тех_Движение!$D$4530)</f>
        <v/>
      </c>
      <c r="D4533" s="9" t="str">
        <f>IF($B4533="","",Тех_Движение!$B$4530)</f>
        <v/>
      </c>
      <c r="E4533" s="21" t="str">
        <f>IF($B4533="","",Тех_Движение!$F$4530)</f>
        <v/>
      </c>
      <c r="F4533" s="21" t="str">
        <f>IF($B4533="","",SUMIFS($E$5:$E4532,$C$5:$C4532,$C4533))</f>
        <v/>
      </c>
      <c r="G4533" s="21" t="str">
        <f>IF($B4533="","",MAX(0,$E4533-MAX(0,SUMIFS(Тех_Движение!$G$2:$G$5111,Тех_Движение!$D$2:$D$5111,$C4533,Тех_Движение!$B$2:$B$5111,"&lt;="&amp;Настройки!$B$5-1)-$F4533)))</f>
        <v/>
      </c>
      <c r="H4533" s="21" t="str">
        <f>IF($B4533="","",IF(AND($D4533&gt;=Настройки!$B$5,$D4533&lt;=Настройки!$B$6),$E4533,0))</f>
        <v/>
      </c>
      <c r="I4533" s="21" t="str">
        <f t="shared" si="210"/>
        <v/>
      </c>
      <c r="J4533" s="21" t="str">
        <f>IF($B4533="","",MAX(0,$E4533-MAX(0,SUMIFS(Тех_Движение!$G$2:$G$5111,Тех_Движение!$D$2:$D$5111,$C4533,Тех_Движение!$B$2:$B$5111,"&lt;="&amp;Настройки!$B$6)-$F4533)))</f>
        <v/>
      </c>
      <c r="K4533" s="21" t="e">
        <f>IF(OR($B4533="",K$3&lt;$D4533+Настройки!$B$7),0,MAX(0,$E4533-MAX(0,SUMIFS(Тех_Движение!$G$2:$G$5111,Тех_Движение!$D$2:$D$5111,$C4533,Тех_Движение!$B$2:$B$5111,"&lt;="&amp;K$3)-$F4533)))</f>
        <v>#VALUE!</v>
      </c>
      <c r="L4533" s="21" t="e">
        <f>IF(OR($B4533="",L$3&lt;$D4533+Настройки!$B$7),0,MAX(0,$E4533-MAX(0,SUMIFS(Тех_Движение!$G$2:$G$5111,Тех_Движение!$D$2:$D$5111,$C4533,Тех_Движение!$B$2:$B$5111,"&lt;="&amp;L$3)-$F4533)))</f>
        <v>#VALUE!</v>
      </c>
      <c r="M4533" s="21" t="e">
        <f>IF(OR($B4533="",M$3&lt;$D4533+Настройки!$B$7),0,MAX(0,$E4533-MAX(0,SUMIFS(Тех_Движение!$G$2:$G$5111,Тех_Движение!$D$2:$D$5111,$C4533,Тех_Движение!$B$2:$B$5111,"&lt;="&amp;M$3)-$F4533)))</f>
        <v>#VALUE!</v>
      </c>
      <c r="N4533" s="21" t="e">
        <f>IF(OR($B4533="",N$3&lt;$D4533+Настройки!$B$7),0,MAX(0,$E4533-MAX(0,SUMIFS(Тех_Движение!$G$2:$G$5111,Тех_Движение!$D$2:$D$5111,$C4533,Тех_Движение!$B$2:$B$5111,"&lt;="&amp;N$3)-$F4533)))</f>
        <v>#VALUE!</v>
      </c>
      <c r="O4533" s="21" t="e">
        <f>IF(OR($B4533="",O$3&lt;$D4533+Настройки!$B$7),0,MAX(0,$E4533-MAX(0,SUMIFS(Тех_Движение!$G$2:$G$5111,Тех_Движение!$D$2:$D$5111,$C4533,Тех_Движение!$B$2:$B$5111,"&lt;="&amp;O$3)-$F4533)))</f>
        <v>#VALUE!</v>
      </c>
      <c r="P4533" s="21" t="e">
        <f>IF(OR($B4533="",P$3&lt;$D4533+Настройки!$B$7),0,MAX(0,$E4533-MAX(0,SUMIFS(Тех_Движение!$G$2:$G$5111,Тех_Движение!$D$2:$D$5111,$C4533,Тех_Движение!$B$2:$B$5111,"&lt;="&amp;P$3)-$F4533)))</f>
        <v>#VALUE!</v>
      </c>
      <c r="Q4533" s="21" t="e">
        <f>IF(OR($B4533="",Q$3&lt;$D4533+Настройки!$B$7),0,MAX(0,$E4533-MAX(0,SUMIFS(Тех_Движение!$G$2:$G$5111,Тех_Движение!$D$2:$D$5111,$C4533,Тех_Движение!$B$2:$B$5111,"&lt;="&amp;Q$3)-$F4533)))</f>
        <v>#VALUE!</v>
      </c>
      <c r="R4533" s="21" t="str">
        <f t="shared" si="211"/>
        <v/>
      </c>
      <c r="S4533" s="23" t="str">
        <f>IF($B4533="","",VLOOKUP($C4533,Настройки!$A$11:$L$17,9,FALSE))</f>
        <v/>
      </c>
      <c r="T4533" s="23" t="str">
        <f t="shared" si="212"/>
        <v/>
      </c>
    </row>
    <row r="4534" spans="1:20" x14ac:dyDescent="0.3">
      <c r="A4534" s="20">
        <f>Тех_Движение!$A$4531</f>
        <v>4530</v>
      </c>
      <c r="B4534" s="20" t="str">
        <f>IF(Тех_Движение!$F$4531&gt;0,Тех_Движение!$I$4531,"")</f>
        <v/>
      </c>
      <c r="C4534" s="20" t="str">
        <f>IF($B4534="","",Тех_Движение!$D$4531)</f>
        <v/>
      </c>
      <c r="D4534" s="9" t="str">
        <f>IF($B4534="","",Тех_Движение!$B$4531)</f>
        <v/>
      </c>
      <c r="E4534" s="21" t="str">
        <f>IF($B4534="","",Тех_Движение!$F$4531)</f>
        <v/>
      </c>
      <c r="F4534" s="21" t="str">
        <f>IF($B4534="","",SUMIFS($E$5:$E4533,$C$5:$C4533,$C4534))</f>
        <v/>
      </c>
      <c r="G4534" s="21" t="str">
        <f>IF($B4534="","",MAX(0,$E4534-MAX(0,SUMIFS(Тех_Движение!$G$2:$G$5111,Тех_Движение!$D$2:$D$5111,$C4534,Тех_Движение!$B$2:$B$5111,"&lt;="&amp;Настройки!$B$5-1)-$F4534)))</f>
        <v/>
      </c>
      <c r="H4534" s="21" t="str">
        <f>IF($B4534="","",IF(AND($D4534&gt;=Настройки!$B$5,$D4534&lt;=Настройки!$B$6),$E4534,0))</f>
        <v/>
      </c>
      <c r="I4534" s="21" t="str">
        <f t="shared" si="210"/>
        <v/>
      </c>
      <c r="J4534" s="21" t="str">
        <f>IF($B4534="","",MAX(0,$E4534-MAX(0,SUMIFS(Тех_Движение!$G$2:$G$5111,Тех_Движение!$D$2:$D$5111,$C4534,Тех_Движение!$B$2:$B$5111,"&lt;="&amp;Настройки!$B$6)-$F4534)))</f>
        <v/>
      </c>
      <c r="K4534" s="21" t="e">
        <f>IF(OR($B4534="",K$3&lt;$D4534+Настройки!$B$7),0,MAX(0,$E4534-MAX(0,SUMIFS(Тех_Движение!$G$2:$G$5111,Тех_Движение!$D$2:$D$5111,$C4534,Тех_Движение!$B$2:$B$5111,"&lt;="&amp;K$3)-$F4534)))</f>
        <v>#VALUE!</v>
      </c>
      <c r="L4534" s="21" t="e">
        <f>IF(OR($B4534="",L$3&lt;$D4534+Настройки!$B$7),0,MAX(0,$E4534-MAX(0,SUMIFS(Тех_Движение!$G$2:$G$5111,Тех_Движение!$D$2:$D$5111,$C4534,Тех_Движение!$B$2:$B$5111,"&lt;="&amp;L$3)-$F4534)))</f>
        <v>#VALUE!</v>
      </c>
      <c r="M4534" s="21" t="e">
        <f>IF(OR($B4534="",M$3&lt;$D4534+Настройки!$B$7),0,MAX(0,$E4534-MAX(0,SUMIFS(Тех_Движение!$G$2:$G$5111,Тех_Движение!$D$2:$D$5111,$C4534,Тех_Движение!$B$2:$B$5111,"&lt;="&amp;M$3)-$F4534)))</f>
        <v>#VALUE!</v>
      </c>
      <c r="N4534" s="21" t="e">
        <f>IF(OR($B4534="",N$3&lt;$D4534+Настройки!$B$7),0,MAX(0,$E4534-MAX(0,SUMIFS(Тех_Движение!$G$2:$G$5111,Тех_Движение!$D$2:$D$5111,$C4534,Тех_Движение!$B$2:$B$5111,"&lt;="&amp;N$3)-$F4534)))</f>
        <v>#VALUE!</v>
      </c>
      <c r="O4534" s="21" t="e">
        <f>IF(OR($B4534="",O$3&lt;$D4534+Настройки!$B$7),0,MAX(0,$E4534-MAX(0,SUMIFS(Тех_Движение!$G$2:$G$5111,Тех_Движение!$D$2:$D$5111,$C4534,Тех_Движение!$B$2:$B$5111,"&lt;="&amp;O$3)-$F4534)))</f>
        <v>#VALUE!</v>
      </c>
      <c r="P4534" s="21" t="e">
        <f>IF(OR($B4534="",P$3&lt;$D4534+Настройки!$B$7),0,MAX(0,$E4534-MAX(0,SUMIFS(Тех_Движение!$G$2:$G$5111,Тех_Движение!$D$2:$D$5111,$C4534,Тех_Движение!$B$2:$B$5111,"&lt;="&amp;P$3)-$F4534)))</f>
        <v>#VALUE!</v>
      </c>
      <c r="Q4534" s="21" t="e">
        <f>IF(OR($B4534="",Q$3&lt;$D4534+Настройки!$B$7),0,MAX(0,$E4534-MAX(0,SUMIFS(Тех_Движение!$G$2:$G$5111,Тех_Движение!$D$2:$D$5111,$C4534,Тех_Движение!$B$2:$B$5111,"&lt;="&amp;Q$3)-$F4534)))</f>
        <v>#VALUE!</v>
      </c>
      <c r="R4534" s="21" t="str">
        <f t="shared" si="211"/>
        <v/>
      </c>
      <c r="S4534" s="23" t="str">
        <f>IF($B4534="","",VLOOKUP($C4534,Настройки!$A$11:$L$17,9,FALSE))</f>
        <v/>
      </c>
      <c r="T4534" s="23" t="str">
        <f t="shared" si="212"/>
        <v/>
      </c>
    </row>
    <row r="4535" spans="1:20" x14ac:dyDescent="0.3">
      <c r="A4535" s="20">
        <f>Тех_Движение!$A$4532</f>
        <v>4531</v>
      </c>
      <c r="B4535" s="20" t="str">
        <f>IF(Тех_Движение!$F$4532&gt;0,Тех_Движение!$I$4532,"")</f>
        <v/>
      </c>
      <c r="C4535" s="20" t="str">
        <f>IF($B4535="","",Тех_Движение!$D$4532)</f>
        <v/>
      </c>
      <c r="D4535" s="9" t="str">
        <f>IF($B4535="","",Тех_Движение!$B$4532)</f>
        <v/>
      </c>
      <c r="E4535" s="21" t="str">
        <f>IF($B4535="","",Тех_Движение!$F$4532)</f>
        <v/>
      </c>
      <c r="F4535" s="21" t="str">
        <f>IF($B4535="","",SUMIFS($E$5:$E4534,$C$5:$C4534,$C4535))</f>
        <v/>
      </c>
      <c r="G4535" s="21" t="str">
        <f>IF($B4535="","",MAX(0,$E4535-MAX(0,SUMIFS(Тех_Движение!$G$2:$G$5111,Тех_Движение!$D$2:$D$5111,$C4535,Тех_Движение!$B$2:$B$5111,"&lt;="&amp;Настройки!$B$5-1)-$F4535)))</f>
        <v/>
      </c>
      <c r="H4535" s="21" t="str">
        <f>IF($B4535="","",IF(AND($D4535&gt;=Настройки!$B$5,$D4535&lt;=Настройки!$B$6),$E4535,0))</f>
        <v/>
      </c>
      <c r="I4535" s="21" t="str">
        <f t="shared" si="210"/>
        <v/>
      </c>
      <c r="J4535" s="21" t="str">
        <f>IF($B4535="","",MAX(0,$E4535-MAX(0,SUMIFS(Тех_Движение!$G$2:$G$5111,Тех_Движение!$D$2:$D$5111,$C4535,Тех_Движение!$B$2:$B$5111,"&lt;="&amp;Настройки!$B$6)-$F4535)))</f>
        <v/>
      </c>
      <c r="K4535" s="21" t="e">
        <f>IF(OR($B4535="",K$3&lt;$D4535+Настройки!$B$7),0,MAX(0,$E4535-MAX(0,SUMIFS(Тех_Движение!$G$2:$G$5111,Тех_Движение!$D$2:$D$5111,$C4535,Тех_Движение!$B$2:$B$5111,"&lt;="&amp;K$3)-$F4535)))</f>
        <v>#VALUE!</v>
      </c>
      <c r="L4535" s="21" t="e">
        <f>IF(OR($B4535="",L$3&lt;$D4535+Настройки!$B$7),0,MAX(0,$E4535-MAX(0,SUMIFS(Тех_Движение!$G$2:$G$5111,Тех_Движение!$D$2:$D$5111,$C4535,Тех_Движение!$B$2:$B$5111,"&lt;="&amp;L$3)-$F4535)))</f>
        <v>#VALUE!</v>
      </c>
      <c r="M4535" s="21" t="e">
        <f>IF(OR($B4535="",M$3&lt;$D4535+Настройки!$B$7),0,MAX(0,$E4535-MAX(0,SUMIFS(Тех_Движение!$G$2:$G$5111,Тех_Движение!$D$2:$D$5111,$C4535,Тех_Движение!$B$2:$B$5111,"&lt;="&amp;M$3)-$F4535)))</f>
        <v>#VALUE!</v>
      </c>
      <c r="N4535" s="21" t="e">
        <f>IF(OR($B4535="",N$3&lt;$D4535+Настройки!$B$7),0,MAX(0,$E4535-MAX(0,SUMIFS(Тех_Движение!$G$2:$G$5111,Тех_Движение!$D$2:$D$5111,$C4535,Тех_Движение!$B$2:$B$5111,"&lt;="&amp;N$3)-$F4535)))</f>
        <v>#VALUE!</v>
      </c>
      <c r="O4535" s="21" t="e">
        <f>IF(OR($B4535="",O$3&lt;$D4535+Настройки!$B$7),0,MAX(0,$E4535-MAX(0,SUMIFS(Тех_Движение!$G$2:$G$5111,Тех_Движение!$D$2:$D$5111,$C4535,Тех_Движение!$B$2:$B$5111,"&lt;="&amp;O$3)-$F4535)))</f>
        <v>#VALUE!</v>
      </c>
      <c r="P4535" s="21" t="e">
        <f>IF(OR($B4535="",P$3&lt;$D4535+Настройки!$B$7),0,MAX(0,$E4535-MAX(0,SUMIFS(Тех_Движение!$G$2:$G$5111,Тех_Движение!$D$2:$D$5111,$C4535,Тех_Движение!$B$2:$B$5111,"&lt;="&amp;P$3)-$F4535)))</f>
        <v>#VALUE!</v>
      </c>
      <c r="Q4535" s="21" t="e">
        <f>IF(OR($B4535="",Q$3&lt;$D4535+Настройки!$B$7),0,MAX(0,$E4535-MAX(0,SUMIFS(Тех_Движение!$G$2:$G$5111,Тех_Движение!$D$2:$D$5111,$C4535,Тех_Движение!$B$2:$B$5111,"&lt;="&amp;Q$3)-$F4535)))</f>
        <v>#VALUE!</v>
      </c>
      <c r="R4535" s="21" t="str">
        <f t="shared" si="211"/>
        <v/>
      </c>
      <c r="S4535" s="23" t="str">
        <f>IF($B4535="","",VLOOKUP($C4535,Настройки!$A$11:$L$17,9,FALSE))</f>
        <v/>
      </c>
      <c r="T4535" s="23" t="str">
        <f t="shared" si="212"/>
        <v/>
      </c>
    </row>
    <row r="4536" spans="1:20" x14ac:dyDescent="0.3">
      <c r="A4536" s="20">
        <f>Тех_Движение!$A$4533</f>
        <v>4532</v>
      </c>
      <c r="B4536" s="20" t="str">
        <f>IF(Тех_Движение!$F$4533&gt;0,Тех_Движение!$I$4533,"")</f>
        <v/>
      </c>
      <c r="C4536" s="20" t="str">
        <f>IF($B4536="","",Тех_Движение!$D$4533)</f>
        <v/>
      </c>
      <c r="D4536" s="9" t="str">
        <f>IF($B4536="","",Тех_Движение!$B$4533)</f>
        <v/>
      </c>
      <c r="E4536" s="21" t="str">
        <f>IF($B4536="","",Тех_Движение!$F$4533)</f>
        <v/>
      </c>
      <c r="F4536" s="21" t="str">
        <f>IF($B4536="","",SUMIFS($E$5:$E4535,$C$5:$C4535,$C4536))</f>
        <v/>
      </c>
      <c r="G4536" s="21" t="str">
        <f>IF($B4536="","",MAX(0,$E4536-MAX(0,SUMIFS(Тех_Движение!$G$2:$G$5111,Тех_Движение!$D$2:$D$5111,$C4536,Тех_Движение!$B$2:$B$5111,"&lt;="&amp;Настройки!$B$5-1)-$F4536)))</f>
        <v/>
      </c>
      <c r="H4536" s="21" t="str">
        <f>IF($B4536="","",IF(AND($D4536&gt;=Настройки!$B$5,$D4536&lt;=Настройки!$B$6),$E4536,0))</f>
        <v/>
      </c>
      <c r="I4536" s="21" t="str">
        <f t="shared" si="210"/>
        <v/>
      </c>
      <c r="J4536" s="21" t="str">
        <f>IF($B4536="","",MAX(0,$E4536-MAX(0,SUMIFS(Тех_Движение!$G$2:$G$5111,Тех_Движение!$D$2:$D$5111,$C4536,Тех_Движение!$B$2:$B$5111,"&lt;="&amp;Настройки!$B$6)-$F4536)))</f>
        <v/>
      </c>
      <c r="K4536" s="21" t="e">
        <f>IF(OR($B4536="",K$3&lt;$D4536+Настройки!$B$7),0,MAX(0,$E4536-MAX(0,SUMIFS(Тех_Движение!$G$2:$G$5111,Тех_Движение!$D$2:$D$5111,$C4536,Тех_Движение!$B$2:$B$5111,"&lt;="&amp;K$3)-$F4536)))</f>
        <v>#VALUE!</v>
      </c>
      <c r="L4536" s="21" t="e">
        <f>IF(OR($B4536="",L$3&lt;$D4536+Настройки!$B$7),0,MAX(0,$E4536-MAX(0,SUMIFS(Тех_Движение!$G$2:$G$5111,Тех_Движение!$D$2:$D$5111,$C4536,Тех_Движение!$B$2:$B$5111,"&lt;="&amp;L$3)-$F4536)))</f>
        <v>#VALUE!</v>
      </c>
      <c r="M4536" s="21" t="e">
        <f>IF(OR($B4536="",M$3&lt;$D4536+Настройки!$B$7),0,MAX(0,$E4536-MAX(0,SUMIFS(Тех_Движение!$G$2:$G$5111,Тех_Движение!$D$2:$D$5111,$C4536,Тех_Движение!$B$2:$B$5111,"&lt;="&amp;M$3)-$F4536)))</f>
        <v>#VALUE!</v>
      </c>
      <c r="N4536" s="21" t="e">
        <f>IF(OR($B4536="",N$3&lt;$D4536+Настройки!$B$7),0,MAX(0,$E4536-MAX(0,SUMIFS(Тех_Движение!$G$2:$G$5111,Тех_Движение!$D$2:$D$5111,$C4536,Тех_Движение!$B$2:$B$5111,"&lt;="&amp;N$3)-$F4536)))</f>
        <v>#VALUE!</v>
      </c>
      <c r="O4536" s="21" t="e">
        <f>IF(OR($B4536="",O$3&lt;$D4536+Настройки!$B$7),0,MAX(0,$E4536-MAX(0,SUMIFS(Тех_Движение!$G$2:$G$5111,Тех_Движение!$D$2:$D$5111,$C4536,Тех_Движение!$B$2:$B$5111,"&lt;="&amp;O$3)-$F4536)))</f>
        <v>#VALUE!</v>
      </c>
      <c r="P4536" s="21" t="e">
        <f>IF(OR($B4536="",P$3&lt;$D4536+Настройки!$B$7),0,MAX(0,$E4536-MAX(0,SUMIFS(Тех_Движение!$G$2:$G$5111,Тех_Движение!$D$2:$D$5111,$C4536,Тех_Движение!$B$2:$B$5111,"&lt;="&amp;P$3)-$F4536)))</f>
        <v>#VALUE!</v>
      </c>
      <c r="Q4536" s="21" t="e">
        <f>IF(OR($B4536="",Q$3&lt;$D4536+Настройки!$B$7),0,MAX(0,$E4536-MAX(0,SUMIFS(Тех_Движение!$G$2:$G$5111,Тех_Движение!$D$2:$D$5111,$C4536,Тех_Движение!$B$2:$B$5111,"&lt;="&amp;Q$3)-$F4536)))</f>
        <v>#VALUE!</v>
      </c>
      <c r="R4536" s="21" t="str">
        <f t="shared" si="211"/>
        <v/>
      </c>
      <c r="S4536" s="23" t="str">
        <f>IF($B4536="","",VLOOKUP($C4536,Настройки!$A$11:$L$17,9,FALSE))</f>
        <v/>
      </c>
      <c r="T4536" s="23" t="str">
        <f t="shared" si="212"/>
        <v/>
      </c>
    </row>
    <row r="4537" spans="1:20" x14ac:dyDescent="0.3">
      <c r="A4537" s="20">
        <f>Тех_Движение!$A$4534</f>
        <v>4533</v>
      </c>
      <c r="B4537" s="20" t="str">
        <f>IF(Тех_Движение!$F$4534&gt;0,Тех_Движение!$I$4534,"")</f>
        <v/>
      </c>
      <c r="C4537" s="20" t="str">
        <f>IF($B4537="","",Тех_Движение!$D$4534)</f>
        <v/>
      </c>
      <c r="D4537" s="9" t="str">
        <f>IF($B4537="","",Тех_Движение!$B$4534)</f>
        <v/>
      </c>
      <c r="E4537" s="21" t="str">
        <f>IF($B4537="","",Тех_Движение!$F$4534)</f>
        <v/>
      </c>
      <c r="F4537" s="21" t="str">
        <f>IF($B4537="","",SUMIFS($E$5:$E4536,$C$5:$C4536,$C4537))</f>
        <v/>
      </c>
      <c r="G4537" s="21" t="str">
        <f>IF($B4537="","",MAX(0,$E4537-MAX(0,SUMIFS(Тех_Движение!$G$2:$G$5111,Тех_Движение!$D$2:$D$5111,$C4537,Тех_Движение!$B$2:$B$5111,"&lt;="&amp;Настройки!$B$5-1)-$F4537)))</f>
        <v/>
      </c>
      <c r="H4537" s="21" t="str">
        <f>IF($B4537="","",IF(AND($D4537&gt;=Настройки!$B$5,$D4537&lt;=Настройки!$B$6),$E4537,0))</f>
        <v/>
      </c>
      <c r="I4537" s="21" t="str">
        <f t="shared" si="210"/>
        <v/>
      </c>
      <c r="J4537" s="21" t="str">
        <f>IF($B4537="","",MAX(0,$E4537-MAX(0,SUMIFS(Тех_Движение!$G$2:$G$5111,Тех_Движение!$D$2:$D$5111,$C4537,Тех_Движение!$B$2:$B$5111,"&lt;="&amp;Настройки!$B$6)-$F4537)))</f>
        <v/>
      </c>
      <c r="K4537" s="21" t="e">
        <f>IF(OR($B4537="",K$3&lt;$D4537+Настройки!$B$7),0,MAX(0,$E4537-MAX(0,SUMIFS(Тех_Движение!$G$2:$G$5111,Тех_Движение!$D$2:$D$5111,$C4537,Тех_Движение!$B$2:$B$5111,"&lt;="&amp;K$3)-$F4537)))</f>
        <v>#VALUE!</v>
      </c>
      <c r="L4537" s="21" t="e">
        <f>IF(OR($B4537="",L$3&lt;$D4537+Настройки!$B$7),0,MAX(0,$E4537-MAX(0,SUMIFS(Тех_Движение!$G$2:$G$5111,Тех_Движение!$D$2:$D$5111,$C4537,Тех_Движение!$B$2:$B$5111,"&lt;="&amp;L$3)-$F4537)))</f>
        <v>#VALUE!</v>
      </c>
      <c r="M4537" s="21" t="e">
        <f>IF(OR($B4537="",M$3&lt;$D4537+Настройки!$B$7),0,MAX(0,$E4537-MAX(0,SUMIFS(Тех_Движение!$G$2:$G$5111,Тех_Движение!$D$2:$D$5111,$C4537,Тех_Движение!$B$2:$B$5111,"&lt;="&amp;M$3)-$F4537)))</f>
        <v>#VALUE!</v>
      </c>
      <c r="N4537" s="21" t="e">
        <f>IF(OR($B4537="",N$3&lt;$D4537+Настройки!$B$7),0,MAX(0,$E4537-MAX(0,SUMIFS(Тех_Движение!$G$2:$G$5111,Тех_Движение!$D$2:$D$5111,$C4537,Тех_Движение!$B$2:$B$5111,"&lt;="&amp;N$3)-$F4537)))</f>
        <v>#VALUE!</v>
      </c>
      <c r="O4537" s="21" t="e">
        <f>IF(OR($B4537="",O$3&lt;$D4537+Настройки!$B$7),0,MAX(0,$E4537-MAX(0,SUMIFS(Тех_Движение!$G$2:$G$5111,Тех_Движение!$D$2:$D$5111,$C4537,Тех_Движение!$B$2:$B$5111,"&lt;="&amp;O$3)-$F4537)))</f>
        <v>#VALUE!</v>
      </c>
      <c r="P4537" s="21" t="e">
        <f>IF(OR($B4537="",P$3&lt;$D4537+Настройки!$B$7),0,MAX(0,$E4537-MAX(0,SUMIFS(Тех_Движение!$G$2:$G$5111,Тех_Движение!$D$2:$D$5111,$C4537,Тех_Движение!$B$2:$B$5111,"&lt;="&amp;P$3)-$F4537)))</f>
        <v>#VALUE!</v>
      </c>
      <c r="Q4537" s="21" t="e">
        <f>IF(OR($B4537="",Q$3&lt;$D4537+Настройки!$B$7),0,MAX(0,$E4537-MAX(0,SUMIFS(Тех_Движение!$G$2:$G$5111,Тех_Движение!$D$2:$D$5111,$C4537,Тех_Движение!$B$2:$B$5111,"&lt;="&amp;Q$3)-$F4537)))</f>
        <v>#VALUE!</v>
      </c>
      <c r="R4537" s="21" t="str">
        <f t="shared" si="211"/>
        <v/>
      </c>
      <c r="S4537" s="23" t="str">
        <f>IF($B4537="","",VLOOKUP($C4537,Настройки!$A$11:$L$17,9,FALSE))</f>
        <v/>
      </c>
      <c r="T4537" s="23" t="str">
        <f t="shared" si="212"/>
        <v/>
      </c>
    </row>
    <row r="4538" spans="1:20" x14ac:dyDescent="0.3">
      <c r="A4538" s="20">
        <f>Тех_Движение!$A$4535</f>
        <v>4534</v>
      </c>
      <c r="B4538" s="20" t="str">
        <f>IF(Тех_Движение!$F$4535&gt;0,Тех_Движение!$I$4535,"")</f>
        <v/>
      </c>
      <c r="C4538" s="20" t="str">
        <f>IF($B4538="","",Тех_Движение!$D$4535)</f>
        <v/>
      </c>
      <c r="D4538" s="9" t="str">
        <f>IF($B4538="","",Тех_Движение!$B$4535)</f>
        <v/>
      </c>
      <c r="E4538" s="21" t="str">
        <f>IF($B4538="","",Тех_Движение!$F$4535)</f>
        <v/>
      </c>
      <c r="F4538" s="21" t="str">
        <f>IF($B4538="","",SUMIFS($E$5:$E4537,$C$5:$C4537,$C4538))</f>
        <v/>
      </c>
      <c r="G4538" s="21" t="str">
        <f>IF($B4538="","",MAX(0,$E4538-MAX(0,SUMIFS(Тех_Движение!$G$2:$G$5111,Тех_Движение!$D$2:$D$5111,$C4538,Тех_Движение!$B$2:$B$5111,"&lt;="&amp;Настройки!$B$5-1)-$F4538)))</f>
        <v/>
      </c>
      <c r="H4538" s="21" t="str">
        <f>IF($B4538="","",IF(AND($D4538&gt;=Настройки!$B$5,$D4538&lt;=Настройки!$B$6),$E4538,0))</f>
        <v/>
      </c>
      <c r="I4538" s="21" t="str">
        <f t="shared" si="210"/>
        <v/>
      </c>
      <c r="J4538" s="21" t="str">
        <f>IF($B4538="","",MAX(0,$E4538-MAX(0,SUMIFS(Тех_Движение!$G$2:$G$5111,Тех_Движение!$D$2:$D$5111,$C4538,Тех_Движение!$B$2:$B$5111,"&lt;="&amp;Настройки!$B$6)-$F4538)))</f>
        <v/>
      </c>
      <c r="K4538" s="21" t="e">
        <f>IF(OR($B4538="",K$3&lt;$D4538+Настройки!$B$7),0,MAX(0,$E4538-MAX(0,SUMIFS(Тех_Движение!$G$2:$G$5111,Тех_Движение!$D$2:$D$5111,$C4538,Тех_Движение!$B$2:$B$5111,"&lt;="&amp;K$3)-$F4538)))</f>
        <v>#VALUE!</v>
      </c>
      <c r="L4538" s="21" t="e">
        <f>IF(OR($B4538="",L$3&lt;$D4538+Настройки!$B$7),0,MAX(0,$E4538-MAX(0,SUMIFS(Тех_Движение!$G$2:$G$5111,Тех_Движение!$D$2:$D$5111,$C4538,Тех_Движение!$B$2:$B$5111,"&lt;="&amp;L$3)-$F4538)))</f>
        <v>#VALUE!</v>
      </c>
      <c r="M4538" s="21" t="e">
        <f>IF(OR($B4538="",M$3&lt;$D4538+Настройки!$B$7),0,MAX(0,$E4538-MAX(0,SUMIFS(Тех_Движение!$G$2:$G$5111,Тех_Движение!$D$2:$D$5111,$C4538,Тех_Движение!$B$2:$B$5111,"&lt;="&amp;M$3)-$F4538)))</f>
        <v>#VALUE!</v>
      </c>
      <c r="N4538" s="21" t="e">
        <f>IF(OR($B4538="",N$3&lt;$D4538+Настройки!$B$7),0,MAX(0,$E4538-MAX(0,SUMIFS(Тех_Движение!$G$2:$G$5111,Тех_Движение!$D$2:$D$5111,$C4538,Тех_Движение!$B$2:$B$5111,"&lt;="&amp;N$3)-$F4538)))</f>
        <v>#VALUE!</v>
      </c>
      <c r="O4538" s="21" t="e">
        <f>IF(OR($B4538="",O$3&lt;$D4538+Настройки!$B$7),0,MAX(0,$E4538-MAX(0,SUMIFS(Тех_Движение!$G$2:$G$5111,Тех_Движение!$D$2:$D$5111,$C4538,Тех_Движение!$B$2:$B$5111,"&lt;="&amp;O$3)-$F4538)))</f>
        <v>#VALUE!</v>
      </c>
      <c r="P4538" s="21" t="e">
        <f>IF(OR($B4538="",P$3&lt;$D4538+Настройки!$B$7),0,MAX(0,$E4538-MAX(0,SUMIFS(Тех_Движение!$G$2:$G$5111,Тех_Движение!$D$2:$D$5111,$C4538,Тех_Движение!$B$2:$B$5111,"&lt;="&amp;P$3)-$F4538)))</f>
        <v>#VALUE!</v>
      </c>
      <c r="Q4538" s="21" t="e">
        <f>IF(OR($B4538="",Q$3&lt;$D4538+Настройки!$B$7),0,MAX(0,$E4538-MAX(0,SUMIFS(Тех_Движение!$G$2:$G$5111,Тех_Движение!$D$2:$D$5111,$C4538,Тех_Движение!$B$2:$B$5111,"&lt;="&amp;Q$3)-$F4538)))</f>
        <v>#VALUE!</v>
      </c>
      <c r="R4538" s="21" t="str">
        <f t="shared" si="211"/>
        <v/>
      </c>
      <c r="S4538" s="23" t="str">
        <f>IF($B4538="","",VLOOKUP($C4538,Настройки!$A$11:$L$17,9,FALSE))</f>
        <v/>
      </c>
      <c r="T4538" s="23" t="str">
        <f t="shared" si="212"/>
        <v/>
      </c>
    </row>
    <row r="4539" spans="1:20" x14ac:dyDescent="0.3">
      <c r="A4539" s="20">
        <f>Тех_Движение!$A$4536</f>
        <v>4535</v>
      </c>
      <c r="B4539" s="20" t="str">
        <f>IF(Тех_Движение!$F$4536&gt;0,Тех_Движение!$I$4536,"")</f>
        <v/>
      </c>
      <c r="C4539" s="20" t="str">
        <f>IF($B4539="","",Тех_Движение!$D$4536)</f>
        <v/>
      </c>
      <c r="D4539" s="9" t="str">
        <f>IF($B4539="","",Тех_Движение!$B$4536)</f>
        <v/>
      </c>
      <c r="E4539" s="21" t="str">
        <f>IF($B4539="","",Тех_Движение!$F$4536)</f>
        <v/>
      </c>
      <c r="F4539" s="21" t="str">
        <f>IF($B4539="","",SUMIFS($E$5:$E4538,$C$5:$C4538,$C4539))</f>
        <v/>
      </c>
      <c r="G4539" s="21" t="str">
        <f>IF($B4539="","",MAX(0,$E4539-MAX(0,SUMIFS(Тех_Движение!$G$2:$G$5111,Тех_Движение!$D$2:$D$5111,$C4539,Тех_Движение!$B$2:$B$5111,"&lt;="&amp;Настройки!$B$5-1)-$F4539)))</f>
        <v/>
      </c>
      <c r="H4539" s="21" t="str">
        <f>IF($B4539="","",IF(AND($D4539&gt;=Настройки!$B$5,$D4539&lt;=Настройки!$B$6),$E4539,0))</f>
        <v/>
      </c>
      <c r="I4539" s="21" t="str">
        <f t="shared" si="210"/>
        <v/>
      </c>
      <c r="J4539" s="21" t="str">
        <f>IF($B4539="","",MAX(0,$E4539-MAX(0,SUMIFS(Тех_Движение!$G$2:$G$5111,Тех_Движение!$D$2:$D$5111,$C4539,Тех_Движение!$B$2:$B$5111,"&lt;="&amp;Настройки!$B$6)-$F4539)))</f>
        <v/>
      </c>
      <c r="K4539" s="21" t="e">
        <f>IF(OR($B4539="",K$3&lt;$D4539+Настройки!$B$7),0,MAX(0,$E4539-MAX(0,SUMIFS(Тех_Движение!$G$2:$G$5111,Тех_Движение!$D$2:$D$5111,$C4539,Тех_Движение!$B$2:$B$5111,"&lt;="&amp;K$3)-$F4539)))</f>
        <v>#VALUE!</v>
      </c>
      <c r="L4539" s="21" t="e">
        <f>IF(OR($B4539="",L$3&lt;$D4539+Настройки!$B$7),0,MAX(0,$E4539-MAX(0,SUMIFS(Тех_Движение!$G$2:$G$5111,Тех_Движение!$D$2:$D$5111,$C4539,Тех_Движение!$B$2:$B$5111,"&lt;="&amp;L$3)-$F4539)))</f>
        <v>#VALUE!</v>
      </c>
      <c r="M4539" s="21" t="e">
        <f>IF(OR($B4539="",M$3&lt;$D4539+Настройки!$B$7),0,MAX(0,$E4539-MAX(0,SUMIFS(Тех_Движение!$G$2:$G$5111,Тех_Движение!$D$2:$D$5111,$C4539,Тех_Движение!$B$2:$B$5111,"&lt;="&amp;M$3)-$F4539)))</f>
        <v>#VALUE!</v>
      </c>
      <c r="N4539" s="21" t="e">
        <f>IF(OR($B4539="",N$3&lt;$D4539+Настройки!$B$7),0,MAX(0,$E4539-MAX(0,SUMIFS(Тех_Движение!$G$2:$G$5111,Тех_Движение!$D$2:$D$5111,$C4539,Тех_Движение!$B$2:$B$5111,"&lt;="&amp;N$3)-$F4539)))</f>
        <v>#VALUE!</v>
      </c>
      <c r="O4539" s="21" t="e">
        <f>IF(OR($B4539="",O$3&lt;$D4539+Настройки!$B$7),0,MAX(0,$E4539-MAX(0,SUMIFS(Тех_Движение!$G$2:$G$5111,Тех_Движение!$D$2:$D$5111,$C4539,Тех_Движение!$B$2:$B$5111,"&lt;="&amp;O$3)-$F4539)))</f>
        <v>#VALUE!</v>
      </c>
      <c r="P4539" s="21" t="e">
        <f>IF(OR($B4539="",P$3&lt;$D4539+Настройки!$B$7),0,MAX(0,$E4539-MAX(0,SUMIFS(Тех_Движение!$G$2:$G$5111,Тех_Движение!$D$2:$D$5111,$C4539,Тех_Движение!$B$2:$B$5111,"&lt;="&amp;P$3)-$F4539)))</f>
        <v>#VALUE!</v>
      </c>
      <c r="Q4539" s="21" t="e">
        <f>IF(OR($B4539="",Q$3&lt;$D4539+Настройки!$B$7),0,MAX(0,$E4539-MAX(0,SUMIFS(Тех_Движение!$G$2:$G$5111,Тех_Движение!$D$2:$D$5111,$C4539,Тех_Движение!$B$2:$B$5111,"&lt;="&amp;Q$3)-$F4539)))</f>
        <v>#VALUE!</v>
      </c>
      <c r="R4539" s="21" t="str">
        <f t="shared" si="211"/>
        <v/>
      </c>
      <c r="S4539" s="23" t="str">
        <f>IF($B4539="","",VLOOKUP($C4539,Настройки!$A$11:$L$17,9,FALSE))</f>
        <v/>
      </c>
      <c r="T4539" s="23" t="str">
        <f t="shared" si="212"/>
        <v/>
      </c>
    </row>
    <row r="4540" spans="1:20" x14ac:dyDescent="0.3">
      <c r="A4540" s="20">
        <f>Тех_Движение!$A$4537</f>
        <v>4536</v>
      </c>
      <c r="B4540" s="20" t="str">
        <f>IF(Тех_Движение!$F$4537&gt;0,Тех_Движение!$I$4537,"")</f>
        <v/>
      </c>
      <c r="C4540" s="20" t="str">
        <f>IF($B4540="","",Тех_Движение!$D$4537)</f>
        <v/>
      </c>
      <c r="D4540" s="9" t="str">
        <f>IF($B4540="","",Тех_Движение!$B$4537)</f>
        <v/>
      </c>
      <c r="E4540" s="21" t="str">
        <f>IF($B4540="","",Тех_Движение!$F$4537)</f>
        <v/>
      </c>
      <c r="F4540" s="21" t="str">
        <f>IF($B4540="","",SUMIFS($E$5:$E4539,$C$5:$C4539,$C4540))</f>
        <v/>
      </c>
      <c r="G4540" s="21" t="str">
        <f>IF($B4540="","",MAX(0,$E4540-MAX(0,SUMIFS(Тех_Движение!$G$2:$G$5111,Тех_Движение!$D$2:$D$5111,$C4540,Тех_Движение!$B$2:$B$5111,"&lt;="&amp;Настройки!$B$5-1)-$F4540)))</f>
        <v/>
      </c>
      <c r="H4540" s="21" t="str">
        <f>IF($B4540="","",IF(AND($D4540&gt;=Настройки!$B$5,$D4540&lt;=Настройки!$B$6),$E4540,0))</f>
        <v/>
      </c>
      <c r="I4540" s="21" t="str">
        <f t="shared" si="210"/>
        <v/>
      </c>
      <c r="J4540" s="21" t="str">
        <f>IF($B4540="","",MAX(0,$E4540-MAX(0,SUMIFS(Тех_Движение!$G$2:$G$5111,Тех_Движение!$D$2:$D$5111,$C4540,Тех_Движение!$B$2:$B$5111,"&lt;="&amp;Настройки!$B$6)-$F4540)))</f>
        <v/>
      </c>
      <c r="K4540" s="21" t="e">
        <f>IF(OR($B4540="",K$3&lt;$D4540+Настройки!$B$7),0,MAX(0,$E4540-MAX(0,SUMIFS(Тех_Движение!$G$2:$G$5111,Тех_Движение!$D$2:$D$5111,$C4540,Тех_Движение!$B$2:$B$5111,"&lt;="&amp;K$3)-$F4540)))</f>
        <v>#VALUE!</v>
      </c>
      <c r="L4540" s="21" t="e">
        <f>IF(OR($B4540="",L$3&lt;$D4540+Настройки!$B$7),0,MAX(0,$E4540-MAX(0,SUMIFS(Тех_Движение!$G$2:$G$5111,Тех_Движение!$D$2:$D$5111,$C4540,Тех_Движение!$B$2:$B$5111,"&lt;="&amp;L$3)-$F4540)))</f>
        <v>#VALUE!</v>
      </c>
      <c r="M4540" s="21" t="e">
        <f>IF(OR($B4540="",M$3&lt;$D4540+Настройки!$B$7),0,MAX(0,$E4540-MAX(0,SUMIFS(Тех_Движение!$G$2:$G$5111,Тех_Движение!$D$2:$D$5111,$C4540,Тех_Движение!$B$2:$B$5111,"&lt;="&amp;M$3)-$F4540)))</f>
        <v>#VALUE!</v>
      </c>
      <c r="N4540" s="21" t="e">
        <f>IF(OR($B4540="",N$3&lt;$D4540+Настройки!$B$7),0,MAX(0,$E4540-MAX(0,SUMIFS(Тех_Движение!$G$2:$G$5111,Тех_Движение!$D$2:$D$5111,$C4540,Тех_Движение!$B$2:$B$5111,"&lt;="&amp;N$3)-$F4540)))</f>
        <v>#VALUE!</v>
      </c>
      <c r="O4540" s="21" t="e">
        <f>IF(OR($B4540="",O$3&lt;$D4540+Настройки!$B$7),0,MAX(0,$E4540-MAX(0,SUMIFS(Тех_Движение!$G$2:$G$5111,Тех_Движение!$D$2:$D$5111,$C4540,Тех_Движение!$B$2:$B$5111,"&lt;="&amp;O$3)-$F4540)))</f>
        <v>#VALUE!</v>
      </c>
      <c r="P4540" s="21" t="e">
        <f>IF(OR($B4540="",P$3&lt;$D4540+Настройки!$B$7),0,MAX(0,$E4540-MAX(0,SUMIFS(Тех_Движение!$G$2:$G$5111,Тех_Движение!$D$2:$D$5111,$C4540,Тех_Движение!$B$2:$B$5111,"&lt;="&amp;P$3)-$F4540)))</f>
        <v>#VALUE!</v>
      </c>
      <c r="Q4540" s="21" t="e">
        <f>IF(OR($B4540="",Q$3&lt;$D4540+Настройки!$B$7),0,MAX(0,$E4540-MAX(0,SUMIFS(Тех_Движение!$G$2:$G$5111,Тех_Движение!$D$2:$D$5111,$C4540,Тех_Движение!$B$2:$B$5111,"&lt;="&amp;Q$3)-$F4540)))</f>
        <v>#VALUE!</v>
      </c>
      <c r="R4540" s="21" t="str">
        <f t="shared" si="211"/>
        <v/>
      </c>
      <c r="S4540" s="23" t="str">
        <f>IF($B4540="","",VLOOKUP($C4540,Настройки!$A$11:$L$17,9,FALSE))</f>
        <v/>
      </c>
      <c r="T4540" s="23" t="str">
        <f t="shared" si="212"/>
        <v/>
      </c>
    </row>
    <row r="4541" spans="1:20" x14ac:dyDescent="0.3">
      <c r="A4541" s="20">
        <f>Тех_Движение!$A$4538</f>
        <v>4537</v>
      </c>
      <c r="B4541" s="20" t="str">
        <f>IF(Тех_Движение!$F$4538&gt;0,Тех_Движение!$I$4538,"")</f>
        <v/>
      </c>
      <c r="C4541" s="20" t="str">
        <f>IF($B4541="","",Тех_Движение!$D$4538)</f>
        <v/>
      </c>
      <c r="D4541" s="9" t="str">
        <f>IF($B4541="","",Тех_Движение!$B$4538)</f>
        <v/>
      </c>
      <c r="E4541" s="21" t="str">
        <f>IF($B4541="","",Тех_Движение!$F$4538)</f>
        <v/>
      </c>
      <c r="F4541" s="21" t="str">
        <f>IF($B4541="","",SUMIFS($E$5:$E4540,$C$5:$C4540,$C4541))</f>
        <v/>
      </c>
      <c r="G4541" s="21" t="str">
        <f>IF($B4541="","",MAX(0,$E4541-MAX(0,SUMIFS(Тех_Движение!$G$2:$G$5111,Тех_Движение!$D$2:$D$5111,$C4541,Тех_Движение!$B$2:$B$5111,"&lt;="&amp;Настройки!$B$5-1)-$F4541)))</f>
        <v/>
      </c>
      <c r="H4541" s="21" t="str">
        <f>IF($B4541="","",IF(AND($D4541&gt;=Настройки!$B$5,$D4541&lt;=Настройки!$B$6),$E4541,0))</f>
        <v/>
      </c>
      <c r="I4541" s="21" t="str">
        <f t="shared" si="210"/>
        <v/>
      </c>
      <c r="J4541" s="21" t="str">
        <f>IF($B4541="","",MAX(0,$E4541-MAX(0,SUMIFS(Тех_Движение!$G$2:$G$5111,Тех_Движение!$D$2:$D$5111,$C4541,Тех_Движение!$B$2:$B$5111,"&lt;="&amp;Настройки!$B$6)-$F4541)))</f>
        <v/>
      </c>
      <c r="K4541" s="21" t="e">
        <f>IF(OR($B4541="",K$3&lt;$D4541+Настройки!$B$7),0,MAX(0,$E4541-MAX(0,SUMIFS(Тех_Движение!$G$2:$G$5111,Тех_Движение!$D$2:$D$5111,$C4541,Тех_Движение!$B$2:$B$5111,"&lt;="&amp;K$3)-$F4541)))</f>
        <v>#VALUE!</v>
      </c>
      <c r="L4541" s="21" t="e">
        <f>IF(OR($B4541="",L$3&lt;$D4541+Настройки!$B$7),0,MAX(0,$E4541-MAX(0,SUMIFS(Тех_Движение!$G$2:$G$5111,Тех_Движение!$D$2:$D$5111,$C4541,Тех_Движение!$B$2:$B$5111,"&lt;="&amp;L$3)-$F4541)))</f>
        <v>#VALUE!</v>
      </c>
      <c r="M4541" s="21" t="e">
        <f>IF(OR($B4541="",M$3&lt;$D4541+Настройки!$B$7),0,MAX(0,$E4541-MAX(0,SUMIFS(Тех_Движение!$G$2:$G$5111,Тех_Движение!$D$2:$D$5111,$C4541,Тех_Движение!$B$2:$B$5111,"&lt;="&amp;M$3)-$F4541)))</f>
        <v>#VALUE!</v>
      </c>
      <c r="N4541" s="21" t="e">
        <f>IF(OR($B4541="",N$3&lt;$D4541+Настройки!$B$7),0,MAX(0,$E4541-MAX(0,SUMIFS(Тех_Движение!$G$2:$G$5111,Тех_Движение!$D$2:$D$5111,$C4541,Тех_Движение!$B$2:$B$5111,"&lt;="&amp;N$3)-$F4541)))</f>
        <v>#VALUE!</v>
      </c>
      <c r="O4541" s="21" t="e">
        <f>IF(OR($B4541="",O$3&lt;$D4541+Настройки!$B$7),0,MAX(0,$E4541-MAX(0,SUMIFS(Тех_Движение!$G$2:$G$5111,Тех_Движение!$D$2:$D$5111,$C4541,Тех_Движение!$B$2:$B$5111,"&lt;="&amp;O$3)-$F4541)))</f>
        <v>#VALUE!</v>
      </c>
      <c r="P4541" s="21" t="e">
        <f>IF(OR($B4541="",P$3&lt;$D4541+Настройки!$B$7),0,MAX(0,$E4541-MAX(0,SUMIFS(Тех_Движение!$G$2:$G$5111,Тех_Движение!$D$2:$D$5111,$C4541,Тех_Движение!$B$2:$B$5111,"&lt;="&amp;P$3)-$F4541)))</f>
        <v>#VALUE!</v>
      </c>
      <c r="Q4541" s="21" t="e">
        <f>IF(OR($B4541="",Q$3&lt;$D4541+Настройки!$B$7),0,MAX(0,$E4541-MAX(0,SUMIFS(Тех_Движение!$G$2:$G$5111,Тех_Движение!$D$2:$D$5111,$C4541,Тех_Движение!$B$2:$B$5111,"&lt;="&amp;Q$3)-$F4541)))</f>
        <v>#VALUE!</v>
      </c>
      <c r="R4541" s="21" t="str">
        <f t="shared" si="211"/>
        <v/>
      </c>
      <c r="S4541" s="23" t="str">
        <f>IF($B4541="","",VLOOKUP($C4541,Настройки!$A$11:$L$17,9,FALSE))</f>
        <v/>
      </c>
      <c r="T4541" s="23" t="str">
        <f t="shared" si="212"/>
        <v/>
      </c>
    </row>
    <row r="4542" spans="1:20" x14ac:dyDescent="0.3">
      <c r="A4542" s="20">
        <f>Тех_Движение!$A$4539</f>
        <v>4538</v>
      </c>
      <c r="B4542" s="20" t="str">
        <f>IF(Тех_Движение!$F$4539&gt;0,Тех_Движение!$I$4539,"")</f>
        <v/>
      </c>
      <c r="C4542" s="20" t="str">
        <f>IF($B4542="","",Тех_Движение!$D$4539)</f>
        <v/>
      </c>
      <c r="D4542" s="9" t="str">
        <f>IF($B4542="","",Тех_Движение!$B$4539)</f>
        <v/>
      </c>
      <c r="E4542" s="21" t="str">
        <f>IF($B4542="","",Тех_Движение!$F$4539)</f>
        <v/>
      </c>
      <c r="F4542" s="21" t="str">
        <f>IF($B4542="","",SUMIFS($E$5:$E4541,$C$5:$C4541,$C4542))</f>
        <v/>
      </c>
      <c r="G4542" s="21" t="str">
        <f>IF($B4542="","",MAX(0,$E4542-MAX(0,SUMIFS(Тех_Движение!$G$2:$G$5111,Тех_Движение!$D$2:$D$5111,$C4542,Тех_Движение!$B$2:$B$5111,"&lt;="&amp;Настройки!$B$5-1)-$F4542)))</f>
        <v/>
      </c>
      <c r="H4542" s="21" t="str">
        <f>IF($B4542="","",IF(AND($D4542&gt;=Настройки!$B$5,$D4542&lt;=Настройки!$B$6),$E4542,0))</f>
        <v/>
      </c>
      <c r="I4542" s="21" t="str">
        <f t="shared" si="210"/>
        <v/>
      </c>
      <c r="J4542" s="21" t="str">
        <f>IF($B4542="","",MAX(0,$E4542-MAX(0,SUMIFS(Тех_Движение!$G$2:$G$5111,Тех_Движение!$D$2:$D$5111,$C4542,Тех_Движение!$B$2:$B$5111,"&lt;="&amp;Настройки!$B$6)-$F4542)))</f>
        <v/>
      </c>
      <c r="K4542" s="21" t="e">
        <f>IF(OR($B4542="",K$3&lt;$D4542+Настройки!$B$7),0,MAX(0,$E4542-MAX(0,SUMIFS(Тех_Движение!$G$2:$G$5111,Тех_Движение!$D$2:$D$5111,$C4542,Тех_Движение!$B$2:$B$5111,"&lt;="&amp;K$3)-$F4542)))</f>
        <v>#VALUE!</v>
      </c>
      <c r="L4542" s="21" t="e">
        <f>IF(OR($B4542="",L$3&lt;$D4542+Настройки!$B$7),0,MAX(0,$E4542-MAX(0,SUMIFS(Тех_Движение!$G$2:$G$5111,Тех_Движение!$D$2:$D$5111,$C4542,Тех_Движение!$B$2:$B$5111,"&lt;="&amp;L$3)-$F4542)))</f>
        <v>#VALUE!</v>
      </c>
      <c r="M4542" s="21" t="e">
        <f>IF(OR($B4542="",M$3&lt;$D4542+Настройки!$B$7),0,MAX(0,$E4542-MAX(0,SUMIFS(Тех_Движение!$G$2:$G$5111,Тех_Движение!$D$2:$D$5111,$C4542,Тех_Движение!$B$2:$B$5111,"&lt;="&amp;M$3)-$F4542)))</f>
        <v>#VALUE!</v>
      </c>
      <c r="N4542" s="21" t="e">
        <f>IF(OR($B4542="",N$3&lt;$D4542+Настройки!$B$7),0,MAX(0,$E4542-MAX(0,SUMIFS(Тех_Движение!$G$2:$G$5111,Тех_Движение!$D$2:$D$5111,$C4542,Тех_Движение!$B$2:$B$5111,"&lt;="&amp;N$3)-$F4542)))</f>
        <v>#VALUE!</v>
      </c>
      <c r="O4542" s="21" t="e">
        <f>IF(OR($B4542="",O$3&lt;$D4542+Настройки!$B$7),0,MAX(0,$E4542-MAX(0,SUMIFS(Тех_Движение!$G$2:$G$5111,Тех_Движение!$D$2:$D$5111,$C4542,Тех_Движение!$B$2:$B$5111,"&lt;="&amp;O$3)-$F4542)))</f>
        <v>#VALUE!</v>
      </c>
      <c r="P4542" s="21" t="e">
        <f>IF(OR($B4542="",P$3&lt;$D4542+Настройки!$B$7),0,MAX(0,$E4542-MAX(0,SUMIFS(Тех_Движение!$G$2:$G$5111,Тех_Движение!$D$2:$D$5111,$C4542,Тех_Движение!$B$2:$B$5111,"&lt;="&amp;P$3)-$F4542)))</f>
        <v>#VALUE!</v>
      </c>
      <c r="Q4542" s="21" t="e">
        <f>IF(OR($B4542="",Q$3&lt;$D4542+Настройки!$B$7),0,MAX(0,$E4542-MAX(0,SUMIFS(Тех_Движение!$G$2:$G$5111,Тех_Движение!$D$2:$D$5111,$C4542,Тех_Движение!$B$2:$B$5111,"&lt;="&amp;Q$3)-$F4542)))</f>
        <v>#VALUE!</v>
      </c>
      <c r="R4542" s="21" t="str">
        <f t="shared" si="211"/>
        <v/>
      </c>
      <c r="S4542" s="23" t="str">
        <f>IF($B4542="","",VLOOKUP($C4542,Настройки!$A$11:$L$17,9,FALSE))</f>
        <v/>
      </c>
      <c r="T4542" s="23" t="str">
        <f t="shared" si="212"/>
        <v/>
      </c>
    </row>
    <row r="4543" spans="1:20" x14ac:dyDescent="0.3">
      <c r="A4543" s="20">
        <f>Тех_Движение!$A$4540</f>
        <v>4539</v>
      </c>
      <c r="B4543" s="20" t="str">
        <f>IF(Тех_Движение!$F$4540&gt;0,Тех_Движение!$I$4540,"")</f>
        <v/>
      </c>
      <c r="C4543" s="20" t="str">
        <f>IF($B4543="","",Тех_Движение!$D$4540)</f>
        <v/>
      </c>
      <c r="D4543" s="9" t="str">
        <f>IF($B4543="","",Тех_Движение!$B$4540)</f>
        <v/>
      </c>
      <c r="E4543" s="21" t="str">
        <f>IF($B4543="","",Тех_Движение!$F$4540)</f>
        <v/>
      </c>
      <c r="F4543" s="21" t="str">
        <f>IF($B4543="","",SUMIFS($E$5:$E4542,$C$5:$C4542,$C4543))</f>
        <v/>
      </c>
      <c r="G4543" s="21" t="str">
        <f>IF($B4543="","",MAX(0,$E4543-MAX(0,SUMIFS(Тех_Движение!$G$2:$G$5111,Тех_Движение!$D$2:$D$5111,$C4543,Тех_Движение!$B$2:$B$5111,"&lt;="&amp;Настройки!$B$5-1)-$F4543)))</f>
        <v/>
      </c>
      <c r="H4543" s="21" t="str">
        <f>IF($B4543="","",IF(AND($D4543&gt;=Настройки!$B$5,$D4543&lt;=Настройки!$B$6),$E4543,0))</f>
        <v/>
      </c>
      <c r="I4543" s="21" t="str">
        <f t="shared" si="210"/>
        <v/>
      </c>
      <c r="J4543" s="21" t="str">
        <f>IF($B4543="","",MAX(0,$E4543-MAX(0,SUMIFS(Тех_Движение!$G$2:$G$5111,Тех_Движение!$D$2:$D$5111,$C4543,Тех_Движение!$B$2:$B$5111,"&lt;="&amp;Настройки!$B$6)-$F4543)))</f>
        <v/>
      </c>
      <c r="K4543" s="21" t="e">
        <f>IF(OR($B4543="",K$3&lt;$D4543+Настройки!$B$7),0,MAX(0,$E4543-MAX(0,SUMIFS(Тех_Движение!$G$2:$G$5111,Тех_Движение!$D$2:$D$5111,$C4543,Тех_Движение!$B$2:$B$5111,"&lt;="&amp;K$3)-$F4543)))</f>
        <v>#VALUE!</v>
      </c>
      <c r="L4543" s="21" t="e">
        <f>IF(OR($B4543="",L$3&lt;$D4543+Настройки!$B$7),0,MAX(0,$E4543-MAX(0,SUMIFS(Тех_Движение!$G$2:$G$5111,Тех_Движение!$D$2:$D$5111,$C4543,Тех_Движение!$B$2:$B$5111,"&lt;="&amp;L$3)-$F4543)))</f>
        <v>#VALUE!</v>
      </c>
      <c r="M4543" s="21" t="e">
        <f>IF(OR($B4543="",M$3&lt;$D4543+Настройки!$B$7),0,MAX(0,$E4543-MAX(0,SUMIFS(Тех_Движение!$G$2:$G$5111,Тех_Движение!$D$2:$D$5111,$C4543,Тех_Движение!$B$2:$B$5111,"&lt;="&amp;M$3)-$F4543)))</f>
        <v>#VALUE!</v>
      </c>
      <c r="N4543" s="21" t="e">
        <f>IF(OR($B4543="",N$3&lt;$D4543+Настройки!$B$7),0,MAX(0,$E4543-MAX(0,SUMIFS(Тех_Движение!$G$2:$G$5111,Тех_Движение!$D$2:$D$5111,$C4543,Тех_Движение!$B$2:$B$5111,"&lt;="&amp;N$3)-$F4543)))</f>
        <v>#VALUE!</v>
      </c>
      <c r="O4543" s="21" t="e">
        <f>IF(OR($B4543="",O$3&lt;$D4543+Настройки!$B$7),0,MAX(0,$E4543-MAX(0,SUMIFS(Тех_Движение!$G$2:$G$5111,Тех_Движение!$D$2:$D$5111,$C4543,Тех_Движение!$B$2:$B$5111,"&lt;="&amp;O$3)-$F4543)))</f>
        <v>#VALUE!</v>
      </c>
      <c r="P4543" s="21" t="e">
        <f>IF(OR($B4543="",P$3&lt;$D4543+Настройки!$B$7),0,MAX(0,$E4543-MAX(0,SUMIFS(Тех_Движение!$G$2:$G$5111,Тех_Движение!$D$2:$D$5111,$C4543,Тех_Движение!$B$2:$B$5111,"&lt;="&amp;P$3)-$F4543)))</f>
        <v>#VALUE!</v>
      </c>
      <c r="Q4543" s="21" t="e">
        <f>IF(OR($B4543="",Q$3&lt;$D4543+Настройки!$B$7),0,MAX(0,$E4543-MAX(0,SUMIFS(Тех_Движение!$G$2:$G$5111,Тех_Движение!$D$2:$D$5111,$C4543,Тех_Движение!$B$2:$B$5111,"&lt;="&amp;Q$3)-$F4543)))</f>
        <v>#VALUE!</v>
      </c>
      <c r="R4543" s="21" t="str">
        <f t="shared" si="211"/>
        <v/>
      </c>
      <c r="S4543" s="23" t="str">
        <f>IF($B4543="","",VLOOKUP($C4543,Настройки!$A$11:$L$17,9,FALSE))</f>
        <v/>
      </c>
      <c r="T4543" s="23" t="str">
        <f t="shared" si="212"/>
        <v/>
      </c>
    </row>
    <row r="4544" spans="1:20" x14ac:dyDescent="0.3">
      <c r="A4544" s="20">
        <f>Тех_Движение!$A$4541</f>
        <v>4540</v>
      </c>
      <c r="B4544" s="20" t="str">
        <f>IF(Тех_Движение!$F$4541&gt;0,Тех_Движение!$I$4541,"")</f>
        <v/>
      </c>
      <c r="C4544" s="20" t="str">
        <f>IF($B4544="","",Тех_Движение!$D$4541)</f>
        <v/>
      </c>
      <c r="D4544" s="9" t="str">
        <f>IF($B4544="","",Тех_Движение!$B$4541)</f>
        <v/>
      </c>
      <c r="E4544" s="21" t="str">
        <f>IF($B4544="","",Тех_Движение!$F$4541)</f>
        <v/>
      </c>
      <c r="F4544" s="21" t="str">
        <f>IF($B4544="","",SUMIFS($E$5:$E4543,$C$5:$C4543,$C4544))</f>
        <v/>
      </c>
      <c r="G4544" s="21" t="str">
        <f>IF($B4544="","",MAX(0,$E4544-MAX(0,SUMIFS(Тех_Движение!$G$2:$G$5111,Тех_Движение!$D$2:$D$5111,$C4544,Тех_Движение!$B$2:$B$5111,"&lt;="&amp;Настройки!$B$5-1)-$F4544)))</f>
        <v/>
      </c>
      <c r="H4544" s="21" t="str">
        <f>IF($B4544="","",IF(AND($D4544&gt;=Настройки!$B$5,$D4544&lt;=Настройки!$B$6),$E4544,0))</f>
        <v/>
      </c>
      <c r="I4544" s="21" t="str">
        <f t="shared" si="210"/>
        <v/>
      </c>
      <c r="J4544" s="21" t="str">
        <f>IF($B4544="","",MAX(0,$E4544-MAX(0,SUMIFS(Тех_Движение!$G$2:$G$5111,Тех_Движение!$D$2:$D$5111,$C4544,Тех_Движение!$B$2:$B$5111,"&lt;="&amp;Настройки!$B$6)-$F4544)))</f>
        <v/>
      </c>
      <c r="K4544" s="21" t="e">
        <f>IF(OR($B4544="",K$3&lt;$D4544+Настройки!$B$7),0,MAX(0,$E4544-MAX(0,SUMIFS(Тех_Движение!$G$2:$G$5111,Тех_Движение!$D$2:$D$5111,$C4544,Тех_Движение!$B$2:$B$5111,"&lt;="&amp;K$3)-$F4544)))</f>
        <v>#VALUE!</v>
      </c>
      <c r="L4544" s="21" t="e">
        <f>IF(OR($B4544="",L$3&lt;$D4544+Настройки!$B$7),0,MAX(0,$E4544-MAX(0,SUMIFS(Тех_Движение!$G$2:$G$5111,Тех_Движение!$D$2:$D$5111,$C4544,Тех_Движение!$B$2:$B$5111,"&lt;="&amp;L$3)-$F4544)))</f>
        <v>#VALUE!</v>
      </c>
      <c r="M4544" s="21" t="e">
        <f>IF(OR($B4544="",M$3&lt;$D4544+Настройки!$B$7),0,MAX(0,$E4544-MAX(0,SUMIFS(Тех_Движение!$G$2:$G$5111,Тех_Движение!$D$2:$D$5111,$C4544,Тех_Движение!$B$2:$B$5111,"&lt;="&amp;M$3)-$F4544)))</f>
        <v>#VALUE!</v>
      </c>
      <c r="N4544" s="21" t="e">
        <f>IF(OR($B4544="",N$3&lt;$D4544+Настройки!$B$7),0,MAX(0,$E4544-MAX(0,SUMIFS(Тех_Движение!$G$2:$G$5111,Тех_Движение!$D$2:$D$5111,$C4544,Тех_Движение!$B$2:$B$5111,"&lt;="&amp;N$3)-$F4544)))</f>
        <v>#VALUE!</v>
      </c>
      <c r="O4544" s="21" t="e">
        <f>IF(OR($B4544="",O$3&lt;$D4544+Настройки!$B$7),0,MAX(0,$E4544-MAX(0,SUMIFS(Тех_Движение!$G$2:$G$5111,Тех_Движение!$D$2:$D$5111,$C4544,Тех_Движение!$B$2:$B$5111,"&lt;="&amp;O$3)-$F4544)))</f>
        <v>#VALUE!</v>
      </c>
      <c r="P4544" s="21" t="e">
        <f>IF(OR($B4544="",P$3&lt;$D4544+Настройки!$B$7),0,MAX(0,$E4544-MAX(0,SUMIFS(Тех_Движение!$G$2:$G$5111,Тех_Движение!$D$2:$D$5111,$C4544,Тех_Движение!$B$2:$B$5111,"&lt;="&amp;P$3)-$F4544)))</f>
        <v>#VALUE!</v>
      </c>
      <c r="Q4544" s="21" t="e">
        <f>IF(OR($B4544="",Q$3&lt;$D4544+Настройки!$B$7),0,MAX(0,$E4544-MAX(0,SUMIFS(Тех_Движение!$G$2:$G$5111,Тех_Движение!$D$2:$D$5111,$C4544,Тех_Движение!$B$2:$B$5111,"&lt;="&amp;Q$3)-$F4544)))</f>
        <v>#VALUE!</v>
      </c>
      <c r="R4544" s="21" t="str">
        <f t="shared" si="211"/>
        <v/>
      </c>
      <c r="S4544" s="23" t="str">
        <f>IF($B4544="","",VLOOKUP($C4544,Настройки!$A$11:$L$17,9,FALSE))</f>
        <v/>
      </c>
      <c r="T4544" s="23" t="str">
        <f t="shared" si="212"/>
        <v/>
      </c>
    </row>
    <row r="4545" spans="1:20" x14ac:dyDescent="0.3">
      <c r="A4545" s="20">
        <f>Тех_Движение!$A$4542</f>
        <v>4541</v>
      </c>
      <c r="B4545" s="20" t="str">
        <f>IF(Тех_Движение!$F$4542&gt;0,Тех_Движение!$I$4542,"")</f>
        <v/>
      </c>
      <c r="C4545" s="20" t="str">
        <f>IF($B4545="","",Тех_Движение!$D$4542)</f>
        <v/>
      </c>
      <c r="D4545" s="9" t="str">
        <f>IF($B4545="","",Тех_Движение!$B$4542)</f>
        <v/>
      </c>
      <c r="E4545" s="21" t="str">
        <f>IF($B4545="","",Тех_Движение!$F$4542)</f>
        <v/>
      </c>
      <c r="F4545" s="21" t="str">
        <f>IF($B4545="","",SUMIFS($E$5:$E4544,$C$5:$C4544,$C4545))</f>
        <v/>
      </c>
      <c r="G4545" s="21" t="str">
        <f>IF($B4545="","",MAX(0,$E4545-MAX(0,SUMIFS(Тех_Движение!$G$2:$G$5111,Тех_Движение!$D$2:$D$5111,$C4545,Тех_Движение!$B$2:$B$5111,"&lt;="&amp;Настройки!$B$5-1)-$F4545)))</f>
        <v/>
      </c>
      <c r="H4545" s="21" t="str">
        <f>IF($B4545="","",IF(AND($D4545&gt;=Настройки!$B$5,$D4545&lt;=Настройки!$B$6),$E4545,0))</f>
        <v/>
      </c>
      <c r="I4545" s="21" t="str">
        <f t="shared" si="210"/>
        <v/>
      </c>
      <c r="J4545" s="21" t="str">
        <f>IF($B4545="","",MAX(0,$E4545-MAX(0,SUMIFS(Тех_Движение!$G$2:$G$5111,Тех_Движение!$D$2:$D$5111,$C4545,Тех_Движение!$B$2:$B$5111,"&lt;="&amp;Настройки!$B$6)-$F4545)))</f>
        <v/>
      </c>
      <c r="K4545" s="21" t="e">
        <f>IF(OR($B4545="",K$3&lt;$D4545+Настройки!$B$7),0,MAX(0,$E4545-MAX(0,SUMIFS(Тех_Движение!$G$2:$G$5111,Тех_Движение!$D$2:$D$5111,$C4545,Тех_Движение!$B$2:$B$5111,"&lt;="&amp;K$3)-$F4545)))</f>
        <v>#VALUE!</v>
      </c>
      <c r="L4545" s="21" t="e">
        <f>IF(OR($B4545="",L$3&lt;$D4545+Настройки!$B$7),0,MAX(0,$E4545-MAX(0,SUMIFS(Тех_Движение!$G$2:$G$5111,Тех_Движение!$D$2:$D$5111,$C4545,Тех_Движение!$B$2:$B$5111,"&lt;="&amp;L$3)-$F4545)))</f>
        <v>#VALUE!</v>
      </c>
      <c r="M4545" s="21" t="e">
        <f>IF(OR($B4545="",M$3&lt;$D4545+Настройки!$B$7),0,MAX(0,$E4545-MAX(0,SUMIFS(Тех_Движение!$G$2:$G$5111,Тех_Движение!$D$2:$D$5111,$C4545,Тех_Движение!$B$2:$B$5111,"&lt;="&amp;M$3)-$F4545)))</f>
        <v>#VALUE!</v>
      </c>
      <c r="N4545" s="21" t="e">
        <f>IF(OR($B4545="",N$3&lt;$D4545+Настройки!$B$7),0,MAX(0,$E4545-MAX(0,SUMIFS(Тех_Движение!$G$2:$G$5111,Тех_Движение!$D$2:$D$5111,$C4545,Тех_Движение!$B$2:$B$5111,"&lt;="&amp;N$3)-$F4545)))</f>
        <v>#VALUE!</v>
      </c>
      <c r="O4545" s="21" t="e">
        <f>IF(OR($B4545="",O$3&lt;$D4545+Настройки!$B$7),0,MAX(0,$E4545-MAX(0,SUMIFS(Тех_Движение!$G$2:$G$5111,Тех_Движение!$D$2:$D$5111,$C4545,Тех_Движение!$B$2:$B$5111,"&lt;="&amp;O$3)-$F4545)))</f>
        <v>#VALUE!</v>
      </c>
      <c r="P4545" s="21" t="e">
        <f>IF(OR($B4545="",P$3&lt;$D4545+Настройки!$B$7),0,MAX(0,$E4545-MAX(0,SUMIFS(Тех_Движение!$G$2:$G$5111,Тех_Движение!$D$2:$D$5111,$C4545,Тех_Движение!$B$2:$B$5111,"&lt;="&amp;P$3)-$F4545)))</f>
        <v>#VALUE!</v>
      </c>
      <c r="Q4545" s="21" t="e">
        <f>IF(OR($B4545="",Q$3&lt;$D4545+Настройки!$B$7),0,MAX(0,$E4545-MAX(0,SUMIFS(Тех_Движение!$G$2:$G$5111,Тех_Движение!$D$2:$D$5111,$C4545,Тех_Движение!$B$2:$B$5111,"&lt;="&amp;Q$3)-$F4545)))</f>
        <v>#VALUE!</v>
      </c>
      <c r="R4545" s="21" t="str">
        <f t="shared" si="211"/>
        <v/>
      </c>
      <c r="S4545" s="23" t="str">
        <f>IF($B4545="","",VLOOKUP($C4545,Настройки!$A$11:$L$17,9,FALSE))</f>
        <v/>
      </c>
      <c r="T4545" s="23" t="str">
        <f t="shared" si="212"/>
        <v/>
      </c>
    </row>
    <row r="4546" spans="1:20" x14ac:dyDescent="0.3">
      <c r="A4546" s="20">
        <f>Тех_Движение!$A$4543</f>
        <v>4542</v>
      </c>
      <c r="B4546" s="20" t="str">
        <f>IF(Тех_Движение!$F$4543&gt;0,Тех_Движение!$I$4543,"")</f>
        <v/>
      </c>
      <c r="C4546" s="20" t="str">
        <f>IF($B4546="","",Тех_Движение!$D$4543)</f>
        <v/>
      </c>
      <c r="D4546" s="9" t="str">
        <f>IF($B4546="","",Тех_Движение!$B$4543)</f>
        <v/>
      </c>
      <c r="E4546" s="21" t="str">
        <f>IF($B4546="","",Тех_Движение!$F$4543)</f>
        <v/>
      </c>
      <c r="F4546" s="21" t="str">
        <f>IF($B4546="","",SUMIFS($E$5:$E4545,$C$5:$C4545,$C4546))</f>
        <v/>
      </c>
      <c r="G4546" s="21" t="str">
        <f>IF($B4546="","",MAX(0,$E4546-MAX(0,SUMIFS(Тех_Движение!$G$2:$G$5111,Тех_Движение!$D$2:$D$5111,$C4546,Тех_Движение!$B$2:$B$5111,"&lt;="&amp;Настройки!$B$5-1)-$F4546)))</f>
        <v/>
      </c>
      <c r="H4546" s="21" t="str">
        <f>IF($B4546="","",IF(AND($D4546&gt;=Настройки!$B$5,$D4546&lt;=Настройки!$B$6),$E4546,0))</f>
        <v/>
      </c>
      <c r="I4546" s="21" t="str">
        <f t="shared" si="210"/>
        <v/>
      </c>
      <c r="J4546" s="21" t="str">
        <f>IF($B4546="","",MAX(0,$E4546-MAX(0,SUMIFS(Тех_Движение!$G$2:$G$5111,Тех_Движение!$D$2:$D$5111,$C4546,Тех_Движение!$B$2:$B$5111,"&lt;="&amp;Настройки!$B$6)-$F4546)))</f>
        <v/>
      </c>
      <c r="K4546" s="21" t="e">
        <f>IF(OR($B4546="",K$3&lt;$D4546+Настройки!$B$7),0,MAX(0,$E4546-MAX(0,SUMIFS(Тех_Движение!$G$2:$G$5111,Тех_Движение!$D$2:$D$5111,$C4546,Тех_Движение!$B$2:$B$5111,"&lt;="&amp;K$3)-$F4546)))</f>
        <v>#VALUE!</v>
      </c>
      <c r="L4546" s="21" t="e">
        <f>IF(OR($B4546="",L$3&lt;$D4546+Настройки!$B$7),0,MAX(0,$E4546-MAX(0,SUMIFS(Тех_Движение!$G$2:$G$5111,Тех_Движение!$D$2:$D$5111,$C4546,Тех_Движение!$B$2:$B$5111,"&lt;="&amp;L$3)-$F4546)))</f>
        <v>#VALUE!</v>
      </c>
      <c r="M4546" s="21" t="e">
        <f>IF(OR($B4546="",M$3&lt;$D4546+Настройки!$B$7),0,MAX(0,$E4546-MAX(0,SUMIFS(Тех_Движение!$G$2:$G$5111,Тех_Движение!$D$2:$D$5111,$C4546,Тех_Движение!$B$2:$B$5111,"&lt;="&amp;M$3)-$F4546)))</f>
        <v>#VALUE!</v>
      </c>
      <c r="N4546" s="21" t="e">
        <f>IF(OR($B4546="",N$3&lt;$D4546+Настройки!$B$7),0,MAX(0,$E4546-MAX(0,SUMIFS(Тех_Движение!$G$2:$G$5111,Тех_Движение!$D$2:$D$5111,$C4546,Тех_Движение!$B$2:$B$5111,"&lt;="&amp;N$3)-$F4546)))</f>
        <v>#VALUE!</v>
      </c>
      <c r="O4546" s="21" t="e">
        <f>IF(OR($B4546="",O$3&lt;$D4546+Настройки!$B$7),0,MAX(0,$E4546-MAX(0,SUMIFS(Тех_Движение!$G$2:$G$5111,Тех_Движение!$D$2:$D$5111,$C4546,Тех_Движение!$B$2:$B$5111,"&lt;="&amp;O$3)-$F4546)))</f>
        <v>#VALUE!</v>
      </c>
      <c r="P4546" s="21" t="e">
        <f>IF(OR($B4546="",P$3&lt;$D4546+Настройки!$B$7),0,MAX(0,$E4546-MAX(0,SUMIFS(Тех_Движение!$G$2:$G$5111,Тех_Движение!$D$2:$D$5111,$C4546,Тех_Движение!$B$2:$B$5111,"&lt;="&amp;P$3)-$F4546)))</f>
        <v>#VALUE!</v>
      </c>
      <c r="Q4546" s="21" t="e">
        <f>IF(OR($B4546="",Q$3&lt;$D4546+Настройки!$B$7),0,MAX(0,$E4546-MAX(0,SUMIFS(Тех_Движение!$G$2:$G$5111,Тех_Движение!$D$2:$D$5111,$C4546,Тех_Движение!$B$2:$B$5111,"&lt;="&amp;Q$3)-$F4546)))</f>
        <v>#VALUE!</v>
      </c>
      <c r="R4546" s="21" t="str">
        <f t="shared" si="211"/>
        <v/>
      </c>
      <c r="S4546" s="23" t="str">
        <f>IF($B4546="","",VLOOKUP($C4546,Настройки!$A$11:$L$17,9,FALSE))</f>
        <v/>
      </c>
      <c r="T4546" s="23" t="str">
        <f t="shared" si="212"/>
        <v/>
      </c>
    </row>
    <row r="4547" spans="1:20" x14ac:dyDescent="0.3">
      <c r="A4547" s="20">
        <f>Тех_Движение!$A$4544</f>
        <v>4543</v>
      </c>
      <c r="B4547" s="20" t="str">
        <f>IF(Тех_Движение!$F$4544&gt;0,Тех_Движение!$I$4544,"")</f>
        <v/>
      </c>
      <c r="C4547" s="20" t="str">
        <f>IF($B4547="","",Тех_Движение!$D$4544)</f>
        <v/>
      </c>
      <c r="D4547" s="9" t="str">
        <f>IF($B4547="","",Тех_Движение!$B$4544)</f>
        <v/>
      </c>
      <c r="E4547" s="21" t="str">
        <f>IF($B4547="","",Тех_Движение!$F$4544)</f>
        <v/>
      </c>
      <c r="F4547" s="21" t="str">
        <f>IF($B4547="","",SUMIFS($E$5:$E4546,$C$5:$C4546,$C4547))</f>
        <v/>
      </c>
      <c r="G4547" s="21" t="str">
        <f>IF($B4547="","",MAX(0,$E4547-MAX(0,SUMIFS(Тех_Движение!$G$2:$G$5111,Тех_Движение!$D$2:$D$5111,$C4547,Тех_Движение!$B$2:$B$5111,"&lt;="&amp;Настройки!$B$5-1)-$F4547)))</f>
        <v/>
      </c>
      <c r="H4547" s="21" t="str">
        <f>IF($B4547="","",IF(AND($D4547&gt;=Настройки!$B$5,$D4547&lt;=Настройки!$B$6),$E4547,0))</f>
        <v/>
      </c>
      <c r="I4547" s="21" t="str">
        <f t="shared" si="210"/>
        <v/>
      </c>
      <c r="J4547" s="21" t="str">
        <f>IF($B4547="","",MAX(0,$E4547-MAX(0,SUMIFS(Тех_Движение!$G$2:$G$5111,Тех_Движение!$D$2:$D$5111,$C4547,Тех_Движение!$B$2:$B$5111,"&lt;="&amp;Настройки!$B$6)-$F4547)))</f>
        <v/>
      </c>
      <c r="K4547" s="21" t="e">
        <f>IF(OR($B4547="",K$3&lt;$D4547+Настройки!$B$7),0,MAX(0,$E4547-MAX(0,SUMIFS(Тех_Движение!$G$2:$G$5111,Тех_Движение!$D$2:$D$5111,$C4547,Тех_Движение!$B$2:$B$5111,"&lt;="&amp;K$3)-$F4547)))</f>
        <v>#VALUE!</v>
      </c>
      <c r="L4547" s="21" t="e">
        <f>IF(OR($B4547="",L$3&lt;$D4547+Настройки!$B$7),0,MAX(0,$E4547-MAX(0,SUMIFS(Тех_Движение!$G$2:$G$5111,Тех_Движение!$D$2:$D$5111,$C4547,Тех_Движение!$B$2:$B$5111,"&lt;="&amp;L$3)-$F4547)))</f>
        <v>#VALUE!</v>
      </c>
      <c r="M4547" s="21" t="e">
        <f>IF(OR($B4547="",M$3&lt;$D4547+Настройки!$B$7),0,MAX(0,$E4547-MAX(0,SUMIFS(Тех_Движение!$G$2:$G$5111,Тех_Движение!$D$2:$D$5111,$C4547,Тех_Движение!$B$2:$B$5111,"&lt;="&amp;M$3)-$F4547)))</f>
        <v>#VALUE!</v>
      </c>
      <c r="N4547" s="21" t="e">
        <f>IF(OR($B4547="",N$3&lt;$D4547+Настройки!$B$7),0,MAX(0,$E4547-MAX(0,SUMIFS(Тех_Движение!$G$2:$G$5111,Тех_Движение!$D$2:$D$5111,$C4547,Тех_Движение!$B$2:$B$5111,"&lt;="&amp;N$3)-$F4547)))</f>
        <v>#VALUE!</v>
      </c>
      <c r="O4547" s="21" t="e">
        <f>IF(OR($B4547="",O$3&lt;$D4547+Настройки!$B$7),0,MAX(0,$E4547-MAX(0,SUMIFS(Тех_Движение!$G$2:$G$5111,Тех_Движение!$D$2:$D$5111,$C4547,Тех_Движение!$B$2:$B$5111,"&lt;="&amp;O$3)-$F4547)))</f>
        <v>#VALUE!</v>
      </c>
      <c r="P4547" s="21" t="e">
        <f>IF(OR($B4547="",P$3&lt;$D4547+Настройки!$B$7),0,MAX(0,$E4547-MAX(0,SUMIFS(Тех_Движение!$G$2:$G$5111,Тех_Движение!$D$2:$D$5111,$C4547,Тех_Движение!$B$2:$B$5111,"&lt;="&amp;P$3)-$F4547)))</f>
        <v>#VALUE!</v>
      </c>
      <c r="Q4547" s="21" t="e">
        <f>IF(OR($B4547="",Q$3&lt;$D4547+Настройки!$B$7),0,MAX(0,$E4547-MAX(0,SUMIFS(Тех_Движение!$G$2:$G$5111,Тех_Движение!$D$2:$D$5111,$C4547,Тех_Движение!$B$2:$B$5111,"&lt;="&amp;Q$3)-$F4547)))</f>
        <v>#VALUE!</v>
      </c>
      <c r="R4547" s="21" t="str">
        <f t="shared" si="211"/>
        <v/>
      </c>
      <c r="S4547" s="23" t="str">
        <f>IF($B4547="","",VLOOKUP($C4547,Настройки!$A$11:$L$17,9,FALSE))</f>
        <v/>
      </c>
      <c r="T4547" s="23" t="str">
        <f t="shared" si="212"/>
        <v/>
      </c>
    </row>
    <row r="4548" spans="1:20" x14ac:dyDescent="0.3">
      <c r="A4548" s="20">
        <f>Тех_Движение!$A$4545</f>
        <v>4544</v>
      </c>
      <c r="B4548" s="20" t="str">
        <f>IF(Тех_Движение!$F$4545&gt;0,Тех_Движение!$I$4545,"")</f>
        <v/>
      </c>
      <c r="C4548" s="20" t="str">
        <f>IF($B4548="","",Тех_Движение!$D$4545)</f>
        <v/>
      </c>
      <c r="D4548" s="9" t="str">
        <f>IF($B4548="","",Тех_Движение!$B$4545)</f>
        <v/>
      </c>
      <c r="E4548" s="21" t="str">
        <f>IF($B4548="","",Тех_Движение!$F$4545)</f>
        <v/>
      </c>
      <c r="F4548" s="21" t="str">
        <f>IF($B4548="","",SUMIFS($E$5:$E4547,$C$5:$C4547,$C4548))</f>
        <v/>
      </c>
      <c r="G4548" s="21" t="str">
        <f>IF($B4548="","",MAX(0,$E4548-MAX(0,SUMIFS(Тех_Движение!$G$2:$G$5111,Тех_Движение!$D$2:$D$5111,$C4548,Тех_Движение!$B$2:$B$5111,"&lt;="&amp;Настройки!$B$5-1)-$F4548)))</f>
        <v/>
      </c>
      <c r="H4548" s="21" t="str">
        <f>IF($B4548="","",IF(AND($D4548&gt;=Настройки!$B$5,$D4548&lt;=Настройки!$B$6),$E4548,0))</f>
        <v/>
      </c>
      <c r="I4548" s="21" t="str">
        <f t="shared" si="210"/>
        <v/>
      </c>
      <c r="J4548" s="21" t="str">
        <f>IF($B4548="","",MAX(0,$E4548-MAX(0,SUMIFS(Тех_Движение!$G$2:$G$5111,Тех_Движение!$D$2:$D$5111,$C4548,Тех_Движение!$B$2:$B$5111,"&lt;="&amp;Настройки!$B$6)-$F4548)))</f>
        <v/>
      </c>
      <c r="K4548" s="21" t="e">
        <f>IF(OR($B4548="",K$3&lt;$D4548+Настройки!$B$7),0,MAX(0,$E4548-MAX(0,SUMIFS(Тех_Движение!$G$2:$G$5111,Тех_Движение!$D$2:$D$5111,$C4548,Тех_Движение!$B$2:$B$5111,"&lt;="&amp;K$3)-$F4548)))</f>
        <v>#VALUE!</v>
      </c>
      <c r="L4548" s="21" t="e">
        <f>IF(OR($B4548="",L$3&lt;$D4548+Настройки!$B$7),0,MAX(0,$E4548-MAX(0,SUMIFS(Тех_Движение!$G$2:$G$5111,Тех_Движение!$D$2:$D$5111,$C4548,Тех_Движение!$B$2:$B$5111,"&lt;="&amp;L$3)-$F4548)))</f>
        <v>#VALUE!</v>
      </c>
      <c r="M4548" s="21" t="e">
        <f>IF(OR($B4548="",M$3&lt;$D4548+Настройки!$B$7),0,MAX(0,$E4548-MAX(0,SUMIFS(Тех_Движение!$G$2:$G$5111,Тех_Движение!$D$2:$D$5111,$C4548,Тех_Движение!$B$2:$B$5111,"&lt;="&amp;M$3)-$F4548)))</f>
        <v>#VALUE!</v>
      </c>
      <c r="N4548" s="21" t="e">
        <f>IF(OR($B4548="",N$3&lt;$D4548+Настройки!$B$7),0,MAX(0,$E4548-MAX(0,SUMIFS(Тех_Движение!$G$2:$G$5111,Тех_Движение!$D$2:$D$5111,$C4548,Тех_Движение!$B$2:$B$5111,"&lt;="&amp;N$3)-$F4548)))</f>
        <v>#VALUE!</v>
      </c>
      <c r="O4548" s="21" t="e">
        <f>IF(OR($B4548="",O$3&lt;$D4548+Настройки!$B$7),0,MAX(0,$E4548-MAX(0,SUMIFS(Тех_Движение!$G$2:$G$5111,Тех_Движение!$D$2:$D$5111,$C4548,Тех_Движение!$B$2:$B$5111,"&lt;="&amp;O$3)-$F4548)))</f>
        <v>#VALUE!</v>
      </c>
      <c r="P4548" s="21" t="e">
        <f>IF(OR($B4548="",P$3&lt;$D4548+Настройки!$B$7),0,MAX(0,$E4548-MAX(0,SUMIFS(Тех_Движение!$G$2:$G$5111,Тех_Движение!$D$2:$D$5111,$C4548,Тех_Движение!$B$2:$B$5111,"&lt;="&amp;P$3)-$F4548)))</f>
        <v>#VALUE!</v>
      </c>
      <c r="Q4548" s="21" t="e">
        <f>IF(OR($B4548="",Q$3&lt;$D4548+Настройки!$B$7),0,MAX(0,$E4548-MAX(0,SUMIFS(Тех_Движение!$G$2:$G$5111,Тех_Движение!$D$2:$D$5111,$C4548,Тех_Движение!$B$2:$B$5111,"&lt;="&amp;Q$3)-$F4548)))</f>
        <v>#VALUE!</v>
      </c>
      <c r="R4548" s="21" t="str">
        <f t="shared" si="211"/>
        <v/>
      </c>
      <c r="S4548" s="23" t="str">
        <f>IF($B4548="","",VLOOKUP($C4548,Настройки!$A$11:$L$17,9,FALSE))</f>
        <v/>
      </c>
      <c r="T4548" s="23" t="str">
        <f t="shared" si="212"/>
        <v/>
      </c>
    </row>
    <row r="4549" spans="1:20" x14ac:dyDescent="0.3">
      <c r="A4549" s="20">
        <f>Тех_Движение!$A$4546</f>
        <v>4545</v>
      </c>
      <c r="B4549" s="20" t="str">
        <f>IF(Тех_Движение!$F$4546&gt;0,Тех_Движение!$I$4546,"")</f>
        <v/>
      </c>
      <c r="C4549" s="20" t="str">
        <f>IF($B4549="","",Тех_Движение!$D$4546)</f>
        <v/>
      </c>
      <c r="D4549" s="9" t="str">
        <f>IF($B4549="","",Тех_Движение!$B$4546)</f>
        <v/>
      </c>
      <c r="E4549" s="21" t="str">
        <f>IF($B4549="","",Тех_Движение!$F$4546)</f>
        <v/>
      </c>
      <c r="F4549" s="21" t="str">
        <f>IF($B4549="","",SUMIFS($E$5:$E4548,$C$5:$C4548,$C4549))</f>
        <v/>
      </c>
      <c r="G4549" s="21" t="str">
        <f>IF($B4549="","",MAX(0,$E4549-MAX(0,SUMIFS(Тех_Движение!$G$2:$G$5111,Тех_Движение!$D$2:$D$5111,$C4549,Тех_Движение!$B$2:$B$5111,"&lt;="&amp;Настройки!$B$5-1)-$F4549)))</f>
        <v/>
      </c>
      <c r="H4549" s="21" t="str">
        <f>IF($B4549="","",IF(AND($D4549&gt;=Настройки!$B$5,$D4549&lt;=Настройки!$B$6),$E4549,0))</f>
        <v/>
      </c>
      <c r="I4549" s="21" t="str">
        <f t="shared" ref="I4549:I4612" si="213">IF($B4549="","",$G4549+$H4549-$J4549)</f>
        <v/>
      </c>
      <c r="J4549" s="21" t="str">
        <f>IF($B4549="","",MAX(0,$E4549-MAX(0,SUMIFS(Тех_Движение!$G$2:$G$5111,Тех_Движение!$D$2:$D$5111,$C4549,Тех_Движение!$B$2:$B$5111,"&lt;="&amp;Настройки!$B$6)-$F4549)))</f>
        <v/>
      </c>
      <c r="K4549" s="21" t="e">
        <f>IF(OR($B4549="",K$3&lt;$D4549+Настройки!$B$7),0,MAX(0,$E4549-MAX(0,SUMIFS(Тех_Движение!$G$2:$G$5111,Тех_Движение!$D$2:$D$5111,$C4549,Тех_Движение!$B$2:$B$5111,"&lt;="&amp;K$3)-$F4549)))</f>
        <v>#VALUE!</v>
      </c>
      <c r="L4549" s="21" t="e">
        <f>IF(OR($B4549="",L$3&lt;$D4549+Настройки!$B$7),0,MAX(0,$E4549-MAX(0,SUMIFS(Тех_Движение!$G$2:$G$5111,Тех_Движение!$D$2:$D$5111,$C4549,Тех_Движение!$B$2:$B$5111,"&lt;="&amp;L$3)-$F4549)))</f>
        <v>#VALUE!</v>
      </c>
      <c r="M4549" s="21" t="e">
        <f>IF(OR($B4549="",M$3&lt;$D4549+Настройки!$B$7),0,MAX(0,$E4549-MAX(0,SUMIFS(Тех_Движение!$G$2:$G$5111,Тех_Движение!$D$2:$D$5111,$C4549,Тех_Движение!$B$2:$B$5111,"&lt;="&amp;M$3)-$F4549)))</f>
        <v>#VALUE!</v>
      </c>
      <c r="N4549" s="21" t="e">
        <f>IF(OR($B4549="",N$3&lt;$D4549+Настройки!$B$7),0,MAX(0,$E4549-MAX(0,SUMIFS(Тех_Движение!$G$2:$G$5111,Тех_Движение!$D$2:$D$5111,$C4549,Тех_Движение!$B$2:$B$5111,"&lt;="&amp;N$3)-$F4549)))</f>
        <v>#VALUE!</v>
      </c>
      <c r="O4549" s="21" t="e">
        <f>IF(OR($B4549="",O$3&lt;$D4549+Настройки!$B$7),0,MAX(0,$E4549-MAX(0,SUMIFS(Тех_Движение!$G$2:$G$5111,Тех_Движение!$D$2:$D$5111,$C4549,Тех_Движение!$B$2:$B$5111,"&lt;="&amp;O$3)-$F4549)))</f>
        <v>#VALUE!</v>
      </c>
      <c r="P4549" s="21" t="e">
        <f>IF(OR($B4549="",P$3&lt;$D4549+Настройки!$B$7),0,MAX(0,$E4549-MAX(0,SUMIFS(Тех_Движение!$G$2:$G$5111,Тех_Движение!$D$2:$D$5111,$C4549,Тех_Движение!$B$2:$B$5111,"&lt;="&amp;P$3)-$F4549)))</f>
        <v>#VALUE!</v>
      </c>
      <c r="Q4549" s="21" t="e">
        <f>IF(OR($B4549="",Q$3&lt;$D4549+Настройки!$B$7),0,MAX(0,$E4549-MAX(0,SUMIFS(Тех_Движение!$G$2:$G$5111,Тех_Движение!$D$2:$D$5111,$C4549,Тех_Движение!$B$2:$B$5111,"&lt;="&amp;Q$3)-$F4549)))</f>
        <v>#VALUE!</v>
      </c>
      <c r="R4549" s="21" t="str">
        <f t="shared" ref="R4549:R4612" si="214">IF($B4549="","",SUM($K4549:$Q4549))</f>
        <v/>
      </c>
      <c r="S4549" s="23" t="str">
        <f>IF($B4549="","",VLOOKUP($C4549,Настройки!$A$11:$L$17,9,FALSE))</f>
        <v/>
      </c>
      <c r="T4549" s="23" t="str">
        <f t="shared" ref="T4549:T4612" si="215">IF($B4549="","",$R4549*$S4549)</f>
        <v/>
      </c>
    </row>
    <row r="4550" spans="1:20" x14ac:dyDescent="0.3">
      <c r="A4550" s="20">
        <f>Тех_Движение!$A$4547</f>
        <v>4546</v>
      </c>
      <c r="B4550" s="20" t="str">
        <f>IF(Тех_Движение!$F$4547&gt;0,Тех_Движение!$I$4547,"")</f>
        <v/>
      </c>
      <c r="C4550" s="20" t="str">
        <f>IF($B4550="","",Тех_Движение!$D$4547)</f>
        <v/>
      </c>
      <c r="D4550" s="9" t="str">
        <f>IF($B4550="","",Тех_Движение!$B$4547)</f>
        <v/>
      </c>
      <c r="E4550" s="21" t="str">
        <f>IF($B4550="","",Тех_Движение!$F$4547)</f>
        <v/>
      </c>
      <c r="F4550" s="21" t="str">
        <f>IF($B4550="","",SUMIFS($E$5:$E4549,$C$5:$C4549,$C4550))</f>
        <v/>
      </c>
      <c r="G4550" s="21" t="str">
        <f>IF($B4550="","",MAX(0,$E4550-MAX(0,SUMIFS(Тех_Движение!$G$2:$G$5111,Тех_Движение!$D$2:$D$5111,$C4550,Тех_Движение!$B$2:$B$5111,"&lt;="&amp;Настройки!$B$5-1)-$F4550)))</f>
        <v/>
      </c>
      <c r="H4550" s="21" t="str">
        <f>IF($B4550="","",IF(AND($D4550&gt;=Настройки!$B$5,$D4550&lt;=Настройки!$B$6),$E4550,0))</f>
        <v/>
      </c>
      <c r="I4550" s="21" t="str">
        <f t="shared" si="213"/>
        <v/>
      </c>
      <c r="J4550" s="21" t="str">
        <f>IF($B4550="","",MAX(0,$E4550-MAX(0,SUMIFS(Тех_Движение!$G$2:$G$5111,Тех_Движение!$D$2:$D$5111,$C4550,Тех_Движение!$B$2:$B$5111,"&lt;="&amp;Настройки!$B$6)-$F4550)))</f>
        <v/>
      </c>
      <c r="K4550" s="21" t="e">
        <f>IF(OR($B4550="",K$3&lt;$D4550+Настройки!$B$7),0,MAX(0,$E4550-MAX(0,SUMIFS(Тех_Движение!$G$2:$G$5111,Тех_Движение!$D$2:$D$5111,$C4550,Тех_Движение!$B$2:$B$5111,"&lt;="&amp;K$3)-$F4550)))</f>
        <v>#VALUE!</v>
      </c>
      <c r="L4550" s="21" t="e">
        <f>IF(OR($B4550="",L$3&lt;$D4550+Настройки!$B$7),0,MAX(0,$E4550-MAX(0,SUMIFS(Тех_Движение!$G$2:$G$5111,Тех_Движение!$D$2:$D$5111,$C4550,Тех_Движение!$B$2:$B$5111,"&lt;="&amp;L$3)-$F4550)))</f>
        <v>#VALUE!</v>
      </c>
      <c r="M4550" s="21" t="e">
        <f>IF(OR($B4550="",M$3&lt;$D4550+Настройки!$B$7),0,MAX(0,$E4550-MAX(0,SUMIFS(Тех_Движение!$G$2:$G$5111,Тех_Движение!$D$2:$D$5111,$C4550,Тех_Движение!$B$2:$B$5111,"&lt;="&amp;M$3)-$F4550)))</f>
        <v>#VALUE!</v>
      </c>
      <c r="N4550" s="21" t="e">
        <f>IF(OR($B4550="",N$3&lt;$D4550+Настройки!$B$7),0,MAX(0,$E4550-MAX(0,SUMIFS(Тех_Движение!$G$2:$G$5111,Тех_Движение!$D$2:$D$5111,$C4550,Тех_Движение!$B$2:$B$5111,"&lt;="&amp;N$3)-$F4550)))</f>
        <v>#VALUE!</v>
      </c>
      <c r="O4550" s="21" t="e">
        <f>IF(OR($B4550="",O$3&lt;$D4550+Настройки!$B$7),0,MAX(0,$E4550-MAX(0,SUMIFS(Тех_Движение!$G$2:$G$5111,Тех_Движение!$D$2:$D$5111,$C4550,Тех_Движение!$B$2:$B$5111,"&lt;="&amp;O$3)-$F4550)))</f>
        <v>#VALUE!</v>
      </c>
      <c r="P4550" s="21" t="e">
        <f>IF(OR($B4550="",P$3&lt;$D4550+Настройки!$B$7),0,MAX(0,$E4550-MAX(0,SUMIFS(Тех_Движение!$G$2:$G$5111,Тех_Движение!$D$2:$D$5111,$C4550,Тех_Движение!$B$2:$B$5111,"&lt;="&amp;P$3)-$F4550)))</f>
        <v>#VALUE!</v>
      </c>
      <c r="Q4550" s="21" t="e">
        <f>IF(OR($B4550="",Q$3&lt;$D4550+Настройки!$B$7),0,MAX(0,$E4550-MAX(0,SUMIFS(Тех_Движение!$G$2:$G$5111,Тех_Движение!$D$2:$D$5111,$C4550,Тех_Движение!$B$2:$B$5111,"&lt;="&amp;Q$3)-$F4550)))</f>
        <v>#VALUE!</v>
      </c>
      <c r="R4550" s="21" t="str">
        <f t="shared" si="214"/>
        <v/>
      </c>
      <c r="S4550" s="23" t="str">
        <f>IF($B4550="","",VLOOKUP($C4550,Настройки!$A$11:$L$17,9,FALSE))</f>
        <v/>
      </c>
      <c r="T4550" s="23" t="str">
        <f t="shared" si="215"/>
        <v/>
      </c>
    </row>
    <row r="4551" spans="1:20" x14ac:dyDescent="0.3">
      <c r="A4551" s="20">
        <f>Тех_Движение!$A$4548</f>
        <v>4547</v>
      </c>
      <c r="B4551" s="20" t="str">
        <f>IF(Тех_Движение!$F$4548&gt;0,Тех_Движение!$I$4548,"")</f>
        <v/>
      </c>
      <c r="C4551" s="20" t="str">
        <f>IF($B4551="","",Тех_Движение!$D$4548)</f>
        <v/>
      </c>
      <c r="D4551" s="9" t="str">
        <f>IF($B4551="","",Тех_Движение!$B$4548)</f>
        <v/>
      </c>
      <c r="E4551" s="21" t="str">
        <f>IF($B4551="","",Тех_Движение!$F$4548)</f>
        <v/>
      </c>
      <c r="F4551" s="21" t="str">
        <f>IF($B4551="","",SUMIFS($E$5:$E4550,$C$5:$C4550,$C4551))</f>
        <v/>
      </c>
      <c r="G4551" s="21" t="str">
        <f>IF($B4551="","",MAX(0,$E4551-MAX(0,SUMIFS(Тех_Движение!$G$2:$G$5111,Тех_Движение!$D$2:$D$5111,$C4551,Тех_Движение!$B$2:$B$5111,"&lt;="&amp;Настройки!$B$5-1)-$F4551)))</f>
        <v/>
      </c>
      <c r="H4551" s="21" t="str">
        <f>IF($B4551="","",IF(AND($D4551&gt;=Настройки!$B$5,$D4551&lt;=Настройки!$B$6),$E4551,0))</f>
        <v/>
      </c>
      <c r="I4551" s="21" t="str">
        <f t="shared" si="213"/>
        <v/>
      </c>
      <c r="J4551" s="21" t="str">
        <f>IF($B4551="","",MAX(0,$E4551-MAX(0,SUMIFS(Тех_Движение!$G$2:$G$5111,Тех_Движение!$D$2:$D$5111,$C4551,Тех_Движение!$B$2:$B$5111,"&lt;="&amp;Настройки!$B$6)-$F4551)))</f>
        <v/>
      </c>
      <c r="K4551" s="21" t="e">
        <f>IF(OR($B4551="",K$3&lt;$D4551+Настройки!$B$7),0,MAX(0,$E4551-MAX(0,SUMIFS(Тех_Движение!$G$2:$G$5111,Тех_Движение!$D$2:$D$5111,$C4551,Тех_Движение!$B$2:$B$5111,"&lt;="&amp;K$3)-$F4551)))</f>
        <v>#VALUE!</v>
      </c>
      <c r="L4551" s="21" t="e">
        <f>IF(OR($B4551="",L$3&lt;$D4551+Настройки!$B$7),0,MAX(0,$E4551-MAX(0,SUMIFS(Тех_Движение!$G$2:$G$5111,Тех_Движение!$D$2:$D$5111,$C4551,Тех_Движение!$B$2:$B$5111,"&lt;="&amp;L$3)-$F4551)))</f>
        <v>#VALUE!</v>
      </c>
      <c r="M4551" s="21" t="e">
        <f>IF(OR($B4551="",M$3&lt;$D4551+Настройки!$B$7),0,MAX(0,$E4551-MAX(0,SUMIFS(Тех_Движение!$G$2:$G$5111,Тех_Движение!$D$2:$D$5111,$C4551,Тех_Движение!$B$2:$B$5111,"&lt;="&amp;M$3)-$F4551)))</f>
        <v>#VALUE!</v>
      </c>
      <c r="N4551" s="21" t="e">
        <f>IF(OR($B4551="",N$3&lt;$D4551+Настройки!$B$7),0,MAX(0,$E4551-MAX(0,SUMIFS(Тех_Движение!$G$2:$G$5111,Тех_Движение!$D$2:$D$5111,$C4551,Тех_Движение!$B$2:$B$5111,"&lt;="&amp;N$3)-$F4551)))</f>
        <v>#VALUE!</v>
      </c>
      <c r="O4551" s="21" t="e">
        <f>IF(OR($B4551="",O$3&lt;$D4551+Настройки!$B$7),0,MAX(0,$E4551-MAX(0,SUMIFS(Тех_Движение!$G$2:$G$5111,Тех_Движение!$D$2:$D$5111,$C4551,Тех_Движение!$B$2:$B$5111,"&lt;="&amp;O$3)-$F4551)))</f>
        <v>#VALUE!</v>
      </c>
      <c r="P4551" s="21" t="e">
        <f>IF(OR($B4551="",P$3&lt;$D4551+Настройки!$B$7),0,MAX(0,$E4551-MAX(0,SUMIFS(Тех_Движение!$G$2:$G$5111,Тех_Движение!$D$2:$D$5111,$C4551,Тех_Движение!$B$2:$B$5111,"&lt;="&amp;P$3)-$F4551)))</f>
        <v>#VALUE!</v>
      </c>
      <c r="Q4551" s="21" t="e">
        <f>IF(OR($B4551="",Q$3&lt;$D4551+Настройки!$B$7),0,MAX(0,$E4551-MAX(0,SUMIFS(Тех_Движение!$G$2:$G$5111,Тех_Движение!$D$2:$D$5111,$C4551,Тех_Движение!$B$2:$B$5111,"&lt;="&amp;Q$3)-$F4551)))</f>
        <v>#VALUE!</v>
      </c>
      <c r="R4551" s="21" t="str">
        <f t="shared" si="214"/>
        <v/>
      </c>
      <c r="S4551" s="23" t="str">
        <f>IF($B4551="","",VLOOKUP($C4551,Настройки!$A$11:$L$17,9,FALSE))</f>
        <v/>
      </c>
      <c r="T4551" s="23" t="str">
        <f t="shared" si="215"/>
        <v/>
      </c>
    </row>
    <row r="4552" spans="1:20" x14ac:dyDescent="0.3">
      <c r="A4552" s="20">
        <f>Тех_Движение!$A$4549</f>
        <v>4548</v>
      </c>
      <c r="B4552" s="20" t="str">
        <f>IF(Тех_Движение!$F$4549&gt;0,Тех_Движение!$I$4549,"")</f>
        <v/>
      </c>
      <c r="C4552" s="20" t="str">
        <f>IF($B4552="","",Тех_Движение!$D$4549)</f>
        <v/>
      </c>
      <c r="D4552" s="9" t="str">
        <f>IF($B4552="","",Тех_Движение!$B$4549)</f>
        <v/>
      </c>
      <c r="E4552" s="21" t="str">
        <f>IF($B4552="","",Тех_Движение!$F$4549)</f>
        <v/>
      </c>
      <c r="F4552" s="21" t="str">
        <f>IF($B4552="","",SUMIFS($E$5:$E4551,$C$5:$C4551,$C4552))</f>
        <v/>
      </c>
      <c r="G4552" s="21" t="str">
        <f>IF($B4552="","",MAX(0,$E4552-MAX(0,SUMIFS(Тех_Движение!$G$2:$G$5111,Тех_Движение!$D$2:$D$5111,$C4552,Тех_Движение!$B$2:$B$5111,"&lt;="&amp;Настройки!$B$5-1)-$F4552)))</f>
        <v/>
      </c>
      <c r="H4552" s="21" t="str">
        <f>IF($B4552="","",IF(AND($D4552&gt;=Настройки!$B$5,$D4552&lt;=Настройки!$B$6),$E4552,0))</f>
        <v/>
      </c>
      <c r="I4552" s="21" t="str">
        <f t="shared" si="213"/>
        <v/>
      </c>
      <c r="J4552" s="21" t="str">
        <f>IF($B4552="","",MAX(0,$E4552-MAX(0,SUMIFS(Тех_Движение!$G$2:$G$5111,Тех_Движение!$D$2:$D$5111,$C4552,Тех_Движение!$B$2:$B$5111,"&lt;="&amp;Настройки!$B$6)-$F4552)))</f>
        <v/>
      </c>
      <c r="K4552" s="21" t="e">
        <f>IF(OR($B4552="",K$3&lt;$D4552+Настройки!$B$7),0,MAX(0,$E4552-MAX(0,SUMIFS(Тех_Движение!$G$2:$G$5111,Тех_Движение!$D$2:$D$5111,$C4552,Тех_Движение!$B$2:$B$5111,"&lt;="&amp;K$3)-$F4552)))</f>
        <v>#VALUE!</v>
      </c>
      <c r="L4552" s="21" t="e">
        <f>IF(OR($B4552="",L$3&lt;$D4552+Настройки!$B$7),0,MAX(0,$E4552-MAX(0,SUMIFS(Тех_Движение!$G$2:$G$5111,Тех_Движение!$D$2:$D$5111,$C4552,Тех_Движение!$B$2:$B$5111,"&lt;="&amp;L$3)-$F4552)))</f>
        <v>#VALUE!</v>
      </c>
      <c r="M4552" s="21" t="e">
        <f>IF(OR($B4552="",M$3&lt;$D4552+Настройки!$B$7),0,MAX(0,$E4552-MAX(0,SUMIFS(Тех_Движение!$G$2:$G$5111,Тех_Движение!$D$2:$D$5111,$C4552,Тех_Движение!$B$2:$B$5111,"&lt;="&amp;M$3)-$F4552)))</f>
        <v>#VALUE!</v>
      </c>
      <c r="N4552" s="21" t="e">
        <f>IF(OR($B4552="",N$3&lt;$D4552+Настройки!$B$7),0,MAX(0,$E4552-MAX(0,SUMIFS(Тех_Движение!$G$2:$G$5111,Тех_Движение!$D$2:$D$5111,$C4552,Тех_Движение!$B$2:$B$5111,"&lt;="&amp;N$3)-$F4552)))</f>
        <v>#VALUE!</v>
      </c>
      <c r="O4552" s="21" t="e">
        <f>IF(OR($B4552="",O$3&lt;$D4552+Настройки!$B$7),0,MAX(0,$E4552-MAX(0,SUMIFS(Тех_Движение!$G$2:$G$5111,Тех_Движение!$D$2:$D$5111,$C4552,Тех_Движение!$B$2:$B$5111,"&lt;="&amp;O$3)-$F4552)))</f>
        <v>#VALUE!</v>
      </c>
      <c r="P4552" s="21" t="e">
        <f>IF(OR($B4552="",P$3&lt;$D4552+Настройки!$B$7),0,MAX(0,$E4552-MAX(0,SUMIFS(Тех_Движение!$G$2:$G$5111,Тех_Движение!$D$2:$D$5111,$C4552,Тех_Движение!$B$2:$B$5111,"&lt;="&amp;P$3)-$F4552)))</f>
        <v>#VALUE!</v>
      </c>
      <c r="Q4552" s="21" t="e">
        <f>IF(OR($B4552="",Q$3&lt;$D4552+Настройки!$B$7),0,MAX(0,$E4552-MAX(0,SUMIFS(Тех_Движение!$G$2:$G$5111,Тех_Движение!$D$2:$D$5111,$C4552,Тех_Движение!$B$2:$B$5111,"&lt;="&amp;Q$3)-$F4552)))</f>
        <v>#VALUE!</v>
      </c>
      <c r="R4552" s="21" t="str">
        <f t="shared" si="214"/>
        <v/>
      </c>
      <c r="S4552" s="23" t="str">
        <f>IF($B4552="","",VLOOKUP($C4552,Настройки!$A$11:$L$17,9,FALSE))</f>
        <v/>
      </c>
      <c r="T4552" s="23" t="str">
        <f t="shared" si="215"/>
        <v/>
      </c>
    </row>
    <row r="4553" spans="1:20" x14ac:dyDescent="0.3">
      <c r="A4553" s="20">
        <f>Тех_Движение!$A$4550</f>
        <v>4549</v>
      </c>
      <c r="B4553" s="20" t="str">
        <f>IF(Тех_Движение!$F$4550&gt;0,Тех_Движение!$I$4550,"")</f>
        <v/>
      </c>
      <c r="C4553" s="20" t="str">
        <f>IF($B4553="","",Тех_Движение!$D$4550)</f>
        <v/>
      </c>
      <c r="D4553" s="9" t="str">
        <f>IF($B4553="","",Тех_Движение!$B$4550)</f>
        <v/>
      </c>
      <c r="E4553" s="21" t="str">
        <f>IF($B4553="","",Тех_Движение!$F$4550)</f>
        <v/>
      </c>
      <c r="F4553" s="21" t="str">
        <f>IF($B4553="","",SUMIFS($E$5:$E4552,$C$5:$C4552,$C4553))</f>
        <v/>
      </c>
      <c r="G4553" s="21" t="str">
        <f>IF($B4553="","",MAX(0,$E4553-MAX(0,SUMIFS(Тех_Движение!$G$2:$G$5111,Тех_Движение!$D$2:$D$5111,$C4553,Тех_Движение!$B$2:$B$5111,"&lt;="&amp;Настройки!$B$5-1)-$F4553)))</f>
        <v/>
      </c>
      <c r="H4553" s="21" t="str">
        <f>IF($B4553="","",IF(AND($D4553&gt;=Настройки!$B$5,$D4553&lt;=Настройки!$B$6),$E4553,0))</f>
        <v/>
      </c>
      <c r="I4553" s="21" t="str">
        <f t="shared" si="213"/>
        <v/>
      </c>
      <c r="J4553" s="21" t="str">
        <f>IF($B4553="","",MAX(0,$E4553-MAX(0,SUMIFS(Тех_Движение!$G$2:$G$5111,Тех_Движение!$D$2:$D$5111,$C4553,Тех_Движение!$B$2:$B$5111,"&lt;="&amp;Настройки!$B$6)-$F4553)))</f>
        <v/>
      </c>
      <c r="K4553" s="21" t="e">
        <f>IF(OR($B4553="",K$3&lt;$D4553+Настройки!$B$7),0,MAX(0,$E4553-MAX(0,SUMIFS(Тех_Движение!$G$2:$G$5111,Тех_Движение!$D$2:$D$5111,$C4553,Тех_Движение!$B$2:$B$5111,"&lt;="&amp;K$3)-$F4553)))</f>
        <v>#VALUE!</v>
      </c>
      <c r="L4553" s="21" t="e">
        <f>IF(OR($B4553="",L$3&lt;$D4553+Настройки!$B$7),0,MAX(0,$E4553-MAX(0,SUMIFS(Тех_Движение!$G$2:$G$5111,Тех_Движение!$D$2:$D$5111,$C4553,Тех_Движение!$B$2:$B$5111,"&lt;="&amp;L$3)-$F4553)))</f>
        <v>#VALUE!</v>
      </c>
      <c r="M4553" s="21" t="e">
        <f>IF(OR($B4553="",M$3&lt;$D4553+Настройки!$B$7),0,MAX(0,$E4553-MAX(0,SUMIFS(Тех_Движение!$G$2:$G$5111,Тех_Движение!$D$2:$D$5111,$C4553,Тех_Движение!$B$2:$B$5111,"&lt;="&amp;M$3)-$F4553)))</f>
        <v>#VALUE!</v>
      </c>
      <c r="N4553" s="21" t="e">
        <f>IF(OR($B4553="",N$3&lt;$D4553+Настройки!$B$7),0,MAX(0,$E4553-MAX(0,SUMIFS(Тех_Движение!$G$2:$G$5111,Тех_Движение!$D$2:$D$5111,$C4553,Тех_Движение!$B$2:$B$5111,"&lt;="&amp;N$3)-$F4553)))</f>
        <v>#VALUE!</v>
      </c>
      <c r="O4553" s="21" t="e">
        <f>IF(OR($B4553="",O$3&lt;$D4553+Настройки!$B$7),0,MAX(0,$E4553-MAX(0,SUMIFS(Тех_Движение!$G$2:$G$5111,Тех_Движение!$D$2:$D$5111,$C4553,Тех_Движение!$B$2:$B$5111,"&lt;="&amp;O$3)-$F4553)))</f>
        <v>#VALUE!</v>
      </c>
      <c r="P4553" s="21" t="e">
        <f>IF(OR($B4553="",P$3&lt;$D4553+Настройки!$B$7),0,MAX(0,$E4553-MAX(0,SUMIFS(Тех_Движение!$G$2:$G$5111,Тех_Движение!$D$2:$D$5111,$C4553,Тех_Движение!$B$2:$B$5111,"&lt;="&amp;P$3)-$F4553)))</f>
        <v>#VALUE!</v>
      </c>
      <c r="Q4553" s="21" t="e">
        <f>IF(OR($B4553="",Q$3&lt;$D4553+Настройки!$B$7),0,MAX(0,$E4553-MAX(0,SUMIFS(Тех_Движение!$G$2:$G$5111,Тех_Движение!$D$2:$D$5111,$C4553,Тех_Движение!$B$2:$B$5111,"&lt;="&amp;Q$3)-$F4553)))</f>
        <v>#VALUE!</v>
      </c>
      <c r="R4553" s="21" t="str">
        <f t="shared" si="214"/>
        <v/>
      </c>
      <c r="S4553" s="23" t="str">
        <f>IF($B4553="","",VLOOKUP($C4553,Настройки!$A$11:$L$17,9,FALSE))</f>
        <v/>
      </c>
      <c r="T4553" s="23" t="str">
        <f t="shared" si="215"/>
        <v/>
      </c>
    </row>
    <row r="4554" spans="1:20" x14ac:dyDescent="0.3">
      <c r="A4554" s="20">
        <f>Тех_Движение!$A$4551</f>
        <v>4550</v>
      </c>
      <c r="B4554" s="20" t="str">
        <f>IF(Тех_Движение!$F$4551&gt;0,Тех_Движение!$I$4551,"")</f>
        <v/>
      </c>
      <c r="C4554" s="20" t="str">
        <f>IF($B4554="","",Тех_Движение!$D$4551)</f>
        <v/>
      </c>
      <c r="D4554" s="9" t="str">
        <f>IF($B4554="","",Тех_Движение!$B$4551)</f>
        <v/>
      </c>
      <c r="E4554" s="21" t="str">
        <f>IF($B4554="","",Тех_Движение!$F$4551)</f>
        <v/>
      </c>
      <c r="F4554" s="21" t="str">
        <f>IF($B4554="","",SUMIFS($E$5:$E4553,$C$5:$C4553,$C4554))</f>
        <v/>
      </c>
      <c r="G4554" s="21" t="str">
        <f>IF($B4554="","",MAX(0,$E4554-MAX(0,SUMIFS(Тех_Движение!$G$2:$G$5111,Тех_Движение!$D$2:$D$5111,$C4554,Тех_Движение!$B$2:$B$5111,"&lt;="&amp;Настройки!$B$5-1)-$F4554)))</f>
        <v/>
      </c>
      <c r="H4554" s="21" t="str">
        <f>IF($B4554="","",IF(AND($D4554&gt;=Настройки!$B$5,$D4554&lt;=Настройки!$B$6),$E4554,0))</f>
        <v/>
      </c>
      <c r="I4554" s="21" t="str">
        <f t="shared" si="213"/>
        <v/>
      </c>
      <c r="J4554" s="21" t="str">
        <f>IF($B4554="","",MAX(0,$E4554-MAX(0,SUMIFS(Тех_Движение!$G$2:$G$5111,Тех_Движение!$D$2:$D$5111,$C4554,Тех_Движение!$B$2:$B$5111,"&lt;="&amp;Настройки!$B$6)-$F4554)))</f>
        <v/>
      </c>
      <c r="K4554" s="21" t="e">
        <f>IF(OR($B4554="",K$3&lt;$D4554+Настройки!$B$7),0,MAX(0,$E4554-MAX(0,SUMIFS(Тех_Движение!$G$2:$G$5111,Тех_Движение!$D$2:$D$5111,$C4554,Тех_Движение!$B$2:$B$5111,"&lt;="&amp;K$3)-$F4554)))</f>
        <v>#VALUE!</v>
      </c>
      <c r="L4554" s="21" t="e">
        <f>IF(OR($B4554="",L$3&lt;$D4554+Настройки!$B$7),0,MAX(0,$E4554-MAX(0,SUMIFS(Тех_Движение!$G$2:$G$5111,Тех_Движение!$D$2:$D$5111,$C4554,Тех_Движение!$B$2:$B$5111,"&lt;="&amp;L$3)-$F4554)))</f>
        <v>#VALUE!</v>
      </c>
      <c r="M4554" s="21" t="e">
        <f>IF(OR($B4554="",M$3&lt;$D4554+Настройки!$B$7),0,MAX(0,$E4554-MAX(0,SUMIFS(Тех_Движение!$G$2:$G$5111,Тех_Движение!$D$2:$D$5111,$C4554,Тех_Движение!$B$2:$B$5111,"&lt;="&amp;M$3)-$F4554)))</f>
        <v>#VALUE!</v>
      </c>
      <c r="N4554" s="21" t="e">
        <f>IF(OR($B4554="",N$3&lt;$D4554+Настройки!$B$7),0,MAX(0,$E4554-MAX(0,SUMIFS(Тех_Движение!$G$2:$G$5111,Тех_Движение!$D$2:$D$5111,$C4554,Тех_Движение!$B$2:$B$5111,"&lt;="&amp;N$3)-$F4554)))</f>
        <v>#VALUE!</v>
      </c>
      <c r="O4554" s="21" t="e">
        <f>IF(OR($B4554="",O$3&lt;$D4554+Настройки!$B$7),0,MAX(0,$E4554-MAX(0,SUMIFS(Тех_Движение!$G$2:$G$5111,Тех_Движение!$D$2:$D$5111,$C4554,Тех_Движение!$B$2:$B$5111,"&lt;="&amp;O$3)-$F4554)))</f>
        <v>#VALUE!</v>
      </c>
      <c r="P4554" s="21" t="e">
        <f>IF(OR($B4554="",P$3&lt;$D4554+Настройки!$B$7),0,MAX(0,$E4554-MAX(0,SUMIFS(Тех_Движение!$G$2:$G$5111,Тех_Движение!$D$2:$D$5111,$C4554,Тех_Движение!$B$2:$B$5111,"&lt;="&amp;P$3)-$F4554)))</f>
        <v>#VALUE!</v>
      </c>
      <c r="Q4554" s="21" t="e">
        <f>IF(OR($B4554="",Q$3&lt;$D4554+Настройки!$B$7),0,MAX(0,$E4554-MAX(0,SUMIFS(Тех_Движение!$G$2:$G$5111,Тех_Движение!$D$2:$D$5111,$C4554,Тех_Движение!$B$2:$B$5111,"&lt;="&amp;Q$3)-$F4554)))</f>
        <v>#VALUE!</v>
      </c>
      <c r="R4554" s="21" t="str">
        <f t="shared" si="214"/>
        <v/>
      </c>
      <c r="S4554" s="23" t="str">
        <f>IF($B4554="","",VLOOKUP($C4554,Настройки!$A$11:$L$17,9,FALSE))</f>
        <v/>
      </c>
      <c r="T4554" s="23" t="str">
        <f t="shared" si="215"/>
        <v/>
      </c>
    </row>
    <row r="4555" spans="1:20" x14ac:dyDescent="0.3">
      <c r="A4555" s="20">
        <f>Тех_Движение!$A$4552</f>
        <v>4551</v>
      </c>
      <c r="B4555" s="20" t="str">
        <f>IF(Тех_Движение!$F$4552&gt;0,Тех_Движение!$I$4552,"")</f>
        <v/>
      </c>
      <c r="C4555" s="20" t="str">
        <f>IF($B4555="","",Тех_Движение!$D$4552)</f>
        <v/>
      </c>
      <c r="D4555" s="9" t="str">
        <f>IF($B4555="","",Тех_Движение!$B$4552)</f>
        <v/>
      </c>
      <c r="E4555" s="21" t="str">
        <f>IF($B4555="","",Тех_Движение!$F$4552)</f>
        <v/>
      </c>
      <c r="F4555" s="21" t="str">
        <f>IF($B4555="","",SUMIFS($E$5:$E4554,$C$5:$C4554,$C4555))</f>
        <v/>
      </c>
      <c r="G4555" s="21" t="str">
        <f>IF($B4555="","",MAX(0,$E4555-MAX(0,SUMIFS(Тех_Движение!$G$2:$G$5111,Тех_Движение!$D$2:$D$5111,$C4555,Тех_Движение!$B$2:$B$5111,"&lt;="&amp;Настройки!$B$5-1)-$F4555)))</f>
        <v/>
      </c>
      <c r="H4555" s="21" t="str">
        <f>IF($B4555="","",IF(AND($D4555&gt;=Настройки!$B$5,$D4555&lt;=Настройки!$B$6),$E4555,0))</f>
        <v/>
      </c>
      <c r="I4555" s="21" t="str">
        <f t="shared" si="213"/>
        <v/>
      </c>
      <c r="J4555" s="21" t="str">
        <f>IF($B4555="","",MAX(0,$E4555-MAX(0,SUMIFS(Тех_Движение!$G$2:$G$5111,Тех_Движение!$D$2:$D$5111,$C4555,Тех_Движение!$B$2:$B$5111,"&lt;="&amp;Настройки!$B$6)-$F4555)))</f>
        <v/>
      </c>
      <c r="K4555" s="21" t="e">
        <f>IF(OR($B4555="",K$3&lt;$D4555+Настройки!$B$7),0,MAX(0,$E4555-MAX(0,SUMIFS(Тех_Движение!$G$2:$G$5111,Тех_Движение!$D$2:$D$5111,$C4555,Тех_Движение!$B$2:$B$5111,"&lt;="&amp;K$3)-$F4555)))</f>
        <v>#VALUE!</v>
      </c>
      <c r="L4555" s="21" t="e">
        <f>IF(OR($B4555="",L$3&lt;$D4555+Настройки!$B$7),0,MAX(0,$E4555-MAX(0,SUMIFS(Тех_Движение!$G$2:$G$5111,Тех_Движение!$D$2:$D$5111,$C4555,Тех_Движение!$B$2:$B$5111,"&lt;="&amp;L$3)-$F4555)))</f>
        <v>#VALUE!</v>
      </c>
      <c r="M4555" s="21" t="e">
        <f>IF(OR($B4555="",M$3&lt;$D4555+Настройки!$B$7),0,MAX(0,$E4555-MAX(0,SUMIFS(Тех_Движение!$G$2:$G$5111,Тех_Движение!$D$2:$D$5111,$C4555,Тех_Движение!$B$2:$B$5111,"&lt;="&amp;M$3)-$F4555)))</f>
        <v>#VALUE!</v>
      </c>
      <c r="N4555" s="21" t="e">
        <f>IF(OR($B4555="",N$3&lt;$D4555+Настройки!$B$7),0,MAX(0,$E4555-MAX(0,SUMIFS(Тех_Движение!$G$2:$G$5111,Тех_Движение!$D$2:$D$5111,$C4555,Тех_Движение!$B$2:$B$5111,"&lt;="&amp;N$3)-$F4555)))</f>
        <v>#VALUE!</v>
      </c>
      <c r="O4555" s="21" t="e">
        <f>IF(OR($B4555="",O$3&lt;$D4555+Настройки!$B$7),0,MAX(0,$E4555-MAX(0,SUMIFS(Тех_Движение!$G$2:$G$5111,Тех_Движение!$D$2:$D$5111,$C4555,Тех_Движение!$B$2:$B$5111,"&lt;="&amp;O$3)-$F4555)))</f>
        <v>#VALUE!</v>
      </c>
      <c r="P4555" s="21" t="e">
        <f>IF(OR($B4555="",P$3&lt;$D4555+Настройки!$B$7),0,MAX(0,$E4555-MAX(0,SUMIFS(Тех_Движение!$G$2:$G$5111,Тех_Движение!$D$2:$D$5111,$C4555,Тех_Движение!$B$2:$B$5111,"&lt;="&amp;P$3)-$F4555)))</f>
        <v>#VALUE!</v>
      </c>
      <c r="Q4555" s="21" t="e">
        <f>IF(OR($B4555="",Q$3&lt;$D4555+Настройки!$B$7),0,MAX(0,$E4555-MAX(0,SUMIFS(Тех_Движение!$G$2:$G$5111,Тех_Движение!$D$2:$D$5111,$C4555,Тех_Движение!$B$2:$B$5111,"&lt;="&amp;Q$3)-$F4555)))</f>
        <v>#VALUE!</v>
      </c>
      <c r="R4555" s="21" t="str">
        <f t="shared" si="214"/>
        <v/>
      </c>
      <c r="S4555" s="23" t="str">
        <f>IF($B4555="","",VLOOKUP($C4555,Настройки!$A$11:$L$17,9,FALSE))</f>
        <v/>
      </c>
      <c r="T4555" s="23" t="str">
        <f t="shared" si="215"/>
        <v/>
      </c>
    </row>
    <row r="4556" spans="1:20" x14ac:dyDescent="0.3">
      <c r="A4556" s="20">
        <f>Тех_Движение!$A$4553</f>
        <v>4552</v>
      </c>
      <c r="B4556" s="20" t="str">
        <f>IF(Тех_Движение!$F$4553&gt;0,Тех_Движение!$I$4553,"")</f>
        <v/>
      </c>
      <c r="C4556" s="20" t="str">
        <f>IF($B4556="","",Тех_Движение!$D$4553)</f>
        <v/>
      </c>
      <c r="D4556" s="9" t="str">
        <f>IF($B4556="","",Тех_Движение!$B$4553)</f>
        <v/>
      </c>
      <c r="E4556" s="21" t="str">
        <f>IF($B4556="","",Тех_Движение!$F$4553)</f>
        <v/>
      </c>
      <c r="F4556" s="21" t="str">
        <f>IF($B4556="","",SUMIFS($E$5:$E4555,$C$5:$C4555,$C4556))</f>
        <v/>
      </c>
      <c r="G4556" s="21" t="str">
        <f>IF($B4556="","",MAX(0,$E4556-MAX(0,SUMIFS(Тех_Движение!$G$2:$G$5111,Тех_Движение!$D$2:$D$5111,$C4556,Тех_Движение!$B$2:$B$5111,"&lt;="&amp;Настройки!$B$5-1)-$F4556)))</f>
        <v/>
      </c>
      <c r="H4556" s="21" t="str">
        <f>IF($B4556="","",IF(AND($D4556&gt;=Настройки!$B$5,$D4556&lt;=Настройки!$B$6),$E4556,0))</f>
        <v/>
      </c>
      <c r="I4556" s="21" t="str">
        <f t="shared" si="213"/>
        <v/>
      </c>
      <c r="J4556" s="21" t="str">
        <f>IF($B4556="","",MAX(0,$E4556-MAX(0,SUMIFS(Тех_Движение!$G$2:$G$5111,Тех_Движение!$D$2:$D$5111,$C4556,Тех_Движение!$B$2:$B$5111,"&lt;="&amp;Настройки!$B$6)-$F4556)))</f>
        <v/>
      </c>
      <c r="K4556" s="21" t="e">
        <f>IF(OR($B4556="",K$3&lt;$D4556+Настройки!$B$7),0,MAX(0,$E4556-MAX(0,SUMIFS(Тех_Движение!$G$2:$G$5111,Тех_Движение!$D$2:$D$5111,$C4556,Тех_Движение!$B$2:$B$5111,"&lt;="&amp;K$3)-$F4556)))</f>
        <v>#VALUE!</v>
      </c>
      <c r="L4556" s="21" t="e">
        <f>IF(OR($B4556="",L$3&lt;$D4556+Настройки!$B$7),0,MAX(0,$E4556-MAX(0,SUMIFS(Тех_Движение!$G$2:$G$5111,Тех_Движение!$D$2:$D$5111,$C4556,Тех_Движение!$B$2:$B$5111,"&lt;="&amp;L$3)-$F4556)))</f>
        <v>#VALUE!</v>
      </c>
      <c r="M4556" s="21" t="e">
        <f>IF(OR($B4556="",M$3&lt;$D4556+Настройки!$B$7),0,MAX(0,$E4556-MAX(0,SUMIFS(Тех_Движение!$G$2:$G$5111,Тех_Движение!$D$2:$D$5111,$C4556,Тех_Движение!$B$2:$B$5111,"&lt;="&amp;M$3)-$F4556)))</f>
        <v>#VALUE!</v>
      </c>
      <c r="N4556" s="21" t="e">
        <f>IF(OR($B4556="",N$3&lt;$D4556+Настройки!$B$7),0,MAX(0,$E4556-MAX(0,SUMIFS(Тех_Движение!$G$2:$G$5111,Тех_Движение!$D$2:$D$5111,$C4556,Тех_Движение!$B$2:$B$5111,"&lt;="&amp;N$3)-$F4556)))</f>
        <v>#VALUE!</v>
      </c>
      <c r="O4556" s="21" t="e">
        <f>IF(OR($B4556="",O$3&lt;$D4556+Настройки!$B$7),0,MAX(0,$E4556-MAX(0,SUMIFS(Тех_Движение!$G$2:$G$5111,Тех_Движение!$D$2:$D$5111,$C4556,Тех_Движение!$B$2:$B$5111,"&lt;="&amp;O$3)-$F4556)))</f>
        <v>#VALUE!</v>
      </c>
      <c r="P4556" s="21" t="e">
        <f>IF(OR($B4556="",P$3&lt;$D4556+Настройки!$B$7),0,MAX(0,$E4556-MAX(0,SUMIFS(Тех_Движение!$G$2:$G$5111,Тех_Движение!$D$2:$D$5111,$C4556,Тех_Движение!$B$2:$B$5111,"&lt;="&amp;P$3)-$F4556)))</f>
        <v>#VALUE!</v>
      </c>
      <c r="Q4556" s="21" t="e">
        <f>IF(OR($B4556="",Q$3&lt;$D4556+Настройки!$B$7),0,MAX(0,$E4556-MAX(0,SUMIFS(Тех_Движение!$G$2:$G$5111,Тех_Движение!$D$2:$D$5111,$C4556,Тех_Движение!$B$2:$B$5111,"&lt;="&amp;Q$3)-$F4556)))</f>
        <v>#VALUE!</v>
      </c>
      <c r="R4556" s="21" t="str">
        <f t="shared" si="214"/>
        <v/>
      </c>
      <c r="S4556" s="23" t="str">
        <f>IF($B4556="","",VLOOKUP($C4556,Настройки!$A$11:$L$17,9,FALSE))</f>
        <v/>
      </c>
      <c r="T4556" s="23" t="str">
        <f t="shared" si="215"/>
        <v/>
      </c>
    </row>
    <row r="4557" spans="1:20" x14ac:dyDescent="0.3">
      <c r="A4557" s="20">
        <f>Тех_Движение!$A$4554</f>
        <v>4553</v>
      </c>
      <c r="B4557" s="20" t="str">
        <f>IF(Тех_Движение!$F$4554&gt;0,Тех_Движение!$I$4554,"")</f>
        <v/>
      </c>
      <c r="C4557" s="20" t="str">
        <f>IF($B4557="","",Тех_Движение!$D$4554)</f>
        <v/>
      </c>
      <c r="D4557" s="9" t="str">
        <f>IF($B4557="","",Тех_Движение!$B$4554)</f>
        <v/>
      </c>
      <c r="E4557" s="21" t="str">
        <f>IF($B4557="","",Тех_Движение!$F$4554)</f>
        <v/>
      </c>
      <c r="F4557" s="21" t="str">
        <f>IF($B4557="","",SUMIFS($E$5:$E4556,$C$5:$C4556,$C4557))</f>
        <v/>
      </c>
      <c r="G4557" s="21" t="str">
        <f>IF($B4557="","",MAX(0,$E4557-MAX(0,SUMIFS(Тех_Движение!$G$2:$G$5111,Тех_Движение!$D$2:$D$5111,$C4557,Тех_Движение!$B$2:$B$5111,"&lt;="&amp;Настройки!$B$5-1)-$F4557)))</f>
        <v/>
      </c>
      <c r="H4557" s="21" t="str">
        <f>IF($B4557="","",IF(AND($D4557&gt;=Настройки!$B$5,$D4557&lt;=Настройки!$B$6),$E4557,0))</f>
        <v/>
      </c>
      <c r="I4557" s="21" t="str">
        <f t="shared" si="213"/>
        <v/>
      </c>
      <c r="J4557" s="21" t="str">
        <f>IF($B4557="","",MAX(0,$E4557-MAX(0,SUMIFS(Тех_Движение!$G$2:$G$5111,Тех_Движение!$D$2:$D$5111,$C4557,Тех_Движение!$B$2:$B$5111,"&lt;="&amp;Настройки!$B$6)-$F4557)))</f>
        <v/>
      </c>
      <c r="K4557" s="21" t="e">
        <f>IF(OR($B4557="",K$3&lt;$D4557+Настройки!$B$7),0,MAX(0,$E4557-MAX(0,SUMIFS(Тех_Движение!$G$2:$G$5111,Тех_Движение!$D$2:$D$5111,$C4557,Тех_Движение!$B$2:$B$5111,"&lt;="&amp;K$3)-$F4557)))</f>
        <v>#VALUE!</v>
      </c>
      <c r="L4557" s="21" t="e">
        <f>IF(OR($B4557="",L$3&lt;$D4557+Настройки!$B$7),0,MAX(0,$E4557-MAX(0,SUMIFS(Тех_Движение!$G$2:$G$5111,Тех_Движение!$D$2:$D$5111,$C4557,Тех_Движение!$B$2:$B$5111,"&lt;="&amp;L$3)-$F4557)))</f>
        <v>#VALUE!</v>
      </c>
      <c r="M4557" s="21" t="e">
        <f>IF(OR($B4557="",M$3&lt;$D4557+Настройки!$B$7),0,MAX(0,$E4557-MAX(0,SUMIFS(Тех_Движение!$G$2:$G$5111,Тех_Движение!$D$2:$D$5111,$C4557,Тех_Движение!$B$2:$B$5111,"&lt;="&amp;M$3)-$F4557)))</f>
        <v>#VALUE!</v>
      </c>
      <c r="N4557" s="21" t="e">
        <f>IF(OR($B4557="",N$3&lt;$D4557+Настройки!$B$7),0,MAX(0,$E4557-MAX(0,SUMIFS(Тех_Движение!$G$2:$G$5111,Тех_Движение!$D$2:$D$5111,$C4557,Тех_Движение!$B$2:$B$5111,"&lt;="&amp;N$3)-$F4557)))</f>
        <v>#VALUE!</v>
      </c>
      <c r="O4557" s="21" t="e">
        <f>IF(OR($B4557="",O$3&lt;$D4557+Настройки!$B$7),0,MAX(0,$E4557-MAX(0,SUMIFS(Тех_Движение!$G$2:$G$5111,Тех_Движение!$D$2:$D$5111,$C4557,Тех_Движение!$B$2:$B$5111,"&lt;="&amp;O$3)-$F4557)))</f>
        <v>#VALUE!</v>
      </c>
      <c r="P4557" s="21" t="e">
        <f>IF(OR($B4557="",P$3&lt;$D4557+Настройки!$B$7),0,MAX(0,$E4557-MAX(0,SUMIFS(Тех_Движение!$G$2:$G$5111,Тех_Движение!$D$2:$D$5111,$C4557,Тех_Движение!$B$2:$B$5111,"&lt;="&amp;P$3)-$F4557)))</f>
        <v>#VALUE!</v>
      </c>
      <c r="Q4557" s="21" t="e">
        <f>IF(OR($B4557="",Q$3&lt;$D4557+Настройки!$B$7),0,MAX(0,$E4557-MAX(0,SUMIFS(Тех_Движение!$G$2:$G$5111,Тех_Движение!$D$2:$D$5111,$C4557,Тех_Движение!$B$2:$B$5111,"&lt;="&amp;Q$3)-$F4557)))</f>
        <v>#VALUE!</v>
      </c>
      <c r="R4557" s="21" t="str">
        <f t="shared" si="214"/>
        <v/>
      </c>
      <c r="S4557" s="23" t="str">
        <f>IF($B4557="","",VLOOKUP($C4557,Настройки!$A$11:$L$17,9,FALSE))</f>
        <v/>
      </c>
      <c r="T4557" s="23" t="str">
        <f t="shared" si="215"/>
        <v/>
      </c>
    </row>
    <row r="4558" spans="1:20" x14ac:dyDescent="0.3">
      <c r="A4558" s="20">
        <f>Тех_Движение!$A$4555</f>
        <v>4554</v>
      </c>
      <c r="B4558" s="20" t="str">
        <f>IF(Тех_Движение!$F$4555&gt;0,Тех_Движение!$I$4555,"")</f>
        <v/>
      </c>
      <c r="C4558" s="20" t="str">
        <f>IF($B4558="","",Тех_Движение!$D$4555)</f>
        <v/>
      </c>
      <c r="D4558" s="9" t="str">
        <f>IF($B4558="","",Тех_Движение!$B$4555)</f>
        <v/>
      </c>
      <c r="E4558" s="21" t="str">
        <f>IF($B4558="","",Тех_Движение!$F$4555)</f>
        <v/>
      </c>
      <c r="F4558" s="21" t="str">
        <f>IF($B4558="","",SUMIFS($E$5:$E4557,$C$5:$C4557,$C4558))</f>
        <v/>
      </c>
      <c r="G4558" s="21" t="str">
        <f>IF($B4558="","",MAX(0,$E4558-MAX(0,SUMIFS(Тех_Движение!$G$2:$G$5111,Тех_Движение!$D$2:$D$5111,$C4558,Тех_Движение!$B$2:$B$5111,"&lt;="&amp;Настройки!$B$5-1)-$F4558)))</f>
        <v/>
      </c>
      <c r="H4558" s="21" t="str">
        <f>IF($B4558="","",IF(AND($D4558&gt;=Настройки!$B$5,$D4558&lt;=Настройки!$B$6),$E4558,0))</f>
        <v/>
      </c>
      <c r="I4558" s="21" t="str">
        <f t="shared" si="213"/>
        <v/>
      </c>
      <c r="J4558" s="21" t="str">
        <f>IF($B4558="","",MAX(0,$E4558-MAX(0,SUMIFS(Тех_Движение!$G$2:$G$5111,Тех_Движение!$D$2:$D$5111,$C4558,Тех_Движение!$B$2:$B$5111,"&lt;="&amp;Настройки!$B$6)-$F4558)))</f>
        <v/>
      </c>
      <c r="K4558" s="21" t="e">
        <f>IF(OR($B4558="",K$3&lt;$D4558+Настройки!$B$7),0,MAX(0,$E4558-MAX(0,SUMIFS(Тех_Движение!$G$2:$G$5111,Тех_Движение!$D$2:$D$5111,$C4558,Тех_Движение!$B$2:$B$5111,"&lt;="&amp;K$3)-$F4558)))</f>
        <v>#VALUE!</v>
      </c>
      <c r="L4558" s="21" t="e">
        <f>IF(OR($B4558="",L$3&lt;$D4558+Настройки!$B$7),0,MAX(0,$E4558-MAX(0,SUMIFS(Тех_Движение!$G$2:$G$5111,Тех_Движение!$D$2:$D$5111,$C4558,Тех_Движение!$B$2:$B$5111,"&lt;="&amp;L$3)-$F4558)))</f>
        <v>#VALUE!</v>
      </c>
      <c r="M4558" s="21" t="e">
        <f>IF(OR($B4558="",M$3&lt;$D4558+Настройки!$B$7),0,MAX(0,$E4558-MAX(0,SUMIFS(Тех_Движение!$G$2:$G$5111,Тех_Движение!$D$2:$D$5111,$C4558,Тех_Движение!$B$2:$B$5111,"&lt;="&amp;M$3)-$F4558)))</f>
        <v>#VALUE!</v>
      </c>
      <c r="N4558" s="21" t="e">
        <f>IF(OR($B4558="",N$3&lt;$D4558+Настройки!$B$7),0,MAX(0,$E4558-MAX(0,SUMIFS(Тех_Движение!$G$2:$G$5111,Тех_Движение!$D$2:$D$5111,$C4558,Тех_Движение!$B$2:$B$5111,"&lt;="&amp;N$3)-$F4558)))</f>
        <v>#VALUE!</v>
      </c>
      <c r="O4558" s="21" t="e">
        <f>IF(OR($B4558="",O$3&lt;$D4558+Настройки!$B$7),0,MAX(0,$E4558-MAX(0,SUMIFS(Тех_Движение!$G$2:$G$5111,Тех_Движение!$D$2:$D$5111,$C4558,Тех_Движение!$B$2:$B$5111,"&lt;="&amp;O$3)-$F4558)))</f>
        <v>#VALUE!</v>
      </c>
      <c r="P4558" s="21" t="e">
        <f>IF(OR($B4558="",P$3&lt;$D4558+Настройки!$B$7),0,MAX(0,$E4558-MAX(0,SUMIFS(Тех_Движение!$G$2:$G$5111,Тех_Движение!$D$2:$D$5111,$C4558,Тех_Движение!$B$2:$B$5111,"&lt;="&amp;P$3)-$F4558)))</f>
        <v>#VALUE!</v>
      </c>
      <c r="Q4558" s="21" t="e">
        <f>IF(OR($B4558="",Q$3&lt;$D4558+Настройки!$B$7),0,MAX(0,$E4558-MAX(0,SUMIFS(Тех_Движение!$G$2:$G$5111,Тех_Движение!$D$2:$D$5111,$C4558,Тех_Движение!$B$2:$B$5111,"&lt;="&amp;Q$3)-$F4558)))</f>
        <v>#VALUE!</v>
      </c>
      <c r="R4558" s="21" t="str">
        <f t="shared" si="214"/>
        <v/>
      </c>
      <c r="S4558" s="23" t="str">
        <f>IF($B4558="","",VLOOKUP($C4558,Настройки!$A$11:$L$17,9,FALSE))</f>
        <v/>
      </c>
      <c r="T4558" s="23" t="str">
        <f t="shared" si="215"/>
        <v/>
      </c>
    </row>
    <row r="4559" spans="1:20" x14ac:dyDescent="0.3">
      <c r="A4559" s="20">
        <f>Тех_Движение!$A$4556</f>
        <v>4555</v>
      </c>
      <c r="B4559" s="20" t="str">
        <f>IF(Тех_Движение!$F$4556&gt;0,Тех_Движение!$I$4556,"")</f>
        <v/>
      </c>
      <c r="C4559" s="20" t="str">
        <f>IF($B4559="","",Тех_Движение!$D$4556)</f>
        <v/>
      </c>
      <c r="D4559" s="9" t="str">
        <f>IF($B4559="","",Тех_Движение!$B$4556)</f>
        <v/>
      </c>
      <c r="E4559" s="21" t="str">
        <f>IF($B4559="","",Тех_Движение!$F$4556)</f>
        <v/>
      </c>
      <c r="F4559" s="21" t="str">
        <f>IF($B4559="","",SUMIFS($E$5:$E4558,$C$5:$C4558,$C4559))</f>
        <v/>
      </c>
      <c r="G4559" s="21" t="str">
        <f>IF($B4559="","",MAX(0,$E4559-MAX(0,SUMIFS(Тех_Движение!$G$2:$G$5111,Тех_Движение!$D$2:$D$5111,$C4559,Тех_Движение!$B$2:$B$5111,"&lt;="&amp;Настройки!$B$5-1)-$F4559)))</f>
        <v/>
      </c>
      <c r="H4559" s="21" t="str">
        <f>IF($B4559="","",IF(AND($D4559&gt;=Настройки!$B$5,$D4559&lt;=Настройки!$B$6),$E4559,0))</f>
        <v/>
      </c>
      <c r="I4559" s="21" t="str">
        <f t="shared" si="213"/>
        <v/>
      </c>
      <c r="J4559" s="21" t="str">
        <f>IF($B4559="","",MAX(0,$E4559-MAX(0,SUMIFS(Тех_Движение!$G$2:$G$5111,Тех_Движение!$D$2:$D$5111,$C4559,Тех_Движение!$B$2:$B$5111,"&lt;="&amp;Настройки!$B$6)-$F4559)))</f>
        <v/>
      </c>
      <c r="K4559" s="21" t="e">
        <f>IF(OR($B4559="",K$3&lt;$D4559+Настройки!$B$7),0,MAX(0,$E4559-MAX(0,SUMIFS(Тех_Движение!$G$2:$G$5111,Тех_Движение!$D$2:$D$5111,$C4559,Тех_Движение!$B$2:$B$5111,"&lt;="&amp;K$3)-$F4559)))</f>
        <v>#VALUE!</v>
      </c>
      <c r="L4559" s="21" t="e">
        <f>IF(OR($B4559="",L$3&lt;$D4559+Настройки!$B$7),0,MAX(0,$E4559-MAX(0,SUMIFS(Тех_Движение!$G$2:$G$5111,Тех_Движение!$D$2:$D$5111,$C4559,Тех_Движение!$B$2:$B$5111,"&lt;="&amp;L$3)-$F4559)))</f>
        <v>#VALUE!</v>
      </c>
      <c r="M4559" s="21" t="e">
        <f>IF(OR($B4559="",M$3&lt;$D4559+Настройки!$B$7),0,MAX(0,$E4559-MAX(0,SUMIFS(Тех_Движение!$G$2:$G$5111,Тех_Движение!$D$2:$D$5111,$C4559,Тех_Движение!$B$2:$B$5111,"&lt;="&amp;M$3)-$F4559)))</f>
        <v>#VALUE!</v>
      </c>
      <c r="N4559" s="21" t="e">
        <f>IF(OR($B4559="",N$3&lt;$D4559+Настройки!$B$7),0,MAX(0,$E4559-MAX(0,SUMIFS(Тех_Движение!$G$2:$G$5111,Тех_Движение!$D$2:$D$5111,$C4559,Тех_Движение!$B$2:$B$5111,"&lt;="&amp;N$3)-$F4559)))</f>
        <v>#VALUE!</v>
      </c>
      <c r="O4559" s="21" t="e">
        <f>IF(OR($B4559="",O$3&lt;$D4559+Настройки!$B$7),0,MAX(0,$E4559-MAX(0,SUMIFS(Тех_Движение!$G$2:$G$5111,Тех_Движение!$D$2:$D$5111,$C4559,Тех_Движение!$B$2:$B$5111,"&lt;="&amp;O$3)-$F4559)))</f>
        <v>#VALUE!</v>
      </c>
      <c r="P4559" s="21" t="e">
        <f>IF(OR($B4559="",P$3&lt;$D4559+Настройки!$B$7),0,MAX(0,$E4559-MAX(0,SUMIFS(Тех_Движение!$G$2:$G$5111,Тех_Движение!$D$2:$D$5111,$C4559,Тех_Движение!$B$2:$B$5111,"&lt;="&amp;P$3)-$F4559)))</f>
        <v>#VALUE!</v>
      </c>
      <c r="Q4559" s="21" t="e">
        <f>IF(OR($B4559="",Q$3&lt;$D4559+Настройки!$B$7),0,MAX(0,$E4559-MAX(0,SUMIFS(Тех_Движение!$G$2:$G$5111,Тех_Движение!$D$2:$D$5111,$C4559,Тех_Движение!$B$2:$B$5111,"&lt;="&amp;Q$3)-$F4559)))</f>
        <v>#VALUE!</v>
      </c>
      <c r="R4559" s="21" t="str">
        <f t="shared" si="214"/>
        <v/>
      </c>
      <c r="S4559" s="23" t="str">
        <f>IF($B4559="","",VLOOKUP($C4559,Настройки!$A$11:$L$17,9,FALSE))</f>
        <v/>
      </c>
      <c r="T4559" s="23" t="str">
        <f t="shared" si="215"/>
        <v/>
      </c>
    </row>
    <row r="4560" spans="1:20" x14ac:dyDescent="0.3">
      <c r="A4560" s="20">
        <f>Тех_Движение!$A$4557</f>
        <v>4556</v>
      </c>
      <c r="B4560" s="20" t="str">
        <f>IF(Тех_Движение!$F$4557&gt;0,Тех_Движение!$I$4557,"")</f>
        <v/>
      </c>
      <c r="C4560" s="20" t="str">
        <f>IF($B4560="","",Тех_Движение!$D$4557)</f>
        <v/>
      </c>
      <c r="D4560" s="9" t="str">
        <f>IF($B4560="","",Тех_Движение!$B$4557)</f>
        <v/>
      </c>
      <c r="E4560" s="21" t="str">
        <f>IF($B4560="","",Тех_Движение!$F$4557)</f>
        <v/>
      </c>
      <c r="F4560" s="21" t="str">
        <f>IF($B4560="","",SUMIFS($E$5:$E4559,$C$5:$C4559,$C4560))</f>
        <v/>
      </c>
      <c r="G4560" s="21" t="str">
        <f>IF($B4560="","",MAX(0,$E4560-MAX(0,SUMIFS(Тех_Движение!$G$2:$G$5111,Тех_Движение!$D$2:$D$5111,$C4560,Тех_Движение!$B$2:$B$5111,"&lt;="&amp;Настройки!$B$5-1)-$F4560)))</f>
        <v/>
      </c>
      <c r="H4560" s="21" t="str">
        <f>IF($B4560="","",IF(AND($D4560&gt;=Настройки!$B$5,$D4560&lt;=Настройки!$B$6),$E4560,0))</f>
        <v/>
      </c>
      <c r="I4560" s="21" t="str">
        <f t="shared" si="213"/>
        <v/>
      </c>
      <c r="J4560" s="21" t="str">
        <f>IF($B4560="","",MAX(0,$E4560-MAX(0,SUMIFS(Тех_Движение!$G$2:$G$5111,Тех_Движение!$D$2:$D$5111,$C4560,Тех_Движение!$B$2:$B$5111,"&lt;="&amp;Настройки!$B$6)-$F4560)))</f>
        <v/>
      </c>
      <c r="K4560" s="21" t="e">
        <f>IF(OR($B4560="",K$3&lt;$D4560+Настройки!$B$7),0,MAX(0,$E4560-MAX(0,SUMIFS(Тех_Движение!$G$2:$G$5111,Тех_Движение!$D$2:$D$5111,$C4560,Тех_Движение!$B$2:$B$5111,"&lt;="&amp;K$3)-$F4560)))</f>
        <v>#VALUE!</v>
      </c>
      <c r="L4560" s="21" t="e">
        <f>IF(OR($B4560="",L$3&lt;$D4560+Настройки!$B$7),0,MAX(0,$E4560-MAX(0,SUMIFS(Тех_Движение!$G$2:$G$5111,Тех_Движение!$D$2:$D$5111,$C4560,Тех_Движение!$B$2:$B$5111,"&lt;="&amp;L$3)-$F4560)))</f>
        <v>#VALUE!</v>
      </c>
      <c r="M4560" s="21" t="e">
        <f>IF(OR($B4560="",M$3&lt;$D4560+Настройки!$B$7),0,MAX(0,$E4560-MAX(0,SUMIFS(Тех_Движение!$G$2:$G$5111,Тех_Движение!$D$2:$D$5111,$C4560,Тех_Движение!$B$2:$B$5111,"&lt;="&amp;M$3)-$F4560)))</f>
        <v>#VALUE!</v>
      </c>
      <c r="N4560" s="21" t="e">
        <f>IF(OR($B4560="",N$3&lt;$D4560+Настройки!$B$7),0,MAX(0,$E4560-MAX(0,SUMIFS(Тех_Движение!$G$2:$G$5111,Тех_Движение!$D$2:$D$5111,$C4560,Тех_Движение!$B$2:$B$5111,"&lt;="&amp;N$3)-$F4560)))</f>
        <v>#VALUE!</v>
      </c>
      <c r="O4560" s="21" t="e">
        <f>IF(OR($B4560="",O$3&lt;$D4560+Настройки!$B$7),0,MAX(0,$E4560-MAX(0,SUMIFS(Тех_Движение!$G$2:$G$5111,Тех_Движение!$D$2:$D$5111,$C4560,Тех_Движение!$B$2:$B$5111,"&lt;="&amp;O$3)-$F4560)))</f>
        <v>#VALUE!</v>
      </c>
      <c r="P4560" s="21" t="e">
        <f>IF(OR($B4560="",P$3&lt;$D4560+Настройки!$B$7),0,MAX(0,$E4560-MAX(0,SUMIFS(Тех_Движение!$G$2:$G$5111,Тех_Движение!$D$2:$D$5111,$C4560,Тех_Движение!$B$2:$B$5111,"&lt;="&amp;P$3)-$F4560)))</f>
        <v>#VALUE!</v>
      </c>
      <c r="Q4560" s="21" t="e">
        <f>IF(OR($B4560="",Q$3&lt;$D4560+Настройки!$B$7),0,MAX(0,$E4560-MAX(0,SUMIFS(Тех_Движение!$G$2:$G$5111,Тех_Движение!$D$2:$D$5111,$C4560,Тех_Движение!$B$2:$B$5111,"&lt;="&amp;Q$3)-$F4560)))</f>
        <v>#VALUE!</v>
      </c>
      <c r="R4560" s="21" t="str">
        <f t="shared" si="214"/>
        <v/>
      </c>
      <c r="S4560" s="23" t="str">
        <f>IF($B4560="","",VLOOKUP($C4560,Настройки!$A$11:$L$17,9,FALSE))</f>
        <v/>
      </c>
      <c r="T4560" s="23" t="str">
        <f t="shared" si="215"/>
        <v/>
      </c>
    </row>
    <row r="4561" spans="1:20" x14ac:dyDescent="0.3">
      <c r="A4561" s="20">
        <f>Тех_Движение!$A$4558</f>
        <v>4557</v>
      </c>
      <c r="B4561" s="20" t="str">
        <f>IF(Тех_Движение!$F$4558&gt;0,Тех_Движение!$I$4558,"")</f>
        <v/>
      </c>
      <c r="C4561" s="20" t="str">
        <f>IF($B4561="","",Тех_Движение!$D$4558)</f>
        <v/>
      </c>
      <c r="D4561" s="9" t="str">
        <f>IF($B4561="","",Тех_Движение!$B$4558)</f>
        <v/>
      </c>
      <c r="E4561" s="21" t="str">
        <f>IF($B4561="","",Тех_Движение!$F$4558)</f>
        <v/>
      </c>
      <c r="F4561" s="21" t="str">
        <f>IF($B4561="","",SUMIFS($E$5:$E4560,$C$5:$C4560,$C4561))</f>
        <v/>
      </c>
      <c r="G4561" s="21" t="str">
        <f>IF($B4561="","",MAX(0,$E4561-MAX(0,SUMIFS(Тех_Движение!$G$2:$G$5111,Тех_Движение!$D$2:$D$5111,$C4561,Тех_Движение!$B$2:$B$5111,"&lt;="&amp;Настройки!$B$5-1)-$F4561)))</f>
        <v/>
      </c>
      <c r="H4561" s="21" t="str">
        <f>IF($B4561="","",IF(AND($D4561&gt;=Настройки!$B$5,$D4561&lt;=Настройки!$B$6),$E4561,0))</f>
        <v/>
      </c>
      <c r="I4561" s="21" t="str">
        <f t="shared" si="213"/>
        <v/>
      </c>
      <c r="J4561" s="21" t="str">
        <f>IF($B4561="","",MAX(0,$E4561-MAX(0,SUMIFS(Тех_Движение!$G$2:$G$5111,Тех_Движение!$D$2:$D$5111,$C4561,Тех_Движение!$B$2:$B$5111,"&lt;="&amp;Настройки!$B$6)-$F4561)))</f>
        <v/>
      </c>
      <c r="K4561" s="21" t="e">
        <f>IF(OR($B4561="",K$3&lt;$D4561+Настройки!$B$7),0,MAX(0,$E4561-MAX(0,SUMIFS(Тех_Движение!$G$2:$G$5111,Тех_Движение!$D$2:$D$5111,$C4561,Тех_Движение!$B$2:$B$5111,"&lt;="&amp;K$3)-$F4561)))</f>
        <v>#VALUE!</v>
      </c>
      <c r="L4561" s="21" t="e">
        <f>IF(OR($B4561="",L$3&lt;$D4561+Настройки!$B$7),0,MAX(0,$E4561-MAX(0,SUMIFS(Тех_Движение!$G$2:$G$5111,Тех_Движение!$D$2:$D$5111,$C4561,Тех_Движение!$B$2:$B$5111,"&lt;="&amp;L$3)-$F4561)))</f>
        <v>#VALUE!</v>
      </c>
      <c r="M4561" s="21" t="e">
        <f>IF(OR($B4561="",M$3&lt;$D4561+Настройки!$B$7),0,MAX(0,$E4561-MAX(0,SUMIFS(Тех_Движение!$G$2:$G$5111,Тех_Движение!$D$2:$D$5111,$C4561,Тех_Движение!$B$2:$B$5111,"&lt;="&amp;M$3)-$F4561)))</f>
        <v>#VALUE!</v>
      </c>
      <c r="N4561" s="21" t="e">
        <f>IF(OR($B4561="",N$3&lt;$D4561+Настройки!$B$7),0,MAX(0,$E4561-MAX(0,SUMIFS(Тех_Движение!$G$2:$G$5111,Тех_Движение!$D$2:$D$5111,$C4561,Тех_Движение!$B$2:$B$5111,"&lt;="&amp;N$3)-$F4561)))</f>
        <v>#VALUE!</v>
      </c>
      <c r="O4561" s="21" t="e">
        <f>IF(OR($B4561="",O$3&lt;$D4561+Настройки!$B$7),0,MAX(0,$E4561-MAX(0,SUMIFS(Тех_Движение!$G$2:$G$5111,Тех_Движение!$D$2:$D$5111,$C4561,Тех_Движение!$B$2:$B$5111,"&lt;="&amp;O$3)-$F4561)))</f>
        <v>#VALUE!</v>
      </c>
      <c r="P4561" s="21" t="e">
        <f>IF(OR($B4561="",P$3&lt;$D4561+Настройки!$B$7),0,MAX(0,$E4561-MAX(0,SUMIFS(Тех_Движение!$G$2:$G$5111,Тех_Движение!$D$2:$D$5111,$C4561,Тех_Движение!$B$2:$B$5111,"&lt;="&amp;P$3)-$F4561)))</f>
        <v>#VALUE!</v>
      </c>
      <c r="Q4561" s="21" t="e">
        <f>IF(OR($B4561="",Q$3&lt;$D4561+Настройки!$B$7),0,MAX(0,$E4561-MAX(0,SUMIFS(Тех_Движение!$G$2:$G$5111,Тех_Движение!$D$2:$D$5111,$C4561,Тех_Движение!$B$2:$B$5111,"&lt;="&amp;Q$3)-$F4561)))</f>
        <v>#VALUE!</v>
      </c>
      <c r="R4561" s="21" t="str">
        <f t="shared" si="214"/>
        <v/>
      </c>
      <c r="S4561" s="23" t="str">
        <f>IF($B4561="","",VLOOKUP($C4561,Настройки!$A$11:$L$17,9,FALSE))</f>
        <v/>
      </c>
      <c r="T4561" s="23" t="str">
        <f t="shared" si="215"/>
        <v/>
      </c>
    </row>
    <row r="4562" spans="1:20" x14ac:dyDescent="0.3">
      <c r="A4562" s="20">
        <f>Тех_Движение!$A$4559</f>
        <v>4558</v>
      </c>
      <c r="B4562" s="20" t="str">
        <f>IF(Тех_Движение!$F$4559&gt;0,Тех_Движение!$I$4559,"")</f>
        <v/>
      </c>
      <c r="C4562" s="20" t="str">
        <f>IF($B4562="","",Тех_Движение!$D$4559)</f>
        <v/>
      </c>
      <c r="D4562" s="9" t="str">
        <f>IF($B4562="","",Тех_Движение!$B$4559)</f>
        <v/>
      </c>
      <c r="E4562" s="21" t="str">
        <f>IF($B4562="","",Тех_Движение!$F$4559)</f>
        <v/>
      </c>
      <c r="F4562" s="21" t="str">
        <f>IF($B4562="","",SUMIFS($E$5:$E4561,$C$5:$C4561,$C4562))</f>
        <v/>
      </c>
      <c r="G4562" s="21" t="str">
        <f>IF($B4562="","",MAX(0,$E4562-MAX(0,SUMIFS(Тех_Движение!$G$2:$G$5111,Тех_Движение!$D$2:$D$5111,$C4562,Тех_Движение!$B$2:$B$5111,"&lt;="&amp;Настройки!$B$5-1)-$F4562)))</f>
        <v/>
      </c>
      <c r="H4562" s="21" t="str">
        <f>IF($B4562="","",IF(AND($D4562&gt;=Настройки!$B$5,$D4562&lt;=Настройки!$B$6),$E4562,0))</f>
        <v/>
      </c>
      <c r="I4562" s="21" t="str">
        <f t="shared" si="213"/>
        <v/>
      </c>
      <c r="J4562" s="21" t="str">
        <f>IF($B4562="","",MAX(0,$E4562-MAX(0,SUMIFS(Тех_Движение!$G$2:$G$5111,Тех_Движение!$D$2:$D$5111,$C4562,Тех_Движение!$B$2:$B$5111,"&lt;="&amp;Настройки!$B$6)-$F4562)))</f>
        <v/>
      </c>
      <c r="K4562" s="21" t="e">
        <f>IF(OR($B4562="",K$3&lt;$D4562+Настройки!$B$7),0,MAX(0,$E4562-MAX(0,SUMIFS(Тех_Движение!$G$2:$G$5111,Тех_Движение!$D$2:$D$5111,$C4562,Тех_Движение!$B$2:$B$5111,"&lt;="&amp;K$3)-$F4562)))</f>
        <v>#VALUE!</v>
      </c>
      <c r="L4562" s="21" t="e">
        <f>IF(OR($B4562="",L$3&lt;$D4562+Настройки!$B$7),0,MAX(0,$E4562-MAX(0,SUMIFS(Тех_Движение!$G$2:$G$5111,Тех_Движение!$D$2:$D$5111,$C4562,Тех_Движение!$B$2:$B$5111,"&lt;="&amp;L$3)-$F4562)))</f>
        <v>#VALUE!</v>
      </c>
      <c r="M4562" s="21" t="e">
        <f>IF(OR($B4562="",M$3&lt;$D4562+Настройки!$B$7),0,MAX(0,$E4562-MAX(0,SUMIFS(Тех_Движение!$G$2:$G$5111,Тех_Движение!$D$2:$D$5111,$C4562,Тех_Движение!$B$2:$B$5111,"&lt;="&amp;M$3)-$F4562)))</f>
        <v>#VALUE!</v>
      </c>
      <c r="N4562" s="21" t="e">
        <f>IF(OR($B4562="",N$3&lt;$D4562+Настройки!$B$7),0,MAX(0,$E4562-MAX(0,SUMIFS(Тех_Движение!$G$2:$G$5111,Тех_Движение!$D$2:$D$5111,$C4562,Тех_Движение!$B$2:$B$5111,"&lt;="&amp;N$3)-$F4562)))</f>
        <v>#VALUE!</v>
      </c>
      <c r="O4562" s="21" t="e">
        <f>IF(OR($B4562="",O$3&lt;$D4562+Настройки!$B$7),0,MAX(0,$E4562-MAX(0,SUMIFS(Тех_Движение!$G$2:$G$5111,Тех_Движение!$D$2:$D$5111,$C4562,Тех_Движение!$B$2:$B$5111,"&lt;="&amp;O$3)-$F4562)))</f>
        <v>#VALUE!</v>
      </c>
      <c r="P4562" s="21" t="e">
        <f>IF(OR($B4562="",P$3&lt;$D4562+Настройки!$B$7),0,MAX(0,$E4562-MAX(0,SUMIFS(Тех_Движение!$G$2:$G$5111,Тех_Движение!$D$2:$D$5111,$C4562,Тех_Движение!$B$2:$B$5111,"&lt;="&amp;P$3)-$F4562)))</f>
        <v>#VALUE!</v>
      </c>
      <c r="Q4562" s="21" t="e">
        <f>IF(OR($B4562="",Q$3&lt;$D4562+Настройки!$B$7),0,MAX(0,$E4562-MAX(0,SUMIFS(Тех_Движение!$G$2:$G$5111,Тех_Движение!$D$2:$D$5111,$C4562,Тех_Движение!$B$2:$B$5111,"&lt;="&amp;Q$3)-$F4562)))</f>
        <v>#VALUE!</v>
      </c>
      <c r="R4562" s="21" t="str">
        <f t="shared" si="214"/>
        <v/>
      </c>
      <c r="S4562" s="23" t="str">
        <f>IF($B4562="","",VLOOKUP($C4562,Настройки!$A$11:$L$17,9,FALSE))</f>
        <v/>
      </c>
      <c r="T4562" s="23" t="str">
        <f t="shared" si="215"/>
        <v/>
      </c>
    </row>
    <row r="4563" spans="1:20" x14ac:dyDescent="0.3">
      <c r="A4563" s="20">
        <f>Тех_Движение!$A$4560</f>
        <v>4559</v>
      </c>
      <c r="B4563" s="20" t="str">
        <f>IF(Тех_Движение!$F$4560&gt;0,Тех_Движение!$I$4560,"")</f>
        <v/>
      </c>
      <c r="C4563" s="20" t="str">
        <f>IF($B4563="","",Тех_Движение!$D$4560)</f>
        <v/>
      </c>
      <c r="D4563" s="9" t="str">
        <f>IF($B4563="","",Тех_Движение!$B$4560)</f>
        <v/>
      </c>
      <c r="E4563" s="21" t="str">
        <f>IF($B4563="","",Тех_Движение!$F$4560)</f>
        <v/>
      </c>
      <c r="F4563" s="21" t="str">
        <f>IF($B4563="","",SUMIFS($E$5:$E4562,$C$5:$C4562,$C4563))</f>
        <v/>
      </c>
      <c r="G4563" s="21" t="str">
        <f>IF($B4563="","",MAX(0,$E4563-MAX(0,SUMIFS(Тех_Движение!$G$2:$G$5111,Тех_Движение!$D$2:$D$5111,$C4563,Тех_Движение!$B$2:$B$5111,"&lt;="&amp;Настройки!$B$5-1)-$F4563)))</f>
        <v/>
      </c>
      <c r="H4563" s="21" t="str">
        <f>IF($B4563="","",IF(AND($D4563&gt;=Настройки!$B$5,$D4563&lt;=Настройки!$B$6),$E4563,0))</f>
        <v/>
      </c>
      <c r="I4563" s="21" t="str">
        <f t="shared" si="213"/>
        <v/>
      </c>
      <c r="J4563" s="21" t="str">
        <f>IF($B4563="","",MAX(0,$E4563-MAX(0,SUMIFS(Тех_Движение!$G$2:$G$5111,Тех_Движение!$D$2:$D$5111,$C4563,Тех_Движение!$B$2:$B$5111,"&lt;="&amp;Настройки!$B$6)-$F4563)))</f>
        <v/>
      </c>
      <c r="K4563" s="21" t="e">
        <f>IF(OR($B4563="",K$3&lt;$D4563+Настройки!$B$7),0,MAX(0,$E4563-MAX(0,SUMIFS(Тех_Движение!$G$2:$G$5111,Тех_Движение!$D$2:$D$5111,$C4563,Тех_Движение!$B$2:$B$5111,"&lt;="&amp;K$3)-$F4563)))</f>
        <v>#VALUE!</v>
      </c>
      <c r="L4563" s="21" t="e">
        <f>IF(OR($B4563="",L$3&lt;$D4563+Настройки!$B$7),0,MAX(0,$E4563-MAX(0,SUMIFS(Тех_Движение!$G$2:$G$5111,Тех_Движение!$D$2:$D$5111,$C4563,Тех_Движение!$B$2:$B$5111,"&lt;="&amp;L$3)-$F4563)))</f>
        <v>#VALUE!</v>
      </c>
      <c r="M4563" s="21" t="e">
        <f>IF(OR($B4563="",M$3&lt;$D4563+Настройки!$B$7),0,MAX(0,$E4563-MAX(0,SUMIFS(Тех_Движение!$G$2:$G$5111,Тех_Движение!$D$2:$D$5111,$C4563,Тех_Движение!$B$2:$B$5111,"&lt;="&amp;M$3)-$F4563)))</f>
        <v>#VALUE!</v>
      </c>
      <c r="N4563" s="21" t="e">
        <f>IF(OR($B4563="",N$3&lt;$D4563+Настройки!$B$7),0,MAX(0,$E4563-MAX(0,SUMIFS(Тех_Движение!$G$2:$G$5111,Тех_Движение!$D$2:$D$5111,$C4563,Тех_Движение!$B$2:$B$5111,"&lt;="&amp;N$3)-$F4563)))</f>
        <v>#VALUE!</v>
      </c>
      <c r="O4563" s="21" t="e">
        <f>IF(OR($B4563="",O$3&lt;$D4563+Настройки!$B$7),0,MAX(0,$E4563-MAX(0,SUMIFS(Тех_Движение!$G$2:$G$5111,Тех_Движение!$D$2:$D$5111,$C4563,Тех_Движение!$B$2:$B$5111,"&lt;="&amp;O$3)-$F4563)))</f>
        <v>#VALUE!</v>
      </c>
      <c r="P4563" s="21" t="e">
        <f>IF(OR($B4563="",P$3&lt;$D4563+Настройки!$B$7),0,MAX(0,$E4563-MAX(0,SUMIFS(Тех_Движение!$G$2:$G$5111,Тех_Движение!$D$2:$D$5111,$C4563,Тех_Движение!$B$2:$B$5111,"&lt;="&amp;P$3)-$F4563)))</f>
        <v>#VALUE!</v>
      </c>
      <c r="Q4563" s="21" t="e">
        <f>IF(OR($B4563="",Q$3&lt;$D4563+Настройки!$B$7),0,MAX(0,$E4563-MAX(0,SUMIFS(Тех_Движение!$G$2:$G$5111,Тех_Движение!$D$2:$D$5111,$C4563,Тех_Движение!$B$2:$B$5111,"&lt;="&amp;Q$3)-$F4563)))</f>
        <v>#VALUE!</v>
      </c>
      <c r="R4563" s="21" t="str">
        <f t="shared" si="214"/>
        <v/>
      </c>
      <c r="S4563" s="23" t="str">
        <f>IF($B4563="","",VLOOKUP($C4563,Настройки!$A$11:$L$17,9,FALSE))</f>
        <v/>
      </c>
      <c r="T4563" s="23" t="str">
        <f t="shared" si="215"/>
        <v/>
      </c>
    </row>
    <row r="4564" spans="1:20" x14ac:dyDescent="0.3">
      <c r="A4564" s="20">
        <f>Тех_Движение!$A$4561</f>
        <v>4560</v>
      </c>
      <c r="B4564" s="20" t="str">
        <f>IF(Тех_Движение!$F$4561&gt;0,Тех_Движение!$I$4561,"")</f>
        <v/>
      </c>
      <c r="C4564" s="20" t="str">
        <f>IF($B4564="","",Тех_Движение!$D$4561)</f>
        <v/>
      </c>
      <c r="D4564" s="9" t="str">
        <f>IF($B4564="","",Тех_Движение!$B$4561)</f>
        <v/>
      </c>
      <c r="E4564" s="21" t="str">
        <f>IF($B4564="","",Тех_Движение!$F$4561)</f>
        <v/>
      </c>
      <c r="F4564" s="21" t="str">
        <f>IF($B4564="","",SUMIFS($E$5:$E4563,$C$5:$C4563,$C4564))</f>
        <v/>
      </c>
      <c r="G4564" s="21" t="str">
        <f>IF($B4564="","",MAX(0,$E4564-MAX(0,SUMIFS(Тех_Движение!$G$2:$G$5111,Тех_Движение!$D$2:$D$5111,$C4564,Тех_Движение!$B$2:$B$5111,"&lt;="&amp;Настройки!$B$5-1)-$F4564)))</f>
        <v/>
      </c>
      <c r="H4564" s="21" t="str">
        <f>IF($B4564="","",IF(AND($D4564&gt;=Настройки!$B$5,$D4564&lt;=Настройки!$B$6),$E4564,0))</f>
        <v/>
      </c>
      <c r="I4564" s="21" t="str">
        <f t="shared" si="213"/>
        <v/>
      </c>
      <c r="J4564" s="21" t="str">
        <f>IF($B4564="","",MAX(0,$E4564-MAX(0,SUMIFS(Тех_Движение!$G$2:$G$5111,Тех_Движение!$D$2:$D$5111,$C4564,Тех_Движение!$B$2:$B$5111,"&lt;="&amp;Настройки!$B$6)-$F4564)))</f>
        <v/>
      </c>
      <c r="K4564" s="21" t="e">
        <f>IF(OR($B4564="",K$3&lt;$D4564+Настройки!$B$7),0,MAX(0,$E4564-MAX(0,SUMIFS(Тех_Движение!$G$2:$G$5111,Тех_Движение!$D$2:$D$5111,$C4564,Тех_Движение!$B$2:$B$5111,"&lt;="&amp;K$3)-$F4564)))</f>
        <v>#VALUE!</v>
      </c>
      <c r="L4564" s="21" t="e">
        <f>IF(OR($B4564="",L$3&lt;$D4564+Настройки!$B$7),0,MAX(0,$E4564-MAX(0,SUMIFS(Тех_Движение!$G$2:$G$5111,Тех_Движение!$D$2:$D$5111,$C4564,Тех_Движение!$B$2:$B$5111,"&lt;="&amp;L$3)-$F4564)))</f>
        <v>#VALUE!</v>
      </c>
      <c r="M4564" s="21" t="e">
        <f>IF(OR($B4564="",M$3&lt;$D4564+Настройки!$B$7),0,MAX(0,$E4564-MAX(0,SUMIFS(Тех_Движение!$G$2:$G$5111,Тех_Движение!$D$2:$D$5111,$C4564,Тех_Движение!$B$2:$B$5111,"&lt;="&amp;M$3)-$F4564)))</f>
        <v>#VALUE!</v>
      </c>
      <c r="N4564" s="21" t="e">
        <f>IF(OR($B4564="",N$3&lt;$D4564+Настройки!$B$7),0,MAX(0,$E4564-MAX(0,SUMIFS(Тех_Движение!$G$2:$G$5111,Тех_Движение!$D$2:$D$5111,$C4564,Тех_Движение!$B$2:$B$5111,"&lt;="&amp;N$3)-$F4564)))</f>
        <v>#VALUE!</v>
      </c>
      <c r="O4564" s="21" t="e">
        <f>IF(OR($B4564="",O$3&lt;$D4564+Настройки!$B$7),0,MAX(0,$E4564-MAX(0,SUMIFS(Тех_Движение!$G$2:$G$5111,Тех_Движение!$D$2:$D$5111,$C4564,Тех_Движение!$B$2:$B$5111,"&lt;="&amp;O$3)-$F4564)))</f>
        <v>#VALUE!</v>
      </c>
      <c r="P4564" s="21" t="e">
        <f>IF(OR($B4564="",P$3&lt;$D4564+Настройки!$B$7),0,MAX(0,$E4564-MAX(0,SUMIFS(Тех_Движение!$G$2:$G$5111,Тех_Движение!$D$2:$D$5111,$C4564,Тех_Движение!$B$2:$B$5111,"&lt;="&amp;P$3)-$F4564)))</f>
        <v>#VALUE!</v>
      </c>
      <c r="Q4564" s="21" t="e">
        <f>IF(OR($B4564="",Q$3&lt;$D4564+Настройки!$B$7),0,MAX(0,$E4564-MAX(0,SUMIFS(Тех_Движение!$G$2:$G$5111,Тех_Движение!$D$2:$D$5111,$C4564,Тех_Движение!$B$2:$B$5111,"&lt;="&amp;Q$3)-$F4564)))</f>
        <v>#VALUE!</v>
      </c>
      <c r="R4564" s="21" t="str">
        <f t="shared" si="214"/>
        <v/>
      </c>
      <c r="S4564" s="23" t="str">
        <f>IF($B4564="","",VLOOKUP($C4564,Настройки!$A$11:$L$17,9,FALSE))</f>
        <v/>
      </c>
      <c r="T4564" s="23" t="str">
        <f t="shared" si="215"/>
        <v/>
      </c>
    </row>
    <row r="4565" spans="1:20" x14ac:dyDescent="0.3">
      <c r="A4565" s="20">
        <f>Тех_Движение!$A$4562</f>
        <v>4561</v>
      </c>
      <c r="B4565" s="20" t="str">
        <f>IF(Тех_Движение!$F$4562&gt;0,Тех_Движение!$I$4562,"")</f>
        <v/>
      </c>
      <c r="C4565" s="20" t="str">
        <f>IF($B4565="","",Тех_Движение!$D$4562)</f>
        <v/>
      </c>
      <c r="D4565" s="9" t="str">
        <f>IF($B4565="","",Тех_Движение!$B$4562)</f>
        <v/>
      </c>
      <c r="E4565" s="21" t="str">
        <f>IF($B4565="","",Тех_Движение!$F$4562)</f>
        <v/>
      </c>
      <c r="F4565" s="21" t="str">
        <f>IF($B4565="","",SUMIFS($E$5:$E4564,$C$5:$C4564,$C4565))</f>
        <v/>
      </c>
      <c r="G4565" s="21" t="str">
        <f>IF($B4565="","",MAX(0,$E4565-MAX(0,SUMIFS(Тех_Движение!$G$2:$G$5111,Тех_Движение!$D$2:$D$5111,$C4565,Тех_Движение!$B$2:$B$5111,"&lt;="&amp;Настройки!$B$5-1)-$F4565)))</f>
        <v/>
      </c>
      <c r="H4565" s="21" t="str">
        <f>IF($B4565="","",IF(AND($D4565&gt;=Настройки!$B$5,$D4565&lt;=Настройки!$B$6),$E4565,0))</f>
        <v/>
      </c>
      <c r="I4565" s="21" t="str">
        <f t="shared" si="213"/>
        <v/>
      </c>
      <c r="J4565" s="21" t="str">
        <f>IF($B4565="","",MAX(0,$E4565-MAX(0,SUMIFS(Тех_Движение!$G$2:$G$5111,Тех_Движение!$D$2:$D$5111,$C4565,Тех_Движение!$B$2:$B$5111,"&lt;="&amp;Настройки!$B$6)-$F4565)))</f>
        <v/>
      </c>
      <c r="K4565" s="21" t="e">
        <f>IF(OR($B4565="",K$3&lt;$D4565+Настройки!$B$7),0,MAX(0,$E4565-MAX(0,SUMIFS(Тех_Движение!$G$2:$G$5111,Тех_Движение!$D$2:$D$5111,$C4565,Тех_Движение!$B$2:$B$5111,"&lt;="&amp;K$3)-$F4565)))</f>
        <v>#VALUE!</v>
      </c>
      <c r="L4565" s="21" t="e">
        <f>IF(OR($B4565="",L$3&lt;$D4565+Настройки!$B$7),0,MAX(0,$E4565-MAX(0,SUMIFS(Тех_Движение!$G$2:$G$5111,Тех_Движение!$D$2:$D$5111,$C4565,Тех_Движение!$B$2:$B$5111,"&lt;="&amp;L$3)-$F4565)))</f>
        <v>#VALUE!</v>
      </c>
      <c r="M4565" s="21" t="e">
        <f>IF(OR($B4565="",M$3&lt;$D4565+Настройки!$B$7),0,MAX(0,$E4565-MAX(0,SUMIFS(Тех_Движение!$G$2:$G$5111,Тех_Движение!$D$2:$D$5111,$C4565,Тех_Движение!$B$2:$B$5111,"&lt;="&amp;M$3)-$F4565)))</f>
        <v>#VALUE!</v>
      </c>
      <c r="N4565" s="21" t="e">
        <f>IF(OR($B4565="",N$3&lt;$D4565+Настройки!$B$7),0,MAX(0,$E4565-MAX(0,SUMIFS(Тех_Движение!$G$2:$G$5111,Тех_Движение!$D$2:$D$5111,$C4565,Тех_Движение!$B$2:$B$5111,"&lt;="&amp;N$3)-$F4565)))</f>
        <v>#VALUE!</v>
      </c>
      <c r="O4565" s="21" t="e">
        <f>IF(OR($B4565="",O$3&lt;$D4565+Настройки!$B$7),0,MAX(0,$E4565-MAX(0,SUMIFS(Тех_Движение!$G$2:$G$5111,Тех_Движение!$D$2:$D$5111,$C4565,Тех_Движение!$B$2:$B$5111,"&lt;="&amp;O$3)-$F4565)))</f>
        <v>#VALUE!</v>
      </c>
      <c r="P4565" s="21" t="e">
        <f>IF(OR($B4565="",P$3&lt;$D4565+Настройки!$B$7),0,MAX(0,$E4565-MAX(0,SUMIFS(Тех_Движение!$G$2:$G$5111,Тех_Движение!$D$2:$D$5111,$C4565,Тех_Движение!$B$2:$B$5111,"&lt;="&amp;P$3)-$F4565)))</f>
        <v>#VALUE!</v>
      </c>
      <c r="Q4565" s="21" t="e">
        <f>IF(OR($B4565="",Q$3&lt;$D4565+Настройки!$B$7),0,MAX(0,$E4565-MAX(0,SUMIFS(Тех_Движение!$G$2:$G$5111,Тех_Движение!$D$2:$D$5111,$C4565,Тех_Движение!$B$2:$B$5111,"&lt;="&amp;Q$3)-$F4565)))</f>
        <v>#VALUE!</v>
      </c>
      <c r="R4565" s="21" t="str">
        <f t="shared" si="214"/>
        <v/>
      </c>
      <c r="S4565" s="23" t="str">
        <f>IF($B4565="","",VLOOKUP($C4565,Настройки!$A$11:$L$17,9,FALSE))</f>
        <v/>
      </c>
      <c r="T4565" s="23" t="str">
        <f t="shared" si="215"/>
        <v/>
      </c>
    </row>
    <row r="4566" spans="1:20" x14ac:dyDescent="0.3">
      <c r="A4566" s="20">
        <f>Тех_Движение!$A$4563</f>
        <v>4562</v>
      </c>
      <c r="B4566" s="20" t="str">
        <f>IF(Тех_Движение!$F$4563&gt;0,Тех_Движение!$I$4563,"")</f>
        <v/>
      </c>
      <c r="C4566" s="20" t="str">
        <f>IF($B4566="","",Тех_Движение!$D$4563)</f>
        <v/>
      </c>
      <c r="D4566" s="9" t="str">
        <f>IF($B4566="","",Тех_Движение!$B$4563)</f>
        <v/>
      </c>
      <c r="E4566" s="21" t="str">
        <f>IF($B4566="","",Тех_Движение!$F$4563)</f>
        <v/>
      </c>
      <c r="F4566" s="21" t="str">
        <f>IF($B4566="","",SUMIFS($E$5:$E4565,$C$5:$C4565,$C4566))</f>
        <v/>
      </c>
      <c r="G4566" s="21" t="str">
        <f>IF($B4566="","",MAX(0,$E4566-MAX(0,SUMIFS(Тех_Движение!$G$2:$G$5111,Тех_Движение!$D$2:$D$5111,$C4566,Тех_Движение!$B$2:$B$5111,"&lt;="&amp;Настройки!$B$5-1)-$F4566)))</f>
        <v/>
      </c>
      <c r="H4566" s="21" t="str">
        <f>IF($B4566="","",IF(AND($D4566&gt;=Настройки!$B$5,$D4566&lt;=Настройки!$B$6),$E4566,0))</f>
        <v/>
      </c>
      <c r="I4566" s="21" t="str">
        <f t="shared" si="213"/>
        <v/>
      </c>
      <c r="J4566" s="21" t="str">
        <f>IF($B4566="","",MAX(0,$E4566-MAX(0,SUMIFS(Тех_Движение!$G$2:$G$5111,Тех_Движение!$D$2:$D$5111,$C4566,Тех_Движение!$B$2:$B$5111,"&lt;="&amp;Настройки!$B$6)-$F4566)))</f>
        <v/>
      </c>
      <c r="K4566" s="21" t="e">
        <f>IF(OR($B4566="",K$3&lt;$D4566+Настройки!$B$7),0,MAX(0,$E4566-MAX(0,SUMIFS(Тех_Движение!$G$2:$G$5111,Тех_Движение!$D$2:$D$5111,$C4566,Тех_Движение!$B$2:$B$5111,"&lt;="&amp;K$3)-$F4566)))</f>
        <v>#VALUE!</v>
      </c>
      <c r="L4566" s="21" t="e">
        <f>IF(OR($B4566="",L$3&lt;$D4566+Настройки!$B$7),0,MAX(0,$E4566-MAX(0,SUMIFS(Тех_Движение!$G$2:$G$5111,Тех_Движение!$D$2:$D$5111,$C4566,Тех_Движение!$B$2:$B$5111,"&lt;="&amp;L$3)-$F4566)))</f>
        <v>#VALUE!</v>
      </c>
      <c r="M4566" s="21" t="e">
        <f>IF(OR($B4566="",M$3&lt;$D4566+Настройки!$B$7),0,MAX(0,$E4566-MAX(0,SUMIFS(Тех_Движение!$G$2:$G$5111,Тех_Движение!$D$2:$D$5111,$C4566,Тех_Движение!$B$2:$B$5111,"&lt;="&amp;M$3)-$F4566)))</f>
        <v>#VALUE!</v>
      </c>
      <c r="N4566" s="21" t="e">
        <f>IF(OR($B4566="",N$3&lt;$D4566+Настройки!$B$7),0,MAX(0,$E4566-MAX(0,SUMIFS(Тех_Движение!$G$2:$G$5111,Тех_Движение!$D$2:$D$5111,$C4566,Тех_Движение!$B$2:$B$5111,"&lt;="&amp;N$3)-$F4566)))</f>
        <v>#VALUE!</v>
      </c>
      <c r="O4566" s="21" t="e">
        <f>IF(OR($B4566="",O$3&lt;$D4566+Настройки!$B$7),0,MAX(0,$E4566-MAX(0,SUMIFS(Тех_Движение!$G$2:$G$5111,Тех_Движение!$D$2:$D$5111,$C4566,Тех_Движение!$B$2:$B$5111,"&lt;="&amp;O$3)-$F4566)))</f>
        <v>#VALUE!</v>
      </c>
      <c r="P4566" s="21" t="e">
        <f>IF(OR($B4566="",P$3&lt;$D4566+Настройки!$B$7),0,MAX(0,$E4566-MAX(0,SUMIFS(Тех_Движение!$G$2:$G$5111,Тех_Движение!$D$2:$D$5111,$C4566,Тех_Движение!$B$2:$B$5111,"&lt;="&amp;P$3)-$F4566)))</f>
        <v>#VALUE!</v>
      </c>
      <c r="Q4566" s="21" t="e">
        <f>IF(OR($B4566="",Q$3&lt;$D4566+Настройки!$B$7),0,MAX(0,$E4566-MAX(0,SUMIFS(Тех_Движение!$G$2:$G$5111,Тех_Движение!$D$2:$D$5111,$C4566,Тех_Движение!$B$2:$B$5111,"&lt;="&amp;Q$3)-$F4566)))</f>
        <v>#VALUE!</v>
      </c>
      <c r="R4566" s="21" t="str">
        <f t="shared" si="214"/>
        <v/>
      </c>
      <c r="S4566" s="23" t="str">
        <f>IF($B4566="","",VLOOKUP($C4566,Настройки!$A$11:$L$17,9,FALSE))</f>
        <v/>
      </c>
      <c r="T4566" s="23" t="str">
        <f t="shared" si="215"/>
        <v/>
      </c>
    </row>
    <row r="4567" spans="1:20" x14ac:dyDescent="0.3">
      <c r="A4567" s="20">
        <f>Тех_Движение!$A$4564</f>
        <v>4563</v>
      </c>
      <c r="B4567" s="20" t="str">
        <f>IF(Тех_Движение!$F$4564&gt;0,Тех_Движение!$I$4564,"")</f>
        <v/>
      </c>
      <c r="C4567" s="20" t="str">
        <f>IF($B4567="","",Тех_Движение!$D$4564)</f>
        <v/>
      </c>
      <c r="D4567" s="9" t="str">
        <f>IF($B4567="","",Тех_Движение!$B$4564)</f>
        <v/>
      </c>
      <c r="E4567" s="21" t="str">
        <f>IF($B4567="","",Тех_Движение!$F$4564)</f>
        <v/>
      </c>
      <c r="F4567" s="21" t="str">
        <f>IF($B4567="","",SUMIFS($E$5:$E4566,$C$5:$C4566,$C4567))</f>
        <v/>
      </c>
      <c r="G4567" s="21" t="str">
        <f>IF($B4567="","",MAX(0,$E4567-MAX(0,SUMIFS(Тех_Движение!$G$2:$G$5111,Тех_Движение!$D$2:$D$5111,$C4567,Тех_Движение!$B$2:$B$5111,"&lt;="&amp;Настройки!$B$5-1)-$F4567)))</f>
        <v/>
      </c>
      <c r="H4567" s="21" t="str">
        <f>IF($B4567="","",IF(AND($D4567&gt;=Настройки!$B$5,$D4567&lt;=Настройки!$B$6),$E4567,0))</f>
        <v/>
      </c>
      <c r="I4567" s="21" t="str">
        <f t="shared" si="213"/>
        <v/>
      </c>
      <c r="J4567" s="21" t="str">
        <f>IF($B4567="","",MAX(0,$E4567-MAX(0,SUMIFS(Тех_Движение!$G$2:$G$5111,Тех_Движение!$D$2:$D$5111,$C4567,Тех_Движение!$B$2:$B$5111,"&lt;="&amp;Настройки!$B$6)-$F4567)))</f>
        <v/>
      </c>
      <c r="K4567" s="21" t="e">
        <f>IF(OR($B4567="",K$3&lt;$D4567+Настройки!$B$7),0,MAX(0,$E4567-MAX(0,SUMIFS(Тех_Движение!$G$2:$G$5111,Тех_Движение!$D$2:$D$5111,$C4567,Тех_Движение!$B$2:$B$5111,"&lt;="&amp;K$3)-$F4567)))</f>
        <v>#VALUE!</v>
      </c>
      <c r="L4567" s="21" t="e">
        <f>IF(OR($B4567="",L$3&lt;$D4567+Настройки!$B$7),0,MAX(0,$E4567-MAX(0,SUMIFS(Тех_Движение!$G$2:$G$5111,Тех_Движение!$D$2:$D$5111,$C4567,Тех_Движение!$B$2:$B$5111,"&lt;="&amp;L$3)-$F4567)))</f>
        <v>#VALUE!</v>
      </c>
      <c r="M4567" s="21" t="e">
        <f>IF(OR($B4567="",M$3&lt;$D4567+Настройки!$B$7),0,MAX(0,$E4567-MAX(0,SUMIFS(Тех_Движение!$G$2:$G$5111,Тех_Движение!$D$2:$D$5111,$C4567,Тех_Движение!$B$2:$B$5111,"&lt;="&amp;M$3)-$F4567)))</f>
        <v>#VALUE!</v>
      </c>
      <c r="N4567" s="21" t="e">
        <f>IF(OR($B4567="",N$3&lt;$D4567+Настройки!$B$7),0,MAX(0,$E4567-MAX(0,SUMIFS(Тех_Движение!$G$2:$G$5111,Тех_Движение!$D$2:$D$5111,$C4567,Тех_Движение!$B$2:$B$5111,"&lt;="&amp;N$3)-$F4567)))</f>
        <v>#VALUE!</v>
      </c>
      <c r="O4567" s="21" t="e">
        <f>IF(OR($B4567="",O$3&lt;$D4567+Настройки!$B$7),0,MAX(0,$E4567-MAX(0,SUMIFS(Тех_Движение!$G$2:$G$5111,Тех_Движение!$D$2:$D$5111,$C4567,Тех_Движение!$B$2:$B$5111,"&lt;="&amp;O$3)-$F4567)))</f>
        <v>#VALUE!</v>
      </c>
      <c r="P4567" s="21" t="e">
        <f>IF(OR($B4567="",P$3&lt;$D4567+Настройки!$B$7),0,MAX(0,$E4567-MAX(0,SUMIFS(Тех_Движение!$G$2:$G$5111,Тех_Движение!$D$2:$D$5111,$C4567,Тех_Движение!$B$2:$B$5111,"&lt;="&amp;P$3)-$F4567)))</f>
        <v>#VALUE!</v>
      </c>
      <c r="Q4567" s="21" t="e">
        <f>IF(OR($B4567="",Q$3&lt;$D4567+Настройки!$B$7),0,MAX(0,$E4567-MAX(0,SUMIFS(Тех_Движение!$G$2:$G$5111,Тех_Движение!$D$2:$D$5111,$C4567,Тех_Движение!$B$2:$B$5111,"&lt;="&amp;Q$3)-$F4567)))</f>
        <v>#VALUE!</v>
      </c>
      <c r="R4567" s="21" t="str">
        <f t="shared" si="214"/>
        <v/>
      </c>
      <c r="S4567" s="23" t="str">
        <f>IF($B4567="","",VLOOKUP($C4567,Настройки!$A$11:$L$17,9,FALSE))</f>
        <v/>
      </c>
      <c r="T4567" s="23" t="str">
        <f t="shared" si="215"/>
        <v/>
      </c>
    </row>
    <row r="4568" spans="1:20" x14ac:dyDescent="0.3">
      <c r="A4568" s="20">
        <f>Тех_Движение!$A$4565</f>
        <v>4564</v>
      </c>
      <c r="B4568" s="20" t="str">
        <f>IF(Тех_Движение!$F$4565&gt;0,Тех_Движение!$I$4565,"")</f>
        <v/>
      </c>
      <c r="C4568" s="20" t="str">
        <f>IF($B4568="","",Тех_Движение!$D$4565)</f>
        <v/>
      </c>
      <c r="D4568" s="9" t="str">
        <f>IF($B4568="","",Тех_Движение!$B$4565)</f>
        <v/>
      </c>
      <c r="E4568" s="21" t="str">
        <f>IF($B4568="","",Тех_Движение!$F$4565)</f>
        <v/>
      </c>
      <c r="F4568" s="21" t="str">
        <f>IF($B4568="","",SUMIFS($E$5:$E4567,$C$5:$C4567,$C4568))</f>
        <v/>
      </c>
      <c r="G4568" s="21" t="str">
        <f>IF($B4568="","",MAX(0,$E4568-MAX(0,SUMIFS(Тех_Движение!$G$2:$G$5111,Тех_Движение!$D$2:$D$5111,$C4568,Тех_Движение!$B$2:$B$5111,"&lt;="&amp;Настройки!$B$5-1)-$F4568)))</f>
        <v/>
      </c>
      <c r="H4568" s="21" t="str">
        <f>IF($B4568="","",IF(AND($D4568&gt;=Настройки!$B$5,$D4568&lt;=Настройки!$B$6),$E4568,0))</f>
        <v/>
      </c>
      <c r="I4568" s="21" t="str">
        <f t="shared" si="213"/>
        <v/>
      </c>
      <c r="J4568" s="21" t="str">
        <f>IF($B4568="","",MAX(0,$E4568-MAX(0,SUMIFS(Тех_Движение!$G$2:$G$5111,Тех_Движение!$D$2:$D$5111,$C4568,Тех_Движение!$B$2:$B$5111,"&lt;="&amp;Настройки!$B$6)-$F4568)))</f>
        <v/>
      </c>
      <c r="K4568" s="21" t="e">
        <f>IF(OR($B4568="",K$3&lt;$D4568+Настройки!$B$7),0,MAX(0,$E4568-MAX(0,SUMIFS(Тех_Движение!$G$2:$G$5111,Тех_Движение!$D$2:$D$5111,$C4568,Тех_Движение!$B$2:$B$5111,"&lt;="&amp;K$3)-$F4568)))</f>
        <v>#VALUE!</v>
      </c>
      <c r="L4568" s="21" t="e">
        <f>IF(OR($B4568="",L$3&lt;$D4568+Настройки!$B$7),0,MAX(0,$E4568-MAX(0,SUMIFS(Тех_Движение!$G$2:$G$5111,Тех_Движение!$D$2:$D$5111,$C4568,Тех_Движение!$B$2:$B$5111,"&lt;="&amp;L$3)-$F4568)))</f>
        <v>#VALUE!</v>
      </c>
      <c r="M4568" s="21" t="e">
        <f>IF(OR($B4568="",M$3&lt;$D4568+Настройки!$B$7),0,MAX(0,$E4568-MAX(0,SUMIFS(Тех_Движение!$G$2:$G$5111,Тех_Движение!$D$2:$D$5111,$C4568,Тех_Движение!$B$2:$B$5111,"&lt;="&amp;M$3)-$F4568)))</f>
        <v>#VALUE!</v>
      </c>
      <c r="N4568" s="21" t="e">
        <f>IF(OR($B4568="",N$3&lt;$D4568+Настройки!$B$7),0,MAX(0,$E4568-MAX(0,SUMIFS(Тех_Движение!$G$2:$G$5111,Тех_Движение!$D$2:$D$5111,$C4568,Тех_Движение!$B$2:$B$5111,"&lt;="&amp;N$3)-$F4568)))</f>
        <v>#VALUE!</v>
      </c>
      <c r="O4568" s="21" t="e">
        <f>IF(OR($B4568="",O$3&lt;$D4568+Настройки!$B$7),0,MAX(0,$E4568-MAX(0,SUMIFS(Тех_Движение!$G$2:$G$5111,Тех_Движение!$D$2:$D$5111,$C4568,Тех_Движение!$B$2:$B$5111,"&lt;="&amp;O$3)-$F4568)))</f>
        <v>#VALUE!</v>
      </c>
      <c r="P4568" s="21" t="e">
        <f>IF(OR($B4568="",P$3&lt;$D4568+Настройки!$B$7),0,MAX(0,$E4568-MAX(0,SUMIFS(Тех_Движение!$G$2:$G$5111,Тех_Движение!$D$2:$D$5111,$C4568,Тех_Движение!$B$2:$B$5111,"&lt;="&amp;P$3)-$F4568)))</f>
        <v>#VALUE!</v>
      </c>
      <c r="Q4568" s="21" t="e">
        <f>IF(OR($B4568="",Q$3&lt;$D4568+Настройки!$B$7),0,MAX(0,$E4568-MAX(0,SUMIFS(Тех_Движение!$G$2:$G$5111,Тех_Движение!$D$2:$D$5111,$C4568,Тех_Движение!$B$2:$B$5111,"&lt;="&amp;Q$3)-$F4568)))</f>
        <v>#VALUE!</v>
      </c>
      <c r="R4568" s="21" t="str">
        <f t="shared" si="214"/>
        <v/>
      </c>
      <c r="S4568" s="23" t="str">
        <f>IF($B4568="","",VLOOKUP($C4568,Настройки!$A$11:$L$17,9,FALSE))</f>
        <v/>
      </c>
      <c r="T4568" s="23" t="str">
        <f t="shared" si="215"/>
        <v/>
      </c>
    </row>
    <row r="4569" spans="1:20" x14ac:dyDescent="0.3">
      <c r="A4569" s="20">
        <f>Тех_Движение!$A$4566</f>
        <v>4565</v>
      </c>
      <c r="B4569" s="20" t="str">
        <f>IF(Тех_Движение!$F$4566&gt;0,Тех_Движение!$I$4566,"")</f>
        <v/>
      </c>
      <c r="C4569" s="20" t="str">
        <f>IF($B4569="","",Тех_Движение!$D$4566)</f>
        <v/>
      </c>
      <c r="D4569" s="9" t="str">
        <f>IF($B4569="","",Тех_Движение!$B$4566)</f>
        <v/>
      </c>
      <c r="E4569" s="21" t="str">
        <f>IF($B4569="","",Тех_Движение!$F$4566)</f>
        <v/>
      </c>
      <c r="F4569" s="21" t="str">
        <f>IF($B4569="","",SUMIFS($E$5:$E4568,$C$5:$C4568,$C4569))</f>
        <v/>
      </c>
      <c r="G4569" s="21" t="str">
        <f>IF($B4569="","",MAX(0,$E4569-MAX(0,SUMIFS(Тех_Движение!$G$2:$G$5111,Тех_Движение!$D$2:$D$5111,$C4569,Тех_Движение!$B$2:$B$5111,"&lt;="&amp;Настройки!$B$5-1)-$F4569)))</f>
        <v/>
      </c>
      <c r="H4569" s="21" t="str">
        <f>IF($B4569="","",IF(AND($D4569&gt;=Настройки!$B$5,$D4569&lt;=Настройки!$B$6),$E4569,0))</f>
        <v/>
      </c>
      <c r="I4569" s="21" t="str">
        <f t="shared" si="213"/>
        <v/>
      </c>
      <c r="J4569" s="21" t="str">
        <f>IF($B4569="","",MAX(0,$E4569-MAX(0,SUMIFS(Тех_Движение!$G$2:$G$5111,Тех_Движение!$D$2:$D$5111,$C4569,Тех_Движение!$B$2:$B$5111,"&lt;="&amp;Настройки!$B$6)-$F4569)))</f>
        <v/>
      </c>
      <c r="K4569" s="21" t="e">
        <f>IF(OR($B4569="",K$3&lt;$D4569+Настройки!$B$7),0,MAX(0,$E4569-MAX(0,SUMIFS(Тех_Движение!$G$2:$G$5111,Тех_Движение!$D$2:$D$5111,$C4569,Тех_Движение!$B$2:$B$5111,"&lt;="&amp;K$3)-$F4569)))</f>
        <v>#VALUE!</v>
      </c>
      <c r="L4569" s="21" t="e">
        <f>IF(OR($B4569="",L$3&lt;$D4569+Настройки!$B$7),0,MAX(0,$E4569-MAX(0,SUMIFS(Тех_Движение!$G$2:$G$5111,Тех_Движение!$D$2:$D$5111,$C4569,Тех_Движение!$B$2:$B$5111,"&lt;="&amp;L$3)-$F4569)))</f>
        <v>#VALUE!</v>
      </c>
      <c r="M4569" s="21" t="e">
        <f>IF(OR($B4569="",M$3&lt;$D4569+Настройки!$B$7),0,MAX(0,$E4569-MAX(0,SUMIFS(Тех_Движение!$G$2:$G$5111,Тех_Движение!$D$2:$D$5111,$C4569,Тех_Движение!$B$2:$B$5111,"&lt;="&amp;M$3)-$F4569)))</f>
        <v>#VALUE!</v>
      </c>
      <c r="N4569" s="21" t="e">
        <f>IF(OR($B4569="",N$3&lt;$D4569+Настройки!$B$7),0,MAX(0,$E4569-MAX(0,SUMIFS(Тех_Движение!$G$2:$G$5111,Тех_Движение!$D$2:$D$5111,$C4569,Тех_Движение!$B$2:$B$5111,"&lt;="&amp;N$3)-$F4569)))</f>
        <v>#VALUE!</v>
      </c>
      <c r="O4569" s="21" t="e">
        <f>IF(OR($B4569="",O$3&lt;$D4569+Настройки!$B$7),0,MAX(0,$E4569-MAX(0,SUMIFS(Тех_Движение!$G$2:$G$5111,Тех_Движение!$D$2:$D$5111,$C4569,Тех_Движение!$B$2:$B$5111,"&lt;="&amp;O$3)-$F4569)))</f>
        <v>#VALUE!</v>
      </c>
      <c r="P4569" s="21" t="e">
        <f>IF(OR($B4569="",P$3&lt;$D4569+Настройки!$B$7),0,MAX(0,$E4569-MAX(0,SUMIFS(Тех_Движение!$G$2:$G$5111,Тех_Движение!$D$2:$D$5111,$C4569,Тех_Движение!$B$2:$B$5111,"&lt;="&amp;P$3)-$F4569)))</f>
        <v>#VALUE!</v>
      </c>
      <c r="Q4569" s="21" t="e">
        <f>IF(OR($B4569="",Q$3&lt;$D4569+Настройки!$B$7),0,MAX(0,$E4569-MAX(0,SUMIFS(Тех_Движение!$G$2:$G$5111,Тех_Движение!$D$2:$D$5111,$C4569,Тех_Движение!$B$2:$B$5111,"&lt;="&amp;Q$3)-$F4569)))</f>
        <v>#VALUE!</v>
      </c>
      <c r="R4569" s="21" t="str">
        <f t="shared" si="214"/>
        <v/>
      </c>
      <c r="S4569" s="23" t="str">
        <f>IF($B4569="","",VLOOKUP($C4569,Настройки!$A$11:$L$17,9,FALSE))</f>
        <v/>
      </c>
      <c r="T4569" s="23" t="str">
        <f t="shared" si="215"/>
        <v/>
      </c>
    </row>
    <row r="4570" spans="1:20" x14ac:dyDescent="0.3">
      <c r="A4570" s="20">
        <f>Тех_Движение!$A$4567</f>
        <v>4566</v>
      </c>
      <c r="B4570" s="20" t="str">
        <f>IF(Тех_Движение!$F$4567&gt;0,Тех_Движение!$I$4567,"")</f>
        <v/>
      </c>
      <c r="C4570" s="20" t="str">
        <f>IF($B4570="","",Тех_Движение!$D$4567)</f>
        <v/>
      </c>
      <c r="D4570" s="9" t="str">
        <f>IF($B4570="","",Тех_Движение!$B$4567)</f>
        <v/>
      </c>
      <c r="E4570" s="21" t="str">
        <f>IF($B4570="","",Тех_Движение!$F$4567)</f>
        <v/>
      </c>
      <c r="F4570" s="21" t="str">
        <f>IF($B4570="","",SUMIFS($E$5:$E4569,$C$5:$C4569,$C4570))</f>
        <v/>
      </c>
      <c r="G4570" s="21" t="str">
        <f>IF($B4570="","",MAX(0,$E4570-MAX(0,SUMIFS(Тех_Движение!$G$2:$G$5111,Тех_Движение!$D$2:$D$5111,$C4570,Тех_Движение!$B$2:$B$5111,"&lt;="&amp;Настройки!$B$5-1)-$F4570)))</f>
        <v/>
      </c>
      <c r="H4570" s="21" t="str">
        <f>IF($B4570="","",IF(AND($D4570&gt;=Настройки!$B$5,$D4570&lt;=Настройки!$B$6),$E4570,0))</f>
        <v/>
      </c>
      <c r="I4570" s="21" t="str">
        <f t="shared" si="213"/>
        <v/>
      </c>
      <c r="J4570" s="21" t="str">
        <f>IF($B4570="","",MAX(0,$E4570-MAX(0,SUMIFS(Тех_Движение!$G$2:$G$5111,Тех_Движение!$D$2:$D$5111,$C4570,Тех_Движение!$B$2:$B$5111,"&lt;="&amp;Настройки!$B$6)-$F4570)))</f>
        <v/>
      </c>
      <c r="K4570" s="21" t="e">
        <f>IF(OR($B4570="",K$3&lt;$D4570+Настройки!$B$7),0,MAX(0,$E4570-MAX(0,SUMIFS(Тех_Движение!$G$2:$G$5111,Тех_Движение!$D$2:$D$5111,$C4570,Тех_Движение!$B$2:$B$5111,"&lt;="&amp;K$3)-$F4570)))</f>
        <v>#VALUE!</v>
      </c>
      <c r="L4570" s="21" t="e">
        <f>IF(OR($B4570="",L$3&lt;$D4570+Настройки!$B$7),0,MAX(0,$E4570-MAX(0,SUMIFS(Тех_Движение!$G$2:$G$5111,Тех_Движение!$D$2:$D$5111,$C4570,Тех_Движение!$B$2:$B$5111,"&lt;="&amp;L$3)-$F4570)))</f>
        <v>#VALUE!</v>
      </c>
      <c r="M4570" s="21" t="e">
        <f>IF(OR($B4570="",M$3&lt;$D4570+Настройки!$B$7),0,MAX(0,$E4570-MAX(0,SUMIFS(Тех_Движение!$G$2:$G$5111,Тех_Движение!$D$2:$D$5111,$C4570,Тех_Движение!$B$2:$B$5111,"&lt;="&amp;M$3)-$F4570)))</f>
        <v>#VALUE!</v>
      </c>
      <c r="N4570" s="21" t="e">
        <f>IF(OR($B4570="",N$3&lt;$D4570+Настройки!$B$7),0,MAX(0,$E4570-MAX(0,SUMIFS(Тех_Движение!$G$2:$G$5111,Тех_Движение!$D$2:$D$5111,$C4570,Тех_Движение!$B$2:$B$5111,"&lt;="&amp;N$3)-$F4570)))</f>
        <v>#VALUE!</v>
      </c>
      <c r="O4570" s="21" t="e">
        <f>IF(OR($B4570="",O$3&lt;$D4570+Настройки!$B$7),0,MAX(0,$E4570-MAX(0,SUMIFS(Тех_Движение!$G$2:$G$5111,Тех_Движение!$D$2:$D$5111,$C4570,Тех_Движение!$B$2:$B$5111,"&lt;="&amp;O$3)-$F4570)))</f>
        <v>#VALUE!</v>
      </c>
      <c r="P4570" s="21" t="e">
        <f>IF(OR($B4570="",P$3&lt;$D4570+Настройки!$B$7),0,MAX(0,$E4570-MAX(0,SUMIFS(Тех_Движение!$G$2:$G$5111,Тех_Движение!$D$2:$D$5111,$C4570,Тех_Движение!$B$2:$B$5111,"&lt;="&amp;P$3)-$F4570)))</f>
        <v>#VALUE!</v>
      </c>
      <c r="Q4570" s="21" t="e">
        <f>IF(OR($B4570="",Q$3&lt;$D4570+Настройки!$B$7),0,MAX(0,$E4570-MAX(0,SUMIFS(Тех_Движение!$G$2:$G$5111,Тех_Движение!$D$2:$D$5111,$C4570,Тех_Движение!$B$2:$B$5111,"&lt;="&amp;Q$3)-$F4570)))</f>
        <v>#VALUE!</v>
      </c>
      <c r="R4570" s="21" t="str">
        <f t="shared" si="214"/>
        <v/>
      </c>
      <c r="S4570" s="23" t="str">
        <f>IF($B4570="","",VLOOKUP($C4570,Настройки!$A$11:$L$17,9,FALSE))</f>
        <v/>
      </c>
      <c r="T4570" s="23" t="str">
        <f t="shared" si="215"/>
        <v/>
      </c>
    </row>
    <row r="4571" spans="1:20" x14ac:dyDescent="0.3">
      <c r="A4571" s="20">
        <f>Тех_Движение!$A$4568</f>
        <v>4567</v>
      </c>
      <c r="B4571" s="20" t="str">
        <f>IF(Тех_Движение!$F$4568&gt;0,Тех_Движение!$I$4568,"")</f>
        <v/>
      </c>
      <c r="C4571" s="20" t="str">
        <f>IF($B4571="","",Тех_Движение!$D$4568)</f>
        <v/>
      </c>
      <c r="D4571" s="9" t="str">
        <f>IF($B4571="","",Тех_Движение!$B$4568)</f>
        <v/>
      </c>
      <c r="E4571" s="21" t="str">
        <f>IF($B4571="","",Тех_Движение!$F$4568)</f>
        <v/>
      </c>
      <c r="F4571" s="21" t="str">
        <f>IF($B4571="","",SUMIFS($E$5:$E4570,$C$5:$C4570,$C4571))</f>
        <v/>
      </c>
      <c r="G4571" s="21" t="str">
        <f>IF($B4571="","",MAX(0,$E4571-MAX(0,SUMIFS(Тех_Движение!$G$2:$G$5111,Тех_Движение!$D$2:$D$5111,$C4571,Тех_Движение!$B$2:$B$5111,"&lt;="&amp;Настройки!$B$5-1)-$F4571)))</f>
        <v/>
      </c>
      <c r="H4571" s="21" t="str">
        <f>IF($B4571="","",IF(AND($D4571&gt;=Настройки!$B$5,$D4571&lt;=Настройки!$B$6),$E4571,0))</f>
        <v/>
      </c>
      <c r="I4571" s="21" t="str">
        <f t="shared" si="213"/>
        <v/>
      </c>
      <c r="J4571" s="21" t="str">
        <f>IF($B4571="","",MAX(0,$E4571-MAX(0,SUMIFS(Тех_Движение!$G$2:$G$5111,Тех_Движение!$D$2:$D$5111,$C4571,Тех_Движение!$B$2:$B$5111,"&lt;="&amp;Настройки!$B$6)-$F4571)))</f>
        <v/>
      </c>
      <c r="K4571" s="21" t="e">
        <f>IF(OR($B4571="",K$3&lt;$D4571+Настройки!$B$7),0,MAX(0,$E4571-MAX(0,SUMIFS(Тех_Движение!$G$2:$G$5111,Тех_Движение!$D$2:$D$5111,$C4571,Тех_Движение!$B$2:$B$5111,"&lt;="&amp;K$3)-$F4571)))</f>
        <v>#VALUE!</v>
      </c>
      <c r="L4571" s="21" t="e">
        <f>IF(OR($B4571="",L$3&lt;$D4571+Настройки!$B$7),0,MAX(0,$E4571-MAX(0,SUMIFS(Тех_Движение!$G$2:$G$5111,Тех_Движение!$D$2:$D$5111,$C4571,Тех_Движение!$B$2:$B$5111,"&lt;="&amp;L$3)-$F4571)))</f>
        <v>#VALUE!</v>
      </c>
      <c r="M4571" s="21" t="e">
        <f>IF(OR($B4571="",M$3&lt;$D4571+Настройки!$B$7),0,MAX(0,$E4571-MAX(0,SUMIFS(Тех_Движение!$G$2:$G$5111,Тех_Движение!$D$2:$D$5111,$C4571,Тех_Движение!$B$2:$B$5111,"&lt;="&amp;M$3)-$F4571)))</f>
        <v>#VALUE!</v>
      </c>
      <c r="N4571" s="21" t="e">
        <f>IF(OR($B4571="",N$3&lt;$D4571+Настройки!$B$7),0,MAX(0,$E4571-MAX(0,SUMIFS(Тех_Движение!$G$2:$G$5111,Тех_Движение!$D$2:$D$5111,$C4571,Тех_Движение!$B$2:$B$5111,"&lt;="&amp;N$3)-$F4571)))</f>
        <v>#VALUE!</v>
      </c>
      <c r="O4571" s="21" t="e">
        <f>IF(OR($B4571="",O$3&lt;$D4571+Настройки!$B$7),0,MAX(0,$E4571-MAX(0,SUMIFS(Тех_Движение!$G$2:$G$5111,Тех_Движение!$D$2:$D$5111,$C4571,Тех_Движение!$B$2:$B$5111,"&lt;="&amp;O$3)-$F4571)))</f>
        <v>#VALUE!</v>
      </c>
      <c r="P4571" s="21" t="e">
        <f>IF(OR($B4571="",P$3&lt;$D4571+Настройки!$B$7),0,MAX(0,$E4571-MAX(0,SUMIFS(Тех_Движение!$G$2:$G$5111,Тех_Движение!$D$2:$D$5111,$C4571,Тех_Движение!$B$2:$B$5111,"&lt;="&amp;P$3)-$F4571)))</f>
        <v>#VALUE!</v>
      </c>
      <c r="Q4571" s="21" t="e">
        <f>IF(OR($B4571="",Q$3&lt;$D4571+Настройки!$B$7),0,MAX(0,$E4571-MAX(0,SUMIFS(Тех_Движение!$G$2:$G$5111,Тех_Движение!$D$2:$D$5111,$C4571,Тех_Движение!$B$2:$B$5111,"&lt;="&amp;Q$3)-$F4571)))</f>
        <v>#VALUE!</v>
      </c>
      <c r="R4571" s="21" t="str">
        <f t="shared" si="214"/>
        <v/>
      </c>
      <c r="S4571" s="23" t="str">
        <f>IF($B4571="","",VLOOKUP($C4571,Настройки!$A$11:$L$17,9,FALSE))</f>
        <v/>
      </c>
      <c r="T4571" s="23" t="str">
        <f t="shared" si="215"/>
        <v/>
      </c>
    </row>
    <row r="4572" spans="1:20" x14ac:dyDescent="0.3">
      <c r="A4572" s="20">
        <f>Тех_Движение!$A$4569</f>
        <v>4568</v>
      </c>
      <c r="B4572" s="20" t="str">
        <f>IF(Тех_Движение!$F$4569&gt;0,Тех_Движение!$I$4569,"")</f>
        <v/>
      </c>
      <c r="C4572" s="20" t="str">
        <f>IF($B4572="","",Тех_Движение!$D$4569)</f>
        <v/>
      </c>
      <c r="D4572" s="9" t="str">
        <f>IF($B4572="","",Тех_Движение!$B$4569)</f>
        <v/>
      </c>
      <c r="E4572" s="21" t="str">
        <f>IF($B4572="","",Тех_Движение!$F$4569)</f>
        <v/>
      </c>
      <c r="F4572" s="21" t="str">
        <f>IF($B4572="","",SUMIFS($E$5:$E4571,$C$5:$C4571,$C4572))</f>
        <v/>
      </c>
      <c r="G4572" s="21" t="str">
        <f>IF($B4572="","",MAX(0,$E4572-MAX(0,SUMIFS(Тех_Движение!$G$2:$G$5111,Тех_Движение!$D$2:$D$5111,$C4572,Тех_Движение!$B$2:$B$5111,"&lt;="&amp;Настройки!$B$5-1)-$F4572)))</f>
        <v/>
      </c>
      <c r="H4572" s="21" t="str">
        <f>IF($B4572="","",IF(AND($D4572&gt;=Настройки!$B$5,$D4572&lt;=Настройки!$B$6),$E4572,0))</f>
        <v/>
      </c>
      <c r="I4572" s="21" t="str">
        <f t="shared" si="213"/>
        <v/>
      </c>
      <c r="J4572" s="21" t="str">
        <f>IF($B4572="","",MAX(0,$E4572-MAX(0,SUMIFS(Тех_Движение!$G$2:$G$5111,Тех_Движение!$D$2:$D$5111,$C4572,Тех_Движение!$B$2:$B$5111,"&lt;="&amp;Настройки!$B$6)-$F4572)))</f>
        <v/>
      </c>
      <c r="K4572" s="21" t="e">
        <f>IF(OR($B4572="",K$3&lt;$D4572+Настройки!$B$7),0,MAX(0,$E4572-MAX(0,SUMIFS(Тех_Движение!$G$2:$G$5111,Тех_Движение!$D$2:$D$5111,$C4572,Тех_Движение!$B$2:$B$5111,"&lt;="&amp;K$3)-$F4572)))</f>
        <v>#VALUE!</v>
      </c>
      <c r="L4572" s="21" t="e">
        <f>IF(OR($B4572="",L$3&lt;$D4572+Настройки!$B$7),0,MAX(0,$E4572-MAX(0,SUMIFS(Тех_Движение!$G$2:$G$5111,Тех_Движение!$D$2:$D$5111,$C4572,Тех_Движение!$B$2:$B$5111,"&lt;="&amp;L$3)-$F4572)))</f>
        <v>#VALUE!</v>
      </c>
      <c r="M4572" s="21" t="e">
        <f>IF(OR($B4572="",M$3&lt;$D4572+Настройки!$B$7),0,MAX(0,$E4572-MAX(0,SUMIFS(Тех_Движение!$G$2:$G$5111,Тех_Движение!$D$2:$D$5111,$C4572,Тех_Движение!$B$2:$B$5111,"&lt;="&amp;M$3)-$F4572)))</f>
        <v>#VALUE!</v>
      </c>
      <c r="N4572" s="21" t="e">
        <f>IF(OR($B4572="",N$3&lt;$D4572+Настройки!$B$7),0,MAX(0,$E4572-MAX(0,SUMIFS(Тех_Движение!$G$2:$G$5111,Тех_Движение!$D$2:$D$5111,$C4572,Тех_Движение!$B$2:$B$5111,"&lt;="&amp;N$3)-$F4572)))</f>
        <v>#VALUE!</v>
      </c>
      <c r="O4572" s="21" t="e">
        <f>IF(OR($B4572="",O$3&lt;$D4572+Настройки!$B$7),0,MAX(0,$E4572-MAX(0,SUMIFS(Тех_Движение!$G$2:$G$5111,Тех_Движение!$D$2:$D$5111,$C4572,Тех_Движение!$B$2:$B$5111,"&lt;="&amp;O$3)-$F4572)))</f>
        <v>#VALUE!</v>
      </c>
      <c r="P4572" s="21" t="e">
        <f>IF(OR($B4572="",P$3&lt;$D4572+Настройки!$B$7),0,MAX(0,$E4572-MAX(0,SUMIFS(Тех_Движение!$G$2:$G$5111,Тех_Движение!$D$2:$D$5111,$C4572,Тех_Движение!$B$2:$B$5111,"&lt;="&amp;P$3)-$F4572)))</f>
        <v>#VALUE!</v>
      </c>
      <c r="Q4572" s="21" t="e">
        <f>IF(OR($B4572="",Q$3&lt;$D4572+Настройки!$B$7),0,MAX(0,$E4572-MAX(0,SUMIFS(Тех_Движение!$G$2:$G$5111,Тех_Движение!$D$2:$D$5111,$C4572,Тех_Движение!$B$2:$B$5111,"&lt;="&amp;Q$3)-$F4572)))</f>
        <v>#VALUE!</v>
      </c>
      <c r="R4572" s="21" t="str">
        <f t="shared" si="214"/>
        <v/>
      </c>
      <c r="S4572" s="23" t="str">
        <f>IF($B4572="","",VLOOKUP($C4572,Настройки!$A$11:$L$17,9,FALSE))</f>
        <v/>
      </c>
      <c r="T4572" s="23" t="str">
        <f t="shared" si="215"/>
        <v/>
      </c>
    </row>
    <row r="4573" spans="1:20" x14ac:dyDescent="0.3">
      <c r="A4573" s="20">
        <f>Тех_Движение!$A$4570</f>
        <v>4569</v>
      </c>
      <c r="B4573" s="20" t="str">
        <f>IF(Тех_Движение!$F$4570&gt;0,Тех_Движение!$I$4570,"")</f>
        <v/>
      </c>
      <c r="C4573" s="20" t="str">
        <f>IF($B4573="","",Тех_Движение!$D$4570)</f>
        <v/>
      </c>
      <c r="D4573" s="9" t="str">
        <f>IF($B4573="","",Тех_Движение!$B$4570)</f>
        <v/>
      </c>
      <c r="E4573" s="21" t="str">
        <f>IF($B4573="","",Тех_Движение!$F$4570)</f>
        <v/>
      </c>
      <c r="F4573" s="21" t="str">
        <f>IF($B4573="","",SUMIFS($E$5:$E4572,$C$5:$C4572,$C4573))</f>
        <v/>
      </c>
      <c r="G4573" s="21" t="str">
        <f>IF($B4573="","",MAX(0,$E4573-MAX(0,SUMIFS(Тех_Движение!$G$2:$G$5111,Тех_Движение!$D$2:$D$5111,$C4573,Тех_Движение!$B$2:$B$5111,"&lt;="&amp;Настройки!$B$5-1)-$F4573)))</f>
        <v/>
      </c>
      <c r="H4573" s="21" t="str">
        <f>IF($B4573="","",IF(AND($D4573&gt;=Настройки!$B$5,$D4573&lt;=Настройки!$B$6),$E4573,0))</f>
        <v/>
      </c>
      <c r="I4573" s="21" t="str">
        <f t="shared" si="213"/>
        <v/>
      </c>
      <c r="J4573" s="21" t="str">
        <f>IF($B4573="","",MAX(0,$E4573-MAX(0,SUMIFS(Тех_Движение!$G$2:$G$5111,Тех_Движение!$D$2:$D$5111,$C4573,Тех_Движение!$B$2:$B$5111,"&lt;="&amp;Настройки!$B$6)-$F4573)))</f>
        <v/>
      </c>
      <c r="K4573" s="21" t="e">
        <f>IF(OR($B4573="",K$3&lt;$D4573+Настройки!$B$7),0,MAX(0,$E4573-MAX(0,SUMIFS(Тех_Движение!$G$2:$G$5111,Тех_Движение!$D$2:$D$5111,$C4573,Тех_Движение!$B$2:$B$5111,"&lt;="&amp;K$3)-$F4573)))</f>
        <v>#VALUE!</v>
      </c>
      <c r="L4573" s="21" t="e">
        <f>IF(OR($B4573="",L$3&lt;$D4573+Настройки!$B$7),0,MAX(0,$E4573-MAX(0,SUMIFS(Тех_Движение!$G$2:$G$5111,Тех_Движение!$D$2:$D$5111,$C4573,Тех_Движение!$B$2:$B$5111,"&lt;="&amp;L$3)-$F4573)))</f>
        <v>#VALUE!</v>
      </c>
      <c r="M4573" s="21" t="e">
        <f>IF(OR($B4573="",M$3&lt;$D4573+Настройки!$B$7),0,MAX(0,$E4573-MAX(0,SUMIFS(Тех_Движение!$G$2:$G$5111,Тех_Движение!$D$2:$D$5111,$C4573,Тех_Движение!$B$2:$B$5111,"&lt;="&amp;M$3)-$F4573)))</f>
        <v>#VALUE!</v>
      </c>
      <c r="N4573" s="21" t="e">
        <f>IF(OR($B4573="",N$3&lt;$D4573+Настройки!$B$7),0,MAX(0,$E4573-MAX(0,SUMIFS(Тех_Движение!$G$2:$G$5111,Тех_Движение!$D$2:$D$5111,$C4573,Тех_Движение!$B$2:$B$5111,"&lt;="&amp;N$3)-$F4573)))</f>
        <v>#VALUE!</v>
      </c>
      <c r="O4573" s="21" t="e">
        <f>IF(OR($B4573="",O$3&lt;$D4573+Настройки!$B$7),0,MAX(0,$E4573-MAX(0,SUMIFS(Тех_Движение!$G$2:$G$5111,Тех_Движение!$D$2:$D$5111,$C4573,Тех_Движение!$B$2:$B$5111,"&lt;="&amp;O$3)-$F4573)))</f>
        <v>#VALUE!</v>
      </c>
      <c r="P4573" s="21" t="e">
        <f>IF(OR($B4573="",P$3&lt;$D4573+Настройки!$B$7),0,MAX(0,$E4573-MAX(0,SUMIFS(Тех_Движение!$G$2:$G$5111,Тех_Движение!$D$2:$D$5111,$C4573,Тех_Движение!$B$2:$B$5111,"&lt;="&amp;P$3)-$F4573)))</f>
        <v>#VALUE!</v>
      </c>
      <c r="Q4573" s="21" t="e">
        <f>IF(OR($B4573="",Q$3&lt;$D4573+Настройки!$B$7),0,MAX(0,$E4573-MAX(0,SUMIFS(Тех_Движение!$G$2:$G$5111,Тех_Движение!$D$2:$D$5111,$C4573,Тех_Движение!$B$2:$B$5111,"&lt;="&amp;Q$3)-$F4573)))</f>
        <v>#VALUE!</v>
      </c>
      <c r="R4573" s="21" t="str">
        <f t="shared" si="214"/>
        <v/>
      </c>
      <c r="S4573" s="23" t="str">
        <f>IF($B4573="","",VLOOKUP($C4573,Настройки!$A$11:$L$17,9,FALSE))</f>
        <v/>
      </c>
      <c r="T4573" s="23" t="str">
        <f t="shared" si="215"/>
        <v/>
      </c>
    </row>
    <row r="4574" spans="1:20" x14ac:dyDescent="0.3">
      <c r="A4574" s="20">
        <f>Тех_Движение!$A$4571</f>
        <v>4570</v>
      </c>
      <c r="B4574" s="20" t="str">
        <f>IF(Тех_Движение!$F$4571&gt;0,Тех_Движение!$I$4571,"")</f>
        <v/>
      </c>
      <c r="C4574" s="20" t="str">
        <f>IF($B4574="","",Тех_Движение!$D$4571)</f>
        <v/>
      </c>
      <c r="D4574" s="9" t="str">
        <f>IF($B4574="","",Тех_Движение!$B$4571)</f>
        <v/>
      </c>
      <c r="E4574" s="21" t="str">
        <f>IF($B4574="","",Тех_Движение!$F$4571)</f>
        <v/>
      </c>
      <c r="F4574" s="21" t="str">
        <f>IF($B4574="","",SUMIFS($E$5:$E4573,$C$5:$C4573,$C4574))</f>
        <v/>
      </c>
      <c r="G4574" s="21" t="str">
        <f>IF($B4574="","",MAX(0,$E4574-MAX(0,SUMIFS(Тех_Движение!$G$2:$G$5111,Тех_Движение!$D$2:$D$5111,$C4574,Тех_Движение!$B$2:$B$5111,"&lt;="&amp;Настройки!$B$5-1)-$F4574)))</f>
        <v/>
      </c>
      <c r="H4574" s="21" t="str">
        <f>IF($B4574="","",IF(AND($D4574&gt;=Настройки!$B$5,$D4574&lt;=Настройки!$B$6),$E4574,0))</f>
        <v/>
      </c>
      <c r="I4574" s="21" t="str">
        <f t="shared" si="213"/>
        <v/>
      </c>
      <c r="J4574" s="21" t="str">
        <f>IF($B4574="","",MAX(0,$E4574-MAX(0,SUMIFS(Тех_Движение!$G$2:$G$5111,Тех_Движение!$D$2:$D$5111,$C4574,Тех_Движение!$B$2:$B$5111,"&lt;="&amp;Настройки!$B$6)-$F4574)))</f>
        <v/>
      </c>
      <c r="K4574" s="21" t="e">
        <f>IF(OR($B4574="",K$3&lt;$D4574+Настройки!$B$7),0,MAX(0,$E4574-MAX(0,SUMIFS(Тех_Движение!$G$2:$G$5111,Тех_Движение!$D$2:$D$5111,$C4574,Тех_Движение!$B$2:$B$5111,"&lt;="&amp;K$3)-$F4574)))</f>
        <v>#VALUE!</v>
      </c>
      <c r="L4574" s="21" t="e">
        <f>IF(OR($B4574="",L$3&lt;$D4574+Настройки!$B$7),0,MAX(0,$E4574-MAX(0,SUMIFS(Тех_Движение!$G$2:$G$5111,Тех_Движение!$D$2:$D$5111,$C4574,Тех_Движение!$B$2:$B$5111,"&lt;="&amp;L$3)-$F4574)))</f>
        <v>#VALUE!</v>
      </c>
      <c r="M4574" s="21" t="e">
        <f>IF(OR($B4574="",M$3&lt;$D4574+Настройки!$B$7),0,MAX(0,$E4574-MAX(0,SUMIFS(Тех_Движение!$G$2:$G$5111,Тех_Движение!$D$2:$D$5111,$C4574,Тех_Движение!$B$2:$B$5111,"&lt;="&amp;M$3)-$F4574)))</f>
        <v>#VALUE!</v>
      </c>
      <c r="N4574" s="21" t="e">
        <f>IF(OR($B4574="",N$3&lt;$D4574+Настройки!$B$7),0,MAX(0,$E4574-MAX(0,SUMIFS(Тех_Движение!$G$2:$G$5111,Тех_Движение!$D$2:$D$5111,$C4574,Тех_Движение!$B$2:$B$5111,"&lt;="&amp;N$3)-$F4574)))</f>
        <v>#VALUE!</v>
      </c>
      <c r="O4574" s="21" t="e">
        <f>IF(OR($B4574="",O$3&lt;$D4574+Настройки!$B$7),0,MAX(0,$E4574-MAX(0,SUMIFS(Тех_Движение!$G$2:$G$5111,Тех_Движение!$D$2:$D$5111,$C4574,Тех_Движение!$B$2:$B$5111,"&lt;="&amp;O$3)-$F4574)))</f>
        <v>#VALUE!</v>
      </c>
      <c r="P4574" s="21" t="e">
        <f>IF(OR($B4574="",P$3&lt;$D4574+Настройки!$B$7),0,MAX(0,$E4574-MAX(0,SUMIFS(Тех_Движение!$G$2:$G$5111,Тех_Движение!$D$2:$D$5111,$C4574,Тех_Движение!$B$2:$B$5111,"&lt;="&amp;P$3)-$F4574)))</f>
        <v>#VALUE!</v>
      </c>
      <c r="Q4574" s="21" t="e">
        <f>IF(OR($B4574="",Q$3&lt;$D4574+Настройки!$B$7),0,MAX(0,$E4574-MAX(0,SUMIFS(Тех_Движение!$G$2:$G$5111,Тех_Движение!$D$2:$D$5111,$C4574,Тех_Движение!$B$2:$B$5111,"&lt;="&amp;Q$3)-$F4574)))</f>
        <v>#VALUE!</v>
      </c>
      <c r="R4574" s="21" t="str">
        <f t="shared" si="214"/>
        <v/>
      </c>
      <c r="S4574" s="23" t="str">
        <f>IF($B4574="","",VLOOKUP($C4574,Настройки!$A$11:$L$17,9,FALSE))</f>
        <v/>
      </c>
      <c r="T4574" s="23" t="str">
        <f t="shared" si="215"/>
        <v/>
      </c>
    </row>
    <row r="4575" spans="1:20" x14ac:dyDescent="0.3">
      <c r="A4575" s="20">
        <f>Тех_Движение!$A$4572</f>
        <v>4571</v>
      </c>
      <c r="B4575" s="20" t="str">
        <f>IF(Тех_Движение!$F$4572&gt;0,Тех_Движение!$I$4572,"")</f>
        <v/>
      </c>
      <c r="C4575" s="20" t="str">
        <f>IF($B4575="","",Тех_Движение!$D$4572)</f>
        <v/>
      </c>
      <c r="D4575" s="9" t="str">
        <f>IF($B4575="","",Тех_Движение!$B$4572)</f>
        <v/>
      </c>
      <c r="E4575" s="21" t="str">
        <f>IF($B4575="","",Тех_Движение!$F$4572)</f>
        <v/>
      </c>
      <c r="F4575" s="21" t="str">
        <f>IF($B4575="","",SUMIFS($E$5:$E4574,$C$5:$C4574,$C4575))</f>
        <v/>
      </c>
      <c r="G4575" s="21" t="str">
        <f>IF($B4575="","",MAX(0,$E4575-MAX(0,SUMIFS(Тех_Движение!$G$2:$G$5111,Тех_Движение!$D$2:$D$5111,$C4575,Тех_Движение!$B$2:$B$5111,"&lt;="&amp;Настройки!$B$5-1)-$F4575)))</f>
        <v/>
      </c>
      <c r="H4575" s="21" t="str">
        <f>IF($B4575="","",IF(AND($D4575&gt;=Настройки!$B$5,$D4575&lt;=Настройки!$B$6),$E4575,0))</f>
        <v/>
      </c>
      <c r="I4575" s="21" t="str">
        <f t="shared" si="213"/>
        <v/>
      </c>
      <c r="J4575" s="21" t="str">
        <f>IF($B4575="","",MAX(0,$E4575-MAX(0,SUMIFS(Тех_Движение!$G$2:$G$5111,Тех_Движение!$D$2:$D$5111,$C4575,Тех_Движение!$B$2:$B$5111,"&lt;="&amp;Настройки!$B$6)-$F4575)))</f>
        <v/>
      </c>
      <c r="K4575" s="21" t="e">
        <f>IF(OR($B4575="",K$3&lt;$D4575+Настройки!$B$7),0,MAX(0,$E4575-MAX(0,SUMIFS(Тех_Движение!$G$2:$G$5111,Тех_Движение!$D$2:$D$5111,$C4575,Тех_Движение!$B$2:$B$5111,"&lt;="&amp;K$3)-$F4575)))</f>
        <v>#VALUE!</v>
      </c>
      <c r="L4575" s="21" t="e">
        <f>IF(OR($B4575="",L$3&lt;$D4575+Настройки!$B$7),0,MAX(0,$E4575-MAX(0,SUMIFS(Тех_Движение!$G$2:$G$5111,Тех_Движение!$D$2:$D$5111,$C4575,Тех_Движение!$B$2:$B$5111,"&lt;="&amp;L$3)-$F4575)))</f>
        <v>#VALUE!</v>
      </c>
      <c r="M4575" s="21" t="e">
        <f>IF(OR($B4575="",M$3&lt;$D4575+Настройки!$B$7),0,MAX(0,$E4575-MAX(0,SUMIFS(Тех_Движение!$G$2:$G$5111,Тех_Движение!$D$2:$D$5111,$C4575,Тех_Движение!$B$2:$B$5111,"&lt;="&amp;M$3)-$F4575)))</f>
        <v>#VALUE!</v>
      </c>
      <c r="N4575" s="21" t="e">
        <f>IF(OR($B4575="",N$3&lt;$D4575+Настройки!$B$7),0,MAX(0,$E4575-MAX(0,SUMIFS(Тех_Движение!$G$2:$G$5111,Тех_Движение!$D$2:$D$5111,$C4575,Тех_Движение!$B$2:$B$5111,"&lt;="&amp;N$3)-$F4575)))</f>
        <v>#VALUE!</v>
      </c>
      <c r="O4575" s="21" t="e">
        <f>IF(OR($B4575="",O$3&lt;$D4575+Настройки!$B$7),0,MAX(0,$E4575-MAX(0,SUMIFS(Тех_Движение!$G$2:$G$5111,Тех_Движение!$D$2:$D$5111,$C4575,Тех_Движение!$B$2:$B$5111,"&lt;="&amp;O$3)-$F4575)))</f>
        <v>#VALUE!</v>
      </c>
      <c r="P4575" s="21" t="e">
        <f>IF(OR($B4575="",P$3&lt;$D4575+Настройки!$B$7),0,MAX(0,$E4575-MAX(0,SUMIFS(Тех_Движение!$G$2:$G$5111,Тех_Движение!$D$2:$D$5111,$C4575,Тех_Движение!$B$2:$B$5111,"&lt;="&amp;P$3)-$F4575)))</f>
        <v>#VALUE!</v>
      </c>
      <c r="Q4575" s="21" t="e">
        <f>IF(OR($B4575="",Q$3&lt;$D4575+Настройки!$B$7),0,MAX(0,$E4575-MAX(0,SUMIFS(Тех_Движение!$G$2:$G$5111,Тех_Движение!$D$2:$D$5111,$C4575,Тех_Движение!$B$2:$B$5111,"&lt;="&amp;Q$3)-$F4575)))</f>
        <v>#VALUE!</v>
      </c>
      <c r="R4575" s="21" t="str">
        <f t="shared" si="214"/>
        <v/>
      </c>
      <c r="S4575" s="23" t="str">
        <f>IF($B4575="","",VLOOKUP($C4575,Настройки!$A$11:$L$17,9,FALSE))</f>
        <v/>
      </c>
      <c r="T4575" s="23" t="str">
        <f t="shared" si="215"/>
        <v/>
      </c>
    </row>
    <row r="4576" spans="1:20" x14ac:dyDescent="0.3">
      <c r="A4576" s="20">
        <f>Тех_Движение!$A$4573</f>
        <v>4572</v>
      </c>
      <c r="B4576" s="20" t="str">
        <f>IF(Тех_Движение!$F$4573&gt;0,Тех_Движение!$I$4573,"")</f>
        <v/>
      </c>
      <c r="C4576" s="20" t="str">
        <f>IF($B4576="","",Тех_Движение!$D$4573)</f>
        <v/>
      </c>
      <c r="D4576" s="9" t="str">
        <f>IF($B4576="","",Тех_Движение!$B$4573)</f>
        <v/>
      </c>
      <c r="E4576" s="21" t="str">
        <f>IF($B4576="","",Тех_Движение!$F$4573)</f>
        <v/>
      </c>
      <c r="F4576" s="21" t="str">
        <f>IF($B4576="","",SUMIFS($E$5:$E4575,$C$5:$C4575,$C4576))</f>
        <v/>
      </c>
      <c r="G4576" s="21" t="str">
        <f>IF($B4576="","",MAX(0,$E4576-MAX(0,SUMIFS(Тех_Движение!$G$2:$G$5111,Тех_Движение!$D$2:$D$5111,$C4576,Тех_Движение!$B$2:$B$5111,"&lt;="&amp;Настройки!$B$5-1)-$F4576)))</f>
        <v/>
      </c>
      <c r="H4576" s="21" t="str">
        <f>IF($B4576="","",IF(AND($D4576&gt;=Настройки!$B$5,$D4576&lt;=Настройки!$B$6),$E4576,0))</f>
        <v/>
      </c>
      <c r="I4576" s="21" t="str">
        <f t="shared" si="213"/>
        <v/>
      </c>
      <c r="J4576" s="21" t="str">
        <f>IF($B4576="","",MAX(0,$E4576-MAX(0,SUMIFS(Тех_Движение!$G$2:$G$5111,Тех_Движение!$D$2:$D$5111,$C4576,Тех_Движение!$B$2:$B$5111,"&lt;="&amp;Настройки!$B$6)-$F4576)))</f>
        <v/>
      </c>
      <c r="K4576" s="21" t="e">
        <f>IF(OR($B4576="",K$3&lt;$D4576+Настройки!$B$7),0,MAX(0,$E4576-MAX(0,SUMIFS(Тех_Движение!$G$2:$G$5111,Тех_Движение!$D$2:$D$5111,$C4576,Тех_Движение!$B$2:$B$5111,"&lt;="&amp;K$3)-$F4576)))</f>
        <v>#VALUE!</v>
      </c>
      <c r="L4576" s="21" t="e">
        <f>IF(OR($B4576="",L$3&lt;$D4576+Настройки!$B$7),0,MAX(0,$E4576-MAX(0,SUMIFS(Тех_Движение!$G$2:$G$5111,Тех_Движение!$D$2:$D$5111,$C4576,Тех_Движение!$B$2:$B$5111,"&lt;="&amp;L$3)-$F4576)))</f>
        <v>#VALUE!</v>
      </c>
      <c r="M4576" s="21" t="e">
        <f>IF(OR($B4576="",M$3&lt;$D4576+Настройки!$B$7),0,MAX(0,$E4576-MAX(0,SUMIFS(Тех_Движение!$G$2:$G$5111,Тех_Движение!$D$2:$D$5111,$C4576,Тех_Движение!$B$2:$B$5111,"&lt;="&amp;M$3)-$F4576)))</f>
        <v>#VALUE!</v>
      </c>
      <c r="N4576" s="21" t="e">
        <f>IF(OR($B4576="",N$3&lt;$D4576+Настройки!$B$7),0,MAX(0,$E4576-MAX(0,SUMIFS(Тех_Движение!$G$2:$G$5111,Тех_Движение!$D$2:$D$5111,$C4576,Тех_Движение!$B$2:$B$5111,"&lt;="&amp;N$3)-$F4576)))</f>
        <v>#VALUE!</v>
      </c>
      <c r="O4576" s="21" t="e">
        <f>IF(OR($B4576="",O$3&lt;$D4576+Настройки!$B$7),0,MAX(0,$E4576-MAX(0,SUMIFS(Тех_Движение!$G$2:$G$5111,Тех_Движение!$D$2:$D$5111,$C4576,Тех_Движение!$B$2:$B$5111,"&lt;="&amp;O$3)-$F4576)))</f>
        <v>#VALUE!</v>
      </c>
      <c r="P4576" s="21" t="e">
        <f>IF(OR($B4576="",P$3&lt;$D4576+Настройки!$B$7),0,MAX(0,$E4576-MAX(0,SUMIFS(Тех_Движение!$G$2:$G$5111,Тех_Движение!$D$2:$D$5111,$C4576,Тех_Движение!$B$2:$B$5111,"&lt;="&amp;P$3)-$F4576)))</f>
        <v>#VALUE!</v>
      </c>
      <c r="Q4576" s="21" t="e">
        <f>IF(OR($B4576="",Q$3&lt;$D4576+Настройки!$B$7),0,MAX(0,$E4576-MAX(0,SUMIFS(Тех_Движение!$G$2:$G$5111,Тех_Движение!$D$2:$D$5111,$C4576,Тех_Движение!$B$2:$B$5111,"&lt;="&amp;Q$3)-$F4576)))</f>
        <v>#VALUE!</v>
      </c>
      <c r="R4576" s="21" t="str">
        <f t="shared" si="214"/>
        <v/>
      </c>
      <c r="S4576" s="23" t="str">
        <f>IF($B4576="","",VLOOKUP($C4576,Настройки!$A$11:$L$17,9,FALSE))</f>
        <v/>
      </c>
      <c r="T4576" s="23" t="str">
        <f t="shared" si="215"/>
        <v/>
      </c>
    </row>
    <row r="4577" spans="1:20" x14ac:dyDescent="0.3">
      <c r="A4577" s="20">
        <f>Тех_Движение!$A$4574</f>
        <v>4573</v>
      </c>
      <c r="B4577" s="20" t="str">
        <f>IF(Тех_Движение!$F$4574&gt;0,Тех_Движение!$I$4574,"")</f>
        <v/>
      </c>
      <c r="C4577" s="20" t="str">
        <f>IF($B4577="","",Тех_Движение!$D$4574)</f>
        <v/>
      </c>
      <c r="D4577" s="9" t="str">
        <f>IF($B4577="","",Тех_Движение!$B$4574)</f>
        <v/>
      </c>
      <c r="E4577" s="21" t="str">
        <f>IF($B4577="","",Тех_Движение!$F$4574)</f>
        <v/>
      </c>
      <c r="F4577" s="21" t="str">
        <f>IF($B4577="","",SUMIFS($E$5:$E4576,$C$5:$C4576,$C4577))</f>
        <v/>
      </c>
      <c r="G4577" s="21" t="str">
        <f>IF($B4577="","",MAX(0,$E4577-MAX(0,SUMIFS(Тех_Движение!$G$2:$G$5111,Тех_Движение!$D$2:$D$5111,$C4577,Тех_Движение!$B$2:$B$5111,"&lt;="&amp;Настройки!$B$5-1)-$F4577)))</f>
        <v/>
      </c>
      <c r="H4577" s="21" t="str">
        <f>IF($B4577="","",IF(AND($D4577&gt;=Настройки!$B$5,$D4577&lt;=Настройки!$B$6),$E4577,0))</f>
        <v/>
      </c>
      <c r="I4577" s="21" t="str">
        <f t="shared" si="213"/>
        <v/>
      </c>
      <c r="J4577" s="21" t="str">
        <f>IF($B4577="","",MAX(0,$E4577-MAX(0,SUMIFS(Тех_Движение!$G$2:$G$5111,Тех_Движение!$D$2:$D$5111,$C4577,Тех_Движение!$B$2:$B$5111,"&lt;="&amp;Настройки!$B$6)-$F4577)))</f>
        <v/>
      </c>
      <c r="K4577" s="21" t="e">
        <f>IF(OR($B4577="",K$3&lt;$D4577+Настройки!$B$7),0,MAX(0,$E4577-MAX(0,SUMIFS(Тех_Движение!$G$2:$G$5111,Тех_Движение!$D$2:$D$5111,$C4577,Тех_Движение!$B$2:$B$5111,"&lt;="&amp;K$3)-$F4577)))</f>
        <v>#VALUE!</v>
      </c>
      <c r="L4577" s="21" t="e">
        <f>IF(OR($B4577="",L$3&lt;$D4577+Настройки!$B$7),0,MAX(0,$E4577-MAX(0,SUMIFS(Тех_Движение!$G$2:$G$5111,Тех_Движение!$D$2:$D$5111,$C4577,Тех_Движение!$B$2:$B$5111,"&lt;="&amp;L$3)-$F4577)))</f>
        <v>#VALUE!</v>
      </c>
      <c r="M4577" s="21" t="e">
        <f>IF(OR($B4577="",M$3&lt;$D4577+Настройки!$B$7),0,MAX(0,$E4577-MAX(0,SUMIFS(Тех_Движение!$G$2:$G$5111,Тех_Движение!$D$2:$D$5111,$C4577,Тех_Движение!$B$2:$B$5111,"&lt;="&amp;M$3)-$F4577)))</f>
        <v>#VALUE!</v>
      </c>
      <c r="N4577" s="21" t="e">
        <f>IF(OR($B4577="",N$3&lt;$D4577+Настройки!$B$7),0,MAX(0,$E4577-MAX(0,SUMIFS(Тех_Движение!$G$2:$G$5111,Тех_Движение!$D$2:$D$5111,$C4577,Тех_Движение!$B$2:$B$5111,"&lt;="&amp;N$3)-$F4577)))</f>
        <v>#VALUE!</v>
      </c>
      <c r="O4577" s="21" t="e">
        <f>IF(OR($B4577="",O$3&lt;$D4577+Настройки!$B$7),0,MAX(0,$E4577-MAX(0,SUMIFS(Тех_Движение!$G$2:$G$5111,Тех_Движение!$D$2:$D$5111,$C4577,Тех_Движение!$B$2:$B$5111,"&lt;="&amp;O$3)-$F4577)))</f>
        <v>#VALUE!</v>
      </c>
      <c r="P4577" s="21" t="e">
        <f>IF(OR($B4577="",P$3&lt;$D4577+Настройки!$B$7),0,MAX(0,$E4577-MAX(0,SUMIFS(Тех_Движение!$G$2:$G$5111,Тех_Движение!$D$2:$D$5111,$C4577,Тех_Движение!$B$2:$B$5111,"&lt;="&amp;P$3)-$F4577)))</f>
        <v>#VALUE!</v>
      </c>
      <c r="Q4577" s="21" t="e">
        <f>IF(OR($B4577="",Q$3&lt;$D4577+Настройки!$B$7),0,MAX(0,$E4577-MAX(0,SUMIFS(Тех_Движение!$G$2:$G$5111,Тех_Движение!$D$2:$D$5111,$C4577,Тех_Движение!$B$2:$B$5111,"&lt;="&amp;Q$3)-$F4577)))</f>
        <v>#VALUE!</v>
      </c>
      <c r="R4577" s="21" t="str">
        <f t="shared" si="214"/>
        <v/>
      </c>
      <c r="S4577" s="23" t="str">
        <f>IF($B4577="","",VLOOKUP($C4577,Настройки!$A$11:$L$17,9,FALSE))</f>
        <v/>
      </c>
      <c r="T4577" s="23" t="str">
        <f t="shared" si="215"/>
        <v/>
      </c>
    </row>
    <row r="4578" spans="1:20" x14ac:dyDescent="0.3">
      <c r="A4578" s="20">
        <f>Тех_Движение!$A$4575</f>
        <v>4574</v>
      </c>
      <c r="B4578" s="20" t="str">
        <f>IF(Тех_Движение!$F$4575&gt;0,Тех_Движение!$I$4575,"")</f>
        <v/>
      </c>
      <c r="C4578" s="20" t="str">
        <f>IF($B4578="","",Тех_Движение!$D$4575)</f>
        <v/>
      </c>
      <c r="D4578" s="9" t="str">
        <f>IF($B4578="","",Тех_Движение!$B$4575)</f>
        <v/>
      </c>
      <c r="E4578" s="21" t="str">
        <f>IF($B4578="","",Тех_Движение!$F$4575)</f>
        <v/>
      </c>
      <c r="F4578" s="21" t="str">
        <f>IF($B4578="","",SUMIFS($E$5:$E4577,$C$5:$C4577,$C4578))</f>
        <v/>
      </c>
      <c r="G4578" s="21" t="str">
        <f>IF($B4578="","",MAX(0,$E4578-MAX(0,SUMIFS(Тех_Движение!$G$2:$G$5111,Тех_Движение!$D$2:$D$5111,$C4578,Тех_Движение!$B$2:$B$5111,"&lt;="&amp;Настройки!$B$5-1)-$F4578)))</f>
        <v/>
      </c>
      <c r="H4578" s="21" t="str">
        <f>IF($B4578="","",IF(AND($D4578&gt;=Настройки!$B$5,$D4578&lt;=Настройки!$B$6),$E4578,0))</f>
        <v/>
      </c>
      <c r="I4578" s="21" t="str">
        <f t="shared" si="213"/>
        <v/>
      </c>
      <c r="J4578" s="21" t="str">
        <f>IF($B4578="","",MAX(0,$E4578-MAX(0,SUMIFS(Тех_Движение!$G$2:$G$5111,Тех_Движение!$D$2:$D$5111,$C4578,Тех_Движение!$B$2:$B$5111,"&lt;="&amp;Настройки!$B$6)-$F4578)))</f>
        <v/>
      </c>
      <c r="K4578" s="21" t="e">
        <f>IF(OR($B4578="",K$3&lt;$D4578+Настройки!$B$7),0,MAX(0,$E4578-MAX(0,SUMIFS(Тех_Движение!$G$2:$G$5111,Тех_Движение!$D$2:$D$5111,$C4578,Тех_Движение!$B$2:$B$5111,"&lt;="&amp;K$3)-$F4578)))</f>
        <v>#VALUE!</v>
      </c>
      <c r="L4578" s="21" t="e">
        <f>IF(OR($B4578="",L$3&lt;$D4578+Настройки!$B$7),0,MAX(0,$E4578-MAX(0,SUMIFS(Тех_Движение!$G$2:$G$5111,Тех_Движение!$D$2:$D$5111,$C4578,Тех_Движение!$B$2:$B$5111,"&lt;="&amp;L$3)-$F4578)))</f>
        <v>#VALUE!</v>
      </c>
      <c r="M4578" s="21" t="e">
        <f>IF(OR($B4578="",M$3&lt;$D4578+Настройки!$B$7),0,MAX(0,$E4578-MAX(0,SUMIFS(Тех_Движение!$G$2:$G$5111,Тех_Движение!$D$2:$D$5111,$C4578,Тех_Движение!$B$2:$B$5111,"&lt;="&amp;M$3)-$F4578)))</f>
        <v>#VALUE!</v>
      </c>
      <c r="N4578" s="21" t="e">
        <f>IF(OR($B4578="",N$3&lt;$D4578+Настройки!$B$7),0,MAX(0,$E4578-MAX(0,SUMIFS(Тех_Движение!$G$2:$G$5111,Тех_Движение!$D$2:$D$5111,$C4578,Тех_Движение!$B$2:$B$5111,"&lt;="&amp;N$3)-$F4578)))</f>
        <v>#VALUE!</v>
      </c>
      <c r="O4578" s="21" t="e">
        <f>IF(OR($B4578="",O$3&lt;$D4578+Настройки!$B$7),0,MAX(0,$E4578-MAX(0,SUMIFS(Тех_Движение!$G$2:$G$5111,Тех_Движение!$D$2:$D$5111,$C4578,Тех_Движение!$B$2:$B$5111,"&lt;="&amp;O$3)-$F4578)))</f>
        <v>#VALUE!</v>
      </c>
      <c r="P4578" s="21" t="e">
        <f>IF(OR($B4578="",P$3&lt;$D4578+Настройки!$B$7),0,MAX(0,$E4578-MAX(0,SUMIFS(Тех_Движение!$G$2:$G$5111,Тех_Движение!$D$2:$D$5111,$C4578,Тех_Движение!$B$2:$B$5111,"&lt;="&amp;P$3)-$F4578)))</f>
        <v>#VALUE!</v>
      </c>
      <c r="Q4578" s="21" t="e">
        <f>IF(OR($B4578="",Q$3&lt;$D4578+Настройки!$B$7),0,MAX(0,$E4578-MAX(0,SUMIFS(Тех_Движение!$G$2:$G$5111,Тех_Движение!$D$2:$D$5111,$C4578,Тех_Движение!$B$2:$B$5111,"&lt;="&amp;Q$3)-$F4578)))</f>
        <v>#VALUE!</v>
      </c>
      <c r="R4578" s="21" t="str">
        <f t="shared" si="214"/>
        <v/>
      </c>
      <c r="S4578" s="23" t="str">
        <f>IF($B4578="","",VLOOKUP($C4578,Настройки!$A$11:$L$17,9,FALSE))</f>
        <v/>
      </c>
      <c r="T4578" s="23" t="str">
        <f t="shared" si="215"/>
        <v/>
      </c>
    </row>
    <row r="4579" spans="1:20" x14ac:dyDescent="0.3">
      <c r="A4579" s="20">
        <f>Тех_Движение!$A$4576</f>
        <v>4575</v>
      </c>
      <c r="B4579" s="20" t="str">
        <f>IF(Тех_Движение!$F$4576&gt;0,Тех_Движение!$I$4576,"")</f>
        <v/>
      </c>
      <c r="C4579" s="20" t="str">
        <f>IF($B4579="","",Тех_Движение!$D$4576)</f>
        <v/>
      </c>
      <c r="D4579" s="9" t="str">
        <f>IF($B4579="","",Тех_Движение!$B$4576)</f>
        <v/>
      </c>
      <c r="E4579" s="21" t="str">
        <f>IF($B4579="","",Тех_Движение!$F$4576)</f>
        <v/>
      </c>
      <c r="F4579" s="21" t="str">
        <f>IF($B4579="","",SUMIFS($E$5:$E4578,$C$5:$C4578,$C4579))</f>
        <v/>
      </c>
      <c r="G4579" s="21" t="str">
        <f>IF($B4579="","",MAX(0,$E4579-MAX(0,SUMIFS(Тех_Движение!$G$2:$G$5111,Тех_Движение!$D$2:$D$5111,$C4579,Тех_Движение!$B$2:$B$5111,"&lt;="&amp;Настройки!$B$5-1)-$F4579)))</f>
        <v/>
      </c>
      <c r="H4579" s="21" t="str">
        <f>IF($B4579="","",IF(AND($D4579&gt;=Настройки!$B$5,$D4579&lt;=Настройки!$B$6),$E4579,0))</f>
        <v/>
      </c>
      <c r="I4579" s="21" t="str">
        <f t="shared" si="213"/>
        <v/>
      </c>
      <c r="J4579" s="21" t="str">
        <f>IF($B4579="","",MAX(0,$E4579-MAX(0,SUMIFS(Тех_Движение!$G$2:$G$5111,Тех_Движение!$D$2:$D$5111,$C4579,Тех_Движение!$B$2:$B$5111,"&lt;="&amp;Настройки!$B$6)-$F4579)))</f>
        <v/>
      </c>
      <c r="K4579" s="21" t="e">
        <f>IF(OR($B4579="",K$3&lt;$D4579+Настройки!$B$7),0,MAX(0,$E4579-MAX(0,SUMIFS(Тех_Движение!$G$2:$G$5111,Тех_Движение!$D$2:$D$5111,$C4579,Тех_Движение!$B$2:$B$5111,"&lt;="&amp;K$3)-$F4579)))</f>
        <v>#VALUE!</v>
      </c>
      <c r="L4579" s="21" t="e">
        <f>IF(OR($B4579="",L$3&lt;$D4579+Настройки!$B$7),0,MAX(0,$E4579-MAX(0,SUMIFS(Тех_Движение!$G$2:$G$5111,Тех_Движение!$D$2:$D$5111,$C4579,Тех_Движение!$B$2:$B$5111,"&lt;="&amp;L$3)-$F4579)))</f>
        <v>#VALUE!</v>
      </c>
      <c r="M4579" s="21" t="e">
        <f>IF(OR($B4579="",M$3&lt;$D4579+Настройки!$B$7),0,MAX(0,$E4579-MAX(0,SUMIFS(Тех_Движение!$G$2:$G$5111,Тех_Движение!$D$2:$D$5111,$C4579,Тех_Движение!$B$2:$B$5111,"&lt;="&amp;M$3)-$F4579)))</f>
        <v>#VALUE!</v>
      </c>
      <c r="N4579" s="21" t="e">
        <f>IF(OR($B4579="",N$3&lt;$D4579+Настройки!$B$7),0,MAX(0,$E4579-MAX(0,SUMIFS(Тех_Движение!$G$2:$G$5111,Тех_Движение!$D$2:$D$5111,$C4579,Тех_Движение!$B$2:$B$5111,"&lt;="&amp;N$3)-$F4579)))</f>
        <v>#VALUE!</v>
      </c>
      <c r="O4579" s="21" t="e">
        <f>IF(OR($B4579="",O$3&lt;$D4579+Настройки!$B$7),0,MAX(0,$E4579-MAX(0,SUMIFS(Тех_Движение!$G$2:$G$5111,Тех_Движение!$D$2:$D$5111,$C4579,Тех_Движение!$B$2:$B$5111,"&lt;="&amp;O$3)-$F4579)))</f>
        <v>#VALUE!</v>
      </c>
      <c r="P4579" s="21" t="e">
        <f>IF(OR($B4579="",P$3&lt;$D4579+Настройки!$B$7),0,MAX(0,$E4579-MAX(0,SUMIFS(Тех_Движение!$G$2:$G$5111,Тех_Движение!$D$2:$D$5111,$C4579,Тех_Движение!$B$2:$B$5111,"&lt;="&amp;P$3)-$F4579)))</f>
        <v>#VALUE!</v>
      </c>
      <c r="Q4579" s="21" t="e">
        <f>IF(OR($B4579="",Q$3&lt;$D4579+Настройки!$B$7),0,MAX(0,$E4579-MAX(0,SUMIFS(Тех_Движение!$G$2:$G$5111,Тех_Движение!$D$2:$D$5111,$C4579,Тех_Движение!$B$2:$B$5111,"&lt;="&amp;Q$3)-$F4579)))</f>
        <v>#VALUE!</v>
      </c>
      <c r="R4579" s="21" t="str">
        <f t="shared" si="214"/>
        <v/>
      </c>
      <c r="S4579" s="23" t="str">
        <f>IF($B4579="","",VLOOKUP($C4579,Настройки!$A$11:$L$17,9,FALSE))</f>
        <v/>
      </c>
      <c r="T4579" s="23" t="str">
        <f t="shared" si="215"/>
        <v/>
      </c>
    </row>
    <row r="4580" spans="1:20" x14ac:dyDescent="0.3">
      <c r="A4580" s="20">
        <f>Тех_Движение!$A$4577</f>
        <v>4576</v>
      </c>
      <c r="B4580" s="20" t="str">
        <f>IF(Тех_Движение!$F$4577&gt;0,Тех_Движение!$I$4577,"")</f>
        <v/>
      </c>
      <c r="C4580" s="20" t="str">
        <f>IF($B4580="","",Тех_Движение!$D$4577)</f>
        <v/>
      </c>
      <c r="D4580" s="9" t="str">
        <f>IF($B4580="","",Тех_Движение!$B$4577)</f>
        <v/>
      </c>
      <c r="E4580" s="21" t="str">
        <f>IF($B4580="","",Тех_Движение!$F$4577)</f>
        <v/>
      </c>
      <c r="F4580" s="21" t="str">
        <f>IF($B4580="","",SUMIFS($E$5:$E4579,$C$5:$C4579,$C4580))</f>
        <v/>
      </c>
      <c r="G4580" s="21" t="str">
        <f>IF($B4580="","",MAX(0,$E4580-MAX(0,SUMIFS(Тех_Движение!$G$2:$G$5111,Тех_Движение!$D$2:$D$5111,$C4580,Тех_Движение!$B$2:$B$5111,"&lt;="&amp;Настройки!$B$5-1)-$F4580)))</f>
        <v/>
      </c>
      <c r="H4580" s="21" t="str">
        <f>IF($B4580="","",IF(AND($D4580&gt;=Настройки!$B$5,$D4580&lt;=Настройки!$B$6),$E4580,0))</f>
        <v/>
      </c>
      <c r="I4580" s="21" t="str">
        <f t="shared" si="213"/>
        <v/>
      </c>
      <c r="J4580" s="21" t="str">
        <f>IF($B4580="","",MAX(0,$E4580-MAX(0,SUMIFS(Тех_Движение!$G$2:$G$5111,Тех_Движение!$D$2:$D$5111,$C4580,Тех_Движение!$B$2:$B$5111,"&lt;="&amp;Настройки!$B$6)-$F4580)))</f>
        <v/>
      </c>
      <c r="K4580" s="21" t="e">
        <f>IF(OR($B4580="",K$3&lt;$D4580+Настройки!$B$7),0,MAX(0,$E4580-MAX(0,SUMIFS(Тех_Движение!$G$2:$G$5111,Тех_Движение!$D$2:$D$5111,$C4580,Тех_Движение!$B$2:$B$5111,"&lt;="&amp;K$3)-$F4580)))</f>
        <v>#VALUE!</v>
      </c>
      <c r="L4580" s="21" t="e">
        <f>IF(OR($B4580="",L$3&lt;$D4580+Настройки!$B$7),0,MAX(0,$E4580-MAX(0,SUMIFS(Тех_Движение!$G$2:$G$5111,Тех_Движение!$D$2:$D$5111,$C4580,Тех_Движение!$B$2:$B$5111,"&lt;="&amp;L$3)-$F4580)))</f>
        <v>#VALUE!</v>
      </c>
      <c r="M4580" s="21" t="e">
        <f>IF(OR($B4580="",M$3&lt;$D4580+Настройки!$B$7),0,MAX(0,$E4580-MAX(0,SUMIFS(Тех_Движение!$G$2:$G$5111,Тех_Движение!$D$2:$D$5111,$C4580,Тех_Движение!$B$2:$B$5111,"&lt;="&amp;M$3)-$F4580)))</f>
        <v>#VALUE!</v>
      </c>
      <c r="N4580" s="21" t="e">
        <f>IF(OR($B4580="",N$3&lt;$D4580+Настройки!$B$7),0,MAX(0,$E4580-MAX(0,SUMIFS(Тех_Движение!$G$2:$G$5111,Тех_Движение!$D$2:$D$5111,$C4580,Тех_Движение!$B$2:$B$5111,"&lt;="&amp;N$3)-$F4580)))</f>
        <v>#VALUE!</v>
      </c>
      <c r="O4580" s="21" t="e">
        <f>IF(OR($B4580="",O$3&lt;$D4580+Настройки!$B$7),0,MAX(0,$E4580-MAX(0,SUMIFS(Тех_Движение!$G$2:$G$5111,Тех_Движение!$D$2:$D$5111,$C4580,Тех_Движение!$B$2:$B$5111,"&lt;="&amp;O$3)-$F4580)))</f>
        <v>#VALUE!</v>
      </c>
      <c r="P4580" s="21" t="e">
        <f>IF(OR($B4580="",P$3&lt;$D4580+Настройки!$B$7),0,MAX(0,$E4580-MAX(0,SUMIFS(Тех_Движение!$G$2:$G$5111,Тех_Движение!$D$2:$D$5111,$C4580,Тех_Движение!$B$2:$B$5111,"&lt;="&amp;P$3)-$F4580)))</f>
        <v>#VALUE!</v>
      </c>
      <c r="Q4580" s="21" t="e">
        <f>IF(OR($B4580="",Q$3&lt;$D4580+Настройки!$B$7),0,MAX(0,$E4580-MAX(0,SUMIFS(Тех_Движение!$G$2:$G$5111,Тех_Движение!$D$2:$D$5111,$C4580,Тех_Движение!$B$2:$B$5111,"&lt;="&amp;Q$3)-$F4580)))</f>
        <v>#VALUE!</v>
      </c>
      <c r="R4580" s="21" t="str">
        <f t="shared" si="214"/>
        <v/>
      </c>
      <c r="S4580" s="23" t="str">
        <f>IF($B4580="","",VLOOKUP($C4580,Настройки!$A$11:$L$17,9,FALSE))</f>
        <v/>
      </c>
      <c r="T4580" s="23" t="str">
        <f t="shared" si="215"/>
        <v/>
      </c>
    </row>
    <row r="4581" spans="1:20" x14ac:dyDescent="0.3">
      <c r="A4581" s="20">
        <f>Тех_Движение!$A$4578</f>
        <v>4577</v>
      </c>
      <c r="B4581" s="20" t="str">
        <f>IF(Тех_Движение!$F$4578&gt;0,Тех_Движение!$I$4578,"")</f>
        <v/>
      </c>
      <c r="C4581" s="20" t="str">
        <f>IF($B4581="","",Тех_Движение!$D$4578)</f>
        <v/>
      </c>
      <c r="D4581" s="9" t="str">
        <f>IF($B4581="","",Тех_Движение!$B$4578)</f>
        <v/>
      </c>
      <c r="E4581" s="21" t="str">
        <f>IF($B4581="","",Тех_Движение!$F$4578)</f>
        <v/>
      </c>
      <c r="F4581" s="21" t="str">
        <f>IF($B4581="","",SUMIFS($E$5:$E4580,$C$5:$C4580,$C4581))</f>
        <v/>
      </c>
      <c r="G4581" s="21" t="str">
        <f>IF($B4581="","",MAX(0,$E4581-MAX(0,SUMIFS(Тех_Движение!$G$2:$G$5111,Тех_Движение!$D$2:$D$5111,$C4581,Тех_Движение!$B$2:$B$5111,"&lt;="&amp;Настройки!$B$5-1)-$F4581)))</f>
        <v/>
      </c>
      <c r="H4581" s="21" t="str">
        <f>IF($B4581="","",IF(AND($D4581&gt;=Настройки!$B$5,$D4581&lt;=Настройки!$B$6),$E4581,0))</f>
        <v/>
      </c>
      <c r="I4581" s="21" t="str">
        <f t="shared" si="213"/>
        <v/>
      </c>
      <c r="J4581" s="21" t="str">
        <f>IF($B4581="","",MAX(0,$E4581-MAX(0,SUMIFS(Тех_Движение!$G$2:$G$5111,Тех_Движение!$D$2:$D$5111,$C4581,Тех_Движение!$B$2:$B$5111,"&lt;="&amp;Настройки!$B$6)-$F4581)))</f>
        <v/>
      </c>
      <c r="K4581" s="21" t="e">
        <f>IF(OR($B4581="",K$3&lt;$D4581+Настройки!$B$7),0,MAX(0,$E4581-MAX(0,SUMIFS(Тех_Движение!$G$2:$G$5111,Тех_Движение!$D$2:$D$5111,$C4581,Тех_Движение!$B$2:$B$5111,"&lt;="&amp;K$3)-$F4581)))</f>
        <v>#VALUE!</v>
      </c>
      <c r="L4581" s="21" t="e">
        <f>IF(OR($B4581="",L$3&lt;$D4581+Настройки!$B$7),0,MAX(0,$E4581-MAX(0,SUMIFS(Тех_Движение!$G$2:$G$5111,Тех_Движение!$D$2:$D$5111,$C4581,Тех_Движение!$B$2:$B$5111,"&lt;="&amp;L$3)-$F4581)))</f>
        <v>#VALUE!</v>
      </c>
      <c r="M4581" s="21" t="e">
        <f>IF(OR($B4581="",M$3&lt;$D4581+Настройки!$B$7),0,MAX(0,$E4581-MAX(0,SUMIFS(Тех_Движение!$G$2:$G$5111,Тех_Движение!$D$2:$D$5111,$C4581,Тех_Движение!$B$2:$B$5111,"&lt;="&amp;M$3)-$F4581)))</f>
        <v>#VALUE!</v>
      </c>
      <c r="N4581" s="21" t="e">
        <f>IF(OR($B4581="",N$3&lt;$D4581+Настройки!$B$7),0,MAX(0,$E4581-MAX(0,SUMIFS(Тех_Движение!$G$2:$G$5111,Тех_Движение!$D$2:$D$5111,$C4581,Тех_Движение!$B$2:$B$5111,"&lt;="&amp;N$3)-$F4581)))</f>
        <v>#VALUE!</v>
      </c>
      <c r="O4581" s="21" t="e">
        <f>IF(OR($B4581="",O$3&lt;$D4581+Настройки!$B$7),0,MAX(0,$E4581-MAX(0,SUMIFS(Тех_Движение!$G$2:$G$5111,Тех_Движение!$D$2:$D$5111,$C4581,Тех_Движение!$B$2:$B$5111,"&lt;="&amp;O$3)-$F4581)))</f>
        <v>#VALUE!</v>
      </c>
      <c r="P4581" s="21" t="e">
        <f>IF(OR($B4581="",P$3&lt;$D4581+Настройки!$B$7),0,MAX(0,$E4581-MAX(0,SUMIFS(Тех_Движение!$G$2:$G$5111,Тех_Движение!$D$2:$D$5111,$C4581,Тех_Движение!$B$2:$B$5111,"&lt;="&amp;P$3)-$F4581)))</f>
        <v>#VALUE!</v>
      </c>
      <c r="Q4581" s="21" t="e">
        <f>IF(OR($B4581="",Q$3&lt;$D4581+Настройки!$B$7),0,MAX(0,$E4581-MAX(0,SUMIFS(Тех_Движение!$G$2:$G$5111,Тех_Движение!$D$2:$D$5111,$C4581,Тех_Движение!$B$2:$B$5111,"&lt;="&amp;Q$3)-$F4581)))</f>
        <v>#VALUE!</v>
      </c>
      <c r="R4581" s="21" t="str">
        <f t="shared" si="214"/>
        <v/>
      </c>
      <c r="S4581" s="23" t="str">
        <f>IF($B4581="","",VLOOKUP($C4581,Настройки!$A$11:$L$17,9,FALSE))</f>
        <v/>
      </c>
      <c r="T4581" s="23" t="str">
        <f t="shared" si="215"/>
        <v/>
      </c>
    </row>
    <row r="4582" spans="1:20" x14ac:dyDescent="0.3">
      <c r="A4582" s="20">
        <f>Тех_Движение!$A$4579</f>
        <v>4578</v>
      </c>
      <c r="B4582" s="20" t="str">
        <f>IF(Тех_Движение!$F$4579&gt;0,Тех_Движение!$I$4579,"")</f>
        <v/>
      </c>
      <c r="C4582" s="20" t="str">
        <f>IF($B4582="","",Тех_Движение!$D$4579)</f>
        <v/>
      </c>
      <c r="D4582" s="9" t="str">
        <f>IF($B4582="","",Тех_Движение!$B$4579)</f>
        <v/>
      </c>
      <c r="E4582" s="21" t="str">
        <f>IF($B4582="","",Тех_Движение!$F$4579)</f>
        <v/>
      </c>
      <c r="F4582" s="21" t="str">
        <f>IF($B4582="","",SUMIFS($E$5:$E4581,$C$5:$C4581,$C4582))</f>
        <v/>
      </c>
      <c r="G4582" s="21" t="str">
        <f>IF($B4582="","",MAX(0,$E4582-MAX(0,SUMIFS(Тех_Движение!$G$2:$G$5111,Тех_Движение!$D$2:$D$5111,$C4582,Тех_Движение!$B$2:$B$5111,"&lt;="&amp;Настройки!$B$5-1)-$F4582)))</f>
        <v/>
      </c>
      <c r="H4582" s="21" t="str">
        <f>IF($B4582="","",IF(AND($D4582&gt;=Настройки!$B$5,$D4582&lt;=Настройки!$B$6),$E4582,0))</f>
        <v/>
      </c>
      <c r="I4582" s="21" t="str">
        <f t="shared" si="213"/>
        <v/>
      </c>
      <c r="J4582" s="21" t="str">
        <f>IF($B4582="","",MAX(0,$E4582-MAX(0,SUMIFS(Тех_Движение!$G$2:$G$5111,Тех_Движение!$D$2:$D$5111,$C4582,Тех_Движение!$B$2:$B$5111,"&lt;="&amp;Настройки!$B$6)-$F4582)))</f>
        <v/>
      </c>
      <c r="K4582" s="21" t="e">
        <f>IF(OR($B4582="",K$3&lt;$D4582+Настройки!$B$7),0,MAX(0,$E4582-MAX(0,SUMIFS(Тех_Движение!$G$2:$G$5111,Тех_Движение!$D$2:$D$5111,$C4582,Тех_Движение!$B$2:$B$5111,"&lt;="&amp;K$3)-$F4582)))</f>
        <v>#VALUE!</v>
      </c>
      <c r="L4582" s="21" t="e">
        <f>IF(OR($B4582="",L$3&lt;$D4582+Настройки!$B$7),0,MAX(0,$E4582-MAX(0,SUMIFS(Тех_Движение!$G$2:$G$5111,Тех_Движение!$D$2:$D$5111,$C4582,Тех_Движение!$B$2:$B$5111,"&lt;="&amp;L$3)-$F4582)))</f>
        <v>#VALUE!</v>
      </c>
      <c r="M4582" s="21" t="e">
        <f>IF(OR($B4582="",M$3&lt;$D4582+Настройки!$B$7),0,MAX(0,$E4582-MAX(0,SUMIFS(Тех_Движение!$G$2:$G$5111,Тех_Движение!$D$2:$D$5111,$C4582,Тех_Движение!$B$2:$B$5111,"&lt;="&amp;M$3)-$F4582)))</f>
        <v>#VALUE!</v>
      </c>
      <c r="N4582" s="21" t="e">
        <f>IF(OR($B4582="",N$3&lt;$D4582+Настройки!$B$7),0,MAX(0,$E4582-MAX(0,SUMIFS(Тех_Движение!$G$2:$G$5111,Тех_Движение!$D$2:$D$5111,$C4582,Тех_Движение!$B$2:$B$5111,"&lt;="&amp;N$3)-$F4582)))</f>
        <v>#VALUE!</v>
      </c>
      <c r="O4582" s="21" t="e">
        <f>IF(OR($B4582="",O$3&lt;$D4582+Настройки!$B$7),0,MAX(0,$E4582-MAX(0,SUMIFS(Тех_Движение!$G$2:$G$5111,Тех_Движение!$D$2:$D$5111,$C4582,Тех_Движение!$B$2:$B$5111,"&lt;="&amp;O$3)-$F4582)))</f>
        <v>#VALUE!</v>
      </c>
      <c r="P4582" s="21" t="e">
        <f>IF(OR($B4582="",P$3&lt;$D4582+Настройки!$B$7),0,MAX(0,$E4582-MAX(0,SUMIFS(Тех_Движение!$G$2:$G$5111,Тех_Движение!$D$2:$D$5111,$C4582,Тех_Движение!$B$2:$B$5111,"&lt;="&amp;P$3)-$F4582)))</f>
        <v>#VALUE!</v>
      </c>
      <c r="Q4582" s="21" t="e">
        <f>IF(OR($B4582="",Q$3&lt;$D4582+Настройки!$B$7),0,MAX(0,$E4582-MAX(0,SUMIFS(Тех_Движение!$G$2:$G$5111,Тех_Движение!$D$2:$D$5111,$C4582,Тех_Движение!$B$2:$B$5111,"&lt;="&amp;Q$3)-$F4582)))</f>
        <v>#VALUE!</v>
      </c>
      <c r="R4582" s="21" t="str">
        <f t="shared" si="214"/>
        <v/>
      </c>
      <c r="S4582" s="23" t="str">
        <f>IF($B4582="","",VLOOKUP($C4582,Настройки!$A$11:$L$17,9,FALSE))</f>
        <v/>
      </c>
      <c r="T4582" s="23" t="str">
        <f t="shared" si="215"/>
        <v/>
      </c>
    </row>
    <row r="4583" spans="1:20" x14ac:dyDescent="0.3">
      <c r="A4583" s="20">
        <f>Тех_Движение!$A$4580</f>
        <v>4579</v>
      </c>
      <c r="B4583" s="20" t="str">
        <f>IF(Тех_Движение!$F$4580&gt;0,Тех_Движение!$I$4580,"")</f>
        <v/>
      </c>
      <c r="C4583" s="20" t="str">
        <f>IF($B4583="","",Тех_Движение!$D$4580)</f>
        <v/>
      </c>
      <c r="D4583" s="9" t="str">
        <f>IF($B4583="","",Тех_Движение!$B$4580)</f>
        <v/>
      </c>
      <c r="E4583" s="21" t="str">
        <f>IF($B4583="","",Тех_Движение!$F$4580)</f>
        <v/>
      </c>
      <c r="F4583" s="21" t="str">
        <f>IF($B4583="","",SUMIFS($E$5:$E4582,$C$5:$C4582,$C4583))</f>
        <v/>
      </c>
      <c r="G4583" s="21" t="str">
        <f>IF($B4583="","",MAX(0,$E4583-MAX(0,SUMIFS(Тех_Движение!$G$2:$G$5111,Тех_Движение!$D$2:$D$5111,$C4583,Тех_Движение!$B$2:$B$5111,"&lt;="&amp;Настройки!$B$5-1)-$F4583)))</f>
        <v/>
      </c>
      <c r="H4583" s="21" t="str">
        <f>IF($B4583="","",IF(AND($D4583&gt;=Настройки!$B$5,$D4583&lt;=Настройки!$B$6),$E4583,0))</f>
        <v/>
      </c>
      <c r="I4583" s="21" t="str">
        <f t="shared" si="213"/>
        <v/>
      </c>
      <c r="J4583" s="21" t="str">
        <f>IF($B4583="","",MAX(0,$E4583-MAX(0,SUMIFS(Тех_Движение!$G$2:$G$5111,Тех_Движение!$D$2:$D$5111,$C4583,Тех_Движение!$B$2:$B$5111,"&lt;="&amp;Настройки!$B$6)-$F4583)))</f>
        <v/>
      </c>
      <c r="K4583" s="21" t="e">
        <f>IF(OR($B4583="",K$3&lt;$D4583+Настройки!$B$7),0,MAX(0,$E4583-MAX(0,SUMIFS(Тех_Движение!$G$2:$G$5111,Тех_Движение!$D$2:$D$5111,$C4583,Тех_Движение!$B$2:$B$5111,"&lt;="&amp;K$3)-$F4583)))</f>
        <v>#VALUE!</v>
      </c>
      <c r="L4583" s="21" t="e">
        <f>IF(OR($B4583="",L$3&lt;$D4583+Настройки!$B$7),0,MAX(0,$E4583-MAX(0,SUMIFS(Тех_Движение!$G$2:$G$5111,Тех_Движение!$D$2:$D$5111,$C4583,Тех_Движение!$B$2:$B$5111,"&lt;="&amp;L$3)-$F4583)))</f>
        <v>#VALUE!</v>
      </c>
      <c r="M4583" s="21" t="e">
        <f>IF(OR($B4583="",M$3&lt;$D4583+Настройки!$B$7),0,MAX(0,$E4583-MAX(0,SUMIFS(Тех_Движение!$G$2:$G$5111,Тех_Движение!$D$2:$D$5111,$C4583,Тех_Движение!$B$2:$B$5111,"&lt;="&amp;M$3)-$F4583)))</f>
        <v>#VALUE!</v>
      </c>
      <c r="N4583" s="21" t="e">
        <f>IF(OR($B4583="",N$3&lt;$D4583+Настройки!$B$7),0,MAX(0,$E4583-MAX(0,SUMIFS(Тех_Движение!$G$2:$G$5111,Тех_Движение!$D$2:$D$5111,$C4583,Тех_Движение!$B$2:$B$5111,"&lt;="&amp;N$3)-$F4583)))</f>
        <v>#VALUE!</v>
      </c>
      <c r="O4583" s="21" t="e">
        <f>IF(OR($B4583="",O$3&lt;$D4583+Настройки!$B$7),0,MAX(0,$E4583-MAX(0,SUMIFS(Тех_Движение!$G$2:$G$5111,Тех_Движение!$D$2:$D$5111,$C4583,Тех_Движение!$B$2:$B$5111,"&lt;="&amp;O$3)-$F4583)))</f>
        <v>#VALUE!</v>
      </c>
      <c r="P4583" s="21" t="e">
        <f>IF(OR($B4583="",P$3&lt;$D4583+Настройки!$B$7),0,MAX(0,$E4583-MAX(0,SUMIFS(Тех_Движение!$G$2:$G$5111,Тех_Движение!$D$2:$D$5111,$C4583,Тех_Движение!$B$2:$B$5111,"&lt;="&amp;P$3)-$F4583)))</f>
        <v>#VALUE!</v>
      </c>
      <c r="Q4583" s="21" t="e">
        <f>IF(OR($B4583="",Q$3&lt;$D4583+Настройки!$B$7),0,MAX(0,$E4583-MAX(0,SUMIFS(Тех_Движение!$G$2:$G$5111,Тех_Движение!$D$2:$D$5111,$C4583,Тех_Движение!$B$2:$B$5111,"&lt;="&amp;Q$3)-$F4583)))</f>
        <v>#VALUE!</v>
      </c>
      <c r="R4583" s="21" t="str">
        <f t="shared" si="214"/>
        <v/>
      </c>
      <c r="S4583" s="23" t="str">
        <f>IF($B4583="","",VLOOKUP($C4583,Настройки!$A$11:$L$17,9,FALSE))</f>
        <v/>
      </c>
      <c r="T4583" s="23" t="str">
        <f t="shared" si="215"/>
        <v/>
      </c>
    </row>
    <row r="4584" spans="1:20" x14ac:dyDescent="0.3">
      <c r="A4584" s="20">
        <f>Тех_Движение!$A$4581</f>
        <v>4580</v>
      </c>
      <c r="B4584" s="20" t="str">
        <f>IF(Тех_Движение!$F$4581&gt;0,Тех_Движение!$I$4581,"")</f>
        <v/>
      </c>
      <c r="C4584" s="20" t="str">
        <f>IF($B4584="","",Тех_Движение!$D$4581)</f>
        <v/>
      </c>
      <c r="D4584" s="9" t="str">
        <f>IF($B4584="","",Тех_Движение!$B$4581)</f>
        <v/>
      </c>
      <c r="E4584" s="21" t="str">
        <f>IF($B4584="","",Тех_Движение!$F$4581)</f>
        <v/>
      </c>
      <c r="F4584" s="21" t="str">
        <f>IF($B4584="","",SUMIFS($E$5:$E4583,$C$5:$C4583,$C4584))</f>
        <v/>
      </c>
      <c r="G4584" s="21" t="str">
        <f>IF($B4584="","",MAX(0,$E4584-MAX(0,SUMIFS(Тех_Движение!$G$2:$G$5111,Тех_Движение!$D$2:$D$5111,$C4584,Тех_Движение!$B$2:$B$5111,"&lt;="&amp;Настройки!$B$5-1)-$F4584)))</f>
        <v/>
      </c>
      <c r="H4584" s="21" t="str">
        <f>IF($B4584="","",IF(AND($D4584&gt;=Настройки!$B$5,$D4584&lt;=Настройки!$B$6),$E4584,0))</f>
        <v/>
      </c>
      <c r="I4584" s="21" t="str">
        <f t="shared" si="213"/>
        <v/>
      </c>
      <c r="J4584" s="21" t="str">
        <f>IF($B4584="","",MAX(0,$E4584-MAX(0,SUMIFS(Тех_Движение!$G$2:$G$5111,Тех_Движение!$D$2:$D$5111,$C4584,Тех_Движение!$B$2:$B$5111,"&lt;="&amp;Настройки!$B$6)-$F4584)))</f>
        <v/>
      </c>
      <c r="K4584" s="21" t="e">
        <f>IF(OR($B4584="",K$3&lt;$D4584+Настройки!$B$7),0,MAX(0,$E4584-MAX(0,SUMIFS(Тех_Движение!$G$2:$G$5111,Тех_Движение!$D$2:$D$5111,$C4584,Тех_Движение!$B$2:$B$5111,"&lt;="&amp;K$3)-$F4584)))</f>
        <v>#VALUE!</v>
      </c>
      <c r="L4584" s="21" t="e">
        <f>IF(OR($B4584="",L$3&lt;$D4584+Настройки!$B$7),0,MAX(0,$E4584-MAX(0,SUMIFS(Тех_Движение!$G$2:$G$5111,Тех_Движение!$D$2:$D$5111,$C4584,Тех_Движение!$B$2:$B$5111,"&lt;="&amp;L$3)-$F4584)))</f>
        <v>#VALUE!</v>
      </c>
      <c r="M4584" s="21" t="e">
        <f>IF(OR($B4584="",M$3&lt;$D4584+Настройки!$B$7),0,MAX(0,$E4584-MAX(0,SUMIFS(Тех_Движение!$G$2:$G$5111,Тех_Движение!$D$2:$D$5111,$C4584,Тех_Движение!$B$2:$B$5111,"&lt;="&amp;M$3)-$F4584)))</f>
        <v>#VALUE!</v>
      </c>
      <c r="N4584" s="21" t="e">
        <f>IF(OR($B4584="",N$3&lt;$D4584+Настройки!$B$7),0,MAX(0,$E4584-MAX(0,SUMIFS(Тех_Движение!$G$2:$G$5111,Тех_Движение!$D$2:$D$5111,$C4584,Тех_Движение!$B$2:$B$5111,"&lt;="&amp;N$3)-$F4584)))</f>
        <v>#VALUE!</v>
      </c>
      <c r="O4584" s="21" t="e">
        <f>IF(OR($B4584="",O$3&lt;$D4584+Настройки!$B$7),0,MAX(0,$E4584-MAX(0,SUMIFS(Тех_Движение!$G$2:$G$5111,Тех_Движение!$D$2:$D$5111,$C4584,Тех_Движение!$B$2:$B$5111,"&lt;="&amp;O$3)-$F4584)))</f>
        <v>#VALUE!</v>
      </c>
      <c r="P4584" s="21" t="e">
        <f>IF(OR($B4584="",P$3&lt;$D4584+Настройки!$B$7),0,MAX(0,$E4584-MAX(0,SUMIFS(Тех_Движение!$G$2:$G$5111,Тех_Движение!$D$2:$D$5111,$C4584,Тех_Движение!$B$2:$B$5111,"&lt;="&amp;P$3)-$F4584)))</f>
        <v>#VALUE!</v>
      </c>
      <c r="Q4584" s="21" t="e">
        <f>IF(OR($B4584="",Q$3&lt;$D4584+Настройки!$B$7),0,MAX(0,$E4584-MAX(0,SUMIFS(Тех_Движение!$G$2:$G$5111,Тех_Движение!$D$2:$D$5111,$C4584,Тех_Движение!$B$2:$B$5111,"&lt;="&amp;Q$3)-$F4584)))</f>
        <v>#VALUE!</v>
      </c>
      <c r="R4584" s="21" t="str">
        <f t="shared" si="214"/>
        <v/>
      </c>
      <c r="S4584" s="23" t="str">
        <f>IF($B4584="","",VLOOKUP($C4584,Настройки!$A$11:$L$17,9,FALSE))</f>
        <v/>
      </c>
      <c r="T4584" s="23" t="str">
        <f t="shared" si="215"/>
        <v/>
      </c>
    </row>
    <row r="4585" spans="1:20" x14ac:dyDescent="0.3">
      <c r="A4585" s="20">
        <f>Тех_Движение!$A$4582</f>
        <v>4581</v>
      </c>
      <c r="B4585" s="20" t="str">
        <f>IF(Тех_Движение!$F$4582&gt;0,Тех_Движение!$I$4582,"")</f>
        <v/>
      </c>
      <c r="C4585" s="20" t="str">
        <f>IF($B4585="","",Тех_Движение!$D$4582)</f>
        <v/>
      </c>
      <c r="D4585" s="9" t="str">
        <f>IF($B4585="","",Тех_Движение!$B$4582)</f>
        <v/>
      </c>
      <c r="E4585" s="21" t="str">
        <f>IF($B4585="","",Тех_Движение!$F$4582)</f>
        <v/>
      </c>
      <c r="F4585" s="21" t="str">
        <f>IF($B4585="","",SUMIFS($E$5:$E4584,$C$5:$C4584,$C4585))</f>
        <v/>
      </c>
      <c r="G4585" s="21" t="str">
        <f>IF($B4585="","",MAX(0,$E4585-MAX(0,SUMIFS(Тех_Движение!$G$2:$G$5111,Тех_Движение!$D$2:$D$5111,$C4585,Тех_Движение!$B$2:$B$5111,"&lt;="&amp;Настройки!$B$5-1)-$F4585)))</f>
        <v/>
      </c>
      <c r="H4585" s="21" t="str">
        <f>IF($B4585="","",IF(AND($D4585&gt;=Настройки!$B$5,$D4585&lt;=Настройки!$B$6),$E4585,0))</f>
        <v/>
      </c>
      <c r="I4585" s="21" t="str">
        <f t="shared" si="213"/>
        <v/>
      </c>
      <c r="J4585" s="21" t="str">
        <f>IF($B4585="","",MAX(0,$E4585-MAX(0,SUMIFS(Тех_Движение!$G$2:$G$5111,Тех_Движение!$D$2:$D$5111,$C4585,Тех_Движение!$B$2:$B$5111,"&lt;="&amp;Настройки!$B$6)-$F4585)))</f>
        <v/>
      </c>
      <c r="K4585" s="21" t="e">
        <f>IF(OR($B4585="",K$3&lt;$D4585+Настройки!$B$7),0,MAX(0,$E4585-MAX(0,SUMIFS(Тех_Движение!$G$2:$G$5111,Тех_Движение!$D$2:$D$5111,$C4585,Тех_Движение!$B$2:$B$5111,"&lt;="&amp;K$3)-$F4585)))</f>
        <v>#VALUE!</v>
      </c>
      <c r="L4585" s="21" t="e">
        <f>IF(OR($B4585="",L$3&lt;$D4585+Настройки!$B$7),0,MAX(0,$E4585-MAX(0,SUMIFS(Тех_Движение!$G$2:$G$5111,Тех_Движение!$D$2:$D$5111,$C4585,Тех_Движение!$B$2:$B$5111,"&lt;="&amp;L$3)-$F4585)))</f>
        <v>#VALUE!</v>
      </c>
      <c r="M4585" s="21" t="e">
        <f>IF(OR($B4585="",M$3&lt;$D4585+Настройки!$B$7),0,MAX(0,$E4585-MAX(0,SUMIFS(Тех_Движение!$G$2:$G$5111,Тех_Движение!$D$2:$D$5111,$C4585,Тех_Движение!$B$2:$B$5111,"&lt;="&amp;M$3)-$F4585)))</f>
        <v>#VALUE!</v>
      </c>
      <c r="N4585" s="21" t="e">
        <f>IF(OR($B4585="",N$3&lt;$D4585+Настройки!$B$7),0,MAX(0,$E4585-MAX(0,SUMIFS(Тех_Движение!$G$2:$G$5111,Тех_Движение!$D$2:$D$5111,$C4585,Тех_Движение!$B$2:$B$5111,"&lt;="&amp;N$3)-$F4585)))</f>
        <v>#VALUE!</v>
      </c>
      <c r="O4585" s="21" t="e">
        <f>IF(OR($B4585="",O$3&lt;$D4585+Настройки!$B$7),0,MAX(0,$E4585-MAX(0,SUMIFS(Тех_Движение!$G$2:$G$5111,Тех_Движение!$D$2:$D$5111,$C4585,Тех_Движение!$B$2:$B$5111,"&lt;="&amp;O$3)-$F4585)))</f>
        <v>#VALUE!</v>
      </c>
      <c r="P4585" s="21" t="e">
        <f>IF(OR($B4585="",P$3&lt;$D4585+Настройки!$B$7),0,MAX(0,$E4585-MAX(0,SUMIFS(Тех_Движение!$G$2:$G$5111,Тех_Движение!$D$2:$D$5111,$C4585,Тех_Движение!$B$2:$B$5111,"&lt;="&amp;P$3)-$F4585)))</f>
        <v>#VALUE!</v>
      </c>
      <c r="Q4585" s="21" t="e">
        <f>IF(OR($B4585="",Q$3&lt;$D4585+Настройки!$B$7),0,MAX(0,$E4585-MAX(0,SUMIFS(Тех_Движение!$G$2:$G$5111,Тех_Движение!$D$2:$D$5111,$C4585,Тех_Движение!$B$2:$B$5111,"&lt;="&amp;Q$3)-$F4585)))</f>
        <v>#VALUE!</v>
      </c>
      <c r="R4585" s="21" t="str">
        <f t="shared" si="214"/>
        <v/>
      </c>
      <c r="S4585" s="23" t="str">
        <f>IF($B4585="","",VLOOKUP($C4585,Настройки!$A$11:$L$17,9,FALSE))</f>
        <v/>
      </c>
      <c r="T4585" s="23" t="str">
        <f t="shared" si="215"/>
        <v/>
      </c>
    </row>
    <row r="4586" spans="1:20" x14ac:dyDescent="0.3">
      <c r="A4586" s="20">
        <f>Тех_Движение!$A$4583</f>
        <v>4582</v>
      </c>
      <c r="B4586" s="20" t="str">
        <f>IF(Тех_Движение!$F$4583&gt;0,Тех_Движение!$I$4583,"")</f>
        <v/>
      </c>
      <c r="C4586" s="20" t="str">
        <f>IF($B4586="","",Тех_Движение!$D$4583)</f>
        <v/>
      </c>
      <c r="D4586" s="9" t="str">
        <f>IF($B4586="","",Тех_Движение!$B$4583)</f>
        <v/>
      </c>
      <c r="E4586" s="21" t="str">
        <f>IF($B4586="","",Тех_Движение!$F$4583)</f>
        <v/>
      </c>
      <c r="F4586" s="21" t="str">
        <f>IF($B4586="","",SUMIFS($E$5:$E4585,$C$5:$C4585,$C4586))</f>
        <v/>
      </c>
      <c r="G4586" s="21" t="str">
        <f>IF($B4586="","",MAX(0,$E4586-MAX(0,SUMIFS(Тех_Движение!$G$2:$G$5111,Тех_Движение!$D$2:$D$5111,$C4586,Тех_Движение!$B$2:$B$5111,"&lt;="&amp;Настройки!$B$5-1)-$F4586)))</f>
        <v/>
      </c>
      <c r="H4586" s="21" t="str">
        <f>IF($B4586="","",IF(AND($D4586&gt;=Настройки!$B$5,$D4586&lt;=Настройки!$B$6),$E4586,0))</f>
        <v/>
      </c>
      <c r="I4586" s="21" t="str">
        <f t="shared" si="213"/>
        <v/>
      </c>
      <c r="J4586" s="21" t="str">
        <f>IF($B4586="","",MAX(0,$E4586-MAX(0,SUMIFS(Тех_Движение!$G$2:$G$5111,Тех_Движение!$D$2:$D$5111,$C4586,Тех_Движение!$B$2:$B$5111,"&lt;="&amp;Настройки!$B$6)-$F4586)))</f>
        <v/>
      </c>
      <c r="K4586" s="21" t="e">
        <f>IF(OR($B4586="",K$3&lt;$D4586+Настройки!$B$7),0,MAX(0,$E4586-MAX(0,SUMIFS(Тех_Движение!$G$2:$G$5111,Тех_Движение!$D$2:$D$5111,$C4586,Тех_Движение!$B$2:$B$5111,"&lt;="&amp;K$3)-$F4586)))</f>
        <v>#VALUE!</v>
      </c>
      <c r="L4586" s="21" t="e">
        <f>IF(OR($B4586="",L$3&lt;$D4586+Настройки!$B$7),0,MAX(0,$E4586-MAX(0,SUMIFS(Тех_Движение!$G$2:$G$5111,Тех_Движение!$D$2:$D$5111,$C4586,Тех_Движение!$B$2:$B$5111,"&lt;="&amp;L$3)-$F4586)))</f>
        <v>#VALUE!</v>
      </c>
      <c r="M4586" s="21" t="e">
        <f>IF(OR($B4586="",M$3&lt;$D4586+Настройки!$B$7),0,MAX(0,$E4586-MAX(0,SUMIFS(Тех_Движение!$G$2:$G$5111,Тех_Движение!$D$2:$D$5111,$C4586,Тех_Движение!$B$2:$B$5111,"&lt;="&amp;M$3)-$F4586)))</f>
        <v>#VALUE!</v>
      </c>
      <c r="N4586" s="21" t="e">
        <f>IF(OR($B4586="",N$3&lt;$D4586+Настройки!$B$7),0,MAX(0,$E4586-MAX(0,SUMIFS(Тех_Движение!$G$2:$G$5111,Тех_Движение!$D$2:$D$5111,$C4586,Тех_Движение!$B$2:$B$5111,"&lt;="&amp;N$3)-$F4586)))</f>
        <v>#VALUE!</v>
      </c>
      <c r="O4586" s="21" t="e">
        <f>IF(OR($B4586="",O$3&lt;$D4586+Настройки!$B$7),0,MAX(0,$E4586-MAX(0,SUMIFS(Тех_Движение!$G$2:$G$5111,Тех_Движение!$D$2:$D$5111,$C4586,Тех_Движение!$B$2:$B$5111,"&lt;="&amp;O$3)-$F4586)))</f>
        <v>#VALUE!</v>
      </c>
      <c r="P4586" s="21" t="e">
        <f>IF(OR($B4586="",P$3&lt;$D4586+Настройки!$B$7),0,MAX(0,$E4586-MAX(0,SUMIFS(Тех_Движение!$G$2:$G$5111,Тех_Движение!$D$2:$D$5111,$C4586,Тех_Движение!$B$2:$B$5111,"&lt;="&amp;P$3)-$F4586)))</f>
        <v>#VALUE!</v>
      </c>
      <c r="Q4586" s="21" t="e">
        <f>IF(OR($B4586="",Q$3&lt;$D4586+Настройки!$B$7),0,MAX(0,$E4586-MAX(0,SUMIFS(Тех_Движение!$G$2:$G$5111,Тех_Движение!$D$2:$D$5111,$C4586,Тех_Движение!$B$2:$B$5111,"&lt;="&amp;Q$3)-$F4586)))</f>
        <v>#VALUE!</v>
      </c>
      <c r="R4586" s="21" t="str">
        <f t="shared" si="214"/>
        <v/>
      </c>
      <c r="S4586" s="23" t="str">
        <f>IF($B4586="","",VLOOKUP($C4586,Настройки!$A$11:$L$17,9,FALSE))</f>
        <v/>
      </c>
      <c r="T4586" s="23" t="str">
        <f t="shared" si="215"/>
        <v/>
      </c>
    </row>
    <row r="4587" spans="1:20" x14ac:dyDescent="0.3">
      <c r="A4587" s="20">
        <f>Тех_Движение!$A$4584</f>
        <v>4583</v>
      </c>
      <c r="B4587" s="20" t="str">
        <f>IF(Тех_Движение!$F$4584&gt;0,Тех_Движение!$I$4584,"")</f>
        <v/>
      </c>
      <c r="C4587" s="20" t="str">
        <f>IF($B4587="","",Тех_Движение!$D$4584)</f>
        <v/>
      </c>
      <c r="D4587" s="9" t="str">
        <f>IF($B4587="","",Тех_Движение!$B$4584)</f>
        <v/>
      </c>
      <c r="E4587" s="21" t="str">
        <f>IF($B4587="","",Тех_Движение!$F$4584)</f>
        <v/>
      </c>
      <c r="F4587" s="21" t="str">
        <f>IF($B4587="","",SUMIFS($E$5:$E4586,$C$5:$C4586,$C4587))</f>
        <v/>
      </c>
      <c r="G4587" s="21" t="str">
        <f>IF($B4587="","",MAX(0,$E4587-MAX(0,SUMIFS(Тех_Движение!$G$2:$G$5111,Тех_Движение!$D$2:$D$5111,$C4587,Тех_Движение!$B$2:$B$5111,"&lt;="&amp;Настройки!$B$5-1)-$F4587)))</f>
        <v/>
      </c>
      <c r="H4587" s="21" t="str">
        <f>IF($B4587="","",IF(AND($D4587&gt;=Настройки!$B$5,$D4587&lt;=Настройки!$B$6),$E4587,0))</f>
        <v/>
      </c>
      <c r="I4587" s="21" t="str">
        <f t="shared" si="213"/>
        <v/>
      </c>
      <c r="J4587" s="21" t="str">
        <f>IF($B4587="","",MAX(0,$E4587-MAX(0,SUMIFS(Тех_Движение!$G$2:$G$5111,Тех_Движение!$D$2:$D$5111,$C4587,Тех_Движение!$B$2:$B$5111,"&lt;="&amp;Настройки!$B$6)-$F4587)))</f>
        <v/>
      </c>
      <c r="K4587" s="21" t="e">
        <f>IF(OR($B4587="",K$3&lt;$D4587+Настройки!$B$7),0,MAX(0,$E4587-MAX(0,SUMIFS(Тех_Движение!$G$2:$G$5111,Тех_Движение!$D$2:$D$5111,$C4587,Тех_Движение!$B$2:$B$5111,"&lt;="&amp;K$3)-$F4587)))</f>
        <v>#VALUE!</v>
      </c>
      <c r="L4587" s="21" t="e">
        <f>IF(OR($B4587="",L$3&lt;$D4587+Настройки!$B$7),0,MAX(0,$E4587-MAX(0,SUMIFS(Тех_Движение!$G$2:$G$5111,Тех_Движение!$D$2:$D$5111,$C4587,Тех_Движение!$B$2:$B$5111,"&lt;="&amp;L$3)-$F4587)))</f>
        <v>#VALUE!</v>
      </c>
      <c r="M4587" s="21" t="e">
        <f>IF(OR($B4587="",M$3&lt;$D4587+Настройки!$B$7),0,MAX(0,$E4587-MAX(0,SUMIFS(Тех_Движение!$G$2:$G$5111,Тех_Движение!$D$2:$D$5111,$C4587,Тех_Движение!$B$2:$B$5111,"&lt;="&amp;M$3)-$F4587)))</f>
        <v>#VALUE!</v>
      </c>
      <c r="N4587" s="21" t="e">
        <f>IF(OR($B4587="",N$3&lt;$D4587+Настройки!$B$7),0,MAX(0,$E4587-MAX(0,SUMIFS(Тех_Движение!$G$2:$G$5111,Тех_Движение!$D$2:$D$5111,$C4587,Тех_Движение!$B$2:$B$5111,"&lt;="&amp;N$3)-$F4587)))</f>
        <v>#VALUE!</v>
      </c>
      <c r="O4587" s="21" t="e">
        <f>IF(OR($B4587="",O$3&lt;$D4587+Настройки!$B$7),0,MAX(0,$E4587-MAX(0,SUMIFS(Тех_Движение!$G$2:$G$5111,Тех_Движение!$D$2:$D$5111,$C4587,Тех_Движение!$B$2:$B$5111,"&lt;="&amp;O$3)-$F4587)))</f>
        <v>#VALUE!</v>
      </c>
      <c r="P4587" s="21" t="e">
        <f>IF(OR($B4587="",P$3&lt;$D4587+Настройки!$B$7),0,MAX(0,$E4587-MAX(0,SUMIFS(Тех_Движение!$G$2:$G$5111,Тех_Движение!$D$2:$D$5111,$C4587,Тех_Движение!$B$2:$B$5111,"&lt;="&amp;P$3)-$F4587)))</f>
        <v>#VALUE!</v>
      </c>
      <c r="Q4587" s="21" t="e">
        <f>IF(OR($B4587="",Q$3&lt;$D4587+Настройки!$B$7),0,MAX(0,$E4587-MAX(0,SUMIFS(Тех_Движение!$G$2:$G$5111,Тех_Движение!$D$2:$D$5111,$C4587,Тех_Движение!$B$2:$B$5111,"&lt;="&amp;Q$3)-$F4587)))</f>
        <v>#VALUE!</v>
      </c>
      <c r="R4587" s="21" t="str">
        <f t="shared" si="214"/>
        <v/>
      </c>
      <c r="S4587" s="23" t="str">
        <f>IF($B4587="","",VLOOKUP($C4587,Настройки!$A$11:$L$17,9,FALSE))</f>
        <v/>
      </c>
      <c r="T4587" s="23" t="str">
        <f t="shared" si="215"/>
        <v/>
      </c>
    </row>
    <row r="4588" spans="1:20" x14ac:dyDescent="0.3">
      <c r="A4588" s="20">
        <f>Тех_Движение!$A$4585</f>
        <v>4584</v>
      </c>
      <c r="B4588" s="20" t="str">
        <f>IF(Тех_Движение!$F$4585&gt;0,Тех_Движение!$I$4585,"")</f>
        <v/>
      </c>
      <c r="C4588" s="20" t="str">
        <f>IF($B4588="","",Тех_Движение!$D$4585)</f>
        <v/>
      </c>
      <c r="D4588" s="9" t="str">
        <f>IF($B4588="","",Тех_Движение!$B$4585)</f>
        <v/>
      </c>
      <c r="E4588" s="21" t="str">
        <f>IF($B4588="","",Тех_Движение!$F$4585)</f>
        <v/>
      </c>
      <c r="F4588" s="21" t="str">
        <f>IF($B4588="","",SUMIFS($E$5:$E4587,$C$5:$C4587,$C4588))</f>
        <v/>
      </c>
      <c r="G4588" s="21" t="str">
        <f>IF($B4588="","",MAX(0,$E4588-MAX(0,SUMIFS(Тех_Движение!$G$2:$G$5111,Тех_Движение!$D$2:$D$5111,$C4588,Тех_Движение!$B$2:$B$5111,"&lt;="&amp;Настройки!$B$5-1)-$F4588)))</f>
        <v/>
      </c>
      <c r="H4588" s="21" t="str">
        <f>IF($B4588="","",IF(AND($D4588&gt;=Настройки!$B$5,$D4588&lt;=Настройки!$B$6),$E4588,0))</f>
        <v/>
      </c>
      <c r="I4588" s="21" t="str">
        <f t="shared" si="213"/>
        <v/>
      </c>
      <c r="J4588" s="21" t="str">
        <f>IF($B4588="","",MAX(0,$E4588-MAX(0,SUMIFS(Тех_Движение!$G$2:$G$5111,Тех_Движение!$D$2:$D$5111,$C4588,Тех_Движение!$B$2:$B$5111,"&lt;="&amp;Настройки!$B$6)-$F4588)))</f>
        <v/>
      </c>
      <c r="K4588" s="21" t="e">
        <f>IF(OR($B4588="",K$3&lt;$D4588+Настройки!$B$7),0,MAX(0,$E4588-MAX(0,SUMIFS(Тех_Движение!$G$2:$G$5111,Тех_Движение!$D$2:$D$5111,$C4588,Тех_Движение!$B$2:$B$5111,"&lt;="&amp;K$3)-$F4588)))</f>
        <v>#VALUE!</v>
      </c>
      <c r="L4588" s="21" t="e">
        <f>IF(OR($B4588="",L$3&lt;$D4588+Настройки!$B$7),0,MAX(0,$E4588-MAX(0,SUMIFS(Тех_Движение!$G$2:$G$5111,Тех_Движение!$D$2:$D$5111,$C4588,Тех_Движение!$B$2:$B$5111,"&lt;="&amp;L$3)-$F4588)))</f>
        <v>#VALUE!</v>
      </c>
      <c r="M4588" s="21" t="e">
        <f>IF(OR($B4588="",M$3&lt;$D4588+Настройки!$B$7),0,MAX(0,$E4588-MAX(0,SUMIFS(Тех_Движение!$G$2:$G$5111,Тех_Движение!$D$2:$D$5111,$C4588,Тех_Движение!$B$2:$B$5111,"&lt;="&amp;M$3)-$F4588)))</f>
        <v>#VALUE!</v>
      </c>
      <c r="N4588" s="21" t="e">
        <f>IF(OR($B4588="",N$3&lt;$D4588+Настройки!$B$7),0,MAX(0,$E4588-MAX(0,SUMIFS(Тех_Движение!$G$2:$G$5111,Тех_Движение!$D$2:$D$5111,$C4588,Тех_Движение!$B$2:$B$5111,"&lt;="&amp;N$3)-$F4588)))</f>
        <v>#VALUE!</v>
      </c>
      <c r="O4588" s="21" t="e">
        <f>IF(OR($B4588="",O$3&lt;$D4588+Настройки!$B$7),0,MAX(0,$E4588-MAX(0,SUMIFS(Тех_Движение!$G$2:$G$5111,Тех_Движение!$D$2:$D$5111,$C4588,Тех_Движение!$B$2:$B$5111,"&lt;="&amp;O$3)-$F4588)))</f>
        <v>#VALUE!</v>
      </c>
      <c r="P4588" s="21" t="e">
        <f>IF(OR($B4588="",P$3&lt;$D4588+Настройки!$B$7),0,MAX(0,$E4588-MAX(0,SUMIFS(Тех_Движение!$G$2:$G$5111,Тех_Движение!$D$2:$D$5111,$C4588,Тех_Движение!$B$2:$B$5111,"&lt;="&amp;P$3)-$F4588)))</f>
        <v>#VALUE!</v>
      </c>
      <c r="Q4588" s="21" t="e">
        <f>IF(OR($B4588="",Q$3&lt;$D4588+Настройки!$B$7),0,MAX(0,$E4588-MAX(0,SUMIFS(Тех_Движение!$G$2:$G$5111,Тех_Движение!$D$2:$D$5111,$C4588,Тех_Движение!$B$2:$B$5111,"&lt;="&amp;Q$3)-$F4588)))</f>
        <v>#VALUE!</v>
      </c>
      <c r="R4588" s="21" t="str">
        <f t="shared" si="214"/>
        <v/>
      </c>
      <c r="S4588" s="23" t="str">
        <f>IF($B4588="","",VLOOKUP($C4588,Настройки!$A$11:$L$17,9,FALSE))</f>
        <v/>
      </c>
      <c r="T4588" s="23" t="str">
        <f t="shared" si="215"/>
        <v/>
      </c>
    </row>
    <row r="4589" spans="1:20" x14ac:dyDescent="0.3">
      <c r="A4589" s="20">
        <f>Тех_Движение!$A$4586</f>
        <v>4585</v>
      </c>
      <c r="B4589" s="20" t="str">
        <f>IF(Тех_Движение!$F$4586&gt;0,Тех_Движение!$I$4586,"")</f>
        <v/>
      </c>
      <c r="C4589" s="20" t="str">
        <f>IF($B4589="","",Тех_Движение!$D$4586)</f>
        <v/>
      </c>
      <c r="D4589" s="9" t="str">
        <f>IF($B4589="","",Тех_Движение!$B$4586)</f>
        <v/>
      </c>
      <c r="E4589" s="21" t="str">
        <f>IF($B4589="","",Тех_Движение!$F$4586)</f>
        <v/>
      </c>
      <c r="F4589" s="21" t="str">
        <f>IF($B4589="","",SUMIFS($E$5:$E4588,$C$5:$C4588,$C4589))</f>
        <v/>
      </c>
      <c r="G4589" s="21" t="str">
        <f>IF($B4589="","",MAX(0,$E4589-MAX(0,SUMIFS(Тех_Движение!$G$2:$G$5111,Тех_Движение!$D$2:$D$5111,$C4589,Тех_Движение!$B$2:$B$5111,"&lt;="&amp;Настройки!$B$5-1)-$F4589)))</f>
        <v/>
      </c>
      <c r="H4589" s="21" t="str">
        <f>IF($B4589="","",IF(AND($D4589&gt;=Настройки!$B$5,$D4589&lt;=Настройки!$B$6),$E4589,0))</f>
        <v/>
      </c>
      <c r="I4589" s="21" t="str">
        <f t="shared" si="213"/>
        <v/>
      </c>
      <c r="J4589" s="21" t="str">
        <f>IF($B4589="","",MAX(0,$E4589-MAX(0,SUMIFS(Тех_Движение!$G$2:$G$5111,Тех_Движение!$D$2:$D$5111,$C4589,Тех_Движение!$B$2:$B$5111,"&lt;="&amp;Настройки!$B$6)-$F4589)))</f>
        <v/>
      </c>
      <c r="K4589" s="21" t="e">
        <f>IF(OR($B4589="",K$3&lt;$D4589+Настройки!$B$7),0,MAX(0,$E4589-MAX(0,SUMIFS(Тех_Движение!$G$2:$G$5111,Тех_Движение!$D$2:$D$5111,$C4589,Тех_Движение!$B$2:$B$5111,"&lt;="&amp;K$3)-$F4589)))</f>
        <v>#VALUE!</v>
      </c>
      <c r="L4589" s="21" t="e">
        <f>IF(OR($B4589="",L$3&lt;$D4589+Настройки!$B$7),0,MAX(0,$E4589-MAX(0,SUMIFS(Тех_Движение!$G$2:$G$5111,Тех_Движение!$D$2:$D$5111,$C4589,Тех_Движение!$B$2:$B$5111,"&lt;="&amp;L$3)-$F4589)))</f>
        <v>#VALUE!</v>
      </c>
      <c r="M4589" s="21" t="e">
        <f>IF(OR($B4589="",M$3&lt;$D4589+Настройки!$B$7),0,MAX(0,$E4589-MAX(0,SUMIFS(Тех_Движение!$G$2:$G$5111,Тех_Движение!$D$2:$D$5111,$C4589,Тех_Движение!$B$2:$B$5111,"&lt;="&amp;M$3)-$F4589)))</f>
        <v>#VALUE!</v>
      </c>
      <c r="N4589" s="21" t="e">
        <f>IF(OR($B4589="",N$3&lt;$D4589+Настройки!$B$7),0,MAX(0,$E4589-MAX(0,SUMIFS(Тех_Движение!$G$2:$G$5111,Тех_Движение!$D$2:$D$5111,$C4589,Тех_Движение!$B$2:$B$5111,"&lt;="&amp;N$3)-$F4589)))</f>
        <v>#VALUE!</v>
      </c>
      <c r="O4589" s="21" t="e">
        <f>IF(OR($B4589="",O$3&lt;$D4589+Настройки!$B$7),0,MAX(0,$E4589-MAX(0,SUMIFS(Тех_Движение!$G$2:$G$5111,Тех_Движение!$D$2:$D$5111,$C4589,Тех_Движение!$B$2:$B$5111,"&lt;="&amp;O$3)-$F4589)))</f>
        <v>#VALUE!</v>
      </c>
      <c r="P4589" s="21" t="e">
        <f>IF(OR($B4589="",P$3&lt;$D4589+Настройки!$B$7),0,MAX(0,$E4589-MAX(0,SUMIFS(Тех_Движение!$G$2:$G$5111,Тех_Движение!$D$2:$D$5111,$C4589,Тех_Движение!$B$2:$B$5111,"&lt;="&amp;P$3)-$F4589)))</f>
        <v>#VALUE!</v>
      </c>
      <c r="Q4589" s="21" t="e">
        <f>IF(OR($B4589="",Q$3&lt;$D4589+Настройки!$B$7),0,MAX(0,$E4589-MAX(0,SUMIFS(Тех_Движение!$G$2:$G$5111,Тех_Движение!$D$2:$D$5111,$C4589,Тех_Движение!$B$2:$B$5111,"&lt;="&amp;Q$3)-$F4589)))</f>
        <v>#VALUE!</v>
      </c>
      <c r="R4589" s="21" t="str">
        <f t="shared" si="214"/>
        <v/>
      </c>
      <c r="S4589" s="23" t="str">
        <f>IF($B4589="","",VLOOKUP($C4589,Настройки!$A$11:$L$17,9,FALSE))</f>
        <v/>
      </c>
      <c r="T4589" s="23" t="str">
        <f t="shared" si="215"/>
        <v/>
      </c>
    </row>
    <row r="4590" spans="1:20" x14ac:dyDescent="0.3">
      <c r="A4590" s="20">
        <f>Тех_Движение!$A$4587</f>
        <v>4586</v>
      </c>
      <c r="B4590" s="20" t="str">
        <f>IF(Тех_Движение!$F$4587&gt;0,Тех_Движение!$I$4587,"")</f>
        <v/>
      </c>
      <c r="C4590" s="20" t="str">
        <f>IF($B4590="","",Тех_Движение!$D$4587)</f>
        <v/>
      </c>
      <c r="D4590" s="9" t="str">
        <f>IF($B4590="","",Тех_Движение!$B$4587)</f>
        <v/>
      </c>
      <c r="E4590" s="21" t="str">
        <f>IF($B4590="","",Тех_Движение!$F$4587)</f>
        <v/>
      </c>
      <c r="F4590" s="21" t="str">
        <f>IF($B4590="","",SUMIFS($E$5:$E4589,$C$5:$C4589,$C4590))</f>
        <v/>
      </c>
      <c r="G4590" s="21" t="str">
        <f>IF($B4590="","",MAX(0,$E4590-MAX(0,SUMIFS(Тех_Движение!$G$2:$G$5111,Тех_Движение!$D$2:$D$5111,$C4590,Тех_Движение!$B$2:$B$5111,"&lt;="&amp;Настройки!$B$5-1)-$F4590)))</f>
        <v/>
      </c>
      <c r="H4590" s="21" t="str">
        <f>IF($B4590="","",IF(AND($D4590&gt;=Настройки!$B$5,$D4590&lt;=Настройки!$B$6),$E4590,0))</f>
        <v/>
      </c>
      <c r="I4590" s="21" t="str">
        <f t="shared" si="213"/>
        <v/>
      </c>
      <c r="J4590" s="21" t="str">
        <f>IF($B4590="","",MAX(0,$E4590-MAX(0,SUMIFS(Тех_Движение!$G$2:$G$5111,Тех_Движение!$D$2:$D$5111,$C4590,Тех_Движение!$B$2:$B$5111,"&lt;="&amp;Настройки!$B$6)-$F4590)))</f>
        <v/>
      </c>
      <c r="K4590" s="21" t="e">
        <f>IF(OR($B4590="",K$3&lt;$D4590+Настройки!$B$7),0,MAX(0,$E4590-MAX(0,SUMIFS(Тех_Движение!$G$2:$G$5111,Тех_Движение!$D$2:$D$5111,$C4590,Тех_Движение!$B$2:$B$5111,"&lt;="&amp;K$3)-$F4590)))</f>
        <v>#VALUE!</v>
      </c>
      <c r="L4590" s="21" t="e">
        <f>IF(OR($B4590="",L$3&lt;$D4590+Настройки!$B$7),0,MAX(0,$E4590-MAX(0,SUMIFS(Тех_Движение!$G$2:$G$5111,Тех_Движение!$D$2:$D$5111,$C4590,Тех_Движение!$B$2:$B$5111,"&lt;="&amp;L$3)-$F4590)))</f>
        <v>#VALUE!</v>
      </c>
      <c r="M4590" s="21" t="e">
        <f>IF(OR($B4590="",M$3&lt;$D4590+Настройки!$B$7),0,MAX(0,$E4590-MAX(0,SUMIFS(Тех_Движение!$G$2:$G$5111,Тех_Движение!$D$2:$D$5111,$C4590,Тех_Движение!$B$2:$B$5111,"&lt;="&amp;M$3)-$F4590)))</f>
        <v>#VALUE!</v>
      </c>
      <c r="N4590" s="21" t="e">
        <f>IF(OR($B4590="",N$3&lt;$D4590+Настройки!$B$7),0,MAX(0,$E4590-MAX(0,SUMIFS(Тех_Движение!$G$2:$G$5111,Тех_Движение!$D$2:$D$5111,$C4590,Тех_Движение!$B$2:$B$5111,"&lt;="&amp;N$3)-$F4590)))</f>
        <v>#VALUE!</v>
      </c>
      <c r="O4590" s="21" t="e">
        <f>IF(OR($B4590="",O$3&lt;$D4590+Настройки!$B$7),0,MAX(0,$E4590-MAX(0,SUMIFS(Тех_Движение!$G$2:$G$5111,Тех_Движение!$D$2:$D$5111,$C4590,Тех_Движение!$B$2:$B$5111,"&lt;="&amp;O$3)-$F4590)))</f>
        <v>#VALUE!</v>
      </c>
      <c r="P4590" s="21" t="e">
        <f>IF(OR($B4590="",P$3&lt;$D4590+Настройки!$B$7),0,MAX(0,$E4590-MAX(0,SUMIFS(Тех_Движение!$G$2:$G$5111,Тех_Движение!$D$2:$D$5111,$C4590,Тех_Движение!$B$2:$B$5111,"&lt;="&amp;P$3)-$F4590)))</f>
        <v>#VALUE!</v>
      </c>
      <c r="Q4590" s="21" t="e">
        <f>IF(OR($B4590="",Q$3&lt;$D4590+Настройки!$B$7),0,MAX(0,$E4590-MAX(0,SUMIFS(Тех_Движение!$G$2:$G$5111,Тех_Движение!$D$2:$D$5111,$C4590,Тех_Движение!$B$2:$B$5111,"&lt;="&amp;Q$3)-$F4590)))</f>
        <v>#VALUE!</v>
      </c>
      <c r="R4590" s="21" t="str">
        <f t="shared" si="214"/>
        <v/>
      </c>
      <c r="S4590" s="23" t="str">
        <f>IF($B4590="","",VLOOKUP($C4590,Настройки!$A$11:$L$17,9,FALSE))</f>
        <v/>
      </c>
      <c r="T4590" s="23" t="str">
        <f t="shared" si="215"/>
        <v/>
      </c>
    </row>
    <row r="4591" spans="1:20" x14ac:dyDescent="0.3">
      <c r="A4591" s="20">
        <f>Тех_Движение!$A$4588</f>
        <v>4587</v>
      </c>
      <c r="B4591" s="20" t="str">
        <f>IF(Тех_Движение!$F$4588&gt;0,Тех_Движение!$I$4588,"")</f>
        <v/>
      </c>
      <c r="C4591" s="20" t="str">
        <f>IF($B4591="","",Тех_Движение!$D$4588)</f>
        <v/>
      </c>
      <c r="D4591" s="9" t="str">
        <f>IF($B4591="","",Тех_Движение!$B$4588)</f>
        <v/>
      </c>
      <c r="E4591" s="21" t="str">
        <f>IF($B4591="","",Тех_Движение!$F$4588)</f>
        <v/>
      </c>
      <c r="F4591" s="21" t="str">
        <f>IF($B4591="","",SUMIFS($E$5:$E4590,$C$5:$C4590,$C4591))</f>
        <v/>
      </c>
      <c r="G4591" s="21" t="str">
        <f>IF($B4591="","",MAX(0,$E4591-MAX(0,SUMIFS(Тех_Движение!$G$2:$G$5111,Тех_Движение!$D$2:$D$5111,$C4591,Тех_Движение!$B$2:$B$5111,"&lt;="&amp;Настройки!$B$5-1)-$F4591)))</f>
        <v/>
      </c>
      <c r="H4591" s="21" t="str">
        <f>IF($B4591="","",IF(AND($D4591&gt;=Настройки!$B$5,$D4591&lt;=Настройки!$B$6),$E4591,0))</f>
        <v/>
      </c>
      <c r="I4591" s="21" t="str">
        <f t="shared" si="213"/>
        <v/>
      </c>
      <c r="J4591" s="21" t="str">
        <f>IF($B4591="","",MAX(0,$E4591-MAX(0,SUMIFS(Тех_Движение!$G$2:$G$5111,Тех_Движение!$D$2:$D$5111,$C4591,Тех_Движение!$B$2:$B$5111,"&lt;="&amp;Настройки!$B$6)-$F4591)))</f>
        <v/>
      </c>
      <c r="K4591" s="21" t="e">
        <f>IF(OR($B4591="",K$3&lt;$D4591+Настройки!$B$7),0,MAX(0,$E4591-MAX(0,SUMIFS(Тех_Движение!$G$2:$G$5111,Тех_Движение!$D$2:$D$5111,$C4591,Тех_Движение!$B$2:$B$5111,"&lt;="&amp;K$3)-$F4591)))</f>
        <v>#VALUE!</v>
      </c>
      <c r="L4591" s="21" t="e">
        <f>IF(OR($B4591="",L$3&lt;$D4591+Настройки!$B$7),0,MAX(0,$E4591-MAX(0,SUMIFS(Тех_Движение!$G$2:$G$5111,Тех_Движение!$D$2:$D$5111,$C4591,Тех_Движение!$B$2:$B$5111,"&lt;="&amp;L$3)-$F4591)))</f>
        <v>#VALUE!</v>
      </c>
      <c r="M4591" s="21" t="e">
        <f>IF(OR($B4591="",M$3&lt;$D4591+Настройки!$B$7),0,MAX(0,$E4591-MAX(0,SUMIFS(Тех_Движение!$G$2:$G$5111,Тех_Движение!$D$2:$D$5111,$C4591,Тех_Движение!$B$2:$B$5111,"&lt;="&amp;M$3)-$F4591)))</f>
        <v>#VALUE!</v>
      </c>
      <c r="N4591" s="21" t="e">
        <f>IF(OR($B4591="",N$3&lt;$D4591+Настройки!$B$7),0,MAX(0,$E4591-MAX(0,SUMIFS(Тех_Движение!$G$2:$G$5111,Тех_Движение!$D$2:$D$5111,$C4591,Тех_Движение!$B$2:$B$5111,"&lt;="&amp;N$3)-$F4591)))</f>
        <v>#VALUE!</v>
      </c>
      <c r="O4591" s="21" t="e">
        <f>IF(OR($B4591="",O$3&lt;$D4591+Настройки!$B$7),0,MAX(0,$E4591-MAX(0,SUMIFS(Тех_Движение!$G$2:$G$5111,Тех_Движение!$D$2:$D$5111,$C4591,Тех_Движение!$B$2:$B$5111,"&lt;="&amp;O$3)-$F4591)))</f>
        <v>#VALUE!</v>
      </c>
      <c r="P4591" s="21" t="e">
        <f>IF(OR($B4591="",P$3&lt;$D4591+Настройки!$B$7),0,MAX(0,$E4591-MAX(0,SUMIFS(Тех_Движение!$G$2:$G$5111,Тех_Движение!$D$2:$D$5111,$C4591,Тех_Движение!$B$2:$B$5111,"&lt;="&amp;P$3)-$F4591)))</f>
        <v>#VALUE!</v>
      </c>
      <c r="Q4591" s="21" t="e">
        <f>IF(OR($B4591="",Q$3&lt;$D4591+Настройки!$B$7),0,MAX(0,$E4591-MAX(0,SUMIFS(Тех_Движение!$G$2:$G$5111,Тех_Движение!$D$2:$D$5111,$C4591,Тех_Движение!$B$2:$B$5111,"&lt;="&amp;Q$3)-$F4591)))</f>
        <v>#VALUE!</v>
      </c>
      <c r="R4591" s="21" t="str">
        <f t="shared" si="214"/>
        <v/>
      </c>
      <c r="S4591" s="23" t="str">
        <f>IF($B4591="","",VLOOKUP($C4591,Настройки!$A$11:$L$17,9,FALSE))</f>
        <v/>
      </c>
      <c r="T4591" s="23" t="str">
        <f t="shared" si="215"/>
        <v/>
      </c>
    </row>
    <row r="4592" spans="1:20" x14ac:dyDescent="0.3">
      <c r="A4592" s="20">
        <f>Тех_Движение!$A$4589</f>
        <v>4588</v>
      </c>
      <c r="B4592" s="20" t="str">
        <f>IF(Тех_Движение!$F$4589&gt;0,Тех_Движение!$I$4589,"")</f>
        <v/>
      </c>
      <c r="C4592" s="20" t="str">
        <f>IF($B4592="","",Тех_Движение!$D$4589)</f>
        <v/>
      </c>
      <c r="D4592" s="9" t="str">
        <f>IF($B4592="","",Тех_Движение!$B$4589)</f>
        <v/>
      </c>
      <c r="E4592" s="21" t="str">
        <f>IF($B4592="","",Тех_Движение!$F$4589)</f>
        <v/>
      </c>
      <c r="F4592" s="21" t="str">
        <f>IF($B4592="","",SUMIFS($E$5:$E4591,$C$5:$C4591,$C4592))</f>
        <v/>
      </c>
      <c r="G4592" s="21" t="str">
        <f>IF($B4592="","",MAX(0,$E4592-MAX(0,SUMIFS(Тех_Движение!$G$2:$G$5111,Тех_Движение!$D$2:$D$5111,$C4592,Тех_Движение!$B$2:$B$5111,"&lt;="&amp;Настройки!$B$5-1)-$F4592)))</f>
        <v/>
      </c>
      <c r="H4592" s="21" t="str">
        <f>IF($B4592="","",IF(AND($D4592&gt;=Настройки!$B$5,$D4592&lt;=Настройки!$B$6),$E4592,0))</f>
        <v/>
      </c>
      <c r="I4592" s="21" t="str">
        <f t="shared" si="213"/>
        <v/>
      </c>
      <c r="J4592" s="21" t="str">
        <f>IF($B4592="","",MAX(0,$E4592-MAX(0,SUMIFS(Тех_Движение!$G$2:$G$5111,Тех_Движение!$D$2:$D$5111,$C4592,Тех_Движение!$B$2:$B$5111,"&lt;="&amp;Настройки!$B$6)-$F4592)))</f>
        <v/>
      </c>
      <c r="K4592" s="21" t="e">
        <f>IF(OR($B4592="",K$3&lt;$D4592+Настройки!$B$7),0,MAX(0,$E4592-MAX(0,SUMIFS(Тех_Движение!$G$2:$G$5111,Тех_Движение!$D$2:$D$5111,$C4592,Тех_Движение!$B$2:$B$5111,"&lt;="&amp;K$3)-$F4592)))</f>
        <v>#VALUE!</v>
      </c>
      <c r="L4592" s="21" t="e">
        <f>IF(OR($B4592="",L$3&lt;$D4592+Настройки!$B$7),0,MAX(0,$E4592-MAX(0,SUMIFS(Тех_Движение!$G$2:$G$5111,Тех_Движение!$D$2:$D$5111,$C4592,Тех_Движение!$B$2:$B$5111,"&lt;="&amp;L$3)-$F4592)))</f>
        <v>#VALUE!</v>
      </c>
      <c r="M4592" s="21" t="e">
        <f>IF(OR($B4592="",M$3&lt;$D4592+Настройки!$B$7),0,MAX(0,$E4592-MAX(0,SUMIFS(Тех_Движение!$G$2:$G$5111,Тех_Движение!$D$2:$D$5111,$C4592,Тех_Движение!$B$2:$B$5111,"&lt;="&amp;M$3)-$F4592)))</f>
        <v>#VALUE!</v>
      </c>
      <c r="N4592" s="21" t="e">
        <f>IF(OR($B4592="",N$3&lt;$D4592+Настройки!$B$7),0,MAX(0,$E4592-MAX(0,SUMIFS(Тех_Движение!$G$2:$G$5111,Тех_Движение!$D$2:$D$5111,$C4592,Тех_Движение!$B$2:$B$5111,"&lt;="&amp;N$3)-$F4592)))</f>
        <v>#VALUE!</v>
      </c>
      <c r="O4592" s="21" t="e">
        <f>IF(OR($B4592="",O$3&lt;$D4592+Настройки!$B$7),0,MAX(0,$E4592-MAX(0,SUMIFS(Тех_Движение!$G$2:$G$5111,Тех_Движение!$D$2:$D$5111,$C4592,Тех_Движение!$B$2:$B$5111,"&lt;="&amp;O$3)-$F4592)))</f>
        <v>#VALUE!</v>
      </c>
      <c r="P4592" s="21" t="e">
        <f>IF(OR($B4592="",P$3&lt;$D4592+Настройки!$B$7),0,MAX(0,$E4592-MAX(0,SUMIFS(Тех_Движение!$G$2:$G$5111,Тех_Движение!$D$2:$D$5111,$C4592,Тех_Движение!$B$2:$B$5111,"&lt;="&amp;P$3)-$F4592)))</f>
        <v>#VALUE!</v>
      </c>
      <c r="Q4592" s="21" t="e">
        <f>IF(OR($B4592="",Q$3&lt;$D4592+Настройки!$B$7),0,MAX(0,$E4592-MAX(0,SUMIFS(Тех_Движение!$G$2:$G$5111,Тех_Движение!$D$2:$D$5111,$C4592,Тех_Движение!$B$2:$B$5111,"&lt;="&amp;Q$3)-$F4592)))</f>
        <v>#VALUE!</v>
      </c>
      <c r="R4592" s="21" t="str">
        <f t="shared" si="214"/>
        <v/>
      </c>
      <c r="S4592" s="23" t="str">
        <f>IF($B4592="","",VLOOKUP($C4592,Настройки!$A$11:$L$17,9,FALSE))</f>
        <v/>
      </c>
      <c r="T4592" s="23" t="str">
        <f t="shared" si="215"/>
        <v/>
      </c>
    </row>
    <row r="4593" spans="1:20" x14ac:dyDescent="0.3">
      <c r="A4593" s="20">
        <f>Тех_Движение!$A$4590</f>
        <v>4589</v>
      </c>
      <c r="B4593" s="20" t="str">
        <f>IF(Тех_Движение!$F$4590&gt;0,Тех_Движение!$I$4590,"")</f>
        <v/>
      </c>
      <c r="C4593" s="20" t="str">
        <f>IF($B4593="","",Тех_Движение!$D$4590)</f>
        <v/>
      </c>
      <c r="D4593" s="9" t="str">
        <f>IF($B4593="","",Тех_Движение!$B$4590)</f>
        <v/>
      </c>
      <c r="E4593" s="21" t="str">
        <f>IF($B4593="","",Тех_Движение!$F$4590)</f>
        <v/>
      </c>
      <c r="F4593" s="21" t="str">
        <f>IF($B4593="","",SUMIFS($E$5:$E4592,$C$5:$C4592,$C4593))</f>
        <v/>
      </c>
      <c r="G4593" s="21" t="str">
        <f>IF($B4593="","",MAX(0,$E4593-MAX(0,SUMIFS(Тех_Движение!$G$2:$G$5111,Тех_Движение!$D$2:$D$5111,$C4593,Тех_Движение!$B$2:$B$5111,"&lt;="&amp;Настройки!$B$5-1)-$F4593)))</f>
        <v/>
      </c>
      <c r="H4593" s="21" t="str">
        <f>IF($B4593="","",IF(AND($D4593&gt;=Настройки!$B$5,$D4593&lt;=Настройки!$B$6),$E4593,0))</f>
        <v/>
      </c>
      <c r="I4593" s="21" t="str">
        <f t="shared" si="213"/>
        <v/>
      </c>
      <c r="J4593" s="21" t="str">
        <f>IF($B4593="","",MAX(0,$E4593-MAX(0,SUMIFS(Тех_Движение!$G$2:$G$5111,Тех_Движение!$D$2:$D$5111,$C4593,Тех_Движение!$B$2:$B$5111,"&lt;="&amp;Настройки!$B$6)-$F4593)))</f>
        <v/>
      </c>
      <c r="K4593" s="21" t="e">
        <f>IF(OR($B4593="",K$3&lt;$D4593+Настройки!$B$7),0,MAX(0,$E4593-MAX(0,SUMIFS(Тех_Движение!$G$2:$G$5111,Тех_Движение!$D$2:$D$5111,$C4593,Тех_Движение!$B$2:$B$5111,"&lt;="&amp;K$3)-$F4593)))</f>
        <v>#VALUE!</v>
      </c>
      <c r="L4593" s="21" t="e">
        <f>IF(OR($B4593="",L$3&lt;$D4593+Настройки!$B$7),0,MAX(0,$E4593-MAX(0,SUMIFS(Тех_Движение!$G$2:$G$5111,Тех_Движение!$D$2:$D$5111,$C4593,Тех_Движение!$B$2:$B$5111,"&lt;="&amp;L$3)-$F4593)))</f>
        <v>#VALUE!</v>
      </c>
      <c r="M4593" s="21" t="e">
        <f>IF(OR($B4593="",M$3&lt;$D4593+Настройки!$B$7),0,MAX(0,$E4593-MAX(0,SUMIFS(Тех_Движение!$G$2:$G$5111,Тех_Движение!$D$2:$D$5111,$C4593,Тех_Движение!$B$2:$B$5111,"&lt;="&amp;M$3)-$F4593)))</f>
        <v>#VALUE!</v>
      </c>
      <c r="N4593" s="21" t="e">
        <f>IF(OR($B4593="",N$3&lt;$D4593+Настройки!$B$7),0,MAX(0,$E4593-MAX(0,SUMIFS(Тех_Движение!$G$2:$G$5111,Тех_Движение!$D$2:$D$5111,$C4593,Тех_Движение!$B$2:$B$5111,"&lt;="&amp;N$3)-$F4593)))</f>
        <v>#VALUE!</v>
      </c>
      <c r="O4593" s="21" t="e">
        <f>IF(OR($B4593="",O$3&lt;$D4593+Настройки!$B$7),0,MAX(0,$E4593-MAX(0,SUMIFS(Тех_Движение!$G$2:$G$5111,Тех_Движение!$D$2:$D$5111,$C4593,Тех_Движение!$B$2:$B$5111,"&lt;="&amp;O$3)-$F4593)))</f>
        <v>#VALUE!</v>
      </c>
      <c r="P4593" s="21" t="e">
        <f>IF(OR($B4593="",P$3&lt;$D4593+Настройки!$B$7),0,MAX(0,$E4593-MAX(0,SUMIFS(Тех_Движение!$G$2:$G$5111,Тех_Движение!$D$2:$D$5111,$C4593,Тех_Движение!$B$2:$B$5111,"&lt;="&amp;P$3)-$F4593)))</f>
        <v>#VALUE!</v>
      </c>
      <c r="Q4593" s="21" t="e">
        <f>IF(OR($B4593="",Q$3&lt;$D4593+Настройки!$B$7),0,MAX(0,$E4593-MAX(0,SUMIFS(Тех_Движение!$G$2:$G$5111,Тех_Движение!$D$2:$D$5111,$C4593,Тех_Движение!$B$2:$B$5111,"&lt;="&amp;Q$3)-$F4593)))</f>
        <v>#VALUE!</v>
      </c>
      <c r="R4593" s="21" t="str">
        <f t="shared" si="214"/>
        <v/>
      </c>
      <c r="S4593" s="23" t="str">
        <f>IF($B4593="","",VLOOKUP($C4593,Настройки!$A$11:$L$17,9,FALSE))</f>
        <v/>
      </c>
      <c r="T4593" s="23" t="str">
        <f t="shared" si="215"/>
        <v/>
      </c>
    </row>
    <row r="4594" spans="1:20" x14ac:dyDescent="0.3">
      <c r="A4594" s="20">
        <f>Тех_Движение!$A$4591</f>
        <v>4590</v>
      </c>
      <c r="B4594" s="20" t="str">
        <f>IF(Тех_Движение!$F$4591&gt;0,Тех_Движение!$I$4591,"")</f>
        <v/>
      </c>
      <c r="C4594" s="20" t="str">
        <f>IF($B4594="","",Тех_Движение!$D$4591)</f>
        <v/>
      </c>
      <c r="D4594" s="9" t="str">
        <f>IF($B4594="","",Тех_Движение!$B$4591)</f>
        <v/>
      </c>
      <c r="E4594" s="21" t="str">
        <f>IF($B4594="","",Тех_Движение!$F$4591)</f>
        <v/>
      </c>
      <c r="F4594" s="21" t="str">
        <f>IF($B4594="","",SUMIFS($E$5:$E4593,$C$5:$C4593,$C4594))</f>
        <v/>
      </c>
      <c r="G4594" s="21" t="str">
        <f>IF($B4594="","",MAX(0,$E4594-MAX(0,SUMIFS(Тех_Движение!$G$2:$G$5111,Тех_Движение!$D$2:$D$5111,$C4594,Тех_Движение!$B$2:$B$5111,"&lt;="&amp;Настройки!$B$5-1)-$F4594)))</f>
        <v/>
      </c>
      <c r="H4594" s="21" t="str">
        <f>IF($B4594="","",IF(AND($D4594&gt;=Настройки!$B$5,$D4594&lt;=Настройки!$B$6),$E4594,0))</f>
        <v/>
      </c>
      <c r="I4594" s="21" t="str">
        <f t="shared" si="213"/>
        <v/>
      </c>
      <c r="J4594" s="21" t="str">
        <f>IF($B4594="","",MAX(0,$E4594-MAX(0,SUMIFS(Тех_Движение!$G$2:$G$5111,Тех_Движение!$D$2:$D$5111,$C4594,Тех_Движение!$B$2:$B$5111,"&lt;="&amp;Настройки!$B$6)-$F4594)))</f>
        <v/>
      </c>
      <c r="K4594" s="21" t="e">
        <f>IF(OR($B4594="",K$3&lt;$D4594+Настройки!$B$7),0,MAX(0,$E4594-MAX(0,SUMIFS(Тех_Движение!$G$2:$G$5111,Тех_Движение!$D$2:$D$5111,$C4594,Тех_Движение!$B$2:$B$5111,"&lt;="&amp;K$3)-$F4594)))</f>
        <v>#VALUE!</v>
      </c>
      <c r="L4594" s="21" t="e">
        <f>IF(OR($B4594="",L$3&lt;$D4594+Настройки!$B$7),0,MAX(0,$E4594-MAX(0,SUMIFS(Тех_Движение!$G$2:$G$5111,Тех_Движение!$D$2:$D$5111,$C4594,Тех_Движение!$B$2:$B$5111,"&lt;="&amp;L$3)-$F4594)))</f>
        <v>#VALUE!</v>
      </c>
      <c r="M4594" s="21" t="e">
        <f>IF(OR($B4594="",M$3&lt;$D4594+Настройки!$B$7),0,MAX(0,$E4594-MAX(0,SUMIFS(Тех_Движение!$G$2:$G$5111,Тех_Движение!$D$2:$D$5111,$C4594,Тех_Движение!$B$2:$B$5111,"&lt;="&amp;M$3)-$F4594)))</f>
        <v>#VALUE!</v>
      </c>
      <c r="N4594" s="21" t="e">
        <f>IF(OR($B4594="",N$3&lt;$D4594+Настройки!$B$7),0,MAX(0,$E4594-MAX(0,SUMIFS(Тех_Движение!$G$2:$G$5111,Тех_Движение!$D$2:$D$5111,$C4594,Тех_Движение!$B$2:$B$5111,"&lt;="&amp;N$3)-$F4594)))</f>
        <v>#VALUE!</v>
      </c>
      <c r="O4594" s="21" t="e">
        <f>IF(OR($B4594="",O$3&lt;$D4594+Настройки!$B$7),0,MAX(0,$E4594-MAX(0,SUMIFS(Тех_Движение!$G$2:$G$5111,Тех_Движение!$D$2:$D$5111,$C4594,Тех_Движение!$B$2:$B$5111,"&lt;="&amp;O$3)-$F4594)))</f>
        <v>#VALUE!</v>
      </c>
      <c r="P4594" s="21" t="e">
        <f>IF(OR($B4594="",P$3&lt;$D4594+Настройки!$B$7),0,MAX(0,$E4594-MAX(0,SUMIFS(Тех_Движение!$G$2:$G$5111,Тех_Движение!$D$2:$D$5111,$C4594,Тех_Движение!$B$2:$B$5111,"&lt;="&amp;P$3)-$F4594)))</f>
        <v>#VALUE!</v>
      </c>
      <c r="Q4594" s="21" t="e">
        <f>IF(OR($B4594="",Q$3&lt;$D4594+Настройки!$B$7),0,MAX(0,$E4594-MAX(0,SUMIFS(Тех_Движение!$G$2:$G$5111,Тех_Движение!$D$2:$D$5111,$C4594,Тех_Движение!$B$2:$B$5111,"&lt;="&amp;Q$3)-$F4594)))</f>
        <v>#VALUE!</v>
      </c>
      <c r="R4594" s="21" t="str">
        <f t="shared" si="214"/>
        <v/>
      </c>
      <c r="S4594" s="23" t="str">
        <f>IF($B4594="","",VLOOKUP($C4594,Настройки!$A$11:$L$17,9,FALSE))</f>
        <v/>
      </c>
      <c r="T4594" s="23" t="str">
        <f t="shared" si="215"/>
        <v/>
      </c>
    </row>
    <row r="4595" spans="1:20" x14ac:dyDescent="0.3">
      <c r="A4595" s="20">
        <f>Тех_Движение!$A$4592</f>
        <v>4591</v>
      </c>
      <c r="B4595" s="20" t="str">
        <f>IF(Тех_Движение!$F$4592&gt;0,Тех_Движение!$I$4592,"")</f>
        <v/>
      </c>
      <c r="C4595" s="20" t="str">
        <f>IF($B4595="","",Тех_Движение!$D$4592)</f>
        <v/>
      </c>
      <c r="D4595" s="9" t="str">
        <f>IF($B4595="","",Тех_Движение!$B$4592)</f>
        <v/>
      </c>
      <c r="E4595" s="21" t="str">
        <f>IF($B4595="","",Тех_Движение!$F$4592)</f>
        <v/>
      </c>
      <c r="F4595" s="21" t="str">
        <f>IF($B4595="","",SUMIFS($E$5:$E4594,$C$5:$C4594,$C4595))</f>
        <v/>
      </c>
      <c r="G4595" s="21" t="str">
        <f>IF($B4595="","",MAX(0,$E4595-MAX(0,SUMIFS(Тех_Движение!$G$2:$G$5111,Тех_Движение!$D$2:$D$5111,$C4595,Тех_Движение!$B$2:$B$5111,"&lt;="&amp;Настройки!$B$5-1)-$F4595)))</f>
        <v/>
      </c>
      <c r="H4595" s="21" t="str">
        <f>IF($B4595="","",IF(AND($D4595&gt;=Настройки!$B$5,$D4595&lt;=Настройки!$B$6),$E4595,0))</f>
        <v/>
      </c>
      <c r="I4595" s="21" t="str">
        <f t="shared" si="213"/>
        <v/>
      </c>
      <c r="J4595" s="21" t="str">
        <f>IF($B4595="","",MAX(0,$E4595-MAX(0,SUMIFS(Тех_Движение!$G$2:$G$5111,Тех_Движение!$D$2:$D$5111,$C4595,Тех_Движение!$B$2:$B$5111,"&lt;="&amp;Настройки!$B$6)-$F4595)))</f>
        <v/>
      </c>
      <c r="K4595" s="21" t="e">
        <f>IF(OR($B4595="",K$3&lt;$D4595+Настройки!$B$7),0,MAX(0,$E4595-MAX(0,SUMIFS(Тех_Движение!$G$2:$G$5111,Тех_Движение!$D$2:$D$5111,$C4595,Тех_Движение!$B$2:$B$5111,"&lt;="&amp;K$3)-$F4595)))</f>
        <v>#VALUE!</v>
      </c>
      <c r="L4595" s="21" t="e">
        <f>IF(OR($B4595="",L$3&lt;$D4595+Настройки!$B$7),0,MAX(0,$E4595-MAX(0,SUMIFS(Тех_Движение!$G$2:$G$5111,Тех_Движение!$D$2:$D$5111,$C4595,Тех_Движение!$B$2:$B$5111,"&lt;="&amp;L$3)-$F4595)))</f>
        <v>#VALUE!</v>
      </c>
      <c r="M4595" s="21" t="e">
        <f>IF(OR($B4595="",M$3&lt;$D4595+Настройки!$B$7),0,MAX(0,$E4595-MAX(0,SUMIFS(Тех_Движение!$G$2:$G$5111,Тех_Движение!$D$2:$D$5111,$C4595,Тех_Движение!$B$2:$B$5111,"&lt;="&amp;M$3)-$F4595)))</f>
        <v>#VALUE!</v>
      </c>
      <c r="N4595" s="21" t="e">
        <f>IF(OR($B4595="",N$3&lt;$D4595+Настройки!$B$7),0,MAX(0,$E4595-MAX(0,SUMIFS(Тех_Движение!$G$2:$G$5111,Тех_Движение!$D$2:$D$5111,$C4595,Тех_Движение!$B$2:$B$5111,"&lt;="&amp;N$3)-$F4595)))</f>
        <v>#VALUE!</v>
      </c>
      <c r="O4595" s="21" t="e">
        <f>IF(OR($B4595="",O$3&lt;$D4595+Настройки!$B$7),0,MAX(0,$E4595-MAX(0,SUMIFS(Тех_Движение!$G$2:$G$5111,Тех_Движение!$D$2:$D$5111,$C4595,Тех_Движение!$B$2:$B$5111,"&lt;="&amp;O$3)-$F4595)))</f>
        <v>#VALUE!</v>
      </c>
      <c r="P4595" s="21" t="e">
        <f>IF(OR($B4595="",P$3&lt;$D4595+Настройки!$B$7),0,MAX(0,$E4595-MAX(0,SUMIFS(Тех_Движение!$G$2:$G$5111,Тех_Движение!$D$2:$D$5111,$C4595,Тех_Движение!$B$2:$B$5111,"&lt;="&amp;P$3)-$F4595)))</f>
        <v>#VALUE!</v>
      </c>
      <c r="Q4595" s="21" t="e">
        <f>IF(OR($B4595="",Q$3&lt;$D4595+Настройки!$B$7),0,MAX(0,$E4595-MAX(0,SUMIFS(Тех_Движение!$G$2:$G$5111,Тех_Движение!$D$2:$D$5111,$C4595,Тех_Движение!$B$2:$B$5111,"&lt;="&amp;Q$3)-$F4595)))</f>
        <v>#VALUE!</v>
      </c>
      <c r="R4595" s="21" t="str">
        <f t="shared" si="214"/>
        <v/>
      </c>
      <c r="S4595" s="23" t="str">
        <f>IF($B4595="","",VLOOKUP($C4595,Настройки!$A$11:$L$17,9,FALSE))</f>
        <v/>
      </c>
      <c r="T4595" s="23" t="str">
        <f t="shared" si="215"/>
        <v/>
      </c>
    </row>
    <row r="4596" spans="1:20" x14ac:dyDescent="0.3">
      <c r="A4596" s="20">
        <f>Тех_Движение!$A$4593</f>
        <v>4592</v>
      </c>
      <c r="B4596" s="20" t="str">
        <f>IF(Тех_Движение!$F$4593&gt;0,Тех_Движение!$I$4593,"")</f>
        <v/>
      </c>
      <c r="C4596" s="20" t="str">
        <f>IF($B4596="","",Тех_Движение!$D$4593)</f>
        <v/>
      </c>
      <c r="D4596" s="9" t="str">
        <f>IF($B4596="","",Тех_Движение!$B$4593)</f>
        <v/>
      </c>
      <c r="E4596" s="21" t="str">
        <f>IF($B4596="","",Тех_Движение!$F$4593)</f>
        <v/>
      </c>
      <c r="F4596" s="21" t="str">
        <f>IF($B4596="","",SUMIFS($E$5:$E4595,$C$5:$C4595,$C4596))</f>
        <v/>
      </c>
      <c r="G4596" s="21" t="str">
        <f>IF($B4596="","",MAX(0,$E4596-MAX(0,SUMIFS(Тех_Движение!$G$2:$G$5111,Тех_Движение!$D$2:$D$5111,$C4596,Тех_Движение!$B$2:$B$5111,"&lt;="&amp;Настройки!$B$5-1)-$F4596)))</f>
        <v/>
      </c>
      <c r="H4596" s="21" t="str">
        <f>IF($B4596="","",IF(AND($D4596&gt;=Настройки!$B$5,$D4596&lt;=Настройки!$B$6),$E4596,0))</f>
        <v/>
      </c>
      <c r="I4596" s="21" t="str">
        <f t="shared" si="213"/>
        <v/>
      </c>
      <c r="J4596" s="21" t="str">
        <f>IF($B4596="","",MAX(0,$E4596-MAX(0,SUMIFS(Тех_Движение!$G$2:$G$5111,Тех_Движение!$D$2:$D$5111,$C4596,Тех_Движение!$B$2:$B$5111,"&lt;="&amp;Настройки!$B$6)-$F4596)))</f>
        <v/>
      </c>
      <c r="K4596" s="21" t="e">
        <f>IF(OR($B4596="",K$3&lt;$D4596+Настройки!$B$7),0,MAX(0,$E4596-MAX(0,SUMIFS(Тех_Движение!$G$2:$G$5111,Тех_Движение!$D$2:$D$5111,$C4596,Тех_Движение!$B$2:$B$5111,"&lt;="&amp;K$3)-$F4596)))</f>
        <v>#VALUE!</v>
      </c>
      <c r="L4596" s="21" t="e">
        <f>IF(OR($B4596="",L$3&lt;$D4596+Настройки!$B$7),0,MAX(0,$E4596-MAX(0,SUMIFS(Тех_Движение!$G$2:$G$5111,Тех_Движение!$D$2:$D$5111,$C4596,Тех_Движение!$B$2:$B$5111,"&lt;="&amp;L$3)-$F4596)))</f>
        <v>#VALUE!</v>
      </c>
      <c r="M4596" s="21" t="e">
        <f>IF(OR($B4596="",M$3&lt;$D4596+Настройки!$B$7),0,MAX(0,$E4596-MAX(0,SUMIFS(Тех_Движение!$G$2:$G$5111,Тех_Движение!$D$2:$D$5111,$C4596,Тех_Движение!$B$2:$B$5111,"&lt;="&amp;M$3)-$F4596)))</f>
        <v>#VALUE!</v>
      </c>
      <c r="N4596" s="21" t="e">
        <f>IF(OR($B4596="",N$3&lt;$D4596+Настройки!$B$7),0,MAX(0,$E4596-MAX(0,SUMIFS(Тех_Движение!$G$2:$G$5111,Тех_Движение!$D$2:$D$5111,$C4596,Тех_Движение!$B$2:$B$5111,"&lt;="&amp;N$3)-$F4596)))</f>
        <v>#VALUE!</v>
      </c>
      <c r="O4596" s="21" t="e">
        <f>IF(OR($B4596="",O$3&lt;$D4596+Настройки!$B$7),0,MAX(0,$E4596-MAX(0,SUMIFS(Тех_Движение!$G$2:$G$5111,Тех_Движение!$D$2:$D$5111,$C4596,Тех_Движение!$B$2:$B$5111,"&lt;="&amp;O$3)-$F4596)))</f>
        <v>#VALUE!</v>
      </c>
      <c r="P4596" s="21" t="e">
        <f>IF(OR($B4596="",P$3&lt;$D4596+Настройки!$B$7),0,MAX(0,$E4596-MAX(0,SUMIFS(Тех_Движение!$G$2:$G$5111,Тех_Движение!$D$2:$D$5111,$C4596,Тех_Движение!$B$2:$B$5111,"&lt;="&amp;P$3)-$F4596)))</f>
        <v>#VALUE!</v>
      </c>
      <c r="Q4596" s="21" t="e">
        <f>IF(OR($B4596="",Q$3&lt;$D4596+Настройки!$B$7),0,MAX(0,$E4596-MAX(0,SUMIFS(Тех_Движение!$G$2:$G$5111,Тех_Движение!$D$2:$D$5111,$C4596,Тех_Движение!$B$2:$B$5111,"&lt;="&amp;Q$3)-$F4596)))</f>
        <v>#VALUE!</v>
      </c>
      <c r="R4596" s="21" t="str">
        <f t="shared" si="214"/>
        <v/>
      </c>
      <c r="S4596" s="23" t="str">
        <f>IF($B4596="","",VLOOKUP($C4596,Настройки!$A$11:$L$17,9,FALSE))</f>
        <v/>
      </c>
      <c r="T4596" s="23" t="str">
        <f t="shared" si="215"/>
        <v/>
      </c>
    </row>
    <row r="4597" spans="1:20" x14ac:dyDescent="0.3">
      <c r="A4597" s="20">
        <f>Тех_Движение!$A$4594</f>
        <v>4593</v>
      </c>
      <c r="B4597" s="20" t="str">
        <f>IF(Тех_Движение!$F$4594&gt;0,Тех_Движение!$I$4594,"")</f>
        <v/>
      </c>
      <c r="C4597" s="20" t="str">
        <f>IF($B4597="","",Тех_Движение!$D$4594)</f>
        <v/>
      </c>
      <c r="D4597" s="9" t="str">
        <f>IF($B4597="","",Тех_Движение!$B$4594)</f>
        <v/>
      </c>
      <c r="E4597" s="21" t="str">
        <f>IF($B4597="","",Тех_Движение!$F$4594)</f>
        <v/>
      </c>
      <c r="F4597" s="21" t="str">
        <f>IF($B4597="","",SUMIFS($E$5:$E4596,$C$5:$C4596,$C4597))</f>
        <v/>
      </c>
      <c r="G4597" s="21" t="str">
        <f>IF($B4597="","",MAX(0,$E4597-MAX(0,SUMIFS(Тех_Движение!$G$2:$G$5111,Тех_Движение!$D$2:$D$5111,$C4597,Тех_Движение!$B$2:$B$5111,"&lt;="&amp;Настройки!$B$5-1)-$F4597)))</f>
        <v/>
      </c>
      <c r="H4597" s="21" t="str">
        <f>IF($B4597="","",IF(AND($D4597&gt;=Настройки!$B$5,$D4597&lt;=Настройки!$B$6),$E4597,0))</f>
        <v/>
      </c>
      <c r="I4597" s="21" t="str">
        <f t="shared" si="213"/>
        <v/>
      </c>
      <c r="J4597" s="21" t="str">
        <f>IF($B4597="","",MAX(0,$E4597-MAX(0,SUMIFS(Тех_Движение!$G$2:$G$5111,Тех_Движение!$D$2:$D$5111,$C4597,Тех_Движение!$B$2:$B$5111,"&lt;="&amp;Настройки!$B$6)-$F4597)))</f>
        <v/>
      </c>
      <c r="K4597" s="21" t="e">
        <f>IF(OR($B4597="",K$3&lt;$D4597+Настройки!$B$7),0,MAX(0,$E4597-MAX(0,SUMIFS(Тех_Движение!$G$2:$G$5111,Тех_Движение!$D$2:$D$5111,$C4597,Тех_Движение!$B$2:$B$5111,"&lt;="&amp;K$3)-$F4597)))</f>
        <v>#VALUE!</v>
      </c>
      <c r="L4597" s="21" t="e">
        <f>IF(OR($B4597="",L$3&lt;$D4597+Настройки!$B$7),0,MAX(0,$E4597-MAX(0,SUMIFS(Тех_Движение!$G$2:$G$5111,Тех_Движение!$D$2:$D$5111,$C4597,Тех_Движение!$B$2:$B$5111,"&lt;="&amp;L$3)-$F4597)))</f>
        <v>#VALUE!</v>
      </c>
      <c r="M4597" s="21" t="e">
        <f>IF(OR($B4597="",M$3&lt;$D4597+Настройки!$B$7),0,MAX(0,$E4597-MAX(0,SUMIFS(Тех_Движение!$G$2:$G$5111,Тех_Движение!$D$2:$D$5111,$C4597,Тех_Движение!$B$2:$B$5111,"&lt;="&amp;M$3)-$F4597)))</f>
        <v>#VALUE!</v>
      </c>
      <c r="N4597" s="21" t="e">
        <f>IF(OR($B4597="",N$3&lt;$D4597+Настройки!$B$7),0,MAX(0,$E4597-MAX(0,SUMIFS(Тех_Движение!$G$2:$G$5111,Тех_Движение!$D$2:$D$5111,$C4597,Тех_Движение!$B$2:$B$5111,"&lt;="&amp;N$3)-$F4597)))</f>
        <v>#VALUE!</v>
      </c>
      <c r="O4597" s="21" t="e">
        <f>IF(OR($B4597="",O$3&lt;$D4597+Настройки!$B$7),0,MAX(0,$E4597-MAX(0,SUMIFS(Тех_Движение!$G$2:$G$5111,Тех_Движение!$D$2:$D$5111,$C4597,Тех_Движение!$B$2:$B$5111,"&lt;="&amp;O$3)-$F4597)))</f>
        <v>#VALUE!</v>
      </c>
      <c r="P4597" s="21" t="e">
        <f>IF(OR($B4597="",P$3&lt;$D4597+Настройки!$B$7),0,MAX(0,$E4597-MAX(0,SUMIFS(Тех_Движение!$G$2:$G$5111,Тех_Движение!$D$2:$D$5111,$C4597,Тех_Движение!$B$2:$B$5111,"&lt;="&amp;P$3)-$F4597)))</f>
        <v>#VALUE!</v>
      </c>
      <c r="Q4597" s="21" t="e">
        <f>IF(OR($B4597="",Q$3&lt;$D4597+Настройки!$B$7),0,MAX(0,$E4597-MAX(0,SUMIFS(Тех_Движение!$G$2:$G$5111,Тех_Движение!$D$2:$D$5111,$C4597,Тех_Движение!$B$2:$B$5111,"&lt;="&amp;Q$3)-$F4597)))</f>
        <v>#VALUE!</v>
      </c>
      <c r="R4597" s="21" t="str">
        <f t="shared" si="214"/>
        <v/>
      </c>
      <c r="S4597" s="23" t="str">
        <f>IF($B4597="","",VLOOKUP($C4597,Настройки!$A$11:$L$17,9,FALSE))</f>
        <v/>
      </c>
      <c r="T4597" s="23" t="str">
        <f t="shared" si="215"/>
        <v/>
      </c>
    </row>
    <row r="4598" spans="1:20" x14ac:dyDescent="0.3">
      <c r="A4598" s="20">
        <f>Тех_Движение!$A$4595</f>
        <v>4594</v>
      </c>
      <c r="B4598" s="20" t="str">
        <f>IF(Тех_Движение!$F$4595&gt;0,Тех_Движение!$I$4595,"")</f>
        <v/>
      </c>
      <c r="C4598" s="20" t="str">
        <f>IF($B4598="","",Тех_Движение!$D$4595)</f>
        <v/>
      </c>
      <c r="D4598" s="9" t="str">
        <f>IF($B4598="","",Тех_Движение!$B$4595)</f>
        <v/>
      </c>
      <c r="E4598" s="21" t="str">
        <f>IF($B4598="","",Тех_Движение!$F$4595)</f>
        <v/>
      </c>
      <c r="F4598" s="21" t="str">
        <f>IF($B4598="","",SUMIFS($E$5:$E4597,$C$5:$C4597,$C4598))</f>
        <v/>
      </c>
      <c r="G4598" s="21" t="str">
        <f>IF($B4598="","",MAX(0,$E4598-MAX(0,SUMIFS(Тех_Движение!$G$2:$G$5111,Тех_Движение!$D$2:$D$5111,$C4598,Тех_Движение!$B$2:$B$5111,"&lt;="&amp;Настройки!$B$5-1)-$F4598)))</f>
        <v/>
      </c>
      <c r="H4598" s="21" t="str">
        <f>IF($B4598="","",IF(AND($D4598&gt;=Настройки!$B$5,$D4598&lt;=Настройки!$B$6),$E4598,0))</f>
        <v/>
      </c>
      <c r="I4598" s="21" t="str">
        <f t="shared" si="213"/>
        <v/>
      </c>
      <c r="J4598" s="21" t="str">
        <f>IF($B4598="","",MAX(0,$E4598-MAX(0,SUMIFS(Тех_Движение!$G$2:$G$5111,Тех_Движение!$D$2:$D$5111,$C4598,Тех_Движение!$B$2:$B$5111,"&lt;="&amp;Настройки!$B$6)-$F4598)))</f>
        <v/>
      </c>
      <c r="K4598" s="21" t="e">
        <f>IF(OR($B4598="",K$3&lt;$D4598+Настройки!$B$7),0,MAX(0,$E4598-MAX(0,SUMIFS(Тех_Движение!$G$2:$G$5111,Тех_Движение!$D$2:$D$5111,$C4598,Тех_Движение!$B$2:$B$5111,"&lt;="&amp;K$3)-$F4598)))</f>
        <v>#VALUE!</v>
      </c>
      <c r="L4598" s="21" t="e">
        <f>IF(OR($B4598="",L$3&lt;$D4598+Настройки!$B$7),0,MAX(0,$E4598-MAX(0,SUMIFS(Тех_Движение!$G$2:$G$5111,Тех_Движение!$D$2:$D$5111,$C4598,Тех_Движение!$B$2:$B$5111,"&lt;="&amp;L$3)-$F4598)))</f>
        <v>#VALUE!</v>
      </c>
      <c r="M4598" s="21" t="e">
        <f>IF(OR($B4598="",M$3&lt;$D4598+Настройки!$B$7),0,MAX(0,$E4598-MAX(0,SUMIFS(Тех_Движение!$G$2:$G$5111,Тех_Движение!$D$2:$D$5111,$C4598,Тех_Движение!$B$2:$B$5111,"&lt;="&amp;M$3)-$F4598)))</f>
        <v>#VALUE!</v>
      </c>
      <c r="N4598" s="21" t="e">
        <f>IF(OR($B4598="",N$3&lt;$D4598+Настройки!$B$7),0,MAX(0,$E4598-MAX(0,SUMIFS(Тех_Движение!$G$2:$G$5111,Тех_Движение!$D$2:$D$5111,$C4598,Тех_Движение!$B$2:$B$5111,"&lt;="&amp;N$3)-$F4598)))</f>
        <v>#VALUE!</v>
      </c>
      <c r="O4598" s="21" t="e">
        <f>IF(OR($B4598="",O$3&lt;$D4598+Настройки!$B$7),0,MAX(0,$E4598-MAX(0,SUMIFS(Тех_Движение!$G$2:$G$5111,Тех_Движение!$D$2:$D$5111,$C4598,Тех_Движение!$B$2:$B$5111,"&lt;="&amp;O$3)-$F4598)))</f>
        <v>#VALUE!</v>
      </c>
      <c r="P4598" s="21" t="e">
        <f>IF(OR($B4598="",P$3&lt;$D4598+Настройки!$B$7),0,MAX(0,$E4598-MAX(0,SUMIFS(Тех_Движение!$G$2:$G$5111,Тех_Движение!$D$2:$D$5111,$C4598,Тех_Движение!$B$2:$B$5111,"&lt;="&amp;P$3)-$F4598)))</f>
        <v>#VALUE!</v>
      </c>
      <c r="Q4598" s="21" t="e">
        <f>IF(OR($B4598="",Q$3&lt;$D4598+Настройки!$B$7),0,MAX(0,$E4598-MAX(0,SUMIFS(Тех_Движение!$G$2:$G$5111,Тех_Движение!$D$2:$D$5111,$C4598,Тех_Движение!$B$2:$B$5111,"&lt;="&amp;Q$3)-$F4598)))</f>
        <v>#VALUE!</v>
      </c>
      <c r="R4598" s="21" t="str">
        <f t="shared" si="214"/>
        <v/>
      </c>
      <c r="S4598" s="23" t="str">
        <f>IF($B4598="","",VLOOKUP($C4598,Настройки!$A$11:$L$17,9,FALSE))</f>
        <v/>
      </c>
      <c r="T4598" s="23" t="str">
        <f t="shared" si="215"/>
        <v/>
      </c>
    </row>
    <row r="4599" spans="1:20" x14ac:dyDescent="0.3">
      <c r="A4599" s="20">
        <f>Тех_Движение!$A$4596</f>
        <v>4595</v>
      </c>
      <c r="B4599" s="20" t="str">
        <f>IF(Тех_Движение!$F$4596&gt;0,Тех_Движение!$I$4596,"")</f>
        <v/>
      </c>
      <c r="C4599" s="20" t="str">
        <f>IF($B4599="","",Тех_Движение!$D$4596)</f>
        <v/>
      </c>
      <c r="D4599" s="9" t="str">
        <f>IF($B4599="","",Тех_Движение!$B$4596)</f>
        <v/>
      </c>
      <c r="E4599" s="21" t="str">
        <f>IF($B4599="","",Тех_Движение!$F$4596)</f>
        <v/>
      </c>
      <c r="F4599" s="21" t="str">
        <f>IF($B4599="","",SUMIFS($E$5:$E4598,$C$5:$C4598,$C4599))</f>
        <v/>
      </c>
      <c r="G4599" s="21" t="str">
        <f>IF($B4599="","",MAX(0,$E4599-MAX(0,SUMIFS(Тех_Движение!$G$2:$G$5111,Тех_Движение!$D$2:$D$5111,$C4599,Тех_Движение!$B$2:$B$5111,"&lt;="&amp;Настройки!$B$5-1)-$F4599)))</f>
        <v/>
      </c>
      <c r="H4599" s="21" t="str">
        <f>IF($B4599="","",IF(AND($D4599&gt;=Настройки!$B$5,$D4599&lt;=Настройки!$B$6),$E4599,0))</f>
        <v/>
      </c>
      <c r="I4599" s="21" t="str">
        <f t="shared" si="213"/>
        <v/>
      </c>
      <c r="J4599" s="21" t="str">
        <f>IF($B4599="","",MAX(0,$E4599-MAX(0,SUMIFS(Тех_Движение!$G$2:$G$5111,Тех_Движение!$D$2:$D$5111,$C4599,Тех_Движение!$B$2:$B$5111,"&lt;="&amp;Настройки!$B$6)-$F4599)))</f>
        <v/>
      </c>
      <c r="K4599" s="21" t="e">
        <f>IF(OR($B4599="",K$3&lt;$D4599+Настройки!$B$7),0,MAX(0,$E4599-MAX(0,SUMIFS(Тех_Движение!$G$2:$G$5111,Тех_Движение!$D$2:$D$5111,$C4599,Тех_Движение!$B$2:$B$5111,"&lt;="&amp;K$3)-$F4599)))</f>
        <v>#VALUE!</v>
      </c>
      <c r="L4599" s="21" t="e">
        <f>IF(OR($B4599="",L$3&lt;$D4599+Настройки!$B$7),0,MAX(0,$E4599-MAX(0,SUMIFS(Тех_Движение!$G$2:$G$5111,Тех_Движение!$D$2:$D$5111,$C4599,Тех_Движение!$B$2:$B$5111,"&lt;="&amp;L$3)-$F4599)))</f>
        <v>#VALUE!</v>
      </c>
      <c r="M4599" s="21" t="e">
        <f>IF(OR($B4599="",M$3&lt;$D4599+Настройки!$B$7),0,MAX(0,$E4599-MAX(0,SUMIFS(Тех_Движение!$G$2:$G$5111,Тех_Движение!$D$2:$D$5111,$C4599,Тех_Движение!$B$2:$B$5111,"&lt;="&amp;M$3)-$F4599)))</f>
        <v>#VALUE!</v>
      </c>
      <c r="N4599" s="21" t="e">
        <f>IF(OR($B4599="",N$3&lt;$D4599+Настройки!$B$7),0,MAX(0,$E4599-MAX(0,SUMIFS(Тех_Движение!$G$2:$G$5111,Тех_Движение!$D$2:$D$5111,$C4599,Тех_Движение!$B$2:$B$5111,"&lt;="&amp;N$3)-$F4599)))</f>
        <v>#VALUE!</v>
      </c>
      <c r="O4599" s="21" t="e">
        <f>IF(OR($B4599="",O$3&lt;$D4599+Настройки!$B$7),0,MAX(0,$E4599-MAX(0,SUMIFS(Тех_Движение!$G$2:$G$5111,Тех_Движение!$D$2:$D$5111,$C4599,Тех_Движение!$B$2:$B$5111,"&lt;="&amp;O$3)-$F4599)))</f>
        <v>#VALUE!</v>
      </c>
      <c r="P4599" s="21" t="e">
        <f>IF(OR($B4599="",P$3&lt;$D4599+Настройки!$B$7),0,MAX(0,$E4599-MAX(0,SUMIFS(Тех_Движение!$G$2:$G$5111,Тех_Движение!$D$2:$D$5111,$C4599,Тех_Движение!$B$2:$B$5111,"&lt;="&amp;P$3)-$F4599)))</f>
        <v>#VALUE!</v>
      </c>
      <c r="Q4599" s="21" t="e">
        <f>IF(OR($B4599="",Q$3&lt;$D4599+Настройки!$B$7),0,MAX(0,$E4599-MAX(0,SUMIFS(Тех_Движение!$G$2:$G$5111,Тех_Движение!$D$2:$D$5111,$C4599,Тех_Движение!$B$2:$B$5111,"&lt;="&amp;Q$3)-$F4599)))</f>
        <v>#VALUE!</v>
      </c>
      <c r="R4599" s="21" t="str">
        <f t="shared" si="214"/>
        <v/>
      </c>
      <c r="S4599" s="23" t="str">
        <f>IF($B4599="","",VLOOKUP($C4599,Настройки!$A$11:$L$17,9,FALSE))</f>
        <v/>
      </c>
      <c r="T4599" s="23" t="str">
        <f t="shared" si="215"/>
        <v/>
      </c>
    </row>
    <row r="4600" spans="1:20" x14ac:dyDescent="0.3">
      <c r="A4600" s="20">
        <f>Тех_Движение!$A$4597</f>
        <v>4596</v>
      </c>
      <c r="B4600" s="20" t="str">
        <f>IF(Тех_Движение!$F$4597&gt;0,Тех_Движение!$I$4597,"")</f>
        <v/>
      </c>
      <c r="C4600" s="20" t="str">
        <f>IF($B4600="","",Тех_Движение!$D$4597)</f>
        <v/>
      </c>
      <c r="D4600" s="9" t="str">
        <f>IF($B4600="","",Тех_Движение!$B$4597)</f>
        <v/>
      </c>
      <c r="E4600" s="21" t="str">
        <f>IF($B4600="","",Тех_Движение!$F$4597)</f>
        <v/>
      </c>
      <c r="F4600" s="21" t="str">
        <f>IF($B4600="","",SUMIFS($E$5:$E4599,$C$5:$C4599,$C4600))</f>
        <v/>
      </c>
      <c r="G4600" s="21" t="str">
        <f>IF($B4600="","",MAX(0,$E4600-MAX(0,SUMIFS(Тех_Движение!$G$2:$G$5111,Тех_Движение!$D$2:$D$5111,$C4600,Тех_Движение!$B$2:$B$5111,"&lt;="&amp;Настройки!$B$5-1)-$F4600)))</f>
        <v/>
      </c>
      <c r="H4600" s="21" t="str">
        <f>IF($B4600="","",IF(AND($D4600&gt;=Настройки!$B$5,$D4600&lt;=Настройки!$B$6),$E4600,0))</f>
        <v/>
      </c>
      <c r="I4600" s="21" t="str">
        <f t="shared" si="213"/>
        <v/>
      </c>
      <c r="J4600" s="21" t="str">
        <f>IF($B4600="","",MAX(0,$E4600-MAX(0,SUMIFS(Тех_Движение!$G$2:$G$5111,Тех_Движение!$D$2:$D$5111,$C4600,Тех_Движение!$B$2:$B$5111,"&lt;="&amp;Настройки!$B$6)-$F4600)))</f>
        <v/>
      </c>
      <c r="K4600" s="21" t="e">
        <f>IF(OR($B4600="",K$3&lt;$D4600+Настройки!$B$7),0,MAX(0,$E4600-MAX(0,SUMIFS(Тех_Движение!$G$2:$G$5111,Тех_Движение!$D$2:$D$5111,$C4600,Тех_Движение!$B$2:$B$5111,"&lt;="&amp;K$3)-$F4600)))</f>
        <v>#VALUE!</v>
      </c>
      <c r="L4600" s="21" t="e">
        <f>IF(OR($B4600="",L$3&lt;$D4600+Настройки!$B$7),0,MAX(0,$E4600-MAX(0,SUMIFS(Тех_Движение!$G$2:$G$5111,Тех_Движение!$D$2:$D$5111,$C4600,Тех_Движение!$B$2:$B$5111,"&lt;="&amp;L$3)-$F4600)))</f>
        <v>#VALUE!</v>
      </c>
      <c r="M4600" s="21" t="e">
        <f>IF(OR($B4600="",M$3&lt;$D4600+Настройки!$B$7),0,MAX(0,$E4600-MAX(0,SUMIFS(Тех_Движение!$G$2:$G$5111,Тех_Движение!$D$2:$D$5111,$C4600,Тех_Движение!$B$2:$B$5111,"&lt;="&amp;M$3)-$F4600)))</f>
        <v>#VALUE!</v>
      </c>
      <c r="N4600" s="21" t="e">
        <f>IF(OR($B4600="",N$3&lt;$D4600+Настройки!$B$7),0,MAX(0,$E4600-MAX(0,SUMIFS(Тех_Движение!$G$2:$G$5111,Тех_Движение!$D$2:$D$5111,$C4600,Тех_Движение!$B$2:$B$5111,"&lt;="&amp;N$3)-$F4600)))</f>
        <v>#VALUE!</v>
      </c>
      <c r="O4600" s="21" t="e">
        <f>IF(OR($B4600="",O$3&lt;$D4600+Настройки!$B$7),0,MAX(0,$E4600-MAX(0,SUMIFS(Тех_Движение!$G$2:$G$5111,Тех_Движение!$D$2:$D$5111,$C4600,Тех_Движение!$B$2:$B$5111,"&lt;="&amp;O$3)-$F4600)))</f>
        <v>#VALUE!</v>
      </c>
      <c r="P4600" s="21" t="e">
        <f>IF(OR($B4600="",P$3&lt;$D4600+Настройки!$B$7),0,MAX(0,$E4600-MAX(0,SUMIFS(Тех_Движение!$G$2:$G$5111,Тех_Движение!$D$2:$D$5111,$C4600,Тех_Движение!$B$2:$B$5111,"&lt;="&amp;P$3)-$F4600)))</f>
        <v>#VALUE!</v>
      </c>
      <c r="Q4600" s="21" t="e">
        <f>IF(OR($B4600="",Q$3&lt;$D4600+Настройки!$B$7),0,MAX(0,$E4600-MAX(0,SUMIFS(Тех_Движение!$G$2:$G$5111,Тех_Движение!$D$2:$D$5111,$C4600,Тех_Движение!$B$2:$B$5111,"&lt;="&amp;Q$3)-$F4600)))</f>
        <v>#VALUE!</v>
      </c>
      <c r="R4600" s="21" t="str">
        <f t="shared" si="214"/>
        <v/>
      </c>
      <c r="S4600" s="23" t="str">
        <f>IF($B4600="","",VLOOKUP($C4600,Настройки!$A$11:$L$17,9,FALSE))</f>
        <v/>
      </c>
      <c r="T4600" s="23" t="str">
        <f t="shared" si="215"/>
        <v/>
      </c>
    </row>
    <row r="4601" spans="1:20" x14ac:dyDescent="0.3">
      <c r="A4601" s="20">
        <f>Тех_Движение!$A$4598</f>
        <v>4597</v>
      </c>
      <c r="B4601" s="20" t="str">
        <f>IF(Тех_Движение!$F$4598&gt;0,Тех_Движение!$I$4598,"")</f>
        <v/>
      </c>
      <c r="C4601" s="20" t="str">
        <f>IF($B4601="","",Тех_Движение!$D$4598)</f>
        <v/>
      </c>
      <c r="D4601" s="9" t="str">
        <f>IF($B4601="","",Тех_Движение!$B$4598)</f>
        <v/>
      </c>
      <c r="E4601" s="21" t="str">
        <f>IF($B4601="","",Тех_Движение!$F$4598)</f>
        <v/>
      </c>
      <c r="F4601" s="21" t="str">
        <f>IF($B4601="","",SUMIFS($E$5:$E4600,$C$5:$C4600,$C4601))</f>
        <v/>
      </c>
      <c r="G4601" s="21" t="str">
        <f>IF($B4601="","",MAX(0,$E4601-MAX(0,SUMIFS(Тех_Движение!$G$2:$G$5111,Тех_Движение!$D$2:$D$5111,$C4601,Тех_Движение!$B$2:$B$5111,"&lt;="&amp;Настройки!$B$5-1)-$F4601)))</f>
        <v/>
      </c>
      <c r="H4601" s="21" t="str">
        <f>IF($B4601="","",IF(AND($D4601&gt;=Настройки!$B$5,$D4601&lt;=Настройки!$B$6),$E4601,0))</f>
        <v/>
      </c>
      <c r="I4601" s="21" t="str">
        <f t="shared" si="213"/>
        <v/>
      </c>
      <c r="J4601" s="21" t="str">
        <f>IF($B4601="","",MAX(0,$E4601-MAX(0,SUMIFS(Тех_Движение!$G$2:$G$5111,Тех_Движение!$D$2:$D$5111,$C4601,Тех_Движение!$B$2:$B$5111,"&lt;="&amp;Настройки!$B$6)-$F4601)))</f>
        <v/>
      </c>
      <c r="K4601" s="21" t="e">
        <f>IF(OR($B4601="",K$3&lt;$D4601+Настройки!$B$7),0,MAX(0,$E4601-MAX(0,SUMIFS(Тех_Движение!$G$2:$G$5111,Тех_Движение!$D$2:$D$5111,$C4601,Тех_Движение!$B$2:$B$5111,"&lt;="&amp;K$3)-$F4601)))</f>
        <v>#VALUE!</v>
      </c>
      <c r="L4601" s="21" t="e">
        <f>IF(OR($B4601="",L$3&lt;$D4601+Настройки!$B$7),0,MAX(0,$E4601-MAX(0,SUMIFS(Тех_Движение!$G$2:$G$5111,Тех_Движение!$D$2:$D$5111,$C4601,Тех_Движение!$B$2:$B$5111,"&lt;="&amp;L$3)-$F4601)))</f>
        <v>#VALUE!</v>
      </c>
      <c r="M4601" s="21" t="e">
        <f>IF(OR($B4601="",M$3&lt;$D4601+Настройки!$B$7),0,MAX(0,$E4601-MAX(0,SUMIFS(Тех_Движение!$G$2:$G$5111,Тех_Движение!$D$2:$D$5111,$C4601,Тех_Движение!$B$2:$B$5111,"&lt;="&amp;M$3)-$F4601)))</f>
        <v>#VALUE!</v>
      </c>
      <c r="N4601" s="21" t="e">
        <f>IF(OR($B4601="",N$3&lt;$D4601+Настройки!$B$7),0,MAX(0,$E4601-MAX(0,SUMIFS(Тех_Движение!$G$2:$G$5111,Тех_Движение!$D$2:$D$5111,$C4601,Тех_Движение!$B$2:$B$5111,"&lt;="&amp;N$3)-$F4601)))</f>
        <v>#VALUE!</v>
      </c>
      <c r="O4601" s="21" t="e">
        <f>IF(OR($B4601="",O$3&lt;$D4601+Настройки!$B$7),0,MAX(0,$E4601-MAX(0,SUMIFS(Тех_Движение!$G$2:$G$5111,Тех_Движение!$D$2:$D$5111,$C4601,Тех_Движение!$B$2:$B$5111,"&lt;="&amp;O$3)-$F4601)))</f>
        <v>#VALUE!</v>
      </c>
      <c r="P4601" s="21" t="e">
        <f>IF(OR($B4601="",P$3&lt;$D4601+Настройки!$B$7),0,MAX(0,$E4601-MAX(0,SUMIFS(Тех_Движение!$G$2:$G$5111,Тех_Движение!$D$2:$D$5111,$C4601,Тех_Движение!$B$2:$B$5111,"&lt;="&amp;P$3)-$F4601)))</f>
        <v>#VALUE!</v>
      </c>
      <c r="Q4601" s="21" t="e">
        <f>IF(OR($B4601="",Q$3&lt;$D4601+Настройки!$B$7),0,MAX(0,$E4601-MAX(0,SUMIFS(Тех_Движение!$G$2:$G$5111,Тех_Движение!$D$2:$D$5111,$C4601,Тех_Движение!$B$2:$B$5111,"&lt;="&amp;Q$3)-$F4601)))</f>
        <v>#VALUE!</v>
      </c>
      <c r="R4601" s="21" t="str">
        <f t="shared" si="214"/>
        <v/>
      </c>
      <c r="S4601" s="23" t="str">
        <f>IF($B4601="","",VLOOKUP($C4601,Настройки!$A$11:$L$17,9,FALSE))</f>
        <v/>
      </c>
      <c r="T4601" s="23" t="str">
        <f t="shared" si="215"/>
        <v/>
      </c>
    </row>
    <row r="4602" spans="1:20" x14ac:dyDescent="0.3">
      <c r="A4602" s="20">
        <f>Тех_Движение!$A$4599</f>
        <v>4598</v>
      </c>
      <c r="B4602" s="20" t="str">
        <f>IF(Тех_Движение!$F$4599&gt;0,Тех_Движение!$I$4599,"")</f>
        <v/>
      </c>
      <c r="C4602" s="20" t="str">
        <f>IF($B4602="","",Тех_Движение!$D$4599)</f>
        <v/>
      </c>
      <c r="D4602" s="9" t="str">
        <f>IF($B4602="","",Тех_Движение!$B$4599)</f>
        <v/>
      </c>
      <c r="E4602" s="21" t="str">
        <f>IF($B4602="","",Тех_Движение!$F$4599)</f>
        <v/>
      </c>
      <c r="F4602" s="21" t="str">
        <f>IF($B4602="","",SUMIFS($E$5:$E4601,$C$5:$C4601,$C4602))</f>
        <v/>
      </c>
      <c r="G4602" s="21" t="str">
        <f>IF($B4602="","",MAX(0,$E4602-MAX(0,SUMIFS(Тех_Движение!$G$2:$G$5111,Тех_Движение!$D$2:$D$5111,$C4602,Тех_Движение!$B$2:$B$5111,"&lt;="&amp;Настройки!$B$5-1)-$F4602)))</f>
        <v/>
      </c>
      <c r="H4602" s="21" t="str">
        <f>IF($B4602="","",IF(AND($D4602&gt;=Настройки!$B$5,$D4602&lt;=Настройки!$B$6),$E4602,0))</f>
        <v/>
      </c>
      <c r="I4602" s="21" t="str">
        <f t="shared" si="213"/>
        <v/>
      </c>
      <c r="J4602" s="21" t="str">
        <f>IF($B4602="","",MAX(0,$E4602-MAX(0,SUMIFS(Тех_Движение!$G$2:$G$5111,Тех_Движение!$D$2:$D$5111,$C4602,Тех_Движение!$B$2:$B$5111,"&lt;="&amp;Настройки!$B$6)-$F4602)))</f>
        <v/>
      </c>
      <c r="K4602" s="21" t="e">
        <f>IF(OR($B4602="",K$3&lt;$D4602+Настройки!$B$7),0,MAX(0,$E4602-MAX(0,SUMIFS(Тех_Движение!$G$2:$G$5111,Тех_Движение!$D$2:$D$5111,$C4602,Тех_Движение!$B$2:$B$5111,"&lt;="&amp;K$3)-$F4602)))</f>
        <v>#VALUE!</v>
      </c>
      <c r="L4602" s="21" t="e">
        <f>IF(OR($B4602="",L$3&lt;$D4602+Настройки!$B$7),0,MAX(0,$E4602-MAX(0,SUMIFS(Тех_Движение!$G$2:$G$5111,Тех_Движение!$D$2:$D$5111,$C4602,Тех_Движение!$B$2:$B$5111,"&lt;="&amp;L$3)-$F4602)))</f>
        <v>#VALUE!</v>
      </c>
      <c r="M4602" s="21" t="e">
        <f>IF(OR($B4602="",M$3&lt;$D4602+Настройки!$B$7),0,MAX(0,$E4602-MAX(0,SUMIFS(Тех_Движение!$G$2:$G$5111,Тех_Движение!$D$2:$D$5111,$C4602,Тех_Движение!$B$2:$B$5111,"&lt;="&amp;M$3)-$F4602)))</f>
        <v>#VALUE!</v>
      </c>
      <c r="N4602" s="21" t="e">
        <f>IF(OR($B4602="",N$3&lt;$D4602+Настройки!$B$7),0,MAX(0,$E4602-MAX(0,SUMIFS(Тех_Движение!$G$2:$G$5111,Тех_Движение!$D$2:$D$5111,$C4602,Тех_Движение!$B$2:$B$5111,"&lt;="&amp;N$3)-$F4602)))</f>
        <v>#VALUE!</v>
      </c>
      <c r="O4602" s="21" t="e">
        <f>IF(OR($B4602="",O$3&lt;$D4602+Настройки!$B$7),0,MAX(0,$E4602-MAX(0,SUMIFS(Тех_Движение!$G$2:$G$5111,Тех_Движение!$D$2:$D$5111,$C4602,Тех_Движение!$B$2:$B$5111,"&lt;="&amp;O$3)-$F4602)))</f>
        <v>#VALUE!</v>
      </c>
      <c r="P4602" s="21" t="e">
        <f>IF(OR($B4602="",P$3&lt;$D4602+Настройки!$B$7),0,MAX(0,$E4602-MAX(0,SUMIFS(Тех_Движение!$G$2:$G$5111,Тех_Движение!$D$2:$D$5111,$C4602,Тех_Движение!$B$2:$B$5111,"&lt;="&amp;P$3)-$F4602)))</f>
        <v>#VALUE!</v>
      </c>
      <c r="Q4602" s="21" t="e">
        <f>IF(OR($B4602="",Q$3&lt;$D4602+Настройки!$B$7),0,MAX(0,$E4602-MAX(0,SUMIFS(Тех_Движение!$G$2:$G$5111,Тех_Движение!$D$2:$D$5111,$C4602,Тех_Движение!$B$2:$B$5111,"&lt;="&amp;Q$3)-$F4602)))</f>
        <v>#VALUE!</v>
      </c>
      <c r="R4602" s="21" t="str">
        <f t="shared" si="214"/>
        <v/>
      </c>
      <c r="S4602" s="23" t="str">
        <f>IF($B4602="","",VLOOKUP($C4602,Настройки!$A$11:$L$17,9,FALSE))</f>
        <v/>
      </c>
      <c r="T4602" s="23" t="str">
        <f t="shared" si="215"/>
        <v/>
      </c>
    </row>
    <row r="4603" spans="1:20" x14ac:dyDescent="0.3">
      <c r="A4603" s="20">
        <f>Тех_Движение!$A$4600</f>
        <v>4599</v>
      </c>
      <c r="B4603" s="20" t="str">
        <f>IF(Тех_Движение!$F$4600&gt;0,Тех_Движение!$I$4600,"")</f>
        <v/>
      </c>
      <c r="C4603" s="20" t="str">
        <f>IF($B4603="","",Тех_Движение!$D$4600)</f>
        <v/>
      </c>
      <c r="D4603" s="9" t="str">
        <f>IF($B4603="","",Тех_Движение!$B$4600)</f>
        <v/>
      </c>
      <c r="E4603" s="21" t="str">
        <f>IF($B4603="","",Тех_Движение!$F$4600)</f>
        <v/>
      </c>
      <c r="F4603" s="21" t="str">
        <f>IF($B4603="","",SUMIFS($E$5:$E4602,$C$5:$C4602,$C4603))</f>
        <v/>
      </c>
      <c r="G4603" s="21" t="str">
        <f>IF($B4603="","",MAX(0,$E4603-MAX(0,SUMIFS(Тех_Движение!$G$2:$G$5111,Тех_Движение!$D$2:$D$5111,$C4603,Тех_Движение!$B$2:$B$5111,"&lt;="&amp;Настройки!$B$5-1)-$F4603)))</f>
        <v/>
      </c>
      <c r="H4603" s="21" t="str">
        <f>IF($B4603="","",IF(AND($D4603&gt;=Настройки!$B$5,$D4603&lt;=Настройки!$B$6),$E4603,0))</f>
        <v/>
      </c>
      <c r="I4603" s="21" t="str">
        <f t="shared" si="213"/>
        <v/>
      </c>
      <c r="J4603" s="21" t="str">
        <f>IF($B4603="","",MAX(0,$E4603-MAX(0,SUMIFS(Тех_Движение!$G$2:$G$5111,Тех_Движение!$D$2:$D$5111,$C4603,Тех_Движение!$B$2:$B$5111,"&lt;="&amp;Настройки!$B$6)-$F4603)))</f>
        <v/>
      </c>
      <c r="K4603" s="21" t="e">
        <f>IF(OR($B4603="",K$3&lt;$D4603+Настройки!$B$7),0,MAX(0,$E4603-MAX(0,SUMIFS(Тех_Движение!$G$2:$G$5111,Тех_Движение!$D$2:$D$5111,$C4603,Тех_Движение!$B$2:$B$5111,"&lt;="&amp;K$3)-$F4603)))</f>
        <v>#VALUE!</v>
      </c>
      <c r="L4603" s="21" t="e">
        <f>IF(OR($B4603="",L$3&lt;$D4603+Настройки!$B$7),0,MAX(0,$E4603-MAX(0,SUMIFS(Тех_Движение!$G$2:$G$5111,Тех_Движение!$D$2:$D$5111,$C4603,Тех_Движение!$B$2:$B$5111,"&lt;="&amp;L$3)-$F4603)))</f>
        <v>#VALUE!</v>
      </c>
      <c r="M4603" s="21" t="e">
        <f>IF(OR($B4603="",M$3&lt;$D4603+Настройки!$B$7),0,MAX(0,$E4603-MAX(0,SUMIFS(Тех_Движение!$G$2:$G$5111,Тех_Движение!$D$2:$D$5111,$C4603,Тех_Движение!$B$2:$B$5111,"&lt;="&amp;M$3)-$F4603)))</f>
        <v>#VALUE!</v>
      </c>
      <c r="N4603" s="21" t="e">
        <f>IF(OR($B4603="",N$3&lt;$D4603+Настройки!$B$7),0,MAX(0,$E4603-MAX(0,SUMIFS(Тех_Движение!$G$2:$G$5111,Тех_Движение!$D$2:$D$5111,$C4603,Тех_Движение!$B$2:$B$5111,"&lt;="&amp;N$3)-$F4603)))</f>
        <v>#VALUE!</v>
      </c>
      <c r="O4603" s="21" t="e">
        <f>IF(OR($B4603="",O$3&lt;$D4603+Настройки!$B$7),0,MAX(0,$E4603-MAX(0,SUMIFS(Тех_Движение!$G$2:$G$5111,Тех_Движение!$D$2:$D$5111,$C4603,Тех_Движение!$B$2:$B$5111,"&lt;="&amp;O$3)-$F4603)))</f>
        <v>#VALUE!</v>
      </c>
      <c r="P4603" s="21" t="e">
        <f>IF(OR($B4603="",P$3&lt;$D4603+Настройки!$B$7),0,MAX(0,$E4603-MAX(0,SUMIFS(Тех_Движение!$G$2:$G$5111,Тех_Движение!$D$2:$D$5111,$C4603,Тех_Движение!$B$2:$B$5111,"&lt;="&amp;P$3)-$F4603)))</f>
        <v>#VALUE!</v>
      </c>
      <c r="Q4603" s="21" t="e">
        <f>IF(OR($B4603="",Q$3&lt;$D4603+Настройки!$B$7),0,MAX(0,$E4603-MAX(0,SUMIFS(Тех_Движение!$G$2:$G$5111,Тех_Движение!$D$2:$D$5111,$C4603,Тех_Движение!$B$2:$B$5111,"&lt;="&amp;Q$3)-$F4603)))</f>
        <v>#VALUE!</v>
      </c>
      <c r="R4603" s="21" t="str">
        <f t="shared" si="214"/>
        <v/>
      </c>
      <c r="S4603" s="23" t="str">
        <f>IF($B4603="","",VLOOKUP($C4603,Настройки!$A$11:$L$17,9,FALSE))</f>
        <v/>
      </c>
      <c r="T4603" s="23" t="str">
        <f t="shared" si="215"/>
        <v/>
      </c>
    </row>
    <row r="4604" spans="1:20" x14ac:dyDescent="0.3">
      <c r="A4604" s="20">
        <f>Тех_Движение!$A$4601</f>
        <v>4600</v>
      </c>
      <c r="B4604" s="20" t="str">
        <f>IF(Тех_Движение!$F$4601&gt;0,Тех_Движение!$I$4601,"")</f>
        <v/>
      </c>
      <c r="C4604" s="20" t="str">
        <f>IF($B4604="","",Тех_Движение!$D$4601)</f>
        <v/>
      </c>
      <c r="D4604" s="9" t="str">
        <f>IF($B4604="","",Тех_Движение!$B$4601)</f>
        <v/>
      </c>
      <c r="E4604" s="21" t="str">
        <f>IF($B4604="","",Тех_Движение!$F$4601)</f>
        <v/>
      </c>
      <c r="F4604" s="21" t="str">
        <f>IF($B4604="","",SUMIFS($E$5:$E4603,$C$5:$C4603,$C4604))</f>
        <v/>
      </c>
      <c r="G4604" s="21" t="str">
        <f>IF($B4604="","",MAX(0,$E4604-MAX(0,SUMIFS(Тех_Движение!$G$2:$G$5111,Тех_Движение!$D$2:$D$5111,$C4604,Тех_Движение!$B$2:$B$5111,"&lt;="&amp;Настройки!$B$5-1)-$F4604)))</f>
        <v/>
      </c>
      <c r="H4604" s="21" t="str">
        <f>IF($B4604="","",IF(AND($D4604&gt;=Настройки!$B$5,$D4604&lt;=Настройки!$B$6),$E4604,0))</f>
        <v/>
      </c>
      <c r="I4604" s="21" t="str">
        <f t="shared" si="213"/>
        <v/>
      </c>
      <c r="J4604" s="21" t="str">
        <f>IF($B4604="","",MAX(0,$E4604-MAX(0,SUMIFS(Тех_Движение!$G$2:$G$5111,Тех_Движение!$D$2:$D$5111,$C4604,Тех_Движение!$B$2:$B$5111,"&lt;="&amp;Настройки!$B$6)-$F4604)))</f>
        <v/>
      </c>
      <c r="K4604" s="21" t="e">
        <f>IF(OR($B4604="",K$3&lt;$D4604+Настройки!$B$7),0,MAX(0,$E4604-MAX(0,SUMIFS(Тех_Движение!$G$2:$G$5111,Тех_Движение!$D$2:$D$5111,$C4604,Тех_Движение!$B$2:$B$5111,"&lt;="&amp;K$3)-$F4604)))</f>
        <v>#VALUE!</v>
      </c>
      <c r="L4604" s="21" t="e">
        <f>IF(OR($B4604="",L$3&lt;$D4604+Настройки!$B$7),0,MAX(0,$E4604-MAX(0,SUMIFS(Тех_Движение!$G$2:$G$5111,Тех_Движение!$D$2:$D$5111,$C4604,Тех_Движение!$B$2:$B$5111,"&lt;="&amp;L$3)-$F4604)))</f>
        <v>#VALUE!</v>
      </c>
      <c r="M4604" s="21" t="e">
        <f>IF(OR($B4604="",M$3&lt;$D4604+Настройки!$B$7),0,MAX(0,$E4604-MAX(0,SUMIFS(Тех_Движение!$G$2:$G$5111,Тех_Движение!$D$2:$D$5111,$C4604,Тех_Движение!$B$2:$B$5111,"&lt;="&amp;M$3)-$F4604)))</f>
        <v>#VALUE!</v>
      </c>
      <c r="N4604" s="21" t="e">
        <f>IF(OR($B4604="",N$3&lt;$D4604+Настройки!$B$7),0,MAX(0,$E4604-MAX(0,SUMIFS(Тех_Движение!$G$2:$G$5111,Тех_Движение!$D$2:$D$5111,$C4604,Тех_Движение!$B$2:$B$5111,"&lt;="&amp;N$3)-$F4604)))</f>
        <v>#VALUE!</v>
      </c>
      <c r="O4604" s="21" t="e">
        <f>IF(OR($B4604="",O$3&lt;$D4604+Настройки!$B$7),0,MAX(0,$E4604-MAX(0,SUMIFS(Тех_Движение!$G$2:$G$5111,Тех_Движение!$D$2:$D$5111,$C4604,Тех_Движение!$B$2:$B$5111,"&lt;="&amp;O$3)-$F4604)))</f>
        <v>#VALUE!</v>
      </c>
      <c r="P4604" s="21" t="e">
        <f>IF(OR($B4604="",P$3&lt;$D4604+Настройки!$B$7),0,MAX(0,$E4604-MAX(0,SUMIFS(Тех_Движение!$G$2:$G$5111,Тех_Движение!$D$2:$D$5111,$C4604,Тех_Движение!$B$2:$B$5111,"&lt;="&amp;P$3)-$F4604)))</f>
        <v>#VALUE!</v>
      </c>
      <c r="Q4604" s="21" t="e">
        <f>IF(OR($B4604="",Q$3&lt;$D4604+Настройки!$B$7),0,MAX(0,$E4604-MAX(0,SUMIFS(Тех_Движение!$G$2:$G$5111,Тех_Движение!$D$2:$D$5111,$C4604,Тех_Движение!$B$2:$B$5111,"&lt;="&amp;Q$3)-$F4604)))</f>
        <v>#VALUE!</v>
      </c>
      <c r="R4604" s="21" t="str">
        <f t="shared" si="214"/>
        <v/>
      </c>
      <c r="S4604" s="23" t="str">
        <f>IF($B4604="","",VLOOKUP($C4604,Настройки!$A$11:$L$17,9,FALSE))</f>
        <v/>
      </c>
      <c r="T4604" s="23" t="str">
        <f t="shared" si="215"/>
        <v/>
      </c>
    </row>
    <row r="4605" spans="1:20" x14ac:dyDescent="0.3">
      <c r="A4605" s="20">
        <f>Тех_Движение!$A$4602</f>
        <v>4601</v>
      </c>
      <c r="B4605" s="20" t="str">
        <f>IF(Тех_Движение!$F$4602&gt;0,Тех_Движение!$I$4602,"")</f>
        <v/>
      </c>
      <c r="C4605" s="20" t="str">
        <f>IF($B4605="","",Тех_Движение!$D$4602)</f>
        <v/>
      </c>
      <c r="D4605" s="9" t="str">
        <f>IF($B4605="","",Тех_Движение!$B$4602)</f>
        <v/>
      </c>
      <c r="E4605" s="21" t="str">
        <f>IF($B4605="","",Тех_Движение!$F$4602)</f>
        <v/>
      </c>
      <c r="F4605" s="21" t="str">
        <f>IF($B4605="","",SUMIFS($E$5:$E4604,$C$5:$C4604,$C4605))</f>
        <v/>
      </c>
      <c r="G4605" s="21" t="str">
        <f>IF($B4605="","",MAX(0,$E4605-MAX(0,SUMIFS(Тех_Движение!$G$2:$G$5111,Тех_Движение!$D$2:$D$5111,$C4605,Тех_Движение!$B$2:$B$5111,"&lt;="&amp;Настройки!$B$5-1)-$F4605)))</f>
        <v/>
      </c>
      <c r="H4605" s="21" t="str">
        <f>IF($B4605="","",IF(AND($D4605&gt;=Настройки!$B$5,$D4605&lt;=Настройки!$B$6),$E4605,0))</f>
        <v/>
      </c>
      <c r="I4605" s="21" t="str">
        <f t="shared" si="213"/>
        <v/>
      </c>
      <c r="J4605" s="21" t="str">
        <f>IF($B4605="","",MAX(0,$E4605-MAX(0,SUMIFS(Тех_Движение!$G$2:$G$5111,Тех_Движение!$D$2:$D$5111,$C4605,Тех_Движение!$B$2:$B$5111,"&lt;="&amp;Настройки!$B$6)-$F4605)))</f>
        <v/>
      </c>
      <c r="K4605" s="21" t="e">
        <f>IF(OR($B4605="",K$3&lt;$D4605+Настройки!$B$7),0,MAX(0,$E4605-MAX(0,SUMIFS(Тех_Движение!$G$2:$G$5111,Тех_Движение!$D$2:$D$5111,$C4605,Тех_Движение!$B$2:$B$5111,"&lt;="&amp;K$3)-$F4605)))</f>
        <v>#VALUE!</v>
      </c>
      <c r="L4605" s="21" t="e">
        <f>IF(OR($B4605="",L$3&lt;$D4605+Настройки!$B$7),0,MAX(0,$E4605-MAX(0,SUMIFS(Тех_Движение!$G$2:$G$5111,Тех_Движение!$D$2:$D$5111,$C4605,Тех_Движение!$B$2:$B$5111,"&lt;="&amp;L$3)-$F4605)))</f>
        <v>#VALUE!</v>
      </c>
      <c r="M4605" s="21" t="e">
        <f>IF(OR($B4605="",M$3&lt;$D4605+Настройки!$B$7),0,MAX(0,$E4605-MAX(0,SUMIFS(Тех_Движение!$G$2:$G$5111,Тех_Движение!$D$2:$D$5111,$C4605,Тех_Движение!$B$2:$B$5111,"&lt;="&amp;M$3)-$F4605)))</f>
        <v>#VALUE!</v>
      </c>
      <c r="N4605" s="21" t="e">
        <f>IF(OR($B4605="",N$3&lt;$D4605+Настройки!$B$7),0,MAX(0,$E4605-MAX(0,SUMIFS(Тех_Движение!$G$2:$G$5111,Тех_Движение!$D$2:$D$5111,$C4605,Тех_Движение!$B$2:$B$5111,"&lt;="&amp;N$3)-$F4605)))</f>
        <v>#VALUE!</v>
      </c>
      <c r="O4605" s="21" t="e">
        <f>IF(OR($B4605="",O$3&lt;$D4605+Настройки!$B$7),0,MAX(0,$E4605-MAX(0,SUMIFS(Тех_Движение!$G$2:$G$5111,Тех_Движение!$D$2:$D$5111,$C4605,Тех_Движение!$B$2:$B$5111,"&lt;="&amp;O$3)-$F4605)))</f>
        <v>#VALUE!</v>
      </c>
      <c r="P4605" s="21" t="e">
        <f>IF(OR($B4605="",P$3&lt;$D4605+Настройки!$B$7),0,MAX(0,$E4605-MAX(0,SUMIFS(Тех_Движение!$G$2:$G$5111,Тех_Движение!$D$2:$D$5111,$C4605,Тех_Движение!$B$2:$B$5111,"&lt;="&amp;P$3)-$F4605)))</f>
        <v>#VALUE!</v>
      </c>
      <c r="Q4605" s="21" t="e">
        <f>IF(OR($B4605="",Q$3&lt;$D4605+Настройки!$B$7),0,MAX(0,$E4605-MAX(0,SUMIFS(Тех_Движение!$G$2:$G$5111,Тех_Движение!$D$2:$D$5111,$C4605,Тех_Движение!$B$2:$B$5111,"&lt;="&amp;Q$3)-$F4605)))</f>
        <v>#VALUE!</v>
      </c>
      <c r="R4605" s="21" t="str">
        <f t="shared" si="214"/>
        <v/>
      </c>
      <c r="S4605" s="23" t="str">
        <f>IF($B4605="","",VLOOKUP($C4605,Настройки!$A$11:$L$17,9,FALSE))</f>
        <v/>
      </c>
      <c r="T4605" s="23" t="str">
        <f t="shared" si="215"/>
        <v/>
      </c>
    </row>
    <row r="4606" spans="1:20" x14ac:dyDescent="0.3">
      <c r="A4606" s="20">
        <f>Тех_Движение!$A$4603</f>
        <v>4602</v>
      </c>
      <c r="B4606" s="20" t="str">
        <f>IF(Тех_Движение!$F$4603&gt;0,Тех_Движение!$I$4603,"")</f>
        <v/>
      </c>
      <c r="C4606" s="20" t="str">
        <f>IF($B4606="","",Тех_Движение!$D$4603)</f>
        <v/>
      </c>
      <c r="D4606" s="9" t="str">
        <f>IF($B4606="","",Тех_Движение!$B$4603)</f>
        <v/>
      </c>
      <c r="E4606" s="21" t="str">
        <f>IF($B4606="","",Тех_Движение!$F$4603)</f>
        <v/>
      </c>
      <c r="F4606" s="21" t="str">
        <f>IF($B4606="","",SUMIFS($E$5:$E4605,$C$5:$C4605,$C4606))</f>
        <v/>
      </c>
      <c r="G4606" s="21" t="str">
        <f>IF($B4606="","",MAX(0,$E4606-MAX(0,SUMIFS(Тех_Движение!$G$2:$G$5111,Тех_Движение!$D$2:$D$5111,$C4606,Тех_Движение!$B$2:$B$5111,"&lt;="&amp;Настройки!$B$5-1)-$F4606)))</f>
        <v/>
      </c>
      <c r="H4606" s="21" t="str">
        <f>IF($B4606="","",IF(AND($D4606&gt;=Настройки!$B$5,$D4606&lt;=Настройки!$B$6),$E4606,0))</f>
        <v/>
      </c>
      <c r="I4606" s="21" t="str">
        <f t="shared" si="213"/>
        <v/>
      </c>
      <c r="J4606" s="21" t="str">
        <f>IF($B4606="","",MAX(0,$E4606-MAX(0,SUMIFS(Тех_Движение!$G$2:$G$5111,Тех_Движение!$D$2:$D$5111,$C4606,Тех_Движение!$B$2:$B$5111,"&lt;="&amp;Настройки!$B$6)-$F4606)))</f>
        <v/>
      </c>
      <c r="K4606" s="21" t="e">
        <f>IF(OR($B4606="",K$3&lt;$D4606+Настройки!$B$7),0,MAX(0,$E4606-MAX(0,SUMIFS(Тех_Движение!$G$2:$G$5111,Тех_Движение!$D$2:$D$5111,$C4606,Тех_Движение!$B$2:$B$5111,"&lt;="&amp;K$3)-$F4606)))</f>
        <v>#VALUE!</v>
      </c>
      <c r="L4606" s="21" t="e">
        <f>IF(OR($B4606="",L$3&lt;$D4606+Настройки!$B$7),0,MAX(0,$E4606-MAX(0,SUMIFS(Тех_Движение!$G$2:$G$5111,Тех_Движение!$D$2:$D$5111,$C4606,Тех_Движение!$B$2:$B$5111,"&lt;="&amp;L$3)-$F4606)))</f>
        <v>#VALUE!</v>
      </c>
      <c r="M4606" s="21" t="e">
        <f>IF(OR($B4606="",M$3&lt;$D4606+Настройки!$B$7),0,MAX(0,$E4606-MAX(0,SUMIFS(Тех_Движение!$G$2:$G$5111,Тех_Движение!$D$2:$D$5111,$C4606,Тех_Движение!$B$2:$B$5111,"&lt;="&amp;M$3)-$F4606)))</f>
        <v>#VALUE!</v>
      </c>
      <c r="N4606" s="21" t="e">
        <f>IF(OR($B4606="",N$3&lt;$D4606+Настройки!$B$7),0,MAX(0,$E4606-MAX(0,SUMIFS(Тех_Движение!$G$2:$G$5111,Тех_Движение!$D$2:$D$5111,$C4606,Тех_Движение!$B$2:$B$5111,"&lt;="&amp;N$3)-$F4606)))</f>
        <v>#VALUE!</v>
      </c>
      <c r="O4606" s="21" t="e">
        <f>IF(OR($B4606="",O$3&lt;$D4606+Настройки!$B$7),0,MAX(0,$E4606-MAX(0,SUMIFS(Тех_Движение!$G$2:$G$5111,Тех_Движение!$D$2:$D$5111,$C4606,Тех_Движение!$B$2:$B$5111,"&lt;="&amp;O$3)-$F4606)))</f>
        <v>#VALUE!</v>
      </c>
      <c r="P4606" s="21" t="e">
        <f>IF(OR($B4606="",P$3&lt;$D4606+Настройки!$B$7),0,MAX(0,$E4606-MAX(0,SUMIFS(Тех_Движение!$G$2:$G$5111,Тех_Движение!$D$2:$D$5111,$C4606,Тех_Движение!$B$2:$B$5111,"&lt;="&amp;P$3)-$F4606)))</f>
        <v>#VALUE!</v>
      </c>
      <c r="Q4606" s="21" t="e">
        <f>IF(OR($B4606="",Q$3&lt;$D4606+Настройки!$B$7),0,MAX(0,$E4606-MAX(0,SUMIFS(Тех_Движение!$G$2:$G$5111,Тех_Движение!$D$2:$D$5111,$C4606,Тех_Движение!$B$2:$B$5111,"&lt;="&amp;Q$3)-$F4606)))</f>
        <v>#VALUE!</v>
      </c>
      <c r="R4606" s="21" t="str">
        <f t="shared" si="214"/>
        <v/>
      </c>
      <c r="S4606" s="23" t="str">
        <f>IF($B4606="","",VLOOKUP($C4606,Настройки!$A$11:$L$17,9,FALSE))</f>
        <v/>
      </c>
      <c r="T4606" s="23" t="str">
        <f t="shared" si="215"/>
        <v/>
      </c>
    </row>
    <row r="4607" spans="1:20" x14ac:dyDescent="0.3">
      <c r="A4607" s="20">
        <f>Тех_Движение!$A$4604</f>
        <v>4603</v>
      </c>
      <c r="B4607" s="20" t="str">
        <f>IF(Тех_Движение!$F$4604&gt;0,Тех_Движение!$I$4604,"")</f>
        <v/>
      </c>
      <c r="C4607" s="20" t="str">
        <f>IF($B4607="","",Тех_Движение!$D$4604)</f>
        <v/>
      </c>
      <c r="D4607" s="9" t="str">
        <f>IF($B4607="","",Тех_Движение!$B$4604)</f>
        <v/>
      </c>
      <c r="E4607" s="21" t="str">
        <f>IF($B4607="","",Тех_Движение!$F$4604)</f>
        <v/>
      </c>
      <c r="F4607" s="21" t="str">
        <f>IF($B4607="","",SUMIFS($E$5:$E4606,$C$5:$C4606,$C4607))</f>
        <v/>
      </c>
      <c r="G4607" s="21" t="str">
        <f>IF($B4607="","",MAX(0,$E4607-MAX(0,SUMIFS(Тех_Движение!$G$2:$G$5111,Тех_Движение!$D$2:$D$5111,$C4607,Тех_Движение!$B$2:$B$5111,"&lt;="&amp;Настройки!$B$5-1)-$F4607)))</f>
        <v/>
      </c>
      <c r="H4607" s="21" t="str">
        <f>IF($B4607="","",IF(AND($D4607&gt;=Настройки!$B$5,$D4607&lt;=Настройки!$B$6),$E4607,0))</f>
        <v/>
      </c>
      <c r="I4607" s="21" t="str">
        <f t="shared" si="213"/>
        <v/>
      </c>
      <c r="J4607" s="21" t="str">
        <f>IF($B4607="","",MAX(0,$E4607-MAX(0,SUMIFS(Тех_Движение!$G$2:$G$5111,Тех_Движение!$D$2:$D$5111,$C4607,Тех_Движение!$B$2:$B$5111,"&lt;="&amp;Настройки!$B$6)-$F4607)))</f>
        <v/>
      </c>
      <c r="K4607" s="21" t="e">
        <f>IF(OR($B4607="",K$3&lt;$D4607+Настройки!$B$7),0,MAX(0,$E4607-MAX(0,SUMIFS(Тех_Движение!$G$2:$G$5111,Тех_Движение!$D$2:$D$5111,$C4607,Тех_Движение!$B$2:$B$5111,"&lt;="&amp;K$3)-$F4607)))</f>
        <v>#VALUE!</v>
      </c>
      <c r="L4607" s="21" t="e">
        <f>IF(OR($B4607="",L$3&lt;$D4607+Настройки!$B$7),0,MAX(0,$E4607-MAX(0,SUMIFS(Тех_Движение!$G$2:$G$5111,Тех_Движение!$D$2:$D$5111,$C4607,Тех_Движение!$B$2:$B$5111,"&lt;="&amp;L$3)-$F4607)))</f>
        <v>#VALUE!</v>
      </c>
      <c r="M4607" s="21" t="e">
        <f>IF(OR($B4607="",M$3&lt;$D4607+Настройки!$B$7),0,MAX(0,$E4607-MAX(0,SUMIFS(Тех_Движение!$G$2:$G$5111,Тех_Движение!$D$2:$D$5111,$C4607,Тех_Движение!$B$2:$B$5111,"&lt;="&amp;M$3)-$F4607)))</f>
        <v>#VALUE!</v>
      </c>
      <c r="N4607" s="21" t="e">
        <f>IF(OR($B4607="",N$3&lt;$D4607+Настройки!$B$7),0,MAX(0,$E4607-MAX(0,SUMIFS(Тех_Движение!$G$2:$G$5111,Тех_Движение!$D$2:$D$5111,$C4607,Тех_Движение!$B$2:$B$5111,"&lt;="&amp;N$3)-$F4607)))</f>
        <v>#VALUE!</v>
      </c>
      <c r="O4607" s="21" t="e">
        <f>IF(OR($B4607="",O$3&lt;$D4607+Настройки!$B$7),0,MAX(0,$E4607-MAX(0,SUMIFS(Тех_Движение!$G$2:$G$5111,Тех_Движение!$D$2:$D$5111,$C4607,Тех_Движение!$B$2:$B$5111,"&lt;="&amp;O$3)-$F4607)))</f>
        <v>#VALUE!</v>
      </c>
      <c r="P4607" s="21" t="e">
        <f>IF(OR($B4607="",P$3&lt;$D4607+Настройки!$B$7),0,MAX(0,$E4607-MAX(0,SUMIFS(Тех_Движение!$G$2:$G$5111,Тех_Движение!$D$2:$D$5111,$C4607,Тех_Движение!$B$2:$B$5111,"&lt;="&amp;P$3)-$F4607)))</f>
        <v>#VALUE!</v>
      </c>
      <c r="Q4607" s="21" t="e">
        <f>IF(OR($B4607="",Q$3&lt;$D4607+Настройки!$B$7),0,MAX(0,$E4607-MAX(0,SUMIFS(Тех_Движение!$G$2:$G$5111,Тех_Движение!$D$2:$D$5111,$C4607,Тех_Движение!$B$2:$B$5111,"&lt;="&amp;Q$3)-$F4607)))</f>
        <v>#VALUE!</v>
      </c>
      <c r="R4607" s="21" t="str">
        <f t="shared" si="214"/>
        <v/>
      </c>
      <c r="S4607" s="23" t="str">
        <f>IF($B4607="","",VLOOKUP($C4607,Настройки!$A$11:$L$17,9,FALSE))</f>
        <v/>
      </c>
      <c r="T4607" s="23" t="str">
        <f t="shared" si="215"/>
        <v/>
      </c>
    </row>
    <row r="4608" spans="1:20" x14ac:dyDescent="0.3">
      <c r="A4608" s="20">
        <f>Тех_Движение!$A$4605</f>
        <v>4604</v>
      </c>
      <c r="B4608" s="20" t="str">
        <f>IF(Тех_Движение!$F$4605&gt;0,Тех_Движение!$I$4605,"")</f>
        <v/>
      </c>
      <c r="C4608" s="20" t="str">
        <f>IF($B4608="","",Тех_Движение!$D$4605)</f>
        <v/>
      </c>
      <c r="D4608" s="9" t="str">
        <f>IF($B4608="","",Тех_Движение!$B$4605)</f>
        <v/>
      </c>
      <c r="E4608" s="21" t="str">
        <f>IF($B4608="","",Тех_Движение!$F$4605)</f>
        <v/>
      </c>
      <c r="F4608" s="21" t="str">
        <f>IF($B4608="","",SUMIFS($E$5:$E4607,$C$5:$C4607,$C4608))</f>
        <v/>
      </c>
      <c r="G4608" s="21" t="str">
        <f>IF($B4608="","",MAX(0,$E4608-MAX(0,SUMIFS(Тех_Движение!$G$2:$G$5111,Тех_Движение!$D$2:$D$5111,$C4608,Тех_Движение!$B$2:$B$5111,"&lt;="&amp;Настройки!$B$5-1)-$F4608)))</f>
        <v/>
      </c>
      <c r="H4608" s="21" t="str">
        <f>IF($B4608="","",IF(AND($D4608&gt;=Настройки!$B$5,$D4608&lt;=Настройки!$B$6),$E4608,0))</f>
        <v/>
      </c>
      <c r="I4608" s="21" t="str">
        <f t="shared" si="213"/>
        <v/>
      </c>
      <c r="J4608" s="21" t="str">
        <f>IF($B4608="","",MAX(0,$E4608-MAX(0,SUMIFS(Тех_Движение!$G$2:$G$5111,Тех_Движение!$D$2:$D$5111,$C4608,Тех_Движение!$B$2:$B$5111,"&lt;="&amp;Настройки!$B$6)-$F4608)))</f>
        <v/>
      </c>
      <c r="K4608" s="21" t="e">
        <f>IF(OR($B4608="",K$3&lt;$D4608+Настройки!$B$7),0,MAX(0,$E4608-MAX(0,SUMIFS(Тех_Движение!$G$2:$G$5111,Тех_Движение!$D$2:$D$5111,$C4608,Тех_Движение!$B$2:$B$5111,"&lt;="&amp;K$3)-$F4608)))</f>
        <v>#VALUE!</v>
      </c>
      <c r="L4608" s="21" t="e">
        <f>IF(OR($B4608="",L$3&lt;$D4608+Настройки!$B$7),0,MAX(0,$E4608-MAX(0,SUMIFS(Тех_Движение!$G$2:$G$5111,Тех_Движение!$D$2:$D$5111,$C4608,Тех_Движение!$B$2:$B$5111,"&lt;="&amp;L$3)-$F4608)))</f>
        <v>#VALUE!</v>
      </c>
      <c r="M4608" s="21" t="e">
        <f>IF(OR($B4608="",M$3&lt;$D4608+Настройки!$B$7),0,MAX(0,$E4608-MAX(0,SUMIFS(Тех_Движение!$G$2:$G$5111,Тех_Движение!$D$2:$D$5111,$C4608,Тех_Движение!$B$2:$B$5111,"&lt;="&amp;M$3)-$F4608)))</f>
        <v>#VALUE!</v>
      </c>
      <c r="N4608" s="21" t="e">
        <f>IF(OR($B4608="",N$3&lt;$D4608+Настройки!$B$7),0,MAX(0,$E4608-MAX(0,SUMIFS(Тех_Движение!$G$2:$G$5111,Тех_Движение!$D$2:$D$5111,$C4608,Тех_Движение!$B$2:$B$5111,"&lt;="&amp;N$3)-$F4608)))</f>
        <v>#VALUE!</v>
      </c>
      <c r="O4608" s="21" t="e">
        <f>IF(OR($B4608="",O$3&lt;$D4608+Настройки!$B$7),0,MAX(0,$E4608-MAX(0,SUMIFS(Тех_Движение!$G$2:$G$5111,Тех_Движение!$D$2:$D$5111,$C4608,Тех_Движение!$B$2:$B$5111,"&lt;="&amp;O$3)-$F4608)))</f>
        <v>#VALUE!</v>
      </c>
      <c r="P4608" s="21" t="e">
        <f>IF(OR($B4608="",P$3&lt;$D4608+Настройки!$B$7),0,MAX(0,$E4608-MAX(0,SUMIFS(Тех_Движение!$G$2:$G$5111,Тех_Движение!$D$2:$D$5111,$C4608,Тех_Движение!$B$2:$B$5111,"&lt;="&amp;P$3)-$F4608)))</f>
        <v>#VALUE!</v>
      </c>
      <c r="Q4608" s="21" t="e">
        <f>IF(OR($B4608="",Q$3&lt;$D4608+Настройки!$B$7),0,MAX(0,$E4608-MAX(0,SUMIFS(Тех_Движение!$G$2:$G$5111,Тех_Движение!$D$2:$D$5111,$C4608,Тех_Движение!$B$2:$B$5111,"&lt;="&amp;Q$3)-$F4608)))</f>
        <v>#VALUE!</v>
      </c>
      <c r="R4608" s="21" t="str">
        <f t="shared" si="214"/>
        <v/>
      </c>
      <c r="S4608" s="23" t="str">
        <f>IF($B4608="","",VLOOKUP($C4608,Настройки!$A$11:$L$17,9,FALSE))</f>
        <v/>
      </c>
      <c r="T4608" s="23" t="str">
        <f t="shared" si="215"/>
        <v/>
      </c>
    </row>
    <row r="4609" spans="1:20" x14ac:dyDescent="0.3">
      <c r="A4609" s="20">
        <f>Тех_Движение!$A$4606</f>
        <v>4605</v>
      </c>
      <c r="B4609" s="20" t="str">
        <f>IF(Тех_Движение!$F$4606&gt;0,Тех_Движение!$I$4606,"")</f>
        <v/>
      </c>
      <c r="C4609" s="20" t="str">
        <f>IF($B4609="","",Тех_Движение!$D$4606)</f>
        <v/>
      </c>
      <c r="D4609" s="9" t="str">
        <f>IF($B4609="","",Тех_Движение!$B$4606)</f>
        <v/>
      </c>
      <c r="E4609" s="21" t="str">
        <f>IF($B4609="","",Тех_Движение!$F$4606)</f>
        <v/>
      </c>
      <c r="F4609" s="21" t="str">
        <f>IF($B4609="","",SUMIFS($E$5:$E4608,$C$5:$C4608,$C4609))</f>
        <v/>
      </c>
      <c r="G4609" s="21" t="str">
        <f>IF($B4609="","",MAX(0,$E4609-MAX(0,SUMIFS(Тех_Движение!$G$2:$G$5111,Тех_Движение!$D$2:$D$5111,$C4609,Тех_Движение!$B$2:$B$5111,"&lt;="&amp;Настройки!$B$5-1)-$F4609)))</f>
        <v/>
      </c>
      <c r="H4609" s="21" t="str">
        <f>IF($B4609="","",IF(AND($D4609&gt;=Настройки!$B$5,$D4609&lt;=Настройки!$B$6),$E4609,0))</f>
        <v/>
      </c>
      <c r="I4609" s="21" t="str">
        <f t="shared" si="213"/>
        <v/>
      </c>
      <c r="J4609" s="21" t="str">
        <f>IF($B4609="","",MAX(0,$E4609-MAX(0,SUMIFS(Тех_Движение!$G$2:$G$5111,Тех_Движение!$D$2:$D$5111,$C4609,Тех_Движение!$B$2:$B$5111,"&lt;="&amp;Настройки!$B$6)-$F4609)))</f>
        <v/>
      </c>
      <c r="K4609" s="21" t="e">
        <f>IF(OR($B4609="",K$3&lt;$D4609+Настройки!$B$7),0,MAX(0,$E4609-MAX(0,SUMIFS(Тех_Движение!$G$2:$G$5111,Тех_Движение!$D$2:$D$5111,$C4609,Тех_Движение!$B$2:$B$5111,"&lt;="&amp;K$3)-$F4609)))</f>
        <v>#VALUE!</v>
      </c>
      <c r="L4609" s="21" t="e">
        <f>IF(OR($B4609="",L$3&lt;$D4609+Настройки!$B$7),0,MAX(0,$E4609-MAX(0,SUMIFS(Тех_Движение!$G$2:$G$5111,Тех_Движение!$D$2:$D$5111,$C4609,Тех_Движение!$B$2:$B$5111,"&lt;="&amp;L$3)-$F4609)))</f>
        <v>#VALUE!</v>
      </c>
      <c r="M4609" s="21" t="e">
        <f>IF(OR($B4609="",M$3&lt;$D4609+Настройки!$B$7),0,MAX(0,$E4609-MAX(0,SUMIFS(Тех_Движение!$G$2:$G$5111,Тех_Движение!$D$2:$D$5111,$C4609,Тех_Движение!$B$2:$B$5111,"&lt;="&amp;M$3)-$F4609)))</f>
        <v>#VALUE!</v>
      </c>
      <c r="N4609" s="21" t="e">
        <f>IF(OR($B4609="",N$3&lt;$D4609+Настройки!$B$7),0,MAX(0,$E4609-MAX(0,SUMIFS(Тех_Движение!$G$2:$G$5111,Тех_Движение!$D$2:$D$5111,$C4609,Тех_Движение!$B$2:$B$5111,"&lt;="&amp;N$3)-$F4609)))</f>
        <v>#VALUE!</v>
      </c>
      <c r="O4609" s="21" t="e">
        <f>IF(OR($B4609="",O$3&lt;$D4609+Настройки!$B$7),0,MAX(0,$E4609-MAX(0,SUMIFS(Тех_Движение!$G$2:$G$5111,Тех_Движение!$D$2:$D$5111,$C4609,Тех_Движение!$B$2:$B$5111,"&lt;="&amp;O$3)-$F4609)))</f>
        <v>#VALUE!</v>
      </c>
      <c r="P4609" s="21" t="e">
        <f>IF(OR($B4609="",P$3&lt;$D4609+Настройки!$B$7),0,MAX(0,$E4609-MAX(0,SUMIFS(Тех_Движение!$G$2:$G$5111,Тех_Движение!$D$2:$D$5111,$C4609,Тех_Движение!$B$2:$B$5111,"&lt;="&amp;P$3)-$F4609)))</f>
        <v>#VALUE!</v>
      </c>
      <c r="Q4609" s="21" t="e">
        <f>IF(OR($B4609="",Q$3&lt;$D4609+Настройки!$B$7),0,MAX(0,$E4609-MAX(0,SUMIFS(Тех_Движение!$G$2:$G$5111,Тех_Движение!$D$2:$D$5111,$C4609,Тех_Движение!$B$2:$B$5111,"&lt;="&amp;Q$3)-$F4609)))</f>
        <v>#VALUE!</v>
      </c>
      <c r="R4609" s="21" t="str">
        <f t="shared" si="214"/>
        <v/>
      </c>
      <c r="S4609" s="23" t="str">
        <f>IF($B4609="","",VLOOKUP($C4609,Настройки!$A$11:$L$17,9,FALSE))</f>
        <v/>
      </c>
      <c r="T4609" s="23" t="str">
        <f t="shared" si="215"/>
        <v/>
      </c>
    </row>
    <row r="4610" spans="1:20" x14ac:dyDescent="0.3">
      <c r="A4610" s="20">
        <f>Тех_Движение!$A$4607</f>
        <v>4606</v>
      </c>
      <c r="B4610" s="20" t="str">
        <f>IF(Тех_Движение!$F$4607&gt;0,Тех_Движение!$I$4607,"")</f>
        <v/>
      </c>
      <c r="C4610" s="20" t="str">
        <f>IF($B4610="","",Тех_Движение!$D$4607)</f>
        <v/>
      </c>
      <c r="D4610" s="9" t="str">
        <f>IF($B4610="","",Тех_Движение!$B$4607)</f>
        <v/>
      </c>
      <c r="E4610" s="21" t="str">
        <f>IF($B4610="","",Тех_Движение!$F$4607)</f>
        <v/>
      </c>
      <c r="F4610" s="21" t="str">
        <f>IF($B4610="","",SUMIFS($E$5:$E4609,$C$5:$C4609,$C4610))</f>
        <v/>
      </c>
      <c r="G4610" s="21" t="str">
        <f>IF($B4610="","",MAX(0,$E4610-MAX(0,SUMIFS(Тех_Движение!$G$2:$G$5111,Тех_Движение!$D$2:$D$5111,$C4610,Тех_Движение!$B$2:$B$5111,"&lt;="&amp;Настройки!$B$5-1)-$F4610)))</f>
        <v/>
      </c>
      <c r="H4610" s="21" t="str">
        <f>IF($B4610="","",IF(AND($D4610&gt;=Настройки!$B$5,$D4610&lt;=Настройки!$B$6),$E4610,0))</f>
        <v/>
      </c>
      <c r="I4610" s="21" t="str">
        <f t="shared" si="213"/>
        <v/>
      </c>
      <c r="J4610" s="21" t="str">
        <f>IF($B4610="","",MAX(0,$E4610-MAX(0,SUMIFS(Тех_Движение!$G$2:$G$5111,Тех_Движение!$D$2:$D$5111,$C4610,Тех_Движение!$B$2:$B$5111,"&lt;="&amp;Настройки!$B$6)-$F4610)))</f>
        <v/>
      </c>
      <c r="K4610" s="21" t="e">
        <f>IF(OR($B4610="",K$3&lt;$D4610+Настройки!$B$7),0,MAX(0,$E4610-MAX(0,SUMIFS(Тех_Движение!$G$2:$G$5111,Тех_Движение!$D$2:$D$5111,$C4610,Тех_Движение!$B$2:$B$5111,"&lt;="&amp;K$3)-$F4610)))</f>
        <v>#VALUE!</v>
      </c>
      <c r="L4610" s="21" t="e">
        <f>IF(OR($B4610="",L$3&lt;$D4610+Настройки!$B$7),0,MAX(0,$E4610-MAX(0,SUMIFS(Тех_Движение!$G$2:$G$5111,Тех_Движение!$D$2:$D$5111,$C4610,Тех_Движение!$B$2:$B$5111,"&lt;="&amp;L$3)-$F4610)))</f>
        <v>#VALUE!</v>
      </c>
      <c r="M4610" s="21" t="e">
        <f>IF(OR($B4610="",M$3&lt;$D4610+Настройки!$B$7),0,MAX(0,$E4610-MAX(0,SUMIFS(Тех_Движение!$G$2:$G$5111,Тех_Движение!$D$2:$D$5111,$C4610,Тех_Движение!$B$2:$B$5111,"&lt;="&amp;M$3)-$F4610)))</f>
        <v>#VALUE!</v>
      </c>
      <c r="N4610" s="21" t="e">
        <f>IF(OR($B4610="",N$3&lt;$D4610+Настройки!$B$7),0,MAX(0,$E4610-MAX(0,SUMIFS(Тех_Движение!$G$2:$G$5111,Тех_Движение!$D$2:$D$5111,$C4610,Тех_Движение!$B$2:$B$5111,"&lt;="&amp;N$3)-$F4610)))</f>
        <v>#VALUE!</v>
      </c>
      <c r="O4610" s="21" t="e">
        <f>IF(OR($B4610="",O$3&lt;$D4610+Настройки!$B$7),0,MAX(0,$E4610-MAX(0,SUMIFS(Тех_Движение!$G$2:$G$5111,Тех_Движение!$D$2:$D$5111,$C4610,Тех_Движение!$B$2:$B$5111,"&lt;="&amp;O$3)-$F4610)))</f>
        <v>#VALUE!</v>
      </c>
      <c r="P4610" s="21" t="e">
        <f>IF(OR($B4610="",P$3&lt;$D4610+Настройки!$B$7),0,MAX(0,$E4610-MAX(0,SUMIFS(Тех_Движение!$G$2:$G$5111,Тех_Движение!$D$2:$D$5111,$C4610,Тех_Движение!$B$2:$B$5111,"&lt;="&amp;P$3)-$F4610)))</f>
        <v>#VALUE!</v>
      </c>
      <c r="Q4610" s="21" t="e">
        <f>IF(OR($B4610="",Q$3&lt;$D4610+Настройки!$B$7),0,MAX(0,$E4610-MAX(0,SUMIFS(Тех_Движение!$G$2:$G$5111,Тех_Движение!$D$2:$D$5111,$C4610,Тех_Движение!$B$2:$B$5111,"&lt;="&amp;Q$3)-$F4610)))</f>
        <v>#VALUE!</v>
      </c>
      <c r="R4610" s="21" t="str">
        <f t="shared" si="214"/>
        <v/>
      </c>
      <c r="S4610" s="23" t="str">
        <f>IF($B4610="","",VLOOKUP($C4610,Настройки!$A$11:$L$17,9,FALSE))</f>
        <v/>
      </c>
      <c r="T4610" s="23" t="str">
        <f t="shared" si="215"/>
        <v/>
      </c>
    </row>
    <row r="4611" spans="1:20" x14ac:dyDescent="0.3">
      <c r="A4611" s="20">
        <f>Тех_Движение!$A$4608</f>
        <v>4607</v>
      </c>
      <c r="B4611" s="20" t="str">
        <f>IF(Тех_Движение!$F$4608&gt;0,Тех_Движение!$I$4608,"")</f>
        <v/>
      </c>
      <c r="C4611" s="20" t="str">
        <f>IF($B4611="","",Тех_Движение!$D$4608)</f>
        <v/>
      </c>
      <c r="D4611" s="9" t="str">
        <f>IF($B4611="","",Тех_Движение!$B$4608)</f>
        <v/>
      </c>
      <c r="E4611" s="21" t="str">
        <f>IF($B4611="","",Тех_Движение!$F$4608)</f>
        <v/>
      </c>
      <c r="F4611" s="21" t="str">
        <f>IF($B4611="","",SUMIFS($E$5:$E4610,$C$5:$C4610,$C4611))</f>
        <v/>
      </c>
      <c r="G4611" s="21" t="str">
        <f>IF($B4611="","",MAX(0,$E4611-MAX(0,SUMIFS(Тех_Движение!$G$2:$G$5111,Тех_Движение!$D$2:$D$5111,$C4611,Тех_Движение!$B$2:$B$5111,"&lt;="&amp;Настройки!$B$5-1)-$F4611)))</f>
        <v/>
      </c>
      <c r="H4611" s="21" t="str">
        <f>IF($B4611="","",IF(AND($D4611&gt;=Настройки!$B$5,$D4611&lt;=Настройки!$B$6),$E4611,0))</f>
        <v/>
      </c>
      <c r="I4611" s="21" t="str">
        <f t="shared" si="213"/>
        <v/>
      </c>
      <c r="J4611" s="21" t="str">
        <f>IF($B4611="","",MAX(0,$E4611-MAX(0,SUMIFS(Тех_Движение!$G$2:$G$5111,Тех_Движение!$D$2:$D$5111,$C4611,Тех_Движение!$B$2:$B$5111,"&lt;="&amp;Настройки!$B$6)-$F4611)))</f>
        <v/>
      </c>
      <c r="K4611" s="21" t="e">
        <f>IF(OR($B4611="",K$3&lt;$D4611+Настройки!$B$7),0,MAX(0,$E4611-MAX(0,SUMIFS(Тех_Движение!$G$2:$G$5111,Тех_Движение!$D$2:$D$5111,$C4611,Тех_Движение!$B$2:$B$5111,"&lt;="&amp;K$3)-$F4611)))</f>
        <v>#VALUE!</v>
      </c>
      <c r="L4611" s="21" t="e">
        <f>IF(OR($B4611="",L$3&lt;$D4611+Настройки!$B$7),0,MAX(0,$E4611-MAX(0,SUMIFS(Тех_Движение!$G$2:$G$5111,Тех_Движение!$D$2:$D$5111,$C4611,Тех_Движение!$B$2:$B$5111,"&lt;="&amp;L$3)-$F4611)))</f>
        <v>#VALUE!</v>
      </c>
      <c r="M4611" s="21" t="e">
        <f>IF(OR($B4611="",M$3&lt;$D4611+Настройки!$B$7),0,MAX(0,$E4611-MAX(0,SUMIFS(Тех_Движение!$G$2:$G$5111,Тех_Движение!$D$2:$D$5111,$C4611,Тех_Движение!$B$2:$B$5111,"&lt;="&amp;M$3)-$F4611)))</f>
        <v>#VALUE!</v>
      </c>
      <c r="N4611" s="21" t="e">
        <f>IF(OR($B4611="",N$3&lt;$D4611+Настройки!$B$7),0,MAX(0,$E4611-MAX(0,SUMIFS(Тех_Движение!$G$2:$G$5111,Тех_Движение!$D$2:$D$5111,$C4611,Тех_Движение!$B$2:$B$5111,"&lt;="&amp;N$3)-$F4611)))</f>
        <v>#VALUE!</v>
      </c>
      <c r="O4611" s="21" t="e">
        <f>IF(OR($B4611="",O$3&lt;$D4611+Настройки!$B$7),0,MAX(0,$E4611-MAX(0,SUMIFS(Тех_Движение!$G$2:$G$5111,Тех_Движение!$D$2:$D$5111,$C4611,Тех_Движение!$B$2:$B$5111,"&lt;="&amp;O$3)-$F4611)))</f>
        <v>#VALUE!</v>
      </c>
      <c r="P4611" s="21" t="e">
        <f>IF(OR($B4611="",P$3&lt;$D4611+Настройки!$B$7),0,MAX(0,$E4611-MAX(0,SUMIFS(Тех_Движение!$G$2:$G$5111,Тех_Движение!$D$2:$D$5111,$C4611,Тех_Движение!$B$2:$B$5111,"&lt;="&amp;P$3)-$F4611)))</f>
        <v>#VALUE!</v>
      </c>
      <c r="Q4611" s="21" t="e">
        <f>IF(OR($B4611="",Q$3&lt;$D4611+Настройки!$B$7),0,MAX(0,$E4611-MAX(0,SUMIFS(Тех_Движение!$G$2:$G$5111,Тех_Движение!$D$2:$D$5111,$C4611,Тех_Движение!$B$2:$B$5111,"&lt;="&amp;Q$3)-$F4611)))</f>
        <v>#VALUE!</v>
      </c>
      <c r="R4611" s="21" t="str">
        <f t="shared" si="214"/>
        <v/>
      </c>
      <c r="S4611" s="23" t="str">
        <f>IF($B4611="","",VLOOKUP($C4611,Настройки!$A$11:$L$17,9,FALSE))</f>
        <v/>
      </c>
      <c r="T4611" s="23" t="str">
        <f t="shared" si="215"/>
        <v/>
      </c>
    </row>
    <row r="4612" spans="1:20" x14ac:dyDescent="0.3">
      <c r="A4612" s="20">
        <f>Тех_Движение!$A$4609</f>
        <v>4608</v>
      </c>
      <c r="B4612" s="20" t="str">
        <f>IF(Тех_Движение!$F$4609&gt;0,Тех_Движение!$I$4609,"")</f>
        <v/>
      </c>
      <c r="C4612" s="20" t="str">
        <f>IF($B4612="","",Тех_Движение!$D$4609)</f>
        <v/>
      </c>
      <c r="D4612" s="9" t="str">
        <f>IF($B4612="","",Тех_Движение!$B$4609)</f>
        <v/>
      </c>
      <c r="E4612" s="21" t="str">
        <f>IF($B4612="","",Тех_Движение!$F$4609)</f>
        <v/>
      </c>
      <c r="F4612" s="21" t="str">
        <f>IF($B4612="","",SUMIFS($E$5:$E4611,$C$5:$C4611,$C4612))</f>
        <v/>
      </c>
      <c r="G4612" s="21" t="str">
        <f>IF($B4612="","",MAX(0,$E4612-MAX(0,SUMIFS(Тех_Движение!$G$2:$G$5111,Тех_Движение!$D$2:$D$5111,$C4612,Тех_Движение!$B$2:$B$5111,"&lt;="&amp;Настройки!$B$5-1)-$F4612)))</f>
        <v/>
      </c>
      <c r="H4612" s="21" t="str">
        <f>IF($B4612="","",IF(AND($D4612&gt;=Настройки!$B$5,$D4612&lt;=Настройки!$B$6),$E4612,0))</f>
        <v/>
      </c>
      <c r="I4612" s="21" t="str">
        <f t="shared" si="213"/>
        <v/>
      </c>
      <c r="J4612" s="21" t="str">
        <f>IF($B4612="","",MAX(0,$E4612-MAX(0,SUMIFS(Тех_Движение!$G$2:$G$5111,Тех_Движение!$D$2:$D$5111,$C4612,Тех_Движение!$B$2:$B$5111,"&lt;="&amp;Настройки!$B$6)-$F4612)))</f>
        <v/>
      </c>
      <c r="K4612" s="21" t="e">
        <f>IF(OR($B4612="",K$3&lt;$D4612+Настройки!$B$7),0,MAX(0,$E4612-MAX(0,SUMIFS(Тех_Движение!$G$2:$G$5111,Тех_Движение!$D$2:$D$5111,$C4612,Тех_Движение!$B$2:$B$5111,"&lt;="&amp;K$3)-$F4612)))</f>
        <v>#VALUE!</v>
      </c>
      <c r="L4612" s="21" t="e">
        <f>IF(OR($B4612="",L$3&lt;$D4612+Настройки!$B$7),0,MAX(0,$E4612-MAX(0,SUMIFS(Тех_Движение!$G$2:$G$5111,Тех_Движение!$D$2:$D$5111,$C4612,Тех_Движение!$B$2:$B$5111,"&lt;="&amp;L$3)-$F4612)))</f>
        <v>#VALUE!</v>
      </c>
      <c r="M4612" s="21" t="e">
        <f>IF(OR($B4612="",M$3&lt;$D4612+Настройки!$B$7),0,MAX(0,$E4612-MAX(0,SUMIFS(Тех_Движение!$G$2:$G$5111,Тех_Движение!$D$2:$D$5111,$C4612,Тех_Движение!$B$2:$B$5111,"&lt;="&amp;M$3)-$F4612)))</f>
        <v>#VALUE!</v>
      </c>
      <c r="N4612" s="21" t="e">
        <f>IF(OR($B4612="",N$3&lt;$D4612+Настройки!$B$7),0,MAX(0,$E4612-MAX(0,SUMIFS(Тех_Движение!$G$2:$G$5111,Тех_Движение!$D$2:$D$5111,$C4612,Тех_Движение!$B$2:$B$5111,"&lt;="&amp;N$3)-$F4612)))</f>
        <v>#VALUE!</v>
      </c>
      <c r="O4612" s="21" t="e">
        <f>IF(OR($B4612="",O$3&lt;$D4612+Настройки!$B$7),0,MAX(0,$E4612-MAX(0,SUMIFS(Тех_Движение!$G$2:$G$5111,Тех_Движение!$D$2:$D$5111,$C4612,Тех_Движение!$B$2:$B$5111,"&lt;="&amp;O$3)-$F4612)))</f>
        <v>#VALUE!</v>
      </c>
      <c r="P4612" s="21" t="e">
        <f>IF(OR($B4612="",P$3&lt;$D4612+Настройки!$B$7),0,MAX(0,$E4612-MAX(0,SUMIFS(Тех_Движение!$G$2:$G$5111,Тех_Движение!$D$2:$D$5111,$C4612,Тех_Движение!$B$2:$B$5111,"&lt;="&amp;P$3)-$F4612)))</f>
        <v>#VALUE!</v>
      </c>
      <c r="Q4612" s="21" t="e">
        <f>IF(OR($B4612="",Q$3&lt;$D4612+Настройки!$B$7),0,MAX(0,$E4612-MAX(0,SUMIFS(Тех_Движение!$G$2:$G$5111,Тех_Движение!$D$2:$D$5111,$C4612,Тех_Движение!$B$2:$B$5111,"&lt;="&amp;Q$3)-$F4612)))</f>
        <v>#VALUE!</v>
      </c>
      <c r="R4612" s="21" t="str">
        <f t="shared" si="214"/>
        <v/>
      </c>
      <c r="S4612" s="23" t="str">
        <f>IF($B4612="","",VLOOKUP($C4612,Настройки!$A$11:$L$17,9,FALSE))</f>
        <v/>
      </c>
      <c r="T4612" s="23" t="str">
        <f t="shared" si="215"/>
        <v/>
      </c>
    </row>
    <row r="4613" spans="1:20" x14ac:dyDescent="0.3">
      <c r="A4613" s="20">
        <f>Тех_Движение!$A$4610</f>
        <v>4609</v>
      </c>
      <c r="B4613" s="20" t="str">
        <f>IF(Тех_Движение!$F$4610&gt;0,Тех_Движение!$I$4610,"")</f>
        <v/>
      </c>
      <c r="C4613" s="20" t="str">
        <f>IF($B4613="","",Тех_Движение!$D$4610)</f>
        <v/>
      </c>
      <c r="D4613" s="9" t="str">
        <f>IF($B4613="","",Тех_Движение!$B$4610)</f>
        <v/>
      </c>
      <c r="E4613" s="21" t="str">
        <f>IF($B4613="","",Тех_Движение!$F$4610)</f>
        <v/>
      </c>
      <c r="F4613" s="21" t="str">
        <f>IF($B4613="","",SUMIFS($E$5:$E4612,$C$5:$C4612,$C4613))</f>
        <v/>
      </c>
      <c r="G4613" s="21" t="str">
        <f>IF($B4613="","",MAX(0,$E4613-MAX(0,SUMIFS(Тех_Движение!$G$2:$G$5111,Тех_Движение!$D$2:$D$5111,$C4613,Тех_Движение!$B$2:$B$5111,"&lt;="&amp;Настройки!$B$5-1)-$F4613)))</f>
        <v/>
      </c>
      <c r="H4613" s="21" t="str">
        <f>IF($B4613="","",IF(AND($D4613&gt;=Настройки!$B$5,$D4613&lt;=Настройки!$B$6),$E4613,0))</f>
        <v/>
      </c>
      <c r="I4613" s="21" t="str">
        <f t="shared" ref="I4613:I4676" si="216">IF($B4613="","",$G4613+$H4613-$J4613)</f>
        <v/>
      </c>
      <c r="J4613" s="21" t="str">
        <f>IF($B4613="","",MAX(0,$E4613-MAX(0,SUMIFS(Тех_Движение!$G$2:$G$5111,Тех_Движение!$D$2:$D$5111,$C4613,Тех_Движение!$B$2:$B$5111,"&lt;="&amp;Настройки!$B$6)-$F4613)))</f>
        <v/>
      </c>
      <c r="K4613" s="21" t="e">
        <f>IF(OR($B4613="",K$3&lt;$D4613+Настройки!$B$7),0,MAX(0,$E4613-MAX(0,SUMIFS(Тех_Движение!$G$2:$G$5111,Тех_Движение!$D$2:$D$5111,$C4613,Тех_Движение!$B$2:$B$5111,"&lt;="&amp;K$3)-$F4613)))</f>
        <v>#VALUE!</v>
      </c>
      <c r="L4613" s="21" t="e">
        <f>IF(OR($B4613="",L$3&lt;$D4613+Настройки!$B$7),0,MAX(0,$E4613-MAX(0,SUMIFS(Тех_Движение!$G$2:$G$5111,Тех_Движение!$D$2:$D$5111,$C4613,Тех_Движение!$B$2:$B$5111,"&lt;="&amp;L$3)-$F4613)))</f>
        <v>#VALUE!</v>
      </c>
      <c r="M4613" s="21" t="e">
        <f>IF(OR($B4613="",M$3&lt;$D4613+Настройки!$B$7),0,MAX(0,$E4613-MAX(0,SUMIFS(Тех_Движение!$G$2:$G$5111,Тех_Движение!$D$2:$D$5111,$C4613,Тех_Движение!$B$2:$B$5111,"&lt;="&amp;M$3)-$F4613)))</f>
        <v>#VALUE!</v>
      </c>
      <c r="N4613" s="21" t="e">
        <f>IF(OR($B4613="",N$3&lt;$D4613+Настройки!$B$7),0,MAX(0,$E4613-MAX(0,SUMIFS(Тех_Движение!$G$2:$G$5111,Тех_Движение!$D$2:$D$5111,$C4613,Тех_Движение!$B$2:$B$5111,"&lt;="&amp;N$3)-$F4613)))</f>
        <v>#VALUE!</v>
      </c>
      <c r="O4613" s="21" t="e">
        <f>IF(OR($B4613="",O$3&lt;$D4613+Настройки!$B$7),0,MAX(0,$E4613-MAX(0,SUMIFS(Тех_Движение!$G$2:$G$5111,Тех_Движение!$D$2:$D$5111,$C4613,Тех_Движение!$B$2:$B$5111,"&lt;="&amp;O$3)-$F4613)))</f>
        <v>#VALUE!</v>
      </c>
      <c r="P4613" s="21" t="e">
        <f>IF(OR($B4613="",P$3&lt;$D4613+Настройки!$B$7),0,MAX(0,$E4613-MAX(0,SUMIFS(Тех_Движение!$G$2:$G$5111,Тех_Движение!$D$2:$D$5111,$C4613,Тех_Движение!$B$2:$B$5111,"&lt;="&amp;P$3)-$F4613)))</f>
        <v>#VALUE!</v>
      </c>
      <c r="Q4613" s="21" t="e">
        <f>IF(OR($B4613="",Q$3&lt;$D4613+Настройки!$B$7),0,MAX(0,$E4613-MAX(0,SUMIFS(Тех_Движение!$G$2:$G$5111,Тех_Движение!$D$2:$D$5111,$C4613,Тех_Движение!$B$2:$B$5111,"&lt;="&amp;Q$3)-$F4613)))</f>
        <v>#VALUE!</v>
      </c>
      <c r="R4613" s="21" t="str">
        <f t="shared" ref="R4613:R4676" si="217">IF($B4613="","",SUM($K4613:$Q4613))</f>
        <v/>
      </c>
      <c r="S4613" s="23" t="str">
        <f>IF($B4613="","",VLOOKUP($C4613,Настройки!$A$11:$L$17,9,FALSE))</f>
        <v/>
      </c>
      <c r="T4613" s="23" t="str">
        <f t="shared" ref="T4613:T4676" si="218">IF($B4613="","",$R4613*$S4613)</f>
        <v/>
      </c>
    </row>
    <row r="4614" spans="1:20" x14ac:dyDescent="0.3">
      <c r="A4614" s="20">
        <f>Тех_Движение!$A$4611</f>
        <v>4610</v>
      </c>
      <c r="B4614" s="20" t="str">
        <f>IF(Тех_Движение!$F$4611&gt;0,Тех_Движение!$I$4611,"")</f>
        <v/>
      </c>
      <c r="C4614" s="20" t="str">
        <f>IF($B4614="","",Тех_Движение!$D$4611)</f>
        <v/>
      </c>
      <c r="D4614" s="9" t="str">
        <f>IF($B4614="","",Тех_Движение!$B$4611)</f>
        <v/>
      </c>
      <c r="E4614" s="21" t="str">
        <f>IF($B4614="","",Тех_Движение!$F$4611)</f>
        <v/>
      </c>
      <c r="F4614" s="21" t="str">
        <f>IF($B4614="","",SUMIFS($E$5:$E4613,$C$5:$C4613,$C4614))</f>
        <v/>
      </c>
      <c r="G4614" s="21" t="str">
        <f>IF($B4614="","",MAX(0,$E4614-MAX(0,SUMIFS(Тех_Движение!$G$2:$G$5111,Тех_Движение!$D$2:$D$5111,$C4614,Тех_Движение!$B$2:$B$5111,"&lt;="&amp;Настройки!$B$5-1)-$F4614)))</f>
        <v/>
      </c>
      <c r="H4614" s="21" t="str">
        <f>IF($B4614="","",IF(AND($D4614&gt;=Настройки!$B$5,$D4614&lt;=Настройки!$B$6),$E4614,0))</f>
        <v/>
      </c>
      <c r="I4614" s="21" t="str">
        <f t="shared" si="216"/>
        <v/>
      </c>
      <c r="J4614" s="21" t="str">
        <f>IF($B4614="","",MAX(0,$E4614-MAX(0,SUMIFS(Тех_Движение!$G$2:$G$5111,Тех_Движение!$D$2:$D$5111,$C4614,Тех_Движение!$B$2:$B$5111,"&lt;="&amp;Настройки!$B$6)-$F4614)))</f>
        <v/>
      </c>
      <c r="K4614" s="21" t="e">
        <f>IF(OR($B4614="",K$3&lt;$D4614+Настройки!$B$7),0,MAX(0,$E4614-MAX(0,SUMIFS(Тех_Движение!$G$2:$G$5111,Тех_Движение!$D$2:$D$5111,$C4614,Тех_Движение!$B$2:$B$5111,"&lt;="&amp;K$3)-$F4614)))</f>
        <v>#VALUE!</v>
      </c>
      <c r="L4614" s="21" t="e">
        <f>IF(OR($B4614="",L$3&lt;$D4614+Настройки!$B$7),0,MAX(0,$E4614-MAX(0,SUMIFS(Тех_Движение!$G$2:$G$5111,Тех_Движение!$D$2:$D$5111,$C4614,Тех_Движение!$B$2:$B$5111,"&lt;="&amp;L$3)-$F4614)))</f>
        <v>#VALUE!</v>
      </c>
      <c r="M4614" s="21" t="e">
        <f>IF(OR($B4614="",M$3&lt;$D4614+Настройки!$B$7),0,MAX(0,$E4614-MAX(0,SUMIFS(Тех_Движение!$G$2:$G$5111,Тех_Движение!$D$2:$D$5111,$C4614,Тех_Движение!$B$2:$B$5111,"&lt;="&amp;M$3)-$F4614)))</f>
        <v>#VALUE!</v>
      </c>
      <c r="N4614" s="21" t="e">
        <f>IF(OR($B4614="",N$3&lt;$D4614+Настройки!$B$7),0,MAX(0,$E4614-MAX(0,SUMIFS(Тех_Движение!$G$2:$G$5111,Тех_Движение!$D$2:$D$5111,$C4614,Тех_Движение!$B$2:$B$5111,"&lt;="&amp;N$3)-$F4614)))</f>
        <v>#VALUE!</v>
      </c>
      <c r="O4614" s="21" t="e">
        <f>IF(OR($B4614="",O$3&lt;$D4614+Настройки!$B$7),0,MAX(0,$E4614-MAX(0,SUMIFS(Тех_Движение!$G$2:$G$5111,Тех_Движение!$D$2:$D$5111,$C4614,Тех_Движение!$B$2:$B$5111,"&lt;="&amp;O$3)-$F4614)))</f>
        <v>#VALUE!</v>
      </c>
      <c r="P4614" s="21" t="e">
        <f>IF(OR($B4614="",P$3&lt;$D4614+Настройки!$B$7),0,MAX(0,$E4614-MAX(0,SUMIFS(Тех_Движение!$G$2:$G$5111,Тех_Движение!$D$2:$D$5111,$C4614,Тех_Движение!$B$2:$B$5111,"&lt;="&amp;P$3)-$F4614)))</f>
        <v>#VALUE!</v>
      </c>
      <c r="Q4614" s="21" t="e">
        <f>IF(OR($B4614="",Q$3&lt;$D4614+Настройки!$B$7),0,MAX(0,$E4614-MAX(0,SUMIFS(Тех_Движение!$G$2:$G$5111,Тех_Движение!$D$2:$D$5111,$C4614,Тех_Движение!$B$2:$B$5111,"&lt;="&amp;Q$3)-$F4614)))</f>
        <v>#VALUE!</v>
      </c>
      <c r="R4614" s="21" t="str">
        <f t="shared" si="217"/>
        <v/>
      </c>
      <c r="S4614" s="23" t="str">
        <f>IF($B4614="","",VLOOKUP($C4614,Настройки!$A$11:$L$17,9,FALSE))</f>
        <v/>
      </c>
      <c r="T4614" s="23" t="str">
        <f t="shared" si="218"/>
        <v/>
      </c>
    </row>
    <row r="4615" spans="1:20" x14ac:dyDescent="0.3">
      <c r="A4615" s="20">
        <f>Тех_Движение!$A$4612</f>
        <v>4611</v>
      </c>
      <c r="B4615" s="20" t="str">
        <f>IF(Тех_Движение!$F$4612&gt;0,Тех_Движение!$I$4612,"")</f>
        <v/>
      </c>
      <c r="C4615" s="20" t="str">
        <f>IF($B4615="","",Тех_Движение!$D$4612)</f>
        <v/>
      </c>
      <c r="D4615" s="9" t="str">
        <f>IF($B4615="","",Тех_Движение!$B$4612)</f>
        <v/>
      </c>
      <c r="E4615" s="21" t="str">
        <f>IF($B4615="","",Тех_Движение!$F$4612)</f>
        <v/>
      </c>
      <c r="F4615" s="21" t="str">
        <f>IF($B4615="","",SUMIFS($E$5:$E4614,$C$5:$C4614,$C4615))</f>
        <v/>
      </c>
      <c r="G4615" s="21" t="str">
        <f>IF($B4615="","",MAX(0,$E4615-MAX(0,SUMIFS(Тех_Движение!$G$2:$G$5111,Тех_Движение!$D$2:$D$5111,$C4615,Тех_Движение!$B$2:$B$5111,"&lt;="&amp;Настройки!$B$5-1)-$F4615)))</f>
        <v/>
      </c>
      <c r="H4615" s="21" t="str">
        <f>IF($B4615="","",IF(AND($D4615&gt;=Настройки!$B$5,$D4615&lt;=Настройки!$B$6),$E4615,0))</f>
        <v/>
      </c>
      <c r="I4615" s="21" t="str">
        <f t="shared" si="216"/>
        <v/>
      </c>
      <c r="J4615" s="21" t="str">
        <f>IF($B4615="","",MAX(0,$E4615-MAX(0,SUMIFS(Тех_Движение!$G$2:$G$5111,Тех_Движение!$D$2:$D$5111,$C4615,Тех_Движение!$B$2:$B$5111,"&lt;="&amp;Настройки!$B$6)-$F4615)))</f>
        <v/>
      </c>
      <c r="K4615" s="21" t="e">
        <f>IF(OR($B4615="",K$3&lt;$D4615+Настройки!$B$7),0,MAX(0,$E4615-MAX(0,SUMIFS(Тех_Движение!$G$2:$G$5111,Тех_Движение!$D$2:$D$5111,$C4615,Тех_Движение!$B$2:$B$5111,"&lt;="&amp;K$3)-$F4615)))</f>
        <v>#VALUE!</v>
      </c>
      <c r="L4615" s="21" t="e">
        <f>IF(OR($B4615="",L$3&lt;$D4615+Настройки!$B$7),0,MAX(0,$E4615-MAX(0,SUMIFS(Тех_Движение!$G$2:$G$5111,Тех_Движение!$D$2:$D$5111,$C4615,Тех_Движение!$B$2:$B$5111,"&lt;="&amp;L$3)-$F4615)))</f>
        <v>#VALUE!</v>
      </c>
      <c r="M4615" s="21" t="e">
        <f>IF(OR($B4615="",M$3&lt;$D4615+Настройки!$B$7),0,MAX(0,$E4615-MAX(0,SUMIFS(Тех_Движение!$G$2:$G$5111,Тех_Движение!$D$2:$D$5111,$C4615,Тех_Движение!$B$2:$B$5111,"&lt;="&amp;M$3)-$F4615)))</f>
        <v>#VALUE!</v>
      </c>
      <c r="N4615" s="21" t="e">
        <f>IF(OR($B4615="",N$3&lt;$D4615+Настройки!$B$7),0,MAX(0,$E4615-MAX(0,SUMIFS(Тех_Движение!$G$2:$G$5111,Тех_Движение!$D$2:$D$5111,$C4615,Тех_Движение!$B$2:$B$5111,"&lt;="&amp;N$3)-$F4615)))</f>
        <v>#VALUE!</v>
      </c>
      <c r="O4615" s="21" t="e">
        <f>IF(OR($B4615="",O$3&lt;$D4615+Настройки!$B$7),0,MAX(0,$E4615-MAX(0,SUMIFS(Тех_Движение!$G$2:$G$5111,Тех_Движение!$D$2:$D$5111,$C4615,Тех_Движение!$B$2:$B$5111,"&lt;="&amp;O$3)-$F4615)))</f>
        <v>#VALUE!</v>
      </c>
      <c r="P4615" s="21" t="e">
        <f>IF(OR($B4615="",P$3&lt;$D4615+Настройки!$B$7),0,MAX(0,$E4615-MAX(0,SUMIFS(Тех_Движение!$G$2:$G$5111,Тех_Движение!$D$2:$D$5111,$C4615,Тех_Движение!$B$2:$B$5111,"&lt;="&amp;P$3)-$F4615)))</f>
        <v>#VALUE!</v>
      </c>
      <c r="Q4615" s="21" t="e">
        <f>IF(OR($B4615="",Q$3&lt;$D4615+Настройки!$B$7),0,MAX(0,$E4615-MAX(0,SUMIFS(Тех_Движение!$G$2:$G$5111,Тех_Движение!$D$2:$D$5111,$C4615,Тех_Движение!$B$2:$B$5111,"&lt;="&amp;Q$3)-$F4615)))</f>
        <v>#VALUE!</v>
      </c>
      <c r="R4615" s="21" t="str">
        <f t="shared" si="217"/>
        <v/>
      </c>
      <c r="S4615" s="23" t="str">
        <f>IF($B4615="","",VLOOKUP($C4615,Настройки!$A$11:$L$17,9,FALSE))</f>
        <v/>
      </c>
      <c r="T4615" s="23" t="str">
        <f t="shared" si="218"/>
        <v/>
      </c>
    </row>
    <row r="4616" spans="1:20" x14ac:dyDescent="0.3">
      <c r="A4616" s="20">
        <f>Тех_Движение!$A$4613</f>
        <v>4612</v>
      </c>
      <c r="B4616" s="20" t="str">
        <f>IF(Тех_Движение!$F$4613&gt;0,Тех_Движение!$I$4613,"")</f>
        <v/>
      </c>
      <c r="C4616" s="20" t="str">
        <f>IF($B4616="","",Тех_Движение!$D$4613)</f>
        <v/>
      </c>
      <c r="D4616" s="9" t="str">
        <f>IF($B4616="","",Тех_Движение!$B$4613)</f>
        <v/>
      </c>
      <c r="E4616" s="21" t="str">
        <f>IF($B4616="","",Тех_Движение!$F$4613)</f>
        <v/>
      </c>
      <c r="F4616" s="21" t="str">
        <f>IF($B4616="","",SUMIFS($E$5:$E4615,$C$5:$C4615,$C4616))</f>
        <v/>
      </c>
      <c r="G4616" s="21" t="str">
        <f>IF($B4616="","",MAX(0,$E4616-MAX(0,SUMIFS(Тех_Движение!$G$2:$G$5111,Тех_Движение!$D$2:$D$5111,$C4616,Тех_Движение!$B$2:$B$5111,"&lt;="&amp;Настройки!$B$5-1)-$F4616)))</f>
        <v/>
      </c>
      <c r="H4616" s="21" t="str">
        <f>IF($B4616="","",IF(AND($D4616&gt;=Настройки!$B$5,$D4616&lt;=Настройки!$B$6),$E4616,0))</f>
        <v/>
      </c>
      <c r="I4616" s="21" t="str">
        <f t="shared" si="216"/>
        <v/>
      </c>
      <c r="J4616" s="21" t="str">
        <f>IF($B4616="","",MAX(0,$E4616-MAX(0,SUMIFS(Тех_Движение!$G$2:$G$5111,Тех_Движение!$D$2:$D$5111,$C4616,Тех_Движение!$B$2:$B$5111,"&lt;="&amp;Настройки!$B$6)-$F4616)))</f>
        <v/>
      </c>
      <c r="K4616" s="21" t="e">
        <f>IF(OR($B4616="",K$3&lt;$D4616+Настройки!$B$7),0,MAX(0,$E4616-MAX(0,SUMIFS(Тех_Движение!$G$2:$G$5111,Тех_Движение!$D$2:$D$5111,$C4616,Тех_Движение!$B$2:$B$5111,"&lt;="&amp;K$3)-$F4616)))</f>
        <v>#VALUE!</v>
      </c>
      <c r="L4616" s="21" t="e">
        <f>IF(OR($B4616="",L$3&lt;$D4616+Настройки!$B$7),0,MAX(0,$E4616-MAX(0,SUMIFS(Тех_Движение!$G$2:$G$5111,Тех_Движение!$D$2:$D$5111,$C4616,Тех_Движение!$B$2:$B$5111,"&lt;="&amp;L$3)-$F4616)))</f>
        <v>#VALUE!</v>
      </c>
      <c r="M4616" s="21" t="e">
        <f>IF(OR($B4616="",M$3&lt;$D4616+Настройки!$B$7),0,MAX(0,$E4616-MAX(0,SUMIFS(Тех_Движение!$G$2:$G$5111,Тех_Движение!$D$2:$D$5111,$C4616,Тех_Движение!$B$2:$B$5111,"&lt;="&amp;M$3)-$F4616)))</f>
        <v>#VALUE!</v>
      </c>
      <c r="N4616" s="21" t="e">
        <f>IF(OR($B4616="",N$3&lt;$D4616+Настройки!$B$7),0,MAX(0,$E4616-MAX(0,SUMIFS(Тех_Движение!$G$2:$G$5111,Тех_Движение!$D$2:$D$5111,$C4616,Тех_Движение!$B$2:$B$5111,"&lt;="&amp;N$3)-$F4616)))</f>
        <v>#VALUE!</v>
      </c>
      <c r="O4616" s="21" t="e">
        <f>IF(OR($B4616="",O$3&lt;$D4616+Настройки!$B$7),0,MAX(0,$E4616-MAX(0,SUMIFS(Тех_Движение!$G$2:$G$5111,Тех_Движение!$D$2:$D$5111,$C4616,Тех_Движение!$B$2:$B$5111,"&lt;="&amp;O$3)-$F4616)))</f>
        <v>#VALUE!</v>
      </c>
      <c r="P4616" s="21" t="e">
        <f>IF(OR($B4616="",P$3&lt;$D4616+Настройки!$B$7),0,MAX(0,$E4616-MAX(0,SUMIFS(Тех_Движение!$G$2:$G$5111,Тех_Движение!$D$2:$D$5111,$C4616,Тех_Движение!$B$2:$B$5111,"&lt;="&amp;P$3)-$F4616)))</f>
        <v>#VALUE!</v>
      </c>
      <c r="Q4616" s="21" t="e">
        <f>IF(OR($B4616="",Q$3&lt;$D4616+Настройки!$B$7),0,MAX(0,$E4616-MAX(0,SUMIFS(Тех_Движение!$G$2:$G$5111,Тех_Движение!$D$2:$D$5111,$C4616,Тех_Движение!$B$2:$B$5111,"&lt;="&amp;Q$3)-$F4616)))</f>
        <v>#VALUE!</v>
      </c>
      <c r="R4616" s="21" t="str">
        <f t="shared" si="217"/>
        <v/>
      </c>
      <c r="S4616" s="23" t="str">
        <f>IF($B4616="","",VLOOKUP($C4616,Настройки!$A$11:$L$17,9,FALSE))</f>
        <v/>
      </c>
      <c r="T4616" s="23" t="str">
        <f t="shared" si="218"/>
        <v/>
      </c>
    </row>
    <row r="4617" spans="1:20" x14ac:dyDescent="0.3">
      <c r="A4617" s="20">
        <f>Тех_Движение!$A$4614</f>
        <v>4613</v>
      </c>
      <c r="B4617" s="20" t="str">
        <f>IF(Тех_Движение!$F$4614&gt;0,Тех_Движение!$I$4614,"")</f>
        <v/>
      </c>
      <c r="C4617" s="20" t="str">
        <f>IF($B4617="","",Тех_Движение!$D$4614)</f>
        <v/>
      </c>
      <c r="D4617" s="9" t="str">
        <f>IF($B4617="","",Тех_Движение!$B$4614)</f>
        <v/>
      </c>
      <c r="E4617" s="21" t="str">
        <f>IF($B4617="","",Тех_Движение!$F$4614)</f>
        <v/>
      </c>
      <c r="F4617" s="21" t="str">
        <f>IF($B4617="","",SUMIFS($E$5:$E4616,$C$5:$C4616,$C4617))</f>
        <v/>
      </c>
      <c r="G4617" s="21" t="str">
        <f>IF($B4617="","",MAX(0,$E4617-MAX(0,SUMIFS(Тех_Движение!$G$2:$G$5111,Тех_Движение!$D$2:$D$5111,$C4617,Тех_Движение!$B$2:$B$5111,"&lt;="&amp;Настройки!$B$5-1)-$F4617)))</f>
        <v/>
      </c>
      <c r="H4617" s="21" t="str">
        <f>IF($B4617="","",IF(AND($D4617&gt;=Настройки!$B$5,$D4617&lt;=Настройки!$B$6),$E4617,0))</f>
        <v/>
      </c>
      <c r="I4617" s="21" t="str">
        <f t="shared" si="216"/>
        <v/>
      </c>
      <c r="J4617" s="21" t="str">
        <f>IF($B4617="","",MAX(0,$E4617-MAX(0,SUMIFS(Тех_Движение!$G$2:$G$5111,Тех_Движение!$D$2:$D$5111,$C4617,Тех_Движение!$B$2:$B$5111,"&lt;="&amp;Настройки!$B$6)-$F4617)))</f>
        <v/>
      </c>
      <c r="K4617" s="21" t="e">
        <f>IF(OR($B4617="",K$3&lt;$D4617+Настройки!$B$7),0,MAX(0,$E4617-MAX(0,SUMIFS(Тех_Движение!$G$2:$G$5111,Тех_Движение!$D$2:$D$5111,$C4617,Тех_Движение!$B$2:$B$5111,"&lt;="&amp;K$3)-$F4617)))</f>
        <v>#VALUE!</v>
      </c>
      <c r="L4617" s="21" t="e">
        <f>IF(OR($B4617="",L$3&lt;$D4617+Настройки!$B$7),0,MAX(0,$E4617-MAX(0,SUMIFS(Тех_Движение!$G$2:$G$5111,Тех_Движение!$D$2:$D$5111,$C4617,Тех_Движение!$B$2:$B$5111,"&lt;="&amp;L$3)-$F4617)))</f>
        <v>#VALUE!</v>
      </c>
      <c r="M4617" s="21" t="e">
        <f>IF(OR($B4617="",M$3&lt;$D4617+Настройки!$B$7),0,MAX(0,$E4617-MAX(0,SUMIFS(Тех_Движение!$G$2:$G$5111,Тех_Движение!$D$2:$D$5111,$C4617,Тех_Движение!$B$2:$B$5111,"&lt;="&amp;M$3)-$F4617)))</f>
        <v>#VALUE!</v>
      </c>
      <c r="N4617" s="21" t="e">
        <f>IF(OR($B4617="",N$3&lt;$D4617+Настройки!$B$7),0,MAX(0,$E4617-MAX(0,SUMIFS(Тех_Движение!$G$2:$G$5111,Тех_Движение!$D$2:$D$5111,$C4617,Тех_Движение!$B$2:$B$5111,"&lt;="&amp;N$3)-$F4617)))</f>
        <v>#VALUE!</v>
      </c>
      <c r="O4617" s="21" t="e">
        <f>IF(OR($B4617="",O$3&lt;$D4617+Настройки!$B$7),0,MAX(0,$E4617-MAX(0,SUMIFS(Тех_Движение!$G$2:$G$5111,Тех_Движение!$D$2:$D$5111,$C4617,Тех_Движение!$B$2:$B$5111,"&lt;="&amp;O$3)-$F4617)))</f>
        <v>#VALUE!</v>
      </c>
      <c r="P4617" s="21" t="e">
        <f>IF(OR($B4617="",P$3&lt;$D4617+Настройки!$B$7),0,MAX(0,$E4617-MAX(0,SUMIFS(Тех_Движение!$G$2:$G$5111,Тех_Движение!$D$2:$D$5111,$C4617,Тех_Движение!$B$2:$B$5111,"&lt;="&amp;P$3)-$F4617)))</f>
        <v>#VALUE!</v>
      </c>
      <c r="Q4617" s="21" t="e">
        <f>IF(OR($B4617="",Q$3&lt;$D4617+Настройки!$B$7),0,MAX(0,$E4617-MAX(0,SUMIFS(Тех_Движение!$G$2:$G$5111,Тех_Движение!$D$2:$D$5111,$C4617,Тех_Движение!$B$2:$B$5111,"&lt;="&amp;Q$3)-$F4617)))</f>
        <v>#VALUE!</v>
      </c>
      <c r="R4617" s="21" t="str">
        <f t="shared" si="217"/>
        <v/>
      </c>
      <c r="S4617" s="23" t="str">
        <f>IF($B4617="","",VLOOKUP($C4617,Настройки!$A$11:$L$17,9,FALSE))</f>
        <v/>
      </c>
      <c r="T4617" s="23" t="str">
        <f t="shared" si="218"/>
        <v/>
      </c>
    </row>
    <row r="4618" spans="1:20" x14ac:dyDescent="0.3">
      <c r="A4618" s="20">
        <f>Тех_Движение!$A$4615</f>
        <v>4614</v>
      </c>
      <c r="B4618" s="20" t="str">
        <f>IF(Тех_Движение!$F$4615&gt;0,Тех_Движение!$I$4615,"")</f>
        <v/>
      </c>
      <c r="C4618" s="20" t="str">
        <f>IF($B4618="","",Тех_Движение!$D$4615)</f>
        <v/>
      </c>
      <c r="D4618" s="9" t="str">
        <f>IF($B4618="","",Тех_Движение!$B$4615)</f>
        <v/>
      </c>
      <c r="E4618" s="21" t="str">
        <f>IF($B4618="","",Тех_Движение!$F$4615)</f>
        <v/>
      </c>
      <c r="F4618" s="21" t="str">
        <f>IF($B4618="","",SUMIFS($E$5:$E4617,$C$5:$C4617,$C4618))</f>
        <v/>
      </c>
      <c r="G4618" s="21" t="str">
        <f>IF($B4618="","",MAX(0,$E4618-MAX(0,SUMIFS(Тех_Движение!$G$2:$G$5111,Тех_Движение!$D$2:$D$5111,$C4618,Тех_Движение!$B$2:$B$5111,"&lt;="&amp;Настройки!$B$5-1)-$F4618)))</f>
        <v/>
      </c>
      <c r="H4618" s="21" t="str">
        <f>IF($B4618="","",IF(AND($D4618&gt;=Настройки!$B$5,$D4618&lt;=Настройки!$B$6),$E4618,0))</f>
        <v/>
      </c>
      <c r="I4618" s="21" t="str">
        <f t="shared" si="216"/>
        <v/>
      </c>
      <c r="J4618" s="21" t="str">
        <f>IF($B4618="","",MAX(0,$E4618-MAX(0,SUMIFS(Тех_Движение!$G$2:$G$5111,Тех_Движение!$D$2:$D$5111,$C4618,Тех_Движение!$B$2:$B$5111,"&lt;="&amp;Настройки!$B$6)-$F4618)))</f>
        <v/>
      </c>
      <c r="K4618" s="21" t="e">
        <f>IF(OR($B4618="",K$3&lt;$D4618+Настройки!$B$7),0,MAX(0,$E4618-MAX(0,SUMIFS(Тех_Движение!$G$2:$G$5111,Тех_Движение!$D$2:$D$5111,$C4618,Тех_Движение!$B$2:$B$5111,"&lt;="&amp;K$3)-$F4618)))</f>
        <v>#VALUE!</v>
      </c>
      <c r="L4618" s="21" t="e">
        <f>IF(OR($B4618="",L$3&lt;$D4618+Настройки!$B$7),0,MAX(0,$E4618-MAX(0,SUMIFS(Тех_Движение!$G$2:$G$5111,Тех_Движение!$D$2:$D$5111,$C4618,Тех_Движение!$B$2:$B$5111,"&lt;="&amp;L$3)-$F4618)))</f>
        <v>#VALUE!</v>
      </c>
      <c r="M4618" s="21" t="e">
        <f>IF(OR($B4618="",M$3&lt;$D4618+Настройки!$B$7),0,MAX(0,$E4618-MAX(0,SUMIFS(Тех_Движение!$G$2:$G$5111,Тех_Движение!$D$2:$D$5111,$C4618,Тех_Движение!$B$2:$B$5111,"&lt;="&amp;M$3)-$F4618)))</f>
        <v>#VALUE!</v>
      </c>
      <c r="N4618" s="21" t="e">
        <f>IF(OR($B4618="",N$3&lt;$D4618+Настройки!$B$7),0,MAX(0,$E4618-MAX(0,SUMIFS(Тех_Движение!$G$2:$G$5111,Тех_Движение!$D$2:$D$5111,$C4618,Тех_Движение!$B$2:$B$5111,"&lt;="&amp;N$3)-$F4618)))</f>
        <v>#VALUE!</v>
      </c>
      <c r="O4618" s="21" t="e">
        <f>IF(OR($B4618="",O$3&lt;$D4618+Настройки!$B$7),0,MAX(0,$E4618-MAX(0,SUMIFS(Тех_Движение!$G$2:$G$5111,Тех_Движение!$D$2:$D$5111,$C4618,Тех_Движение!$B$2:$B$5111,"&lt;="&amp;O$3)-$F4618)))</f>
        <v>#VALUE!</v>
      </c>
      <c r="P4618" s="21" t="e">
        <f>IF(OR($B4618="",P$3&lt;$D4618+Настройки!$B$7),0,MAX(0,$E4618-MAX(0,SUMIFS(Тех_Движение!$G$2:$G$5111,Тех_Движение!$D$2:$D$5111,$C4618,Тех_Движение!$B$2:$B$5111,"&lt;="&amp;P$3)-$F4618)))</f>
        <v>#VALUE!</v>
      </c>
      <c r="Q4618" s="21" t="e">
        <f>IF(OR($B4618="",Q$3&lt;$D4618+Настройки!$B$7),0,MAX(0,$E4618-MAX(0,SUMIFS(Тех_Движение!$G$2:$G$5111,Тех_Движение!$D$2:$D$5111,$C4618,Тех_Движение!$B$2:$B$5111,"&lt;="&amp;Q$3)-$F4618)))</f>
        <v>#VALUE!</v>
      </c>
      <c r="R4618" s="21" t="str">
        <f t="shared" si="217"/>
        <v/>
      </c>
      <c r="S4618" s="23" t="str">
        <f>IF($B4618="","",VLOOKUP($C4618,Настройки!$A$11:$L$17,9,FALSE))</f>
        <v/>
      </c>
      <c r="T4618" s="23" t="str">
        <f t="shared" si="218"/>
        <v/>
      </c>
    </row>
    <row r="4619" spans="1:20" x14ac:dyDescent="0.3">
      <c r="A4619" s="20">
        <f>Тех_Движение!$A$4616</f>
        <v>4615</v>
      </c>
      <c r="B4619" s="20" t="str">
        <f>IF(Тех_Движение!$F$4616&gt;0,Тех_Движение!$I$4616,"")</f>
        <v/>
      </c>
      <c r="C4619" s="20" t="str">
        <f>IF($B4619="","",Тех_Движение!$D$4616)</f>
        <v/>
      </c>
      <c r="D4619" s="9" t="str">
        <f>IF($B4619="","",Тех_Движение!$B$4616)</f>
        <v/>
      </c>
      <c r="E4619" s="21" t="str">
        <f>IF($B4619="","",Тех_Движение!$F$4616)</f>
        <v/>
      </c>
      <c r="F4619" s="21" t="str">
        <f>IF($B4619="","",SUMIFS($E$5:$E4618,$C$5:$C4618,$C4619))</f>
        <v/>
      </c>
      <c r="G4619" s="21" t="str">
        <f>IF($B4619="","",MAX(0,$E4619-MAX(0,SUMIFS(Тех_Движение!$G$2:$G$5111,Тех_Движение!$D$2:$D$5111,$C4619,Тех_Движение!$B$2:$B$5111,"&lt;="&amp;Настройки!$B$5-1)-$F4619)))</f>
        <v/>
      </c>
      <c r="H4619" s="21" t="str">
        <f>IF($B4619="","",IF(AND($D4619&gt;=Настройки!$B$5,$D4619&lt;=Настройки!$B$6),$E4619,0))</f>
        <v/>
      </c>
      <c r="I4619" s="21" t="str">
        <f t="shared" si="216"/>
        <v/>
      </c>
      <c r="J4619" s="21" t="str">
        <f>IF($B4619="","",MAX(0,$E4619-MAX(0,SUMIFS(Тех_Движение!$G$2:$G$5111,Тех_Движение!$D$2:$D$5111,$C4619,Тех_Движение!$B$2:$B$5111,"&lt;="&amp;Настройки!$B$6)-$F4619)))</f>
        <v/>
      </c>
      <c r="K4619" s="21" t="e">
        <f>IF(OR($B4619="",K$3&lt;$D4619+Настройки!$B$7),0,MAX(0,$E4619-MAX(0,SUMIFS(Тех_Движение!$G$2:$G$5111,Тех_Движение!$D$2:$D$5111,$C4619,Тех_Движение!$B$2:$B$5111,"&lt;="&amp;K$3)-$F4619)))</f>
        <v>#VALUE!</v>
      </c>
      <c r="L4619" s="21" t="e">
        <f>IF(OR($B4619="",L$3&lt;$D4619+Настройки!$B$7),0,MAX(0,$E4619-MAX(0,SUMIFS(Тех_Движение!$G$2:$G$5111,Тех_Движение!$D$2:$D$5111,$C4619,Тех_Движение!$B$2:$B$5111,"&lt;="&amp;L$3)-$F4619)))</f>
        <v>#VALUE!</v>
      </c>
      <c r="M4619" s="21" t="e">
        <f>IF(OR($B4619="",M$3&lt;$D4619+Настройки!$B$7),0,MAX(0,$E4619-MAX(0,SUMIFS(Тех_Движение!$G$2:$G$5111,Тех_Движение!$D$2:$D$5111,$C4619,Тех_Движение!$B$2:$B$5111,"&lt;="&amp;M$3)-$F4619)))</f>
        <v>#VALUE!</v>
      </c>
      <c r="N4619" s="21" t="e">
        <f>IF(OR($B4619="",N$3&lt;$D4619+Настройки!$B$7),0,MAX(0,$E4619-MAX(0,SUMIFS(Тех_Движение!$G$2:$G$5111,Тех_Движение!$D$2:$D$5111,$C4619,Тех_Движение!$B$2:$B$5111,"&lt;="&amp;N$3)-$F4619)))</f>
        <v>#VALUE!</v>
      </c>
      <c r="O4619" s="21" t="e">
        <f>IF(OR($B4619="",O$3&lt;$D4619+Настройки!$B$7),0,MAX(0,$E4619-MAX(0,SUMIFS(Тех_Движение!$G$2:$G$5111,Тех_Движение!$D$2:$D$5111,$C4619,Тех_Движение!$B$2:$B$5111,"&lt;="&amp;O$3)-$F4619)))</f>
        <v>#VALUE!</v>
      </c>
      <c r="P4619" s="21" t="e">
        <f>IF(OR($B4619="",P$3&lt;$D4619+Настройки!$B$7),0,MAX(0,$E4619-MAX(0,SUMIFS(Тех_Движение!$G$2:$G$5111,Тех_Движение!$D$2:$D$5111,$C4619,Тех_Движение!$B$2:$B$5111,"&lt;="&amp;P$3)-$F4619)))</f>
        <v>#VALUE!</v>
      </c>
      <c r="Q4619" s="21" t="e">
        <f>IF(OR($B4619="",Q$3&lt;$D4619+Настройки!$B$7),0,MAX(0,$E4619-MAX(0,SUMIFS(Тех_Движение!$G$2:$G$5111,Тех_Движение!$D$2:$D$5111,$C4619,Тех_Движение!$B$2:$B$5111,"&lt;="&amp;Q$3)-$F4619)))</f>
        <v>#VALUE!</v>
      </c>
      <c r="R4619" s="21" t="str">
        <f t="shared" si="217"/>
        <v/>
      </c>
      <c r="S4619" s="23" t="str">
        <f>IF($B4619="","",VLOOKUP($C4619,Настройки!$A$11:$L$17,9,FALSE))</f>
        <v/>
      </c>
      <c r="T4619" s="23" t="str">
        <f t="shared" si="218"/>
        <v/>
      </c>
    </row>
    <row r="4620" spans="1:20" x14ac:dyDescent="0.3">
      <c r="A4620" s="20">
        <f>Тех_Движение!$A$4617</f>
        <v>4616</v>
      </c>
      <c r="B4620" s="20" t="str">
        <f>IF(Тех_Движение!$F$4617&gt;0,Тех_Движение!$I$4617,"")</f>
        <v/>
      </c>
      <c r="C4620" s="20" t="str">
        <f>IF($B4620="","",Тех_Движение!$D$4617)</f>
        <v/>
      </c>
      <c r="D4620" s="9" t="str">
        <f>IF($B4620="","",Тех_Движение!$B$4617)</f>
        <v/>
      </c>
      <c r="E4620" s="21" t="str">
        <f>IF($B4620="","",Тех_Движение!$F$4617)</f>
        <v/>
      </c>
      <c r="F4620" s="21" t="str">
        <f>IF($B4620="","",SUMIFS($E$5:$E4619,$C$5:$C4619,$C4620))</f>
        <v/>
      </c>
      <c r="G4620" s="21" t="str">
        <f>IF($B4620="","",MAX(0,$E4620-MAX(0,SUMIFS(Тех_Движение!$G$2:$G$5111,Тех_Движение!$D$2:$D$5111,$C4620,Тех_Движение!$B$2:$B$5111,"&lt;="&amp;Настройки!$B$5-1)-$F4620)))</f>
        <v/>
      </c>
      <c r="H4620" s="21" t="str">
        <f>IF($B4620="","",IF(AND($D4620&gt;=Настройки!$B$5,$D4620&lt;=Настройки!$B$6),$E4620,0))</f>
        <v/>
      </c>
      <c r="I4620" s="21" t="str">
        <f t="shared" si="216"/>
        <v/>
      </c>
      <c r="J4620" s="21" t="str">
        <f>IF($B4620="","",MAX(0,$E4620-MAX(0,SUMIFS(Тех_Движение!$G$2:$G$5111,Тех_Движение!$D$2:$D$5111,$C4620,Тех_Движение!$B$2:$B$5111,"&lt;="&amp;Настройки!$B$6)-$F4620)))</f>
        <v/>
      </c>
      <c r="K4620" s="21" t="e">
        <f>IF(OR($B4620="",K$3&lt;$D4620+Настройки!$B$7),0,MAX(0,$E4620-MAX(0,SUMIFS(Тех_Движение!$G$2:$G$5111,Тех_Движение!$D$2:$D$5111,$C4620,Тех_Движение!$B$2:$B$5111,"&lt;="&amp;K$3)-$F4620)))</f>
        <v>#VALUE!</v>
      </c>
      <c r="L4620" s="21" t="e">
        <f>IF(OR($B4620="",L$3&lt;$D4620+Настройки!$B$7),0,MAX(0,$E4620-MAX(0,SUMIFS(Тех_Движение!$G$2:$G$5111,Тех_Движение!$D$2:$D$5111,$C4620,Тех_Движение!$B$2:$B$5111,"&lt;="&amp;L$3)-$F4620)))</f>
        <v>#VALUE!</v>
      </c>
      <c r="M4620" s="21" t="e">
        <f>IF(OR($B4620="",M$3&lt;$D4620+Настройки!$B$7),0,MAX(0,$E4620-MAX(0,SUMIFS(Тех_Движение!$G$2:$G$5111,Тех_Движение!$D$2:$D$5111,$C4620,Тех_Движение!$B$2:$B$5111,"&lt;="&amp;M$3)-$F4620)))</f>
        <v>#VALUE!</v>
      </c>
      <c r="N4620" s="21" t="e">
        <f>IF(OR($B4620="",N$3&lt;$D4620+Настройки!$B$7),0,MAX(0,$E4620-MAX(0,SUMIFS(Тех_Движение!$G$2:$G$5111,Тех_Движение!$D$2:$D$5111,$C4620,Тех_Движение!$B$2:$B$5111,"&lt;="&amp;N$3)-$F4620)))</f>
        <v>#VALUE!</v>
      </c>
      <c r="O4620" s="21" t="e">
        <f>IF(OR($B4620="",O$3&lt;$D4620+Настройки!$B$7),0,MAX(0,$E4620-MAX(0,SUMIFS(Тех_Движение!$G$2:$G$5111,Тех_Движение!$D$2:$D$5111,$C4620,Тех_Движение!$B$2:$B$5111,"&lt;="&amp;O$3)-$F4620)))</f>
        <v>#VALUE!</v>
      </c>
      <c r="P4620" s="21" t="e">
        <f>IF(OR($B4620="",P$3&lt;$D4620+Настройки!$B$7),0,MAX(0,$E4620-MAX(0,SUMIFS(Тех_Движение!$G$2:$G$5111,Тех_Движение!$D$2:$D$5111,$C4620,Тех_Движение!$B$2:$B$5111,"&lt;="&amp;P$3)-$F4620)))</f>
        <v>#VALUE!</v>
      </c>
      <c r="Q4620" s="21" t="e">
        <f>IF(OR($B4620="",Q$3&lt;$D4620+Настройки!$B$7),0,MAX(0,$E4620-MAX(0,SUMIFS(Тех_Движение!$G$2:$G$5111,Тех_Движение!$D$2:$D$5111,$C4620,Тех_Движение!$B$2:$B$5111,"&lt;="&amp;Q$3)-$F4620)))</f>
        <v>#VALUE!</v>
      </c>
      <c r="R4620" s="21" t="str">
        <f t="shared" si="217"/>
        <v/>
      </c>
      <c r="S4620" s="23" t="str">
        <f>IF($B4620="","",VLOOKUP($C4620,Настройки!$A$11:$L$17,9,FALSE))</f>
        <v/>
      </c>
      <c r="T4620" s="23" t="str">
        <f t="shared" si="218"/>
        <v/>
      </c>
    </row>
    <row r="4621" spans="1:20" x14ac:dyDescent="0.3">
      <c r="A4621" s="20">
        <f>Тех_Движение!$A$4618</f>
        <v>4617</v>
      </c>
      <c r="B4621" s="20" t="str">
        <f>IF(Тех_Движение!$F$4618&gt;0,Тех_Движение!$I$4618,"")</f>
        <v/>
      </c>
      <c r="C4621" s="20" t="str">
        <f>IF($B4621="","",Тех_Движение!$D$4618)</f>
        <v/>
      </c>
      <c r="D4621" s="9" t="str">
        <f>IF($B4621="","",Тех_Движение!$B$4618)</f>
        <v/>
      </c>
      <c r="E4621" s="21" t="str">
        <f>IF($B4621="","",Тех_Движение!$F$4618)</f>
        <v/>
      </c>
      <c r="F4621" s="21" t="str">
        <f>IF($B4621="","",SUMIFS($E$5:$E4620,$C$5:$C4620,$C4621))</f>
        <v/>
      </c>
      <c r="G4621" s="21" t="str">
        <f>IF($B4621="","",MAX(0,$E4621-MAX(0,SUMIFS(Тех_Движение!$G$2:$G$5111,Тех_Движение!$D$2:$D$5111,$C4621,Тех_Движение!$B$2:$B$5111,"&lt;="&amp;Настройки!$B$5-1)-$F4621)))</f>
        <v/>
      </c>
      <c r="H4621" s="21" t="str">
        <f>IF($B4621="","",IF(AND($D4621&gt;=Настройки!$B$5,$D4621&lt;=Настройки!$B$6),$E4621,0))</f>
        <v/>
      </c>
      <c r="I4621" s="21" t="str">
        <f t="shared" si="216"/>
        <v/>
      </c>
      <c r="J4621" s="21" t="str">
        <f>IF($B4621="","",MAX(0,$E4621-MAX(0,SUMIFS(Тех_Движение!$G$2:$G$5111,Тех_Движение!$D$2:$D$5111,$C4621,Тех_Движение!$B$2:$B$5111,"&lt;="&amp;Настройки!$B$6)-$F4621)))</f>
        <v/>
      </c>
      <c r="K4621" s="21" t="e">
        <f>IF(OR($B4621="",K$3&lt;$D4621+Настройки!$B$7),0,MAX(0,$E4621-MAX(0,SUMIFS(Тех_Движение!$G$2:$G$5111,Тех_Движение!$D$2:$D$5111,$C4621,Тех_Движение!$B$2:$B$5111,"&lt;="&amp;K$3)-$F4621)))</f>
        <v>#VALUE!</v>
      </c>
      <c r="L4621" s="21" t="e">
        <f>IF(OR($B4621="",L$3&lt;$D4621+Настройки!$B$7),0,MAX(0,$E4621-MAX(0,SUMIFS(Тех_Движение!$G$2:$G$5111,Тех_Движение!$D$2:$D$5111,$C4621,Тех_Движение!$B$2:$B$5111,"&lt;="&amp;L$3)-$F4621)))</f>
        <v>#VALUE!</v>
      </c>
      <c r="M4621" s="21" t="e">
        <f>IF(OR($B4621="",M$3&lt;$D4621+Настройки!$B$7),0,MAX(0,$E4621-MAX(0,SUMIFS(Тех_Движение!$G$2:$G$5111,Тех_Движение!$D$2:$D$5111,$C4621,Тех_Движение!$B$2:$B$5111,"&lt;="&amp;M$3)-$F4621)))</f>
        <v>#VALUE!</v>
      </c>
      <c r="N4621" s="21" t="e">
        <f>IF(OR($B4621="",N$3&lt;$D4621+Настройки!$B$7),0,MAX(0,$E4621-MAX(0,SUMIFS(Тех_Движение!$G$2:$G$5111,Тех_Движение!$D$2:$D$5111,$C4621,Тех_Движение!$B$2:$B$5111,"&lt;="&amp;N$3)-$F4621)))</f>
        <v>#VALUE!</v>
      </c>
      <c r="O4621" s="21" t="e">
        <f>IF(OR($B4621="",O$3&lt;$D4621+Настройки!$B$7),0,MAX(0,$E4621-MAX(0,SUMIFS(Тех_Движение!$G$2:$G$5111,Тех_Движение!$D$2:$D$5111,$C4621,Тех_Движение!$B$2:$B$5111,"&lt;="&amp;O$3)-$F4621)))</f>
        <v>#VALUE!</v>
      </c>
      <c r="P4621" s="21" t="e">
        <f>IF(OR($B4621="",P$3&lt;$D4621+Настройки!$B$7),0,MAX(0,$E4621-MAX(0,SUMIFS(Тех_Движение!$G$2:$G$5111,Тех_Движение!$D$2:$D$5111,$C4621,Тех_Движение!$B$2:$B$5111,"&lt;="&amp;P$3)-$F4621)))</f>
        <v>#VALUE!</v>
      </c>
      <c r="Q4621" s="21" t="e">
        <f>IF(OR($B4621="",Q$3&lt;$D4621+Настройки!$B$7),0,MAX(0,$E4621-MAX(0,SUMIFS(Тех_Движение!$G$2:$G$5111,Тех_Движение!$D$2:$D$5111,$C4621,Тех_Движение!$B$2:$B$5111,"&lt;="&amp;Q$3)-$F4621)))</f>
        <v>#VALUE!</v>
      </c>
      <c r="R4621" s="21" t="str">
        <f t="shared" si="217"/>
        <v/>
      </c>
      <c r="S4621" s="23" t="str">
        <f>IF($B4621="","",VLOOKUP($C4621,Настройки!$A$11:$L$17,9,FALSE))</f>
        <v/>
      </c>
      <c r="T4621" s="23" t="str">
        <f t="shared" si="218"/>
        <v/>
      </c>
    </row>
    <row r="4622" spans="1:20" x14ac:dyDescent="0.3">
      <c r="A4622" s="20">
        <f>Тех_Движение!$A$4619</f>
        <v>4618</v>
      </c>
      <c r="B4622" s="20" t="str">
        <f>IF(Тех_Движение!$F$4619&gt;0,Тех_Движение!$I$4619,"")</f>
        <v/>
      </c>
      <c r="C4622" s="20" t="str">
        <f>IF($B4622="","",Тех_Движение!$D$4619)</f>
        <v/>
      </c>
      <c r="D4622" s="9" t="str">
        <f>IF($B4622="","",Тех_Движение!$B$4619)</f>
        <v/>
      </c>
      <c r="E4622" s="21" t="str">
        <f>IF($B4622="","",Тех_Движение!$F$4619)</f>
        <v/>
      </c>
      <c r="F4622" s="21" t="str">
        <f>IF($B4622="","",SUMIFS($E$5:$E4621,$C$5:$C4621,$C4622))</f>
        <v/>
      </c>
      <c r="G4622" s="21" t="str">
        <f>IF($B4622="","",MAX(0,$E4622-MAX(0,SUMIFS(Тех_Движение!$G$2:$G$5111,Тех_Движение!$D$2:$D$5111,$C4622,Тех_Движение!$B$2:$B$5111,"&lt;="&amp;Настройки!$B$5-1)-$F4622)))</f>
        <v/>
      </c>
      <c r="H4622" s="21" t="str">
        <f>IF($B4622="","",IF(AND($D4622&gt;=Настройки!$B$5,$D4622&lt;=Настройки!$B$6),$E4622,0))</f>
        <v/>
      </c>
      <c r="I4622" s="21" t="str">
        <f t="shared" si="216"/>
        <v/>
      </c>
      <c r="J4622" s="21" t="str">
        <f>IF($B4622="","",MAX(0,$E4622-MAX(0,SUMIFS(Тех_Движение!$G$2:$G$5111,Тех_Движение!$D$2:$D$5111,$C4622,Тех_Движение!$B$2:$B$5111,"&lt;="&amp;Настройки!$B$6)-$F4622)))</f>
        <v/>
      </c>
      <c r="K4622" s="21" t="e">
        <f>IF(OR($B4622="",K$3&lt;$D4622+Настройки!$B$7),0,MAX(0,$E4622-MAX(0,SUMIFS(Тех_Движение!$G$2:$G$5111,Тех_Движение!$D$2:$D$5111,$C4622,Тех_Движение!$B$2:$B$5111,"&lt;="&amp;K$3)-$F4622)))</f>
        <v>#VALUE!</v>
      </c>
      <c r="L4622" s="21" t="e">
        <f>IF(OR($B4622="",L$3&lt;$D4622+Настройки!$B$7),0,MAX(0,$E4622-MAX(0,SUMIFS(Тех_Движение!$G$2:$G$5111,Тех_Движение!$D$2:$D$5111,$C4622,Тех_Движение!$B$2:$B$5111,"&lt;="&amp;L$3)-$F4622)))</f>
        <v>#VALUE!</v>
      </c>
      <c r="M4622" s="21" t="e">
        <f>IF(OR($B4622="",M$3&lt;$D4622+Настройки!$B$7),0,MAX(0,$E4622-MAX(0,SUMIFS(Тех_Движение!$G$2:$G$5111,Тех_Движение!$D$2:$D$5111,$C4622,Тех_Движение!$B$2:$B$5111,"&lt;="&amp;M$3)-$F4622)))</f>
        <v>#VALUE!</v>
      </c>
      <c r="N4622" s="21" t="e">
        <f>IF(OR($B4622="",N$3&lt;$D4622+Настройки!$B$7),0,MAX(0,$E4622-MAX(0,SUMIFS(Тех_Движение!$G$2:$G$5111,Тех_Движение!$D$2:$D$5111,$C4622,Тех_Движение!$B$2:$B$5111,"&lt;="&amp;N$3)-$F4622)))</f>
        <v>#VALUE!</v>
      </c>
      <c r="O4622" s="21" t="e">
        <f>IF(OR($B4622="",O$3&lt;$D4622+Настройки!$B$7),0,MAX(0,$E4622-MAX(0,SUMIFS(Тех_Движение!$G$2:$G$5111,Тех_Движение!$D$2:$D$5111,$C4622,Тех_Движение!$B$2:$B$5111,"&lt;="&amp;O$3)-$F4622)))</f>
        <v>#VALUE!</v>
      </c>
      <c r="P4622" s="21" t="e">
        <f>IF(OR($B4622="",P$3&lt;$D4622+Настройки!$B$7),0,MAX(0,$E4622-MAX(0,SUMIFS(Тех_Движение!$G$2:$G$5111,Тех_Движение!$D$2:$D$5111,$C4622,Тех_Движение!$B$2:$B$5111,"&lt;="&amp;P$3)-$F4622)))</f>
        <v>#VALUE!</v>
      </c>
      <c r="Q4622" s="21" t="e">
        <f>IF(OR($B4622="",Q$3&lt;$D4622+Настройки!$B$7),0,MAX(0,$E4622-MAX(0,SUMIFS(Тех_Движение!$G$2:$G$5111,Тех_Движение!$D$2:$D$5111,$C4622,Тех_Движение!$B$2:$B$5111,"&lt;="&amp;Q$3)-$F4622)))</f>
        <v>#VALUE!</v>
      </c>
      <c r="R4622" s="21" t="str">
        <f t="shared" si="217"/>
        <v/>
      </c>
      <c r="S4622" s="23" t="str">
        <f>IF($B4622="","",VLOOKUP($C4622,Настройки!$A$11:$L$17,9,FALSE))</f>
        <v/>
      </c>
      <c r="T4622" s="23" t="str">
        <f t="shared" si="218"/>
        <v/>
      </c>
    </row>
    <row r="4623" spans="1:20" x14ac:dyDescent="0.3">
      <c r="A4623" s="20">
        <f>Тех_Движение!$A$4620</f>
        <v>4619</v>
      </c>
      <c r="B4623" s="20" t="str">
        <f>IF(Тех_Движение!$F$4620&gt;0,Тех_Движение!$I$4620,"")</f>
        <v/>
      </c>
      <c r="C4623" s="20" t="str">
        <f>IF($B4623="","",Тех_Движение!$D$4620)</f>
        <v/>
      </c>
      <c r="D4623" s="9" t="str">
        <f>IF($B4623="","",Тех_Движение!$B$4620)</f>
        <v/>
      </c>
      <c r="E4623" s="21" t="str">
        <f>IF($B4623="","",Тех_Движение!$F$4620)</f>
        <v/>
      </c>
      <c r="F4623" s="21" t="str">
        <f>IF($B4623="","",SUMIFS($E$5:$E4622,$C$5:$C4622,$C4623))</f>
        <v/>
      </c>
      <c r="G4623" s="21" t="str">
        <f>IF($B4623="","",MAX(0,$E4623-MAX(0,SUMIFS(Тех_Движение!$G$2:$G$5111,Тех_Движение!$D$2:$D$5111,$C4623,Тех_Движение!$B$2:$B$5111,"&lt;="&amp;Настройки!$B$5-1)-$F4623)))</f>
        <v/>
      </c>
      <c r="H4623" s="21" t="str">
        <f>IF($B4623="","",IF(AND($D4623&gt;=Настройки!$B$5,$D4623&lt;=Настройки!$B$6),$E4623,0))</f>
        <v/>
      </c>
      <c r="I4623" s="21" t="str">
        <f t="shared" si="216"/>
        <v/>
      </c>
      <c r="J4623" s="21" t="str">
        <f>IF($B4623="","",MAX(0,$E4623-MAX(0,SUMIFS(Тех_Движение!$G$2:$G$5111,Тех_Движение!$D$2:$D$5111,$C4623,Тех_Движение!$B$2:$B$5111,"&lt;="&amp;Настройки!$B$6)-$F4623)))</f>
        <v/>
      </c>
      <c r="K4623" s="21" t="e">
        <f>IF(OR($B4623="",K$3&lt;$D4623+Настройки!$B$7),0,MAX(0,$E4623-MAX(0,SUMIFS(Тех_Движение!$G$2:$G$5111,Тех_Движение!$D$2:$D$5111,$C4623,Тех_Движение!$B$2:$B$5111,"&lt;="&amp;K$3)-$F4623)))</f>
        <v>#VALUE!</v>
      </c>
      <c r="L4623" s="21" t="e">
        <f>IF(OR($B4623="",L$3&lt;$D4623+Настройки!$B$7),0,MAX(0,$E4623-MAX(0,SUMIFS(Тех_Движение!$G$2:$G$5111,Тех_Движение!$D$2:$D$5111,$C4623,Тех_Движение!$B$2:$B$5111,"&lt;="&amp;L$3)-$F4623)))</f>
        <v>#VALUE!</v>
      </c>
      <c r="M4623" s="21" t="e">
        <f>IF(OR($B4623="",M$3&lt;$D4623+Настройки!$B$7),0,MAX(0,$E4623-MAX(0,SUMIFS(Тех_Движение!$G$2:$G$5111,Тех_Движение!$D$2:$D$5111,$C4623,Тех_Движение!$B$2:$B$5111,"&lt;="&amp;M$3)-$F4623)))</f>
        <v>#VALUE!</v>
      </c>
      <c r="N4623" s="21" t="e">
        <f>IF(OR($B4623="",N$3&lt;$D4623+Настройки!$B$7),0,MAX(0,$E4623-MAX(0,SUMIFS(Тех_Движение!$G$2:$G$5111,Тех_Движение!$D$2:$D$5111,$C4623,Тех_Движение!$B$2:$B$5111,"&lt;="&amp;N$3)-$F4623)))</f>
        <v>#VALUE!</v>
      </c>
      <c r="O4623" s="21" t="e">
        <f>IF(OR($B4623="",O$3&lt;$D4623+Настройки!$B$7),0,MAX(0,$E4623-MAX(0,SUMIFS(Тех_Движение!$G$2:$G$5111,Тех_Движение!$D$2:$D$5111,$C4623,Тех_Движение!$B$2:$B$5111,"&lt;="&amp;O$3)-$F4623)))</f>
        <v>#VALUE!</v>
      </c>
      <c r="P4623" s="21" t="e">
        <f>IF(OR($B4623="",P$3&lt;$D4623+Настройки!$B$7),0,MAX(0,$E4623-MAX(0,SUMIFS(Тех_Движение!$G$2:$G$5111,Тех_Движение!$D$2:$D$5111,$C4623,Тех_Движение!$B$2:$B$5111,"&lt;="&amp;P$3)-$F4623)))</f>
        <v>#VALUE!</v>
      </c>
      <c r="Q4623" s="21" t="e">
        <f>IF(OR($B4623="",Q$3&lt;$D4623+Настройки!$B$7),0,MAX(0,$E4623-MAX(0,SUMIFS(Тех_Движение!$G$2:$G$5111,Тех_Движение!$D$2:$D$5111,$C4623,Тех_Движение!$B$2:$B$5111,"&lt;="&amp;Q$3)-$F4623)))</f>
        <v>#VALUE!</v>
      </c>
      <c r="R4623" s="21" t="str">
        <f t="shared" si="217"/>
        <v/>
      </c>
      <c r="S4623" s="23" t="str">
        <f>IF($B4623="","",VLOOKUP($C4623,Настройки!$A$11:$L$17,9,FALSE))</f>
        <v/>
      </c>
      <c r="T4623" s="23" t="str">
        <f t="shared" si="218"/>
        <v/>
      </c>
    </row>
    <row r="4624" spans="1:20" x14ac:dyDescent="0.3">
      <c r="A4624" s="20">
        <f>Тех_Движение!$A$4621</f>
        <v>4620</v>
      </c>
      <c r="B4624" s="20" t="str">
        <f>IF(Тех_Движение!$F$4621&gt;0,Тех_Движение!$I$4621,"")</f>
        <v/>
      </c>
      <c r="C4624" s="20" t="str">
        <f>IF($B4624="","",Тех_Движение!$D$4621)</f>
        <v/>
      </c>
      <c r="D4624" s="9" t="str">
        <f>IF($B4624="","",Тех_Движение!$B$4621)</f>
        <v/>
      </c>
      <c r="E4624" s="21" t="str">
        <f>IF($B4624="","",Тех_Движение!$F$4621)</f>
        <v/>
      </c>
      <c r="F4624" s="21" t="str">
        <f>IF($B4624="","",SUMIFS($E$5:$E4623,$C$5:$C4623,$C4624))</f>
        <v/>
      </c>
      <c r="G4624" s="21" t="str">
        <f>IF($B4624="","",MAX(0,$E4624-MAX(0,SUMIFS(Тех_Движение!$G$2:$G$5111,Тех_Движение!$D$2:$D$5111,$C4624,Тех_Движение!$B$2:$B$5111,"&lt;="&amp;Настройки!$B$5-1)-$F4624)))</f>
        <v/>
      </c>
      <c r="H4624" s="21" t="str">
        <f>IF($B4624="","",IF(AND($D4624&gt;=Настройки!$B$5,$D4624&lt;=Настройки!$B$6),$E4624,0))</f>
        <v/>
      </c>
      <c r="I4624" s="21" t="str">
        <f t="shared" si="216"/>
        <v/>
      </c>
      <c r="J4624" s="21" t="str">
        <f>IF($B4624="","",MAX(0,$E4624-MAX(0,SUMIFS(Тех_Движение!$G$2:$G$5111,Тех_Движение!$D$2:$D$5111,$C4624,Тех_Движение!$B$2:$B$5111,"&lt;="&amp;Настройки!$B$6)-$F4624)))</f>
        <v/>
      </c>
      <c r="K4624" s="21" t="e">
        <f>IF(OR($B4624="",K$3&lt;$D4624+Настройки!$B$7),0,MAX(0,$E4624-MAX(0,SUMIFS(Тех_Движение!$G$2:$G$5111,Тех_Движение!$D$2:$D$5111,$C4624,Тех_Движение!$B$2:$B$5111,"&lt;="&amp;K$3)-$F4624)))</f>
        <v>#VALUE!</v>
      </c>
      <c r="L4624" s="21" t="e">
        <f>IF(OR($B4624="",L$3&lt;$D4624+Настройки!$B$7),0,MAX(0,$E4624-MAX(0,SUMIFS(Тех_Движение!$G$2:$G$5111,Тех_Движение!$D$2:$D$5111,$C4624,Тех_Движение!$B$2:$B$5111,"&lt;="&amp;L$3)-$F4624)))</f>
        <v>#VALUE!</v>
      </c>
      <c r="M4624" s="21" t="e">
        <f>IF(OR($B4624="",M$3&lt;$D4624+Настройки!$B$7),0,MAX(0,$E4624-MAX(0,SUMIFS(Тех_Движение!$G$2:$G$5111,Тех_Движение!$D$2:$D$5111,$C4624,Тех_Движение!$B$2:$B$5111,"&lt;="&amp;M$3)-$F4624)))</f>
        <v>#VALUE!</v>
      </c>
      <c r="N4624" s="21" t="e">
        <f>IF(OR($B4624="",N$3&lt;$D4624+Настройки!$B$7),0,MAX(0,$E4624-MAX(0,SUMIFS(Тех_Движение!$G$2:$G$5111,Тех_Движение!$D$2:$D$5111,$C4624,Тех_Движение!$B$2:$B$5111,"&lt;="&amp;N$3)-$F4624)))</f>
        <v>#VALUE!</v>
      </c>
      <c r="O4624" s="21" t="e">
        <f>IF(OR($B4624="",O$3&lt;$D4624+Настройки!$B$7),0,MAX(0,$E4624-MAX(0,SUMIFS(Тех_Движение!$G$2:$G$5111,Тех_Движение!$D$2:$D$5111,$C4624,Тех_Движение!$B$2:$B$5111,"&lt;="&amp;O$3)-$F4624)))</f>
        <v>#VALUE!</v>
      </c>
      <c r="P4624" s="21" t="e">
        <f>IF(OR($B4624="",P$3&lt;$D4624+Настройки!$B$7),0,MAX(0,$E4624-MAX(0,SUMIFS(Тех_Движение!$G$2:$G$5111,Тех_Движение!$D$2:$D$5111,$C4624,Тех_Движение!$B$2:$B$5111,"&lt;="&amp;P$3)-$F4624)))</f>
        <v>#VALUE!</v>
      </c>
      <c r="Q4624" s="21" t="e">
        <f>IF(OR($B4624="",Q$3&lt;$D4624+Настройки!$B$7),0,MAX(0,$E4624-MAX(0,SUMIFS(Тех_Движение!$G$2:$G$5111,Тех_Движение!$D$2:$D$5111,$C4624,Тех_Движение!$B$2:$B$5111,"&lt;="&amp;Q$3)-$F4624)))</f>
        <v>#VALUE!</v>
      </c>
      <c r="R4624" s="21" t="str">
        <f t="shared" si="217"/>
        <v/>
      </c>
      <c r="S4624" s="23" t="str">
        <f>IF($B4624="","",VLOOKUP($C4624,Настройки!$A$11:$L$17,9,FALSE))</f>
        <v/>
      </c>
      <c r="T4624" s="23" t="str">
        <f t="shared" si="218"/>
        <v/>
      </c>
    </row>
    <row r="4625" spans="1:20" x14ac:dyDescent="0.3">
      <c r="A4625" s="20">
        <f>Тех_Движение!$A$4622</f>
        <v>4621</v>
      </c>
      <c r="B4625" s="20" t="str">
        <f>IF(Тех_Движение!$F$4622&gt;0,Тех_Движение!$I$4622,"")</f>
        <v/>
      </c>
      <c r="C4625" s="20" t="str">
        <f>IF($B4625="","",Тех_Движение!$D$4622)</f>
        <v/>
      </c>
      <c r="D4625" s="9" t="str">
        <f>IF($B4625="","",Тех_Движение!$B$4622)</f>
        <v/>
      </c>
      <c r="E4625" s="21" t="str">
        <f>IF($B4625="","",Тех_Движение!$F$4622)</f>
        <v/>
      </c>
      <c r="F4625" s="21" t="str">
        <f>IF($B4625="","",SUMIFS($E$5:$E4624,$C$5:$C4624,$C4625))</f>
        <v/>
      </c>
      <c r="G4625" s="21" t="str">
        <f>IF($B4625="","",MAX(0,$E4625-MAX(0,SUMIFS(Тех_Движение!$G$2:$G$5111,Тех_Движение!$D$2:$D$5111,$C4625,Тех_Движение!$B$2:$B$5111,"&lt;="&amp;Настройки!$B$5-1)-$F4625)))</f>
        <v/>
      </c>
      <c r="H4625" s="21" t="str">
        <f>IF($B4625="","",IF(AND($D4625&gt;=Настройки!$B$5,$D4625&lt;=Настройки!$B$6),$E4625,0))</f>
        <v/>
      </c>
      <c r="I4625" s="21" t="str">
        <f t="shared" si="216"/>
        <v/>
      </c>
      <c r="J4625" s="21" t="str">
        <f>IF($B4625="","",MAX(0,$E4625-MAX(0,SUMIFS(Тех_Движение!$G$2:$G$5111,Тех_Движение!$D$2:$D$5111,$C4625,Тех_Движение!$B$2:$B$5111,"&lt;="&amp;Настройки!$B$6)-$F4625)))</f>
        <v/>
      </c>
      <c r="K4625" s="21" t="e">
        <f>IF(OR($B4625="",K$3&lt;$D4625+Настройки!$B$7),0,MAX(0,$E4625-MAX(0,SUMIFS(Тех_Движение!$G$2:$G$5111,Тех_Движение!$D$2:$D$5111,$C4625,Тех_Движение!$B$2:$B$5111,"&lt;="&amp;K$3)-$F4625)))</f>
        <v>#VALUE!</v>
      </c>
      <c r="L4625" s="21" t="e">
        <f>IF(OR($B4625="",L$3&lt;$D4625+Настройки!$B$7),0,MAX(0,$E4625-MAX(0,SUMIFS(Тех_Движение!$G$2:$G$5111,Тех_Движение!$D$2:$D$5111,$C4625,Тех_Движение!$B$2:$B$5111,"&lt;="&amp;L$3)-$F4625)))</f>
        <v>#VALUE!</v>
      </c>
      <c r="M4625" s="21" t="e">
        <f>IF(OR($B4625="",M$3&lt;$D4625+Настройки!$B$7),0,MAX(0,$E4625-MAX(0,SUMIFS(Тех_Движение!$G$2:$G$5111,Тех_Движение!$D$2:$D$5111,$C4625,Тех_Движение!$B$2:$B$5111,"&lt;="&amp;M$3)-$F4625)))</f>
        <v>#VALUE!</v>
      </c>
      <c r="N4625" s="21" t="e">
        <f>IF(OR($B4625="",N$3&lt;$D4625+Настройки!$B$7),0,MAX(0,$E4625-MAX(0,SUMIFS(Тех_Движение!$G$2:$G$5111,Тех_Движение!$D$2:$D$5111,$C4625,Тех_Движение!$B$2:$B$5111,"&lt;="&amp;N$3)-$F4625)))</f>
        <v>#VALUE!</v>
      </c>
      <c r="O4625" s="21" t="e">
        <f>IF(OR($B4625="",O$3&lt;$D4625+Настройки!$B$7),0,MAX(0,$E4625-MAX(0,SUMIFS(Тех_Движение!$G$2:$G$5111,Тех_Движение!$D$2:$D$5111,$C4625,Тех_Движение!$B$2:$B$5111,"&lt;="&amp;O$3)-$F4625)))</f>
        <v>#VALUE!</v>
      </c>
      <c r="P4625" s="21" t="e">
        <f>IF(OR($B4625="",P$3&lt;$D4625+Настройки!$B$7),0,MAX(0,$E4625-MAX(0,SUMIFS(Тех_Движение!$G$2:$G$5111,Тех_Движение!$D$2:$D$5111,$C4625,Тех_Движение!$B$2:$B$5111,"&lt;="&amp;P$3)-$F4625)))</f>
        <v>#VALUE!</v>
      </c>
      <c r="Q4625" s="21" t="e">
        <f>IF(OR($B4625="",Q$3&lt;$D4625+Настройки!$B$7),0,MAX(0,$E4625-MAX(0,SUMIFS(Тех_Движение!$G$2:$G$5111,Тех_Движение!$D$2:$D$5111,$C4625,Тех_Движение!$B$2:$B$5111,"&lt;="&amp;Q$3)-$F4625)))</f>
        <v>#VALUE!</v>
      </c>
      <c r="R4625" s="21" t="str">
        <f t="shared" si="217"/>
        <v/>
      </c>
      <c r="S4625" s="23" t="str">
        <f>IF($B4625="","",VLOOKUP($C4625,Настройки!$A$11:$L$17,9,FALSE))</f>
        <v/>
      </c>
      <c r="T4625" s="23" t="str">
        <f t="shared" si="218"/>
        <v/>
      </c>
    </row>
    <row r="4626" spans="1:20" x14ac:dyDescent="0.3">
      <c r="A4626" s="20">
        <f>Тех_Движение!$A$4623</f>
        <v>4622</v>
      </c>
      <c r="B4626" s="20" t="str">
        <f>IF(Тех_Движение!$F$4623&gt;0,Тех_Движение!$I$4623,"")</f>
        <v/>
      </c>
      <c r="C4626" s="20" t="str">
        <f>IF($B4626="","",Тех_Движение!$D$4623)</f>
        <v/>
      </c>
      <c r="D4626" s="9" t="str">
        <f>IF($B4626="","",Тех_Движение!$B$4623)</f>
        <v/>
      </c>
      <c r="E4626" s="21" t="str">
        <f>IF($B4626="","",Тех_Движение!$F$4623)</f>
        <v/>
      </c>
      <c r="F4626" s="21" t="str">
        <f>IF($B4626="","",SUMIFS($E$5:$E4625,$C$5:$C4625,$C4626))</f>
        <v/>
      </c>
      <c r="G4626" s="21" t="str">
        <f>IF($B4626="","",MAX(0,$E4626-MAX(0,SUMIFS(Тех_Движение!$G$2:$G$5111,Тех_Движение!$D$2:$D$5111,$C4626,Тех_Движение!$B$2:$B$5111,"&lt;="&amp;Настройки!$B$5-1)-$F4626)))</f>
        <v/>
      </c>
      <c r="H4626" s="21" t="str">
        <f>IF($B4626="","",IF(AND($D4626&gt;=Настройки!$B$5,$D4626&lt;=Настройки!$B$6),$E4626,0))</f>
        <v/>
      </c>
      <c r="I4626" s="21" t="str">
        <f t="shared" si="216"/>
        <v/>
      </c>
      <c r="J4626" s="21" t="str">
        <f>IF($B4626="","",MAX(0,$E4626-MAX(0,SUMIFS(Тех_Движение!$G$2:$G$5111,Тех_Движение!$D$2:$D$5111,$C4626,Тех_Движение!$B$2:$B$5111,"&lt;="&amp;Настройки!$B$6)-$F4626)))</f>
        <v/>
      </c>
      <c r="K4626" s="21" t="e">
        <f>IF(OR($B4626="",K$3&lt;$D4626+Настройки!$B$7),0,MAX(0,$E4626-MAX(0,SUMIFS(Тех_Движение!$G$2:$G$5111,Тех_Движение!$D$2:$D$5111,$C4626,Тех_Движение!$B$2:$B$5111,"&lt;="&amp;K$3)-$F4626)))</f>
        <v>#VALUE!</v>
      </c>
      <c r="L4626" s="21" t="e">
        <f>IF(OR($B4626="",L$3&lt;$D4626+Настройки!$B$7),0,MAX(0,$E4626-MAX(0,SUMIFS(Тех_Движение!$G$2:$G$5111,Тех_Движение!$D$2:$D$5111,$C4626,Тех_Движение!$B$2:$B$5111,"&lt;="&amp;L$3)-$F4626)))</f>
        <v>#VALUE!</v>
      </c>
      <c r="M4626" s="21" t="e">
        <f>IF(OR($B4626="",M$3&lt;$D4626+Настройки!$B$7),0,MAX(0,$E4626-MAX(0,SUMIFS(Тех_Движение!$G$2:$G$5111,Тех_Движение!$D$2:$D$5111,$C4626,Тех_Движение!$B$2:$B$5111,"&lt;="&amp;M$3)-$F4626)))</f>
        <v>#VALUE!</v>
      </c>
      <c r="N4626" s="21" t="e">
        <f>IF(OR($B4626="",N$3&lt;$D4626+Настройки!$B$7),0,MAX(0,$E4626-MAX(0,SUMIFS(Тех_Движение!$G$2:$G$5111,Тех_Движение!$D$2:$D$5111,$C4626,Тех_Движение!$B$2:$B$5111,"&lt;="&amp;N$3)-$F4626)))</f>
        <v>#VALUE!</v>
      </c>
      <c r="O4626" s="21" t="e">
        <f>IF(OR($B4626="",O$3&lt;$D4626+Настройки!$B$7),0,MAX(0,$E4626-MAX(0,SUMIFS(Тех_Движение!$G$2:$G$5111,Тех_Движение!$D$2:$D$5111,$C4626,Тех_Движение!$B$2:$B$5111,"&lt;="&amp;O$3)-$F4626)))</f>
        <v>#VALUE!</v>
      </c>
      <c r="P4626" s="21" t="e">
        <f>IF(OR($B4626="",P$3&lt;$D4626+Настройки!$B$7),0,MAX(0,$E4626-MAX(0,SUMIFS(Тех_Движение!$G$2:$G$5111,Тех_Движение!$D$2:$D$5111,$C4626,Тех_Движение!$B$2:$B$5111,"&lt;="&amp;P$3)-$F4626)))</f>
        <v>#VALUE!</v>
      </c>
      <c r="Q4626" s="21" t="e">
        <f>IF(OR($B4626="",Q$3&lt;$D4626+Настройки!$B$7),0,MAX(0,$E4626-MAX(0,SUMIFS(Тех_Движение!$G$2:$G$5111,Тех_Движение!$D$2:$D$5111,$C4626,Тех_Движение!$B$2:$B$5111,"&lt;="&amp;Q$3)-$F4626)))</f>
        <v>#VALUE!</v>
      </c>
      <c r="R4626" s="21" t="str">
        <f t="shared" si="217"/>
        <v/>
      </c>
      <c r="S4626" s="23" t="str">
        <f>IF($B4626="","",VLOOKUP($C4626,Настройки!$A$11:$L$17,9,FALSE))</f>
        <v/>
      </c>
      <c r="T4626" s="23" t="str">
        <f t="shared" si="218"/>
        <v/>
      </c>
    </row>
    <row r="4627" spans="1:20" x14ac:dyDescent="0.3">
      <c r="A4627" s="20">
        <f>Тех_Движение!$A$4624</f>
        <v>4623</v>
      </c>
      <c r="B4627" s="20" t="str">
        <f>IF(Тех_Движение!$F$4624&gt;0,Тех_Движение!$I$4624,"")</f>
        <v/>
      </c>
      <c r="C4627" s="20" t="str">
        <f>IF($B4627="","",Тех_Движение!$D$4624)</f>
        <v/>
      </c>
      <c r="D4627" s="9" t="str">
        <f>IF($B4627="","",Тех_Движение!$B$4624)</f>
        <v/>
      </c>
      <c r="E4627" s="21" t="str">
        <f>IF($B4627="","",Тех_Движение!$F$4624)</f>
        <v/>
      </c>
      <c r="F4627" s="21" t="str">
        <f>IF($B4627="","",SUMIFS($E$5:$E4626,$C$5:$C4626,$C4627))</f>
        <v/>
      </c>
      <c r="G4627" s="21" t="str">
        <f>IF($B4627="","",MAX(0,$E4627-MAX(0,SUMIFS(Тех_Движение!$G$2:$G$5111,Тех_Движение!$D$2:$D$5111,$C4627,Тех_Движение!$B$2:$B$5111,"&lt;="&amp;Настройки!$B$5-1)-$F4627)))</f>
        <v/>
      </c>
      <c r="H4627" s="21" t="str">
        <f>IF($B4627="","",IF(AND($D4627&gt;=Настройки!$B$5,$D4627&lt;=Настройки!$B$6),$E4627,0))</f>
        <v/>
      </c>
      <c r="I4627" s="21" t="str">
        <f t="shared" si="216"/>
        <v/>
      </c>
      <c r="J4627" s="21" t="str">
        <f>IF($B4627="","",MAX(0,$E4627-MAX(0,SUMIFS(Тех_Движение!$G$2:$G$5111,Тех_Движение!$D$2:$D$5111,$C4627,Тех_Движение!$B$2:$B$5111,"&lt;="&amp;Настройки!$B$6)-$F4627)))</f>
        <v/>
      </c>
      <c r="K4627" s="21" t="e">
        <f>IF(OR($B4627="",K$3&lt;$D4627+Настройки!$B$7),0,MAX(0,$E4627-MAX(0,SUMIFS(Тех_Движение!$G$2:$G$5111,Тех_Движение!$D$2:$D$5111,$C4627,Тех_Движение!$B$2:$B$5111,"&lt;="&amp;K$3)-$F4627)))</f>
        <v>#VALUE!</v>
      </c>
      <c r="L4627" s="21" t="e">
        <f>IF(OR($B4627="",L$3&lt;$D4627+Настройки!$B$7),0,MAX(0,$E4627-MAX(0,SUMIFS(Тех_Движение!$G$2:$G$5111,Тех_Движение!$D$2:$D$5111,$C4627,Тех_Движение!$B$2:$B$5111,"&lt;="&amp;L$3)-$F4627)))</f>
        <v>#VALUE!</v>
      </c>
      <c r="M4627" s="21" t="e">
        <f>IF(OR($B4627="",M$3&lt;$D4627+Настройки!$B$7),0,MAX(0,$E4627-MAX(0,SUMIFS(Тех_Движение!$G$2:$G$5111,Тех_Движение!$D$2:$D$5111,$C4627,Тех_Движение!$B$2:$B$5111,"&lt;="&amp;M$3)-$F4627)))</f>
        <v>#VALUE!</v>
      </c>
      <c r="N4627" s="21" t="e">
        <f>IF(OR($B4627="",N$3&lt;$D4627+Настройки!$B$7),0,MAX(0,$E4627-MAX(0,SUMIFS(Тех_Движение!$G$2:$G$5111,Тех_Движение!$D$2:$D$5111,$C4627,Тех_Движение!$B$2:$B$5111,"&lt;="&amp;N$3)-$F4627)))</f>
        <v>#VALUE!</v>
      </c>
      <c r="O4627" s="21" t="e">
        <f>IF(OR($B4627="",O$3&lt;$D4627+Настройки!$B$7),0,MAX(0,$E4627-MAX(0,SUMIFS(Тех_Движение!$G$2:$G$5111,Тех_Движение!$D$2:$D$5111,$C4627,Тех_Движение!$B$2:$B$5111,"&lt;="&amp;O$3)-$F4627)))</f>
        <v>#VALUE!</v>
      </c>
      <c r="P4627" s="21" t="e">
        <f>IF(OR($B4627="",P$3&lt;$D4627+Настройки!$B$7),0,MAX(0,$E4627-MAX(0,SUMIFS(Тех_Движение!$G$2:$G$5111,Тех_Движение!$D$2:$D$5111,$C4627,Тех_Движение!$B$2:$B$5111,"&lt;="&amp;P$3)-$F4627)))</f>
        <v>#VALUE!</v>
      </c>
      <c r="Q4627" s="21" t="e">
        <f>IF(OR($B4627="",Q$3&lt;$D4627+Настройки!$B$7),0,MAX(0,$E4627-MAX(0,SUMIFS(Тех_Движение!$G$2:$G$5111,Тех_Движение!$D$2:$D$5111,$C4627,Тех_Движение!$B$2:$B$5111,"&lt;="&amp;Q$3)-$F4627)))</f>
        <v>#VALUE!</v>
      </c>
      <c r="R4627" s="21" t="str">
        <f t="shared" si="217"/>
        <v/>
      </c>
      <c r="S4627" s="23" t="str">
        <f>IF($B4627="","",VLOOKUP($C4627,Настройки!$A$11:$L$17,9,FALSE))</f>
        <v/>
      </c>
      <c r="T4627" s="23" t="str">
        <f t="shared" si="218"/>
        <v/>
      </c>
    </row>
    <row r="4628" spans="1:20" x14ac:dyDescent="0.3">
      <c r="A4628" s="20">
        <f>Тех_Движение!$A$4625</f>
        <v>4624</v>
      </c>
      <c r="B4628" s="20" t="str">
        <f>IF(Тех_Движение!$F$4625&gt;0,Тех_Движение!$I$4625,"")</f>
        <v/>
      </c>
      <c r="C4628" s="20" t="str">
        <f>IF($B4628="","",Тех_Движение!$D$4625)</f>
        <v/>
      </c>
      <c r="D4628" s="9" t="str">
        <f>IF($B4628="","",Тех_Движение!$B$4625)</f>
        <v/>
      </c>
      <c r="E4628" s="21" t="str">
        <f>IF($B4628="","",Тех_Движение!$F$4625)</f>
        <v/>
      </c>
      <c r="F4628" s="21" t="str">
        <f>IF($B4628="","",SUMIFS($E$5:$E4627,$C$5:$C4627,$C4628))</f>
        <v/>
      </c>
      <c r="G4628" s="21" t="str">
        <f>IF($B4628="","",MAX(0,$E4628-MAX(0,SUMIFS(Тех_Движение!$G$2:$G$5111,Тех_Движение!$D$2:$D$5111,$C4628,Тех_Движение!$B$2:$B$5111,"&lt;="&amp;Настройки!$B$5-1)-$F4628)))</f>
        <v/>
      </c>
      <c r="H4628" s="21" t="str">
        <f>IF($B4628="","",IF(AND($D4628&gt;=Настройки!$B$5,$D4628&lt;=Настройки!$B$6),$E4628,0))</f>
        <v/>
      </c>
      <c r="I4628" s="21" t="str">
        <f t="shared" si="216"/>
        <v/>
      </c>
      <c r="J4628" s="21" t="str">
        <f>IF($B4628="","",MAX(0,$E4628-MAX(0,SUMIFS(Тех_Движение!$G$2:$G$5111,Тех_Движение!$D$2:$D$5111,$C4628,Тех_Движение!$B$2:$B$5111,"&lt;="&amp;Настройки!$B$6)-$F4628)))</f>
        <v/>
      </c>
      <c r="K4628" s="21" t="e">
        <f>IF(OR($B4628="",K$3&lt;$D4628+Настройки!$B$7),0,MAX(0,$E4628-MAX(0,SUMIFS(Тех_Движение!$G$2:$G$5111,Тех_Движение!$D$2:$D$5111,$C4628,Тех_Движение!$B$2:$B$5111,"&lt;="&amp;K$3)-$F4628)))</f>
        <v>#VALUE!</v>
      </c>
      <c r="L4628" s="21" t="e">
        <f>IF(OR($B4628="",L$3&lt;$D4628+Настройки!$B$7),0,MAX(0,$E4628-MAX(0,SUMIFS(Тех_Движение!$G$2:$G$5111,Тех_Движение!$D$2:$D$5111,$C4628,Тех_Движение!$B$2:$B$5111,"&lt;="&amp;L$3)-$F4628)))</f>
        <v>#VALUE!</v>
      </c>
      <c r="M4628" s="21" t="e">
        <f>IF(OR($B4628="",M$3&lt;$D4628+Настройки!$B$7),0,MAX(0,$E4628-MAX(0,SUMIFS(Тех_Движение!$G$2:$G$5111,Тех_Движение!$D$2:$D$5111,$C4628,Тех_Движение!$B$2:$B$5111,"&lt;="&amp;M$3)-$F4628)))</f>
        <v>#VALUE!</v>
      </c>
      <c r="N4628" s="21" t="e">
        <f>IF(OR($B4628="",N$3&lt;$D4628+Настройки!$B$7),0,MAX(0,$E4628-MAX(0,SUMIFS(Тех_Движение!$G$2:$G$5111,Тех_Движение!$D$2:$D$5111,$C4628,Тех_Движение!$B$2:$B$5111,"&lt;="&amp;N$3)-$F4628)))</f>
        <v>#VALUE!</v>
      </c>
      <c r="O4628" s="21" t="e">
        <f>IF(OR($B4628="",O$3&lt;$D4628+Настройки!$B$7),0,MAX(0,$E4628-MAX(0,SUMIFS(Тех_Движение!$G$2:$G$5111,Тех_Движение!$D$2:$D$5111,$C4628,Тех_Движение!$B$2:$B$5111,"&lt;="&amp;O$3)-$F4628)))</f>
        <v>#VALUE!</v>
      </c>
      <c r="P4628" s="21" t="e">
        <f>IF(OR($B4628="",P$3&lt;$D4628+Настройки!$B$7),0,MAX(0,$E4628-MAX(0,SUMIFS(Тех_Движение!$G$2:$G$5111,Тех_Движение!$D$2:$D$5111,$C4628,Тех_Движение!$B$2:$B$5111,"&lt;="&amp;P$3)-$F4628)))</f>
        <v>#VALUE!</v>
      </c>
      <c r="Q4628" s="21" t="e">
        <f>IF(OR($B4628="",Q$3&lt;$D4628+Настройки!$B$7),0,MAX(0,$E4628-MAX(0,SUMIFS(Тех_Движение!$G$2:$G$5111,Тех_Движение!$D$2:$D$5111,$C4628,Тех_Движение!$B$2:$B$5111,"&lt;="&amp;Q$3)-$F4628)))</f>
        <v>#VALUE!</v>
      </c>
      <c r="R4628" s="21" t="str">
        <f t="shared" si="217"/>
        <v/>
      </c>
      <c r="S4628" s="23" t="str">
        <f>IF($B4628="","",VLOOKUP($C4628,Настройки!$A$11:$L$17,9,FALSE))</f>
        <v/>
      </c>
      <c r="T4628" s="23" t="str">
        <f t="shared" si="218"/>
        <v/>
      </c>
    </row>
    <row r="4629" spans="1:20" x14ac:dyDescent="0.3">
      <c r="A4629" s="20">
        <f>Тех_Движение!$A$4626</f>
        <v>4625</v>
      </c>
      <c r="B4629" s="20" t="str">
        <f>IF(Тех_Движение!$F$4626&gt;0,Тех_Движение!$I$4626,"")</f>
        <v/>
      </c>
      <c r="C4629" s="20" t="str">
        <f>IF($B4629="","",Тех_Движение!$D$4626)</f>
        <v/>
      </c>
      <c r="D4629" s="9" t="str">
        <f>IF($B4629="","",Тех_Движение!$B$4626)</f>
        <v/>
      </c>
      <c r="E4629" s="21" t="str">
        <f>IF($B4629="","",Тех_Движение!$F$4626)</f>
        <v/>
      </c>
      <c r="F4629" s="21" t="str">
        <f>IF($B4629="","",SUMIFS($E$5:$E4628,$C$5:$C4628,$C4629))</f>
        <v/>
      </c>
      <c r="G4629" s="21" t="str">
        <f>IF($B4629="","",MAX(0,$E4629-MAX(0,SUMIFS(Тех_Движение!$G$2:$G$5111,Тех_Движение!$D$2:$D$5111,$C4629,Тех_Движение!$B$2:$B$5111,"&lt;="&amp;Настройки!$B$5-1)-$F4629)))</f>
        <v/>
      </c>
      <c r="H4629" s="21" t="str">
        <f>IF($B4629="","",IF(AND($D4629&gt;=Настройки!$B$5,$D4629&lt;=Настройки!$B$6),$E4629,0))</f>
        <v/>
      </c>
      <c r="I4629" s="21" t="str">
        <f t="shared" si="216"/>
        <v/>
      </c>
      <c r="J4629" s="21" t="str">
        <f>IF($B4629="","",MAX(0,$E4629-MAX(0,SUMIFS(Тех_Движение!$G$2:$G$5111,Тех_Движение!$D$2:$D$5111,$C4629,Тех_Движение!$B$2:$B$5111,"&lt;="&amp;Настройки!$B$6)-$F4629)))</f>
        <v/>
      </c>
      <c r="K4629" s="21" t="e">
        <f>IF(OR($B4629="",K$3&lt;$D4629+Настройки!$B$7),0,MAX(0,$E4629-MAX(0,SUMIFS(Тех_Движение!$G$2:$G$5111,Тех_Движение!$D$2:$D$5111,$C4629,Тех_Движение!$B$2:$B$5111,"&lt;="&amp;K$3)-$F4629)))</f>
        <v>#VALUE!</v>
      </c>
      <c r="L4629" s="21" t="e">
        <f>IF(OR($B4629="",L$3&lt;$D4629+Настройки!$B$7),0,MAX(0,$E4629-MAX(0,SUMIFS(Тех_Движение!$G$2:$G$5111,Тех_Движение!$D$2:$D$5111,$C4629,Тех_Движение!$B$2:$B$5111,"&lt;="&amp;L$3)-$F4629)))</f>
        <v>#VALUE!</v>
      </c>
      <c r="M4629" s="21" t="e">
        <f>IF(OR($B4629="",M$3&lt;$D4629+Настройки!$B$7),0,MAX(0,$E4629-MAX(0,SUMIFS(Тех_Движение!$G$2:$G$5111,Тех_Движение!$D$2:$D$5111,$C4629,Тех_Движение!$B$2:$B$5111,"&lt;="&amp;M$3)-$F4629)))</f>
        <v>#VALUE!</v>
      </c>
      <c r="N4629" s="21" t="e">
        <f>IF(OR($B4629="",N$3&lt;$D4629+Настройки!$B$7),0,MAX(0,$E4629-MAX(0,SUMIFS(Тех_Движение!$G$2:$G$5111,Тех_Движение!$D$2:$D$5111,$C4629,Тех_Движение!$B$2:$B$5111,"&lt;="&amp;N$3)-$F4629)))</f>
        <v>#VALUE!</v>
      </c>
      <c r="O4629" s="21" t="e">
        <f>IF(OR($B4629="",O$3&lt;$D4629+Настройки!$B$7),0,MAX(0,$E4629-MAX(0,SUMIFS(Тех_Движение!$G$2:$G$5111,Тех_Движение!$D$2:$D$5111,$C4629,Тех_Движение!$B$2:$B$5111,"&lt;="&amp;O$3)-$F4629)))</f>
        <v>#VALUE!</v>
      </c>
      <c r="P4629" s="21" t="e">
        <f>IF(OR($B4629="",P$3&lt;$D4629+Настройки!$B$7),0,MAX(0,$E4629-MAX(0,SUMIFS(Тех_Движение!$G$2:$G$5111,Тех_Движение!$D$2:$D$5111,$C4629,Тех_Движение!$B$2:$B$5111,"&lt;="&amp;P$3)-$F4629)))</f>
        <v>#VALUE!</v>
      </c>
      <c r="Q4629" s="21" t="e">
        <f>IF(OR($B4629="",Q$3&lt;$D4629+Настройки!$B$7),0,MAX(0,$E4629-MAX(0,SUMIFS(Тех_Движение!$G$2:$G$5111,Тех_Движение!$D$2:$D$5111,$C4629,Тех_Движение!$B$2:$B$5111,"&lt;="&amp;Q$3)-$F4629)))</f>
        <v>#VALUE!</v>
      </c>
      <c r="R4629" s="21" t="str">
        <f t="shared" si="217"/>
        <v/>
      </c>
      <c r="S4629" s="23" t="str">
        <f>IF($B4629="","",VLOOKUP($C4629,Настройки!$A$11:$L$17,9,FALSE))</f>
        <v/>
      </c>
      <c r="T4629" s="23" t="str">
        <f t="shared" si="218"/>
        <v/>
      </c>
    </row>
    <row r="4630" spans="1:20" x14ac:dyDescent="0.3">
      <c r="A4630" s="20">
        <f>Тех_Движение!$A$4627</f>
        <v>4626</v>
      </c>
      <c r="B4630" s="20" t="str">
        <f>IF(Тех_Движение!$F$4627&gt;0,Тех_Движение!$I$4627,"")</f>
        <v/>
      </c>
      <c r="C4630" s="20" t="str">
        <f>IF($B4630="","",Тех_Движение!$D$4627)</f>
        <v/>
      </c>
      <c r="D4630" s="9" t="str">
        <f>IF($B4630="","",Тех_Движение!$B$4627)</f>
        <v/>
      </c>
      <c r="E4630" s="21" t="str">
        <f>IF($B4630="","",Тех_Движение!$F$4627)</f>
        <v/>
      </c>
      <c r="F4630" s="21" t="str">
        <f>IF($B4630="","",SUMIFS($E$5:$E4629,$C$5:$C4629,$C4630))</f>
        <v/>
      </c>
      <c r="G4630" s="21" t="str">
        <f>IF($B4630="","",MAX(0,$E4630-MAX(0,SUMIFS(Тех_Движение!$G$2:$G$5111,Тех_Движение!$D$2:$D$5111,$C4630,Тех_Движение!$B$2:$B$5111,"&lt;="&amp;Настройки!$B$5-1)-$F4630)))</f>
        <v/>
      </c>
      <c r="H4630" s="21" t="str">
        <f>IF($B4630="","",IF(AND($D4630&gt;=Настройки!$B$5,$D4630&lt;=Настройки!$B$6),$E4630,0))</f>
        <v/>
      </c>
      <c r="I4630" s="21" t="str">
        <f t="shared" si="216"/>
        <v/>
      </c>
      <c r="J4630" s="21" t="str">
        <f>IF($B4630="","",MAX(0,$E4630-MAX(0,SUMIFS(Тех_Движение!$G$2:$G$5111,Тех_Движение!$D$2:$D$5111,$C4630,Тех_Движение!$B$2:$B$5111,"&lt;="&amp;Настройки!$B$6)-$F4630)))</f>
        <v/>
      </c>
      <c r="K4630" s="21" t="e">
        <f>IF(OR($B4630="",K$3&lt;$D4630+Настройки!$B$7),0,MAX(0,$E4630-MAX(0,SUMIFS(Тех_Движение!$G$2:$G$5111,Тех_Движение!$D$2:$D$5111,$C4630,Тех_Движение!$B$2:$B$5111,"&lt;="&amp;K$3)-$F4630)))</f>
        <v>#VALUE!</v>
      </c>
      <c r="L4630" s="21" t="e">
        <f>IF(OR($B4630="",L$3&lt;$D4630+Настройки!$B$7),0,MAX(0,$E4630-MAX(0,SUMIFS(Тех_Движение!$G$2:$G$5111,Тех_Движение!$D$2:$D$5111,$C4630,Тех_Движение!$B$2:$B$5111,"&lt;="&amp;L$3)-$F4630)))</f>
        <v>#VALUE!</v>
      </c>
      <c r="M4630" s="21" t="e">
        <f>IF(OR($B4630="",M$3&lt;$D4630+Настройки!$B$7),0,MAX(0,$E4630-MAX(0,SUMIFS(Тех_Движение!$G$2:$G$5111,Тех_Движение!$D$2:$D$5111,$C4630,Тех_Движение!$B$2:$B$5111,"&lt;="&amp;M$3)-$F4630)))</f>
        <v>#VALUE!</v>
      </c>
      <c r="N4630" s="21" t="e">
        <f>IF(OR($B4630="",N$3&lt;$D4630+Настройки!$B$7),0,MAX(0,$E4630-MAX(0,SUMIFS(Тех_Движение!$G$2:$G$5111,Тех_Движение!$D$2:$D$5111,$C4630,Тех_Движение!$B$2:$B$5111,"&lt;="&amp;N$3)-$F4630)))</f>
        <v>#VALUE!</v>
      </c>
      <c r="O4630" s="21" t="e">
        <f>IF(OR($B4630="",O$3&lt;$D4630+Настройки!$B$7),0,MAX(0,$E4630-MAX(0,SUMIFS(Тех_Движение!$G$2:$G$5111,Тех_Движение!$D$2:$D$5111,$C4630,Тех_Движение!$B$2:$B$5111,"&lt;="&amp;O$3)-$F4630)))</f>
        <v>#VALUE!</v>
      </c>
      <c r="P4630" s="21" t="e">
        <f>IF(OR($B4630="",P$3&lt;$D4630+Настройки!$B$7),0,MAX(0,$E4630-MAX(0,SUMIFS(Тех_Движение!$G$2:$G$5111,Тех_Движение!$D$2:$D$5111,$C4630,Тех_Движение!$B$2:$B$5111,"&lt;="&amp;P$3)-$F4630)))</f>
        <v>#VALUE!</v>
      </c>
      <c r="Q4630" s="21" t="e">
        <f>IF(OR($B4630="",Q$3&lt;$D4630+Настройки!$B$7),0,MAX(0,$E4630-MAX(0,SUMIFS(Тех_Движение!$G$2:$G$5111,Тех_Движение!$D$2:$D$5111,$C4630,Тех_Движение!$B$2:$B$5111,"&lt;="&amp;Q$3)-$F4630)))</f>
        <v>#VALUE!</v>
      </c>
      <c r="R4630" s="21" t="str">
        <f t="shared" si="217"/>
        <v/>
      </c>
      <c r="S4630" s="23" t="str">
        <f>IF($B4630="","",VLOOKUP($C4630,Настройки!$A$11:$L$17,9,FALSE))</f>
        <v/>
      </c>
      <c r="T4630" s="23" t="str">
        <f t="shared" si="218"/>
        <v/>
      </c>
    </row>
    <row r="4631" spans="1:20" x14ac:dyDescent="0.3">
      <c r="A4631" s="20">
        <f>Тех_Движение!$A$4628</f>
        <v>4627</v>
      </c>
      <c r="B4631" s="20" t="str">
        <f>IF(Тех_Движение!$F$4628&gt;0,Тех_Движение!$I$4628,"")</f>
        <v/>
      </c>
      <c r="C4631" s="20" t="str">
        <f>IF($B4631="","",Тех_Движение!$D$4628)</f>
        <v/>
      </c>
      <c r="D4631" s="9" t="str">
        <f>IF($B4631="","",Тех_Движение!$B$4628)</f>
        <v/>
      </c>
      <c r="E4631" s="21" t="str">
        <f>IF($B4631="","",Тех_Движение!$F$4628)</f>
        <v/>
      </c>
      <c r="F4631" s="21" t="str">
        <f>IF($B4631="","",SUMIFS($E$5:$E4630,$C$5:$C4630,$C4631))</f>
        <v/>
      </c>
      <c r="G4631" s="21" t="str">
        <f>IF($B4631="","",MAX(0,$E4631-MAX(0,SUMIFS(Тех_Движение!$G$2:$G$5111,Тех_Движение!$D$2:$D$5111,$C4631,Тех_Движение!$B$2:$B$5111,"&lt;="&amp;Настройки!$B$5-1)-$F4631)))</f>
        <v/>
      </c>
      <c r="H4631" s="21" t="str">
        <f>IF($B4631="","",IF(AND($D4631&gt;=Настройки!$B$5,$D4631&lt;=Настройки!$B$6),$E4631,0))</f>
        <v/>
      </c>
      <c r="I4631" s="21" t="str">
        <f t="shared" si="216"/>
        <v/>
      </c>
      <c r="J4631" s="21" t="str">
        <f>IF($B4631="","",MAX(0,$E4631-MAX(0,SUMIFS(Тех_Движение!$G$2:$G$5111,Тех_Движение!$D$2:$D$5111,$C4631,Тех_Движение!$B$2:$B$5111,"&lt;="&amp;Настройки!$B$6)-$F4631)))</f>
        <v/>
      </c>
      <c r="K4631" s="21" t="e">
        <f>IF(OR($B4631="",K$3&lt;$D4631+Настройки!$B$7),0,MAX(0,$E4631-MAX(0,SUMIFS(Тех_Движение!$G$2:$G$5111,Тех_Движение!$D$2:$D$5111,$C4631,Тех_Движение!$B$2:$B$5111,"&lt;="&amp;K$3)-$F4631)))</f>
        <v>#VALUE!</v>
      </c>
      <c r="L4631" s="21" t="e">
        <f>IF(OR($B4631="",L$3&lt;$D4631+Настройки!$B$7),0,MAX(0,$E4631-MAX(0,SUMIFS(Тех_Движение!$G$2:$G$5111,Тех_Движение!$D$2:$D$5111,$C4631,Тех_Движение!$B$2:$B$5111,"&lt;="&amp;L$3)-$F4631)))</f>
        <v>#VALUE!</v>
      </c>
      <c r="M4631" s="21" t="e">
        <f>IF(OR($B4631="",M$3&lt;$D4631+Настройки!$B$7),0,MAX(0,$E4631-MAX(0,SUMIFS(Тех_Движение!$G$2:$G$5111,Тех_Движение!$D$2:$D$5111,$C4631,Тех_Движение!$B$2:$B$5111,"&lt;="&amp;M$3)-$F4631)))</f>
        <v>#VALUE!</v>
      </c>
      <c r="N4631" s="21" t="e">
        <f>IF(OR($B4631="",N$3&lt;$D4631+Настройки!$B$7),0,MAX(0,$E4631-MAX(0,SUMIFS(Тех_Движение!$G$2:$G$5111,Тех_Движение!$D$2:$D$5111,$C4631,Тех_Движение!$B$2:$B$5111,"&lt;="&amp;N$3)-$F4631)))</f>
        <v>#VALUE!</v>
      </c>
      <c r="O4631" s="21" t="e">
        <f>IF(OR($B4631="",O$3&lt;$D4631+Настройки!$B$7),0,MAX(0,$E4631-MAX(0,SUMIFS(Тех_Движение!$G$2:$G$5111,Тех_Движение!$D$2:$D$5111,$C4631,Тех_Движение!$B$2:$B$5111,"&lt;="&amp;O$3)-$F4631)))</f>
        <v>#VALUE!</v>
      </c>
      <c r="P4631" s="21" t="e">
        <f>IF(OR($B4631="",P$3&lt;$D4631+Настройки!$B$7),0,MAX(0,$E4631-MAX(0,SUMIFS(Тех_Движение!$G$2:$G$5111,Тех_Движение!$D$2:$D$5111,$C4631,Тех_Движение!$B$2:$B$5111,"&lt;="&amp;P$3)-$F4631)))</f>
        <v>#VALUE!</v>
      </c>
      <c r="Q4631" s="21" t="e">
        <f>IF(OR($B4631="",Q$3&lt;$D4631+Настройки!$B$7),0,MAX(0,$E4631-MAX(0,SUMIFS(Тех_Движение!$G$2:$G$5111,Тех_Движение!$D$2:$D$5111,$C4631,Тех_Движение!$B$2:$B$5111,"&lt;="&amp;Q$3)-$F4631)))</f>
        <v>#VALUE!</v>
      </c>
      <c r="R4631" s="21" t="str">
        <f t="shared" si="217"/>
        <v/>
      </c>
      <c r="S4631" s="23" t="str">
        <f>IF($B4631="","",VLOOKUP($C4631,Настройки!$A$11:$L$17,9,FALSE))</f>
        <v/>
      </c>
      <c r="T4631" s="23" t="str">
        <f t="shared" si="218"/>
        <v/>
      </c>
    </row>
    <row r="4632" spans="1:20" x14ac:dyDescent="0.3">
      <c r="A4632" s="20">
        <f>Тех_Движение!$A$4629</f>
        <v>4628</v>
      </c>
      <c r="B4632" s="20" t="str">
        <f>IF(Тех_Движение!$F$4629&gt;0,Тех_Движение!$I$4629,"")</f>
        <v/>
      </c>
      <c r="C4632" s="20" t="str">
        <f>IF($B4632="","",Тех_Движение!$D$4629)</f>
        <v/>
      </c>
      <c r="D4632" s="9" t="str">
        <f>IF($B4632="","",Тех_Движение!$B$4629)</f>
        <v/>
      </c>
      <c r="E4632" s="21" t="str">
        <f>IF($B4632="","",Тех_Движение!$F$4629)</f>
        <v/>
      </c>
      <c r="F4632" s="21" t="str">
        <f>IF($B4632="","",SUMIFS($E$5:$E4631,$C$5:$C4631,$C4632))</f>
        <v/>
      </c>
      <c r="G4632" s="21" t="str">
        <f>IF($B4632="","",MAX(0,$E4632-MAX(0,SUMIFS(Тех_Движение!$G$2:$G$5111,Тех_Движение!$D$2:$D$5111,$C4632,Тех_Движение!$B$2:$B$5111,"&lt;="&amp;Настройки!$B$5-1)-$F4632)))</f>
        <v/>
      </c>
      <c r="H4632" s="21" t="str">
        <f>IF($B4632="","",IF(AND($D4632&gt;=Настройки!$B$5,$D4632&lt;=Настройки!$B$6),$E4632,0))</f>
        <v/>
      </c>
      <c r="I4632" s="21" t="str">
        <f t="shared" si="216"/>
        <v/>
      </c>
      <c r="J4632" s="21" t="str">
        <f>IF($B4632="","",MAX(0,$E4632-MAX(0,SUMIFS(Тех_Движение!$G$2:$G$5111,Тех_Движение!$D$2:$D$5111,$C4632,Тех_Движение!$B$2:$B$5111,"&lt;="&amp;Настройки!$B$6)-$F4632)))</f>
        <v/>
      </c>
      <c r="K4632" s="21" t="e">
        <f>IF(OR($B4632="",K$3&lt;$D4632+Настройки!$B$7),0,MAX(0,$E4632-MAX(0,SUMIFS(Тех_Движение!$G$2:$G$5111,Тех_Движение!$D$2:$D$5111,$C4632,Тех_Движение!$B$2:$B$5111,"&lt;="&amp;K$3)-$F4632)))</f>
        <v>#VALUE!</v>
      </c>
      <c r="L4632" s="21" t="e">
        <f>IF(OR($B4632="",L$3&lt;$D4632+Настройки!$B$7),0,MAX(0,$E4632-MAX(0,SUMIFS(Тех_Движение!$G$2:$G$5111,Тех_Движение!$D$2:$D$5111,$C4632,Тех_Движение!$B$2:$B$5111,"&lt;="&amp;L$3)-$F4632)))</f>
        <v>#VALUE!</v>
      </c>
      <c r="M4632" s="21" t="e">
        <f>IF(OR($B4632="",M$3&lt;$D4632+Настройки!$B$7),0,MAX(0,$E4632-MAX(0,SUMIFS(Тех_Движение!$G$2:$G$5111,Тех_Движение!$D$2:$D$5111,$C4632,Тех_Движение!$B$2:$B$5111,"&lt;="&amp;M$3)-$F4632)))</f>
        <v>#VALUE!</v>
      </c>
      <c r="N4632" s="21" t="e">
        <f>IF(OR($B4632="",N$3&lt;$D4632+Настройки!$B$7),0,MAX(0,$E4632-MAX(0,SUMIFS(Тех_Движение!$G$2:$G$5111,Тех_Движение!$D$2:$D$5111,$C4632,Тех_Движение!$B$2:$B$5111,"&lt;="&amp;N$3)-$F4632)))</f>
        <v>#VALUE!</v>
      </c>
      <c r="O4632" s="21" t="e">
        <f>IF(OR($B4632="",O$3&lt;$D4632+Настройки!$B$7),0,MAX(0,$E4632-MAX(0,SUMIFS(Тех_Движение!$G$2:$G$5111,Тех_Движение!$D$2:$D$5111,$C4632,Тех_Движение!$B$2:$B$5111,"&lt;="&amp;O$3)-$F4632)))</f>
        <v>#VALUE!</v>
      </c>
      <c r="P4632" s="21" t="e">
        <f>IF(OR($B4632="",P$3&lt;$D4632+Настройки!$B$7),0,MAX(0,$E4632-MAX(0,SUMIFS(Тех_Движение!$G$2:$G$5111,Тех_Движение!$D$2:$D$5111,$C4632,Тех_Движение!$B$2:$B$5111,"&lt;="&amp;P$3)-$F4632)))</f>
        <v>#VALUE!</v>
      </c>
      <c r="Q4632" s="21" t="e">
        <f>IF(OR($B4632="",Q$3&lt;$D4632+Настройки!$B$7),0,MAX(0,$E4632-MAX(0,SUMIFS(Тех_Движение!$G$2:$G$5111,Тех_Движение!$D$2:$D$5111,$C4632,Тех_Движение!$B$2:$B$5111,"&lt;="&amp;Q$3)-$F4632)))</f>
        <v>#VALUE!</v>
      </c>
      <c r="R4632" s="21" t="str">
        <f t="shared" si="217"/>
        <v/>
      </c>
      <c r="S4632" s="23" t="str">
        <f>IF($B4632="","",VLOOKUP($C4632,Настройки!$A$11:$L$17,9,FALSE))</f>
        <v/>
      </c>
      <c r="T4632" s="23" t="str">
        <f t="shared" si="218"/>
        <v/>
      </c>
    </row>
    <row r="4633" spans="1:20" x14ac:dyDescent="0.3">
      <c r="A4633" s="20">
        <f>Тех_Движение!$A$4630</f>
        <v>4629</v>
      </c>
      <c r="B4633" s="20" t="str">
        <f>IF(Тех_Движение!$F$4630&gt;0,Тех_Движение!$I$4630,"")</f>
        <v/>
      </c>
      <c r="C4633" s="20" t="str">
        <f>IF($B4633="","",Тех_Движение!$D$4630)</f>
        <v/>
      </c>
      <c r="D4633" s="9" t="str">
        <f>IF($B4633="","",Тех_Движение!$B$4630)</f>
        <v/>
      </c>
      <c r="E4633" s="21" t="str">
        <f>IF($B4633="","",Тех_Движение!$F$4630)</f>
        <v/>
      </c>
      <c r="F4633" s="21" t="str">
        <f>IF($B4633="","",SUMIFS($E$5:$E4632,$C$5:$C4632,$C4633))</f>
        <v/>
      </c>
      <c r="G4633" s="21" t="str">
        <f>IF($B4633="","",MAX(0,$E4633-MAX(0,SUMIFS(Тех_Движение!$G$2:$G$5111,Тех_Движение!$D$2:$D$5111,$C4633,Тех_Движение!$B$2:$B$5111,"&lt;="&amp;Настройки!$B$5-1)-$F4633)))</f>
        <v/>
      </c>
      <c r="H4633" s="21" t="str">
        <f>IF($B4633="","",IF(AND($D4633&gt;=Настройки!$B$5,$D4633&lt;=Настройки!$B$6),$E4633,0))</f>
        <v/>
      </c>
      <c r="I4633" s="21" t="str">
        <f t="shared" si="216"/>
        <v/>
      </c>
      <c r="J4633" s="21" t="str">
        <f>IF($B4633="","",MAX(0,$E4633-MAX(0,SUMIFS(Тех_Движение!$G$2:$G$5111,Тех_Движение!$D$2:$D$5111,$C4633,Тех_Движение!$B$2:$B$5111,"&lt;="&amp;Настройки!$B$6)-$F4633)))</f>
        <v/>
      </c>
      <c r="K4633" s="21" t="e">
        <f>IF(OR($B4633="",K$3&lt;$D4633+Настройки!$B$7),0,MAX(0,$E4633-MAX(0,SUMIFS(Тех_Движение!$G$2:$G$5111,Тех_Движение!$D$2:$D$5111,$C4633,Тех_Движение!$B$2:$B$5111,"&lt;="&amp;K$3)-$F4633)))</f>
        <v>#VALUE!</v>
      </c>
      <c r="L4633" s="21" t="e">
        <f>IF(OR($B4633="",L$3&lt;$D4633+Настройки!$B$7),0,MAX(0,$E4633-MAX(0,SUMIFS(Тех_Движение!$G$2:$G$5111,Тех_Движение!$D$2:$D$5111,$C4633,Тех_Движение!$B$2:$B$5111,"&lt;="&amp;L$3)-$F4633)))</f>
        <v>#VALUE!</v>
      </c>
      <c r="M4633" s="21" t="e">
        <f>IF(OR($B4633="",M$3&lt;$D4633+Настройки!$B$7),0,MAX(0,$E4633-MAX(0,SUMIFS(Тех_Движение!$G$2:$G$5111,Тех_Движение!$D$2:$D$5111,$C4633,Тех_Движение!$B$2:$B$5111,"&lt;="&amp;M$3)-$F4633)))</f>
        <v>#VALUE!</v>
      </c>
      <c r="N4633" s="21" t="e">
        <f>IF(OR($B4633="",N$3&lt;$D4633+Настройки!$B$7),0,MAX(0,$E4633-MAX(0,SUMIFS(Тех_Движение!$G$2:$G$5111,Тех_Движение!$D$2:$D$5111,$C4633,Тех_Движение!$B$2:$B$5111,"&lt;="&amp;N$3)-$F4633)))</f>
        <v>#VALUE!</v>
      </c>
      <c r="O4633" s="21" t="e">
        <f>IF(OR($B4633="",O$3&lt;$D4633+Настройки!$B$7),0,MAX(0,$E4633-MAX(0,SUMIFS(Тех_Движение!$G$2:$G$5111,Тех_Движение!$D$2:$D$5111,$C4633,Тех_Движение!$B$2:$B$5111,"&lt;="&amp;O$3)-$F4633)))</f>
        <v>#VALUE!</v>
      </c>
      <c r="P4633" s="21" t="e">
        <f>IF(OR($B4633="",P$3&lt;$D4633+Настройки!$B$7),0,MAX(0,$E4633-MAX(0,SUMIFS(Тех_Движение!$G$2:$G$5111,Тех_Движение!$D$2:$D$5111,$C4633,Тех_Движение!$B$2:$B$5111,"&lt;="&amp;P$3)-$F4633)))</f>
        <v>#VALUE!</v>
      </c>
      <c r="Q4633" s="21" t="e">
        <f>IF(OR($B4633="",Q$3&lt;$D4633+Настройки!$B$7),0,MAX(0,$E4633-MAX(0,SUMIFS(Тех_Движение!$G$2:$G$5111,Тех_Движение!$D$2:$D$5111,$C4633,Тех_Движение!$B$2:$B$5111,"&lt;="&amp;Q$3)-$F4633)))</f>
        <v>#VALUE!</v>
      </c>
      <c r="R4633" s="21" t="str">
        <f t="shared" si="217"/>
        <v/>
      </c>
      <c r="S4633" s="23" t="str">
        <f>IF($B4633="","",VLOOKUP($C4633,Настройки!$A$11:$L$17,9,FALSE))</f>
        <v/>
      </c>
      <c r="T4633" s="23" t="str">
        <f t="shared" si="218"/>
        <v/>
      </c>
    </row>
    <row r="4634" spans="1:20" x14ac:dyDescent="0.3">
      <c r="A4634" s="20">
        <f>Тех_Движение!$A$4631</f>
        <v>4630</v>
      </c>
      <c r="B4634" s="20" t="str">
        <f>IF(Тех_Движение!$F$4631&gt;0,Тех_Движение!$I$4631,"")</f>
        <v/>
      </c>
      <c r="C4634" s="20" t="str">
        <f>IF($B4634="","",Тех_Движение!$D$4631)</f>
        <v/>
      </c>
      <c r="D4634" s="9" t="str">
        <f>IF($B4634="","",Тех_Движение!$B$4631)</f>
        <v/>
      </c>
      <c r="E4634" s="21" t="str">
        <f>IF($B4634="","",Тех_Движение!$F$4631)</f>
        <v/>
      </c>
      <c r="F4634" s="21" t="str">
        <f>IF($B4634="","",SUMIFS($E$5:$E4633,$C$5:$C4633,$C4634))</f>
        <v/>
      </c>
      <c r="G4634" s="21" t="str">
        <f>IF($B4634="","",MAX(0,$E4634-MAX(0,SUMIFS(Тех_Движение!$G$2:$G$5111,Тех_Движение!$D$2:$D$5111,$C4634,Тех_Движение!$B$2:$B$5111,"&lt;="&amp;Настройки!$B$5-1)-$F4634)))</f>
        <v/>
      </c>
      <c r="H4634" s="21" t="str">
        <f>IF($B4634="","",IF(AND($D4634&gt;=Настройки!$B$5,$D4634&lt;=Настройки!$B$6),$E4634,0))</f>
        <v/>
      </c>
      <c r="I4634" s="21" t="str">
        <f t="shared" si="216"/>
        <v/>
      </c>
      <c r="J4634" s="21" t="str">
        <f>IF($B4634="","",MAX(0,$E4634-MAX(0,SUMIFS(Тех_Движение!$G$2:$G$5111,Тех_Движение!$D$2:$D$5111,$C4634,Тех_Движение!$B$2:$B$5111,"&lt;="&amp;Настройки!$B$6)-$F4634)))</f>
        <v/>
      </c>
      <c r="K4634" s="21" t="e">
        <f>IF(OR($B4634="",K$3&lt;$D4634+Настройки!$B$7),0,MAX(0,$E4634-MAX(0,SUMIFS(Тех_Движение!$G$2:$G$5111,Тех_Движение!$D$2:$D$5111,$C4634,Тех_Движение!$B$2:$B$5111,"&lt;="&amp;K$3)-$F4634)))</f>
        <v>#VALUE!</v>
      </c>
      <c r="L4634" s="21" t="e">
        <f>IF(OR($B4634="",L$3&lt;$D4634+Настройки!$B$7),0,MAX(0,$E4634-MAX(0,SUMIFS(Тех_Движение!$G$2:$G$5111,Тех_Движение!$D$2:$D$5111,$C4634,Тех_Движение!$B$2:$B$5111,"&lt;="&amp;L$3)-$F4634)))</f>
        <v>#VALUE!</v>
      </c>
      <c r="M4634" s="21" t="e">
        <f>IF(OR($B4634="",M$3&lt;$D4634+Настройки!$B$7),0,MAX(0,$E4634-MAX(0,SUMIFS(Тех_Движение!$G$2:$G$5111,Тех_Движение!$D$2:$D$5111,$C4634,Тех_Движение!$B$2:$B$5111,"&lt;="&amp;M$3)-$F4634)))</f>
        <v>#VALUE!</v>
      </c>
      <c r="N4634" s="21" t="e">
        <f>IF(OR($B4634="",N$3&lt;$D4634+Настройки!$B$7),0,MAX(0,$E4634-MAX(0,SUMIFS(Тех_Движение!$G$2:$G$5111,Тех_Движение!$D$2:$D$5111,$C4634,Тех_Движение!$B$2:$B$5111,"&lt;="&amp;N$3)-$F4634)))</f>
        <v>#VALUE!</v>
      </c>
      <c r="O4634" s="21" t="e">
        <f>IF(OR($B4634="",O$3&lt;$D4634+Настройки!$B$7),0,MAX(0,$E4634-MAX(0,SUMIFS(Тех_Движение!$G$2:$G$5111,Тех_Движение!$D$2:$D$5111,$C4634,Тех_Движение!$B$2:$B$5111,"&lt;="&amp;O$3)-$F4634)))</f>
        <v>#VALUE!</v>
      </c>
      <c r="P4634" s="21" t="e">
        <f>IF(OR($B4634="",P$3&lt;$D4634+Настройки!$B$7),0,MAX(0,$E4634-MAX(0,SUMIFS(Тех_Движение!$G$2:$G$5111,Тех_Движение!$D$2:$D$5111,$C4634,Тех_Движение!$B$2:$B$5111,"&lt;="&amp;P$3)-$F4634)))</f>
        <v>#VALUE!</v>
      </c>
      <c r="Q4634" s="21" t="e">
        <f>IF(OR($B4634="",Q$3&lt;$D4634+Настройки!$B$7),0,MAX(0,$E4634-MAX(0,SUMIFS(Тех_Движение!$G$2:$G$5111,Тех_Движение!$D$2:$D$5111,$C4634,Тех_Движение!$B$2:$B$5111,"&lt;="&amp;Q$3)-$F4634)))</f>
        <v>#VALUE!</v>
      </c>
      <c r="R4634" s="21" t="str">
        <f t="shared" si="217"/>
        <v/>
      </c>
      <c r="S4634" s="23" t="str">
        <f>IF($B4634="","",VLOOKUP($C4634,Настройки!$A$11:$L$17,9,FALSE))</f>
        <v/>
      </c>
      <c r="T4634" s="23" t="str">
        <f t="shared" si="218"/>
        <v/>
      </c>
    </row>
    <row r="4635" spans="1:20" x14ac:dyDescent="0.3">
      <c r="A4635" s="20">
        <f>Тех_Движение!$A$4632</f>
        <v>4631</v>
      </c>
      <c r="B4635" s="20" t="str">
        <f>IF(Тех_Движение!$F$4632&gt;0,Тех_Движение!$I$4632,"")</f>
        <v/>
      </c>
      <c r="C4635" s="20" t="str">
        <f>IF($B4635="","",Тех_Движение!$D$4632)</f>
        <v/>
      </c>
      <c r="D4635" s="9" t="str">
        <f>IF($B4635="","",Тех_Движение!$B$4632)</f>
        <v/>
      </c>
      <c r="E4635" s="21" t="str">
        <f>IF($B4635="","",Тех_Движение!$F$4632)</f>
        <v/>
      </c>
      <c r="F4635" s="21" t="str">
        <f>IF($B4635="","",SUMIFS($E$5:$E4634,$C$5:$C4634,$C4635))</f>
        <v/>
      </c>
      <c r="G4635" s="21" t="str">
        <f>IF($B4635="","",MAX(0,$E4635-MAX(0,SUMIFS(Тех_Движение!$G$2:$G$5111,Тех_Движение!$D$2:$D$5111,$C4635,Тех_Движение!$B$2:$B$5111,"&lt;="&amp;Настройки!$B$5-1)-$F4635)))</f>
        <v/>
      </c>
      <c r="H4635" s="21" t="str">
        <f>IF($B4635="","",IF(AND($D4635&gt;=Настройки!$B$5,$D4635&lt;=Настройки!$B$6),$E4635,0))</f>
        <v/>
      </c>
      <c r="I4635" s="21" t="str">
        <f t="shared" si="216"/>
        <v/>
      </c>
      <c r="J4635" s="21" t="str">
        <f>IF($B4635="","",MAX(0,$E4635-MAX(0,SUMIFS(Тех_Движение!$G$2:$G$5111,Тех_Движение!$D$2:$D$5111,$C4635,Тех_Движение!$B$2:$B$5111,"&lt;="&amp;Настройки!$B$6)-$F4635)))</f>
        <v/>
      </c>
      <c r="K4635" s="21" t="e">
        <f>IF(OR($B4635="",K$3&lt;$D4635+Настройки!$B$7),0,MAX(0,$E4635-MAX(0,SUMIFS(Тех_Движение!$G$2:$G$5111,Тех_Движение!$D$2:$D$5111,$C4635,Тех_Движение!$B$2:$B$5111,"&lt;="&amp;K$3)-$F4635)))</f>
        <v>#VALUE!</v>
      </c>
      <c r="L4635" s="21" t="e">
        <f>IF(OR($B4635="",L$3&lt;$D4635+Настройки!$B$7),0,MAX(0,$E4635-MAX(0,SUMIFS(Тех_Движение!$G$2:$G$5111,Тех_Движение!$D$2:$D$5111,$C4635,Тех_Движение!$B$2:$B$5111,"&lt;="&amp;L$3)-$F4635)))</f>
        <v>#VALUE!</v>
      </c>
      <c r="M4635" s="21" t="e">
        <f>IF(OR($B4635="",M$3&lt;$D4635+Настройки!$B$7),0,MAX(0,$E4635-MAX(0,SUMIFS(Тех_Движение!$G$2:$G$5111,Тех_Движение!$D$2:$D$5111,$C4635,Тех_Движение!$B$2:$B$5111,"&lt;="&amp;M$3)-$F4635)))</f>
        <v>#VALUE!</v>
      </c>
      <c r="N4635" s="21" t="e">
        <f>IF(OR($B4635="",N$3&lt;$D4635+Настройки!$B$7),0,MAX(0,$E4635-MAX(0,SUMIFS(Тех_Движение!$G$2:$G$5111,Тех_Движение!$D$2:$D$5111,$C4635,Тех_Движение!$B$2:$B$5111,"&lt;="&amp;N$3)-$F4635)))</f>
        <v>#VALUE!</v>
      </c>
      <c r="O4635" s="21" t="e">
        <f>IF(OR($B4635="",O$3&lt;$D4635+Настройки!$B$7),0,MAX(0,$E4635-MAX(0,SUMIFS(Тех_Движение!$G$2:$G$5111,Тех_Движение!$D$2:$D$5111,$C4635,Тех_Движение!$B$2:$B$5111,"&lt;="&amp;O$3)-$F4635)))</f>
        <v>#VALUE!</v>
      </c>
      <c r="P4635" s="21" t="e">
        <f>IF(OR($B4635="",P$3&lt;$D4635+Настройки!$B$7),0,MAX(0,$E4635-MAX(0,SUMIFS(Тех_Движение!$G$2:$G$5111,Тех_Движение!$D$2:$D$5111,$C4635,Тех_Движение!$B$2:$B$5111,"&lt;="&amp;P$3)-$F4635)))</f>
        <v>#VALUE!</v>
      </c>
      <c r="Q4635" s="21" t="e">
        <f>IF(OR($B4635="",Q$3&lt;$D4635+Настройки!$B$7),0,MAX(0,$E4635-MAX(0,SUMIFS(Тех_Движение!$G$2:$G$5111,Тех_Движение!$D$2:$D$5111,$C4635,Тех_Движение!$B$2:$B$5111,"&lt;="&amp;Q$3)-$F4635)))</f>
        <v>#VALUE!</v>
      </c>
      <c r="R4635" s="21" t="str">
        <f t="shared" si="217"/>
        <v/>
      </c>
      <c r="S4635" s="23" t="str">
        <f>IF($B4635="","",VLOOKUP($C4635,Настройки!$A$11:$L$17,9,FALSE))</f>
        <v/>
      </c>
      <c r="T4635" s="23" t="str">
        <f t="shared" si="218"/>
        <v/>
      </c>
    </row>
    <row r="4636" spans="1:20" x14ac:dyDescent="0.3">
      <c r="A4636" s="20">
        <f>Тех_Движение!$A$4633</f>
        <v>4632</v>
      </c>
      <c r="B4636" s="20" t="str">
        <f>IF(Тех_Движение!$F$4633&gt;0,Тех_Движение!$I$4633,"")</f>
        <v/>
      </c>
      <c r="C4636" s="20" t="str">
        <f>IF($B4636="","",Тех_Движение!$D$4633)</f>
        <v/>
      </c>
      <c r="D4636" s="9" t="str">
        <f>IF($B4636="","",Тех_Движение!$B$4633)</f>
        <v/>
      </c>
      <c r="E4636" s="21" t="str">
        <f>IF($B4636="","",Тех_Движение!$F$4633)</f>
        <v/>
      </c>
      <c r="F4636" s="21" t="str">
        <f>IF($B4636="","",SUMIFS($E$5:$E4635,$C$5:$C4635,$C4636))</f>
        <v/>
      </c>
      <c r="G4636" s="21" t="str">
        <f>IF($B4636="","",MAX(0,$E4636-MAX(0,SUMIFS(Тех_Движение!$G$2:$G$5111,Тех_Движение!$D$2:$D$5111,$C4636,Тех_Движение!$B$2:$B$5111,"&lt;="&amp;Настройки!$B$5-1)-$F4636)))</f>
        <v/>
      </c>
      <c r="H4636" s="21" t="str">
        <f>IF($B4636="","",IF(AND($D4636&gt;=Настройки!$B$5,$D4636&lt;=Настройки!$B$6),$E4636,0))</f>
        <v/>
      </c>
      <c r="I4636" s="21" t="str">
        <f t="shared" si="216"/>
        <v/>
      </c>
      <c r="J4636" s="21" t="str">
        <f>IF($B4636="","",MAX(0,$E4636-MAX(0,SUMIFS(Тех_Движение!$G$2:$G$5111,Тех_Движение!$D$2:$D$5111,$C4636,Тех_Движение!$B$2:$B$5111,"&lt;="&amp;Настройки!$B$6)-$F4636)))</f>
        <v/>
      </c>
      <c r="K4636" s="21" t="e">
        <f>IF(OR($B4636="",K$3&lt;$D4636+Настройки!$B$7),0,MAX(0,$E4636-MAX(0,SUMIFS(Тех_Движение!$G$2:$G$5111,Тех_Движение!$D$2:$D$5111,$C4636,Тех_Движение!$B$2:$B$5111,"&lt;="&amp;K$3)-$F4636)))</f>
        <v>#VALUE!</v>
      </c>
      <c r="L4636" s="21" t="e">
        <f>IF(OR($B4636="",L$3&lt;$D4636+Настройки!$B$7),0,MAX(0,$E4636-MAX(0,SUMIFS(Тех_Движение!$G$2:$G$5111,Тех_Движение!$D$2:$D$5111,$C4636,Тех_Движение!$B$2:$B$5111,"&lt;="&amp;L$3)-$F4636)))</f>
        <v>#VALUE!</v>
      </c>
      <c r="M4636" s="21" t="e">
        <f>IF(OR($B4636="",M$3&lt;$D4636+Настройки!$B$7),0,MAX(0,$E4636-MAX(0,SUMIFS(Тех_Движение!$G$2:$G$5111,Тех_Движение!$D$2:$D$5111,$C4636,Тех_Движение!$B$2:$B$5111,"&lt;="&amp;M$3)-$F4636)))</f>
        <v>#VALUE!</v>
      </c>
      <c r="N4636" s="21" t="e">
        <f>IF(OR($B4636="",N$3&lt;$D4636+Настройки!$B$7),0,MAX(0,$E4636-MAX(0,SUMIFS(Тех_Движение!$G$2:$G$5111,Тех_Движение!$D$2:$D$5111,$C4636,Тех_Движение!$B$2:$B$5111,"&lt;="&amp;N$3)-$F4636)))</f>
        <v>#VALUE!</v>
      </c>
      <c r="O4636" s="21" t="e">
        <f>IF(OR($B4636="",O$3&lt;$D4636+Настройки!$B$7),0,MAX(0,$E4636-MAX(0,SUMIFS(Тех_Движение!$G$2:$G$5111,Тех_Движение!$D$2:$D$5111,$C4636,Тех_Движение!$B$2:$B$5111,"&lt;="&amp;O$3)-$F4636)))</f>
        <v>#VALUE!</v>
      </c>
      <c r="P4636" s="21" t="e">
        <f>IF(OR($B4636="",P$3&lt;$D4636+Настройки!$B$7),0,MAX(0,$E4636-MAX(0,SUMIFS(Тех_Движение!$G$2:$G$5111,Тех_Движение!$D$2:$D$5111,$C4636,Тех_Движение!$B$2:$B$5111,"&lt;="&amp;P$3)-$F4636)))</f>
        <v>#VALUE!</v>
      </c>
      <c r="Q4636" s="21" t="e">
        <f>IF(OR($B4636="",Q$3&lt;$D4636+Настройки!$B$7),0,MAX(0,$E4636-MAX(0,SUMIFS(Тех_Движение!$G$2:$G$5111,Тех_Движение!$D$2:$D$5111,$C4636,Тех_Движение!$B$2:$B$5111,"&lt;="&amp;Q$3)-$F4636)))</f>
        <v>#VALUE!</v>
      </c>
      <c r="R4636" s="21" t="str">
        <f t="shared" si="217"/>
        <v/>
      </c>
      <c r="S4636" s="23" t="str">
        <f>IF($B4636="","",VLOOKUP($C4636,Настройки!$A$11:$L$17,9,FALSE))</f>
        <v/>
      </c>
      <c r="T4636" s="23" t="str">
        <f t="shared" si="218"/>
        <v/>
      </c>
    </row>
    <row r="4637" spans="1:20" x14ac:dyDescent="0.3">
      <c r="A4637" s="20">
        <f>Тех_Движение!$A$4634</f>
        <v>4633</v>
      </c>
      <c r="B4637" s="20" t="str">
        <f>IF(Тех_Движение!$F$4634&gt;0,Тех_Движение!$I$4634,"")</f>
        <v/>
      </c>
      <c r="C4637" s="20" t="str">
        <f>IF($B4637="","",Тех_Движение!$D$4634)</f>
        <v/>
      </c>
      <c r="D4637" s="9" t="str">
        <f>IF($B4637="","",Тех_Движение!$B$4634)</f>
        <v/>
      </c>
      <c r="E4637" s="21" t="str">
        <f>IF($B4637="","",Тех_Движение!$F$4634)</f>
        <v/>
      </c>
      <c r="F4637" s="21" t="str">
        <f>IF($B4637="","",SUMIFS($E$5:$E4636,$C$5:$C4636,$C4637))</f>
        <v/>
      </c>
      <c r="G4637" s="21" t="str">
        <f>IF($B4637="","",MAX(0,$E4637-MAX(0,SUMIFS(Тех_Движение!$G$2:$G$5111,Тех_Движение!$D$2:$D$5111,$C4637,Тех_Движение!$B$2:$B$5111,"&lt;="&amp;Настройки!$B$5-1)-$F4637)))</f>
        <v/>
      </c>
      <c r="H4637" s="21" t="str">
        <f>IF($B4637="","",IF(AND($D4637&gt;=Настройки!$B$5,$D4637&lt;=Настройки!$B$6),$E4637,0))</f>
        <v/>
      </c>
      <c r="I4637" s="21" t="str">
        <f t="shared" si="216"/>
        <v/>
      </c>
      <c r="J4637" s="21" t="str">
        <f>IF($B4637="","",MAX(0,$E4637-MAX(0,SUMIFS(Тех_Движение!$G$2:$G$5111,Тех_Движение!$D$2:$D$5111,$C4637,Тех_Движение!$B$2:$B$5111,"&lt;="&amp;Настройки!$B$6)-$F4637)))</f>
        <v/>
      </c>
      <c r="K4637" s="21" t="e">
        <f>IF(OR($B4637="",K$3&lt;$D4637+Настройки!$B$7),0,MAX(0,$E4637-MAX(0,SUMIFS(Тех_Движение!$G$2:$G$5111,Тех_Движение!$D$2:$D$5111,$C4637,Тех_Движение!$B$2:$B$5111,"&lt;="&amp;K$3)-$F4637)))</f>
        <v>#VALUE!</v>
      </c>
      <c r="L4637" s="21" t="e">
        <f>IF(OR($B4637="",L$3&lt;$D4637+Настройки!$B$7),0,MAX(0,$E4637-MAX(0,SUMIFS(Тех_Движение!$G$2:$G$5111,Тех_Движение!$D$2:$D$5111,$C4637,Тех_Движение!$B$2:$B$5111,"&lt;="&amp;L$3)-$F4637)))</f>
        <v>#VALUE!</v>
      </c>
      <c r="M4637" s="21" t="e">
        <f>IF(OR($B4637="",M$3&lt;$D4637+Настройки!$B$7),0,MAX(0,$E4637-MAX(0,SUMIFS(Тех_Движение!$G$2:$G$5111,Тех_Движение!$D$2:$D$5111,$C4637,Тех_Движение!$B$2:$B$5111,"&lt;="&amp;M$3)-$F4637)))</f>
        <v>#VALUE!</v>
      </c>
      <c r="N4637" s="21" t="e">
        <f>IF(OR($B4637="",N$3&lt;$D4637+Настройки!$B$7),0,MAX(0,$E4637-MAX(0,SUMIFS(Тех_Движение!$G$2:$G$5111,Тех_Движение!$D$2:$D$5111,$C4637,Тех_Движение!$B$2:$B$5111,"&lt;="&amp;N$3)-$F4637)))</f>
        <v>#VALUE!</v>
      </c>
      <c r="O4637" s="21" t="e">
        <f>IF(OR($B4637="",O$3&lt;$D4637+Настройки!$B$7),0,MAX(0,$E4637-MAX(0,SUMIFS(Тех_Движение!$G$2:$G$5111,Тех_Движение!$D$2:$D$5111,$C4637,Тех_Движение!$B$2:$B$5111,"&lt;="&amp;O$3)-$F4637)))</f>
        <v>#VALUE!</v>
      </c>
      <c r="P4637" s="21" t="e">
        <f>IF(OR($B4637="",P$3&lt;$D4637+Настройки!$B$7),0,MAX(0,$E4637-MAX(0,SUMIFS(Тех_Движение!$G$2:$G$5111,Тех_Движение!$D$2:$D$5111,$C4637,Тех_Движение!$B$2:$B$5111,"&lt;="&amp;P$3)-$F4637)))</f>
        <v>#VALUE!</v>
      </c>
      <c r="Q4637" s="21" t="e">
        <f>IF(OR($B4637="",Q$3&lt;$D4637+Настройки!$B$7),0,MAX(0,$E4637-MAX(0,SUMIFS(Тех_Движение!$G$2:$G$5111,Тех_Движение!$D$2:$D$5111,$C4637,Тех_Движение!$B$2:$B$5111,"&lt;="&amp;Q$3)-$F4637)))</f>
        <v>#VALUE!</v>
      </c>
      <c r="R4637" s="21" t="str">
        <f t="shared" si="217"/>
        <v/>
      </c>
      <c r="S4637" s="23" t="str">
        <f>IF($B4637="","",VLOOKUP($C4637,Настройки!$A$11:$L$17,9,FALSE))</f>
        <v/>
      </c>
      <c r="T4637" s="23" t="str">
        <f t="shared" si="218"/>
        <v/>
      </c>
    </row>
    <row r="4638" spans="1:20" x14ac:dyDescent="0.3">
      <c r="A4638" s="20">
        <f>Тех_Движение!$A$4635</f>
        <v>4634</v>
      </c>
      <c r="B4638" s="20" t="str">
        <f>IF(Тех_Движение!$F$4635&gt;0,Тех_Движение!$I$4635,"")</f>
        <v/>
      </c>
      <c r="C4638" s="20" t="str">
        <f>IF($B4638="","",Тех_Движение!$D$4635)</f>
        <v/>
      </c>
      <c r="D4638" s="9" t="str">
        <f>IF($B4638="","",Тех_Движение!$B$4635)</f>
        <v/>
      </c>
      <c r="E4638" s="21" t="str">
        <f>IF($B4638="","",Тех_Движение!$F$4635)</f>
        <v/>
      </c>
      <c r="F4638" s="21" t="str">
        <f>IF($B4638="","",SUMIFS($E$5:$E4637,$C$5:$C4637,$C4638))</f>
        <v/>
      </c>
      <c r="G4638" s="21" t="str">
        <f>IF($B4638="","",MAX(0,$E4638-MAX(0,SUMIFS(Тех_Движение!$G$2:$G$5111,Тех_Движение!$D$2:$D$5111,$C4638,Тех_Движение!$B$2:$B$5111,"&lt;="&amp;Настройки!$B$5-1)-$F4638)))</f>
        <v/>
      </c>
      <c r="H4638" s="21" t="str">
        <f>IF($B4638="","",IF(AND($D4638&gt;=Настройки!$B$5,$D4638&lt;=Настройки!$B$6),$E4638,0))</f>
        <v/>
      </c>
      <c r="I4638" s="21" t="str">
        <f t="shared" si="216"/>
        <v/>
      </c>
      <c r="J4638" s="21" t="str">
        <f>IF($B4638="","",MAX(0,$E4638-MAX(0,SUMIFS(Тех_Движение!$G$2:$G$5111,Тех_Движение!$D$2:$D$5111,$C4638,Тех_Движение!$B$2:$B$5111,"&lt;="&amp;Настройки!$B$6)-$F4638)))</f>
        <v/>
      </c>
      <c r="K4638" s="21" t="e">
        <f>IF(OR($B4638="",K$3&lt;$D4638+Настройки!$B$7),0,MAX(0,$E4638-MAX(0,SUMIFS(Тех_Движение!$G$2:$G$5111,Тех_Движение!$D$2:$D$5111,$C4638,Тех_Движение!$B$2:$B$5111,"&lt;="&amp;K$3)-$F4638)))</f>
        <v>#VALUE!</v>
      </c>
      <c r="L4638" s="21" t="e">
        <f>IF(OR($B4638="",L$3&lt;$D4638+Настройки!$B$7),0,MAX(0,$E4638-MAX(0,SUMIFS(Тех_Движение!$G$2:$G$5111,Тех_Движение!$D$2:$D$5111,$C4638,Тех_Движение!$B$2:$B$5111,"&lt;="&amp;L$3)-$F4638)))</f>
        <v>#VALUE!</v>
      </c>
      <c r="M4638" s="21" t="e">
        <f>IF(OR($B4638="",M$3&lt;$D4638+Настройки!$B$7),0,MAX(0,$E4638-MAX(0,SUMIFS(Тех_Движение!$G$2:$G$5111,Тех_Движение!$D$2:$D$5111,$C4638,Тех_Движение!$B$2:$B$5111,"&lt;="&amp;M$3)-$F4638)))</f>
        <v>#VALUE!</v>
      </c>
      <c r="N4638" s="21" t="e">
        <f>IF(OR($B4638="",N$3&lt;$D4638+Настройки!$B$7),0,MAX(0,$E4638-MAX(0,SUMIFS(Тех_Движение!$G$2:$G$5111,Тех_Движение!$D$2:$D$5111,$C4638,Тех_Движение!$B$2:$B$5111,"&lt;="&amp;N$3)-$F4638)))</f>
        <v>#VALUE!</v>
      </c>
      <c r="O4638" s="21" t="e">
        <f>IF(OR($B4638="",O$3&lt;$D4638+Настройки!$B$7),0,MAX(0,$E4638-MAX(0,SUMIFS(Тех_Движение!$G$2:$G$5111,Тех_Движение!$D$2:$D$5111,$C4638,Тех_Движение!$B$2:$B$5111,"&lt;="&amp;O$3)-$F4638)))</f>
        <v>#VALUE!</v>
      </c>
      <c r="P4638" s="21" t="e">
        <f>IF(OR($B4638="",P$3&lt;$D4638+Настройки!$B$7),0,MAX(0,$E4638-MAX(0,SUMIFS(Тех_Движение!$G$2:$G$5111,Тех_Движение!$D$2:$D$5111,$C4638,Тех_Движение!$B$2:$B$5111,"&lt;="&amp;P$3)-$F4638)))</f>
        <v>#VALUE!</v>
      </c>
      <c r="Q4638" s="21" t="e">
        <f>IF(OR($B4638="",Q$3&lt;$D4638+Настройки!$B$7),0,MAX(0,$E4638-MAX(0,SUMIFS(Тех_Движение!$G$2:$G$5111,Тех_Движение!$D$2:$D$5111,$C4638,Тех_Движение!$B$2:$B$5111,"&lt;="&amp;Q$3)-$F4638)))</f>
        <v>#VALUE!</v>
      </c>
      <c r="R4638" s="21" t="str">
        <f t="shared" si="217"/>
        <v/>
      </c>
      <c r="S4638" s="23" t="str">
        <f>IF($B4638="","",VLOOKUP($C4638,Настройки!$A$11:$L$17,9,FALSE))</f>
        <v/>
      </c>
      <c r="T4638" s="23" t="str">
        <f t="shared" si="218"/>
        <v/>
      </c>
    </row>
    <row r="4639" spans="1:20" x14ac:dyDescent="0.3">
      <c r="A4639" s="20">
        <f>Тех_Движение!$A$4636</f>
        <v>4635</v>
      </c>
      <c r="B4639" s="20" t="str">
        <f>IF(Тех_Движение!$F$4636&gt;0,Тех_Движение!$I$4636,"")</f>
        <v/>
      </c>
      <c r="C4639" s="20" t="str">
        <f>IF($B4639="","",Тех_Движение!$D$4636)</f>
        <v/>
      </c>
      <c r="D4639" s="9" t="str">
        <f>IF($B4639="","",Тех_Движение!$B$4636)</f>
        <v/>
      </c>
      <c r="E4639" s="21" t="str">
        <f>IF($B4639="","",Тех_Движение!$F$4636)</f>
        <v/>
      </c>
      <c r="F4639" s="21" t="str">
        <f>IF($B4639="","",SUMIFS($E$5:$E4638,$C$5:$C4638,$C4639))</f>
        <v/>
      </c>
      <c r="G4639" s="21" t="str">
        <f>IF($B4639="","",MAX(0,$E4639-MAX(0,SUMIFS(Тех_Движение!$G$2:$G$5111,Тех_Движение!$D$2:$D$5111,$C4639,Тех_Движение!$B$2:$B$5111,"&lt;="&amp;Настройки!$B$5-1)-$F4639)))</f>
        <v/>
      </c>
      <c r="H4639" s="21" t="str">
        <f>IF($B4639="","",IF(AND($D4639&gt;=Настройки!$B$5,$D4639&lt;=Настройки!$B$6),$E4639,0))</f>
        <v/>
      </c>
      <c r="I4639" s="21" t="str">
        <f t="shared" si="216"/>
        <v/>
      </c>
      <c r="J4639" s="21" t="str">
        <f>IF($B4639="","",MAX(0,$E4639-MAX(0,SUMIFS(Тех_Движение!$G$2:$G$5111,Тех_Движение!$D$2:$D$5111,$C4639,Тех_Движение!$B$2:$B$5111,"&lt;="&amp;Настройки!$B$6)-$F4639)))</f>
        <v/>
      </c>
      <c r="K4639" s="21" t="e">
        <f>IF(OR($B4639="",K$3&lt;$D4639+Настройки!$B$7),0,MAX(0,$E4639-MAX(0,SUMIFS(Тех_Движение!$G$2:$G$5111,Тех_Движение!$D$2:$D$5111,$C4639,Тех_Движение!$B$2:$B$5111,"&lt;="&amp;K$3)-$F4639)))</f>
        <v>#VALUE!</v>
      </c>
      <c r="L4639" s="21" t="e">
        <f>IF(OR($B4639="",L$3&lt;$D4639+Настройки!$B$7),0,MAX(0,$E4639-MAX(0,SUMIFS(Тех_Движение!$G$2:$G$5111,Тех_Движение!$D$2:$D$5111,$C4639,Тех_Движение!$B$2:$B$5111,"&lt;="&amp;L$3)-$F4639)))</f>
        <v>#VALUE!</v>
      </c>
      <c r="M4639" s="21" t="e">
        <f>IF(OR($B4639="",M$3&lt;$D4639+Настройки!$B$7),0,MAX(0,$E4639-MAX(0,SUMIFS(Тех_Движение!$G$2:$G$5111,Тех_Движение!$D$2:$D$5111,$C4639,Тех_Движение!$B$2:$B$5111,"&lt;="&amp;M$3)-$F4639)))</f>
        <v>#VALUE!</v>
      </c>
      <c r="N4639" s="21" t="e">
        <f>IF(OR($B4639="",N$3&lt;$D4639+Настройки!$B$7),0,MAX(0,$E4639-MAX(0,SUMIFS(Тех_Движение!$G$2:$G$5111,Тех_Движение!$D$2:$D$5111,$C4639,Тех_Движение!$B$2:$B$5111,"&lt;="&amp;N$3)-$F4639)))</f>
        <v>#VALUE!</v>
      </c>
      <c r="O4639" s="21" t="e">
        <f>IF(OR($B4639="",O$3&lt;$D4639+Настройки!$B$7),0,MAX(0,$E4639-MAX(0,SUMIFS(Тех_Движение!$G$2:$G$5111,Тех_Движение!$D$2:$D$5111,$C4639,Тех_Движение!$B$2:$B$5111,"&lt;="&amp;O$3)-$F4639)))</f>
        <v>#VALUE!</v>
      </c>
      <c r="P4639" s="21" t="e">
        <f>IF(OR($B4639="",P$3&lt;$D4639+Настройки!$B$7),0,MAX(0,$E4639-MAX(0,SUMIFS(Тех_Движение!$G$2:$G$5111,Тех_Движение!$D$2:$D$5111,$C4639,Тех_Движение!$B$2:$B$5111,"&lt;="&amp;P$3)-$F4639)))</f>
        <v>#VALUE!</v>
      </c>
      <c r="Q4639" s="21" t="e">
        <f>IF(OR($B4639="",Q$3&lt;$D4639+Настройки!$B$7),0,MAX(0,$E4639-MAX(0,SUMIFS(Тех_Движение!$G$2:$G$5111,Тех_Движение!$D$2:$D$5111,$C4639,Тех_Движение!$B$2:$B$5111,"&lt;="&amp;Q$3)-$F4639)))</f>
        <v>#VALUE!</v>
      </c>
      <c r="R4639" s="21" t="str">
        <f t="shared" si="217"/>
        <v/>
      </c>
      <c r="S4639" s="23" t="str">
        <f>IF($B4639="","",VLOOKUP($C4639,Настройки!$A$11:$L$17,9,FALSE))</f>
        <v/>
      </c>
      <c r="T4639" s="23" t="str">
        <f t="shared" si="218"/>
        <v/>
      </c>
    </row>
    <row r="4640" spans="1:20" x14ac:dyDescent="0.3">
      <c r="A4640" s="20">
        <f>Тех_Движение!$A$4637</f>
        <v>4636</v>
      </c>
      <c r="B4640" s="20" t="str">
        <f>IF(Тех_Движение!$F$4637&gt;0,Тех_Движение!$I$4637,"")</f>
        <v/>
      </c>
      <c r="C4640" s="20" t="str">
        <f>IF($B4640="","",Тех_Движение!$D$4637)</f>
        <v/>
      </c>
      <c r="D4640" s="9" t="str">
        <f>IF($B4640="","",Тех_Движение!$B$4637)</f>
        <v/>
      </c>
      <c r="E4640" s="21" t="str">
        <f>IF($B4640="","",Тех_Движение!$F$4637)</f>
        <v/>
      </c>
      <c r="F4640" s="21" t="str">
        <f>IF($B4640="","",SUMIFS($E$5:$E4639,$C$5:$C4639,$C4640))</f>
        <v/>
      </c>
      <c r="G4640" s="21" t="str">
        <f>IF($B4640="","",MAX(0,$E4640-MAX(0,SUMIFS(Тех_Движение!$G$2:$G$5111,Тех_Движение!$D$2:$D$5111,$C4640,Тех_Движение!$B$2:$B$5111,"&lt;="&amp;Настройки!$B$5-1)-$F4640)))</f>
        <v/>
      </c>
      <c r="H4640" s="21" t="str">
        <f>IF($B4640="","",IF(AND($D4640&gt;=Настройки!$B$5,$D4640&lt;=Настройки!$B$6),$E4640,0))</f>
        <v/>
      </c>
      <c r="I4640" s="21" t="str">
        <f t="shared" si="216"/>
        <v/>
      </c>
      <c r="J4640" s="21" t="str">
        <f>IF($B4640="","",MAX(0,$E4640-MAX(0,SUMIFS(Тех_Движение!$G$2:$G$5111,Тех_Движение!$D$2:$D$5111,$C4640,Тех_Движение!$B$2:$B$5111,"&lt;="&amp;Настройки!$B$6)-$F4640)))</f>
        <v/>
      </c>
      <c r="K4640" s="21" t="e">
        <f>IF(OR($B4640="",K$3&lt;$D4640+Настройки!$B$7),0,MAX(0,$E4640-MAX(0,SUMIFS(Тех_Движение!$G$2:$G$5111,Тех_Движение!$D$2:$D$5111,$C4640,Тех_Движение!$B$2:$B$5111,"&lt;="&amp;K$3)-$F4640)))</f>
        <v>#VALUE!</v>
      </c>
      <c r="L4640" s="21" t="e">
        <f>IF(OR($B4640="",L$3&lt;$D4640+Настройки!$B$7),0,MAX(0,$E4640-MAX(0,SUMIFS(Тех_Движение!$G$2:$G$5111,Тех_Движение!$D$2:$D$5111,$C4640,Тех_Движение!$B$2:$B$5111,"&lt;="&amp;L$3)-$F4640)))</f>
        <v>#VALUE!</v>
      </c>
      <c r="M4640" s="21" t="e">
        <f>IF(OR($B4640="",M$3&lt;$D4640+Настройки!$B$7),0,MAX(0,$E4640-MAX(0,SUMIFS(Тех_Движение!$G$2:$G$5111,Тех_Движение!$D$2:$D$5111,$C4640,Тех_Движение!$B$2:$B$5111,"&lt;="&amp;M$3)-$F4640)))</f>
        <v>#VALUE!</v>
      </c>
      <c r="N4640" s="21" t="e">
        <f>IF(OR($B4640="",N$3&lt;$D4640+Настройки!$B$7),0,MAX(0,$E4640-MAX(0,SUMIFS(Тех_Движение!$G$2:$G$5111,Тех_Движение!$D$2:$D$5111,$C4640,Тех_Движение!$B$2:$B$5111,"&lt;="&amp;N$3)-$F4640)))</f>
        <v>#VALUE!</v>
      </c>
      <c r="O4640" s="21" t="e">
        <f>IF(OR($B4640="",O$3&lt;$D4640+Настройки!$B$7),0,MAX(0,$E4640-MAX(0,SUMIFS(Тех_Движение!$G$2:$G$5111,Тех_Движение!$D$2:$D$5111,$C4640,Тех_Движение!$B$2:$B$5111,"&lt;="&amp;O$3)-$F4640)))</f>
        <v>#VALUE!</v>
      </c>
      <c r="P4640" s="21" t="e">
        <f>IF(OR($B4640="",P$3&lt;$D4640+Настройки!$B$7),0,MAX(0,$E4640-MAX(0,SUMIFS(Тех_Движение!$G$2:$G$5111,Тех_Движение!$D$2:$D$5111,$C4640,Тех_Движение!$B$2:$B$5111,"&lt;="&amp;P$3)-$F4640)))</f>
        <v>#VALUE!</v>
      </c>
      <c r="Q4640" s="21" t="e">
        <f>IF(OR($B4640="",Q$3&lt;$D4640+Настройки!$B$7),0,MAX(0,$E4640-MAX(0,SUMIFS(Тех_Движение!$G$2:$G$5111,Тех_Движение!$D$2:$D$5111,$C4640,Тех_Движение!$B$2:$B$5111,"&lt;="&amp;Q$3)-$F4640)))</f>
        <v>#VALUE!</v>
      </c>
      <c r="R4640" s="21" t="str">
        <f t="shared" si="217"/>
        <v/>
      </c>
      <c r="S4640" s="23" t="str">
        <f>IF($B4640="","",VLOOKUP($C4640,Настройки!$A$11:$L$17,9,FALSE))</f>
        <v/>
      </c>
      <c r="T4640" s="23" t="str">
        <f t="shared" si="218"/>
        <v/>
      </c>
    </row>
    <row r="4641" spans="1:20" x14ac:dyDescent="0.3">
      <c r="A4641" s="20">
        <f>Тех_Движение!$A$4638</f>
        <v>4637</v>
      </c>
      <c r="B4641" s="20" t="str">
        <f>IF(Тех_Движение!$F$4638&gt;0,Тех_Движение!$I$4638,"")</f>
        <v/>
      </c>
      <c r="C4641" s="20" t="str">
        <f>IF($B4641="","",Тех_Движение!$D$4638)</f>
        <v/>
      </c>
      <c r="D4641" s="9" t="str">
        <f>IF($B4641="","",Тех_Движение!$B$4638)</f>
        <v/>
      </c>
      <c r="E4641" s="21" t="str">
        <f>IF($B4641="","",Тех_Движение!$F$4638)</f>
        <v/>
      </c>
      <c r="F4641" s="21" t="str">
        <f>IF($B4641="","",SUMIFS($E$5:$E4640,$C$5:$C4640,$C4641))</f>
        <v/>
      </c>
      <c r="G4641" s="21" t="str">
        <f>IF($B4641="","",MAX(0,$E4641-MAX(0,SUMIFS(Тех_Движение!$G$2:$G$5111,Тех_Движение!$D$2:$D$5111,$C4641,Тех_Движение!$B$2:$B$5111,"&lt;="&amp;Настройки!$B$5-1)-$F4641)))</f>
        <v/>
      </c>
      <c r="H4641" s="21" t="str">
        <f>IF($B4641="","",IF(AND($D4641&gt;=Настройки!$B$5,$D4641&lt;=Настройки!$B$6),$E4641,0))</f>
        <v/>
      </c>
      <c r="I4641" s="21" t="str">
        <f t="shared" si="216"/>
        <v/>
      </c>
      <c r="J4641" s="21" t="str">
        <f>IF($B4641="","",MAX(0,$E4641-MAX(0,SUMIFS(Тех_Движение!$G$2:$G$5111,Тех_Движение!$D$2:$D$5111,$C4641,Тех_Движение!$B$2:$B$5111,"&lt;="&amp;Настройки!$B$6)-$F4641)))</f>
        <v/>
      </c>
      <c r="K4641" s="21" t="e">
        <f>IF(OR($B4641="",K$3&lt;$D4641+Настройки!$B$7),0,MAX(0,$E4641-MAX(0,SUMIFS(Тех_Движение!$G$2:$G$5111,Тех_Движение!$D$2:$D$5111,$C4641,Тех_Движение!$B$2:$B$5111,"&lt;="&amp;K$3)-$F4641)))</f>
        <v>#VALUE!</v>
      </c>
      <c r="L4641" s="21" t="e">
        <f>IF(OR($B4641="",L$3&lt;$D4641+Настройки!$B$7),0,MAX(0,$E4641-MAX(0,SUMIFS(Тех_Движение!$G$2:$G$5111,Тех_Движение!$D$2:$D$5111,$C4641,Тех_Движение!$B$2:$B$5111,"&lt;="&amp;L$3)-$F4641)))</f>
        <v>#VALUE!</v>
      </c>
      <c r="M4641" s="21" t="e">
        <f>IF(OR($B4641="",M$3&lt;$D4641+Настройки!$B$7),0,MAX(0,$E4641-MAX(0,SUMIFS(Тех_Движение!$G$2:$G$5111,Тех_Движение!$D$2:$D$5111,$C4641,Тех_Движение!$B$2:$B$5111,"&lt;="&amp;M$3)-$F4641)))</f>
        <v>#VALUE!</v>
      </c>
      <c r="N4641" s="21" t="e">
        <f>IF(OR($B4641="",N$3&lt;$D4641+Настройки!$B$7),0,MAX(0,$E4641-MAX(0,SUMIFS(Тех_Движение!$G$2:$G$5111,Тех_Движение!$D$2:$D$5111,$C4641,Тех_Движение!$B$2:$B$5111,"&lt;="&amp;N$3)-$F4641)))</f>
        <v>#VALUE!</v>
      </c>
      <c r="O4641" s="21" t="e">
        <f>IF(OR($B4641="",O$3&lt;$D4641+Настройки!$B$7),0,MAX(0,$E4641-MAX(0,SUMIFS(Тех_Движение!$G$2:$G$5111,Тех_Движение!$D$2:$D$5111,$C4641,Тех_Движение!$B$2:$B$5111,"&lt;="&amp;O$3)-$F4641)))</f>
        <v>#VALUE!</v>
      </c>
      <c r="P4641" s="21" t="e">
        <f>IF(OR($B4641="",P$3&lt;$D4641+Настройки!$B$7),0,MAX(0,$E4641-MAX(0,SUMIFS(Тех_Движение!$G$2:$G$5111,Тех_Движение!$D$2:$D$5111,$C4641,Тех_Движение!$B$2:$B$5111,"&lt;="&amp;P$3)-$F4641)))</f>
        <v>#VALUE!</v>
      </c>
      <c r="Q4641" s="21" t="e">
        <f>IF(OR($B4641="",Q$3&lt;$D4641+Настройки!$B$7),0,MAX(0,$E4641-MAX(0,SUMIFS(Тех_Движение!$G$2:$G$5111,Тех_Движение!$D$2:$D$5111,$C4641,Тех_Движение!$B$2:$B$5111,"&lt;="&amp;Q$3)-$F4641)))</f>
        <v>#VALUE!</v>
      </c>
      <c r="R4641" s="21" t="str">
        <f t="shared" si="217"/>
        <v/>
      </c>
      <c r="S4641" s="23" t="str">
        <f>IF($B4641="","",VLOOKUP($C4641,Настройки!$A$11:$L$17,9,FALSE))</f>
        <v/>
      </c>
      <c r="T4641" s="23" t="str">
        <f t="shared" si="218"/>
        <v/>
      </c>
    </row>
    <row r="4642" spans="1:20" x14ac:dyDescent="0.3">
      <c r="A4642" s="20">
        <f>Тех_Движение!$A$4639</f>
        <v>4638</v>
      </c>
      <c r="B4642" s="20" t="str">
        <f>IF(Тех_Движение!$F$4639&gt;0,Тех_Движение!$I$4639,"")</f>
        <v/>
      </c>
      <c r="C4642" s="20" t="str">
        <f>IF($B4642="","",Тех_Движение!$D$4639)</f>
        <v/>
      </c>
      <c r="D4642" s="9" t="str">
        <f>IF($B4642="","",Тех_Движение!$B$4639)</f>
        <v/>
      </c>
      <c r="E4642" s="21" t="str">
        <f>IF($B4642="","",Тех_Движение!$F$4639)</f>
        <v/>
      </c>
      <c r="F4642" s="21" t="str">
        <f>IF($B4642="","",SUMIFS($E$5:$E4641,$C$5:$C4641,$C4642))</f>
        <v/>
      </c>
      <c r="G4642" s="21" t="str">
        <f>IF($B4642="","",MAX(0,$E4642-MAX(0,SUMIFS(Тех_Движение!$G$2:$G$5111,Тех_Движение!$D$2:$D$5111,$C4642,Тех_Движение!$B$2:$B$5111,"&lt;="&amp;Настройки!$B$5-1)-$F4642)))</f>
        <v/>
      </c>
      <c r="H4642" s="21" t="str">
        <f>IF($B4642="","",IF(AND($D4642&gt;=Настройки!$B$5,$D4642&lt;=Настройки!$B$6),$E4642,0))</f>
        <v/>
      </c>
      <c r="I4642" s="21" t="str">
        <f t="shared" si="216"/>
        <v/>
      </c>
      <c r="J4642" s="21" t="str">
        <f>IF($B4642="","",MAX(0,$E4642-MAX(0,SUMIFS(Тех_Движение!$G$2:$G$5111,Тех_Движение!$D$2:$D$5111,$C4642,Тех_Движение!$B$2:$B$5111,"&lt;="&amp;Настройки!$B$6)-$F4642)))</f>
        <v/>
      </c>
      <c r="K4642" s="21" t="e">
        <f>IF(OR($B4642="",K$3&lt;$D4642+Настройки!$B$7),0,MAX(0,$E4642-MAX(0,SUMIFS(Тех_Движение!$G$2:$G$5111,Тех_Движение!$D$2:$D$5111,$C4642,Тех_Движение!$B$2:$B$5111,"&lt;="&amp;K$3)-$F4642)))</f>
        <v>#VALUE!</v>
      </c>
      <c r="L4642" s="21" t="e">
        <f>IF(OR($B4642="",L$3&lt;$D4642+Настройки!$B$7),0,MAX(0,$E4642-MAX(0,SUMIFS(Тех_Движение!$G$2:$G$5111,Тех_Движение!$D$2:$D$5111,$C4642,Тех_Движение!$B$2:$B$5111,"&lt;="&amp;L$3)-$F4642)))</f>
        <v>#VALUE!</v>
      </c>
      <c r="M4642" s="21" t="e">
        <f>IF(OR($B4642="",M$3&lt;$D4642+Настройки!$B$7),0,MAX(0,$E4642-MAX(0,SUMIFS(Тех_Движение!$G$2:$G$5111,Тех_Движение!$D$2:$D$5111,$C4642,Тех_Движение!$B$2:$B$5111,"&lt;="&amp;M$3)-$F4642)))</f>
        <v>#VALUE!</v>
      </c>
      <c r="N4642" s="21" t="e">
        <f>IF(OR($B4642="",N$3&lt;$D4642+Настройки!$B$7),0,MAX(0,$E4642-MAX(0,SUMIFS(Тех_Движение!$G$2:$G$5111,Тех_Движение!$D$2:$D$5111,$C4642,Тех_Движение!$B$2:$B$5111,"&lt;="&amp;N$3)-$F4642)))</f>
        <v>#VALUE!</v>
      </c>
      <c r="O4642" s="21" t="e">
        <f>IF(OR($B4642="",O$3&lt;$D4642+Настройки!$B$7),0,MAX(0,$E4642-MAX(0,SUMIFS(Тех_Движение!$G$2:$G$5111,Тех_Движение!$D$2:$D$5111,$C4642,Тех_Движение!$B$2:$B$5111,"&lt;="&amp;O$3)-$F4642)))</f>
        <v>#VALUE!</v>
      </c>
      <c r="P4642" s="21" t="e">
        <f>IF(OR($B4642="",P$3&lt;$D4642+Настройки!$B$7),0,MAX(0,$E4642-MAX(0,SUMIFS(Тех_Движение!$G$2:$G$5111,Тех_Движение!$D$2:$D$5111,$C4642,Тех_Движение!$B$2:$B$5111,"&lt;="&amp;P$3)-$F4642)))</f>
        <v>#VALUE!</v>
      </c>
      <c r="Q4642" s="21" t="e">
        <f>IF(OR($B4642="",Q$3&lt;$D4642+Настройки!$B$7),0,MAX(0,$E4642-MAX(0,SUMIFS(Тех_Движение!$G$2:$G$5111,Тех_Движение!$D$2:$D$5111,$C4642,Тех_Движение!$B$2:$B$5111,"&lt;="&amp;Q$3)-$F4642)))</f>
        <v>#VALUE!</v>
      </c>
      <c r="R4642" s="21" t="str">
        <f t="shared" si="217"/>
        <v/>
      </c>
      <c r="S4642" s="23" t="str">
        <f>IF($B4642="","",VLOOKUP($C4642,Настройки!$A$11:$L$17,9,FALSE))</f>
        <v/>
      </c>
      <c r="T4642" s="23" t="str">
        <f t="shared" si="218"/>
        <v/>
      </c>
    </row>
    <row r="4643" spans="1:20" x14ac:dyDescent="0.3">
      <c r="A4643" s="20">
        <f>Тех_Движение!$A$4640</f>
        <v>4639</v>
      </c>
      <c r="B4643" s="20" t="str">
        <f>IF(Тех_Движение!$F$4640&gt;0,Тех_Движение!$I$4640,"")</f>
        <v/>
      </c>
      <c r="C4643" s="20" t="str">
        <f>IF($B4643="","",Тех_Движение!$D$4640)</f>
        <v/>
      </c>
      <c r="D4643" s="9" t="str">
        <f>IF($B4643="","",Тех_Движение!$B$4640)</f>
        <v/>
      </c>
      <c r="E4643" s="21" t="str">
        <f>IF($B4643="","",Тех_Движение!$F$4640)</f>
        <v/>
      </c>
      <c r="F4643" s="21" t="str">
        <f>IF($B4643="","",SUMIFS($E$5:$E4642,$C$5:$C4642,$C4643))</f>
        <v/>
      </c>
      <c r="G4643" s="21" t="str">
        <f>IF($B4643="","",MAX(0,$E4643-MAX(0,SUMIFS(Тех_Движение!$G$2:$G$5111,Тех_Движение!$D$2:$D$5111,$C4643,Тех_Движение!$B$2:$B$5111,"&lt;="&amp;Настройки!$B$5-1)-$F4643)))</f>
        <v/>
      </c>
      <c r="H4643" s="21" t="str">
        <f>IF($B4643="","",IF(AND($D4643&gt;=Настройки!$B$5,$D4643&lt;=Настройки!$B$6),$E4643,0))</f>
        <v/>
      </c>
      <c r="I4643" s="21" t="str">
        <f t="shared" si="216"/>
        <v/>
      </c>
      <c r="J4643" s="21" t="str">
        <f>IF($B4643="","",MAX(0,$E4643-MAX(0,SUMIFS(Тех_Движение!$G$2:$G$5111,Тех_Движение!$D$2:$D$5111,$C4643,Тех_Движение!$B$2:$B$5111,"&lt;="&amp;Настройки!$B$6)-$F4643)))</f>
        <v/>
      </c>
      <c r="K4643" s="21" t="e">
        <f>IF(OR($B4643="",K$3&lt;$D4643+Настройки!$B$7),0,MAX(0,$E4643-MAX(0,SUMIFS(Тех_Движение!$G$2:$G$5111,Тех_Движение!$D$2:$D$5111,$C4643,Тех_Движение!$B$2:$B$5111,"&lt;="&amp;K$3)-$F4643)))</f>
        <v>#VALUE!</v>
      </c>
      <c r="L4643" s="21" t="e">
        <f>IF(OR($B4643="",L$3&lt;$D4643+Настройки!$B$7),0,MAX(0,$E4643-MAX(0,SUMIFS(Тех_Движение!$G$2:$G$5111,Тех_Движение!$D$2:$D$5111,$C4643,Тех_Движение!$B$2:$B$5111,"&lt;="&amp;L$3)-$F4643)))</f>
        <v>#VALUE!</v>
      </c>
      <c r="M4643" s="21" t="e">
        <f>IF(OR($B4643="",M$3&lt;$D4643+Настройки!$B$7),0,MAX(0,$E4643-MAX(0,SUMIFS(Тех_Движение!$G$2:$G$5111,Тех_Движение!$D$2:$D$5111,$C4643,Тех_Движение!$B$2:$B$5111,"&lt;="&amp;M$3)-$F4643)))</f>
        <v>#VALUE!</v>
      </c>
      <c r="N4643" s="21" t="e">
        <f>IF(OR($B4643="",N$3&lt;$D4643+Настройки!$B$7),0,MAX(0,$E4643-MAX(0,SUMIFS(Тех_Движение!$G$2:$G$5111,Тех_Движение!$D$2:$D$5111,$C4643,Тех_Движение!$B$2:$B$5111,"&lt;="&amp;N$3)-$F4643)))</f>
        <v>#VALUE!</v>
      </c>
      <c r="O4643" s="21" t="e">
        <f>IF(OR($B4643="",O$3&lt;$D4643+Настройки!$B$7),0,MAX(0,$E4643-MAX(0,SUMIFS(Тех_Движение!$G$2:$G$5111,Тех_Движение!$D$2:$D$5111,$C4643,Тех_Движение!$B$2:$B$5111,"&lt;="&amp;O$3)-$F4643)))</f>
        <v>#VALUE!</v>
      </c>
      <c r="P4643" s="21" t="e">
        <f>IF(OR($B4643="",P$3&lt;$D4643+Настройки!$B$7),0,MAX(0,$E4643-MAX(0,SUMIFS(Тех_Движение!$G$2:$G$5111,Тех_Движение!$D$2:$D$5111,$C4643,Тех_Движение!$B$2:$B$5111,"&lt;="&amp;P$3)-$F4643)))</f>
        <v>#VALUE!</v>
      </c>
      <c r="Q4643" s="21" t="e">
        <f>IF(OR($B4643="",Q$3&lt;$D4643+Настройки!$B$7),0,MAX(0,$E4643-MAX(0,SUMIFS(Тех_Движение!$G$2:$G$5111,Тех_Движение!$D$2:$D$5111,$C4643,Тех_Движение!$B$2:$B$5111,"&lt;="&amp;Q$3)-$F4643)))</f>
        <v>#VALUE!</v>
      </c>
      <c r="R4643" s="21" t="str">
        <f t="shared" si="217"/>
        <v/>
      </c>
      <c r="S4643" s="23" t="str">
        <f>IF($B4643="","",VLOOKUP($C4643,Настройки!$A$11:$L$17,9,FALSE))</f>
        <v/>
      </c>
      <c r="T4643" s="23" t="str">
        <f t="shared" si="218"/>
        <v/>
      </c>
    </row>
    <row r="4644" spans="1:20" x14ac:dyDescent="0.3">
      <c r="A4644" s="20">
        <f>Тех_Движение!$A$4641</f>
        <v>4640</v>
      </c>
      <c r="B4644" s="20" t="str">
        <f>IF(Тех_Движение!$F$4641&gt;0,Тех_Движение!$I$4641,"")</f>
        <v/>
      </c>
      <c r="C4644" s="20" t="str">
        <f>IF($B4644="","",Тех_Движение!$D$4641)</f>
        <v/>
      </c>
      <c r="D4644" s="9" t="str">
        <f>IF($B4644="","",Тех_Движение!$B$4641)</f>
        <v/>
      </c>
      <c r="E4644" s="21" t="str">
        <f>IF($B4644="","",Тех_Движение!$F$4641)</f>
        <v/>
      </c>
      <c r="F4644" s="21" t="str">
        <f>IF($B4644="","",SUMIFS($E$5:$E4643,$C$5:$C4643,$C4644))</f>
        <v/>
      </c>
      <c r="G4644" s="21" t="str">
        <f>IF($B4644="","",MAX(0,$E4644-MAX(0,SUMIFS(Тех_Движение!$G$2:$G$5111,Тех_Движение!$D$2:$D$5111,$C4644,Тех_Движение!$B$2:$B$5111,"&lt;="&amp;Настройки!$B$5-1)-$F4644)))</f>
        <v/>
      </c>
      <c r="H4644" s="21" t="str">
        <f>IF($B4644="","",IF(AND($D4644&gt;=Настройки!$B$5,$D4644&lt;=Настройки!$B$6),$E4644,0))</f>
        <v/>
      </c>
      <c r="I4644" s="21" t="str">
        <f t="shared" si="216"/>
        <v/>
      </c>
      <c r="J4644" s="21" t="str">
        <f>IF($B4644="","",MAX(0,$E4644-MAX(0,SUMIFS(Тех_Движение!$G$2:$G$5111,Тех_Движение!$D$2:$D$5111,$C4644,Тех_Движение!$B$2:$B$5111,"&lt;="&amp;Настройки!$B$6)-$F4644)))</f>
        <v/>
      </c>
      <c r="K4644" s="21" t="e">
        <f>IF(OR($B4644="",K$3&lt;$D4644+Настройки!$B$7),0,MAX(0,$E4644-MAX(0,SUMIFS(Тех_Движение!$G$2:$G$5111,Тех_Движение!$D$2:$D$5111,$C4644,Тех_Движение!$B$2:$B$5111,"&lt;="&amp;K$3)-$F4644)))</f>
        <v>#VALUE!</v>
      </c>
      <c r="L4644" s="21" t="e">
        <f>IF(OR($B4644="",L$3&lt;$D4644+Настройки!$B$7),0,MAX(0,$E4644-MAX(0,SUMIFS(Тех_Движение!$G$2:$G$5111,Тех_Движение!$D$2:$D$5111,$C4644,Тех_Движение!$B$2:$B$5111,"&lt;="&amp;L$3)-$F4644)))</f>
        <v>#VALUE!</v>
      </c>
      <c r="M4644" s="21" t="e">
        <f>IF(OR($B4644="",M$3&lt;$D4644+Настройки!$B$7),0,MAX(0,$E4644-MAX(0,SUMIFS(Тех_Движение!$G$2:$G$5111,Тех_Движение!$D$2:$D$5111,$C4644,Тех_Движение!$B$2:$B$5111,"&lt;="&amp;M$3)-$F4644)))</f>
        <v>#VALUE!</v>
      </c>
      <c r="N4644" s="21" t="e">
        <f>IF(OR($B4644="",N$3&lt;$D4644+Настройки!$B$7),0,MAX(0,$E4644-MAX(0,SUMIFS(Тех_Движение!$G$2:$G$5111,Тех_Движение!$D$2:$D$5111,$C4644,Тех_Движение!$B$2:$B$5111,"&lt;="&amp;N$3)-$F4644)))</f>
        <v>#VALUE!</v>
      </c>
      <c r="O4644" s="21" t="e">
        <f>IF(OR($B4644="",O$3&lt;$D4644+Настройки!$B$7),0,MAX(0,$E4644-MAX(0,SUMIFS(Тех_Движение!$G$2:$G$5111,Тех_Движение!$D$2:$D$5111,$C4644,Тех_Движение!$B$2:$B$5111,"&lt;="&amp;O$3)-$F4644)))</f>
        <v>#VALUE!</v>
      </c>
      <c r="P4644" s="21" t="e">
        <f>IF(OR($B4644="",P$3&lt;$D4644+Настройки!$B$7),0,MAX(0,$E4644-MAX(0,SUMIFS(Тех_Движение!$G$2:$G$5111,Тех_Движение!$D$2:$D$5111,$C4644,Тех_Движение!$B$2:$B$5111,"&lt;="&amp;P$3)-$F4644)))</f>
        <v>#VALUE!</v>
      </c>
      <c r="Q4644" s="21" t="e">
        <f>IF(OR($B4644="",Q$3&lt;$D4644+Настройки!$B$7),0,MAX(0,$E4644-MAX(0,SUMIFS(Тех_Движение!$G$2:$G$5111,Тех_Движение!$D$2:$D$5111,$C4644,Тех_Движение!$B$2:$B$5111,"&lt;="&amp;Q$3)-$F4644)))</f>
        <v>#VALUE!</v>
      </c>
      <c r="R4644" s="21" t="str">
        <f t="shared" si="217"/>
        <v/>
      </c>
      <c r="S4644" s="23" t="str">
        <f>IF($B4644="","",VLOOKUP($C4644,Настройки!$A$11:$L$17,9,FALSE))</f>
        <v/>
      </c>
      <c r="T4644" s="23" t="str">
        <f t="shared" si="218"/>
        <v/>
      </c>
    </row>
    <row r="4645" spans="1:20" x14ac:dyDescent="0.3">
      <c r="A4645" s="20">
        <f>Тех_Движение!$A$4642</f>
        <v>4641</v>
      </c>
      <c r="B4645" s="20" t="str">
        <f>IF(Тех_Движение!$F$4642&gt;0,Тех_Движение!$I$4642,"")</f>
        <v/>
      </c>
      <c r="C4645" s="20" t="str">
        <f>IF($B4645="","",Тех_Движение!$D$4642)</f>
        <v/>
      </c>
      <c r="D4645" s="9" t="str">
        <f>IF($B4645="","",Тех_Движение!$B$4642)</f>
        <v/>
      </c>
      <c r="E4645" s="21" t="str">
        <f>IF($B4645="","",Тех_Движение!$F$4642)</f>
        <v/>
      </c>
      <c r="F4645" s="21" t="str">
        <f>IF($B4645="","",SUMIFS($E$5:$E4644,$C$5:$C4644,$C4645))</f>
        <v/>
      </c>
      <c r="G4645" s="21" t="str">
        <f>IF($B4645="","",MAX(0,$E4645-MAX(0,SUMIFS(Тех_Движение!$G$2:$G$5111,Тех_Движение!$D$2:$D$5111,$C4645,Тех_Движение!$B$2:$B$5111,"&lt;="&amp;Настройки!$B$5-1)-$F4645)))</f>
        <v/>
      </c>
      <c r="H4645" s="21" t="str">
        <f>IF($B4645="","",IF(AND($D4645&gt;=Настройки!$B$5,$D4645&lt;=Настройки!$B$6),$E4645,0))</f>
        <v/>
      </c>
      <c r="I4645" s="21" t="str">
        <f t="shared" si="216"/>
        <v/>
      </c>
      <c r="J4645" s="21" t="str">
        <f>IF($B4645="","",MAX(0,$E4645-MAX(0,SUMIFS(Тех_Движение!$G$2:$G$5111,Тех_Движение!$D$2:$D$5111,$C4645,Тех_Движение!$B$2:$B$5111,"&lt;="&amp;Настройки!$B$6)-$F4645)))</f>
        <v/>
      </c>
      <c r="K4645" s="21" t="e">
        <f>IF(OR($B4645="",K$3&lt;$D4645+Настройки!$B$7),0,MAX(0,$E4645-MAX(0,SUMIFS(Тех_Движение!$G$2:$G$5111,Тех_Движение!$D$2:$D$5111,$C4645,Тех_Движение!$B$2:$B$5111,"&lt;="&amp;K$3)-$F4645)))</f>
        <v>#VALUE!</v>
      </c>
      <c r="L4645" s="21" t="e">
        <f>IF(OR($B4645="",L$3&lt;$D4645+Настройки!$B$7),0,MAX(0,$E4645-MAX(0,SUMIFS(Тех_Движение!$G$2:$G$5111,Тех_Движение!$D$2:$D$5111,$C4645,Тех_Движение!$B$2:$B$5111,"&lt;="&amp;L$3)-$F4645)))</f>
        <v>#VALUE!</v>
      </c>
      <c r="M4645" s="21" t="e">
        <f>IF(OR($B4645="",M$3&lt;$D4645+Настройки!$B$7),0,MAX(0,$E4645-MAX(0,SUMIFS(Тех_Движение!$G$2:$G$5111,Тех_Движение!$D$2:$D$5111,$C4645,Тех_Движение!$B$2:$B$5111,"&lt;="&amp;M$3)-$F4645)))</f>
        <v>#VALUE!</v>
      </c>
      <c r="N4645" s="21" t="e">
        <f>IF(OR($B4645="",N$3&lt;$D4645+Настройки!$B$7),0,MAX(0,$E4645-MAX(0,SUMIFS(Тех_Движение!$G$2:$G$5111,Тех_Движение!$D$2:$D$5111,$C4645,Тех_Движение!$B$2:$B$5111,"&lt;="&amp;N$3)-$F4645)))</f>
        <v>#VALUE!</v>
      </c>
      <c r="O4645" s="21" t="e">
        <f>IF(OR($B4645="",O$3&lt;$D4645+Настройки!$B$7),0,MAX(0,$E4645-MAX(0,SUMIFS(Тех_Движение!$G$2:$G$5111,Тех_Движение!$D$2:$D$5111,$C4645,Тех_Движение!$B$2:$B$5111,"&lt;="&amp;O$3)-$F4645)))</f>
        <v>#VALUE!</v>
      </c>
      <c r="P4645" s="21" t="e">
        <f>IF(OR($B4645="",P$3&lt;$D4645+Настройки!$B$7),0,MAX(0,$E4645-MAX(0,SUMIFS(Тех_Движение!$G$2:$G$5111,Тех_Движение!$D$2:$D$5111,$C4645,Тех_Движение!$B$2:$B$5111,"&lt;="&amp;P$3)-$F4645)))</f>
        <v>#VALUE!</v>
      </c>
      <c r="Q4645" s="21" t="e">
        <f>IF(OR($B4645="",Q$3&lt;$D4645+Настройки!$B$7),0,MAX(0,$E4645-MAX(0,SUMIFS(Тех_Движение!$G$2:$G$5111,Тех_Движение!$D$2:$D$5111,$C4645,Тех_Движение!$B$2:$B$5111,"&lt;="&amp;Q$3)-$F4645)))</f>
        <v>#VALUE!</v>
      </c>
      <c r="R4645" s="21" t="str">
        <f t="shared" si="217"/>
        <v/>
      </c>
      <c r="S4645" s="23" t="str">
        <f>IF($B4645="","",VLOOKUP($C4645,Настройки!$A$11:$L$17,9,FALSE))</f>
        <v/>
      </c>
      <c r="T4645" s="23" t="str">
        <f t="shared" si="218"/>
        <v/>
      </c>
    </row>
    <row r="4646" spans="1:20" x14ac:dyDescent="0.3">
      <c r="A4646" s="20">
        <f>Тех_Движение!$A$4643</f>
        <v>4642</v>
      </c>
      <c r="B4646" s="20" t="str">
        <f>IF(Тех_Движение!$F$4643&gt;0,Тех_Движение!$I$4643,"")</f>
        <v/>
      </c>
      <c r="C4646" s="20" t="str">
        <f>IF($B4646="","",Тех_Движение!$D$4643)</f>
        <v/>
      </c>
      <c r="D4646" s="9" t="str">
        <f>IF($B4646="","",Тех_Движение!$B$4643)</f>
        <v/>
      </c>
      <c r="E4646" s="21" t="str">
        <f>IF($B4646="","",Тех_Движение!$F$4643)</f>
        <v/>
      </c>
      <c r="F4646" s="21" t="str">
        <f>IF($B4646="","",SUMIFS($E$5:$E4645,$C$5:$C4645,$C4646))</f>
        <v/>
      </c>
      <c r="G4646" s="21" t="str">
        <f>IF($B4646="","",MAX(0,$E4646-MAX(0,SUMIFS(Тех_Движение!$G$2:$G$5111,Тех_Движение!$D$2:$D$5111,$C4646,Тех_Движение!$B$2:$B$5111,"&lt;="&amp;Настройки!$B$5-1)-$F4646)))</f>
        <v/>
      </c>
      <c r="H4646" s="21" t="str">
        <f>IF($B4646="","",IF(AND($D4646&gt;=Настройки!$B$5,$D4646&lt;=Настройки!$B$6),$E4646,0))</f>
        <v/>
      </c>
      <c r="I4646" s="21" t="str">
        <f t="shared" si="216"/>
        <v/>
      </c>
      <c r="J4646" s="21" t="str">
        <f>IF($B4646="","",MAX(0,$E4646-MAX(0,SUMIFS(Тех_Движение!$G$2:$G$5111,Тех_Движение!$D$2:$D$5111,$C4646,Тех_Движение!$B$2:$B$5111,"&lt;="&amp;Настройки!$B$6)-$F4646)))</f>
        <v/>
      </c>
      <c r="K4646" s="21" t="e">
        <f>IF(OR($B4646="",K$3&lt;$D4646+Настройки!$B$7),0,MAX(0,$E4646-MAX(0,SUMIFS(Тех_Движение!$G$2:$G$5111,Тех_Движение!$D$2:$D$5111,$C4646,Тех_Движение!$B$2:$B$5111,"&lt;="&amp;K$3)-$F4646)))</f>
        <v>#VALUE!</v>
      </c>
      <c r="L4646" s="21" t="e">
        <f>IF(OR($B4646="",L$3&lt;$D4646+Настройки!$B$7),0,MAX(0,$E4646-MAX(0,SUMIFS(Тех_Движение!$G$2:$G$5111,Тех_Движение!$D$2:$D$5111,$C4646,Тех_Движение!$B$2:$B$5111,"&lt;="&amp;L$3)-$F4646)))</f>
        <v>#VALUE!</v>
      </c>
      <c r="M4646" s="21" t="e">
        <f>IF(OR($B4646="",M$3&lt;$D4646+Настройки!$B$7),0,MAX(0,$E4646-MAX(0,SUMIFS(Тех_Движение!$G$2:$G$5111,Тех_Движение!$D$2:$D$5111,$C4646,Тех_Движение!$B$2:$B$5111,"&lt;="&amp;M$3)-$F4646)))</f>
        <v>#VALUE!</v>
      </c>
      <c r="N4646" s="21" t="e">
        <f>IF(OR($B4646="",N$3&lt;$D4646+Настройки!$B$7),0,MAX(0,$E4646-MAX(0,SUMIFS(Тех_Движение!$G$2:$G$5111,Тех_Движение!$D$2:$D$5111,$C4646,Тех_Движение!$B$2:$B$5111,"&lt;="&amp;N$3)-$F4646)))</f>
        <v>#VALUE!</v>
      </c>
      <c r="O4646" s="21" t="e">
        <f>IF(OR($B4646="",O$3&lt;$D4646+Настройки!$B$7),0,MAX(0,$E4646-MAX(0,SUMIFS(Тех_Движение!$G$2:$G$5111,Тех_Движение!$D$2:$D$5111,$C4646,Тех_Движение!$B$2:$B$5111,"&lt;="&amp;O$3)-$F4646)))</f>
        <v>#VALUE!</v>
      </c>
      <c r="P4646" s="21" t="e">
        <f>IF(OR($B4646="",P$3&lt;$D4646+Настройки!$B$7),0,MAX(0,$E4646-MAX(0,SUMIFS(Тех_Движение!$G$2:$G$5111,Тех_Движение!$D$2:$D$5111,$C4646,Тех_Движение!$B$2:$B$5111,"&lt;="&amp;P$3)-$F4646)))</f>
        <v>#VALUE!</v>
      </c>
      <c r="Q4646" s="21" t="e">
        <f>IF(OR($B4646="",Q$3&lt;$D4646+Настройки!$B$7),0,MAX(0,$E4646-MAX(0,SUMIFS(Тех_Движение!$G$2:$G$5111,Тех_Движение!$D$2:$D$5111,$C4646,Тех_Движение!$B$2:$B$5111,"&lt;="&amp;Q$3)-$F4646)))</f>
        <v>#VALUE!</v>
      </c>
      <c r="R4646" s="21" t="str">
        <f t="shared" si="217"/>
        <v/>
      </c>
      <c r="S4646" s="23" t="str">
        <f>IF($B4646="","",VLOOKUP($C4646,Настройки!$A$11:$L$17,9,FALSE))</f>
        <v/>
      </c>
      <c r="T4646" s="23" t="str">
        <f t="shared" si="218"/>
        <v/>
      </c>
    </row>
    <row r="4647" spans="1:20" x14ac:dyDescent="0.3">
      <c r="A4647" s="20">
        <f>Тех_Движение!$A$4644</f>
        <v>4643</v>
      </c>
      <c r="B4647" s="20" t="str">
        <f>IF(Тех_Движение!$F$4644&gt;0,Тех_Движение!$I$4644,"")</f>
        <v/>
      </c>
      <c r="C4647" s="20" t="str">
        <f>IF($B4647="","",Тех_Движение!$D$4644)</f>
        <v/>
      </c>
      <c r="D4647" s="9" t="str">
        <f>IF($B4647="","",Тех_Движение!$B$4644)</f>
        <v/>
      </c>
      <c r="E4647" s="21" t="str">
        <f>IF($B4647="","",Тех_Движение!$F$4644)</f>
        <v/>
      </c>
      <c r="F4647" s="21" t="str">
        <f>IF($B4647="","",SUMIFS($E$5:$E4646,$C$5:$C4646,$C4647))</f>
        <v/>
      </c>
      <c r="G4647" s="21" t="str">
        <f>IF($B4647="","",MAX(0,$E4647-MAX(0,SUMIFS(Тех_Движение!$G$2:$G$5111,Тех_Движение!$D$2:$D$5111,$C4647,Тех_Движение!$B$2:$B$5111,"&lt;="&amp;Настройки!$B$5-1)-$F4647)))</f>
        <v/>
      </c>
      <c r="H4647" s="21" t="str">
        <f>IF($B4647="","",IF(AND($D4647&gt;=Настройки!$B$5,$D4647&lt;=Настройки!$B$6),$E4647,0))</f>
        <v/>
      </c>
      <c r="I4647" s="21" t="str">
        <f t="shared" si="216"/>
        <v/>
      </c>
      <c r="J4647" s="21" t="str">
        <f>IF($B4647="","",MAX(0,$E4647-MAX(0,SUMIFS(Тех_Движение!$G$2:$G$5111,Тех_Движение!$D$2:$D$5111,$C4647,Тех_Движение!$B$2:$B$5111,"&lt;="&amp;Настройки!$B$6)-$F4647)))</f>
        <v/>
      </c>
      <c r="K4647" s="21" t="e">
        <f>IF(OR($B4647="",K$3&lt;$D4647+Настройки!$B$7),0,MAX(0,$E4647-MAX(0,SUMIFS(Тех_Движение!$G$2:$G$5111,Тех_Движение!$D$2:$D$5111,$C4647,Тех_Движение!$B$2:$B$5111,"&lt;="&amp;K$3)-$F4647)))</f>
        <v>#VALUE!</v>
      </c>
      <c r="L4647" s="21" t="e">
        <f>IF(OR($B4647="",L$3&lt;$D4647+Настройки!$B$7),0,MAX(0,$E4647-MAX(0,SUMIFS(Тех_Движение!$G$2:$G$5111,Тех_Движение!$D$2:$D$5111,$C4647,Тех_Движение!$B$2:$B$5111,"&lt;="&amp;L$3)-$F4647)))</f>
        <v>#VALUE!</v>
      </c>
      <c r="M4647" s="21" t="e">
        <f>IF(OR($B4647="",M$3&lt;$D4647+Настройки!$B$7),0,MAX(0,$E4647-MAX(0,SUMIFS(Тех_Движение!$G$2:$G$5111,Тех_Движение!$D$2:$D$5111,$C4647,Тех_Движение!$B$2:$B$5111,"&lt;="&amp;M$3)-$F4647)))</f>
        <v>#VALUE!</v>
      </c>
      <c r="N4647" s="21" t="e">
        <f>IF(OR($B4647="",N$3&lt;$D4647+Настройки!$B$7),0,MAX(0,$E4647-MAX(0,SUMIFS(Тех_Движение!$G$2:$G$5111,Тех_Движение!$D$2:$D$5111,$C4647,Тех_Движение!$B$2:$B$5111,"&lt;="&amp;N$3)-$F4647)))</f>
        <v>#VALUE!</v>
      </c>
      <c r="O4647" s="21" t="e">
        <f>IF(OR($B4647="",O$3&lt;$D4647+Настройки!$B$7),0,MAX(0,$E4647-MAX(0,SUMIFS(Тех_Движение!$G$2:$G$5111,Тех_Движение!$D$2:$D$5111,$C4647,Тех_Движение!$B$2:$B$5111,"&lt;="&amp;O$3)-$F4647)))</f>
        <v>#VALUE!</v>
      </c>
      <c r="P4647" s="21" t="e">
        <f>IF(OR($B4647="",P$3&lt;$D4647+Настройки!$B$7),0,MAX(0,$E4647-MAX(0,SUMIFS(Тех_Движение!$G$2:$G$5111,Тех_Движение!$D$2:$D$5111,$C4647,Тех_Движение!$B$2:$B$5111,"&lt;="&amp;P$3)-$F4647)))</f>
        <v>#VALUE!</v>
      </c>
      <c r="Q4647" s="21" t="e">
        <f>IF(OR($B4647="",Q$3&lt;$D4647+Настройки!$B$7),0,MAX(0,$E4647-MAX(0,SUMIFS(Тех_Движение!$G$2:$G$5111,Тех_Движение!$D$2:$D$5111,$C4647,Тех_Движение!$B$2:$B$5111,"&lt;="&amp;Q$3)-$F4647)))</f>
        <v>#VALUE!</v>
      </c>
      <c r="R4647" s="21" t="str">
        <f t="shared" si="217"/>
        <v/>
      </c>
      <c r="S4647" s="23" t="str">
        <f>IF($B4647="","",VLOOKUP($C4647,Настройки!$A$11:$L$17,9,FALSE))</f>
        <v/>
      </c>
      <c r="T4647" s="23" t="str">
        <f t="shared" si="218"/>
        <v/>
      </c>
    </row>
    <row r="4648" spans="1:20" x14ac:dyDescent="0.3">
      <c r="A4648" s="20">
        <f>Тех_Движение!$A$4645</f>
        <v>4644</v>
      </c>
      <c r="B4648" s="20" t="str">
        <f>IF(Тех_Движение!$F$4645&gt;0,Тех_Движение!$I$4645,"")</f>
        <v/>
      </c>
      <c r="C4648" s="20" t="str">
        <f>IF($B4648="","",Тех_Движение!$D$4645)</f>
        <v/>
      </c>
      <c r="D4648" s="9" t="str">
        <f>IF($B4648="","",Тех_Движение!$B$4645)</f>
        <v/>
      </c>
      <c r="E4648" s="21" t="str">
        <f>IF($B4648="","",Тех_Движение!$F$4645)</f>
        <v/>
      </c>
      <c r="F4648" s="21" t="str">
        <f>IF($B4648="","",SUMIFS($E$5:$E4647,$C$5:$C4647,$C4648))</f>
        <v/>
      </c>
      <c r="G4648" s="21" t="str">
        <f>IF($B4648="","",MAX(0,$E4648-MAX(0,SUMIFS(Тех_Движение!$G$2:$G$5111,Тех_Движение!$D$2:$D$5111,$C4648,Тех_Движение!$B$2:$B$5111,"&lt;="&amp;Настройки!$B$5-1)-$F4648)))</f>
        <v/>
      </c>
      <c r="H4648" s="21" t="str">
        <f>IF($B4648="","",IF(AND($D4648&gt;=Настройки!$B$5,$D4648&lt;=Настройки!$B$6),$E4648,0))</f>
        <v/>
      </c>
      <c r="I4648" s="21" t="str">
        <f t="shared" si="216"/>
        <v/>
      </c>
      <c r="J4648" s="21" t="str">
        <f>IF($B4648="","",MAX(0,$E4648-MAX(0,SUMIFS(Тех_Движение!$G$2:$G$5111,Тех_Движение!$D$2:$D$5111,$C4648,Тех_Движение!$B$2:$B$5111,"&lt;="&amp;Настройки!$B$6)-$F4648)))</f>
        <v/>
      </c>
      <c r="K4648" s="21" t="e">
        <f>IF(OR($B4648="",K$3&lt;$D4648+Настройки!$B$7),0,MAX(0,$E4648-MAX(0,SUMIFS(Тех_Движение!$G$2:$G$5111,Тех_Движение!$D$2:$D$5111,$C4648,Тех_Движение!$B$2:$B$5111,"&lt;="&amp;K$3)-$F4648)))</f>
        <v>#VALUE!</v>
      </c>
      <c r="L4648" s="21" t="e">
        <f>IF(OR($B4648="",L$3&lt;$D4648+Настройки!$B$7),0,MAX(0,$E4648-MAX(0,SUMIFS(Тех_Движение!$G$2:$G$5111,Тех_Движение!$D$2:$D$5111,$C4648,Тех_Движение!$B$2:$B$5111,"&lt;="&amp;L$3)-$F4648)))</f>
        <v>#VALUE!</v>
      </c>
      <c r="M4648" s="21" t="e">
        <f>IF(OR($B4648="",M$3&lt;$D4648+Настройки!$B$7),0,MAX(0,$E4648-MAX(0,SUMIFS(Тех_Движение!$G$2:$G$5111,Тех_Движение!$D$2:$D$5111,$C4648,Тех_Движение!$B$2:$B$5111,"&lt;="&amp;M$3)-$F4648)))</f>
        <v>#VALUE!</v>
      </c>
      <c r="N4648" s="21" t="e">
        <f>IF(OR($B4648="",N$3&lt;$D4648+Настройки!$B$7),0,MAX(0,$E4648-MAX(0,SUMIFS(Тех_Движение!$G$2:$G$5111,Тех_Движение!$D$2:$D$5111,$C4648,Тех_Движение!$B$2:$B$5111,"&lt;="&amp;N$3)-$F4648)))</f>
        <v>#VALUE!</v>
      </c>
      <c r="O4648" s="21" t="e">
        <f>IF(OR($B4648="",O$3&lt;$D4648+Настройки!$B$7),0,MAX(0,$E4648-MAX(0,SUMIFS(Тех_Движение!$G$2:$G$5111,Тех_Движение!$D$2:$D$5111,$C4648,Тех_Движение!$B$2:$B$5111,"&lt;="&amp;O$3)-$F4648)))</f>
        <v>#VALUE!</v>
      </c>
      <c r="P4648" s="21" t="e">
        <f>IF(OR($B4648="",P$3&lt;$D4648+Настройки!$B$7),0,MAX(0,$E4648-MAX(0,SUMIFS(Тех_Движение!$G$2:$G$5111,Тех_Движение!$D$2:$D$5111,$C4648,Тех_Движение!$B$2:$B$5111,"&lt;="&amp;P$3)-$F4648)))</f>
        <v>#VALUE!</v>
      </c>
      <c r="Q4648" s="21" t="e">
        <f>IF(OR($B4648="",Q$3&lt;$D4648+Настройки!$B$7),0,MAX(0,$E4648-MAX(0,SUMIFS(Тех_Движение!$G$2:$G$5111,Тех_Движение!$D$2:$D$5111,$C4648,Тех_Движение!$B$2:$B$5111,"&lt;="&amp;Q$3)-$F4648)))</f>
        <v>#VALUE!</v>
      </c>
      <c r="R4648" s="21" t="str">
        <f t="shared" si="217"/>
        <v/>
      </c>
      <c r="S4648" s="23" t="str">
        <f>IF($B4648="","",VLOOKUP($C4648,Настройки!$A$11:$L$17,9,FALSE))</f>
        <v/>
      </c>
      <c r="T4648" s="23" t="str">
        <f t="shared" si="218"/>
        <v/>
      </c>
    </row>
    <row r="4649" spans="1:20" x14ac:dyDescent="0.3">
      <c r="A4649" s="20">
        <f>Тех_Движение!$A$4646</f>
        <v>4645</v>
      </c>
      <c r="B4649" s="20" t="str">
        <f>IF(Тех_Движение!$F$4646&gt;0,Тех_Движение!$I$4646,"")</f>
        <v/>
      </c>
      <c r="C4649" s="20" t="str">
        <f>IF($B4649="","",Тех_Движение!$D$4646)</f>
        <v/>
      </c>
      <c r="D4649" s="9" t="str">
        <f>IF($B4649="","",Тех_Движение!$B$4646)</f>
        <v/>
      </c>
      <c r="E4649" s="21" t="str">
        <f>IF($B4649="","",Тех_Движение!$F$4646)</f>
        <v/>
      </c>
      <c r="F4649" s="21" t="str">
        <f>IF($B4649="","",SUMIFS($E$5:$E4648,$C$5:$C4648,$C4649))</f>
        <v/>
      </c>
      <c r="G4649" s="21" t="str">
        <f>IF($B4649="","",MAX(0,$E4649-MAX(0,SUMIFS(Тех_Движение!$G$2:$G$5111,Тех_Движение!$D$2:$D$5111,$C4649,Тех_Движение!$B$2:$B$5111,"&lt;="&amp;Настройки!$B$5-1)-$F4649)))</f>
        <v/>
      </c>
      <c r="H4649" s="21" t="str">
        <f>IF($B4649="","",IF(AND($D4649&gt;=Настройки!$B$5,$D4649&lt;=Настройки!$B$6),$E4649,0))</f>
        <v/>
      </c>
      <c r="I4649" s="21" t="str">
        <f t="shared" si="216"/>
        <v/>
      </c>
      <c r="J4649" s="21" t="str">
        <f>IF($B4649="","",MAX(0,$E4649-MAX(0,SUMIFS(Тех_Движение!$G$2:$G$5111,Тех_Движение!$D$2:$D$5111,$C4649,Тех_Движение!$B$2:$B$5111,"&lt;="&amp;Настройки!$B$6)-$F4649)))</f>
        <v/>
      </c>
      <c r="K4649" s="21" t="e">
        <f>IF(OR($B4649="",K$3&lt;$D4649+Настройки!$B$7),0,MAX(0,$E4649-MAX(0,SUMIFS(Тех_Движение!$G$2:$G$5111,Тех_Движение!$D$2:$D$5111,$C4649,Тех_Движение!$B$2:$B$5111,"&lt;="&amp;K$3)-$F4649)))</f>
        <v>#VALUE!</v>
      </c>
      <c r="L4649" s="21" t="e">
        <f>IF(OR($B4649="",L$3&lt;$D4649+Настройки!$B$7),0,MAX(0,$E4649-MAX(0,SUMIFS(Тех_Движение!$G$2:$G$5111,Тех_Движение!$D$2:$D$5111,$C4649,Тех_Движение!$B$2:$B$5111,"&lt;="&amp;L$3)-$F4649)))</f>
        <v>#VALUE!</v>
      </c>
      <c r="M4649" s="21" t="e">
        <f>IF(OR($B4649="",M$3&lt;$D4649+Настройки!$B$7),0,MAX(0,$E4649-MAX(0,SUMIFS(Тех_Движение!$G$2:$G$5111,Тех_Движение!$D$2:$D$5111,$C4649,Тех_Движение!$B$2:$B$5111,"&lt;="&amp;M$3)-$F4649)))</f>
        <v>#VALUE!</v>
      </c>
      <c r="N4649" s="21" t="e">
        <f>IF(OR($B4649="",N$3&lt;$D4649+Настройки!$B$7),0,MAX(0,$E4649-MAX(0,SUMIFS(Тех_Движение!$G$2:$G$5111,Тех_Движение!$D$2:$D$5111,$C4649,Тех_Движение!$B$2:$B$5111,"&lt;="&amp;N$3)-$F4649)))</f>
        <v>#VALUE!</v>
      </c>
      <c r="O4649" s="21" t="e">
        <f>IF(OR($B4649="",O$3&lt;$D4649+Настройки!$B$7),0,MAX(0,$E4649-MAX(0,SUMIFS(Тех_Движение!$G$2:$G$5111,Тех_Движение!$D$2:$D$5111,$C4649,Тех_Движение!$B$2:$B$5111,"&lt;="&amp;O$3)-$F4649)))</f>
        <v>#VALUE!</v>
      </c>
      <c r="P4649" s="21" t="e">
        <f>IF(OR($B4649="",P$3&lt;$D4649+Настройки!$B$7),0,MAX(0,$E4649-MAX(0,SUMIFS(Тех_Движение!$G$2:$G$5111,Тех_Движение!$D$2:$D$5111,$C4649,Тех_Движение!$B$2:$B$5111,"&lt;="&amp;P$3)-$F4649)))</f>
        <v>#VALUE!</v>
      </c>
      <c r="Q4649" s="21" t="e">
        <f>IF(OR($B4649="",Q$3&lt;$D4649+Настройки!$B$7),0,MAX(0,$E4649-MAX(0,SUMIFS(Тех_Движение!$G$2:$G$5111,Тех_Движение!$D$2:$D$5111,$C4649,Тех_Движение!$B$2:$B$5111,"&lt;="&amp;Q$3)-$F4649)))</f>
        <v>#VALUE!</v>
      </c>
      <c r="R4649" s="21" t="str">
        <f t="shared" si="217"/>
        <v/>
      </c>
      <c r="S4649" s="23" t="str">
        <f>IF($B4649="","",VLOOKUP($C4649,Настройки!$A$11:$L$17,9,FALSE))</f>
        <v/>
      </c>
      <c r="T4649" s="23" t="str">
        <f t="shared" si="218"/>
        <v/>
      </c>
    </row>
    <row r="4650" spans="1:20" x14ac:dyDescent="0.3">
      <c r="A4650" s="20">
        <f>Тех_Движение!$A$4647</f>
        <v>4646</v>
      </c>
      <c r="B4650" s="20" t="str">
        <f>IF(Тех_Движение!$F$4647&gt;0,Тех_Движение!$I$4647,"")</f>
        <v/>
      </c>
      <c r="C4650" s="20" t="str">
        <f>IF($B4650="","",Тех_Движение!$D$4647)</f>
        <v/>
      </c>
      <c r="D4650" s="9" t="str">
        <f>IF($B4650="","",Тех_Движение!$B$4647)</f>
        <v/>
      </c>
      <c r="E4650" s="21" t="str">
        <f>IF($B4650="","",Тех_Движение!$F$4647)</f>
        <v/>
      </c>
      <c r="F4650" s="21" t="str">
        <f>IF($B4650="","",SUMIFS($E$5:$E4649,$C$5:$C4649,$C4650))</f>
        <v/>
      </c>
      <c r="G4650" s="21" t="str">
        <f>IF($B4650="","",MAX(0,$E4650-MAX(0,SUMIFS(Тех_Движение!$G$2:$G$5111,Тех_Движение!$D$2:$D$5111,$C4650,Тех_Движение!$B$2:$B$5111,"&lt;="&amp;Настройки!$B$5-1)-$F4650)))</f>
        <v/>
      </c>
      <c r="H4650" s="21" t="str">
        <f>IF($B4650="","",IF(AND($D4650&gt;=Настройки!$B$5,$D4650&lt;=Настройки!$B$6),$E4650,0))</f>
        <v/>
      </c>
      <c r="I4650" s="21" t="str">
        <f t="shared" si="216"/>
        <v/>
      </c>
      <c r="J4650" s="21" t="str">
        <f>IF($B4650="","",MAX(0,$E4650-MAX(0,SUMIFS(Тех_Движение!$G$2:$G$5111,Тех_Движение!$D$2:$D$5111,$C4650,Тех_Движение!$B$2:$B$5111,"&lt;="&amp;Настройки!$B$6)-$F4650)))</f>
        <v/>
      </c>
      <c r="K4650" s="21" t="e">
        <f>IF(OR($B4650="",K$3&lt;$D4650+Настройки!$B$7),0,MAX(0,$E4650-MAX(0,SUMIFS(Тех_Движение!$G$2:$G$5111,Тех_Движение!$D$2:$D$5111,$C4650,Тех_Движение!$B$2:$B$5111,"&lt;="&amp;K$3)-$F4650)))</f>
        <v>#VALUE!</v>
      </c>
      <c r="L4650" s="21" t="e">
        <f>IF(OR($B4650="",L$3&lt;$D4650+Настройки!$B$7),0,MAX(0,$E4650-MAX(0,SUMIFS(Тех_Движение!$G$2:$G$5111,Тех_Движение!$D$2:$D$5111,$C4650,Тех_Движение!$B$2:$B$5111,"&lt;="&amp;L$3)-$F4650)))</f>
        <v>#VALUE!</v>
      </c>
      <c r="M4650" s="21" t="e">
        <f>IF(OR($B4650="",M$3&lt;$D4650+Настройки!$B$7),0,MAX(0,$E4650-MAX(0,SUMIFS(Тех_Движение!$G$2:$G$5111,Тех_Движение!$D$2:$D$5111,$C4650,Тех_Движение!$B$2:$B$5111,"&lt;="&amp;M$3)-$F4650)))</f>
        <v>#VALUE!</v>
      </c>
      <c r="N4650" s="21" t="e">
        <f>IF(OR($B4650="",N$3&lt;$D4650+Настройки!$B$7),0,MAX(0,$E4650-MAX(0,SUMIFS(Тех_Движение!$G$2:$G$5111,Тех_Движение!$D$2:$D$5111,$C4650,Тех_Движение!$B$2:$B$5111,"&lt;="&amp;N$3)-$F4650)))</f>
        <v>#VALUE!</v>
      </c>
      <c r="O4650" s="21" t="e">
        <f>IF(OR($B4650="",O$3&lt;$D4650+Настройки!$B$7),0,MAX(0,$E4650-MAX(0,SUMIFS(Тех_Движение!$G$2:$G$5111,Тех_Движение!$D$2:$D$5111,$C4650,Тех_Движение!$B$2:$B$5111,"&lt;="&amp;O$3)-$F4650)))</f>
        <v>#VALUE!</v>
      </c>
      <c r="P4650" s="21" t="e">
        <f>IF(OR($B4650="",P$3&lt;$D4650+Настройки!$B$7),0,MAX(0,$E4650-MAX(0,SUMIFS(Тех_Движение!$G$2:$G$5111,Тех_Движение!$D$2:$D$5111,$C4650,Тех_Движение!$B$2:$B$5111,"&lt;="&amp;P$3)-$F4650)))</f>
        <v>#VALUE!</v>
      </c>
      <c r="Q4650" s="21" t="e">
        <f>IF(OR($B4650="",Q$3&lt;$D4650+Настройки!$B$7),0,MAX(0,$E4650-MAX(0,SUMIFS(Тех_Движение!$G$2:$G$5111,Тех_Движение!$D$2:$D$5111,$C4650,Тех_Движение!$B$2:$B$5111,"&lt;="&amp;Q$3)-$F4650)))</f>
        <v>#VALUE!</v>
      </c>
      <c r="R4650" s="21" t="str">
        <f t="shared" si="217"/>
        <v/>
      </c>
      <c r="S4650" s="23" t="str">
        <f>IF($B4650="","",VLOOKUP($C4650,Настройки!$A$11:$L$17,9,FALSE))</f>
        <v/>
      </c>
      <c r="T4650" s="23" t="str">
        <f t="shared" si="218"/>
        <v/>
      </c>
    </row>
    <row r="4651" spans="1:20" x14ac:dyDescent="0.3">
      <c r="A4651" s="20">
        <f>Тех_Движение!$A$4648</f>
        <v>4647</v>
      </c>
      <c r="B4651" s="20" t="str">
        <f>IF(Тех_Движение!$F$4648&gt;0,Тех_Движение!$I$4648,"")</f>
        <v/>
      </c>
      <c r="C4651" s="20" t="str">
        <f>IF($B4651="","",Тех_Движение!$D$4648)</f>
        <v/>
      </c>
      <c r="D4651" s="9" t="str">
        <f>IF($B4651="","",Тех_Движение!$B$4648)</f>
        <v/>
      </c>
      <c r="E4651" s="21" t="str">
        <f>IF($B4651="","",Тех_Движение!$F$4648)</f>
        <v/>
      </c>
      <c r="F4651" s="21" t="str">
        <f>IF($B4651="","",SUMIFS($E$5:$E4650,$C$5:$C4650,$C4651))</f>
        <v/>
      </c>
      <c r="G4651" s="21" t="str">
        <f>IF($B4651="","",MAX(0,$E4651-MAX(0,SUMIFS(Тех_Движение!$G$2:$G$5111,Тех_Движение!$D$2:$D$5111,$C4651,Тех_Движение!$B$2:$B$5111,"&lt;="&amp;Настройки!$B$5-1)-$F4651)))</f>
        <v/>
      </c>
      <c r="H4651" s="21" t="str">
        <f>IF($B4651="","",IF(AND($D4651&gt;=Настройки!$B$5,$D4651&lt;=Настройки!$B$6),$E4651,0))</f>
        <v/>
      </c>
      <c r="I4651" s="21" t="str">
        <f t="shared" si="216"/>
        <v/>
      </c>
      <c r="J4651" s="21" t="str">
        <f>IF($B4651="","",MAX(0,$E4651-MAX(0,SUMIFS(Тех_Движение!$G$2:$G$5111,Тех_Движение!$D$2:$D$5111,$C4651,Тех_Движение!$B$2:$B$5111,"&lt;="&amp;Настройки!$B$6)-$F4651)))</f>
        <v/>
      </c>
      <c r="K4651" s="21" t="e">
        <f>IF(OR($B4651="",K$3&lt;$D4651+Настройки!$B$7),0,MAX(0,$E4651-MAX(0,SUMIFS(Тех_Движение!$G$2:$G$5111,Тех_Движение!$D$2:$D$5111,$C4651,Тех_Движение!$B$2:$B$5111,"&lt;="&amp;K$3)-$F4651)))</f>
        <v>#VALUE!</v>
      </c>
      <c r="L4651" s="21" t="e">
        <f>IF(OR($B4651="",L$3&lt;$D4651+Настройки!$B$7),0,MAX(0,$E4651-MAX(0,SUMIFS(Тех_Движение!$G$2:$G$5111,Тех_Движение!$D$2:$D$5111,$C4651,Тех_Движение!$B$2:$B$5111,"&lt;="&amp;L$3)-$F4651)))</f>
        <v>#VALUE!</v>
      </c>
      <c r="M4651" s="21" t="e">
        <f>IF(OR($B4651="",M$3&lt;$D4651+Настройки!$B$7),0,MAX(0,$E4651-MAX(0,SUMIFS(Тех_Движение!$G$2:$G$5111,Тех_Движение!$D$2:$D$5111,$C4651,Тех_Движение!$B$2:$B$5111,"&lt;="&amp;M$3)-$F4651)))</f>
        <v>#VALUE!</v>
      </c>
      <c r="N4651" s="21" t="e">
        <f>IF(OR($B4651="",N$3&lt;$D4651+Настройки!$B$7),0,MAX(0,$E4651-MAX(0,SUMIFS(Тех_Движение!$G$2:$G$5111,Тех_Движение!$D$2:$D$5111,$C4651,Тех_Движение!$B$2:$B$5111,"&lt;="&amp;N$3)-$F4651)))</f>
        <v>#VALUE!</v>
      </c>
      <c r="O4651" s="21" t="e">
        <f>IF(OR($B4651="",O$3&lt;$D4651+Настройки!$B$7),0,MAX(0,$E4651-MAX(0,SUMIFS(Тех_Движение!$G$2:$G$5111,Тех_Движение!$D$2:$D$5111,$C4651,Тех_Движение!$B$2:$B$5111,"&lt;="&amp;O$3)-$F4651)))</f>
        <v>#VALUE!</v>
      </c>
      <c r="P4651" s="21" t="e">
        <f>IF(OR($B4651="",P$3&lt;$D4651+Настройки!$B$7),0,MAX(0,$E4651-MAX(0,SUMIFS(Тех_Движение!$G$2:$G$5111,Тех_Движение!$D$2:$D$5111,$C4651,Тех_Движение!$B$2:$B$5111,"&lt;="&amp;P$3)-$F4651)))</f>
        <v>#VALUE!</v>
      </c>
      <c r="Q4651" s="21" t="e">
        <f>IF(OR($B4651="",Q$3&lt;$D4651+Настройки!$B$7),0,MAX(0,$E4651-MAX(0,SUMIFS(Тех_Движение!$G$2:$G$5111,Тех_Движение!$D$2:$D$5111,$C4651,Тех_Движение!$B$2:$B$5111,"&lt;="&amp;Q$3)-$F4651)))</f>
        <v>#VALUE!</v>
      </c>
      <c r="R4651" s="21" t="str">
        <f t="shared" si="217"/>
        <v/>
      </c>
      <c r="S4651" s="23" t="str">
        <f>IF($B4651="","",VLOOKUP($C4651,Настройки!$A$11:$L$17,9,FALSE))</f>
        <v/>
      </c>
      <c r="T4651" s="23" t="str">
        <f t="shared" si="218"/>
        <v/>
      </c>
    </row>
    <row r="4652" spans="1:20" x14ac:dyDescent="0.3">
      <c r="A4652" s="20">
        <f>Тех_Движение!$A$4649</f>
        <v>4648</v>
      </c>
      <c r="B4652" s="20" t="str">
        <f>IF(Тех_Движение!$F$4649&gt;0,Тех_Движение!$I$4649,"")</f>
        <v/>
      </c>
      <c r="C4652" s="20" t="str">
        <f>IF($B4652="","",Тех_Движение!$D$4649)</f>
        <v/>
      </c>
      <c r="D4652" s="9" t="str">
        <f>IF($B4652="","",Тех_Движение!$B$4649)</f>
        <v/>
      </c>
      <c r="E4652" s="21" t="str">
        <f>IF($B4652="","",Тех_Движение!$F$4649)</f>
        <v/>
      </c>
      <c r="F4652" s="21" t="str">
        <f>IF($B4652="","",SUMIFS($E$5:$E4651,$C$5:$C4651,$C4652))</f>
        <v/>
      </c>
      <c r="G4652" s="21" t="str">
        <f>IF($B4652="","",MAX(0,$E4652-MAX(0,SUMIFS(Тех_Движение!$G$2:$G$5111,Тех_Движение!$D$2:$D$5111,$C4652,Тех_Движение!$B$2:$B$5111,"&lt;="&amp;Настройки!$B$5-1)-$F4652)))</f>
        <v/>
      </c>
      <c r="H4652" s="21" t="str">
        <f>IF($B4652="","",IF(AND($D4652&gt;=Настройки!$B$5,$D4652&lt;=Настройки!$B$6),$E4652,0))</f>
        <v/>
      </c>
      <c r="I4652" s="21" t="str">
        <f t="shared" si="216"/>
        <v/>
      </c>
      <c r="J4652" s="21" t="str">
        <f>IF($B4652="","",MAX(0,$E4652-MAX(0,SUMIFS(Тех_Движение!$G$2:$G$5111,Тех_Движение!$D$2:$D$5111,$C4652,Тех_Движение!$B$2:$B$5111,"&lt;="&amp;Настройки!$B$6)-$F4652)))</f>
        <v/>
      </c>
      <c r="K4652" s="21" t="e">
        <f>IF(OR($B4652="",K$3&lt;$D4652+Настройки!$B$7),0,MAX(0,$E4652-MAX(0,SUMIFS(Тех_Движение!$G$2:$G$5111,Тех_Движение!$D$2:$D$5111,$C4652,Тех_Движение!$B$2:$B$5111,"&lt;="&amp;K$3)-$F4652)))</f>
        <v>#VALUE!</v>
      </c>
      <c r="L4652" s="21" t="e">
        <f>IF(OR($B4652="",L$3&lt;$D4652+Настройки!$B$7),0,MAX(0,$E4652-MAX(0,SUMIFS(Тех_Движение!$G$2:$G$5111,Тех_Движение!$D$2:$D$5111,$C4652,Тех_Движение!$B$2:$B$5111,"&lt;="&amp;L$3)-$F4652)))</f>
        <v>#VALUE!</v>
      </c>
      <c r="M4652" s="21" t="e">
        <f>IF(OR($B4652="",M$3&lt;$D4652+Настройки!$B$7),0,MAX(0,$E4652-MAX(0,SUMIFS(Тех_Движение!$G$2:$G$5111,Тех_Движение!$D$2:$D$5111,$C4652,Тех_Движение!$B$2:$B$5111,"&lt;="&amp;M$3)-$F4652)))</f>
        <v>#VALUE!</v>
      </c>
      <c r="N4652" s="21" t="e">
        <f>IF(OR($B4652="",N$3&lt;$D4652+Настройки!$B$7),0,MAX(0,$E4652-MAX(0,SUMIFS(Тех_Движение!$G$2:$G$5111,Тех_Движение!$D$2:$D$5111,$C4652,Тех_Движение!$B$2:$B$5111,"&lt;="&amp;N$3)-$F4652)))</f>
        <v>#VALUE!</v>
      </c>
      <c r="O4652" s="21" t="e">
        <f>IF(OR($B4652="",O$3&lt;$D4652+Настройки!$B$7),0,MAX(0,$E4652-MAX(0,SUMIFS(Тех_Движение!$G$2:$G$5111,Тех_Движение!$D$2:$D$5111,$C4652,Тех_Движение!$B$2:$B$5111,"&lt;="&amp;O$3)-$F4652)))</f>
        <v>#VALUE!</v>
      </c>
      <c r="P4652" s="21" t="e">
        <f>IF(OR($B4652="",P$3&lt;$D4652+Настройки!$B$7),0,MAX(0,$E4652-MAX(0,SUMIFS(Тех_Движение!$G$2:$G$5111,Тех_Движение!$D$2:$D$5111,$C4652,Тех_Движение!$B$2:$B$5111,"&lt;="&amp;P$3)-$F4652)))</f>
        <v>#VALUE!</v>
      </c>
      <c r="Q4652" s="21" t="e">
        <f>IF(OR($B4652="",Q$3&lt;$D4652+Настройки!$B$7),0,MAX(0,$E4652-MAX(0,SUMIFS(Тех_Движение!$G$2:$G$5111,Тех_Движение!$D$2:$D$5111,$C4652,Тех_Движение!$B$2:$B$5111,"&lt;="&amp;Q$3)-$F4652)))</f>
        <v>#VALUE!</v>
      </c>
      <c r="R4652" s="21" t="str">
        <f t="shared" si="217"/>
        <v/>
      </c>
      <c r="S4652" s="23" t="str">
        <f>IF($B4652="","",VLOOKUP($C4652,Настройки!$A$11:$L$17,9,FALSE))</f>
        <v/>
      </c>
      <c r="T4652" s="23" t="str">
        <f t="shared" si="218"/>
        <v/>
      </c>
    </row>
    <row r="4653" spans="1:20" x14ac:dyDescent="0.3">
      <c r="A4653" s="20">
        <f>Тех_Движение!$A$4650</f>
        <v>4649</v>
      </c>
      <c r="B4653" s="20" t="str">
        <f>IF(Тех_Движение!$F$4650&gt;0,Тех_Движение!$I$4650,"")</f>
        <v/>
      </c>
      <c r="C4653" s="20" t="str">
        <f>IF($B4653="","",Тех_Движение!$D$4650)</f>
        <v/>
      </c>
      <c r="D4653" s="9" t="str">
        <f>IF($B4653="","",Тех_Движение!$B$4650)</f>
        <v/>
      </c>
      <c r="E4653" s="21" t="str">
        <f>IF($B4653="","",Тех_Движение!$F$4650)</f>
        <v/>
      </c>
      <c r="F4653" s="21" t="str">
        <f>IF($B4653="","",SUMIFS($E$5:$E4652,$C$5:$C4652,$C4653))</f>
        <v/>
      </c>
      <c r="G4653" s="21" t="str">
        <f>IF($B4653="","",MAX(0,$E4653-MAX(0,SUMIFS(Тех_Движение!$G$2:$G$5111,Тех_Движение!$D$2:$D$5111,$C4653,Тех_Движение!$B$2:$B$5111,"&lt;="&amp;Настройки!$B$5-1)-$F4653)))</f>
        <v/>
      </c>
      <c r="H4653" s="21" t="str">
        <f>IF($B4653="","",IF(AND($D4653&gt;=Настройки!$B$5,$D4653&lt;=Настройки!$B$6),$E4653,0))</f>
        <v/>
      </c>
      <c r="I4653" s="21" t="str">
        <f t="shared" si="216"/>
        <v/>
      </c>
      <c r="J4653" s="21" t="str">
        <f>IF($B4653="","",MAX(0,$E4653-MAX(0,SUMIFS(Тех_Движение!$G$2:$G$5111,Тех_Движение!$D$2:$D$5111,$C4653,Тех_Движение!$B$2:$B$5111,"&lt;="&amp;Настройки!$B$6)-$F4653)))</f>
        <v/>
      </c>
      <c r="K4653" s="21" t="e">
        <f>IF(OR($B4653="",K$3&lt;$D4653+Настройки!$B$7),0,MAX(0,$E4653-MAX(0,SUMIFS(Тех_Движение!$G$2:$G$5111,Тех_Движение!$D$2:$D$5111,$C4653,Тех_Движение!$B$2:$B$5111,"&lt;="&amp;K$3)-$F4653)))</f>
        <v>#VALUE!</v>
      </c>
      <c r="L4653" s="21" t="e">
        <f>IF(OR($B4653="",L$3&lt;$D4653+Настройки!$B$7),0,MAX(0,$E4653-MAX(0,SUMIFS(Тех_Движение!$G$2:$G$5111,Тех_Движение!$D$2:$D$5111,$C4653,Тех_Движение!$B$2:$B$5111,"&lt;="&amp;L$3)-$F4653)))</f>
        <v>#VALUE!</v>
      </c>
      <c r="M4653" s="21" t="e">
        <f>IF(OR($B4653="",M$3&lt;$D4653+Настройки!$B$7),0,MAX(0,$E4653-MAX(0,SUMIFS(Тех_Движение!$G$2:$G$5111,Тех_Движение!$D$2:$D$5111,$C4653,Тех_Движение!$B$2:$B$5111,"&lt;="&amp;M$3)-$F4653)))</f>
        <v>#VALUE!</v>
      </c>
      <c r="N4653" s="21" t="e">
        <f>IF(OR($B4653="",N$3&lt;$D4653+Настройки!$B$7),0,MAX(0,$E4653-MAX(0,SUMIFS(Тех_Движение!$G$2:$G$5111,Тех_Движение!$D$2:$D$5111,$C4653,Тех_Движение!$B$2:$B$5111,"&lt;="&amp;N$3)-$F4653)))</f>
        <v>#VALUE!</v>
      </c>
      <c r="O4653" s="21" t="e">
        <f>IF(OR($B4653="",O$3&lt;$D4653+Настройки!$B$7),0,MAX(0,$E4653-MAX(0,SUMIFS(Тех_Движение!$G$2:$G$5111,Тех_Движение!$D$2:$D$5111,$C4653,Тех_Движение!$B$2:$B$5111,"&lt;="&amp;O$3)-$F4653)))</f>
        <v>#VALUE!</v>
      </c>
      <c r="P4653" s="21" t="e">
        <f>IF(OR($B4653="",P$3&lt;$D4653+Настройки!$B$7),0,MAX(0,$E4653-MAX(0,SUMIFS(Тех_Движение!$G$2:$G$5111,Тех_Движение!$D$2:$D$5111,$C4653,Тех_Движение!$B$2:$B$5111,"&lt;="&amp;P$3)-$F4653)))</f>
        <v>#VALUE!</v>
      </c>
      <c r="Q4653" s="21" t="e">
        <f>IF(OR($B4653="",Q$3&lt;$D4653+Настройки!$B$7),0,MAX(0,$E4653-MAX(0,SUMIFS(Тех_Движение!$G$2:$G$5111,Тех_Движение!$D$2:$D$5111,$C4653,Тех_Движение!$B$2:$B$5111,"&lt;="&amp;Q$3)-$F4653)))</f>
        <v>#VALUE!</v>
      </c>
      <c r="R4653" s="21" t="str">
        <f t="shared" si="217"/>
        <v/>
      </c>
      <c r="S4653" s="23" t="str">
        <f>IF($B4653="","",VLOOKUP($C4653,Настройки!$A$11:$L$17,9,FALSE))</f>
        <v/>
      </c>
      <c r="T4653" s="23" t="str">
        <f t="shared" si="218"/>
        <v/>
      </c>
    </row>
    <row r="4654" spans="1:20" x14ac:dyDescent="0.3">
      <c r="A4654" s="20">
        <f>Тех_Движение!$A$4651</f>
        <v>4650</v>
      </c>
      <c r="B4654" s="20" t="str">
        <f>IF(Тех_Движение!$F$4651&gt;0,Тех_Движение!$I$4651,"")</f>
        <v/>
      </c>
      <c r="C4654" s="20" t="str">
        <f>IF($B4654="","",Тех_Движение!$D$4651)</f>
        <v/>
      </c>
      <c r="D4654" s="9" t="str">
        <f>IF($B4654="","",Тех_Движение!$B$4651)</f>
        <v/>
      </c>
      <c r="E4654" s="21" t="str">
        <f>IF($B4654="","",Тех_Движение!$F$4651)</f>
        <v/>
      </c>
      <c r="F4654" s="21" t="str">
        <f>IF($B4654="","",SUMIFS($E$5:$E4653,$C$5:$C4653,$C4654))</f>
        <v/>
      </c>
      <c r="G4654" s="21" t="str">
        <f>IF($B4654="","",MAX(0,$E4654-MAX(0,SUMIFS(Тех_Движение!$G$2:$G$5111,Тех_Движение!$D$2:$D$5111,$C4654,Тех_Движение!$B$2:$B$5111,"&lt;="&amp;Настройки!$B$5-1)-$F4654)))</f>
        <v/>
      </c>
      <c r="H4654" s="21" t="str">
        <f>IF($B4654="","",IF(AND($D4654&gt;=Настройки!$B$5,$D4654&lt;=Настройки!$B$6),$E4654,0))</f>
        <v/>
      </c>
      <c r="I4654" s="21" t="str">
        <f t="shared" si="216"/>
        <v/>
      </c>
      <c r="J4654" s="21" t="str">
        <f>IF($B4654="","",MAX(0,$E4654-MAX(0,SUMIFS(Тех_Движение!$G$2:$G$5111,Тех_Движение!$D$2:$D$5111,$C4654,Тех_Движение!$B$2:$B$5111,"&lt;="&amp;Настройки!$B$6)-$F4654)))</f>
        <v/>
      </c>
      <c r="K4654" s="21" t="e">
        <f>IF(OR($B4654="",K$3&lt;$D4654+Настройки!$B$7),0,MAX(0,$E4654-MAX(0,SUMIFS(Тех_Движение!$G$2:$G$5111,Тех_Движение!$D$2:$D$5111,$C4654,Тех_Движение!$B$2:$B$5111,"&lt;="&amp;K$3)-$F4654)))</f>
        <v>#VALUE!</v>
      </c>
      <c r="L4654" s="21" t="e">
        <f>IF(OR($B4654="",L$3&lt;$D4654+Настройки!$B$7),0,MAX(0,$E4654-MAX(0,SUMIFS(Тех_Движение!$G$2:$G$5111,Тех_Движение!$D$2:$D$5111,$C4654,Тех_Движение!$B$2:$B$5111,"&lt;="&amp;L$3)-$F4654)))</f>
        <v>#VALUE!</v>
      </c>
      <c r="M4654" s="21" t="e">
        <f>IF(OR($B4654="",M$3&lt;$D4654+Настройки!$B$7),0,MAX(0,$E4654-MAX(0,SUMIFS(Тех_Движение!$G$2:$G$5111,Тех_Движение!$D$2:$D$5111,$C4654,Тех_Движение!$B$2:$B$5111,"&lt;="&amp;M$3)-$F4654)))</f>
        <v>#VALUE!</v>
      </c>
      <c r="N4654" s="21" t="e">
        <f>IF(OR($B4654="",N$3&lt;$D4654+Настройки!$B$7),0,MAX(0,$E4654-MAX(0,SUMIFS(Тех_Движение!$G$2:$G$5111,Тех_Движение!$D$2:$D$5111,$C4654,Тех_Движение!$B$2:$B$5111,"&lt;="&amp;N$3)-$F4654)))</f>
        <v>#VALUE!</v>
      </c>
      <c r="O4654" s="21" t="e">
        <f>IF(OR($B4654="",O$3&lt;$D4654+Настройки!$B$7),0,MAX(0,$E4654-MAX(0,SUMIFS(Тех_Движение!$G$2:$G$5111,Тех_Движение!$D$2:$D$5111,$C4654,Тех_Движение!$B$2:$B$5111,"&lt;="&amp;O$3)-$F4654)))</f>
        <v>#VALUE!</v>
      </c>
      <c r="P4654" s="21" t="e">
        <f>IF(OR($B4654="",P$3&lt;$D4654+Настройки!$B$7),0,MAX(0,$E4654-MAX(0,SUMIFS(Тех_Движение!$G$2:$G$5111,Тех_Движение!$D$2:$D$5111,$C4654,Тех_Движение!$B$2:$B$5111,"&lt;="&amp;P$3)-$F4654)))</f>
        <v>#VALUE!</v>
      </c>
      <c r="Q4654" s="21" t="e">
        <f>IF(OR($B4654="",Q$3&lt;$D4654+Настройки!$B$7),0,MAX(0,$E4654-MAX(0,SUMIFS(Тех_Движение!$G$2:$G$5111,Тех_Движение!$D$2:$D$5111,$C4654,Тех_Движение!$B$2:$B$5111,"&lt;="&amp;Q$3)-$F4654)))</f>
        <v>#VALUE!</v>
      </c>
      <c r="R4654" s="21" t="str">
        <f t="shared" si="217"/>
        <v/>
      </c>
      <c r="S4654" s="23" t="str">
        <f>IF($B4654="","",VLOOKUP($C4654,Настройки!$A$11:$L$17,9,FALSE))</f>
        <v/>
      </c>
      <c r="T4654" s="23" t="str">
        <f t="shared" si="218"/>
        <v/>
      </c>
    </row>
    <row r="4655" spans="1:20" x14ac:dyDescent="0.3">
      <c r="A4655" s="20">
        <f>Тех_Движение!$A$4652</f>
        <v>4651</v>
      </c>
      <c r="B4655" s="20" t="str">
        <f>IF(Тех_Движение!$F$4652&gt;0,Тех_Движение!$I$4652,"")</f>
        <v/>
      </c>
      <c r="C4655" s="20" t="str">
        <f>IF($B4655="","",Тех_Движение!$D$4652)</f>
        <v/>
      </c>
      <c r="D4655" s="9" t="str">
        <f>IF($B4655="","",Тех_Движение!$B$4652)</f>
        <v/>
      </c>
      <c r="E4655" s="21" t="str">
        <f>IF($B4655="","",Тех_Движение!$F$4652)</f>
        <v/>
      </c>
      <c r="F4655" s="21" t="str">
        <f>IF($B4655="","",SUMIFS($E$5:$E4654,$C$5:$C4654,$C4655))</f>
        <v/>
      </c>
      <c r="G4655" s="21" t="str">
        <f>IF($B4655="","",MAX(0,$E4655-MAX(0,SUMIFS(Тех_Движение!$G$2:$G$5111,Тех_Движение!$D$2:$D$5111,$C4655,Тех_Движение!$B$2:$B$5111,"&lt;="&amp;Настройки!$B$5-1)-$F4655)))</f>
        <v/>
      </c>
      <c r="H4655" s="21" t="str">
        <f>IF($B4655="","",IF(AND($D4655&gt;=Настройки!$B$5,$D4655&lt;=Настройки!$B$6),$E4655,0))</f>
        <v/>
      </c>
      <c r="I4655" s="21" t="str">
        <f t="shared" si="216"/>
        <v/>
      </c>
      <c r="J4655" s="21" t="str">
        <f>IF($B4655="","",MAX(0,$E4655-MAX(0,SUMIFS(Тех_Движение!$G$2:$G$5111,Тех_Движение!$D$2:$D$5111,$C4655,Тех_Движение!$B$2:$B$5111,"&lt;="&amp;Настройки!$B$6)-$F4655)))</f>
        <v/>
      </c>
      <c r="K4655" s="21" t="e">
        <f>IF(OR($B4655="",K$3&lt;$D4655+Настройки!$B$7),0,MAX(0,$E4655-MAX(0,SUMIFS(Тех_Движение!$G$2:$G$5111,Тех_Движение!$D$2:$D$5111,$C4655,Тех_Движение!$B$2:$B$5111,"&lt;="&amp;K$3)-$F4655)))</f>
        <v>#VALUE!</v>
      </c>
      <c r="L4655" s="21" t="e">
        <f>IF(OR($B4655="",L$3&lt;$D4655+Настройки!$B$7),0,MAX(0,$E4655-MAX(0,SUMIFS(Тех_Движение!$G$2:$G$5111,Тех_Движение!$D$2:$D$5111,$C4655,Тех_Движение!$B$2:$B$5111,"&lt;="&amp;L$3)-$F4655)))</f>
        <v>#VALUE!</v>
      </c>
      <c r="M4655" s="21" t="e">
        <f>IF(OR($B4655="",M$3&lt;$D4655+Настройки!$B$7),0,MAX(0,$E4655-MAX(0,SUMIFS(Тех_Движение!$G$2:$G$5111,Тех_Движение!$D$2:$D$5111,$C4655,Тех_Движение!$B$2:$B$5111,"&lt;="&amp;M$3)-$F4655)))</f>
        <v>#VALUE!</v>
      </c>
      <c r="N4655" s="21" t="e">
        <f>IF(OR($B4655="",N$3&lt;$D4655+Настройки!$B$7),0,MAX(0,$E4655-MAX(0,SUMIFS(Тех_Движение!$G$2:$G$5111,Тех_Движение!$D$2:$D$5111,$C4655,Тех_Движение!$B$2:$B$5111,"&lt;="&amp;N$3)-$F4655)))</f>
        <v>#VALUE!</v>
      </c>
      <c r="O4655" s="21" t="e">
        <f>IF(OR($B4655="",O$3&lt;$D4655+Настройки!$B$7),0,MAX(0,$E4655-MAX(0,SUMIFS(Тех_Движение!$G$2:$G$5111,Тех_Движение!$D$2:$D$5111,$C4655,Тех_Движение!$B$2:$B$5111,"&lt;="&amp;O$3)-$F4655)))</f>
        <v>#VALUE!</v>
      </c>
      <c r="P4655" s="21" t="e">
        <f>IF(OR($B4655="",P$3&lt;$D4655+Настройки!$B$7),0,MAX(0,$E4655-MAX(0,SUMIFS(Тех_Движение!$G$2:$G$5111,Тех_Движение!$D$2:$D$5111,$C4655,Тех_Движение!$B$2:$B$5111,"&lt;="&amp;P$3)-$F4655)))</f>
        <v>#VALUE!</v>
      </c>
      <c r="Q4655" s="21" t="e">
        <f>IF(OR($B4655="",Q$3&lt;$D4655+Настройки!$B$7),0,MAX(0,$E4655-MAX(0,SUMIFS(Тех_Движение!$G$2:$G$5111,Тех_Движение!$D$2:$D$5111,$C4655,Тех_Движение!$B$2:$B$5111,"&lt;="&amp;Q$3)-$F4655)))</f>
        <v>#VALUE!</v>
      </c>
      <c r="R4655" s="21" t="str">
        <f t="shared" si="217"/>
        <v/>
      </c>
      <c r="S4655" s="23" t="str">
        <f>IF($B4655="","",VLOOKUP($C4655,Настройки!$A$11:$L$17,9,FALSE))</f>
        <v/>
      </c>
      <c r="T4655" s="23" t="str">
        <f t="shared" si="218"/>
        <v/>
      </c>
    </row>
    <row r="4656" spans="1:20" x14ac:dyDescent="0.3">
      <c r="A4656" s="20">
        <f>Тех_Движение!$A$4653</f>
        <v>4652</v>
      </c>
      <c r="B4656" s="20" t="str">
        <f>IF(Тех_Движение!$F$4653&gt;0,Тех_Движение!$I$4653,"")</f>
        <v/>
      </c>
      <c r="C4656" s="20" t="str">
        <f>IF($B4656="","",Тех_Движение!$D$4653)</f>
        <v/>
      </c>
      <c r="D4656" s="9" t="str">
        <f>IF($B4656="","",Тех_Движение!$B$4653)</f>
        <v/>
      </c>
      <c r="E4656" s="21" t="str">
        <f>IF($B4656="","",Тех_Движение!$F$4653)</f>
        <v/>
      </c>
      <c r="F4656" s="21" t="str">
        <f>IF($B4656="","",SUMIFS($E$5:$E4655,$C$5:$C4655,$C4656))</f>
        <v/>
      </c>
      <c r="G4656" s="21" t="str">
        <f>IF($B4656="","",MAX(0,$E4656-MAX(0,SUMIFS(Тех_Движение!$G$2:$G$5111,Тех_Движение!$D$2:$D$5111,$C4656,Тех_Движение!$B$2:$B$5111,"&lt;="&amp;Настройки!$B$5-1)-$F4656)))</f>
        <v/>
      </c>
      <c r="H4656" s="21" t="str">
        <f>IF($B4656="","",IF(AND($D4656&gt;=Настройки!$B$5,$D4656&lt;=Настройки!$B$6),$E4656,0))</f>
        <v/>
      </c>
      <c r="I4656" s="21" t="str">
        <f t="shared" si="216"/>
        <v/>
      </c>
      <c r="J4656" s="21" t="str">
        <f>IF($B4656="","",MAX(0,$E4656-MAX(0,SUMIFS(Тех_Движение!$G$2:$G$5111,Тех_Движение!$D$2:$D$5111,$C4656,Тех_Движение!$B$2:$B$5111,"&lt;="&amp;Настройки!$B$6)-$F4656)))</f>
        <v/>
      </c>
      <c r="K4656" s="21" t="e">
        <f>IF(OR($B4656="",K$3&lt;$D4656+Настройки!$B$7),0,MAX(0,$E4656-MAX(0,SUMIFS(Тех_Движение!$G$2:$G$5111,Тех_Движение!$D$2:$D$5111,$C4656,Тех_Движение!$B$2:$B$5111,"&lt;="&amp;K$3)-$F4656)))</f>
        <v>#VALUE!</v>
      </c>
      <c r="L4656" s="21" t="e">
        <f>IF(OR($B4656="",L$3&lt;$D4656+Настройки!$B$7),0,MAX(0,$E4656-MAX(0,SUMIFS(Тех_Движение!$G$2:$G$5111,Тех_Движение!$D$2:$D$5111,$C4656,Тех_Движение!$B$2:$B$5111,"&lt;="&amp;L$3)-$F4656)))</f>
        <v>#VALUE!</v>
      </c>
      <c r="M4656" s="21" t="e">
        <f>IF(OR($B4656="",M$3&lt;$D4656+Настройки!$B$7),0,MAX(0,$E4656-MAX(0,SUMIFS(Тех_Движение!$G$2:$G$5111,Тех_Движение!$D$2:$D$5111,$C4656,Тех_Движение!$B$2:$B$5111,"&lt;="&amp;M$3)-$F4656)))</f>
        <v>#VALUE!</v>
      </c>
      <c r="N4656" s="21" t="e">
        <f>IF(OR($B4656="",N$3&lt;$D4656+Настройки!$B$7),0,MAX(0,$E4656-MAX(0,SUMIFS(Тех_Движение!$G$2:$G$5111,Тех_Движение!$D$2:$D$5111,$C4656,Тех_Движение!$B$2:$B$5111,"&lt;="&amp;N$3)-$F4656)))</f>
        <v>#VALUE!</v>
      </c>
      <c r="O4656" s="21" t="e">
        <f>IF(OR($B4656="",O$3&lt;$D4656+Настройки!$B$7),0,MAX(0,$E4656-MAX(0,SUMIFS(Тех_Движение!$G$2:$G$5111,Тех_Движение!$D$2:$D$5111,$C4656,Тех_Движение!$B$2:$B$5111,"&lt;="&amp;O$3)-$F4656)))</f>
        <v>#VALUE!</v>
      </c>
      <c r="P4656" s="21" t="e">
        <f>IF(OR($B4656="",P$3&lt;$D4656+Настройки!$B$7),0,MAX(0,$E4656-MAX(0,SUMIFS(Тех_Движение!$G$2:$G$5111,Тех_Движение!$D$2:$D$5111,$C4656,Тех_Движение!$B$2:$B$5111,"&lt;="&amp;P$3)-$F4656)))</f>
        <v>#VALUE!</v>
      </c>
      <c r="Q4656" s="21" t="e">
        <f>IF(OR($B4656="",Q$3&lt;$D4656+Настройки!$B$7),0,MAX(0,$E4656-MAX(0,SUMIFS(Тех_Движение!$G$2:$G$5111,Тех_Движение!$D$2:$D$5111,$C4656,Тех_Движение!$B$2:$B$5111,"&lt;="&amp;Q$3)-$F4656)))</f>
        <v>#VALUE!</v>
      </c>
      <c r="R4656" s="21" t="str">
        <f t="shared" si="217"/>
        <v/>
      </c>
      <c r="S4656" s="23" t="str">
        <f>IF($B4656="","",VLOOKUP($C4656,Настройки!$A$11:$L$17,9,FALSE))</f>
        <v/>
      </c>
      <c r="T4656" s="23" t="str">
        <f t="shared" si="218"/>
        <v/>
      </c>
    </row>
    <row r="4657" spans="1:20" x14ac:dyDescent="0.3">
      <c r="A4657" s="20">
        <f>Тех_Движение!$A$4654</f>
        <v>4653</v>
      </c>
      <c r="B4657" s="20" t="str">
        <f>IF(Тех_Движение!$F$4654&gt;0,Тех_Движение!$I$4654,"")</f>
        <v/>
      </c>
      <c r="C4657" s="20" t="str">
        <f>IF($B4657="","",Тех_Движение!$D$4654)</f>
        <v/>
      </c>
      <c r="D4657" s="9" t="str">
        <f>IF($B4657="","",Тех_Движение!$B$4654)</f>
        <v/>
      </c>
      <c r="E4657" s="21" t="str">
        <f>IF($B4657="","",Тех_Движение!$F$4654)</f>
        <v/>
      </c>
      <c r="F4657" s="21" t="str">
        <f>IF($B4657="","",SUMIFS($E$5:$E4656,$C$5:$C4656,$C4657))</f>
        <v/>
      </c>
      <c r="G4657" s="21" t="str">
        <f>IF($B4657="","",MAX(0,$E4657-MAX(0,SUMIFS(Тех_Движение!$G$2:$G$5111,Тех_Движение!$D$2:$D$5111,$C4657,Тех_Движение!$B$2:$B$5111,"&lt;="&amp;Настройки!$B$5-1)-$F4657)))</f>
        <v/>
      </c>
      <c r="H4657" s="21" t="str">
        <f>IF($B4657="","",IF(AND($D4657&gt;=Настройки!$B$5,$D4657&lt;=Настройки!$B$6),$E4657,0))</f>
        <v/>
      </c>
      <c r="I4657" s="21" t="str">
        <f t="shared" si="216"/>
        <v/>
      </c>
      <c r="J4657" s="21" t="str">
        <f>IF($B4657="","",MAX(0,$E4657-MAX(0,SUMIFS(Тех_Движение!$G$2:$G$5111,Тех_Движение!$D$2:$D$5111,$C4657,Тех_Движение!$B$2:$B$5111,"&lt;="&amp;Настройки!$B$6)-$F4657)))</f>
        <v/>
      </c>
      <c r="K4657" s="21" t="e">
        <f>IF(OR($B4657="",K$3&lt;$D4657+Настройки!$B$7),0,MAX(0,$E4657-MAX(0,SUMIFS(Тех_Движение!$G$2:$G$5111,Тех_Движение!$D$2:$D$5111,$C4657,Тех_Движение!$B$2:$B$5111,"&lt;="&amp;K$3)-$F4657)))</f>
        <v>#VALUE!</v>
      </c>
      <c r="L4657" s="21" t="e">
        <f>IF(OR($B4657="",L$3&lt;$D4657+Настройки!$B$7),0,MAX(0,$E4657-MAX(0,SUMIFS(Тех_Движение!$G$2:$G$5111,Тех_Движение!$D$2:$D$5111,$C4657,Тех_Движение!$B$2:$B$5111,"&lt;="&amp;L$3)-$F4657)))</f>
        <v>#VALUE!</v>
      </c>
      <c r="M4657" s="21" t="e">
        <f>IF(OR($B4657="",M$3&lt;$D4657+Настройки!$B$7),0,MAX(0,$E4657-MAX(0,SUMIFS(Тех_Движение!$G$2:$G$5111,Тех_Движение!$D$2:$D$5111,$C4657,Тех_Движение!$B$2:$B$5111,"&lt;="&amp;M$3)-$F4657)))</f>
        <v>#VALUE!</v>
      </c>
      <c r="N4657" s="21" t="e">
        <f>IF(OR($B4657="",N$3&lt;$D4657+Настройки!$B$7),0,MAX(0,$E4657-MAX(0,SUMIFS(Тех_Движение!$G$2:$G$5111,Тех_Движение!$D$2:$D$5111,$C4657,Тех_Движение!$B$2:$B$5111,"&lt;="&amp;N$3)-$F4657)))</f>
        <v>#VALUE!</v>
      </c>
      <c r="O4657" s="21" t="e">
        <f>IF(OR($B4657="",O$3&lt;$D4657+Настройки!$B$7),0,MAX(0,$E4657-MAX(0,SUMIFS(Тех_Движение!$G$2:$G$5111,Тех_Движение!$D$2:$D$5111,$C4657,Тех_Движение!$B$2:$B$5111,"&lt;="&amp;O$3)-$F4657)))</f>
        <v>#VALUE!</v>
      </c>
      <c r="P4657" s="21" t="e">
        <f>IF(OR($B4657="",P$3&lt;$D4657+Настройки!$B$7),0,MAX(0,$E4657-MAX(0,SUMIFS(Тех_Движение!$G$2:$G$5111,Тех_Движение!$D$2:$D$5111,$C4657,Тех_Движение!$B$2:$B$5111,"&lt;="&amp;P$3)-$F4657)))</f>
        <v>#VALUE!</v>
      </c>
      <c r="Q4657" s="21" t="e">
        <f>IF(OR($B4657="",Q$3&lt;$D4657+Настройки!$B$7),0,MAX(0,$E4657-MAX(0,SUMIFS(Тех_Движение!$G$2:$G$5111,Тех_Движение!$D$2:$D$5111,$C4657,Тех_Движение!$B$2:$B$5111,"&lt;="&amp;Q$3)-$F4657)))</f>
        <v>#VALUE!</v>
      </c>
      <c r="R4657" s="21" t="str">
        <f t="shared" si="217"/>
        <v/>
      </c>
      <c r="S4657" s="23" t="str">
        <f>IF($B4657="","",VLOOKUP($C4657,Настройки!$A$11:$L$17,9,FALSE))</f>
        <v/>
      </c>
      <c r="T4657" s="23" t="str">
        <f t="shared" si="218"/>
        <v/>
      </c>
    </row>
    <row r="4658" spans="1:20" x14ac:dyDescent="0.3">
      <c r="A4658" s="20">
        <f>Тех_Движение!$A$4655</f>
        <v>4654</v>
      </c>
      <c r="B4658" s="20" t="str">
        <f>IF(Тех_Движение!$F$4655&gt;0,Тех_Движение!$I$4655,"")</f>
        <v/>
      </c>
      <c r="C4658" s="20" t="str">
        <f>IF($B4658="","",Тех_Движение!$D$4655)</f>
        <v/>
      </c>
      <c r="D4658" s="9" t="str">
        <f>IF($B4658="","",Тех_Движение!$B$4655)</f>
        <v/>
      </c>
      <c r="E4658" s="21" t="str">
        <f>IF($B4658="","",Тех_Движение!$F$4655)</f>
        <v/>
      </c>
      <c r="F4658" s="21" t="str">
        <f>IF($B4658="","",SUMIFS($E$5:$E4657,$C$5:$C4657,$C4658))</f>
        <v/>
      </c>
      <c r="G4658" s="21" t="str">
        <f>IF($B4658="","",MAX(0,$E4658-MAX(0,SUMIFS(Тех_Движение!$G$2:$G$5111,Тех_Движение!$D$2:$D$5111,$C4658,Тех_Движение!$B$2:$B$5111,"&lt;="&amp;Настройки!$B$5-1)-$F4658)))</f>
        <v/>
      </c>
      <c r="H4658" s="21" t="str">
        <f>IF($B4658="","",IF(AND($D4658&gt;=Настройки!$B$5,$D4658&lt;=Настройки!$B$6),$E4658,0))</f>
        <v/>
      </c>
      <c r="I4658" s="21" t="str">
        <f t="shared" si="216"/>
        <v/>
      </c>
      <c r="J4658" s="21" t="str">
        <f>IF($B4658="","",MAX(0,$E4658-MAX(0,SUMIFS(Тех_Движение!$G$2:$G$5111,Тех_Движение!$D$2:$D$5111,$C4658,Тех_Движение!$B$2:$B$5111,"&lt;="&amp;Настройки!$B$6)-$F4658)))</f>
        <v/>
      </c>
      <c r="K4658" s="21" t="e">
        <f>IF(OR($B4658="",K$3&lt;$D4658+Настройки!$B$7),0,MAX(0,$E4658-MAX(0,SUMIFS(Тех_Движение!$G$2:$G$5111,Тех_Движение!$D$2:$D$5111,$C4658,Тех_Движение!$B$2:$B$5111,"&lt;="&amp;K$3)-$F4658)))</f>
        <v>#VALUE!</v>
      </c>
      <c r="L4658" s="21" t="e">
        <f>IF(OR($B4658="",L$3&lt;$D4658+Настройки!$B$7),0,MAX(0,$E4658-MAX(0,SUMIFS(Тех_Движение!$G$2:$G$5111,Тех_Движение!$D$2:$D$5111,$C4658,Тех_Движение!$B$2:$B$5111,"&lt;="&amp;L$3)-$F4658)))</f>
        <v>#VALUE!</v>
      </c>
      <c r="M4658" s="21" t="e">
        <f>IF(OR($B4658="",M$3&lt;$D4658+Настройки!$B$7),0,MAX(0,$E4658-MAX(0,SUMIFS(Тех_Движение!$G$2:$G$5111,Тех_Движение!$D$2:$D$5111,$C4658,Тех_Движение!$B$2:$B$5111,"&lt;="&amp;M$3)-$F4658)))</f>
        <v>#VALUE!</v>
      </c>
      <c r="N4658" s="21" t="e">
        <f>IF(OR($B4658="",N$3&lt;$D4658+Настройки!$B$7),0,MAX(0,$E4658-MAX(0,SUMIFS(Тех_Движение!$G$2:$G$5111,Тех_Движение!$D$2:$D$5111,$C4658,Тех_Движение!$B$2:$B$5111,"&lt;="&amp;N$3)-$F4658)))</f>
        <v>#VALUE!</v>
      </c>
      <c r="O4658" s="21" t="e">
        <f>IF(OR($B4658="",O$3&lt;$D4658+Настройки!$B$7),0,MAX(0,$E4658-MAX(0,SUMIFS(Тех_Движение!$G$2:$G$5111,Тех_Движение!$D$2:$D$5111,$C4658,Тех_Движение!$B$2:$B$5111,"&lt;="&amp;O$3)-$F4658)))</f>
        <v>#VALUE!</v>
      </c>
      <c r="P4658" s="21" t="e">
        <f>IF(OR($B4658="",P$3&lt;$D4658+Настройки!$B$7),0,MAX(0,$E4658-MAX(0,SUMIFS(Тех_Движение!$G$2:$G$5111,Тех_Движение!$D$2:$D$5111,$C4658,Тех_Движение!$B$2:$B$5111,"&lt;="&amp;P$3)-$F4658)))</f>
        <v>#VALUE!</v>
      </c>
      <c r="Q4658" s="21" t="e">
        <f>IF(OR($B4658="",Q$3&lt;$D4658+Настройки!$B$7),0,MAX(0,$E4658-MAX(0,SUMIFS(Тех_Движение!$G$2:$G$5111,Тех_Движение!$D$2:$D$5111,$C4658,Тех_Движение!$B$2:$B$5111,"&lt;="&amp;Q$3)-$F4658)))</f>
        <v>#VALUE!</v>
      </c>
      <c r="R4658" s="21" t="str">
        <f t="shared" si="217"/>
        <v/>
      </c>
      <c r="S4658" s="23" t="str">
        <f>IF($B4658="","",VLOOKUP($C4658,Настройки!$A$11:$L$17,9,FALSE))</f>
        <v/>
      </c>
      <c r="T4658" s="23" t="str">
        <f t="shared" si="218"/>
        <v/>
      </c>
    </row>
    <row r="4659" spans="1:20" x14ac:dyDescent="0.3">
      <c r="A4659" s="20">
        <f>Тех_Движение!$A$4656</f>
        <v>4655</v>
      </c>
      <c r="B4659" s="20" t="str">
        <f>IF(Тех_Движение!$F$4656&gt;0,Тех_Движение!$I$4656,"")</f>
        <v/>
      </c>
      <c r="C4659" s="20" t="str">
        <f>IF($B4659="","",Тех_Движение!$D$4656)</f>
        <v/>
      </c>
      <c r="D4659" s="9" t="str">
        <f>IF($B4659="","",Тех_Движение!$B$4656)</f>
        <v/>
      </c>
      <c r="E4659" s="21" t="str">
        <f>IF($B4659="","",Тех_Движение!$F$4656)</f>
        <v/>
      </c>
      <c r="F4659" s="21" t="str">
        <f>IF($B4659="","",SUMIFS($E$5:$E4658,$C$5:$C4658,$C4659))</f>
        <v/>
      </c>
      <c r="G4659" s="21" t="str">
        <f>IF($B4659="","",MAX(0,$E4659-MAX(0,SUMIFS(Тех_Движение!$G$2:$G$5111,Тех_Движение!$D$2:$D$5111,$C4659,Тех_Движение!$B$2:$B$5111,"&lt;="&amp;Настройки!$B$5-1)-$F4659)))</f>
        <v/>
      </c>
      <c r="H4659" s="21" t="str">
        <f>IF($B4659="","",IF(AND($D4659&gt;=Настройки!$B$5,$D4659&lt;=Настройки!$B$6),$E4659,0))</f>
        <v/>
      </c>
      <c r="I4659" s="21" t="str">
        <f t="shared" si="216"/>
        <v/>
      </c>
      <c r="J4659" s="21" t="str">
        <f>IF($B4659="","",MAX(0,$E4659-MAX(0,SUMIFS(Тех_Движение!$G$2:$G$5111,Тех_Движение!$D$2:$D$5111,$C4659,Тех_Движение!$B$2:$B$5111,"&lt;="&amp;Настройки!$B$6)-$F4659)))</f>
        <v/>
      </c>
      <c r="K4659" s="21" t="e">
        <f>IF(OR($B4659="",K$3&lt;$D4659+Настройки!$B$7),0,MAX(0,$E4659-MAX(0,SUMIFS(Тех_Движение!$G$2:$G$5111,Тех_Движение!$D$2:$D$5111,$C4659,Тех_Движение!$B$2:$B$5111,"&lt;="&amp;K$3)-$F4659)))</f>
        <v>#VALUE!</v>
      </c>
      <c r="L4659" s="21" t="e">
        <f>IF(OR($B4659="",L$3&lt;$D4659+Настройки!$B$7),0,MAX(0,$E4659-MAX(0,SUMIFS(Тех_Движение!$G$2:$G$5111,Тех_Движение!$D$2:$D$5111,$C4659,Тех_Движение!$B$2:$B$5111,"&lt;="&amp;L$3)-$F4659)))</f>
        <v>#VALUE!</v>
      </c>
      <c r="M4659" s="21" t="e">
        <f>IF(OR($B4659="",M$3&lt;$D4659+Настройки!$B$7),0,MAX(0,$E4659-MAX(0,SUMIFS(Тех_Движение!$G$2:$G$5111,Тех_Движение!$D$2:$D$5111,$C4659,Тех_Движение!$B$2:$B$5111,"&lt;="&amp;M$3)-$F4659)))</f>
        <v>#VALUE!</v>
      </c>
      <c r="N4659" s="21" t="e">
        <f>IF(OR($B4659="",N$3&lt;$D4659+Настройки!$B$7),0,MAX(0,$E4659-MAX(0,SUMIFS(Тех_Движение!$G$2:$G$5111,Тех_Движение!$D$2:$D$5111,$C4659,Тех_Движение!$B$2:$B$5111,"&lt;="&amp;N$3)-$F4659)))</f>
        <v>#VALUE!</v>
      </c>
      <c r="O4659" s="21" t="e">
        <f>IF(OR($B4659="",O$3&lt;$D4659+Настройки!$B$7),0,MAX(0,$E4659-MAX(0,SUMIFS(Тех_Движение!$G$2:$G$5111,Тех_Движение!$D$2:$D$5111,$C4659,Тех_Движение!$B$2:$B$5111,"&lt;="&amp;O$3)-$F4659)))</f>
        <v>#VALUE!</v>
      </c>
      <c r="P4659" s="21" t="e">
        <f>IF(OR($B4659="",P$3&lt;$D4659+Настройки!$B$7),0,MAX(0,$E4659-MAX(0,SUMIFS(Тех_Движение!$G$2:$G$5111,Тех_Движение!$D$2:$D$5111,$C4659,Тех_Движение!$B$2:$B$5111,"&lt;="&amp;P$3)-$F4659)))</f>
        <v>#VALUE!</v>
      </c>
      <c r="Q4659" s="21" t="e">
        <f>IF(OR($B4659="",Q$3&lt;$D4659+Настройки!$B$7),0,MAX(0,$E4659-MAX(0,SUMIFS(Тех_Движение!$G$2:$G$5111,Тех_Движение!$D$2:$D$5111,$C4659,Тех_Движение!$B$2:$B$5111,"&lt;="&amp;Q$3)-$F4659)))</f>
        <v>#VALUE!</v>
      </c>
      <c r="R4659" s="21" t="str">
        <f t="shared" si="217"/>
        <v/>
      </c>
      <c r="S4659" s="23" t="str">
        <f>IF($B4659="","",VLOOKUP($C4659,Настройки!$A$11:$L$17,9,FALSE))</f>
        <v/>
      </c>
      <c r="T4659" s="23" t="str">
        <f t="shared" si="218"/>
        <v/>
      </c>
    </row>
    <row r="4660" spans="1:20" x14ac:dyDescent="0.3">
      <c r="A4660" s="20">
        <f>Тех_Движение!$A$4657</f>
        <v>4656</v>
      </c>
      <c r="B4660" s="20" t="str">
        <f>IF(Тех_Движение!$F$4657&gt;0,Тех_Движение!$I$4657,"")</f>
        <v/>
      </c>
      <c r="C4660" s="20" t="str">
        <f>IF($B4660="","",Тех_Движение!$D$4657)</f>
        <v/>
      </c>
      <c r="D4660" s="9" t="str">
        <f>IF($B4660="","",Тех_Движение!$B$4657)</f>
        <v/>
      </c>
      <c r="E4660" s="21" t="str">
        <f>IF($B4660="","",Тех_Движение!$F$4657)</f>
        <v/>
      </c>
      <c r="F4660" s="21" t="str">
        <f>IF($B4660="","",SUMIFS($E$5:$E4659,$C$5:$C4659,$C4660))</f>
        <v/>
      </c>
      <c r="G4660" s="21" t="str">
        <f>IF($B4660="","",MAX(0,$E4660-MAX(0,SUMIFS(Тех_Движение!$G$2:$G$5111,Тех_Движение!$D$2:$D$5111,$C4660,Тех_Движение!$B$2:$B$5111,"&lt;="&amp;Настройки!$B$5-1)-$F4660)))</f>
        <v/>
      </c>
      <c r="H4660" s="21" t="str">
        <f>IF($B4660="","",IF(AND($D4660&gt;=Настройки!$B$5,$D4660&lt;=Настройки!$B$6),$E4660,0))</f>
        <v/>
      </c>
      <c r="I4660" s="21" t="str">
        <f t="shared" si="216"/>
        <v/>
      </c>
      <c r="J4660" s="21" t="str">
        <f>IF($B4660="","",MAX(0,$E4660-MAX(0,SUMIFS(Тех_Движение!$G$2:$G$5111,Тех_Движение!$D$2:$D$5111,$C4660,Тех_Движение!$B$2:$B$5111,"&lt;="&amp;Настройки!$B$6)-$F4660)))</f>
        <v/>
      </c>
      <c r="K4660" s="21" t="e">
        <f>IF(OR($B4660="",K$3&lt;$D4660+Настройки!$B$7),0,MAX(0,$E4660-MAX(0,SUMIFS(Тех_Движение!$G$2:$G$5111,Тех_Движение!$D$2:$D$5111,$C4660,Тех_Движение!$B$2:$B$5111,"&lt;="&amp;K$3)-$F4660)))</f>
        <v>#VALUE!</v>
      </c>
      <c r="L4660" s="21" t="e">
        <f>IF(OR($B4660="",L$3&lt;$D4660+Настройки!$B$7),0,MAX(0,$E4660-MAX(0,SUMIFS(Тех_Движение!$G$2:$G$5111,Тех_Движение!$D$2:$D$5111,$C4660,Тех_Движение!$B$2:$B$5111,"&lt;="&amp;L$3)-$F4660)))</f>
        <v>#VALUE!</v>
      </c>
      <c r="M4660" s="21" t="e">
        <f>IF(OR($B4660="",M$3&lt;$D4660+Настройки!$B$7),0,MAX(0,$E4660-MAX(0,SUMIFS(Тех_Движение!$G$2:$G$5111,Тех_Движение!$D$2:$D$5111,$C4660,Тех_Движение!$B$2:$B$5111,"&lt;="&amp;M$3)-$F4660)))</f>
        <v>#VALUE!</v>
      </c>
      <c r="N4660" s="21" t="e">
        <f>IF(OR($B4660="",N$3&lt;$D4660+Настройки!$B$7),0,MAX(0,$E4660-MAX(0,SUMIFS(Тех_Движение!$G$2:$G$5111,Тех_Движение!$D$2:$D$5111,$C4660,Тех_Движение!$B$2:$B$5111,"&lt;="&amp;N$3)-$F4660)))</f>
        <v>#VALUE!</v>
      </c>
      <c r="O4660" s="21" t="e">
        <f>IF(OR($B4660="",O$3&lt;$D4660+Настройки!$B$7),0,MAX(0,$E4660-MAX(0,SUMIFS(Тех_Движение!$G$2:$G$5111,Тех_Движение!$D$2:$D$5111,$C4660,Тех_Движение!$B$2:$B$5111,"&lt;="&amp;O$3)-$F4660)))</f>
        <v>#VALUE!</v>
      </c>
      <c r="P4660" s="21" t="e">
        <f>IF(OR($B4660="",P$3&lt;$D4660+Настройки!$B$7),0,MAX(0,$E4660-MAX(0,SUMIFS(Тех_Движение!$G$2:$G$5111,Тех_Движение!$D$2:$D$5111,$C4660,Тех_Движение!$B$2:$B$5111,"&lt;="&amp;P$3)-$F4660)))</f>
        <v>#VALUE!</v>
      </c>
      <c r="Q4660" s="21" t="e">
        <f>IF(OR($B4660="",Q$3&lt;$D4660+Настройки!$B$7),0,MAX(0,$E4660-MAX(0,SUMIFS(Тех_Движение!$G$2:$G$5111,Тех_Движение!$D$2:$D$5111,$C4660,Тех_Движение!$B$2:$B$5111,"&lt;="&amp;Q$3)-$F4660)))</f>
        <v>#VALUE!</v>
      </c>
      <c r="R4660" s="21" t="str">
        <f t="shared" si="217"/>
        <v/>
      </c>
      <c r="S4660" s="23" t="str">
        <f>IF($B4660="","",VLOOKUP($C4660,Настройки!$A$11:$L$17,9,FALSE))</f>
        <v/>
      </c>
      <c r="T4660" s="23" t="str">
        <f t="shared" si="218"/>
        <v/>
      </c>
    </row>
    <row r="4661" spans="1:20" x14ac:dyDescent="0.3">
      <c r="A4661" s="20">
        <f>Тех_Движение!$A$4658</f>
        <v>4657</v>
      </c>
      <c r="B4661" s="20" t="str">
        <f>IF(Тех_Движение!$F$4658&gt;0,Тех_Движение!$I$4658,"")</f>
        <v/>
      </c>
      <c r="C4661" s="20" t="str">
        <f>IF($B4661="","",Тех_Движение!$D$4658)</f>
        <v/>
      </c>
      <c r="D4661" s="9" t="str">
        <f>IF($B4661="","",Тех_Движение!$B$4658)</f>
        <v/>
      </c>
      <c r="E4661" s="21" t="str">
        <f>IF($B4661="","",Тех_Движение!$F$4658)</f>
        <v/>
      </c>
      <c r="F4661" s="21" t="str">
        <f>IF($B4661="","",SUMIFS($E$5:$E4660,$C$5:$C4660,$C4661))</f>
        <v/>
      </c>
      <c r="G4661" s="21" t="str">
        <f>IF($B4661="","",MAX(0,$E4661-MAX(0,SUMIFS(Тех_Движение!$G$2:$G$5111,Тех_Движение!$D$2:$D$5111,$C4661,Тех_Движение!$B$2:$B$5111,"&lt;="&amp;Настройки!$B$5-1)-$F4661)))</f>
        <v/>
      </c>
      <c r="H4661" s="21" t="str">
        <f>IF($B4661="","",IF(AND($D4661&gt;=Настройки!$B$5,$D4661&lt;=Настройки!$B$6),$E4661,0))</f>
        <v/>
      </c>
      <c r="I4661" s="21" t="str">
        <f t="shared" si="216"/>
        <v/>
      </c>
      <c r="J4661" s="21" t="str">
        <f>IF($B4661="","",MAX(0,$E4661-MAX(0,SUMIFS(Тех_Движение!$G$2:$G$5111,Тех_Движение!$D$2:$D$5111,$C4661,Тех_Движение!$B$2:$B$5111,"&lt;="&amp;Настройки!$B$6)-$F4661)))</f>
        <v/>
      </c>
      <c r="K4661" s="21" t="e">
        <f>IF(OR($B4661="",K$3&lt;$D4661+Настройки!$B$7),0,MAX(0,$E4661-MAX(0,SUMIFS(Тех_Движение!$G$2:$G$5111,Тех_Движение!$D$2:$D$5111,$C4661,Тех_Движение!$B$2:$B$5111,"&lt;="&amp;K$3)-$F4661)))</f>
        <v>#VALUE!</v>
      </c>
      <c r="L4661" s="21" t="e">
        <f>IF(OR($B4661="",L$3&lt;$D4661+Настройки!$B$7),0,MAX(0,$E4661-MAX(0,SUMIFS(Тех_Движение!$G$2:$G$5111,Тех_Движение!$D$2:$D$5111,$C4661,Тех_Движение!$B$2:$B$5111,"&lt;="&amp;L$3)-$F4661)))</f>
        <v>#VALUE!</v>
      </c>
      <c r="M4661" s="21" t="e">
        <f>IF(OR($B4661="",M$3&lt;$D4661+Настройки!$B$7),0,MAX(0,$E4661-MAX(0,SUMIFS(Тех_Движение!$G$2:$G$5111,Тех_Движение!$D$2:$D$5111,$C4661,Тех_Движение!$B$2:$B$5111,"&lt;="&amp;M$3)-$F4661)))</f>
        <v>#VALUE!</v>
      </c>
      <c r="N4661" s="21" t="e">
        <f>IF(OR($B4661="",N$3&lt;$D4661+Настройки!$B$7),0,MAX(0,$E4661-MAX(0,SUMIFS(Тех_Движение!$G$2:$G$5111,Тех_Движение!$D$2:$D$5111,$C4661,Тех_Движение!$B$2:$B$5111,"&lt;="&amp;N$3)-$F4661)))</f>
        <v>#VALUE!</v>
      </c>
      <c r="O4661" s="21" t="e">
        <f>IF(OR($B4661="",O$3&lt;$D4661+Настройки!$B$7),0,MAX(0,$E4661-MAX(0,SUMIFS(Тех_Движение!$G$2:$G$5111,Тех_Движение!$D$2:$D$5111,$C4661,Тех_Движение!$B$2:$B$5111,"&lt;="&amp;O$3)-$F4661)))</f>
        <v>#VALUE!</v>
      </c>
      <c r="P4661" s="21" t="e">
        <f>IF(OR($B4661="",P$3&lt;$D4661+Настройки!$B$7),0,MAX(0,$E4661-MAX(0,SUMIFS(Тех_Движение!$G$2:$G$5111,Тех_Движение!$D$2:$D$5111,$C4661,Тех_Движение!$B$2:$B$5111,"&lt;="&amp;P$3)-$F4661)))</f>
        <v>#VALUE!</v>
      </c>
      <c r="Q4661" s="21" t="e">
        <f>IF(OR($B4661="",Q$3&lt;$D4661+Настройки!$B$7),0,MAX(0,$E4661-MAX(0,SUMIFS(Тех_Движение!$G$2:$G$5111,Тех_Движение!$D$2:$D$5111,$C4661,Тех_Движение!$B$2:$B$5111,"&lt;="&amp;Q$3)-$F4661)))</f>
        <v>#VALUE!</v>
      </c>
      <c r="R4661" s="21" t="str">
        <f t="shared" si="217"/>
        <v/>
      </c>
      <c r="S4661" s="23" t="str">
        <f>IF($B4661="","",VLOOKUP($C4661,Настройки!$A$11:$L$17,9,FALSE))</f>
        <v/>
      </c>
      <c r="T4661" s="23" t="str">
        <f t="shared" si="218"/>
        <v/>
      </c>
    </row>
    <row r="4662" spans="1:20" x14ac:dyDescent="0.3">
      <c r="A4662" s="20">
        <f>Тех_Движение!$A$4659</f>
        <v>4658</v>
      </c>
      <c r="B4662" s="20" t="str">
        <f>IF(Тех_Движение!$F$4659&gt;0,Тех_Движение!$I$4659,"")</f>
        <v/>
      </c>
      <c r="C4662" s="20" t="str">
        <f>IF($B4662="","",Тех_Движение!$D$4659)</f>
        <v/>
      </c>
      <c r="D4662" s="9" t="str">
        <f>IF($B4662="","",Тех_Движение!$B$4659)</f>
        <v/>
      </c>
      <c r="E4662" s="21" t="str">
        <f>IF($B4662="","",Тех_Движение!$F$4659)</f>
        <v/>
      </c>
      <c r="F4662" s="21" t="str">
        <f>IF($B4662="","",SUMIFS($E$5:$E4661,$C$5:$C4661,$C4662))</f>
        <v/>
      </c>
      <c r="G4662" s="21" t="str">
        <f>IF($B4662="","",MAX(0,$E4662-MAX(0,SUMIFS(Тех_Движение!$G$2:$G$5111,Тех_Движение!$D$2:$D$5111,$C4662,Тех_Движение!$B$2:$B$5111,"&lt;="&amp;Настройки!$B$5-1)-$F4662)))</f>
        <v/>
      </c>
      <c r="H4662" s="21" t="str">
        <f>IF($B4662="","",IF(AND($D4662&gt;=Настройки!$B$5,$D4662&lt;=Настройки!$B$6),$E4662,0))</f>
        <v/>
      </c>
      <c r="I4662" s="21" t="str">
        <f t="shared" si="216"/>
        <v/>
      </c>
      <c r="J4662" s="21" t="str">
        <f>IF($B4662="","",MAX(0,$E4662-MAX(0,SUMIFS(Тех_Движение!$G$2:$G$5111,Тех_Движение!$D$2:$D$5111,$C4662,Тех_Движение!$B$2:$B$5111,"&lt;="&amp;Настройки!$B$6)-$F4662)))</f>
        <v/>
      </c>
      <c r="K4662" s="21" t="e">
        <f>IF(OR($B4662="",K$3&lt;$D4662+Настройки!$B$7),0,MAX(0,$E4662-MAX(0,SUMIFS(Тех_Движение!$G$2:$G$5111,Тех_Движение!$D$2:$D$5111,$C4662,Тех_Движение!$B$2:$B$5111,"&lt;="&amp;K$3)-$F4662)))</f>
        <v>#VALUE!</v>
      </c>
      <c r="L4662" s="21" t="e">
        <f>IF(OR($B4662="",L$3&lt;$D4662+Настройки!$B$7),0,MAX(0,$E4662-MAX(0,SUMIFS(Тех_Движение!$G$2:$G$5111,Тех_Движение!$D$2:$D$5111,$C4662,Тех_Движение!$B$2:$B$5111,"&lt;="&amp;L$3)-$F4662)))</f>
        <v>#VALUE!</v>
      </c>
      <c r="M4662" s="21" t="e">
        <f>IF(OR($B4662="",M$3&lt;$D4662+Настройки!$B$7),0,MAX(0,$E4662-MAX(0,SUMIFS(Тех_Движение!$G$2:$G$5111,Тех_Движение!$D$2:$D$5111,$C4662,Тех_Движение!$B$2:$B$5111,"&lt;="&amp;M$3)-$F4662)))</f>
        <v>#VALUE!</v>
      </c>
      <c r="N4662" s="21" t="e">
        <f>IF(OR($B4662="",N$3&lt;$D4662+Настройки!$B$7),0,MAX(0,$E4662-MAX(0,SUMIFS(Тех_Движение!$G$2:$G$5111,Тех_Движение!$D$2:$D$5111,$C4662,Тех_Движение!$B$2:$B$5111,"&lt;="&amp;N$3)-$F4662)))</f>
        <v>#VALUE!</v>
      </c>
      <c r="O4662" s="21" t="e">
        <f>IF(OR($B4662="",O$3&lt;$D4662+Настройки!$B$7),0,MAX(0,$E4662-MAX(0,SUMIFS(Тех_Движение!$G$2:$G$5111,Тех_Движение!$D$2:$D$5111,$C4662,Тех_Движение!$B$2:$B$5111,"&lt;="&amp;O$3)-$F4662)))</f>
        <v>#VALUE!</v>
      </c>
      <c r="P4662" s="21" t="e">
        <f>IF(OR($B4662="",P$3&lt;$D4662+Настройки!$B$7),0,MAX(0,$E4662-MAX(0,SUMIFS(Тех_Движение!$G$2:$G$5111,Тех_Движение!$D$2:$D$5111,$C4662,Тех_Движение!$B$2:$B$5111,"&lt;="&amp;P$3)-$F4662)))</f>
        <v>#VALUE!</v>
      </c>
      <c r="Q4662" s="21" t="e">
        <f>IF(OR($B4662="",Q$3&lt;$D4662+Настройки!$B$7),0,MAX(0,$E4662-MAX(0,SUMIFS(Тех_Движение!$G$2:$G$5111,Тех_Движение!$D$2:$D$5111,$C4662,Тех_Движение!$B$2:$B$5111,"&lt;="&amp;Q$3)-$F4662)))</f>
        <v>#VALUE!</v>
      </c>
      <c r="R4662" s="21" t="str">
        <f t="shared" si="217"/>
        <v/>
      </c>
      <c r="S4662" s="23" t="str">
        <f>IF($B4662="","",VLOOKUP($C4662,Настройки!$A$11:$L$17,9,FALSE))</f>
        <v/>
      </c>
      <c r="T4662" s="23" t="str">
        <f t="shared" si="218"/>
        <v/>
      </c>
    </row>
    <row r="4663" spans="1:20" x14ac:dyDescent="0.3">
      <c r="A4663" s="20">
        <f>Тех_Движение!$A$4660</f>
        <v>4659</v>
      </c>
      <c r="B4663" s="20" t="str">
        <f>IF(Тех_Движение!$F$4660&gt;0,Тех_Движение!$I$4660,"")</f>
        <v/>
      </c>
      <c r="C4663" s="20" t="str">
        <f>IF($B4663="","",Тех_Движение!$D$4660)</f>
        <v/>
      </c>
      <c r="D4663" s="9" t="str">
        <f>IF($B4663="","",Тех_Движение!$B$4660)</f>
        <v/>
      </c>
      <c r="E4663" s="21" t="str">
        <f>IF($B4663="","",Тех_Движение!$F$4660)</f>
        <v/>
      </c>
      <c r="F4663" s="21" t="str">
        <f>IF($B4663="","",SUMIFS($E$5:$E4662,$C$5:$C4662,$C4663))</f>
        <v/>
      </c>
      <c r="G4663" s="21" t="str">
        <f>IF($B4663="","",MAX(0,$E4663-MAX(0,SUMIFS(Тех_Движение!$G$2:$G$5111,Тех_Движение!$D$2:$D$5111,$C4663,Тех_Движение!$B$2:$B$5111,"&lt;="&amp;Настройки!$B$5-1)-$F4663)))</f>
        <v/>
      </c>
      <c r="H4663" s="21" t="str">
        <f>IF($B4663="","",IF(AND($D4663&gt;=Настройки!$B$5,$D4663&lt;=Настройки!$B$6),$E4663,0))</f>
        <v/>
      </c>
      <c r="I4663" s="21" t="str">
        <f t="shared" si="216"/>
        <v/>
      </c>
      <c r="J4663" s="21" t="str">
        <f>IF($B4663="","",MAX(0,$E4663-MAX(0,SUMIFS(Тех_Движение!$G$2:$G$5111,Тех_Движение!$D$2:$D$5111,$C4663,Тех_Движение!$B$2:$B$5111,"&lt;="&amp;Настройки!$B$6)-$F4663)))</f>
        <v/>
      </c>
      <c r="K4663" s="21" t="e">
        <f>IF(OR($B4663="",K$3&lt;$D4663+Настройки!$B$7),0,MAX(0,$E4663-MAX(0,SUMIFS(Тех_Движение!$G$2:$G$5111,Тех_Движение!$D$2:$D$5111,$C4663,Тех_Движение!$B$2:$B$5111,"&lt;="&amp;K$3)-$F4663)))</f>
        <v>#VALUE!</v>
      </c>
      <c r="L4663" s="21" t="e">
        <f>IF(OR($B4663="",L$3&lt;$D4663+Настройки!$B$7),0,MAX(0,$E4663-MAX(0,SUMIFS(Тех_Движение!$G$2:$G$5111,Тех_Движение!$D$2:$D$5111,$C4663,Тех_Движение!$B$2:$B$5111,"&lt;="&amp;L$3)-$F4663)))</f>
        <v>#VALUE!</v>
      </c>
      <c r="M4663" s="21" t="e">
        <f>IF(OR($B4663="",M$3&lt;$D4663+Настройки!$B$7),0,MAX(0,$E4663-MAX(0,SUMIFS(Тех_Движение!$G$2:$G$5111,Тех_Движение!$D$2:$D$5111,$C4663,Тех_Движение!$B$2:$B$5111,"&lt;="&amp;M$3)-$F4663)))</f>
        <v>#VALUE!</v>
      </c>
      <c r="N4663" s="21" t="e">
        <f>IF(OR($B4663="",N$3&lt;$D4663+Настройки!$B$7),0,MAX(0,$E4663-MAX(0,SUMIFS(Тех_Движение!$G$2:$G$5111,Тех_Движение!$D$2:$D$5111,$C4663,Тех_Движение!$B$2:$B$5111,"&lt;="&amp;N$3)-$F4663)))</f>
        <v>#VALUE!</v>
      </c>
      <c r="O4663" s="21" t="e">
        <f>IF(OR($B4663="",O$3&lt;$D4663+Настройки!$B$7),0,MAX(0,$E4663-MAX(0,SUMIFS(Тех_Движение!$G$2:$G$5111,Тех_Движение!$D$2:$D$5111,$C4663,Тех_Движение!$B$2:$B$5111,"&lt;="&amp;O$3)-$F4663)))</f>
        <v>#VALUE!</v>
      </c>
      <c r="P4663" s="21" t="e">
        <f>IF(OR($B4663="",P$3&lt;$D4663+Настройки!$B$7),0,MAX(0,$E4663-MAX(0,SUMIFS(Тех_Движение!$G$2:$G$5111,Тех_Движение!$D$2:$D$5111,$C4663,Тех_Движение!$B$2:$B$5111,"&lt;="&amp;P$3)-$F4663)))</f>
        <v>#VALUE!</v>
      </c>
      <c r="Q4663" s="21" t="e">
        <f>IF(OR($B4663="",Q$3&lt;$D4663+Настройки!$B$7),0,MAX(0,$E4663-MAX(0,SUMIFS(Тех_Движение!$G$2:$G$5111,Тех_Движение!$D$2:$D$5111,$C4663,Тех_Движение!$B$2:$B$5111,"&lt;="&amp;Q$3)-$F4663)))</f>
        <v>#VALUE!</v>
      </c>
      <c r="R4663" s="21" t="str">
        <f t="shared" si="217"/>
        <v/>
      </c>
      <c r="S4663" s="23" t="str">
        <f>IF($B4663="","",VLOOKUP($C4663,Настройки!$A$11:$L$17,9,FALSE))</f>
        <v/>
      </c>
      <c r="T4663" s="23" t="str">
        <f t="shared" si="218"/>
        <v/>
      </c>
    </row>
    <row r="4664" spans="1:20" x14ac:dyDescent="0.3">
      <c r="A4664" s="20">
        <f>Тех_Движение!$A$4661</f>
        <v>4660</v>
      </c>
      <c r="B4664" s="20" t="str">
        <f>IF(Тех_Движение!$F$4661&gt;0,Тех_Движение!$I$4661,"")</f>
        <v/>
      </c>
      <c r="C4664" s="20" t="str">
        <f>IF($B4664="","",Тех_Движение!$D$4661)</f>
        <v/>
      </c>
      <c r="D4664" s="9" t="str">
        <f>IF($B4664="","",Тех_Движение!$B$4661)</f>
        <v/>
      </c>
      <c r="E4664" s="21" t="str">
        <f>IF($B4664="","",Тех_Движение!$F$4661)</f>
        <v/>
      </c>
      <c r="F4664" s="21" t="str">
        <f>IF($B4664="","",SUMIFS($E$5:$E4663,$C$5:$C4663,$C4664))</f>
        <v/>
      </c>
      <c r="G4664" s="21" t="str">
        <f>IF($B4664="","",MAX(0,$E4664-MAX(0,SUMIFS(Тех_Движение!$G$2:$G$5111,Тех_Движение!$D$2:$D$5111,$C4664,Тех_Движение!$B$2:$B$5111,"&lt;="&amp;Настройки!$B$5-1)-$F4664)))</f>
        <v/>
      </c>
      <c r="H4664" s="21" t="str">
        <f>IF($B4664="","",IF(AND($D4664&gt;=Настройки!$B$5,$D4664&lt;=Настройки!$B$6),$E4664,0))</f>
        <v/>
      </c>
      <c r="I4664" s="21" t="str">
        <f t="shared" si="216"/>
        <v/>
      </c>
      <c r="J4664" s="21" t="str">
        <f>IF($B4664="","",MAX(0,$E4664-MAX(0,SUMIFS(Тех_Движение!$G$2:$G$5111,Тех_Движение!$D$2:$D$5111,$C4664,Тех_Движение!$B$2:$B$5111,"&lt;="&amp;Настройки!$B$6)-$F4664)))</f>
        <v/>
      </c>
      <c r="K4664" s="21" t="e">
        <f>IF(OR($B4664="",K$3&lt;$D4664+Настройки!$B$7),0,MAX(0,$E4664-MAX(0,SUMIFS(Тех_Движение!$G$2:$G$5111,Тех_Движение!$D$2:$D$5111,$C4664,Тех_Движение!$B$2:$B$5111,"&lt;="&amp;K$3)-$F4664)))</f>
        <v>#VALUE!</v>
      </c>
      <c r="L4664" s="21" t="e">
        <f>IF(OR($B4664="",L$3&lt;$D4664+Настройки!$B$7),0,MAX(0,$E4664-MAX(0,SUMIFS(Тех_Движение!$G$2:$G$5111,Тех_Движение!$D$2:$D$5111,$C4664,Тех_Движение!$B$2:$B$5111,"&lt;="&amp;L$3)-$F4664)))</f>
        <v>#VALUE!</v>
      </c>
      <c r="M4664" s="21" t="e">
        <f>IF(OR($B4664="",M$3&lt;$D4664+Настройки!$B$7),0,MAX(0,$E4664-MAX(0,SUMIFS(Тех_Движение!$G$2:$G$5111,Тех_Движение!$D$2:$D$5111,$C4664,Тех_Движение!$B$2:$B$5111,"&lt;="&amp;M$3)-$F4664)))</f>
        <v>#VALUE!</v>
      </c>
      <c r="N4664" s="21" t="e">
        <f>IF(OR($B4664="",N$3&lt;$D4664+Настройки!$B$7),0,MAX(0,$E4664-MAX(0,SUMIFS(Тех_Движение!$G$2:$G$5111,Тех_Движение!$D$2:$D$5111,$C4664,Тех_Движение!$B$2:$B$5111,"&lt;="&amp;N$3)-$F4664)))</f>
        <v>#VALUE!</v>
      </c>
      <c r="O4664" s="21" t="e">
        <f>IF(OR($B4664="",O$3&lt;$D4664+Настройки!$B$7),0,MAX(0,$E4664-MAX(0,SUMIFS(Тех_Движение!$G$2:$G$5111,Тех_Движение!$D$2:$D$5111,$C4664,Тех_Движение!$B$2:$B$5111,"&lt;="&amp;O$3)-$F4664)))</f>
        <v>#VALUE!</v>
      </c>
      <c r="P4664" s="21" t="e">
        <f>IF(OR($B4664="",P$3&lt;$D4664+Настройки!$B$7),0,MAX(0,$E4664-MAX(0,SUMIFS(Тех_Движение!$G$2:$G$5111,Тех_Движение!$D$2:$D$5111,$C4664,Тех_Движение!$B$2:$B$5111,"&lt;="&amp;P$3)-$F4664)))</f>
        <v>#VALUE!</v>
      </c>
      <c r="Q4664" s="21" t="e">
        <f>IF(OR($B4664="",Q$3&lt;$D4664+Настройки!$B$7),0,MAX(0,$E4664-MAX(0,SUMIFS(Тех_Движение!$G$2:$G$5111,Тех_Движение!$D$2:$D$5111,$C4664,Тех_Движение!$B$2:$B$5111,"&lt;="&amp;Q$3)-$F4664)))</f>
        <v>#VALUE!</v>
      </c>
      <c r="R4664" s="21" t="str">
        <f t="shared" si="217"/>
        <v/>
      </c>
      <c r="S4664" s="23" t="str">
        <f>IF($B4664="","",VLOOKUP($C4664,Настройки!$A$11:$L$17,9,FALSE))</f>
        <v/>
      </c>
      <c r="T4664" s="23" t="str">
        <f t="shared" si="218"/>
        <v/>
      </c>
    </row>
    <row r="4665" spans="1:20" x14ac:dyDescent="0.3">
      <c r="A4665" s="20">
        <f>Тех_Движение!$A$4662</f>
        <v>4661</v>
      </c>
      <c r="B4665" s="20" t="str">
        <f>IF(Тех_Движение!$F$4662&gt;0,Тех_Движение!$I$4662,"")</f>
        <v/>
      </c>
      <c r="C4665" s="20" t="str">
        <f>IF($B4665="","",Тех_Движение!$D$4662)</f>
        <v/>
      </c>
      <c r="D4665" s="9" t="str">
        <f>IF($B4665="","",Тех_Движение!$B$4662)</f>
        <v/>
      </c>
      <c r="E4665" s="21" t="str">
        <f>IF($B4665="","",Тех_Движение!$F$4662)</f>
        <v/>
      </c>
      <c r="F4665" s="21" t="str">
        <f>IF($B4665="","",SUMIFS($E$5:$E4664,$C$5:$C4664,$C4665))</f>
        <v/>
      </c>
      <c r="G4665" s="21" t="str">
        <f>IF($B4665="","",MAX(0,$E4665-MAX(0,SUMIFS(Тех_Движение!$G$2:$G$5111,Тех_Движение!$D$2:$D$5111,$C4665,Тех_Движение!$B$2:$B$5111,"&lt;="&amp;Настройки!$B$5-1)-$F4665)))</f>
        <v/>
      </c>
      <c r="H4665" s="21" t="str">
        <f>IF($B4665="","",IF(AND($D4665&gt;=Настройки!$B$5,$D4665&lt;=Настройки!$B$6),$E4665,0))</f>
        <v/>
      </c>
      <c r="I4665" s="21" t="str">
        <f t="shared" si="216"/>
        <v/>
      </c>
      <c r="J4665" s="21" t="str">
        <f>IF($B4665="","",MAX(0,$E4665-MAX(0,SUMIFS(Тех_Движение!$G$2:$G$5111,Тех_Движение!$D$2:$D$5111,$C4665,Тех_Движение!$B$2:$B$5111,"&lt;="&amp;Настройки!$B$6)-$F4665)))</f>
        <v/>
      </c>
      <c r="K4665" s="21" t="e">
        <f>IF(OR($B4665="",K$3&lt;$D4665+Настройки!$B$7),0,MAX(0,$E4665-MAX(0,SUMIFS(Тех_Движение!$G$2:$G$5111,Тех_Движение!$D$2:$D$5111,$C4665,Тех_Движение!$B$2:$B$5111,"&lt;="&amp;K$3)-$F4665)))</f>
        <v>#VALUE!</v>
      </c>
      <c r="L4665" s="21" t="e">
        <f>IF(OR($B4665="",L$3&lt;$D4665+Настройки!$B$7),0,MAX(0,$E4665-MAX(0,SUMIFS(Тех_Движение!$G$2:$G$5111,Тех_Движение!$D$2:$D$5111,$C4665,Тех_Движение!$B$2:$B$5111,"&lt;="&amp;L$3)-$F4665)))</f>
        <v>#VALUE!</v>
      </c>
      <c r="M4665" s="21" t="e">
        <f>IF(OR($B4665="",M$3&lt;$D4665+Настройки!$B$7),0,MAX(0,$E4665-MAX(0,SUMIFS(Тех_Движение!$G$2:$G$5111,Тех_Движение!$D$2:$D$5111,$C4665,Тех_Движение!$B$2:$B$5111,"&lt;="&amp;M$3)-$F4665)))</f>
        <v>#VALUE!</v>
      </c>
      <c r="N4665" s="21" t="e">
        <f>IF(OR($B4665="",N$3&lt;$D4665+Настройки!$B$7),0,MAX(0,$E4665-MAX(0,SUMIFS(Тех_Движение!$G$2:$G$5111,Тех_Движение!$D$2:$D$5111,$C4665,Тех_Движение!$B$2:$B$5111,"&lt;="&amp;N$3)-$F4665)))</f>
        <v>#VALUE!</v>
      </c>
      <c r="O4665" s="21" t="e">
        <f>IF(OR($B4665="",O$3&lt;$D4665+Настройки!$B$7),0,MAX(0,$E4665-MAX(0,SUMIFS(Тех_Движение!$G$2:$G$5111,Тех_Движение!$D$2:$D$5111,$C4665,Тех_Движение!$B$2:$B$5111,"&lt;="&amp;O$3)-$F4665)))</f>
        <v>#VALUE!</v>
      </c>
      <c r="P4665" s="21" t="e">
        <f>IF(OR($B4665="",P$3&lt;$D4665+Настройки!$B$7),0,MAX(0,$E4665-MAX(0,SUMIFS(Тех_Движение!$G$2:$G$5111,Тех_Движение!$D$2:$D$5111,$C4665,Тех_Движение!$B$2:$B$5111,"&lt;="&amp;P$3)-$F4665)))</f>
        <v>#VALUE!</v>
      </c>
      <c r="Q4665" s="21" t="e">
        <f>IF(OR($B4665="",Q$3&lt;$D4665+Настройки!$B$7),0,MAX(0,$E4665-MAX(0,SUMIFS(Тех_Движение!$G$2:$G$5111,Тех_Движение!$D$2:$D$5111,$C4665,Тех_Движение!$B$2:$B$5111,"&lt;="&amp;Q$3)-$F4665)))</f>
        <v>#VALUE!</v>
      </c>
      <c r="R4665" s="21" t="str">
        <f t="shared" si="217"/>
        <v/>
      </c>
      <c r="S4665" s="23" t="str">
        <f>IF($B4665="","",VLOOKUP($C4665,Настройки!$A$11:$L$17,9,FALSE))</f>
        <v/>
      </c>
      <c r="T4665" s="23" t="str">
        <f t="shared" si="218"/>
        <v/>
      </c>
    </row>
    <row r="4666" spans="1:20" x14ac:dyDescent="0.3">
      <c r="A4666" s="20">
        <f>Тех_Движение!$A$4663</f>
        <v>4662</v>
      </c>
      <c r="B4666" s="20" t="str">
        <f>IF(Тех_Движение!$F$4663&gt;0,Тех_Движение!$I$4663,"")</f>
        <v/>
      </c>
      <c r="C4666" s="20" t="str">
        <f>IF($B4666="","",Тех_Движение!$D$4663)</f>
        <v/>
      </c>
      <c r="D4666" s="9" t="str">
        <f>IF($B4666="","",Тех_Движение!$B$4663)</f>
        <v/>
      </c>
      <c r="E4666" s="21" t="str">
        <f>IF($B4666="","",Тех_Движение!$F$4663)</f>
        <v/>
      </c>
      <c r="F4666" s="21" t="str">
        <f>IF($B4666="","",SUMIFS($E$5:$E4665,$C$5:$C4665,$C4666))</f>
        <v/>
      </c>
      <c r="G4666" s="21" t="str">
        <f>IF($B4666="","",MAX(0,$E4666-MAX(0,SUMIFS(Тех_Движение!$G$2:$G$5111,Тех_Движение!$D$2:$D$5111,$C4666,Тех_Движение!$B$2:$B$5111,"&lt;="&amp;Настройки!$B$5-1)-$F4666)))</f>
        <v/>
      </c>
      <c r="H4666" s="21" t="str">
        <f>IF($B4666="","",IF(AND($D4666&gt;=Настройки!$B$5,$D4666&lt;=Настройки!$B$6),$E4666,0))</f>
        <v/>
      </c>
      <c r="I4666" s="21" t="str">
        <f t="shared" si="216"/>
        <v/>
      </c>
      <c r="J4666" s="21" t="str">
        <f>IF($B4666="","",MAX(0,$E4666-MAX(0,SUMIFS(Тех_Движение!$G$2:$G$5111,Тех_Движение!$D$2:$D$5111,$C4666,Тех_Движение!$B$2:$B$5111,"&lt;="&amp;Настройки!$B$6)-$F4666)))</f>
        <v/>
      </c>
      <c r="K4666" s="21" t="e">
        <f>IF(OR($B4666="",K$3&lt;$D4666+Настройки!$B$7),0,MAX(0,$E4666-MAX(0,SUMIFS(Тех_Движение!$G$2:$G$5111,Тех_Движение!$D$2:$D$5111,$C4666,Тех_Движение!$B$2:$B$5111,"&lt;="&amp;K$3)-$F4666)))</f>
        <v>#VALUE!</v>
      </c>
      <c r="L4666" s="21" t="e">
        <f>IF(OR($B4666="",L$3&lt;$D4666+Настройки!$B$7),0,MAX(0,$E4666-MAX(0,SUMIFS(Тех_Движение!$G$2:$G$5111,Тех_Движение!$D$2:$D$5111,$C4666,Тех_Движение!$B$2:$B$5111,"&lt;="&amp;L$3)-$F4666)))</f>
        <v>#VALUE!</v>
      </c>
      <c r="M4666" s="21" t="e">
        <f>IF(OR($B4666="",M$3&lt;$D4666+Настройки!$B$7),0,MAX(0,$E4666-MAX(0,SUMIFS(Тех_Движение!$G$2:$G$5111,Тех_Движение!$D$2:$D$5111,$C4666,Тех_Движение!$B$2:$B$5111,"&lt;="&amp;M$3)-$F4666)))</f>
        <v>#VALUE!</v>
      </c>
      <c r="N4666" s="21" t="e">
        <f>IF(OR($B4666="",N$3&lt;$D4666+Настройки!$B$7),0,MAX(0,$E4666-MAX(0,SUMIFS(Тех_Движение!$G$2:$G$5111,Тех_Движение!$D$2:$D$5111,$C4666,Тех_Движение!$B$2:$B$5111,"&lt;="&amp;N$3)-$F4666)))</f>
        <v>#VALUE!</v>
      </c>
      <c r="O4666" s="21" t="e">
        <f>IF(OR($B4666="",O$3&lt;$D4666+Настройки!$B$7),0,MAX(0,$E4666-MAX(0,SUMIFS(Тех_Движение!$G$2:$G$5111,Тех_Движение!$D$2:$D$5111,$C4666,Тех_Движение!$B$2:$B$5111,"&lt;="&amp;O$3)-$F4666)))</f>
        <v>#VALUE!</v>
      </c>
      <c r="P4666" s="21" t="e">
        <f>IF(OR($B4666="",P$3&lt;$D4666+Настройки!$B$7),0,MAX(0,$E4666-MAX(0,SUMIFS(Тех_Движение!$G$2:$G$5111,Тех_Движение!$D$2:$D$5111,$C4666,Тех_Движение!$B$2:$B$5111,"&lt;="&amp;P$3)-$F4666)))</f>
        <v>#VALUE!</v>
      </c>
      <c r="Q4666" s="21" t="e">
        <f>IF(OR($B4666="",Q$3&lt;$D4666+Настройки!$B$7),0,MAX(0,$E4666-MAX(0,SUMIFS(Тех_Движение!$G$2:$G$5111,Тех_Движение!$D$2:$D$5111,$C4666,Тех_Движение!$B$2:$B$5111,"&lt;="&amp;Q$3)-$F4666)))</f>
        <v>#VALUE!</v>
      </c>
      <c r="R4666" s="21" t="str">
        <f t="shared" si="217"/>
        <v/>
      </c>
      <c r="S4666" s="23" t="str">
        <f>IF($B4666="","",VLOOKUP($C4666,Настройки!$A$11:$L$17,9,FALSE))</f>
        <v/>
      </c>
      <c r="T4666" s="23" t="str">
        <f t="shared" si="218"/>
        <v/>
      </c>
    </row>
    <row r="4667" spans="1:20" x14ac:dyDescent="0.3">
      <c r="A4667" s="20">
        <f>Тех_Движение!$A$4664</f>
        <v>4663</v>
      </c>
      <c r="B4667" s="20" t="str">
        <f>IF(Тех_Движение!$F$4664&gt;0,Тех_Движение!$I$4664,"")</f>
        <v/>
      </c>
      <c r="C4667" s="20" t="str">
        <f>IF($B4667="","",Тех_Движение!$D$4664)</f>
        <v/>
      </c>
      <c r="D4667" s="9" t="str">
        <f>IF($B4667="","",Тех_Движение!$B$4664)</f>
        <v/>
      </c>
      <c r="E4667" s="21" t="str">
        <f>IF($B4667="","",Тех_Движение!$F$4664)</f>
        <v/>
      </c>
      <c r="F4667" s="21" t="str">
        <f>IF($B4667="","",SUMIFS($E$5:$E4666,$C$5:$C4666,$C4667))</f>
        <v/>
      </c>
      <c r="G4667" s="21" t="str">
        <f>IF($B4667="","",MAX(0,$E4667-MAX(0,SUMIFS(Тех_Движение!$G$2:$G$5111,Тех_Движение!$D$2:$D$5111,$C4667,Тех_Движение!$B$2:$B$5111,"&lt;="&amp;Настройки!$B$5-1)-$F4667)))</f>
        <v/>
      </c>
      <c r="H4667" s="21" t="str">
        <f>IF($B4667="","",IF(AND($D4667&gt;=Настройки!$B$5,$D4667&lt;=Настройки!$B$6),$E4667,0))</f>
        <v/>
      </c>
      <c r="I4667" s="21" t="str">
        <f t="shared" si="216"/>
        <v/>
      </c>
      <c r="J4667" s="21" t="str">
        <f>IF($B4667="","",MAX(0,$E4667-MAX(0,SUMIFS(Тех_Движение!$G$2:$G$5111,Тех_Движение!$D$2:$D$5111,$C4667,Тех_Движение!$B$2:$B$5111,"&lt;="&amp;Настройки!$B$6)-$F4667)))</f>
        <v/>
      </c>
      <c r="K4667" s="21" t="e">
        <f>IF(OR($B4667="",K$3&lt;$D4667+Настройки!$B$7),0,MAX(0,$E4667-MAX(0,SUMIFS(Тех_Движение!$G$2:$G$5111,Тех_Движение!$D$2:$D$5111,$C4667,Тех_Движение!$B$2:$B$5111,"&lt;="&amp;K$3)-$F4667)))</f>
        <v>#VALUE!</v>
      </c>
      <c r="L4667" s="21" t="e">
        <f>IF(OR($B4667="",L$3&lt;$D4667+Настройки!$B$7),0,MAX(0,$E4667-MAX(0,SUMIFS(Тех_Движение!$G$2:$G$5111,Тех_Движение!$D$2:$D$5111,$C4667,Тех_Движение!$B$2:$B$5111,"&lt;="&amp;L$3)-$F4667)))</f>
        <v>#VALUE!</v>
      </c>
      <c r="M4667" s="21" t="e">
        <f>IF(OR($B4667="",M$3&lt;$D4667+Настройки!$B$7),0,MAX(0,$E4667-MAX(0,SUMIFS(Тех_Движение!$G$2:$G$5111,Тех_Движение!$D$2:$D$5111,$C4667,Тех_Движение!$B$2:$B$5111,"&lt;="&amp;M$3)-$F4667)))</f>
        <v>#VALUE!</v>
      </c>
      <c r="N4667" s="21" t="e">
        <f>IF(OR($B4667="",N$3&lt;$D4667+Настройки!$B$7),0,MAX(0,$E4667-MAX(0,SUMIFS(Тех_Движение!$G$2:$G$5111,Тех_Движение!$D$2:$D$5111,$C4667,Тех_Движение!$B$2:$B$5111,"&lt;="&amp;N$3)-$F4667)))</f>
        <v>#VALUE!</v>
      </c>
      <c r="O4667" s="21" t="e">
        <f>IF(OR($B4667="",O$3&lt;$D4667+Настройки!$B$7),0,MAX(0,$E4667-MAX(0,SUMIFS(Тех_Движение!$G$2:$G$5111,Тех_Движение!$D$2:$D$5111,$C4667,Тех_Движение!$B$2:$B$5111,"&lt;="&amp;O$3)-$F4667)))</f>
        <v>#VALUE!</v>
      </c>
      <c r="P4667" s="21" t="e">
        <f>IF(OR($B4667="",P$3&lt;$D4667+Настройки!$B$7),0,MAX(0,$E4667-MAX(0,SUMIFS(Тех_Движение!$G$2:$G$5111,Тех_Движение!$D$2:$D$5111,$C4667,Тех_Движение!$B$2:$B$5111,"&lt;="&amp;P$3)-$F4667)))</f>
        <v>#VALUE!</v>
      </c>
      <c r="Q4667" s="21" t="e">
        <f>IF(OR($B4667="",Q$3&lt;$D4667+Настройки!$B$7),0,MAX(0,$E4667-MAX(0,SUMIFS(Тех_Движение!$G$2:$G$5111,Тех_Движение!$D$2:$D$5111,$C4667,Тех_Движение!$B$2:$B$5111,"&lt;="&amp;Q$3)-$F4667)))</f>
        <v>#VALUE!</v>
      </c>
      <c r="R4667" s="21" t="str">
        <f t="shared" si="217"/>
        <v/>
      </c>
      <c r="S4667" s="23" t="str">
        <f>IF($B4667="","",VLOOKUP($C4667,Настройки!$A$11:$L$17,9,FALSE))</f>
        <v/>
      </c>
      <c r="T4667" s="23" t="str">
        <f t="shared" si="218"/>
        <v/>
      </c>
    </row>
    <row r="4668" spans="1:20" x14ac:dyDescent="0.3">
      <c r="A4668" s="20">
        <f>Тех_Движение!$A$4665</f>
        <v>4664</v>
      </c>
      <c r="B4668" s="20" t="str">
        <f>IF(Тех_Движение!$F$4665&gt;0,Тех_Движение!$I$4665,"")</f>
        <v/>
      </c>
      <c r="C4668" s="20" t="str">
        <f>IF($B4668="","",Тех_Движение!$D$4665)</f>
        <v/>
      </c>
      <c r="D4668" s="9" t="str">
        <f>IF($B4668="","",Тех_Движение!$B$4665)</f>
        <v/>
      </c>
      <c r="E4668" s="21" t="str">
        <f>IF($B4668="","",Тех_Движение!$F$4665)</f>
        <v/>
      </c>
      <c r="F4668" s="21" t="str">
        <f>IF($B4668="","",SUMIFS($E$5:$E4667,$C$5:$C4667,$C4668))</f>
        <v/>
      </c>
      <c r="G4668" s="21" t="str">
        <f>IF($B4668="","",MAX(0,$E4668-MAX(0,SUMIFS(Тех_Движение!$G$2:$G$5111,Тех_Движение!$D$2:$D$5111,$C4668,Тех_Движение!$B$2:$B$5111,"&lt;="&amp;Настройки!$B$5-1)-$F4668)))</f>
        <v/>
      </c>
      <c r="H4668" s="21" t="str">
        <f>IF($B4668="","",IF(AND($D4668&gt;=Настройки!$B$5,$D4668&lt;=Настройки!$B$6),$E4668,0))</f>
        <v/>
      </c>
      <c r="I4668" s="21" t="str">
        <f t="shared" si="216"/>
        <v/>
      </c>
      <c r="J4668" s="21" t="str">
        <f>IF($B4668="","",MAX(0,$E4668-MAX(0,SUMIFS(Тех_Движение!$G$2:$G$5111,Тех_Движение!$D$2:$D$5111,$C4668,Тех_Движение!$B$2:$B$5111,"&lt;="&amp;Настройки!$B$6)-$F4668)))</f>
        <v/>
      </c>
      <c r="K4668" s="21" t="e">
        <f>IF(OR($B4668="",K$3&lt;$D4668+Настройки!$B$7),0,MAX(0,$E4668-MAX(0,SUMIFS(Тех_Движение!$G$2:$G$5111,Тех_Движение!$D$2:$D$5111,$C4668,Тех_Движение!$B$2:$B$5111,"&lt;="&amp;K$3)-$F4668)))</f>
        <v>#VALUE!</v>
      </c>
      <c r="L4668" s="21" t="e">
        <f>IF(OR($B4668="",L$3&lt;$D4668+Настройки!$B$7),0,MAX(0,$E4668-MAX(0,SUMIFS(Тех_Движение!$G$2:$G$5111,Тех_Движение!$D$2:$D$5111,$C4668,Тех_Движение!$B$2:$B$5111,"&lt;="&amp;L$3)-$F4668)))</f>
        <v>#VALUE!</v>
      </c>
      <c r="M4668" s="21" t="e">
        <f>IF(OR($B4668="",M$3&lt;$D4668+Настройки!$B$7),0,MAX(0,$E4668-MAX(0,SUMIFS(Тех_Движение!$G$2:$G$5111,Тех_Движение!$D$2:$D$5111,$C4668,Тех_Движение!$B$2:$B$5111,"&lt;="&amp;M$3)-$F4668)))</f>
        <v>#VALUE!</v>
      </c>
      <c r="N4668" s="21" t="e">
        <f>IF(OR($B4668="",N$3&lt;$D4668+Настройки!$B$7),0,MAX(0,$E4668-MAX(0,SUMIFS(Тех_Движение!$G$2:$G$5111,Тех_Движение!$D$2:$D$5111,$C4668,Тех_Движение!$B$2:$B$5111,"&lt;="&amp;N$3)-$F4668)))</f>
        <v>#VALUE!</v>
      </c>
      <c r="O4668" s="21" t="e">
        <f>IF(OR($B4668="",O$3&lt;$D4668+Настройки!$B$7),0,MAX(0,$E4668-MAX(0,SUMIFS(Тех_Движение!$G$2:$G$5111,Тех_Движение!$D$2:$D$5111,$C4668,Тех_Движение!$B$2:$B$5111,"&lt;="&amp;O$3)-$F4668)))</f>
        <v>#VALUE!</v>
      </c>
      <c r="P4668" s="21" t="e">
        <f>IF(OR($B4668="",P$3&lt;$D4668+Настройки!$B$7),0,MAX(0,$E4668-MAX(0,SUMIFS(Тех_Движение!$G$2:$G$5111,Тех_Движение!$D$2:$D$5111,$C4668,Тех_Движение!$B$2:$B$5111,"&lt;="&amp;P$3)-$F4668)))</f>
        <v>#VALUE!</v>
      </c>
      <c r="Q4668" s="21" t="e">
        <f>IF(OR($B4668="",Q$3&lt;$D4668+Настройки!$B$7),0,MAX(0,$E4668-MAX(0,SUMIFS(Тех_Движение!$G$2:$G$5111,Тех_Движение!$D$2:$D$5111,$C4668,Тех_Движение!$B$2:$B$5111,"&lt;="&amp;Q$3)-$F4668)))</f>
        <v>#VALUE!</v>
      </c>
      <c r="R4668" s="21" t="str">
        <f t="shared" si="217"/>
        <v/>
      </c>
      <c r="S4668" s="23" t="str">
        <f>IF($B4668="","",VLOOKUP($C4668,Настройки!$A$11:$L$17,9,FALSE))</f>
        <v/>
      </c>
      <c r="T4668" s="23" t="str">
        <f t="shared" si="218"/>
        <v/>
      </c>
    </row>
    <row r="4669" spans="1:20" x14ac:dyDescent="0.3">
      <c r="A4669" s="20">
        <f>Тех_Движение!$A$4666</f>
        <v>4665</v>
      </c>
      <c r="B4669" s="20" t="str">
        <f>IF(Тех_Движение!$F$4666&gt;0,Тех_Движение!$I$4666,"")</f>
        <v/>
      </c>
      <c r="C4669" s="20" t="str">
        <f>IF($B4669="","",Тех_Движение!$D$4666)</f>
        <v/>
      </c>
      <c r="D4669" s="9" t="str">
        <f>IF($B4669="","",Тех_Движение!$B$4666)</f>
        <v/>
      </c>
      <c r="E4669" s="21" t="str">
        <f>IF($B4669="","",Тех_Движение!$F$4666)</f>
        <v/>
      </c>
      <c r="F4669" s="21" t="str">
        <f>IF($B4669="","",SUMIFS($E$5:$E4668,$C$5:$C4668,$C4669))</f>
        <v/>
      </c>
      <c r="G4669" s="21" t="str">
        <f>IF($B4669="","",MAX(0,$E4669-MAX(0,SUMIFS(Тех_Движение!$G$2:$G$5111,Тех_Движение!$D$2:$D$5111,$C4669,Тех_Движение!$B$2:$B$5111,"&lt;="&amp;Настройки!$B$5-1)-$F4669)))</f>
        <v/>
      </c>
      <c r="H4669" s="21" t="str">
        <f>IF($B4669="","",IF(AND($D4669&gt;=Настройки!$B$5,$D4669&lt;=Настройки!$B$6),$E4669,0))</f>
        <v/>
      </c>
      <c r="I4669" s="21" t="str">
        <f t="shared" si="216"/>
        <v/>
      </c>
      <c r="J4669" s="21" t="str">
        <f>IF($B4669="","",MAX(0,$E4669-MAX(0,SUMIFS(Тех_Движение!$G$2:$G$5111,Тех_Движение!$D$2:$D$5111,$C4669,Тех_Движение!$B$2:$B$5111,"&lt;="&amp;Настройки!$B$6)-$F4669)))</f>
        <v/>
      </c>
      <c r="K4669" s="21" t="e">
        <f>IF(OR($B4669="",K$3&lt;$D4669+Настройки!$B$7),0,MAX(0,$E4669-MAX(0,SUMIFS(Тех_Движение!$G$2:$G$5111,Тех_Движение!$D$2:$D$5111,$C4669,Тех_Движение!$B$2:$B$5111,"&lt;="&amp;K$3)-$F4669)))</f>
        <v>#VALUE!</v>
      </c>
      <c r="L4669" s="21" t="e">
        <f>IF(OR($B4669="",L$3&lt;$D4669+Настройки!$B$7),0,MAX(0,$E4669-MAX(0,SUMIFS(Тех_Движение!$G$2:$G$5111,Тех_Движение!$D$2:$D$5111,$C4669,Тех_Движение!$B$2:$B$5111,"&lt;="&amp;L$3)-$F4669)))</f>
        <v>#VALUE!</v>
      </c>
      <c r="M4669" s="21" t="e">
        <f>IF(OR($B4669="",M$3&lt;$D4669+Настройки!$B$7),0,MAX(0,$E4669-MAX(0,SUMIFS(Тех_Движение!$G$2:$G$5111,Тех_Движение!$D$2:$D$5111,$C4669,Тех_Движение!$B$2:$B$5111,"&lt;="&amp;M$3)-$F4669)))</f>
        <v>#VALUE!</v>
      </c>
      <c r="N4669" s="21" t="e">
        <f>IF(OR($B4669="",N$3&lt;$D4669+Настройки!$B$7),0,MAX(0,$E4669-MAX(0,SUMIFS(Тех_Движение!$G$2:$G$5111,Тех_Движение!$D$2:$D$5111,$C4669,Тех_Движение!$B$2:$B$5111,"&lt;="&amp;N$3)-$F4669)))</f>
        <v>#VALUE!</v>
      </c>
      <c r="O4669" s="21" t="e">
        <f>IF(OR($B4669="",O$3&lt;$D4669+Настройки!$B$7),0,MAX(0,$E4669-MAX(0,SUMIFS(Тех_Движение!$G$2:$G$5111,Тех_Движение!$D$2:$D$5111,$C4669,Тех_Движение!$B$2:$B$5111,"&lt;="&amp;O$3)-$F4669)))</f>
        <v>#VALUE!</v>
      </c>
      <c r="P4669" s="21" t="e">
        <f>IF(OR($B4669="",P$3&lt;$D4669+Настройки!$B$7),0,MAX(0,$E4669-MAX(0,SUMIFS(Тех_Движение!$G$2:$G$5111,Тех_Движение!$D$2:$D$5111,$C4669,Тех_Движение!$B$2:$B$5111,"&lt;="&amp;P$3)-$F4669)))</f>
        <v>#VALUE!</v>
      </c>
      <c r="Q4669" s="21" t="e">
        <f>IF(OR($B4669="",Q$3&lt;$D4669+Настройки!$B$7),0,MAX(0,$E4669-MAX(0,SUMIFS(Тех_Движение!$G$2:$G$5111,Тех_Движение!$D$2:$D$5111,$C4669,Тех_Движение!$B$2:$B$5111,"&lt;="&amp;Q$3)-$F4669)))</f>
        <v>#VALUE!</v>
      </c>
      <c r="R4669" s="21" t="str">
        <f t="shared" si="217"/>
        <v/>
      </c>
      <c r="S4669" s="23" t="str">
        <f>IF($B4669="","",VLOOKUP($C4669,Настройки!$A$11:$L$17,9,FALSE))</f>
        <v/>
      </c>
      <c r="T4669" s="23" t="str">
        <f t="shared" si="218"/>
        <v/>
      </c>
    </row>
    <row r="4670" spans="1:20" x14ac:dyDescent="0.3">
      <c r="A4670" s="20">
        <f>Тех_Движение!$A$4667</f>
        <v>4666</v>
      </c>
      <c r="B4670" s="20" t="str">
        <f>IF(Тех_Движение!$F$4667&gt;0,Тех_Движение!$I$4667,"")</f>
        <v/>
      </c>
      <c r="C4670" s="20" t="str">
        <f>IF($B4670="","",Тех_Движение!$D$4667)</f>
        <v/>
      </c>
      <c r="D4670" s="9" t="str">
        <f>IF($B4670="","",Тех_Движение!$B$4667)</f>
        <v/>
      </c>
      <c r="E4670" s="21" t="str">
        <f>IF($B4670="","",Тех_Движение!$F$4667)</f>
        <v/>
      </c>
      <c r="F4670" s="21" t="str">
        <f>IF($B4670="","",SUMIFS($E$5:$E4669,$C$5:$C4669,$C4670))</f>
        <v/>
      </c>
      <c r="G4670" s="21" t="str">
        <f>IF($B4670="","",MAX(0,$E4670-MAX(0,SUMIFS(Тех_Движение!$G$2:$G$5111,Тех_Движение!$D$2:$D$5111,$C4670,Тех_Движение!$B$2:$B$5111,"&lt;="&amp;Настройки!$B$5-1)-$F4670)))</f>
        <v/>
      </c>
      <c r="H4670" s="21" t="str">
        <f>IF($B4670="","",IF(AND($D4670&gt;=Настройки!$B$5,$D4670&lt;=Настройки!$B$6),$E4670,0))</f>
        <v/>
      </c>
      <c r="I4670" s="21" t="str">
        <f t="shared" si="216"/>
        <v/>
      </c>
      <c r="J4670" s="21" t="str">
        <f>IF($B4670="","",MAX(0,$E4670-MAX(0,SUMIFS(Тех_Движение!$G$2:$G$5111,Тех_Движение!$D$2:$D$5111,$C4670,Тех_Движение!$B$2:$B$5111,"&lt;="&amp;Настройки!$B$6)-$F4670)))</f>
        <v/>
      </c>
      <c r="K4670" s="21" t="e">
        <f>IF(OR($B4670="",K$3&lt;$D4670+Настройки!$B$7),0,MAX(0,$E4670-MAX(0,SUMIFS(Тех_Движение!$G$2:$G$5111,Тех_Движение!$D$2:$D$5111,$C4670,Тех_Движение!$B$2:$B$5111,"&lt;="&amp;K$3)-$F4670)))</f>
        <v>#VALUE!</v>
      </c>
      <c r="L4670" s="21" t="e">
        <f>IF(OR($B4670="",L$3&lt;$D4670+Настройки!$B$7),0,MAX(0,$E4670-MAX(0,SUMIFS(Тех_Движение!$G$2:$G$5111,Тех_Движение!$D$2:$D$5111,$C4670,Тех_Движение!$B$2:$B$5111,"&lt;="&amp;L$3)-$F4670)))</f>
        <v>#VALUE!</v>
      </c>
      <c r="M4670" s="21" t="e">
        <f>IF(OR($B4670="",M$3&lt;$D4670+Настройки!$B$7),0,MAX(0,$E4670-MAX(0,SUMIFS(Тех_Движение!$G$2:$G$5111,Тех_Движение!$D$2:$D$5111,$C4670,Тех_Движение!$B$2:$B$5111,"&lt;="&amp;M$3)-$F4670)))</f>
        <v>#VALUE!</v>
      </c>
      <c r="N4670" s="21" t="e">
        <f>IF(OR($B4670="",N$3&lt;$D4670+Настройки!$B$7),0,MAX(0,$E4670-MAX(0,SUMIFS(Тех_Движение!$G$2:$G$5111,Тех_Движение!$D$2:$D$5111,$C4670,Тех_Движение!$B$2:$B$5111,"&lt;="&amp;N$3)-$F4670)))</f>
        <v>#VALUE!</v>
      </c>
      <c r="O4670" s="21" t="e">
        <f>IF(OR($B4670="",O$3&lt;$D4670+Настройки!$B$7),0,MAX(0,$E4670-MAX(0,SUMIFS(Тех_Движение!$G$2:$G$5111,Тех_Движение!$D$2:$D$5111,$C4670,Тех_Движение!$B$2:$B$5111,"&lt;="&amp;O$3)-$F4670)))</f>
        <v>#VALUE!</v>
      </c>
      <c r="P4670" s="21" t="e">
        <f>IF(OR($B4670="",P$3&lt;$D4670+Настройки!$B$7),0,MAX(0,$E4670-MAX(0,SUMIFS(Тех_Движение!$G$2:$G$5111,Тех_Движение!$D$2:$D$5111,$C4670,Тех_Движение!$B$2:$B$5111,"&lt;="&amp;P$3)-$F4670)))</f>
        <v>#VALUE!</v>
      </c>
      <c r="Q4670" s="21" t="e">
        <f>IF(OR($B4670="",Q$3&lt;$D4670+Настройки!$B$7),0,MAX(0,$E4670-MAX(0,SUMIFS(Тех_Движение!$G$2:$G$5111,Тех_Движение!$D$2:$D$5111,$C4670,Тех_Движение!$B$2:$B$5111,"&lt;="&amp;Q$3)-$F4670)))</f>
        <v>#VALUE!</v>
      </c>
      <c r="R4670" s="21" t="str">
        <f t="shared" si="217"/>
        <v/>
      </c>
      <c r="S4670" s="23" t="str">
        <f>IF($B4670="","",VLOOKUP($C4670,Настройки!$A$11:$L$17,9,FALSE))</f>
        <v/>
      </c>
      <c r="T4670" s="23" t="str">
        <f t="shared" si="218"/>
        <v/>
      </c>
    </row>
    <row r="4671" spans="1:20" x14ac:dyDescent="0.3">
      <c r="A4671" s="20">
        <f>Тех_Движение!$A$4668</f>
        <v>4667</v>
      </c>
      <c r="B4671" s="20" t="str">
        <f>IF(Тех_Движение!$F$4668&gt;0,Тех_Движение!$I$4668,"")</f>
        <v/>
      </c>
      <c r="C4671" s="20" t="str">
        <f>IF($B4671="","",Тех_Движение!$D$4668)</f>
        <v/>
      </c>
      <c r="D4671" s="9" t="str">
        <f>IF($B4671="","",Тех_Движение!$B$4668)</f>
        <v/>
      </c>
      <c r="E4671" s="21" t="str">
        <f>IF($B4671="","",Тех_Движение!$F$4668)</f>
        <v/>
      </c>
      <c r="F4671" s="21" t="str">
        <f>IF($B4671="","",SUMIFS($E$5:$E4670,$C$5:$C4670,$C4671))</f>
        <v/>
      </c>
      <c r="G4671" s="21" t="str">
        <f>IF($B4671="","",MAX(0,$E4671-MAX(0,SUMIFS(Тех_Движение!$G$2:$G$5111,Тех_Движение!$D$2:$D$5111,$C4671,Тех_Движение!$B$2:$B$5111,"&lt;="&amp;Настройки!$B$5-1)-$F4671)))</f>
        <v/>
      </c>
      <c r="H4671" s="21" t="str">
        <f>IF($B4671="","",IF(AND($D4671&gt;=Настройки!$B$5,$D4671&lt;=Настройки!$B$6),$E4671,0))</f>
        <v/>
      </c>
      <c r="I4671" s="21" t="str">
        <f t="shared" si="216"/>
        <v/>
      </c>
      <c r="J4671" s="21" t="str">
        <f>IF($B4671="","",MAX(0,$E4671-MAX(0,SUMIFS(Тех_Движение!$G$2:$G$5111,Тех_Движение!$D$2:$D$5111,$C4671,Тех_Движение!$B$2:$B$5111,"&lt;="&amp;Настройки!$B$6)-$F4671)))</f>
        <v/>
      </c>
      <c r="K4671" s="21" t="e">
        <f>IF(OR($B4671="",K$3&lt;$D4671+Настройки!$B$7),0,MAX(0,$E4671-MAX(0,SUMIFS(Тех_Движение!$G$2:$G$5111,Тех_Движение!$D$2:$D$5111,$C4671,Тех_Движение!$B$2:$B$5111,"&lt;="&amp;K$3)-$F4671)))</f>
        <v>#VALUE!</v>
      </c>
      <c r="L4671" s="21" t="e">
        <f>IF(OR($B4671="",L$3&lt;$D4671+Настройки!$B$7),0,MAX(0,$E4671-MAX(0,SUMIFS(Тех_Движение!$G$2:$G$5111,Тех_Движение!$D$2:$D$5111,$C4671,Тех_Движение!$B$2:$B$5111,"&lt;="&amp;L$3)-$F4671)))</f>
        <v>#VALUE!</v>
      </c>
      <c r="M4671" s="21" t="e">
        <f>IF(OR($B4671="",M$3&lt;$D4671+Настройки!$B$7),0,MAX(0,$E4671-MAX(0,SUMIFS(Тех_Движение!$G$2:$G$5111,Тех_Движение!$D$2:$D$5111,$C4671,Тех_Движение!$B$2:$B$5111,"&lt;="&amp;M$3)-$F4671)))</f>
        <v>#VALUE!</v>
      </c>
      <c r="N4671" s="21" t="e">
        <f>IF(OR($B4671="",N$3&lt;$D4671+Настройки!$B$7),0,MAX(0,$E4671-MAX(0,SUMIFS(Тех_Движение!$G$2:$G$5111,Тех_Движение!$D$2:$D$5111,$C4671,Тех_Движение!$B$2:$B$5111,"&lt;="&amp;N$3)-$F4671)))</f>
        <v>#VALUE!</v>
      </c>
      <c r="O4671" s="21" t="e">
        <f>IF(OR($B4671="",O$3&lt;$D4671+Настройки!$B$7),0,MAX(0,$E4671-MAX(0,SUMIFS(Тех_Движение!$G$2:$G$5111,Тех_Движение!$D$2:$D$5111,$C4671,Тех_Движение!$B$2:$B$5111,"&lt;="&amp;O$3)-$F4671)))</f>
        <v>#VALUE!</v>
      </c>
      <c r="P4671" s="21" t="e">
        <f>IF(OR($B4671="",P$3&lt;$D4671+Настройки!$B$7),0,MAX(0,$E4671-MAX(0,SUMIFS(Тех_Движение!$G$2:$G$5111,Тех_Движение!$D$2:$D$5111,$C4671,Тех_Движение!$B$2:$B$5111,"&lt;="&amp;P$3)-$F4671)))</f>
        <v>#VALUE!</v>
      </c>
      <c r="Q4671" s="21" t="e">
        <f>IF(OR($B4671="",Q$3&lt;$D4671+Настройки!$B$7),0,MAX(0,$E4671-MAX(0,SUMIFS(Тех_Движение!$G$2:$G$5111,Тех_Движение!$D$2:$D$5111,$C4671,Тех_Движение!$B$2:$B$5111,"&lt;="&amp;Q$3)-$F4671)))</f>
        <v>#VALUE!</v>
      </c>
      <c r="R4671" s="21" t="str">
        <f t="shared" si="217"/>
        <v/>
      </c>
      <c r="S4671" s="23" t="str">
        <f>IF($B4671="","",VLOOKUP($C4671,Настройки!$A$11:$L$17,9,FALSE))</f>
        <v/>
      </c>
      <c r="T4671" s="23" t="str">
        <f t="shared" si="218"/>
        <v/>
      </c>
    </row>
    <row r="4672" spans="1:20" x14ac:dyDescent="0.3">
      <c r="A4672" s="20">
        <f>Тех_Движение!$A$4669</f>
        <v>4668</v>
      </c>
      <c r="B4672" s="20" t="str">
        <f>IF(Тех_Движение!$F$4669&gt;0,Тех_Движение!$I$4669,"")</f>
        <v/>
      </c>
      <c r="C4672" s="20" t="str">
        <f>IF($B4672="","",Тех_Движение!$D$4669)</f>
        <v/>
      </c>
      <c r="D4672" s="9" t="str">
        <f>IF($B4672="","",Тех_Движение!$B$4669)</f>
        <v/>
      </c>
      <c r="E4672" s="21" t="str">
        <f>IF($B4672="","",Тех_Движение!$F$4669)</f>
        <v/>
      </c>
      <c r="F4672" s="21" t="str">
        <f>IF($B4672="","",SUMIFS($E$5:$E4671,$C$5:$C4671,$C4672))</f>
        <v/>
      </c>
      <c r="G4672" s="21" t="str">
        <f>IF($B4672="","",MAX(0,$E4672-MAX(0,SUMIFS(Тех_Движение!$G$2:$G$5111,Тех_Движение!$D$2:$D$5111,$C4672,Тех_Движение!$B$2:$B$5111,"&lt;="&amp;Настройки!$B$5-1)-$F4672)))</f>
        <v/>
      </c>
      <c r="H4672" s="21" t="str">
        <f>IF($B4672="","",IF(AND($D4672&gt;=Настройки!$B$5,$D4672&lt;=Настройки!$B$6),$E4672,0))</f>
        <v/>
      </c>
      <c r="I4672" s="21" t="str">
        <f t="shared" si="216"/>
        <v/>
      </c>
      <c r="J4672" s="21" t="str">
        <f>IF($B4672="","",MAX(0,$E4672-MAX(0,SUMIFS(Тех_Движение!$G$2:$G$5111,Тех_Движение!$D$2:$D$5111,$C4672,Тех_Движение!$B$2:$B$5111,"&lt;="&amp;Настройки!$B$6)-$F4672)))</f>
        <v/>
      </c>
      <c r="K4672" s="21" t="e">
        <f>IF(OR($B4672="",K$3&lt;$D4672+Настройки!$B$7),0,MAX(0,$E4672-MAX(0,SUMIFS(Тех_Движение!$G$2:$G$5111,Тех_Движение!$D$2:$D$5111,$C4672,Тех_Движение!$B$2:$B$5111,"&lt;="&amp;K$3)-$F4672)))</f>
        <v>#VALUE!</v>
      </c>
      <c r="L4672" s="21" t="e">
        <f>IF(OR($B4672="",L$3&lt;$D4672+Настройки!$B$7),0,MAX(0,$E4672-MAX(0,SUMIFS(Тех_Движение!$G$2:$G$5111,Тех_Движение!$D$2:$D$5111,$C4672,Тех_Движение!$B$2:$B$5111,"&lt;="&amp;L$3)-$F4672)))</f>
        <v>#VALUE!</v>
      </c>
      <c r="M4672" s="21" t="e">
        <f>IF(OR($B4672="",M$3&lt;$D4672+Настройки!$B$7),0,MAX(0,$E4672-MAX(0,SUMIFS(Тех_Движение!$G$2:$G$5111,Тех_Движение!$D$2:$D$5111,$C4672,Тех_Движение!$B$2:$B$5111,"&lt;="&amp;M$3)-$F4672)))</f>
        <v>#VALUE!</v>
      </c>
      <c r="N4672" s="21" t="e">
        <f>IF(OR($B4672="",N$3&lt;$D4672+Настройки!$B$7),0,MAX(0,$E4672-MAX(0,SUMIFS(Тех_Движение!$G$2:$G$5111,Тех_Движение!$D$2:$D$5111,$C4672,Тех_Движение!$B$2:$B$5111,"&lt;="&amp;N$3)-$F4672)))</f>
        <v>#VALUE!</v>
      </c>
      <c r="O4672" s="21" t="e">
        <f>IF(OR($B4672="",O$3&lt;$D4672+Настройки!$B$7),0,MAX(0,$E4672-MAX(0,SUMIFS(Тех_Движение!$G$2:$G$5111,Тех_Движение!$D$2:$D$5111,$C4672,Тех_Движение!$B$2:$B$5111,"&lt;="&amp;O$3)-$F4672)))</f>
        <v>#VALUE!</v>
      </c>
      <c r="P4672" s="21" t="e">
        <f>IF(OR($B4672="",P$3&lt;$D4672+Настройки!$B$7),0,MAX(0,$E4672-MAX(0,SUMIFS(Тех_Движение!$G$2:$G$5111,Тех_Движение!$D$2:$D$5111,$C4672,Тех_Движение!$B$2:$B$5111,"&lt;="&amp;P$3)-$F4672)))</f>
        <v>#VALUE!</v>
      </c>
      <c r="Q4672" s="21" t="e">
        <f>IF(OR($B4672="",Q$3&lt;$D4672+Настройки!$B$7),0,MAX(0,$E4672-MAX(0,SUMIFS(Тех_Движение!$G$2:$G$5111,Тех_Движение!$D$2:$D$5111,$C4672,Тех_Движение!$B$2:$B$5111,"&lt;="&amp;Q$3)-$F4672)))</f>
        <v>#VALUE!</v>
      </c>
      <c r="R4672" s="21" t="str">
        <f t="shared" si="217"/>
        <v/>
      </c>
      <c r="S4672" s="23" t="str">
        <f>IF($B4672="","",VLOOKUP($C4672,Настройки!$A$11:$L$17,9,FALSE))</f>
        <v/>
      </c>
      <c r="T4672" s="23" t="str">
        <f t="shared" si="218"/>
        <v/>
      </c>
    </row>
    <row r="4673" spans="1:20" x14ac:dyDescent="0.3">
      <c r="A4673" s="20">
        <f>Тех_Движение!$A$4670</f>
        <v>4669</v>
      </c>
      <c r="B4673" s="20" t="str">
        <f>IF(Тех_Движение!$F$4670&gt;0,Тех_Движение!$I$4670,"")</f>
        <v/>
      </c>
      <c r="C4673" s="20" t="str">
        <f>IF($B4673="","",Тех_Движение!$D$4670)</f>
        <v/>
      </c>
      <c r="D4673" s="9" t="str">
        <f>IF($B4673="","",Тех_Движение!$B$4670)</f>
        <v/>
      </c>
      <c r="E4673" s="21" t="str">
        <f>IF($B4673="","",Тех_Движение!$F$4670)</f>
        <v/>
      </c>
      <c r="F4673" s="21" t="str">
        <f>IF($B4673="","",SUMIFS($E$5:$E4672,$C$5:$C4672,$C4673))</f>
        <v/>
      </c>
      <c r="G4673" s="21" t="str">
        <f>IF($B4673="","",MAX(0,$E4673-MAX(0,SUMIFS(Тех_Движение!$G$2:$G$5111,Тех_Движение!$D$2:$D$5111,$C4673,Тех_Движение!$B$2:$B$5111,"&lt;="&amp;Настройки!$B$5-1)-$F4673)))</f>
        <v/>
      </c>
      <c r="H4673" s="21" t="str">
        <f>IF($B4673="","",IF(AND($D4673&gt;=Настройки!$B$5,$D4673&lt;=Настройки!$B$6),$E4673,0))</f>
        <v/>
      </c>
      <c r="I4673" s="21" t="str">
        <f t="shared" si="216"/>
        <v/>
      </c>
      <c r="J4673" s="21" t="str">
        <f>IF($B4673="","",MAX(0,$E4673-MAX(0,SUMIFS(Тех_Движение!$G$2:$G$5111,Тех_Движение!$D$2:$D$5111,$C4673,Тех_Движение!$B$2:$B$5111,"&lt;="&amp;Настройки!$B$6)-$F4673)))</f>
        <v/>
      </c>
      <c r="K4673" s="21" t="e">
        <f>IF(OR($B4673="",K$3&lt;$D4673+Настройки!$B$7),0,MAX(0,$E4673-MAX(0,SUMIFS(Тех_Движение!$G$2:$G$5111,Тех_Движение!$D$2:$D$5111,$C4673,Тех_Движение!$B$2:$B$5111,"&lt;="&amp;K$3)-$F4673)))</f>
        <v>#VALUE!</v>
      </c>
      <c r="L4673" s="21" t="e">
        <f>IF(OR($B4673="",L$3&lt;$D4673+Настройки!$B$7),0,MAX(0,$E4673-MAX(0,SUMIFS(Тех_Движение!$G$2:$G$5111,Тех_Движение!$D$2:$D$5111,$C4673,Тех_Движение!$B$2:$B$5111,"&lt;="&amp;L$3)-$F4673)))</f>
        <v>#VALUE!</v>
      </c>
      <c r="M4673" s="21" t="e">
        <f>IF(OR($B4673="",M$3&lt;$D4673+Настройки!$B$7),0,MAX(0,$E4673-MAX(0,SUMIFS(Тех_Движение!$G$2:$G$5111,Тех_Движение!$D$2:$D$5111,$C4673,Тех_Движение!$B$2:$B$5111,"&lt;="&amp;M$3)-$F4673)))</f>
        <v>#VALUE!</v>
      </c>
      <c r="N4673" s="21" t="e">
        <f>IF(OR($B4673="",N$3&lt;$D4673+Настройки!$B$7),0,MAX(0,$E4673-MAX(0,SUMIFS(Тех_Движение!$G$2:$G$5111,Тех_Движение!$D$2:$D$5111,$C4673,Тех_Движение!$B$2:$B$5111,"&lt;="&amp;N$3)-$F4673)))</f>
        <v>#VALUE!</v>
      </c>
      <c r="O4673" s="21" t="e">
        <f>IF(OR($B4673="",O$3&lt;$D4673+Настройки!$B$7),0,MAX(0,$E4673-MAX(0,SUMIFS(Тех_Движение!$G$2:$G$5111,Тех_Движение!$D$2:$D$5111,$C4673,Тех_Движение!$B$2:$B$5111,"&lt;="&amp;O$3)-$F4673)))</f>
        <v>#VALUE!</v>
      </c>
      <c r="P4673" s="21" t="e">
        <f>IF(OR($B4673="",P$3&lt;$D4673+Настройки!$B$7),0,MAX(0,$E4673-MAX(0,SUMIFS(Тех_Движение!$G$2:$G$5111,Тех_Движение!$D$2:$D$5111,$C4673,Тех_Движение!$B$2:$B$5111,"&lt;="&amp;P$3)-$F4673)))</f>
        <v>#VALUE!</v>
      </c>
      <c r="Q4673" s="21" t="e">
        <f>IF(OR($B4673="",Q$3&lt;$D4673+Настройки!$B$7),0,MAX(0,$E4673-MAX(0,SUMIFS(Тех_Движение!$G$2:$G$5111,Тех_Движение!$D$2:$D$5111,$C4673,Тех_Движение!$B$2:$B$5111,"&lt;="&amp;Q$3)-$F4673)))</f>
        <v>#VALUE!</v>
      </c>
      <c r="R4673" s="21" t="str">
        <f t="shared" si="217"/>
        <v/>
      </c>
      <c r="S4673" s="23" t="str">
        <f>IF($B4673="","",VLOOKUP($C4673,Настройки!$A$11:$L$17,9,FALSE))</f>
        <v/>
      </c>
      <c r="T4673" s="23" t="str">
        <f t="shared" si="218"/>
        <v/>
      </c>
    </row>
    <row r="4674" spans="1:20" x14ac:dyDescent="0.3">
      <c r="A4674" s="20">
        <f>Тех_Движение!$A$4671</f>
        <v>4670</v>
      </c>
      <c r="B4674" s="20" t="str">
        <f>IF(Тех_Движение!$F$4671&gt;0,Тех_Движение!$I$4671,"")</f>
        <v/>
      </c>
      <c r="C4674" s="20" t="str">
        <f>IF($B4674="","",Тех_Движение!$D$4671)</f>
        <v/>
      </c>
      <c r="D4674" s="9" t="str">
        <f>IF($B4674="","",Тех_Движение!$B$4671)</f>
        <v/>
      </c>
      <c r="E4674" s="21" t="str">
        <f>IF($B4674="","",Тех_Движение!$F$4671)</f>
        <v/>
      </c>
      <c r="F4674" s="21" t="str">
        <f>IF($B4674="","",SUMIFS($E$5:$E4673,$C$5:$C4673,$C4674))</f>
        <v/>
      </c>
      <c r="G4674" s="21" t="str">
        <f>IF($B4674="","",MAX(0,$E4674-MAX(0,SUMIFS(Тех_Движение!$G$2:$G$5111,Тех_Движение!$D$2:$D$5111,$C4674,Тех_Движение!$B$2:$B$5111,"&lt;="&amp;Настройки!$B$5-1)-$F4674)))</f>
        <v/>
      </c>
      <c r="H4674" s="21" t="str">
        <f>IF($B4674="","",IF(AND($D4674&gt;=Настройки!$B$5,$D4674&lt;=Настройки!$B$6),$E4674,0))</f>
        <v/>
      </c>
      <c r="I4674" s="21" t="str">
        <f t="shared" si="216"/>
        <v/>
      </c>
      <c r="J4674" s="21" t="str">
        <f>IF($B4674="","",MAX(0,$E4674-MAX(0,SUMIFS(Тех_Движение!$G$2:$G$5111,Тех_Движение!$D$2:$D$5111,$C4674,Тех_Движение!$B$2:$B$5111,"&lt;="&amp;Настройки!$B$6)-$F4674)))</f>
        <v/>
      </c>
      <c r="K4674" s="21" t="e">
        <f>IF(OR($B4674="",K$3&lt;$D4674+Настройки!$B$7),0,MAX(0,$E4674-MAX(0,SUMIFS(Тех_Движение!$G$2:$G$5111,Тех_Движение!$D$2:$D$5111,$C4674,Тех_Движение!$B$2:$B$5111,"&lt;="&amp;K$3)-$F4674)))</f>
        <v>#VALUE!</v>
      </c>
      <c r="L4674" s="21" t="e">
        <f>IF(OR($B4674="",L$3&lt;$D4674+Настройки!$B$7),0,MAX(0,$E4674-MAX(0,SUMIFS(Тех_Движение!$G$2:$G$5111,Тех_Движение!$D$2:$D$5111,$C4674,Тех_Движение!$B$2:$B$5111,"&lt;="&amp;L$3)-$F4674)))</f>
        <v>#VALUE!</v>
      </c>
      <c r="M4674" s="21" t="e">
        <f>IF(OR($B4674="",M$3&lt;$D4674+Настройки!$B$7),0,MAX(0,$E4674-MAX(0,SUMIFS(Тех_Движение!$G$2:$G$5111,Тех_Движение!$D$2:$D$5111,$C4674,Тех_Движение!$B$2:$B$5111,"&lt;="&amp;M$3)-$F4674)))</f>
        <v>#VALUE!</v>
      </c>
      <c r="N4674" s="21" t="e">
        <f>IF(OR($B4674="",N$3&lt;$D4674+Настройки!$B$7),0,MAX(0,$E4674-MAX(0,SUMIFS(Тех_Движение!$G$2:$G$5111,Тех_Движение!$D$2:$D$5111,$C4674,Тех_Движение!$B$2:$B$5111,"&lt;="&amp;N$3)-$F4674)))</f>
        <v>#VALUE!</v>
      </c>
      <c r="O4674" s="21" t="e">
        <f>IF(OR($B4674="",O$3&lt;$D4674+Настройки!$B$7),0,MAX(0,$E4674-MAX(0,SUMIFS(Тех_Движение!$G$2:$G$5111,Тех_Движение!$D$2:$D$5111,$C4674,Тех_Движение!$B$2:$B$5111,"&lt;="&amp;O$3)-$F4674)))</f>
        <v>#VALUE!</v>
      </c>
      <c r="P4674" s="21" t="e">
        <f>IF(OR($B4674="",P$3&lt;$D4674+Настройки!$B$7),0,MAX(0,$E4674-MAX(0,SUMIFS(Тех_Движение!$G$2:$G$5111,Тех_Движение!$D$2:$D$5111,$C4674,Тех_Движение!$B$2:$B$5111,"&lt;="&amp;P$3)-$F4674)))</f>
        <v>#VALUE!</v>
      </c>
      <c r="Q4674" s="21" t="e">
        <f>IF(OR($B4674="",Q$3&lt;$D4674+Настройки!$B$7),0,MAX(0,$E4674-MAX(0,SUMIFS(Тех_Движение!$G$2:$G$5111,Тех_Движение!$D$2:$D$5111,$C4674,Тех_Движение!$B$2:$B$5111,"&lt;="&amp;Q$3)-$F4674)))</f>
        <v>#VALUE!</v>
      </c>
      <c r="R4674" s="21" t="str">
        <f t="shared" si="217"/>
        <v/>
      </c>
      <c r="S4674" s="23" t="str">
        <f>IF($B4674="","",VLOOKUP($C4674,Настройки!$A$11:$L$17,9,FALSE))</f>
        <v/>
      </c>
      <c r="T4674" s="23" t="str">
        <f t="shared" si="218"/>
        <v/>
      </c>
    </row>
    <row r="4675" spans="1:20" x14ac:dyDescent="0.3">
      <c r="A4675" s="20">
        <f>Тех_Движение!$A$4672</f>
        <v>4671</v>
      </c>
      <c r="B4675" s="20" t="str">
        <f>IF(Тех_Движение!$F$4672&gt;0,Тех_Движение!$I$4672,"")</f>
        <v/>
      </c>
      <c r="C4675" s="20" t="str">
        <f>IF($B4675="","",Тех_Движение!$D$4672)</f>
        <v/>
      </c>
      <c r="D4675" s="9" t="str">
        <f>IF($B4675="","",Тех_Движение!$B$4672)</f>
        <v/>
      </c>
      <c r="E4675" s="21" t="str">
        <f>IF($B4675="","",Тех_Движение!$F$4672)</f>
        <v/>
      </c>
      <c r="F4675" s="21" t="str">
        <f>IF($B4675="","",SUMIFS($E$5:$E4674,$C$5:$C4674,$C4675))</f>
        <v/>
      </c>
      <c r="G4675" s="21" t="str">
        <f>IF($B4675="","",MAX(0,$E4675-MAX(0,SUMIFS(Тех_Движение!$G$2:$G$5111,Тех_Движение!$D$2:$D$5111,$C4675,Тех_Движение!$B$2:$B$5111,"&lt;="&amp;Настройки!$B$5-1)-$F4675)))</f>
        <v/>
      </c>
      <c r="H4675" s="21" t="str">
        <f>IF($B4675="","",IF(AND($D4675&gt;=Настройки!$B$5,$D4675&lt;=Настройки!$B$6),$E4675,0))</f>
        <v/>
      </c>
      <c r="I4675" s="21" t="str">
        <f t="shared" si="216"/>
        <v/>
      </c>
      <c r="J4675" s="21" t="str">
        <f>IF($B4675="","",MAX(0,$E4675-MAX(0,SUMIFS(Тех_Движение!$G$2:$G$5111,Тех_Движение!$D$2:$D$5111,$C4675,Тех_Движение!$B$2:$B$5111,"&lt;="&amp;Настройки!$B$6)-$F4675)))</f>
        <v/>
      </c>
      <c r="K4675" s="21" t="e">
        <f>IF(OR($B4675="",K$3&lt;$D4675+Настройки!$B$7),0,MAX(0,$E4675-MAX(0,SUMIFS(Тех_Движение!$G$2:$G$5111,Тех_Движение!$D$2:$D$5111,$C4675,Тех_Движение!$B$2:$B$5111,"&lt;="&amp;K$3)-$F4675)))</f>
        <v>#VALUE!</v>
      </c>
      <c r="L4675" s="21" t="e">
        <f>IF(OR($B4675="",L$3&lt;$D4675+Настройки!$B$7),0,MAX(0,$E4675-MAX(0,SUMIFS(Тех_Движение!$G$2:$G$5111,Тех_Движение!$D$2:$D$5111,$C4675,Тех_Движение!$B$2:$B$5111,"&lt;="&amp;L$3)-$F4675)))</f>
        <v>#VALUE!</v>
      </c>
      <c r="M4675" s="21" t="e">
        <f>IF(OR($B4675="",M$3&lt;$D4675+Настройки!$B$7),0,MAX(0,$E4675-MAX(0,SUMIFS(Тех_Движение!$G$2:$G$5111,Тех_Движение!$D$2:$D$5111,$C4675,Тех_Движение!$B$2:$B$5111,"&lt;="&amp;M$3)-$F4675)))</f>
        <v>#VALUE!</v>
      </c>
      <c r="N4675" s="21" t="e">
        <f>IF(OR($B4675="",N$3&lt;$D4675+Настройки!$B$7),0,MAX(0,$E4675-MAX(0,SUMIFS(Тех_Движение!$G$2:$G$5111,Тех_Движение!$D$2:$D$5111,$C4675,Тех_Движение!$B$2:$B$5111,"&lt;="&amp;N$3)-$F4675)))</f>
        <v>#VALUE!</v>
      </c>
      <c r="O4675" s="21" t="e">
        <f>IF(OR($B4675="",O$3&lt;$D4675+Настройки!$B$7),0,MAX(0,$E4675-MAX(0,SUMIFS(Тех_Движение!$G$2:$G$5111,Тех_Движение!$D$2:$D$5111,$C4675,Тех_Движение!$B$2:$B$5111,"&lt;="&amp;O$3)-$F4675)))</f>
        <v>#VALUE!</v>
      </c>
      <c r="P4675" s="21" t="e">
        <f>IF(OR($B4675="",P$3&lt;$D4675+Настройки!$B$7),0,MAX(0,$E4675-MAX(0,SUMIFS(Тех_Движение!$G$2:$G$5111,Тех_Движение!$D$2:$D$5111,$C4675,Тех_Движение!$B$2:$B$5111,"&lt;="&amp;P$3)-$F4675)))</f>
        <v>#VALUE!</v>
      </c>
      <c r="Q4675" s="21" t="e">
        <f>IF(OR($B4675="",Q$3&lt;$D4675+Настройки!$B$7),0,MAX(0,$E4675-MAX(0,SUMIFS(Тех_Движение!$G$2:$G$5111,Тех_Движение!$D$2:$D$5111,$C4675,Тех_Движение!$B$2:$B$5111,"&lt;="&amp;Q$3)-$F4675)))</f>
        <v>#VALUE!</v>
      </c>
      <c r="R4675" s="21" t="str">
        <f t="shared" si="217"/>
        <v/>
      </c>
      <c r="S4675" s="23" t="str">
        <f>IF($B4675="","",VLOOKUP($C4675,Настройки!$A$11:$L$17,9,FALSE))</f>
        <v/>
      </c>
      <c r="T4675" s="23" t="str">
        <f t="shared" si="218"/>
        <v/>
      </c>
    </row>
    <row r="4676" spans="1:20" x14ac:dyDescent="0.3">
      <c r="A4676" s="20">
        <f>Тех_Движение!$A$4673</f>
        <v>4672</v>
      </c>
      <c r="B4676" s="20" t="str">
        <f>IF(Тех_Движение!$F$4673&gt;0,Тех_Движение!$I$4673,"")</f>
        <v/>
      </c>
      <c r="C4676" s="20" t="str">
        <f>IF($B4676="","",Тех_Движение!$D$4673)</f>
        <v/>
      </c>
      <c r="D4676" s="9" t="str">
        <f>IF($B4676="","",Тех_Движение!$B$4673)</f>
        <v/>
      </c>
      <c r="E4676" s="21" t="str">
        <f>IF($B4676="","",Тех_Движение!$F$4673)</f>
        <v/>
      </c>
      <c r="F4676" s="21" t="str">
        <f>IF($B4676="","",SUMIFS($E$5:$E4675,$C$5:$C4675,$C4676))</f>
        <v/>
      </c>
      <c r="G4676" s="21" t="str">
        <f>IF($B4676="","",MAX(0,$E4676-MAX(0,SUMIFS(Тех_Движение!$G$2:$G$5111,Тех_Движение!$D$2:$D$5111,$C4676,Тех_Движение!$B$2:$B$5111,"&lt;="&amp;Настройки!$B$5-1)-$F4676)))</f>
        <v/>
      </c>
      <c r="H4676" s="21" t="str">
        <f>IF($B4676="","",IF(AND($D4676&gt;=Настройки!$B$5,$D4676&lt;=Настройки!$B$6),$E4676,0))</f>
        <v/>
      </c>
      <c r="I4676" s="21" t="str">
        <f t="shared" si="216"/>
        <v/>
      </c>
      <c r="J4676" s="21" t="str">
        <f>IF($B4676="","",MAX(0,$E4676-MAX(0,SUMIFS(Тех_Движение!$G$2:$G$5111,Тех_Движение!$D$2:$D$5111,$C4676,Тех_Движение!$B$2:$B$5111,"&lt;="&amp;Настройки!$B$6)-$F4676)))</f>
        <v/>
      </c>
      <c r="K4676" s="21" t="e">
        <f>IF(OR($B4676="",K$3&lt;$D4676+Настройки!$B$7),0,MAX(0,$E4676-MAX(0,SUMIFS(Тех_Движение!$G$2:$G$5111,Тех_Движение!$D$2:$D$5111,$C4676,Тех_Движение!$B$2:$B$5111,"&lt;="&amp;K$3)-$F4676)))</f>
        <v>#VALUE!</v>
      </c>
      <c r="L4676" s="21" t="e">
        <f>IF(OR($B4676="",L$3&lt;$D4676+Настройки!$B$7),0,MAX(0,$E4676-MAX(0,SUMIFS(Тех_Движение!$G$2:$G$5111,Тех_Движение!$D$2:$D$5111,$C4676,Тех_Движение!$B$2:$B$5111,"&lt;="&amp;L$3)-$F4676)))</f>
        <v>#VALUE!</v>
      </c>
      <c r="M4676" s="21" t="e">
        <f>IF(OR($B4676="",M$3&lt;$D4676+Настройки!$B$7),0,MAX(0,$E4676-MAX(0,SUMIFS(Тех_Движение!$G$2:$G$5111,Тех_Движение!$D$2:$D$5111,$C4676,Тех_Движение!$B$2:$B$5111,"&lt;="&amp;M$3)-$F4676)))</f>
        <v>#VALUE!</v>
      </c>
      <c r="N4676" s="21" t="e">
        <f>IF(OR($B4676="",N$3&lt;$D4676+Настройки!$B$7),0,MAX(0,$E4676-MAX(0,SUMIFS(Тех_Движение!$G$2:$G$5111,Тех_Движение!$D$2:$D$5111,$C4676,Тех_Движение!$B$2:$B$5111,"&lt;="&amp;N$3)-$F4676)))</f>
        <v>#VALUE!</v>
      </c>
      <c r="O4676" s="21" t="e">
        <f>IF(OR($B4676="",O$3&lt;$D4676+Настройки!$B$7),0,MAX(0,$E4676-MAX(0,SUMIFS(Тех_Движение!$G$2:$G$5111,Тех_Движение!$D$2:$D$5111,$C4676,Тех_Движение!$B$2:$B$5111,"&lt;="&amp;O$3)-$F4676)))</f>
        <v>#VALUE!</v>
      </c>
      <c r="P4676" s="21" t="e">
        <f>IF(OR($B4676="",P$3&lt;$D4676+Настройки!$B$7),0,MAX(0,$E4676-MAX(0,SUMIFS(Тех_Движение!$G$2:$G$5111,Тех_Движение!$D$2:$D$5111,$C4676,Тех_Движение!$B$2:$B$5111,"&lt;="&amp;P$3)-$F4676)))</f>
        <v>#VALUE!</v>
      </c>
      <c r="Q4676" s="21" t="e">
        <f>IF(OR($B4676="",Q$3&lt;$D4676+Настройки!$B$7),0,MAX(0,$E4676-MAX(0,SUMIFS(Тех_Движение!$G$2:$G$5111,Тех_Движение!$D$2:$D$5111,$C4676,Тех_Движение!$B$2:$B$5111,"&lt;="&amp;Q$3)-$F4676)))</f>
        <v>#VALUE!</v>
      </c>
      <c r="R4676" s="21" t="str">
        <f t="shared" si="217"/>
        <v/>
      </c>
      <c r="S4676" s="23" t="str">
        <f>IF($B4676="","",VLOOKUP($C4676,Настройки!$A$11:$L$17,9,FALSE))</f>
        <v/>
      </c>
      <c r="T4676" s="23" t="str">
        <f t="shared" si="218"/>
        <v/>
      </c>
    </row>
    <row r="4677" spans="1:20" x14ac:dyDescent="0.3">
      <c r="A4677" s="20">
        <f>Тех_Движение!$A$4674</f>
        <v>4673</v>
      </c>
      <c r="B4677" s="20" t="str">
        <f>IF(Тех_Движение!$F$4674&gt;0,Тех_Движение!$I$4674,"")</f>
        <v/>
      </c>
      <c r="C4677" s="20" t="str">
        <f>IF($B4677="","",Тех_Движение!$D$4674)</f>
        <v/>
      </c>
      <c r="D4677" s="9" t="str">
        <f>IF($B4677="","",Тех_Движение!$B$4674)</f>
        <v/>
      </c>
      <c r="E4677" s="21" t="str">
        <f>IF($B4677="","",Тех_Движение!$F$4674)</f>
        <v/>
      </c>
      <c r="F4677" s="21" t="str">
        <f>IF($B4677="","",SUMIFS($E$5:$E4676,$C$5:$C4676,$C4677))</f>
        <v/>
      </c>
      <c r="G4677" s="21" t="str">
        <f>IF($B4677="","",MAX(0,$E4677-MAX(0,SUMIFS(Тех_Движение!$G$2:$G$5111,Тех_Движение!$D$2:$D$5111,$C4677,Тех_Движение!$B$2:$B$5111,"&lt;="&amp;Настройки!$B$5-1)-$F4677)))</f>
        <v/>
      </c>
      <c r="H4677" s="21" t="str">
        <f>IF($B4677="","",IF(AND($D4677&gt;=Настройки!$B$5,$D4677&lt;=Настройки!$B$6),$E4677,0))</f>
        <v/>
      </c>
      <c r="I4677" s="21" t="str">
        <f t="shared" ref="I4677:I4740" si="219">IF($B4677="","",$G4677+$H4677-$J4677)</f>
        <v/>
      </c>
      <c r="J4677" s="21" t="str">
        <f>IF($B4677="","",MAX(0,$E4677-MAX(0,SUMIFS(Тех_Движение!$G$2:$G$5111,Тех_Движение!$D$2:$D$5111,$C4677,Тех_Движение!$B$2:$B$5111,"&lt;="&amp;Настройки!$B$6)-$F4677)))</f>
        <v/>
      </c>
      <c r="K4677" s="21" t="e">
        <f>IF(OR($B4677="",K$3&lt;$D4677+Настройки!$B$7),0,MAX(0,$E4677-MAX(0,SUMIFS(Тех_Движение!$G$2:$G$5111,Тех_Движение!$D$2:$D$5111,$C4677,Тех_Движение!$B$2:$B$5111,"&lt;="&amp;K$3)-$F4677)))</f>
        <v>#VALUE!</v>
      </c>
      <c r="L4677" s="21" t="e">
        <f>IF(OR($B4677="",L$3&lt;$D4677+Настройки!$B$7),0,MAX(0,$E4677-MAX(0,SUMIFS(Тех_Движение!$G$2:$G$5111,Тех_Движение!$D$2:$D$5111,$C4677,Тех_Движение!$B$2:$B$5111,"&lt;="&amp;L$3)-$F4677)))</f>
        <v>#VALUE!</v>
      </c>
      <c r="M4677" s="21" t="e">
        <f>IF(OR($B4677="",M$3&lt;$D4677+Настройки!$B$7),0,MAX(0,$E4677-MAX(0,SUMIFS(Тех_Движение!$G$2:$G$5111,Тех_Движение!$D$2:$D$5111,$C4677,Тех_Движение!$B$2:$B$5111,"&lt;="&amp;M$3)-$F4677)))</f>
        <v>#VALUE!</v>
      </c>
      <c r="N4677" s="21" t="e">
        <f>IF(OR($B4677="",N$3&lt;$D4677+Настройки!$B$7),0,MAX(0,$E4677-MAX(0,SUMIFS(Тех_Движение!$G$2:$G$5111,Тех_Движение!$D$2:$D$5111,$C4677,Тех_Движение!$B$2:$B$5111,"&lt;="&amp;N$3)-$F4677)))</f>
        <v>#VALUE!</v>
      </c>
      <c r="O4677" s="21" t="e">
        <f>IF(OR($B4677="",O$3&lt;$D4677+Настройки!$B$7),0,MAX(0,$E4677-MAX(0,SUMIFS(Тех_Движение!$G$2:$G$5111,Тех_Движение!$D$2:$D$5111,$C4677,Тех_Движение!$B$2:$B$5111,"&lt;="&amp;O$3)-$F4677)))</f>
        <v>#VALUE!</v>
      </c>
      <c r="P4677" s="21" t="e">
        <f>IF(OR($B4677="",P$3&lt;$D4677+Настройки!$B$7),0,MAX(0,$E4677-MAX(0,SUMIFS(Тех_Движение!$G$2:$G$5111,Тех_Движение!$D$2:$D$5111,$C4677,Тех_Движение!$B$2:$B$5111,"&lt;="&amp;P$3)-$F4677)))</f>
        <v>#VALUE!</v>
      </c>
      <c r="Q4677" s="21" t="e">
        <f>IF(OR($B4677="",Q$3&lt;$D4677+Настройки!$B$7),0,MAX(0,$E4677-MAX(0,SUMIFS(Тех_Движение!$G$2:$G$5111,Тех_Движение!$D$2:$D$5111,$C4677,Тех_Движение!$B$2:$B$5111,"&lt;="&amp;Q$3)-$F4677)))</f>
        <v>#VALUE!</v>
      </c>
      <c r="R4677" s="21" t="str">
        <f t="shared" ref="R4677:R4740" si="220">IF($B4677="","",SUM($K4677:$Q4677))</f>
        <v/>
      </c>
      <c r="S4677" s="23" t="str">
        <f>IF($B4677="","",VLOOKUP($C4677,Настройки!$A$11:$L$17,9,FALSE))</f>
        <v/>
      </c>
      <c r="T4677" s="23" t="str">
        <f t="shared" ref="T4677:T4740" si="221">IF($B4677="","",$R4677*$S4677)</f>
        <v/>
      </c>
    </row>
    <row r="4678" spans="1:20" x14ac:dyDescent="0.3">
      <c r="A4678" s="20">
        <f>Тех_Движение!$A$4675</f>
        <v>4674</v>
      </c>
      <c r="B4678" s="20" t="str">
        <f>IF(Тех_Движение!$F$4675&gt;0,Тех_Движение!$I$4675,"")</f>
        <v/>
      </c>
      <c r="C4678" s="20" t="str">
        <f>IF($B4678="","",Тех_Движение!$D$4675)</f>
        <v/>
      </c>
      <c r="D4678" s="9" t="str">
        <f>IF($B4678="","",Тех_Движение!$B$4675)</f>
        <v/>
      </c>
      <c r="E4678" s="21" t="str">
        <f>IF($B4678="","",Тех_Движение!$F$4675)</f>
        <v/>
      </c>
      <c r="F4678" s="21" t="str">
        <f>IF($B4678="","",SUMIFS($E$5:$E4677,$C$5:$C4677,$C4678))</f>
        <v/>
      </c>
      <c r="G4678" s="21" t="str">
        <f>IF($B4678="","",MAX(0,$E4678-MAX(0,SUMIFS(Тех_Движение!$G$2:$G$5111,Тех_Движение!$D$2:$D$5111,$C4678,Тех_Движение!$B$2:$B$5111,"&lt;="&amp;Настройки!$B$5-1)-$F4678)))</f>
        <v/>
      </c>
      <c r="H4678" s="21" t="str">
        <f>IF($B4678="","",IF(AND($D4678&gt;=Настройки!$B$5,$D4678&lt;=Настройки!$B$6),$E4678,0))</f>
        <v/>
      </c>
      <c r="I4678" s="21" t="str">
        <f t="shared" si="219"/>
        <v/>
      </c>
      <c r="J4678" s="21" t="str">
        <f>IF($B4678="","",MAX(0,$E4678-MAX(0,SUMIFS(Тех_Движение!$G$2:$G$5111,Тех_Движение!$D$2:$D$5111,$C4678,Тех_Движение!$B$2:$B$5111,"&lt;="&amp;Настройки!$B$6)-$F4678)))</f>
        <v/>
      </c>
      <c r="K4678" s="21" t="e">
        <f>IF(OR($B4678="",K$3&lt;$D4678+Настройки!$B$7),0,MAX(0,$E4678-MAX(0,SUMIFS(Тех_Движение!$G$2:$G$5111,Тех_Движение!$D$2:$D$5111,$C4678,Тех_Движение!$B$2:$B$5111,"&lt;="&amp;K$3)-$F4678)))</f>
        <v>#VALUE!</v>
      </c>
      <c r="L4678" s="21" t="e">
        <f>IF(OR($B4678="",L$3&lt;$D4678+Настройки!$B$7),0,MAX(0,$E4678-MAX(0,SUMIFS(Тех_Движение!$G$2:$G$5111,Тех_Движение!$D$2:$D$5111,$C4678,Тех_Движение!$B$2:$B$5111,"&lt;="&amp;L$3)-$F4678)))</f>
        <v>#VALUE!</v>
      </c>
      <c r="M4678" s="21" t="e">
        <f>IF(OR($B4678="",M$3&lt;$D4678+Настройки!$B$7),0,MAX(0,$E4678-MAX(0,SUMIFS(Тех_Движение!$G$2:$G$5111,Тех_Движение!$D$2:$D$5111,$C4678,Тех_Движение!$B$2:$B$5111,"&lt;="&amp;M$3)-$F4678)))</f>
        <v>#VALUE!</v>
      </c>
      <c r="N4678" s="21" t="e">
        <f>IF(OR($B4678="",N$3&lt;$D4678+Настройки!$B$7),0,MAX(0,$E4678-MAX(0,SUMIFS(Тех_Движение!$G$2:$G$5111,Тех_Движение!$D$2:$D$5111,$C4678,Тех_Движение!$B$2:$B$5111,"&lt;="&amp;N$3)-$F4678)))</f>
        <v>#VALUE!</v>
      </c>
      <c r="O4678" s="21" t="e">
        <f>IF(OR($B4678="",O$3&lt;$D4678+Настройки!$B$7),0,MAX(0,$E4678-MAX(0,SUMIFS(Тех_Движение!$G$2:$G$5111,Тех_Движение!$D$2:$D$5111,$C4678,Тех_Движение!$B$2:$B$5111,"&lt;="&amp;O$3)-$F4678)))</f>
        <v>#VALUE!</v>
      </c>
      <c r="P4678" s="21" t="e">
        <f>IF(OR($B4678="",P$3&lt;$D4678+Настройки!$B$7),0,MAX(0,$E4678-MAX(0,SUMIFS(Тех_Движение!$G$2:$G$5111,Тех_Движение!$D$2:$D$5111,$C4678,Тех_Движение!$B$2:$B$5111,"&lt;="&amp;P$3)-$F4678)))</f>
        <v>#VALUE!</v>
      </c>
      <c r="Q4678" s="21" t="e">
        <f>IF(OR($B4678="",Q$3&lt;$D4678+Настройки!$B$7),0,MAX(0,$E4678-MAX(0,SUMIFS(Тех_Движение!$G$2:$G$5111,Тех_Движение!$D$2:$D$5111,$C4678,Тех_Движение!$B$2:$B$5111,"&lt;="&amp;Q$3)-$F4678)))</f>
        <v>#VALUE!</v>
      </c>
      <c r="R4678" s="21" t="str">
        <f t="shared" si="220"/>
        <v/>
      </c>
      <c r="S4678" s="23" t="str">
        <f>IF($B4678="","",VLOOKUP($C4678,Настройки!$A$11:$L$17,9,FALSE))</f>
        <v/>
      </c>
      <c r="T4678" s="23" t="str">
        <f t="shared" si="221"/>
        <v/>
      </c>
    </row>
    <row r="4679" spans="1:20" x14ac:dyDescent="0.3">
      <c r="A4679" s="20">
        <f>Тех_Движение!$A$4676</f>
        <v>4675</v>
      </c>
      <c r="B4679" s="20" t="str">
        <f>IF(Тех_Движение!$F$4676&gt;0,Тех_Движение!$I$4676,"")</f>
        <v/>
      </c>
      <c r="C4679" s="20" t="str">
        <f>IF($B4679="","",Тех_Движение!$D$4676)</f>
        <v/>
      </c>
      <c r="D4679" s="9" t="str">
        <f>IF($B4679="","",Тех_Движение!$B$4676)</f>
        <v/>
      </c>
      <c r="E4679" s="21" t="str">
        <f>IF($B4679="","",Тех_Движение!$F$4676)</f>
        <v/>
      </c>
      <c r="F4679" s="21" t="str">
        <f>IF($B4679="","",SUMIFS($E$5:$E4678,$C$5:$C4678,$C4679))</f>
        <v/>
      </c>
      <c r="G4679" s="21" t="str">
        <f>IF($B4679="","",MAX(0,$E4679-MAX(0,SUMIFS(Тех_Движение!$G$2:$G$5111,Тех_Движение!$D$2:$D$5111,$C4679,Тех_Движение!$B$2:$B$5111,"&lt;="&amp;Настройки!$B$5-1)-$F4679)))</f>
        <v/>
      </c>
      <c r="H4679" s="21" t="str">
        <f>IF($B4679="","",IF(AND($D4679&gt;=Настройки!$B$5,$D4679&lt;=Настройки!$B$6),$E4679,0))</f>
        <v/>
      </c>
      <c r="I4679" s="21" t="str">
        <f t="shared" si="219"/>
        <v/>
      </c>
      <c r="J4679" s="21" t="str">
        <f>IF($B4679="","",MAX(0,$E4679-MAX(0,SUMIFS(Тех_Движение!$G$2:$G$5111,Тех_Движение!$D$2:$D$5111,$C4679,Тех_Движение!$B$2:$B$5111,"&lt;="&amp;Настройки!$B$6)-$F4679)))</f>
        <v/>
      </c>
      <c r="K4679" s="21" t="e">
        <f>IF(OR($B4679="",K$3&lt;$D4679+Настройки!$B$7),0,MAX(0,$E4679-MAX(0,SUMIFS(Тех_Движение!$G$2:$G$5111,Тех_Движение!$D$2:$D$5111,$C4679,Тех_Движение!$B$2:$B$5111,"&lt;="&amp;K$3)-$F4679)))</f>
        <v>#VALUE!</v>
      </c>
      <c r="L4679" s="21" t="e">
        <f>IF(OR($B4679="",L$3&lt;$D4679+Настройки!$B$7),0,MAX(0,$E4679-MAX(0,SUMIFS(Тех_Движение!$G$2:$G$5111,Тех_Движение!$D$2:$D$5111,$C4679,Тех_Движение!$B$2:$B$5111,"&lt;="&amp;L$3)-$F4679)))</f>
        <v>#VALUE!</v>
      </c>
      <c r="M4679" s="21" t="e">
        <f>IF(OR($B4679="",M$3&lt;$D4679+Настройки!$B$7),0,MAX(0,$E4679-MAX(0,SUMIFS(Тех_Движение!$G$2:$G$5111,Тех_Движение!$D$2:$D$5111,$C4679,Тех_Движение!$B$2:$B$5111,"&lt;="&amp;M$3)-$F4679)))</f>
        <v>#VALUE!</v>
      </c>
      <c r="N4679" s="21" t="e">
        <f>IF(OR($B4679="",N$3&lt;$D4679+Настройки!$B$7),0,MAX(0,$E4679-MAX(0,SUMIFS(Тех_Движение!$G$2:$G$5111,Тех_Движение!$D$2:$D$5111,$C4679,Тех_Движение!$B$2:$B$5111,"&lt;="&amp;N$3)-$F4679)))</f>
        <v>#VALUE!</v>
      </c>
      <c r="O4679" s="21" t="e">
        <f>IF(OR($B4679="",O$3&lt;$D4679+Настройки!$B$7),0,MAX(0,$E4679-MAX(0,SUMIFS(Тех_Движение!$G$2:$G$5111,Тех_Движение!$D$2:$D$5111,$C4679,Тех_Движение!$B$2:$B$5111,"&lt;="&amp;O$3)-$F4679)))</f>
        <v>#VALUE!</v>
      </c>
      <c r="P4679" s="21" t="e">
        <f>IF(OR($B4679="",P$3&lt;$D4679+Настройки!$B$7),0,MAX(0,$E4679-MAX(0,SUMIFS(Тех_Движение!$G$2:$G$5111,Тех_Движение!$D$2:$D$5111,$C4679,Тех_Движение!$B$2:$B$5111,"&lt;="&amp;P$3)-$F4679)))</f>
        <v>#VALUE!</v>
      </c>
      <c r="Q4679" s="21" t="e">
        <f>IF(OR($B4679="",Q$3&lt;$D4679+Настройки!$B$7),0,MAX(0,$E4679-MAX(0,SUMIFS(Тех_Движение!$G$2:$G$5111,Тех_Движение!$D$2:$D$5111,$C4679,Тех_Движение!$B$2:$B$5111,"&lt;="&amp;Q$3)-$F4679)))</f>
        <v>#VALUE!</v>
      </c>
      <c r="R4679" s="21" t="str">
        <f t="shared" si="220"/>
        <v/>
      </c>
      <c r="S4679" s="23" t="str">
        <f>IF($B4679="","",VLOOKUP($C4679,Настройки!$A$11:$L$17,9,FALSE))</f>
        <v/>
      </c>
      <c r="T4679" s="23" t="str">
        <f t="shared" si="221"/>
        <v/>
      </c>
    </row>
    <row r="4680" spans="1:20" x14ac:dyDescent="0.3">
      <c r="A4680" s="20">
        <f>Тех_Движение!$A$4677</f>
        <v>4676</v>
      </c>
      <c r="B4680" s="20" t="str">
        <f>IF(Тех_Движение!$F$4677&gt;0,Тех_Движение!$I$4677,"")</f>
        <v/>
      </c>
      <c r="C4680" s="20" t="str">
        <f>IF($B4680="","",Тех_Движение!$D$4677)</f>
        <v/>
      </c>
      <c r="D4680" s="9" t="str">
        <f>IF($B4680="","",Тех_Движение!$B$4677)</f>
        <v/>
      </c>
      <c r="E4680" s="21" t="str">
        <f>IF($B4680="","",Тех_Движение!$F$4677)</f>
        <v/>
      </c>
      <c r="F4680" s="21" t="str">
        <f>IF($B4680="","",SUMIFS($E$5:$E4679,$C$5:$C4679,$C4680))</f>
        <v/>
      </c>
      <c r="G4680" s="21" t="str">
        <f>IF($B4680="","",MAX(0,$E4680-MAX(0,SUMIFS(Тех_Движение!$G$2:$G$5111,Тех_Движение!$D$2:$D$5111,$C4680,Тех_Движение!$B$2:$B$5111,"&lt;="&amp;Настройки!$B$5-1)-$F4680)))</f>
        <v/>
      </c>
      <c r="H4680" s="21" t="str">
        <f>IF($B4680="","",IF(AND($D4680&gt;=Настройки!$B$5,$D4680&lt;=Настройки!$B$6),$E4680,0))</f>
        <v/>
      </c>
      <c r="I4680" s="21" t="str">
        <f t="shared" si="219"/>
        <v/>
      </c>
      <c r="J4680" s="21" t="str">
        <f>IF($B4680="","",MAX(0,$E4680-MAX(0,SUMIFS(Тех_Движение!$G$2:$G$5111,Тех_Движение!$D$2:$D$5111,$C4680,Тех_Движение!$B$2:$B$5111,"&lt;="&amp;Настройки!$B$6)-$F4680)))</f>
        <v/>
      </c>
      <c r="K4680" s="21" t="e">
        <f>IF(OR($B4680="",K$3&lt;$D4680+Настройки!$B$7),0,MAX(0,$E4680-MAX(0,SUMIFS(Тех_Движение!$G$2:$G$5111,Тех_Движение!$D$2:$D$5111,$C4680,Тех_Движение!$B$2:$B$5111,"&lt;="&amp;K$3)-$F4680)))</f>
        <v>#VALUE!</v>
      </c>
      <c r="L4680" s="21" t="e">
        <f>IF(OR($B4680="",L$3&lt;$D4680+Настройки!$B$7),0,MAX(0,$E4680-MAX(0,SUMIFS(Тех_Движение!$G$2:$G$5111,Тех_Движение!$D$2:$D$5111,$C4680,Тех_Движение!$B$2:$B$5111,"&lt;="&amp;L$3)-$F4680)))</f>
        <v>#VALUE!</v>
      </c>
      <c r="M4680" s="21" t="e">
        <f>IF(OR($B4680="",M$3&lt;$D4680+Настройки!$B$7),0,MAX(0,$E4680-MAX(0,SUMIFS(Тех_Движение!$G$2:$G$5111,Тех_Движение!$D$2:$D$5111,$C4680,Тех_Движение!$B$2:$B$5111,"&lt;="&amp;M$3)-$F4680)))</f>
        <v>#VALUE!</v>
      </c>
      <c r="N4680" s="21" t="e">
        <f>IF(OR($B4680="",N$3&lt;$D4680+Настройки!$B$7),0,MAX(0,$E4680-MAX(0,SUMIFS(Тех_Движение!$G$2:$G$5111,Тех_Движение!$D$2:$D$5111,$C4680,Тех_Движение!$B$2:$B$5111,"&lt;="&amp;N$3)-$F4680)))</f>
        <v>#VALUE!</v>
      </c>
      <c r="O4680" s="21" t="e">
        <f>IF(OR($B4680="",O$3&lt;$D4680+Настройки!$B$7),0,MAX(0,$E4680-MAX(0,SUMIFS(Тех_Движение!$G$2:$G$5111,Тех_Движение!$D$2:$D$5111,$C4680,Тех_Движение!$B$2:$B$5111,"&lt;="&amp;O$3)-$F4680)))</f>
        <v>#VALUE!</v>
      </c>
      <c r="P4680" s="21" t="e">
        <f>IF(OR($B4680="",P$3&lt;$D4680+Настройки!$B$7),0,MAX(0,$E4680-MAX(0,SUMIFS(Тех_Движение!$G$2:$G$5111,Тех_Движение!$D$2:$D$5111,$C4680,Тех_Движение!$B$2:$B$5111,"&lt;="&amp;P$3)-$F4680)))</f>
        <v>#VALUE!</v>
      </c>
      <c r="Q4680" s="21" t="e">
        <f>IF(OR($B4680="",Q$3&lt;$D4680+Настройки!$B$7),0,MAX(0,$E4680-MAX(0,SUMIFS(Тех_Движение!$G$2:$G$5111,Тех_Движение!$D$2:$D$5111,$C4680,Тех_Движение!$B$2:$B$5111,"&lt;="&amp;Q$3)-$F4680)))</f>
        <v>#VALUE!</v>
      </c>
      <c r="R4680" s="21" t="str">
        <f t="shared" si="220"/>
        <v/>
      </c>
      <c r="S4680" s="23" t="str">
        <f>IF($B4680="","",VLOOKUP($C4680,Настройки!$A$11:$L$17,9,FALSE))</f>
        <v/>
      </c>
      <c r="T4680" s="23" t="str">
        <f t="shared" si="221"/>
        <v/>
      </c>
    </row>
    <row r="4681" spans="1:20" x14ac:dyDescent="0.3">
      <c r="A4681" s="20">
        <f>Тех_Движение!$A$4678</f>
        <v>4677</v>
      </c>
      <c r="B4681" s="20" t="str">
        <f>IF(Тех_Движение!$F$4678&gt;0,Тех_Движение!$I$4678,"")</f>
        <v/>
      </c>
      <c r="C4681" s="20" t="str">
        <f>IF($B4681="","",Тех_Движение!$D$4678)</f>
        <v/>
      </c>
      <c r="D4681" s="9" t="str">
        <f>IF($B4681="","",Тех_Движение!$B$4678)</f>
        <v/>
      </c>
      <c r="E4681" s="21" t="str">
        <f>IF($B4681="","",Тех_Движение!$F$4678)</f>
        <v/>
      </c>
      <c r="F4681" s="21" t="str">
        <f>IF($B4681="","",SUMIFS($E$5:$E4680,$C$5:$C4680,$C4681))</f>
        <v/>
      </c>
      <c r="G4681" s="21" t="str">
        <f>IF($B4681="","",MAX(0,$E4681-MAX(0,SUMIFS(Тех_Движение!$G$2:$G$5111,Тех_Движение!$D$2:$D$5111,$C4681,Тех_Движение!$B$2:$B$5111,"&lt;="&amp;Настройки!$B$5-1)-$F4681)))</f>
        <v/>
      </c>
      <c r="H4681" s="21" t="str">
        <f>IF($B4681="","",IF(AND($D4681&gt;=Настройки!$B$5,$D4681&lt;=Настройки!$B$6),$E4681,0))</f>
        <v/>
      </c>
      <c r="I4681" s="21" t="str">
        <f t="shared" si="219"/>
        <v/>
      </c>
      <c r="J4681" s="21" t="str">
        <f>IF($B4681="","",MAX(0,$E4681-MAX(0,SUMIFS(Тех_Движение!$G$2:$G$5111,Тех_Движение!$D$2:$D$5111,$C4681,Тех_Движение!$B$2:$B$5111,"&lt;="&amp;Настройки!$B$6)-$F4681)))</f>
        <v/>
      </c>
      <c r="K4681" s="21" t="e">
        <f>IF(OR($B4681="",K$3&lt;$D4681+Настройки!$B$7),0,MAX(0,$E4681-MAX(0,SUMIFS(Тех_Движение!$G$2:$G$5111,Тех_Движение!$D$2:$D$5111,$C4681,Тех_Движение!$B$2:$B$5111,"&lt;="&amp;K$3)-$F4681)))</f>
        <v>#VALUE!</v>
      </c>
      <c r="L4681" s="21" t="e">
        <f>IF(OR($B4681="",L$3&lt;$D4681+Настройки!$B$7),0,MAX(0,$E4681-MAX(0,SUMIFS(Тех_Движение!$G$2:$G$5111,Тех_Движение!$D$2:$D$5111,$C4681,Тех_Движение!$B$2:$B$5111,"&lt;="&amp;L$3)-$F4681)))</f>
        <v>#VALUE!</v>
      </c>
      <c r="M4681" s="21" t="e">
        <f>IF(OR($B4681="",M$3&lt;$D4681+Настройки!$B$7),0,MAX(0,$E4681-MAX(0,SUMIFS(Тех_Движение!$G$2:$G$5111,Тех_Движение!$D$2:$D$5111,$C4681,Тех_Движение!$B$2:$B$5111,"&lt;="&amp;M$3)-$F4681)))</f>
        <v>#VALUE!</v>
      </c>
      <c r="N4681" s="21" t="e">
        <f>IF(OR($B4681="",N$3&lt;$D4681+Настройки!$B$7),0,MAX(0,$E4681-MAX(0,SUMIFS(Тех_Движение!$G$2:$G$5111,Тех_Движение!$D$2:$D$5111,$C4681,Тех_Движение!$B$2:$B$5111,"&lt;="&amp;N$3)-$F4681)))</f>
        <v>#VALUE!</v>
      </c>
      <c r="O4681" s="21" t="e">
        <f>IF(OR($B4681="",O$3&lt;$D4681+Настройки!$B$7),0,MAX(0,$E4681-MAX(0,SUMIFS(Тех_Движение!$G$2:$G$5111,Тех_Движение!$D$2:$D$5111,$C4681,Тех_Движение!$B$2:$B$5111,"&lt;="&amp;O$3)-$F4681)))</f>
        <v>#VALUE!</v>
      </c>
      <c r="P4681" s="21" t="e">
        <f>IF(OR($B4681="",P$3&lt;$D4681+Настройки!$B$7),0,MAX(0,$E4681-MAX(0,SUMIFS(Тех_Движение!$G$2:$G$5111,Тех_Движение!$D$2:$D$5111,$C4681,Тех_Движение!$B$2:$B$5111,"&lt;="&amp;P$3)-$F4681)))</f>
        <v>#VALUE!</v>
      </c>
      <c r="Q4681" s="21" t="e">
        <f>IF(OR($B4681="",Q$3&lt;$D4681+Настройки!$B$7),0,MAX(0,$E4681-MAX(0,SUMIFS(Тех_Движение!$G$2:$G$5111,Тех_Движение!$D$2:$D$5111,$C4681,Тех_Движение!$B$2:$B$5111,"&lt;="&amp;Q$3)-$F4681)))</f>
        <v>#VALUE!</v>
      </c>
      <c r="R4681" s="21" t="str">
        <f t="shared" si="220"/>
        <v/>
      </c>
      <c r="S4681" s="23" t="str">
        <f>IF($B4681="","",VLOOKUP($C4681,Настройки!$A$11:$L$17,9,FALSE))</f>
        <v/>
      </c>
      <c r="T4681" s="23" t="str">
        <f t="shared" si="221"/>
        <v/>
      </c>
    </row>
    <row r="4682" spans="1:20" x14ac:dyDescent="0.3">
      <c r="A4682" s="20">
        <f>Тех_Движение!$A$4679</f>
        <v>4678</v>
      </c>
      <c r="B4682" s="20" t="str">
        <f>IF(Тех_Движение!$F$4679&gt;0,Тех_Движение!$I$4679,"")</f>
        <v/>
      </c>
      <c r="C4682" s="20" t="str">
        <f>IF($B4682="","",Тех_Движение!$D$4679)</f>
        <v/>
      </c>
      <c r="D4682" s="9" t="str">
        <f>IF($B4682="","",Тех_Движение!$B$4679)</f>
        <v/>
      </c>
      <c r="E4682" s="21" t="str">
        <f>IF($B4682="","",Тех_Движение!$F$4679)</f>
        <v/>
      </c>
      <c r="F4682" s="21" t="str">
        <f>IF($B4682="","",SUMIFS($E$5:$E4681,$C$5:$C4681,$C4682))</f>
        <v/>
      </c>
      <c r="G4682" s="21" t="str">
        <f>IF($B4682="","",MAX(0,$E4682-MAX(0,SUMIFS(Тех_Движение!$G$2:$G$5111,Тех_Движение!$D$2:$D$5111,$C4682,Тех_Движение!$B$2:$B$5111,"&lt;="&amp;Настройки!$B$5-1)-$F4682)))</f>
        <v/>
      </c>
      <c r="H4682" s="21" t="str">
        <f>IF($B4682="","",IF(AND($D4682&gt;=Настройки!$B$5,$D4682&lt;=Настройки!$B$6),$E4682,0))</f>
        <v/>
      </c>
      <c r="I4682" s="21" t="str">
        <f t="shared" si="219"/>
        <v/>
      </c>
      <c r="J4682" s="21" t="str">
        <f>IF($B4682="","",MAX(0,$E4682-MAX(0,SUMIFS(Тех_Движение!$G$2:$G$5111,Тех_Движение!$D$2:$D$5111,$C4682,Тех_Движение!$B$2:$B$5111,"&lt;="&amp;Настройки!$B$6)-$F4682)))</f>
        <v/>
      </c>
      <c r="K4682" s="21" t="e">
        <f>IF(OR($B4682="",K$3&lt;$D4682+Настройки!$B$7),0,MAX(0,$E4682-MAX(0,SUMIFS(Тех_Движение!$G$2:$G$5111,Тех_Движение!$D$2:$D$5111,$C4682,Тех_Движение!$B$2:$B$5111,"&lt;="&amp;K$3)-$F4682)))</f>
        <v>#VALUE!</v>
      </c>
      <c r="L4682" s="21" t="e">
        <f>IF(OR($B4682="",L$3&lt;$D4682+Настройки!$B$7),0,MAX(0,$E4682-MAX(0,SUMIFS(Тех_Движение!$G$2:$G$5111,Тех_Движение!$D$2:$D$5111,$C4682,Тех_Движение!$B$2:$B$5111,"&lt;="&amp;L$3)-$F4682)))</f>
        <v>#VALUE!</v>
      </c>
      <c r="M4682" s="21" t="e">
        <f>IF(OR($B4682="",M$3&lt;$D4682+Настройки!$B$7),0,MAX(0,$E4682-MAX(0,SUMIFS(Тех_Движение!$G$2:$G$5111,Тех_Движение!$D$2:$D$5111,$C4682,Тех_Движение!$B$2:$B$5111,"&lt;="&amp;M$3)-$F4682)))</f>
        <v>#VALUE!</v>
      </c>
      <c r="N4682" s="21" t="e">
        <f>IF(OR($B4682="",N$3&lt;$D4682+Настройки!$B$7),0,MAX(0,$E4682-MAX(0,SUMIFS(Тех_Движение!$G$2:$G$5111,Тех_Движение!$D$2:$D$5111,$C4682,Тех_Движение!$B$2:$B$5111,"&lt;="&amp;N$3)-$F4682)))</f>
        <v>#VALUE!</v>
      </c>
      <c r="O4682" s="21" t="e">
        <f>IF(OR($B4682="",O$3&lt;$D4682+Настройки!$B$7),0,MAX(0,$E4682-MAX(0,SUMIFS(Тех_Движение!$G$2:$G$5111,Тех_Движение!$D$2:$D$5111,$C4682,Тех_Движение!$B$2:$B$5111,"&lt;="&amp;O$3)-$F4682)))</f>
        <v>#VALUE!</v>
      </c>
      <c r="P4682" s="21" t="e">
        <f>IF(OR($B4682="",P$3&lt;$D4682+Настройки!$B$7),0,MAX(0,$E4682-MAX(0,SUMIFS(Тех_Движение!$G$2:$G$5111,Тех_Движение!$D$2:$D$5111,$C4682,Тех_Движение!$B$2:$B$5111,"&lt;="&amp;P$3)-$F4682)))</f>
        <v>#VALUE!</v>
      </c>
      <c r="Q4682" s="21" t="e">
        <f>IF(OR($B4682="",Q$3&lt;$D4682+Настройки!$B$7),0,MAX(0,$E4682-MAX(0,SUMIFS(Тех_Движение!$G$2:$G$5111,Тех_Движение!$D$2:$D$5111,$C4682,Тех_Движение!$B$2:$B$5111,"&lt;="&amp;Q$3)-$F4682)))</f>
        <v>#VALUE!</v>
      </c>
      <c r="R4682" s="21" t="str">
        <f t="shared" si="220"/>
        <v/>
      </c>
      <c r="S4682" s="23" t="str">
        <f>IF($B4682="","",VLOOKUP($C4682,Настройки!$A$11:$L$17,9,FALSE))</f>
        <v/>
      </c>
      <c r="T4682" s="23" t="str">
        <f t="shared" si="221"/>
        <v/>
      </c>
    </row>
    <row r="4683" spans="1:20" x14ac:dyDescent="0.3">
      <c r="A4683" s="20">
        <f>Тех_Движение!$A$4680</f>
        <v>4679</v>
      </c>
      <c r="B4683" s="20" t="str">
        <f>IF(Тех_Движение!$F$4680&gt;0,Тех_Движение!$I$4680,"")</f>
        <v/>
      </c>
      <c r="C4683" s="20" t="str">
        <f>IF($B4683="","",Тех_Движение!$D$4680)</f>
        <v/>
      </c>
      <c r="D4683" s="9" t="str">
        <f>IF($B4683="","",Тех_Движение!$B$4680)</f>
        <v/>
      </c>
      <c r="E4683" s="21" t="str">
        <f>IF($B4683="","",Тех_Движение!$F$4680)</f>
        <v/>
      </c>
      <c r="F4683" s="21" t="str">
        <f>IF($B4683="","",SUMIFS($E$5:$E4682,$C$5:$C4682,$C4683))</f>
        <v/>
      </c>
      <c r="G4683" s="21" t="str">
        <f>IF($B4683="","",MAX(0,$E4683-MAX(0,SUMIFS(Тех_Движение!$G$2:$G$5111,Тех_Движение!$D$2:$D$5111,$C4683,Тех_Движение!$B$2:$B$5111,"&lt;="&amp;Настройки!$B$5-1)-$F4683)))</f>
        <v/>
      </c>
      <c r="H4683" s="21" t="str">
        <f>IF($B4683="","",IF(AND($D4683&gt;=Настройки!$B$5,$D4683&lt;=Настройки!$B$6),$E4683,0))</f>
        <v/>
      </c>
      <c r="I4683" s="21" t="str">
        <f t="shared" si="219"/>
        <v/>
      </c>
      <c r="J4683" s="21" t="str">
        <f>IF($B4683="","",MAX(0,$E4683-MAX(0,SUMIFS(Тех_Движение!$G$2:$G$5111,Тех_Движение!$D$2:$D$5111,$C4683,Тех_Движение!$B$2:$B$5111,"&lt;="&amp;Настройки!$B$6)-$F4683)))</f>
        <v/>
      </c>
      <c r="K4683" s="21" t="e">
        <f>IF(OR($B4683="",K$3&lt;$D4683+Настройки!$B$7),0,MAX(0,$E4683-MAX(0,SUMIFS(Тех_Движение!$G$2:$G$5111,Тех_Движение!$D$2:$D$5111,$C4683,Тех_Движение!$B$2:$B$5111,"&lt;="&amp;K$3)-$F4683)))</f>
        <v>#VALUE!</v>
      </c>
      <c r="L4683" s="21" t="e">
        <f>IF(OR($B4683="",L$3&lt;$D4683+Настройки!$B$7),0,MAX(0,$E4683-MAX(0,SUMIFS(Тех_Движение!$G$2:$G$5111,Тех_Движение!$D$2:$D$5111,$C4683,Тех_Движение!$B$2:$B$5111,"&lt;="&amp;L$3)-$F4683)))</f>
        <v>#VALUE!</v>
      </c>
      <c r="M4683" s="21" t="e">
        <f>IF(OR($B4683="",M$3&lt;$D4683+Настройки!$B$7),0,MAX(0,$E4683-MAX(0,SUMIFS(Тех_Движение!$G$2:$G$5111,Тех_Движение!$D$2:$D$5111,$C4683,Тех_Движение!$B$2:$B$5111,"&lt;="&amp;M$3)-$F4683)))</f>
        <v>#VALUE!</v>
      </c>
      <c r="N4683" s="21" t="e">
        <f>IF(OR($B4683="",N$3&lt;$D4683+Настройки!$B$7),0,MAX(0,$E4683-MAX(0,SUMIFS(Тех_Движение!$G$2:$G$5111,Тех_Движение!$D$2:$D$5111,$C4683,Тех_Движение!$B$2:$B$5111,"&lt;="&amp;N$3)-$F4683)))</f>
        <v>#VALUE!</v>
      </c>
      <c r="O4683" s="21" t="e">
        <f>IF(OR($B4683="",O$3&lt;$D4683+Настройки!$B$7),0,MAX(0,$E4683-MAX(0,SUMIFS(Тех_Движение!$G$2:$G$5111,Тех_Движение!$D$2:$D$5111,$C4683,Тех_Движение!$B$2:$B$5111,"&lt;="&amp;O$3)-$F4683)))</f>
        <v>#VALUE!</v>
      </c>
      <c r="P4683" s="21" t="e">
        <f>IF(OR($B4683="",P$3&lt;$D4683+Настройки!$B$7),0,MAX(0,$E4683-MAX(0,SUMIFS(Тех_Движение!$G$2:$G$5111,Тех_Движение!$D$2:$D$5111,$C4683,Тех_Движение!$B$2:$B$5111,"&lt;="&amp;P$3)-$F4683)))</f>
        <v>#VALUE!</v>
      </c>
      <c r="Q4683" s="21" t="e">
        <f>IF(OR($B4683="",Q$3&lt;$D4683+Настройки!$B$7),0,MAX(0,$E4683-MAX(0,SUMIFS(Тех_Движение!$G$2:$G$5111,Тех_Движение!$D$2:$D$5111,$C4683,Тех_Движение!$B$2:$B$5111,"&lt;="&amp;Q$3)-$F4683)))</f>
        <v>#VALUE!</v>
      </c>
      <c r="R4683" s="21" t="str">
        <f t="shared" si="220"/>
        <v/>
      </c>
      <c r="S4683" s="23" t="str">
        <f>IF($B4683="","",VLOOKUP($C4683,Настройки!$A$11:$L$17,9,FALSE))</f>
        <v/>
      </c>
      <c r="T4683" s="23" t="str">
        <f t="shared" si="221"/>
        <v/>
      </c>
    </row>
    <row r="4684" spans="1:20" x14ac:dyDescent="0.3">
      <c r="A4684" s="20">
        <f>Тех_Движение!$A$4681</f>
        <v>4680</v>
      </c>
      <c r="B4684" s="20" t="str">
        <f>IF(Тех_Движение!$F$4681&gt;0,Тех_Движение!$I$4681,"")</f>
        <v/>
      </c>
      <c r="C4684" s="20" t="str">
        <f>IF($B4684="","",Тех_Движение!$D$4681)</f>
        <v/>
      </c>
      <c r="D4684" s="9" t="str">
        <f>IF($B4684="","",Тех_Движение!$B$4681)</f>
        <v/>
      </c>
      <c r="E4684" s="21" t="str">
        <f>IF($B4684="","",Тех_Движение!$F$4681)</f>
        <v/>
      </c>
      <c r="F4684" s="21" t="str">
        <f>IF($B4684="","",SUMIFS($E$5:$E4683,$C$5:$C4683,$C4684))</f>
        <v/>
      </c>
      <c r="G4684" s="21" t="str">
        <f>IF($B4684="","",MAX(0,$E4684-MAX(0,SUMIFS(Тех_Движение!$G$2:$G$5111,Тех_Движение!$D$2:$D$5111,$C4684,Тех_Движение!$B$2:$B$5111,"&lt;="&amp;Настройки!$B$5-1)-$F4684)))</f>
        <v/>
      </c>
      <c r="H4684" s="21" t="str">
        <f>IF($B4684="","",IF(AND($D4684&gt;=Настройки!$B$5,$D4684&lt;=Настройки!$B$6),$E4684,0))</f>
        <v/>
      </c>
      <c r="I4684" s="21" t="str">
        <f t="shared" si="219"/>
        <v/>
      </c>
      <c r="J4684" s="21" t="str">
        <f>IF($B4684="","",MAX(0,$E4684-MAX(0,SUMIFS(Тех_Движение!$G$2:$G$5111,Тех_Движение!$D$2:$D$5111,$C4684,Тех_Движение!$B$2:$B$5111,"&lt;="&amp;Настройки!$B$6)-$F4684)))</f>
        <v/>
      </c>
      <c r="K4684" s="21" t="e">
        <f>IF(OR($B4684="",K$3&lt;$D4684+Настройки!$B$7),0,MAX(0,$E4684-MAX(0,SUMIFS(Тех_Движение!$G$2:$G$5111,Тех_Движение!$D$2:$D$5111,$C4684,Тех_Движение!$B$2:$B$5111,"&lt;="&amp;K$3)-$F4684)))</f>
        <v>#VALUE!</v>
      </c>
      <c r="L4684" s="21" t="e">
        <f>IF(OR($B4684="",L$3&lt;$D4684+Настройки!$B$7),0,MAX(0,$E4684-MAX(0,SUMIFS(Тех_Движение!$G$2:$G$5111,Тех_Движение!$D$2:$D$5111,$C4684,Тех_Движение!$B$2:$B$5111,"&lt;="&amp;L$3)-$F4684)))</f>
        <v>#VALUE!</v>
      </c>
      <c r="M4684" s="21" t="e">
        <f>IF(OR($B4684="",M$3&lt;$D4684+Настройки!$B$7),0,MAX(0,$E4684-MAX(0,SUMIFS(Тех_Движение!$G$2:$G$5111,Тех_Движение!$D$2:$D$5111,$C4684,Тех_Движение!$B$2:$B$5111,"&lt;="&amp;M$3)-$F4684)))</f>
        <v>#VALUE!</v>
      </c>
      <c r="N4684" s="21" t="e">
        <f>IF(OR($B4684="",N$3&lt;$D4684+Настройки!$B$7),0,MAX(0,$E4684-MAX(0,SUMIFS(Тех_Движение!$G$2:$G$5111,Тех_Движение!$D$2:$D$5111,$C4684,Тех_Движение!$B$2:$B$5111,"&lt;="&amp;N$3)-$F4684)))</f>
        <v>#VALUE!</v>
      </c>
      <c r="O4684" s="21" t="e">
        <f>IF(OR($B4684="",O$3&lt;$D4684+Настройки!$B$7),0,MAX(0,$E4684-MAX(0,SUMIFS(Тех_Движение!$G$2:$G$5111,Тех_Движение!$D$2:$D$5111,$C4684,Тех_Движение!$B$2:$B$5111,"&lt;="&amp;O$3)-$F4684)))</f>
        <v>#VALUE!</v>
      </c>
      <c r="P4684" s="21" t="e">
        <f>IF(OR($B4684="",P$3&lt;$D4684+Настройки!$B$7),0,MAX(0,$E4684-MAX(0,SUMIFS(Тех_Движение!$G$2:$G$5111,Тех_Движение!$D$2:$D$5111,$C4684,Тех_Движение!$B$2:$B$5111,"&lt;="&amp;P$3)-$F4684)))</f>
        <v>#VALUE!</v>
      </c>
      <c r="Q4684" s="21" t="e">
        <f>IF(OR($B4684="",Q$3&lt;$D4684+Настройки!$B$7),0,MAX(0,$E4684-MAX(0,SUMIFS(Тех_Движение!$G$2:$G$5111,Тех_Движение!$D$2:$D$5111,$C4684,Тех_Движение!$B$2:$B$5111,"&lt;="&amp;Q$3)-$F4684)))</f>
        <v>#VALUE!</v>
      </c>
      <c r="R4684" s="21" t="str">
        <f t="shared" si="220"/>
        <v/>
      </c>
      <c r="S4684" s="23" t="str">
        <f>IF($B4684="","",VLOOKUP($C4684,Настройки!$A$11:$L$17,9,FALSE))</f>
        <v/>
      </c>
      <c r="T4684" s="23" t="str">
        <f t="shared" si="221"/>
        <v/>
      </c>
    </row>
    <row r="4685" spans="1:20" x14ac:dyDescent="0.3">
      <c r="A4685" s="20">
        <f>Тех_Движение!$A$4682</f>
        <v>4681</v>
      </c>
      <c r="B4685" s="20" t="str">
        <f>IF(Тех_Движение!$F$4682&gt;0,Тех_Движение!$I$4682,"")</f>
        <v/>
      </c>
      <c r="C4685" s="20" t="str">
        <f>IF($B4685="","",Тех_Движение!$D$4682)</f>
        <v/>
      </c>
      <c r="D4685" s="9" t="str">
        <f>IF($B4685="","",Тех_Движение!$B$4682)</f>
        <v/>
      </c>
      <c r="E4685" s="21" t="str">
        <f>IF($B4685="","",Тех_Движение!$F$4682)</f>
        <v/>
      </c>
      <c r="F4685" s="21" t="str">
        <f>IF($B4685="","",SUMIFS($E$5:$E4684,$C$5:$C4684,$C4685))</f>
        <v/>
      </c>
      <c r="G4685" s="21" t="str">
        <f>IF($B4685="","",MAX(0,$E4685-MAX(0,SUMIFS(Тех_Движение!$G$2:$G$5111,Тех_Движение!$D$2:$D$5111,$C4685,Тех_Движение!$B$2:$B$5111,"&lt;="&amp;Настройки!$B$5-1)-$F4685)))</f>
        <v/>
      </c>
      <c r="H4685" s="21" t="str">
        <f>IF($B4685="","",IF(AND($D4685&gt;=Настройки!$B$5,$D4685&lt;=Настройки!$B$6),$E4685,0))</f>
        <v/>
      </c>
      <c r="I4685" s="21" t="str">
        <f t="shared" si="219"/>
        <v/>
      </c>
      <c r="J4685" s="21" t="str">
        <f>IF($B4685="","",MAX(0,$E4685-MAX(0,SUMIFS(Тех_Движение!$G$2:$G$5111,Тех_Движение!$D$2:$D$5111,$C4685,Тех_Движение!$B$2:$B$5111,"&lt;="&amp;Настройки!$B$6)-$F4685)))</f>
        <v/>
      </c>
      <c r="K4685" s="21" t="e">
        <f>IF(OR($B4685="",K$3&lt;$D4685+Настройки!$B$7),0,MAX(0,$E4685-MAX(0,SUMIFS(Тех_Движение!$G$2:$G$5111,Тех_Движение!$D$2:$D$5111,$C4685,Тех_Движение!$B$2:$B$5111,"&lt;="&amp;K$3)-$F4685)))</f>
        <v>#VALUE!</v>
      </c>
      <c r="L4685" s="21" t="e">
        <f>IF(OR($B4685="",L$3&lt;$D4685+Настройки!$B$7),0,MAX(0,$E4685-MAX(0,SUMIFS(Тех_Движение!$G$2:$G$5111,Тех_Движение!$D$2:$D$5111,$C4685,Тех_Движение!$B$2:$B$5111,"&lt;="&amp;L$3)-$F4685)))</f>
        <v>#VALUE!</v>
      </c>
      <c r="M4685" s="21" t="e">
        <f>IF(OR($B4685="",M$3&lt;$D4685+Настройки!$B$7),0,MAX(0,$E4685-MAX(0,SUMIFS(Тех_Движение!$G$2:$G$5111,Тех_Движение!$D$2:$D$5111,$C4685,Тех_Движение!$B$2:$B$5111,"&lt;="&amp;M$3)-$F4685)))</f>
        <v>#VALUE!</v>
      </c>
      <c r="N4685" s="21" t="e">
        <f>IF(OR($B4685="",N$3&lt;$D4685+Настройки!$B$7),0,MAX(0,$E4685-MAX(0,SUMIFS(Тех_Движение!$G$2:$G$5111,Тех_Движение!$D$2:$D$5111,$C4685,Тех_Движение!$B$2:$B$5111,"&lt;="&amp;N$3)-$F4685)))</f>
        <v>#VALUE!</v>
      </c>
      <c r="O4685" s="21" t="e">
        <f>IF(OR($B4685="",O$3&lt;$D4685+Настройки!$B$7),0,MAX(0,$E4685-MAX(0,SUMIFS(Тех_Движение!$G$2:$G$5111,Тех_Движение!$D$2:$D$5111,$C4685,Тех_Движение!$B$2:$B$5111,"&lt;="&amp;O$3)-$F4685)))</f>
        <v>#VALUE!</v>
      </c>
      <c r="P4685" s="21" t="e">
        <f>IF(OR($B4685="",P$3&lt;$D4685+Настройки!$B$7),0,MAX(0,$E4685-MAX(0,SUMIFS(Тех_Движение!$G$2:$G$5111,Тех_Движение!$D$2:$D$5111,$C4685,Тех_Движение!$B$2:$B$5111,"&lt;="&amp;P$3)-$F4685)))</f>
        <v>#VALUE!</v>
      </c>
      <c r="Q4685" s="21" t="e">
        <f>IF(OR($B4685="",Q$3&lt;$D4685+Настройки!$B$7),0,MAX(0,$E4685-MAX(0,SUMIFS(Тех_Движение!$G$2:$G$5111,Тех_Движение!$D$2:$D$5111,$C4685,Тех_Движение!$B$2:$B$5111,"&lt;="&amp;Q$3)-$F4685)))</f>
        <v>#VALUE!</v>
      </c>
      <c r="R4685" s="21" t="str">
        <f t="shared" si="220"/>
        <v/>
      </c>
      <c r="S4685" s="23" t="str">
        <f>IF($B4685="","",VLOOKUP($C4685,Настройки!$A$11:$L$17,9,FALSE))</f>
        <v/>
      </c>
      <c r="T4685" s="23" t="str">
        <f t="shared" si="221"/>
        <v/>
      </c>
    </row>
    <row r="4686" spans="1:20" x14ac:dyDescent="0.3">
      <c r="A4686" s="20">
        <f>Тех_Движение!$A$4683</f>
        <v>4682</v>
      </c>
      <c r="B4686" s="20" t="str">
        <f>IF(Тех_Движение!$F$4683&gt;0,Тех_Движение!$I$4683,"")</f>
        <v/>
      </c>
      <c r="C4686" s="20" t="str">
        <f>IF($B4686="","",Тех_Движение!$D$4683)</f>
        <v/>
      </c>
      <c r="D4686" s="9" t="str">
        <f>IF($B4686="","",Тех_Движение!$B$4683)</f>
        <v/>
      </c>
      <c r="E4686" s="21" t="str">
        <f>IF($B4686="","",Тех_Движение!$F$4683)</f>
        <v/>
      </c>
      <c r="F4686" s="21" t="str">
        <f>IF($B4686="","",SUMIFS($E$5:$E4685,$C$5:$C4685,$C4686))</f>
        <v/>
      </c>
      <c r="G4686" s="21" t="str">
        <f>IF($B4686="","",MAX(0,$E4686-MAX(0,SUMIFS(Тех_Движение!$G$2:$G$5111,Тех_Движение!$D$2:$D$5111,$C4686,Тех_Движение!$B$2:$B$5111,"&lt;="&amp;Настройки!$B$5-1)-$F4686)))</f>
        <v/>
      </c>
      <c r="H4686" s="21" t="str">
        <f>IF($B4686="","",IF(AND($D4686&gt;=Настройки!$B$5,$D4686&lt;=Настройки!$B$6),$E4686,0))</f>
        <v/>
      </c>
      <c r="I4686" s="21" t="str">
        <f t="shared" si="219"/>
        <v/>
      </c>
      <c r="J4686" s="21" t="str">
        <f>IF($B4686="","",MAX(0,$E4686-MAX(0,SUMIFS(Тех_Движение!$G$2:$G$5111,Тех_Движение!$D$2:$D$5111,$C4686,Тех_Движение!$B$2:$B$5111,"&lt;="&amp;Настройки!$B$6)-$F4686)))</f>
        <v/>
      </c>
      <c r="K4686" s="21" t="e">
        <f>IF(OR($B4686="",K$3&lt;$D4686+Настройки!$B$7),0,MAX(0,$E4686-MAX(0,SUMIFS(Тех_Движение!$G$2:$G$5111,Тех_Движение!$D$2:$D$5111,$C4686,Тех_Движение!$B$2:$B$5111,"&lt;="&amp;K$3)-$F4686)))</f>
        <v>#VALUE!</v>
      </c>
      <c r="L4686" s="21" t="e">
        <f>IF(OR($B4686="",L$3&lt;$D4686+Настройки!$B$7),0,MAX(0,$E4686-MAX(0,SUMIFS(Тех_Движение!$G$2:$G$5111,Тех_Движение!$D$2:$D$5111,$C4686,Тех_Движение!$B$2:$B$5111,"&lt;="&amp;L$3)-$F4686)))</f>
        <v>#VALUE!</v>
      </c>
      <c r="M4686" s="21" t="e">
        <f>IF(OR($B4686="",M$3&lt;$D4686+Настройки!$B$7),0,MAX(0,$E4686-MAX(0,SUMIFS(Тех_Движение!$G$2:$G$5111,Тех_Движение!$D$2:$D$5111,$C4686,Тех_Движение!$B$2:$B$5111,"&lt;="&amp;M$3)-$F4686)))</f>
        <v>#VALUE!</v>
      </c>
      <c r="N4686" s="21" t="e">
        <f>IF(OR($B4686="",N$3&lt;$D4686+Настройки!$B$7),0,MAX(0,$E4686-MAX(0,SUMIFS(Тех_Движение!$G$2:$G$5111,Тех_Движение!$D$2:$D$5111,$C4686,Тех_Движение!$B$2:$B$5111,"&lt;="&amp;N$3)-$F4686)))</f>
        <v>#VALUE!</v>
      </c>
      <c r="O4686" s="21" t="e">
        <f>IF(OR($B4686="",O$3&lt;$D4686+Настройки!$B$7),0,MAX(0,$E4686-MAX(0,SUMIFS(Тех_Движение!$G$2:$G$5111,Тех_Движение!$D$2:$D$5111,$C4686,Тех_Движение!$B$2:$B$5111,"&lt;="&amp;O$3)-$F4686)))</f>
        <v>#VALUE!</v>
      </c>
      <c r="P4686" s="21" t="e">
        <f>IF(OR($B4686="",P$3&lt;$D4686+Настройки!$B$7),0,MAX(0,$E4686-MAX(0,SUMIFS(Тех_Движение!$G$2:$G$5111,Тех_Движение!$D$2:$D$5111,$C4686,Тех_Движение!$B$2:$B$5111,"&lt;="&amp;P$3)-$F4686)))</f>
        <v>#VALUE!</v>
      </c>
      <c r="Q4686" s="21" t="e">
        <f>IF(OR($B4686="",Q$3&lt;$D4686+Настройки!$B$7),0,MAX(0,$E4686-MAX(0,SUMIFS(Тех_Движение!$G$2:$G$5111,Тех_Движение!$D$2:$D$5111,$C4686,Тех_Движение!$B$2:$B$5111,"&lt;="&amp;Q$3)-$F4686)))</f>
        <v>#VALUE!</v>
      </c>
      <c r="R4686" s="21" t="str">
        <f t="shared" si="220"/>
        <v/>
      </c>
      <c r="S4686" s="23" t="str">
        <f>IF($B4686="","",VLOOKUP($C4686,Настройки!$A$11:$L$17,9,FALSE))</f>
        <v/>
      </c>
      <c r="T4686" s="23" t="str">
        <f t="shared" si="221"/>
        <v/>
      </c>
    </row>
    <row r="4687" spans="1:20" x14ac:dyDescent="0.3">
      <c r="A4687" s="20">
        <f>Тех_Движение!$A$4684</f>
        <v>4683</v>
      </c>
      <c r="B4687" s="20" t="str">
        <f>IF(Тех_Движение!$F$4684&gt;0,Тех_Движение!$I$4684,"")</f>
        <v/>
      </c>
      <c r="C4687" s="20" t="str">
        <f>IF($B4687="","",Тех_Движение!$D$4684)</f>
        <v/>
      </c>
      <c r="D4687" s="9" t="str">
        <f>IF($B4687="","",Тех_Движение!$B$4684)</f>
        <v/>
      </c>
      <c r="E4687" s="21" t="str">
        <f>IF($B4687="","",Тех_Движение!$F$4684)</f>
        <v/>
      </c>
      <c r="F4687" s="21" t="str">
        <f>IF($B4687="","",SUMIFS($E$5:$E4686,$C$5:$C4686,$C4687))</f>
        <v/>
      </c>
      <c r="G4687" s="21" t="str">
        <f>IF($B4687="","",MAX(0,$E4687-MAX(0,SUMIFS(Тех_Движение!$G$2:$G$5111,Тех_Движение!$D$2:$D$5111,$C4687,Тех_Движение!$B$2:$B$5111,"&lt;="&amp;Настройки!$B$5-1)-$F4687)))</f>
        <v/>
      </c>
      <c r="H4687" s="21" t="str">
        <f>IF($B4687="","",IF(AND($D4687&gt;=Настройки!$B$5,$D4687&lt;=Настройки!$B$6),$E4687,0))</f>
        <v/>
      </c>
      <c r="I4687" s="21" t="str">
        <f t="shared" si="219"/>
        <v/>
      </c>
      <c r="J4687" s="21" t="str">
        <f>IF($B4687="","",MAX(0,$E4687-MAX(0,SUMIFS(Тех_Движение!$G$2:$G$5111,Тех_Движение!$D$2:$D$5111,$C4687,Тех_Движение!$B$2:$B$5111,"&lt;="&amp;Настройки!$B$6)-$F4687)))</f>
        <v/>
      </c>
      <c r="K4687" s="21" t="e">
        <f>IF(OR($B4687="",K$3&lt;$D4687+Настройки!$B$7),0,MAX(0,$E4687-MAX(0,SUMIFS(Тех_Движение!$G$2:$G$5111,Тех_Движение!$D$2:$D$5111,$C4687,Тех_Движение!$B$2:$B$5111,"&lt;="&amp;K$3)-$F4687)))</f>
        <v>#VALUE!</v>
      </c>
      <c r="L4687" s="21" t="e">
        <f>IF(OR($B4687="",L$3&lt;$D4687+Настройки!$B$7),0,MAX(0,$E4687-MAX(0,SUMIFS(Тех_Движение!$G$2:$G$5111,Тех_Движение!$D$2:$D$5111,$C4687,Тех_Движение!$B$2:$B$5111,"&lt;="&amp;L$3)-$F4687)))</f>
        <v>#VALUE!</v>
      </c>
      <c r="M4687" s="21" t="e">
        <f>IF(OR($B4687="",M$3&lt;$D4687+Настройки!$B$7),0,MAX(0,$E4687-MAX(0,SUMIFS(Тех_Движение!$G$2:$G$5111,Тех_Движение!$D$2:$D$5111,$C4687,Тех_Движение!$B$2:$B$5111,"&lt;="&amp;M$3)-$F4687)))</f>
        <v>#VALUE!</v>
      </c>
      <c r="N4687" s="21" t="e">
        <f>IF(OR($B4687="",N$3&lt;$D4687+Настройки!$B$7),0,MAX(0,$E4687-MAX(0,SUMIFS(Тех_Движение!$G$2:$G$5111,Тех_Движение!$D$2:$D$5111,$C4687,Тех_Движение!$B$2:$B$5111,"&lt;="&amp;N$3)-$F4687)))</f>
        <v>#VALUE!</v>
      </c>
      <c r="O4687" s="21" t="e">
        <f>IF(OR($B4687="",O$3&lt;$D4687+Настройки!$B$7),0,MAX(0,$E4687-MAX(0,SUMIFS(Тех_Движение!$G$2:$G$5111,Тех_Движение!$D$2:$D$5111,$C4687,Тех_Движение!$B$2:$B$5111,"&lt;="&amp;O$3)-$F4687)))</f>
        <v>#VALUE!</v>
      </c>
      <c r="P4687" s="21" t="e">
        <f>IF(OR($B4687="",P$3&lt;$D4687+Настройки!$B$7),0,MAX(0,$E4687-MAX(0,SUMIFS(Тех_Движение!$G$2:$G$5111,Тех_Движение!$D$2:$D$5111,$C4687,Тех_Движение!$B$2:$B$5111,"&lt;="&amp;P$3)-$F4687)))</f>
        <v>#VALUE!</v>
      </c>
      <c r="Q4687" s="21" t="e">
        <f>IF(OR($B4687="",Q$3&lt;$D4687+Настройки!$B$7),0,MAX(0,$E4687-MAX(0,SUMIFS(Тех_Движение!$G$2:$G$5111,Тех_Движение!$D$2:$D$5111,$C4687,Тех_Движение!$B$2:$B$5111,"&lt;="&amp;Q$3)-$F4687)))</f>
        <v>#VALUE!</v>
      </c>
      <c r="R4687" s="21" t="str">
        <f t="shared" si="220"/>
        <v/>
      </c>
      <c r="S4687" s="23" t="str">
        <f>IF($B4687="","",VLOOKUP($C4687,Настройки!$A$11:$L$17,9,FALSE))</f>
        <v/>
      </c>
      <c r="T4687" s="23" t="str">
        <f t="shared" si="221"/>
        <v/>
      </c>
    </row>
    <row r="4688" spans="1:20" x14ac:dyDescent="0.3">
      <c r="A4688" s="20">
        <f>Тех_Движение!$A$4685</f>
        <v>4684</v>
      </c>
      <c r="B4688" s="20" t="str">
        <f>IF(Тех_Движение!$F$4685&gt;0,Тех_Движение!$I$4685,"")</f>
        <v/>
      </c>
      <c r="C4688" s="20" t="str">
        <f>IF($B4688="","",Тех_Движение!$D$4685)</f>
        <v/>
      </c>
      <c r="D4688" s="9" t="str">
        <f>IF($B4688="","",Тех_Движение!$B$4685)</f>
        <v/>
      </c>
      <c r="E4688" s="21" t="str">
        <f>IF($B4688="","",Тех_Движение!$F$4685)</f>
        <v/>
      </c>
      <c r="F4688" s="21" t="str">
        <f>IF($B4688="","",SUMIFS($E$5:$E4687,$C$5:$C4687,$C4688))</f>
        <v/>
      </c>
      <c r="G4688" s="21" t="str">
        <f>IF($B4688="","",MAX(0,$E4688-MAX(0,SUMIFS(Тех_Движение!$G$2:$G$5111,Тех_Движение!$D$2:$D$5111,$C4688,Тех_Движение!$B$2:$B$5111,"&lt;="&amp;Настройки!$B$5-1)-$F4688)))</f>
        <v/>
      </c>
      <c r="H4688" s="21" t="str">
        <f>IF($B4688="","",IF(AND($D4688&gt;=Настройки!$B$5,$D4688&lt;=Настройки!$B$6),$E4688,0))</f>
        <v/>
      </c>
      <c r="I4688" s="21" t="str">
        <f t="shared" si="219"/>
        <v/>
      </c>
      <c r="J4688" s="21" t="str">
        <f>IF($B4688="","",MAX(0,$E4688-MAX(0,SUMIFS(Тех_Движение!$G$2:$G$5111,Тех_Движение!$D$2:$D$5111,$C4688,Тех_Движение!$B$2:$B$5111,"&lt;="&amp;Настройки!$B$6)-$F4688)))</f>
        <v/>
      </c>
      <c r="K4688" s="21" t="e">
        <f>IF(OR($B4688="",K$3&lt;$D4688+Настройки!$B$7),0,MAX(0,$E4688-MAX(0,SUMIFS(Тех_Движение!$G$2:$G$5111,Тех_Движение!$D$2:$D$5111,$C4688,Тех_Движение!$B$2:$B$5111,"&lt;="&amp;K$3)-$F4688)))</f>
        <v>#VALUE!</v>
      </c>
      <c r="L4688" s="21" t="e">
        <f>IF(OR($B4688="",L$3&lt;$D4688+Настройки!$B$7),0,MAX(0,$E4688-MAX(0,SUMIFS(Тех_Движение!$G$2:$G$5111,Тех_Движение!$D$2:$D$5111,$C4688,Тех_Движение!$B$2:$B$5111,"&lt;="&amp;L$3)-$F4688)))</f>
        <v>#VALUE!</v>
      </c>
      <c r="M4688" s="21" t="e">
        <f>IF(OR($B4688="",M$3&lt;$D4688+Настройки!$B$7),0,MAX(0,$E4688-MAX(0,SUMIFS(Тех_Движение!$G$2:$G$5111,Тех_Движение!$D$2:$D$5111,$C4688,Тех_Движение!$B$2:$B$5111,"&lt;="&amp;M$3)-$F4688)))</f>
        <v>#VALUE!</v>
      </c>
      <c r="N4688" s="21" t="e">
        <f>IF(OR($B4688="",N$3&lt;$D4688+Настройки!$B$7),0,MAX(0,$E4688-MAX(0,SUMIFS(Тех_Движение!$G$2:$G$5111,Тех_Движение!$D$2:$D$5111,$C4688,Тех_Движение!$B$2:$B$5111,"&lt;="&amp;N$3)-$F4688)))</f>
        <v>#VALUE!</v>
      </c>
      <c r="O4688" s="21" t="e">
        <f>IF(OR($B4688="",O$3&lt;$D4688+Настройки!$B$7),0,MAX(0,$E4688-MAX(0,SUMIFS(Тех_Движение!$G$2:$G$5111,Тех_Движение!$D$2:$D$5111,$C4688,Тех_Движение!$B$2:$B$5111,"&lt;="&amp;O$3)-$F4688)))</f>
        <v>#VALUE!</v>
      </c>
      <c r="P4688" s="21" t="e">
        <f>IF(OR($B4688="",P$3&lt;$D4688+Настройки!$B$7),0,MAX(0,$E4688-MAX(0,SUMIFS(Тех_Движение!$G$2:$G$5111,Тех_Движение!$D$2:$D$5111,$C4688,Тех_Движение!$B$2:$B$5111,"&lt;="&amp;P$3)-$F4688)))</f>
        <v>#VALUE!</v>
      </c>
      <c r="Q4688" s="21" t="e">
        <f>IF(OR($B4688="",Q$3&lt;$D4688+Настройки!$B$7),0,MAX(0,$E4688-MAX(0,SUMIFS(Тех_Движение!$G$2:$G$5111,Тех_Движение!$D$2:$D$5111,$C4688,Тех_Движение!$B$2:$B$5111,"&lt;="&amp;Q$3)-$F4688)))</f>
        <v>#VALUE!</v>
      </c>
      <c r="R4688" s="21" t="str">
        <f t="shared" si="220"/>
        <v/>
      </c>
      <c r="S4688" s="23" t="str">
        <f>IF($B4688="","",VLOOKUP($C4688,Настройки!$A$11:$L$17,9,FALSE))</f>
        <v/>
      </c>
      <c r="T4688" s="23" t="str">
        <f t="shared" si="221"/>
        <v/>
      </c>
    </row>
    <row r="4689" spans="1:20" x14ac:dyDescent="0.3">
      <c r="A4689" s="20">
        <f>Тех_Движение!$A$4686</f>
        <v>4685</v>
      </c>
      <c r="B4689" s="20" t="str">
        <f>IF(Тех_Движение!$F$4686&gt;0,Тех_Движение!$I$4686,"")</f>
        <v/>
      </c>
      <c r="C4689" s="20" t="str">
        <f>IF($B4689="","",Тех_Движение!$D$4686)</f>
        <v/>
      </c>
      <c r="D4689" s="9" t="str">
        <f>IF($B4689="","",Тех_Движение!$B$4686)</f>
        <v/>
      </c>
      <c r="E4689" s="21" t="str">
        <f>IF($B4689="","",Тех_Движение!$F$4686)</f>
        <v/>
      </c>
      <c r="F4689" s="21" t="str">
        <f>IF($B4689="","",SUMIFS($E$5:$E4688,$C$5:$C4688,$C4689))</f>
        <v/>
      </c>
      <c r="G4689" s="21" t="str">
        <f>IF($B4689="","",MAX(0,$E4689-MAX(0,SUMIFS(Тех_Движение!$G$2:$G$5111,Тех_Движение!$D$2:$D$5111,$C4689,Тех_Движение!$B$2:$B$5111,"&lt;="&amp;Настройки!$B$5-1)-$F4689)))</f>
        <v/>
      </c>
      <c r="H4689" s="21" t="str">
        <f>IF($B4689="","",IF(AND($D4689&gt;=Настройки!$B$5,$D4689&lt;=Настройки!$B$6),$E4689,0))</f>
        <v/>
      </c>
      <c r="I4689" s="21" t="str">
        <f t="shared" si="219"/>
        <v/>
      </c>
      <c r="J4689" s="21" t="str">
        <f>IF($B4689="","",MAX(0,$E4689-MAX(0,SUMIFS(Тех_Движение!$G$2:$G$5111,Тех_Движение!$D$2:$D$5111,$C4689,Тех_Движение!$B$2:$B$5111,"&lt;="&amp;Настройки!$B$6)-$F4689)))</f>
        <v/>
      </c>
      <c r="K4689" s="21" t="e">
        <f>IF(OR($B4689="",K$3&lt;$D4689+Настройки!$B$7),0,MAX(0,$E4689-MAX(0,SUMIFS(Тех_Движение!$G$2:$G$5111,Тех_Движение!$D$2:$D$5111,$C4689,Тех_Движение!$B$2:$B$5111,"&lt;="&amp;K$3)-$F4689)))</f>
        <v>#VALUE!</v>
      </c>
      <c r="L4689" s="21" t="e">
        <f>IF(OR($B4689="",L$3&lt;$D4689+Настройки!$B$7),0,MAX(0,$E4689-MAX(0,SUMIFS(Тех_Движение!$G$2:$G$5111,Тех_Движение!$D$2:$D$5111,$C4689,Тех_Движение!$B$2:$B$5111,"&lt;="&amp;L$3)-$F4689)))</f>
        <v>#VALUE!</v>
      </c>
      <c r="M4689" s="21" t="e">
        <f>IF(OR($B4689="",M$3&lt;$D4689+Настройки!$B$7),0,MAX(0,$E4689-MAX(0,SUMIFS(Тех_Движение!$G$2:$G$5111,Тех_Движение!$D$2:$D$5111,$C4689,Тех_Движение!$B$2:$B$5111,"&lt;="&amp;M$3)-$F4689)))</f>
        <v>#VALUE!</v>
      </c>
      <c r="N4689" s="21" t="e">
        <f>IF(OR($B4689="",N$3&lt;$D4689+Настройки!$B$7),0,MAX(0,$E4689-MAX(0,SUMIFS(Тех_Движение!$G$2:$G$5111,Тех_Движение!$D$2:$D$5111,$C4689,Тех_Движение!$B$2:$B$5111,"&lt;="&amp;N$3)-$F4689)))</f>
        <v>#VALUE!</v>
      </c>
      <c r="O4689" s="21" t="e">
        <f>IF(OR($B4689="",O$3&lt;$D4689+Настройки!$B$7),0,MAX(0,$E4689-MAX(0,SUMIFS(Тех_Движение!$G$2:$G$5111,Тех_Движение!$D$2:$D$5111,$C4689,Тех_Движение!$B$2:$B$5111,"&lt;="&amp;O$3)-$F4689)))</f>
        <v>#VALUE!</v>
      </c>
      <c r="P4689" s="21" t="e">
        <f>IF(OR($B4689="",P$3&lt;$D4689+Настройки!$B$7),0,MAX(0,$E4689-MAX(0,SUMIFS(Тех_Движение!$G$2:$G$5111,Тех_Движение!$D$2:$D$5111,$C4689,Тех_Движение!$B$2:$B$5111,"&lt;="&amp;P$3)-$F4689)))</f>
        <v>#VALUE!</v>
      </c>
      <c r="Q4689" s="21" t="e">
        <f>IF(OR($B4689="",Q$3&lt;$D4689+Настройки!$B$7),0,MAX(0,$E4689-MAX(0,SUMIFS(Тех_Движение!$G$2:$G$5111,Тех_Движение!$D$2:$D$5111,$C4689,Тех_Движение!$B$2:$B$5111,"&lt;="&amp;Q$3)-$F4689)))</f>
        <v>#VALUE!</v>
      </c>
      <c r="R4689" s="21" t="str">
        <f t="shared" si="220"/>
        <v/>
      </c>
      <c r="S4689" s="23" t="str">
        <f>IF($B4689="","",VLOOKUP($C4689,Настройки!$A$11:$L$17,9,FALSE))</f>
        <v/>
      </c>
      <c r="T4689" s="23" t="str">
        <f t="shared" si="221"/>
        <v/>
      </c>
    </row>
    <row r="4690" spans="1:20" x14ac:dyDescent="0.3">
      <c r="A4690" s="20">
        <f>Тех_Движение!$A$4687</f>
        <v>4686</v>
      </c>
      <c r="B4690" s="20" t="str">
        <f>IF(Тех_Движение!$F$4687&gt;0,Тех_Движение!$I$4687,"")</f>
        <v/>
      </c>
      <c r="C4690" s="20" t="str">
        <f>IF($B4690="","",Тех_Движение!$D$4687)</f>
        <v/>
      </c>
      <c r="D4690" s="9" t="str">
        <f>IF($B4690="","",Тех_Движение!$B$4687)</f>
        <v/>
      </c>
      <c r="E4690" s="21" t="str">
        <f>IF($B4690="","",Тех_Движение!$F$4687)</f>
        <v/>
      </c>
      <c r="F4690" s="21" t="str">
        <f>IF($B4690="","",SUMIFS($E$5:$E4689,$C$5:$C4689,$C4690))</f>
        <v/>
      </c>
      <c r="G4690" s="21" t="str">
        <f>IF($B4690="","",MAX(0,$E4690-MAX(0,SUMIFS(Тех_Движение!$G$2:$G$5111,Тех_Движение!$D$2:$D$5111,$C4690,Тех_Движение!$B$2:$B$5111,"&lt;="&amp;Настройки!$B$5-1)-$F4690)))</f>
        <v/>
      </c>
      <c r="H4690" s="21" t="str">
        <f>IF($B4690="","",IF(AND($D4690&gt;=Настройки!$B$5,$D4690&lt;=Настройки!$B$6),$E4690,0))</f>
        <v/>
      </c>
      <c r="I4690" s="21" t="str">
        <f t="shared" si="219"/>
        <v/>
      </c>
      <c r="J4690" s="21" t="str">
        <f>IF($B4690="","",MAX(0,$E4690-MAX(0,SUMIFS(Тех_Движение!$G$2:$G$5111,Тех_Движение!$D$2:$D$5111,$C4690,Тех_Движение!$B$2:$B$5111,"&lt;="&amp;Настройки!$B$6)-$F4690)))</f>
        <v/>
      </c>
      <c r="K4690" s="21" t="e">
        <f>IF(OR($B4690="",K$3&lt;$D4690+Настройки!$B$7),0,MAX(0,$E4690-MAX(0,SUMIFS(Тех_Движение!$G$2:$G$5111,Тех_Движение!$D$2:$D$5111,$C4690,Тех_Движение!$B$2:$B$5111,"&lt;="&amp;K$3)-$F4690)))</f>
        <v>#VALUE!</v>
      </c>
      <c r="L4690" s="21" t="e">
        <f>IF(OR($B4690="",L$3&lt;$D4690+Настройки!$B$7),0,MAX(0,$E4690-MAX(0,SUMIFS(Тех_Движение!$G$2:$G$5111,Тех_Движение!$D$2:$D$5111,$C4690,Тех_Движение!$B$2:$B$5111,"&lt;="&amp;L$3)-$F4690)))</f>
        <v>#VALUE!</v>
      </c>
      <c r="M4690" s="21" t="e">
        <f>IF(OR($B4690="",M$3&lt;$D4690+Настройки!$B$7),0,MAX(0,$E4690-MAX(0,SUMIFS(Тех_Движение!$G$2:$G$5111,Тех_Движение!$D$2:$D$5111,$C4690,Тех_Движение!$B$2:$B$5111,"&lt;="&amp;M$3)-$F4690)))</f>
        <v>#VALUE!</v>
      </c>
      <c r="N4690" s="21" t="e">
        <f>IF(OR($B4690="",N$3&lt;$D4690+Настройки!$B$7),0,MAX(0,$E4690-MAX(0,SUMIFS(Тех_Движение!$G$2:$G$5111,Тех_Движение!$D$2:$D$5111,$C4690,Тех_Движение!$B$2:$B$5111,"&lt;="&amp;N$3)-$F4690)))</f>
        <v>#VALUE!</v>
      </c>
      <c r="O4690" s="21" t="e">
        <f>IF(OR($B4690="",O$3&lt;$D4690+Настройки!$B$7),0,MAX(0,$E4690-MAX(0,SUMIFS(Тех_Движение!$G$2:$G$5111,Тех_Движение!$D$2:$D$5111,$C4690,Тех_Движение!$B$2:$B$5111,"&lt;="&amp;O$3)-$F4690)))</f>
        <v>#VALUE!</v>
      </c>
      <c r="P4690" s="21" t="e">
        <f>IF(OR($B4690="",P$3&lt;$D4690+Настройки!$B$7),0,MAX(0,$E4690-MAX(0,SUMIFS(Тех_Движение!$G$2:$G$5111,Тех_Движение!$D$2:$D$5111,$C4690,Тех_Движение!$B$2:$B$5111,"&lt;="&amp;P$3)-$F4690)))</f>
        <v>#VALUE!</v>
      </c>
      <c r="Q4690" s="21" t="e">
        <f>IF(OR($B4690="",Q$3&lt;$D4690+Настройки!$B$7),0,MAX(0,$E4690-MAX(0,SUMIFS(Тех_Движение!$G$2:$G$5111,Тех_Движение!$D$2:$D$5111,$C4690,Тех_Движение!$B$2:$B$5111,"&lt;="&amp;Q$3)-$F4690)))</f>
        <v>#VALUE!</v>
      </c>
      <c r="R4690" s="21" t="str">
        <f t="shared" si="220"/>
        <v/>
      </c>
      <c r="S4690" s="23" t="str">
        <f>IF($B4690="","",VLOOKUP($C4690,Настройки!$A$11:$L$17,9,FALSE))</f>
        <v/>
      </c>
      <c r="T4690" s="23" t="str">
        <f t="shared" si="221"/>
        <v/>
      </c>
    </row>
    <row r="4691" spans="1:20" x14ac:dyDescent="0.3">
      <c r="A4691" s="20">
        <f>Тех_Движение!$A$4688</f>
        <v>4687</v>
      </c>
      <c r="B4691" s="20" t="str">
        <f>IF(Тех_Движение!$F$4688&gt;0,Тех_Движение!$I$4688,"")</f>
        <v/>
      </c>
      <c r="C4691" s="20" t="str">
        <f>IF($B4691="","",Тех_Движение!$D$4688)</f>
        <v/>
      </c>
      <c r="D4691" s="9" t="str">
        <f>IF($B4691="","",Тех_Движение!$B$4688)</f>
        <v/>
      </c>
      <c r="E4691" s="21" t="str">
        <f>IF($B4691="","",Тех_Движение!$F$4688)</f>
        <v/>
      </c>
      <c r="F4691" s="21" t="str">
        <f>IF($B4691="","",SUMIFS($E$5:$E4690,$C$5:$C4690,$C4691))</f>
        <v/>
      </c>
      <c r="G4691" s="21" t="str">
        <f>IF($B4691="","",MAX(0,$E4691-MAX(0,SUMIFS(Тех_Движение!$G$2:$G$5111,Тех_Движение!$D$2:$D$5111,$C4691,Тех_Движение!$B$2:$B$5111,"&lt;="&amp;Настройки!$B$5-1)-$F4691)))</f>
        <v/>
      </c>
      <c r="H4691" s="21" t="str">
        <f>IF($B4691="","",IF(AND($D4691&gt;=Настройки!$B$5,$D4691&lt;=Настройки!$B$6),$E4691,0))</f>
        <v/>
      </c>
      <c r="I4691" s="21" t="str">
        <f t="shared" si="219"/>
        <v/>
      </c>
      <c r="J4691" s="21" t="str">
        <f>IF($B4691="","",MAX(0,$E4691-MAX(0,SUMIFS(Тех_Движение!$G$2:$G$5111,Тех_Движение!$D$2:$D$5111,$C4691,Тех_Движение!$B$2:$B$5111,"&lt;="&amp;Настройки!$B$6)-$F4691)))</f>
        <v/>
      </c>
      <c r="K4691" s="21" t="e">
        <f>IF(OR($B4691="",K$3&lt;$D4691+Настройки!$B$7),0,MAX(0,$E4691-MAX(0,SUMIFS(Тех_Движение!$G$2:$G$5111,Тех_Движение!$D$2:$D$5111,$C4691,Тех_Движение!$B$2:$B$5111,"&lt;="&amp;K$3)-$F4691)))</f>
        <v>#VALUE!</v>
      </c>
      <c r="L4691" s="21" t="e">
        <f>IF(OR($B4691="",L$3&lt;$D4691+Настройки!$B$7),0,MAX(0,$E4691-MAX(0,SUMIFS(Тех_Движение!$G$2:$G$5111,Тех_Движение!$D$2:$D$5111,$C4691,Тех_Движение!$B$2:$B$5111,"&lt;="&amp;L$3)-$F4691)))</f>
        <v>#VALUE!</v>
      </c>
      <c r="M4691" s="21" t="e">
        <f>IF(OR($B4691="",M$3&lt;$D4691+Настройки!$B$7),0,MAX(0,$E4691-MAX(0,SUMIFS(Тех_Движение!$G$2:$G$5111,Тех_Движение!$D$2:$D$5111,$C4691,Тех_Движение!$B$2:$B$5111,"&lt;="&amp;M$3)-$F4691)))</f>
        <v>#VALUE!</v>
      </c>
      <c r="N4691" s="21" t="e">
        <f>IF(OR($B4691="",N$3&lt;$D4691+Настройки!$B$7),0,MAX(0,$E4691-MAX(0,SUMIFS(Тех_Движение!$G$2:$G$5111,Тех_Движение!$D$2:$D$5111,$C4691,Тех_Движение!$B$2:$B$5111,"&lt;="&amp;N$3)-$F4691)))</f>
        <v>#VALUE!</v>
      </c>
      <c r="O4691" s="21" t="e">
        <f>IF(OR($B4691="",O$3&lt;$D4691+Настройки!$B$7),0,MAX(0,$E4691-MAX(0,SUMIFS(Тех_Движение!$G$2:$G$5111,Тех_Движение!$D$2:$D$5111,$C4691,Тех_Движение!$B$2:$B$5111,"&lt;="&amp;O$3)-$F4691)))</f>
        <v>#VALUE!</v>
      </c>
      <c r="P4691" s="21" t="e">
        <f>IF(OR($B4691="",P$3&lt;$D4691+Настройки!$B$7),0,MAX(0,$E4691-MAX(0,SUMIFS(Тех_Движение!$G$2:$G$5111,Тех_Движение!$D$2:$D$5111,$C4691,Тех_Движение!$B$2:$B$5111,"&lt;="&amp;P$3)-$F4691)))</f>
        <v>#VALUE!</v>
      </c>
      <c r="Q4691" s="21" t="e">
        <f>IF(OR($B4691="",Q$3&lt;$D4691+Настройки!$B$7),0,MAX(0,$E4691-MAX(0,SUMIFS(Тех_Движение!$G$2:$G$5111,Тех_Движение!$D$2:$D$5111,$C4691,Тех_Движение!$B$2:$B$5111,"&lt;="&amp;Q$3)-$F4691)))</f>
        <v>#VALUE!</v>
      </c>
      <c r="R4691" s="21" t="str">
        <f t="shared" si="220"/>
        <v/>
      </c>
      <c r="S4691" s="23" t="str">
        <f>IF($B4691="","",VLOOKUP($C4691,Настройки!$A$11:$L$17,9,FALSE))</f>
        <v/>
      </c>
      <c r="T4691" s="23" t="str">
        <f t="shared" si="221"/>
        <v/>
      </c>
    </row>
    <row r="4692" spans="1:20" x14ac:dyDescent="0.3">
      <c r="A4692" s="20">
        <f>Тех_Движение!$A$4689</f>
        <v>4688</v>
      </c>
      <c r="B4692" s="20" t="str">
        <f>IF(Тех_Движение!$F$4689&gt;0,Тех_Движение!$I$4689,"")</f>
        <v/>
      </c>
      <c r="C4692" s="20" t="str">
        <f>IF($B4692="","",Тех_Движение!$D$4689)</f>
        <v/>
      </c>
      <c r="D4692" s="9" t="str">
        <f>IF($B4692="","",Тех_Движение!$B$4689)</f>
        <v/>
      </c>
      <c r="E4692" s="21" t="str">
        <f>IF($B4692="","",Тех_Движение!$F$4689)</f>
        <v/>
      </c>
      <c r="F4692" s="21" t="str">
        <f>IF($B4692="","",SUMIFS($E$5:$E4691,$C$5:$C4691,$C4692))</f>
        <v/>
      </c>
      <c r="G4692" s="21" t="str">
        <f>IF($B4692="","",MAX(0,$E4692-MAX(0,SUMIFS(Тех_Движение!$G$2:$G$5111,Тех_Движение!$D$2:$D$5111,$C4692,Тех_Движение!$B$2:$B$5111,"&lt;="&amp;Настройки!$B$5-1)-$F4692)))</f>
        <v/>
      </c>
      <c r="H4692" s="21" t="str">
        <f>IF($B4692="","",IF(AND($D4692&gt;=Настройки!$B$5,$D4692&lt;=Настройки!$B$6),$E4692,0))</f>
        <v/>
      </c>
      <c r="I4692" s="21" t="str">
        <f t="shared" si="219"/>
        <v/>
      </c>
      <c r="J4692" s="21" t="str">
        <f>IF($B4692="","",MAX(0,$E4692-MAX(0,SUMIFS(Тех_Движение!$G$2:$G$5111,Тех_Движение!$D$2:$D$5111,$C4692,Тех_Движение!$B$2:$B$5111,"&lt;="&amp;Настройки!$B$6)-$F4692)))</f>
        <v/>
      </c>
      <c r="K4692" s="21" t="e">
        <f>IF(OR($B4692="",K$3&lt;$D4692+Настройки!$B$7),0,MAX(0,$E4692-MAX(0,SUMIFS(Тех_Движение!$G$2:$G$5111,Тех_Движение!$D$2:$D$5111,$C4692,Тех_Движение!$B$2:$B$5111,"&lt;="&amp;K$3)-$F4692)))</f>
        <v>#VALUE!</v>
      </c>
      <c r="L4692" s="21" t="e">
        <f>IF(OR($B4692="",L$3&lt;$D4692+Настройки!$B$7),0,MAX(0,$E4692-MAX(0,SUMIFS(Тех_Движение!$G$2:$G$5111,Тех_Движение!$D$2:$D$5111,$C4692,Тех_Движение!$B$2:$B$5111,"&lt;="&amp;L$3)-$F4692)))</f>
        <v>#VALUE!</v>
      </c>
      <c r="M4692" s="21" t="e">
        <f>IF(OR($B4692="",M$3&lt;$D4692+Настройки!$B$7),0,MAX(0,$E4692-MAX(0,SUMIFS(Тех_Движение!$G$2:$G$5111,Тех_Движение!$D$2:$D$5111,$C4692,Тех_Движение!$B$2:$B$5111,"&lt;="&amp;M$3)-$F4692)))</f>
        <v>#VALUE!</v>
      </c>
      <c r="N4692" s="21" t="e">
        <f>IF(OR($B4692="",N$3&lt;$D4692+Настройки!$B$7),0,MAX(0,$E4692-MAX(0,SUMIFS(Тех_Движение!$G$2:$G$5111,Тех_Движение!$D$2:$D$5111,$C4692,Тех_Движение!$B$2:$B$5111,"&lt;="&amp;N$3)-$F4692)))</f>
        <v>#VALUE!</v>
      </c>
      <c r="O4692" s="21" t="e">
        <f>IF(OR($B4692="",O$3&lt;$D4692+Настройки!$B$7),0,MAX(0,$E4692-MAX(0,SUMIFS(Тех_Движение!$G$2:$G$5111,Тех_Движение!$D$2:$D$5111,$C4692,Тех_Движение!$B$2:$B$5111,"&lt;="&amp;O$3)-$F4692)))</f>
        <v>#VALUE!</v>
      </c>
      <c r="P4692" s="21" t="e">
        <f>IF(OR($B4692="",P$3&lt;$D4692+Настройки!$B$7),0,MAX(0,$E4692-MAX(0,SUMIFS(Тех_Движение!$G$2:$G$5111,Тех_Движение!$D$2:$D$5111,$C4692,Тех_Движение!$B$2:$B$5111,"&lt;="&amp;P$3)-$F4692)))</f>
        <v>#VALUE!</v>
      </c>
      <c r="Q4692" s="21" t="e">
        <f>IF(OR($B4692="",Q$3&lt;$D4692+Настройки!$B$7),0,MAX(0,$E4692-MAX(0,SUMIFS(Тех_Движение!$G$2:$G$5111,Тех_Движение!$D$2:$D$5111,$C4692,Тех_Движение!$B$2:$B$5111,"&lt;="&amp;Q$3)-$F4692)))</f>
        <v>#VALUE!</v>
      </c>
      <c r="R4692" s="21" t="str">
        <f t="shared" si="220"/>
        <v/>
      </c>
      <c r="S4692" s="23" t="str">
        <f>IF($B4692="","",VLOOKUP($C4692,Настройки!$A$11:$L$17,9,FALSE))</f>
        <v/>
      </c>
      <c r="T4692" s="23" t="str">
        <f t="shared" si="221"/>
        <v/>
      </c>
    </row>
    <row r="4693" spans="1:20" x14ac:dyDescent="0.3">
      <c r="A4693" s="20">
        <f>Тех_Движение!$A$4690</f>
        <v>4689</v>
      </c>
      <c r="B4693" s="20" t="str">
        <f>IF(Тех_Движение!$F$4690&gt;0,Тех_Движение!$I$4690,"")</f>
        <v/>
      </c>
      <c r="C4693" s="20" t="str">
        <f>IF($B4693="","",Тех_Движение!$D$4690)</f>
        <v/>
      </c>
      <c r="D4693" s="9" t="str">
        <f>IF($B4693="","",Тех_Движение!$B$4690)</f>
        <v/>
      </c>
      <c r="E4693" s="21" t="str">
        <f>IF($B4693="","",Тех_Движение!$F$4690)</f>
        <v/>
      </c>
      <c r="F4693" s="21" t="str">
        <f>IF($B4693="","",SUMIFS($E$5:$E4692,$C$5:$C4692,$C4693))</f>
        <v/>
      </c>
      <c r="G4693" s="21" t="str">
        <f>IF($B4693="","",MAX(0,$E4693-MAX(0,SUMIFS(Тех_Движение!$G$2:$G$5111,Тех_Движение!$D$2:$D$5111,$C4693,Тех_Движение!$B$2:$B$5111,"&lt;="&amp;Настройки!$B$5-1)-$F4693)))</f>
        <v/>
      </c>
      <c r="H4693" s="21" t="str">
        <f>IF($B4693="","",IF(AND($D4693&gt;=Настройки!$B$5,$D4693&lt;=Настройки!$B$6),$E4693,0))</f>
        <v/>
      </c>
      <c r="I4693" s="21" t="str">
        <f t="shared" si="219"/>
        <v/>
      </c>
      <c r="J4693" s="21" t="str">
        <f>IF($B4693="","",MAX(0,$E4693-MAX(0,SUMIFS(Тех_Движение!$G$2:$G$5111,Тех_Движение!$D$2:$D$5111,$C4693,Тех_Движение!$B$2:$B$5111,"&lt;="&amp;Настройки!$B$6)-$F4693)))</f>
        <v/>
      </c>
      <c r="K4693" s="21" t="e">
        <f>IF(OR($B4693="",K$3&lt;$D4693+Настройки!$B$7),0,MAX(0,$E4693-MAX(0,SUMIFS(Тех_Движение!$G$2:$G$5111,Тех_Движение!$D$2:$D$5111,$C4693,Тех_Движение!$B$2:$B$5111,"&lt;="&amp;K$3)-$F4693)))</f>
        <v>#VALUE!</v>
      </c>
      <c r="L4693" s="21" t="e">
        <f>IF(OR($B4693="",L$3&lt;$D4693+Настройки!$B$7),0,MAX(0,$E4693-MAX(0,SUMIFS(Тех_Движение!$G$2:$G$5111,Тех_Движение!$D$2:$D$5111,$C4693,Тех_Движение!$B$2:$B$5111,"&lt;="&amp;L$3)-$F4693)))</f>
        <v>#VALUE!</v>
      </c>
      <c r="M4693" s="21" t="e">
        <f>IF(OR($B4693="",M$3&lt;$D4693+Настройки!$B$7),0,MAX(0,$E4693-MAX(0,SUMIFS(Тех_Движение!$G$2:$G$5111,Тех_Движение!$D$2:$D$5111,$C4693,Тех_Движение!$B$2:$B$5111,"&lt;="&amp;M$3)-$F4693)))</f>
        <v>#VALUE!</v>
      </c>
      <c r="N4693" s="21" t="e">
        <f>IF(OR($B4693="",N$3&lt;$D4693+Настройки!$B$7),0,MAX(0,$E4693-MAX(0,SUMIFS(Тех_Движение!$G$2:$G$5111,Тех_Движение!$D$2:$D$5111,$C4693,Тех_Движение!$B$2:$B$5111,"&lt;="&amp;N$3)-$F4693)))</f>
        <v>#VALUE!</v>
      </c>
      <c r="O4693" s="21" t="e">
        <f>IF(OR($B4693="",O$3&lt;$D4693+Настройки!$B$7),0,MAX(0,$E4693-MAX(0,SUMIFS(Тех_Движение!$G$2:$G$5111,Тех_Движение!$D$2:$D$5111,$C4693,Тех_Движение!$B$2:$B$5111,"&lt;="&amp;O$3)-$F4693)))</f>
        <v>#VALUE!</v>
      </c>
      <c r="P4693" s="21" t="e">
        <f>IF(OR($B4693="",P$3&lt;$D4693+Настройки!$B$7),0,MAX(0,$E4693-MAX(0,SUMIFS(Тех_Движение!$G$2:$G$5111,Тех_Движение!$D$2:$D$5111,$C4693,Тех_Движение!$B$2:$B$5111,"&lt;="&amp;P$3)-$F4693)))</f>
        <v>#VALUE!</v>
      </c>
      <c r="Q4693" s="21" t="e">
        <f>IF(OR($B4693="",Q$3&lt;$D4693+Настройки!$B$7),0,MAX(0,$E4693-MAX(0,SUMIFS(Тех_Движение!$G$2:$G$5111,Тех_Движение!$D$2:$D$5111,$C4693,Тех_Движение!$B$2:$B$5111,"&lt;="&amp;Q$3)-$F4693)))</f>
        <v>#VALUE!</v>
      </c>
      <c r="R4693" s="21" t="str">
        <f t="shared" si="220"/>
        <v/>
      </c>
      <c r="S4693" s="23" t="str">
        <f>IF($B4693="","",VLOOKUP($C4693,Настройки!$A$11:$L$17,9,FALSE))</f>
        <v/>
      </c>
      <c r="T4693" s="23" t="str">
        <f t="shared" si="221"/>
        <v/>
      </c>
    </row>
    <row r="4694" spans="1:20" x14ac:dyDescent="0.3">
      <c r="A4694" s="20">
        <f>Тех_Движение!$A$4691</f>
        <v>4690</v>
      </c>
      <c r="B4694" s="20" t="str">
        <f>IF(Тех_Движение!$F$4691&gt;0,Тех_Движение!$I$4691,"")</f>
        <v/>
      </c>
      <c r="C4694" s="20" t="str">
        <f>IF($B4694="","",Тех_Движение!$D$4691)</f>
        <v/>
      </c>
      <c r="D4694" s="9" t="str">
        <f>IF($B4694="","",Тех_Движение!$B$4691)</f>
        <v/>
      </c>
      <c r="E4694" s="21" t="str">
        <f>IF($B4694="","",Тех_Движение!$F$4691)</f>
        <v/>
      </c>
      <c r="F4694" s="21" t="str">
        <f>IF($B4694="","",SUMIFS($E$5:$E4693,$C$5:$C4693,$C4694))</f>
        <v/>
      </c>
      <c r="G4694" s="21" t="str">
        <f>IF($B4694="","",MAX(0,$E4694-MAX(0,SUMIFS(Тех_Движение!$G$2:$G$5111,Тех_Движение!$D$2:$D$5111,$C4694,Тех_Движение!$B$2:$B$5111,"&lt;="&amp;Настройки!$B$5-1)-$F4694)))</f>
        <v/>
      </c>
      <c r="H4694" s="21" t="str">
        <f>IF($B4694="","",IF(AND($D4694&gt;=Настройки!$B$5,$D4694&lt;=Настройки!$B$6),$E4694,0))</f>
        <v/>
      </c>
      <c r="I4694" s="21" t="str">
        <f t="shared" si="219"/>
        <v/>
      </c>
      <c r="J4694" s="21" t="str">
        <f>IF($B4694="","",MAX(0,$E4694-MAX(0,SUMIFS(Тех_Движение!$G$2:$G$5111,Тех_Движение!$D$2:$D$5111,$C4694,Тех_Движение!$B$2:$B$5111,"&lt;="&amp;Настройки!$B$6)-$F4694)))</f>
        <v/>
      </c>
      <c r="K4694" s="21" t="e">
        <f>IF(OR($B4694="",K$3&lt;$D4694+Настройки!$B$7),0,MAX(0,$E4694-MAX(0,SUMIFS(Тех_Движение!$G$2:$G$5111,Тех_Движение!$D$2:$D$5111,$C4694,Тех_Движение!$B$2:$B$5111,"&lt;="&amp;K$3)-$F4694)))</f>
        <v>#VALUE!</v>
      </c>
      <c r="L4694" s="21" t="e">
        <f>IF(OR($B4694="",L$3&lt;$D4694+Настройки!$B$7),0,MAX(0,$E4694-MAX(0,SUMIFS(Тех_Движение!$G$2:$G$5111,Тех_Движение!$D$2:$D$5111,$C4694,Тех_Движение!$B$2:$B$5111,"&lt;="&amp;L$3)-$F4694)))</f>
        <v>#VALUE!</v>
      </c>
      <c r="M4694" s="21" t="e">
        <f>IF(OR($B4694="",M$3&lt;$D4694+Настройки!$B$7),0,MAX(0,$E4694-MAX(0,SUMIFS(Тех_Движение!$G$2:$G$5111,Тех_Движение!$D$2:$D$5111,$C4694,Тех_Движение!$B$2:$B$5111,"&lt;="&amp;M$3)-$F4694)))</f>
        <v>#VALUE!</v>
      </c>
      <c r="N4694" s="21" t="e">
        <f>IF(OR($B4694="",N$3&lt;$D4694+Настройки!$B$7),0,MAX(0,$E4694-MAX(0,SUMIFS(Тех_Движение!$G$2:$G$5111,Тех_Движение!$D$2:$D$5111,$C4694,Тех_Движение!$B$2:$B$5111,"&lt;="&amp;N$3)-$F4694)))</f>
        <v>#VALUE!</v>
      </c>
      <c r="O4694" s="21" t="e">
        <f>IF(OR($B4694="",O$3&lt;$D4694+Настройки!$B$7),0,MAX(0,$E4694-MAX(0,SUMIFS(Тех_Движение!$G$2:$G$5111,Тех_Движение!$D$2:$D$5111,$C4694,Тех_Движение!$B$2:$B$5111,"&lt;="&amp;O$3)-$F4694)))</f>
        <v>#VALUE!</v>
      </c>
      <c r="P4694" s="21" t="e">
        <f>IF(OR($B4694="",P$3&lt;$D4694+Настройки!$B$7),0,MAX(0,$E4694-MAX(0,SUMIFS(Тех_Движение!$G$2:$G$5111,Тех_Движение!$D$2:$D$5111,$C4694,Тех_Движение!$B$2:$B$5111,"&lt;="&amp;P$3)-$F4694)))</f>
        <v>#VALUE!</v>
      </c>
      <c r="Q4694" s="21" t="e">
        <f>IF(OR($B4694="",Q$3&lt;$D4694+Настройки!$B$7),0,MAX(0,$E4694-MAX(0,SUMIFS(Тех_Движение!$G$2:$G$5111,Тех_Движение!$D$2:$D$5111,$C4694,Тех_Движение!$B$2:$B$5111,"&lt;="&amp;Q$3)-$F4694)))</f>
        <v>#VALUE!</v>
      </c>
      <c r="R4694" s="21" t="str">
        <f t="shared" si="220"/>
        <v/>
      </c>
      <c r="S4694" s="23" t="str">
        <f>IF($B4694="","",VLOOKUP($C4694,Настройки!$A$11:$L$17,9,FALSE))</f>
        <v/>
      </c>
      <c r="T4694" s="23" t="str">
        <f t="shared" si="221"/>
        <v/>
      </c>
    </row>
    <row r="4695" spans="1:20" x14ac:dyDescent="0.3">
      <c r="A4695" s="20">
        <f>Тех_Движение!$A$4692</f>
        <v>4691</v>
      </c>
      <c r="B4695" s="20" t="str">
        <f>IF(Тех_Движение!$F$4692&gt;0,Тех_Движение!$I$4692,"")</f>
        <v/>
      </c>
      <c r="C4695" s="20" t="str">
        <f>IF($B4695="","",Тех_Движение!$D$4692)</f>
        <v/>
      </c>
      <c r="D4695" s="9" t="str">
        <f>IF($B4695="","",Тех_Движение!$B$4692)</f>
        <v/>
      </c>
      <c r="E4695" s="21" t="str">
        <f>IF($B4695="","",Тех_Движение!$F$4692)</f>
        <v/>
      </c>
      <c r="F4695" s="21" t="str">
        <f>IF($B4695="","",SUMIFS($E$5:$E4694,$C$5:$C4694,$C4695))</f>
        <v/>
      </c>
      <c r="G4695" s="21" t="str">
        <f>IF($B4695="","",MAX(0,$E4695-MAX(0,SUMIFS(Тех_Движение!$G$2:$G$5111,Тех_Движение!$D$2:$D$5111,$C4695,Тех_Движение!$B$2:$B$5111,"&lt;="&amp;Настройки!$B$5-1)-$F4695)))</f>
        <v/>
      </c>
      <c r="H4695" s="21" t="str">
        <f>IF($B4695="","",IF(AND($D4695&gt;=Настройки!$B$5,$D4695&lt;=Настройки!$B$6),$E4695,0))</f>
        <v/>
      </c>
      <c r="I4695" s="21" t="str">
        <f t="shared" si="219"/>
        <v/>
      </c>
      <c r="J4695" s="21" t="str">
        <f>IF($B4695="","",MAX(0,$E4695-MAX(0,SUMIFS(Тех_Движение!$G$2:$G$5111,Тех_Движение!$D$2:$D$5111,$C4695,Тех_Движение!$B$2:$B$5111,"&lt;="&amp;Настройки!$B$6)-$F4695)))</f>
        <v/>
      </c>
      <c r="K4695" s="21" t="e">
        <f>IF(OR($B4695="",K$3&lt;$D4695+Настройки!$B$7),0,MAX(0,$E4695-MAX(0,SUMIFS(Тех_Движение!$G$2:$G$5111,Тех_Движение!$D$2:$D$5111,$C4695,Тех_Движение!$B$2:$B$5111,"&lt;="&amp;K$3)-$F4695)))</f>
        <v>#VALUE!</v>
      </c>
      <c r="L4695" s="21" t="e">
        <f>IF(OR($B4695="",L$3&lt;$D4695+Настройки!$B$7),0,MAX(0,$E4695-MAX(0,SUMIFS(Тех_Движение!$G$2:$G$5111,Тех_Движение!$D$2:$D$5111,$C4695,Тех_Движение!$B$2:$B$5111,"&lt;="&amp;L$3)-$F4695)))</f>
        <v>#VALUE!</v>
      </c>
      <c r="M4695" s="21" t="e">
        <f>IF(OR($B4695="",M$3&lt;$D4695+Настройки!$B$7),0,MAX(0,$E4695-MAX(0,SUMIFS(Тех_Движение!$G$2:$G$5111,Тех_Движение!$D$2:$D$5111,$C4695,Тех_Движение!$B$2:$B$5111,"&lt;="&amp;M$3)-$F4695)))</f>
        <v>#VALUE!</v>
      </c>
      <c r="N4695" s="21" t="e">
        <f>IF(OR($B4695="",N$3&lt;$D4695+Настройки!$B$7),0,MAX(0,$E4695-MAX(0,SUMIFS(Тех_Движение!$G$2:$G$5111,Тех_Движение!$D$2:$D$5111,$C4695,Тех_Движение!$B$2:$B$5111,"&lt;="&amp;N$3)-$F4695)))</f>
        <v>#VALUE!</v>
      </c>
      <c r="O4695" s="21" t="e">
        <f>IF(OR($B4695="",O$3&lt;$D4695+Настройки!$B$7),0,MAX(0,$E4695-MAX(0,SUMIFS(Тех_Движение!$G$2:$G$5111,Тех_Движение!$D$2:$D$5111,$C4695,Тех_Движение!$B$2:$B$5111,"&lt;="&amp;O$3)-$F4695)))</f>
        <v>#VALUE!</v>
      </c>
      <c r="P4695" s="21" t="e">
        <f>IF(OR($B4695="",P$3&lt;$D4695+Настройки!$B$7),0,MAX(0,$E4695-MAX(0,SUMIFS(Тех_Движение!$G$2:$G$5111,Тех_Движение!$D$2:$D$5111,$C4695,Тех_Движение!$B$2:$B$5111,"&lt;="&amp;P$3)-$F4695)))</f>
        <v>#VALUE!</v>
      </c>
      <c r="Q4695" s="21" t="e">
        <f>IF(OR($B4695="",Q$3&lt;$D4695+Настройки!$B$7),0,MAX(0,$E4695-MAX(0,SUMIFS(Тех_Движение!$G$2:$G$5111,Тех_Движение!$D$2:$D$5111,$C4695,Тех_Движение!$B$2:$B$5111,"&lt;="&amp;Q$3)-$F4695)))</f>
        <v>#VALUE!</v>
      </c>
      <c r="R4695" s="21" t="str">
        <f t="shared" si="220"/>
        <v/>
      </c>
      <c r="S4695" s="23" t="str">
        <f>IF($B4695="","",VLOOKUP($C4695,Настройки!$A$11:$L$17,9,FALSE))</f>
        <v/>
      </c>
      <c r="T4695" s="23" t="str">
        <f t="shared" si="221"/>
        <v/>
      </c>
    </row>
    <row r="4696" spans="1:20" x14ac:dyDescent="0.3">
      <c r="A4696" s="20">
        <f>Тех_Движение!$A$4693</f>
        <v>4692</v>
      </c>
      <c r="B4696" s="20" t="str">
        <f>IF(Тех_Движение!$F$4693&gt;0,Тех_Движение!$I$4693,"")</f>
        <v/>
      </c>
      <c r="C4696" s="20" t="str">
        <f>IF($B4696="","",Тех_Движение!$D$4693)</f>
        <v/>
      </c>
      <c r="D4696" s="9" t="str">
        <f>IF($B4696="","",Тех_Движение!$B$4693)</f>
        <v/>
      </c>
      <c r="E4696" s="21" t="str">
        <f>IF($B4696="","",Тех_Движение!$F$4693)</f>
        <v/>
      </c>
      <c r="F4696" s="21" t="str">
        <f>IF($B4696="","",SUMIFS($E$5:$E4695,$C$5:$C4695,$C4696))</f>
        <v/>
      </c>
      <c r="G4696" s="21" t="str">
        <f>IF($B4696="","",MAX(0,$E4696-MAX(0,SUMIFS(Тех_Движение!$G$2:$G$5111,Тех_Движение!$D$2:$D$5111,$C4696,Тех_Движение!$B$2:$B$5111,"&lt;="&amp;Настройки!$B$5-1)-$F4696)))</f>
        <v/>
      </c>
      <c r="H4696" s="21" t="str">
        <f>IF($B4696="","",IF(AND($D4696&gt;=Настройки!$B$5,$D4696&lt;=Настройки!$B$6),$E4696,0))</f>
        <v/>
      </c>
      <c r="I4696" s="21" t="str">
        <f t="shared" si="219"/>
        <v/>
      </c>
      <c r="J4696" s="21" t="str">
        <f>IF($B4696="","",MAX(0,$E4696-MAX(0,SUMIFS(Тех_Движение!$G$2:$G$5111,Тех_Движение!$D$2:$D$5111,$C4696,Тех_Движение!$B$2:$B$5111,"&lt;="&amp;Настройки!$B$6)-$F4696)))</f>
        <v/>
      </c>
      <c r="K4696" s="21" t="e">
        <f>IF(OR($B4696="",K$3&lt;$D4696+Настройки!$B$7),0,MAX(0,$E4696-MAX(0,SUMIFS(Тех_Движение!$G$2:$G$5111,Тех_Движение!$D$2:$D$5111,$C4696,Тех_Движение!$B$2:$B$5111,"&lt;="&amp;K$3)-$F4696)))</f>
        <v>#VALUE!</v>
      </c>
      <c r="L4696" s="21" t="e">
        <f>IF(OR($B4696="",L$3&lt;$D4696+Настройки!$B$7),0,MAX(0,$E4696-MAX(0,SUMIFS(Тех_Движение!$G$2:$G$5111,Тех_Движение!$D$2:$D$5111,$C4696,Тех_Движение!$B$2:$B$5111,"&lt;="&amp;L$3)-$F4696)))</f>
        <v>#VALUE!</v>
      </c>
      <c r="M4696" s="21" t="e">
        <f>IF(OR($B4696="",M$3&lt;$D4696+Настройки!$B$7),0,MAX(0,$E4696-MAX(0,SUMIFS(Тех_Движение!$G$2:$G$5111,Тех_Движение!$D$2:$D$5111,$C4696,Тех_Движение!$B$2:$B$5111,"&lt;="&amp;M$3)-$F4696)))</f>
        <v>#VALUE!</v>
      </c>
      <c r="N4696" s="21" t="e">
        <f>IF(OR($B4696="",N$3&lt;$D4696+Настройки!$B$7),0,MAX(0,$E4696-MAX(0,SUMIFS(Тех_Движение!$G$2:$G$5111,Тех_Движение!$D$2:$D$5111,$C4696,Тех_Движение!$B$2:$B$5111,"&lt;="&amp;N$3)-$F4696)))</f>
        <v>#VALUE!</v>
      </c>
      <c r="O4696" s="21" t="e">
        <f>IF(OR($B4696="",O$3&lt;$D4696+Настройки!$B$7),0,MAX(0,$E4696-MAX(0,SUMIFS(Тех_Движение!$G$2:$G$5111,Тех_Движение!$D$2:$D$5111,$C4696,Тех_Движение!$B$2:$B$5111,"&lt;="&amp;O$3)-$F4696)))</f>
        <v>#VALUE!</v>
      </c>
      <c r="P4696" s="21" t="e">
        <f>IF(OR($B4696="",P$3&lt;$D4696+Настройки!$B$7),0,MAX(0,$E4696-MAX(0,SUMIFS(Тех_Движение!$G$2:$G$5111,Тех_Движение!$D$2:$D$5111,$C4696,Тех_Движение!$B$2:$B$5111,"&lt;="&amp;P$3)-$F4696)))</f>
        <v>#VALUE!</v>
      </c>
      <c r="Q4696" s="21" t="e">
        <f>IF(OR($B4696="",Q$3&lt;$D4696+Настройки!$B$7),0,MAX(0,$E4696-MAX(0,SUMIFS(Тех_Движение!$G$2:$G$5111,Тех_Движение!$D$2:$D$5111,$C4696,Тех_Движение!$B$2:$B$5111,"&lt;="&amp;Q$3)-$F4696)))</f>
        <v>#VALUE!</v>
      </c>
      <c r="R4696" s="21" t="str">
        <f t="shared" si="220"/>
        <v/>
      </c>
      <c r="S4696" s="23" t="str">
        <f>IF($B4696="","",VLOOKUP($C4696,Настройки!$A$11:$L$17,9,FALSE))</f>
        <v/>
      </c>
      <c r="T4696" s="23" t="str">
        <f t="shared" si="221"/>
        <v/>
      </c>
    </row>
    <row r="4697" spans="1:20" x14ac:dyDescent="0.3">
      <c r="A4697" s="20">
        <f>Тех_Движение!$A$4694</f>
        <v>4693</v>
      </c>
      <c r="B4697" s="20" t="str">
        <f>IF(Тех_Движение!$F$4694&gt;0,Тех_Движение!$I$4694,"")</f>
        <v/>
      </c>
      <c r="C4697" s="20" t="str">
        <f>IF($B4697="","",Тех_Движение!$D$4694)</f>
        <v/>
      </c>
      <c r="D4697" s="9" t="str">
        <f>IF($B4697="","",Тех_Движение!$B$4694)</f>
        <v/>
      </c>
      <c r="E4697" s="21" t="str">
        <f>IF($B4697="","",Тех_Движение!$F$4694)</f>
        <v/>
      </c>
      <c r="F4697" s="21" t="str">
        <f>IF($B4697="","",SUMIFS($E$5:$E4696,$C$5:$C4696,$C4697))</f>
        <v/>
      </c>
      <c r="G4697" s="21" t="str">
        <f>IF($B4697="","",MAX(0,$E4697-MAX(0,SUMIFS(Тех_Движение!$G$2:$G$5111,Тех_Движение!$D$2:$D$5111,$C4697,Тех_Движение!$B$2:$B$5111,"&lt;="&amp;Настройки!$B$5-1)-$F4697)))</f>
        <v/>
      </c>
      <c r="H4697" s="21" t="str">
        <f>IF($B4697="","",IF(AND($D4697&gt;=Настройки!$B$5,$D4697&lt;=Настройки!$B$6),$E4697,0))</f>
        <v/>
      </c>
      <c r="I4697" s="21" t="str">
        <f t="shared" si="219"/>
        <v/>
      </c>
      <c r="J4697" s="21" t="str">
        <f>IF($B4697="","",MAX(0,$E4697-MAX(0,SUMIFS(Тех_Движение!$G$2:$G$5111,Тех_Движение!$D$2:$D$5111,$C4697,Тех_Движение!$B$2:$B$5111,"&lt;="&amp;Настройки!$B$6)-$F4697)))</f>
        <v/>
      </c>
      <c r="K4697" s="21" t="e">
        <f>IF(OR($B4697="",K$3&lt;$D4697+Настройки!$B$7),0,MAX(0,$E4697-MAX(0,SUMIFS(Тех_Движение!$G$2:$G$5111,Тех_Движение!$D$2:$D$5111,$C4697,Тех_Движение!$B$2:$B$5111,"&lt;="&amp;K$3)-$F4697)))</f>
        <v>#VALUE!</v>
      </c>
      <c r="L4697" s="21" t="e">
        <f>IF(OR($B4697="",L$3&lt;$D4697+Настройки!$B$7),0,MAX(0,$E4697-MAX(0,SUMIFS(Тех_Движение!$G$2:$G$5111,Тех_Движение!$D$2:$D$5111,$C4697,Тех_Движение!$B$2:$B$5111,"&lt;="&amp;L$3)-$F4697)))</f>
        <v>#VALUE!</v>
      </c>
      <c r="M4697" s="21" t="e">
        <f>IF(OR($B4697="",M$3&lt;$D4697+Настройки!$B$7),0,MAX(0,$E4697-MAX(0,SUMIFS(Тех_Движение!$G$2:$G$5111,Тех_Движение!$D$2:$D$5111,$C4697,Тех_Движение!$B$2:$B$5111,"&lt;="&amp;M$3)-$F4697)))</f>
        <v>#VALUE!</v>
      </c>
      <c r="N4697" s="21" t="e">
        <f>IF(OR($B4697="",N$3&lt;$D4697+Настройки!$B$7),0,MAX(0,$E4697-MAX(0,SUMIFS(Тех_Движение!$G$2:$G$5111,Тех_Движение!$D$2:$D$5111,$C4697,Тех_Движение!$B$2:$B$5111,"&lt;="&amp;N$3)-$F4697)))</f>
        <v>#VALUE!</v>
      </c>
      <c r="O4697" s="21" t="e">
        <f>IF(OR($B4697="",O$3&lt;$D4697+Настройки!$B$7),0,MAX(0,$E4697-MAX(0,SUMIFS(Тех_Движение!$G$2:$G$5111,Тех_Движение!$D$2:$D$5111,$C4697,Тех_Движение!$B$2:$B$5111,"&lt;="&amp;O$3)-$F4697)))</f>
        <v>#VALUE!</v>
      </c>
      <c r="P4697" s="21" t="e">
        <f>IF(OR($B4697="",P$3&lt;$D4697+Настройки!$B$7),0,MAX(0,$E4697-MAX(0,SUMIFS(Тех_Движение!$G$2:$G$5111,Тех_Движение!$D$2:$D$5111,$C4697,Тех_Движение!$B$2:$B$5111,"&lt;="&amp;P$3)-$F4697)))</f>
        <v>#VALUE!</v>
      </c>
      <c r="Q4697" s="21" t="e">
        <f>IF(OR($B4697="",Q$3&lt;$D4697+Настройки!$B$7),0,MAX(0,$E4697-MAX(0,SUMIFS(Тех_Движение!$G$2:$G$5111,Тех_Движение!$D$2:$D$5111,$C4697,Тех_Движение!$B$2:$B$5111,"&lt;="&amp;Q$3)-$F4697)))</f>
        <v>#VALUE!</v>
      </c>
      <c r="R4697" s="21" t="str">
        <f t="shared" si="220"/>
        <v/>
      </c>
      <c r="S4697" s="23" t="str">
        <f>IF($B4697="","",VLOOKUP($C4697,Настройки!$A$11:$L$17,9,FALSE))</f>
        <v/>
      </c>
      <c r="T4697" s="23" t="str">
        <f t="shared" si="221"/>
        <v/>
      </c>
    </row>
    <row r="4698" spans="1:20" x14ac:dyDescent="0.3">
      <c r="A4698" s="20">
        <f>Тех_Движение!$A$4695</f>
        <v>4694</v>
      </c>
      <c r="B4698" s="20" t="str">
        <f>IF(Тех_Движение!$F$4695&gt;0,Тех_Движение!$I$4695,"")</f>
        <v/>
      </c>
      <c r="C4698" s="20" t="str">
        <f>IF($B4698="","",Тех_Движение!$D$4695)</f>
        <v/>
      </c>
      <c r="D4698" s="9" t="str">
        <f>IF($B4698="","",Тех_Движение!$B$4695)</f>
        <v/>
      </c>
      <c r="E4698" s="21" t="str">
        <f>IF($B4698="","",Тех_Движение!$F$4695)</f>
        <v/>
      </c>
      <c r="F4698" s="21" t="str">
        <f>IF($B4698="","",SUMIFS($E$5:$E4697,$C$5:$C4697,$C4698))</f>
        <v/>
      </c>
      <c r="G4698" s="21" t="str">
        <f>IF($B4698="","",MAX(0,$E4698-MAX(0,SUMIFS(Тех_Движение!$G$2:$G$5111,Тех_Движение!$D$2:$D$5111,$C4698,Тех_Движение!$B$2:$B$5111,"&lt;="&amp;Настройки!$B$5-1)-$F4698)))</f>
        <v/>
      </c>
      <c r="H4698" s="21" t="str">
        <f>IF($B4698="","",IF(AND($D4698&gt;=Настройки!$B$5,$D4698&lt;=Настройки!$B$6),$E4698,0))</f>
        <v/>
      </c>
      <c r="I4698" s="21" t="str">
        <f t="shared" si="219"/>
        <v/>
      </c>
      <c r="J4698" s="21" t="str">
        <f>IF($B4698="","",MAX(0,$E4698-MAX(0,SUMIFS(Тех_Движение!$G$2:$G$5111,Тех_Движение!$D$2:$D$5111,$C4698,Тех_Движение!$B$2:$B$5111,"&lt;="&amp;Настройки!$B$6)-$F4698)))</f>
        <v/>
      </c>
      <c r="K4698" s="21" t="e">
        <f>IF(OR($B4698="",K$3&lt;$D4698+Настройки!$B$7),0,MAX(0,$E4698-MAX(0,SUMIFS(Тех_Движение!$G$2:$G$5111,Тех_Движение!$D$2:$D$5111,$C4698,Тех_Движение!$B$2:$B$5111,"&lt;="&amp;K$3)-$F4698)))</f>
        <v>#VALUE!</v>
      </c>
      <c r="L4698" s="21" t="e">
        <f>IF(OR($B4698="",L$3&lt;$D4698+Настройки!$B$7),0,MAX(0,$E4698-MAX(0,SUMIFS(Тех_Движение!$G$2:$G$5111,Тех_Движение!$D$2:$D$5111,$C4698,Тех_Движение!$B$2:$B$5111,"&lt;="&amp;L$3)-$F4698)))</f>
        <v>#VALUE!</v>
      </c>
      <c r="M4698" s="21" t="e">
        <f>IF(OR($B4698="",M$3&lt;$D4698+Настройки!$B$7),0,MAX(0,$E4698-MAX(0,SUMIFS(Тех_Движение!$G$2:$G$5111,Тех_Движение!$D$2:$D$5111,$C4698,Тех_Движение!$B$2:$B$5111,"&lt;="&amp;M$3)-$F4698)))</f>
        <v>#VALUE!</v>
      </c>
      <c r="N4698" s="21" t="e">
        <f>IF(OR($B4698="",N$3&lt;$D4698+Настройки!$B$7),0,MAX(0,$E4698-MAX(0,SUMIFS(Тех_Движение!$G$2:$G$5111,Тех_Движение!$D$2:$D$5111,$C4698,Тех_Движение!$B$2:$B$5111,"&lt;="&amp;N$3)-$F4698)))</f>
        <v>#VALUE!</v>
      </c>
      <c r="O4698" s="21" t="e">
        <f>IF(OR($B4698="",O$3&lt;$D4698+Настройки!$B$7),0,MAX(0,$E4698-MAX(0,SUMIFS(Тех_Движение!$G$2:$G$5111,Тех_Движение!$D$2:$D$5111,$C4698,Тех_Движение!$B$2:$B$5111,"&lt;="&amp;O$3)-$F4698)))</f>
        <v>#VALUE!</v>
      </c>
      <c r="P4698" s="21" t="e">
        <f>IF(OR($B4698="",P$3&lt;$D4698+Настройки!$B$7),0,MAX(0,$E4698-MAX(0,SUMIFS(Тех_Движение!$G$2:$G$5111,Тех_Движение!$D$2:$D$5111,$C4698,Тех_Движение!$B$2:$B$5111,"&lt;="&amp;P$3)-$F4698)))</f>
        <v>#VALUE!</v>
      </c>
      <c r="Q4698" s="21" t="e">
        <f>IF(OR($B4698="",Q$3&lt;$D4698+Настройки!$B$7),0,MAX(0,$E4698-MAX(0,SUMIFS(Тех_Движение!$G$2:$G$5111,Тех_Движение!$D$2:$D$5111,$C4698,Тех_Движение!$B$2:$B$5111,"&lt;="&amp;Q$3)-$F4698)))</f>
        <v>#VALUE!</v>
      </c>
      <c r="R4698" s="21" t="str">
        <f t="shared" si="220"/>
        <v/>
      </c>
      <c r="S4698" s="23" t="str">
        <f>IF($B4698="","",VLOOKUP($C4698,Настройки!$A$11:$L$17,9,FALSE))</f>
        <v/>
      </c>
      <c r="T4698" s="23" t="str">
        <f t="shared" si="221"/>
        <v/>
      </c>
    </row>
    <row r="4699" spans="1:20" x14ac:dyDescent="0.3">
      <c r="A4699" s="20">
        <f>Тех_Движение!$A$4696</f>
        <v>4695</v>
      </c>
      <c r="B4699" s="20" t="str">
        <f>IF(Тех_Движение!$F$4696&gt;0,Тех_Движение!$I$4696,"")</f>
        <v/>
      </c>
      <c r="C4699" s="20" t="str">
        <f>IF($B4699="","",Тех_Движение!$D$4696)</f>
        <v/>
      </c>
      <c r="D4699" s="9" t="str">
        <f>IF($B4699="","",Тех_Движение!$B$4696)</f>
        <v/>
      </c>
      <c r="E4699" s="21" t="str">
        <f>IF($B4699="","",Тех_Движение!$F$4696)</f>
        <v/>
      </c>
      <c r="F4699" s="21" t="str">
        <f>IF($B4699="","",SUMIFS($E$5:$E4698,$C$5:$C4698,$C4699))</f>
        <v/>
      </c>
      <c r="G4699" s="21" t="str">
        <f>IF($B4699="","",MAX(0,$E4699-MAX(0,SUMIFS(Тех_Движение!$G$2:$G$5111,Тех_Движение!$D$2:$D$5111,$C4699,Тех_Движение!$B$2:$B$5111,"&lt;="&amp;Настройки!$B$5-1)-$F4699)))</f>
        <v/>
      </c>
      <c r="H4699" s="21" t="str">
        <f>IF($B4699="","",IF(AND($D4699&gt;=Настройки!$B$5,$D4699&lt;=Настройки!$B$6),$E4699,0))</f>
        <v/>
      </c>
      <c r="I4699" s="21" t="str">
        <f t="shared" si="219"/>
        <v/>
      </c>
      <c r="J4699" s="21" t="str">
        <f>IF($B4699="","",MAX(0,$E4699-MAX(0,SUMIFS(Тех_Движение!$G$2:$G$5111,Тех_Движение!$D$2:$D$5111,$C4699,Тех_Движение!$B$2:$B$5111,"&lt;="&amp;Настройки!$B$6)-$F4699)))</f>
        <v/>
      </c>
      <c r="K4699" s="21" t="e">
        <f>IF(OR($B4699="",K$3&lt;$D4699+Настройки!$B$7),0,MAX(0,$E4699-MAX(0,SUMIFS(Тех_Движение!$G$2:$G$5111,Тех_Движение!$D$2:$D$5111,$C4699,Тех_Движение!$B$2:$B$5111,"&lt;="&amp;K$3)-$F4699)))</f>
        <v>#VALUE!</v>
      </c>
      <c r="L4699" s="21" t="e">
        <f>IF(OR($B4699="",L$3&lt;$D4699+Настройки!$B$7),0,MAX(0,$E4699-MAX(0,SUMIFS(Тех_Движение!$G$2:$G$5111,Тех_Движение!$D$2:$D$5111,$C4699,Тех_Движение!$B$2:$B$5111,"&lt;="&amp;L$3)-$F4699)))</f>
        <v>#VALUE!</v>
      </c>
      <c r="M4699" s="21" t="e">
        <f>IF(OR($B4699="",M$3&lt;$D4699+Настройки!$B$7),0,MAX(0,$E4699-MAX(0,SUMIFS(Тех_Движение!$G$2:$G$5111,Тех_Движение!$D$2:$D$5111,$C4699,Тех_Движение!$B$2:$B$5111,"&lt;="&amp;M$3)-$F4699)))</f>
        <v>#VALUE!</v>
      </c>
      <c r="N4699" s="21" t="e">
        <f>IF(OR($B4699="",N$3&lt;$D4699+Настройки!$B$7),0,MAX(0,$E4699-MAX(0,SUMIFS(Тех_Движение!$G$2:$G$5111,Тех_Движение!$D$2:$D$5111,$C4699,Тех_Движение!$B$2:$B$5111,"&lt;="&amp;N$3)-$F4699)))</f>
        <v>#VALUE!</v>
      </c>
      <c r="O4699" s="21" t="e">
        <f>IF(OR($B4699="",O$3&lt;$D4699+Настройки!$B$7),0,MAX(0,$E4699-MAX(0,SUMIFS(Тех_Движение!$G$2:$G$5111,Тех_Движение!$D$2:$D$5111,$C4699,Тех_Движение!$B$2:$B$5111,"&lt;="&amp;O$3)-$F4699)))</f>
        <v>#VALUE!</v>
      </c>
      <c r="P4699" s="21" t="e">
        <f>IF(OR($B4699="",P$3&lt;$D4699+Настройки!$B$7),0,MAX(0,$E4699-MAX(0,SUMIFS(Тех_Движение!$G$2:$G$5111,Тех_Движение!$D$2:$D$5111,$C4699,Тех_Движение!$B$2:$B$5111,"&lt;="&amp;P$3)-$F4699)))</f>
        <v>#VALUE!</v>
      </c>
      <c r="Q4699" s="21" t="e">
        <f>IF(OR($B4699="",Q$3&lt;$D4699+Настройки!$B$7),0,MAX(0,$E4699-MAX(0,SUMIFS(Тех_Движение!$G$2:$G$5111,Тех_Движение!$D$2:$D$5111,$C4699,Тех_Движение!$B$2:$B$5111,"&lt;="&amp;Q$3)-$F4699)))</f>
        <v>#VALUE!</v>
      </c>
      <c r="R4699" s="21" t="str">
        <f t="shared" si="220"/>
        <v/>
      </c>
      <c r="S4699" s="23" t="str">
        <f>IF($B4699="","",VLOOKUP($C4699,Настройки!$A$11:$L$17,9,FALSE))</f>
        <v/>
      </c>
      <c r="T4699" s="23" t="str">
        <f t="shared" si="221"/>
        <v/>
      </c>
    </row>
    <row r="4700" spans="1:20" x14ac:dyDescent="0.3">
      <c r="A4700" s="20">
        <f>Тех_Движение!$A$4697</f>
        <v>4696</v>
      </c>
      <c r="B4700" s="20" t="str">
        <f>IF(Тех_Движение!$F$4697&gt;0,Тех_Движение!$I$4697,"")</f>
        <v/>
      </c>
      <c r="C4700" s="20" t="str">
        <f>IF($B4700="","",Тех_Движение!$D$4697)</f>
        <v/>
      </c>
      <c r="D4700" s="9" t="str">
        <f>IF($B4700="","",Тех_Движение!$B$4697)</f>
        <v/>
      </c>
      <c r="E4700" s="21" t="str">
        <f>IF($B4700="","",Тех_Движение!$F$4697)</f>
        <v/>
      </c>
      <c r="F4700" s="21" t="str">
        <f>IF($B4700="","",SUMIFS($E$5:$E4699,$C$5:$C4699,$C4700))</f>
        <v/>
      </c>
      <c r="G4700" s="21" t="str">
        <f>IF($B4700="","",MAX(0,$E4700-MAX(0,SUMIFS(Тех_Движение!$G$2:$G$5111,Тех_Движение!$D$2:$D$5111,$C4700,Тех_Движение!$B$2:$B$5111,"&lt;="&amp;Настройки!$B$5-1)-$F4700)))</f>
        <v/>
      </c>
      <c r="H4700" s="21" t="str">
        <f>IF($B4700="","",IF(AND($D4700&gt;=Настройки!$B$5,$D4700&lt;=Настройки!$B$6),$E4700,0))</f>
        <v/>
      </c>
      <c r="I4700" s="21" t="str">
        <f t="shared" si="219"/>
        <v/>
      </c>
      <c r="J4700" s="21" t="str">
        <f>IF($B4700="","",MAX(0,$E4700-MAX(0,SUMIFS(Тех_Движение!$G$2:$G$5111,Тех_Движение!$D$2:$D$5111,$C4700,Тех_Движение!$B$2:$B$5111,"&lt;="&amp;Настройки!$B$6)-$F4700)))</f>
        <v/>
      </c>
      <c r="K4700" s="21" t="e">
        <f>IF(OR($B4700="",K$3&lt;$D4700+Настройки!$B$7),0,MAX(0,$E4700-MAX(0,SUMIFS(Тех_Движение!$G$2:$G$5111,Тех_Движение!$D$2:$D$5111,$C4700,Тех_Движение!$B$2:$B$5111,"&lt;="&amp;K$3)-$F4700)))</f>
        <v>#VALUE!</v>
      </c>
      <c r="L4700" s="21" t="e">
        <f>IF(OR($B4700="",L$3&lt;$D4700+Настройки!$B$7),0,MAX(0,$E4700-MAX(0,SUMIFS(Тех_Движение!$G$2:$G$5111,Тех_Движение!$D$2:$D$5111,$C4700,Тех_Движение!$B$2:$B$5111,"&lt;="&amp;L$3)-$F4700)))</f>
        <v>#VALUE!</v>
      </c>
      <c r="M4700" s="21" t="e">
        <f>IF(OR($B4700="",M$3&lt;$D4700+Настройки!$B$7),0,MAX(0,$E4700-MAX(0,SUMIFS(Тех_Движение!$G$2:$G$5111,Тех_Движение!$D$2:$D$5111,$C4700,Тех_Движение!$B$2:$B$5111,"&lt;="&amp;M$3)-$F4700)))</f>
        <v>#VALUE!</v>
      </c>
      <c r="N4700" s="21" t="e">
        <f>IF(OR($B4700="",N$3&lt;$D4700+Настройки!$B$7),0,MAX(0,$E4700-MAX(0,SUMIFS(Тех_Движение!$G$2:$G$5111,Тех_Движение!$D$2:$D$5111,$C4700,Тех_Движение!$B$2:$B$5111,"&lt;="&amp;N$3)-$F4700)))</f>
        <v>#VALUE!</v>
      </c>
      <c r="O4700" s="21" t="e">
        <f>IF(OR($B4700="",O$3&lt;$D4700+Настройки!$B$7),0,MAX(0,$E4700-MAX(0,SUMIFS(Тех_Движение!$G$2:$G$5111,Тех_Движение!$D$2:$D$5111,$C4700,Тех_Движение!$B$2:$B$5111,"&lt;="&amp;O$3)-$F4700)))</f>
        <v>#VALUE!</v>
      </c>
      <c r="P4700" s="21" t="e">
        <f>IF(OR($B4700="",P$3&lt;$D4700+Настройки!$B$7),0,MAX(0,$E4700-MAX(0,SUMIFS(Тех_Движение!$G$2:$G$5111,Тех_Движение!$D$2:$D$5111,$C4700,Тех_Движение!$B$2:$B$5111,"&lt;="&amp;P$3)-$F4700)))</f>
        <v>#VALUE!</v>
      </c>
      <c r="Q4700" s="21" t="e">
        <f>IF(OR($B4700="",Q$3&lt;$D4700+Настройки!$B$7),0,MAX(0,$E4700-MAX(0,SUMIFS(Тех_Движение!$G$2:$G$5111,Тех_Движение!$D$2:$D$5111,$C4700,Тех_Движение!$B$2:$B$5111,"&lt;="&amp;Q$3)-$F4700)))</f>
        <v>#VALUE!</v>
      </c>
      <c r="R4700" s="21" t="str">
        <f t="shared" si="220"/>
        <v/>
      </c>
      <c r="S4700" s="23" t="str">
        <f>IF($B4700="","",VLOOKUP($C4700,Настройки!$A$11:$L$17,9,FALSE))</f>
        <v/>
      </c>
      <c r="T4700" s="23" t="str">
        <f t="shared" si="221"/>
        <v/>
      </c>
    </row>
    <row r="4701" spans="1:20" x14ac:dyDescent="0.3">
      <c r="A4701" s="20">
        <f>Тех_Движение!$A$4698</f>
        <v>4697</v>
      </c>
      <c r="B4701" s="20" t="str">
        <f>IF(Тех_Движение!$F$4698&gt;0,Тех_Движение!$I$4698,"")</f>
        <v/>
      </c>
      <c r="C4701" s="20" t="str">
        <f>IF($B4701="","",Тех_Движение!$D$4698)</f>
        <v/>
      </c>
      <c r="D4701" s="9" t="str">
        <f>IF($B4701="","",Тех_Движение!$B$4698)</f>
        <v/>
      </c>
      <c r="E4701" s="21" t="str">
        <f>IF($B4701="","",Тех_Движение!$F$4698)</f>
        <v/>
      </c>
      <c r="F4701" s="21" t="str">
        <f>IF($B4701="","",SUMIFS($E$5:$E4700,$C$5:$C4700,$C4701))</f>
        <v/>
      </c>
      <c r="G4701" s="21" t="str">
        <f>IF($B4701="","",MAX(0,$E4701-MAX(0,SUMIFS(Тех_Движение!$G$2:$G$5111,Тех_Движение!$D$2:$D$5111,$C4701,Тех_Движение!$B$2:$B$5111,"&lt;="&amp;Настройки!$B$5-1)-$F4701)))</f>
        <v/>
      </c>
      <c r="H4701" s="21" t="str">
        <f>IF($B4701="","",IF(AND($D4701&gt;=Настройки!$B$5,$D4701&lt;=Настройки!$B$6),$E4701,0))</f>
        <v/>
      </c>
      <c r="I4701" s="21" t="str">
        <f t="shared" si="219"/>
        <v/>
      </c>
      <c r="J4701" s="21" t="str">
        <f>IF($B4701="","",MAX(0,$E4701-MAX(0,SUMIFS(Тех_Движение!$G$2:$G$5111,Тех_Движение!$D$2:$D$5111,$C4701,Тех_Движение!$B$2:$B$5111,"&lt;="&amp;Настройки!$B$6)-$F4701)))</f>
        <v/>
      </c>
      <c r="K4701" s="21" t="e">
        <f>IF(OR($B4701="",K$3&lt;$D4701+Настройки!$B$7),0,MAX(0,$E4701-MAX(0,SUMIFS(Тех_Движение!$G$2:$G$5111,Тех_Движение!$D$2:$D$5111,$C4701,Тех_Движение!$B$2:$B$5111,"&lt;="&amp;K$3)-$F4701)))</f>
        <v>#VALUE!</v>
      </c>
      <c r="L4701" s="21" t="e">
        <f>IF(OR($B4701="",L$3&lt;$D4701+Настройки!$B$7),0,MAX(0,$E4701-MAX(0,SUMIFS(Тех_Движение!$G$2:$G$5111,Тех_Движение!$D$2:$D$5111,$C4701,Тех_Движение!$B$2:$B$5111,"&lt;="&amp;L$3)-$F4701)))</f>
        <v>#VALUE!</v>
      </c>
      <c r="M4701" s="21" t="e">
        <f>IF(OR($B4701="",M$3&lt;$D4701+Настройки!$B$7),0,MAX(0,$E4701-MAX(0,SUMIFS(Тех_Движение!$G$2:$G$5111,Тех_Движение!$D$2:$D$5111,$C4701,Тех_Движение!$B$2:$B$5111,"&lt;="&amp;M$3)-$F4701)))</f>
        <v>#VALUE!</v>
      </c>
      <c r="N4701" s="21" t="e">
        <f>IF(OR($B4701="",N$3&lt;$D4701+Настройки!$B$7),0,MAX(0,$E4701-MAX(0,SUMIFS(Тех_Движение!$G$2:$G$5111,Тех_Движение!$D$2:$D$5111,$C4701,Тех_Движение!$B$2:$B$5111,"&lt;="&amp;N$3)-$F4701)))</f>
        <v>#VALUE!</v>
      </c>
      <c r="O4701" s="21" t="e">
        <f>IF(OR($B4701="",O$3&lt;$D4701+Настройки!$B$7),0,MAX(0,$E4701-MAX(0,SUMIFS(Тех_Движение!$G$2:$G$5111,Тех_Движение!$D$2:$D$5111,$C4701,Тех_Движение!$B$2:$B$5111,"&lt;="&amp;O$3)-$F4701)))</f>
        <v>#VALUE!</v>
      </c>
      <c r="P4701" s="21" t="e">
        <f>IF(OR($B4701="",P$3&lt;$D4701+Настройки!$B$7),0,MAX(0,$E4701-MAX(0,SUMIFS(Тех_Движение!$G$2:$G$5111,Тех_Движение!$D$2:$D$5111,$C4701,Тех_Движение!$B$2:$B$5111,"&lt;="&amp;P$3)-$F4701)))</f>
        <v>#VALUE!</v>
      </c>
      <c r="Q4701" s="21" t="e">
        <f>IF(OR($B4701="",Q$3&lt;$D4701+Настройки!$B$7),0,MAX(0,$E4701-MAX(0,SUMIFS(Тех_Движение!$G$2:$G$5111,Тех_Движение!$D$2:$D$5111,$C4701,Тех_Движение!$B$2:$B$5111,"&lt;="&amp;Q$3)-$F4701)))</f>
        <v>#VALUE!</v>
      </c>
      <c r="R4701" s="21" t="str">
        <f t="shared" si="220"/>
        <v/>
      </c>
      <c r="S4701" s="23" t="str">
        <f>IF($B4701="","",VLOOKUP($C4701,Настройки!$A$11:$L$17,9,FALSE))</f>
        <v/>
      </c>
      <c r="T4701" s="23" t="str">
        <f t="shared" si="221"/>
        <v/>
      </c>
    </row>
    <row r="4702" spans="1:20" x14ac:dyDescent="0.3">
      <c r="A4702" s="20">
        <f>Тех_Движение!$A$4699</f>
        <v>4698</v>
      </c>
      <c r="B4702" s="20" t="str">
        <f>IF(Тех_Движение!$F$4699&gt;0,Тех_Движение!$I$4699,"")</f>
        <v/>
      </c>
      <c r="C4702" s="20" t="str">
        <f>IF($B4702="","",Тех_Движение!$D$4699)</f>
        <v/>
      </c>
      <c r="D4702" s="9" t="str">
        <f>IF($B4702="","",Тех_Движение!$B$4699)</f>
        <v/>
      </c>
      <c r="E4702" s="21" t="str">
        <f>IF($B4702="","",Тех_Движение!$F$4699)</f>
        <v/>
      </c>
      <c r="F4702" s="21" t="str">
        <f>IF($B4702="","",SUMIFS($E$5:$E4701,$C$5:$C4701,$C4702))</f>
        <v/>
      </c>
      <c r="G4702" s="21" t="str">
        <f>IF($B4702="","",MAX(0,$E4702-MAX(0,SUMIFS(Тех_Движение!$G$2:$G$5111,Тех_Движение!$D$2:$D$5111,$C4702,Тех_Движение!$B$2:$B$5111,"&lt;="&amp;Настройки!$B$5-1)-$F4702)))</f>
        <v/>
      </c>
      <c r="H4702" s="21" t="str">
        <f>IF($B4702="","",IF(AND($D4702&gt;=Настройки!$B$5,$D4702&lt;=Настройки!$B$6),$E4702,0))</f>
        <v/>
      </c>
      <c r="I4702" s="21" t="str">
        <f t="shared" si="219"/>
        <v/>
      </c>
      <c r="J4702" s="21" t="str">
        <f>IF($B4702="","",MAX(0,$E4702-MAX(0,SUMIFS(Тех_Движение!$G$2:$G$5111,Тех_Движение!$D$2:$D$5111,$C4702,Тех_Движение!$B$2:$B$5111,"&lt;="&amp;Настройки!$B$6)-$F4702)))</f>
        <v/>
      </c>
      <c r="K4702" s="21" t="e">
        <f>IF(OR($B4702="",K$3&lt;$D4702+Настройки!$B$7),0,MAX(0,$E4702-MAX(0,SUMIFS(Тех_Движение!$G$2:$G$5111,Тех_Движение!$D$2:$D$5111,$C4702,Тех_Движение!$B$2:$B$5111,"&lt;="&amp;K$3)-$F4702)))</f>
        <v>#VALUE!</v>
      </c>
      <c r="L4702" s="21" t="e">
        <f>IF(OR($B4702="",L$3&lt;$D4702+Настройки!$B$7),0,MAX(0,$E4702-MAX(0,SUMIFS(Тех_Движение!$G$2:$G$5111,Тех_Движение!$D$2:$D$5111,$C4702,Тех_Движение!$B$2:$B$5111,"&lt;="&amp;L$3)-$F4702)))</f>
        <v>#VALUE!</v>
      </c>
      <c r="M4702" s="21" t="e">
        <f>IF(OR($B4702="",M$3&lt;$D4702+Настройки!$B$7),0,MAX(0,$E4702-MAX(0,SUMIFS(Тех_Движение!$G$2:$G$5111,Тех_Движение!$D$2:$D$5111,$C4702,Тех_Движение!$B$2:$B$5111,"&lt;="&amp;M$3)-$F4702)))</f>
        <v>#VALUE!</v>
      </c>
      <c r="N4702" s="21" t="e">
        <f>IF(OR($B4702="",N$3&lt;$D4702+Настройки!$B$7),0,MAX(0,$E4702-MAX(0,SUMIFS(Тех_Движение!$G$2:$G$5111,Тех_Движение!$D$2:$D$5111,$C4702,Тех_Движение!$B$2:$B$5111,"&lt;="&amp;N$3)-$F4702)))</f>
        <v>#VALUE!</v>
      </c>
      <c r="O4702" s="21" t="e">
        <f>IF(OR($B4702="",O$3&lt;$D4702+Настройки!$B$7),0,MAX(0,$E4702-MAX(0,SUMIFS(Тех_Движение!$G$2:$G$5111,Тех_Движение!$D$2:$D$5111,$C4702,Тех_Движение!$B$2:$B$5111,"&lt;="&amp;O$3)-$F4702)))</f>
        <v>#VALUE!</v>
      </c>
      <c r="P4702" s="21" t="e">
        <f>IF(OR($B4702="",P$3&lt;$D4702+Настройки!$B$7),0,MAX(0,$E4702-MAX(0,SUMIFS(Тех_Движение!$G$2:$G$5111,Тех_Движение!$D$2:$D$5111,$C4702,Тех_Движение!$B$2:$B$5111,"&lt;="&amp;P$3)-$F4702)))</f>
        <v>#VALUE!</v>
      </c>
      <c r="Q4702" s="21" t="e">
        <f>IF(OR($B4702="",Q$3&lt;$D4702+Настройки!$B$7),0,MAX(0,$E4702-MAX(0,SUMIFS(Тех_Движение!$G$2:$G$5111,Тех_Движение!$D$2:$D$5111,$C4702,Тех_Движение!$B$2:$B$5111,"&lt;="&amp;Q$3)-$F4702)))</f>
        <v>#VALUE!</v>
      </c>
      <c r="R4702" s="21" t="str">
        <f t="shared" si="220"/>
        <v/>
      </c>
      <c r="S4702" s="23" t="str">
        <f>IF($B4702="","",VLOOKUP($C4702,Настройки!$A$11:$L$17,9,FALSE))</f>
        <v/>
      </c>
      <c r="T4702" s="23" t="str">
        <f t="shared" si="221"/>
        <v/>
      </c>
    </row>
    <row r="4703" spans="1:20" x14ac:dyDescent="0.3">
      <c r="A4703" s="20">
        <f>Тех_Движение!$A$4700</f>
        <v>4699</v>
      </c>
      <c r="B4703" s="20" t="str">
        <f>IF(Тех_Движение!$F$4700&gt;0,Тех_Движение!$I$4700,"")</f>
        <v/>
      </c>
      <c r="C4703" s="20" t="str">
        <f>IF($B4703="","",Тех_Движение!$D$4700)</f>
        <v/>
      </c>
      <c r="D4703" s="9" t="str">
        <f>IF($B4703="","",Тех_Движение!$B$4700)</f>
        <v/>
      </c>
      <c r="E4703" s="21" t="str">
        <f>IF($B4703="","",Тех_Движение!$F$4700)</f>
        <v/>
      </c>
      <c r="F4703" s="21" t="str">
        <f>IF($B4703="","",SUMIFS($E$5:$E4702,$C$5:$C4702,$C4703))</f>
        <v/>
      </c>
      <c r="G4703" s="21" t="str">
        <f>IF($B4703="","",MAX(0,$E4703-MAX(0,SUMIFS(Тех_Движение!$G$2:$G$5111,Тех_Движение!$D$2:$D$5111,$C4703,Тех_Движение!$B$2:$B$5111,"&lt;="&amp;Настройки!$B$5-1)-$F4703)))</f>
        <v/>
      </c>
      <c r="H4703" s="21" t="str">
        <f>IF($B4703="","",IF(AND($D4703&gt;=Настройки!$B$5,$D4703&lt;=Настройки!$B$6),$E4703,0))</f>
        <v/>
      </c>
      <c r="I4703" s="21" t="str">
        <f t="shared" si="219"/>
        <v/>
      </c>
      <c r="J4703" s="21" t="str">
        <f>IF($B4703="","",MAX(0,$E4703-MAX(0,SUMIFS(Тех_Движение!$G$2:$G$5111,Тех_Движение!$D$2:$D$5111,$C4703,Тех_Движение!$B$2:$B$5111,"&lt;="&amp;Настройки!$B$6)-$F4703)))</f>
        <v/>
      </c>
      <c r="K4703" s="21" t="e">
        <f>IF(OR($B4703="",K$3&lt;$D4703+Настройки!$B$7),0,MAX(0,$E4703-MAX(0,SUMIFS(Тех_Движение!$G$2:$G$5111,Тех_Движение!$D$2:$D$5111,$C4703,Тех_Движение!$B$2:$B$5111,"&lt;="&amp;K$3)-$F4703)))</f>
        <v>#VALUE!</v>
      </c>
      <c r="L4703" s="21" t="e">
        <f>IF(OR($B4703="",L$3&lt;$D4703+Настройки!$B$7),0,MAX(0,$E4703-MAX(0,SUMIFS(Тех_Движение!$G$2:$G$5111,Тех_Движение!$D$2:$D$5111,$C4703,Тех_Движение!$B$2:$B$5111,"&lt;="&amp;L$3)-$F4703)))</f>
        <v>#VALUE!</v>
      </c>
      <c r="M4703" s="21" t="e">
        <f>IF(OR($B4703="",M$3&lt;$D4703+Настройки!$B$7),0,MAX(0,$E4703-MAX(0,SUMIFS(Тех_Движение!$G$2:$G$5111,Тех_Движение!$D$2:$D$5111,$C4703,Тех_Движение!$B$2:$B$5111,"&lt;="&amp;M$3)-$F4703)))</f>
        <v>#VALUE!</v>
      </c>
      <c r="N4703" s="21" t="e">
        <f>IF(OR($B4703="",N$3&lt;$D4703+Настройки!$B$7),0,MAX(0,$E4703-MAX(0,SUMIFS(Тех_Движение!$G$2:$G$5111,Тех_Движение!$D$2:$D$5111,$C4703,Тех_Движение!$B$2:$B$5111,"&lt;="&amp;N$3)-$F4703)))</f>
        <v>#VALUE!</v>
      </c>
      <c r="O4703" s="21" t="e">
        <f>IF(OR($B4703="",O$3&lt;$D4703+Настройки!$B$7),0,MAX(0,$E4703-MAX(0,SUMIFS(Тех_Движение!$G$2:$G$5111,Тех_Движение!$D$2:$D$5111,$C4703,Тех_Движение!$B$2:$B$5111,"&lt;="&amp;O$3)-$F4703)))</f>
        <v>#VALUE!</v>
      </c>
      <c r="P4703" s="21" t="e">
        <f>IF(OR($B4703="",P$3&lt;$D4703+Настройки!$B$7),0,MAX(0,$E4703-MAX(0,SUMIFS(Тех_Движение!$G$2:$G$5111,Тех_Движение!$D$2:$D$5111,$C4703,Тех_Движение!$B$2:$B$5111,"&lt;="&amp;P$3)-$F4703)))</f>
        <v>#VALUE!</v>
      </c>
      <c r="Q4703" s="21" t="e">
        <f>IF(OR($B4703="",Q$3&lt;$D4703+Настройки!$B$7),0,MAX(0,$E4703-MAX(0,SUMIFS(Тех_Движение!$G$2:$G$5111,Тех_Движение!$D$2:$D$5111,$C4703,Тех_Движение!$B$2:$B$5111,"&lt;="&amp;Q$3)-$F4703)))</f>
        <v>#VALUE!</v>
      </c>
      <c r="R4703" s="21" t="str">
        <f t="shared" si="220"/>
        <v/>
      </c>
      <c r="S4703" s="23" t="str">
        <f>IF($B4703="","",VLOOKUP($C4703,Настройки!$A$11:$L$17,9,FALSE))</f>
        <v/>
      </c>
      <c r="T4703" s="23" t="str">
        <f t="shared" si="221"/>
        <v/>
      </c>
    </row>
    <row r="4704" spans="1:20" x14ac:dyDescent="0.3">
      <c r="A4704" s="20">
        <f>Тех_Движение!$A$4701</f>
        <v>4700</v>
      </c>
      <c r="B4704" s="20" t="str">
        <f>IF(Тех_Движение!$F$4701&gt;0,Тех_Движение!$I$4701,"")</f>
        <v/>
      </c>
      <c r="C4704" s="20" t="str">
        <f>IF($B4704="","",Тех_Движение!$D$4701)</f>
        <v/>
      </c>
      <c r="D4704" s="9" t="str">
        <f>IF($B4704="","",Тех_Движение!$B$4701)</f>
        <v/>
      </c>
      <c r="E4704" s="21" t="str">
        <f>IF($B4704="","",Тех_Движение!$F$4701)</f>
        <v/>
      </c>
      <c r="F4704" s="21" t="str">
        <f>IF($B4704="","",SUMIFS($E$5:$E4703,$C$5:$C4703,$C4704))</f>
        <v/>
      </c>
      <c r="G4704" s="21" t="str">
        <f>IF($B4704="","",MAX(0,$E4704-MAX(0,SUMIFS(Тех_Движение!$G$2:$G$5111,Тех_Движение!$D$2:$D$5111,$C4704,Тех_Движение!$B$2:$B$5111,"&lt;="&amp;Настройки!$B$5-1)-$F4704)))</f>
        <v/>
      </c>
      <c r="H4704" s="21" t="str">
        <f>IF($B4704="","",IF(AND($D4704&gt;=Настройки!$B$5,$D4704&lt;=Настройки!$B$6),$E4704,0))</f>
        <v/>
      </c>
      <c r="I4704" s="21" t="str">
        <f t="shared" si="219"/>
        <v/>
      </c>
      <c r="J4704" s="21" t="str">
        <f>IF($B4704="","",MAX(0,$E4704-MAX(0,SUMIFS(Тех_Движение!$G$2:$G$5111,Тех_Движение!$D$2:$D$5111,$C4704,Тех_Движение!$B$2:$B$5111,"&lt;="&amp;Настройки!$B$6)-$F4704)))</f>
        <v/>
      </c>
      <c r="K4704" s="21" t="e">
        <f>IF(OR($B4704="",K$3&lt;$D4704+Настройки!$B$7),0,MAX(0,$E4704-MAX(0,SUMIFS(Тех_Движение!$G$2:$G$5111,Тех_Движение!$D$2:$D$5111,$C4704,Тех_Движение!$B$2:$B$5111,"&lt;="&amp;K$3)-$F4704)))</f>
        <v>#VALUE!</v>
      </c>
      <c r="L4704" s="21" t="e">
        <f>IF(OR($B4704="",L$3&lt;$D4704+Настройки!$B$7),0,MAX(0,$E4704-MAX(0,SUMIFS(Тех_Движение!$G$2:$G$5111,Тех_Движение!$D$2:$D$5111,$C4704,Тех_Движение!$B$2:$B$5111,"&lt;="&amp;L$3)-$F4704)))</f>
        <v>#VALUE!</v>
      </c>
      <c r="M4704" s="21" t="e">
        <f>IF(OR($B4704="",M$3&lt;$D4704+Настройки!$B$7),0,MAX(0,$E4704-MAX(0,SUMIFS(Тех_Движение!$G$2:$G$5111,Тех_Движение!$D$2:$D$5111,$C4704,Тех_Движение!$B$2:$B$5111,"&lt;="&amp;M$3)-$F4704)))</f>
        <v>#VALUE!</v>
      </c>
      <c r="N4704" s="21" t="e">
        <f>IF(OR($B4704="",N$3&lt;$D4704+Настройки!$B$7),0,MAX(0,$E4704-MAX(0,SUMIFS(Тех_Движение!$G$2:$G$5111,Тех_Движение!$D$2:$D$5111,$C4704,Тех_Движение!$B$2:$B$5111,"&lt;="&amp;N$3)-$F4704)))</f>
        <v>#VALUE!</v>
      </c>
      <c r="O4704" s="21" t="e">
        <f>IF(OR($B4704="",O$3&lt;$D4704+Настройки!$B$7),0,MAX(0,$E4704-MAX(0,SUMIFS(Тех_Движение!$G$2:$G$5111,Тех_Движение!$D$2:$D$5111,$C4704,Тех_Движение!$B$2:$B$5111,"&lt;="&amp;O$3)-$F4704)))</f>
        <v>#VALUE!</v>
      </c>
      <c r="P4704" s="21" t="e">
        <f>IF(OR($B4704="",P$3&lt;$D4704+Настройки!$B$7),0,MAX(0,$E4704-MAX(0,SUMIFS(Тех_Движение!$G$2:$G$5111,Тех_Движение!$D$2:$D$5111,$C4704,Тех_Движение!$B$2:$B$5111,"&lt;="&amp;P$3)-$F4704)))</f>
        <v>#VALUE!</v>
      </c>
      <c r="Q4704" s="21" t="e">
        <f>IF(OR($B4704="",Q$3&lt;$D4704+Настройки!$B$7),0,MAX(0,$E4704-MAX(0,SUMIFS(Тех_Движение!$G$2:$G$5111,Тех_Движение!$D$2:$D$5111,$C4704,Тех_Движение!$B$2:$B$5111,"&lt;="&amp;Q$3)-$F4704)))</f>
        <v>#VALUE!</v>
      </c>
      <c r="R4704" s="21" t="str">
        <f t="shared" si="220"/>
        <v/>
      </c>
      <c r="S4704" s="23" t="str">
        <f>IF($B4704="","",VLOOKUP($C4704,Настройки!$A$11:$L$17,9,FALSE))</f>
        <v/>
      </c>
      <c r="T4704" s="23" t="str">
        <f t="shared" si="221"/>
        <v/>
      </c>
    </row>
    <row r="4705" spans="1:20" x14ac:dyDescent="0.3">
      <c r="A4705" s="20">
        <f>Тех_Движение!$A$4702</f>
        <v>4701</v>
      </c>
      <c r="B4705" s="20" t="str">
        <f>IF(Тех_Движение!$F$4702&gt;0,Тех_Движение!$I$4702,"")</f>
        <v/>
      </c>
      <c r="C4705" s="20" t="str">
        <f>IF($B4705="","",Тех_Движение!$D$4702)</f>
        <v/>
      </c>
      <c r="D4705" s="9" t="str">
        <f>IF($B4705="","",Тех_Движение!$B$4702)</f>
        <v/>
      </c>
      <c r="E4705" s="21" t="str">
        <f>IF($B4705="","",Тех_Движение!$F$4702)</f>
        <v/>
      </c>
      <c r="F4705" s="21" t="str">
        <f>IF($B4705="","",SUMIFS($E$5:$E4704,$C$5:$C4704,$C4705))</f>
        <v/>
      </c>
      <c r="G4705" s="21" t="str">
        <f>IF($B4705="","",MAX(0,$E4705-MAX(0,SUMIFS(Тех_Движение!$G$2:$G$5111,Тех_Движение!$D$2:$D$5111,$C4705,Тех_Движение!$B$2:$B$5111,"&lt;="&amp;Настройки!$B$5-1)-$F4705)))</f>
        <v/>
      </c>
      <c r="H4705" s="21" t="str">
        <f>IF($B4705="","",IF(AND($D4705&gt;=Настройки!$B$5,$D4705&lt;=Настройки!$B$6),$E4705,0))</f>
        <v/>
      </c>
      <c r="I4705" s="21" t="str">
        <f t="shared" si="219"/>
        <v/>
      </c>
      <c r="J4705" s="21" t="str">
        <f>IF($B4705="","",MAX(0,$E4705-MAX(0,SUMIFS(Тех_Движение!$G$2:$G$5111,Тех_Движение!$D$2:$D$5111,$C4705,Тех_Движение!$B$2:$B$5111,"&lt;="&amp;Настройки!$B$6)-$F4705)))</f>
        <v/>
      </c>
      <c r="K4705" s="21" t="e">
        <f>IF(OR($B4705="",K$3&lt;$D4705+Настройки!$B$7),0,MAX(0,$E4705-MAX(0,SUMIFS(Тех_Движение!$G$2:$G$5111,Тех_Движение!$D$2:$D$5111,$C4705,Тех_Движение!$B$2:$B$5111,"&lt;="&amp;K$3)-$F4705)))</f>
        <v>#VALUE!</v>
      </c>
      <c r="L4705" s="21" t="e">
        <f>IF(OR($B4705="",L$3&lt;$D4705+Настройки!$B$7),0,MAX(0,$E4705-MAX(0,SUMIFS(Тех_Движение!$G$2:$G$5111,Тех_Движение!$D$2:$D$5111,$C4705,Тех_Движение!$B$2:$B$5111,"&lt;="&amp;L$3)-$F4705)))</f>
        <v>#VALUE!</v>
      </c>
      <c r="M4705" s="21" t="e">
        <f>IF(OR($B4705="",M$3&lt;$D4705+Настройки!$B$7),0,MAX(0,$E4705-MAX(0,SUMIFS(Тех_Движение!$G$2:$G$5111,Тех_Движение!$D$2:$D$5111,$C4705,Тех_Движение!$B$2:$B$5111,"&lt;="&amp;M$3)-$F4705)))</f>
        <v>#VALUE!</v>
      </c>
      <c r="N4705" s="21" t="e">
        <f>IF(OR($B4705="",N$3&lt;$D4705+Настройки!$B$7),0,MAX(0,$E4705-MAX(0,SUMIFS(Тех_Движение!$G$2:$G$5111,Тех_Движение!$D$2:$D$5111,$C4705,Тех_Движение!$B$2:$B$5111,"&lt;="&amp;N$3)-$F4705)))</f>
        <v>#VALUE!</v>
      </c>
      <c r="O4705" s="21" t="e">
        <f>IF(OR($B4705="",O$3&lt;$D4705+Настройки!$B$7),0,MAX(0,$E4705-MAX(0,SUMIFS(Тех_Движение!$G$2:$G$5111,Тех_Движение!$D$2:$D$5111,$C4705,Тех_Движение!$B$2:$B$5111,"&lt;="&amp;O$3)-$F4705)))</f>
        <v>#VALUE!</v>
      </c>
      <c r="P4705" s="21" t="e">
        <f>IF(OR($B4705="",P$3&lt;$D4705+Настройки!$B$7),0,MAX(0,$E4705-MAX(0,SUMIFS(Тех_Движение!$G$2:$G$5111,Тех_Движение!$D$2:$D$5111,$C4705,Тех_Движение!$B$2:$B$5111,"&lt;="&amp;P$3)-$F4705)))</f>
        <v>#VALUE!</v>
      </c>
      <c r="Q4705" s="21" t="e">
        <f>IF(OR($B4705="",Q$3&lt;$D4705+Настройки!$B$7),0,MAX(0,$E4705-MAX(0,SUMIFS(Тех_Движение!$G$2:$G$5111,Тех_Движение!$D$2:$D$5111,$C4705,Тех_Движение!$B$2:$B$5111,"&lt;="&amp;Q$3)-$F4705)))</f>
        <v>#VALUE!</v>
      </c>
      <c r="R4705" s="21" t="str">
        <f t="shared" si="220"/>
        <v/>
      </c>
      <c r="S4705" s="23" t="str">
        <f>IF($B4705="","",VLOOKUP($C4705,Настройки!$A$11:$L$17,9,FALSE))</f>
        <v/>
      </c>
      <c r="T4705" s="23" t="str">
        <f t="shared" si="221"/>
        <v/>
      </c>
    </row>
    <row r="4706" spans="1:20" x14ac:dyDescent="0.3">
      <c r="A4706" s="20">
        <f>Тех_Движение!$A$4703</f>
        <v>4702</v>
      </c>
      <c r="B4706" s="20" t="str">
        <f>IF(Тех_Движение!$F$4703&gt;0,Тех_Движение!$I$4703,"")</f>
        <v/>
      </c>
      <c r="C4706" s="20" t="str">
        <f>IF($B4706="","",Тех_Движение!$D$4703)</f>
        <v/>
      </c>
      <c r="D4706" s="9" t="str">
        <f>IF($B4706="","",Тех_Движение!$B$4703)</f>
        <v/>
      </c>
      <c r="E4706" s="21" t="str">
        <f>IF($B4706="","",Тех_Движение!$F$4703)</f>
        <v/>
      </c>
      <c r="F4706" s="21" t="str">
        <f>IF($B4706="","",SUMIFS($E$5:$E4705,$C$5:$C4705,$C4706))</f>
        <v/>
      </c>
      <c r="G4706" s="21" t="str">
        <f>IF($B4706="","",MAX(0,$E4706-MAX(0,SUMIFS(Тех_Движение!$G$2:$G$5111,Тех_Движение!$D$2:$D$5111,$C4706,Тех_Движение!$B$2:$B$5111,"&lt;="&amp;Настройки!$B$5-1)-$F4706)))</f>
        <v/>
      </c>
      <c r="H4706" s="21" t="str">
        <f>IF($B4706="","",IF(AND($D4706&gt;=Настройки!$B$5,$D4706&lt;=Настройки!$B$6),$E4706,0))</f>
        <v/>
      </c>
      <c r="I4706" s="21" t="str">
        <f t="shared" si="219"/>
        <v/>
      </c>
      <c r="J4706" s="21" t="str">
        <f>IF($B4706="","",MAX(0,$E4706-MAX(0,SUMIFS(Тех_Движение!$G$2:$G$5111,Тех_Движение!$D$2:$D$5111,$C4706,Тех_Движение!$B$2:$B$5111,"&lt;="&amp;Настройки!$B$6)-$F4706)))</f>
        <v/>
      </c>
      <c r="K4706" s="21" t="e">
        <f>IF(OR($B4706="",K$3&lt;$D4706+Настройки!$B$7),0,MAX(0,$E4706-MAX(0,SUMIFS(Тех_Движение!$G$2:$G$5111,Тех_Движение!$D$2:$D$5111,$C4706,Тех_Движение!$B$2:$B$5111,"&lt;="&amp;K$3)-$F4706)))</f>
        <v>#VALUE!</v>
      </c>
      <c r="L4706" s="21" t="e">
        <f>IF(OR($B4706="",L$3&lt;$D4706+Настройки!$B$7),0,MAX(0,$E4706-MAX(0,SUMIFS(Тех_Движение!$G$2:$G$5111,Тех_Движение!$D$2:$D$5111,$C4706,Тех_Движение!$B$2:$B$5111,"&lt;="&amp;L$3)-$F4706)))</f>
        <v>#VALUE!</v>
      </c>
      <c r="M4706" s="21" t="e">
        <f>IF(OR($B4706="",M$3&lt;$D4706+Настройки!$B$7),0,MAX(0,$E4706-MAX(0,SUMIFS(Тех_Движение!$G$2:$G$5111,Тех_Движение!$D$2:$D$5111,$C4706,Тех_Движение!$B$2:$B$5111,"&lt;="&amp;M$3)-$F4706)))</f>
        <v>#VALUE!</v>
      </c>
      <c r="N4706" s="21" t="e">
        <f>IF(OR($B4706="",N$3&lt;$D4706+Настройки!$B$7),0,MAX(0,$E4706-MAX(0,SUMIFS(Тех_Движение!$G$2:$G$5111,Тех_Движение!$D$2:$D$5111,$C4706,Тех_Движение!$B$2:$B$5111,"&lt;="&amp;N$3)-$F4706)))</f>
        <v>#VALUE!</v>
      </c>
      <c r="O4706" s="21" t="e">
        <f>IF(OR($B4706="",O$3&lt;$D4706+Настройки!$B$7),0,MAX(0,$E4706-MAX(0,SUMIFS(Тех_Движение!$G$2:$G$5111,Тех_Движение!$D$2:$D$5111,$C4706,Тех_Движение!$B$2:$B$5111,"&lt;="&amp;O$3)-$F4706)))</f>
        <v>#VALUE!</v>
      </c>
      <c r="P4706" s="21" t="e">
        <f>IF(OR($B4706="",P$3&lt;$D4706+Настройки!$B$7),0,MAX(0,$E4706-MAX(0,SUMIFS(Тех_Движение!$G$2:$G$5111,Тех_Движение!$D$2:$D$5111,$C4706,Тех_Движение!$B$2:$B$5111,"&lt;="&amp;P$3)-$F4706)))</f>
        <v>#VALUE!</v>
      </c>
      <c r="Q4706" s="21" t="e">
        <f>IF(OR($B4706="",Q$3&lt;$D4706+Настройки!$B$7),0,MAX(0,$E4706-MAX(0,SUMIFS(Тех_Движение!$G$2:$G$5111,Тех_Движение!$D$2:$D$5111,$C4706,Тех_Движение!$B$2:$B$5111,"&lt;="&amp;Q$3)-$F4706)))</f>
        <v>#VALUE!</v>
      </c>
      <c r="R4706" s="21" t="str">
        <f t="shared" si="220"/>
        <v/>
      </c>
      <c r="S4706" s="23" t="str">
        <f>IF($B4706="","",VLOOKUP($C4706,Настройки!$A$11:$L$17,9,FALSE))</f>
        <v/>
      </c>
      <c r="T4706" s="23" t="str">
        <f t="shared" si="221"/>
        <v/>
      </c>
    </row>
    <row r="4707" spans="1:20" x14ac:dyDescent="0.3">
      <c r="A4707" s="20">
        <f>Тех_Движение!$A$4704</f>
        <v>4703</v>
      </c>
      <c r="B4707" s="20" t="str">
        <f>IF(Тех_Движение!$F$4704&gt;0,Тех_Движение!$I$4704,"")</f>
        <v/>
      </c>
      <c r="C4707" s="20" t="str">
        <f>IF($B4707="","",Тех_Движение!$D$4704)</f>
        <v/>
      </c>
      <c r="D4707" s="9" t="str">
        <f>IF($B4707="","",Тех_Движение!$B$4704)</f>
        <v/>
      </c>
      <c r="E4707" s="21" t="str">
        <f>IF($B4707="","",Тех_Движение!$F$4704)</f>
        <v/>
      </c>
      <c r="F4707" s="21" t="str">
        <f>IF($B4707="","",SUMIFS($E$5:$E4706,$C$5:$C4706,$C4707))</f>
        <v/>
      </c>
      <c r="G4707" s="21" t="str">
        <f>IF($B4707="","",MAX(0,$E4707-MAX(0,SUMIFS(Тех_Движение!$G$2:$G$5111,Тех_Движение!$D$2:$D$5111,$C4707,Тех_Движение!$B$2:$B$5111,"&lt;="&amp;Настройки!$B$5-1)-$F4707)))</f>
        <v/>
      </c>
      <c r="H4707" s="21" t="str">
        <f>IF($B4707="","",IF(AND($D4707&gt;=Настройки!$B$5,$D4707&lt;=Настройки!$B$6),$E4707,0))</f>
        <v/>
      </c>
      <c r="I4707" s="21" t="str">
        <f t="shared" si="219"/>
        <v/>
      </c>
      <c r="J4707" s="21" t="str">
        <f>IF($B4707="","",MAX(0,$E4707-MAX(0,SUMIFS(Тех_Движение!$G$2:$G$5111,Тех_Движение!$D$2:$D$5111,$C4707,Тех_Движение!$B$2:$B$5111,"&lt;="&amp;Настройки!$B$6)-$F4707)))</f>
        <v/>
      </c>
      <c r="K4707" s="21" t="e">
        <f>IF(OR($B4707="",K$3&lt;$D4707+Настройки!$B$7),0,MAX(0,$E4707-MAX(0,SUMIFS(Тех_Движение!$G$2:$G$5111,Тех_Движение!$D$2:$D$5111,$C4707,Тех_Движение!$B$2:$B$5111,"&lt;="&amp;K$3)-$F4707)))</f>
        <v>#VALUE!</v>
      </c>
      <c r="L4707" s="21" t="e">
        <f>IF(OR($B4707="",L$3&lt;$D4707+Настройки!$B$7),0,MAX(0,$E4707-MAX(0,SUMIFS(Тех_Движение!$G$2:$G$5111,Тех_Движение!$D$2:$D$5111,$C4707,Тех_Движение!$B$2:$B$5111,"&lt;="&amp;L$3)-$F4707)))</f>
        <v>#VALUE!</v>
      </c>
      <c r="M4707" s="21" t="e">
        <f>IF(OR($B4707="",M$3&lt;$D4707+Настройки!$B$7),0,MAX(0,$E4707-MAX(0,SUMIFS(Тех_Движение!$G$2:$G$5111,Тех_Движение!$D$2:$D$5111,$C4707,Тех_Движение!$B$2:$B$5111,"&lt;="&amp;M$3)-$F4707)))</f>
        <v>#VALUE!</v>
      </c>
      <c r="N4707" s="21" t="e">
        <f>IF(OR($B4707="",N$3&lt;$D4707+Настройки!$B$7),0,MAX(0,$E4707-MAX(0,SUMIFS(Тех_Движение!$G$2:$G$5111,Тех_Движение!$D$2:$D$5111,$C4707,Тех_Движение!$B$2:$B$5111,"&lt;="&amp;N$3)-$F4707)))</f>
        <v>#VALUE!</v>
      </c>
      <c r="O4707" s="21" t="e">
        <f>IF(OR($B4707="",O$3&lt;$D4707+Настройки!$B$7),0,MAX(0,$E4707-MAX(0,SUMIFS(Тех_Движение!$G$2:$G$5111,Тех_Движение!$D$2:$D$5111,$C4707,Тех_Движение!$B$2:$B$5111,"&lt;="&amp;O$3)-$F4707)))</f>
        <v>#VALUE!</v>
      </c>
      <c r="P4707" s="21" t="e">
        <f>IF(OR($B4707="",P$3&lt;$D4707+Настройки!$B$7),0,MAX(0,$E4707-MAX(0,SUMIFS(Тех_Движение!$G$2:$G$5111,Тех_Движение!$D$2:$D$5111,$C4707,Тех_Движение!$B$2:$B$5111,"&lt;="&amp;P$3)-$F4707)))</f>
        <v>#VALUE!</v>
      </c>
      <c r="Q4707" s="21" t="e">
        <f>IF(OR($B4707="",Q$3&lt;$D4707+Настройки!$B$7),0,MAX(0,$E4707-MAX(0,SUMIFS(Тех_Движение!$G$2:$G$5111,Тех_Движение!$D$2:$D$5111,$C4707,Тех_Движение!$B$2:$B$5111,"&lt;="&amp;Q$3)-$F4707)))</f>
        <v>#VALUE!</v>
      </c>
      <c r="R4707" s="21" t="str">
        <f t="shared" si="220"/>
        <v/>
      </c>
      <c r="S4707" s="23" t="str">
        <f>IF($B4707="","",VLOOKUP($C4707,Настройки!$A$11:$L$17,9,FALSE))</f>
        <v/>
      </c>
      <c r="T4707" s="23" t="str">
        <f t="shared" si="221"/>
        <v/>
      </c>
    </row>
    <row r="4708" spans="1:20" x14ac:dyDescent="0.3">
      <c r="A4708" s="20">
        <f>Тех_Движение!$A$4705</f>
        <v>4704</v>
      </c>
      <c r="B4708" s="20" t="str">
        <f>IF(Тех_Движение!$F$4705&gt;0,Тех_Движение!$I$4705,"")</f>
        <v/>
      </c>
      <c r="C4708" s="20" t="str">
        <f>IF($B4708="","",Тех_Движение!$D$4705)</f>
        <v/>
      </c>
      <c r="D4708" s="9" t="str">
        <f>IF($B4708="","",Тех_Движение!$B$4705)</f>
        <v/>
      </c>
      <c r="E4708" s="21" t="str">
        <f>IF($B4708="","",Тех_Движение!$F$4705)</f>
        <v/>
      </c>
      <c r="F4708" s="21" t="str">
        <f>IF($B4708="","",SUMIFS($E$5:$E4707,$C$5:$C4707,$C4708))</f>
        <v/>
      </c>
      <c r="G4708" s="21" t="str">
        <f>IF($B4708="","",MAX(0,$E4708-MAX(0,SUMIFS(Тех_Движение!$G$2:$G$5111,Тех_Движение!$D$2:$D$5111,$C4708,Тех_Движение!$B$2:$B$5111,"&lt;="&amp;Настройки!$B$5-1)-$F4708)))</f>
        <v/>
      </c>
      <c r="H4708" s="21" t="str">
        <f>IF($B4708="","",IF(AND($D4708&gt;=Настройки!$B$5,$D4708&lt;=Настройки!$B$6),$E4708,0))</f>
        <v/>
      </c>
      <c r="I4708" s="21" t="str">
        <f t="shared" si="219"/>
        <v/>
      </c>
      <c r="J4708" s="21" t="str">
        <f>IF($B4708="","",MAX(0,$E4708-MAX(0,SUMIFS(Тех_Движение!$G$2:$G$5111,Тех_Движение!$D$2:$D$5111,$C4708,Тех_Движение!$B$2:$B$5111,"&lt;="&amp;Настройки!$B$6)-$F4708)))</f>
        <v/>
      </c>
      <c r="K4708" s="21" t="e">
        <f>IF(OR($B4708="",K$3&lt;$D4708+Настройки!$B$7),0,MAX(0,$E4708-MAX(0,SUMIFS(Тех_Движение!$G$2:$G$5111,Тех_Движение!$D$2:$D$5111,$C4708,Тех_Движение!$B$2:$B$5111,"&lt;="&amp;K$3)-$F4708)))</f>
        <v>#VALUE!</v>
      </c>
      <c r="L4708" s="21" t="e">
        <f>IF(OR($B4708="",L$3&lt;$D4708+Настройки!$B$7),0,MAX(0,$E4708-MAX(0,SUMIFS(Тех_Движение!$G$2:$G$5111,Тех_Движение!$D$2:$D$5111,$C4708,Тех_Движение!$B$2:$B$5111,"&lt;="&amp;L$3)-$F4708)))</f>
        <v>#VALUE!</v>
      </c>
      <c r="M4708" s="21" t="e">
        <f>IF(OR($B4708="",M$3&lt;$D4708+Настройки!$B$7),0,MAX(0,$E4708-MAX(0,SUMIFS(Тех_Движение!$G$2:$G$5111,Тех_Движение!$D$2:$D$5111,$C4708,Тех_Движение!$B$2:$B$5111,"&lt;="&amp;M$3)-$F4708)))</f>
        <v>#VALUE!</v>
      </c>
      <c r="N4708" s="21" t="e">
        <f>IF(OR($B4708="",N$3&lt;$D4708+Настройки!$B$7),0,MAX(0,$E4708-MAX(0,SUMIFS(Тех_Движение!$G$2:$G$5111,Тех_Движение!$D$2:$D$5111,$C4708,Тех_Движение!$B$2:$B$5111,"&lt;="&amp;N$3)-$F4708)))</f>
        <v>#VALUE!</v>
      </c>
      <c r="O4708" s="21" t="e">
        <f>IF(OR($B4708="",O$3&lt;$D4708+Настройки!$B$7),0,MAX(0,$E4708-MAX(0,SUMIFS(Тех_Движение!$G$2:$G$5111,Тех_Движение!$D$2:$D$5111,$C4708,Тех_Движение!$B$2:$B$5111,"&lt;="&amp;O$3)-$F4708)))</f>
        <v>#VALUE!</v>
      </c>
      <c r="P4708" s="21" t="e">
        <f>IF(OR($B4708="",P$3&lt;$D4708+Настройки!$B$7),0,MAX(0,$E4708-MAX(0,SUMIFS(Тех_Движение!$G$2:$G$5111,Тех_Движение!$D$2:$D$5111,$C4708,Тех_Движение!$B$2:$B$5111,"&lt;="&amp;P$3)-$F4708)))</f>
        <v>#VALUE!</v>
      </c>
      <c r="Q4708" s="21" t="e">
        <f>IF(OR($B4708="",Q$3&lt;$D4708+Настройки!$B$7),0,MAX(0,$E4708-MAX(0,SUMIFS(Тех_Движение!$G$2:$G$5111,Тех_Движение!$D$2:$D$5111,$C4708,Тех_Движение!$B$2:$B$5111,"&lt;="&amp;Q$3)-$F4708)))</f>
        <v>#VALUE!</v>
      </c>
      <c r="R4708" s="21" t="str">
        <f t="shared" si="220"/>
        <v/>
      </c>
      <c r="S4708" s="23" t="str">
        <f>IF($B4708="","",VLOOKUP($C4708,Настройки!$A$11:$L$17,9,FALSE))</f>
        <v/>
      </c>
      <c r="T4708" s="23" t="str">
        <f t="shared" si="221"/>
        <v/>
      </c>
    </row>
    <row r="4709" spans="1:20" x14ac:dyDescent="0.3">
      <c r="A4709" s="20">
        <f>Тех_Движение!$A$4706</f>
        <v>4705</v>
      </c>
      <c r="B4709" s="20" t="str">
        <f>IF(Тех_Движение!$F$4706&gt;0,Тех_Движение!$I$4706,"")</f>
        <v/>
      </c>
      <c r="C4709" s="20" t="str">
        <f>IF($B4709="","",Тех_Движение!$D$4706)</f>
        <v/>
      </c>
      <c r="D4709" s="9" t="str">
        <f>IF($B4709="","",Тех_Движение!$B$4706)</f>
        <v/>
      </c>
      <c r="E4709" s="21" t="str">
        <f>IF($B4709="","",Тех_Движение!$F$4706)</f>
        <v/>
      </c>
      <c r="F4709" s="21" t="str">
        <f>IF($B4709="","",SUMIFS($E$5:$E4708,$C$5:$C4708,$C4709))</f>
        <v/>
      </c>
      <c r="G4709" s="21" t="str">
        <f>IF($B4709="","",MAX(0,$E4709-MAX(0,SUMIFS(Тех_Движение!$G$2:$G$5111,Тех_Движение!$D$2:$D$5111,$C4709,Тех_Движение!$B$2:$B$5111,"&lt;="&amp;Настройки!$B$5-1)-$F4709)))</f>
        <v/>
      </c>
      <c r="H4709" s="21" t="str">
        <f>IF($B4709="","",IF(AND($D4709&gt;=Настройки!$B$5,$D4709&lt;=Настройки!$B$6),$E4709,0))</f>
        <v/>
      </c>
      <c r="I4709" s="21" t="str">
        <f t="shared" si="219"/>
        <v/>
      </c>
      <c r="J4709" s="21" t="str">
        <f>IF($B4709="","",MAX(0,$E4709-MAX(0,SUMIFS(Тех_Движение!$G$2:$G$5111,Тех_Движение!$D$2:$D$5111,$C4709,Тех_Движение!$B$2:$B$5111,"&lt;="&amp;Настройки!$B$6)-$F4709)))</f>
        <v/>
      </c>
      <c r="K4709" s="21" t="e">
        <f>IF(OR($B4709="",K$3&lt;$D4709+Настройки!$B$7),0,MAX(0,$E4709-MAX(0,SUMIFS(Тех_Движение!$G$2:$G$5111,Тех_Движение!$D$2:$D$5111,$C4709,Тех_Движение!$B$2:$B$5111,"&lt;="&amp;K$3)-$F4709)))</f>
        <v>#VALUE!</v>
      </c>
      <c r="L4709" s="21" t="e">
        <f>IF(OR($B4709="",L$3&lt;$D4709+Настройки!$B$7),0,MAX(0,$E4709-MAX(0,SUMIFS(Тех_Движение!$G$2:$G$5111,Тех_Движение!$D$2:$D$5111,$C4709,Тех_Движение!$B$2:$B$5111,"&lt;="&amp;L$3)-$F4709)))</f>
        <v>#VALUE!</v>
      </c>
      <c r="M4709" s="21" t="e">
        <f>IF(OR($B4709="",M$3&lt;$D4709+Настройки!$B$7),0,MAX(0,$E4709-MAX(0,SUMIFS(Тех_Движение!$G$2:$G$5111,Тех_Движение!$D$2:$D$5111,$C4709,Тех_Движение!$B$2:$B$5111,"&lt;="&amp;M$3)-$F4709)))</f>
        <v>#VALUE!</v>
      </c>
      <c r="N4709" s="21" t="e">
        <f>IF(OR($B4709="",N$3&lt;$D4709+Настройки!$B$7),0,MAX(0,$E4709-MAX(0,SUMIFS(Тех_Движение!$G$2:$G$5111,Тех_Движение!$D$2:$D$5111,$C4709,Тех_Движение!$B$2:$B$5111,"&lt;="&amp;N$3)-$F4709)))</f>
        <v>#VALUE!</v>
      </c>
      <c r="O4709" s="21" t="e">
        <f>IF(OR($B4709="",O$3&lt;$D4709+Настройки!$B$7),0,MAX(0,$E4709-MAX(0,SUMIFS(Тех_Движение!$G$2:$G$5111,Тех_Движение!$D$2:$D$5111,$C4709,Тех_Движение!$B$2:$B$5111,"&lt;="&amp;O$3)-$F4709)))</f>
        <v>#VALUE!</v>
      </c>
      <c r="P4709" s="21" t="e">
        <f>IF(OR($B4709="",P$3&lt;$D4709+Настройки!$B$7),0,MAX(0,$E4709-MAX(0,SUMIFS(Тех_Движение!$G$2:$G$5111,Тех_Движение!$D$2:$D$5111,$C4709,Тех_Движение!$B$2:$B$5111,"&lt;="&amp;P$3)-$F4709)))</f>
        <v>#VALUE!</v>
      </c>
      <c r="Q4709" s="21" t="e">
        <f>IF(OR($B4709="",Q$3&lt;$D4709+Настройки!$B$7),0,MAX(0,$E4709-MAX(0,SUMIFS(Тех_Движение!$G$2:$G$5111,Тех_Движение!$D$2:$D$5111,$C4709,Тех_Движение!$B$2:$B$5111,"&lt;="&amp;Q$3)-$F4709)))</f>
        <v>#VALUE!</v>
      </c>
      <c r="R4709" s="21" t="str">
        <f t="shared" si="220"/>
        <v/>
      </c>
      <c r="S4709" s="23" t="str">
        <f>IF($B4709="","",VLOOKUP($C4709,Настройки!$A$11:$L$17,9,FALSE))</f>
        <v/>
      </c>
      <c r="T4709" s="23" t="str">
        <f t="shared" si="221"/>
        <v/>
      </c>
    </row>
    <row r="4710" spans="1:20" x14ac:dyDescent="0.3">
      <c r="A4710" s="20">
        <f>Тех_Движение!$A$4707</f>
        <v>4706</v>
      </c>
      <c r="B4710" s="20" t="str">
        <f>IF(Тех_Движение!$F$4707&gt;0,Тех_Движение!$I$4707,"")</f>
        <v/>
      </c>
      <c r="C4710" s="20" t="str">
        <f>IF($B4710="","",Тех_Движение!$D$4707)</f>
        <v/>
      </c>
      <c r="D4710" s="9" t="str">
        <f>IF($B4710="","",Тех_Движение!$B$4707)</f>
        <v/>
      </c>
      <c r="E4710" s="21" t="str">
        <f>IF($B4710="","",Тех_Движение!$F$4707)</f>
        <v/>
      </c>
      <c r="F4710" s="21" t="str">
        <f>IF($B4710="","",SUMIFS($E$5:$E4709,$C$5:$C4709,$C4710))</f>
        <v/>
      </c>
      <c r="G4710" s="21" t="str">
        <f>IF($B4710="","",MAX(0,$E4710-MAX(0,SUMIFS(Тех_Движение!$G$2:$G$5111,Тех_Движение!$D$2:$D$5111,$C4710,Тех_Движение!$B$2:$B$5111,"&lt;="&amp;Настройки!$B$5-1)-$F4710)))</f>
        <v/>
      </c>
      <c r="H4710" s="21" t="str">
        <f>IF($B4710="","",IF(AND($D4710&gt;=Настройки!$B$5,$D4710&lt;=Настройки!$B$6),$E4710,0))</f>
        <v/>
      </c>
      <c r="I4710" s="21" t="str">
        <f t="shared" si="219"/>
        <v/>
      </c>
      <c r="J4710" s="21" t="str">
        <f>IF($B4710="","",MAX(0,$E4710-MAX(0,SUMIFS(Тех_Движение!$G$2:$G$5111,Тех_Движение!$D$2:$D$5111,$C4710,Тех_Движение!$B$2:$B$5111,"&lt;="&amp;Настройки!$B$6)-$F4710)))</f>
        <v/>
      </c>
      <c r="K4710" s="21" t="e">
        <f>IF(OR($B4710="",K$3&lt;$D4710+Настройки!$B$7),0,MAX(0,$E4710-MAX(0,SUMIFS(Тех_Движение!$G$2:$G$5111,Тех_Движение!$D$2:$D$5111,$C4710,Тех_Движение!$B$2:$B$5111,"&lt;="&amp;K$3)-$F4710)))</f>
        <v>#VALUE!</v>
      </c>
      <c r="L4710" s="21" t="e">
        <f>IF(OR($B4710="",L$3&lt;$D4710+Настройки!$B$7),0,MAX(0,$E4710-MAX(0,SUMIFS(Тех_Движение!$G$2:$G$5111,Тех_Движение!$D$2:$D$5111,$C4710,Тех_Движение!$B$2:$B$5111,"&lt;="&amp;L$3)-$F4710)))</f>
        <v>#VALUE!</v>
      </c>
      <c r="M4710" s="21" t="e">
        <f>IF(OR($B4710="",M$3&lt;$D4710+Настройки!$B$7),0,MAX(0,$E4710-MAX(0,SUMIFS(Тех_Движение!$G$2:$G$5111,Тех_Движение!$D$2:$D$5111,$C4710,Тех_Движение!$B$2:$B$5111,"&lt;="&amp;M$3)-$F4710)))</f>
        <v>#VALUE!</v>
      </c>
      <c r="N4710" s="21" t="e">
        <f>IF(OR($B4710="",N$3&lt;$D4710+Настройки!$B$7),0,MAX(0,$E4710-MAX(0,SUMIFS(Тех_Движение!$G$2:$G$5111,Тех_Движение!$D$2:$D$5111,$C4710,Тех_Движение!$B$2:$B$5111,"&lt;="&amp;N$3)-$F4710)))</f>
        <v>#VALUE!</v>
      </c>
      <c r="O4710" s="21" t="e">
        <f>IF(OR($B4710="",O$3&lt;$D4710+Настройки!$B$7),0,MAX(0,$E4710-MAX(0,SUMIFS(Тех_Движение!$G$2:$G$5111,Тех_Движение!$D$2:$D$5111,$C4710,Тех_Движение!$B$2:$B$5111,"&lt;="&amp;O$3)-$F4710)))</f>
        <v>#VALUE!</v>
      </c>
      <c r="P4710" s="21" t="e">
        <f>IF(OR($B4710="",P$3&lt;$D4710+Настройки!$B$7),0,MAX(0,$E4710-MAX(0,SUMIFS(Тех_Движение!$G$2:$G$5111,Тех_Движение!$D$2:$D$5111,$C4710,Тех_Движение!$B$2:$B$5111,"&lt;="&amp;P$3)-$F4710)))</f>
        <v>#VALUE!</v>
      </c>
      <c r="Q4710" s="21" t="e">
        <f>IF(OR($B4710="",Q$3&lt;$D4710+Настройки!$B$7),0,MAX(0,$E4710-MAX(0,SUMIFS(Тех_Движение!$G$2:$G$5111,Тех_Движение!$D$2:$D$5111,$C4710,Тех_Движение!$B$2:$B$5111,"&lt;="&amp;Q$3)-$F4710)))</f>
        <v>#VALUE!</v>
      </c>
      <c r="R4710" s="21" t="str">
        <f t="shared" si="220"/>
        <v/>
      </c>
      <c r="S4710" s="23" t="str">
        <f>IF($B4710="","",VLOOKUP($C4710,Настройки!$A$11:$L$17,9,FALSE))</f>
        <v/>
      </c>
      <c r="T4710" s="23" t="str">
        <f t="shared" si="221"/>
        <v/>
      </c>
    </row>
    <row r="4711" spans="1:20" x14ac:dyDescent="0.3">
      <c r="A4711" s="20">
        <f>Тех_Движение!$A$4708</f>
        <v>4707</v>
      </c>
      <c r="B4711" s="20" t="str">
        <f>IF(Тех_Движение!$F$4708&gt;0,Тех_Движение!$I$4708,"")</f>
        <v/>
      </c>
      <c r="C4711" s="20" t="str">
        <f>IF($B4711="","",Тех_Движение!$D$4708)</f>
        <v/>
      </c>
      <c r="D4711" s="9" t="str">
        <f>IF($B4711="","",Тех_Движение!$B$4708)</f>
        <v/>
      </c>
      <c r="E4711" s="21" t="str">
        <f>IF($B4711="","",Тех_Движение!$F$4708)</f>
        <v/>
      </c>
      <c r="F4711" s="21" t="str">
        <f>IF($B4711="","",SUMIFS($E$5:$E4710,$C$5:$C4710,$C4711))</f>
        <v/>
      </c>
      <c r="G4711" s="21" t="str">
        <f>IF($B4711="","",MAX(0,$E4711-MAX(0,SUMIFS(Тех_Движение!$G$2:$G$5111,Тех_Движение!$D$2:$D$5111,$C4711,Тех_Движение!$B$2:$B$5111,"&lt;="&amp;Настройки!$B$5-1)-$F4711)))</f>
        <v/>
      </c>
      <c r="H4711" s="21" t="str">
        <f>IF($B4711="","",IF(AND($D4711&gt;=Настройки!$B$5,$D4711&lt;=Настройки!$B$6),$E4711,0))</f>
        <v/>
      </c>
      <c r="I4711" s="21" t="str">
        <f t="shared" si="219"/>
        <v/>
      </c>
      <c r="J4711" s="21" t="str">
        <f>IF($B4711="","",MAX(0,$E4711-MAX(0,SUMIFS(Тех_Движение!$G$2:$G$5111,Тех_Движение!$D$2:$D$5111,$C4711,Тех_Движение!$B$2:$B$5111,"&lt;="&amp;Настройки!$B$6)-$F4711)))</f>
        <v/>
      </c>
      <c r="K4711" s="21" t="e">
        <f>IF(OR($B4711="",K$3&lt;$D4711+Настройки!$B$7),0,MAX(0,$E4711-MAX(0,SUMIFS(Тех_Движение!$G$2:$G$5111,Тех_Движение!$D$2:$D$5111,$C4711,Тех_Движение!$B$2:$B$5111,"&lt;="&amp;K$3)-$F4711)))</f>
        <v>#VALUE!</v>
      </c>
      <c r="L4711" s="21" t="e">
        <f>IF(OR($B4711="",L$3&lt;$D4711+Настройки!$B$7),0,MAX(0,$E4711-MAX(0,SUMIFS(Тех_Движение!$G$2:$G$5111,Тех_Движение!$D$2:$D$5111,$C4711,Тех_Движение!$B$2:$B$5111,"&lt;="&amp;L$3)-$F4711)))</f>
        <v>#VALUE!</v>
      </c>
      <c r="M4711" s="21" t="e">
        <f>IF(OR($B4711="",M$3&lt;$D4711+Настройки!$B$7),0,MAX(0,$E4711-MAX(0,SUMIFS(Тех_Движение!$G$2:$G$5111,Тех_Движение!$D$2:$D$5111,$C4711,Тех_Движение!$B$2:$B$5111,"&lt;="&amp;M$3)-$F4711)))</f>
        <v>#VALUE!</v>
      </c>
      <c r="N4711" s="21" t="e">
        <f>IF(OR($B4711="",N$3&lt;$D4711+Настройки!$B$7),0,MAX(0,$E4711-MAX(0,SUMIFS(Тех_Движение!$G$2:$G$5111,Тех_Движение!$D$2:$D$5111,$C4711,Тех_Движение!$B$2:$B$5111,"&lt;="&amp;N$3)-$F4711)))</f>
        <v>#VALUE!</v>
      </c>
      <c r="O4711" s="21" t="e">
        <f>IF(OR($B4711="",O$3&lt;$D4711+Настройки!$B$7),0,MAX(0,$E4711-MAX(0,SUMIFS(Тех_Движение!$G$2:$G$5111,Тех_Движение!$D$2:$D$5111,$C4711,Тех_Движение!$B$2:$B$5111,"&lt;="&amp;O$3)-$F4711)))</f>
        <v>#VALUE!</v>
      </c>
      <c r="P4711" s="21" t="e">
        <f>IF(OR($B4711="",P$3&lt;$D4711+Настройки!$B$7),0,MAX(0,$E4711-MAX(0,SUMIFS(Тех_Движение!$G$2:$G$5111,Тех_Движение!$D$2:$D$5111,$C4711,Тех_Движение!$B$2:$B$5111,"&lt;="&amp;P$3)-$F4711)))</f>
        <v>#VALUE!</v>
      </c>
      <c r="Q4711" s="21" t="e">
        <f>IF(OR($B4711="",Q$3&lt;$D4711+Настройки!$B$7),0,MAX(0,$E4711-MAX(0,SUMIFS(Тех_Движение!$G$2:$G$5111,Тех_Движение!$D$2:$D$5111,$C4711,Тех_Движение!$B$2:$B$5111,"&lt;="&amp;Q$3)-$F4711)))</f>
        <v>#VALUE!</v>
      </c>
      <c r="R4711" s="21" t="str">
        <f t="shared" si="220"/>
        <v/>
      </c>
      <c r="S4711" s="23" t="str">
        <f>IF($B4711="","",VLOOKUP($C4711,Настройки!$A$11:$L$17,9,FALSE))</f>
        <v/>
      </c>
      <c r="T4711" s="23" t="str">
        <f t="shared" si="221"/>
        <v/>
      </c>
    </row>
    <row r="4712" spans="1:20" x14ac:dyDescent="0.3">
      <c r="A4712" s="20">
        <f>Тех_Движение!$A$4709</f>
        <v>4708</v>
      </c>
      <c r="B4712" s="20" t="str">
        <f>IF(Тех_Движение!$F$4709&gt;0,Тех_Движение!$I$4709,"")</f>
        <v/>
      </c>
      <c r="C4712" s="20" t="str">
        <f>IF($B4712="","",Тех_Движение!$D$4709)</f>
        <v/>
      </c>
      <c r="D4712" s="9" t="str">
        <f>IF($B4712="","",Тех_Движение!$B$4709)</f>
        <v/>
      </c>
      <c r="E4712" s="21" t="str">
        <f>IF($B4712="","",Тех_Движение!$F$4709)</f>
        <v/>
      </c>
      <c r="F4712" s="21" t="str">
        <f>IF($B4712="","",SUMIFS($E$5:$E4711,$C$5:$C4711,$C4712))</f>
        <v/>
      </c>
      <c r="G4712" s="21" t="str">
        <f>IF($B4712="","",MAX(0,$E4712-MAX(0,SUMIFS(Тех_Движение!$G$2:$G$5111,Тех_Движение!$D$2:$D$5111,$C4712,Тех_Движение!$B$2:$B$5111,"&lt;="&amp;Настройки!$B$5-1)-$F4712)))</f>
        <v/>
      </c>
      <c r="H4712" s="21" t="str">
        <f>IF($B4712="","",IF(AND($D4712&gt;=Настройки!$B$5,$D4712&lt;=Настройки!$B$6),$E4712,0))</f>
        <v/>
      </c>
      <c r="I4712" s="21" t="str">
        <f t="shared" si="219"/>
        <v/>
      </c>
      <c r="J4712" s="21" t="str">
        <f>IF($B4712="","",MAX(0,$E4712-MAX(0,SUMIFS(Тех_Движение!$G$2:$G$5111,Тех_Движение!$D$2:$D$5111,$C4712,Тех_Движение!$B$2:$B$5111,"&lt;="&amp;Настройки!$B$6)-$F4712)))</f>
        <v/>
      </c>
      <c r="K4712" s="21" t="e">
        <f>IF(OR($B4712="",K$3&lt;$D4712+Настройки!$B$7),0,MAX(0,$E4712-MAX(0,SUMIFS(Тех_Движение!$G$2:$G$5111,Тех_Движение!$D$2:$D$5111,$C4712,Тех_Движение!$B$2:$B$5111,"&lt;="&amp;K$3)-$F4712)))</f>
        <v>#VALUE!</v>
      </c>
      <c r="L4712" s="21" t="e">
        <f>IF(OR($B4712="",L$3&lt;$D4712+Настройки!$B$7),0,MAX(0,$E4712-MAX(0,SUMIFS(Тех_Движение!$G$2:$G$5111,Тех_Движение!$D$2:$D$5111,$C4712,Тех_Движение!$B$2:$B$5111,"&lt;="&amp;L$3)-$F4712)))</f>
        <v>#VALUE!</v>
      </c>
      <c r="M4712" s="21" t="e">
        <f>IF(OR($B4712="",M$3&lt;$D4712+Настройки!$B$7),0,MAX(0,$E4712-MAX(0,SUMIFS(Тех_Движение!$G$2:$G$5111,Тех_Движение!$D$2:$D$5111,$C4712,Тех_Движение!$B$2:$B$5111,"&lt;="&amp;M$3)-$F4712)))</f>
        <v>#VALUE!</v>
      </c>
      <c r="N4712" s="21" t="e">
        <f>IF(OR($B4712="",N$3&lt;$D4712+Настройки!$B$7),0,MAX(0,$E4712-MAX(0,SUMIFS(Тех_Движение!$G$2:$G$5111,Тех_Движение!$D$2:$D$5111,$C4712,Тех_Движение!$B$2:$B$5111,"&lt;="&amp;N$3)-$F4712)))</f>
        <v>#VALUE!</v>
      </c>
      <c r="O4712" s="21" t="e">
        <f>IF(OR($B4712="",O$3&lt;$D4712+Настройки!$B$7),0,MAX(0,$E4712-MAX(0,SUMIFS(Тех_Движение!$G$2:$G$5111,Тех_Движение!$D$2:$D$5111,$C4712,Тех_Движение!$B$2:$B$5111,"&lt;="&amp;O$3)-$F4712)))</f>
        <v>#VALUE!</v>
      </c>
      <c r="P4712" s="21" t="e">
        <f>IF(OR($B4712="",P$3&lt;$D4712+Настройки!$B$7),0,MAX(0,$E4712-MAX(0,SUMIFS(Тех_Движение!$G$2:$G$5111,Тех_Движение!$D$2:$D$5111,$C4712,Тех_Движение!$B$2:$B$5111,"&lt;="&amp;P$3)-$F4712)))</f>
        <v>#VALUE!</v>
      </c>
      <c r="Q4712" s="21" t="e">
        <f>IF(OR($B4712="",Q$3&lt;$D4712+Настройки!$B$7),0,MAX(0,$E4712-MAX(0,SUMIFS(Тех_Движение!$G$2:$G$5111,Тех_Движение!$D$2:$D$5111,$C4712,Тех_Движение!$B$2:$B$5111,"&lt;="&amp;Q$3)-$F4712)))</f>
        <v>#VALUE!</v>
      </c>
      <c r="R4712" s="21" t="str">
        <f t="shared" si="220"/>
        <v/>
      </c>
      <c r="S4712" s="23" t="str">
        <f>IF($B4712="","",VLOOKUP($C4712,Настройки!$A$11:$L$17,9,FALSE))</f>
        <v/>
      </c>
      <c r="T4712" s="23" t="str">
        <f t="shared" si="221"/>
        <v/>
      </c>
    </row>
    <row r="4713" spans="1:20" x14ac:dyDescent="0.3">
      <c r="A4713" s="20">
        <f>Тех_Движение!$A$4710</f>
        <v>4709</v>
      </c>
      <c r="B4713" s="20" t="str">
        <f>IF(Тех_Движение!$F$4710&gt;0,Тех_Движение!$I$4710,"")</f>
        <v/>
      </c>
      <c r="C4713" s="20" t="str">
        <f>IF($B4713="","",Тех_Движение!$D$4710)</f>
        <v/>
      </c>
      <c r="D4713" s="9" t="str">
        <f>IF($B4713="","",Тех_Движение!$B$4710)</f>
        <v/>
      </c>
      <c r="E4713" s="21" t="str">
        <f>IF($B4713="","",Тех_Движение!$F$4710)</f>
        <v/>
      </c>
      <c r="F4713" s="21" t="str">
        <f>IF($B4713="","",SUMIFS($E$5:$E4712,$C$5:$C4712,$C4713))</f>
        <v/>
      </c>
      <c r="G4713" s="21" t="str">
        <f>IF($B4713="","",MAX(0,$E4713-MAX(0,SUMIFS(Тех_Движение!$G$2:$G$5111,Тех_Движение!$D$2:$D$5111,$C4713,Тех_Движение!$B$2:$B$5111,"&lt;="&amp;Настройки!$B$5-1)-$F4713)))</f>
        <v/>
      </c>
      <c r="H4713" s="21" t="str">
        <f>IF($B4713="","",IF(AND($D4713&gt;=Настройки!$B$5,$D4713&lt;=Настройки!$B$6),$E4713,0))</f>
        <v/>
      </c>
      <c r="I4713" s="21" t="str">
        <f t="shared" si="219"/>
        <v/>
      </c>
      <c r="J4713" s="21" t="str">
        <f>IF($B4713="","",MAX(0,$E4713-MAX(0,SUMIFS(Тех_Движение!$G$2:$G$5111,Тех_Движение!$D$2:$D$5111,$C4713,Тех_Движение!$B$2:$B$5111,"&lt;="&amp;Настройки!$B$6)-$F4713)))</f>
        <v/>
      </c>
      <c r="K4713" s="21" t="e">
        <f>IF(OR($B4713="",K$3&lt;$D4713+Настройки!$B$7),0,MAX(0,$E4713-MAX(0,SUMIFS(Тех_Движение!$G$2:$G$5111,Тех_Движение!$D$2:$D$5111,$C4713,Тех_Движение!$B$2:$B$5111,"&lt;="&amp;K$3)-$F4713)))</f>
        <v>#VALUE!</v>
      </c>
      <c r="L4713" s="21" t="e">
        <f>IF(OR($B4713="",L$3&lt;$D4713+Настройки!$B$7),0,MAX(0,$E4713-MAX(0,SUMIFS(Тех_Движение!$G$2:$G$5111,Тех_Движение!$D$2:$D$5111,$C4713,Тех_Движение!$B$2:$B$5111,"&lt;="&amp;L$3)-$F4713)))</f>
        <v>#VALUE!</v>
      </c>
      <c r="M4713" s="21" t="e">
        <f>IF(OR($B4713="",M$3&lt;$D4713+Настройки!$B$7),0,MAX(0,$E4713-MAX(0,SUMIFS(Тех_Движение!$G$2:$G$5111,Тех_Движение!$D$2:$D$5111,$C4713,Тех_Движение!$B$2:$B$5111,"&lt;="&amp;M$3)-$F4713)))</f>
        <v>#VALUE!</v>
      </c>
      <c r="N4713" s="21" t="e">
        <f>IF(OR($B4713="",N$3&lt;$D4713+Настройки!$B$7),0,MAX(0,$E4713-MAX(0,SUMIFS(Тех_Движение!$G$2:$G$5111,Тех_Движение!$D$2:$D$5111,$C4713,Тех_Движение!$B$2:$B$5111,"&lt;="&amp;N$3)-$F4713)))</f>
        <v>#VALUE!</v>
      </c>
      <c r="O4713" s="21" t="e">
        <f>IF(OR($B4713="",O$3&lt;$D4713+Настройки!$B$7),0,MAX(0,$E4713-MAX(0,SUMIFS(Тех_Движение!$G$2:$G$5111,Тех_Движение!$D$2:$D$5111,$C4713,Тех_Движение!$B$2:$B$5111,"&lt;="&amp;O$3)-$F4713)))</f>
        <v>#VALUE!</v>
      </c>
      <c r="P4713" s="21" t="e">
        <f>IF(OR($B4713="",P$3&lt;$D4713+Настройки!$B$7),0,MAX(0,$E4713-MAX(0,SUMIFS(Тех_Движение!$G$2:$G$5111,Тех_Движение!$D$2:$D$5111,$C4713,Тех_Движение!$B$2:$B$5111,"&lt;="&amp;P$3)-$F4713)))</f>
        <v>#VALUE!</v>
      </c>
      <c r="Q4713" s="21" t="e">
        <f>IF(OR($B4713="",Q$3&lt;$D4713+Настройки!$B$7),0,MAX(0,$E4713-MAX(0,SUMIFS(Тех_Движение!$G$2:$G$5111,Тех_Движение!$D$2:$D$5111,$C4713,Тех_Движение!$B$2:$B$5111,"&lt;="&amp;Q$3)-$F4713)))</f>
        <v>#VALUE!</v>
      </c>
      <c r="R4713" s="21" t="str">
        <f t="shared" si="220"/>
        <v/>
      </c>
      <c r="S4713" s="23" t="str">
        <f>IF($B4713="","",VLOOKUP($C4713,Настройки!$A$11:$L$17,9,FALSE))</f>
        <v/>
      </c>
      <c r="T4713" s="23" t="str">
        <f t="shared" si="221"/>
        <v/>
      </c>
    </row>
    <row r="4714" spans="1:20" x14ac:dyDescent="0.3">
      <c r="A4714" s="20">
        <f>Тех_Движение!$A$4711</f>
        <v>4710</v>
      </c>
      <c r="B4714" s="20" t="str">
        <f>IF(Тех_Движение!$F$4711&gt;0,Тех_Движение!$I$4711,"")</f>
        <v/>
      </c>
      <c r="C4714" s="20" t="str">
        <f>IF($B4714="","",Тех_Движение!$D$4711)</f>
        <v/>
      </c>
      <c r="D4714" s="9" t="str">
        <f>IF($B4714="","",Тех_Движение!$B$4711)</f>
        <v/>
      </c>
      <c r="E4714" s="21" t="str">
        <f>IF($B4714="","",Тех_Движение!$F$4711)</f>
        <v/>
      </c>
      <c r="F4714" s="21" t="str">
        <f>IF($B4714="","",SUMIFS($E$5:$E4713,$C$5:$C4713,$C4714))</f>
        <v/>
      </c>
      <c r="G4714" s="21" t="str">
        <f>IF($B4714="","",MAX(0,$E4714-MAX(0,SUMIFS(Тех_Движение!$G$2:$G$5111,Тех_Движение!$D$2:$D$5111,$C4714,Тех_Движение!$B$2:$B$5111,"&lt;="&amp;Настройки!$B$5-1)-$F4714)))</f>
        <v/>
      </c>
      <c r="H4714" s="21" t="str">
        <f>IF($B4714="","",IF(AND($D4714&gt;=Настройки!$B$5,$D4714&lt;=Настройки!$B$6),$E4714,0))</f>
        <v/>
      </c>
      <c r="I4714" s="21" t="str">
        <f t="shared" si="219"/>
        <v/>
      </c>
      <c r="J4714" s="21" t="str">
        <f>IF($B4714="","",MAX(0,$E4714-MAX(0,SUMIFS(Тех_Движение!$G$2:$G$5111,Тех_Движение!$D$2:$D$5111,$C4714,Тех_Движение!$B$2:$B$5111,"&lt;="&amp;Настройки!$B$6)-$F4714)))</f>
        <v/>
      </c>
      <c r="K4714" s="21" t="e">
        <f>IF(OR($B4714="",K$3&lt;$D4714+Настройки!$B$7),0,MAX(0,$E4714-MAX(0,SUMIFS(Тех_Движение!$G$2:$G$5111,Тех_Движение!$D$2:$D$5111,$C4714,Тех_Движение!$B$2:$B$5111,"&lt;="&amp;K$3)-$F4714)))</f>
        <v>#VALUE!</v>
      </c>
      <c r="L4714" s="21" t="e">
        <f>IF(OR($B4714="",L$3&lt;$D4714+Настройки!$B$7),0,MAX(0,$E4714-MAX(0,SUMIFS(Тех_Движение!$G$2:$G$5111,Тех_Движение!$D$2:$D$5111,$C4714,Тех_Движение!$B$2:$B$5111,"&lt;="&amp;L$3)-$F4714)))</f>
        <v>#VALUE!</v>
      </c>
      <c r="M4714" s="21" t="e">
        <f>IF(OR($B4714="",M$3&lt;$D4714+Настройки!$B$7),0,MAX(0,$E4714-MAX(0,SUMIFS(Тех_Движение!$G$2:$G$5111,Тех_Движение!$D$2:$D$5111,$C4714,Тех_Движение!$B$2:$B$5111,"&lt;="&amp;M$3)-$F4714)))</f>
        <v>#VALUE!</v>
      </c>
      <c r="N4714" s="21" t="e">
        <f>IF(OR($B4714="",N$3&lt;$D4714+Настройки!$B$7),0,MAX(0,$E4714-MAX(0,SUMIFS(Тех_Движение!$G$2:$G$5111,Тех_Движение!$D$2:$D$5111,$C4714,Тех_Движение!$B$2:$B$5111,"&lt;="&amp;N$3)-$F4714)))</f>
        <v>#VALUE!</v>
      </c>
      <c r="O4714" s="21" t="e">
        <f>IF(OR($B4714="",O$3&lt;$D4714+Настройки!$B$7),0,MAX(0,$E4714-MAX(0,SUMIFS(Тех_Движение!$G$2:$G$5111,Тех_Движение!$D$2:$D$5111,$C4714,Тех_Движение!$B$2:$B$5111,"&lt;="&amp;O$3)-$F4714)))</f>
        <v>#VALUE!</v>
      </c>
      <c r="P4714" s="21" t="e">
        <f>IF(OR($B4714="",P$3&lt;$D4714+Настройки!$B$7),0,MAX(0,$E4714-MAX(0,SUMIFS(Тех_Движение!$G$2:$G$5111,Тех_Движение!$D$2:$D$5111,$C4714,Тех_Движение!$B$2:$B$5111,"&lt;="&amp;P$3)-$F4714)))</f>
        <v>#VALUE!</v>
      </c>
      <c r="Q4714" s="21" t="e">
        <f>IF(OR($B4714="",Q$3&lt;$D4714+Настройки!$B$7),0,MAX(0,$E4714-MAX(0,SUMIFS(Тех_Движение!$G$2:$G$5111,Тех_Движение!$D$2:$D$5111,$C4714,Тех_Движение!$B$2:$B$5111,"&lt;="&amp;Q$3)-$F4714)))</f>
        <v>#VALUE!</v>
      </c>
      <c r="R4714" s="21" t="str">
        <f t="shared" si="220"/>
        <v/>
      </c>
      <c r="S4714" s="23" t="str">
        <f>IF($B4714="","",VLOOKUP($C4714,Настройки!$A$11:$L$17,9,FALSE))</f>
        <v/>
      </c>
      <c r="T4714" s="23" t="str">
        <f t="shared" si="221"/>
        <v/>
      </c>
    </row>
    <row r="4715" spans="1:20" x14ac:dyDescent="0.3">
      <c r="A4715" s="20">
        <f>Тех_Движение!$A$4712</f>
        <v>4711</v>
      </c>
      <c r="B4715" s="20" t="str">
        <f>IF(Тех_Движение!$F$4712&gt;0,Тех_Движение!$I$4712,"")</f>
        <v/>
      </c>
      <c r="C4715" s="20" t="str">
        <f>IF($B4715="","",Тех_Движение!$D$4712)</f>
        <v/>
      </c>
      <c r="D4715" s="9" t="str">
        <f>IF($B4715="","",Тех_Движение!$B$4712)</f>
        <v/>
      </c>
      <c r="E4715" s="21" t="str">
        <f>IF($B4715="","",Тех_Движение!$F$4712)</f>
        <v/>
      </c>
      <c r="F4715" s="21" t="str">
        <f>IF($B4715="","",SUMIFS($E$5:$E4714,$C$5:$C4714,$C4715))</f>
        <v/>
      </c>
      <c r="G4715" s="21" t="str">
        <f>IF($B4715="","",MAX(0,$E4715-MAX(0,SUMIFS(Тех_Движение!$G$2:$G$5111,Тех_Движение!$D$2:$D$5111,$C4715,Тех_Движение!$B$2:$B$5111,"&lt;="&amp;Настройки!$B$5-1)-$F4715)))</f>
        <v/>
      </c>
      <c r="H4715" s="21" t="str">
        <f>IF($B4715="","",IF(AND($D4715&gt;=Настройки!$B$5,$D4715&lt;=Настройки!$B$6),$E4715,0))</f>
        <v/>
      </c>
      <c r="I4715" s="21" t="str">
        <f t="shared" si="219"/>
        <v/>
      </c>
      <c r="J4715" s="21" t="str">
        <f>IF($B4715="","",MAX(0,$E4715-MAX(0,SUMIFS(Тех_Движение!$G$2:$G$5111,Тех_Движение!$D$2:$D$5111,$C4715,Тех_Движение!$B$2:$B$5111,"&lt;="&amp;Настройки!$B$6)-$F4715)))</f>
        <v/>
      </c>
      <c r="K4715" s="21" t="e">
        <f>IF(OR($B4715="",K$3&lt;$D4715+Настройки!$B$7),0,MAX(0,$E4715-MAX(0,SUMIFS(Тех_Движение!$G$2:$G$5111,Тех_Движение!$D$2:$D$5111,$C4715,Тех_Движение!$B$2:$B$5111,"&lt;="&amp;K$3)-$F4715)))</f>
        <v>#VALUE!</v>
      </c>
      <c r="L4715" s="21" t="e">
        <f>IF(OR($B4715="",L$3&lt;$D4715+Настройки!$B$7),0,MAX(0,$E4715-MAX(0,SUMIFS(Тех_Движение!$G$2:$G$5111,Тех_Движение!$D$2:$D$5111,$C4715,Тех_Движение!$B$2:$B$5111,"&lt;="&amp;L$3)-$F4715)))</f>
        <v>#VALUE!</v>
      </c>
      <c r="M4715" s="21" t="e">
        <f>IF(OR($B4715="",M$3&lt;$D4715+Настройки!$B$7),0,MAX(0,$E4715-MAX(0,SUMIFS(Тех_Движение!$G$2:$G$5111,Тех_Движение!$D$2:$D$5111,$C4715,Тех_Движение!$B$2:$B$5111,"&lt;="&amp;M$3)-$F4715)))</f>
        <v>#VALUE!</v>
      </c>
      <c r="N4715" s="21" t="e">
        <f>IF(OR($B4715="",N$3&lt;$D4715+Настройки!$B$7),0,MAX(0,$E4715-MAX(0,SUMIFS(Тех_Движение!$G$2:$G$5111,Тех_Движение!$D$2:$D$5111,$C4715,Тех_Движение!$B$2:$B$5111,"&lt;="&amp;N$3)-$F4715)))</f>
        <v>#VALUE!</v>
      </c>
      <c r="O4715" s="21" t="e">
        <f>IF(OR($B4715="",O$3&lt;$D4715+Настройки!$B$7),0,MAX(0,$E4715-MAX(0,SUMIFS(Тех_Движение!$G$2:$G$5111,Тех_Движение!$D$2:$D$5111,$C4715,Тех_Движение!$B$2:$B$5111,"&lt;="&amp;O$3)-$F4715)))</f>
        <v>#VALUE!</v>
      </c>
      <c r="P4715" s="21" t="e">
        <f>IF(OR($B4715="",P$3&lt;$D4715+Настройки!$B$7),0,MAX(0,$E4715-MAX(0,SUMIFS(Тех_Движение!$G$2:$G$5111,Тех_Движение!$D$2:$D$5111,$C4715,Тех_Движение!$B$2:$B$5111,"&lt;="&amp;P$3)-$F4715)))</f>
        <v>#VALUE!</v>
      </c>
      <c r="Q4715" s="21" t="e">
        <f>IF(OR($B4715="",Q$3&lt;$D4715+Настройки!$B$7),0,MAX(0,$E4715-MAX(0,SUMIFS(Тех_Движение!$G$2:$G$5111,Тех_Движение!$D$2:$D$5111,$C4715,Тех_Движение!$B$2:$B$5111,"&lt;="&amp;Q$3)-$F4715)))</f>
        <v>#VALUE!</v>
      </c>
      <c r="R4715" s="21" t="str">
        <f t="shared" si="220"/>
        <v/>
      </c>
      <c r="S4715" s="23" t="str">
        <f>IF($B4715="","",VLOOKUP($C4715,Настройки!$A$11:$L$17,9,FALSE))</f>
        <v/>
      </c>
      <c r="T4715" s="23" t="str">
        <f t="shared" si="221"/>
        <v/>
      </c>
    </row>
    <row r="4716" spans="1:20" x14ac:dyDescent="0.3">
      <c r="A4716" s="20">
        <f>Тех_Движение!$A$4713</f>
        <v>4712</v>
      </c>
      <c r="B4716" s="20" t="str">
        <f>IF(Тех_Движение!$F$4713&gt;0,Тех_Движение!$I$4713,"")</f>
        <v/>
      </c>
      <c r="C4716" s="20" t="str">
        <f>IF($B4716="","",Тех_Движение!$D$4713)</f>
        <v/>
      </c>
      <c r="D4716" s="9" t="str">
        <f>IF($B4716="","",Тех_Движение!$B$4713)</f>
        <v/>
      </c>
      <c r="E4716" s="21" t="str">
        <f>IF($B4716="","",Тех_Движение!$F$4713)</f>
        <v/>
      </c>
      <c r="F4716" s="21" t="str">
        <f>IF($B4716="","",SUMIFS($E$5:$E4715,$C$5:$C4715,$C4716))</f>
        <v/>
      </c>
      <c r="G4716" s="21" t="str">
        <f>IF($B4716="","",MAX(0,$E4716-MAX(0,SUMIFS(Тех_Движение!$G$2:$G$5111,Тех_Движение!$D$2:$D$5111,$C4716,Тех_Движение!$B$2:$B$5111,"&lt;="&amp;Настройки!$B$5-1)-$F4716)))</f>
        <v/>
      </c>
      <c r="H4716" s="21" t="str">
        <f>IF($B4716="","",IF(AND($D4716&gt;=Настройки!$B$5,$D4716&lt;=Настройки!$B$6),$E4716,0))</f>
        <v/>
      </c>
      <c r="I4716" s="21" t="str">
        <f t="shared" si="219"/>
        <v/>
      </c>
      <c r="J4716" s="21" t="str">
        <f>IF($B4716="","",MAX(0,$E4716-MAX(0,SUMIFS(Тех_Движение!$G$2:$G$5111,Тех_Движение!$D$2:$D$5111,$C4716,Тех_Движение!$B$2:$B$5111,"&lt;="&amp;Настройки!$B$6)-$F4716)))</f>
        <v/>
      </c>
      <c r="K4716" s="21" t="e">
        <f>IF(OR($B4716="",K$3&lt;$D4716+Настройки!$B$7),0,MAX(0,$E4716-MAX(0,SUMIFS(Тех_Движение!$G$2:$G$5111,Тех_Движение!$D$2:$D$5111,$C4716,Тех_Движение!$B$2:$B$5111,"&lt;="&amp;K$3)-$F4716)))</f>
        <v>#VALUE!</v>
      </c>
      <c r="L4716" s="21" t="e">
        <f>IF(OR($B4716="",L$3&lt;$D4716+Настройки!$B$7),0,MAX(0,$E4716-MAX(0,SUMIFS(Тех_Движение!$G$2:$G$5111,Тех_Движение!$D$2:$D$5111,$C4716,Тех_Движение!$B$2:$B$5111,"&lt;="&amp;L$3)-$F4716)))</f>
        <v>#VALUE!</v>
      </c>
      <c r="M4716" s="21" t="e">
        <f>IF(OR($B4716="",M$3&lt;$D4716+Настройки!$B$7),0,MAX(0,$E4716-MAX(0,SUMIFS(Тех_Движение!$G$2:$G$5111,Тех_Движение!$D$2:$D$5111,$C4716,Тех_Движение!$B$2:$B$5111,"&lt;="&amp;M$3)-$F4716)))</f>
        <v>#VALUE!</v>
      </c>
      <c r="N4716" s="21" t="e">
        <f>IF(OR($B4716="",N$3&lt;$D4716+Настройки!$B$7),0,MAX(0,$E4716-MAX(0,SUMIFS(Тех_Движение!$G$2:$G$5111,Тех_Движение!$D$2:$D$5111,$C4716,Тех_Движение!$B$2:$B$5111,"&lt;="&amp;N$3)-$F4716)))</f>
        <v>#VALUE!</v>
      </c>
      <c r="O4716" s="21" t="e">
        <f>IF(OR($B4716="",O$3&lt;$D4716+Настройки!$B$7),0,MAX(0,$E4716-MAX(0,SUMIFS(Тех_Движение!$G$2:$G$5111,Тех_Движение!$D$2:$D$5111,$C4716,Тех_Движение!$B$2:$B$5111,"&lt;="&amp;O$3)-$F4716)))</f>
        <v>#VALUE!</v>
      </c>
      <c r="P4716" s="21" t="e">
        <f>IF(OR($B4716="",P$3&lt;$D4716+Настройки!$B$7),0,MAX(0,$E4716-MAX(0,SUMIFS(Тех_Движение!$G$2:$G$5111,Тех_Движение!$D$2:$D$5111,$C4716,Тех_Движение!$B$2:$B$5111,"&lt;="&amp;P$3)-$F4716)))</f>
        <v>#VALUE!</v>
      </c>
      <c r="Q4716" s="21" t="e">
        <f>IF(OR($B4716="",Q$3&lt;$D4716+Настройки!$B$7),0,MAX(0,$E4716-MAX(0,SUMIFS(Тех_Движение!$G$2:$G$5111,Тех_Движение!$D$2:$D$5111,$C4716,Тех_Движение!$B$2:$B$5111,"&lt;="&amp;Q$3)-$F4716)))</f>
        <v>#VALUE!</v>
      </c>
      <c r="R4716" s="21" t="str">
        <f t="shared" si="220"/>
        <v/>
      </c>
      <c r="S4716" s="23" t="str">
        <f>IF($B4716="","",VLOOKUP($C4716,Настройки!$A$11:$L$17,9,FALSE))</f>
        <v/>
      </c>
      <c r="T4716" s="23" t="str">
        <f t="shared" si="221"/>
        <v/>
      </c>
    </row>
    <row r="4717" spans="1:20" x14ac:dyDescent="0.3">
      <c r="A4717" s="20">
        <f>Тех_Движение!$A$4714</f>
        <v>4713</v>
      </c>
      <c r="B4717" s="20" t="str">
        <f>IF(Тех_Движение!$F$4714&gt;0,Тех_Движение!$I$4714,"")</f>
        <v/>
      </c>
      <c r="C4717" s="20" t="str">
        <f>IF($B4717="","",Тех_Движение!$D$4714)</f>
        <v/>
      </c>
      <c r="D4717" s="9" t="str">
        <f>IF($B4717="","",Тех_Движение!$B$4714)</f>
        <v/>
      </c>
      <c r="E4717" s="21" t="str">
        <f>IF($B4717="","",Тех_Движение!$F$4714)</f>
        <v/>
      </c>
      <c r="F4717" s="21" t="str">
        <f>IF($B4717="","",SUMIFS($E$5:$E4716,$C$5:$C4716,$C4717))</f>
        <v/>
      </c>
      <c r="G4717" s="21" t="str">
        <f>IF($B4717="","",MAX(0,$E4717-MAX(0,SUMIFS(Тех_Движение!$G$2:$G$5111,Тех_Движение!$D$2:$D$5111,$C4717,Тех_Движение!$B$2:$B$5111,"&lt;="&amp;Настройки!$B$5-1)-$F4717)))</f>
        <v/>
      </c>
      <c r="H4717" s="21" t="str">
        <f>IF($B4717="","",IF(AND($D4717&gt;=Настройки!$B$5,$D4717&lt;=Настройки!$B$6),$E4717,0))</f>
        <v/>
      </c>
      <c r="I4717" s="21" t="str">
        <f t="shared" si="219"/>
        <v/>
      </c>
      <c r="J4717" s="21" t="str">
        <f>IF($B4717="","",MAX(0,$E4717-MAX(0,SUMIFS(Тех_Движение!$G$2:$G$5111,Тех_Движение!$D$2:$D$5111,$C4717,Тех_Движение!$B$2:$B$5111,"&lt;="&amp;Настройки!$B$6)-$F4717)))</f>
        <v/>
      </c>
      <c r="K4717" s="21" t="e">
        <f>IF(OR($B4717="",K$3&lt;$D4717+Настройки!$B$7),0,MAX(0,$E4717-MAX(0,SUMIFS(Тех_Движение!$G$2:$G$5111,Тех_Движение!$D$2:$D$5111,$C4717,Тех_Движение!$B$2:$B$5111,"&lt;="&amp;K$3)-$F4717)))</f>
        <v>#VALUE!</v>
      </c>
      <c r="L4717" s="21" t="e">
        <f>IF(OR($B4717="",L$3&lt;$D4717+Настройки!$B$7),0,MAX(0,$E4717-MAX(0,SUMIFS(Тех_Движение!$G$2:$G$5111,Тех_Движение!$D$2:$D$5111,$C4717,Тех_Движение!$B$2:$B$5111,"&lt;="&amp;L$3)-$F4717)))</f>
        <v>#VALUE!</v>
      </c>
      <c r="M4717" s="21" t="e">
        <f>IF(OR($B4717="",M$3&lt;$D4717+Настройки!$B$7),0,MAX(0,$E4717-MAX(0,SUMIFS(Тех_Движение!$G$2:$G$5111,Тех_Движение!$D$2:$D$5111,$C4717,Тех_Движение!$B$2:$B$5111,"&lt;="&amp;M$3)-$F4717)))</f>
        <v>#VALUE!</v>
      </c>
      <c r="N4717" s="21" t="e">
        <f>IF(OR($B4717="",N$3&lt;$D4717+Настройки!$B$7),0,MAX(0,$E4717-MAX(0,SUMIFS(Тех_Движение!$G$2:$G$5111,Тех_Движение!$D$2:$D$5111,$C4717,Тех_Движение!$B$2:$B$5111,"&lt;="&amp;N$3)-$F4717)))</f>
        <v>#VALUE!</v>
      </c>
      <c r="O4717" s="21" t="e">
        <f>IF(OR($B4717="",O$3&lt;$D4717+Настройки!$B$7),0,MAX(0,$E4717-MAX(0,SUMIFS(Тех_Движение!$G$2:$G$5111,Тех_Движение!$D$2:$D$5111,$C4717,Тех_Движение!$B$2:$B$5111,"&lt;="&amp;O$3)-$F4717)))</f>
        <v>#VALUE!</v>
      </c>
      <c r="P4717" s="21" t="e">
        <f>IF(OR($B4717="",P$3&lt;$D4717+Настройки!$B$7),0,MAX(0,$E4717-MAX(0,SUMIFS(Тех_Движение!$G$2:$G$5111,Тех_Движение!$D$2:$D$5111,$C4717,Тех_Движение!$B$2:$B$5111,"&lt;="&amp;P$3)-$F4717)))</f>
        <v>#VALUE!</v>
      </c>
      <c r="Q4717" s="21" t="e">
        <f>IF(OR($B4717="",Q$3&lt;$D4717+Настройки!$B$7),0,MAX(0,$E4717-MAX(0,SUMIFS(Тех_Движение!$G$2:$G$5111,Тех_Движение!$D$2:$D$5111,$C4717,Тех_Движение!$B$2:$B$5111,"&lt;="&amp;Q$3)-$F4717)))</f>
        <v>#VALUE!</v>
      </c>
      <c r="R4717" s="21" t="str">
        <f t="shared" si="220"/>
        <v/>
      </c>
      <c r="S4717" s="23" t="str">
        <f>IF($B4717="","",VLOOKUP($C4717,Настройки!$A$11:$L$17,9,FALSE))</f>
        <v/>
      </c>
      <c r="T4717" s="23" t="str">
        <f t="shared" si="221"/>
        <v/>
      </c>
    </row>
    <row r="4718" spans="1:20" x14ac:dyDescent="0.3">
      <c r="A4718" s="20">
        <f>Тех_Движение!$A$4715</f>
        <v>4714</v>
      </c>
      <c r="B4718" s="20" t="str">
        <f>IF(Тех_Движение!$F$4715&gt;0,Тех_Движение!$I$4715,"")</f>
        <v/>
      </c>
      <c r="C4718" s="20" t="str">
        <f>IF($B4718="","",Тех_Движение!$D$4715)</f>
        <v/>
      </c>
      <c r="D4718" s="9" t="str">
        <f>IF($B4718="","",Тех_Движение!$B$4715)</f>
        <v/>
      </c>
      <c r="E4718" s="21" t="str">
        <f>IF($B4718="","",Тех_Движение!$F$4715)</f>
        <v/>
      </c>
      <c r="F4718" s="21" t="str">
        <f>IF($B4718="","",SUMIFS($E$5:$E4717,$C$5:$C4717,$C4718))</f>
        <v/>
      </c>
      <c r="G4718" s="21" t="str">
        <f>IF($B4718="","",MAX(0,$E4718-MAX(0,SUMIFS(Тех_Движение!$G$2:$G$5111,Тех_Движение!$D$2:$D$5111,$C4718,Тех_Движение!$B$2:$B$5111,"&lt;="&amp;Настройки!$B$5-1)-$F4718)))</f>
        <v/>
      </c>
      <c r="H4718" s="21" t="str">
        <f>IF($B4718="","",IF(AND($D4718&gt;=Настройки!$B$5,$D4718&lt;=Настройки!$B$6),$E4718,0))</f>
        <v/>
      </c>
      <c r="I4718" s="21" t="str">
        <f t="shared" si="219"/>
        <v/>
      </c>
      <c r="J4718" s="21" t="str">
        <f>IF($B4718="","",MAX(0,$E4718-MAX(0,SUMIFS(Тех_Движение!$G$2:$G$5111,Тех_Движение!$D$2:$D$5111,$C4718,Тех_Движение!$B$2:$B$5111,"&lt;="&amp;Настройки!$B$6)-$F4718)))</f>
        <v/>
      </c>
      <c r="K4718" s="21" t="e">
        <f>IF(OR($B4718="",K$3&lt;$D4718+Настройки!$B$7),0,MAX(0,$E4718-MAX(0,SUMIFS(Тех_Движение!$G$2:$G$5111,Тех_Движение!$D$2:$D$5111,$C4718,Тех_Движение!$B$2:$B$5111,"&lt;="&amp;K$3)-$F4718)))</f>
        <v>#VALUE!</v>
      </c>
      <c r="L4718" s="21" t="e">
        <f>IF(OR($B4718="",L$3&lt;$D4718+Настройки!$B$7),0,MAX(0,$E4718-MAX(0,SUMIFS(Тех_Движение!$G$2:$G$5111,Тех_Движение!$D$2:$D$5111,$C4718,Тех_Движение!$B$2:$B$5111,"&lt;="&amp;L$3)-$F4718)))</f>
        <v>#VALUE!</v>
      </c>
      <c r="M4718" s="21" t="e">
        <f>IF(OR($B4718="",M$3&lt;$D4718+Настройки!$B$7),0,MAX(0,$E4718-MAX(0,SUMIFS(Тех_Движение!$G$2:$G$5111,Тех_Движение!$D$2:$D$5111,$C4718,Тех_Движение!$B$2:$B$5111,"&lt;="&amp;M$3)-$F4718)))</f>
        <v>#VALUE!</v>
      </c>
      <c r="N4718" s="21" t="e">
        <f>IF(OR($B4718="",N$3&lt;$D4718+Настройки!$B$7),0,MAX(0,$E4718-MAX(0,SUMIFS(Тех_Движение!$G$2:$G$5111,Тех_Движение!$D$2:$D$5111,$C4718,Тех_Движение!$B$2:$B$5111,"&lt;="&amp;N$3)-$F4718)))</f>
        <v>#VALUE!</v>
      </c>
      <c r="O4718" s="21" t="e">
        <f>IF(OR($B4718="",O$3&lt;$D4718+Настройки!$B$7),0,MAX(0,$E4718-MAX(0,SUMIFS(Тех_Движение!$G$2:$G$5111,Тех_Движение!$D$2:$D$5111,$C4718,Тех_Движение!$B$2:$B$5111,"&lt;="&amp;O$3)-$F4718)))</f>
        <v>#VALUE!</v>
      </c>
      <c r="P4718" s="21" t="e">
        <f>IF(OR($B4718="",P$3&lt;$D4718+Настройки!$B$7),0,MAX(0,$E4718-MAX(0,SUMIFS(Тех_Движение!$G$2:$G$5111,Тех_Движение!$D$2:$D$5111,$C4718,Тех_Движение!$B$2:$B$5111,"&lt;="&amp;P$3)-$F4718)))</f>
        <v>#VALUE!</v>
      </c>
      <c r="Q4718" s="21" t="e">
        <f>IF(OR($B4718="",Q$3&lt;$D4718+Настройки!$B$7),0,MAX(0,$E4718-MAX(0,SUMIFS(Тех_Движение!$G$2:$G$5111,Тех_Движение!$D$2:$D$5111,$C4718,Тех_Движение!$B$2:$B$5111,"&lt;="&amp;Q$3)-$F4718)))</f>
        <v>#VALUE!</v>
      </c>
      <c r="R4718" s="21" t="str">
        <f t="shared" si="220"/>
        <v/>
      </c>
      <c r="S4718" s="23" t="str">
        <f>IF($B4718="","",VLOOKUP($C4718,Настройки!$A$11:$L$17,9,FALSE))</f>
        <v/>
      </c>
      <c r="T4718" s="23" t="str">
        <f t="shared" si="221"/>
        <v/>
      </c>
    </row>
    <row r="4719" spans="1:20" x14ac:dyDescent="0.3">
      <c r="A4719" s="20">
        <f>Тех_Движение!$A$4716</f>
        <v>4715</v>
      </c>
      <c r="B4719" s="20" t="str">
        <f>IF(Тех_Движение!$F$4716&gt;0,Тех_Движение!$I$4716,"")</f>
        <v/>
      </c>
      <c r="C4719" s="20" t="str">
        <f>IF($B4719="","",Тех_Движение!$D$4716)</f>
        <v/>
      </c>
      <c r="D4719" s="9" t="str">
        <f>IF($B4719="","",Тех_Движение!$B$4716)</f>
        <v/>
      </c>
      <c r="E4719" s="21" t="str">
        <f>IF($B4719="","",Тех_Движение!$F$4716)</f>
        <v/>
      </c>
      <c r="F4719" s="21" t="str">
        <f>IF($B4719="","",SUMIFS($E$5:$E4718,$C$5:$C4718,$C4719))</f>
        <v/>
      </c>
      <c r="G4719" s="21" t="str">
        <f>IF($B4719="","",MAX(0,$E4719-MAX(0,SUMIFS(Тех_Движение!$G$2:$G$5111,Тех_Движение!$D$2:$D$5111,$C4719,Тех_Движение!$B$2:$B$5111,"&lt;="&amp;Настройки!$B$5-1)-$F4719)))</f>
        <v/>
      </c>
      <c r="H4719" s="21" t="str">
        <f>IF($B4719="","",IF(AND($D4719&gt;=Настройки!$B$5,$D4719&lt;=Настройки!$B$6),$E4719,0))</f>
        <v/>
      </c>
      <c r="I4719" s="21" t="str">
        <f t="shared" si="219"/>
        <v/>
      </c>
      <c r="J4719" s="21" t="str">
        <f>IF($B4719="","",MAX(0,$E4719-MAX(0,SUMIFS(Тех_Движение!$G$2:$G$5111,Тех_Движение!$D$2:$D$5111,$C4719,Тех_Движение!$B$2:$B$5111,"&lt;="&amp;Настройки!$B$6)-$F4719)))</f>
        <v/>
      </c>
      <c r="K4719" s="21" t="e">
        <f>IF(OR($B4719="",K$3&lt;$D4719+Настройки!$B$7),0,MAX(0,$E4719-MAX(0,SUMIFS(Тех_Движение!$G$2:$G$5111,Тех_Движение!$D$2:$D$5111,$C4719,Тех_Движение!$B$2:$B$5111,"&lt;="&amp;K$3)-$F4719)))</f>
        <v>#VALUE!</v>
      </c>
      <c r="L4719" s="21" t="e">
        <f>IF(OR($B4719="",L$3&lt;$D4719+Настройки!$B$7),0,MAX(0,$E4719-MAX(0,SUMIFS(Тех_Движение!$G$2:$G$5111,Тех_Движение!$D$2:$D$5111,$C4719,Тех_Движение!$B$2:$B$5111,"&lt;="&amp;L$3)-$F4719)))</f>
        <v>#VALUE!</v>
      </c>
      <c r="M4719" s="21" t="e">
        <f>IF(OR($B4719="",M$3&lt;$D4719+Настройки!$B$7),0,MAX(0,$E4719-MAX(0,SUMIFS(Тех_Движение!$G$2:$G$5111,Тех_Движение!$D$2:$D$5111,$C4719,Тех_Движение!$B$2:$B$5111,"&lt;="&amp;M$3)-$F4719)))</f>
        <v>#VALUE!</v>
      </c>
      <c r="N4719" s="21" t="e">
        <f>IF(OR($B4719="",N$3&lt;$D4719+Настройки!$B$7),0,MAX(0,$E4719-MAX(0,SUMIFS(Тех_Движение!$G$2:$G$5111,Тех_Движение!$D$2:$D$5111,$C4719,Тех_Движение!$B$2:$B$5111,"&lt;="&amp;N$3)-$F4719)))</f>
        <v>#VALUE!</v>
      </c>
      <c r="O4719" s="21" t="e">
        <f>IF(OR($B4719="",O$3&lt;$D4719+Настройки!$B$7),0,MAX(0,$E4719-MAX(0,SUMIFS(Тех_Движение!$G$2:$G$5111,Тех_Движение!$D$2:$D$5111,$C4719,Тех_Движение!$B$2:$B$5111,"&lt;="&amp;O$3)-$F4719)))</f>
        <v>#VALUE!</v>
      </c>
      <c r="P4719" s="21" t="e">
        <f>IF(OR($B4719="",P$3&lt;$D4719+Настройки!$B$7),0,MAX(0,$E4719-MAX(0,SUMIFS(Тех_Движение!$G$2:$G$5111,Тех_Движение!$D$2:$D$5111,$C4719,Тех_Движение!$B$2:$B$5111,"&lt;="&amp;P$3)-$F4719)))</f>
        <v>#VALUE!</v>
      </c>
      <c r="Q4719" s="21" t="e">
        <f>IF(OR($B4719="",Q$3&lt;$D4719+Настройки!$B$7),0,MAX(0,$E4719-MAX(0,SUMIFS(Тех_Движение!$G$2:$G$5111,Тех_Движение!$D$2:$D$5111,$C4719,Тех_Движение!$B$2:$B$5111,"&lt;="&amp;Q$3)-$F4719)))</f>
        <v>#VALUE!</v>
      </c>
      <c r="R4719" s="21" t="str">
        <f t="shared" si="220"/>
        <v/>
      </c>
      <c r="S4719" s="23" t="str">
        <f>IF($B4719="","",VLOOKUP($C4719,Настройки!$A$11:$L$17,9,FALSE))</f>
        <v/>
      </c>
      <c r="T4719" s="23" t="str">
        <f t="shared" si="221"/>
        <v/>
      </c>
    </row>
    <row r="4720" spans="1:20" x14ac:dyDescent="0.3">
      <c r="A4720" s="20">
        <f>Тех_Движение!$A$4717</f>
        <v>4716</v>
      </c>
      <c r="B4720" s="20" t="str">
        <f>IF(Тех_Движение!$F$4717&gt;0,Тех_Движение!$I$4717,"")</f>
        <v/>
      </c>
      <c r="C4720" s="20" t="str">
        <f>IF($B4720="","",Тех_Движение!$D$4717)</f>
        <v/>
      </c>
      <c r="D4720" s="9" t="str">
        <f>IF($B4720="","",Тех_Движение!$B$4717)</f>
        <v/>
      </c>
      <c r="E4720" s="21" t="str">
        <f>IF($B4720="","",Тех_Движение!$F$4717)</f>
        <v/>
      </c>
      <c r="F4720" s="21" t="str">
        <f>IF($B4720="","",SUMIFS($E$5:$E4719,$C$5:$C4719,$C4720))</f>
        <v/>
      </c>
      <c r="G4720" s="21" t="str">
        <f>IF($B4720="","",MAX(0,$E4720-MAX(0,SUMIFS(Тех_Движение!$G$2:$G$5111,Тех_Движение!$D$2:$D$5111,$C4720,Тех_Движение!$B$2:$B$5111,"&lt;="&amp;Настройки!$B$5-1)-$F4720)))</f>
        <v/>
      </c>
      <c r="H4720" s="21" t="str">
        <f>IF($B4720="","",IF(AND($D4720&gt;=Настройки!$B$5,$D4720&lt;=Настройки!$B$6),$E4720,0))</f>
        <v/>
      </c>
      <c r="I4720" s="21" t="str">
        <f t="shared" si="219"/>
        <v/>
      </c>
      <c r="J4720" s="21" t="str">
        <f>IF($B4720="","",MAX(0,$E4720-MAX(0,SUMIFS(Тех_Движение!$G$2:$G$5111,Тех_Движение!$D$2:$D$5111,$C4720,Тех_Движение!$B$2:$B$5111,"&lt;="&amp;Настройки!$B$6)-$F4720)))</f>
        <v/>
      </c>
      <c r="K4720" s="21" t="e">
        <f>IF(OR($B4720="",K$3&lt;$D4720+Настройки!$B$7),0,MAX(0,$E4720-MAX(0,SUMIFS(Тех_Движение!$G$2:$G$5111,Тех_Движение!$D$2:$D$5111,$C4720,Тех_Движение!$B$2:$B$5111,"&lt;="&amp;K$3)-$F4720)))</f>
        <v>#VALUE!</v>
      </c>
      <c r="L4720" s="21" t="e">
        <f>IF(OR($B4720="",L$3&lt;$D4720+Настройки!$B$7),0,MAX(0,$E4720-MAX(0,SUMIFS(Тех_Движение!$G$2:$G$5111,Тех_Движение!$D$2:$D$5111,$C4720,Тех_Движение!$B$2:$B$5111,"&lt;="&amp;L$3)-$F4720)))</f>
        <v>#VALUE!</v>
      </c>
      <c r="M4720" s="21" t="e">
        <f>IF(OR($B4720="",M$3&lt;$D4720+Настройки!$B$7),0,MAX(0,$E4720-MAX(0,SUMIFS(Тех_Движение!$G$2:$G$5111,Тех_Движение!$D$2:$D$5111,$C4720,Тех_Движение!$B$2:$B$5111,"&lt;="&amp;M$3)-$F4720)))</f>
        <v>#VALUE!</v>
      </c>
      <c r="N4720" s="21" t="e">
        <f>IF(OR($B4720="",N$3&lt;$D4720+Настройки!$B$7),0,MAX(0,$E4720-MAX(0,SUMIFS(Тех_Движение!$G$2:$G$5111,Тех_Движение!$D$2:$D$5111,$C4720,Тех_Движение!$B$2:$B$5111,"&lt;="&amp;N$3)-$F4720)))</f>
        <v>#VALUE!</v>
      </c>
      <c r="O4720" s="21" t="e">
        <f>IF(OR($B4720="",O$3&lt;$D4720+Настройки!$B$7),0,MAX(0,$E4720-MAX(0,SUMIFS(Тех_Движение!$G$2:$G$5111,Тех_Движение!$D$2:$D$5111,$C4720,Тех_Движение!$B$2:$B$5111,"&lt;="&amp;O$3)-$F4720)))</f>
        <v>#VALUE!</v>
      </c>
      <c r="P4720" s="21" t="e">
        <f>IF(OR($B4720="",P$3&lt;$D4720+Настройки!$B$7),0,MAX(0,$E4720-MAX(0,SUMIFS(Тех_Движение!$G$2:$G$5111,Тех_Движение!$D$2:$D$5111,$C4720,Тех_Движение!$B$2:$B$5111,"&lt;="&amp;P$3)-$F4720)))</f>
        <v>#VALUE!</v>
      </c>
      <c r="Q4720" s="21" t="e">
        <f>IF(OR($B4720="",Q$3&lt;$D4720+Настройки!$B$7),0,MAX(0,$E4720-MAX(0,SUMIFS(Тех_Движение!$G$2:$G$5111,Тех_Движение!$D$2:$D$5111,$C4720,Тех_Движение!$B$2:$B$5111,"&lt;="&amp;Q$3)-$F4720)))</f>
        <v>#VALUE!</v>
      </c>
      <c r="R4720" s="21" t="str">
        <f t="shared" si="220"/>
        <v/>
      </c>
      <c r="S4720" s="23" t="str">
        <f>IF($B4720="","",VLOOKUP($C4720,Настройки!$A$11:$L$17,9,FALSE))</f>
        <v/>
      </c>
      <c r="T4720" s="23" t="str">
        <f t="shared" si="221"/>
        <v/>
      </c>
    </row>
    <row r="4721" spans="1:20" x14ac:dyDescent="0.3">
      <c r="A4721" s="20">
        <f>Тех_Движение!$A$4718</f>
        <v>4717</v>
      </c>
      <c r="B4721" s="20" t="str">
        <f>IF(Тех_Движение!$F$4718&gt;0,Тех_Движение!$I$4718,"")</f>
        <v/>
      </c>
      <c r="C4721" s="20" t="str">
        <f>IF($B4721="","",Тех_Движение!$D$4718)</f>
        <v/>
      </c>
      <c r="D4721" s="9" t="str">
        <f>IF($B4721="","",Тех_Движение!$B$4718)</f>
        <v/>
      </c>
      <c r="E4721" s="21" t="str">
        <f>IF($B4721="","",Тех_Движение!$F$4718)</f>
        <v/>
      </c>
      <c r="F4721" s="21" t="str">
        <f>IF($B4721="","",SUMIFS($E$5:$E4720,$C$5:$C4720,$C4721))</f>
        <v/>
      </c>
      <c r="G4721" s="21" t="str">
        <f>IF($B4721="","",MAX(0,$E4721-MAX(0,SUMIFS(Тех_Движение!$G$2:$G$5111,Тех_Движение!$D$2:$D$5111,$C4721,Тех_Движение!$B$2:$B$5111,"&lt;="&amp;Настройки!$B$5-1)-$F4721)))</f>
        <v/>
      </c>
      <c r="H4721" s="21" t="str">
        <f>IF($B4721="","",IF(AND($D4721&gt;=Настройки!$B$5,$D4721&lt;=Настройки!$B$6),$E4721,0))</f>
        <v/>
      </c>
      <c r="I4721" s="21" t="str">
        <f t="shared" si="219"/>
        <v/>
      </c>
      <c r="J4721" s="21" t="str">
        <f>IF($B4721="","",MAX(0,$E4721-MAX(0,SUMIFS(Тех_Движение!$G$2:$G$5111,Тех_Движение!$D$2:$D$5111,$C4721,Тех_Движение!$B$2:$B$5111,"&lt;="&amp;Настройки!$B$6)-$F4721)))</f>
        <v/>
      </c>
      <c r="K4721" s="21" t="e">
        <f>IF(OR($B4721="",K$3&lt;$D4721+Настройки!$B$7),0,MAX(0,$E4721-MAX(0,SUMIFS(Тех_Движение!$G$2:$G$5111,Тех_Движение!$D$2:$D$5111,$C4721,Тех_Движение!$B$2:$B$5111,"&lt;="&amp;K$3)-$F4721)))</f>
        <v>#VALUE!</v>
      </c>
      <c r="L4721" s="21" t="e">
        <f>IF(OR($B4721="",L$3&lt;$D4721+Настройки!$B$7),0,MAX(0,$E4721-MAX(0,SUMIFS(Тех_Движение!$G$2:$G$5111,Тех_Движение!$D$2:$D$5111,$C4721,Тех_Движение!$B$2:$B$5111,"&lt;="&amp;L$3)-$F4721)))</f>
        <v>#VALUE!</v>
      </c>
      <c r="M4721" s="21" t="e">
        <f>IF(OR($B4721="",M$3&lt;$D4721+Настройки!$B$7),0,MAX(0,$E4721-MAX(0,SUMIFS(Тех_Движение!$G$2:$G$5111,Тех_Движение!$D$2:$D$5111,$C4721,Тех_Движение!$B$2:$B$5111,"&lt;="&amp;M$3)-$F4721)))</f>
        <v>#VALUE!</v>
      </c>
      <c r="N4721" s="21" t="e">
        <f>IF(OR($B4721="",N$3&lt;$D4721+Настройки!$B$7),0,MAX(0,$E4721-MAX(0,SUMIFS(Тех_Движение!$G$2:$G$5111,Тех_Движение!$D$2:$D$5111,$C4721,Тех_Движение!$B$2:$B$5111,"&lt;="&amp;N$3)-$F4721)))</f>
        <v>#VALUE!</v>
      </c>
      <c r="O4721" s="21" t="e">
        <f>IF(OR($B4721="",O$3&lt;$D4721+Настройки!$B$7),0,MAX(0,$E4721-MAX(0,SUMIFS(Тех_Движение!$G$2:$G$5111,Тех_Движение!$D$2:$D$5111,$C4721,Тех_Движение!$B$2:$B$5111,"&lt;="&amp;O$3)-$F4721)))</f>
        <v>#VALUE!</v>
      </c>
      <c r="P4721" s="21" t="e">
        <f>IF(OR($B4721="",P$3&lt;$D4721+Настройки!$B$7),0,MAX(0,$E4721-MAX(0,SUMIFS(Тех_Движение!$G$2:$G$5111,Тех_Движение!$D$2:$D$5111,$C4721,Тех_Движение!$B$2:$B$5111,"&lt;="&amp;P$3)-$F4721)))</f>
        <v>#VALUE!</v>
      </c>
      <c r="Q4721" s="21" t="e">
        <f>IF(OR($B4721="",Q$3&lt;$D4721+Настройки!$B$7),0,MAX(0,$E4721-MAX(0,SUMIFS(Тех_Движение!$G$2:$G$5111,Тех_Движение!$D$2:$D$5111,$C4721,Тех_Движение!$B$2:$B$5111,"&lt;="&amp;Q$3)-$F4721)))</f>
        <v>#VALUE!</v>
      </c>
      <c r="R4721" s="21" t="str">
        <f t="shared" si="220"/>
        <v/>
      </c>
      <c r="S4721" s="23" t="str">
        <f>IF($B4721="","",VLOOKUP($C4721,Настройки!$A$11:$L$17,9,FALSE))</f>
        <v/>
      </c>
      <c r="T4721" s="23" t="str">
        <f t="shared" si="221"/>
        <v/>
      </c>
    </row>
    <row r="4722" spans="1:20" x14ac:dyDescent="0.3">
      <c r="A4722" s="20">
        <f>Тех_Движение!$A$4719</f>
        <v>4718</v>
      </c>
      <c r="B4722" s="20" t="str">
        <f>IF(Тех_Движение!$F$4719&gt;0,Тех_Движение!$I$4719,"")</f>
        <v/>
      </c>
      <c r="C4722" s="20" t="str">
        <f>IF($B4722="","",Тех_Движение!$D$4719)</f>
        <v/>
      </c>
      <c r="D4722" s="9" t="str">
        <f>IF($B4722="","",Тех_Движение!$B$4719)</f>
        <v/>
      </c>
      <c r="E4722" s="21" t="str">
        <f>IF($B4722="","",Тех_Движение!$F$4719)</f>
        <v/>
      </c>
      <c r="F4722" s="21" t="str">
        <f>IF($B4722="","",SUMIFS($E$5:$E4721,$C$5:$C4721,$C4722))</f>
        <v/>
      </c>
      <c r="G4722" s="21" t="str">
        <f>IF($B4722="","",MAX(0,$E4722-MAX(0,SUMIFS(Тех_Движение!$G$2:$G$5111,Тех_Движение!$D$2:$D$5111,$C4722,Тех_Движение!$B$2:$B$5111,"&lt;="&amp;Настройки!$B$5-1)-$F4722)))</f>
        <v/>
      </c>
      <c r="H4722" s="21" t="str">
        <f>IF($B4722="","",IF(AND($D4722&gt;=Настройки!$B$5,$D4722&lt;=Настройки!$B$6),$E4722,0))</f>
        <v/>
      </c>
      <c r="I4722" s="21" t="str">
        <f t="shared" si="219"/>
        <v/>
      </c>
      <c r="J4722" s="21" t="str">
        <f>IF($B4722="","",MAX(0,$E4722-MAX(0,SUMIFS(Тех_Движение!$G$2:$G$5111,Тех_Движение!$D$2:$D$5111,$C4722,Тех_Движение!$B$2:$B$5111,"&lt;="&amp;Настройки!$B$6)-$F4722)))</f>
        <v/>
      </c>
      <c r="K4722" s="21" t="e">
        <f>IF(OR($B4722="",K$3&lt;$D4722+Настройки!$B$7),0,MAX(0,$E4722-MAX(0,SUMIFS(Тех_Движение!$G$2:$G$5111,Тех_Движение!$D$2:$D$5111,$C4722,Тех_Движение!$B$2:$B$5111,"&lt;="&amp;K$3)-$F4722)))</f>
        <v>#VALUE!</v>
      </c>
      <c r="L4722" s="21" t="e">
        <f>IF(OR($B4722="",L$3&lt;$D4722+Настройки!$B$7),0,MAX(0,$E4722-MAX(0,SUMIFS(Тех_Движение!$G$2:$G$5111,Тех_Движение!$D$2:$D$5111,$C4722,Тех_Движение!$B$2:$B$5111,"&lt;="&amp;L$3)-$F4722)))</f>
        <v>#VALUE!</v>
      </c>
      <c r="M4722" s="21" t="e">
        <f>IF(OR($B4722="",M$3&lt;$D4722+Настройки!$B$7),0,MAX(0,$E4722-MAX(0,SUMIFS(Тех_Движение!$G$2:$G$5111,Тех_Движение!$D$2:$D$5111,$C4722,Тех_Движение!$B$2:$B$5111,"&lt;="&amp;M$3)-$F4722)))</f>
        <v>#VALUE!</v>
      </c>
      <c r="N4722" s="21" t="e">
        <f>IF(OR($B4722="",N$3&lt;$D4722+Настройки!$B$7),0,MAX(0,$E4722-MAX(0,SUMIFS(Тех_Движение!$G$2:$G$5111,Тех_Движение!$D$2:$D$5111,$C4722,Тех_Движение!$B$2:$B$5111,"&lt;="&amp;N$3)-$F4722)))</f>
        <v>#VALUE!</v>
      </c>
      <c r="O4722" s="21" t="e">
        <f>IF(OR($B4722="",O$3&lt;$D4722+Настройки!$B$7),0,MAX(0,$E4722-MAX(0,SUMIFS(Тех_Движение!$G$2:$G$5111,Тех_Движение!$D$2:$D$5111,$C4722,Тех_Движение!$B$2:$B$5111,"&lt;="&amp;O$3)-$F4722)))</f>
        <v>#VALUE!</v>
      </c>
      <c r="P4722" s="21" t="e">
        <f>IF(OR($B4722="",P$3&lt;$D4722+Настройки!$B$7),0,MAX(0,$E4722-MAX(0,SUMIFS(Тех_Движение!$G$2:$G$5111,Тех_Движение!$D$2:$D$5111,$C4722,Тех_Движение!$B$2:$B$5111,"&lt;="&amp;P$3)-$F4722)))</f>
        <v>#VALUE!</v>
      </c>
      <c r="Q4722" s="21" t="e">
        <f>IF(OR($B4722="",Q$3&lt;$D4722+Настройки!$B$7),0,MAX(0,$E4722-MAX(0,SUMIFS(Тех_Движение!$G$2:$G$5111,Тех_Движение!$D$2:$D$5111,$C4722,Тех_Движение!$B$2:$B$5111,"&lt;="&amp;Q$3)-$F4722)))</f>
        <v>#VALUE!</v>
      </c>
      <c r="R4722" s="21" t="str">
        <f t="shared" si="220"/>
        <v/>
      </c>
      <c r="S4722" s="23" t="str">
        <f>IF($B4722="","",VLOOKUP($C4722,Настройки!$A$11:$L$17,9,FALSE))</f>
        <v/>
      </c>
      <c r="T4722" s="23" t="str">
        <f t="shared" si="221"/>
        <v/>
      </c>
    </row>
    <row r="4723" spans="1:20" x14ac:dyDescent="0.3">
      <c r="A4723" s="20">
        <f>Тех_Движение!$A$4720</f>
        <v>4719</v>
      </c>
      <c r="B4723" s="20" t="str">
        <f>IF(Тех_Движение!$F$4720&gt;0,Тех_Движение!$I$4720,"")</f>
        <v/>
      </c>
      <c r="C4723" s="20" t="str">
        <f>IF($B4723="","",Тех_Движение!$D$4720)</f>
        <v/>
      </c>
      <c r="D4723" s="9" t="str">
        <f>IF($B4723="","",Тех_Движение!$B$4720)</f>
        <v/>
      </c>
      <c r="E4723" s="21" t="str">
        <f>IF($B4723="","",Тех_Движение!$F$4720)</f>
        <v/>
      </c>
      <c r="F4723" s="21" t="str">
        <f>IF($B4723="","",SUMIFS($E$5:$E4722,$C$5:$C4722,$C4723))</f>
        <v/>
      </c>
      <c r="G4723" s="21" t="str">
        <f>IF($B4723="","",MAX(0,$E4723-MAX(0,SUMIFS(Тех_Движение!$G$2:$G$5111,Тех_Движение!$D$2:$D$5111,$C4723,Тех_Движение!$B$2:$B$5111,"&lt;="&amp;Настройки!$B$5-1)-$F4723)))</f>
        <v/>
      </c>
      <c r="H4723" s="21" t="str">
        <f>IF($B4723="","",IF(AND($D4723&gt;=Настройки!$B$5,$D4723&lt;=Настройки!$B$6),$E4723,0))</f>
        <v/>
      </c>
      <c r="I4723" s="21" t="str">
        <f t="shared" si="219"/>
        <v/>
      </c>
      <c r="J4723" s="21" t="str">
        <f>IF($B4723="","",MAX(0,$E4723-MAX(0,SUMIFS(Тех_Движение!$G$2:$G$5111,Тех_Движение!$D$2:$D$5111,$C4723,Тех_Движение!$B$2:$B$5111,"&lt;="&amp;Настройки!$B$6)-$F4723)))</f>
        <v/>
      </c>
      <c r="K4723" s="21" t="e">
        <f>IF(OR($B4723="",K$3&lt;$D4723+Настройки!$B$7),0,MAX(0,$E4723-MAX(0,SUMIFS(Тех_Движение!$G$2:$G$5111,Тех_Движение!$D$2:$D$5111,$C4723,Тех_Движение!$B$2:$B$5111,"&lt;="&amp;K$3)-$F4723)))</f>
        <v>#VALUE!</v>
      </c>
      <c r="L4723" s="21" t="e">
        <f>IF(OR($B4723="",L$3&lt;$D4723+Настройки!$B$7),0,MAX(0,$E4723-MAX(0,SUMIFS(Тех_Движение!$G$2:$G$5111,Тех_Движение!$D$2:$D$5111,$C4723,Тех_Движение!$B$2:$B$5111,"&lt;="&amp;L$3)-$F4723)))</f>
        <v>#VALUE!</v>
      </c>
      <c r="M4723" s="21" t="e">
        <f>IF(OR($B4723="",M$3&lt;$D4723+Настройки!$B$7),0,MAX(0,$E4723-MAX(0,SUMIFS(Тех_Движение!$G$2:$G$5111,Тех_Движение!$D$2:$D$5111,$C4723,Тех_Движение!$B$2:$B$5111,"&lt;="&amp;M$3)-$F4723)))</f>
        <v>#VALUE!</v>
      </c>
      <c r="N4723" s="21" t="e">
        <f>IF(OR($B4723="",N$3&lt;$D4723+Настройки!$B$7),0,MAX(0,$E4723-MAX(0,SUMIFS(Тех_Движение!$G$2:$G$5111,Тех_Движение!$D$2:$D$5111,$C4723,Тех_Движение!$B$2:$B$5111,"&lt;="&amp;N$3)-$F4723)))</f>
        <v>#VALUE!</v>
      </c>
      <c r="O4723" s="21" t="e">
        <f>IF(OR($B4723="",O$3&lt;$D4723+Настройки!$B$7),0,MAX(0,$E4723-MAX(0,SUMIFS(Тех_Движение!$G$2:$G$5111,Тех_Движение!$D$2:$D$5111,$C4723,Тех_Движение!$B$2:$B$5111,"&lt;="&amp;O$3)-$F4723)))</f>
        <v>#VALUE!</v>
      </c>
      <c r="P4723" s="21" t="e">
        <f>IF(OR($B4723="",P$3&lt;$D4723+Настройки!$B$7),0,MAX(0,$E4723-MAX(0,SUMIFS(Тех_Движение!$G$2:$G$5111,Тех_Движение!$D$2:$D$5111,$C4723,Тех_Движение!$B$2:$B$5111,"&lt;="&amp;P$3)-$F4723)))</f>
        <v>#VALUE!</v>
      </c>
      <c r="Q4723" s="21" t="e">
        <f>IF(OR($B4723="",Q$3&lt;$D4723+Настройки!$B$7),0,MAX(0,$E4723-MAX(0,SUMIFS(Тех_Движение!$G$2:$G$5111,Тех_Движение!$D$2:$D$5111,$C4723,Тех_Движение!$B$2:$B$5111,"&lt;="&amp;Q$3)-$F4723)))</f>
        <v>#VALUE!</v>
      </c>
      <c r="R4723" s="21" t="str">
        <f t="shared" si="220"/>
        <v/>
      </c>
      <c r="S4723" s="23" t="str">
        <f>IF($B4723="","",VLOOKUP($C4723,Настройки!$A$11:$L$17,9,FALSE))</f>
        <v/>
      </c>
      <c r="T4723" s="23" t="str">
        <f t="shared" si="221"/>
        <v/>
      </c>
    </row>
    <row r="4724" spans="1:20" x14ac:dyDescent="0.3">
      <c r="A4724" s="20">
        <f>Тех_Движение!$A$4721</f>
        <v>4720</v>
      </c>
      <c r="B4724" s="20" t="str">
        <f>IF(Тех_Движение!$F$4721&gt;0,Тех_Движение!$I$4721,"")</f>
        <v/>
      </c>
      <c r="C4724" s="20" t="str">
        <f>IF($B4724="","",Тех_Движение!$D$4721)</f>
        <v/>
      </c>
      <c r="D4724" s="9" t="str">
        <f>IF($B4724="","",Тех_Движение!$B$4721)</f>
        <v/>
      </c>
      <c r="E4724" s="21" t="str">
        <f>IF($B4724="","",Тех_Движение!$F$4721)</f>
        <v/>
      </c>
      <c r="F4724" s="21" t="str">
        <f>IF($B4724="","",SUMIFS($E$5:$E4723,$C$5:$C4723,$C4724))</f>
        <v/>
      </c>
      <c r="G4724" s="21" t="str">
        <f>IF($B4724="","",MAX(0,$E4724-MAX(0,SUMIFS(Тех_Движение!$G$2:$G$5111,Тех_Движение!$D$2:$D$5111,$C4724,Тех_Движение!$B$2:$B$5111,"&lt;="&amp;Настройки!$B$5-1)-$F4724)))</f>
        <v/>
      </c>
      <c r="H4724" s="21" t="str">
        <f>IF($B4724="","",IF(AND($D4724&gt;=Настройки!$B$5,$D4724&lt;=Настройки!$B$6),$E4724,0))</f>
        <v/>
      </c>
      <c r="I4724" s="21" t="str">
        <f t="shared" si="219"/>
        <v/>
      </c>
      <c r="J4724" s="21" t="str">
        <f>IF($B4724="","",MAX(0,$E4724-MAX(0,SUMIFS(Тех_Движение!$G$2:$G$5111,Тех_Движение!$D$2:$D$5111,$C4724,Тех_Движение!$B$2:$B$5111,"&lt;="&amp;Настройки!$B$6)-$F4724)))</f>
        <v/>
      </c>
      <c r="K4724" s="21" t="e">
        <f>IF(OR($B4724="",K$3&lt;$D4724+Настройки!$B$7),0,MAX(0,$E4724-MAX(0,SUMIFS(Тех_Движение!$G$2:$G$5111,Тех_Движение!$D$2:$D$5111,$C4724,Тех_Движение!$B$2:$B$5111,"&lt;="&amp;K$3)-$F4724)))</f>
        <v>#VALUE!</v>
      </c>
      <c r="L4724" s="21" t="e">
        <f>IF(OR($B4724="",L$3&lt;$D4724+Настройки!$B$7),0,MAX(0,$E4724-MAX(0,SUMIFS(Тех_Движение!$G$2:$G$5111,Тех_Движение!$D$2:$D$5111,$C4724,Тех_Движение!$B$2:$B$5111,"&lt;="&amp;L$3)-$F4724)))</f>
        <v>#VALUE!</v>
      </c>
      <c r="M4724" s="21" t="e">
        <f>IF(OR($B4724="",M$3&lt;$D4724+Настройки!$B$7),0,MAX(0,$E4724-MAX(0,SUMIFS(Тех_Движение!$G$2:$G$5111,Тех_Движение!$D$2:$D$5111,$C4724,Тех_Движение!$B$2:$B$5111,"&lt;="&amp;M$3)-$F4724)))</f>
        <v>#VALUE!</v>
      </c>
      <c r="N4724" s="21" t="e">
        <f>IF(OR($B4724="",N$3&lt;$D4724+Настройки!$B$7),0,MAX(0,$E4724-MAX(0,SUMIFS(Тех_Движение!$G$2:$G$5111,Тех_Движение!$D$2:$D$5111,$C4724,Тех_Движение!$B$2:$B$5111,"&lt;="&amp;N$3)-$F4724)))</f>
        <v>#VALUE!</v>
      </c>
      <c r="O4724" s="21" t="e">
        <f>IF(OR($B4724="",O$3&lt;$D4724+Настройки!$B$7),0,MAX(0,$E4724-MAX(0,SUMIFS(Тех_Движение!$G$2:$G$5111,Тех_Движение!$D$2:$D$5111,$C4724,Тех_Движение!$B$2:$B$5111,"&lt;="&amp;O$3)-$F4724)))</f>
        <v>#VALUE!</v>
      </c>
      <c r="P4724" s="21" t="e">
        <f>IF(OR($B4724="",P$3&lt;$D4724+Настройки!$B$7),0,MAX(0,$E4724-MAX(0,SUMIFS(Тех_Движение!$G$2:$G$5111,Тех_Движение!$D$2:$D$5111,$C4724,Тех_Движение!$B$2:$B$5111,"&lt;="&amp;P$3)-$F4724)))</f>
        <v>#VALUE!</v>
      </c>
      <c r="Q4724" s="21" t="e">
        <f>IF(OR($B4724="",Q$3&lt;$D4724+Настройки!$B$7),0,MAX(0,$E4724-MAX(0,SUMIFS(Тех_Движение!$G$2:$G$5111,Тех_Движение!$D$2:$D$5111,$C4724,Тех_Движение!$B$2:$B$5111,"&lt;="&amp;Q$3)-$F4724)))</f>
        <v>#VALUE!</v>
      </c>
      <c r="R4724" s="21" t="str">
        <f t="shared" si="220"/>
        <v/>
      </c>
      <c r="S4724" s="23" t="str">
        <f>IF($B4724="","",VLOOKUP($C4724,Настройки!$A$11:$L$17,9,FALSE))</f>
        <v/>
      </c>
      <c r="T4724" s="23" t="str">
        <f t="shared" si="221"/>
        <v/>
      </c>
    </row>
    <row r="4725" spans="1:20" x14ac:dyDescent="0.3">
      <c r="A4725" s="20">
        <f>Тех_Движение!$A$4722</f>
        <v>4721</v>
      </c>
      <c r="B4725" s="20" t="str">
        <f>IF(Тех_Движение!$F$4722&gt;0,Тех_Движение!$I$4722,"")</f>
        <v/>
      </c>
      <c r="C4725" s="20" t="str">
        <f>IF($B4725="","",Тех_Движение!$D$4722)</f>
        <v/>
      </c>
      <c r="D4725" s="9" t="str">
        <f>IF($B4725="","",Тех_Движение!$B$4722)</f>
        <v/>
      </c>
      <c r="E4725" s="21" t="str">
        <f>IF($B4725="","",Тех_Движение!$F$4722)</f>
        <v/>
      </c>
      <c r="F4725" s="21" t="str">
        <f>IF($B4725="","",SUMIFS($E$5:$E4724,$C$5:$C4724,$C4725))</f>
        <v/>
      </c>
      <c r="G4725" s="21" t="str">
        <f>IF($B4725="","",MAX(0,$E4725-MAX(0,SUMIFS(Тех_Движение!$G$2:$G$5111,Тех_Движение!$D$2:$D$5111,$C4725,Тех_Движение!$B$2:$B$5111,"&lt;="&amp;Настройки!$B$5-1)-$F4725)))</f>
        <v/>
      </c>
      <c r="H4725" s="21" t="str">
        <f>IF($B4725="","",IF(AND($D4725&gt;=Настройки!$B$5,$D4725&lt;=Настройки!$B$6),$E4725,0))</f>
        <v/>
      </c>
      <c r="I4725" s="21" t="str">
        <f t="shared" si="219"/>
        <v/>
      </c>
      <c r="J4725" s="21" t="str">
        <f>IF($B4725="","",MAX(0,$E4725-MAX(0,SUMIFS(Тех_Движение!$G$2:$G$5111,Тех_Движение!$D$2:$D$5111,$C4725,Тех_Движение!$B$2:$B$5111,"&lt;="&amp;Настройки!$B$6)-$F4725)))</f>
        <v/>
      </c>
      <c r="K4725" s="21" t="e">
        <f>IF(OR($B4725="",K$3&lt;$D4725+Настройки!$B$7),0,MAX(0,$E4725-MAX(0,SUMIFS(Тех_Движение!$G$2:$G$5111,Тех_Движение!$D$2:$D$5111,$C4725,Тех_Движение!$B$2:$B$5111,"&lt;="&amp;K$3)-$F4725)))</f>
        <v>#VALUE!</v>
      </c>
      <c r="L4725" s="21" t="e">
        <f>IF(OR($B4725="",L$3&lt;$D4725+Настройки!$B$7),0,MAX(0,$E4725-MAX(0,SUMIFS(Тех_Движение!$G$2:$G$5111,Тех_Движение!$D$2:$D$5111,$C4725,Тех_Движение!$B$2:$B$5111,"&lt;="&amp;L$3)-$F4725)))</f>
        <v>#VALUE!</v>
      </c>
      <c r="M4725" s="21" t="e">
        <f>IF(OR($B4725="",M$3&lt;$D4725+Настройки!$B$7),0,MAX(0,$E4725-MAX(0,SUMIFS(Тех_Движение!$G$2:$G$5111,Тех_Движение!$D$2:$D$5111,$C4725,Тех_Движение!$B$2:$B$5111,"&lt;="&amp;M$3)-$F4725)))</f>
        <v>#VALUE!</v>
      </c>
      <c r="N4725" s="21" t="e">
        <f>IF(OR($B4725="",N$3&lt;$D4725+Настройки!$B$7),0,MAX(0,$E4725-MAX(0,SUMIFS(Тех_Движение!$G$2:$G$5111,Тех_Движение!$D$2:$D$5111,$C4725,Тех_Движение!$B$2:$B$5111,"&lt;="&amp;N$3)-$F4725)))</f>
        <v>#VALUE!</v>
      </c>
      <c r="O4725" s="21" t="e">
        <f>IF(OR($B4725="",O$3&lt;$D4725+Настройки!$B$7),0,MAX(0,$E4725-MAX(0,SUMIFS(Тех_Движение!$G$2:$G$5111,Тех_Движение!$D$2:$D$5111,$C4725,Тех_Движение!$B$2:$B$5111,"&lt;="&amp;O$3)-$F4725)))</f>
        <v>#VALUE!</v>
      </c>
      <c r="P4725" s="21" t="e">
        <f>IF(OR($B4725="",P$3&lt;$D4725+Настройки!$B$7),0,MAX(0,$E4725-MAX(0,SUMIFS(Тех_Движение!$G$2:$G$5111,Тех_Движение!$D$2:$D$5111,$C4725,Тех_Движение!$B$2:$B$5111,"&lt;="&amp;P$3)-$F4725)))</f>
        <v>#VALUE!</v>
      </c>
      <c r="Q4725" s="21" t="e">
        <f>IF(OR($B4725="",Q$3&lt;$D4725+Настройки!$B$7),0,MAX(0,$E4725-MAX(0,SUMIFS(Тех_Движение!$G$2:$G$5111,Тех_Движение!$D$2:$D$5111,$C4725,Тех_Движение!$B$2:$B$5111,"&lt;="&amp;Q$3)-$F4725)))</f>
        <v>#VALUE!</v>
      </c>
      <c r="R4725" s="21" t="str">
        <f t="shared" si="220"/>
        <v/>
      </c>
      <c r="S4725" s="23" t="str">
        <f>IF($B4725="","",VLOOKUP($C4725,Настройки!$A$11:$L$17,9,FALSE))</f>
        <v/>
      </c>
      <c r="T4725" s="23" t="str">
        <f t="shared" si="221"/>
        <v/>
      </c>
    </row>
    <row r="4726" spans="1:20" x14ac:dyDescent="0.3">
      <c r="A4726" s="20">
        <f>Тех_Движение!$A$4723</f>
        <v>4722</v>
      </c>
      <c r="B4726" s="20" t="str">
        <f>IF(Тех_Движение!$F$4723&gt;0,Тех_Движение!$I$4723,"")</f>
        <v/>
      </c>
      <c r="C4726" s="20" t="str">
        <f>IF($B4726="","",Тех_Движение!$D$4723)</f>
        <v/>
      </c>
      <c r="D4726" s="9" t="str">
        <f>IF($B4726="","",Тех_Движение!$B$4723)</f>
        <v/>
      </c>
      <c r="E4726" s="21" t="str">
        <f>IF($B4726="","",Тех_Движение!$F$4723)</f>
        <v/>
      </c>
      <c r="F4726" s="21" t="str">
        <f>IF($B4726="","",SUMIFS($E$5:$E4725,$C$5:$C4725,$C4726))</f>
        <v/>
      </c>
      <c r="G4726" s="21" t="str">
        <f>IF($B4726="","",MAX(0,$E4726-MAX(0,SUMIFS(Тех_Движение!$G$2:$G$5111,Тех_Движение!$D$2:$D$5111,$C4726,Тех_Движение!$B$2:$B$5111,"&lt;="&amp;Настройки!$B$5-1)-$F4726)))</f>
        <v/>
      </c>
      <c r="H4726" s="21" t="str">
        <f>IF($B4726="","",IF(AND($D4726&gt;=Настройки!$B$5,$D4726&lt;=Настройки!$B$6),$E4726,0))</f>
        <v/>
      </c>
      <c r="I4726" s="21" t="str">
        <f t="shared" si="219"/>
        <v/>
      </c>
      <c r="J4726" s="21" t="str">
        <f>IF($B4726="","",MAX(0,$E4726-MAX(0,SUMIFS(Тех_Движение!$G$2:$G$5111,Тех_Движение!$D$2:$D$5111,$C4726,Тех_Движение!$B$2:$B$5111,"&lt;="&amp;Настройки!$B$6)-$F4726)))</f>
        <v/>
      </c>
      <c r="K4726" s="21" t="e">
        <f>IF(OR($B4726="",K$3&lt;$D4726+Настройки!$B$7),0,MAX(0,$E4726-MAX(0,SUMIFS(Тех_Движение!$G$2:$G$5111,Тех_Движение!$D$2:$D$5111,$C4726,Тех_Движение!$B$2:$B$5111,"&lt;="&amp;K$3)-$F4726)))</f>
        <v>#VALUE!</v>
      </c>
      <c r="L4726" s="21" t="e">
        <f>IF(OR($B4726="",L$3&lt;$D4726+Настройки!$B$7),0,MAX(0,$E4726-MAX(0,SUMIFS(Тех_Движение!$G$2:$G$5111,Тех_Движение!$D$2:$D$5111,$C4726,Тех_Движение!$B$2:$B$5111,"&lt;="&amp;L$3)-$F4726)))</f>
        <v>#VALUE!</v>
      </c>
      <c r="M4726" s="21" t="e">
        <f>IF(OR($B4726="",M$3&lt;$D4726+Настройки!$B$7),0,MAX(0,$E4726-MAX(0,SUMIFS(Тех_Движение!$G$2:$G$5111,Тех_Движение!$D$2:$D$5111,$C4726,Тех_Движение!$B$2:$B$5111,"&lt;="&amp;M$3)-$F4726)))</f>
        <v>#VALUE!</v>
      </c>
      <c r="N4726" s="21" t="e">
        <f>IF(OR($B4726="",N$3&lt;$D4726+Настройки!$B$7),0,MAX(0,$E4726-MAX(0,SUMIFS(Тех_Движение!$G$2:$G$5111,Тех_Движение!$D$2:$D$5111,$C4726,Тех_Движение!$B$2:$B$5111,"&lt;="&amp;N$3)-$F4726)))</f>
        <v>#VALUE!</v>
      </c>
      <c r="O4726" s="21" t="e">
        <f>IF(OR($B4726="",O$3&lt;$D4726+Настройки!$B$7),0,MAX(0,$E4726-MAX(0,SUMIFS(Тех_Движение!$G$2:$G$5111,Тех_Движение!$D$2:$D$5111,$C4726,Тех_Движение!$B$2:$B$5111,"&lt;="&amp;O$3)-$F4726)))</f>
        <v>#VALUE!</v>
      </c>
      <c r="P4726" s="21" t="e">
        <f>IF(OR($B4726="",P$3&lt;$D4726+Настройки!$B$7),0,MAX(0,$E4726-MAX(0,SUMIFS(Тех_Движение!$G$2:$G$5111,Тех_Движение!$D$2:$D$5111,$C4726,Тех_Движение!$B$2:$B$5111,"&lt;="&amp;P$3)-$F4726)))</f>
        <v>#VALUE!</v>
      </c>
      <c r="Q4726" s="21" t="e">
        <f>IF(OR($B4726="",Q$3&lt;$D4726+Настройки!$B$7),0,MAX(0,$E4726-MAX(0,SUMIFS(Тех_Движение!$G$2:$G$5111,Тех_Движение!$D$2:$D$5111,$C4726,Тех_Движение!$B$2:$B$5111,"&lt;="&amp;Q$3)-$F4726)))</f>
        <v>#VALUE!</v>
      </c>
      <c r="R4726" s="21" t="str">
        <f t="shared" si="220"/>
        <v/>
      </c>
      <c r="S4726" s="23" t="str">
        <f>IF($B4726="","",VLOOKUP($C4726,Настройки!$A$11:$L$17,9,FALSE))</f>
        <v/>
      </c>
      <c r="T4726" s="23" t="str">
        <f t="shared" si="221"/>
        <v/>
      </c>
    </row>
    <row r="4727" spans="1:20" x14ac:dyDescent="0.3">
      <c r="A4727" s="20">
        <f>Тех_Движение!$A$4724</f>
        <v>4723</v>
      </c>
      <c r="B4727" s="20" t="str">
        <f>IF(Тех_Движение!$F$4724&gt;0,Тех_Движение!$I$4724,"")</f>
        <v/>
      </c>
      <c r="C4727" s="20" t="str">
        <f>IF($B4727="","",Тех_Движение!$D$4724)</f>
        <v/>
      </c>
      <c r="D4727" s="9" t="str">
        <f>IF($B4727="","",Тех_Движение!$B$4724)</f>
        <v/>
      </c>
      <c r="E4727" s="21" t="str">
        <f>IF($B4727="","",Тех_Движение!$F$4724)</f>
        <v/>
      </c>
      <c r="F4727" s="21" t="str">
        <f>IF($B4727="","",SUMIFS($E$5:$E4726,$C$5:$C4726,$C4727))</f>
        <v/>
      </c>
      <c r="G4727" s="21" t="str">
        <f>IF($B4727="","",MAX(0,$E4727-MAX(0,SUMIFS(Тех_Движение!$G$2:$G$5111,Тех_Движение!$D$2:$D$5111,$C4727,Тех_Движение!$B$2:$B$5111,"&lt;="&amp;Настройки!$B$5-1)-$F4727)))</f>
        <v/>
      </c>
      <c r="H4727" s="21" t="str">
        <f>IF($B4727="","",IF(AND($D4727&gt;=Настройки!$B$5,$D4727&lt;=Настройки!$B$6),$E4727,0))</f>
        <v/>
      </c>
      <c r="I4727" s="21" t="str">
        <f t="shared" si="219"/>
        <v/>
      </c>
      <c r="J4727" s="21" t="str">
        <f>IF($B4727="","",MAX(0,$E4727-MAX(0,SUMIFS(Тех_Движение!$G$2:$G$5111,Тех_Движение!$D$2:$D$5111,$C4727,Тех_Движение!$B$2:$B$5111,"&lt;="&amp;Настройки!$B$6)-$F4727)))</f>
        <v/>
      </c>
      <c r="K4727" s="21" t="e">
        <f>IF(OR($B4727="",K$3&lt;$D4727+Настройки!$B$7),0,MAX(0,$E4727-MAX(0,SUMIFS(Тех_Движение!$G$2:$G$5111,Тех_Движение!$D$2:$D$5111,$C4727,Тех_Движение!$B$2:$B$5111,"&lt;="&amp;K$3)-$F4727)))</f>
        <v>#VALUE!</v>
      </c>
      <c r="L4727" s="21" t="e">
        <f>IF(OR($B4727="",L$3&lt;$D4727+Настройки!$B$7),0,MAX(0,$E4727-MAX(0,SUMIFS(Тех_Движение!$G$2:$G$5111,Тех_Движение!$D$2:$D$5111,$C4727,Тех_Движение!$B$2:$B$5111,"&lt;="&amp;L$3)-$F4727)))</f>
        <v>#VALUE!</v>
      </c>
      <c r="M4727" s="21" t="e">
        <f>IF(OR($B4727="",M$3&lt;$D4727+Настройки!$B$7),0,MAX(0,$E4727-MAX(0,SUMIFS(Тех_Движение!$G$2:$G$5111,Тех_Движение!$D$2:$D$5111,$C4727,Тех_Движение!$B$2:$B$5111,"&lt;="&amp;M$3)-$F4727)))</f>
        <v>#VALUE!</v>
      </c>
      <c r="N4727" s="21" t="e">
        <f>IF(OR($B4727="",N$3&lt;$D4727+Настройки!$B$7),0,MAX(0,$E4727-MAX(0,SUMIFS(Тех_Движение!$G$2:$G$5111,Тех_Движение!$D$2:$D$5111,$C4727,Тех_Движение!$B$2:$B$5111,"&lt;="&amp;N$3)-$F4727)))</f>
        <v>#VALUE!</v>
      </c>
      <c r="O4727" s="21" t="e">
        <f>IF(OR($B4727="",O$3&lt;$D4727+Настройки!$B$7),0,MAX(0,$E4727-MAX(0,SUMIFS(Тех_Движение!$G$2:$G$5111,Тех_Движение!$D$2:$D$5111,$C4727,Тех_Движение!$B$2:$B$5111,"&lt;="&amp;O$3)-$F4727)))</f>
        <v>#VALUE!</v>
      </c>
      <c r="P4727" s="21" t="e">
        <f>IF(OR($B4727="",P$3&lt;$D4727+Настройки!$B$7),0,MAX(0,$E4727-MAX(0,SUMIFS(Тех_Движение!$G$2:$G$5111,Тех_Движение!$D$2:$D$5111,$C4727,Тех_Движение!$B$2:$B$5111,"&lt;="&amp;P$3)-$F4727)))</f>
        <v>#VALUE!</v>
      </c>
      <c r="Q4727" s="21" t="e">
        <f>IF(OR($B4727="",Q$3&lt;$D4727+Настройки!$B$7),0,MAX(0,$E4727-MAX(0,SUMIFS(Тех_Движение!$G$2:$G$5111,Тех_Движение!$D$2:$D$5111,$C4727,Тех_Движение!$B$2:$B$5111,"&lt;="&amp;Q$3)-$F4727)))</f>
        <v>#VALUE!</v>
      </c>
      <c r="R4727" s="21" t="str">
        <f t="shared" si="220"/>
        <v/>
      </c>
      <c r="S4727" s="23" t="str">
        <f>IF($B4727="","",VLOOKUP($C4727,Настройки!$A$11:$L$17,9,FALSE))</f>
        <v/>
      </c>
      <c r="T4727" s="23" t="str">
        <f t="shared" si="221"/>
        <v/>
      </c>
    </row>
    <row r="4728" spans="1:20" x14ac:dyDescent="0.3">
      <c r="A4728" s="20">
        <f>Тех_Движение!$A$4725</f>
        <v>4724</v>
      </c>
      <c r="B4728" s="20" t="str">
        <f>IF(Тех_Движение!$F$4725&gt;0,Тех_Движение!$I$4725,"")</f>
        <v/>
      </c>
      <c r="C4728" s="20" t="str">
        <f>IF($B4728="","",Тех_Движение!$D$4725)</f>
        <v/>
      </c>
      <c r="D4728" s="9" t="str">
        <f>IF($B4728="","",Тех_Движение!$B$4725)</f>
        <v/>
      </c>
      <c r="E4728" s="21" t="str">
        <f>IF($B4728="","",Тех_Движение!$F$4725)</f>
        <v/>
      </c>
      <c r="F4728" s="21" t="str">
        <f>IF($B4728="","",SUMIFS($E$5:$E4727,$C$5:$C4727,$C4728))</f>
        <v/>
      </c>
      <c r="G4728" s="21" t="str">
        <f>IF($B4728="","",MAX(0,$E4728-MAX(0,SUMIFS(Тех_Движение!$G$2:$G$5111,Тех_Движение!$D$2:$D$5111,$C4728,Тех_Движение!$B$2:$B$5111,"&lt;="&amp;Настройки!$B$5-1)-$F4728)))</f>
        <v/>
      </c>
      <c r="H4728" s="21" t="str">
        <f>IF($B4728="","",IF(AND($D4728&gt;=Настройки!$B$5,$D4728&lt;=Настройки!$B$6),$E4728,0))</f>
        <v/>
      </c>
      <c r="I4728" s="21" t="str">
        <f t="shared" si="219"/>
        <v/>
      </c>
      <c r="J4728" s="21" t="str">
        <f>IF($B4728="","",MAX(0,$E4728-MAX(0,SUMIFS(Тех_Движение!$G$2:$G$5111,Тех_Движение!$D$2:$D$5111,$C4728,Тех_Движение!$B$2:$B$5111,"&lt;="&amp;Настройки!$B$6)-$F4728)))</f>
        <v/>
      </c>
      <c r="K4728" s="21" t="e">
        <f>IF(OR($B4728="",K$3&lt;$D4728+Настройки!$B$7),0,MAX(0,$E4728-MAX(0,SUMIFS(Тех_Движение!$G$2:$G$5111,Тех_Движение!$D$2:$D$5111,$C4728,Тех_Движение!$B$2:$B$5111,"&lt;="&amp;K$3)-$F4728)))</f>
        <v>#VALUE!</v>
      </c>
      <c r="L4728" s="21" t="e">
        <f>IF(OR($B4728="",L$3&lt;$D4728+Настройки!$B$7),0,MAX(0,$E4728-MAX(0,SUMIFS(Тех_Движение!$G$2:$G$5111,Тех_Движение!$D$2:$D$5111,$C4728,Тех_Движение!$B$2:$B$5111,"&lt;="&amp;L$3)-$F4728)))</f>
        <v>#VALUE!</v>
      </c>
      <c r="M4728" s="21" t="e">
        <f>IF(OR($B4728="",M$3&lt;$D4728+Настройки!$B$7),0,MAX(0,$E4728-MAX(0,SUMIFS(Тех_Движение!$G$2:$G$5111,Тех_Движение!$D$2:$D$5111,$C4728,Тех_Движение!$B$2:$B$5111,"&lt;="&amp;M$3)-$F4728)))</f>
        <v>#VALUE!</v>
      </c>
      <c r="N4728" s="21" t="e">
        <f>IF(OR($B4728="",N$3&lt;$D4728+Настройки!$B$7),0,MAX(0,$E4728-MAX(0,SUMIFS(Тех_Движение!$G$2:$G$5111,Тех_Движение!$D$2:$D$5111,$C4728,Тех_Движение!$B$2:$B$5111,"&lt;="&amp;N$3)-$F4728)))</f>
        <v>#VALUE!</v>
      </c>
      <c r="O4728" s="21" t="e">
        <f>IF(OR($B4728="",O$3&lt;$D4728+Настройки!$B$7),0,MAX(0,$E4728-MAX(0,SUMIFS(Тех_Движение!$G$2:$G$5111,Тех_Движение!$D$2:$D$5111,$C4728,Тех_Движение!$B$2:$B$5111,"&lt;="&amp;O$3)-$F4728)))</f>
        <v>#VALUE!</v>
      </c>
      <c r="P4728" s="21" t="e">
        <f>IF(OR($B4728="",P$3&lt;$D4728+Настройки!$B$7),0,MAX(0,$E4728-MAX(0,SUMIFS(Тех_Движение!$G$2:$G$5111,Тех_Движение!$D$2:$D$5111,$C4728,Тех_Движение!$B$2:$B$5111,"&lt;="&amp;P$3)-$F4728)))</f>
        <v>#VALUE!</v>
      </c>
      <c r="Q4728" s="21" t="e">
        <f>IF(OR($B4728="",Q$3&lt;$D4728+Настройки!$B$7),0,MAX(0,$E4728-MAX(0,SUMIFS(Тех_Движение!$G$2:$G$5111,Тех_Движение!$D$2:$D$5111,$C4728,Тех_Движение!$B$2:$B$5111,"&lt;="&amp;Q$3)-$F4728)))</f>
        <v>#VALUE!</v>
      </c>
      <c r="R4728" s="21" t="str">
        <f t="shared" si="220"/>
        <v/>
      </c>
      <c r="S4728" s="23" t="str">
        <f>IF($B4728="","",VLOOKUP($C4728,Настройки!$A$11:$L$17,9,FALSE))</f>
        <v/>
      </c>
      <c r="T4728" s="23" t="str">
        <f t="shared" si="221"/>
        <v/>
      </c>
    </row>
    <row r="4729" spans="1:20" x14ac:dyDescent="0.3">
      <c r="A4729" s="20">
        <f>Тех_Движение!$A$4726</f>
        <v>4725</v>
      </c>
      <c r="B4729" s="20" t="str">
        <f>IF(Тех_Движение!$F$4726&gt;0,Тех_Движение!$I$4726,"")</f>
        <v/>
      </c>
      <c r="C4729" s="20" t="str">
        <f>IF($B4729="","",Тех_Движение!$D$4726)</f>
        <v/>
      </c>
      <c r="D4729" s="9" t="str">
        <f>IF($B4729="","",Тех_Движение!$B$4726)</f>
        <v/>
      </c>
      <c r="E4729" s="21" t="str">
        <f>IF($B4729="","",Тех_Движение!$F$4726)</f>
        <v/>
      </c>
      <c r="F4729" s="21" t="str">
        <f>IF($B4729="","",SUMIFS($E$5:$E4728,$C$5:$C4728,$C4729))</f>
        <v/>
      </c>
      <c r="G4729" s="21" t="str">
        <f>IF($B4729="","",MAX(0,$E4729-MAX(0,SUMIFS(Тех_Движение!$G$2:$G$5111,Тех_Движение!$D$2:$D$5111,$C4729,Тех_Движение!$B$2:$B$5111,"&lt;="&amp;Настройки!$B$5-1)-$F4729)))</f>
        <v/>
      </c>
      <c r="H4729" s="21" t="str">
        <f>IF($B4729="","",IF(AND($D4729&gt;=Настройки!$B$5,$D4729&lt;=Настройки!$B$6),$E4729,0))</f>
        <v/>
      </c>
      <c r="I4729" s="21" t="str">
        <f t="shared" si="219"/>
        <v/>
      </c>
      <c r="J4729" s="21" t="str">
        <f>IF($B4729="","",MAX(0,$E4729-MAX(0,SUMIFS(Тех_Движение!$G$2:$G$5111,Тех_Движение!$D$2:$D$5111,$C4729,Тех_Движение!$B$2:$B$5111,"&lt;="&amp;Настройки!$B$6)-$F4729)))</f>
        <v/>
      </c>
      <c r="K4729" s="21" t="e">
        <f>IF(OR($B4729="",K$3&lt;$D4729+Настройки!$B$7),0,MAX(0,$E4729-MAX(0,SUMIFS(Тех_Движение!$G$2:$G$5111,Тех_Движение!$D$2:$D$5111,$C4729,Тех_Движение!$B$2:$B$5111,"&lt;="&amp;K$3)-$F4729)))</f>
        <v>#VALUE!</v>
      </c>
      <c r="L4729" s="21" t="e">
        <f>IF(OR($B4729="",L$3&lt;$D4729+Настройки!$B$7),0,MAX(0,$E4729-MAX(0,SUMIFS(Тех_Движение!$G$2:$G$5111,Тех_Движение!$D$2:$D$5111,$C4729,Тех_Движение!$B$2:$B$5111,"&lt;="&amp;L$3)-$F4729)))</f>
        <v>#VALUE!</v>
      </c>
      <c r="M4729" s="21" t="e">
        <f>IF(OR($B4729="",M$3&lt;$D4729+Настройки!$B$7),0,MAX(0,$E4729-MAX(0,SUMIFS(Тех_Движение!$G$2:$G$5111,Тех_Движение!$D$2:$D$5111,$C4729,Тех_Движение!$B$2:$B$5111,"&lt;="&amp;M$3)-$F4729)))</f>
        <v>#VALUE!</v>
      </c>
      <c r="N4729" s="21" t="e">
        <f>IF(OR($B4729="",N$3&lt;$D4729+Настройки!$B$7),0,MAX(0,$E4729-MAX(0,SUMIFS(Тех_Движение!$G$2:$G$5111,Тех_Движение!$D$2:$D$5111,$C4729,Тех_Движение!$B$2:$B$5111,"&lt;="&amp;N$3)-$F4729)))</f>
        <v>#VALUE!</v>
      </c>
      <c r="O4729" s="21" t="e">
        <f>IF(OR($B4729="",O$3&lt;$D4729+Настройки!$B$7),0,MAX(0,$E4729-MAX(0,SUMIFS(Тех_Движение!$G$2:$G$5111,Тех_Движение!$D$2:$D$5111,$C4729,Тех_Движение!$B$2:$B$5111,"&lt;="&amp;O$3)-$F4729)))</f>
        <v>#VALUE!</v>
      </c>
      <c r="P4729" s="21" t="e">
        <f>IF(OR($B4729="",P$3&lt;$D4729+Настройки!$B$7),0,MAX(0,$E4729-MAX(0,SUMIFS(Тех_Движение!$G$2:$G$5111,Тех_Движение!$D$2:$D$5111,$C4729,Тех_Движение!$B$2:$B$5111,"&lt;="&amp;P$3)-$F4729)))</f>
        <v>#VALUE!</v>
      </c>
      <c r="Q4729" s="21" t="e">
        <f>IF(OR($B4729="",Q$3&lt;$D4729+Настройки!$B$7),0,MAX(0,$E4729-MAX(0,SUMIFS(Тех_Движение!$G$2:$G$5111,Тех_Движение!$D$2:$D$5111,$C4729,Тех_Движение!$B$2:$B$5111,"&lt;="&amp;Q$3)-$F4729)))</f>
        <v>#VALUE!</v>
      </c>
      <c r="R4729" s="21" t="str">
        <f t="shared" si="220"/>
        <v/>
      </c>
      <c r="S4729" s="23" t="str">
        <f>IF($B4729="","",VLOOKUP($C4729,Настройки!$A$11:$L$17,9,FALSE))</f>
        <v/>
      </c>
      <c r="T4729" s="23" t="str">
        <f t="shared" si="221"/>
        <v/>
      </c>
    </row>
    <row r="4730" spans="1:20" x14ac:dyDescent="0.3">
      <c r="A4730" s="20">
        <f>Тех_Движение!$A$4727</f>
        <v>4726</v>
      </c>
      <c r="B4730" s="20" t="str">
        <f>IF(Тех_Движение!$F$4727&gt;0,Тех_Движение!$I$4727,"")</f>
        <v/>
      </c>
      <c r="C4730" s="20" t="str">
        <f>IF($B4730="","",Тех_Движение!$D$4727)</f>
        <v/>
      </c>
      <c r="D4730" s="9" t="str">
        <f>IF($B4730="","",Тех_Движение!$B$4727)</f>
        <v/>
      </c>
      <c r="E4730" s="21" t="str">
        <f>IF($B4730="","",Тех_Движение!$F$4727)</f>
        <v/>
      </c>
      <c r="F4730" s="21" t="str">
        <f>IF($B4730="","",SUMIFS($E$5:$E4729,$C$5:$C4729,$C4730))</f>
        <v/>
      </c>
      <c r="G4730" s="21" t="str">
        <f>IF($B4730="","",MAX(0,$E4730-MAX(0,SUMIFS(Тех_Движение!$G$2:$G$5111,Тех_Движение!$D$2:$D$5111,$C4730,Тех_Движение!$B$2:$B$5111,"&lt;="&amp;Настройки!$B$5-1)-$F4730)))</f>
        <v/>
      </c>
      <c r="H4730" s="21" t="str">
        <f>IF($B4730="","",IF(AND($D4730&gt;=Настройки!$B$5,$D4730&lt;=Настройки!$B$6),$E4730,0))</f>
        <v/>
      </c>
      <c r="I4730" s="21" t="str">
        <f t="shared" si="219"/>
        <v/>
      </c>
      <c r="J4730" s="21" t="str">
        <f>IF($B4730="","",MAX(0,$E4730-MAX(0,SUMIFS(Тех_Движение!$G$2:$G$5111,Тех_Движение!$D$2:$D$5111,$C4730,Тех_Движение!$B$2:$B$5111,"&lt;="&amp;Настройки!$B$6)-$F4730)))</f>
        <v/>
      </c>
      <c r="K4730" s="21" t="e">
        <f>IF(OR($B4730="",K$3&lt;$D4730+Настройки!$B$7),0,MAX(0,$E4730-MAX(0,SUMIFS(Тех_Движение!$G$2:$G$5111,Тех_Движение!$D$2:$D$5111,$C4730,Тех_Движение!$B$2:$B$5111,"&lt;="&amp;K$3)-$F4730)))</f>
        <v>#VALUE!</v>
      </c>
      <c r="L4730" s="21" t="e">
        <f>IF(OR($B4730="",L$3&lt;$D4730+Настройки!$B$7),0,MAX(0,$E4730-MAX(0,SUMIFS(Тех_Движение!$G$2:$G$5111,Тех_Движение!$D$2:$D$5111,$C4730,Тех_Движение!$B$2:$B$5111,"&lt;="&amp;L$3)-$F4730)))</f>
        <v>#VALUE!</v>
      </c>
      <c r="M4730" s="21" t="e">
        <f>IF(OR($B4730="",M$3&lt;$D4730+Настройки!$B$7),0,MAX(0,$E4730-MAX(0,SUMIFS(Тех_Движение!$G$2:$G$5111,Тех_Движение!$D$2:$D$5111,$C4730,Тех_Движение!$B$2:$B$5111,"&lt;="&amp;M$3)-$F4730)))</f>
        <v>#VALUE!</v>
      </c>
      <c r="N4730" s="21" t="e">
        <f>IF(OR($B4730="",N$3&lt;$D4730+Настройки!$B$7),0,MAX(0,$E4730-MAX(0,SUMIFS(Тех_Движение!$G$2:$G$5111,Тех_Движение!$D$2:$D$5111,$C4730,Тех_Движение!$B$2:$B$5111,"&lt;="&amp;N$3)-$F4730)))</f>
        <v>#VALUE!</v>
      </c>
      <c r="O4730" s="21" t="e">
        <f>IF(OR($B4730="",O$3&lt;$D4730+Настройки!$B$7),0,MAX(0,$E4730-MAX(0,SUMIFS(Тех_Движение!$G$2:$G$5111,Тех_Движение!$D$2:$D$5111,$C4730,Тех_Движение!$B$2:$B$5111,"&lt;="&amp;O$3)-$F4730)))</f>
        <v>#VALUE!</v>
      </c>
      <c r="P4730" s="21" t="e">
        <f>IF(OR($B4730="",P$3&lt;$D4730+Настройки!$B$7),0,MAX(0,$E4730-MAX(0,SUMIFS(Тех_Движение!$G$2:$G$5111,Тех_Движение!$D$2:$D$5111,$C4730,Тех_Движение!$B$2:$B$5111,"&lt;="&amp;P$3)-$F4730)))</f>
        <v>#VALUE!</v>
      </c>
      <c r="Q4730" s="21" t="e">
        <f>IF(OR($B4730="",Q$3&lt;$D4730+Настройки!$B$7),0,MAX(0,$E4730-MAX(0,SUMIFS(Тех_Движение!$G$2:$G$5111,Тех_Движение!$D$2:$D$5111,$C4730,Тех_Движение!$B$2:$B$5111,"&lt;="&amp;Q$3)-$F4730)))</f>
        <v>#VALUE!</v>
      </c>
      <c r="R4730" s="21" t="str">
        <f t="shared" si="220"/>
        <v/>
      </c>
      <c r="S4730" s="23" t="str">
        <f>IF($B4730="","",VLOOKUP($C4730,Настройки!$A$11:$L$17,9,FALSE))</f>
        <v/>
      </c>
      <c r="T4730" s="23" t="str">
        <f t="shared" si="221"/>
        <v/>
      </c>
    </row>
    <row r="4731" spans="1:20" x14ac:dyDescent="0.3">
      <c r="A4731" s="20">
        <f>Тех_Движение!$A$4728</f>
        <v>4727</v>
      </c>
      <c r="B4731" s="20" t="str">
        <f>IF(Тех_Движение!$F$4728&gt;0,Тех_Движение!$I$4728,"")</f>
        <v/>
      </c>
      <c r="C4731" s="20" t="str">
        <f>IF($B4731="","",Тех_Движение!$D$4728)</f>
        <v/>
      </c>
      <c r="D4731" s="9" t="str">
        <f>IF($B4731="","",Тех_Движение!$B$4728)</f>
        <v/>
      </c>
      <c r="E4731" s="21" t="str">
        <f>IF($B4731="","",Тех_Движение!$F$4728)</f>
        <v/>
      </c>
      <c r="F4731" s="21" t="str">
        <f>IF($B4731="","",SUMIFS($E$5:$E4730,$C$5:$C4730,$C4731))</f>
        <v/>
      </c>
      <c r="G4731" s="21" t="str">
        <f>IF($B4731="","",MAX(0,$E4731-MAX(0,SUMIFS(Тех_Движение!$G$2:$G$5111,Тех_Движение!$D$2:$D$5111,$C4731,Тех_Движение!$B$2:$B$5111,"&lt;="&amp;Настройки!$B$5-1)-$F4731)))</f>
        <v/>
      </c>
      <c r="H4731" s="21" t="str">
        <f>IF($B4731="","",IF(AND($D4731&gt;=Настройки!$B$5,$D4731&lt;=Настройки!$B$6),$E4731,0))</f>
        <v/>
      </c>
      <c r="I4731" s="21" t="str">
        <f t="shared" si="219"/>
        <v/>
      </c>
      <c r="J4731" s="21" t="str">
        <f>IF($B4731="","",MAX(0,$E4731-MAX(0,SUMIFS(Тех_Движение!$G$2:$G$5111,Тех_Движение!$D$2:$D$5111,$C4731,Тех_Движение!$B$2:$B$5111,"&lt;="&amp;Настройки!$B$6)-$F4731)))</f>
        <v/>
      </c>
      <c r="K4731" s="21" t="e">
        <f>IF(OR($B4731="",K$3&lt;$D4731+Настройки!$B$7),0,MAX(0,$E4731-MAX(0,SUMIFS(Тех_Движение!$G$2:$G$5111,Тех_Движение!$D$2:$D$5111,$C4731,Тех_Движение!$B$2:$B$5111,"&lt;="&amp;K$3)-$F4731)))</f>
        <v>#VALUE!</v>
      </c>
      <c r="L4731" s="21" t="e">
        <f>IF(OR($B4731="",L$3&lt;$D4731+Настройки!$B$7),0,MAX(0,$E4731-MAX(0,SUMIFS(Тех_Движение!$G$2:$G$5111,Тех_Движение!$D$2:$D$5111,$C4731,Тех_Движение!$B$2:$B$5111,"&lt;="&amp;L$3)-$F4731)))</f>
        <v>#VALUE!</v>
      </c>
      <c r="M4731" s="21" t="e">
        <f>IF(OR($B4731="",M$3&lt;$D4731+Настройки!$B$7),0,MAX(0,$E4731-MAX(0,SUMIFS(Тех_Движение!$G$2:$G$5111,Тех_Движение!$D$2:$D$5111,$C4731,Тех_Движение!$B$2:$B$5111,"&lt;="&amp;M$3)-$F4731)))</f>
        <v>#VALUE!</v>
      </c>
      <c r="N4731" s="21" t="e">
        <f>IF(OR($B4731="",N$3&lt;$D4731+Настройки!$B$7),0,MAX(0,$E4731-MAX(0,SUMIFS(Тех_Движение!$G$2:$G$5111,Тех_Движение!$D$2:$D$5111,$C4731,Тех_Движение!$B$2:$B$5111,"&lt;="&amp;N$3)-$F4731)))</f>
        <v>#VALUE!</v>
      </c>
      <c r="O4731" s="21" t="e">
        <f>IF(OR($B4731="",O$3&lt;$D4731+Настройки!$B$7),0,MAX(0,$E4731-MAX(0,SUMIFS(Тех_Движение!$G$2:$G$5111,Тех_Движение!$D$2:$D$5111,$C4731,Тех_Движение!$B$2:$B$5111,"&lt;="&amp;O$3)-$F4731)))</f>
        <v>#VALUE!</v>
      </c>
      <c r="P4731" s="21" t="e">
        <f>IF(OR($B4731="",P$3&lt;$D4731+Настройки!$B$7),0,MAX(0,$E4731-MAX(0,SUMIFS(Тех_Движение!$G$2:$G$5111,Тех_Движение!$D$2:$D$5111,$C4731,Тех_Движение!$B$2:$B$5111,"&lt;="&amp;P$3)-$F4731)))</f>
        <v>#VALUE!</v>
      </c>
      <c r="Q4731" s="21" t="e">
        <f>IF(OR($B4731="",Q$3&lt;$D4731+Настройки!$B$7),0,MAX(0,$E4731-MAX(0,SUMIFS(Тех_Движение!$G$2:$G$5111,Тех_Движение!$D$2:$D$5111,$C4731,Тех_Движение!$B$2:$B$5111,"&lt;="&amp;Q$3)-$F4731)))</f>
        <v>#VALUE!</v>
      </c>
      <c r="R4731" s="21" t="str">
        <f t="shared" si="220"/>
        <v/>
      </c>
      <c r="S4731" s="23" t="str">
        <f>IF($B4731="","",VLOOKUP($C4731,Настройки!$A$11:$L$17,9,FALSE))</f>
        <v/>
      </c>
      <c r="T4731" s="23" t="str">
        <f t="shared" si="221"/>
        <v/>
      </c>
    </row>
    <row r="4732" spans="1:20" x14ac:dyDescent="0.3">
      <c r="A4732" s="20">
        <f>Тех_Движение!$A$4729</f>
        <v>4728</v>
      </c>
      <c r="B4732" s="20" t="str">
        <f>IF(Тех_Движение!$F$4729&gt;0,Тех_Движение!$I$4729,"")</f>
        <v/>
      </c>
      <c r="C4732" s="20" t="str">
        <f>IF($B4732="","",Тех_Движение!$D$4729)</f>
        <v/>
      </c>
      <c r="D4732" s="9" t="str">
        <f>IF($B4732="","",Тех_Движение!$B$4729)</f>
        <v/>
      </c>
      <c r="E4732" s="21" t="str">
        <f>IF($B4732="","",Тех_Движение!$F$4729)</f>
        <v/>
      </c>
      <c r="F4732" s="21" t="str">
        <f>IF($B4732="","",SUMIFS($E$5:$E4731,$C$5:$C4731,$C4732))</f>
        <v/>
      </c>
      <c r="G4732" s="21" t="str">
        <f>IF($B4732="","",MAX(0,$E4732-MAX(0,SUMIFS(Тех_Движение!$G$2:$G$5111,Тех_Движение!$D$2:$D$5111,$C4732,Тех_Движение!$B$2:$B$5111,"&lt;="&amp;Настройки!$B$5-1)-$F4732)))</f>
        <v/>
      </c>
      <c r="H4732" s="21" t="str">
        <f>IF($B4732="","",IF(AND($D4732&gt;=Настройки!$B$5,$D4732&lt;=Настройки!$B$6),$E4732,0))</f>
        <v/>
      </c>
      <c r="I4732" s="21" t="str">
        <f t="shared" si="219"/>
        <v/>
      </c>
      <c r="J4732" s="21" t="str">
        <f>IF($B4732="","",MAX(0,$E4732-MAX(0,SUMIFS(Тех_Движение!$G$2:$G$5111,Тех_Движение!$D$2:$D$5111,$C4732,Тех_Движение!$B$2:$B$5111,"&lt;="&amp;Настройки!$B$6)-$F4732)))</f>
        <v/>
      </c>
      <c r="K4732" s="21" t="e">
        <f>IF(OR($B4732="",K$3&lt;$D4732+Настройки!$B$7),0,MAX(0,$E4732-MAX(0,SUMIFS(Тех_Движение!$G$2:$G$5111,Тех_Движение!$D$2:$D$5111,$C4732,Тех_Движение!$B$2:$B$5111,"&lt;="&amp;K$3)-$F4732)))</f>
        <v>#VALUE!</v>
      </c>
      <c r="L4732" s="21" t="e">
        <f>IF(OR($B4732="",L$3&lt;$D4732+Настройки!$B$7),0,MAX(0,$E4732-MAX(0,SUMIFS(Тех_Движение!$G$2:$G$5111,Тех_Движение!$D$2:$D$5111,$C4732,Тех_Движение!$B$2:$B$5111,"&lt;="&amp;L$3)-$F4732)))</f>
        <v>#VALUE!</v>
      </c>
      <c r="M4732" s="21" t="e">
        <f>IF(OR($B4732="",M$3&lt;$D4732+Настройки!$B$7),0,MAX(0,$E4732-MAX(0,SUMIFS(Тех_Движение!$G$2:$G$5111,Тех_Движение!$D$2:$D$5111,$C4732,Тех_Движение!$B$2:$B$5111,"&lt;="&amp;M$3)-$F4732)))</f>
        <v>#VALUE!</v>
      </c>
      <c r="N4732" s="21" t="e">
        <f>IF(OR($B4732="",N$3&lt;$D4732+Настройки!$B$7),0,MAX(0,$E4732-MAX(0,SUMIFS(Тех_Движение!$G$2:$G$5111,Тех_Движение!$D$2:$D$5111,$C4732,Тех_Движение!$B$2:$B$5111,"&lt;="&amp;N$3)-$F4732)))</f>
        <v>#VALUE!</v>
      </c>
      <c r="O4732" s="21" t="e">
        <f>IF(OR($B4732="",O$3&lt;$D4732+Настройки!$B$7),0,MAX(0,$E4732-MAX(0,SUMIFS(Тех_Движение!$G$2:$G$5111,Тех_Движение!$D$2:$D$5111,$C4732,Тех_Движение!$B$2:$B$5111,"&lt;="&amp;O$3)-$F4732)))</f>
        <v>#VALUE!</v>
      </c>
      <c r="P4732" s="21" t="e">
        <f>IF(OR($B4732="",P$3&lt;$D4732+Настройки!$B$7),0,MAX(0,$E4732-MAX(0,SUMIFS(Тех_Движение!$G$2:$G$5111,Тех_Движение!$D$2:$D$5111,$C4732,Тех_Движение!$B$2:$B$5111,"&lt;="&amp;P$3)-$F4732)))</f>
        <v>#VALUE!</v>
      </c>
      <c r="Q4732" s="21" t="e">
        <f>IF(OR($B4732="",Q$3&lt;$D4732+Настройки!$B$7),0,MAX(0,$E4732-MAX(0,SUMIFS(Тех_Движение!$G$2:$G$5111,Тех_Движение!$D$2:$D$5111,$C4732,Тех_Движение!$B$2:$B$5111,"&lt;="&amp;Q$3)-$F4732)))</f>
        <v>#VALUE!</v>
      </c>
      <c r="R4732" s="21" t="str">
        <f t="shared" si="220"/>
        <v/>
      </c>
      <c r="S4732" s="23" t="str">
        <f>IF($B4732="","",VLOOKUP($C4732,Настройки!$A$11:$L$17,9,FALSE))</f>
        <v/>
      </c>
      <c r="T4732" s="23" t="str">
        <f t="shared" si="221"/>
        <v/>
      </c>
    </row>
    <row r="4733" spans="1:20" x14ac:dyDescent="0.3">
      <c r="A4733" s="20">
        <f>Тех_Движение!$A$4730</f>
        <v>4729</v>
      </c>
      <c r="B4733" s="20" t="str">
        <f>IF(Тех_Движение!$F$4730&gt;0,Тех_Движение!$I$4730,"")</f>
        <v/>
      </c>
      <c r="C4733" s="20" t="str">
        <f>IF($B4733="","",Тех_Движение!$D$4730)</f>
        <v/>
      </c>
      <c r="D4733" s="9" t="str">
        <f>IF($B4733="","",Тех_Движение!$B$4730)</f>
        <v/>
      </c>
      <c r="E4733" s="21" t="str">
        <f>IF($B4733="","",Тех_Движение!$F$4730)</f>
        <v/>
      </c>
      <c r="F4733" s="21" t="str">
        <f>IF($B4733="","",SUMIFS($E$5:$E4732,$C$5:$C4732,$C4733))</f>
        <v/>
      </c>
      <c r="G4733" s="21" t="str">
        <f>IF($B4733="","",MAX(0,$E4733-MAX(0,SUMIFS(Тех_Движение!$G$2:$G$5111,Тех_Движение!$D$2:$D$5111,$C4733,Тех_Движение!$B$2:$B$5111,"&lt;="&amp;Настройки!$B$5-1)-$F4733)))</f>
        <v/>
      </c>
      <c r="H4733" s="21" t="str">
        <f>IF($B4733="","",IF(AND($D4733&gt;=Настройки!$B$5,$D4733&lt;=Настройки!$B$6),$E4733,0))</f>
        <v/>
      </c>
      <c r="I4733" s="21" t="str">
        <f t="shared" si="219"/>
        <v/>
      </c>
      <c r="J4733" s="21" t="str">
        <f>IF($B4733="","",MAX(0,$E4733-MAX(0,SUMIFS(Тех_Движение!$G$2:$G$5111,Тех_Движение!$D$2:$D$5111,$C4733,Тех_Движение!$B$2:$B$5111,"&lt;="&amp;Настройки!$B$6)-$F4733)))</f>
        <v/>
      </c>
      <c r="K4733" s="21" t="e">
        <f>IF(OR($B4733="",K$3&lt;$D4733+Настройки!$B$7),0,MAX(0,$E4733-MAX(0,SUMIFS(Тех_Движение!$G$2:$G$5111,Тех_Движение!$D$2:$D$5111,$C4733,Тех_Движение!$B$2:$B$5111,"&lt;="&amp;K$3)-$F4733)))</f>
        <v>#VALUE!</v>
      </c>
      <c r="L4733" s="21" t="e">
        <f>IF(OR($B4733="",L$3&lt;$D4733+Настройки!$B$7),0,MAX(0,$E4733-MAX(0,SUMIFS(Тех_Движение!$G$2:$G$5111,Тех_Движение!$D$2:$D$5111,$C4733,Тех_Движение!$B$2:$B$5111,"&lt;="&amp;L$3)-$F4733)))</f>
        <v>#VALUE!</v>
      </c>
      <c r="M4733" s="21" t="e">
        <f>IF(OR($B4733="",M$3&lt;$D4733+Настройки!$B$7),0,MAX(0,$E4733-MAX(0,SUMIFS(Тех_Движение!$G$2:$G$5111,Тех_Движение!$D$2:$D$5111,$C4733,Тех_Движение!$B$2:$B$5111,"&lt;="&amp;M$3)-$F4733)))</f>
        <v>#VALUE!</v>
      </c>
      <c r="N4733" s="21" t="e">
        <f>IF(OR($B4733="",N$3&lt;$D4733+Настройки!$B$7),0,MAX(0,$E4733-MAX(0,SUMIFS(Тех_Движение!$G$2:$G$5111,Тех_Движение!$D$2:$D$5111,$C4733,Тех_Движение!$B$2:$B$5111,"&lt;="&amp;N$3)-$F4733)))</f>
        <v>#VALUE!</v>
      </c>
      <c r="O4733" s="21" t="e">
        <f>IF(OR($B4733="",O$3&lt;$D4733+Настройки!$B$7),0,MAX(0,$E4733-MAX(0,SUMIFS(Тех_Движение!$G$2:$G$5111,Тех_Движение!$D$2:$D$5111,$C4733,Тех_Движение!$B$2:$B$5111,"&lt;="&amp;O$3)-$F4733)))</f>
        <v>#VALUE!</v>
      </c>
      <c r="P4733" s="21" t="e">
        <f>IF(OR($B4733="",P$3&lt;$D4733+Настройки!$B$7),0,MAX(0,$E4733-MAX(0,SUMIFS(Тех_Движение!$G$2:$G$5111,Тех_Движение!$D$2:$D$5111,$C4733,Тех_Движение!$B$2:$B$5111,"&lt;="&amp;P$3)-$F4733)))</f>
        <v>#VALUE!</v>
      </c>
      <c r="Q4733" s="21" t="e">
        <f>IF(OR($B4733="",Q$3&lt;$D4733+Настройки!$B$7),0,MAX(0,$E4733-MAX(0,SUMIFS(Тех_Движение!$G$2:$G$5111,Тех_Движение!$D$2:$D$5111,$C4733,Тех_Движение!$B$2:$B$5111,"&lt;="&amp;Q$3)-$F4733)))</f>
        <v>#VALUE!</v>
      </c>
      <c r="R4733" s="21" t="str">
        <f t="shared" si="220"/>
        <v/>
      </c>
      <c r="S4733" s="23" t="str">
        <f>IF($B4733="","",VLOOKUP($C4733,Настройки!$A$11:$L$17,9,FALSE))</f>
        <v/>
      </c>
      <c r="T4733" s="23" t="str">
        <f t="shared" si="221"/>
        <v/>
      </c>
    </row>
    <row r="4734" spans="1:20" x14ac:dyDescent="0.3">
      <c r="A4734" s="20">
        <f>Тех_Движение!$A$4731</f>
        <v>4730</v>
      </c>
      <c r="B4734" s="20" t="str">
        <f>IF(Тех_Движение!$F$4731&gt;0,Тех_Движение!$I$4731,"")</f>
        <v/>
      </c>
      <c r="C4734" s="20" t="str">
        <f>IF($B4734="","",Тех_Движение!$D$4731)</f>
        <v/>
      </c>
      <c r="D4734" s="9" t="str">
        <f>IF($B4734="","",Тех_Движение!$B$4731)</f>
        <v/>
      </c>
      <c r="E4734" s="21" t="str">
        <f>IF($B4734="","",Тех_Движение!$F$4731)</f>
        <v/>
      </c>
      <c r="F4734" s="21" t="str">
        <f>IF($B4734="","",SUMIFS($E$5:$E4733,$C$5:$C4733,$C4734))</f>
        <v/>
      </c>
      <c r="G4734" s="21" t="str">
        <f>IF($B4734="","",MAX(0,$E4734-MAX(0,SUMIFS(Тех_Движение!$G$2:$G$5111,Тех_Движение!$D$2:$D$5111,$C4734,Тех_Движение!$B$2:$B$5111,"&lt;="&amp;Настройки!$B$5-1)-$F4734)))</f>
        <v/>
      </c>
      <c r="H4734" s="21" t="str">
        <f>IF($B4734="","",IF(AND($D4734&gt;=Настройки!$B$5,$D4734&lt;=Настройки!$B$6),$E4734,0))</f>
        <v/>
      </c>
      <c r="I4734" s="21" t="str">
        <f t="shared" si="219"/>
        <v/>
      </c>
      <c r="J4734" s="21" t="str">
        <f>IF($B4734="","",MAX(0,$E4734-MAX(0,SUMIFS(Тех_Движение!$G$2:$G$5111,Тех_Движение!$D$2:$D$5111,$C4734,Тех_Движение!$B$2:$B$5111,"&lt;="&amp;Настройки!$B$6)-$F4734)))</f>
        <v/>
      </c>
      <c r="K4734" s="21" t="e">
        <f>IF(OR($B4734="",K$3&lt;$D4734+Настройки!$B$7),0,MAX(0,$E4734-MAX(0,SUMIFS(Тех_Движение!$G$2:$G$5111,Тех_Движение!$D$2:$D$5111,$C4734,Тех_Движение!$B$2:$B$5111,"&lt;="&amp;K$3)-$F4734)))</f>
        <v>#VALUE!</v>
      </c>
      <c r="L4734" s="21" t="e">
        <f>IF(OR($B4734="",L$3&lt;$D4734+Настройки!$B$7),0,MAX(0,$E4734-MAX(0,SUMIFS(Тех_Движение!$G$2:$G$5111,Тех_Движение!$D$2:$D$5111,$C4734,Тех_Движение!$B$2:$B$5111,"&lt;="&amp;L$3)-$F4734)))</f>
        <v>#VALUE!</v>
      </c>
      <c r="M4734" s="21" t="e">
        <f>IF(OR($B4734="",M$3&lt;$D4734+Настройки!$B$7),0,MAX(0,$E4734-MAX(0,SUMIFS(Тех_Движение!$G$2:$G$5111,Тех_Движение!$D$2:$D$5111,$C4734,Тех_Движение!$B$2:$B$5111,"&lt;="&amp;M$3)-$F4734)))</f>
        <v>#VALUE!</v>
      </c>
      <c r="N4734" s="21" t="e">
        <f>IF(OR($B4734="",N$3&lt;$D4734+Настройки!$B$7),0,MAX(0,$E4734-MAX(0,SUMIFS(Тех_Движение!$G$2:$G$5111,Тех_Движение!$D$2:$D$5111,$C4734,Тех_Движение!$B$2:$B$5111,"&lt;="&amp;N$3)-$F4734)))</f>
        <v>#VALUE!</v>
      </c>
      <c r="O4734" s="21" t="e">
        <f>IF(OR($B4734="",O$3&lt;$D4734+Настройки!$B$7),0,MAX(0,$E4734-MAX(0,SUMIFS(Тех_Движение!$G$2:$G$5111,Тех_Движение!$D$2:$D$5111,$C4734,Тех_Движение!$B$2:$B$5111,"&lt;="&amp;O$3)-$F4734)))</f>
        <v>#VALUE!</v>
      </c>
      <c r="P4734" s="21" t="e">
        <f>IF(OR($B4734="",P$3&lt;$D4734+Настройки!$B$7),0,MAX(0,$E4734-MAX(0,SUMIFS(Тех_Движение!$G$2:$G$5111,Тех_Движение!$D$2:$D$5111,$C4734,Тех_Движение!$B$2:$B$5111,"&lt;="&amp;P$3)-$F4734)))</f>
        <v>#VALUE!</v>
      </c>
      <c r="Q4734" s="21" t="e">
        <f>IF(OR($B4734="",Q$3&lt;$D4734+Настройки!$B$7),0,MAX(0,$E4734-MAX(0,SUMIFS(Тех_Движение!$G$2:$G$5111,Тех_Движение!$D$2:$D$5111,$C4734,Тех_Движение!$B$2:$B$5111,"&lt;="&amp;Q$3)-$F4734)))</f>
        <v>#VALUE!</v>
      </c>
      <c r="R4734" s="21" t="str">
        <f t="shared" si="220"/>
        <v/>
      </c>
      <c r="S4734" s="23" t="str">
        <f>IF($B4734="","",VLOOKUP($C4734,Настройки!$A$11:$L$17,9,FALSE))</f>
        <v/>
      </c>
      <c r="T4734" s="23" t="str">
        <f t="shared" si="221"/>
        <v/>
      </c>
    </row>
    <row r="4735" spans="1:20" x14ac:dyDescent="0.3">
      <c r="A4735" s="20">
        <f>Тех_Движение!$A$4732</f>
        <v>4731</v>
      </c>
      <c r="B4735" s="20" t="str">
        <f>IF(Тех_Движение!$F$4732&gt;0,Тех_Движение!$I$4732,"")</f>
        <v/>
      </c>
      <c r="C4735" s="20" t="str">
        <f>IF($B4735="","",Тех_Движение!$D$4732)</f>
        <v/>
      </c>
      <c r="D4735" s="9" t="str">
        <f>IF($B4735="","",Тех_Движение!$B$4732)</f>
        <v/>
      </c>
      <c r="E4735" s="21" t="str">
        <f>IF($B4735="","",Тех_Движение!$F$4732)</f>
        <v/>
      </c>
      <c r="F4735" s="21" t="str">
        <f>IF($B4735="","",SUMIFS($E$5:$E4734,$C$5:$C4734,$C4735))</f>
        <v/>
      </c>
      <c r="G4735" s="21" t="str">
        <f>IF($B4735="","",MAX(0,$E4735-MAX(0,SUMIFS(Тех_Движение!$G$2:$G$5111,Тех_Движение!$D$2:$D$5111,$C4735,Тех_Движение!$B$2:$B$5111,"&lt;="&amp;Настройки!$B$5-1)-$F4735)))</f>
        <v/>
      </c>
      <c r="H4735" s="21" t="str">
        <f>IF($B4735="","",IF(AND($D4735&gt;=Настройки!$B$5,$D4735&lt;=Настройки!$B$6),$E4735,0))</f>
        <v/>
      </c>
      <c r="I4735" s="21" t="str">
        <f t="shared" si="219"/>
        <v/>
      </c>
      <c r="J4735" s="21" t="str">
        <f>IF($B4735="","",MAX(0,$E4735-MAX(0,SUMIFS(Тех_Движение!$G$2:$G$5111,Тех_Движение!$D$2:$D$5111,$C4735,Тех_Движение!$B$2:$B$5111,"&lt;="&amp;Настройки!$B$6)-$F4735)))</f>
        <v/>
      </c>
      <c r="K4735" s="21" t="e">
        <f>IF(OR($B4735="",K$3&lt;$D4735+Настройки!$B$7),0,MAX(0,$E4735-MAX(0,SUMIFS(Тех_Движение!$G$2:$G$5111,Тех_Движение!$D$2:$D$5111,$C4735,Тех_Движение!$B$2:$B$5111,"&lt;="&amp;K$3)-$F4735)))</f>
        <v>#VALUE!</v>
      </c>
      <c r="L4735" s="21" t="e">
        <f>IF(OR($B4735="",L$3&lt;$D4735+Настройки!$B$7),0,MAX(0,$E4735-MAX(0,SUMIFS(Тех_Движение!$G$2:$G$5111,Тех_Движение!$D$2:$D$5111,$C4735,Тех_Движение!$B$2:$B$5111,"&lt;="&amp;L$3)-$F4735)))</f>
        <v>#VALUE!</v>
      </c>
      <c r="M4735" s="21" t="e">
        <f>IF(OR($B4735="",M$3&lt;$D4735+Настройки!$B$7),0,MAX(0,$E4735-MAX(0,SUMIFS(Тех_Движение!$G$2:$G$5111,Тех_Движение!$D$2:$D$5111,$C4735,Тех_Движение!$B$2:$B$5111,"&lt;="&amp;M$3)-$F4735)))</f>
        <v>#VALUE!</v>
      </c>
      <c r="N4735" s="21" t="e">
        <f>IF(OR($B4735="",N$3&lt;$D4735+Настройки!$B$7),0,MAX(0,$E4735-MAX(0,SUMIFS(Тех_Движение!$G$2:$G$5111,Тех_Движение!$D$2:$D$5111,$C4735,Тех_Движение!$B$2:$B$5111,"&lt;="&amp;N$3)-$F4735)))</f>
        <v>#VALUE!</v>
      </c>
      <c r="O4735" s="21" t="e">
        <f>IF(OR($B4735="",O$3&lt;$D4735+Настройки!$B$7),0,MAX(0,$E4735-MAX(0,SUMIFS(Тех_Движение!$G$2:$G$5111,Тех_Движение!$D$2:$D$5111,$C4735,Тех_Движение!$B$2:$B$5111,"&lt;="&amp;O$3)-$F4735)))</f>
        <v>#VALUE!</v>
      </c>
      <c r="P4735" s="21" t="e">
        <f>IF(OR($B4735="",P$3&lt;$D4735+Настройки!$B$7),0,MAX(0,$E4735-MAX(0,SUMIFS(Тех_Движение!$G$2:$G$5111,Тех_Движение!$D$2:$D$5111,$C4735,Тех_Движение!$B$2:$B$5111,"&lt;="&amp;P$3)-$F4735)))</f>
        <v>#VALUE!</v>
      </c>
      <c r="Q4735" s="21" t="e">
        <f>IF(OR($B4735="",Q$3&lt;$D4735+Настройки!$B$7),0,MAX(0,$E4735-MAX(0,SUMIFS(Тех_Движение!$G$2:$G$5111,Тех_Движение!$D$2:$D$5111,$C4735,Тех_Движение!$B$2:$B$5111,"&lt;="&amp;Q$3)-$F4735)))</f>
        <v>#VALUE!</v>
      </c>
      <c r="R4735" s="21" t="str">
        <f t="shared" si="220"/>
        <v/>
      </c>
      <c r="S4735" s="23" t="str">
        <f>IF($B4735="","",VLOOKUP($C4735,Настройки!$A$11:$L$17,9,FALSE))</f>
        <v/>
      </c>
      <c r="T4735" s="23" t="str">
        <f t="shared" si="221"/>
        <v/>
      </c>
    </row>
    <row r="4736" spans="1:20" x14ac:dyDescent="0.3">
      <c r="A4736" s="20">
        <f>Тех_Движение!$A$4733</f>
        <v>4732</v>
      </c>
      <c r="B4736" s="20" t="str">
        <f>IF(Тех_Движение!$F$4733&gt;0,Тех_Движение!$I$4733,"")</f>
        <v/>
      </c>
      <c r="C4736" s="20" t="str">
        <f>IF($B4736="","",Тех_Движение!$D$4733)</f>
        <v/>
      </c>
      <c r="D4736" s="9" t="str">
        <f>IF($B4736="","",Тех_Движение!$B$4733)</f>
        <v/>
      </c>
      <c r="E4736" s="21" t="str">
        <f>IF($B4736="","",Тех_Движение!$F$4733)</f>
        <v/>
      </c>
      <c r="F4736" s="21" t="str">
        <f>IF($B4736="","",SUMIFS($E$5:$E4735,$C$5:$C4735,$C4736))</f>
        <v/>
      </c>
      <c r="G4736" s="21" t="str">
        <f>IF($B4736="","",MAX(0,$E4736-MAX(0,SUMIFS(Тех_Движение!$G$2:$G$5111,Тех_Движение!$D$2:$D$5111,$C4736,Тех_Движение!$B$2:$B$5111,"&lt;="&amp;Настройки!$B$5-1)-$F4736)))</f>
        <v/>
      </c>
      <c r="H4736" s="21" t="str">
        <f>IF($B4736="","",IF(AND($D4736&gt;=Настройки!$B$5,$D4736&lt;=Настройки!$B$6),$E4736,0))</f>
        <v/>
      </c>
      <c r="I4736" s="21" t="str">
        <f t="shared" si="219"/>
        <v/>
      </c>
      <c r="J4736" s="21" t="str">
        <f>IF($B4736="","",MAX(0,$E4736-MAX(0,SUMIFS(Тех_Движение!$G$2:$G$5111,Тех_Движение!$D$2:$D$5111,$C4736,Тех_Движение!$B$2:$B$5111,"&lt;="&amp;Настройки!$B$6)-$F4736)))</f>
        <v/>
      </c>
      <c r="K4736" s="21" t="e">
        <f>IF(OR($B4736="",K$3&lt;$D4736+Настройки!$B$7),0,MAX(0,$E4736-MAX(0,SUMIFS(Тех_Движение!$G$2:$G$5111,Тех_Движение!$D$2:$D$5111,$C4736,Тех_Движение!$B$2:$B$5111,"&lt;="&amp;K$3)-$F4736)))</f>
        <v>#VALUE!</v>
      </c>
      <c r="L4736" s="21" t="e">
        <f>IF(OR($B4736="",L$3&lt;$D4736+Настройки!$B$7),0,MAX(0,$E4736-MAX(0,SUMIFS(Тех_Движение!$G$2:$G$5111,Тех_Движение!$D$2:$D$5111,$C4736,Тех_Движение!$B$2:$B$5111,"&lt;="&amp;L$3)-$F4736)))</f>
        <v>#VALUE!</v>
      </c>
      <c r="M4736" s="21" t="e">
        <f>IF(OR($B4736="",M$3&lt;$D4736+Настройки!$B$7),0,MAX(0,$E4736-MAX(0,SUMIFS(Тех_Движение!$G$2:$G$5111,Тех_Движение!$D$2:$D$5111,$C4736,Тех_Движение!$B$2:$B$5111,"&lt;="&amp;M$3)-$F4736)))</f>
        <v>#VALUE!</v>
      </c>
      <c r="N4736" s="21" t="e">
        <f>IF(OR($B4736="",N$3&lt;$D4736+Настройки!$B$7),0,MAX(0,$E4736-MAX(0,SUMIFS(Тех_Движение!$G$2:$G$5111,Тех_Движение!$D$2:$D$5111,$C4736,Тех_Движение!$B$2:$B$5111,"&lt;="&amp;N$3)-$F4736)))</f>
        <v>#VALUE!</v>
      </c>
      <c r="O4736" s="21" t="e">
        <f>IF(OR($B4736="",O$3&lt;$D4736+Настройки!$B$7),0,MAX(0,$E4736-MAX(0,SUMIFS(Тех_Движение!$G$2:$G$5111,Тех_Движение!$D$2:$D$5111,$C4736,Тех_Движение!$B$2:$B$5111,"&lt;="&amp;O$3)-$F4736)))</f>
        <v>#VALUE!</v>
      </c>
      <c r="P4736" s="21" t="e">
        <f>IF(OR($B4736="",P$3&lt;$D4736+Настройки!$B$7),0,MAX(0,$E4736-MAX(0,SUMIFS(Тех_Движение!$G$2:$G$5111,Тех_Движение!$D$2:$D$5111,$C4736,Тех_Движение!$B$2:$B$5111,"&lt;="&amp;P$3)-$F4736)))</f>
        <v>#VALUE!</v>
      </c>
      <c r="Q4736" s="21" t="e">
        <f>IF(OR($B4736="",Q$3&lt;$D4736+Настройки!$B$7),0,MAX(0,$E4736-MAX(0,SUMIFS(Тех_Движение!$G$2:$G$5111,Тех_Движение!$D$2:$D$5111,$C4736,Тех_Движение!$B$2:$B$5111,"&lt;="&amp;Q$3)-$F4736)))</f>
        <v>#VALUE!</v>
      </c>
      <c r="R4736" s="21" t="str">
        <f t="shared" si="220"/>
        <v/>
      </c>
      <c r="S4736" s="23" t="str">
        <f>IF($B4736="","",VLOOKUP($C4736,Настройки!$A$11:$L$17,9,FALSE))</f>
        <v/>
      </c>
      <c r="T4736" s="23" t="str">
        <f t="shared" si="221"/>
        <v/>
      </c>
    </row>
    <row r="4737" spans="1:20" x14ac:dyDescent="0.3">
      <c r="A4737" s="20">
        <f>Тех_Движение!$A$4734</f>
        <v>4733</v>
      </c>
      <c r="B4737" s="20" t="str">
        <f>IF(Тех_Движение!$F$4734&gt;0,Тех_Движение!$I$4734,"")</f>
        <v/>
      </c>
      <c r="C4737" s="20" t="str">
        <f>IF($B4737="","",Тех_Движение!$D$4734)</f>
        <v/>
      </c>
      <c r="D4737" s="9" t="str">
        <f>IF($B4737="","",Тех_Движение!$B$4734)</f>
        <v/>
      </c>
      <c r="E4737" s="21" t="str">
        <f>IF($B4737="","",Тех_Движение!$F$4734)</f>
        <v/>
      </c>
      <c r="F4737" s="21" t="str">
        <f>IF($B4737="","",SUMIFS($E$5:$E4736,$C$5:$C4736,$C4737))</f>
        <v/>
      </c>
      <c r="G4737" s="21" t="str">
        <f>IF($B4737="","",MAX(0,$E4737-MAX(0,SUMIFS(Тех_Движение!$G$2:$G$5111,Тех_Движение!$D$2:$D$5111,$C4737,Тех_Движение!$B$2:$B$5111,"&lt;="&amp;Настройки!$B$5-1)-$F4737)))</f>
        <v/>
      </c>
      <c r="H4737" s="21" t="str">
        <f>IF($B4737="","",IF(AND($D4737&gt;=Настройки!$B$5,$D4737&lt;=Настройки!$B$6),$E4737,0))</f>
        <v/>
      </c>
      <c r="I4737" s="21" t="str">
        <f t="shared" si="219"/>
        <v/>
      </c>
      <c r="J4737" s="21" t="str">
        <f>IF($B4737="","",MAX(0,$E4737-MAX(0,SUMIFS(Тех_Движение!$G$2:$G$5111,Тех_Движение!$D$2:$D$5111,$C4737,Тех_Движение!$B$2:$B$5111,"&lt;="&amp;Настройки!$B$6)-$F4737)))</f>
        <v/>
      </c>
      <c r="K4737" s="21" t="e">
        <f>IF(OR($B4737="",K$3&lt;$D4737+Настройки!$B$7),0,MAX(0,$E4737-MAX(0,SUMIFS(Тех_Движение!$G$2:$G$5111,Тех_Движение!$D$2:$D$5111,$C4737,Тех_Движение!$B$2:$B$5111,"&lt;="&amp;K$3)-$F4737)))</f>
        <v>#VALUE!</v>
      </c>
      <c r="L4737" s="21" t="e">
        <f>IF(OR($B4737="",L$3&lt;$D4737+Настройки!$B$7),0,MAX(0,$E4737-MAX(0,SUMIFS(Тех_Движение!$G$2:$G$5111,Тех_Движение!$D$2:$D$5111,$C4737,Тех_Движение!$B$2:$B$5111,"&lt;="&amp;L$3)-$F4737)))</f>
        <v>#VALUE!</v>
      </c>
      <c r="M4737" s="21" t="e">
        <f>IF(OR($B4737="",M$3&lt;$D4737+Настройки!$B$7),0,MAX(0,$E4737-MAX(0,SUMIFS(Тех_Движение!$G$2:$G$5111,Тех_Движение!$D$2:$D$5111,$C4737,Тех_Движение!$B$2:$B$5111,"&lt;="&amp;M$3)-$F4737)))</f>
        <v>#VALUE!</v>
      </c>
      <c r="N4737" s="21" t="e">
        <f>IF(OR($B4737="",N$3&lt;$D4737+Настройки!$B$7),0,MAX(0,$E4737-MAX(0,SUMIFS(Тех_Движение!$G$2:$G$5111,Тех_Движение!$D$2:$D$5111,$C4737,Тех_Движение!$B$2:$B$5111,"&lt;="&amp;N$3)-$F4737)))</f>
        <v>#VALUE!</v>
      </c>
      <c r="O4737" s="21" t="e">
        <f>IF(OR($B4737="",O$3&lt;$D4737+Настройки!$B$7),0,MAX(0,$E4737-MAX(0,SUMIFS(Тех_Движение!$G$2:$G$5111,Тех_Движение!$D$2:$D$5111,$C4737,Тех_Движение!$B$2:$B$5111,"&lt;="&amp;O$3)-$F4737)))</f>
        <v>#VALUE!</v>
      </c>
      <c r="P4737" s="21" t="e">
        <f>IF(OR($B4737="",P$3&lt;$D4737+Настройки!$B$7),0,MAX(0,$E4737-MAX(0,SUMIFS(Тех_Движение!$G$2:$G$5111,Тех_Движение!$D$2:$D$5111,$C4737,Тех_Движение!$B$2:$B$5111,"&lt;="&amp;P$3)-$F4737)))</f>
        <v>#VALUE!</v>
      </c>
      <c r="Q4737" s="21" t="e">
        <f>IF(OR($B4737="",Q$3&lt;$D4737+Настройки!$B$7),0,MAX(0,$E4737-MAX(0,SUMIFS(Тех_Движение!$G$2:$G$5111,Тех_Движение!$D$2:$D$5111,$C4737,Тех_Движение!$B$2:$B$5111,"&lt;="&amp;Q$3)-$F4737)))</f>
        <v>#VALUE!</v>
      </c>
      <c r="R4737" s="21" t="str">
        <f t="shared" si="220"/>
        <v/>
      </c>
      <c r="S4737" s="23" t="str">
        <f>IF($B4737="","",VLOOKUP($C4737,Настройки!$A$11:$L$17,9,FALSE))</f>
        <v/>
      </c>
      <c r="T4737" s="23" t="str">
        <f t="shared" si="221"/>
        <v/>
      </c>
    </row>
    <row r="4738" spans="1:20" x14ac:dyDescent="0.3">
      <c r="A4738" s="20">
        <f>Тех_Движение!$A$4735</f>
        <v>4734</v>
      </c>
      <c r="B4738" s="20" t="str">
        <f>IF(Тех_Движение!$F$4735&gt;0,Тех_Движение!$I$4735,"")</f>
        <v/>
      </c>
      <c r="C4738" s="20" t="str">
        <f>IF($B4738="","",Тех_Движение!$D$4735)</f>
        <v/>
      </c>
      <c r="D4738" s="9" t="str">
        <f>IF($B4738="","",Тех_Движение!$B$4735)</f>
        <v/>
      </c>
      <c r="E4738" s="21" t="str">
        <f>IF($B4738="","",Тех_Движение!$F$4735)</f>
        <v/>
      </c>
      <c r="F4738" s="21" t="str">
        <f>IF($B4738="","",SUMIFS($E$5:$E4737,$C$5:$C4737,$C4738))</f>
        <v/>
      </c>
      <c r="G4738" s="21" t="str">
        <f>IF($B4738="","",MAX(0,$E4738-MAX(0,SUMIFS(Тех_Движение!$G$2:$G$5111,Тех_Движение!$D$2:$D$5111,$C4738,Тех_Движение!$B$2:$B$5111,"&lt;="&amp;Настройки!$B$5-1)-$F4738)))</f>
        <v/>
      </c>
      <c r="H4738" s="21" t="str">
        <f>IF($B4738="","",IF(AND($D4738&gt;=Настройки!$B$5,$D4738&lt;=Настройки!$B$6),$E4738,0))</f>
        <v/>
      </c>
      <c r="I4738" s="21" t="str">
        <f t="shared" si="219"/>
        <v/>
      </c>
      <c r="J4738" s="21" t="str">
        <f>IF($B4738="","",MAX(0,$E4738-MAX(0,SUMIFS(Тех_Движение!$G$2:$G$5111,Тех_Движение!$D$2:$D$5111,$C4738,Тех_Движение!$B$2:$B$5111,"&lt;="&amp;Настройки!$B$6)-$F4738)))</f>
        <v/>
      </c>
      <c r="K4738" s="21" t="e">
        <f>IF(OR($B4738="",K$3&lt;$D4738+Настройки!$B$7),0,MAX(0,$E4738-MAX(0,SUMIFS(Тех_Движение!$G$2:$G$5111,Тех_Движение!$D$2:$D$5111,$C4738,Тех_Движение!$B$2:$B$5111,"&lt;="&amp;K$3)-$F4738)))</f>
        <v>#VALUE!</v>
      </c>
      <c r="L4738" s="21" t="e">
        <f>IF(OR($B4738="",L$3&lt;$D4738+Настройки!$B$7),0,MAX(0,$E4738-MAX(0,SUMIFS(Тех_Движение!$G$2:$G$5111,Тех_Движение!$D$2:$D$5111,$C4738,Тех_Движение!$B$2:$B$5111,"&lt;="&amp;L$3)-$F4738)))</f>
        <v>#VALUE!</v>
      </c>
      <c r="M4738" s="21" t="e">
        <f>IF(OR($B4738="",M$3&lt;$D4738+Настройки!$B$7),0,MAX(0,$E4738-MAX(0,SUMIFS(Тех_Движение!$G$2:$G$5111,Тех_Движение!$D$2:$D$5111,$C4738,Тех_Движение!$B$2:$B$5111,"&lt;="&amp;M$3)-$F4738)))</f>
        <v>#VALUE!</v>
      </c>
      <c r="N4738" s="21" t="e">
        <f>IF(OR($B4738="",N$3&lt;$D4738+Настройки!$B$7),0,MAX(0,$E4738-MAX(0,SUMIFS(Тех_Движение!$G$2:$G$5111,Тех_Движение!$D$2:$D$5111,$C4738,Тех_Движение!$B$2:$B$5111,"&lt;="&amp;N$3)-$F4738)))</f>
        <v>#VALUE!</v>
      </c>
      <c r="O4738" s="21" t="e">
        <f>IF(OR($B4738="",O$3&lt;$D4738+Настройки!$B$7),0,MAX(0,$E4738-MAX(0,SUMIFS(Тех_Движение!$G$2:$G$5111,Тех_Движение!$D$2:$D$5111,$C4738,Тех_Движение!$B$2:$B$5111,"&lt;="&amp;O$3)-$F4738)))</f>
        <v>#VALUE!</v>
      </c>
      <c r="P4738" s="21" t="e">
        <f>IF(OR($B4738="",P$3&lt;$D4738+Настройки!$B$7),0,MAX(0,$E4738-MAX(0,SUMIFS(Тех_Движение!$G$2:$G$5111,Тех_Движение!$D$2:$D$5111,$C4738,Тех_Движение!$B$2:$B$5111,"&lt;="&amp;P$3)-$F4738)))</f>
        <v>#VALUE!</v>
      </c>
      <c r="Q4738" s="21" t="e">
        <f>IF(OR($B4738="",Q$3&lt;$D4738+Настройки!$B$7),0,MAX(0,$E4738-MAX(0,SUMIFS(Тех_Движение!$G$2:$G$5111,Тех_Движение!$D$2:$D$5111,$C4738,Тех_Движение!$B$2:$B$5111,"&lt;="&amp;Q$3)-$F4738)))</f>
        <v>#VALUE!</v>
      </c>
      <c r="R4738" s="21" t="str">
        <f t="shared" si="220"/>
        <v/>
      </c>
      <c r="S4738" s="23" t="str">
        <f>IF($B4738="","",VLOOKUP($C4738,Настройки!$A$11:$L$17,9,FALSE))</f>
        <v/>
      </c>
      <c r="T4738" s="23" t="str">
        <f t="shared" si="221"/>
        <v/>
      </c>
    </row>
    <row r="4739" spans="1:20" x14ac:dyDescent="0.3">
      <c r="A4739" s="20">
        <f>Тех_Движение!$A$4736</f>
        <v>4735</v>
      </c>
      <c r="B4739" s="20" t="str">
        <f>IF(Тех_Движение!$F$4736&gt;0,Тех_Движение!$I$4736,"")</f>
        <v/>
      </c>
      <c r="C4739" s="20" t="str">
        <f>IF($B4739="","",Тех_Движение!$D$4736)</f>
        <v/>
      </c>
      <c r="D4739" s="9" t="str">
        <f>IF($B4739="","",Тех_Движение!$B$4736)</f>
        <v/>
      </c>
      <c r="E4739" s="21" t="str">
        <f>IF($B4739="","",Тех_Движение!$F$4736)</f>
        <v/>
      </c>
      <c r="F4739" s="21" t="str">
        <f>IF($B4739="","",SUMIFS($E$5:$E4738,$C$5:$C4738,$C4739))</f>
        <v/>
      </c>
      <c r="G4739" s="21" t="str">
        <f>IF($B4739="","",MAX(0,$E4739-MAX(0,SUMIFS(Тех_Движение!$G$2:$G$5111,Тех_Движение!$D$2:$D$5111,$C4739,Тех_Движение!$B$2:$B$5111,"&lt;="&amp;Настройки!$B$5-1)-$F4739)))</f>
        <v/>
      </c>
      <c r="H4739" s="21" t="str">
        <f>IF($B4739="","",IF(AND($D4739&gt;=Настройки!$B$5,$D4739&lt;=Настройки!$B$6),$E4739,0))</f>
        <v/>
      </c>
      <c r="I4739" s="21" t="str">
        <f t="shared" si="219"/>
        <v/>
      </c>
      <c r="J4739" s="21" t="str">
        <f>IF($B4739="","",MAX(0,$E4739-MAX(0,SUMIFS(Тех_Движение!$G$2:$G$5111,Тех_Движение!$D$2:$D$5111,$C4739,Тех_Движение!$B$2:$B$5111,"&lt;="&amp;Настройки!$B$6)-$F4739)))</f>
        <v/>
      </c>
      <c r="K4739" s="21" t="e">
        <f>IF(OR($B4739="",K$3&lt;$D4739+Настройки!$B$7),0,MAX(0,$E4739-MAX(0,SUMIFS(Тех_Движение!$G$2:$G$5111,Тех_Движение!$D$2:$D$5111,$C4739,Тех_Движение!$B$2:$B$5111,"&lt;="&amp;K$3)-$F4739)))</f>
        <v>#VALUE!</v>
      </c>
      <c r="L4739" s="21" t="e">
        <f>IF(OR($B4739="",L$3&lt;$D4739+Настройки!$B$7),0,MAX(0,$E4739-MAX(0,SUMIFS(Тех_Движение!$G$2:$G$5111,Тех_Движение!$D$2:$D$5111,$C4739,Тех_Движение!$B$2:$B$5111,"&lt;="&amp;L$3)-$F4739)))</f>
        <v>#VALUE!</v>
      </c>
      <c r="M4739" s="21" t="e">
        <f>IF(OR($B4739="",M$3&lt;$D4739+Настройки!$B$7),0,MAX(0,$E4739-MAX(0,SUMIFS(Тех_Движение!$G$2:$G$5111,Тех_Движение!$D$2:$D$5111,$C4739,Тех_Движение!$B$2:$B$5111,"&lt;="&amp;M$3)-$F4739)))</f>
        <v>#VALUE!</v>
      </c>
      <c r="N4739" s="21" t="e">
        <f>IF(OR($B4739="",N$3&lt;$D4739+Настройки!$B$7),0,MAX(0,$E4739-MAX(0,SUMIFS(Тех_Движение!$G$2:$G$5111,Тех_Движение!$D$2:$D$5111,$C4739,Тех_Движение!$B$2:$B$5111,"&lt;="&amp;N$3)-$F4739)))</f>
        <v>#VALUE!</v>
      </c>
      <c r="O4739" s="21" t="e">
        <f>IF(OR($B4739="",O$3&lt;$D4739+Настройки!$B$7),0,MAX(0,$E4739-MAX(0,SUMIFS(Тех_Движение!$G$2:$G$5111,Тех_Движение!$D$2:$D$5111,$C4739,Тех_Движение!$B$2:$B$5111,"&lt;="&amp;O$3)-$F4739)))</f>
        <v>#VALUE!</v>
      </c>
      <c r="P4739" s="21" t="e">
        <f>IF(OR($B4739="",P$3&lt;$D4739+Настройки!$B$7),0,MAX(0,$E4739-MAX(0,SUMIFS(Тех_Движение!$G$2:$G$5111,Тех_Движение!$D$2:$D$5111,$C4739,Тех_Движение!$B$2:$B$5111,"&lt;="&amp;P$3)-$F4739)))</f>
        <v>#VALUE!</v>
      </c>
      <c r="Q4739" s="21" t="e">
        <f>IF(OR($B4739="",Q$3&lt;$D4739+Настройки!$B$7),0,MAX(0,$E4739-MAX(0,SUMIFS(Тех_Движение!$G$2:$G$5111,Тех_Движение!$D$2:$D$5111,$C4739,Тех_Движение!$B$2:$B$5111,"&lt;="&amp;Q$3)-$F4739)))</f>
        <v>#VALUE!</v>
      </c>
      <c r="R4739" s="21" t="str">
        <f t="shared" si="220"/>
        <v/>
      </c>
      <c r="S4739" s="23" t="str">
        <f>IF($B4739="","",VLOOKUP($C4739,Настройки!$A$11:$L$17,9,FALSE))</f>
        <v/>
      </c>
      <c r="T4739" s="23" t="str">
        <f t="shared" si="221"/>
        <v/>
      </c>
    </row>
    <row r="4740" spans="1:20" x14ac:dyDescent="0.3">
      <c r="A4740" s="20">
        <f>Тех_Движение!$A$4737</f>
        <v>4736</v>
      </c>
      <c r="B4740" s="20" t="str">
        <f>IF(Тех_Движение!$F$4737&gt;0,Тех_Движение!$I$4737,"")</f>
        <v/>
      </c>
      <c r="C4740" s="20" t="str">
        <f>IF($B4740="","",Тех_Движение!$D$4737)</f>
        <v/>
      </c>
      <c r="D4740" s="9" t="str">
        <f>IF($B4740="","",Тех_Движение!$B$4737)</f>
        <v/>
      </c>
      <c r="E4740" s="21" t="str">
        <f>IF($B4740="","",Тех_Движение!$F$4737)</f>
        <v/>
      </c>
      <c r="F4740" s="21" t="str">
        <f>IF($B4740="","",SUMIFS($E$5:$E4739,$C$5:$C4739,$C4740))</f>
        <v/>
      </c>
      <c r="G4740" s="21" t="str">
        <f>IF($B4740="","",MAX(0,$E4740-MAX(0,SUMIFS(Тех_Движение!$G$2:$G$5111,Тех_Движение!$D$2:$D$5111,$C4740,Тех_Движение!$B$2:$B$5111,"&lt;="&amp;Настройки!$B$5-1)-$F4740)))</f>
        <v/>
      </c>
      <c r="H4740" s="21" t="str">
        <f>IF($B4740="","",IF(AND($D4740&gt;=Настройки!$B$5,$D4740&lt;=Настройки!$B$6),$E4740,0))</f>
        <v/>
      </c>
      <c r="I4740" s="21" t="str">
        <f t="shared" si="219"/>
        <v/>
      </c>
      <c r="J4740" s="21" t="str">
        <f>IF($B4740="","",MAX(0,$E4740-MAX(0,SUMIFS(Тех_Движение!$G$2:$G$5111,Тех_Движение!$D$2:$D$5111,$C4740,Тех_Движение!$B$2:$B$5111,"&lt;="&amp;Настройки!$B$6)-$F4740)))</f>
        <v/>
      </c>
      <c r="K4740" s="21" t="e">
        <f>IF(OR($B4740="",K$3&lt;$D4740+Настройки!$B$7),0,MAX(0,$E4740-MAX(0,SUMIFS(Тех_Движение!$G$2:$G$5111,Тех_Движение!$D$2:$D$5111,$C4740,Тех_Движение!$B$2:$B$5111,"&lt;="&amp;K$3)-$F4740)))</f>
        <v>#VALUE!</v>
      </c>
      <c r="L4740" s="21" t="e">
        <f>IF(OR($B4740="",L$3&lt;$D4740+Настройки!$B$7),0,MAX(0,$E4740-MAX(0,SUMIFS(Тех_Движение!$G$2:$G$5111,Тех_Движение!$D$2:$D$5111,$C4740,Тех_Движение!$B$2:$B$5111,"&lt;="&amp;L$3)-$F4740)))</f>
        <v>#VALUE!</v>
      </c>
      <c r="M4740" s="21" t="e">
        <f>IF(OR($B4740="",M$3&lt;$D4740+Настройки!$B$7),0,MAX(0,$E4740-MAX(0,SUMIFS(Тех_Движение!$G$2:$G$5111,Тех_Движение!$D$2:$D$5111,$C4740,Тех_Движение!$B$2:$B$5111,"&lt;="&amp;M$3)-$F4740)))</f>
        <v>#VALUE!</v>
      </c>
      <c r="N4740" s="21" t="e">
        <f>IF(OR($B4740="",N$3&lt;$D4740+Настройки!$B$7),0,MAX(0,$E4740-MAX(0,SUMIFS(Тех_Движение!$G$2:$G$5111,Тех_Движение!$D$2:$D$5111,$C4740,Тех_Движение!$B$2:$B$5111,"&lt;="&amp;N$3)-$F4740)))</f>
        <v>#VALUE!</v>
      </c>
      <c r="O4740" s="21" t="e">
        <f>IF(OR($B4740="",O$3&lt;$D4740+Настройки!$B$7),0,MAX(0,$E4740-MAX(0,SUMIFS(Тех_Движение!$G$2:$G$5111,Тех_Движение!$D$2:$D$5111,$C4740,Тех_Движение!$B$2:$B$5111,"&lt;="&amp;O$3)-$F4740)))</f>
        <v>#VALUE!</v>
      </c>
      <c r="P4740" s="21" t="e">
        <f>IF(OR($B4740="",P$3&lt;$D4740+Настройки!$B$7),0,MAX(0,$E4740-MAX(0,SUMIFS(Тех_Движение!$G$2:$G$5111,Тех_Движение!$D$2:$D$5111,$C4740,Тех_Движение!$B$2:$B$5111,"&lt;="&amp;P$3)-$F4740)))</f>
        <v>#VALUE!</v>
      </c>
      <c r="Q4740" s="21" t="e">
        <f>IF(OR($B4740="",Q$3&lt;$D4740+Настройки!$B$7),0,MAX(0,$E4740-MAX(0,SUMIFS(Тех_Движение!$G$2:$G$5111,Тех_Движение!$D$2:$D$5111,$C4740,Тех_Движение!$B$2:$B$5111,"&lt;="&amp;Q$3)-$F4740)))</f>
        <v>#VALUE!</v>
      </c>
      <c r="R4740" s="21" t="str">
        <f t="shared" si="220"/>
        <v/>
      </c>
      <c r="S4740" s="23" t="str">
        <f>IF($B4740="","",VLOOKUP($C4740,Настройки!$A$11:$L$17,9,FALSE))</f>
        <v/>
      </c>
      <c r="T4740" s="23" t="str">
        <f t="shared" si="221"/>
        <v/>
      </c>
    </row>
    <row r="4741" spans="1:20" x14ac:dyDescent="0.3">
      <c r="A4741" s="20">
        <f>Тех_Движение!$A$4738</f>
        <v>4737</v>
      </c>
      <c r="B4741" s="20" t="str">
        <f>IF(Тех_Движение!$F$4738&gt;0,Тех_Движение!$I$4738,"")</f>
        <v/>
      </c>
      <c r="C4741" s="20" t="str">
        <f>IF($B4741="","",Тех_Движение!$D$4738)</f>
        <v/>
      </c>
      <c r="D4741" s="9" t="str">
        <f>IF($B4741="","",Тех_Движение!$B$4738)</f>
        <v/>
      </c>
      <c r="E4741" s="21" t="str">
        <f>IF($B4741="","",Тех_Движение!$F$4738)</f>
        <v/>
      </c>
      <c r="F4741" s="21" t="str">
        <f>IF($B4741="","",SUMIFS($E$5:$E4740,$C$5:$C4740,$C4741))</f>
        <v/>
      </c>
      <c r="G4741" s="21" t="str">
        <f>IF($B4741="","",MAX(0,$E4741-MAX(0,SUMIFS(Тех_Движение!$G$2:$G$5111,Тех_Движение!$D$2:$D$5111,$C4741,Тех_Движение!$B$2:$B$5111,"&lt;="&amp;Настройки!$B$5-1)-$F4741)))</f>
        <v/>
      </c>
      <c r="H4741" s="21" t="str">
        <f>IF($B4741="","",IF(AND($D4741&gt;=Настройки!$B$5,$D4741&lt;=Настройки!$B$6),$E4741,0))</f>
        <v/>
      </c>
      <c r="I4741" s="21" t="str">
        <f t="shared" ref="I4741:I4804" si="222">IF($B4741="","",$G4741+$H4741-$J4741)</f>
        <v/>
      </c>
      <c r="J4741" s="21" t="str">
        <f>IF($B4741="","",MAX(0,$E4741-MAX(0,SUMIFS(Тех_Движение!$G$2:$G$5111,Тех_Движение!$D$2:$D$5111,$C4741,Тех_Движение!$B$2:$B$5111,"&lt;="&amp;Настройки!$B$6)-$F4741)))</f>
        <v/>
      </c>
      <c r="K4741" s="21" t="e">
        <f>IF(OR($B4741="",K$3&lt;$D4741+Настройки!$B$7),0,MAX(0,$E4741-MAX(0,SUMIFS(Тех_Движение!$G$2:$G$5111,Тех_Движение!$D$2:$D$5111,$C4741,Тех_Движение!$B$2:$B$5111,"&lt;="&amp;K$3)-$F4741)))</f>
        <v>#VALUE!</v>
      </c>
      <c r="L4741" s="21" t="e">
        <f>IF(OR($B4741="",L$3&lt;$D4741+Настройки!$B$7),0,MAX(0,$E4741-MAX(0,SUMIFS(Тех_Движение!$G$2:$G$5111,Тех_Движение!$D$2:$D$5111,$C4741,Тех_Движение!$B$2:$B$5111,"&lt;="&amp;L$3)-$F4741)))</f>
        <v>#VALUE!</v>
      </c>
      <c r="M4741" s="21" t="e">
        <f>IF(OR($B4741="",M$3&lt;$D4741+Настройки!$B$7),0,MAX(0,$E4741-MAX(0,SUMIFS(Тех_Движение!$G$2:$G$5111,Тех_Движение!$D$2:$D$5111,$C4741,Тех_Движение!$B$2:$B$5111,"&lt;="&amp;M$3)-$F4741)))</f>
        <v>#VALUE!</v>
      </c>
      <c r="N4741" s="21" t="e">
        <f>IF(OR($B4741="",N$3&lt;$D4741+Настройки!$B$7),0,MAX(0,$E4741-MAX(0,SUMIFS(Тех_Движение!$G$2:$G$5111,Тех_Движение!$D$2:$D$5111,$C4741,Тех_Движение!$B$2:$B$5111,"&lt;="&amp;N$3)-$F4741)))</f>
        <v>#VALUE!</v>
      </c>
      <c r="O4741" s="21" t="e">
        <f>IF(OR($B4741="",O$3&lt;$D4741+Настройки!$B$7),0,MAX(0,$E4741-MAX(0,SUMIFS(Тех_Движение!$G$2:$G$5111,Тех_Движение!$D$2:$D$5111,$C4741,Тех_Движение!$B$2:$B$5111,"&lt;="&amp;O$3)-$F4741)))</f>
        <v>#VALUE!</v>
      </c>
      <c r="P4741" s="21" t="e">
        <f>IF(OR($B4741="",P$3&lt;$D4741+Настройки!$B$7),0,MAX(0,$E4741-MAX(0,SUMIFS(Тех_Движение!$G$2:$G$5111,Тех_Движение!$D$2:$D$5111,$C4741,Тех_Движение!$B$2:$B$5111,"&lt;="&amp;P$3)-$F4741)))</f>
        <v>#VALUE!</v>
      </c>
      <c r="Q4741" s="21" t="e">
        <f>IF(OR($B4741="",Q$3&lt;$D4741+Настройки!$B$7),0,MAX(0,$E4741-MAX(0,SUMIFS(Тех_Движение!$G$2:$G$5111,Тех_Движение!$D$2:$D$5111,$C4741,Тех_Движение!$B$2:$B$5111,"&lt;="&amp;Q$3)-$F4741)))</f>
        <v>#VALUE!</v>
      </c>
      <c r="R4741" s="21" t="str">
        <f t="shared" ref="R4741:R4804" si="223">IF($B4741="","",SUM($K4741:$Q4741))</f>
        <v/>
      </c>
      <c r="S4741" s="23" t="str">
        <f>IF($B4741="","",VLOOKUP($C4741,Настройки!$A$11:$L$17,9,FALSE))</f>
        <v/>
      </c>
      <c r="T4741" s="23" t="str">
        <f t="shared" ref="T4741:T4804" si="224">IF($B4741="","",$R4741*$S4741)</f>
        <v/>
      </c>
    </row>
    <row r="4742" spans="1:20" x14ac:dyDescent="0.3">
      <c r="A4742" s="20">
        <f>Тех_Движение!$A$4739</f>
        <v>4738</v>
      </c>
      <c r="B4742" s="20" t="str">
        <f>IF(Тех_Движение!$F$4739&gt;0,Тех_Движение!$I$4739,"")</f>
        <v/>
      </c>
      <c r="C4742" s="20" t="str">
        <f>IF($B4742="","",Тех_Движение!$D$4739)</f>
        <v/>
      </c>
      <c r="D4742" s="9" t="str">
        <f>IF($B4742="","",Тех_Движение!$B$4739)</f>
        <v/>
      </c>
      <c r="E4742" s="21" t="str">
        <f>IF($B4742="","",Тех_Движение!$F$4739)</f>
        <v/>
      </c>
      <c r="F4742" s="21" t="str">
        <f>IF($B4742="","",SUMIFS($E$5:$E4741,$C$5:$C4741,$C4742))</f>
        <v/>
      </c>
      <c r="G4742" s="21" t="str">
        <f>IF($B4742="","",MAX(0,$E4742-MAX(0,SUMIFS(Тех_Движение!$G$2:$G$5111,Тех_Движение!$D$2:$D$5111,$C4742,Тех_Движение!$B$2:$B$5111,"&lt;="&amp;Настройки!$B$5-1)-$F4742)))</f>
        <v/>
      </c>
      <c r="H4742" s="21" t="str">
        <f>IF($B4742="","",IF(AND($D4742&gt;=Настройки!$B$5,$D4742&lt;=Настройки!$B$6),$E4742,0))</f>
        <v/>
      </c>
      <c r="I4742" s="21" t="str">
        <f t="shared" si="222"/>
        <v/>
      </c>
      <c r="J4742" s="21" t="str">
        <f>IF($B4742="","",MAX(0,$E4742-MAX(0,SUMIFS(Тех_Движение!$G$2:$G$5111,Тех_Движение!$D$2:$D$5111,$C4742,Тех_Движение!$B$2:$B$5111,"&lt;="&amp;Настройки!$B$6)-$F4742)))</f>
        <v/>
      </c>
      <c r="K4742" s="21" t="e">
        <f>IF(OR($B4742="",K$3&lt;$D4742+Настройки!$B$7),0,MAX(0,$E4742-MAX(0,SUMIFS(Тех_Движение!$G$2:$G$5111,Тех_Движение!$D$2:$D$5111,$C4742,Тех_Движение!$B$2:$B$5111,"&lt;="&amp;K$3)-$F4742)))</f>
        <v>#VALUE!</v>
      </c>
      <c r="L4742" s="21" t="e">
        <f>IF(OR($B4742="",L$3&lt;$D4742+Настройки!$B$7),0,MAX(0,$E4742-MAX(0,SUMIFS(Тех_Движение!$G$2:$G$5111,Тех_Движение!$D$2:$D$5111,$C4742,Тех_Движение!$B$2:$B$5111,"&lt;="&amp;L$3)-$F4742)))</f>
        <v>#VALUE!</v>
      </c>
      <c r="M4742" s="21" t="e">
        <f>IF(OR($B4742="",M$3&lt;$D4742+Настройки!$B$7),0,MAX(0,$E4742-MAX(0,SUMIFS(Тех_Движение!$G$2:$G$5111,Тех_Движение!$D$2:$D$5111,$C4742,Тех_Движение!$B$2:$B$5111,"&lt;="&amp;M$3)-$F4742)))</f>
        <v>#VALUE!</v>
      </c>
      <c r="N4742" s="21" t="e">
        <f>IF(OR($B4742="",N$3&lt;$D4742+Настройки!$B$7),0,MAX(0,$E4742-MAX(0,SUMIFS(Тех_Движение!$G$2:$G$5111,Тех_Движение!$D$2:$D$5111,$C4742,Тех_Движение!$B$2:$B$5111,"&lt;="&amp;N$3)-$F4742)))</f>
        <v>#VALUE!</v>
      </c>
      <c r="O4742" s="21" t="e">
        <f>IF(OR($B4742="",O$3&lt;$D4742+Настройки!$B$7),0,MAX(0,$E4742-MAX(0,SUMIFS(Тех_Движение!$G$2:$G$5111,Тех_Движение!$D$2:$D$5111,$C4742,Тех_Движение!$B$2:$B$5111,"&lt;="&amp;O$3)-$F4742)))</f>
        <v>#VALUE!</v>
      </c>
      <c r="P4742" s="21" t="e">
        <f>IF(OR($B4742="",P$3&lt;$D4742+Настройки!$B$7),0,MAX(0,$E4742-MAX(0,SUMIFS(Тех_Движение!$G$2:$G$5111,Тех_Движение!$D$2:$D$5111,$C4742,Тех_Движение!$B$2:$B$5111,"&lt;="&amp;P$3)-$F4742)))</f>
        <v>#VALUE!</v>
      </c>
      <c r="Q4742" s="21" t="e">
        <f>IF(OR($B4742="",Q$3&lt;$D4742+Настройки!$B$7),0,MAX(0,$E4742-MAX(0,SUMIFS(Тех_Движение!$G$2:$G$5111,Тех_Движение!$D$2:$D$5111,$C4742,Тех_Движение!$B$2:$B$5111,"&lt;="&amp;Q$3)-$F4742)))</f>
        <v>#VALUE!</v>
      </c>
      <c r="R4742" s="21" t="str">
        <f t="shared" si="223"/>
        <v/>
      </c>
      <c r="S4742" s="23" t="str">
        <f>IF($B4742="","",VLOOKUP($C4742,Настройки!$A$11:$L$17,9,FALSE))</f>
        <v/>
      </c>
      <c r="T4742" s="23" t="str">
        <f t="shared" si="224"/>
        <v/>
      </c>
    </row>
    <row r="4743" spans="1:20" x14ac:dyDescent="0.3">
      <c r="A4743" s="20">
        <f>Тех_Движение!$A$4740</f>
        <v>4739</v>
      </c>
      <c r="B4743" s="20" t="str">
        <f>IF(Тех_Движение!$F$4740&gt;0,Тех_Движение!$I$4740,"")</f>
        <v/>
      </c>
      <c r="C4743" s="20" t="str">
        <f>IF($B4743="","",Тех_Движение!$D$4740)</f>
        <v/>
      </c>
      <c r="D4743" s="9" t="str">
        <f>IF($B4743="","",Тех_Движение!$B$4740)</f>
        <v/>
      </c>
      <c r="E4743" s="21" t="str">
        <f>IF($B4743="","",Тех_Движение!$F$4740)</f>
        <v/>
      </c>
      <c r="F4743" s="21" t="str">
        <f>IF($B4743="","",SUMIFS($E$5:$E4742,$C$5:$C4742,$C4743))</f>
        <v/>
      </c>
      <c r="G4743" s="21" t="str">
        <f>IF($B4743="","",MAX(0,$E4743-MAX(0,SUMIFS(Тех_Движение!$G$2:$G$5111,Тех_Движение!$D$2:$D$5111,$C4743,Тех_Движение!$B$2:$B$5111,"&lt;="&amp;Настройки!$B$5-1)-$F4743)))</f>
        <v/>
      </c>
      <c r="H4743" s="21" t="str">
        <f>IF($B4743="","",IF(AND($D4743&gt;=Настройки!$B$5,$D4743&lt;=Настройки!$B$6),$E4743,0))</f>
        <v/>
      </c>
      <c r="I4743" s="21" t="str">
        <f t="shared" si="222"/>
        <v/>
      </c>
      <c r="J4743" s="21" t="str">
        <f>IF($B4743="","",MAX(0,$E4743-MAX(0,SUMIFS(Тех_Движение!$G$2:$G$5111,Тех_Движение!$D$2:$D$5111,$C4743,Тех_Движение!$B$2:$B$5111,"&lt;="&amp;Настройки!$B$6)-$F4743)))</f>
        <v/>
      </c>
      <c r="K4743" s="21" t="e">
        <f>IF(OR($B4743="",K$3&lt;$D4743+Настройки!$B$7),0,MAX(0,$E4743-MAX(0,SUMIFS(Тех_Движение!$G$2:$G$5111,Тех_Движение!$D$2:$D$5111,$C4743,Тех_Движение!$B$2:$B$5111,"&lt;="&amp;K$3)-$F4743)))</f>
        <v>#VALUE!</v>
      </c>
      <c r="L4743" s="21" t="e">
        <f>IF(OR($B4743="",L$3&lt;$D4743+Настройки!$B$7),0,MAX(0,$E4743-MAX(0,SUMIFS(Тех_Движение!$G$2:$G$5111,Тех_Движение!$D$2:$D$5111,$C4743,Тех_Движение!$B$2:$B$5111,"&lt;="&amp;L$3)-$F4743)))</f>
        <v>#VALUE!</v>
      </c>
      <c r="M4743" s="21" t="e">
        <f>IF(OR($B4743="",M$3&lt;$D4743+Настройки!$B$7),0,MAX(0,$E4743-MAX(0,SUMIFS(Тех_Движение!$G$2:$G$5111,Тех_Движение!$D$2:$D$5111,$C4743,Тех_Движение!$B$2:$B$5111,"&lt;="&amp;M$3)-$F4743)))</f>
        <v>#VALUE!</v>
      </c>
      <c r="N4743" s="21" t="e">
        <f>IF(OR($B4743="",N$3&lt;$D4743+Настройки!$B$7),0,MAX(0,$E4743-MAX(0,SUMIFS(Тех_Движение!$G$2:$G$5111,Тех_Движение!$D$2:$D$5111,$C4743,Тех_Движение!$B$2:$B$5111,"&lt;="&amp;N$3)-$F4743)))</f>
        <v>#VALUE!</v>
      </c>
      <c r="O4743" s="21" t="e">
        <f>IF(OR($B4743="",O$3&lt;$D4743+Настройки!$B$7),0,MAX(0,$E4743-MAX(0,SUMIFS(Тех_Движение!$G$2:$G$5111,Тех_Движение!$D$2:$D$5111,$C4743,Тех_Движение!$B$2:$B$5111,"&lt;="&amp;O$3)-$F4743)))</f>
        <v>#VALUE!</v>
      </c>
      <c r="P4743" s="21" t="e">
        <f>IF(OR($B4743="",P$3&lt;$D4743+Настройки!$B$7),0,MAX(0,$E4743-MAX(0,SUMIFS(Тех_Движение!$G$2:$G$5111,Тех_Движение!$D$2:$D$5111,$C4743,Тех_Движение!$B$2:$B$5111,"&lt;="&amp;P$3)-$F4743)))</f>
        <v>#VALUE!</v>
      </c>
      <c r="Q4743" s="21" t="e">
        <f>IF(OR($B4743="",Q$3&lt;$D4743+Настройки!$B$7),0,MAX(0,$E4743-MAX(0,SUMIFS(Тех_Движение!$G$2:$G$5111,Тех_Движение!$D$2:$D$5111,$C4743,Тех_Движение!$B$2:$B$5111,"&lt;="&amp;Q$3)-$F4743)))</f>
        <v>#VALUE!</v>
      </c>
      <c r="R4743" s="21" t="str">
        <f t="shared" si="223"/>
        <v/>
      </c>
      <c r="S4743" s="23" t="str">
        <f>IF($B4743="","",VLOOKUP($C4743,Настройки!$A$11:$L$17,9,FALSE))</f>
        <v/>
      </c>
      <c r="T4743" s="23" t="str">
        <f t="shared" si="224"/>
        <v/>
      </c>
    </row>
    <row r="4744" spans="1:20" x14ac:dyDescent="0.3">
      <c r="A4744" s="20">
        <f>Тех_Движение!$A$4741</f>
        <v>4740</v>
      </c>
      <c r="B4744" s="20" t="str">
        <f>IF(Тех_Движение!$F$4741&gt;0,Тех_Движение!$I$4741,"")</f>
        <v/>
      </c>
      <c r="C4744" s="20" t="str">
        <f>IF($B4744="","",Тех_Движение!$D$4741)</f>
        <v/>
      </c>
      <c r="D4744" s="9" t="str">
        <f>IF($B4744="","",Тех_Движение!$B$4741)</f>
        <v/>
      </c>
      <c r="E4744" s="21" t="str">
        <f>IF($B4744="","",Тех_Движение!$F$4741)</f>
        <v/>
      </c>
      <c r="F4744" s="21" t="str">
        <f>IF($B4744="","",SUMIFS($E$5:$E4743,$C$5:$C4743,$C4744))</f>
        <v/>
      </c>
      <c r="G4744" s="21" t="str">
        <f>IF($B4744="","",MAX(0,$E4744-MAX(0,SUMIFS(Тех_Движение!$G$2:$G$5111,Тех_Движение!$D$2:$D$5111,$C4744,Тех_Движение!$B$2:$B$5111,"&lt;="&amp;Настройки!$B$5-1)-$F4744)))</f>
        <v/>
      </c>
      <c r="H4744" s="21" t="str">
        <f>IF($B4744="","",IF(AND($D4744&gt;=Настройки!$B$5,$D4744&lt;=Настройки!$B$6),$E4744,0))</f>
        <v/>
      </c>
      <c r="I4744" s="21" t="str">
        <f t="shared" si="222"/>
        <v/>
      </c>
      <c r="J4744" s="21" t="str">
        <f>IF($B4744="","",MAX(0,$E4744-MAX(0,SUMIFS(Тех_Движение!$G$2:$G$5111,Тех_Движение!$D$2:$D$5111,$C4744,Тех_Движение!$B$2:$B$5111,"&lt;="&amp;Настройки!$B$6)-$F4744)))</f>
        <v/>
      </c>
      <c r="K4744" s="21" t="e">
        <f>IF(OR($B4744="",K$3&lt;$D4744+Настройки!$B$7),0,MAX(0,$E4744-MAX(0,SUMIFS(Тех_Движение!$G$2:$G$5111,Тех_Движение!$D$2:$D$5111,$C4744,Тех_Движение!$B$2:$B$5111,"&lt;="&amp;K$3)-$F4744)))</f>
        <v>#VALUE!</v>
      </c>
      <c r="L4744" s="21" t="e">
        <f>IF(OR($B4744="",L$3&lt;$D4744+Настройки!$B$7),0,MAX(0,$E4744-MAX(0,SUMIFS(Тех_Движение!$G$2:$G$5111,Тех_Движение!$D$2:$D$5111,$C4744,Тех_Движение!$B$2:$B$5111,"&lt;="&amp;L$3)-$F4744)))</f>
        <v>#VALUE!</v>
      </c>
      <c r="M4744" s="21" t="e">
        <f>IF(OR($B4744="",M$3&lt;$D4744+Настройки!$B$7),0,MAX(0,$E4744-MAX(0,SUMIFS(Тех_Движение!$G$2:$G$5111,Тех_Движение!$D$2:$D$5111,$C4744,Тех_Движение!$B$2:$B$5111,"&lt;="&amp;M$3)-$F4744)))</f>
        <v>#VALUE!</v>
      </c>
      <c r="N4744" s="21" t="e">
        <f>IF(OR($B4744="",N$3&lt;$D4744+Настройки!$B$7),0,MAX(0,$E4744-MAX(0,SUMIFS(Тех_Движение!$G$2:$G$5111,Тех_Движение!$D$2:$D$5111,$C4744,Тех_Движение!$B$2:$B$5111,"&lt;="&amp;N$3)-$F4744)))</f>
        <v>#VALUE!</v>
      </c>
      <c r="O4744" s="21" t="e">
        <f>IF(OR($B4744="",O$3&lt;$D4744+Настройки!$B$7),0,MAX(0,$E4744-MAX(0,SUMIFS(Тех_Движение!$G$2:$G$5111,Тех_Движение!$D$2:$D$5111,$C4744,Тех_Движение!$B$2:$B$5111,"&lt;="&amp;O$3)-$F4744)))</f>
        <v>#VALUE!</v>
      </c>
      <c r="P4744" s="21" t="e">
        <f>IF(OR($B4744="",P$3&lt;$D4744+Настройки!$B$7),0,MAX(0,$E4744-MAX(0,SUMIFS(Тех_Движение!$G$2:$G$5111,Тех_Движение!$D$2:$D$5111,$C4744,Тех_Движение!$B$2:$B$5111,"&lt;="&amp;P$3)-$F4744)))</f>
        <v>#VALUE!</v>
      </c>
      <c r="Q4744" s="21" t="e">
        <f>IF(OR($B4744="",Q$3&lt;$D4744+Настройки!$B$7),0,MAX(0,$E4744-MAX(0,SUMIFS(Тех_Движение!$G$2:$G$5111,Тех_Движение!$D$2:$D$5111,$C4744,Тех_Движение!$B$2:$B$5111,"&lt;="&amp;Q$3)-$F4744)))</f>
        <v>#VALUE!</v>
      </c>
      <c r="R4744" s="21" t="str">
        <f t="shared" si="223"/>
        <v/>
      </c>
      <c r="S4744" s="23" t="str">
        <f>IF($B4744="","",VLOOKUP($C4744,Настройки!$A$11:$L$17,9,FALSE))</f>
        <v/>
      </c>
      <c r="T4744" s="23" t="str">
        <f t="shared" si="224"/>
        <v/>
      </c>
    </row>
    <row r="4745" spans="1:20" x14ac:dyDescent="0.3">
      <c r="A4745" s="20">
        <f>Тех_Движение!$A$4742</f>
        <v>4741</v>
      </c>
      <c r="B4745" s="20" t="str">
        <f>IF(Тех_Движение!$F$4742&gt;0,Тех_Движение!$I$4742,"")</f>
        <v/>
      </c>
      <c r="C4745" s="20" t="str">
        <f>IF($B4745="","",Тех_Движение!$D$4742)</f>
        <v/>
      </c>
      <c r="D4745" s="9" t="str">
        <f>IF($B4745="","",Тех_Движение!$B$4742)</f>
        <v/>
      </c>
      <c r="E4745" s="21" t="str">
        <f>IF($B4745="","",Тех_Движение!$F$4742)</f>
        <v/>
      </c>
      <c r="F4745" s="21" t="str">
        <f>IF($B4745="","",SUMIFS($E$5:$E4744,$C$5:$C4744,$C4745))</f>
        <v/>
      </c>
      <c r="G4745" s="21" t="str">
        <f>IF($B4745="","",MAX(0,$E4745-MAX(0,SUMIFS(Тех_Движение!$G$2:$G$5111,Тех_Движение!$D$2:$D$5111,$C4745,Тех_Движение!$B$2:$B$5111,"&lt;="&amp;Настройки!$B$5-1)-$F4745)))</f>
        <v/>
      </c>
      <c r="H4745" s="21" t="str">
        <f>IF($B4745="","",IF(AND($D4745&gt;=Настройки!$B$5,$D4745&lt;=Настройки!$B$6),$E4745,0))</f>
        <v/>
      </c>
      <c r="I4745" s="21" t="str">
        <f t="shared" si="222"/>
        <v/>
      </c>
      <c r="J4745" s="21" t="str">
        <f>IF($B4745="","",MAX(0,$E4745-MAX(0,SUMIFS(Тех_Движение!$G$2:$G$5111,Тех_Движение!$D$2:$D$5111,$C4745,Тех_Движение!$B$2:$B$5111,"&lt;="&amp;Настройки!$B$6)-$F4745)))</f>
        <v/>
      </c>
      <c r="K4745" s="21" t="e">
        <f>IF(OR($B4745="",K$3&lt;$D4745+Настройки!$B$7),0,MAX(0,$E4745-MAX(0,SUMIFS(Тех_Движение!$G$2:$G$5111,Тех_Движение!$D$2:$D$5111,$C4745,Тех_Движение!$B$2:$B$5111,"&lt;="&amp;K$3)-$F4745)))</f>
        <v>#VALUE!</v>
      </c>
      <c r="L4745" s="21" t="e">
        <f>IF(OR($B4745="",L$3&lt;$D4745+Настройки!$B$7),0,MAX(0,$E4745-MAX(0,SUMIFS(Тех_Движение!$G$2:$G$5111,Тех_Движение!$D$2:$D$5111,$C4745,Тех_Движение!$B$2:$B$5111,"&lt;="&amp;L$3)-$F4745)))</f>
        <v>#VALUE!</v>
      </c>
      <c r="M4745" s="21" t="e">
        <f>IF(OR($B4745="",M$3&lt;$D4745+Настройки!$B$7),0,MAX(0,$E4745-MAX(0,SUMIFS(Тех_Движение!$G$2:$G$5111,Тех_Движение!$D$2:$D$5111,$C4745,Тех_Движение!$B$2:$B$5111,"&lt;="&amp;M$3)-$F4745)))</f>
        <v>#VALUE!</v>
      </c>
      <c r="N4745" s="21" t="e">
        <f>IF(OR($B4745="",N$3&lt;$D4745+Настройки!$B$7),0,MAX(0,$E4745-MAX(0,SUMIFS(Тех_Движение!$G$2:$G$5111,Тех_Движение!$D$2:$D$5111,$C4745,Тех_Движение!$B$2:$B$5111,"&lt;="&amp;N$3)-$F4745)))</f>
        <v>#VALUE!</v>
      </c>
      <c r="O4745" s="21" t="e">
        <f>IF(OR($B4745="",O$3&lt;$D4745+Настройки!$B$7),0,MAX(0,$E4745-MAX(0,SUMIFS(Тех_Движение!$G$2:$G$5111,Тех_Движение!$D$2:$D$5111,$C4745,Тех_Движение!$B$2:$B$5111,"&lt;="&amp;O$3)-$F4745)))</f>
        <v>#VALUE!</v>
      </c>
      <c r="P4745" s="21" t="e">
        <f>IF(OR($B4745="",P$3&lt;$D4745+Настройки!$B$7),0,MAX(0,$E4745-MAX(0,SUMIFS(Тех_Движение!$G$2:$G$5111,Тех_Движение!$D$2:$D$5111,$C4745,Тех_Движение!$B$2:$B$5111,"&lt;="&amp;P$3)-$F4745)))</f>
        <v>#VALUE!</v>
      </c>
      <c r="Q4745" s="21" t="e">
        <f>IF(OR($B4745="",Q$3&lt;$D4745+Настройки!$B$7),0,MAX(0,$E4745-MAX(0,SUMIFS(Тех_Движение!$G$2:$G$5111,Тех_Движение!$D$2:$D$5111,$C4745,Тех_Движение!$B$2:$B$5111,"&lt;="&amp;Q$3)-$F4745)))</f>
        <v>#VALUE!</v>
      </c>
      <c r="R4745" s="21" t="str">
        <f t="shared" si="223"/>
        <v/>
      </c>
      <c r="S4745" s="23" t="str">
        <f>IF($B4745="","",VLOOKUP($C4745,Настройки!$A$11:$L$17,9,FALSE))</f>
        <v/>
      </c>
      <c r="T4745" s="23" t="str">
        <f t="shared" si="224"/>
        <v/>
      </c>
    </row>
    <row r="4746" spans="1:20" x14ac:dyDescent="0.3">
      <c r="A4746" s="20">
        <f>Тех_Движение!$A$4743</f>
        <v>4742</v>
      </c>
      <c r="B4746" s="20" t="str">
        <f>IF(Тех_Движение!$F$4743&gt;0,Тех_Движение!$I$4743,"")</f>
        <v/>
      </c>
      <c r="C4746" s="20" t="str">
        <f>IF($B4746="","",Тех_Движение!$D$4743)</f>
        <v/>
      </c>
      <c r="D4746" s="9" t="str">
        <f>IF($B4746="","",Тех_Движение!$B$4743)</f>
        <v/>
      </c>
      <c r="E4746" s="21" t="str">
        <f>IF($B4746="","",Тех_Движение!$F$4743)</f>
        <v/>
      </c>
      <c r="F4746" s="21" t="str">
        <f>IF($B4746="","",SUMIFS($E$5:$E4745,$C$5:$C4745,$C4746))</f>
        <v/>
      </c>
      <c r="G4746" s="21" t="str">
        <f>IF($B4746="","",MAX(0,$E4746-MAX(0,SUMIFS(Тех_Движение!$G$2:$G$5111,Тех_Движение!$D$2:$D$5111,$C4746,Тех_Движение!$B$2:$B$5111,"&lt;="&amp;Настройки!$B$5-1)-$F4746)))</f>
        <v/>
      </c>
      <c r="H4746" s="21" t="str">
        <f>IF($B4746="","",IF(AND($D4746&gt;=Настройки!$B$5,$D4746&lt;=Настройки!$B$6),$E4746,0))</f>
        <v/>
      </c>
      <c r="I4746" s="21" t="str">
        <f t="shared" si="222"/>
        <v/>
      </c>
      <c r="J4746" s="21" t="str">
        <f>IF($B4746="","",MAX(0,$E4746-MAX(0,SUMIFS(Тех_Движение!$G$2:$G$5111,Тех_Движение!$D$2:$D$5111,$C4746,Тех_Движение!$B$2:$B$5111,"&lt;="&amp;Настройки!$B$6)-$F4746)))</f>
        <v/>
      </c>
      <c r="K4746" s="21" t="e">
        <f>IF(OR($B4746="",K$3&lt;$D4746+Настройки!$B$7),0,MAX(0,$E4746-MAX(0,SUMIFS(Тех_Движение!$G$2:$G$5111,Тех_Движение!$D$2:$D$5111,$C4746,Тех_Движение!$B$2:$B$5111,"&lt;="&amp;K$3)-$F4746)))</f>
        <v>#VALUE!</v>
      </c>
      <c r="L4746" s="21" t="e">
        <f>IF(OR($B4746="",L$3&lt;$D4746+Настройки!$B$7),0,MAX(0,$E4746-MAX(0,SUMIFS(Тех_Движение!$G$2:$G$5111,Тех_Движение!$D$2:$D$5111,$C4746,Тех_Движение!$B$2:$B$5111,"&lt;="&amp;L$3)-$F4746)))</f>
        <v>#VALUE!</v>
      </c>
      <c r="M4746" s="21" t="e">
        <f>IF(OR($B4746="",M$3&lt;$D4746+Настройки!$B$7),0,MAX(0,$E4746-MAX(0,SUMIFS(Тех_Движение!$G$2:$G$5111,Тех_Движение!$D$2:$D$5111,$C4746,Тех_Движение!$B$2:$B$5111,"&lt;="&amp;M$3)-$F4746)))</f>
        <v>#VALUE!</v>
      </c>
      <c r="N4746" s="21" t="e">
        <f>IF(OR($B4746="",N$3&lt;$D4746+Настройки!$B$7),0,MAX(0,$E4746-MAX(0,SUMIFS(Тех_Движение!$G$2:$G$5111,Тех_Движение!$D$2:$D$5111,$C4746,Тех_Движение!$B$2:$B$5111,"&lt;="&amp;N$3)-$F4746)))</f>
        <v>#VALUE!</v>
      </c>
      <c r="O4746" s="21" t="e">
        <f>IF(OR($B4746="",O$3&lt;$D4746+Настройки!$B$7),0,MAX(0,$E4746-MAX(0,SUMIFS(Тех_Движение!$G$2:$G$5111,Тех_Движение!$D$2:$D$5111,$C4746,Тех_Движение!$B$2:$B$5111,"&lt;="&amp;O$3)-$F4746)))</f>
        <v>#VALUE!</v>
      </c>
      <c r="P4746" s="21" t="e">
        <f>IF(OR($B4746="",P$3&lt;$D4746+Настройки!$B$7),0,MAX(0,$E4746-MAX(0,SUMIFS(Тех_Движение!$G$2:$G$5111,Тех_Движение!$D$2:$D$5111,$C4746,Тех_Движение!$B$2:$B$5111,"&lt;="&amp;P$3)-$F4746)))</f>
        <v>#VALUE!</v>
      </c>
      <c r="Q4746" s="21" t="e">
        <f>IF(OR($B4746="",Q$3&lt;$D4746+Настройки!$B$7),0,MAX(0,$E4746-MAX(0,SUMIFS(Тех_Движение!$G$2:$G$5111,Тех_Движение!$D$2:$D$5111,$C4746,Тех_Движение!$B$2:$B$5111,"&lt;="&amp;Q$3)-$F4746)))</f>
        <v>#VALUE!</v>
      </c>
      <c r="R4746" s="21" t="str">
        <f t="shared" si="223"/>
        <v/>
      </c>
      <c r="S4746" s="23" t="str">
        <f>IF($B4746="","",VLOOKUP($C4746,Настройки!$A$11:$L$17,9,FALSE))</f>
        <v/>
      </c>
      <c r="T4746" s="23" t="str">
        <f t="shared" si="224"/>
        <v/>
      </c>
    </row>
    <row r="4747" spans="1:20" x14ac:dyDescent="0.3">
      <c r="A4747" s="20">
        <f>Тех_Движение!$A$4744</f>
        <v>4743</v>
      </c>
      <c r="B4747" s="20" t="str">
        <f>IF(Тех_Движение!$F$4744&gt;0,Тех_Движение!$I$4744,"")</f>
        <v/>
      </c>
      <c r="C4747" s="20" t="str">
        <f>IF($B4747="","",Тех_Движение!$D$4744)</f>
        <v/>
      </c>
      <c r="D4747" s="9" t="str">
        <f>IF($B4747="","",Тех_Движение!$B$4744)</f>
        <v/>
      </c>
      <c r="E4747" s="21" t="str">
        <f>IF($B4747="","",Тех_Движение!$F$4744)</f>
        <v/>
      </c>
      <c r="F4747" s="21" t="str">
        <f>IF($B4747="","",SUMIFS($E$5:$E4746,$C$5:$C4746,$C4747))</f>
        <v/>
      </c>
      <c r="G4747" s="21" t="str">
        <f>IF($B4747="","",MAX(0,$E4747-MAX(0,SUMIFS(Тех_Движение!$G$2:$G$5111,Тех_Движение!$D$2:$D$5111,$C4747,Тех_Движение!$B$2:$B$5111,"&lt;="&amp;Настройки!$B$5-1)-$F4747)))</f>
        <v/>
      </c>
      <c r="H4747" s="21" t="str">
        <f>IF($B4747="","",IF(AND($D4747&gt;=Настройки!$B$5,$D4747&lt;=Настройки!$B$6),$E4747,0))</f>
        <v/>
      </c>
      <c r="I4747" s="21" t="str">
        <f t="shared" si="222"/>
        <v/>
      </c>
      <c r="J4747" s="21" t="str">
        <f>IF($B4747="","",MAX(0,$E4747-MAX(0,SUMIFS(Тех_Движение!$G$2:$G$5111,Тех_Движение!$D$2:$D$5111,$C4747,Тех_Движение!$B$2:$B$5111,"&lt;="&amp;Настройки!$B$6)-$F4747)))</f>
        <v/>
      </c>
      <c r="K4747" s="21" t="e">
        <f>IF(OR($B4747="",K$3&lt;$D4747+Настройки!$B$7),0,MAX(0,$E4747-MAX(0,SUMIFS(Тех_Движение!$G$2:$G$5111,Тех_Движение!$D$2:$D$5111,$C4747,Тех_Движение!$B$2:$B$5111,"&lt;="&amp;K$3)-$F4747)))</f>
        <v>#VALUE!</v>
      </c>
      <c r="L4747" s="21" t="e">
        <f>IF(OR($B4747="",L$3&lt;$D4747+Настройки!$B$7),0,MAX(0,$E4747-MAX(0,SUMIFS(Тех_Движение!$G$2:$G$5111,Тех_Движение!$D$2:$D$5111,$C4747,Тех_Движение!$B$2:$B$5111,"&lt;="&amp;L$3)-$F4747)))</f>
        <v>#VALUE!</v>
      </c>
      <c r="M4747" s="21" t="e">
        <f>IF(OR($B4747="",M$3&lt;$D4747+Настройки!$B$7),0,MAX(0,$E4747-MAX(0,SUMIFS(Тех_Движение!$G$2:$G$5111,Тех_Движение!$D$2:$D$5111,$C4747,Тех_Движение!$B$2:$B$5111,"&lt;="&amp;M$3)-$F4747)))</f>
        <v>#VALUE!</v>
      </c>
      <c r="N4747" s="21" t="e">
        <f>IF(OR($B4747="",N$3&lt;$D4747+Настройки!$B$7),0,MAX(0,$E4747-MAX(0,SUMIFS(Тех_Движение!$G$2:$G$5111,Тех_Движение!$D$2:$D$5111,$C4747,Тех_Движение!$B$2:$B$5111,"&lt;="&amp;N$3)-$F4747)))</f>
        <v>#VALUE!</v>
      </c>
      <c r="O4747" s="21" t="e">
        <f>IF(OR($B4747="",O$3&lt;$D4747+Настройки!$B$7),0,MAX(0,$E4747-MAX(0,SUMIFS(Тех_Движение!$G$2:$G$5111,Тех_Движение!$D$2:$D$5111,$C4747,Тех_Движение!$B$2:$B$5111,"&lt;="&amp;O$3)-$F4747)))</f>
        <v>#VALUE!</v>
      </c>
      <c r="P4747" s="21" t="e">
        <f>IF(OR($B4747="",P$3&lt;$D4747+Настройки!$B$7),0,MAX(0,$E4747-MAX(0,SUMIFS(Тех_Движение!$G$2:$G$5111,Тех_Движение!$D$2:$D$5111,$C4747,Тех_Движение!$B$2:$B$5111,"&lt;="&amp;P$3)-$F4747)))</f>
        <v>#VALUE!</v>
      </c>
      <c r="Q4747" s="21" t="e">
        <f>IF(OR($B4747="",Q$3&lt;$D4747+Настройки!$B$7),0,MAX(0,$E4747-MAX(0,SUMIFS(Тех_Движение!$G$2:$G$5111,Тех_Движение!$D$2:$D$5111,$C4747,Тех_Движение!$B$2:$B$5111,"&lt;="&amp;Q$3)-$F4747)))</f>
        <v>#VALUE!</v>
      </c>
      <c r="R4747" s="21" t="str">
        <f t="shared" si="223"/>
        <v/>
      </c>
      <c r="S4747" s="23" t="str">
        <f>IF($B4747="","",VLOOKUP($C4747,Настройки!$A$11:$L$17,9,FALSE))</f>
        <v/>
      </c>
      <c r="T4747" s="23" t="str">
        <f t="shared" si="224"/>
        <v/>
      </c>
    </row>
    <row r="4748" spans="1:20" x14ac:dyDescent="0.3">
      <c r="A4748" s="20">
        <f>Тех_Движение!$A$4745</f>
        <v>4744</v>
      </c>
      <c r="B4748" s="20" t="str">
        <f>IF(Тех_Движение!$F$4745&gt;0,Тех_Движение!$I$4745,"")</f>
        <v/>
      </c>
      <c r="C4748" s="20" t="str">
        <f>IF($B4748="","",Тех_Движение!$D$4745)</f>
        <v/>
      </c>
      <c r="D4748" s="9" t="str">
        <f>IF($B4748="","",Тех_Движение!$B$4745)</f>
        <v/>
      </c>
      <c r="E4748" s="21" t="str">
        <f>IF($B4748="","",Тех_Движение!$F$4745)</f>
        <v/>
      </c>
      <c r="F4748" s="21" t="str">
        <f>IF($B4748="","",SUMIFS($E$5:$E4747,$C$5:$C4747,$C4748))</f>
        <v/>
      </c>
      <c r="G4748" s="21" t="str">
        <f>IF($B4748="","",MAX(0,$E4748-MAX(0,SUMIFS(Тех_Движение!$G$2:$G$5111,Тех_Движение!$D$2:$D$5111,$C4748,Тех_Движение!$B$2:$B$5111,"&lt;="&amp;Настройки!$B$5-1)-$F4748)))</f>
        <v/>
      </c>
      <c r="H4748" s="21" t="str">
        <f>IF($B4748="","",IF(AND($D4748&gt;=Настройки!$B$5,$D4748&lt;=Настройки!$B$6),$E4748,0))</f>
        <v/>
      </c>
      <c r="I4748" s="21" t="str">
        <f t="shared" si="222"/>
        <v/>
      </c>
      <c r="J4748" s="21" t="str">
        <f>IF($B4748="","",MAX(0,$E4748-MAX(0,SUMIFS(Тех_Движение!$G$2:$G$5111,Тех_Движение!$D$2:$D$5111,$C4748,Тех_Движение!$B$2:$B$5111,"&lt;="&amp;Настройки!$B$6)-$F4748)))</f>
        <v/>
      </c>
      <c r="K4748" s="21" t="e">
        <f>IF(OR($B4748="",K$3&lt;$D4748+Настройки!$B$7),0,MAX(0,$E4748-MAX(0,SUMIFS(Тех_Движение!$G$2:$G$5111,Тех_Движение!$D$2:$D$5111,$C4748,Тех_Движение!$B$2:$B$5111,"&lt;="&amp;K$3)-$F4748)))</f>
        <v>#VALUE!</v>
      </c>
      <c r="L4748" s="21" t="e">
        <f>IF(OR($B4748="",L$3&lt;$D4748+Настройки!$B$7),0,MAX(0,$E4748-MAX(0,SUMIFS(Тех_Движение!$G$2:$G$5111,Тех_Движение!$D$2:$D$5111,$C4748,Тех_Движение!$B$2:$B$5111,"&lt;="&amp;L$3)-$F4748)))</f>
        <v>#VALUE!</v>
      </c>
      <c r="M4748" s="21" t="e">
        <f>IF(OR($B4748="",M$3&lt;$D4748+Настройки!$B$7),0,MAX(0,$E4748-MAX(0,SUMIFS(Тех_Движение!$G$2:$G$5111,Тех_Движение!$D$2:$D$5111,$C4748,Тех_Движение!$B$2:$B$5111,"&lt;="&amp;M$3)-$F4748)))</f>
        <v>#VALUE!</v>
      </c>
      <c r="N4748" s="21" t="e">
        <f>IF(OR($B4748="",N$3&lt;$D4748+Настройки!$B$7),0,MAX(0,$E4748-MAX(0,SUMIFS(Тех_Движение!$G$2:$G$5111,Тех_Движение!$D$2:$D$5111,$C4748,Тех_Движение!$B$2:$B$5111,"&lt;="&amp;N$3)-$F4748)))</f>
        <v>#VALUE!</v>
      </c>
      <c r="O4748" s="21" t="e">
        <f>IF(OR($B4748="",O$3&lt;$D4748+Настройки!$B$7),0,MAX(0,$E4748-MAX(0,SUMIFS(Тех_Движение!$G$2:$G$5111,Тех_Движение!$D$2:$D$5111,$C4748,Тех_Движение!$B$2:$B$5111,"&lt;="&amp;O$3)-$F4748)))</f>
        <v>#VALUE!</v>
      </c>
      <c r="P4748" s="21" t="e">
        <f>IF(OR($B4748="",P$3&lt;$D4748+Настройки!$B$7),0,MAX(0,$E4748-MAX(0,SUMIFS(Тех_Движение!$G$2:$G$5111,Тех_Движение!$D$2:$D$5111,$C4748,Тех_Движение!$B$2:$B$5111,"&lt;="&amp;P$3)-$F4748)))</f>
        <v>#VALUE!</v>
      </c>
      <c r="Q4748" s="21" t="e">
        <f>IF(OR($B4748="",Q$3&lt;$D4748+Настройки!$B$7),0,MAX(0,$E4748-MAX(0,SUMIFS(Тех_Движение!$G$2:$G$5111,Тех_Движение!$D$2:$D$5111,$C4748,Тех_Движение!$B$2:$B$5111,"&lt;="&amp;Q$3)-$F4748)))</f>
        <v>#VALUE!</v>
      </c>
      <c r="R4748" s="21" t="str">
        <f t="shared" si="223"/>
        <v/>
      </c>
      <c r="S4748" s="23" t="str">
        <f>IF($B4748="","",VLOOKUP($C4748,Настройки!$A$11:$L$17,9,FALSE))</f>
        <v/>
      </c>
      <c r="T4748" s="23" t="str">
        <f t="shared" si="224"/>
        <v/>
      </c>
    </row>
    <row r="4749" spans="1:20" x14ac:dyDescent="0.3">
      <c r="A4749" s="20">
        <f>Тех_Движение!$A$4746</f>
        <v>4745</v>
      </c>
      <c r="B4749" s="20" t="str">
        <f>IF(Тех_Движение!$F$4746&gt;0,Тех_Движение!$I$4746,"")</f>
        <v/>
      </c>
      <c r="C4749" s="20" t="str">
        <f>IF($B4749="","",Тех_Движение!$D$4746)</f>
        <v/>
      </c>
      <c r="D4749" s="9" t="str">
        <f>IF($B4749="","",Тех_Движение!$B$4746)</f>
        <v/>
      </c>
      <c r="E4749" s="21" t="str">
        <f>IF($B4749="","",Тех_Движение!$F$4746)</f>
        <v/>
      </c>
      <c r="F4749" s="21" t="str">
        <f>IF($B4749="","",SUMIFS($E$5:$E4748,$C$5:$C4748,$C4749))</f>
        <v/>
      </c>
      <c r="G4749" s="21" t="str">
        <f>IF($B4749="","",MAX(0,$E4749-MAX(0,SUMIFS(Тех_Движение!$G$2:$G$5111,Тех_Движение!$D$2:$D$5111,$C4749,Тех_Движение!$B$2:$B$5111,"&lt;="&amp;Настройки!$B$5-1)-$F4749)))</f>
        <v/>
      </c>
      <c r="H4749" s="21" t="str">
        <f>IF($B4749="","",IF(AND($D4749&gt;=Настройки!$B$5,$D4749&lt;=Настройки!$B$6),$E4749,0))</f>
        <v/>
      </c>
      <c r="I4749" s="21" t="str">
        <f t="shared" si="222"/>
        <v/>
      </c>
      <c r="J4749" s="21" t="str">
        <f>IF($B4749="","",MAX(0,$E4749-MAX(0,SUMIFS(Тех_Движение!$G$2:$G$5111,Тех_Движение!$D$2:$D$5111,$C4749,Тех_Движение!$B$2:$B$5111,"&lt;="&amp;Настройки!$B$6)-$F4749)))</f>
        <v/>
      </c>
      <c r="K4749" s="21" t="e">
        <f>IF(OR($B4749="",K$3&lt;$D4749+Настройки!$B$7),0,MAX(0,$E4749-MAX(0,SUMIFS(Тех_Движение!$G$2:$G$5111,Тех_Движение!$D$2:$D$5111,$C4749,Тех_Движение!$B$2:$B$5111,"&lt;="&amp;K$3)-$F4749)))</f>
        <v>#VALUE!</v>
      </c>
      <c r="L4749" s="21" t="e">
        <f>IF(OR($B4749="",L$3&lt;$D4749+Настройки!$B$7),0,MAX(0,$E4749-MAX(0,SUMIFS(Тех_Движение!$G$2:$G$5111,Тех_Движение!$D$2:$D$5111,$C4749,Тех_Движение!$B$2:$B$5111,"&lt;="&amp;L$3)-$F4749)))</f>
        <v>#VALUE!</v>
      </c>
      <c r="M4749" s="21" t="e">
        <f>IF(OR($B4749="",M$3&lt;$D4749+Настройки!$B$7),0,MAX(0,$E4749-MAX(0,SUMIFS(Тех_Движение!$G$2:$G$5111,Тех_Движение!$D$2:$D$5111,$C4749,Тех_Движение!$B$2:$B$5111,"&lt;="&amp;M$3)-$F4749)))</f>
        <v>#VALUE!</v>
      </c>
      <c r="N4749" s="21" t="e">
        <f>IF(OR($B4749="",N$3&lt;$D4749+Настройки!$B$7),0,MAX(0,$E4749-MAX(0,SUMIFS(Тех_Движение!$G$2:$G$5111,Тех_Движение!$D$2:$D$5111,$C4749,Тех_Движение!$B$2:$B$5111,"&lt;="&amp;N$3)-$F4749)))</f>
        <v>#VALUE!</v>
      </c>
      <c r="O4749" s="21" t="e">
        <f>IF(OR($B4749="",O$3&lt;$D4749+Настройки!$B$7),0,MAX(0,$E4749-MAX(0,SUMIFS(Тех_Движение!$G$2:$G$5111,Тех_Движение!$D$2:$D$5111,$C4749,Тех_Движение!$B$2:$B$5111,"&lt;="&amp;O$3)-$F4749)))</f>
        <v>#VALUE!</v>
      </c>
      <c r="P4749" s="21" t="e">
        <f>IF(OR($B4749="",P$3&lt;$D4749+Настройки!$B$7),0,MAX(0,$E4749-MAX(0,SUMIFS(Тех_Движение!$G$2:$G$5111,Тех_Движение!$D$2:$D$5111,$C4749,Тех_Движение!$B$2:$B$5111,"&lt;="&amp;P$3)-$F4749)))</f>
        <v>#VALUE!</v>
      </c>
      <c r="Q4749" s="21" t="e">
        <f>IF(OR($B4749="",Q$3&lt;$D4749+Настройки!$B$7),0,MAX(0,$E4749-MAX(0,SUMIFS(Тех_Движение!$G$2:$G$5111,Тех_Движение!$D$2:$D$5111,$C4749,Тех_Движение!$B$2:$B$5111,"&lt;="&amp;Q$3)-$F4749)))</f>
        <v>#VALUE!</v>
      </c>
      <c r="R4749" s="21" t="str">
        <f t="shared" si="223"/>
        <v/>
      </c>
      <c r="S4749" s="23" t="str">
        <f>IF($B4749="","",VLOOKUP($C4749,Настройки!$A$11:$L$17,9,FALSE))</f>
        <v/>
      </c>
      <c r="T4749" s="23" t="str">
        <f t="shared" si="224"/>
        <v/>
      </c>
    </row>
    <row r="4750" spans="1:20" x14ac:dyDescent="0.3">
      <c r="A4750" s="20">
        <f>Тех_Движение!$A$4747</f>
        <v>4746</v>
      </c>
      <c r="B4750" s="20" t="str">
        <f>IF(Тех_Движение!$F$4747&gt;0,Тех_Движение!$I$4747,"")</f>
        <v/>
      </c>
      <c r="C4750" s="20" t="str">
        <f>IF($B4750="","",Тех_Движение!$D$4747)</f>
        <v/>
      </c>
      <c r="D4750" s="9" t="str">
        <f>IF($B4750="","",Тех_Движение!$B$4747)</f>
        <v/>
      </c>
      <c r="E4750" s="21" t="str">
        <f>IF($B4750="","",Тех_Движение!$F$4747)</f>
        <v/>
      </c>
      <c r="F4750" s="21" t="str">
        <f>IF($B4750="","",SUMIFS($E$5:$E4749,$C$5:$C4749,$C4750))</f>
        <v/>
      </c>
      <c r="G4750" s="21" t="str">
        <f>IF($B4750="","",MAX(0,$E4750-MAX(0,SUMIFS(Тех_Движение!$G$2:$G$5111,Тех_Движение!$D$2:$D$5111,$C4750,Тех_Движение!$B$2:$B$5111,"&lt;="&amp;Настройки!$B$5-1)-$F4750)))</f>
        <v/>
      </c>
      <c r="H4750" s="21" t="str">
        <f>IF($B4750="","",IF(AND($D4750&gt;=Настройки!$B$5,$D4750&lt;=Настройки!$B$6),$E4750,0))</f>
        <v/>
      </c>
      <c r="I4750" s="21" t="str">
        <f t="shared" si="222"/>
        <v/>
      </c>
      <c r="J4750" s="21" t="str">
        <f>IF($B4750="","",MAX(0,$E4750-MAX(0,SUMIFS(Тех_Движение!$G$2:$G$5111,Тех_Движение!$D$2:$D$5111,$C4750,Тех_Движение!$B$2:$B$5111,"&lt;="&amp;Настройки!$B$6)-$F4750)))</f>
        <v/>
      </c>
      <c r="K4750" s="21" t="e">
        <f>IF(OR($B4750="",K$3&lt;$D4750+Настройки!$B$7),0,MAX(0,$E4750-MAX(0,SUMIFS(Тех_Движение!$G$2:$G$5111,Тех_Движение!$D$2:$D$5111,$C4750,Тех_Движение!$B$2:$B$5111,"&lt;="&amp;K$3)-$F4750)))</f>
        <v>#VALUE!</v>
      </c>
      <c r="L4750" s="21" t="e">
        <f>IF(OR($B4750="",L$3&lt;$D4750+Настройки!$B$7),0,MAX(0,$E4750-MAX(0,SUMIFS(Тех_Движение!$G$2:$G$5111,Тех_Движение!$D$2:$D$5111,$C4750,Тех_Движение!$B$2:$B$5111,"&lt;="&amp;L$3)-$F4750)))</f>
        <v>#VALUE!</v>
      </c>
      <c r="M4750" s="21" t="e">
        <f>IF(OR($B4750="",M$3&lt;$D4750+Настройки!$B$7),0,MAX(0,$E4750-MAX(0,SUMIFS(Тех_Движение!$G$2:$G$5111,Тех_Движение!$D$2:$D$5111,$C4750,Тех_Движение!$B$2:$B$5111,"&lt;="&amp;M$3)-$F4750)))</f>
        <v>#VALUE!</v>
      </c>
      <c r="N4750" s="21" t="e">
        <f>IF(OR($B4750="",N$3&lt;$D4750+Настройки!$B$7),0,MAX(0,$E4750-MAX(0,SUMIFS(Тех_Движение!$G$2:$G$5111,Тех_Движение!$D$2:$D$5111,$C4750,Тех_Движение!$B$2:$B$5111,"&lt;="&amp;N$3)-$F4750)))</f>
        <v>#VALUE!</v>
      </c>
      <c r="O4750" s="21" t="e">
        <f>IF(OR($B4750="",O$3&lt;$D4750+Настройки!$B$7),0,MAX(0,$E4750-MAX(0,SUMIFS(Тех_Движение!$G$2:$G$5111,Тех_Движение!$D$2:$D$5111,$C4750,Тех_Движение!$B$2:$B$5111,"&lt;="&amp;O$3)-$F4750)))</f>
        <v>#VALUE!</v>
      </c>
      <c r="P4750" s="21" t="e">
        <f>IF(OR($B4750="",P$3&lt;$D4750+Настройки!$B$7),0,MAX(0,$E4750-MAX(0,SUMIFS(Тех_Движение!$G$2:$G$5111,Тех_Движение!$D$2:$D$5111,$C4750,Тех_Движение!$B$2:$B$5111,"&lt;="&amp;P$3)-$F4750)))</f>
        <v>#VALUE!</v>
      </c>
      <c r="Q4750" s="21" t="e">
        <f>IF(OR($B4750="",Q$3&lt;$D4750+Настройки!$B$7),0,MAX(0,$E4750-MAX(0,SUMIFS(Тех_Движение!$G$2:$G$5111,Тех_Движение!$D$2:$D$5111,$C4750,Тех_Движение!$B$2:$B$5111,"&lt;="&amp;Q$3)-$F4750)))</f>
        <v>#VALUE!</v>
      </c>
      <c r="R4750" s="21" t="str">
        <f t="shared" si="223"/>
        <v/>
      </c>
      <c r="S4750" s="23" t="str">
        <f>IF($B4750="","",VLOOKUP($C4750,Настройки!$A$11:$L$17,9,FALSE))</f>
        <v/>
      </c>
      <c r="T4750" s="23" t="str">
        <f t="shared" si="224"/>
        <v/>
      </c>
    </row>
    <row r="4751" spans="1:20" x14ac:dyDescent="0.3">
      <c r="A4751" s="20">
        <f>Тех_Движение!$A$4748</f>
        <v>4747</v>
      </c>
      <c r="B4751" s="20" t="str">
        <f>IF(Тех_Движение!$F$4748&gt;0,Тех_Движение!$I$4748,"")</f>
        <v/>
      </c>
      <c r="C4751" s="20" t="str">
        <f>IF($B4751="","",Тех_Движение!$D$4748)</f>
        <v/>
      </c>
      <c r="D4751" s="9" t="str">
        <f>IF($B4751="","",Тех_Движение!$B$4748)</f>
        <v/>
      </c>
      <c r="E4751" s="21" t="str">
        <f>IF($B4751="","",Тех_Движение!$F$4748)</f>
        <v/>
      </c>
      <c r="F4751" s="21" t="str">
        <f>IF($B4751="","",SUMIFS($E$5:$E4750,$C$5:$C4750,$C4751))</f>
        <v/>
      </c>
      <c r="G4751" s="21" t="str">
        <f>IF($B4751="","",MAX(0,$E4751-MAX(0,SUMIFS(Тех_Движение!$G$2:$G$5111,Тех_Движение!$D$2:$D$5111,$C4751,Тех_Движение!$B$2:$B$5111,"&lt;="&amp;Настройки!$B$5-1)-$F4751)))</f>
        <v/>
      </c>
      <c r="H4751" s="21" t="str">
        <f>IF($B4751="","",IF(AND($D4751&gt;=Настройки!$B$5,$D4751&lt;=Настройки!$B$6),$E4751,0))</f>
        <v/>
      </c>
      <c r="I4751" s="21" t="str">
        <f t="shared" si="222"/>
        <v/>
      </c>
      <c r="J4751" s="21" t="str">
        <f>IF($B4751="","",MAX(0,$E4751-MAX(0,SUMIFS(Тех_Движение!$G$2:$G$5111,Тех_Движение!$D$2:$D$5111,$C4751,Тех_Движение!$B$2:$B$5111,"&lt;="&amp;Настройки!$B$6)-$F4751)))</f>
        <v/>
      </c>
      <c r="K4751" s="21" t="e">
        <f>IF(OR($B4751="",K$3&lt;$D4751+Настройки!$B$7),0,MAX(0,$E4751-MAX(0,SUMIFS(Тех_Движение!$G$2:$G$5111,Тех_Движение!$D$2:$D$5111,$C4751,Тех_Движение!$B$2:$B$5111,"&lt;="&amp;K$3)-$F4751)))</f>
        <v>#VALUE!</v>
      </c>
      <c r="L4751" s="21" t="e">
        <f>IF(OR($B4751="",L$3&lt;$D4751+Настройки!$B$7),0,MAX(0,$E4751-MAX(0,SUMIFS(Тех_Движение!$G$2:$G$5111,Тех_Движение!$D$2:$D$5111,$C4751,Тех_Движение!$B$2:$B$5111,"&lt;="&amp;L$3)-$F4751)))</f>
        <v>#VALUE!</v>
      </c>
      <c r="M4751" s="21" t="e">
        <f>IF(OR($B4751="",M$3&lt;$D4751+Настройки!$B$7),0,MAX(0,$E4751-MAX(0,SUMIFS(Тех_Движение!$G$2:$G$5111,Тех_Движение!$D$2:$D$5111,$C4751,Тех_Движение!$B$2:$B$5111,"&lt;="&amp;M$3)-$F4751)))</f>
        <v>#VALUE!</v>
      </c>
      <c r="N4751" s="21" t="e">
        <f>IF(OR($B4751="",N$3&lt;$D4751+Настройки!$B$7),0,MAX(0,$E4751-MAX(0,SUMIFS(Тех_Движение!$G$2:$G$5111,Тех_Движение!$D$2:$D$5111,$C4751,Тех_Движение!$B$2:$B$5111,"&lt;="&amp;N$3)-$F4751)))</f>
        <v>#VALUE!</v>
      </c>
      <c r="O4751" s="21" t="e">
        <f>IF(OR($B4751="",O$3&lt;$D4751+Настройки!$B$7),0,MAX(0,$E4751-MAX(0,SUMIFS(Тех_Движение!$G$2:$G$5111,Тех_Движение!$D$2:$D$5111,$C4751,Тех_Движение!$B$2:$B$5111,"&lt;="&amp;O$3)-$F4751)))</f>
        <v>#VALUE!</v>
      </c>
      <c r="P4751" s="21" t="e">
        <f>IF(OR($B4751="",P$3&lt;$D4751+Настройки!$B$7),0,MAX(0,$E4751-MAX(0,SUMIFS(Тех_Движение!$G$2:$G$5111,Тех_Движение!$D$2:$D$5111,$C4751,Тех_Движение!$B$2:$B$5111,"&lt;="&amp;P$3)-$F4751)))</f>
        <v>#VALUE!</v>
      </c>
      <c r="Q4751" s="21" t="e">
        <f>IF(OR($B4751="",Q$3&lt;$D4751+Настройки!$B$7),0,MAX(0,$E4751-MAX(0,SUMIFS(Тех_Движение!$G$2:$G$5111,Тех_Движение!$D$2:$D$5111,$C4751,Тех_Движение!$B$2:$B$5111,"&lt;="&amp;Q$3)-$F4751)))</f>
        <v>#VALUE!</v>
      </c>
      <c r="R4751" s="21" t="str">
        <f t="shared" si="223"/>
        <v/>
      </c>
      <c r="S4751" s="23" t="str">
        <f>IF($B4751="","",VLOOKUP($C4751,Настройки!$A$11:$L$17,9,FALSE))</f>
        <v/>
      </c>
      <c r="T4751" s="23" t="str">
        <f t="shared" si="224"/>
        <v/>
      </c>
    </row>
    <row r="4752" spans="1:20" x14ac:dyDescent="0.3">
      <c r="A4752" s="20">
        <f>Тех_Движение!$A$4749</f>
        <v>4748</v>
      </c>
      <c r="B4752" s="20" t="str">
        <f>IF(Тех_Движение!$F$4749&gt;0,Тех_Движение!$I$4749,"")</f>
        <v/>
      </c>
      <c r="C4752" s="20" t="str">
        <f>IF($B4752="","",Тех_Движение!$D$4749)</f>
        <v/>
      </c>
      <c r="D4752" s="9" t="str">
        <f>IF($B4752="","",Тех_Движение!$B$4749)</f>
        <v/>
      </c>
      <c r="E4752" s="21" t="str">
        <f>IF($B4752="","",Тех_Движение!$F$4749)</f>
        <v/>
      </c>
      <c r="F4752" s="21" t="str">
        <f>IF($B4752="","",SUMIFS($E$5:$E4751,$C$5:$C4751,$C4752))</f>
        <v/>
      </c>
      <c r="G4752" s="21" t="str">
        <f>IF($B4752="","",MAX(0,$E4752-MAX(0,SUMIFS(Тех_Движение!$G$2:$G$5111,Тех_Движение!$D$2:$D$5111,$C4752,Тех_Движение!$B$2:$B$5111,"&lt;="&amp;Настройки!$B$5-1)-$F4752)))</f>
        <v/>
      </c>
      <c r="H4752" s="21" t="str">
        <f>IF($B4752="","",IF(AND($D4752&gt;=Настройки!$B$5,$D4752&lt;=Настройки!$B$6),$E4752,0))</f>
        <v/>
      </c>
      <c r="I4752" s="21" t="str">
        <f t="shared" si="222"/>
        <v/>
      </c>
      <c r="J4752" s="21" t="str">
        <f>IF($B4752="","",MAX(0,$E4752-MAX(0,SUMIFS(Тех_Движение!$G$2:$G$5111,Тех_Движение!$D$2:$D$5111,$C4752,Тех_Движение!$B$2:$B$5111,"&lt;="&amp;Настройки!$B$6)-$F4752)))</f>
        <v/>
      </c>
      <c r="K4752" s="21" t="e">
        <f>IF(OR($B4752="",K$3&lt;$D4752+Настройки!$B$7),0,MAX(0,$E4752-MAX(0,SUMIFS(Тех_Движение!$G$2:$G$5111,Тех_Движение!$D$2:$D$5111,$C4752,Тех_Движение!$B$2:$B$5111,"&lt;="&amp;K$3)-$F4752)))</f>
        <v>#VALUE!</v>
      </c>
      <c r="L4752" s="21" t="e">
        <f>IF(OR($B4752="",L$3&lt;$D4752+Настройки!$B$7),0,MAX(0,$E4752-MAX(0,SUMIFS(Тех_Движение!$G$2:$G$5111,Тех_Движение!$D$2:$D$5111,$C4752,Тех_Движение!$B$2:$B$5111,"&lt;="&amp;L$3)-$F4752)))</f>
        <v>#VALUE!</v>
      </c>
      <c r="M4752" s="21" t="e">
        <f>IF(OR($B4752="",M$3&lt;$D4752+Настройки!$B$7),0,MAX(0,$E4752-MAX(0,SUMIFS(Тех_Движение!$G$2:$G$5111,Тех_Движение!$D$2:$D$5111,$C4752,Тех_Движение!$B$2:$B$5111,"&lt;="&amp;M$3)-$F4752)))</f>
        <v>#VALUE!</v>
      </c>
      <c r="N4752" s="21" t="e">
        <f>IF(OR($B4752="",N$3&lt;$D4752+Настройки!$B$7),0,MAX(0,$E4752-MAX(0,SUMIFS(Тех_Движение!$G$2:$G$5111,Тех_Движение!$D$2:$D$5111,$C4752,Тех_Движение!$B$2:$B$5111,"&lt;="&amp;N$3)-$F4752)))</f>
        <v>#VALUE!</v>
      </c>
      <c r="O4752" s="21" t="e">
        <f>IF(OR($B4752="",O$3&lt;$D4752+Настройки!$B$7),0,MAX(0,$E4752-MAX(0,SUMIFS(Тех_Движение!$G$2:$G$5111,Тех_Движение!$D$2:$D$5111,$C4752,Тех_Движение!$B$2:$B$5111,"&lt;="&amp;O$3)-$F4752)))</f>
        <v>#VALUE!</v>
      </c>
      <c r="P4752" s="21" t="e">
        <f>IF(OR($B4752="",P$3&lt;$D4752+Настройки!$B$7),0,MAX(0,$E4752-MAX(0,SUMIFS(Тех_Движение!$G$2:$G$5111,Тех_Движение!$D$2:$D$5111,$C4752,Тех_Движение!$B$2:$B$5111,"&lt;="&amp;P$3)-$F4752)))</f>
        <v>#VALUE!</v>
      </c>
      <c r="Q4752" s="21" t="e">
        <f>IF(OR($B4752="",Q$3&lt;$D4752+Настройки!$B$7),0,MAX(0,$E4752-MAX(0,SUMIFS(Тех_Движение!$G$2:$G$5111,Тех_Движение!$D$2:$D$5111,$C4752,Тех_Движение!$B$2:$B$5111,"&lt;="&amp;Q$3)-$F4752)))</f>
        <v>#VALUE!</v>
      </c>
      <c r="R4752" s="21" t="str">
        <f t="shared" si="223"/>
        <v/>
      </c>
      <c r="S4752" s="23" t="str">
        <f>IF($B4752="","",VLOOKUP($C4752,Настройки!$A$11:$L$17,9,FALSE))</f>
        <v/>
      </c>
      <c r="T4752" s="23" t="str">
        <f t="shared" si="224"/>
        <v/>
      </c>
    </row>
    <row r="4753" spans="1:20" x14ac:dyDescent="0.3">
      <c r="A4753" s="20">
        <f>Тех_Движение!$A$4750</f>
        <v>4749</v>
      </c>
      <c r="B4753" s="20" t="str">
        <f>IF(Тех_Движение!$F$4750&gt;0,Тех_Движение!$I$4750,"")</f>
        <v/>
      </c>
      <c r="C4753" s="20" t="str">
        <f>IF($B4753="","",Тех_Движение!$D$4750)</f>
        <v/>
      </c>
      <c r="D4753" s="9" t="str">
        <f>IF($B4753="","",Тех_Движение!$B$4750)</f>
        <v/>
      </c>
      <c r="E4753" s="21" t="str">
        <f>IF($B4753="","",Тех_Движение!$F$4750)</f>
        <v/>
      </c>
      <c r="F4753" s="21" t="str">
        <f>IF($B4753="","",SUMIFS($E$5:$E4752,$C$5:$C4752,$C4753))</f>
        <v/>
      </c>
      <c r="G4753" s="21" t="str">
        <f>IF($B4753="","",MAX(0,$E4753-MAX(0,SUMIFS(Тех_Движение!$G$2:$G$5111,Тех_Движение!$D$2:$D$5111,$C4753,Тех_Движение!$B$2:$B$5111,"&lt;="&amp;Настройки!$B$5-1)-$F4753)))</f>
        <v/>
      </c>
      <c r="H4753" s="21" t="str">
        <f>IF($B4753="","",IF(AND($D4753&gt;=Настройки!$B$5,$D4753&lt;=Настройки!$B$6),$E4753,0))</f>
        <v/>
      </c>
      <c r="I4753" s="21" t="str">
        <f t="shared" si="222"/>
        <v/>
      </c>
      <c r="J4753" s="21" t="str">
        <f>IF($B4753="","",MAX(0,$E4753-MAX(0,SUMIFS(Тех_Движение!$G$2:$G$5111,Тех_Движение!$D$2:$D$5111,$C4753,Тех_Движение!$B$2:$B$5111,"&lt;="&amp;Настройки!$B$6)-$F4753)))</f>
        <v/>
      </c>
      <c r="K4753" s="21" t="e">
        <f>IF(OR($B4753="",K$3&lt;$D4753+Настройки!$B$7),0,MAX(0,$E4753-MAX(0,SUMIFS(Тех_Движение!$G$2:$G$5111,Тех_Движение!$D$2:$D$5111,$C4753,Тех_Движение!$B$2:$B$5111,"&lt;="&amp;K$3)-$F4753)))</f>
        <v>#VALUE!</v>
      </c>
      <c r="L4753" s="21" t="e">
        <f>IF(OR($B4753="",L$3&lt;$D4753+Настройки!$B$7),0,MAX(0,$E4753-MAX(0,SUMIFS(Тех_Движение!$G$2:$G$5111,Тех_Движение!$D$2:$D$5111,$C4753,Тех_Движение!$B$2:$B$5111,"&lt;="&amp;L$3)-$F4753)))</f>
        <v>#VALUE!</v>
      </c>
      <c r="M4753" s="21" t="e">
        <f>IF(OR($B4753="",M$3&lt;$D4753+Настройки!$B$7),0,MAX(0,$E4753-MAX(0,SUMIFS(Тех_Движение!$G$2:$G$5111,Тех_Движение!$D$2:$D$5111,$C4753,Тех_Движение!$B$2:$B$5111,"&lt;="&amp;M$3)-$F4753)))</f>
        <v>#VALUE!</v>
      </c>
      <c r="N4753" s="21" t="e">
        <f>IF(OR($B4753="",N$3&lt;$D4753+Настройки!$B$7),0,MAX(0,$E4753-MAX(0,SUMIFS(Тех_Движение!$G$2:$G$5111,Тех_Движение!$D$2:$D$5111,$C4753,Тех_Движение!$B$2:$B$5111,"&lt;="&amp;N$3)-$F4753)))</f>
        <v>#VALUE!</v>
      </c>
      <c r="O4753" s="21" t="e">
        <f>IF(OR($B4753="",O$3&lt;$D4753+Настройки!$B$7),0,MAX(0,$E4753-MAX(0,SUMIFS(Тех_Движение!$G$2:$G$5111,Тех_Движение!$D$2:$D$5111,$C4753,Тех_Движение!$B$2:$B$5111,"&lt;="&amp;O$3)-$F4753)))</f>
        <v>#VALUE!</v>
      </c>
      <c r="P4753" s="21" t="e">
        <f>IF(OR($B4753="",P$3&lt;$D4753+Настройки!$B$7),0,MAX(0,$E4753-MAX(0,SUMIFS(Тех_Движение!$G$2:$G$5111,Тех_Движение!$D$2:$D$5111,$C4753,Тех_Движение!$B$2:$B$5111,"&lt;="&amp;P$3)-$F4753)))</f>
        <v>#VALUE!</v>
      </c>
      <c r="Q4753" s="21" t="e">
        <f>IF(OR($B4753="",Q$3&lt;$D4753+Настройки!$B$7),0,MAX(0,$E4753-MAX(0,SUMIFS(Тех_Движение!$G$2:$G$5111,Тех_Движение!$D$2:$D$5111,$C4753,Тех_Движение!$B$2:$B$5111,"&lt;="&amp;Q$3)-$F4753)))</f>
        <v>#VALUE!</v>
      </c>
      <c r="R4753" s="21" t="str">
        <f t="shared" si="223"/>
        <v/>
      </c>
      <c r="S4753" s="23" t="str">
        <f>IF($B4753="","",VLOOKUP($C4753,Настройки!$A$11:$L$17,9,FALSE))</f>
        <v/>
      </c>
      <c r="T4753" s="23" t="str">
        <f t="shared" si="224"/>
        <v/>
      </c>
    </row>
    <row r="4754" spans="1:20" x14ac:dyDescent="0.3">
      <c r="A4754" s="20">
        <f>Тех_Движение!$A$4751</f>
        <v>4750</v>
      </c>
      <c r="B4754" s="20" t="str">
        <f>IF(Тех_Движение!$F$4751&gt;0,Тех_Движение!$I$4751,"")</f>
        <v/>
      </c>
      <c r="C4754" s="20" t="str">
        <f>IF($B4754="","",Тех_Движение!$D$4751)</f>
        <v/>
      </c>
      <c r="D4754" s="9" t="str">
        <f>IF($B4754="","",Тех_Движение!$B$4751)</f>
        <v/>
      </c>
      <c r="E4754" s="21" t="str">
        <f>IF($B4754="","",Тех_Движение!$F$4751)</f>
        <v/>
      </c>
      <c r="F4754" s="21" t="str">
        <f>IF($B4754="","",SUMIFS($E$5:$E4753,$C$5:$C4753,$C4754))</f>
        <v/>
      </c>
      <c r="G4754" s="21" t="str">
        <f>IF($B4754="","",MAX(0,$E4754-MAX(0,SUMIFS(Тех_Движение!$G$2:$G$5111,Тех_Движение!$D$2:$D$5111,$C4754,Тех_Движение!$B$2:$B$5111,"&lt;="&amp;Настройки!$B$5-1)-$F4754)))</f>
        <v/>
      </c>
      <c r="H4754" s="21" t="str">
        <f>IF($B4754="","",IF(AND($D4754&gt;=Настройки!$B$5,$D4754&lt;=Настройки!$B$6),$E4754,0))</f>
        <v/>
      </c>
      <c r="I4754" s="21" t="str">
        <f t="shared" si="222"/>
        <v/>
      </c>
      <c r="J4754" s="21" t="str">
        <f>IF($B4754="","",MAX(0,$E4754-MAX(0,SUMIFS(Тех_Движение!$G$2:$G$5111,Тех_Движение!$D$2:$D$5111,$C4754,Тех_Движение!$B$2:$B$5111,"&lt;="&amp;Настройки!$B$6)-$F4754)))</f>
        <v/>
      </c>
      <c r="K4754" s="21" t="e">
        <f>IF(OR($B4754="",K$3&lt;$D4754+Настройки!$B$7),0,MAX(0,$E4754-MAX(0,SUMIFS(Тех_Движение!$G$2:$G$5111,Тех_Движение!$D$2:$D$5111,$C4754,Тех_Движение!$B$2:$B$5111,"&lt;="&amp;K$3)-$F4754)))</f>
        <v>#VALUE!</v>
      </c>
      <c r="L4754" s="21" t="e">
        <f>IF(OR($B4754="",L$3&lt;$D4754+Настройки!$B$7),0,MAX(0,$E4754-MAX(0,SUMIFS(Тех_Движение!$G$2:$G$5111,Тех_Движение!$D$2:$D$5111,$C4754,Тех_Движение!$B$2:$B$5111,"&lt;="&amp;L$3)-$F4754)))</f>
        <v>#VALUE!</v>
      </c>
      <c r="M4754" s="21" t="e">
        <f>IF(OR($B4754="",M$3&lt;$D4754+Настройки!$B$7),0,MAX(0,$E4754-MAX(0,SUMIFS(Тех_Движение!$G$2:$G$5111,Тех_Движение!$D$2:$D$5111,$C4754,Тех_Движение!$B$2:$B$5111,"&lt;="&amp;M$3)-$F4754)))</f>
        <v>#VALUE!</v>
      </c>
      <c r="N4754" s="21" t="e">
        <f>IF(OR($B4754="",N$3&lt;$D4754+Настройки!$B$7),0,MAX(0,$E4754-MAX(0,SUMIFS(Тех_Движение!$G$2:$G$5111,Тех_Движение!$D$2:$D$5111,$C4754,Тех_Движение!$B$2:$B$5111,"&lt;="&amp;N$3)-$F4754)))</f>
        <v>#VALUE!</v>
      </c>
      <c r="O4754" s="21" t="e">
        <f>IF(OR($B4754="",O$3&lt;$D4754+Настройки!$B$7),0,MAX(0,$E4754-MAX(0,SUMIFS(Тех_Движение!$G$2:$G$5111,Тех_Движение!$D$2:$D$5111,$C4754,Тех_Движение!$B$2:$B$5111,"&lt;="&amp;O$3)-$F4754)))</f>
        <v>#VALUE!</v>
      </c>
      <c r="P4754" s="21" t="e">
        <f>IF(OR($B4754="",P$3&lt;$D4754+Настройки!$B$7),0,MAX(0,$E4754-MAX(0,SUMIFS(Тех_Движение!$G$2:$G$5111,Тех_Движение!$D$2:$D$5111,$C4754,Тех_Движение!$B$2:$B$5111,"&lt;="&amp;P$3)-$F4754)))</f>
        <v>#VALUE!</v>
      </c>
      <c r="Q4754" s="21" t="e">
        <f>IF(OR($B4754="",Q$3&lt;$D4754+Настройки!$B$7),0,MAX(0,$E4754-MAX(0,SUMIFS(Тех_Движение!$G$2:$G$5111,Тех_Движение!$D$2:$D$5111,$C4754,Тех_Движение!$B$2:$B$5111,"&lt;="&amp;Q$3)-$F4754)))</f>
        <v>#VALUE!</v>
      </c>
      <c r="R4754" s="21" t="str">
        <f t="shared" si="223"/>
        <v/>
      </c>
      <c r="S4754" s="23" t="str">
        <f>IF($B4754="","",VLOOKUP($C4754,Настройки!$A$11:$L$17,9,FALSE))</f>
        <v/>
      </c>
      <c r="T4754" s="23" t="str">
        <f t="shared" si="224"/>
        <v/>
      </c>
    </row>
    <row r="4755" spans="1:20" x14ac:dyDescent="0.3">
      <c r="A4755" s="20">
        <f>Тех_Движение!$A$4752</f>
        <v>4751</v>
      </c>
      <c r="B4755" s="20" t="str">
        <f>IF(Тех_Движение!$F$4752&gt;0,Тех_Движение!$I$4752,"")</f>
        <v/>
      </c>
      <c r="C4755" s="20" t="str">
        <f>IF($B4755="","",Тех_Движение!$D$4752)</f>
        <v/>
      </c>
      <c r="D4755" s="9" t="str">
        <f>IF($B4755="","",Тех_Движение!$B$4752)</f>
        <v/>
      </c>
      <c r="E4755" s="21" t="str">
        <f>IF($B4755="","",Тех_Движение!$F$4752)</f>
        <v/>
      </c>
      <c r="F4755" s="21" t="str">
        <f>IF($B4755="","",SUMIFS($E$5:$E4754,$C$5:$C4754,$C4755))</f>
        <v/>
      </c>
      <c r="G4755" s="21" t="str">
        <f>IF($B4755="","",MAX(0,$E4755-MAX(0,SUMIFS(Тех_Движение!$G$2:$G$5111,Тех_Движение!$D$2:$D$5111,$C4755,Тех_Движение!$B$2:$B$5111,"&lt;="&amp;Настройки!$B$5-1)-$F4755)))</f>
        <v/>
      </c>
      <c r="H4755" s="21" t="str">
        <f>IF($B4755="","",IF(AND($D4755&gt;=Настройки!$B$5,$D4755&lt;=Настройки!$B$6),$E4755,0))</f>
        <v/>
      </c>
      <c r="I4755" s="21" t="str">
        <f t="shared" si="222"/>
        <v/>
      </c>
      <c r="J4755" s="21" t="str">
        <f>IF($B4755="","",MAX(0,$E4755-MAX(0,SUMIFS(Тех_Движение!$G$2:$G$5111,Тех_Движение!$D$2:$D$5111,$C4755,Тех_Движение!$B$2:$B$5111,"&lt;="&amp;Настройки!$B$6)-$F4755)))</f>
        <v/>
      </c>
      <c r="K4755" s="21" t="e">
        <f>IF(OR($B4755="",K$3&lt;$D4755+Настройки!$B$7),0,MAX(0,$E4755-MAX(0,SUMIFS(Тех_Движение!$G$2:$G$5111,Тех_Движение!$D$2:$D$5111,$C4755,Тех_Движение!$B$2:$B$5111,"&lt;="&amp;K$3)-$F4755)))</f>
        <v>#VALUE!</v>
      </c>
      <c r="L4755" s="21" t="e">
        <f>IF(OR($B4755="",L$3&lt;$D4755+Настройки!$B$7),0,MAX(0,$E4755-MAX(0,SUMIFS(Тех_Движение!$G$2:$G$5111,Тех_Движение!$D$2:$D$5111,$C4755,Тех_Движение!$B$2:$B$5111,"&lt;="&amp;L$3)-$F4755)))</f>
        <v>#VALUE!</v>
      </c>
      <c r="M4755" s="21" t="e">
        <f>IF(OR($B4755="",M$3&lt;$D4755+Настройки!$B$7),0,MAX(0,$E4755-MAX(0,SUMIFS(Тех_Движение!$G$2:$G$5111,Тех_Движение!$D$2:$D$5111,$C4755,Тех_Движение!$B$2:$B$5111,"&lt;="&amp;M$3)-$F4755)))</f>
        <v>#VALUE!</v>
      </c>
      <c r="N4755" s="21" t="e">
        <f>IF(OR($B4755="",N$3&lt;$D4755+Настройки!$B$7),0,MAX(0,$E4755-MAX(0,SUMIFS(Тех_Движение!$G$2:$G$5111,Тех_Движение!$D$2:$D$5111,$C4755,Тех_Движение!$B$2:$B$5111,"&lt;="&amp;N$3)-$F4755)))</f>
        <v>#VALUE!</v>
      </c>
      <c r="O4755" s="21" t="e">
        <f>IF(OR($B4755="",O$3&lt;$D4755+Настройки!$B$7),0,MAX(0,$E4755-MAX(0,SUMIFS(Тех_Движение!$G$2:$G$5111,Тех_Движение!$D$2:$D$5111,$C4755,Тех_Движение!$B$2:$B$5111,"&lt;="&amp;O$3)-$F4755)))</f>
        <v>#VALUE!</v>
      </c>
      <c r="P4755" s="21" t="e">
        <f>IF(OR($B4755="",P$3&lt;$D4755+Настройки!$B$7),0,MAX(0,$E4755-MAX(0,SUMIFS(Тех_Движение!$G$2:$G$5111,Тех_Движение!$D$2:$D$5111,$C4755,Тех_Движение!$B$2:$B$5111,"&lt;="&amp;P$3)-$F4755)))</f>
        <v>#VALUE!</v>
      </c>
      <c r="Q4755" s="21" t="e">
        <f>IF(OR($B4755="",Q$3&lt;$D4755+Настройки!$B$7),0,MAX(0,$E4755-MAX(0,SUMIFS(Тех_Движение!$G$2:$G$5111,Тех_Движение!$D$2:$D$5111,$C4755,Тех_Движение!$B$2:$B$5111,"&lt;="&amp;Q$3)-$F4755)))</f>
        <v>#VALUE!</v>
      </c>
      <c r="R4755" s="21" t="str">
        <f t="shared" si="223"/>
        <v/>
      </c>
      <c r="S4755" s="23" t="str">
        <f>IF($B4755="","",VLOOKUP($C4755,Настройки!$A$11:$L$17,9,FALSE))</f>
        <v/>
      </c>
      <c r="T4755" s="23" t="str">
        <f t="shared" si="224"/>
        <v/>
      </c>
    </row>
    <row r="4756" spans="1:20" x14ac:dyDescent="0.3">
      <c r="A4756" s="20">
        <f>Тех_Движение!$A$4753</f>
        <v>4752</v>
      </c>
      <c r="B4756" s="20" t="str">
        <f>IF(Тех_Движение!$F$4753&gt;0,Тех_Движение!$I$4753,"")</f>
        <v/>
      </c>
      <c r="C4756" s="20" t="str">
        <f>IF($B4756="","",Тех_Движение!$D$4753)</f>
        <v/>
      </c>
      <c r="D4756" s="9" t="str">
        <f>IF($B4756="","",Тех_Движение!$B$4753)</f>
        <v/>
      </c>
      <c r="E4756" s="21" t="str">
        <f>IF($B4756="","",Тех_Движение!$F$4753)</f>
        <v/>
      </c>
      <c r="F4756" s="21" t="str">
        <f>IF($B4756="","",SUMIFS($E$5:$E4755,$C$5:$C4755,$C4756))</f>
        <v/>
      </c>
      <c r="G4756" s="21" t="str">
        <f>IF($B4756="","",MAX(0,$E4756-MAX(0,SUMIFS(Тех_Движение!$G$2:$G$5111,Тех_Движение!$D$2:$D$5111,$C4756,Тех_Движение!$B$2:$B$5111,"&lt;="&amp;Настройки!$B$5-1)-$F4756)))</f>
        <v/>
      </c>
      <c r="H4756" s="21" t="str">
        <f>IF($B4756="","",IF(AND($D4756&gt;=Настройки!$B$5,$D4756&lt;=Настройки!$B$6),$E4756,0))</f>
        <v/>
      </c>
      <c r="I4756" s="21" t="str">
        <f t="shared" si="222"/>
        <v/>
      </c>
      <c r="J4756" s="21" t="str">
        <f>IF($B4756="","",MAX(0,$E4756-MAX(0,SUMIFS(Тех_Движение!$G$2:$G$5111,Тех_Движение!$D$2:$D$5111,$C4756,Тех_Движение!$B$2:$B$5111,"&lt;="&amp;Настройки!$B$6)-$F4756)))</f>
        <v/>
      </c>
      <c r="K4756" s="21" t="e">
        <f>IF(OR($B4756="",K$3&lt;$D4756+Настройки!$B$7),0,MAX(0,$E4756-MAX(0,SUMIFS(Тех_Движение!$G$2:$G$5111,Тех_Движение!$D$2:$D$5111,$C4756,Тех_Движение!$B$2:$B$5111,"&lt;="&amp;K$3)-$F4756)))</f>
        <v>#VALUE!</v>
      </c>
      <c r="L4756" s="21" t="e">
        <f>IF(OR($B4756="",L$3&lt;$D4756+Настройки!$B$7),0,MAX(0,$E4756-MAX(0,SUMIFS(Тех_Движение!$G$2:$G$5111,Тех_Движение!$D$2:$D$5111,$C4756,Тех_Движение!$B$2:$B$5111,"&lt;="&amp;L$3)-$F4756)))</f>
        <v>#VALUE!</v>
      </c>
      <c r="M4756" s="21" t="e">
        <f>IF(OR($B4756="",M$3&lt;$D4756+Настройки!$B$7),0,MAX(0,$E4756-MAX(0,SUMIFS(Тех_Движение!$G$2:$G$5111,Тех_Движение!$D$2:$D$5111,$C4756,Тех_Движение!$B$2:$B$5111,"&lt;="&amp;M$3)-$F4756)))</f>
        <v>#VALUE!</v>
      </c>
      <c r="N4756" s="21" t="e">
        <f>IF(OR($B4756="",N$3&lt;$D4756+Настройки!$B$7),0,MAX(0,$E4756-MAX(0,SUMIFS(Тех_Движение!$G$2:$G$5111,Тех_Движение!$D$2:$D$5111,$C4756,Тех_Движение!$B$2:$B$5111,"&lt;="&amp;N$3)-$F4756)))</f>
        <v>#VALUE!</v>
      </c>
      <c r="O4756" s="21" t="e">
        <f>IF(OR($B4756="",O$3&lt;$D4756+Настройки!$B$7),0,MAX(0,$E4756-MAX(0,SUMIFS(Тех_Движение!$G$2:$G$5111,Тех_Движение!$D$2:$D$5111,$C4756,Тех_Движение!$B$2:$B$5111,"&lt;="&amp;O$3)-$F4756)))</f>
        <v>#VALUE!</v>
      </c>
      <c r="P4756" s="21" t="e">
        <f>IF(OR($B4756="",P$3&lt;$D4756+Настройки!$B$7),0,MAX(0,$E4756-MAX(0,SUMIFS(Тех_Движение!$G$2:$G$5111,Тех_Движение!$D$2:$D$5111,$C4756,Тех_Движение!$B$2:$B$5111,"&lt;="&amp;P$3)-$F4756)))</f>
        <v>#VALUE!</v>
      </c>
      <c r="Q4756" s="21" t="e">
        <f>IF(OR($B4756="",Q$3&lt;$D4756+Настройки!$B$7),0,MAX(0,$E4756-MAX(0,SUMIFS(Тех_Движение!$G$2:$G$5111,Тех_Движение!$D$2:$D$5111,$C4756,Тех_Движение!$B$2:$B$5111,"&lt;="&amp;Q$3)-$F4756)))</f>
        <v>#VALUE!</v>
      </c>
      <c r="R4756" s="21" t="str">
        <f t="shared" si="223"/>
        <v/>
      </c>
      <c r="S4756" s="23" t="str">
        <f>IF($B4756="","",VLOOKUP($C4756,Настройки!$A$11:$L$17,9,FALSE))</f>
        <v/>
      </c>
      <c r="T4756" s="23" t="str">
        <f t="shared" si="224"/>
        <v/>
      </c>
    </row>
    <row r="4757" spans="1:20" x14ac:dyDescent="0.3">
      <c r="A4757" s="20">
        <f>Тех_Движение!$A$4754</f>
        <v>4753</v>
      </c>
      <c r="B4757" s="20" t="str">
        <f>IF(Тех_Движение!$F$4754&gt;0,Тех_Движение!$I$4754,"")</f>
        <v/>
      </c>
      <c r="C4757" s="20" t="str">
        <f>IF($B4757="","",Тех_Движение!$D$4754)</f>
        <v/>
      </c>
      <c r="D4757" s="9" t="str">
        <f>IF($B4757="","",Тех_Движение!$B$4754)</f>
        <v/>
      </c>
      <c r="E4757" s="21" t="str">
        <f>IF($B4757="","",Тех_Движение!$F$4754)</f>
        <v/>
      </c>
      <c r="F4757" s="21" t="str">
        <f>IF($B4757="","",SUMIFS($E$5:$E4756,$C$5:$C4756,$C4757))</f>
        <v/>
      </c>
      <c r="G4757" s="21" t="str">
        <f>IF($B4757="","",MAX(0,$E4757-MAX(0,SUMIFS(Тех_Движение!$G$2:$G$5111,Тех_Движение!$D$2:$D$5111,$C4757,Тех_Движение!$B$2:$B$5111,"&lt;="&amp;Настройки!$B$5-1)-$F4757)))</f>
        <v/>
      </c>
      <c r="H4757" s="21" t="str">
        <f>IF($B4757="","",IF(AND($D4757&gt;=Настройки!$B$5,$D4757&lt;=Настройки!$B$6),$E4757,0))</f>
        <v/>
      </c>
      <c r="I4757" s="21" t="str">
        <f t="shared" si="222"/>
        <v/>
      </c>
      <c r="J4757" s="21" t="str">
        <f>IF($B4757="","",MAX(0,$E4757-MAX(0,SUMIFS(Тех_Движение!$G$2:$G$5111,Тех_Движение!$D$2:$D$5111,$C4757,Тех_Движение!$B$2:$B$5111,"&lt;="&amp;Настройки!$B$6)-$F4757)))</f>
        <v/>
      </c>
      <c r="K4757" s="21" t="e">
        <f>IF(OR($B4757="",K$3&lt;$D4757+Настройки!$B$7),0,MAX(0,$E4757-MAX(0,SUMIFS(Тех_Движение!$G$2:$G$5111,Тех_Движение!$D$2:$D$5111,$C4757,Тех_Движение!$B$2:$B$5111,"&lt;="&amp;K$3)-$F4757)))</f>
        <v>#VALUE!</v>
      </c>
      <c r="L4757" s="21" t="e">
        <f>IF(OR($B4757="",L$3&lt;$D4757+Настройки!$B$7),0,MAX(0,$E4757-MAX(0,SUMIFS(Тех_Движение!$G$2:$G$5111,Тех_Движение!$D$2:$D$5111,$C4757,Тех_Движение!$B$2:$B$5111,"&lt;="&amp;L$3)-$F4757)))</f>
        <v>#VALUE!</v>
      </c>
      <c r="M4757" s="21" t="e">
        <f>IF(OR($B4757="",M$3&lt;$D4757+Настройки!$B$7),0,MAX(0,$E4757-MAX(0,SUMIFS(Тех_Движение!$G$2:$G$5111,Тех_Движение!$D$2:$D$5111,$C4757,Тех_Движение!$B$2:$B$5111,"&lt;="&amp;M$3)-$F4757)))</f>
        <v>#VALUE!</v>
      </c>
      <c r="N4757" s="21" t="e">
        <f>IF(OR($B4757="",N$3&lt;$D4757+Настройки!$B$7),0,MAX(0,$E4757-MAX(0,SUMIFS(Тех_Движение!$G$2:$G$5111,Тех_Движение!$D$2:$D$5111,$C4757,Тех_Движение!$B$2:$B$5111,"&lt;="&amp;N$3)-$F4757)))</f>
        <v>#VALUE!</v>
      </c>
      <c r="O4757" s="21" t="e">
        <f>IF(OR($B4757="",O$3&lt;$D4757+Настройки!$B$7),0,MAX(0,$E4757-MAX(0,SUMIFS(Тех_Движение!$G$2:$G$5111,Тех_Движение!$D$2:$D$5111,$C4757,Тех_Движение!$B$2:$B$5111,"&lt;="&amp;O$3)-$F4757)))</f>
        <v>#VALUE!</v>
      </c>
      <c r="P4757" s="21" t="e">
        <f>IF(OR($B4757="",P$3&lt;$D4757+Настройки!$B$7),0,MAX(0,$E4757-MAX(0,SUMIFS(Тех_Движение!$G$2:$G$5111,Тех_Движение!$D$2:$D$5111,$C4757,Тех_Движение!$B$2:$B$5111,"&lt;="&amp;P$3)-$F4757)))</f>
        <v>#VALUE!</v>
      </c>
      <c r="Q4757" s="21" t="e">
        <f>IF(OR($B4757="",Q$3&lt;$D4757+Настройки!$B$7),0,MAX(0,$E4757-MAX(0,SUMIFS(Тех_Движение!$G$2:$G$5111,Тех_Движение!$D$2:$D$5111,$C4757,Тех_Движение!$B$2:$B$5111,"&lt;="&amp;Q$3)-$F4757)))</f>
        <v>#VALUE!</v>
      </c>
      <c r="R4757" s="21" t="str">
        <f t="shared" si="223"/>
        <v/>
      </c>
      <c r="S4757" s="23" t="str">
        <f>IF($B4757="","",VLOOKUP($C4757,Настройки!$A$11:$L$17,9,FALSE))</f>
        <v/>
      </c>
      <c r="T4757" s="23" t="str">
        <f t="shared" si="224"/>
        <v/>
      </c>
    </row>
    <row r="4758" spans="1:20" x14ac:dyDescent="0.3">
      <c r="A4758" s="20">
        <f>Тех_Движение!$A$4755</f>
        <v>4754</v>
      </c>
      <c r="B4758" s="20" t="str">
        <f>IF(Тех_Движение!$F$4755&gt;0,Тех_Движение!$I$4755,"")</f>
        <v/>
      </c>
      <c r="C4758" s="20" t="str">
        <f>IF($B4758="","",Тех_Движение!$D$4755)</f>
        <v/>
      </c>
      <c r="D4758" s="9" t="str">
        <f>IF($B4758="","",Тех_Движение!$B$4755)</f>
        <v/>
      </c>
      <c r="E4758" s="21" t="str">
        <f>IF($B4758="","",Тех_Движение!$F$4755)</f>
        <v/>
      </c>
      <c r="F4758" s="21" t="str">
        <f>IF($B4758="","",SUMIFS($E$5:$E4757,$C$5:$C4757,$C4758))</f>
        <v/>
      </c>
      <c r="G4758" s="21" t="str">
        <f>IF($B4758="","",MAX(0,$E4758-MAX(0,SUMIFS(Тех_Движение!$G$2:$G$5111,Тех_Движение!$D$2:$D$5111,$C4758,Тех_Движение!$B$2:$B$5111,"&lt;="&amp;Настройки!$B$5-1)-$F4758)))</f>
        <v/>
      </c>
      <c r="H4758" s="21" t="str">
        <f>IF($B4758="","",IF(AND($D4758&gt;=Настройки!$B$5,$D4758&lt;=Настройки!$B$6),$E4758,0))</f>
        <v/>
      </c>
      <c r="I4758" s="21" t="str">
        <f t="shared" si="222"/>
        <v/>
      </c>
      <c r="J4758" s="21" t="str">
        <f>IF($B4758="","",MAX(0,$E4758-MAX(0,SUMIFS(Тех_Движение!$G$2:$G$5111,Тех_Движение!$D$2:$D$5111,$C4758,Тех_Движение!$B$2:$B$5111,"&lt;="&amp;Настройки!$B$6)-$F4758)))</f>
        <v/>
      </c>
      <c r="K4758" s="21" t="e">
        <f>IF(OR($B4758="",K$3&lt;$D4758+Настройки!$B$7),0,MAX(0,$E4758-MAX(0,SUMIFS(Тех_Движение!$G$2:$G$5111,Тех_Движение!$D$2:$D$5111,$C4758,Тех_Движение!$B$2:$B$5111,"&lt;="&amp;K$3)-$F4758)))</f>
        <v>#VALUE!</v>
      </c>
      <c r="L4758" s="21" t="e">
        <f>IF(OR($B4758="",L$3&lt;$D4758+Настройки!$B$7),0,MAX(0,$E4758-MAX(0,SUMIFS(Тех_Движение!$G$2:$G$5111,Тех_Движение!$D$2:$D$5111,$C4758,Тех_Движение!$B$2:$B$5111,"&lt;="&amp;L$3)-$F4758)))</f>
        <v>#VALUE!</v>
      </c>
      <c r="M4758" s="21" t="e">
        <f>IF(OR($B4758="",M$3&lt;$D4758+Настройки!$B$7),0,MAX(0,$E4758-MAX(0,SUMIFS(Тех_Движение!$G$2:$G$5111,Тех_Движение!$D$2:$D$5111,$C4758,Тех_Движение!$B$2:$B$5111,"&lt;="&amp;M$3)-$F4758)))</f>
        <v>#VALUE!</v>
      </c>
      <c r="N4758" s="21" t="e">
        <f>IF(OR($B4758="",N$3&lt;$D4758+Настройки!$B$7),0,MAX(0,$E4758-MAX(0,SUMIFS(Тех_Движение!$G$2:$G$5111,Тех_Движение!$D$2:$D$5111,$C4758,Тех_Движение!$B$2:$B$5111,"&lt;="&amp;N$3)-$F4758)))</f>
        <v>#VALUE!</v>
      </c>
      <c r="O4758" s="21" t="e">
        <f>IF(OR($B4758="",O$3&lt;$D4758+Настройки!$B$7),0,MAX(0,$E4758-MAX(0,SUMIFS(Тех_Движение!$G$2:$G$5111,Тех_Движение!$D$2:$D$5111,$C4758,Тех_Движение!$B$2:$B$5111,"&lt;="&amp;O$3)-$F4758)))</f>
        <v>#VALUE!</v>
      </c>
      <c r="P4758" s="21" t="e">
        <f>IF(OR($B4758="",P$3&lt;$D4758+Настройки!$B$7),0,MAX(0,$E4758-MAX(0,SUMIFS(Тех_Движение!$G$2:$G$5111,Тех_Движение!$D$2:$D$5111,$C4758,Тех_Движение!$B$2:$B$5111,"&lt;="&amp;P$3)-$F4758)))</f>
        <v>#VALUE!</v>
      </c>
      <c r="Q4758" s="21" t="e">
        <f>IF(OR($B4758="",Q$3&lt;$D4758+Настройки!$B$7),0,MAX(0,$E4758-MAX(0,SUMIFS(Тех_Движение!$G$2:$G$5111,Тех_Движение!$D$2:$D$5111,$C4758,Тех_Движение!$B$2:$B$5111,"&lt;="&amp;Q$3)-$F4758)))</f>
        <v>#VALUE!</v>
      </c>
      <c r="R4758" s="21" t="str">
        <f t="shared" si="223"/>
        <v/>
      </c>
      <c r="S4758" s="23" t="str">
        <f>IF($B4758="","",VLOOKUP($C4758,Настройки!$A$11:$L$17,9,FALSE))</f>
        <v/>
      </c>
      <c r="T4758" s="23" t="str">
        <f t="shared" si="224"/>
        <v/>
      </c>
    </row>
    <row r="4759" spans="1:20" x14ac:dyDescent="0.3">
      <c r="A4759" s="20">
        <f>Тех_Движение!$A$4756</f>
        <v>4755</v>
      </c>
      <c r="B4759" s="20" t="str">
        <f>IF(Тех_Движение!$F$4756&gt;0,Тех_Движение!$I$4756,"")</f>
        <v/>
      </c>
      <c r="C4759" s="20" t="str">
        <f>IF($B4759="","",Тех_Движение!$D$4756)</f>
        <v/>
      </c>
      <c r="D4759" s="9" t="str">
        <f>IF($B4759="","",Тех_Движение!$B$4756)</f>
        <v/>
      </c>
      <c r="E4759" s="21" t="str">
        <f>IF($B4759="","",Тех_Движение!$F$4756)</f>
        <v/>
      </c>
      <c r="F4759" s="21" t="str">
        <f>IF($B4759="","",SUMIFS($E$5:$E4758,$C$5:$C4758,$C4759))</f>
        <v/>
      </c>
      <c r="G4759" s="21" t="str">
        <f>IF($B4759="","",MAX(0,$E4759-MAX(0,SUMIFS(Тех_Движение!$G$2:$G$5111,Тех_Движение!$D$2:$D$5111,$C4759,Тех_Движение!$B$2:$B$5111,"&lt;="&amp;Настройки!$B$5-1)-$F4759)))</f>
        <v/>
      </c>
      <c r="H4759" s="21" t="str">
        <f>IF($B4759="","",IF(AND($D4759&gt;=Настройки!$B$5,$D4759&lt;=Настройки!$B$6),$E4759,0))</f>
        <v/>
      </c>
      <c r="I4759" s="21" t="str">
        <f t="shared" si="222"/>
        <v/>
      </c>
      <c r="J4759" s="21" t="str">
        <f>IF($B4759="","",MAX(0,$E4759-MAX(0,SUMIFS(Тех_Движение!$G$2:$G$5111,Тех_Движение!$D$2:$D$5111,$C4759,Тех_Движение!$B$2:$B$5111,"&lt;="&amp;Настройки!$B$6)-$F4759)))</f>
        <v/>
      </c>
      <c r="K4759" s="21" t="e">
        <f>IF(OR($B4759="",K$3&lt;$D4759+Настройки!$B$7),0,MAX(0,$E4759-MAX(0,SUMIFS(Тех_Движение!$G$2:$G$5111,Тех_Движение!$D$2:$D$5111,$C4759,Тех_Движение!$B$2:$B$5111,"&lt;="&amp;K$3)-$F4759)))</f>
        <v>#VALUE!</v>
      </c>
      <c r="L4759" s="21" t="e">
        <f>IF(OR($B4759="",L$3&lt;$D4759+Настройки!$B$7),0,MAX(0,$E4759-MAX(0,SUMIFS(Тех_Движение!$G$2:$G$5111,Тех_Движение!$D$2:$D$5111,$C4759,Тех_Движение!$B$2:$B$5111,"&lt;="&amp;L$3)-$F4759)))</f>
        <v>#VALUE!</v>
      </c>
      <c r="M4759" s="21" t="e">
        <f>IF(OR($B4759="",M$3&lt;$D4759+Настройки!$B$7),0,MAX(0,$E4759-MAX(0,SUMIFS(Тех_Движение!$G$2:$G$5111,Тех_Движение!$D$2:$D$5111,$C4759,Тех_Движение!$B$2:$B$5111,"&lt;="&amp;M$3)-$F4759)))</f>
        <v>#VALUE!</v>
      </c>
      <c r="N4759" s="21" t="e">
        <f>IF(OR($B4759="",N$3&lt;$D4759+Настройки!$B$7),0,MAX(0,$E4759-MAX(0,SUMIFS(Тех_Движение!$G$2:$G$5111,Тех_Движение!$D$2:$D$5111,$C4759,Тех_Движение!$B$2:$B$5111,"&lt;="&amp;N$3)-$F4759)))</f>
        <v>#VALUE!</v>
      </c>
      <c r="O4759" s="21" t="e">
        <f>IF(OR($B4759="",O$3&lt;$D4759+Настройки!$B$7),0,MAX(0,$E4759-MAX(0,SUMIFS(Тех_Движение!$G$2:$G$5111,Тех_Движение!$D$2:$D$5111,$C4759,Тех_Движение!$B$2:$B$5111,"&lt;="&amp;O$3)-$F4759)))</f>
        <v>#VALUE!</v>
      </c>
      <c r="P4759" s="21" t="e">
        <f>IF(OR($B4759="",P$3&lt;$D4759+Настройки!$B$7),0,MAX(0,$E4759-MAX(0,SUMIFS(Тех_Движение!$G$2:$G$5111,Тех_Движение!$D$2:$D$5111,$C4759,Тех_Движение!$B$2:$B$5111,"&lt;="&amp;P$3)-$F4759)))</f>
        <v>#VALUE!</v>
      </c>
      <c r="Q4759" s="21" t="e">
        <f>IF(OR($B4759="",Q$3&lt;$D4759+Настройки!$B$7),0,MAX(0,$E4759-MAX(0,SUMIFS(Тех_Движение!$G$2:$G$5111,Тех_Движение!$D$2:$D$5111,$C4759,Тех_Движение!$B$2:$B$5111,"&lt;="&amp;Q$3)-$F4759)))</f>
        <v>#VALUE!</v>
      </c>
      <c r="R4759" s="21" t="str">
        <f t="shared" si="223"/>
        <v/>
      </c>
      <c r="S4759" s="23" t="str">
        <f>IF($B4759="","",VLOOKUP($C4759,Настройки!$A$11:$L$17,9,FALSE))</f>
        <v/>
      </c>
      <c r="T4759" s="23" t="str">
        <f t="shared" si="224"/>
        <v/>
      </c>
    </row>
    <row r="4760" spans="1:20" x14ac:dyDescent="0.3">
      <c r="A4760" s="20">
        <f>Тех_Движение!$A$4757</f>
        <v>4756</v>
      </c>
      <c r="B4760" s="20" t="str">
        <f>IF(Тех_Движение!$F$4757&gt;0,Тех_Движение!$I$4757,"")</f>
        <v/>
      </c>
      <c r="C4760" s="20" t="str">
        <f>IF($B4760="","",Тех_Движение!$D$4757)</f>
        <v/>
      </c>
      <c r="D4760" s="9" t="str">
        <f>IF($B4760="","",Тех_Движение!$B$4757)</f>
        <v/>
      </c>
      <c r="E4760" s="21" t="str">
        <f>IF($B4760="","",Тех_Движение!$F$4757)</f>
        <v/>
      </c>
      <c r="F4760" s="21" t="str">
        <f>IF($B4760="","",SUMIFS($E$5:$E4759,$C$5:$C4759,$C4760))</f>
        <v/>
      </c>
      <c r="G4760" s="21" t="str">
        <f>IF($B4760="","",MAX(0,$E4760-MAX(0,SUMIFS(Тех_Движение!$G$2:$G$5111,Тех_Движение!$D$2:$D$5111,$C4760,Тех_Движение!$B$2:$B$5111,"&lt;="&amp;Настройки!$B$5-1)-$F4760)))</f>
        <v/>
      </c>
      <c r="H4760" s="21" t="str">
        <f>IF($B4760="","",IF(AND($D4760&gt;=Настройки!$B$5,$D4760&lt;=Настройки!$B$6),$E4760,0))</f>
        <v/>
      </c>
      <c r="I4760" s="21" t="str">
        <f t="shared" si="222"/>
        <v/>
      </c>
      <c r="J4760" s="21" t="str">
        <f>IF($B4760="","",MAX(0,$E4760-MAX(0,SUMIFS(Тех_Движение!$G$2:$G$5111,Тех_Движение!$D$2:$D$5111,$C4760,Тех_Движение!$B$2:$B$5111,"&lt;="&amp;Настройки!$B$6)-$F4760)))</f>
        <v/>
      </c>
      <c r="K4760" s="21" t="e">
        <f>IF(OR($B4760="",K$3&lt;$D4760+Настройки!$B$7),0,MAX(0,$E4760-MAX(0,SUMIFS(Тех_Движение!$G$2:$G$5111,Тех_Движение!$D$2:$D$5111,$C4760,Тех_Движение!$B$2:$B$5111,"&lt;="&amp;K$3)-$F4760)))</f>
        <v>#VALUE!</v>
      </c>
      <c r="L4760" s="21" t="e">
        <f>IF(OR($B4760="",L$3&lt;$D4760+Настройки!$B$7),0,MAX(0,$E4760-MAX(0,SUMIFS(Тех_Движение!$G$2:$G$5111,Тех_Движение!$D$2:$D$5111,$C4760,Тех_Движение!$B$2:$B$5111,"&lt;="&amp;L$3)-$F4760)))</f>
        <v>#VALUE!</v>
      </c>
      <c r="M4760" s="21" t="e">
        <f>IF(OR($B4760="",M$3&lt;$D4760+Настройки!$B$7),0,MAX(0,$E4760-MAX(0,SUMIFS(Тех_Движение!$G$2:$G$5111,Тех_Движение!$D$2:$D$5111,$C4760,Тех_Движение!$B$2:$B$5111,"&lt;="&amp;M$3)-$F4760)))</f>
        <v>#VALUE!</v>
      </c>
      <c r="N4760" s="21" t="e">
        <f>IF(OR($B4760="",N$3&lt;$D4760+Настройки!$B$7),0,MAX(0,$E4760-MAX(0,SUMIFS(Тех_Движение!$G$2:$G$5111,Тех_Движение!$D$2:$D$5111,$C4760,Тех_Движение!$B$2:$B$5111,"&lt;="&amp;N$3)-$F4760)))</f>
        <v>#VALUE!</v>
      </c>
      <c r="O4760" s="21" t="e">
        <f>IF(OR($B4760="",O$3&lt;$D4760+Настройки!$B$7),0,MAX(0,$E4760-MAX(0,SUMIFS(Тех_Движение!$G$2:$G$5111,Тех_Движение!$D$2:$D$5111,$C4760,Тех_Движение!$B$2:$B$5111,"&lt;="&amp;O$3)-$F4760)))</f>
        <v>#VALUE!</v>
      </c>
      <c r="P4760" s="21" t="e">
        <f>IF(OR($B4760="",P$3&lt;$D4760+Настройки!$B$7),0,MAX(0,$E4760-MAX(0,SUMIFS(Тех_Движение!$G$2:$G$5111,Тех_Движение!$D$2:$D$5111,$C4760,Тех_Движение!$B$2:$B$5111,"&lt;="&amp;P$3)-$F4760)))</f>
        <v>#VALUE!</v>
      </c>
      <c r="Q4760" s="21" t="e">
        <f>IF(OR($B4760="",Q$3&lt;$D4760+Настройки!$B$7),0,MAX(0,$E4760-MAX(0,SUMIFS(Тех_Движение!$G$2:$G$5111,Тех_Движение!$D$2:$D$5111,$C4760,Тех_Движение!$B$2:$B$5111,"&lt;="&amp;Q$3)-$F4760)))</f>
        <v>#VALUE!</v>
      </c>
      <c r="R4760" s="21" t="str">
        <f t="shared" si="223"/>
        <v/>
      </c>
      <c r="S4760" s="23" t="str">
        <f>IF($B4760="","",VLOOKUP($C4760,Настройки!$A$11:$L$17,9,FALSE))</f>
        <v/>
      </c>
      <c r="T4760" s="23" t="str">
        <f t="shared" si="224"/>
        <v/>
      </c>
    </row>
    <row r="4761" spans="1:20" x14ac:dyDescent="0.3">
      <c r="A4761" s="20">
        <f>Тех_Движение!$A$4758</f>
        <v>4757</v>
      </c>
      <c r="B4761" s="20" t="str">
        <f>IF(Тех_Движение!$F$4758&gt;0,Тех_Движение!$I$4758,"")</f>
        <v/>
      </c>
      <c r="C4761" s="20" t="str">
        <f>IF($B4761="","",Тех_Движение!$D$4758)</f>
        <v/>
      </c>
      <c r="D4761" s="9" t="str">
        <f>IF($B4761="","",Тех_Движение!$B$4758)</f>
        <v/>
      </c>
      <c r="E4761" s="21" t="str">
        <f>IF($B4761="","",Тех_Движение!$F$4758)</f>
        <v/>
      </c>
      <c r="F4761" s="21" t="str">
        <f>IF($B4761="","",SUMIFS($E$5:$E4760,$C$5:$C4760,$C4761))</f>
        <v/>
      </c>
      <c r="G4761" s="21" t="str">
        <f>IF($B4761="","",MAX(0,$E4761-MAX(0,SUMIFS(Тех_Движение!$G$2:$G$5111,Тех_Движение!$D$2:$D$5111,$C4761,Тех_Движение!$B$2:$B$5111,"&lt;="&amp;Настройки!$B$5-1)-$F4761)))</f>
        <v/>
      </c>
      <c r="H4761" s="21" t="str">
        <f>IF($B4761="","",IF(AND($D4761&gt;=Настройки!$B$5,$D4761&lt;=Настройки!$B$6),$E4761,0))</f>
        <v/>
      </c>
      <c r="I4761" s="21" t="str">
        <f t="shared" si="222"/>
        <v/>
      </c>
      <c r="J4761" s="21" t="str">
        <f>IF($B4761="","",MAX(0,$E4761-MAX(0,SUMIFS(Тех_Движение!$G$2:$G$5111,Тех_Движение!$D$2:$D$5111,$C4761,Тех_Движение!$B$2:$B$5111,"&lt;="&amp;Настройки!$B$6)-$F4761)))</f>
        <v/>
      </c>
      <c r="K4761" s="21" t="e">
        <f>IF(OR($B4761="",K$3&lt;$D4761+Настройки!$B$7),0,MAX(0,$E4761-MAX(0,SUMIFS(Тех_Движение!$G$2:$G$5111,Тех_Движение!$D$2:$D$5111,$C4761,Тех_Движение!$B$2:$B$5111,"&lt;="&amp;K$3)-$F4761)))</f>
        <v>#VALUE!</v>
      </c>
      <c r="L4761" s="21" t="e">
        <f>IF(OR($B4761="",L$3&lt;$D4761+Настройки!$B$7),0,MAX(0,$E4761-MAX(0,SUMIFS(Тех_Движение!$G$2:$G$5111,Тех_Движение!$D$2:$D$5111,$C4761,Тех_Движение!$B$2:$B$5111,"&lt;="&amp;L$3)-$F4761)))</f>
        <v>#VALUE!</v>
      </c>
      <c r="M4761" s="21" t="e">
        <f>IF(OR($B4761="",M$3&lt;$D4761+Настройки!$B$7),0,MAX(0,$E4761-MAX(0,SUMIFS(Тех_Движение!$G$2:$G$5111,Тех_Движение!$D$2:$D$5111,$C4761,Тех_Движение!$B$2:$B$5111,"&lt;="&amp;M$3)-$F4761)))</f>
        <v>#VALUE!</v>
      </c>
      <c r="N4761" s="21" t="e">
        <f>IF(OR($B4761="",N$3&lt;$D4761+Настройки!$B$7),0,MAX(0,$E4761-MAX(0,SUMIFS(Тех_Движение!$G$2:$G$5111,Тех_Движение!$D$2:$D$5111,$C4761,Тех_Движение!$B$2:$B$5111,"&lt;="&amp;N$3)-$F4761)))</f>
        <v>#VALUE!</v>
      </c>
      <c r="O4761" s="21" t="e">
        <f>IF(OR($B4761="",O$3&lt;$D4761+Настройки!$B$7),0,MAX(0,$E4761-MAX(0,SUMIFS(Тех_Движение!$G$2:$G$5111,Тех_Движение!$D$2:$D$5111,$C4761,Тех_Движение!$B$2:$B$5111,"&lt;="&amp;O$3)-$F4761)))</f>
        <v>#VALUE!</v>
      </c>
      <c r="P4761" s="21" t="e">
        <f>IF(OR($B4761="",P$3&lt;$D4761+Настройки!$B$7),0,MAX(0,$E4761-MAX(0,SUMIFS(Тех_Движение!$G$2:$G$5111,Тех_Движение!$D$2:$D$5111,$C4761,Тех_Движение!$B$2:$B$5111,"&lt;="&amp;P$3)-$F4761)))</f>
        <v>#VALUE!</v>
      </c>
      <c r="Q4761" s="21" t="e">
        <f>IF(OR($B4761="",Q$3&lt;$D4761+Настройки!$B$7),0,MAX(0,$E4761-MAX(0,SUMIFS(Тех_Движение!$G$2:$G$5111,Тех_Движение!$D$2:$D$5111,$C4761,Тех_Движение!$B$2:$B$5111,"&lt;="&amp;Q$3)-$F4761)))</f>
        <v>#VALUE!</v>
      </c>
      <c r="R4761" s="21" t="str">
        <f t="shared" si="223"/>
        <v/>
      </c>
      <c r="S4761" s="23" t="str">
        <f>IF($B4761="","",VLOOKUP($C4761,Настройки!$A$11:$L$17,9,FALSE))</f>
        <v/>
      </c>
      <c r="T4761" s="23" t="str">
        <f t="shared" si="224"/>
        <v/>
      </c>
    </row>
    <row r="4762" spans="1:20" x14ac:dyDescent="0.3">
      <c r="A4762" s="20">
        <f>Тех_Движение!$A$4759</f>
        <v>4758</v>
      </c>
      <c r="B4762" s="20" t="str">
        <f>IF(Тех_Движение!$F$4759&gt;0,Тех_Движение!$I$4759,"")</f>
        <v/>
      </c>
      <c r="C4762" s="20" t="str">
        <f>IF($B4762="","",Тех_Движение!$D$4759)</f>
        <v/>
      </c>
      <c r="D4762" s="9" t="str">
        <f>IF($B4762="","",Тех_Движение!$B$4759)</f>
        <v/>
      </c>
      <c r="E4762" s="21" t="str">
        <f>IF($B4762="","",Тех_Движение!$F$4759)</f>
        <v/>
      </c>
      <c r="F4762" s="21" t="str">
        <f>IF($B4762="","",SUMIFS($E$5:$E4761,$C$5:$C4761,$C4762))</f>
        <v/>
      </c>
      <c r="G4762" s="21" t="str">
        <f>IF($B4762="","",MAX(0,$E4762-MAX(0,SUMIFS(Тех_Движение!$G$2:$G$5111,Тех_Движение!$D$2:$D$5111,$C4762,Тех_Движение!$B$2:$B$5111,"&lt;="&amp;Настройки!$B$5-1)-$F4762)))</f>
        <v/>
      </c>
      <c r="H4762" s="21" t="str">
        <f>IF($B4762="","",IF(AND($D4762&gt;=Настройки!$B$5,$D4762&lt;=Настройки!$B$6),$E4762,0))</f>
        <v/>
      </c>
      <c r="I4762" s="21" t="str">
        <f t="shared" si="222"/>
        <v/>
      </c>
      <c r="J4762" s="21" t="str">
        <f>IF($B4762="","",MAX(0,$E4762-MAX(0,SUMIFS(Тех_Движение!$G$2:$G$5111,Тех_Движение!$D$2:$D$5111,$C4762,Тех_Движение!$B$2:$B$5111,"&lt;="&amp;Настройки!$B$6)-$F4762)))</f>
        <v/>
      </c>
      <c r="K4762" s="21" t="e">
        <f>IF(OR($B4762="",K$3&lt;$D4762+Настройки!$B$7),0,MAX(0,$E4762-MAX(0,SUMIFS(Тех_Движение!$G$2:$G$5111,Тех_Движение!$D$2:$D$5111,$C4762,Тех_Движение!$B$2:$B$5111,"&lt;="&amp;K$3)-$F4762)))</f>
        <v>#VALUE!</v>
      </c>
      <c r="L4762" s="21" t="e">
        <f>IF(OR($B4762="",L$3&lt;$D4762+Настройки!$B$7),0,MAX(0,$E4762-MAX(0,SUMIFS(Тех_Движение!$G$2:$G$5111,Тех_Движение!$D$2:$D$5111,$C4762,Тех_Движение!$B$2:$B$5111,"&lt;="&amp;L$3)-$F4762)))</f>
        <v>#VALUE!</v>
      </c>
      <c r="M4762" s="21" t="e">
        <f>IF(OR($B4762="",M$3&lt;$D4762+Настройки!$B$7),0,MAX(0,$E4762-MAX(0,SUMIFS(Тех_Движение!$G$2:$G$5111,Тех_Движение!$D$2:$D$5111,$C4762,Тех_Движение!$B$2:$B$5111,"&lt;="&amp;M$3)-$F4762)))</f>
        <v>#VALUE!</v>
      </c>
      <c r="N4762" s="21" t="e">
        <f>IF(OR($B4762="",N$3&lt;$D4762+Настройки!$B$7),0,MAX(0,$E4762-MAX(0,SUMIFS(Тех_Движение!$G$2:$G$5111,Тех_Движение!$D$2:$D$5111,$C4762,Тех_Движение!$B$2:$B$5111,"&lt;="&amp;N$3)-$F4762)))</f>
        <v>#VALUE!</v>
      </c>
      <c r="O4762" s="21" t="e">
        <f>IF(OR($B4762="",O$3&lt;$D4762+Настройки!$B$7),0,MAX(0,$E4762-MAX(0,SUMIFS(Тех_Движение!$G$2:$G$5111,Тех_Движение!$D$2:$D$5111,$C4762,Тех_Движение!$B$2:$B$5111,"&lt;="&amp;O$3)-$F4762)))</f>
        <v>#VALUE!</v>
      </c>
      <c r="P4762" s="21" t="e">
        <f>IF(OR($B4762="",P$3&lt;$D4762+Настройки!$B$7),0,MAX(0,$E4762-MAX(0,SUMIFS(Тех_Движение!$G$2:$G$5111,Тех_Движение!$D$2:$D$5111,$C4762,Тех_Движение!$B$2:$B$5111,"&lt;="&amp;P$3)-$F4762)))</f>
        <v>#VALUE!</v>
      </c>
      <c r="Q4762" s="21" t="e">
        <f>IF(OR($B4762="",Q$3&lt;$D4762+Настройки!$B$7),0,MAX(0,$E4762-MAX(0,SUMIFS(Тех_Движение!$G$2:$G$5111,Тех_Движение!$D$2:$D$5111,$C4762,Тех_Движение!$B$2:$B$5111,"&lt;="&amp;Q$3)-$F4762)))</f>
        <v>#VALUE!</v>
      </c>
      <c r="R4762" s="21" t="str">
        <f t="shared" si="223"/>
        <v/>
      </c>
      <c r="S4762" s="23" t="str">
        <f>IF($B4762="","",VLOOKUP($C4762,Настройки!$A$11:$L$17,9,FALSE))</f>
        <v/>
      </c>
      <c r="T4762" s="23" t="str">
        <f t="shared" si="224"/>
        <v/>
      </c>
    </row>
    <row r="4763" spans="1:20" x14ac:dyDescent="0.3">
      <c r="A4763" s="20">
        <f>Тех_Движение!$A$4760</f>
        <v>4759</v>
      </c>
      <c r="B4763" s="20" t="str">
        <f>IF(Тех_Движение!$F$4760&gt;0,Тех_Движение!$I$4760,"")</f>
        <v/>
      </c>
      <c r="C4763" s="20" t="str">
        <f>IF($B4763="","",Тех_Движение!$D$4760)</f>
        <v/>
      </c>
      <c r="D4763" s="9" t="str">
        <f>IF($B4763="","",Тех_Движение!$B$4760)</f>
        <v/>
      </c>
      <c r="E4763" s="21" t="str">
        <f>IF($B4763="","",Тех_Движение!$F$4760)</f>
        <v/>
      </c>
      <c r="F4763" s="21" t="str">
        <f>IF($B4763="","",SUMIFS($E$5:$E4762,$C$5:$C4762,$C4763))</f>
        <v/>
      </c>
      <c r="G4763" s="21" t="str">
        <f>IF($B4763="","",MAX(0,$E4763-MAX(0,SUMIFS(Тех_Движение!$G$2:$G$5111,Тех_Движение!$D$2:$D$5111,$C4763,Тех_Движение!$B$2:$B$5111,"&lt;="&amp;Настройки!$B$5-1)-$F4763)))</f>
        <v/>
      </c>
      <c r="H4763" s="21" t="str">
        <f>IF($B4763="","",IF(AND($D4763&gt;=Настройки!$B$5,$D4763&lt;=Настройки!$B$6),$E4763,0))</f>
        <v/>
      </c>
      <c r="I4763" s="21" t="str">
        <f t="shared" si="222"/>
        <v/>
      </c>
      <c r="J4763" s="21" t="str">
        <f>IF($B4763="","",MAX(0,$E4763-MAX(0,SUMIFS(Тех_Движение!$G$2:$G$5111,Тех_Движение!$D$2:$D$5111,$C4763,Тех_Движение!$B$2:$B$5111,"&lt;="&amp;Настройки!$B$6)-$F4763)))</f>
        <v/>
      </c>
      <c r="K4763" s="21" t="e">
        <f>IF(OR($B4763="",K$3&lt;$D4763+Настройки!$B$7),0,MAX(0,$E4763-MAX(0,SUMIFS(Тех_Движение!$G$2:$G$5111,Тех_Движение!$D$2:$D$5111,$C4763,Тех_Движение!$B$2:$B$5111,"&lt;="&amp;K$3)-$F4763)))</f>
        <v>#VALUE!</v>
      </c>
      <c r="L4763" s="21" t="e">
        <f>IF(OR($B4763="",L$3&lt;$D4763+Настройки!$B$7),0,MAX(0,$E4763-MAX(0,SUMIFS(Тех_Движение!$G$2:$G$5111,Тех_Движение!$D$2:$D$5111,$C4763,Тех_Движение!$B$2:$B$5111,"&lt;="&amp;L$3)-$F4763)))</f>
        <v>#VALUE!</v>
      </c>
      <c r="M4763" s="21" t="e">
        <f>IF(OR($B4763="",M$3&lt;$D4763+Настройки!$B$7),0,MAX(0,$E4763-MAX(0,SUMIFS(Тех_Движение!$G$2:$G$5111,Тех_Движение!$D$2:$D$5111,$C4763,Тех_Движение!$B$2:$B$5111,"&lt;="&amp;M$3)-$F4763)))</f>
        <v>#VALUE!</v>
      </c>
      <c r="N4763" s="21" t="e">
        <f>IF(OR($B4763="",N$3&lt;$D4763+Настройки!$B$7),0,MAX(0,$E4763-MAX(0,SUMIFS(Тех_Движение!$G$2:$G$5111,Тех_Движение!$D$2:$D$5111,$C4763,Тех_Движение!$B$2:$B$5111,"&lt;="&amp;N$3)-$F4763)))</f>
        <v>#VALUE!</v>
      </c>
      <c r="O4763" s="21" t="e">
        <f>IF(OR($B4763="",O$3&lt;$D4763+Настройки!$B$7),0,MAX(0,$E4763-MAX(0,SUMIFS(Тех_Движение!$G$2:$G$5111,Тех_Движение!$D$2:$D$5111,$C4763,Тех_Движение!$B$2:$B$5111,"&lt;="&amp;O$3)-$F4763)))</f>
        <v>#VALUE!</v>
      </c>
      <c r="P4763" s="21" t="e">
        <f>IF(OR($B4763="",P$3&lt;$D4763+Настройки!$B$7),0,MAX(0,$E4763-MAX(0,SUMIFS(Тех_Движение!$G$2:$G$5111,Тех_Движение!$D$2:$D$5111,$C4763,Тех_Движение!$B$2:$B$5111,"&lt;="&amp;P$3)-$F4763)))</f>
        <v>#VALUE!</v>
      </c>
      <c r="Q4763" s="21" t="e">
        <f>IF(OR($B4763="",Q$3&lt;$D4763+Настройки!$B$7),0,MAX(0,$E4763-MAX(0,SUMIFS(Тех_Движение!$G$2:$G$5111,Тех_Движение!$D$2:$D$5111,$C4763,Тех_Движение!$B$2:$B$5111,"&lt;="&amp;Q$3)-$F4763)))</f>
        <v>#VALUE!</v>
      </c>
      <c r="R4763" s="21" t="str">
        <f t="shared" si="223"/>
        <v/>
      </c>
      <c r="S4763" s="23" t="str">
        <f>IF($B4763="","",VLOOKUP($C4763,Настройки!$A$11:$L$17,9,FALSE))</f>
        <v/>
      </c>
      <c r="T4763" s="23" t="str">
        <f t="shared" si="224"/>
        <v/>
      </c>
    </row>
    <row r="4764" spans="1:20" x14ac:dyDescent="0.3">
      <c r="A4764" s="20">
        <f>Тех_Движение!$A$4761</f>
        <v>4760</v>
      </c>
      <c r="B4764" s="20" t="str">
        <f>IF(Тех_Движение!$F$4761&gt;0,Тех_Движение!$I$4761,"")</f>
        <v/>
      </c>
      <c r="C4764" s="20" t="str">
        <f>IF($B4764="","",Тех_Движение!$D$4761)</f>
        <v/>
      </c>
      <c r="D4764" s="9" t="str">
        <f>IF($B4764="","",Тех_Движение!$B$4761)</f>
        <v/>
      </c>
      <c r="E4764" s="21" t="str">
        <f>IF($B4764="","",Тех_Движение!$F$4761)</f>
        <v/>
      </c>
      <c r="F4764" s="21" t="str">
        <f>IF($B4764="","",SUMIFS($E$5:$E4763,$C$5:$C4763,$C4764))</f>
        <v/>
      </c>
      <c r="G4764" s="21" t="str">
        <f>IF($B4764="","",MAX(0,$E4764-MAX(0,SUMIFS(Тех_Движение!$G$2:$G$5111,Тех_Движение!$D$2:$D$5111,$C4764,Тех_Движение!$B$2:$B$5111,"&lt;="&amp;Настройки!$B$5-1)-$F4764)))</f>
        <v/>
      </c>
      <c r="H4764" s="21" t="str">
        <f>IF($B4764="","",IF(AND($D4764&gt;=Настройки!$B$5,$D4764&lt;=Настройки!$B$6),$E4764,0))</f>
        <v/>
      </c>
      <c r="I4764" s="21" t="str">
        <f t="shared" si="222"/>
        <v/>
      </c>
      <c r="J4764" s="21" t="str">
        <f>IF($B4764="","",MAX(0,$E4764-MAX(0,SUMIFS(Тех_Движение!$G$2:$G$5111,Тех_Движение!$D$2:$D$5111,$C4764,Тех_Движение!$B$2:$B$5111,"&lt;="&amp;Настройки!$B$6)-$F4764)))</f>
        <v/>
      </c>
      <c r="K4764" s="21" t="e">
        <f>IF(OR($B4764="",K$3&lt;$D4764+Настройки!$B$7),0,MAX(0,$E4764-MAX(0,SUMIFS(Тех_Движение!$G$2:$G$5111,Тех_Движение!$D$2:$D$5111,$C4764,Тех_Движение!$B$2:$B$5111,"&lt;="&amp;K$3)-$F4764)))</f>
        <v>#VALUE!</v>
      </c>
      <c r="L4764" s="21" t="e">
        <f>IF(OR($B4764="",L$3&lt;$D4764+Настройки!$B$7),0,MAX(0,$E4764-MAX(0,SUMIFS(Тех_Движение!$G$2:$G$5111,Тех_Движение!$D$2:$D$5111,$C4764,Тех_Движение!$B$2:$B$5111,"&lt;="&amp;L$3)-$F4764)))</f>
        <v>#VALUE!</v>
      </c>
      <c r="M4764" s="21" t="e">
        <f>IF(OR($B4764="",M$3&lt;$D4764+Настройки!$B$7),0,MAX(0,$E4764-MAX(0,SUMIFS(Тех_Движение!$G$2:$G$5111,Тех_Движение!$D$2:$D$5111,$C4764,Тех_Движение!$B$2:$B$5111,"&lt;="&amp;M$3)-$F4764)))</f>
        <v>#VALUE!</v>
      </c>
      <c r="N4764" s="21" t="e">
        <f>IF(OR($B4764="",N$3&lt;$D4764+Настройки!$B$7),0,MAX(0,$E4764-MAX(0,SUMIFS(Тех_Движение!$G$2:$G$5111,Тех_Движение!$D$2:$D$5111,$C4764,Тех_Движение!$B$2:$B$5111,"&lt;="&amp;N$3)-$F4764)))</f>
        <v>#VALUE!</v>
      </c>
      <c r="O4764" s="21" t="e">
        <f>IF(OR($B4764="",O$3&lt;$D4764+Настройки!$B$7),0,MAX(0,$E4764-MAX(0,SUMIFS(Тех_Движение!$G$2:$G$5111,Тех_Движение!$D$2:$D$5111,$C4764,Тех_Движение!$B$2:$B$5111,"&lt;="&amp;O$3)-$F4764)))</f>
        <v>#VALUE!</v>
      </c>
      <c r="P4764" s="21" t="e">
        <f>IF(OR($B4764="",P$3&lt;$D4764+Настройки!$B$7),0,MAX(0,$E4764-MAX(0,SUMIFS(Тех_Движение!$G$2:$G$5111,Тех_Движение!$D$2:$D$5111,$C4764,Тех_Движение!$B$2:$B$5111,"&lt;="&amp;P$3)-$F4764)))</f>
        <v>#VALUE!</v>
      </c>
      <c r="Q4764" s="21" t="e">
        <f>IF(OR($B4764="",Q$3&lt;$D4764+Настройки!$B$7),0,MAX(0,$E4764-MAX(0,SUMIFS(Тех_Движение!$G$2:$G$5111,Тех_Движение!$D$2:$D$5111,$C4764,Тех_Движение!$B$2:$B$5111,"&lt;="&amp;Q$3)-$F4764)))</f>
        <v>#VALUE!</v>
      </c>
      <c r="R4764" s="21" t="str">
        <f t="shared" si="223"/>
        <v/>
      </c>
      <c r="S4764" s="23" t="str">
        <f>IF($B4764="","",VLOOKUP($C4764,Настройки!$A$11:$L$17,9,FALSE))</f>
        <v/>
      </c>
      <c r="T4764" s="23" t="str">
        <f t="shared" si="224"/>
        <v/>
      </c>
    </row>
    <row r="4765" spans="1:20" x14ac:dyDescent="0.3">
      <c r="A4765" s="20">
        <f>Тех_Движение!$A$4762</f>
        <v>4761</v>
      </c>
      <c r="B4765" s="20" t="str">
        <f>IF(Тех_Движение!$F$4762&gt;0,Тех_Движение!$I$4762,"")</f>
        <v/>
      </c>
      <c r="C4765" s="20" t="str">
        <f>IF($B4765="","",Тех_Движение!$D$4762)</f>
        <v/>
      </c>
      <c r="D4765" s="9" t="str">
        <f>IF($B4765="","",Тех_Движение!$B$4762)</f>
        <v/>
      </c>
      <c r="E4765" s="21" t="str">
        <f>IF($B4765="","",Тех_Движение!$F$4762)</f>
        <v/>
      </c>
      <c r="F4765" s="21" t="str">
        <f>IF($B4765="","",SUMIFS($E$5:$E4764,$C$5:$C4764,$C4765))</f>
        <v/>
      </c>
      <c r="G4765" s="21" t="str">
        <f>IF($B4765="","",MAX(0,$E4765-MAX(0,SUMIFS(Тех_Движение!$G$2:$G$5111,Тех_Движение!$D$2:$D$5111,$C4765,Тех_Движение!$B$2:$B$5111,"&lt;="&amp;Настройки!$B$5-1)-$F4765)))</f>
        <v/>
      </c>
      <c r="H4765" s="21" t="str">
        <f>IF($B4765="","",IF(AND($D4765&gt;=Настройки!$B$5,$D4765&lt;=Настройки!$B$6),$E4765,0))</f>
        <v/>
      </c>
      <c r="I4765" s="21" t="str">
        <f t="shared" si="222"/>
        <v/>
      </c>
      <c r="J4765" s="21" t="str">
        <f>IF($B4765="","",MAX(0,$E4765-MAX(0,SUMIFS(Тех_Движение!$G$2:$G$5111,Тех_Движение!$D$2:$D$5111,$C4765,Тех_Движение!$B$2:$B$5111,"&lt;="&amp;Настройки!$B$6)-$F4765)))</f>
        <v/>
      </c>
      <c r="K4765" s="21" t="e">
        <f>IF(OR($B4765="",K$3&lt;$D4765+Настройки!$B$7),0,MAX(0,$E4765-MAX(0,SUMIFS(Тех_Движение!$G$2:$G$5111,Тех_Движение!$D$2:$D$5111,$C4765,Тех_Движение!$B$2:$B$5111,"&lt;="&amp;K$3)-$F4765)))</f>
        <v>#VALUE!</v>
      </c>
      <c r="L4765" s="21" t="e">
        <f>IF(OR($B4765="",L$3&lt;$D4765+Настройки!$B$7),0,MAX(0,$E4765-MAX(0,SUMIFS(Тех_Движение!$G$2:$G$5111,Тех_Движение!$D$2:$D$5111,$C4765,Тех_Движение!$B$2:$B$5111,"&lt;="&amp;L$3)-$F4765)))</f>
        <v>#VALUE!</v>
      </c>
      <c r="M4765" s="21" t="e">
        <f>IF(OR($B4765="",M$3&lt;$D4765+Настройки!$B$7),0,MAX(0,$E4765-MAX(0,SUMIFS(Тех_Движение!$G$2:$G$5111,Тех_Движение!$D$2:$D$5111,$C4765,Тех_Движение!$B$2:$B$5111,"&lt;="&amp;M$3)-$F4765)))</f>
        <v>#VALUE!</v>
      </c>
      <c r="N4765" s="21" t="e">
        <f>IF(OR($B4765="",N$3&lt;$D4765+Настройки!$B$7),0,MAX(0,$E4765-MAX(0,SUMIFS(Тех_Движение!$G$2:$G$5111,Тех_Движение!$D$2:$D$5111,$C4765,Тех_Движение!$B$2:$B$5111,"&lt;="&amp;N$3)-$F4765)))</f>
        <v>#VALUE!</v>
      </c>
      <c r="O4765" s="21" t="e">
        <f>IF(OR($B4765="",O$3&lt;$D4765+Настройки!$B$7),0,MAX(0,$E4765-MAX(0,SUMIFS(Тех_Движение!$G$2:$G$5111,Тех_Движение!$D$2:$D$5111,$C4765,Тех_Движение!$B$2:$B$5111,"&lt;="&amp;O$3)-$F4765)))</f>
        <v>#VALUE!</v>
      </c>
      <c r="P4765" s="21" t="e">
        <f>IF(OR($B4765="",P$3&lt;$D4765+Настройки!$B$7),0,MAX(0,$E4765-MAX(0,SUMIFS(Тех_Движение!$G$2:$G$5111,Тех_Движение!$D$2:$D$5111,$C4765,Тех_Движение!$B$2:$B$5111,"&lt;="&amp;P$3)-$F4765)))</f>
        <v>#VALUE!</v>
      </c>
      <c r="Q4765" s="21" t="e">
        <f>IF(OR($B4765="",Q$3&lt;$D4765+Настройки!$B$7),0,MAX(0,$E4765-MAX(0,SUMIFS(Тех_Движение!$G$2:$G$5111,Тех_Движение!$D$2:$D$5111,$C4765,Тех_Движение!$B$2:$B$5111,"&lt;="&amp;Q$3)-$F4765)))</f>
        <v>#VALUE!</v>
      </c>
      <c r="R4765" s="21" t="str">
        <f t="shared" si="223"/>
        <v/>
      </c>
      <c r="S4765" s="23" t="str">
        <f>IF($B4765="","",VLOOKUP($C4765,Настройки!$A$11:$L$17,9,FALSE))</f>
        <v/>
      </c>
      <c r="T4765" s="23" t="str">
        <f t="shared" si="224"/>
        <v/>
      </c>
    </row>
    <row r="4766" spans="1:20" x14ac:dyDescent="0.3">
      <c r="A4766" s="20">
        <f>Тех_Движение!$A$4763</f>
        <v>4762</v>
      </c>
      <c r="B4766" s="20" t="str">
        <f>IF(Тех_Движение!$F$4763&gt;0,Тех_Движение!$I$4763,"")</f>
        <v/>
      </c>
      <c r="C4766" s="20" t="str">
        <f>IF($B4766="","",Тех_Движение!$D$4763)</f>
        <v/>
      </c>
      <c r="D4766" s="9" t="str">
        <f>IF($B4766="","",Тех_Движение!$B$4763)</f>
        <v/>
      </c>
      <c r="E4766" s="21" t="str">
        <f>IF($B4766="","",Тех_Движение!$F$4763)</f>
        <v/>
      </c>
      <c r="F4766" s="21" t="str">
        <f>IF($B4766="","",SUMIFS($E$5:$E4765,$C$5:$C4765,$C4766))</f>
        <v/>
      </c>
      <c r="G4766" s="21" t="str">
        <f>IF($B4766="","",MAX(0,$E4766-MAX(0,SUMIFS(Тех_Движение!$G$2:$G$5111,Тех_Движение!$D$2:$D$5111,$C4766,Тех_Движение!$B$2:$B$5111,"&lt;="&amp;Настройки!$B$5-1)-$F4766)))</f>
        <v/>
      </c>
      <c r="H4766" s="21" t="str">
        <f>IF($B4766="","",IF(AND($D4766&gt;=Настройки!$B$5,$D4766&lt;=Настройки!$B$6),$E4766,0))</f>
        <v/>
      </c>
      <c r="I4766" s="21" t="str">
        <f t="shared" si="222"/>
        <v/>
      </c>
      <c r="J4766" s="21" t="str">
        <f>IF($B4766="","",MAX(0,$E4766-MAX(0,SUMIFS(Тех_Движение!$G$2:$G$5111,Тех_Движение!$D$2:$D$5111,$C4766,Тех_Движение!$B$2:$B$5111,"&lt;="&amp;Настройки!$B$6)-$F4766)))</f>
        <v/>
      </c>
      <c r="K4766" s="21" t="e">
        <f>IF(OR($B4766="",K$3&lt;$D4766+Настройки!$B$7),0,MAX(0,$E4766-MAX(0,SUMIFS(Тех_Движение!$G$2:$G$5111,Тех_Движение!$D$2:$D$5111,$C4766,Тех_Движение!$B$2:$B$5111,"&lt;="&amp;K$3)-$F4766)))</f>
        <v>#VALUE!</v>
      </c>
      <c r="L4766" s="21" t="e">
        <f>IF(OR($B4766="",L$3&lt;$D4766+Настройки!$B$7),0,MAX(0,$E4766-MAX(0,SUMIFS(Тех_Движение!$G$2:$G$5111,Тех_Движение!$D$2:$D$5111,$C4766,Тех_Движение!$B$2:$B$5111,"&lt;="&amp;L$3)-$F4766)))</f>
        <v>#VALUE!</v>
      </c>
      <c r="M4766" s="21" t="e">
        <f>IF(OR($B4766="",M$3&lt;$D4766+Настройки!$B$7),0,MAX(0,$E4766-MAX(0,SUMIFS(Тех_Движение!$G$2:$G$5111,Тех_Движение!$D$2:$D$5111,$C4766,Тех_Движение!$B$2:$B$5111,"&lt;="&amp;M$3)-$F4766)))</f>
        <v>#VALUE!</v>
      </c>
      <c r="N4766" s="21" t="e">
        <f>IF(OR($B4766="",N$3&lt;$D4766+Настройки!$B$7),0,MAX(0,$E4766-MAX(0,SUMIFS(Тех_Движение!$G$2:$G$5111,Тех_Движение!$D$2:$D$5111,$C4766,Тех_Движение!$B$2:$B$5111,"&lt;="&amp;N$3)-$F4766)))</f>
        <v>#VALUE!</v>
      </c>
      <c r="O4766" s="21" t="e">
        <f>IF(OR($B4766="",O$3&lt;$D4766+Настройки!$B$7),0,MAX(0,$E4766-MAX(0,SUMIFS(Тех_Движение!$G$2:$G$5111,Тех_Движение!$D$2:$D$5111,$C4766,Тех_Движение!$B$2:$B$5111,"&lt;="&amp;O$3)-$F4766)))</f>
        <v>#VALUE!</v>
      </c>
      <c r="P4766" s="21" t="e">
        <f>IF(OR($B4766="",P$3&lt;$D4766+Настройки!$B$7),0,MAX(0,$E4766-MAX(0,SUMIFS(Тех_Движение!$G$2:$G$5111,Тех_Движение!$D$2:$D$5111,$C4766,Тех_Движение!$B$2:$B$5111,"&lt;="&amp;P$3)-$F4766)))</f>
        <v>#VALUE!</v>
      </c>
      <c r="Q4766" s="21" t="e">
        <f>IF(OR($B4766="",Q$3&lt;$D4766+Настройки!$B$7),0,MAX(0,$E4766-MAX(0,SUMIFS(Тех_Движение!$G$2:$G$5111,Тех_Движение!$D$2:$D$5111,$C4766,Тех_Движение!$B$2:$B$5111,"&lt;="&amp;Q$3)-$F4766)))</f>
        <v>#VALUE!</v>
      </c>
      <c r="R4766" s="21" t="str">
        <f t="shared" si="223"/>
        <v/>
      </c>
      <c r="S4766" s="23" t="str">
        <f>IF($B4766="","",VLOOKUP($C4766,Настройки!$A$11:$L$17,9,FALSE))</f>
        <v/>
      </c>
      <c r="T4766" s="23" t="str">
        <f t="shared" si="224"/>
        <v/>
      </c>
    </row>
    <row r="4767" spans="1:20" x14ac:dyDescent="0.3">
      <c r="A4767" s="20">
        <f>Тех_Движение!$A$4764</f>
        <v>4763</v>
      </c>
      <c r="B4767" s="20" t="str">
        <f>IF(Тех_Движение!$F$4764&gt;0,Тех_Движение!$I$4764,"")</f>
        <v/>
      </c>
      <c r="C4767" s="20" t="str">
        <f>IF($B4767="","",Тех_Движение!$D$4764)</f>
        <v/>
      </c>
      <c r="D4767" s="9" t="str">
        <f>IF($B4767="","",Тех_Движение!$B$4764)</f>
        <v/>
      </c>
      <c r="E4767" s="21" t="str">
        <f>IF($B4767="","",Тех_Движение!$F$4764)</f>
        <v/>
      </c>
      <c r="F4767" s="21" t="str">
        <f>IF($B4767="","",SUMIFS($E$5:$E4766,$C$5:$C4766,$C4767))</f>
        <v/>
      </c>
      <c r="G4767" s="21" t="str">
        <f>IF($B4767="","",MAX(0,$E4767-MAX(0,SUMIFS(Тех_Движение!$G$2:$G$5111,Тех_Движение!$D$2:$D$5111,$C4767,Тех_Движение!$B$2:$B$5111,"&lt;="&amp;Настройки!$B$5-1)-$F4767)))</f>
        <v/>
      </c>
      <c r="H4767" s="21" t="str">
        <f>IF($B4767="","",IF(AND($D4767&gt;=Настройки!$B$5,$D4767&lt;=Настройки!$B$6),$E4767,0))</f>
        <v/>
      </c>
      <c r="I4767" s="21" t="str">
        <f t="shared" si="222"/>
        <v/>
      </c>
      <c r="J4767" s="21" t="str">
        <f>IF($B4767="","",MAX(0,$E4767-MAX(0,SUMIFS(Тех_Движение!$G$2:$G$5111,Тех_Движение!$D$2:$D$5111,$C4767,Тех_Движение!$B$2:$B$5111,"&lt;="&amp;Настройки!$B$6)-$F4767)))</f>
        <v/>
      </c>
      <c r="K4767" s="21" t="e">
        <f>IF(OR($B4767="",K$3&lt;$D4767+Настройки!$B$7),0,MAX(0,$E4767-MAX(0,SUMIFS(Тех_Движение!$G$2:$G$5111,Тех_Движение!$D$2:$D$5111,$C4767,Тех_Движение!$B$2:$B$5111,"&lt;="&amp;K$3)-$F4767)))</f>
        <v>#VALUE!</v>
      </c>
      <c r="L4767" s="21" t="e">
        <f>IF(OR($B4767="",L$3&lt;$D4767+Настройки!$B$7),0,MAX(0,$E4767-MAX(0,SUMIFS(Тех_Движение!$G$2:$G$5111,Тех_Движение!$D$2:$D$5111,$C4767,Тех_Движение!$B$2:$B$5111,"&lt;="&amp;L$3)-$F4767)))</f>
        <v>#VALUE!</v>
      </c>
      <c r="M4767" s="21" t="e">
        <f>IF(OR($B4767="",M$3&lt;$D4767+Настройки!$B$7),0,MAX(0,$E4767-MAX(0,SUMIFS(Тех_Движение!$G$2:$G$5111,Тех_Движение!$D$2:$D$5111,$C4767,Тех_Движение!$B$2:$B$5111,"&lt;="&amp;M$3)-$F4767)))</f>
        <v>#VALUE!</v>
      </c>
      <c r="N4767" s="21" t="e">
        <f>IF(OR($B4767="",N$3&lt;$D4767+Настройки!$B$7),0,MAX(0,$E4767-MAX(0,SUMIFS(Тех_Движение!$G$2:$G$5111,Тех_Движение!$D$2:$D$5111,$C4767,Тех_Движение!$B$2:$B$5111,"&lt;="&amp;N$3)-$F4767)))</f>
        <v>#VALUE!</v>
      </c>
      <c r="O4767" s="21" t="e">
        <f>IF(OR($B4767="",O$3&lt;$D4767+Настройки!$B$7),0,MAX(0,$E4767-MAX(0,SUMIFS(Тех_Движение!$G$2:$G$5111,Тех_Движение!$D$2:$D$5111,$C4767,Тех_Движение!$B$2:$B$5111,"&lt;="&amp;O$3)-$F4767)))</f>
        <v>#VALUE!</v>
      </c>
      <c r="P4767" s="21" t="e">
        <f>IF(OR($B4767="",P$3&lt;$D4767+Настройки!$B$7),0,MAX(0,$E4767-MAX(0,SUMIFS(Тех_Движение!$G$2:$G$5111,Тех_Движение!$D$2:$D$5111,$C4767,Тех_Движение!$B$2:$B$5111,"&lt;="&amp;P$3)-$F4767)))</f>
        <v>#VALUE!</v>
      </c>
      <c r="Q4767" s="21" t="e">
        <f>IF(OR($B4767="",Q$3&lt;$D4767+Настройки!$B$7),0,MAX(0,$E4767-MAX(0,SUMIFS(Тех_Движение!$G$2:$G$5111,Тех_Движение!$D$2:$D$5111,$C4767,Тех_Движение!$B$2:$B$5111,"&lt;="&amp;Q$3)-$F4767)))</f>
        <v>#VALUE!</v>
      </c>
      <c r="R4767" s="21" t="str">
        <f t="shared" si="223"/>
        <v/>
      </c>
      <c r="S4767" s="23" t="str">
        <f>IF($B4767="","",VLOOKUP($C4767,Настройки!$A$11:$L$17,9,FALSE))</f>
        <v/>
      </c>
      <c r="T4767" s="23" t="str">
        <f t="shared" si="224"/>
        <v/>
      </c>
    </row>
    <row r="4768" spans="1:20" x14ac:dyDescent="0.3">
      <c r="A4768" s="20">
        <f>Тех_Движение!$A$4765</f>
        <v>4764</v>
      </c>
      <c r="B4768" s="20" t="str">
        <f>IF(Тех_Движение!$F$4765&gt;0,Тех_Движение!$I$4765,"")</f>
        <v/>
      </c>
      <c r="C4768" s="20" t="str">
        <f>IF($B4768="","",Тех_Движение!$D$4765)</f>
        <v/>
      </c>
      <c r="D4768" s="9" t="str">
        <f>IF($B4768="","",Тех_Движение!$B$4765)</f>
        <v/>
      </c>
      <c r="E4768" s="21" t="str">
        <f>IF($B4768="","",Тех_Движение!$F$4765)</f>
        <v/>
      </c>
      <c r="F4768" s="21" t="str">
        <f>IF($B4768="","",SUMIFS($E$5:$E4767,$C$5:$C4767,$C4768))</f>
        <v/>
      </c>
      <c r="G4768" s="21" t="str">
        <f>IF($B4768="","",MAX(0,$E4768-MAX(0,SUMIFS(Тех_Движение!$G$2:$G$5111,Тех_Движение!$D$2:$D$5111,$C4768,Тех_Движение!$B$2:$B$5111,"&lt;="&amp;Настройки!$B$5-1)-$F4768)))</f>
        <v/>
      </c>
      <c r="H4768" s="21" t="str">
        <f>IF($B4768="","",IF(AND($D4768&gt;=Настройки!$B$5,$D4768&lt;=Настройки!$B$6),$E4768,0))</f>
        <v/>
      </c>
      <c r="I4768" s="21" t="str">
        <f t="shared" si="222"/>
        <v/>
      </c>
      <c r="J4768" s="21" t="str">
        <f>IF($B4768="","",MAX(0,$E4768-MAX(0,SUMIFS(Тех_Движение!$G$2:$G$5111,Тех_Движение!$D$2:$D$5111,$C4768,Тех_Движение!$B$2:$B$5111,"&lt;="&amp;Настройки!$B$6)-$F4768)))</f>
        <v/>
      </c>
      <c r="K4768" s="21" t="e">
        <f>IF(OR($B4768="",K$3&lt;$D4768+Настройки!$B$7),0,MAX(0,$E4768-MAX(0,SUMIFS(Тех_Движение!$G$2:$G$5111,Тех_Движение!$D$2:$D$5111,$C4768,Тех_Движение!$B$2:$B$5111,"&lt;="&amp;K$3)-$F4768)))</f>
        <v>#VALUE!</v>
      </c>
      <c r="L4768" s="21" t="e">
        <f>IF(OR($B4768="",L$3&lt;$D4768+Настройки!$B$7),0,MAX(0,$E4768-MAX(0,SUMIFS(Тех_Движение!$G$2:$G$5111,Тех_Движение!$D$2:$D$5111,$C4768,Тех_Движение!$B$2:$B$5111,"&lt;="&amp;L$3)-$F4768)))</f>
        <v>#VALUE!</v>
      </c>
      <c r="M4768" s="21" t="e">
        <f>IF(OR($B4768="",M$3&lt;$D4768+Настройки!$B$7),0,MAX(0,$E4768-MAX(0,SUMIFS(Тех_Движение!$G$2:$G$5111,Тех_Движение!$D$2:$D$5111,$C4768,Тех_Движение!$B$2:$B$5111,"&lt;="&amp;M$3)-$F4768)))</f>
        <v>#VALUE!</v>
      </c>
      <c r="N4768" s="21" t="e">
        <f>IF(OR($B4768="",N$3&lt;$D4768+Настройки!$B$7),0,MAX(0,$E4768-MAX(0,SUMIFS(Тех_Движение!$G$2:$G$5111,Тех_Движение!$D$2:$D$5111,$C4768,Тех_Движение!$B$2:$B$5111,"&lt;="&amp;N$3)-$F4768)))</f>
        <v>#VALUE!</v>
      </c>
      <c r="O4768" s="21" t="e">
        <f>IF(OR($B4768="",O$3&lt;$D4768+Настройки!$B$7),0,MAX(0,$E4768-MAX(0,SUMIFS(Тех_Движение!$G$2:$G$5111,Тех_Движение!$D$2:$D$5111,$C4768,Тех_Движение!$B$2:$B$5111,"&lt;="&amp;O$3)-$F4768)))</f>
        <v>#VALUE!</v>
      </c>
      <c r="P4768" s="21" t="e">
        <f>IF(OR($B4768="",P$3&lt;$D4768+Настройки!$B$7),0,MAX(0,$E4768-MAX(0,SUMIFS(Тех_Движение!$G$2:$G$5111,Тех_Движение!$D$2:$D$5111,$C4768,Тех_Движение!$B$2:$B$5111,"&lt;="&amp;P$3)-$F4768)))</f>
        <v>#VALUE!</v>
      </c>
      <c r="Q4768" s="21" t="e">
        <f>IF(OR($B4768="",Q$3&lt;$D4768+Настройки!$B$7),0,MAX(0,$E4768-MAX(0,SUMIFS(Тех_Движение!$G$2:$G$5111,Тех_Движение!$D$2:$D$5111,$C4768,Тех_Движение!$B$2:$B$5111,"&lt;="&amp;Q$3)-$F4768)))</f>
        <v>#VALUE!</v>
      </c>
      <c r="R4768" s="21" t="str">
        <f t="shared" si="223"/>
        <v/>
      </c>
      <c r="S4768" s="23" t="str">
        <f>IF($B4768="","",VLOOKUP($C4768,Настройки!$A$11:$L$17,9,FALSE))</f>
        <v/>
      </c>
      <c r="T4768" s="23" t="str">
        <f t="shared" si="224"/>
        <v/>
      </c>
    </row>
    <row r="4769" spans="1:20" x14ac:dyDescent="0.3">
      <c r="A4769" s="20">
        <f>Тех_Движение!$A$4766</f>
        <v>4765</v>
      </c>
      <c r="B4769" s="20" t="str">
        <f>IF(Тех_Движение!$F$4766&gt;0,Тех_Движение!$I$4766,"")</f>
        <v/>
      </c>
      <c r="C4769" s="20" t="str">
        <f>IF($B4769="","",Тех_Движение!$D$4766)</f>
        <v/>
      </c>
      <c r="D4769" s="9" t="str">
        <f>IF($B4769="","",Тех_Движение!$B$4766)</f>
        <v/>
      </c>
      <c r="E4769" s="21" t="str">
        <f>IF($B4769="","",Тех_Движение!$F$4766)</f>
        <v/>
      </c>
      <c r="F4769" s="21" t="str">
        <f>IF($B4769="","",SUMIFS($E$5:$E4768,$C$5:$C4768,$C4769))</f>
        <v/>
      </c>
      <c r="G4769" s="21" t="str">
        <f>IF($B4769="","",MAX(0,$E4769-MAX(0,SUMIFS(Тех_Движение!$G$2:$G$5111,Тех_Движение!$D$2:$D$5111,$C4769,Тех_Движение!$B$2:$B$5111,"&lt;="&amp;Настройки!$B$5-1)-$F4769)))</f>
        <v/>
      </c>
      <c r="H4769" s="21" t="str">
        <f>IF($B4769="","",IF(AND($D4769&gt;=Настройки!$B$5,$D4769&lt;=Настройки!$B$6),$E4769,0))</f>
        <v/>
      </c>
      <c r="I4769" s="21" t="str">
        <f t="shared" si="222"/>
        <v/>
      </c>
      <c r="J4769" s="21" t="str">
        <f>IF($B4769="","",MAX(0,$E4769-MAX(0,SUMIFS(Тех_Движение!$G$2:$G$5111,Тех_Движение!$D$2:$D$5111,$C4769,Тех_Движение!$B$2:$B$5111,"&lt;="&amp;Настройки!$B$6)-$F4769)))</f>
        <v/>
      </c>
      <c r="K4769" s="21" t="e">
        <f>IF(OR($B4769="",K$3&lt;$D4769+Настройки!$B$7),0,MAX(0,$E4769-MAX(0,SUMIFS(Тех_Движение!$G$2:$G$5111,Тех_Движение!$D$2:$D$5111,$C4769,Тех_Движение!$B$2:$B$5111,"&lt;="&amp;K$3)-$F4769)))</f>
        <v>#VALUE!</v>
      </c>
      <c r="L4769" s="21" t="e">
        <f>IF(OR($B4769="",L$3&lt;$D4769+Настройки!$B$7),0,MAX(0,$E4769-MAX(0,SUMIFS(Тех_Движение!$G$2:$G$5111,Тех_Движение!$D$2:$D$5111,$C4769,Тех_Движение!$B$2:$B$5111,"&lt;="&amp;L$3)-$F4769)))</f>
        <v>#VALUE!</v>
      </c>
      <c r="M4769" s="21" t="e">
        <f>IF(OR($B4769="",M$3&lt;$D4769+Настройки!$B$7),0,MAX(0,$E4769-MAX(0,SUMIFS(Тех_Движение!$G$2:$G$5111,Тех_Движение!$D$2:$D$5111,$C4769,Тех_Движение!$B$2:$B$5111,"&lt;="&amp;M$3)-$F4769)))</f>
        <v>#VALUE!</v>
      </c>
      <c r="N4769" s="21" t="e">
        <f>IF(OR($B4769="",N$3&lt;$D4769+Настройки!$B$7),0,MAX(0,$E4769-MAX(0,SUMIFS(Тех_Движение!$G$2:$G$5111,Тех_Движение!$D$2:$D$5111,$C4769,Тех_Движение!$B$2:$B$5111,"&lt;="&amp;N$3)-$F4769)))</f>
        <v>#VALUE!</v>
      </c>
      <c r="O4769" s="21" t="e">
        <f>IF(OR($B4769="",O$3&lt;$D4769+Настройки!$B$7),0,MAX(0,$E4769-MAX(0,SUMIFS(Тех_Движение!$G$2:$G$5111,Тех_Движение!$D$2:$D$5111,$C4769,Тех_Движение!$B$2:$B$5111,"&lt;="&amp;O$3)-$F4769)))</f>
        <v>#VALUE!</v>
      </c>
      <c r="P4769" s="21" t="e">
        <f>IF(OR($B4769="",P$3&lt;$D4769+Настройки!$B$7),0,MAX(0,$E4769-MAX(0,SUMIFS(Тех_Движение!$G$2:$G$5111,Тех_Движение!$D$2:$D$5111,$C4769,Тех_Движение!$B$2:$B$5111,"&lt;="&amp;P$3)-$F4769)))</f>
        <v>#VALUE!</v>
      </c>
      <c r="Q4769" s="21" t="e">
        <f>IF(OR($B4769="",Q$3&lt;$D4769+Настройки!$B$7),0,MAX(0,$E4769-MAX(0,SUMIFS(Тех_Движение!$G$2:$G$5111,Тех_Движение!$D$2:$D$5111,$C4769,Тех_Движение!$B$2:$B$5111,"&lt;="&amp;Q$3)-$F4769)))</f>
        <v>#VALUE!</v>
      </c>
      <c r="R4769" s="21" t="str">
        <f t="shared" si="223"/>
        <v/>
      </c>
      <c r="S4769" s="23" t="str">
        <f>IF($B4769="","",VLOOKUP($C4769,Настройки!$A$11:$L$17,9,FALSE))</f>
        <v/>
      </c>
      <c r="T4769" s="23" t="str">
        <f t="shared" si="224"/>
        <v/>
      </c>
    </row>
    <row r="4770" spans="1:20" x14ac:dyDescent="0.3">
      <c r="A4770" s="20">
        <f>Тех_Движение!$A$4767</f>
        <v>4766</v>
      </c>
      <c r="B4770" s="20" t="str">
        <f>IF(Тех_Движение!$F$4767&gt;0,Тех_Движение!$I$4767,"")</f>
        <v/>
      </c>
      <c r="C4770" s="20" t="str">
        <f>IF($B4770="","",Тех_Движение!$D$4767)</f>
        <v/>
      </c>
      <c r="D4770" s="9" t="str">
        <f>IF($B4770="","",Тех_Движение!$B$4767)</f>
        <v/>
      </c>
      <c r="E4770" s="21" t="str">
        <f>IF($B4770="","",Тех_Движение!$F$4767)</f>
        <v/>
      </c>
      <c r="F4770" s="21" t="str">
        <f>IF($B4770="","",SUMIFS($E$5:$E4769,$C$5:$C4769,$C4770))</f>
        <v/>
      </c>
      <c r="G4770" s="21" t="str">
        <f>IF($B4770="","",MAX(0,$E4770-MAX(0,SUMIFS(Тех_Движение!$G$2:$G$5111,Тех_Движение!$D$2:$D$5111,$C4770,Тех_Движение!$B$2:$B$5111,"&lt;="&amp;Настройки!$B$5-1)-$F4770)))</f>
        <v/>
      </c>
      <c r="H4770" s="21" t="str">
        <f>IF($B4770="","",IF(AND($D4770&gt;=Настройки!$B$5,$D4770&lt;=Настройки!$B$6),$E4770,0))</f>
        <v/>
      </c>
      <c r="I4770" s="21" t="str">
        <f t="shared" si="222"/>
        <v/>
      </c>
      <c r="J4770" s="21" t="str">
        <f>IF($B4770="","",MAX(0,$E4770-MAX(0,SUMIFS(Тех_Движение!$G$2:$G$5111,Тех_Движение!$D$2:$D$5111,$C4770,Тех_Движение!$B$2:$B$5111,"&lt;="&amp;Настройки!$B$6)-$F4770)))</f>
        <v/>
      </c>
      <c r="K4770" s="21" t="e">
        <f>IF(OR($B4770="",K$3&lt;$D4770+Настройки!$B$7),0,MAX(0,$E4770-MAX(0,SUMIFS(Тех_Движение!$G$2:$G$5111,Тех_Движение!$D$2:$D$5111,$C4770,Тех_Движение!$B$2:$B$5111,"&lt;="&amp;K$3)-$F4770)))</f>
        <v>#VALUE!</v>
      </c>
      <c r="L4770" s="21" t="e">
        <f>IF(OR($B4770="",L$3&lt;$D4770+Настройки!$B$7),0,MAX(0,$E4770-MAX(0,SUMIFS(Тех_Движение!$G$2:$G$5111,Тех_Движение!$D$2:$D$5111,$C4770,Тех_Движение!$B$2:$B$5111,"&lt;="&amp;L$3)-$F4770)))</f>
        <v>#VALUE!</v>
      </c>
      <c r="M4770" s="21" t="e">
        <f>IF(OR($B4770="",M$3&lt;$D4770+Настройки!$B$7),0,MAX(0,$E4770-MAX(0,SUMIFS(Тех_Движение!$G$2:$G$5111,Тех_Движение!$D$2:$D$5111,$C4770,Тех_Движение!$B$2:$B$5111,"&lt;="&amp;M$3)-$F4770)))</f>
        <v>#VALUE!</v>
      </c>
      <c r="N4770" s="21" t="e">
        <f>IF(OR($B4770="",N$3&lt;$D4770+Настройки!$B$7),0,MAX(0,$E4770-MAX(0,SUMIFS(Тех_Движение!$G$2:$G$5111,Тех_Движение!$D$2:$D$5111,$C4770,Тех_Движение!$B$2:$B$5111,"&lt;="&amp;N$3)-$F4770)))</f>
        <v>#VALUE!</v>
      </c>
      <c r="O4770" s="21" t="e">
        <f>IF(OR($B4770="",O$3&lt;$D4770+Настройки!$B$7),0,MAX(0,$E4770-MAX(0,SUMIFS(Тех_Движение!$G$2:$G$5111,Тех_Движение!$D$2:$D$5111,$C4770,Тех_Движение!$B$2:$B$5111,"&lt;="&amp;O$3)-$F4770)))</f>
        <v>#VALUE!</v>
      </c>
      <c r="P4770" s="21" t="e">
        <f>IF(OR($B4770="",P$3&lt;$D4770+Настройки!$B$7),0,MAX(0,$E4770-MAX(0,SUMIFS(Тех_Движение!$G$2:$G$5111,Тех_Движение!$D$2:$D$5111,$C4770,Тех_Движение!$B$2:$B$5111,"&lt;="&amp;P$3)-$F4770)))</f>
        <v>#VALUE!</v>
      </c>
      <c r="Q4770" s="21" t="e">
        <f>IF(OR($B4770="",Q$3&lt;$D4770+Настройки!$B$7),0,MAX(0,$E4770-MAX(0,SUMIFS(Тех_Движение!$G$2:$G$5111,Тех_Движение!$D$2:$D$5111,$C4770,Тех_Движение!$B$2:$B$5111,"&lt;="&amp;Q$3)-$F4770)))</f>
        <v>#VALUE!</v>
      </c>
      <c r="R4770" s="21" t="str">
        <f t="shared" si="223"/>
        <v/>
      </c>
      <c r="S4770" s="23" t="str">
        <f>IF($B4770="","",VLOOKUP($C4770,Настройки!$A$11:$L$17,9,FALSE))</f>
        <v/>
      </c>
      <c r="T4770" s="23" t="str">
        <f t="shared" si="224"/>
        <v/>
      </c>
    </row>
    <row r="4771" spans="1:20" x14ac:dyDescent="0.3">
      <c r="A4771" s="20">
        <f>Тех_Движение!$A$4768</f>
        <v>4767</v>
      </c>
      <c r="B4771" s="20" t="str">
        <f>IF(Тех_Движение!$F$4768&gt;0,Тех_Движение!$I$4768,"")</f>
        <v/>
      </c>
      <c r="C4771" s="20" t="str">
        <f>IF($B4771="","",Тех_Движение!$D$4768)</f>
        <v/>
      </c>
      <c r="D4771" s="9" t="str">
        <f>IF($B4771="","",Тех_Движение!$B$4768)</f>
        <v/>
      </c>
      <c r="E4771" s="21" t="str">
        <f>IF($B4771="","",Тех_Движение!$F$4768)</f>
        <v/>
      </c>
      <c r="F4771" s="21" t="str">
        <f>IF($B4771="","",SUMIFS($E$5:$E4770,$C$5:$C4770,$C4771))</f>
        <v/>
      </c>
      <c r="G4771" s="21" t="str">
        <f>IF($B4771="","",MAX(0,$E4771-MAX(0,SUMIFS(Тех_Движение!$G$2:$G$5111,Тех_Движение!$D$2:$D$5111,$C4771,Тех_Движение!$B$2:$B$5111,"&lt;="&amp;Настройки!$B$5-1)-$F4771)))</f>
        <v/>
      </c>
      <c r="H4771" s="21" t="str">
        <f>IF($B4771="","",IF(AND($D4771&gt;=Настройки!$B$5,$D4771&lt;=Настройки!$B$6),$E4771,0))</f>
        <v/>
      </c>
      <c r="I4771" s="21" t="str">
        <f t="shared" si="222"/>
        <v/>
      </c>
      <c r="J4771" s="21" t="str">
        <f>IF($B4771="","",MAX(0,$E4771-MAX(0,SUMIFS(Тех_Движение!$G$2:$G$5111,Тех_Движение!$D$2:$D$5111,$C4771,Тех_Движение!$B$2:$B$5111,"&lt;="&amp;Настройки!$B$6)-$F4771)))</f>
        <v/>
      </c>
      <c r="K4771" s="21" t="e">
        <f>IF(OR($B4771="",K$3&lt;$D4771+Настройки!$B$7),0,MAX(0,$E4771-MAX(0,SUMIFS(Тех_Движение!$G$2:$G$5111,Тех_Движение!$D$2:$D$5111,$C4771,Тех_Движение!$B$2:$B$5111,"&lt;="&amp;K$3)-$F4771)))</f>
        <v>#VALUE!</v>
      </c>
      <c r="L4771" s="21" t="e">
        <f>IF(OR($B4771="",L$3&lt;$D4771+Настройки!$B$7),0,MAX(0,$E4771-MAX(0,SUMIFS(Тех_Движение!$G$2:$G$5111,Тех_Движение!$D$2:$D$5111,$C4771,Тех_Движение!$B$2:$B$5111,"&lt;="&amp;L$3)-$F4771)))</f>
        <v>#VALUE!</v>
      </c>
      <c r="M4771" s="21" t="e">
        <f>IF(OR($B4771="",M$3&lt;$D4771+Настройки!$B$7),0,MAX(0,$E4771-MAX(0,SUMIFS(Тех_Движение!$G$2:$G$5111,Тех_Движение!$D$2:$D$5111,$C4771,Тех_Движение!$B$2:$B$5111,"&lt;="&amp;M$3)-$F4771)))</f>
        <v>#VALUE!</v>
      </c>
      <c r="N4771" s="21" t="e">
        <f>IF(OR($B4771="",N$3&lt;$D4771+Настройки!$B$7),0,MAX(0,$E4771-MAX(0,SUMIFS(Тех_Движение!$G$2:$G$5111,Тех_Движение!$D$2:$D$5111,$C4771,Тех_Движение!$B$2:$B$5111,"&lt;="&amp;N$3)-$F4771)))</f>
        <v>#VALUE!</v>
      </c>
      <c r="O4771" s="21" t="e">
        <f>IF(OR($B4771="",O$3&lt;$D4771+Настройки!$B$7),0,MAX(0,$E4771-MAX(0,SUMIFS(Тех_Движение!$G$2:$G$5111,Тех_Движение!$D$2:$D$5111,$C4771,Тех_Движение!$B$2:$B$5111,"&lt;="&amp;O$3)-$F4771)))</f>
        <v>#VALUE!</v>
      </c>
      <c r="P4771" s="21" t="e">
        <f>IF(OR($B4771="",P$3&lt;$D4771+Настройки!$B$7),0,MAX(0,$E4771-MAX(0,SUMIFS(Тех_Движение!$G$2:$G$5111,Тех_Движение!$D$2:$D$5111,$C4771,Тех_Движение!$B$2:$B$5111,"&lt;="&amp;P$3)-$F4771)))</f>
        <v>#VALUE!</v>
      </c>
      <c r="Q4771" s="21" t="e">
        <f>IF(OR($B4771="",Q$3&lt;$D4771+Настройки!$B$7),0,MAX(0,$E4771-MAX(0,SUMIFS(Тех_Движение!$G$2:$G$5111,Тех_Движение!$D$2:$D$5111,$C4771,Тех_Движение!$B$2:$B$5111,"&lt;="&amp;Q$3)-$F4771)))</f>
        <v>#VALUE!</v>
      </c>
      <c r="R4771" s="21" t="str">
        <f t="shared" si="223"/>
        <v/>
      </c>
      <c r="S4771" s="23" t="str">
        <f>IF($B4771="","",VLOOKUP($C4771,Настройки!$A$11:$L$17,9,FALSE))</f>
        <v/>
      </c>
      <c r="T4771" s="23" t="str">
        <f t="shared" si="224"/>
        <v/>
      </c>
    </row>
    <row r="4772" spans="1:20" x14ac:dyDescent="0.3">
      <c r="A4772" s="20">
        <f>Тех_Движение!$A$4769</f>
        <v>4768</v>
      </c>
      <c r="B4772" s="20" t="str">
        <f>IF(Тех_Движение!$F$4769&gt;0,Тех_Движение!$I$4769,"")</f>
        <v/>
      </c>
      <c r="C4772" s="20" t="str">
        <f>IF($B4772="","",Тех_Движение!$D$4769)</f>
        <v/>
      </c>
      <c r="D4772" s="9" t="str">
        <f>IF($B4772="","",Тех_Движение!$B$4769)</f>
        <v/>
      </c>
      <c r="E4772" s="21" t="str">
        <f>IF($B4772="","",Тех_Движение!$F$4769)</f>
        <v/>
      </c>
      <c r="F4772" s="21" t="str">
        <f>IF($B4772="","",SUMIFS($E$5:$E4771,$C$5:$C4771,$C4772))</f>
        <v/>
      </c>
      <c r="G4772" s="21" t="str">
        <f>IF($B4772="","",MAX(0,$E4772-MAX(0,SUMIFS(Тех_Движение!$G$2:$G$5111,Тех_Движение!$D$2:$D$5111,$C4772,Тех_Движение!$B$2:$B$5111,"&lt;="&amp;Настройки!$B$5-1)-$F4772)))</f>
        <v/>
      </c>
      <c r="H4772" s="21" t="str">
        <f>IF($B4772="","",IF(AND($D4772&gt;=Настройки!$B$5,$D4772&lt;=Настройки!$B$6),$E4772,0))</f>
        <v/>
      </c>
      <c r="I4772" s="21" t="str">
        <f t="shared" si="222"/>
        <v/>
      </c>
      <c r="J4772" s="21" t="str">
        <f>IF($B4772="","",MAX(0,$E4772-MAX(0,SUMIFS(Тех_Движение!$G$2:$G$5111,Тех_Движение!$D$2:$D$5111,$C4772,Тех_Движение!$B$2:$B$5111,"&lt;="&amp;Настройки!$B$6)-$F4772)))</f>
        <v/>
      </c>
      <c r="K4772" s="21" t="e">
        <f>IF(OR($B4772="",K$3&lt;$D4772+Настройки!$B$7),0,MAX(0,$E4772-MAX(0,SUMIFS(Тех_Движение!$G$2:$G$5111,Тех_Движение!$D$2:$D$5111,$C4772,Тех_Движение!$B$2:$B$5111,"&lt;="&amp;K$3)-$F4772)))</f>
        <v>#VALUE!</v>
      </c>
      <c r="L4772" s="21" t="e">
        <f>IF(OR($B4772="",L$3&lt;$D4772+Настройки!$B$7),0,MAX(0,$E4772-MAX(0,SUMIFS(Тех_Движение!$G$2:$G$5111,Тех_Движение!$D$2:$D$5111,$C4772,Тех_Движение!$B$2:$B$5111,"&lt;="&amp;L$3)-$F4772)))</f>
        <v>#VALUE!</v>
      </c>
      <c r="M4772" s="21" t="e">
        <f>IF(OR($B4772="",M$3&lt;$D4772+Настройки!$B$7),0,MAX(0,$E4772-MAX(0,SUMIFS(Тех_Движение!$G$2:$G$5111,Тех_Движение!$D$2:$D$5111,$C4772,Тех_Движение!$B$2:$B$5111,"&lt;="&amp;M$3)-$F4772)))</f>
        <v>#VALUE!</v>
      </c>
      <c r="N4772" s="21" t="e">
        <f>IF(OR($B4772="",N$3&lt;$D4772+Настройки!$B$7),0,MAX(0,$E4772-MAX(0,SUMIFS(Тех_Движение!$G$2:$G$5111,Тех_Движение!$D$2:$D$5111,$C4772,Тех_Движение!$B$2:$B$5111,"&lt;="&amp;N$3)-$F4772)))</f>
        <v>#VALUE!</v>
      </c>
      <c r="O4772" s="21" t="e">
        <f>IF(OR($B4772="",O$3&lt;$D4772+Настройки!$B$7),0,MAX(0,$E4772-MAX(0,SUMIFS(Тех_Движение!$G$2:$G$5111,Тех_Движение!$D$2:$D$5111,$C4772,Тех_Движение!$B$2:$B$5111,"&lt;="&amp;O$3)-$F4772)))</f>
        <v>#VALUE!</v>
      </c>
      <c r="P4772" s="21" t="e">
        <f>IF(OR($B4772="",P$3&lt;$D4772+Настройки!$B$7),0,MAX(0,$E4772-MAX(0,SUMIFS(Тех_Движение!$G$2:$G$5111,Тех_Движение!$D$2:$D$5111,$C4772,Тех_Движение!$B$2:$B$5111,"&lt;="&amp;P$3)-$F4772)))</f>
        <v>#VALUE!</v>
      </c>
      <c r="Q4772" s="21" t="e">
        <f>IF(OR($B4772="",Q$3&lt;$D4772+Настройки!$B$7),0,MAX(0,$E4772-MAX(0,SUMIFS(Тех_Движение!$G$2:$G$5111,Тех_Движение!$D$2:$D$5111,$C4772,Тех_Движение!$B$2:$B$5111,"&lt;="&amp;Q$3)-$F4772)))</f>
        <v>#VALUE!</v>
      </c>
      <c r="R4772" s="21" t="str">
        <f t="shared" si="223"/>
        <v/>
      </c>
      <c r="S4772" s="23" t="str">
        <f>IF($B4772="","",VLOOKUP($C4772,Настройки!$A$11:$L$17,9,FALSE))</f>
        <v/>
      </c>
      <c r="T4772" s="23" t="str">
        <f t="shared" si="224"/>
        <v/>
      </c>
    </row>
    <row r="4773" spans="1:20" x14ac:dyDescent="0.3">
      <c r="A4773" s="20">
        <f>Тех_Движение!$A$4770</f>
        <v>4769</v>
      </c>
      <c r="B4773" s="20" t="str">
        <f>IF(Тех_Движение!$F$4770&gt;0,Тех_Движение!$I$4770,"")</f>
        <v/>
      </c>
      <c r="C4773" s="20" t="str">
        <f>IF($B4773="","",Тех_Движение!$D$4770)</f>
        <v/>
      </c>
      <c r="D4773" s="9" t="str">
        <f>IF($B4773="","",Тех_Движение!$B$4770)</f>
        <v/>
      </c>
      <c r="E4773" s="21" t="str">
        <f>IF($B4773="","",Тех_Движение!$F$4770)</f>
        <v/>
      </c>
      <c r="F4773" s="21" t="str">
        <f>IF($B4773="","",SUMIFS($E$5:$E4772,$C$5:$C4772,$C4773))</f>
        <v/>
      </c>
      <c r="G4773" s="21" t="str">
        <f>IF($B4773="","",MAX(0,$E4773-MAX(0,SUMIFS(Тех_Движение!$G$2:$G$5111,Тех_Движение!$D$2:$D$5111,$C4773,Тех_Движение!$B$2:$B$5111,"&lt;="&amp;Настройки!$B$5-1)-$F4773)))</f>
        <v/>
      </c>
      <c r="H4773" s="21" t="str">
        <f>IF($B4773="","",IF(AND($D4773&gt;=Настройки!$B$5,$D4773&lt;=Настройки!$B$6),$E4773,0))</f>
        <v/>
      </c>
      <c r="I4773" s="21" t="str">
        <f t="shared" si="222"/>
        <v/>
      </c>
      <c r="J4773" s="21" t="str">
        <f>IF($B4773="","",MAX(0,$E4773-MAX(0,SUMIFS(Тех_Движение!$G$2:$G$5111,Тех_Движение!$D$2:$D$5111,$C4773,Тех_Движение!$B$2:$B$5111,"&lt;="&amp;Настройки!$B$6)-$F4773)))</f>
        <v/>
      </c>
      <c r="K4773" s="21" t="e">
        <f>IF(OR($B4773="",K$3&lt;$D4773+Настройки!$B$7),0,MAX(0,$E4773-MAX(0,SUMIFS(Тех_Движение!$G$2:$G$5111,Тех_Движение!$D$2:$D$5111,$C4773,Тех_Движение!$B$2:$B$5111,"&lt;="&amp;K$3)-$F4773)))</f>
        <v>#VALUE!</v>
      </c>
      <c r="L4773" s="21" t="e">
        <f>IF(OR($B4773="",L$3&lt;$D4773+Настройки!$B$7),0,MAX(0,$E4773-MAX(0,SUMIFS(Тех_Движение!$G$2:$G$5111,Тех_Движение!$D$2:$D$5111,$C4773,Тех_Движение!$B$2:$B$5111,"&lt;="&amp;L$3)-$F4773)))</f>
        <v>#VALUE!</v>
      </c>
      <c r="M4773" s="21" t="e">
        <f>IF(OR($B4773="",M$3&lt;$D4773+Настройки!$B$7),0,MAX(0,$E4773-MAX(0,SUMIFS(Тех_Движение!$G$2:$G$5111,Тех_Движение!$D$2:$D$5111,$C4773,Тех_Движение!$B$2:$B$5111,"&lt;="&amp;M$3)-$F4773)))</f>
        <v>#VALUE!</v>
      </c>
      <c r="N4773" s="21" t="e">
        <f>IF(OR($B4773="",N$3&lt;$D4773+Настройки!$B$7),0,MAX(0,$E4773-MAX(0,SUMIFS(Тех_Движение!$G$2:$G$5111,Тех_Движение!$D$2:$D$5111,$C4773,Тех_Движение!$B$2:$B$5111,"&lt;="&amp;N$3)-$F4773)))</f>
        <v>#VALUE!</v>
      </c>
      <c r="O4773" s="21" t="e">
        <f>IF(OR($B4773="",O$3&lt;$D4773+Настройки!$B$7),0,MAX(0,$E4773-MAX(0,SUMIFS(Тех_Движение!$G$2:$G$5111,Тех_Движение!$D$2:$D$5111,$C4773,Тех_Движение!$B$2:$B$5111,"&lt;="&amp;O$3)-$F4773)))</f>
        <v>#VALUE!</v>
      </c>
      <c r="P4773" s="21" t="e">
        <f>IF(OR($B4773="",P$3&lt;$D4773+Настройки!$B$7),0,MAX(0,$E4773-MAX(0,SUMIFS(Тех_Движение!$G$2:$G$5111,Тех_Движение!$D$2:$D$5111,$C4773,Тех_Движение!$B$2:$B$5111,"&lt;="&amp;P$3)-$F4773)))</f>
        <v>#VALUE!</v>
      </c>
      <c r="Q4773" s="21" t="e">
        <f>IF(OR($B4773="",Q$3&lt;$D4773+Настройки!$B$7),0,MAX(0,$E4773-MAX(0,SUMIFS(Тех_Движение!$G$2:$G$5111,Тех_Движение!$D$2:$D$5111,$C4773,Тех_Движение!$B$2:$B$5111,"&lt;="&amp;Q$3)-$F4773)))</f>
        <v>#VALUE!</v>
      </c>
      <c r="R4773" s="21" t="str">
        <f t="shared" si="223"/>
        <v/>
      </c>
      <c r="S4773" s="23" t="str">
        <f>IF($B4773="","",VLOOKUP($C4773,Настройки!$A$11:$L$17,9,FALSE))</f>
        <v/>
      </c>
      <c r="T4773" s="23" t="str">
        <f t="shared" si="224"/>
        <v/>
      </c>
    </row>
    <row r="4774" spans="1:20" x14ac:dyDescent="0.3">
      <c r="A4774" s="20">
        <f>Тех_Движение!$A$4771</f>
        <v>4770</v>
      </c>
      <c r="B4774" s="20" t="str">
        <f>IF(Тех_Движение!$F$4771&gt;0,Тех_Движение!$I$4771,"")</f>
        <v/>
      </c>
      <c r="C4774" s="20" t="str">
        <f>IF($B4774="","",Тех_Движение!$D$4771)</f>
        <v/>
      </c>
      <c r="D4774" s="9" t="str">
        <f>IF($B4774="","",Тех_Движение!$B$4771)</f>
        <v/>
      </c>
      <c r="E4774" s="21" t="str">
        <f>IF($B4774="","",Тех_Движение!$F$4771)</f>
        <v/>
      </c>
      <c r="F4774" s="21" t="str">
        <f>IF($B4774="","",SUMIFS($E$5:$E4773,$C$5:$C4773,$C4774))</f>
        <v/>
      </c>
      <c r="G4774" s="21" t="str">
        <f>IF($B4774="","",MAX(0,$E4774-MAX(0,SUMIFS(Тех_Движение!$G$2:$G$5111,Тех_Движение!$D$2:$D$5111,$C4774,Тех_Движение!$B$2:$B$5111,"&lt;="&amp;Настройки!$B$5-1)-$F4774)))</f>
        <v/>
      </c>
      <c r="H4774" s="21" t="str">
        <f>IF($B4774="","",IF(AND($D4774&gt;=Настройки!$B$5,$D4774&lt;=Настройки!$B$6),$E4774,0))</f>
        <v/>
      </c>
      <c r="I4774" s="21" t="str">
        <f t="shared" si="222"/>
        <v/>
      </c>
      <c r="J4774" s="21" t="str">
        <f>IF($B4774="","",MAX(0,$E4774-MAX(0,SUMIFS(Тех_Движение!$G$2:$G$5111,Тех_Движение!$D$2:$D$5111,$C4774,Тех_Движение!$B$2:$B$5111,"&lt;="&amp;Настройки!$B$6)-$F4774)))</f>
        <v/>
      </c>
      <c r="K4774" s="21" t="e">
        <f>IF(OR($B4774="",K$3&lt;$D4774+Настройки!$B$7),0,MAX(0,$E4774-MAX(0,SUMIFS(Тех_Движение!$G$2:$G$5111,Тех_Движение!$D$2:$D$5111,$C4774,Тех_Движение!$B$2:$B$5111,"&lt;="&amp;K$3)-$F4774)))</f>
        <v>#VALUE!</v>
      </c>
      <c r="L4774" s="21" t="e">
        <f>IF(OR($B4774="",L$3&lt;$D4774+Настройки!$B$7),0,MAX(0,$E4774-MAX(0,SUMIFS(Тех_Движение!$G$2:$G$5111,Тех_Движение!$D$2:$D$5111,$C4774,Тех_Движение!$B$2:$B$5111,"&lt;="&amp;L$3)-$F4774)))</f>
        <v>#VALUE!</v>
      </c>
      <c r="M4774" s="21" t="e">
        <f>IF(OR($B4774="",M$3&lt;$D4774+Настройки!$B$7),0,MAX(0,$E4774-MAX(0,SUMIFS(Тех_Движение!$G$2:$G$5111,Тех_Движение!$D$2:$D$5111,$C4774,Тех_Движение!$B$2:$B$5111,"&lt;="&amp;M$3)-$F4774)))</f>
        <v>#VALUE!</v>
      </c>
      <c r="N4774" s="21" t="e">
        <f>IF(OR($B4774="",N$3&lt;$D4774+Настройки!$B$7),0,MAX(0,$E4774-MAX(0,SUMIFS(Тех_Движение!$G$2:$G$5111,Тех_Движение!$D$2:$D$5111,$C4774,Тех_Движение!$B$2:$B$5111,"&lt;="&amp;N$3)-$F4774)))</f>
        <v>#VALUE!</v>
      </c>
      <c r="O4774" s="21" t="e">
        <f>IF(OR($B4774="",O$3&lt;$D4774+Настройки!$B$7),0,MAX(0,$E4774-MAX(0,SUMIFS(Тех_Движение!$G$2:$G$5111,Тех_Движение!$D$2:$D$5111,$C4774,Тех_Движение!$B$2:$B$5111,"&lt;="&amp;O$3)-$F4774)))</f>
        <v>#VALUE!</v>
      </c>
      <c r="P4774" s="21" t="e">
        <f>IF(OR($B4774="",P$3&lt;$D4774+Настройки!$B$7),0,MAX(0,$E4774-MAX(0,SUMIFS(Тех_Движение!$G$2:$G$5111,Тех_Движение!$D$2:$D$5111,$C4774,Тех_Движение!$B$2:$B$5111,"&lt;="&amp;P$3)-$F4774)))</f>
        <v>#VALUE!</v>
      </c>
      <c r="Q4774" s="21" t="e">
        <f>IF(OR($B4774="",Q$3&lt;$D4774+Настройки!$B$7),0,MAX(0,$E4774-MAX(0,SUMIFS(Тех_Движение!$G$2:$G$5111,Тех_Движение!$D$2:$D$5111,$C4774,Тех_Движение!$B$2:$B$5111,"&lt;="&amp;Q$3)-$F4774)))</f>
        <v>#VALUE!</v>
      </c>
      <c r="R4774" s="21" t="str">
        <f t="shared" si="223"/>
        <v/>
      </c>
      <c r="S4774" s="23" t="str">
        <f>IF($B4774="","",VLOOKUP($C4774,Настройки!$A$11:$L$17,9,FALSE))</f>
        <v/>
      </c>
      <c r="T4774" s="23" t="str">
        <f t="shared" si="224"/>
        <v/>
      </c>
    </row>
    <row r="4775" spans="1:20" x14ac:dyDescent="0.3">
      <c r="A4775" s="20">
        <f>Тех_Движение!$A$4772</f>
        <v>4771</v>
      </c>
      <c r="B4775" s="20" t="str">
        <f>IF(Тех_Движение!$F$4772&gt;0,Тех_Движение!$I$4772,"")</f>
        <v/>
      </c>
      <c r="C4775" s="20" t="str">
        <f>IF($B4775="","",Тех_Движение!$D$4772)</f>
        <v/>
      </c>
      <c r="D4775" s="9" t="str">
        <f>IF($B4775="","",Тех_Движение!$B$4772)</f>
        <v/>
      </c>
      <c r="E4775" s="21" t="str">
        <f>IF($B4775="","",Тех_Движение!$F$4772)</f>
        <v/>
      </c>
      <c r="F4775" s="21" t="str">
        <f>IF($B4775="","",SUMIFS($E$5:$E4774,$C$5:$C4774,$C4775))</f>
        <v/>
      </c>
      <c r="G4775" s="21" t="str">
        <f>IF($B4775="","",MAX(0,$E4775-MAX(0,SUMIFS(Тех_Движение!$G$2:$G$5111,Тех_Движение!$D$2:$D$5111,$C4775,Тех_Движение!$B$2:$B$5111,"&lt;="&amp;Настройки!$B$5-1)-$F4775)))</f>
        <v/>
      </c>
      <c r="H4775" s="21" t="str">
        <f>IF($B4775="","",IF(AND($D4775&gt;=Настройки!$B$5,$D4775&lt;=Настройки!$B$6),$E4775,0))</f>
        <v/>
      </c>
      <c r="I4775" s="21" t="str">
        <f t="shared" si="222"/>
        <v/>
      </c>
      <c r="J4775" s="21" t="str">
        <f>IF($B4775="","",MAX(0,$E4775-MAX(0,SUMIFS(Тех_Движение!$G$2:$G$5111,Тех_Движение!$D$2:$D$5111,$C4775,Тех_Движение!$B$2:$B$5111,"&lt;="&amp;Настройки!$B$6)-$F4775)))</f>
        <v/>
      </c>
      <c r="K4775" s="21" t="e">
        <f>IF(OR($B4775="",K$3&lt;$D4775+Настройки!$B$7),0,MAX(0,$E4775-MAX(0,SUMIFS(Тех_Движение!$G$2:$G$5111,Тех_Движение!$D$2:$D$5111,$C4775,Тех_Движение!$B$2:$B$5111,"&lt;="&amp;K$3)-$F4775)))</f>
        <v>#VALUE!</v>
      </c>
      <c r="L4775" s="21" t="e">
        <f>IF(OR($B4775="",L$3&lt;$D4775+Настройки!$B$7),0,MAX(0,$E4775-MAX(0,SUMIFS(Тех_Движение!$G$2:$G$5111,Тех_Движение!$D$2:$D$5111,$C4775,Тех_Движение!$B$2:$B$5111,"&lt;="&amp;L$3)-$F4775)))</f>
        <v>#VALUE!</v>
      </c>
      <c r="M4775" s="21" t="e">
        <f>IF(OR($B4775="",M$3&lt;$D4775+Настройки!$B$7),0,MAX(0,$E4775-MAX(0,SUMIFS(Тех_Движение!$G$2:$G$5111,Тех_Движение!$D$2:$D$5111,$C4775,Тех_Движение!$B$2:$B$5111,"&lt;="&amp;M$3)-$F4775)))</f>
        <v>#VALUE!</v>
      </c>
      <c r="N4775" s="21" t="e">
        <f>IF(OR($B4775="",N$3&lt;$D4775+Настройки!$B$7),0,MAX(0,$E4775-MAX(0,SUMIFS(Тех_Движение!$G$2:$G$5111,Тех_Движение!$D$2:$D$5111,$C4775,Тех_Движение!$B$2:$B$5111,"&lt;="&amp;N$3)-$F4775)))</f>
        <v>#VALUE!</v>
      </c>
      <c r="O4775" s="21" t="e">
        <f>IF(OR($B4775="",O$3&lt;$D4775+Настройки!$B$7),0,MAX(0,$E4775-MAX(0,SUMIFS(Тех_Движение!$G$2:$G$5111,Тех_Движение!$D$2:$D$5111,$C4775,Тех_Движение!$B$2:$B$5111,"&lt;="&amp;O$3)-$F4775)))</f>
        <v>#VALUE!</v>
      </c>
      <c r="P4775" s="21" t="e">
        <f>IF(OR($B4775="",P$3&lt;$D4775+Настройки!$B$7),0,MAX(0,$E4775-MAX(0,SUMIFS(Тех_Движение!$G$2:$G$5111,Тех_Движение!$D$2:$D$5111,$C4775,Тех_Движение!$B$2:$B$5111,"&lt;="&amp;P$3)-$F4775)))</f>
        <v>#VALUE!</v>
      </c>
      <c r="Q4775" s="21" t="e">
        <f>IF(OR($B4775="",Q$3&lt;$D4775+Настройки!$B$7),0,MAX(0,$E4775-MAX(0,SUMIFS(Тех_Движение!$G$2:$G$5111,Тех_Движение!$D$2:$D$5111,$C4775,Тех_Движение!$B$2:$B$5111,"&lt;="&amp;Q$3)-$F4775)))</f>
        <v>#VALUE!</v>
      </c>
      <c r="R4775" s="21" t="str">
        <f t="shared" si="223"/>
        <v/>
      </c>
      <c r="S4775" s="23" t="str">
        <f>IF($B4775="","",VLOOKUP($C4775,Настройки!$A$11:$L$17,9,FALSE))</f>
        <v/>
      </c>
      <c r="T4775" s="23" t="str">
        <f t="shared" si="224"/>
        <v/>
      </c>
    </row>
    <row r="4776" spans="1:20" x14ac:dyDescent="0.3">
      <c r="A4776" s="20">
        <f>Тех_Движение!$A$4773</f>
        <v>4772</v>
      </c>
      <c r="B4776" s="20" t="str">
        <f>IF(Тех_Движение!$F$4773&gt;0,Тех_Движение!$I$4773,"")</f>
        <v/>
      </c>
      <c r="C4776" s="20" t="str">
        <f>IF($B4776="","",Тех_Движение!$D$4773)</f>
        <v/>
      </c>
      <c r="D4776" s="9" t="str">
        <f>IF($B4776="","",Тех_Движение!$B$4773)</f>
        <v/>
      </c>
      <c r="E4776" s="21" t="str">
        <f>IF($B4776="","",Тех_Движение!$F$4773)</f>
        <v/>
      </c>
      <c r="F4776" s="21" t="str">
        <f>IF($B4776="","",SUMIFS($E$5:$E4775,$C$5:$C4775,$C4776))</f>
        <v/>
      </c>
      <c r="G4776" s="21" t="str">
        <f>IF($B4776="","",MAX(0,$E4776-MAX(0,SUMIFS(Тех_Движение!$G$2:$G$5111,Тех_Движение!$D$2:$D$5111,$C4776,Тех_Движение!$B$2:$B$5111,"&lt;="&amp;Настройки!$B$5-1)-$F4776)))</f>
        <v/>
      </c>
      <c r="H4776" s="21" t="str">
        <f>IF($B4776="","",IF(AND($D4776&gt;=Настройки!$B$5,$D4776&lt;=Настройки!$B$6),$E4776,0))</f>
        <v/>
      </c>
      <c r="I4776" s="21" t="str">
        <f t="shared" si="222"/>
        <v/>
      </c>
      <c r="J4776" s="21" t="str">
        <f>IF($B4776="","",MAX(0,$E4776-MAX(0,SUMIFS(Тех_Движение!$G$2:$G$5111,Тех_Движение!$D$2:$D$5111,$C4776,Тех_Движение!$B$2:$B$5111,"&lt;="&amp;Настройки!$B$6)-$F4776)))</f>
        <v/>
      </c>
      <c r="K4776" s="21" t="e">
        <f>IF(OR($B4776="",K$3&lt;$D4776+Настройки!$B$7),0,MAX(0,$E4776-MAX(0,SUMIFS(Тех_Движение!$G$2:$G$5111,Тех_Движение!$D$2:$D$5111,$C4776,Тех_Движение!$B$2:$B$5111,"&lt;="&amp;K$3)-$F4776)))</f>
        <v>#VALUE!</v>
      </c>
      <c r="L4776" s="21" t="e">
        <f>IF(OR($B4776="",L$3&lt;$D4776+Настройки!$B$7),0,MAX(0,$E4776-MAX(0,SUMIFS(Тех_Движение!$G$2:$G$5111,Тех_Движение!$D$2:$D$5111,$C4776,Тех_Движение!$B$2:$B$5111,"&lt;="&amp;L$3)-$F4776)))</f>
        <v>#VALUE!</v>
      </c>
      <c r="M4776" s="21" t="e">
        <f>IF(OR($B4776="",M$3&lt;$D4776+Настройки!$B$7),0,MAX(0,$E4776-MAX(0,SUMIFS(Тех_Движение!$G$2:$G$5111,Тех_Движение!$D$2:$D$5111,$C4776,Тех_Движение!$B$2:$B$5111,"&lt;="&amp;M$3)-$F4776)))</f>
        <v>#VALUE!</v>
      </c>
      <c r="N4776" s="21" t="e">
        <f>IF(OR($B4776="",N$3&lt;$D4776+Настройки!$B$7),0,MAX(0,$E4776-MAX(0,SUMIFS(Тех_Движение!$G$2:$G$5111,Тех_Движение!$D$2:$D$5111,$C4776,Тех_Движение!$B$2:$B$5111,"&lt;="&amp;N$3)-$F4776)))</f>
        <v>#VALUE!</v>
      </c>
      <c r="O4776" s="21" t="e">
        <f>IF(OR($B4776="",O$3&lt;$D4776+Настройки!$B$7),0,MAX(0,$E4776-MAX(0,SUMIFS(Тех_Движение!$G$2:$G$5111,Тех_Движение!$D$2:$D$5111,$C4776,Тех_Движение!$B$2:$B$5111,"&lt;="&amp;O$3)-$F4776)))</f>
        <v>#VALUE!</v>
      </c>
      <c r="P4776" s="21" t="e">
        <f>IF(OR($B4776="",P$3&lt;$D4776+Настройки!$B$7),0,MAX(0,$E4776-MAX(0,SUMIFS(Тех_Движение!$G$2:$G$5111,Тех_Движение!$D$2:$D$5111,$C4776,Тех_Движение!$B$2:$B$5111,"&lt;="&amp;P$3)-$F4776)))</f>
        <v>#VALUE!</v>
      </c>
      <c r="Q4776" s="21" t="e">
        <f>IF(OR($B4776="",Q$3&lt;$D4776+Настройки!$B$7),0,MAX(0,$E4776-MAX(0,SUMIFS(Тех_Движение!$G$2:$G$5111,Тех_Движение!$D$2:$D$5111,$C4776,Тех_Движение!$B$2:$B$5111,"&lt;="&amp;Q$3)-$F4776)))</f>
        <v>#VALUE!</v>
      </c>
      <c r="R4776" s="21" t="str">
        <f t="shared" si="223"/>
        <v/>
      </c>
      <c r="S4776" s="23" t="str">
        <f>IF($B4776="","",VLOOKUP($C4776,Настройки!$A$11:$L$17,9,FALSE))</f>
        <v/>
      </c>
      <c r="T4776" s="23" t="str">
        <f t="shared" si="224"/>
        <v/>
      </c>
    </row>
    <row r="4777" spans="1:20" x14ac:dyDescent="0.3">
      <c r="A4777" s="20">
        <f>Тех_Движение!$A$4774</f>
        <v>4773</v>
      </c>
      <c r="B4777" s="20" t="str">
        <f>IF(Тех_Движение!$F$4774&gt;0,Тех_Движение!$I$4774,"")</f>
        <v/>
      </c>
      <c r="C4777" s="20" t="str">
        <f>IF($B4777="","",Тех_Движение!$D$4774)</f>
        <v/>
      </c>
      <c r="D4777" s="9" t="str">
        <f>IF($B4777="","",Тех_Движение!$B$4774)</f>
        <v/>
      </c>
      <c r="E4777" s="21" t="str">
        <f>IF($B4777="","",Тех_Движение!$F$4774)</f>
        <v/>
      </c>
      <c r="F4777" s="21" t="str">
        <f>IF($B4777="","",SUMIFS($E$5:$E4776,$C$5:$C4776,$C4777))</f>
        <v/>
      </c>
      <c r="G4777" s="21" t="str">
        <f>IF($B4777="","",MAX(0,$E4777-MAX(0,SUMIFS(Тех_Движение!$G$2:$G$5111,Тех_Движение!$D$2:$D$5111,$C4777,Тех_Движение!$B$2:$B$5111,"&lt;="&amp;Настройки!$B$5-1)-$F4777)))</f>
        <v/>
      </c>
      <c r="H4777" s="21" t="str">
        <f>IF($B4777="","",IF(AND($D4777&gt;=Настройки!$B$5,$D4777&lt;=Настройки!$B$6),$E4777,0))</f>
        <v/>
      </c>
      <c r="I4777" s="21" t="str">
        <f t="shared" si="222"/>
        <v/>
      </c>
      <c r="J4777" s="21" t="str">
        <f>IF($B4777="","",MAX(0,$E4777-MAX(0,SUMIFS(Тех_Движение!$G$2:$G$5111,Тех_Движение!$D$2:$D$5111,$C4777,Тех_Движение!$B$2:$B$5111,"&lt;="&amp;Настройки!$B$6)-$F4777)))</f>
        <v/>
      </c>
      <c r="K4777" s="21" t="e">
        <f>IF(OR($B4777="",K$3&lt;$D4777+Настройки!$B$7),0,MAX(0,$E4777-MAX(0,SUMIFS(Тех_Движение!$G$2:$G$5111,Тех_Движение!$D$2:$D$5111,$C4777,Тех_Движение!$B$2:$B$5111,"&lt;="&amp;K$3)-$F4777)))</f>
        <v>#VALUE!</v>
      </c>
      <c r="L4777" s="21" t="e">
        <f>IF(OR($B4777="",L$3&lt;$D4777+Настройки!$B$7),0,MAX(0,$E4777-MAX(0,SUMIFS(Тех_Движение!$G$2:$G$5111,Тех_Движение!$D$2:$D$5111,$C4777,Тех_Движение!$B$2:$B$5111,"&lt;="&amp;L$3)-$F4777)))</f>
        <v>#VALUE!</v>
      </c>
      <c r="M4777" s="21" t="e">
        <f>IF(OR($B4777="",M$3&lt;$D4777+Настройки!$B$7),0,MAX(0,$E4777-MAX(0,SUMIFS(Тех_Движение!$G$2:$G$5111,Тех_Движение!$D$2:$D$5111,$C4777,Тех_Движение!$B$2:$B$5111,"&lt;="&amp;M$3)-$F4777)))</f>
        <v>#VALUE!</v>
      </c>
      <c r="N4777" s="21" t="e">
        <f>IF(OR($B4777="",N$3&lt;$D4777+Настройки!$B$7),0,MAX(0,$E4777-MAX(0,SUMIFS(Тех_Движение!$G$2:$G$5111,Тех_Движение!$D$2:$D$5111,$C4777,Тех_Движение!$B$2:$B$5111,"&lt;="&amp;N$3)-$F4777)))</f>
        <v>#VALUE!</v>
      </c>
      <c r="O4777" s="21" t="e">
        <f>IF(OR($B4777="",O$3&lt;$D4777+Настройки!$B$7),0,MAX(0,$E4777-MAX(0,SUMIFS(Тех_Движение!$G$2:$G$5111,Тех_Движение!$D$2:$D$5111,$C4777,Тех_Движение!$B$2:$B$5111,"&lt;="&amp;O$3)-$F4777)))</f>
        <v>#VALUE!</v>
      </c>
      <c r="P4777" s="21" t="e">
        <f>IF(OR($B4777="",P$3&lt;$D4777+Настройки!$B$7),0,MAX(0,$E4777-MAX(0,SUMIFS(Тех_Движение!$G$2:$G$5111,Тех_Движение!$D$2:$D$5111,$C4777,Тех_Движение!$B$2:$B$5111,"&lt;="&amp;P$3)-$F4777)))</f>
        <v>#VALUE!</v>
      </c>
      <c r="Q4777" s="21" t="e">
        <f>IF(OR($B4777="",Q$3&lt;$D4777+Настройки!$B$7),0,MAX(0,$E4777-MAX(0,SUMIFS(Тех_Движение!$G$2:$G$5111,Тех_Движение!$D$2:$D$5111,$C4777,Тех_Движение!$B$2:$B$5111,"&lt;="&amp;Q$3)-$F4777)))</f>
        <v>#VALUE!</v>
      </c>
      <c r="R4777" s="21" t="str">
        <f t="shared" si="223"/>
        <v/>
      </c>
      <c r="S4777" s="23" t="str">
        <f>IF($B4777="","",VLOOKUP($C4777,Настройки!$A$11:$L$17,9,FALSE))</f>
        <v/>
      </c>
      <c r="T4777" s="23" t="str">
        <f t="shared" si="224"/>
        <v/>
      </c>
    </row>
    <row r="4778" spans="1:20" x14ac:dyDescent="0.3">
      <c r="A4778" s="20">
        <f>Тех_Движение!$A$4775</f>
        <v>4774</v>
      </c>
      <c r="B4778" s="20" t="str">
        <f>IF(Тех_Движение!$F$4775&gt;0,Тех_Движение!$I$4775,"")</f>
        <v/>
      </c>
      <c r="C4778" s="20" t="str">
        <f>IF($B4778="","",Тех_Движение!$D$4775)</f>
        <v/>
      </c>
      <c r="D4778" s="9" t="str">
        <f>IF($B4778="","",Тех_Движение!$B$4775)</f>
        <v/>
      </c>
      <c r="E4778" s="21" t="str">
        <f>IF($B4778="","",Тех_Движение!$F$4775)</f>
        <v/>
      </c>
      <c r="F4778" s="21" t="str">
        <f>IF($B4778="","",SUMIFS($E$5:$E4777,$C$5:$C4777,$C4778))</f>
        <v/>
      </c>
      <c r="G4778" s="21" t="str">
        <f>IF($B4778="","",MAX(0,$E4778-MAX(0,SUMIFS(Тех_Движение!$G$2:$G$5111,Тех_Движение!$D$2:$D$5111,$C4778,Тех_Движение!$B$2:$B$5111,"&lt;="&amp;Настройки!$B$5-1)-$F4778)))</f>
        <v/>
      </c>
      <c r="H4778" s="21" t="str">
        <f>IF($B4778="","",IF(AND($D4778&gt;=Настройки!$B$5,$D4778&lt;=Настройки!$B$6),$E4778,0))</f>
        <v/>
      </c>
      <c r="I4778" s="21" t="str">
        <f t="shared" si="222"/>
        <v/>
      </c>
      <c r="J4778" s="21" t="str">
        <f>IF($B4778="","",MAX(0,$E4778-MAX(0,SUMIFS(Тех_Движение!$G$2:$G$5111,Тех_Движение!$D$2:$D$5111,$C4778,Тех_Движение!$B$2:$B$5111,"&lt;="&amp;Настройки!$B$6)-$F4778)))</f>
        <v/>
      </c>
      <c r="K4778" s="21" t="e">
        <f>IF(OR($B4778="",K$3&lt;$D4778+Настройки!$B$7),0,MAX(0,$E4778-MAX(0,SUMIFS(Тех_Движение!$G$2:$G$5111,Тех_Движение!$D$2:$D$5111,$C4778,Тех_Движение!$B$2:$B$5111,"&lt;="&amp;K$3)-$F4778)))</f>
        <v>#VALUE!</v>
      </c>
      <c r="L4778" s="21" t="e">
        <f>IF(OR($B4778="",L$3&lt;$D4778+Настройки!$B$7),0,MAX(0,$E4778-MAX(0,SUMIFS(Тех_Движение!$G$2:$G$5111,Тех_Движение!$D$2:$D$5111,$C4778,Тех_Движение!$B$2:$B$5111,"&lt;="&amp;L$3)-$F4778)))</f>
        <v>#VALUE!</v>
      </c>
      <c r="M4778" s="21" t="e">
        <f>IF(OR($B4778="",M$3&lt;$D4778+Настройки!$B$7),0,MAX(0,$E4778-MAX(0,SUMIFS(Тех_Движение!$G$2:$G$5111,Тех_Движение!$D$2:$D$5111,$C4778,Тех_Движение!$B$2:$B$5111,"&lt;="&amp;M$3)-$F4778)))</f>
        <v>#VALUE!</v>
      </c>
      <c r="N4778" s="21" t="e">
        <f>IF(OR($B4778="",N$3&lt;$D4778+Настройки!$B$7),0,MAX(0,$E4778-MAX(0,SUMIFS(Тех_Движение!$G$2:$G$5111,Тех_Движение!$D$2:$D$5111,$C4778,Тех_Движение!$B$2:$B$5111,"&lt;="&amp;N$3)-$F4778)))</f>
        <v>#VALUE!</v>
      </c>
      <c r="O4778" s="21" t="e">
        <f>IF(OR($B4778="",O$3&lt;$D4778+Настройки!$B$7),0,MAX(0,$E4778-MAX(0,SUMIFS(Тех_Движение!$G$2:$G$5111,Тех_Движение!$D$2:$D$5111,$C4778,Тех_Движение!$B$2:$B$5111,"&lt;="&amp;O$3)-$F4778)))</f>
        <v>#VALUE!</v>
      </c>
      <c r="P4778" s="21" t="e">
        <f>IF(OR($B4778="",P$3&lt;$D4778+Настройки!$B$7),0,MAX(0,$E4778-MAX(0,SUMIFS(Тех_Движение!$G$2:$G$5111,Тех_Движение!$D$2:$D$5111,$C4778,Тех_Движение!$B$2:$B$5111,"&lt;="&amp;P$3)-$F4778)))</f>
        <v>#VALUE!</v>
      </c>
      <c r="Q4778" s="21" t="e">
        <f>IF(OR($B4778="",Q$3&lt;$D4778+Настройки!$B$7),0,MAX(0,$E4778-MAX(0,SUMIFS(Тех_Движение!$G$2:$G$5111,Тех_Движение!$D$2:$D$5111,$C4778,Тех_Движение!$B$2:$B$5111,"&lt;="&amp;Q$3)-$F4778)))</f>
        <v>#VALUE!</v>
      </c>
      <c r="R4778" s="21" t="str">
        <f t="shared" si="223"/>
        <v/>
      </c>
      <c r="S4778" s="23" t="str">
        <f>IF($B4778="","",VLOOKUP($C4778,Настройки!$A$11:$L$17,9,FALSE))</f>
        <v/>
      </c>
      <c r="T4778" s="23" t="str">
        <f t="shared" si="224"/>
        <v/>
      </c>
    </row>
    <row r="4779" spans="1:20" x14ac:dyDescent="0.3">
      <c r="A4779" s="20">
        <f>Тех_Движение!$A$4776</f>
        <v>4775</v>
      </c>
      <c r="B4779" s="20" t="str">
        <f>IF(Тех_Движение!$F$4776&gt;0,Тех_Движение!$I$4776,"")</f>
        <v/>
      </c>
      <c r="C4779" s="20" t="str">
        <f>IF($B4779="","",Тех_Движение!$D$4776)</f>
        <v/>
      </c>
      <c r="D4779" s="9" t="str">
        <f>IF($B4779="","",Тех_Движение!$B$4776)</f>
        <v/>
      </c>
      <c r="E4779" s="21" t="str">
        <f>IF($B4779="","",Тех_Движение!$F$4776)</f>
        <v/>
      </c>
      <c r="F4779" s="21" t="str">
        <f>IF($B4779="","",SUMIFS($E$5:$E4778,$C$5:$C4778,$C4779))</f>
        <v/>
      </c>
      <c r="G4779" s="21" t="str">
        <f>IF($B4779="","",MAX(0,$E4779-MAX(0,SUMIFS(Тех_Движение!$G$2:$G$5111,Тех_Движение!$D$2:$D$5111,$C4779,Тех_Движение!$B$2:$B$5111,"&lt;="&amp;Настройки!$B$5-1)-$F4779)))</f>
        <v/>
      </c>
      <c r="H4779" s="21" t="str">
        <f>IF($B4779="","",IF(AND($D4779&gt;=Настройки!$B$5,$D4779&lt;=Настройки!$B$6),$E4779,0))</f>
        <v/>
      </c>
      <c r="I4779" s="21" t="str">
        <f t="shared" si="222"/>
        <v/>
      </c>
      <c r="J4779" s="21" t="str">
        <f>IF($B4779="","",MAX(0,$E4779-MAX(0,SUMIFS(Тех_Движение!$G$2:$G$5111,Тех_Движение!$D$2:$D$5111,$C4779,Тех_Движение!$B$2:$B$5111,"&lt;="&amp;Настройки!$B$6)-$F4779)))</f>
        <v/>
      </c>
      <c r="K4779" s="21" t="e">
        <f>IF(OR($B4779="",K$3&lt;$D4779+Настройки!$B$7),0,MAX(0,$E4779-MAX(0,SUMIFS(Тех_Движение!$G$2:$G$5111,Тех_Движение!$D$2:$D$5111,$C4779,Тех_Движение!$B$2:$B$5111,"&lt;="&amp;K$3)-$F4779)))</f>
        <v>#VALUE!</v>
      </c>
      <c r="L4779" s="21" t="e">
        <f>IF(OR($B4779="",L$3&lt;$D4779+Настройки!$B$7),0,MAX(0,$E4779-MAX(0,SUMIFS(Тех_Движение!$G$2:$G$5111,Тех_Движение!$D$2:$D$5111,$C4779,Тех_Движение!$B$2:$B$5111,"&lt;="&amp;L$3)-$F4779)))</f>
        <v>#VALUE!</v>
      </c>
      <c r="M4779" s="21" t="e">
        <f>IF(OR($B4779="",M$3&lt;$D4779+Настройки!$B$7),0,MAX(0,$E4779-MAX(0,SUMIFS(Тех_Движение!$G$2:$G$5111,Тех_Движение!$D$2:$D$5111,$C4779,Тех_Движение!$B$2:$B$5111,"&lt;="&amp;M$3)-$F4779)))</f>
        <v>#VALUE!</v>
      </c>
      <c r="N4779" s="21" t="e">
        <f>IF(OR($B4779="",N$3&lt;$D4779+Настройки!$B$7),0,MAX(0,$E4779-MAX(0,SUMIFS(Тех_Движение!$G$2:$G$5111,Тех_Движение!$D$2:$D$5111,$C4779,Тех_Движение!$B$2:$B$5111,"&lt;="&amp;N$3)-$F4779)))</f>
        <v>#VALUE!</v>
      </c>
      <c r="O4779" s="21" t="e">
        <f>IF(OR($B4779="",O$3&lt;$D4779+Настройки!$B$7),0,MAX(0,$E4779-MAX(0,SUMIFS(Тех_Движение!$G$2:$G$5111,Тех_Движение!$D$2:$D$5111,$C4779,Тех_Движение!$B$2:$B$5111,"&lt;="&amp;O$3)-$F4779)))</f>
        <v>#VALUE!</v>
      </c>
      <c r="P4779" s="21" t="e">
        <f>IF(OR($B4779="",P$3&lt;$D4779+Настройки!$B$7),0,MAX(0,$E4779-MAX(0,SUMIFS(Тех_Движение!$G$2:$G$5111,Тех_Движение!$D$2:$D$5111,$C4779,Тех_Движение!$B$2:$B$5111,"&lt;="&amp;P$3)-$F4779)))</f>
        <v>#VALUE!</v>
      </c>
      <c r="Q4779" s="21" t="e">
        <f>IF(OR($B4779="",Q$3&lt;$D4779+Настройки!$B$7),0,MAX(0,$E4779-MAX(0,SUMIFS(Тех_Движение!$G$2:$G$5111,Тех_Движение!$D$2:$D$5111,$C4779,Тех_Движение!$B$2:$B$5111,"&lt;="&amp;Q$3)-$F4779)))</f>
        <v>#VALUE!</v>
      </c>
      <c r="R4779" s="21" t="str">
        <f t="shared" si="223"/>
        <v/>
      </c>
      <c r="S4779" s="23" t="str">
        <f>IF($B4779="","",VLOOKUP($C4779,Настройки!$A$11:$L$17,9,FALSE))</f>
        <v/>
      </c>
      <c r="T4779" s="23" t="str">
        <f t="shared" si="224"/>
        <v/>
      </c>
    </row>
    <row r="4780" spans="1:20" x14ac:dyDescent="0.3">
      <c r="A4780" s="20">
        <f>Тех_Движение!$A$4777</f>
        <v>4776</v>
      </c>
      <c r="B4780" s="20" t="str">
        <f>IF(Тех_Движение!$F$4777&gt;0,Тех_Движение!$I$4777,"")</f>
        <v/>
      </c>
      <c r="C4780" s="20" t="str">
        <f>IF($B4780="","",Тех_Движение!$D$4777)</f>
        <v/>
      </c>
      <c r="D4780" s="9" t="str">
        <f>IF($B4780="","",Тех_Движение!$B$4777)</f>
        <v/>
      </c>
      <c r="E4780" s="21" t="str">
        <f>IF($B4780="","",Тех_Движение!$F$4777)</f>
        <v/>
      </c>
      <c r="F4780" s="21" t="str">
        <f>IF($B4780="","",SUMIFS($E$5:$E4779,$C$5:$C4779,$C4780))</f>
        <v/>
      </c>
      <c r="G4780" s="21" t="str">
        <f>IF($B4780="","",MAX(0,$E4780-MAX(0,SUMIFS(Тех_Движение!$G$2:$G$5111,Тех_Движение!$D$2:$D$5111,$C4780,Тех_Движение!$B$2:$B$5111,"&lt;="&amp;Настройки!$B$5-1)-$F4780)))</f>
        <v/>
      </c>
      <c r="H4780" s="21" t="str">
        <f>IF($B4780="","",IF(AND($D4780&gt;=Настройки!$B$5,$D4780&lt;=Настройки!$B$6),$E4780,0))</f>
        <v/>
      </c>
      <c r="I4780" s="21" t="str">
        <f t="shared" si="222"/>
        <v/>
      </c>
      <c r="J4780" s="21" t="str">
        <f>IF($B4780="","",MAX(0,$E4780-MAX(0,SUMIFS(Тех_Движение!$G$2:$G$5111,Тех_Движение!$D$2:$D$5111,$C4780,Тех_Движение!$B$2:$B$5111,"&lt;="&amp;Настройки!$B$6)-$F4780)))</f>
        <v/>
      </c>
      <c r="K4780" s="21" t="e">
        <f>IF(OR($B4780="",K$3&lt;$D4780+Настройки!$B$7),0,MAX(0,$E4780-MAX(0,SUMIFS(Тех_Движение!$G$2:$G$5111,Тех_Движение!$D$2:$D$5111,$C4780,Тех_Движение!$B$2:$B$5111,"&lt;="&amp;K$3)-$F4780)))</f>
        <v>#VALUE!</v>
      </c>
      <c r="L4780" s="21" t="e">
        <f>IF(OR($B4780="",L$3&lt;$D4780+Настройки!$B$7),0,MAX(0,$E4780-MAX(0,SUMIFS(Тех_Движение!$G$2:$G$5111,Тех_Движение!$D$2:$D$5111,$C4780,Тех_Движение!$B$2:$B$5111,"&lt;="&amp;L$3)-$F4780)))</f>
        <v>#VALUE!</v>
      </c>
      <c r="M4780" s="21" t="e">
        <f>IF(OR($B4780="",M$3&lt;$D4780+Настройки!$B$7),0,MAX(0,$E4780-MAX(0,SUMIFS(Тех_Движение!$G$2:$G$5111,Тех_Движение!$D$2:$D$5111,$C4780,Тех_Движение!$B$2:$B$5111,"&lt;="&amp;M$3)-$F4780)))</f>
        <v>#VALUE!</v>
      </c>
      <c r="N4780" s="21" t="e">
        <f>IF(OR($B4780="",N$3&lt;$D4780+Настройки!$B$7),0,MAX(0,$E4780-MAX(0,SUMIFS(Тех_Движение!$G$2:$G$5111,Тех_Движение!$D$2:$D$5111,$C4780,Тех_Движение!$B$2:$B$5111,"&lt;="&amp;N$3)-$F4780)))</f>
        <v>#VALUE!</v>
      </c>
      <c r="O4780" s="21" t="e">
        <f>IF(OR($B4780="",O$3&lt;$D4780+Настройки!$B$7),0,MAX(0,$E4780-MAX(0,SUMIFS(Тех_Движение!$G$2:$G$5111,Тех_Движение!$D$2:$D$5111,$C4780,Тех_Движение!$B$2:$B$5111,"&lt;="&amp;O$3)-$F4780)))</f>
        <v>#VALUE!</v>
      </c>
      <c r="P4780" s="21" t="e">
        <f>IF(OR($B4780="",P$3&lt;$D4780+Настройки!$B$7),0,MAX(0,$E4780-MAX(0,SUMIFS(Тех_Движение!$G$2:$G$5111,Тех_Движение!$D$2:$D$5111,$C4780,Тех_Движение!$B$2:$B$5111,"&lt;="&amp;P$3)-$F4780)))</f>
        <v>#VALUE!</v>
      </c>
      <c r="Q4780" s="21" t="e">
        <f>IF(OR($B4780="",Q$3&lt;$D4780+Настройки!$B$7),0,MAX(0,$E4780-MAX(0,SUMIFS(Тех_Движение!$G$2:$G$5111,Тех_Движение!$D$2:$D$5111,$C4780,Тех_Движение!$B$2:$B$5111,"&lt;="&amp;Q$3)-$F4780)))</f>
        <v>#VALUE!</v>
      </c>
      <c r="R4780" s="21" t="str">
        <f t="shared" si="223"/>
        <v/>
      </c>
      <c r="S4780" s="23" t="str">
        <f>IF($B4780="","",VLOOKUP($C4780,Настройки!$A$11:$L$17,9,FALSE))</f>
        <v/>
      </c>
      <c r="T4780" s="23" t="str">
        <f t="shared" si="224"/>
        <v/>
      </c>
    </row>
    <row r="4781" spans="1:20" x14ac:dyDescent="0.3">
      <c r="A4781" s="20">
        <f>Тех_Движение!$A$4778</f>
        <v>4777</v>
      </c>
      <c r="B4781" s="20" t="str">
        <f>IF(Тех_Движение!$F$4778&gt;0,Тех_Движение!$I$4778,"")</f>
        <v/>
      </c>
      <c r="C4781" s="20" t="str">
        <f>IF($B4781="","",Тех_Движение!$D$4778)</f>
        <v/>
      </c>
      <c r="D4781" s="9" t="str">
        <f>IF($B4781="","",Тех_Движение!$B$4778)</f>
        <v/>
      </c>
      <c r="E4781" s="21" t="str">
        <f>IF($B4781="","",Тех_Движение!$F$4778)</f>
        <v/>
      </c>
      <c r="F4781" s="21" t="str">
        <f>IF($B4781="","",SUMIFS($E$5:$E4780,$C$5:$C4780,$C4781))</f>
        <v/>
      </c>
      <c r="G4781" s="21" t="str">
        <f>IF($B4781="","",MAX(0,$E4781-MAX(0,SUMIFS(Тех_Движение!$G$2:$G$5111,Тех_Движение!$D$2:$D$5111,$C4781,Тех_Движение!$B$2:$B$5111,"&lt;="&amp;Настройки!$B$5-1)-$F4781)))</f>
        <v/>
      </c>
      <c r="H4781" s="21" t="str">
        <f>IF($B4781="","",IF(AND($D4781&gt;=Настройки!$B$5,$D4781&lt;=Настройки!$B$6),$E4781,0))</f>
        <v/>
      </c>
      <c r="I4781" s="21" t="str">
        <f t="shared" si="222"/>
        <v/>
      </c>
      <c r="J4781" s="21" t="str">
        <f>IF($B4781="","",MAX(0,$E4781-MAX(0,SUMIFS(Тех_Движение!$G$2:$G$5111,Тех_Движение!$D$2:$D$5111,$C4781,Тех_Движение!$B$2:$B$5111,"&lt;="&amp;Настройки!$B$6)-$F4781)))</f>
        <v/>
      </c>
      <c r="K4781" s="21" t="e">
        <f>IF(OR($B4781="",K$3&lt;$D4781+Настройки!$B$7),0,MAX(0,$E4781-MAX(0,SUMIFS(Тех_Движение!$G$2:$G$5111,Тех_Движение!$D$2:$D$5111,$C4781,Тех_Движение!$B$2:$B$5111,"&lt;="&amp;K$3)-$F4781)))</f>
        <v>#VALUE!</v>
      </c>
      <c r="L4781" s="21" t="e">
        <f>IF(OR($B4781="",L$3&lt;$D4781+Настройки!$B$7),0,MAX(0,$E4781-MAX(0,SUMIFS(Тех_Движение!$G$2:$G$5111,Тех_Движение!$D$2:$D$5111,$C4781,Тех_Движение!$B$2:$B$5111,"&lt;="&amp;L$3)-$F4781)))</f>
        <v>#VALUE!</v>
      </c>
      <c r="M4781" s="21" t="e">
        <f>IF(OR($B4781="",M$3&lt;$D4781+Настройки!$B$7),0,MAX(0,$E4781-MAX(0,SUMIFS(Тех_Движение!$G$2:$G$5111,Тех_Движение!$D$2:$D$5111,$C4781,Тех_Движение!$B$2:$B$5111,"&lt;="&amp;M$3)-$F4781)))</f>
        <v>#VALUE!</v>
      </c>
      <c r="N4781" s="21" t="e">
        <f>IF(OR($B4781="",N$3&lt;$D4781+Настройки!$B$7),0,MAX(0,$E4781-MAX(0,SUMIFS(Тех_Движение!$G$2:$G$5111,Тех_Движение!$D$2:$D$5111,$C4781,Тех_Движение!$B$2:$B$5111,"&lt;="&amp;N$3)-$F4781)))</f>
        <v>#VALUE!</v>
      </c>
      <c r="O4781" s="21" t="e">
        <f>IF(OR($B4781="",O$3&lt;$D4781+Настройки!$B$7),0,MAX(0,$E4781-MAX(0,SUMIFS(Тех_Движение!$G$2:$G$5111,Тех_Движение!$D$2:$D$5111,$C4781,Тех_Движение!$B$2:$B$5111,"&lt;="&amp;O$3)-$F4781)))</f>
        <v>#VALUE!</v>
      </c>
      <c r="P4781" s="21" t="e">
        <f>IF(OR($B4781="",P$3&lt;$D4781+Настройки!$B$7),0,MAX(0,$E4781-MAX(0,SUMIFS(Тех_Движение!$G$2:$G$5111,Тех_Движение!$D$2:$D$5111,$C4781,Тех_Движение!$B$2:$B$5111,"&lt;="&amp;P$3)-$F4781)))</f>
        <v>#VALUE!</v>
      </c>
      <c r="Q4781" s="21" t="e">
        <f>IF(OR($B4781="",Q$3&lt;$D4781+Настройки!$B$7),0,MAX(0,$E4781-MAX(0,SUMIFS(Тех_Движение!$G$2:$G$5111,Тех_Движение!$D$2:$D$5111,$C4781,Тех_Движение!$B$2:$B$5111,"&lt;="&amp;Q$3)-$F4781)))</f>
        <v>#VALUE!</v>
      </c>
      <c r="R4781" s="21" t="str">
        <f t="shared" si="223"/>
        <v/>
      </c>
      <c r="S4781" s="23" t="str">
        <f>IF($B4781="","",VLOOKUP($C4781,Настройки!$A$11:$L$17,9,FALSE))</f>
        <v/>
      </c>
      <c r="T4781" s="23" t="str">
        <f t="shared" si="224"/>
        <v/>
      </c>
    </row>
    <row r="4782" spans="1:20" x14ac:dyDescent="0.3">
      <c r="A4782" s="20">
        <f>Тех_Движение!$A$4779</f>
        <v>4778</v>
      </c>
      <c r="B4782" s="20" t="str">
        <f>IF(Тех_Движение!$F$4779&gt;0,Тех_Движение!$I$4779,"")</f>
        <v/>
      </c>
      <c r="C4782" s="20" t="str">
        <f>IF($B4782="","",Тех_Движение!$D$4779)</f>
        <v/>
      </c>
      <c r="D4782" s="9" t="str">
        <f>IF($B4782="","",Тех_Движение!$B$4779)</f>
        <v/>
      </c>
      <c r="E4782" s="21" t="str">
        <f>IF($B4782="","",Тех_Движение!$F$4779)</f>
        <v/>
      </c>
      <c r="F4782" s="21" t="str">
        <f>IF($B4782="","",SUMIFS($E$5:$E4781,$C$5:$C4781,$C4782))</f>
        <v/>
      </c>
      <c r="G4782" s="21" t="str">
        <f>IF($B4782="","",MAX(0,$E4782-MAX(0,SUMIFS(Тех_Движение!$G$2:$G$5111,Тех_Движение!$D$2:$D$5111,$C4782,Тех_Движение!$B$2:$B$5111,"&lt;="&amp;Настройки!$B$5-1)-$F4782)))</f>
        <v/>
      </c>
      <c r="H4782" s="21" t="str">
        <f>IF($B4782="","",IF(AND($D4782&gt;=Настройки!$B$5,$D4782&lt;=Настройки!$B$6),$E4782,0))</f>
        <v/>
      </c>
      <c r="I4782" s="21" t="str">
        <f t="shared" si="222"/>
        <v/>
      </c>
      <c r="J4782" s="21" t="str">
        <f>IF($B4782="","",MAX(0,$E4782-MAX(0,SUMIFS(Тех_Движение!$G$2:$G$5111,Тех_Движение!$D$2:$D$5111,$C4782,Тех_Движение!$B$2:$B$5111,"&lt;="&amp;Настройки!$B$6)-$F4782)))</f>
        <v/>
      </c>
      <c r="K4782" s="21" t="e">
        <f>IF(OR($B4782="",K$3&lt;$D4782+Настройки!$B$7),0,MAX(0,$E4782-MAX(0,SUMIFS(Тех_Движение!$G$2:$G$5111,Тех_Движение!$D$2:$D$5111,$C4782,Тех_Движение!$B$2:$B$5111,"&lt;="&amp;K$3)-$F4782)))</f>
        <v>#VALUE!</v>
      </c>
      <c r="L4782" s="21" t="e">
        <f>IF(OR($B4782="",L$3&lt;$D4782+Настройки!$B$7),0,MAX(0,$E4782-MAX(0,SUMIFS(Тех_Движение!$G$2:$G$5111,Тех_Движение!$D$2:$D$5111,$C4782,Тех_Движение!$B$2:$B$5111,"&lt;="&amp;L$3)-$F4782)))</f>
        <v>#VALUE!</v>
      </c>
      <c r="M4782" s="21" t="e">
        <f>IF(OR($B4782="",M$3&lt;$D4782+Настройки!$B$7),0,MAX(0,$E4782-MAX(0,SUMIFS(Тех_Движение!$G$2:$G$5111,Тех_Движение!$D$2:$D$5111,$C4782,Тех_Движение!$B$2:$B$5111,"&lt;="&amp;M$3)-$F4782)))</f>
        <v>#VALUE!</v>
      </c>
      <c r="N4782" s="21" t="e">
        <f>IF(OR($B4782="",N$3&lt;$D4782+Настройки!$B$7),0,MAX(0,$E4782-MAX(0,SUMIFS(Тех_Движение!$G$2:$G$5111,Тех_Движение!$D$2:$D$5111,$C4782,Тех_Движение!$B$2:$B$5111,"&lt;="&amp;N$3)-$F4782)))</f>
        <v>#VALUE!</v>
      </c>
      <c r="O4782" s="21" t="e">
        <f>IF(OR($B4782="",O$3&lt;$D4782+Настройки!$B$7),0,MAX(0,$E4782-MAX(0,SUMIFS(Тех_Движение!$G$2:$G$5111,Тех_Движение!$D$2:$D$5111,$C4782,Тех_Движение!$B$2:$B$5111,"&lt;="&amp;O$3)-$F4782)))</f>
        <v>#VALUE!</v>
      </c>
      <c r="P4782" s="21" t="e">
        <f>IF(OR($B4782="",P$3&lt;$D4782+Настройки!$B$7),0,MAX(0,$E4782-MAX(0,SUMIFS(Тех_Движение!$G$2:$G$5111,Тех_Движение!$D$2:$D$5111,$C4782,Тех_Движение!$B$2:$B$5111,"&lt;="&amp;P$3)-$F4782)))</f>
        <v>#VALUE!</v>
      </c>
      <c r="Q4782" s="21" t="e">
        <f>IF(OR($B4782="",Q$3&lt;$D4782+Настройки!$B$7),0,MAX(0,$E4782-MAX(0,SUMIFS(Тех_Движение!$G$2:$G$5111,Тех_Движение!$D$2:$D$5111,$C4782,Тех_Движение!$B$2:$B$5111,"&lt;="&amp;Q$3)-$F4782)))</f>
        <v>#VALUE!</v>
      </c>
      <c r="R4782" s="21" t="str">
        <f t="shared" si="223"/>
        <v/>
      </c>
      <c r="S4782" s="23" t="str">
        <f>IF($B4782="","",VLOOKUP($C4782,Настройки!$A$11:$L$17,9,FALSE))</f>
        <v/>
      </c>
      <c r="T4782" s="23" t="str">
        <f t="shared" si="224"/>
        <v/>
      </c>
    </row>
    <row r="4783" spans="1:20" x14ac:dyDescent="0.3">
      <c r="A4783" s="20">
        <f>Тех_Движение!$A$4780</f>
        <v>4779</v>
      </c>
      <c r="B4783" s="20" t="str">
        <f>IF(Тех_Движение!$F$4780&gt;0,Тех_Движение!$I$4780,"")</f>
        <v/>
      </c>
      <c r="C4783" s="20" t="str">
        <f>IF($B4783="","",Тех_Движение!$D$4780)</f>
        <v/>
      </c>
      <c r="D4783" s="9" t="str">
        <f>IF($B4783="","",Тех_Движение!$B$4780)</f>
        <v/>
      </c>
      <c r="E4783" s="21" t="str">
        <f>IF($B4783="","",Тех_Движение!$F$4780)</f>
        <v/>
      </c>
      <c r="F4783" s="21" t="str">
        <f>IF($B4783="","",SUMIFS($E$5:$E4782,$C$5:$C4782,$C4783))</f>
        <v/>
      </c>
      <c r="G4783" s="21" t="str">
        <f>IF($B4783="","",MAX(0,$E4783-MAX(0,SUMIFS(Тех_Движение!$G$2:$G$5111,Тех_Движение!$D$2:$D$5111,$C4783,Тех_Движение!$B$2:$B$5111,"&lt;="&amp;Настройки!$B$5-1)-$F4783)))</f>
        <v/>
      </c>
      <c r="H4783" s="21" t="str">
        <f>IF($B4783="","",IF(AND($D4783&gt;=Настройки!$B$5,$D4783&lt;=Настройки!$B$6),$E4783,0))</f>
        <v/>
      </c>
      <c r="I4783" s="21" t="str">
        <f t="shared" si="222"/>
        <v/>
      </c>
      <c r="J4783" s="21" t="str">
        <f>IF($B4783="","",MAX(0,$E4783-MAX(0,SUMIFS(Тех_Движение!$G$2:$G$5111,Тех_Движение!$D$2:$D$5111,$C4783,Тех_Движение!$B$2:$B$5111,"&lt;="&amp;Настройки!$B$6)-$F4783)))</f>
        <v/>
      </c>
      <c r="K4783" s="21" t="e">
        <f>IF(OR($B4783="",K$3&lt;$D4783+Настройки!$B$7),0,MAX(0,$E4783-MAX(0,SUMIFS(Тех_Движение!$G$2:$G$5111,Тех_Движение!$D$2:$D$5111,$C4783,Тех_Движение!$B$2:$B$5111,"&lt;="&amp;K$3)-$F4783)))</f>
        <v>#VALUE!</v>
      </c>
      <c r="L4783" s="21" t="e">
        <f>IF(OR($B4783="",L$3&lt;$D4783+Настройки!$B$7),0,MAX(0,$E4783-MAX(0,SUMIFS(Тех_Движение!$G$2:$G$5111,Тех_Движение!$D$2:$D$5111,$C4783,Тех_Движение!$B$2:$B$5111,"&lt;="&amp;L$3)-$F4783)))</f>
        <v>#VALUE!</v>
      </c>
      <c r="M4783" s="21" t="e">
        <f>IF(OR($B4783="",M$3&lt;$D4783+Настройки!$B$7),0,MAX(0,$E4783-MAX(0,SUMIFS(Тех_Движение!$G$2:$G$5111,Тех_Движение!$D$2:$D$5111,$C4783,Тех_Движение!$B$2:$B$5111,"&lt;="&amp;M$3)-$F4783)))</f>
        <v>#VALUE!</v>
      </c>
      <c r="N4783" s="21" t="e">
        <f>IF(OR($B4783="",N$3&lt;$D4783+Настройки!$B$7),0,MAX(0,$E4783-MAX(0,SUMIFS(Тех_Движение!$G$2:$G$5111,Тех_Движение!$D$2:$D$5111,$C4783,Тех_Движение!$B$2:$B$5111,"&lt;="&amp;N$3)-$F4783)))</f>
        <v>#VALUE!</v>
      </c>
      <c r="O4783" s="21" t="e">
        <f>IF(OR($B4783="",O$3&lt;$D4783+Настройки!$B$7),0,MAX(0,$E4783-MAX(0,SUMIFS(Тех_Движение!$G$2:$G$5111,Тех_Движение!$D$2:$D$5111,$C4783,Тех_Движение!$B$2:$B$5111,"&lt;="&amp;O$3)-$F4783)))</f>
        <v>#VALUE!</v>
      </c>
      <c r="P4783" s="21" t="e">
        <f>IF(OR($B4783="",P$3&lt;$D4783+Настройки!$B$7),0,MAX(0,$E4783-MAX(0,SUMIFS(Тех_Движение!$G$2:$G$5111,Тех_Движение!$D$2:$D$5111,$C4783,Тех_Движение!$B$2:$B$5111,"&lt;="&amp;P$3)-$F4783)))</f>
        <v>#VALUE!</v>
      </c>
      <c r="Q4783" s="21" t="e">
        <f>IF(OR($B4783="",Q$3&lt;$D4783+Настройки!$B$7),0,MAX(0,$E4783-MAX(0,SUMIFS(Тех_Движение!$G$2:$G$5111,Тех_Движение!$D$2:$D$5111,$C4783,Тех_Движение!$B$2:$B$5111,"&lt;="&amp;Q$3)-$F4783)))</f>
        <v>#VALUE!</v>
      </c>
      <c r="R4783" s="21" t="str">
        <f t="shared" si="223"/>
        <v/>
      </c>
      <c r="S4783" s="23" t="str">
        <f>IF($B4783="","",VLOOKUP($C4783,Настройки!$A$11:$L$17,9,FALSE))</f>
        <v/>
      </c>
      <c r="T4783" s="23" t="str">
        <f t="shared" si="224"/>
        <v/>
      </c>
    </row>
    <row r="4784" spans="1:20" x14ac:dyDescent="0.3">
      <c r="A4784" s="20">
        <f>Тех_Движение!$A$4781</f>
        <v>4780</v>
      </c>
      <c r="B4784" s="20" t="str">
        <f>IF(Тех_Движение!$F$4781&gt;0,Тех_Движение!$I$4781,"")</f>
        <v/>
      </c>
      <c r="C4784" s="20" t="str">
        <f>IF($B4784="","",Тех_Движение!$D$4781)</f>
        <v/>
      </c>
      <c r="D4784" s="9" t="str">
        <f>IF($B4784="","",Тех_Движение!$B$4781)</f>
        <v/>
      </c>
      <c r="E4784" s="21" t="str">
        <f>IF($B4784="","",Тех_Движение!$F$4781)</f>
        <v/>
      </c>
      <c r="F4784" s="21" t="str">
        <f>IF($B4784="","",SUMIFS($E$5:$E4783,$C$5:$C4783,$C4784))</f>
        <v/>
      </c>
      <c r="G4784" s="21" t="str">
        <f>IF($B4784="","",MAX(0,$E4784-MAX(0,SUMIFS(Тех_Движение!$G$2:$G$5111,Тех_Движение!$D$2:$D$5111,$C4784,Тех_Движение!$B$2:$B$5111,"&lt;="&amp;Настройки!$B$5-1)-$F4784)))</f>
        <v/>
      </c>
      <c r="H4784" s="21" t="str">
        <f>IF($B4784="","",IF(AND($D4784&gt;=Настройки!$B$5,$D4784&lt;=Настройки!$B$6),$E4784,0))</f>
        <v/>
      </c>
      <c r="I4784" s="21" t="str">
        <f t="shared" si="222"/>
        <v/>
      </c>
      <c r="J4784" s="21" t="str">
        <f>IF($B4784="","",MAX(0,$E4784-MAX(0,SUMIFS(Тех_Движение!$G$2:$G$5111,Тех_Движение!$D$2:$D$5111,$C4784,Тех_Движение!$B$2:$B$5111,"&lt;="&amp;Настройки!$B$6)-$F4784)))</f>
        <v/>
      </c>
      <c r="K4784" s="21" t="e">
        <f>IF(OR($B4784="",K$3&lt;$D4784+Настройки!$B$7),0,MAX(0,$E4784-MAX(0,SUMIFS(Тех_Движение!$G$2:$G$5111,Тех_Движение!$D$2:$D$5111,$C4784,Тех_Движение!$B$2:$B$5111,"&lt;="&amp;K$3)-$F4784)))</f>
        <v>#VALUE!</v>
      </c>
      <c r="L4784" s="21" t="e">
        <f>IF(OR($B4784="",L$3&lt;$D4784+Настройки!$B$7),0,MAX(0,$E4784-MAX(0,SUMIFS(Тех_Движение!$G$2:$G$5111,Тех_Движение!$D$2:$D$5111,$C4784,Тех_Движение!$B$2:$B$5111,"&lt;="&amp;L$3)-$F4784)))</f>
        <v>#VALUE!</v>
      </c>
      <c r="M4784" s="21" t="e">
        <f>IF(OR($B4784="",M$3&lt;$D4784+Настройки!$B$7),0,MAX(0,$E4784-MAX(0,SUMIFS(Тех_Движение!$G$2:$G$5111,Тех_Движение!$D$2:$D$5111,$C4784,Тех_Движение!$B$2:$B$5111,"&lt;="&amp;M$3)-$F4784)))</f>
        <v>#VALUE!</v>
      </c>
      <c r="N4784" s="21" t="e">
        <f>IF(OR($B4784="",N$3&lt;$D4784+Настройки!$B$7),0,MAX(0,$E4784-MAX(0,SUMIFS(Тех_Движение!$G$2:$G$5111,Тех_Движение!$D$2:$D$5111,$C4784,Тех_Движение!$B$2:$B$5111,"&lt;="&amp;N$3)-$F4784)))</f>
        <v>#VALUE!</v>
      </c>
      <c r="O4784" s="21" t="e">
        <f>IF(OR($B4784="",O$3&lt;$D4784+Настройки!$B$7),0,MAX(0,$E4784-MAX(0,SUMIFS(Тех_Движение!$G$2:$G$5111,Тех_Движение!$D$2:$D$5111,$C4784,Тех_Движение!$B$2:$B$5111,"&lt;="&amp;O$3)-$F4784)))</f>
        <v>#VALUE!</v>
      </c>
      <c r="P4784" s="21" t="e">
        <f>IF(OR($B4784="",P$3&lt;$D4784+Настройки!$B$7),0,MAX(0,$E4784-MAX(0,SUMIFS(Тех_Движение!$G$2:$G$5111,Тех_Движение!$D$2:$D$5111,$C4784,Тех_Движение!$B$2:$B$5111,"&lt;="&amp;P$3)-$F4784)))</f>
        <v>#VALUE!</v>
      </c>
      <c r="Q4784" s="21" t="e">
        <f>IF(OR($B4784="",Q$3&lt;$D4784+Настройки!$B$7),0,MAX(0,$E4784-MAX(0,SUMIFS(Тех_Движение!$G$2:$G$5111,Тех_Движение!$D$2:$D$5111,$C4784,Тех_Движение!$B$2:$B$5111,"&lt;="&amp;Q$3)-$F4784)))</f>
        <v>#VALUE!</v>
      </c>
      <c r="R4784" s="21" t="str">
        <f t="shared" si="223"/>
        <v/>
      </c>
      <c r="S4784" s="23" t="str">
        <f>IF($B4784="","",VLOOKUP($C4784,Настройки!$A$11:$L$17,9,FALSE))</f>
        <v/>
      </c>
      <c r="T4784" s="23" t="str">
        <f t="shared" si="224"/>
        <v/>
      </c>
    </row>
    <row r="4785" spans="1:20" x14ac:dyDescent="0.3">
      <c r="A4785" s="20">
        <f>Тех_Движение!$A$4782</f>
        <v>4781</v>
      </c>
      <c r="B4785" s="20" t="str">
        <f>IF(Тех_Движение!$F$4782&gt;0,Тех_Движение!$I$4782,"")</f>
        <v/>
      </c>
      <c r="C4785" s="20" t="str">
        <f>IF($B4785="","",Тех_Движение!$D$4782)</f>
        <v/>
      </c>
      <c r="D4785" s="9" t="str">
        <f>IF($B4785="","",Тех_Движение!$B$4782)</f>
        <v/>
      </c>
      <c r="E4785" s="21" t="str">
        <f>IF($B4785="","",Тех_Движение!$F$4782)</f>
        <v/>
      </c>
      <c r="F4785" s="21" t="str">
        <f>IF($B4785="","",SUMIFS($E$5:$E4784,$C$5:$C4784,$C4785))</f>
        <v/>
      </c>
      <c r="G4785" s="21" t="str">
        <f>IF($B4785="","",MAX(0,$E4785-MAX(0,SUMIFS(Тех_Движение!$G$2:$G$5111,Тех_Движение!$D$2:$D$5111,$C4785,Тех_Движение!$B$2:$B$5111,"&lt;="&amp;Настройки!$B$5-1)-$F4785)))</f>
        <v/>
      </c>
      <c r="H4785" s="21" t="str">
        <f>IF($B4785="","",IF(AND($D4785&gt;=Настройки!$B$5,$D4785&lt;=Настройки!$B$6),$E4785,0))</f>
        <v/>
      </c>
      <c r="I4785" s="21" t="str">
        <f t="shared" si="222"/>
        <v/>
      </c>
      <c r="J4785" s="21" t="str">
        <f>IF($B4785="","",MAX(0,$E4785-MAX(0,SUMIFS(Тех_Движение!$G$2:$G$5111,Тех_Движение!$D$2:$D$5111,$C4785,Тех_Движение!$B$2:$B$5111,"&lt;="&amp;Настройки!$B$6)-$F4785)))</f>
        <v/>
      </c>
      <c r="K4785" s="21" t="e">
        <f>IF(OR($B4785="",K$3&lt;$D4785+Настройки!$B$7),0,MAX(0,$E4785-MAX(0,SUMIFS(Тех_Движение!$G$2:$G$5111,Тех_Движение!$D$2:$D$5111,$C4785,Тех_Движение!$B$2:$B$5111,"&lt;="&amp;K$3)-$F4785)))</f>
        <v>#VALUE!</v>
      </c>
      <c r="L4785" s="21" t="e">
        <f>IF(OR($B4785="",L$3&lt;$D4785+Настройки!$B$7),0,MAX(0,$E4785-MAX(0,SUMIFS(Тех_Движение!$G$2:$G$5111,Тех_Движение!$D$2:$D$5111,$C4785,Тех_Движение!$B$2:$B$5111,"&lt;="&amp;L$3)-$F4785)))</f>
        <v>#VALUE!</v>
      </c>
      <c r="M4785" s="21" t="e">
        <f>IF(OR($B4785="",M$3&lt;$D4785+Настройки!$B$7),0,MAX(0,$E4785-MAX(0,SUMIFS(Тех_Движение!$G$2:$G$5111,Тех_Движение!$D$2:$D$5111,$C4785,Тех_Движение!$B$2:$B$5111,"&lt;="&amp;M$3)-$F4785)))</f>
        <v>#VALUE!</v>
      </c>
      <c r="N4785" s="21" t="e">
        <f>IF(OR($B4785="",N$3&lt;$D4785+Настройки!$B$7),0,MAX(0,$E4785-MAX(0,SUMIFS(Тех_Движение!$G$2:$G$5111,Тех_Движение!$D$2:$D$5111,$C4785,Тех_Движение!$B$2:$B$5111,"&lt;="&amp;N$3)-$F4785)))</f>
        <v>#VALUE!</v>
      </c>
      <c r="O4785" s="21" t="e">
        <f>IF(OR($B4785="",O$3&lt;$D4785+Настройки!$B$7),0,MAX(0,$E4785-MAX(0,SUMIFS(Тех_Движение!$G$2:$G$5111,Тех_Движение!$D$2:$D$5111,$C4785,Тех_Движение!$B$2:$B$5111,"&lt;="&amp;O$3)-$F4785)))</f>
        <v>#VALUE!</v>
      </c>
      <c r="P4785" s="21" t="e">
        <f>IF(OR($B4785="",P$3&lt;$D4785+Настройки!$B$7),0,MAX(0,$E4785-MAX(0,SUMIFS(Тех_Движение!$G$2:$G$5111,Тех_Движение!$D$2:$D$5111,$C4785,Тех_Движение!$B$2:$B$5111,"&lt;="&amp;P$3)-$F4785)))</f>
        <v>#VALUE!</v>
      </c>
      <c r="Q4785" s="21" t="e">
        <f>IF(OR($B4785="",Q$3&lt;$D4785+Настройки!$B$7),0,MAX(0,$E4785-MAX(0,SUMIFS(Тех_Движение!$G$2:$G$5111,Тех_Движение!$D$2:$D$5111,$C4785,Тех_Движение!$B$2:$B$5111,"&lt;="&amp;Q$3)-$F4785)))</f>
        <v>#VALUE!</v>
      </c>
      <c r="R4785" s="21" t="str">
        <f t="shared" si="223"/>
        <v/>
      </c>
      <c r="S4785" s="23" t="str">
        <f>IF($B4785="","",VLOOKUP($C4785,Настройки!$A$11:$L$17,9,FALSE))</f>
        <v/>
      </c>
      <c r="T4785" s="23" t="str">
        <f t="shared" si="224"/>
        <v/>
      </c>
    </row>
    <row r="4786" spans="1:20" x14ac:dyDescent="0.3">
      <c r="A4786" s="20">
        <f>Тех_Движение!$A$4783</f>
        <v>4782</v>
      </c>
      <c r="B4786" s="20" t="str">
        <f>IF(Тех_Движение!$F$4783&gt;0,Тех_Движение!$I$4783,"")</f>
        <v/>
      </c>
      <c r="C4786" s="20" t="str">
        <f>IF($B4786="","",Тех_Движение!$D$4783)</f>
        <v/>
      </c>
      <c r="D4786" s="9" t="str">
        <f>IF($B4786="","",Тех_Движение!$B$4783)</f>
        <v/>
      </c>
      <c r="E4786" s="21" t="str">
        <f>IF($B4786="","",Тех_Движение!$F$4783)</f>
        <v/>
      </c>
      <c r="F4786" s="21" t="str">
        <f>IF($B4786="","",SUMIFS($E$5:$E4785,$C$5:$C4785,$C4786))</f>
        <v/>
      </c>
      <c r="G4786" s="21" t="str">
        <f>IF($B4786="","",MAX(0,$E4786-MAX(0,SUMIFS(Тех_Движение!$G$2:$G$5111,Тех_Движение!$D$2:$D$5111,$C4786,Тех_Движение!$B$2:$B$5111,"&lt;="&amp;Настройки!$B$5-1)-$F4786)))</f>
        <v/>
      </c>
      <c r="H4786" s="21" t="str">
        <f>IF($B4786="","",IF(AND($D4786&gt;=Настройки!$B$5,$D4786&lt;=Настройки!$B$6),$E4786,0))</f>
        <v/>
      </c>
      <c r="I4786" s="21" t="str">
        <f t="shared" si="222"/>
        <v/>
      </c>
      <c r="J4786" s="21" t="str">
        <f>IF($B4786="","",MAX(0,$E4786-MAX(0,SUMIFS(Тех_Движение!$G$2:$G$5111,Тех_Движение!$D$2:$D$5111,$C4786,Тех_Движение!$B$2:$B$5111,"&lt;="&amp;Настройки!$B$6)-$F4786)))</f>
        <v/>
      </c>
      <c r="K4786" s="21" t="e">
        <f>IF(OR($B4786="",K$3&lt;$D4786+Настройки!$B$7),0,MAX(0,$E4786-MAX(0,SUMIFS(Тех_Движение!$G$2:$G$5111,Тех_Движение!$D$2:$D$5111,$C4786,Тех_Движение!$B$2:$B$5111,"&lt;="&amp;K$3)-$F4786)))</f>
        <v>#VALUE!</v>
      </c>
      <c r="L4786" s="21" t="e">
        <f>IF(OR($B4786="",L$3&lt;$D4786+Настройки!$B$7),0,MAX(0,$E4786-MAX(0,SUMIFS(Тех_Движение!$G$2:$G$5111,Тех_Движение!$D$2:$D$5111,$C4786,Тех_Движение!$B$2:$B$5111,"&lt;="&amp;L$3)-$F4786)))</f>
        <v>#VALUE!</v>
      </c>
      <c r="M4786" s="21" t="e">
        <f>IF(OR($B4786="",M$3&lt;$D4786+Настройки!$B$7),0,MAX(0,$E4786-MAX(0,SUMIFS(Тех_Движение!$G$2:$G$5111,Тех_Движение!$D$2:$D$5111,$C4786,Тех_Движение!$B$2:$B$5111,"&lt;="&amp;M$3)-$F4786)))</f>
        <v>#VALUE!</v>
      </c>
      <c r="N4786" s="21" t="e">
        <f>IF(OR($B4786="",N$3&lt;$D4786+Настройки!$B$7),0,MAX(0,$E4786-MAX(0,SUMIFS(Тех_Движение!$G$2:$G$5111,Тех_Движение!$D$2:$D$5111,$C4786,Тех_Движение!$B$2:$B$5111,"&lt;="&amp;N$3)-$F4786)))</f>
        <v>#VALUE!</v>
      </c>
      <c r="O4786" s="21" t="e">
        <f>IF(OR($B4786="",O$3&lt;$D4786+Настройки!$B$7),0,MAX(0,$E4786-MAX(0,SUMIFS(Тех_Движение!$G$2:$G$5111,Тех_Движение!$D$2:$D$5111,$C4786,Тех_Движение!$B$2:$B$5111,"&lt;="&amp;O$3)-$F4786)))</f>
        <v>#VALUE!</v>
      </c>
      <c r="P4786" s="21" t="e">
        <f>IF(OR($B4786="",P$3&lt;$D4786+Настройки!$B$7),0,MAX(0,$E4786-MAX(0,SUMIFS(Тех_Движение!$G$2:$G$5111,Тех_Движение!$D$2:$D$5111,$C4786,Тех_Движение!$B$2:$B$5111,"&lt;="&amp;P$3)-$F4786)))</f>
        <v>#VALUE!</v>
      </c>
      <c r="Q4786" s="21" t="e">
        <f>IF(OR($B4786="",Q$3&lt;$D4786+Настройки!$B$7),0,MAX(0,$E4786-MAX(0,SUMIFS(Тех_Движение!$G$2:$G$5111,Тех_Движение!$D$2:$D$5111,$C4786,Тех_Движение!$B$2:$B$5111,"&lt;="&amp;Q$3)-$F4786)))</f>
        <v>#VALUE!</v>
      </c>
      <c r="R4786" s="21" t="str">
        <f t="shared" si="223"/>
        <v/>
      </c>
      <c r="S4786" s="23" t="str">
        <f>IF($B4786="","",VLOOKUP($C4786,Настройки!$A$11:$L$17,9,FALSE))</f>
        <v/>
      </c>
      <c r="T4786" s="23" t="str">
        <f t="shared" si="224"/>
        <v/>
      </c>
    </row>
    <row r="4787" spans="1:20" x14ac:dyDescent="0.3">
      <c r="A4787" s="20">
        <f>Тех_Движение!$A$4784</f>
        <v>4783</v>
      </c>
      <c r="B4787" s="20" t="str">
        <f>IF(Тех_Движение!$F$4784&gt;0,Тех_Движение!$I$4784,"")</f>
        <v/>
      </c>
      <c r="C4787" s="20" t="str">
        <f>IF($B4787="","",Тех_Движение!$D$4784)</f>
        <v/>
      </c>
      <c r="D4787" s="9" t="str">
        <f>IF($B4787="","",Тех_Движение!$B$4784)</f>
        <v/>
      </c>
      <c r="E4787" s="21" t="str">
        <f>IF($B4787="","",Тех_Движение!$F$4784)</f>
        <v/>
      </c>
      <c r="F4787" s="21" t="str">
        <f>IF($B4787="","",SUMIFS($E$5:$E4786,$C$5:$C4786,$C4787))</f>
        <v/>
      </c>
      <c r="G4787" s="21" t="str">
        <f>IF($B4787="","",MAX(0,$E4787-MAX(0,SUMIFS(Тех_Движение!$G$2:$G$5111,Тех_Движение!$D$2:$D$5111,$C4787,Тех_Движение!$B$2:$B$5111,"&lt;="&amp;Настройки!$B$5-1)-$F4787)))</f>
        <v/>
      </c>
      <c r="H4787" s="21" t="str">
        <f>IF($B4787="","",IF(AND($D4787&gt;=Настройки!$B$5,$D4787&lt;=Настройки!$B$6),$E4787,0))</f>
        <v/>
      </c>
      <c r="I4787" s="21" t="str">
        <f t="shared" si="222"/>
        <v/>
      </c>
      <c r="J4787" s="21" t="str">
        <f>IF($B4787="","",MAX(0,$E4787-MAX(0,SUMIFS(Тех_Движение!$G$2:$G$5111,Тех_Движение!$D$2:$D$5111,$C4787,Тех_Движение!$B$2:$B$5111,"&lt;="&amp;Настройки!$B$6)-$F4787)))</f>
        <v/>
      </c>
      <c r="K4787" s="21" t="e">
        <f>IF(OR($B4787="",K$3&lt;$D4787+Настройки!$B$7),0,MAX(0,$E4787-MAX(0,SUMIFS(Тех_Движение!$G$2:$G$5111,Тех_Движение!$D$2:$D$5111,$C4787,Тех_Движение!$B$2:$B$5111,"&lt;="&amp;K$3)-$F4787)))</f>
        <v>#VALUE!</v>
      </c>
      <c r="L4787" s="21" t="e">
        <f>IF(OR($B4787="",L$3&lt;$D4787+Настройки!$B$7),0,MAX(0,$E4787-MAX(0,SUMIFS(Тех_Движение!$G$2:$G$5111,Тех_Движение!$D$2:$D$5111,$C4787,Тех_Движение!$B$2:$B$5111,"&lt;="&amp;L$3)-$F4787)))</f>
        <v>#VALUE!</v>
      </c>
      <c r="M4787" s="21" t="e">
        <f>IF(OR($B4787="",M$3&lt;$D4787+Настройки!$B$7),0,MAX(0,$E4787-MAX(0,SUMIFS(Тех_Движение!$G$2:$G$5111,Тех_Движение!$D$2:$D$5111,$C4787,Тех_Движение!$B$2:$B$5111,"&lt;="&amp;M$3)-$F4787)))</f>
        <v>#VALUE!</v>
      </c>
      <c r="N4787" s="21" t="e">
        <f>IF(OR($B4787="",N$3&lt;$D4787+Настройки!$B$7),0,MAX(0,$E4787-MAX(0,SUMIFS(Тех_Движение!$G$2:$G$5111,Тех_Движение!$D$2:$D$5111,$C4787,Тех_Движение!$B$2:$B$5111,"&lt;="&amp;N$3)-$F4787)))</f>
        <v>#VALUE!</v>
      </c>
      <c r="O4787" s="21" t="e">
        <f>IF(OR($B4787="",O$3&lt;$D4787+Настройки!$B$7),0,MAX(0,$E4787-MAX(0,SUMIFS(Тех_Движение!$G$2:$G$5111,Тех_Движение!$D$2:$D$5111,$C4787,Тех_Движение!$B$2:$B$5111,"&lt;="&amp;O$3)-$F4787)))</f>
        <v>#VALUE!</v>
      </c>
      <c r="P4787" s="21" t="e">
        <f>IF(OR($B4787="",P$3&lt;$D4787+Настройки!$B$7),0,MAX(0,$E4787-MAX(0,SUMIFS(Тех_Движение!$G$2:$G$5111,Тех_Движение!$D$2:$D$5111,$C4787,Тех_Движение!$B$2:$B$5111,"&lt;="&amp;P$3)-$F4787)))</f>
        <v>#VALUE!</v>
      </c>
      <c r="Q4787" s="21" t="e">
        <f>IF(OR($B4787="",Q$3&lt;$D4787+Настройки!$B$7),0,MAX(0,$E4787-MAX(0,SUMIFS(Тех_Движение!$G$2:$G$5111,Тех_Движение!$D$2:$D$5111,$C4787,Тех_Движение!$B$2:$B$5111,"&lt;="&amp;Q$3)-$F4787)))</f>
        <v>#VALUE!</v>
      </c>
      <c r="R4787" s="21" t="str">
        <f t="shared" si="223"/>
        <v/>
      </c>
      <c r="S4787" s="23" t="str">
        <f>IF($B4787="","",VLOOKUP($C4787,Настройки!$A$11:$L$17,9,FALSE))</f>
        <v/>
      </c>
      <c r="T4787" s="23" t="str">
        <f t="shared" si="224"/>
        <v/>
      </c>
    </row>
    <row r="4788" spans="1:20" x14ac:dyDescent="0.3">
      <c r="A4788" s="20">
        <f>Тех_Движение!$A$4785</f>
        <v>4784</v>
      </c>
      <c r="B4788" s="20" t="str">
        <f>IF(Тех_Движение!$F$4785&gt;0,Тех_Движение!$I$4785,"")</f>
        <v/>
      </c>
      <c r="C4788" s="20" t="str">
        <f>IF($B4788="","",Тех_Движение!$D$4785)</f>
        <v/>
      </c>
      <c r="D4788" s="9" t="str">
        <f>IF($B4788="","",Тех_Движение!$B$4785)</f>
        <v/>
      </c>
      <c r="E4788" s="21" t="str">
        <f>IF($B4788="","",Тех_Движение!$F$4785)</f>
        <v/>
      </c>
      <c r="F4788" s="21" t="str">
        <f>IF($B4788="","",SUMIFS($E$5:$E4787,$C$5:$C4787,$C4788))</f>
        <v/>
      </c>
      <c r="G4788" s="21" t="str">
        <f>IF($B4788="","",MAX(0,$E4788-MAX(0,SUMIFS(Тех_Движение!$G$2:$G$5111,Тех_Движение!$D$2:$D$5111,$C4788,Тех_Движение!$B$2:$B$5111,"&lt;="&amp;Настройки!$B$5-1)-$F4788)))</f>
        <v/>
      </c>
      <c r="H4788" s="21" t="str">
        <f>IF($B4788="","",IF(AND($D4788&gt;=Настройки!$B$5,$D4788&lt;=Настройки!$B$6),$E4788,0))</f>
        <v/>
      </c>
      <c r="I4788" s="21" t="str">
        <f t="shared" si="222"/>
        <v/>
      </c>
      <c r="J4788" s="21" t="str">
        <f>IF($B4788="","",MAX(0,$E4788-MAX(0,SUMIFS(Тех_Движение!$G$2:$G$5111,Тех_Движение!$D$2:$D$5111,$C4788,Тех_Движение!$B$2:$B$5111,"&lt;="&amp;Настройки!$B$6)-$F4788)))</f>
        <v/>
      </c>
      <c r="K4788" s="21" t="e">
        <f>IF(OR($B4788="",K$3&lt;$D4788+Настройки!$B$7),0,MAX(0,$E4788-MAX(0,SUMIFS(Тех_Движение!$G$2:$G$5111,Тех_Движение!$D$2:$D$5111,$C4788,Тех_Движение!$B$2:$B$5111,"&lt;="&amp;K$3)-$F4788)))</f>
        <v>#VALUE!</v>
      </c>
      <c r="L4788" s="21" t="e">
        <f>IF(OR($B4788="",L$3&lt;$D4788+Настройки!$B$7),0,MAX(0,$E4788-MAX(0,SUMIFS(Тех_Движение!$G$2:$G$5111,Тех_Движение!$D$2:$D$5111,$C4788,Тех_Движение!$B$2:$B$5111,"&lt;="&amp;L$3)-$F4788)))</f>
        <v>#VALUE!</v>
      </c>
      <c r="M4788" s="21" t="e">
        <f>IF(OR($B4788="",M$3&lt;$D4788+Настройки!$B$7),0,MAX(0,$E4788-MAX(0,SUMIFS(Тех_Движение!$G$2:$G$5111,Тех_Движение!$D$2:$D$5111,$C4788,Тех_Движение!$B$2:$B$5111,"&lt;="&amp;M$3)-$F4788)))</f>
        <v>#VALUE!</v>
      </c>
      <c r="N4788" s="21" t="e">
        <f>IF(OR($B4788="",N$3&lt;$D4788+Настройки!$B$7),0,MAX(0,$E4788-MAX(0,SUMIFS(Тех_Движение!$G$2:$G$5111,Тех_Движение!$D$2:$D$5111,$C4788,Тех_Движение!$B$2:$B$5111,"&lt;="&amp;N$3)-$F4788)))</f>
        <v>#VALUE!</v>
      </c>
      <c r="O4788" s="21" t="e">
        <f>IF(OR($B4788="",O$3&lt;$D4788+Настройки!$B$7),0,MAX(0,$E4788-MAX(0,SUMIFS(Тех_Движение!$G$2:$G$5111,Тех_Движение!$D$2:$D$5111,$C4788,Тех_Движение!$B$2:$B$5111,"&lt;="&amp;O$3)-$F4788)))</f>
        <v>#VALUE!</v>
      </c>
      <c r="P4788" s="21" t="e">
        <f>IF(OR($B4788="",P$3&lt;$D4788+Настройки!$B$7),0,MAX(0,$E4788-MAX(0,SUMIFS(Тех_Движение!$G$2:$G$5111,Тех_Движение!$D$2:$D$5111,$C4788,Тех_Движение!$B$2:$B$5111,"&lt;="&amp;P$3)-$F4788)))</f>
        <v>#VALUE!</v>
      </c>
      <c r="Q4788" s="21" t="e">
        <f>IF(OR($B4788="",Q$3&lt;$D4788+Настройки!$B$7),0,MAX(0,$E4788-MAX(0,SUMIFS(Тех_Движение!$G$2:$G$5111,Тех_Движение!$D$2:$D$5111,$C4788,Тех_Движение!$B$2:$B$5111,"&lt;="&amp;Q$3)-$F4788)))</f>
        <v>#VALUE!</v>
      </c>
      <c r="R4788" s="21" t="str">
        <f t="shared" si="223"/>
        <v/>
      </c>
      <c r="S4788" s="23" t="str">
        <f>IF($B4788="","",VLOOKUP($C4788,Настройки!$A$11:$L$17,9,FALSE))</f>
        <v/>
      </c>
      <c r="T4788" s="23" t="str">
        <f t="shared" si="224"/>
        <v/>
      </c>
    </row>
    <row r="4789" spans="1:20" x14ac:dyDescent="0.3">
      <c r="A4789" s="20">
        <f>Тех_Движение!$A$4786</f>
        <v>4785</v>
      </c>
      <c r="B4789" s="20" t="str">
        <f>IF(Тех_Движение!$F$4786&gt;0,Тех_Движение!$I$4786,"")</f>
        <v/>
      </c>
      <c r="C4789" s="20" t="str">
        <f>IF($B4789="","",Тех_Движение!$D$4786)</f>
        <v/>
      </c>
      <c r="D4789" s="9" t="str">
        <f>IF($B4789="","",Тех_Движение!$B$4786)</f>
        <v/>
      </c>
      <c r="E4789" s="21" t="str">
        <f>IF($B4789="","",Тех_Движение!$F$4786)</f>
        <v/>
      </c>
      <c r="F4789" s="21" t="str">
        <f>IF($B4789="","",SUMIFS($E$5:$E4788,$C$5:$C4788,$C4789))</f>
        <v/>
      </c>
      <c r="G4789" s="21" t="str">
        <f>IF($B4789="","",MAX(0,$E4789-MAX(0,SUMIFS(Тех_Движение!$G$2:$G$5111,Тех_Движение!$D$2:$D$5111,$C4789,Тех_Движение!$B$2:$B$5111,"&lt;="&amp;Настройки!$B$5-1)-$F4789)))</f>
        <v/>
      </c>
      <c r="H4789" s="21" t="str">
        <f>IF($B4789="","",IF(AND($D4789&gt;=Настройки!$B$5,$D4789&lt;=Настройки!$B$6),$E4789,0))</f>
        <v/>
      </c>
      <c r="I4789" s="21" t="str">
        <f t="shared" si="222"/>
        <v/>
      </c>
      <c r="J4789" s="21" t="str">
        <f>IF($B4789="","",MAX(0,$E4789-MAX(0,SUMIFS(Тех_Движение!$G$2:$G$5111,Тех_Движение!$D$2:$D$5111,$C4789,Тех_Движение!$B$2:$B$5111,"&lt;="&amp;Настройки!$B$6)-$F4789)))</f>
        <v/>
      </c>
      <c r="K4789" s="21" t="e">
        <f>IF(OR($B4789="",K$3&lt;$D4789+Настройки!$B$7),0,MAX(0,$E4789-MAX(0,SUMIFS(Тех_Движение!$G$2:$G$5111,Тех_Движение!$D$2:$D$5111,$C4789,Тех_Движение!$B$2:$B$5111,"&lt;="&amp;K$3)-$F4789)))</f>
        <v>#VALUE!</v>
      </c>
      <c r="L4789" s="21" t="e">
        <f>IF(OR($B4789="",L$3&lt;$D4789+Настройки!$B$7),0,MAX(0,$E4789-MAX(0,SUMIFS(Тех_Движение!$G$2:$G$5111,Тех_Движение!$D$2:$D$5111,$C4789,Тех_Движение!$B$2:$B$5111,"&lt;="&amp;L$3)-$F4789)))</f>
        <v>#VALUE!</v>
      </c>
      <c r="M4789" s="21" t="e">
        <f>IF(OR($B4789="",M$3&lt;$D4789+Настройки!$B$7),0,MAX(0,$E4789-MAX(0,SUMIFS(Тех_Движение!$G$2:$G$5111,Тех_Движение!$D$2:$D$5111,$C4789,Тех_Движение!$B$2:$B$5111,"&lt;="&amp;M$3)-$F4789)))</f>
        <v>#VALUE!</v>
      </c>
      <c r="N4789" s="21" t="e">
        <f>IF(OR($B4789="",N$3&lt;$D4789+Настройки!$B$7),0,MAX(0,$E4789-MAX(0,SUMIFS(Тех_Движение!$G$2:$G$5111,Тех_Движение!$D$2:$D$5111,$C4789,Тех_Движение!$B$2:$B$5111,"&lt;="&amp;N$3)-$F4789)))</f>
        <v>#VALUE!</v>
      </c>
      <c r="O4789" s="21" t="e">
        <f>IF(OR($B4789="",O$3&lt;$D4789+Настройки!$B$7),0,MAX(0,$E4789-MAX(0,SUMIFS(Тех_Движение!$G$2:$G$5111,Тех_Движение!$D$2:$D$5111,$C4789,Тех_Движение!$B$2:$B$5111,"&lt;="&amp;O$3)-$F4789)))</f>
        <v>#VALUE!</v>
      </c>
      <c r="P4789" s="21" t="e">
        <f>IF(OR($B4789="",P$3&lt;$D4789+Настройки!$B$7),0,MAX(0,$E4789-MAX(0,SUMIFS(Тех_Движение!$G$2:$G$5111,Тех_Движение!$D$2:$D$5111,$C4789,Тех_Движение!$B$2:$B$5111,"&lt;="&amp;P$3)-$F4789)))</f>
        <v>#VALUE!</v>
      </c>
      <c r="Q4789" s="21" t="e">
        <f>IF(OR($B4789="",Q$3&lt;$D4789+Настройки!$B$7),0,MAX(0,$E4789-MAX(0,SUMIFS(Тех_Движение!$G$2:$G$5111,Тех_Движение!$D$2:$D$5111,$C4789,Тех_Движение!$B$2:$B$5111,"&lt;="&amp;Q$3)-$F4789)))</f>
        <v>#VALUE!</v>
      </c>
      <c r="R4789" s="21" t="str">
        <f t="shared" si="223"/>
        <v/>
      </c>
      <c r="S4789" s="23" t="str">
        <f>IF($B4789="","",VLOOKUP($C4789,Настройки!$A$11:$L$17,9,FALSE))</f>
        <v/>
      </c>
      <c r="T4789" s="23" t="str">
        <f t="shared" si="224"/>
        <v/>
      </c>
    </row>
    <row r="4790" spans="1:20" x14ac:dyDescent="0.3">
      <c r="A4790" s="20">
        <f>Тех_Движение!$A$4787</f>
        <v>4786</v>
      </c>
      <c r="B4790" s="20" t="str">
        <f>IF(Тех_Движение!$F$4787&gt;0,Тех_Движение!$I$4787,"")</f>
        <v/>
      </c>
      <c r="C4790" s="20" t="str">
        <f>IF($B4790="","",Тех_Движение!$D$4787)</f>
        <v/>
      </c>
      <c r="D4790" s="9" t="str">
        <f>IF($B4790="","",Тех_Движение!$B$4787)</f>
        <v/>
      </c>
      <c r="E4790" s="21" t="str">
        <f>IF($B4790="","",Тех_Движение!$F$4787)</f>
        <v/>
      </c>
      <c r="F4790" s="21" t="str">
        <f>IF($B4790="","",SUMIFS($E$5:$E4789,$C$5:$C4789,$C4790))</f>
        <v/>
      </c>
      <c r="G4790" s="21" t="str">
        <f>IF($B4790="","",MAX(0,$E4790-MAX(0,SUMIFS(Тех_Движение!$G$2:$G$5111,Тех_Движение!$D$2:$D$5111,$C4790,Тех_Движение!$B$2:$B$5111,"&lt;="&amp;Настройки!$B$5-1)-$F4790)))</f>
        <v/>
      </c>
      <c r="H4790" s="21" t="str">
        <f>IF($B4790="","",IF(AND($D4790&gt;=Настройки!$B$5,$D4790&lt;=Настройки!$B$6),$E4790,0))</f>
        <v/>
      </c>
      <c r="I4790" s="21" t="str">
        <f t="shared" si="222"/>
        <v/>
      </c>
      <c r="J4790" s="21" t="str">
        <f>IF($B4790="","",MAX(0,$E4790-MAX(0,SUMIFS(Тех_Движение!$G$2:$G$5111,Тех_Движение!$D$2:$D$5111,$C4790,Тех_Движение!$B$2:$B$5111,"&lt;="&amp;Настройки!$B$6)-$F4790)))</f>
        <v/>
      </c>
      <c r="K4790" s="21" t="e">
        <f>IF(OR($B4790="",K$3&lt;$D4790+Настройки!$B$7),0,MAX(0,$E4790-MAX(0,SUMIFS(Тех_Движение!$G$2:$G$5111,Тех_Движение!$D$2:$D$5111,$C4790,Тех_Движение!$B$2:$B$5111,"&lt;="&amp;K$3)-$F4790)))</f>
        <v>#VALUE!</v>
      </c>
      <c r="L4790" s="21" t="e">
        <f>IF(OR($B4790="",L$3&lt;$D4790+Настройки!$B$7),0,MAX(0,$E4790-MAX(0,SUMIFS(Тех_Движение!$G$2:$G$5111,Тех_Движение!$D$2:$D$5111,$C4790,Тех_Движение!$B$2:$B$5111,"&lt;="&amp;L$3)-$F4790)))</f>
        <v>#VALUE!</v>
      </c>
      <c r="M4790" s="21" t="e">
        <f>IF(OR($B4790="",M$3&lt;$D4790+Настройки!$B$7),0,MAX(0,$E4790-MAX(0,SUMIFS(Тех_Движение!$G$2:$G$5111,Тех_Движение!$D$2:$D$5111,$C4790,Тех_Движение!$B$2:$B$5111,"&lt;="&amp;M$3)-$F4790)))</f>
        <v>#VALUE!</v>
      </c>
      <c r="N4790" s="21" t="e">
        <f>IF(OR($B4790="",N$3&lt;$D4790+Настройки!$B$7),0,MAX(0,$E4790-MAX(0,SUMIFS(Тех_Движение!$G$2:$G$5111,Тех_Движение!$D$2:$D$5111,$C4790,Тех_Движение!$B$2:$B$5111,"&lt;="&amp;N$3)-$F4790)))</f>
        <v>#VALUE!</v>
      </c>
      <c r="O4790" s="21" t="e">
        <f>IF(OR($B4790="",O$3&lt;$D4790+Настройки!$B$7),0,MAX(0,$E4790-MAX(0,SUMIFS(Тех_Движение!$G$2:$G$5111,Тех_Движение!$D$2:$D$5111,$C4790,Тех_Движение!$B$2:$B$5111,"&lt;="&amp;O$3)-$F4790)))</f>
        <v>#VALUE!</v>
      </c>
      <c r="P4790" s="21" t="e">
        <f>IF(OR($B4790="",P$3&lt;$D4790+Настройки!$B$7),0,MAX(0,$E4790-MAX(0,SUMIFS(Тех_Движение!$G$2:$G$5111,Тех_Движение!$D$2:$D$5111,$C4790,Тех_Движение!$B$2:$B$5111,"&lt;="&amp;P$3)-$F4790)))</f>
        <v>#VALUE!</v>
      </c>
      <c r="Q4790" s="21" t="e">
        <f>IF(OR($B4790="",Q$3&lt;$D4790+Настройки!$B$7),0,MAX(0,$E4790-MAX(0,SUMIFS(Тех_Движение!$G$2:$G$5111,Тех_Движение!$D$2:$D$5111,$C4790,Тех_Движение!$B$2:$B$5111,"&lt;="&amp;Q$3)-$F4790)))</f>
        <v>#VALUE!</v>
      </c>
      <c r="R4790" s="21" t="str">
        <f t="shared" si="223"/>
        <v/>
      </c>
      <c r="S4790" s="23" t="str">
        <f>IF($B4790="","",VLOOKUP($C4790,Настройки!$A$11:$L$17,9,FALSE))</f>
        <v/>
      </c>
      <c r="T4790" s="23" t="str">
        <f t="shared" si="224"/>
        <v/>
      </c>
    </row>
    <row r="4791" spans="1:20" x14ac:dyDescent="0.3">
      <c r="A4791" s="20">
        <f>Тех_Движение!$A$4788</f>
        <v>4787</v>
      </c>
      <c r="B4791" s="20" t="str">
        <f>IF(Тех_Движение!$F$4788&gt;0,Тех_Движение!$I$4788,"")</f>
        <v/>
      </c>
      <c r="C4791" s="20" t="str">
        <f>IF($B4791="","",Тех_Движение!$D$4788)</f>
        <v/>
      </c>
      <c r="D4791" s="9" t="str">
        <f>IF($B4791="","",Тех_Движение!$B$4788)</f>
        <v/>
      </c>
      <c r="E4791" s="21" t="str">
        <f>IF($B4791="","",Тех_Движение!$F$4788)</f>
        <v/>
      </c>
      <c r="F4791" s="21" t="str">
        <f>IF($B4791="","",SUMIFS($E$5:$E4790,$C$5:$C4790,$C4791))</f>
        <v/>
      </c>
      <c r="G4791" s="21" t="str">
        <f>IF($B4791="","",MAX(0,$E4791-MAX(0,SUMIFS(Тех_Движение!$G$2:$G$5111,Тех_Движение!$D$2:$D$5111,$C4791,Тех_Движение!$B$2:$B$5111,"&lt;="&amp;Настройки!$B$5-1)-$F4791)))</f>
        <v/>
      </c>
      <c r="H4791" s="21" t="str">
        <f>IF($B4791="","",IF(AND($D4791&gt;=Настройки!$B$5,$D4791&lt;=Настройки!$B$6),$E4791,0))</f>
        <v/>
      </c>
      <c r="I4791" s="21" t="str">
        <f t="shared" si="222"/>
        <v/>
      </c>
      <c r="J4791" s="21" t="str">
        <f>IF($B4791="","",MAX(0,$E4791-MAX(0,SUMIFS(Тех_Движение!$G$2:$G$5111,Тех_Движение!$D$2:$D$5111,$C4791,Тех_Движение!$B$2:$B$5111,"&lt;="&amp;Настройки!$B$6)-$F4791)))</f>
        <v/>
      </c>
      <c r="K4791" s="21" t="e">
        <f>IF(OR($B4791="",K$3&lt;$D4791+Настройки!$B$7),0,MAX(0,$E4791-MAX(0,SUMIFS(Тех_Движение!$G$2:$G$5111,Тех_Движение!$D$2:$D$5111,$C4791,Тех_Движение!$B$2:$B$5111,"&lt;="&amp;K$3)-$F4791)))</f>
        <v>#VALUE!</v>
      </c>
      <c r="L4791" s="21" t="e">
        <f>IF(OR($B4791="",L$3&lt;$D4791+Настройки!$B$7),0,MAX(0,$E4791-MAX(0,SUMIFS(Тех_Движение!$G$2:$G$5111,Тех_Движение!$D$2:$D$5111,$C4791,Тех_Движение!$B$2:$B$5111,"&lt;="&amp;L$3)-$F4791)))</f>
        <v>#VALUE!</v>
      </c>
      <c r="M4791" s="21" t="e">
        <f>IF(OR($B4791="",M$3&lt;$D4791+Настройки!$B$7),0,MAX(0,$E4791-MAX(0,SUMIFS(Тех_Движение!$G$2:$G$5111,Тех_Движение!$D$2:$D$5111,$C4791,Тех_Движение!$B$2:$B$5111,"&lt;="&amp;M$3)-$F4791)))</f>
        <v>#VALUE!</v>
      </c>
      <c r="N4791" s="21" t="e">
        <f>IF(OR($B4791="",N$3&lt;$D4791+Настройки!$B$7),0,MAX(0,$E4791-MAX(0,SUMIFS(Тех_Движение!$G$2:$G$5111,Тех_Движение!$D$2:$D$5111,$C4791,Тех_Движение!$B$2:$B$5111,"&lt;="&amp;N$3)-$F4791)))</f>
        <v>#VALUE!</v>
      </c>
      <c r="O4791" s="21" t="e">
        <f>IF(OR($B4791="",O$3&lt;$D4791+Настройки!$B$7),0,MAX(0,$E4791-MAX(0,SUMIFS(Тех_Движение!$G$2:$G$5111,Тех_Движение!$D$2:$D$5111,$C4791,Тех_Движение!$B$2:$B$5111,"&lt;="&amp;O$3)-$F4791)))</f>
        <v>#VALUE!</v>
      </c>
      <c r="P4791" s="21" t="e">
        <f>IF(OR($B4791="",P$3&lt;$D4791+Настройки!$B$7),0,MAX(0,$E4791-MAX(0,SUMIFS(Тех_Движение!$G$2:$G$5111,Тех_Движение!$D$2:$D$5111,$C4791,Тех_Движение!$B$2:$B$5111,"&lt;="&amp;P$3)-$F4791)))</f>
        <v>#VALUE!</v>
      </c>
      <c r="Q4791" s="21" t="e">
        <f>IF(OR($B4791="",Q$3&lt;$D4791+Настройки!$B$7),0,MAX(0,$E4791-MAX(0,SUMIFS(Тех_Движение!$G$2:$G$5111,Тех_Движение!$D$2:$D$5111,$C4791,Тех_Движение!$B$2:$B$5111,"&lt;="&amp;Q$3)-$F4791)))</f>
        <v>#VALUE!</v>
      </c>
      <c r="R4791" s="21" t="str">
        <f t="shared" si="223"/>
        <v/>
      </c>
      <c r="S4791" s="23" t="str">
        <f>IF($B4791="","",VLOOKUP($C4791,Настройки!$A$11:$L$17,9,FALSE))</f>
        <v/>
      </c>
      <c r="T4791" s="23" t="str">
        <f t="shared" si="224"/>
        <v/>
      </c>
    </row>
    <row r="4792" spans="1:20" x14ac:dyDescent="0.3">
      <c r="A4792" s="20">
        <f>Тех_Движение!$A$4789</f>
        <v>4788</v>
      </c>
      <c r="B4792" s="20" t="str">
        <f>IF(Тех_Движение!$F$4789&gt;0,Тех_Движение!$I$4789,"")</f>
        <v/>
      </c>
      <c r="C4792" s="20" t="str">
        <f>IF($B4792="","",Тех_Движение!$D$4789)</f>
        <v/>
      </c>
      <c r="D4792" s="9" t="str">
        <f>IF($B4792="","",Тех_Движение!$B$4789)</f>
        <v/>
      </c>
      <c r="E4792" s="21" t="str">
        <f>IF($B4792="","",Тех_Движение!$F$4789)</f>
        <v/>
      </c>
      <c r="F4792" s="21" t="str">
        <f>IF($B4792="","",SUMIFS($E$5:$E4791,$C$5:$C4791,$C4792))</f>
        <v/>
      </c>
      <c r="G4792" s="21" t="str">
        <f>IF($B4792="","",MAX(0,$E4792-MAX(0,SUMIFS(Тех_Движение!$G$2:$G$5111,Тех_Движение!$D$2:$D$5111,$C4792,Тех_Движение!$B$2:$B$5111,"&lt;="&amp;Настройки!$B$5-1)-$F4792)))</f>
        <v/>
      </c>
      <c r="H4792" s="21" t="str">
        <f>IF($B4792="","",IF(AND($D4792&gt;=Настройки!$B$5,$D4792&lt;=Настройки!$B$6),$E4792,0))</f>
        <v/>
      </c>
      <c r="I4792" s="21" t="str">
        <f t="shared" si="222"/>
        <v/>
      </c>
      <c r="J4792" s="21" t="str">
        <f>IF($B4792="","",MAX(0,$E4792-MAX(0,SUMIFS(Тех_Движение!$G$2:$G$5111,Тех_Движение!$D$2:$D$5111,$C4792,Тех_Движение!$B$2:$B$5111,"&lt;="&amp;Настройки!$B$6)-$F4792)))</f>
        <v/>
      </c>
      <c r="K4792" s="21" t="e">
        <f>IF(OR($B4792="",K$3&lt;$D4792+Настройки!$B$7),0,MAX(0,$E4792-MAX(0,SUMIFS(Тех_Движение!$G$2:$G$5111,Тех_Движение!$D$2:$D$5111,$C4792,Тех_Движение!$B$2:$B$5111,"&lt;="&amp;K$3)-$F4792)))</f>
        <v>#VALUE!</v>
      </c>
      <c r="L4792" s="21" t="e">
        <f>IF(OR($B4792="",L$3&lt;$D4792+Настройки!$B$7),0,MAX(0,$E4792-MAX(0,SUMIFS(Тех_Движение!$G$2:$G$5111,Тех_Движение!$D$2:$D$5111,$C4792,Тех_Движение!$B$2:$B$5111,"&lt;="&amp;L$3)-$F4792)))</f>
        <v>#VALUE!</v>
      </c>
      <c r="M4792" s="21" t="e">
        <f>IF(OR($B4792="",M$3&lt;$D4792+Настройки!$B$7),0,MAX(0,$E4792-MAX(0,SUMIFS(Тех_Движение!$G$2:$G$5111,Тех_Движение!$D$2:$D$5111,$C4792,Тех_Движение!$B$2:$B$5111,"&lt;="&amp;M$3)-$F4792)))</f>
        <v>#VALUE!</v>
      </c>
      <c r="N4792" s="21" t="e">
        <f>IF(OR($B4792="",N$3&lt;$D4792+Настройки!$B$7),0,MAX(0,$E4792-MAX(0,SUMIFS(Тех_Движение!$G$2:$G$5111,Тех_Движение!$D$2:$D$5111,$C4792,Тех_Движение!$B$2:$B$5111,"&lt;="&amp;N$3)-$F4792)))</f>
        <v>#VALUE!</v>
      </c>
      <c r="O4792" s="21" t="e">
        <f>IF(OR($B4792="",O$3&lt;$D4792+Настройки!$B$7),0,MAX(0,$E4792-MAX(0,SUMIFS(Тех_Движение!$G$2:$G$5111,Тех_Движение!$D$2:$D$5111,$C4792,Тех_Движение!$B$2:$B$5111,"&lt;="&amp;O$3)-$F4792)))</f>
        <v>#VALUE!</v>
      </c>
      <c r="P4792" s="21" t="e">
        <f>IF(OR($B4792="",P$3&lt;$D4792+Настройки!$B$7),0,MAX(0,$E4792-MAX(0,SUMIFS(Тех_Движение!$G$2:$G$5111,Тех_Движение!$D$2:$D$5111,$C4792,Тех_Движение!$B$2:$B$5111,"&lt;="&amp;P$3)-$F4792)))</f>
        <v>#VALUE!</v>
      </c>
      <c r="Q4792" s="21" t="e">
        <f>IF(OR($B4792="",Q$3&lt;$D4792+Настройки!$B$7),0,MAX(0,$E4792-MAX(0,SUMIFS(Тех_Движение!$G$2:$G$5111,Тех_Движение!$D$2:$D$5111,$C4792,Тех_Движение!$B$2:$B$5111,"&lt;="&amp;Q$3)-$F4792)))</f>
        <v>#VALUE!</v>
      </c>
      <c r="R4792" s="21" t="str">
        <f t="shared" si="223"/>
        <v/>
      </c>
      <c r="S4792" s="23" t="str">
        <f>IF($B4792="","",VLOOKUP($C4792,Настройки!$A$11:$L$17,9,FALSE))</f>
        <v/>
      </c>
      <c r="T4792" s="23" t="str">
        <f t="shared" si="224"/>
        <v/>
      </c>
    </row>
    <row r="4793" spans="1:20" x14ac:dyDescent="0.3">
      <c r="A4793" s="20">
        <f>Тех_Движение!$A$4790</f>
        <v>4789</v>
      </c>
      <c r="B4793" s="20" t="str">
        <f>IF(Тех_Движение!$F$4790&gt;0,Тех_Движение!$I$4790,"")</f>
        <v/>
      </c>
      <c r="C4793" s="20" t="str">
        <f>IF($B4793="","",Тех_Движение!$D$4790)</f>
        <v/>
      </c>
      <c r="D4793" s="9" t="str">
        <f>IF($B4793="","",Тех_Движение!$B$4790)</f>
        <v/>
      </c>
      <c r="E4793" s="21" t="str">
        <f>IF($B4793="","",Тех_Движение!$F$4790)</f>
        <v/>
      </c>
      <c r="F4793" s="21" t="str">
        <f>IF($B4793="","",SUMIFS($E$5:$E4792,$C$5:$C4792,$C4793))</f>
        <v/>
      </c>
      <c r="G4793" s="21" t="str">
        <f>IF($B4793="","",MAX(0,$E4793-MAX(0,SUMIFS(Тех_Движение!$G$2:$G$5111,Тех_Движение!$D$2:$D$5111,$C4793,Тех_Движение!$B$2:$B$5111,"&lt;="&amp;Настройки!$B$5-1)-$F4793)))</f>
        <v/>
      </c>
      <c r="H4793" s="21" t="str">
        <f>IF($B4793="","",IF(AND($D4793&gt;=Настройки!$B$5,$D4793&lt;=Настройки!$B$6),$E4793,0))</f>
        <v/>
      </c>
      <c r="I4793" s="21" t="str">
        <f t="shared" si="222"/>
        <v/>
      </c>
      <c r="J4793" s="21" t="str">
        <f>IF($B4793="","",MAX(0,$E4793-MAX(0,SUMIFS(Тех_Движение!$G$2:$G$5111,Тех_Движение!$D$2:$D$5111,$C4793,Тех_Движение!$B$2:$B$5111,"&lt;="&amp;Настройки!$B$6)-$F4793)))</f>
        <v/>
      </c>
      <c r="K4793" s="21" t="e">
        <f>IF(OR($B4793="",K$3&lt;$D4793+Настройки!$B$7),0,MAX(0,$E4793-MAX(0,SUMIFS(Тех_Движение!$G$2:$G$5111,Тех_Движение!$D$2:$D$5111,$C4793,Тех_Движение!$B$2:$B$5111,"&lt;="&amp;K$3)-$F4793)))</f>
        <v>#VALUE!</v>
      </c>
      <c r="L4793" s="21" t="e">
        <f>IF(OR($B4793="",L$3&lt;$D4793+Настройки!$B$7),0,MAX(0,$E4793-MAX(0,SUMIFS(Тех_Движение!$G$2:$G$5111,Тех_Движение!$D$2:$D$5111,$C4793,Тех_Движение!$B$2:$B$5111,"&lt;="&amp;L$3)-$F4793)))</f>
        <v>#VALUE!</v>
      </c>
      <c r="M4793" s="21" t="e">
        <f>IF(OR($B4793="",M$3&lt;$D4793+Настройки!$B$7),0,MAX(0,$E4793-MAX(0,SUMIFS(Тех_Движение!$G$2:$G$5111,Тех_Движение!$D$2:$D$5111,$C4793,Тех_Движение!$B$2:$B$5111,"&lt;="&amp;M$3)-$F4793)))</f>
        <v>#VALUE!</v>
      </c>
      <c r="N4793" s="21" t="e">
        <f>IF(OR($B4793="",N$3&lt;$D4793+Настройки!$B$7),0,MAX(0,$E4793-MAX(0,SUMIFS(Тех_Движение!$G$2:$G$5111,Тех_Движение!$D$2:$D$5111,$C4793,Тех_Движение!$B$2:$B$5111,"&lt;="&amp;N$3)-$F4793)))</f>
        <v>#VALUE!</v>
      </c>
      <c r="O4793" s="21" t="e">
        <f>IF(OR($B4793="",O$3&lt;$D4793+Настройки!$B$7),0,MAX(0,$E4793-MAX(0,SUMIFS(Тех_Движение!$G$2:$G$5111,Тех_Движение!$D$2:$D$5111,$C4793,Тех_Движение!$B$2:$B$5111,"&lt;="&amp;O$3)-$F4793)))</f>
        <v>#VALUE!</v>
      </c>
      <c r="P4793" s="21" t="e">
        <f>IF(OR($B4793="",P$3&lt;$D4793+Настройки!$B$7),0,MAX(0,$E4793-MAX(0,SUMIFS(Тех_Движение!$G$2:$G$5111,Тех_Движение!$D$2:$D$5111,$C4793,Тех_Движение!$B$2:$B$5111,"&lt;="&amp;P$3)-$F4793)))</f>
        <v>#VALUE!</v>
      </c>
      <c r="Q4793" s="21" t="e">
        <f>IF(OR($B4793="",Q$3&lt;$D4793+Настройки!$B$7),0,MAX(0,$E4793-MAX(0,SUMIFS(Тех_Движение!$G$2:$G$5111,Тех_Движение!$D$2:$D$5111,$C4793,Тех_Движение!$B$2:$B$5111,"&lt;="&amp;Q$3)-$F4793)))</f>
        <v>#VALUE!</v>
      </c>
      <c r="R4793" s="21" t="str">
        <f t="shared" si="223"/>
        <v/>
      </c>
      <c r="S4793" s="23" t="str">
        <f>IF($B4793="","",VLOOKUP($C4793,Настройки!$A$11:$L$17,9,FALSE))</f>
        <v/>
      </c>
      <c r="T4793" s="23" t="str">
        <f t="shared" si="224"/>
        <v/>
      </c>
    </row>
    <row r="4794" spans="1:20" x14ac:dyDescent="0.3">
      <c r="A4794" s="20">
        <f>Тех_Движение!$A$4791</f>
        <v>4790</v>
      </c>
      <c r="B4794" s="20" t="str">
        <f>IF(Тех_Движение!$F$4791&gt;0,Тех_Движение!$I$4791,"")</f>
        <v/>
      </c>
      <c r="C4794" s="20" t="str">
        <f>IF($B4794="","",Тех_Движение!$D$4791)</f>
        <v/>
      </c>
      <c r="D4794" s="9" t="str">
        <f>IF($B4794="","",Тех_Движение!$B$4791)</f>
        <v/>
      </c>
      <c r="E4794" s="21" t="str">
        <f>IF($B4794="","",Тех_Движение!$F$4791)</f>
        <v/>
      </c>
      <c r="F4794" s="21" t="str">
        <f>IF($B4794="","",SUMIFS($E$5:$E4793,$C$5:$C4793,$C4794))</f>
        <v/>
      </c>
      <c r="G4794" s="21" t="str">
        <f>IF($B4794="","",MAX(0,$E4794-MAX(0,SUMIFS(Тех_Движение!$G$2:$G$5111,Тех_Движение!$D$2:$D$5111,$C4794,Тех_Движение!$B$2:$B$5111,"&lt;="&amp;Настройки!$B$5-1)-$F4794)))</f>
        <v/>
      </c>
      <c r="H4794" s="21" t="str">
        <f>IF($B4794="","",IF(AND($D4794&gt;=Настройки!$B$5,$D4794&lt;=Настройки!$B$6),$E4794,0))</f>
        <v/>
      </c>
      <c r="I4794" s="21" t="str">
        <f t="shared" si="222"/>
        <v/>
      </c>
      <c r="J4794" s="21" t="str">
        <f>IF($B4794="","",MAX(0,$E4794-MAX(0,SUMIFS(Тех_Движение!$G$2:$G$5111,Тех_Движение!$D$2:$D$5111,$C4794,Тех_Движение!$B$2:$B$5111,"&lt;="&amp;Настройки!$B$6)-$F4794)))</f>
        <v/>
      </c>
      <c r="K4794" s="21" t="e">
        <f>IF(OR($B4794="",K$3&lt;$D4794+Настройки!$B$7),0,MAX(0,$E4794-MAX(0,SUMIFS(Тех_Движение!$G$2:$G$5111,Тех_Движение!$D$2:$D$5111,$C4794,Тех_Движение!$B$2:$B$5111,"&lt;="&amp;K$3)-$F4794)))</f>
        <v>#VALUE!</v>
      </c>
      <c r="L4794" s="21" t="e">
        <f>IF(OR($B4794="",L$3&lt;$D4794+Настройки!$B$7),0,MAX(0,$E4794-MAX(0,SUMIFS(Тех_Движение!$G$2:$G$5111,Тех_Движение!$D$2:$D$5111,$C4794,Тех_Движение!$B$2:$B$5111,"&lt;="&amp;L$3)-$F4794)))</f>
        <v>#VALUE!</v>
      </c>
      <c r="M4794" s="21" t="e">
        <f>IF(OR($B4794="",M$3&lt;$D4794+Настройки!$B$7),0,MAX(0,$E4794-MAX(0,SUMIFS(Тех_Движение!$G$2:$G$5111,Тех_Движение!$D$2:$D$5111,$C4794,Тех_Движение!$B$2:$B$5111,"&lt;="&amp;M$3)-$F4794)))</f>
        <v>#VALUE!</v>
      </c>
      <c r="N4794" s="21" t="e">
        <f>IF(OR($B4794="",N$3&lt;$D4794+Настройки!$B$7),0,MAX(0,$E4794-MAX(0,SUMIFS(Тех_Движение!$G$2:$G$5111,Тех_Движение!$D$2:$D$5111,$C4794,Тех_Движение!$B$2:$B$5111,"&lt;="&amp;N$3)-$F4794)))</f>
        <v>#VALUE!</v>
      </c>
      <c r="O4794" s="21" t="e">
        <f>IF(OR($B4794="",O$3&lt;$D4794+Настройки!$B$7),0,MAX(0,$E4794-MAX(0,SUMIFS(Тех_Движение!$G$2:$G$5111,Тех_Движение!$D$2:$D$5111,$C4794,Тех_Движение!$B$2:$B$5111,"&lt;="&amp;O$3)-$F4794)))</f>
        <v>#VALUE!</v>
      </c>
      <c r="P4794" s="21" t="e">
        <f>IF(OR($B4794="",P$3&lt;$D4794+Настройки!$B$7),0,MAX(0,$E4794-MAX(0,SUMIFS(Тех_Движение!$G$2:$G$5111,Тех_Движение!$D$2:$D$5111,$C4794,Тех_Движение!$B$2:$B$5111,"&lt;="&amp;P$3)-$F4794)))</f>
        <v>#VALUE!</v>
      </c>
      <c r="Q4794" s="21" t="e">
        <f>IF(OR($B4794="",Q$3&lt;$D4794+Настройки!$B$7),0,MAX(0,$E4794-MAX(0,SUMIFS(Тех_Движение!$G$2:$G$5111,Тех_Движение!$D$2:$D$5111,$C4794,Тех_Движение!$B$2:$B$5111,"&lt;="&amp;Q$3)-$F4794)))</f>
        <v>#VALUE!</v>
      </c>
      <c r="R4794" s="21" t="str">
        <f t="shared" si="223"/>
        <v/>
      </c>
      <c r="S4794" s="23" t="str">
        <f>IF($B4794="","",VLOOKUP($C4794,Настройки!$A$11:$L$17,9,FALSE))</f>
        <v/>
      </c>
      <c r="T4794" s="23" t="str">
        <f t="shared" si="224"/>
        <v/>
      </c>
    </row>
    <row r="4795" spans="1:20" x14ac:dyDescent="0.3">
      <c r="A4795" s="20">
        <f>Тех_Движение!$A$4792</f>
        <v>4791</v>
      </c>
      <c r="B4795" s="20" t="str">
        <f>IF(Тех_Движение!$F$4792&gt;0,Тех_Движение!$I$4792,"")</f>
        <v/>
      </c>
      <c r="C4795" s="20" t="str">
        <f>IF($B4795="","",Тех_Движение!$D$4792)</f>
        <v/>
      </c>
      <c r="D4795" s="9" t="str">
        <f>IF($B4795="","",Тех_Движение!$B$4792)</f>
        <v/>
      </c>
      <c r="E4795" s="21" t="str">
        <f>IF($B4795="","",Тех_Движение!$F$4792)</f>
        <v/>
      </c>
      <c r="F4795" s="21" t="str">
        <f>IF($B4795="","",SUMIFS($E$5:$E4794,$C$5:$C4794,$C4795))</f>
        <v/>
      </c>
      <c r="G4795" s="21" t="str">
        <f>IF($B4795="","",MAX(0,$E4795-MAX(0,SUMIFS(Тех_Движение!$G$2:$G$5111,Тех_Движение!$D$2:$D$5111,$C4795,Тех_Движение!$B$2:$B$5111,"&lt;="&amp;Настройки!$B$5-1)-$F4795)))</f>
        <v/>
      </c>
      <c r="H4795" s="21" t="str">
        <f>IF($B4795="","",IF(AND($D4795&gt;=Настройки!$B$5,$D4795&lt;=Настройки!$B$6),$E4795,0))</f>
        <v/>
      </c>
      <c r="I4795" s="21" t="str">
        <f t="shared" si="222"/>
        <v/>
      </c>
      <c r="J4795" s="21" t="str">
        <f>IF($B4795="","",MAX(0,$E4795-MAX(0,SUMIFS(Тех_Движение!$G$2:$G$5111,Тех_Движение!$D$2:$D$5111,$C4795,Тех_Движение!$B$2:$B$5111,"&lt;="&amp;Настройки!$B$6)-$F4795)))</f>
        <v/>
      </c>
      <c r="K4795" s="21" t="e">
        <f>IF(OR($B4795="",K$3&lt;$D4795+Настройки!$B$7),0,MAX(0,$E4795-MAX(0,SUMIFS(Тех_Движение!$G$2:$G$5111,Тех_Движение!$D$2:$D$5111,$C4795,Тех_Движение!$B$2:$B$5111,"&lt;="&amp;K$3)-$F4795)))</f>
        <v>#VALUE!</v>
      </c>
      <c r="L4795" s="21" t="e">
        <f>IF(OR($B4795="",L$3&lt;$D4795+Настройки!$B$7),0,MAX(0,$E4795-MAX(0,SUMIFS(Тех_Движение!$G$2:$G$5111,Тех_Движение!$D$2:$D$5111,$C4795,Тех_Движение!$B$2:$B$5111,"&lt;="&amp;L$3)-$F4795)))</f>
        <v>#VALUE!</v>
      </c>
      <c r="M4795" s="21" t="e">
        <f>IF(OR($B4795="",M$3&lt;$D4795+Настройки!$B$7),0,MAX(0,$E4795-MAX(0,SUMIFS(Тех_Движение!$G$2:$G$5111,Тех_Движение!$D$2:$D$5111,$C4795,Тех_Движение!$B$2:$B$5111,"&lt;="&amp;M$3)-$F4795)))</f>
        <v>#VALUE!</v>
      </c>
      <c r="N4795" s="21" t="e">
        <f>IF(OR($B4795="",N$3&lt;$D4795+Настройки!$B$7),0,MAX(0,$E4795-MAX(0,SUMIFS(Тех_Движение!$G$2:$G$5111,Тех_Движение!$D$2:$D$5111,$C4795,Тех_Движение!$B$2:$B$5111,"&lt;="&amp;N$3)-$F4795)))</f>
        <v>#VALUE!</v>
      </c>
      <c r="O4795" s="21" t="e">
        <f>IF(OR($B4795="",O$3&lt;$D4795+Настройки!$B$7),0,MAX(0,$E4795-MAX(0,SUMIFS(Тех_Движение!$G$2:$G$5111,Тех_Движение!$D$2:$D$5111,$C4795,Тех_Движение!$B$2:$B$5111,"&lt;="&amp;O$3)-$F4795)))</f>
        <v>#VALUE!</v>
      </c>
      <c r="P4795" s="21" t="e">
        <f>IF(OR($B4795="",P$3&lt;$D4795+Настройки!$B$7),0,MAX(0,$E4795-MAX(0,SUMIFS(Тех_Движение!$G$2:$G$5111,Тех_Движение!$D$2:$D$5111,$C4795,Тех_Движение!$B$2:$B$5111,"&lt;="&amp;P$3)-$F4795)))</f>
        <v>#VALUE!</v>
      </c>
      <c r="Q4795" s="21" t="e">
        <f>IF(OR($B4795="",Q$3&lt;$D4795+Настройки!$B$7),0,MAX(0,$E4795-MAX(0,SUMIFS(Тех_Движение!$G$2:$G$5111,Тех_Движение!$D$2:$D$5111,$C4795,Тех_Движение!$B$2:$B$5111,"&lt;="&amp;Q$3)-$F4795)))</f>
        <v>#VALUE!</v>
      </c>
      <c r="R4795" s="21" t="str">
        <f t="shared" si="223"/>
        <v/>
      </c>
      <c r="S4795" s="23" t="str">
        <f>IF($B4795="","",VLOOKUP($C4795,Настройки!$A$11:$L$17,9,FALSE))</f>
        <v/>
      </c>
      <c r="T4795" s="23" t="str">
        <f t="shared" si="224"/>
        <v/>
      </c>
    </row>
    <row r="4796" spans="1:20" x14ac:dyDescent="0.3">
      <c r="A4796" s="20">
        <f>Тех_Движение!$A$4793</f>
        <v>4792</v>
      </c>
      <c r="B4796" s="20" t="str">
        <f>IF(Тех_Движение!$F$4793&gt;0,Тех_Движение!$I$4793,"")</f>
        <v/>
      </c>
      <c r="C4796" s="20" t="str">
        <f>IF($B4796="","",Тех_Движение!$D$4793)</f>
        <v/>
      </c>
      <c r="D4796" s="9" t="str">
        <f>IF($B4796="","",Тех_Движение!$B$4793)</f>
        <v/>
      </c>
      <c r="E4796" s="21" t="str">
        <f>IF($B4796="","",Тех_Движение!$F$4793)</f>
        <v/>
      </c>
      <c r="F4796" s="21" t="str">
        <f>IF($B4796="","",SUMIFS($E$5:$E4795,$C$5:$C4795,$C4796))</f>
        <v/>
      </c>
      <c r="G4796" s="21" t="str">
        <f>IF($B4796="","",MAX(0,$E4796-MAX(0,SUMIFS(Тех_Движение!$G$2:$G$5111,Тех_Движение!$D$2:$D$5111,$C4796,Тех_Движение!$B$2:$B$5111,"&lt;="&amp;Настройки!$B$5-1)-$F4796)))</f>
        <v/>
      </c>
      <c r="H4796" s="21" t="str">
        <f>IF($B4796="","",IF(AND($D4796&gt;=Настройки!$B$5,$D4796&lt;=Настройки!$B$6),$E4796,0))</f>
        <v/>
      </c>
      <c r="I4796" s="21" t="str">
        <f t="shared" si="222"/>
        <v/>
      </c>
      <c r="J4796" s="21" t="str">
        <f>IF($B4796="","",MAX(0,$E4796-MAX(0,SUMIFS(Тех_Движение!$G$2:$G$5111,Тех_Движение!$D$2:$D$5111,$C4796,Тех_Движение!$B$2:$B$5111,"&lt;="&amp;Настройки!$B$6)-$F4796)))</f>
        <v/>
      </c>
      <c r="K4796" s="21" t="e">
        <f>IF(OR($B4796="",K$3&lt;$D4796+Настройки!$B$7),0,MAX(0,$E4796-MAX(0,SUMIFS(Тех_Движение!$G$2:$G$5111,Тех_Движение!$D$2:$D$5111,$C4796,Тех_Движение!$B$2:$B$5111,"&lt;="&amp;K$3)-$F4796)))</f>
        <v>#VALUE!</v>
      </c>
      <c r="L4796" s="21" t="e">
        <f>IF(OR($B4796="",L$3&lt;$D4796+Настройки!$B$7),0,MAX(0,$E4796-MAX(0,SUMIFS(Тех_Движение!$G$2:$G$5111,Тех_Движение!$D$2:$D$5111,$C4796,Тех_Движение!$B$2:$B$5111,"&lt;="&amp;L$3)-$F4796)))</f>
        <v>#VALUE!</v>
      </c>
      <c r="M4796" s="21" t="e">
        <f>IF(OR($B4796="",M$3&lt;$D4796+Настройки!$B$7),0,MAX(0,$E4796-MAX(0,SUMIFS(Тех_Движение!$G$2:$G$5111,Тех_Движение!$D$2:$D$5111,$C4796,Тех_Движение!$B$2:$B$5111,"&lt;="&amp;M$3)-$F4796)))</f>
        <v>#VALUE!</v>
      </c>
      <c r="N4796" s="21" t="e">
        <f>IF(OR($B4796="",N$3&lt;$D4796+Настройки!$B$7),0,MAX(0,$E4796-MAX(0,SUMIFS(Тех_Движение!$G$2:$G$5111,Тех_Движение!$D$2:$D$5111,$C4796,Тех_Движение!$B$2:$B$5111,"&lt;="&amp;N$3)-$F4796)))</f>
        <v>#VALUE!</v>
      </c>
      <c r="O4796" s="21" t="e">
        <f>IF(OR($B4796="",O$3&lt;$D4796+Настройки!$B$7),0,MAX(0,$E4796-MAX(0,SUMIFS(Тех_Движение!$G$2:$G$5111,Тех_Движение!$D$2:$D$5111,$C4796,Тех_Движение!$B$2:$B$5111,"&lt;="&amp;O$3)-$F4796)))</f>
        <v>#VALUE!</v>
      </c>
      <c r="P4796" s="21" t="e">
        <f>IF(OR($B4796="",P$3&lt;$D4796+Настройки!$B$7),0,MAX(0,$E4796-MAX(0,SUMIFS(Тех_Движение!$G$2:$G$5111,Тех_Движение!$D$2:$D$5111,$C4796,Тех_Движение!$B$2:$B$5111,"&lt;="&amp;P$3)-$F4796)))</f>
        <v>#VALUE!</v>
      </c>
      <c r="Q4796" s="21" t="e">
        <f>IF(OR($B4796="",Q$3&lt;$D4796+Настройки!$B$7),0,MAX(0,$E4796-MAX(0,SUMIFS(Тех_Движение!$G$2:$G$5111,Тех_Движение!$D$2:$D$5111,$C4796,Тех_Движение!$B$2:$B$5111,"&lt;="&amp;Q$3)-$F4796)))</f>
        <v>#VALUE!</v>
      </c>
      <c r="R4796" s="21" t="str">
        <f t="shared" si="223"/>
        <v/>
      </c>
      <c r="S4796" s="23" t="str">
        <f>IF($B4796="","",VLOOKUP($C4796,Настройки!$A$11:$L$17,9,FALSE))</f>
        <v/>
      </c>
      <c r="T4796" s="23" t="str">
        <f t="shared" si="224"/>
        <v/>
      </c>
    </row>
    <row r="4797" spans="1:20" x14ac:dyDescent="0.3">
      <c r="A4797" s="20">
        <f>Тех_Движение!$A$4794</f>
        <v>4793</v>
      </c>
      <c r="B4797" s="20" t="str">
        <f>IF(Тех_Движение!$F$4794&gt;0,Тех_Движение!$I$4794,"")</f>
        <v/>
      </c>
      <c r="C4797" s="20" t="str">
        <f>IF($B4797="","",Тех_Движение!$D$4794)</f>
        <v/>
      </c>
      <c r="D4797" s="9" t="str">
        <f>IF($B4797="","",Тех_Движение!$B$4794)</f>
        <v/>
      </c>
      <c r="E4797" s="21" t="str">
        <f>IF($B4797="","",Тех_Движение!$F$4794)</f>
        <v/>
      </c>
      <c r="F4797" s="21" t="str">
        <f>IF($B4797="","",SUMIFS($E$5:$E4796,$C$5:$C4796,$C4797))</f>
        <v/>
      </c>
      <c r="G4797" s="21" t="str">
        <f>IF($B4797="","",MAX(0,$E4797-MAX(0,SUMIFS(Тех_Движение!$G$2:$G$5111,Тех_Движение!$D$2:$D$5111,$C4797,Тех_Движение!$B$2:$B$5111,"&lt;="&amp;Настройки!$B$5-1)-$F4797)))</f>
        <v/>
      </c>
      <c r="H4797" s="21" t="str">
        <f>IF($B4797="","",IF(AND($D4797&gt;=Настройки!$B$5,$D4797&lt;=Настройки!$B$6),$E4797,0))</f>
        <v/>
      </c>
      <c r="I4797" s="21" t="str">
        <f t="shared" si="222"/>
        <v/>
      </c>
      <c r="J4797" s="21" t="str">
        <f>IF($B4797="","",MAX(0,$E4797-MAX(0,SUMIFS(Тех_Движение!$G$2:$G$5111,Тех_Движение!$D$2:$D$5111,$C4797,Тех_Движение!$B$2:$B$5111,"&lt;="&amp;Настройки!$B$6)-$F4797)))</f>
        <v/>
      </c>
      <c r="K4797" s="21" t="e">
        <f>IF(OR($B4797="",K$3&lt;$D4797+Настройки!$B$7),0,MAX(0,$E4797-MAX(0,SUMIFS(Тех_Движение!$G$2:$G$5111,Тех_Движение!$D$2:$D$5111,$C4797,Тех_Движение!$B$2:$B$5111,"&lt;="&amp;K$3)-$F4797)))</f>
        <v>#VALUE!</v>
      </c>
      <c r="L4797" s="21" t="e">
        <f>IF(OR($B4797="",L$3&lt;$D4797+Настройки!$B$7),0,MAX(0,$E4797-MAX(0,SUMIFS(Тех_Движение!$G$2:$G$5111,Тех_Движение!$D$2:$D$5111,$C4797,Тех_Движение!$B$2:$B$5111,"&lt;="&amp;L$3)-$F4797)))</f>
        <v>#VALUE!</v>
      </c>
      <c r="M4797" s="21" t="e">
        <f>IF(OR($B4797="",M$3&lt;$D4797+Настройки!$B$7),0,MAX(0,$E4797-MAX(0,SUMIFS(Тех_Движение!$G$2:$G$5111,Тех_Движение!$D$2:$D$5111,$C4797,Тех_Движение!$B$2:$B$5111,"&lt;="&amp;M$3)-$F4797)))</f>
        <v>#VALUE!</v>
      </c>
      <c r="N4797" s="21" t="e">
        <f>IF(OR($B4797="",N$3&lt;$D4797+Настройки!$B$7),0,MAX(0,$E4797-MAX(0,SUMIFS(Тех_Движение!$G$2:$G$5111,Тех_Движение!$D$2:$D$5111,$C4797,Тех_Движение!$B$2:$B$5111,"&lt;="&amp;N$3)-$F4797)))</f>
        <v>#VALUE!</v>
      </c>
      <c r="O4797" s="21" t="e">
        <f>IF(OR($B4797="",O$3&lt;$D4797+Настройки!$B$7),0,MAX(0,$E4797-MAX(0,SUMIFS(Тех_Движение!$G$2:$G$5111,Тех_Движение!$D$2:$D$5111,$C4797,Тех_Движение!$B$2:$B$5111,"&lt;="&amp;O$3)-$F4797)))</f>
        <v>#VALUE!</v>
      </c>
      <c r="P4797" s="21" t="e">
        <f>IF(OR($B4797="",P$3&lt;$D4797+Настройки!$B$7),0,MAX(0,$E4797-MAX(0,SUMIFS(Тех_Движение!$G$2:$G$5111,Тех_Движение!$D$2:$D$5111,$C4797,Тех_Движение!$B$2:$B$5111,"&lt;="&amp;P$3)-$F4797)))</f>
        <v>#VALUE!</v>
      </c>
      <c r="Q4797" s="21" t="e">
        <f>IF(OR($B4797="",Q$3&lt;$D4797+Настройки!$B$7),0,MAX(0,$E4797-MAX(0,SUMIFS(Тех_Движение!$G$2:$G$5111,Тех_Движение!$D$2:$D$5111,$C4797,Тех_Движение!$B$2:$B$5111,"&lt;="&amp;Q$3)-$F4797)))</f>
        <v>#VALUE!</v>
      </c>
      <c r="R4797" s="21" t="str">
        <f t="shared" si="223"/>
        <v/>
      </c>
      <c r="S4797" s="23" t="str">
        <f>IF($B4797="","",VLOOKUP($C4797,Настройки!$A$11:$L$17,9,FALSE))</f>
        <v/>
      </c>
      <c r="T4797" s="23" t="str">
        <f t="shared" si="224"/>
        <v/>
      </c>
    </row>
    <row r="4798" spans="1:20" x14ac:dyDescent="0.3">
      <c r="A4798" s="20">
        <f>Тех_Движение!$A$4795</f>
        <v>4794</v>
      </c>
      <c r="B4798" s="20" t="str">
        <f>IF(Тех_Движение!$F$4795&gt;0,Тех_Движение!$I$4795,"")</f>
        <v/>
      </c>
      <c r="C4798" s="20" t="str">
        <f>IF($B4798="","",Тех_Движение!$D$4795)</f>
        <v/>
      </c>
      <c r="D4798" s="9" t="str">
        <f>IF($B4798="","",Тех_Движение!$B$4795)</f>
        <v/>
      </c>
      <c r="E4798" s="21" t="str">
        <f>IF($B4798="","",Тех_Движение!$F$4795)</f>
        <v/>
      </c>
      <c r="F4798" s="21" t="str">
        <f>IF($B4798="","",SUMIFS($E$5:$E4797,$C$5:$C4797,$C4798))</f>
        <v/>
      </c>
      <c r="G4798" s="21" t="str">
        <f>IF($B4798="","",MAX(0,$E4798-MAX(0,SUMIFS(Тех_Движение!$G$2:$G$5111,Тех_Движение!$D$2:$D$5111,$C4798,Тех_Движение!$B$2:$B$5111,"&lt;="&amp;Настройки!$B$5-1)-$F4798)))</f>
        <v/>
      </c>
      <c r="H4798" s="21" t="str">
        <f>IF($B4798="","",IF(AND($D4798&gt;=Настройки!$B$5,$D4798&lt;=Настройки!$B$6),$E4798,0))</f>
        <v/>
      </c>
      <c r="I4798" s="21" t="str">
        <f t="shared" si="222"/>
        <v/>
      </c>
      <c r="J4798" s="21" t="str">
        <f>IF($B4798="","",MAX(0,$E4798-MAX(0,SUMIFS(Тех_Движение!$G$2:$G$5111,Тех_Движение!$D$2:$D$5111,$C4798,Тех_Движение!$B$2:$B$5111,"&lt;="&amp;Настройки!$B$6)-$F4798)))</f>
        <v/>
      </c>
      <c r="K4798" s="21" t="e">
        <f>IF(OR($B4798="",K$3&lt;$D4798+Настройки!$B$7),0,MAX(0,$E4798-MAX(0,SUMIFS(Тех_Движение!$G$2:$G$5111,Тех_Движение!$D$2:$D$5111,$C4798,Тех_Движение!$B$2:$B$5111,"&lt;="&amp;K$3)-$F4798)))</f>
        <v>#VALUE!</v>
      </c>
      <c r="L4798" s="21" t="e">
        <f>IF(OR($B4798="",L$3&lt;$D4798+Настройки!$B$7),0,MAX(0,$E4798-MAX(0,SUMIFS(Тех_Движение!$G$2:$G$5111,Тех_Движение!$D$2:$D$5111,$C4798,Тех_Движение!$B$2:$B$5111,"&lt;="&amp;L$3)-$F4798)))</f>
        <v>#VALUE!</v>
      </c>
      <c r="M4798" s="21" t="e">
        <f>IF(OR($B4798="",M$3&lt;$D4798+Настройки!$B$7),0,MAX(0,$E4798-MAX(0,SUMIFS(Тех_Движение!$G$2:$G$5111,Тех_Движение!$D$2:$D$5111,$C4798,Тех_Движение!$B$2:$B$5111,"&lt;="&amp;M$3)-$F4798)))</f>
        <v>#VALUE!</v>
      </c>
      <c r="N4798" s="21" t="e">
        <f>IF(OR($B4798="",N$3&lt;$D4798+Настройки!$B$7),0,MAX(0,$E4798-MAX(0,SUMIFS(Тех_Движение!$G$2:$G$5111,Тех_Движение!$D$2:$D$5111,$C4798,Тех_Движение!$B$2:$B$5111,"&lt;="&amp;N$3)-$F4798)))</f>
        <v>#VALUE!</v>
      </c>
      <c r="O4798" s="21" t="e">
        <f>IF(OR($B4798="",O$3&lt;$D4798+Настройки!$B$7),0,MAX(0,$E4798-MAX(0,SUMIFS(Тех_Движение!$G$2:$G$5111,Тех_Движение!$D$2:$D$5111,$C4798,Тех_Движение!$B$2:$B$5111,"&lt;="&amp;O$3)-$F4798)))</f>
        <v>#VALUE!</v>
      </c>
      <c r="P4798" s="21" t="e">
        <f>IF(OR($B4798="",P$3&lt;$D4798+Настройки!$B$7),0,MAX(0,$E4798-MAX(0,SUMIFS(Тех_Движение!$G$2:$G$5111,Тех_Движение!$D$2:$D$5111,$C4798,Тех_Движение!$B$2:$B$5111,"&lt;="&amp;P$3)-$F4798)))</f>
        <v>#VALUE!</v>
      </c>
      <c r="Q4798" s="21" t="e">
        <f>IF(OR($B4798="",Q$3&lt;$D4798+Настройки!$B$7),0,MAX(0,$E4798-MAX(0,SUMIFS(Тех_Движение!$G$2:$G$5111,Тех_Движение!$D$2:$D$5111,$C4798,Тех_Движение!$B$2:$B$5111,"&lt;="&amp;Q$3)-$F4798)))</f>
        <v>#VALUE!</v>
      </c>
      <c r="R4798" s="21" t="str">
        <f t="shared" si="223"/>
        <v/>
      </c>
      <c r="S4798" s="23" t="str">
        <f>IF($B4798="","",VLOOKUP($C4798,Настройки!$A$11:$L$17,9,FALSE))</f>
        <v/>
      </c>
      <c r="T4798" s="23" t="str">
        <f t="shared" si="224"/>
        <v/>
      </c>
    </row>
    <row r="4799" spans="1:20" x14ac:dyDescent="0.3">
      <c r="A4799" s="20">
        <f>Тех_Движение!$A$4796</f>
        <v>4795</v>
      </c>
      <c r="B4799" s="20" t="str">
        <f>IF(Тех_Движение!$F$4796&gt;0,Тех_Движение!$I$4796,"")</f>
        <v/>
      </c>
      <c r="C4799" s="20" t="str">
        <f>IF($B4799="","",Тех_Движение!$D$4796)</f>
        <v/>
      </c>
      <c r="D4799" s="9" t="str">
        <f>IF($B4799="","",Тех_Движение!$B$4796)</f>
        <v/>
      </c>
      <c r="E4799" s="21" t="str">
        <f>IF($B4799="","",Тех_Движение!$F$4796)</f>
        <v/>
      </c>
      <c r="F4799" s="21" t="str">
        <f>IF($B4799="","",SUMIFS($E$5:$E4798,$C$5:$C4798,$C4799))</f>
        <v/>
      </c>
      <c r="G4799" s="21" t="str">
        <f>IF($B4799="","",MAX(0,$E4799-MAX(0,SUMIFS(Тех_Движение!$G$2:$G$5111,Тех_Движение!$D$2:$D$5111,$C4799,Тех_Движение!$B$2:$B$5111,"&lt;="&amp;Настройки!$B$5-1)-$F4799)))</f>
        <v/>
      </c>
      <c r="H4799" s="21" t="str">
        <f>IF($B4799="","",IF(AND($D4799&gt;=Настройки!$B$5,$D4799&lt;=Настройки!$B$6),$E4799,0))</f>
        <v/>
      </c>
      <c r="I4799" s="21" t="str">
        <f t="shared" si="222"/>
        <v/>
      </c>
      <c r="J4799" s="21" t="str">
        <f>IF($B4799="","",MAX(0,$E4799-MAX(0,SUMIFS(Тех_Движение!$G$2:$G$5111,Тех_Движение!$D$2:$D$5111,$C4799,Тех_Движение!$B$2:$B$5111,"&lt;="&amp;Настройки!$B$6)-$F4799)))</f>
        <v/>
      </c>
      <c r="K4799" s="21" t="e">
        <f>IF(OR($B4799="",K$3&lt;$D4799+Настройки!$B$7),0,MAX(0,$E4799-MAX(0,SUMIFS(Тех_Движение!$G$2:$G$5111,Тех_Движение!$D$2:$D$5111,$C4799,Тех_Движение!$B$2:$B$5111,"&lt;="&amp;K$3)-$F4799)))</f>
        <v>#VALUE!</v>
      </c>
      <c r="L4799" s="21" t="e">
        <f>IF(OR($B4799="",L$3&lt;$D4799+Настройки!$B$7),0,MAX(0,$E4799-MAX(0,SUMIFS(Тех_Движение!$G$2:$G$5111,Тех_Движение!$D$2:$D$5111,$C4799,Тех_Движение!$B$2:$B$5111,"&lt;="&amp;L$3)-$F4799)))</f>
        <v>#VALUE!</v>
      </c>
      <c r="M4799" s="21" t="e">
        <f>IF(OR($B4799="",M$3&lt;$D4799+Настройки!$B$7),0,MAX(0,$E4799-MAX(0,SUMIFS(Тех_Движение!$G$2:$G$5111,Тех_Движение!$D$2:$D$5111,$C4799,Тех_Движение!$B$2:$B$5111,"&lt;="&amp;M$3)-$F4799)))</f>
        <v>#VALUE!</v>
      </c>
      <c r="N4799" s="21" t="e">
        <f>IF(OR($B4799="",N$3&lt;$D4799+Настройки!$B$7),0,MAX(0,$E4799-MAX(0,SUMIFS(Тех_Движение!$G$2:$G$5111,Тех_Движение!$D$2:$D$5111,$C4799,Тех_Движение!$B$2:$B$5111,"&lt;="&amp;N$3)-$F4799)))</f>
        <v>#VALUE!</v>
      </c>
      <c r="O4799" s="21" t="e">
        <f>IF(OR($B4799="",O$3&lt;$D4799+Настройки!$B$7),0,MAX(0,$E4799-MAX(0,SUMIFS(Тех_Движение!$G$2:$G$5111,Тех_Движение!$D$2:$D$5111,$C4799,Тех_Движение!$B$2:$B$5111,"&lt;="&amp;O$3)-$F4799)))</f>
        <v>#VALUE!</v>
      </c>
      <c r="P4799" s="21" t="e">
        <f>IF(OR($B4799="",P$3&lt;$D4799+Настройки!$B$7),0,MAX(0,$E4799-MAX(0,SUMIFS(Тех_Движение!$G$2:$G$5111,Тех_Движение!$D$2:$D$5111,$C4799,Тех_Движение!$B$2:$B$5111,"&lt;="&amp;P$3)-$F4799)))</f>
        <v>#VALUE!</v>
      </c>
      <c r="Q4799" s="21" t="e">
        <f>IF(OR($B4799="",Q$3&lt;$D4799+Настройки!$B$7),0,MAX(0,$E4799-MAX(0,SUMIFS(Тех_Движение!$G$2:$G$5111,Тех_Движение!$D$2:$D$5111,$C4799,Тех_Движение!$B$2:$B$5111,"&lt;="&amp;Q$3)-$F4799)))</f>
        <v>#VALUE!</v>
      </c>
      <c r="R4799" s="21" t="str">
        <f t="shared" si="223"/>
        <v/>
      </c>
      <c r="S4799" s="23" t="str">
        <f>IF($B4799="","",VLOOKUP($C4799,Настройки!$A$11:$L$17,9,FALSE))</f>
        <v/>
      </c>
      <c r="T4799" s="23" t="str">
        <f t="shared" si="224"/>
        <v/>
      </c>
    </row>
    <row r="4800" spans="1:20" x14ac:dyDescent="0.3">
      <c r="A4800" s="20">
        <f>Тех_Движение!$A$4797</f>
        <v>4796</v>
      </c>
      <c r="B4800" s="20" t="str">
        <f>IF(Тех_Движение!$F$4797&gt;0,Тех_Движение!$I$4797,"")</f>
        <v/>
      </c>
      <c r="C4800" s="20" t="str">
        <f>IF($B4800="","",Тех_Движение!$D$4797)</f>
        <v/>
      </c>
      <c r="D4800" s="9" t="str">
        <f>IF($B4800="","",Тех_Движение!$B$4797)</f>
        <v/>
      </c>
      <c r="E4800" s="21" t="str">
        <f>IF($B4800="","",Тех_Движение!$F$4797)</f>
        <v/>
      </c>
      <c r="F4800" s="21" t="str">
        <f>IF($B4800="","",SUMIFS($E$5:$E4799,$C$5:$C4799,$C4800))</f>
        <v/>
      </c>
      <c r="G4800" s="21" t="str">
        <f>IF($B4800="","",MAX(0,$E4800-MAX(0,SUMIFS(Тех_Движение!$G$2:$G$5111,Тех_Движение!$D$2:$D$5111,$C4800,Тех_Движение!$B$2:$B$5111,"&lt;="&amp;Настройки!$B$5-1)-$F4800)))</f>
        <v/>
      </c>
      <c r="H4800" s="21" t="str">
        <f>IF($B4800="","",IF(AND($D4800&gt;=Настройки!$B$5,$D4800&lt;=Настройки!$B$6),$E4800,0))</f>
        <v/>
      </c>
      <c r="I4800" s="21" t="str">
        <f t="shared" si="222"/>
        <v/>
      </c>
      <c r="J4800" s="21" t="str">
        <f>IF($B4800="","",MAX(0,$E4800-MAX(0,SUMIFS(Тех_Движение!$G$2:$G$5111,Тех_Движение!$D$2:$D$5111,$C4800,Тех_Движение!$B$2:$B$5111,"&lt;="&amp;Настройки!$B$6)-$F4800)))</f>
        <v/>
      </c>
      <c r="K4800" s="21" t="e">
        <f>IF(OR($B4800="",K$3&lt;$D4800+Настройки!$B$7),0,MAX(0,$E4800-MAX(0,SUMIFS(Тех_Движение!$G$2:$G$5111,Тех_Движение!$D$2:$D$5111,$C4800,Тех_Движение!$B$2:$B$5111,"&lt;="&amp;K$3)-$F4800)))</f>
        <v>#VALUE!</v>
      </c>
      <c r="L4800" s="21" t="e">
        <f>IF(OR($B4800="",L$3&lt;$D4800+Настройки!$B$7),0,MAX(0,$E4800-MAX(0,SUMIFS(Тех_Движение!$G$2:$G$5111,Тех_Движение!$D$2:$D$5111,$C4800,Тех_Движение!$B$2:$B$5111,"&lt;="&amp;L$3)-$F4800)))</f>
        <v>#VALUE!</v>
      </c>
      <c r="M4800" s="21" t="e">
        <f>IF(OR($B4800="",M$3&lt;$D4800+Настройки!$B$7),0,MAX(0,$E4800-MAX(0,SUMIFS(Тех_Движение!$G$2:$G$5111,Тех_Движение!$D$2:$D$5111,$C4800,Тех_Движение!$B$2:$B$5111,"&lt;="&amp;M$3)-$F4800)))</f>
        <v>#VALUE!</v>
      </c>
      <c r="N4800" s="21" t="e">
        <f>IF(OR($B4800="",N$3&lt;$D4800+Настройки!$B$7),0,MAX(0,$E4800-MAX(0,SUMIFS(Тех_Движение!$G$2:$G$5111,Тех_Движение!$D$2:$D$5111,$C4800,Тех_Движение!$B$2:$B$5111,"&lt;="&amp;N$3)-$F4800)))</f>
        <v>#VALUE!</v>
      </c>
      <c r="O4800" s="21" t="e">
        <f>IF(OR($B4800="",O$3&lt;$D4800+Настройки!$B$7),0,MAX(0,$E4800-MAX(0,SUMIFS(Тех_Движение!$G$2:$G$5111,Тех_Движение!$D$2:$D$5111,$C4800,Тех_Движение!$B$2:$B$5111,"&lt;="&amp;O$3)-$F4800)))</f>
        <v>#VALUE!</v>
      </c>
      <c r="P4800" s="21" t="e">
        <f>IF(OR($B4800="",P$3&lt;$D4800+Настройки!$B$7),0,MAX(0,$E4800-MAX(0,SUMIFS(Тех_Движение!$G$2:$G$5111,Тех_Движение!$D$2:$D$5111,$C4800,Тех_Движение!$B$2:$B$5111,"&lt;="&amp;P$3)-$F4800)))</f>
        <v>#VALUE!</v>
      </c>
      <c r="Q4800" s="21" t="e">
        <f>IF(OR($B4800="",Q$3&lt;$D4800+Настройки!$B$7),0,MAX(0,$E4800-MAX(0,SUMIFS(Тех_Движение!$G$2:$G$5111,Тех_Движение!$D$2:$D$5111,$C4800,Тех_Движение!$B$2:$B$5111,"&lt;="&amp;Q$3)-$F4800)))</f>
        <v>#VALUE!</v>
      </c>
      <c r="R4800" s="21" t="str">
        <f t="shared" si="223"/>
        <v/>
      </c>
      <c r="S4800" s="23" t="str">
        <f>IF($B4800="","",VLOOKUP($C4800,Настройки!$A$11:$L$17,9,FALSE))</f>
        <v/>
      </c>
      <c r="T4800" s="23" t="str">
        <f t="shared" si="224"/>
        <v/>
      </c>
    </row>
    <row r="4801" spans="1:20" x14ac:dyDescent="0.3">
      <c r="A4801" s="20">
        <f>Тех_Движение!$A$4798</f>
        <v>4797</v>
      </c>
      <c r="B4801" s="20" t="str">
        <f>IF(Тех_Движение!$F$4798&gt;0,Тех_Движение!$I$4798,"")</f>
        <v/>
      </c>
      <c r="C4801" s="20" t="str">
        <f>IF($B4801="","",Тех_Движение!$D$4798)</f>
        <v/>
      </c>
      <c r="D4801" s="9" t="str">
        <f>IF($B4801="","",Тех_Движение!$B$4798)</f>
        <v/>
      </c>
      <c r="E4801" s="21" t="str">
        <f>IF($B4801="","",Тех_Движение!$F$4798)</f>
        <v/>
      </c>
      <c r="F4801" s="21" t="str">
        <f>IF($B4801="","",SUMIFS($E$5:$E4800,$C$5:$C4800,$C4801))</f>
        <v/>
      </c>
      <c r="G4801" s="21" t="str">
        <f>IF($B4801="","",MAX(0,$E4801-MAX(0,SUMIFS(Тех_Движение!$G$2:$G$5111,Тех_Движение!$D$2:$D$5111,$C4801,Тех_Движение!$B$2:$B$5111,"&lt;="&amp;Настройки!$B$5-1)-$F4801)))</f>
        <v/>
      </c>
      <c r="H4801" s="21" t="str">
        <f>IF($B4801="","",IF(AND($D4801&gt;=Настройки!$B$5,$D4801&lt;=Настройки!$B$6),$E4801,0))</f>
        <v/>
      </c>
      <c r="I4801" s="21" t="str">
        <f t="shared" si="222"/>
        <v/>
      </c>
      <c r="J4801" s="21" t="str">
        <f>IF($B4801="","",MAX(0,$E4801-MAX(0,SUMIFS(Тех_Движение!$G$2:$G$5111,Тех_Движение!$D$2:$D$5111,$C4801,Тех_Движение!$B$2:$B$5111,"&lt;="&amp;Настройки!$B$6)-$F4801)))</f>
        <v/>
      </c>
      <c r="K4801" s="21" t="e">
        <f>IF(OR($B4801="",K$3&lt;$D4801+Настройки!$B$7),0,MAX(0,$E4801-MAX(0,SUMIFS(Тех_Движение!$G$2:$G$5111,Тех_Движение!$D$2:$D$5111,$C4801,Тех_Движение!$B$2:$B$5111,"&lt;="&amp;K$3)-$F4801)))</f>
        <v>#VALUE!</v>
      </c>
      <c r="L4801" s="21" t="e">
        <f>IF(OR($B4801="",L$3&lt;$D4801+Настройки!$B$7),0,MAX(0,$E4801-MAX(0,SUMIFS(Тех_Движение!$G$2:$G$5111,Тех_Движение!$D$2:$D$5111,$C4801,Тех_Движение!$B$2:$B$5111,"&lt;="&amp;L$3)-$F4801)))</f>
        <v>#VALUE!</v>
      </c>
      <c r="M4801" s="21" t="e">
        <f>IF(OR($B4801="",M$3&lt;$D4801+Настройки!$B$7),0,MAX(0,$E4801-MAX(0,SUMIFS(Тех_Движение!$G$2:$G$5111,Тех_Движение!$D$2:$D$5111,$C4801,Тех_Движение!$B$2:$B$5111,"&lt;="&amp;M$3)-$F4801)))</f>
        <v>#VALUE!</v>
      </c>
      <c r="N4801" s="21" t="e">
        <f>IF(OR($B4801="",N$3&lt;$D4801+Настройки!$B$7),0,MAX(0,$E4801-MAX(0,SUMIFS(Тех_Движение!$G$2:$G$5111,Тех_Движение!$D$2:$D$5111,$C4801,Тех_Движение!$B$2:$B$5111,"&lt;="&amp;N$3)-$F4801)))</f>
        <v>#VALUE!</v>
      </c>
      <c r="O4801" s="21" t="e">
        <f>IF(OR($B4801="",O$3&lt;$D4801+Настройки!$B$7),0,MAX(0,$E4801-MAX(0,SUMIFS(Тех_Движение!$G$2:$G$5111,Тех_Движение!$D$2:$D$5111,$C4801,Тех_Движение!$B$2:$B$5111,"&lt;="&amp;O$3)-$F4801)))</f>
        <v>#VALUE!</v>
      </c>
      <c r="P4801" s="21" t="e">
        <f>IF(OR($B4801="",P$3&lt;$D4801+Настройки!$B$7),0,MAX(0,$E4801-MAX(0,SUMIFS(Тех_Движение!$G$2:$G$5111,Тех_Движение!$D$2:$D$5111,$C4801,Тех_Движение!$B$2:$B$5111,"&lt;="&amp;P$3)-$F4801)))</f>
        <v>#VALUE!</v>
      </c>
      <c r="Q4801" s="21" t="e">
        <f>IF(OR($B4801="",Q$3&lt;$D4801+Настройки!$B$7),0,MAX(0,$E4801-MAX(0,SUMIFS(Тех_Движение!$G$2:$G$5111,Тех_Движение!$D$2:$D$5111,$C4801,Тех_Движение!$B$2:$B$5111,"&lt;="&amp;Q$3)-$F4801)))</f>
        <v>#VALUE!</v>
      </c>
      <c r="R4801" s="21" t="str">
        <f t="shared" si="223"/>
        <v/>
      </c>
      <c r="S4801" s="23" t="str">
        <f>IF($B4801="","",VLOOKUP($C4801,Настройки!$A$11:$L$17,9,FALSE))</f>
        <v/>
      </c>
      <c r="T4801" s="23" t="str">
        <f t="shared" si="224"/>
        <v/>
      </c>
    </row>
    <row r="4802" spans="1:20" x14ac:dyDescent="0.3">
      <c r="A4802" s="20">
        <f>Тех_Движение!$A$4799</f>
        <v>4798</v>
      </c>
      <c r="B4802" s="20" t="str">
        <f>IF(Тех_Движение!$F$4799&gt;0,Тех_Движение!$I$4799,"")</f>
        <v/>
      </c>
      <c r="C4802" s="20" t="str">
        <f>IF($B4802="","",Тех_Движение!$D$4799)</f>
        <v/>
      </c>
      <c r="D4802" s="9" t="str">
        <f>IF($B4802="","",Тех_Движение!$B$4799)</f>
        <v/>
      </c>
      <c r="E4802" s="21" t="str">
        <f>IF($B4802="","",Тех_Движение!$F$4799)</f>
        <v/>
      </c>
      <c r="F4802" s="21" t="str">
        <f>IF($B4802="","",SUMIFS($E$5:$E4801,$C$5:$C4801,$C4802))</f>
        <v/>
      </c>
      <c r="G4802" s="21" t="str">
        <f>IF($B4802="","",MAX(0,$E4802-MAX(0,SUMIFS(Тех_Движение!$G$2:$G$5111,Тех_Движение!$D$2:$D$5111,$C4802,Тех_Движение!$B$2:$B$5111,"&lt;="&amp;Настройки!$B$5-1)-$F4802)))</f>
        <v/>
      </c>
      <c r="H4802" s="21" t="str">
        <f>IF($B4802="","",IF(AND($D4802&gt;=Настройки!$B$5,$D4802&lt;=Настройки!$B$6),$E4802,0))</f>
        <v/>
      </c>
      <c r="I4802" s="21" t="str">
        <f t="shared" si="222"/>
        <v/>
      </c>
      <c r="J4802" s="21" t="str">
        <f>IF($B4802="","",MAX(0,$E4802-MAX(0,SUMIFS(Тех_Движение!$G$2:$G$5111,Тех_Движение!$D$2:$D$5111,$C4802,Тех_Движение!$B$2:$B$5111,"&lt;="&amp;Настройки!$B$6)-$F4802)))</f>
        <v/>
      </c>
      <c r="K4802" s="21" t="e">
        <f>IF(OR($B4802="",K$3&lt;$D4802+Настройки!$B$7),0,MAX(0,$E4802-MAX(0,SUMIFS(Тех_Движение!$G$2:$G$5111,Тех_Движение!$D$2:$D$5111,$C4802,Тех_Движение!$B$2:$B$5111,"&lt;="&amp;K$3)-$F4802)))</f>
        <v>#VALUE!</v>
      </c>
      <c r="L4802" s="21" t="e">
        <f>IF(OR($B4802="",L$3&lt;$D4802+Настройки!$B$7),0,MAX(0,$E4802-MAX(0,SUMIFS(Тех_Движение!$G$2:$G$5111,Тех_Движение!$D$2:$D$5111,$C4802,Тех_Движение!$B$2:$B$5111,"&lt;="&amp;L$3)-$F4802)))</f>
        <v>#VALUE!</v>
      </c>
      <c r="M4802" s="21" t="e">
        <f>IF(OR($B4802="",M$3&lt;$D4802+Настройки!$B$7),0,MAX(0,$E4802-MAX(0,SUMIFS(Тех_Движение!$G$2:$G$5111,Тех_Движение!$D$2:$D$5111,$C4802,Тех_Движение!$B$2:$B$5111,"&lt;="&amp;M$3)-$F4802)))</f>
        <v>#VALUE!</v>
      </c>
      <c r="N4802" s="21" t="e">
        <f>IF(OR($B4802="",N$3&lt;$D4802+Настройки!$B$7),0,MAX(0,$E4802-MAX(0,SUMIFS(Тех_Движение!$G$2:$G$5111,Тех_Движение!$D$2:$D$5111,$C4802,Тех_Движение!$B$2:$B$5111,"&lt;="&amp;N$3)-$F4802)))</f>
        <v>#VALUE!</v>
      </c>
      <c r="O4802" s="21" t="e">
        <f>IF(OR($B4802="",O$3&lt;$D4802+Настройки!$B$7),0,MAX(0,$E4802-MAX(0,SUMIFS(Тех_Движение!$G$2:$G$5111,Тех_Движение!$D$2:$D$5111,$C4802,Тех_Движение!$B$2:$B$5111,"&lt;="&amp;O$3)-$F4802)))</f>
        <v>#VALUE!</v>
      </c>
      <c r="P4802" s="21" t="e">
        <f>IF(OR($B4802="",P$3&lt;$D4802+Настройки!$B$7),0,MAX(0,$E4802-MAX(0,SUMIFS(Тех_Движение!$G$2:$G$5111,Тех_Движение!$D$2:$D$5111,$C4802,Тех_Движение!$B$2:$B$5111,"&lt;="&amp;P$3)-$F4802)))</f>
        <v>#VALUE!</v>
      </c>
      <c r="Q4802" s="21" t="e">
        <f>IF(OR($B4802="",Q$3&lt;$D4802+Настройки!$B$7),0,MAX(0,$E4802-MAX(0,SUMIFS(Тех_Движение!$G$2:$G$5111,Тех_Движение!$D$2:$D$5111,$C4802,Тех_Движение!$B$2:$B$5111,"&lt;="&amp;Q$3)-$F4802)))</f>
        <v>#VALUE!</v>
      </c>
      <c r="R4802" s="21" t="str">
        <f t="shared" si="223"/>
        <v/>
      </c>
      <c r="S4802" s="23" t="str">
        <f>IF($B4802="","",VLOOKUP($C4802,Настройки!$A$11:$L$17,9,FALSE))</f>
        <v/>
      </c>
      <c r="T4802" s="23" t="str">
        <f t="shared" si="224"/>
        <v/>
      </c>
    </row>
    <row r="4803" spans="1:20" x14ac:dyDescent="0.3">
      <c r="A4803" s="20">
        <f>Тех_Движение!$A$4800</f>
        <v>4799</v>
      </c>
      <c r="B4803" s="20" t="str">
        <f>IF(Тех_Движение!$F$4800&gt;0,Тех_Движение!$I$4800,"")</f>
        <v/>
      </c>
      <c r="C4803" s="20" t="str">
        <f>IF($B4803="","",Тех_Движение!$D$4800)</f>
        <v/>
      </c>
      <c r="D4803" s="9" t="str">
        <f>IF($B4803="","",Тех_Движение!$B$4800)</f>
        <v/>
      </c>
      <c r="E4803" s="21" t="str">
        <f>IF($B4803="","",Тех_Движение!$F$4800)</f>
        <v/>
      </c>
      <c r="F4803" s="21" t="str">
        <f>IF($B4803="","",SUMIFS($E$5:$E4802,$C$5:$C4802,$C4803))</f>
        <v/>
      </c>
      <c r="G4803" s="21" t="str">
        <f>IF($B4803="","",MAX(0,$E4803-MAX(0,SUMIFS(Тех_Движение!$G$2:$G$5111,Тех_Движение!$D$2:$D$5111,$C4803,Тех_Движение!$B$2:$B$5111,"&lt;="&amp;Настройки!$B$5-1)-$F4803)))</f>
        <v/>
      </c>
      <c r="H4803" s="21" t="str">
        <f>IF($B4803="","",IF(AND($D4803&gt;=Настройки!$B$5,$D4803&lt;=Настройки!$B$6),$E4803,0))</f>
        <v/>
      </c>
      <c r="I4803" s="21" t="str">
        <f t="shared" si="222"/>
        <v/>
      </c>
      <c r="J4803" s="21" t="str">
        <f>IF($B4803="","",MAX(0,$E4803-MAX(0,SUMIFS(Тех_Движение!$G$2:$G$5111,Тех_Движение!$D$2:$D$5111,$C4803,Тех_Движение!$B$2:$B$5111,"&lt;="&amp;Настройки!$B$6)-$F4803)))</f>
        <v/>
      </c>
      <c r="K4803" s="21" t="e">
        <f>IF(OR($B4803="",K$3&lt;$D4803+Настройки!$B$7),0,MAX(0,$E4803-MAX(0,SUMIFS(Тех_Движение!$G$2:$G$5111,Тех_Движение!$D$2:$D$5111,$C4803,Тех_Движение!$B$2:$B$5111,"&lt;="&amp;K$3)-$F4803)))</f>
        <v>#VALUE!</v>
      </c>
      <c r="L4803" s="21" t="e">
        <f>IF(OR($B4803="",L$3&lt;$D4803+Настройки!$B$7),0,MAX(0,$E4803-MAX(0,SUMIFS(Тех_Движение!$G$2:$G$5111,Тех_Движение!$D$2:$D$5111,$C4803,Тех_Движение!$B$2:$B$5111,"&lt;="&amp;L$3)-$F4803)))</f>
        <v>#VALUE!</v>
      </c>
      <c r="M4803" s="21" t="e">
        <f>IF(OR($B4803="",M$3&lt;$D4803+Настройки!$B$7),0,MAX(0,$E4803-MAX(0,SUMIFS(Тех_Движение!$G$2:$G$5111,Тех_Движение!$D$2:$D$5111,$C4803,Тех_Движение!$B$2:$B$5111,"&lt;="&amp;M$3)-$F4803)))</f>
        <v>#VALUE!</v>
      </c>
      <c r="N4803" s="21" t="e">
        <f>IF(OR($B4803="",N$3&lt;$D4803+Настройки!$B$7),0,MAX(0,$E4803-MAX(0,SUMIFS(Тех_Движение!$G$2:$G$5111,Тех_Движение!$D$2:$D$5111,$C4803,Тех_Движение!$B$2:$B$5111,"&lt;="&amp;N$3)-$F4803)))</f>
        <v>#VALUE!</v>
      </c>
      <c r="O4803" s="21" t="e">
        <f>IF(OR($B4803="",O$3&lt;$D4803+Настройки!$B$7),0,MAX(0,$E4803-MAX(0,SUMIFS(Тех_Движение!$G$2:$G$5111,Тех_Движение!$D$2:$D$5111,$C4803,Тех_Движение!$B$2:$B$5111,"&lt;="&amp;O$3)-$F4803)))</f>
        <v>#VALUE!</v>
      </c>
      <c r="P4803" s="21" t="e">
        <f>IF(OR($B4803="",P$3&lt;$D4803+Настройки!$B$7),0,MAX(0,$E4803-MAX(0,SUMIFS(Тех_Движение!$G$2:$G$5111,Тех_Движение!$D$2:$D$5111,$C4803,Тех_Движение!$B$2:$B$5111,"&lt;="&amp;P$3)-$F4803)))</f>
        <v>#VALUE!</v>
      </c>
      <c r="Q4803" s="21" t="e">
        <f>IF(OR($B4803="",Q$3&lt;$D4803+Настройки!$B$7),0,MAX(0,$E4803-MAX(0,SUMIFS(Тех_Движение!$G$2:$G$5111,Тех_Движение!$D$2:$D$5111,$C4803,Тех_Движение!$B$2:$B$5111,"&lt;="&amp;Q$3)-$F4803)))</f>
        <v>#VALUE!</v>
      </c>
      <c r="R4803" s="21" t="str">
        <f t="shared" si="223"/>
        <v/>
      </c>
      <c r="S4803" s="23" t="str">
        <f>IF($B4803="","",VLOOKUP($C4803,Настройки!$A$11:$L$17,9,FALSE))</f>
        <v/>
      </c>
      <c r="T4803" s="23" t="str">
        <f t="shared" si="224"/>
        <v/>
      </c>
    </row>
    <row r="4804" spans="1:20" x14ac:dyDescent="0.3">
      <c r="A4804" s="20">
        <f>Тех_Движение!$A$4801</f>
        <v>4800</v>
      </c>
      <c r="B4804" s="20" t="str">
        <f>IF(Тех_Движение!$F$4801&gt;0,Тех_Движение!$I$4801,"")</f>
        <v/>
      </c>
      <c r="C4804" s="20" t="str">
        <f>IF($B4804="","",Тех_Движение!$D$4801)</f>
        <v/>
      </c>
      <c r="D4804" s="9" t="str">
        <f>IF($B4804="","",Тех_Движение!$B$4801)</f>
        <v/>
      </c>
      <c r="E4804" s="21" t="str">
        <f>IF($B4804="","",Тех_Движение!$F$4801)</f>
        <v/>
      </c>
      <c r="F4804" s="21" t="str">
        <f>IF($B4804="","",SUMIFS($E$5:$E4803,$C$5:$C4803,$C4804))</f>
        <v/>
      </c>
      <c r="G4804" s="21" t="str">
        <f>IF($B4804="","",MAX(0,$E4804-MAX(0,SUMIFS(Тех_Движение!$G$2:$G$5111,Тех_Движение!$D$2:$D$5111,$C4804,Тех_Движение!$B$2:$B$5111,"&lt;="&amp;Настройки!$B$5-1)-$F4804)))</f>
        <v/>
      </c>
      <c r="H4804" s="21" t="str">
        <f>IF($B4804="","",IF(AND($D4804&gt;=Настройки!$B$5,$D4804&lt;=Настройки!$B$6),$E4804,0))</f>
        <v/>
      </c>
      <c r="I4804" s="21" t="str">
        <f t="shared" si="222"/>
        <v/>
      </c>
      <c r="J4804" s="21" t="str">
        <f>IF($B4804="","",MAX(0,$E4804-MAX(0,SUMIFS(Тех_Движение!$G$2:$G$5111,Тех_Движение!$D$2:$D$5111,$C4804,Тех_Движение!$B$2:$B$5111,"&lt;="&amp;Настройки!$B$6)-$F4804)))</f>
        <v/>
      </c>
      <c r="K4804" s="21" t="e">
        <f>IF(OR($B4804="",K$3&lt;$D4804+Настройки!$B$7),0,MAX(0,$E4804-MAX(0,SUMIFS(Тех_Движение!$G$2:$G$5111,Тех_Движение!$D$2:$D$5111,$C4804,Тех_Движение!$B$2:$B$5111,"&lt;="&amp;K$3)-$F4804)))</f>
        <v>#VALUE!</v>
      </c>
      <c r="L4804" s="21" t="e">
        <f>IF(OR($B4804="",L$3&lt;$D4804+Настройки!$B$7),0,MAX(0,$E4804-MAX(0,SUMIFS(Тех_Движение!$G$2:$G$5111,Тех_Движение!$D$2:$D$5111,$C4804,Тех_Движение!$B$2:$B$5111,"&lt;="&amp;L$3)-$F4804)))</f>
        <v>#VALUE!</v>
      </c>
      <c r="M4804" s="21" t="e">
        <f>IF(OR($B4804="",M$3&lt;$D4804+Настройки!$B$7),0,MAX(0,$E4804-MAX(0,SUMIFS(Тех_Движение!$G$2:$G$5111,Тех_Движение!$D$2:$D$5111,$C4804,Тех_Движение!$B$2:$B$5111,"&lt;="&amp;M$3)-$F4804)))</f>
        <v>#VALUE!</v>
      </c>
      <c r="N4804" s="21" t="e">
        <f>IF(OR($B4804="",N$3&lt;$D4804+Настройки!$B$7),0,MAX(0,$E4804-MAX(0,SUMIFS(Тех_Движение!$G$2:$G$5111,Тех_Движение!$D$2:$D$5111,$C4804,Тех_Движение!$B$2:$B$5111,"&lt;="&amp;N$3)-$F4804)))</f>
        <v>#VALUE!</v>
      </c>
      <c r="O4804" s="21" t="e">
        <f>IF(OR($B4804="",O$3&lt;$D4804+Настройки!$B$7),0,MAX(0,$E4804-MAX(0,SUMIFS(Тех_Движение!$G$2:$G$5111,Тех_Движение!$D$2:$D$5111,$C4804,Тех_Движение!$B$2:$B$5111,"&lt;="&amp;O$3)-$F4804)))</f>
        <v>#VALUE!</v>
      </c>
      <c r="P4804" s="21" t="e">
        <f>IF(OR($B4804="",P$3&lt;$D4804+Настройки!$B$7),0,MAX(0,$E4804-MAX(0,SUMIFS(Тех_Движение!$G$2:$G$5111,Тех_Движение!$D$2:$D$5111,$C4804,Тех_Движение!$B$2:$B$5111,"&lt;="&amp;P$3)-$F4804)))</f>
        <v>#VALUE!</v>
      </c>
      <c r="Q4804" s="21" t="e">
        <f>IF(OR($B4804="",Q$3&lt;$D4804+Настройки!$B$7),0,MAX(0,$E4804-MAX(0,SUMIFS(Тех_Движение!$G$2:$G$5111,Тех_Движение!$D$2:$D$5111,$C4804,Тех_Движение!$B$2:$B$5111,"&lt;="&amp;Q$3)-$F4804)))</f>
        <v>#VALUE!</v>
      </c>
      <c r="R4804" s="21" t="str">
        <f t="shared" si="223"/>
        <v/>
      </c>
      <c r="S4804" s="23" t="str">
        <f>IF($B4804="","",VLOOKUP($C4804,Настройки!$A$11:$L$17,9,FALSE))</f>
        <v/>
      </c>
      <c r="T4804" s="23" t="str">
        <f t="shared" si="224"/>
        <v/>
      </c>
    </row>
    <row r="4805" spans="1:20" x14ac:dyDescent="0.3">
      <c r="A4805" s="20">
        <f>Тех_Движение!$A$4802</f>
        <v>4801</v>
      </c>
      <c r="B4805" s="20" t="str">
        <f>IF(Тех_Движение!$F$4802&gt;0,Тех_Движение!$I$4802,"")</f>
        <v/>
      </c>
      <c r="C4805" s="20" t="str">
        <f>IF($B4805="","",Тех_Движение!$D$4802)</f>
        <v/>
      </c>
      <c r="D4805" s="9" t="str">
        <f>IF($B4805="","",Тех_Движение!$B$4802)</f>
        <v/>
      </c>
      <c r="E4805" s="21" t="str">
        <f>IF($B4805="","",Тех_Движение!$F$4802)</f>
        <v/>
      </c>
      <c r="F4805" s="21" t="str">
        <f>IF($B4805="","",SUMIFS($E$5:$E4804,$C$5:$C4804,$C4805))</f>
        <v/>
      </c>
      <c r="G4805" s="21" t="str">
        <f>IF($B4805="","",MAX(0,$E4805-MAX(0,SUMIFS(Тех_Движение!$G$2:$G$5111,Тех_Движение!$D$2:$D$5111,$C4805,Тех_Движение!$B$2:$B$5111,"&lt;="&amp;Настройки!$B$5-1)-$F4805)))</f>
        <v/>
      </c>
      <c r="H4805" s="21" t="str">
        <f>IF($B4805="","",IF(AND($D4805&gt;=Настройки!$B$5,$D4805&lt;=Настройки!$B$6),$E4805,0))</f>
        <v/>
      </c>
      <c r="I4805" s="21" t="str">
        <f t="shared" ref="I4805:I4868" si="225">IF($B4805="","",$G4805+$H4805-$J4805)</f>
        <v/>
      </c>
      <c r="J4805" s="21" t="str">
        <f>IF($B4805="","",MAX(0,$E4805-MAX(0,SUMIFS(Тех_Движение!$G$2:$G$5111,Тех_Движение!$D$2:$D$5111,$C4805,Тех_Движение!$B$2:$B$5111,"&lt;="&amp;Настройки!$B$6)-$F4805)))</f>
        <v/>
      </c>
      <c r="K4805" s="21" t="e">
        <f>IF(OR($B4805="",K$3&lt;$D4805+Настройки!$B$7),0,MAX(0,$E4805-MAX(0,SUMIFS(Тех_Движение!$G$2:$G$5111,Тех_Движение!$D$2:$D$5111,$C4805,Тех_Движение!$B$2:$B$5111,"&lt;="&amp;K$3)-$F4805)))</f>
        <v>#VALUE!</v>
      </c>
      <c r="L4805" s="21" t="e">
        <f>IF(OR($B4805="",L$3&lt;$D4805+Настройки!$B$7),0,MAX(0,$E4805-MAX(0,SUMIFS(Тех_Движение!$G$2:$G$5111,Тех_Движение!$D$2:$D$5111,$C4805,Тех_Движение!$B$2:$B$5111,"&lt;="&amp;L$3)-$F4805)))</f>
        <v>#VALUE!</v>
      </c>
      <c r="M4805" s="21" t="e">
        <f>IF(OR($B4805="",M$3&lt;$D4805+Настройки!$B$7),0,MAX(0,$E4805-MAX(0,SUMIFS(Тех_Движение!$G$2:$G$5111,Тех_Движение!$D$2:$D$5111,$C4805,Тех_Движение!$B$2:$B$5111,"&lt;="&amp;M$3)-$F4805)))</f>
        <v>#VALUE!</v>
      </c>
      <c r="N4805" s="21" t="e">
        <f>IF(OR($B4805="",N$3&lt;$D4805+Настройки!$B$7),0,MAX(0,$E4805-MAX(0,SUMIFS(Тех_Движение!$G$2:$G$5111,Тех_Движение!$D$2:$D$5111,$C4805,Тех_Движение!$B$2:$B$5111,"&lt;="&amp;N$3)-$F4805)))</f>
        <v>#VALUE!</v>
      </c>
      <c r="O4805" s="21" t="e">
        <f>IF(OR($B4805="",O$3&lt;$D4805+Настройки!$B$7),0,MAX(0,$E4805-MAX(0,SUMIFS(Тех_Движение!$G$2:$G$5111,Тех_Движение!$D$2:$D$5111,$C4805,Тех_Движение!$B$2:$B$5111,"&lt;="&amp;O$3)-$F4805)))</f>
        <v>#VALUE!</v>
      </c>
      <c r="P4805" s="21" t="e">
        <f>IF(OR($B4805="",P$3&lt;$D4805+Настройки!$B$7),0,MAX(0,$E4805-MAX(0,SUMIFS(Тех_Движение!$G$2:$G$5111,Тех_Движение!$D$2:$D$5111,$C4805,Тех_Движение!$B$2:$B$5111,"&lt;="&amp;P$3)-$F4805)))</f>
        <v>#VALUE!</v>
      </c>
      <c r="Q4805" s="21" t="e">
        <f>IF(OR($B4805="",Q$3&lt;$D4805+Настройки!$B$7),0,MAX(0,$E4805-MAX(0,SUMIFS(Тех_Движение!$G$2:$G$5111,Тех_Движение!$D$2:$D$5111,$C4805,Тех_Движение!$B$2:$B$5111,"&lt;="&amp;Q$3)-$F4805)))</f>
        <v>#VALUE!</v>
      </c>
      <c r="R4805" s="21" t="str">
        <f t="shared" ref="R4805:R4868" si="226">IF($B4805="","",SUM($K4805:$Q4805))</f>
        <v/>
      </c>
      <c r="S4805" s="23" t="str">
        <f>IF($B4805="","",VLOOKUP($C4805,Настройки!$A$11:$L$17,9,FALSE))</f>
        <v/>
      </c>
      <c r="T4805" s="23" t="str">
        <f t="shared" ref="T4805:T4868" si="227">IF($B4805="","",$R4805*$S4805)</f>
        <v/>
      </c>
    </row>
    <row r="4806" spans="1:20" x14ac:dyDescent="0.3">
      <c r="A4806" s="20">
        <f>Тех_Движение!$A$4803</f>
        <v>4802</v>
      </c>
      <c r="B4806" s="20" t="str">
        <f>IF(Тех_Движение!$F$4803&gt;0,Тех_Движение!$I$4803,"")</f>
        <v/>
      </c>
      <c r="C4806" s="20" t="str">
        <f>IF($B4806="","",Тех_Движение!$D$4803)</f>
        <v/>
      </c>
      <c r="D4806" s="9" t="str">
        <f>IF($B4806="","",Тех_Движение!$B$4803)</f>
        <v/>
      </c>
      <c r="E4806" s="21" t="str">
        <f>IF($B4806="","",Тех_Движение!$F$4803)</f>
        <v/>
      </c>
      <c r="F4806" s="21" t="str">
        <f>IF($B4806="","",SUMIFS($E$5:$E4805,$C$5:$C4805,$C4806))</f>
        <v/>
      </c>
      <c r="G4806" s="21" t="str">
        <f>IF($B4806="","",MAX(0,$E4806-MAX(0,SUMIFS(Тех_Движение!$G$2:$G$5111,Тех_Движение!$D$2:$D$5111,$C4806,Тех_Движение!$B$2:$B$5111,"&lt;="&amp;Настройки!$B$5-1)-$F4806)))</f>
        <v/>
      </c>
      <c r="H4806" s="21" t="str">
        <f>IF($B4806="","",IF(AND($D4806&gt;=Настройки!$B$5,$D4806&lt;=Настройки!$B$6),$E4806,0))</f>
        <v/>
      </c>
      <c r="I4806" s="21" t="str">
        <f t="shared" si="225"/>
        <v/>
      </c>
      <c r="J4806" s="21" t="str">
        <f>IF($B4806="","",MAX(0,$E4806-MAX(0,SUMIFS(Тех_Движение!$G$2:$G$5111,Тех_Движение!$D$2:$D$5111,$C4806,Тех_Движение!$B$2:$B$5111,"&lt;="&amp;Настройки!$B$6)-$F4806)))</f>
        <v/>
      </c>
      <c r="K4806" s="21" t="e">
        <f>IF(OR($B4806="",K$3&lt;$D4806+Настройки!$B$7),0,MAX(0,$E4806-MAX(0,SUMIFS(Тех_Движение!$G$2:$G$5111,Тех_Движение!$D$2:$D$5111,$C4806,Тех_Движение!$B$2:$B$5111,"&lt;="&amp;K$3)-$F4806)))</f>
        <v>#VALUE!</v>
      </c>
      <c r="L4806" s="21" t="e">
        <f>IF(OR($B4806="",L$3&lt;$D4806+Настройки!$B$7),0,MAX(0,$E4806-MAX(0,SUMIFS(Тех_Движение!$G$2:$G$5111,Тех_Движение!$D$2:$D$5111,$C4806,Тех_Движение!$B$2:$B$5111,"&lt;="&amp;L$3)-$F4806)))</f>
        <v>#VALUE!</v>
      </c>
      <c r="M4806" s="21" t="e">
        <f>IF(OR($B4806="",M$3&lt;$D4806+Настройки!$B$7),0,MAX(0,$E4806-MAX(0,SUMIFS(Тех_Движение!$G$2:$G$5111,Тех_Движение!$D$2:$D$5111,$C4806,Тех_Движение!$B$2:$B$5111,"&lt;="&amp;M$3)-$F4806)))</f>
        <v>#VALUE!</v>
      </c>
      <c r="N4806" s="21" t="e">
        <f>IF(OR($B4806="",N$3&lt;$D4806+Настройки!$B$7),0,MAX(0,$E4806-MAX(0,SUMIFS(Тех_Движение!$G$2:$G$5111,Тех_Движение!$D$2:$D$5111,$C4806,Тех_Движение!$B$2:$B$5111,"&lt;="&amp;N$3)-$F4806)))</f>
        <v>#VALUE!</v>
      </c>
      <c r="O4806" s="21" t="e">
        <f>IF(OR($B4806="",O$3&lt;$D4806+Настройки!$B$7),0,MAX(0,$E4806-MAX(0,SUMIFS(Тех_Движение!$G$2:$G$5111,Тех_Движение!$D$2:$D$5111,$C4806,Тех_Движение!$B$2:$B$5111,"&lt;="&amp;O$3)-$F4806)))</f>
        <v>#VALUE!</v>
      </c>
      <c r="P4806" s="21" t="e">
        <f>IF(OR($B4806="",P$3&lt;$D4806+Настройки!$B$7),0,MAX(0,$E4806-MAX(0,SUMIFS(Тех_Движение!$G$2:$G$5111,Тех_Движение!$D$2:$D$5111,$C4806,Тех_Движение!$B$2:$B$5111,"&lt;="&amp;P$3)-$F4806)))</f>
        <v>#VALUE!</v>
      </c>
      <c r="Q4806" s="21" t="e">
        <f>IF(OR($B4806="",Q$3&lt;$D4806+Настройки!$B$7),0,MAX(0,$E4806-MAX(0,SUMIFS(Тех_Движение!$G$2:$G$5111,Тех_Движение!$D$2:$D$5111,$C4806,Тех_Движение!$B$2:$B$5111,"&lt;="&amp;Q$3)-$F4806)))</f>
        <v>#VALUE!</v>
      </c>
      <c r="R4806" s="21" t="str">
        <f t="shared" si="226"/>
        <v/>
      </c>
      <c r="S4806" s="23" t="str">
        <f>IF($B4806="","",VLOOKUP($C4806,Настройки!$A$11:$L$17,9,FALSE))</f>
        <v/>
      </c>
      <c r="T4806" s="23" t="str">
        <f t="shared" si="227"/>
        <v/>
      </c>
    </row>
    <row r="4807" spans="1:20" x14ac:dyDescent="0.3">
      <c r="A4807" s="20">
        <f>Тех_Движение!$A$4804</f>
        <v>4803</v>
      </c>
      <c r="B4807" s="20" t="str">
        <f>IF(Тех_Движение!$F$4804&gt;0,Тех_Движение!$I$4804,"")</f>
        <v/>
      </c>
      <c r="C4807" s="20" t="str">
        <f>IF($B4807="","",Тех_Движение!$D$4804)</f>
        <v/>
      </c>
      <c r="D4807" s="9" t="str">
        <f>IF($B4807="","",Тех_Движение!$B$4804)</f>
        <v/>
      </c>
      <c r="E4807" s="21" t="str">
        <f>IF($B4807="","",Тех_Движение!$F$4804)</f>
        <v/>
      </c>
      <c r="F4807" s="21" t="str">
        <f>IF($B4807="","",SUMIFS($E$5:$E4806,$C$5:$C4806,$C4807))</f>
        <v/>
      </c>
      <c r="G4807" s="21" t="str">
        <f>IF($B4807="","",MAX(0,$E4807-MAX(0,SUMIFS(Тех_Движение!$G$2:$G$5111,Тех_Движение!$D$2:$D$5111,$C4807,Тех_Движение!$B$2:$B$5111,"&lt;="&amp;Настройки!$B$5-1)-$F4807)))</f>
        <v/>
      </c>
      <c r="H4807" s="21" t="str">
        <f>IF($B4807="","",IF(AND($D4807&gt;=Настройки!$B$5,$D4807&lt;=Настройки!$B$6),$E4807,0))</f>
        <v/>
      </c>
      <c r="I4807" s="21" t="str">
        <f t="shared" si="225"/>
        <v/>
      </c>
      <c r="J4807" s="21" t="str">
        <f>IF($B4807="","",MAX(0,$E4807-MAX(0,SUMIFS(Тех_Движение!$G$2:$G$5111,Тех_Движение!$D$2:$D$5111,$C4807,Тех_Движение!$B$2:$B$5111,"&lt;="&amp;Настройки!$B$6)-$F4807)))</f>
        <v/>
      </c>
      <c r="K4807" s="21" t="e">
        <f>IF(OR($B4807="",K$3&lt;$D4807+Настройки!$B$7),0,MAX(0,$E4807-MAX(0,SUMIFS(Тех_Движение!$G$2:$G$5111,Тех_Движение!$D$2:$D$5111,$C4807,Тех_Движение!$B$2:$B$5111,"&lt;="&amp;K$3)-$F4807)))</f>
        <v>#VALUE!</v>
      </c>
      <c r="L4807" s="21" t="e">
        <f>IF(OR($B4807="",L$3&lt;$D4807+Настройки!$B$7),0,MAX(0,$E4807-MAX(0,SUMIFS(Тех_Движение!$G$2:$G$5111,Тех_Движение!$D$2:$D$5111,$C4807,Тех_Движение!$B$2:$B$5111,"&lt;="&amp;L$3)-$F4807)))</f>
        <v>#VALUE!</v>
      </c>
      <c r="M4807" s="21" t="e">
        <f>IF(OR($B4807="",M$3&lt;$D4807+Настройки!$B$7),0,MAX(0,$E4807-MAX(0,SUMIFS(Тех_Движение!$G$2:$G$5111,Тех_Движение!$D$2:$D$5111,$C4807,Тех_Движение!$B$2:$B$5111,"&lt;="&amp;M$3)-$F4807)))</f>
        <v>#VALUE!</v>
      </c>
      <c r="N4807" s="21" t="e">
        <f>IF(OR($B4807="",N$3&lt;$D4807+Настройки!$B$7),0,MAX(0,$E4807-MAX(0,SUMIFS(Тех_Движение!$G$2:$G$5111,Тех_Движение!$D$2:$D$5111,$C4807,Тех_Движение!$B$2:$B$5111,"&lt;="&amp;N$3)-$F4807)))</f>
        <v>#VALUE!</v>
      </c>
      <c r="O4807" s="21" t="e">
        <f>IF(OR($B4807="",O$3&lt;$D4807+Настройки!$B$7),0,MAX(0,$E4807-MAX(0,SUMIFS(Тех_Движение!$G$2:$G$5111,Тех_Движение!$D$2:$D$5111,$C4807,Тех_Движение!$B$2:$B$5111,"&lt;="&amp;O$3)-$F4807)))</f>
        <v>#VALUE!</v>
      </c>
      <c r="P4807" s="21" t="e">
        <f>IF(OR($B4807="",P$3&lt;$D4807+Настройки!$B$7),0,MAX(0,$E4807-MAX(0,SUMIFS(Тех_Движение!$G$2:$G$5111,Тех_Движение!$D$2:$D$5111,$C4807,Тех_Движение!$B$2:$B$5111,"&lt;="&amp;P$3)-$F4807)))</f>
        <v>#VALUE!</v>
      </c>
      <c r="Q4807" s="21" t="e">
        <f>IF(OR($B4807="",Q$3&lt;$D4807+Настройки!$B$7),0,MAX(0,$E4807-MAX(0,SUMIFS(Тех_Движение!$G$2:$G$5111,Тех_Движение!$D$2:$D$5111,$C4807,Тех_Движение!$B$2:$B$5111,"&lt;="&amp;Q$3)-$F4807)))</f>
        <v>#VALUE!</v>
      </c>
      <c r="R4807" s="21" t="str">
        <f t="shared" si="226"/>
        <v/>
      </c>
      <c r="S4807" s="23" t="str">
        <f>IF($B4807="","",VLOOKUP($C4807,Настройки!$A$11:$L$17,9,FALSE))</f>
        <v/>
      </c>
      <c r="T4807" s="23" t="str">
        <f t="shared" si="227"/>
        <v/>
      </c>
    </row>
    <row r="4808" spans="1:20" x14ac:dyDescent="0.3">
      <c r="A4808" s="20">
        <f>Тех_Движение!$A$4805</f>
        <v>4804</v>
      </c>
      <c r="B4808" s="20" t="str">
        <f>IF(Тех_Движение!$F$4805&gt;0,Тех_Движение!$I$4805,"")</f>
        <v/>
      </c>
      <c r="C4808" s="20" t="str">
        <f>IF($B4808="","",Тех_Движение!$D$4805)</f>
        <v/>
      </c>
      <c r="D4808" s="9" t="str">
        <f>IF($B4808="","",Тех_Движение!$B$4805)</f>
        <v/>
      </c>
      <c r="E4808" s="21" t="str">
        <f>IF($B4808="","",Тех_Движение!$F$4805)</f>
        <v/>
      </c>
      <c r="F4808" s="21" t="str">
        <f>IF($B4808="","",SUMIFS($E$5:$E4807,$C$5:$C4807,$C4808))</f>
        <v/>
      </c>
      <c r="G4808" s="21" t="str">
        <f>IF($B4808="","",MAX(0,$E4808-MAX(0,SUMIFS(Тех_Движение!$G$2:$G$5111,Тех_Движение!$D$2:$D$5111,$C4808,Тех_Движение!$B$2:$B$5111,"&lt;="&amp;Настройки!$B$5-1)-$F4808)))</f>
        <v/>
      </c>
      <c r="H4808" s="21" t="str">
        <f>IF($B4808="","",IF(AND($D4808&gt;=Настройки!$B$5,$D4808&lt;=Настройки!$B$6),$E4808,0))</f>
        <v/>
      </c>
      <c r="I4808" s="21" t="str">
        <f t="shared" si="225"/>
        <v/>
      </c>
      <c r="J4808" s="21" t="str">
        <f>IF($B4808="","",MAX(0,$E4808-MAX(0,SUMIFS(Тех_Движение!$G$2:$G$5111,Тех_Движение!$D$2:$D$5111,$C4808,Тех_Движение!$B$2:$B$5111,"&lt;="&amp;Настройки!$B$6)-$F4808)))</f>
        <v/>
      </c>
      <c r="K4808" s="21" t="e">
        <f>IF(OR($B4808="",K$3&lt;$D4808+Настройки!$B$7),0,MAX(0,$E4808-MAX(0,SUMIFS(Тех_Движение!$G$2:$G$5111,Тех_Движение!$D$2:$D$5111,$C4808,Тех_Движение!$B$2:$B$5111,"&lt;="&amp;K$3)-$F4808)))</f>
        <v>#VALUE!</v>
      </c>
      <c r="L4808" s="21" t="e">
        <f>IF(OR($B4808="",L$3&lt;$D4808+Настройки!$B$7),0,MAX(0,$E4808-MAX(0,SUMIFS(Тех_Движение!$G$2:$G$5111,Тех_Движение!$D$2:$D$5111,$C4808,Тех_Движение!$B$2:$B$5111,"&lt;="&amp;L$3)-$F4808)))</f>
        <v>#VALUE!</v>
      </c>
      <c r="M4808" s="21" t="e">
        <f>IF(OR($B4808="",M$3&lt;$D4808+Настройки!$B$7),0,MAX(0,$E4808-MAX(0,SUMIFS(Тех_Движение!$G$2:$G$5111,Тех_Движение!$D$2:$D$5111,$C4808,Тех_Движение!$B$2:$B$5111,"&lt;="&amp;M$3)-$F4808)))</f>
        <v>#VALUE!</v>
      </c>
      <c r="N4808" s="21" t="e">
        <f>IF(OR($B4808="",N$3&lt;$D4808+Настройки!$B$7),0,MAX(0,$E4808-MAX(0,SUMIFS(Тех_Движение!$G$2:$G$5111,Тех_Движение!$D$2:$D$5111,$C4808,Тех_Движение!$B$2:$B$5111,"&lt;="&amp;N$3)-$F4808)))</f>
        <v>#VALUE!</v>
      </c>
      <c r="O4808" s="21" t="e">
        <f>IF(OR($B4808="",O$3&lt;$D4808+Настройки!$B$7),0,MAX(0,$E4808-MAX(0,SUMIFS(Тех_Движение!$G$2:$G$5111,Тех_Движение!$D$2:$D$5111,$C4808,Тех_Движение!$B$2:$B$5111,"&lt;="&amp;O$3)-$F4808)))</f>
        <v>#VALUE!</v>
      </c>
      <c r="P4808" s="21" t="e">
        <f>IF(OR($B4808="",P$3&lt;$D4808+Настройки!$B$7),0,MAX(0,$E4808-MAX(0,SUMIFS(Тех_Движение!$G$2:$G$5111,Тех_Движение!$D$2:$D$5111,$C4808,Тех_Движение!$B$2:$B$5111,"&lt;="&amp;P$3)-$F4808)))</f>
        <v>#VALUE!</v>
      </c>
      <c r="Q4808" s="21" t="e">
        <f>IF(OR($B4808="",Q$3&lt;$D4808+Настройки!$B$7),0,MAX(0,$E4808-MAX(0,SUMIFS(Тех_Движение!$G$2:$G$5111,Тех_Движение!$D$2:$D$5111,$C4808,Тех_Движение!$B$2:$B$5111,"&lt;="&amp;Q$3)-$F4808)))</f>
        <v>#VALUE!</v>
      </c>
      <c r="R4808" s="21" t="str">
        <f t="shared" si="226"/>
        <v/>
      </c>
      <c r="S4808" s="23" t="str">
        <f>IF($B4808="","",VLOOKUP($C4808,Настройки!$A$11:$L$17,9,FALSE))</f>
        <v/>
      </c>
      <c r="T4808" s="23" t="str">
        <f t="shared" si="227"/>
        <v/>
      </c>
    </row>
    <row r="4809" spans="1:20" x14ac:dyDescent="0.3">
      <c r="A4809" s="20">
        <f>Тех_Движение!$A$4806</f>
        <v>4805</v>
      </c>
      <c r="B4809" s="20" t="str">
        <f>IF(Тех_Движение!$F$4806&gt;0,Тех_Движение!$I$4806,"")</f>
        <v/>
      </c>
      <c r="C4809" s="20" t="str">
        <f>IF($B4809="","",Тех_Движение!$D$4806)</f>
        <v/>
      </c>
      <c r="D4809" s="9" t="str">
        <f>IF($B4809="","",Тех_Движение!$B$4806)</f>
        <v/>
      </c>
      <c r="E4809" s="21" t="str">
        <f>IF($B4809="","",Тех_Движение!$F$4806)</f>
        <v/>
      </c>
      <c r="F4809" s="21" t="str">
        <f>IF($B4809="","",SUMIFS($E$5:$E4808,$C$5:$C4808,$C4809))</f>
        <v/>
      </c>
      <c r="G4809" s="21" t="str">
        <f>IF($B4809="","",MAX(0,$E4809-MAX(0,SUMIFS(Тех_Движение!$G$2:$G$5111,Тех_Движение!$D$2:$D$5111,$C4809,Тех_Движение!$B$2:$B$5111,"&lt;="&amp;Настройки!$B$5-1)-$F4809)))</f>
        <v/>
      </c>
      <c r="H4809" s="21" t="str">
        <f>IF($B4809="","",IF(AND($D4809&gt;=Настройки!$B$5,$D4809&lt;=Настройки!$B$6),$E4809,0))</f>
        <v/>
      </c>
      <c r="I4809" s="21" t="str">
        <f t="shared" si="225"/>
        <v/>
      </c>
      <c r="J4809" s="21" t="str">
        <f>IF($B4809="","",MAX(0,$E4809-MAX(0,SUMIFS(Тех_Движение!$G$2:$G$5111,Тех_Движение!$D$2:$D$5111,$C4809,Тех_Движение!$B$2:$B$5111,"&lt;="&amp;Настройки!$B$6)-$F4809)))</f>
        <v/>
      </c>
      <c r="K4809" s="21" t="e">
        <f>IF(OR($B4809="",K$3&lt;$D4809+Настройки!$B$7),0,MAX(0,$E4809-MAX(0,SUMIFS(Тех_Движение!$G$2:$G$5111,Тех_Движение!$D$2:$D$5111,$C4809,Тех_Движение!$B$2:$B$5111,"&lt;="&amp;K$3)-$F4809)))</f>
        <v>#VALUE!</v>
      </c>
      <c r="L4809" s="21" t="e">
        <f>IF(OR($B4809="",L$3&lt;$D4809+Настройки!$B$7),0,MAX(0,$E4809-MAX(0,SUMIFS(Тех_Движение!$G$2:$G$5111,Тех_Движение!$D$2:$D$5111,$C4809,Тех_Движение!$B$2:$B$5111,"&lt;="&amp;L$3)-$F4809)))</f>
        <v>#VALUE!</v>
      </c>
      <c r="M4809" s="21" t="e">
        <f>IF(OR($B4809="",M$3&lt;$D4809+Настройки!$B$7),0,MAX(0,$E4809-MAX(0,SUMIFS(Тех_Движение!$G$2:$G$5111,Тех_Движение!$D$2:$D$5111,$C4809,Тех_Движение!$B$2:$B$5111,"&lt;="&amp;M$3)-$F4809)))</f>
        <v>#VALUE!</v>
      </c>
      <c r="N4809" s="21" t="e">
        <f>IF(OR($B4809="",N$3&lt;$D4809+Настройки!$B$7),0,MAX(0,$E4809-MAX(0,SUMIFS(Тех_Движение!$G$2:$G$5111,Тех_Движение!$D$2:$D$5111,$C4809,Тех_Движение!$B$2:$B$5111,"&lt;="&amp;N$3)-$F4809)))</f>
        <v>#VALUE!</v>
      </c>
      <c r="O4809" s="21" t="e">
        <f>IF(OR($B4809="",O$3&lt;$D4809+Настройки!$B$7),0,MAX(0,$E4809-MAX(0,SUMIFS(Тех_Движение!$G$2:$G$5111,Тех_Движение!$D$2:$D$5111,$C4809,Тех_Движение!$B$2:$B$5111,"&lt;="&amp;O$3)-$F4809)))</f>
        <v>#VALUE!</v>
      </c>
      <c r="P4809" s="21" t="e">
        <f>IF(OR($B4809="",P$3&lt;$D4809+Настройки!$B$7),0,MAX(0,$E4809-MAX(0,SUMIFS(Тех_Движение!$G$2:$G$5111,Тех_Движение!$D$2:$D$5111,$C4809,Тех_Движение!$B$2:$B$5111,"&lt;="&amp;P$3)-$F4809)))</f>
        <v>#VALUE!</v>
      </c>
      <c r="Q4809" s="21" t="e">
        <f>IF(OR($B4809="",Q$3&lt;$D4809+Настройки!$B$7),0,MAX(0,$E4809-MAX(0,SUMIFS(Тех_Движение!$G$2:$G$5111,Тех_Движение!$D$2:$D$5111,$C4809,Тех_Движение!$B$2:$B$5111,"&lt;="&amp;Q$3)-$F4809)))</f>
        <v>#VALUE!</v>
      </c>
      <c r="R4809" s="21" t="str">
        <f t="shared" si="226"/>
        <v/>
      </c>
      <c r="S4809" s="23" t="str">
        <f>IF($B4809="","",VLOOKUP($C4809,Настройки!$A$11:$L$17,9,FALSE))</f>
        <v/>
      </c>
      <c r="T4809" s="23" t="str">
        <f t="shared" si="227"/>
        <v/>
      </c>
    </row>
    <row r="4810" spans="1:20" x14ac:dyDescent="0.3">
      <c r="A4810" s="20">
        <f>Тех_Движение!$A$4807</f>
        <v>4806</v>
      </c>
      <c r="B4810" s="20" t="str">
        <f>IF(Тех_Движение!$F$4807&gt;0,Тех_Движение!$I$4807,"")</f>
        <v/>
      </c>
      <c r="C4810" s="20" t="str">
        <f>IF($B4810="","",Тех_Движение!$D$4807)</f>
        <v/>
      </c>
      <c r="D4810" s="9" t="str">
        <f>IF($B4810="","",Тех_Движение!$B$4807)</f>
        <v/>
      </c>
      <c r="E4810" s="21" t="str">
        <f>IF($B4810="","",Тех_Движение!$F$4807)</f>
        <v/>
      </c>
      <c r="F4810" s="21" t="str">
        <f>IF($B4810="","",SUMIFS($E$5:$E4809,$C$5:$C4809,$C4810))</f>
        <v/>
      </c>
      <c r="G4810" s="21" t="str">
        <f>IF($B4810="","",MAX(0,$E4810-MAX(0,SUMIFS(Тех_Движение!$G$2:$G$5111,Тех_Движение!$D$2:$D$5111,$C4810,Тех_Движение!$B$2:$B$5111,"&lt;="&amp;Настройки!$B$5-1)-$F4810)))</f>
        <v/>
      </c>
      <c r="H4810" s="21" t="str">
        <f>IF($B4810="","",IF(AND($D4810&gt;=Настройки!$B$5,$D4810&lt;=Настройки!$B$6),$E4810,0))</f>
        <v/>
      </c>
      <c r="I4810" s="21" t="str">
        <f t="shared" si="225"/>
        <v/>
      </c>
      <c r="J4810" s="21" t="str">
        <f>IF($B4810="","",MAX(0,$E4810-MAX(0,SUMIFS(Тех_Движение!$G$2:$G$5111,Тех_Движение!$D$2:$D$5111,$C4810,Тех_Движение!$B$2:$B$5111,"&lt;="&amp;Настройки!$B$6)-$F4810)))</f>
        <v/>
      </c>
      <c r="K4810" s="21" t="e">
        <f>IF(OR($B4810="",K$3&lt;$D4810+Настройки!$B$7),0,MAX(0,$E4810-MAX(0,SUMIFS(Тех_Движение!$G$2:$G$5111,Тех_Движение!$D$2:$D$5111,$C4810,Тех_Движение!$B$2:$B$5111,"&lt;="&amp;K$3)-$F4810)))</f>
        <v>#VALUE!</v>
      </c>
      <c r="L4810" s="21" t="e">
        <f>IF(OR($B4810="",L$3&lt;$D4810+Настройки!$B$7),0,MAX(0,$E4810-MAX(0,SUMIFS(Тех_Движение!$G$2:$G$5111,Тех_Движение!$D$2:$D$5111,$C4810,Тех_Движение!$B$2:$B$5111,"&lt;="&amp;L$3)-$F4810)))</f>
        <v>#VALUE!</v>
      </c>
      <c r="M4810" s="21" t="e">
        <f>IF(OR($B4810="",M$3&lt;$D4810+Настройки!$B$7),0,MAX(0,$E4810-MAX(0,SUMIFS(Тех_Движение!$G$2:$G$5111,Тех_Движение!$D$2:$D$5111,$C4810,Тех_Движение!$B$2:$B$5111,"&lt;="&amp;M$3)-$F4810)))</f>
        <v>#VALUE!</v>
      </c>
      <c r="N4810" s="21" t="e">
        <f>IF(OR($B4810="",N$3&lt;$D4810+Настройки!$B$7),0,MAX(0,$E4810-MAX(0,SUMIFS(Тех_Движение!$G$2:$G$5111,Тех_Движение!$D$2:$D$5111,$C4810,Тех_Движение!$B$2:$B$5111,"&lt;="&amp;N$3)-$F4810)))</f>
        <v>#VALUE!</v>
      </c>
      <c r="O4810" s="21" t="e">
        <f>IF(OR($B4810="",O$3&lt;$D4810+Настройки!$B$7),0,MAX(0,$E4810-MAX(0,SUMIFS(Тех_Движение!$G$2:$G$5111,Тех_Движение!$D$2:$D$5111,$C4810,Тех_Движение!$B$2:$B$5111,"&lt;="&amp;O$3)-$F4810)))</f>
        <v>#VALUE!</v>
      </c>
      <c r="P4810" s="21" t="e">
        <f>IF(OR($B4810="",P$3&lt;$D4810+Настройки!$B$7),0,MAX(0,$E4810-MAX(0,SUMIFS(Тех_Движение!$G$2:$G$5111,Тех_Движение!$D$2:$D$5111,$C4810,Тех_Движение!$B$2:$B$5111,"&lt;="&amp;P$3)-$F4810)))</f>
        <v>#VALUE!</v>
      </c>
      <c r="Q4810" s="21" t="e">
        <f>IF(OR($B4810="",Q$3&lt;$D4810+Настройки!$B$7),0,MAX(0,$E4810-MAX(0,SUMIFS(Тех_Движение!$G$2:$G$5111,Тех_Движение!$D$2:$D$5111,$C4810,Тех_Движение!$B$2:$B$5111,"&lt;="&amp;Q$3)-$F4810)))</f>
        <v>#VALUE!</v>
      </c>
      <c r="R4810" s="21" t="str">
        <f t="shared" si="226"/>
        <v/>
      </c>
      <c r="S4810" s="23" t="str">
        <f>IF($B4810="","",VLOOKUP($C4810,Настройки!$A$11:$L$17,9,FALSE))</f>
        <v/>
      </c>
      <c r="T4810" s="23" t="str">
        <f t="shared" si="227"/>
        <v/>
      </c>
    </row>
    <row r="4811" spans="1:20" x14ac:dyDescent="0.3">
      <c r="A4811" s="20">
        <f>Тех_Движение!$A$4808</f>
        <v>4807</v>
      </c>
      <c r="B4811" s="20" t="str">
        <f>IF(Тех_Движение!$F$4808&gt;0,Тех_Движение!$I$4808,"")</f>
        <v/>
      </c>
      <c r="C4811" s="20" t="str">
        <f>IF($B4811="","",Тех_Движение!$D$4808)</f>
        <v/>
      </c>
      <c r="D4811" s="9" t="str">
        <f>IF($B4811="","",Тех_Движение!$B$4808)</f>
        <v/>
      </c>
      <c r="E4811" s="21" t="str">
        <f>IF($B4811="","",Тех_Движение!$F$4808)</f>
        <v/>
      </c>
      <c r="F4811" s="21" t="str">
        <f>IF($B4811="","",SUMIFS($E$5:$E4810,$C$5:$C4810,$C4811))</f>
        <v/>
      </c>
      <c r="G4811" s="21" t="str">
        <f>IF($B4811="","",MAX(0,$E4811-MAX(0,SUMIFS(Тех_Движение!$G$2:$G$5111,Тех_Движение!$D$2:$D$5111,$C4811,Тех_Движение!$B$2:$B$5111,"&lt;="&amp;Настройки!$B$5-1)-$F4811)))</f>
        <v/>
      </c>
      <c r="H4811" s="21" t="str">
        <f>IF($B4811="","",IF(AND($D4811&gt;=Настройки!$B$5,$D4811&lt;=Настройки!$B$6),$E4811,0))</f>
        <v/>
      </c>
      <c r="I4811" s="21" t="str">
        <f t="shared" si="225"/>
        <v/>
      </c>
      <c r="J4811" s="21" t="str">
        <f>IF($B4811="","",MAX(0,$E4811-MAX(0,SUMIFS(Тех_Движение!$G$2:$G$5111,Тех_Движение!$D$2:$D$5111,$C4811,Тех_Движение!$B$2:$B$5111,"&lt;="&amp;Настройки!$B$6)-$F4811)))</f>
        <v/>
      </c>
      <c r="K4811" s="21" t="e">
        <f>IF(OR($B4811="",K$3&lt;$D4811+Настройки!$B$7),0,MAX(0,$E4811-MAX(0,SUMIFS(Тех_Движение!$G$2:$G$5111,Тех_Движение!$D$2:$D$5111,$C4811,Тех_Движение!$B$2:$B$5111,"&lt;="&amp;K$3)-$F4811)))</f>
        <v>#VALUE!</v>
      </c>
      <c r="L4811" s="21" t="e">
        <f>IF(OR($B4811="",L$3&lt;$D4811+Настройки!$B$7),0,MAX(0,$E4811-MAX(0,SUMIFS(Тех_Движение!$G$2:$G$5111,Тех_Движение!$D$2:$D$5111,$C4811,Тех_Движение!$B$2:$B$5111,"&lt;="&amp;L$3)-$F4811)))</f>
        <v>#VALUE!</v>
      </c>
      <c r="M4811" s="21" t="e">
        <f>IF(OR($B4811="",M$3&lt;$D4811+Настройки!$B$7),0,MAX(0,$E4811-MAX(0,SUMIFS(Тех_Движение!$G$2:$G$5111,Тех_Движение!$D$2:$D$5111,$C4811,Тех_Движение!$B$2:$B$5111,"&lt;="&amp;M$3)-$F4811)))</f>
        <v>#VALUE!</v>
      </c>
      <c r="N4811" s="21" t="e">
        <f>IF(OR($B4811="",N$3&lt;$D4811+Настройки!$B$7),0,MAX(0,$E4811-MAX(0,SUMIFS(Тех_Движение!$G$2:$G$5111,Тех_Движение!$D$2:$D$5111,$C4811,Тех_Движение!$B$2:$B$5111,"&lt;="&amp;N$3)-$F4811)))</f>
        <v>#VALUE!</v>
      </c>
      <c r="O4811" s="21" t="e">
        <f>IF(OR($B4811="",O$3&lt;$D4811+Настройки!$B$7),0,MAX(0,$E4811-MAX(0,SUMIFS(Тех_Движение!$G$2:$G$5111,Тех_Движение!$D$2:$D$5111,$C4811,Тех_Движение!$B$2:$B$5111,"&lt;="&amp;O$3)-$F4811)))</f>
        <v>#VALUE!</v>
      </c>
      <c r="P4811" s="21" t="e">
        <f>IF(OR($B4811="",P$3&lt;$D4811+Настройки!$B$7),0,MAX(0,$E4811-MAX(0,SUMIFS(Тех_Движение!$G$2:$G$5111,Тех_Движение!$D$2:$D$5111,$C4811,Тех_Движение!$B$2:$B$5111,"&lt;="&amp;P$3)-$F4811)))</f>
        <v>#VALUE!</v>
      </c>
      <c r="Q4811" s="21" t="e">
        <f>IF(OR($B4811="",Q$3&lt;$D4811+Настройки!$B$7),0,MAX(0,$E4811-MAX(0,SUMIFS(Тех_Движение!$G$2:$G$5111,Тех_Движение!$D$2:$D$5111,$C4811,Тех_Движение!$B$2:$B$5111,"&lt;="&amp;Q$3)-$F4811)))</f>
        <v>#VALUE!</v>
      </c>
      <c r="R4811" s="21" t="str">
        <f t="shared" si="226"/>
        <v/>
      </c>
      <c r="S4811" s="23" t="str">
        <f>IF($B4811="","",VLOOKUP($C4811,Настройки!$A$11:$L$17,9,FALSE))</f>
        <v/>
      </c>
      <c r="T4811" s="23" t="str">
        <f t="shared" si="227"/>
        <v/>
      </c>
    </row>
    <row r="4812" spans="1:20" x14ac:dyDescent="0.3">
      <c r="A4812" s="20">
        <f>Тех_Движение!$A$4809</f>
        <v>4808</v>
      </c>
      <c r="B4812" s="20" t="str">
        <f>IF(Тех_Движение!$F$4809&gt;0,Тех_Движение!$I$4809,"")</f>
        <v/>
      </c>
      <c r="C4812" s="20" t="str">
        <f>IF($B4812="","",Тех_Движение!$D$4809)</f>
        <v/>
      </c>
      <c r="D4812" s="9" t="str">
        <f>IF($B4812="","",Тех_Движение!$B$4809)</f>
        <v/>
      </c>
      <c r="E4812" s="21" t="str">
        <f>IF($B4812="","",Тех_Движение!$F$4809)</f>
        <v/>
      </c>
      <c r="F4812" s="21" t="str">
        <f>IF($B4812="","",SUMIFS($E$5:$E4811,$C$5:$C4811,$C4812))</f>
        <v/>
      </c>
      <c r="G4812" s="21" t="str">
        <f>IF($B4812="","",MAX(0,$E4812-MAX(0,SUMIFS(Тех_Движение!$G$2:$G$5111,Тех_Движение!$D$2:$D$5111,$C4812,Тех_Движение!$B$2:$B$5111,"&lt;="&amp;Настройки!$B$5-1)-$F4812)))</f>
        <v/>
      </c>
      <c r="H4812" s="21" t="str">
        <f>IF($B4812="","",IF(AND($D4812&gt;=Настройки!$B$5,$D4812&lt;=Настройки!$B$6),$E4812,0))</f>
        <v/>
      </c>
      <c r="I4812" s="21" t="str">
        <f t="shared" si="225"/>
        <v/>
      </c>
      <c r="J4812" s="21" t="str">
        <f>IF($B4812="","",MAX(0,$E4812-MAX(0,SUMIFS(Тех_Движение!$G$2:$G$5111,Тех_Движение!$D$2:$D$5111,$C4812,Тех_Движение!$B$2:$B$5111,"&lt;="&amp;Настройки!$B$6)-$F4812)))</f>
        <v/>
      </c>
      <c r="K4812" s="21" t="e">
        <f>IF(OR($B4812="",K$3&lt;$D4812+Настройки!$B$7),0,MAX(0,$E4812-MAX(0,SUMIFS(Тех_Движение!$G$2:$G$5111,Тех_Движение!$D$2:$D$5111,$C4812,Тех_Движение!$B$2:$B$5111,"&lt;="&amp;K$3)-$F4812)))</f>
        <v>#VALUE!</v>
      </c>
      <c r="L4812" s="21" t="e">
        <f>IF(OR($B4812="",L$3&lt;$D4812+Настройки!$B$7),0,MAX(0,$E4812-MAX(0,SUMIFS(Тех_Движение!$G$2:$G$5111,Тех_Движение!$D$2:$D$5111,$C4812,Тех_Движение!$B$2:$B$5111,"&lt;="&amp;L$3)-$F4812)))</f>
        <v>#VALUE!</v>
      </c>
      <c r="M4812" s="21" t="e">
        <f>IF(OR($B4812="",M$3&lt;$D4812+Настройки!$B$7),0,MAX(0,$E4812-MAX(0,SUMIFS(Тех_Движение!$G$2:$G$5111,Тех_Движение!$D$2:$D$5111,$C4812,Тех_Движение!$B$2:$B$5111,"&lt;="&amp;M$3)-$F4812)))</f>
        <v>#VALUE!</v>
      </c>
      <c r="N4812" s="21" t="e">
        <f>IF(OR($B4812="",N$3&lt;$D4812+Настройки!$B$7),0,MAX(0,$E4812-MAX(0,SUMIFS(Тех_Движение!$G$2:$G$5111,Тех_Движение!$D$2:$D$5111,$C4812,Тех_Движение!$B$2:$B$5111,"&lt;="&amp;N$3)-$F4812)))</f>
        <v>#VALUE!</v>
      </c>
      <c r="O4812" s="21" t="e">
        <f>IF(OR($B4812="",O$3&lt;$D4812+Настройки!$B$7),0,MAX(0,$E4812-MAX(0,SUMIFS(Тех_Движение!$G$2:$G$5111,Тех_Движение!$D$2:$D$5111,$C4812,Тех_Движение!$B$2:$B$5111,"&lt;="&amp;O$3)-$F4812)))</f>
        <v>#VALUE!</v>
      </c>
      <c r="P4812" s="21" t="e">
        <f>IF(OR($B4812="",P$3&lt;$D4812+Настройки!$B$7),0,MAX(0,$E4812-MAX(0,SUMIFS(Тех_Движение!$G$2:$G$5111,Тех_Движение!$D$2:$D$5111,$C4812,Тех_Движение!$B$2:$B$5111,"&lt;="&amp;P$3)-$F4812)))</f>
        <v>#VALUE!</v>
      </c>
      <c r="Q4812" s="21" t="e">
        <f>IF(OR($B4812="",Q$3&lt;$D4812+Настройки!$B$7),0,MAX(0,$E4812-MAX(0,SUMIFS(Тех_Движение!$G$2:$G$5111,Тех_Движение!$D$2:$D$5111,$C4812,Тех_Движение!$B$2:$B$5111,"&lt;="&amp;Q$3)-$F4812)))</f>
        <v>#VALUE!</v>
      </c>
      <c r="R4812" s="21" t="str">
        <f t="shared" si="226"/>
        <v/>
      </c>
      <c r="S4812" s="23" t="str">
        <f>IF($B4812="","",VLOOKUP($C4812,Настройки!$A$11:$L$17,9,FALSE))</f>
        <v/>
      </c>
      <c r="T4812" s="23" t="str">
        <f t="shared" si="227"/>
        <v/>
      </c>
    </row>
    <row r="4813" spans="1:20" x14ac:dyDescent="0.3">
      <c r="A4813" s="20">
        <f>Тех_Движение!$A$4810</f>
        <v>4809</v>
      </c>
      <c r="B4813" s="20" t="str">
        <f>IF(Тех_Движение!$F$4810&gt;0,Тех_Движение!$I$4810,"")</f>
        <v/>
      </c>
      <c r="C4813" s="20" t="str">
        <f>IF($B4813="","",Тех_Движение!$D$4810)</f>
        <v/>
      </c>
      <c r="D4813" s="9" t="str">
        <f>IF($B4813="","",Тех_Движение!$B$4810)</f>
        <v/>
      </c>
      <c r="E4813" s="21" t="str">
        <f>IF($B4813="","",Тех_Движение!$F$4810)</f>
        <v/>
      </c>
      <c r="F4813" s="21" t="str">
        <f>IF($B4813="","",SUMIFS($E$5:$E4812,$C$5:$C4812,$C4813))</f>
        <v/>
      </c>
      <c r="G4813" s="21" t="str">
        <f>IF($B4813="","",MAX(0,$E4813-MAX(0,SUMIFS(Тех_Движение!$G$2:$G$5111,Тех_Движение!$D$2:$D$5111,$C4813,Тех_Движение!$B$2:$B$5111,"&lt;="&amp;Настройки!$B$5-1)-$F4813)))</f>
        <v/>
      </c>
      <c r="H4813" s="21" t="str">
        <f>IF($B4813="","",IF(AND($D4813&gt;=Настройки!$B$5,$D4813&lt;=Настройки!$B$6),$E4813,0))</f>
        <v/>
      </c>
      <c r="I4813" s="21" t="str">
        <f t="shared" si="225"/>
        <v/>
      </c>
      <c r="J4813" s="21" t="str">
        <f>IF($B4813="","",MAX(0,$E4813-MAX(0,SUMIFS(Тех_Движение!$G$2:$G$5111,Тех_Движение!$D$2:$D$5111,$C4813,Тех_Движение!$B$2:$B$5111,"&lt;="&amp;Настройки!$B$6)-$F4813)))</f>
        <v/>
      </c>
      <c r="K4813" s="21" t="e">
        <f>IF(OR($B4813="",K$3&lt;$D4813+Настройки!$B$7),0,MAX(0,$E4813-MAX(0,SUMIFS(Тех_Движение!$G$2:$G$5111,Тех_Движение!$D$2:$D$5111,$C4813,Тех_Движение!$B$2:$B$5111,"&lt;="&amp;K$3)-$F4813)))</f>
        <v>#VALUE!</v>
      </c>
      <c r="L4813" s="21" t="e">
        <f>IF(OR($B4813="",L$3&lt;$D4813+Настройки!$B$7),0,MAX(0,$E4813-MAX(0,SUMIFS(Тех_Движение!$G$2:$G$5111,Тех_Движение!$D$2:$D$5111,$C4813,Тех_Движение!$B$2:$B$5111,"&lt;="&amp;L$3)-$F4813)))</f>
        <v>#VALUE!</v>
      </c>
      <c r="M4813" s="21" t="e">
        <f>IF(OR($B4813="",M$3&lt;$D4813+Настройки!$B$7),0,MAX(0,$E4813-MAX(0,SUMIFS(Тех_Движение!$G$2:$G$5111,Тех_Движение!$D$2:$D$5111,$C4813,Тех_Движение!$B$2:$B$5111,"&lt;="&amp;M$3)-$F4813)))</f>
        <v>#VALUE!</v>
      </c>
      <c r="N4813" s="21" t="e">
        <f>IF(OR($B4813="",N$3&lt;$D4813+Настройки!$B$7),0,MAX(0,$E4813-MAX(0,SUMIFS(Тех_Движение!$G$2:$G$5111,Тех_Движение!$D$2:$D$5111,$C4813,Тех_Движение!$B$2:$B$5111,"&lt;="&amp;N$3)-$F4813)))</f>
        <v>#VALUE!</v>
      </c>
      <c r="O4813" s="21" t="e">
        <f>IF(OR($B4813="",O$3&lt;$D4813+Настройки!$B$7),0,MAX(0,$E4813-MAX(0,SUMIFS(Тех_Движение!$G$2:$G$5111,Тех_Движение!$D$2:$D$5111,$C4813,Тех_Движение!$B$2:$B$5111,"&lt;="&amp;O$3)-$F4813)))</f>
        <v>#VALUE!</v>
      </c>
      <c r="P4813" s="21" t="e">
        <f>IF(OR($B4813="",P$3&lt;$D4813+Настройки!$B$7),0,MAX(0,$E4813-MAX(0,SUMIFS(Тех_Движение!$G$2:$G$5111,Тех_Движение!$D$2:$D$5111,$C4813,Тех_Движение!$B$2:$B$5111,"&lt;="&amp;P$3)-$F4813)))</f>
        <v>#VALUE!</v>
      </c>
      <c r="Q4813" s="21" t="e">
        <f>IF(OR($B4813="",Q$3&lt;$D4813+Настройки!$B$7),0,MAX(0,$E4813-MAX(0,SUMIFS(Тех_Движение!$G$2:$G$5111,Тех_Движение!$D$2:$D$5111,$C4813,Тех_Движение!$B$2:$B$5111,"&lt;="&amp;Q$3)-$F4813)))</f>
        <v>#VALUE!</v>
      </c>
      <c r="R4813" s="21" t="str">
        <f t="shared" si="226"/>
        <v/>
      </c>
      <c r="S4813" s="23" t="str">
        <f>IF($B4813="","",VLOOKUP($C4813,Настройки!$A$11:$L$17,9,FALSE))</f>
        <v/>
      </c>
      <c r="T4813" s="23" t="str">
        <f t="shared" si="227"/>
        <v/>
      </c>
    </row>
    <row r="4814" spans="1:20" x14ac:dyDescent="0.3">
      <c r="A4814" s="20">
        <f>Тех_Движение!$A$4811</f>
        <v>4810</v>
      </c>
      <c r="B4814" s="20" t="str">
        <f>IF(Тех_Движение!$F$4811&gt;0,Тех_Движение!$I$4811,"")</f>
        <v/>
      </c>
      <c r="C4814" s="20" t="str">
        <f>IF($B4814="","",Тех_Движение!$D$4811)</f>
        <v/>
      </c>
      <c r="D4814" s="9" t="str">
        <f>IF($B4814="","",Тех_Движение!$B$4811)</f>
        <v/>
      </c>
      <c r="E4814" s="21" t="str">
        <f>IF($B4814="","",Тех_Движение!$F$4811)</f>
        <v/>
      </c>
      <c r="F4814" s="21" t="str">
        <f>IF($B4814="","",SUMIFS($E$5:$E4813,$C$5:$C4813,$C4814))</f>
        <v/>
      </c>
      <c r="G4814" s="21" t="str">
        <f>IF($B4814="","",MAX(0,$E4814-MAX(0,SUMIFS(Тех_Движение!$G$2:$G$5111,Тех_Движение!$D$2:$D$5111,$C4814,Тех_Движение!$B$2:$B$5111,"&lt;="&amp;Настройки!$B$5-1)-$F4814)))</f>
        <v/>
      </c>
      <c r="H4814" s="21" t="str">
        <f>IF($B4814="","",IF(AND($D4814&gt;=Настройки!$B$5,$D4814&lt;=Настройки!$B$6),$E4814,0))</f>
        <v/>
      </c>
      <c r="I4814" s="21" t="str">
        <f t="shared" si="225"/>
        <v/>
      </c>
      <c r="J4814" s="21" t="str">
        <f>IF($B4814="","",MAX(0,$E4814-MAX(0,SUMIFS(Тех_Движение!$G$2:$G$5111,Тех_Движение!$D$2:$D$5111,$C4814,Тех_Движение!$B$2:$B$5111,"&lt;="&amp;Настройки!$B$6)-$F4814)))</f>
        <v/>
      </c>
      <c r="K4814" s="21" t="e">
        <f>IF(OR($B4814="",K$3&lt;$D4814+Настройки!$B$7),0,MAX(0,$E4814-MAX(0,SUMIFS(Тех_Движение!$G$2:$G$5111,Тех_Движение!$D$2:$D$5111,$C4814,Тех_Движение!$B$2:$B$5111,"&lt;="&amp;K$3)-$F4814)))</f>
        <v>#VALUE!</v>
      </c>
      <c r="L4814" s="21" t="e">
        <f>IF(OR($B4814="",L$3&lt;$D4814+Настройки!$B$7),0,MAX(0,$E4814-MAX(0,SUMIFS(Тех_Движение!$G$2:$G$5111,Тех_Движение!$D$2:$D$5111,$C4814,Тех_Движение!$B$2:$B$5111,"&lt;="&amp;L$3)-$F4814)))</f>
        <v>#VALUE!</v>
      </c>
      <c r="M4814" s="21" t="e">
        <f>IF(OR($B4814="",M$3&lt;$D4814+Настройки!$B$7),0,MAX(0,$E4814-MAX(0,SUMIFS(Тех_Движение!$G$2:$G$5111,Тех_Движение!$D$2:$D$5111,$C4814,Тех_Движение!$B$2:$B$5111,"&lt;="&amp;M$3)-$F4814)))</f>
        <v>#VALUE!</v>
      </c>
      <c r="N4814" s="21" t="e">
        <f>IF(OR($B4814="",N$3&lt;$D4814+Настройки!$B$7),0,MAX(0,$E4814-MAX(0,SUMIFS(Тех_Движение!$G$2:$G$5111,Тех_Движение!$D$2:$D$5111,$C4814,Тех_Движение!$B$2:$B$5111,"&lt;="&amp;N$3)-$F4814)))</f>
        <v>#VALUE!</v>
      </c>
      <c r="O4814" s="21" t="e">
        <f>IF(OR($B4814="",O$3&lt;$D4814+Настройки!$B$7),0,MAX(0,$E4814-MAX(0,SUMIFS(Тех_Движение!$G$2:$G$5111,Тех_Движение!$D$2:$D$5111,$C4814,Тех_Движение!$B$2:$B$5111,"&lt;="&amp;O$3)-$F4814)))</f>
        <v>#VALUE!</v>
      </c>
      <c r="P4814" s="21" t="e">
        <f>IF(OR($B4814="",P$3&lt;$D4814+Настройки!$B$7),0,MAX(0,$E4814-MAX(0,SUMIFS(Тех_Движение!$G$2:$G$5111,Тех_Движение!$D$2:$D$5111,$C4814,Тех_Движение!$B$2:$B$5111,"&lt;="&amp;P$3)-$F4814)))</f>
        <v>#VALUE!</v>
      </c>
      <c r="Q4814" s="21" t="e">
        <f>IF(OR($B4814="",Q$3&lt;$D4814+Настройки!$B$7),0,MAX(0,$E4814-MAX(0,SUMIFS(Тех_Движение!$G$2:$G$5111,Тех_Движение!$D$2:$D$5111,$C4814,Тех_Движение!$B$2:$B$5111,"&lt;="&amp;Q$3)-$F4814)))</f>
        <v>#VALUE!</v>
      </c>
      <c r="R4814" s="21" t="str">
        <f t="shared" si="226"/>
        <v/>
      </c>
      <c r="S4814" s="23" t="str">
        <f>IF($B4814="","",VLOOKUP($C4814,Настройки!$A$11:$L$17,9,FALSE))</f>
        <v/>
      </c>
      <c r="T4814" s="23" t="str">
        <f t="shared" si="227"/>
        <v/>
      </c>
    </row>
    <row r="4815" spans="1:20" x14ac:dyDescent="0.3">
      <c r="A4815" s="20">
        <f>Тех_Движение!$A$4812</f>
        <v>4811</v>
      </c>
      <c r="B4815" s="20" t="str">
        <f>IF(Тех_Движение!$F$4812&gt;0,Тех_Движение!$I$4812,"")</f>
        <v/>
      </c>
      <c r="C4815" s="20" t="str">
        <f>IF($B4815="","",Тех_Движение!$D$4812)</f>
        <v/>
      </c>
      <c r="D4815" s="9" t="str">
        <f>IF($B4815="","",Тех_Движение!$B$4812)</f>
        <v/>
      </c>
      <c r="E4815" s="21" t="str">
        <f>IF($B4815="","",Тех_Движение!$F$4812)</f>
        <v/>
      </c>
      <c r="F4815" s="21" t="str">
        <f>IF($B4815="","",SUMIFS($E$5:$E4814,$C$5:$C4814,$C4815))</f>
        <v/>
      </c>
      <c r="G4815" s="21" t="str">
        <f>IF($B4815="","",MAX(0,$E4815-MAX(0,SUMIFS(Тех_Движение!$G$2:$G$5111,Тех_Движение!$D$2:$D$5111,$C4815,Тех_Движение!$B$2:$B$5111,"&lt;="&amp;Настройки!$B$5-1)-$F4815)))</f>
        <v/>
      </c>
      <c r="H4815" s="21" t="str">
        <f>IF($B4815="","",IF(AND($D4815&gt;=Настройки!$B$5,$D4815&lt;=Настройки!$B$6),$E4815,0))</f>
        <v/>
      </c>
      <c r="I4815" s="21" t="str">
        <f t="shared" si="225"/>
        <v/>
      </c>
      <c r="J4815" s="21" t="str">
        <f>IF($B4815="","",MAX(0,$E4815-MAX(0,SUMIFS(Тех_Движение!$G$2:$G$5111,Тех_Движение!$D$2:$D$5111,$C4815,Тех_Движение!$B$2:$B$5111,"&lt;="&amp;Настройки!$B$6)-$F4815)))</f>
        <v/>
      </c>
      <c r="K4815" s="21" t="e">
        <f>IF(OR($B4815="",K$3&lt;$D4815+Настройки!$B$7),0,MAX(0,$E4815-MAX(0,SUMIFS(Тех_Движение!$G$2:$G$5111,Тех_Движение!$D$2:$D$5111,$C4815,Тех_Движение!$B$2:$B$5111,"&lt;="&amp;K$3)-$F4815)))</f>
        <v>#VALUE!</v>
      </c>
      <c r="L4815" s="21" t="e">
        <f>IF(OR($B4815="",L$3&lt;$D4815+Настройки!$B$7),0,MAX(0,$E4815-MAX(0,SUMIFS(Тех_Движение!$G$2:$G$5111,Тех_Движение!$D$2:$D$5111,$C4815,Тех_Движение!$B$2:$B$5111,"&lt;="&amp;L$3)-$F4815)))</f>
        <v>#VALUE!</v>
      </c>
      <c r="M4815" s="21" t="e">
        <f>IF(OR($B4815="",M$3&lt;$D4815+Настройки!$B$7),0,MAX(0,$E4815-MAX(0,SUMIFS(Тех_Движение!$G$2:$G$5111,Тех_Движение!$D$2:$D$5111,$C4815,Тех_Движение!$B$2:$B$5111,"&lt;="&amp;M$3)-$F4815)))</f>
        <v>#VALUE!</v>
      </c>
      <c r="N4815" s="21" t="e">
        <f>IF(OR($B4815="",N$3&lt;$D4815+Настройки!$B$7),0,MAX(0,$E4815-MAX(0,SUMIFS(Тех_Движение!$G$2:$G$5111,Тех_Движение!$D$2:$D$5111,$C4815,Тех_Движение!$B$2:$B$5111,"&lt;="&amp;N$3)-$F4815)))</f>
        <v>#VALUE!</v>
      </c>
      <c r="O4815" s="21" t="e">
        <f>IF(OR($B4815="",O$3&lt;$D4815+Настройки!$B$7),0,MAX(0,$E4815-MAX(0,SUMIFS(Тех_Движение!$G$2:$G$5111,Тех_Движение!$D$2:$D$5111,$C4815,Тех_Движение!$B$2:$B$5111,"&lt;="&amp;O$3)-$F4815)))</f>
        <v>#VALUE!</v>
      </c>
      <c r="P4815" s="21" t="e">
        <f>IF(OR($B4815="",P$3&lt;$D4815+Настройки!$B$7),0,MAX(0,$E4815-MAX(0,SUMIFS(Тех_Движение!$G$2:$G$5111,Тех_Движение!$D$2:$D$5111,$C4815,Тех_Движение!$B$2:$B$5111,"&lt;="&amp;P$3)-$F4815)))</f>
        <v>#VALUE!</v>
      </c>
      <c r="Q4815" s="21" t="e">
        <f>IF(OR($B4815="",Q$3&lt;$D4815+Настройки!$B$7),0,MAX(0,$E4815-MAX(0,SUMIFS(Тех_Движение!$G$2:$G$5111,Тех_Движение!$D$2:$D$5111,$C4815,Тех_Движение!$B$2:$B$5111,"&lt;="&amp;Q$3)-$F4815)))</f>
        <v>#VALUE!</v>
      </c>
      <c r="R4815" s="21" t="str">
        <f t="shared" si="226"/>
        <v/>
      </c>
      <c r="S4815" s="23" t="str">
        <f>IF($B4815="","",VLOOKUP($C4815,Настройки!$A$11:$L$17,9,FALSE))</f>
        <v/>
      </c>
      <c r="T4815" s="23" t="str">
        <f t="shared" si="227"/>
        <v/>
      </c>
    </row>
    <row r="4816" spans="1:20" x14ac:dyDescent="0.3">
      <c r="A4816" s="20">
        <f>Тех_Движение!$A$4813</f>
        <v>4812</v>
      </c>
      <c r="B4816" s="20" t="str">
        <f>IF(Тех_Движение!$F$4813&gt;0,Тех_Движение!$I$4813,"")</f>
        <v/>
      </c>
      <c r="C4816" s="20" t="str">
        <f>IF($B4816="","",Тех_Движение!$D$4813)</f>
        <v/>
      </c>
      <c r="D4816" s="9" t="str">
        <f>IF($B4816="","",Тех_Движение!$B$4813)</f>
        <v/>
      </c>
      <c r="E4816" s="21" t="str">
        <f>IF($B4816="","",Тех_Движение!$F$4813)</f>
        <v/>
      </c>
      <c r="F4816" s="21" t="str">
        <f>IF($B4816="","",SUMIFS($E$5:$E4815,$C$5:$C4815,$C4816))</f>
        <v/>
      </c>
      <c r="G4816" s="21" t="str">
        <f>IF($B4816="","",MAX(0,$E4816-MAX(0,SUMIFS(Тех_Движение!$G$2:$G$5111,Тех_Движение!$D$2:$D$5111,$C4816,Тех_Движение!$B$2:$B$5111,"&lt;="&amp;Настройки!$B$5-1)-$F4816)))</f>
        <v/>
      </c>
      <c r="H4816" s="21" t="str">
        <f>IF($B4816="","",IF(AND($D4816&gt;=Настройки!$B$5,$D4816&lt;=Настройки!$B$6),$E4816,0))</f>
        <v/>
      </c>
      <c r="I4816" s="21" t="str">
        <f t="shared" si="225"/>
        <v/>
      </c>
      <c r="J4816" s="21" t="str">
        <f>IF($B4816="","",MAX(0,$E4816-MAX(0,SUMIFS(Тех_Движение!$G$2:$G$5111,Тех_Движение!$D$2:$D$5111,$C4816,Тех_Движение!$B$2:$B$5111,"&lt;="&amp;Настройки!$B$6)-$F4816)))</f>
        <v/>
      </c>
      <c r="K4816" s="21" t="e">
        <f>IF(OR($B4816="",K$3&lt;$D4816+Настройки!$B$7),0,MAX(0,$E4816-MAX(0,SUMIFS(Тех_Движение!$G$2:$G$5111,Тех_Движение!$D$2:$D$5111,$C4816,Тех_Движение!$B$2:$B$5111,"&lt;="&amp;K$3)-$F4816)))</f>
        <v>#VALUE!</v>
      </c>
      <c r="L4816" s="21" t="e">
        <f>IF(OR($B4816="",L$3&lt;$D4816+Настройки!$B$7),0,MAX(0,$E4816-MAX(0,SUMIFS(Тех_Движение!$G$2:$G$5111,Тех_Движение!$D$2:$D$5111,$C4816,Тех_Движение!$B$2:$B$5111,"&lt;="&amp;L$3)-$F4816)))</f>
        <v>#VALUE!</v>
      </c>
      <c r="M4816" s="21" t="e">
        <f>IF(OR($B4816="",M$3&lt;$D4816+Настройки!$B$7),0,MAX(0,$E4816-MAX(0,SUMIFS(Тех_Движение!$G$2:$G$5111,Тех_Движение!$D$2:$D$5111,$C4816,Тех_Движение!$B$2:$B$5111,"&lt;="&amp;M$3)-$F4816)))</f>
        <v>#VALUE!</v>
      </c>
      <c r="N4816" s="21" t="e">
        <f>IF(OR($B4816="",N$3&lt;$D4816+Настройки!$B$7),0,MAX(0,$E4816-MAX(0,SUMIFS(Тех_Движение!$G$2:$G$5111,Тех_Движение!$D$2:$D$5111,$C4816,Тех_Движение!$B$2:$B$5111,"&lt;="&amp;N$3)-$F4816)))</f>
        <v>#VALUE!</v>
      </c>
      <c r="O4816" s="21" t="e">
        <f>IF(OR($B4816="",O$3&lt;$D4816+Настройки!$B$7),0,MAX(0,$E4816-MAX(0,SUMIFS(Тех_Движение!$G$2:$G$5111,Тех_Движение!$D$2:$D$5111,$C4816,Тех_Движение!$B$2:$B$5111,"&lt;="&amp;O$3)-$F4816)))</f>
        <v>#VALUE!</v>
      </c>
      <c r="P4816" s="21" t="e">
        <f>IF(OR($B4816="",P$3&lt;$D4816+Настройки!$B$7),0,MAX(0,$E4816-MAX(0,SUMIFS(Тех_Движение!$G$2:$G$5111,Тех_Движение!$D$2:$D$5111,$C4816,Тех_Движение!$B$2:$B$5111,"&lt;="&amp;P$3)-$F4816)))</f>
        <v>#VALUE!</v>
      </c>
      <c r="Q4816" s="21" t="e">
        <f>IF(OR($B4816="",Q$3&lt;$D4816+Настройки!$B$7),0,MAX(0,$E4816-MAX(0,SUMIFS(Тех_Движение!$G$2:$G$5111,Тех_Движение!$D$2:$D$5111,$C4816,Тех_Движение!$B$2:$B$5111,"&lt;="&amp;Q$3)-$F4816)))</f>
        <v>#VALUE!</v>
      </c>
      <c r="R4816" s="21" t="str">
        <f t="shared" si="226"/>
        <v/>
      </c>
      <c r="S4816" s="23" t="str">
        <f>IF($B4816="","",VLOOKUP($C4816,Настройки!$A$11:$L$17,9,FALSE))</f>
        <v/>
      </c>
      <c r="T4816" s="23" t="str">
        <f t="shared" si="227"/>
        <v/>
      </c>
    </row>
    <row r="4817" spans="1:20" x14ac:dyDescent="0.3">
      <c r="A4817" s="20">
        <f>Тех_Движение!$A$4814</f>
        <v>4813</v>
      </c>
      <c r="B4817" s="20" t="str">
        <f>IF(Тех_Движение!$F$4814&gt;0,Тех_Движение!$I$4814,"")</f>
        <v/>
      </c>
      <c r="C4817" s="20" t="str">
        <f>IF($B4817="","",Тех_Движение!$D$4814)</f>
        <v/>
      </c>
      <c r="D4817" s="9" t="str">
        <f>IF($B4817="","",Тех_Движение!$B$4814)</f>
        <v/>
      </c>
      <c r="E4817" s="21" t="str">
        <f>IF($B4817="","",Тех_Движение!$F$4814)</f>
        <v/>
      </c>
      <c r="F4817" s="21" t="str">
        <f>IF($B4817="","",SUMIFS($E$5:$E4816,$C$5:$C4816,$C4817))</f>
        <v/>
      </c>
      <c r="G4817" s="21" t="str">
        <f>IF($B4817="","",MAX(0,$E4817-MAX(0,SUMIFS(Тех_Движение!$G$2:$G$5111,Тех_Движение!$D$2:$D$5111,$C4817,Тех_Движение!$B$2:$B$5111,"&lt;="&amp;Настройки!$B$5-1)-$F4817)))</f>
        <v/>
      </c>
      <c r="H4817" s="21" t="str">
        <f>IF($B4817="","",IF(AND($D4817&gt;=Настройки!$B$5,$D4817&lt;=Настройки!$B$6),$E4817,0))</f>
        <v/>
      </c>
      <c r="I4817" s="21" t="str">
        <f t="shared" si="225"/>
        <v/>
      </c>
      <c r="J4817" s="21" t="str">
        <f>IF($B4817="","",MAX(0,$E4817-MAX(0,SUMIFS(Тех_Движение!$G$2:$G$5111,Тех_Движение!$D$2:$D$5111,$C4817,Тех_Движение!$B$2:$B$5111,"&lt;="&amp;Настройки!$B$6)-$F4817)))</f>
        <v/>
      </c>
      <c r="K4817" s="21" t="e">
        <f>IF(OR($B4817="",K$3&lt;$D4817+Настройки!$B$7),0,MAX(0,$E4817-MAX(0,SUMIFS(Тех_Движение!$G$2:$G$5111,Тех_Движение!$D$2:$D$5111,$C4817,Тех_Движение!$B$2:$B$5111,"&lt;="&amp;K$3)-$F4817)))</f>
        <v>#VALUE!</v>
      </c>
      <c r="L4817" s="21" t="e">
        <f>IF(OR($B4817="",L$3&lt;$D4817+Настройки!$B$7),0,MAX(0,$E4817-MAX(0,SUMIFS(Тех_Движение!$G$2:$G$5111,Тех_Движение!$D$2:$D$5111,$C4817,Тех_Движение!$B$2:$B$5111,"&lt;="&amp;L$3)-$F4817)))</f>
        <v>#VALUE!</v>
      </c>
      <c r="M4817" s="21" t="e">
        <f>IF(OR($B4817="",M$3&lt;$D4817+Настройки!$B$7),0,MAX(0,$E4817-MAX(0,SUMIFS(Тех_Движение!$G$2:$G$5111,Тех_Движение!$D$2:$D$5111,$C4817,Тех_Движение!$B$2:$B$5111,"&lt;="&amp;M$3)-$F4817)))</f>
        <v>#VALUE!</v>
      </c>
      <c r="N4817" s="21" t="e">
        <f>IF(OR($B4817="",N$3&lt;$D4817+Настройки!$B$7),0,MAX(0,$E4817-MAX(0,SUMIFS(Тех_Движение!$G$2:$G$5111,Тех_Движение!$D$2:$D$5111,$C4817,Тех_Движение!$B$2:$B$5111,"&lt;="&amp;N$3)-$F4817)))</f>
        <v>#VALUE!</v>
      </c>
      <c r="O4817" s="21" t="e">
        <f>IF(OR($B4817="",O$3&lt;$D4817+Настройки!$B$7),0,MAX(0,$E4817-MAX(0,SUMIFS(Тех_Движение!$G$2:$G$5111,Тех_Движение!$D$2:$D$5111,$C4817,Тех_Движение!$B$2:$B$5111,"&lt;="&amp;O$3)-$F4817)))</f>
        <v>#VALUE!</v>
      </c>
      <c r="P4817" s="21" t="e">
        <f>IF(OR($B4817="",P$3&lt;$D4817+Настройки!$B$7),0,MAX(0,$E4817-MAX(0,SUMIFS(Тех_Движение!$G$2:$G$5111,Тех_Движение!$D$2:$D$5111,$C4817,Тех_Движение!$B$2:$B$5111,"&lt;="&amp;P$3)-$F4817)))</f>
        <v>#VALUE!</v>
      </c>
      <c r="Q4817" s="21" t="e">
        <f>IF(OR($B4817="",Q$3&lt;$D4817+Настройки!$B$7),0,MAX(0,$E4817-MAX(0,SUMIFS(Тех_Движение!$G$2:$G$5111,Тех_Движение!$D$2:$D$5111,$C4817,Тех_Движение!$B$2:$B$5111,"&lt;="&amp;Q$3)-$F4817)))</f>
        <v>#VALUE!</v>
      </c>
      <c r="R4817" s="21" t="str">
        <f t="shared" si="226"/>
        <v/>
      </c>
      <c r="S4817" s="23" t="str">
        <f>IF($B4817="","",VLOOKUP($C4817,Настройки!$A$11:$L$17,9,FALSE))</f>
        <v/>
      </c>
      <c r="T4817" s="23" t="str">
        <f t="shared" si="227"/>
        <v/>
      </c>
    </row>
    <row r="4818" spans="1:20" x14ac:dyDescent="0.3">
      <c r="A4818" s="20">
        <f>Тех_Движение!$A$4815</f>
        <v>4814</v>
      </c>
      <c r="B4818" s="20" t="str">
        <f>IF(Тех_Движение!$F$4815&gt;0,Тех_Движение!$I$4815,"")</f>
        <v/>
      </c>
      <c r="C4818" s="20" t="str">
        <f>IF($B4818="","",Тех_Движение!$D$4815)</f>
        <v/>
      </c>
      <c r="D4818" s="9" t="str">
        <f>IF($B4818="","",Тех_Движение!$B$4815)</f>
        <v/>
      </c>
      <c r="E4818" s="21" t="str">
        <f>IF($B4818="","",Тех_Движение!$F$4815)</f>
        <v/>
      </c>
      <c r="F4818" s="21" t="str">
        <f>IF($B4818="","",SUMIFS($E$5:$E4817,$C$5:$C4817,$C4818))</f>
        <v/>
      </c>
      <c r="G4818" s="21" t="str">
        <f>IF($B4818="","",MAX(0,$E4818-MAX(0,SUMIFS(Тех_Движение!$G$2:$G$5111,Тех_Движение!$D$2:$D$5111,$C4818,Тех_Движение!$B$2:$B$5111,"&lt;="&amp;Настройки!$B$5-1)-$F4818)))</f>
        <v/>
      </c>
      <c r="H4818" s="21" t="str">
        <f>IF($B4818="","",IF(AND($D4818&gt;=Настройки!$B$5,$D4818&lt;=Настройки!$B$6),$E4818,0))</f>
        <v/>
      </c>
      <c r="I4818" s="21" t="str">
        <f t="shared" si="225"/>
        <v/>
      </c>
      <c r="J4818" s="21" t="str">
        <f>IF($B4818="","",MAX(0,$E4818-MAX(0,SUMIFS(Тех_Движение!$G$2:$G$5111,Тех_Движение!$D$2:$D$5111,$C4818,Тех_Движение!$B$2:$B$5111,"&lt;="&amp;Настройки!$B$6)-$F4818)))</f>
        <v/>
      </c>
      <c r="K4818" s="21" t="e">
        <f>IF(OR($B4818="",K$3&lt;$D4818+Настройки!$B$7),0,MAX(0,$E4818-MAX(0,SUMIFS(Тех_Движение!$G$2:$G$5111,Тех_Движение!$D$2:$D$5111,$C4818,Тех_Движение!$B$2:$B$5111,"&lt;="&amp;K$3)-$F4818)))</f>
        <v>#VALUE!</v>
      </c>
      <c r="L4818" s="21" t="e">
        <f>IF(OR($B4818="",L$3&lt;$D4818+Настройки!$B$7),0,MAX(0,$E4818-MAX(0,SUMIFS(Тех_Движение!$G$2:$G$5111,Тех_Движение!$D$2:$D$5111,$C4818,Тех_Движение!$B$2:$B$5111,"&lt;="&amp;L$3)-$F4818)))</f>
        <v>#VALUE!</v>
      </c>
      <c r="M4818" s="21" t="e">
        <f>IF(OR($B4818="",M$3&lt;$D4818+Настройки!$B$7),0,MAX(0,$E4818-MAX(0,SUMIFS(Тех_Движение!$G$2:$G$5111,Тех_Движение!$D$2:$D$5111,$C4818,Тех_Движение!$B$2:$B$5111,"&lt;="&amp;M$3)-$F4818)))</f>
        <v>#VALUE!</v>
      </c>
      <c r="N4818" s="21" t="e">
        <f>IF(OR($B4818="",N$3&lt;$D4818+Настройки!$B$7),0,MAX(0,$E4818-MAX(0,SUMIFS(Тех_Движение!$G$2:$G$5111,Тех_Движение!$D$2:$D$5111,$C4818,Тех_Движение!$B$2:$B$5111,"&lt;="&amp;N$3)-$F4818)))</f>
        <v>#VALUE!</v>
      </c>
      <c r="O4818" s="21" t="e">
        <f>IF(OR($B4818="",O$3&lt;$D4818+Настройки!$B$7),0,MAX(0,$E4818-MAX(0,SUMIFS(Тех_Движение!$G$2:$G$5111,Тех_Движение!$D$2:$D$5111,$C4818,Тех_Движение!$B$2:$B$5111,"&lt;="&amp;O$3)-$F4818)))</f>
        <v>#VALUE!</v>
      </c>
      <c r="P4818" s="21" t="e">
        <f>IF(OR($B4818="",P$3&lt;$D4818+Настройки!$B$7),0,MAX(0,$E4818-MAX(0,SUMIFS(Тех_Движение!$G$2:$G$5111,Тех_Движение!$D$2:$D$5111,$C4818,Тех_Движение!$B$2:$B$5111,"&lt;="&amp;P$3)-$F4818)))</f>
        <v>#VALUE!</v>
      </c>
      <c r="Q4818" s="21" t="e">
        <f>IF(OR($B4818="",Q$3&lt;$D4818+Настройки!$B$7),0,MAX(0,$E4818-MAX(0,SUMIFS(Тех_Движение!$G$2:$G$5111,Тех_Движение!$D$2:$D$5111,$C4818,Тех_Движение!$B$2:$B$5111,"&lt;="&amp;Q$3)-$F4818)))</f>
        <v>#VALUE!</v>
      </c>
      <c r="R4818" s="21" t="str">
        <f t="shared" si="226"/>
        <v/>
      </c>
      <c r="S4818" s="23" t="str">
        <f>IF($B4818="","",VLOOKUP($C4818,Настройки!$A$11:$L$17,9,FALSE))</f>
        <v/>
      </c>
      <c r="T4818" s="23" t="str">
        <f t="shared" si="227"/>
        <v/>
      </c>
    </row>
    <row r="4819" spans="1:20" x14ac:dyDescent="0.3">
      <c r="A4819" s="20">
        <f>Тех_Движение!$A$4816</f>
        <v>4815</v>
      </c>
      <c r="B4819" s="20" t="str">
        <f>IF(Тех_Движение!$F$4816&gt;0,Тех_Движение!$I$4816,"")</f>
        <v/>
      </c>
      <c r="C4819" s="20" t="str">
        <f>IF($B4819="","",Тех_Движение!$D$4816)</f>
        <v/>
      </c>
      <c r="D4819" s="9" t="str">
        <f>IF($B4819="","",Тех_Движение!$B$4816)</f>
        <v/>
      </c>
      <c r="E4819" s="21" t="str">
        <f>IF($B4819="","",Тех_Движение!$F$4816)</f>
        <v/>
      </c>
      <c r="F4819" s="21" t="str">
        <f>IF($B4819="","",SUMIFS($E$5:$E4818,$C$5:$C4818,$C4819))</f>
        <v/>
      </c>
      <c r="G4819" s="21" t="str">
        <f>IF($B4819="","",MAX(0,$E4819-MAX(0,SUMIFS(Тех_Движение!$G$2:$G$5111,Тех_Движение!$D$2:$D$5111,$C4819,Тех_Движение!$B$2:$B$5111,"&lt;="&amp;Настройки!$B$5-1)-$F4819)))</f>
        <v/>
      </c>
      <c r="H4819" s="21" t="str">
        <f>IF($B4819="","",IF(AND($D4819&gt;=Настройки!$B$5,$D4819&lt;=Настройки!$B$6),$E4819,0))</f>
        <v/>
      </c>
      <c r="I4819" s="21" t="str">
        <f t="shared" si="225"/>
        <v/>
      </c>
      <c r="J4819" s="21" t="str">
        <f>IF($B4819="","",MAX(0,$E4819-MAX(0,SUMIFS(Тех_Движение!$G$2:$G$5111,Тех_Движение!$D$2:$D$5111,$C4819,Тех_Движение!$B$2:$B$5111,"&lt;="&amp;Настройки!$B$6)-$F4819)))</f>
        <v/>
      </c>
      <c r="K4819" s="21" t="e">
        <f>IF(OR($B4819="",K$3&lt;$D4819+Настройки!$B$7),0,MAX(0,$E4819-MAX(0,SUMIFS(Тех_Движение!$G$2:$G$5111,Тех_Движение!$D$2:$D$5111,$C4819,Тех_Движение!$B$2:$B$5111,"&lt;="&amp;K$3)-$F4819)))</f>
        <v>#VALUE!</v>
      </c>
      <c r="L4819" s="21" t="e">
        <f>IF(OR($B4819="",L$3&lt;$D4819+Настройки!$B$7),0,MAX(0,$E4819-MAX(0,SUMIFS(Тех_Движение!$G$2:$G$5111,Тех_Движение!$D$2:$D$5111,$C4819,Тех_Движение!$B$2:$B$5111,"&lt;="&amp;L$3)-$F4819)))</f>
        <v>#VALUE!</v>
      </c>
      <c r="M4819" s="21" t="e">
        <f>IF(OR($B4819="",M$3&lt;$D4819+Настройки!$B$7),0,MAX(0,$E4819-MAX(0,SUMIFS(Тех_Движение!$G$2:$G$5111,Тех_Движение!$D$2:$D$5111,$C4819,Тех_Движение!$B$2:$B$5111,"&lt;="&amp;M$3)-$F4819)))</f>
        <v>#VALUE!</v>
      </c>
      <c r="N4819" s="21" t="e">
        <f>IF(OR($B4819="",N$3&lt;$D4819+Настройки!$B$7),0,MAX(0,$E4819-MAX(0,SUMIFS(Тех_Движение!$G$2:$G$5111,Тех_Движение!$D$2:$D$5111,$C4819,Тех_Движение!$B$2:$B$5111,"&lt;="&amp;N$3)-$F4819)))</f>
        <v>#VALUE!</v>
      </c>
      <c r="O4819" s="21" t="e">
        <f>IF(OR($B4819="",O$3&lt;$D4819+Настройки!$B$7),0,MAX(0,$E4819-MAX(0,SUMIFS(Тех_Движение!$G$2:$G$5111,Тех_Движение!$D$2:$D$5111,$C4819,Тех_Движение!$B$2:$B$5111,"&lt;="&amp;O$3)-$F4819)))</f>
        <v>#VALUE!</v>
      </c>
      <c r="P4819" s="21" t="e">
        <f>IF(OR($B4819="",P$3&lt;$D4819+Настройки!$B$7),0,MAX(0,$E4819-MAX(0,SUMIFS(Тех_Движение!$G$2:$G$5111,Тех_Движение!$D$2:$D$5111,$C4819,Тех_Движение!$B$2:$B$5111,"&lt;="&amp;P$3)-$F4819)))</f>
        <v>#VALUE!</v>
      </c>
      <c r="Q4819" s="21" t="e">
        <f>IF(OR($B4819="",Q$3&lt;$D4819+Настройки!$B$7),0,MAX(0,$E4819-MAX(0,SUMIFS(Тех_Движение!$G$2:$G$5111,Тех_Движение!$D$2:$D$5111,$C4819,Тех_Движение!$B$2:$B$5111,"&lt;="&amp;Q$3)-$F4819)))</f>
        <v>#VALUE!</v>
      </c>
      <c r="R4819" s="21" t="str">
        <f t="shared" si="226"/>
        <v/>
      </c>
      <c r="S4819" s="23" t="str">
        <f>IF($B4819="","",VLOOKUP($C4819,Настройки!$A$11:$L$17,9,FALSE))</f>
        <v/>
      </c>
      <c r="T4819" s="23" t="str">
        <f t="shared" si="227"/>
        <v/>
      </c>
    </row>
    <row r="4820" spans="1:20" x14ac:dyDescent="0.3">
      <c r="A4820" s="20">
        <f>Тех_Движение!$A$4817</f>
        <v>4816</v>
      </c>
      <c r="B4820" s="20" t="str">
        <f>IF(Тех_Движение!$F$4817&gt;0,Тех_Движение!$I$4817,"")</f>
        <v/>
      </c>
      <c r="C4820" s="20" t="str">
        <f>IF($B4820="","",Тех_Движение!$D$4817)</f>
        <v/>
      </c>
      <c r="D4820" s="9" t="str">
        <f>IF($B4820="","",Тех_Движение!$B$4817)</f>
        <v/>
      </c>
      <c r="E4820" s="21" t="str">
        <f>IF($B4820="","",Тех_Движение!$F$4817)</f>
        <v/>
      </c>
      <c r="F4820" s="21" t="str">
        <f>IF($B4820="","",SUMIFS($E$5:$E4819,$C$5:$C4819,$C4820))</f>
        <v/>
      </c>
      <c r="G4820" s="21" t="str">
        <f>IF($B4820="","",MAX(0,$E4820-MAX(0,SUMIFS(Тех_Движение!$G$2:$G$5111,Тех_Движение!$D$2:$D$5111,$C4820,Тех_Движение!$B$2:$B$5111,"&lt;="&amp;Настройки!$B$5-1)-$F4820)))</f>
        <v/>
      </c>
      <c r="H4820" s="21" t="str">
        <f>IF($B4820="","",IF(AND($D4820&gt;=Настройки!$B$5,$D4820&lt;=Настройки!$B$6),$E4820,0))</f>
        <v/>
      </c>
      <c r="I4820" s="21" t="str">
        <f t="shared" si="225"/>
        <v/>
      </c>
      <c r="J4820" s="21" t="str">
        <f>IF($B4820="","",MAX(0,$E4820-MAX(0,SUMIFS(Тех_Движение!$G$2:$G$5111,Тех_Движение!$D$2:$D$5111,$C4820,Тех_Движение!$B$2:$B$5111,"&lt;="&amp;Настройки!$B$6)-$F4820)))</f>
        <v/>
      </c>
      <c r="K4820" s="21" t="e">
        <f>IF(OR($B4820="",K$3&lt;$D4820+Настройки!$B$7),0,MAX(0,$E4820-MAX(0,SUMIFS(Тех_Движение!$G$2:$G$5111,Тех_Движение!$D$2:$D$5111,$C4820,Тех_Движение!$B$2:$B$5111,"&lt;="&amp;K$3)-$F4820)))</f>
        <v>#VALUE!</v>
      </c>
      <c r="L4820" s="21" t="e">
        <f>IF(OR($B4820="",L$3&lt;$D4820+Настройки!$B$7),0,MAX(0,$E4820-MAX(0,SUMIFS(Тех_Движение!$G$2:$G$5111,Тех_Движение!$D$2:$D$5111,$C4820,Тех_Движение!$B$2:$B$5111,"&lt;="&amp;L$3)-$F4820)))</f>
        <v>#VALUE!</v>
      </c>
      <c r="M4820" s="21" t="e">
        <f>IF(OR($B4820="",M$3&lt;$D4820+Настройки!$B$7),0,MAX(0,$E4820-MAX(0,SUMIFS(Тех_Движение!$G$2:$G$5111,Тех_Движение!$D$2:$D$5111,$C4820,Тех_Движение!$B$2:$B$5111,"&lt;="&amp;M$3)-$F4820)))</f>
        <v>#VALUE!</v>
      </c>
      <c r="N4820" s="21" t="e">
        <f>IF(OR($B4820="",N$3&lt;$D4820+Настройки!$B$7),0,MAX(0,$E4820-MAX(0,SUMIFS(Тех_Движение!$G$2:$G$5111,Тех_Движение!$D$2:$D$5111,$C4820,Тех_Движение!$B$2:$B$5111,"&lt;="&amp;N$3)-$F4820)))</f>
        <v>#VALUE!</v>
      </c>
      <c r="O4820" s="21" t="e">
        <f>IF(OR($B4820="",O$3&lt;$D4820+Настройки!$B$7),0,MAX(0,$E4820-MAX(0,SUMIFS(Тех_Движение!$G$2:$G$5111,Тех_Движение!$D$2:$D$5111,$C4820,Тех_Движение!$B$2:$B$5111,"&lt;="&amp;O$3)-$F4820)))</f>
        <v>#VALUE!</v>
      </c>
      <c r="P4820" s="21" t="e">
        <f>IF(OR($B4820="",P$3&lt;$D4820+Настройки!$B$7),0,MAX(0,$E4820-MAX(0,SUMIFS(Тех_Движение!$G$2:$G$5111,Тех_Движение!$D$2:$D$5111,$C4820,Тех_Движение!$B$2:$B$5111,"&lt;="&amp;P$3)-$F4820)))</f>
        <v>#VALUE!</v>
      </c>
      <c r="Q4820" s="21" t="e">
        <f>IF(OR($B4820="",Q$3&lt;$D4820+Настройки!$B$7),0,MAX(0,$E4820-MAX(0,SUMIFS(Тех_Движение!$G$2:$G$5111,Тех_Движение!$D$2:$D$5111,$C4820,Тех_Движение!$B$2:$B$5111,"&lt;="&amp;Q$3)-$F4820)))</f>
        <v>#VALUE!</v>
      </c>
      <c r="R4820" s="21" t="str">
        <f t="shared" si="226"/>
        <v/>
      </c>
      <c r="S4820" s="23" t="str">
        <f>IF($B4820="","",VLOOKUP($C4820,Настройки!$A$11:$L$17,9,FALSE))</f>
        <v/>
      </c>
      <c r="T4820" s="23" t="str">
        <f t="shared" si="227"/>
        <v/>
      </c>
    </row>
    <row r="4821" spans="1:20" x14ac:dyDescent="0.3">
      <c r="A4821" s="20">
        <f>Тех_Движение!$A$4818</f>
        <v>4817</v>
      </c>
      <c r="B4821" s="20" t="str">
        <f>IF(Тех_Движение!$F$4818&gt;0,Тех_Движение!$I$4818,"")</f>
        <v/>
      </c>
      <c r="C4821" s="20" t="str">
        <f>IF($B4821="","",Тех_Движение!$D$4818)</f>
        <v/>
      </c>
      <c r="D4821" s="9" t="str">
        <f>IF($B4821="","",Тех_Движение!$B$4818)</f>
        <v/>
      </c>
      <c r="E4821" s="21" t="str">
        <f>IF($B4821="","",Тех_Движение!$F$4818)</f>
        <v/>
      </c>
      <c r="F4821" s="21" t="str">
        <f>IF($B4821="","",SUMIFS($E$5:$E4820,$C$5:$C4820,$C4821))</f>
        <v/>
      </c>
      <c r="G4821" s="21" t="str">
        <f>IF($B4821="","",MAX(0,$E4821-MAX(0,SUMIFS(Тех_Движение!$G$2:$G$5111,Тех_Движение!$D$2:$D$5111,$C4821,Тех_Движение!$B$2:$B$5111,"&lt;="&amp;Настройки!$B$5-1)-$F4821)))</f>
        <v/>
      </c>
      <c r="H4821" s="21" t="str">
        <f>IF($B4821="","",IF(AND($D4821&gt;=Настройки!$B$5,$D4821&lt;=Настройки!$B$6),$E4821,0))</f>
        <v/>
      </c>
      <c r="I4821" s="21" t="str">
        <f t="shared" si="225"/>
        <v/>
      </c>
      <c r="J4821" s="21" t="str">
        <f>IF($B4821="","",MAX(0,$E4821-MAX(0,SUMIFS(Тех_Движение!$G$2:$G$5111,Тех_Движение!$D$2:$D$5111,$C4821,Тех_Движение!$B$2:$B$5111,"&lt;="&amp;Настройки!$B$6)-$F4821)))</f>
        <v/>
      </c>
      <c r="K4821" s="21" t="e">
        <f>IF(OR($B4821="",K$3&lt;$D4821+Настройки!$B$7),0,MAX(0,$E4821-MAX(0,SUMIFS(Тех_Движение!$G$2:$G$5111,Тех_Движение!$D$2:$D$5111,$C4821,Тех_Движение!$B$2:$B$5111,"&lt;="&amp;K$3)-$F4821)))</f>
        <v>#VALUE!</v>
      </c>
      <c r="L4821" s="21" t="e">
        <f>IF(OR($B4821="",L$3&lt;$D4821+Настройки!$B$7),0,MAX(0,$E4821-MAX(0,SUMIFS(Тех_Движение!$G$2:$G$5111,Тех_Движение!$D$2:$D$5111,$C4821,Тех_Движение!$B$2:$B$5111,"&lt;="&amp;L$3)-$F4821)))</f>
        <v>#VALUE!</v>
      </c>
      <c r="M4821" s="21" t="e">
        <f>IF(OR($B4821="",M$3&lt;$D4821+Настройки!$B$7),0,MAX(0,$E4821-MAX(0,SUMIFS(Тех_Движение!$G$2:$G$5111,Тех_Движение!$D$2:$D$5111,$C4821,Тех_Движение!$B$2:$B$5111,"&lt;="&amp;M$3)-$F4821)))</f>
        <v>#VALUE!</v>
      </c>
      <c r="N4821" s="21" t="e">
        <f>IF(OR($B4821="",N$3&lt;$D4821+Настройки!$B$7),0,MAX(0,$E4821-MAX(0,SUMIFS(Тех_Движение!$G$2:$G$5111,Тех_Движение!$D$2:$D$5111,$C4821,Тех_Движение!$B$2:$B$5111,"&lt;="&amp;N$3)-$F4821)))</f>
        <v>#VALUE!</v>
      </c>
      <c r="O4821" s="21" t="e">
        <f>IF(OR($B4821="",O$3&lt;$D4821+Настройки!$B$7),0,MAX(0,$E4821-MAX(0,SUMIFS(Тех_Движение!$G$2:$G$5111,Тех_Движение!$D$2:$D$5111,$C4821,Тех_Движение!$B$2:$B$5111,"&lt;="&amp;O$3)-$F4821)))</f>
        <v>#VALUE!</v>
      </c>
      <c r="P4821" s="21" t="e">
        <f>IF(OR($B4821="",P$3&lt;$D4821+Настройки!$B$7),0,MAX(0,$E4821-MAX(0,SUMIFS(Тех_Движение!$G$2:$G$5111,Тех_Движение!$D$2:$D$5111,$C4821,Тех_Движение!$B$2:$B$5111,"&lt;="&amp;P$3)-$F4821)))</f>
        <v>#VALUE!</v>
      </c>
      <c r="Q4821" s="21" t="e">
        <f>IF(OR($B4821="",Q$3&lt;$D4821+Настройки!$B$7),0,MAX(0,$E4821-MAX(0,SUMIFS(Тех_Движение!$G$2:$G$5111,Тех_Движение!$D$2:$D$5111,$C4821,Тех_Движение!$B$2:$B$5111,"&lt;="&amp;Q$3)-$F4821)))</f>
        <v>#VALUE!</v>
      </c>
      <c r="R4821" s="21" t="str">
        <f t="shared" si="226"/>
        <v/>
      </c>
      <c r="S4821" s="23" t="str">
        <f>IF($B4821="","",VLOOKUP($C4821,Настройки!$A$11:$L$17,9,FALSE))</f>
        <v/>
      </c>
      <c r="T4821" s="23" t="str">
        <f t="shared" si="227"/>
        <v/>
      </c>
    </row>
    <row r="4822" spans="1:20" x14ac:dyDescent="0.3">
      <c r="A4822" s="20">
        <f>Тех_Движение!$A$4819</f>
        <v>4818</v>
      </c>
      <c r="B4822" s="20" t="str">
        <f>IF(Тех_Движение!$F$4819&gt;0,Тех_Движение!$I$4819,"")</f>
        <v/>
      </c>
      <c r="C4822" s="20" t="str">
        <f>IF($B4822="","",Тех_Движение!$D$4819)</f>
        <v/>
      </c>
      <c r="D4822" s="9" t="str">
        <f>IF($B4822="","",Тех_Движение!$B$4819)</f>
        <v/>
      </c>
      <c r="E4822" s="21" t="str">
        <f>IF($B4822="","",Тех_Движение!$F$4819)</f>
        <v/>
      </c>
      <c r="F4822" s="21" t="str">
        <f>IF($B4822="","",SUMIFS($E$5:$E4821,$C$5:$C4821,$C4822))</f>
        <v/>
      </c>
      <c r="G4822" s="21" t="str">
        <f>IF($B4822="","",MAX(0,$E4822-MAX(0,SUMIFS(Тех_Движение!$G$2:$G$5111,Тех_Движение!$D$2:$D$5111,$C4822,Тех_Движение!$B$2:$B$5111,"&lt;="&amp;Настройки!$B$5-1)-$F4822)))</f>
        <v/>
      </c>
      <c r="H4822" s="21" t="str">
        <f>IF($B4822="","",IF(AND($D4822&gt;=Настройки!$B$5,$D4822&lt;=Настройки!$B$6),$E4822,0))</f>
        <v/>
      </c>
      <c r="I4822" s="21" t="str">
        <f t="shared" si="225"/>
        <v/>
      </c>
      <c r="J4822" s="21" t="str">
        <f>IF($B4822="","",MAX(0,$E4822-MAX(0,SUMIFS(Тех_Движение!$G$2:$G$5111,Тех_Движение!$D$2:$D$5111,$C4822,Тех_Движение!$B$2:$B$5111,"&lt;="&amp;Настройки!$B$6)-$F4822)))</f>
        <v/>
      </c>
      <c r="K4822" s="21" t="e">
        <f>IF(OR($B4822="",K$3&lt;$D4822+Настройки!$B$7),0,MAX(0,$E4822-MAX(0,SUMIFS(Тех_Движение!$G$2:$G$5111,Тех_Движение!$D$2:$D$5111,$C4822,Тех_Движение!$B$2:$B$5111,"&lt;="&amp;K$3)-$F4822)))</f>
        <v>#VALUE!</v>
      </c>
      <c r="L4822" s="21" t="e">
        <f>IF(OR($B4822="",L$3&lt;$D4822+Настройки!$B$7),0,MAX(0,$E4822-MAX(0,SUMIFS(Тех_Движение!$G$2:$G$5111,Тех_Движение!$D$2:$D$5111,$C4822,Тех_Движение!$B$2:$B$5111,"&lt;="&amp;L$3)-$F4822)))</f>
        <v>#VALUE!</v>
      </c>
      <c r="M4822" s="21" t="e">
        <f>IF(OR($B4822="",M$3&lt;$D4822+Настройки!$B$7),0,MAX(0,$E4822-MAX(0,SUMIFS(Тех_Движение!$G$2:$G$5111,Тех_Движение!$D$2:$D$5111,$C4822,Тех_Движение!$B$2:$B$5111,"&lt;="&amp;M$3)-$F4822)))</f>
        <v>#VALUE!</v>
      </c>
      <c r="N4822" s="21" t="e">
        <f>IF(OR($B4822="",N$3&lt;$D4822+Настройки!$B$7),0,MAX(0,$E4822-MAX(0,SUMIFS(Тех_Движение!$G$2:$G$5111,Тех_Движение!$D$2:$D$5111,$C4822,Тех_Движение!$B$2:$B$5111,"&lt;="&amp;N$3)-$F4822)))</f>
        <v>#VALUE!</v>
      </c>
      <c r="O4822" s="21" t="e">
        <f>IF(OR($B4822="",O$3&lt;$D4822+Настройки!$B$7),0,MAX(0,$E4822-MAX(0,SUMIFS(Тех_Движение!$G$2:$G$5111,Тех_Движение!$D$2:$D$5111,$C4822,Тех_Движение!$B$2:$B$5111,"&lt;="&amp;O$3)-$F4822)))</f>
        <v>#VALUE!</v>
      </c>
      <c r="P4822" s="21" t="e">
        <f>IF(OR($B4822="",P$3&lt;$D4822+Настройки!$B$7),0,MAX(0,$E4822-MAX(0,SUMIFS(Тех_Движение!$G$2:$G$5111,Тех_Движение!$D$2:$D$5111,$C4822,Тех_Движение!$B$2:$B$5111,"&lt;="&amp;P$3)-$F4822)))</f>
        <v>#VALUE!</v>
      </c>
      <c r="Q4822" s="21" t="e">
        <f>IF(OR($B4822="",Q$3&lt;$D4822+Настройки!$B$7),0,MAX(0,$E4822-MAX(0,SUMIFS(Тех_Движение!$G$2:$G$5111,Тех_Движение!$D$2:$D$5111,$C4822,Тех_Движение!$B$2:$B$5111,"&lt;="&amp;Q$3)-$F4822)))</f>
        <v>#VALUE!</v>
      </c>
      <c r="R4822" s="21" t="str">
        <f t="shared" si="226"/>
        <v/>
      </c>
      <c r="S4822" s="23" t="str">
        <f>IF($B4822="","",VLOOKUP($C4822,Настройки!$A$11:$L$17,9,FALSE))</f>
        <v/>
      </c>
      <c r="T4822" s="23" t="str">
        <f t="shared" si="227"/>
        <v/>
      </c>
    </row>
    <row r="4823" spans="1:20" x14ac:dyDescent="0.3">
      <c r="A4823" s="20">
        <f>Тех_Движение!$A$4820</f>
        <v>4819</v>
      </c>
      <c r="B4823" s="20" t="str">
        <f>IF(Тех_Движение!$F$4820&gt;0,Тех_Движение!$I$4820,"")</f>
        <v/>
      </c>
      <c r="C4823" s="20" t="str">
        <f>IF($B4823="","",Тех_Движение!$D$4820)</f>
        <v/>
      </c>
      <c r="D4823" s="9" t="str">
        <f>IF($B4823="","",Тех_Движение!$B$4820)</f>
        <v/>
      </c>
      <c r="E4823" s="21" t="str">
        <f>IF($B4823="","",Тех_Движение!$F$4820)</f>
        <v/>
      </c>
      <c r="F4823" s="21" t="str">
        <f>IF($B4823="","",SUMIFS($E$5:$E4822,$C$5:$C4822,$C4823))</f>
        <v/>
      </c>
      <c r="G4823" s="21" t="str">
        <f>IF($B4823="","",MAX(0,$E4823-MAX(0,SUMIFS(Тех_Движение!$G$2:$G$5111,Тех_Движение!$D$2:$D$5111,$C4823,Тех_Движение!$B$2:$B$5111,"&lt;="&amp;Настройки!$B$5-1)-$F4823)))</f>
        <v/>
      </c>
      <c r="H4823" s="21" t="str">
        <f>IF($B4823="","",IF(AND($D4823&gt;=Настройки!$B$5,$D4823&lt;=Настройки!$B$6),$E4823,0))</f>
        <v/>
      </c>
      <c r="I4823" s="21" t="str">
        <f t="shared" si="225"/>
        <v/>
      </c>
      <c r="J4823" s="21" t="str">
        <f>IF($B4823="","",MAX(0,$E4823-MAX(0,SUMIFS(Тех_Движение!$G$2:$G$5111,Тех_Движение!$D$2:$D$5111,$C4823,Тех_Движение!$B$2:$B$5111,"&lt;="&amp;Настройки!$B$6)-$F4823)))</f>
        <v/>
      </c>
      <c r="K4823" s="21" t="e">
        <f>IF(OR($B4823="",K$3&lt;$D4823+Настройки!$B$7),0,MAX(0,$E4823-MAX(0,SUMIFS(Тех_Движение!$G$2:$G$5111,Тех_Движение!$D$2:$D$5111,$C4823,Тех_Движение!$B$2:$B$5111,"&lt;="&amp;K$3)-$F4823)))</f>
        <v>#VALUE!</v>
      </c>
      <c r="L4823" s="21" t="e">
        <f>IF(OR($B4823="",L$3&lt;$D4823+Настройки!$B$7),0,MAX(0,$E4823-MAX(0,SUMIFS(Тех_Движение!$G$2:$G$5111,Тех_Движение!$D$2:$D$5111,$C4823,Тех_Движение!$B$2:$B$5111,"&lt;="&amp;L$3)-$F4823)))</f>
        <v>#VALUE!</v>
      </c>
      <c r="M4823" s="21" t="e">
        <f>IF(OR($B4823="",M$3&lt;$D4823+Настройки!$B$7),0,MAX(0,$E4823-MAX(0,SUMIFS(Тех_Движение!$G$2:$G$5111,Тех_Движение!$D$2:$D$5111,$C4823,Тех_Движение!$B$2:$B$5111,"&lt;="&amp;M$3)-$F4823)))</f>
        <v>#VALUE!</v>
      </c>
      <c r="N4823" s="21" t="e">
        <f>IF(OR($B4823="",N$3&lt;$D4823+Настройки!$B$7),0,MAX(0,$E4823-MAX(0,SUMIFS(Тех_Движение!$G$2:$G$5111,Тех_Движение!$D$2:$D$5111,$C4823,Тех_Движение!$B$2:$B$5111,"&lt;="&amp;N$3)-$F4823)))</f>
        <v>#VALUE!</v>
      </c>
      <c r="O4823" s="21" t="e">
        <f>IF(OR($B4823="",O$3&lt;$D4823+Настройки!$B$7),0,MAX(0,$E4823-MAX(0,SUMIFS(Тех_Движение!$G$2:$G$5111,Тех_Движение!$D$2:$D$5111,$C4823,Тех_Движение!$B$2:$B$5111,"&lt;="&amp;O$3)-$F4823)))</f>
        <v>#VALUE!</v>
      </c>
      <c r="P4823" s="21" t="e">
        <f>IF(OR($B4823="",P$3&lt;$D4823+Настройки!$B$7),0,MAX(0,$E4823-MAX(0,SUMIFS(Тех_Движение!$G$2:$G$5111,Тех_Движение!$D$2:$D$5111,$C4823,Тех_Движение!$B$2:$B$5111,"&lt;="&amp;P$3)-$F4823)))</f>
        <v>#VALUE!</v>
      </c>
      <c r="Q4823" s="21" t="e">
        <f>IF(OR($B4823="",Q$3&lt;$D4823+Настройки!$B$7),0,MAX(0,$E4823-MAX(0,SUMIFS(Тех_Движение!$G$2:$G$5111,Тех_Движение!$D$2:$D$5111,$C4823,Тех_Движение!$B$2:$B$5111,"&lt;="&amp;Q$3)-$F4823)))</f>
        <v>#VALUE!</v>
      </c>
      <c r="R4823" s="21" t="str">
        <f t="shared" si="226"/>
        <v/>
      </c>
      <c r="S4823" s="23" t="str">
        <f>IF($B4823="","",VLOOKUP($C4823,Настройки!$A$11:$L$17,9,FALSE))</f>
        <v/>
      </c>
      <c r="T4823" s="23" t="str">
        <f t="shared" si="227"/>
        <v/>
      </c>
    </row>
    <row r="4824" spans="1:20" x14ac:dyDescent="0.3">
      <c r="A4824" s="20">
        <f>Тех_Движение!$A$4821</f>
        <v>4820</v>
      </c>
      <c r="B4824" s="20" t="str">
        <f>IF(Тех_Движение!$F$4821&gt;0,Тех_Движение!$I$4821,"")</f>
        <v/>
      </c>
      <c r="C4824" s="20" t="str">
        <f>IF($B4824="","",Тех_Движение!$D$4821)</f>
        <v/>
      </c>
      <c r="D4824" s="9" t="str">
        <f>IF($B4824="","",Тех_Движение!$B$4821)</f>
        <v/>
      </c>
      <c r="E4824" s="21" t="str">
        <f>IF($B4824="","",Тех_Движение!$F$4821)</f>
        <v/>
      </c>
      <c r="F4824" s="21" t="str">
        <f>IF($B4824="","",SUMIFS($E$5:$E4823,$C$5:$C4823,$C4824))</f>
        <v/>
      </c>
      <c r="G4824" s="21" t="str">
        <f>IF($B4824="","",MAX(0,$E4824-MAX(0,SUMIFS(Тех_Движение!$G$2:$G$5111,Тех_Движение!$D$2:$D$5111,$C4824,Тех_Движение!$B$2:$B$5111,"&lt;="&amp;Настройки!$B$5-1)-$F4824)))</f>
        <v/>
      </c>
      <c r="H4824" s="21" t="str">
        <f>IF($B4824="","",IF(AND($D4824&gt;=Настройки!$B$5,$D4824&lt;=Настройки!$B$6),$E4824,0))</f>
        <v/>
      </c>
      <c r="I4824" s="21" t="str">
        <f t="shared" si="225"/>
        <v/>
      </c>
      <c r="J4824" s="21" t="str">
        <f>IF($B4824="","",MAX(0,$E4824-MAX(0,SUMIFS(Тех_Движение!$G$2:$G$5111,Тех_Движение!$D$2:$D$5111,$C4824,Тех_Движение!$B$2:$B$5111,"&lt;="&amp;Настройки!$B$6)-$F4824)))</f>
        <v/>
      </c>
      <c r="K4824" s="21" t="e">
        <f>IF(OR($B4824="",K$3&lt;$D4824+Настройки!$B$7),0,MAX(0,$E4824-MAX(0,SUMIFS(Тех_Движение!$G$2:$G$5111,Тех_Движение!$D$2:$D$5111,$C4824,Тех_Движение!$B$2:$B$5111,"&lt;="&amp;K$3)-$F4824)))</f>
        <v>#VALUE!</v>
      </c>
      <c r="L4824" s="21" t="e">
        <f>IF(OR($B4824="",L$3&lt;$D4824+Настройки!$B$7),0,MAX(0,$E4824-MAX(0,SUMIFS(Тех_Движение!$G$2:$G$5111,Тех_Движение!$D$2:$D$5111,$C4824,Тех_Движение!$B$2:$B$5111,"&lt;="&amp;L$3)-$F4824)))</f>
        <v>#VALUE!</v>
      </c>
      <c r="M4824" s="21" t="e">
        <f>IF(OR($B4824="",M$3&lt;$D4824+Настройки!$B$7),0,MAX(0,$E4824-MAX(0,SUMIFS(Тех_Движение!$G$2:$G$5111,Тех_Движение!$D$2:$D$5111,$C4824,Тех_Движение!$B$2:$B$5111,"&lt;="&amp;M$3)-$F4824)))</f>
        <v>#VALUE!</v>
      </c>
      <c r="N4824" s="21" t="e">
        <f>IF(OR($B4824="",N$3&lt;$D4824+Настройки!$B$7),0,MAX(0,$E4824-MAX(0,SUMIFS(Тех_Движение!$G$2:$G$5111,Тех_Движение!$D$2:$D$5111,$C4824,Тех_Движение!$B$2:$B$5111,"&lt;="&amp;N$3)-$F4824)))</f>
        <v>#VALUE!</v>
      </c>
      <c r="O4824" s="21" t="e">
        <f>IF(OR($B4824="",O$3&lt;$D4824+Настройки!$B$7),0,MAX(0,$E4824-MAX(0,SUMIFS(Тех_Движение!$G$2:$G$5111,Тех_Движение!$D$2:$D$5111,$C4824,Тех_Движение!$B$2:$B$5111,"&lt;="&amp;O$3)-$F4824)))</f>
        <v>#VALUE!</v>
      </c>
      <c r="P4824" s="21" t="e">
        <f>IF(OR($B4824="",P$3&lt;$D4824+Настройки!$B$7),0,MAX(0,$E4824-MAX(0,SUMIFS(Тех_Движение!$G$2:$G$5111,Тех_Движение!$D$2:$D$5111,$C4824,Тех_Движение!$B$2:$B$5111,"&lt;="&amp;P$3)-$F4824)))</f>
        <v>#VALUE!</v>
      </c>
      <c r="Q4824" s="21" t="e">
        <f>IF(OR($B4824="",Q$3&lt;$D4824+Настройки!$B$7),0,MAX(0,$E4824-MAX(0,SUMIFS(Тех_Движение!$G$2:$G$5111,Тех_Движение!$D$2:$D$5111,$C4824,Тех_Движение!$B$2:$B$5111,"&lt;="&amp;Q$3)-$F4824)))</f>
        <v>#VALUE!</v>
      </c>
      <c r="R4824" s="21" t="str">
        <f t="shared" si="226"/>
        <v/>
      </c>
      <c r="S4824" s="23" t="str">
        <f>IF($B4824="","",VLOOKUP($C4824,Настройки!$A$11:$L$17,9,FALSE))</f>
        <v/>
      </c>
      <c r="T4824" s="23" t="str">
        <f t="shared" si="227"/>
        <v/>
      </c>
    </row>
    <row r="4825" spans="1:20" x14ac:dyDescent="0.3">
      <c r="A4825" s="20">
        <f>Тех_Движение!$A$4822</f>
        <v>4821</v>
      </c>
      <c r="B4825" s="20" t="str">
        <f>IF(Тех_Движение!$F$4822&gt;0,Тех_Движение!$I$4822,"")</f>
        <v/>
      </c>
      <c r="C4825" s="20" t="str">
        <f>IF($B4825="","",Тех_Движение!$D$4822)</f>
        <v/>
      </c>
      <c r="D4825" s="9" t="str">
        <f>IF($B4825="","",Тех_Движение!$B$4822)</f>
        <v/>
      </c>
      <c r="E4825" s="21" t="str">
        <f>IF($B4825="","",Тех_Движение!$F$4822)</f>
        <v/>
      </c>
      <c r="F4825" s="21" t="str">
        <f>IF($B4825="","",SUMIFS($E$5:$E4824,$C$5:$C4824,$C4825))</f>
        <v/>
      </c>
      <c r="G4825" s="21" t="str">
        <f>IF($B4825="","",MAX(0,$E4825-MAX(0,SUMIFS(Тех_Движение!$G$2:$G$5111,Тех_Движение!$D$2:$D$5111,$C4825,Тех_Движение!$B$2:$B$5111,"&lt;="&amp;Настройки!$B$5-1)-$F4825)))</f>
        <v/>
      </c>
      <c r="H4825" s="21" t="str">
        <f>IF($B4825="","",IF(AND($D4825&gt;=Настройки!$B$5,$D4825&lt;=Настройки!$B$6),$E4825,0))</f>
        <v/>
      </c>
      <c r="I4825" s="21" t="str">
        <f t="shared" si="225"/>
        <v/>
      </c>
      <c r="J4825" s="21" t="str">
        <f>IF($B4825="","",MAX(0,$E4825-MAX(0,SUMIFS(Тех_Движение!$G$2:$G$5111,Тех_Движение!$D$2:$D$5111,$C4825,Тех_Движение!$B$2:$B$5111,"&lt;="&amp;Настройки!$B$6)-$F4825)))</f>
        <v/>
      </c>
      <c r="K4825" s="21" t="e">
        <f>IF(OR($B4825="",K$3&lt;$D4825+Настройки!$B$7),0,MAX(0,$E4825-MAX(0,SUMIFS(Тех_Движение!$G$2:$G$5111,Тех_Движение!$D$2:$D$5111,$C4825,Тех_Движение!$B$2:$B$5111,"&lt;="&amp;K$3)-$F4825)))</f>
        <v>#VALUE!</v>
      </c>
      <c r="L4825" s="21" t="e">
        <f>IF(OR($B4825="",L$3&lt;$D4825+Настройки!$B$7),0,MAX(0,$E4825-MAX(0,SUMIFS(Тех_Движение!$G$2:$G$5111,Тех_Движение!$D$2:$D$5111,$C4825,Тех_Движение!$B$2:$B$5111,"&lt;="&amp;L$3)-$F4825)))</f>
        <v>#VALUE!</v>
      </c>
      <c r="M4825" s="21" t="e">
        <f>IF(OR($B4825="",M$3&lt;$D4825+Настройки!$B$7),0,MAX(0,$E4825-MAX(0,SUMIFS(Тех_Движение!$G$2:$G$5111,Тех_Движение!$D$2:$D$5111,$C4825,Тех_Движение!$B$2:$B$5111,"&lt;="&amp;M$3)-$F4825)))</f>
        <v>#VALUE!</v>
      </c>
      <c r="N4825" s="21" t="e">
        <f>IF(OR($B4825="",N$3&lt;$D4825+Настройки!$B$7),0,MAX(0,$E4825-MAX(0,SUMIFS(Тех_Движение!$G$2:$G$5111,Тех_Движение!$D$2:$D$5111,$C4825,Тех_Движение!$B$2:$B$5111,"&lt;="&amp;N$3)-$F4825)))</f>
        <v>#VALUE!</v>
      </c>
      <c r="O4825" s="21" t="e">
        <f>IF(OR($B4825="",O$3&lt;$D4825+Настройки!$B$7),0,MAX(0,$E4825-MAX(0,SUMIFS(Тех_Движение!$G$2:$G$5111,Тех_Движение!$D$2:$D$5111,$C4825,Тех_Движение!$B$2:$B$5111,"&lt;="&amp;O$3)-$F4825)))</f>
        <v>#VALUE!</v>
      </c>
      <c r="P4825" s="21" t="e">
        <f>IF(OR($B4825="",P$3&lt;$D4825+Настройки!$B$7),0,MAX(0,$E4825-MAX(0,SUMIFS(Тех_Движение!$G$2:$G$5111,Тех_Движение!$D$2:$D$5111,$C4825,Тех_Движение!$B$2:$B$5111,"&lt;="&amp;P$3)-$F4825)))</f>
        <v>#VALUE!</v>
      </c>
      <c r="Q4825" s="21" t="e">
        <f>IF(OR($B4825="",Q$3&lt;$D4825+Настройки!$B$7),0,MAX(0,$E4825-MAX(0,SUMIFS(Тех_Движение!$G$2:$G$5111,Тех_Движение!$D$2:$D$5111,$C4825,Тех_Движение!$B$2:$B$5111,"&lt;="&amp;Q$3)-$F4825)))</f>
        <v>#VALUE!</v>
      </c>
      <c r="R4825" s="21" t="str">
        <f t="shared" si="226"/>
        <v/>
      </c>
      <c r="S4825" s="23" t="str">
        <f>IF($B4825="","",VLOOKUP($C4825,Настройки!$A$11:$L$17,9,FALSE))</f>
        <v/>
      </c>
      <c r="T4825" s="23" t="str">
        <f t="shared" si="227"/>
        <v/>
      </c>
    </row>
    <row r="4826" spans="1:20" x14ac:dyDescent="0.3">
      <c r="A4826" s="20">
        <f>Тех_Движение!$A$4823</f>
        <v>4822</v>
      </c>
      <c r="B4826" s="20" t="str">
        <f>IF(Тех_Движение!$F$4823&gt;0,Тех_Движение!$I$4823,"")</f>
        <v/>
      </c>
      <c r="C4826" s="20" t="str">
        <f>IF($B4826="","",Тех_Движение!$D$4823)</f>
        <v/>
      </c>
      <c r="D4826" s="9" t="str">
        <f>IF($B4826="","",Тех_Движение!$B$4823)</f>
        <v/>
      </c>
      <c r="E4826" s="21" t="str">
        <f>IF($B4826="","",Тех_Движение!$F$4823)</f>
        <v/>
      </c>
      <c r="F4826" s="21" t="str">
        <f>IF($B4826="","",SUMIFS($E$5:$E4825,$C$5:$C4825,$C4826))</f>
        <v/>
      </c>
      <c r="G4826" s="21" t="str">
        <f>IF($B4826="","",MAX(0,$E4826-MAX(0,SUMIFS(Тех_Движение!$G$2:$G$5111,Тех_Движение!$D$2:$D$5111,$C4826,Тех_Движение!$B$2:$B$5111,"&lt;="&amp;Настройки!$B$5-1)-$F4826)))</f>
        <v/>
      </c>
      <c r="H4826" s="21" t="str">
        <f>IF($B4826="","",IF(AND($D4826&gt;=Настройки!$B$5,$D4826&lt;=Настройки!$B$6),$E4826,0))</f>
        <v/>
      </c>
      <c r="I4826" s="21" t="str">
        <f t="shared" si="225"/>
        <v/>
      </c>
      <c r="J4826" s="21" t="str">
        <f>IF($B4826="","",MAX(0,$E4826-MAX(0,SUMIFS(Тех_Движение!$G$2:$G$5111,Тех_Движение!$D$2:$D$5111,$C4826,Тех_Движение!$B$2:$B$5111,"&lt;="&amp;Настройки!$B$6)-$F4826)))</f>
        <v/>
      </c>
      <c r="K4826" s="21" t="e">
        <f>IF(OR($B4826="",K$3&lt;$D4826+Настройки!$B$7),0,MAX(0,$E4826-MAX(0,SUMIFS(Тех_Движение!$G$2:$G$5111,Тех_Движение!$D$2:$D$5111,$C4826,Тех_Движение!$B$2:$B$5111,"&lt;="&amp;K$3)-$F4826)))</f>
        <v>#VALUE!</v>
      </c>
      <c r="L4826" s="21" t="e">
        <f>IF(OR($B4826="",L$3&lt;$D4826+Настройки!$B$7),0,MAX(0,$E4826-MAX(0,SUMIFS(Тех_Движение!$G$2:$G$5111,Тех_Движение!$D$2:$D$5111,$C4826,Тех_Движение!$B$2:$B$5111,"&lt;="&amp;L$3)-$F4826)))</f>
        <v>#VALUE!</v>
      </c>
      <c r="M4826" s="21" t="e">
        <f>IF(OR($B4826="",M$3&lt;$D4826+Настройки!$B$7),0,MAX(0,$E4826-MAX(0,SUMIFS(Тех_Движение!$G$2:$G$5111,Тех_Движение!$D$2:$D$5111,$C4826,Тех_Движение!$B$2:$B$5111,"&lt;="&amp;M$3)-$F4826)))</f>
        <v>#VALUE!</v>
      </c>
      <c r="N4826" s="21" t="e">
        <f>IF(OR($B4826="",N$3&lt;$D4826+Настройки!$B$7),0,MAX(0,$E4826-MAX(0,SUMIFS(Тех_Движение!$G$2:$G$5111,Тех_Движение!$D$2:$D$5111,$C4826,Тех_Движение!$B$2:$B$5111,"&lt;="&amp;N$3)-$F4826)))</f>
        <v>#VALUE!</v>
      </c>
      <c r="O4826" s="21" t="e">
        <f>IF(OR($B4826="",O$3&lt;$D4826+Настройки!$B$7),0,MAX(0,$E4826-MAX(0,SUMIFS(Тех_Движение!$G$2:$G$5111,Тех_Движение!$D$2:$D$5111,$C4826,Тех_Движение!$B$2:$B$5111,"&lt;="&amp;O$3)-$F4826)))</f>
        <v>#VALUE!</v>
      </c>
      <c r="P4826" s="21" t="e">
        <f>IF(OR($B4826="",P$3&lt;$D4826+Настройки!$B$7),0,MAX(0,$E4826-MAX(0,SUMIFS(Тех_Движение!$G$2:$G$5111,Тех_Движение!$D$2:$D$5111,$C4826,Тех_Движение!$B$2:$B$5111,"&lt;="&amp;P$3)-$F4826)))</f>
        <v>#VALUE!</v>
      </c>
      <c r="Q4826" s="21" t="e">
        <f>IF(OR($B4826="",Q$3&lt;$D4826+Настройки!$B$7),0,MAX(0,$E4826-MAX(0,SUMIFS(Тех_Движение!$G$2:$G$5111,Тех_Движение!$D$2:$D$5111,$C4826,Тех_Движение!$B$2:$B$5111,"&lt;="&amp;Q$3)-$F4826)))</f>
        <v>#VALUE!</v>
      </c>
      <c r="R4826" s="21" t="str">
        <f t="shared" si="226"/>
        <v/>
      </c>
      <c r="S4826" s="23" t="str">
        <f>IF($B4826="","",VLOOKUP($C4826,Настройки!$A$11:$L$17,9,FALSE))</f>
        <v/>
      </c>
      <c r="T4826" s="23" t="str">
        <f t="shared" si="227"/>
        <v/>
      </c>
    </row>
    <row r="4827" spans="1:20" x14ac:dyDescent="0.3">
      <c r="A4827" s="20">
        <f>Тех_Движение!$A$4824</f>
        <v>4823</v>
      </c>
      <c r="B4827" s="20" t="str">
        <f>IF(Тех_Движение!$F$4824&gt;0,Тех_Движение!$I$4824,"")</f>
        <v/>
      </c>
      <c r="C4827" s="20" t="str">
        <f>IF($B4827="","",Тех_Движение!$D$4824)</f>
        <v/>
      </c>
      <c r="D4827" s="9" t="str">
        <f>IF($B4827="","",Тех_Движение!$B$4824)</f>
        <v/>
      </c>
      <c r="E4827" s="21" t="str">
        <f>IF($B4827="","",Тех_Движение!$F$4824)</f>
        <v/>
      </c>
      <c r="F4827" s="21" t="str">
        <f>IF($B4827="","",SUMIFS($E$5:$E4826,$C$5:$C4826,$C4827))</f>
        <v/>
      </c>
      <c r="G4827" s="21" t="str">
        <f>IF($B4827="","",MAX(0,$E4827-MAX(0,SUMIFS(Тех_Движение!$G$2:$G$5111,Тех_Движение!$D$2:$D$5111,$C4827,Тех_Движение!$B$2:$B$5111,"&lt;="&amp;Настройки!$B$5-1)-$F4827)))</f>
        <v/>
      </c>
      <c r="H4827" s="21" t="str">
        <f>IF($B4827="","",IF(AND($D4827&gt;=Настройки!$B$5,$D4827&lt;=Настройки!$B$6),$E4827,0))</f>
        <v/>
      </c>
      <c r="I4827" s="21" t="str">
        <f t="shared" si="225"/>
        <v/>
      </c>
      <c r="J4827" s="21" t="str">
        <f>IF($B4827="","",MAX(0,$E4827-MAX(0,SUMIFS(Тех_Движение!$G$2:$G$5111,Тех_Движение!$D$2:$D$5111,$C4827,Тех_Движение!$B$2:$B$5111,"&lt;="&amp;Настройки!$B$6)-$F4827)))</f>
        <v/>
      </c>
      <c r="K4827" s="21" t="e">
        <f>IF(OR($B4827="",K$3&lt;$D4827+Настройки!$B$7),0,MAX(0,$E4827-MAX(0,SUMIFS(Тех_Движение!$G$2:$G$5111,Тех_Движение!$D$2:$D$5111,$C4827,Тех_Движение!$B$2:$B$5111,"&lt;="&amp;K$3)-$F4827)))</f>
        <v>#VALUE!</v>
      </c>
      <c r="L4827" s="21" t="e">
        <f>IF(OR($B4827="",L$3&lt;$D4827+Настройки!$B$7),0,MAX(0,$E4827-MAX(0,SUMIFS(Тех_Движение!$G$2:$G$5111,Тех_Движение!$D$2:$D$5111,$C4827,Тех_Движение!$B$2:$B$5111,"&lt;="&amp;L$3)-$F4827)))</f>
        <v>#VALUE!</v>
      </c>
      <c r="M4827" s="21" t="e">
        <f>IF(OR($B4827="",M$3&lt;$D4827+Настройки!$B$7),0,MAX(0,$E4827-MAX(0,SUMIFS(Тех_Движение!$G$2:$G$5111,Тех_Движение!$D$2:$D$5111,$C4827,Тех_Движение!$B$2:$B$5111,"&lt;="&amp;M$3)-$F4827)))</f>
        <v>#VALUE!</v>
      </c>
      <c r="N4827" s="21" t="e">
        <f>IF(OR($B4827="",N$3&lt;$D4827+Настройки!$B$7),0,MAX(0,$E4827-MAX(0,SUMIFS(Тех_Движение!$G$2:$G$5111,Тех_Движение!$D$2:$D$5111,$C4827,Тех_Движение!$B$2:$B$5111,"&lt;="&amp;N$3)-$F4827)))</f>
        <v>#VALUE!</v>
      </c>
      <c r="O4827" s="21" t="e">
        <f>IF(OR($B4827="",O$3&lt;$D4827+Настройки!$B$7),0,MAX(0,$E4827-MAX(0,SUMIFS(Тех_Движение!$G$2:$G$5111,Тех_Движение!$D$2:$D$5111,$C4827,Тех_Движение!$B$2:$B$5111,"&lt;="&amp;O$3)-$F4827)))</f>
        <v>#VALUE!</v>
      </c>
      <c r="P4827" s="21" t="e">
        <f>IF(OR($B4827="",P$3&lt;$D4827+Настройки!$B$7),0,MAX(0,$E4827-MAX(0,SUMIFS(Тех_Движение!$G$2:$G$5111,Тех_Движение!$D$2:$D$5111,$C4827,Тех_Движение!$B$2:$B$5111,"&lt;="&amp;P$3)-$F4827)))</f>
        <v>#VALUE!</v>
      </c>
      <c r="Q4827" s="21" t="e">
        <f>IF(OR($B4827="",Q$3&lt;$D4827+Настройки!$B$7),0,MAX(0,$E4827-MAX(0,SUMIFS(Тех_Движение!$G$2:$G$5111,Тех_Движение!$D$2:$D$5111,$C4827,Тех_Движение!$B$2:$B$5111,"&lt;="&amp;Q$3)-$F4827)))</f>
        <v>#VALUE!</v>
      </c>
      <c r="R4827" s="21" t="str">
        <f t="shared" si="226"/>
        <v/>
      </c>
      <c r="S4827" s="23" t="str">
        <f>IF($B4827="","",VLOOKUP($C4827,Настройки!$A$11:$L$17,9,FALSE))</f>
        <v/>
      </c>
      <c r="T4827" s="23" t="str">
        <f t="shared" si="227"/>
        <v/>
      </c>
    </row>
    <row r="4828" spans="1:20" x14ac:dyDescent="0.3">
      <c r="A4828" s="20">
        <f>Тех_Движение!$A$4825</f>
        <v>4824</v>
      </c>
      <c r="B4828" s="20" t="str">
        <f>IF(Тех_Движение!$F$4825&gt;0,Тех_Движение!$I$4825,"")</f>
        <v/>
      </c>
      <c r="C4828" s="20" t="str">
        <f>IF($B4828="","",Тех_Движение!$D$4825)</f>
        <v/>
      </c>
      <c r="D4828" s="9" t="str">
        <f>IF($B4828="","",Тех_Движение!$B$4825)</f>
        <v/>
      </c>
      <c r="E4828" s="21" t="str">
        <f>IF($B4828="","",Тех_Движение!$F$4825)</f>
        <v/>
      </c>
      <c r="F4828" s="21" t="str">
        <f>IF($B4828="","",SUMIFS($E$5:$E4827,$C$5:$C4827,$C4828))</f>
        <v/>
      </c>
      <c r="G4828" s="21" t="str">
        <f>IF($B4828="","",MAX(0,$E4828-MAX(0,SUMIFS(Тех_Движение!$G$2:$G$5111,Тех_Движение!$D$2:$D$5111,$C4828,Тех_Движение!$B$2:$B$5111,"&lt;="&amp;Настройки!$B$5-1)-$F4828)))</f>
        <v/>
      </c>
      <c r="H4828" s="21" t="str">
        <f>IF($B4828="","",IF(AND($D4828&gt;=Настройки!$B$5,$D4828&lt;=Настройки!$B$6),$E4828,0))</f>
        <v/>
      </c>
      <c r="I4828" s="21" t="str">
        <f t="shared" si="225"/>
        <v/>
      </c>
      <c r="J4828" s="21" t="str">
        <f>IF($B4828="","",MAX(0,$E4828-MAX(0,SUMIFS(Тех_Движение!$G$2:$G$5111,Тех_Движение!$D$2:$D$5111,$C4828,Тех_Движение!$B$2:$B$5111,"&lt;="&amp;Настройки!$B$6)-$F4828)))</f>
        <v/>
      </c>
      <c r="K4828" s="21" t="e">
        <f>IF(OR($B4828="",K$3&lt;$D4828+Настройки!$B$7),0,MAX(0,$E4828-MAX(0,SUMIFS(Тех_Движение!$G$2:$G$5111,Тех_Движение!$D$2:$D$5111,$C4828,Тех_Движение!$B$2:$B$5111,"&lt;="&amp;K$3)-$F4828)))</f>
        <v>#VALUE!</v>
      </c>
      <c r="L4828" s="21" t="e">
        <f>IF(OR($B4828="",L$3&lt;$D4828+Настройки!$B$7),0,MAX(0,$E4828-MAX(0,SUMIFS(Тех_Движение!$G$2:$G$5111,Тех_Движение!$D$2:$D$5111,$C4828,Тех_Движение!$B$2:$B$5111,"&lt;="&amp;L$3)-$F4828)))</f>
        <v>#VALUE!</v>
      </c>
      <c r="M4828" s="21" t="e">
        <f>IF(OR($B4828="",M$3&lt;$D4828+Настройки!$B$7),0,MAX(0,$E4828-MAX(0,SUMIFS(Тех_Движение!$G$2:$G$5111,Тех_Движение!$D$2:$D$5111,$C4828,Тех_Движение!$B$2:$B$5111,"&lt;="&amp;M$3)-$F4828)))</f>
        <v>#VALUE!</v>
      </c>
      <c r="N4828" s="21" t="e">
        <f>IF(OR($B4828="",N$3&lt;$D4828+Настройки!$B$7),0,MAX(0,$E4828-MAX(0,SUMIFS(Тех_Движение!$G$2:$G$5111,Тех_Движение!$D$2:$D$5111,$C4828,Тех_Движение!$B$2:$B$5111,"&lt;="&amp;N$3)-$F4828)))</f>
        <v>#VALUE!</v>
      </c>
      <c r="O4828" s="21" t="e">
        <f>IF(OR($B4828="",O$3&lt;$D4828+Настройки!$B$7),0,MAX(0,$E4828-MAX(0,SUMIFS(Тех_Движение!$G$2:$G$5111,Тех_Движение!$D$2:$D$5111,$C4828,Тех_Движение!$B$2:$B$5111,"&lt;="&amp;O$3)-$F4828)))</f>
        <v>#VALUE!</v>
      </c>
      <c r="P4828" s="21" t="e">
        <f>IF(OR($B4828="",P$3&lt;$D4828+Настройки!$B$7),0,MAX(0,$E4828-MAX(0,SUMIFS(Тех_Движение!$G$2:$G$5111,Тех_Движение!$D$2:$D$5111,$C4828,Тех_Движение!$B$2:$B$5111,"&lt;="&amp;P$3)-$F4828)))</f>
        <v>#VALUE!</v>
      </c>
      <c r="Q4828" s="21" t="e">
        <f>IF(OR($B4828="",Q$3&lt;$D4828+Настройки!$B$7),0,MAX(0,$E4828-MAX(0,SUMIFS(Тех_Движение!$G$2:$G$5111,Тех_Движение!$D$2:$D$5111,$C4828,Тех_Движение!$B$2:$B$5111,"&lt;="&amp;Q$3)-$F4828)))</f>
        <v>#VALUE!</v>
      </c>
      <c r="R4828" s="21" t="str">
        <f t="shared" si="226"/>
        <v/>
      </c>
      <c r="S4828" s="23" t="str">
        <f>IF($B4828="","",VLOOKUP($C4828,Настройки!$A$11:$L$17,9,FALSE))</f>
        <v/>
      </c>
      <c r="T4828" s="23" t="str">
        <f t="shared" si="227"/>
        <v/>
      </c>
    </row>
    <row r="4829" spans="1:20" x14ac:dyDescent="0.3">
      <c r="A4829" s="20">
        <f>Тех_Движение!$A$4826</f>
        <v>4825</v>
      </c>
      <c r="B4829" s="20" t="str">
        <f>IF(Тех_Движение!$F$4826&gt;0,Тех_Движение!$I$4826,"")</f>
        <v/>
      </c>
      <c r="C4829" s="20" t="str">
        <f>IF($B4829="","",Тех_Движение!$D$4826)</f>
        <v/>
      </c>
      <c r="D4829" s="9" t="str">
        <f>IF($B4829="","",Тех_Движение!$B$4826)</f>
        <v/>
      </c>
      <c r="E4829" s="21" t="str">
        <f>IF($B4829="","",Тех_Движение!$F$4826)</f>
        <v/>
      </c>
      <c r="F4829" s="21" t="str">
        <f>IF($B4829="","",SUMIFS($E$5:$E4828,$C$5:$C4828,$C4829))</f>
        <v/>
      </c>
      <c r="G4829" s="21" t="str">
        <f>IF($B4829="","",MAX(0,$E4829-MAX(0,SUMIFS(Тех_Движение!$G$2:$G$5111,Тех_Движение!$D$2:$D$5111,$C4829,Тех_Движение!$B$2:$B$5111,"&lt;="&amp;Настройки!$B$5-1)-$F4829)))</f>
        <v/>
      </c>
      <c r="H4829" s="21" t="str">
        <f>IF($B4829="","",IF(AND($D4829&gt;=Настройки!$B$5,$D4829&lt;=Настройки!$B$6),$E4829,0))</f>
        <v/>
      </c>
      <c r="I4829" s="21" t="str">
        <f t="shared" si="225"/>
        <v/>
      </c>
      <c r="J4829" s="21" t="str">
        <f>IF($B4829="","",MAX(0,$E4829-MAX(0,SUMIFS(Тех_Движение!$G$2:$G$5111,Тех_Движение!$D$2:$D$5111,$C4829,Тех_Движение!$B$2:$B$5111,"&lt;="&amp;Настройки!$B$6)-$F4829)))</f>
        <v/>
      </c>
      <c r="K4829" s="21" t="e">
        <f>IF(OR($B4829="",K$3&lt;$D4829+Настройки!$B$7),0,MAX(0,$E4829-MAX(0,SUMIFS(Тех_Движение!$G$2:$G$5111,Тех_Движение!$D$2:$D$5111,$C4829,Тех_Движение!$B$2:$B$5111,"&lt;="&amp;K$3)-$F4829)))</f>
        <v>#VALUE!</v>
      </c>
      <c r="L4829" s="21" t="e">
        <f>IF(OR($B4829="",L$3&lt;$D4829+Настройки!$B$7),0,MAX(0,$E4829-MAX(0,SUMIFS(Тех_Движение!$G$2:$G$5111,Тех_Движение!$D$2:$D$5111,$C4829,Тех_Движение!$B$2:$B$5111,"&lt;="&amp;L$3)-$F4829)))</f>
        <v>#VALUE!</v>
      </c>
      <c r="M4829" s="21" t="e">
        <f>IF(OR($B4829="",M$3&lt;$D4829+Настройки!$B$7),0,MAX(0,$E4829-MAX(0,SUMIFS(Тех_Движение!$G$2:$G$5111,Тех_Движение!$D$2:$D$5111,$C4829,Тех_Движение!$B$2:$B$5111,"&lt;="&amp;M$3)-$F4829)))</f>
        <v>#VALUE!</v>
      </c>
      <c r="N4829" s="21" t="e">
        <f>IF(OR($B4829="",N$3&lt;$D4829+Настройки!$B$7),0,MAX(0,$E4829-MAX(0,SUMIFS(Тех_Движение!$G$2:$G$5111,Тех_Движение!$D$2:$D$5111,$C4829,Тех_Движение!$B$2:$B$5111,"&lt;="&amp;N$3)-$F4829)))</f>
        <v>#VALUE!</v>
      </c>
      <c r="O4829" s="21" t="e">
        <f>IF(OR($B4829="",O$3&lt;$D4829+Настройки!$B$7),0,MAX(0,$E4829-MAX(0,SUMIFS(Тех_Движение!$G$2:$G$5111,Тех_Движение!$D$2:$D$5111,$C4829,Тех_Движение!$B$2:$B$5111,"&lt;="&amp;O$3)-$F4829)))</f>
        <v>#VALUE!</v>
      </c>
      <c r="P4829" s="21" t="e">
        <f>IF(OR($B4829="",P$3&lt;$D4829+Настройки!$B$7),0,MAX(0,$E4829-MAX(0,SUMIFS(Тех_Движение!$G$2:$G$5111,Тех_Движение!$D$2:$D$5111,$C4829,Тех_Движение!$B$2:$B$5111,"&lt;="&amp;P$3)-$F4829)))</f>
        <v>#VALUE!</v>
      </c>
      <c r="Q4829" s="21" t="e">
        <f>IF(OR($B4829="",Q$3&lt;$D4829+Настройки!$B$7),0,MAX(0,$E4829-MAX(0,SUMIFS(Тех_Движение!$G$2:$G$5111,Тех_Движение!$D$2:$D$5111,$C4829,Тех_Движение!$B$2:$B$5111,"&lt;="&amp;Q$3)-$F4829)))</f>
        <v>#VALUE!</v>
      </c>
      <c r="R4829" s="21" t="str">
        <f t="shared" si="226"/>
        <v/>
      </c>
      <c r="S4829" s="23" t="str">
        <f>IF($B4829="","",VLOOKUP($C4829,Настройки!$A$11:$L$17,9,FALSE))</f>
        <v/>
      </c>
      <c r="T4829" s="23" t="str">
        <f t="shared" si="227"/>
        <v/>
      </c>
    </row>
    <row r="4830" spans="1:20" x14ac:dyDescent="0.3">
      <c r="A4830" s="20">
        <f>Тех_Движение!$A$4827</f>
        <v>4826</v>
      </c>
      <c r="B4830" s="20" t="str">
        <f>IF(Тех_Движение!$F$4827&gt;0,Тех_Движение!$I$4827,"")</f>
        <v/>
      </c>
      <c r="C4830" s="20" t="str">
        <f>IF($B4830="","",Тех_Движение!$D$4827)</f>
        <v/>
      </c>
      <c r="D4830" s="9" t="str">
        <f>IF($B4830="","",Тех_Движение!$B$4827)</f>
        <v/>
      </c>
      <c r="E4830" s="21" t="str">
        <f>IF($B4830="","",Тех_Движение!$F$4827)</f>
        <v/>
      </c>
      <c r="F4830" s="21" t="str">
        <f>IF($B4830="","",SUMIFS($E$5:$E4829,$C$5:$C4829,$C4830))</f>
        <v/>
      </c>
      <c r="G4830" s="21" t="str">
        <f>IF($B4830="","",MAX(0,$E4830-MAX(0,SUMIFS(Тех_Движение!$G$2:$G$5111,Тех_Движение!$D$2:$D$5111,$C4830,Тех_Движение!$B$2:$B$5111,"&lt;="&amp;Настройки!$B$5-1)-$F4830)))</f>
        <v/>
      </c>
      <c r="H4830" s="21" t="str">
        <f>IF($B4830="","",IF(AND($D4830&gt;=Настройки!$B$5,$D4830&lt;=Настройки!$B$6),$E4830,0))</f>
        <v/>
      </c>
      <c r="I4830" s="21" t="str">
        <f t="shared" si="225"/>
        <v/>
      </c>
      <c r="J4830" s="21" t="str">
        <f>IF($B4830="","",MAX(0,$E4830-MAX(0,SUMIFS(Тех_Движение!$G$2:$G$5111,Тех_Движение!$D$2:$D$5111,$C4830,Тех_Движение!$B$2:$B$5111,"&lt;="&amp;Настройки!$B$6)-$F4830)))</f>
        <v/>
      </c>
      <c r="K4830" s="21" t="e">
        <f>IF(OR($B4830="",K$3&lt;$D4830+Настройки!$B$7),0,MAX(0,$E4830-MAX(0,SUMIFS(Тех_Движение!$G$2:$G$5111,Тех_Движение!$D$2:$D$5111,$C4830,Тех_Движение!$B$2:$B$5111,"&lt;="&amp;K$3)-$F4830)))</f>
        <v>#VALUE!</v>
      </c>
      <c r="L4830" s="21" t="e">
        <f>IF(OR($B4830="",L$3&lt;$D4830+Настройки!$B$7),0,MAX(0,$E4830-MAX(0,SUMIFS(Тех_Движение!$G$2:$G$5111,Тех_Движение!$D$2:$D$5111,$C4830,Тех_Движение!$B$2:$B$5111,"&lt;="&amp;L$3)-$F4830)))</f>
        <v>#VALUE!</v>
      </c>
      <c r="M4830" s="21" t="e">
        <f>IF(OR($B4830="",M$3&lt;$D4830+Настройки!$B$7),0,MAX(0,$E4830-MAX(0,SUMIFS(Тех_Движение!$G$2:$G$5111,Тех_Движение!$D$2:$D$5111,$C4830,Тех_Движение!$B$2:$B$5111,"&lt;="&amp;M$3)-$F4830)))</f>
        <v>#VALUE!</v>
      </c>
      <c r="N4830" s="21" t="e">
        <f>IF(OR($B4830="",N$3&lt;$D4830+Настройки!$B$7),0,MAX(0,$E4830-MAX(0,SUMIFS(Тех_Движение!$G$2:$G$5111,Тех_Движение!$D$2:$D$5111,$C4830,Тех_Движение!$B$2:$B$5111,"&lt;="&amp;N$3)-$F4830)))</f>
        <v>#VALUE!</v>
      </c>
      <c r="O4830" s="21" t="e">
        <f>IF(OR($B4830="",O$3&lt;$D4830+Настройки!$B$7),0,MAX(0,$E4830-MAX(0,SUMIFS(Тех_Движение!$G$2:$G$5111,Тех_Движение!$D$2:$D$5111,$C4830,Тех_Движение!$B$2:$B$5111,"&lt;="&amp;O$3)-$F4830)))</f>
        <v>#VALUE!</v>
      </c>
      <c r="P4830" s="21" t="e">
        <f>IF(OR($B4830="",P$3&lt;$D4830+Настройки!$B$7),0,MAX(0,$E4830-MAX(0,SUMIFS(Тех_Движение!$G$2:$G$5111,Тех_Движение!$D$2:$D$5111,$C4830,Тех_Движение!$B$2:$B$5111,"&lt;="&amp;P$3)-$F4830)))</f>
        <v>#VALUE!</v>
      </c>
      <c r="Q4830" s="21" t="e">
        <f>IF(OR($B4830="",Q$3&lt;$D4830+Настройки!$B$7),0,MAX(0,$E4830-MAX(0,SUMIFS(Тех_Движение!$G$2:$G$5111,Тех_Движение!$D$2:$D$5111,$C4830,Тех_Движение!$B$2:$B$5111,"&lt;="&amp;Q$3)-$F4830)))</f>
        <v>#VALUE!</v>
      </c>
      <c r="R4830" s="21" t="str">
        <f t="shared" si="226"/>
        <v/>
      </c>
      <c r="S4830" s="23" t="str">
        <f>IF($B4830="","",VLOOKUP($C4830,Настройки!$A$11:$L$17,9,FALSE))</f>
        <v/>
      </c>
      <c r="T4830" s="23" t="str">
        <f t="shared" si="227"/>
        <v/>
      </c>
    </row>
    <row r="4831" spans="1:20" x14ac:dyDescent="0.3">
      <c r="A4831" s="20">
        <f>Тех_Движение!$A$4828</f>
        <v>4827</v>
      </c>
      <c r="B4831" s="20" t="str">
        <f>IF(Тех_Движение!$F$4828&gt;0,Тех_Движение!$I$4828,"")</f>
        <v/>
      </c>
      <c r="C4831" s="20" t="str">
        <f>IF($B4831="","",Тех_Движение!$D$4828)</f>
        <v/>
      </c>
      <c r="D4831" s="9" t="str">
        <f>IF($B4831="","",Тех_Движение!$B$4828)</f>
        <v/>
      </c>
      <c r="E4831" s="21" t="str">
        <f>IF($B4831="","",Тех_Движение!$F$4828)</f>
        <v/>
      </c>
      <c r="F4831" s="21" t="str">
        <f>IF($B4831="","",SUMIFS($E$5:$E4830,$C$5:$C4830,$C4831))</f>
        <v/>
      </c>
      <c r="G4831" s="21" t="str">
        <f>IF($B4831="","",MAX(0,$E4831-MAX(0,SUMIFS(Тех_Движение!$G$2:$G$5111,Тех_Движение!$D$2:$D$5111,$C4831,Тех_Движение!$B$2:$B$5111,"&lt;="&amp;Настройки!$B$5-1)-$F4831)))</f>
        <v/>
      </c>
      <c r="H4831" s="21" t="str">
        <f>IF($B4831="","",IF(AND($D4831&gt;=Настройки!$B$5,$D4831&lt;=Настройки!$B$6),$E4831,0))</f>
        <v/>
      </c>
      <c r="I4831" s="21" t="str">
        <f t="shared" si="225"/>
        <v/>
      </c>
      <c r="J4831" s="21" t="str">
        <f>IF($B4831="","",MAX(0,$E4831-MAX(0,SUMIFS(Тех_Движение!$G$2:$G$5111,Тех_Движение!$D$2:$D$5111,$C4831,Тех_Движение!$B$2:$B$5111,"&lt;="&amp;Настройки!$B$6)-$F4831)))</f>
        <v/>
      </c>
      <c r="K4831" s="21" t="e">
        <f>IF(OR($B4831="",K$3&lt;$D4831+Настройки!$B$7),0,MAX(0,$E4831-MAX(0,SUMIFS(Тех_Движение!$G$2:$G$5111,Тех_Движение!$D$2:$D$5111,$C4831,Тех_Движение!$B$2:$B$5111,"&lt;="&amp;K$3)-$F4831)))</f>
        <v>#VALUE!</v>
      </c>
      <c r="L4831" s="21" t="e">
        <f>IF(OR($B4831="",L$3&lt;$D4831+Настройки!$B$7),0,MAX(0,$E4831-MAX(0,SUMIFS(Тех_Движение!$G$2:$G$5111,Тех_Движение!$D$2:$D$5111,$C4831,Тех_Движение!$B$2:$B$5111,"&lt;="&amp;L$3)-$F4831)))</f>
        <v>#VALUE!</v>
      </c>
      <c r="M4831" s="21" t="e">
        <f>IF(OR($B4831="",M$3&lt;$D4831+Настройки!$B$7),0,MAX(0,$E4831-MAX(0,SUMIFS(Тех_Движение!$G$2:$G$5111,Тех_Движение!$D$2:$D$5111,$C4831,Тех_Движение!$B$2:$B$5111,"&lt;="&amp;M$3)-$F4831)))</f>
        <v>#VALUE!</v>
      </c>
      <c r="N4831" s="21" t="e">
        <f>IF(OR($B4831="",N$3&lt;$D4831+Настройки!$B$7),0,MAX(0,$E4831-MAX(0,SUMIFS(Тех_Движение!$G$2:$G$5111,Тех_Движение!$D$2:$D$5111,$C4831,Тех_Движение!$B$2:$B$5111,"&lt;="&amp;N$3)-$F4831)))</f>
        <v>#VALUE!</v>
      </c>
      <c r="O4831" s="21" t="e">
        <f>IF(OR($B4831="",O$3&lt;$D4831+Настройки!$B$7),0,MAX(0,$E4831-MAX(0,SUMIFS(Тех_Движение!$G$2:$G$5111,Тех_Движение!$D$2:$D$5111,$C4831,Тех_Движение!$B$2:$B$5111,"&lt;="&amp;O$3)-$F4831)))</f>
        <v>#VALUE!</v>
      </c>
      <c r="P4831" s="21" t="e">
        <f>IF(OR($B4831="",P$3&lt;$D4831+Настройки!$B$7),0,MAX(0,$E4831-MAX(0,SUMIFS(Тех_Движение!$G$2:$G$5111,Тех_Движение!$D$2:$D$5111,$C4831,Тех_Движение!$B$2:$B$5111,"&lt;="&amp;P$3)-$F4831)))</f>
        <v>#VALUE!</v>
      </c>
      <c r="Q4831" s="21" t="e">
        <f>IF(OR($B4831="",Q$3&lt;$D4831+Настройки!$B$7),0,MAX(0,$E4831-MAX(0,SUMIFS(Тех_Движение!$G$2:$G$5111,Тех_Движение!$D$2:$D$5111,$C4831,Тех_Движение!$B$2:$B$5111,"&lt;="&amp;Q$3)-$F4831)))</f>
        <v>#VALUE!</v>
      </c>
      <c r="R4831" s="21" t="str">
        <f t="shared" si="226"/>
        <v/>
      </c>
      <c r="S4831" s="23" t="str">
        <f>IF($B4831="","",VLOOKUP($C4831,Настройки!$A$11:$L$17,9,FALSE))</f>
        <v/>
      </c>
      <c r="T4831" s="23" t="str">
        <f t="shared" si="227"/>
        <v/>
      </c>
    </row>
    <row r="4832" spans="1:20" x14ac:dyDescent="0.3">
      <c r="A4832" s="20">
        <f>Тех_Движение!$A$4829</f>
        <v>4828</v>
      </c>
      <c r="B4832" s="20" t="str">
        <f>IF(Тех_Движение!$F$4829&gt;0,Тех_Движение!$I$4829,"")</f>
        <v/>
      </c>
      <c r="C4832" s="20" t="str">
        <f>IF($B4832="","",Тех_Движение!$D$4829)</f>
        <v/>
      </c>
      <c r="D4832" s="9" t="str">
        <f>IF($B4832="","",Тех_Движение!$B$4829)</f>
        <v/>
      </c>
      <c r="E4832" s="21" t="str">
        <f>IF($B4832="","",Тех_Движение!$F$4829)</f>
        <v/>
      </c>
      <c r="F4832" s="21" t="str">
        <f>IF($B4832="","",SUMIFS($E$5:$E4831,$C$5:$C4831,$C4832))</f>
        <v/>
      </c>
      <c r="G4832" s="21" t="str">
        <f>IF($B4832="","",MAX(0,$E4832-MAX(0,SUMIFS(Тех_Движение!$G$2:$G$5111,Тех_Движение!$D$2:$D$5111,$C4832,Тех_Движение!$B$2:$B$5111,"&lt;="&amp;Настройки!$B$5-1)-$F4832)))</f>
        <v/>
      </c>
      <c r="H4832" s="21" t="str">
        <f>IF($B4832="","",IF(AND($D4832&gt;=Настройки!$B$5,$D4832&lt;=Настройки!$B$6),$E4832,0))</f>
        <v/>
      </c>
      <c r="I4832" s="21" t="str">
        <f t="shared" si="225"/>
        <v/>
      </c>
      <c r="J4832" s="21" t="str">
        <f>IF($B4832="","",MAX(0,$E4832-MAX(0,SUMIFS(Тех_Движение!$G$2:$G$5111,Тех_Движение!$D$2:$D$5111,$C4832,Тех_Движение!$B$2:$B$5111,"&lt;="&amp;Настройки!$B$6)-$F4832)))</f>
        <v/>
      </c>
      <c r="K4832" s="21" t="e">
        <f>IF(OR($B4832="",K$3&lt;$D4832+Настройки!$B$7),0,MAX(0,$E4832-MAX(0,SUMIFS(Тех_Движение!$G$2:$G$5111,Тех_Движение!$D$2:$D$5111,$C4832,Тех_Движение!$B$2:$B$5111,"&lt;="&amp;K$3)-$F4832)))</f>
        <v>#VALUE!</v>
      </c>
      <c r="L4832" s="21" t="e">
        <f>IF(OR($B4832="",L$3&lt;$D4832+Настройки!$B$7),0,MAX(0,$E4832-MAX(0,SUMIFS(Тех_Движение!$G$2:$G$5111,Тех_Движение!$D$2:$D$5111,$C4832,Тех_Движение!$B$2:$B$5111,"&lt;="&amp;L$3)-$F4832)))</f>
        <v>#VALUE!</v>
      </c>
      <c r="M4832" s="21" t="e">
        <f>IF(OR($B4832="",M$3&lt;$D4832+Настройки!$B$7),0,MAX(0,$E4832-MAX(0,SUMIFS(Тех_Движение!$G$2:$G$5111,Тех_Движение!$D$2:$D$5111,$C4832,Тех_Движение!$B$2:$B$5111,"&lt;="&amp;M$3)-$F4832)))</f>
        <v>#VALUE!</v>
      </c>
      <c r="N4832" s="21" t="e">
        <f>IF(OR($B4832="",N$3&lt;$D4832+Настройки!$B$7),0,MAX(0,$E4832-MAX(0,SUMIFS(Тех_Движение!$G$2:$G$5111,Тех_Движение!$D$2:$D$5111,$C4832,Тех_Движение!$B$2:$B$5111,"&lt;="&amp;N$3)-$F4832)))</f>
        <v>#VALUE!</v>
      </c>
      <c r="O4832" s="21" t="e">
        <f>IF(OR($B4832="",O$3&lt;$D4832+Настройки!$B$7),0,MAX(0,$E4832-MAX(0,SUMIFS(Тех_Движение!$G$2:$G$5111,Тех_Движение!$D$2:$D$5111,$C4832,Тех_Движение!$B$2:$B$5111,"&lt;="&amp;O$3)-$F4832)))</f>
        <v>#VALUE!</v>
      </c>
      <c r="P4832" s="21" t="e">
        <f>IF(OR($B4832="",P$3&lt;$D4832+Настройки!$B$7),0,MAX(0,$E4832-MAX(0,SUMIFS(Тех_Движение!$G$2:$G$5111,Тех_Движение!$D$2:$D$5111,$C4832,Тех_Движение!$B$2:$B$5111,"&lt;="&amp;P$3)-$F4832)))</f>
        <v>#VALUE!</v>
      </c>
      <c r="Q4832" s="21" t="e">
        <f>IF(OR($B4832="",Q$3&lt;$D4832+Настройки!$B$7),0,MAX(0,$E4832-MAX(0,SUMIFS(Тех_Движение!$G$2:$G$5111,Тех_Движение!$D$2:$D$5111,$C4832,Тех_Движение!$B$2:$B$5111,"&lt;="&amp;Q$3)-$F4832)))</f>
        <v>#VALUE!</v>
      </c>
      <c r="R4832" s="21" t="str">
        <f t="shared" si="226"/>
        <v/>
      </c>
      <c r="S4832" s="23" t="str">
        <f>IF($B4832="","",VLOOKUP($C4832,Настройки!$A$11:$L$17,9,FALSE))</f>
        <v/>
      </c>
      <c r="T4832" s="23" t="str">
        <f t="shared" si="227"/>
        <v/>
      </c>
    </row>
    <row r="4833" spans="1:20" x14ac:dyDescent="0.3">
      <c r="A4833" s="20">
        <f>Тех_Движение!$A$4830</f>
        <v>4829</v>
      </c>
      <c r="B4833" s="20" t="str">
        <f>IF(Тех_Движение!$F$4830&gt;0,Тех_Движение!$I$4830,"")</f>
        <v/>
      </c>
      <c r="C4833" s="20" t="str">
        <f>IF($B4833="","",Тех_Движение!$D$4830)</f>
        <v/>
      </c>
      <c r="D4833" s="9" t="str">
        <f>IF($B4833="","",Тех_Движение!$B$4830)</f>
        <v/>
      </c>
      <c r="E4833" s="21" t="str">
        <f>IF($B4833="","",Тех_Движение!$F$4830)</f>
        <v/>
      </c>
      <c r="F4833" s="21" t="str">
        <f>IF($B4833="","",SUMIFS($E$5:$E4832,$C$5:$C4832,$C4833))</f>
        <v/>
      </c>
      <c r="G4833" s="21" t="str">
        <f>IF($B4833="","",MAX(0,$E4833-MAX(0,SUMIFS(Тех_Движение!$G$2:$G$5111,Тех_Движение!$D$2:$D$5111,$C4833,Тех_Движение!$B$2:$B$5111,"&lt;="&amp;Настройки!$B$5-1)-$F4833)))</f>
        <v/>
      </c>
      <c r="H4833" s="21" t="str">
        <f>IF($B4833="","",IF(AND($D4833&gt;=Настройки!$B$5,$D4833&lt;=Настройки!$B$6),$E4833,0))</f>
        <v/>
      </c>
      <c r="I4833" s="21" t="str">
        <f t="shared" si="225"/>
        <v/>
      </c>
      <c r="J4833" s="21" t="str">
        <f>IF($B4833="","",MAX(0,$E4833-MAX(0,SUMIFS(Тех_Движение!$G$2:$G$5111,Тех_Движение!$D$2:$D$5111,$C4833,Тех_Движение!$B$2:$B$5111,"&lt;="&amp;Настройки!$B$6)-$F4833)))</f>
        <v/>
      </c>
      <c r="K4833" s="21" t="e">
        <f>IF(OR($B4833="",K$3&lt;$D4833+Настройки!$B$7),0,MAX(0,$E4833-MAX(0,SUMIFS(Тех_Движение!$G$2:$G$5111,Тех_Движение!$D$2:$D$5111,$C4833,Тех_Движение!$B$2:$B$5111,"&lt;="&amp;K$3)-$F4833)))</f>
        <v>#VALUE!</v>
      </c>
      <c r="L4833" s="21" t="e">
        <f>IF(OR($B4833="",L$3&lt;$D4833+Настройки!$B$7),0,MAX(0,$E4833-MAX(0,SUMIFS(Тех_Движение!$G$2:$G$5111,Тех_Движение!$D$2:$D$5111,$C4833,Тех_Движение!$B$2:$B$5111,"&lt;="&amp;L$3)-$F4833)))</f>
        <v>#VALUE!</v>
      </c>
      <c r="M4833" s="21" t="e">
        <f>IF(OR($B4833="",M$3&lt;$D4833+Настройки!$B$7),0,MAX(0,$E4833-MAX(0,SUMIFS(Тех_Движение!$G$2:$G$5111,Тех_Движение!$D$2:$D$5111,$C4833,Тех_Движение!$B$2:$B$5111,"&lt;="&amp;M$3)-$F4833)))</f>
        <v>#VALUE!</v>
      </c>
      <c r="N4833" s="21" t="e">
        <f>IF(OR($B4833="",N$3&lt;$D4833+Настройки!$B$7),0,MAX(0,$E4833-MAX(0,SUMIFS(Тех_Движение!$G$2:$G$5111,Тех_Движение!$D$2:$D$5111,$C4833,Тех_Движение!$B$2:$B$5111,"&lt;="&amp;N$3)-$F4833)))</f>
        <v>#VALUE!</v>
      </c>
      <c r="O4833" s="21" t="e">
        <f>IF(OR($B4833="",O$3&lt;$D4833+Настройки!$B$7),0,MAX(0,$E4833-MAX(0,SUMIFS(Тех_Движение!$G$2:$G$5111,Тех_Движение!$D$2:$D$5111,$C4833,Тех_Движение!$B$2:$B$5111,"&lt;="&amp;O$3)-$F4833)))</f>
        <v>#VALUE!</v>
      </c>
      <c r="P4833" s="21" t="e">
        <f>IF(OR($B4833="",P$3&lt;$D4833+Настройки!$B$7),0,MAX(0,$E4833-MAX(0,SUMIFS(Тех_Движение!$G$2:$G$5111,Тех_Движение!$D$2:$D$5111,$C4833,Тех_Движение!$B$2:$B$5111,"&lt;="&amp;P$3)-$F4833)))</f>
        <v>#VALUE!</v>
      </c>
      <c r="Q4833" s="21" t="e">
        <f>IF(OR($B4833="",Q$3&lt;$D4833+Настройки!$B$7),0,MAX(0,$E4833-MAX(0,SUMIFS(Тех_Движение!$G$2:$G$5111,Тех_Движение!$D$2:$D$5111,$C4833,Тех_Движение!$B$2:$B$5111,"&lt;="&amp;Q$3)-$F4833)))</f>
        <v>#VALUE!</v>
      </c>
      <c r="R4833" s="21" t="str">
        <f t="shared" si="226"/>
        <v/>
      </c>
      <c r="S4833" s="23" t="str">
        <f>IF($B4833="","",VLOOKUP($C4833,Настройки!$A$11:$L$17,9,FALSE))</f>
        <v/>
      </c>
      <c r="T4833" s="23" t="str">
        <f t="shared" si="227"/>
        <v/>
      </c>
    </row>
    <row r="4834" spans="1:20" x14ac:dyDescent="0.3">
      <c r="A4834" s="20">
        <f>Тех_Движение!$A$4831</f>
        <v>4830</v>
      </c>
      <c r="B4834" s="20" t="str">
        <f>IF(Тех_Движение!$F$4831&gt;0,Тех_Движение!$I$4831,"")</f>
        <v/>
      </c>
      <c r="C4834" s="20" t="str">
        <f>IF($B4834="","",Тех_Движение!$D$4831)</f>
        <v/>
      </c>
      <c r="D4834" s="9" t="str">
        <f>IF($B4834="","",Тех_Движение!$B$4831)</f>
        <v/>
      </c>
      <c r="E4834" s="21" t="str">
        <f>IF($B4834="","",Тех_Движение!$F$4831)</f>
        <v/>
      </c>
      <c r="F4834" s="21" t="str">
        <f>IF($B4834="","",SUMIFS($E$5:$E4833,$C$5:$C4833,$C4834))</f>
        <v/>
      </c>
      <c r="G4834" s="21" t="str">
        <f>IF($B4834="","",MAX(0,$E4834-MAX(0,SUMIFS(Тех_Движение!$G$2:$G$5111,Тех_Движение!$D$2:$D$5111,$C4834,Тех_Движение!$B$2:$B$5111,"&lt;="&amp;Настройки!$B$5-1)-$F4834)))</f>
        <v/>
      </c>
      <c r="H4834" s="21" t="str">
        <f>IF($B4834="","",IF(AND($D4834&gt;=Настройки!$B$5,$D4834&lt;=Настройки!$B$6),$E4834,0))</f>
        <v/>
      </c>
      <c r="I4834" s="21" t="str">
        <f t="shared" si="225"/>
        <v/>
      </c>
      <c r="J4834" s="21" t="str">
        <f>IF($B4834="","",MAX(0,$E4834-MAX(0,SUMIFS(Тех_Движение!$G$2:$G$5111,Тех_Движение!$D$2:$D$5111,$C4834,Тех_Движение!$B$2:$B$5111,"&lt;="&amp;Настройки!$B$6)-$F4834)))</f>
        <v/>
      </c>
      <c r="K4834" s="21" t="e">
        <f>IF(OR($B4834="",K$3&lt;$D4834+Настройки!$B$7),0,MAX(0,$E4834-MAX(0,SUMIFS(Тех_Движение!$G$2:$G$5111,Тех_Движение!$D$2:$D$5111,$C4834,Тех_Движение!$B$2:$B$5111,"&lt;="&amp;K$3)-$F4834)))</f>
        <v>#VALUE!</v>
      </c>
      <c r="L4834" s="21" t="e">
        <f>IF(OR($B4834="",L$3&lt;$D4834+Настройки!$B$7),0,MAX(0,$E4834-MAX(0,SUMIFS(Тех_Движение!$G$2:$G$5111,Тех_Движение!$D$2:$D$5111,$C4834,Тех_Движение!$B$2:$B$5111,"&lt;="&amp;L$3)-$F4834)))</f>
        <v>#VALUE!</v>
      </c>
      <c r="M4834" s="21" t="e">
        <f>IF(OR($B4834="",M$3&lt;$D4834+Настройки!$B$7),0,MAX(0,$E4834-MAX(0,SUMIFS(Тех_Движение!$G$2:$G$5111,Тех_Движение!$D$2:$D$5111,$C4834,Тех_Движение!$B$2:$B$5111,"&lt;="&amp;M$3)-$F4834)))</f>
        <v>#VALUE!</v>
      </c>
      <c r="N4834" s="21" t="e">
        <f>IF(OR($B4834="",N$3&lt;$D4834+Настройки!$B$7),0,MAX(0,$E4834-MAX(0,SUMIFS(Тех_Движение!$G$2:$G$5111,Тех_Движение!$D$2:$D$5111,$C4834,Тех_Движение!$B$2:$B$5111,"&lt;="&amp;N$3)-$F4834)))</f>
        <v>#VALUE!</v>
      </c>
      <c r="O4834" s="21" t="e">
        <f>IF(OR($B4834="",O$3&lt;$D4834+Настройки!$B$7),0,MAX(0,$E4834-MAX(0,SUMIFS(Тех_Движение!$G$2:$G$5111,Тех_Движение!$D$2:$D$5111,$C4834,Тех_Движение!$B$2:$B$5111,"&lt;="&amp;O$3)-$F4834)))</f>
        <v>#VALUE!</v>
      </c>
      <c r="P4834" s="21" t="e">
        <f>IF(OR($B4834="",P$3&lt;$D4834+Настройки!$B$7),0,MAX(0,$E4834-MAX(0,SUMIFS(Тех_Движение!$G$2:$G$5111,Тех_Движение!$D$2:$D$5111,$C4834,Тех_Движение!$B$2:$B$5111,"&lt;="&amp;P$3)-$F4834)))</f>
        <v>#VALUE!</v>
      </c>
      <c r="Q4834" s="21" t="e">
        <f>IF(OR($B4834="",Q$3&lt;$D4834+Настройки!$B$7),0,MAX(0,$E4834-MAX(0,SUMIFS(Тех_Движение!$G$2:$G$5111,Тех_Движение!$D$2:$D$5111,$C4834,Тех_Движение!$B$2:$B$5111,"&lt;="&amp;Q$3)-$F4834)))</f>
        <v>#VALUE!</v>
      </c>
      <c r="R4834" s="21" t="str">
        <f t="shared" si="226"/>
        <v/>
      </c>
      <c r="S4834" s="23" t="str">
        <f>IF($B4834="","",VLOOKUP($C4834,Настройки!$A$11:$L$17,9,FALSE))</f>
        <v/>
      </c>
      <c r="T4834" s="23" t="str">
        <f t="shared" si="227"/>
        <v/>
      </c>
    </row>
    <row r="4835" spans="1:20" x14ac:dyDescent="0.3">
      <c r="A4835" s="20">
        <f>Тех_Движение!$A$4832</f>
        <v>4831</v>
      </c>
      <c r="B4835" s="20" t="str">
        <f>IF(Тех_Движение!$F$4832&gt;0,Тех_Движение!$I$4832,"")</f>
        <v/>
      </c>
      <c r="C4835" s="20" t="str">
        <f>IF($B4835="","",Тех_Движение!$D$4832)</f>
        <v/>
      </c>
      <c r="D4835" s="9" t="str">
        <f>IF($B4835="","",Тех_Движение!$B$4832)</f>
        <v/>
      </c>
      <c r="E4835" s="21" t="str">
        <f>IF($B4835="","",Тех_Движение!$F$4832)</f>
        <v/>
      </c>
      <c r="F4835" s="21" t="str">
        <f>IF($B4835="","",SUMIFS($E$5:$E4834,$C$5:$C4834,$C4835))</f>
        <v/>
      </c>
      <c r="G4835" s="21" t="str">
        <f>IF($B4835="","",MAX(0,$E4835-MAX(0,SUMIFS(Тех_Движение!$G$2:$G$5111,Тех_Движение!$D$2:$D$5111,$C4835,Тех_Движение!$B$2:$B$5111,"&lt;="&amp;Настройки!$B$5-1)-$F4835)))</f>
        <v/>
      </c>
      <c r="H4835" s="21" t="str">
        <f>IF($B4835="","",IF(AND($D4835&gt;=Настройки!$B$5,$D4835&lt;=Настройки!$B$6),$E4835,0))</f>
        <v/>
      </c>
      <c r="I4835" s="21" t="str">
        <f t="shared" si="225"/>
        <v/>
      </c>
      <c r="J4835" s="21" t="str">
        <f>IF($B4835="","",MAX(0,$E4835-MAX(0,SUMIFS(Тех_Движение!$G$2:$G$5111,Тех_Движение!$D$2:$D$5111,$C4835,Тех_Движение!$B$2:$B$5111,"&lt;="&amp;Настройки!$B$6)-$F4835)))</f>
        <v/>
      </c>
      <c r="K4835" s="21" t="e">
        <f>IF(OR($B4835="",K$3&lt;$D4835+Настройки!$B$7),0,MAX(0,$E4835-MAX(0,SUMIFS(Тех_Движение!$G$2:$G$5111,Тех_Движение!$D$2:$D$5111,$C4835,Тех_Движение!$B$2:$B$5111,"&lt;="&amp;K$3)-$F4835)))</f>
        <v>#VALUE!</v>
      </c>
      <c r="L4835" s="21" t="e">
        <f>IF(OR($B4835="",L$3&lt;$D4835+Настройки!$B$7),0,MAX(0,$E4835-MAX(0,SUMIFS(Тех_Движение!$G$2:$G$5111,Тех_Движение!$D$2:$D$5111,$C4835,Тех_Движение!$B$2:$B$5111,"&lt;="&amp;L$3)-$F4835)))</f>
        <v>#VALUE!</v>
      </c>
      <c r="M4835" s="21" t="e">
        <f>IF(OR($B4835="",M$3&lt;$D4835+Настройки!$B$7),0,MAX(0,$E4835-MAX(0,SUMIFS(Тех_Движение!$G$2:$G$5111,Тех_Движение!$D$2:$D$5111,$C4835,Тех_Движение!$B$2:$B$5111,"&lt;="&amp;M$3)-$F4835)))</f>
        <v>#VALUE!</v>
      </c>
      <c r="N4835" s="21" t="e">
        <f>IF(OR($B4835="",N$3&lt;$D4835+Настройки!$B$7),0,MAX(0,$E4835-MAX(0,SUMIFS(Тех_Движение!$G$2:$G$5111,Тех_Движение!$D$2:$D$5111,$C4835,Тех_Движение!$B$2:$B$5111,"&lt;="&amp;N$3)-$F4835)))</f>
        <v>#VALUE!</v>
      </c>
      <c r="O4835" s="21" t="e">
        <f>IF(OR($B4835="",O$3&lt;$D4835+Настройки!$B$7),0,MAX(0,$E4835-MAX(0,SUMIFS(Тех_Движение!$G$2:$G$5111,Тех_Движение!$D$2:$D$5111,$C4835,Тех_Движение!$B$2:$B$5111,"&lt;="&amp;O$3)-$F4835)))</f>
        <v>#VALUE!</v>
      </c>
      <c r="P4835" s="21" t="e">
        <f>IF(OR($B4835="",P$3&lt;$D4835+Настройки!$B$7),0,MAX(0,$E4835-MAX(0,SUMIFS(Тех_Движение!$G$2:$G$5111,Тех_Движение!$D$2:$D$5111,$C4835,Тех_Движение!$B$2:$B$5111,"&lt;="&amp;P$3)-$F4835)))</f>
        <v>#VALUE!</v>
      </c>
      <c r="Q4835" s="21" t="e">
        <f>IF(OR($B4835="",Q$3&lt;$D4835+Настройки!$B$7),0,MAX(0,$E4835-MAX(0,SUMIFS(Тех_Движение!$G$2:$G$5111,Тех_Движение!$D$2:$D$5111,$C4835,Тех_Движение!$B$2:$B$5111,"&lt;="&amp;Q$3)-$F4835)))</f>
        <v>#VALUE!</v>
      </c>
      <c r="R4835" s="21" t="str">
        <f t="shared" si="226"/>
        <v/>
      </c>
      <c r="S4835" s="23" t="str">
        <f>IF($B4835="","",VLOOKUP($C4835,Настройки!$A$11:$L$17,9,FALSE))</f>
        <v/>
      </c>
      <c r="T4835" s="23" t="str">
        <f t="shared" si="227"/>
        <v/>
      </c>
    </row>
    <row r="4836" spans="1:20" x14ac:dyDescent="0.3">
      <c r="A4836" s="20">
        <f>Тех_Движение!$A$4833</f>
        <v>4832</v>
      </c>
      <c r="B4836" s="20" t="str">
        <f>IF(Тех_Движение!$F$4833&gt;0,Тех_Движение!$I$4833,"")</f>
        <v/>
      </c>
      <c r="C4836" s="20" t="str">
        <f>IF($B4836="","",Тех_Движение!$D$4833)</f>
        <v/>
      </c>
      <c r="D4836" s="9" t="str">
        <f>IF($B4836="","",Тех_Движение!$B$4833)</f>
        <v/>
      </c>
      <c r="E4836" s="21" t="str">
        <f>IF($B4836="","",Тех_Движение!$F$4833)</f>
        <v/>
      </c>
      <c r="F4836" s="21" t="str">
        <f>IF($B4836="","",SUMIFS($E$5:$E4835,$C$5:$C4835,$C4836))</f>
        <v/>
      </c>
      <c r="G4836" s="21" t="str">
        <f>IF($B4836="","",MAX(0,$E4836-MAX(0,SUMIFS(Тех_Движение!$G$2:$G$5111,Тех_Движение!$D$2:$D$5111,$C4836,Тех_Движение!$B$2:$B$5111,"&lt;="&amp;Настройки!$B$5-1)-$F4836)))</f>
        <v/>
      </c>
      <c r="H4836" s="21" t="str">
        <f>IF($B4836="","",IF(AND($D4836&gt;=Настройки!$B$5,$D4836&lt;=Настройки!$B$6),$E4836,0))</f>
        <v/>
      </c>
      <c r="I4836" s="21" t="str">
        <f t="shared" si="225"/>
        <v/>
      </c>
      <c r="J4836" s="21" t="str">
        <f>IF($B4836="","",MAX(0,$E4836-MAX(0,SUMIFS(Тех_Движение!$G$2:$G$5111,Тех_Движение!$D$2:$D$5111,$C4836,Тех_Движение!$B$2:$B$5111,"&lt;="&amp;Настройки!$B$6)-$F4836)))</f>
        <v/>
      </c>
      <c r="K4836" s="21" t="e">
        <f>IF(OR($B4836="",K$3&lt;$D4836+Настройки!$B$7),0,MAX(0,$E4836-MAX(0,SUMIFS(Тех_Движение!$G$2:$G$5111,Тех_Движение!$D$2:$D$5111,$C4836,Тех_Движение!$B$2:$B$5111,"&lt;="&amp;K$3)-$F4836)))</f>
        <v>#VALUE!</v>
      </c>
      <c r="L4836" s="21" t="e">
        <f>IF(OR($B4836="",L$3&lt;$D4836+Настройки!$B$7),0,MAX(0,$E4836-MAX(0,SUMIFS(Тех_Движение!$G$2:$G$5111,Тех_Движение!$D$2:$D$5111,$C4836,Тех_Движение!$B$2:$B$5111,"&lt;="&amp;L$3)-$F4836)))</f>
        <v>#VALUE!</v>
      </c>
      <c r="M4836" s="21" t="e">
        <f>IF(OR($B4836="",M$3&lt;$D4836+Настройки!$B$7),0,MAX(0,$E4836-MAX(0,SUMIFS(Тех_Движение!$G$2:$G$5111,Тех_Движение!$D$2:$D$5111,$C4836,Тех_Движение!$B$2:$B$5111,"&lt;="&amp;M$3)-$F4836)))</f>
        <v>#VALUE!</v>
      </c>
      <c r="N4836" s="21" t="e">
        <f>IF(OR($B4836="",N$3&lt;$D4836+Настройки!$B$7),0,MAX(0,$E4836-MAX(0,SUMIFS(Тех_Движение!$G$2:$G$5111,Тех_Движение!$D$2:$D$5111,$C4836,Тех_Движение!$B$2:$B$5111,"&lt;="&amp;N$3)-$F4836)))</f>
        <v>#VALUE!</v>
      </c>
      <c r="O4836" s="21" t="e">
        <f>IF(OR($B4836="",O$3&lt;$D4836+Настройки!$B$7),0,MAX(0,$E4836-MAX(0,SUMIFS(Тех_Движение!$G$2:$G$5111,Тех_Движение!$D$2:$D$5111,$C4836,Тех_Движение!$B$2:$B$5111,"&lt;="&amp;O$3)-$F4836)))</f>
        <v>#VALUE!</v>
      </c>
      <c r="P4836" s="21" t="e">
        <f>IF(OR($B4836="",P$3&lt;$D4836+Настройки!$B$7),0,MAX(0,$E4836-MAX(0,SUMIFS(Тех_Движение!$G$2:$G$5111,Тех_Движение!$D$2:$D$5111,$C4836,Тех_Движение!$B$2:$B$5111,"&lt;="&amp;P$3)-$F4836)))</f>
        <v>#VALUE!</v>
      </c>
      <c r="Q4836" s="21" t="e">
        <f>IF(OR($B4836="",Q$3&lt;$D4836+Настройки!$B$7),0,MAX(0,$E4836-MAX(0,SUMIFS(Тех_Движение!$G$2:$G$5111,Тех_Движение!$D$2:$D$5111,$C4836,Тех_Движение!$B$2:$B$5111,"&lt;="&amp;Q$3)-$F4836)))</f>
        <v>#VALUE!</v>
      </c>
      <c r="R4836" s="21" t="str">
        <f t="shared" si="226"/>
        <v/>
      </c>
      <c r="S4836" s="23" t="str">
        <f>IF($B4836="","",VLOOKUP($C4836,Настройки!$A$11:$L$17,9,FALSE))</f>
        <v/>
      </c>
      <c r="T4836" s="23" t="str">
        <f t="shared" si="227"/>
        <v/>
      </c>
    </row>
    <row r="4837" spans="1:20" x14ac:dyDescent="0.3">
      <c r="A4837" s="20">
        <f>Тех_Движение!$A$4834</f>
        <v>4833</v>
      </c>
      <c r="B4837" s="20" t="str">
        <f>IF(Тех_Движение!$F$4834&gt;0,Тех_Движение!$I$4834,"")</f>
        <v/>
      </c>
      <c r="C4837" s="20" t="str">
        <f>IF($B4837="","",Тех_Движение!$D$4834)</f>
        <v/>
      </c>
      <c r="D4837" s="9" t="str">
        <f>IF($B4837="","",Тех_Движение!$B$4834)</f>
        <v/>
      </c>
      <c r="E4837" s="21" t="str">
        <f>IF($B4837="","",Тех_Движение!$F$4834)</f>
        <v/>
      </c>
      <c r="F4837" s="21" t="str">
        <f>IF($B4837="","",SUMIFS($E$5:$E4836,$C$5:$C4836,$C4837))</f>
        <v/>
      </c>
      <c r="G4837" s="21" t="str">
        <f>IF($B4837="","",MAX(0,$E4837-MAX(0,SUMIFS(Тех_Движение!$G$2:$G$5111,Тех_Движение!$D$2:$D$5111,$C4837,Тех_Движение!$B$2:$B$5111,"&lt;="&amp;Настройки!$B$5-1)-$F4837)))</f>
        <v/>
      </c>
      <c r="H4837" s="21" t="str">
        <f>IF($B4837="","",IF(AND($D4837&gt;=Настройки!$B$5,$D4837&lt;=Настройки!$B$6),$E4837,0))</f>
        <v/>
      </c>
      <c r="I4837" s="21" t="str">
        <f t="shared" si="225"/>
        <v/>
      </c>
      <c r="J4837" s="21" t="str">
        <f>IF($B4837="","",MAX(0,$E4837-MAX(0,SUMIFS(Тех_Движение!$G$2:$G$5111,Тех_Движение!$D$2:$D$5111,$C4837,Тех_Движение!$B$2:$B$5111,"&lt;="&amp;Настройки!$B$6)-$F4837)))</f>
        <v/>
      </c>
      <c r="K4837" s="21" t="e">
        <f>IF(OR($B4837="",K$3&lt;$D4837+Настройки!$B$7),0,MAX(0,$E4837-MAX(0,SUMIFS(Тех_Движение!$G$2:$G$5111,Тех_Движение!$D$2:$D$5111,$C4837,Тех_Движение!$B$2:$B$5111,"&lt;="&amp;K$3)-$F4837)))</f>
        <v>#VALUE!</v>
      </c>
      <c r="L4837" s="21" t="e">
        <f>IF(OR($B4837="",L$3&lt;$D4837+Настройки!$B$7),0,MAX(0,$E4837-MAX(0,SUMIFS(Тех_Движение!$G$2:$G$5111,Тех_Движение!$D$2:$D$5111,$C4837,Тех_Движение!$B$2:$B$5111,"&lt;="&amp;L$3)-$F4837)))</f>
        <v>#VALUE!</v>
      </c>
      <c r="M4837" s="21" t="e">
        <f>IF(OR($B4837="",M$3&lt;$D4837+Настройки!$B$7),0,MAX(0,$E4837-MAX(0,SUMIFS(Тех_Движение!$G$2:$G$5111,Тех_Движение!$D$2:$D$5111,$C4837,Тех_Движение!$B$2:$B$5111,"&lt;="&amp;M$3)-$F4837)))</f>
        <v>#VALUE!</v>
      </c>
      <c r="N4837" s="21" t="e">
        <f>IF(OR($B4837="",N$3&lt;$D4837+Настройки!$B$7),0,MAX(0,$E4837-MAX(0,SUMIFS(Тех_Движение!$G$2:$G$5111,Тех_Движение!$D$2:$D$5111,$C4837,Тех_Движение!$B$2:$B$5111,"&lt;="&amp;N$3)-$F4837)))</f>
        <v>#VALUE!</v>
      </c>
      <c r="O4837" s="21" t="e">
        <f>IF(OR($B4837="",O$3&lt;$D4837+Настройки!$B$7),0,MAX(0,$E4837-MAX(0,SUMIFS(Тех_Движение!$G$2:$G$5111,Тех_Движение!$D$2:$D$5111,$C4837,Тех_Движение!$B$2:$B$5111,"&lt;="&amp;O$3)-$F4837)))</f>
        <v>#VALUE!</v>
      </c>
      <c r="P4837" s="21" t="e">
        <f>IF(OR($B4837="",P$3&lt;$D4837+Настройки!$B$7),0,MAX(0,$E4837-MAX(0,SUMIFS(Тех_Движение!$G$2:$G$5111,Тех_Движение!$D$2:$D$5111,$C4837,Тех_Движение!$B$2:$B$5111,"&lt;="&amp;P$3)-$F4837)))</f>
        <v>#VALUE!</v>
      </c>
      <c r="Q4837" s="21" t="e">
        <f>IF(OR($B4837="",Q$3&lt;$D4837+Настройки!$B$7),0,MAX(0,$E4837-MAX(0,SUMIFS(Тех_Движение!$G$2:$G$5111,Тех_Движение!$D$2:$D$5111,$C4837,Тех_Движение!$B$2:$B$5111,"&lt;="&amp;Q$3)-$F4837)))</f>
        <v>#VALUE!</v>
      </c>
      <c r="R4837" s="21" t="str">
        <f t="shared" si="226"/>
        <v/>
      </c>
      <c r="S4837" s="23" t="str">
        <f>IF($B4837="","",VLOOKUP($C4837,Настройки!$A$11:$L$17,9,FALSE))</f>
        <v/>
      </c>
      <c r="T4837" s="23" t="str">
        <f t="shared" si="227"/>
        <v/>
      </c>
    </row>
    <row r="4838" spans="1:20" x14ac:dyDescent="0.3">
      <c r="A4838" s="20">
        <f>Тех_Движение!$A$4835</f>
        <v>4834</v>
      </c>
      <c r="B4838" s="20" t="str">
        <f>IF(Тех_Движение!$F$4835&gt;0,Тех_Движение!$I$4835,"")</f>
        <v/>
      </c>
      <c r="C4838" s="20" t="str">
        <f>IF($B4838="","",Тех_Движение!$D$4835)</f>
        <v/>
      </c>
      <c r="D4838" s="9" t="str">
        <f>IF($B4838="","",Тех_Движение!$B$4835)</f>
        <v/>
      </c>
      <c r="E4838" s="21" t="str">
        <f>IF($B4838="","",Тех_Движение!$F$4835)</f>
        <v/>
      </c>
      <c r="F4838" s="21" t="str">
        <f>IF($B4838="","",SUMIFS($E$5:$E4837,$C$5:$C4837,$C4838))</f>
        <v/>
      </c>
      <c r="G4838" s="21" t="str">
        <f>IF($B4838="","",MAX(0,$E4838-MAX(0,SUMIFS(Тех_Движение!$G$2:$G$5111,Тех_Движение!$D$2:$D$5111,$C4838,Тех_Движение!$B$2:$B$5111,"&lt;="&amp;Настройки!$B$5-1)-$F4838)))</f>
        <v/>
      </c>
      <c r="H4838" s="21" t="str">
        <f>IF($B4838="","",IF(AND($D4838&gt;=Настройки!$B$5,$D4838&lt;=Настройки!$B$6),$E4838,0))</f>
        <v/>
      </c>
      <c r="I4838" s="21" t="str">
        <f t="shared" si="225"/>
        <v/>
      </c>
      <c r="J4838" s="21" t="str">
        <f>IF($B4838="","",MAX(0,$E4838-MAX(0,SUMIFS(Тех_Движение!$G$2:$G$5111,Тех_Движение!$D$2:$D$5111,$C4838,Тех_Движение!$B$2:$B$5111,"&lt;="&amp;Настройки!$B$6)-$F4838)))</f>
        <v/>
      </c>
      <c r="K4838" s="21" t="e">
        <f>IF(OR($B4838="",K$3&lt;$D4838+Настройки!$B$7),0,MAX(0,$E4838-MAX(0,SUMIFS(Тех_Движение!$G$2:$G$5111,Тех_Движение!$D$2:$D$5111,$C4838,Тех_Движение!$B$2:$B$5111,"&lt;="&amp;K$3)-$F4838)))</f>
        <v>#VALUE!</v>
      </c>
      <c r="L4838" s="21" t="e">
        <f>IF(OR($B4838="",L$3&lt;$D4838+Настройки!$B$7),0,MAX(0,$E4838-MAX(0,SUMIFS(Тех_Движение!$G$2:$G$5111,Тех_Движение!$D$2:$D$5111,$C4838,Тех_Движение!$B$2:$B$5111,"&lt;="&amp;L$3)-$F4838)))</f>
        <v>#VALUE!</v>
      </c>
      <c r="M4838" s="21" t="e">
        <f>IF(OR($B4838="",M$3&lt;$D4838+Настройки!$B$7),0,MAX(0,$E4838-MAX(0,SUMIFS(Тех_Движение!$G$2:$G$5111,Тех_Движение!$D$2:$D$5111,$C4838,Тех_Движение!$B$2:$B$5111,"&lt;="&amp;M$3)-$F4838)))</f>
        <v>#VALUE!</v>
      </c>
      <c r="N4838" s="21" t="e">
        <f>IF(OR($B4838="",N$3&lt;$D4838+Настройки!$B$7),0,MAX(0,$E4838-MAX(0,SUMIFS(Тех_Движение!$G$2:$G$5111,Тех_Движение!$D$2:$D$5111,$C4838,Тех_Движение!$B$2:$B$5111,"&lt;="&amp;N$3)-$F4838)))</f>
        <v>#VALUE!</v>
      </c>
      <c r="O4838" s="21" t="e">
        <f>IF(OR($B4838="",O$3&lt;$D4838+Настройки!$B$7),0,MAX(0,$E4838-MAX(0,SUMIFS(Тех_Движение!$G$2:$G$5111,Тех_Движение!$D$2:$D$5111,$C4838,Тех_Движение!$B$2:$B$5111,"&lt;="&amp;O$3)-$F4838)))</f>
        <v>#VALUE!</v>
      </c>
      <c r="P4838" s="21" t="e">
        <f>IF(OR($B4838="",P$3&lt;$D4838+Настройки!$B$7),0,MAX(0,$E4838-MAX(0,SUMIFS(Тех_Движение!$G$2:$G$5111,Тех_Движение!$D$2:$D$5111,$C4838,Тех_Движение!$B$2:$B$5111,"&lt;="&amp;P$3)-$F4838)))</f>
        <v>#VALUE!</v>
      </c>
      <c r="Q4838" s="21" t="e">
        <f>IF(OR($B4838="",Q$3&lt;$D4838+Настройки!$B$7),0,MAX(0,$E4838-MAX(0,SUMIFS(Тех_Движение!$G$2:$G$5111,Тех_Движение!$D$2:$D$5111,$C4838,Тех_Движение!$B$2:$B$5111,"&lt;="&amp;Q$3)-$F4838)))</f>
        <v>#VALUE!</v>
      </c>
      <c r="R4838" s="21" t="str">
        <f t="shared" si="226"/>
        <v/>
      </c>
      <c r="S4838" s="23" t="str">
        <f>IF($B4838="","",VLOOKUP($C4838,Настройки!$A$11:$L$17,9,FALSE))</f>
        <v/>
      </c>
      <c r="T4838" s="23" t="str">
        <f t="shared" si="227"/>
        <v/>
      </c>
    </row>
    <row r="4839" spans="1:20" x14ac:dyDescent="0.3">
      <c r="A4839" s="20">
        <f>Тех_Движение!$A$4836</f>
        <v>4835</v>
      </c>
      <c r="B4839" s="20" t="str">
        <f>IF(Тех_Движение!$F$4836&gt;0,Тех_Движение!$I$4836,"")</f>
        <v/>
      </c>
      <c r="C4839" s="20" t="str">
        <f>IF($B4839="","",Тех_Движение!$D$4836)</f>
        <v/>
      </c>
      <c r="D4839" s="9" t="str">
        <f>IF($B4839="","",Тех_Движение!$B$4836)</f>
        <v/>
      </c>
      <c r="E4839" s="21" t="str">
        <f>IF($B4839="","",Тех_Движение!$F$4836)</f>
        <v/>
      </c>
      <c r="F4839" s="21" t="str">
        <f>IF($B4839="","",SUMIFS($E$5:$E4838,$C$5:$C4838,$C4839))</f>
        <v/>
      </c>
      <c r="G4839" s="21" t="str">
        <f>IF($B4839="","",MAX(0,$E4839-MAX(0,SUMIFS(Тех_Движение!$G$2:$G$5111,Тех_Движение!$D$2:$D$5111,$C4839,Тех_Движение!$B$2:$B$5111,"&lt;="&amp;Настройки!$B$5-1)-$F4839)))</f>
        <v/>
      </c>
      <c r="H4839" s="21" t="str">
        <f>IF($B4839="","",IF(AND($D4839&gt;=Настройки!$B$5,$D4839&lt;=Настройки!$B$6),$E4839,0))</f>
        <v/>
      </c>
      <c r="I4839" s="21" t="str">
        <f t="shared" si="225"/>
        <v/>
      </c>
      <c r="J4839" s="21" t="str">
        <f>IF($B4839="","",MAX(0,$E4839-MAX(0,SUMIFS(Тех_Движение!$G$2:$G$5111,Тех_Движение!$D$2:$D$5111,$C4839,Тех_Движение!$B$2:$B$5111,"&lt;="&amp;Настройки!$B$6)-$F4839)))</f>
        <v/>
      </c>
      <c r="K4839" s="21" t="e">
        <f>IF(OR($B4839="",K$3&lt;$D4839+Настройки!$B$7),0,MAX(0,$E4839-MAX(0,SUMIFS(Тех_Движение!$G$2:$G$5111,Тех_Движение!$D$2:$D$5111,$C4839,Тех_Движение!$B$2:$B$5111,"&lt;="&amp;K$3)-$F4839)))</f>
        <v>#VALUE!</v>
      </c>
      <c r="L4839" s="21" t="e">
        <f>IF(OR($B4839="",L$3&lt;$D4839+Настройки!$B$7),0,MAX(0,$E4839-MAX(0,SUMIFS(Тех_Движение!$G$2:$G$5111,Тех_Движение!$D$2:$D$5111,$C4839,Тех_Движение!$B$2:$B$5111,"&lt;="&amp;L$3)-$F4839)))</f>
        <v>#VALUE!</v>
      </c>
      <c r="M4839" s="21" t="e">
        <f>IF(OR($B4839="",M$3&lt;$D4839+Настройки!$B$7),0,MAX(0,$E4839-MAX(0,SUMIFS(Тех_Движение!$G$2:$G$5111,Тех_Движение!$D$2:$D$5111,$C4839,Тех_Движение!$B$2:$B$5111,"&lt;="&amp;M$3)-$F4839)))</f>
        <v>#VALUE!</v>
      </c>
      <c r="N4839" s="21" t="e">
        <f>IF(OR($B4839="",N$3&lt;$D4839+Настройки!$B$7),0,MAX(0,$E4839-MAX(0,SUMIFS(Тех_Движение!$G$2:$G$5111,Тех_Движение!$D$2:$D$5111,$C4839,Тех_Движение!$B$2:$B$5111,"&lt;="&amp;N$3)-$F4839)))</f>
        <v>#VALUE!</v>
      </c>
      <c r="O4839" s="21" t="e">
        <f>IF(OR($B4839="",O$3&lt;$D4839+Настройки!$B$7),0,MAX(0,$E4839-MAX(0,SUMIFS(Тех_Движение!$G$2:$G$5111,Тех_Движение!$D$2:$D$5111,$C4839,Тех_Движение!$B$2:$B$5111,"&lt;="&amp;O$3)-$F4839)))</f>
        <v>#VALUE!</v>
      </c>
      <c r="P4839" s="21" t="e">
        <f>IF(OR($B4839="",P$3&lt;$D4839+Настройки!$B$7),0,MAX(0,$E4839-MAX(0,SUMIFS(Тех_Движение!$G$2:$G$5111,Тех_Движение!$D$2:$D$5111,$C4839,Тех_Движение!$B$2:$B$5111,"&lt;="&amp;P$3)-$F4839)))</f>
        <v>#VALUE!</v>
      </c>
      <c r="Q4839" s="21" t="e">
        <f>IF(OR($B4839="",Q$3&lt;$D4839+Настройки!$B$7),0,MAX(0,$E4839-MAX(0,SUMIFS(Тех_Движение!$G$2:$G$5111,Тех_Движение!$D$2:$D$5111,$C4839,Тех_Движение!$B$2:$B$5111,"&lt;="&amp;Q$3)-$F4839)))</f>
        <v>#VALUE!</v>
      </c>
      <c r="R4839" s="21" t="str">
        <f t="shared" si="226"/>
        <v/>
      </c>
      <c r="S4839" s="23" t="str">
        <f>IF($B4839="","",VLOOKUP($C4839,Настройки!$A$11:$L$17,9,FALSE))</f>
        <v/>
      </c>
      <c r="T4839" s="23" t="str">
        <f t="shared" si="227"/>
        <v/>
      </c>
    </row>
    <row r="4840" spans="1:20" x14ac:dyDescent="0.3">
      <c r="A4840" s="20">
        <f>Тех_Движение!$A$4837</f>
        <v>4836</v>
      </c>
      <c r="B4840" s="20" t="str">
        <f>IF(Тех_Движение!$F$4837&gt;0,Тех_Движение!$I$4837,"")</f>
        <v/>
      </c>
      <c r="C4840" s="20" t="str">
        <f>IF($B4840="","",Тех_Движение!$D$4837)</f>
        <v/>
      </c>
      <c r="D4840" s="9" t="str">
        <f>IF($B4840="","",Тех_Движение!$B$4837)</f>
        <v/>
      </c>
      <c r="E4840" s="21" t="str">
        <f>IF($B4840="","",Тех_Движение!$F$4837)</f>
        <v/>
      </c>
      <c r="F4840" s="21" t="str">
        <f>IF($B4840="","",SUMIFS($E$5:$E4839,$C$5:$C4839,$C4840))</f>
        <v/>
      </c>
      <c r="G4840" s="21" t="str">
        <f>IF($B4840="","",MAX(0,$E4840-MAX(0,SUMIFS(Тех_Движение!$G$2:$G$5111,Тех_Движение!$D$2:$D$5111,$C4840,Тех_Движение!$B$2:$B$5111,"&lt;="&amp;Настройки!$B$5-1)-$F4840)))</f>
        <v/>
      </c>
      <c r="H4840" s="21" t="str">
        <f>IF($B4840="","",IF(AND($D4840&gt;=Настройки!$B$5,$D4840&lt;=Настройки!$B$6),$E4840,0))</f>
        <v/>
      </c>
      <c r="I4840" s="21" t="str">
        <f t="shared" si="225"/>
        <v/>
      </c>
      <c r="J4840" s="21" t="str">
        <f>IF($B4840="","",MAX(0,$E4840-MAX(0,SUMIFS(Тех_Движение!$G$2:$G$5111,Тех_Движение!$D$2:$D$5111,$C4840,Тех_Движение!$B$2:$B$5111,"&lt;="&amp;Настройки!$B$6)-$F4840)))</f>
        <v/>
      </c>
      <c r="K4840" s="21" t="e">
        <f>IF(OR($B4840="",K$3&lt;$D4840+Настройки!$B$7),0,MAX(0,$E4840-MAX(0,SUMIFS(Тех_Движение!$G$2:$G$5111,Тех_Движение!$D$2:$D$5111,$C4840,Тех_Движение!$B$2:$B$5111,"&lt;="&amp;K$3)-$F4840)))</f>
        <v>#VALUE!</v>
      </c>
      <c r="L4840" s="21" t="e">
        <f>IF(OR($B4840="",L$3&lt;$D4840+Настройки!$B$7),0,MAX(0,$E4840-MAX(0,SUMIFS(Тех_Движение!$G$2:$G$5111,Тех_Движение!$D$2:$D$5111,$C4840,Тех_Движение!$B$2:$B$5111,"&lt;="&amp;L$3)-$F4840)))</f>
        <v>#VALUE!</v>
      </c>
      <c r="M4840" s="21" t="e">
        <f>IF(OR($B4840="",M$3&lt;$D4840+Настройки!$B$7),0,MAX(0,$E4840-MAX(0,SUMIFS(Тех_Движение!$G$2:$G$5111,Тех_Движение!$D$2:$D$5111,$C4840,Тех_Движение!$B$2:$B$5111,"&lt;="&amp;M$3)-$F4840)))</f>
        <v>#VALUE!</v>
      </c>
      <c r="N4840" s="21" t="e">
        <f>IF(OR($B4840="",N$3&lt;$D4840+Настройки!$B$7),0,MAX(0,$E4840-MAX(0,SUMIFS(Тех_Движение!$G$2:$G$5111,Тех_Движение!$D$2:$D$5111,$C4840,Тех_Движение!$B$2:$B$5111,"&lt;="&amp;N$3)-$F4840)))</f>
        <v>#VALUE!</v>
      </c>
      <c r="O4840" s="21" t="e">
        <f>IF(OR($B4840="",O$3&lt;$D4840+Настройки!$B$7),0,MAX(0,$E4840-MAX(0,SUMIFS(Тех_Движение!$G$2:$G$5111,Тех_Движение!$D$2:$D$5111,$C4840,Тех_Движение!$B$2:$B$5111,"&lt;="&amp;O$3)-$F4840)))</f>
        <v>#VALUE!</v>
      </c>
      <c r="P4840" s="21" t="e">
        <f>IF(OR($B4840="",P$3&lt;$D4840+Настройки!$B$7),0,MAX(0,$E4840-MAX(0,SUMIFS(Тех_Движение!$G$2:$G$5111,Тех_Движение!$D$2:$D$5111,$C4840,Тех_Движение!$B$2:$B$5111,"&lt;="&amp;P$3)-$F4840)))</f>
        <v>#VALUE!</v>
      </c>
      <c r="Q4840" s="21" t="e">
        <f>IF(OR($B4840="",Q$3&lt;$D4840+Настройки!$B$7),0,MAX(0,$E4840-MAX(0,SUMIFS(Тех_Движение!$G$2:$G$5111,Тех_Движение!$D$2:$D$5111,$C4840,Тех_Движение!$B$2:$B$5111,"&lt;="&amp;Q$3)-$F4840)))</f>
        <v>#VALUE!</v>
      </c>
      <c r="R4840" s="21" t="str">
        <f t="shared" si="226"/>
        <v/>
      </c>
      <c r="S4840" s="23" t="str">
        <f>IF($B4840="","",VLOOKUP($C4840,Настройки!$A$11:$L$17,9,FALSE))</f>
        <v/>
      </c>
      <c r="T4840" s="23" t="str">
        <f t="shared" si="227"/>
        <v/>
      </c>
    </row>
    <row r="4841" spans="1:20" x14ac:dyDescent="0.3">
      <c r="A4841" s="20">
        <f>Тех_Движение!$A$4838</f>
        <v>4837</v>
      </c>
      <c r="B4841" s="20" t="str">
        <f>IF(Тех_Движение!$F$4838&gt;0,Тех_Движение!$I$4838,"")</f>
        <v/>
      </c>
      <c r="C4841" s="20" t="str">
        <f>IF($B4841="","",Тех_Движение!$D$4838)</f>
        <v/>
      </c>
      <c r="D4841" s="9" t="str">
        <f>IF($B4841="","",Тех_Движение!$B$4838)</f>
        <v/>
      </c>
      <c r="E4841" s="21" t="str">
        <f>IF($B4841="","",Тех_Движение!$F$4838)</f>
        <v/>
      </c>
      <c r="F4841" s="21" t="str">
        <f>IF($B4841="","",SUMIFS($E$5:$E4840,$C$5:$C4840,$C4841))</f>
        <v/>
      </c>
      <c r="G4841" s="21" t="str">
        <f>IF($B4841="","",MAX(0,$E4841-MAX(0,SUMIFS(Тех_Движение!$G$2:$G$5111,Тех_Движение!$D$2:$D$5111,$C4841,Тех_Движение!$B$2:$B$5111,"&lt;="&amp;Настройки!$B$5-1)-$F4841)))</f>
        <v/>
      </c>
      <c r="H4841" s="21" t="str">
        <f>IF($B4841="","",IF(AND($D4841&gt;=Настройки!$B$5,$D4841&lt;=Настройки!$B$6),$E4841,0))</f>
        <v/>
      </c>
      <c r="I4841" s="21" t="str">
        <f t="shared" si="225"/>
        <v/>
      </c>
      <c r="J4841" s="21" t="str">
        <f>IF($B4841="","",MAX(0,$E4841-MAX(0,SUMIFS(Тех_Движение!$G$2:$G$5111,Тех_Движение!$D$2:$D$5111,$C4841,Тех_Движение!$B$2:$B$5111,"&lt;="&amp;Настройки!$B$6)-$F4841)))</f>
        <v/>
      </c>
      <c r="K4841" s="21" t="e">
        <f>IF(OR($B4841="",K$3&lt;$D4841+Настройки!$B$7),0,MAX(0,$E4841-MAX(0,SUMIFS(Тех_Движение!$G$2:$G$5111,Тех_Движение!$D$2:$D$5111,$C4841,Тех_Движение!$B$2:$B$5111,"&lt;="&amp;K$3)-$F4841)))</f>
        <v>#VALUE!</v>
      </c>
      <c r="L4841" s="21" t="e">
        <f>IF(OR($B4841="",L$3&lt;$D4841+Настройки!$B$7),0,MAX(0,$E4841-MAX(0,SUMIFS(Тех_Движение!$G$2:$G$5111,Тех_Движение!$D$2:$D$5111,$C4841,Тех_Движение!$B$2:$B$5111,"&lt;="&amp;L$3)-$F4841)))</f>
        <v>#VALUE!</v>
      </c>
      <c r="M4841" s="21" t="e">
        <f>IF(OR($B4841="",M$3&lt;$D4841+Настройки!$B$7),0,MAX(0,$E4841-MAX(0,SUMIFS(Тех_Движение!$G$2:$G$5111,Тех_Движение!$D$2:$D$5111,$C4841,Тех_Движение!$B$2:$B$5111,"&lt;="&amp;M$3)-$F4841)))</f>
        <v>#VALUE!</v>
      </c>
      <c r="N4841" s="21" t="e">
        <f>IF(OR($B4841="",N$3&lt;$D4841+Настройки!$B$7),0,MAX(0,$E4841-MAX(0,SUMIFS(Тех_Движение!$G$2:$G$5111,Тех_Движение!$D$2:$D$5111,$C4841,Тех_Движение!$B$2:$B$5111,"&lt;="&amp;N$3)-$F4841)))</f>
        <v>#VALUE!</v>
      </c>
      <c r="O4841" s="21" t="e">
        <f>IF(OR($B4841="",O$3&lt;$D4841+Настройки!$B$7),0,MAX(0,$E4841-MAX(0,SUMIFS(Тех_Движение!$G$2:$G$5111,Тех_Движение!$D$2:$D$5111,$C4841,Тех_Движение!$B$2:$B$5111,"&lt;="&amp;O$3)-$F4841)))</f>
        <v>#VALUE!</v>
      </c>
      <c r="P4841" s="21" t="e">
        <f>IF(OR($B4841="",P$3&lt;$D4841+Настройки!$B$7),0,MAX(0,$E4841-MAX(0,SUMIFS(Тех_Движение!$G$2:$G$5111,Тех_Движение!$D$2:$D$5111,$C4841,Тех_Движение!$B$2:$B$5111,"&lt;="&amp;P$3)-$F4841)))</f>
        <v>#VALUE!</v>
      </c>
      <c r="Q4841" s="21" t="e">
        <f>IF(OR($B4841="",Q$3&lt;$D4841+Настройки!$B$7),0,MAX(0,$E4841-MAX(0,SUMIFS(Тех_Движение!$G$2:$G$5111,Тех_Движение!$D$2:$D$5111,$C4841,Тех_Движение!$B$2:$B$5111,"&lt;="&amp;Q$3)-$F4841)))</f>
        <v>#VALUE!</v>
      </c>
      <c r="R4841" s="21" t="str">
        <f t="shared" si="226"/>
        <v/>
      </c>
      <c r="S4841" s="23" t="str">
        <f>IF($B4841="","",VLOOKUP($C4841,Настройки!$A$11:$L$17,9,FALSE))</f>
        <v/>
      </c>
      <c r="T4841" s="23" t="str">
        <f t="shared" si="227"/>
        <v/>
      </c>
    </row>
    <row r="4842" spans="1:20" x14ac:dyDescent="0.3">
      <c r="A4842" s="20">
        <f>Тех_Движение!$A$4839</f>
        <v>4838</v>
      </c>
      <c r="B4842" s="20" t="str">
        <f>IF(Тех_Движение!$F$4839&gt;0,Тех_Движение!$I$4839,"")</f>
        <v/>
      </c>
      <c r="C4842" s="20" t="str">
        <f>IF($B4842="","",Тех_Движение!$D$4839)</f>
        <v/>
      </c>
      <c r="D4842" s="9" t="str">
        <f>IF($B4842="","",Тех_Движение!$B$4839)</f>
        <v/>
      </c>
      <c r="E4842" s="21" t="str">
        <f>IF($B4842="","",Тех_Движение!$F$4839)</f>
        <v/>
      </c>
      <c r="F4842" s="21" t="str">
        <f>IF($B4842="","",SUMIFS($E$5:$E4841,$C$5:$C4841,$C4842))</f>
        <v/>
      </c>
      <c r="G4842" s="21" t="str">
        <f>IF($B4842="","",MAX(0,$E4842-MAX(0,SUMIFS(Тех_Движение!$G$2:$G$5111,Тех_Движение!$D$2:$D$5111,$C4842,Тех_Движение!$B$2:$B$5111,"&lt;="&amp;Настройки!$B$5-1)-$F4842)))</f>
        <v/>
      </c>
      <c r="H4842" s="21" t="str">
        <f>IF($B4842="","",IF(AND($D4842&gt;=Настройки!$B$5,$D4842&lt;=Настройки!$B$6),$E4842,0))</f>
        <v/>
      </c>
      <c r="I4842" s="21" t="str">
        <f t="shared" si="225"/>
        <v/>
      </c>
      <c r="J4842" s="21" t="str">
        <f>IF($B4842="","",MAX(0,$E4842-MAX(0,SUMIFS(Тех_Движение!$G$2:$G$5111,Тех_Движение!$D$2:$D$5111,$C4842,Тех_Движение!$B$2:$B$5111,"&lt;="&amp;Настройки!$B$6)-$F4842)))</f>
        <v/>
      </c>
      <c r="K4842" s="21" t="e">
        <f>IF(OR($B4842="",K$3&lt;$D4842+Настройки!$B$7),0,MAX(0,$E4842-MAX(0,SUMIFS(Тех_Движение!$G$2:$G$5111,Тех_Движение!$D$2:$D$5111,$C4842,Тех_Движение!$B$2:$B$5111,"&lt;="&amp;K$3)-$F4842)))</f>
        <v>#VALUE!</v>
      </c>
      <c r="L4842" s="21" t="e">
        <f>IF(OR($B4842="",L$3&lt;$D4842+Настройки!$B$7),0,MAX(0,$E4842-MAX(0,SUMIFS(Тех_Движение!$G$2:$G$5111,Тех_Движение!$D$2:$D$5111,$C4842,Тех_Движение!$B$2:$B$5111,"&lt;="&amp;L$3)-$F4842)))</f>
        <v>#VALUE!</v>
      </c>
      <c r="M4842" s="21" t="e">
        <f>IF(OR($B4842="",M$3&lt;$D4842+Настройки!$B$7),0,MAX(0,$E4842-MAX(0,SUMIFS(Тех_Движение!$G$2:$G$5111,Тех_Движение!$D$2:$D$5111,$C4842,Тех_Движение!$B$2:$B$5111,"&lt;="&amp;M$3)-$F4842)))</f>
        <v>#VALUE!</v>
      </c>
      <c r="N4842" s="21" t="e">
        <f>IF(OR($B4842="",N$3&lt;$D4842+Настройки!$B$7),0,MAX(0,$E4842-MAX(0,SUMIFS(Тех_Движение!$G$2:$G$5111,Тех_Движение!$D$2:$D$5111,$C4842,Тех_Движение!$B$2:$B$5111,"&lt;="&amp;N$3)-$F4842)))</f>
        <v>#VALUE!</v>
      </c>
      <c r="O4842" s="21" t="e">
        <f>IF(OR($B4842="",O$3&lt;$D4842+Настройки!$B$7),0,MAX(0,$E4842-MAX(0,SUMIFS(Тех_Движение!$G$2:$G$5111,Тех_Движение!$D$2:$D$5111,$C4842,Тех_Движение!$B$2:$B$5111,"&lt;="&amp;O$3)-$F4842)))</f>
        <v>#VALUE!</v>
      </c>
      <c r="P4842" s="21" t="e">
        <f>IF(OR($B4842="",P$3&lt;$D4842+Настройки!$B$7),0,MAX(0,$E4842-MAX(0,SUMIFS(Тех_Движение!$G$2:$G$5111,Тех_Движение!$D$2:$D$5111,$C4842,Тех_Движение!$B$2:$B$5111,"&lt;="&amp;P$3)-$F4842)))</f>
        <v>#VALUE!</v>
      </c>
      <c r="Q4842" s="21" t="e">
        <f>IF(OR($B4842="",Q$3&lt;$D4842+Настройки!$B$7),0,MAX(0,$E4842-MAX(0,SUMIFS(Тех_Движение!$G$2:$G$5111,Тех_Движение!$D$2:$D$5111,$C4842,Тех_Движение!$B$2:$B$5111,"&lt;="&amp;Q$3)-$F4842)))</f>
        <v>#VALUE!</v>
      </c>
      <c r="R4842" s="21" t="str">
        <f t="shared" si="226"/>
        <v/>
      </c>
      <c r="S4842" s="23" t="str">
        <f>IF($B4842="","",VLOOKUP($C4842,Настройки!$A$11:$L$17,9,FALSE))</f>
        <v/>
      </c>
      <c r="T4842" s="23" t="str">
        <f t="shared" si="227"/>
        <v/>
      </c>
    </row>
    <row r="4843" spans="1:20" x14ac:dyDescent="0.3">
      <c r="A4843" s="20">
        <f>Тех_Движение!$A$4840</f>
        <v>4839</v>
      </c>
      <c r="B4843" s="20" t="str">
        <f>IF(Тех_Движение!$F$4840&gt;0,Тех_Движение!$I$4840,"")</f>
        <v/>
      </c>
      <c r="C4843" s="20" t="str">
        <f>IF($B4843="","",Тех_Движение!$D$4840)</f>
        <v/>
      </c>
      <c r="D4843" s="9" t="str">
        <f>IF($B4843="","",Тех_Движение!$B$4840)</f>
        <v/>
      </c>
      <c r="E4843" s="21" t="str">
        <f>IF($B4843="","",Тех_Движение!$F$4840)</f>
        <v/>
      </c>
      <c r="F4843" s="21" t="str">
        <f>IF($B4843="","",SUMIFS($E$5:$E4842,$C$5:$C4842,$C4843))</f>
        <v/>
      </c>
      <c r="G4843" s="21" t="str">
        <f>IF($B4843="","",MAX(0,$E4843-MAX(0,SUMIFS(Тех_Движение!$G$2:$G$5111,Тех_Движение!$D$2:$D$5111,$C4843,Тех_Движение!$B$2:$B$5111,"&lt;="&amp;Настройки!$B$5-1)-$F4843)))</f>
        <v/>
      </c>
      <c r="H4843" s="21" t="str">
        <f>IF($B4843="","",IF(AND($D4843&gt;=Настройки!$B$5,$D4843&lt;=Настройки!$B$6),$E4843,0))</f>
        <v/>
      </c>
      <c r="I4843" s="21" t="str">
        <f t="shared" si="225"/>
        <v/>
      </c>
      <c r="J4843" s="21" t="str">
        <f>IF($B4843="","",MAX(0,$E4843-MAX(0,SUMIFS(Тех_Движение!$G$2:$G$5111,Тех_Движение!$D$2:$D$5111,$C4843,Тех_Движение!$B$2:$B$5111,"&lt;="&amp;Настройки!$B$6)-$F4843)))</f>
        <v/>
      </c>
      <c r="K4843" s="21" t="e">
        <f>IF(OR($B4843="",K$3&lt;$D4843+Настройки!$B$7),0,MAX(0,$E4843-MAX(0,SUMIFS(Тех_Движение!$G$2:$G$5111,Тех_Движение!$D$2:$D$5111,$C4843,Тех_Движение!$B$2:$B$5111,"&lt;="&amp;K$3)-$F4843)))</f>
        <v>#VALUE!</v>
      </c>
      <c r="L4843" s="21" t="e">
        <f>IF(OR($B4843="",L$3&lt;$D4843+Настройки!$B$7),0,MAX(0,$E4843-MAX(0,SUMIFS(Тех_Движение!$G$2:$G$5111,Тех_Движение!$D$2:$D$5111,$C4843,Тех_Движение!$B$2:$B$5111,"&lt;="&amp;L$3)-$F4843)))</f>
        <v>#VALUE!</v>
      </c>
      <c r="M4843" s="21" t="e">
        <f>IF(OR($B4843="",M$3&lt;$D4843+Настройки!$B$7),0,MAX(0,$E4843-MAX(0,SUMIFS(Тех_Движение!$G$2:$G$5111,Тех_Движение!$D$2:$D$5111,$C4843,Тех_Движение!$B$2:$B$5111,"&lt;="&amp;M$3)-$F4843)))</f>
        <v>#VALUE!</v>
      </c>
      <c r="N4843" s="21" t="e">
        <f>IF(OR($B4843="",N$3&lt;$D4843+Настройки!$B$7),0,MAX(0,$E4843-MAX(0,SUMIFS(Тех_Движение!$G$2:$G$5111,Тех_Движение!$D$2:$D$5111,$C4843,Тех_Движение!$B$2:$B$5111,"&lt;="&amp;N$3)-$F4843)))</f>
        <v>#VALUE!</v>
      </c>
      <c r="O4843" s="21" t="e">
        <f>IF(OR($B4843="",O$3&lt;$D4843+Настройки!$B$7),0,MAX(0,$E4843-MAX(0,SUMIFS(Тех_Движение!$G$2:$G$5111,Тех_Движение!$D$2:$D$5111,$C4843,Тех_Движение!$B$2:$B$5111,"&lt;="&amp;O$3)-$F4843)))</f>
        <v>#VALUE!</v>
      </c>
      <c r="P4843" s="21" t="e">
        <f>IF(OR($B4843="",P$3&lt;$D4843+Настройки!$B$7),0,MAX(0,$E4843-MAX(0,SUMIFS(Тех_Движение!$G$2:$G$5111,Тех_Движение!$D$2:$D$5111,$C4843,Тех_Движение!$B$2:$B$5111,"&lt;="&amp;P$3)-$F4843)))</f>
        <v>#VALUE!</v>
      </c>
      <c r="Q4843" s="21" t="e">
        <f>IF(OR($B4843="",Q$3&lt;$D4843+Настройки!$B$7),0,MAX(0,$E4843-MAX(0,SUMIFS(Тех_Движение!$G$2:$G$5111,Тех_Движение!$D$2:$D$5111,$C4843,Тех_Движение!$B$2:$B$5111,"&lt;="&amp;Q$3)-$F4843)))</f>
        <v>#VALUE!</v>
      </c>
      <c r="R4843" s="21" t="str">
        <f t="shared" si="226"/>
        <v/>
      </c>
      <c r="S4843" s="23" t="str">
        <f>IF($B4843="","",VLOOKUP($C4843,Настройки!$A$11:$L$17,9,FALSE))</f>
        <v/>
      </c>
      <c r="T4843" s="23" t="str">
        <f t="shared" si="227"/>
        <v/>
      </c>
    </row>
    <row r="4844" spans="1:20" x14ac:dyDescent="0.3">
      <c r="A4844" s="20">
        <f>Тех_Движение!$A$4841</f>
        <v>4840</v>
      </c>
      <c r="B4844" s="20" t="str">
        <f>IF(Тех_Движение!$F$4841&gt;0,Тех_Движение!$I$4841,"")</f>
        <v/>
      </c>
      <c r="C4844" s="20" t="str">
        <f>IF($B4844="","",Тех_Движение!$D$4841)</f>
        <v/>
      </c>
      <c r="D4844" s="9" t="str">
        <f>IF($B4844="","",Тех_Движение!$B$4841)</f>
        <v/>
      </c>
      <c r="E4844" s="21" t="str">
        <f>IF($B4844="","",Тех_Движение!$F$4841)</f>
        <v/>
      </c>
      <c r="F4844" s="21" t="str">
        <f>IF($B4844="","",SUMIFS($E$5:$E4843,$C$5:$C4843,$C4844))</f>
        <v/>
      </c>
      <c r="G4844" s="21" t="str">
        <f>IF($B4844="","",MAX(0,$E4844-MAX(0,SUMIFS(Тех_Движение!$G$2:$G$5111,Тех_Движение!$D$2:$D$5111,$C4844,Тех_Движение!$B$2:$B$5111,"&lt;="&amp;Настройки!$B$5-1)-$F4844)))</f>
        <v/>
      </c>
      <c r="H4844" s="21" t="str">
        <f>IF($B4844="","",IF(AND($D4844&gt;=Настройки!$B$5,$D4844&lt;=Настройки!$B$6),$E4844,0))</f>
        <v/>
      </c>
      <c r="I4844" s="21" t="str">
        <f t="shared" si="225"/>
        <v/>
      </c>
      <c r="J4844" s="21" t="str">
        <f>IF($B4844="","",MAX(0,$E4844-MAX(0,SUMIFS(Тех_Движение!$G$2:$G$5111,Тех_Движение!$D$2:$D$5111,$C4844,Тех_Движение!$B$2:$B$5111,"&lt;="&amp;Настройки!$B$6)-$F4844)))</f>
        <v/>
      </c>
      <c r="K4844" s="21" t="e">
        <f>IF(OR($B4844="",K$3&lt;$D4844+Настройки!$B$7),0,MAX(0,$E4844-MAX(0,SUMIFS(Тех_Движение!$G$2:$G$5111,Тех_Движение!$D$2:$D$5111,$C4844,Тех_Движение!$B$2:$B$5111,"&lt;="&amp;K$3)-$F4844)))</f>
        <v>#VALUE!</v>
      </c>
      <c r="L4844" s="21" t="e">
        <f>IF(OR($B4844="",L$3&lt;$D4844+Настройки!$B$7),0,MAX(0,$E4844-MAX(0,SUMIFS(Тех_Движение!$G$2:$G$5111,Тех_Движение!$D$2:$D$5111,$C4844,Тех_Движение!$B$2:$B$5111,"&lt;="&amp;L$3)-$F4844)))</f>
        <v>#VALUE!</v>
      </c>
      <c r="M4844" s="21" t="e">
        <f>IF(OR($B4844="",M$3&lt;$D4844+Настройки!$B$7),0,MAX(0,$E4844-MAX(0,SUMIFS(Тех_Движение!$G$2:$G$5111,Тех_Движение!$D$2:$D$5111,$C4844,Тех_Движение!$B$2:$B$5111,"&lt;="&amp;M$3)-$F4844)))</f>
        <v>#VALUE!</v>
      </c>
      <c r="N4844" s="21" t="e">
        <f>IF(OR($B4844="",N$3&lt;$D4844+Настройки!$B$7),0,MAX(0,$E4844-MAX(0,SUMIFS(Тех_Движение!$G$2:$G$5111,Тех_Движение!$D$2:$D$5111,$C4844,Тех_Движение!$B$2:$B$5111,"&lt;="&amp;N$3)-$F4844)))</f>
        <v>#VALUE!</v>
      </c>
      <c r="O4844" s="21" t="e">
        <f>IF(OR($B4844="",O$3&lt;$D4844+Настройки!$B$7),0,MAX(0,$E4844-MAX(0,SUMIFS(Тех_Движение!$G$2:$G$5111,Тех_Движение!$D$2:$D$5111,$C4844,Тех_Движение!$B$2:$B$5111,"&lt;="&amp;O$3)-$F4844)))</f>
        <v>#VALUE!</v>
      </c>
      <c r="P4844" s="21" t="e">
        <f>IF(OR($B4844="",P$3&lt;$D4844+Настройки!$B$7),0,MAX(0,$E4844-MAX(0,SUMIFS(Тех_Движение!$G$2:$G$5111,Тех_Движение!$D$2:$D$5111,$C4844,Тех_Движение!$B$2:$B$5111,"&lt;="&amp;P$3)-$F4844)))</f>
        <v>#VALUE!</v>
      </c>
      <c r="Q4844" s="21" t="e">
        <f>IF(OR($B4844="",Q$3&lt;$D4844+Настройки!$B$7),0,MAX(0,$E4844-MAX(0,SUMIFS(Тех_Движение!$G$2:$G$5111,Тех_Движение!$D$2:$D$5111,$C4844,Тех_Движение!$B$2:$B$5111,"&lt;="&amp;Q$3)-$F4844)))</f>
        <v>#VALUE!</v>
      </c>
      <c r="R4844" s="21" t="str">
        <f t="shared" si="226"/>
        <v/>
      </c>
      <c r="S4844" s="23" t="str">
        <f>IF($B4844="","",VLOOKUP($C4844,Настройки!$A$11:$L$17,9,FALSE))</f>
        <v/>
      </c>
      <c r="T4844" s="23" t="str">
        <f t="shared" si="227"/>
        <v/>
      </c>
    </row>
    <row r="4845" spans="1:20" x14ac:dyDescent="0.3">
      <c r="A4845" s="20">
        <f>Тех_Движение!$A$4842</f>
        <v>4841</v>
      </c>
      <c r="B4845" s="20" t="str">
        <f>IF(Тех_Движение!$F$4842&gt;0,Тех_Движение!$I$4842,"")</f>
        <v/>
      </c>
      <c r="C4845" s="20" t="str">
        <f>IF($B4845="","",Тех_Движение!$D$4842)</f>
        <v/>
      </c>
      <c r="D4845" s="9" t="str">
        <f>IF($B4845="","",Тех_Движение!$B$4842)</f>
        <v/>
      </c>
      <c r="E4845" s="21" t="str">
        <f>IF($B4845="","",Тех_Движение!$F$4842)</f>
        <v/>
      </c>
      <c r="F4845" s="21" t="str">
        <f>IF($B4845="","",SUMIFS($E$5:$E4844,$C$5:$C4844,$C4845))</f>
        <v/>
      </c>
      <c r="G4845" s="21" t="str">
        <f>IF($B4845="","",MAX(0,$E4845-MAX(0,SUMIFS(Тех_Движение!$G$2:$G$5111,Тех_Движение!$D$2:$D$5111,$C4845,Тех_Движение!$B$2:$B$5111,"&lt;="&amp;Настройки!$B$5-1)-$F4845)))</f>
        <v/>
      </c>
      <c r="H4845" s="21" t="str">
        <f>IF($B4845="","",IF(AND($D4845&gt;=Настройки!$B$5,$D4845&lt;=Настройки!$B$6),$E4845,0))</f>
        <v/>
      </c>
      <c r="I4845" s="21" t="str">
        <f t="shared" si="225"/>
        <v/>
      </c>
      <c r="J4845" s="21" t="str">
        <f>IF($B4845="","",MAX(0,$E4845-MAX(0,SUMIFS(Тех_Движение!$G$2:$G$5111,Тех_Движение!$D$2:$D$5111,$C4845,Тех_Движение!$B$2:$B$5111,"&lt;="&amp;Настройки!$B$6)-$F4845)))</f>
        <v/>
      </c>
      <c r="K4845" s="21" t="e">
        <f>IF(OR($B4845="",K$3&lt;$D4845+Настройки!$B$7),0,MAX(0,$E4845-MAX(0,SUMIFS(Тех_Движение!$G$2:$G$5111,Тех_Движение!$D$2:$D$5111,$C4845,Тех_Движение!$B$2:$B$5111,"&lt;="&amp;K$3)-$F4845)))</f>
        <v>#VALUE!</v>
      </c>
      <c r="L4845" s="21" t="e">
        <f>IF(OR($B4845="",L$3&lt;$D4845+Настройки!$B$7),0,MAX(0,$E4845-MAX(0,SUMIFS(Тех_Движение!$G$2:$G$5111,Тех_Движение!$D$2:$D$5111,$C4845,Тех_Движение!$B$2:$B$5111,"&lt;="&amp;L$3)-$F4845)))</f>
        <v>#VALUE!</v>
      </c>
      <c r="M4845" s="21" t="e">
        <f>IF(OR($B4845="",M$3&lt;$D4845+Настройки!$B$7),0,MAX(0,$E4845-MAX(0,SUMIFS(Тех_Движение!$G$2:$G$5111,Тех_Движение!$D$2:$D$5111,$C4845,Тех_Движение!$B$2:$B$5111,"&lt;="&amp;M$3)-$F4845)))</f>
        <v>#VALUE!</v>
      </c>
      <c r="N4845" s="21" t="e">
        <f>IF(OR($B4845="",N$3&lt;$D4845+Настройки!$B$7),0,MAX(0,$E4845-MAX(0,SUMIFS(Тех_Движение!$G$2:$G$5111,Тех_Движение!$D$2:$D$5111,$C4845,Тех_Движение!$B$2:$B$5111,"&lt;="&amp;N$3)-$F4845)))</f>
        <v>#VALUE!</v>
      </c>
      <c r="O4845" s="21" t="e">
        <f>IF(OR($B4845="",O$3&lt;$D4845+Настройки!$B$7),0,MAX(0,$E4845-MAX(0,SUMIFS(Тех_Движение!$G$2:$G$5111,Тех_Движение!$D$2:$D$5111,$C4845,Тех_Движение!$B$2:$B$5111,"&lt;="&amp;O$3)-$F4845)))</f>
        <v>#VALUE!</v>
      </c>
      <c r="P4845" s="21" t="e">
        <f>IF(OR($B4845="",P$3&lt;$D4845+Настройки!$B$7),0,MAX(0,$E4845-MAX(0,SUMIFS(Тех_Движение!$G$2:$G$5111,Тех_Движение!$D$2:$D$5111,$C4845,Тех_Движение!$B$2:$B$5111,"&lt;="&amp;P$3)-$F4845)))</f>
        <v>#VALUE!</v>
      </c>
      <c r="Q4845" s="21" t="e">
        <f>IF(OR($B4845="",Q$3&lt;$D4845+Настройки!$B$7),0,MAX(0,$E4845-MAX(0,SUMIFS(Тех_Движение!$G$2:$G$5111,Тех_Движение!$D$2:$D$5111,$C4845,Тех_Движение!$B$2:$B$5111,"&lt;="&amp;Q$3)-$F4845)))</f>
        <v>#VALUE!</v>
      </c>
      <c r="R4845" s="21" t="str">
        <f t="shared" si="226"/>
        <v/>
      </c>
      <c r="S4845" s="23" t="str">
        <f>IF($B4845="","",VLOOKUP($C4845,Настройки!$A$11:$L$17,9,FALSE))</f>
        <v/>
      </c>
      <c r="T4845" s="23" t="str">
        <f t="shared" si="227"/>
        <v/>
      </c>
    </row>
    <row r="4846" spans="1:20" x14ac:dyDescent="0.3">
      <c r="A4846" s="20">
        <f>Тех_Движение!$A$4843</f>
        <v>4842</v>
      </c>
      <c r="B4846" s="20" t="str">
        <f>IF(Тех_Движение!$F$4843&gt;0,Тех_Движение!$I$4843,"")</f>
        <v/>
      </c>
      <c r="C4846" s="20" t="str">
        <f>IF($B4846="","",Тех_Движение!$D$4843)</f>
        <v/>
      </c>
      <c r="D4846" s="9" t="str">
        <f>IF($B4846="","",Тех_Движение!$B$4843)</f>
        <v/>
      </c>
      <c r="E4846" s="21" t="str">
        <f>IF($B4846="","",Тех_Движение!$F$4843)</f>
        <v/>
      </c>
      <c r="F4846" s="21" t="str">
        <f>IF($B4846="","",SUMIFS($E$5:$E4845,$C$5:$C4845,$C4846))</f>
        <v/>
      </c>
      <c r="G4846" s="21" t="str">
        <f>IF($B4846="","",MAX(0,$E4846-MAX(0,SUMIFS(Тех_Движение!$G$2:$G$5111,Тех_Движение!$D$2:$D$5111,$C4846,Тех_Движение!$B$2:$B$5111,"&lt;="&amp;Настройки!$B$5-1)-$F4846)))</f>
        <v/>
      </c>
      <c r="H4846" s="21" t="str">
        <f>IF($B4846="","",IF(AND($D4846&gt;=Настройки!$B$5,$D4846&lt;=Настройки!$B$6),$E4846,0))</f>
        <v/>
      </c>
      <c r="I4846" s="21" t="str">
        <f t="shared" si="225"/>
        <v/>
      </c>
      <c r="J4846" s="21" t="str">
        <f>IF($B4846="","",MAX(0,$E4846-MAX(0,SUMIFS(Тех_Движение!$G$2:$G$5111,Тех_Движение!$D$2:$D$5111,$C4846,Тех_Движение!$B$2:$B$5111,"&lt;="&amp;Настройки!$B$6)-$F4846)))</f>
        <v/>
      </c>
      <c r="K4846" s="21" t="e">
        <f>IF(OR($B4846="",K$3&lt;$D4846+Настройки!$B$7),0,MAX(0,$E4846-MAX(0,SUMIFS(Тех_Движение!$G$2:$G$5111,Тех_Движение!$D$2:$D$5111,$C4846,Тех_Движение!$B$2:$B$5111,"&lt;="&amp;K$3)-$F4846)))</f>
        <v>#VALUE!</v>
      </c>
      <c r="L4846" s="21" t="e">
        <f>IF(OR($B4846="",L$3&lt;$D4846+Настройки!$B$7),0,MAX(0,$E4846-MAX(0,SUMIFS(Тех_Движение!$G$2:$G$5111,Тех_Движение!$D$2:$D$5111,$C4846,Тех_Движение!$B$2:$B$5111,"&lt;="&amp;L$3)-$F4846)))</f>
        <v>#VALUE!</v>
      </c>
      <c r="M4846" s="21" t="e">
        <f>IF(OR($B4846="",M$3&lt;$D4846+Настройки!$B$7),0,MAX(0,$E4846-MAX(0,SUMIFS(Тех_Движение!$G$2:$G$5111,Тех_Движение!$D$2:$D$5111,$C4846,Тех_Движение!$B$2:$B$5111,"&lt;="&amp;M$3)-$F4846)))</f>
        <v>#VALUE!</v>
      </c>
      <c r="N4846" s="21" t="e">
        <f>IF(OR($B4846="",N$3&lt;$D4846+Настройки!$B$7),0,MAX(0,$E4846-MAX(0,SUMIFS(Тех_Движение!$G$2:$G$5111,Тех_Движение!$D$2:$D$5111,$C4846,Тех_Движение!$B$2:$B$5111,"&lt;="&amp;N$3)-$F4846)))</f>
        <v>#VALUE!</v>
      </c>
      <c r="O4846" s="21" t="e">
        <f>IF(OR($B4846="",O$3&lt;$D4846+Настройки!$B$7),0,MAX(0,$E4846-MAX(0,SUMIFS(Тех_Движение!$G$2:$G$5111,Тех_Движение!$D$2:$D$5111,$C4846,Тех_Движение!$B$2:$B$5111,"&lt;="&amp;O$3)-$F4846)))</f>
        <v>#VALUE!</v>
      </c>
      <c r="P4846" s="21" t="e">
        <f>IF(OR($B4846="",P$3&lt;$D4846+Настройки!$B$7),0,MAX(0,$E4846-MAX(0,SUMIFS(Тех_Движение!$G$2:$G$5111,Тех_Движение!$D$2:$D$5111,$C4846,Тех_Движение!$B$2:$B$5111,"&lt;="&amp;P$3)-$F4846)))</f>
        <v>#VALUE!</v>
      </c>
      <c r="Q4846" s="21" t="e">
        <f>IF(OR($B4846="",Q$3&lt;$D4846+Настройки!$B$7),0,MAX(0,$E4846-MAX(0,SUMIFS(Тех_Движение!$G$2:$G$5111,Тех_Движение!$D$2:$D$5111,$C4846,Тех_Движение!$B$2:$B$5111,"&lt;="&amp;Q$3)-$F4846)))</f>
        <v>#VALUE!</v>
      </c>
      <c r="R4846" s="21" t="str">
        <f t="shared" si="226"/>
        <v/>
      </c>
      <c r="S4846" s="23" t="str">
        <f>IF($B4846="","",VLOOKUP($C4846,Настройки!$A$11:$L$17,9,FALSE))</f>
        <v/>
      </c>
      <c r="T4846" s="23" t="str">
        <f t="shared" si="227"/>
        <v/>
      </c>
    </row>
    <row r="4847" spans="1:20" x14ac:dyDescent="0.3">
      <c r="A4847" s="20">
        <f>Тех_Движение!$A$4844</f>
        <v>4843</v>
      </c>
      <c r="B4847" s="20" t="str">
        <f>IF(Тех_Движение!$F$4844&gt;0,Тех_Движение!$I$4844,"")</f>
        <v/>
      </c>
      <c r="C4847" s="20" t="str">
        <f>IF($B4847="","",Тех_Движение!$D$4844)</f>
        <v/>
      </c>
      <c r="D4847" s="9" t="str">
        <f>IF($B4847="","",Тех_Движение!$B$4844)</f>
        <v/>
      </c>
      <c r="E4847" s="21" t="str">
        <f>IF($B4847="","",Тех_Движение!$F$4844)</f>
        <v/>
      </c>
      <c r="F4847" s="21" t="str">
        <f>IF($B4847="","",SUMIFS($E$5:$E4846,$C$5:$C4846,$C4847))</f>
        <v/>
      </c>
      <c r="G4847" s="21" t="str">
        <f>IF($B4847="","",MAX(0,$E4847-MAX(0,SUMIFS(Тех_Движение!$G$2:$G$5111,Тех_Движение!$D$2:$D$5111,$C4847,Тех_Движение!$B$2:$B$5111,"&lt;="&amp;Настройки!$B$5-1)-$F4847)))</f>
        <v/>
      </c>
      <c r="H4847" s="21" t="str">
        <f>IF($B4847="","",IF(AND($D4847&gt;=Настройки!$B$5,$D4847&lt;=Настройки!$B$6),$E4847,0))</f>
        <v/>
      </c>
      <c r="I4847" s="21" t="str">
        <f t="shared" si="225"/>
        <v/>
      </c>
      <c r="J4847" s="21" t="str">
        <f>IF($B4847="","",MAX(0,$E4847-MAX(0,SUMIFS(Тех_Движение!$G$2:$G$5111,Тех_Движение!$D$2:$D$5111,$C4847,Тех_Движение!$B$2:$B$5111,"&lt;="&amp;Настройки!$B$6)-$F4847)))</f>
        <v/>
      </c>
      <c r="K4847" s="21" t="e">
        <f>IF(OR($B4847="",K$3&lt;$D4847+Настройки!$B$7),0,MAX(0,$E4847-MAX(0,SUMIFS(Тех_Движение!$G$2:$G$5111,Тех_Движение!$D$2:$D$5111,$C4847,Тех_Движение!$B$2:$B$5111,"&lt;="&amp;K$3)-$F4847)))</f>
        <v>#VALUE!</v>
      </c>
      <c r="L4847" s="21" t="e">
        <f>IF(OR($B4847="",L$3&lt;$D4847+Настройки!$B$7),0,MAX(0,$E4847-MAX(0,SUMIFS(Тех_Движение!$G$2:$G$5111,Тех_Движение!$D$2:$D$5111,$C4847,Тех_Движение!$B$2:$B$5111,"&lt;="&amp;L$3)-$F4847)))</f>
        <v>#VALUE!</v>
      </c>
      <c r="M4847" s="21" t="e">
        <f>IF(OR($B4847="",M$3&lt;$D4847+Настройки!$B$7),0,MAX(0,$E4847-MAX(0,SUMIFS(Тех_Движение!$G$2:$G$5111,Тех_Движение!$D$2:$D$5111,$C4847,Тех_Движение!$B$2:$B$5111,"&lt;="&amp;M$3)-$F4847)))</f>
        <v>#VALUE!</v>
      </c>
      <c r="N4847" s="21" t="e">
        <f>IF(OR($B4847="",N$3&lt;$D4847+Настройки!$B$7),0,MAX(0,$E4847-MAX(0,SUMIFS(Тех_Движение!$G$2:$G$5111,Тех_Движение!$D$2:$D$5111,$C4847,Тех_Движение!$B$2:$B$5111,"&lt;="&amp;N$3)-$F4847)))</f>
        <v>#VALUE!</v>
      </c>
      <c r="O4847" s="21" t="e">
        <f>IF(OR($B4847="",O$3&lt;$D4847+Настройки!$B$7),0,MAX(0,$E4847-MAX(0,SUMIFS(Тех_Движение!$G$2:$G$5111,Тех_Движение!$D$2:$D$5111,$C4847,Тех_Движение!$B$2:$B$5111,"&lt;="&amp;O$3)-$F4847)))</f>
        <v>#VALUE!</v>
      </c>
      <c r="P4847" s="21" t="e">
        <f>IF(OR($B4847="",P$3&lt;$D4847+Настройки!$B$7),0,MAX(0,$E4847-MAX(0,SUMIFS(Тех_Движение!$G$2:$G$5111,Тех_Движение!$D$2:$D$5111,$C4847,Тех_Движение!$B$2:$B$5111,"&lt;="&amp;P$3)-$F4847)))</f>
        <v>#VALUE!</v>
      </c>
      <c r="Q4847" s="21" t="e">
        <f>IF(OR($B4847="",Q$3&lt;$D4847+Настройки!$B$7),0,MAX(0,$E4847-MAX(0,SUMIFS(Тех_Движение!$G$2:$G$5111,Тех_Движение!$D$2:$D$5111,$C4847,Тех_Движение!$B$2:$B$5111,"&lt;="&amp;Q$3)-$F4847)))</f>
        <v>#VALUE!</v>
      </c>
      <c r="R4847" s="21" t="str">
        <f t="shared" si="226"/>
        <v/>
      </c>
      <c r="S4847" s="23" t="str">
        <f>IF($B4847="","",VLOOKUP($C4847,Настройки!$A$11:$L$17,9,FALSE))</f>
        <v/>
      </c>
      <c r="T4847" s="23" t="str">
        <f t="shared" si="227"/>
        <v/>
      </c>
    </row>
    <row r="4848" spans="1:20" x14ac:dyDescent="0.3">
      <c r="A4848" s="20">
        <f>Тех_Движение!$A$4845</f>
        <v>4844</v>
      </c>
      <c r="B4848" s="20" t="str">
        <f>IF(Тех_Движение!$F$4845&gt;0,Тех_Движение!$I$4845,"")</f>
        <v/>
      </c>
      <c r="C4848" s="20" t="str">
        <f>IF($B4848="","",Тех_Движение!$D$4845)</f>
        <v/>
      </c>
      <c r="D4848" s="9" t="str">
        <f>IF($B4848="","",Тех_Движение!$B$4845)</f>
        <v/>
      </c>
      <c r="E4848" s="21" t="str">
        <f>IF($B4848="","",Тех_Движение!$F$4845)</f>
        <v/>
      </c>
      <c r="F4848" s="21" t="str">
        <f>IF($B4848="","",SUMIFS($E$5:$E4847,$C$5:$C4847,$C4848))</f>
        <v/>
      </c>
      <c r="G4848" s="21" t="str">
        <f>IF($B4848="","",MAX(0,$E4848-MAX(0,SUMIFS(Тех_Движение!$G$2:$G$5111,Тех_Движение!$D$2:$D$5111,$C4848,Тех_Движение!$B$2:$B$5111,"&lt;="&amp;Настройки!$B$5-1)-$F4848)))</f>
        <v/>
      </c>
      <c r="H4848" s="21" t="str">
        <f>IF($B4848="","",IF(AND($D4848&gt;=Настройки!$B$5,$D4848&lt;=Настройки!$B$6),$E4848,0))</f>
        <v/>
      </c>
      <c r="I4848" s="21" t="str">
        <f t="shared" si="225"/>
        <v/>
      </c>
      <c r="J4848" s="21" t="str">
        <f>IF($B4848="","",MAX(0,$E4848-MAX(0,SUMIFS(Тех_Движение!$G$2:$G$5111,Тех_Движение!$D$2:$D$5111,$C4848,Тех_Движение!$B$2:$B$5111,"&lt;="&amp;Настройки!$B$6)-$F4848)))</f>
        <v/>
      </c>
      <c r="K4848" s="21" t="e">
        <f>IF(OR($B4848="",K$3&lt;$D4848+Настройки!$B$7),0,MAX(0,$E4848-MAX(0,SUMIFS(Тех_Движение!$G$2:$G$5111,Тех_Движение!$D$2:$D$5111,$C4848,Тех_Движение!$B$2:$B$5111,"&lt;="&amp;K$3)-$F4848)))</f>
        <v>#VALUE!</v>
      </c>
      <c r="L4848" s="21" t="e">
        <f>IF(OR($B4848="",L$3&lt;$D4848+Настройки!$B$7),0,MAX(0,$E4848-MAX(0,SUMIFS(Тех_Движение!$G$2:$G$5111,Тех_Движение!$D$2:$D$5111,$C4848,Тех_Движение!$B$2:$B$5111,"&lt;="&amp;L$3)-$F4848)))</f>
        <v>#VALUE!</v>
      </c>
      <c r="M4848" s="21" t="e">
        <f>IF(OR($B4848="",M$3&lt;$D4848+Настройки!$B$7),0,MAX(0,$E4848-MAX(0,SUMIFS(Тех_Движение!$G$2:$G$5111,Тех_Движение!$D$2:$D$5111,$C4848,Тех_Движение!$B$2:$B$5111,"&lt;="&amp;M$3)-$F4848)))</f>
        <v>#VALUE!</v>
      </c>
      <c r="N4848" s="21" t="e">
        <f>IF(OR($B4848="",N$3&lt;$D4848+Настройки!$B$7),0,MAX(0,$E4848-MAX(0,SUMIFS(Тех_Движение!$G$2:$G$5111,Тех_Движение!$D$2:$D$5111,$C4848,Тех_Движение!$B$2:$B$5111,"&lt;="&amp;N$3)-$F4848)))</f>
        <v>#VALUE!</v>
      </c>
      <c r="O4848" s="21" t="e">
        <f>IF(OR($B4848="",O$3&lt;$D4848+Настройки!$B$7),0,MAX(0,$E4848-MAX(0,SUMIFS(Тех_Движение!$G$2:$G$5111,Тех_Движение!$D$2:$D$5111,$C4848,Тех_Движение!$B$2:$B$5111,"&lt;="&amp;O$3)-$F4848)))</f>
        <v>#VALUE!</v>
      </c>
      <c r="P4848" s="21" t="e">
        <f>IF(OR($B4848="",P$3&lt;$D4848+Настройки!$B$7),0,MAX(0,$E4848-MAX(0,SUMIFS(Тех_Движение!$G$2:$G$5111,Тех_Движение!$D$2:$D$5111,$C4848,Тех_Движение!$B$2:$B$5111,"&lt;="&amp;P$3)-$F4848)))</f>
        <v>#VALUE!</v>
      </c>
      <c r="Q4848" s="21" t="e">
        <f>IF(OR($B4848="",Q$3&lt;$D4848+Настройки!$B$7),0,MAX(0,$E4848-MAX(0,SUMIFS(Тех_Движение!$G$2:$G$5111,Тех_Движение!$D$2:$D$5111,$C4848,Тех_Движение!$B$2:$B$5111,"&lt;="&amp;Q$3)-$F4848)))</f>
        <v>#VALUE!</v>
      </c>
      <c r="R4848" s="21" t="str">
        <f t="shared" si="226"/>
        <v/>
      </c>
      <c r="S4848" s="23" t="str">
        <f>IF($B4848="","",VLOOKUP($C4848,Настройки!$A$11:$L$17,9,FALSE))</f>
        <v/>
      </c>
      <c r="T4848" s="23" t="str">
        <f t="shared" si="227"/>
        <v/>
      </c>
    </row>
    <row r="4849" spans="1:20" x14ac:dyDescent="0.3">
      <c r="A4849" s="20">
        <f>Тех_Движение!$A$4846</f>
        <v>4845</v>
      </c>
      <c r="B4849" s="20" t="str">
        <f>IF(Тех_Движение!$F$4846&gt;0,Тех_Движение!$I$4846,"")</f>
        <v/>
      </c>
      <c r="C4849" s="20" t="str">
        <f>IF($B4849="","",Тех_Движение!$D$4846)</f>
        <v/>
      </c>
      <c r="D4849" s="9" t="str">
        <f>IF($B4849="","",Тех_Движение!$B$4846)</f>
        <v/>
      </c>
      <c r="E4849" s="21" t="str">
        <f>IF($B4849="","",Тех_Движение!$F$4846)</f>
        <v/>
      </c>
      <c r="F4849" s="21" t="str">
        <f>IF($B4849="","",SUMIFS($E$5:$E4848,$C$5:$C4848,$C4849))</f>
        <v/>
      </c>
      <c r="G4849" s="21" t="str">
        <f>IF($B4849="","",MAX(0,$E4849-MAX(0,SUMIFS(Тех_Движение!$G$2:$G$5111,Тех_Движение!$D$2:$D$5111,$C4849,Тех_Движение!$B$2:$B$5111,"&lt;="&amp;Настройки!$B$5-1)-$F4849)))</f>
        <v/>
      </c>
      <c r="H4849" s="21" t="str">
        <f>IF($B4849="","",IF(AND($D4849&gt;=Настройки!$B$5,$D4849&lt;=Настройки!$B$6),$E4849,0))</f>
        <v/>
      </c>
      <c r="I4849" s="21" t="str">
        <f t="shared" si="225"/>
        <v/>
      </c>
      <c r="J4849" s="21" t="str">
        <f>IF($B4849="","",MAX(0,$E4849-MAX(0,SUMIFS(Тех_Движение!$G$2:$G$5111,Тех_Движение!$D$2:$D$5111,$C4849,Тех_Движение!$B$2:$B$5111,"&lt;="&amp;Настройки!$B$6)-$F4849)))</f>
        <v/>
      </c>
      <c r="K4849" s="21" t="e">
        <f>IF(OR($B4849="",K$3&lt;$D4849+Настройки!$B$7),0,MAX(0,$E4849-MAX(0,SUMIFS(Тех_Движение!$G$2:$G$5111,Тех_Движение!$D$2:$D$5111,$C4849,Тех_Движение!$B$2:$B$5111,"&lt;="&amp;K$3)-$F4849)))</f>
        <v>#VALUE!</v>
      </c>
      <c r="L4849" s="21" t="e">
        <f>IF(OR($B4849="",L$3&lt;$D4849+Настройки!$B$7),0,MAX(0,$E4849-MAX(0,SUMIFS(Тех_Движение!$G$2:$G$5111,Тех_Движение!$D$2:$D$5111,$C4849,Тех_Движение!$B$2:$B$5111,"&lt;="&amp;L$3)-$F4849)))</f>
        <v>#VALUE!</v>
      </c>
      <c r="M4849" s="21" t="e">
        <f>IF(OR($B4849="",M$3&lt;$D4849+Настройки!$B$7),0,MAX(0,$E4849-MAX(0,SUMIFS(Тех_Движение!$G$2:$G$5111,Тех_Движение!$D$2:$D$5111,$C4849,Тех_Движение!$B$2:$B$5111,"&lt;="&amp;M$3)-$F4849)))</f>
        <v>#VALUE!</v>
      </c>
      <c r="N4849" s="21" t="e">
        <f>IF(OR($B4849="",N$3&lt;$D4849+Настройки!$B$7),0,MAX(0,$E4849-MAX(0,SUMIFS(Тех_Движение!$G$2:$G$5111,Тех_Движение!$D$2:$D$5111,$C4849,Тех_Движение!$B$2:$B$5111,"&lt;="&amp;N$3)-$F4849)))</f>
        <v>#VALUE!</v>
      </c>
      <c r="O4849" s="21" t="e">
        <f>IF(OR($B4849="",O$3&lt;$D4849+Настройки!$B$7),0,MAX(0,$E4849-MAX(0,SUMIFS(Тех_Движение!$G$2:$G$5111,Тех_Движение!$D$2:$D$5111,$C4849,Тех_Движение!$B$2:$B$5111,"&lt;="&amp;O$3)-$F4849)))</f>
        <v>#VALUE!</v>
      </c>
      <c r="P4849" s="21" t="e">
        <f>IF(OR($B4849="",P$3&lt;$D4849+Настройки!$B$7),0,MAX(0,$E4849-MAX(0,SUMIFS(Тех_Движение!$G$2:$G$5111,Тех_Движение!$D$2:$D$5111,$C4849,Тех_Движение!$B$2:$B$5111,"&lt;="&amp;P$3)-$F4849)))</f>
        <v>#VALUE!</v>
      </c>
      <c r="Q4849" s="21" t="e">
        <f>IF(OR($B4849="",Q$3&lt;$D4849+Настройки!$B$7),0,MAX(0,$E4849-MAX(0,SUMIFS(Тех_Движение!$G$2:$G$5111,Тех_Движение!$D$2:$D$5111,$C4849,Тех_Движение!$B$2:$B$5111,"&lt;="&amp;Q$3)-$F4849)))</f>
        <v>#VALUE!</v>
      </c>
      <c r="R4849" s="21" t="str">
        <f t="shared" si="226"/>
        <v/>
      </c>
      <c r="S4849" s="23" t="str">
        <f>IF($B4849="","",VLOOKUP($C4849,Настройки!$A$11:$L$17,9,FALSE))</f>
        <v/>
      </c>
      <c r="T4849" s="23" t="str">
        <f t="shared" si="227"/>
        <v/>
      </c>
    </row>
    <row r="4850" spans="1:20" x14ac:dyDescent="0.3">
      <c r="A4850" s="20">
        <f>Тех_Движение!$A$4847</f>
        <v>4846</v>
      </c>
      <c r="B4850" s="20" t="str">
        <f>IF(Тех_Движение!$F$4847&gt;0,Тех_Движение!$I$4847,"")</f>
        <v/>
      </c>
      <c r="C4850" s="20" t="str">
        <f>IF($B4850="","",Тех_Движение!$D$4847)</f>
        <v/>
      </c>
      <c r="D4850" s="9" t="str">
        <f>IF($B4850="","",Тех_Движение!$B$4847)</f>
        <v/>
      </c>
      <c r="E4850" s="21" t="str">
        <f>IF($B4850="","",Тех_Движение!$F$4847)</f>
        <v/>
      </c>
      <c r="F4850" s="21" t="str">
        <f>IF($B4850="","",SUMIFS($E$5:$E4849,$C$5:$C4849,$C4850))</f>
        <v/>
      </c>
      <c r="G4850" s="21" t="str">
        <f>IF($B4850="","",MAX(0,$E4850-MAX(0,SUMIFS(Тех_Движение!$G$2:$G$5111,Тех_Движение!$D$2:$D$5111,$C4850,Тех_Движение!$B$2:$B$5111,"&lt;="&amp;Настройки!$B$5-1)-$F4850)))</f>
        <v/>
      </c>
      <c r="H4850" s="21" t="str">
        <f>IF($B4850="","",IF(AND($D4850&gt;=Настройки!$B$5,$D4850&lt;=Настройки!$B$6),$E4850,0))</f>
        <v/>
      </c>
      <c r="I4850" s="21" t="str">
        <f t="shared" si="225"/>
        <v/>
      </c>
      <c r="J4850" s="21" t="str">
        <f>IF($B4850="","",MAX(0,$E4850-MAX(0,SUMIFS(Тех_Движение!$G$2:$G$5111,Тех_Движение!$D$2:$D$5111,$C4850,Тех_Движение!$B$2:$B$5111,"&lt;="&amp;Настройки!$B$6)-$F4850)))</f>
        <v/>
      </c>
      <c r="K4850" s="21" t="e">
        <f>IF(OR($B4850="",K$3&lt;$D4850+Настройки!$B$7),0,MAX(0,$E4850-MAX(0,SUMIFS(Тех_Движение!$G$2:$G$5111,Тех_Движение!$D$2:$D$5111,$C4850,Тех_Движение!$B$2:$B$5111,"&lt;="&amp;K$3)-$F4850)))</f>
        <v>#VALUE!</v>
      </c>
      <c r="L4850" s="21" t="e">
        <f>IF(OR($B4850="",L$3&lt;$D4850+Настройки!$B$7),0,MAX(0,$E4850-MAX(0,SUMIFS(Тех_Движение!$G$2:$G$5111,Тех_Движение!$D$2:$D$5111,$C4850,Тех_Движение!$B$2:$B$5111,"&lt;="&amp;L$3)-$F4850)))</f>
        <v>#VALUE!</v>
      </c>
      <c r="M4850" s="21" t="e">
        <f>IF(OR($B4850="",M$3&lt;$D4850+Настройки!$B$7),0,MAX(0,$E4850-MAX(0,SUMIFS(Тех_Движение!$G$2:$G$5111,Тех_Движение!$D$2:$D$5111,$C4850,Тех_Движение!$B$2:$B$5111,"&lt;="&amp;M$3)-$F4850)))</f>
        <v>#VALUE!</v>
      </c>
      <c r="N4850" s="21" t="e">
        <f>IF(OR($B4850="",N$3&lt;$D4850+Настройки!$B$7),0,MAX(0,$E4850-MAX(0,SUMIFS(Тех_Движение!$G$2:$G$5111,Тех_Движение!$D$2:$D$5111,$C4850,Тех_Движение!$B$2:$B$5111,"&lt;="&amp;N$3)-$F4850)))</f>
        <v>#VALUE!</v>
      </c>
      <c r="O4850" s="21" t="e">
        <f>IF(OR($B4850="",O$3&lt;$D4850+Настройки!$B$7),0,MAX(0,$E4850-MAX(0,SUMIFS(Тех_Движение!$G$2:$G$5111,Тех_Движение!$D$2:$D$5111,$C4850,Тех_Движение!$B$2:$B$5111,"&lt;="&amp;O$3)-$F4850)))</f>
        <v>#VALUE!</v>
      </c>
      <c r="P4850" s="21" t="e">
        <f>IF(OR($B4850="",P$3&lt;$D4850+Настройки!$B$7),0,MAX(0,$E4850-MAX(0,SUMIFS(Тех_Движение!$G$2:$G$5111,Тех_Движение!$D$2:$D$5111,$C4850,Тех_Движение!$B$2:$B$5111,"&lt;="&amp;P$3)-$F4850)))</f>
        <v>#VALUE!</v>
      </c>
      <c r="Q4850" s="21" t="e">
        <f>IF(OR($B4850="",Q$3&lt;$D4850+Настройки!$B$7),0,MAX(0,$E4850-MAX(0,SUMIFS(Тех_Движение!$G$2:$G$5111,Тех_Движение!$D$2:$D$5111,$C4850,Тех_Движение!$B$2:$B$5111,"&lt;="&amp;Q$3)-$F4850)))</f>
        <v>#VALUE!</v>
      </c>
      <c r="R4850" s="21" t="str">
        <f t="shared" si="226"/>
        <v/>
      </c>
      <c r="S4850" s="23" t="str">
        <f>IF($B4850="","",VLOOKUP($C4850,Настройки!$A$11:$L$17,9,FALSE))</f>
        <v/>
      </c>
      <c r="T4850" s="23" t="str">
        <f t="shared" si="227"/>
        <v/>
      </c>
    </row>
    <row r="4851" spans="1:20" x14ac:dyDescent="0.3">
      <c r="A4851" s="20">
        <f>Тех_Движение!$A$4848</f>
        <v>4847</v>
      </c>
      <c r="B4851" s="20" t="str">
        <f>IF(Тех_Движение!$F$4848&gt;0,Тех_Движение!$I$4848,"")</f>
        <v/>
      </c>
      <c r="C4851" s="20" t="str">
        <f>IF($B4851="","",Тех_Движение!$D$4848)</f>
        <v/>
      </c>
      <c r="D4851" s="9" t="str">
        <f>IF($B4851="","",Тех_Движение!$B$4848)</f>
        <v/>
      </c>
      <c r="E4851" s="21" t="str">
        <f>IF($B4851="","",Тех_Движение!$F$4848)</f>
        <v/>
      </c>
      <c r="F4851" s="21" t="str">
        <f>IF($B4851="","",SUMIFS($E$5:$E4850,$C$5:$C4850,$C4851))</f>
        <v/>
      </c>
      <c r="G4851" s="21" t="str">
        <f>IF($B4851="","",MAX(0,$E4851-MAX(0,SUMIFS(Тех_Движение!$G$2:$G$5111,Тех_Движение!$D$2:$D$5111,$C4851,Тех_Движение!$B$2:$B$5111,"&lt;="&amp;Настройки!$B$5-1)-$F4851)))</f>
        <v/>
      </c>
      <c r="H4851" s="21" t="str">
        <f>IF($B4851="","",IF(AND($D4851&gt;=Настройки!$B$5,$D4851&lt;=Настройки!$B$6),$E4851,0))</f>
        <v/>
      </c>
      <c r="I4851" s="21" t="str">
        <f t="shared" si="225"/>
        <v/>
      </c>
      <c r="J4851" s="21" t="str">
        <f>IF($B4851="","",MAX(0,$E4851-MAX(0,SUMIFS(Тех_Движение!$G$2:$G$5111,Тех_Движение!$D$2:$D$5111,$C4851,Тех_Движение!$B$2:$B$5111,"&lt;="&amp;Настройки!$B$6)-$F4851)))</f>
        <v/>
      </c>
      <c r="K4851" s="21" t="e">
        <f>IF(OR($B4851="",K$3&lt;$D4851+Настройки!$B$7),0,MAX(0,$E4851-MAX(0,SUMIFS(Тех_Движение!$G$2:$G$5111,Тех_Движение!$D$2:$D$5111,$C4851,Тех_Движение!$B$2:$B$5111,"&lt;="&amp;K$3)-$F4851)))</f>
        <v>#VALUE!</v>
      </c>
      <c r="L4851" s="21" t="e">
        <f>IF(OR($B4851="",L$3&lt;$D4851+Настройки!$B$7),0,MAX(0,$E4851-MAX(0,SUMIFS(Тех_Движение!$G$2:$G$5111,Тех_Движение!$D$2:$D$5111,$C4851,Тех_Движение!$B$2:$B$5111,"&lt;="&amp;L$3)-$F4851)))</f>
        <v>#VALUE!</v>
      </c>
      <c r="M4851" s="21" t="e">
        <f>IF(OR($B4851="",M$3&lt;$D4851+Настройки!$B$7),0,MAX(0,$E4851-MAX(0,SUMIFS(Тех_Движение!$G$2:$G$5111,Тех_Движение!$D$2:$D$5111,$C4851,Тех_Движение!$B$2:$B$5111,"&lt;="&amp;M$3)-$F4851)))</f>
        <v>#VALUE!</v>
      </c>
      <c r="N4851" s="21" t="e">
        <f>IF(OR($B4851="",N$3&lt;$D4851+Настройки!$B$7),0,MAX(0,$E4851-MAX(0,SUMIFS(Тех_Движение!$G$2:$G$5111,Тех_Движение!$D$2:$D$5111,$C4851,Тех_Движение!$B$2:$B$5111,"&lt;="&amp;N$3)-$F4851)))</f>
        <v>#VALUE!</v>
      </c>
      <c r="O4851" s="21" t="e">
        <f>IF(OR($B4851="",O$3&lt;$D4851+Настройки!$B$7),0,MAX(0,$E4851-MAX(0,SUMIFS(Тех_Движение!$G$2:$G$5111,Тех_Движение!$D$2:$D$5111,$C4851,Тех_Движение!$B$2:$B$5111,"&lt;="&amp;O$3)-$F4851)))</f>
        <v>#VALUE!</v>
      </c>
      <c r="P4851" s="21" t="e">
        <f>IF(OR($B4851="",P$3&lt;$D4851+Настройки!$B$7),0,MAX(0,$E4851-MAX(0,SUMIFS(Тех_Движение!$G$2:$G$5111,Тех_Движение!$D$2:$D$5111,$C4851,Тех_Движение!$B$2:$B$5111,"&lt;="&amp;P$3)-$F4851)))</f>
        <v>#VALUE!</v>
      </c>
      <c r="Q4851" s="21" t="e">
        <f>IF(OR($B4851="",Q$3&lt;$D4851+Настройки!$B$7),0,MAX(0,$E4851-MAX(0,SUMIFS(Тех_Движение!$G$2:$G$5111,Тех_Движение!$D$2:$D$5111,$C4851,Тех_Движение!$B$2:$B$5111,"&lt;="&amp;Q$3)-$F4851)))</f>
        <v>#VALUE!</v>
      </c>
      <c r="R4851" s="21" t="str">
        <f t="shared" si="226"/>
        <v/>
      </c>
      <c r="S4851" s="23" t="str">
        <f>IF($B4851="","",VLOOKUP($C4851,Настройки!$A$11:$L$17,9,FALSE))</f>
        <v/>
      </c>
      <c r="T4851" s="23" t="str">
        <f t="shared" si="227"/>
        <v/>
      </c>
    </row>
    <row r="4852" spans="1:20" x14ac:dyDescent="0.3">
      <c r="A4852" s="20">
        <f>Тех_Движение!$A$4849</f>
        <v>4848</v>
      </c>
      <c r="B4852" s="20" t="str">
        <f>IF(Тех_Движение!$F$4849&gt;0,Тех_Движение!$I$4849,"")</f>
        <v/>
      </c>
      <c r="C4852" s="20" t="str">
        <f>IF($B4852="","",Тех_Движение!$D$4849)</f>
        <v/>
      </c>
      <c r="D4852" s="9" t="str">
        <f>IF($B4852="","",Тех_Движение!$B$4849)</f>
        <v/>
      </c>
      <c r="E4852" s="21" t="str">
        <f>IF($B4852="","",Тех_Движение!$F$4849)</f>
        <v/>
      </c>
      <c r="F4852" s="21" t="str">
        <f>IF($B4852="","",SUMIFS($E$5:$E4851,$C$5:$C4851,$C4852))</f>
        <v/>
      </c>
      <c r="G4852" s="21" t="str">
        <f>IF($B4852="","",MAX(0,$E4852-MAX(0,SUMIFS(Тех_Движение!$G$2:$G$5111,Тех_Движение!$D$2:$D$5111,$C4852,Тех_Движение!$B$2:$B$5111,"&lt;="&amp;Настройки!$B$5-1)-$F4852)))</f>
        <v/>
      </c>
      <c r="H4852" s="21" t="str">
        <f>IF($B4852="","",IF(AND($D4852&gt;=Настройки!$B$5,$D4852&lt;=Настройки!$B$6),$E4852,0))</f>
        <v/>
      </c>
      <c r="I4852" s="21" t="str">
        <f t="shared" si="225"/>
        <v/>
      </c>
      <c r="J4852" s="21" t="str">
        <f>IF($B4852="","",MAX(0,$E4852-MAX(0,SUMIFS(Тех_Движение!$G$2:$G$5111,Тех_Движение!$D$2:$D$5111,$C4852,Тех_Движение!$B$2:$B$5111,"&lt;="&amp;Настройки!$B$6)-$F4852)))</f>
        <v/>
      </c>
      <c r="K4852" s="21" t="e">
        <f>IF(OR($B4852="",K$3&lt;$D4852+Настройки!$B$7),0,MAX(0,$E4852-MAX(0,SUMIFS(Тех_Движение!$G$2:$G$5111,Тех_Движение!$D$2:$D$5111,$C4852,Тех_Движение!$B$2:$B$5111,"&lt;="&amp;K$3)-$F4852)))</f>
        <v>#VALUE!</v>
      </c>
      <c r="L4852" s="21" t="e">
        <f>IF(OR($B4852="",L$3&lt;$D4852+Настройки!$B$7),0,MAX(0,$E4852-MAX(0,SUMIFS(Тех_Движение!$G$2:$G$5111,Тех_Движение!$D$2:$D$5111,$C4852,Тех_Движение!$B$2:$B$5111,"&lt;="&amp;L$3)-$F4852)))</f>
        <v>#VALUE!</v>
      </c>
      <c r="M4852" s="21" t="e">
        <f>IF(OR($B4852="",M$3&lt;$D4852+Настройки!$B$7),0,MAX(0,$E4852-MAX(0,SUMIFS(Тех_Движение!$G$2:$G$5111,Тех_Движение!$D$2:$D$5111,$C4852,Тех_Движение!$B$2:$B$5111,"&lt;="&amp;M$3)-$F4852)))</f>
        <v>#VALUE!</v>
      </c>
      <c r="N4852" s="21" t="e">
        <f>IF(OR($B4852="",N$3&lt;$D4852+Настройки!$B$7),0,MAX(0,$E4852-MAX(0,SUMIFS(Тех_Движение!$G$2:$G$5111,Тех_Движение!$D$2:$D$5111,$C4852,Тех_Движение!$B$2:$B$5111,"&lt;="&amp;N$3)-$F4852)))</f>
        <v>#VALUE!</v>
      </c>
      <c r="O4852" s="21" t="e">
        <f>IF(OR($B4852="",O$3&lt;$D4852+Настройки!$B$7),0,MAX(0,$E4852-MAX(0,SUMIFS(Тех_Движение!$G$2:$G$5111,Тех_Движение!$D$2:$D$5111,$C4852,Тех_Движение!$B$2:$B$5111,"&lt;="&amp;O$3)-$F4852)))</f>
        <v>#VALUE!</v>
      </c>
      <c r="P4852" s="21" t="e">
        <f>IF(OR($B4852="",P$3&lt;$D4852+Настройки!$B$7),0,MAX(0,$E4852-MAX(0,SUMIFS(Тех_Движение!$G$2:$G$5111,Тех_Движение!$D$2:$D$5111,$C4852,Тех_Движение!$B$2:$B$5111,"&lt;="&amp;P$3)-$F4852)))</f>
        <v>#VALUE!</v>
      </c>
      <c r="Q4852" s="21" t="e">
        <f>IF(OR($B4852="",Q$3&lt;$D4852+Настройки!$B$7),0,MAX(0,$E4852-MAX(0,SUMIFS(Тех_Движение!$G$2:$G$5111,Тех_Движение!$D$2:$D$5111,$C4852,Тех_Движение!$B$2:$B$5111,"&lt;="&amp;Q$3)-$F4852)))</f>
        <v>#VALUE!</v>
      </c>
      <c r="R4852" s="21" t="str">
        <f t="shared" si="226"/>
        <v/>
      </c>
      <c r="S4852" s="23" t="str">
        <f>IF($B4852="","",VLOOKUP($C4852,Настройки!$A$11:$L$17,9,FALSE))</f>
        <v/>
      </c>
      <c r="T4852" s="23" t="str">
        <f t="shared" si="227"/>
        <v/>
      </c>
    </row>
    <row r="4853" spans="1:20" x14ac:dyDescent="0.3">
      <c r="A4853" s="20">
        <f>Тех_Движение!$A$4850</f>
        <v>4849</v>
      </c>
      <c r="B4853" s="20" t="str">
        <f>IF(Тех_Движение!$F$4850&gt;0,Тех_Движение!$I$4850,"")</f>
        <v/>
      </c>
      <c r="C4853" s="20" t="str">
        <f>IF($B4853="","",Тех_Движение!$D$4850)</f>
        <v/>
      </c>
      <c r="D4853" s="9" t="str">
        <f>IF($B4853="","",Тех_Движение!$B$4850)</f>
        <v/>
      </c>
      <c r="E4853" s="21" t="str">
        <f>IF($B4853="","",Тех_Движение!$F$4850)</f>
        <v/>
      </c>
      <c r="F4853" s="21" t="str">
        <f>IF($B4853="","",SUMIFS($E$5:$E4852,$C$5:$C4852,$C4853))</f>
        <v/>
      </c>
      <c r="G4853" s="21" t="str">
        <f>IF($B4853="","",MAX(0,$E4853-MAX(0,SUMIFS(Тех_Движение!$G$2:$G$5111,Тех_Движение!$D$2:$D$5111,$C4853,Тех_Движение!$B$2:$B$5111,"&lt;="&amp;Настройки!$B$5-1)-$F4853)))</f>
        <v/>
      </c>
      <c r="H4853" s="21" t="str">
        <f>IF($B4853="","",IF(AND($D4853&gt;=Настройки!$B$5,$D4853&lt;=Настройки!$B$6),$E4853,0))</f>
        <v/>
      </c>
      <c r="I4853" s="21" t="str">
        <f t="shared" si="225"/>
        <v/>
      </c>
      <c r="J4853" s="21" t="str">
        <f>IF($B4853="","",MAX(0,$E4853-MAX(0,SUMIFS(Тех_Движение!$G$2:$G$5111,Тех_Движение!$D$2:$D$5111,$C4853,Тех_Движение!$B$2:$B$5111,"&lt;="&amp;Настройки!$B$6)-$F4853)))</f>
        <v/>
      </c>
      <c r="K4853" s="21" t="e">
        <f>IF(OR($B4853="",K$3&lt;$D4853+Настройки!$B$7),0,MAX(0,$E4853-MAX(0,SUMIFS(Тех_Движение!$G$2:$G$5111,Тех_Движение!$D$2:$D$5111,$C4853,Тех_Движение!$B$2:$B$5111,"&lt;="&amp;K$3)-$F4853)))</f>
        <v>#VALUE!</v>
      </c>
      <c r="L4853" s="21" t="e">
        <f>IF(OR($B4853="",L$3&lt;$D4853+Настройки!$B$7),0,MAX(0,$E4853-MAX(0,SUMIFS(Тех_Движение!$G$2:$G$5111,Тех_Движение!$D$2:$D$5111,$C4853,Тех_Движение!$B$2:$B$5111,"&lt;="&amp;L$3)-$F4853)))</f>
        <v>#VALUE!</v>
      </c>
      <c r="M4853" s="21" t="e">
        <f>IF(OR($B4853="",M$3&lt;$D4853+Настройки!$B$7),0,MAX(0,$E4853-MAX(0,SUMIFS(Тех_Движение!$G$2:$G$5111,Тех_Движение!$D$2:$D$5111,$C4853,Тех_Движение!$B$2:$B$5111,"&lt;="&amp;M$3)-$F4853)))</f>
        <v>#VALUE!</v>
      </c>
      <c r="N4853" s="21" t="e">
        <f>IF(OR($B4853="",N$3&lt;$D4853+Настройки!$B$7),0,MAX(0,$E4853-MAX(0,SUMIFS(Тех_Движение!$G$2:$G$5111,Тех_Движение!$D$2:$D$5111,$C4853,Тех_Движение!$B$2:$B$5111,"&lt;="&amp;N$3)-$F4853)))</f>
        <v>#VALUE!</v>
      </c>
      <c r="O4853" s="21" t="e">
        <f>IF(OR($B4853="",O$3&lt;$D4853+Настройки!$B$7),0,MAX(0,$E4853-MAX(0,SUMIFS(Тех_Движение!$G$2:$G$5111,Тех_Движение!$D$2:$D$5111,$C4853,Тех_Движение!$B$2:$B$5111,"&lt;="&amp;O$3)-$F4853)))</f>
        <v>#VALUE!</v>
      </c>
      <c r="P4853" s="21" t="e">
        <f>IF(OR($B4853="",P$3&lt;$D4853+Настройки!$B$7),0,MAX(0,$E4853-MAX(0,SUMIFS(Тех_Движение!$G$2:$G$5111,Тех_Движение!$D$2:$D$5111,$C4853,Тех_Движение!$B$2:$B$5111,"&lt;="&amp;P$3)-$F4853)))</f>
        <v>#VALUE!</v>
      </c>
      <c r="Q4853" s="21" t="e">
        <f>IF(OR($B4853="",Q$3&lt;$D4853+Настройки!$B$7),0,MAX(0,$E4853-MAX(0,SUMIFS(Тех_Движение!$G$2:$G$5111,Тех_Движение!$D$2:$D$5111,$C4853,Тех_Движение!$B$2:$B$5111,"&lt;="&amp;Q$3)-$F4853)))</f>
        <v>#VALUE!</v>
      </c>
      <c r="R4853" s="21" t="str">
        <f t="shared" si="226"/>
        <v/>
      </c>
      <c r="S4853" s="23" t="str">
        <f>IF($B4853="","",VLOOKUP($C4853,Настройки!$A$11:$L$17,9,FALSE))</f>
        <v/>
      </c>
      <c r="T4853" s="23" t="str">
        <f t="shared" si="227"/>
        <v/>
      </c>
    </row>
    <row r="4854" spans="1:20" x14ac:dyDescent="0.3">
      <c r="A4854" s="20">
        <f>Тех_Движение!$A$4851</f>
        <v>4850</v>
      </c>
      <c r="B4854" s="20" t="str">
        <f>IF(Тех_Движение!$F$4851&gt;0,Тех_Движение!$I$4851,"")</f>
        <v/>
      </c>
      <c r="C4854" s="20" t="str">
        <f>IF($B4854="","",Тех_Движение!$D$4851)</f>
        <v/>
      </c>
      <c r="D4854" s="9" t="str">
        <f>IF($B4854="","",Тех_Движение!$B$4851)</f>
        <v/>
      </c>
      <c r="E4854" s="21" t="str">
        <f>IF($B4854="","",Тех_Движение!$F$4851)</f>
        <v/>
      </c>
      <c r="F4854" s="21" t="str">
        <f>IF($B4854="","",SUMIFS($E$5:$E4853,$C$5:$C4853,$C4854))</f>
        <v/>
      </c>
      <c r="G4854" s="21" t="str">
        <f>IF($B4854="","",MAX(0,$E4854-MAX(0,SUMIFS(Тех_Движение!$G$2:$G$5111,Тех_Движение!$D$2:$D$5111,$C4854,Тех_Движение!$B$2:$B$5111,"&lt;="&amp;Настройки!$B$5-1)-$F4854)))</f>
        <v/>
      </c>
      <c r="H4854" s="21" t="str">
        <f>IF($B4854="","",IF(AND($D4854&gt;=Настройки!$B$5,$D4854&lt;=Настройки!$B$6),$E4854,0))</f>
        <v/>
      </c>
      <c r="I4854" s="21" t="str">
        <f t="shared" si="225"/>
        <v/>
      </c>
      <c r="J4854" s="21" t="str">
        <f>IF($B4854="","",MAX(0,$E4854-MAX(0,SUMIFS(Тех_Движение!$G$2:$G$5111,Тех_Движение!$D$2:$D$5111,$C4854,Тех_Движение!$B$2:$B$5111,"&lt;="&amp;Настройки!$B$6)-$F4854)))</f>
        <v/>
      </c>
      <c r="K4854" s="21" t="e">
        <f>IF(OR($B4854="",K$3&lt;$D4854+Настройки!$B$7),0,MAX(0,$E4854-MAX(0,SUMIFS(Тех_Движение!$G$2:$G$5111,Тех_Движение!$D$2:$D$5111,$C4854,Тех_Движение!$B$2:$B$5111,"&lt;="&amp;K$3)-$F4854)))</f>
        <v>#VALUE!</v>
      </c>
      <c r="L4854" s="21" t="e">
        <f>IF(OR($B4854="",L$3&lt;$D4854+Настройки!$B$7),0,MAX(0,$E4854-MAX(0,SUMIFS(Тех_Движение!$G$2:$G$5111,Тех_Движение!$D$2:$D$5111,$C4854,Тех_Движение!$B$2:$B$5111,"&lt;="&amp;L$3)-$F4854)))</f>
        <v>#VALUE!</v>
      </c>
      <c r="M4854" s="21" t="e">
        <f>IF(OR($B4854="",M$3&lt;$D4854+Настройки!$B$7),0,MAX(0,$E4854-MAX(0,SUMIFS(Тех_Движение!$G$2:$G$5111,Тех_Движение!$D$2:$D$5111,$C4854,Тех_Движение!$B$2:$B$5111,"&lt;="&amp;M$3)-$F4854)))</f>
        <v>#VALUE!</v>
      </c>
      <c r="N4854" s="21" t="e">
        <f>IF(OR($B4854="",N$3&lt;$D4854+Настройки!$B$7),0,MAX(0,$E4854-MAX(0,SUMIFS(Тех_Движение!$G$2:$G$5111,Тех_Движение!$D$2:$D$5111,$C4854,Тех_Движение!$B$2:$B$5111,"&lt;="&amp;N$3)-$F4854)))</f>
        <v>#VALUE!</v>
      </c>
      <c r="O4854" s="21" t="e">
        <f>IF(OR($B4854="",O$3&lt;$D4854+Настройки!$B$7),0,MAX(0,$E4854-MAX(0,SUMIFS(Тех_Движение!$G$2:$G$5111,Тех_Движение!$D$2:$D$5111,$C4854,Тех_Движение!$B$2:$B$5111,"&lt;="&amp;O$3)-$F4854)))</f>
        <v>#VALUE!</v>
      </c>
      <c r="P4854" s="21" t="e">
        <f>IF(OR($B4854="",P$3&lt;$D4854+Настройки!$B$7),0,MAX(0,$E4854-MAX(0,SUMIFS(Тех_Движение!$G$2:$G$5111,Тех_Движение!$D$2:$D$5111,$C4854,Тех_Движение!$B$2:$B$5111,"&lt;="&amp;P$3)-$F4854)))</f>
        <v>#VALUE!</v>
      </c>
      <c r="Q4854" s="21" t="e">
        <f>IF(OR($B4854="",Q$3&lt;$D4854+Настройки!$B$7),0,MAX(0,$E4854-MAX(0,SUMIFS(Тех_Движение!$G$2:$G$5111,Тех_Движение!$D$2:$D$5111,$C4854,Тех_Движение!$B$2:$B$5111,"&lt;="&amp;Q$3)-$F4854)))</f>
        <v>#VALUE!</v>
      </c>
      <c r="R4854" s="21" t="str">
        <f t="shared" si="226"/>
        <v/>
      </c>
      <c r="S4854" s="23" t="str">
        <f>IF($B4854="","",VLOOKUP($C4854,Настройки!$A$11:$L$17,9,FALSE))</f>
        <v/>
      </c>
      <c r="T4854" s="23" t="str">
        <f t="shared" si="227"/>
        <v/>
      </c>
    </row>
    <row r="4855" spans="1:20" x14ac:dyDescent="0.3">
      <c r="A4855" s="20">
        <f>Тех_Движение!$A$4852</f>
        <v>4851</v>
      </c>
      <c r="B4855" s="20" t="str">
        <f>IF(Тех_Движение!$F$4852&gt;0,Тех_Движение!$I$4852,"")</f>
        <v/>
      </c>
      <c r="C4855" s="20" t="str">
        <f>IF($B4855="","",Тех_Движение!$D$4852)</f>
        <v/>
      </c>
      <c r="D4855" s="9" t="str">
        <f>IF($B4855="","",Тех_Движение!$B$4852)</f>
        <v/>
      </c>
      <c r="E4855" s="21" t="str">
        <f>IF($B4855="","",Тех_Движение!$F$4852)</f>
        <v/>
      </c>
      <c r="F4855" s="21" t="str">
        <f>IF($B4855="","",SUMIFS($E$5:$E4854,$C$5:$C4854,$C4855))</f>
        <v/>
      </c>
      <c r="G4855" s="21" t="str">
        <f>IF($B4855="","",MAX(0,$E4855-MAX(0,SUMIFS(Тех_Движение!$G$2:$G$5111,Тех_Движение!$D$2:$D$5111,$C4855,Тех_Движение!$B$2:$B$5111,"&lt;="&amp;Настройки!$B$5-1)-$F4855)))</f>
        <v/>
      </c>
      <c r="H4855" s="21" t="str">
        <f>IF($B4855="","",IF(AND($D4855&gt;=Настройки!$B$5,$D4855&lt;=Настройки!$B$6),$E4855,0))</f>
        <v/>
      </c>
      <c r="I4855" s="21" t="str">
        <f t="shared" si="225"/>
        <v/>
      </c>
      <c r="J4855" s="21" t="str">
        <f>IF($B4855="","",MAX(0,$E4855-MAX(0,SUMIFS(Тех_Движение!$G$2:$G$5111,Тех_Движение!$D$2:$D$5111,$C4855,Тех_Движение!$B$2:$B$5111,"&lt;="&amp;Настройки!$B$6)-$F4855)))</f>
        <v/>
      </c>
      <c r="K4855" s="21" t="e">
        <f>IF(OR($B4855="",K$3&lt;$D4855+Настройки!$B$7),0,MAX(0,$E4855-MAX(0,SUMIFS(Тех_Движение!$G$2:$G$5111,Тех_Движение!$D$2:$D$5111,$C4855,Тех_Движение!$B$2:$B$5111,"&lt;="&amp;K$3)-$F4855)))</f>
        <v>#VALUE!</v>
      </c>
      <c r="L4855" s="21" t="e">
        <f>IF(OR($B4855="",L$3&lt;$D4855+Настройки!$B$7),0,MAX(0,$E4855-MAX(0,SUMIFS(Тех_Движение!$G$2:$G$5111,Тех_Движение!$D$2:$D$5111,$C4855,Тех_Движение!$B$2:$B$5111,"&lt;="&amp;L$3)-$F4855)))</f>
        <v>#VALUE!</v>
      </c>
      <c r="M4855" s="21" t="e">
        <f>IF(OR($B4855="",M$3&lt;$D4855+Настройки!$B$7),0,MAX(0,$E4855-MAX(0,SUMIFS(Тех_Движение!$G$2:$G$5111,Тех_Движение!$D$2:$D$5111,$C4855,Тех_Движение!$B$2:$B$5111,"&lt;="&amp;M$3)-$F4855)))</f>
        <v>#VALUE!</v>
      </c>
      <c r="N4855" s="21" t="e">
        <f>IF(OR($B4855="",N$3&lt;$D4855+Настройки!$B$7),0,MAX(0,$E4855-MAX(0,SUMIFS(Тех_Движение!$G$2:$G$5111,Тех_Движение!$D$2:$D$5111,$C4855,Тех_Движение!$B$2:$B$5111,"&lt;="&amp;N$3)-$F4855)))</f>
        <v>#VALUE!</v>
      </c>
      <c r="O4855" s="21" t="e">
        <f>IF(OR($B4855="",O$3&lt;$D4855+Настройки!$B$7),0,MAX(0,$E4855-MAX(0,SUMIFS(Тех_Движение!$G$2:$G$5111,Тех_Движение!$D$2:$D$5111,$C4855,Тех_Движение!$B$2:$B$5111,"&lt;="&amp;O$3)-$F4855)))</f>
        <v>#VALUE!</v>
      </c>
      <c r="P4855" s="21" t="e">
        <f>IF(OR($B4855="",P$3&lt;$D4855+Настройки!$B$7),0,MAX(0,$E4855-MAX(0,SUMIFS(Тех_Движение!$G$2:$G$5111,Тех_Движение!$D$2:$D$5111,$C4855,Тех_Движение!$B$2:$B$5111,"&lt;="&amp;P$3)-$F4855)))</f>
        <v>#VALUE!</v>
      </c>
      <c r="Q4855" s="21" t="e">
        <f>IF(OR($B4855="",Q$3&lt;$D4855+Настройки!$B$7),0,MAX(0,$E4855-MAX(0,SUMIFS(Тех_Движение!$G$2:$G$5111,Тех_Движение!$D$2:$D$5111,$C4855,Тех_Движение!$B$2:$B$5111,"&lt;="&amp;Q$3)-$F4855)))</f>
        <v>#VALUE!</v>
      </c>
      <c r="R4855" s="21" t="str">
        <f t="shared" si="226"/>
        <v/>
      </c>
      <c r="S4855" s="23" t="str">
        <f>IF($B4855="","",VLOOKUP($C4855,Настройки!$A$11:$L$17,9,FALSE))</f>
        <v/>
      </c>
      <c r="T4855" s="23" t="str">
        <f t="shared" si="227"/>
        <v/>
      </c>
    </row>
    <row r="4856" spans="1:20" x14ac:dyDescent="0.3">
      <c r="A4856" s="20">
        <f>Тех_Движение!$A$4853</f>
        <v>4852</v>
      </c>
      <c r="B4856" s="20" t="str">
        <f>IF(Тех_Движение!$F$4853&gt;0,Тех_Движение!$I$4853,"")</f>
        <v/>
      </c>
      <c r="C4856" s="20" t="str">
        <f>IF($B4856="","",Тех_Движение!$D$4853)</f>
        <v/>
      </c>
      <c r="D4856" s="9" t="str">
        <f>IF($B4856="","",Тех_Движение!$B$4853)</f>
        <v/>
      </c>
      <c r="E4856" s="21" t="str">
        <f>IF($B4856="","",Тех_Движение!$F$4853)</f>
        <v/>
      </c>
      <c r="F4856" s="21" t="str">
        <f>IF($B4856="","",SUMIFS($E$5:$E4855,$C$5:$C4855,$C4856))</f>
        <v/>
      </c>
      <c r="G4856" s="21" t="str">
        <f>IF($B4856="","",MAX(0,$E4856-MAX(0,SUMIFS(Тех_Движение!$G$2:$G$5111,Тех_Движение!$D$2:$D$5111,$C4856,Тех_Движение!$B$2:$B$5111,"&lt;="&amp;Настройки!$B$5-1)-$F4856)))</f>
        <v/>
      </c>
      <c r="H4856" s="21" t="str">
        <f>IF($B4856="","",IF(AND($D4856&gt;=Настройки!$B$5,$D4856&lt;=Настройки!$B$6),$E4856,0))</f>
        <v/>
      </c>
      <c r="I4856" s="21" t="str">
        <f t="shared" si="225"/>
        <v/>
      </c>
      <c r="J4856" s="21" t="str">
        <f>IF($B4856="","",MAX(0,$E4856-MAX(0,SUMIFS(Тех_Движение!$G$2:$G$5111,Тех_Движение!$D$2:$D$5111,$C4856,Тех_Движение!$B$2:$B$5111,"&lt;="&amp;Настройки!$B$6)-$F4856)))</f>
        <v/>
      </c>
      <c r="K4856" s="21" t="e">
        <f>IF(OR($B4856="",K$3&lt;$D4856+Настройки!$B$7),0,MAX(0,$E4856-MAX(0,SUMIFS(Тех_Движение!$G$2:$G$5111,Тех_Движение!$D$2:$D$5111,$C4856,Тех_Движение!$B$2:$B$5111,"&lt;="&amp;K$3)-$F4856)))</f>
        <v>#VALUE!</v>
      </c>
      <c r="L4856" s="21" t="e">
        <f>IF(OR($B4856="",L$3&lt;$D4856+Настройки!$B$7),0,MAX(0,$E4856-MAX(0,SUMIFS(Тех_Движение!$G$2:$G$5111,Тех_Движение!$D$2:$D$5111,$C4856,Тех_Движение!$B$2:$B$5111,"&lt;="&amp;L$3)-$F4856)))</f>
        <v>#VALUE!</v>
      </c>
      <c r="M4856" s="21" t="e">
        <f>IF(OR($B4856="",M$3&lt;$D4856+Настройки!$B$7),0,MAX(0,$E4856-MAX(0,SUMIFS(Тех_Движение!$G$2:$G$5111,Тех_Движение!$D$2:$D$5111,$C4856,Тех_Движение!$B$2:$B$5111,"&lt;="&amp;M$3)-$F4856)))</f>
        <v>#VALUE!</v>
      </c>
      <c r="N4856" s="21" t="e">
        <f>IF(OR($B4856="",N$3&lt;$D4856+Настройки!$B$7),0,MAX(0,$E4856-MAX(0,SUMIFS(Тех_Движение!$G$2:$G$5111,Тех_Движение!$D$2:$D$5111,$C4856,Тех_Движение!$B$2:$B$5111,"&lt;="&amp;N$3)-$F4856)))</f>
        <v>#VALUE!</v>
      </c>
      <c r="O4856" s="21" t="e">
        <f>IF(OR($B4856="",O$3&lt;$D4856+Настройки!$B$7),0,MAX(0,$E4856-MAX(0,SUMIFS(Тех_Движение!$G$2:$G$5111,Тех_Движение!$D$2:$D$5111,$C4856,Тех_Движение!$B$2:$B$5111,"&lt;="&amp;O$3)-$F4856)))</f>
        <v>#VALUE!</v>
      </c>
      <c r="P4856" s="21" t="e">
        <f>IF(OR($B4856="",P$3&lt;$D4856+Настройки!$B$7),0,MAX(0,$E4856-MAX(0,SUMIFS(Тех_Движение!$G$2:$G$5111,Тех_Движение!$D$2:$D$5111,$C4856,Тех_Движение!$B$2:$B$5111,"&lt;="&amp;P$3)-$F4856)))</f>
        <v>#VALUE!</v>
      </c>
      <c r="Q4856" s="21" t="e">
        <f>IF(OR($B4856="",Q$3&lt;$D4856+Настройки!$B$7),0,MAX(0,$E4856-MAX(0,SUMIFS(Тех_Движение!$G$2:$G$5111,Тех_Движение!$D$2:$D$5111,$C4856,Тех_Движение!$B$2:$B$5111,"&lt;="&amp;Q$3)-$F4856)))</f>
        <v>#VALUE!</v>
      </c>
      <c r="R4856" s="21" t="str">
        <f t="shared" si="226"/>
        <v/>
      </c>
      <c r="S4856" s="23" t="str">
        <f>IF($B4856="","",VLOOKUP($C4856,Настройки!$A$11:$L$17,9,FALSE))</f>
        <v/>
      </c>
      <c r="T4856" s="23" t="str">
        <f t="shared" si="227"/>
        <v/>
      </c>
    </row>
    <row r="4857" spans="1:20" x14ac:dyDescent="0.3">
      <c r="A4857" s="20">
        <f>Тех_Движение!$A$4854</f>
        <v>4853</v>
      </c>
      <c r="B4857" s="20" t="str">
        <f>IF(Тех_Движение!$F$4854&gt;0,Тех_Движение!$I$4854,"")</f>
        <v/>
      </c>
      <c r="C4857" s="20" t="str">
        <f>IF($B4857="","",Тех_Движение!$D$4854)</f>
        <v/>
      </c>
      <c r="D4857" s="9" t="str">
        <f>IF($B4857="","",Тех_Движение!$B$4854)</f>
        <v/>
      </c>
      <c r="E4857" s="21" t="str">
        <f>IF($B4857="","",Тех_Движение!$F$4854)</f>
        <v/>
      </c>
      <c r="F4857" s="21" t="str">
        <f>IF($B4857="","",SUMIFS($E$5:$E4856,$C$5:$C4856,$C4857))</f>
        <v/>
      </c>
      <c r="G4857" s="21" t="str">
        <f>IF($B4857="","",MAX(0,$E4857-MAX(0,SUMIFS(Тех_Движение!$G$2:$G$5111,Тех_Движение!$D$2:$D$5111,$C4857,Тех_Движение!$B$2:$B$5111,"&lt;="&amp;Настройки!$B$5-1)-$F4857)))</f>
        <v/>
      </c>
      <c r="H4857" s="21" t="str">
        <f>IF($B4857="","",IF(AND($D4857&gt;=Настройки!$B$5,$D4857&lt;=Настройки!$B$6),$E4857,0))</f>
        <v/>
      </c>
      <c r="I4857" s="21" t="str">
        <f t="shared" si="225"/>
        <v/>
      </c>
      <c r="J4857" s="21" t="str">
        <f>IF($B4857="","",MAX(0,$E4857-MAX(0,SUMIFS(Тех_Движение!$G$2:$G$5111,Тех_Движение!$D$2:$D$5111,$C4857,Тех_Движение!$B$2:$B$5111,"&lt;="&amp;Настройки!$B$6)-$F4857)))</f>
        <v/>
      </c>
      <c r="K4857" s="21" t="e">
        <f>IF(OR($B4857="",K$3&lt;$D4857+Настройки!$B$7),0,MAX(0,$E4857-MAX(0,SUMIFS(Тех_Движение!$G$2:$G$5111,Тех_Движение!$D$2:$D$5111,$C4857,Тех_Движение!$B$2:$B$5111,"&lt;="&amp;K$3)-$F4857)))</f>
        <v>#VALUE!</v>
      </c>
      <c r="L4857" s="21" t="e">
        <f>IF(OR($B4857="",L$3&lt;$D4857+Настройки!$B$7),0,MAX(0,$E4857-MAX(0,SUMIFS(Тех_Движение!$G$2:$G$5111,Тех_Движение!$D$2:$D$5111,$C4857,Тех_Движение!$B$2:$B$5111,"&lt;="&amp;L$3)-$F4857)))</f>
        <v>#VALUE!</v>
      </c>
      <c r="M4857" s="21" t="e">
        <f>IF(OR($B4857="",M$3&lt;$D4857+Настройки!$B$7),0,MAX(0,$E4857-MAX(0,SUMIFS(Тех_Движение!$G$2:$G$5111,Тех_Движение!$D$2:$D$5111,$C4857,Тех_Движение!$B$2:$B$5111,"&lt;="&amp;M$3)-$F4857)))</f>
        <v>#VALUE!</v>
      </c>
      <c r="N4857" s="21" t="e">
        <f>IF(OR($B4857="",N$3&lt;$D4857+Настройки!$B$7),0,MAX(0,$E4857-MAX(0,SUMIFS(Тех_Движение!$G$2:$G$5111,Тех_Движение!$D$2:$D$5111,$C4857,Тех_Движение!$B$2:$B$5111,"&lt;="&amp;N$3)-$F4857)))</f>
        <v>#VALUE!</v>
      </c>
      <c r="O4857" s="21" t="e">
        <f>IF(OR($B4857="",O$3&lt;$D4857+Настройки!$B$7),0,MAX(0,$E4857-MAX(0,SUMIFS(Тех_Движение!$G$2:$G$5111,Тех_Движение!$D$2:$D$5111,$C4857,Тех_Движение!$B$2:$B$5111,"&lt;="&amp;O$3)-$F4857)))</f>
        <v>#VALUE!</v>
      </c>
      <c r="P4857" s="21" t="e">
        <f>IF(OR($B4857="",P$3&lt;$D4857+Настройки!$B$7),0,MAX(0,$E4857-MAX(0,SUMIFS(Тех_Движение!$G$2:$G$5111,Тех_Движение!$D$2:$D$5111,$C4857,Тех_Движение!$B$2:$B$5111,"&lt;="&amp;P$3)-$F4857)))</f>
        <v>#VALUE!</v>
      </c>
      <c r="Q4857" s="21" t="e">
        <f>IF(OR($B4857="",Q$3&lt;$D4857+Настройки!$B$7),0,MAX(0,$E4857-MAX(0,SUMIFS(Тех_Движение!$G$2:$G$5111,Тех_Движение!$D$2:$D$5111,$C4857,Тех_Движение!$B$2:$B$5111,"&lt;="&amp;Q$3)-$F4857)))</f>
        <v>#VALUE!</v>
      </c>
      <c r="R4857" s="21" t="str">
        <f t="shared" si="226"/>
        <v/>
      </c>
      <c r="S4857" s="23" t="str">
        <f>IF($B4857="","",VLOOKUP($C4857,Настройки!$A$11:$L$17,9,FALSE))</f>
        <v/>
      </c>
      <c r="T4857" s="23" t="str">
        <f t="shared" si="227"/>
        <v/>
      </c>
    </row>
    <row r="4858" spans="1:20" x14ac:dyDescent="0.3">
      <c r="A4858" s="20">
        <f>Тех_Движение!$A$4855</f>
        <v>4854</v>
      </c>
      <c r="B4858" s="20" t="str">
        <f>IF(Тех_Движение!$F$4855&gt;0,Тех_Движение!$I$4855,"")</f>
        <v/>
      </c>
      <c r="C4858" s="20" t="str">
        <f>IF($B4858="","",Тех_Движение!$D$4855)</f>
        <v/>
      </c>
      <c r="D4858" s="9" t="str">
        <f>IF($B4858="","",Тех_Движение!$B$4855)</f>
        <v/>
      </c>
      <c r="E4858" s="21" t="str">
        <f>IF($B4858="","",Тех_Движение!$F$4855)</f>
        <v/>
      </c>
      <c r="F4858" s="21" t="str">
        <f>IF($B4858="","",SUMIFS($E$5:$E4857,$C$5:$C4857,$C4858))</f>
        <v/>
      </c>
      <c r="G4858" s="21" t="str">
        <f>IF($B4858="","",MAX(0,$E4858-MAX(0,SUMIFS(Тех_Движение!$G$2:$G$5111,Тех_Движение!$D$2:$D$5111,$C4858,Тех_Движение!$B$2:$B$5111,"&lt;="&amp;Настройки!$B$5-1)-$F4858)))</f>
        <v/>
      </c>
      <c r="H4858" s="21" t="str">
        <f>IF($B4858="","",IF(AND($D4858&gt;=Настройки!$B$5,$D4858&lt;=Настройки!$B$6),$E4858,0))</f>
        <v/>
      </c>
      <c r="I4858" s="21" t="str">
        <f t="shared" si="225"/>
        <v/>
      </c>
      <c r="J4858" s="21" t="str">
        <f>IF($B4858="","",MAX(0,$E4858-MAX(0,SUMIFS(Тех_Движение!$G$2:$G$5111,Тех_Движение!$D$2:$D$5111,$C4858,Тех_Движение!$B$2:$B$5111,"&lt;="&amp;Настройки!$B$6)-$F4858)))</f>
        <v/>
      </c>
      <c r="K4858" s="21" t="e">
        <f>IF(OR($B4858="",K$3&lt;$D4858+Настройки!$B$7),0,MAX(0,$E4858-MAX(0,SUMIFS(Тех_Движение!$G$2:$G$5111,Тех_Движение!$D$2:$D$5111,$C4858,Тех_Движение!$B$2:$B$5111,"&lt;="&amp;K$3)-$F4858)))</f>
        <v>#VALUE!</v>
      </c>
      <c r="L4858" s="21" t="e">
        <f>IF(OR($B4858="",L$3&lt;$D4858+Настройки!$B$7),0,MAX(0,$E4858-MAX(0,SUMIFS(Тех_Движение!$G$2:$G$5111,Тех_Движение!$D$2:$D$5111,$C4858,Тех_Движение!$B$2:$B$5111,"&lt;="&amp;L$3)-$F4858)))</f>
        <v>#VALUE!</v>
      </c>
      <c r="M4858" s="21" t="e">
        <f>IF(OR($B4858="",M$3&lt;$D4858+Настройки!$B$7),0,MAX(0,$E4858-MAX(0,SUMIFS(Тех_Движение!$G$2:$G$5111,Тех_Движение!$D$2:$D$5111,$C4858,Тех_Движение!$B$2:$B$5111,"&lt;="&amp;M$3)-$F4858)))</f>
        <v>#VALUE!</v>
      </c>
      <c r="N4858" s="21" t="e">
        <f>IF(OR($B4858="",N$3&lt;$D4858+Настройки!$B$7),0,MAX(0,$E4858-MAX(0,SUMIFS(Тех_Движение!$G$2:$G$5111,Тех_Движение!$D$2:$D$5111,$C4858,Тех_Движение!$B$2:$B$5111,"&lt;="&amp;N$3)-$F4858)))</f>
        <v>#VALUE!</v>
      </c>
      <c r="O4858" s="21" t="e">
        <f>IF(OR($B4858="",O$3&lt;$D4858+Настройки!$B$7),0,MAX(0,$E4858-MAX(0,SUMIFS(Тех_Движение!$G$2:$G$5111,Тех_Движение!$D$2:$D$5111,$C4858,Тех_Движение!$B$2:$B$5111,"&lt;="&amp;O$3)-$F4858)))</f>
        <v>#VALUE!</v>
      </c>
      <c r="P4858" s="21" t="e">
        <f>IF(OR($B4858="",P$3&lt;$D4858+Настройки!$B$7),0,MAX(0,$E4858-MAX(0,SUMIFS(Тех_Движение!$G$2:$G$5111,Тех_Движение!$D$2:$D$5111,$C4858,Тех_Движение!$B$2:$B$5111,"&lt;="&amp;P$3)-$F4858)))</f>
        <v>#VALUE!</v>
      </c>
      <c r="Q4858" s="21" t="e">
        <f>IF(OR($B4858="",Q$3&lt;$D4858+Настройки!$B$7),0,MAX(0,$E4858-MAX(0,SUMIFS(Тех_Движение!$G$2:$G$5111,Тех_Движение!$D$2:$D$5111,$C4858,Тех_Движение!$B$2:$B$5111,"&lt;="&amp;Q$3)-$F4858)))</f>
        <v>#VALUE!</v>
      </c>
      <c r="R4858" s="21" t="str">
        <f t="shared" si="226"/>
        <v/>
      </c>
      <c r="S4858" s="23" t="str">
        <f>IF($B4858="","",VLOOKUP($C4858,Настройки!$A$11:$L$17,9,FALSE))</f>
        <v/>
      </c>
      <c r="T4858" s="23" t="str">
        <f t="shared" si="227"/>
        <v/>
      </c>
    </row>
    <row r="4859" spans="1:20" x14ac:dyDescent="0.3">
      <c r="A4859" s="20">
        <f>Тех_Движение!$A$4856</f>
        <v>4855</v>
      </c>
      <c r="B4859" s="20" t="str">
        <f>IF(Тех_Движение!$F$4856&gt;0,Тех_Движение!$I$4856,"")</f>
        <v/>
      </c>
      <c r="C4859" s="20" t="str">
        <f>IF($B4859="","",Тех_Движение!$D$4856)</f>
        <v/>
      </c>
      <c r="D4859" s="9" t="str">
        <f>IF($B4859="","",Тех_Движение!$B$4856)</f>
        <v/>
      </c>
      <c r="E4859" s="21" t="str">
        <f>IF($B4859="","",Тех_Движение!$F$4856)</f>
        <v/>
      </c>
      <c r="F4859" s="21" t="str">
        <f>IF($B4859="","",SUMIFS($E$5:$E4858,$C$5:$C4858,$C4859))</f>
        <v/>
      </c>
      <c r="G4859" s="21" t="str">
        <f>IF($B4859="","",MAX(0,$E4859-MAX(0,SUMIFS(Тех_Движение!$G$2:$G$5111,Тех_Движение!$D$2:$D$5111,$C4859,Тех_Движение!$B$2:$B$5111,"&lt;="&amp;Настройки!$B$5-1)-$F4859)))</f>
        <v/>
      </c>
      <c r="H4859" s="21" t="str">
        <f>IF($B4859="","",IF(AND($D4859&gt;=Настройки!$B$5,$D4859&lt;=Настройки!$B$6),$E4859,0))</f>
        <v/>
      </c>
      <c r="I4859" s="21" t="str">
        <f t="shared" si="225"/>
        <v/>
      </c>
      <c r="J4859" s="21" t="str">
        <f>IF($B4859="","",MAX(0,$E4859-MAX(0,SUMIFS(Тех_Движение!$G$2:$G$5111,Тех_Движение!$D$2:$D$5111,$C4859,Тех_Движение!$B$2:$B$5111,"&lt;="&amp;Настройки!$B$6)-$F4859)))</f>
        <v/>
      </c>
      <c r="K4859" s="21" t="e">
        <f>IF(OR($B4859="",K$3&lt;$D4859+Настройки!$B$7),0,MAX(0,$E4859-MAX(0,SUMIFS(Тех_Движение!$G$2:$G$5111,Тех_Движение!$D$2:$D$5111,$C4859,Тех_Движение!$B$2:$B$5111,"&lt;="&amp;K$3)-$F4859)))</f>
        <v>#VALUE!</v>
      </c>
      <c r="L4859" s="21" t="e">
        <f>IF(OR($B4859="",L$3&lt;$D4859+Настройки!$B$7),0,MAX(0,$E4859-MAX(0,SUMIFS(Тех_Движение!$G$2:$G$5111,Тех_Движение!$D$2:$D$5111,$C4859,Тех_Движение!$B$2:$B$5111,"&lt;="&amp;L$3)-$F4859)))</f>
        <v>#VALUE!</v>
      </c>
      <c r="M4859" s="21" t="e">
        <f>IF(OR($B4859="",M$3&lt;$D4859+Настройки!$B$7),0,MAX(0,$E4859-MAX(0,SUMIFS(Тех_Движение!$G$2:$G$5111,Тех_Движение!$D$2:$D$5111,$C4859,Тех_Движение!$B$2:$B$5111,"&lt;="&amp;M$3)-$F4859)))</f>
        <v>#VALUE!</v>
      </c>
      <c r="N4859" s="21" t="e">
        <f>IF(OR($B4859="",N$3&lt;$D4859+Настройки!$B$7),0,MAX(0,$E4859-MAX(0,SUMIFS(Тех_Движение!$G$2:$G$5111,Тех_Движение!$D$2:$D$5111,$C4859,Тех_Движение!$B$2:$B$5111,"&lt;="&amp;N$3)-$F4859)))</f>
        <v>#VALUE!</v>
      </c>
      <c r="O4859" s="21" t="e">
        <f>IF(OR($B4859="",O$3&lt;$D4859+Настройки!$B$7),0,MAX(0,$E4859-MAX(0,SUMIFS(Тех_Движение!$G$2:$G$5111,Тех_Движение!$D$2:$D$5111,$C4859,Тех_Движение!$B$2:$B$5111,"&lt;="&amp;O$3)-$F4859)))</f>
        <v>#VALUE!</v>
      </c>
      <c r="P4859" s="21" t="e">
        <f>IF(OR($B4859="",P$3&lt;$D4859+Настройки!$B$7),0,MAX(0,$E4859-MAX(0,SUMIFS(Тех_Движение!$G$2:$G$5111,Тех_Движение!$D$2:$D$5111,$C4859,Тех_Движение!$B$2:$B$5111,"&lt;="&amp;P$3)-$F4859)))</f>
        <v>#VALUE!</v>
      </c>
      <c r="Q4859" s="21" t="e">
        <f>IF(OR($B4859="",Q$3&lt;$D4859+Настройки!$B$7),0,MAX(0,$E4859-MAX(0,SUMIFS(Тех_Движение!$G$2:$G$5111,Тех_Движение!$D$2:$D$5111,$C4859,Тех_Движение!$B$2:$B$5111,"&lt;="&amp;Q$3)-$F4859)))</f>
        <v>#VALUE!</v>
      </c>
      <c r="R4859" s="21" t="str">
        <f t="shared" si="226"/>
        <v/>
      </c>
      <c r="S4859" s="23" t="str">
        <f>IF($B4859="","",VLOOKUP($C4859,Настройки!$A$11:$L$17,9,FALSE))</f>
        <v/>
      </c>
      <c r="T4859" s="23" t="str">
        <f t="shared" si="227"/>
        <v/>
      </c>
    </row>
    <row r="4860" spans="1:20" x14ac:dyDescent="0.3">
      <c r="A4860" s="20">
        <f>Тех_Движение!$A$4857</f>
        <v>4856</v>
      </c>
      <c r="B4860" s="20" t="str">
        <f>IF(Тех_Движение!$F$4857&gt;0,Тех_Движение!$I$4857,"")</f>
        <v/>
      </c>
      <c r="C4860" s="20" t="str">
        <f>IF($B4860="","",Тех_Движение!$D$4857)</f>
        <v/>
      </c>
      <c r="D4860" s="9" t="str">
        <f>IF($B4860="","",Тех_Движение!$B$4857)</f>
        <v/>
      </c>
      <c r="E4860" s="21" t="str">
        <f>IF($B4860="","",Тех_Движение!$F$4857)</f>
        <v/>
      </c>
      <c r="F4860" s="21" t="str">
        <f>IF($B4860="","",SUMIFS($E$5:$E4859,$C$5:$C4859,$C4860))</f>
        <v/>
      </c>
      <c r="G4860" s="21" t="str">
        <f>IF($B4860="","",MAX(0,$E4860-MAX(0,SUMIFS(Тех_Движение!$G$2:$G$5111,Тех_Движение!$D$2:$D$5111,$C4860,Тех_Движение!$B$2:$B$5111,"&lt;="&amp;Настройки!$B$5-1)-$F4860)))</f>
        <v/>
      </c>
      <c r="H4860" s="21" t="str">
        <f>IF($B4860="","",IF(AND($D4860&gt;=Настройки!$B$5,$D4860&lt;=Настройки!$B$6),$E4860,0))</f>
        <v/>
      </c>
      <c r="I4860" s="21" t="str">
        <f t="shared" si="225"/>
        <v/>
      </c>
      <c r="J4860" s="21" t="str">
        <f>IF($B4860="","",MAX(0,$E4860-MAX(0,SUMIFS(Тех_Движение!$G$2:$G$5111,Тех_Движение!$D$2:$D$5111,$C4860,Тех_Движение!$B$2:$B$5111,"&lt;="&amp;Настройки!$B$6)-$F4860)))</f>
        <v/>
      </c>
      <c r="K4860" s="21" t="e">
        <f>IF(OR($B4860="",K$3&lt;$D4860+Настройки!$B$7),0,MAX(0,$E4860-MAX(0,SUMIFS(Тех_Движение!$G$2:$G$5111,Тех_Движение!$D$2:$D$5111,$C4860,Тех_Движение!$B$2:$B$5111,"&lt;="&amp;K$3)-$F4860)))</f>
        <v>#VALUE!</v>
      </c>
      <c r="L4860" s="21" t="e">
        <f>IF(OR($B4860="",L$3&lt;$D4860+Настройки!$B$7),0,MAX(0,$E4860-MAX(0,SUMIFS(Тех_Движение!$G$2:$G$5111,Тех_Движение!$D$2:$D$5111,$C4860,Тех_Движение!$B$2:$B$5111,"&lt;="&amp;L$3)-$F4860)))</f>
        <v>#VALUE!</v>
      </c>
      <c r="M4860" s="21" t="e">
        <f>IF(OR($B4860="",M$3&lt;$D4860+Настройки!$B$7),0,MAX(0,$E4860-MAX(0,SUMIFS(Тех_Движение!$G$2:$G$5111,Тех_Движение!$D$2:$D$5111,$C4860,Тех_Движение!$B$2:$B$5111,"&lt;="&amp;M$3)-$F4860)))</f>
        <v>#VALUE!</v>
      </c>
      <c r="N4860" s="21" t="e">
        <f>IF(OR($B4860="",N$3&lt;$D4860+Настройки!$B$7),0,MAX(0,$E4860-MAX(0,SUMIFS(Тех_Движение!$G$2:$G$5111,Тех_Движение!$D$2:$D$5111,$C4860,Тех_Движение!$B$2:$B$5111,"&lt;="&amp;N$3)-$F4860)))</f>
        <v>#VALUE!</v>
      </c>
      <c r="O4860" s="21" t="e">
        <f>IF(OR($B4860="",O$3&lt;$D4860+Настройки!$B$7),0,MAX(0,$E4860-MAX(0,SUMIFS(Тех_Движение!$G$2:$G$5111,Тех_Движение!$D$2:$D$5111,$C4860,Тех_Движение!$B$2:$B$5111,"&lt;="&amp;O$3)-$F4860)))</f>
        <v>#VALUE!</v>
      </c>
      <c r="P4860" s="21" t="e">
        <f>IF(OR($B4860="",P$3&lt;$D4860+Настройки!$B$7),0,MAX(0,$E4860-MAX(0,SUMIFS(Тех_Движение!$G$2:$G$5111,Тех_Движение!$D$2:$D$5111,$C4860,Тех_Движение!$B$2:$B$5111,"&lt;="&amp;P$3)-$F4860)))</f>
        <v>#VALUE!</v>
      </c>
      <c r="Q4860" s="21" t="e">
        <f>IF(OR($B4860="",Q$3&lt;$D4860+Настройки!$B$7),0,MAX(0,$E4860-MAX(0,SUMIFS(Тех_Движение!$G$2:$G$5111,Тех_Движение!$D$2:$D$5111,$C4860,Тех_Движение!$B$2:$B$5111,"&lt;="&amp;Q$3)-$F4860)))</f>
        <v>#VALUE!</v>
      </c>
      <c r="R4860" s="21" t="str">
        <f t="shared" si="226"/>
        <v/>
      </c>
      <c r="S4860" s="23" t="str">
        <f>IF($B4860="","",VLOOKUP($C4860,Настройки!$A$11:$L$17,9,FALSE))</f>
        <v/>
      </c>
      <c r="T4860" s="23" t="str">
        <f t="shared" si="227"/>
        <v/>
      </c>
    </row>
    <row r="4861" spans="1:20" x14ac:dyDescent="0.3">
      <c r="A4861" s="20">
        <f>Тех_Движение!$A$4858</f>
        <v>4857</v>
      </c>
      <c r="B4861" s="20" t="str">
        <f>IF(Тех_Движение!$F$4858&gt;0,Тех_Движение!$I$4858,"")</f>
        <v/>
      </c>
      <c r="C4861" s="20" t="str">
        <f>IF($B4861="","",Тех_Движение!$D$4858)</f>
        <v/>
      </c>
      <c r="D4861" s="9" t="str">
        <f>IF($B4861="","",Тех_Движение!$B$4858)</f>
        <v/>
      </c>
      <c r="E4861" s="21" t="str">
        <f>IF($B4861="","",Тех_Движение!$F$4858)</f>
        <v/>
      </c>
      <c r="F4861" s="21" t="str">
        <f>IF($B4861="","",SUMIFS($E$5:$E4860,$C$5:$C4860,$C4861))</f>
        <v/>
      </c>
      <c r="G4861" s="21" t="str">
        <f>IF($B4861="","",MAX(0,$E4861-MAX(0,SUMIFS(Тех_Движение!$G$2:$G$5111,Тех_Движение!$D$2:$D$5111,$C4861,Тех_Движение!$B$2:$B$5111,"&lt;="&amp;Настройки!$B$5-1)-$F4861)))</f>
        <v/>
      </c>
      <c r="H4861" s="21" t="str">
        <f>IF($B4861="","",IF(AND($D4861&gt;=Настройки!$B$5,$D4861&lt;=Настройки!$B$6),$E4861,0))</f>
        <v/>
      </c>
      <c r="I4861" s="21" t="str">
        <f t="shared" si="225"/>
        <v/>
      </c>
      <c r="J4861" s="21" t="str">
        <f>IF($B4861="","",MAX(0,$E4861-MAX(0,SUMIFS(Тех_Движение!$G$2:$G$5111,Тех_Движение!$D$2:$D$5111,$C4861,Тех_Движение!$B$2:$B$5111,"&lt;="&amp;Настройки!$B$6)-$F4861)))</f>
        <v/>
      </c>
      <c r="K4861" s="21" t="e">
        <f>IF(OR($B4861="",K$3&lt;$D4861+Настройки!$B$7),0,MAX(0,$E4861-MAX(0,SUMIFS(Тех_Движение!$G$2:$G$5111,Тех_Движение!$D$2:$D$5111,$C4861,Тех_Движение!$B$2:$B$5111,"&lt;="&amp;K$3)-$F4861)))</f>
        <v>#VALUE!</v>
      </c>
      <c r="L4861" s="21" t="e">
        <f>IF(OR($B4861="",L$3&lt;$D4861+Настройки!$B$7),0,MAX(0,$E4861-MAX(0,SUMIFS(Тех_Движение!$G$2:$G$5111,Тех_Движение!$D$2:$D$5111,$C4861,Тех_Движение!$B$2:$B$5111,"&lt;="&amp;L$3)-$F4861)))</f>
        <v>#VALUE!</v>
      </c>
      <c r="M4861" s="21" t="e">
        <f>IF(OR($B4861="",M$3&lt;$D4861+Настройки!$B$7),0,MAX(0,$E4861-MAX(0,SUMIFS(Тех_Движение!$G$2:$G$5111,Тех_Движение!$D$2:$D$5111,$C4861,Тех_Движение!$B$2:$B$5111,"&lt;="&amp;M$3)-$F4861)))</f>
        <v>#VALUE!</v>
      </c>
      <c r="N4861" s="21" t="e">
        <f>IF(OR($B4861="",N$3&lt;$D4861+Настройки!$B$7),0,MAX(0,$E4861-MAX(0,SUMIFS(Тех_Движение!$G$2:$G$5111,Тех_Движение!$D$2:$D$5111,$C4861,Тех_Движение!$B$2:$B$5111,"&lt;="&amp;N$3)-$F4861)))</f>
        <v>#VALUE!</v>
      </c>
      <c r="O4861" s="21" t="e">
        <f>IF(OR($B4861="",O$3&lt;$D4861+Настройки!$B$7),0,MAX(0,$E4861-MAX(0,SUMIFS(Тех_Движение!$G$2:$G$5111,Тех_Движение!$D$2:$D$5111,$C4861,Тех_Движение!$B$2:$B$5111,"&lt;="&amp;O$3)-$F4861)))</f>
        <v>#VALUE!</v>
      </c>
      <c r="P4861" s="21" t="e">
        <f>IF(OR($B4861="",P$3&lt;$D4861+Настройки!$B$7),0,MAX(0,$E4861-MAX(0,SUMIFS(Тех_Движение!$G$2:$G$5111,Тех_Движение!$D$2:$D$5111,$C4861,Тех_Движение!$B$2:$B$5111,"&lt;="&amp;P$3)-$F4861)))</f>
        <v>#VALUE!</v>
      </c>
      <c r="Q4861" s="21" t="e">
        <f>IF(OR($B4861="",Q$3&lt;$D4861+Настройки!$B$7),0,MAX(0,$E4861-MAX(0,SUMIFS(Тех_Движение!$G$2:$G$5111,Тех_Движение!$D$2:$D$5111,$C4861,Тех_Движение!$B$2:$B$5111,"&lt;="&amp;Q$3)-$F4861)))</f>
        <v>#VALUE!</v>
      </c>
      <c r="R4861" s="21" t="str">
        <f t="shared" si="226"/>
        <v/>
      </c>
      <c r="S4861" s="23" t="str">
        <f>IF($B4861="","",VLOOKUP($C4861,Настройки!$A$11:$L$17,9,FALSE))</f>
        <v/>
      </c>
      <c r="T4861" s="23" t="str">
        <f t="shared" si="227"/>
        <v/>
      </c>
    </row>
    <row r="4862" spans="1:20" x14ac:dyDescent="0.3">
      <c r="A4862" s="20">
        <f>Тех_Движение!$A$4859</f>
        <v>4858</v>
      </c>
      <c r="B4862" s="20" t="str">
        <f>IF(Тех_Движение!$F$4859&gt;0,Тех_Движение!$I$4859,"")</f>
        <v/>
      </c>
      <c r="C4862" s="20" t="str">
        <f>IF($B4862="","",Тех_Движение!$D$4859)</f>
        <v/>
      </c>
      <c r="D4862" s="9" t="str">
        <f>IF($B4862="","",Тех_Движение!$B$4859)</f>
        <v/>
      </c>
      <c r="E4862" s="21" t="str">
        <f>IF($B4862="","",Тех_Движение!$F$4859)</f>
        <v/>
      </c>
      <c r="F4862" s="21" t="str">
        <f>IF($B4862="","",SUMIFS($E$5:$E4861,$C$5:$C4861,$C4862))</f>
        <v/>
      </c>
      <c r="G4862" s="21" t="str">
        <f>IF($B4862="","",MAX(0,$E4862-MAX(0,SUMIFS(Тех_Движение!$G$2:$G$5111,Тех_Движение!$D$2:$D$5111,$C4862,Тех_Движение!$B$2:$B$5111,"&lt;="&amp;Настройки!$B$5-1)-$F4862)))</f>
        <v/>
      </c>
      <c r="H4862" s="21" t="str">
        <f>IF($B4862="","",IF(AND($D4862&gt;=Настройки!$B$5,$D4862&lt;=Настройки!$B$6),$E4862,0))</f>
        <v/>
      </c>
      <c r="I4862" s="21" t="str">
        <f t="shared" si="225"/>
        <v/>
      </c>
      <c r="J4862" s="21" t="str">
        <f>IF($B4862="","",MAX(0,$E4862-MAX(0,SUMIFS(Тех_Движение!$G$2:$G$5111,Тех_Движение!$D$2:$D$5111,$C4862,Тех_Движение!$B$2:$B$5111,"&lt;="&amp;Настройки!$B$6)-$F4862)))</f>
        <v/>
      </c>
      <c r="K4862" s="21" t="e">
        <f>IF(OR($B4862="",K$3&lt;$D4862+Настройки!$B$7),0,MAX(0,$E4862-MAX(0,SUMIFS(Тех_Движение!$G$2:$G$5111,Тех_Движение!$D$2:$D$5111,$C4862,Тех_Движение!$B$2:$B$5111,"&lt;="&amp;K$3)-$F4862)))</f>
        <v>#VALUE!</v>
      </c>
      <c r="L4862" s="21" t="e">
        <f>IF(OR($B4862="",L$3&lt;$D4862+Настройки!$B$7),0,MAX(0,$E4862-MAX(0,SUMIFS(Тех_Движение!$G$2:$G$5111,Тех_Движение!$D$2:$D$5111,$C4862,Тех_Движение!$B$2:$B$5111,"&lt;="&amp;L$3)-$F4862)))</f>
        <v>#VALUE!</v>
      </c>
      <c r="M4862" s="21" t="e">
        <f>IF(OR($B4862="",M$3&lt;$D4862+Настройки!$B$7),0,MAX(0,$E4862-MAX(0,SUMIFS(Тех_Движение!$G$2:$G$5111,Тех_Движение!$D$2:$D$5111,$C4862,Тех_Движение!$B$2:$B$5111,"&lt;="&amp;M$3)-$F4862)))</f>
        <v>#VALUE!</v>
      </c>
      <c r="N4862" s="21" t="e">
        <f>IF(OR($B4862="",N$3&lt;$D4862+Настройки!$B$7),0,MAX(0,$E4862-MAX(0,SUMIFS(Тех_Движение!$G$2:$G$5111,Тех_Движение!$D$2:$D$5111,$C4862,Тех_Движение!$B$2:$B$5111,"&lt;="&amp;N$3)-$F4862)))</f>
        <v>#VALUE!</v>
      </c>
      <c r="O4862" s="21" t="e">
        <f>IF(OR($B4862="",O$3&lt;$D4862+Настройки!$B$7),0,MAX(0,$E4862-MAX(0,SUMIFS(Тех_Движение!$G$2:$G$5111,Тех_Движение!$D$2:$D$5111,$C4862,Тех_Движение!$B$2:$B$5111,"&lt;="&amp;O$3)-$F4862)))</f>
        <v>#VALUE!</v>
      </c>
      <c r="P4862" s="21" t="e">
        <f>IF(OR($B4862="",P$3&lt;$D4862+Настройки!$B$7),0,MAX(0,$E4862-MAX(0,SUMIFS(Тех_Движение!$G$2:$G$5111,Тех_Движение!$D$2:$D$5111,$C4862,Тех_Движение!$B$2:$B$5111,"&lt;="&amp;P$3)-$F4862)))</f>
        <v>#VALUE!</v>
      </c>
      <c r="Q4862" s="21" t="e">
        <f>IF(OR($B4862="",Q$3&lt;$D4862+Настройки!$B$7),0,MAX(0,$E4862-MAX(0,SUMIFS(Тех_Движение!$G$2:$G$5111,Тех_Движение!$D$2:$D$5111,$C4862,Тех_Движение!$B$2:$B$5111,"&lt;="&amp;Q$3)-$F4862)))</f>
        <v>#VALUE!</v>
      </c>
      <c r="R4862" s="21" t="str">
        <f t="shared" si="226"/>
        <v/>
      </c>
      <c r="S4862" s="23" t="str">
        <f>IF($B4862="","",VLOOKUP($C4862,Настройки!$A$11:$L$17,9,FALSE))</f>
        <v/>
      </c>
      <c r="T4862" s="23" t="str">
        <f t="shared" si="227"/>
        <v/>
      </c>
    </row>
    <row r="4863" spans="1:20" x14ac:dyDescent="0.3">
      <c r="A4863" s="20">
        <f>Тех_Движение!$A$4860</f>
        <v>4859</v>
      </c>
      <c r="B4863" s="20" t="str">
        <f>IF(Тех_Движение!$F$4860&gt;0,Тех_Движение!$I$4860,"")</f>
        <v/>
      </c>
      <c r="C4863" s="20" t="str">
        <f>IF($B4863="","",Тех_Движение!$D$4860)</f>
        <v/>
      </c>
      <c r="D4863" s="9" t="str">
        <f>IF($B4863="","",Тех_Движение!$B$4860)</f>
        <v/>
      </c>
      <c r="E4863" s="21" t="str">
        <f>IF($B4863="","",Тех_Движение!$F$4860)</f>
        <v/>
      </c>
      <c r="F4863" s="21" t="str">
        <f>IF($B4863="","",SUMIFS($E$5:$E4862,$C$5:$C4862,$C4863))</f>
        <v/>
      </c>
      <c r="G4863" s="21" t="str">
        <f>IF($B4863="","",MAX(0,$E4863-MAX(0,SUMIFS(Тех_Движение!$G$2:$G$5111,Тех_Движение!$D$2:$D$5111,$C4863,Тех_Движение!$B$2:$B$5111,"&lt;="&amp;Настройки!$B$5-1)-$F4863)))</f>
        <v/>
      </c>
      <c r="H4863" s="21" t="str">
        <f>IF($B4863="","",IF(AND($D4863&gt;=Настройки!$B$5,$D4863&lt;=Настройки!$B$6),$E4863,0))</f>
        <v/>
      </c>
      <c r="I4863" s="21" t="str">
        <f t="shared" si="225"/>
        <v/>
      </c>
      <c r="J4863" s="21" t="str">
        <f>IF($B4863="","",MAX(0,$E4863-MAX(0,SUMIFS(Тех_Движение!$G$2:$G$5111,Тех_Движение!$D$2:$D$5111,$C4863,Тех_Движение!$B$2:$B$5111,"&lt;="&amp;Настройки!$B$6)-$F4863)))</f>
        <v/>
      </c>
      <c r="K4863" s="21" t="e">
        <f>IF(OR($B4863="",K$3&lt;$D4863+Настройки!$B$7),0,MAX(0,$E4863-MAX(0,SUMIFS(Тех_Движение!$G$2:$G$5111,Тех_Движение!$D$2:$D$5111,$C4863,Тех_Движение!$B$2:$B$5111,"&lt;="&amp;K$3)-$F4863)))</f>
        <v>#VALUE!</v>
      </c>
      <c r="L4863" s="21" t="e">
        <f>IF(OR($B4863="",L$3&lt;$D4863+Настройки!$B$7),0,MAX(0,$E4863-MAX(0,SUMIFS(Тех_Движение!$G$2:$G$5111,Тех_Движение!$D$2:$D$5111,$C4863,Тех_Движение!$B$2:$B$5111,"&lt;="&amp;L$3)-$F4863)))</f>
        <v>#VALUE!</v>
      </c>
      <c r="M4863" s="21" t="e">
        <f>IF(OR($B4863="",M$3&lt;$D4863+Настройки!$B$7),0,MAX(0,$E4863-MAX(0,SUMIFS(Тех_Движение!$G$2:$G$5111,Тех_Движение!$D$2:$D$5111,$C4863,Тех_Движение!$B$2:$B$5111,"&lt;="&amp;M$3)-$F4863)))</f>
        <v>#VALUE!</v>
      </c>
      <c r="N4863" s="21" t="e">
        <f>IF(OR($B4863="",N$3&lt;$D4863+Настройки!$B$7),0,MAX(0,$E4863-MAX(0,SUMIFS(Тех_Движение!$G$2:$G$5111,Тех_Движение!$D$2:$D$5111,$C4863,Тех_Движение!$B$2:$B$5111,"&lt;="&amp;N$3)-$F4863)))</f>
        <v>#VALUE!</v>
      </c>
      <c r="O4863" s="21" t="e">
        <f>IF(OR($B4863="",O$3&lt;$D4863+Настройки!$B$7),0,MAX(0,$E4863-MAX(0,SUMIFS(Тех_Движение!$G$2:$G$5111,Тех_Движение!$D$2:$D$5111,$C4863,Тех_Движение!$B$2:$B$5111,"&lt;="&amp;O$3)-$F4863)))</f>
        <v>#VALUE!</v>
      </c>
      <c r="P4863" s="21" t="e">
        <f>IF(OR($B4863="",P$3&lt;$D4863+Настройки!$B$7),0,MAX(0,$E4863-MAX(0,SUMIFS(Тех_Движение!$G$2:$G$5111,Тех_Движение!$D$2:$D$5111,$C4863,Тех_Движение!$B$2:$B$5111,"&lt;="&amp;P$3)-$F4863)))</f>
        <v>#VALUE!</v>
      </c>
      <c r="Q4863" s="21" t="e">
        <f>IF(OR($B4863="",Q$3&lt;$D4863+Настройки!$B$7),0,MAX(0,$E4863-MAX(0,SUMIFS(Тех_Движение!$G$2:$G$5111,Тех_Движение!$D$2:$D$5111,$C4863,Тех_Движение!$B$2:$B$5111,"&lt;="&amp;Q$3)-$F4863)))</f>
        <v>#VALUE!</v>
      </c>
      <c r="R4863" s="21" t="str">
        <f t="shared" si="226"/>
        <v/>
      </c>
      <c r="S4863" s="23" t="str">
        <f>IF($B4863="","",VLOOKUP($C4863,Настройки!$A$11:$L$17,9,FALSE))</f>
        <v/>
      </c>
      <c r="T4863" s="23" t="str">
        <f t="shared" si="227"/>
        <v/>
      </c>
    </row>
    <row r="4864" spans="1:20" x14ac:dyDescent="0.3">
      <c r="A4864" s="20">
        <f>Тех_Движение!$A$4861</f>
        <v>4860</v>
      </c>
      <c r="B4864" s="20" t="str">
        <f>IF(Тех_Движение!$F$4861&gt;0,Тех_Движение!$I$4861,"")</f>
        <v/>
      </c>
      <c r="C4864" s="20" t="str">
        <f>IF($B4864="","",Тех_Движение!$D$4861)</f>
        <v/>
      </c>
      <c r="D4864" s="9" t="str">
        <f>IF($B4864="","",Тех_Движение!$B$4861)</f>
        <v/>
      </c>
      <c r="E4864" s="21" t="str">
        <f>IF($B4864="","",Тех_Движение!$F$4861)</f>
        <v/>
      </c>
      <c r="F4864" s="21" t="str">
        <f>IF($B4864="","",SUMIFS($E$5:$E4863,$C$5:$C4863,$C4864))</f>
        <v/>
      </c>
      <c r="G4864" s="21" t="str">
        <f>IF($B4864="","",MAX(0,$E4864-MAX(0,SUMIFS(Тех_Движение!$G$2:$G$5111,Тех_Движение!$D$2:$D$5111,$C4864,Тех_Движение!$B$2:$B$5111,"&lt;="&amp;Настройки!$B$5-1)-$F4864)))</f>
        <v/>
      </c>
      <c r="H4864" s="21" t="str">
        <f>IF($B4864="","",IF(AND($D4864&gt;=Настройки!$B$5,$D4864&lt;=Настройки!$B$6),$E4864,0))</f>
        <v/>
      </c>
      <c r="I4864" s="21" t="str">
        <f t="shared" si="225"/>
        <v/>
      </c>
      <c r="J4864" s="21" t="str">
        <f>IF($B4864="","",MAX(0,$E4864-MAX(0,SUMIFS(Тех_Движение!$G$2:$G$5111,Тех_Движение!$D$2:$D$5111,$C4864,Тех_Движение!$B$2:$B$5111,"&lt;="&amp;Настройки!$B$6)-$F4864)))</f>
        <v/>
      </c>
      <c r="K4864" s="21" t="e">
        <f>IF(OR($B4864="",K$3&lt;$D4864+Настройки!$B$7),0,MAX(0,$E4864-MAX(0,SUMIFS(Тех_Движение!$G$2:$G$5111,Тех_Движение!$D$2:$D$5111,$C4864,Тех_Движение!$B$2:$B$5111,"&lt;="&amp;K$3)-$F4864)))</f>
        <v>#VALUE!</v>
      </c>
      <c r="L4864" s="21" t="e">
        <f>IF(OR($B4864="",L$3&lt;$D4864+Настройки!$B$7),0,MAX(0,$E4864-MAX(0,SUMIFS(Тех_Движение!$G$2:$G$5111,Тех_Движение!$D$2:$D$5111,$C4864,Тех_Движение!$B$2:$B$5111,"&lt;="&amp;L$3)-$F4864)))</f>
        <v>#VALUE!</v>
      </c>
      <c r="M4864" s="21" t="e">
        <f>IF(OR($B4864="",M$3&lt;$D4864+Настройки!$B$7),0,MAX(0,$E4864-MAX(0,SUMIFS(Тех_Движение!$G$2:$G$5111,Тех_Движение!$D$2:$D$5111,$C4864,Тех_Движение!$B$2:$B$5111,"&lt;="&amp;M$3)-$F4864)))</f>
        <v>#VALUE!</v>
      </c>
      <c r="N4864" s="21" t="e">
        <f>IF(OR($B4864="",N$3&lt;$D4864+Настройки!$B$7),0,MAX(0,$E4864-MAX(0,SUMIFS(Тех_Движение!$G$2:$G$5111,Тех_Движение!$D$2:$D$5111,$C4864,Тех_Движение!$B$2:$B$5111,"&lt;="&amp;N$3)-$F4864)))</f>
        <v>#VALUE!</v>
      </c>
      <c r="O4864" s="21" t="e">
        <f>IF(OR($B4864="",O$3&lt;$D4864+Настройки!$B$7),0,MAX(0,$E4864-MAX(0,SUMIFS(Тех_Движение!$G$2:$G$5111,Тех_Движение!$D$2:$D$5111,$C4864,Тех_Движение!$B$2:$B$5111,"&lt;="&amp;O$3)-$F4864)))</f>
        <v>#VALUE!</v>
      </c>
      <c r="P4864" s="21" t="e">
        <f>IF(OR($B4864="",P$3&lt;$D4864+Настройки!$B$7),0,MAX(0,$E4864-MAX(0,SUMIFS(Тех_Движение!$G$2:$G$5111,Тех_Движение!$D$2:$D$5111,$C4864,Тех_Движение!$B$2:$B$5111,"&lt;="&amp;P$3)-$F4864)))</f>
        <v>#VALUE!</v>
      </c>
      <c r="Q4864" s="21" t="e">
        <f>IF(OR($B4864="",Q$3&lt;$D4864+Настройки!$B$7),0,MAX(0,$E4864-MAX(0,SUMIFS(Тех_Движение!$G$2:$G$5111,Тех_Движение!$D$2:$D$5111,$C4864,Тех_Движение!$B$2:$B$5111,"&lt;="&amp;Q$3)-$F4864)))</f>
        <v>#VALUE!</v>
      </c>
      <c r="R4864" s="21" t="str">
        <f t="shared" si="226"/>
        <v/>
      </c>
      <c r="S4864" s="23" t="str">
        <f>IF($B4864="","",VLOOKUP($C4864,Настройки!$A$11:$L$17,9,FALSE))</f>
        <v/>
      </c>
      <c r="T4864" s="23" t="str">
        <f t="shared" si="227"/>
        <v/>
      </c>
    </row>
    <row r="4865" spans="1:20" x14ac:dyDescent="0.3">
      <c r="A4865" s="20">
        <f>Тех_Движение!$A$4862</f>
        <v>4861</v>
      </c>
      <c r="B4865" s="20" t="str">
        <f>IF(Тех_Движение!$F$4862&gt;0,Тех_Движение!$I$4862,"")</f>
        <v/>
      </c>
      <c r="C4865" s="20" t="str">
        <f>IF($B4865="","",Тех_Движение!$D$4862)</f>
        <v/>
      </c>
      <c r="D4865" s="9" t="str">
        <f>IF($B4865="","",Тех_Движение!$B$4862)</f>
        <v/>
      </c>
      <c r="E4865" s="21" t="str">
        <f>IF($B4865="","",Тех_Движение!$F$4862)</f>
        <v/>
      </c>
      <c r="F4865" s="21" t="str">
        <f>IF($B4865="","",SUMIFS($E$5:$E4864,$C$5:$C4864,$C4865))</f>
        <v/>
      </c>
      <c r="G4865" s="21" t="str">
        <f>IF($B4865="","",MAX(0,$E4865-MAX(0,SUMIFS(Тех_Движение!$G$2:$G$5111,Тех_Движение!$D$2:$D$5111,$C4865,Тех_Движение!$B$2:$B$5111,"&lt;="&amp;Настройки!$B$5-1)-$F4865)))</f>
        <v/>
      </c>
      <c r="H4865" s="21" t="str">
        <f>IF($B4865="","",IF(AND($D4865&gt;=Настройки!$B$5,$D4865&lt;=Настройки!$B$6),$E4865,0))</f>
        <v/>
      </c>
      <c r="I4865" s="21" t="str">
        <f t="shared" si="225"/>
        <v/>
      </c>
      <c r="J4865" s="21" t="str">
        <f>IF($B4865="","",MAX(0,$E4865-MAX(0,SUMIFS(Тех_Движение!$G$2:$G$5111,Тех_Движение!$D$2:$D$5111,$C4865,Тех_Движение!$B$2:$B$5111,"&lt;="&amp;Настройки!$B$6)-$F4865)))</f>
        <v/>
      </c>
      <c r="K4865" s="21" t="e">
        <f>IF(OR($B4865="",K$3&lt;$D4865+Настройки!$B$7),0,MAX(0,$E4865-MAX(0,SUMIFS(Тех_Движение!$G$2:$G$5111,Тех_Движение!$D$2:$D$5111,$C4865,Тех_Движение!$B$2:$B$5111,"&lt;="&amp;K$3)-$F4865)))</f>
        <v>#VALUE!</v>
      </c>
      <c r="L4865" s="21" t="e">
        <f>IF(OR($B4865="",L$3&lt;$D4865+Настройки!$B$7),0,MAX(0,$E4865-MAX(0,SUMIFS(Тех_Движение!$G$2:$G$5111,Тех_Движение!$D$2:$D$5111,$C4865,Тех_Движение!$B$2:$B$5111,"&lt;="&amp;L$3)-$F4865)))</f>
        <v>#VALUE!</v>
      </c>
      <c r="M4865" s="21" t="e">
        <f>IF(OR($B4865="",M$3&lt;$D4865+Настройки!$B$7),0,MAX(0,$E4865-MAX(0,SUMIFS(Тех_Движение!$G$2:$G$5111,Тех_Движение!$D$2:$D$5111,$C4865,Тех_Движение!$B$2:$B$5111,"&lt;="&amp;M$3)-$F4865)))</f>
        <v>#VALUE!</v>
      </c>
      <c r="N4865" s="21" t="e">
        <f>IF(OR($B4865="",N$3&lt;$D4865+Настройки!$B$7),0,MAX(0,$E4865-MAX(0,SUMIFS(Тех_Движение!$G$2:$G$5111,Тех_Движение!$D$2:$D$5111,$C4865,Тех_Движение!$B$2:$B$5111,"&lt;="&amp;N$3)-$F4865)))</f>
        <v>#VALUE!</v>
      </c>
      <c r="O4865" s="21" t="e">
        <f>IF(OR($B4865="",O$3&lt;$D4865+Настройки!$B$7),0,MAX(0,$E4865-MAX(0,SUMIFS(Тех_Движение!$G$2:$G$5111,Тех_Движение!$D$2:$D$5111,$C4865,Тех_Движение!$B$2:$B$5111,"&lt;="&amp;O$3)-$F4865)))</f>
        <v>#VALUE!</v>
      </c>
      <c r="P4865" s="21" t="e">
        <f>IF(OR($B4865="",P$3&lt;$D4865+Настройки!$B$7),0,MAX(0,$E4865-MAX(0,SUMIFS(Тех_Движение!$G$2:$G$5111,Тех_Движение!$D$2:$D$5111,$C4865,Тех_Движение!$B$2:$B$5111,"&lt;="&amp;P$3)-$F4865)))</f>
        <v>#VALUE!</v>
      </c>
      <c r="Q4865" s="21" t="e">
        <f>IF(OR($B4865="",Q$3&lt;$D4865+Настройки!$B$7),0,MAX(0,$E4865-MAX(0,SUMIFS(Тех_Движение!$G$2:$G$5111,Тех_Движение!$D$2:$D$5111,$C4865,Тех_Движение!$B$2:$B$5111,"&lt;="&amp;Q$3)-$F4865)))</f>
        <v>#VALUE!</v>
      </c>
      <c r="R4865" s="21" t="str">
        <f t="shared" si="226"/>
        <v/>
      </c>
      <c r="S4865" s="23" t="str">
        <f>IF($B4865="","",VLOOKUP($C4865,Настройки!$A$11:$L$17,9,FALSE))</f>
        <v/>
      </c>
      <c r="T4865" s="23" t="str">
        <f t="shared" si="227"/>
        <v/>
      </c>
    </row>
    <row r="4866" spans="1:20" x14ac:dyDescent="0.3">
      <c r="A4866" s="20">
        <f>Тех_Движение!$A$4863</f>
        <v>4862</v>
      </c>
      <c r="B4866" s="20" t="str">
        <f>IF(Тех_Движение!$F$4863&gt;0,Тех_Движение!$I$4863,"")</f>
        <v/>
      </c>
      <c r="C4866" s="20" t="str">
        <f>IF($B4866="","",Тех_Движение!$D$4863)</f>
        <v/>
      </c>
      <c r="D4866" s="9" t="str">
        <f>IF($B4866="","",Тех_Движение!$B$4863)</f>
        <v/>
      </c>
      <c r="E4866" s="21" t="str">
        <f>IF($B4866="","",Тех_Движение!$F$4863)</f>
        <v/>
      </c>
      <c r="F4866" s="21" t="str">
        <f>IF($B4866="","",SUMIFS($E$5:$E4865,$C$5:$C4865,$C4866))</f>
        <v/>
      </c>
      <c r="G4866" s="21" t="str">
        <f>IF($B4866="","",MAX(0,$E4866-MAX(0,SUMIFS(Тех_Движение!$G$2:$G$5111,Тех_Движение!$D$2:$D$5111,$C4866,Тех_Движение!$B$2:$B$5111,"&lt;="&amp;Настройки!$B$5-1)-$F4866)))</f>
        <v/>
      </c>
      <c r="H4866" s="21" t="str">
        <f>IF($B4866="","",IF(AND($D4866&gt;=Настройки!$B$5,$D4866&lt;=Настройки!$B$6),$E4866,0))</f>
        <v/>
      </c>
      <c r="I4866" s="21" t="str">
        <f t="shared" si="225"/>
        <v/>
      </c>
      <c r="J4866" s="21" t="str">
        <f>IF($B4866="","",MAX(0,$E4866-MAX(0,SUMIFS(Тех_Движение!$G$2:$G$5111,Тех_Движение!$D$2:$D$5111,$C4866,Тех_Движение!$B$2:$B$5111,"&lt;="&amp;Настройки!$B$6)-$F4866)))</f>
        <v/>
      </c>
      <c r="K4866" s="21" t="e">
        <f>IF(OR($B4866="",K$3&lt;$D4866+Настройки!$B$7),0,MAX(0,$E4866-MAX(0,SUMIFS(Тех_Движение!$G$2:$G$5111,Тех_Движение!$D$2:$D$5111,$C4866,Тех_Движение!$B$2:$B$5111,"&lt;="&amp;K$3)-$F4866)))</f>
        <v>#VALUE!</v>
      </c>
      <c r="L4866" s="21" t="e">
        <f>IF(OR($B4866="",L$3&lt;$D4866+Настройки!$B$7),0,MAX(0,$E4866-MAX(0,SUMIFS(Тех_Движение!$G$2:$G$5111,Тех_Движение!$D$2:$D$5111,$C4866,Тех_Движение!$B$2:$B$5111,"&lt;="&amp;L$3)-$F4866)))</f>
        <v>#VALUE!</v>
      </c>
      <c r="M4866" s="21" t="e">
        <f>IF(OR($B4866="",M$3&lt;$D4866+Настройки!$B$7),0,MAX(0,$E4866-MAX(0,SUMIFS(Тех_Движение!$G$2:$G$5111,Тех_Движение!$D$2:$D$5111,$C4866,Тех_Движение!$B$2:$B$5111,"&lt;="&amp;M$3)-$F4866)))</f>
        <v>#VALUE!</v>
      </c>
      <c r="N4866" s="21" t="e">
        <f>IF(OR($B4866="",N$3&lt;$D4866+Настройки!$B$7),0,MAX(0,$E4866-MAX(0,SUMIFS(Тех_Движение!$G$2:$G$5111,Тех_Движение!$D$2:$D$5111,$C4866,Тех_Движение!$B$2:$B$5111,"&lt;="&amp;N$3)-$F4866)))</f>
        <v>#VALUE!</v>
      </c>
      <c r="O4866" s="21" t="e">
        <f>IF(OR($B4866="",O$3&lt;$D4866+Настройки!$B$7),0,MAX(0,$E4866-MAX(0,SUMIFS(Тех_Движение!$G$2:$G$5111,Тех_Движение!$D$2:$D$5111,$C4866,Тех_Движение!$B$2:$B$5111,"&lt;="&amp;O$3)-$F4866)))</f>
        <v>#VALUE!</v>
      </c>
      <c r="P4866" s="21" t="e">
        <f>IF(OR($B4866="",P$3&lt;$D4866+Настройки!$B$7),0,MAX(0,$E4866-MAX(0,SUMIFS(Тех_Движение!$G$2:$G$5111,Тех_Движение!$D$2:$D$5111,$C4866,Тех_Движение!$B$2:$B$5111,"&lt;="&amp;P$3)-$F4866)))</f>
        <v>#VALUE!</v>
      </c>
      <c r="Q4866" s="21" t="e">
        <f>IF(OR($B4866="",Q$3&lt;$D4866+Настройки!$B$7),0,MAX(0,$E4866-MAX(0,SUMIFS(Тех_Движение!$G$2:$G$5111,Тех_Движение!$D$2:$D$5111,$C4866,Тех_Движение!$B$2:$B$5111,"&lt;="&amp;Q$3)-$F4866)))</f>
        <v>#VALUE!</v>
      </c>
      <c r="R4866" s="21" t="str">
        <f t="shared" si="226"/>
        <v/>
      </c>
      <c r="S4866" s="23" t="str">
        <f>IF($B4866="","",VLOOKUP($C4866,Настройки!$A$11:$L$17,9,FALSE))</f>
        <v/>
      </c>
      <c r="T4866" s="23" t="str">
        <f t="shared" si="227"/>
        <v/>
      </c>
    </row>
    <row r="4867" spans="1:20" x14ac:dyDescent="0.3">
      <c r="A4867" s="20">
        <f>Тех_Движение!$A$4864</f>
        <v>4863</v>
      </c>
      <c r="B4867" s="20" t="str">
        <f>IF(Тех_Движение!$F$4864&gt;0,Тех_Движение!$I$4864,"")</f>
        <v/>
      </c>
      <c r="C4867" s="20" t="str">
        <f>IF($B4867="","",Тех_Движение!$D$4864)</f>
        <v/>
      </c>
      <c r="D4867" s="9" t="str">
        <f>IF($B4867="","",Тех_Движение!$B$4864)</f>
        <v/>
      </c>
      <c r="E4867" s="21" t="str">
        <f>IF($B4867="","",Тех_Движение!$F$4864)</f>
        <v/>
      </c>
      <c r="F4867" s="21" t="str">
        <f>IF($B4867="","",SUMIFS($E$5:$E4866,$C$5:$C4866,$C4867))</f>
        <v/>
      </c>
      <c r="G4867" s="21" t="str">
        <f>IF($B4867="","",MAX(0,$E4867-MAX(0,SUMIFS(Тех_Движение!$G$2:$G$5111,Тех_Движение!$D$2:$D$5111,$C4867,Тех_Движение!$B$2:$B$5111,"&lt;="&amp;Настройки!$B$5-1)-$F4867)))</f>
        <v/>
      </c>
      <c r="H4867" s="21" t="str">
        <f>IF($B4867="","",IF(AND($D4867&gt;=Настройки!$B$5,$D4867&lt;=Настройки!$B$6),$E4867,0))</f>
        <v/>
      </c>
      <c r="I4867" s="21" t="str">
        <f t="shared" si="225"/>
        <v/>
      </c>
      <c r="J4867" s="21" t="str">
        <f>IF($B4867="","",MAX(0,$E4867-MAX(0,SUMIFS(Тех_Движение!$G$2:$G$5111,Тех_Движение!$D$2:$D$5111,$C4867,Тех_Движение!$B$2:$B$5111,"&lt;="&amp;Настройки!$B$6)-$F4867)))</f>
        <v/>
      </c>
      <c r="K4867" s="21" t="e">
        <f>IF(OR($B4867="",K$3&lt;$D4867+Настройки!$B$7),0,MAX(0,$E4867-MAX(0,SUMIFS(Тех_Движение!$G$2:$G$5111,Тех_Движение!$D$2:$D$5111,$C4867,Тех_Движение!$B$2:$B$5111,"&lt;="&amp;K$3)-$F4867)))</f>
        <v>#VALUE!</v>
      </c>
      <c r="L4867" s="21" t="e">
        <f>IF(OR($B4867="",L$3&lt;$D4867+Настройки!$B$7),0,MAX(0,$E4867-MAX(0,SUMIFS(Тех_Движение!$G$2:$G$5111,Тех_Движение!$D$2:$D$5111,$C4867,Тех_Движение!$B$2:$B$5111,"&lt;="&amp;L$3)-$F4867)))</f>
        <v>#VALUE!</v>
      </c>
      <c r="M4867" s="21" t="e">
        <f>IF(OR($B4867="",M$3&lt;$D4867+Настройки!$B$7),0,MAX(0,$E4867-MAX(0,SUMIFS(Тех_Движение!$G$2:$G$5111,Тех_Движение!$D$2:$D$5111,$C4867,Тех_Движение!$B$2:$B$5111,"&lt;="&amp;M$3)-$F4867)))</f>
        <v>#VALUE!</v>
      </c>
      <c r="N4867" s="21" t="e">
        <f>IF(OR($B4867="",N$3&lt;$D4867+Настройки!$B$7),0,MAX(0,$E4867-MAX(0,SUMIFS(Тех_Движение!$G$2:$G$5111,Тех_Движение!$D$2:$D$5111,$C4867,Тех_Движение!$B$2:$B$5111,"&lt;="&amp;N$3)-$F4867)))</f>
        <v>#VALUE!</v>
      </c>
      <c r="O4867" s="21" t="e">
        <f>IF(OR($B4867="",O$3&lt;$D4867+Настройки!$B$7),0,MAX(0,$E4867-MAX(0,SUMIFS(Тех_Движение!$G$2:$G$5111,Тех_Движение!$D$2:$D$5111,$C4867,Тех_Движение!$B$2:$B$5111,"&lt;="&amp;O$3)-$F4867)))</f>
        <v>#VALUE!</v>
      </c>
      <c r="P4867" s="21" t="e">
        <f>IF(OR($B4867="",P$3&lt;$D4867+Настройки!$B$7),0,MAX(0,$E4867-MAX(0,SUMIFS(Тех_Движение!$G$2:$G$5111,Тех_Движение!$D$2:$D$5111,$C4867,Тех_Движение!$B$2:$B$5111,"&lt;="&amp;P$3)-$F4867)))</f>
        <v>#VALUE!</v>
      </c>
      <c r="Q4867" s="21" t="e">
        <f>IF(OR($B4867="",Q$3&lt;$D4867+Настройки!$B$7),0,MAX(0,$E4867-MAX(0,SUMIFS(Тех_Движение!$G$2:$G$5111,Тех_Движение!$D$2:$D$5111,$C4867,Тех_Движение!$B$2:$B$5111,"&lt;="&amp;Q$3)-$F4867)))</f>
        <v>#VALUE!</v>
      </c>
      <c r="R4867" s="21" t="str">
        <f t="shared" si="226"/>
        <v/>
      </c>
      <c r="S4867" s="23" t="str">
        <f>IF($B4867="","",VLOOKUP($C4867,Настройки!$A$11:$L$17,9,FALSE))</f>
        <v/>
      </c>
      <c r="T4867" s="23" t="str">
        <f t="shared" si="227"/>
        <v/>
      </c>
    </row>
    <row r="4868" spans="1:20" x14ac:dyDescent="0.3">
      <c r="A4868" s="20">
        <f>Тех_Движение!$A$4865</f>
        <v>4864</v>
      </c>
      <c r="B4868" s="20" t="str">
        <f>IF(Тех_Движение!$F$4865&gt;0,Тех_Движение!$I$4865,"")</f>
        <v/>
      </c>
      <c r="C4868" s="20" t="str">
        <f>IF($B4868="","",Тех_Движение!$D$4865)</f>
        <v/>
      </c>
      <c r="D4868" s="9" t="str">
        <f>IF($B4868="","",Тех_Движение!$B$4865)</f>
        <v/>
      </c>
      <c r="E4868" s="21" t="str">
        <f>IF($B4868="","",Тех_Движение!$F$4865)</f>
        <v/>
      </c>
      <c r="F4868" s="21" t="str">
        <f>IF($B4868="","",SUMIFS($E$5:$E4867,$C$5:$C4867,$C4868))</f>
        <v/>
      </c>
      <c r="G4868" s="21" t="str">
        <f>IF($B4868="","",MAX(0,$E4868-MAX(0,SUMIFS(Тех_Движение!$G$2:$G$5111,Тех_Движение!$D$2:$D$5111,$C4868,Тех_Движение!$B$2:$B$5111,"&lt;="&amp;Настройки!$B$5-1)-$F4868)))</f>
        <v/>
      </c>
      <c r="H4868" s="21" t="str">
        <f>IF($B4868="","",IF(AND($D4868&gt;=Настройки!$B$5,$D4868&lt;=Настройки!$B$6),$E4868,0))</f>
        <v/>
      </c>
      <c r="I4868" s="21" t="str">
        <f t="shared" si="225"/>
        <v/>
      </c>
      <c r="J4868" s="21" t="str">
        <f>IF($B4868="","",MAX(0,$E4868-MAX(0,SUMIFS(Тех_Движение!$G$2:$G$5111,Тех_Движение!$D$2:$D$5111,$C4868,Тех_Движение!$B$2:$B$5111,"&lt;="&amp;Настройки!$B$6)-$F4868)))</f>
        <v/>
      </c>
      <c r="K4868" s="21" t="e">
        <f>IF(OR($B4868="",K$3&lt;$D4868+Настройки!$B$7),0,MAX(0,$E4868-MAX(0,SUMIFS(Тех_Движение!$G$2:$G$5111,Тех_Движение!$D$2:$D$5111,$C4868,Тех_Движение!$B$2:$B$5111,"&lt;="&amp;K$3)-$F4868)))</f>
        <v>#VALUE!</v>
      </c>
      <c r="L4868" s="21" t="e">
        <f>IF(OR($B4868="",L$3&lt;$D4868+Настройки!$B$7),0,MAX(0,$E4868-MAX(0,SUMIFS(Тех_Движение!$G$2:$G$5111,Тех_Движение!$D$2:$D$5111,$C4868,Тех_Движение!$B$2:$B$5111,"&lt;="&amp;L$3)-$F4868)))</f>
        <v>#VALUE!</v>
      </c>
      <c r="M4868" s="21" t="e">
        <f>IF(OR($B4868="",M$3&lt;$D4868+Настройки!$B$7),0,MAX(0,$E4868-MAX(0,SUMIFS(Тех_Движение!$G$2:$G$5111,Тех_Движение!$D$2:$D$5111,$C4868,Тех_Движение!$B$2:$B$5111,"&lt;="&amp;M$3)-$F4868)))</f>
        <v>#VALUE!</v>
      </c>
      <c r="N4868" s="21" t="e">
        <f>IF(OR($B4868="",N$3&lt;$D4868+Настройки!$B$7),0,MAX(0,$E4868-MAX(0,SUMIFS(Тех_Движение!$G$2:$G$5111,Тех_Движение!$D$2:$D$5111,$C4868,Тех_Движение!$B$2:$B$5111,"&lt;="&amp;N$3)-$F4868)))</f>
        <v>#VALUE!</v>
      </c>
      <c r="O4868" s="21" t="e">
        <f>IF(OR($B4868="",O$3&lt;$D4868+Настройки!$B$7),0,MAX(0,$E4868-MAX(0,SUMIFS(Тех_Движение!$G$2:$G$5111,Тех_Движение!$D$2:$D$5111,$C4868,Тех_Движение!$B$2:$B$5111,"&lt;="&amp;O$3)-$F4868)))</f>
        <v>#VALUE!</v>
      </c>
      <c r="P4868" s="21" t="e">
        <f>IF(OR($B4868="",P$3&lt;$D4868+Настройки!$B$7),0,MAX(0,$E4868-MAX(0,SUMIFS(Тех_Движение!$G$2:$G$5111,Тех_Движение!$D$2:$D$5111,$C4868,Тех_Движение!$B$2:$B$5111,"&lt;="&amp;P$3)-$F4868)))</f>
        <v>#VALUE!</v>
      </c>
      <c r="Q4868" s="21" t="e">
        <f>IF(OR($B4868="",Q$3&lt;$D4868+Настройки!$B$7),0,MAX(0,$E4868-MAX(0,SUMIFS(Тех_Движение!$G$2:$G$5111,Тех_Движение!$D$2:$D$5111,$C4868,Тех_Движение!$B$2:$B$5111,"&lt;="&amp;Q$3)-$F4868)))</f>
        <v>#VALUE!</v>
      </c>
      <c r="R4868" s="21" t="str">
        <f t="shared" si="226"/>
        <v/>
      </c>
      <c r="S4868" s="23" t="str">
        <f>IF($B4868="","",VLOOKUP($C4868,Настройки!$A$11:$L$17,9,FALSE))</f>
        <v/>
      </c>
      <c r="T4868" s="23" t="str">
        <f t="shared" si="227"/>
        <v/>
      </c>
    </row>
    <row r="4869" spans="1:20" x14ac:dyDescent="0.3">
      <c r="A4869" s="20">
        <f>Тех_Движение!$A$4866</f>
        <v>4865</v>
      </c>
      <c r="B4869" s="20" t="str">
        <f>IF(Тех_Движение!$F$4866&gt;0,Тех_Движение!$I$4866,"")</f>
        <v/>
      </c>
      <c r="C4869" s="20" t="str">
        <f>IF($B4869="","",Тех_Движение!$D$4866)</f>
        <v/>
      </c>
      <c r="D4869" s="9" t="str">
        <f>IF($B4869="","",Тех_Движение!$B$4866)</f>
        <v/>
      </c>
      <c r="E4869" s="21" t="str">
        <f>IF($B4869="","",Тех_Движение!$F$4866)</f>
        <v/>
      </c>
      <c r="F4869" s="21" t="str">
        <f>IF($B4869="","",SUMIFS($E$5:$E4868,$C$5:$C4868,$C4869))</f>
        <v/>
      </c>
      <c r="G4869" s="21" t="str">
        <f>IF($B4869="","",MAX(0,$E4869-MAX(0,SUMIFS(Тех_Движение!$G$2:$G$5111,Тех_Движение!$D$2:$D$5111,$C4869,Тех_Движение!$B$2:$B$5111,"&lt;="&amp;Настройки!$B$5-1)-$F4869)))</f>
        <v/>
      </c>
      <c r="H4869" s="21" t="str">
        <f>IF($B4869="","",IF(AND($D4869&gt;=Настройки!$B$5,$D4869&lt;=Настройки!$B$6),$E4869,0))</f>
        <v/>
      </c>
      <c r="I4869" s="21" t="str">
        <f t="shared" ref="I4869:I4932" si="228">IF($B4869="","",$G4869+$H4869-$J4869)</f>
        <v/>
      </c>
      <c r="J4869" s="21" t="str">
        <f>IF($B4869="","",MAX(0,$E4869-MAX(0,SUMIFS(Тех_Движение!$G$2:$G$5111,Тех_Движение!$D$2:$D$5111,$C4869,Тех_Движение!$B$2:$B$5111,"&lt;="&amp;Настройки!$B$6)-$F4869)))</f>
        <v/>
      </c>
      <c r="K4869" s="21" t="e">
        <f>IF(OR($B4869="",K$3&lt;$D4869+Настройки!$B$7),0,MAX(0,$E4869-MAX(0,SUMIFS(Тех_Движение!$G$2:$G$5111,Тех_Движение!$D$2:$D$5111,$C4869,Тех_Движение!$B$2:$B$5111,"&lt;="&amp;K$3)-$F4869)))</f>
        <v>#VALUE!</v>
      </c>
      <c r="L4869" s="21" t="e">
        <f>IF(OR($B4869="",L$3&lt;$D4869+Настройки!$B$7),0,MAX(0,$E4869-MAX(0,SUMIFS(Тех_Движение!$G$2:$G$5111,Тех_Движение!$D$2:$D$5111,$C4869,Тех_Движение!$B$2:$B$5111,"&lt;="&amp;L$3)-$F4869)))</f>
        <v>#VALUE!</v>
      </c>
      <c r="M4869" s="21" t="e">
        <f>IF(OR($B4869="",M$3&lt;$D4869+Настройки!$B$7),0,MAX(0,$E4869-MAX(0,SUMIFS(Тех_Движение!$G$2:$G$5111,Тех_Движение!$D$2:$D$5111,$C4869,Тех_Движение!$B$2:$B$5111,"&lt;="&amp;M$3)-$F4869)))</f>
        <v>#VALUE!</v>
      </c>
      <c r="N4869" s="21" t="e">
        <f>IF(OR($B4869="",N$3&lt;$D4869+Настройки!$B$7),0,MAX(0,$E4869-MAX(0,SUMIFS(Тех_Движение!$G$2:$G$5111,Тех_Движение!$D$2:$D$5111,$C4869,Тех_Движение!$B$2:$B$5111,"&lt;="&amp;N$3)-$F4869)))</f>
        <v>#VALUE!</v>
      </c>
      <c r="O4869" s="21" t="e">
        <f>IF(OR($B4869="",O$3&lt;$D4869+Настройки!$B$7),0,MAX(0,$E4869-MAX(0,SUMIFS(Тех_Движение!$G$2:$G$5111,Тех_Движение!$D$2:$D$5111,$C4869,Тех_Движение!$B$2:$B$5111,"&lt;="&amp;O$3)-$F4869)))</f>
        <v>#VALUE!</v>
      </c>
      <c r="P4869" s="21" t="e">
        <f>IF(OR($B4869="",P$3&lt;$D4869+Настройки!$B$7),0,MAX(0,$E4869-MAX(0,SUMIFS(Тех_Движение!$G$2:$G$5111,Тех_Движение!$D$2:$D$5111,$C4869,Тех_Движение!$B$2:$B$5111,"&lt;="&amp;P$3)-$F4869)))</f>
        <v>#VALUE!</v>
      </c>
      <c r="Q4869" s="21" t="e">
        <f>IF(OR($B4869="",Q$3&lt;$D4869+Настройки!$B$7),0,MAX(0,$E4869-MAX(0,SUMIFS(Тех_Движение!$G$2:$G$5111,Тех_Движение!$D$2:$D$5111,$C4869,Тех_Движение!$B$2:$B$5111,"&lt;="&amp;Q$3)-$F4869)))</f>
        <v>#VALUE!</v>
      </c>
      <c r="R4869" s="21" t="str">
        <f t="shared" ref="R4869:R4932" si="229">IF($B4869="","",SUM($K4869:$Q4869))</f>
        <v/>
      </c>
      <c r="S4869" s="23" t="str">
        <f>IF($B4869="","",VLOOKUP($C4869,Настройки!$A$11:$L$17,9,FALSE))</f>
        <v/>
      </c>
      <c r="T4869" s="23" t="str">
        <f t="shared" ref="T4869:T4932" si="230">IF($B4869="","",$R4869*$S4869)</f>
        <v/>
      </c>
    </row>
    <row r="4870" spans="1:20" x14ac:dyDescent="0.3">
      <c r="A4870" s="20">
        <f>Тех_Движение!$A$4867</f>
        <v>4866</v>
      </c>
      <c r="B4870" s="20" t="str">
        <f>IF(Тех_Движение!$F$4867&gt;0,Тех_Движение!$I$4867,"")</f>
        <v/>
      </c>
      <c r="C4870" s="20" t="str">
        <f>IF($B4870="","",Тех_Движение!$D$4867)</f>
        <v/>
      </c>
      <c r="D4870" s="9" t="str">
        <f>IF($B4870="","",Тех_Движение!$B$4867)</f>
        <v/>
      </c>
      <c r="E4870" s="21" t="str">
        <f>IF($B4870="","",Тех_Движение!$F$4867)</f>
        <v/>
      </c>
      <c r="F4870" s="21" t="str">
        <f>IF($B4870="","",SUMIFS($E$5:$E4869,$C$5:$C4869,$C4870))</f>
        <v/>
      </c>
      <c r="G4870" s="21" t="str">
        <f>IF($B4870="","",MAX(0,$E4870-MAX(0,SUMIFS(Тех_Движение!$G$2:$G$5111,Тех_Движение!$D$2:$D$5111,$C4870,Тех_Движение!$B$2:$B$5111,"&lt;="&amp;Настройки!$B$5-1)-$F4870)))</f>
        <v/>
      </c>
      <c r="H4870" s="21" t="str">
        <f>IF($B4870="","",IF(AND($D4870&gt;=Настройки!$B$5,$D4870&lt;=Настройки!$B$6),$E4870,0))</f>
        <v/>
      </c>
      <c r="I4870" s="21" t="str">
        <f t="shared" si="228"/>
        <v/>
      </c>
      <c r="J4870" s="21" t="str">
        <f>IF($B4870="","",MAX(0,$E4870-MAX(0,SUMIFS(Тех_Движение!$G$2:$G$5111,Тех_Движение!$D$2:$D$5111,$C4870,Тех_Движение!$B$2:$B$5111,"&lt;="&amp;Настройки!$B$6)-$F4870)))</f>
        <v/>
      </c>
      <c r="K4870" s="21" t="e">
        <f>IF(OR($B4870="",K$3&lt;$D4870+Настройки!$B$7),0,MAX(0,$E4870-MAX(0,SUMIFS(Тех_Движение!$G$2:$G$5111,Тех_Движение!$D$2:$D$5111,$C4870,Тех_Движение!$B$2:$B$5111,"&lt;="&amp;K$3)-$F4870)))</f>
        <v>#VALUE!</v>
      </c>
      <c r="L4870" s="21" t="e">
        <f>IF(OR($B4870="",L$3&lt;$D4870+Настройки!$B$7),0,MAX(0,$E4870-MAX(0,SUMIFS(Тех_Движение!$G$2:$G$5111,Тех_Движение!$D$2:$D$5111,$C4870,Тех_Движение!$B$2:$B$5111,"&lt;="&amp;L$3)-$F4870)))</f>
        <v>#VALUE!</v>
      </c>
      <c r="M4870" s="21" t="e">
        <f>IF(OR($B4870="",M$3&lt;$D4870+Настройки!$B$7),0,MAX(0,$E4870-MAX(0,SUMIFS(Тех_Движение!$G$2:$G$5111,Тех_Движение!$D$2:$D$5111,$C4870,Тех_Движение!$B$2:$B$5111,"&lt;="&amp;M$3)-$F4870)))</f>
        <v>#VALUE!</v>
      </c>
      <c r="N4870" s="21" t="e">
        <f>IF(OR($B4870="",N$3&lt;$D4870+Настройки!$B$7),0,MAX(0,$E4870-MAX(0,SUMIFS(Тех_Движение!$G$2:$G$5111,Тех_Движение!$D$2:$D$5111,$C4870,Тех_Движение!$B$2:$B$5111,"&lt;="&amp;N$3)-$F4870)))</f>
        <v>#VALUE!</v>
      </c>
      <c r="O4870" s="21" t="e">
        <f>IF(OR($B4870="",O$3&lt;$D4870+Настройки!$B$7),0,MAX(0,$E4870-MAX(0,SUMIFS(Тех_Движение!$G$2:$G$5111,Тех_Движение!$D$2:$D$5111,$C4870,Тех_Движение!$B$2:$B$5111,"&lt;="&amp;O$3)-$F4870)))</f>
        <v>#VALUE!</v>
      </c>
      <c r="P4870" s="21" t="e">
        <f>IF(OR($B4870="",P$3&lt;$D4870+Настройки!$B$7),0,MAX(0,$E4870-MAX(0,SUMIFS(Тех_Движение!$G$2:$G$5111,Тех_Движение!$D$2:$D$5111,$C4870,Тех_Движение!$B$2:$B$5111,"&lt;="&amp;P$3)-$F4870)))</f>
        <v>#VALUE!</v>
      </c>
      <c r="Q4870" s="21" t="e">
        <f>IF(OR($B4870="",Q$3&lt;$D4870+Настройки!$B$7),0,MAX(0,$E4870-MAX(0,SUMIFS(Тех_Движение!$G$2:$G$5111,Тех_Движение!$D$2:$D$5111,$C4870,Тех_Движение!$B$2:$B$5111,"&lt;="&amp;Q$3)-$F4870)))</f>
        <v>#VALUE!</v>
      </c>
      <c r="R4870" s="21" t="str">
        <f t="shared" si="229"/>
        <v/>
      </c>
      <c r="S4870" s="23" t="str">
        <f>IF($B4870="","",VLOOKUP($C4870,Настройки!$A$11:$L$17,9,FALSE))</f>
        <v/>
      </c>
      <c r="T4870" s="23" t="str">
        <f t="shared" si="230"/>
        <v/>
      </c>
    </row>
    <row r="4871" spans="1:20" x14ac:dyDescent="0.3">
      <c r="A4871" s="20">
        <f>Тех_Движение!$A$4868</f>
        <v>4867</v>
      </c>
      <c r="B4871" s="20" t="str">
        <f>IF(Тех_Движение!$F$4868&gt;0,Тех_Движение!$I$4868,"")</f>
        <v/>
      </c>
      <c r="C4871" s="20" t="str">
        <f>IF($B4871="","",Тех_Движение!$D$4868)</f>
        <v/>
      </c>
      <c r="D4871" s="9" t="str">
        <f>IF($B4871="","",Тех_Движение!$B$4868)</f>
        <v/>
      </c>
      <c r="E4871" s="21" t="str">
        <f>IF($B4871="","",Тех_Движение!$F$4868)</f>
        <v/>
      </c>
      <c r="F4871" s="21" t="str">
        <f>IF($B4871="","",SUMIFS($E$5:$E4870,$C$5:$C4870,$C4871))</f>
        <v/>
      </c>
      <c r="G4871" s="21" t="str">
        <f>IF($B4871="","",MAX(0,$E4871-MAX(0,SUMIFS(Тех_Движение!$G$2:$G$5111,Тех_Движение!$D$2:$D$5111,$C4871,Тех_Движение!$B$2:$B$5111,"&lt;="&amp;Настройки!$B$5-1)-$F4871)))</f>
        <v/>
      </c>
      <c r="H4871" s="21" t="str">
        <f>IF($B4871="","",IF(AND($D4871&gt;=Настройки!$B$5,$D4871&lt;=Настройки!$B$6),$E4871,0))</f>
        <v/>
      </c>
      <c r="I4871" s="21" t="str">
        <f t="shared" si="228"/>
        <v/>
      </c>
      <c r="J4871" s="21" t="str">
        <f>IF($B4871="","",MAX(0,$E4871-MAX(0,SUMIFS(Тех_Движение!$G$2:$G$5111,Тех_Движение!$D$2:$D$5111,$C4871,Тех_Движение!$B$2:$B$5111,"&lt;="&amp;Настройки!$B$6)-$F4871)))</f>
        <v/>
      </c>
      <c r="K4871" s="21" t="e">
        <f>IF(OR($B4871="",K$3&lt;$D4871+Настройки!$B$7),0,MAX(0,$E4871-MAX(0,SUMIFS(Тех_Движение!$G$2:$G$5111,Тех_Движение!$D$2:$D$5111,$C4871,Тех_Движение!$B$2:$B$5111,"&lt;="&amp;K$3)-$F4871)))</f>
        <v>#VALUE!</v>
      </c>
      <c r="L4871" s="21" t="e">
        <f>IF(OR($B4871="",L$3&lt;$D4871+Настройки!$B$7),0,MAX(0,$E4871-MAX(0,SUMIFS(Тех_Движение!$G$2:$G$5111,Тех_Движение!$D$2:$D$5111,$C4871,Тех_Движение!$B$2:$B$5111,"&lt;="&amp;L$3)-$F4871)))</f>
        <v>#VALUE!</v>
      </c>
      <c r="M4871" s="21" t="e">
        <f>IF(OR($B4871="",M$3&lt;$D4871+Настройки!$B$7),0,MAX(0,$E4871-MAX(0,SUMIFS(Тех_Движение!$G$2:$G$5111,Тех_Движение!$D$2:$D$5111,$C4871,Тех_Движение!$B$2:$B$5111,"&lt;="&amp;M$3)-$F4871)))</f>
        <v>#VALUE!</v>
      </c>
      <c r="N4871" s="21" t="e">
        <f>IF(OR($B4871="",N$3&lt;$D4871+Настройки!$B$7),0,MAX(0,$E4871-MAX(0,SUMIFS(Тех_Движение!$G$2:$G$5111,Тех_Движение!$D$2:$D$5111,$C4871,Тех_Движение!$B$2:$B$5111,"&lt;="&amp;N$3)-$F4871)))</f>
        <v>#VALUE!</v>
      </c>
      <c r="O4871" s="21" t="e">
        <f>IF(OR($B4871="",O$3&lt;$D4871+Настройки!$B$7),0,MAX(0,$E4871-MAX(0,SUMIFS(Тех_Движение!$G$2:$G$5111,Тех_Движение!$D$2:$D$5111,$C4871,Тех_Движение!$B$2:$B$5111,"&lt;="&amp;O$3)-$F4871)))</f>
        <v>#VALUE!</v>
      </c>
      <c r="P4871" s="21" t="e">
        <f>IF(OR($B4871="",P$3&lt;$D4871+Настройки!$B$7),0,MAX(0,$E4871-MAX(0,SUMIFS(Тех_Движение!$G$2:$G$5111,Тех_Движение!$D$2:$D$5111,$C4871,Тех_Движение!$B$2:$B$5111,"&lt;="&amp;P$3)-$F4871)))</f>
        <v>#VALUE!</v>
      </c>
      <c r="Q4871" s="21" t="e">
        <f>IF(OR($B4871="",Q$3&lt;$D4871+Настройки!$B$7),0,MAX(0,$E4871-MAX(0,SUMIFS(Тех_Движение!$G$2:$G$5111,Тех_Движение!$D$2:$D$5111,$C4871,Тех_Движение!$B$2:$B$5111,"&lt;="&amp;Q$3)-$F4871)))</f>
        <v>#VALUE!</v>
      </c>
      <c r="R4871" s="21" t="str">
        <f t="shared" si="229"/>
        <v/>
      </c>
      <c r="S4871" s="23" t="str">
        <f>IF($B4871="","",VLOOKUP($C4871,Настройки!$A$11:$L$17,9,FALSE))</f>
        <v/>
      </c>
      <c r="T4871" s="23" t="str">
        <f t="shared" si="230"/>
        <v/>
      </c>
    </row>
    <row r="4872" spans="1:20" x14ac:dyDescent="0.3">
      <c r="A4872" s="20">
        <f>Тех_Движение!$A$4869</f>
        <v>4868</v>
      </c>
      <c r="B4872" s="20" t="str">
        <f>IF(Тех_Движение!$F$4869&gt;0,Тех_Движение!$I$4869,"")</f>
        <v/>
      </c>
      <c r="C4872" s="20" t="str">
        <f>IF($B4872="","",Тех_Движение!$D$4869)</f>
        <v/>
      </c>
      <c r="D4872" s="9" t="str">
        <f>IF($B4872="","",Тех_Движение!$B$4869)</f>
        <v/>
      </c>
      <c r="E4872" s="21" t="str">
        <f>IF($B4872="","",Тех_Движение!$F$4869)</f>
        <v/>
      </c>
      <c r="F4872" s="21" t="str">
        <f>IF($B4872="","",SUMIFS($E$5:$E4871,$C$5:$C4871,$C4872))</f>
        <v/>
      </c>
      <c r="G4872" s="21" t="str">
        <f>IF($B4872="","",MAX(0,$E4872-MAX(0,SUMIFS(Тех_Движение!$G$2:$G$5111,Тех_Движение!$D$2:$D$5111,$C4872,Тех_Движение!$B$2:$B$5111,"&lt;="&amp;Настройки!$B$5-1)-$F4872)))</f>
        <v/>
      </c>
      <c r="H4872" s="21" t="str">
        <f>IF($B4872="","",IF(AND($D4872&gt;=Настройки!$B$5,$D4872&lt;=Настройки!$B$6),$E4872,0))</f>
        <v/>
      </c>
      <c r="I4872" s="21" t="str">
        <f t="shared" si="228"/>
        <v/>
      </c>
      <c r="J4872" s="21" t="str">
        <f>IF($B4872="","",MAX(0,$E4872-MAX(0,SUMIFS(Тех_Движение!$G$2:$G$5111,Тех_Движение!$D$2:$D$5111,$C4872,Тех_Движение!$B$2:$B$5111,"&lt;="&amp;Настройки!$B$6)-$F4872)))</f>
        <v/>
      </c>
      <c r="K4872" s="21" t="e">
        <f>IF(OR($B4872="",K$3&lt;$D4872+Настройки!$B$7),0,MAX(0,$E4872-MAX(0,SUMIFS(Тех_Движение!$G$2:$G$5111,Тех_Движение!$D$2:$D$5111,$C4872,Тех_Движение!$B$2:$B$5111,"&lt;="&amp;K$3)-$F4872)))</f>
        <v>#VALUE!</v>
      </c>
      <c r="L4872" s="21" t="e">
        <f>IF(OR($B4872="",L$3&lt;$D4872+Настройки!$B$7),0,MAX(0,$E4872-MAX(0,SUMIFS(Тех_Движение!$G$2:$G$5111,Тех_Движение!$D$2:$D$5111,$C4872,Тех_Движение!$B$2:$B$5111,"&lt;="&amp;L$3)-$F4872)))</f>
        <v>#VALUE!</v>
      </c>
      <c r="M4872" s="21" t="e">
        <f>IF(OR($B4872="",M$3&lt;$D4872+Настройки!$B$7),0,MAX(0,$E4872-MAX(0,SUMIFS(Тех_Движение!$G$2:$G$5111,Тех_Движение!$D$2:$D$5111,$C4872,Тех_Движение!$B$2:$B$5111,"&lt;="&amp;M$3)-$F4872)))</f>
        <v>#VALUE!</v>
      </c>
      <c r="N4872" s="21" t="e">
        <f>IF(OR($B4872="",N$3&lt;$D4872+Настройки!$B$7),0,MAX(0,$E4872-MAX(0,SUMIFS(Тех_Движение!$G$2:$G$5111,Тех_Движение!$D$2:$D$5111,$C4872,Тех_Движение!$B$2:$B$5111,"&lt;="&amp;N$3)-$F4872)))</f>
        <v>#VALUE!</v>
      </c>
      <c r="O4872" s="21" t="e">
        <f>IF(OR($B4872="",O$3&lt;$D4872+Настройки!$B$7),0,MAX(0,$E4872-MAX(0,SUMIFS(Тех_Движение!$G$2:$G$5111,Тех_Движение!$D$2:$D$5111,$C4872,Тех_Движение!$B$2:$B$5111,"&lt;="&amp;O$3)-$F4872)))</f>
        <v>#VALUE!</v>
      </c>
      <c r="P4872" s="21" t="e">
        <f>IF(OR($B4872="",P$3&lt;$D4872+Настройки!$B$7),0,MAX(0,$E4872-MAX(0,SUMIFS(Тех_Движение!$G$2:$G$5111,Тех_Движение!$D$2:$D$5111,$C4872,Тех_Движение!$B$2:$B$5111,"&lt;="&amp;P$3)-$F4872)))</f>
        <v>#VALUE!</v>
      </c>
      <c r="Q4872" s="21" t="e">
        <f>IF(OR($B4872="",Q$3&lt;$D4872+Настройки!$B$7),0,MAX(0,$E4872-MAX(0,SUMIFS(Тех_Движение!$G$2:$G$5111,Тех_Движение!$D$2:$D$5111,$C4872,Тех_Движение!$B$2:$B$5111,"&lt;="&amp;Q$3)-$F4872)))</f>
        <v>#VALUE!</v>
      </c>
      <c r="R4872" s="21" t="str">
        <f t="shared" si="229"/>
        <v/>
      </c>
      <c r="S4872" s="23" t="str">
        <f>IF($B4872="","",VLOOKUP($C4872,Настройки!$A$11:$L$17,9,FALSE))</f>
        <v/>
      </c>
      <c r="T4872" s="23" t="str">
        <f t="shared" si="230"/>
        <v/>
      </c>
    </row>
    <row r="4873" spans="1:20" x14ac:dyDescent="0.3">
      <c r="A4873" s="20">
        <f>Тех_Движение!$A$4870</f>
        <v>4869</v>
      </c>
      <c r="B4873" s="20" t="str">
        <f>IF(Тех_Движение!$F$4870&gt;0,Тех_Движение!$I$4870,"")</f>
        <v/>
      </c>
      <c r="C4873" s="20" t="str">
        <f>IF($B4873="","",Тех_Движение!$D$4870)</f>
        <v/>
      </c>
      <c r="D4873" s="9" t="str">
        <f>IF($B4873="","",Тех_Движение!$B$4870)</f>
        <v/>
      </c>
      <c r="E4873" s="21" t="str">
        <f>IF($B4873="","",Тех_Движение!$F$4870)</f>
        <v/>
      </c>
      <c r="F4873" s="21" t="str">
        <f>IF($B4873="","",SUMIFS($E$5:$E4872,$C$5:$C4872,$C4873))</f>
        <v/>
      </c>
      <c r="G4873" s="21" t="str">
        <f>IF($B4873="","",MAX(0,$E4873-MAX(0,SUMIFS(Тех_Движение!$G$2:$G$5111,Тех_Движение!$D$2:$D$5111,$C4873,Тех_Движение!$B$2:$B$5111,"&lt;="&amp;Настройки!$B$5-1)-$F4873)))</f>
        <v/>
      </c>
      <c r="H4873" s="21" t="str">
        <f>IF($B4873="","",IF(AND($D4873&gt;=Настройки!$B$5,$D4873&lt;=Настройки!$B$6),$E4873,0))</f>
        <v/>
      </c>
      <c r="I4873" s="21" t="str">
        <f t="shared" si="228"/>
        <v/>
      </c>
      <c r="J4873" s="21" t="str">
        <f>IF($B4873="","",MAX(0,$E4873-MAX(0,SUMIFS(Тех_Движение!$G$2:$G$5111,Тех_Движение!$D$2:$D$5111,$C4873,Тех_Движение!$B$2:$B$5111,"&lt;="&amp;Настройки!$B$6)-$F4873)))</f>
        <v/>
      </c>
      <c r="K4873" s="21" t="e">
        <f>IF(OR($B4873="",K$3&lt;$D4873+Настройки!$B$7),0,MAX(0,$E4873-MAX(0,SUMIFS(Тех_Движение!$G$2:$G$5111,Тех_Движение!$D$2:$D$5111,$C4873,Тех_Движение!$B$2:$B$5111,"&lt;="&amp;K$3)-$F4873)))</f>
        <v>#VALUE!</v>
      </c>
      <c r="L4873" s="21" t="e">
        <f>IF(OR($B4873="",L$3&lt;$D4873+Настройки!$B$7),0,MAX(0,$E4873-MAX(0,SUMIFS(Тех_Движение!$G$2:$G$5111,Тех_Движение!$D$2:$D$5111,$C4873,Тех_Движение!$B$2:$B$5111,"&lt;="&amp;L$3)-$F4873)))</f>
        <v>#VALUE!</v>
      </c>
      <c r="M4873" s="21" t="e">
        <f>IF(OR($B4873="",M$3&lt;$D4873+Настройки!$B$7),0,MAX(0,$E4873-MAX(0,SUMIFS(Тех_Движение!$G$2:$G$5111,Тех_Движение!$D$2:$D$5111,$C4873,Тех_Движение!$B$2:$B$5111,"&lt;="&amp;M$3)-$F4873)))</f>
        <v>#VALUE!</v>
      </c>
      <c r="N4873" s="21" t="e">
        <f>IF(OR($B4873="",N$3&lt;$D4873+Настройки!$B$7),0,MAX(0,$E4873-MAX(0,SUMIFS(Тех_Движение!$G$2:$G$5111,Тех_Движение!$D$2:$D$5111,$C4873,Тех_Движение!$B$2:$B$5111,"&lt;="&amp;N$3)-$F4873)))</f>
        <v>#VALUE!</v>
      </c>
      <c r="O4873" s="21" t="e">
        <f>IF(OR($B4873="",O$3&lt;$D4873+Настройки!$B$7),0,MAX(0,$E4873-MAX(0,SUMIFS(Тех_Движение!$G$2:$G$5111,Тех_Движение!$D$2:$D$5111,$C4873,Тех_Движение!$B$2:$B$5111,"&lt;="&amp;O$3)-$F4873)))</f>
        <v>#VALUE!</v>
      </c>
      <c r="P4873" s="21" t="e">
        <f>IF(OR($B4873="",P$3&lt;$D4873+Настройки!$B$7),0,MAX(0,$E4873-MAX(0,SUMIFS(Тех_Движение!$G$2:$G$5111,Тех_Движение!$D$2:$D$5111,$C4873,Тех_Движение!$B$2:$B$5111,"&lt;="&amp;P$3)-$F4873)))</f>
        <v>#VALUE!</v>
      </c>
      <c r="Q4873" s="21" t="e">
        <f>IF(OR($B4873="",Q$3&lt;$D4873+Настройки!$B$7),0,MAX(0,$E4873-MAX(0,SUMIFS(Тех_Движение!$G$2:$G$5111,Тех_Движение!$D$2:$D$5111,$C4873,Тех_Движение!$B$2:$B$5111,"&lt;="&amp;Q$3)-$F4873)))</f>
        <v>#VALUE!</v>
      </c>
      <c r="R4873" s="21" t="str">
        <f t="shared" si="229"/>
        <v/>
      </c>
      <c r="S4873" s="23" t="str">
        <f>IF($B4873="","",VLOOKUP($C4873,Настройки!$A$11:$L$17,9,FALSE))</f>
        <v/>
      </c>
      <c r="T4873" s="23" t="str">
        <f t="shared" si="230"/>
        <v/>
      </c>
    </row>
    <row r="4874" spans="1:20" x14ac:dyDescent="0.3">
      <c r="A4874" s="20">
        <f>Тех_Движение!$A$4871</f>
        <v>4870</v>
      </c>
      <c r="B4874" s="20" t="str">
        <f>IF(Тех_Движение!$F$4871&gt;0,Тех_Движение!$I$4871,"")</f>
        <v/>
      </c>
      <c r="C4874" s="20" t="str">
        <f>IF($B4874="","",Тех_Движение!$D$4871)</f>
        <v/>
      </c>
      <c r="D4874" s="9" t="str">
        <f>IF($B4874="","",Тех_Движение!$B$4871)</f>
        <v/>
      </c>
      <c r="E4874" s="21" t="str">
        <f>IF($B4874="","",Тех_Движение!$F$4871)</f>
        <v/>
      </c>
      <c r="F4874" s="21" t="str">
        <f>IF($B4874="","",SUMIFS($E$5:$E4873,$C$5:$C4873,$C4874))</f>
        <v/>
      </c>
      <c r="G4874" s="21" t="str">
        <f>IF($B4874="","",MAX(0,$E4874-MAX(0,SUMIFS(Тех_Движение!$G$2:$G$5111,Тех_Движение!$D$2:$D$5111,$C4874,Тех_Движение!$B$2:$B$5111,"&lt;="&amp;Настройки!$B$5-1)-$F4874)))</f>
        <v/>
      </c>
      <c r="H4874" s="21" t="str">
        <f>IF($B4874="","",IF(AND($D4874&gt;=Настройки!$B$5,$D4874&lt;=Настройки!$B$6),$E4874,0))</f>
        <v/>
      </c>
      <c r="I4874" s="21" t="str">
        <f t="shared" si="228"/>
        <v/>
      </c>
      <c r="J4874" s="21" t="str">
        <f>IF($B4874="","",MAX(0,$E4874-MAX(0,SUMIFS(Тех_Движение!$G$2:$G$5111,Тех_Движение!$D$2:$D$5111,$C4874,Тех_Движение!$B$2:$B$5111,"&lt;="&amp;Настройки!$B$6)-$F4874)))</f>
        <v/>
      </c>
      <c r="K4874" s="21" t="e">
        <f>IF(OR($B4874="",K$3&lt;$D4874+Настройки!$B$7),0,MAX(0,$E4874-MAX(0,SUMIFS(Тех_Движение!$G$2:$G$5111,Тех_Движение!$D$2:$D$5111,$C4874,Тех_Движение!$B$2:$B$5111,"&lt;="&amp;K$3)-$F4874)))</f>
        <v>#VALUE!</v>
      </c>
      <c r="L4874" s="21" t="e">
        <f>IF(OR($B4874="",L$3&lt;$D4874+Настройки!$B$7),0,MAX(0,$E4874-MAX(0,SUMIFS(Тех_Движение!$G$2:$G$5111,Тех_Движение!$D$2:$D$5111,$C4874,Тех_Движение!$B$2:$B$5111,"&lt;="&amp;L$3)-$F4874)))</f>
        <v>#VALUE!</v>
      </c>
      <c r="M4874" s="21" t="e">
        <f>IF(OR($B4874="",M$3&lt;$D4874+Настройки!$B$7),0,MAX(0,$E4874-MAX(0,SUMIFS(Тех_Движение!$G$2:$G$5111,Тех_Движение!$D$2:$D$5111,$C4874,Тех_Движение!$B$2:$B$5111,"&lt;="&amp;M$3)-$F4874)))</f>
        <v>#VALUE!</v>
      </c>
      <c r="N4874" s="21" t="e">
        <f>IF(OR($B4874="",N$3&lt;$D4874+Настройки!$B$7),0,MAX(0,$E4874-MAX(0,SUMIFS(Тех_Движение!$G$2:$G$5111,Тех_Движение!$D$2:$D$5111,$C4874,Тех_Движение!$B$2:$B$5111,"&lt;="&amp;N$3)-$F4874)))</f>
        <v>#VALUE!</v>
      </c>
      <c r="O4874" s="21" t="e">
        <f>IF(OR($B4874="",O$3&lt;$D4874+Настройки!$B$7),0,MAX(0,$E4874-MAX(0,SUMIFS(Тех_Движение!$G$2:$G$5111,Тех_Движение!$D$2:$D$5111,$C4874,Тех_Движение!$B$2:$B$5111,"&lt;="&amp;O$3)-$F4874)))</f>
        <v>#VALUE!</v>
      </c>
      <c r="P4874" s="21" t="e">
        <f>IF(OR($B4874="",P$3&lt;$D4874+Настройки!$B$7),0,MAX(0,$E4874-MAX(0,SUMIFS(Тех_Движение!$G$2:$G$5111,Тех_Движение!$D$2:$D$5111,$C4874,Тех_Движение!$B$2:$B$5111,"&lt;="&amp;P$3)-$F4874)))</f>
        <v>#VALUE!</v>
      </c>
      <c r="Q4874" s="21" t="e">
        <f>IF(OR($B4874="",Q$3&lt;$D4874+Настройки!$B$7),0,MAX(0,$E4874-MAX(0,SUMIFS(Тех_Движение!$G$2:$G$5111,Тех_Движение!$D$2:$D$5111,$C4874,Тех_Движение!$B$2:$B$5111,"&lt;="&amp;Q$3)-$F4874)))</f>
        <v>#VALUE!</v>
      </c>
      <c r="R4874" s="21" t="str">
        <f t="shared" si="229"/>
        <v/>
      </c>
      <c r="S4874" s="23" t="str">
        <f>IF($B4874="","",VLOOKUP($C4874,Настройки!$A$11:$L$17,9,FALSE))</f>
        <v/>
      </c>
      <c r="T4874" s="23" t="str">
        <f t="shared" si="230"/>
        <v/>
      </c>
    </row>
    <row r="4875" spans="1:20" x14ac:dyDescent="0.3">
      <c r="A4875" s="20">
        <f>Тех_Движение!$A$4872</f>
        <v>4871</v>
      </c>
      <c r="B4875" s="20" t="str">
        <f>IF(Тех_Движение!$F$4872&gt;0,Тех_Движение!$I$4872,"")</f>
        <v/>
      </c>
      <c r="C4875" s="20" t="str">
        <f>IF($B4875="","",Тех_Движение!$D$4872)</f>
        <v/>
      </c>
      <c r="D4875" s="9" t="str">
        <f>IF($B4875="","",Тех_Движение!$B$4872)</f>
        <v/>
      </c>
      <c r="E4875" s="21" t="str">
        <f>IF($B4875="","",Тех_Движение!$F$4872)</f>
        <v/>
      </c>
      <c r="F4875" s="21" t="str">
        <f>IF($B4875="","",SUMIFS($E$5:$E4874,$C$5:$C4874,$C4875))</f>
        <v/>
      </c>
      <c r="G4875" s="21" t="str">
        <f>IF($B4875="","",MAX(0,$E4875-MAX(0,SUMIFS(Тех_Движение!$G$2:$G$5111,Тех_Движение!$D$2:$D$5111,$C4875,Тех_Движение!$B$2:$B$5111,"&lt;="&amp;Настройки!$B$5-1)-$F4875)))</f>
        <v/>
      </c>
      <c r="H4875" s="21" t="str">
        <f>IF($B4875="","",IF(AND($D4875&gt;=Настройки!$B$5,$D4875&lt;=Настройки!$B$6),$E4875,0))</f>
        <v/>
      </c>
      <c r="I4875" s="21" t="str">
        <f t="shared" si="228"/>
        <v/>
      </c>
      <c r="J4875" s="21" t="str">
        <f>IF($B4875="","",MAX(0,$E4875-MAX(0,SUMIFS(Тех_Движение!$G$2:$G$5111,Тех_Движение!$D$2:$D$5111,$C4875,Тех_Движение!$B$2:$B$5111,"&lt;="&amp;Настройки!$B$6)-$F4875)))</f>
        <v/>
      </c>
      <c r="K4875" s="21" t="e">
        <f>IF(OR($B4875="",K$3&lt;$D4875+Настройки!$B$7),0,MAX(0,$E4875-MAX(0,SUMIFS(Тех_Движение!$G$2:$G$5111,Тех_Движение!$D$2:$D$5111,$C4875,Тех_Движение!$B$2:$B$5111,"&lt;="&amp;K$3)-$F4875)))</f>
        <v>#VALUE!</v>
      </c>
      <c r="L4875" s="21" t="e">
        <f>IF(OR($B4875="",L$3&lt;$D4875+Настройки!$B$7),0,MAX(0,$E4875-MAX(0,SUMIFS(Тех_Движение!$G$2:$G$5111,Тех_Движение!$D$2:$D$5111,$C4875,Тех_Движение!$B$2:$B$5111,"&lt;="&amp;L$3)-$F4875)))</f>
        <v>#VALUE!</v>
      </c>
      <c r="M4875" s="21" t="e">
        <f>IF(OR($B4875="",M$3&lt;$D4875+Настройки!$B$7),0,MAX(0,$E4875-MAX(0,SUMIFS(Тех_Движение!$G$2:$G$5111,Тех_Движение!$D$2:$D$5111,$C4875,Тех_Движение!$B$2:$B$5111,"&lt;="&amp;M$3)-$F4875)))</f>
        <v>#VALUE!</v>
      </c>
      <c r="N4875" s="21" t="e">
        <f>IF(OR($B4875="",N$3&lt;$D4875+Настройки!$B$7),0,MAX(0,$E4875-MAX(0,SUMIFS(Тех_Движение!$G$2:$G$5111,Тех_Движение!$D$2:$D$5111,$C4875,Тех_Движение!$B$2:$B$5111,"&lt;="&amp;N$3)-$F4875)))</f>
        <v>#VALUE!</v>
      </c>
      <c r="O4875" s="21" t="e">
        <f>IF(OR($B4875="",O$3&lt;$D4875+Настройки!$B$7),0,MAX(0,$E4875-MAX(0,SUMIFS(Тех_Движение!$G$2:$G$5111,Тех_Движение!$D$2:$D$5111,$C4875,Тех_Движение!$B$2:$B$5111,"&lt;="&amp;O$3)-$F4875)))</f>
        <v>#VALUE!</v>
      </c>
      <c r="P4875" s="21" t="e">
        <f>IF(OR($B4875="",P$3&lt;$D4875+Настройки!$B$7),0,MAX(0,$E4875-MAX(0,SUMIFS(Тех_Движение!$G$2:$G$5111,Тех_Движение!$D$2:$D$5111,$C4875,Тех_Движение!$B$2:$B$5111,"&lt;="&amp;P$3)-$F4875)))</f>
        <v>#VALUE!</v>
      </c>
      <c r="Q4875" s="21" t="e">
        <f>IF(OR($B4875="",Q$3&lt;$D4875+Настройки!$B$7),0,MAX(0,$E4875-MAX(0,SUMIFS(Тех_Движение!$G$2:$G$5111,Тех_Движение!$D$2:$D$5111,$C4875,Тех_Движение!$B$2:$B$5111,"&lt;="&amp;Q$3)-$F4875)))</f>
        <v>#VALUE!</v>
      </c>
      <c r="R4875" s="21" t="str">
        <f t="shared" si="229"/>
        <v/>
      </c>
      <c r="S4875" s="23" t="str">
        <f>IF($B4875="","",VLOOKUP($C4875,Настройки!$A$11:$L$17,9,FALSE))</f>
        <v/>
      </c>
      <c r="T4875" s="23" t="str">
        <f t="shared" si="230"/>
        <v/>
      </c>
    </row>
    <row r="4876" spans="1:20" x14ac:dyDescent="0.3">
      <c r="A4876" s="20">
        <f>Тех_Движение!$A$4873</f>
        <v>4872</v>
      </c>
      <c r="B4876" s="20" t="str">
        <f>IF(Тех_Движение!$F$4873&gt;0,Тех_Движение!$I$4873,"")</f>
        <v/>
      </c>
      <c r="C4876" s="20" t="str">
        <f>IF($B4876="","",Тех_Движение!$D$4873)</f>
        <v/>
      </c>
      <c r="D4876" s="9" t="str">
        <f>IF($B4876="","",Тех_Движение!$B$4873)</f>
        <v/>
      </c>
      <c r="E4876" s="21" t="str">
        <f>IF($B4876="","",Тех_Движение!$F$4873)</f>
        <v/>
      </c>
      <c r="F4876" s="21" t="str">
        <f>IF($B4876="","",SUMIFS($E$5:$E4875,$C$5:$C4875,$C4876))</f>
        <v/>
      </c>
      <c r="G4876" s="21" t="str">
        <f>IF($B4876="","",MAX(0,$E4876-MAX(0,SUMIFS(Тех_Движение!$G$2:$G$5111,Тех_Движение!$D$2:$D$5111,$C4876,Тех_Движение!$B$2:$B$5111,"&lt;="&amp;Настройки!$B$5-1)-$F4876)))</f>
        <v/>
      </c>
      <c r="H4876" s="21" t="str">
        <f>IF($B4876="","",IF(AND($D4876&gt;=Настройки!$B$5,$D4876&lt;=Настройки!$B$6),$E4876,0))</f>
        <v/>
      </c>
      <c r="I4876" s="21" t="str">
        <f t="shared" si="228"/>
        <v/>
      </c>
      <c r="J4876" s="21" t="str">
        <f>IF($B4876="","",MAX(0,$E4876-MAX(0,SUMIFS(Тех_Движение!$G$2:$G$5111,Тех_Движение!$D$2:$D$5111,$C4876,Тех_Движение!$B$2:$B$5111,"&lt;="&amp;Настройки!$B$6)-$F4876)))</f>
        <v/>
      </c>
      <c r="K4876" s="21" t="e">
        <f>IF(OR($B4876="",K$3&lt;$D4876+Настройки!$B$7),0,MAX(0,$E4876-MAX(0,SUMIFS(Тех_Движение!$G$2:$G$5111,Тех_Движение!$D$2:$D$5111,$C4876,Тех_Движение!$B$2:$B$5111,"&lt;="&amp;K$3)-$F4876)))</f>
        <v>#VALUE!</v>
      </c>
      <c r="L4876" s="21" t="e">
        <f>IF(OR($B4876="",L$3&lt;$D4876+Настройки!$B$7),0,MAX(0,$E4876-MAX(0,SUMIFS(Тех_Движение!$G$2:$G$5111,Тех_Движение!$D$2:$D$5111,$C4876,Тех_Движение!$B$2:$B$5111,"&lt;="&amp;L$3)-$F4876)))</f>
        <v>#VALUE!</v>
      </c>
      <c r="M4876" s="21" t="e">
        <f>IF(OR($B4876="",M$3&lt;$D4876+Настройки!$B$7),0,MAX(0,$E4876-MAX(0,SUMIFS(Тех_Движение!$G$2:$G$5111,Тех_Движение!$D$2:$D$5111,$C4876,Тех_Движение!$B$2:$B$5111,"&lt;="&amp;M$3)-$F4876)))</f>
        <v>#VALUE!</v>
      </c>
      <c r="N4876" s="21" t="e">
        <f>IF(OR($B4876="",N$3&lt;$D4876+Настройки!$B$7),0,MAX(0,$E4876-MAX(0,SUMIFS(Тех_Движение!$G$2:$G$5111,Тех_Движение!$D$2:$D$5111,$C4876,Тех_Движение!$B$2:$B$5111,"&lt;="&amp;N$3)-$F4876)))</f>
        <v>#VALUE!</v>
      </c>
      <c r="O4876" s="21" t="e">
        <f>IF(OR($B4876="",O$3&lt;$D4876+Настройки!$B$7),0,MAX(0,$E4876-MAX(0,SUMIFS(Тех_Движение!$G$2:$G$5111,Тех_Движение!$D$2:$D$5111,$C4876,Тех_Движение!$B$2:$B$5111,"&lt;="&amp;O$3)-$F4876)))</f>
        <v>#VALUE!</v>
      </c>
      <c r="P4876" s="21" t="e">
        <f>IF(OR($B4876="",P$3&lt;$D4876+Настройки!$B$7),0,MAX(0,$E4876-MAX(0,SUMIFS(Тех_Движение!$G$2:$G$5111,Тех_Движение!$D$2:$D$5111,$C4876,Тех_Движение!$B$2:$B$5111,"&lt;="&amp;P$3)-$F4876)))</f>
        <v>#VALUE!</v>
      </c>
      <c r="Q4876" s="21" t="e">
        <f>IF(OR($B4876="",Q$3&lt;$D4876+Настройки!$B$7),0,MAX(0,$E4876-MAX(0,SUMIFS(Тех_Движение!$G$2:$G$5111,Тех_Движение!$D$2:$D$5111,$C4876,Тех_Движение!$B$2:$B$5111,"&lt;="&amp;Q$3)-$F4876)))</f>
        <v>#VALUE!</v>
      </c>
      <c r="R4876" s="21" t="str">
        <f t="shared" si="229"/>
        <v/>
      </c>
      <c r="S4876" s="23" t="str">
        <f>IF($B4876="","",VLOOKUP($C4876,Настройки!$A$11:$L$17,9,FALSE))</f>
        <v/>
      </c>
      <c r="T4876" s="23" t="str">
        <f t="shared" si="230"/>
        <v/>
      </c>
    </row>
    <row r="4877" spans="1:20" x14ac:dyDescent="0.3">
      <c r="A4877" s="20">
        <f>Тех_Движение!$A$4874</f>
        <v>4873</v>
      </c>
      <c r="B4877" s="20" t="str">
        <f>IF(Тех_Движение!$F$4874&gt;0,Тех_Движение!$I$4874,"")</f>
        <v/>
      </c>
      <c r="C4877" s="20" t="str">
        <f>IF($B4877="","",Тех_Движение!$D$4874)</f>
        <v/>
      </c>
      <c r="D4877" s="9" t="str">
        <f>IF($B4877="","",Тех_Движение!$B$4874)</f>
        <v/>
      </c>
      <c r="E4877" s="21" t="str">
        <f>IF($B4877="","",Тех_Движение!$F$4874)</f>
        <v/>
      </c>
      <c r="F4877" s="21" t="str">
        <f>IF($B4877="","",SUMIFS($E$5:$E4876,$C$5:$C4876,$C4877))</f>
        <v/>
      </c>
      <c r="G4877" s="21" t="str">
        <f>IF($B4877="","",MAX(0,$E4877-MAX(0,SUMIFS(Тех_Движение!$G$2:$G$5111,Тех_Движение!$D$2:$D$5111,$C4877,Тех_Движение!$B$2:$B$5111,"&lt;="&amp;Настройки!$B$5-1)-$F4877)))</f>
        <v/>
      </c>
      <c r="H4877" s="21" t="str">
        <f>IF($B4877="","",IF(AND($D4877&gt;=Настройки!$B$5,$D4877&lt;=Настройки!$B$6),$E4877,0))</f>
        <v/>
      </c>
      <c r="I4877" s="21" t="str">
        <f t="shared" si="228"/>
        <v/>
      </c>
      <c r="J4877" s="21" t="str">
        <f>IF($B4877="","",MAX(0,$E4877-MAX(0,SUMIFS(Тех_Движение!$G$2:$G$5111,Тех_Движение!$D$2:$D$5111,$C4877,Тех_Движение!$B$2:$B$5111,"&lt;="&amp;Настройки!$B$6)-$F4877)))</f>
        <v/>
      </c>
      <c r="K4877" s="21" t="e">
        <f>IF(OR($B4877="",K$3&lt;$D4877+Настройки!$B$7),0,MAX(0,$E4877-MAX(0,SUMIFS(Тех_Движение!$G$2:$G$5111,Тех_Движение!$D$2:$D$5111,$C4877,Тех_Движение!$B$2:$B$5111,"&lt;="&amp;K$3)-$F4877)))</f>
        <v>#VALUE!</v>
      </c>
      <c r="L4877" s="21" t="e">
        <f>IF(OR($B4877="",L$3&lt;$D4877+Настройки!$B$7),0,MAX(0,$E4877-MAX(0,SUMIFS(Тех_Движение!$G$2:$G$5111,Тех_Движение!$D$2:$D$5111,$C4877,Тех_Движение!$B$2:$B$5111,"&lt;="&amp;L$3)-$F4877)))</f>
        <v>#VALUE!</v>
      </c>
      <c r="M4877" s="21" t="e">
        <f>IF(OR($B4877="",M$3&lt;$D4877+Настройки!$B$7),0,MAX(0,$E4877-MAX(0,SUMIFS(Тех_Движение!$G$2:$G$5111,Тех_Движение!$D$2:$D$5111,$C4877,Тех_Движение!$B$2:$B$5111,"&lt;="&amp;M$3)-$F4877)))</f>
        <v>#VALUE!</v>
      </c>
      <c r="N4877" s="21" t="e">
        <f>IF(OR($B4877="",N$3&lt;$D4877+Настройки!$B$7),0,MAX(0,$E4877-MAX(0,SUMIFS(Тех_Движение!$G$2:$G$5111,Тех_Движение!$D$2:$D$5111,$C4877,Тех_Движение!$B$2:$B$5111,"&lt;="&amp;N$3)-$F4877)))</f>
        <v>#VALUE!</v>
      </c>
      <c r="O4877" s="21" t="e">
        <f>IF(OR($B4877="",O$3&lt;$D4877+Настройки!$B$7),0,MAX(0,$E4877-MAX(0,SUMIFS(Тех_Движение!$G$2:$G$5111,Тех_Движение!$D$2:$D$5111,$C4877,Тех_Движение!$B$2:$B$5111,"&lt;="&amp;O$3)-$F4877)))</f>
        <v>#VALUE!</v>
      </c>
      <c r="P4877" s="21" t="e">
        <f>IF(OR($B4877="",P$3&lt;$D4877+Настройки!$B$7),0,MAX(0,$E4877-MAX(0,SUMIFS(Тех_Движение!$G$2:$G$5111,Тех_Движение!$D$2:$D$5111,$C4877,Тех_Движение!$B$2:$B$5111,"&lt;="&amp;P$3)-$F4877)))</f>
        <v>#VALUE!</v>
      </c>
      <c r="Q4877" s="21" t="e">
        <f>IF(OR($B4877="",Q$3&lt;$D4877+Настройки!$B$7),0,MAX(0,$E4877-MAX(0,SUMIFS(Тех_Движение!$G$2:$G$5111,Тех_Движение!$D$2:$D$5111,$C4877,Тех_Движение!$B$2:$B$5111,"&lt;="&amp;Q$3)-$F4877)))</f>
        <v>#VALUE!</v>
      </c>
      <c r="R4877" s="21" t="str">
        <f t="shared" si="229"/>
        <v/>
      </c>
      <c r="S4877" s="23" t="str">
        <f>IF($B4877="","",VLOOKUP($C4877,Настройки!$A$11:$L$17,9,FALSE))</f>
        <v/>
      </c>
      <c r="T4877" s="23" t="str">
        <f t="shared" si="230"/>
        <v/>
      </c>
    </row>
    <row r="4878" spans="1:20" x14ac:dyDescent="0.3">
      <c r="A4878" s="20">
        <f>Тех_Движение!$A$4875</f>
        <v>4874</v>
      </c>
      <c r="B4878" s="20" t="str">
        <f>IF(Тех_Движение!$F$4875&gt;0,Тех_Движение!$I$4875,"")</f>
        <v/>
      </c>
      <c r="C4878" s="20" t="str">
        <f>IF($B4878="","",Тех_Движение!$D$4875)</f>
        <v/>
      </c>
      <c r="D4878" s="9" t="str">
        <f>IF($B4878="","",Тех_Движение!$B$4875)</f>
        <v/>
      </c>
      <c r="E4878" s="21" t="str">
        <f>IF($B4878="","",Тех_Движение!$F$4875)</f>
        <v/>
      </c>
      <c r="F4878" s="21" t="str">
        <f>IF($B4878="","",SUMIFS($E$5:$E4877,$C$5:$C4877,$C4878))</f>
        <v/>
      </c>
      <c r="G4878" s="21" t="str">
        <f>IF($B4878="","",MAX(0,$E4878-MAX(0,SUMIFS(Тех_Движение!$G$2:$G$5111,Тех_Движение!$D$2:$D$5111,$C4878,Тех_Движение!$B$2:$B$5111,"&lt;="&amp;Настройки!$B$5-1)-$F4878)))</f>
        <v/>
      </c>
      <c r="H4878" s="21" t="str">
        <f>IF($B4878="","",IF(AND($D4878&gt;=Настройки!$B$5,$D4878&lt;=Настройки!$B$6),$E4878,0))</f>
        <v/>
      </c>
      <c r="I4878" s="21" t="str">
        <f t="shared" si="228"/>
        <v/>
      </c>
      <c r="J4878" s="21" t="str">
        <f>IF($B4878="","",MAX(0,$E4878-MAX(0,SUMIFS(Тех_Движение!$G$2:$G$5111,Тех_Движение!$D$2:$D$5111,$C4878,Тех_Движение!$B$2:$B$5111,"&lt;="&amp;Настройки!$B$6)-$F4878)))</f>
        <v/>
      </c>
      <c r="K4878" s="21" t="e">
        <f>IF(OR($B4878="",K$3&lt;$D4878+Настройки!$B$7),0,MAX(0,$E4878-MAX(0,SUMIFS(Тех_Движение!$G$2:$G$5111,Тех_Движение!$D$2:$D$5111,$C4878,Тех_Движение!$B$2:$B$5111,"&lt;="&amp;K$3)-$F4878)))</f>
        <v>#VALUE!</v>
      </c>
      <c r="L4878" s="21" t="e">
        <f>IF(OR($B4878="",L$3&lt;$D4878+Настройки!$B$7),0,MAX(0,$E4878-MAX(0,SUMIFS(Тех_Движение!$G$2:$G$5111,Тех_Движение!$D$2:$D$5111,$C4878,Тех_Движение!$B$2:$B$5111,"&lt;="&amp;L$3)-$F4878)))</f>
        <v>#VALUE!</v>
      </c>
      <c r="M4878" s="21" t="e">
        <f>IF(OR($B4878="",M$3&lt;$D4878+Настройки!$B$7),0,MAX(0,$E4878-MAX(0,SUMIFS(Тех_Движение!$G$2:$G$5111,Тех_Движение!$D$2:$D$5111,$C4878,Тех_Движение!$B$2:$B$5111,"&lt;="&amp;M$3)-$F4878)))</f>
        <v>#VALUE!</v>
      </c>
      <c r="N4878" s="21" t="e">
        <f>IF(OR($B4878="",N$3&lt;$D4878+Настройки!$B$7),0,MAX(0,$E4878-MAX(0,SUMIFS(Тех_Движение!$G$2:$G$5111,Тех_Движение!$D$2:$D$5111,$C4878,Тех_Движение!$B$2:$B$5111,"&lt;="&amp;N$3)-$F4878)))</f>
        <v>#VALUE!</v>
      </c>
      <c r="O4878" s="21" t="e">
        <f>IF(OR($B4878="",O$3&lt;$D4878+Настройки!$B$7),0,MAX(0,$E4878-MAX(0,SUMIFS(Тех_Движение!$G$2:$G$5111,Тех_Движение!$D$2:$D$5111,$C4878,Тех_Движение!$B$2:$B$5111,"&lt;="&amp;O$3)-$F4878)))</f>
        <v>#VALUE!</v>
      </c>
      <c r="P4878" s="21" t="e">
        <f>IF(OR($B4878="",P$3&lt;$D4878+Настройки!$B$7),0,MAX(0,$E4878-MAX(0,SUMIFS(Тех_Движение!$G$2:$G$5111,Тех_Движение!$D$2:$D$5111,$C4878,Тех_Движение!$B$2:$B$5111,"&lt;="&amp;P$3)-$F4878)))</f>
        <v>#VALUE!</v>
      </c>
      <c r="Q4878" s="21" t="e">
        <f>IF(OR($B4878="",Q$3&lt;$D4878+Настройки!$B$7),0,MAX(0,$E4878-MAX(0,SUMIFS(Тех_Движение!$G$2:$G$5111,Тех_Движение!$D$2:$D$5111,$C4878,Тех_Движение!$B$2:$B$5111,"&lt;="&amp;Q$3)-$F4878)))</f>
        <v>#VALUE!</v>
      </c>
      <c r="R4878" s="21" t="str">
        <f t="shared" si="229"/>
        <v/>
      </c>
      <c r="S4878" s="23" t="str">
        <f>IF($B4878="","",VLOOKUP($C4878,Настройки!$A$11:$L$17,9,FALSE))</f>
        <v/>
      </c>
      <c r="T4878" s="23" t="str">
        <f t="shared" si="230"/>
        <v/>
      </c>
    </row>
    <row r="4879" spans="1:20" x14ac:dyDescent="0.3">
      <c r="A4879" s="20">
        <f>Тех_Движение!$A$4876</f>
        <v>4875</v>
      </c>
      <c r="B4879" s="20" t="str">
        <f>IF(Тех_Движение!$F$4876&gt;0,Тех_Движение!$I$4876,"")</f>
        <v/>
      </c>
      <c r="C4879" s="20" t="str">
        <f>IF($B4879="","",Тех_Движение!$D$4876)</f>
        <v/>
      </c>
      <c r="D4879" s="9" t="str">
        <f>IF($B4879="","",Тех_Движение!$B$4876)</f>
        <v/>
      </c>
      <c r="E4879" s="21" t="str">
        <f>IF($B4879="","",Тех_Движение!$F$4876)</f>
        <v/>
      </c>
      <c r="F4879" s="21" t="str">
        <f>IF($B4879="","",SUMIFS($E$5:$E4878,$C$5:$C4878,$C4879))</f>
        <v/>
      </c>
      <c r="G4879" s="21" t="str">
        <f>IF($B4879="","",MAX(0,$E4879-MAX(0,SUMIFS(Тех_Движение!$G$2:$G$5111,Тех_Движение!$D$2:$D$5111,$C4879,Тех_Движение!$B$2:$B$5111,"&lt;="&amp;Настройки!$B$5-1)-$F4879)))</f>
        <v/>
      </c>
      <c r="H4879" s="21" t="str">
        <f>IF($B4879="","",IF(AND($D4879&gt;=Настройки!$B$5,$D4879&lt;=Настройки!$B$6),$E4879,0))</f>
        <v/>
      </c>
      <c r="I4879" s="21" t="str">
        <f t="shared" si="228"/>
        <v/>
      </c>
      <c r="J4879" s="21" t="str">
        <f>IF($B4879="","",MAX(0,$E4879-MAX(0,SUMIFS(Тех_Движение!$G$2:$G$5111,Тех_Движение!$D$2:$D$5111,$C4879,Тех_Движение!$B$2:$B$5111,"&lt;="&amp;Настройки!$B$6)-$F4879)))</f>
        <v/>
      </c>
      <c r="K4879" s="21" t="e">
        <f>IF(OR($B4879="",K$3&lt;$D4879+Настройки!$B$7),0,MAX(0,$E4879-MAX(0,SUMIFS(Тех_Движение!$G$2:$G$5111,Тех_Движение!$D$2:$D$5111,$C4879,Тех_Движение!$B$2:$B$5111,"&lt;="&amp;K$3)-$F4879)))</f>
        <v>#VALUE!</v>
      </c>
      <c r="L4879" s="21" t="e">
        <f>IF(OR($B4879="",L$3&lt;$D4879+Настройки!$B$7),0,MAX(0,$E4879-MAX(0,SUMIFS(Тех_Движение!$G$2:$G$5111,Тех_Движение!$D$2:$D$5111,$C4879,Тех_Движение!$B$2:$B$5111,"&lt;="&amp;L$3)-$F4879)))</f>
        <v>#VALUE!</v>
      </c>
      <c r="M4879" s="21" t="e">
        <f>IF(OR($B4879="",M$3&lt;$D4879+Настройки!$B$7),0,MAX(0,$E4879-MAX(0,SUMIFS(Тех_Движение!$G$2:$G$5111,Тех_Движение!$D$2:$D$5111,$C4879,Тех_Движение!$B$2:$B$5111,"&lt;="&amp;M$3)-$F4879)))</f>
        <v>#VALUE!</v>
      </c>
      <c r="N4879" s="21" t="e">
        <f>IF(OR($B4879="",N$3&lt;$D4879+Настройки!$B$7),0,MAX(0,$E4879-MAX(0,SUMIFS(Тех_Движение!$G$2:$G$5111,Тех_Движение!$D$2:$D$5111,$C4879,Тех_Движение!$B$2:$B$5111,"&lt;="&amp;N$3)-$F4879)))</f>
        <v>#VALUE!</v>
      </c>
      <c r="O4879" s="21" t="e">
        <f>IF(OR($B4879="",O$3&lt;$D4879+Настройки!$B$7),0,MAX(0,$E4879-MAX(0,SUMIFS(Тех_Движение!$G$2:$G$5111,Тех_Движение!$D$2:$D$5111,$C4879,Тех_Движение!$B$2:$B$5111,"&lt;="&amp;O$3)-$F4879)))</f>
        <v>#VALUE!</v>
      </c>
      <c r="P4879" s="21" t="e">
        <f>IF(OR($B4879="",P$3&lt;$D4879+Настройки!$B$7),0,MAX(0,$E4879-MAX(0,SUMIFS(Тех_Движение!$G$2:$G$5111,Тех_Движение!$D$2:$D$5111,$C4879,Тех_Движение!$B$2:$B$5111,"&lt;="&amp;P$3)-$F4879)))</f>
        <v>#VALUE!</v>
      </c>
      <c r="Q4879" s="21" t="e">
        <f>IF(OR($B4879="",Q$3&lt;$D4879+Настройки!$B$7),0,MAX(0,$E4879-MAX(0,SUMIFS(Тех_Движение!$G$2:$G$5111,Тех_Движение!$D$2:$D$5111,$C4879,Тех_Движение!$B$2:$B$5111,"&lt;="&amp;Q$3)-$F4879)))</f>
        <v>#VALUE!</v>
      </c>
      <c r="R4879" s="21" t="str">
        <f t="shared" si="229"/>
        <v/>
      </c>
      <c r="S4879" s="23" t="str">
        <f>IF($B4879="","",VLOOKUP($C4879,Настройки!$A$11:$L$17,9,FALSE))</f>
        <v/>
      </c>
      <c r="T4879" s="23" t="str">
        <f t="shared" si="230"/>
        <v/>
      </c>
    </row>
    <row r="4880" spans="1:20" x14ac:dyDescent="0.3">
      <c r="A4880" s="20">
        <f>Тех_Движение!$A$4877</f>
        <v>4876</v>
      </c>
      <c r="B4880" s="20" t="str">
        <f>IF(Тех_Движение!$F$4877&gt;0,Тех_Движение!$I$4877,"")</f>
        <v/>
      </c>
      <c r="C4880" s="20" t="str">
        <f>IF($B4880="","",Тех_Движение!$D$4877)</f>
        <v/>
      </c>
      <c r="D4880" s="9" t="str">
        <f>IF($B4880="","",Тех_Движение!$B$4877)</f>
        <v/>
      </c>
      <c r="E4880" s="21" t="str">
        <f>IF($B4880="","",Тех_Движение!$F$4877)</f>
        <v/>
      </c>
      <c r="F4880" s="21" t="str">
        <f>IF($B4880="","",SUMIFS($E$5:$E4879,$C$5:$C4879,$C4880))</f>
        <v/>
      </c>
      <c r="G4880" s="21" t="str">
        <f>IF($B4880="","",MAX(0,$E4880-MAX(0,SUMIFS(Тех_Движение!$G$2:$G$5111,Тех_Движение!$D$2:$D$5111,$C4880,Тех_Движение!$B$2:$B$5111,"&lt;="&amp;Настройки!$B$5-1)-$F4880)))</f>
        <v/>
      </c>
      <c r="H4880" s="21" t="str">
        <f>IF($B4880="","",IF(AND($D4880&gt;=Настройки!$B$5,$D4880&lt;=Настройки!$B$6),$E4880,0))</f>
        <v/>
      </c>
      <c r="I4880" s="21" t="str">
        <f t="shared" si="228"/>
        <v/>
      </c>
      <c r="J4880" s="21" t="str">
        <f>IF($B4880="","",MAX(0,$E4880-MAX(0,SUMIFS(Тех_Движение!$G$2:$G$5111,Тех_Движение!$D$2:$D$5111,$C4880,Тех_Движение!$B$2:$B$5111,"&lt;="&amp;Настройки!$B$6)-$F4880)))</f>
        <v/>
      </c>
      <c r="K4880" s="21" t="e">
        <f>IF(OR($B4880="",K$3&lt;$D4880+Настройки!$B$7),0,MAX(0,$E4880-MAX(0,SUMIFS(Тех_Движение!$G$2:$G$5111,Тех_Движение!$D$2:$D$5111,$C4880,Тех_Движение!$B$2:$B$5111,"&lt;="&amp;K$3)-$F4880)))</f>
        <v>#VALUE!</v>
      </c>
      <c r="L4880" s="21" t="e">
        <f>IF(OR($B4880="",L$3&lt;$D4880+Настройки!$B$7),0,MAX(0,$E4880-MAX(0,SUMIFS(Тех_Движение!$G$2:$G$5111,Тех_Движение!$D$2:$D$5111,$C4880,Тех_Движение!$B$2:$B$5111,"&lt;="&amp;L$3)-$F4880)))</f>
        <v>#VALUE!</v>
      </c>
      <c r="M4880" s="21" t="e">
        <f>IF(OR($B4880="",M$3&lt;$D4880+Настройки!$B$7),0,MAX(0,$E4880-MAX(0,SUMIFS(Тех_Движение!$G$2:$G$5111,Тех_Движение!$D$2:$D$5111,$C4880,Тех_Движение!$B$2:$B$5111,"&lt;="&amp;M$3)-$F4880)))</f>
        <v>#VALUE!</v>
      </c>
      <c r="N4880" s="21" t="e">
        <f>IF(OR($B4880="",N$3&lt;$D4880+Настройки!$B$7),0,MAX(0,$E4880-MAX(0,SUMIFS(Тех_Движение!$G$2:$G$5111,Тех_Движение!$D$2:$D$5111,$C4880,Тех_Движение!$B$2:$B$5111,"&lt;="&amp;N$3)-$F4880)))</f>
        <v>#VALUE!</v>
      </c>
      <c r="O4880" s="21" t="e">
        <f>IF(OR($B4880="",O$3&lt;$D4880+Настройки!$B$7),0,MAX(0,$E4880-MAX(0,SUMIFS(Тех_Движение!$G$2:$G$5111,Тех_Движение!$D$2:$D$5111,$C4880,Тех_Движение!$B$2:$B$5111,"&lt;="&amp;O$3)-$F4880)))</f>
        <v>#VALUE!</v>
      </c>
      <c r="P4880" s="21" t="e">
        <f>IF(OR($B4880="",P$3&lt;$D4880+Настройки!$B$7),0,MAX(0,$E4880-MAX(0,SUMIFS(Тех_Движение!$G$2:$G$5111,Тех_Движение!$D$2:$D$5111,$C4880,Тех_Движение!$B$2:$B$5111,"&lt;="&amp;P$3)-$F4880)))</f>
        <v>#VALUE!</v>
      </c>
      <c r="Q4880" s="21" t="e">
        <f>IF(OR($B4880="",Q$3&lt;$D4880+Настройки!$B$7),0,MAX(0,$E4880-MAX(0,SUMIFS(Тех_Движение!$G$2:$G$5111,Тех_Движение!$D$2:$D$5111,$C4880,Тех_Движение!$B$2:$B$5111,"&lt;="&amp;Q$3)-$F4880)))</f>
        <v>#VALUE!</v>
      </c>
      <c r="R4880" s="21" t="str">
        <f t="shared" si="229"/>
        <v/>
      </c>
      <c r="S4880" s="23" t="str">
        <f>IF($B4880="","",VLOOKUP($C4880,Настройки!$A$11:$L$17,9,FALSE))</f>
        <v/>
      </c>
      <c r="T4880" s="23" t="str">
        <f t="shared" si="230"/>
        <v/>
      </c>
    </row>
    <row r="4881" spans="1:20" x14ac:dyDescent="0.3">
      <c r="A4881" s="20">
        <f>Тех_Движение!$A$4878</f>
        <v>4877</v>
      </c>
      <c r="B4881" s="20" t="str">
        <f>IF(Тех_Движение!$F$4878&gt;0,Тех_Движение!$I$4878,"")</f>
        <v/>
      </c>
      <c r="C4881" s="20" t="str">
        <f>IF($B4881="","",Тех_Движение!$D$4878)</f>
        <v/>
      </c>
      <c r="D4881" s="9" t="str">
        <f>IF($B4881="","",Тех_Движение!$B$4878)</f>
        <v/>
      </c>
      <c r="E4881" s="21" t="str">
        <f>IF($B4881="","",Тех_Движение!$F$4878)</f>
        <v/>
      </c>
      <c r="F4881" s="21" t="str">
        <f>IF($B4881="","",SUMIFS($E$5:$E4880,$C$5:$C4880,$C4881))</f>
        <v/>
      </c>
      <c r="G4881" s="21" t="str">
        <f>IF($B4881="","",MAX(0,$E4881-MAX(0,SUMIFS(Тех_Движение!$G$2:$G$5111,Тех_Движение!$D$2:$D$5111,$C4881,Тех_Движение!$B$2:$B$5111,"&lt;="&amp;Настройки!$B$5-1)-$F4881)))</f>
        <v/>
      </c>
      <c r="H4881" s="21" t="str">
        <f>IF($B4881="","",IF(AND($D4881&gt;=Настройки!$B$5,$D4881&lt;=Настройки!$B$6),$E4881,0))</f>
        <v/>
      </c>
      <c r="I4881" s="21" t="str">
        <f t="shared" si="228"/>
        <v/>
      </c>
      <c r="J4881" s="21" t="str">
        <f>IF($B4881="","",MAX(0,$E4881-MAX(0,SUMIFS(Тех_Движение!$G$2:$G$5111,Тех_Движение!$D$2:$D$5111,$C4881,Тех_Движение!$B$2:$B$5111,"&lt;="&amp;Настройки!$B$6)-$F4881)))</f>
        <v/>
      </c>
      <c r="K4881" s="21" t="e">
        <f>IF(OR($B4881="",K$3&lt;$D4881+Настройки!$B$7),0,MAX(0,$E4881-MAX(0,SUMIFS(Тех_Движение!$G$2:$G$5111,Тех_Движение!$D$2:$D$5111,$C4881,Тех_Движение!$B$2:$B$5111,"&lt;="&amp;K$3)-$F4881)))</f>
        <v>#VALUE!</v>
      </c>
      <c r="L4881" s="21" t="e">
        <f>IF(OR($B4881="",L$3&lt;$D4881+Настройки!$B$7),0,MAX(0,$E4881-MAX(0,SUMIFS(Тех_Движение!$G$2:$G$5111,Тех_Движение!$D$2:$D$5111,$C4881,Тех_Движение!$B$2:$B$5111,"&lt;="&amp;L$3)-$F4881)))</f>
        <v>#VALUE!</v>
      </c>
      <c r="M4881" s="21" t="e">
        <f>IF(OR($B4881="",M$3&lt;$D4881+Настройки!$B$7),0,MAX(0,$E4881-MAX(0,SUMIFS(Тех_Движение!$G$2:$G$5111,Тех_Движение!$D$2:$D$5111,$C4881,Тех_Движение!$B$2:$B$5111,"&lt;="&amp;M$3)-$F4881)))</f>
        <v>#VALUE!</v>
      </c>
      <c r="N4881" s="21" t="e">
        <f>IF(OR($B4881="",N$3&lt;$D4881+Настройки!$B$7),0,MAX(0,$E4881-MAX(0,SUMIFS(Тех_Движение!$G$2:$G$5111,Тех_Движение!$D$2:$D$5111,$C4881,Тех_Движение!$B$2:$B$5111,"&lt;="&amp;N$3)-$F4881)))</f>
        <v>#VALUE!</v>
      </c>
      <c r="O4881" s="21" t="e">
        <f>IF(OR($B4881="",O$3&lt;$D4881+Настройки!$B$7),0,MAX(0,$E4881-MAX(0,SUMIFS(Тех_Движение!$G$2:$G$5111,Тех_Движение!$D$2:$D$5111,$C4881,Тех_Движение!$B$2:$B$5111,"&lt;="&amp;O$3)-$F4881)))</f>
        <v>#VALUE!</v>
      </c>
      <c r="P4881" s="21" t="e">
        <f>IF(OR($B4881="",P$3&lt;$D4881+Настройки!$B$7),0,MAX(0,$E4881-MAX(0,SUMIFS(Тех_Движение!$G$2:$G$5111,Тех_Движение!$D$2:$D$5111,$C4881,Тех_Движение!$B$2:$B$5111,"&lt;="&amp;P$3)-$F4881)))</f>
        <v>#VALUE!</v>
      </c>
      <c r="Q4881" s="21" t="e">
        <f>IF(OR($B4881="",Q$3&lt;$D4881+Настройки!$B$7),0,MAX(0,$E4881-MAX(0,SUMIFS(Тех_Движение!$G$2:$G$5111,Тех_Движение!$D$2:$D$5111,$C4881,Тех_Движение!$B$2:$B$5111,"&lt;="&amp;Q$3)-$F4881)))</f>
        <v>#VALUE!</v>
      </c>
      <c r="R4881" s="21" t="str">
        <f t="shared" si="229"/>
        <v/>
      </c>
      <c r="S4881" s="23" t="str">
        <f>IF($B4881="","",VLOOKUP($C4881,Настройки!$A$11:$L$17,9,FALSE))</f>
        <v/>
      </c>
      <c r="T4881" s="23" t="str">
        <f t="shared" si="230"/>
        <v/>
      </c>
    </row>
    <row r="4882" spans="1:20" x14ac:dyDescent="0.3">
      <c r="A4882" s="20">
        <f>Тех_Движение!$A$4879</f>
        <v>4878</v>
      </c>
      <c r="B4882" s="20" t="str">
        <f>IF(Тех_Движение!$F$4879&gt;0,Тех_Движение!$I$4879,"")</f>
        <v/>
      </c>
      <c r="C4882" s="20" t="str">
        <f>IF($B4882="","",Тех_Движение!$D$4879)</f>
        <v/>
      </c>
      <c r="D4882" s="9" t="str">
        <f>IF($B4882="","",Тех_Движение!$B$4879)</f>
        <v/>
      </c>
      <c r="E4882" s="21" t="str">
        <f>IF($B4882="","",Тех_Движение!$F$4879)</f>
        <v/>
      </c>
      <c r="F4882" s="21" t="str">
        <f>IF($B4882="","",SUMIFS($E$5:$E4881,$C$5:$C4881,$C4882))</f>
        <v/>
      </c>
      <c r="G4882" s="21" t="str">
        <f>IF($B4882="","",MAX(0,$E4882-MAX(0,SUMIFS(Тех_Движение!$G$2:$G$5111,Тех_Движение!$D$2:$D$5111,$C4882,Тех_Движение!$B$2:$B$5111,"&lt;="&amp;Настройки!$B$5-1)-$F4882)))</f>
        <v/>
      </c>
      <c r="H4882" s="21" t="str">
        <f>IF($B4882="","",IF(AND($D4882&gt;=Настройки!$B$5,$D4882&lt;=Настройки!$B$6),$E4882,0))</f>
        <v/>
      </c>
      <c r="I4882" s="21" t="str">
        <f t="shared" si="228"/>
        <v/>
      </c>
      <c r="J4882" s="21" t="str">
        <f>IF($B4882="","",MAX(0,$E4882-MAX(0,SUMIFS(Тех_Движение!$G$2:$G$5111,Тех_Движение!$D$2:$D$5111,$C4882,Тех_Движение!$B$2:$B$5111,"&lt;="&amp;Настройки!$B$6)-$F4882)))</f>
        <v/>
      </c>
      <c r="K4882" s="21" t="e">
        <f>IF(OR($B4882="",K$3&lt;$D4882+Настройки!$B$7),0,MAX(0,$E4882-MAX(0,SUMIFS(Тех_Движение!$G$2:$G$5111,Тех_Движение!$D$2:$D$5111,$C4882,Тех_Движение!$B$2:$B$5111,"&lt;="&amp;K$3)-$F4882)))</f>
        <v>#VALUE!</v>
      </c>
      <c r="L4882" s="21" t="e">
        <f>IF(OR($B4882="",L$3&lt;$D4882+Настройки!$B$7),0,MAX(0,$E4882-MAX(0,SUMIFS(Тех_Движение!$G$2:$G$5111,Тех_Движение!$D$2:$D$5111,$C4882,Тех_Движение!$B$2:$B$5111,"&lt;="&amp;L$3)-$F4882)))</f>
        <v>#VALUE!</v>
      </c>
      <c r="M4882" s="21" t="e">
        <f>IF(OR($B4882="",M$3&lt;$D4882+Настройки!$B$7),0,MAX(0,$E4882-MAX(0,SUMIFS(Тех_Движение!$G$2:$G$5111,Тех_Движение!$D$2:$D$5111,$C4882,Тех_Движение!$B$2:$B$5111,"&lt;="&amp;M$3)-$F4882)))</f>
        <v>#VALUE!</v>
      </c>
      <c r="N4882" s="21" t="e">
        <f>IF(OR($B4882="",N$3&lt;$D4882+Настройки!$B$7),0,MAX(0,$E4882-MAX(0,SUMIFS(Тех_Движение!$G$2:$G$5111,Тех_Движение!$D$2:$D$5111,$C4882,Тех_Движение!$B$2:$B$5111,"&lt;="&amp;N$3)-$F4882)))</f>
        <v>#VALUE!</v>
      </c>
      <c r="O4882" s="21" t="e">
        <f>IF(OR($B4882="",O$3&lt;$D4882+Настройки!$B$7),0,MAX(0,$E4882-MAX(0,SUMIFS(Тех_Движение!$G$2:$G$5111,Тех_Движение!$D$2:$D$5111,$C4882,Тех_Движение!$B$2:$B$5111,"&lt;="&amp;O$3)-$F4882)))</f>
        <v>#VALUE!</v>
      </c>
      <c r="P4882" s="21" t="e">
        <f>IF(OR($B4882="",P$3&lt;$D4882+Настройки!$B$7),0,MAX(0,$E4882-MAX(0,SUMIFS(Тех_Движение!$G$2:$G$5111,Тех_Движение!$D$2:$D$5111,$C4882,Тех_Движение!$B$2:$B$5111,"&lt;="&amp;P$3)-$F4882)))</f>
        <v>#VALUE!</v>
      </c>
      <c r="Q4882" s="21" t="e">
        <f>IF(OR($B4882="",Q$3&lt;$D4882+Настройки!$B$7),0,MAX(0,$E4882-MAX(0,SUMIFS(Тех_Движение!$G$2:$G$5111,Тех_Движение!$D$2:$D$5111,$C4882,Тех_Движение!$B$2:$B$5111,"&lt;="&amp;Q$3)-$F4882)))</f>
        <v>#VALUE!</v>
      </c>
      <c r="R4882" s="21" t="str">
        <f t="shared" si="229"/>
        <v/>
      </c>
      <c r="S4882" s="23" t="str">
        <f>IF($B4882="","",VLOOKUP($C4882,Настройки!$A$11:$L$17,9,FALSE))</f>
        <v/>
      </c>
      <c r="T4882" s="23" t="str">
        <f t="shared" si="230"/>
        <v/>
      </c>
    </row>
    <row r="4883" spans="1:20" x14ac:dyDescent="0.3">
      <c r="A4883" s="20">
        <f>Тех_Движение!$A$4880</f>
        <v>4879</v>
      </c>
      <c r="B4883" s="20" t="str">
        <f>IF(Тех_Движение!$F$4880&gt;0,Тех_Движение!$I$4880,"")</f>
        <v/>
      </c>
      <c r="C4883" s="20" t="str">
        <f>IF($B4883="","",Тех_Движение!$D$4880)</f>
        <v/>
      </c>
      <c r="D4883" s="9" t="str">
        <f>IF($B4883="","",Тех_Движение!$B$4880)</f>
        <v/>
      </c>
      <c r="E4883" s="21" t="str">
        <f>IF($B4883="","",Тех_Движение!$F$4880)</f>
        <v/>
      </c>
      <c r="F4883" s="21" t="str">
        <f>IF($B4883="","",SUMIFS($E$5:$E4882,$C$5:$C4882,$C4883))</f>
        <v/>
      </c>
      <c r="G4883" s="21" t="str">
        <f>IF($B4883="","",MAX(0,$E4883-MAX(0,SUMIFS(Тех_Движение!$G$2:$G$5111,Тех_Движение!$D$2:$D$5111,$C4883,Тех_Движение!$B$2:$B$5111,"&lt;="&amp;Настройки!$B$5-1)-$F4883)))</f>
        <v/>
      </c>
      <c r="H4883" s="21" t="str">
        <f>IF($B4883="","",IF(AND($D4883&gt;=Настройки!$B$5,$D4883&lt;=Настройки!$B$6),$E4883,0))</f>
        <v/>
      </c>
      <c r="I4883" s="21" t="str">
        <f t="shared" si="228"/>
        <v/>
      </c>
      <c r="J4883" s="21" t="str">
        <f>IF($B4883="","",MAX(0,$E4883-MAX(0,SUMIFS(Тех_Движение!$G$2:$G$5111,Тех_Движение!$D$2:$D$5111,$C4883,Тех_Движение!$B$2:$B$5111,"&lt;="&amp;Настройки!$B$6)-$F4883)))</f>
        <v/>
      </c>
      <c r="K4883" s="21" t="e">
        <f>IF(OR($B4883="",K$3&lt;$D4883+Настройки!$B$7),0,MAX(0,$E4883-MAX(0,SUMIFS(Тех_Движение!$G$2:$G$5111,Тех_Движение!$D$2:$D$5111,$C4883,Тех_Движение!$B$2:$B$5111,"&lt;="&amp;K$3)-$F4883)))</f>
        <v>#VALUE!</v>
      </c>
      <c r="L4883" s="21" t="e">
        <f>IF(OR($B4883="",L$3&lt;$D4883+Настройки!$B$7),0,MAX(0,$E4883-MAX(0,SUMIFS(Тех_Движение!$G$2:$G$5111,Тех_Движение!$D$2:$D$5111,$C4883,Тех_Движение!$B$2:$B$5111,"&lt;="&amp;L$3)-$F4883)))</f>
        <v>#VALUE!</v>
      </c>
      <c r="M4883" s="21" t="e">
        <f>IF(OR($B4883="",M$3&lt;$D4883+Настройки!$B$7),0,MAX(0,$E4883-MAX(0,SUMIFS(Тех_Движение!$G$2:$G$5111,Тех_Движение!$D$2:$D$5111,$C4883,Тех_Движение!$B$2:$B$5111,"&lt;="&amp;M$3)-$F4883)))</f>
        <v>#VALUE!</v>
      </c>
      <c r="N4883" s="21" t="e">
        <f>IF(OR($B4883="",N$3&lt;$D4883+Настройки!$B$7),0,MAX(0,$E4883-MAX(0,SUMIFS(Тех_Движение!$G$2:$G$5111,Тех_Движение!$D$2:$D$5111,$C4883,Тех_Движение!$B$2:$B$5111,"&lt;="&amp;N$3)-$F4883)))</f>
        <v>#VALUE!</v>
      </c>
      <c r="O4883" s="21" t="e">
        <f>IF(OR($B4883="",O$3&lt;$D4883+Настройки!$B$7),0,MAX(0,$E4883-MAX(0,SUMIFS(Тех_Движение!$G$2:$G$5111,Тех_Движение!$D$2:$D$5111,$C4883,Тех_Движение!$B$2:$B$5111,"&lt;="&amp;O$3)-$F4883)))</f>
        <v>#VALUE!</v>
      </c>
      <c r="P4883" s="21" t="e">
        <f>IF(OR($B4883="",P$3&lt;$D4883+Настройки!$B$7),0,MAX(0,$E4883-MAX(0,SUMIFS(Тех_Движение!$G$2:$G$5111,Тех_Движение!$D$2:$D$5111,$C4883,Тех_Движение!$B$2:$B$5111,"&lt;="&amp;P$3)-$F4883)))</f>
        <v>#VALUE!</v>
      </c>
      <c r="Q4883" s="21" t="e">
        <f>IF(OR($B4883="",Q$3&lt;$D4883+Настройки!$B$7),0,MAX(0,$E4883-MAX(0,SUMIFS(Тех_Движение!$G$2:$G$5111,Тех_Движение!$D$2:$D$5111,$C4883,Тех_Движение!$B$2:$B$5111,"&lt;="&amp;Q$3)-$F4883)))</f>
        <v>#VALUE!</v>
      </c>
      <c r="R4883" s="21" t="str">
        <f t="shared" si="229"/>
        <v/>
      </c>
      <c r="S4883" s="23" t="str">
        <f>IF($B4883="","",VLOOKUP($C4883,Настройки!$A$11:$L$17,9,FALSE))</f>
        <v/>
      </c>
      <c r="T4883" s="23" t="str">
        <f t="shared" si="230"/>
        <v/>
      </c>
    </row>
    <row r="4884" spans="1:20" x14ac:dyDescent="0.3">
      <c r="A4884" s="20">
        <f>Тех_Движение!$A$4881</f>
        <v>4880</v>
      </c>
      <c r="B4884" s="20" t="str">
        <f>IF(Тех_Движение!$F$4881&gt;0,Тех_Движение!$I$4881,"")</f>
        <v/>
      </c>
      <c r="C4884" s="20" t="str">
        <f>IF($B4884="","",Тех_Движение!$D$4881)</f>
        <v/>
      </c>
      <c r="D4884" s="9" t="str">
        <f>IF($B4884="","",Тех_Движение!$B$4881)</f>
        <v/>
      </c>
      <c r="E4884" s="21" t="str">
        <f>IF($B4884="","",Тех_Движение!$F$4881)</f>
        <v/>
      </c>
      <c r="F4884" s="21" t="str">
        <f>IF($B4884="","",SUMIFS($E$5:$E4883,$C$5:$C4883,$C4884))</f>
        <v/>
      </c>
      <c r="G4884" s="21" t="str">
        <f>IF($B4884="","",MAX(0,$E4884-MAX(0,SUMIFS(Тех_Движение!$G$2:$G$5111,Тех_Движение!$D$2:$D$5111,$C4884,Тех_Движение!$B$2:$B$5111,"&lt;="&amp;Настройки!$B$5-1)-$F4884)))</f>
        <v/>
      </c>
      <c r="H4884" s="21" t="str">
        <f>IF($B4884="","",IF(AND($D4884&gt;=Настройки!$B$5,$D4884&lt;=Настройки!$B$6),$E4884,0))</f>
        <v/>
      </c>
      <c r="I4884" s="21" t="str">
        <f t="shared" si="228"/>
        <v/>
      </c>
      <c r="J4884" s="21" t="str">
        <f>IF($B4884="","",MAX(0,$E4884-MAX(0,SUMIFS(Тех_Движение!$G$2:$G$5111,Тех_Движение!$D$2:$D$5111,$C4884,Тех_Движение!$B$2:$B$5111,"&lt;="&amp;Настройки!$B$6)-$F4884)))</f>
        <v/>
      </c>
      <c r="K4884" s="21" t="e">
        <f>IF(OR($B4884="",K$3&lt;$D4884+Настройки!$B$7),0,MAX(0,$E4884-MAX(0,SUMIFS(Тех_Движение!$G$2:$G$5111,Тех_Движение!$D$2:$D$5111,$C4884,Тех_Движение!$B$2:$B$5111,"&lt;="&amp;K$3)-$F4884)))</f>
        <v>#VALUE!</v>
      </c>
      <c r="L4884" s="21" t="e">
        <f>IF(OR($B4884="",L$3&lt;$D4884+Настройки!$B$7),0,MAX(0,$E4884-MAX(0,SUMIFS(Тех_Движение!$G$2:$G$5111,Тех_Движение!$D$2:$D$5111,$C4884,Тех_Движение!$B$2:$B$5111,"&lt;="&amp;L$3)-$F4884)))</f>
        <v>#VALUE!</v>
      </c>
      <c r="M4884" s="21" t="e">
        <f>IF(OR($B4884="",M$3&lt;$D4884+Настройки!$B$7),0,MAX(0,$E4884-MAX(0,SUMIFS(Тех_Движение!$G$2:$G$5111,Тех_Движение!$D$2:$D$5111,$C4884,Тех_Движение!$B$2:$B$5111,"&lt;="&amp;M$3)-$F4884)))</f>
        <v>#VALUE!</v>
      </c>
      <c r="N4884" s="21" t="e">
        <f>IF(OR($B4884="",N$3&lt;$D4884+Настройки!$B$7),0,MAX(0,$E4884-MAX(0,SUMIFS(Тех_Движение!$G$2:$G$5111,Тех_Движение!$D$2:$D$5111,$C4884,Тех_Движение!$B$2:$B$5111,"&lt;="&amp;N$3)-$F4884)))</f>
        <v>#VALUE!</v>
      </c>
      <c r="O4884" s="21" t="e">
        <f>IF(OR($B4884="",O$3&lt;$D4884+Настройки!$B$7),0,MAX(0,$E4884-MAX(0,SUMIFS(Тех_Движение!$G$2:$G$5111,Тех_Движение!$D$2:$D$5111,$C4884,Тех_Движение!$B$2:$B$5111,"&lt;="&amp;O$3)-$F4884)))</f>
        <v>#VALUE!</v>
      </c>
      <c r="P4884" s="21" t="e">
        <f>IF(OR($B4884="",P$3&lt;$D4884+Настройки!$B$7),0,MAX(0,$E4884-MAX(0,SUMIFS(Тех_Движение!$G$2:$G$5111,Тех_Движение!$D$2:$D$5111,$C4884,Тех_Движение!$B$2:$B$5111,"&lt;="&amp;P$3)-$F4884)))</f>
        <v>#VALUE!</v>
      </c>
      <c r="Q4884" s="21" t="e">
        <f>IF(OR($B4884="",Q$3&lt;$D4884+Настройки!$B$7),0,MAX(0,$E4884-MAX(0,SUMIFS(Тех_Движение!$G$2:$G$5111,Тех_Движение!$D$2:$D$5111,$C4884,Тех_Движение!$B$2:$B$5111,"&lt;="&amp;Q$3)-$F4884)))</f>
        <v>#VALUE!</v>
      </c>
      <c r="R4884" s="21" t="str">
        <f t="shared" si="229"/>
        <v/>
      </c>
      <c r="S4884" s="23" t="str">
        <f>IF($B4884="","",VLOOKUP($C4884,Настройки!$A$11:$L$17,9,FALSE))</f>
        <v/>
      </c>
      <c r="T4884" s="23" t="str">
        <f t="shared" si="230"/>
        <v/>
      </c>
    </row>
    <row r="4885" spans="1:20" x14ac:dyDescent="0.3">
      <c r="A4885" s="20">
        <f>Тех_Движение!$A$4882</f>
        <v>4881</v>
      </c>
      <c r="B4885" s="20" t="str">
        <f>IF(Тех_Движение!$F$4882&gt;0,Тех_Движение!$I$4882,"")</f>
        <v/>
      </c>
      <c r="C4885" s="20" t="str">
        <f>IF($B4885="","",Тех_Движение!$D$4882)</f>
        <v/>
      </c>
      <c r="D4885" s="9" t="str">
        <f>IF($B4885="","",Тех_Движение!$B$4882)</f>
        <v/>
      </c>
      <c r="E4885" s="21" t="str">
        <f>IF($B4885="","",Тех_Движение!$F$4882)</f>
        <v/>
      </c>
      <c r="F4885" s="21" t="str">
        <f>IF($B4885="","",SUMIFS($E$5:$E4884,$C$5:$C4884,$C4885))</f>
        <v/>
      </c>
      <c r="G4885" s="21" t="str">
        <f>IF($B4885="","",MAX(0,$E4885-MAX(0,SUMIFS(Тех_Движение!$G$2:$G$5111,Тех_Движение!$D$2:$D$5111,$C4885,Тех_Движение!$B$2:$B$5111,"&lt;="&amp;Настройки!$B$5-1)-$F4885)))</f>
        <v/>
      </c>
      <c r="H4885" s="21" t="str">
        <f>IF($B4885="","",IF(AND($D4885&gt;=Настройки!$B$5,$D4885&lt;=Настройки!$B$6),$E4885,0))</f>
        <v/>
      </c>
      <c r="I4885" s="21" t="str">
        <f t="shared" si="228"/>
        <v/>
      </c>
      <c r="J4885" s="21" t="str">
        <f>IF($B4885="","",MAX(0,$E4885-MAX(0,SUMIFS(Тех_Движение!$G$2:$G$5111,Тех_Движение!$D$2:$D$5111,$C4885,Тех_Движение!$B$2:$B$5111,"&lt;="&amp;Настройки!$B$6)-$F4885)))</f>
        <v/>
      </c>
      <c r="K4885" s="21" t="e">
        <f>IF(OR($B4885="",K$3&lt;$D4885+Настройки!$B$7),0,MAX(0,$E4885-MAX(0,SUMIFS(Тех_Движение!$G$2:$G$5111,Тех_Движение!$D$2:$D$5111,$C4885,Тех_Движение!$B$2:$B$5111,"&lt;="&amp;K$3)-$F4885)))</f>
        <v>#VALUE!</v>
      </c>
      <c r="L4885" s="21" t="e">
        <f>IF(OR($B4885="",L$3&lt;$D4885+Настройки!$B$7),0,MAX(0,$E4885-MAX(0,SUMIFS(Тех_Движение!$G$2:$G$5111,Тех_Движение!$D$2:$D$5111,$C4885,Тех_Движение!$B$2:$B$5111,"&lt;="&amp;L$3)-$F4885)))</f>
        <v>#VALUE!</v>
      </c>
      <c r="M4885" s="21" t="e">
        <f>IF(OR($B4885="",M$3&lt;$D4885+Настройки!$B$7),0,MAX(0,$E4885-MAX(0,SUMIFS(Тех_Движение!$G$2:$G$5111,Тех_Движение!$D$2:$D$5111,$C4885,Тех_Движение!$B$2:$B$5111,"&lt;="&amp;M$3)-$F4885)))</f>
        <v>#VALUE!</v>
      </c>
      <c r="N4885" s="21" t="e">
        <f>IF(OR($B4885="",N$3&lt;$D4885+Настройки!$B$7),0,MAX(0,$E4885-MAX(0,SUMIFS(Тех_Движение!$G$2:$G$5111,Тех_Движение!$D$2:$D$5111,$C4885,Тех_Движение!$B$2:$B$5111,"&lt;="&amp;N$3)-$F4885)))</f>
        <v>#VALUE!</v>
      </c>
      <c r="O4885" s="21" t="e">
        <f>IF(OR($B4885="",O$3&lt;$D4885+Настройки!$B$7),0,MAX(0,$E4885-MAX(0,SUMIFS(Тех_Движение!$G$2:$G$5111,Тех_Движение!$D$2:$D$5111,$C4885,Тех_Движение!$B$2:$B$5111,"&lt;="&amp;O$3)-$F4885)))</f>
        <v>#VALUE!</v>
      </c>
      <c r="P4885" s="21" t="e">
        <f>IF(OR($B4885="",P$3&lt;$D4885+Настройки!$B$7),0,MAX(0,$E4885-MAX(0,SUMIFS(Тех_Движение!$G$2:$G$5111,Тех_Движение!$D$2:$D$5111,$C4885,Тех_Движение!$B$2:$B$5111,"&lt;="&amp;P$3)-$F4885)))</f>
        <v>#VALUE!</v>
      </c>
      <c r="Q4885" s="21" t="e">
        <f>IF(OR($B4885="",Q$3&lt;$D4885+Настройки!$B$7),0,MAX(0,$E4885-MAX(0,SUMIFS(Тех_Движение!$G$2:$G$5111,Тех_Движение!$D$2:$D$5111,$C4885,Тех_Движение!$B$2:$B$5111,"&lt;="&amp;Q$3)-$F4885)))</f>
        <v>#VALUE!</v>
      </c>
      <c r="R4885" s="21" t="str">
        <f t="shared" si="229"/>
        <v/>
      </c>
      <c r="S4885" s="23" t="str">
        <f>IF($B4885="","",VLOOKUP($C4885,Настройки!$A$11:$L$17,9,FALSE))</f>
        <v/>
      </c>
      <c r="T4885" s="23" t="str">
        <f t="shared" si="230"/>
        <v/>
      </c>
    </row>
    <row r="4886" spans="1:20" x14ac:dyDescent="0.3">
      <c r="A4886" s="20">
        <f>Тех_Движение!$A$4883</f>
        <v>4882</v>
      </c>
      <c r="B4886" s="20" t="str">
        <f>IF(Тех_Движение!$F$4883&gt;0,Тех_Движение!$I$4883,"")</f>
        <v/>
      </c>
      <c r="C4886" s="20" t="str">
        <f>IF($B4886="","",Тех_Движение!$D$4883)</f>
        <v/>
      </c>
      <c r="D4886" s="9" t="str">
        <f>IF($B4886="","",Тех_Движение!$B$4883)</f>
        <v/>
      </c>
      <c r="E4886" s="21" t="str">
        <f>IF($B4886="","",Тех_Движение!$F$4883)</f>
        <v/>
      </c>
      <c r="F4886" s="21" t="str">
        <f>IF($B4886="","",SUMIFS($E$5:$E4885,$C$5:$C4885,$C4886))</f>
        <v/>
      </c>
      <c r="G4886" s="21" t="str">
        <f>IF($B4886="","",MAX(0,$E4886-MAX(0,SUMIFS(Тех_Движение!$G$2:$G$5111,Тех_Движение!$D$2:$D$5111,$C4886,Тех_Движение!$B$2:$B$5111,"&lt;="&amp;Настройки!$B$5-1)-$F4886)))</f>
        <v/>
      </c>
      <c r="H4886" s="21" t="str">
        <f>IF($B4886="","",IF(AND($D4886&gt;=Настройки!$B$5,$D4886&lt;=Настройки!$B$6),$E4886,0))</f>
        <v/>
      </c>
      <c r="I4886" s="21" t="str">
        <f t="shared" si="228"/>
        <v/>
      </c>
      <c r="J4886" s="21" t="str">
        <f>IF($B4886="","",MAX(0,$E4886-MAX(0,SUMIFS(Тех_Движение!$G$2:$G$5111,Тех_Движение!$D$2:$D$5111,$C4886,Тех_Движение!$B$2:$B$5111,"&lt;="&amp;Настройки!$B$6)-$F4886)))</f>
        <v/>
      </c>
      <c r="K4886" s="21" t="e">
        <f>IF(OR($B4886="",K$3&lt;$D4886+Настройки!$B$7),0,MAX(0,$E4886-MAX(0,SUMIFS(Тех_Движение!$G$2:$G$5111,Тех_Движение!$D$2:$D$5111,$C4886,Тех_Движение!$B$2:$B$5111,"&lt;="&amp;K$3)-$F4886)))</f>
        <v>#VALUE!</v>
      </c>
      <c r="L4886" s="21" t="e">
        <f>IF(OR($B4886="",L$3&lt;$D4886+Настройки!$B$7),0,MAX(0,$E4886-MAX(0,SUMIFS(Тех_Движение!$G$2:$G$5111,Тех_Движение!$D$2:$D$5111,$C4886,Тех_Движение!$B$2:$B$5111,"&lt;="&amp;L$3)-$F4886)))</f>
        <v>#VALUE!</v>
      </c>
      <c r="M4886" s="21" t="e">
        <f>IF(OR($B4886="",M$3&lt;$D4886+Настройки!$B$7),0,MAX(0,$E4886-MAX(0,SUMIFS(Тех_Движение!$G$2:$G$5111,Тех_Движение!$D$2:$D$5111,$C4886,Тех_Движение!$B$2:$B$5111,"&lt;="&amp;M$3)-$F4886)))</f>
        <v>#VALUE!</v>
      </c>
      <c r="N4886" s="21" t="e">
        <f>IF(OR($B4886="",N$3&lt;$D4886+Настройки!$B$7),0,MAX(0,$E4886-MAX(0,SUMIFS(Тех_Движение!$G$2:$G$5111,Тех_Движение!$D$2:$D$5111,$C4886,Тех_Движение!$B$2:$B$5111,"&lt;="&amp;N$3)-$F4886)))</f>
        <v>#VALUE!</v>
      </c>
      <c r="O4886" s="21" t="e">
        <f>IF(OR($B4886="",O$3&lt;$D4886+Настройки!$B$7),0,MAX(0,$E4886-MAX(0,SUMIFS(Тех_Движение!$G$2:$G$5111,Тех_Движение!$D$2:$D$5111,$C4886,Тех_Движение!$B$2:$B$5111,"&lt;="&amp;O$3)-$F4886)))</f>
        <v>#VALUE!</v>
      </c>
      <c r="P4886" s="21" t="e">
        <f>IF(OR($B4886="",P$3&lt;$D4886+Настройки!$B$7),0,MAX(0,$E4886-MAX(0,SUMIFS(Тех_Движение!$G$2:$G$5111,Тех_Движение!$D$2:$D$5111,$C4886,Тех_Движение!$B$2:$B$5111,"&lt;="&amp;P$3)-$F4886)))</f>
        <v>#VALUE!</v>
      </c>
      <c r="Q4886" s="21" t="e">
        <f>IF(OR($B4886="",Q$3&lt;$D4886+Настройки!$B$7),0,MAX(0,$E4886-MAX(0,SUMIFS(Тех_Движение!$G$2:$G$5111,Тех_Движение!$D$2:$D$5111,$C4886,Тех_Движение!$B$2:$B$5111,"&lt;="&amp;Q$3)-$F4886)))</f>
        <v>#VALUE!</v>
      </c>
      <c r="R4886" s="21" t="str">
        <f t="shared" si="229"/>
        <v/>
      </c>
      <c r="S4886" s="23" t="str">
        <f>IF($B4886="","",VLOOKUP($C4886,Настройки!$A$11:$L$17,9,FALSE))</f>
        <v/>
      </c>
      <c r="T4886" s="23" t="str">
        <f t="shared" si="230"/>
        <v/>
      </c>
    </row>
    <row r="4887" spans="1:20" x14ac:dyDescent="0.3">
      <c r="A4887" s="20">
        <f>Тех_Движение!$A$4884</f>
        <v>4883</v>
      </c>
      <c r="B4887" s="20" t="str">
        <f>IF(Тех_Движение!$F$4884&gt;0,Тех_Движение!$I$4884,"")</f>
        <v/>
      </c>
      <c r="C4887" s="20" t="str">
        <f>IF($B4887="","",Тех_Движение!$D$4884)</f>
        <v/>
      </c>
      <c r="D4887" s="9" t="str">
        <f>IF($B4887="","",Тех_Движение!$B$4884)</f>
        <v/>
      </c>
      <c r="E4887" s="21" t="str">
        <f>IF($B4887="","",Тех_Движение!$F$4884)</f>
        <v/>
      </c>
      <c r="F4887" s="21" t="str">
        <f>IF($B4887="","",SUMIFS($E$5:$E4886,$C$5:$C4886,$C4887))</f>
        <v/>
      </c>
      <c r="G4887" s="21" t="str">
        <f>IF($B4887="","",MAX(0,$E4887-MAX(0,SUMIFS(Тех_Движение!$G$2:$G$5111,Тех_Движение!$D$2:$D$5111,$C4887,Тех_Движение!$B$2:$B$5111,"&lt;="&amp;Настройки!$B$5-1)-$F4887)))</f>
        <v/>
      </c>
      <c r="H4887" s="21" t="str">
        <f>IF($B4887="","",IF(AND($D4887&gt;=Настройки!$B$5,$D4887&lt;=Настройки!$B$6),$E4887,0))</f>
        <v/>
      </c>
      <c r="I4887" s="21" t="str">
        <f t="shared" si="228"/>
        <v/>
      </c>
      <c r="J4887" s="21" t="str">
        <f>IF($B4887="","",MAX(0,$E4887-MAX(0,SUMIFS(Тех_Движение!$G$2:$G$5111,Тех_Движение!$D$2:$D$5111,$C4887,Тех_Движение!$B$2:$B$5111,"&lt;="&amp;Настройки!$B$6)-$F4887)))</f>
        <v/>
      </c>
      <c r="K4887" s="21" t="e">
        <f>IF(OR($B4887="",K$3&lt;$D4887+Настройки!$B$7),0,MAX(0,$E4887-MAX(0,SUMIFS(Тех_Движение!$G$2:$G$5111,Тех_Движение!$D$2:$D$5111,$C4887,Тех_Движение!$B$2:$B$5111,"&lt;="&amp;K$3)-$F4887)))</f>
        <v>#VALUE!</v>
      </c>
      <c r="L4887" s="21" t="e">
        <f>IF(OR($B4887="",L$3&lt;$D4887+Настройки!$B$7),0,MAX(0,$E4887-MAX(0,SUMIFS(Тех_Движение!$G$2:$G$5111,Тех_Движение!$D$2:$D$5111,$C4887,Тех_Движение!$B$2:$B$5111,"&lt;="&amp;L$3)-$F4887)))</f>
        <v>#VALUE!</v>
      </c>
      <c r="M4887" s="21" t="e">
        <f>IF(OR($B4887="",M$3&lt;$D4887+Настройки!$B$7),0,MAX(0,$E4887-MAX(0,SUMIFS(Тех_Движение!$G$2:$G$5111,Тех_Движение!$D$2:$D$5111,$C4887,Тех_Движение!$B$2:$B$5111,"&lt;="&amp;M$3)-$F4887)))</f>
        <v>#VALUE!</v>
      </c>
      <c r="N4887" s="21" t="e">
        <f>IF(OR($B4887="",N$3&lt;$D4887+Настройки!$B$7),0,MAX(0,$E4887-MAX(0,SUMIFS(Тех_Движение!$G$2:$G$5111,Тех_Движение!$D$2:$D$5111,$C4887,Тех_Движение!$B$2:$B$5111,"&lt;="&amp;N$3)-$F4887)))</f>
        <v>#VALUE!</v>
      </c>
      <c r="O4887" s="21" t="e">
        <f>IF(OR($B4887="",O$3&lt;$D4887+Настройки!$B$7),0,MAX(0,$E4887-MAX(0,SUMIFS(Тех_Движение!$G$2:$G$5111,Тех_Движение!$D$2:$D$5111,$C4887,Тех_Движение!$B$2:$B$5111,"&lt;="&amp;O$3)-$F4887)))</f>
        <v>#VALUE!</v>
      </c>
      <c r="P4887" s="21" t="e">
        <f>IF(OR($B4887="",P$3&lt;$D4887+Настройки!$B$7),0,MAX(0,$E4887-MAX(0,SUMIFS(Тех_Движение!$G$2:$G$5111,Тех_Движение!$D$2:$D$5111,$C4887,Тех_Движение!$B$2:$B$5111,"&lt;="&amp;P$3)-$F4887)))</f>
        <v>#VALUE!</v>
      </c>
      <c r="Q4887" s="21" t="e">
        <f>IF(OR($B4887="",Q$3&lt;$D4887+Настройки!$B$7),0,MAX(0,$E4887-MAX(0,SUMIFS(Тех_Движение!$G$2:$G$5111,Тех_Движение!$D$2:$D$5111,$C4887,Тех_Движение!$B$2:$B$5111,"&lt;="&amp;Q$3)-$F4887)))</f>
        <v>#VALUE!</v>
      </c>
      <c r="R4887" s="21" t="str">
        <f t="shared" si="229"/>
        <v/>
      </c>
      <c r="S4887" s="23" t="str">
        <f>IF($B4887="","",VLOOKUP($C4887,Настройки!$A$11:$L$17,9,FALSE))</f>
        <v/>
      </c>
      <c r="T4887" s="23" t="str">
        <f t="shared" si="230"/>
        <v/>
      </c>
    </row>
    <row r="4888" spans="1:20" x14ac:dyDescent="0.3">
      <c r="A4888" s="20">
        <f>Тех_Движение!$A$4885</f>
        <v>4884</v>
      </c>
      <c r="B4888" s="20" t="str">
        <f>IF(Тех_Движение!$F$4885&gt;0,Тех_Движение!$I$4885,"")</f>
        <v/>
      </c>
      <c r="C4888" s="20" t="str">
        <f>IF($B4888="","",Тех_Движение!$D$4885)</f>
        <v/>
      </c>
      <c r="D4888" s="9" t="str">
        <f>IF($B4888="","",Тех_Движение!$B$4885)</f>
        <v/>
      </c>
      <c r="E4888" s="21" t="str">
        <f>IF($B4888="","",Тех_Движение!$F$4885)</f>
        <v/>
      </c>
      <c r="F4888" s="21" t="str">
        <f>IF($B4888="","",SUMIFS($E$5:$E4887,$C$5:$C4887,$C4888))</f>
        <v/>
      </c>
      <c r="G4888" s="21" t="str">
        <f>IF($B4888="","",MAX(0,$E4888-MAX(0,SUMIFS(Тех_Движение!$G$2:$G$5111,Тех_Движение!$D$2:$D$5111,$C4888,Тех_Движение!$B$2:$B$5111,"&lt;="&amp;Настройки!$B$5-1)-$F4888)))</f>
        <v/>
      </c>
      <c r="H4888" s="21" t="str">
        <f>IF($B4888="","",IF(AND($D4888&gt;=Настройки!$B$5,$D4888&lt;=Настройки!$B$6),$E4888,0))</f>
        <v/>
      </c>
      <c r="I4888" s="21" t="str">
        <f t="shared" si="228"/>
        <v/>
      </c>
      <c r="J4888" s="21" t="str">
        <f>IF($B4888="","",MAX(0,$E4888-MAX(0,SUMIFS(Тех_Движение!$G$2:$G$5111,Тех_Движение!$D$2:$D$5111,$C4888,Тех_Движение!$B$2:$B$5111,"&lt;="&amp;Настройки!$B$6)-$F4888)))</f>
        <v/>
      </c>
      <c r="K4888" s="21" t="e">
        <f>IF(OR($B4888="",K$3&lt;$D4888+Настройки!$B$7),0,MAX(0,$E4888-MAX(0,SUMIFS(Тех_Движение!$G$2:$G$5111,Тех_Движение!$D$2:$D$5111,$C4888,Тех_Движение!$B$2:$B$5111,"&lt;="&amp;K$3)-$F4888)))</f>
        <v>#VALUE!</v>
      </c>
      <c r="L4888" s="21" t="e">
        <f>IF(OR($B4888="",L$3&lt;$D4888+Настройки!$B$7),0,MAX(0,$E4888-MAX(0,SUMIFS(Тех_Движение!$G$2:$G$5111,Тех_Движение!$D$2:$D$5111,$C4888,Тех_Движение!$B$2:$B$5111,"&lt;="&amp;L$3)-$F4888)))</f>
        <v>#VALUE!</v>
      </c>
      <c r="M4888" s="21" t="e">
        <f>IF(OR($B4888="",M$3&lt;$D4888+Настройки!$B$7),0,MAX(0,$E4888-MAX(0,SUMIFS(Тех_Движение!$G$2:$G$5111,Тех_Движение!$D$2:$D$5111,$C4888,Тех_Движение!$B$2:$B$5111,"&lt;="&amp;M$3)-$F4888)))</f>
        <v>#VALUE!</v>
      </c>
      <c r="N4888" s="21" t="e">
        <f>IF(OR($B4888="",N$3&lt;$D4888+Настройки!$B$7),0,MAX(0,$E4888-MAX(0,SUMIFS(Тех_Движение!$G$2:$G$5111,Тех_Движение!$D$2:$D$5111,$C4888,Тех_Движение!$B$2:$B$5111,"&lt;="&amp;N$3)-$F4888)))</f>
        <v>#VALUE!</v>
      </c>
      <c r="O4888" s="21" t="e">
        <f>IF(OR($B4888="",O$3&lt;$D4888+Настройки!$B$7),0,MAX(0,$E4888-MAX(0,SUMIFS(Тех_Движение!$G$2:$G$5111,Тех_Движение!$D$2:$D$5111,$C4888,Тех_Движение!$B$2:$B$5111,"&lt;="&amp;O$3)-$F4888)))</f>
        <v>#VALUE!</v>
      </c>
      <c r="P4888" s="21" t="e">
        <f>IF(OR($B4888="",P$3&lt;$D4888+Настройки!$B$7),0,MAX(0,$E4888-MAX(0,SUMIFS(Тех_Движение!$G$2:$G$5111,Тех_Движение!$D$2:$D$5111,$C4888,Тех_Движение!$B$2:$B$5111,"&lt;="&amp;P$3)-$F4888)))</f>
        <v>#VALUE!</v>
      </c>
      <c r="Q4888" s="21" t="e">
        <f>IF(OR($B4888="",Q$3&lt;$D4888+Настройки!$B$7),0,MAX(0,$E4888-MAX(0,SUMIFS(Тех_Движение!$G$2:$G$5111,Тех_Движение!$D$2:$D$5111,$C4888,Тех_Движение!$B$2:$B$5111,"&lt;="&amp;Q$3)-$F4888)))</f>
        <v>#VALUE!</v>
      </c>
      <c r="R4888" s="21" t="str">
        <f t="shared" si="229"/>
        <v/>
      </c>
      <c r="S4888" s="23" t="str">
        <f>IF($B4888="","",VLOOKUP($C4888,Настройки!$A$11:$L$17,9,FALSE))</f>
        <v/>
      </c>
      <c r="T4888" s="23" t="str">
        <f t="shared" si="230"/>
        <v/>
      </c>
    </row>
    <row r="4889" spans="1:20" x14ac:dyDescent="0.3">
      <c r="A4889" s="20">
        <f>Тех_Движение!$A$4886</f>
        <v>4885</v>
      </c>
      <c r="B4889" s="20" t="str">
        <f>IF(Тех_Движение!$F$4886&gt;0,Тех_Движение!$I$4886,"")</f>
        <v/>
      </c>
      <c r="C4889" s="20" t="str">
        <f>IF($B4889="","",Тех_Движение!$D$4886)</f>
        <v/>
      </c>
      <c r="D4889" s="9" t="str">
        <f>IF($B4889="","",Тех_Движение!$B$4886)</f>
        <v/>
      </c>
      <c r="E4889" s="21" t="str">
        <f>IF($B4889="","",Тех_Движение!$F$4886)</f>
        <v/>
      </c>
      <c r="F4889" s="21" t="str">
        <f>IF($B4889="","",SUMIFS($E$5:$E4888,$C$5:$C4888,$C4889))</f>
        <v/>
      </c>
      <c r="G4889" s="21" t="str">
        <f>IF($B4889="","",MAX(0,$E4889-MAX(0,SUMIFS(Тех_Движение!$G$2:$G$5111,Тех_Движение!$D$2:$D$5111,$C4889,Тех_Движение!$B$2:$B$5111,"&lt;="&amp;Настройки!$B$5-1)-$F4889)))</f>
        <v/>
      </c>
      <c r="H4889" s="21" t="str">
        <f>IF($B4889="","",IF(AND($D4889&gt;=Настройки!$B$5,$D4889&lt;=Настройки!$B$6),$E4889,0))</f>
        <v/>
      </c>
      <c r="I4889" s="21" t="str">
        <f t="shared" si="228"/>
        <v/>
      </c>
      <c r="J4889" s="21" t="str">
        <f>IF($B4889="","",MAX(0,$E4889-MAX(0,SUMIFS(Тех_Движение!$G$2:$G$5111,Тех_Движение!$D$2:$D$5111,$C4889,Тех_Движение!$B$2:$B$5111,"&lt;="&amp;Настройки!$B$6)-$F4889)))</f>
        <v/>
      </c>
      <c r="K4889" s="21" t="e">
        <f>IF(OR($B4889="",K$3&lt;$D4889+Настройки!$B$7),0,MAX(0,$E4889-MAX(0,SUMIFS(Тех_Движение!$G$2:$G$5111,Тех_Движение!$D$2:$D$5111,$C4889,Тех_Движение!$B$2:$B$5111,"&lt;="&amp;K$3)-$F4889)))</f>
        <v>#VALUE!</v>
      </c>
      <c r="L4889" s="21" t="e">
        <f>IF(OR($B4889="",L$3&lt;$D4889+Настройки!$B$7),0,MAX(0,$E4889-MAX(0,SUMIFS(Тех_Движение!$G$2:$G$5111,Тех_Движение!$D$2:$D$5111,$C4889,Тех_Движение!$B$2:$B$5111,"&lt;="&amp;L$3)-$F4889)))</f>
        <v>#VALUE!</v>
      </c>
      <c r="M4889" s="21" t="e">
        <f>IF(OR($B4889="",M$3&lt;$D4889+Настройки!$B$7),0,MAX(0,$E4889-MAX(0,SUMIFS(Тех_Движение!$G$2:$G$5111,Тех_Движение!$D$2:$D$5111,$C4889,Тех_Движение!$B$2:$B$5111,"&lt;="&amp;M$3)-$F4889)))</f>
        <v>#VALUE!</v>
      </c>
      <c r="N4889" s="21" t="e">
        <f>IF(OR($B4889="",N$3&lt;$D4889+Настройки!$B$7),0,MAX(0,$E4889-MAX(0,SUMIFS(Тех_Движение!$G$2:$G$5111,Тех_Движение!$D$2:$D$5111,$C4889,Тех_Движение!$B$2:$B$5111,"&lt;="&amp;N$3)-$F4889)))</f>
        <v>#VALUE!</v>
      </c>
      <c r="O4889" s="21" t="e">
        <f>IF(OR($B4889="",O$3&lt;$D4889+Настройки!$B$7),0,MAX(0,$E4889-MAX(0,SUMIFS(Тех_Движение!$G$2:$G$5111,Тех_Движение!$D$2:$D$5111,$C4889,Тех_Движение!$B$2:$B$5111,"&lt;="&amp;O$3)-$F4889)))</f>
        <v>#VALUE!</v>
      </c>
      <c r="P4889" s="21" t="e">
        <f>IF(OR($B4889="",P$3&lt;$D4889+Настройки!$B$7),0,MAX(0,$E4889-MAX(0,SUMIFS(Тех_Движение!$G$2:$G$5111,Тех_Движение!$D$2:$D$5111,$C4889,Тех_Движение!$B$2:$B$5111,"&lt;="&amp;P$3)-$F4889)))</f>
        <v>#VALUE!</v>
      </c>
      <c r="Q4889" s="21" t="e">
        <f>IF(OR($B4889="",Q$3&lt;$D4889+Настройки!$B$7),0,MAX(0,$E4889-MAX(0,SUMIFS(Тех_Движение!$G$2:$G$5111,Тех_Движение!$D$2:$D$5111,$C4889,Тех_Движение!$B$2:$B$5111,"&lt;="&amp;Q$3)-$F4889)))</f>
        <v>#VALUE!</v>
      </c>
      <c r="R4889" s="21" t="str">
        <f t="shared" si="229"/>
        <v/>
      </c>
      <c r="S4889" s="23" t="str">
        <f>IF($B4889="","",VLOOKUP($C4889,Настройки!$A$11:$L$17,9,FALSE))</f>
        <v/>
      </c>
      <c r="T4889" s="23" t="str">
        <f t="shared" si="230"/>
        <v/>
      </c>
    </row>
    <row r="4890" spans="1:20" x14ac:dyDescent="0.3">
      <c r="A4890" s="20">
        <f>Тех_Движение!$A$4887</f>
        <v>4886</v>
      </c>
      <c r="B4890" s="20" t="str">
        <f>IF(Тех_Движение!$F$4887&gt;0,Тех_Движение!$I$4887,"")</f>
        <v/>
      </c>
      <c r="C4890" s="20" t="str">
        <f>IF($B4890="","",Тех_Движение!$D$4887)</f>
        <v/>
      </c>
      <c r="D4890" s="9" t="str">
        <f>IF($B4890="","",Тех_Движение!$B$4887)</f>
        <v/>
      </c>
      <c r="E4890" s="21" t="str">
        <f>IF($B4890="","",Тех_Движение!$F$4887)</f>
        <v/>
      </c>
      <c r="F4890" s="21" t="str">
        <f>IF($B4890="","",SUMIFS($E$5:$E4889,$C$5:$C4889,$C4890))</f>
        <v/>
      </c>
      <c r="G4890" s="21" t="str">
        <f>IF($B4890="","",MAX(0,$E4890-MAX(0,SUMIFS(Тех_Движение!$G$2:$G$5111,Тех_Движение!$D$2:$D$5111,$C4890,Тех_Движение!$B$2:$B$5111,"&lt;="&amp;Настройки!$B$5-1)-$F4890)))</f>
        <v/>
      </c>
      <c r="H4890" s="21" t="str">
        <f>IF($B4890="","",IF(AND($D4890&gt;=Настройки!$B$5,$D4890&lt;=Настройки!$B$6),$E4890,0))</f>
        <v/>
      </c>
      <c r="I4890" s="21" t="str">
        <f t="shared" si="228"/>
        <v/>
      </c>
      <c r="J4890" s="21" t="str">
        <f>IF($B4890="","",MAX(0,$E4890-MAX(0,SUMIFS(Тех_Движение!$G$2:$G$5111,Тех_Движение!$D$2:$D$5111,$C4890,Тех_Движение!$B$2:$B$5111,"&lt;="&amp;Настройки!$B$6)-$F4890)))</f>
        <v/>
      </c>
      <c r="K4890" s="21" t="e">
        <f>IF(OR($B4890="",K$3&lt;$D4890+Настройки!$B$7),0,MAX(0,$E4890-MAX(0,SUMIFS(Тех_Движение!$G$2:$G$5111,Тех_Движение!$D$2:$D$5111,$C4890,Тех_Движение!$B$2:$B$5111,"&lt;="&amp;K$3)-$F4890)))</f>
        <v>#VALUE!</v>
      </c>
      <c r="L4890" s="21" t="e">
        <f>IF(OR($B4890="",L$3&lt;$D4890+Настройки!$B$7),0,MAX(0,$E4890-MAX(0,SUMIFS(Тех_Движение!$G$2:$G$5111,Тех_Движение!$D$2:$D$5111,$C4890,Тех_Движение!$B$2:$B$5111,"&lt;="&amp;L$3)-$F4890)))</f>
        <v>#VALUE!</v>
      </c>
      <c r="M4890" s="21" t="e">
        <f>IF(OR($B4890="",M$3&lt;$D4890+Настройки!$B$7),0,MAX(0,$E4890-MAX(0,SUMIFS(Тех_Движение!$G$2:$G$5111,Тех_Движение!$D$2:$D$5111,$C4890,Тех_Движение!$B$2:$B$5111,"&lt;="&amp;M$3)-$F4890)))</f>
        <v>#VALUE!</v>
      </c>
      <c r="N4890" s="21" t="e">
        <f>IF(OR($B4890="",N$3&lt;$D4890+Настройки!$B$7),0,MAX(0,$E4890-MAX(0,SUMIFS(Тех_Движение!$G$2:$G$5111,Тех_Движение!$D$2:$D$5111,$C4890,Тех_Движение!$B$2:$B$5111,"&lt;="&amp;N$3)-$F4890)))</f>
        <v>#VALUE!</v>
      </c>
      <c r="O4890" s="21" t="e">
        <f>IF(OR($B4890="",O$3&lt;$D4890+Настройки!$B$7),0,MAX(0,$E4890-MAX(0,SUMIFS(Тех_Движение!$G$2:$G$5111,Тех_Движение!$D$2:$D$5111,$C4890,Тех_Движение!$B$2:$B$5111,"&lt;="&amp;O$3)-$F4890)))</f>
        <v>#VALUE!</v>
      </c>
      <c r="P4890" s="21" t="e">
        <f>IF(OR($B4890="",P$3&lt;$D4890+Настройки!$B$7),0,MAX(0,$E4890-MAX(0,SUMIFS(Тех_Движение!$G$2:$G$5111,Тех_Движение!$D$2:$D$5111,$C4890,Тех_Движение!$B$2:$B$5111,"&lt;="&amp;P$3)-$F4890)))</f>
        <v>#VALUE!</v>
      </c>
      <c r="Q4890" s="21" t="e">
        <f>IF(OR($B4890="",Q$3&lt;$D4890+Настройки!$B$7),0,MAX(0,$E4890-MAX(0,SUMIFS(Тех_Движение!$G$2:$G$5111,Тех_Движение!$D$2:$D$5111,$C4890,Тех_Движение!$B$2:$B$5111,"&lt;="&amp;Q$3)-$F4890)))</f>
        <v>#VALUE!</v>
      </c>
      <c r="R4890" s="21" t="str">
        <f t="shared" si="229"/>
        <v/>
      </c>
      <c r="S4890" s="23" t="str">
        <f>IF($B4890="","",VLOOKUP($C4890,Настройки!$A$11:$L$17,9,FALSE))</f>
        <v/>
      </c>
      <c r="T4890" s="23" t="str">
        <f t="shared" si="230"/>
        <v/>
      </c>
    </row>
    <row r="4891" spans="1:20" x14ac:dyDescent="0.3">
      <c r="A4891" s="20">
        <f>Тех_Движение!$A$4888</f>
        <v>4887</v>
      </c>
      <c r="B4891" s="20" t="str">
        <f>IF(Тех_Движение!$F$4888&gt;0,Тех_Движение!$I$4888,"")</f>
        <v/>
      </c>
      <c r="C4891" s="20" t="str">
        <f>IF($B4891="","",Тех_Движение!$D$4888)</f>
        <v/>
      </c>
      <c r="D4891" s="9" t="str">
        <f>IF($B4891="","",Тех_Движение!$B$4888)</f>
        <v/>
      </c>
      <c r="E4891" s="21" t="str">
        <f>IF($B4891="","",Тех_Движение!$F$4888)</f>
        <v/>
      </c>
      <c r="F4891" s="21" t="str">
        <f>IF($B4891="","",SUMIFS($E$5:$E4890,$C$5:$C4890,$C4891))</f>
        <v/>
      </c>
      <c r="G4891" s="21" t="str">
        <f>IF($B4891="","",MAX(0,$E4891-MAX(0,SUMIFS(Тех_Движение!$G$2:$G$5111,Тех_Движение!$D$2:$D$5111,$C4891,Тех_Движение!$B$2:$B$5111,"&lt;="&amp;Настройки!$B$5-1)-$F4891)))</f>
        <v/>
      </c>
      <c r="H4891" s="21" t="str">
        <f>IF($B4891="","",IF(AND($D4891&gt;=Настройки!$B$5,$D4891&lt;=Настройки!$B$6),$E4891,0))</f>
        <v/>
      </c>
      <c r="I4891" s="21" t="str">
        <f t="shared" si="228"/>
        <v/>
      </c>
      <c r="J4891" s="21" t="str">
        <f>IF($B4891="","",MAX(0,$E4891-MAX(0,SUMIFS(Тех_Движение!$G$2:$G$5111,Тех_Движение!$D$2:$D$5111,$C4891,Тех_Движение!$B$2:$B$5111,"&lt;="&amp;Настройки!$B$6)-$F4891)))</f>
        <v/>
      </c>
      <c r="K4891" s="21" t="e">
        <f>IF(OR($B4891="",K$3&lt;$D4891+Настройки!$B$7),0,MAX(0,$E4891-MAX(0,SUMIFS(Тех_Движение!$G$2:$G$5111,Тех_Движение!$D$2:$D$5111,$C4891,Тех_Движение!$B$2:$B$5111,"&lt;="&amp;K$3)-$F4891)))</f>
        <v>#VALUE!</v>
      </c>
      <c r="L4891" s="21" t="e">
        <f>IF(OR($B4891="",L$3&lt;$D4891+Настройки!$B$7),0,MAX(0,$E4891-MAX(0,SUMIFS(Тех_Движение!$G$2:$G$5111,Тех_Движение!$D$2:$D$5111,$C4891,Тех_Движение!$B$2:$B$5111,"&lt;="&amp;L$3)-$F4891)))</f>
        <v>#VALUE!</v>
      </c>
      <c r="M4891" s="21" t="e">
        <f>IF(OR($B4891="",M$3&lt;$D4891+Настройки!$B$7),0,MAX(0,$E4891-MAX(0,SUMIFS(Тех_Движение!$G$2:$G$5111,Тех_Движение!$D$2:$D$5111,$C4891,Тех_Движение!$B$2:$B$5111,"&lt;="&amp;M$3)-$F4891)))</f>
        <v>#VALUE!</v>
      </c>
      <c r="N4891" s="21" t="e">
        <f>IF(OR($B4891="",N$3&lt;$D4891+Настройки!$B$7),0,MAX(0,$E4891-MAX(0,SUMIFS(Тех_Движение!$G$2:$G$5111,Тех_Движение!$D$2:$D$5111,$C4891,Тех_Движение!$B$2:$B$5111,"&lt;="&amp;N$3)-$F4891)))</f>
        <v>#VALUE!</v>
      </c>
      <c r="O4891" s="21" t="e">
        <f>IF(OR($B4891="",O$3&lt;$D4891+Настройки!$B$7),0,MAX(0,$E4891-MAX(0,SUMIFS(Тех_Движение!$G$2:$G$5111,Тех_Движение!$D$2:$D$5111,$C4891,Тех_Движение!$B$2:$B$5111,"&lt;="&amp;O$3)-$F4891)))</f>
        <v>#VALUE!</v>
      </c>
      <c r="P4891" s="21" t="e">
        <f>IF(OR($B4891="",P$3&lt;$D4891+Настройки!$B$7),0,MAX(0,$E4891-MAX(0,SUMIFS(Тех_Движение!$G$2:$G$5111,Тех_Движение!$D$2:$D$5111,$C4891,Тех_Движение!$B$2:$B$5111,"&lt;="&amp;P$3)-$F4891)))</f>
        <v>#VALUE!</v>
      </c>
      <c r="Q4891" s="21" t="e">
        <f>IF(OR($B4891="",Q$3&lt;$D4891+Настройки!$B$7),0,MAX(0,$E4891-MAX(0,SUMIFS(Тех_Движение!$G$2:$G$5111,Тех_Движение!$D$2:$D$5111,$C4891,Тех_Движение!$B$2:$B$5111,"&lt;="&amp;Q$3)-$F4891)))</f>
        <v>#VALUE!</v>
      </c>
      <c r="R4891" s="21" t="str">
        <f t="shared" si="229"/>
        <v/>
      </c>
      <c r="S4891" s="23" t="str">
        <f>IF($B4891="","",VLOOKUP($C4891,Настройки!$A$11:$L$17,9,FALSE))</f>
        <v/>
      </c>
      <c r="T4891" s="23" t="str">
        <f t="shared" si="230"/>
        <v/>
      </c>
    </row>
    <row r="4892" spans="1:20" x14ac:dyDescent="0.3">
      <c r="A4892" s="20">
        <f>Тех_Движение!$A$4889</f>
        <v>4888</v>
      </c>
      <c r="B4892" s="20" t="str">
        <f>IF(Тех_Движение!$F$4889&gt;0,Тех_Движение!$I$4889,"")</f>
        <v/>
      </c>
      <c r="C4892" s="20" t="str">
        <f>IF($B4892="","",Тех_Движение!$D$4889)</f>
        <v/>
      </c>
      <c r="D4892" s="9" t="str">
        <f>IF($B4892="","",Тех_Движение!$B$4889)</f>
        <v/>
      </c>
      <c r="E4892" s="21" t="str">
        <f>IF($B4892="","",Тех_Движение!$F$4889)</f>
        <v/>
      </c>
      <c r="F4892" s="21" t="str">
        <f>IF($B4892="","",SUMIFS($E$5:$E4891,$C$5:$C4891,$C4892))</f>
        <v/>
      </c>
      <c r="G4892" s="21" t="str">
        <f>IF($B4892="","",MAX(0,$E4892-MAX(0,SUMIFS(Тех_Движение!$G$2:$G$5111,Тех_Движение!$D$2:$D$5111,$C4892,Тех_Движение!$B$2:$B$5111,"&lt;="&amp;Настройки!$B$5-1)-$F4892)))</f>
        <v/>
      </c>
      <c r="H4892" s="21" t="str">
        <f>IF($B4892="","",IF(AND($D4892&gt;=Настройки!$B$5,$D4892&lt;=Настройки!$B$6),$E4892,0))</f>
        <v/>
      </c>
      <c r="I4892" s="21" t="str">
        <f t="shared" si="228"/>
        <v/>
      </c>
      <c r="J4892" s="21" t="str">
        <f>IF($B4892="","",MAX(0,$E4892-MAX(0,SUMIFS(Тех_Движение!$G$2:$G$5111,Тех_Движение!$D$2:$D$5111,$C4892,Тех_Движение!$B$2:$B$5111,"&lt;="&amp;Настройки!$B$6)-$F4892)))</f>
        <v/>
      </c>
      <c r="K4892" s="21" t="e">
        <f>IF(OR($B4892="",K$3&lt;$D4892+Настройки!$B$7),0,MAX(0,$E4892-MAX(0,SUMIFS(Тех_Движение!$G$2:$G$5111,Тех_Движение!$D$2:$D$5111,$C4892,Тех_Движение!$B$2:$B$5111,"&lt;="&amp;K$3)-$F4892)))</f>
        <v>#VALUE!</v>
      </c>
      <c r="L4892" s="21" t="e">
        <f>IF(OR($B4892="",L$3&lt;$D4892+Настройки!$B$7),0,MAX(0,$E4892-MAX(0,SUMIFS(Тех_Движение!$G$2:$G$5111,Тех_Движение!$D$2:$D$5111,$C4892,Тех_Движение!$B$2:$B$5111,"&lt;="&amp;L$3)-$F4892)))</f>
        <v>#VALUE!</v>
      </c>
      <c r="M4892" s="21" t="e">
        <f>IF(OR($B4892="",M$3&lt;$D4892+Настройки!$B$7),0,MAX(0,$E4892-MAX(0,SUMIFS(Тех_Движение!$G$2:$G$5111,Тех_Движение!$D$2:$D$5111,$C4892,Тех_Движение!$B$2:$B$5111,"&lt;="&amp;M$3)-$F4892)))</f>
        <v>#VALUE!</v>
      </c>
      <c r="N4892" s="21" t="e">
        <f>IF(OR($B4892="",N$3&lt;$D4892+Настройки!$B$7),0,MAX(0,$E4892-MAX(0,SUMIFS(Тех_Движение!$G$2:$G$5111,Тех_Движение!$D$2:$D$5111,$C4892,Тех_Движение!$B$2:$B$5111,"&lt;="&amp;N$3)-$F4892)))</f>
        <v>#VALUE!</v>
      </c>
      <c r="O4892" s="21" t="e">
        <f>IF(OR($B4892="",O$3&lt;$D4892+Настройки!$B$7),0,MAX(0,$E4892-MAX(0,SUMIFS(Тех_Движение!$G$2:$G$5111,Тех_Движение!$D$2:$D$5111,$C4892,Тех_Движение!$B$2:$B$5111,"&lt;="&amp;O$3)-$F4892)))</f>
        <v>#VALUE!</v>
      </c>
      <c r="P4892" s="21" t="e">
        <f>IF(OR($B4892="",P$3&lt;$D4892+Настройки!$B$7),0,MAX(0,$E4892-MAX(0,SUMIFS(Тех_Движение!$G$2:$G$5111,Тех_Движение!$D$2:$D$5111,$C4892,Тех_Движение!$B$2:$B$5111,"&lt;="&amp;P$3)-$F4892)))</f>
        <v>#VALUE!</v>
      </c>
      <c r="Q4892" s="21" t="e">
        <f>IF(OR($B4892="",Q$3&lt;$D4892+Настройки!$B$7),0,MAX(0,$E4892-MAX(0,SUMIFS(Тех_Движение!$G$2:$G$5111,Тех_Движение!$D$2:$D$5111,$C4892,Тех_Движение!$B$2:$B$5111,"&lt;="&amp;Q$3)-$F4892)))</f>
        <v>#VALUE!</v>
      </c>
      <c r="R4892" s="21" t="str">
        <f t="shared" si="229"/>
        <v/>
      </c>
      <c r="S4892" s="23" t="str">
        <f>IF($B4892="","",VLOOKUP($C4892,Настройки!$A$11:$L$17,9,FALSE))</f>
        <v/>
      </c>
      <c r="T4892" s="23" t="str">
        <f t="shared" si="230"/>
        <v/>
      </c>
    </row>
    <row r="4893" spans="1:20" x14ac:dyDescent="0.3">
      <c r="A4893" s="20">
        <f>Тех_Движение!$A$4890</f>
        <v>4889</v>
      </c>
      <c r="B4893" s="20" t="str">
        <f>IF(Тех_Движение!$F$4890&gt;0,Тех_Движение!$I$4890,"")</f>
        <v/>
      </c>
      <c r="C4893" s="20" t="str">
        <f>IF($B4893="","",Тех_Движение!$D$4890)</f>
        <v/>
      </c>
      <c r="D4893" s="9" t="str">
        <f>IF($B4893="","",Тех_Движение!$B$4890)</f>
        <v/>
      </c>
      <c r="E4893" s="21" t="str">
        <f>IF($B4893="","",Тех_Движение!$F$4890)</f>
        <v/>
      </c>
      <c r="F4893" s="21" t="str">
        <f>IF($B4893="","",SUMIFS($E$5:$E4892,$C$5:$C4892,$C4893))</f>
        <v/>
      </c>
      <c r="G4893" s="21" t="str">
        <f>IF($B4893="","",MAX(0,$E4893-MAX(0,SUMIFS(Тех_Движение!$G$2:$G$5111,Тех_Движение!$D$2:$D$5111,$C4893,Тех_Движение!$B$2:$B$5111,"&lt;="&amp;Настройки!$B$5-1)-$F4893)))</f>
        <v/>
      </c>
      <c r="H4893" s="21" t="str">
        <f>IF($B4893="","",IF(AND($D4893&gt;=Настройки!$B$5,$D4893&lt;=Настройки!$B$6),$E4893,0))</f>
        <v/>
      </c>
      <c r="I4893" s="21" t="str">
        <f t="shared" si="228"/>
        <v/>
      </c>
      <c r="J4893" s="21" t="str">
        <f>IF($B4893="","",MAX(0,$E4893-MAX(0,SUMIFS(Тех_Движение!$G$2:$G$5111,Тех_Движение!$D$2:$D$5111,$C4893,Тех_Движение!$B$2:$B$5111,"&lt;="&amp;Настройки!$B$6)-$F4893)))</f>
        <v/>
      </c>
      <c r="K4893" s="21" t="e">
        <f>IF(OR($B4893="",K$3&lt;$D4893+Настройки!$B$7),0,MAX(0,$E4893-MAX(0,SUMIFS(Тех_Движение!$G$2:$G$5111,Тех_Движение!$D$2:$D$5111,$C4893,Тех_Движение!$B$2:$B$5111,"&lt;="&amp;K$3)-$F4893)))</f>
        <v>#VALUE!</v>
      </c>
      <c r="L4893" s="21" t="e">
        <f>IF(OR($B4893="",L$3&lt;$D4893+Настройки!$B$7),0,MAX(0,$E4893-MAX(0,SUMIFS(Тех_Движение!$G$2:$G$5111,Тех_Движение!$D$2:$D$5111,$C4893,Тех_Движение!$B$2:$B$5111,"&lt;="&amp;L$3)-$F4893)))</f>
        <v>#VALUE!</v>
      </c>
      <c r="M4893" s="21" t="e">
        <f>IF(OR($B4893="",M$3&lt;$D4893+Настройки!$B$7),0,MAX(0,$E4893-MAX(0,SUMIFS(Тех_Движение!$G$2:$G$5111,Тех_Движение!$D$2:$D$5111,$C4893,Тех_Движение!$B$2:$B$5111,"&lt;="&amp;M$3)-$F4893)))</f>
        <v>#VALUE!</v>
      </c>
      <c r="N4893" s="21" t="e">
        <f>IF(OR($B4893="",N$3&lt;$D4893+Настройки!$B$7),0,MAX(0,$E4893-MAX(0,SUMIFS(Тех_Движение!$G$2:$G$5111,Тех_Движение!$D$2:$D$5111,$C4893,Тех_Движение!$B$2:$B$5111,"&lt;="&amp;N$3)-$F4893)))</f>
        <v>#VALUE!</v>
      </c>
      <c r="O4893" s="21" t="e">
        <f>IF(OR($B4893="",O$3&lt;$D4893+Настройки!$B$7),0,MAX(0,$E4893-MAX(0,SUMIFS(Тех_Движение!$G$2:$G$5111,Тех_Движение!$D$2:$D$5111,$C4893,Тех_Движение!$B$2:$B$5111,"&lt;="&amp;O$3)-$F4893)))</f>
        <v>#VALUE!</v>
      </c>
      <c r="P4893" s="21" t="e">
        <f>IF(OR($B4893="",P$3&lt;$D4893+Настройки!$B$7),0,MAX(0,$E4893-MAX(0,SUMIFS(Тех_Движение!$G$2:$G$5111,Тех_Движение!$D$2:$D$5111,$C4893,Тех_Движение!$B$2:$B$5111,"&lt;="&amp;P$3)-$F4893)))</f>
        <v>#VALUE!</v>
      </c>
      <c r="Q4893" s="21" t="e">
        <f>IF(OR($B4893="",Q$3&lt;$D4893+Настройки!$B$7),0,MAX(0,$E4893-MAX(0,SUMIFS(Тех_Движение!$G$2:$G$5111,Тех_Движение!$D$2:$D$5111,$C4893,Тех_Движение!$B$2:$B$5111,"&lt;="&amp;Q$3)-$F4893)))</f>
        <v>#VALUE!</v>
      </c>
      <c r="R4893" s="21" t="str">
        <f t="shared" si="229"/>
        <v/>
      </c>
      <c r="S4893" s="23" t="str">
        <f>IF($B4893="","",VLOOKUP($C4893,Настройки!$A$11:$L$17,9,FALSE))</f>
        <v/>
      </c>
      <c r="T4893" s="23" t="str">
        <f t="shared" si="230"/>
        <v/>
      </c>
    </row>
    <row r="4894" spans="1:20" x14ac:dyDescent="0.3">
      <c r="A4894" s="20">
        <f>Тех_Движение!$A$4891</f>
        <v>4890</v>
      </c>
      <c r="B4894" s="20" t="str">
        <f>IF(Тех_Движение!$F$4891&gt;0,Тех_Движение!$I$4891,"")</f>
        <v/>
      </c>
      <c r="C4894" s="20" t="str">
        <f>IF($B4894="","",Тех_Движение!$D$4891)</f>
        <v/>
      </c>
      <c r="D4894" s="9" t="str">
        <f>IF($B4894="","",Тех_Движение!$B$4891)</f>
        <v/>
      </c>
      <c r="E4894" s="21" t="str">
        <f>IF($B4894="","",Тех_Движение!$F$4891)</f>
        <v/>
      </c>
      <c r="F4894" s="21" t="str">
        <f>IF($B4894="","",SUMIFS($E$5:$E4893,$C$5:$C4893,$C4894))</f>
        <v/>
      </c>
      <c r="G4894" s="21" t="str">
        <f>IF($B4894="","",MAX(0,$E4894-MAX(0,SUMIFS(Тех_Движение!$G$2:$G$5111,Тех_Движение!$D$2:$D$5111,$C4894,Тех_Движение!$B$2:$B$5111,"&lt;="&amp;Настройки!$B$5-1)-$F4894)))</f>
        <v/>
      </c>
      <c r="H4894" s="21" t="str">
        <f>IF($B4894="","",IF(AND($D4894&gt;=Настройки!$B$5,$D4894&lt;=Настройки!$B$6),$E4894,0))</f>
        <v/>
      </c>
      <c r="I4894" s="21" t="str">
        <f t="shared" si="228"/>
        <v/>
      </c>
      <c r="J4894" s="21" t="str">
        <f>IF($B4894="","",MAX(0,$E4894-MAX(0,SUMIFS(Тех_Движение!$G$2:$G$5111,Тех_Движение!$D$2:$D$5111,$C4894,Тех_Движение!$B$2:$B$5111,"&lt;="&amp;Настройки!$B$6)-$F4894)))</f>
        <v/>
      </c>
      <c r="K4894" s="21" t="e">
        <f>IF(OR($B4894="",K$3&lt;$D4894+Настройки!$B$7),0,MAX(0,$E4894-MAX(0,SUMIFS(Тех_Движение!$G$2:$G$5111,Тех_Движение!$D$2:$D$5111,$C4894,Тех_Движение!$B$2:$B$5111,"&lt;="&amp;K$3)-$F4894)))</f>
        <v>#VALUE!</v>
      </c>
      <c r="L4894" s="21" t="e">
        <f>IF(OR($B4894="",L$3&lt;$D4894+Настройки!$B$7),0,MAX(0,$E4894-MAX(0,SUMIFS(Тех_Движение!$G$2:$G$5111,Тех_Движение!$D$2:$D$5111,$C4894,Тех_Движение!$B$2:$B$5111,"&lt;="&amp;L$3)-$F4894)))</f>
        <v>#VALUE!</v>
      </c>
      <c r="M4894" s="21" t="e">
        <f>IF(OR($B4894="",M$3&lt;$D4894+Настройки!$B$7),0,MAX(0,$E4894-MAX(0,SUMIFS(Тех_Движение!$G$2:$G$5111,Тех_Движение!$D$2:$D$5111,$C4894,Тех_Движение!$B$2:$B$5111,"&lt;="&amp;M$3)-$F4894)))</f>
        <v>#VALUE!</v>
      </c>
      <c r="N4894" s="21" t="e">
        <f>IF(OR($B4894="",N$3&lt;$D4894+Настройки!$B$7),0,MAX(0,$E4894-MAX(0,SUMIFS(Тех_Движение!$G$2:$G$5111,Тех_Движение!$D$2:$D$5111,$C4894,Тех_Движение!$B$2:$B$5111,"&lt;="&amp;N$3)-$F4894)))</f>
        <v>#VALUE!</v>
      </c>
      <c r="O4894" s="21" t="e">
        <f>IF(OR($B4894="",O$3&lt;$D4894+Настройки!$B$7),0,MAX(0,$E4894-MAX(0,SUMIFS(Тех_Движение!$G$2:$G$5111,Тех_Движение!$D$2:$D$5111,$C4894,Тех_Движение!$B$2:$B$5111,"&lt;="&amp;O$3)-$F4894)))</f>
        <v>#VALUE!</v>
      </c>
      <c r="P4894" s="21" t="e">
        <f>IF(OR($B4894="",P$3&lt;$D4894+Настройки!$B$7),0,MAX(0,$E4894-MAX(0,SUMIFS(Тех_Движение!$G$2:$G$5111,Тех_Движение!$D$2:$D$5111,$C4894,Тех_Движение!$B$2:$B$5111,"&lt;="&amp;P$3)-$F4894)))</f>
        <v>#VALUE!</v>
      </c>
      <c r="Q4894" s="21" t="e">
        <f>IF(OR($B4894="",Q$3&lt;$D4894+Настройки!$B$7),0,MAX(0,$E4894-MAX(0,SUMIFS(Тех_Движение!$G$2:$G$5111,Тех_Движение!$D$2:$D$5111,$C4894,Тех_Движение!$B$2:$B$5111,"&lt;="&amp;Q$3)-$F4894)))</f>
        <v>#VALUE!</v>
      </c>
      <c r="R4894" s="21" t="str">
        <f t="shared" si="229"/>
        <v/>
      </c>
      <c r="S4894" s="23" t="str">
        <f>IF($B4894="","",VLOOKUP($C4894,Настройки!$A$11:$L$17,9,FALSE))</f>
        <v/>
      </c>
      <c r="T4894" s="23" t="str">
        <f t="shared" si="230"/>
        <v/>
      </c>
    </row>
    <row r="4895" spans="1:20" x14ac:dyDescent="0.3">
      <c r="A4895" s="20">
        <f>Тех_Движение!$A$4892</f>
        <v>4891</v>
      </c>
      <c r="B4895" s="20" t="str">
        <f>IF(Тех_Движение!$F$4892&gt;0,Тех_Движение!$I$4892,"")</f>
        <v/>
      </c>
      <c r="C4895" s="20" t="str">
        <f>IF($B4895="","",Тех_Движение!$D$4892)</f>
        <v/>
      </c>
      <c r="D4895" s="9" t="str">
        <f>IF($B4895="","",Тех_Движение!$B$4892)</f>
        <v/>
      </c>
      <c r="E4895" s="21" t="str">
        <f>IF($B4895="","",Тех_Движение!$F$4892)</f>
        <v/>
      </c>
      <c r="F4895" s="21" t="str">
        <f>IF($B4895="","",SUMIFS($E$5:$E4894,$C$5:$C4894,$C4895))</f>
        <v/>
      </c>
      <c r="G4895" s="21" t="str">
        <f>IF($B4895="","",MAX(0,$E4895-MAX(0,SUMIFS(Тех_Движение!$G$2:$G$5111,Тех_Движение!$D$2:$D$5111,$C4895,Тех_Движение!$B$2:$B$5111,"&lt;="&amp;Настройки!$B$5-1)-$F4895)))</f>
        <v/>
      </c>
      <c r="H4895" s="21" t="str">
        <f>IF($B4895="","",IF(AND($D4895&gt;=Настройки!$B$5,$D4895&lt;=Настройки!$B$6),$E4895,0))</f>
        <v/>
      </c>
      <c r="I4895" s="21" t="str">
        <f t="shared" si="228"/>
        <v/>
      </c>
      <c r="J4895" s="21" t="str">
        <f>IF($B4895="","",MAX(0,$E4895-MAX(0,SUMIFS(Тех_Движение!$G$2:$G$5111,Тех_Движение!$D$2:$D$5111,$C4895,Тех_Движение!$B$2:$B$5111,"&lt;="&amp;Настройки!$B$6)-$F4895)))</f>
        <v/>
      </c>
      <c r="K4895" s="21" t="e">
        <f>IF(OR($B4895="",K$3&lt;$D4895+Настройки!$B$7),0,MAX(0,$E4895-MAX(0,SUMIFS(Тех_Движение!$G$2:$G$5111,Тех_Движение!$D$2:$D$5111,$C4895,Тех_Движение!$B$2:$B$5111,"&lt;="&amp;K$3)-$F4895)))</f>
        <v>#VALUE!</v>
      </c>
      <c r="L4895" s="21" t="e">
        <f>IF(OR($B4895="",L$3&lt;$D4895+Настройки!$B$7),0,MAX(0,$E4895-MAX(0,SUMIFS(Тех_Движение!$G$2:$G$5111,Тех_Движение!$D$2:$D$5111,$C4895,Тех_Движение!$B$2:$B$5111,"&lt;="&amp;L$3)-$F4895)))</f>
        <v>#VALUE!</v>
      </c>
      <c r="M4895" s="21" t="e">
        <f>IF(OR($B4895="",M$3&lt;$D4895+Настройки!$B$7),0,MAX(0,$E4895-MAX(0,SUMIFS(Тех_Движение!$G$2:$G$5111,Тех_Движение!$D$2:$D$5111,$C4895,Тех_Движение!$B$2:$B$5111,"&lt;="&amp;M$3)-$F4895)))</f>
        <v>#VALUE!</v>
      </c>
      <c r="N4895" s="21" t="e">
        <f>IF(OR($B4895="",N$3&lt;$D4895+Настройки!$B$7),0,MAX(0,$E4895-MAX(0,SUMIFS(Тех_Движение!$G$2:$G$5111,Тех_Движение!$D$2:$D$5111,$C4895,Тех_Движение!$B$2:$B$5111,"&lt;="&amp;N$3)-$F4895)))</f>
        <v>#VALUE!</v>
      </c>
      <c r="O4895" s="21" t="e">
        <f>IF(OR($B4895="",O$3&lt;$D4895+Настройки!$B$7),0,MAX(0,$E4895-MAX(0,SUMIFS(Тех_Движение!$G$2:$G$5111,Тех_Движение!$D$2:$D$5111,$C4895,Тех_Движение!$B$2:$B$5111,"&lt;="&amp;O$3)-$F4895)))</f>
        <v>#VALUE!</v>
      </c>
      <c r="P4895" s="21" t="e">
        <f>IF(OR($B4895="",P$3&lt;$D4895+Настройки!$B$7),0,MAX(0,$E4895-MAX(0,SUMIFS(Тех_Движение!$G$2:$G$5111,Тех_Движение!$D$2:$D$5111,$C4895,Тех_Движение!$B$2:$B$5111,"&lt;="&amp;P$3)-$F4895)))</f>
        <v>#VALUE!</v>
      </c>
      <c r="Q4895" s="21" t="e">
        <f>IF(OR($B4895="",Q$3&lt;$D4895+Настройки!$B$7),0,MAX(0,$E4895-MAX(0,SUMIFS(Тех_Движение!$G$2:$G$5111,Тех_Движение!$D$2:$D$5111,$C4895,Тех_Движение!$B$2:$B$5111,"&lt;="&amp;Q$3)-$F4895)))</f>
        <v>#VALUE!</v>
      </c>
      <c r="R4895" s="21" t="str">
        <f t="shared" si="229"/>
        <v/>
      </c>
      <c r="S4895" s="23" t="str">
        <f>IF($B4895="","",VLOOKUP($C4895,Настройки!$A$11:$L$17,9,FALSE))</f>
        <v/>
      </c>
      <c r="T4895" s="23" t="str">
        <f t="shared" si="230"/>
        <v/>
      </c>
    </row>
    <row r="4896" spans="1:20" x14ac:dyDescent="0.3">
      <c r="A4896" s="20">
        <f>Тех_Движение!$A$4893</f>
        <v>4892</v>
      </c>
      <c r="B4896" s="20" t="str">
        <f>IF(Тех_Движение!$F$4893&gt;0,Тех_Движение!$I$4893,"")</f>
        <v/>
      </c>
      <c r="C4896" s="20" t="str">
        <f>IF($B4896="","",Тех_Движение!$D$4893)</f>
        <v/>
      </c>
      <c r="D4896" s="9" t="str">
        <f>IF($B4896="","",Тех_Движение!$B$4893)</f>
        <v/>
      </c>
      <c r="E4896" s="21" t="str">
        <f>IF($B4896="","",Тех_Движение!$F$4893)</f>
        <v/>
      </c>
      <c r="F4896" s="21" t="str">
        <f>IF($B4896="","",SUMIFS($E$5:$E4895,$C$5:$C4895,$C4896))</f>
        <v/>
      </c>
      <c r="G4896" s="21" t="str">
        <f>IF($B4896="","",MAX(0,$E4896-MAX(0,SUMIFS(Тех_Движение!$G$2:$G$5111,Тех_Движение!$D$2:$D$5111,$C4896,Тех_Движение!$B$2:$B$5111,"&lt;="&amp;Настройки!$B$5-1)-$F4896)))</f>
        <v/>
      </c>
      <c r="H4896" s="21" t="str">
        <f>IF($B4896="","",IF(AND($D4896&gt;=Настройки!$B$5,$D4896&lt;=Настройки!$B$6),$E4896,0))</f>
        <v/>
      </c>
      <c r="I4896" s="21" t="str">
        <f t="shared" si="228"/>
        <v/>
      </c>
      <c r="J4896" s="21" t="str">
        <f>IF($B4896="","",MAX(0,$E4896-MAX(0,SUMIFS(Тех_Движение!$G$2:$G$5111,Тех_Движение!$D$2:$D$5111,$C4896,Тех_Движение!$B$2:$B$5111,"&lt;="&amp;Настройки!$B$6)-$F4896)))</f>
        <v/>
      </c>
      <c r="K4896" s="21" t="e">
        <f>IF(OR($B4896="",K$3&lt;$D4896+Настройки!$B$7),0,MAX(0,$E4896-MAX(0,SUMIFS(Тех_Движение!$G$2:$G$5111,Тех_Движение!$D$2:$D$5111,$C4896,Тех_Движение!$B$2:$B$5111,"&lt;="&amp;K$3)-$F4896)))</f>
        <v>#VALUE!</v>
      </c>
      <c r="L4896" s="21" t="e">
        <f>IF(OR($B4896="",L$3&lt;$D4896+Настройки!$B$7),0,MAX(0,$E4896-MAX(0,SUMIFS(Тех_Движение!$G$2:$G$5111,Тех_Движение!$D$2:$D$5111,$C4896,Тех_Движение!$B$2:$B$5111,"&lt;="&amp;L$3)-$F4896)))</f>
        <v>#VALUE!</v>
      </c>
      <c r="M4896" s="21" t="e">
        <f>IF(OR($B4896="",M$3&lt;$D4896+Настройки!$B$7),0,MAX(0,$E4896-MAX(0,SUMIFS(Тех_Движение!$G$2:$G$5111,Тех_Движение!$D$2:$D$5111,$C4896,Тех_Движение!$B$2:$B$5111,"&lt;="&amp;M$3)-$F4896)))</f>
        <v>#VALUE!</v>
      </c>
      <c r="N4896" s="21" t="e">
        <f>IF(OR($B4896="",N$3&lt;$D4896+Настройки!$B$7),0,MAX(0,$E4896-MAX(0,SUMIFS(Тех_Движение!$G$2:$G$5111,Тех_Движение!$D$2:$D$5111,$C4896,Тех_Движение!$B$2:$B$5111,"&lt;="&amp;N$3)-$F4896)))</f>
        <v>#VALUE!</v>
      </c>
      <c r="O4896" s="21" t="e">
        <f>IF(OR($B4896="",O$3&lt;$D4896+Настройки!$B$7),0,MAX(0,$E4896-MAX(0,SUMIFS(Тех_Движение!$G$2:$G$5111,Тех_Движение!$D$2:$D$5111,$C4896,Тех_Движение!$B$2:$B$5111,"&lt;="&amp;O$3)-$F4896)))</f>
        <v>#VALUE!</v>
      </c>
      <c r="P4896" s="21" t="e">
        <f>IF(OR($B4896="",P$3&lt;$D4896+Настройки!$B$7),0,MAX(0,$E4896-MAX(0,SUMIFS(Тех_Движение!$G$2:$G$5111,Тех_Движение!$D$2:$D$5111,$C4896,Тех_Движение!$B$2:$B$5111,"&lt;="&amp;P$3)-$F4896)))</f>
        <v>#VALUE!</v>
      </c>
      <c r="Q4896" s="21" t="e">
        <f>IF(OR($B4896="",Q$3&lt;$D4896+Настройки!$B$7),0,MAX(0,$E4896-MAX(0,SUMIFS(Тех_Движение!$G$2:$G$5111,Тех_Движение!$D$2:$D$5111,$C4896,Тех_Движение!$B$2:$B$5111,"&lt;="&amp;Q$3)-$F4896)))</f>
        <v>#VALUE!</v>
      </c>
      <c r="R4896" s="21" t="str">
        <f t="shared" si="229"/>
        <v/>
      </c>
      <c r="S4896" s="23" t="str">
        <f>IF($B4896="","",VLOOKUP($C4896,Настройки!$A$11:$L$17,9,FALSE))</f>
        <v/>
      </c>
      <c r="T4896" s="23" t="str">
        <f t="shared" si="230"/>
        <v/>
      </c>
    </row>
    <row r="4897" spans="1:20" x14ac:dyDescent="0.3">
      <c r="A4897" s="20">
        <f>Тех_Движение!$A$4894</f>
        <v>4893</v>
      </c>
      <c r="B4897" s="20" t="str">
        <f>IF(Тех_Движение!$F$4894&gt;0,Тех_Движение!$I$4894,"")</f>
        <v/>
      </c>
      <c r="C4897" s="20" t="str">
        <f>IF($B4897="","",Тех_Движение!$D$4894)</f>
        <v/>
      </c>
      <c r="D4897" s="9" t="str">
        <f>IF($B4897="","",Тех_Движение!$B$4894)</f>
        <v/>
      </c>
      <c r="E4897" s="21" t="str">
        <f>IF($B4897="","",Тех_Движение!$F$4894)</f>
        <v/>
      </c>
      <c r="F4897" s="21" t="str">
        <f>IF($B4897="","",SUMIFS($E$5:$E4896,$C$5:$C4896,$C4897))</f>
        <v/>
      </c>
      <c r="G4897" s="21" t="str">
        <f>IF($B4897="","",MAX(0,$E4897-MAX(0,SUMIFS(Тех_Движение!$G$2:$G$5111,Тех_Движение!$D$2:$D$5111,$C4897,Тех_Движение!$B$2:$B$5111,"&lt;="&amp;Настройки!$B$5-1)-$F4897)))</f>
        <v/>
      </c>
      <c r="H4897" s="21" t="str">
        <f>IF($B4897="","",IF(AND($D4897&gt;=Настройки!$B$5,$D4897&lt;=Настройки!$B$6),$E4897,0))</f>
        <v/>
      </c>
      <c r="I4897" s="21" t="str">
        <f t="shared" si="228"/>
        <v/>
      </c>
      <c r="J4897" s="21" t="str">
        <f>IF($B4897="","",MAX(0,$E4897-MAX(0,SUMIFS(Тех_Движение!$G$2:$G$5111,Тех_Движение!$D$2:$D$5111,$C4897,Тех_Движение!$B$2:$B$5111,"&lt;="&amp;Настройки!$B$6)-$F4897)))</f>
        <v/>
      </c>
      <c r="K4897" s="21" t="e">
        <f>IF(OR($B4897="",K$3&lt;$D4897+Настройки!$B$7),0,MAX(0,$E4897-MAX(0,SUMIFS(Тех_Движение!$G$2:$G$5111,Тех_Движение!$D$2:$D$5111,$C4897,Тех_Движение!$B$2:$B$5111,"&lt;="&amp;K$3)-$F4897)))</f>
        <v>#VALUE!</v>
      </c>
      <c r="L4897" s="21" t="e">
        <f>IF(OR($B4897="",L$3&lt;$D4897+Настройки!$B$7),0,MAX(0,$E4897-MAX(0,SUMIFS(Тех_Движение!$G$2:$G$5111,Тех_Движение!$D$2:$D$5111,$C4897,Тех_Движение!$B$2:$B$5111,"&lt;="&amp;L$3)-$F4897)))</f>
        <v>#VALUE!</v>
      </c>
      <c r="M4897" s="21" t="e">
        <f>IF(OR($B4897="",M$3&lt;$D4897+Настройки!$B$7),0,MAX(0,$E4897-MAX(0,SUMIFS(Тех_Движение!$G$2:$G$5111,Тех_Движение!$D$2:$D$5111,$C4897,Тех_Движение!$B$2:$B$5111,"&lt;="&amp;M$3)-$F4897)))</f>
        <v>#VALUE!</v>
      </c>
      <c r="N4897" s="21" t="e">
        <f>IF(OR($B4897="",N$3&lt;$D4897+Настройки!$B$7),0,MAX(0,$E4897-MAX(0,SUMIFS(Тех_Движение!$G$2:$G$5111,Тех_Движение!$D$2:$D$5111,$C4897,Тех_Движение!$B$2:$B$5111,"&lt;="&amp;N$3)-$F4897)))</f>
        <v>#VALUE!</v>
      </c>
      <c r="O4897" s="21" t="e">
        <f>IF(OR($B4897="",O$3&lt;$D4897+Настройки!$B$7),0,MAX(0,$E4897-MAX(0,SUMIFS(Тех_Движение!$G$2:$G$5111,Тех_Движение!$D$2:$D$5111,$C4897,Тех_Движение!$B$2:$B$5111,"&lt;="&amp;O$3)-$F4897)))</f>
        <v>#VALUE!</v>
      </c>
      <c r="P4897" s="21" t="e">
        <f>IF(OR($B4897="",P$3&lt;$D4897+Настройки!$B$7),0,MAX(0,$E4897-MAX(0,SUMIFS(Тех_Движение!$G$2:$G$5111,Тех_Движение!$D$2:$D$5111,$C4897,Тех_Движение!$B$2:$B$5111,"&lt;="&amp;P$3)-$F4897)))</f>
        <v>#VALUE!</v>
      </c>
      <c r="Q4897" s="21" t="e">
        <f>IF(OR($B4897="",Q$3&lt;$D4897+Настройки!$B$7),0,MAX(0,$E4897-MAX(0,SUMIFS(Тех_Движение!$G$2:$G$5111,Тех_Движение!$D$2:$D$5111,$C4897,Тех_Движение!$B$2:$B$5111,"&lt;="&amp;Q$3)-$F4897)))</f>
        <v>#VALUE!</v>
      </c>
      <c r="R4897" s="21" t="str">
        <f t="shared" si="229"/>
        <v/>
      </c>
      <c r="S4897" s="23" t="str">
        <f>IF($B4897="","",VLOOKUP($C4897,Настройки!$A$11:$L$17,9,FALSE))</f>
        <v/>
      </c>
      <c r="T4897" s="23" t="str">
        <f t="shared" si="230"/>
        <v/>
      </c>
    </row>
    <row r="4898" spans="1:20" x14ac:dyDescent="0.3">
      <c r="A4898" s="20">
        <f>Тех_Движение!$A$4895</f>
        <v>4894</v>
      </c>
      <c r="B4898" s="20" t="str">
        <f>IF(Тех_Движение!$F$4895&gt;0,Тех_Движение!$I$4895,"")</f>
        <v/>
      </c>
      <c r="C4898" s="20" t="str">
        <f>IF($B4898="","",Тех_Движение!$D$4895)</f>
        <v/>
      </c>
      <c r="D4898" s="9" t="str">
        <f>IF($B4898="","",Тех_Движение!$B$4895)</f>
        <v/>
      </c>
      <c r="E4898" s="21" t="str">
        <f>IF($B4898="","",Тех_Движение!$F$4895)</f>
        <v/>
      </c>
      <c r="F4898" s="21" t="str">
        <f>IF($B4898="","",SUMIFS($E$5:$E4897,$C$5:$C4897,$C4898))</f>
        <v/>
      </c>
      <c r="G4898" s="21" t="str">
        <f>IF($B4898="","",MAX(0,$E4898-MAX(0,SUMIFS(Тех_Движение!$G$2:$G$5111,Тех_Движение!$D$2:$D$5111,$C4898,Тех_Движение!$B$2:$B$5111,"&lt;="&amp;Настройки!$B$5-1)-$F4898)))</f>
        <v/>
      </c>
      <c r="H4898" s="21" t="str">
        <f>IF($B4898="","",IF(AND($D4898&gt;=Настройки!$B$5,$D4898&lt;=Настройки!$B$6),$E4898,0))</f>
        <v/>
      </c>
      <c r="I4898" s="21" t="str">
        <f t="shared" si="228"/>
        <v/>
      </c>
      <c r="J4898" s="21" t="str">
        <f>IF($B4898="","",MAX(0,$E4898-MAX(0,SUMIFS(Тех_Движение!$G$2:$G$5111,Тех_Движение!$D$2:$D$5111,$C4898,Тех_Движение!$B$2:$B$5111,"&lt;="&amp;Настройки!$B$6)-$F4898)))</f>
        <v/>
      </c>
      <c r="K4898" s="21" t="e">
        <f>IF(OR($B4898="",K$3&lt;$D4898+Настройки!$B$7),0,MAX(0,$E4898-MAX(0,SUMIFS(Тех_Движение!$G$2:$G$5111,Тех_Движение!$D$2:$D$5111,$C4898,Тех_Движение!$B$2:$B$5111,"&lt;="&amp;K$3)-$F4898)))</f>
        <v>#VALUE!</v>
      </c>
      <c r="L4898" s="21" t="e">
        <f>IF(OR($B4898="",L$3&lt;$D4898+Настройки!$B$7),0,MAX(0,$E4898-MAX(0,SUMIFS(Тех_Движение!$G$2:$G$5111,Тех_Движение!$D$2:$D$5111,$C4898,Тех_Движение!$B$2:$B$5111,"&lt;="&amp;L$3)-$F4898)))</f>
        <v>#VALUE!</v>
      </c>
      <c r="M4898" s="21" t="e">
        <f>IF(OR($B4898="",M$3&lt;$D4898+Настройки!$B$7),0,MAX(0,$E4898-MAX(0,SUMIFS(Тех_Движение!$G$2:$G$5111,Тех_Движение!$D$2:$D$5111,$C4898,Тех_Движение!$B$2:$B$5111,"&lt;="&amp;M$3)-$F4898)))</f>
        <v>#VALUE!</v>
      </c>
      <c r="N4898" s="21" t="e">
        <f>IF(OR($B4898="",N$3&lt;$D4898+Настройки!$B$7),0,MAX(0,$E4898-MAX(0,SUMIFS(Тех_Движение!$G$2:$G$5111,Тех_Движение!$D$2:$D$5111,$C4898,Тех_Движение!$B$2:$B$5111,"&lt;="&amp;N$3)-$F4898)))</f>
        <v>#VALUE!</v>
      </c>
      <c r="O4898" s="21" t="e">
        <f>IF(OR($B4898="",O$3&lt;$D4898+Настройки!$B$7),0,MAX(0,$E4898-MAX(0,SUMIFS(Тех_Движение!$G$2:$G$5111,Тех_Движение!$D$2:$D$5111,$C4898,Тех_Движение!$B$2:$B$5111,"&lt;="&amp;O$3)-$F4898)))</f>
        <v>#VALUE!</v>
      </c>
      <c r="P4898" s="21" t="e">
        <f>IF(OR($B4898="",P$3&lt;$D4898+Настройки!$B$7),0,MAX(0,$E4898-MAX(0,SUMIFS(Тех_Движение!$G$2:$G$5111,Тех_Движение!$D$2:$D$5111,$C4898,Тех_Движение!$B$2:$B$5111,"&lt;="&amp;P$3)-$F4898)))</f>
        <v>#VALUE!</v>
      </c>
      <c r="Q4898" s="21" t="e">
        <f>IF(OR($B4898="",Q$3&lt;$D4898+Настройки!$B$7),0,MAX(0,$E4898-MAX(0,SUMIFS(Тех_Движение!$G$2:$G$5111,Тех_Движение!$D$2:$D$5111,$C4898,Тех_Движение!$B$2:$B$5111,"&lt;="&amp;Q$3)-$F4898)))</f>
        <v>#VALUE!</v>
      </c>
      <c r="R4898" s="21" t="str">
        <f t="shared" si="229"/>
        <v/>
      </c>
      <c r="S4898" s="23" t="str">
        <f>IF($B4898="","",VLOOKUP($C4898,Настройки!$A$11:$L$17,9,FALSE))</f>
        <v/>
      </c>
      <c r="T4898" s="23" t="str">
        <f t="shared" si="230"/>
        <v/>
      </c>
    </row>
    <row r="4899" spans="1:20" x14ac:dyDescent="0.3">
      <c r="A4899" s="20">
        <f>Тех_Движение!$A$4896</f>
        <v>4895</v>
      </c>
      <c r="B4899" s="20" t="str">
        <f>IF(Тех_Движение!$F$4896&gt;0,Тех_Движение!$I$4896,"")</f>
        <v/>
      </c>
      <c r="C4899" s="20" t="str">
        <f>IF($B4899="","",Тех_Движение!$D$4896)</f>
        <v/>
      </c>
      <c r="D4899" s="9" t="str">
        <f>IF($B4899="","",Тех_Движение!$B$4896)</f>
        <v/>
      </c>
      <c r="E4899" s="21" t="str">
        <f>IF($B4899="","",Тех_Движение!$F$4896)</f>
        <v/>
      </c>
      <c r="F4899" s="21" t="str">
        <f>IF($B4899="","",SUMIFS($E$5:$E4898,$C$5:$C4898,$C4899))</f>
        <v/>
      </c>
      <c r="G4899" s="21" t="str">
        <f>IF($B4899="","",MAX(0,$E4899-MAX(0,SUMIFS(Тех_Движение!$G$2:$G$5111,Тех_Движение!$D$2:$D$5111,$C4899,Тех_Движение!$B$2:$B$5111,"&lt;="&amp;Настройки!$B$5-1)-$F4899)))</f>
        <v/>
      </c>
      <c r="H4899" s="21" t="str">
        <f>IF($B4899="","",IF(AND($D4899&gt;=Настройки!$B$5,$D4899&lt;=Настройки!$B$6),$E4899,0))</f>
        <v/>
      </c>
      <c r="I4899" s="21" t="str">
        <f t="shared" si="228"/>
        <v/>
      </c>
      <c r="J4899" s="21" t="str">
        <f>IF($B4899="","",MAX(0,$E4899-MAX(0,SUMIFS(Тех_Движение!$G$2:$G$5111,Тех_Движение!$D$2:$D$5111,$C4899,Тех_Движение!$B$2:$B$5111,"&lt;="&amp;Настройки!$B$6)-$F4899)))</f>
        <v/>
      </c>
      <c r="K4899" s="21" t="e">
        <f>IF(OR($B4899="",K$3&lt;$D4899+Настройки!$B$7),0,MAX(0,$E4899-MAX(0,SUMIFS(Тех_Движение!$G$2:$G$5111,Тех_Движение!$D$2:$D$5111,$C4899,Тех_Движение!$B$2:$B$5111,"&lt;="&amp;K$3)-$F4899)))</f>
        <v>#VALUE!</v>
      </c>
      <c r="L4899" s="21" t="e">
        <f>IF(OR($B4899="",L$3&lt;$D4899+Настройки!$B$7),0,MAX(0,$E4899-MAX(0,SUMIFS(Тех_Движение!$G$2:$G$5111,Тех_Движение!$D$2:$D$5111,$C4899,Тех_Движение!$B$2:$B$5111,"&lt;="&amp;L$3)-$F4899)))</f>
        <v>#VALUE!</v>
      </c>
      <c r="M4899" s="21" t="e">
        <f>IF(OR($B4899="",M$3&lt;$D4899+Настройки!$B$7),0,MAX(0,$E4899-MAX(0,SUMIFS(Тех_Движение!$G$2:$G$5111,Тех_Движение!$D$2:$D$5111,$C4899,Тех_Движение!$B$2:$B$5111,"&lt;="&amp;M$3)-$F4899)))</f>
        <v>#VALUE!</v>
      </c>
      <c r="N4899" s="21" t="e">
        <f>IF(OR($B4899="",N$3&lt;$D4899+Настройки!$B$7),0,MAX(0,$E4899-MAX(0,SUMIFS(Тех_Движение!$G$2:$G$5111,Тех_Движение!$D$2:$D$5111,$C4899,Тех_Движение!$B$2:$B$5111,"&lt;="&amp;N$3)-$F4899)))</f>
        <v>#VALUE!</v>
      </c>
      <c r="O4899" s="21" t="e">
        <f>IF(OR($B4899="",O$3&lt;$D4899+Настройки!$B$7),0,MAX(0,$E4899-MAX(0,SUMIFS(Тех_Движение!$G$2:$G$5111,Тех_Движение!$D$2:$D$5111,$C4899,Тех_Движение!$B$2:$B$5111,"&lt;="&amp;O$3)-$F4899)))</f>
        <v>#VALUE!</v>
      </c>
      <c r="P4899" s="21" t="e">
        <f>IF(OR($B4899="",P$3&lt;$D4899+Настройки!$B$7),0,MAX(0,$E4899-MAX(0,SUMIFS(Тех_Движение!$G$2:$G$5111,Тех_Движение!$D$2:$D$5111,$C4899,Тех_Движение!$B$2:$B$5111,"&lt;="&amp;P$3)-$F4899)))</f>
        <v>#VALUE!</v>
      </c>
      <c r="Q4899" s="21" t="e">
        <f>IF(OR($B4899="",Q$3&lt;$D4899+Настройки!$B$7),0,MAX(0,$E4899-MAX(0,SUMIFS(Тех_Движение!$G$2:$G$5111,Тех_Движение!$D$2:$D$5111,$C4899,Тех_Движение!$B$2:$B$5111,"&lt;="&amp;Q$3)-$F4899)))</f>
        <v>#VALUE!</v>
      </c>
      <c r="R4899" s="21" t="str">
        <f t="shared" si="229"/>
        <v/>
      </c>
      <c r="S4899" s="23" t="str">
        <f>IF($B4899="","",VLOOKUP($C4899,Настройки!$A$11:$L$17,9,FALSE))</f>
        <v/>
      </c>
      <c r="T4899" s="23" t="str">
        <f t="shared" si="230"/>
        <v/>
      </c>
    </row>
    <row r="4900" spans="1:20" x14ac:dyDescent="0.3">
      <c r="A4900" s="20">
        <f>Тех_Движение!$A$4897</f>
        <v>4896</v>
      </c>
      <c r="B4900" s="20" t="str">
        <f>IF(Тех_Движение!$F$4897&gt;0,Тех_Движение!$I$4897,"")</f>
        <v/>
      </c>
      <c r="C4900" s="20" t="str">
        <f>IF($B4900="","",Тех_Движение!$D$4897)</f>
        <v/>
      </c>
      <c r="D4900" s="9" t="str">
        <f>IF($B4900="","",Тех_Движение!$B$4897)</f>
        <v/>
      </c>
      <c r="E4900" s="21" t="str">
        <f>IF($B4900="","",Тех_Движение!$F$4897)</f>
        <v/>
      </c>
      <c r="F4900" s="21" t="str">
        <f>IF($B4900="","",SUMIFS($E$5:$E4899,$C$5:$C4899,$C4900))</f>
        <v/>
      </c>
      <c r="G4900" s="21" t="str">
        <f>IF($B4900="","",MAX(0,$E4900-MAX(0,SUMIFS(Тех_Движение!$G$2:$G$5111,Тех_Движение!$D$2:$D$5111,$C4900,Тех_Движение!$B$2:$B$5111,"&lt;="&amp;Настройки!$B$5-1)-$F4900)))</f>
        <v/>
      </c>
      <c r="H4900" s="21" t="str">
        <f>IF($B4900="","",IF(AND($D4900&gt;=Настройки!$B$5,$D4900&lt;=Настройки!$B$6),$E4900,0))</f>
        <v/>
      </c>
      <c r="I4900" s="21" t="str">
        <f t="shared" si="228"/>
        <v/>
      </c>
      <c r="J4900" s="21" t="str">
        <f>IF($B4900="","",MAX(0,$E4900-MAX(0,SUMIFS(Тех_Движение!$G$2:$G$5111,Тех_Движение!$D$2:$D$5111,$C4900,Тех_Движение!$B$2:$B$5111,"&lt;="&amp;Настройки!$B$6)-$F4900)))</f>
        <v/>
      </c>
      <c r="K4900" s="21" t="e">
        <f>IF(OR($B4900="",K$3&lt;$D4900+Настройки!$B$7),0,MAX(0,$E4900-MAX(0,SUMIFS(Тех_Движение!$G$2:$G$5111,Тех_Движение!$D$2:$D$5111,$C4900,Тех_Движение!$B$2:$B$5111,"&lt;="&amp;K$3)-$F4900)))</f>
        <v>#VALUE!</v>
      </c>
      <c r="L4900" s="21" t="e">
        <f>IF(OR($B4900="",L$3&lt;$D4900+Настройки!$B$7),0,MAX(0,$E4900-MAX(0,SUMIFS(Тех_Движение!$G$2:$G$5111,Тех_Движение!$D$2:$D$5111,$C4900,Тех_Движение!$B$2:$B$5111,"&lt;="&amp;L$3)-$F4900)))</f>
        <v>#VALUE!</v>
      </c>
      <c r="M4900" s="21" t="e">
        <f>IF(OR($B4900="",M$3&lt;$D4900+Настройки!$B$7),0,MAX(0,$E4900-MAX(0,SUMIFS(Тех_Движение!$G$2:$G$5111,Тех_Движение!$D$2:$D$5111,$C4900,Тех_Движение!$B$2:$B$5111,"&lt;="&amp;M$3)-$F4900)))</f>
        <v>#VALUE!</v>
      </c>
      <c r="N4900" s="21" t="e">
        <f>IF(OR($B4900="",N$3&lt;$D4900+Настройки!$B$7),0,MAX(0,$E4900-MAX(0,SUMIFS(Тех_Движение!$G$2:$G$5111,Тех_Движение!$D$2:$D$5111,$C4900,Тех_Движение!$B$2:$B$5111,"&lt;="&amp;N$3)-$F4900)))</f>
        <v>#VALUE!</v>
      </c>
      <c r="O4900" s="21" t="e">
        <f>IF(OR($B4900="",O$3&lt;$D4900+Настройки!$B$7),0,MAX(0,$E4900-MAX(0,SUMIFS(Тех_Движение!$G$2:$G$5111,Тех_Движение!$D$2:$D$5111,$C4900,Тех_Движение!$B$2:$B$5111,"&lt;="&amp;O$3)-$F4900)))</f>
        <v>#VALUE!</v>
      </c>
      <c r="P4900" s="21" t="e">
        <f>IF(OR($B4900="",P$3&lt;$D4900+Настройки!$B$7),0,MAX(0,$E4900-MAX(0,SUMIFS(Тех_Движение!$G$2:$G$5111,Тех_Движение!$D$2:$D$5111,$C4900,Тех_Движение!$B$2:$B$5111,"&lt;="&amp;P$3)-$F4900)))</f>
        <v>#VALUE!</v>
      </c>
      <c r="Q4900" s="21" t="e">
        <f>IF(OR($B4900="",Q$3&lt;$D4900+Настройки!$B$7),0,MAX(0,$E4900-MAX(0,SUMIFS(Тех_Движение!$G$2:$G$5111,Тех_Движение!$D$2:$D$5111,$C4900,Тех_Движение!$B$2:$B$5111,"&lt;="&amp;Q$3)-$F4900)))</f>
        <v>#VALUE!</v>
      </c>
      <c r="R4900" s="21" t="str">
        <f t="shared" si="229"/>
        <v/>
      </c>
      <c r="S4900" s="23" t="str">
        <f>IF($B4900="","",VLOOKUP($C4900,Настройки!$A$11:$L$17,9,FALSE))</f>
        <v/>
      </c>
      <c r="T4900" s="23" t="str">
        <f t="shared" si="230"/>
        <v/>
      </c>
    </row>
    <row r="4901" spans="1:20" x14ac:dyDescent="0.3">
      <c r="A4901" s="20">
        <f>Тех_Движение!$A$4898</f>
        <v>4897</v>
      </c>
      <c r="B4901" s="20" t="str">
        <f>IF(Тех_Движение!$F$4898&gt;0,Тех_Движение!$I$4898,"")</f>
        <v/>
      </c>
      <c r="C4901" s="20" t="str">
        <f>IF($B4901="","",Тех_Движение!$D$4898)</f>
        <v/>
      </c>
      <c r="D4901" s="9" t="str">
        <f>IF($B4901="","",Тех_Движение!$B$4898)</f>
        <v/>
      </c>
      <c r="E4901" s="21" t="str">
        <f>IF($B4901="","",Тех_Движение!$F$4898)</f>
        <v/>
      </c>
      <c r="F4901" s="21" t="str">
        <f>IF($B4901="","",SUMIFS($E$5:$E4900,$C$5:$C4900,$C4901))</f>
        <v/>
      </c>
      <c r="G4901" s="21" t="str">
        <f>IF($B4901="","",MAX(0,$E4901-MAX(0,SUMIFS(Тех_Движение!$G$2:$G$5111,Тех_Движение!$D$2:$D$5111,$C4901,Тех_Движение!$B$2:$B$5111,"&lt;="&amp;Настройки!$B$5-1)-$F4901)))</f>
        <v/>
      </c>
      <c r="H4901" s="21" t="str">
        <f>IF($B4901="","",IF(AND($D4901&gt;=Настройки!$B$5,$D4901&lt;=Настройки!$B$6),$E4901,0))</f>
        <v/>
      </c>
      <c r="I4901" s="21" t="str">
        <f t="shared" si="228"/>
        <v/>
      </c>
      <c r="J4901" s="21" t="str">
        <f>IF($B4901="","",MAX(0,$E4901-MAX(0,SUMIFS(Тех_Движение!$G$2:$G$5111,Тех_Движение!$D$2:$D$5111,$C4901,Тех_Движение!$B$2:$B$5111,"&lt;="&amp;Настройки!$B$6)-$F4901)))</f>
        <v/>
      </c>
      <c r="K4901" s="21" t="e">
        <f>IF(OR($B4901="",K$3&lt;$D4901+Настройки!$B$7),0,MAX(0,$E4901-MAX(0,SUMIFS(Тех_Движение!$G$2:$G$5111,Тех_Движение!$D$2:$D$5111,$C4901,Тех_Движение!$B$2:$B$5111,"&lt;="&amp;K$3)-$F4901)))</f>
        <v>#VALUE!</v>
      </c>
      <c r="L4901" s="21" t="e">
        <f>IF(OR($B4901="",L$3&lt;$D4901+Настройки!$B$7),0,MAX(0,$E4901-MAX(0,SUMIFS(Тех_Движение!$G$2:$G$5111,Тех_Движение!$D$2:$D$5111,$C4901,Тех_Движение!$B$2:$B$5111,"&lt;="&amp;L$3)-$F4901)))</f>
        <v>#VALUE!</v>
      </c>
      <c r="M4901" s="21" t="e">
        <f>IF(OR($B4901="",M$3&lt;$D4901+Настройки!$B$7),0,MAX(0,$E4901-MAX(0,SUMIFS(Тех_Движение!$G$2:$G$5111,Тех_Движение!$D$2:$D$5111,$C4901,Тех_Движение!$B$2:$B$5111,"&lt;="&amp;M$3)-$F4901)))</f>
        <v>#VALUE!</v>
      </c>
      <c r="N4901" s="21" t="e">
        <f>IF(OR($B4901="",N$3&lt;$D4901+Настройки!$B$7),0,MAX(0,$E4901-MAX(0,SUMIFS(Тех_Движение!$G$2:$G$5111,Тех_Движение!$D$2:$D$5111,$C4901,Тех_Движение!$B$2:$B$5111,"&lt;="&amp;N$3)-$F4901)))</f>
        <v>#VALUE!</v>
      </c>
      <c r="O4901" s="21" t="e">
        <f>IF(OR($B4901="",O$3&lt;$D4901+Настройки!$B$7),0,MAX(0,$E4901-MAX(0,SUMIFS(Тех_Движение!$G$2:$G$5111,Тех_Движение!$D$2:$D$5111,$C4901,Тех_Движение!$B$2:$B$5111,"&lt;="&amp;O$3)-$F4901)))</f>
        <v>#VALUE!</v>
      </c>
      <c r="P4901" s="21" t="e">
        <f>IF(OR($B4901="",P$3&lt;$D4901+Настройки!$B$7),0,MAX(0,$E4901-MAX(0,SUMIFS(Тех_Движение!$G$2:$G$5111,Тех_Движение!$D$2:$D$5111,$C4901,Тех_Движение!$B$2:$B$5111,"&lt;="&amp;P$3)-$F4901)))</f>
        <v>#VALUE!</v>
      </c>
      <c r="Q4901" s="21" t="e">
        <f>IF(OR($B4901="",Q$3&lt;$D4901+Настройки!$B$7),0,MAX(0,$E4901-MAX(0,SUMIFS(Тех_Движение!$G$2:$G$5111,Тех_Движение!$D$2:$D$5111,$C4901,Тех_Движение!$B$2:$B$5111,"&lt;="&amp;Q$3)-$F4901)))</f>
        <v>#VALUE!</v>
      </c>
      <c r="R4901" s="21" t="str">
        <f t="shared" si="229"/>
        <v/>
      </c>
      <c r="S4901" s="23" t="str">
        <f>IF($B4901="","",VLOOKUP($C4901,Настройки!$A$11:$L$17,9,FALSE))</f>
        <v/>
      </c>
      <c r="T4901" s="23" t="str">
        <f t="shared" si="230"/>
        <v/>
      </c>
    </row>
    <row r="4902" spans="1:20" x14ac:dyDescent="0.3">
      <c r="A4902" s="20">
        <f>Тех_Движение!$A$4899</f>
        <v>4898</v>
      </c>
      <c r="B4902" s="20" t="str">
        <f>IF(Тех_Движение!$F$4899&gt;0,Тех_Движение!$I$4899,"")</f>
        <v/>
      </c>
      <c r="C4902" s="20" t="str">
        <f>IF($B4902="","",Тех_Движение!$D$4899)</f>
        <v/>
      </c>
      <c r="D4902" s="9" t="str">
        <f>IF($B4902="","",Тех_Движение!$B$4899)</f>
        <v/>
      </c>
      <c r="E4902" s="21" t="str">
        <f>IF($B4902="","",Тех_Движение!$F$4899)</f>
        <v/>
      </c>
      <c r="F4902" s="21" t="str">
        <f>IF($B4902="","",SUMIFS($E$5:$E4901,$C$5:$C4901,$C4902))</f>
        <v/>
      </c>
      <c r="G4902" s="21" t="str">
        <f>IF($B4902="","",MAX(0,$E4902-MAX(0,SUMIFS(Тех_Движение!$G$2:$G$5111,Тех_Движение!$D$2:$D$5111,$C4902,Тех_Движение!$B$2:$B$5111,"&lt;="&amp;Настройки!$B$5-1)-$F4902)))</f>
        <v/>
      </c>
      <c r="H4902" s="21" t="str">
        <f>IF($B4902="","",IF(AND($D4902&gt;=Настройки!$B$5,$D4902&lt;=Настройки!$B$6),$E4902,0))</f>
        <v/>
      </c>
      <c r="I4902" s="21" t="str">
        <f t="shared" si="228"/>
        <v/>
      </c>
      <c r="J4902" s="21" t="str">
        <f>IF($B4902="","",MAX(0,$E4902-MAX(0,SUMIFS(Тех_Движение!$G$2:$G$5111,Тех_Движение!$D$2:$D$5111,$C4902,Тех_Движение!$B$2:$B$5111,"&lt;="&amp;Настройки!$B$6)-$F4902)))</f>
        <v/>
      </c>
      <c r="K4902" s="21" t="e">
        <f>IF(OR($B4902="",K$3&lt;$D4902+Настройки!$B$7),0,MAX(0,$E4902-MAX(0,SUMIFS(Тех_Движение!$G$2:$G$5111,Тех_Движение!$D$2:$D$5111,$C4902,Тех_Движение!$B$2:$B$5111,"&lt;="&amp;K$3)-$F4902)))</f>
        <v>#VALUE!</v>
      </c>
      <c r="L4902" s="21" t="e">
        <f>IF(OR($B4902="",L$3&lt;$D4902+Настройки!$B$7),0,MAX(0,$E4902-MAX(0,SUMIFS(Тех_Движение!$G$2:$G$5111,Тех_Движение!$D$2:$D$5111,$C4902,Тех_Движение!$B$2:$B$5111,"&lt;="&amp;L$3)-$F4902)))</f>
        <v>#VALUE!</v>
      </c>
      <c r="M4902" s="21" t="e">
        <f>IF(OR($B4902="",M$3&lt;$D4902+Настройки!$B$7),0,MAX(0,$E4902-MAX(0,SUMIFS(Тех_Движение!$G$2:$G$5111,Тех_Движение!$D$2:$D$5111,$C4902,Тех_Движение!$B$2:$B$5111,"&lt;="&amp;M$3)-$F4902)))</f>
        <v>#VALUE!</v>
      </c>
      <c r="N4902" s="21" t="e">
        <f>IF(OR($B4902="",N$3&lt;$D4902+Настройки!$B$7),0,MAX(0,$E4902-MAX(0,SUMIFS(Тех_Движение!$G$2:$G$5111,Тех_Движение!$D$2:$D$5111,$C4902,Тех_Движение!$B$2:$B$5111,"&lt;="&amp;N$3)-$F4902)))</f>
        <v>#VALUE!</v>
      </c>
      <c r="O4902" s="21" t="e">
        <f>IF(OR($B4902="",O$3&lt;$D4902+Настройки!$B$7),0,MAX(0,$E4902-MAX(0,SUMIFS(Тех_Движение!$G$2:$G$5111,Тех_Движение!$D$2:$D$5111,$C4902,Тех_Движение!$B$2:$B$5111,"&lt;="&amp;O$3)-$F4902)))</f>
        <v>#VALUE!</v>
      </c>
      <c r="P4902" s="21" t="e">
        <f>IF(OR($B4902="",P$3&lt;$D4902+Настройки!$B$7),0,MAX(0,$E4902-MAX(0,SUMIFS(Тех_Движение!$G$2:$G$5111,Тех_Движение!$D$2:$D$5111,$C4902,Тех_Движение!$B$2:$B$5111,"&lt;="&amp;P$3)-$F4902)))</f>
        <v>#VALUE!</v>
      </c>
      <c r="Q4902" s="21" t="e">
        <f>IF(OR($B4902="",Q$3&lt;$D4902+Настройки!$B$7),0,MAX(0,$E4902-MAX(0,SUMIFS(Тех_Движение!$G$2:$G$5111,Тех_Движение!$D$2:$D$5111,$C4902,Тех_Движение!$B$2:$B$5111,"&lt;="&amp;Q$3)-$F4902)))</f>
        <v>#VALUE!</v>
      </c>
      <c r="R4902" s="21" t="str">
        <f t="shared" si="229"/>
        <v/>
      </c>
      <c r="S4902" s="23" t="str">
        <f>IF($B4902="","",VLOOKUP($C4902,Настройки!$A$11:$L$17,9,FALSE))</f>
        <v/>
      </c>
      <c r="T4902" s="23" t="str">
        <f t="shared" si="230"/>
        <v/>
      </c>
    </row>
    <row r="4903" spans="1:20" x14ac:dyDescent="0.3">
      <c r="A4903" s="20">
        <f>Тех_Движение!$A$4900</f>
        <v>4899</v>
      </c>
      <c r="B4903" s="20" t="str">
        <f>IF(Тех_Движение!$F$4900&gt;0,Тех_Движение!$I$4900,"")</f>
        <v/>
      </c>
      <c r="C4903" s="20" t="str">
        <f>IF($B4903="","",Тех_Движение!$D$4900)</f>
        <v/>
      </c>
      <c r="D4903" s="9" t="str">
        <f>IF($B4903="","",Тех_Движение!$B$4900)</f>
        <v/>
      </c>
      <c r="E4903" s="21" t="str">
        <f>IF($B4903="","",Тех_Движение!$F$4900)</f>
        <v/>
      </c>
      <c r="F4903" s="21" t="str">
        <f>IF($B4903="","",SUMIFS($E$5:$E4902,$C$5:$C4902,$C4903))</f>
        <v/>
      </c>
      <c r="G4903" s="21" t="str">
        <f>IF($B4903="","",MAX(0,$E4903-MAX(0,SUMIFS(Тех_Движение!$G$2:$G$5111,Тех_Движение!$D$2:$D$5111,$C4903,Тех_Движение!$B$2:$B$5111,"&lt;="&amp;Настройки!$B$5-1)-$F4903)))</f>
        <v/>
      </c>
      <c r="H4903" s="21" t="str">
        <f>IF($B4903="","",IF(AND($D4903&gt;=Настройки!$B$5,$D4903&lt;=Настройки!$B$6),$E4903,0))</f>
        <v/>
      </c>
      <c r="I4903" s="21" t="str">
        <f t="shared" si="228"/>
        <v/>
      </c>
      <c r="J4903" s="21" t="str">
        <f>IF($B4903="","",MAX(0,$E4903-MAX(0,SUMIFS(Тех_Движение!$G$2:$G$5111,Тех_Движение!$D$2:$D$5111,$C4903,Тех_Движение!$B$2:$B$5111,"&lt;="&amp;Настройки!$B$6)-$F4903)))</f>
        <v/>
      </c>
      <c r="K4903" s="21" t="e">
        <f>IF(OR($B4903="",K$3&lt;$D4903+Настройки!$B$7),0,MAX(0,$E4903-MAX(0,SUMIFS(Тех_Движение!$G$2:$G$5111,Тех_Движение!$D$2:$D$5111,$C4903,Тех_Движение!$B$2:$B$5111,"&lt;="&amp;K$3)-$F4903)))</f>
        <v>#VALUE!</v>
      </c>
      <c r="L4903" s="21" t="e">
        <f>IF(OR($B4903="",L$3&lt;$D4903+Настройки!$B$7),0,MAX(0,$E4903-MAX(0,SUMIFS(Тех_Движение!$G$2:$G$5111,Тех_Движение!$D$2:$D$5111,$C4903,Тех_Движение!$B$2:$B$5111,"&lt;="&amp;L$3)-$F4903)))</f>
        <v>#VALUE!</v>
      </c>
      <c r="M4903" s="21" t="e">
        <f>IF(OR($B4903="",M$3&lt;$D4903+Настройки!$B$7),0,MAX(0,$E4903-MAX(0,SUMIFS(Тех_Движение!$G$2:$G$5111,Тех_Движение!$D$2:$D$5111,$C4903,Тех_Движение!$B$2:$B$5111,"&lt;="&amp;M$3)-$F4903)))</f>
        <v>#VALUE!</v>
      </c>
      <c r="N4903" s="21" t="e">
        <f>IF(OR($B4903="",N$3&lt;$D4903+Настройки!$B$7),0,MAX(0,$E4903-MAX(0,SUMIFS(Тех_Движение!$G$2:$G$5111,Тех_Движение!$D$2:$D$5111,$C4903,Тех_Движение!$B$2:$B$5111,"&lt;="&amp;N$3)-$F4903)))</f>
        <v>#VALUE!</v>
      </c>
      <c r="O4903" s="21" t="e">
        <f>IF(OR($B4903="",O$3&lt;$D4903+Настройки!$B$7),0,MAX(0,$E4903-MAX(0,SUMIFS(Тех_Движение!$G$2:$G$5111,Тех_Движение!$D$2:$D$5111,$C4903,Тех_Движение!$B$2:$B$5111,"&lt;="&amp;O$3)-$F4903)))</f>
        <v>#VALUE!</v>
      </c>
      <c r="P4903" s="21" t="e">
        <f>IF(OR($B4903="",P$3&lt;$D4903+Настройки!$B$7),0,MAX(0,$E4903-MAX(0,SUMIFS(Тех_Движение!$G$2:$G$5111,Тех_Движение!$D$2:$D$5111,$C4903,Тех_Движение!$B$2:$B$5111,"&lt;="&amp;P$3)-$F4903)))</f>
        <v>#VALUE!</v>
      </c>
      <c r="Q4903" s="21" t="e">
        <f>IF(OR($B4903="",Q$3&lt;$D4903+Настройки!$B$7),0,MAX(0,$E4903-MAX(0,SUMIFS(Тех_Движение!$G$2:$G$5111,Тех_Движение!$D$2:$D$5111,$C4903,Тех_Движение!$B$2:$B$5111,"&lt;="&amp;Q$3)-$F4903)))</f>
        <v>#VALUE!</v>
      </c>
      <c r="R4903" s="21" t="str">
        <f t="shared" si="229"/>
        <v/>
      </c>
      <c r="S4903" s="23" t="str">
        <f>IF($B4903="","",VLOOKUP($C4903,Настройки!$A$11:$L$17,9,FALSE))</f>
        <v/>
      </c>
      <c r="T4903" s="23" t="str">
        <f t="shared" si="230"/>
        <v/>
      </c>
    </row>
    <row r="4904" spans="1:20" x14ac:dyDescent="0.3">
      <c r="A4904" s="20">
        <f>Тех_Движение!$A$4901</f>
        <v>4900</v>
      </c>
      <c r="B4904" s="20" t="str">
        <f>IF(Тех_Движение!$F$4901&gt;0,Тех_Движение!$I$4901,"")</f>
        <v/>
      </c>
      <c r="C4904" s="20" t="str">
        <f>IF($B4904="","",Тех_Движение!$D$4901)</f>
        <v/>
      </c>
      <c r="D4904" s="9" t="str">
        <f>IF($B4904="","",Тех_Движение!$B$4901)</f>
        <v/>
      </c>
      <c r="E4904" s="21" t="str">
        <f>IF($B4904="","",Тех_Движение!$F$4901)</f>
        <v/>
      </c>
      <c r="F4904" s="21" t="str">
        <f>IF($B4904="","",SUMIFS($E$5:$E4903,$C$5:$C4903,$C4904))</f>
        <v/>
      </c>
      <c r="G4904" s="21" t="str">
        <f>IF($B4904="","",MAX(0,$E4904-MAX(0,SUMIFS(Тех_Движение!$G$2:$G$5111,Тех_Движение!$D$2:$D$5111,$C4904,Тех_Движение!$B$2:$B$5111,"&lt;="&amp;Настройки!$B$5-1)-$F4904)))</f>
        <v/>
      </c>
      <c r="H4904" s="21" t="str">
        <f>IF($B4904="","",IF(AND($D4904&gt;=Настройки!$B$5,$D4904&lt;=Настройки!$B$6),$E4904,0))</f>
        <v/>
      </c>
      <c r="I4904" s="21" t="str">
        <f t="shared" si="228"/>
        <v/>
      </c>
      <c r="J4904" s="21" t="str">
        <f>IF($B4904="","",MAX(0,$E4904-MAX(0,SUMIFS(Тех_Движение!$G$2:$G$5111,Тех_Движение!$D$2:$D$5111,$C4904,Тех_Движение!$B$2:$B$5111,"&lt;="&amp;Настройки!$B$6)-$F4904)))</f>
        <v/>
      </c>
      <c r="K4904" s="21" t="e">
        <f>IF(OR($B4904="",K$3&lt;$D4904+Настройки!$B$7),0,MAX(0,$E4904-MAX(0,SUMIFS(Тех_Движение!$G$2:$G$5111,Тех_Движение!$D$2:$D$5111,$C4904,Тех_Движение!$B$2:$B$5111,"&lt;="&amp;K$3)-$F4904)))</f>
        <v>#VALUE!</v>
      </c>
      <c r="L4904" s="21" t="e">
        <f>IF(OR($B4904="",L$3&lt;$D4904+Настройки!$B$7),0,MAX(0,$E4904-MAX(0,SUMIFS(Тех_Движение!$G$2:$G$5111,Тех_Движение!$D$2:$D$5111,$C4904,Тех_Движение!$B$2:$B$5111,"&lt;="&amp;L$3)-$F4904)))</f>
        <v>#VALUE!</v>
      </c>
      <c r="M4904" s="21" t="e">
        <f>IF(OR($B4904="",M$3&lt;$D4904+Настройки!$B$7),0,MAX(0,$E4904-MAX(0,SUMIFS(Тех_Движение!$G$2:$G$5111,Тех_Движение!$D$2:$D$5111,$C4904,Тех_Движение!$B$2:$B$5111,"&lt;="&amp;M$3)-$F4904)))</f>
        <v>#VALUE!</v>
      </c>
      <c r="N4904" s="21" t="e">
        <f>IF(OR($B4904="",N$3&lt;$D4904+Настройки!$B$7),0,MAX(0,$E4904-MAX(0,SUMIFS(Тех_Движение!$G$2:$G$5111,Тех_Движение!$D$2:$D$5111,$C4904,Тех_Движение!$B$2:$B$5111,"&lt;="&amp;N$3)-$F4904)))</f>
        <v>#VALUE!</v>
      </c>
      <c r="O4904" s="21" t="e">
        <f>IF(OR($B4904="",O$3&lt;$D4904+Настройки!$B$7),0,MAX(0,$E4904-MAX(0,SUMIFS(Тех_Движение!$G$2:$G$5111,Тех_Движение!$D$2:$D$5111,$C4904,Тех_Движение!$B$2:$B$5111,"&lt;="&amp;O$3)-$F4904)))</f>
        <v>#VALUE!</v>
      </c>
      <c r="P4904" s="21" t="e">
        <f>IF(OR($B4904="",P$3&lt;$D4904+Настройки!$B$7),0,MAX(0,$E4904-MAX(0,SUMIFS(Тех_Движение!$G$2:$G$5111,Тех_Движение!$D$2:$D$5111,$C4904,Тех_Движение!$B$2:$B$5111,"&lt;="&amp;P$3)-$F4904)))</f>
        <v>#VALUE!</v>
      </c>
      <c r="Q4904" s="21" t="e">
        <f>IF(OR($B4904="",Q$3&lt;$D4904+Настройки!$B$7),0,MAX(0,$E4904-MAX(0,SUMIFS(Тех_Движение!$G$2:$G$5111,Тех_Движение!$D$2:$D$5111,$C4904,Тех_Движение!$B$2:$B$5111,"&lt;="&amp;Q$3)-$F4904)))</f>
        <v>#VALUE!</v>
      </c>
      <c r="R4904" s="21" t="str">
        <f t="shared" si="229"/>
        <v/>
      </c>
      <c r="S4904" s="23" t="str">
        <f>IF($B4904="","",VLOOKUP($C4904,Настройки!$A$11:$L$17,9,FALSE))</f>
        <v/>
      </c>
      <c r="T4904" s="23" t="str">
        <f t="shared" si="230"/>
        <v/>
      </c>
    </row>
    <row r="4905" spans="1:20" x14ac:dyDescent="0.3">
      <c r="A4905" s="20">
        <f>Тех_Движение!$A$4902</f>
        <v>4901</v>
      </c>
      <c r="B4905" s="20" t="str">
        <f>IF(Тех_Движение!$F$4902&gt;0,Тех_Движение!$I$4902,"")</f>
        <v/>
      </c>
      <c r="C4905" s="20" t="str">
        <f>IF($B4905="","",Тех_Движение!$D$4902)</f>
        <v/>
      </c>
      <c r="D4905" s="9" t="str">
        <f>IF($B4905="","",Тех_Движение!$B$4902)</f>
        <v/>
      </c>
      <c r="E4905" s="21" t="str">
        <f>IF($B4905="","",Тех_Движение!$F$4902)</f>
        <v/>
      </c>
      <c r="F4905" s="21" t="str">
        <f>IF($B4905="","",SUMIFS($E$5:$E4904,$C$5:$C4904,$C4905))</f>
        <v/>
      </c>
      <c r="G4905" s="21" t="str">
        <f>IF($B4905="","",MAX(0,$E4905-MAX(0,SUMIFS(Тех_Движение!$G$2:$G$5111,Тех_Движение!$D$2:$D$5111,$C4905,Тех_Движение!$B$2:$B$5111,"&lt;="&amp;Настройки!$B$5-1)-$F4905)))</f>
        <v/>
      </c>
      <c r="H4905" s="21" t="str">
        <f>IF($B4905="","",IF(AND($D4905&gt;=Настройки!$B$5,$D4905&lt;=Настройки!$B$6),$E4905,0))</f>
        <v/>
      </c>
      <c r="I4905" s="21" t="str">
        <f t="shared" si="228"/>
        <v/>
      </c>
      <c r="J4905" s="21" t="str">
        <f>IF($B4905="","",MAX(0,$E4905-MAX(0,SUMIFS(Тех_Движение!$G$2:$G$5111,Тех_Движение!$D$2:$D$5111,$C4905,Тех_Движение!$B$2:$B$5111,"&lt;="&amp;Настройки!$B$6)-$F4905)))</f>
        <v/>
      </c>
      <c r="K4905" s="21" t="e">
        <f>IF(OR($B4905="",K$3&lt;$D4905+Настройки!$B$7),0,MAX(0,$E4905-MAX(0,SUMIFS(Тех_Движение!$G$2:$G$5111,Тех_Движение!$D$2:$D$5111,$C4905,Тех_Движение!$B$2:$B$5111,"&lt;="&amp;K$3)-$F4905)))</f>
        <v>#VALUE!</v>
      </c>
      <c r="L4905" s="21" t="e">
        <f>IF(OR($B4905="",L$3&lt;$D4905+Настройки!$B$7),0,MAX(0,$E4905-MAX(0,SUMIFS(Тех_Движение!$G$2:$G$5111,Тех_Движение!$D$2:$D$5111,$C4905,Тех_Движение!$B$2:$B$5111,"&lt;="&amp;L$3)-$F4905)))</f>
        <v>#VALUE!</v>
      </c>
      <c r="M4905" s="21" t="e">
        <f>IF(OR($B4905="",M$3&lt;$D4905+Настройки!$B$7),0,MAX(0,$E4905-MAX(0,SUMIFS(Тех_Движение!$G$2:$G$5111,Тех_Движение!$D$2:$D$5111,$C4905,Тех_Движение!$B$2:$B$5111,"&lt;="&amp;M$3)-$F4905)))</f>
        <v>#VALUE!</v>
      </c>
      <c r="N4905" s="21" t="e">
        <f>IF(OR($B4905="",N$3&lt;$D4905+Настройки!$B$7),0,MAX(0,$E4905-MAX(0,SUMIFS(Тех_Движение!$G$2:$G$5111,Тех_Движение!$D$2:$D$5111,$C4905,Тех_Движение!$B$2:$B$5111,"&lt;="&amp;N$3)-$F4905)))</f>
        <v>#VALUE!</v>
      </c>
      <c r="O4905" s="21" t="e">
        <f>IF(OR($B4905="",O$3&lt;$D4905+Настройки!$B$7),0,MAX(0,$E4905-MAX(0,SUMIFS(Тех_Движение!$G$2:$G$5111,Тех_Движение!$D$2:$D$5111,$C4905,Тех_Движение!$B$2:$B$5111,"&lt;="&amp;O$3)-$F4905)))</f>
        <v>#VALUE!</v>
      </c>
      <c r="P4905" s="21" t="e">
        <f>IF(OR($B4905="",P$3&lt;$D4905+Настройки!$B$7),0,MAX(0,$E4905-MAX(0,SUMIFS(Тех_Движение!$G$2:$G$5111,Тех_Движение!$D$2:$D$5111,$C4905,Тех_Движение!$B$2:$B$5111,"&lt;="&amp;P$3)-$F4905)))</f>
        <v>#VALUE!</v>
      </c>
      <c r="Q4905" s="21" t="e">
        <f>IF(OR($B4905="",Q$3&lt;$D4905+Настройки!$B$7),0,MAX(0,$E4905-MAX(0,SUMIFS(Тех_Движение!$G$2:$G$5111,Тех_Движение!$D$2:$D$5111,$C4905,Тех_Движение!$B$2:$B$5111,"&lt;="&amp;Q$3)-$F4905)))</f>
        <v>#VALUE!</v>
      </c>
      <c r="R4905" s="21" t="str">
        <f t="shared" si="229"/>
        <v/>
      </c>
      <c r="S4905" s="23" t="str">
        <f>IF($B4905="","",VLOOKUP($C4905,Настройки!$A$11:$L$17,9,FALSE))</f>
        <v/>
      </c>
      <c r="T4905" s="23" t="str">
        <f t="shared" si="230"/>
        <v/>
      </c>
    </row>
    <row r="4906" spans="1:20" x14ac:dyDescent="0.3">
      <c r="A4906" s="20">
        <f>Тех_Движение!$A$4903</f>
        <v>4902</v>
      </c>
      <c r="B4906" s="20" t="str">
        <f>IF(Тех_Движение!$F$4903&gt;0,Тех_Движение!$I$4903,"")</f>
        <v/>
      </c>
      <c r="C4906" s="20" t="str">
        <f>IF($B4906="","",Тех_Движение!$D$4903)</f>
        <v/>
      </c>
      <c r="D4906" s="9" t="str">
        <f>IF($B4906="","",Тех_Движение!$B$4903)</f>
        <v/>
      </c>
      <c r="E4906" s="21" t="str">
        <f>IF($B4906="","",Тех_Движение!$F$4903)</f>
        <v/>
      </c>
      <c r="F4906" s="21" t="str">
        <f>IF($B4906="","",SUMIFS($E$5:$E4905,$C$5:$C4905,$C4906))</f>
        <v/>
      </c>
      <c r="G4906" s="21" t="str">
        <f>IF($B4906="","",MAX(0,$E4906-MAX(0,SUMIFS(Тех_Движение!$G$2:$G$5111,Тех_Движение!$D$2:$D$5111,$C4906,Тех_Движение!$B$2:$B$5111,"&lt;="&amp;Настройки!$B$5-1)-$F4906)))</f>
        <v/>
      </c>
      <c r="H4906" s="21" t="str">
        <f>IF($B4906="","",IF(AND($D4906&gt;=Настройки!$B$5,$D4906&lt;=Настройки!$B$6),$E4906,0))</f>
        <v/>
      </c>
      <c r="I4906" s="21" t="str">
        <f t="shared" si="228"/>
        <v/>
      </c>
      <c r="J4906" s="21" t="str">
        <f>IF($B4906="","",MAX(0,$E4906-MAX(0,SUMIFS(Тех_Движение!$G$2:$G$5111,Тех_Движение!$D$2:$D$5111,$C4906,Тех_Движение!$B$2:$B$5111,"&lt;="&amp;Настройки!$B$6)-$F4906)))</f>
        <v/>
      </c>
      <c r="K4906" s="21" t="e">
        <f>IF(OR($B4906="",K$3&lt;$D4906+Настройки!$B$7),0,MAX(0,$E4906-MAX(0,SUMIFS(Тех_Движение!$G$2:$G$5111,Тех_Движение!$D$2:$D$5111,$C4906,Тех_Движение!$B$2:$B$5111,"&lt;="&amp;K$3)-$F4906)))</f>
        <v>#VALUE!</v>
      </c>
      <c r="L4906" s="21" t="e">
        <f>IF(OR($B4906="",L$3&lt;$D4906+Настройки!$B$7),0,MAX(0,$E4906-MAX(0,SUMIFS(Тех_Движение!$G$2:$G$5111,Тех_Движение!$D$2:$D$5111,$C4906,Тех_Движение!$B$2:$B$5111,"&lt;="&amp;L$3)-$F4906)))</f>
        <v>#VALUE!</v>
      </c>
      <c r="M4906" s="21" t="e">
        <f>IF(OR($B4906="",M$3&lt;$D4906+Настройки!$B$7),0,MAX(0,$E4906-MAX(0,SUMIFS(Тех_Движение!$G$2:$G$5111,Тех_Движение!$D$2:$D$5111,$C4906,Тех_Движение!$B$2:$B$5111,"&lt;="&amp;M$3)-$F4906)))</f>
        <v>#VALUE!</v>
      </c>
      <c r="N4906" s="21" t="e">
        <f>IF(OR($B4906="",N$3&lt;$D4906+Настройки!$B$7),0,MAX(0,$E4906-MAX(0,SUMIFS(Тех_Движение!$G$2:$G$5111,Тех_Движение!$D$2:$D$5111,$C4906,Тех_Движение!$B$2:$B$5111,"&lt;="&amp;N$3)-$F4906)))</f>
        <v>#VALUE!</v>
      </c>
      <c r="O4906" s="21" t="e">
        <f>IF(OR($B4906="",O$3&lt;$D4906+Настройки!$B$7),0,MAX(0,$E4906-MAX(0,SUMIFS(Тех_Движение!$G$2:$G$5111,Тех_Движение!$D$2:$D$5111,$C4906,Тех_Движение!$B$2:$B$5111,"&lt;="&amp;O$3)-$F4906)))</f>
        <v>#VALUE!</v>
      </c>
      <c r="P4906" s="21" t="e">
        <f>IF(OR($B4906="",P$3&lt;$D4906+Настройки!$B$7),0,MAX(0,$E4906-MAX(0,SUMIFS(Тех_Движение!$G$2:$G$5111,Тех_Движение!$D$2:$D$5111,$C4906,Тех_Движение!$B$2:$B$5111,"&lt;="&amp;P$3)-$F4906)))</f>
        <v>#VALUE!</v>
      </c>
      <c r="Q4906" s="21" t="e">
        <f>IF(OR($B4906="",Q$3&lt;$D4906+Настройки!$B$7),0,MAX(0,$E4906-MAX(0,SUMIFS(Тех_Движение!$G$2:$G$5111,Тех_Движение!$D$2:$D$5111,$C4906,Тех_Движение!$B$2:$B$5111,"&lt;="&amp;Q$3)-$F4906)))</f>
        <v>#VALUE!</v>
      </c>
      <c r="R4906" s="21" t="str">
        <f t="shared" si="229"/>
        <v/>
      </c>
      <c r="S4906" s="23" t="str">
        <f>IF($B4906="","",VLOOKUP($C4906,Настройки!$A$11:$L$17,9,FALSE))</f>
        <v/>
      </c>
      <c r="T4906" s="23" t="str">
        <f t="shared" si="230"/>
        <v/>
      </c>
    </row>
    <row r="4907" spans="1:20" x14ac:dyDescent="0.3">
      <c r="A4907" s="20">
        <f>Тех_Движение!$A$4904</f>
        <v>4903</v>
      </c>
      <c r="B4907" s="20" t="str">
        <f>IF(Тех_Движение!$F$4904&gt;0,Тех_Движение!$I$4904,"")</f>
        <v/>
      </c>
      <c r="C4907" s="20" t="str">
        <f>IF($B4907="","",Тех_Движение!$D$4904)</f>
        <v/>
      </c>
      <c r="D4907" s="9" t="str">
        <f>IF($B4907="","",Тех_Движение!$B$4904)</f>
        <v/>
      </c>
      <c r="E4907" s="21" t="str">
        <f>IF($B4907="","",Тех_Движение!$F$4904)</f>
        <v/>
      </c>
      <c r="F4907" s="21" t="str">
        <f>IF($B4907="","",SUMIFS($E$5:$E4906,$C$5:$C4906,$C4907))</f>
        <v/>
      </c>
      <c r="G4907" s="21" t="str">
        <f>IF($B4907="","",MAX(0,$E4907-MAX(0,SUMIFS(Тех_Движение!$G$2:$G$5111,Тех_Движение!$D$2:$D$5111,$C4907,Тех_Движение!$B$2:$B$5111,"&lt;="&amp;Настройки!$B$5-1)-$F4907)))</f>
        <v/>
      </c>
      <c r="H4907" s="21" t="str">
        <f>IF($B4907="","",IF(AND($D4907&gt;=Настройки!$B$5,$D4907&lt;=Настройки!$B$6),$E4907,0))</f>
        <v/>
      </c>
      <c r="I4907" s="21" t="str">
        <f t="shared" si="228"/>
        <v/>
      </c>
      <c r="J4907" s="21" t="str">
        <f>IF($B4907="","",MAX(0,$E4907-MAX(0,SUMIFS(Тех_Движение!$G$2:$G$5111,Тех_Движение!$D$2:$D$5111,$C4907,Тех_Движение!$B$2:$B$5111,"&lt;="&amp;Настройки!$B$6)-$F4907)))</f>
        <v/>
      </c>
      <c r="K4907" s="21" t="e">
        <f>IF(OR($B4907="",K$3&lt;$D4907+Настройки!$B$7),0,MAX(0,$E4907-MAX(0,SUMIFS(Тех_Движение!$G$2:$G$5111,Тех_Движение!$D$2:$D$5111,$C4907,Тех_Движение!$B$2:$B$5111,"&lt;="&amp;K$3)-$F4907)))</f>
        <v>#VALUE!</v>
      </c>
      <c r="L4907" s="21" t="e">
        <f>IF(OR($B4907="",L$3&lt;$D4907+Настройки!$B$7),0,MAX(0,$E4907-MAX(0,SUMIFS(Тех_Движение!$G$2:$G$5111,Тех_Движение!$D$2:$D$5111,$C4907,Тех_Движение!$B$2:$B$5111,"&lt;="&amp;L$3)-$F4907)))</f>
        <v>#VALUE!</v>
      </c>
      <c r="M4907" s="21" t="e">
        <f>IF(OR($B4907="",M$3&lt;$D4907+Настройки!$B$7),0,MAX(0,$E4907-MAX(0,SUMIFS(Тех_Движение!$G$2:$G$5111,Тех_Движение!$D$2:$D$5111,$C4907,Тех_Движение!$B$2:$B$5111,"&lt;="&amp;M$3)-$F4907)))</f>
        <v>#VALUE!</v>
      </c>
      <c r="N4907" s="21" t="e">
        <f>IF(OR($B4907="",N$3&lt;$D4907+Настройки!$B$7),0,MAX(0,$E4907-MAX(0,SUMIFS(Тех_Движение!$G$2:$G$5111,Тех_Движение!$D$2:$D$5111,$C4907,Тех_Движение!$B$2:$B$5111,"&lt;="&amp;N$3)-$F4907)))</f>
        <v>#VALUE!</v>
      </c>
      <c r="O4907" s="21" t="e">
        <f>IF(OR($B4907="",O$3&lt;$D4907+Настройки!$B$7),0,MAX(0,$E4907-MAX(0,SUMIFS(Тех_Движение!$G$2:$G$5111,Тех_Движение!$D$2:$D$5111,$C4907,Тех_Движение!$B$2:$B$5111,"&lt;="&amp;O$3)-$F4907)))</f>
        <v>#VALUE!</v>
      </c>
      <c r="P4907" s="21" t="e">
        <f>IF(OR($B4907="",P$3&lt;$D4907+Настройки!$B$7),0,MAX(0,$E4907-MAX(0,SUMIFS(Тех_Движение!$G$2:$G$5111,Тех_Движение!$D$2:$D$5111,$C4907,Тех_Движение!$B$2:$B$5111,"&lt;="&amp;P$3)-$F4907)))</f>
        <v>#VALUE!</v>
      </c>
      <c r="Q4907" s="21" t="e">
        <f>IF(OR($B4907="",Q$3&lt;$D4907+Настройки!$B$7),0,MAX(0,$E4907-MAX(0,SUMIFS(Тех_Движение!$G$2:$G$5111,Тех_Движение!$D$2:$D$5111,$C4907,Тех_Движение!$B$2:$B$5111,"&lt;="&amp;Q$3)-$F4907)))</f>
        <v>#VALUE!</v>
      </c>
      <c r="R4907" s="21" t="str">
        <f t="shared" si="229"/>
        <v/>
      </c>
      <c r="S4907" s="23" t="str">
        <f>IF($B4907="","",VLOOKUP($C4907,Настройки!$A$11:$L$17,9,FALSE))</f>
        <v/>
      </c>
      <c r="T4907" s="23" t="str">
        <f t="shared" si="230"/>
        <v/>
      </c>
    </row>
    <row r="4908" spans="1:20" x14ac:dyDescent="0.3">
      <c r="A4908" s="20">
        <f>Тех_Движение!$A$4905</f>
        <v>4904</v>
      </c>
      <c r="B4908" s="20" t="str">
        <f>IF(Тех_Движение!$F$4905&gt;0,Тех_Движение!$I$4905,"")</f>
        <v/>
      </c>
      <c r="C4908" s="20" t="str">
        <f>IF($B4908="","",Тех_Движение!$D$4905)</f>
        <v/>
      </c>
      <c r="D4908" s="9" t="str">
        <f>IF($B4908="","",Тех_Движение!$B$4905)</f>
        <v/>
      </c>
      <c r="E4908" s="21" t="str">
        <f>IF($B4908="","",Тех_Движение!$F$4905)</f>
        <v/>
      </c>
      <c r="F4908" s="21" t="str">
        <f>IF($B4908="","",SUMIFS($E$5:$E4907,$C$5:$C4907,$C4908))</f>
        <v/>
      </c>
      <c r="G4908" s="21" t="str">
        <f>IF($B4908="","",MAX(0,$E4908-MAX(0,SUMIFS(Тех_Движение!$G$2:$G$5111,Тех_Движение!$D$2:$D$5111,$C4908,Тех_Движение!$B$2:$B$5111,"&lt;="&amp;Настройки!$B$5-1)-$F4908)))</f>
        <v/>
      </c>
      <c r="H4908" s="21" t="str">
        <f>IF($B4908="","",IF(AND($D4908&gt;=Настройки!$B$5,$D4908&lt;=Настройки!$B$6),$E4908,0))</f>
        <v/>
      </c>
      <c r="I4908" s="21" t="str">
        <f t="shared" si="228"/>
        <v/>
      </c>
      <c r="J4908" s="21" t="str">
        <f>IF($B4908="","",MAX(0,$E4908-MAX(0,SUMIFS(Тех_Движение!$G$2:$G$5111,Тех_Движение!$D$2:$D$5111,$C4908,Тех_Движение!$B$2:$B$5111,"&lt;="&amp;Настройки!$B$6)-$F4908)))</f>
        <v/>
      </c>
      <c r="K4908" s="21" t="e">
        <f>IF(OR($B4908="",K$3&lt;$D4908+Настройки!$B$7),0,MAX(0,$E4908-MAX(0,SUMIFS(Тех_Движение!$G$2:$G$5111,Тех_Движение!$D$2:$D$5111,$C4908,Тех_Движение!$B$2:$B$5111,"&lt;="&amp;K$3)-$F4908)))</f>
        <v>#VALUE!</v>
      </c>
      <c r="L4908" s="21" t="e">
        <f>IF(OR($B4908="",L$3&lt;$D4908+Настройки!$B$7),0,MAX(0,$E4908-MAX(0,SUMIFS(Тех_Движение!$G$2:$G$5111,Тех_Движение!$D$2:$D$5111,$C4908,Тех_Движение!$B$2:$B$5111,"&lt;="&amp;L$3)-$F4908)))</f>
        <v>#VALUE!</v>
      </c>
      <c r="M4908" s="21" t="e">
        <f>IF(OR($B4908="",M$3&lt;$D4908+Настройки!$B$7),0,MAX(0,$E4908-MAX(0,SUMIFS(Тех_Движение!$G$2:$G$5111,Тех_Движение!$D$2:$D$5111,$C4908,Тех_Движение!$B$2:$B$5111,"&lt;="&amp;M$3)-$F4908)))</f>
        <v>#VALUE!</v>
      </c>
      <c r="N4908" s="21" t="e">
        <f>IF(OR($B4908="",N$3&lt;$D4908+Настройки!$B$7),0,MAX(0,$E4908-MAX(0,SUMIFS(Тех_Движение!$G$2:$G$5111,Тех_Движение!$D$2:$D$5111,$C4908,Тех_Движение!$B$2:$B$5111,"&lt;="&amp;N$3)-$F4908)))</f>
        <v>#VALUE!</v>
      </c>
      <c r="O4908" s="21" t="e">
        <f>IF(OR($B4908="",O$3&lt;$D4908+Настройки!$B$7),0,MAX(0,$E4908-MAX(0,SUMIFS(Тех_Движение!$G$2:$G$5111,Тех_Движение!$D$2:$D$5111,$C4908,Тех_Движение!$B$2:$B$5111,"&lt;="&amp;O$3)-$F4908)))</f>
        <v>#VALUE!</v>
      </c>
      <c r="P4908" s="21" t="e">
        <f>IF(OR($B4908="",P$3&lt;$D4908+Настройки!$B$7),0,MAX(0,$E4908-MAX(0,SUMIFS(Тех_Движение!$G$2:$G$5111,Тех_Движение!$D$2:$D$5111,$C4908,Тех_Движение!$B$2:$B$5111,"&lt;="&amp;P$3)-$F4908)))</f>
        <v>#VALUE!</v>
      </c>
      <c r="Q4908" s="21" t="e">
        <f>IF(OR($B4908="",Q$3&lt;$D4908+Настройки!$B$7),0,MAX(0,$E4908-MAX(0,SUMIFS(Тех_Движение!$G$2:$G$5111,Тех_Движение!$D$2:$D$5111,$C4908,Тех_Движение!$B$2:$B$5111,"&lt;="&amp;Q$3)-$F4908)))</f>
        <v>#VALUE!</v>
      </c>
      <c r="R4908" s="21" t="str">
        <f t="shared" si="229"/>
        <v/>
      </c>
      <c r="S4908" s="23" t="str">
        <f>IF($B4908="","",VLOOKUP($C4908,Настройки!$A$11:$L$17,9,FALSE))</f>
        <v/>
      </c>
      <c r="T4908" s="23" t="str">
        <f t="shared" si="230"/>
        <v/>
      </c>
    </row>
    <row r="4909" spans="1:20" x14ac:dyDescent="0.3">
      <c r="A4909" s="20">
        <f>Тех_Движение!$A$4906</f>
        <v>4905</v>
      </c>
      <c r="B4909" s="20" t="str">
        <f>IF(Тех_Движение!$F$4906&gt;0,Тех_Движение!$I$4906,"")</f>
        <v/>
      </c>
      <c r="C4909" s="20" t="str">
        <f>IF($B4909="","",Тех_Движение!$D$4906)</f>
        <v/>
      </c>
      <c r="D4909" s="9" t="str">
        <f>IF($B4909="","",Тех_Движение!$B$4906)</f>
        <v/>
      </c>
      <c r="E4909" s="21" t="str">
        <f>IF($B4909="","",Тех_Движение!$F$4906)</f>
        <v/>
      </c>
      <c r="F4909" s="21" t="str">
        <f>IF($B4909="","",SUMIFS($E$5:$E4908,$C$5:$C4908,$C4909))</f>
        <v/>
      </c>
      <c r="G4909" s="21" t="str">
        <f>IF($B4909="","",MAX(0,$E4909-MAX(0,SUMIFS(Тех_Движение!$G$2:$G$5111,Тех_Движение!$D$2:$D$5111,$C4909,Тех_Движение!$B$2:$B$5111,"&lt;="&amp;Настройки!$B$5-1)-$F4909)))</f>
        <v/>
      </c>
      <c r="H4909" s="21" t="str">
        <f>IF($B4909="","",IF(AND($D4909&gt;=Настройки!$B$5,$D4909&lt;=Настройки!$B$6),$E4909,0))</f>
        <v/>
      </c>
      <c r="I4909" s="21" t="str">
        <f t="shared" si="228"/>
        <v/>
      </c>
      <c r="J4909" s="21" t="str">
        <f>IF($B4909="","",MAX(0,$E4909-MAX(0,SUMIFS(Тех_Движение!$G$2:$G$5111,Тех_Движение!$D$2:$D$5111,$C4909,Тех_Движение!$B$2:$B$5111,"&lt;="&amp;Настройки!$B$6)-$F4909)))</f>
        <v/>
      </c>
      <c r="K4909" s="21" t="e">
        <f>IF(OR($B4909="",K$3&lt;$D4909+Настройки!$B$7),0,MAX(0,$E4909-MAX(0,SUMIFS(Тех_Движение!$G$2:$G$5111,Тех_Движение!$D$2:$D$5111,$C4909,Тех_Движение!$B$2:$B$5111,"&lt;="&amp;K$3)-$F4909)))</f>
        <v>#VALUE!</v>
      </c>
      <c r="L4909" s="21" t="e">
        <f>IF(OR($B4909="",L$3&lt;$D4909+Настройки!$B$7),0,MAX(0,$E4909-MAX(0,SUMIFS(Тех_Движение!$G$2:$G$5111,Тех_Движение!$D$2:$D$5111,$C4909,Тех_Движение!$B$2:$B$5111,"&lt;="&amp;L$3)-$F4909)))</f>
        <v>#VALUE!</v>
      </c>
      <c r="M4909" s="21" t="e">
        <f>IF(OR($B4909="",M$3&lt;$D4909+Настройки!$B$7),0,MAX(0,$E4909-MAX(0,SUMIFS(Тех_Движение!$G$2:$G$5111,Тех_Движение!$D$2:$D$5111,$C4909,Тех_Движение!$B$2:$B$5111,"&lt;="&amp;M$3)-$F4909)))</f>
        <v>#VALUE!</v>
      </c>
      <c r="N4909" s="21" t="e">
        <f>IF(OR($B4909="",N$3&lt;$D4909+Настройки!$B$7),0,MAX(0,$E4909-MAX(0,SUMIFS(Тех_Движение!$G$2:$G$5111,Тех_Движение!$D$2:$D$5111,$C4909,Тех_Движение!$B$2:$B$5111,"&lt;="&amp;N$3)-$F4909)))</f>
        <v>#VALUE!</v>
      </c>
      <c r="O4909" s="21" t="e">
        <f>IF(OR($B4909="",O$3&lt;$D4909+Настройки!$B$7),0,MAX(0,$E4909-MAX(0,SUMIFS(Тех_Движение!$G$2:$G$5111,Тех_Движение!$D$2:$D$5111,$C4909,Тех_Движение!$B$2:$B$5111,"&lt;="&amp;O$3)-$F4909)))</f>
        <v>#VALUE!</v>
      </c>
      <c r="P4909" s="21" t="e">
        <f>IF(OR($B4909="",P$3&lt;$D4909+Настройки!$B$7),0,MAX(0,$E4909-MAX(0,SUMIFS(Тех_Движение!$G$2:$G$5111,Тех_Движение!$D$2:$D$5111,$C4909,Тех_Движение!$B$2:$B$5111,"&lt;="&amp;P$3)-$F4909)))</f>
        <v>#VALUE!</v>
      </c>
      <c r="Q4909" s="21" t="e">
        <f>IF(OR($B4909="",Q$3&lt;$D4909+Настройки!$B$7),0,MAX(0,$E4909-MAX(0,SUMIFS(Тех_Движение!$G$2:$G$5111,Тех_Движение!$D$2:$D$5111,$C4909,Тех_Движение!$B$2:$B$5111,"&lt;="&amp;Q$3)-$F4909)))</f>
        <v>#VALUE!</v>
      </c>
      <c r="R4909" s="21" t="str">
        <f t="shared" si="229"/>
        <v/>
      </c>
      <c r="S4909" s="23" t="str">
        <f>IF($B4909="","",VLOOKUP($C4909,Настройки!$A$11:$L$17,9,FALSE))</f>
        <v/>
      </c>
      <c r="T4909" s="23" t="str">
        <f t="shared" si="230"/>
        <v/>
      </c>
    </row>
    <row r="4910" spans="1:20" x14ac:dyDescent="0.3">
      <c r="A4910" s="20">
        <f>Тех_Движение!$A$4907</f>
        <v>4906</v>
      </c>
      <c r="B4910" s="20" t="str">
        <f>IF(Тех_Движение!$F$4907&gt;0,Тех_Движение!$I$4907,"")</f>
        <v/>
      </c>
      <c r="C4910" s="20" t="str">
        <f>IF($B4910="","",Тех_Движение!$D$4907)</f>
        <v/>
      </c>
      <c r="D4910" s="9" t="str">
        <f>IF($B4910="","",Тех_Движение!$B$4907)</f>
        <v/>
      </c>
      <c r="E4910" s="21" t="str">
        <f>IF($B4910="","",Тех_Движение!$F$4907)</f>
        <v/>
      </c>
      <c r="F4910" s="21" t="str">
        <f>IF($B4910="","",SUMIFS($E$5:$E4909,$C$5:$C4909,$C4910))</f>
        <v/>
      </c>
      <c r="G4910" s="21" t="str">
        <f>IF($B4910="","",MAX(0,$E4910-MAX(0,SUMIFS(Тех_Движение!$G$2:$G$5111,Тех_Движение!$D$2:$D$5111,$C4910,Тех_Движение!$B$2:$B$5111,"&lt;="&amp;Настройки!$B$5-1)-$F4910)))</f>
        <v/>
      </c>
      <c r="H4910" s="21" t="str">
        <f>IF($B4910="","",IF(AND($D4910&gt;=Настройки!$B$5,$D4910&lt;=Настройки!$B$6),$E4910,0))</f>
        <v/>
      </c>
      <c r="I4910" s="21" t="str">
        <f t="shared" si="228"/>
        <v/>
      </c>
      <c r="J4910" s="21" t="str">
        <f>IF($B4910="","",MAX(0,$E4910-MAX(0,SUMIFS(Тех_Движение!$G$2:$G$5111,Тех_Движение!$D$2:$D$5111,$C4910,Тех_Движение!$B$2:$B$5111,"&lt;="&amp;Настройки!$B$6)-$F4910)))</f>
        <v/>
      </c>
      <c r="K4910" s="21" t="e">
        <f>IF(OR($B4910="",K$3&lt;$D4910+Настройки!$B$7),0,MAX(0,$E4910-MAX(0,SUMIFS(Тех_Движение!$G$2:$G$5111,Тех_Движение!$D$2:$D$5111,$C4910,Тех_Движение!$B$2:$B$5111,"&lt;="&amp;K$3)-$F4910)))</f>
        <v>#VALUE!</v>
      </c>
      <c r="L4910" s="21" t="e">
        <f>IF(OR($B4910="",L$3&lt;$D4910+Настройки!$B$7),0,MAX(0,$E4910-MAX(0,SUMIFS(Тех_Движение!$G$2:$G$5111,Тех_Движение!$D$2:$D$5111,$C4910,Тех_Движение!$B$2:$B$5111,"&lt;="&amp;L$3)-$F4910)))</f>
        <v>#VALUE!</v>
      </c>
      <c r="M4910" s="21" t="e">
        <f>IF(OR($B4910="",M$3&lt;$D4910+Настройки!$B$7),0,MAX(0,$E4910-MAX(0,SUMIFS(Тех_Движение!$G$2:$G$5111,Тех_Движение!$D$2:$D$5111,$C4910,Тех_Движение!$B$2:$B$5111,"&lt;="&amp;M$3)-$F4910)))</f>
        <v>#VALUE!</v>
      </c>
      <c r="N4910" s="21" t="e">
        <f>IF(OR($B4910="",N$3&lt;$D4910+Настройки!$B$7),0,MAX(0,$E4910-MAX(0,SUMIFS(Тех_Движение!$G$2:$G$5111,Тех_Движение!$D$2:$D$5111,$C4910,Тех_Движение!$B$2:$B$5111,"&lt;="&amp;N$3)-$F4910)))</f>
        <v>#VALUE!</v>
      </c>
      <c r="O4910" s="21" t="e">
        <f>IF(OR($B4910="",O$3&lt;$D4910+Настройки!$B$7),0,MAX(0,$E4910-MAX(0,SUMIFS(Тех_Движение!$G$2:$G$5111,Тех_Движение!$D$2:$D$5111,$C4910,Тех_Движение!$B$2:$B$5111,"&lt;="&amp;O$3)-$F4910)))</f>
        <v>#VALUE!</v>
      </c>
      <c r="P4910" s="21" t="e">
        <f>IF(OR($B4910="",P$3&lt;$D4910+Настройки!$B$7),0,MAX(0,$E4910-MAX(0,SUMIFS(Тех_Движение!$G$2:$G$5111,Тех_Движение!$D$2:$D$5111,$C4910,Тех_Движение!$B$2:$B$5111,"&lt;="&amp;P$3)-$F4910)))</f>
        <v>#VALUE!</v>
      </c>
      <c r="Q4910" s="21" t="e">
        <f>IF(OR($B4910="",Q$3&lt;$D4910+Настройки!$B$7),0,MAX(0,$E4910-MAX(0,SUMIFS(Тех_Движение!$G$2:$G$5111,Тех_Движение!$D$2:$D$5111,$C4910,Тех_Движение!$B$2:$B$5111,"&lt;="&amp;Q$3)-$F4910)))</f>
        <v>#VALUE!</v>
      </c>
      <c r="R4910" s="21" t="str">
        <f t="shared" si="229"/>
        <v/>
      </c>
      <c r="S4910" s="23" t="str">
        <f>IF($B4910="","",VLOOKUP($C4910,Настройки!$A$11:$L$17,9,FALSE))</f>
        <v/>
      </c>
      <c r="T4910" s="23" t="str">
        <f t="shared" si="230"/>
        <v/>
      </c>
    </row>
    <row r="4911" spans="1:20" x14ac:dyDescent="0.3">
      <c r="A4911" s="20">
        <f>Тех_Движение!$A$4908</f>
        <v>4907</v>
      </c>
      <c r="B4911" s="20" t="str">
        <f>IF(Тех_Движение!$F$4908&gt;0,Тех_Движение!$I$4908,"")</f>
        <v/>
      </c>
      <c r="C4911" s="20" t="str">
        <f>IF($B4911="","",Тех_Движение!$D$4908)</f>
        <v/>
      </c>
      <c r="D4911" s="9" t="str">
        <f>IF($B4911="","",Тех_Движение!$B$4908)</f>
        <v/>
      </c>
      <c r="E4911" s="21" t="str">
        <f>IF($B4911="","",Тех_Движение!$F$4908)</f>
        <v/>
      </c>
      <c r="F4911" s="21" t="str">
        <f>IF($B4911="","",SUMIFS($E$5:$E4910,$C$5:$C4910,$C4911))</f>
        <v/>
      </c>
      <c r="G4911" s="21" t="str">
        <f>IF($B4911="","",MAX(0,$E4911-MAX(0,SUMIFS(Тех_Движение!$G$2:$G$5111,Тех_Движение!$D$2:$D$5111,$C4911,Тех_Движение!$B$2:$B$5111,"&lt;="&amp;Настройки!$B$5-1)-$F4911)))</f>
        <v/>
      </c>
      <c r="H4911" s="21" t="str">
        <f>IF($B4911="","",IF(AND($D4911&gt;=Настройки!$B$5,$D4911&lt;=Настройки!$B$6),$E4911,0))</f>
        <v/>
      </c>
      <c r="I4911" s="21" t="str">
        <f t="shared" si="228"/>
        <v/>
      </c>
      <c r="J4911" s="21" t="str">
        <f>IF($B4911="","",MAX(0,$E4911-MAX(0,SUMIFS(Тех_Движение!$G$2:$G$5111,Тех_Движение!$D$2:$D$5111,$C4911,Тех_Движение!$B$2:$B$5111,"&lt;="&amp;Настройки!$B$6)-$F4911)))</f>
        <v/>
      </c>
      <c r="K4911" s="21" t="e">
        <f>IF(OR($B4911="",K$3&lt;$D4911+Настройки!$B$7),0,MAX(0,$E4911-MAX(0,SUMIFS(Тех_Движение!$G$2:$G$5111,Тех_Движение!$D$2:$D$5111,$C4911,Тех_Движение!$B$2:$B$5111,"&lt;="&amp;K$3)-$F4911)))</f>
        <v>#VALUE!</v>
      </c>
      <c r="L4911" s="21" t="e">
        <f>IF(OR($B4911="",L$3&lt;$D4911+Настройки!$B$7),0,MAX(0,$E4911-MAX(0,SUMIFS(Тех_Движение!$G$2:$G$5111,Тех_Движение!$D$2:$D$5111,$C4911,Тех_Движение!$B$2:$B$5111,"&lt;="&amp;L$3)-$F4911)))</f>
        <v>#VALUE!</v>
      </c>
      <c r="M4911" s="21" t="e">
        <f>IF(OR($B4911="",M$3&lt;$D4911+Настройки!$B$7),0,MAX(0,$E4911-MAX(0,SUMIFS(Тех_Движение!$G$2:$G$5111,Тех_Движение!$D$2:$D$5111,$C4911,Тех_Движение!$B$2:$B$5111,"&lt;="&amp;M$3)-$F4911)))</f>
        <v>#VALUE!</v>
      </c>
      <c r="N4911" s="21" t="e">
        <f>IF(OR($B4911="",N$3&lt;$D4911+Настройки!$B$7),0,MAX(0,$E4911-MAX(0,SUMIFS(Тех_Движение!$G$2:$G$5111,Тех_Движение!$D$2:$D$5111,$C4911,Тех_Движение!$B$2:$B$5111,"&lt;="&amp;N$3)-$F4911)))</f>
        <v>#VALUE!</v>
      </c>
      <c r="O4911" s="21" t="e">
        <f>IF(OR($B4911="",O$3&lt;$D4911+Настройки!$B$7),0,MAX(0,$E4911-MAX(0,SUMIFS(Тех_Движение!$G$2:$G$5111,Тех_Движение!$D$2:$D$5111,$C4911,Тех_Движение!$B$2:$B$5111,"&lt;="&amp;O$3)-$F4911)))</f>
        <v>#VALUE!</v>
      </c>
      <c r="P4911" s="21" t="e">
        <f>IF(OR($B4911="",P$3&lt;$D4911+Настройки!$B$7),0,MAX(0,$E4911-MAX(0,SUMIFS(Тех_Движение!$G$2:$G$5111,Тех_Движение!$D$2:$D$5111,$C4911,Тех_Движение!$B$2:$B$5111,"&lt;="&amp;P$3)-$F4911)))</f>
        <v>#VALUE!</v>
      </c>
      <c r="Q4911" s="21" t="e">
        <f>IF(OR($B4911="",Q$3&lt;$D4911+Настройки!$B$7),0,MAX(0,$E4911-MAX(0,SUMIFS(Тех_Движение!$G$2:$G$5111,Тех_Движение!$D$2:$D$5111,$C4911,Тех_Движение!$B$2:$B$5111,"&lt;="&amp;Q$3)-$F4911)))</f>
        <v>#VALUE!</v>
      </c>
      <c r="R4911" s="21" t="str">
        <f t="shared" si="229"/>
        <v/>
      </c>
      <c r="S4911" s="23" t="str">
        <f>IF($B4911="","",VLOOKUP($C4911,Настройки!$A$11:$L$17,9,FALSE))</f>
        <v/>
      </c>
      <c r="T4911" s="23" t="str">
        <f t="shared" si="230"/>
        <v/>
      </c>
    </row>
    <row r="4912" spans="1:20" x14ac:dyDescent="0.3">
      <c r="A4912" s="20">
        <f>Тех_Движение!$A$4909</f>
        <v>4908</v>
      </c>
      <c r="B4912" s="20" t="str">
        <f>IF(Тех_Движение!$F$4909&gt;0,Тех_Движение!$I$4909,"")</f>
        <v/>
      </c>
      <c r="C4912" s="20" t="str">
        <f>IF($B4912="","",Тех_Движение!$D$4909)</f>
        <v/>
      </c>
      <c r="D4912" s="9" t="str">
        <f>IF($B4912="","",Тех_Движение!$B$4909)</f>
        <v/>
      </c>
      <c r="E4912" s="21" t="str">
        <f>IF($B4912="","",Тех_Движение!$F$4909)</f>
        <v/>
      </c>
      <c r="F4912" s="21" t="str">
        <f>IF($B4912="","",SUMIFS($E$5:$E4911,$C$5:$C4911,$C4912))</f>
        <v/>
      </c>
      <c r="G4912" s="21" t="str">
        <f>IF($B4912="","",MAX(0,$E4912-MAX(0,SUMIFS(Тех_Движение!$G$2:$G$5111,Тех_Движение!$D$2:$D$5111,$C4912,Тех_Движение!$B$2:$B$5111,"&lt;="&amp;Настройки!$B$5-1)-$F4912)))</f>
        <v/>
      </c>
      <c r="H4912" s="21" t="str">
        <f>IF($B4912="","",IF(AND($D4912&gt;=Настройки!$B$5,$D4912&lt;=Настройки!$B$6),$E4912,0))</f>
        <v/>
      </c>
      <c r="I4912" s="21" t="str">
        <f t="shared" si="228"/>
        <v/>
      </c>
      <c r="J4912" s="21" t="str">
        <f>IF($B4912="","",MAX(0,$E4912-MAX(0,SUMIFS(Тех_Движение!$G$2:$G$5111,Тех_Движение!$D$2:$D$5111,$C4912,Тех_Движение!$B$2:$B$5111,"&lt;="&amp;Настройки!$B$6)-$F4912)))</f>
        <v/>
      </c>
      <c r="K4912" s="21" t="e">
        <f>IF(OR($B4912="",K$3&lt;$D4912+Настройки!$B$7),0,MAX(0,$E4912-MAX(0,SUMIFS(Тех_Движение!$G$2:$G$5111,Тех_Движение!$D$2:$D$5111,$C4912,Тех_Движение!$B$2:$B$5111,"&lt;="&amp;K$3)-$F4912)))</f>
        <v>#VALUE!</v>
      </c>
      <c r="L4912" s="21" t="e">
        <f>IF(OR($B4912="",L$3&lt;$D4912+Настройки!$B$7),0,MAX(0,$E4912-MAX(0,SUMIFS(Тех_Движение!$G$2:$G$5111,Тех_Движение!$D$2:$D$5111,$C4912,Тех_Движение!$B$2:$B$5111,"&lt;="&amp;L$3)-$F4912)))</f>
        <v>#VALUE!</v>
      </c>
      <c r="M4912" s="21" t="e">
        <f>IF(OR($B4912="",M$3&lt;$D4912+Настройки!$B$7),0,MAX(0,$E4912-MAX(0,SUMIFS(Тех_Движение!$G$2:$G$5111,Тех_Движение!$D$2:$D$5111,$C4912,Тех_Движение!$B$2:$B$5111,"&lt;="&amp;M$3)-$F4912)))</f>
        <v>#VALUE!</v>
      </c>
      <c r="N4912" s="21" t="e">
        <f>IF(OR($B4912="",N$3&lt;$D4912+Настройки!$B$7),0,MAX(0,$E4912-MAX(0,SUMIFS(Тех_Движение!$G$2:$G$5111,Тех_Движение!$D$2:$D$5111,$C4912,Тех_Движение!$B$2:$B$5111,"&lt;="&amp;N$3)-$F4912)))</f>
        <v>#VALUE!</v>
      </c>
      <c r="O4912" s="21" t="e">
        <f>IF(OR($B4912="",O$3&lt;$D4912+Настройки!$B$7),0,MAX(0,$E4912-MAX(0,SUMIFS(Тех_Движение!$G$2:$G$5111,Тех_Движение!$D$2:$D$5111,$C4912,Тех_Движение!$B$2:$B$5111,"&lt;="&amp;O$3)-$F4912)))</f>
        <v>#VALUE!</v>
      </c>
      <c r="P4912" s="21" t="e">
        <f>IF(OR($B4912="",P$3&lt;$D4912+Настройки!$B$7),0,MAX(0,$E4912-MAX(0,SUMIFS(Тех_Движение!$G$2:$G$5111,Тех_Движение!$D$2:$D$5111,$C4912,Тех_Движение!$B$2:$B$5111,"&lt;="&amp;P$3)-$F4912)))</f>
        <v>#VALUE!</v>
      </c>
      <c r="Q4912" s="21" t="e">
        <f>IF(OR($B4912="",Q$3&lt;$D4912+Настройки!$B$7),0,MAX(0,$E4912-MAX(0,SUMIFS(Тех_Движение!$G$2:$G$5111,Тех_Движение!$D$2:$D$5111,$C4912,Тех_Движение!$B$2:$B$5111,"&lt;="&amp;Q$3)-$F4912)))</f>
        <v>#VALUE!</v>
      </c>
      <c r="R4912" s="21" t="str">
        <f t="shared" si="229"/>
        <v/>
      </c>
      <c r="S4912" s="23" t="str">
        <f>IF($B4912="","",VLOOKUP($C4912,Настройки!$A$11:$L$17,9,FALSE))</f>
        <v/>
      </c>
      <c r="T4912" s="23" t="str">
        <f t="shared" si="230"/>
        <v/>
      </c>
    </row>
    <row r="4913" spans="1:20" x14ac:dyDescent="0.3">
      <c r="A4913" s="20">
        <f>Тех_Движение!$A$4910</f>
        <v>4909</v>
      </c>
      <c r="B4913" s="20" t="str">
        <f>IF(Тех_Движение!$F$4910&gt;0,Тех_Движение!$I$4910,"")</f>
        <v/>
      </c>
      <c r="C4913" s="20" t="str">
        <f>IF($B4913="","",Тех_Движение!$D$4910)</f>
        <v/>
      </c>
      <c r="D4913" s="9" t="str">
        <f>IF($B4913="","",Тех_Движение!$B$4910)</f>
        <v/>
      </c>
      <c r="E4913" s="21" t="str">
        <f>IF($B4913="","",Тех_Движение!$F$4910)</f>
        <v/>
      </c>
      <c r="F4913" s="21" t="str">
        <f>IF($B4913="","",SUMIFS($E$5:$E4912,$C$5:$C4912,$C4913))</f>
        <v/>
      </c>
      <c r="G4913" s="21" t="str">
        <f>IF($B4913="","",MAX(0,$E4913-MAX(0,SUMIFS(Тех_Движение!$G$2:$G$5111,Тех_Движение!$D$2:$D$5111,$C4913,Тех_Движение!$B$2:$B$5111,"&lt;="&amp;Настройки!$B$5-1)-$F4913)))</f>
        <v/>
      </c>
      <c r="H4913" s="21" t="str">
        <f>IF($B4913="","",IF(AND($D4913&gt;=Настройки!$B$5,$D4913&lt;=Настройки!$B$6),$E4913,0))</f>
        <v/>
      </c>
      <c r="I4913" s="21" t="str">
        <f t="shared" si="228"/>
        <v/>
      </c>
      <c r="J4913" s="21" t="str">
        <f>IF($B4913="","",MAX(0,$E4913-MAX(0,SUMIFS(Тех_Движение!$G$2:$G$5111,Тех_Движение!$D$2:$D$5111,$C4913,Тех_Движение!$B$2:$B$5111,"&lt;="&amp;Настройки!$B$6)-$F4913)))</f>
        <v/>
      </c>
      <c r="K4913" s="21" t="e">
        <f>IF(OR($B4913="",K$3&lt;$D4913+Настройки!$B$7),0,MAX(0,$E4913-MAX(0,SUMIFS(Тех_Движение!$G$2:$G$5111,Тех_Движение!$D$2:$D$5111,$C4913,Тех_Движение!$B$2:$B$5111,"&lt;="&amp;K$3)-$F4913)))</f>
        <v>#VALUE!</v>
      </c>
      <c r="L4913" s="21" t="e">
        <f>IF(OR($B4913="",L$3&lt;$D4913+Настройки!$B$7),0,MAX(0,$E4913-MAX(0,SUMIFS(Тех_Движение!$G$2:$G$5111,Тех_Движение!$D$2:$D$5111,$C4913,Тех_Движение!$B$2:$B$5111,"&lt;="&amp;L$3)-$F4913)))</f>
        <v>#VALUE!</v>
      </c>
      <c r="M4913" s="21" t="e">
        <f>IF(OR($B4913="",M$3&lt;$D4913+Настройки!$B$7),0,MAX(0,$E4913-MAX(0,SUMIFS(Тех_Движение!$G$2:$G$5111,Тех_Движение!$D$2:$D$5111,$C4913,Тех_Движение!$B$2:$B$5111,"&lt;="&amp;M$3)-$F4913)))</f>
        <v>#VALUE!</v>
      </c>
      <c r="N4913" s="21" t="e">
        <f>IF(OR($B4913="",N$3&lt;$D4913+Настройки!$B$7),0,MAX(0,$E4913-MAX(0,SUMIFS(Тех_Движение!$G$2:$G$5111,Тех_Движение!$D$2:$D$5111,$C4913,Тех_Движение!$B$2:$B$5111,"&lt;="&amp;N$3)-$F4913)))</f>
        <v>#VALUE!</v>
      </c>
      <c r="O4913" s="21" t="e">
        <f>IF(OR($B4913="",O$3&lt;$D4913+Настройки!$B$7),0,MAX(0,$E4913-MAX(0,SUMIFS(Тех_Движение!$G$2:$G$5111,Тех_Движение!$D$2:$D$5111,$C4913,Тех_Движение!$B$2:$B$5111,"&lt;="&amp;O$3)-$F4913)))</f>
        <v>#VALUE!</v>
      </c>
      <c r="P4913" s="21" t="e">
        <f>IF(OR($B4913="",P$3&lt;$D4913+Настройки!$B$7),0,MAX(0,$E4913-MAX(0,SUMIFS(Тех_Движение!$G$2:$G$5111,Тех_Движение!$D$2:$D$5111,$C4913,Тех_Движение!$B$2:$B$5111,"&lt;="&amp;P$3)-$F4913)))</f>
        <v>#VALUE!</v>
      </c>
      <c r="Q4913" s="21" t="e">
        <f>IF(OR($B4913="",Q$3&lt;$D4913+Настройки!$B$7),0,MAX(0,$E4913-MAX(0,SUMIFS(Тех_Движение!$G$2:$G$5111,Тех_Движение!$D$2:$D$5111,$C4913,Тех_Движение!$B$2:$B$5111,"&lt;="&amp;Q$3)-$F4913)))</f>
        <v>#VALUE!</v>
      </c>
      <c r="R4913" s="21" t="str">
        <f t="shared" si="229"/>
        <v/>
      </c>
      <c r="S4913" s="23" t="str">
        <f>IF($B4913="","",VLOOKUP($C4913,Настройки!$A$11:$L$17,9,FALSE))</f>
        <v/>
      </c>
      <c r="T4913" s="23" t="str">
        <f t="shared" si="230"/>
        <v/>
      </c>
    </row>
    <row r="4914" spans="1:20" x14ac:dyDescent="0.3">
      <c r="A4914" s="20">
        <f>Тех_Движение!$A$4911</f>
        <v>4910</v>
      </c>
      <c r="B4914" s="20" t="str">
        <f>IF(Тех_Движение!$F$4911&gt;0,Тех_Движение!$I$4911,"")</f>
        <v/>
      </c>
      <c r="C4914" s="20" t="str">
        <f>IF($B4914="","",Тех_Движение!$D$4911)</f>
        <v/>
      </c>
      <c r="D4914" s="9" t="str">
        <f>IF($B4914="","",Тех_Движение!$B$4911)</f>
        <v/>
      </c>
      <c r="E4914" s="21" t="str">
        <f>IF($B4914="","",Тех_Движение!$F$4911)</f>
        <v/>
      </c>
      <c r="F4914" s="21" t="str">
        <f>IF($B4914="","",SUMIFS($E$5:$E4913,$C$5:$C4913,$C4914))</f>
        <v/>
      </c>
      <c r="G4914" s="21" t="str">
        <f>IF($B4914="","",MAX(0,$E4914-MAX(0,SUMIFS(Тех_Движение!$G$2:$G$5111,Тех_Движение!$D$2:$D$5111,$C4914,Тех_Движение!$B$2:$B$5111,"&lt;="&amp;Настройки!$B$5-1)-$F4914)))</f>
        <v/>
      </c>
      <c r="H4914" s="21" t="str">
        <f>IF($B4914="","",IF(AND($D4914&gt;=Настройки!$B$5,$D4914&lt;=Настройки!$B$6),$E4914,0))</f>
        <v/>
      </c>
      <c r="I4914" s="21" t="str">
        <f t="shared" si="228"/>
        <v/>
      </c>
      <c r="J4914" s="21" t="str">
        <f>IF($B4914="","",MAX(0,$E4914-MAX(0,SUMIFS(Тех_Движение!$G$2:$G$5111,Тех_Движение!$D$2:$D$5111,$C4914,Тех_Движение!$B$2:$B$5111,"&lt;="&amp;Настройки!$B$6)-$F4914)))</f>
        <v/>
      </c>
      <c r="K4914" s="21" t="e">
        <f>IF(OR($B4914="",K$3&lt;$D4914+Настройки!$B$7),0,MAX(0,$E4914-MAX(0,SUMIFS(Тех_Движение!$G$2:$G$5111,Тех_Движение!$D$2:$D$5111,$C4914,Тех_Движение!$B$2:$B$5111,"&lt;="&amp;K$3)-$F4914)))</f>
        <v>#VALUE!</v>
      </c>
      <c r="L4914" s="21" t="e">
        <f>IF(OR($B4914="",L$3&lt;$D4914+Настройки!$B$7),0,MAX(0,$E4914-MAX(0,SUMIFS(Тех_Движение!$G$2:$G$5111,Тех_Движение!$D$2:$D$5111,$C4914,Тех_Движение!$B$2:$B$5111,"&lt;="&amp;L$3)-$F4914)))</f>
        <v>#VALUE!</v>
      </c>
      <c r="M4914" s="21" t="e">
        <f>IF(OR($B4914="",M$3&lt;$D4914+Настройки!$B$7),0,MAX(0,$E4914-MAX(0,SUMIFS(Тех_Движение!$G$2:$G$5111,Тех_Движение!$D$2:$D$5111,$C4914,Тех_Движение!$B$2:$B$5111,"&lt;="&amp;M$3)-$F4914)))</f>
        <v>#VALUE!</v>
      </c>
      <c r="N4914" s="21" t="e">
        <f>IF(OR($B4914="",N$3&lt;$D4914+Настройки!$B$7),0,MAX(0,$E4914-MAX(0,SUMIFS(Тех_Движение!$G$2:$G$5111,Тех_Движение!$D$2:$D$5111,$C4914,Тех_Движение!$B$2:$B$5111,"&lt;="&amp;N$3)-$F4914)))</f>
        <v>#VALUE!</v>
      </c>
      <c r="O4914" s="21" t="e">
        <f>IF(OR($B4914="",O$3&lt;$D4914+Настройки!$B$7),0,MAX(0,$E4914-MAX(0,SUMIFS(Тех_Движение!$G$2:$G$5111,Тех_Движение!$D$2:$D$5111,$C4914,Тех_Движение!$B$2:$B$5111,"&lt;="&amp;O$3)-$F4914)))</f>
        <v>#VALUE!</v>
      </c>
      <c r="P4914" s="21" t="e">
        <f>IF(OR($B4914="",P$3&lt;$D4914+Настройки!$B$7),0,MAX(0,$E4914-MAX(0,SUMIFS(Тех_Движение!$G$2:$G$5111,Тех_Движение!$D$2:$D$5111,$C4914,Тех_Движение!$B$2:$B$5111,"&lt;="&amp;P$3)-$F4914)))</f>
        <v>#VALUE!</v>
      </c>
      <c r="Q4914" s="21" t="e">
        <f>IF(OR($B4914="",Q$3&lt;$D4914+Настройки!$B$7),0,MAX(0,$E4914-MAX(0,SUMIFS(Тех_Движение!$G$2:$G$5111,Тех_Движение!$D$2:$D$5111,$C4914,Тех_Движение!$B$2:$B$5111,"&lt;="&amp;Q$3)-$F4914)))</f>
        <v>#VALUE!</v>
      </c>
      <c r="R4914" s="21" t="str">
        <f t="shared" si="229"/>
        <v/>
      </c>
      <c r="S4914" s="23" t="str">
        <f>IF($B4914="","",VLOOKUP($C4914,Настройки!$A$11:$L$17,9,FALSE))</f>
        <v/>
      </c>
      <c r="T4914" s="23" t="str">
        <f t="shared" si="230"/>
        <v/>
      </c>
    </row>
    <row r="4915" spans="1:20" x14ac:dyDescent="0.3">
      <c r="A4915" s="20">
        <f>Тех_Движение!$A$4912</f>
        <v>4911</v>
      </c>
      <c r="B4915" s="20" t="str">
        <f>IF(Тех_Движение!$F$4912&gt;0,Тех_Движение!$I$4912,"")</f>
        <v/>
      </c>
      <c r="C4915" s="20" t="str">
        <f>IF($B4915="","",Тех_Движение!$D$4912)</f>
        <v/>
      </c>
      <c r="D4915" s="9" t="str">
        <f>IF($B4915="","",Тех_Движение!$B$4912)</f>
        <v/>
      </c>
      <c r="E4915" s="21" t="str">
        <f>IF($B4915="","",Тех_Движение!$F$4912)</f>
        <v/>
      </c>
      <c r="F4915" s="21" t="str">
        <f>IF($B4915="","",SUMIFS($E$5:$E4914,$C$5:$C4914,$C4915))</f>
        <v/>
      </c>
      <c r="G4915" s="21" t="str">
        <f>IF($B4915="","",MAX(0,$E4915-MAX(0,SUMIFS(Тех_Движение!$G$2:$G$5111,Тех_Движение!$D$2:$D$5111,$C4915,Тех_Движение!$B$2:$B$5111,"&lt;="&amp;Настройки!$B$5-1)-$F4915)))</f>
        <v/>
      </c>
      <c r="H4915" s="21" t="str">
        <f>IF($B4915="","",IF(AND($D4915&gt;=Настройки!$B$5,$D4915&lt;=Настройки!$B$6),$E4915,0))</f>
        <v/>
      </c>
      <c r="I4915" s="21" t="str">
        <f t="shared" si="228"/>
        <v/>
      </c>
      <c r="J4915" s="21" t="str">
        <f>IF($B4915="","",MAX(0,$E4915-MAX(0,SUMIFS(Тех_Движение!$G$2:$G$5111,Тех_Движение!$D$2:$D$5111,$C4915,Тех_Движение!$B$2:$B$5111,"&lt;="&amp;Настройки!$B$6)-$F4915)))</f>
        <v/>
      </c>
      <c r="K4915" s="21" t="e">
        <f>IF(OR($B4915="",K$3&lt;$D4915+Настройки!$B$7),0,MAX(0,$E4915-MAX(0,SUMIFS(Тех_Движение!$G$2:$G$5111,Тех_Движение!$D$2:$D$5111,$C4915,Тех_Движение!$B$2:$B$5111,"&lt;="&amp;K$3)-$F4915)))</f>
        <v>#VALUE!</v>
      </c>
      <c r="L4915" s="21" t="e">
        <f>IF(OR($B4915="",L$3&lt;$D4915+Настройки!$B$7),0,MAX(0,$E4915-MAX(0,SUMIFS(Тех_Движение!$G$2:$G$5111,Тех_Движение!$D$2:$D$5111,$C4915,Тех_Движение!$B$2:$B$5111,"&lt;="&amp;L$3)-$F4915)))</f>
        <v>#VALUE!</v>
      </c>
      <c r="M4915" s="21" t="e">
        <f>IF(OR($B4915="",M$3&lt;$D4915+Настройки!$B$7),0,MAX(0,$E4915-MAX(0,SUMIFS(Тех_Движение!$G$2:$G$5111,Тех_Движение!$D$2:$D$5111,$C4915,Тех_Движение!$B$2:$B$5111,"&lt;="&amp;M$3)-$F4915)))</f>
        <v>#VALUE!</v>
      </c>
      <c r="N4915" s="21" t="e">
        <f>IF(OR($B4915="",N$3&lt;$D4915+Настройки!$B$7),0,MAX(0,$E4915-MAX(0,SUMIFS(Тех_Движение!$G$2:$G$5111,Тех_Движение!$D$2:$D$5111,$C4915,Тех_Движение!$B$2:$B$5111,"&lt;="&amp;N$3)-$F4915)))</f>
        <v>#VALUE!</v>
      </c>
      <c r="O4915" s="21" t="e">
        <f>IF(OR($B4915="",O$3&lt;$D4915+Настройки!$B$7),0,MAX(0,$E4915-MAX(0,SUMIFS(Тех_Движение!$G$2:$G$5111,Тех_Движение!$D$2:$D$5111,$C4915,Тех_Движение!$B$2:$B$5111,"&lt;="&amp;O$3)-$F4915)))</f>
        <v>#VALUE!</v>
      </c>
      <c r="P4915" s="21" t="e">
        <f>IF(OR($B4915="",P$3&lt;$D4915+Настройки!$B$7),0,MAX(0,$E4915-MAX(0,SUMIFS(Тех_Движение!$G$2:$G$5111,Тех_Движение!$D$2:$D$5111,$C4915,Тех_Движение!$B$2:$B$5111,"&lt;="&amp;P$3)-$F4915)))</f>
        <v>#VALUE!</v>
      </c>
      <c r="Q4915" s="21" t="e">
        <f>IF(OR($B4915="",Q$3&lt;$D4915+Настройки!$B$7),0,MAX(0,$E4915-MAX(0,SUMIFS(Тех_Движение!$G$2:$G$5111,Тех_Движение!$D$2:$D$5111,$C4915,Тех_Движение!$B$2:$B$5111,"&lt;="&amp;Q$3)-$F4915)))</f>
        <v>#VALUE!</v>
      </c>
      <c r="R4915" s="21" t="str">
        <f t="shared" si="229"/>
        <v/>
      </c>
      <c r="S4915" s="23" t="str">
        <f>IF($B4915="","",VLOOKUP($C4915,Настройки!$A$11:$L$17,9,FALSE))</f>
        <v/>
      </c>
      <c r="T4915" s="23" t="str">
        <f t="shared" si="230"/>
        <v/>
      </c>
    </row>
    <row r="4916" spans="1:20" x14ac:dyDescent="0.3">
      <c r="A4916" s="20">
        <f>Тех_Движение!$A$4913</f>
        <v>4912</v>
      </c>
      <c r="B4916" s="20" t="str">
        <f>IF(Тех_Движение!$F$4913&gt;0,Тех_Движение!$I$4913,"")</f>
        <v/>
      </c>
      <c r="C4916" s="20" t="str">
        <f>IF($B4916="","",Тех_Движение!$D$4913)</f>
        <v/>
      </c>
      <c r="D4916" s="9" t="str">
        <f>IF($B4916="","",Тех_Движение!$B$4913)</f>
        <v/>
      </c>
      <c r="E4916" s="21" t="str">
        <f>IF($B4916="","",Тех_Движение!$F$4913)</f>
        <v/>
      </c>
      <c r="F4916" s="21" t="str">
        <f>IF($B4916="","",SUMIFS($E$5:$E4915,$C$5:$C4915,$C4916))</f>
        <v/>
      </c>
      <c r="G4916" s="21" t="str">
        <f>IF($B4916="","",MAX(0,$E4916-MAX(0,SUMIFS(Тех_Движение!$G$2:$G$5111,Тех_Движение!$D$2:$D$5111,$C4916,Тех_Движение!$B$2:$B$5111,"&lt;="&amp;Настройки!$B$5-1)-$F4916)))</f>
        <v/>
      </c>
      <c r="H4916" s="21" t="str">
        <f>IF($B4916="","",IF(AND($D4916&gt;=Настройки!$B$5,$D4916&lt;=Настройки!$B$6),$E4916,0))</f>
        <v/>
      </c>
      <c r="I4916" s="21" t="str">
        <f t="shared" si="228"/>
        <v/>
      </c>
      <c r="J4916" s="21" t="str">
        <f>IF($B4916="","",MAX(0,$E4916-MAX(0,SUMIFS(Тех_Движение!$G$2:$G$5111,Тех_Движение!$D$2:$D$5111,$C4916,Тех_Движение!$B$2:$B$5111,"&lt;="&amp;Настройки!$B$6)-$F4916)))</f>
        <v/>
      </c>
      <c r="K4916" s="21" t="e">
        <f>IF(OR($B4916="",K$3&lt;$D4916+Настройки!$B$7),0,MAX(0,$E4916-MAX(0,SUMIFS(Тех_Движение!$G$2:$G$5111,Тех_Движение!$D$2:$D$5111,$C4916,Тех_Движение!$B$2:$B$5111,"&lt;="&amp;K$3)-$F4916)))</f>
        <v>#VALUE!</v>
      </c>
      <c r="L4916" s="21" t="e">
        <f>IF(OR($B4916="",L$3&lt;$D4916+Настройки!$B$7),0,MAX(0,$E4916-MAX(0,SUMIFS(Тех_Движение!$G$2:$G$5111,Тех_Движение!$D$2:$D$5111,$C4916,Тех_Движение!$B$2:$B$5111,"&lt;="&amp;L$3)-$F4916)))</f>
        <v>#VALUE!</v>
      </c>
      <c r="M4916" s="21" t="e">
        <f>IF(OR($B4916="",M$3&lt;$D4916+Настройки!$B$7),0,MAX(0,$E4916-MAX(0,SUMIFS(Тех_Движение!$G$2:$G$5111,Тех_Движение!$D$2:$D$5111,$C4916,Тех_Движение!$B$2:$B$5111,"&lt;="&amp;M$3)-$F4916)))</f>
        <v>#VALUE!</v>
      </c>
      <c r="N4916" s="21" t="e">
        <f>IF(OR($B4916="",N$3&lt;$D4916+Настройки!$B$7),0,MAX(0,$E4916-MAX(0,SUMIFS(Тех_Движение!$G$2:$G$5111,Тех_Движение!$D$2:$D$5111,$C4916,Тех_Движение!$B$2:$B$5111,"&lt;="&amp;N$3)-$F4916)))</f>
        <v>#VALUE!</v>
      </c>
      <c r="O4916" s="21" t="e">
        <f>IF(OR($B4916="",O$3&lt;$D4916+Настройки!$B$7),0,MAX(0,$E4916-MAX(0,SUMIFS(Тех_Движение!$G$2:$G$5111,Тех_Движение!$D$2:$D$5111,$C4916,Тех_Движение!$B$2:$B$5111,"&lt;="&amp;O$3)-$F4916)))</f>
        <v>#VALUE!</v>
      </c>
      <c r="P4916" s="21" t="e">
        <f>IF(OR($B4916="",P$3&lt;$D4916+Настройки!$B$7),0,MAX(0,$E4916-MAX(0,SUMIFS(Тех_Движение!$G$2:$G$5111,Тех_Движение!$D$2:$D$5111,$C4916,Тех_Движение!$B$2:$B$5111,"&lt;="&amp;P$3)-$F4916)))</f>
        <v>#VALUE!</v>
      </c>
      <c r="Q4916" s="21" t="e">
        <f>IF(OR($B4916="",Q$3&lt;$D4916+Настройки!$B$7),0,MAX(0,$E4916-MAX(0,SUMIFS(Тех_Движение!$G$2:$G$5111,Тех_Движение!$D$2:$D$5111,$C4916,Тех_Движение!$B$2:$B$5111,"&lt;="&amp;Q$3)-$F4916)))</f>
        <v>#VALUE!</v>
      </c>
      <c r="R4916" s="21" t="str">
        <f t="shared" si="229"/>
        <v/>
      </c>
      <c r="S4916" s="23" t="str">
        <f>IF($B4916="","",VLOOKUP($C4916,Настройки!$A$11:$L$17,9,FALSE))</f>
        <v/>
      </c>
      <c r="T4916" s="23" t="str">
        <f t="shared" si="230"/>
        <v/>
      </c>
    </row>
    <row r="4917" spans="1:20" x14ac:dyDescent="0.3">
      <c r="A4917" s="20">
        <f>Тех_Движение!$A$4914</f>
        <v>4913</v>
      </c>
      <c r="B4917" s="20" t="str">
        <f>IF(Тех_Движение!$F$4914&gt;0,Тех_Движение!$I$4914,"")</f>
        <v/>
      </c>
      <c r="C4917" s="20" t="str">
        <f>IF($B4917="","",Тех_Движение!$D$4914)</f>
        <v/>
      </c>
      <c r="D4917" s="9" t="str">
        <f>IF($B4917="","",Тех_Движение!$B$4914)</f>
        <v/>
      </c>
      <c r="E4917" s="21" t="str">
        <f>IF($B4917="","",Тех_Движение!$F$4914)</f>
        <v/>
      </c>
      <c r="F4917" s="21" t="str">
        <f>IF($B4917="","",SUMIFS($E$5:$E4916,$C$5:$C4916,$C4917))</f>
        <v/>
      </c>
      <c r="G4917" s="21" t="str">
        <f>IF($B4917="","",MAX(0,$E4917-MAX(0,SUMIFS(Тех_Движение!$G$2:$G$5111,Тех_Движение!$D$2:$D$5111,$C4917,Тех_Движение!$B$2:$B$5111,"&lt;="&amp;Настройки!$B$5-1)-$F4917)))</f>
        <v/>
      </c>
      <c r="H4917" s="21" t="str">
        <f>IF($B4917="","",IF(AND($D4917&gt;=Настройки!$B$5,$D4917&lt;=Настройки!$B$6),$E4917,0))</f>
        <v/>
      </c>
      <c r="I4917" s="21" t="str">
        <f t="shared" si="228"/>
        <v/>
      </c>
      <c r="J4917" s="21" t="str">
        <f>IF($B4917="","",MAX(0,$E4917-MAX(0,SUMIFS(Тех_Движение!$G$2:$G$5111,Тех_Движение!$D$2:$D$5111,$C4917,Тех_Движение!$B$2:$B$5111,"&lt;="&amp;Настройки!$B$6)-$F4917)))</f>
        <v/>
      </c>
      <c r="K4917" s="21" t="e">
        <f>IF(OR($B4917="",K$3&lt;$D4917+Настройки!$B$7),0,MAX(0,$E4917-MAX(0,SUMIFS(Тех_Движение!$G$2:$G$5111,Тех_Движение!$D$2:$D$5111,$C4917,Тех_Движение!$B$2:$B$5111,"&lt;="&amp;K$3)-$F4917)))</f>
        <v>#VALUE!</v>
      </c>
      <c r="L4917" s="21" t="e">
        <f>IF(OR($B4917="",L$3&lt;$D4917+Настройки!$B$7),0,MAX(0,$E4917-MAX(0,SUMIFS(Тех_Движение!$G$2:$G$5111,Тех_Движение!$D$2:$D$5111,$C4917,Тех_Движение!$B$2:$B$5111,"&lt;="&amp;L$3)-$F4917)))</f>
        <v>#VALUE!</v>
      </c>
      <c r="M4917" s="21" t="e">
        <f>IF(OR($B4917="",M$3&lt;$D4917+Настройки!$B$7),0,MAX(0,$E4917-MAX(0,SUMIFS(Тех_Движение!$G$2:$G$5111,Тех_Движение!$D$2:$D$5111,$C4917,Тех_Движение!$B$2:$B$5111,"&lt;="&amp;M$3)-$F4917)))</f>
        <v>#VALUE!</v>
      </c>
      <c r="N4917" s="21" t="e">
        <f>IF(OR($B4917="",N$3&lt;$D4917+Настройки!$B$7),0,MAX(0,$E4917-MAX(0,SUMIFS(Тех_Движение!$G$2:$G$5111,Тех_Движение!$D$2:$D$5111,$C4917,Тех_Движение!$B$2:$B$5111,"&lt;="&amp;N$3)-$F4917)))</f>
        <v>#VALUE!</v>
      </c>
      <c r="O4917" s="21" t="e">
        <f>IF(OR($B4917="",O$3&lt;$D4917+Настройки!$B$7),0,MAX(0,$E4917-MAX(0,SUMIFS(Тех_Движение!$G$2:$G$5111,Тех_Движение!$D$2:$D$5111,$C4917,Тех_Движение!$B$2:$B$5111,"&lt;="&amp;O$3)-$F4917)))</f>
        <v>#VALUE!</v>
      </c>
      <c r="P4917" s="21" t="e">
        <f>IF(OR($B4917="",P$3&lt;$D4917+Настройки!$B$7),0,MAX(0,$E4917-MAX(0,SUMIFS(Тех_Движение!$G$2:$G$5111,Тех_Движение!$D$2:$D$5111,$C4917,Тех_Движение!$B$2:$B$5111,"&lt;="&amp;P$3)-$F4917)))</f>
        <v>#VALUE!</v>
      </c>
      <c r="Q4917" s="21" t="e">
        <f>IF(OR($B4917="",Q$3&lt;$D4917+Настройки!$B$7),0,MAX(0,$E4917-MAX(0,SUMIFS(Тех_Движение!$G$2:$G$5111,Тех_Движение!$D$2:$D$5111,$C4917,Тех_Движение!$B$2:$B$5111,"&lt;="&amp;Q$3)-$F4917)))</f>
        <v>#VALUE!</v>
      </c>
      <c r="R4917" s="21" t="str">
        <f t="shared" si="229"/>
        <v/>
      </c>
      <c r="S4917" s="23" t="str">
        <f>IF($B4917="","",VLOOKUP($C4917,Настройки!$A$11:$L$17,9,FALSE))</f>
        <v/>
      </c>
      <c r="T4917" s="23" t="str">
        <f t="shared" si="230"/>
        <v/>
      </c>
    </row>
    <row r="4918" spans="1:20" x14ac:dyDescent="0.3">
      <c r="A4918" s="20">
        <f>Тех_Движение!$A$4915</f>
        <v>4914</v>
      </c>
      <c r="B4918" s="20" t="str">
        <f>IF(Тех_Движение!$F$4915&gt;0,Тех_Движение!$I$4915,"")</f>
        <v/>
      </c>
      <c r="C4918" s="20" t="str">
        <f>IF($B4918="","",Тех_Движение!$D$4915)</f>
        <v/>
      </c>
      <c r="D4918" s="9" t="str">
        <f>IF($B4918="","",Тех_Движение!$B$4915)</f>
        <v/>
      </c>
      <c r="E4918" s="21" t="str">
        <f>IF($B4918="","",Тех_Движение!$F$4915)</f>
        <v/>
      </c>
      <c r="F4918" s="21" t="str">
        <f>IF($B4918="","",SUMIFS($E$5:$E4917,$C$5:$C4917,$C4918))</f>
        <v/>
      </c>
      <c r="G4918" s="21" t="str">
        <f>IF($B4918="","",MAX(0,$E4918-MAX(0,SUMIFS(Тех_Движение!$G$2:$G$5111,Тех_Движение!$D$2:$D$5111,$C4918,Тех_Движение!$B$2:$B$5111,"&lt;="&amp;Настройки!$B$5-1)-$F4918)))</f>
        <v/>
      </c>
      <c r="H4918" s="21" t="str">
        <f>IF($B4918="","",IF(AND($D4918&gt;=Настройки!$B$5,$D4918&lt;=Настройки!$B$6),$E4918,0))</f>
        <v/>
      </c>
      <c r="I4918" s="21" t="str">
        <f t="shared" si="228"/>
        <v/>
      </c>
      <c r="J4918" s="21" t="str">
        <f>IF($B4918="","",MAX(0,$E4918-MAX(0,SUMIFS(Тех_Движение!$G$2:$G$5111,Тех_Движение!$D$2:$D$5111,$C4918,Тех_Движение!$B$2:$B$5111,"&lt;="&amp;Настройки!$B$6)-$F4918)))</f>
        <v/>
      </c>
      <c r="K4918" s="21" t="e">
        <f>IF(OR($B4918="",K$3&lt;$D4918+Настройки!$B$7),0,MAX(0,$E4918-MAX(0,SUMIFS(Тех_Движение!$G$2:$G$5111,Тех_Движение!$D$2:$D$5111,$C4918,Тех_Движение!$B$2:$B$5111,"&lt;="&amp;K$3)-$F4918)))</f>
        <v>#VALUE!</v>
      </c>
      <c r="L4918" s="21" t="e">
        <f>IF(OR($B4918="",L$3&lt;$D4918+Настройки!$B$7),0,MAX(0,$E4918-MAX(0,SUMIFS(Тех_Движение!$G$2:$G$5111,Тех_Движение!$D$2:$D$5111,$C4918,Тех_Движение!$B$2:$B$5111,"&lt;="&amp;L$3)-$F4918)))</f>
        <v>#VALUE!</v>
      </c>
      <c r="M4918" s="21" t="e">
        <f>IF(OR($B4918="",M$3&lt;$D4918+Настройки!$B$7),0,MAX(0,$E4918-MAX(0,SUMIFS(Тех_Движение!$G$2:$G$5111,Тех_Движение!$D$2:$D$5111,$C4918,Тех_Движение!$B$2:$B$5111,"&lt;="&amp;M$3)-$F4918)))</f>
        <v>#VALUE!</v>
      </c>
      <c r="N4918" s="21" t="e">
        <f>IF(OR($B4918="",N$3&lt;$D4918+Настройки!$B$7),0,MAX(0,$E4918-MAX(0,SUMIFS(Тех_Движение!$G$2:$G$5111,Тех_Движение!$D$2:$D$5111,$C4918,Тех_Движение!$B$2:$B$5111,"&lt;="&amp;N$3)-$F4918)))</f>
        <v>#VALUE!</v>
      </c>
      <c r="O4918" s="21" t="e">
        <f>IF(OR($B4918="",O$3&lt;$D4918+Настройки!$B$7),0,MAX(0,$E4918-MAX(0,SUMIFS(Тех_Движение!$G$2:$G$5111,Тех_Движение!$D$2:$D$5111,$C4918,Тех_Движение!$B$2:$B$5111,"&lt;="&amp;O$3)-$F4918)))</f>
        <v>#VALUE!</v>
      </c>
      <c r="P4918" s="21" t="e">
        <f>IF(OR($B4918="",P$3&lt;$D4918+Настройки!$B$7),0,MAX(0,$E4918-MAX(0,SUMIFS(Тех_Движение!$G$2:$G$5111,Тех_Движение!$D$2:$D$5111,$C4918,Тех_Движение!$B$2:$B$5111,"&lt;="&amp;P$3)-$F4918)))</f>
        <v>#VALUE!</v>
      </c>
      <c r="Q4918" s="21" t="e">
        <f>IF(OR($B4918="",Q$3&lt;$D4918+Настройки!$B$7),0,MAX(0,$E4918-MAX(0,SUMIFS(Тех_Движение!$G$2:$G$5111,Тех_Движение!$D$2:$D$5111,$C4918,Тех_Движение!$B$2:$B$5111,"&lt;="&amp;Q$3)-$F4918)))</f>
        <v>#VALUE!</v>
      </c>
      <c r="R4918" s="21" t="str">
        <f t="shared" si="229"/>
        <v/>
      </c>
      <c r="S4918" s="23" t="str">
        <f>IF($B4918="","",VLOOKUP($C4918,Настройки!$A$11:$L$17,9,FALSE))</f>
        <v/>
      </c>
      <c r="T4918" s="23" t="str">
        <f t="shared" si="230"/>
        <v/>
      </c>
    </row>
    <row r="4919" spans="1:20" x14ac:dyDescent="0.3">
      <c r="A4919" s="20">
        <f>Тех_Движение!$A$4916</f>
        <v>4915</v>
      </c>
      <c r="B4919" s="20" t="str">
        <f>IF(Тех_Движение!$F$4916&gt;0,Тех_Движение!$I$4916,"")</f>
        <v/>
      </c>
      <c r="C4919" s="20" t="str">
        <f>IF($B4919="","",Тех_Движение!$D$4916)</f>
        <v/>
      </c>
      <c r="D4919" s="9" t="str">
        <f>IF($B4919="","",Тех_Движение!$B$4916)</f>
        <v/>
      </c>
      <c r="E4919" s="21" t="str">
        <f>IF($B4919="","",Тех_Движение!$F$4916)</f>
        <v/>
      </c>
      <c r="F4919" s="21" t="str">
        <f>IF($B4919="","",SUMIFS($E$5:$E4918,$C$5:$C4918,$C4919))</f>
        <v/>
      </c>
      <c r="G4919" s="21" t="str">
        <f>IF($B4919="","",MAX(0,$E4919-MAX(0,SUMIFS(Тех_Движение!$G$2:$G$5111,Тех_Движение!$D$2:$D$5111,$C4919,Тех_Движение!$B$2:$B$5111,"&lt;="&amp;Настройки!$B$5-1)-$F4919)))</f>
        <v/>
      </c>
      <c r="H4919" s="21" t="str">
        <f>IF($B4919="","",IF(AND($D4919&gt;=Настройки!$B$5,$D4919&lt;=Настройки!$B$6),$E4919,0))</f>
        <v/>
      </c>
      <c r="I4919" s="21" t="str">
        <f t="shared" si="228"/>
        <v/>
      </c>
      <c r="J4919" s="21" t="str">
        <f>IF($B4919="","",MAX(0,$E4919-MAX(0,SUMIFS(Тех_Движение!$G$2:$G$5111,Тех_Движение!$D$2:$D$5111,$C4919,Тех_Движение!$B$2:$B$5111,"&lt;="&amp;Настройки!$B$6)-$F4919)))</f>
        <v/>
      </c>
      <c r="K4919" s="21" t="e">
        <f>IF(OR($B4919="",K$3&lt;$D4919+Настройки!$B$7),0,MAX(0,$E4919-MAX(0,SUMIFS(Тех_Движение!$G$2:$G$5111,Тех_Движение!$D$2:$D$5111,$C4919,Тех_Движение!$B$2:$B$5111,"&lt;="&amp;K$3)-$F4919)))</f>
        <v>#VALUE!</v>
      </c>
      <c r="L4919" s="21" t="e">
        <f>IF(OR($B4919="",L$3&lt;$D4919+Настройки!$B$7),0,MAX(0,$E4919-MAX(0,SUMIFS(Тех_Движение!$G$2:$G$5111,Тех_Движение!$D$2:$D$5111,$C4919,Тех_Движение!$B$2:$B$5111,"&lt;="&amp;L$3)-$F4919)))</f>
        <v>#VALUE!</v>
      </c>
      <c r="M4919" s="21" t="e">
        <f>IF(OR($B4919="",M$3&lt;$D4919+Настройки!$B$7),0,MAX(0,$E4919-MAX(0,SUMIFS(Тех_Движение!$G$2:$G$5111,Тех_Движение!$D$2:$D$5111,$C4919,Тех_Движение!$B$2:$B$5111,"&lt;="&amp;M$3)-$F4919)))</f>
        <v>#VALUE!</v>
      </c>
      <c r="N4919" s="21" t="e">
        <f>IF(OR($B4919="",N$3&lt;$D4919+Настройки!$B$7),0,MAX(0,$E4919-MAX(0,SUMIFS(Тех_Движение!$G$2:$G$5111,Тех_Движение!$D$2:$D$5111,$C4919,Тех_Движение!$B$2:$B$5111,"&lt;="&amp;N$3)-$F4919)))</f>
        <v>#VALUE!</v>
      </c>
      <c r="O4919" s="21" t="e">
        <f>IF(OR($B4919="",O$3&lt;$D4919+Настройки!$B$7),0,MAX(0,$E4919-MAX(0,SUMIFS(Тех_Движение!$G$2:$G$5111,Тех_Движение!$D$2:$D$5111,$C4919,Тех_Движение!$B$2:$B$5111,"&lt;="&amp;O$3)-$F4919)))</f>
        <v>#VALUE!</v>
      </c>
      <c r="P4919" s="21" t="e">
        <f>IF(OR($B4919="",P$3&lt;$D4919+Настройки!$B$7),0,MAX(0,$E4919-MAX(0,SUMIFS(Тех_Движение!$G$2:$G$5111,Тех_Движение!$D$2:$D$5111,$C4919,Тех_Движение!$B$2:$B$5111,"&lt;="&amp;P$3)-$F4919)))</f>
        <v>#VALUE!</v>
      </c>
      <c r="Q4919" s="21" t="e">
        <f>IF(OR($B4919="",Q$3&lt;$D4919+Настройки!$B$7),0,MAX(0,$E4919-MAX(0,SUMIFS(Тех_Движение!$G$2:$G$5111,Тех_Движение!$D$2:$D$5111,$C4919,Тех_Движение!$B$2:$B$5111,"&lt;="&amp;Q$3)-$F4919)))</f>
        <v>#VALUE!</v>
      </c>
      <c r="R4919" s="21" t="str">
        <f t="shared" si="229"/>
        <v/>
      </c>
      <c r="S4919" s="23" t="str">
        <f>IF($B4919="","",VLOOKUP($C4919,Настройки!$A$11:$L$17,9,FALSE))</f>
        <v/>
      </c>
      <c r="T4919" s="23" t="str">
        <f t="shared" si="230"/>
        <v/>
      </c>
    </row>
    <row r="4920" spans="1:20" x14ac:dyDescent="0.3">
      <c r="A4920" s="20">
        <f>Тех_Движение!$A$4917</f>
        <v>4916</v>
      </c>
      <c r="B4920" s="20" t="str">
        <f>IF(Тех_Движение!$F$4917&gt;0,Тех_Движение!$I$4917,"")</f>
        <v/>
      </c>
      <c r="C4920" s="20" t="str">
        <f>IF($B4920="","",Тех_Движение!$D$4917)</f>
        <v/>
      </c>
      <c r="D4920" s="9" t="str">
        <f>IF($B4920="","",Тех_Движение!$B$4917)</f>
        <v/>
      </c>
      <c r="E4920" s="21" t="str">
        <f>IF($B4920="","",Тех_Движение!$F$4917)</f>
        <v/>
      </c>
      <c r="F4920" s="21" t="str">
        <f>IF($B4920="","",SUMIFS($E$5:$E4919,$C$5:$C4919,$C4920))</f>
        <v/>
      </c>
      <c r="G4920" s="21" t="str">
        <f>IF($B4920="","",MAX(0,$E4920-MAX(0,SUMIFS(Тех_Движение!$G$2:$G$5111,Тех_Движение!$D$2:$D$5111,$C4920,Тех_Движение!$B$2:$B$5111,"&lt;="&amp;Настройки!$B$5-1)-$F4920)))</f>
        <v/>
      </c>
      <c r="H4920" s="21" t="str">
        <f>IF($B4920="","",IF(AND($D4920&gt;=Настройки!$B$5,$D4920&lt;=Настройки!$B$6),$E4920,0))</f>
        <v/>
      </c>
      <c r="I4920" s="21" t="str">
        <f t="shared" si="228"/>
        <v/>
      </c>
      <c r="J4920" s="21" t="str">
        <f>IF($B4920="","",MAX(0,$E4920-MAX(0,SUMIFS(Тех_Движение!$G$2:$G$5111,Тех_Движение!$D$2:$D$5111,$C4920,Тех_Движение!$B$2:$B$5111,"&lt;="&amp;Настройки!$B$6)-$F4920)))</f>
        <v/>
      </c>
      <c r="K4920" s="21" t="e">
        <f>IF(OR($B4920="",K$3&lt;$D4920+Настройки!$B$7),0,MAX(0,$E4920-MAX(0,SUMIFS(Тех_Движение!$G$2:$G$5111,Тех_Движение!$D$2:$D$5111,$C4920,Тех_Движение!$B$2:$B$5111,"&lt;="&amp;K$3)-$F4920)))</f>
        <v>#VALUE!</v>
      </c>
      <c r="L4920" s="21" t="e">
        <f>IF(OR($B4920="",L$3&lt;$D4920+Настройки!$B$7),0,MAX(0,$E4920-MAX(0,SUMIFS(Тех_Движение!$G$2:$G$5111,Тех_Движение!$D$2:$D$5111,$C4920,Тех_Движение!$B$2:$B$5111,"&lt;="&amp;L$3)-$F4920)))</f>
        <v>#VALUE!</v>
      </c>
      <c r="M4920" s="21" t="e">
        <f>IF(OR($B4920="",M$3&lt;$D4920+Настройки!$B$7),0,MAX(0,$E4920-MAX(0,SUMIFS(Тех_Движение!$G$2:$G$5111,Тех_Движение!$D$2:$D$5111,$C4920,Тех_Движение!$B$2:$B$5111,"&lt;="&amp;M$3)-$F4920)))</f>
        <v>#VALUE!</v>
      </c>
      <c r="N4920" s="21" t="e">
        <f>IF(OR($B4920="",N$3&lt;$D4920+Настройки!$B$7),0,MAX(0,$E4920-MAX(0,SUMIFS(Тех_Движение!$G$2:$G$5111,Тех_Движение!$D$2:$D$5111,$C4920,Тех_Движение!$B$2:$B$5111,"&lt;="&amp;N$3)-$F4920)))</f>
        <v>#VALUE!</v>
      </c>
      <c r="O4920" s="21" t="e">
        <f>IF(OR($B4920="",O$3&lt;$D4920+Настройки!$B$7),0,MAX(0,$E4920-MAX(0,SUMIFS(Тех_Движение!$G$2:$G$5111,Тех_Движение!$D$2:$D$5111,$C4920,Тех_Движение!$B$2:$B$5111,"&lt;="&amp;O$3)-$F4920)))</f>
        <v>#VALUE!</v>
      </c>
      <c r="P4920" s="21" t="e">
        <f>IF(OR($B4920="",P$3&lt;$D4920+Настройки!$B$7),0,MAX(0,$E4920-MAX(0,SUMIFS(Тех_Движение!$G$2:$G$5111,Тех_Движение!$D$2:$D$5111,$C4920,Тех_Движение!$B$2:$B$5111,"&lt;="&amp;P$3)-$F4920)))</f>
        <v>#VALUE!</v>
      </c>
      <c r="Q4920" s="21" t="e">
        <f>IF(OR($B4920="",Q$3&lt;$D4920+Настройки!$B$7),0,MAX(0,$E4920-MAX(0,SUMIFS(Тех_Движение!$G$2:$G$5111,Тех_Движение!$D$2:$D$5111,$C4920,Тех_Движение!$B$2:$B$5111,"&lt;="&amp;Q$3)-$F4920)))</f>
        <v>#VALUE!</v>
      </c>
      <c r="R4920" s="21" t="str">
        <f t="shared" si="229"/>
        <v/>
      </c>
      <c r="S4920" s="23" t="str">
        <f>IF($B4920="","",VLOOKUP($C4920,Настройки!$A$11:$L$17,9,FALSE))</f>
        <v/>
      </c>
      <c r="T4920" s="23" t="str">
        <f t="shared" si="230"/>
        <v/>
      </c>
    </row>
    <row r="4921" spans="1:20" x14ac:dyDescent="0.3">
      <c r="A4921" s="20">
        <f>Тех_Движение!$A$4918</f>
        <v>4917</v>
      </c>
      <c r="B4921" s="20" t="str">
        <f>IF(Тех_Движение!$F$4918&gt;0,Тех_Движение!$I$4918,"")</f>
        <v/>
      </c>
      <c r="C4921" s="20" t="str">
        <f>IF($B4921="","",Тех_Движение!$D$4918)</f>
        <v/>
      </c>
      <c r="D4921" s="9" t="str">
        <f>IF($B4921="","",Тех_Движение!$B$4918)</f>
        <v/>
      </c>
      <c r="E4921" s="21" t="str">
        <f>IF($B4921="","",Тех_Движение!$F$4918)</f>
        <v/>
      </c>
      <c r="F4921" s="21" t="str">
        <f>IF($B4921="","",SUMIFS($E$5:$E4920,$C$5:$C4920,$C4921))</f>
        <v/>
      </c>
      <c r="G4921" s="21" t="str">
        <f>IF($B4921="","",MAX(0,$E4921-MAX(0,SUMIFS(Тех_Движение!$G$2:$G$5111,Тех_Движение!$D$2:$D$5111,$C4921,Тех_Движение!$B$2:$B$5111,"&lt;="&amp;Настройки!$B$5-1)-$F4921)))</f>
        <v/>
      </c>
      <c r="H4921" s="21" t="str">
        <f>IF($B4921="","",IF(AND($D4921&gt;=Настройки!$B$5,$D4921&lt;=Настройки!$B$6),$E4921,0))</f>
        <v/>
      </c>
      <c r="I4921" s="21" t="str">
        <f t="shared" si="228"/>
        <v/>
      </c>
      <c r="J4921" s="21" t="str">
        <f>IF($B4921="","",MAX(0,$E4921-MAX(0,SUMIFS(Тех_Движение!$G$2:$G$5111,Тех_Движение!$D$2:$D$5111,$C4921,Тех_Движение!$B$2:$B$5111,"&lt;="&amp;Настройки!$B$6)-$F4921)))</f>
        <v/>
      </c>
      <c r="K4921" s="21" t="e">
        <f>IF(OR($B4921="",K$3&lt;$D4921+Настройки!$B$7),0,MAX(0,$E4921-MAX(0,SUMIFS(Тех_Движение!$G$2:$G$5111,Тех_Движение!$D$2:$D$5111,$C4921,Тех_Движение!$B$2:$B$5111,"&lt;="&amp;K$3)-$F4921)))</f>
        <v>#VALUE!</v>
      </c>
      <c r="L4921" s="21" t="e">
        <f>IF(OR($B4921="",L$3&lt;$D4921+Настройки!$B$7),0,MAX(0,$E4921-MAX(0,SUMIFS(Тех_Движение!$G$2:$G$5111,Тех_Движение!$D$2:$D$5111,$C4921,Тех_Движение!$B$2:$B$5111,"&lt;="&amp;L$3)-$F4921)))</f>
        <v>#VALUE!</v>
      </c>
      <c r="M4921" s="21" t="e">
        <f>IF(OR($B4921="",M$3&lt;$D4921+Настройки!$B$7),0,MAX(0,$E4921-MAX(0,SUMIFS(Тех_Движение!$G$2:$G$5111,Тех_Движение!$D$2:$D$5111,$C4921,Тех_Движение!$B$2:$B$5111,"&lt;="&amp;M$3)-$F4921)))</f>
        <v>#VALUE!</v>
      </c>
      <c r="N4921" s="21" t="e">
        <f>IF(OR($B4921="",N$3&lt;$D4921+Настройки!$B$7),0,MAX(0,$E4921-MAX(0,SUMIFS(Тех_Движение!$G$2:$G$5111,Тех_Движение!$D$2:$D$5111,$C4921,Тех_Движение!$B$2:$B$5111,"&lt;="&amp;N$3)-$F4921)))</f>
        <v>#VALUE!</v>
      </c>
      <c r="O4921" s="21" t="e">
        <f>IF(OR($B4921="",O$3&lt;$D4921+Настройки!$B$7),0,MAX(0,$E4921-MAX(0,SUMIFS(Тех_Движение!$G$2:$G$5111,Тех_Движение!$D$2:$D$5111,$C4921,Тех_Движение!$B$2:$B$5111,"&lt;="&amp;O$3)-$F4921)))</f>
        <v>#VALUE!</v>
      </c>
      <c r="P4921" s="21" t="e">
        <f>IF(OR($B4921="",P$3&lt;$D4921+Настройки!$B$7),0,MAX(0,$E4921-MAX(0,SUMIFS(Тех_Движение!$G$2:$G$5111,Тех_Движение!$D$2:$D$5111,$C4921,Тех_Движение!$B$2:$B$5111,"&lt;="&amp;P$3)-$F4921)))</f>
        <v>#VALUE!</v>
      </c>
      <c r="Q4921" s="21" t="e">
        <f>IF(OR($B4921="",Q$3&lt;$D4921+Настройки!$B$7),0,MAX(0,$E4921-MAX(0,SUMIFS(Тех_Движение!$G$2:$G$5111,Тех_Движение!$D$2:$D$5111,$C4921,Тех_Движение!$B$2:$B$5111,"&lt;="&amp;Q$3)-$F4921)))</f>
        <v>#VALUE!</v>
      </c>
      <c r="R4921" s="21" t="str">
        <f t="shared" si="229"/>
        <v/>
      </c>
      <c r="S4921" s="23" t="str">
        <f>IF($B4921="","",VLOOKUP($C4921,Настройки!$A$11:$L$17,9,FALSE))</f>
        <v/>
      </c>
      <c r="T4921" s="23" t="str">
        <f t="shared" si="230"/>
        <v/>
      </c>
    </row>
    <row r="4922" spans="1:20" x14ac:dyDescent="0.3">
      <c r="A4922" s="20">
        <f>Тех_Движение!$A$4919</f>
        <v>4918</v>
      </c>
      <c r="B4922" s="20" t="str">
        <f>IF(Тех_Движение!$F$4919&gt;0,Тех_Движение!$I$4919,"")</f>
        <v/>
      </c>
      <c r="C4922" s="20" t="str">
        <f>IF($B4922="","",Тех_Движение!$D$4919)</f>
        <v/>
      </c>
      <c r="D4922" s="9" t="str">
        <f>IF($B4922="","",Тех_Движение!$B$4919)</f>
        <v/>
      </c>
      <c r="E4922" s="21" t="str">
        <f>IF($B4922="","",Тех_Движение!$F$4919)</f>
        <v/>
      </c>
      <c r="F4922" s="21" t="str">
        <f>IF($B4922="","",SUMIFS($E$5:$E4921,$C$5:$C4921,$C4922))</f>
        <v/>
      </c>
      <c r="G4922" s="21" t="str">
        <f>IF($B4922="","",MAX(0,$E4922-MAX(0,SUMIFS(Тех_Движение!$G$2:$G$5111,Тех_Движение!$D$2:$D$5111,$C4922,Тех_Движение!$B$2:$B$5111,"&lt;="&amp;Настройки!$B$5-1)-$F4922)))</f>
        <v/>
      </c>
      <c r="H4922" s="21" t="str">
        <f>IF($B4922="","",IF(AND($D4922&gt;=Настройки!$B$5,$D4922&lt;=Настройки!$B$6),$E4922,0))</f>
        <v/>
      </c>
      <c r="I4922" s="21" t="str">
        <f t="shared" si="228"/>
        <v/>
      </c>
      <c r="J4922" s="21" t="str">
        <f>IF($B4922="","",MAX(0,$E4922-MAX(0,SUMIFS(Тех_Движение!$G$2:$G$5111,Тех_Движение!$D$2:$D$5111,$C4922,Тех_Движение!$B$2:$B$5111,"&lt;="&amp;Настройки!$B$6)-$F4922)))</f>
        <v/>
      </c>
      <c r="K4922" s="21" t="e">
        <f>IF(OR($B4922="",K$3&lt;$D4922+Настройки!$B$7),0,MAX(0,$E4922-MAX(0,SUMIFS(Тех_Движение!$G$2:$G$5111,Тех_Движение!$D$2:$D$5111,$C4922,Тех_Движение!$B$2:$B$5111,"&lt;="&amp;K$3)-$F4922)))</f>
        <v>#VALUE!</v>
      </c>
      <c r="L4922" s="21" t="e">
        <f>IF(OR($B4922="",L$3&lt;$D4922+Настройки!$B$7),0,MAX(0,$E4922-MAX(0,SUMIFS(Тех_Движение!$G$2:$G$5111,Тех_Движение!$D$2:$D$5111,$C4922,Тех_Движение!$B$2:$B$5111,"&lt;="&amp;L$3)-$F4922)))</f>
        <v>#VALUE!</v>
      </c>
      <c r="M4922" s="21" t="e">
        <f>IF(OR($B4922="",M$3&lt;$D4922+Настройки!$B$7),0,MAX(0,$E4922-MAX(0,SUMIFS(Тех_Движение!$G$2:$G$5111,Тех_Движение!$D$2:$D$5111,$C4922,Тех_Движение!$B$2:$B$5111,"&lt;="&amp;M$3)-$F4922)))</f>
        <v>#VALUE!</v>
      </c>
      <c r="N4922" s="21" t="e">
        <f>IF(OR($B4922="",N$3&lt;$D4922+Настройки!$B$7),0,MAX(0,$E4922-MAX(0,SUMIFS(Тех_Движение!$G$2:$G$5111,Тех_Движение!$D$2:$D$5111,$C4922,Тех_Движение!$B$2:$B$5111,"&lt;="&amp;N$3)-$F4922)))</f>
        <v>#VALUE!</v>
      </c>
      <c r="O4922" s="21" t="e">
        <f>IF(OR($B4922="",O$3&lt;$D4922+Настройки!$B$7),0,MAX(0,$E4922-MAX(0,SUMIFS(Тех_Движение!$G$2:$G$5111,Тех_Движение!$D$2:$D$5111,$C4922,Тех_Движение!$B$2:$B$5111,"&lt;="&amp;O$3)-$F4922)))</f>
        <v>#VALUE!</v>
      </c>
      <c r="P4922" s="21" t="e">
        <f>IF(OR($B4922="",P$3&lt;$D4922+Настройки!$B$7),0,MAX(0,$E4922-MAX(0,SUMIFS(Тех_Движение!$G$2:$G$5111,Тех_Движение!$D$2:$D$5111,$C4922,Тех_Движение!$B$2:$B$5111,"&lt;="&amp;P$3)-$F4922)))</f>
        <v>#VALUE!</v>
      </c>
      <c r="Q4922" s="21" t="e">
        <f>IF(OR($B4922="",Q$3&lt;$D4922+Настройки!$B$7),0,MAX(0,$E4922-MAX(0,SUMIFS(Тех_Движение!$G$2:$G$5111,Тех_Движение!$D$2:$D$5111,$C4922,Тех_Движение!$B$2:$B$5111,"&lt;="&amp;Q$3)-$F4922)))</f>
        <v>#VALUE!</v>
      </c>
      <c r="R4922" s="21" t="str">
        <f t="shared" si="229"/>
        <v/>
      </c>
      <c r="S4922" s="23" t="str">
        <f>IF($B4922="","",VLOOKUP($C4922,Настройки!$A$11:$L$17,9,FALSE))</f>
        <v/>
      </c>
      <c r="T4922" s="23" t="str">
        <f t="shared" si="230"/>
        <v/>
      </c>
    </row>
    <row r="4923" spans="1:20" x14ac:dyDescent="0.3">
      <c r="A4923" s="20">
        <f>Тех_Движение!$A$4920</f>
        <v>4919</v>
      </c>
      <c r="B4923" s="20" t="str">
        <f>IF(Тех_Движение!$F$4920&gt;0,Тех_Движение!$I$4920,"")</f>
        <v/>
      </c>
      <c r="C4923" s="20" t="str">
        <f>IF($B4923="","",Тех_Движение!$D$4920)</f>
        <v/>
      </c>
      <c r="D4923" s="9" t="str">
        <f>IF($B4923="","",Тех_Движение!$B$4920)</f>
        <v/>
      </c>
      <c r="E4923" s="21" t="str">
        <f>IF($B4923="","",Тех_Движение!$F$4920)</f>
        <v/>
      </c>
      <c r="F4923" s="21" t="str">
        <f>IF($B4923="","",SUMIFS($E$5:$E4922,$C$5:$C4922,$C4923))</f>
        <v/>
      </c>
      <c r="G4923" s="21" t="str">
        <f>IF($B4923="","",MAX(0,$E4923-MAX(0,SUMIFS(Тех_Движение!$G$2:$G$5111,Тех_Движение!$D$2:$D$5111,$C4923,Тех_Движение!$B$2:$B$5111,"&lt;="&amp;Настройки!$B$5-1)-$F4923)))</f>
        <v/>
      </c>
      <c r="H4923" s="21" t="str">
        <f>IF($B4923="","",IF(AND($D4923&gt;=Настройки!$B$5,$D4923&lt;=Настройки!$B$6),$E4923,0))</f>
        <v/>
      </c>
      <c r="I4923" s="21" t="str">
        <f t="shared" si="228"/>
        <v/>
      </c>
      <c r="J4923" s="21" t="str">
        <f>IF($B4923="","",MAX(0,$E4923-MAX(0,SUMIFS(Тех_Движение!$G$2:$G$5111,Тех_Движение!$D$2:$D$5111,$C4923,Тех_Движение!$B$2:$B$5111,"&lt;="&amp;Настройки!$B$6)-$F4923)))</f>
        <v/>
      </c>
      <c r="K4923" s="21" t="e">
        <f>IF(OR($B4923="",K$3&lt;$D4923+Настройки!$B$7),0,MAX(0,$E4923-MAX(0,SUMIFS(Тех_Движение!$G$2:$G$5111,Тех_Движение!$D$2:$D$5111,$C4923,Тех_Движение!$B$2:$B$5111,"&lt;="&amp;K$3)-$F4923)))</f>
        <v>#VALUE!</v>
      </c>
      <c r="L4923" s="21" t="e">
        <f>IF(OR($B4923="",L$3&lt;$D4923+Настройки!$B$7),0,MAX(0,$E4923-MAX(0,SUMIFS(Тех_Движение!$G$2:$G$5111,Тех_Движение!$D$2:$D$5111,$C4923,Тех_Движение!$B$2:$B$5111,"&lt;="&amp;L$3)-$F4923)))</f>
        <v>#VALUE!</v>
      </c>
      <c r="M4923" s="21" t="e">
        <f>IF(OR($B4923="",M$3&lt;$D4923+Настройки!$B$7),0,MAX(0,$E4923-MAX(0,SUMIFS(Тех_Движение!$G$2:$G$5111,Тех_Движение!$D$2:$D$5111,$C4923,Тех_Движение!$B$2:$B$5111,"&lt;="&amp;M$3)-$F4923)))</f>
        <v>#VALUE!</v>
      </c>
      <c r="N4923" s="21" t="e">
        <f>IF(OR($B4923="",N$3&lt;$D4923+Настройки!$B$7),0,MAX(0,$E4923-MAX(0,SUMIFS(Тех_Движение!$G$2:$G$5111,Тех_Движение!$D$2:$D$5111,$C4923,Тех_Движение!$B$2:$B$5111,"&lt;="&amp;N$3)-$F4923)))</f>
        <v>#VALUE!</v>
      </c>
      <c r="O4923" s="21" t="e">
        <f>IF(OR($B4923="",O$3&lt;$D4923+Настройки!$B$7),0,MAX(0,$E4923-MAX(0,SUMIFS(Тех_Движение!$G$2:$G$5111,Тех_Движение!$D$2:$D$5111,$C4923,Тех_Движение!$B$2:$B$5111,"&lt;="&amp;O$3)-$F4923)))</f>
        <v>#VALUE!</v>
      </c>
      <c r="P4923" s="21" t="e">
        <f>IF(OR($B4923="",P$3&lt;$D4923+Настройки!$B$7),0,MAX(0,$E4923-MAX(0,SUMIFS(Тех_Движение!$G$2:$G$5111,Тех_Движение!$D$2:$D$5111,$C4923,Тех_Движение!$B$2:$B$5111,"&lt;="&amp;P$3)-$F4923)))</f>
        <v>#VALUE!</v>
      </c>
      <c r="Q4923" s="21" t="e">
        <f>IF(OR($B4923="",Q$3&lt;$D4923+Настройки!$B$7),0,MAX(0,$E4923-MAX(0,SUMIFS(Тех_Движение!$G$2:$G$5111,Тех_Движение!$D$2:$D$5111,$C4923,Тех_Движение!$B$2:$B$5111,"&lt;="&amp;Q$3)-$F4923)))</f>
        <v>#VALUE!</v>
      </c>
      <c r="R4923" s="21" t="str">
        <f t="shared" si="229"/>
        <v/>
      </c>
      <c r="S4923" s="23" t="str">
        <f>IF($B4923="","",VLOOKUP($C4923,Настройки!$A$11:$L$17,9,FALSE))</f>
        <v/>
      </c>
      <c r="T4923" s="23" t="str">
        <f t="shared" si="230"/>
        <v/>
      </c>
    </row>
    <row r="4924" spans="1:20" x14ac:dyDescent="0.3">
      <c r="A4924" s="20">
        <f>Тех_Движение!$A$4921</f>
        <v>4920</v>
      </c>
      <c r="B4924" s="20" t="str">
        <f>IF(Тех_Движение!$F$4921&gt;0,Тех_Движение!$I$4921,"")</f>
        <v/>
      </c>
      <c r="C4924" s="20" t="str">
        <f>IF($B4924="","",Тех_Движение!$D$4921)</f>
        <v/>
      </c>
      <c r="D4924" s="9" t="str">
        <f>IF($B4924="","",Тех_Движение!$B$4921)</f>
        <v/>
      </c>
      <c r="E4924" s="21" t="str">
        <f>IF($B4924="","",Тех_Движение!$F$4921)</f>
        <v/>
      </c>
      <c r="F4924" s="21" t="str">
        <f>IF($B4924="","",SUMIFS($E$5:$E4923,$C$5:$C4923,$C4924))</f>
        <v/>
      </c>
      <c r="G4924" s="21" t="str">
        <f>IF($B4924="","",MAX(0,$E4924-MAX(0,SUMIFS(Тех_Движение!$G$2:$G$5111,Тех_Движение!$D$2:$D$5111,$C4924,Тех_Движение!$B$2:$B$5111,"&lt;="&amp;Настройки!$B$5-1)-$F4924)))</f>
        <v/>
      </c>
      <c r="H4924" s="21" t="str">
        <f>IF($B4924="","",IF(AND($D4924&gt;=Настройки!$B$5,$D4924&lt;=Настройки!$B$6),$E4924,0))</f>
        <v/>
      </c>
      <c r="I4924" s="21" t="str">
        <f t="shared" si="228"/>
        <v/>
      </c>
      <c r="J4924" s="21" t="str">
        <f>IF($B4924="","",MAX(0,$E4924-MAX(0,SUMIFS(Тех_Движение!$G$2:$G$5111,Тех_Движение!$D$2:$D$5111,$C4924,Тех_Движение!$B$2:$B$5111,"&lt;="&amp;Настройки!$B$6)-$F4924)))</f>
        <v/>
      </c>
      <c r="K4924" s="21" t="e">
        <f>IF(OR($B4924="",K$3&lt;$D4924+Настройки!$B$7),0,MAX(0,$E4924-MAX(0,SUMIFS(Тех_Движение!$G$2:$G$5111,Тех_Движение!$D$2:$D$5111,$C4924,Тех_Движение!$B$2:$B$5111,"&lt;="&amp;K$3)-$F4924)))</f>
        <v>#VALUE!</v>
      </c>
      <c r="L4924" s="21" t="e">
        <f>IF(OR($B4924="",L$3&lt;$D4924+Настройки!$B$7),0,MAX(0,$E4924-MAX(0,SUMIFS(Тех_Движение!$G$2:$G$5111,Тех_Движение!$D$2:$D$5111,$C4924,Тех_Движение!$B$2:$B$5111,"&lt;="&amp;L$3)-$F4924)))</f>
        <v>#VALUE!</v>
      </c>
      <c r="M4924" s="21" t="e">
        <f>IF(OR($B4924="",M$3&lt;$D4924+Настройки!$B$7),0,MAX(0,$E4924-MAX(0,SUMIFS(Тех_Движение!$G$2:$G$5111,Тех_Движение!$D$2:$D$5111,$C4924,Тех_Движение!$B$2:$B$5111,"&lt;="&amp;M$3)-$F4924)))</f>
        <v>#VALUE!</v>
      </c>
      <c r="N4924" s="21" t="e">
        <f>IF(OR($B4924="",N$3&lt;$D4924+Настройки!$B$7),0,MAX(0,$E4924-MAX(0,SUMIFS(Тех_Движение!$G$2:$G$5111,Тех_Движение!$D$2:$D$5111,$C4924,Тех_Движение!$B$2:$B$5111,"&lt;="&amp;N$3)-$F4924)))</f>
        <v>#VALUE!</v>
      </c>
      <c r="O4924" s="21" t="e">
        <f>IF(OR($B4924="",O$3&lt;$D4924+Настройки!$B$7),0,MAX(0,$E4924-MAX(0,SUMIFS(Тех_Движение!$G$2:$G$5111,Тех_Движение!$D$2:$D$5111,$C4924,Тех_Движение!$B$2:$B$5111,"&lt;="&amp;O$3)-$F4924)))</f>
        <v>#VALUE!</v>
      </c>
      <c r="P4924" s="21" t="e">
        <f>IF(OR($B4924="",P$3&lt;$D4924+Настройки!$B$7),0,MAX(0,$E4924-MAX(0,SUMIFS(Тех_Движение!$G$2:$G$5111,Тех_Движение!$D$2:$D$5111,$C4924,Тех_Движение!$B$2:$B$5111,"&lt;="&amp;P$3)-$F4924)))</f>
        <v>#VALUE!</v>
      </c>
      <c r="Q4924" s="21" t="e">
        <f>IF(OR($B4924="",Q$3&lt;$D4924+Настройки!$B$7),0,MAX(0,$E4924-MAX(0,SUMIFS(Тех_Движение!$G$2:$G$5111,Тех_Движение!$D$2:$D$5111,$C4924,Тех_Движение!$B$2:$B$5111,"&lt;="&amp;Q$3)-$F4924)))</f>
        <v>#VALUE!</v>
      </c>
      <c r="R4924" s="21" t="str">
        <f t="shared" si="229"/>
        <v/>
      </c>
      <c r="S4924" s="23" t="str">
        <f>IF($B4924="","",VLOOKUP($C4924,Настройки!$A$11:$L$17,9,FALSE))</f>
        <v/>
      </c>
      <c r="T4924" s="23" t="str">
        <f t="shared" si="230"/>
        <v/>
      </c>
    </row>
    <row r="4925" spans="1:20" x14ac:dyDescent="0.3">
      <c r="A4925" s="20">
        <f>Тех_Движение!$A$4922</f>
        <v>4921</v>
      </c>
      <c r="B4925" s="20" t="str">
        <f>IF(Тех_Движение!$F$4922&gt;0,Тех_Движение!$I$4922,"")</f>
        <v/>
      </c>
      <c r="C4925" s="20" t="str">
        <f>IF($B4925="","",Тех_Движение!$D$4922)</f>
        <v/>
      </c>
      <c r="D4925" s="9" t="str">
        <f>IF($B4925="","",Тех_Движение!$B$4922)</f>
        <v/>
      </c>
      <c r="E4925" s="21" t="str">
        <f>IF($B4925="","",Тех_Движение!$F$4922)</f>
        <v/>
      </c>
      <c r="F4925" s="21" t="str">
        <f>IF($B4925="","",SUMIFS($E$5:$E4924,$C$5:$C4924,$C4925))</f>
        <v/>
      </c>
      <c r="G4925" s="21" t="str">
        <f>IF($B4925="","",MAX(0,$E4925-MAX(0,SUMIFS(Тех_Движение!$G$2:$G$5111,Тех_Движение!$D$2:$D$5111,$C4925,Тех_Движение!$B$2:$B$5111,"&lt;="&amp;Настройки!$B$5-1)-$F4925)))</f>
        <v/>
      </c>
      <c r="H4925" s="21" t="str">
        <f>IF($B4925="","",IF(AND($D4925&gt;=Настройки!$B$5,$D4925&lt;=Настройки!$B$6),$E4925,0))</f>
        <v/>
      </c>
      <c r="I4925" s="21" t="str">
        <f t="shared" si="228"/>
        <v/>
      </c>
      <c r="J4925" s="21" t="str">
        <f>IF($B4925="","",MAX(0,$E4925-MAX(0,SUMIFS(Тех_Движение!$G$2:$G$5111,Тех_Движение!$D$2:$D$5111,$C4925,Тех_Движение!$B$2:$B$5111,"&lt;="&amp;Настройки!$B$6)-$F4925)))</f>
        <v/>
      </c>
      <c r="K4925" s="21" t="e">
        <f>IF(OR($B4925="",K$3&lt;$D4925+Настройки!$B$7),0,MAX(0,$E4925-MAX(0,SUMIFS(Тех_Движение!$G$2:$G$5111,Тех_Движение!$D$2:$D$5111,$C4925,Тех_Движение!$B$2:$B$5111,"&lt;="&amp;K$3)-$F4925)))</f>
        <v>#VALUE!</v>
      </c>
      <c r="L4925" s="21" t="e">
        <f>IF(OR($B4925="",L$3&lt;$D4925+Настройки!$B$7),0,MAX(0,$E4925-MAX(0,SUMIFS(Тех_Движение!$G$2:$G$5111,Тех_Движение!$D$2:$D$5111,$C4925,Тех_Движение!$B$2:$B$5111,"&lt;="&amp;L$3)-$F4925)))</f>
        <v>#VALUE!</v>
      </c>
      <c r="M4925" s="21" t="e">
        <f>IF(OR($B4925="",M$3&lt;$D4925+Настройки!$B$7),0,MAX(0,$E4925-MAX(0,SUMIFS(Тех_Движение!$G$2:$G$5111,Тех_Движение!$D$2:$D$5111,$C4925,Тех_Движение!$B$2:$B$5111,"&lt;="&amp;M$3)-$F4925)))</f>
        <v>#VALUE!</v>
      </c>
      <c r="N4925" s="21" t="e">
        <f>IF(OR($B4925="",N$3&lt;$D4925+Настройки!$B$7),0,MAX(0,$E4925-MAX(0,SUMIFS(Тех_Движение!$G$2:$G$5111,Тех_Движение!$D$2:$D$5111,$C4925,Тех_Движение!$B$2:$B$5111,"&lt;="&amp;N$3)-$F4925)))</f>
        <v>#VALUE!</v>
      </c>
      <c r="O4925" s="21" t="e">
        <f>IF(OR($B4925="",O$3&lt;$D4925+Настройки!$B$7),0,MAX(0,$E4925-MAX(0,SUMIFS(Тех_Движение!$G$2:$G$5111,Тех_Движение!$D$2:$D$5111,$C4925,Тех_Движение!$B$2:$B$5111,"&lt;="&amp;O$3)-$F4925)))</f>
        <v>#VALUE!</v>
      </c>
      <c r="P4925" s="21" t="e">
        <f>IF(OR($B4925="",P$3&lt;$D4925+Настройки!$B$7),0,MAX(0,$E4925-MAX(0,SUMIFS(Тех_Движение!$G$2:$G$5111,Тех_Движение!$D$2:$D$5111,$C4925,Тех_Движение!$B$2:$B$5111,"&lt;="&amp;P$3)-$F4925)))</f>
        <v>#VALUE!</v>
      </c>
      <c r="Q4925" s="21" t="e">
        <f>IF(OR($B4925="",Q$3&lt;$D4925+Настройки!$B$7),0,MAX(0,$E4925-MAX(0,SUMIFS(Тех_Движение!$G$2:$G$5111,Тех_Движение!$D$2:$D$5111,$C4925,Тех_Движение!$B$2:$B$5111,"&lt;="&amp;Q$3)-$F4925)))</f>
        <v>#VALUE!</v>
      </c>
      <c r="R4925" s="21" t="str">
        <f t="shared" si="229"/>
        <v/>
      </c>
      <c r="S4925" s="23" t="str">
        <f>IF($B4925="","",VLOOKUP($C4925,Настройки!$A$11:$L$17,9,FALSE))</f>
        <v/>
      </c>
      <c r="T4925" s="23" t="str">
        <f t="shared" si="230"/>
        <v/>
      </c>
    </row>
    <row r="4926" spans="1:20" x14ac:dyDescent="0.3">
      <c r="A4926" s="20">
        <f>Тех_Движение!$A$4923</f>
        <v>4922</v>
      </c>
      <c r="B4926" s="20" t="str">
        <f>IF(Тех_Движение!$F$4923&gt;0,Тех_Движение!$I$4923,"")</f>
        <v/>
      </c>
      <c r="C4926" s="20" t="str">
        <f>IF($B4926="","",Тех_Движение!$D$4923)</f>
        <v/>
      </c>
      <c r="D4926" s="9" t="str">
        <f>IF($B4926="","",Тех_Движение!$B$4923)</f>
        <v/>
      </c>
      <c r="E4926" s="21" t="str">
        <f>IF($B4926="","",Тех_Движение!$F$4923)</f>
        <v/>
      </c>
      <c r="F4926" s="21" t="str">
        <f>IF($B4926="","",SUMIFS($E$5:$E4925,$C$5:$C4925,$C4926))</f>
        <v/>
      </c>
      <c r="G4926" s="21" t="str">
        <f>IF($B4926="","",MAX(0,$E4926-MAX(0,SUMIFS(Тех_Движение!$G$2:$G$5111,Тех_Движение!$D$2:$D$5111,$C4926,Тех_Движение!$B$2:$B$5111,"&lt;="&amp;Настройки!$B$5-1)-$F4926)))</f>
        <v/>
      </c>
      <c r="H4926" s="21" t="str">
        <f>IF($B4926="","",IF(AND($D4926&gt;=Настройки!$B$5,$D4926&lt;=Настройки!$B$6),$E4926,0))</f>
        <v/>
      </c>
      <c r="I4926" s="21" t="str">
        <f t="shared" si="228"/>
        <v/>
      </c>
      <c r="J4926" s="21" t="str">
        <f>IF($B4926="","",MAX(0,$E4926-MAX(0,SUMIFS(Тех_Движение!$G$2:$G$5111,Тех_Движение!$D$2:$D$5111,$C4926,Тех_Движение!$B$2:$B$5111,"&lt;="&amp;Настройки!$B$6)-$F4926)))</f>
        <v/>
      </c>
      <c r="K4926" s="21" t="e">
        <f>IF(OR($B4926="",K$3&lt;$D4926+Настройки!$B$7),0,MAX(0,$E4926-MAX(0,SUMIFS(Тех_Движение!$G$2:$G$5111,Тех_Движение!$D$2:$D$5111,$C4926,Тех_Движение!$B$2:$B$5111,"&lt;="&amp;K$3)-$F4926)))</f>
        <v>#VALUE!</v>
      </c>
      <c r="L4926" s="21" t="e">
        <f>IF(OR($B4926="",L$3&lt;$D4926+Настройки!$B$7),0,MAX(0,$E4926-MAX(0,SUMIFS(Тех_Движение!$G$2:$G$5111,Тех_Движение!$D$2:$D$5111,$C4926,Тех_Движение!$B$2:$B$5111,"&lt;="&amp;L$3)-$F4926)))</f>
        <v>#VALUE!</v>
      </c>
      <c r="M4926" s="21" t="e">
        <f>IF(OR($B4926="",M$3&lt;$D4926+Настройки!$B$7),0,MAX(0,$E4926-MAX(0,SUMIFS(Тех_Движение!$G$2:$G$5111,Тех_Движение!$D$2:$D$5111,$C4926,Тех_Движение!$B$2:$B$5111,"&lt;="&amp;M$3)-$F4926)))</f>
        <v>#VALUE!</v>
      </c>
      <c r="N4926" s="21" t="e">
        <f>IF(OR($B4926="",N$3&lt;$D4926+Настройки!$B$7),0,MAX(0,$E4926-MAX(0,SUMIFS(Тех_Движение!$G$2:$G$5111,Тех_Движение!$D$2:$D$5111,$C4926,Тех_Движение!$B$2:$B$5111,"&lt;="&amp;N$3)-$F4926)))</f>
        <v>#VALUE!</v>
      </c>
      <c r="O4926" s="21" t="e">
        <f>IF(OR($B4926="",O$3&lt;$D4926+Настройки!$B$7),0,MAX(0,$E4926-MAX(0,SUMIFS(Тех_Движение!$G$2:$G$5111,Тех_Движение!$D$2:$D$5111,$C4926,Тех_Движение!$B$2:$B$5111,"&lt;="&amp;O$3)-$F4926)))</f>
        <v>#VALUE!</v>
      </c>
      <c r="P4926" s="21" t="e">
        <f>IF(OR($B4926="",P$3&lt;$D4926+Настройки!$B$7),0,MAX(0,$E4926-MAX(0,SUMIFS(Тех_Движение!$G$2:$G$5111,Тех_Движение!$D$2:$D$5111,$C4926,Тех_Движение!$B$2:$B$5111,"&lt;="&amp;P$3)-$F4926)))</f>
        <v>#VALUE!</v>
      </c>
      <c r="Q4926" s="21" t="e">
        <f>IF(OR($B4926="",Q$3&lt;$D4926+Настройки!$B$7),0,MAX(0,$E4926-MAX(0,SUMIFS(Тех_Движение!$G$2:$G$5111,Тех_Движение!$D$2:$D$5111,$C4926,Тех_Движение!$B$2:$B$5111,"&lt;="&amp;Q$3)-$F4926)))</f>
        <v>#VALUE!</v>
      </c>
      <c r="R4926" s="21" t="str">
        <f t="shared" si="229"/>
        <v/>
      </c>
      <c r="S4926" s="23" t="str">
        <f>IF($B4926="","",VLOOKUP($C4926,Настройки!$A$11:$L$17,9,FALSE))</f>
        <v/>
      </c>
      <c r="T4926" s="23" t="str">
        <f t="shared" si="230"/>
        <v/>
      </c>
    </row>
    <row r="4927" spans="1:20" x14ac:dyDescent="0.3">
      <c r="A4927" s="20">
        <f>Тех_Движение!$A$4924</f>
        <v>4923</v>
      </c>
      <c r="B4927" s="20" t="str">
        <f>IF(Тех_Движение!$F$4924&gt;0,Тех_Движение!$I$4924,"")</f>
        <v/>
      </c>
      <c r="C4927" s="20" t="str">
        <f>IF($B4927="","",Тех_Движение!$D$4924)</f>
        <v/>
      </c>
      <c r="D4927" s="9" t="str">
        <f>IF($B4927="","",Тех_Движение!$B$4924)</f>
        <v/>
      </c>
      <c r="E4927" s="21" t="str">
        <f>IF($B4927="","",Тех_Движение!$F$4924)</f>
        <v/>
      </c>
      <c r="F4927" s="21" t="str">
        <f>IF($B4927="","",SUMIFS($E$5:$E4926,$C$5:$C4926,$C4927))</f>
        <v/>
      </c>
      <c r="G4927" s="21" t="str">
        <f>IF($B4927="","",MAX(0,$E4927-MAX(0,SUMIFS(Тех_Движение!$G$2:$G$5111,Тех_Движение!$D$2:$D$5111,$C4927,Тех_Движение!$B$2:$B$5111,"&lt;="&amp;Настройки!$B$5-1)-$F4927)))</f>
        <v/>
      </c>
      <c r="H4927" s="21" t="str">
        <f>IF($B4927="","",IF(AND($D4927&gt;=Настройки!$B$5,$D4927&lt;=Настройки!$B$6),$E4927,0))</f>
        <v/>
      </c>
      <c r="I4927" s="21" t="str">
        <f t="shared" si="228"/>
        <v/>
      </c>
      <c r="J4927" s="21" t="str">
        <f>IF($B4927="","",MAX(0,$E4927-MAX(0,SUMIFS(Тех_Движение!$G$2:$G$5111,Тех_Движение!$D$2:$D$5111,$C4927,Тех_Движение!$B$2:$B$5111,"&lt;="&amp;Настройки!$B$6)-$F4927)))</f>
        <v/>
      </c>
      <c r="K4927" s="21" t="e">
        <f>IF(OR($B4927="",K$3&lt;$D4927+Настройки!$B$7),0,MAX(0,$E4927-MAX(0,SUMIFS(Тех_Движение!$G$2:$G$5111,Тех_Движение!$D$2:$D$5111,$C4927,Тех_Движение!$B$2:$B$5111,"&lt;="&amp;K$3)-$F4927)))</f>
        <v>#VALUE!</v>
      </c>
      <c r="L4927" s="21" t="e">
        <f>IF(OR($B4927="",L$3&lt;$D4927+Настройки!$B$7),0,MAX(0,$E4927-MAX(0,SUMIFS(Тех_Движение!$G$2:$G$5111,Тех_Движение!$D$2:$D$5111,$C4927,Тех_Движение!$B$2:$B$5111,"&lt;="&amp;L$3)-$F4927)))</f>
        <v>#VALUE!</v>
      </c>
      <c r="M4927" s="21" t="e">
        <f>IF(OR($B4927="",M$3&lt;$D4927+Настройки!$B$7),0,MAX(0,$E4927-MAX(0,SUMIFS(Тех_Движение!$G$2:$G$5111,Тех_Движение!$D$2:$D$5111,$C4927,Тех_Движение!$B$2:$B$5111,"&lt;="&amp;M$3)-$F4927)))</f>
        <v>#VALUE!</v>
      </c>
      <c r="N4927" s="21" t="e">
        <f>IF(OR($B4927="",N$3&lt;$D4927+Настройки!$B$7),0,MAX(0,$E4927-MAX(0,SUMIFS(Тех_Движение!$G$2:$G$5111,Тех_Движение!$D$2:$D$5111,$C4927,Тех_Движение!$B$2:$B$5111,"&lt;="&amp;N$3)-$F4927)))</f>
        <v>#VALUE!</v>
      </c>
      <c r="O4927" s="21" t="e">
        <f>IF(OR($B4927="",O$3&lt;$D4927+Настройки!$B$7),0,MAX(0,$E4927-MAX(0,SUMIFS(Тех_Движение!$G$2:$G$5111,Тех_Движение!$D$2:$D$5111,$C4927,Тех_Движение!$B$2:$B$5111,"&lt;="&amp;O$3)-$F4927)))</f>
        <v>#VALUE!</v>
      </c>
      <c r="P4927" s="21" t="e">
        <f>IF(OR($B4927="",P$3&lt;$D4927+Настройки!$B$7),0,MAX(0,$E4927-MAX(0,SUMIFS(Тех_Движение!$G$2:$G$5111,Тех_Движение!$D$2:$D$5111,$C4927,Тех_Движение!$B$2:$B$5111,"&lt;="&amp;P$3)-$F4927)))</f>
        <v>#VALUE!</v>
      </c>
      <c r="Q4927" s="21" t="e">
        <f>IF(OR($B4927="",Q$3&lt;$D4927+Настройки!$B$7),0,MAX(0,$E4927-MAX(0,SUMIFS(Тех_Движение!$G$2:$G$5111,Тех_Движение!$D$2:$D$5111,$C4927,Тех_Движение!$B$2:$B$5111,"&lt;="&amp;Q$3)-$F4927)))</f>
        <v>#VALUE!</v>
      </c>
      <c r="R4927" s="21" t="str">
        <f t="shared" si="229"/>
        <v/>
      </c>
      <c r="S4927" s="23" t="str">
        <f>IF($B4927="","",VLOOKUP($C4927,Настройки!$A$11:$L$17,9,FALSE))</f>
        <v/>
      </c>
      <c r="T4927" s="23" t="str">
        <f t="shared" si="230"/>
        <v/>
      </c>
    </row>
    <row r="4928" spans="1:20" x14ac:dyDescent="0.3">
      <c r="A4928" s="20">
        <f>Тех_Движение!$A$4925</f>
        <v>4924</v>
      </c>
      <c r="B4928" s="20" t="str">
        <f>IF(Тех_Движение!$F$4925&gt;0,Тех_Движение!$I$4925,"")</f>
        <v/>
      </c>
      <c r="C4928" s="20" t="str">
        <f>IF($B4928="","",Тех_Движение!$D$4925)</f>
        <v/>
      </c>
      <c r="D4928" s="9" t="str">
        <f>IF($B4928="","",Тех_Движение!$B$4925)</f>
        <v/>
      </c>
      <c r="E4928" s="21" t="str">
        <f>IF($B4928="","",Тех_Движение!$F$4925)</f>
        <v/>
      </c>
      <c r="F4928" s="21" t="str">
        <f>IF($B4928="","",SUMIFS($E$5:$E4927,$C$5:$C4927,$C4928))</f>
        <v/>
      </c>
      <c r="G4928" s="21" t="str">
        <f>IF($B4928="","",MAX(0,$E4928-MAX(0,SUMIFS(Тех_Движение!$G$2:$G$5111,Тех_Движение!$D$2:$D$5111,$C4928,Тех_Движение!$B$2:$B$5111,"&lt;="&amp;Настройки!$B$5-1)-$F4928)))</f>
        <v/>
      </c>
      <c r="H4928" s="21" t="str">
        <f>IF($B4928="","",IF(AND($D4928&gt;=Настройки!$B$5,$D4928&lt;=Настройки!$B$6),$E4928,0))</f>
        <v/>
      </c>
      <c r="I4928" s="21" t="str">
        <f t="shared" si="228"/>
        <v/>
      </c>
      <c r="J4928" s="21" t="str">
        <f>IF($B4928="","",MAX(0,$E4928-MAX(0,SUMIFS(Тех_Движение!$G$2:$G$5111,Тех_Движение!$D$2:$D$5111,$C4928,Тех_Движение!$B$2:$B$5111,"&lt;="&amp;Настройки!$B$6)-$F4928)))</f>
        <v/>
      </c>
      <c r="K4928" s="21" t="e">
        <f>IF(OR($B4928="",K$3&lt;$D4928+Настройки!$B$7),0,MAX(0,$E4928-MAX(0,SUMIFS(Тех_Движение!$G$2:$G$5111,Тех_Движение!$D$2:$D$5111,$C4928,Тех_Движение!$B$2:$B$5111,"&lt;="&amp;K$3)-$F4928)))</f>
        <v>#VALUE!</v>
      </c>
      <c r="L4928" s="21" t="e">
        <f>IF(OR($B4928="",L$3&lt;$D4928+Настройки!$B$7),0,MAX(0,$E4928-MAX(0,SUMIFS(Тех_Движение!$G$2:$G$5111,Тех_Движение!$D$2:$D$5111,$C4928,Тех_Движение!$B$2:$B$5111,"&lt;="&amp;L$3)-$F4928)))</f>
        <v>#VALUE!</v>
      </c>
      <c r="M4928" s="21" t="e">
        <f>IF(OR($B4928="",M$3&lt;$D4928+Настройки!$B$7),0,MAX(0,$E4928-MAX(0,SUMIFS(Тех_Движение!$G$2:$G$5111,Тех_Движение!$D$2:$D$5111,$C4928,Тех_Движение!$B$2:$B$5111,"&lt;="&amp;M$3)-$F4928)))</f>
        <v>#VALUE!</v>
      </c>
      <c r="N4928" s="21" t="e">
        <f>IF(OR($B4928="",N$3&lt;$D4928+Настройки!$B$7),0,MAX(0,$E4928-MAX(0,SUMIFS(Тех_Движение!$G$2:$G$5111,Тех_Движение!$D$2:$D$5111,$C4928,Тех_Движение!$B$2:$B$5111,"&lt;="&amp;N$3)-$F4928)))</f>
        <v>#VALUE!</v>
      </c>
      <c r="O4928" s="21" t="e">
        <f>IF(OR($B4928="",O$3&lt;$D4928+Настройки!$B$7),0,MAX(0,$E4928-MAX(0,SUMIFS(Тех_Движение!$G$2:$G$5111,Тех_Движение!$D$2:$D$5111,$C4928,Тех_Движение!$B$2:$B$5111,"&lt;="&amp;O$3)-$F4928)))</f>
        <v>#VALUE!</v>
      </c>
      <c r="P4928" s="21" t="e">
        <f>IF(OR($B4928="",P$3&lt;$D4928+Настройки!$B$7),0,MAX(0,$E4928-MAX(0,SUMIFS(Тех_Движение!$G$2:$G$5111,Тех_Движение!$D$2:$D$5111,$C4928,Тех_Движение!$B$2:$B$5111,"&lt;="&amp;P$3)-$F4928)))</f>
        <v>#VALUE!</v>
      </c>
      <c r="Q4928" s="21" t="e">
        <f>IF(OR($B4928="",Q$3&lt;$D4928+Настройки!$B$7),0,MAX(0,$E4928-MAX(0,SUMIFS(Тех_Движение!$G$2:$G$5111,Тех_Движение!$D$2:$D$5111,$C4928,Тех_Движение!$B$2:$B$5111,"&lt;="&amp;Q$3)-$F4928)))</f>
        <v>#VALUE!</v>
      </c>
      <c r="R4928" s="21" t="str">
        <f t="shared" si="229"/>
        <v/>
      </c>
      <c r="S4928" s="23" t="str">
        <f>IF($B4928="","",VLOOKUP($C4928,Настройки!$A$11:$L$17,9,FALSE))</f>
        <v/>
      </c>
      <c r="T4928" s="23" t="str">
        <f t="shared" si="230"/>
        <v/>
      </c>
    </row>
    <row r="4929" spans="1:20" x14ac:dyDescent="0.3">
      <c r="A4929" s="20">
        <f>Тех_Движение!$A$4926</f>
        <v>4925</v>
      </c>
      <c r="B4929" s="20" t="str">
        <f>IF(Тех_Движение!$F$4926&gt;0,Тех_Движение!$I$4926,"")</f>
        <v/>
      </c>
      <c r="C4929" s="20" t="str">
        <f>IF($B4929="","",Тех_Движение!$D$4926)</f>
        <v/>
      </c>
      <c r="D4929" s="9" t="str">
        <f>IF($B4929="","",Тех_Движение!$B$4926)</f>
        <v/>
      </c>
      <c r="E4929" s="21" t="str">
        <f>IF($B4929="","",Тех_Движение!$F$4926)</f>
        <v/>
      </c>
      <c r="F4929" s="21" t="str">
        <f>IF($B4929="","",SUMIFS($E$5:$E4928,$C$5:$C4928,$C4929))</f>
        <v/>
      </c>
      <c r="G4929" s="21" t="str">
        <f>IF($B4929="","",MAX(0,$E4929-MAX(0,SUMIFS(Тех_Движение!$G$2:$G$5111,Тех_Движение!$D$2:$D$5111,$C4929,Тех_Движение!$B$2:$B$5111,"&lt;="&amp;Настройки!$B$5-1)-$F4929)))</f>
        <v/>
      </c>
      <c r="H4929" s="21" t="str">
        <f>IF($B4929="","",IF(AND($D4929&gt;=Настройки!$B$5,$D4929&lt;=Настройки!$B$6),$E4929,0))</f>
        <v/>
      </c>
      <c r="I4929" s="21" t="str">
        <f t="shared" si="228"/>
        <v/>
      </c>
      <c r="J4929" s="21" t="str">
        <f>IF($B4929="","",MAX(0,$E4929-MAX(0,SUMIFS(Тех_Движение!$G$2:$G$5111,Тех_Движение!$D$2:$D$5111,$C4929,Тех_Движение!$B$2:$B$5111,"&lt;="&amp;Настройки!$B$6)-$F4929)))</f>
        <v/>
      </c>
      <c r="K4929" s="21" t="e">
        <f>IF(OR($B4929="",K$3&lt;$D4929+Настройки!$B$7),0,MAX(0,$E4929-MAX(0,SUMIFS(Тех_Движение!$G$2:$G$5111,Тех_Движение!$D$2:$D$5111,$C4929,Тех_Движение!$B$2:$B$5111,"&lt;="&amp;K$3)-$F4929)))</f>
        <v>#VALUE!</v>
      </c>
      <c r="L4929" s="21" t="e">
        <f>IF(OR($B4929="",L$3&lt;$D4929+Настройки!$B$7),0,MAX(0,$E4929-MAX(0,SUMIFS(Тех_Движение!$G$2:$G$5111,Тех_Движение!$D$2:$D$5111,$C4929,Тех_Движение!$B$2:$B$5111,"&lt;="&amp;L$3)-$F4929)))</f>
        <v>#VALUE!</v>
      </c>
      <c r="M4929" s="21" t="e">
        <f>IF(OR($B4929="",M$3&lt;$D4929+Настройки!$B$7),0,MAX(0,$E4929-MAX(0,SUMIFS(Тех_Движение!$G$2:$G$5111,Тех_Движение!$D$2:$D$5111,$C4929,Тех_Движение!$B$2:$B$5111,"&lt;="&amp;M$3)-$F4929)))</f>
        <v>#VALUE!</v>
      </c>
      <c r="N4929" s="21" t="e">
        <f>IF(OR($B4929="",N$3&lt;$D4929+Настройки!$B$7),0,MAX(0,$E4929-MAX(0,SUMIFS(Тех_Движение!$G$2:$G$5111,Тех_Движение!$D$2:$D$5111,$C4929,Тех_Движение!$B$2:$B$5111,"&lt;="&amp;N$3)-$F4929)))</f>
        <v>#VALUE!</v>
      </c>
      <c r="O4929" s="21" t="e">
        <f>IF(OR($B4929="",O$3&lt;$D4929+Настройки!$B$7),0,MAX(0,$E4929-MAX(0,SUMIFS(Тех_Движение!$G$2:$G$5111,Тех_Движение!$D$2:$D$5111,$C4929,Тех_Движение!$B$2:$B$5111,"&lt;="&amp;O$3)-$F4929)))</f>
        <v>#VALUE!</v>
      </c>
      <c r="P4929" s="21" t="e">
        <f>IF(OR($B4929="",P$3&lt;$D4929+Настройки!$B$7),0,MAX(0,$E4929-MAX(0,SUMIFS(Тех_Движение!$G$2:$G$5111,Тех_Движение!$D$2:$D$5111,$C4929,Тех_Движение!$B$2:$B$5111,"&lt;="&amp;P$3)-$F4929)))</f>
        <v>#VALUE!</v>
      </c>
      <c r="Q4929" s="21" t="e">
        <f>IF(OR($B4929="",Q$3&lt;$D4929+Настройки!$B$7),0,MAX(0,$E4929-MAX(0,SUMIFS(Тех_Движение!$G$2:$G$5111,Тех_Движение!$D$2:$D$5111,$C4929,Тех_Движение!$B$2:$B$5111,"&lt;="&amp;Q$3)-$F4929)))</f>
        <v>#VALUE!</v>
      </c>
      <c r="R4929" s="21" t="str">
        <f t="shared" si="229"/>
        <v/>
      </c>
      <c r="S4929" s="23" t="str">
        <f>IF($B4929="","",VLOOKUP($C4929,Настройки!$A$11:$L$17,9,FALSE))</f>
        <v/>
      </c>
      <c r="T4929" s="23" t="str">
        <f t="shared" si="230"/>
        <v/>
      </c>
    </row>
    <row r="4930" spans="1:20" x14ac:dyDescent="0.3">
      <c r="A4930" s="20">
        <f>Тех_Движение!$A$4927</f>
        <v>4926</v>
      </c>
      <c r="B4930" s="20" t="str">
        <f>IF(Тех_Движение!$F$4927&gt;0,Тех_Движение!$I$4927,"")</f>
        <v/>
      </c>
      <c r="C4930" s="20" t="str">
        <f>IF($B4930="","",Тех_Движение!$D$4927)</f>
        <v/>
      </c>
      <c r="D4930" s="9" t="str">
        <f>IF($B4930="","",Тех_Движение!$B$4927)</f>
        <v/>
      </c>
      <c r="E4930" s="21" t="str">
        <f>IF($B4930="","",Тех_Движение!$F$4927)</f>
        <v/>
      </c>
      <c r="F4930" s="21" t="str">
        <f>IF($B4930="","",SUMIFS($E$5:$E4929,$C$5:$C4929,$C4930))</f>
        <v/>
      </c>
      <c r="G4930" s="21" t="str">
        <f>IF($B4930="","",MAX(0,$E4930-MAX(0,SUMIFS(Тех_Движение!$G$2:$G$5111,Тех_Движение!$D$2:$D$5111,$C4930,Тех_Движение!$B$2:$B$5111,"&lt;="&amp;Настройки!$B$5-1)-$F4930)))</f>
        <v/>
      </c>
      <c r="H4930" s="21" t="str">
        <f>IF($B4930="","",IF(AND($D4930&gt;=Настройки!$B$5,$D4930&lt;=Настройки!$B$6),$E4930,0))</f>
        <v/>
      </c>
      <c r="I4930" s="21" t="str">
        <f t="shared" si="228"/>
        <v/>
      </c>
      <c r="J4930" s="21" t="str">
        <f>IF($B4930="","",MAX(0,$E4930-MAX(0,SUMIFS(Тех_Движение!$G$2:$G$5111,Тех_Движение!$D$2:$D$5111,$C4930,Тех_Движение!$B$2:$B$5111,"&lt;="&amp;Настройки!$B$6)-$F4930)))</f>
        <v/>
      </c>
      <c r="K4930" s="21" t="e">
        <f>IF(OR($B4930="",K$3&lt;$D4930+Настройки!$B$7),0,MAX(0,$E4930-MAX(0,SUMIFS(Тех_Движение!$G$2:$G$5111,Тех_Движение!$D$2:$D$5111,$C4930,Тех_Движение!$B$2:$B$5111,"&lt;="&amp;K$3)-$F4930)))</f>
        <v>#VALUE!</v>
      </c>
      <c r="L4930" s="21" t="e">
        <f>IF(OR($B4930="",L$3&lt;$D4930+Настройки!$B$7),0,MAX(0,$E4930-MAX(0,SUMIFS(Тех_Движение!$G$2:$G$5111,Тех_Движение!$D$2:$D$5111,$C4930,Тех_Движение!$B$2:$B$5111,"&lt;="&amp;L$3)-$F4930)))</f>
        <v>#VALUE!</v>
      </c>
      <c r="M4930" s="21" t="e">
        <f>IF(OR($B4930="",M$3&lt;$D4930+Настройки!$B$7),0,MAX(0,$E4930-MAX(0,SUMIFS(Тех_Движение!$G$2:$G$5111,Тех_Движение!$D$2:$D$5111,$C4930,Тех_Движение!$B$2:$B$5111,"&lt;="&amp;M$3)-$F4930)))</f>
        <v>#VALUE!</v>
      </c>
      <c r="N4930" s="21" t="e">
        <f>IF(OR($B4930="",N$3&lt;$D4930+Настройки!$B$7),0,MAX(0,$E4930-MAX(0,SUMIFS(Тех_Движение!$G$2:$G$5111,Тех_Движение!$D$2:$D$5111,$C4930,Тех_Движение!$B$2:$B$5111,"&lt;="&amp;N$3)-$F4930)))</f>
        <v>#VALUE!</v>
      </c>
      <c r="O4930" s="21" t="e">
        <f>IF(OR($B4930="",O$3&lt;$D4930+Настройки!$B$7),0,MAX(0,$E4930-MAX(0,SUMIFS(Тех_Движение!$G$2:$G$5111,Тех_Движение!$D$2:$D$5111,$C4930,Тех_Движение!$B$2:$B$5111,"&lt;="&amp;O$3)-$F4930)))</f>
        <v>#VALUE!</v>
      </c>
      <c r="P4930" s="21" t="e">
        <f>IF(OR($B4930="",P$3&lt;$D4930+Настройки!$B$7),0,MAX(0,$E4930-MAX(0,SUMIFS(Тех_Движение!$G$2:$G$5111,Тех_Движение!$D$2:$D$5111,$C4930,Тех_Движение!$B$2:$B$5111,"&lt;="&amp;P$3)-$F4930)))</f>
        <v>#VALUE!</v>
      </c>
      <c r="Q4930" s="21" t="e">
        <f>IF(OR($B4930="",Q$3&lt;$D4930+Настройки!$B$7),0,MAX(0,$E4930-MAX(0,SUMIFS(Тех_Движение!$G$2:$G$5111,Тех_Движение!$D$2:$D$5111,$C4930,Тех_Движение!$B$2:$B$5111,"&lt;="&amp;Q$3)-$F4930)))</f>
        <v>#VALUE!</v>
      </c>
      <c r="R4930" s="21" t="str">
        <f t="shared" si="229"/>
        <v/>
      </c>
      <c r="S4930" s="23" t="str">
        <f>IF($B4930="","",VLOOKUP($C4930,Настройки!$A$11:$L$17,9,FALSE))</f>
        <v/>
      </c>
      <c r="T4930" s="23" t="str">
        <f t="shared" si="230"/>
        <v/>
      </c>
    </row>
    <row r="4931" spans="1:20" x14ac:dyDescent="0.3">
      <c r="A4931" s="20">
        <f>Тех_Движение!$A$4928</f>
        <v>4927</v>
      </c>
      <c r="B4931" s="20" t="str">
        <f>IF(Тех_Движение!$F$4928&gt;0,Тех_Движение!$I$4928,"")</f>
        <v/>
      </c>
      <c r="C4931" s="20" t="str">
        <f>IF($B4931="","",Тех_Движение!$D$4928)</f>
        <v/>
      </c>
      <c r="D4931" s="9" t="str">
        <f>IF($B4931="","",Тех_Движение!$B$4928)</f>
        <v/>
      </c>
      <c r="E4931" s="21" t="str">
        <f>IF($B4931="","",Тех_Движение!$F$4928)</f>
        <v/>
      </c>
      <c r="F4931" s="21" t="str">
        <f>IF($B4931="","",SUMIFS($E$5:$E4930,$C$5:$C4930,$C4931))</f>
        <v/>
      </c>
      <c r="G4931" s="21" t="str">
        <f>IF($B4931="","",MAX(0,$E4931-MAX(0,SUMIFS(Тех_Движение!$G$2:$G$5111,Тех_Движение!$D$2:$D$5111,$C4931,Тех_Движение!$B$2:$B$5111,"&lt;="&amp;Настройки!$B$5-1)-$F4931)))</f>
        <v/>
      </c>
      <c r="H4931" s="21" t="str">
        <f>IF($B4931="","",IF(AND($D4931&gt;=Настройки!$B$5,$D4931&lt;=Настройки!$B$6),$E4931,0))</f>
        <v/>
      </c>
      <c r="I4931" s="21" t="str">
        <f t="shared" si="228"/>
        <v/>
      </c>
      <c r="J4931" s="21" t="str">
        <f>IF($B4931="","",MAX(0,$E4931-MAX(0,SUMIFS(Тех_Движение!$G$2:$G$5111,Тех_Движение!$D$2:$D$5111,$C4931,Тех_Движение!$B$2:$B$5111,"&lt;="&amp;Настройки!$B$6)-$F4931)))</f>
        <v/>
      </c>
      <c r="K4931" s="21" t="e">
        <f>IF(OR($B4931="",K$3&lt;$D4931+Настройки!$B$7),0,MAX(0,$E4931-MAX(0,SUMIFS(Тех_Движение!$G$2:$G$5111,Тех_Движение!$D$2:$D$5111,$C4931,Тех_Движение!$B$2:$B$5111,"&lt;="&amp;K$3)-$F4931)))</f>
        <v>#VALUE!</v>
      </c>
      <c r="L4931" s="21" t="e">
        <f>IF(OR($B4931="",L$3&lt;$D4931+Настройки!$B$7),0,MAX(0,$E4931-MAX(0,SUMIFS(Тех_Движение!$G$2:$G$5111,Тех_Движение!$D$2:$D$5111,$C4931,Тех_Движение!$B$2:$B$5111,"&lt;="&amp;L$3)-$F4931)))</f>
        <v>#VALUE!</v>
      </c>
      <c r="M4931" s="21" t="e">
        <f>IF(OR($B4931="",M$3&lt;$D4931+Настройки!$B$7),0,MAX(0,$E4931-MAX(0,SUMIFS(Тех_Движение!$G$2:$G$5111,Тех_Движение!$D$2:$D$5111,$C4931,Тех_Движение!$B$2:$B$5111,"&lt;="&amp;M$3)-$F4931)))</f>
        <v>#VALUE!</v>
      </c>
      <c r="N4931" s="21" t="e">
        <f>IF(OR($B4931="",N$3&lt;$D4931+Настройки!$B$7),0,MAX(0,$E4931-MAX(0,SUMIFS(Тех_Движение!$G$2:$G$5111,Тех_Движение!$D$2:$D$5111,$C4931,Тех_Движение!$B$2:$B$5111,"&lt;="&amp;N$3)-$F4931)))</f>
        <v>#VALUE!</v>
      </c>
      <c r="O4931" s="21" t="e">
        <f>IF(OR($B4931="",O$3&lt;$D4931+Настройки!$B$7),0,MAX(0,$E4931-MAX(0,SUMIFS(Тех_Движение!$G$2:$G$5111,Тех_Движение!$D$2:$D$5111,$C4931,Тех_Движение!$B$2:$B$5111,"&lt;="&amp;O$3)-$F4931)))</f>
        <v>#VALUE!</v>
      </c>
      <c r="P4931" s="21" t="e">
        <f>IF(OR($B4931="",P$3&lt;$D4931+Настройки!$B$7),0,MAX(0,$E4931-MAX(0,SUMIFS(Тех_Движение!$G$2:$G$5111,Тех_Движение!$D$2:$D$5111,$C4931,Тех_Движение!$B$2:$B$5111,"&lt;="&amp;P$3)-$F4931)))</f>
        <v>#VALUE!</v>
      </c>
      <c r="Q4931" s="21" t="e">
        <f>IF(OR($B4931="",Q$3&lt;$D4931+Настройки!$B$7),0,MAX(0,$E4931-MAX(0,SUMIFS(Тех_Движение!$G$2:$G$5111,Тех_Движение!$D$2:$D$5111,$C4931,Тех_Движение!$B$2:$B$5111,"&lt;="&amp;Q$3)-$F4931)))</f>
        <v>#VALUE!</v>
      </c>
      <c r="R4931" s="21" t="str">
        <f t="shared" si="229"/>
        <v/>
      </c>
      <c r="S4931" s="23" t="str">
        <f>IF($B4931="","",VLOOKUP($C4931,Настройки!$A$11:$L$17,9,FALSE))</f>
        <v/>
      </c>
      <c r="T4931" s="23" t="str">
        <f t="shared" si="230"/>
        <v/>
      </c>
    </row>
    <row r="4932" spans="1:20" x14ac:dyDescent="0.3">
      <c r="A4932" s="20">
        <f>Тех_Движение!$A$4929</f>
        <v>4928</v>
      </c>
      <c r="B4932" s="20" t="str">
        <f>IF(Тех_Движение!$F$4929&gt;0,Тех_Движение!$I$4929,"")</f>
        <v/>
      </c>
      <c r="C4932" s="20" t="str">
        <f>IF($B4932="","",Тех_Движение!$D$4929)</f>
        <v/>
      </c>
      <c r="D4932" s="9" t="str">
        <f>IF($B4932="","",Тех_Движение!$B$4929)</f>
        <v/>
      </c>
      <c r="E4932" s="21" t="str">
        <f>IF($B4932="","",Тех_Движение!$F$4929)</f>
        <v/>
      </c>
      <c r="F4932" s="21" t="str">
        <f>IF($B4932="","",SUMIFS($E$5:$E4931,$C$5:$C4931,$C4932))</f>
        <v/>
      </c>
      <c r="G4932" s="21" t="str">
        <f>IF($B4932="","",MAX(0,$E4932-MAX(0,SUMIFS(Тех_Движение!$G$2:$G$5111,Тех_Движение!$D$2:$D$5111,$C4932,Тех_Движение!$B$2:$B$5111,"&lt;="&amp;Настройки!$B$5-1)-$F4932)))</f>
        <v/>
      </c>
      <c r="H4932" s="21" t="str">
        <f>IF($B4932="","",IF(AND($D4932&gt;=Настройки!$B$5,$D4932&lt;=Настройки!$B$6),$E4932,0))</f>
        <v/>
      </c>
      <c r="I4932" s="21" t="str">
        <f t="shared" si="228"/>
        <v/>
      </c>
      <c r="J4932" s="21" t="str">
        <f>IF($B4932="","",MAX(0,$E4932-MAX(0,SUMIFS(Тех_Движение!$G$2:$G$5111,Тех_Движение!$D$2:$D$5111,$C4932,Тех_Движение!$B$2:$B$5111,"&lt;="&amp;Настройки!$B$6)-$F4932)))</f>
        <v/>
      </c>
      <c r="K4932" s="21" t="e">
        <f>IF(OR($B4932="",K$3&lt;$D4932+Настройки!$B$7),0,MAX(0,$E4932-MAX(0,SUMIFS(Тех_Движение!$G$2:$G$5111,Тех_Движение!$D$2:$D$5111,$C4932,Тех_Движение!$B$2:$B$5111,"&lt;="&amp;K$3)-$F4932)))</f>
        <v>#VALUE!</v>
      </c>
      <c r="L4932" s="21" t="e">
        <f>IF(OR($B4932="",L$3&lt;$D4932+Настройки!$B$7),0,MAX(0,$E4932-MAX(0,SUMIFS(Тех_Движение!$G$2:$G$5111,Тех_Движение!$D$2:$D$5111,$C4932,Тех_Движение!$B$2:$B$5111,"&lt;="&amp;L$3)-$F4932)))</f>
        <v>#VALUE!</v>
      </c>
      <c r="M4932" s="21" t="e">
        <f>IF(OR($B4932="",M$3&lt;$D4932+Настройки!$B$7),0,MAX(0,$E4932-MAX(0,SUMIFS(Тех_Движение!$G$2:$G$5111,Тех_Движение!$D$2:$D$5111,$C4932,Тех_Движение!$B$2:$B$5111,"&lt;="&amp;M$3)-$F4932)))</f>
        <v>#VALUE!</v>
      </c>
      <c r="N4932" s="21" t="e">
        <f>IF(OR($B4932="",N$3&lt;$D4932+Настройки!$B$7),0,MAX(0,$E4932-MAX(0,SUMIFS(Тех_Движение!$G$2:$G$5111,Тех_Движение!$D$2:$D$5111,$C4932,Тех_Движение!$B$2:$B$5111,"&lt;="&amp;N$3)-$F4932)))</f>
        <v>#VALUE!</v>
      </c>
      <c r="O4932" s="21" t="e">
        <f>IF(OR($B4932="",O$3&lt;$D4932+Настройки!$B$7),0,MAX(0,$E4932-MAX(0,SUMIFS(Тех_Движение!$G$2:$G$5111,Тех_Движение!$D$2:$D$5111,$C4932,Тех_Движение!$B$2:$B$5111,"&lt;="&amp;O$3)-$F4932)))</f>
        <v>#VALUE!</v>
      </c>
      <c r="P4932" s="21" t="e">
        <f>IF(OR($B4932="",P$3&lt;$D4932+Настройки!$B$7),0,MAX(0,$E4932-MAX(0,SUMIFS(Тех_Движение!$G$2:$G$5111,Тех_Движение!$D$2:$D$5111,$C4932,Тех_Движение!$B$2:$B$5111,"&lt;="&amp;P$3)-$F4932)))</f>
        <v>#VALUE!</v>
      </c>
      <c r="Q4932" s="21" t="e">
        <f>IF(OR($B4932="",Q$3&lt;$D4932+Настройки!$B$7),0,MAX(0,$E4932-MAX(0,SUMIFS(Тех_Движение!$G$2:$G$5111,Тех_Движение!$D$2:$D$5111,$C4932,Тех_Движение!$B$2:$B$5111,"&lt;="&amp;Q$3)-$F4932)))</f>
        <v>#VALUE!</v>
      </c>
      <c r="R4932" s="21" t="str">
        <f t="shared" si="229"/>
        <v/>
      </c>
      <c r="S4932" s="23" t="str">
        <f>IF($B4932="","",VLOOKUP($C4932,Настройки!$A$11:$L$17,9,FALSE))</f>
        <v/>
      </c>
      <c r="T4932" s="23" t="str">
        <f t="shared" si="230"/>
        <v/>
      </c>
    </row>
    <row r="4933" spans="1:20" x14ac:dyDescent="0.3">
      <c r="A4933" s="20">
        <f>Тех_Движение!$A$4930</f>
        <v>4929</v>
      </c>
      <c r="B4933" s="20" t="str">
        <f>IF(Тех_Движение!$F$4930&gt;0,Тех_Движение!$I$4930,"")</f>
        <v/>
      </c>
      <c r="C4933" s="20" t="str">
        <f>IF($B4933="","",Тех_Движение!$D$4930)</f>
        <v/>
      </c>
      <c r="D4933" s="9" t="str">
        <f>IF($B4933="","",Тех_Движение!$B$4930)</f>
        <v/>
      </c>
      <c r="E4933" s="21" t="str">
        <f>IF($B4933="","",Тех_Движение!$F$4930)</f>
        <v/>
      </c>
      <c r="F4933" s="21" t="str">
        <f>IF($B4933="","",SUMIFS($E$5:$E4932,$C$5:$C4932,$C4933))</f>
        <v/>
      </c>
      <c r="G4933" s="21" t="str">
        <f>IF($B4933="","",MAX(0,$E4933-MAX(0,SUMIFS(Тех_Движение!$G$2:$G$5111,Тех_Движение!$D$2:$D$5111,$C4933,Тех_Движение!$B$2:$B$5111,"&lt;="&amp;Настройки!$B$5-1)-$F4933)))</f>
        <v/>
      </c>
      <c r="H4933" s="21" t="str">
        <f>IF($B4933="","",IF(AND($D4933&gt;=Настройки!$B$5,$D4933&lt;=Настройки!$B$6),$E4933,0))</f>
        <v/>
      </c>
      <c r="I4933" s="21" t="str">
        <f t="shared" ref="I4933:I4996" si="231">IF($B4933="","",$G4933+$H4933-$J4933)</f>
        <v/>
      </c>
      <c r="J4933" s="21" t="str">
        <f>IF($B4933="","",MAX(0,$E4933-MAX(0,SUMIFS(Тех_Движение!$G$2:$G$5111,Тех_Движение!$D$2:$D$5111,$C4933,Тех_Движение!$B$2:$B$5111,"&lt;="&amp;Настройки!$B$6)-$F4933)))</f>
        <v/>
      </c>
      <c r="K4933" s="21" t="e">
        <f>IF(OR($B4933="",K$3&lt;$D4933+Настройки!$B$7),0,MAX(0,$E4933-MAX(0,SUMIFS(Тех_Движение!$G$2:$G$5111,Тех_Движение!$D$2:$D$5111,$C4933,Тех_Движение!$B$2:$B$5111,"&lt;="&amp;K$3)-$F4933)))</f>
        <v>#VALUE!</v>
      </c>
      <c r="L4933" s="21" t="e">
        <f>IF(OR($B4933="",L$3&lt;$D4933+Настройки!$B$7),0,MAX(0,$E4933-MAX(0,SUMIFS(Тех_Движение!$G$2:$G$5111,Тех_Движение!$D$2:$D$5111,$C4933,Тех_Движение!$B$2:$B$5111,"&lt;="&amp;L$3)-$F4933)))</f>
        <v>#VALUE!</v>
      </c>
      <c r="M4933" s="21" t="e">
        <f>IF(OR($B4933="",M$3&lt;$D4933+Настройки!$B$7),0,MAX(0,$E4933-MAX(0,SUMIFS(Тех_Движение!$G$2:$G$5111,Тех_Движение!$D$2:$D$5111,$C4933,Тех_Движение!$B$2:$B$5111,"&lt;="&amp;M$3)-$F4933)))</f>
        <v>#VALUE!</v>
      </c>
      <c r="N4933" s="21" t="e">
        <f>IF(OR($B4933="",N$3&lt;$D4933+Настройки!$B$7),0,MAX(0,$E4933-MAX(0,SUMIFS(Тех_Движение!$G$2:$G$5111,Тех_Движение!$D$2:$D$5111,$C4933,Тех_Движение!$B$2:$B$5111,"&lt;="&amp;N$3)-$F4933)))</f>
        <v>#VALUE!</v>
      </c>
      <c r="O4933" s="21" t="e">
        <f>IF(OR($B4933="",O$3&lt;$D4933+Настройки!$B$7),0,MAX(0,$E4933-MAX(0,SUMIFS(Тех_Движение!$G$2:$G$5111,Тех_Движение!$D$2:$D$5111,$C4933,Тех_Движение!$B$2:$B$5111,"&lt;="&amp;O$3)-$F4933)))</f>
        <v>#VALUE!</v>
      </c>
      <c r="P4933" s="21" t="e">
        <f>IF(OR($B4933="",P$3&lt;$D4933+Настройки!$B$7),0,MAX(0,$E4933-MAX(0,SUMIFS(Тех_Движение!$G$2:$G$5111,Тех_Движение!$D$2:$D$5111,$C4933,Тех_Движение!$B$2:$B$5111,"&lt;="&amp;P$3)-$F4933)))</f>
        <v>#VALUE!</v>
      </c>
      <c r="Q4933" s="21" t="e">
        <f>IF(OR($B4933="",Q$3&lt;$D4933+Настройки!$B$7),0,MAX(0,$E4933-MAX(0,SUMIFS(Тех_Движение!$G$2:$G$5111,Тех_Движение!$D$2:$D$5111,$C4933,Тех_Движение!$B$2:$B$5111,"&lt;="&amp;Q$3)-$F4933)))</f>
        <v>#VALUE!</v>
      </c>
      <c r="R4933" s="21" t="str">
        <f t="shared" ref="R4933:R4996" si="232">IF($B4933="","",SUM($K4933:$Q4933))</f>
        <v/>
      </c>
      <c r="S4933" s="23" t="str">
        <f>IF($B4933="","",VLOOKUP($C4933,Настройки!$A$11:$L$17,9,FALSE))</f>
        <v/>
      </c>
      <c r="T4933" s="23" t="str">
        <f t="shared" ref="T4933:T4996" si="233">IF($B4933="","",$R4933*$S4933)</f>
        <v/>
      </c>
    </row>
    <row r="4934" spans="1:20" x14ac:dyDescent="0.3">
      <c r="A4934" s="20">
        <f>Тех_Движение!$A$4931</f>
        <v>4930</v>
      </c>
      <c r="B4934" s="20" t="str">
        <f>IF(Тех_Движение!$F$4931&gt;0,Тех_Движение!$I$4931,"")</f>
        <v/>
      </c>
      <c r="C4934" s="20" t="str">
        <f>IF($B4934="","",Тех_Движение!$D$4931)</f>
        <v/>
      </c>
      <c r="D4934" s="9" t="str">
        <f>IF($B4934="","",Тех_Движение!$B$4931)</f>
        <v/>
      </c>
      <c r="E4934" s="21" t="str">
        <f>IF($B4934="","",Тех_Движение!$F$4931)</f>
        <v/>
      </c>
      <c r="F4934" s="21" t="str">
        <f>IF($B4934="","",SUMIFS($E$5:$E4933,$C$5:$C4933,$C4934))</f>
        <v/>
      </c>
      <c r="G4934" s="21" t="str">
        <f>IF($B4934="","",MAX(0,$E4934-MAX(0,SUMIFS(Тех_Движение!$G$2:$G$5111,Тех_Движение!$D$2:$D$5111,$C4934,Тех_Движение!$B$2:$B$5111,"&lt;="&amp;Настройки!$B$5-1)-$F4934)))</f>
        <v/>
      </c>
      <c r="H4934" s="21" t="str">
        <f>IF($B4934="","",IF(AND($D4934&gt;=Настройки!$B$5,$D4934&lt;=Настройки!$B$6),$E4934,0))</f>
        <v/>
      </c>
      <c r="I4934" s="21" t="str">
        <f t="shared" si="231"/>
        <v/>
      </c>
      <c r="J4934" s="21" t="str">
        <f>IF($B4934="","",MAX(0,$E4934-MAX(0,SUMIFS(Тех_Движение!$G$2:$G$5111,Тех_Движение!$D$2:$D$5111,$C4934,Тех_Движение!$B$2:$B$5111,"&lt;="&amp;Настройки!$B$6)-$F4934)))</f>
        <v/>
      </c>
      <c r="K4934" s="21" t="e">
        <f>IF(OR($B4934="",K$3&lt;$D4934+Настройки!$B$7),0,MAX(0,$E4934-MAX(0,SUMIFS(Тех_Движение!$G$2:$G$5111,Тех_Движение!$D$2:$D$5111,$C4934,Тех_Движение!$B$2:$B$5111,"&lt;="&amp;K$3)-$F4934)))</f>
        <v>#VALUE!</v>
      </c>
      <c r="L4934" s="21" t="e">
        <f>IF(OR($B4934="",L$3&lt;$D4934+Настройки!$B$7),0,MAX(0,$E4934-MAX(0,SUMIFS(Тех_Движение!$G$2:$G$5111,Тех_Движение!$D$2:$D$5111,$C4934,Тех_Движение!$B$2:$B$5111,"&lt;="&amp;L$3)-$F4934)))</f>
        <v>#VALUE!</v>
      </c>
      <c r="M4934" s="21" t="e">
        <f>IF(OR($B4934="",M$3&lt;$D4934+Настройки!$B$7),0,MAX(0,$E4934-MAX(0,SUMIFS(Тех_Движение!$G$2:$G$5111,Тех_Движение!$D$2:$D$5111,$C4934,Тех_Движение!$B$2:$B$5111,"&lt;="&amp;M$3)-$F4934)))</f>
        <v>#VALUE!</v>
      </c>
      <c r="N4934" s="21" t="e">
        <f>IF(OR($B4934="",N$3&lt;$D4934+Настройки!$B$7),0,MAX(0,$E4934-MAX(0,SUMIFS(Тех_Движение!$G$2:$G$5111,Тех_Движение!$D$2:$D$5111,$C4934,Тех_Движение!$B$2:$B$5111,"&lt;="&amp;N$3)-$F4934)))</f>
        <v>#VALUE!</v>
      </c>
      <c r="O4934" s="21" t="e">
        <f>IF(OR($B4934="",O$3&lt;$D4934+Настройки!$B$7),0,MAX(0,$E4934-MAX(0,SUMIFS(Тех_Движение!$G$2:$G$5111,Тех_Движение!$D$2:$D$5111,$C4934,Тех_Движение!$B$2:$B$5111,"&lt;="&amp;O$3)-$F4934)))</f>
        <v>#VALUE!</v>
      </c>
      <c r="P4934" s="21" t="e">
        <f>IF(OR($B4934="",P$3&lt;$D4934+Настройки!$B$7),0,MAX(0,$E4934-MAX(0,SUMIFS(Тех_Движение!$G$2:$G$5111,Тех_Движение!$D$2:$D$5111,$C4934,Тех_Движение!$B$2:$B$5111,"&lt;="&amp;P$3)-$F4934)))</f>
        <v>#VALUE!</v>
      </c>
      <c r="Q4934" s="21" t="e">
        <f>IF(OR($B4934="",Q$3&lt;$D4934+Настройки!$B$7),0,MAX(0,$E4934-MAX(0,SUMIFS(Тех_Движение!$G$2:$G$5111,Тех_Движение!$D$2:$D$5111,$C4934,Тех_Движение!$B$2:$B$5111,"&lt;="&amp;Q$3)-$F4934)))</f>
        <v>#VALUE!</v>
      </c>
      <c r="R4934" s="21" t="str">
        <f t="shared" si="232"/>
        <v/>
      </c>
      <c r="S4934" s="23" t="str">
        <f>IF($B4934="","",VLOOKUP($C4934,Настройки!$A$11:$L$17,9,FALSE))</f>
        <v/>
      </c>
      <c r="T4934" s="23" t="str">
        <f t="shared" si="233"/>
        <v/>
      </c>
    </row>
    <row r="4935" spans="1:20" x14ac:dyDescent="0.3">
      <c r="A4935" s="20">
        <f>Тех_Движение!$A$4932</f>
        <v>4931</v>
      </c>
      <c r="B4935" s="20" t="str">
        <f>IF(Тех_Движение!$F$4932&gt;0,Тех_Движение!$I$4932,"")</f>
        <v/>
      </c>
      <c r="C4935" s="20" t="str">
        <f>IF($B4935="","",Тех_Движение!$D$4932)</f>
        <v/>
      </c>
      <c r="D4935" s="9" t="str">
        <f>IF($B4935="","",Тех_Движение!$B$4932)</f>
        <v/>
      </c>
      <c r="E4935" s="21" t="str">
        <f>IF($B4935="","",Тех_Движение!$F$4932)</f>
        <v/>
      </c>
      <c r="F4935" s="21" t="str">
        <f>IF($B4935="","",SUMIFS($E$5:$E4934,$C$5:$C4934,$C4935))</f>
        <v/>
      </c>
      <c r="G4935" s="21" t="str">
        <f>IF($B4935="","",MAX(0,$E4935-MAX(0,SUMIFS(Тех_Движение!$G$2:$G$5111,Тех_Движение!$D$2:$D$5111,$C4935,Тех_Движение!$B$2:$B$5111,"&lt;="&amp;Настройки!$B$5-1)-$F4935)))</f>
        <v/>
      </c>
      <c r="H4935" s="21" t="str">
        <f>IF($B4935="","",IF(AND($D4935&gt;=Настройки!$B$5,$D4935&lt;=Настройки!$B$6),$E4935,0))</f>
        <v/>
      </c>
      <c r="I4935" s="21" t="str">
        <f t="shared" si="231"/>
        <v/>
      </c>
      <c r="J4935" s="21" t="str">
        <f>IF($B4935="","",MAX(0,$E4935-MAX(0,SUMIFS(Тех_Движение!$G$2:$G$5111,Тех_Движение!$D$2:$D$5111,$C4935,Тех_Движение!$B$2:$B$5111,"&lt;="&amp;Настройки!$B$6)-$F4935)))</f>
        <v/>
      </c>
      <c r="K4935" s="21" t="e">
        <f>IF(OR($B4935="",K$3&lt;$D4935+Настройки!$B$7),0,MAX(0,$E4935-MAX(0,SUMIFS(Тех_Движение!$G$2:$G$5111,Тех_Движение!$D$2:$D$5111,$C4935,Тех_Движение!$B$2:$B$5111,"&lt;="&amp;K$3)-$F4935)))</f>
        <v>#VALUE!</v>
      </c>
      <c r="L4935" s="21" t="e">
        <f>IF(OR($B4935="",L$3&lt;$D4935+Настройки!$B$7),0,MAX(0,$E4935-MAX(0,SUMIFS(Тех_Движение!$G$2:$G$5111,Тех_Движение!$D$2:$D$5111,$C4935,Тех_Движение!$B$2:$B$5111,"&lt;="&amp;L$3)-$F4935)))</f>
        <v>#VALUE!</v>
      </c>
      <c r="M4935" s="21" t="e">
        <f>IF(OR($B4935="",M$3&lt;$D4935+Настройки!$B$7),0,MAX(0,$E4935-MAX(0,SUMIFS(Тех_Движение!$G$2:$G$5111,Тех_Движение!$D$2:$D$5111,$C4935,Тех_Движение!$B$2:$B$5111,"&lt;="&amp;M$3)-$F4935)))</f>
        <v>#VALUE!</v>
      </c>
      <c r="N4935" s="21" t="e">
        <f>IF(OR($B4935="",N$3&lt;$D4935+Настройки!$B$7),0,MAX(0,$E4935-MAX(0,SUMIFS(Тех_Движение!$G$2:$G$5111,Тех_Движение!$D$2:$D$5111,$C4935,Тех_Движение!$B$2:$B$5111,"&lt;="&amp;N$3)-$F4935)))</f>
        <v>#VALUE!</v>
      </c>
      <c r="O4935" s="21" t="e">
        <f>IF(OR($B4935="",O$3&lt;$D4935+Настройки!$B$7),0,MAX(0,$E4935-MAX(0,SUMIFS(Тех_Движение!$G$2:$G$5111,Тех_Движение!$D$2:$D$5111,$C4935,Тех_Движение!$B$2:$B$5111,"&lt;="&amp;O$3)-$F4935)))</f>
        <v>#VALUE!</v>
      </c>
      <c r="P4935" s="21" t="e">
        <f>IF(OR($B4935="",P$3&lt;$D4935+Настройки!$B$7),0,MAX(0,$E4935-MAX(0,SUMIFS(Тех_Движение!$G$2:$G$5111,Тех_Движение!$D$2:$D$5111,$C4935,Тех_Движение!$B$2:$B$5111,"&lt;="&amp;P$3)-$F4935)))</f>
        <v>#VALUE!</v>
      </c>
      <c r="Q4935" s="21" t="e">
        <f>IF(OR($B4935="",Q$3&lt;$D4935+Настройки!$B$7),0,MAX(0,$E4935-MAX(0,SUMIFS(Тех_Движение!$G$2:$G$5111,Тех_Движение!$D$2:$D$5111,$C4935,Тех_Движение!$B$2:$B$5111,"&lt;="&amp;Q$3)-$F4935)))</f>
        <v>#VALUE!</v>
      </c>
      <c r="R4935" s="21" t="str">
        <f t="shared" si="232"/>
        <v/>
      </c>
      <c r="S4935" s="23" t="str">
        <f>IF($B4935="","",VLOOKUP($C4935,Настройки!$A$11:$L$17,9,FALSE))</f>
        <v/>
      </c>
      <c r="T4935" s="23" t="str">
        <f t="shared" si="233"/>
        <v/>
      </c>
    </row>
    <row r="4936" spans="1:20" x14ac:dyDescent="0.3">
      <c r="A4936" s="20">
        <f>Тех_Движение!$A$4933</f>
        <v>4932</v>
      </c>
      <c r="B4936" s="20" t="str">
        <f>IF(Тех_Движение!$F$4933&gt;0,Тех_Движение!$I$4933,"")</f>
        <v/>
      </c>
      <c r="C4936" s="20" t="str">
        <f>IF($B4936="","",Тех_Движение!$D$4933)</f>
        <v/>
      </c>
      <c r="D4936" s="9" t="str">
        <f>IF($B4936="","",Тех_Движение!$B$4933)</f>
        <v/>
      </c>
      <c r="E4936" s="21" t="str">
        <f>IF($B4936="","",Тех_Движение!$F$4933)</f>
        <v/>
      </c>
      <c r="F4936" s="21" t="str">
        <f>IF($B4936="","",SUMIFS($E$5:$E4935,$C$5:$C4935,$C4936))</f>
        <v/>
      </c>
      <c r="G4936" s="21" t="str">
        <f>IF($B4936="","",MAX(0,$E4936-MAX(0,SUMIFS(Тех_Движение!$G$2:$G$5111,Тех_Движение!$D$2:$D$5111,$C4936,Тех_Движение!$B$2:$B$5111,"&lt;="&amp;Настройки!$B$5-1)-$F4936)))</f>
        <v/>
      </c>
      <c r="H4936" s="21" t="str">
        <f>IF($B4936="","",IF(AND($D4936&gt;=Настройки!$B$5,$D4936&lt;=Настройки!$B$6),$E4936,0))</f>
        <v/>
      </c>
      <c r="I4936" s="21" t="str">
        <f t="shared" si="231"/>
        <v/>
      </c>
      <c r="J4936" s="21" t="str">
        <f>IF($B4936="","",MAX(0,$E4936-MAX(0,SUMIFS(Тех_Движение!$G$2:$G$5111,Тех_Движение!$D$2:$D$5111,$C4936,Тех_Движение!$B$2:$B$5111,"&lt;="&amp;Настройки!$B$6)-$F4936)))</f>
        <v/>
      </c>
      <c r="K4936" s="21" t="e">
        <f>IF(OR($B4936="",K$3&lt;$D4936+Настройки!$B$7),0,MAX(0,$E4936-MAX(0,SUMIFS(Тех_Движение!$G$2:$G$5111,Тех_Движение!$D$2:$D$5111,$C4936,Тех_Движение!$B$2:$B$5111,"&lt;="&amp;K$3)-$F4936)))</f>
        <v>#VALUE!</v>
      </c>
      <c r="L4936" s="21" t="e">
        <f>IF(OR($B4936="",L$3&lt;$D4936+Настройки!$B$7),0,MAX(0,$E4936-MAX(0,SUMIFS(Тех_Движение!$G$2:$G$5111,Тех_Движение!$D$2:$D$5111,$C4936,Тех_Движение!$B$2:$B$5111,"&lt;="&amp;L$3)-$F4936)))</f>
        <v>#VALUE!</v>
      </c>
      <c r="M4936" s="21" t="e">
        <f>IF(OR($B4936="",M$3&lt;$D4936+Настройки!$B$7),0,MAX(0,$E4936-MAX(0,SUMIFS(Тех_Движение!$G$2:$G$5111,Тех_Движение!$D$2:$D$5111,$C4936,Тех_Движение!$B$2:$B$5111,"&lt;="&amp;M$3)-$F4936)))</f>
        <v>#VALUE!</v>
      </c>
      <c r="N4936" s="21" t="e">
        <f>IF(OR($B4936="",N$3&lt;$D4936+Настройки!$B$7),0,MAX(0,$E4936-MAX(0,SUMIFS(Тех_Движение!$G$2:$G$5111,Тех_Движение!$D$2:$D$5111,$C4936,Тех_Движение!$B$2:$B$5111,"&lt;="&amp;N$3)-$F4936)))</f>
        <v>#VALUE!</v>
      </c>
      <c r="O4936" s="21" t="e">
        <f>IF(OR($B4936="",O$3&lt;$D4936+Настройки!$B$7),0,MAX(0,$E4936-MAX(0,SUMIFS(Тех_Движение!$G$2:$G$5111,Тех_Движение!$D$2:$D$5111,$C4936,Тех_Движение!$B$2:$B$5111,"&lt;="&amp;O$3)-$F4936)))</f>
        <v>#VALUE!</v>
      </c>
      <c r="P4936" s="21" t="e">
        <f>IF(OR($B4936="",P$3&lt;$D4936+Настройки!$B$7),0,MAX(0,$E4936-MAX(0,SUMIFS(Тех_Движение!$G$2:$G$5111,Тех_Движение!$D$2:$D$5111,$C4936,Тех_Движение!$B$2:$B$5111,"&lt;="&amp;P$3)-$F4936)))</f>
        <v>#VALUE!</v>
      </c>
      <c r="Q4936" s="21" t="e">
        <f>IF(OR($B4936="",Q$3&lt;$D4936+Настройки!$B$7),0,MAX(0,$E4936-MAX(0,SUMIFS(Тех_Движение!$G$2:$G$5111,Тех_Движение!$D$2:$D$5111,$C4936,Тех_Движение!$B$2:$B$5111,"&lt;="&amp;Q$3)-$F4936)))</f>
        <v>#VALUE!</v>
      </c>
      <c r="R4936" s="21" t="str">
        <f t="shared" si="232"/>
        <v/>
      </c>
      <c r="S4936" s="23" t="str">
        <f>IF($B4936="","",VLOOKUP($C4936,Настройки!$A$11:$L$17,9,FALSE))</f>
        <v/>
      </c>
      <c r="T4936" s="23" t="str">
        <f t="shared" si="233"/>
        <v/>
      </c>
    </row>
    <row r="4937" spans="1:20" x14ac:dyDescent="0.3">
      <c r="A4937" s="20">
        <f>Тех_Движение!$A$4934</f>
        <v>4933</v>
      </c>
      <c r="B4937" s="20" t="str">
        <f>IF(Тех_Движение!$F$4934&gt;0,Тех_Движение!$I$4934,"")</f>
        <v/>
      </c>
      <c r="C4937" s="20" t="str">
        <f>IF($B4937="","",Тех_Движение!$D$4934)</f>
        <v/>
      </c>
      <c r="D4937" s="9" t="str">
        <f>IF($B4937="","",Тех_Движение!$B$4934)</f>
        <v/>
      </c>
      <c r="E4937" s="21" t="str">
        <f>IF($B4937="","",Тех_Движение!$F$4934)</f>
        <v/>
      </c>
      <c r="F4937" s="21" t="str">
        <f>IF($B4937="","",SUMIFS($E$5:$E4936,$C$5:$C4936,$C4937))</f>
        <v/>
      </c>
      <c r="G4937" s="21" t="str">
        <f>IF($B4937="","",MAX(0,$E4937-MAX(0,SUMIFS(Тех_Движение!$G$2:$G$5111,Тех_Движение!$D$2:$D$5111,$C4937,Тех_Движение!$B$2:$B$5111,"&lt;="&amp;Настройки!$B$5-1)-$F4937)))</f>
        <v/>
      </c>
      <c r="H4937" s="21" t="str">
        <f>IF($B4937="","",IF(AND($D4937&gt;=Настройки!$B$5,$D4937&lt;=Настройки!$B$6),$E4937,0))</f>
        <v/>
      </c>
      <c r="I4937" s="21" t="str">
        <f t="shared" si="231"/>
        <v/>
      </c>
      <c r="J4937" s="21" t="str">
        <f>IF($B4937="","",MAX(0,$E4937-MAX(0,SUMIFS(Тех_Движение!$G$2:$G$5111,Тех_Движение!$D$2:$D$5111,$C4937,Тех_Движение!$B$2:$B$5111,"&lt;="&amp;Настройки!$B$6)-$F4937)))</f>
        <v/>
      </c>
      <c r="K4937" s="21" t="e">
        <f>IF(OR($B4937="",K$3&lt;$D4937+Настройки!$B$7),0,MAX(0,$E4937-MAX(0,SUMIFS(Тех_Движение!$G$2:$G$5111,Тех_Движение!$D$2:$D$5111,$C4937,Тех_Движение!$B$2:$B$5111,"&lt;="&amp;K$3)-$F4937)))</f>
        <v>#VALUE!</v>
      </c>
      <c r="L4937" s="21" t="e">
        <f>IF(OR($B4937="",L$3&lt;$D4937+Настройки!$B$7),0,MAX(0,$E4937-MAX(0,SUMIFS(Тех_Движение!$G$2:$G$5111,Тех_Движение!$D$2:$D$5111,$C4937,Тех_Движение!$B$2:$B$5111,"&lt;="&amp;L$3)-$F4937)))</f>
        <v>#VALUE!</v>
      </c>
      <c r="M4937" s="21" t="e">
        <f>IF(OR($B4937="",M$3&lt;$D4937+Настройки!$B$7),0,MAX(0,$E4937-MAX(0,SUMIFS(Тех_Движение!$G$2:$G$5111,Тех_Движение!$D$2:$D$5111,$C4937,Тех_Движение!$B$2:$B$5111,"&lt;="&amp;M$3)-$F4937)))</f>
        <v>#VALUE!</v>
      </c>
      <c r="N4937" s="21" t="e">
        <f>IF(OR($B4937="",N$3&lt;$D4937+Настройки!$B$7),0,MAX(0,$E4937-MAX(0,SUMIFS(Тех_Движение!$G$2:$G$5111,Тех_Движение!$D$2:$D$5111,$C4937,Тех_Движение!$B$2:$B$5111,"&lt;="&amp;N$3)-$F4937)))</f>
        <v>#VALUE!</v>
      </c>
      <c r="O4937" s="21" t="e">
        <f>IF(OR($B4937="",O$3&lt;$D4937+Настройки!$B$7),0,MAX(0,$E4937-MAX(0,SUMIFS(Тех_Движение!$G$2:$G$5111,Тех_Движение!$D$2:$D$5111,$C4937,Тех_Движение!$B$2:$B$5111,"&lt;="&amp;O$3)-$F4937)))</f>
        <v>#VALUE!</v>
      </c>
      <c r="P4937" s="21" t="e">
        <f>IF(OR($B4937="",P$3&lt;$D4937+Настройки!$B$7),0,MAX(0,$E4937-MAX(0,SUMIFS(Тех_Движение!$G$2:$G$5111,Тех_Движение!$D$2:$D$5111,$C4937,Тех_Движение!$B$2:$B$5111,"&lt;="&amp;P$3)-$F4937)))</f>
        <v>#VALUE!</v>
      </c>
      <c r="Q4937" s="21" t="e">
        <f>IF(OR($B4937="",Q$3&lt;$D4937+Настройки!$B$7),0,MAX(0,$E4937-MAX(0,SUMIFS(Тех_Движение!$G$2:$G$5111,Тех_Движение!$D$2:$D$5111,$C4937,Тех_Движение!$B$2:$B$5111,"&lt;="&amp;Q$3)-$F4937)))</f>
        <v>#VALUE!</v>
      </c>
      <c r="R4937" s="21" t="str">
        <f t="shared" si="232"/>
        <v/>
      </c>
      <c r="S4937" s="23" t="str">
        <f>IF($B4937="","",VLOOKUP($C4937,Настройки!$A$11:$L$17,9,FALSE))</f>
        <v/>
      </c>
      <c r="T4937" s="23" t="str">
        <f t="shared" si="233"/>
        <v/>
      </c>
    </row>
    <row r="4938" spans="1:20" x14ac:dyDescent="0.3">
      <c r="A4938" s="20">
        <f>Тех_Движение!$A$4935</f>
        <v>4934</v>
      </c>
      <c r="B4938" s="20" t="str">
        <f>IF(Тех_Движение!$F$4935&gt;0,Тех_Движение!$I$4935,"")</f>
        <v/>
      </c>
      <c r="C4938" s="20" t="str">
        <f>IF($B4938="","",Тех_Движение!$D$4935)</f>
        <v/>
      </c>
      <c r="D4938" s="9" t="str">
        <f>IF($B4938="","",Тех_Движение!$B$4935)</f>
        <v/>
      </c>
      <c r="E4938" s="21" t="str">
        <f>IF($B4938="","",Тех_Движение!$F$4935)</f>
        <v/>
      </c>
      <c r="F4938" s="21" t="str">
        <f>IF($B4938="","",SUMIFS($E$5:$E4937,$C$5:$C4937,$C4938))</f>
        <v/>
      </c>
      <c r="G4938" s="21" t="str">
        <f>IF($B4938="","",MAX(0,$E4938-MAX(0,SUMIFS(Тех_Движение!$G$2:$G$5111,Тех_Движение!$D$2:$D$5111,$C4938,Тех_Движение!$B$2:$B$5111,"&lt;="&amp;Настройки!$B$5-1)-$F4938)))</f>
        <v/>
      </c>
      <c r="H4938" s="21" t="str">
        <f>IF($B4938="","",IF(AND($D4938&gt;=Настройки!$B$5,$D4938&lt;=Настройки!$B$6),$E4938,0))</f>
        <v/>
      </c>
      <c r="I4938" s="21" t="str">
        <f t="shared" si="231"/>
        <v/>
      </c>
      <c r="J4938" s="21" t="str">
        <f>IF($B4938="","",MAX(0,$E4938-MAX(0,SUMIFS(Тех_Движение!$G$2:$G$5111,Тех_Движение!$D$2:$D$5111,$C4938,Тех_Движение!$B$2:$B$5111,"&lt;="&amp;Настройки!$B$6)-$F4938)))</f>
        <v/>
      </c>
      <c r="K4938" s="21" t="e">
        <f>IF(OR($B4938="",K$3&lt;$D4938+Настройки!$B$7),0,MAX(0,$E4938-MAX(0,SUMIFS(Тех_Движение!$G$2:$G$5111,Тех_Движение!$D$2:$D$5111,$C4938,Тех_Движение!$B$2:$B$5111,"&lt;="&amp;K$3)-$F4938)))</f>
        <v>#VALUE!</v>
      </c>
      <c r="L4938" s="21" t="e">
        <f>IF(OR($B4938="",L$3&lt;$D4938+Настройки!$B$7),0,MAX(0,$E4938-MAX(0,SUMIFS(Тех_Движение!$G$2:$G$5111,Тех_Движение!$D$2:$D$5111,$C4938,Тех_Движение!$B$2:$B$5111,"&lt;="&amp;L$3)-$F4938)))</f>
        <v>#VALUE!</v>
      </c>
      <c r="M4938" s="21" t="e">
        <f>IF(OR($B4938="",M$3&lt;$D4938+Настройки!$B$7),0,MAX(0,$E4938-MAX(0,SUMIFS(Тех_Движение!$G$2:$G$5111,Тех_Движение!$D$2:$D$5111,$C4938,Тех_Движение!$B$2:$B$5111,"&lt;="&amp;M$3)-$F4938)))</f>
        <v>#VALUE!</v>
      </c>
      <c r="N4938" s="21" t="e">
        <f>IF(OR($B4938="",N$3&lt;$D4938+Настройки!$B$7),0,MAX(0,$E4938-MAX(0,SUMIFS(Тех_Движение!$G$2:$G$5111,Тех_Движение!$D$2:$D$5111,$C4938,Тех_Движение!$B$2:$B$5111,"&lt;="&amp;N$3)-$F4938)))</f>
        <v>#VALUE!</v>
      </c>
      <c r="O4938" s="21" t="e">
        <f>IF(OR($B4938="",O$3&lt;$D4938+Настройки!$B$7),0,MAX(0,$E4938-MAX(0,SUMIFS(Тех_Движение!$G$2:$G$5111,Тех_Движение!$D$2:$D$5111,$C4938,Тех_Движение!$B$2:$B$5111,"&lt;="&amp;O$3)-$F4938)))</f>
        <v>#VALUE!</v>
      </c>
      <c r="P4938" s="21" t="e">
        <f>IF(OR($B4938="",P$3&lt;$D4938+Настройки!$B$7),0,MAX(0,$E4938-MAX(0,SUMIFS(Тех_Движение!$G$2:$G$5111,Тех_Движение!$D$2:$D$5111,$C4938,Тех_Движение!$B$2:$B$5111,"&lt;="&amp;P$3)-$F4938)))</f>
        <v>#VALUE!</v>
      </c>
      <c r="Q4938" s="21" t="e">
        <f>IF(OR($B4938="",Q$3&lt;$D4938+Настройки!$B$7),0,MAX(0,$E4938-MAX(0,SUMIFS(Тех_Движение!$G$2:$G$5111,Тех_Движение!$D$2:$D$5111,$C4938,Тех_Движение!$B$2:$B$5111,"&lt;="&amp;Q$3)-$F4938)))</f>
        <v>#VALUE!</v>
      </c>
      <c r="R4938" s="21" t="str">
        <f t="shared" si="232"/>
        <v/>
      </c>
      <c r="S4938" s="23" t="str">
        <f>IF($B4938="","",VLOOKUP($C4938,Настройки!$A$11:$L$17,9,FALSE))</f>
        <v/>
      </c>
      <c r="T4938" s="23" t="str">
        <f t="shared" si="233"/>
        <v/>
      </c>
    </row>
    <row r="4939" spans="1:20" x14ac:dyDescent="0.3">
      <c r="A4939" s="20">
        <f>Тех_Движение!$A$4936</f>
        <v>4935</v>
      </c>
      <c r="B4939" s="20" t="str">
        <f>IF(Тех_Движение!$F$4936&gt;0,Тех_Движение!$I$4936,"")</f>
        <v/>
      </c>
      <c r="C4939" s="20" t="str">
        <f>IF($B4939="","",Тех_Движение!$D$4936)</f>
        <v/>
      </c>
      <c r="D4939" s="9" t="str">
        <f>IF($B4939="","",Тех_Движение!$B$4936)</f>
        <v/>
      </c>
      <c r="E4939" s="21" t="str">
        <f>IF($B4939="","",Тех_Движение!$F$4936)</f>
        <v/>
      </c>
      <c r="F4939" s="21" t="str">
        <f>IF($B4939="","",SUMIFS($E$5:$E4938,$C$5:$C4938,$C4939))</f>
        <v/>
      </c>
      <c r="G4939" s="21" t="str">
        <f>IF($B4939="","",MAX(0,$E4939-MAX(0,SUMIFS(Тех_Движение!$G$2:$G$5111,Тех_Движение!$D$2:$D$5111,$C4939,Тех_Движение!$B$2:$B$5111,"&lt;="&amp;Настройки!$B$5-1)-$F4939)))</f>
        <v/>
      </c>
      <c r="H4939" s="21" t="str">
        <f>IF($B4939="","",IF(AND($D4939&gt;=Настройки!$B$5,$D4939&lt;=Настройки!$B$6),$E4939,0))</f>
        <v/>
      </c>
      <c r="I4939" s="21" t="str">
        <f t="shared" si="231"/>
        <v/>
      </c>
      <c r="J4939" s="21" t="str">
        <f>IF($B4939="","",MAX(0,$E4939-MAX(0,SUMIFS(Тех_Движение!$G$2:$G$5111,Тех_Движение!$D$2:$D$5111,$C4939,Тех_Движение!$B$2:$B$5111,"&lt;="&amp;Настройки!$B$6)-$F4939)))</f>
        <v/>
      </c>
      <c r="K4939" s="21" t="e">
        <f>IF(OR($B4939="",K$3&lt;$D4939+Настройки!$B$7),0,MAX(0,$E4939-MAX(0,SUMIFS(Тех_Движение!$G$2:$G$5111,Тех_Движение!$D$2:$D$5111,$C4939,Тех_Движение!$B$2:$B$5111,"&lt;="&amp;K$3)-$F4939)))</f>
        <v>#VALUE!</v>
      </c>
      <c r="L4939" s="21" t="e">
        <f>IF(OR($B4939="",L$3&lt;$D4939+Настройки!$B$7),0,MAX(0,$E4939-MAX(0,SUMIFS(Тех_Движение!$G$2:$G$5111,Тех_Движение!$D$2:$D$5111,$C4939,Тех_Движение!$B$2:$B$5111,"&lt;="&amp;L$3)-$F4939)))</f>
        <v>#VALUE!</v>
      </c>
      <c r="M4939" s="21" t="e">
        <f>IF(OR($B4939="",M$3&lt;$D4939+Настройки!$B$7),0,MAX(0,$E4939-MAX(0,SUMIFS(Тех_Движение!$G$2:$G$5111,Тех_Движение!$D$2:$D$5111,$C4939,Тех_Движение!$B$2:$B$5111,"&lt;="&amp;M$3)-$F4939)))</f>
        <v>#VALUE!</v>
      </c>
      <c r="N4939" s="21" t="e">
        <f>IF(OR($B4939="",N$3&lt;$D4939+Настройки!$B$7),0,MAX(0,$E4939-MAX(0,SUMIFS(Тех_Движение!$G$2:$G$5111,Тех_Движение!$D$2:$D$5111,$C4939,Тех_Движение!$B$2:$B$5111,"&lt;="&amp;N$3)-$F4939)))</f>
        <v>#VALUE!</v>
      </c>
      <c r="O4939" s="21" t="e">
        <f>IF(OR($B4939="",O$3&lt;$D4939+Настройки!$B$7),0,MAX(0,$E4939-MAX(0,SUMIFS(Тех_Движение!$G$2:$G$5111,Тех_Движение!$D$2:$D$5111,$C4939,Тех_Движение!$B$2:$B$5111,"&lt;="&amp;O$3)-$F4939)))</f>
        <v>#VALUE!</v>
      </c>
      <c r="P4939" s="21" t="e">
        <f>IF(OR($B4939="",P$3&lt;$D4939+Настройки!$B$7),0,MAX(0,$E4939-MAX(0,SUMIFS(Тех_Движение!$G$2:$G$5111,Тех_Движение!$D$2:$D$5111,$C4939,Тех_Движение!$B$2:$B$5111,"&lt;="&amp;P$3)-$F4939)))</f>
        <v>#VALUE!</v>
      </c>
      <c r="Q4939" s="21" t="e">
        <f>IF(OR($B4939="",Q$3&lt;$D4939+Настройки!$B$7),0,MAX(0,$E4939-MAX(0,SUMIFS(Тех_Движение!$G$2:$G$5111,Тех_Движение!$D$2:$D$5111,$C4939,Тех_Движение!$B$2:$B$5111,"&lt;="&amp;Q$3)-$F4939)))</f>
        <v>#VALUE!</v>
      </c>
      <c r="R4939" s="21" t="str">
        <f t="shared" si="232"/>
        <v/>
      </c>
      <c r="S4939" s="23" t="str">
        <f>IF($B4939="","",VLOOKUP($C4939,Настройки!$A$11:$L$17,9,FALSE))</f>
        <v/>
      </c>
      <c r="T4939" s="23" t="str">
        <f t="shared" si="233"/>
        <v/>
      </c>
    </row>
    <row r="4940" spans="1:20" x14ac:dyDescent="0.3">
      <c r="A4940" s="20">
        <f>Тех_Движение!$A$4937</f>
        <v>4936</v>
      </c>
      <c r="B4940" s="20" t="str">
        <f>IF(Тех_Движение!$F$4937&gt;0,Тех_Движение!$I$4937,"")</f>
        <v/>
      </c>
      <c r="C4940" s="20" t="str">
        <f>IF($B4940="","",Тех_Движение!$D$4937)</f>
        <v/>
      </c>
      <c r="D4940" s="9" t="str">
        <f>IF($B4940="","",Тех_Движение!$B$4937)</f>
        <v/>
      </c>
      <c r="E4940" s="21" t="str">
        <f>IF($B4940="","",Тех_Движение!$F$4937)</f>
        <v/>
      </c>
      <c r="F4940" s="21" t="str">
        <f>IF($B4940="","",SUMIFS($E$5:$E4939,$C$5:$C4939,$C4940))</f>
        <v/>
      </c>
      <c r="G4940" s="21" t="str">
        <f>IF($B4940="","",MAX(0,$E4940-MAX(0,SUMIFS(Тех_Движение!$G$2:$G$5111,Тех_Движение!$D$2:$D$5111,$C4940,Тех_Движение!$B$2:$B$5111,"&lt;="&amp;Настройки!$B$5-1)-$F4940)))</f>
        <v/>
      </c>
      <c r="H4940" s="21" t="str">
        <f>IF($B4940="","",IF(AND($D4940&gt;=Настройки!$B$5,$D4940&lt;=Настройки!$B$6),$E4940,0))</f>
        <v/>
      </c>
      <c r="I4940" s="21" t="str">
        <f t="shared" si="231"/>
        <v/>
      </c>
      <c r="J4940" s="21" t="str">
        <f>IF($B4940="","",MAX(0,$E4940-MAX(0,SUMIFS(Тех_Движение!$G$2:$G$5111,Тех_Движение!$D$2:$D$5111,$C4940,Тех_Движение!$B$2:$B$5111,"&lt;="&amp;Настройки!$B$6)-$F4940)))</f>
        <v/>
      </c>
      <c r="K4940" s="21" t="e">
        <f>IF(OR($B4940="",K$3&lt;$D4940+Настройки!$B$7),0,MAX(0,$E4940-MAX(0,SUMIFS(Тех_Движение!$G$2:$G$5111,Тех_Движение!$D$2:$D$5111,$C4940,Тех_Движение!$B$2:$B$5111,"&lt;="&amp;K$3)-$F4940)))</f>
        <v>#VALUE!</v>
      </c>
      <c r="L4940" s="21" t="e">
        <f>IF(OR($B4940="",L$3&lt;$D4940+Настройки!$B$7),0,MAX(0,$E4940-MAX(0,SUMIFS(Тех_Движение!$G$2:$G$5111,Тех_Движение!$D$2:$D$5111,$C4940,Тех_Движение!$B$2:$B$5111,"&lt;="&amp;L$3)-$F4940)))</f>
        <v>#VALUE!</v>
      </c>
      <c r="M4940" s="21" t="e">
        <f>IF(OR($B4940="",M$3&lt;$D4940+Настройки!$B$7),0,MAX(0,$E4940-MAX(0,SUMIFS(Тех_Движение!$G$2:$G$5111,Тех_Движение!$D$2:$D$5111,$C4940,Тех_Движение!$B$2:$B$5111,"&lt;="&amp;M$3)-$F4940)))</f>
        <v>#VALUE!</v>
      </c>
      <c r="N4940" s="21" t="e">
        <f>IF(OR($B4940="",N$3&lt;$D4940+Настройки!$B$7),0,MAX(0,$E4940-MAX(0,SUMIFS(Тех_Движение!$G$2:$G$5111,Тех_Движение!$D$2:$D$5111,$C4940,Тех_Движение!$B$2:$B$5111,"&lt;="&amp;N$3)-$F4940)))</f>
        <v>#VALUE!</v>
      </c>
      <c r="O4940" s="21" t="e">
        <f>IF(OR($B4940="",O$3&lt;$D4940+Настройки!$B$7),0,MAX(0,$E4940-MAX(0,SUMIFS(Тех_Движение!$G$2:$G$5111,Тех_Движение!$D$2:$D$5111,$C4940,Тех_Движение!$B$2:$B$5111,"&lt;="&amp;O$3)-$F4940)))</f>
        <v>#VALUE!</v>
      </c>
      <c r="P4940" s="21" t="e">
        <f>IF(OR($B4940="",P$3&lt;$D4940+Настройки!$B$7),0,MAX(0,$E4940-MAX(0,SUMIFS(Тех_Движение!$G$2:$G$5111,Тех_Движение!$D$2:$D$5111,$C4940,Тех_Движение!$B$2:$B$5111,"&lt;="&amp;P$3)-$F4940)))</f>
        <v>#VALUE!</v>
      </c>
      <c r="Q4940" s="21" t="e">
        <f>IF(OR($B4940="",Q$3&lt;$D4940+Настройки!$B$7),0,MAX(0,$E4940-MAX(0,SUMIFS(Тех_Движение!$G$2:$G$5111,Тех_Движение!$D$2:$D$5111,$C4940,Тех_Движение!$B$2:$B$5111,"&lt;="&amp;Q$3)-$F4940)))</f>
        <v>#VALUE!</v>
      </c>
      <c r="R4940" s="21" t="str">
        <f t="shared" si="232"/>
        <v/>
      </c>
      <c r="S4940" s="23" t="str">
        <f>IF($B4940="","",VLOOKUP($C4940,Настройки!$A$11:$L$17,9,FALSE))</f>
        <v/>
      </c>
      <c r="T4940" s="23" t="str">
        <f t="shared" si="233"/>
        <v/>
      </c>
    </row>
    <row r="4941" spans="1:20" x14ac:dyDescent="0.3">
      <c r="A4941" s="20">
        <f>Тех_Движение!$A$4938</f>
        <v>4937</v>
      </c>
      <c r="B4941" s="20" t="str">
        <f>IF(Тех_Движение!$F$4938&gt;0,Тех_Движение!$I$4938,"")</f>
        <v/>
      </c>
      <c r="C4941" s="20" t="str">
        <f>IF($B4941="","",Тех_Движение!$D$4938)</f>
        <v/>
      </c>
      <c r="D4941" s="9" t="str">
        <f>IF($B4941="","",Тех_Движение!$B$4938)</f>
        <v/>
      </c>
      <c r="E4941" s="21" t="str">
        <f>IF($B4941="","",Тех_Движение!$F$4938)</f>
        <v/>
      </c>
      <c r="F4941" s="21" t="str">
        <f>IF($B4941="","",SUMIFS($E$5:$E4940,$C$5:$C4940,$C4941))</f>
        <v/>
      </c>
      <c r="G4941" s="21" t="str">
        <f>IF($B4941="","",MAX(0,$E4941-MAX(0,SUMIFS(Тех_Движение!$G$2:$G$5111,Тех_Движение!$D$2:$D$5111,$C4941,Тех_Движение!$B$2:$B$5111,"&lt;="&amp;Настройки!$B$5-1)-$F4941)))</f>
        <v/>
      </c>
      <c r="H4941" s="21" t="str">
        <f>IF($B4941="","",IF(AND($D4941&gt;=Настройки!$B$5,$D4941&lt;=Настройки!$B$6),$E4941,0))</f>
        <v/>
      </c>
      <c r="I4941" s="21" t="str">
        <f t="shared" si="231"/>
        <v/>
      </c>
      <c r="J4941" s="21" t="str">
        <f>IF($B4941="","",MAX(0,$E4941-MAX(0,SUMIFS(Тех_Движение!$G$2:$G$5111,Тех_Движение!$D$2:$D$5111,$C4941,Тех_Движение!$B$2:$B$5111,"&lt;="&amp;Настройки!$B$6)-$F4941)))</f>
        <v/>
      </c>
      <c r="K4941" s="21" t="e">
        <f>IF(OR($B4941="",K$3&lt;$D4941+Настройки!$B$7),0,MAX(0,$E4941-MAX(0,SUMIFS(Тех_Движение!$G$2:$G$5111,Тех_Движение!$D$2:$D$5111,$C4941,Тех_Движение!$B$2:$B$5111,"&lt;="&amp;K$3)-$F4941)))</f>
        <v>#VALUE!</v>
      </c>
      <c r="L4941" s="21" t="e">
        <f>IF(OR($B4941="",L$3&lt;$D4941+Настройки!$B$7),0,MAX(0,$E4941-MAX(0,SUMIFS(Тех_Движение!$G$2:$G$5111,Тех_Движение!$D$2:$D$5111,$C4941,Тех_Движение!$B$2:$B$5111,"&lt;="&amp;L$3)-$F4941)))</f>
        <v>#VALUE!</v>
      </c>
      <c r="M4941" s="21" t="e">
        <f>IF(OR($B4941="",M$3&lt;$D4941+Настройки!$B$7),0,MAX(0,$E4941-MAX(0,SUMIFS(Тех_Движение!$G$2:$G$5111,Тех_Движение!$D$2:$D$5111,$C4941,Тех_Движение!$B$2:$B$5111,"&lt;="&amp;M$3)-$F4941)))</f>
        <v>#VALUE!</v>
      </c>
      <c r="N4941" s="21" t="e">
        <f>IF(OR($B4941="",N$3&lt;$D4941+Настройки!$B$7),0,MAX(0,$E4941-MAX(0,SUMIFS(Тех_Движение!$G$2:$G$5111,Тех_Движение!$D$2:$D$5111,$C4941,Тех_Движение!$B$2:$B$5111,"&lt;="&amp;N$3)-$F4941)))</f>
        <v>#VALUE!</v>
      </c>
      <c r="O4941" s="21" t="e">
        <f>IF(OR($B4941="",O$3&lt;$D4941+Настройки!$B$7),0,MAX(0,$E4941-MAX(0,SUMIFS(Тех_Движение!$G$2:$G$5111,Тех_Движение!$D$2:$D$5111,$C4941,Тех_Движение!$B$2:$B$5111,"&lt;="&amp;O$3)-$F4941)))</f>
        <v>#VALUE!</v>
      </c>
      <c r="P4941" s="21" t="e">
        <f>IF(OR($B4941="",P$3&lt;$D4941+Настройки!$B$7),0,MAX(0,$E4941-MAX(0,SUMIFS(Тех_Движение!$G$2:$G$5111,Тех_Движение!$D$2:$D$5111,$C4941,Тех_Движение!$B$2:$B$5111,"&lt;="&amp;P$3)-$F4941)))</f>
        <v>#VALUE!</v>
      </c>
      <c r="Q4941" s="21" t="e">
        <f>IF(OR($B4941="",Q$3&lt;$D4941+Настройки!$B$7),0,MAX(0,$E4941-MAX(0,SUMIFS(Тех_Движение!$G$2:$G$5111,Тех_Движение!$D$2:$D$5111,$C4941,Тех_Движение!$B$2:$B$5111,"&lt;="&amp;Q$3)-$F4941)))</f>
        <v>#VALUE!</v>
      </c>
      <c r="R4941" s="21" t="str">
        <f t="shared" si="232"/>
        <v/>
      </c>
      <c r="S4941" s="23" t="str">
        <f>IF($B4941="","",VLOOKUP($C4941,Настройки!$A$11:$L$17,9,FALSE))</f>
        <v/>
      </c>
      <c r="T4941" s="23" t="str">
        <f t="shared" si="233"/>
        <v/>
      </c>
    </row>
    <row r="4942" spans="1:20" x14ac:dyDescent="0.3">
      <c r="A4942" s="20">
        <f>Тех_Движение!$A$4939</f>
        <v>4938</v>
      </c>
      <c r="B4942" s="20" t="str">
        <f>IF(Тех_Движение!$F$4939&gt;0,Тех_Движение!$I$4939,"")</f>
        <v/>
      </c>
      <c r="C4942" s="20" t="str">
        <f>IF($B4942="","",Тех_Движение!$D$4939)</f>
        <v/>
      </c>
      <c r="D4942" s="9" t="str">
        <f>IF($B4942="","",Тех_Движение!$B$4939)</f>
        <v/>
      </c>
      <c r="E4942" s="21" t="str">
        <f>IF($B4942="","",Тех_Движение!$F$4939)</f>
        <v/>
      </c>
      <c r="F4942" s="21" t="str">
        <f>IF($B4942="","",SUMIFS($E$5:$E4941,$C$5:$C4941,$C4942))</f>
        <v/>
      </c>
      <c r="G4942" s="21" t="str">
        <f>IF($B4942="","",MAX(0,$E4942-MAX(0,SUMIFS(Тех_Движение!$G$2:$G$5111,Тех_Движение!$D$2:$D$5111,$C4942,Тех_Движение!$B$2:$B$5111,"&lt;="&amp;Настройки!$B$5-1)-$F4942)))</f>
        <v/>
      </c>
      <c r="H4942" s="21" t="str">
        <f>IF($B4942="","",IF(AND($D4942&gt;=Настройки!$B$5,$D4942&lt;=Настройки!$B$6),$E4942,0))</f>
        <v/>
      </c>
      <c r="I4942" s="21" t="str">
        <f t="shared" si="231"/>
        <v/>
      </c>
      <c r="J4942" s="21" t="str">
        <f>IF($B4942="","",MAX(0,$E4942-MAX(0,SUMIFS(Тех_Движение!$G$2:$G$5111,Тех_Движение!$D$2:$D$5111,$C4942,Тех_Движение!$B$2:$B$5111,"&lt;="&amp;Настройки!$B$6)-$F4942)))</f>
        <v/>
      </c>
      <c r="K4942" s="21" t="e">
        <f>IF(OR($B4942="",K$3&lt;$D4942+Настройки!$B$7),0,MAX(0,$E4942-MAX(0,SUMIFS(Тех_Движение!$G$2:$G$5111,Тех_Движение!$D$2:$D$5111,$C4942,Тех_Движение!$B$2:$B$5111,"&lt;="&amp;K$3)-$F4942)))</f>
        <v>#VALUE!</v>
      </c>
      <c r="L4942" s="21" t="e">
        <f>IF(OR($B4942="",L$3&lt;$D4942+Настройки!$B$7),0,MAX(0,$E4942-MAX(0,SUMIFS(Тех_Движение!$G$2:$G$5111,Тех_Движение!$D$2:$D$5111,$C4942,Тех_Движение!$B$2:$B$5111,"&lt;="&amp;L$3)-$F4942)))</f>
        <v>#VALUE!</v>
      </c>
      <c r="M4942" s="21" t="e">
        <f>IF(OR($B4942="",M$3&lt;$D4942+Настройки!$B$7),0,MAX(0,$E4942-MAX(0,SUMIFS(Тех_Движение!$G$2:$G$5111,Тех_Движение!$D$2:$D$5111,$C4942,Тех_Движение!$B$2:$B$5111,"&lt;="&amp;M$3)-$F4942)))</f>
        <v>#VALUE!</v>
      </c>
      <c r="N4942" s="21" t="e">
        <f>IF(OR($B4942="",N$3&lt;$D4942+Настройки!$B$7),0,MAX(0,$E4942-MAX(0,SUMIFS(Тех_Движение!$G$2:$G$5111,Тех_Движение!$D$2:$D$5111,$C4942,Тех_Движение!$B$2:$B$5111,"&lt;="&amp;N$3)-$F4942)))</f>
        <v>#VALUE!</v>
      </c>
      <c r="O4942" s="21" t="e">
        <f>IF(OR($B4942="",O$3&lt;$D4942+Настройки!$B$7),0,MAX(0,$E4942-MAX(0,SUMIFS(Тех_Движение!$G$2:$G$5111,Тех_Движение!$D$2:$D$5111,$C4942,Тех_Движение!$B$2:$B$5111,"&lt;="&amp;O$3)-$F4942)))</f>
        <v>#VALUE!</v>
      </c>
      <c r="P4942" s="21" t="e">
        <f>IF(OR($B4942="",P$3&lt;$D4942+Настройки!$B$7),0,MAX(0,$E4942-MAX(0,SUMIFS(Тех_Движение!$G$2:$G$5111,Тех_Движение!$D$2:$D$5111,$C4942,Тех_Движение!$B$2:$B$5111,"&lt;="&amp;P$3)-$F4942)))</f>
        <v>#VALUE!</v>
      </c>
      <c r="Q4942" s="21" t="e">
        <f>IF(OR($B4942="",Q$3&lt;$D4942+Настройки!$B$7),0,MAX(0,$E4942-MAX(0,SUMIFS(Тех_Движение!$G$2:$G$5111,Тех_Движение!$D$2:$D$5111,$C4942,Тех_Движение!$B$2:$B$5111,"&lt;="&amp;Q$3)-$F4942)))</f>
        <v>#VALUE!</v>
      </c>
      <c r="R4942" s="21" t="str">
        <f t="shared" si="232"/>
        <v/>
      </c>
      <c r="S4942" s="23" t="str">
        <f>IF($B4942="","",VLOOKUP($C4942,Настройки!$A$11:$L$17,9,FALSE))</f>
        <v/>
      </c>
      <c r="T4942" s="23" t="str">
        <f t="shared" si="233"/>
        <v/>
      </c>
    </row>
    <row r="4943" spans="1:20" x14ac:dyDescent="0.3">
      <c r="A4943" s="20">
        <f>Тех_Движение!$A$4940</f>
        <v>4939</v>
      </c>
      <c r="B4943" s="20" t="str">
        <f>IF(Тех_Движение!$F$4940&gt;0,Тех_Движение!$I$4940,"")</f>
        <v/>
      </c>
      <c r="C4943" s="20" t="str">
        <f>IF($B4943="","",Тех_Движение!$D$4940)</f>
        <v/>
      </c>
      <c r="D4943" s="9" t="str">
        <f>IF($B4943="","",Тех_Движение!$B$4940)</f>
        <v/>
      </c>
      <c r="E4943" s="21" t="str">
        <f>IF($B4943="","",Тех_Движение!$F$4940)</f>
        <v/>
      </c>
      <c r="F4943" s="21" t="str">
        <f>IF($B4943="","",SUMIFS($E$5:$E4942,$C$5:$C4942,$C4943))</f>
        <v/>
      </c>
      <c r="G4943" s="21" t="str">
        <f>IF($B4943="","",MAX(0,$E4943-MAX(0,SUMIFS(Тех_Движение!$G$2:$G$5111,Тех_Движение!$D$2:$D$5111,$C4943,Тех_Движение!$B$2:$B$5111,"&lt;="&amp;Настройки!$B$5-1)-$F4943)))</f>
        <v/>
      </c>
      <c r="H4943" s="21" t="str">
        <f>IF($B4943="","",IF(AND($D4943&gt;=Настройки!$B$5,$D4943&lt;=Настройки!$B$6),$E4943,0))</f>
        <v/>
      </c>
      <c r="I4943" s="21" t="str">
        <f t="shared" si="231"/>
        <v/>
      </c>
      <c r="J4943" s="21" t="str">
        <f>IF($B4943="","",MAX(0,$E4943-MAX(0,SUMIFS(Тех_Движение!$G$2:$G$5111,Тех_Движение!$D$2:$D$5111,$C4943,Тех_Движение!$B$2:$B$5111,"&lt;="&amp;Настройки!$B$6)-$F4943)))</f>
        <v/>
      </c>
      <c r="K4943" s="21" t="e">
        <f>IF(OR($B4943="",K$3&lt;$D4943+Настройки!$B$7),0,MAX(0,$E4943-MAX(0,SUMIFS(Тех_Движение!$G$2:$G$5111,Тех_Движение!$D$2:$D$5111,$C4943,Тех_Движение!$B$2:$B$5111,"&lt;="&amp;K$3)-$F4943)))</f>
        <v>#VALUE!</v>
      </c>
      <c r="L4943" s="21" t="e">
        <f>IF(OR($B4943="",L$3&lt;$D4943+Настройки!$B$7),0,MAX(0,$E4943-MAX(0,SUMIFS(Тех_Движение!$G$2:$G$5111,Тех_Движение!$D$2:$D$5111,$C4943,Тех_Движение!$B$2:$B$5111,"&lt;="&amp;L$3)-$F4943)))</f>
        <v>#VALUE!</v>
      </c>
      <c r="M4943" s="21" t="e">
        <f>IF(OR($B4943="",M$3&lt;$D4943+Настройки!$B$7),0,MAX(0,$E4943-MAX(0,SUMIFS(Тех_Движение!$G$2:$G$5111,Тех_Движение!$D$2:$D$5111,$C4943,Тех_Движение!$B$2:$B$5111,"&lt;="&amp;M$3)-$F4943)))</f>
        <v>#VALUE!</v>
      </c>
      <c r="N4943" s="21" t="e">
        <f>IF(OR($B4943="",N$3&lt;$D4943+Настройки!$B$7),0,MAX(0,$E4943-MAX(0,SUMIFS(Тех_Движение!$G$2:$G$5111,Тех_Движение!$D$2:$D$5111,$C4943,Тех_Движение!$B$2:$B$5111,"&lt;="&amp;N$3)-$F4943)))</f>
        <v>#VALUE!</v>
      </c>
      <c r="O4943" s="21" t="e">
        <f>IF(OR($B4943="",O$3&lt;$D4943+Настройки!$B$7),0,MAX(0,$E4943-MAX(0,SUMIFS(Тех_Движение!$G$2:$G$5111,Тех_Движение!$D$2:$D$5111,$C4943,Тех_Движение!$B$2:$B$5111,"&lt;="&amp;O$3)-$F4943)))</f>
        <v>#VALUE!</v>
      </c>
      <c r="P4943" s="21" t="e">
        <f>IF(OR($B4943="",P$3&lt;$D4943+Настройки!$B$7),0,MAX(0,$E4943-MAX(0,SUMIFS(Тех_Движение!$G$2:$G$5111,Тех_Движение!$D$2:$D$5111,$C4943,Тех_Движение!$B$2:$B$5111,"&lt;="&amp;P$3)-$F4943)))</f>
        <v>#VALUE!</v>
      </c>
      <c r="Q4943" s="21" t="e">
        <f>IF(OR($B4943="",Q$3&lt;$D4943+Настройки!$B$7),0,MAX(0,$E4943-MAX(0,SUMIFS(Тех_Движение!$G$2:$G$5111,Тех_Движение!$D$2:$D$5111,$C4943,Тех_Движение!$B$2:$B$5111,"&lt;="&amp;Q$3)-$F4943)))</f>
        <v>#VALUE!</v>
      </c>
      <c r="R4943" s="21" t="str">
        <f t="shared" si="232"/>
        <v/>
      </c>
      <c r="S4943" s="23" t="str">
        <f>IF($B4943="","",VLOOKUP($C4943,Настройки!$A$11:$L$17,9,FALSE))</f>
        <v/>
      </c>
      <c r="T4943" s="23" t="str">
        <f t="shared" si="233"/>
        <v/>
      </c>
    </row>
    <row r="4944" spans="1:20" x14ac:dyDescent="0.3">
      <c r="A4944" s="20">
        <f>Тех_Движение!$A$4941</f>
        <v>4940</v>
      </c>
      <c r="B4944" s="20" t="str">
        <f>IF(Тех_Движение!$F$4941&gt;0,Тех_Движение!$I$4941,"")</f>
        <v/>
      </c>
      <c r="C4944" s="20" t="str">
        <f>IF($B4944="","",Тех_Движение!$D$4941)</f>
        <v/>
      </c>
      <c r="D4944" s="9" t="str">
        <f>IF($B4944="","",Тех_Движение!$B$4941)</f>
        <v/>
      </c>
      <c r="E4944" s="21" t="str">
        <f>IF($B4944="","",Тех_Движение!$F$4941)</f>
        <v/>
      </c>
      <c r="F4944" s="21" t="str">
        <f>IF($B4944="","",SUMIFS($E$5:$E4943,$C$5:$C4943,$C4944))</f>
        <v/>
      </c>
      <c r="G4944" s="21" t="str">
        <f>IF($B4944="","",MAX(0,$E4944-MAX(0,SUMIFS(Тех_Движение!$G$2:$G$5111,Тех_Движение!$D$2:$D$5111,$C4944,Тех_Движение!$B$2:$B$5111,"&lt;="&amp;Настройки!$B$5-1)-$F4944)))</f>
        <v/>
      </c>
      <c r="H4944" s="21" t="str">
        <f>IF($B4944="","",IF(AND($D4944&gt;=Настройки!$B$5,$D4944&lt;=Настройки!$B$6),$E4944,0))</f>
        <v/>
      </c>
      <c r="I4944" s="21" t="str">
        <f t="shared" si="231"/>
        <v/>
      </c>
      <c r="J4944" s="21" t="str">
        <f>IF($B4944="","",MAX(0,$E4944-MAX(0,SUMIFS(Тех_Движение!$G$2:$G$5111,Тех_Движение!$D$2:$D$5111,$C4944,Тех_Движение!$B$2:$B$5111,"&lt;="&amp;Настройки!$B$6)-$F4944)))</f>
        <v/>
      </c>
      <c r="K4944" s="21" t="e">
        <f>IF(OR($B4944="",K$3&lt;$D4944+Настройки!$B$7),0,MAX(0,$E4944-MAX(0,SUMIFS(Тех_Движение!$G$2:$G$5111,Тех_Движение!$D$2:$D$5111,$C4944,Тех_Движение!$B$2:$B$5111,"&lt;="&amp;K$3)-$F4944)))</f>
        <v>#VALUE!</v>
      </c>
      <c r="L4944" s="21" t="e">
        <f>IF(OR($B4944="",L$3&lt;$D4944+Настройки!$B$7),0,MAX(0,$E4944-MAX(0,SUMIFS(Тех_Движение!$G$2:$G$5111,Тех_Движение!$D$2:$D$5111,$C4944,Тех_Движение!$B$2:$B$5111,"&lt;="&amp;L$3)-$F4944)))</f>
        <v>#VALUE!</v>
      </c>
      <c r="M4944" s="21" t="e">
        <f>IF(OR($B4944="",M$3&lt;$D4944+Настройки!$B$7),0,MAX(0,$E4944-MAX(0,SUMIFS(Тех_Движение!$G$2:$G$5111,Тех_Движение!$D$2:$D$5111,$C4944,Тех_Движение!$B$2:$B$5111,"&lt;="&amp;M$3)-$F4944)))</f>
        <v>#VALUE!</v>
      </c>
      <c r="N4944" s="21" t="e">
        <f>IF(OR($B4944="",N$3&lt;$D4944+Настройки!$B$7),0,MAX(0,$E4944-MAX(0,SUMIFS(Тех_Движение!$G$2:$G$5111,Тех_Движение!$D$2:$D$5111,$C4944,Тех_Движение!$B$2:$B$5111,"&lt;="&amp;N$3)-$F4944)))</f>
        <v>#VALUE!</v>
      </c>
      <c r="O4944" s="21" t="e">
        <f>IF(OR($B4944="",O$3&lt;$D4944+Настройки!$B$7),0,MAX(0,$E4944-MAX(0,SUMIFS(Тех_Движение!$G$2:$G$5111,Тех_Движение!$D$2:$D$5111,$C4944,Тех_Движение!$B$2:$B$5111,"&lt;="&amp;O$3)-$F4944)))</f>
        <v>#VALUE!</v>
      </c>
      <c r="P4944" s="21" t="e">
        <f>IF(OR($B4944="",P$3&lt;$D4944+Настройки!$B$7),0,MAX(0,$E4944-MAX(0,SUMIFS(Тех_Движение!$G$2:$G$5111,Тех_Движение!$D$2:$D$5111,$C4944,Тех_Движение!$B$2:$B$5111,"&lt;="&amp;P$3)-$F4944)))</f>
        <v>#VALUE!</v>
      </c>
      <c r="Q4944" s="21" t="e">
        <f>IF(OR($B4944="",Q$3&lt;$D4944+Настройки!$B$7),0,MAX(0,$E4944-MAX(0,SUMIFS(Тех_Движение!$G$2:$G$5111,Тех_Движение!$D$2:$D$5111,$C4944,Тех_Движение!$B$2:$B$5111,"&lt;="&amp;Q$3)-$F4944)))</f>
        <v>#VALUE!</v>
      </c>
      <c r="R4944" s="21" t="str">
        <f t="shared" si="232"/>
        <v/>
      </c>
      <c r="S4944" s="23" t="str">
        <f>IF($B4944="","",VLOOKUP($C4944,Настройки!$A$11:$L$17,9,FALSE))</f>
        <v/>
      </c>
      <c r="T4944" s="23" t="str">
        <f t="shared" si="233"/>
        <v/>
      </c>
    </row>
    <row r="4945" spans="1:20" x14ac:dyDescent="0.3">
      <c r="A4945" s="20">
        <f>Тех_Движение!$A$4942</f>
        <v>4941</v>
      </c>
      <c r="B4945" s="20" t="str">
        <f>IF(Тех_Движение!$F$4942&gt;0,Тех_Движение!$I$4942,"")</f>
        <v/>
      </c>
      <c r="C4945" s="20" t="str">
        <f>IF($B4945="","",Тех_Движение!$D$4942)</f>
        <v/>
      </c>
      <c r="D4945" s="9" t="str">
        <f>IF($B4945="","",Тех_Движение!$B$4942)</f>
        <v/>
      </c>
      <c r="E4945" s="21" t="str">
        <f>IF($B4945="","",Тех_Движение!$F$4942)</f>
        <v/>
      </c>
      <c r="F4945" s="21" t="str">
        <f>IF($B4945="","",SUMIFS($E$5:$E4944,$C$5:$C4944,$C4945))</f>
        <v/>
      </c>
      <c r="G4945" s="21" t="str">
        <f>IF($B4945="","",MAX(0,$E4945-MAX(0,SUMIFS(Тех_Движение!$G$2:$G$5111,Тех_Движение!$D$2:$D$5111,$C4945,Тех_Движение!$B$2:$B$5111,"&lt;="&amp;Настройки!$B$5-1)-$F4945)))</f>
        <v/>
      </c>
      <c r="H4945" s="21" t="str">
        <f>IF($B4945="","",IF(AND($D4945&gt;=Настройки!$B$5,$D4945&lt;=Настройки!$B$6),$E4945,0))</f>
        <v/>
      </c>
      <c r="I4945" s="21" t="str">
        <f t="shared" si="231"/>
        <v/>
      </c>
      <c r="J4945" s="21" t="str">
        <f>IF($B4945="","",MAX(0,$E4945-MAX(0,SUMIFS(Тех_Движение!$G$2:$G$5111,Тех_Движение!$D$2:$D$5111,$C4945,Тех_Движение!$B$2:$B$5111,"&lt;="&amp;Настройки!$B$6)-$F4945)))</f>
        <v/>
      </c>
      <c r="K4945" s="21" t="e">
        <f>IF(OR($B4945="",K$3&lt;$D4945+Настройки!$B$7),0,MAX(0,$E4945-MAX(0,SUMIFS(Тех_Движение!$G$2:$G$5111,Тех_Движение!$D$2:$D$5111,$C4945,Тех_Движение!$B$2:$B$5111,"&lt;="&amp;K$3)-$F4945)))</f>
        <v>#VALUE!</v>
      </c>
      <c r="L4945" s="21" t="e">
        <f>IF(OR($B4945="",L$3&lt;$D4945+Настройки!$B$7),0,MAX(0,$E4945-MAX(0,SUMIFS(Тех_Движение!$G$2:$G$5111,Тех_Движение!$D$2:$D$5111,$C4945,Тех_Движение!$B$2:$B$5111,"&lt;="&amp;L$3)-$F4945)))</f>
        <v>#VALUE!</v>
      </c>
      <c r="M4945" s="21" t="e">
        <f>IF(OR($B4945="",M$3&lt;$D4945+Настройки!$B$7),0,MAX(0,$E4945-MAX(0,SUMIFS(Тех_Движение!$G$2:$G$5111,Тех_Движение!$D$2:$D$5111,$C4945,Тех_Движение!$B$2:$B$5111,"&lt;="&amp;M$3)-$F4945)))</f>
        <v>#VALUE!</v>
      </c>
      <c r="N4945" s="21" t="e">
        <f>IF(OR($B4945="",N$3&lt;$D4945+Настройки!$B$7),0,MAX(0,$E4945-MAX(0,SUMIFS(Тех_Движение!$G$2:$G$5111,Тех_Движение!$D$2:$D$5111,$C4945,Тех_Движение!$B$2:$B$5111,"&lt;="&amp;N$3)-$F4945)))</f>
        <v>#VALUE!</v>
      </c>
      <c r="O4945" s="21" t="e">
        <f>IF(OR($B4945="",O$3&lt;$D4945+Настройки!$B$7),0,MAX(0,$E4945-MAX(0,SUMIFS(Тех_Движение!$G$2:$G$5111,Тех_Движение!$D$2:$D$5111,$C4945,Тех_Движение!$B$2:$B$5111,"&lt;="&amp;O$3)-$F4945)))</f>
        <v>#VALUE!</v>
      </c>
      <c r="P4945" s="21" t="e">
        <f>IF(OR($B4945="",P$3&lt;$D4945+Настройки!$B$7),0,MAX(0,$E4945-MAX(0,SUMIFS(Тех_Движение!$G$2:$G$5111,Тех_Движение!$D$2:$D$5111,$C4945,Тех_Движение!$B$2:$B$5111,"&lt;="&amp;P$3)-$F4945)))</f>
        <v>#VALUE!</v>
      </c>
      <c r="Q4945" s="21" t="e">
        <f>IF(OR($B4945="",Q$3&lt;$D4945+Настройки!$B$7),0,MAX(0,$E4945-MAX(0,SUMIFS(Тех_Движение!$G$2:$G$5111,Тех_Движение!$D$2:$D$5111,$C4945,Тех_Движение!$B$2:$B$5111,"&lt;="&amp;Q$3)-$F4945)))</f>
        <v>#VALUE!</v>
      </c>
      <c r="R4945" s="21" t="str">
        <f t="shared" si="232"/>
        <v/>
      </c>
      <c r="S4945" s="23" t="str">
        <f>IF($B4945="","",VLOOKUP($C4945,Настройки!$A$11:$L$17,9,FALSE))</f>
        <v/>
      </c>
      <c r="T4945" s="23" t="str">
        <f t="shared" si="233"/>
        <v/>
      </c>
    </row>
    <row r="4946" spans="1:20" x14ac:dyDescent="0.3">
      <c r="A4946" s="20">
        <f>Тех_Движение!$A$4943</f>
        <v>4942</v>
      </c>
      <c r="B4946" s="20" t="str">
        <f>IF(Тех_Движение!$F$4943&gt;0,Тех_Движение!$I$4943,"")</f>
        <v/>
      </c>
      <c r="C4946" s="20" t="str">
        <f>IF($B4946="","",Тех_Движение!$D$4943)</f>
        <v/>
      </c>
      <c r="D4946" s="9" t="str">
        <f>IF($B4946="","",Тех_Движение!$B$4943)</f>
        <v/>
      </c>
      <c r="E4946" s="21" t="str">
        <f>IF($B4946="","",Тех_Движение!$F$4943)</f>
        <v/>
      </c>
      <c r="F4946" s="21" t="str">
        <f>IF($B4946="","",SUMIFS($E$5:$E4945,$C$5:$C4945,$C4946))</f>
        <v/>
      </c>
      <c r="G4946" s="21" t="str">
        <f>IF($B4946="","",MAX(0,$E4946-MAX(0,SUMIFS(Тех_Движение!$G$2:$G$5111,Тех_Движение!$D$2:$D$5111,$C4946,Тех_Движение!$B$2:$B$5111,"&lt;="&amp;Настройки!$B$5-1)-$F4946)))</f>
        <v/>
      </c>
      <c r="H4946" s="21" t="str">
        <f>IF($B4946="","",IF(AND($D4946&gt;=Настройки!$B$5,$D4946&lt;=Настройки!$B$6),$E4946,0))</f>
        <v/>
      </c>
      <c r="I4946" s="21" t="str">
        <f t="shared" si="231"/>
        <v/>
      </c>
      <c r="J4946" s="21" t="str">
        <f>IF($B4946="","",MAX(0,$E4946-MAX(0,SUMIFS(Тех_Движение!$G$2:$G$5111,Тех_Движение!$D$2:$D$5111,$C4946,Тех_Движение!$B$2:$B$5111,"&lt;="&amp;Настройки!$B$6)-$F4946)))</f>
        <v/>
      </c>
      <c r="K4946" s="21" t="e">
        <f>IF(OR($B4946="",K$3&lt;$D4946+Настройки!$B$7),0,MAX(0,$E4946-MAX(0,SUMIFS(Тех_Движение!$G$2:$G$5111,Тех_Движение!$D$2:$D$5111,$C4946,Тех_Движение!$B$2:$B$5111,"&lt;="&amp;K$3)-$F4946)))</f>
        <v>#VALUE!</v>
      </c>
      <c r="L4946" s="21" t="e">
        <f>IF(OR($B4946="",L$3&lt;$D4946+Настройки!$B$7),0,MAX(0,$E4946-MAX(0,SUMIFS(Тех_Движение!$G$2:$G$5111,Тех_Движение!$D$2:$D$5111,$C4946,Тех_Движение!$B$2:$B$5111,"&lt;="&amp;L$3)-$F4946)))</f>
        <v>#VALUE!</v>
      </c>
      <c r="M4946" s="21" t="e">
        <f>IF(OR($B4946="",M$3&lt;$D4946+Настройки!$B$7),0,MAX(0,$E4946-MAX(0,SUMIFS(Тех_Движение!$G$2:$G$5111,Тех_Движение!$D$2:$D$5111,$C4946,Тех_Движение!$B$2:$B$5111,"&lt;="&amp;M$3)-$F4946)))</f>
        <v>#VALUE!</v>
      </c>
      <c r="N4946" s="21" t="e">
        <f>IF(OR($B4946="",N$3&lt;$D4946+Настройки!$B$7),0,MAX(0,$E4946-MAX(0,SUMIFS(Тех_Движение!$G$2:$G$5111,Тех_Движение!$D$2:$D$5111,$C4946,Тех_Движение!$B$2:$B$5111,"&lt;="&amp;N$3)-$F4946)))</f>
        <v>#VALUE!</v>
      </c>
      <c r="O4946" s="21" t="e">
        <f>IF(OR($B4946="",O$3&lt;$D4946+Настройки!$B$7),0,MAX(0,$E4946-MAX(0,SUMIFS(Тех_Движение!$G$2:$G$5111,Тех_Движение!$D$2:$D$5111,$C4946,Тех_Движение!$B$2:$B$5111,"&lt;="&amp;O$3)-$F4946)))</f>
        <v>#VALUE!</v>
      </c>
      <c r="P4946" s="21" t="e">
        <f>IF(OR($B4946="",P$3&lt;$D4946+Настройки!$B$7),0,MAX(0,$E4946-MAX(0,SUMIFS(Тех_Движение!$G$2:$G$5111,Тех_Движение!$D$2:$D$5111,$C4946,Тех_Движение!$B$2:$B$5111,"&lt;="&amp;P$3)-$F4946)))</f>
        <v>#VALUE!</v>
      </c>
      <c r="Q4946" s="21" t="e">
        <f>IF(OR($B4946="",Q$3&lt;$D4946+Настройки!$B$7),0,MAX(0,$E4946-MAX(0,SUMIFS(Тех_Движение!$G$2:$G$5111,Тех_Движение!$D$2:$D$5111,$C4946,Тех_Движение!$B$2:$B$5111,"&lt;="&amp;Q$3)-$F4946)))</f>
        <v>#VALUE!</v>
      </c>
      <c r="R4946" s="21" t="str">
        <f t="shared" si="232"/>
        <v/>
      </c>
      <c r="S4946" s="23" t="str">
        <f>IF($B4946="","",VLOOKUP($C4946,Настройки!$A$11:$L$17,9,FALSE))</f>
        <v/>
      </c>
      <c r="T4946" s="23" t="str">
        <f t="shared" si="233"/>
        <v/>
      </c>
    </row>
    <row r="4947" spans="1:20" x14ac:dyDescent="0.3">
      <c r="A4947" s="20">
        <f>Тех_Движение!$A$4944</f>
        <v>4943</v>
      </c>
      <c r="B4947" s="20" t="str">
        <f>IF(Тех_Движение!$F$4944&gt;0,Тех_Движение!$I$4944,"")</f>
        <v/>
      </c>
      <c r="C4947" s="20" t="str">
        <f>IF($B4947="","",Тех_Движение!$D$4944)</f>
        <v/>
      </c>
      <c r="D4947" s="9" t="str">
        <f>IF($B4947="","",Тех_Движение!$B$4944)</f>
        <v/>
      </c>
      <c r="E4947" s="21" t="str">
        <f>IF($B4947="","",Тех_Движение!$F$4944)</f>
        <v/>
      </c>
      <c r="F4947" s="21" t="str">
        <f>IF($B4947="","",SUMIFS($E$5:$E4946,$C$5:$C4946,$C4947))</f>
        <v/>
      </c>
      <c r="G4947" s="21" t="str">
        <f>IF($B4947="","",MAX(0,$E4947-MAX(0,SUMIFS(Тех_Движение!$G$2:$G$5111,Тех_Движение!$D$2:$D$5111,$C4947,Тех_Движение!$B$2:$B$5111,"&lt;="&amp;Настройки!$B$5-1)-$F4947)))</f>
        <v/>
      </c>
      <c r="H4947" s="21" t="str">
        <f>IF($B4947="","",IF(AND($D4947&gt;=Настройки!$B$5,$D4947&lt;=Настройки!$B$6),$E4947,0))</f>
        <v/>
      </c>
      <c r="I4947" s="21" t="str">
        <f t="shared" si="231"/>
        <v/>
      </c>
      <c r="J4947" s="21" t="str">
        <f>IF($B4947="","",MAX(0,$E4947-MAX(0,SUMIFS(Тех_Движение!$G$2:$G$5111,Тех_Движение!$D$2:$D$5111,$C4947,Тех_Движение!$B$2:$B$5111,"&lt;="&amp;Настройки!$B$6)-$F4947)))</f>
        <v/>
      </c>
      <c r="K4947" s="21" t="e">
        <f>IF(OR($B4947="",K$3&lt;$D4947+Настройки!$B$7),0,MAX(0,$E4947-MAX(0,SUMIFS(Тех_Движение!$G$2:$G$5111,Тех_Движение!$D$2:$D$5111,$C4947,Тех_Движение!$B$2:$B$5111,"&lt;="&amp;K$3)-$F4947)))</f>
        <v>#VALUE!</v>
      </c>
      <c r="L4947" s="21" t="e">
        <f>IF(OR($B4947="",L$3&lt;$D4947+Настройки!$B$7),0,MAX(0,$E4947-MAX(0,SUMIFS(Тех_Движение!$G$2:$G$5111,Тех_Движение!$D$2:$D$5111,$C4947,Тех_Движение!$B$2:$B$5111,"&lt;="&amp;L$3)-$F4947)))</f>
        <v>#VALUE!</v>
      </c>
      <c r="M4947" s="21" t="e">
        <f>IF(OR($B4947="",M$3&lt;$D4947+Настройки!$B$7),0,MAX(0,$E4947-MAX(0,SUMIFS(Тех_Движение!$G$2:$G$5111,Тех_Движение!$D$2:$D$5111,$C4947,Тех_Движение!$B$2:$B$5111,"&lt;="&amp;M$3)-$F4947)))</f>
        <v>#VALUE!</v>
      </c>
      <c r="N4947" s="21" t="e">
        <f>IF(OR($B4947="",N$3&lt;$D4947+Настройки!$B$7),0,MAX(0,$E4947-MAX(0,SUMIFS(Тех_Движение!$G$2:$G$5111,Тех_Движение!$D$2:$D$5111,$C4947,Тех_Движение!$B$2:$B$5111,"&lt;="&amp;N$3)-$F4947)))</f>
        <v>#VALUE!</v>
      </c>
      <c r="O4947" s="21" t="e">
        <f>IF(OR($B4947="",O$3&lt;$D4947+Настройки!$B$7),0,MAX(0,$E4947-MAX(0,SUMIFS(Тех_Движение!$G$2:$G$5111,Тех_Движение!$D$2:$D$5111,$C4947,Тех_Движение!$B$2:$B$5111,"&lt;="&amp;O$3)-$F4947)))</f>
        <v>#VALUE!</v>
      </c>
      <c r="P4947" s="21" t="e">
        <f>IF(OR($B4947="",P$3&lt;$D4947+Настройки!$B$7),0,MAX(0,$E4947-MAX(0,SUMIFS(Тех_Движение!$G$2:$G$5111,Тех_Движение!$D$2:$D$5111,$C4947,Тех_Движение!$B$2:$B$5111,"&lt;="&amp;P$3)-$F4947)))</f>
        <v>#VALUE!</v>
      </c>
      <c r="Q4947" s="21" t="e">
        <f>IF(OR($B4947="",Q$3&lt;$D4947+Настройки!$B$7),0,MAX(0,$E4947-MAX(0,SUMIFS(Тех_Движение!$G$2:$G$5111,Тех_Движение!$D$2:$D$5111,$C4947,Тех_Движение!$B$2:$B$5111,"&lt;="&amp;Q$3)-$F4947)))</f>
        <v>#VALUE!</v>
      </c>
      <c r="R4947" s="21" t="str">
        <f t="shared" si="232"/>
        <v/>
      </c>
      <c r="S4947" s="23" t="str">
        <f>IF($B4947="","",VLOOKUP($C4947,Настройки!$A$11:$L$17,9,FALSE))</f>
        <v/>
      </c>
      <c r="T4947" s="23" t="str">
        <f t="shared" si="233"/>
        <v/>
      </c>
    </row>
    <row r="4948" spans="1:20" x14ac:dyDescent="0.3">
      <c r="A4948" s="20">
        <f>Тех_Движение!$A$4945</f>
        <v>4944</v>
      </c>
      <c r="B4948" s="20" t="str">
        <f>IF(Тех_Движение!$F$4945&gt;0,Тех_Движение!$I$4945,"")</f>
        <v/>
      </c>
      <c r="C4948" s="20" t="str">
        <f>IF($B4948="","",Тех_Движение!$D$4945)</f>
        <v/>
      </c>
      <c r="D4948" s="9" t="str">
        <f>IF($B4948="","",Тех_Движение!$B$4945)</f>
        <v/>
      </c>
      <c r="E4948" s="21" t="str">
        <f>IF($B4948="","",Тех_Движение!$F$4945)</f>
        <v/>
      </c>
      <c r="F4948" s="21" t="str">
        <f>IF($B4948="","",SUMIFS($E$5:$E4947,$C$5:$C4947,$C4948))</f>
        <v/>
      </c>
      <c r="G4948" s="21" t="str">
        <f>IF($B4948="","",MAX(0,$E4948-MAX(0,SUMIFS(Тех_Движение!$G$2:$G$5111,Тех_Движение!$D$2:$D$5111,$C4948,Тех_Движение!$B$2:$B$5111,"&lt;="&amp;Настройки!$B$5-1)-$F4948)))</f>
        <v/>
      </c>
      <c r="H4948" s="21" t="str">
        <f>IF($B4948="","",IF(AND($D4948&gt;=Настройки!$B$5,$D4948&lt;=Настройки!$B$6),$E4948,0))</f>
        <v/>
      </c>
      <c r="I4948" s="21" t="str">
        <f t="shared" si="231"/>
        <v/>
      </c>
      <c r="J4948" s="21" t="str">
        <f>IF($B4948="","",MAX(0,$E4948-MAX(0,SUMIFS(Тех_Движение!$G$2:$G$5111,Тех_Движение!$D$2:$D$5111,$C4948,Тех_Движение!$B$2:$B$5111,"&lt;="&amp;Настройки!$B$6)-$F4948)))</f>
        <v/>
      </c>
      <c r="K4948" s="21" t="e">
        <f>IF(OR($B4948="",K$3&lt;$D4948+Настройки!$B$7),0,MAX(0,$E4948-MAX(0,SUMIFS(Тех_Движение!$G$2:$G$5111,Тех_Движение!$D$2:$D$5111,$C4948,Тех_Движение!$B$2:$B$5111,"&lt;="&amp;K$3)-$F4948)))</f>
        <v>#VALUE!</v>
      </c>
      <c r="L4948" s="21" t="e">
        <f>IF(OR($B4948="",L$3&lt;$D4948+Настройки!$B$7),0,MAX(0,$E4948-MAX(0,SUMIFS(Тех_Движение!$G$2:$G$5111,Тех_Движение!$D$2:$D$5111,$C4948,Тех_Движение!$B$2:$B$5111,"&lt;="&amp;L$3)-$F4948)))</f>
        <v>#VALUE!</v>
      </c>
      <c r="M4948" s="21" t="e">
        <f>IF(OR($B4948="",M$3&lt;$D4948+Настройки!$B$7),0,MAX(0,$E4948-MAX(0,SUMIFS(Тех_Движение!$G$2:$G$5111,Тех_Движение!$D$2:$D$5111,$C4948,Тех_Движение!$B$2:$B$5111,"&lt;="&amp;M$3)-$F4948)))</f>
        <v>#VALUE!</v>
      </c>
      <c r="N4948" s="21" t="e">
        <f>IF(OR($B4948="",N$3&lt;$D4948+Настройки!$B$7),0,MAX(0,$E4948-MAX(0,SUMIFS(Тех_Движение!$G$2:$G$5111,Тех_Движение!$D$2:$D$5111,$C4948,Тех_Движение!$B$2:$B$5111,"&lt;="&amp;N$3)-$F4948)))</f>
        <v>#VALUE!</v>
      </c>
      <c r="O4948" s="21" t="e">
        <f>IF(OR($B4948="",O$3&lt;$D4948+Настройки!$B$7),0,MAX(0,$E4948-MAX(0,SUMIFS(Тех_Движение!$G$2:$G$5111,Тех_Движение!$D$2:$D$5111,$C4948,Тех_Движение!$B$2:$B$5111,"&lt;="&amp;O$3)-$F4948)))</f>
        <v>#VALUE!</v>
      </c>
      <c r="P4948" s="21" t="e">
        <f>IF(OR($B4948="",P$3&lt;$D4948+Настройки!$B$7),0,MAX(0,$E4948-MAX(0,SUMIFS(Тех_Движение!$G$2:$G$5111,Тех_Движение!$D$2:$D$5111,$C4948,Тех_Движение!$B$2:$B$5111,"&lt;="&amp;P$3)-$F4948)))</f>
        <v>#VALUE!</v>
      </c>
      <c r="Q4948" s="21" t="e">
        <f>IF(OR($B4948="",Q$3&lt;$D4948+Настройки!$B$7),0,MAX(0,$E4948-MAX(0,SUMIFS(Тех_Движение!$G$2:$G$5111,Тех_Движение!$D$2:$D$5111,$C4948,Тех_Движение!$B$2:$B$5111,"&lt;="&amp;Q$3)-$F4948)))</f>
        <v>#VALUE!</v>
      </c>
      <c r="R4948" s="21" t="str">
        <f t="shared" si="232"/>
        <v/>
      </c>
      <c r="S4948" s="23" t="str">
        <f>IF($B4948="","",VLOOKUP($C4948,Настройки!$A$11:$L$17,9,FALSE))</f>
        <v/>
      </c>
      <c r="T4948" s="23" t="str">
        <f t="shared" si="233"/>
        <v/>
      </c>
    </row>
    <row r="4949" spans="1:20" x14ac:dyDescent="0.3">
      <c r="A4949" s="20">
        <f>Тех_Движение!$A$4946</f>
        <v>4945</v>
      </c>
      <c r="B4949" s="20" t="str">
        <f>IF(Тех_Движение!$F$4946&gt;0,Тех_Движение!$I$4946,"")</f>
        <v/>
      </c>
      <c r="C4949" s="20" t="str">
        <f>IF($B4949="","",Тех_Движение!$D$4946)</f>
        <v/>
      </c>
      <c r="D4949" s="9" t="str">
        <f>IF($B4949="","",Тех_Движение!$B$4946)</f>
        <v/>
      </c>
      <c r="E4949" s="21" t="str">
        <f>IF($B4949="","",Тех_Движение!$F$4946)</f>
        <v/>
      </c>
      <c r="F4949" s="21" t="str">
        <f>IF($B4949="","",SUMIFS($E$5:$E4948,$C$5:$C4948,$C4949))</f>
        <v/>
      </c>
      <c r="G4949" s="21" t="str">
        <f>IF($B4949="","",MAX(0,$E4949-MAX(0,SUMIFS(Тех_Движение!$G$2:$G$5111,Тех_Движение!$D$2:$D$5111,$C4949,Тех_Движение!$B$2:$B$5111,"&lt;="&amp;Настройки!$B$5-1)-$F4949)))</f>
        <v/>
      </c>
      <c r="H4949" s="21" t="str">
        <f>IF($B4949="","",IF(AND($D4949&gt;=Настройки!$B$5,$D4949&lt;=Настройки!$B$6),$E4949,0))</f>
        <v/>
      </c>
      <c r="I4949" s="21" t="str">
        <f t="shared" si="231"/>
        <v/>
      </c>
      <c r="J4949" s="21" t="str">
        <f>IF($B4949="","",MAX(0,$E4949-MAX(0,SUMIFS(Тех_Движение!$G$2:$G$5111,Тех_Движение!$D$2:$D$5111,$C4949,Тех_Движение!$B$2:$B$5111,"&lt;="&amp;Настройки!$B$6)-$F4949)))</f>
        <v/>
      </c>
      <c r="K4949" s="21" t="e">
        <f>IF(OR($B4949="",K$3&lt;$D4949+Настройки!$B$7),0,MAX(0,$E4949-MAX(0,SUMIFS(Тех_Движение!$G$2:$G$5111,Тех_Движение!$D$2:$D$5111,$C4949,Тех_Движение!$B$2:$B$5111,"&lt;="&amp;K$3)-$F4949)))</f>
        <v>#VALUE!</v>
      </c>
      <c r="L4949" s="21" t="e">
        <f>IF(OR($B4949="",L$3&lt;$D4949+Настройки!$B$7),0,MAX(0,$E4949-MAX(0,SUMIFS(Тех_Движение!$G$2:$G$5111,Тех_Движение!$D$2:$D$5111,$C4949,Тех_Движение!$B$2:$B$5111,"&lt;="&amp;L$3)-$F4949)))</f>
        <v>#VALUE!</v>
      </c>
      <c r="M4949" s="21" t="e">
        <f>IF(OR($B4949="",M$3&lt;$D4949+Настройки!$B$7),0,MAX(0,$E4949-MAX(0,SUMIFS(Тех_Движение!$G$2:$G$5111,Тех_Движение!$D$2:$D$5111,$C4949,Тех_Движение!$B$2:$B$5111,"&lt;="&amp;M$3)-$F4949)))</f>
        <v>#VALUE!</v>
      </c>
      <c r="N4949" s="21" t="e">
        <f>IF(OR($B4949="",N$3&lt;$D4949+Настройки!$B$7),0,MAX(0,$E4949-MAX(0,SUMIFS(Тех_Движение!$G$2:$G$5111,Тех_Движение!$D$2:$D$5111,$C4949,Тех_Движение!$B$2:$B$5111,"&lt;="&amp;N$3)-$F4949)))</f>
        <v>#VALUE!</v>
      </c>
      <c r="O4949" s="21" t="e">
        <f>IF(OR($B4949="",O$3&lt;$D4949+Настройки!$B$7),0,MAX(0,$E4949-MAX(0,SUMIFS(Тех_Движение!$G$2:$G$5111,Тех_Движение!$D$2:$D$5111,$C4949,Тех_Движение!$B$2:$B$5111,"&lt;="&amp;O$3)-$F4949)))</f>
        <v>#VALUE!</v>
      </c>
      <c r="P4949" s="21" t="e">
        <f>IF(OR($B4949="",P$3&lt;$D4949+Настройки!$B$7),0,MAX(0,$E4949-MAX(0,SUMIFS(Тех_Движение!$G$2:$G$5111,Тех_Движение!$D$2:$D$5111,$C4949,Тех_Движение!$B$2:$B$5111,"&lt;="&amp;P$3)-$F4949)))</f>
        <v>#VALUE!</v>
      </c>
      <c r="Q4949" s="21" t="e">
        <f>IF(OR($B4949="",Q$3&lt;$D4949+Настройки!$B$7),0,MAX(0,$E4949-MAX(0,SUMIFS(Тех_Движение!$G$2:$G$5111,Тех_Движение!$D$2:$D$5111,$C4949,Тех_Движение!$B$2:$B$5111,"&lt;="&amp;Q$3)-$F4949)))</f>
        <v>#VALUE!</v>
      </c>
      <c r="R4949" s="21" t="str">
        <f t="shared" si="232"/>
        <v/>
      </c>
      <c r="S4949" s="23" t="str">
        <f>IF($B4949="","",VLOOKUP($C4949,Настройки!$A$11:$L$17,9,FALSE))</f>
        <v/>
      </c>
      <c r="T4949" s="23" t="str">
        <f t="shared" si="233"/>
        <v/>
      </c>
    </row>
    <row r="4950" spans="1:20" x14ac:dyDescent="0.3">
      <c r="A4950" s="20">
        <f>Тех_Движение!$A$4947</f>
        <v>4946</v>
      </c>
      <c r="B4950" s="20" t="str">
        <f>IF(Тех_Движение!$F$4947&gt;0,Тех_Движение!$I$4947,"")</f>
        <v/>
      </c>
      <c r="C4950" s="20" t="str">
        <f>IF($B4950="","",Тех_Движение!$D$4947)</f>
        <v/>
      </c>
      <c r="D4950" s="9" t="str">
        <f>IF($B4950="","",Тех_Движение!$B$4947)</f>
        <v/>
      </c>
      <c r="E4950" s="21" t="str">
        <f>IF($B4950="","",Тех_Движение!$F$4947)</f>
        <v/>
      </c>
      <c r="F4950" s="21" t="str">
        <f>IF($B4950="","",SUMIFS($E$5:$E4949,$C$5:$C4949,$C4950))</f>
        <v/>
      </c>
      <c r="G4950" s="21" t="str">
        <f>IF($B4950="","",MAX(0,$E4950-MAX(0,SUMIFS(Тех_Движение!$G$2:$G$5111,Тех_Движение!$D$2:$D$5111,$C4950,Тех_Движение!$B$2:$B$5111,"&lt;="&amp;Настройки!$B$5-1)-$F4950)))</f>
        <v/>
      </c>
      <c r="H4950" s="21" t="str">
        <f>IF($B4950="","",IF(AND($D4950&gt;=Настройки!$B$5,$D4950&lt;=Настройки!$B$6),$E4950,0))</f>
        <v/>
      </c>
      <c r="I4950" s="21" t="str">
        <f t="shared" si="231"/>
        <v/>
      </c>
      <c r="J4950" s="21" t="str">
        <f>IF($B4950="","",MAX(0,$E4950-MAX(0,SUMIFS(Тех_Движение!$G$2:$G$5111,Тех_Движение!$D$2:$D$5111,$C4950,Тех_Движение!$B$2:$B$5111,"&lt;="&amp;Настройки!$B$6)-$F4950)))</f>
        <v/>
      </c>
      <c r="K4950" s="21" t="e">
        <f>IF(OR($B4950="",K$3&lt;$D4950+Настройки!$B$7),0,MAX(0,$E4950-MAX(0,SUMIFS(Тех_Движение!$G$2:$G$5111,Тех_Движение!$D$2:$D$5111,$C4950,Тех_Движение!$B$2:$B$5111,"&lt;="&amp;K$3)-$F4950)))</f>
        <v>#VALUE!</v>
      </c>
      <c r="L4950" s="21" t="e">
        <f>IF(OR($B4950="",L$3&lt;$D4950+Настройки!$B$7),0,MAX(0,$E4950-MAX(0,SUMIFS(Тех_Движение!$G$2:$G$5111,Тех_Движение!$D$2:$D$5111,$C4950,Тех_Движение!$B$2:$B$5111,"&lt;="&amp;L$3)-$F4950)))</f>
        <v>#VALUE!</v>
      </c>
      <c r="M4950" s="21" t="e">
        <f>IF(OR($B4950="",M$3&lt;$D4950+Настройки!$B$7),0,MAX(0,$E4950-MAX(0,SUMIFS(Тех_Движение!$G$2:$G$5111,Тех_Движение!$D$2:$D$5111,$C4950,Тех_Движение!$B$2:$B$5111,"&lt;="&amp;M$3)-$F4950)))</f>
        <v>#VALUE!</v>
      </c>
      <c r="N4950" s="21" t="e">
        <f>IF(OR($B4950="",N$3&lt;$D4950+Настройки!$B$7),0,MAX(0,$E4950-MAX(0,SUMIFS(Тех_Движение!$G$2:$G$5111,Тех_Движение!$D$2:$D$5111,$C4950,Тех_Движение!$B$2:$B$5111,"&lt;="&amp;N$3)-$F4950)))</f>
        <v>#VALUE!</v>
      </c>
      <c r="O4950" s="21" t="e">
        <f>IF(OR($B4950="",O$3&lt;$D4950+Настройки!$B$7),0,MAX(0,$E4950-MAX(0,SUMIFS(Тех_Движение!$G$2:$G$5111,Тех_Движение!$D$2:$D$5111,$C4950,Тех_Движение!$B$2:$B$5111,"&lt;="&amp;O$3)-$F4950)))</f>
        <v>#VALUE!</v>
      </c>
      <c r="P4950" s="21" t="e">
        <f>IF(OR($B4950="",P$3&lt;$D4950+Настройки!$B$7),0,MAX(0,$E4950-MAX(0,SUMIFS(Тех_Движение!$G$2:$G$5111,Тех_Движение!$D$2:$D$5111,$C4950,Тех_Движение!$B$2:$B$5111,"&lt;="&amp;P$3)-$F4950)))</f>
        <v>#VALUE!</v>
      </c>
      <c r="Q4950" s="21" t="e">
        <f>IF(OR($B4950="",Q$3&lt;$D4950+Настройки!$B$7),0,MAX(0,$E4950-MAX(0,SUMIFS(Тех_Движение!$G$2:$G$5111,Тех_Движение!$D$2:$D$5111,$C4950,Тех_Движение!$B$2:$B$5111,"&lt;="&amp;Q$3)-$F4950)))</f>
        <v>#VALUE!</v>
      </c>
      <c r="R4950" s="21" t="str">
        <f t="shared" si="232"/>
        <v/>
      </c>
      <c r="S4950" s="23" t="str">
        <f>IF($B4950="","",VLOOKUP($C4950,Настройки!$A$11:$L$17,9,FALSE))</f>
        <v/>
      </c>
      <c r="T4950" s="23" t="str">
        <f t="shared" si="233"/>
        <v/>
      </c>
    </row>
    <row r="4951" spans="1:20" x14ac:dyDescent="0.3">
      <c r="A4951" s="20">
        <f>Тех_Движение!$A$4948</f>
        <v>4947</v>
      </c>
      <c r="B4951" s="20" t="str">
        <f>IF(Тех_Движение!$F$4948&gt;0,Тех_Движение!$I$4948,"")</f>
        <v/>
      </c>
      <c r="C4951" s="20" t="str">
        <f>IF($B4951="","",Тех_Движение!$D$4948)</f>
        <v/>
      </c>
      <c r="D4951" s="9" t="str">
        <f>IF($B4951="","",Тех_Движение!$B$4948)</f>
        <v/>
      </c>
      <c r="E4951" s="21" t="str">
        <f>IF($B4951="","",Тех_Движение!$F$4948)</f>
        <v/>
      </c>
      <c r="F4951" s="21" t="str">
        <f>IF($B4951="","",SUMIFS($E$5:$E4950,$C$5:$C4950,$C4951))</f>
        <v/>
      </c>
      <c r="G4951" s="21" t="str">
        <f>IF($B4951="","",MAX(0,$E4951-MAX(0,SUMIFS(Тех_Движение!$G$2:$G$5111,Тех_Движение!$D$2:$D$5111,$C4951,Тех_Движение!$B$2:$B$5111,"&lt;="&amp;Настройки!$B$5-1)-$F4951)))</f>
        <v/>
      </c>
      <c r="H4951" s="21" t="str">
        <f>IF($B4951="","",IF(AND($D4951&gt;=Настройки!$B$5,$D4951&lt;=Настройки!$B$6),$E4951,0))</f>
        <v/>
      </c>
      <c r="I4951" s="21" t="str">
        <f t="shared" si="231"/>
        <v/>
      </c>
      <c r="J4951" s="21" t="str">
        <f>IF($B4951="","",MAX(0,$E4951-MAX(0,SUMIFS(Тех_Движение!$G$2:$G$5111,Тех_Движение!$D$2:$D$5111,$C4951,Тех_Движение!$B$2:$B$5111,"&lt;="&amp;Настройки!$B$6)-$F4951)))</f>
        <v/>
      </c>
      <c r="K4951" s="21" t="e">
        <f>IF(OR($B4951="",K$3&lt;$D4951+Настройки!$B$7),0,MAX(0,$E4951-MAX(0,SUMIFS(Тех_Движение!$G$2:$G$5111,Тех_Движение!$D$2:$D$5111,$C4951,Тех_Движение!$B$2:$B$5111,"&lt;="&amp;K$3)-$F4951)))</f>
        <v>#VALUE!</v>
      </c>
      <c r="L4951" s="21" t="e">
        <f>IF(OR($B4951="",L$3&lt;$D4951+Настройки!$B$7),0,MAX(0,$E4951-MAX(0,SUMIFS(Тех_Движение!$G$2:$G$5111,Тех_Движение!$D$2:$D$5111,$C4951,Тех_Движение!$B$2:$B$5111,"&lt;="&amp;L$3)-$F4951)))</f>
        <v>#VALUE!</v>
      </c>
      <c r="M4951" s="21" t="e">
        <f>IF(OR($B4951="",M$3&lt;$D4951+Настройки!$B$7),0,MAX(0,$E4951-MAX(0,SUMIFS(Тех_Движение!$G$2:$G$5111,Тех_Движение!$D$2:$D$5111,$C4951,Тех_Движение!$B$2:$B$5111,"&lt;="&amp;M$3)-$F4951)))</f>
        <v>#VALUE!</v>
      </c>
      <c r="N4951" s="21" t="e">
        <f>IF(OR($B4951="",N$3&lt;$D4951+Настройки!$B$7),0,MAX(0,$E4951-MAX(0,SUMIFS(Тех_Движение!$G$2:$G$5111,Тех_Движение!$D$2:$D$5111,$C4951,Тех_Движение!$B$2:$B$5111,"&lt;="&amp;N$3)-$F4951)))</f>
        <v>#VALUE!</v>
      </c>
      <c r="O4951" s="21" t="e">
        <f>IF(OR($B4951="",O$3&lt;$D4951+Настройки!$B$7),0,MAX(0,$E4951-MAX(0,SUMIFS(Тех_Движение!$G$2:$G$5111,Тех_Движение!$D$2:$D$5111,$C4951,Тех_Движение!$B$2:$B$5111,"&lt;="&amp;O$3)-$F4951)))</f>
        <v>#VALUE!</v>
      </c>
      <c r="P4951" s="21" t="e">
        <f>IF(OR($B4951="",P$3&lt;$D4951+Настройки!$B$7),0,MAX(0,$E4951-MAX(0,SUMIFS(Тех_Движение!$G$2:$G$5111,Тех_Движение!$D$2:$D$5111,$C4951,Тех_Движение!$B$2:$B$5111,"&lt;="&amp;P$3)-$F4951)))</f>
        <v>#VALUE!</v>
      </c>
      <c r="Q4951" s="21" t="e">
        <f>IF(OR($B4951="",Q$3&lt;$D4951+Настройки!$B$7),0,MAX(0,$E4951-MAX(0,SUMIFS(Тех_Движение!$G$2:$G$5111,Тех_Движение!$D$2:$D$5111,$C4951,Тех_Движение!$B$2:$B$5111,"&lt;="&amp;Q$3)-$F4951)))</f>
        <v>#VALUE!</v>
      </c>
      <c r="R4951" s="21" t="str">
        <f t="shared" si="232"/>
        <v/>
      </c>
      <c r="S4951" s="23" t="str">
        <f>IF($B4951="","",VLOOKUP($C4951,Настройки!$A$11:$L$17,9,FALSE))</f>
        <v/>
      </c>
      <c r="T4951" s="23" t="str">
        <f t="shared" si="233"/>
        <v/>
      </c>
    </row>
    <row r="4952" spans="1:20" x14ac:dyDescent="0.3">
      <c r="A4952" s="20">
        <f>Тех_Движение!$A$4949</f>
        <v>4948</v>
      </c>
      <c r="B4952" s="20" t="str">
        <f>IF(Тех_Движение!$F$4949&gt;0,Тех_Движение!$I$4949,"")</f>
        <v/>
      </c>
      <c r="C4952" s="20" t="str">
        <f>IF($B4952="","",Тех_Движение!$D$4949)</f>
        <v/>
      </c>
      <c r="D4952" s="9" t="str">
        <f>IF($B4952="","",Тех_Движение!$B$4949)</f>
        <v/>
      </c>
      <c r="E4952" s="21" t="str">
        <f>IF($B4952="","",Тех_Движение!$F$4949)</f>
        <v/>
      </c>
      <c r="F4952" s="21" t="str">
        <f>IF($B4952="","",SUMIFS($E$5:$E4951,$C$5:$C4951,$C4952))</f>
        <v/>
      </c>
      <c r="G4952" s="21" t="str">
        <f>IF($B4952="","",MAX(0,$E4952-MAX(0,SUMIFS(Тех_Движение!$G$2:$G$5111,Тех_Движение!$D$2:$D$5111,$C4952,Тех_Движение!$B$2:$B$5111,"&lt;="&amp;Настройки!$B$5-1)-$F4952)))</f>
        <v/>
      </c>
      <c r="H4952" s="21" t="str">
        <f>IF($B4952="","",IF(AND($D4952&gt;=Настройки!$B$5,$D4952&lt;=Настройки!$B$6),$E4952,0))</f>
        <v/>
      </c>
      <c r="I4952" s="21" t="str">
        <f t="shared" si="231"/>
        <v/>
      </c>
      <c r="J4952" s="21" t="str">
        <f>IF($B4952="","",MAX(0,$E4952-MAX(0,SUMIFS(Тех_Движение!$G$2:$G$5111,Тех_Движение!$D$2:$D$5111,$C4952,Тех_Движение!$B$2:$B$5111,"&lt;="&amp;Настройки!$B$6)-$F4952)))</f>
        <v/>
      </c>
      <c r="K4952" s="21" t="e">
        <f>IF(OR($B4952="",K$3&lt;$D4952+Настройки!$B$7),0,MAX(0,$E4952-MAX(0,SUMIFS(Тех_Движение!$G$2:$G$5111,Тех_Движение!$D$2:$D$5111,$C4952,Тех_Движение!$B$2:$B$5111,"&lt;="&amp;K$3)-$F4952)))</f>
        <v>#VALUE!</v>
      </c>
      <c r="L4952" s="21" t="e">
        <f>IF(OR($B4952="",L$3&lt;$D4952+Настройки!$B$7),0,MAX(0,$E4952-MAX(0,SUMIFS(Тех_Движение!$G$2:$G$5111,Тех_Движение!$D$2:$D$5111,$C4952,Тех_Движение!$B$2:$B$5111,"&lt;="&amp;L$3)-$F4952)))</f>
        <v>#VALUE!</v>
      </c>
      <c r="M4952" s="21" t="e">
        <f>IF(OR($B4952="",M$3&lt;$D4952+Настройки!$B$7),0,MAX(0,$E4952-MAX(0,SUMIFS(Тех_Движение!$G$2:$G$5111,Тех_Движение!$D$2:$D$5111,$C4952,Тех_Движение!$B$2:$B$5111,"&lt;="&amp;M$3)-$F4952)))</f>
        <v>#VALUE!</v>
      </c>
      <c r="N4952" s="21" t="e">
        <f>IF(OR($B4952="",N$3&lt;$D4952+Настройки!$B$7),0,MAX(0,$E4952-MAX(0,SUMIFS(Тех_Движение!$G$2:$G$5111,Тех_Движение!$D$2:$D$5111,$C4952,Тех_Движение!$B$2:$B$5111,"&lt;="&amp;N$3)-$F4952)))</f>
        <v>#VALUE!</v>
      </c>
      <c r="O4952" s="21" t="e">
        <f>IF(OR($B4952="",O$3&lt;$D4952+Настройки!$B$7),0,MAX(0,$E4952-MAX(0,SUMIFS(Тех_Движение!$G$2:$G$5111,Тех_Движение!$D$2:$D$5111,$C4952,Тех_Движение!$B$2:$B$5111,"&lt;="&amp;O$3)-$F4952)))</f>
        <v>#VALUE!</v>
      </c>
      <c r="P4952" s="21" t="e">
        <f>IF(OR($B4952="",P$3&lt;$D4952+Настройки!$B$7),0,MAX(0,$E4952-MAX(0,SUMIFS(Тех_Движение!$G$2:$G$5111,Тех_Движение!$D$2:$D$5111,$C4952,Тех_Движение!$B$2:$B$5111,"&lt;="&amp;P$3)-$F4952)))</f>
        <v>#VALUE!</v>
      </c>
      <c r="Q4952" s="21" t="e">
        <f>IF(OR($B4952="",Q$3&lt;$D4952+Настройки!$B$7),0,MAX(0,$E4952-MAX(0,SUMIFS(Тех_Движение!$G$2:$G$5111,Тех_Движение!$D$2:$D$5111,$C4952,Тех_Движение!$B$2:$B$5111,"&lt;="&amp;Q$3)-$F4952)))</f>
        <v>#VALUE!</v>
      </c>
      <c r="R4952" s="21" t="str">
        <f t="shared" si="232"/>
        <v/>
      </c>
      <c r="S4952" s="23" t="str">
        <f>IF($B4952="","",VLOOKUP($C4952,Настройки!$A$11:$L$17,9,FALSE))</f>
        <v/>
      </c>
      <c r="T4952" s="23" t="str">
        <f t="shared" si="233"/>
        <v/>
      </c>
    </row>
    <row r="4953" spans="1:20" x14ac:dyDescent="0.3">
      <c r="A4953" s="20">
        <f>Тех_Движение!$A$4950</f>
        <v>4949</v>
      </c>
      <c r="B4953" s="20" t="str">
        <f>IF(Тех_Движение!$F$4950&gt;0,Тех_Движение!$I$4950,"")</f>
        <v/>
      </c>
      <c r="C4953" s="20" t="str">
        <f>IF($B4953="","",Тех_Движение!$D$4950)</f>
        <v/>
      </c>
      <c r="D4953" s="9" t="str">
        <f>IF($B4953="","",Тех_Движение!$B$4950)</f>
        <v/>
      </c>
      <c r="E4953" s="21" t="str">
        <f>IF($B4953="","",Тех_Движение!$F$4950)</f>
        <v/>
      </c>
      <c r="F4953" s="21" t="str">
        <f>IF($B4953="","",SUMIFS($E$5:$E4952,$C$5:$C4952,$C4953))</f>
        <v/>
      </c>
      <c r="G4953" s="21" t="str">
        <f>IF($B4953="","",MAX(0,$E4953-MAX(0,SUMIFS(Тех_Движение!$G$2:$G$5111,Тех_Движение!$D$2:$D$5111,$C4953,Тех_Движение!$B$2:$B$5111,"&lt;="&amp;Настройки!$B$5-1)-$F4953)))</f>
        <v/>
      </c>
      <c r="H4953" s="21" t="str">
        <f>IF($B4953="","",IF(AND($D4953&gt;=Настройки!$B$5,$D4953&lt;=Настройки!$B$6),$E4953,0))</f>
        <v/>
      </c>
      <c r="I4953" s="21" t="str">
        <f t="shared" si="231"/>
        <v/>
      </c>
      <c r="J4953" s="21" t="str">
        <f>IF($B4953="","",MAX(0,$E4953-MAX(0,SUMIFS(Тех_Движение!$G$2:$G$5111,Тех_Движение!$D$2:$D$5111,$C4953,Тех_Движение!$B$2:$B$5111,"&lt;="&amp;Настройки!$B$6)-$F4953)))</f>
        <v/>
      </c>
      <c r="K4953" s="21" t="e">
        <f>IF(OR($B4953="",K$3&lt;$D4953+Настройки!$B$7),0,MAX(0,$E4953-MAX(0,SUMIFS(Тех_Движение!$G$2:$G$5111,Тех_Движение!$D$2:$D$5111,$C4953,Тех_Движение!$B$2:$B$5111,"&lt;="&amp;K$3)-$F4953)))</f>
        <v>#VALUE!</v>
      </c>
      <c r="L4953" s="21" t="e">
        <f>IF(OR($B4953="",L$3&lt;$D4953+Настройки!$B$7),0,MAX(0,$E4953-MAX(0,SUMIFS(Тех_Движение!$G$2:$G$5111,Тех_Движение!$D$2:$D$5111,$C4953,Тех_Движение!$B$2:$B$5111,"&lt;="&amp;L$3)-$F4953)))</f>
        <v>#VALUE!</v>
      </c>
      <c r="M4953" s="21" t="e">
        <f>IF(OR($B4953="",M$3&lt;$D4953+Настройки!$B$7),0,MAX(0,$E4953-MAX(0,SUMIFS(Тех_Движение!$G$2:$G$5111,Тех_Движение!$D$2:$D$5111,$C4953,Тех_Движение!$B$2:$B$5111,"&lt;="&amp;M$3)-$F4953)))</f>
        <v>#VALUE!</v>
      </c>
      <c r="N4953" s="21" t="e">
        <f>IF(OR($B4953="",N$3&lt;$D4953+Настройки!$B$7),0,MAX(0,$E4953-MAX(0,SUMIFS(Тех_Движение!$G$2:$G$5111,Тех_Движение!$D$2:$D$5111,$C4953,Тех_Движение!$B$2:$B$5111,"&lt;="&amp;N$3)-$F4953)))</f>
        <v>#VALUE!</v>
      </c>
      <c r="O4953" s="21" t="e">
        <f>IF(OR($B4953="",O$3&lt;$D4953+Настройки!$B$7),0,MAX(0,$E4953-MAX(0,SUMIFS(Тех_Движение!$G$2:$G$5111,Тех_Движение!$D$2:$D$5111,$C4953,Тех_Движение!$B$2:$B$5111,"&lt;="&amp;O$3)-$F4953)))</f>
        <v>#VALUE!</v>
      </c>
      <c r="P4953" s="21" t="e">
        <f>IF(OR($B4953="",P$3&lt;$D4953+Настройки!$B$7),0,MAX(0,$E4953-MAX(0,SUMIFS(Тех_Движение!$G$2:$G$5111,Тех_Движение!$D$2:$D$5111,$C4953,Тех_Движение!$B$2:$B$5111,"&lt;="&amp;P$3)-$F4953)))</f>
        <v>#VALUE!</v>
      </c>
      <c r="Q4953" s="21" t="e">
        <f>IF(OR($B4953="",Q$3&lt;$D4953+Настройки!$B$7),0,MAX(0,$E4953-MAX(0,SUMIFS(Тех_Движение!$G$2:$G$5111,Тех_Движение!$D$2:$D$5111,$C4953,Тех_Движение!$B$2:$B$5111,"&lt;="&amp;Q$3)-$F4953)))</f>
        <v>#VALUE!</v>
      </c>
      <c r="R4953" s="21" t="str">
        <f t="shared" si="232"/>
        <v/>
      </c>
      <c r="S4953" s="23" t="str">
        <f>IF($B4953="","",VLOOKUP($C4953,Настройки!$A$11:$L$17,9,FALSE))</f>
        <v/>
      </c>
      <c r="T4953" s="23" t="str">
        <f t="shared" si="233"/>
        <v/>
      </c>
    </row>
    <row r="4954" spans="1:20" x14ac:dyDescent="0.3">
      <c r="A4954" s="20">
        <f>Тех_Движение!$A$4951</f>
        <v>4950</v>
      </c>
      <c r="B4954" s="20" t="str">
        <f>IF(Тех_Движение!$F$4951&gt;0,Тех_Движение!$I$4951,"")</f>
        <v/>
      </c>
      <c r="C4954" s="20" t="str">
        <f>IF($B4954="","",Тех_Движение!$D$4951)</f>
        <v/>
      </c>
      <c r="D4954" s="9" t="str">
        <f>IF($B4954="","",Тех_Движение!$B$4951)</f>
        <v/>
      </c>
      <c r="E4954" s="21" t="str">
        <f>IF($B4954="","",Тех_Движение!$F$4951)</f>
        <v/>
      </c>
      <c r="F4954" s="21" t="str">
        <f>IF($B4954="","",SUMIFS($E$5:$E4953,$C$5:$C4953,$C4954))</f>
        <v/>
      </c>
      <c r="G4954" s="21" t="str">
        <f>IF($B4954="","",MAX(0,$E4954-MAX(0,SUMIFS(Тех_Движение!$G$2:$G$5111,Тех_Движение!$D$2:$D$5111,$C4954,Тех_Движение!$B$2:$B$5111,"&lt;="&amp;Настройки!$B$5-1)-$F4954)))</f>
        <v/>
      </c>
      <c r="H4954" s="21" t="str">
        <f>IF($B4954="","",IF(AND($D4954&gt;=Настройки!$B$5,$D4954&lt;=Настройки!$B$6),$E4954,0))</f>
        <v/>
      </c>
      <c r="I4954" s="21" t="str">
        <f t="shared" si="231"/>
        <v/>
      </c>
      <c r="J4954" s="21" t="str">
        <f>IF($B4954="","",MAX(0,$E4954-MAX(0,SUMIFS(Тех_Движение!$G$2:$G$5111,Тех_Движение!$D$2:$D$5111,$C4954,Тех_Движение!$B$2:$B$5111,"&lt;="&amp;Настройки!$B$6)-$F4954)))</f>
        <v/>
      </c>
      <c r="K4954" s="21" t="e">
        <f>IF(OR($B4954="",K$3&lt;$D4954+Настройки!$B$7),0,MAX(0,$E4954-MAX(0,SUMIFS(Тех_Движение!$G$2:$G$5111,Тех_Движение!$D$2:$D$5111,$C4954,Тех_Движение!$B$2:$B$5111,"&lt;="&amp;K$3)-$F4954)))</f>
        <v>#VALUE!</v>
      </c>
      <c r="L4954" s="21" t="e">
        <f>IF(OR($B4954="",L$3&lt;$D4954+Настройки!$B$7),0,MAX(0,$E4954-MAX(0,SUMIFS(Тех_Движение!$G$2:$G$5111,Тех_Движение!$D$2:$D$5111,$C4954,Тех_Движение!$B$2:$B$5111,"&lt;="&amp;L$3)-$F4954)))</f>
        <v>#VALUE!</v>
      </c>
      <c r="M4954" s="21" t="e">
        <f>IF(OR($B4954="",M$3&lt;$D4954+Настройки!$B$7),0,MAX(0,$E4954-MAX(0,SUMIFS(Тех_Движение!$G$2:$G$5111,Тех_Движение!$D$2:$D$5111,$C4954,Тех_Движение!$B$2:$B$5111,"&lt;="&amp;M$3)-$F4954)))</f>
        <v>#VALUE!</v>
      </c>
      <c r="N4954" s="21" t="e">
        <f>IF(OR($B4954="",N$3&lt;$D4954+Настройки!$B$7),0,MAX(0,$E4954-MAX(0,SUMIFS(Тех_Движение!$G$2:$G$5111,Тех_Движение!$D$2:$D$5111,$C4954,Тех_Движение!$B$2:$B$5111,"&lt;="&amp;N$3)-$F4954)))</f>
        <v>#VALUE!</v>
      </c>
      <c r="O4954" s="21" t="e">
        <f>IF(OR($B4954="",O$3&lt;$D4954+Настройки!$B$7),0,MAX(0,$E4954-MAX(0,SUMIFS(Тех_Движение!$G$2:$G$5111,Тех_Движение!$D$2:$D$5111,$C4954,Тех_Движение!$B$2:$B$5111,"&lt;="&amp;O$3)-$F4954)))</f>
        <v>#VALUE!</v>
      </c>
      <c r="P4954" s="21" t="e">
        <f>IF(OR($B4954="",P$3&lt;$D4954+Настройки!$B$7),0,MAX(0,$E4954-MAX(0,SUMIFS(Тех_Движение!$G$2:$G$5111,Тех_Движение!$D$2:$D$5111,$C4954,Тех_Движение!$B$2:$B$5111,"&lt;="&amp;P$3)-$F4954)))</f>
        <v>#VALUE!</v>
      </c>
      <c r="Q4954" s="21" t="e">
        <f>IF(OR($B4954="",Q$3&lt;$D4954+Настройки!$B$7),0,MAX(0,$E4954-MAX(0,SUMIFS(Тех_Движение!$G$2:$G$5111,Тех_Движение!$D$2:$D$5111,$C4954,Тех_Движение!$B$2:$B$5111,"&lt;="&amp;Q$3)-$F4954)))</f>
        <v>#VALUE!</v>
      </c>
      <c r="R4954" s="21" t="str">
        <f t="shared" si="232"/>
        <v/>
      </c>
      <c r="S4954" s="23" t="str">
        <f>IF($B4954="","",VLOOKUP($C4954,Настройки!$A$11:$L$17,9,FALSE))</f>
        <v/>
      </c>
      <c r="T4954" s="23" t="str">
        <f t="shared" si="233"/>
        <v/>
      </c>
    </row>
    <row r="4955" spans="1:20" x14ac:dyDescent="0.3">
      <c r="A4955" s="20">
        <f>Тех_Движение!$A$4952</f>
        <v>4951</v>
      </c>
      <c r="B4955" s="20" t="str">
        <f>IF(Тех_Движение!$F$4952&gt;0,Тех_Движение!$I$4952,"")</f>
        <v/>
      </c>
      <c r="C4955" s="20" t="str">
        <f>IF($B4955="","",Тех_Движение!$D$4952)</f>
        <v/>
      </c>
      <c r="D4955" s="9" t="str">
        <f>IF($B4955="","",Тех_Движение!$B$4952)</f>
        <v/>
      </c>
      <c r="E4955" s="21" t="str">
        <f>IF($B4955="","",Тех_Движение!$F$4952)</f>
        <v/>
      </c>
      <c r="F4955" s="21" t="str">
        <f>IF($B4955="","",SUMIFS($E$5:$E4954,$C$5:$C4954,$C4955))</f>
        <v/>
      </c>
      <c r="G4955" s="21" t="str">
        <f>IF($B4955="","",MAX(0,$E4955-MAX(0,SUMIFS(Тех_Движение!$G$2:$G$5111,Тех_Движение!$D$2:$D$5111,$C4955,Тех_Движение!$B$2:$B$5111,"&lt;="&amp;Настройки!$B$5-1)-$F4955)))</f>
        <v/>
      </c>
      <c r="H4955" s="21" t="str">
        <f>IF($B4955="","",IF(AND($D4955&gt;=Настройки!$B$5,$D4955&lt;=Настройки!$B$6),$E4955,0))</f>
        <v/>
      </c>
      <c r="I4955" s="21" t="str">
        <f t="shared" si="231"/>
        <v/>
      </c>
      <c r="J4955" s="21" t="str">
        <f>IF($B4955="","",MAX(0,$E4955-MAX(0,SUMIFS(Тех_Движение!$G$2:$G$5111,Тех_Движение!$D$2:$D$5111,$C4955,Тех_Движение!$B$2:$B$5111,"&lt;="&amp;Настройки!$B$6)-$F4955)))</f>
        <v/>
      </c>
      <c r="K4955" s="21" t="e">
        <f>IF(OR($B4955="",K$3&lt;$D4955+Настройки!$B$7),0,MAX(0,$E4955-MAX(0,SUMIFS(Тех_Движение!$G$2:$G$5111,Тех_Движение!$D$2:$D$5111,$C4955,Тех_Движение!$B$2:$B$5111,"&lt;="&amp;K$3)-$F4955)))</f>
        <v>#VALUE!</v>
      </c>
      <c r="L4955" s="21" t="e">
        <f>IF(OR($B4955="",L$3&lt;$D4955+Настройки!$B$7),0,MAX(0,$E4955-MAX(0,SUMIFS(Тех_Движение!$G$2:$G$5111,Тех_Движение!$D$2:$D$5111,$C4955,Тех_Движение!$B$2:$B$5111,"&lt;="&amp;L$3)-$F4955)))</f>
        <v>#VALUE!</v>
      </c>
      <c r="M4955" s="21" t="e">
        <f>IF(OR($B4955="",M$3&lt;$D4955+Настройки!$B$7),0,MAX(0,$E4955-MAX(0,SUMIFS(Тех_Движение!$G$2:$G$5111,Тех_Движение!$D$2:$D$5111,$C4955,Тех_Движение!$B$2:$B$5111,"&lt;="&amp;M$3)-$F4955)))</f>
        <v>#VALUE!</v>
      </c>
      <c r="N4955" s="21" t="e">
        <f>IF(OR($B4955="",N$3&lt;$D4955+Настройки!$B$7),0,MAX(0,$E4955-MAX(0,SUMIFS(Тех_Движение!$G$2:$G$5111,Тех_Движение!$D$2:$D$5111,$C4955,Тех_Движение!$B$2:$B$5111,"&lt;="&amp;N$3)-$F4955)))</f>
        <v>#VALUE!</v>
      </c>
      <c r="O4955" s="21" t="e">
        <f>IF(OR($B4955="",O$3&lt;$D4955+Настройки!$B$7),0,MAX(0,$E4955-MAX(0,SUMIFS(Тех_Движение!$G$2:$G$5111,Тех_Движение!$D$2:$D$5111,$C4955,Тех_Движение!$B$2:$B$5111,"&lt;="&amp;O$3)-$F4955)))</f>
        <v>#VALUE!</v>
      </c>
      <c r="P4955" s="21" t="e">
        <f>IF(OR($B4955="",P$3&lt;$D4955+Настройки!$B$7),0,MAX(0,$E4955-MAX(0,SUMIFS(Тех_Движение!$G$2:$G$5111,Тех_Движение!$D$2:$D$5111,$C4955,Тех_Движение!$B$2:$B$5111,"&lt;="&amp;P$3)-$F4955)))</f>
        <v>#VALUE!</v>
      </c>
      <c r="Q4955" s="21" t="e">
        <f>IF(OR($B4955="",Q$3&lt;$D4955+Настройки!$B$7),0,MAX(0,$E4955-MAX(0,SUMIFS(Тех_Движение!$G$2:$G$5111,Тех_Движение!$D$2:$D$5111,$C4955,Тех_Движение!$B$2:$B$5111,"&lt;="&amp;Q$3)-$F4955)))</f>
        <v>#VALUE!</v>
      </c>
      <c r="R4955" s="21" t="str">
        <f t="shared" si="232"/>
        <v/>
      </c>
      <c r="S4955" s="23" t="str">
        <f>IF($B4955="","",VLOOKUP($C4955,Настройки!$A$11:$L$17,9,FALSE))</f>
        <v/>
      </c>
      <c r="T4955" s="23" t="str">
        <f t="shared" si="233"/>
        <v/>
      </c>
    </row>
    <row r="4956" spans="1:20" x14ac:dyDescent="0.3">
      <c r="A4956" s="20">
        <f>Тех_Движение!$A$4953</f>
        <v>4952</v>
      </c>
      <c r="B4956" s="20" t="str">
        <f>IF(Тех_Движение!$F$4953&gt;0,Тех_Движение!$I$4953,"")</f>
        <v/>
      </c>
      <c r="C4956" s="20" t="str">
        <f>IF($B4956="","",Тех_Движение!$D$4953)</f>
        <v/>
      </c>
      <c r="D4956" s="9" t="str">
        <f>IF($B4956="","",Тех_Движение!$B$4953)</f>
        <v/>
      </c>
      <c r="E4956" s="21" t="str">
        <f>IF($B4956="","",Тех_Движение!$F$4953)</f>
        <v/>
      </c>
      <c r="F4956" s="21" t="str">
        <f>IF($B4956="","",SUMIFS($E$5:$E4955,$C$5:$C4955,$C4956))</f>
        <v/>
      </c>
      <c r="G4956" s="21" t="str">
        <f>IF($B4956="","",MAX(0,$E4956-MAX(0,SUMIFS(Тех_Движение!$G$2:$G$5111,Тех_Движение!$D$2:$D$5111,$C4956,Тех_Движение!$B$2:$B$5111,"&lt;="&amp;Настройки!$B$5-1)-$F4956)))</f>
        <v/>
      </c>
      <c r="H4956" s="21" t="str">
        <f>IF($B4956="","",IF(AND($D4956&gt;=Настройки!$B$5,$D4956&lt;=Настройки!$B$6),$E4956,0))</f>
        <v/>
      </c>
      <c r="I4956" s="21" t="str">
        <f t="shared" si="231"/>
        <v/>
      </c>
      <c r="J4956" s="21" t="str">
        <f>IF($B4956="","",MAX(0,$E4956-MAX(0,SUMIFS(Тех_Движение!$G$2:$G$5111,Тех_Движение!$D$2:$D$5111,$C4956,Тех_Движение!$B$2:$B$5111,"&lt;="&amp;Настройки!$B$6)-$F4956)))</f>
        <v/>
      </c>
      <c r="K4956" s="21" t="e">
        <f>IF(OR($B4956="",K$3&lt;$D4956+Настройки!$B$7),0,MAX(0,$E4956-MAX(0,SUMIFS(Тех_Движение!$G$2:$G$5111,Тех_Движение!$D$2:$D$5111,$C4956,Тех_Движение!$B$2:$B$5111,"&lt;="&amp;K$3)-$F4956)))</f>
        <v>#VALUE!</v>
      </c>
      <c r="L4956" s="21" t="e">
        <f>IF(OR($B4956="",L$3&lt;$D4956+Настройки!$B$7),0,MAX(0,$E4956-MAX(0,SUMIFS(Тех_Движение!$G$2:$G$5111,Тех_Движение!$D$2:$D$5111,$C4956,Тех_Движение!$B$2:$B$5111,"&lt;="&amp;L$3)-$F4956)))</f>
        <v>#VALUE!</v>
      </c>
      <c r="M4956" s="21" t="e">
        <f>IF(OR($B4956="",M$3&lt;$D4956+Настройки!$B$7),0,MAX(0,$E4956-MAX(0,SUMIFS(Тех_Движение!$G$2:$G$5111,Тех_Движение!$D$2:$D$5111,$C4956,Тех_Движение!$B$2:$B$5111,"&lt;="&amp;M$3)-$F4956)))</f>
        <v>#VALUE!</v>
      </c>
      <c r="N4956" s="21" t="e">
        <f>IF(OR($B4956="",N$3&lt;$D4956+Настройки!$B$7),0,MAX(0,$E4956-MAX(0,SUMIFS(Тех_Движение!$G$2:$G$5111,Тех_Движение!$D$2:$D$5111,$C4956,Тех_Движение!$B$2:$B$5111,"&lt;="&amp;N$3)-$F4956)))</f>
        <v>#VALUE!</v>
      </c>
      <c r="O4956" s="21" t="e">
        <f>IF(OR($B4956="",O$3&lt;$D4956+Настройки!$B$7),0,MAX(0,$E4956-MAX(0,SUMIFS(Тех_Движение!$G$2:$G$5111,Тех_Движение!$D$2:$D$5111,$C4956,Тех_Движение!$B$2:$B$5111,"&lt;="&amp;O$3)-$F4956)))</f>
        <v>#VALUE!</v>
      </c>
      <c r="P4956" s="21" t="e">
        <f>IF(OR($B4956="",P$3&lt;$D4956+Настройки!$B$7),0,MAX(0,$E4956-MAX(0,SUMIFS(Тех_Движение!$G$2:$G$5111,Тех_Движение!$D$2:$D$5111,$C4956,Тех_Движение!$B$2:$B$5111,"&lt;="&amp;P$3)-$F4956)))</f>
        <v>#VALUE!</v>
      </c>
      <c r="Q4956" s="21" t="e">
        <f>IF(OR($B4956="",Q$3&lt;$D4956+Настройки!$B$7),0,MAX(0,$E4956-MAX(0,SUMIFS(Тех_Движение!$G$2:$G$5111,Тех_Движение!$D$2:$D$5111,$C4956,Тех_Движение!$B$2:$B$5111,"&lt;="&amp;Q$3)-$F4956)))</f>
        <v>#VALUE!</v>
      </c>
      <c r="R4956" s="21" t="str">
        <f t="shared" si="232"/>
        <v/>
      </c>
      <c r="S4956" s="23" t="str">
        <f>IF($B4956="","",VLOOKUP($C4956,Настройки!$A$11:$L$17,9,FALSE))</f>
        <v/>
      </c>
      <c r="T4956" s="23" t="str">
        <f t="shared" si="233"/>
        <v/>
      </c>
    </row>
    <row r="4957" spans="1:20" x14ac:dyDescent="0.3">
      <c r="A4957" s="20">
        <f>Тех_Движение!$A$4954</f>
        <v>4953</v>
      </c>
      <c r="B4957" s="20" t="str">
        <f>IF(Тех_Движение!$F$4954&gt;0,Тех_Движение!$I$4954,"")</f>
        <v/>
      </c>
      <c r="C4957" s="20" t="str">
        <f>IF($B4957="","",Тех_Движение!$D$4954)</f>
        <v/>
      </c>
      <c r="D4957" s="9" t="str">
        <f>IF($B4957="","",Тех_Движение!$B$4954)</f>
        <v/>
      </c>
      <c r="E4957" s="21" t="str">
        <f>IF($B4957="","",Тех_Движение!$F$4954)</f>
        <v/>
      </c>
      <c r="F4957" s="21" t="str">
        <f>IF($B4957="","",SUMIFS($E$5:$E4956,$C$5:$C4956,$C4957))</f>
        <v/>
      </c>
      <c r="G4957" s="21" t="str">
        <f>IF($B4957="","",MAX(0,$E4957-MAX(0,SUMIFS(Тех_Движение!$G$2:$G$5111,Тех_Движение!$D$2:$D$5111,$C4957,Тех_Движение!$B$2:$B$5111,"&lt;="&amp;Настройки!$B$5-1)-$F4957)))</f>
        <v/>
      </c>
      <c r="H4957" s="21" t="str">
        <f>IF($B4957="","",IF(AND($D4957&gt;=Настройки!$B$5,$D4957&lt;=Настройки!$B$6),$E4957,0))</f>
        <v/>
      </c>
      <c r="I4957" s="21" t="str">
        <f t="shared" si="231"/>
        <v/>
      </c>
      <c r="J4957" s="21" t="str">
        <f>IF($B4957="","",MAX(0,$E4957-MAX(0,SUMIFS(Тех_Движение!$G$2:$G$5111,Тех_Движение!$D$2:$D$5111,$C4957,Тех_Движение!$B$2:$B$5111,"&lt;="&amp;Настройки!$B$6)-$F4957)))</f>
        <v/>
      </c>
      <c r="K4957" s="21" t="e">
        <f>IF(OR($B4957="",K$3&lt;$D4957+Настройки!$B$7),0,MAX(0,$E4957-MAX(0,SUMIFS(Тех_Движение!$G$2:$G$5111,Тех_Движение!$D$2:$D$5111,$C4957,Тех_Движение!$B$2:$B$5111,"&lt;="&amp;K$3)-$F4957)))</f>
        <v>#VALUE!</v>
      </c>
      <c r="L4957" s="21" t="e">
        <f>IF(OR($B4957="",L$3&lt;$D4957+Настройки!$B$7),0,MAX(0,$E4957-MAX(0,SUMIFS(Тех_Движение!$G$2:$G$5111,Тех_Движение!$D$2:$D$5111,$C4957,Тех_Движение!$B$2:$B$5111,"&lt;="&amp;L$3)-$F4957)))</f>
        <v>#VALUE!</v>
      </c>
      <c r="M4957" s="21" t="e">
        <f>IF(OR($B4957="",M$3&lt;$D4957+Настройки!$B$7),0,MAX(0,$E4957-MAX(0,SUMIFS(Тех_Движение!$G$2:$G$5111,Тех_Движение!$D$2:$D$5111,$C4957,Тех_Движение!$B$2:$B$5111,"&lt;="&amp;M$3)-$F4957)))</f>
        <v>#VALUE!</v>
      </c>
      <c r="N4957" s="21" t="e">
        <f>IF(OR($B4957="",N$3&lt;$D4957+Настройки!$B$7),0,MAX(0,$E4957-MAX(0,SUMIFS(Тех_Движение!$G$2:$G$5111,Тех_Движение!$D$2:$D$5111,$C4957,Тех_Движение!$B$2:$B$5111,"&lt;="&amp;N$3)-$F4957)))</f>
        <v>#VALUE!</v>
      </c>
      <c r="O4957" s="21" t="e">
        <f>IF(OR($B4957="",O$3&lt;$D4957+Настройки!$B$7),0,MAX(0,$E4957-MAX(0,SUMIFS(Тех_Движение!$G$2:$G$5111,Тех_Движение!$D$2:$D$5111,$C4957,Тех_Движение!$B$2:$B$5111,"&lt;="&amp;O$3)-$F4957)))</f>
        <v>#VALUE!</v>
      </c>
      <c r="P4957" s="21" t="e">
        <f>IF(OR($B4957="",P$3&lt;$D4957+Настройки!$B$7),0,MAX(0,$E4957-MAX(0,SUMIFS(Тех_Движение!$G$2:$G$5111,Тех_Движение!$D$2:$D$5111,$C4957,Тех_Движение!$B$2:$B$5111,"&lt;="&amp;P$3)-$F4957)))</f>
        <v>#VALUE!</v>
      </c>
      <c r="Q4957" s="21" t="e">
        <f>IF(OR($B4957="",Q$3&lt;$D4957+Настройки!$B$7),0,MAX(0,$E4957-MAX(0,SUMIFS(Тех_Движение!$G$2:$G$5111,Тех_Движение!$D$2:$D$5111,$C4957,Тех_Движение!$B$2:$B$5111,"&lt;="&amp;Q$3)-$F4957)))</f>
        <v>#VALUE!</v>
      </c>
      <c r="R4957" s="21" t="str">
        <f t="shared" si="232"/>
        <v/>
      </c>
      <c r="S4957" s="23" t="str">
        <f>IF($B4957="","",VLOOKUP($C4957,Настройки!$A$11:$L$17,9,FALSE))</f>
        <v/>
      </c>
      <c r="T4957" s="23" t="str">
        <f t="shared" si="233"/>
        <v/>
      </c>
    </row>
    <row r="4958" spans="1:20" x14ac:dyDescent="0.3">
      <c r="A4958" s="20">
        <f>Тех_Движение!$A$4955</f>
        <v>4954</v>
      </c>
      <c r="B4958" s="20" t="str">
        <f>IF(Тех_Движение!$F$4955&gt;0,Тех_Движение!$I$4955,"")</f>
        <v/>
      </c>
      <c r="C4958" s="20" t="str">
        <f>IF($B4958="","",Тех_Движение!$D$4955)</f>
        <v/>
      </c>
      <c r="D4958" s="9" t="str">
        <f>IF($B4958="","",Тех_Движение!$B$4955)</f>
        <v/>
      </c>
      <c r="E4958" s="21" t="str">
        <f>IF($B4958="","",Тех_Движение!$F$4955)</f>
        <v/>
      </c>
      <c r="F4958" s="21" t="str">
        <f>IF($B4958="","",SUMIFS($E$5:$E4957,$C$5:$C4957,$C4958))</f>
        <v/>
      </c>
      <c r="G4958" s="21" t="str">
        <f>IF($B4958="","",MAX(0,$E4958-MAX(0,SUMIFS(Тех_Движение!$G$2:$G$5111,Тех_Движение!$D$2:$D$5111,$C4958,Тех_Движение!$B$2:$B$5111,"&lt;="&amp;Настройки!$B$5-1)-$F4958)))</f>
        <v/>
      </c>
      <c r="H4958" s="21" t="str">
        <f>IF($B4958="","",IF(AND($D4958&gt;=Настройки!$B$5,$D4958&lt;=Настройки!$B$6),$E4958,0))</f>
        <v/>
      </c>
      <c r="I4958" s="21" t="str">
        <f t="shared" si="231"/>
        <v/>
      </c>
      <c r="J4958" s="21" t="str">
        <f>IF($B4958="","",MAX(0,$E4958-MAX(0,SUMIFS(Тех_Движение!$G$2:$G$5111,Тех_Движение!$D$2:$D$5111,$C4958,Тех_Движение!$B$2:$B$5111,"&lt;="&amp;Настройки!$B$6)-$F4958)))</f>
        <v/>
      </c>
      <c r="K4958" s="21" t="e">
        <f>IF(OR($B4958="",K$3&lt;$D4958+Настройки!$B$7),0,MAX(0,$E4958-MAX(0,SUMIFS(Тех_Движение!$G$2:$G$5111,Тех_Движение!$D$2:$D$5111,$C4958,Тех_Движение!$B$2:$B$5111,"&lt;="&amp;K$3)-$F4958)))</f>
        <v>#VALUE!</v>
      </c>
      <c r="L4958" s="21" t="e">
        <f>IF(OR($B4958="",L$3&lt;$D4958+Настройки!$B$7),0,MAX(0,$E4958-MAX(0,SUMIFS(Тех_Движение!$G$2:$G$5111,Тех_Движение!$D$2:$D$5111,$C4958,Тех_Движение!$B$2:$B$5111,"&lt;="&amp;L$3)-$F4958)))</f>
        <v>#VALUE!</v>
      </c>
      <c r="M4958" s="21" t="e">
        <f>IF(OR($B4958="",M$3&lt;$D4958+Настройки!$B$7),0,MAX(0,$E4958-MAX(0,SUMIFS(Тех_Движение!$G$2:$G$5111,Тех_Движение!$D$2:$D$5111,$C4958,Тех_Движение!$B$2:$B$5111,"&lt;="&amp;M$3)-$F4958)))</f>
        <v>#VALUE!</v>
      </c>
      <c r="N4958" s="21" t="e">
        <f>IF(OR($B4958="",N$3&lt;$D4958+Настройки!$B$7),0,MAX(0,$E4958-MAX(0,SUMIFS(Тех_Движение!$G$2:$G$5111,Тех_Движение!$D$2:$D$5111,$C4958,Тех_Движение!$B$2:$B$5111,"&lt;="&amp;N$3)-$F4958)))</f>
        <v>#VALUE!</v>
      </c>
      <c r="O4958" s="21" t="e">
        <f>IF(OR($B4958="",O$3&lt;$D4958+Настройки!$B$7),0,MAX(0,$E4958-MAX(0,SUMIFS(Тех_Движение!$G$2:$G$5111,Тех_Движение!$D$2:$D$5111,$C4958,Тех_Движение!$B$2:$B$5111,"&lt;="&amp;O$3)-$F4958)))</f>
        <v>#VALUE!</v>
      </c>
      <c r="P4958" s="21" t="e">
        <f>IF(OR($B4958="",P$3&lt;$D4958+Настройки!$B$7),0,MAX(0,$E4958-MAX(0,SUMIFS(Тех_Движение!$G$2:$G$5111,Тех_Движение!$D$2:$D$5111,$C4958,Тех_Движение!$B$2:$B$5111,"&lt;="&amp;P$3)-$F4958)))</f>
        <v>#VALUE!</v>
      </c>
      <c r="Q4958" s="21" t="e">
        <f>IF(OR($B4958="",Q$3&lt;$D4958+Настройки!$B$7),0,MAX(0,$E4958-MAX(0,SUMIFS(Тех_Движение!$G$2:$G$5111,Тех_Движение!$D$2:$D$5111,$C4958,Тех_Движение!$B$2:$B$5111,"&lt;="&amp;Q$3)-$F4958)))</f>
        <v>#VALUE!</v>
      </c>
      <c r="R4958" s="21" t="str">
        <f t="shared" si="232"/>
        <v/>
      </c>
      <c r="S4958" s="23" t="str">
        <f>IF($B4958="","",VLOOKUP($C4958,Настройки!$A$11:$L$17,9,FALSE))</f>
        <v/>
      </c>
      <c r="T4958" s="23" t="str">
        <f t="shared" si="233"/>
        <v/>
      </c>
    </row>
    <row r="4959" spans="1:20" x14ac:dyDescent="0.3">
      <c r="A4959" s="20">
        <f>Тех_Движение!$A$4956</f>
        <v>4955</v>
      </c>
      <c r="B4959" s="20" t="str">
        <f>IF(Тех_Движение!$F$4956&gt;0,Тех_Движение!$I$4956,"")</f>
        <v/>
      </c>
      <c r="C4959" s="20" t="str">
        <f>IF($B4959="","",Тех_Движение!$D$4956)</f>
        <v/>
      </c>
      <c r="D4959" s="9" t="str">
        <f>IF($B4959="","",Тех_Движение!$B$4956)</f>
        <v/>
      </c>
      <c r="E4959" s="21" t="str">
        <f>IF($B4959="","",Тех_Движение!$F$4956)</f>
        <v/>
      </c>
      <c r="F4959" s="21" t="str">
        <f>IF($B4959="","",SUMIFS($E$5:$E4958,$C$5:$C4958,$C4959))</f>
        <v/>
      </c>
      <c r="G4959" s="21" t="str">
        <f>IF($B4959="","",MAX(0,$E4959-MAX(0,SUMIFS(Тех_Движение!$G$2:$G$5111,Тех_Движение!$D$2:$D$5111,$C4959,Тех_Движение!$B$2:$B$5111,"&lt;="&amp;Настройки!$B$5-1)-$F4959)))</f>
        <v/>
      </c>
      <c r="H4959" s="21" t="str">
        <f>IF($B4959="","",IF(AND($D4959&gt;=Настройки!$B$5,$D4959&lt;=Настройки!$B$6),$E4959,0))</f>
        <v/>
      </c>
      <c r="I4959" s="21" t="str">
        <f t="shared" si="231"/>
        <v/>
      </c>
      <c r="J4959" s="21" t="str">
        <f>IF($B4959="","",MAX(0,$E4959-MAX(0,SUMIFS(Тех_Движение!$G$2:$G$5111,Тех_Движение!$D$2:$D$5111,$C4959,Тех_Движение!$B$2:$B$5111,"&lt;="&amp;Настройки!$B$6)-$F4959)))</f>
        <v/>
      </c>
      <c r="K4959" s="21" t="e">
        <f>IF(OR($B4959="",K$3&lt;$D4959+Настройки!$B$7),0,MAX(0,$E4959-MAX(0,SUMIFS(Тех_Движение!$G$2:$G$5111,Тех_Движение!$D$2:$D$5111,$C4959,Тех_Движение!$B$2:$B$5111,"&lt;="&amp;K$3)-$F4959)))</f>
        <v>#VALUE!</v>
      </c>
      <c r="L4959" s="21" t="e">
        <f>IF(OR($B4959="",L$3&lt;$D4959+Настройки!$B$7),0,MAX(0,$E4959-MAX(0,SUMIFS(Тех_Движение!$G$2:$G$5111,Тех_Движение!$D$2:$D$5111,$C4959,Тех_Движение!$B$2:$B$5111,"&lt;="&amp;L$3)-$F4959)))</f>
        <v>#VALUE!</v>
      </c>
      <c r="M4959" s="21" t="e">
        <f>IF(OR($B4959="",M$3&lt;$D4959+Настройки!$B$7),0,MAX(0,$E4959-MAX(0,SUMIFS(Тех_Движение!$G$2:$G$5111,Тех_Движение!$D$2:$D$5111,$C4959,Тех_Движение!$B$2:$B$5111,"&lt;="&amp;M$3)-$F4959)))</f>
        <v>#VALUE!</v>
      </c>
      <c r="N4959" s="21" t="e">
        <f>IF(OR($B4959="",N$3&lt;$D4959+Настройки!$B$7),0,MAX(0,$E4959-MAX(0,SUMIFS(Тех_Движение!$G$2:$G$5111,Тех_Движение!$D$2:$D$5111,$C4959,Тех_Движение!$B$2:$B$5111,"&lt;="&amp;N$3)-$F4959)))</f>
        <v>#VALUE!</v>
      </c>
      <c r="O4959" s="21" t="e">
        <f>IF(OR($B4959="",O$3&lt;$D4959+Настройки!$B$7),0,MAX(0,$E4959-MAX(0,SUMIFS(Тех_Движение!$G$2:$G$5111,Тех_Движение!$D$2:$D$5111,$C4959,Тех_Движение!$B$2:$B$5111,"&lt;="&amp;O$3)-$F4959)))</f>
        <v>#VALUE!</v>
      </c>
      <c r="P4959" s="21" t="e">
        <f>IF(OR($B4959="",P$3&lt;$D4959+Настройки!$B$7),0,MAX(0,$E4959-MAX(0,SUMIFS(Тех_Движение!$G$2:$G$5111,Тех_Движение!$D$2:$D$5111,$C4959,Тех_Движение!$B$2:$B$5111,"&lt;="&amp;P$3)-$F4959)))</f>
        <v>#VALUE!</v>
      </c>
      <c r="Q4959" s="21" t="e">
        <f>IF(OR($B4959="",Q$3&lt;$D4959+Настройки!$B$7),0,MAX(0,$E4959-MAX(0,SUMIFS(Тех_Движение!$G$2:$G$5111,Тех_Движение!$D$2:$D$5111,$C4959,Тех_Движение!$B$2:$B$5111,"&lt;="&amp;Q$3)-$F4959)))</f>
        <v>#VALUE!</v>
      </c>
      <c r="R4959" s="21" t="str">
        <f t="shared" si="232"/>
        <v/>
      </c>
      <c r="S4959" s="23" t="str">
        <f>IF($B4959="","",VLOOKUP($C4959,Настройки!$A$11:$L$17,9,FALSE))</f>
        <v/>
      </c>
      <c r="T4959" s="23" t="str">
        <f t="shared" si="233"/>
        <v/>
      </c>
    </row>
    <row r="4960" spans="1:20" x14ac:dyDescent="0.3">
      <c r="A4960" s="20">
        <f>Тех_Движение!$A$4957</f>
        <v>4956</v>
      </c>
      <c r="B4960" s="20" t="str">
        <f>IF(Тех_Движение!$F$4957&gt;0,Тех_Движение!$I$4957,"")</f>
        <v/>
      </c>
      <c r="C4960" s="20" t="str">
        <f>IF($B4960="","",Тех_Движение!$D$4957)</f>
        <v/>
      </c>
      <c r="D4960" s="9" t="str">
        <f>IF($B4960="","",Тех_Движение!$B$4957)</f>
        <v/>
      </c>
      <c r="E4960" s="21" t="str">
        <f>IF($B4960="","",Тех_Движение!$F$4957)</f>
        <v/>
      </c>
      <c r="F4960" s="21" t="str">
        <f>IF($B4960="","",SUMIFS($E$5:$E4959,$C$5:$C4959,$C4960))</f>
        <v/>
      </c>
      <c r="G4960" s="21" t="str">
        <f>IF($B4960="","",MAX(0,$E4960-MAX(0,SUMIFS(Тех_Движение!$G$2:$G$5111,Тех_Движение!$D$2:$D$5111,$C4960,Тех_Движение!$B$2:$B$5111,"&lt;="&amp;Настройки!$B$5-1)-$F4960)))</f>
        <v/>
      </c>
      <c r="H4960" s="21" t="str">
        <f>IF($B4960="","",IF(AND($D4960&gt;=Настройки!$B$5,$D4960&lt;=Настройки!$B$6),$E4960,0))</f>
        <v/>
      </c>
      <c r="I4960" s="21" t="str">
        <f t="shared" si="231"/>
        <v/>
      </c>
      <c r="J4960" s="21" t="str">
        <f>IF($B4960="","",MAX(0,$E4960-MAX(0,SUMIFS(Тех_Движение!$G$2:$G$5111,Тех_Движение!$D$2:$D$5111,$C4960,Тех_Движение!$B$2:$B$5111,"&lt;="&amp;Настройки!$B$6)-$F4960)))</f>
        <v/>
      </c>
      <c r="K4960" s="21" t="e">
        <f>IF(OR($B4960="",K$3&lt;$D4960+Настройки!$B$7),0,MAX(0,$E4960-MAX(0,SUMIFS(Тех_Движение!$G$2:$G$5111,Тех_Движение!$D$2:$D$5111,$C4960,Тех_Движение!$B$2:$B$5111,"&lt;="&amp;K$3)-$F4960)))</f>
        <v>#VALUE!</v>
      </c>
      <c r="L4960" s="21" t="e">
        <f>IF(OR($B4960="",L$3&lt;$D4960+Настройки!$B$7),0,MAX(0,$E4960-MAX(0,SUMIFS(Тех_Движение!$G$2:$G$5111,Тех_Движение!$D$2:$D$5111,$C4960,Тех_Движение!$B$2:$B$5111,"&lt;="&amp;L$3)-$F4960)))</f>
        <v>#VALUE!</v>
      </c>
      <c r="M4960" s="21" t="e">
        <f>IF(OR($B4960="",M$3&lt;$D4960+Настройки!$B$7),0,MAX(0,$E4960-MAX(0,SUMIFS(Тех_Движение!$G$2:$G$5111,Тех_Движение!$D$2:$D$5111,$C4960,Тех_Движение!$B$2:$B$5111,"&lt;="&amp;M$3)-$F4960)))</f>
        <v>#VALUE!</v>
      </c>
      <c r="N4960" s="21" t="e">
        <f>IF(OR($B4960="",N$3&lt;$D4960+Настройки!$B$7),0,MAX(0,$E4960-MAX(0,SUMIFS(Тех_Движение!$G$2:$G$5111,Тех_Движение!$D$2:$D$5111,$C4960,Тех_Движение!$B$2:$B$5111,"&lt;="&amp;N$3)-$F4960)))</f>
        <v>#VALUE!</v>
      </c>
      <c r="O4960" s="21" t="e">
        <f>IF(OR($B4960="",O$3&lt;$D4960+Настройки!$B$7),0,MAX(0,$E4960-MAX(0,SUMIFS(Тех_Движение!$G$2:$G$5111,Тех_Движение!$D$2:$D$5111,$C4960,Тех_Движение!$B$2:$B$5111,"&lt;="&amp;O$3)-$F4960)))</f>
        <v>#VALUE!</v>
      </c>
      <c r="P4960" s="21" t="e">
        <f>IF(OR($B4960="",P$3&lt;$D4960+Настройки!$B$7),0,MAX(0,$E4960-MAX(0,SUMIFS(Тех_Движение!$G$2:$G$5111,Тех_Движение!$D$2:$D$5111,$C4960,Тех_Движение!$B$2:$B$5111,"&lt;="&amp;P$3)-$F4960)))</f>
        <v>#VALUE!</v>
      </c>
      <c r="Q4960" s="21" t="e">
        <f>IF(OR($B4960="",Q$3&lt;$D4960+Настройки!$B$7),0,MAX(0,$E4960-MAX(0,SUMIFS(Тех_Движение!$G$2:$G$5111,Тех_Движение!$D$2:$D$5111,$C4960,Тех_Движение!$B$2:$B$5111,"&lt;="&amp;Q$3)-$F4960)))</f>
        <v>#VALUE!</v>
      </c>
      <c r="R4960" s="21" t="str">
        <f t="shared" si="232"/>
        <v/>
      </c>
      <c r="S4960" s="23" t="str">
        <f>IF($B4960="","",VLOOKUP($C4960,Настройки!$A$11:$L$17,9,FALSE))</f>
        <v/>
      </c>
      <c r="T4960" s="23" t="str">
        <f t="shared" si="233"/>
        <v/>
      </c>
    </row>
    <row r="4961" spans="1:20" x14ac:dyDescent="0.3">
      <c r="A4961" s="20">
        <f>Тех_Движение!$A$4958</f>
        <v>4957</v>
      </c>
      <c r="B4961" s="20" t="str">
        <f>IF(Тех_Движение!$F$4958&gt;0,Тех_Движение!$I$4958,"")</f>
        <v/>
      </c>
      <c r="C4961" s="20" t="str">
        <f>IF($B4961="","",Тех_Движение!$D$4958)</f>
        <v/>
      </c>
      <c r="D4961" s="9" t="str">
        <f>IF($B4961="","",Тех_Движение!$B$4958)</f>
        <v/>
      </c>
      <c r="E4961" s="21" t="str">
        <f>IF($B4961="","",Тех_Движение!$F$4958)</f>
        <v/>
      </c>
      <c r="F4961" s="21" t="str">
        <f>IF($B4961="","",SUMIFS($E$5:$E4960,$C$5:$C4960,$C4961))</f>
        <v/>
      </c>
      <c r="G4961" s="21" t="str">
        <f>IF($B4961="","",MAX(0,$E4961-MAX(0,SUMIFS(Тех_Движение!$G$2:$G$5111,Тех_Движение!$D$2:$D$5111,$C4961,Тех_Движение!$B$2:$B$5111,"&lt;="&amp;Настройки!$B$5-1)-$F4961)))</f>
        <v/>
      </c>
      <c r="H4961" s="21" t="str">
        <f>IF($B4961="","",IF(AND($D4961&gt;=Настройки!$B$5,$D4961&lt;=Настройки!$B$6),$E4961,0))</f>
        <v/>
      </c>
      <c r="I4961" s="21" t="str">
        <f t="shared" si="231"/>
        <v/>
      </c>
      <c r="J4961" s="21" t="str">
        <f>IF($B4961="","",MAX(0,$E4961-MAX(0,SUMIFS(Тех_Движение!$G$2:$G$5111,Тех_Движение!$D$2:$D$5111,$C4961,Тех_Движение!$B$2:$B$5111,"&lt;="&amp;Настройки!$B$6)-$F4961)))</f>
        <v/>
      </c>
      <c r="K4961" s="21" t="e">
        <f>IF(OR($B4961="",K$3&lt;$D4961+Настройки!$B$7),0,MAX(0,$E4961-MAX(0,SUMIFS(Тех_Движение!$G$2:$G$5111,Тех_Движение!$D$2:$D$5111,$C4961,Тех_Движение!$B$2:$B$5111,"&lt;="&amp;K$3)-$F4961)))</f>
        <v>#VALUE!</v>
      </c>
      <c r="L4961" s="21" t="e">
        <f>IF(OR($B4961="",L$3&lt;$D4961+Настройки!$B$7),0,MAX(0,$E4961-MAX(0,SUMIFS(Тех_Движение!$G$2:$G$5111,Тех_Движение!$D$2:$D$5111,$C4961,Тех_Движение!$B$2:$B$5111,"&lt;="&amp;L$3)-$F4961)))</f>
        <v>#VALUE!</v>
      </c>
      <c r="M4961" s="21" t="e">
        <f>IF(OR($B4961="",M$3&lt;$D4961+Настройки!$B$7),0,MAX(0,$E4961-MAX(0,SUMIFS(Тех_Движение!$G$2:$G$5111,Тех_Движение!$D$2:$D$5111,$C4961,Тех_Движение!$B$2:$B$5111,"&lt;="&amp;M$3)-$F4961)))</f>
        <v>#VALUE!</v>
      </c>
      <c r="N4961" s="21" t="e">
        <f>IF(OR($B4961="",N$3&lt;$D4961+Настройки!$B$7),0,MAX(0,$E4961-MAX(0,SUMIFS(Тех_Движение!$G$2:$G$5111,Тех_Движение!$D$2:$D$5111,$C4961,Тех_Движение!$B$2:$B$5111,"&lt;="&amp;N$3)-$F4961)))</f>
        <v>#VALUE!</v>
      </c>
      <c r="O4961" s="21" t="e">
        <f>IF(OR($B4961="",O$3&lt;$D4961+Настройки!$B$7),0,MAX(0,$E4961-MAX(0,SUMIFS(Тех_Движение!$G$2:$G$5111,Тех_Движение!$D$2:$D$5111,$C4961,Тех_Движение!$B$2:$B$5111,"&lt;="&amp;O$3)-$F4961)))</f>
        <v>#VALUE!</v>
      </c>
      <c r="P4961" s="21" t="e">
        <f>IF(OR($B4961="",P$3&lt;$D4961+Настройки!$B$7),0,MAX(0,$E4961-MAX(0,SUMIFS(Тех_Движение!$G$2:$G$5111,Тех_Движение!$D$2:$D$5111,$C4961,Тех_Движение!$B$2:$B$5111,"&lt;="&amp;P$3)-$F4961)))</f>
        <v>#VALUE!</v>
      </c>
      <c r="Q4961" s="21" t="e">
        <f>IF(OR($B4961="",Q$3&lt;$D4961+Настройки!$B$7),0,MAX(0,$E4961-MAX(0,SUMIFS(Тех_Движение!$G$2:$G$5111,Тех_Движение!$D$2:$D$5111,$C4961,Тех_Движение!$B$2:$B$5111,"&lt;="&amp;Q$3)-$F4961)))</f>
        <v>#VALUE!</v>
      </c>
      <c r="R4961" s="21" t="str">
        <f t="shared" si="232"/>
        <v/>
      </c>
      <c r="S4961" s="23" t="str">
        <f>IF($B4961="","",VLOOKUP($C4961,Настройки!$A$11:$L$17,9,FALSE))</f>
        <v/>
      </c>
      <c r="T4961" s="23" t="str">
        <f t="shared" si="233"/>
        <v/>
      </c>
    </row>
    <row r="4962" spans="1:20" x14ac:dyDescent="0.3">
      <c r="A4962" s="20">
        <f>Тех_Движение!$A$4959</f>
        <v>4958</v>
      </c>
      <c r="B4962" s="20" t="str">
        <f>IF(Тех_Движение!$F$4959&gt;0,Тех_Движение!$I$4959,"")</f>
        <v/>
      </c>
      <c r="C4962" s="20" t="str">
        <f>IF($B4962="","",Тех_Движение!$D$4959)</f>
        <v/>
      </c>
      <c r="D4962" s="9" t="str">
        <f>IF($B4962="","",Тех_Движение!$B$4959)</f>
        <v/>
      </c>
      <c r="E4962" s="21" t="str">
        <f>IF($B4962="","",Тех_Движение!$F$4959)</f>
        <v/>
      </c>
      <c r="F4962" s="21" t="str">
        <f>IF($B4962="","",SUMIFS($E$5:$E4961,$C$5:$C4961,$C4962))</f>
        <v/>
      </c>
      <c r="G4962" s="21" t="str">
        <f>IF($B4962="","",MAX(0,$E4962-MAX(0,SUMIFS(Тех_Движение!$G$2:$G$5111,Тех_Движение!$D$2:$D$5111,$C4962,Тех_Движение!$B$2:$B$5111,"&lt;="&amp;Настройки!$B$5-1)-$F4962)))</f>
        <v/>
      </c>
      <c r="H4962" s="21" t="str">
        <f>IF($B4962="","",IF(AND($D4962&gt;=Настройки!$B$5,$D4962&lt;=Настройки!$B$6),$E4962,0))</f>
        <v/>
      </c>
      <c r="I4962" s="21" t="str">
        <f t="shared" si="231"/>
        <v/>
      </c>
      <c r="J4962" s="21" t="str">
        <f>IF($B4962="","",MAX(0,$E4962-MAX(0,SUMIFS(Тех_Движение!$G$2:$G$5111,Тех_Движение!$D$2:$D$5111,$C4962,Тех_Движение!$B$2:$B$5111,"&lt;="&amp;Настройки!$B$6)-$F4962)))</f>
        <v/>
      </c>
      <c r="K4962" s="21" t="e">
        <f>IF(OR($B4962="",K$3&lt;$D4962+Настройки!$B$7),0,MAX(0,$E4962-MAX(0,SUMIFS(Тех_Движение!$G$2:$G$5111,Тех_Движение!$D$2:$D$5111,$C4962,Тех_Движение!$B$2:$B$5111,"&lt;="&amp;K$3)-$F4962)))</f>
        <v>#VALUE!</v>
      </c>
      <c r="L4962" s="21" t="e">
        <f>IF(OR($B4962="",L$3&lt;$D4962+Настройки!$B$7),0,MAX(0,$E4962-MAX(0,SUMIFS(Тех_Движение!$G$2:$G$5111,Тех_Движение!$D$2:$D$5111,$C4962,Тех_Движение!$B$2:$B$5111,"&lt;="&amp;L$3)-$F4962)))</f>
        <v>#VALUE!</v>
      </c>
      <c r="M4962" s="21" t="e">
        <f>IF(OR($B4962="",M$3&lt;$D4962+Настройки!$B$7),0,MAX(0,$E4962-MAX(0,SUMIFS(Тех_Движение!$G$2:$G$5111,Тех_Движение!$D$2:$D$5111,$C4962,Тех_Движение!$B$2:$B$5111,"&lt;="&amp;M$3)-$F4962)))</f>
        <v>#VALUE!</v>
      </c>
      <c r="N4962" s="21" t="e">
        <f>IF(OR($B4962="",N$3&lt;$D4962+Настройки!$B$7),0,MAX(0,$E4962-MAX(0,SUMIFS(Тех_Движение!$G$2:$G$5111,Тех_Движение!$D$2:$D$5111,$C4962,Тех_Движение!$B$2:$B$5111,"&lt;="&amp;N$3)-$F4962)))</f>
        <v>#VALUE!</v>
      </c>
      <c r="O4962" s="21" t="e">
        <f>IF(OR($B4962="",O$3&lt;$D4962+Настройки!$B$7),0,MAX(0,$E4962-MAX(0,SUMIFS(Тех_Движение!$G$2:$G$5111,Тех_Движение!$D$2:$D$5111,$C4962,Тех_Движение!$B$2:$B$5111,"&lt;="&amp;O$3)-$F4962)))</f>
        <v>#VALUE!</v>
      </c>
      <c r="P4962" s="21" t="e">
        <f>IF(OR($B4962="",P$3&lt;$D4962+Настройки!$B$7),0,MAX(0,$E4962-MAX(0,SUMIFS(Тех_Движение!$G$2:$G$5111,Тех_Движение!$D$2:$D$5111,$C4962,Тех_Движение!$B$2:$B$5111,"&lt;="&amp;P$3)-$F4962)))</f>
        <v>#VALUE!</v>
      </c>
      <c r="Q4962" s="21" t="e">
        <f>IF(OR($B4962="",Q$3&lt;$D4962+Настройки!$B$7),0,MAX(0,$E4962-MAX(0,SUMIFS(Тех_Движение!$G$2:$G$5111,Тех_Движение!$D$2:$D$5111,$C4962,Тех_Движение!$B$2:$B$5111,"&lt;="&amp;Q$3)-$F4962)))</f>
        <v>#VALUE!</v>
      </c>
      <c r="R4962" s="21" t="str">
        <f t="shared" si="232"/>
        <v/>
      </c>
      <c r="S4962" s="23" t="str">
        <f>IF($B4962="","",VLOOKUP($C4962,Настройки!$A$11:$L$17,9,FALSE))</f>
        <v/>
      </c>
      <c r="T4962" s="23" t="str">
        <f t="shared" si="233"/>
        <v/>
      </c>
    </row>
    <row r="4963" spans="1:20" x14ac:dyDescent="0.3">
      <c r="A4963" s="20">
        <f>Тех_Движение!$A$4960</f>
        <v>4959</v>
      </c>
      <c r="B4963" s="20" t="str">
        <f>IF(Тех_Движение!$F$4960&gt;0,Тех_Движение!$I$4960,"")</f>
        <v/>
      </c>
      <c r="C4963" s="20" t="str">
        <f>IF($B4963="","",Тех_Движение!$D$4960)</f>
        <v/>
      </c>
      <c r="D4963" s="9" t="str">
        <f>IF($B4963="","",Тех_Движение!$B$4960)</f>
        <v/>
      </c>
      <c r="E4963" s="21" t="str">
        <f>IF($B4963="","",Тех_Движение!$F$4960)</f>
        <v/>
      </c>
      <c r="F4963" s="21" t="str">
        <f>IF($B4963="","",SUMIFS($E$5:$E4962,$C$5:$C4962,$C4963))</f>
        <v/>
      </c>
      <c r="G4963" s="21" t="str">
        <f>IF($B4963="","",MAX(0,$E4963-MAX(0,SUMIFS(Тех_Движение!$G$2:$G$5111,Тех_Движение!$D$2:$D$5111,$C4963,Тех_Движение!$B$2:$B$5111,"&lt;="&amp;Настройки!$B$5-1)-$F4963)))</f>
        <v/>
      </c>
      <c r="H4963" s="21" t="str">
        <f>IF($B4963="","",IF(AND($D4963&gt;=Настройки!$B$5,$D4963&lt;=Настройки!$B$6),$E4963,0))</f>
        <v/>
      </c>
      <c r="I4963" s="21" t="str">
        <f t="shared" si="231"/>
        <v/>
      </c>
      <c r="J4963" s="21" t="str">
        <f>IF($B4963="","",MAX(0,$E4963-MAX(0,SUMIFS(Тех_Движение!$G$2:$G$5111,Тех_Движение!$D$2:$D$5111,$C4963,Тех_Движение!$B$2:$B$5111,"&lt;="&amp;Настройки!$B$6)-$F4963)))</f>
        <v/>
      </c>
      <c r="K4963" s="21" t="e">
        <f>IF(OR($B4963="",K$3&lt;$D4963+Настройки!$B$7),0,MAX(0,$E4963-MAX(0,SUMIFS(Тех_Движение!$G$2:$G$5111,Тех_Движение!$D$2:$D$5111,$C4963,Тех_Движение!$B$2:$B$5111,"&lt;="&amp;K$3)-$F4963)))</f>
        <v>#VALUE!</v>
      </c>
      <c r="L4963" s="21" t="e">
        <f>IF(OR($B4963="",L$3&lt;$D4963+Настройки!$B$7),0,MAX(0,$E4963-MAX(0,SUMIFS(Тех_Движение!$G$2:$G$5111,Тех_Движение!$D$2:$D$5111,$C4963,Тех_Движение!$B$2:$B$5111,"&lt;="&amp;L$3)-$F4963)))</f>
        <v>#VALUE!</v>
      </c>
      <c r="M4963" s="21" t="e">
        <f>IF(OR($B4963="",M$3&lt;$D4963+Настройки!$B$7),0,MAX(0,$E4963-MAX(0,SUMIFS(Тех_Движение!$G$2:$G$5111,Тех_Движение!$D$2:$D$5111,$C4963,Тех_Движение!$B$2:$B$5111,"&lt;="&amp;M$3)-$F4963)))</f>
        <v>#VALUE!</v>
      </c>
      <c r="N4963" s="21" t="e">
        <f>IF(OR($B4963="",N$3&lt;$D4963+Настройки!$B$7),0,MAX(0,$E4963-MAX(0,SUMIFS(Тех_Движение!$G$2:$G$5111,Тех_Движение!$D$2:$D$5111,$C4963,Тех_Движение!$B$2:$B$5111,"&lt;="&amp;N$3)-$F4963)))</f>
        <v>#VALUE!</v>
      </c>
      <c r="O4963" s="21" t="e">
        <f>IF(OR($B4963="",O$3&lt;$D4963+Настройки!$B$7),0,MAX(0,$E4963-MAX(0,SUMIFS(Тех_Движение!$G$2:$G$5111,Тех_Движение!$D$2:$D$5111,$C4963,Тех_Движение!$B$2:$B$5111,"&lt;="&amp;O$3)-$F4963)))</f>
        <v>#VALUE!</v>
      </c>
      <c r="P4963" s="21" t="e">
        <f>IF(OR($B4963="",P$3&lt;$D4963+Настройки!$B$7),0,MAX(0,$E4963-MAX(0,SUMIFS(Тех_Движение!$G$2:$G$5111,Тех_Движение!$D$2:$D$5111,$C4963,Тех_Движение!$B$2:$B$5111,"&lt;="&amp;P$3)-$F4963)))</f>
        <v>#VALUE!</v>
      </c>
      <c r="Q4963" s="21" t="e">
        <f>IF(OR($B4963="",Q$3&lt;$D4963+Настройки!$B$7),0,MAX(0,$E4963-MAX(0,SUMIFS(Тех_Движение!$G$2:$G$5111,Тех_Движение!$D$2:$D$5111,$C4963,Тех_Движение!$B$2:$B$5111,"&lt;="&amp;Q$3)-$F4963)))</f>
        <v>#VALUE!</v>
      </c>
      <c r="R4963" s="21" t="str">
        <f t="shared" si="232"/>
        <v/>
      </c>
      <c r="S4963" s="23" t="str">
        <f>IF($B4963="","",VLOOKUP($C4963,Настройки!$A$11:$L$17,9,FALSE))</f>
        <v/>
      </c>
      <c r="T4963" s="23" t="str">
        <f t="shared" si="233"/>
        <v/>
      </c>
    </row>
    <row r="4964" spans="1:20" x14ac:dyDescent="0.3">
      <c r="A4964" s="20">
        <f>Тех_Движение!$A$4961</f>
        <v>4960</v>
      </c>
      <c r="B4964" s="20" t="str">
        <f>IF(Тех_Движение!$F$4961&gt;0,Тех_Движение!$I$4961,"")</f>
        <v/>
      </c>
      <c r="C4964" s="20" t="str">
        <f>IF($B4964="","",Тех_Движение!$D$4961)</f>
        <v/>
      </c>
      <c r="D4964" s="9" t="str">
        <f>IF($B4964="","",Тех_Движение!$B$4961)</f>
        <v/>
      </c>
      <c r="E4964" s="21" t="str">
        <f>IF($B4964="","",Тех_Движение!$F$4961)</f>
        <v/>
      </c>
      <c r="F4964" s="21" t="str">
        <f>IF($B4964="","",SUMIFS($E$5:$E4963,$C$5:$C4963,$C4964))</f>
        <v/>
      </c>
      <c r="G4964" s="21" t="str">
        <f>IF($B4964="","",MAX(0,$E4964-MAX(0,SUMIFS(Тех_Движение!$G$2:$G$5111,Тех_Движение!$D$2:$D$5111,$C4964,Тех_Движение!$B$2:$B$5111,"&lt;="&amp;Настройки!$B$5-1)-$F4964)))</f>
        <v/>
      </c>
      <c r="H4964" s="21" t="str">
        <f>IF($B4964="","",IF(AND($D4964&gt;=Настройки!$B$5,$D4964&lt;=Настройки!$B$6),$E4964,0))</f>
        <v/>
      </c>
      <c r="I4964" s="21" t="str">
        <f t="shared" si="231"/>
        <v/>
      </c>
      <c r="J4964" s="21" t="str">
        <f>IF($B4964="","",MAX(0,$E4964-MAX(0,SUMIFS(Тех_Движение!$G$2:$G$5111,Тех_Движение!$D$2:$D$5111,$C4964,Тех_Движение!$B$2:$B$5111,"&lt;="&amp;Настройки!$B$6)-$F4964)))</f>
        <v/>
      </c>
      <c r="K4964" s="21" t="e">
        <f>IF(OR($B4964="",K$3&lt;$D4964+Настройки!$B$7),0,MAX(0,$E4964-MAX(0,SUMIFS(Тех_Движение!$G$2:$G$5111,Тех_Движение!$D$2:$D$5111,$C4964,Тех_Движение!$B$2:$B$5111,"&lt;="&amp;K$3)-$F4964)))</f>
        <v>#VALUE!</v>
      </c>
      <c r="L4964" s="21" t="e">
        <f>IF(OR($B4964="",L$3&lt;$D4964+Настройки!$B$7),0,MAX(0,$E4964-MAX(0,SUMIFS(Тех_Движение!$G$2:$G$5111,Тех_Движение!$D$2:$D$5111,$C4964,Тех_Движение!$B$2:$B$5111,"&lt;="&amp;L$3)-$F4964)))</f>
        <v>#VALUE!</v>
      </c>
      <c r="M4964" s="21" t="e">
        <f>IF(OR($B4964="",M$3&lt;$D4964+Настройки!$B$7),0,MAX(0,$E4964-MAX(0,SUMIFS(Тех_Движение!$G$2:$G$5111,Тех_Движение!$D$2:$D$5111,$C4964,Тех_Движение!$B$2:$B$5111,"&lt;="&amp;M$3)-$F4964)))</f>
        <v>#VALUE!</v>
      </c>
      <c r="N4964" s="21" t="e">
        <f>IF(OR($B4964="",N$3&lt;$D4964+Настройки!$B$7),0,MAX(0,$E4964-MAX(0,SUMIFS(Тех_Движение!$G$2:$G$5111,Тех_Движение!$D$2:$D$5111,$C4964,Тех_Движение!$B$2:$B$5111,"&lt;="&amp;N$3)-$F4964)))</f>
        <v>#VALUE!</v>
      </c>
      <c r="O4964" s="21" t="e">
        <f>IF(OR($B4964="",O$3&lt;$D4964+Настройки!$B$7),0,MAX(0,$E4964-MAX(0,SUMIFS(Тех_Движение!$G$2:$G$5111,Тех_Движение!$D$2:$D$5111,$C4964,Тех_Движение!$B$2:$B$5111,"&lt;="&amp;O$3)-$F4964)))</f>
        <v>#VALUE!</v>
      </c>
      <c r="P4964" s="21" t="e">
        <f>IF(OR($B4964="",P$3&lt;$D4964+Настройки!$B$7),0,MAX(0,$E4964-MAX(0,SUMIFS(Тех_Движение!$G$2:$G$5111,Тех_Движение!$D$2:$D$5111,$C4964,Тех_Движение!$B$2:$B$5111,"&lt;="&amp;P$3)-$F4964)))</f>
        <v>#VALUE!</v>
      </c>
      <c r="Q4964" s="21" t="e">
        <f>IF(OR($B4964="",Q$3&lt;$D4964+Настройки!$B$7),0,MAX(0,$E4964-MAX(0,SUMIFS(Тех_Движение!$G$2:$G$5111,Тех_Движение!$D$2:$D$5111,$C4964,Тех_Движение!$B$2:$B$5111,"&lt;="&amp;Q$3)-$F4964)))</f>
        <v>#VALUE!</v>
      </c>
      <c r="R4964" s="21" t="str">
        <f t="shared" si="232"/>
        <v/>
      </c>
      <c r="S4964" s="23" t="str">
        <f>IF($B4964="","",VLOOKUP($C4964,Настройки!$A$11:$L$17,9,FALSE))</f>
        <v/>
      </c>
      <c r="T4964" s="23" t="str">
        <f t="shared" si="233"/>
        <v/>
      </c>
    </row>
    <row r="4965" spans="1:20" x14ac:dyDescent="0.3">
      <c r="A4965" s="20">
        <f>Тех_Движение!$A$4962</f>
        <v>4961</v>
      </c>
      <c r="B4965" s="20" t="str">
        <f>IF(Тех_Движение!$F$4962&gt;0,Тех_Движение!$I$4962,"")</f>
        <v/>
      </c>
      <c r="C4965" s="20" t="str">
        <f>IF($B4965="","",Тех_Движение!$D$4962)</f>
        <v/>
      </c>
      <c r="D4965" s="9" t="str">
        <f>IF($B4965="","",Тех_Движение!$B$4962)</f>
        <v/>
      </c>
      <c r="E4965" s="21" t="str">
        <f>IF($B4965="","",Тех_Движение!$F$4962)</f>
        <v/>
      </c>
      <c r="F4965" s="21" t="str">
        <f>IF($B4965="","",SUMIFS($E$5:$E4964,$C$5:$C4964,$C4965))</f>
        <v/>
      </c>
      <c r="G4965" s="21" t="str">
        <f>IF($B4965="","",MAX(0,$E4965-MAX(0,SUMIFS(Тех_Движение!$G$2:$G$5111,Тех_Движение!$D$2:$D$5111,$C4965,Тех_Движение!$B$2:$B$5111,"&lt;="&amp;Настройки!$B$5-1)-$F4965)))</f>
        <v/>
      </c>
      <c r="H4965" s="21" t="str">
        <f>IF($B4965="","",IF(AND($D4965&gt;=Настройки!$B$5,$D4965&lt;=Настройки!$B$6),$E4965,0))</f>
        <v/>
      </c>
      <c r="I4965" s="21" t="str">
        <f t="shared" si="231"/>
        <v/>
      </c>
      <c r="J4965" s="21" t="str">
        <f>IF($B4965="","",MAX(0,$E4965-MAX(0,SUMIFS(Тех_Движение!$G$2:$G$5111,Тех_Движение!$D$2:$D$5111,$C4965,Тех_Движение!$B$2:$B$5111,"&lt;="&amp;Настройки!$B$6)-$F4965)))</f>
        <v/>
      </c>
      <c r="K4965" s="21" t="e">
        <f>IF(OR($B4965="",K$3&lt;$D4965+Настройки!$B$7),0,MAX(0,$E4965-MAX(0,SUMIFS(Тех_Движение!$G$2:$G$5111,Тех_Движение!$D$2:$D$5111,$C4965,Тех_Движение!$B$2:$B$5111,"&lt;="&amp;K$3)-$F4965)))</f>
        <v>#VALUE!</v>
      </c>
      <c r="L4965" s="21" t="e">
        <f>IF(OR($B4965="",L$3&lt;$D4965+Настройки!$B$7),0,MAX(0,$E4965-MAX(0,SUMIFS(Тех_Движение!$G$2:$G$5111,Тех_Движение!$D$2:$D$5111,$C4965,Тех_Движение!$B$2:$B$5111,"&lt;="&amp;L$3)-$F4965)))</f>
        <v>#VALUE!</v>
      </c>
      <c r="M4965" s="21" t="e">
        <f>IF(OR($B4965="",M$3&lt;$D4965+Настройки!$B$7),0,MAX(0,$E4965-MAX(0,SUMIFS(Тех_Движение!$G$2:$G$5111,Тех_Движение!$D$2:$D$5111,$C4965,Тех_Движение!$B$2:$B$5111,"&lt;="&amp;M$3)-$F4965)))</f>
        <v>#VALUE!</v>
      </c>
      <c r="N4965" s="21" t="e">
        <f>IF(OR($B4965="",N$3&lt;$D4965+Настройки!$B$7),0,MAX(0,$E4965-MAX(0,SUMIFS(Тех_Движение!$G$2:$G$5111,Тех_Движение!$D$2:$D$5111,$C4965,Тех_Движение!$B$2:$B$5111,"&lt;="&amp;N$3)-$F4965)))</f>
        <v>#VALUE!</v>
      </c>
      <c r="O4965" s="21" t="e">
        <f>IF(OR($B4965="",O$3&lt;$D4965+Настройки!$B$7),0,MAX(0,$E4965-MAX(0,SUMIFS(Тех_Движение!$G$2:$G$5111,Тех_Движение!$D$2:$D$5111,$C4965,Тех_Движение!$B$2:$B$5111,"&lt;="&amp;O$3)-$F4965)))</f>
        <v>#VALUE!</v>
      </c>
      <c r="P4965" s="21" t="e">
        <f>IF(OR($B4965="",P$3&lt;$D4965+Настройки!$B$7),0,MAX(0,$E4965-MAX(0,SUMIFS(Тех_Движение!$G$2:$G$5111,Тех_Движение!$D$2:$D$5111,$C4965,Тех_Движение!$B$2:$B$5111,"&lt;="&amp;P$3)-$F4965)))</f>
        <v>#VALUE!</v>
      </c>
      <c r="Q4965" s="21" t="e">
        <f>IF(OR($B4965="",Q$3&lt;$D4965+Настройки!$B$7),0,MAX(0,$E4965-MAX(0,SUMIFS(Тех_Движение!$G$2:$G$5111,Тех_Движение!$D$2:$D$5111,$C4965,Тех_Движение!$B$2:$B$5111,"&lt;="&amp;Q$3)-$F4965)))</f>
        <v>#VALUE!</v>
      </c>
      <c r="R4965" s="21" t="str">
        <f t="shared" si="232"/>
        <v/>
      </c>
      <c r="S4965" s="23" t="str">
        <f>IF($B4965="","",VLOOKUP($C4965,Настройки!$A$11:$L$17,9,FALSE))</f>
        <v/>
      </c>
      <c r="T4965" s="23" t="str">
        <f t="shared" si="233"/>
        <v/>
      </c>
    </row>
    <row r="4966" spans="1:20" x14ac:dyDescent="0.3">
      <c r="A4966" s="20">
        <f>Тех_Движение!$A$4963</f>
        <v>4962</v>
      </c>
      <c r="B4966" s="20" t="str">
        <f>IF(Тех_Движение!$F$4963&gt;0,Тех_Движение!$I$4963,"")</f>
        <v/>
      </c>
      <c r="C4966" s="20" t="str">
        <f>IF($B4966="","",Тех_Движение!$D$4963)</f>
        <v/>
      </c>
      <c r="D4966" s="9" t="str">
        <f>IF($B4966="","",Тех_Движение!$B$4963)</f>
        <v/>
      </c>
      <c r="E4966" s="21" t="str">
        <f>IF($B4966="","",Тех_Движение!$F$4963)</f>
        <v/>
      </c>
      <c r="F4966" s="21" t="str">
        <f>IF($B4966="","",SUMIFS($E$5:$E4965,$C$5:$C4965,$C4966))</f>
        <v/>
      </c>
      <c r="G4966" s="21" t="str">
        <f>IF($B4966="","",MAX(0,$E4966-MAX(0,SUMIFS(Тех_Движение!$G$2:$G$5111,Тех_Движение!$D$2:$D$5111,$C4966,Тех_Движение!$B$2:$B$5111,"&lt;="&amp;Настройки!$B$5-1)-$F4966)))</f>
        <v/>
      </c>
      <c r="H4966" s="21" t="str">
        <f>IF($B4966="","",IF(AND($D4966&gt;=Настройки!$B$5,$D4966&lt;=Настройки!$B$6),$E4966,0))</f>
        <v/>
      </c>
      <c r="I4966" s="21" t="str">
        <f t="shared" si="231"/>
        <v/>
      </c>
      <c r="J4966" s="21" t="str">
        <f>IF($B4966="","",MAX(0,$E4966-MAX(0,SUMIFS(Тех_Движение!$G$2:$G$5111,Тех_Движение!$D$2:$D$5111,$C4966,Тех_Движение!$B$2:$B$5111,"&lt;="&amp;Настройки!$B$6)-$F4966)))</f>
        <v/>
      </c>
      <c r="K4966" s="21" t="e">
        <f>IF(OR($B4966="",K$3&lt;$D4966+Настройки!$B$7),0,MAX(0,$E4966-MAX(0,SUMIFS(Тех_Движение!$G$2:$G$5111,Тех_Движение!$D$2:$D$5111,$C4966,Тех_Движение!$B$2:$B$5111,"&lt;="&amp;K$3)-$F4966)))</f>
        <v>#VALUE!</v>
      </c>
      <c r="L4966" s="21" t="e">
        <f>IF(OR($B4966="",L$3&lt;$D4966+Настройки!$B$7),0,MAX(0,$E4966-MAX(0,SUMIFS(Тех_Движение!$G$2:$G$5111,Тех_Движение!$D$2:$D$5111,$C4966,Тех_Движение!$B$2:$B$5111,"&lt;="&amp;L$3)-$F4966)))</f>
        <v>#VALUE!</v>
      </c>
      <c r="M4966" s="21" t="e">
        <f>IF(OR($B4966="",M$3&lt;$D4966+Настройки!$B$7),0,MAX(0,$E4966-MAX(0,SUMIFS(Тех_Движение!$G$2:$G$5111,Тех_Движение!$D$2:$D$5111,$C4966,Тех_Движение!$B$2:$B$5111,"&lt;="&amp;M$3)-$F4966)))</f>
        <v>#VALUE!</v>
      </c>
      <c r="N4966" s="21" t="e">
        <f>IF(OR($B4966="",N$3&lt;$D4966+Настройки!$B$7),0,MAX(0,$E4966-MAX(0,SUMIFS(Тех_Движение!$G$2:$G$5111,Тех_Движение!$D$2:$D$5111,$C4966,Тех_Движение!$B$2:$B$5111,"&lt;="&amp;N$3)-$F4966)))</f>
        <v>#VALUE!</v>
      </c>
      <c r="O4966" s="21" t="e">
        <f>IF(OR($B4966="",O$3&lt;$D4966+Настройки!$B$7),0,MAX(0,$E4966-MAX(0,SUMIFS(Тех_Движение!$G$2:$G$5111,Тех_Движение!$D$2:$D$5111,$C4966,Тех_Движение!$B$2:$B$5111,"&lt;="&amp;O$3)-$F4966)))</f>
        <v>#VALUE!</v>
      </c>
      <c r="P4966" s="21" t="e">
        <f>IF(OR($B4966="",P$3&lt;$D4966+Настройки!$B$7),0,MAX(0,$E4966-MAX(0,SUMIFS(Тех_Движение!$G$2:$G$5111,Тех_Движение!$D$2:$D$5111,$C4966,Тех_Движение!$B$2:$B$5111,"&lt;="&amp;P$3)-$F4966)))</f>
        <v>#VALUE!</v>
      </c>
      <c r="Q4966" s="21" t="e">
        <f>IF(OR($B4966="",Q$3&lt;$D4966+Настройки!$B$7),0,MAX(0,$E4966-MAX(0,SUMIFS(Тех_Движение!$G$2:$G$5111,Тех_Движение!$D$2:$D$5111,$C4966,Тех_Движение!$B$2:$B$5111,"&lt;="&amp;Q$3)-$F4966)))</f>
        <v>#VALUE!</v>
      </c>
      <c r="R4966" s="21" t="str">
        <f t="shared" si="232"/>
        <v/>
      </c>
      <c r="S4966" s="23" t="str">
        <f>IF($B4966="","",VLOOKUP($C4966,Настройки!$A$11:$L$17,9,FALSE))</f>
        <v/>
      </c>
      <c r="T4966" s="23" t="str">
        <f t="shared" si="233"/>
        <v/>
      </c>
    </row>
    <row r="4967" spans="1:20" x14ac:dyDescent="0.3">
      <c r="A4967" s="20">
        <f>Тех_Движение!$A$4964</f>
        <v>4963</v>
      </c>
      <c r="B4967" s="20" t="str">
        <f>IF(Тех_Движение!$F$4964&gt;0,Тех_Движение!$I$4964,"")</f>
        <v/>
      </c>
      <c r="C4967" s="20" t="str">
        <f>IF($B4967="","",Тех_Движение!$D$4964)</f>
        <v/>
      </c>
      <c r="D4967" s="9" t="str">
        <f>IF($B4967="","",Тех_Движение!$B$4964)</f>
        <v/>
      </c>
      <c r="E4967" s="21" t="str">
        <f>IF($B4967="","",Тех_Движение!$F$4964)</f>
        <v/>
      </c>
      <c r="F4967" s="21" t="str">
        <f>IF($B4967="","",SUMIFS($E$5:$E4966,$C$5:$C4966,$C4967))</f>
        <v/>
      </c>
      <c r="G4967" s="21" t="str">
        <f>IF($B4967="","",MAX(0,$E4967-MAX(0,SUMIFS(Тех_Движение!$G$2:$G$5111,Тех_Движение!$D$2:$D$5111,$C4967,Тех_Движение!$B$2:$B$5111,"&lt;="&amp;Настройки!$B$5-1)-$F4967)))</f>
        <v/>
      </c>
      <c r="H4967" s="21" t="str">
        <f>IF($B4967="","",IF(AND($D4967&gt;=Настройки!$B$5,$D4967&lt;=Настройки!$B$6),$E4967,0))</f>
        <v/>
      </c>
      <c r="I4967" s="21" t="str">
        <f t="shared" si="231"/>
        <v/>
      </c>
      <c r="J4967" s="21" t="str">
        <f>IF($B4967="","",MAX(0,$E4967-MAX(0,SUMIFS(Тех_Движение!$G$2:$G$5111,Тех_Движение!$D$2:$D$5111,$C4967,Тех_Движение!$B$2:$B$5111,"&lt;="&amp;Настройки!$B$6)-$F4967)))</f>
        <v/>
      </c>
      <c r="K4967" s="21" t="e">
        <f>IF(OR($B4967="",K$3&lt;$D4967+Настройки!$B$7),0,MAX(0,$E4967-MAX(0,SUMIFS(Тех_Движение!$G$2:$G$5111,Тех_Движение!$D$2:$D$5111,$C4967,Тех_Движение!$B$2:$B$5111,"&lt;="&amp;K$3)-$F4967)))</f>
        <v>#VALUE!</v>
      </c>
      <c r="L4967" s="21" t="e">
        <f>IF(OR($B4967="",L$3&lt;$D4967+Настройки!$B$7),0,MAX(0,$E4967-MAX(0,SUMIFS(Тех_Движение!$G$2:$G$5111,Тех_Движение!$D$2:$D$5111,$C4967,Тех_Движение!$B$2:$B$5111,"&lt;="&amp;L$3)-$F4967)))</f>
        <v>#VALUE!</v>
      </c>
      <c r="M4967" s="21" t="e">
        <f>IF(OR($B4967="",M$3&lt;$D4967+Настройки!$B$7),0,MAX(0,$E4967-MAX(0,SUMIFS(Тех_Движение!$G$2:$G$5111,Тех_Движение!$D$2:$D$5111,$C4967,Тех_Движение!$B$2:$B$5111,"&lt;="&amp;M$3)-$F4967)))</f>
        <v>#VALUE!</v>
      </c>
      <c r="N4967" s="21" t="e">
        <f>IF(OR($B4967="",N$3&lt;$D4967+Настройки!$B$7),0,MAX(0,$E4967-MAX(0,SUMIFS(Тех_Движение!$G$2:$G$5111,Тех_Движение!$D$2:$D$5111,$C4967,Тех_Движение!$B$2:$B$5111,"&lt;="&amp;N$3)-$F4967)))</f>
        <v>#VALUE!</v>
      </c>
      <c r="O4967" s="21" t="e">
        <f>IF(OR($B4967="",O$3&lt;$D4967+Настройки!$B$7),0,MAX(0,$E4967-MAX(0,SUMIFS(Тех_Движение!$G$2:$G$5111,Тех_Движение!$D$2:$D$5111,$C4967,Тех_Движение!$B$2:$B$5111,"&lt;="&amp;O$3)-$F4967)))</f>
        <v>#VALUE!</v>
      </c>
      <c r="P4967" s="21" t="e">
        <f>IF(OR($B4967="",P$3&lt;$D4967+Настройки!$B$7),0,MAX(0,$E4967-MAX(0,SUMIFS(Тех_Движение!$G$2:$G$5111,Тех_Движение!$D$2:$D$5111,$C4967,Тех_Движение!$B$2:$B$5111,"&lt;="&amp;P$3)-$F4967)))</f>
        <v>#VALUE!</v>
      </c>
      <c r="Q4967" s="21" t="e">
        <f>IF(OR($B4967="",Q$3&lt;$D4967+Настройки!$B$7),0,MAX(0,$E4967-MAX(0,SUMIFS(Тех_Движение!$G$2:$G$5111,Тех_Движение!$D$2:$D$5111,$C4967,Тех_Движение!$B$2:$B$5111,"&lt;="&amp;Q$3)-$F4967)))</f>
        <v>#VALUE!</v>
      </c>
      <c r="R4967" s="21" t="str">
        <f t="shared" si="232"/>
        <v/>
      </c>
      <c r="S4967" s="23" t="str">
        <f>IF($B4967="","",VLOOKUP($C4967,Настройки!$A$11:$L$17,9,FALSE))</f>
        <v/>
      </c>
      <c r="T4967" s="23" t="str">
        <f t="shared" si="233"/>
        <v/>
      </c>
    </row>
    <row r="4968" spans="1:20" x14ac:dyDescent="0.3">
      <c r="A4968" s="20">
        <f>Тех_Движение!$A$4965</f>
        <v>4964</v>
      </c>
      <c r="B4968" s="20" t="str">
        <f>IF(Тех_Движение!$F$4965&gt;0,Тех_Движение!$I$4965,"")</f>
        <v/>
      </c>
      <c r="C4968" s="20" t="str">
        <f>IF($B4968="","",Тех_Движение!$D$4965)</f>
        <v/>
      </c>
      <c r="D4968" s="9" t="str">
        <f>IF($B4968="","",Тех_Движение!$B$4965)</f>
        <v/>
      </c>
      <c r="E4968" s="21" t="str">
        <f>IF($B4968="","",Тех_Движение!$F$4965)</f>
        <v/>
      </c>
      <c r="F4968" s="21" t="str">
        <f>IF($B4968="","",SUMIFS($E$5:$E4967,$C$5:$C4967,$C4968))</f>
        <v/>
      </c>
      <c r="G4968" s="21" t="str">
        <f>IF($B4968="","",MAX(0,$E4968-MAX(0,SUMIFS(Тех_Движение!$G$2:$G$5111,Тех_Движение!$D$2:$D$5111,$C4968,Тех_Движение!$B$2:$B$5111,"&lt;="&amp;Настройки!$B$5-1)-$F4968)))</f>
        <v/>
      </c>
      <c r="H4968" s="21" t="str">
        <f>IF($B4968="","",IF(AND($D4968&gt;=Настройки!$B$5,$D4968&lt;=Настройки!$B$6),$E4968,0))</f>
        <v/>
      </c>
      <c r="I4968" s="21" t="str">
        <f t="shared" si="231"/>
        <v/>
      </c>
      <c r="J4968" s="21" t="str">
        <f>IF($B4968="","",MAX(0,$E4968-MAX(0,SUMIFS(Тех_Движение!$G$2:$G$5111,Тех_Движение!$D$2:$D$5111,$C4968,Тех_Движение!$B$2:$B$5111,"&lt;="&amp;Настройки!$B$6)-$F4968)))</f>
        <v/>
      </c>
      <c r="K4968" s="21" t="e">
        <f>IF(OR($B4968="",K$3&lt;$D4968+Настройки!$B$7),0,MAX(0,$E4968-MAX(0,SUMIFS(Тех_Движение!$G$2:$G$5111,Тех_Движение!$D$2:$D$5111,$C4968,Тех_Движение!$B$2:$B$5111,"&lt;="&amp;K$3)-$F4968)))</f>
        <v>#VALUE!</v>
      </c>
      <c r="L4968" s="21" t="e">
        <f>IF(OR($B4968="",L$3&lt;$D4968+Настройки!$B$7),0,MAX(0,$E4968-MAX(0,SUMIFS(Тех_Движение!$G$2:$G$5111,Тех_Движение!$D$2:$D$5111,$C4968,Тех_Движение!$B$2:$B$5111,"&lt;="&amp;L$3)-$F4968)))</f>
        <v>#VALUE!</v>
      </c>
      <c r="M4968" s="21" t="e">
        <f>IF(OR($B4968="",M$3&lt;$D4968+Настройки!$B$7),0,MAX(0,$E4968-MAX(0,SUMIFS(Тех_Движение!$G$2:$G$5111,Тех_Движение!$D$2:$D$5111,$C4968,Тех_Движение!$B$2:$B$5111,"&lt;="&amp;M$3)-$F4968)))</f>
        <v>#VALUE!</v>
      </c>
      <c r="N4968" s="21" t="e">
        <f>IF(OR($B4968="",N$3&lt;$D4968+Настройки!$B$7),0,MAX(0,$E4968-MAX(0,SUMIFS(Тех_Движение!$G$2:$G$5111,Тех_Движение!$D$2:$D$5111,$C4968,Тех_Движение!$B$2:$B$5111,"&lt;="&amp;N$3)-$F4968)))</f>
        <v>#VALUE!</v>
      </c>
      <c r="O4968" s="21" t="e">
        <f>IF(OR($B4968="",O$3&lt;$D4968+Настройки!$B$7),0,MAX(0,$E4968-MAX(0,SUMIFS(Тех_Движение!$G$2:$G$5111,Тех_Движение!$D$2:$D$5111,$C4968,Тех_Движение!$B$2:$B$5111,"&lt;="&amp;O$3)-$F4968)))</f>
        <v>#VALUE!</v>
      </c>
      <c r="P4968" s="21" t="e">
        <f>IF(OR($B4968="",P$3&lt;$D4968+Настройки!$B$7),0,MAX(0,$E4968-MAX(0,SUMIFS(Тех_Движение!$G$2:$G$5111,Тех_Движение!$D$2:$D$5111,$C4968,Тех_Движение!$B$2:$B$5111,"&lt;="&amp;P$3)-$F4968)))</f>
        <v>#VALUE!</v>
      </c>
      <c r="Q4968" s="21" t="e">
        <f>IF(OR($B4968="",Q$3&lt;$D4968+Настройки!$B$7),0,MAX(0,$E4968-MAX(0,SUMIFS(Тех_Движение!$G$2:$G$5111,Тех_Движение!$D$2:$D$5111,$C4968,Тех_Движение!$B$2:$B$5111,"&lt;="&amp;Q$3)-$F4968)))</f>
        <v>#VALUE!</v>
      </c>
      <c r="R4968" s="21" t="str">
        <f t="shared" si="232"/>
        <v/>
      </c>
      <c r="S4968" s="23" t="str">
        <f>IF($B4968="","",VLOOKUP($C4968,Настройки!$A$11:$L$17,9,FALSE))</f>
        <v/>
      </c>
      <c r="T4968" s="23" t="str">
        <f t="shared" si="233"/>
        <v/>
      </c>
    </row>
    <row r="4969" spans="1:20" x14ac:dyDescent="0.3">
      <c r="A4969" s="20">
        <f>Тех_Движение!$A$4966</f>
        <v>4965</v>
      </c>
      <c r="B4969" s="20" t="str">
        <f>IF(Тех_Движение!$F$4966&gt;0,Тех_Движение!$I$4966,"")</f>
        <v/>
      </c>
      <c r="C4969" s="20" t="str">
        <f>IF($B4969="","",Тех_Движение!$D$4966)</f>
        <v/>
      </c>
      <c r="D4969" s="9" t="str">
        <f>IF($B4969="","",Тех_Движение!$B$4966)</f>
        <v/>
      </c>
      <c r="E4969" s="21" t="str">
        <f>IF($B4969="","",Тех_Движение!$F$4966)</f>
        <v/>
      </c>
      <c r="F4969" s="21" t="str">
        <f>IF($B4969="","",SUMIFS($E$5:$E4968,$C$5:$C4968,$C4969))</f>
        <v/>
      </c>
      <c r="G4969" s="21" t="str">
        <f>IF($B4969="","",MAX(0,$E4969-MAX(0,SUMIFS(Тех_Движение!$G$2:$G$5111,Тех_Движение!$D$2:$D$5111,$C4969,Тех_Движение!$B$2:$B$5111,"&lt;="&amp;Настройки!$B$5-1)-$F4969)))</f>
        <v/>
      </c>
      <c r="H4969" s="21" t="str">
        <f>IF($B4969="","",IF(AND($D4969&gt;=Настройки!$B$5,$D4969&lt;=Настройки!$B$6),$E4969,0))</f>
        <v/>
      </c>
      <c r="I4969" s="21" t="str">
        <f t="shared" si="231"/>
        <v/>
      </c>
      <c r="J4969" s="21" t="str">
        <f>IF($B4969="","",MAX(0,$E4969-MAX(0,SUMIFS(Тех_Движение!$G$2:$G$5111,Тех_Движение!$D$2:$D$5111,$C4969,Тех_Движение!$B$2:$B$5111,"&lt;="&amp;Настройки!$B$6)-$F4969)))</f>
        <v/>
      </c>
      <c r="K4969" s="21" t="e">
        <f>IF(OR($B4969="",K$3&lt;$D4969+Настройки!$B$7),0,MAX(0,$E4969-MAX(0,SUMIFS(Тех_Движение!$G$2:$G$5111,Тех_Движение!$D$2:$D$5111,$C4969,Тех_Движение!$B$2:$B$5111,"&lt;="&amp;K$3)-$F4969)))</f>
        <v>#VALUE!</v>
      </c>
      <c r="L4969" s="21" t="e">
        <f>IF(OR($B4969="",L$3&lt;$D4969+Настройки!$B$7),0,MAX(0,$E4969-MAX(0,SUMIFS(Тех_Движение!$G$2:$G$5111,Тех_Движение!$D$2:$D$5111,$C4969,Тех_Движение!$B$2:$B$5111,"&lt;="&amp;L$3)-$F4969)))</f>
        <v>#VALUE!</v>
      </c>
      <c r="M4969" s="21" t="e">
        <f>IF(OR($B4969="",M$3&lt;$D4969+Настройки!$B$7),0,MAX(0,$E4969-MAX(0,SUMIFS(Тех_Движение!$G$2:$G$5111,Тех_Движение!$D$2:$D$5111,$C4969,Тех_Движение!$B$2:$B$5111,"&lt;="&amp;M$3)-$F4969)))</f>
        <v>#VALUE!</v>
      </c>
      <c r="N4969" s="21" t="e">
        <f>IF(OR($B4969="",N$3&lt;$D4969+Настройки!$B$7),0,MAX(0,$E4969-MAX(0,SUMIFS(Тех_Движение!$G$2:$G$5111,Тех_Движение!$D$2:$D$5111,$C4969,Тех_Движение!$B$2:$B$5111,"&lt;="&amp;N$3)-$F4969)))</f>
        <v>#VALUE!</v>
      </c>
      <c r="O4969" s="21" t="e">
        <f>IF(OR($B4969="",O$3&lt;$D4969+Настройки!$B$7),0,MAX(0,$E4969-MAX(0,SUMIFS(Тех_Движение!$G$2:$G$5111,Тех_Движение!$D$2:$D$5111,$C4969,Тех_Движение!$B$2:$B$5111,"&lt;="&amp;O$3)-$F4969)))</f>
        <v>#VALUE!</v>
      </c>
      <c r="P4969" s="21" t="e">
        <f>IF(OR($B4969="",P$3&lt;$D4969+Настройки!$B$7),0,MAX(0,$E4969-MAX(0,SUMIFS(Тех_Движение!$G$2:$G$5111,Тех_Движение!$D$2:$D$5111,$C4969,Тех_Движение!$B$2:$B$5111,"&lt;="&amp;P$3)-$F4969)))</f>
        <v>#VALUE!</v>
      </c>
      <c r="Q4969" s="21" t="e">
        <f>IF(OR($B4969="",Q$3&lt;$D4969+Настройки!$B$7),0,MAX(0,$E4969-MAX(0,SUMIFS(Тех_Движение!$G$2:$G$5111,Тех_Движение!$D$2:$D$5111,$C4969,Тех_Движение!$B$2:$B$5111,"&lt;="&amp;Q$3)-$F4969)))</f>
        <v>#VALUE!</v>
      </c>
      <c r="R4969" s="21" t="str">
        <f t="shared" si="232"/>
        <v/>
      </c>
      <c r="S4969" s="23" t="str">
        <f>IF($B4969="","",VLOOKUP($C4969,Настройки!$A$11:$L$17,9,FALSE))</f>
        <v/>
      </c>
      <c r="T4969" s="23" t="str">
        <f t="shared" si="233"/>
        <v/>
      </c>
    </row>
    <row r="4970" spans="1:20" x14ac:dyDescent="0.3">
      <c r="A4970" s="20">
        <f>Тех_Движение!$A$4967</f>
        <v>4966</v>
      </c>
      <c r="B4970" s="20" t="str">
        <f>IF(Тех_Движение!$F$4967&gt;0,Тех_Движение!$I$4967,"")</f>
        <v/>
      </c>
      <c r="C4970" s="20" t="str">
        <f>IF($B4970="","",Тех_Движение!$D$4967)</f>
        <v/>
      </c>
      <c r="D4970" s="9" t="str">
        <f>IF($B4970="","",Тех_Движение!$B$4967)</f>
        <v/>
      </c>
      <c r="E4970" s="21" t="str">
        <f>IF($B4970="","",Тех_Движение!$F$4967)</f>
        <v/>
      </c>
      <c r="F4970" s="21" t="str">
        <f>IF($B4970="","",SUMIFS($E$5:$E4969,$C$5:$C4969,$C4970))</f>
        <v/>
      </c>
      <c r="G4970" s="21" t="str">
        <f>IF($B4970="","",MAX(0,$E4970-MAX(0,SUMIFS(Тех_Движение!$G$2:$G$5111,Тех_Движение!$D$2:$D$5111,$C4970,Тех_Движение!$B$2:$B$5111,"&lt;="&amp;Настройки!$B$5-1)-$F4970)))</f>
        <v/>
      </c>
      <c r="H4970" s="21" t="str">
        <f>IF($B4970="","",IF(AND($D4970&gt;=Настройки!$B$5,$D4970&lt;=Настройки!$B$6),$E4970,0))</f>
        <v/>
      </c>
      <c r="I4970" s="21" t="str">
        <f t="shared" si="231"/>
        <v/>
      </c>
      <c r="J4970" s="21" t="str">
        <f>IF($B4970="","",MAX(0,$E4970-MAX(0,SUMIFS(Тех_Движение!$G$2:$G$5111,Тех_Движение!$D$2:$D$5111,$C4970,Тех_Движение!$B$2:$B$5111,"&lt;="&amp;Настройки!$B$6)-$F4970)))</f>
        <v/>
      </c>
      <c r="K4970" s="21" t="e">
        <f>IF(OR($B4970="",K$3&lt;$D4970+Настройки!$B$7),0,MAX(0,$E4970-MAX(0,SUMIFS(Тех_Движение!$G$2:$G$5111,Тех_Движение!$D$2:$D$5111,$C4970,Тех_Движение!$B$2:$B$5111,"&lt;="&amp;K$3)-$F4970)))</f>
        <v>#VALUE!</v>
      </c>
      <c r="L4970" s="21" t="e">
        <f>IF(OR($B4970="",L$3&lt;$D4970+Настройки!$B$7),0,MAX(0,$E4970-MAX(0,SUMIFS(Тех_Движение!$G$2:$G$5111,Тех_Движение!$D$2:$D$5111,$C4970,Тех_Движение!$B$2:$B$5111,"&lt;="&amp;L$3)-$F4970)))</f>
        <v>#VALUE!</v>
      </c>
      <c r="M4970" s="21" t="e">
        <f>IF(OR($B4970="",M$3&lt;$D4970+Настройки!$B$7),0,MAX(0,$E4970-MAX(0,SUMIFS(Тех_Движение!$G$2:$G$5111,Тех_Движение!$D$2:$D$5111,$C4970,Тех_Движение!$B$2:$B$5111,"&lt;="&amp;M$3)-$F4970)))</f>
        <v>#VALUE!</v>
      </c>
      <c r="N4970" s="21" t="e">
        <f>IF(OR($B4970="",N$3&lt;$D4970+Настройки!$B$7),0,MAX(0,$E4970-MAX(0,SUMIFS(Тех_Движение!$G$2:$G$5111,Тех_Движение!$D$2:$D$5111,$C4970,Тех_Движение!$B$2:$B$5111,"&lt;="&amp;N$3)-$F4970)))</f>
        <v>#VALUE!</v>
      </c>
      <c r="O4970" s="21" t="e">
        <f>IF(OR($B4970="",O$3&lt;$D4970+Настройки!$B$7),0,MAX(0,$E4970-MAX(0,SUMIFS(Тех_Движение!$G$2:$G$5111,Тех_Движение!$D$2:$D$5111,$C4970,Тех_Движение!$B$2:$B$5111,"&lt;="&amp;O$3)-$F4970)))</f>
        <v>#VALUE!</v>
      </c>
      <c r="P4970" s="21" t="e">
        <f>IF(OR($B4970="",P$3&lt;$D4970+Настройки!$B$7),0,MAX(0,$E4970-MAX(0,SUMIFS(Тех_Движение!$G$2:$G$5111,Тех_Движение!$D$2:$D$5111,$C4970,Тех_Движение!$B$2:$B$5111,"&lt;="&amp;P$3)-$F4970)))</f>
        <v>#VALUE!</v>
      </c>
      <c r="Q4970" s="21" t="e">
        <f>IF(OR($B4970="",Q$3&lt;$D4970+Настройки!$B$7),0,MAX(0,$E4970-MAX(0,SUMIFS(Тех_Движение!$G$2:$G$5111,Тех_Движение!$D$2:$D$5111,$C4970,Тех_Движение!$B$2:$B$5111,"&lt;="&amp;Q$3)-$F4970)))</f>
        <v>#VALUE!</v>
      </c>
      <c r="R4970" s="21" t="str">
        <f t="shared" si="232"/>
        <v/>
      </c>
      <c r="S4970" s="23" t="str">
        <f>IF($B4970="","",VLOOKUP($C4970,Настройки!$A$11:$L$17,9,FALSE))</f>
        <v/>
      </c>
      <c r="T4970" s="23" t="str">
        <f t="shared" si="233"/>
        <v/>
      </c>
    </row>
    <row r="4971" spans="1:20" x14ac:dyDescent="0.3">
      <c r="A4971" s="20">
        <f>Тех_Движение!$A$4968</f>
        <v>4967</v>
      </c>
      <c r="B4971" s="20" t="str">
        <f>IF(Тех_Движение!$F$4968&gt;0,Тех_Движение!$I$4968,"")</f>
        <v/>
      </c>
      <c r="C4971" s="20" t="str">
        <f>IF($B4971="","",Тех_Движение!$D$4968)</f>
        <v/>
      </c>
      <c r="D4971" s="9" t="str">
        <f>IF($B4971="","",Тех_Движение!$B$4968)</f>
        <v/>
      </c>
      <c r="E4971" s="21" t="str">
        <f>IF($B4971="","",Тех_Движение!$F$4968)</f>
        <v/>
      </c>
      <c r="F4971" s="21" t="str">
        <f>IF($B4971="","",SUMIFS($E$5:$E4970,$C$5:$C4970,$C4971))</f>
        <v/>
      </c>
      <c r="G4971" s="21" t="str">
        <f>IF($B4971="","",MAX(0,$E4971-MAX(0,SUMIFS(Тех_Движение!$G$2:$G$5111,Тех_Движение!$D$2:$D$5111,$C4971,Тех_Движение!$B$2:$B$5111,"&lt;="&amp;Настройки!$B$5-1)-$F4971)))</f>
        <v/>
      </c>
      <c r="H4971" s="21" t="str">
        <f>IF($B4971="","",IF(AND($D4971&gt;=Настройки!$B$5,$D4971&lt;=Настройки!$B$6),$E4971,0))</f>
        <v/>
      </c>
      <c r="I4971" s="21" t="str">
        <f t="shared" si="231"/>
        <v/>
      </c>
      <c r="J4971" s="21" t="str">
        <f>IF($B4971="","",MAX(0,$E4971-MAX(0,SUMIFS(Тех_Движение!$G$2:$G$5111,Тех_Движение!$D$2:$D$5111,$C4971,Тех_Движение!$B$2:$B$5111,"&lt;="&amp;Настройки!$B$6)-$F4971)))</f>
        <v/>
      </c>
      <c r="K4971" s="21" t="e">
        <f>IF(OR($B4971="",K$3&lt;$D4971+Настройки!$B$7),0,MAX(0,$E4971-MAX(0,SUMIFS(Тех_Движение!$G$2:$G$5111,Тех_Движение!$D$2:$D$5111,$C4971,Тех_Движение!$B$2:$B$5111,"&lt;="&amp;K$3)-$F4971)))</f>
        <v>#VALUE!</v>
      </c>
      <c r="L4971" s="21" t="e">
        <f>IF(OR($B4971="",L$3&lt;$D4971+Настройки!$B$7),0,MAX(0,$E4971-MAX(0,SUMIFS(Тех_Движение!$G$2:$G$5111,Тех_Движение!$D$2:$D$5111,$C4971,Тех_Движение!$B$2:$B$5111,"&lt;="&amp;L$3)-$F4971)))</f>
        <v>#VALUE!</v>
      </c>
      <c r="M4971" s="21" t="e">
        <f>IF(OR($B4971="",M$3&lt;$D4971+Настройки!$B$7),0,MAX(0,$E4971-MAX(0,SUMIFS(Тех_Движение!$G$2:$G$5111,Тех_Движение!$D$2:$D$5111,$C4971,Тех_Движение!$B$2:$B$5111,"&lt;="&amp;M$3)-$F4971)))</f>
        <v>#VALUE!</v>
      </c>
      <c r="N4971" s="21" t="e">
        <f>IF(OR($B4971="",N$3&lt;$D4971+Настройки!$B$7),0,MAX(0,$E4971-MAX(0,SUMIFS(Тех_Движение!$G$2:$G$5111,Тех_Движение!$D$2:$D$5111,$C4971,Тех_Движение!$B$2:$B$5111,"&lt;="&amp;N$3)-$F4971)))</f>
        <v>#VALUE!</v>
      </c>
      <c r="O4971" s="21" t="e">
        <f>IF(OR($B4971="",O$3&lt;$D4971+Настройки!$B$7),0,MAX(0,$E4971-MAX(0,SUMIFS(Тех_Движение!$G$2:$G$5111,Тех_Движение!$D$2:$D$5111,$C4971,Тех_Движение!$B$2:$B$5111,"&lt;="&amp;O$3)-$F4971)))</f>
        <v>#VALUE!</v>
      </c>
      <c r="P4971" s="21" t="e">
        <f>IF(OR($B4971="",P$3&lt;$D4971+Настройки!$B$7),0,MAX(0,$E4971-MAX(0,SUMIFS(Тех_Движение!$G$2:$G$5111,Тех_Движение!$D$2:$D$5111,$C4971,Тех_Движение!$B$2:$B$5111,"&lt;="&amp;P$3)-$F4971)))</f>
        <v>#VALUE!</v>
      </c>
      <c r="Q4971" s="21" t="e">
        <f>IF(OR($B4971="",Q$3&lt;$D4971+Настройки!$B$7),0,MAX(0,$E4971-MAX(0,SUMIFS(Тех_Движение!$G$2:$G$5111,Тех_Движение!$D$2:$D$5111,$C4971,Тех_Движение!$B$2:$B$5111,"&lt;="&amp;Q$3)-$F4971)))</f>
        <v>#VALUE!</v>
      </c>
      <c r="R4971" s="21" t="str">
        <f t="shared" si="232"/>
        <v/>
      </c>
      <c r="S4971" s="23" t="str">
        <f>IF($B4971="","",VLOOKUP($C4971,Настройки!$A$11:$L$17,9,FALSE))</f>
        <v/>
      </c>
      <c r="T4971" s="23" t="str">
        <f t="shared" si="233"/>
        <v/>
      </c>
    </row>
    <row r="4972" spans="1:20" x14ac:dyDescent="0.3">
      <c r="A4972" s="20">
        <f>Тех_Движение!$A$4969</f>
        <v>4968</v>
      </c>
      <c r="B4972" s="20" t="str">
        <f>IF(Тех_Движение!$F$4969&gt;0,Тех_Движение!$I$4969,"")</f>
        <v/>
      </c>
      <c r="C4972" s="20" t="str">
        <f>IF($B4972="","",Тех_Движение!$D$4969)</f>
        <v/>
      </c>
      <c r="D4972" s="9" t="str">
        <f>IF($B4972="","",Тех_Движение!$B$4969)</f>
        <v/>
      </c>
      <c r="E4972" s="21" t="str">
        <f>IF($B4972="","",Тех_Движение!$F$4969)</f>
        <v/>
      </c>
      <c r="F4972" s="21" t="str">
        <f>IF($B4972="","",SUMIFS($E$5:$E4971,$C$5:$C4971,$C4972))</f>
        <v/>
      </c>
      <c r="G4972" s="21" t="str">
        <f>IF($B4972="","",MAX(0,$E4972-MAX(0,SUMIFS(Тех_Движение!$G$2:$G$5111,Тех_Движение!$D$2:$D$5111,$C4972,Тех_Движение!$B$2:$B$5111,"&lt;="&amp;Настройки!$B$5-1)-$F4972)))</f>
        <v/>
      </c>
      <c r="H4972" s="21" t="str">
        <f>IF($B4972="","",IF(AND($D4972&gt;=Настройки!$B$5,$D4972&lt;=Настройки!$B$6),$E4972,0))</f>
        <v/>
      </c>
      <c r="I4972" s="21" t="str">
        <f t="shared" si="231"/>
        <v/>
      </c>
      <c r="J4972" s="21" t="str">
        <f>IF($B4972="","",MAX(0,$E4972-MAX(0,SUMIFS(Тех_Движение!$G$2:$G$5111,Тех_Движение!$D$2:$D$5111,$C4972,Тех_Движение!$B$2:$B$5111,"&lt;="&amp;Настройки!$B$6)-$F4972)))</f>
        <v/>
      </c>
      <c r="K4972" s="21" t="e">
        <f>IF(OR($B4972="",K$3&lt;$D4972+Настройки!$B$7),0,MAX(0,$E4972-MAX(0,SUMIFS(Тех_Движение!$G$2:$G$5111,Тех_Движение!$D$2:$D$5111,$C4972,Тех_Движение!$B$2:$B$5111,"&lt;="&amp;K$3)-$F4972)))</f>
        <v>#VALUE!</v>
      </c>
      <c r="L4972" s="21" t="e">
        <f>IF(OR($B4972="",L$3&lt;$D4972+Настройки!$B$7),0,MAX(0,$E4972-MAX(0,SUMIFS(Тех_Движение!$G$2:$G$5111,Тех_Движение!$D$2:$D$5111,$C4972,Тех_Движение!$B$2:$B$5111,"&lt;="&amp;L$3)-$F4972)))</f>
        <v>#VALUE!</v>
      </c>
      <c r="M4972" s="21" t="e">
        <f>IF(OR($B4972="",M$3&lt;$D4972+Настройки!$B$7),0,MAX(0,$E4972-MAX(0,SUMIFS(Тех_Движение!$G$2:$G$5111,Тех_Движение!$D$2:$D$5111,$C4972,Тех_Движение!$B$2:$B$5111,"&lt;="&amp;M$3)-$F4972)))</f>
        <v>#VALUE!</v>
      </c>
      <c r="N4972" s="21" t="e">
        <f>IF(OR($B4972="",N$3&lt;$D4972+Настройки!$B$7),0,MAX(0,$E4972-MAX(0,SUMIFS(Тех_Движение!$G$2:$G$5111,Тех_Движение!$D$2:$D$5111,$C4972,Тех_Движение!$B$2:$B$5111,"&lt;="&amp;N$3)-$F4972)))</f>
        <v>#VALUE!</v>
      </c>
      <c r="O4972" s="21" t="e">
        <f>IF(OR($B4972="",O$3&lt;$D4972+Настройки!$B$7),0,MAX(0,$E4972-MAX(0,SUMIFS(Тех_Движение!$G$2:$G$5111,Тех_Движение!$D$2:$D$5111,$C4972,Тех_Движение!$B$2:$B$5111,"&lt;="&amp;O$3)-$F4972)))</f>
        <v>#VALUE!</v>
      </c>
      <c r="P4972" s="21" t="e">
        <f>IF(OR($B4972="",P$3&lt;$D4972+Настройки!$B$7),0,MAX(0,$E4972-MAX(0,SUMIFS(Тех_Движение!$G$2:$G$5111,Тех_Движение!$D$2:$D$5111,$C4972,Тех_Движение!$B$2:$B$5111,"&lt;="&amp;P$3)-$F4972)))</f>
        <v>#VALUE!</v>
      </c>
      <c r="Q4972" s="21" t="e">
        <f>IF(OR($B4972="",Q$3&lt;$D4972+Настройки!$B$7),0,MAX(0,$E4972-MAX(0,SUMIFS(Тех_Движение!$G$2:$G$5111,Тех_Движение!$D$2:$D$5111,$C4972,Тех_Движение!$B$2:$B$5111,"&lt;="&amp;Q$3)-$F4972)))</f>
        <v>#VALUE!</v>
      </c>
      <c r="R4972" s="21" t="str">
        <f t="shared" si="232"/>
        <v/>
      </c>
      <c r="S4972" s="23" t="str">
        <f>IF($B4972="","",VLOOKUP($C4972,Настройки!$A$11:$L$17,9,FALSE))</f>
        <v/>
      </c>
      <c r="T4972" s="23" t="str">
        <f t="shared" si="233"/>
        <v/>
      </c>
    </row>
    <row r="4973" spans="1:20" x14ac:dyDescent="0.3">
      <c r="A4973" s="20">
        <f>Тех_Движение!$A$4970</f>
        <v>4969</v>
      </c>
      <c r="B4973" s="20" t="str">
        <f>IF(Тех_Движение!$F$4970&gt;0,Тех_Движение!$I$4970,"")</f>
        <v/>
      </c>
      <c r="C4973" s="20" t="str">
        <f>IF($B4973="","",Тех_Движение!$D$4970)</f>
        <v/>
      </c>
      <c r="D4973" s="9" t="str">
        <f>IF($B4973="","",Тех_Движение!$B$4970)</f>
        <v/>
      </c>
      <c r="E4973" s="21" t="str">
        <f>IF($B4973="","",Тех_Движение!$F$4970)</f>
        <v/>
      </c>
      <c r="F4973" s="21" t="str">
        <f>IF($B4973="","",SUMIFS($E$5:$E4972,$C$5:$C4972,$C4973))</f>
        <v/>
      </c>
      <c r="G4973" s="21" t="str">
        <f>IF($B4973="","",MAX(0,$E4973-MAX(0,SUMIFS(Тех_Движение!$G$2:$G$5111,Тех_Движение!$D$2:$D$5111,$C4973,Тех_Движение!$B$2:$B$5111,"&lt;="&amp;Настройки!$B$5-1)-$F4973)))</f>
        <v/>
      </c>
      <c r="H4973" s="21" t="str">
        <f>IF($B4973="","",IF(AND($D4973&gt;=Настройки!$B$5,$D4973&lt;=Настройки!$B$6),$E4973,0))</f>
        <v/>
      </c>
      <c r="I4973" s="21" t="str">
        <f t="shared" si="231"/>
        <v/>
      </c>
      <c r="J4973" s="21" t="str">
        <f>IF($B4973="","",MAX(0,$E4973-MAX(0,SUMIFS(Тех_Движение!$G$2:$G$5111,Тех_Движение!$D$2:$D$5111,$C4973,Тех_Движение!$B$2:$B$5111,"&lt;="&amp;Настройки!$B$6)-$F4973)))</f>
        <v/>
      </c>
      <c r="K4973" s="21" t="e">
        <f>IF(OR($B4973="",K$3&lt;$D4973+Настройки!$B$7),0,MAX(0,$E4973-MAX(0,SUMIFS(Тех_Движение!$G$2:$G$5111,Тех_Движение!$D$2:$D$5111,$C4973,Тех_Движение!$B$2:$B$5111,"&lt;="&amp;K$3)-$F4973)))</f>
        <v>#VALUE!</v>
      </c>
      <c r="L4973" s="21" t="e">
        <f>IF(OR($B4973="",L$3&lt;$D4973+Настройки!$B$7),0,MAX(0,$E4973-MAX(0,SUMIFS(Тех_Движение!$G$2:$G$5111,Тех_Движение!$D$2:$D$5111,$C4973,Тех_Движение!$B$2:$B$5111,"&lt;="&amp;L$3)-$F4973)))</f>
        <v>#VALUE!</v>
      </c>
      <c r="M4973" s="21" t="e">
        <f>IF(OR($B4973="",M$3&lt;$D4973+Настройки!$B$7),0,MAX(0,$E4973-MAX(0,SUMIFS(Тех_Движение!$G$2:$G$5111,Тех_Движение!$D$2:$D$5111,$C4973,Тех_Движение!$B$2:$B$5111,"&lt;="&amp;M$3)-$F4973)))</f>
        <v>#VALUE!</v>
      </c>
      <c r="N4973" s="21" t="e">
        <f>IF(OR($B4973="",N$3&lt;$D4973+Настройки!$B$7),0,MAX(0,$E4973-MAX(0,SUMIFS(Тех_Движение!$G$2:$G$5111,Тех_Движение!$D$2:$D$5111,$C4973,Тех_Движение!$B$2:$B$5111,"&lt;="&amp;N$3)-$F4973)))</f>
        <v>#VALUE!</v>
      </c>
      <c r="O4973" s="21" t="e">
        <f>IF(OR($B4973="",O$3&lt;$D4973+Настройки!$B$7),0,MAX(0,$E4973-MAX(0,SUMIFS(Тех_Движение!$G$2:$G$5111,Тех_Движение!$D$2:$D$5111,$C4973,Тех_Движение!$B$2:$B$5111,"&lt;="&amp;O$3)-$F4973)))</f>
        <v>#VALUE!</v>
      </c>
      <c r="P4973" s="21" t="e">
        <f>IF(OR($B4973="",P$3&lt;$D4973+Настройки!$B$7),0,MAX(0,$E4973-MAX(0,SUMIFS(Тех_Движение!$G$2:$G$5111,Тех_Движение!$D$2:$D$5111,$C4973,Тех_Движение!$B$2:$B$5111,"&lt;="&amp;P$3)-$F4973)))</f>
        <v>#VALUE!</v>
      </c>
      <c r="Q4973" s="21" t="e">
        <f>IF(OR($B4973="",Q$3&lt;$D4973+Настройки!$B$7),0,MAX(0,$E4973-MAX(0,SUMIFS(Тех_Движение!$G$2:$G$5111,Тех_Движение!$D$2:$D$5111,$C4973,Тех_Движение!$B$2:$B$5111,"&lt;="&amp;Q$3)-$F4973)))</f>
        <v>#VALUE!</v>
      </c>
      <c r="R4973" s="21" t="str">
        <f t="shared" si="232"/>
        <v/>
      </c>
      <c r="S4973" s="23" t="str">
        <f>IF($B4973="","",VLOOKUP($C4973,Настройки!$A$11:$L$17,9,FALSE))</f>
        <v/>
      </c>
      <c r="T4973" s="23" t="str">
        <f t="shared" si="233"/>
        <v/>
      </c>
    </row>
    <row r="4974" spans="1:20" x14ac:dyDescent="0.3">
      <c r="A4974" s="20">
        <f>Тех_Движение!$A$4971</f>
        <v>4970</v>
      </c>
      <c r="B4974" s="20" t="str">
        <f>IF(Тех_Движение!$F$4971&gt;0,Тех_Движение!$I$4971,"")</f>
        <v/>
      </c>
      <c r="C4974" s="20" t="str">
        <f>IF($B4974="","",Тех_Движение!$D$4971)</f>
        <v/>
      </c>
      <c r="D4974" s="9" t="str">
        <f>IF($B4974="","",Тех_Движение!$B$4971)</f>
        <v/>
      </c>
      <c r="E4974" s="21" t="str">
        <f>IF($B4974="","",Тех_Движение!$F$4971)</f>
        <v/>
      </c>
      <c r="F4974" s="21" t="str">
        <f>IF($B4974="","",SUMIFS($E$5:$E4973,$C$5:$C4973,$C4974))</f>
        <v/>
      </c>
      <c r="G4974" s="21" t="str">
        <f>IF($B4974="","",MAX(0,$E4974-MAX(0,SUMIFS(Тех_Движение!$G$2:$G$5111,Тех_Движение!$D$2:$D$5111,$C4974,Тех_Движение!$B$2:$B$5111,"&lt;="&amp;Настройки!$B$5-1)-$F4974)))</f>
        <v/>
      </c>
      <c r="H4974" s="21" t="str">
        <f>IF($B4974="","",IF(AND($D4974&gt;=Настройки!$B$5,$D4974&lt;=Настройки!$B$6),$E4974,0))</f>
        <v/>
      </c>
      <c r="I4974" s="21" t="str">
        <f t="shared" si="231"/>
        <v/>
      </c>
      <c r="J4974" s="21" t="str">
        <f>IF($B4974="","",MAX(0,$E4974-MAX(0,SUMIFS(Тех_Движение!$G$2:$G$5111,Тех_Движение!$D$2:$D$5111,$C4974,Тех_Движение!$B$2:$B$5111,"&lt;="&amp;Настройки!$B$6)-$F4974)))</f>
        <v/>
      </c>
      <c r="K4974" s="21" t="e">
        <f>IF(OR($B4974="",K$3&lt;$D4974+Настройки!$B$7),0,MAX(0,$E4974-MAX(0,SUMIFS(Тех_Движение!$G$2:$G$5111,Тех_Движение!$D$2:$D$5111,$C4974,Тех_Движение!$B$2:$B$5111,"&lt;="&amp;K$3)-$F4974)))</f>
        <v>#VALUE!</v>
      </c>
      <c r="L4974" s="21" t="e">
        <f>IF(OR($B4974="",L$3&lt;$D4974+Настройки!$B$7),0,MAX(0,$E4974-MAX(0,SUMIFS(Тех_Движение!$G$2:$G$5111,Тех_Движение!$D$2:$D$5111,$C4974,Тех_Движение!$B$2:$B$5111,"&lt;="&amp;L$3)-$F4974)))</f>
        <v>#VALUE!</v>
      </c>
      <c r="M4974" s="21" t="e">
        <f>IF(OR($B4974="",M$3&lt;$D4974+Настройки!$B$7),0,MAX(0,$E4974-MAX(0,SUMIFS(Тех_Движение!$G$2:$G$5111,Тех_Движение!$D$2:$D$5111,$C4974,Тех_Движение!$B$2:$B$5111,"&lt;="&amp;M$3)-$F4974)))</f>
        <v>#VALUE!</v>
      </c>
      <c r="N4974" s="21" t="e">
        <f>IF(OR($B4974="",N$3&lt;$D4974+Настройки!$B$7),0,MAX(0,$E4974-MAX(0,SUMIFS(Тех_Движение!$G$2:$G$5111,Тех_Движение!$D$2:$D$5111,$C4974,Тех_Движение!$B$2:$B$5111,"&lt;="&amp;N$3)-$F4974)))</f>
        <v>#VALUE!</v>
      </c>
      <c r="O4974" s="21" t="e">
        <f>IF(OR($B4974="",O$3&lt;$D4974+Настройки!$B$7),0,MAX(0,$E4974-MAX(0,SUMIFS(Тех_Движение!$G$2:$G$5111,Тех_Движение!$D$2:$D$5111,$C4974,Тех_Движение!$B$2:$B$5111,"&lt;="&amp;O$3)-$F4974)))</f>
        <v>#VALUE!</v>
      </c>
      <c r="P4974" s="21" t="e">
        <f>IF(OR($B4974="",P$3&lt;$D4974+Настройки!$B$7),0,MAX(0,$E4974-MAX(0,SUMIFS(Тех_Движение!$G$2:$G$5111,Тех_Движение!$D$2:$D$5111,$C4974,Тех_Движение!$B$2:$B$5111,"&lt;="&amp;P$3)-$F4974)))</f>
        <v>#VALUE!</v>
      </c>
      <c r="Q4974" s="21" t="e">
        <f>IF(OR($B4974="",Q$3&lt;$D4974+Настройки!$B$7),0,MAX(0,$E4974-MAX(0,SUMIFS(Тех_Движение!$G$2:$G$5111,Тех_Движение!$D$2:$D$5111,$C4974,Тех_Движение!$B$2:$B$5111,"&lt;="&amp;Q$3)-$F4974)))</f>
        <v>#VALUE!</v>
      </c>
      <c r="R4974" s="21" t="str">
        <f t="shared" si="232"/>
        <v/>
      </c>
      <c r="S4974" s="23" t="str">
        <f>IF($B4974="","",VLOOKUP($C4974,Настройки!$A$11:$L$17,9,FALSE))</f>
        <v/>
      </c>
      <c r="T4974" s="23" t="str">
        <f t="shared" si="233"/>
        <v/>
      </c>
    </row>
    <row r="4975" spans="1:20" x14ac:dyDescent="0.3">
      <c r="A4975" s="20">
        <f>Тех_Движение!$A$4972</f>
        <v>4971</v>
      </c>
      <c r="B4975" s="20" t="str">
        <f>IF(Тех_Движение!$F$4972&gt;0,Тех_Движение!$I$4972,"")</f>
        <v/>
      </c>
      <c r="C4975" s="20" t="str">
        <f>IF($B4975="","",Тех_Движение!$D$4972)</f>
        <v/>
      </c>
      <c r="D4975" s="9" t="str">
        <f>IF($B4975="","",Тех_Движение!$B$4972)</f>
        <v/>
      </c>
      <c r="E4975" s="21" t="str">
        <f>IF($B4975="","",Тех_Движение!$F$4972)</f>
        <v/>
      </c>
      <c r="F4975" s="21" t="str">
        <f>IF($B4975="","",SUMIFS($E$5:$E4974,$C$5:$C4974,$C4975))</f>
        <v/>
      </c>
      <c r="G4975" s="21" t="str">
        <f>IF($B4975="","",MAX(0,$E4975-MAX(0,SUMIFS(Тех_Движение!$G$2:$G$5111,Тех_Движение!$D$2:$D$5111,$C4975,Тех_Движение!$B$2:$B$5111,"&lt;="&amp;Настройки!$B$5-1)-$F4975)))</f>
        <v/>
      </c>
      <c r="H4975" s="21" t="str">
        <f>IF($B4975="","",IF(AND($D4975&gt;=Настройки!$B$5,$D4975&lt;=Настройки!$B$6),$E4975,0))</f>
        <v/>
      </c>
      <c r="I4975" s="21" t="str">
        <f t="shared" si="231"/>
        <v/>
      </c>
      <c r="J4975" s="21" t="str">
        <f>IF($B4975="","",MAX(0,$E4975-MAX(0,SUMIFS(Тех_Движение!$G$2:$G$5111,Тех_Движение!$D$2:$D$5111,$C4975,Тех_Движение!$B$2:$B$5111,"&lt;="&amp;Настройки!$B$6)-$F4975)))</f>
        <v/>
      </c>
      <c r="K4975" s="21" t="e">
        <f>IF(OR($B4975="",K$3&lt;$D4975+Настройки!$B$7),0,MAX(0,$E4975-MAX(0,SUMIFS(Тех_Движение!$G$2:$G$5111,Тех_Движение!$D$2:$D$5111,$C4975,Тех_Движение!$B$2:$B$5111,"&lt;="&amp;K$3)-$F4975)))</f>
        <v>#VALUE!</v>
      </c>
      <c r="L4975" s="21" t="e">
        <f>IF(OR($B4975="",L$3&lt;$D4975+Настройки!$B$7),0,MAX(0,$E4975-MAX(0,SUMIFS(Тех_Движение!$G$2:$G$5111,Тех_Движение!$D$2:$D$5111,$C4975,Тех_Движение!$B$2:$B$5111,"&lt;="&amp;L$3)-$F4975)))</f>
        <v>#VALUE!</v>
      </c>
      <c r="M4975" s="21" t="e">
        <f>IF(OR($B4975="",M$3&lt;$D4975+Настройки!$B$7),0,MAX(0,$E4975-MAX(0,SUMIFS(Тех_Движение!$G$2:$G$5111,Тех_Движение!$D$2:$D$5111,$C4975,Тех_Движение!$B$2:$B$5111,"&lt;="&amp;M$3)-$F4975)))</f>
        <v>#VALUE!</v>
      </c>
      <c r="N4975" s="21" t="e">
        <f>IF(OR($B4975="",N$3&lt;$D4975+Настройки!$B$7),0,MAX(0,$E4975-MAX(0,SUMIFS(Тех_Движение!$G$2:$G$5111,Тех_Движение!$D$2:$D$5111,$C4975,Тех_Движение!$B$2:$B$5111,"&lt;="&amp;N$3)-$F4975)))</f>
        <v>#VALUE!</v>
      </c>
      <c r="O4975" s="21" t="e">
        <f>IF(OR($B4975="",O$3&lt;$D4975+Настройки!$B$7),0,MAX(0,$E4975-MAX(0,SUMIFS(Тех_Движение!$G$2:$G$5111,Тех_Движение!$D$2:$D$5111,$C4975,Тех_Движение!$B$2:$B$5111,"&lt;="&amp;O$3)-$F4975)))</f>
        <v>#VALUE!</v>
      </c>
      <c r="P4975" s="21" t="e">
        <f>IF(OR($B4975="",P$3&lt;$D4975+Настройки!$B$7),0,MAX(0,$E4975-MAX(0,SUMIFS(Тех_Движение!$G$2:$G$5111,Тех_Движение!$D$2:$D$5111,$C4975,Тех_Движение!$B$2:$B$5111,"&lt;="&amp;P$3)-$F4975)))</f>
        <v>#VALUE!</v>
      </c>
      <c r="Q4975" s="21" t="e">
        <f>IF(OR($B4975="",Q$3&lt;$D4975+Настройки!$B$7),0,MAX(0,$E4975-MAX(0,SUMIFS(Тех_Движение!$G$2:$G$5111,Тех_Движение!$D$2:$D$5111,$C4975,Тех_Движение!$B$2:$B$5111,"&lt;="&amp;Q$3)-$F4975)))</f>
        <v>#VALUE!</v>
      </c>
      <c r="R4975" s="21" t="str">
        <f t="shared" si="232"/>
        <v/>
      </c>
      <c r="S4975" s="23" t="str">
        <f>IF($B4975="","",VLOOKUP($C4975,Настройки!$A$11:$L$17,9,FALSE))</f>
        <v/>
      </c>
      <c r="T4975" s="23" t="str">
        <f t="shared" si="233"/>
        <v/>
      </c>
    </row>
    <row r="4976" spans="1:20" x14ac:dyDescent="0.3">
      <c r="A4976" s="20">
        <f>Тех_Движение!$A$4973</f>
        <v>4972</v>
      </c>
      <c r="B4976" s="20" t="str">
        <f>IF(Тех_Движение!$F$4973&gt;0,Тех_Движение!$I$4973,"")</f>
        <v/>
      </c>
      <c r="C4976" s="20" t="str">
        <f>IF($B4976="","",Тех_Движение!$D$4973)</f>
        <v/>
      </c>
      <c r="D4976" s="9" t="str">
        <f>IF($B4976="","",Тех_Движение!$B$4973)</f>
        <v/>
      </c>
      <c r="E4976" s="21" t="str">
        <f>IF($B4976="","",Тех_Движение!$F$4973)</f>
        <v/>
      </c>
      <c r="F4976" s="21" t="str">
        <f>IF($B4976="","",SUMIFS($E$5:$E4975,$C$5:$C4975,$C4976))</f>
        <v/>
      </c>
      <c r="G4976" s="21" t="str">
        <f>IF($B4976="","",MAX(0,$E4976-MAX(0,SUMIFS(Тех_Движение!$G$2:$G$5111,Тех_Движение!$D$2:$D$5111,$C4976,Тех_Движение!$B$2:$B$5111,"&lt;="&amp;Настройки!$B$5-1)-$F4976)))</f>
        <v/>
      </c>
      <c r="H4976" s="21" t="str">
        <f>IF($B4976="","",IF(AND($D4976&gt;=Настройки!$B$5,$D4976&lt;=Настройки!$B$6),$E4976,0))</f>
        <v/>
      </c>
      <c r="I4976" s="21" t="str">
        <f t="shared" si="231"/>
        <v/>
      </c>
      <c r="J4976" s="21" t="str">
        <f>IF($B4976="","",MAX(0,$E4976-MAX(0,SUMIFS(Тех_Движение!$G$2:$G$5111,Тех_Движение!$D$2:$D$5111,$C4976,Тех_Движение!$B$2:$B$5111,"&lt;="&amp;Настройки!$B$6)-$F4976)))</f>
        <v/>
      </c>
      <c r="K4976" s="21" t="e">
        <f>IF(OR($B4976="",K$3&lt;$D4976+Настройки!$B$7),0,MAX(0,$E4976-MAX(0,SUMIFS(Тех_Движение!$G$2:$G$5111,Тех_Движение!$D$2:$D$5111,$C4976,Тех_Движение!$B$2:$B$5111,"&lt;="&amp;K$3)-$F4976)))</f>
        <v>#VALUE!</v>
      </c>
      <c r="L4976" s="21" t="e">
        <f>IF(OR($B4976="",L$3&lt;$D4976+Настройки!$B$7),0,MAX(0,$E4976-MAX(0,SUMIFS(Тех_Движение!$G$2:$G$5111,Тех_Движение!$D$2:$D$5111,$C4976,Тех_Движение!$B$2:$B$5111,"&lt;="&amp;L$3)-$F4976)))</f>
        <v>#VALUE!</v>
      </c>
      <c r="M4976" s="21" t="e">
        <f>IF(OR($B4976="",M$3&lt;$D4976+Настройки!$B$7),0,MAX(0,$E4976-MAX(0,SUMIFS(Тех_Движение!$G$2:$G$5111,Тех_Движение!$D$2:$D$5111,$C4976,Тех_Движение!$B$2:$B$5111,"&lt;="&amp;M$3)-$F4976)))</f>
        <v>#VALUE!</v>
      </c>
      <c r="N4976" s="21" t="e">
        <f>IF(OR($B4976="",N$3&lt;$D4976+Настройки!$B$7),0,MAX(0,$E4976-MAX(0,SUMIFS(Тех_Движение!$G$2:$G$5111,Тех_Движение!$D$2:$D$5111,$C4976,Тех_Движение!$B$2:$B$5111,"&lt;="&amp;N$3)-$F4976)))</f>
        <v>#VALUE!</v>
      </c>
      <c r="O4976" s="21" t="e">
        <f>IF(OR($B4976="",O$3&lt;$D4976+Настройки!$B$7),0,MAX(0,$E4976-MAX(0,SUMIFS(Тех_Движение!$G$2:$G$5111,Тех_Движение!$D$2:$D$5111,$C4976,Тех_Движение!$B$2:$B$5111,"&lt;="&amp;O$3)-$F4976)))</f>
        <v>#VALUE!</v>
      </c>
      <c r="P4976" s="21" t="e">
        <f>IF(OR($B4976="",P$3&lt;$D4976+Настройки!$B$7),0,MAX(0,$E4976-MAX(0,SUMIFS(Тех_Движение!$G$2:$G$5111,Тех_Движение!$D$2:$D$5111,$C4976,Тех_Движение!$B$2:$B$5111,"&lt;="&amp;P$3)-$F4976)))</f>
        <v>#VALUE!</v>
      </c>
      <c r="Q4976" s="21" t="e">
        <f>IF(OR($B4976="",Q$3&lt;$D4976+Настройки!$B$7),0,MAX(0,$E4976-MAX(0,SUMIFS(Тех_Движение!$G$2:$G$5111,Тех_Движение!$D$2:$D$5111,$C4976,Тех_Движение!$B$2:$B$5111,"&lt;="&amp;Q$3)-$F4976)))</f>
        <v>#VALUE!</v>
      </c>
      <c r="R4976" s="21" t="str">
        <f t="shared" si="232"/>
        <v/>
      </c>
      <c r="S4976" s="23" t="str">
        <f>IF($B4976="","",VLOOKUP($C4976,Настройки!$A$11:$L$17,9,FALSE))</f>
        <v/>
      </c>
      <c r="T4976" s="23" t="str">
        <f t="shared" si="233"/>
        <v/>
      </c>
    </row>
    <row r="4977" spans="1:20" x14ac:dyDescent="0.3">
      <c r="A4977" s="20">
        <f>Тех_Движение!$A$4974</f>
        <v>4973</v>
      </c>
      <c r="B4977" s="20" t="str">
        <f>IF(Тех_Движение!$F$4974&gt;0,Тех_Движение!$I$4974,"")</f>
        <v/>
      </c>
      <c r="C4977" s="20" t="str">
        <f>IF($B4977="","",Тех_Движение!$D$4974)</f>
        <v/>
      </c>
      <c r="D4977" s="9" t="str">
        <f>IF($B4977="","",Тех_Движение!$B$4974)</f>
        <v/>
      </c>
      <c r="E4977" s="21" t="str">
        <f>IF($B4977="","",Тех_Движение!$F$4974)</f>
        <v/>
      </c>
      <c r="F4977" s="21" t="str">
        <f>IF($B4977="","",SUMIFS($E$5:$E4976,$C$5:$C4976,$C4977))</f>
        <v/>
      </c>
      <c r="G4977" s="21" t="str">
        <f>IF($B4977="","",MAX(0,$E4977-MAX(0,SUMIFS(Тех_Движение!$G$2:$G$5111,Тех_Движение!$D$2:$D$5111,$C4977,Тех_Движение!$B$2:$B$5111,"&lt;="&amp;Настройки!$B$5-1)-$F4977)))</f>
        <v/>
      </c>
      <c r="H4977" s="21" t="str">
        <f>IF($B4977="","",IF(AND($D4977&gt;=Настройки!$B$5,$D4977&lt;=Настройки!$B$6),$E4977,0))</f>
        <v/>
      </c>
      <c r="I4977" s="21" t="str">
        <f t="shared" si="231"/>
        <v/>
      </c>
      <c r="J4977" s="21" t="str">
        <f>IF($B4977="","",MAX(0,$E4977-MAX(0,SUMIFS(Тех_Движение!$G$2:$G$5111,Тех_Движение!$D$2:$D$5111,$C4977,Тех_Движение!$B$2:$B$5111,"&lt;="&amp;Настройки!$B$6)-$F4977)))</f>
        <v/>
      </c>
      <c r="K4977" s="21" t="e">
        <f>IF(OR($B4977="",K$3&lt;$D4977+Настройки!$B$7),0,MAX(0,$E4977-MAX(0,SUMIFS(Тех_Движение!$G$2:$G$5111,Тех_Движение!$D$2:$D$5111,$C4977,Тех_Движение!$B$2:$B$5111,"&lt;="&amp;K$3)-$F4977)))</f>
        <v>#VALUE!</v>
      </c>
      <c r="L4977" s="21" t="e">
        <f>IF(OR($B4977="",L$3&lt;$D4977+Настройки!$B$7),0,MAX(0,$E4977-MAX(0,SUMIFS(Тех_Движение!$G$2:$G$5111,Тех_Движение!$D$2:$D$5111,$C4977,Тех_Движение!$B$2:$B$5111,"&lt;="&amp;L$3)-$F4977)))</f>
        <v>#VALUE!</v>
      </c>
      <c r="M4977" s="21" t="e">
        <f>IF(OR($B4977="",M$3&lt;$D4977+Настройки!$B$7),0,MAX(0,$E4977-MAX(0,SUMIFS(Тех_Движение!$G$2:$G$5111,Тех_Движение!$D$2:$D$5111,$C4977,Тех_Движение!$B$2:$B$5111,"&lt;="&amp;M$3)-$F4977)))</f>
        <v>#VALUE!</v>
      </c>
      <c r="N4977" s="21" t="e">
        <f>IF(OR($B4977="",N$3&lt;$D4977+Настройки!$B$7),0,MAX(0,$E4977-MAX(0,SUMIFS(Тех_Движение!$G$2:$G$5111,Тех_Движение!$D$2:$D$5111,$C4977,Тех_Движение!$B$2:$B$5111,"&lt;="&amp;N$3)-$F4977)))</f>
        <v>#VALUE!</v>
      </c>
      <c r="O4977" s="21" t="e">
        <f>IF(OR($B4977="",O$3&lt;$D4977+Настройки!$B$7),0,MAX(0,$E4977-MAX(0,SUMIFS(Тех_Движение!$G$2:$G$5111,Тех_Движение!$D$2:$D$5111,$C4977,Тех_Движение!$B$2:$B$5111,"&lt;="&amp;O$3)-$F4977)))</f>
        <v>#VALUE!</v>
      </c>
      <c r="P4977" s="21" t="e">
        <f>IF(OR($B4977="",P$3&lt;$D4977+Настройки!$B$7),0,MAX(0,$E4977-MAX(0,SUMIFS(Тех_Движение!$G$2:$G$5111,Тех_Движение!$D$2:$D$5111,$C4977,Тех_Движение!$B$2:$B$5111,"&lt;="&amp;P$3)-$F4977)))</f>
        <v>#VALUE!</v>
      </c>
      <c r="Q4977" s="21" t="e">
        <f>IF(OR($B4977="",Q$3&lt;$D4977+Настройки!$B$7),0,MAX(0,$E4977-MAX(0,SUMIFS(Тех_Движение!$G$2:$G$5111,Тех_Движение!$D$2:$D$5111,$C4977,Тех_Движение!$B$2:$B$5111,"&lt;="&amp;Q$3)-$F4977)))</f>
        <v>#VALUE!</v>
      </c>
      <c r="R4977" s="21" t="str">
        <f t="shared" si="232"/>
        <v/>
      </c>
      <c r="S4977" s="23" t="str">
        <f>IF($B4977="","",VLOOKUP($C4977,Настройки!$A$11:$L$17,9,FALSE))</f>
        <v/>
      </c>
      <c r="T4977" s="23" t="str">
        <f t="shared" si="233"/>
        <v/>
      </c>
    </row>
    <row r="4978" spans="1:20" x14ac:dyDescent="0.3">
      <c r="A4978" s="20">
        <f>Тех_Движение!$A$4975</f>
        <v>4974</v>
      </c>
      <c r="B4978" s="20" t="str">
        <f>IF(Тех_Движение!$F$4975&gt;0,Тех_Движение!$I$4975,"")</f>
        <v/>
      </c>
      <c r="C4978" s="20" t="str">
        <f>IF($B4978="","",Тех_Движение!$D$4975)</f>
        <v/>
      </c>
      <c r="D4978" s="9" t="str">
        <f>IF($B4978="","",Тех_Движение!$B$4975)</f>
        <v/>
      </c>
      <c r="E4978" s="21" t="str">
        <f>IF($B4978="","",Тех_Движение!$F$4975)</f>
        <v/>
      </c>
      <c r="F4978" s="21" t="str">
        <f>IF($B4978="","",SUMIFS($E$5:$E4977,$C$5:$C4977,$C4978))</f>
        <v/>
      </c>
      <c r="G4978" s="21" t="str">
        <f>IF($B4978="","",MAX(0,$E4978-MAX(0,SUMIFS(Тех_Движение!$G$2:$G$5111,Тех_Движение!$D$2:$D$5111,$C4978,Тех_Движение!$B$2:$B$5111,"&lt;="&amp;Настройки!$B$5-1)-$F4978)))</f>
        <v/>
      </c>
      <c r="H4978" s="21" t="str">
        <f>IF($B4978="","",IF(AND($D4978&gt;=Настройки!$B$5,$D4978&lt;=Настройки!$B$6),$E4978,0))</f>
        <v/>
      </c>
      <c r="I4978" s="21" t="str">
        <f t="shared" si="231"/>
        <v/>
      </c>
      <c r="J4978" s="21" t="str">
        <f>IF($B4978="","",MAX(0,$E4978-MAX(0,SUMIFS(Тех_Движение!$G$2:$G$5111,Тех_Движение!$D$2:$D$5111,$C4978,Тех_Движение!$B$2:$B$5111,"&lt;="&amp;Настройки!$B$6)-$F4978)))</f>
        <v/>
      </c>
      <c r="K4978" s="21" t="e">
        <f>IF(OR($B4978="",K$3&lt;$D4978+Настройки!$B$7),0,MAX(0,$E4978-MAX(0,SUMIFS(Тех_Движение!$G$2:$G$5111,Тех_Движение!$D$2:$D$5111,$C4978,Тех_Движение!$B$2:$B$5111,"&lt;="&amp;K$3)-$F4978)))</f>
        <v>#VALUE!</v>
      </c>
      <c r="L4978" s="21" t="e">
        <f>IF(OR($B4978="",L$3&lt;$D4978+Настройки!$B$7),0,MAX(0,$E4978-MAX(0,SUMIFS(Тех_Движение!$G$2:$G$5111,Тех_Движение!$D$2:$D$5111,$C4978,Тех_Движение!$B$2:$B$5111,"&lt;="&amp;L$3)-$F4978)))</f>
        <v>#VALUE!</v>
      </c>
      <c r="M4978" s="21" t="e">
        <f>IF(OR($B4978="",M$3&lt;$D4978+Настройки!$B$7),0,MAX(0,$E4978-MAX(0,SUMIFS(Тех_Движение!$G$2:$G$5111,Тех_Движение!$D$2:$D$5111,$C4978,Тех_Движение!$B$2:$B$5111,"&lt;="&amp;M$3)-$F4978)))</f>
        <v>#VALUE!</v>
      </c>
      <c r="N4978" s="21" t="e">
        <f>IF(OR($B4978="",N$3&lt;$D4978+Настройки!$B$7),0,MAX(0,$E4978-MAX(0,SUMIFS(Тех_Движение!$G$2:$G$5111,Тех_Движение!$D$2:$D$5111,$C4978,Тех_Движение!$B$2:$B$5111,"&lt;="&amp;N$3)-$F4978)))</f>
        <v>#VALUE!</v>
      </c>
      <c r="O4978" s="21" t="e">
        <f>IF(OR($B4978="",O$3&lt;$D4978+Настройки!$B$7),0,MAX(0,$E4978-MAX(0,SUMIFS(Тех_Движение!$G$2:$G$5111,Тех_Движение!$D$2:$D$5111,$C4978,Тех_Движение!$B$2:$B$5111,"&lt;="&amp;O$3)-$F4978)))</f>
        <v>#VALUE!</v>
      </c>
      <c r="P4978" s="21" t="e">
        <f>IF(OR($B4978="",P$3&lt;$D4978+Настройки!$B$7),0,MAX(0,$E4978-MAX(0,SUMIFS(Тех_Движение!$G$2:$G$5111,Тех_Движение!$D$2:$D$5111,$C4978,Тех_Движение!$B$2:$B$5111,"&lt;="&amp;P$3)-$F4978)))</f>
        <v>#VALUE!</v>
      </c>
      <c r="Q4978" s="21" t="e">
        <f>IF(OR($B4978="",Q$3&lt;$D4978+Настройки!$B$7),0,MAX(0,$E4978-MAX(0,SUMIFS(Тех_Движение!$G$2:$G$5111,Тех_Движение!$D$2:$D$5111,$C4978,Тех_Движение!$B$2:$B$5111,"&lt;="&amp;Q$3)-$F4978)))</f>
        <v>#VALUE!</v>
      </c>
      <c r="R4978" s="21" t="str">
        <f t="shared" si="232"/>
        <v/>
      </c>
      <c r="S4978" s="23" t="str">
        <f>IF($B4978="","",VLOOKUP($C4978,Настройки!$A$11:$L$17,9,FALSE))</f>
        <v/>
      </c>
      <c r="T4978" s="23" t="str">
        <f t="shared" si="233"/>
        <v/>
      </c>
    </row>
    <row r="4979" spans="1:20" x14ac:dyDescent="0.3">
      <c r="A4979" s="20">
        <f>Тех_Движение!$A$4976</f>
        <v>4975</v>
      </c>
      <c r="B4979" s="20" t="str">
        <f>IF(Тех_Движение!$F$4976&gt;0,Тех_Движение!$I$4976,"")</f>
        <v/>
      </c>
      <c r="C4979" s="20" t="str">
        <f>IF($B4979="","",Тех_Движение!$D$4976)</f>
        <v/>
      </c>
      <c r="D4979" s="9" t="str">
        <f>IF($B4979="","",Тех_Движение!$B$4976)</f>
        <v/>
      </c>
      <c r="E4979" s="21" t="str">
        <f>IF($B4979="","",Тех_Движение!$F$4976)</f>
        <v/>
      </c>
      <c r="F4979" s="21" t="str">
        <f>IF($B4979="","",SUMIFS($E$5:$E4978,$C$5:$C4978,$C4979))</f>
        <v/>
      </c>
      <c r="G4979" s="21" t="str">
        <f>IF($B4979="","",MAX(0,$E4979-MAX(0,SUMIFS(Тех_Движение!$G$2:$G$5111,Тех_Движение!$D$2:$D$5111,$C4979,Тех_Движение!$B$2:$B$5111,"&lt;="&amp;Настройки!$B$5-1)-$F4979)))</f>
        <v/>
      </c>
      <c r="H4979" s="21" t="str">
        <f>IF($B4979="","",IF(AND($D4979&gt;=Настройки!$B$5,$D4979&lt;=Настройки!$B$6),$E4979,0))</f>
        <v/>
      </c>
      <c r="I4979" s="21" t="str">
        <f t="shared" si="231"/>
        <v/>
      </c>
      <c r="J4979" s="21" t="str">
        <f>IF($B4979="","",MAX(0,$E4979-MAX(0,SUMIFS(Тех_Движение!$G$2:$G$5111,Тех_Движение!$D$2:$D$5111,$C4979,Тех_Движение!$B$2:$B$5111,"&lt;="&amp;Настройки!$B$6)-$F4979)))</f>
        <v/>
      </c>
      <c r="K4979" s="21" t="e">
        <f>IF(OR($B4979="",K$3&lt;$D4979+Настройки!$B$7),0,MAX(0,$E4979-MAX(0,SUMIFS(Тех_Движение!$G$2:$G$5111,Тех_Движение!$D$2:$D$5111,$C4979,Тех_Движение!$B$2:$B$5111,"&lt;="&amp;K$3)-$F4979)))</f>
        <v>#VALUE!</v>
      </c>
      <c r="L4979" s="21" t="e">
        <f>IF(OR($B4979="",L$3&lt;$D4979+Настройки!$B$7),0,MAX(0,$E4979-MAX(0,SUMIFS(Тех_Движение!$G$2:$G$5111,Тех_Движение!$D$2:$D$5111,$C4979,Тех_Движение!$B$2:$B$5111,"&lt;="&amp;L$3)-$F4979)))</f>
        <v>#VALUE!</v>
      </c>
      <c r="M4979" s="21" t="e">
        <f>IF(OR($B4979="",M$3&lt;$D4979+Настройки!$B$7),0,MAX(0,$E4979-MAX(0,SUMIFS(Тех_Движение!$G$2:$G$5111,Тех_Движение!$D$2:$D$5111,$C4979,Тех_Движение!$B$2:$B$5111,"&lt;="&amp;M$3)-$F4979)))</f>
        <v>#VALUE!</v>
      </c>
      <c r="N4979" s="21" t="e">
        <f>IF(OR($B4979="",N$3&lt;$D4979+Настройки!$B$7),0,MAX(0,$E4979-MAX(0,SUMIFS(Тех_Движение!$G$2:$G$5111,Тех_Движение!$D$2:$D$5111,$C4979,Тех_Движение!$B$2:$B$5111,"&lt;="&amp;N$3)-$F4979)))</f>
        <v>#VALUE!</v>
      </c>
      <c r="O4979" s="21" t="e">
        <f>IF(OR($B4979="",O$3&lt;$D4979+Настройки!$B$7),0,MAX(0,$E4979-MAX(0,SUMIFS(Тех_Движение!$G$2:$G$5111,Тех_Движение!$D$2:$D$5111,$C4979,Тех_Движение!$B$2:$B$5111,"&lt;="&amp;O$3)-$F4979)))</f>
        <v>#VALUE!</v>
      </c>
      <c r="P4979" s="21" t="e">
        <f>IF(OR($B4979="",P$3&lt;$D4979+Настройки!$B$7),0,MAX(0,$E4979-MAX(0,SUMIFS(Тех_Движение!$G$2:$G$5111,Тех_Движение!$D$2:$D$5111,$C4979,Тех_Движение!$B$2:$B$5111,"&lt;="&amp;P$3)-$F4979)))</f>
        <v>#VALUE!</v>
      </c>
      <c r="Q4979" s="21" t="e">
        <f>IF(OR($B4979="",Q$3&lt;$D4979+Настройки!$B$7),0,MAX(0,$E4979-MAX(0,SUMIFS(Тех_Движение!$G$2:$G$5111,Тех_Движение!$D$2:$D$5111,$C4979,Тех_Движение!$B$2:$B$5111,"&lt;="&amp;Q$3)-$F4979)))</f>
        <v>#VALUE!</v>
      </c>
      <c r="R4979" s="21" t="str">
        <f t="shared" si="232"/>
        <v/>
      </c>
      <c r="S4979" s="23" t="str">
        <f>IF($B4979="","",VLOOKUP($C4979,Настройки!$A$11:$L$17,9,FALSE))</f>
        <v/>
      </c>
      <c r="T4979" s="23" t="str">
        <f t="shared" si="233"/>
        <v/>
      </c>
    </row>
    <row r="4980" spans="1:20" x14ac:dyDescent="0.3">
      <c r="A4980" s="20">
        <f>Тех_Движение!$A$4977</f>
        <v>4976</v>
      </c>
      <c r="B4980" s="20" t="str">
        <f>IF(Тех_Движение!$F$4977&gt;0,Тех_Движение!$I$4977,"")</f>
        <v/>
      </c>
      <c r="C4980" s="20" t="str">
        <f>IF($B4980="","",Тех_Движение!$D$4977)</f>
        <v/>
      </c>
      <c r="D4980" s="9" t="str">
        <f>IF($B4980="","",Тех_Движение!$B$4977)</f>
        <v/>
      </c>
      <c r="E4980" s="21" t="str">
        <f>IF($B4980="","",Тех_Движение!$F$4977)</f>
        <v/>
      </c>
      <c r="F4980" s="21" t="str">
        <f>IF($B4980="","",SUMIFS($E$5:$E4979,$C$5:$C4979,$C4980))</f>
        <v/>
      </c>
      <c r="G4980" s="21" t="str">
        <f>IF($B4980="","",MAX(0,$E4980-MAX(0,SUMIFS(Тех_Движение!$G$2:$G$5111,Тех_Движение!$D$2:$D$5111,$C4980,Тех_Движение!$B$2:$B$5111,"&lt;="&amp;Настройки!$B$5-1)-$F4980)))</f>
        <v/>
      </c>
      <c r="H4980" s="21" t="str">
        <f>IF($B4980="","",IF(AND($D4980&gt;=Настройки!$B$5,$D4980&lt;=Настройки!$B$6),$E4980,0))</f>
        <v/>
      </c>
      <c r="I4980" s="21" t="str">
        <f t="shared" si="231"/>
        <v/>
      </c>
      <c r="J4980" s="21" t="str">
        <f>IF($B4980="","",MAX(0,$E4980-MAX(0,SUMIFS(Тех_Движение!$G$2:$G$5111,Тех_Движение!$D$2:$D$5111,$C4980,Тех_Движение!$B$2:$B$5111,"&lt;="&amp;Настройки!$B$6)-$F4980)))</f>
        <v/>
      </c>
      <c r="K4980" s="21" t="e">
        <f>IF(OR($B4980="",K$3&lt;$D4980+Настройки!$B$7),0,MAX(0,$E4980-MAX(0,SUMIFS(Тех_Движение!$G$2:$G$5111,Тех_Движение!$D$2:$D$5111,$C4980,Тех_Движение!$B$2:$B$5111,"&lt;="&amp;K$3)-$F4980)))</f>
        <v>#VALUE!</v>
      </c>
      <c r="L4980" s="21" t="e">
        <f>IF(OR($B4980="",L$3&lt;$D4980+Настройки!$B$7),0,MAX(0,$E4980-MAX(0,SUMIFS(Тех_Движение!$G$2:$G$5111,Тех_Движение!$D$2:$D$5111,$C4980,Тех_Движение!$B$2:$B$5111,"&lt;="&amp;L$3)-$F4980)))</f>
        <v>#VALUE!</v>
      </c>
      <c r="M4980" s="21" t="e">
        <f>IF(OR($B4980="",M$3&lt;$D4980+Настройки!$B$7),0,MAX(0,$E4980-MAX(0,SUMIFS(Тех_Движение!$G$2:$G$5111,Тех_Движение!$D$2:$D$5111,$C4980,Тех_Движение!$B$2:$B$5111,"&lt;="&amp;M$3)-$F4980)))</f>
        <v>#VALUE!</v>
      </c>
      <c r="N4980" s="21" t="e">
        <f>IF(OR($B4980="",N$3&lt;$D4980+Настройки!$B$7),0,MAX(0,$E4980-MAX(0,SUMIFS(Тех_Движение!$G$2:$G$5111,Тех_Движение!$D$2:$D$5111,$C4980,Тех_Движение!$B$2:$B$5111,"&lt;="&amp;N$3)-$F4980)))</f>
        <v>#VALUE!</v>
      </c>
      <c r="O4980" s="21" t="e">
        <f>IF(OR($B4980="",O$3&lt;$D4980+Настройки!$B$7),0,MAX(0,$E4980-MAX(0,SUMIFS(Тех_Движение!$G$2:$G$5111,Тех_Движение!$D$2:$D$5111,$C4980,Тех_Движение!$B$2:$B$5111,"&lt;="&amp;O$3)-$F4980)))</f>
        <v>#VALUE!</v>
      </c>
      <c r="P4980" s="21" t="e">
        <f>IF(OR($B4980="",P$3&lt;$D4980+Настройки!$B$7),0,MAX(0,$E4980-MAX(0,SUMIFS(Тех_Движение!$G$2:$G$5111,Тех_Движение!$D$2:$D$5111,$C4980,Тех_Движение!$B$2:$B$5111,"&lt;="&amp;P$3)-$F4980)))</f>
        <v>#VALUE!</v>
      </c>
      <c r="Q4980" s="21" t="e">
        <f>IF(OR($B4980="",Q$3&lt;$D4980+Настройки!$B$7),0,MAX(0,$E4980-MAX(0,SUMIFS(Тех_Движение!$G$2:$G$5111,Тех_Движение!$D$2:$D$5111,$C4980,Тех_Движение!$B$2:$B$5111,"&lt;="&amp;Q$3)-$F4980)))</f>
        <v>#VALUE!</v>
      </c>
      <c r="R4980" s="21" t="str">
        <f t="shared" si="232"/>
        <v/>
      </c>
      <c r="S4980" s="23" t="str">
        <f>IF($B4980="","",VLOOKUP($C4980,Настройки!$A$11:$L$17,9,FALSE))</f>
        <v/>
      </c>
      <c r="T4980" s="23" t="str">
        <f t="shared" si="233"/>
        <v/>
      </c>
    </row>
    <row r="4981" spans="1:20" x14ac:dyDescent="0.3">
      <c r="A4981" s="20">
        <f>Тех_Движение!$A$4978</f>
        <v>4977</v>
      </c>
      <c r="B4981" s="20" t="str">
        <f>IF(Тех_Движение!$F$4978&gt;0,Тех_Движение!$I$4978,"")</f>
        <v/>
      </c>
      <c r="C4981" s="20" t="str">
        <f>IF($B4981="","",Тех_Движение!$D$4978)</f>
        <v/>
      </c>
      <c r="D4981" s="9" t="str">
        <f>IF($B4981="","",Тех_Движение!$B$4978)</f>
        <v/>
      </c>
      <c r="E4981" s="21" t="str">
        <f>IF($B4981="","",Тех_Движение!$F$4978)</f>
        <v/>
      </c>
      <c r="F4981" s="21" t="str">
        <f>IF($B4981="","",SUMIFS($E$5:$E4980,$C$5:$C4980,$C4981))</f>
        <v/>
      </c>
      <c r="G4981" s="21" t="str">
        <f>IF($B4981="","",MAX(0,$E4981-MAX(0,SUMIFS(Тех_Движение!$G$2:$G$5111,Тех_Движение!$D$2:$D$5111,$C4981,Тех_Движение!$B$2:$B$5111,"&lt;="&amp;Настройки!$B$5-1)-$F4981)))</f>
        <v/>
      </c>
      <c r="H4981" s="21" t="str">
        <f>IF($B4981="","",IF(AND($D4981&gt;=Настройки!$B$5,$D4981&lt;=Настройки!$B$6),$E4981,0))</f>
        <v/>
      </c>
      <c r="I4981" s="21" t="str">
        <f t="shared" si="231"/>
        <v/>
      </c>
      <c r="J4981" s="21" t="str">
        <f>IF($B4981="","",MAX(0,$E4981-MAX(0,SUMIFS(Тех_Движение!$G$2:$G$5111,Тех_Движение!$D$2:$D$5111,$C4981,Тех_Движение!$B$2:$B$5111,"&lt;="&amp;Настройки!$B$6)-$F4981)))</f>
        <v/>
      </c>
      <c r="K4981" s="21" t="e">
        <f>IF(OR($B4981="",K$3&lt;$D4981+Настройки!$B$7),0,MAX(0,$E4981-MAX(0,SUMIFS(Тех_Движение!$G$2:$G$5111,Тех_Движение!$D$2:$D$5111,$C4981,Тех_Движение!$B$2:$B$5111,"&lt;="&amp;K$3)-$F4981)))</f>
        <v>#VALUE!</v>
      </c>
      <c r="L4981" s="21" t="e">
        <f>IF(OR($B4981="",L$3&lt;$D4981+Настройки!$B$7),0,MAX(0,$E4981-MAX(0,SUMIFS(Тех_Движение!$G$2:$G$5111,Тех_Движение!$D$2:$D$5111,$C4981,Тех_Движение!$B$2:$B$5111,"&lt;="&amp;L$3)-$F4981)))</f>
        <v>#VALUE!</v>
      </c>
      <c r="M4981" s="21" t="e">
        <f>IF(OR($B4981="",M$3&lt;$D4981+Настройки!$B$7),0,MAX(0,$E4981-MAX(0,SUMIFS(Тех_Движение!$G$2:$G$5111,Тех_Движение!$D$2:$D$5111,$C4981,Тех_Движение!$B$2:$B$5111,"&lt;="&amp;M$3)-$F4981)))</f>
        <v>#VALUE!</v>
      </c>
      <c r="N4981" s="21" t="e">
        <f>IF(OR($B4981="",N$3&lt;$D4981+Настройки!$B$7),0,MAX(0,$E4981-MAX(0,SUMIFS(Тех_Движение!$G$2:$G$5111,Тех_Движение!$D$2:$D$5111,$C4981,Тех_Движение!$B$2:$B$5111,"&lt;="&amp;N$3)-$F4981)))</f>
        <v>#VALUE!</v>
      </c>
      <c r="O4981" s="21" t="e">
        <f>IF(OR($B4981="",O$3&lt;$D4981+Настройки!$B$7),0,MAX(0,$E4981-MAX(0,SUMIFS(Тех_Движение!$G$2:$G$5111,Тех_Движение!$D$2:$D$5111,$C4981,Тех_Движение!$B$2:$B$5111,"&lt;="&amp;O$3)-$F4981)))</f>
        <v>#VALUE!</v>
      </c>
      <c r="P4981" s="21" t="e">
        <f>IF(OR($B4981="",P$3&lt;$D4981+Настройки!$B$7),0,MAX(0,$E4981-MAX(0,SUMIFS(Тех_Движение!$G$2:$G$5111,Тех_Движение!$D$2:$D$5111,$C4981,Тех_Движение!$B$2:$B$5111,"&lt;="&amp;P$3)-$F4981)))</f>
        <v>#VALUE!</v>
      </c>
      <c r="Q4981" s="21" t="e">
        <f>IF(OR($B4981="",Q$3&lt;$D4981+Настройки!$B$7),0,MAX(0,$E4981-MAX(0,SUMIFS(Тех_Движение!$G$2:$G$5111,Тех_Движение!$D$2:$D$5111,$C4981,Тех_Движение!$B$2:$B$5111,"&lt;="&amp;Q$3)-$F4981)))</f>
        <v>#VALUE!</v>
      </c>
      <c r="R4981" s="21" t="str">
        <f t="shared" si="232"/>
        <v/>
      </c>
      <c r="S4981" s="23" t="str">
        <f>IF($B4981="","",VLOOKUP($C4981,Настройки!$A$11:$L$17,9,FALSE))</f>
        <v/>
      </c>
      <c r="T4981" s="23" t="str">
        <f t="shared" si="233"/>
        <v/>
      </c>
    </row>
    <row r="4982" spans="1:20" x14ac:dyDescent="0.3">
      <c r="A4982" s="20">
        <f>Тех_Движение!$A$4979</f>
        <v>4978</v>
      </c>
      <c r="B4982" s="20" t="str">
        <f>IF(Тех_Движение!$F$4979&gt;0,Тех_Движение!$I$4979,"")</f>
        <v/>
      </c>
      <c r="C4982" s="20" t="str">
        <f>IF($B4982="","",Тех_Движение!$D$4979)</f>
        <v/>
      </c>
      <c r="D4982" s="9" t="str">
        <f>IF($B4982="","",Тех_Движение!$B$4979)</f>
        <v/>
      </c>
      <c r="E4982" s="21" t="str">
        <f>IF($B4982="","",Тех_Движение!$F$4979)</f>
        <v/>
      </c>
      <c r="F4982" s="21" t="str">
        <f>IF($B4982="","",SUMIFS($E$5:$E4981,$C$5:$C4981,$C4982))</f>
        <v/>
      </c>
      <c r="G4982" s="21" t="str">
        <f>IF($B4982="","",MAX(0,$E4982-MAX(0,SUMIFS(Тех_Движение!$G$2:$G$5111,Тех_Движение!$D$2:$D$5111,$C4982,Тех_Движение!$B$2:$B$5111,"&lt;="&amp;Настройки!$B$5-1)-$F4982)))</f>
        <v/>
      </c>
      <c r="H4982" s="21" t="str">
        <f>IF($B4982="","",IF(AND($D4982&gt;=Настройки!$B$5,$D4982&lt;=Настройки!$B$6),$E4982,0))</f>
        <v/>
      </c>
      <c r="I4982" s="21" t="str">
        <f t="shared" si="231"/>
        <v/>
      </c>
      <c r="J4982" s="21" t="str">
        <f>IF($B4982="","",MAX(0,$E4982-MAX(0,SUMIFS(Тех_Движение!$G$2:$G$5111,Тех_Движение!$D$2:$D$5111,$C4982,Тех_Движение!$B$2:$B$5111,"&lt;="&amp;Настройки!$B$6)-$F4982)))</f>
        <v/>
      </c>
      <c r="K4982" s="21" t="e">
        <f>IF(OR($B4982="",K$3&lt;$D4982+Настройки!$B$7),0,MAX(0,$E4982-MAX(0,SUMIFS(Тех_Движение!$G$2:$G$5111,Тех_Движение!$D$2:$D$5111,$C4982,Тех_Движение!$B$2:$B$5111,"&lt;="&amp;K$3)-$F4982)))</f>
        <v>#VALUE!</v>
      </c>
      <c r="L4982" s="21" t="e">
        <f>IF(OR($B4982="",L$3&lt;$D4982+Настройки!$B$7),0,MAX(0,$E4982-MAX(0,SUMIFS(Тех_Движение!$G$2:$G$5111,Тех_Движение!$D$2:$D$5111,$C4982,Тех_Движение!$B$2:$B$5111,"&lt;="&amp;L$3)-$F4982)))</f>
        <v>#VALUE!</v>
      </c>
      <c r="M4982" s="21" t="e">
        <f>IF(OR($B4982="",M$3&lt;$D4982+Настройки!$B$7),0,MAX(0,$E4982-MAX(0,SUMIFS(Тех_Движение!$G$2:$G$5111,Тех_Движение!$D$2:$D$5111,$C4982,Тех_Движение!$B$2:$B$5111,"&lt;="&amp;M$3)-$F4982)))</f>
        <v>#VALUE!</v>
      </c>
      <c r="N4982" s="21" t="e">
        <f>IF(OR($B4982="",N$3&lt;$D4982+Настройки!$B$7),0,MAX(0,$E4982-MAX(0,SUMIFS(Тех_Движение!$G$2:$G$5111,Тех_Движение!$D$2:$D$5111,$C4982,Тех_Движение!$B$2:$B$5111,"&lt;="&amp;N$3)-$F4982)))</f>
        <v>#VALUE!</v>
      </c>
      <c r="O4982" s="21" t="e">
        <f>IF(OR($B4982="",O$3&lt;$D4982+Настройки!$B$7),0,MAX(0,$E4982-MAX(0,SUMIFS(Тех_Движение!$G$2:$G$5111,Тех_Движение!$D$2:$D$5111,$C4982,Тех_Движение!$B$2:$B$5111,"&lt;="&amp;O$3)-$F4982)))</f>
        <v>#VALUE!</v>
      </c>
      <c r="P4982" s="21" t="e">
        <f>IF(OR($B4982="",P$3&lt;$D4982+Настройки!$B$7),0,MAX(0,$E4982-MAX(0,SUMIFS(Тех_Движение!$G$2:$G$5111,Тех_Движение!$D$2:$D$5111,$C4982,Тех_Движение!$B$2:$B$5111,"&lt;="&amp;P$3)-$F4982)))</f>
        <v>#VALUE!</v>
      </c>
      <c r="Q4982" s="21" t="e">
        <f>IF(OR($B4982="",Q$3&lt;$D4982+Настройки!$B$7),0,MAX(0,$E4982-MAX(0,SUMIFS(Тех_Движение!$G$2:$G$5111,Тех_Движение!$D$2:$D$5111,$C4982,Тех_Движение!$B$2:$B$5111,"&lt;="&amp;Q$3)-$F4982)))</f>
        <v>#VALUE!</v>
      </c>
      <c r="R4982" s="21" t="str">
        <f t="shared" si="232"/>
        <v/>
      </c>
      <c r="S4982" s="23" t="str">
        <f>IF($B4982="","",VLOOKUP($C4982,Настройки!$A$11:$L$17,9,FALSE))</f>
        <v/>
      </c>
      <c r="T4982" s="23" t="str">
        <f t="shared" si="233"/>
        <v/>
      </c>
    </row>
    <row r="4983" spans="1:20" x14ac:dyDescent="0.3">
      <c r="A4983" s="20">
        <f>Тех_Движение!$A$4980</f>
        <v>4979</v>
      </c>
      <c r="B4983" s="20" t="str">
        <f>IF(Тех_Движение!$F$4980&gt;0,Тех_Движение!$I$4980,"")</f>
        <v/>
      </c>
      <c r="C4983" s="20" t="str">
        <f>IF($B4983="","",Тех_Движение!$D$4980)</f>
        <v/>
      </c>
      <c r="D4983" s="9" t="str">
        <f>IF($B4983="","",Тех_Движение!$B$4980)</f>
        <v/>
      </c>
      <c r="E4983" s="21" t="str">
        <f>IF($B4983="","",Тех_Движение!$F$4980)</f>
        <v/>
      </c>
      <c r="F4983" s="21" t="str">
        <f>IF($B4983="","",SUMIFS($E$5:$E4982,$C$5:$C4982,$C4983))</f>
        <v/>
      </c>
      <c r="G4983" s="21" t="str">
        <f>IF($B4983="","",MAX(0,$E4983-MAX(0,SUMIFS(Тех_Движение!$G$2:$G$5111,Тех_Движение!$D$2:$D$5111,$C4983,Тех_Движение!$B$2:$B$5111,"&lt;="&amp;Настройки!$B$5-1)-$F4983)))</f>
        <v/>
      </c>
      <c r="H4983" s="21" t="str">
        <f>IF($B4983="","",IF(AND($D4983&gt;=Настройки!$B$5,$D4983&lt;=Настройки!$B$6),$E4983,0))</f>
        <v/>
      </c>
      <c r="I4983" s="21" t="str">
        <f t="shared" si="231"/>
        <v/>
      </c>
      <c r="J4983" s="21" t="str">
        <f>IF($B4983="","",MAX(0,$E4983-MAX(0,SUMIFS(Тех_Движение!$G$2:$G$5111,Тех_Движение!$D$2:$D$5111,$C4983,Тех_Движение!$B$2:$B$5111,"&lt;="&amp;Настройки!$B$6)-$F4983)))</f>
        <v/>
      </c>
      <c r="K4983" s="21" t="e">
        <f>IF(OR($B4983="",K$3&lt;$D4983+Настройки!$B$7),0,MAX(0,$E4983-MAX(0,SUMIFS(Тех_Движение!$G$2:$G$5111,Тех_Движение!$D$2:$D$5111,$C4983,Тех_Движение!$B$2:$B$5111,"&lt;="&amp;K$3)-$F4983)))</f>
        <v>#VALUE!</v>
      </c>
      <c r="L4983" s="21" t="e">
        <f>IF(OR($B4983="",L$3&lt;$D4983+Настройки!$B$7),0,MAX(0,$E4983-MAX(0,SUMIFS(Тех_Движение!$G$2:$G$5111,Тех_Движение!$D$2:$D$5111,$C4983,Тех_Движение!$B$2:$B$5111,"&lt;="&amp;L$3)-$F4983)))</f>
        <v>#VALUE!</v>
      </c>
      <c r="M4983" s="21" t="e">
        <f>IF(OR($B4983="",M$3&lt;$D4983+Настройки!$B$7),0,MAX(0,$E4983-MAX(0,SUMIFS(Тех_Движение!$G$2:$G$5111,Тех_Движение!$D$2:$D$5111,$C4983,Тех_Движение!$B$2:$B$5111,"&lt;="&amp;M$3)-$F4983)))</f>
        <v>#VALUE!</v>
      </c>
      <c r="N4983" s="21" t="e">
        <f>IF(OR($B4983="",N$3&lt;$D4983+Настройки!$B$7),0,MAX(0,$E4983-MAX(0,SUMIFS(Тех_Движение!$G$2:$G$5111,Тех_Движение!$D$2:$D$5111,$C4983,Тех_Движение!$B$2:$B$5111,"&lt;="&amp;N$3)-$F4983)))</f>
        <v>#VALUE!</v>
      </c>
      <c r="O4983" s="21" t="e">
        <f>IF(OR($B4983="",O$3&lt;$D4983+Настройки!$B$7),0,MAX(0,$E4983-MAX(0,SUMIFS(Тех_Движение!$G$2:$G$5111,Тех_Движение!$D$2:$D$5111,$C4983,Тех_Движение!$B$2:$B$5111,"&lt;="&amp;O$3)-$F4983)))</f>
        <v>#VALUE!</v>
      </c>
      <c r="P4983" s="21" t="e">
        <f>IF(OR($B4983="",P$3&lt;$D4983+Настройки!$B$7),0,MAX(0,$E4983-MAX(0,SUMIFS(Тех_Движение!$G$2:$G$5111,Тех_Движение!$D$2:$D$5111,$C4983,Тех_Движение!$B$2:$B$5111,"&lt;="&amp;P$3)-$F4983)))</f>
        <v>#VALUE!</v>
      </c>
      <c r="Q4983" s="21" t="e">
        <f>IF(OR($B4983="",Q$3&lt;$D4983+Настройки!$B$7),0,MAX(0,$E4983-MAX(0,SUMIFS(Тех_Движение!$G$2:$G$5111,Тех_Движение!$D$2:$D$5111,$C4983,Тех_Движение!$B$2:$B$5111,"&lt;="&amp;Q$3)-$F4983)))</f>
        <v>#VALUE!</v>
      </c>
      <c r="R4983" s="21" t="str">
        <f t="shared" si="232"/>
        <v/>
      </c>
      <c r="S4983" s="23" t="str">
        <f>IF($B4983="","",VLOOKUP($C4983,Настройки!$A$11:$L$17,9,FALSE))</f>
        <v/>
      </c>
      <c r="T4983" s="23" t="str">
        <f t="shared" si="233"/>
        <v/>
      </c>
    </row>
    <row r="4984" spans="1:20" x14ac:dyDescent="0.3">
      <c r="A4984" s="20">
        <f>Тех_Движение!$A$4981</f>
        <v>4980</v>
      </c>
      <c r="B4984" s="20" t="str">
        <f>IF(Тех_Движение!$F$4981&gt;0,Тех_Движение!$I$4981,"")</f>
        <v/>
      </c>
      <c r="C4984" s="20" t="str">
        <f>IF($B4984="","",Тех_Движение!$D$4981)</f>
        <v/>
      </c>
      <c r="D4984" s="9" t="str">
        <f>IF($B4984="","",Тех_Движение!$B$4981)</f>
        <v/>
      </c>
      <c r="E4984" s="21" t="str">
        <f>IF($B4984="","",Тех_Движение!$F$4981)</f>
        <v/>
      </c>
      <c r="F4984" s="21" t="str">
        <f>IF($B4984="","",SUMIFS($E$5:$E4983,$C$5:$C4983,$C4984))</f>
        <v/>
      </c>
      <c r="G4984" s="21" t="str">
        <f>IF($B4984="","",MAX(0,$E4984-MAX(0,SUMIFS(Тех_Движение!$G$2:$G$5111,Тех_Движение!$D$2:$D$5111,$C4984,Тех_Движение!$B$2:$B$5111,"&lt;="&amp;Настройки!$B$5-1)-$F4984)))</f>
        <v/>
      </c>
      <c r="H4984" s="21" t="str">
        <f>IF($B4984="","",IF(AND($D4984&gt;=Настройки!$B$5,$D4984&lt;=Настройки!$B$6),$E4984,0))</f>
        <v/>
      </c>
      <c r="I4984" s="21" t="str">
        <f t="shared" si="231"/>
        <v/>
      </c>
      <c r="J4984" s="21" t="str">
        <f>IF($B4984="","",MAX(0,$E4984-MAX(0,SUMIFS(Тех_Движение!$G$2:$G$5111,Тех_Движение!$D$2:$D$5111,$C4984,Тех_Движение!$B$2:$B$5111,"&lt;="&amp;Настройки!$B$6)-$F4984)))</f>
        <v/>
      </c>
      <c r="K4984" s="21" t="e">
        <f>IF(OR($B4984="",K$3&lt;$D4984+Настройки!$B$7),0,MAX(0,$E4984-MAX(0,SUMIFS(Тех_Движение!$G$2:$G$5111,Тех_Движение!$D$2:$D$5111,$C4984,Тех_Движение!$B$2:$B$5111,"&lt;="&amp;K$3)-$F4984)))</f>
        <v>#VALUE!</v>
      </c>
      <c r="L4984" s="21" t="e">
        <f>IF(OR($B4984="",L$3&lt;$D4984+Настройки!$B$7),0,MAX(0,$E4984-MAX(0,SUMIFS(Тех_Движение!$G$2:$G$5111,Тех_Движение!$D$2:$D$5111,$C4984,Тех_Движение!$B$2:$B$5111,"&lt;="&amp;L$3)-$F4984)))</f>
        <v>#VALUE!</v>
      </c>
      <c r="M4984" s="21" t="e">
        <f>IF(OR($B4984="",M$3&lt;$D4984+Настройки!$B$7),0,MAX(0,$E4984-MAX(0,SUMIFS(Тех_Движение!$G$2:$G$5111,Тех_Движение!$D$2:$D$5111,$C4984,Тех_Движение!$B$2:$B$5111,"&lt;="&amp;M$3)-$F4984)))</f>
        <v>#VALUE!</v>
      </c>
      <c r="N4984" s="21" t="e">
        <f>IF(OR($B4984="",N$3&lt;$D4984+Настройки!$B$7),0,MAX(0,$E4984-MAX(0,SUMIFS(Тех_Движение!$G$2:$G$5111,Тех_Движение!$D$2:$D$5111,$C4984,Тех_Движение!$B$2:$B$5111,"&lt;="&amp;N$3)-$F4984)))</f>
        <v>#VALUE!</v>
      </c>
      <c r="O4984" s="21" t="e">
        <f>IF(OR($B4984="",O$3&lt;$D4984+Настройки!$B$7),0,MAX(0,$E4984-MAX(0,SUMIFS(Тех_Движение!$G$2:$G$5111,Тех_Движение!$D$2:$D$5111,$C4984,Тех_Движение!$B$2:$B$5111,"&lt;="&amp;O$3)-$F4984)))</f>
        <v>#VALUE!</v>
      </c>
      <c r="P4984" s="21" t="e">
        <f>IF(OR($B4984="",P$3&lt;$D4984+Настройки!$B$7),0,MAX(0,$E4984-MAX(0,SUMIFS(Тех_Движение!$G$2:$G$5111,Тех_Движение!$D$2:$D$5111,$C4984,Тех_Движение!$B$2:$B$5111,"&lt;="&amp;P$3)-$F4984)))</f>
        <v>#VALUE!</v>
      </c>
      <c r="Q4984" s="21" t="e">
        <f>IF(OR($B4984="",Q$3&lt;$D4984+Настройки!$B$7),0,MAX(0,$E4984-MAX(0,SUMIFS(Тех_Движение!$G$2:$G$5111,Тех_Движение!$D$2:$D$5111,$C4984,Тех_Движение!$B$2:$B$5111,"&lt;="&amp;Q$3)-$F4984)))</f>
        <v>#VALUE!</v>
      </c>
      <c r="R4984" s="21" t="str">
        <f t="shared" si="232"/>
        <v/>
      </c>
      <c r="S4984" s="23" t="str">
        <f>IF($B4984="","",VLOOKUP($C4984,Настройки!$A$11:$L$17,9,FALSE))</f>
        <v/>
      </c>
      <c r="T4984" s="23" t="str">
        <f t="shared" si="233"/>
        <v/>
      </c>
    </row>
    <row r="4985" spans="1:20" x14ac:dyDescent="0.3">
      <c r="A4985" s="20">
        <f>Тех_Движение!$A$4982</f>
        <v>4981</v>
      </c>
      <c r="B4985" s="20" t="str">
        <f>IF(Тех_Движение!$F$4982&gt;0,Тех_Движение!$I$4982,"")</f>
        <v/>
      </c>
      <c r="C4985" s="20" t="str">
        <f>IF($B4985="","",Тех_Движение!$D$4982)</f>
        <v/>
      </c>
      <c r="D4985" s="9" t="str">
        <f>IF($B4985="","",Тех_Движение!$B$4982)</f>
        <v/>
      </c>
      <c r="E4985" s="21" t="str">
        <f>IF($B4985="","",Тех_Движение!$F$4982)</f>
        <v/>
      </c>
      <c r="F4985" s="21" t="str">
        <f>IF($B4985="","",SUMIFS($E$5:$E4984,$C$5:$C4984,$C4985))</f>
        <v/>
      </c>
      <c r="G4985" s="21" t="str">
        <f>IF($B4985="","",MAX(0,$E4985-MAX(0,SUMIFS(Тех_Движение!$G$2:$G$5111,Тех_Движение!$D$2:$D$5111,$C4985,Тех_Движение!$B$2:$B$5111,"&lt;="&amp;Настройки!$B$5-1)-$F4985)))</f>
        <v/>
      </c>
      <c r="H4985" s="21" t="str">
        <f>IF($B4985="","",IF(AND($D4985&gt;=Настройки!$B$5,$D4985&lt;=Настройки!$B$6),$E4985,0))</f>
        <v/>
      </c>
      <c r="I4985" s="21" t="str">
        <f t="shared" si="231"/>
        <v/>
      </c>
      <c r="J4985" s="21" t="str">
        <f>IF($B4985="","",MAX(0,$E4985-MAX(0,SUMIFS(Тех_Движение!$G$2:$G$5111,Тех_Движение!$D$2:$D$5111,$C4985,Тех_Движение!$B$2:$B$5111,"&lt;="&amp;Настройки!$B$6)-$F4985)))</f>
        <v/>
      </c>
      <c r="K4985" s="21" t="e">
        <f>IF(OR($B4985="",K$3&lt;$D4985+Настройки!$B$7),0,MAX(0,$E4985-MAX(0,SUMIFS(Тех_Движение!$G$2:$G$5111,Тех_Движение!$D$2:$D$5111,$C4985,Тех_Движение!$B$2:$B$5111,"&lt;="&amp;K$3)-$F4985)))</f>
        <v>#VALUE!</v>
      </c>
      <c r="L4985" s="21" t="e">
        <f>IF(OR($B4985="",L$3&lt;$D4985+Настройки!$B$7),0,MAX(0,$E4985-MAX(0,SUMIFS(Тех_Движение!$G$2:$G$5111,Тех_Движение!$D$2:$D$5111,$C4985,Тех_Движение!$B$2:$B$5111,"&lt;="&amp;L$3)-$F4985)))</f>
        <v>#VALUE!</v>
      </c>
      <c r="M4985" s="21" t="e">
        <f>IF(OR($B4985="",M$3&lt;$D4985+Настройки!$B$7),0,MAX(0,$E4985-MAX(0,SUMIFS(Тех_Движение!$G$2:$G$5111,Тех_Движение!$D$2:$D$5111,$C4985,Тех_Движение!$B$2:$B$5111,"&lt;="&amp;M$3)-$F4985)))</f>
        <v>#VALUE!</v>
      </c>
      <c r="N4985" s="21" t="e">
        <f>IF(OR($B4985="",N$3&lt;$D4985+Настройки!$B$7),0,MAX(0,$E4985-MAX(0,SUMIFS(Тех_Движение!$G$2:$G$5111,Тех_Движение!$D$2:$D$5111,$C4985,Тех_Движение!$B$2:$B$5111,"&lt;="&amp;N$3)-$F4985)))</f>
        <v>#VALUE!</v>
      </c>
      <c r="O4985" s="21" t="e">
        <f>IF(OR($B4985="",O$3&lt;$D4985+Настройки!$B$7),0,MAX(0,$E4985-MAX(0,SUMIFS(Тех_Движение!$G$2:$G$5111,Тех_Движение!$D$2:$D$5111,$C4985,Тех_Движение!$B$2:$B$5111,"&lt;="&amp;O$3)-$F4985)))</f>
        <v>#VALUE!</v>
      </c>
      <c r="P4985" s="21" t="e">
        <f>IF(OR($B4985="",P$3&lt;$D4985+Настройки!$B$7),0,MAX(0,$E4985-MAX(0,SUMIFS(Тех_Движение!$G$2:$G$5111,Тех_Движение!$D$2:$D$5111,$C4985,Тех_Движение!$B$2:$B$5111,"&lt;="&amp;P$3)-$F4985)))</f>
        <v>#VALUE!</v>
      </c>
      <c r="Q4985" s="21" t="e">
        <f>IF(OR($B4985="",Q$3&lt;$D4985+Настройки!$B$7),0,MAX(0,$E4985-MAX(0,SUMIFS(Тех_Движение!$G$2:$G$5111,Тех_Движение!$D$2:$D$5111,$C4985,Тех_Движение!$B$2:$B$5111,"&lt;="&amp;Q$3)-$F4985)))</f>
        <v>#VALUE!</v>
      </c>
      <c r="R4985" s="21" t="str">
        <f t="shared" si="232"/>
        <v/>
      </c>
      <c r="S4985" s="23" t="str">
        <f>IF($B4985="","",VLOOKUP($C4985,Настройки!$A$11:$L$17,9,FALSE))</f>
        <v/>
      </c>
      <c r="T4985" s="23" t="str">
        <f t="shared" si="233"/>
        <v/>
      </c>
    </row>
    <row r="4986" spans="1:20" x14ac:dyDescent="0.3">
      <c r="A4986" s="20">
        <f>Тех_Движение!$A$4983</f>
        <v>4982</v>
      </c>
      <c r="B4986" s="20" t="str">
        <f>IF(Тех_Движение!$F$4983&gt;0,Тех_Движение!$I$4983,"")</f>
        <v/>
      </c>
      <c r="C4986" s="20" t="str">
        <f>IF($B4986="","",Тех_Движение!$D$4983)</f>
        <v/>
      </c>
      <c r="D4986" s="9" t="str">
        <f>IF($B4986="","",Тех_Движение!$B$4983)</f>
        <v/>
      </c>
      <c r="E4986" s="21" t="str">
        <f>IF($B4986="","",Тех_Движение!$F$4983)</f>
        <v/>
      </c>
      <c r="F4986" s="21" t="str">
        <f>IF($B4986="","",SUMIFS($E$5:$E4985,$C$5:$C4985,$C4986))</f>
        <v/>
      </c>
      <c r="G4986" s="21" t="str">
        <f>IF($B4986="","",MAX(0,$E4986-MAX(0,SUMIFS(Тех_Движение!$G$2:$G$5111,Тех_Движение!$D$2:$D$5111,$C4986,Тех_Движение!$B$2:$B$5111,"&lt;="&amp;Настройки!$B$5-1)-$F4986)))</f>
        <v/>
      </c>
      <c r="H4986" s="21" t="str">
        <f>IF($B4986="","",IF(AND($D4986&gt;=Настройки!$B$5,$D4986&lt;=Настройки!$B$6),$E4986,0))</f>
        <v/>
      </c>
      <c r="I4986" s="21" t="str">
        <f t="shared" si="231"/>
        <v/>
      </c>
      <c r="J4986" s="21" t="str">
        <f>IF($B4986="","",MAX(0,$E4986-MAX(0,SUMIFS(Тех_Движение!$G$2:$G$5111,Тех_Движение!$D$2:$D$5111,$C4986,Тех_Движение!$B$2:$B$5111,"&lt;="&amp;Настройки!$B$6)-$F4986)))</f>
        <v/>
      </c>
      <c r="K4986" s="21" t="e">
        <f>IF(OR($B4986="",K$3&lt;$D4986+Настройки!$B$7),0,MAX(0,$E4986-MAX(0,SUMIFS(Тех_Движение!$G$2:$G$5111,Тех_Движение!$D$2:$D$5111,$C4986,Тех_Движение!$B$2:$B$5111,"&lt;="&amp;K$3)-$F4986)))</f>
        <v>#VALUE!</v>
      </c>
      <c r="L4986" s="21" t="e">
        <f>IF(OR($B4986="",L$3&lt;$D4986+Настройки!$B$7),0,MAX(0,$E4986-MAX(0,SUMIFS(Тех_Движение!$G$2:$G$5111,Тех_Движение!$D$2:$D$5111,$C4986,Тех_Движение!$B$2:$B$5111,"&lt;="&amp;L$3)-$F4986)))</f>
        <v>#VALUE!</v>
      </c>
      <c r="M4986" s="21" t="e">
        <f>IF(OR($B4986="",M$3&lt;$D4986+Настройки!$B$7),0,MAX(0,$E4986-MAX(0,SUMIFS(Тех_Движение!$G$2:$G$5111,Тех_Движение!$D$2:$D$5111,$C4986,Тех_Движение!$B$2:$B$5111,"&lt;="&amp;M$3)-$F4986)))</f>
        <v>#VALUE!</v>
      </c>
      <c r="N4986" s="21" t="e">
        <f>IF(OR($B4986="",N$3&lt;$D4986+Настройки!$B$7),0,MAX(0,$E4986-MAX(0,SUMIFS(Тех_Движение!$G$2:$G$5111,Тех_Движение!$D$2:$D$5111,$C4986,Тех_Движение!$B$2:$B$5111,"&lt;="&amp;N$3)-$F4986)))</f>
        <v>#VALUE!</v>
      </c>
      <c r="O4986" s="21" t="e">
        <f>IF(OR($B4986="",O$3&lt;$D4986+Настройки!$B$7),0,MAX(0,$E4986-MAX(0,SUMIFS(Тех_Движение!$G$2:$G$5111,Тех_Движение!$D$2:$D$5111,$C4986,Тех_Движение!$B$2:$B$5111,"&lt;="&amp;O$3)-$F4986)))</f>
        <v>#VALUE!</v>
      </c>
      <c r="P4986" s="21" t="e">
        <f>IF(OR($B4986="",P$3&lt;$D4986+Настройки!$B$7),0,MAX(0,$E4986-MAX(0,SUMIFS(Тех_Движение!$G$2:$G$5111,Тех_Движение!$D$2:$D$5111,$C4986,Тех_Движение!$B$2:$B$5111,"&lt;="&amp;P$3)-$F4986)))</f>
        <v>#VALUE!</v>
      </c>
      <c r="Q4986" s="21" t="e">
        <f>IF(OR($B4986="",Q$3&lt;$D4986+Настройки!$B$7),0,MAX(0,$E4986-MAX(0,SUMIFS(Тех_Движение!$G$2:$G$5111,Тех_Движение!$D$2:$D$5111,$C4986,Тех_Движение!$B$2:$B$5111,"&lt;="&amp;Q$3)-$F4986)))</f>
        <v>#VALUE!</v>
      </c>
      <c r="R4986" s="21" t="str">
        <f t="shared" si="232"/>
        <v/>
      </c>
      <c r="S4986" s="23" t="str">
        <f>IF($B4986="","",VLOOKUP($C4986,Настройки!$A$11:$L$17,9,FALSE))</f>
        <v/>
      </c>
      <c r="T4986" s="23" t="str">
        <f t="shared" si="233"/>
        <v/>
      </c>
    </row>
    <row r="4987" spans="1:20" x14ac:dyDescent="0.3">
      <c r="A4987" s="20">
        <f>Тех_Движение!$A$4984</f>
        <v>4983</v>
      </c>
      <c r="B4987" s="20" t="str">
        <f>IF(Тех_Движение!$F$4984&gt;0,Тех_Движение!$I$4984,"")</f>
        <v/>
      </c>
      <c r="C4987" s="20" t="str">
        <f>IF($B4987="","",Тех_Движение!$D$4984)</f>
        <v/>
      </c>
      <c r="D4987" s="9" t="str">
        <f>IF($B4987="","",Тех_Движение!$B$4984)</f>
        <v/>
      </c>
      <c r="E4987" s="21" t="str">
        <f>IF($B4987="","",Тех_Движение!$F$4984)</f>
        <v/>
      </c>
      <c r="F4987" s="21" t="str">
        <f>IF($B4987="","",SUMIFS($E$5:$E4986,$C$5:$C4986,$C4987))</f>
        <v/>
      </c>
      <c r="G4987" s="21" t="str">
        <f>IF($B4987="","",MAX(0,$E4987-MAX(0,SUMIFS(Тех_Движение!$G$2:$G$5111,Тех_Движение!$D$2:$D$5111,$C4987,Тех_Движение!$B$2:$B$5111,"&lt;="&amp;Настройки!$B$5-1)-$F4987)))</f>
        <v/>
      </c>
      <c r="H4987" s="21" t="str">
        <f>IF($B4987="","",IF(AND($D4987&gt;=Настройки!$B$5,$D4987&lt;=Настройки!$B$6),$E4987,0))</f>
        <v/>
      </c>
      <c r="I4987" s="21" t="str">
        <f t="shared" si="231"/>
        <v/>
      </c>
      <c r="J4987" s="21" t="str">
        <f>IF($B4987="","",MAX(0,$E4987-MAX(0,SUMIFS(Тех_Движение!$G$2:$G$5111,Тех_Движение!$D$2:$D$5111,$C4987,Тех_Движение!$B$2:$B$5111,"&lt;="&amp;Настройки!$B$6)-$F4987)))</f>
        <v/>
      </c>
      <c r="K4987" s="21" t="e">
        <f>IF(OR($B4987="",K$3&lt;$D4987+Настройки!$B$7),0,MAX(0,$E4987-MAX(0,SUMIFS(Тех_Движение!$G$2:$G$5111,Тех_Движение!$D$2:$D$5111,$C4987,Тех_Движение!$B$2:$B$5111,"&lt;="&amp;K$3)-$F4987)))</f>
        <v>#VALUE!</v>
      </c>
      <c r="L4987" s="21" t="e">
        <f>IF(OR($B4987="",L$3&lt;$D4987+Настройки!$B$7),0,MAX(0,$E4987-MAX(0,SUMIFS(Тех_Движение!$G$2:$G$5111,Тех_Движение!$D$2:$D$5111,$C4987,Тех_Движение!$B$2:$B$5111,"&lt;="&amp;L$3)-$F4987)))</f>
        <v>#VALUE!</v>
      </c>
      <c r="M4987" s="21" t="e">
        <f>IF(OR($B4987="",M$3&lt;$D4987+Настройки!$B$7),0,MAX(0,$E4987-MAX(0,SUMIFS(Тех_Движение!$G$2:$G$5111,Тех_Движение!$D$2:$D$5111,$C4987,Тех_Движение!$B$2:$B$5111,"&lt;="&amp;M$3)-$F4987)))</f>
        <v>#VALUE!</v>
      </c>
      <c r="N4987" s="21" t="e">
        <f>IF(OR($B4987="",N$3&lt;$D4987+Настройки!$B$7),0,MAX(0,$E4987-MAX(0,SUMIFS(Тех_Движение!$G$2:$G$5111,Тех_Движение!$D$2:$D$5111,$C4987,Тех_Движение!$B$2:$B$5111,"&lt;="&amp;N$3)-$F4987)))</f>
        <v>#VALUE!</v>
      </c>
      <c r="O4987" s="21" t="e">
        <f>IF(OR($B4987="",O$3&lt;$D4987+Настройки!$B$7),0,MAX(0,$E4987-MAX(0,SUMIFS(Тех_Движение!$G$2:$G$5111,Тех_Движение!$D$2:$D$5111,$C4987,Тех_Движение!$B$2:$B$5111,"&lt;="&amp;O$3)-$F4987)))</f>
        <v>#VALUE!</v>
      </c>
      <c r="P4987" s="21" t="e">
        <f>IF(OR($B4987="",P$3&lt;$D4987+Настройки!$B$7),0,MAX(0,$E4987-MAX(0,SUMIFS(Тех_Движение!$G$2:$G$5111,Тех_Движение!$D$2:$D$5111,$C4987,Тех_Движение!$B$2:$B$5111,"&lt;="&amp;P$3)-$F4987)))</f>
        <v>#VALUE!</v>
      </c>
      <c r="Q4987" s="21" t="e">
        <f>IF(OR($B4987="",Q$3&lt;$D4987+Настройки!$B$7),0,MAX(0,$E4987-MAX(0,SUMIFS(Тех_Движение!$G$2:$G$5111,Тех_Движение!$D$2:$D$5111,$C4987,Тех_Движение!$B$2:$B$5111,"&lt;="&amp;Q$3)-$F4987)))</f>
        <v>#VALUE!</v>
      </c>
      <c r="R4987" s="21" t="str">
        <f t="shared" si="232"/>
        <v/>
      </c>
      <c r="S4987" s="23" t="str">
        <f>IF($B4987="","",VLOOKUP($C4987,Настройки!$A$11:$L$17,9,FALSE))</f>
        <v/>
      </c>
      <c r="T4987" s="23" t="str">
        <f t="shared" si="233"/>
        <v/>
      </c>
    </row>
    <row r="4988" spans="1:20" x14ac:dyDescent="0.3">
      <c r="A4988" s="20">
        <f>Тех_Движение!$A$4985</f>
        <v>4984</v>
      </c>
      <c r="B4988" s="20" t="str">
        <f>IF(Тех_Движение!$F$4985&gt;0,Тех_Движение!$I$4985,"")</f>
        <v/>
      </c>
      <c r="C4988" s="20" t="str">
        <f>IF($B4988="","",Тех_Движение!$D$4985)</f>
        <v/>
      </c>
      <c r="D4988" s="9" t="str">
        <f>IF($B4988="","",Тех_Движение!$B$4985)</f>
        <v/>
      </c>
      <c r="E4988" s="21" t="str">
        <f>IF($B4988="","",Тех_Движение!$F$4985)</f>
        <v/>
      </c>
      <c r="F4988" s="21" t="str">
        <f>IF($B4988="","",SUMIFS($E$5:$E4987,$C$5:$C4987,$C4988))</f>
        <v/>
      </c>
      <c r="G4988" s="21" t="str">
        <f>IF($B4988="","",MAX(0,$E4988-MAX(0,SUMIFS(Тех_Движение!$G$2:$G$5111,Тех_Движение!$D$2:$D$5111,$C4988,Тех_Движение!$B$2:$B$5111,"&lt;="&amp;Настройки!$B$5-1)-$F4988)))</f>
        <v/>
      </c>
      <c r="H4988" s="21" t="str">
        <f>IF($B4988="","",IF(AND($D4988&gt;=Настройки!$B$5,$D4988&lt;=Настройки!$B$6),$E4988,0))</f>
        <v/>
      </c>
      <c r="I4988" s="21" t="str">
        <f t="shared" si="231"/>
        <v/>
      </c>
      <c r="J4988" s="21" t="str">
        <f>IF($B4988="","",MAX(0,$E4988-MAX(0,SUMIFS(Тех_Движение!$G$2:$G$5111,Тех_Движение!$D$2:$D$5111,$C4988,Тех_Движение!$B$2:$B$5111,"&lt;="&amp;Настройки!$B$6)-$F4988)))</f>
        <v/>
      </c>
      <c r="K4988" s="21" t="e">
        <f>IF(OR($B4988="",K$3&lt;$D4988+Настройки!$B$7),0,MAX(0,$E4988-MAX(0,SUMIFS(Тех_Движение!$G$2:$G$5111,Тех_Движение!$D$2:$D$5111,$C4988,Тех_Движение!$B$2:$B$5111,"&lt;="&amp;K$3)-$F4988)))</f>
        <v>#VALUE!</v>
      </c>
      <c r="L4988" s="21" t="e">
        <f>IF(OR($B4988="",L$3&lt;$D4988+Настройки!$B$7),0,MAX(0,$E4988-MAX(0,SUMIFS(Тех_Движение!$G$2:$G$5111,Тех_Движение!$D$2:$D$5111,$C4988,Тех_Движение!$B$2:$B$5111,"&lt;="&amp;L$3)-$F4988)))</f>
        <v>#VALUE!</v>
      </c>
      <c r="M4988" s="21" t="e">
        <f>IF(OR($B4988="",M$3&lt;$D4988+Настройки!$B$7),0,MAX(0,$E4988-MAX(0,SUMIFS(Тех_Движение!$G$2:$G$5111,Тех_Движение!$D$2:$D$5111,$C4988,Тех_Движение!$B$2:$B$5111,"&lt;="&amp;M$3)-$F4988)))</f>
        <v>#VALUE!</v>
      </c>
      <c r="N4988" s="21" t="e">
        <f>IF(OR($B4988="",N$3&lt;$D4988+Настройки!$B$7),0,MAX(0,$E4988-MAX(0,SUMIFS(Тех_Движение!$G$2:$G$5111,Тех_Движение!$D$2:$D$5111,$C4988,Тех_Движение!$B$2:$B$5111,"&lt;="&amp;N$3)-$F4988)))</f>
        <v>#VALUE!</v>
      </c>
      <c r="O4988" s="21" t="e">
        <f>IF(OR($B4988="",O$3&lt;$D4988+Настройки!$B$7),0,MAX(0,$E4988-MAX(0,SUMIFS(Тех_Движение!$G$2:$G$5111,Тех_Движение!$D$2:$D$5111,$C4988,Тех_Движение!$B$2:$B$5111,"&lt;="&amp;O$3)-$F4988)))</f>
        <v>#VALUE!</v>
      </c>
      <c r="P4988" s="21" t="e">
        <f>IF(OR($B4988="",P$3&lt;$D4988+Настройки!$B$7),0,MAX(0,$E4988-MAX(0,SUMIFS(Тех_Движение!$G$2:$G$5111,Тех_Движение!$D$2:$D$5111,$C4988,Тех_Движение!$B$2:$B$5111,"&lt;="&amp;P$3)-$F4988)))</f>
        <v>#VALUE!</v>
      </c>
      <c r="Q4988" s="21" t="e">
        <f>IF(OR($B4988="",Q$3&lt;$D4988+Настройки!$B$7),0,MAX(0,$E4988-MAX(0,SUMIFS(Тех_Движение!$G$2:$G$5111,Тех_Движение!$D$2:$D$5111,$C4988,Тех_Движение!$B$2:$B$5111,"&lt;="&amp;Q$3)-$F4988)))</f>
        <v>#VALUE!</v>
      </c>
      <c r="R4988" s="21" t="str">
        <f t="shared" si="232"/>
        <v/>
      </c>
      <c r="S4988" s="23" t="str">
        <f>IF($B4988="","",VLOOKUP($C4988,Настройки!$A$11:$L$17,9,FALSE))</f>
        <v/>
      </c>
      <c r="T4988" s="23" t="str">
        <f t="shared" si="233"/>
        <v/>
      </c>
    </row>
    <row r="4989" spans="1:20" x14ac:dyDescent="0.3">
      <c r="A4989" s="20">
        <f>Тех_Движение!$A$4986</f>
        <v>4985</v>
      </c>
      <c r="B4989" s="20" t="str">
        <f>IF(Тех_Движение!$F$4986&gt;0,Тех_Движение!$I$4986,"")</f>
        <v/>
      </c>
      <c r="C4989" s="20" t="str">
        <f>IF($B4989="","",Тех_Движение!$D$4986)</f>
        <v/>
      </c>
      <c r="D4989" s="9" t="str">
        <f>IF($B4989="","",Тех_Движение!$B$4986)</f>
        <v/>
      </c>
      <c r="E4989" s="21" t="str">
        <f>IF($B4989="","",Тех_Движение!$F$4986)</f>
        <v/>
      </c>
      <c r="F4989" s="21" t="str">
        <f>IF($B4989="","",SUMIFS($E$5:$E4988,$C$5:$C4988,$C4989))</f>
        <v/>
      </c>
      <c r="G4989" s="21" t="str">
        <f>IF($B4989="","",MAX(0,$E4989-MAX(0,SUMIFS(Тех_Движение!$G$2:$G$5111,Тех_Движение!$D$2:$D$5111,$C4989,Тех_Движение!$B$2:$B$5111,"&lt;="&amp;Настройки!$B$5-1)-$F4989)))</f>
        <v/>
      </c>
      <c r="H4989" s="21" t="str">
        <f>IF($B4989="","",IF(AND($D4989&gt;=Настройки!$B$5,$D4989&lt;=Настройки!$B$6),$E4989,0))</f>
        <v/>
      </c>
      <c r="I4989" s="21" t="str">
        <f t="shared" si="231"/>
        <v/>
      </c>
      <c r="J4989" s="21" t="str">
        <f>IF($B4989="","",MAX(0,$E4989-MAX(0,SUMIFS(Тех_Движение!$G$2:$G$5111,Тех_Движение!$D$2:$D$5111,$C4989,Тех_Движение!$B$2:$B$5111,"&lt;="&amp;Настройки!$B$6)-$F4989)))</f>
        <v/>
      </c>
      <c r="K4989" s="21" t="e">
        <f>IF(OR($B4989="",K$3&lt;$D4989+Настройки!$B$7),0,MAX(0,$E4989-MAX(0,SUMIFS(Тех_Движение!$G$2:$G$5111,Тех_Движение!$D$2:$D$5111,$C4989,Тех_Движение!$B$2:$B$5111,"&lt;="&amp;K$3)-$F4989)))</f>
        <v>#VALUE!</v>
      </c>
      <c r="L4989" s="21" t="e">
        <f>IF(OR($B4989="",L$3&lt;$D4989+Настройки!$B$7),0,MAX(0,$E4989-MAX(0,SUMIFS(Тех_Движение!$G$2:$G$5111,Тех_Движение!$D$2:$D$5111,$C4989,Тех_Движение!$B$2:$B$5111,"&lt;="&amp;L$3)-$F4989)))</f>
        <v>#VALUE!</v>
      </c>
      <c r="M4989" s="21" t="e">
        <f>IF(OR($B4989="",M$3&lt;$D4989+Настройки!$B$7),0,MAX(0,$E4989-MAX(0,SUMIFS(Тех_Движение!$G$2:$G$5111,Тех_Движение!$D$2:$D$5111,$C4989,Тех_Движение!$B$2:$B$5111,"&lt;="&amp;M$3)-$F4989)))</f>
        <v>#VALUE!</v>
      </c>
      <c r="N4989" s="21" t="e">
        <f>IF(OR($B4989="",N$3&lt;$D4989+Настройки!$B$7),0,MAX(0,$E4989-MAX(0,SUMIFS(Тех_Движение!$G$2:$G$5111,Тех_Движение!$D$2:$D$5111,$C4989,Тех_Движение!$B$2:$B$5111,"&lt;="&amp;N$3)-$F4989)))</f>
        <v>#VALUE!</v>
      </c>
      <c r="O4989" s="21" t="e">
        <f>IF(OR($B4989="",O$3&lt;$D4989+Настройки!$B$7),0,MAX(0,$E4989-MAX(0,SUMIFS(Тех_Движение!$G$2:$G$5111,Тех_Движение!$D$2:$D$5111,$C4989,Тех_Движение!$B$2:$B$5111,"&lt;="&amp;O$3)-$F4989)))</f>
        <v>#VALUE!</v>
      </c>
      <c r="P4989" s="21" t="e">
        <f>IF(OR($B4989="",P$3&lt;$D4989+Настройки!$B$7),0,MAX(0,$E4989-MAX(0,SUMIFS(Тех_Движение!$G$2:$G$5111,Тех_Движение!$D$2:$D$5111,$C4989,Тех_Движение!$B$2:$B$5111,"&lt;="&amp;P$3)-$F4989)))</f>
        <v>#VALUE!</v>
      </c>
      <c r="Q4989" s="21" t="e">
        <f>IF(OR($B4989="",Q$3&lt;$D4989+Настройки!$B$7),0,MAX(0,$E4989-MAX(0,SUMIFS(Тех_Движение!$G$2:$G$5111,Тех_Движение!$D$2:$D$5111,$C4989,Тех_Движение!$B$2:$B$5111,"&lt;="&amp;Q$3)-$F4989)))</f>
        <v>#VALUE!</v>
      </c>
      <c r="R4989" s="21" t="str">
        <f t="shared" si="232"/>
        <v/>
      </c>
      <c r="S4989" s="23" t="str">
        <f>IF($B4989="","",VLOOKUP($C4989,Настройки!$A$11:$L$17,9,FALSE))</f>
        <v/>
      </c>
      <c r="T4989" s="23" t="str">
        <f t="shared" si="233"/>
        <v/>
      </c>
    </row>
    <row r="4990" spans="1:20" x14ac:dyDescent="0.3">
      <c r="A4990" s="20">
        <f>Тех_Движение!$A$4987</f>
        <v>4986</v>
      </c>
      <c r="B4990" s="20" t="str">
        <f>IF(Тех_Движение!$F$4987&gt;0,Тех_Движение!$I$4987,"")</f>
        <v/>
      </c>
      <c r="C4990" s="20" t="str">
        <f>IF($B4990="","",Тех_Движение!$D$4987)</f>
        <v/>
      </c>
      <c r="D4990" s="9" t="str">
        <f>IF($B4990="","",Тех_Движение!$B$4987)</f>
        <v/>
      </c>
      <c r="E4990" s="21" t="str">
        <f>IF($B4990="","",Тех_Движение!$F$4987)</f>
        <v/>
      </c>
      <c r="F4990" s="21" t="str">
        <f>IF($B4990="","",SUMIFS($E$5:$E4989,$C$5:$C4989,$C4990))</f>
        <v/>
      </c>
      <c r="G4990" s="21" t="str">
        <f>IF($B4990="","",MAX(0,$E4990-MAX(0,SUMIFS(Тех_Движение!$G$2:$G$5111,Тех_Движение!$D$2:$D$5111,$C4990,Тех_Движение!$B$2:$B$5111,"&lt;="&amp;Настройки!$B$5-1)-$F4990)))</f>
        <v/>
      </c>
      <c r="H4990" s="21" t="str">
        <f>IF($B4990="","",IF(AND($D4990&gt;=Настройки!$B$5,$D4990&lt;=Настройки!$B$6),$E4990,0))</f>
        <v/>
      </c>
      <c r="I4990" s="21" t="str">
        <f t="shared" si="231"/>
        <v/>
      </c>
      <c r="J4990" s="21" t="str">
        <f>IF($B4990="","",MAX(0,$E4990-MAX(0,SUMIFS(Тех_Движение!$G$2:$G$5111,Тех_Движение!$D$2:$D$5111,$C4990,Тех_Движение!$B$2:$B$5111,"&lt;="&amp;Настройки!$B$6)-$F4990)))</f>
        <v/>
      </c>
      <c r="K4990" s="21" t="e">
        <f>IF(OR($B4990="",K$3&lt;$D4990+Настройки!$B$7),0,MAX(0,$E4990-MAX(0,SUMIFS(Тех_Движение!$G$2:$G$5111,Тех_Движение!$D$2:$D$5111,$C4990,Тех_Движение!$B$2:$B$5111,"&lt;="&amp;K$3)-$F4990)))</f>
        <v>#VALUE!</v>
      </c>
      <c r="L4990" s="21" t="e">
        <f>IF(OR($B4990="",L$3&lt;$D4990+Настройки!$B$7),0,MAX(0,$E4990-MAX(0,SUMIFS(Тех_Движение!$G$2:$G$5111,Тех_Движение!$D$2:$D$5111,$C4990,Тех_Движение!$B$2:$B$5111,"&lt;="&amp;L$3)-$F4990)))</f>
        <v>#VALUE!</v>
      </c>
      <c r="M4990" s="21" t="e">
        <f>IF(OR($B4990="",M$3&lt;$D4990+Настройки!$B$7),0,MAX(0,$E4990-MAX(0,SUMIFS(Тех_Движение!$G$2:$G$5111,Тех_Движение!$D$2:$D$5111,$C4990,Тех_Движение!$B$2:$B$5111,"&lt;="&amp;M$3)-$F4990)))</f>
        <v>#VALUE!</v>
      </c>
      <c r="N4990" s="21" t="e">
        <f>IF(OR($B4990="",N$3&lt;$D4990+Настройки!$B$7),0,MAX(0,$E4990-MAX(0,SUMIFS(Тех_Движение!$G$2:$G$5111,Тех_Движение!$D$2:$D$5111,$C4990,Тех_Движение!$B$2:$B$5111,"&lt;="&amp;N$3)-$F4990)))</f>
        <v>#VALUE!</v>
      </c>
      <c r="O4990" s="21" t="e">
        <f>IF(OR($B4990="",O$3&lt;$D4990+Настройки!$B$7),0,MAX(0,$E4990-MAX(0,SUMIFS(Тех_Движение!$G$2:$G$5111,Тех_Движение!$D$2:$D$5111,$C4990,Тех_Движение!$B$2:$B$5111,"&lt;="&amp;O$3)-$F4990)))</f>
        <v>#VALUE!</v>
      </c>
      <c r="P4990" s="21" t="e">
        <f>IF(OR($B4990="",P$3&lt;$D4990+Настройки!$B$7),0,MAX(0,$E4990-MAX(0,SUMIFS(Тех_Движение!$G$2:$G$5111,Тех_Движение!$D$2:$D$5111,$C4990,Тех_Движение!$B$2:$B$5111,"&lt;="&amp;P$3)-$F4990)))</f>
        <v>#VALUE!</v>
      </c>
      <c r="Q4990" s="21" t="e">
        <f>IF(OR($B4990="",Q$3&lt;$D4990+Настройки!$B$7),0,MAX(0,$E4990-MAX(0,SUMIFS(Тех_Движение!$G$2:$G$5111,Тех_Движение!$D$2:$D$5111,$C4990,Тех_Движение!$B$2:$B$5111,"&lt;="&amp;Q$3)-$F4990)))</f>
        <v>#VALUE!</v>
      </c>
      <c r="R4990" s="21" t="str">
        <f t="shared" si="232"/>
        <v/>
      </c>
      <c r="S4990" s="23" t="str">
        <f>IF($B4990="","",VLOOKUP($C4990,Настройки!$A$11:$L$17,9,FALSE))</f>
        <v/>
      </c>
      <c r="T4990" s="23" t="str">
        <f t="shared" si="233"/>
        <v/>
      </c>
    </row>
    <row r="4991" spans="1:20" x14ac:dyDescent="0.3">
      <c r="A4991" s="20">
        <f>Тех_Движение!$A$4988</f>
        <v>4987</v>
      </c>
      <c r="B4991" s="20" t="str">
        <f>IF(Тех_Движение!$F$4988&gt;0,Тех_Движение!$I$4988,"")</f>
        <v/>
      </c>
      <c r="C4991" s="20" t="str">
        <f>IF($B4991="","",Тех_Движение!$D$4988)</f>
        <v/>
      </c>
      <c r="D4991" s="9" t="str">
        <f>IF($B4991="","",Тех_Движение!$B$4988)</f>
        <v/>
      </c>
      <c r="E4991" s="21" t="str">
        <f>IF($B4991="","",Тех_Движение!$F$4988)</f>
        <v/>
      </c>
      <c r="F4991" s="21" t="str">
        <f>IF($B4991="","",SUMIFS($E$5:$E4990,$C$5:$C4990,$C4991))</f>
        <v/>
      </c>
      <c r="G4991" s="21" t="str">
        <f>IF($B4991="","",MAX(0,$E4991-MAX(0,SUMIFS(Тех_Движение!$G$2:$G$5111,Тех_Движение!$D$2:$D$5111,$C4991,Тех_Движение!$B$2:$B$5111,"&lt;="&amp;Настройки!$B$5-1)-$F4991)))</f>
        <v/>
      </c>
      <c r="H4991" s="21" t="str">
        <f>IF($B4991="","",IF(AND($D4991&gt;=Настройки!$B$5,$D4991&lt;=Настройки!$B$6),$E4991,0))</f>
        <v/>
      </c>
      <c r="I4991" s="21" t="str">
        <f t="shared" si="231"/>
        <v/>
      </c>
      <c r="J4991" s="21" t="str">
        <f>IF($B4991="","",MAX(0,$E4991-MAX(0,SUMIFS(Тех_Движение!$G$2:$G$5111,Тех_Движение!$D$2:$D$5111,$C4991,Тех_Движение!$B$2:$B$5111,"&lt;="&amp;Настройки!$B$6)-$F4991)))</f>
        <v/>
      </c>
      <c r="K4991" s="21" t="e">
        <f>IF(OR($B4991="",K$3&lt;$D4991+Настройки!$B$7),0,MAX(0,$E4991-MAX(0,SUMIFS(Тех_Движение!$G$2:$G$5111,Тех_Движение!$D$2:$D$5111,$C4991,Тех_Движение!$B$2:$B$5111,"&lt;="&amp;K$3)-$F4991)))</f>
        <v>#VALUE!</v>
      </c>
      <c r="L4991" s="21" t="e">
        <f>IF(OR($B4991="",L$3&lt;$D4991+Настройки!$B$7),0,MAX(0,$E4991-MAX(0,SUMIFS(Тех_Движение!$G$2:$G$5111,Тех_Движение!$D$2:$D$5111,$C4991,Тех_Движение!$B$2:$B$5111,"&lt;="&amp;L$3)-$F4991)))</f>
        <v>#VALUE!</v>
      </c>
      <c r="M4991" s="21" t="e">
        <f>IF(OR($B4991="",M$3&lt;$D4991+Настройки!$B$7),0,MAX(0,$E4991-MAX(0,SUMIFS(Тех_Движение!$G$2:$G$5111,Тех_Движение!$D$2:$D$5111,$C4991,Тех_Движение!$B$2:$B$5111,"&lt;="&amp;M$3)-$F4991)))</f>
        <v>#VALUE!</v>
      </c>
      <c r="N4991" s="21" t="e">
        <f>IF(OR($B4991="",N$3&lt;$D4991+Настройки!$B$7),0,MAX(0,$E4991-MAX(0,SUMIFS(Тех_Движение!$G$2:$G$5111,Тех_Движение!$D$2:$D$5111,$C4991,Тех_Движение!$B$2:$B$5111,"&lt;="&amp;N$3)-$F4991)))</f>
        <v>#VALUE!</v>
      </c>
      <c r="O4991" s="21" t="e">
        <f>IF(OR($B4991="",O$3&lt;$D4991+Настройки!$B$7),0,MAX(0,$E4991-MAX(0,SUMIFS(Тех_Движение!$G$2:$G$5111,Тех_Движение!$D$2:$D$5111,$C4991,Тех_Движение!$B$2:$B$5111,"&lt;="&amp;O$3)-$F4991)))</f>
        <v>#VALUE!</v>
      </c>
      <c r="P4991" s="21" t="e">
        <f>IF(OR($B4991="",P$3&lt;$D4991+Настройки!$B$7),0,MAX(0,$E4991-MAX(0,SUMIFS(Тех_Движение!$G$2:$G$5111,Тех_Движение!$D$2:$D$5111,$C4991,Тех_Движение!$B$2:$B$5111,"&lt;="&amp;P$3)-$F4991)))</f>
        <v>#VALUE!</v>
      </c>
      <c r="Q4991" s="21" t="e">
        <f>IF(OR($B4991="",Q$3&lt;$D4991+Настройки!$B$7),0,MAX(0,$E4991-MAX(0,SUMIFS(Тех_Движение!$G$2:$G$5111,Тех_Движение!$D$2:$D$5111,$C4991,Тех_Движение!$B$2:$B$5111,"&lt;="&amp;Q$3)-$F4991)))</f>
        <v>#VALUE!</v>
      </c>
      <c r="R4991" s="21" t="str">
        <f t="shared" si="232"/>
        <v/>
      </c>
      <c r="S4991" s="23" t="str">
        <f>IF($B4991="","",VLOOKUP($C4991,Настройки!$A$11:$L$17,9,FALSE))</f>
        <v/>
      </c>
      <c r="T4991" s="23" t="str">
        <f t="shared" si="233"/>
        <v/>
      </c>
    </row>
    <row r="4992" spans="1:20" x14ac:dyDescent="0.3">
      <c r="A4992" s="20">
        <f>Тех_Движение!$A$4989</f>
        <v>4988</v>
      </c>
      <c r="B4992" s="20" t="str">
        <f>IF(Тех_Движение!$F$4989&gt;0,Тех_Движение!$I$4989,"")</f>
        <v/>
      </c>
      <c r="C4992" s="20" t="str">
        <f>IF($B4992="","",Тех_Движение!$D$4989)</f>
        <v/>
      </c>
      <c r="D4992" s="9" t="str">
        <f>IF($B4992="","",Тех_Движение!$B$4989)</f>
        <v/>
      </c>
      <c r="E4992" s="21" t="str">
        <f>IF($B4992="","",Тех_Движение!$F$4989)</f>
        <v/>
      </c>
      <c r="F4992" s="21" t="str">
        <f>IF($B4992="","",SUMIFS($E$5:$E4991,$C$5:$C4991,$C4992))</f>
        <v/>
      </c>
      <c r="G4992" s="21" t="str">
        <f>IF($B4992="","",MAX(0,$E4992-MAX(0,SUMIFS(Тех_Движение!$G$2:$G$5111,Тех_Движение!$D$2:$D$5111,$C4992,Тех_Движение!$B$2:$B$5111,"&lt;="&amp;Настройки!$B$5-1)-$F4992)))</f>
        <v/>
      </c>
      <c r="H4992" s="21" t="str">
        <f>IF($B4992="","",IF(AND($D4992&gt;=Настройки!$B$5,$D4992&lt;=Настройки!$B$6),$E4992,0))</f>
        <v/>
      </c>
      <c r="I4992" s="21" t="str">
        <f t="shared" si="231"/>
        <v/>
      </c>
      <c r="J4992" s="21" t="str">
        <f>IF($B4992="","",MAX(0,$E4992-MAX(0,SUMIFS(Тех_Движение!$G$2:$G$5111,Тех_Движение!$D$2:$D$5111,$C4992,Тех_Движение!$B$2:$B$5111,"&lt;="&amp;Настройки!$B$6)-$F4992)))</f>
        <v/>
      </c>
      <c r="K4992" s="21" t="e">
        <f>IF(OR($B4992="",K$3&lt;$D4992+Настройки!$B$7),0,MAX(0,$E4992-MAX(0,SUMIFS(Тех_Движение!$G$2:$G$5111,Тех_Движение!$D$2:$D$5111,$C4992,Тех_Движение!$B$2:$B$5111,"&lt;="&amp;K$3)-$F4992)))</f>
        <v>#VALUE!</v>
      </c>
      <c r="L4992" s="21" t="e">
        <f>IF(OR($B4992="",L$3&lt;$D4992+Настройки!$B$7),0,MAX(0,$E4992-MAX(0,SUMIFS(Тех_Движение!$G$2:$G$5111,Тех_Движение!$D$2:$D$5111,$C4992,Тех_Движение!$B$2:$B$5111,"&lt;="&amp;L$3)-$F4992)))</f>
        <v>#VALUE!</v>
      </c>
      <c r="M4992" s="21" t="e">
        <f>IF(OR($B4992="",M$3&lt;$D4992+Настройки!$B$7),0,MAX(0,$E4992-MAX(0,SUMIFS(Тех_Движение!$G$2:$G$5111,Тех_Движение!$D$2:$D$5111,$C4992,Тех_Движение!$B$2:$B$5111,"&lt;="&amp;M$3)-$F4992)))</f>
        <v>#VALUE!</v>
      </c>
      <c r="N4992" s="21" t="e">
        <f>IF(OR($B4992="",N$3&lt;$D4992+Настройки!$B$7),0,MAX(0,$E4992-MAX(0,SUMIFS(Тех_Движение!$G$2:$G$5111,Тех_Движение!$D$2:$D$5111,$C4992,Тех_Движение!$B$2:$B$5111,"&lt;="&amp;N$3)-$F4992)))</f>
        <v>#VALUE!</v>
      </c>
      <c r="O4992" s="21" t="e">
        <f>IF(OR($B4992="",O$3&lt;$D4992+Настройки!$B$7),0,MAX(0,$E4992-MAX(0,SUMIFS(Тех_Движение!$G$2:$G$5111,Тех_Движение!$D$2:$D$5111,$C4992,Тех_Движение!$B$2:$B$5111,"&lt;="&amp;O$3)-$F4992)))</f>
        <v>#VALUE!</v>
      </c>
      <c r="P4992" s="21" t="e">
        <f>IF(OR($B4992="",P$3&lt;$D4992+Настройки!$B$7),0,MAX(0,$E4992-MAX(0,SUMIFS(Тех_Движение!$G$2:$G$5111,Тех_Движение!$D$2:$D$5111,$C4992,Тех_Движение!$B$2:$B$5111,"&lt;="&amp;P$3)-$F4992)))</f>
        <v>#VALUE!</v>
      </c>
      <c r="Q4992" s="21" t="e">
        <f>IF(OR($B4992="",Q$3&lt;$D4992+Настройки!$B$7),0,MAX(0,$E4992-MAX(0,SUMIFS(Тех_Движение!$G$2:$G$5111,Тех_Движение!$D$2:$D$5111,$C4992,Тех_Движение!$B$2:$B$5111,"&lt;="&amp;Q$3)-$F4992)))</f>
        <v>#VALUE!</v>
      </c>
      <c r="R4992" s="21" t="str">
        <f t="shared" si="232"/>
        <v/>
      </c>
      <c r="S4992" s="23" t="str">
        <f>IF($B4992="","",VLOOKUP($C4992,Настройки!$A$11:$L$17,9,FALSE))</f>
        <v/>
      </c>
      <c r="T4992" s="23" t="str">
        <f t="shared" si="233"/>
        <v/>
      </c>
    </row>
    <row r="4993" spans="1:20" x14ac:dyDescent="0.3">
      <c r="A4993" s="20">
        <f>Тех_Движение!$A$4990</f>
        <v>4989</v>
      </c>
      <c r="B4993" s="20" t="str">
        <f>IF(Тех_Движение!$F$4990&gt;0,Тех_Движение!$I$4990,"")</f>
        <v/>
      </c>
      <c r="C4993" s="20" t="str">
        <f>IF($B4993="","",Тех_Движение!$D$4990)</f>
        <v/>
      </c>
      <c r="D4993" s="9" t="str">
        <f>IF($B4993="","",Тех_Движение!$B$4990)</f>
        <v/>
      </c>
      <c r="E4993" s="21" t="str">
        <f>IF($B4993="","",Тех_Движение!$F$4990)</f>
        <v/>
      </c>
      <c r="F4993" s="21" t="str">
        <f>IF($B4993="","",SUMIFS($E$5:$E4992,$C$5:$C4992,$C4993))</f>
        <v/>
      </c>
      <c r="G4993" s="21" t="str">
        <f>IF($B4993="","",MAX(0,$E4993-MAX(0,SUMIFS(Тех_Движение!$G$2:$G$5111,Тех_Движение!$D$2:$D$5111,$C4993,Тех_Движение!$B$2:$B$5111,"&lt;="&amp;Настройки!$B$5-1)-$F4993)))</f>
        <v/>
      </c>
      <c r="H4993" s="21" t="str">
        <f>IF($B4993="","",IF(AND($D4993&gt;=Настройки!$B$5,$D4993&lt;=Настройки!$B$6),$E4993,0))</f>
        <v/>
      </c>
      <c r="I4993" s="21" t="str">
        <f t="shared" si="231"/>
        <v/>
      </c>
      <c r="J4993" s="21" t="str">
        <f>IF($B4993="","",MAX(0,$E4993-MAX(0,SUMIFS(Тех_Движение!$G$2:$G$5111,Тех_Движение!$D$2:$D$5111,$C4993,Тех_Движение!$B$2:$B$5111,"&lt;="&amp;Настройки!$B$6)-$F4993)))</f>
        <v/>
      </c>
      <c r="K4993" s="21" t="e">
        <f>IF(OR($B4993="",K$3&lt;$D4993+Настройки!$B$7),0,MAX(0,$E4993-MAX(0,SUMIFS(Тех_Движение!$G$2:$G$5111,Тех_Движение!$D$2:$D$5111,$C4993,Тех_Движение!$B$2:$B$5111,"&lt;="&amp;K$3)-$F4993)))</f>
        <v>#VALUE!</v>
      </c>
      <c r="L4993" s="21" t="e">
        <f>IF(OR($B4993="",L$3&lt;$D4993+Настройки!$B$7),0,MAX(0,$E4993-MAX(0,SUMIFS(Тех_Движение!$G$2:$G$5111,Тех_Движение!$D$2:$D$5111,$C4993,Тех_Движение!$B$2:$B$5111,"&lt;="&amp;L$3)-$F4993)))</f>
        <v>#VALUE!</v>
      </c>
      <c r="M4993" s="21" t="e">
        <f>IF(OR($B4993="",M$3&lt;$D4993+Настройки!$B$7),0,MAX(0,$E4993-MAX(0,SUMIFS(Тех_Движение!$G$2:$G$5111,Тех_Движение!$D$2:$D$5111,$C4993,Тех_Движение!$B$2:$B$5111,"&lt;="&amp;M$3)-$F4993)))</f>
        <v>#VALUE!</v>
      </c>
      <c r="N4993" s="21" t="e">
        <f>IF(OR($B4993="",N$3&lt;$D4993+Настройки!$B$7),0,MAX(0,$E4993-MAX(0,SUMIFS(Тех_Движение!$G$2:$G$5111,Тех_Движение!$D$2:$D$5111,$C4993,Тех_Движение!$B$2:$B$5111,"&lt;="&amp;N$3)-$F4993)))</f>
        <v>#VALUE!</v>
      </c>
      <c r="O4993" s="21" t="e">
        <f>IF(OR($B4993="",O$3&lt;$D4993+Настройки!$B$7),0,MAX(0,$E4993-MAX(0,SUMIFS(Тех_Движение!$G$2:$G$5111,Тех_Движение!$D$2:$D$5111,$C4993,Тех_Движение!$B$2:$B$5111,"&lt;="&amp;O$3)-$F4993)))</f>
        <v>#VALUE!</v>
      </c>
      <c r="P4993" s="21" t="e">
        <f>IF(OR($B4993="",P$3&lt;$D4993+Настройки!$B$7),0,MAX(0,$E4993-MAX(0,SUMIFS(Тех_Движение!$G$2:$G$5111,Тех_Движение!$D$2:$D$5111,$C4993,Тех_Движение!$B$2:$B$5111,"&lt;="&amp;P$3)-$F4993)))</f>
        <v>#VALUE!</v>
      </c>
      <c r="Q4993" s="21" t="e">
        <f>IF(OR($B4993="",Q$3&lt;$D4993+Настройки!$B$7),0,MAX(0,$E4993-MAX(0,SUMIFS(Тех_Движение!$G$2:$G$5111,Тех_Движение!$D$2:$D$5111,$C4993,Тех_Движение!$B$2:$B$5111,"&lt;="&amp;Q$3)-$F4993)))</f>
        <v>#VALUE!</v>
      </c>
      <c r="R4993" s="21" t="str">
        <f t="shared" si="232"/>
        <v/>
      </c>
      <c r="S4993" s="23" t="str">
        <f>IF($B4993="","",VLOOKUP($C4993,Настройки!$A$11:$L$17,9,FALSE))</f>
        <v/>
      </c>
      <c r="T4993" s="23" t="str">
        <f t="shared" si="233"/>
        <v/>
      </c>
    </row>
    <row r="4994" spans="1:20" x14ac:dyDescent="0.3">
      <c r="A4994" s="20">
        <f>Тех_Движение!$A$4991</f>
        <v>4990</v>
      </c>
      <c r="B4994" s="20" t="str">
        <f>IF(Тех_Движение!$F$4991&gt;0,Тех_Движение!$I$4991,"")</f>
        <v/>
      </c>
      <c r="C4994" s="20" t="str">
        <f>IF($B4994="","",Тех_Движение!$D$4991)</f>
        <v/>
      </c>
      <c r="D4994" s="9" t="str">
        <f>IF($B4994="","",Тех_Движение!$B$4991)</f>
        <v/>
      </c>
      <c r="E4994" s="21" t="str">
        <f>IF($B4994="","",Тех_Движение!$F$4991)</f>
        <v/>
      </c>
      <c r="F4994" s="21" t="str">
        <f>IF($B4994="","",SUMIFS($E$5:$E4993,$C$5:$C4993,$C4994))</f>
        <v/>
      </c>
      <c r="G4994" s="21" t="str">
        <f>IF($B4994="","",MAX(0,$E4994-MAX(0,SUMIFS(Тех_Движение!$G$2:$G$5111,Тех_Движение!$D$2:$D$5111,$C4994,Тех_Движение!$B$2:$B$5111,"&lt;="&amp;Настройки!$B$5-1)-$F4994)))</f>
        <v/>
      </c>
      <c r="H4994" s="21" t="str">
        <f>IF($B4994="","",IF(AND($D4994&gt;=Настройки!$B$5,$D4994&lt;=Настройки!$B$6),$E4994,0))</f>
        <v/>
      </c>
      <c r="I4994" s="21" t="str">
        <f t="shared" si="231"/>
        <v/>
      </c>
      <c r="J4994" s="21" t="str">
        <f>IF($B4994="","",MAX(0,$E4994-MAX(0,SUMIFS(Тех_Движение!$G$2:$G$5111,Тех_Движение!$D$2:$D$5111,$C4994,Тех_Движение!$B$2:$B$5111,"&lt;="&amp;Настройки!$B$6)-$F4994)))</f>
        <v/>
      </c>
      <c r="K4994" s="21" t="e">
        <f>IF(OR($B4994="",K$3&lt;$D4994+Настройки!$B$7),0,MAX(0,$E4994-MAX(0,SUMIFS(Тех_Движение!$G$2:$G$5111,Тех_Движение!$D$2:$D$5111,$C4994,Тех_Движение!$B$2:$B$5111,"&lt;="&amp;K$3)-$F4994)))</f>
        <v>#VALUE!</v>
      </c>
      <c r="L4994" s="21" t="e">
        <f>IF(OR($B4994="",L$3&lt;$D4994+Настройки!$B$7),0,MAX(0,$E4994-MAX(0,SUMIFS(Тех_Движение!$G$2:$G$5111,Тех_Движение!$D$2:$D$5111,$C4994,Тех_Движение!$B$2:$B$5111,"&lt;="&amp;L$3)-$F4994)))</f>
        <v>#VALUE!</v>
      </c>
      <c r="M4994" s="21" t="e">
        <f>IF(OR($B4994="",M$3&lt;$D4994+Настройки!$B$7),0,MAX(0,$E4994-MAX(0,SUMIFS(Тех_Движение!$G$2:$G$5111,Тех_Движение!$D$2:$D$5111,$C4994,Тех_Движение!$B$2:$B$5111,"&lt;="&amp;M$3)-$F4994)))</f>
        <v>#VALUE!</v>
      </c>
      <c r="N4994" s="21" t="e">
        <f>IF(OR($B4994="",N$3&lt;$D4994+Настройки!$B$7),0,MAX(0,$E4994-MAX(0,SUMIFS(Тех_Движение!$G$2:$G$5111,Тех_Движение!$D$2:$D$5111,$C4994,Тех_Движение!$B$2:$B$5111,"&lt;="&amp;N$3)-$F4994)))</f>
        <v>#VALUE!</v>
      </c>
      <c r="O4994" s="21" t="e">
        <f>IF(OR($B4994="",O$3&lt;$D4994+Настройки!$B$7),0,MAX(0,$E4994-MAX(0,SUMIFS(Тех_Движение!$G$2:$G$5111,Тех_Движение!$D$2:$D$5111,$C4994,Тех_Движение!$B$2:$B$5111,"&lt;="&amp;O$3)-$F4994)))</f>
        <v>#VALUE!</v>
      </c>
      <c r="P4994" s="21" t="e">
        <f>IF(OR($B4994="",P$3&lt;$D4994+Настройки!$B$7),0,MAX(0,$E4994-MAX(0,SUMIFS(Тех_Движение!$G$2:$G$5111,Тех_Движение!$D$2:$D$5111,$C4994,Тех_Движение!$B$2:$B$5111,"&lt;="&amp;P$3)-$F4994)))</f>
        <v>#VALUE!</v>
      </c>
      <c r="Q4994" s="21" t="e">
        <f>IF(OR($B4994="",Q$3&lt;$D4994+Настройки!$B$7),0,MAX(0,$E4994-MAX(0,SUMIFS(Тех_Движение!$G$2:$G$5111,Тех_Движение!$D$2:$D$5111,$C4994,Тех_Движение!$B$2:$B$5111,"&lt;="&amp;Q$3)-$F4994)))</f>
        <v>#VALUE!</v>
      </c>
      <c r="R4994" s="21" t="str">
        <f t="shared" si="232"/>
        <v/>
      </c>
      <c r="S4994" s="23" t="str">
        <f>IF($B4994="","",VLOOKUP($C4994,Настройки!$A$11:$L$17,9,FALSE))</f>
        <v/>
      </c>
      <c r="T4994" s="23" t="str">
        <f t="shared" si="233"/>
        <v/>
      </c>
    </row>
    <row r="4995" spans="1:20" x14ac:dyDescent="0.3">
      <c r="A4995" s="20">
        <f>Тех_Движение!$A$4992</f>
        <v>4991</v>
      </c>
      <c r="B4995" s="20" t="str">
        <f>IF(Тех_Движение!$F$4992&gt;0,Тех_Движение!$I$4992,"")</f>
        <v/>
      </c>
      <c r="C4995" s="20" t="str">
        <f>IF($B4995="","",Тех_Движение!$D$4992)</f>
        <v/>
      </c>
      <c r="D4995" s="9" t="str">
        <f>IF($B4995="","",Тех_Движение!$B$4992)</f>
        <v/>
      </c>
      <c r="E4995" s="21" t="str">
        <f>IF($B4995="","",Тех_Движение!$F$4992)</f>
        <v/>
      </c>
      <c r="F4995" s="21" t="str">
        <f>IF($B4995="","",SUMIFS($E$5:$E4994,$C$5:$C4994,$C4995))</f>
        <v/>
      </c>
      <c r="G4995" s="21" t="str">
        <f>IF($B4995="","",MAX(0,$E4995-MAX(0,SUMIFS(Тех_Движение!$G$2:$G$5111,Тех_Движение!$D$2:$D$5111,$C4995,Тех_Движение!$B$2:$B$5111,"&lt;="&amp;Настройки!$B$5-1)-$F4995)))</f>
        <v/>
      </c>
      <c r="H4995" s="21" t="str">
        <f>IF($B4995="","",IF(AND($D4995&gt;=Настройки!$B$5,$D4995&lt;=Настройки!$B$6),$E4995,0))</f>
        <v/>
      </c>
      <c r="I4995" s="21" t="str">
        <f t="shared" si="231"/>
        <v/>
      </c>
      <c r="J4995" s="21" t="str">
        <f>IF($B4995="","",MAX(0,$E4995-MAX(0,SUMIFS(Тех_Движение!$G$2:$G$5111,Тех_Движение!$D$2:$D$5111,$C4995,Тех_Движение!$B$2:$B$5111,"&lt;="&amp;Настройки!$B$6)-$F4995)))</f>
        <v/>
      </c>
      <c r="K4995" s="21" t="e">
        <f>IF(OR($B4995="",K$3&lt;$D4995+Настройки!$B$7),0,MAX(0,$E4995-MAX(0,SUMIFS(Тех_Движение!$G$2:$G$5111,Тех_Движение!$D$2:$D$5111,$C4995,Тех_Движение!$B$2:$B$5111,"&lt;="&amp;K$3)-$F4995)))</f>
        <v>#VALUE!</v>
      </c>
      <c r="L4995" s="21" t="e">
        <f>IF(OR($B4995="",L$3&lt;$D4995+Настройки!$B$7),0,MAX(0,$E4995-MAX(0,SUMIFS(Тех_Движение!$G$2:$G$5111,Тех_Движение!$D$2:$D$5111,$C4995,Тех_Движение!$B$2:$B$5111,"&lt;="&amp;L$3)-$F4995)))</f>
        <v>#VALUE!</v>
      </c>
      <c r="M4995" s="21" t="e">
        <f>IF(OR($B4995="",M$3&lt;$D4995+Настройки!$B$7),0,MAX(0,$E4995-MAX(0,SUMIFS(Тех_Движение!$G$2:$G$5111,Тех_Движение!$D$2:$D$5111,$C4995,Тех_Движение!$B$2:$B$5111,"&lt;="&amp;M$3)-$F4995)))</f>
        <v>#VALUE!</v>
      </c>
      <c r="N4995" s="21" t="e">
        <f>IF(OR($B4995="",N$3&lt;$D4995+Настройки!$B$7),0,MAX(0,$E4995-MAX(0,SUMIFS(Тех_Движение!$G$2:$G$5111,Тех_Движение!$D$2:$D$5111,$C4995,Тех_Движение!$B$2:$B$5111,"&lt;="&amp;N$3)-$F4995)))</f>
        <v>#VALUE!</v>
      </c>
      <c r="O4995" s="21" t="e">
        <f>IF(OR($B4995="",O$3&lt;$D4995+Настройки!$B$7),0,MAX(0,$E4995-MAX(0,SUMIFS(Тех_Движение!$G$2:$G$5111,Тех_Движение!$D$2:$D$5111,$C4995,Тех_Движение!$B$2:$B$5111,"&lt;="&amp;O$3)-$F4995)))</f>
        <v>#VALUE!</v>
      </c>
      <c r="P4995" s="21" t="e">
        <f>IF(OR($B4995="",P$3&lt;$D4995+Настройки!$B$7),0,MAX(0,$E4995-MAX(0,SUMIFS(Тех_Движение!$G$2:$G$5111,Тех_Движение!$D$2:$D$5111,$C4995,Тех_Движение!$B$2:$B$5111,"&lt;="&amp;P$3)-$F4995)))</f>
        <v>#VALUE!</v>
      </c>
      <c r="Q4995" s="21" t="e">
        <f>IF(OR($B4995="",Q$3&lt;$D4995+Настройки!$B$7),0,MAX(0,$E4995-MAX(0,SUMIFS(Тех_Движение!$G$2:$G$5111,Тех_Движение!$D$2:$D$5111,$C4995,Тех_Движение!$B$2:$B$5111,"&lt;="&amp;Q$3)-$F4995)))</f>
        <v>#VALUE!</v>
      </c>
      <c r="R4995" s="21" t="str">
        <f t="shared" si="232"/>
        <v/>
      </c>
      <c r="S4995" s="23" t="str">
        <f>IF($B4995="","",VLOOKUP($C4995,Настройки!$A$11:$L$17,9,FALSE))</f>
        <v/>
      </c>
      <c r="T4995" s="23" t="str">
        <f t="shared" si="233"/>
        <v/>
      </c>
    </row>
    <row r="4996" spans="1:20" x14ac:dyDescent="0.3">
      <c r="A4996" s="20">
        <f>Тех_Движение!$A$4993</f>
        <v>4992</v>
      </c>
      <c r="B4996" s="20" t="str">
        <f>IF(Тех_Движение!$F$4993&gt;0,Тех_Движение!$I$4993,"")</f>
        <v/>
      </c>
      <c r="C4996" s="20" t="str">
        <f>IF($B4996="","",Тех_Движение!$D$4993)</f>
        <v/>
      </c>
      <c r="D4996" s="9" t="str">
        <f>IF($B4996="","",Тех_Движение!$B$4993)</f>
        <v/>
      </c>
      <c r="E4996" s="21" t="str">
        <f>IF($B4996="","",Тех_Движение!$F$4993)</f>
        <v/>
      </c>
      <c r="F4996" s="21" t="str">
        <f>IF($B4996="","",SUMIFS($E$5:$E4995,$C$5:$C4995,$C4996))</f>
        <v/>
      </c>
      <c r="G4996" s="21" t="str">
        <f>IF($B4996="","",MAX(0,$E4996-MAX(0,SUMIFS(Тех_Движение!$G$2:$G$5111,Тех_Движение!$D$2:$D$5111,$C4996,Тех_Движение!$B$2:$B$5111,"&lt;="&amp;Настройки!$B$5-1)-$F4996)))</f>
        <v/>
      </c>
      <c r="H4996" s="21" t="str">
        <f>IF($B4996="","",IF(AND($D4996&gt;=Настройки!$B$5,$D4996&lt;=Настройки!$B$6),$E4996,0))</f>
        <v/>
      </c>
      <c r="I4996" s="21" t="str">
        <f t="shared" si="231"/>
        <v/>
      </c>
      <c r="J4996" s="21" t="str">
        <f>IF($B4996="","",MAX(0,$E4996-MAX(0,SUMIFS(Тех_Движение!$G$2:$G$5111,Тех_Движение!$D$2:$D$5111,$C4996,Тех_Движение!$B$2:$B$5111,"&lt;="&amp;Настройки!$B$6)-$F4996)))</f>
        <v/>
      </c>
      <c r="K4996" s="21" t="e">
        <f>IF(OR($B4996="",K$3&lt;$D4996+Настройки!$B$7),0,MAX(0,$E4996-MAX(0,SUMIFS(Тех_Движение!$G$2:$G$5111,Тех_Движение!$D$2:$D$5111,$C4996,Тех_Движение!$B$2:$B$5111,"&lt;="&amp;K$3)-$F4996)))</f>
        <v>#VALUE!</v>
      </c>
      <c r="L4996" s="21" t="e">
        <f>IF(OR($B4996="",L$3&lt;$D4996+Настройки!$B$7),0,MAX(0,$E4996-MAX(0,SUMIFS(Тех_Движение!$G$2:$G$5111,Тех_Движение!$D$2:$D$5111,$C4996,Тех_Движение!$B$2:$B$5111,"&lt;="&amp;L$3)-$F4996)))</f>
        <v>#VALUE!</v>
      </c>
      <c r="M4996" s="21" t="e">
        <f>IF(OR($B4996="",M$3&lt;$D4996+Настройки!$B$7),0,MAX(0,$E4996-MAX(0,SUMIFS(Тех_Движение!$G$2:$G$5111,Тех_Движение!$D$2:$D$5111,$C4996,Тех_Движение!$B$2:$B$5111,"&lt;="&amp;M$3)-$F4996)))</f>
        <v>#VALUE!</v>
      </c>
      <c r="N4996" s="21" t="e">
        <f>IF(OR($B4996="",N$3&lt;$D4996+Настройки!$B$7),0,MAX(0,$E4996-MAX(0,SUMIFS(Тех_Движение!$G$2:$G$5111,Тех_Движение!$D$2:$D$5111,$C4996,Тех_Движение!$B$2:$B$5111,"&lt;="&amp;N$3)-$F4996)))</f>
        <v>#VALUE!</v>
      </c>
      <c r="O4996" s="21" t="e">
        <f>IF(OR($B4996="",O$3&lt;$D4996+Настройки!$B$7),0,MAX(0,$E4996-MAX(0,SUMIFS(Тех_Движение!$G$2:$G$5111,Тех_Движение!$D$2:$D$5111,$C4996,Тех_Движение!$B$2:$B$5111,"&lt;="&amp;O$3)-$F4996)))</f>
        <v>#VALUE!</v>
      </c>
      <c r="P4996" s="21" t="e">
        <f>IF(OR($B4996="",P$3&lt;$D4996+Настройки!$B$7),0,MAX(0,$E4996-MAX(0,SUMIFS(Тех_Движение!$G$2:$G$5111,Тех_Движение!$D$2:$D$5111,$C4996,Тех_Движение!$B$2:$B$5111,"&lt;="&amp;P$3)-$F4996)))</f>
        <v>#VALUE!</v>
      </c>
      <c r="Q4996" s="21" t="e">
        <f>IF(OR($B4996="",Q$3&lt;$D4996+Настройки!$B$7),0,MAX(0,$E4996-MAX(0,SUMIFS(Тех_Движение!$G$2:$G$5111,Тех_Движение!$D$2:$D$5111,$C4996,Тех_Движение!$B$2:$B$5111,"&lt;="&amp;Q$3)-$F4996)))</f>
        <v>#VALUE!</v>
      </c>
      <c r="R4996" s="21" t="str">
        <f t="shared" si="232"/>
        <v/>
      </c>
      <c r="S4996" s="23" t="str">
        <f>IF($B4996="","",VLOOKUP($C4996,Настройки!$A$11:$L$17,9,FALSE))</f>
        <v/>
      </c>
      <c r="T4996" s="23" t="str">
        <f t="shared" si="233"/>
        <v/>
      </c>
    </row>
    <row r="4997" spans="1:20" x14ac:dyDescent="0.3">
      <c r="A4997" s="20">
        <f>Тех_Движение!$A$4994</f>
        <v>4993</v>
      </c>
      <c r="B4997" s="20" t="str">
        <f>IF(Тех_Движение!$F$4994&gt;0,Тех_Движение!$I$4994,"")</f>
        <v/>
      </c>
      <c r="C4997" s="20" t="str">
        <f>IF($B4997="","",Тех_Движение!$D$4994)</f>
        <v/>
      </c>
      <c r="D4997" s="9" t="str">
        <f>IF($B4997="","",Тех_Движение!$B$4994)</f>
        <v/>
      </c>
      <c r="E4997" s="21" t="str">
        <f>IF($B4997="","",Тех_Движение!$F$4994)</f>
        <v/>
      </c>
      <c r="F4997" s="21" t="str">
        <f>IF($B4997="","",SUMIFS($E$5:$E4996,$C$5:$C4996,$C4997))</f>
        <v/>
      </c>
      <c r="G4997" s="21" t="str">
        <f>IF($B4997="","",MAX(0,$E4997-MAX(0,SUMIFS(Тех_Движение!$G$2:$G$5111,Тех_Движение!$D$2:$D$5111,$C4997,Тех_Движение!$B$2:$B$5111,"&lt;="&amp;Настройки!$B$5-1)-$F4997)))</f>
        <v/>
      </c>
      <c r="H4997" s="21" t="str">
        <f>IF($B4997="","",IF(AND($D4997&gt;=Настройки!$B$5,$D4997&lt;=Настройки!$B$6),$E4997,0))</f>
        <v/>
      </c>
      <c r="I4997" s="21" t="str">
        <f t="shared" ref="I4997:I5060" si="234">IF($B4997="","",$G4997+$H4997-$J4997)</f>
        <v/>
      </c>
      <c r="J4997" s="21" t="str">
        <f>IF($B4997="","",MAX(0,$E4997-MAX(0,SUMIFS(Тех_Движение!$G$2:$G$5111,Тех_Движение!$D$2:$D$5111,$C4997,Тех_Движение!$B$2:$B$5111,"&lt;="&amp;Настройки!$B$6)-$F4997)))</f>
        <v/>
      </c>
      <c r="K4997" s="21" t="e">
        <f>IF(OR($B4997="",K$3&lt;$D4997+Настройки!$B$7),0,MAX(0,$E4997-MAX(0,SUMIFS(Тех_Движение!$G$2:$G$5111,Тех_Движение!$D$2:$D$5111,$C4997,Тех_Движение!$B$2:$B$5111,"&lt;="&amp;K$3)-$F4997)))</f>
        <v>#VALUE!</v>
      </c>
      <c r="L4997" s="21" t="e">
        <f>IF(OR($B4997="",L$3&lt;$D4997+Настройки!$B$7),0,MAX(0,$E4997-MAX(0,SUMIFS(Тех_Движение!$G$2:$G$5111,Тех_Движение!$D$2:$D$5111,$C4997,Тех_Движение!$B$2:$B$5111,"&lt;="&amp;L$3)-$F4997)))</f>
        <v>#VALUE!</v>
      </c>
      <c r="M4997" s="21" t="e">
        <f>IF(OR($B4997="",M$3&lt;$D4997+Настройки!$B$7),0,MAX(0,$E4997-MAX(0,SUMIFS(Тех_Движение!$G$2:$G$5111,Тех_Движение!$D$2:$D$5111,$C4997,Тех_Движение!$B$2:$B$5111,"&lt;="&amp;M$3)-$F4997)))</f>
        <v>#VALUE!</v>
      </c>
      <c r="N4997" s="21" t="e">
        <f>IF(OR($B4997="",N$3&lt;$D4997+Настройки!$B$7),0,MAX(0,$E4997-MAX(0,SUMIFS(Тех_Движение!$G$2:$G$5111,Тех_Движение!$D$2:$D$5111,$C4997,Тех_Движение!$B$2:$B$5111,"&lt;="&amp;N$3)-$F4997)))</f>
        <v>#VALUE!</v>
      </c>
      <c r="O4997" s="21" t="e">
        <f>IF(OR($B4997="",O$3&lt;$D4997+Настройки!$B$7),0,MAX(0,$E4997-MAX(0,SUMIFS(Тех_Движение!$G$2:$G$5111,Тех_Движение!$D$2:$D$5111,$C4997,Тех_Движение!$B$2:$B$5111,"&lt;="&amp;O$3)-$F4997)))</f>
        <v>#VALUE!</v>
      </c>
      <c r="P4997" s="21" t="e">
        <f>IF(OR($B4997="",P$3&lt;$D4997+Настройки!$B$7),0,MAX(0,$E4997-MAX(0,SUMIFS(Тех_Движение!$G$2:$G$5111,Тех_Движение!$D$2:$D$5111,$C4997,Тех_Движение!$B$2:$B$5111,"&lt;="&amp;P$3)-$F4997)))</f>
        <v>#VALUE!</v>
      </c>
      <c r="Q4997" s="21" t="e">
        <f>IF(OR($B4997="",Q$3&lt;$D4997+Настройки!$B$7),0,MAX(0,$E4997-MAX(0,SUMIFS(Тех_Движение!$G$2:$G$5111,Тех_Движение!$D$2:$D$5111,$C4997,Тех_Движение!$B$2:$B$5111,"&lt;="&amp;Q$3)-$F4997)))</f>
        <v>#VALUE!</v>
      </c>
      <c r="R4997" s="21" t="str">
        <f t="shared" ref="R4997:R5060" si="235">IF($B4997="","",SUM($K4997:$Q4997))</f>
        <v/>
      </c>
      <c r="S4997" s="23" t="str">
        <f>IF($B4997="","",VLOOKUP($C4997,Настройки!$A$11:$L$17,9,FALSE))</f>
        <v/>
      </c>
      <c r="T4997" s="23" t="str">
        <f t="shared" ref="T4997:T5060" si="236">IF($B4997="","",$R4997*$S4997)</f>
        <v/>
      </c>
    </row>
    <row r="4998" spans="1:20" x14ac:dyDescent="0.3">
      <c r="A4998" s="20">
        <f>Тех_Движение!$A$4995</f>
        <v>4994</v>
      </c>
      <c r="B4998" s="20" t="str">
        <f>IF(Тех_Движение!$F$4995&gt;0,Тех_Движение!$I$4995,"")</f>
        <v/>
      </c>
      <c r="C4998" s="20" t="str">
        <f>IF($B4998="","",Тех_Движение!$D$4995)</f>
        <v/>
      </c>
      <c r="D4998" s="9" t="str">
        <f>IF($B4998="","",Тех_Движение!$B$4995)</f>
        <v/>
      </c>
      <c r="E4998" s="21" t="str">
        <f>IF($B4998="","",Тех_Движение!$F$4995)</f>
        <v/>
      </c>
      <c r="F4998" s="21" t="str">
        <f>IF($B4998="","",SUMIFS($E$5:$E4997,$C$5:$C4997,$C4998))</f>
        <v/>
      </c>
      <c r="G4998" s="21" t="str">
        <f>IF($B4998="","",MAX(0,$E4998-MAX(0,SUMIFS(Тех_Движение!$G$2:$G$5111,Тех_Движение!$D$2:$D$5111,$C4998,Тех_Движение!$B$2:$B$5111,"&lt;="&amp;Настройки!$B$5-1)-$F4998)))</f>
        <v/>
      </c>
      <c r="H4998" s="21" t="str">
        <f>IF($B4998="","",IF(AND($D4998&gt;=Настройки!$B$5,$D4998&lt;=Настройки!$B$6),$E4998,0))</f>
        <v/>
      </c>
      <c r="I4998" s="21" t="str">
        <f t="shared" si="234"/>
        <v/>
      </c>
      <c r="J4998" s="21" t="str">
        <f>IF($B4998="","",MAX(0,$E4998-MAX(0,SUMIFS(Тех_Движение!$G$2:$G$5111,Тех_Движение!$D$2:$D$5111,$C4998,Тех_Движение!$B$2:$B$5111,"&lt;="&amp;Настройки!$B$6)-$F4998)))</f>
        <v/>
      </c>
      <c r="K4998" s="21" t="e">
        <f>IF(OR($B4998="",K$3&lt;$D4998+Настройки!$B$7),0,MAX(0,$E4998-MAX(0,SUMIFS(Тех_Движение!$G$2:$G$5111,Тех_Движение!$D$2:$D$5111,$C4998,Тех_Движение!$B$2:$B$5111,"&lt;="&amp;K$3)-$F4998)))</f>
        <v>#VALUE!</v>
      </c>
      <c r="L4998" s="21" t="e">
        <f>IF(OR($B4998="",L$3&lt;$D4998+Настройки!$B$7),0,MAX(0,$E4998-MAX(0,SUMIFS(Тех_Движение!$G$2:$G$5111,Тех_Движение!$D$2:$D$5111,$C4998,Тех_Движение!$B$2:$B$5111,"&lt;="&amp;L$3)-$F4998)))</f>
        <v>#VALUE!</v>
      </c>
      <c r="M4998" s="21" t="e">
        <f>IF(OR($B4998="",M$3&lt;$D4998+Настройки!$B$7),0,MAX(0,$E4998-MAX(0,SUMIFS(Тех_Движение!$G$2:$G$5111,Тех_Движение!$D$2:$D$5111,$C4998,Тех_Движение!$B$2:$B$5111,"&lt;="&amp;M$3)-$F4998)))</f>
        <v>#VALUE!</v>
      </c>
      <c r="N4998" s="21" t="e">
        <f>IF(OR($B4998="",N$3&lt;$D4998+Настройки!$B$7),0,MAX(0,$E4998-MAX(0,SUMIFS(Тех_Движение!$G$2:$G$5111,Тех_Движение!$D$2:$D$5111,$C4998,Тех_Движение!$B$2:$B$5111,"&lt;="&amp;N$3)-$F4998)))</f>
        <v>#VALUE!</v>
      </c>
      <c r="O4998" s="21" t="e">
        <f>IF(OR($B4998="",O$3&lt;$D4998+Настройки!$B$7),0,MAX(0,$E4998-MAX(0,SUMIFS(Тех_Движение!$G$2:$G$5111,Тех_Движение!$D$2:$D$5111,$C4998,Тех_Движение!$B$2:$B$5111,"&lt;="&amp;O$3)-$F4998)))</f>
        <v>#VALUE!</v>
      </c>
      <c r="P4998" s="21" t="e">
        <f>IF(OR($B4998="",P$3&lt;$D4998+Настройки!$B$7),0,MAX(0,$E4998-MAX(0,SUMIFS(Тех_Движение!$G$2:$G$5111,Тех_Движение!$D$2:$D$5111,$C4998,Тех_Движение!$B$2:$B$5111,"&lt;="&amp;P$3)-$F4998)))</f>
        <v>#VALUE!</v>
      </c>
      <c r="Q4998" s="21" t="e">
        <f>IF(OR($B4998="",Q$3&lt;$D4998+Настройки!$B$7),0,MAX(0,$E4998-MAX(0,SUMIFS(Тех_Движение!$G$2:$G$5111,Тех_Движение!$D$2:$D$5111,$C4998,Тех_Движение!$B$2:$B$5111,"&lt;="&amp;Q$3)-$F4998)))</f>
        <v>#VALUE!</v>
      </c>
      <c r="R4998" s="21" t="str">
        <f t="shared" si="235"/>
        <v/>
      </c>
      <c r="S4998" s="23" t="str">
        <f>IF($B4998="","",VLOOKUP($C4998,Настройки!$A$11:$L$17,9,FALSE))</f>
        <v/>
      </c>
      <c r="T4998" s="23" t="str">
        <f t="shared" si="236"/>
        <v/>
      </c>
    </row>
    <row r="4999" spans="1:20" x14ac:dyDescent="0.3">
      <c r="A4999" s="20">
        <f>Тех_Движение!$A$4996</f>
        <v>4995</v>
      </c>
      <c r="B4999" s="20" t="str">
        <f>IF(Тех_Движение!$F$4996&gt;0,Тех_Движение!$I$4996,"")</f>
        <v/>
      </c>
      <c r="C4999" s="20" t="str">
        <f>IF($B4999="","",Тех_Движение!$D$4996)</f>
        <v/>
      </c>
      <c r="D4999" s="9" t="str">
        <f>IF($B4999="","",Тех_Движение!$B$4996)</f>
        <v/>
      </c>
      <c r="E4999" s="21" t="str">
        <f>IF($B4999="","",Тех_Движение!$F$4996)</f>
        <v/>
      </c>
      <c r="F4999" s="21" t="str">
        <f>IF($B4999="","",SUMIFS($E$5:$E4998,$C$5:$C4998,$C4999))</f>
        <v/>
      </c>
      <c r="G4999" s="21" t="str">
        <f>IF($B4999="","",MAX(0,$E4999-MAX(0,SUMIFS(Тех_Движение!$G$2:$G$5111,Тех_Движение!$D$2:$D$5111,$C4999,Тех_Движение!$B$2:$B$5111,"&lt;="&amp;Настройки!$B$5-1)-$F4999)))</f>
        <v/>
      </c>
      <c r="H4999" s="21" t="str">
        <f>IF($B4999="","",IF(AND($D4999&gt;=Настройки!$B$5,$D4999&lt;=Настройки!$B$6),$E4999,0))</f>
        <v/>
      </c>
      <c r="I4999" s="21" t="str">
        <f t="shared" si="234"/>
        <v/>
      </c>
      <c r="J4999" s="21" t="str">
        <f>IF($B4999="","",MAX(0,$E4999-MAX(0,SUMIFS(Тех_Движение!$G$2:$G$5111,Тех_Движение!$D$2:$D$5111,$C4999,Тех_Движение!$B$2:$B$5111,"&lt;="&amp;Настройки!$B$6)-$F4999)))</f>
        <v/>
      </c>
      <c r="K4999" s="21" t="e">
        <f>IF(OR($B4999="",K$3&lt;$D4999+Настройки!$B$7),0,MAX(0,$E4999-MAX(0,SUMIFS(Тех_Движение!$G$2:$G$5111,Тех_Движение!$D$2:$D$5111,$C4999,Тех_Движение!$B$2:$B$5111,"&lt;="&amp;K$3)-$F4999)))</f>
        <v>#VALUE!</v>
      </c>
      <c r="L4999" s="21" t="e">
        <f>IF(OR($B4999="",L$3&lt;$D4999+Настройки!$B$7),0,MAX(0,$E4999-MAX(0,SUMIFS(Тех_Движение!$G$2:$G$5111,Тех_Движение!$D$2:$D$5111,$C4999,Тех_Движение!$B$2:$B$5111,"&lt;="&amp;L$3)-$F4999)))</f>
        <v>#VALUE!</v>
      </c>
      <c r="M4999" s="21" t="e">
        <f>IF(OR($B4999="",M$3&lt;$D4999+Настройки!$B$7),0,MAX(0,$E4999-MAX(0,SUMIFS(Тех_Движение!$G$2:$G$5111,Тех_Движение!$D$2:$D$5111,$C4999,Тех_Движение!$B$2:$B$5111,"&lt;="&amp;M$3)-$F4999)))</f>
        <v>#VALUE!</v>
      </c>
      <c r="N4999" s="21" t="e">
        <f>IF(OR($B4999="",N$3&lt;$D4999+Настройки!$B$7),0,MAX(0,$E4999-MAX(0,SUMIFS(Тех_Движение!$G$2:$G$5111,Тех_Движение!$D$2:$D$5111,$C4999,Тех_Движение!$B$2:$B$5111,"&lt;="&amp;N$3)-$F4999)))</f>
        <v>#VALUE!</v>
      </c>
      <c r="O4999" s="21" t="e">
        <f>IF(OR($B4999="",O$3&lt;$D4999+Настройки!$B$7),0,MAX(0,$E4999-MAX(0,SUMIFS(Тех_Движение!$G$2:$G$5111,Тех_Движение!$D$2:$D$5111,$C4999,Тех_Движение!$B$2:$B$5111,"&lt;="&amp;O$3)-$F4999)))</f>
        <v>#VALUE!</v>
      </c>
      <c r="P4999" s="21" t="e">
        <f>IF(OR($B4999="",P$3&lt;$D4999+Настройки!$B$7),0,MAX(0,$E4999-MAX(0,SUMIFS(Тех_Движение!$G$2:$G$5111,Тех_Движение!$D$2:$D$5111,$C4999,Тех_Движение!$B$2:$B$5111,"&lt;="&amp;P$3)-$F4999)))</f>
        <v>#VALUE!</v>
      </c>
      <c r="Q4999" s="21" t="e">
        <f>IF(OR($B4999="",Q$3&lt;$D4999+Настройки!$B$7),0,MAX(0,$E4999-MAX(0,SUMIFS(Тех_Движение!$G$2:$G$5111,Тех_Движение!$D$2:$D$5111,$C4999,Тех_Движение!$B$2:$B$5111,"&lt;="&amp;Q$3)-$F4999)))</f>
        <v>#VALUE!</v>
      </c>
      <c r="R4999" s="21" t="str">
        <f t="shared" si="235"/>
        <v/>
      </c>
      <c r="S4999" s="23" t="str">
        <f>IF($B4999="","",VLOOKUP($C4999,Настройки!$A$11:$L$17,9,FALSE))</f>
        <v/>
      </c>
      <c r="T4999" s="23" t="str">
        <f t="shared" si="236"/>
        <v/>
      </c>
    </row>
    <row r="5000" spans="1:20" x14ac:dyDescent="0.3">
      <c r="A5000" s="20">
        <f>Тех_Движение!$A$4997</f>
        <v>4996</v>
      </c>
      <c r="B5000" s="20" t="str">
        <f>IF(Тех_Движение!$F$4997&gt;0,Тех_Движение!$I$4997,"")</f>
        <v/>
      </c>
      <c r="C5000" s="20" t="str">
        <f>IF($B5000="","",Тех_Движение!$D$4997)</f>
        <v/>
      </c>
      <c r="D5000" s="9" t="str">
        <f>IF($B5000="","",Тех_Движение!$B$4997)</f>
        <v/>
      </c>
      <c r="E5000" s="21" t="str">
        <f>IF($B5000="","",Тех_Движение!$F$4997)</f>
        <v/>
      </c>
      <c r="F5000" s="21" t="str">
        <f>IF($B5000="","",SUMIFS($E$5:$E4999,$C$5:$C4999,$C5000))</f>
        <v/>
      </c>
      <c r="G5000" s="21" t="str">
        <f>IF($B5000="","",MAX(0,$E5000-MAX(0,SUMIFS(Тех_Движение!$G$2:$G$5111,Тех_Движение!$D$2:$D$5111,$C5000,Тех_Движение!$B$2:$B$5111,"&lt;="&amp;Настройки!$B$5-1)-$F5000)))</f>
        <v/>
      </c>
      <c r="H5000" s="21" t="str">
        <f>IF($B5000="","",IF(AND($D5000&gt;=Настройки!$B$5,$D5000&lt;=Настройки!$B$6),$E5000,0))</f>
        <v/>
      </c>
      <c r="I5000" s="21" t="str">
        <f t="shared" si="234"/>
        <v/>
      </c>
      <c r="J5000" s="21" t="str">
        <f>IF($B5000="","",MAX(0,$E5000-MAX(0,SUMIFS(Тех_Движение!$G$2:$G$5111,Тех_Движение!$D$2:$D$5111,$C5000,Тех_Движение!$B$2:$B$5111,"&lt;="&amp;Настройки!$B$6)-$F5000)))</f>
        <v/>
      </c>
      <c r="K5000" s="21" t="e">
        <f>IF(OR($B5000="",K$3&lt;$D5000+Настройки!$B$7),0,MAX(0,$E5000-MAX(0,SUMIFS(Тех_Движение!$G$2:$G$5111,Тех_Движение!$D$2:$D$5111,$C5000,Тех_Движение!$B$2:$B$5111,"&lt;="&amp;K$3)-$F5000)))</f>
        <v>#VALUE!</v>
      </c>
      <c r="L5000" s="21" t="e">
        <f>IF(OR($B5000="",L$3&lt;$D5000+Настройки!$B$7),0,MAX(0,$E5000-MAX(0,SUMIFS(Тех_Движение!$G$2:$G$5111,Тех_Движение!$D$2:$D$5111,$C5000,Тех_Движение!$B$2:$B$5111,"&lt;="&amp;L$3)-$F5000)))</f>
        <v>#VALUE!</v>
      </c>
      <c r="M5000" s="21" t="e">
        <f>IF(OR($B5000="",M$3&lt;$D5000+Настройки!$B$7),0,MAX(0,$E5000-MAX(0,SUMIFS(Тех_Движение!$G$2:$G$5111,Тех_Движение!$D$2:$D$5111,$C5000,Тех_Движение!$B$2:$B$5111,"&lt;="&amp;M$3)-$F5000)))</f>
        <v>#VALUE!</v>
      </c>
      <c r="N5000" s="21" t="e">
        <f>IF(OR($B5000="",N$3&lt;$D5000+Настройки!$B$7),0,MAX(0,$E5000-MAX(0,SUMIFS(Тех_Движение!$G$2:$G$5111,Тех_Движение!$D$2:$D$5111,$C5000,Тех_Движение!$B$2:$B$5111,"&lt;="&amp;N$3)-$F5000)))</f>
        <v>#VALUE!</v>
      </c>
      <c r="O5000" s="21" t="e">
        <f>IF(OR($B5000="",O$3&lt;$D5000+Настройки!$B$7),0,MAX(0,$E5000-MAX(0,SUMIFS(Тех_Движение!$G$2:$G$5111,Тех_Движение!$D$2:$D$5111,$C5000,Тех_Движение!$B$2:$B$5111,"&lt;="&amp;O$3)-$F5000)))</f>
        <v>#VALUE!</v>
      </c>
      <c r="P5000" s="21" t="e">
        <f>IF(OR($B5000="",P$3&lt;$D5000+Настройки!$B$7),0,MAX(0,$E5000-MAX(0,SUMIFS(Тех_Движение!$G$2:$G$5111,Тех_Движение!$D$2:$D$5111,$C5000,Тех_Движение!$B$2:$B$5111,"&lt;="&amp;P$3)-$F5000)))</f>
        <v>#VALUE!</v>
      </c>
      <c r="Q5000" s="21" t="e">
        <f>IF(OR($B5000="",Q$3&lt;$D5000+Настройки!$B$7),0,MAX(0,$E5000-MAX(0,SUMIFS(Тех_Движение!$G$2:$G$5111,Тех_Движение!$D$2:$D$5111,$C5000,Тех_Движение!$B$2:$B$5111,"&lt;="&amp;Q$3)-$F5000)))</f>
        <v>#VALUE!</v>
      </c>
      <c r="R5000" s="21" t="str">
        <f t="shared" si="235"/>
        <v/>
      </c>
      <c r="S5000" s="23" t="str">
        <f>IF($B5000="","",VLOOKUP($C5000,Настройки!$A$11:$L$17,9,FALSE))</f>
        <v/>
      </c>
      <c r="T5000" s="23" t="str">
        <f t="shared" si="236"/>
        <v/>
      </c>
    </row>
    <row r="5001" spans="1:20" x14ac:dyDescent="0.3">
      <c r="A5001" s="20">
        <f>Тех_Движение!$A$4998</f>
        <v>4997</v>
      </c>
      <c r="B5001" s="20" t="str">
        <f>IF(Тех_Движение!$F$4998&gt;0,Тех_Движение!$I$4998,"")</f>
        <v/>
      </c>
      <c r="C5001" s="20" t="str">
        <f>IF($B5001="","",Тех_Движение!$D$4998)</f>
        <v/>
      </c>
      <c r="D5001" s="9" t="str">
        <f>IF($B5001="","",Тех_Движение!$B$4998)</f>
        <v/>
      </c>
      <c r="E5001" s="21" t="str">
        <f>IF($B5001="","",Тех_Движение!$F$4998)</f>
        <v/>
      </c>
      <c r="F5001" s="21" t="str">
        <f>IF($B5001="","",SUMIFS($E$5:$E5000,$C$5:$C5000,$C5001))</f>
        <v/>
      </c>
      <c r="G5001" s="21" t="str">
        <f>IF($B5001="","",MAX(0,$E5001-MAX(0,SUMIFS(Тех_Движение!$G$2:$G$5111,Тех_Движение!$D$2:$D$5111,$C5001,Тех_Движение!$B$2:$B$5111,"&lt;="&amp;Настройки!$B$5-1)-$F5001)))</f>
        <v/>
      </c>
      <c r="H5001" s="21" t="str">
        <f>IF($B5001="","",IF(AND($D5001&gt;=Настройки!$B$5,$D5001&lt;=Настройки!$B$6),$E5001,0))</f>
        <v/>
      </c>
      <c r="I5001" s="21" t="str">
        <f t="shared" si="234"/>
        <v/>
      </c>
      <c r="J5001" s="21" t="str">
        <f>IF($B5001="","",MAX(0,$E5001-MAX(0,SUMIFS(Тех_Движение!$G$2:$G$5111,Тех_Движение!$D$2:$D$5111,$C5001,Тех_Движение!$B$2:$B$5111,"&lt;="&amp;Настройки!$B$6)-$F5001)))</f>
        <v/>
      </c>
      <c r="K5001" s="21" t="e">
        <f>IF(OR($B5001="",K$3&lt;$D5001+Настройки!$B$7),0,MAX(0,$E5001-MAX(0,SUMIFS(Тех_Движение!$G$2:$G$5111,Тех_Движение!$D$2:$D$5111,$C5001,Тех_Движение!$B$2:$B$5111,"&lt;="&amp;K$3)-$F5001)))</f>
        <v>#VALUE!</v>
      </c>
      <c r="L5001" s="21" t="e">
        <f>IF(OR($B5001="",L$3&lt;$D5001+Настройки!$B$7),0,MAX(0,$E5001-MAX(0,SUMIFS(Тех_Движение!$G$2:$G$5111,Тех_Движение!$D$2:$D$5111,$C5001,Тех_Движение!$B$2:$B$5111,"&lt;="&amp;L$3)-$F5001)))</f>
        <v>#VALUE!</v>
      </c>
      <c r="M5001" s="21" t="e">
        <f>IF(OR($B5001="",M$3&lt;$D5001+Настройки!$B$7),0,MAX(0,$E5001-MAX(0,SUMIFS(Тех_Движение!$G$2:$G$5111,Тех_Движение!$D$2:$D$5111,$C5001,Тех_Движение!$B$2:$B$5111,"&lt;="&amp;M$3)-$F5001)))</f>
        <v>#VALUE!</v>
      </c>
      <c r="N5001" s="21" t="e">
        <f>IF(OR($B5001="",N$3&lt;$D5001+Настройки!$B$7),0,MAX(0,$E5001-MAX(0,SUMIFS(Тех_Движение!$G$2:$G$5111,Тех_Движение!$D$2:$D$5111,$C5001,Тех_Движение!$B$2:$B$5111,"&lt;="&amp;N$3)-$F5001)))</f>
        <v>#VALUE!</v>
      </c>
      <c r="O5001" s="21" t="e">
        <f>IF(OR($B5001="",O$3&lt;$D5001+Настройки!$B$7),0,MAX(0,$E5001-MAX(0,SUMIFS(Тех_Движение!$G$2:$G$5111,Тех_Движение!$D$2:$D$5111,$C5001,Тех_Движение!$B$2:$B$5111,"&lt;="&amp;O$3)-$F5001)))</f>
        <v>#VALUE!</v>
      </c>
      <c r="P5001" s="21" t="e">
        <f>IF(OR($B5001="",P$3&lt;$D5001+Настройки!$B$7),0,MAX(0,$E5001-MAX(0,SUMIFS(Тех_Движение!$G$2:$G$5111,Тех_Движение!$D$2:$D$5111,$C5001,Тех_Движение!$B$2:$B$5111,"&lt;="&amp;P$3)-$F5001)))</f>
        <v>#VALUE!</v>
      </c>
      <c r="Q5001" s="21" t="e">
        <f>IF(OR($B5001="",Q$3&lt;$D5001+Настройки!$B$7),0,MAX(0,$E5001-MAX(0,SUMIFS(Тех_Движение!$G$2:$G$5111,Тех_Движение!$D$2:$D$5111,$C5001,Тех_Движение!$B$2:$B$5111,"&lt;="&amp;Q$3)-$F5001)))</f>
        <v>#VALUE!</v>
      </c>
      <c r="R5001" s="21" t="str">
        <f t="shared" si="235"/>
        <v/>
      </c>
      <c r="S5001" s="23" t="str">
        <f>IF($B5001="","",VLOOKUP($C5001,Настройки!$A$11:$L$17,9,FALSE))</f>
        <v/>
      </c>
      <c r="T5001" s="23" t="str">
        <f t="shared" si="236"/>
        <v/>
      </c>
    </row>
    <row r="5002" spans="1:20" x14ac:dyDescent="0.3">
      <c r="A5002" s="20">
        <f>Тех_Движение!$A$4999</f>
        <v>4998</v>
      </c>
      <c r="B5002" s="20" t="str">
        <f>IF(Тех_Движение!$F$4999&gt;0,Тех_Движение!$I$4999,"")</f>
        <v/>
      </c>
      <c r="C5002" s="20" t="str">
        <f>IF($B5002="","",Тех_Движение!$D$4999)</f>
        <v/>
      </c>
      <c r="D5002" s="9" t="str">
        <f>IF($B5002="","",Тех_Движение!$B$4999)</f>
        <v/>
      </c>
      <c r="E5002" s="21" t="str">
        <f>IF($B5002="","",Тех_Движение!$F$4999)</f>
        <v/>
      </c>
      <c r="F5002" s="21" t="str">
        <f>IF($B5002="","",SUMIFS($E$5:$E5001,$C$5:$C5001,$C5002))</f>
        <v/>
      </c>
      <c r="G5002" s="21" t="str">
        <f>IF($B5002="","",MAX(0,$E5002-MAX(0,SUMIFS(Тех_Движение!$G$2:$G$5111,Тех_Движение!$D$2:$D$5111,$C5002,Тех_Движение!$B$2:$B$5111,"&lt;="&amp;Настройки!$B$5-1)-$F5002)))</f>
        <v/>
      </c>
      <c r="H5002" s="21" t="str">
        <f>IF($B5002="","",IF(AND($D5002&gt;=Настройки!$B$5,$D5002&lt;=Настройки!$B$6),$E5002,0))</f>
        <v/>
      </c>
      <c r="I5002" s="21" t="str">
        <f t="shared" si="234"/>
        <v/>
      </c>
      <c r="J5002" s="21" t="str">
        <f>IF($B5002="","",MAX(0,$E5002-MAX(0,SUMIFS(Тех_Движение!$G$2:$G$5111,Тех_Движение!$D$2:$D$5111,$C5002,Тех_Движение!$B$2:$B$5111,"&lt;="&amp;Настройки!$B$6)-$F5002)))</f>
        <v/>
      </c>
      <c r="K5002" s="21" t="e">
        <f>IF(OR($B5002="",K$3&lt;$D5002+Настройки!$B$7),0,MAX(0,$E5002-MAX(0,SUMIFS(Тех_Движение!$G$2:$G$5111,Тех_Движение!$D$2:$D$5111,$C5002,Тех_Движение!$B$2:$B$5111,"&lt;="&amp;K$3)-$F5002)))</f>
        <v>#VALUE!</v>
      </c>
      <c r="L5002" s="21" t="e">
        <f>IF(OR($B5002="",L$3&lt;$D5002+Настройки!$B$7),0,MAX(0,$E5002-MAX(0,SUMIFS(Тех_Движение!$G$2:$G$5111,Тех_Движение!$D$2:$D$5111,$C5002,Тех_Движение!$B$2:$B$5111,"&lt;="&amp;L$3)-$F5002)))</f>
        <v>#VALUE!</v>
      </c>
      <c r="M5002" s="21" t="e">
        <f>IF(OR($B5002="",M$3&lt;$D5002+Настройки!$B$7),0,MAX(0,$E5002-MAX(0,SUMIFS(Тех_Движение!$G$2:$G$5111,Тех_Движение!$D$2:$D$5111,$C5002,Тех_Движение!$B$2:$B$5111,"&lt;="&amp;M$3)-$F5002)))</f>
        <v>#VALUE!</v>
      </c>
      <c r="N5002" s="21" t="e">
        <f>IF(OR($B5002="",N$3&lt;$D5002+Настройки!$B$7),0,MAX(0,$E5002-MAX(0,SUMIFS(Тех_Движение!$G$2:$G$5111,Тех_Движение!$D$2:$D$5111,$C5002,Тех_Движение!$B$2:$B$5111,"&lt;="&amp;N$3)-$F5002)))</f>
        <v>#VALUE!</v>
      </c>
      <c r="O5002" s="21" t="e">
        <f>IF(OR($B5002="",O$3&lt;$D5002+Настройки!$B$7),0,MAX(0,$E5002-MAX(0,SUMIFS(Тех_Движение!$G$2:$G$5111,Тех_Движение!$D$2:$D$5111,$C5002,Тех_Движение!$B$2:$B$5111,"&lt;="&amp;O$3)-$F5002)))</f>
        <v>#VALUE!</v>
      </c>
      <c r="P5002" s="21" t="e">
        <f>IF(OR($B5002="",P$3&lt;$D5002+Настройки!$B$7),0,MAX(0,$E5002-MAX(0,SUMIFS(Тех_Движение!$G$2:$G$5111,Тех_Движение!$D$2:$D$5111,$C5002,Тех_Движение!$B$2:$B$5111,"&lt;="&amp;P$3)-$F5002)))</f>
        <v>#VALUE!</v>
      </c>
      <c r="Q5002" s="21" t="e">
        <f>IF(OR($B5002="",Q$3&lt;$D5002+Настройки!$B$7),0,MAX(0,$E5002-MAX(0,SUMIFS(Тех_Движение!$G$2:$G$5111,Тех_Движение!$D$2:$D$5111,$C5002,Тех_Движение!$B$2:$B$5111,"&lt;="&amp;Q$3)-$F5002)))</f>
        <v>#VALUE!</v>
      </c>
      <c r="R5002" s="21" t="str">
        <f t="shared" si="235"/>
        <v/>
      </c>
      <c r="S5002" s="23" t="str">
        <f>IF($B5002="","",VLOOKUP($C5002,Настройки!$A$11:$L$17,9,FALSE))</f>
        <v/>
      </c>
      <c r="T5002" s="23" t="str">
        <f t="shared" si="236"/>
        <v/>
      </c>
    </row>
    <row r="5003" spans="1:20" x14ac:dyDescent="0.3">
      <c r="A5003" s="20">
        <f>Тех_Движение!$A$5000</f>
        <v>4999</v>
      </c>
      <c r="B5003" s="20" t="str">
        <f>IF(Тех_Движение!$F$5000&gt;0,Тех_Движение!$I$5000,"")</f>
        <v/>
      </c>
      <c r="C5003" s="20" t="str">
        <f>IF($B5003="","",Тех_Движение!$D$5000)</f>
        <v/>
      </c>
      <c r="D5003" s="9" t="str">
        <f>IF($B5003="","",Тех_Движение!$B$5000)</f>
        <v/>
      </c>
      <c r="E5003" s="21" t="str">
        <f>IF($B5003="","",Тех_Движение!$F$5000)</f>
        <v/>
      </c>
      <c r="F5003" s="21" t="str">
        <f>IF($B5003="","",SUMIFS($E$5:$E5002,$C$5:$C5002,$C5003))</f>
        <v/>
      </c>
      <c r="G5003" s="21" t="str">
        <f>IF($B5003="","",MAX(0,$E5003-MAX(0,SUMIFS(Тех_Движение!$G$2:$G$5111,Тех_Движение!$D$2:$D$5111,$C5003,Тех_Движение!$B$2:$B$5111,"&lt;="&amp;Настройки!$B$5-1)-$F5003)))</f>
        <v/>
      </c>
      <c r="H5003" s="21" t="str">
        <f>IF($B5003="","",IF(AND($D5003&gt;=Настройки!$B$5,$D5003&lt;=Настройки!$B$6),$E5003,0))</f>
        <v/>
      </c>
      <c r="I5003" s="21" t="str">
        <f t="shared" si="234"/>
        <v/>
      </c>
      <c r="J5003" s="21" t="str">
        <f>IF($B5003="","",MAX(0,$E5003-MAX(0,SUMIFS(Тех_Движение!$G$2:$G$5111,Тех_Движение!$D$2:$D$5111,$C5003,Тех_Движение!$B$2:$B$5111,"&lt;="&amp;Настройки!$B$6)-$F5003)))</f>
        <v/>
      </c>
      <c r="K5003" s="21" t="e">
        <f>IF(OR($B5003="",K$3&lt;$D5003+Настройки!$B$7),0,MAX(0,$E5003-MAX(0,SUMIFS(Тех_Движение!$G$2:$G$5111,Тех_Движение!$D$2:$D$5111,$C5003,Тех_Движение!$B$2:$B$5111,"&lt;="&amp;K$3)-$F5003)))</f>
        <v>#VALUE!</v>
      </c>
      <c r="L5003" s="21" t="e">
        <f>IF(OR($B5003="",L$3&lt;$D5003+Настройки!$B$7),0,MAX(0,$E5003-MAX(0,SUMIFS(Тех_Движение!$G$2:$G$5111,Тех_Движение!$D$2:$D$5111,$C5003,Тех_Движение!$B$2:$B$5111,"&lt;="&amp;L$3)-$F5003)))</f>
        <v>#VALUE!</v>
      </c>
      <c r="M5003" s="21" t="e">
        <f>IF(OR($B5003="",M$3&lt;$D5003+Настройки!$B$7),0,MAX(0,$E5003-MAX(0,SUMIFS(Тех_Движение!$G$2:$G$5111,Тех_Движение!$D$2:$D$5111,$C5003,Тех_Движение!$B$2:$B$5111,"&lt;="&amp;M$3)-$F5003)))</f>
        <v>#VALUE!</v>
      </c>
      <c r="N5003" s="21" t="e">
        <f>IF(OR($B5003="",N$3&lt;$D5003+Настройки!$B$7),0,MAX(0,$E5003-MAX(0,SUMIFS(Тех_Движение!$G$2:$G$5111,Тех_Движение!$D$2:$D$5111,$C5003,Тех_Движение!$B$2:$B$5111,"&lt;="&amp;N$3)-$F5003)))</f>
        <v>#VALUE!</v>
      </c>
      <c r="O5003" s="21" t="e">
        <f>IF(OR($B5003="",O$3&lt;$D5003+Настройки!$B$7),0,MAX(0,$E5003-MAX(0,SUMIFS(Тех_Движение!$G$2:$G$5111,Тех_Движение!$D$2:$D$5111,$C5003,Тех_Движение!$B$2:$B$5111,"&lt;="&amp;O$3)-$F5003)))</f>
        <v>#VALUE!</v>
      </c>
      <c r="P5003" s="21" t="e">
        <f>IF(OR($B5003="",P$3&lt;$D5003+Настройки!$B$7),0,MAX(0,$E5003-MAX(0,SUMIFS(Тех_Движение!$G$2:$G$5111,Тех_Движение!$D$2:$D$5111,$C5003,Тех_Движение!$B$2:$B$5111,"&lt;="&amp;P$3)-$F5003)))</f>
        <v>#VALUE!</v>
      </c>
      <c r="Q5003" s="21" t="e">
        <f>IF(OR($B5003="",Q$3&lt;$D5003+Настройки!$B$7),0,MAX(0,$E5003-MAX(0,SUMIFS(Тех_Движение!$G$2:$G$5111,Тех_Движение!$D$2:$D$5111,$C5003,Тех_Движение!$B$2:$B$5111,"&lt;="&amp;Q$3)-$F5003)))</f>
        <v>#VALUE!</v>
      </c>
      <c r="R5003" s="21" t="str">
        <f t="shared" si="235"/>
        <v/>
      </c>
      <c r="S5003" s="23" t="str">
        <f>IF($B5003="","",VLOOKUP($C5003,Настройки!$A$11:$L$17,9,FALSE))</f>
        <v/>
      </c>
      <c r="T5003" s="23" t="str">
        <f t="shared" si="236"/>
        <v/>
      </c>
    </row>
    <row r="5004" spans="1:20" x14ac:dyDescent="0.3">
      <c r="A5004" s="20">
        <f>Тех_Движение!$A$5001</f>
        <v>5000</v>
      </c>
      <c r="B5004" s="20" t="str">
        <f>IF(Тех_Движение!$F$5001&gt;0,Тех_Движение!$I$5001,"")</f>
        <v/>
      </c>
      <c r="C5004" s="20" t="str">
        <f>IF($B5004="","",Тех_Движение!$D$5001)</f>
        <v/>
      </c>
      <c r="D5004" s="9" t="str">
        <f>IF($B5004="","",Тех_Движение!$B$5001)</f>
        <v/>
      </c>
      <c r="E5004" s="21" t="str">
        <f>IF($B5004="","",Тех_Движение!$F$5001)</f>
        <v/>
      </c>
      <c r="F5004" s="21" t="str">
        <f>IF($B5004="","",SUMIFS($E$5:$E5003,$C$5:$C5003,$C5004))</f>
        <v/>
      </c>
      <c r="G5004" s="21" t="str">
        <f>IF($B5004="","",MAX(0,$E5004-MAX(0,SUMIFS(Тех_Движение!$G$2:$G$5111,Тех_Движение!$D$2:$D$5111,$C5004,Тех_Движение!$B$2:$B$5111,"&lt;="&amp;Настройки!$B$5-1)-$F5004)))</f>
        <v/>
      </c>
      <c r="H5004" s="21" t="str">
        <f>IF($B5004="","",IF(AND($D5004&gt;=Настройки!$B$5,$D5004&lt;=Настройки!$B$6),$E5004,0))</f>
        <v/>
      </c>
      <c r="I5004" s="21" t="str">
        <f t="shared" si="234"/>
        <v/>
      </c>
      <c r="J5004" s="21" t="str">
        <f>IF($B5004="","",MAX(0,$E5004-MAX(0,SUMIFS(Тех_Движение!$G$2:$G$5111,Тех_Движение!$D$2:$D$5111,$C5004,Тех_Движение!$B$2:$B$5111,"&lt;="&amp;Настройки!$B$6)-$F5004)))</f>
        <v/>
      </c>
      <c r="K5004" s="21" t="e">
        <f>IF(OR($B5004="",K$3&lt;$D5004+Настройки!$B$7),0,MAX(0,$E5004-MAX(0,SUMIFS(Тех_Движение!$G$2:$G$5111,Тех_Движение!$D$2:$D$5111,$C5004,Тех_Движение!$B$2:$B$5111,"&lt;="&amp;K$3)-$F5004)))</f>
        <v>#VALUE!</v>
      </c>
      <c r="L5004" s="21" t="e">
        <f>IF(OR($B5004="",L$3&lt;$D5004+Настройки!$B$7),0,MAX(0,$E5004-MAX(0,SUMIFS(Тех_Движение!$G$2:$G$5111,Тех_Движение!$D$2:$D$5111,$C5004,Тех_Движение!$B$2:$B$5111,"&lt;="&amp;L$3)-$F5004)))</f>
        <v>#VALUE!</v>
      </c>
      <c r="M5004" s="21" t="e">
        <f>IF(OR($B5004="",M$3&lt;$D5004+Настройки!$B$7),0,MAX(0,$E5004-MAX(0,SUMIFS(Тех_Движение!$G$2:$G$5111,Тех_Движение!$D$2:$D$5111,$C5004,Тех_Движение!$B$2:$B$5111,"&lt;="&amp;M$3)-$F5004)))</f>
        <v>#VALUE!</v>
      </c>
      <c r="N5004" s="21" t="e">
        <f>IF(OR($B5004="",N$3&lt;$D5004+Настройки!$B$7),0,MAX(0,$E5004-MAX(0,SUMIFS(Тех_Движение!$G$2:$G$5111,Тех_Движение!$D$2:$D$5111,$C5004,Тех_Движение!$B$2:$B$5111,"&lt;="&amp;N$3)-$F5004)))</f>
        <v>#VALUE!</v>
      </c>
      <c r="O5004" s="21" t="e">
        <f>IF(OR($B5004="",O$3&lt;$D5004+Настройки!$B$7),0,MAX(0,$E5004-MAX(0,SUMIFS(Тех_Движение!$G$2:$G$5111,Тех_Движение!$D$2:$D$5111,$C5004,Тех_Движение!$B$2:$B$5111,"&lt;="&amp;O$3)-$F5004)))</f>
        <v>#VALUE!</v>
      </c>
      <c r="P5004" s="21" t="e">
        <f>IF(OR($B5004="",P$3&lt;$D5004+Настройки!$B$7),0,MAX(0,$E5004-MAX(0,SUMIFS(Тех_Движение!$G$2:$G$5111,Тех_Движение!$D$2:$D$5111,$C5004,Тех_Движение!$B$2:$B$5111,"&lt;="&amp;P$3)-$F5004)))</f>
        <v>#VALUE!</v>
      </c>
      <c r="Q5004" s="21" t="e">
        <f>IF(OR($B5004="",Q$3&lt;$D5004+Настройки!$B$7),0,MAX(0,$E5004-MAX(0,SUMIFS(Тех_Движение!$G$2:$G$5111,Тех_Движение!$D$2:$D$5111,$C5004,Тех_Движение!$B$2:$B$5111,"&lt;="&amp;Q$3)-$F5004)))</f>
        <v>#VALUE!</v>
      </c>
      <c r="R5004" s="21" t="str">
        <f t="shared" si="235"/>
        <v/>
      </c>
      <c r="S5004" s="23" t="str">
        <f>IF($B5004="","",VLOOKUP($C5004,Настройки!$A$11:$L$17,9,FALSE))</f>
        <v/>
      </c>
      <c r="T5004" s="23" t="str">
        <f t="shared" si="236"/>
        <v/>
      </c>
    </row>
    <row r="5005" spans="1:20" x14ac:dyDescent="0.3">
      <c r="A5005" s="20">
        <f>Тех_Движение!$A$5002</f>
        <v>5001</v>
      </c>
      <c r="B5005" s="20" t="str">
        <f>IF(Тех_Движение!$F$5002&gt;0,Тех_Движение!$I$5002,"")</f>
        <v/>
      </c>
      <c r="C5005" s="20" t="str">
        <f>IF($B5005="","",Тех_Движение!$D$5002)</f>
        <v/>
      </c>
      <c r="D5005" s="9" t="str">
        <f>IF($B5005="","",Тех_Движение!$B$5002)</f>
        <v/>
      </c>
      <c r="E5005" s="21" t="str">
        <f>IF($B5005="","",Тех_Движение!$F$5002)</f>
        <v/>
      </c>
      <c r="F5005" s="21" t="str">
        <f>IF($B5005="","",SUMIFS($E$5:$E5004,$C$5:$C5004,$C5005))</f>
        <v/>
      </c>
      <c r="G5005" s="21" t="str">
        <f>IF($B5005="","",MAX(0,$E5005-MAX(0,SUMIFS(Тех_Движение!$G$2:$G$5111,Тех_Движение!$D$2:$D$5111,$C5005,Тех_Движение!$B$2:$B$5111,"&lt;="&amp;Настройки!$B$5-1)-$F5005)))</f>
        <v/>
      </c>
      <c r="H5005" s="21" t="str">
        <f>IF($B5005="","",IF(AND($D5005&gt;=Настройки!$B$5,$D5005&lt;=Настройки!$B$6),$E5005,0))</f>
        <v/>
      </c>
      <c r="I5005" s="21" t="str">
        <f t="shared" si="234"/>
        <v/>
      </c>
      <c r="J5005" s="21" t="str">
        <f>IF($B5005="","",MAX(0,$E5005-MAX(0,SUMIFS(Тех_Движение!$G$2:$G$5111,Тех_Движение!$D$2:$D$5111,$C5005,Тех_Движение!$B$2:$B$5111,"&lt;="&amp;Настройки!$B$6)-$F5005)))</f>
        <v/>
      </c>
      <c r="K5005" s="21" t="e">
        <f>IF(OR($B5005="",K$3&lt;$D5005+Настройки!$B$7),0,MAX(0,$E5005-MAX(0,SUMIFS(Тех_Движение!$G$2:$G$5111,Тех_Движение!$D$2:$D$5111,$C5005,Тех_Движение!$B$2:$B$5111,"&lt;="&amp;K$3)-$F5005)))</f>
        <v>#VALUE!</v>
      </c>
      <c r="L5005" s="21" t="e">
        <f>IF(OR($B5005="",L$3&lt;$D5005+Настройки!$B$7),0,MAX(0,$E5005-MAX(0,SUMIFS(Тех_Движение!$G$2:$G$5111,Тех_Движение!$D$2:$D$5111,$C5005,Тех_Движение!$B$2:$B$5111,"&lt;="&amp;L$3)-$F5005)))</f>
        <v>#VALUE!</v>
      </c>
      <c r="M5005" s="21" t="e">
        <f>IF(OR($B5005="",M$3&lt;$D5005+Настройки!$B$7),0,MAX(0,$E5005-MAX(0,SUMIFS(Тех_Движение!$G$2:$G$5111,Тех_Движение!$D$2:$D$5111,$C5005,Тех_Движение!$B$2:$B$5111,"&lt;="&amp;M$3)-$F5005)))</f>
        <v>#VALUE!</v>
      </c>
      <c r="N5005" s="21" t="e">
        <f>IF(OR($B5005="",N$3&lt;$D5005+Настройки!$B$7),0,MAX(0,$E5005-MAX(0,SUMIFS(Тех_Движение!$G$2:$G$5111,Тех_Движение!$D$2:$D$5111,$C5005,Тех_Движение!$B$2:$B$5111,"&lt;="&amp;N$3)-$F5005)))</f>
        <v>#VALUE!</v>
      </c>
      <c r="O5005" s="21" t="e">
        <f>IF(OR($B5005="",O$3&lt;$D5005+Настройки!$B$7),0,MAX(0,$E5005-MAX(0,SUMIFS(Тех_Движение!$G$2:$G$5111,Тех_Движение!$D$2:$D$5111,$C5005,Тех_Движение!$B$2:$B$5111,"&lt;="&amp;O$3)-$F5005)))</f>
        <v>#VALUE!</v>
      </c>
      <c r="P5005" s="21" t="e">
        <f>IF(OR($B5005="",P$3&lt;$D5005+Настройки!$B$7),0,MAX(0,$E5005-MAX(0,SUMIFS(Тех_Движение!$G$2:$G$5111,Тех_Движение!$D$2:$D$5111,$C5005,Тех_Движение!$B$2:$B$5111,"&lt;="&amp;P$3)-$F5005)))</f>
        <v>#VALUE!</v>
      </c>
      <c r="Q5005" s="21" t="e">
        <f>IF(OR($B5005="",Q$3&lt;$D5005+Настройки!$B$7),0,MAX(0,$E5005-MAX(0,SUMIFS(Тех_Движение!$G$2:$G$5111,Тех_Движение!$D$2:$D$5111,$C5005,Тех_Движение!$B$2:$B$5111,"&lt;="&amp;Q$3)-$F5005)))</f>
        <v>#VALUE!</v>
      </c>
      <c r="R5005" s="21" t="str">
        <f t="shared" si="235"/>
        <v/>
      </c>
      <c r="S5005" s="23" t="str">
        <f>IF($B5005="","",VLOOKUP($C5005,Настройки!$A$11:$L$17,9,FALSE))</f>
        <v/>
      </c>
      <c r="T5005" s="23" t="str">
        <f t="shared" si="236"/>
        <v/>
      </c>
    </row>
    <row r="5006" spans="1:20" x14ac:dyDescent="0.3">
      <c r="A5006" s="20">
        <f>Тех_Движение!$A$5003</f>
        <v>5002</v>
      </c>
      <c r="B5006" s="20" t="str">
        <f>IF(Тех_Движение!$F$5003&gt;0,Тех_Движение!$I$5003,"")</f>
        <v/>
      </c>
      <c r="C5006" s="20" t="str">
        <f>IF($B5006="","",Тех_Движение!$D$5003)</f>
        <v/>
      </c>
      <c r="D5006" s="9" t="str">
        <f>IF($B5006="","",Тех_Движение!$B$5003)</f>
        <v/>
      </c>
      <c r="E5006" s="21" t="str">
        <f>IF($B5006="","",Тех_Движение!$F$5003)</f>
        <v/>
      </c>
      <c r="F5006" s="21" t="str">
        <f>IF($B5006="","",SUMIFS($E$5:$E5005,$C$5:$C5005,$C5006))</f>
        <v/>
      </c>
      <c r="G5006" s="21" t="str">
        <f>IF($B5006="","",MAX(0,$E5006-MAX(0,SUMIFS(Тех_Движение!$G$2:$G$5111,Тех_Движение!$D$2:$D$5111,$C5006,Тех_Движение!$B$2:$B$5111,"&lt;="&amp;Настройки!$B$5-1)-$F5006)))</f>
        <v/>
      </c>
      <c r="H5006" s="21" t="str">
        <f>IF($B5006="","",IF(AND($D5006&gt;=Настройки!$B$5,$D5006&lt;=Настройки!$B$6),$E5006,0))</f>
        <v/>
      </c>
      <c r="I5006" s="21" t="str">
        <f t="shared" si="234"/>
        <v/>
      </c>
      <c r="J5006" s="21" t="str">
        <f>IF($B5006="","",MAX(0,$E5006-MAX(0,SUMIFS(Тех_Движение!$G$2:$G$5111,Тех_Движение!$D$2:$D$5111,$C5006,Тех_Движение!$B$2:$B$5111,"&lt;="&amp;Настройки!$B$6)-$F5006)))</f>
        <v/>
      </c>
      <c r="K5006" s="21" t="e">
        <f>IF(OR($B5006="",K$3&lt;$D5006+Настройки!$B$7),0,MAX(0,$E5006-MAX(0,SUMIFS(Тех_Движение!$G$2:$G$5111,Тех_Движение!$D$2:$D$5111,$C5006,Тех_Движение!$B$2:$B$5111,"&lt;="&amp;K$3)-$F5006)))</f>
        <v>#VALUE!</v>
      </c>
      <c r="L5006" s="21" t="e">
        <f>IF(OR($B5006="",L$3&lt;$D5006+Настройки!$B$7),0,MAX(0,$E5006-MAX(0,SUMIFS(Тех_Движение!$G$2:$G$5111,Тех_Движение!$D$2:$D$5111,$C5006,Тех_Движение!$B$2:$B$5111,"&lt;="&amp;L$3)-$F5006)))</f>
        <v>#VALUE!</v>
      </c>
      <c r="M5006" s="21" t="e">
        <f>IF(OR($B5006="",M$3&lt;$D5006+Настройки!$B$7),0,MAX(0,$E5006-MAX(0,SUMIFS(Тех_Движение!$G$2:$G$5111,Тех_Движение!$D$2:$D$5111,$C5006,Тех_Движение!$B$2:$B$5111,"&lt;="&amp;M$3)-$F5006)))</f>
        <v>#VALUE!</v>
      </c>
      <c r="N5006" s="21" t="e">
        <f>IF(OR($B5006="",N$3&lt;$D5006+Настройки!$B$7),0,MAX(0,$E5006-MAX(0,SUMIFS(Тех_Движение!$G$2:$G$5111,Тех_Движение!$D$2:$D$5111,$C5006,Тех_Движение!$B$2:$B$5111,"&lt;="&amp;N$3)-$F5006)))</f>
        <v>#VALUE!</v>
      </c>
      <c r="O5006" s="21" t="e">
        <f>IF(OR($B5006="",O$3&lt;$D5006+Настройки!$B$7),0,MAX(0,$E5006-MAX(0,SUMIFS(Тех_Движение!$G$2:$G$5111,Тех_Движение!$D$2:$D$5111,$C5006,Тех_Движение!$B$2:$B$5111,"&lt;="&amp;O$3)-$F5006)))</f>
        <v>#VALUE!</v>
      </c>
      <c r="P5006" s="21" t="e">
        <f>IF(OR($B5006="",P$3&lt;$D5006+Настройки!$B$7),0,MAX(0,$E5006-MAX(0,SUMIFS(Тех_Движение!$G$2:$G$5111,Тех_Движение!$D$2:$D$5111,$C5006,Тех_Движение!$B$2:$B$5111,"&lt;="&amp;P$3)-$F5006)))</f>
        <v>#VALUE!</v>
      </c>
      <c r="Q5006" s="21" t="e">
        <f>IF(OR($B5006="",Q$3&lt;$D5006+Настройки!$B$7),0,MAX(0,$E5006-MAX(0,SUMIFS(Тех_Движение!$G$2:$G$5111,Тех_Движение!$D$2:$D$5111,$C5006,Тех_Движение!$B$2:$B$5111,"&lt;="&amp;Q$3)-$F5006)))</f>
        <v>#VALUE!</v>
      </c>
      <c r="R5006" s="21" t="str">
        <f t="shared" si="235"/>
        <v/>
      </c>
      <c r="S5006" s="23" t="str">
        <f>IF($B5006="","",VLOOKUP($C5006,Настройки!$A$11:$L$17,9,FALSE))</f>
        <v/>
      </c>
      <c r="T5006" s="23" t="str">
        <f t="shared" si="236"/>
        <v/>
      </c>
    </row>
    <row r="5007" spans="1:20" x14ac:dyDescent="0.3">
      <c r="A5007" s="20">
        <f>Тех_Движение!$A$5004</f>
        <v>5003</v>
      </c>
      <c r="B5007" s="20" t="str">
        <f>IF(Тех_Движение!$F$5004&gt;0,Тех_Движение!$I$5004,"")</f>
        <v/>
      </c>
      <c r="C5007" s="20" t="str">
        <f>IF($B5007="","",Тех_Движение!$D$5004)</f>
        <v/>
      </c>
      <c r="D5007" s="9" t="str">
        <f>IF($B5007="","",Тех_Движение!$B$5004)</f>
        <v/>
      </c>
      <c r="E5007" s="21" t="str">
        <f>IF($B5007="","",Тех_Движение!$F$5004)</f>
        <v/>
      </c>
      <c r="F5007" s="21" t="str">
        <f>IF($B5007="","",SUMIFS($E$5:$E5006,$C$5:$C5006,$C5007))</f>
        <v/>
      </c>
      <c r="G5007" s="21" t="str">
        <f>IF($B5007="","",MAX(0,$E5007-MAX(0,SUMIFS(Тех_Движение!$G$2:$G$5111,Тех_Движение!$D$2:$D$5111,$C5007,Тех_Движение!$B$2:$B$5111,"&lt;="&amp;Настройки!$B$5-1)-$F5007)))</f>
        <v/>
      </c>
      <c r="H5007" s="21" t="str">
        <f>IF($B5007="","",IF(AND($D5007&gt;=Настройки!$B$5,$D5007&lt;=Настройки!$B$6),$E5007,0))</f>
        <v/>
      </c>
      <c r="I5007" s="21" t="str">
        <f t="shared" si="234"/>
        <v/>
      </c>
      <c r="J5007" s="21" t="str">
        <f>IF($B5007="","",MAX(0,$E5007-MAX(0,SUMIFS(Тех_Движение!$G$2:$G$5111,Тех_Движение!$D$2:$D$5111,$C5007,Тех_Движение!$B$2:$B$5111,"&lt;="&amp;Настройки!$B$6)-$F5007)))</f>
        <v/>
      </c>
      <c r="K5007" s="21" t="e">
        <f>IF(OR($B5007="",K$3&lt;$D5007+Настройки!$B$7),0,MAX(0,$E5007-MAX(0,SUMIFS(Тех_Движение!$G$2:$G$5111,Тех_Движение!$D$2:$D$5111,$C5007,Тех_Движение!$B$2:$B$5111,"&lt;="&amp;K$3)-$F5007)))</f>
        <v>#VALUE!</v>
      </c>
      <c r="L5007" s="21" t="e">
        <f>IF(OR($B5007="",L$3&lt;$D5007+Настройки!$B$7),0,MAX(0,$E5007-MAX(0,SUMIFS(Тех_Движение!$G$2:$G$5111,Тех_Движение!$D$2:$D$5111,$C5007,Тех_Движение!$B$2:$B$5111,"&lt;="&amp;L$3)-$F5007)))</f>
        <v>#VALUE!</v>
      </c>
      <c r="M5007" s="21" t="e">
        <f>IF(OR($B5007="",M$3&lt;$D5007+Настройки!$B$7),0,MAX(0,$E5007-MAX(0,SUMIFS(Тех_Движение!$G$2:$G$5111,Тех_Движение!$D$2:$D$5111,$C5007,Тех_Движение!$B$2:$B$5111,"&lt;="&amp;M$3)-$F5007)))</f>
        <v>#VALUE!</v>
      </c>
      <c r="N5007" s="21" t="e">
        <f>IF(OR($B5007="",N$3&lt;$D5007+Настройки!$B$7),0,MAX(0,$E5007-MAX(0,SUMIFS(Тех_Движение!$G$2:$G$5111,Тех_Движение!$D$2:$D$5111,$C5007,Тех_Движение!$B$2:$B$5111,"&lt;="&amp;N$3)-$F5007)))</f>
        <v>#VALUE!</v>
      </c>
      <c r="O5007" s="21" t="e">
        <f>IF(OR($B5007="",O$3&lt;$D5007+Настройки!$B$7),0,MAX(0,$E5007-MAX(0,SUMIFS(Тех_Движение!$G$2:$G$5111,Тех_Движение!$D$2:$D$5111,$C5007,Тех_Движение!$B$2:$B$5111,"&lt;="&amp;O$3)-$F5007)))</f>
        <v>#VALUE!</v>
      </c>
      <c r="P5007" s="21" t="e">
        <f>IF(OR($B5007="",P$3&lt;$D5007+Настройки!$B$7),0,MAX(0,$E5007-MAX(0,SUMIFS(Тех_Движение!$G$2:$G$5111,Тех_Движение!$D$2:$D$5111,$C5007,Тех_Движение!$B$2:$B$5111,"&lt;="&amp;P$3)-$F5007)))</f>
        <v>#VALUE!</v>
      </c>
      <c r="Q5007" s="21" t="e">
        <f>IF(OR($B5007="",Q$3&lt;$D5007+Настройки!$B$7),0,MAX(0,$E5007-MAX(0,SUMIFS(Тех_Движение!$G$2:$G$5111,Тех_Движение!$D$2:$D$5111,$C5007,Тех_Движение!$B$2:$B$5111,"&lt;="&amp;Q$3)-$F5007)))</f>
        <v>#VALUE!</v>
      </c>
      <c r="R5007" s="21" t="str">
        <f t="shared" si="235"/>
        <v/>
      </c>
      <c r="S5007" s="23" t="str">
        <f>IF($B5007="","",VLOOKUP($C5007,Настройки!$A$11:$L$17,9,FALSE))</f>
        <v/>
      </c>
      <c r="T5007" s="23" t="str">
        <f t="shared" si="236"/>
        <v/>
      </c>
    </row>
    <row r="5008" spans="1:20" x14ac:dyDescent="0.3">
      <c r="A5008" s="20">
        <f>Тех_Движение!$A$5005</f>
        <v>5004</v>
      </c>
      <c r="B5008" s="20" t="str">
        <f>IF(Тех_Движение!$F$5005&gt;0,Тех_Движение!$I$5005,"")</f>
        <v/>
      </c>
      <c r="C5008" s="20" t="str">
        <f>IF($B5008="","",Тех_Движение!$D$5005)</f>
        <v/>
      </c>
      <c r="D5008" s="9" t="str">
        <f>IF($B5008="","",Тех_Движение!$B$5005)</f>
        <v/>
      </c>
      <c r="E5008" s="21" t="str">
        <f>IF($B5008="","",Тех_Движение!$F$5005)</f>
        <v/>
      </c>
      <c r="F5008" s="21" t="str">
        <f>IF($B5008="","",SUMIFS($E$5:$E5007,$C$5:$C5007,$C5008))</f>
        <v/>
      </c>
      <c r="G5008" s="21" t="str">
        <f>IF($B5008="","",MAX(0,$E5008-MAX(0,SUMIFS(Тех_Движение!$G$2:$G$5111,Тех_Движение!$D$2:$D$5111,$C5008,Тех_Движение!$B$2:$B$5111,"&lt;="&amp;Настройки!$B$5-1)-$F5008)))</f>
        <v/>
      </c>
      <c r="H5008" s="21" t="str">
        <f>IF($B5008="","",IF(AND($D5008&gt;=Настройки!$B$5,$D5008&lt;=Настройки!$B$6),$E5008,0))</f>
        <v/>
      </c>
      <c r="I5008" s="21" t="str">
        <f t="shared" si="234"/>
        <v/>
      </c>
      <c r="J5008" s="21" t="str">
        <f>IF($B5008="","",MAX(0,$E5008-MAX(0,SUMIFS(Тех_Движение!$G$2:$G$5111,Тех_Движение!$D$2:$D$5111,$C5008,Тех_Движение!$B$2:$B$5111,"&lt;="&amp;Настройки!$B$6)-$F5008)))</f>
        <v/>
      </c>
      <c r="K5008" s="21" t="e">
        <f>IF(OR($B5008="",K$3&lt;$D5008+Настройки!$B$7),0,MAX(0,$E5008-MAX(0,SUMIFS(Тех_Движение!$G$2:$G$5111,Тех_Движение!$D$2:$D$5111,$C5008,Тех_Движение!$B$2:$B$5111,"&lt;="&amp;K$3)-$F5008)))</f>
        <v>#VALUE!</v>
      </c>
      <c r="L5008" s="21" t="e">
        <f>IF(OR($B5008="",L$3&lt;$D5008+Настройки!$B$7),0,MAX(0,$E5008-MAX(0,SUMIFS(Тех_Движение!$G$2:$G$5111,Тех_Движение!$D$2:$D$5111,$C5008,Тех_Движение!$B$2:$B$5111,"&lt;="&amp;L$3)-$F5008)))</f>
        <v>#VALUE!</v>
      </c>
      <c r="M5008" s="21" t="e">
        <f>IF(OR($B5008="",M$3&lt;$D5008+Настройки!$B$7),0,MAX(0,$E5008-MAX(0,SUMIFS(Тех_Движение!$G$2:$G$5111,Тех_Движение!$D$2:$D$5111,$C5008,Тех_Движение!$B$2:$B$5111,"&lt;="&amp;M$3)-$F5008)))</f>
        <v>#VALUE!</v>
      </c>
      <c r="N5008" s="21" t="e">
        <f>IF(OR($B5008="",N$3&lt;$D5008+Настройки!$B$7),0,MAX(0,$E5008-MAX(0,SUMIFS(Тех_Движение!$G$2:$G$5111,Тех_Движение!$D$2:$D$5111,$C5008,Тех_Движение!$B$2:$B$5111,"&lt;="&amp;N$3)-$F5008)))</f>
        <v>#VALUE!</v>
      </c>
      <c r="O5008" s="21" t="e">
        <f>IF(OR($B5008="",O$3&lt;$D5008+Настройки!$B$7),0,MAX(0,$E5008-MAX(0,SUMIFS(Тех_Движение!$G$2:$G$5111,Тех_Движение!$D$2:$D$5111,$C5008,Тех_Движение!$B$2:$B$5111,"&lt;="&amp;O$3)-$F5008)))</f>
        <v>#VALUE!</v>
      </c>
      <c r="P5008" s="21" t="e">
        <f>IF(OR($B5008="",P$3&lt;$D5008+Настройки!$B$7),0,MAX(0,$E5008-MAX(0,SUMIFS(Тех_Движение!$G$2:$G$5111,Тех_Движение!$D$2:$D$5111,$C5008,Тех_Движение!$B$2:$B$5111,"&lt;="&amp;P$3)-$F5008)))</f>
        <v>#VALUE!</v>
      </c>
      <c r="Q5008" s="21" t="e">
        <f>IF(OR($B5008="",Q$3&lt;$D5008+Настройки!$B$7),0,MAX(0,$E5008-MAX(0,SUMIFS(Тех_Движение!$G$2:$G$5111,Тех_Движение!$D$2:$D$5111,$C5008,Тех_Движение!$B$2:$B$5111,"&lt;="&amp;Q$3)-$F5008)))</f>
        <v>#VALUE!</v>
      </c>
      <c r="R5008" s="21" t="str">
        <f t="shared" si="235"/>
        <v/>
      </c>
      <c r="S5008" s="23" t="str">
        <f>IF($B5008="","",VLOOKUP($C5008,Настройки!$A$11:$L$17,9,FALSE))</f>
        <v/>
      </c>
      <c r="T5008" s="23" t="str">
        <f t="shared" si="236"/>
        <v/>
      </c>
    </row>
    <row r="5009" spans="1:20" x14ac:dyDescent="0.3">
      <c r="A5009" s="20">
        <f>Тех_Движение!$A$5006</f>
        <v>5005</v>
      </c>
      <c r="B5009" s="20" t="str">
        <f>IF(Тех_Движение!$F$5006&gt;0,Тех_Движение!$I$5006,"")</f>
        <v/>
      </c>
      <c r="C5009" s="20" t="str">
        <f>IF($B5009="","",Тех_Движение!$D$5006)</f>
        <v/>
      </c>
      <c r="D5009" s="9" t="str">
        <f>IF($B5009="","",Тех_Движение!$B$5006)</f>
        <v/>
      </c>
      <c r="E5009" s="21" t="str">
        <f>IF($B5009="","",Тех_Движение!$F$5006)</f>
        <v/>
      </c>
      <c r="F5009" s="21" t="str">
        <f>IF($B5009="","",SUMIFS($E$5:$E5008,$C$5:$C5008,$C5009))</f>
        <v/>
      </c>
      <c r="G5009" s="21" t="str">
        <f>IF($B5009="","",MAX(0,$E5009-MAX(0,SUMIFS(Тех_Движение!$G$2:$G$5111,Тех_Движение!$D$2:$D$5111,$C5009,Тех_Движение!$B$2:$B$5111,"&lt;="&amp;Настройки!$B$5-1)-$F5009)))</f>
        <v/>
      </c>
      <c r="H5009" s="21" t="str">
        <f>IF($B5009="","",IF(AND($D5009&gt;=Настройки!$B$5,$D5009&lt;=Настройки!$B$6),$E5009,0))</f>
        <v/>
      </c>
      <c r="I5009" s="21" t="str">
        <f t="shared" si="234"/>
        <v/>
      </c>
      <c r="J5009" s="21" t="str">
        <f>IF($B5009="","",MAX(0,$E5009-MAX(0,SUMIFS(Тех_Движение!$G$2:$G$5111,Тех_Движение!$D$2:$D$5111,$C5009,Тех_Движение!$B$2:$B$5111,"&lt;="&amp;Настройки!$B$6)-$F5009)))</f>
        <v/>
      </c>
      <c r="K5009" s="21" t="e">
        <f>IF(OR($B5009="",K$3&lt;$D5009+Настройки!$B$7),0,MAX(0,$E5009-MAX(0,SUMIFS(Тех_Движение!$G$2:$G$5111,Тех_Движение!$D$2:$D$5111,$C5009,Тех_Движение!$B$2:$B$5111,"&lt;="&amp;K$3)-$F5009)))</f>
        <v>#VALUE!</v>
      </c>
      <c r="L5009" s="21" t="e">
        <f>IF(OR($B5009="",L$3&lt;$D5009+Настройки!$B$7),0,MAX(0,$E5009-MAX(0,SUMIFS(Тех_Движение!$G$2:$G$5111,Тех_Движение!$D$2:$D$5111,$C5009,Тех_Движение!$B$2:$B$5111,"&lt;="&amp;L$3)-$F5009)))</f>
        <v>#VALUE!</v>
      </c>
      <c r="M5009" s="21" t="e">
        <f>IF(OR($B5009="",M$3&lt;$D5009+Настройки!$B$7),0,MAX(0,$E5009-MAX(0,SUMIFS(Тех_Движение!$G$2:$G$5111,Тех_Движение!$D$2:$D$5111,$C5009,Тех_Движение!$B$2:$B$5111,"&lt;="&amp;M$3)-$F5009)))</f>
        <v>#VALUE!</v>
      </c>
      <c r="N5009" s="21" t="e">
        <f>IF(OR($B5009="",N$3&lt;$D5009+Настройки!$B$7),0,MAX(0,$E5009-MAX(0,SUMIFS(Тех_Движение!$G$2:$G$5111,Тех_Движение!$D$2:$D$5111,$C5009,Тех_Движение!$B$2:$B$5111,"&lt;="&amp;N$3)-$F5009)))</f>
        <v>#VALUE!</v>
      </c>
      <c r="O5009" s="21" t="e">
        <f>IF(OR($B5009="",O$3&lt;$D5009+Настройки!$B$7),0,MAX(0,$E5009-MAX(0,SUMIFS(Тех_Движение!$G$2:$G$5111,Тех_Движение!$D$2:$D$5111,$C5009,Тех_Движение!$B$2:$B$5111,"&lt;="&amp;O$3)-$F5009)))</f>
        <v>#VALUE!</v>
      </c>
      <c r="P5009" s="21" t="e">
        <f>IF(OR($B5009="",P$3&lt;$D5009+Настройки!$B$7),0,MAX(0,$E5009-MAX(0,SUMIFS(Тех_Движение!$G$2:$G$5111,Тех_Движение!$D$2:$D$5111,$C5009,Тех_Движение!$B$2:$B$5111,"&lt;="&amp;P$3)-$F5009)))</f>
        <v>#VALUE!</v>
      </c>
      <c r="Q5009" s="21" t="e">
        <f>IF(OR($B5009="",Q$3&lt;$D5009+Настройки!$B$7),0,MAX(0,$E5009-MAX(0,SUMIFS(Тех_Движение!$G$2:$G$5111,Тех_Движение!$D$2:$D$5111,$C5009,Тех_Движение!$B$2:$B$5111,"&lt;="&amp;Q$3)-$F5009)))</f>
        <v>#VALUE!</v>
      </c>
      <c r="R5009" s="21" t="str">
        <f t="shared" si="235"/>
        <v/>
      </c>
      <c r="S5009" s="23" t="str">
        <f>IF($B5009="","",VLOOKUP($C5009,Настройки!$A$11:$L$17,9,FALSE))</f>
        <v/>
      </c>
      <c r="T5009" s="23" t="str">
        <f t="shared" si="236"/>
        <v/>
      </c>
    </row>
    <row r="5010" spans="1:20" x14ac:dyDescent="0.3">
      <c r="A5010" s="20">
        <f>Тех_Движение!$A$5007</f>
        <v>5006</v>
      </c>
      <c r="B5010" s="20" t="str">
        <f>IF(Тех_Движение!$F$5007&gt;0,Тех_Движение!$I$5007,"")</f>
        <v/>
      </c>
      <c r="C5010" s="20" t="str">
        <f>IF($B5010="","",Тех_Движение!$D$5007)</f>
        <v/>
      </c>
      <c r="D5010" s="9" t="str">
        <f>IF($B5010="","",Тех_Движение!$B$5007)</f>
        <v/>
      </c>
      <c r="E5010" s="21" t="str">
        <f>IF($B5010="","",Тех_Движение!$F$5007)</f>
        <v/>
      </c>
      <c r="F5010" s="21" t="str">
        <f>IF($B5010="","",SUMIFS($E$5:$E5009,$C$5:$C5009,$C5010))</f>
        <v/>
      </c>
      <c r="G5010" s="21" t="str">
        <f>IF($B5010="","",MAX(0,$E5010-MAX(0,SUMIFS(Тех_Движение!$G$2:$G$5111,Тех_Движение!$D$2:$D$5111,$C5010,Тех_Движение!$B$2:$B$5111,"&lt;="&amp;Настройки!$B$5-1)-$F5010)))</f>
        <v/>
      </c>
      <c r="H5010" s="21" t="str">
        <f>IF($B5010="","",IF(AND($D5010&gt;=Настройки!$B$5,$D5010&lt;=Настройки!$B$6),$E5010,0))</f>
        <v/>
      </c>
      <c r="I5010" s="21" t="str">
        <f t="shared" si="234"/>
        <v/>
      </c>
      <c r="J5010" s="21" t="str">
        <f>IF($B5010="","",MAX(0,$E5010-MAX(0,SUMIFS(Тех_Движение!$G$2:$G$5111,Тех_Движение!$D$2:$D$5111,$C5010,Тех_Движение!$B$2:$B$5111,"&lt;="&amp;Настройки!$B$6)-$F5010)))</f>
        <v/>
      </c>
      <c r="K5010" s="21" t="e">
        <f>IF(OR($B5010="",K$3&lt;$D5010+Настройки!$B$7),0,MAX(0,$E5010-MAX(0,SUMIFS(Тех_Движение!$G$2:$G$5111,Тех_Движение!$D$2:$D$5111,$C5010,Тех_Движение!$B$2:$B$5111,"&lt;="&amp;K$3)-$F5010)))</f>
        <v>#VALUE!</v>
      </c>
      <c r="L5010" s="21" t="e">
        <f>IF(OR($B5010="",L$3&lt;$D5010+Настройки!$B$7),0,MAX(0,$E5010-MAX(0,SUMIFS(Тех_Движение!$G$2:$G$5111,Тех_Движение!$D$2:$D$5111,$C5010,Тех_Движение!$B$2:$B$5111,"&lt;="&amp;L$3)-$F5010)))</f>
        <v>#VALUE!</v>
      </c>
      <c r="M5010" s="21" t="e">
        <f>IF(OR($B5010="",M$3&lt;$D5010+Настройки!$B$7),0,MAX(0,$E5010-MAX(0,SUMIFS(Тех_Движение!$G$2:$G$5111,Тех_Движение!$D$2:$D$5111,$C5010,Тех_Движение!$B$2:$B$5111,"&lt;="&amp;M$3)-$F5010)))</f>
        <v>#VALUE!</v>
      </c>
      <c r="N5010" s="21" t="e">
        <f>IF(OR($B5010="",N$3&lt;$D5010+Настройки!$B$7),0,MAX(0,$E5010-MAX(0,SUMIFS(Тех_Движение!$G$2:$G$5111,Тех_Движение!$D$2:$D$5111,$C5010,Тех_Движение!$B$2:$B$5111,"&lt;="&amp;N$3)-$F5010)))</f>
        <v>#VALUE!</v>
      </c>
      <c r="O5010" s="21" t="e">
        <f>IF(OR($B5010="",O$3&lt;$D5010+Настройки!$B$7),0,MAX(0,$E5010-MAX(0,SUMIFS(Тех_Движение!$G$2:$G$5111,Тех_Движение!$D$2:$D$5111,$C5010,Тех_Движение!$B$2:$B$5111,"&lt;="&amp;O$3)-$F5010)))</f>
        <v>#VALUE!</v>
      </c>
      <c r="P5010" s="21" t="e">
        <f>IF(OR($B5010="",P$3&lt;$D5010+Настройки!$B$7),0,MAX(0,$E5010-MAX(0,SUMIFS(Тех_Движение!$G$2:$G$5111,Тех_Движение!$D$2:$D$5111,$C5010,Тех_Движение!$B$2:$B$5111,"&lt;="&amp;P$3)-$F5010)))</f>
        <v>#VALUE!</v>
      </c>
      <c r="Q5010" s="21" t="e">
        <f>IF(OR($B5010="",Q$3&lt;$D5010+Настройки!$B$7),0,MAX(0,$E5010-MAX(0,SUMIFS(Тех_Движение!$G$2:$G$5111,Тех_Движение!$D$2:$D$5111,$C5010,Тех_Движение!$B$2:$B$5111,"&lt;="&amp;Q$3)-$F5010)))</f>
        <v>#VALUE!</v>
      </c>
      <c r="R5010" s="21" t="str">
        <f t="shared" si="235"/>
        <v/>
      </c>
      <c r="S5010" s="23" t="str">
        <f>IF($B5010="","",VLOOKUP($C5010,Настройки!$A$11:$L$17,9,FALSE))</f>
        <v/>
      </c>
      <c r="T5010" s="23" t="str">
        <f t="shared" si="236"/>
        <v/>
      </c>
    </row>
    <row r="5011" spans="1:20" x14ac:dyDescent="0.3">
      <c r="A5011" s="20">
        <f>Тех_Движение!$A$5008</f>
        <v>5007</v>
      </c>
      <c r="B5011" s="20" t="str">
        <f>IF(Тех_Движение!$F$5008&gt;0,Тех_Движение!$I$5008,"")</f>
        <v/>
      </c>
      <c r="C5011" s="20" t="str">
        <f>IF($B5011="","",Тех_Движение!$D$5008)</f>
        <v/>
      </c>
      <c r="D5011" s="9" t="str">
        <f>IF($B5011="","",Тех_Движение!$B$5008)</f>
        <v/>
      </c>
      <c r="E5011" s="21" t="str">
        <f>IF($B5011="","",Тех_Движение!$F$5008)</f>
        <v/>
      </c>
      <c r="F5011" s="21" t="str">
        <f>IF($B5011="","",SUMIFS($E$5:$E5010,$C$5:$C5010,$C5011))</f>
        <v/>
      </c>
      <c r="G5011" s="21" t="str">
        <f>IF($B5011="","",MAX(0,$E5011-MAX(0,SUMIFS(Тех_Движение!$G$2:$G$5111,Тех_Движение!$D$2:$D$5111,$C5011,Тех_Движение!$B$2:$B$5111,"&lt;="&amp;Настройки!$B$5-1)-$F5011)))</f>
        <v/>
      </c>
      <c r="H5011" s="21" t="str">
        <f>IF($B5011="","",IF(AND($D5011&gt;=Настройки!$B$5,$D5011&lt;=Настройки!$B$6),$E5011,0))</f>
        <v/>
      </c>
      <c r="I5011" s="21" t="str">
        <f t="shared" si="234"/>
        <v/>
      </c>
      <c r="J5011" s="21" t="str">
        <f>IF($B5011="","",MAX(0,$E5011-MAX(0,SUMIFS(Тех_Движение!$G$2:$G$5111,Тех_Движение!$D$2:$D$5111,$C5011,Тех_Движение!$B$2:$B$5111,"&lt;="&amp;Настройки!$B$6)-$F5011)))</f>
        <v/>
      </c>
      <c r="K5011" s="21" t="e">
        <f>IF(OR($B5011="",K$3&lt;$D5011+Настройки!$B$7),0,MAX(0,$E5011-MAX(0,SUMIFS(Тех_Движение!$G$2:$G$5111,Тех_Движение!$D$2:$D$5111,$C5011,Тех_Движение!$B$2:$B$5111,"&lt;="&amp;K$3)-$F5011)))</f>
        <v>#VALUE!</v>
      </c>
      <c r="L5011" s="21" t="e">
        <f>IF(OR($B5011="",L$3&lt;$D5011+Настройки!$B$7),0,MAX(0,$E5011-MAX(0,SUMIFS(Тех_Движение!$G$2:$G$5111,Тех_Движение!$D$2:$D$5111,$C5011,Тех_Движение!$B$2:$B$5111,"&lt;="&amp;L$3)-$F5011)))</f>
        <v>#VALUE!</v>
      </c>
      <c r="M5011" s="21" t="e">
        <f>IF(OR($B5011="",M$3&lt;$D5011+Настройки!$B$7),0,MAX(0,$E5011-MAX(0,SUMIFS(Тех_Движение!$G$2:$G$5111,Тех_Движение!$D$2:$D$5111,$C5011,Тех_Движение!$B$2:$B$5111,"&lt;="&amp;M$3)-$F5011)))</f>
        <v>#VALUE!</v>
      </c>
      <c r="N5011" s="21" t="e">
        <f>IF(OR($B5011="",N$3&lt;$D5011+Настройки!$B$7),0,MAX(0,$E5011-MAX(0,SUMIFS(Тех_Движение!$G$2:$G$5111,Тех_Движение!$D$2:$D$5111,$C5011,Тех_Движение!$B$2:$B$5111,"&lt;="&amp;N$3)-$F5011)))</f>
        <v>#VALUE!</v>
      </c>
      <c r="O5011" s="21" t="e">
        <f>IF(OR($B5011="",O$3&lt;$D5011+Настройки!$B$7),0,MAX(0,$E5011-MAX(0,SUMIFS(Тех_Движение!$G$2:$G$5111,Тех_Движение!$D$2:$D$5111,$C5011,Тех_Движение!$B$2:$B$5111,"&lt;="&amp;O$3)-$F5011)))</f>
        <v>#VALUE!</v>
      </c>
      <c r="P5011" s="21" t="e">
        <f>IF(OR($B5011="",P$3&lt;$D5011+Настройки!$B$7),0,MAX(0,$E5011-MAX(0,SUMIFS(Тех_Движение!$G$2:$G$5111,Тех_Движение!$D$2:$D$5111,$C5011,Тех_Движение!$B$2:$B$5111,"&lt;="&amp;P$3)-$F5011)))</f>
        <v>#VALUE!</v>
      </c>
      <c r="Q5011" s="21" t="e">
        <f>IF(OR($B5011="",Q$3&lt;$D5011+Настройки!$B$7),0,MAX(0,$E5011-MAX(0,SUMIFS(Тех_Движение!$G$2:$G$5111,Тех_Движение!$D$2:$D$5111,$C5011,Тех_Движение!$B$2:$B$5111,"&lt;="&amp;Q$3)-$F5011)))</f>
        <v>#VALUE!</v>
      </c>
      <c r="R5011" s="21" t="str">
        <f t="shared" si="235"/>
        <v/>
      </c>
      <c r="S5011" s="23" t="str">
        <f>IF($B5011="","",VLOOKUP($C5011,Настройки!$A$11:$L$17,9,FALSE))</f>
        <v/>
      </c>
      <c r="T5011" s="23" t="str">
        <f t="shared" si="236"/>
        <v/>
      </c>
    </row>
    <row r="5012" spans="1:20" x14ac:dyDescent="0.3">
      <c r="A5012" s="20">
        <f>Тех_Движение!$A$5009</f>
        <v>5008</v>
      </c>
      <c r="B5012" s="20" t="str">
        <f>IF(Тех_Движение!$F$5009&gt;0,Тех_Движение!$I$5009,"")</f>
        <v/>
      </c>
      <c r="C5012" s="20" t="str">
        <f>IF($B5012="","",Тех_Движение!$D$5009)</f>
        <v/>
      </c>
      <c r="D5012" s="9" t="str">
        <f>IF($B5012="","",Тех_Движение!$B$5009)</f>
        <v/>
      </c>
      <c r="E5012" s="21" t="str">
        <f>IF($B5012="","",Тех_Движение!$F$5009)</f>
        <v/>
      </c>
      <c r="F5012" s="21" t="str">
        <f>IF($B5012="","",SUMIFS($E$5:$E5011,$C$5:$C5011,$C5012))</f>
        <v/>
      </c>
      <c r="G5012" s="21" t="str">
        <f>IF($B5012="","",MAX(0,$E5012-MAX(0,SUMIFS(Тех_Движение!$G$2:$G$5111,Тех_Движение!$D$2:$D$5111,$C5012,Тех_Движение!$B$2:$B$5111,"&lt;="&amp;Настройки!$B$5-1)-$F5012)))</f>
        <v/>
      </c>
      <c r="H5012" s="21" t="str">
        <f>IF($B5012="","",IF(AND($D5012&gt;=Настройки!$B$5,$D5012&lt;=Настройки!$B$6),$E5012,0))</f>
        <v/>
      </c>
      <c r="I5012" s="21" t="str">
        <f t="shared" si="234"/>
        <v/>
      </c>
      <c r="J5012" s="21" t="str">
        <f>IF($B5012="","",MAX(0,$E5012-MAX(0,SUMIFS(Тех_Движение!$G$2:$G$5111,Тех_Движение!$D$2:$D$5111,$C5012,Тех_Движение!$B$2:$B$5111,"&lt;="&amp;Настройки!$B$6)-$F5012)))</f>
        <v/>
      </c>
      <c r="K5012" s="21" t="e">
        <f>IF(OR($B5012="",K$3&lt;$D5012+Настройки!$B$7),0,MAX(0,$E5012-MAX(0,SUMIFS(Тех_Движение!$G$2:$G$5111,Тех_Движение!$D$2:$D$5111,$C5012,Тех_Движение!$B$2:$B$5111,"&lt;="&amp;K$3)-$F5012)))</f>
        <v>#VALUE!</v>
      </c>
      <c r="L5012" s="21" t="e">
        <f>IF(OR($B5012="",L$3&lt;$D5012+Настройки!$B$7),0,MAX(0,$E5012-MAX(0,SUMIFS(Тех_Движение!$G$2:$G$5111,Тех_Движение!$D$2:$D$5111,$C5012,Тех_Движение!$B$2:$B$5111,"&lt;="&amp;L$3)-$F5012)))</f>
        <v>#VALUE!</v>
      </c>
      <c r="M5012" s="21" t="e">
        <f>IF(OR($B5012="",M$3&lt;$D5012+Настройки!$B$7),0,MAX(0,$E5012-MAX(0,SUMIFS(Тех_Движение!$G$2:$G$5111,Тех_Движение!$D$2:$D$5111,$C5012,Тех_Движение!$B$2:$B$5111,"&lt;="&amp;M$3)-$F5012)))</f>
        <v>#VALUE!</v>
      </c>
      <c r="N5012" s="21" t="e">
        <f>IF(OR($B5012="",N$3&lt;$D5012+Настройки!$B$7),0,MAX(0,$E5012-MAX(0,SUMIFS(Тех_Движение!$G$2:$G$5111,Тех_Движение!$D$2:$D$5111,$C5012,Тех_Движение!$B$2:$B$5111,"&lt;="&amp;N$3)-$F5012)))</f>
        <v>#VALUE!</v>
      </c>
      <c r="O5012" s="21" t="e">
        <f>IF(OR($B5012="",O$3&lt;$D5012+Настройки!$B$7),0,MAX(0,$E5012-MAX(0,SUMIFS(Тех_Движение!$G$2:$G$5111,Тех_Движение!$D$2:$D$5111,$C5012,Тех_Движение!$B$2:$B$5111,"&lt;="&amp;O$3)-$F5012)))</f>
        <v>#VALUE!</v>
      </c>
      <c r="P5012" s="21" t="e">
        <f>IF(OR($B5012="",P$3&lt;$D5012+Настройки!$B$7),0,MAX(0,$E5012-MAX(0,SUMIFS(Тех_Движение!$G$2:$G$5111,Тех_Движение!$D$2:$D$5111,$C5012,Тех_Движение!$B$2:$B$5111,"&lt;="&amp;P$3)-$F5012)))</f>
        <v>#VALUE!</v>
      </c>
      <c r="Q5012" s="21" t="e">
        <f>IF(OR($B5012="",Q$3&lt;$D5012+Настройки!$B$7),0,MAX(0,$E5012-MAX(0,SUMIFS(Тех_Движение!$G$2:$G$5111,Тех_Движение!$D$2:$D$5111,$C5012,Тех_Движение!$B$2:$B$5111,"&lt;="&amp;Q$3)-$F5012)))</f>
        <v>#VALUE!</v>
      </c>
      <c r="R5012" s="21" t="str">
        <f t="shared" si="235"/>
        <v/>
      </c>
      <c r="S5012" s="23" t="str">
        <f>IF($B5012="","",VLOOKUP($C5012,Настройки!$A$11:$L$17,9,FALSE))</f>
        <v/>
      </c>
      <c r="T5012" s="23" t="str">
        <f t="shared" si="236"/>
        <v/>
      </c>
    </row>
    <row r="5013" spans="1:20" x14ac:dyDescent="0.3">
      <c r="A5013" s="20">
        <f>Тех_Движение!$A$5010</f>
        <v>5009</v>
      </c>
      <c r="B5013" s="20" t="str">
        <f>IF(Тех_Движение!$F$5010&gt;0,Тех_Движение!$I$5010,"")</f>
        <v/>
      </c>
      <c r="C5013" s="20" t="str">
        <f>IF($B5013="","",Тех_Движение!$D$5010)</f>
        <v/>
      </c>
      <c r="D5013" s="9" t="str">
        <f>IF($B5013="","",Тех_Движение!$B$5010)</f>
        <v/>
      </c>
      <c r="E5013" s="21" t="str">
        <f>IF($B5013="","",Тех_Движение!$F$5010)</f>
        <v/>
      </c>
      <c r="F5013" s="21" t="str">
        <f>IF($B5013="","",SUMIFS($E$5:$E5012,$C$5:$C5012,$C5013))</f>
        <v/>
      </c>
      <c r="G5013" s="21" t="str">
        <f>IF($B5013="","",MAX(0,$E5013-MAX(0,SUMIFS(Тех_Движение!$G$2:$G$5111,Тех_Движение!$D$2:$D$5111,$C5013,Тех_Движение!$B$2:$B$5111,"&lt;="&amp;Настройки!$B$5-1)-$F5013)))</f>
        <v/>
      </c>
      <c r="H5013" s="21" t="str">
        <f>IF($B5013="","",IF(AND($D5013&gt;=Настройки!$B$5,$D5013&lt;=Настройки!$B$6),$E5013,0))</f>
        <v/>
      </c>
      <c r="I5013" s="21" t="str">
        <f t="shared" si="234"/>
        <v/>
      </c>
      <c r="J5013" s="21" t="str">
        <f>IF($B5013="","",MAX(0,$E5013-MAX(0,SUMIFS(Тех_Движение!$G$2:$G$5111,Тех_Движение!$D$2:$D$5111,$C5013,Тех_Движение!$B$2:$B$5111,"&lt;="&amp;Настройки!$B$6)-$F5013)))</f>
        <v/>
      </c>
      <c r="K5013" s="21" t="e">
        <f>IF(OR($B5013="",K$3&lt;$D5013+Настройки!$B$7),0,MAX(0,$E5013-MAX(0,SUMIFS(Тех_Движение!$G$2:$G$5111,Тех_Движение!$D$2:$D$5111,$C5013,Тех_Движение!$B$2:$B$5111,"&lt;="&amp;K$3)-$F5013)))</f>
        <v>#VALUE!</v>
      </c>
      <c r="L5013" s="21" t="e">
        <f>IF(OR($B5013="",L$3&lt;$D5013+Настройки!$B$7),0,MAX(0,$E5013-MAX(0,SUMIFS(Тех_Движение!$G$2:$G$5111,Тех_Движение!$D$2:$D$5111,$C5013,Тех_Движение!$B$2:$B$5111,"&lt;="&amp;L$3)-$F5013)))</f>
        <v>#VALUE!</v>
      </c>
      <c r="M5013" s="21" t="e">
        <f>IF(OR($B5013="",M$3&lt;$D5013+Настройки!$B$7),0,MAX(0,$E5013-MAX(0,SUMIFS(Тех_Движение!$G$2:$G$5111,Тех_Движение!$D$2:$D$5111,$C5013,Тех_Движение!$B$2:$B$5111,"&lt;="&amp;M$3)-$F5013)))</f>
        <v>#VALUE!</v>
      </c>
      <c r="N5013" s="21" t="e">
        <f>IF(OR($B5013="",N$3&lt;$D5013+Настройки!$B$7),0,MAX(0,$E5013-MAX(0,SUMIFS(Тех_Движение!$G$2:$G$5111,Тех_Движение!$D$2:$D$5111,$C5013,Тех_Движение!$B$2:$B$5111,"&lt;="&amp;N$3)-$F5013)))</f>
        <v>#VALUE!</v>
      </c>
      <c r="O5013" s="21" t="e">
        <f>IF(OR($B5013="",O$3&lt;$D5013+Настройки!$B$7),0,MAX(0,$E5013-MAX(0,SUMIFS(Тех_Движение!$G$2:$G$5111,Тех_Движение!$D$2:$D$5111,$C5013,Тех_Движение!$B$2:$B$5111,"&lt;="&amp;O$3)-$F5013)))</f>
        <v>#VALUE!</v>
      </c>
      <c r="P5013" s="21" t="e">
        <f>IF(OR($B5013="",P$3&lt;$D5013+Настройки!$B$7),0,MAX(0,$E5013-MAX(0,SUMIFS(Тех_Движение!$G$2:$G$5111,Тех_Движение!$D$2:$D$5111,$C5013,Тех_Движение!$B$2:$B$5111,"&lt;="&amp;P$3)-$F5013)))</f>
        <v>#VALUE!</v>
      </c>
      <c r="Q5013" s="21" t="e">
        <f>IF(OR($B5013="",Q$3&lt;$D5013+Настройки!$B$7),0,MAX(0,$E5013-MAX(0,SUMIFS(Тех_Движение!$G$2:$G$5111,Тех_Движение!$D$2:$D$5111,$C5013,Тех_Движение!$B$2:$B$5111,"&lt;="&amp;Q$3)-$F5013)))</f>
        <v>#VALUE!</v>
      </c>
      <c r="R5013" s="21" t="str">
        <f t="shared" si="235"/>
        <v/>
      </c>
      <c r="S5013" s="23" t="str">
        <f>IF($B5013="","",VLOOKUP($C5013,Настройки!$A$11:$L$17,9,FALSE))</f>
        <v/>
      </c>
      <c r="T5013" s="23" t="str">
        <f t="shared" si="236"/>
        <v/>
      </c>
    </row>
    <row r="5014" spans="1:20" x14ac:dyDescent="0.3">
      <c r="A5014" s="20">
        <f>Тех_Движение!$A$5011</f>
        <v>5010</v>
      </c>
      <c r="B5014" s="20" t="str">
        <f>IF(Тех_Движение!$F$5011&gt;0,Тех_Движение!$I$5011,"")</f>
        <v/>
      </c>
      <c r="C5014" s="20" t="str">
        <f>IF($B5014="","",Тех_Движение!$D$5011)</f>
        <v/>
      </c>
      <c r="D5014" s="9" t="str">
        <f>IF($B5014="","",Тех_Движение!$B$5011)</f>
        <v/>
      </c>
      <c r="E5014" s="21" t="str">
        <f>IF($B5014="","",Тех_Движение!$F$5011)</f>
        <v/>
      </c>
      <c r="F5014" s="21" t="str">
        <f>IF($B5014="","",SUMIFS($E$5:$E5013,$C$5:$C5013,$C5014))</f>
        <v/>
      </c>
      <c r="G5014" s="21" t="str">
        <f>IF($B5014="","",MAX(0,$E5014-MAX(0,SUMIFS(Тех_Движение!$G$2:$G$5111,Тех_Движение!$D$2:$D$5111,$C5014,Тех_Движение!$B$2:$B$5111,"&lt;="&amp;Настройки!$B$5-1)-$F5014)))</f>
        <v/>
      </c>
      <c r="H5014" s="21" t="str">
        <f>IF($B5014="","",IF(AND($D5014&gt;=Настройки!$B$5,$D5014&lt;=Настройки!$B$6),$E5014,0))</f>
        <v/>
      </c>
      <c r="I5014" s="21" t="str">
        <f t="shared" si="234"/>
        <v/>
      </c>
      <c r="J5014" s="21" t="str">
        <f>IF($B5014="","",MAX(0,$E5014-MAX(0,SUMIFS(Тех_Движение!$G$2:$G$5111,Тех_Движение!$D$2:$D$5111,$C5014,Тех_Движение!$B$2:$B$5111,"&lt;="&amp;Настройки!$B$6)-$F5014)))</f>
        <v/>
      </c>
      <c r="K5014" s="21" t="e">
        <f>IF(OR($B5014="",K$3&lt;$D5014+Настройки!$B$7),0,MAX(0,$E5014-MAX(0,SUMIFS(Тех_Движение!$G$2:$G$5111,Тех_Движение!$D$2:$D$5111,$C5014,Тех_Движение!$B$2:$B$5111,"&lt;="&amp;K$3)-$F5014)))</f>
        <v>#VALUE!</v>
      </c>
      <c r="L5014" s="21" t="e">
        <f>IF(OR($B5014="",L$3&lt;$D5014+Настройки!$B$7),0,MAX(0,$E5014-MAX(0,SUMIFS(Тех_Движение!$G$2:$G$5111,Тех_Движение!$D$2:$D$5111,$C5014,Тех_Движение!$B$2:$B$5111,"&lt;="&amp;L$3)-$F5014)))</f>
        <v>#VALUE!</v>
      </c>
      <c r="M5014" s="21" t="e">
        <f>IF(OR($B5014="",M$3&lt;$D5014+Настройки!$B$7),0,MAX(0,$E5014-MAX(0,SUMIFS(Тех_Движение!$G$2:$G$5111,Тех_Движение!$D$2:$D$5111,$C5014,Тех_Движение!$B$2:$B$5111,"&lt;="&amp;M$3)-$F5014)))</f>
        <v>#VALUE!</v>
      </c>
      <c r="N5014" s="21" t="e">
        <f>IF(OR($B5014="",N$3&lt;$D5014+Настройки!$B$7),0,MAX(0,$E5014-MAX(0,SUMIFS(Тех_Движение!$G$2:$G$5111,Тех_Движение!$D$2:$D$5111,$C5014,Тех_Движение!$B$2:$B$5111,"&lt;="&amp;N$3)-$F5014)))</f>
        <v>#VALUE!</v>
      </c>
      <c r="O5014" s="21" t="e">
        <f>IF(OR($B5014="",O$3&lt;$D5014+Настройки!$B$7),0,MAX(0,$E5014-MAX(0,SUMIFS(Тех_Движение!$G$2:$G$5111,Тех_Движение!$D$2:$D$5111,$C5014,Тех_Движение!$B$2:$B$5111,"&lt;="&amp;O$3)-$F5014)))</f>
        <v>#VALUE!</v>
      </c>
      <c r="P5014" s="21" t="e">
        <f>IF(OR($B5014="",P$3&lt;$D5014+Настройки!$B$7),0,MAX(0,$E5014-MAX(0,SUMIFS(Тех_Движение!$G$2:$G$5111,Тех_Движение!$D$2:$D$5111,$C5014,Тех_Движение!$B$2:$B$5111,"&lt;="&amp;P$3)-$F5014)))</f>
        <v>#VALUE!</v>
      </c>
      <c r="Q5014" s="21" t="e">
        <f>IF(OR($B5014="",Q$3&lt;$D5014+Настройки!$B$7),0,MAX(0,$E5014-MAX(0,SUMIFS(Тех_Движение!$G$2:$G$5111,Тех_Движение!$D$2:$D$5111,$C5014,Тех_Движение!$B$2:$B$5111,"&lt;="&amp;Q$3)-$F5014)))</f>
        <v>#VALUE!</v>
      </c>
      <c r="R5014" s="21" t="str">
        <f t="shared" si="235"/>
        <v/>
      </c>
      <c r="S5014" s="23" t="str">
        <f>IF($B5014="","",VLOOKUP($C5014,Настройки!$A$11:$L$17,9,FALSE))</f>
        <v/>
      </c>
      <c r="T5014" s="23" t="str">
        <f t="shared" si="236"/>
        <v/>
      </c>
    </row>
    <row r="5015" spans="1:20" x14ac:dyDescent="0.3">
      <c r="A5015" s="20">
        <f>Тех_Движение!$A$5012</f>
        <v>5011</v>
      </c>
      <c r="B5015" s="20" t="str">
        <f>IF(Тех_Движение!$F$5012&gt;0,Тех_Движение!$I$5012,"")</f>
        <v/>
      </c>
      <c r="C5015" s="20" t="str">
        <f>IF($B5015="","",Тех_Движение!$D$5012)</f>
        <v/>
      </c>
      <c r="D5015" s="9" t="str">
        <f>IF($B5015="","",Тех_Движение!$B$5012)</f>
        <v/>
      </c>
      <c r="E5015" s="21" t="str">
        <f>IF($B5015="","",Тех_Движение!$F$5012)</f>
        <v/>
      </c>
      <c r="F5015" s="21" t="str">
        <f>IF($B5015="","",SUMIFS($E$5:$E5014,$C$5:$C5014,$C5015))</f>
        <v/>
      </c>
      <c r="G5015" s="21" t="str">
        <f>IF($B5015="","",MAX(0,$E5015-MAX(0,SUMIFS(Тех_Движение!$G$2:$G$5111,Тех_Движение!$D$2:$D$5111,$C5015,Тех_Движение!$B$2:$B$5111,"&lt;="&amp;Настройки!$B$5-1)-$F5015)))</f>
        <v/>
      </c>
      <c r="H5015" s="21" t="str">
        <f>IF($B5015="","",IF(AND($D5015&gt;=Настройки!$B$5,$D5015&lt;=Настройки!$B$6),$E5015,0))</f>
        <v/>
      </c>
      <c r="I5015" s="21" t="str">
        <f t="shared" si="234"/>
        <v/>
      </c>
      <c r="J5015" s="21" t="str">
        <f>IF($B5015="","",MAX(0,$E5015-MAX(0,SUMIFS(Тех_Движение!$G$2:$G$5111,Тех_Движение!$D$2:$D$5111,$C5015,Тех_Движение!$B$2:$B$5111,"&lt;="&amp;Настройки!$B$6)-$F5015)))</f>
        <v/>
      </c>
      <c r="K5015" s="21" t="e">
        <f>IF(OR($B5015="",K$3&lt;$D5015+Настройки!$B$7),0,MAX(0,$E5015-MAX(0,SUMIFS(Тех_Движение!$G$2:$G$5111,Тех_Движение!$D$2:$D$5111,$C5015,Тех_Движение!$B$2:$B$5111,"&lt;="&amp;K$3)-$F5015)))</f>
        <v>#VALUE!</v>
      </c>
      <c r="L5015" s="21" t="e">
        <f>IF(OR($B5015="",L$3&lt;$D5015+Настройки!$B$7),0,MAX(0,$E5015-MAX(0,SUMIFS(Тех_Движение!$G$2:$G$5111,Тех_Движение!$D$2:$D$5111,$C5015,Тех_Движение!$B$2:$B$5111,"&lt;="&amp;L$3)-$F5015)))</f>
        <v>#VALUE!</v>
      </c>
      <c r="M5015" s="21" t="e">
        <f>IF(OR($B5015="",M$3&lt;$D5015+Настройки!$B$7),0,MAX(0,$E5015-MAX(0,SUMIFS(Тех_Движение!$G$2:$G$5111,Тех_Движение!$D$2:$D$5111,$C5015,Тех_Движение!$B$2:$B$5111,"&lt;="&amp;M$3)-$F5015)))</f>
        <v>#VALUE!</v>
      </c>
      <c r="N5015" s="21" t="e">
        <f>IF(OR($B5015="",N$3&lt;$D5015+Настройки!$B$7),0,MAX(0,$E5015-MAX(0,SUMIFS(Тех_Движение!$G$2:$G$5111,Тех_Движение!$D$2:$D$5111,$C5015,Тех_Движение!$B$2:$B$5111,"&lt;="&amp;N$3)-$F5015)))</f>
        <v>#VALUE!</v>
      </c>
      <c r="O5015" s="21" t="e">
        <f>IF(OR($B5015="",O$3&lt;$D5015+Настройки!$B$7),0,MAX(0,$E5015-MAX(0,SUMIFS(Тех_Движение!$G$2:$G$5111,Тех_Движение!$D$2:$D$5111,$C5015,Тех_Движение!$B$2:$B$5111,"&lt;="&amp;O$3)-$F5015)))</f>
        <v>#VALUE!</v>
      </c>
      <c r="P5015" s="21" t="e">
        <f>IF(OR($B5015="",P$3&lt;$D5015+Настройки!$B$7),0,MAX(0,$E5015-MAX(0,SUMIFS(Тех_Движение!$G$2:$G$5111,Тех_Движение!$D$2:$D$5111,$C5015,Тех_Движение!$B$2:$B$5111,"&lt;="&amp;P$3)-$F5015)))</f>
        <v>#VALUE!</v>
      </c>
      <c r="Q5015" s="21" t="e">
        <f>IF(OR($B5015="",Q$3&lt;$D5015+Настройки!$B$7),0,MAX(0,$E5015-MAX(0,SUMIFS(Тех_Движение!$G$2:$G$5111,Тех_Движение!$D$2:$D$5111,$C5015,Тех_Движение!$B$2:$B$5111,"&lt;="&amp;Q$3)-$F5015)))</f>
        <v>#VALUE!</v>
      </c>
      <c r="R5015" s="21" t="str">
        <f t="shared" si="235"/>
        <v/>
      </c>
      <c r="S5015" s="23" t="str">
        <f>IF($B5015="","",VLOOKUP($C5015,Настройки!$A$11:$L$17,9,FALSE))</f>
        <v/>
      </c>
      <c r="T5015" s="23" t="str">
        <f t="shared" si="236"/>
        <v/>
      </c>
    </row>
    <row r="5016" spans="1:20" x14ac:dyDescent="0.3">
      <c r="A5016" s="20">
        <f>Тех_Движение!$A$5013</f>
        <v>5012</v>
      </c>
      <c r="B5016" s="20" t="str">
        <f>IF(Тех_Движение!$F$5013&gt;0,Тех_Движение!$I$5013,"")</f>
        <v/>
      </c>
      <c r="C5016" s="20" t="str">
        <f>IF($B5016="","",Тех_Движение!$D$5013)</f>
        <v/>
      </c>
      <c r="D5016" s="9" t="str">
        <f>IF($B5016="","",Тех_Движение!$B$5013)</f>
        <v/>
      </c>
      <c r="E5016" s="21" t="str">
        <f>IF($B5016="","",Тех_Движение!$F$5013)</f>
        <v/>
      </c>
      <c r="F5016" s="21" t="str">
        <f>IF($B5016="","",SUMIFS($E$5:$E5015,$C$5:$C5015,$C5016))</f>
        <v/>
      </c>
      <c r="G5016" s="21" t="str">
        <f>IF($B5016="","",MAX(0,$E5016-MAX(0,SUMIFS(Тех_Движение!$G$2:$G$5111,Тех_Движение!$D$2:$D$5111,$C5016,Тех_Движение!$B$2:$B$5111,"&lt;="&amp;Настройки!$B$5-1)-$F5016)))</f>
        <v/>
      </c>
      <c r="H5016" s="21" t="str">
        <f>IF($B5016="","",IF(AND($D5016&gt;=Настройки!$B$5,$D5016&lt;=Настройки!$B$6),$E5016,0))</f>
        <v/>
      </c>
      <c r="I5016" s="21" t="str">
        <f t="shared" si="234"/>
        <v/>
      </c>
      <c r="J5016" s="21" t="str">
        <f>IF($B5016="","",MAX(0,$E5016-MAX(0,SUMIFS(Тех_Движение!$G$2:$G$5111,Тех_Движение!$D$2:$D$5111,$C5016,Тех_Движение!$B$2:$B$5111,"&lt;="&amp;Настройки!$B$6)-$F5016)))</f>
        <v/>
      </c>
      <c r="K5016" s="21" t="e">
        <f>IF(OR($B5016="",K$3&lt;$D5016+Настройки!$B$7),0,MAX(0,$E5016-MAX(0,SUMIFS(Тех_Движение!$G$2:$G$5111,Тех_Движение!$D$2:$D$5111,$C5016,Тех_Движение!$B$2:$B$5111,"&lt;="&amp;K$3)-$F5016)))</f>
        <v>#VALUE!</v>
      </c>
      <c r="L5016" s="21" t="e">
        <f>IF(OR($B5016="",L$3&lt;$D5016+Настройки!$B$7),0,MAX(0,$E5016-MAX(0,SUMIFS(Тех_Движение!$G$2:$G$5111,Тех_Движение!$D$2:$D$5111,$C5016,Тех_Движение!$B$2:$B$5111,"&lt;="&amp;L$3)-$F5016)))</f>
        <v>#VALUE!</v>
      </c>
      <c r="M5016" s="21" t="e">
        <f>IF(OR($B5016="",M$3&lt;$D5016+Настройки!$B$7),0,MAX(0,$E5016-MAX(0,SUMIFS(Тех_Движение!$G$2:$G$5111,Тех_Движение!$D$2:$D$5111,$C5016,Тех_Движение!$B$2:$B$5111,"&lt;="&amp;M$3)-$F5016)))</f>
        <v>#VALUE!</v>
      </c>
      <c r="N5016" s="21" t="e">
        <f>IF(OR($B5016="",N$3&lt;$D5016+Настройки!$B$7),0,MAX(0,$E5016-MAX(0,SUMIFS(Тех_Движение!$G$2:$G$5111,Тех_Движение!$D$2:$D$5111,$C5016,Тех_Движение!$B$2:$B$5111,"&lt;="&amp;N$3)-$F5016)))</f>
        <v>#VALUE!</v>
      </c>
      <c r="O5016" s="21" t="e">
        <f>IF(OR($B5016="",O$3&lt;$D5016+Настройки!$B$7),0,MAX(0,$E5016-MAX(0,SUMIFS(Тех_Движение!$G$2:$G$5111,Тех_Движение!$D$2:$D$5111,$C5016,Тех_Движение!$B$2:$B$5111,"&lt;="&amp;O$3)-$F5016)))</f>
        <v>#VALUE!</v>
      </c>
      <c r="P5016" s="21" t="e">
        <f>IF(OR($B5016="",P$3&lt;$D5016+Настройки!$B$7),0,MAX(0,$E5016-MAX(0,SUMIFS(Тех_Движение!$G$2:$G$5111,Тех_Движение!$D$2:$D$5111,$C5016,Тех_Движение!$B$2:$B$5111,"&lt;="&amp;P$3)-$F5016)))</f>
        <v>#VALUE!</v>
      </c>
      <c r="Q5016" s="21" t="e">
        <f>IF(OR($B5016="",Q$3&lt;$D5016+Настройки!$B$7),0,MAX(0,$E5016-MAX(0,SUMIFS(Тех_Движение!$G$2:$G$5111,Тех_Движение!$D$2:$D$5111,$C5016,Тех_Движение!$B$2:$B$5111,"&lt;="&amp;Q$3)-$F5016)))</f>
        <v>#VALUE!</v>
      </c>
      <c r="R5016" s="21" t="str">
        <f t="shared" si="235"/>
        <v/>
      </c>
      <c r="S5016" s="23" t="str">
        <f>IF($B5016="","",VLOOKUP($C5016,Настройки!$A$11:$L$17,9,FALSE))</f>
        <v/>
      </c>
      <c r="T5016" s="23" t="str">
        <f t="shared" si="236"/>
        <v/>
      </c>
    </row>
    <row r="5017" spans="1:20" x14ac:dyDescent="0.3">
      <c r="A5017" s="20">
        <f>Тех_Движение!$A$5014</f>
        <v>5013</v>
      </c>
      <c r="B5017" s="20" t="str">
        <f>IF(Тех_Движение!$F$5014&gt;0,Тех_Движение!$I$5014,"")</f>
        <v/>
      </c>
      <c r="C5017" s="20" t="str">
        <f>IF($B5017="","",Тех_Движение!$D$5014)</f>
        <v/>
      </c>
      <c r="D5017" s="9" t="str">
        <f>IF($B5017="","",Тех_Движение!$B$5014)</f>
        <v/>
      </c>
      <c r="E5017" s="21" t="str">
        <f>IF($B5017="","",Тех_Движение!$F$5014)</f>
        <v/>
      </c>
      <c r="F5017" s="21" t="str">
        <f>IF($B5017="","",SUMIFS($E$5:$E5016,$C$5:$C5016,$C5017))</f>
        <v/>
      </c>
      <c r="G5017" s="21" t="str">
        <f>IF($B5017="","",MAX(0,$E5017-MAX(0,SUMIFS(Тех_Движение!$G$2:$G$5111,Тех_Движение!$D$2:$D$5111,$C5017,Тех_Движение!$B$2:$B$5111,"&lt;="&amp;Настройки!$B$5-1)-$F5017)))</f>
        <v/>
      </c>
      <c r="H5017" s="21" t="str">
        <f>IF($B5017="","",IF(AND($D5017&gt;=Настройки!$B$5,$D5017&lt;=Настройки!$B$6),$E5017,0))</f>
        <v/>
      </c>
      <c r="I5017" s="21" t="str">
        <f t="shared" si="234"/>
        <v/>
      </c>
      <c r="J5017" s="21" t="str">
        <f>IF($B5017="","",MAX(0,$E5017-MAX(0,SUMIFS(Тех_Движение!$G$2:$G$5111,Тех_Движение!$D$2:$D$5111,$C5017,Тех_Движение!$B$2:$B$5111,"&lt;="&amp;Настройки!$B$6)-$F5017)))</f>
        <v/>
      </c>
      <c r="K5017" s="21" t="e">
        <f>IF(OR($B5017="",K$3&lt;$D5017+Настройки!$B$7),0,MAX(0,$E5017-MAX(0,SUMIFS(Тех_Движение!$G$2:$G$5111,Тех_Движение!$D$2:$D$5111,$C5017,Тех_Движение!$B$2:$B$5111,"&lt;="&amp;K$3)-$F5017)))</f>
        <v>#VALUE!</v>
      </c>
      <c r="L5017" s="21" t="e">
        <f>IF(OR($B5017="",L$3&lt;$D5017+Настройки!$B$7),0,MAX(0,$E5017-MAX(0,SUMIFS(Тех_Движение!$G$2:$G$5111,Тех_Движение!$D$2:$D$5111,$C5017,Тех_Движение!$B$2:$B$5111,"&lt;="&amp;L$3)-$F5017)))</f>
        <v>#VALUE!</v>
      </c>
      <c r="M5017" s="21" t="e">
        <f>IF(OR($B5017="",M$3&lt;$D5017+Настройки!$B$7),0,MAX(0,$E5017-MAX(0,SUMIFS(Тех_Движение!$G$2:$G$5111,Тех_Движение!$D$2:$D$5111,$C5017,Тех_Движение!$B$2:$B$5111,"&lt;="&amp;M$3)-$F5017)))</f>
        <v>#VALUE!</v>
      </c>
      <c r="N5017" s="21" t="e">
        <f>IF(OR($B5017="",N$3&lt;$D5017+Настройки!$B$7),0,MAX(0,$E5017-MAX(0,SUMIFS(Тех_Движение!$G$2:$G$5111,Тех_Движение!$D$2:$D$5111,$C5017,Тех_Движение!$B$2:$B$5111,"&lt;="&amp;N$3)-$F5017)))</f>
        <v>#VALUE!</v>
      </c>
      <c r="O5017" s="21" t="e">
        <f>IF(OR($B5017="",O$3&lt;$D5017+Настройки!$B$7),0,MAX(0,$E5017-MAX(0,SUMIFS(Тех_Движение!$G$2:$G$5111,Тех_Движение!$D$2:$D$5111,$C5017,Тех_Движение!$B$2:$B$5111,"&lt;="&amp;O$3)-$F5017)))</f>
        <v>#VALUE!</v>
      </c>
      <c r="P5017" s="21" t="e">
        <f>IF(OR($B5017="",P$3&lt;$D5017+Настройки!$B$7),0,MAX(0,$E5017-MAX(0,SUMIFS(Тех_Движение!$G$2:$G$5111,Тех_Движение!$D$2:$D$5111,$C5017,Тех_Движение!$B$2:$B$5111,"&lt;="&amp;P$3)-$F5017)))</f>
        <v>#VALUE!</v>
      </c>
      <c r="Q5017" s="21" t="e">
        <f>IF(OR($B5017="",Q$3&lt;$D5017+Настройки!$B$7),0,MAX(0,$E5017-MAX(0,SUMIFS(Тех_Движение!$G$2:$G$5111,Тех_Движение!$D$2:$D$5111,$C5017,Тех_Движение!$B$2:$B$5111,"&lt;="&amp;Q$3)-$F5017)))</f>
        <v>#VALUE!</v>
      </c>
      <c r="R5017" s="21" t="str">
        <f t="shared" si="235"/>
        <v/>
      </c>
      <c r="S5017" s="23" t="str">
        <f>IF($B5017="","",VLOOKUP($C5017,Настройки!$A$11:$L$17,9,FALSE))</f>
        <v/>
      </c>
      <c r="T5017" s="23" t="str">
        <f t="shared" si="236"/>
        <v/>
      </c>
    </row>
    <row r="5018" spans="1:20" x14ac:dyDescent="0.3">
      <c r="A5018" s="20">
        <f>Тех_Движение!$A$5015</f>
        <v>5014</v>
      </c>
      <c r="B5018" s="20" t="str">
        <f>IF(Тех_Движение!$F$5015&gt;0,Тех_Движение!$I$5015,"")</f>
        <v/>
      </c>
      <c r="C5018" s="20" t="str">
        <f>IF($B5018="","",Тех_Движение!$D$5015)</f>
        <v/>
      </c>
      <c r="D5018" s="9" t="str">
        <f>IF($B5018="","",Тех_Движение!$B$5015)</f>
        <v/>
      </c>
      <c r="E5018" s="21" t="str">
        <f>IF($B5018="","",Тех_Движение!$F$5015)</f>
        <v/>
      </c>
      <c r="F5018" s="21" t="str">
        <f>IF($B5018="","",SUMIFS($E$5:$E5017,$C$5:$C5017,$C5018))</f>
        <v/>
      </c>
      <c r="G5018" s="21" t="str">
        <f>IF($B5018="","",MAX(0,$E5018-MAX(0,SUMIFS(Тех_Движение!$G$2:$G$5111,Тех_Движение!$D$2:$D$5111,$C5018,Тех_Движение!$B$2:$B$5111,"&lt;="&amp;Настройки!$B$5-1)-$F5018)))</f>
        <v/>
      </c>
      <c r="H5018" s="21" t="str">
        <f>IF($B5018="","",IF(AND($D5018&gt;=Настройки!$B$5,$D5018&lt;=Настройки!$B$6),$E5018,0))</f>
        <v/>
      </c>
      <c r="I5018" s="21" t="str">
        <f t="shared" si="234"/>
        <v/>
      </c>
      <c r="J5018" s="21" t="str">
        <f>IF($B5018="","",MAX(0,$E5018-MAX(0,SUMIFS(Тех_Движение!$G$2:$G$5111,Тех_Движение!$D$2:$D$5111,$C5018,Тех_Движение!$B$2:$B$5111,"&lt;="&amp;Настройки!$B$6)-$F5018)))</f>
        <v/>
      </c>
      <c r="K5018" s="21" t="e">
        <f>IF(OR($B5018="",K$3&lt;$D5018+Настройки!$B$7),0,MAX(0,$E5018-MAX(0,SUMIFS(Тех_Движение!$G$2:$G$5111,Тех_Движение!$D$2:$D$5111,$C5018,Тех_Движение!$B$2:$B$5111,"&lt;="&amp;K$3)-$F5018)))</f>
        <v>#VALUE!</v>
      </c>
      <c r="L5018" s="21" t="e">
        <f>IF(OR($B5018="",L$3&lt;$D5018+Настройки!$B$7),0,MAX(0,$E5018-MAX(0,SUMIFS(Тех_Движение!$G$2:$G$5111,Тех_Движение!$D$2:$D$5111,$C5018,Тех_Движение!$B$2:$B$5111,"&lt;="&amp;L$3)-$F5018)))</f>
        <v>#VALUE!</v>
      </c>
      <c r="M5018" s="21" t="e">
        <f>IF(OR($B5018="",M$3&lt;$D5018+Настройки!$B$7),0,MAX(0,$E5018-MAX(0,SUMIFS(Тех_Движение!$G$2:$G$5111,Тех_Движение!$D$2:$D$5111,$C5018,Тех_Движение!$B$2:$B$5111,"&lt;="&amp;M$3)-$F5018)))</f>
        <v>#VALUE!</v>
      </c>
      <c r="N5018" s="21" t="e">
        <f>IF(OR($B5018="",N$3&lt;$D5018+Настройки!$B$7),0,MAX(0,$E5018-MAX(0,SUMIFS(Тех_Движение!$G$2:$G$5111,Тех_Движение!$D$2:$D$5111,$C5018,Тех_Движение!$B$2:$B$5111,"&lt;="&amp;N$3)-$F5018)))</f>
        <v>#VALUE!</v>
      </c>
      <c r="O5018" s="21" t="e">
        <f>IF(OR($B5018="",O$3&lt;$D5018+Настройки!$B$7),0,MAX(0,$E5018-MAX(0,SUMIFS(Тех_Движение!$G$2:$G$5111,Тех_Движение!$D$2:$D$5111,$C5018,Тех_Движение!$B$2:$B$5111,"&lt;="&amp;O$3)-$F5018)))</f>
        <v>#VALUE!</v>
      </c>
      <c r="P5018" s="21" t="e">
        <f>IF(OR($B5018="",P$3&lt;$D5018+Настройки!$B$7),0,MAX(0,$E5018-MAX(0,SUMIFS(Тех_Движение!$G$2:$G$5111,Тех_Движение!$D$2:$D$5111,$C5018,Тех_Движение!$B$2:$B$5111,"&lt;="&amp;P$3)-$F5018)))</f>
        <v>#VALUE!</v>
      </c>
      <c r="Q5018" s="21" t="e">
        <f>IF(OR($B5018="",Q$3&lt;$D5018+Настройки!$B$7),0,MAX(0,$E5018-MAX(0,SUMIFS(Тех_Движение!$G$2:$G$5111,Тех_Движение!$D$2:$D$5111,$C5018,Тех_Движение!$B$2:$B$5111,"&lt;="&amp;Q$3)-$F5018)))</f>
        <v>#VALUE!</v>
      </c>
      <c r="R5018" s="21" t="str">
        <f t="shared" si="235"/>
        <v/>
      </c>
      <c r="S5018" s="23" t="str">
        <f>IF($B5018="","",VLOOKUP($C5018,Настройки!$A$11:$L$17,9,FALSE))</f>
        <v/>
      </c>
      <c r="T5018" s="23" t="str">
        <f t="shared" si="236"/>
        <v/>
      </c>
    </row>
    <row r="5019" spans="1:20" x14ac:dyDescent="0.3">
      <c r="A5019" s="20">
        <f>Тех_Движение!$A$5016</f>
        <v>5015</v>
      </c>
      <c r="B5019" s="20" t="str">
        <f>IF(Тех_Движение!$F$5016&gt;0,Тех_Движение!$I$5016,"")</f>
        <v/>
      </c>
      <c r="C5019" s="20" t="str">
        <f>IF($B5019="","",Тех_Движение!$D$5016)</f>
        <v/>
      </c>
      <c r="D5019" s="9" t="str">
        <f>IF($B5019="","",Тех_Движение!$B$5016)</f>
        <v/>
      </c>
      <c r="E5019" s="21" t="str">
        <f>IF($B5019="","",Тех_Движение!$F$5016)</f>
        <v/>
      </c>
      <c r="F5019" s="21" t="str">
        <f>IF($B5019="","",SUMIFS($E$5:$E5018,$C$5:$C5018,$C5019))</f>
        <v/>
      </c>
      <c r="G5019" s="21" t="str">
        <f>IF($B5019="","",MAX(0,$E5019-MAX(0,SUMIFS(Тех_Движение!$G$2:$G$5111,Тех_Движение!$D$2:$D$5111,$C5019,Тех_Движение!$B$2:$B$5111,"&lt;="&amp;Настройки!$B$5-1)-$F5019)))</f>
        <v/>
      </c>
      <c r="H5019" s="21" t="str">
        <f>IF($B5019="","",IF(AND($D5019&gt;=Настройки!$B$5,$D5019&lt;=Настройки!$B$6),$E5019,0))</f>
        <v/>
      </c>
      <c r="I5019" s="21" t="str">
        <f t="shared" si="234"/>
        <v/>
      </c>
      <c r="J5019" s="21" t="str">
        <f>IF($B5019="","",MAX(0,$E5019-MAX(0,SUMIFS(Тех_Движение!$G$2:$G$5111,Тех_Движение!$D$2:$D$5111,$C5019,Тех_Движение!$B$2:$B$5111,"&lt;="&amp;Настройки!$B$6)-$F5019)))</f>
        <v/>
      </c>
      <c r="K5019" s="21" t="e">
        <f>IF(OR($B5019="",K$3&lt;$D5019+Настройки!$B$7),0,MAX(0,$E5019-MAX(0,SUMIFS(Тех_Движение!$G$2:$G$5111,Тех_Движение!$D$2:$D$5111,$C5019,Тех_Движение!$B$2:$B$5111,"&lt;="&amp;K$3)-$F5019)))</f>
        <v>#VALUE!</v>
      </c>
      <c r="L5019" s="21" t="e">
        <f>IF(OR($B5019="",L$3&lt;$D5019+Настройки!$B$7),0,MAX(0,$E5019-MAX(0,SUMIFS(Тех_Движение!$G$2:$G$5111,Тех_Движение!$D$2:$D$5111,$C5019,Тех_Движение!$B$2:$B$5111,"&lt;="&amp;L$3)-$F5019)))</f>
        <v>#VALUE!</v>
      </c>
      <c r="M5019" s="21" t="e">
        <f>IF(OR($B5019="",M$3&lt;$D5019+Настройки!$B$7),0,MAX(0,$E5019-MAX(0,SUMIFS(Тех_Движение!$G$2:$G$5111,Тех_Движение!$D$2:$D$5111,$C5019,Тех_Движение!$B$2:$B$5111,"&lt;="&amp;M$3)-$F5019)))</f>
        <v>#VALUE!</v>
      </c>
      <c r="N5019" s="21" t="e">
        <f>IF(OR($B5019="",N$3&lt;$D5019+Настройки!$B$7),0,MAX(0,$E5019-MAX(0,SUMIFS(Тех_Движение!$G$2:$G$5111,Тех_Движение!$D$2:$D$5111,$C5019,Тех_Движение!$B$2:$B$5111,"&lt;="&amp;N$3)-$F5019)))</f>
        <v>#VALUE!</v>
      </c>
      <c r="O5019" s="21" t="e">
        <f>IF(OR($B5019="",O$3&lt;$D5019+Настройки!$B$7),0,MAX(0,$E5019-MAX(0,SUMIFS(Тех_Движение!$G$2:$G$5111,Тех_Движение!$D$2:$D$5111,$C5019,Тех_Движение!$B$2:$B$5111,"&lt;="&amp;O$3)-$F5019)))</f>
        <v>#VALUE!</v>
      </c>
      <c r="P5019" s="21" t="e">
        <f>IF(OR($B5019="",P$3&lt;$D5019+Настройки!$B$7),0,MAX(0,$E5019-MAX(0,SUMIFS(Тех_Движение!$G$2:$G$5111,Тех_Движение!$D$2:$D$5111,$C5019,Тех_Движение!$B$2:$B$5111,"&lt;="&amp;P$3)-$F5019)))</f>
        <v>#VALUE!</v>
      </c>
      <c r="Q5019" s="21" t="e">
        <f>IF(OR($B5019="",Q$3&lt;$D5019+Настройки!$B$7),0,MAX(0,$E5019-MAX(0,SUMIFS(Тех_Движение!$G$2:$G$5111,Тех_Движение!$D$2:$D$5111,$C5019,Тех_Движение!$B$2:$B$5111,"&lt;="&amp;Q$3)-$F5019)))</f>
        <v>#VALUE!</v>
      </c>
      <c r="R5019" s="21" t="str">
        <f t="shared" si="235"/>
        <v/>
      </c>
      <c r="S5019" s="23" t="str">
        <f>IF($B5019="","",VLOOKUP($C5019,Настройки!$A$11:$L$17,9,FALSE))</f>
        <v/>
      </c>
      <c r="T5019" s="23" t="str">
        <f t="shared" si="236"/>
        <v/>
      </c>
    </row>
    <row r="5020" spans="1:20" x14ac:dyDescent="0.3">
      <c r="A5020" s="20">
        <f>Тех_Движение!$A$5017</f>
        <v>5016</v>
      </c>
      <c r="B5020" s="20" t="str">
        <f>IF(Тех_Движение!$F$5017&gt;0,Тех_Движение!$I$5017,"")</f>
        <v/>
      </c>
      <c r="C5020" s="20" t="str">
        <f>IF($B5020="","",Тех_Движение!$D$5017)</f>
        <v/>
      </c>
      <c r="D5020" s="9" t="str">
        <f>IF($B5020="","",Тех_Движение!$B$5017)</f>
        <v/>
      </c>
      <c r="E5020" s="21" t="str">
        <f>IF($B5020="","",Тех_Движение!$F$5017)</f>
        <v/>
      </c>
      <c r="F5020" s="21" t="str">
        <f>IF($B5020="","",SUMIFS($E$5:$E5019,$C$5:$C5019,$C5020))</f>
        <v/>
      </c>
      <c r="G5020" s="21" t="str">
        <f>IF($B5020="","",MAX(0,$E5020-MAX(0,SUMIFS(Тех_Движение!$G$2:$G$5111,Тех_Движение!$D$2:$D$5111,$C5020,Тех_Движение!$B$2:$B$5111,"&lt;="&amp;Настройки!$B$5-1)-$F5020)))</f>
        <v/>
      </c>
      <c r="H5020" s="21" t="str">
        <f>IF($B5020="","",IF(AND($D5020&gt;=Настройки!$B$5,$D5020&lt;=Настройки!$B$6),$E5020,0))</f>
        <v/>
      </c>
      <c r="I5020" s="21" t="str">
        <f t="shared" si="234"/>
        <v/>
      </c>
      <c r="J5020" s="21" t="str">
        <f>IF($B5020="","",MAX(0,$E5020-MAX(0,SUMIFS(Тех_Движение!$G$2:$G$5111,Тех_Движение!$D$2:$D$5111,$C5020,Тех_Движение!$B$2:$B$5111,"&lt;="&amp;Настройки!$B$6)-$F5020)))</f>
        <v/>
      </c>
      <c r="K5020" s="21" t="e">
        <f>IF(OR($B5020="",K$3&lt;$D5020+Настройки!$B$7),0,MAX(0,$E5020-MAX(0,SUMIFS(Тех_Движение!$G$2:$G$5111,Тех_Движение!$D$2:$D$5111,$C5020,Тех_Движение!$B$2:$B$5111,"&lt;="&amp;K$3)-$F5020)))</f>
        <v>#VALUE!</v>
      </c>
      <c r="L5020" s="21" t="e">
        <f>IF(OR($B5020="",L$3&lt;$D5020+Настройки!$B$7),0,MAX(0,$E5020-MAX(0,SUMIFS(Тех_Движение!$G$2:$G$5111,Тех_Движение!$D$2:$D$5111,$C5020,Тех_Движение!$B$2:$B$5111,"&lt;="&amp;L$3)-$F5020)))</f>
        <v>#VALUE!</v>
      </c>
      <c r="M5020" s="21" t="e">
        <f>IF(OR($B5020="",M$3&lt;$D5020+Настройки!$B$7),0,MAX(0,$E5020-MAX(0,SUMIFS(Тех_Движение!$G$2:$G$5111,Тех_Движение!$D$2:$D$5111,$C5020,Тех_Движение!$B$2:$B$5111,"&lt;="&amp;M$3)-$F5020)))</f>
        <v>#VALUE!</v>
      </c>
      <c r="N5020" s="21" t="e">
        <f>IF(OR($B5020="",N$3&lt;$D5020+Настройки!$B$7),0,MAX(0,$E5020-MAX(0,SUMIFS(Тех_Движение!$G$2:$G$5111,Тех_Движение!$D$2:$D$5111,$C5020,Тех_Движение!$B$2:$B$5111,"&lt;="&amp;N$3)-$F5020)))</f>
        <v>#VALUE!</v>
      </c>
      <c r="O5020" s="21" t="e">
        <f>IF(OR($B5020="",O$3&lt;$D5020+Настройки!$B$7),0,MAX(0,$E5020-MAX(0,SUMIFS(Тех_Движение!$G$2:$G$5111,Тех_Движение!$D$2:$D$5111,$C5020,Тех_Движение!$B$2:$B$5111,"&lt;="&amp;O$3)-$F5020)))</f>
        <v>#VALUE!</v>
      </c>
      <c r="P5020" s="21" t="e">
        <f>IF(OR($B5020="",P$3&lt;$D5020+Настройки!$B$7),0,MAX(0,$E5020-MAX(0,SUMIFS(Тех_Движение!$G$2:$G$5111,Тех_Движение!$D$2:$D$5111,$C5020,Тех_Движение!$B$2:$B$5111,"&lt;="&amp;P$3)-$F5020)))</f>
        <v>#VALUE!</v>
      </c>
      <c r="Q5020" s="21" t="e">
        <f>IF(OR($B5020="",Q$3&lt;$D5020+Настройки!$B$7),0,MAX(0,$E5020-MAX(0,SUMIFS(Тех_Движение!$G$2:$G$5111,Тех_Движение!$D$2:$D$5111,$C5020,Тех_Движение!$B$2:$B$5111,"&lt;="&amp;Q$3)-$F5020)))</f>
        <v>#VALUE!</v>
      </c>
      <c r="R5020" s="21" t="str">
        <f t="shared" si="235"/>
        <v/>
      </c>
      <c r="S5020" s="23" t="str">
        <f>IF($B5020="","",VLOOKUP($C5020,Настройки!$A$11:$L$17,9,FALSE))</f>
        <v/>
      </c>
      <c r="T5020" s="23" t="str">
        <f t="shared" si="236"/>
        <v/>
      </c>
    </row>
    <row r="5021" spans="1:20" x14ac:dyDescent="0.3">
      <c r="A5021" s="20">
        <f>Тех_Движение!$A$5018</f>
        <v>5017</v>
      </c>
      <c r="B5021" s="20" t="str">
        <f>IF(Тех_Движение!$F$5018&gt;0,Тех_Движение!$I$5018,"")</f>
        <v/>
      </c>
      <c r="C5021" s="20" t="str">
        <f>IF($B5021="","",Тех_Движение!$D$5018)</f>
        <v/>
      </c>
      <c r="D5021" s="9" t="str">
        <f>IF($B5021="","",Тех_Движение!$B$5018)</f>
        <v/>
      </c>
      <c r="E5021" s="21" t="str">
        <f>IF($B5021="","",Тех_Движение!$F$5018)</f>
        <v/>
      </c>
      <c r="F5021" s="21" t="str">
        <f>IF($B5021="","",SUMIFS($E$5:$E5020,$C$5:$C5020,$C5021))</f>
        <v/>
      </c>
      <c r="G5021" s="21" t="str">
        <f>IF($B5021="","",MAX(0,$E5021-MAX(0,SUMIFS(Тех_Движение!$G$2:$G$5111,Тех_Движение!$D$2:$D$5111,$C5021,Тех_Движение!$B$2:$B$5111,"&lt;="&amp;Настройки!$B$5-1)-$F5021)))</f>
        <v/>
      </c>
      <c r="H5021" s="21" t="str">
        <f>IF($B5021="","",IF(AND($D5021&gt;=Настройки!$B$5,$D5021&lt;=Настройки!$B$6),$E5021,0))</f>
        <v/>
      </c>
      <c r="I5021" s="21" t="str">
        <f t="shared" si="234"/>
        <v/>
      </c>
      <c r="J5021" s="21" t="str">
        <f>IF($B5021="","",MAX(0,$E5021-MAX(0,SUMIFS(Тех_Движение!$G$2:$G$5111,Тех_Движение!$D$2:$D$5111,$C5021,Тех_Движение!$B$2:$B$5111,"&lt;="&amp;Настройки!$B$6)-$F5021)))</f>
        <v/>
      </c>
      <c r="K5021" s="21" t="e">
        <f>IF(OR($B5021="",K$3&lt;$D5021+Настройки!$B$7),0,MAX(0,$E5021-MAX(0,SUMIFS(Тех_Движение!$G$2:$G$5111,Тех_Движение!$D$2:$D$5111,$C5021,Тех_Движение!$B$2:$B$5111,"&lt;="&amp;K$3)-$F5021)))</f>
        <v>#VALUE!</v>
      </c>
      <c r="L5021" s="21" t="e">
        <f>IF(OR($B5021="",L$3&lt;$D5021+Настройки!$B$7),0,MAX(0,$E5021-MAX(0,SUMIFS(Тех_Движение!$G$2:$G$5111,Тех_Движение!$D$2:$D$5111,$C5021,Тех_Движение!$B$2:$B$5111,"&lt;="&amp;L$3)-$F5021)))</f>
        <v>#VALUE!</v>
      </c>
      <c r="M5021" s="21" t="e">
        <f>IF(OR($B5021="",M$3&lt;$D5021+Настройки!$B$7),0,MAX(0,$E5021-MAX(0,SUMIFS(Тех_Движение!$G$2:$G$5111,Тех_Движение!$D$2:$D$5111,$C5021,Тех_Движение!$B$2:$B$5111,"&lt;="&amp;M$3)-$F5021)))</f>
        <v>#VALUE!</v>
      </c>
      <c r="N5021" s="21" t="e">
        <f>IF(OR($B5021="",N$3&lt;$D5021+Настройки!$B$7),0,MAX(0,$E5021-MAX(0,SUMIFS(Тех_Движение!$G$2:$G$5111,Тех_Движение!$D$2:$D$5111,$C5021,Тех_Движение!$B$2:$B$5111,"&lt;="&amp;N$3)-$F5021)))</f>
        <v>#VALUE!</v>
      </c>
      <c r="O5021" s="21" t="e">
        <f>IF(OR($B5021="",O$3&lt;$D5021+Настройки!$B$7),0,MAX(0,$E5021-MAX(0,SUMIFS(Тех_Движение!$G$2:$G$5111,Тех_Движение!$D$2:$D$5111,$C5021,Тех_Движение!$B$2:$B$5111,"&lt;="&amp;O$3)-$F5021)))</f>
        <v>#VALUE!</v>
      </c>
      <c r="P5021" s="21" t="e">
        <f>IF(OR($B5021="",P$3&lt;$D5021+Настройки!$B$7),0,MAX(0,$E5021-MAX(0,SUMIFS(Тех_Движение!$G$2:$G$5111,Тех_Движение!$D$2:$D$5111,$C5021,Тех_Движение!$B$2:$B$5111,"&lt;="&amp;P$3)-$F5021)))</f>
        <v>#VALUE!</v>
      </c>
      <c r="Q5021" s="21" t="e">
        <f>IF(OR($B5021="",Q$3&lt;$D5021+Настройки!$B$7),0,MAX(0,$E5021-MAX(0,SUMIFS(Тех_Движение!$G$2:$G$5111,Тех_Движение!$D$2:$D$5111,$C5021,Тех_Движение!$B$2:$B$5111,"&lt;="&amp;Q$3)-$F5021)))</f>
        <v>#VALUE!</v>
      </c>
      <c r="R5021" s="21" t="str">
        <f t="shared" si="235"/>
        <v/>
      </c>
      <c r="S5021" s="23" t="str">
        <f>IF($B5021="","",VLOOKUP($C5021,Настройки!$A$11:$L$17,9,FALSE))</f>
        <v/>
      </c>
      <c r="T5021" s="23" t="str">
        <f t="shared" si="236"/>
        <v/>
      </c>
    </row>
    <row r="5022" spans="1:20" x14ac:dyDescent="0.3">
      <c r="A5022" s="20">
        <f>Тех_Движение!$A$5019</f>
        <v>5018</v>
      </c>
      <c r="B5022" s="20" t="str">
        <f>IF(Тех_Движение!$F$5019&gt;0,Тех_Движение!$I$5019,"")</f>
        <v/>
      </c>
      <c r="C5022" s="20" t="str">
        <f>IF($B5022="","",Тех_Движение!$D$5019)</f>
        <v/>
      </c>
      <c r="D5022" s="9" t="str">
        <f>IF($B5022="","",Тех_Движение!$B$5019)</f>
        <v/>
      </c>
      <c r="E5022" s="21" t="str">
        <f>IF($B5022="","",Тех_Движение!$F$5019)</f>
        <v/>
      </c>
      <c r="F5022" s="21" t="str">
        <f>IF($B5022="","",SUMIFS($E$5:$E5021,$C$5:$C5021,$C5022))</f>
        <v/>
      </c>
      <c r="G5022" s="21" t="str">
        <f>IF($B5022="","",MAX(0,$E5022-MAX(0,SUMIFS(Тех_Движение!$G$2:$G$5111,Тех_Движение!$D$2:$D$5111,$C5022,Тех_Движение!$B$2:$B$5111,"&lt;="&amp;Настройки!$B$5-1)-$F5022)))</f>
        <v/>
      </c>
      <c r="H5022" s="21" t="str">
        <f>IF($B5022="","",IF(AND($D5022&gt;=Настройки!$B$5,$D5022&lt;=Настройки!$B$6),$E5022,0))</f>
        <v/>
      </c>
      <c r="I5022" s="21" t="str">
        <f t="shared" si="234"/>
        <v/>
      </c>
      <c r="J5022" s="21" t="str">
        <f>IF($B5022="","",MAX(0,$E5022-MAX(0,SUMIFS(Тех_Движение!$G$2:$G$5111,Тех_Движение!$D$2:$D$5111,$C5022,Тех_Движение!$B$2:$B$5111,"&lt;="&amp;Настройки!$B$6)-$F5022)))</f>
        <v/>
      </c>
      <c r="K5022" s="21" t="e">
        <f>IF(OR($B5022="",K$3&lt;$D5022+Настройки!$B$7),0,MAX(0,$E5022-MAX(0,SUMIFS(Тех_Движение!$G$2:$G$5111,Тех_Движение!$D$2:$D$5111,$C5022,Тех_Движение!$B$2:$B$5111,"&lt;="&amp;K$3)-$F5022)))</f>
        <v>#VALUE!</v>
      </c>
      <c r="L5022" s="21" t="e">
        <f>IF(OR($B5022="",L$3&lt;$D5022+Настройки!$B$7),0,MAX(0,$E5022-MAX(0,SUMIFS(Тех_Движение!$G$2:$G$5111,Тех_Движение!$D$2:$D$5111,$C5022,Тех_Движение!$B$2:$B$5111,"&lt;="&amp;L$3)-$F5022)))</f>
        <v>#VALUE!</v>
      </c>
      <c r="M5022" s="21" t="e">
        <f>IF(OR($B5022="",M$3&lt;$D5022+Настройки!$B$7),0,MAX(0,$E5022-MAX(0,SUMIFS(Тех_Движение!$G$2:$G$5111,Тех_Движение!$D$2:$D$5111,$C5022,Тех_Движение!$B$2:$B$5111,"&lt;="&amp;M$3)-$F5022)))</f>
        <v>#VALUE!</v>
      </c>
      <c r="N5022" s="21" t="e">
        <f>IF(OR($B5022="",N$3&lt;$D5022+Настройки!$B$7),0,MAX(0,$E5022-MAX(0,SUMIFS(Тех_Движение!$G$2:$G$5111,Тех_Движение!$D$2:$D$5111,$C5022,Тех_Движение!$B$2:$B$5111,"&lt;="&amp;N$3)-$F5022)))</f>
        <v>#VALUE!</v>
      </c>
      <c r="O5022" s="21" t="e">
        <f>IF(OR($B5022="",O$3&lt;$D5022+Настройки!$B$7),0,MAX(0,$E5022-MAX(0,SUMIFS(Тех_Движение!$G$2:$G$5111,Тех_Движение!$D$2:$D$5111,$C5022,Тех_Движение!$B$2:$B$5111,"&lt;="&amp;O$3)-$F5022)))</f>
        <v>#VALUE!</v>
      </c>
      <c r="P5022" s="21" t="e">
        <f>IF(OR($B5022="",P$3&lt;$D5022+Настройки!$B$7),0,MAX(0,$E5022-MAX(0,SUMIFS(Тех_Движение!$G$2:$G$5111,Тех_Движение!$D$2:$D$5111,$C5022,Тех_Движение!$B$2:$B$5111,"&lt;="&amp;P$3)-$F5022)))</f>
        <v>#VALUE!</v>
      </c>
      <c r="Q5022" s="21" t="e">
        <f>IF(OR($B5022="",Q$3&lt;$D5022+Настройки!$B$7),0,MAX(0,$E5022-MAX(0,SUMIFS(Тех_Движение!$G$2:$G$5111,Тех_Движение!$D$2:$D$5111,$C5022,Тех_Движение!$B$2:$B$5111,"&lt;="&amp;Q$3)-$F5022)))</f>
        <v>#VALUE!</v>
      </c>
      <c r="R5022" s="21" t="str">
        <f t="shared" si="235"/>
        <v/>
      </c>
      <c r="S5022" s="23" t="str">
        <f>IF($B5022="","",VLOOKUP($C5022,Настройки!$A$11:$L$17,9,FALSE))</f>
        <v/>
      </c>
      <c r="T5022" s="23" t="str">
        <f t="shared" si="236"/>
        <v/>
      </c>
    </row>
    <row r="5023" spans="1:20" x14ac:dyDescent="0.3">
      <c r="A5023" s="20">
        <f>Тех_Движение!$A$5020</f>
        <v>5019</v>
      </c>
      <c r="B5023" s="20" t="str">
        <f>IF(Тех_Движение!$F$5020&gt;0,Тех_Движение!$I$5020,"")</f>
        <v/>
      </c>
      <c r="C5023" s="20" t="str">
        <f>IF($B5023="","",Тех_Движение!$D$5020)</f>
        <v/>
      </c>
      <c r="D5023" s="9" t="str">
        <f>IF($B5023="","",Тех_Движение!$B$5020)</f>
        <v/>
      </c>
      <c r="E5023" s="21" t="str">
        <f>IF($B5023="","",Тех_Движение!$F$5020)</f>
        <v/>
      </c>
      <c r="F5023" s="21" t="str">
        <f>IF($B5023="","",SUMIFS($E$5:$E5022,$C$5:$C5022,$C5023))</f>
        <v/>
      </c>
      <c r="G5023" s="21" t="str">
        <f>IF($B5023="","",MAX(0,$E5023-MAX(0,SUMIFS(Тех_Движение!$G$2:$G$5111,Тех_Движение!$D$2:$D$5111,$C5023,Тех_Движение!$B$2:$B$5111,"&lt;="&amp;Настройки!$B$5-1)-$F5023)))</f>
        <v/>
      </c>
      <c r="H5023" s="21" t="str">
        <f>IF($B5023="","",IF(AND($D5023&gt;=Настройки!$B$5,$D5023&lt;=Настройки!$B$6),$E5023,0))</f>
        <v/>
      </c>
      <c r="I5023" s="21" t="str">
        <f t="shared" si="234"/>
        <v/>
      </c>
      <c r="J5023" s="21" t="str">
        <f>IF($B5023="","",MAX(0,$E5023-MAX(0,SUMIFS(Тех_Движение!$G$2:$G$5111,Тех_Движение!$D$2:$D$5111,$C5023,Тех_Движение!$B$2:$B$5111,"&lt;="&amp;Настройки!$B$6)-$F5023)))</f>
        <v/>
      </c>
      <c r="K5023" s="21" t="e">
        <f>IF(OR($B5023="",K$3&lt;$D5023+Настройки!$B$7),0,MAX(0,$E5023-MAX(0,SUMIFS(Тех_Движение!$G$2:$G$5111,Тех_Движение!$D$2:$D$5111,$C5023,Тех_Движение!$B$2:$B$5111,"&lt;="&amp;K$3)-$F5023)))</f>
        <v>#VALUE!</v>
      </c>
      <c r="L5023" s="21" t="e">
        <f>IF(OR($B5023="",L$3&lt;$D5023+Настройки!$B$7),0,MAX(0,$E5023-MAX(0,SUMIFS(Тех_Движение!$G$2:$G$5111,Тех_Движение!$D$2:$D$5111,$C5023,Тех_Движение!$B$2:$B$5111,"&lt;="&amp;L$3)-$F5023)))</f>
        <v>#VALUE!</v>
      </c>
      <c r="M5023" s="21" t="e">
        <f>IF(OR($B5023="",M$3&lt;$D5023+Настройки!$B$7),0,MAX(0,$E5023-MAX(0,SUMIFS(Тех_Движение!$G$2:$G$5111,Тех_Движение!$D$2:$D$5111,$C5023,Тех_Движение!$B$2:$B$5111,"&lt;="&amp;M$3)-$F5023)))</f>
        <v>#VALUE!</v>
      </c>
      <c r="N5023" s="21" t="e">
        <f>IF(OR($B5023="",N$3&lt;$D5023+Настройки!$B$7),0,MAX(0,$E5023-MAX(0,SUMIFS(Тех_Движение!$G$2:$G$5111,Тех_Движение!$D$2:$D$5111,$C5023,Тех_Движение!$B$2:$B$5111,"&lt;="&amp;N$3)-$F5023)))</f>
        <v>#VALUE!</v>
      </c>
      <c r="O5023" s="21" t="e">
        <f>IF(OR($B5023="",O$3&lt;$D5023+Настройки!$B$7),0,MAX(0,$E5023-MAX(0,SUMIFS(Тех_Движение!$G$2:$G$5111,Тех_Движение!$D$2:$D$5111,$C5023,Тех_Движение!$B$2:$B$5111,"&lt;="&amp;O$3)-$F5023)))</f>
        <v>#VALUE!</v>
      </c>
      <c r="P5023" s="21" t="e">
        <f>IF(OR($B5023="",P$3&lt;$D5023+Настройки!$B$7),0,MAX(0,$E5023-MAX(0,SUMIFS(Тех_Движение!$G$2:$G$5111,Тех_Движение!$D$2:$D$5111,$C5023,Тех_Движение!$B$2:$B$5111,"&lt;="&amp;P$3)-$F5023)))</f>
        <v>#VALUE!</v>
      </c>
      <c r="Q5023" s="21" t="e">
        <f>IF(OR($B5023="",Q$3&lt;$D5023+Настройки!$B$7),0,MAX(0,$E5023-MAX(0,SUMIFS(Тех_Движение!$G$2:$G$5111,Тех_Движение!$D$2:$D$5111,$C5023,Тех_Движение!$B$2:$B$5111,"&lt;="&amp;Q$3)-$F5023)))</f>
        <v>#VALUE!</v>
      </c>
      <c r="R5023" s="21" t="str">
        <f t="shared" si="235"/>
        <v/>
      </c>
      <c r="S5023" s="23" t="str">
        <f>IF($B5023="","",VLOOKUP($C5023,Настройки!$A$11:$L$17,9,FALSE))</f>
        <v/>
      </c>
      <c r="T5023" s="23" t="str">
        <f t="shared" si="236"/>
        <v/>
      </c>
    </row>
    <row r="5024" spans="1:20" x14ac:dyDescent="0.3">
      <c r="A5024" s="20">
        <f>Тех_Движение!$A$5021</f>
        <v>5020</v>
      </c>
      <c r="B5024" s="20" t="str">
        <f>IF(Тех_Движение!$F$5021&gt;0,Тех_Движение!$I$5021,"")</f>
        <v/>
      </c>
      <c r="C5024" s="20" t="str">
        <f>IF($B5024="","",Тех_Движение!$D$5021)</f>
        <v/>
      </c>
      <c r="D5024" s="9" t="str">
        <f>IF($B5024="","",Тех_Движение!$B$5021)</f>
        <v/>
      </c>
      <c r="E5024" s="21" t="str">
        <f>IF($B5024="","",Тех_Движение!$F$5021)</f>
        <v/>
      </c>
      <c r="F5024" s="21" t="str">
        <f>IF($B5024="","",SUMIFS($E$5:$E5023,$C$5:$C5023,$C5024))</f>
        <v/>
      </c>
      <c r="G5024" s="21" t="str">
        <f>IF($B5024="","",MAX(0,$E5024-MAX(0,SUMIFS(Тех_Движение!$G$2:$G$5111,Тех_Движение!$D$2:$D$5111,$C5024,Тех_Движение!$B$2:$B$5111,"&lt;="&amp;Настройки!$B$5-1)-$F5024)))</f>
        <v/>
      </c>
      <c r="H5024" s="21" t="str">
        <f>IF($B5024="","",IF(AND($D5024&gt;=Настройки!$B$5,$D5024&lt;=Настройки!$B$6),$E5024,0))</f>
        <v/>
      </c>
      <c r="I5024" s="21" t="str">
        <f t="shared" si="234"/>
        <v/>
      </c>
      <c r="J5024" s="21" t="str">
        <f>IF($B5024="","",MAX(0,$E5024-MAX(0,SUMIFS(Тех_Движение!$G$2:$G$5111,Тех_Движение!$D$2:$D$5111,$C5024,Тех_Движение!$B$2:$B$5111,"&lt;="&amp;Настройки!$B$6)-$F5024)))</f>
        <v/>
      </c>
      <c r="K5024" s="21" t="e">
        <f>IF(OR($B5024="",K$3&lt;$D5024+Настройки!$B$7),0,MAX(0,$E5024-MAX(0,SUMIFS(Тех_Движение!$G$2:$G$5111,Тех_Движение!$D$2:$D$5111,$C5024,Тех_Движение!$B$2:$B$5111,"&lt;="&amp;K$3)-$F5024)))</f>
        <v>#VALUE!</v>
      </c>
      <c r="L5024" s="21" t="e">
        <f>IF(OR($B5024="",L$3&lt;$D5024+Настройки!$B$7),0,MAX(0,$E5024-MAX(0,SUMIFS(Тех_Движение!$G$2:$G$5111,Тех_Движение!$D$2:$D$5111,$C5024,Тех_Движение!$B$2:$B$5111,"&lt;="&amp;L$3)-$F5024)))</f>
        <v>#VALUE!</v>
      </c>
      <c r="M5024" s="21" t="e">
        <f>IF(OR($B5024="",M$3&lt;$D5024+Настройки!$B$7),0,MAX(0,$E5024-MAX(0,SUMIFS(Тех_Движение!$G$2:$G$5111,Тех_Движение!$D$2:$D$5111,$C5024,Тех_Движение!$B$2:$B$5111,"&lt;="&amp;M$3)-$F5024)))</f>
        <v>#VALUE!</v>
      </c>
      <c r="N5024" s="21" t="e">
        <f>IF(OR($B5024="",N$3&lt;$D5024+Настройки!$B$7),0,MAX(0,$E5024-MAX(0,SUMIFS(Тех_Движение!$G$2:$G$5111,Тех_Движение!$D$2:$D$5111,$C5024,Тех_Движение!$B$2:$B$5111,"&lt;="&amp;N$3)-$F5024)))</f>
        <v>#VALUE!</v>
      </c>
      <c r="O5024" s="21" t="e">
        <f>IF(OR($B5024="",O$3&lt;$D5024+Настройки!$B$7),0,MAX(0,$E5024-MAX(0,SUMIFS(Тех_Движение!$G$2:$G$5111,Тех_Движение!$D$2:$D$5111,$C5024,Тех_Движение!$B$2:$B$5111,"&lt;="&amp;O$3)-$F5024)))</f>
        <v>#VALUE!</v>
      </c>
      <c r="P5024" s="21" t="e">
        <f>IF(OR($B5024="",P$3&lt;$D5024+Настройки!$B$7),0,MAX(0,$E5024-MAX(0,SUMIFS(Тех_Движение!$G$2:$G$5111,Тех_Движение!$D$2:$D$5111,$C5024,Тех_Движение!$B$2:$B$5111,"&lt;="&amp;P$3)-$F5024)))</f>
        <v>#VALUE!</v>
      </c>
      <c r="Q5024" s="21" t="e">
        <f>IF(OR($B5024="",Q$3&lt;$D5024+Настройки!$B$7),0,MAX(0,$E5024-MAX(0,SUMIFS(Тех_Движение!$G$2:$G$5111,Тех_Движение!$D$2:$D$5111,$C5024,Тех_Движение!$B$2:$B$5111,"&lt;="&amp;Q$3)-$F5024)))</f>
        <v>#VALUE!</v>
      </c>
      <c r="R5024" s="21" t="str">
        <f t="shared" si="235"/>
        <v/>
      </c>
      <c r="S5024" s="23" t="str">
        <f>IF($B5024="","",VLOOKUP($C5024,Настройки!$A$11:$L$17,9,FALSE))</f>
        <v/>
      </c>
      <c r="T5024" s="23" t="str">
        <f t="shared" si="236"/>
        <v/>
      </c>
    </row>
    <row r="5025" spans="1:20" x14ac:dyDescent="0.3">
      <c r="A5025" s="20">
        <f>Тех_Движение!$A$5022</f>
        <v>5021</v>
      </c>
      <c r="B5025" s="20" t="str">
        <f>IF(Тех_Движение!$F$5022&gt;0,Тех_Движение!$I$5022,"")</f>
        <v/>
      </c>
      <c r="C5025" s="20" t="str">
        <f>IF($B5025="","",Тех_Движение!$D$5022)</f>
        <v/>
      </c>
      <c r="D5025" s="9" t="str">
        <f>IF($B5025="","",Тех_Движение!$B$5022)</f>
        <v/>
      </c>
      <c r="E5025" s="21" t="str">
        <f>IF($B5025="","",Тех_Движение!$F$5022)</f>
        <v/>
      </c>
      <c r="F5025" s="21" t="str">
        <f>IF($B5025="","",SUMIFS($E$5:$E5024,$C$5:$C5024,$C5025))</f>
        <v/>
      </c>
      <c r="G5025" s="21" t="str">
        <f>IF($B5025="","",MAX(0,$E5025-MAX(0,SUMIFS(Тех_Движение!$G$2:$G$5111,Тех_Движение!$D$2:$D$5111,$C5025,Тех_Движение!$B$2:$B$5111,"&lt;="&amp;Настройки!$B$5-1)-$F5025)))</f>
        <v/>
      </c>
      <c r="H5025" s="21" t="str">
        <f>IF($B5025="","",IF(AND($D5025&gt;=Настройки!$B$5,$D5025&lt;=Настройки!$B$6),$E5025,0))</f>
        <v/>
      </c>
      <c r="I5025" s="21" t="str">
        <f t="shared" si="234"/>
        <v/>
      </c>
      <c r="J5025" s="21" t="str">
        <f>IF($B5025="","",MAX(0,$E5025-MAX(0,SUMIFS(Тех_Движение!$G$2:$G$5111,Тех_Движение!$D$2:$D$5111,$C5025,Тех_Движение!$B$2:$B$5111,"&lt;="&amp;Настройки!$B$6)-$F5025)))</f>
        <v/>
      </c>
      <c r="K5025" s="21" t="e">
        <f>IF(OR($B5025="",K$3&lt;$D5025+Настройки!$B$7),0,MAX(0,$E5025-MAX(0,SUMIFS(Тех_Движение!$G$2:$G$5111,Тех_Движение!$D$2:$D$5111,$C5025,Тех_Движение!$B$2:$B$5111,"&lt;="&amp;K$3)-$F5025)))</f>
        <v>#VALUE!</v>
      </c>
      <c r="L5025" s="21" t="e">
        <f>IF(OR($B5025="",L$3&lt;$D5025+Настройки!$B$7),0,MAX(0,$E5025-MAX(0,SUMIFS(Тех_Движение!$G$2:$G$5111,Тех_Движение!$D$2:$D$5111,$C5025,Тех_Движение!$B$2:$B$5111,"&lt;="&amp;L$3)-$F5025)))</f>
        <v>#VALUE!</v>
      </c>
      <c r="M5025" s="21" t="e">
        <f>IF(OR($B5025="",M$3&lt;$D5025+Настройки!$B$7),0,MAX(0,$E5025-MAX(0,SUMIFS(Тех_Движение!$G$2:$G$5111,Тех_Движение!$D$2:$D$5111,$C5025,Тех_Движение!$B$2:$B$5111,"&lt;="&amp;M$3)-$F5025)))</f>
        <v>#VALUE!</v>
      </c>
      <c r="N5025" s="21" t="e">
        <f>IF(OR($B5025="",N$3&lt;$D5025+Настройки!$B$7),0,MAX(0,$E5025-MAX(0,SUMIFS(Тех_Движение!$G$2:$G$5111,Тех_Движение!$D$2:$D$5111,$C5025,Тех_Движение!$B$2:$B$5111,"&lt;="&amp;N$3)-$F5025)))</f>
        <v>#VALUE!</v>
      </c>
      <c r="O5025" s="21" t="e">
        <f>IF(OR($B5025="",O$3&lt;$D5025+Настройки!$B$7),0,MAX(0,$E5025-MAX(0,SUMIFS(Тех_Движение!$G$2:$G$5111,Тех_Движение!$D$2:$D$5111,$C5025,Тех_Движение!$B$2:$B$5111,"&lt;="&amp;O$3)-$F5025)))</f>
        <v>#VALUE!</v>
      </c>
      <c r="P5025" s="21" t="e">
        <f>IF(OR($B5025="",P$3&lt;$D5025+Настройки!$B$7),0,MAX(0,$E5025-MAX(0,SUMIFS(Тех_Движение!$G$2:$G$5111,Тех_Движение!$D$2:$D$5111,$C5025,Тех_Движение!$B$2:$B$5111,"&lt;="&amp;P$3)-$F5025)))</f>
        <v>#VALUE!</v>
      </c>
      <c r="Q5025" s="21" t="e">
        <f>IF(OR($B5025="",Q$3&lt;$D5025+Настройки!$B$7),0,MAX(0,$E5025-MAX(0,SUMIFS(Тех_Движение!$G$2:$G$5111,Тех_Движение!$D$2:$D$5111,$C5025,Тех_Движение!$B$2:$B$5111,"&lt;="&amp;Q$3)-$F5025)))</f>
        <v>#VALUE!</v>
      </c>
      <c r="R5025" s="21" t="str">
        <f t="shared" si="235"/>
        <v/>
      </c>
      <c r="S5025" s="23" t="str">
        <f>IF($B5025="","",VLOOKUP($C5025,Настройки!$A$11:$L$17,9,FALSE))</f>
        <v/>
      </c>
      <c r="T5025" s="23" t="str">
        <f t="shared" si="236"/>
        <v/>
      </c>
    </row>
    <row r="5026" spans="1:20" x14ac:dyDescent="0.3">
      <c r="A5026" s="20">
        <f>Тех_Движение!$A$5023</f>
        <v>5022</v>
      </c>
      <c r="B5026" s="20" t="str">
        <f>IF(Тех_Движение!$F$5023&gt;0,Тех_Движение!$I$5023,"")</f>
        <v/>
      </c>
      <c r="C5026" s="20" t="str">
        <f>IF($B5026="","",Тех_Движение!$D$5023)</f>
        <v/>
      </c>
      <c r="D5026" s="9" t="str">
        <f>IF($B5026="","",Тех_Движение!$B$5023)</f>
        <v/>
      </c>
      <c r="E5026" s="21" t="str">
        <f>IF($B5026="","",Тех_Движение!$F$5023)</f>
        <v/>
      </c>
      <c r="F5026" s="21" t="str">
        <f>IF($B5026="","",SUMIFS($E$5:$E5025,$C$5:$C5025,$C5026))</f>
        <v/>
      </c>
      <c r="G5026" s="21" t="str">
        <f>IF($B5026="","",MAX(0,$E5026-MAX(0,SUMIFS(Тех_Движение!$G$2:$G$5111,Тех_Движение!$D$2:$D$5111,$C5026,Тех_Движение!$B$2:$B$5111,"&lt;="&amp;Настройки!$B$5-1)-$F5026)))</f>
        <v/>
      </c>
      <c r="H5026" s="21" t="str">
        <f>IF($B5026="","",IF(AND($D5026&gt;=Настройки!$B$5,$D5026&lt;=Настройки!$B$6),$E5026,0))</f>
        <v/>
      </c>
      <c r="I5026" s="21" t="str">
        <f t="shared" si="234"/>
        <v/>
      </c>
      <c r="J5026" s="21" t="str">
        <f>IF($B5026="","",MAX(0,$E5026-MAX(0,SUMIFS(Тех_Движение!$G$2:$G$5111,Тех_Движение!$D$2:$D$5111,$C5026,Тех_Движение!$B$2:$B$5111,"&lt;="&amp;Настройки!$B$6)-$F5026)))</f>
        <v/>
      </c>
      <c r="K5026" s="21" t="e">
        <f>IF(OR($B5026="",K$3&lt;$D5026+Настройки!$B$7),0,MAX(0,$E5026-MAX(0,SUMIFS(Тех_Движение!$G$2:$G$5111,Тех_Движение!$D$2:$D$5111,$C5026,Тех_Движение!$B$2:$B$5111,"&lt;="&amp;K$3)-$F5026)))</f>
        <v>#VALUE!</v>
      </c>
      <c r="L5026" s="21" t="e">
        <f>IF(OR($B5026="",L$3&lt;$D5026+Настройки!$B$7),0,MAX(0,$E5026-MAX(0,SUMIFS(Тех_Движение!$G$2:$G$5111,Тех_Движение!$D$2:$D$5111,$C5026,Тех_Движение!$B$2:$B$5111,"&lt;="&amp;L$3)-$F5026)))</f>
        <v>#VALUE!</v>
      </c>
      <c r="M5026" s="21" t="e">
        <f>IF(OR($B5026="",M$3&lt;$D5026+Настройки!$B$7),0,MAX(0,$E5026-MAX(0,SUMIFS(Тех_Движение!$G$2:$G$5111,Тех_Движение!$D$2:$D$5111,$C5026,Тех_Движение!$B$2:$B$5111,"&lt;="&amp;M$3)-$F5026)))</f>
        <v>#VALUE!</v>
      </c>
      <c r="N5026" s="21" t="e">
        <f>IF(OR($B5026="",N$3&lt;$D5026+Настройки!$B$7),0,MAX(0,$E5026-MAX(0,SUMIFS(Тех_Движение!$G$2:$G$5111,Тех_Движение!$D$2:$D$5111,$C5026,Тех_Движение!$B$2:$B$5111,"&lt;="&amp;N$3)-$F5026)))</f>
        <v>#VALUE!</v>
      </c>
      <c r="O5026" s="21" t="e">
        <f>IF(OR($B5026="",O$3&lt;$D5026+Настройки!$B$7),0,MAX(0,$E5026-MAX(0,SUMIFS(Тех_Движение!$G$2:$G$5111,Тех_Движение!$D$2:$D$5111,$C5026,Тех_Движение!$B$2:$B$5111,"&lt;="&amp;O$3)-$F5026)))</f>
        <v>#VALUE!</v>
      </c>
      <c r="P5026" s="21" t="e">
        <f>IF(OR($B5026="",P$3&lt;$D5026+Настройки!$B$7),0,MAX(0,$E5026-MAX(0,SUMIFS(Тех_Движение!$G$2:$G$5111,Тех_Движение!$D$2:$D$5111,$C5026,Тех_Движение!$B$2:$B$5111,"&lt;="&amp;P$3)-$F5026)))</f>
        <v>#VALUE!</v>
      </c>
      <c r="Q5026" s="21" t="e">
        <f>IF(OR($B5026="",Q$3&lt;$D5026+Настройки!$B$7),0,MAX(0,$E5026-MAX(0,SUMIFS(Тех_Движение!$G$2:$G$5111,Тех_Движение!$D$2:$D$5111,$C5026,Тех_Движение!$B$2:$B$5111,"&lt;="&amp;Q$3)-$F5026)))</f>
        <v>#VALUE!</v>
      </c>
      <c r="R5026" s="21" t="str">
        <f t="shared" si="235"/>
        <v/>
      </c>
      <c r="S5026" s="23" t="str">
        <f>IF($B5026="","",VLOOKUP($C5026,Настройки!$A$11:$L$17,9,FALSE))</f>
        <v/>
      </c>
      <c r="T5026" s="23" t="str">
        <f t="shared" si="236"/>
        <v/>
      </c>
    </row>
    <row r="5027" spans="1:20" x14ac:dyDescent="0.3">
      <c r="A5027" s="20">
        <f>Тех_Движение!$A$5024</f>
        <v>5023</v>
      </c>
      <c r="B5027" s="20" t="str">
        <f>IF(Тех_Движение!$F$5024&gt;0,Тех_Движение!$I$5024,"")</f>
        <v/>
      </c>
      <c r="C5027" s="20" t="str">
        <f>IF($B5027="","",Тех_Движение!$D$5024)</f>
        <v/>
      </c>
      <c r="D5027" s="9" t="str">
        <f>IF($B5027="","",Тех_Движение!$B$5024)</f>
        <v/>
      </c>
      <c r="E5027" s="21" t="str">
        <f>IF($B5027="","",Тех_Движение!$F$5024)</f>
        <v/>
      </c>
      <c r="F5027" s="21" t="str">
        <f>IF($B5027="","",SUMIFS($E$5:$E5026,$C$5:$C5026,$C5027))</f>
        <v/>
      </c>
      <c r="G5027" s="21" t="str">
        <f>IF($B5027="","",MAX(0,$E5027-MAX(0,SUMIFS(Тех_Движение!$G$2:$G$5111,Тех_Движение!$D$2:$D$5111,$C5027,Тех_Движение!$B$2:$B$5111,"&lt;="&amp;Настройки!$B$5-1)-$F5027)))</f>
        <v/>
      </c>
      <c r="H5027" s="21" t="str">
        <f>IF($B5027="","",IF(AND($D5027&gt;=Настройки!$B$5,$D5027&lt;=Настройки!$B$6),$E5027,0))</f>
        <v/>
      </c>
      <c r="I5027" s="21" t="str">
        <f t="shared" si="234"/>
        <v/>
      </c>
      <c r="J5027" s="21" t="str">
        <f>IF($B5027="","",MAX(0,$E5027-MAX(0,SUMIFS(Тех_Движение!$G$2:$G$5111,Тех_Движение!$D$2:$D$5111,$C5027,Тех_Движение!$B$2:$B$5111,"&lt;="&amp;Настройки!$B$6)-$F5027)))</f>
        <v/>
      </c>
      <c r="K5027" s="21" t="e">
        <f>IF(OR($B5027="",K$3&lt;$D5027+Настройки!$B$7),0,MAX(0,$E5027-MAX(0,SUMIFS(Тех_Движение!$G$2:$G$5111,Тех_Движение!$D$2:$D$5111,$C5027,Тех_Движение!$B$2:$B$5111,"&lt;="&amp;K$3)-$F5027)))</f>
        <v>#VALUE!</v>
      </c>
      <c r="L5027" s="21" t="e">
        <f>IF(OR($B5027="",L$3&lt;$D5027+Настройки!$B$7),0,MAX(0,$E5027-MAX(0,SUMIFS(Тех_Движение!$G$2:$G$5111,Тех_Движение!$D$2:$D$5111,$C5027,Тех_Движение!$B$2:$B$5111,"&lt;="&amp;L$3)-$F5027)))</f>
        <v>#VALUE!</v>
      </c>
      <c r="M5027" s="21" t="e">
        <f>IF(OR($B5027="",M$3&lt;$D5027+Настройки!$B$7),0,MAX(0,$E5027-MAX(0,SUMIFS(Тех_Движение!$G$2:$G$5111,Тех_Движение!$D$2:$D$5111,$C5027,Тех_Движение!$B$2:$B$5111,"&lt;="&amp;M$3)-$F5027)))</f>
        <v>#VALUE!</v>
      </c>
      <c r="N5027" s="21" t="e">
        <f>IF(OR($B5027="",N$3&lt;$D5027+Настройки!$B$7),0,MAX(0,$E5027-MAX(0,SUMIFS(Тех_Движение!$G$2:$G$5111,Тех_Движение!$D$2:$D$5111,$C5027,Тех_Движение!$B$2:$B$5111,"&lt;="&amp;N$3)-$F5027)))</f>
        <v>#VALUE!</v>
      </c>
      <c r="O5027" s="21" t="e">
        <f>IF(OR($B5027="",O$3&lt;$D5027+Настройки!$B$7),0,MAX(0,$E5027-MAX(0,SUMIFS(Тех_Движение!$G$2:$G$5111,Тех_Движение!$D$2:$D$5111,$C5027,Тех_Движение!$B$2:$B$5111,"&lt;="&amp;O$3)-$F5027)))</f>
        <v>#VALUE!</v>
      </c>
      <c r="P5027" s="21" t="e">
        <f>IF(OR($B5027="",P$3&lt;$D5027+Настройки!$B$7),0,MAX(0,$E5027-MAX(0,SUMIFS(Тех_Движение!$G$2:$G$5111,Тех_Движение!$D$2:$D$5111,$C5027,Тех_Движение!$B$2:$B$5111,"&lt;="&amp;P$3)-$F5027)))</f>
        <v>#VALUE!</v>
      </c>
      <c r="Q5027" s="21" t="e">
        <f>IF(OR($B5027="",Q$3&lt;$D5027+Настройки!$B$7),0,MAX(0,$E5027-MAX(0,SUMIFS(Тех_Движение!$G$2:$G$5111,Тех_Движение!$D$2:$D$5111,$C5027,Тех_Движение!$B$2:$B$5111,"&lt;="&amp;Q$3)-$F5027)))</f>
        <v>#VALUE!</v>
      </c>
      <c r="R5027" s="21" t="str">
        <f t="shared" si="235"/>
        <v/>
      </c>
      <c r="S5027" s="23" t="str">
        <f>IF($B5027="","",VLOOKUP($C5027,Настройки!$A$11:$L$17,9,FALSE))</f>
        <v/>
      </c>
      <c r="T5027" s="23" t="str">
        <f t="shared" si="236"/>
        <v/>
      </c>
    </row>
    <row r="5028" spans="1:20" x14ac:dyDescent="0.3">
      <c r="A5028" s="20">
        <f>Тех_Движение!$A$5025</f>
        <v>5024</v>
      </c>
      <c r="B5028" s="20" t="str">
        <f>IF(Тех_Движение!$F$5025&gt;0,Тех_Движение!$I$5025,"")</f>
        <v/>
      </c>
      <c r="C5028" s="20" t="str">
        <f>IF($B5028="","",Тех_Движение!$D$5025)</f>
        <v/>
      </c>
      <c r="D5028" s="9" t="str">
        <f>IF($B5028="","",Тех_Движение!$B$5025)</f>
        <v/>
      </c>
      <c r="E5028" s="21" t="str">
        <f>IF($B5028="","",Тех_Движение!$F$5025)</f>
        <v/>
      </c>
      <c r="F5028" s="21" t="str">
        <f>IF($B5028="","",SUMIFS($E$5:$E5027,$C$5:$C5027,$C5028))</f>
        <v/>
      </c>
      <c r="G5028" s="21" t="str">
        <f>IF($B5028="","",MAX(0,$E5028-MAX(0,SUMIFS(Тех_Движение!$G$2:$G$5111,Тех_Движение!$D$2:$D$5111,$C5028,Тех_Движение!$B$2:$B$5111,"&lt;="&amp;Настройки!$B$5-1)-$F5028)))</f>
        <v/>
      </c>
      <c r="H5028" s="21" t="str">
        <f>IF($B5028="","",IF(AND($D5028&gt;=Настройки!$B$5,$D5028&lt;=Настройки!$B$6),$E5028,0))</f>
        <v/>
      </c>
      <c r="I5028" s="21" t="str">
        <f t="shared" si="234"/>
        <v/>
      </c>
      <c r="J5028" s="21" t="str">
        <f>IF($B5028="","",MAX(0,$E5028-MAX(0,SUMIFS(Тех_Движение!$G$2:$G$5111,Тех_Движение!$D$2:$D$5111,$C5028,Тех_Движение!$B$2:$B$5111,"&lt;="&amp;Настройки!$B$6)-$F5028)))</f>
        <v/>
      </c>
      <c r="K5028" s="21" t="e">
        <f>IF(OR($B5028="",K$3&lt;$D5028+Настройки!$B$7),0,MAX(0,$E5028-MAX(0,SUMIFS(Тех_Движение!$G$2:$G$5111,Тех_Движение!$D$2:$D$5111,$C5028,Тех_Движение!$B$2:$B$5111,"&lt;="&amp;K$3)-$F5028)))</f>
        <v>#VALUE!</v>
      </c>
      <c r="L5028" s="21" t="e">
        <f>IF(OR($B5028="",L$3&lt;$D5028+Настройки!$B$7),0,MAX(0,$E5028-MAX(0,SUMIFS(Тех_Движение!$G$2:$G$5111,Тех_Движение!$D$2:$D$5111,$C5028,Тех_Движение!$B$2:$B$5111,"&lt;="&amp;L$3)-$F5028)))</f>
        <v>#VALUE!</v>
      </c>
      <c r="M5028" s="21" t="e">
        <f>IF(OR($B5028="",M$3&lt;$D5028+Настройки!$B$7),0,MAX(0,$E5028-MAX(0,SUMIFS(Тех_Движение!$G$2:$G$5111,Тех_Движение!$D$2:$D$5111,$C5028,Тех_Движение!$B$2:$B$5111,"&lt;="&amp;M$3)-$F5028)))</f>
        <v>#VALUE!</v>
      </c>
      <c r="N5028" s="21" t="e">
        <f>IF(OR($B5028="",N$3&lt;$D5028+Настройки!$B$7),0,MAX(0,$E5028-MAX(0,SUMIFS(Тех_Движение!$G$2:$G$5111,Тех_Движение!$D$2:$D$5111,$C5028,Тех_Движение!$B$2:$B$5111,"&lt;="&amp;N$3)-$F5028)))</f>
        <v>#VALUE!</v>
      </c>
      <c r="O5028" s="21" t="e">
        <f>IF(OR($B5028="",O$3&lt;$D5028+Настройки!$B$7),0,MAX(0,$E5028-MAX(0,SUMIFS(Тех_Движение!$G$2:$G$5111,Тех_Движение!$D$2:$D$5111,$C5028,Тех_Движение!$B$2:$B$5111,"&lt;="&amp;O$3)-$F5028)))</f>
        <v>#VALUE!</v>
      </c>
      <c r="P5028" s="21" t="e">
        <f>IF(OR($B5028="",P$3&lt;$D5028+Настройки!$B$7),0,MAX(0,$E5028-MAX(0,SUMIFS(Тех_Движение!$G$2:$G$5111,Тех_Движение!$D$2:$D$5111,$C5028,Тех_Движение!$B$2:$B$5111,"&lt;="&amp;P$3)-$F5028)))</f>
        <v>#VALUE!</v>
      </c>
      <c r="Q5028" s="21" t="e">
        <f>IF(OR($B5028="",Q$3&lt;$D5028+Настройки!$B$7),0,MAX(0,$E5028-MAX(0,SUMIFS(Тех_Движение!$G$2:$G$5111,Тех_Движение!$D$2:$D$5111,$C5028,Тех_Движение!$B$2:$B$5111,"&lt;="&amp;Q$3)-$F5028)))</f>
        <v>#VALUE!</v>
      </c>
      <c r="R5028" s="21" t="str">
        <f t="shared" si="235"/>
        <v/>
      </c>
      <c r="S5028" s="23" t="str">
        <f>IF($B5028="","",VLOOKUP($C5028,Настройки!$A$11:$L$17,9,FALSE))</f>
        <v/>
      </c>
      <c r="T5028" s="23" t="str">
        <f t="shared" si="236"/>
        <v/>
      </c>
    </row>
    <row r="5029" spans="1:20" x14ac:dyDescent="0.3">
      <c r="A5029" s="20">
        <f>Тех_Движение!$A$5026</f>
        <v>5025</v>
      </c>
      <c r="B5029" s="20" t="str">
        <f>IF(Тех_Движение!$F$5026&gt;0,Тех_Движение!$I$5026,"")</f>
        <v/>
      </c>
      <c r="C5029" s="20" t="str">
        <f>IF($B5029="","",Тех_Движение!$D$5026)</f>
        <v/>
      </c>
      <c r="D5029" s="9" t="str">
        <f>IF($B5029="","",Тех_Движение!$B$5026)</f>
        <v/>
      </c>
      <c r="E5029" s="21" t="str">
        <f>IF($B5029="","",Тех_Движение!$F$5026)</f>
        <v/>
      </c>
      <c r="F5029" s="21" t="str">
        <f>IF($B5029="","",SUMIFS($E$5:$E5028,$C$5:$C5028,$C5029))</f>
        <v/>
      </c>
      <c r="G5029" s="21" t="str">
        <f>IF($B5029="","",MAX(0,$E5029-MAX(0,SUMIFS(Тех_Движение!$G$2:$G$5111,Тех_Движение!$D$2:$D$5111,$C5029,Тех_Движение!$B$2:$B$5111,"&lt;="&amp;Настройки!$B$5-1)-$F5029)))</f>
        <v/>
      </c>
      <c r="H5029" s="21" t="str">
        <f>IF($B5029="","",IF(AND($D5029&gt;=Настройки!$B$5,$D5029&lt;=Настройки!$B$6),$E5029,0))</f>
        <v/>
      </c>
      <c r="I5029" s="21" t="str">
        <f t="shared" si="234"/>
        <v/>
      </c>
      <c r="J5029" s="21" t="str">
        <f>IF($B5029="","",MAX(0,$E5029-MAX(0,SUMIFS(Тех_Движение!$G$2:$G$5111,Тех_Движение!$D$2:$D$5111,$C5029,Тех_Движение!$B$2:$B$5111,"&lt;="&amp;Настройки!$B$6)-$F5029)))</f>
        <v/>
      </c>
      <c r="K5029" s="21" t="e">
        <f>IF(OR($B5029="",K$3&lt;$D5029+Настройки!$B$7),0,MAX(0,$E5029-MAX(0,SUMIFS(Тех_Движение!$G$2:$G$5111,Тех_Движение!$D$2:$D$5111,$C5029,Тех_Движение!$B$2:$B$5111,"&lt;="&amp;K$3)-$F5029)))</f>
        <v>#VALUE!</v>
      </c>
      <c r="L5029" s="21" t="e">
        <f>IF(OR($B5029="",L$3&lt;$D5029+Настройки!$B$7),0,MAX(0,$E5029-MAX(0,SUMIFS(Тех_Движение!$G$2:$G$5111,Тех_Движение!$D$2:$D$5111,$C5029,Тех_Движение!$B$2:$B$5111,"&lt;="&amp;L$3)-$F5029)))</f>
        <v>#VALUE!</v>
      </c>
      <c r="M5029" s="21" t="e">
        <f>IF(OR($B5029="",M$3&lt;$D5029+Настройки!$B$7),0,MAX(0,$E5029-MAX(0,SUMIFS(Тех_Движение!$G$2:$G$5111,Тех_Движение!$D$2:$D$5111,$C5029,Тех_Движение!$B$2:$B$5111,"&lt;="&amp;M$3)-$F5029)))</f>
        <v>#VALUE!</v>
      </c>
      <c r="N5029" s="21" t="e">
        <f>IF(OR($B5029="",N$3&lt;$D5029+Настройки!$B$7),0,MAX(0,$E5029-MAX(0,SUMIFS(Тех_Движение!$G$2:$G$5111,Тех_Движение!$D$2:$D$5111,$C5029,Тех_Движение!$B$2:$B$5111,"&lt;="&amp;N$3)-$F5029)))</f>
        <v>#VALUE!</v>
      </c>
      <c r="O5029" s="21" t="e">
        <f>IF(OR($B5029="",O$3&lt;$D5029+Настройки!$B$7),0,MAX(0,$E5029-MAX(0,SUMIFS(Тех_Движение!$G$2:$G$5111,Тех_Движение!$D$2:$D$5111,$C5029,Тех_Движение!$B$2:$B$5111,"&lt;="&amp;O$3)-$F5029)))</f>
        <v>#VALUE!</v>
      </c>
      <c r="P5029" s="21" t="e">
        <f>IF(OR($B5029="",P$3&lt;$D5029+Настройки!$B$7),0,MAX(0,$E5029-MAX(0,SUMIFS(Тех_Движение!$G$2:$G$5111,Тех_Движение!$D$2:$D$5111,$C5029,Тех_Движение!$B$2:$B$5111,"&lt;="&amp;P$3)-$F5029)))</f>
        <v>#VALUE!</v>
      </c>
      <c r="Q5029" s="21" t="e">
        <f>IF(OR($B5029="",Q$3&lt;$D5029+Настройки!$B$7),0,MAX(0,$E5029-MAX(0,SUMIFS(Тех_Движение!$G$2:$G$5111,Тех_Движение!$D$2:$D$5111,$C5029,Тех_Движение!$B$2:$B$5111,"&lt;="&amp;Q$3)-$F5029)))</f>
        <v>#VALUE!</v>
      </c>
      <c r="R5029" s="21" t="str">
        <f t="shared" si="235"/>
        <v/>
      </c>
      <c r="S5029" s="23" t="str">
        <f>IF($B5029="","",VLOOKUP($C5029,Настройки!$A$11:$L$17,9,FALSE))</f>
        <v/>
      </c>
      <c r="T5029" s="23" t="str">
        <f t="shared" si="236"/>
        <v/>
      </c>
    </row>
    <row r="5030" spans="1:20" x14ac:dyDescent="0.3">
      <c r="A5030" s="20">
        <f>Тех_Движение!$A$5027</f>
        <v>5026</v>
      </c>
      <c r="B5030" s="20" t="str">
        <f>IF(Тех_Движение!$F$5027&gt;0,Тех_Движение!$I$5027,"")</f>
        <v/>
      </c>
      <c r="C5030" s="20" t="str">
        <f>IF($B5030="","",Тех_Движение!$D$5027)</f>
        <v/>
      </c>
      <c r="D5030" s="9" t="str">
        <f>IF($B5030="","",Тех_Движение!$B$5027)</f>
        <v/>
      </c>
      <c r="E5030" s="21" t="str">
        <f>IF($B5030="","",Тех_Движение!$F$5027)</f>
        <v/>
      </c>
      <c r="F5030" s="21" t="str">
        <f>IF($B5030="","",SUMIFS($E$5:$E5029,$C$5:$C5029,$C5030))</f>
        <v/>
      </c>
      <c r="G5030" s="21" t="str">
        <f>IF($B5030="","",MAX(0,$E5030-MAX(0,SUMIFS(Тех_Движение!$G$2:$G$5111,Тех_Движение!$D$2:$D$5111,$C5030,Тех_Движение!$B$2:$B$5111,"&lt;="&amp;Настройки!$B$5-1)-$F5030)))</f>
        <v/>
      </c>
      <c r="H5030" s="21" t="str">
        <f>IF($B5030="","",IF(AND($D5030&gt;=Настройки!$B$5,$D5030&lt;=Настройки!$B$6),$E5030,0))</f>
        <v/>
      </c>
      <c r="I5030" s="21" t="str">
        <f t="shared" si="234"/>
        <v/>
      </c>
      <c r="J5030" s="21" t="str">
        <f>IF($B5030="","",MAX(0,$E5030-MAX(0,SUMIFS(Тех_Движение!$G$2:$G$5111,Тех_Движение!$D$2:$D$5111,$C5030,Тех_Движение!$B$2:$B$5111,"&lt;="&amp;Настройки!$B$6)-$F5030)))</f>
        <v/>
      </c>
      <c r="K5030" s="21" t="e">
        <f>IF(OR($B5030="",K$3&lt;$D5030+Настройки!$B$7),0,MAX(0,$E5030-MAX(0,SUMIFS(Тех_Движение!$G$2:$G$5111,Тех_Движение!$D$2:$D$5111,$C5030,Тех_Движение!$B$2:$B$5111,"&lt;="&amp;K$3)-$F5030)))</f>
        <v>#VALUE!</v>
      </c>
      <c r="L5030" s="21" t="e">
        <f>IF(OR($B5030="",L$3&lt;$D5030+Настройки!$B$7),0,MAX(0,$E5030-MAX(0,SUMIFS(Тех_Движение!$G$2:$G$5111,Тех_Движение!$D$2:$D$5111,$C5030,Тех_Движение!$B$2:$B$5111,"&lt;="&amp;L$3)-$F5030)))</f>
        <v>#VALUE!</v>
      </c>
      <c r="M5030" s="21" t="e">
        <f>IF(OR($B5030="",M$3&lt;$D5030+Настройки!$B$7),0,MAX(0,$E5030-MAX(0,SUMIFS(Тех_Движение!$G$2:$G$5111,Тех_Движение!$D$2:$D$5111,$C5030,Тех_Движение!$B$2:$B$5111,"&lt;="&amp;M$3)-$F5030)))</f>
        <v>#VALUE!</v>
      </c>
      <c r="N5030" s="21" t="e">
        <f>IF(OR($B5030="",N$3&lt;$D5030+Настройки!$B$7),0,MAX(0,$E5030-MAX(0,SUMIFS(Тех_Движение!$G$2:$G$5111,Тех_Движение!$D$2:$D$5111,$C5030,Тех_Движение!$B$2:$B$5111,"&lt;="&amp;N$3)-$F5030)))</f>
        <v>#VALUE!</v>
      </c>
      <c r="O5030" s="21" t="e">
        <f>IF(OR($B5030="",O$3&lt;$D5030+Настройки!$B$7),0,MAX(0,$E5030-MAX(0,SUMIFS(Тех_Движение!$G$2:$G$5111,Тех_Движение!$D$2:$D$5111,$C5030,Тех_Движение!$B$2:$B$5111,"&lt;="&amp;O$3)-$F5030)))</f>
        <v>#VALUE!</v>
      </c>
      <c r="P5030" s="21" t="e">
        <f>IF(OR($B5030="",P$3&lt;$D5030+Настройки!$B$7),0,MAX(0,$E5030-MAX(0,SUMIFS(Тех_Движение!$G$2:$G$5111,Тех_Движение!$D$2:$D$5111,$C5030,Тех_Движение!$B$2:$B$5111,"&lt;="&amp;P$3)-$F5030)))</f>
        <v>#VALUE!</v>
      </c>
      <c r="Q5030" s="21" t="e">
        <f>IF(OR($B5030="",Q$3&lt;$D5030+Настройки!$B$7),0,MAX(0,$E5030-MAX(0,SUMIFS(Тех_Движение!$G$2:$G$5111,Тех_Движение!$D$2:$D$5111,$C5030,Тех_Движение!$B$2:$B$5111,"&lt;="&amp;Q$3)-$F5030)))</f>
        <v>#VALUE!</v>
      </c>
      <c r="R5030" s="21" t="str">
        <f t="shared" si="235"/>
        <v/>
      </c>
      <c r="S5030" s="23" t="str">
        <f>IF($B5030="","",VLOOKUP($C5030,Настройки!$A$11:$L$17,9,FALSE))</f>
        <v/>
      </c>
      <c r="T5030" s="23" t="str">
        <f t="shared" si="236"/>
        <v/>
      </c>
    </row>
    <row r="5031" spans="1:20" x14ac:dyDescent="0.3">
      <c r="A5031" s="20">
        <f>Тех_Движение!$A$5028</f>
        <v>5027</v>
      </c>
      <c r="B5031" s="20" t="str">
        <f>IF(Тех_Движение!$F$5028&gt;0,Тех_Движение!$I$5028,"")</f>
        <v/>
      </c>
      <c r="C5031" s="20" t="str">
        <f>IF($B5031="","",Тех_Движение!$D$5028)</f>
        <v/>
      </c>
      <c r="D5031" s="9" t="str">
        <f>IF($B5031="","",Тех_Движение!$B$5028)</f>
        <v/>
      </c>
      <c r="E5031" s="21" t="str">
        <f>IF($B5031="","",Тех_Движение!$F$5028)</f>
        <v/>
      </c>
      <c r="F5031" s="21" t="str">
        <f>IF($B5031="","",SUMIFS($E$5:$E5030,$C$5:$C5030,$C5031))</f>
        <v/>
      </c>
      <c r="G5031" s="21" t="str">
        <f>IF($B5031="","",MAX(0,$E5031-MAX(0,SUMIFS(Тех_Движение!$G$2:$G$5111,Тех_Движение!$D$2:$D$5111,$C5031,Тех_Движение!$B$2:$B$5111,"&lt;="&amp;Настройки!$B$5-1)-$F5031)))</f>
        <v/>
      </c>
      <c r="H5031" s="21" t="str">
        <f>IF($B5031="","",IF(AND($D5031&gt;=Настройки!$B$5,$D5031&lt;=Настройки!$B$6),$E5031,0))</f>
        <v/>
      </c>
      <c r="I5031" s="21" t="str">
        <f t="shared" si="234"/>
        <v/>
      </c>
      <c r="J5031" s="21" t="str">
        <f>IF($B5031="","",MAX(0,$E5031-MAX(0,SUMIFS(Тех_Движение!$G$2:$G$5111,Тех_Движение!$D$2:$D$5111,$C5031,Тех_Движение!$B$2:$B$5111,"&lt;="&amp;Настройки!$B$6)-$F5031)))</f>
        <v/>
      </c>
      <c r="K5031" s="21" t="e">
        <f>IF(OR($B5031="",K$3&lt;$D5031+Настройки!$B$7),0,MAX(0,$E5031-MAX(0,SUMIFS(Тех_Движение!$G$2:$G$5111,Тех_Движение!$D$2:$D$5111,$C5031,Тех_Движение!$B$2:$B$5111,"&lt;="&amp;K$3)-$F5031)))</f>
        <v>#VALUE!</v>
      </c>
      <c r="L5031" s="21" t="e">
        <f>IF(OR($B5031="",L$3&lt;$D5031+Настройки!$B$7),0,MAX(0,$E5031-MAX(0,SUMIFS(Тех_Движение!$G$2:$G$5111,Тех_Движение!$D$2:$D$5111,$C5031,Тех_Движение!$B$2:$B$5111,"&lt;="&amp;L$3)-$F5031)))</f>
        <v>#VALUE!</v>
      </c>
      <c r="M5031" s="21" t="e">
        <f>IF(OR($B5031="",M$3&lt;$D5031+Настройки!$B$7),0,MAX(0,$E5031-MAX(0,SUMIFS(Тех_Движение!$G$2:$G$5111,Тех_Движение!$D$2:$D$5111,$C5031,Тех_Движение!$B$2:$B$5111,"&lt;="&amp;M$3)-$F5031)))</f>
        <v>#VALUE!</v>
      </c>
      <c r="N5031" s="21" t="e">
        <f>IF(OR($B5031="",N$3&lt;$D5031+Настройки!$B$7),0,MAX(0,$E5031-MAX(0,SUMIFS(Тех_Движение!$G$2:$G$5111,Тех_Движение!$D$2:$D$5111,$C5031,Тех_Движение!$B$2:$B$5111,"&lt;="&amp;N$3)-$F5031)))</f>
        <v>#VALUE!</v>
      </c>
      <c r="O5031" s="21" t="e">
        <f>IF(OR($B5031="",O$3&lt;$D5031+Настройки!$B$7),0,MAX(0,$E5031-MAX(0,SUMIFS(Тех_Движение!$G$2:$G$5111,Тех_Движение!$D$2:$D$5111,$C5031,Тех_Движение!$B$2:$B$5111,"&lt;="&amp;O$3)-$F5031)))</f>
        <v>#VALUE!</v>
      </c>
      <c r="P5031" s="21" t="e">
        <f>IF(OR($B5031="",P$3&lt;$D5031+Настройки!$B$7),0,MAX(0,$E5031-MAX(0,SUMIFS(Тех_Движение!$G$2:$G$5111,Тех_Движение!$D$2:$D$5111,$C5031,Тех_Движение!$B$2:$B$5111,"&lt;="&amp;P$3)-$F5031)))</f>
        <v>#VALUE!</v>
      </c>
      <c r="Q5031" s="21" t="e">
        <f>IF(OR($B5031="",Q$3&lt;$D5031+Настройки!$B$7),0,MAX(0,$E5031-MAX(0,SUMIFS(Тех_Движение!$G$2:$G$5111,Тех_Движение!$D$2:$D$5111,$C5031,Тех_Движение!$B$2:$B$5111,"&lt;="&amp;Q$3)-$F5031)))</f>
        <v>#VALUE!</v>
      </c>
      <c r="R5031" s="21" t="str">
        <f t="shared" si="235"/>
        <v/>
      </c>
      <c r="S5031" s="23" t="str">
        <f>IF($B5031="","",VLOOKUP($C5031,Настройки!$A$11:$L$17,9,FALSE))</f>
        <v/>
      </c>
      <c r="T5031" s="23" t="str">
        <f t="shared" si="236"/>
        <v/>
      </c>
    </row>
    <row r="5032" spans="1:20" x14ac:dyDescent="0.3">
      <c r="A5032" s="20">
        <f>Тех_Движение!$A$5029</f>
        <v>5028</v>
      </c>
      <c r="B5032" s="20" t="str">
        <f>IF(Тех_Движение!$F$5029&gt;0,Тех_Движение!$I$5029,"")</f>
        <v/>
      </c>
      <c r="C5032" s="20" t="str">
        <f>IF($B5032="","",Тех_Движение!$D$5029)</f>
        <v/>
      </c>
      <c r="D5032" s="9" t="str">
        <f>IF($B5032="","",Тех_Движение!$B$5029)</f>
        <v/>
      </c>
      <c r="E5032" s="21" t="str">
        <f>IF($B5032="","",Тех_Движение!$F$5029)</f>
        <v/>
      </c>
      <c r="F5032" s="21" t="str">
        <f>IF($B5032="","",SUMIFS($E$5:$E5031,$C$5:$C5031,$C5032))</f>
        <v/>
      </c>
      <c r="G5032" s="21" t="str">
        <f>IF($B5032="","",MAX(0,$E5032-MAX(0,SUMIFS(Тех_Движение!$G$2:$G$5111,Тех_Движение!$D$2:$D$5111,$C5032,Тех_Движение!$B$2:$B$5111,"&lt;="&amp;Настройки!$B$5-1)-$F5032)))</f>
        <v/>
      </c>
      <c r="H5032" s="21" t="str">
        <f>IF($B5032="","",IF(AND($D5032&gt;=Настройки!$B$5,$D5032&lt;=Настройки!$B$6),$E5032,0))</f>
        <v/>
      </c>
      <c r="I5032" s="21" t="str">
        <f t="shared" si="234"/>
        <v/>
      </c>
      <c r="J5032" s="21" t="str">
        <f>IF($B5032="","",MAX(0,$E5032-MAX(0,SUMIFS(Тех_Движение!$G$2:$G$5111,Тех_Движение!$D$2:$D$5111,$C5032,Тех_Движение!$B$2:$B$5111,"&lt;="&amp;Настройки!$B$6)-$F5032)))</f>
        <v/>
      </c>
      <c r="K5032" s="21" t="e">
        <f>IF(OR($B5032="",K$3&lt;$D5032+Настройки!$B$7),0,MAX(0,$E5032-MAX(0,SUMIFS(Тех_Движение!$G$2:$G$5111,Тех_Движение!$D$2:$D$5111,$C5032,Тех_Движение!$B$2:$B$5111,"&lt;="&amp;K$3)-$F5032)))</f>
        <v>#VALUE!</v>
      </c>
      <c r="L5032" s="21" t="e">
        <f>IF(OR($B5032="",L$3&lt;$D5032+Настройки!$B$7),0,MAX(0,$E5032-MAX(0,SUMIFS(Тех_Движение!$G$2:$G$5111,Тех_Движение!$D$2:$D$5111,$C5032,Тех_Движение!$B$2:$B$5111,"&lt;="&amp;L$3)-$F5032)))</f>
        <v>#VALUE!</v>
      </c>
      <c r="M5032" s="21" t="e">
        <f>IF(OR($B5032="",M$3&lt;$D5032+Настройки!$B$7),0,MAX(0,$E5032-MAX(0,SUMIFS(Тех_Движение!$G$2:$G$5111,Тех_Движение!$D$2:$D$5111,$C5032,Тех_Движение!$B$2:$B$5111,"&lt;="&amp;M$3)-$F5032)))</f>
        <v>#VALUE!</v>
      </c>
      <c r="N5032" s="21" t="e">
        <f>IF(OR($B5032="",N$3&lt;$D5032+Настройки!$B$7),0,MAX(0,$E5032-MAX(0,SUMIFS(Тех_Движение!$G$2:$G$5111,Тех_Движение!$D$2:$D$5111,$C5032,Тех_Движение!$B$2:$B$5111,"&lt;="&amp;N$3)-$F5032)))</f>
        <v>#VALUE!</v>
      </c>
      <c r="O5032" s="21" t="e">
        <f>IF(OR($B5032="",O$3&lt;$D5032+Настройки!$B$7),0,MAX(0,$E5032-MAX(0,SUMIFS(Тех_Движение!$G$2:$G$5111,Тех_Движение!$D$2:$D$5111,$C5032,Тех_Движение!$B$2:$B$5111,"&lt;="&amp;O$3)-$F5032)))</f>
        <v>#VALUE!</v>
      </c>
      <c r="P5032" s="21" t="e">
        <f>IF(OR($B5032="",P$3&lt;$D5032+Настройки!$B$7),0,MAX(0,$E5032-MAX(0,SUMIFS(Тех_Движение!$G$2:$G$5111,Тех_Движение!$D$2:$D$5111,$C5032,Тех_Движение!$B$2:$B$5111,"&lt;="&amp;P$3)-$F5032)))</f>
        <v>#VALUE!</v>
      </c>
      <c r="Q5032" s="21" t="e">
        <f>IF(OR($B5032="",Q$3&lt;$D5032+Настройки!$B$7),0,MAX(0,$E5032-MAX(0,SUMIFS(Тех_Движение!$G$2:$G$5111,Тех_Движение!$D$2:$D$5111,$C5032,Тех_Движение!$B$2:$B$5111,"&lt;="&amp;Q$3)-$F5032)))</f>
        <v>#VALUE!</v>
      </c>
      <c r="R5032" s="21" t="str">
        <f t="shared" si="235"/>
        <v/>
      </c>
      <c r="S5032" s="23" t="str">
        <f>IF($B5032="","",VLOOKUP($C5032,Настройки!$A$11:$L$17,9,FALSE))</f>
        <v/>
      </c>
      <c r="T5032" s="23" t="str">
        <f t="shared" si="236"/>
        <v/>
      </c>
    </row>
    <row r="5033" spans="1:20" x14ac:dyDescent="0.3">
      <c r="A5033" s="20">
        <f>Тех_Движение!$A$5030</f>
        <v>5029</v>
      </c>
      <c r="B5033" s="20" t="str">
        <f>IF(Тех_Движение!$F$5030&gt;0,Тех_Движение!$I$5030,"")</f>
        <v/>
      </c>
      <c r="C5033" s="20" t="str">
        <f>IF($B5033="","",Тех_Движение!$D$5030)</f>
        <v/>
      </c>
      <c r="D5033" s="9" t="str">
        <f>IF($B5033="","",Тех_Движение!$B$5030)</f>
        <v/>
      </c>
      <c r="E5033" s="21" t="str">
        <f>IF($B5033="","",Тех_Движение!$F$5030)</f>
        <v/>
      </c>
      <c r="F5033" s="21" t="str">
        <f>IF($B5033="","",SUMIFS($E$5:$E5032,$C$5:$C5032,$C5033))</f>
        <v/>
      </c>
      <c r="G5033" s="21" t="str">
        <f>IF($B5033="","",MAX(0,$E5033-MAX(0,SUMIFS(Тех_Движение!$G$2:$G$5111,Тех_Движение!$D$2:$D$5111,$C5033,Тех_Движение!$B$2:$B$5111,"&lt;="&amp;Настройки!$B$5-1)-$F5033)))</f>
        <v/>
      </c>
      <c r="H5033" s="21" t="str">
        <f>IF($B5033="","",IF(AND($D5033&gt;=Настройки!$B$5,$D5033&lt;=Настройки!$B$6),$E5033,0))</f>
        <v/>
      </c>
      <c r="I5033" s="21" t="str">
        <f t="shared" si="234"/>
        <v/>
      </c>
      <c r="J5033" s="21" t="str">
        <f>IF($B5033="","",MAX(0,$E5033-MAX(0,SUMIFS(Тех_Движение!$G$2:$G$5111,Тех_Движение!$D$2:$D$5111,$C5033,Тех_Движение!$B$2:$B$5111,"&lt;="&amp;Настройки!$B$6)-$F5033)))</f>
        <v/>
      </c>
      <c r="K5033" s="21" t="e">
        <f>IF(OR($B5033="",K$3&lt;$D5033+Настройки!$B$7),0,MAX(0,$E5033-MAX(0,SUMIFS(Тех_Движение!$G$2:$G$5111,Тех_Движение!$D$2:$D$5111,$C5033,Тех_Движение!$B$2:$B$5111,"&lt;="&amp;K$3)-$F5033)))</f>
        <v>#VALUE!</v>
      </c>
      <c r="L5033" s="21" t="e">
        <f>IF(OR($B5033="",L$3&lt;$D5033+Настройки!$B$7),0,MAX(0,$E5033-MAX(0,SUMIFS(Тех_Движение!$G$2:$G$5111,Тех_Движение!$D$2:$D$5111,$C5033,Тех_Движение!$B$2:$B$5111,"&lt;="&amp;L$3)-$F5033)))</f>
        <v>#VALUE!</v>
      </c>
      <c r="M5033" s="21" t="e">
        <f>IF(OR($B5033="",M$3&lt;$D5033+Настройки!$B$7),0,MAX(0,$E5033-MAX(0,SUMIFS(Тех_Движение!$G$2:$G$5111,Тех_Движение!$D$2:$D$5111,$C5033,Тех_Движение!$B$2:$B$5111,"&lt;="&amp;M$3)-$F5033)))</f>
        <v>#VALUE!</v>
      </c>
      <c r="N5033" s="21" t="e">
        <f>IF(OR($B5033="",N$3&lt;$D5033+Настройки!$B$7),0,MAX(0,$E5033-MAX(0,SUMIFS(Тех_Движение!$G$2:$G$5111,Тех_Движение!$D$2:$D$5111,$C5033,Тех_Движение!$B$2:$B$5111,"&lt;="&amp;N$3)-$F5033)))</f>
        <v>#VALUE!</v>
      </c>
      <c r="O5033" s="21" t="e">
        <f>IF(OR($B5033="",O$3&lt;$D5033+Настройки!$B$7),0,MAX(0,$E5033-MAX(0,SUMIFS(Тех_Движение!$G$2:$G$5111,Тех_Движение!$D$2:$D$5111,$C5033,Тех_Движение!$B$2:$B$5111,"&lt;="&amp;O$3)-$F5033)))</f>
        <v>#VALUE!</v>
      </c>
      <c r="P5033" s="21" t="e">
        <f>IF(OR($B5033="",P$3&lt;$D5033+Настройки!$B$7),0,MAX(0,$E5033-MAX(0,SUMIFS(Тех_Движение!$G$2:$G$5111,Тех_Движение!$D$2:$D$5111,$C5033,Тех_Движение!$B$2:$B$5111,"&lt;="&amp;P$3)-$F5033)))</f>
        <v>#VALUE!</v>
      </c>
      <c r="Q5033" s="21" t="e">
        <f>IF(OR($B5033="",Q$3&lt;$D5033+Настройки!$B$7),0,MAX(0,$E5033-MAX(0,SUMIFS(Тех_Движение!$G$2:$G$5111,Тех_Движение!$D$2:$D$5111,$C5033,Тех_Движение!$B$2:$B$5111,"&lt;="&amp;Q$3)-$F5033)))</f>
        <v>#VALUE!</v>
      </c>
      <c r="R5033" s="21" t="str">
        <f t="shared" si="235"/>
        <v/>
      </c>
      <c r="S5033" s="23" t="str">
        <f>IF($B5033="","",VLOOKUP($C5033,Настройки!$A$11:$L$17,9,FALSE))</f>
        <v/>
      </c>
      <c r="T5033" s="23" t="str">
        <f t="shared" si="236"/>
        <v/>
      </c>
    </row>
    <row r="5034" spans="1:20" x14ac:dyDescent="0.3">
      <c r="A5034" s="20">
        <f>Тех_Движение!$A$5031</f>
        <v>5030</v>
      </c>
      <c r="B5034" s="20" t="str">
        <f>IF(Тех_Движение!$F$5031&gt;0,Тех_Движение!$I$5031,"")</f>
        <v/>
      </c>
      <c r="C5034" s="20" t="str">
        <f>IF($B5034="","",Тех_Движение!$D$5031)</f>
        <v/>
      </c>
      <c r="D5034" s="9" t="str">
        <f>IF($B5034="","",Тех_Движение!$B$5031)</f>
        <v/>
      </c>
      <c r="E5034" s="21" t="str">
        <f>IF($B5034="","",Тех_Движение!$F$5031)</f>
        <v/>
      </c>
      <c r="F5034" s="21" t="str">
        <f>IF($B5034="","",SUMIFS($E$5:$E5033,$C$5:$C5033,$C5034))</f>
        <v/>
      </c>
      <c r="G5034" s="21" t="str">
        <f>IF($B5034="","",MAX(0,$E5034-MAX(0,SUMIFS(Тех_Движение!$G$2:$G$5111,Тех_Движение!$D$2:$D$5111,$C5034,Тех_Движение!$B$2:$B$5111,"&lt;="&amp;Настройки!$B$5-1)-$F5034)))</f>
        <v/>
      </c>
      <c r="H5034" s="21" t="str">
        <f>IF($B5034="","",IF(AND($D5034&gt;=Настройки!$B$5,$D5034&lt;=Настройки!$B$6),$E5034,0))</f>
        <v/>
      </c>
      <c r="I5034" s="21" t="str">
        <f t="shared" si="234"/>
        <v/>
      </c>
      <c r="J5034" s="21" t="str">
        <f>IF($B5034="","",MAX(0,$E5034-MAX(0,SUMIFS(Тех_Движение!$G$2:$G$5111,Тех_Движение!$D$2:$D$5111,$C5034,Тех_Движение!$B$2:$B$5111,"&lt;="&amp;Настройки!$B$6)-$F5034)))</f>
        <v/>
      </c>
      <c r="K5034" s="21" t="e">
        <f>IF(OR($B5034="",K$3&lt;$D5034+Настройки!$B$7),0,MAX(0,$E5034-MAX(0,SUMIFS(Тех_Движение!$G$2:$G$5111,Тех_Движение!$D$2:$D$5111,$C5034,Тех_Движение!$B$2:$B$5111,"&lt;="&amp;K$3)-$F5034)))</f>
        <v>#VALUE!</v>
      </c>
      <c r="L5034" s="21" t="e">
        <f>IF(OR($B5034="",L$3&lt;$D5034+Настройки!$B$7),0,MAX(0,$E5034-MAX(0,SUMIFS(Тех_Движение!$G$2:$G$5111,Тех_Движение!$D$2:$D$5111,$C5034,Тех_Движение!$B$2:$B$5111,"&lt;="&amp;L$3)-$F5034)))</f>
        <v>#VALUE!</v>
      </c>
      <c r="M5034" s="21" t="e">
        <f>IF(OR($B5034="",M$3&lt;$D5034+Настройки!$B$7),0,MAX(0,$E5034-MAX(0,SUMIFS(Тех_Движение!$G$2:$G$5111,Тех_Движение!$D$2:$D$5111,$C5034,Тех_Движение!$B$2:$B$5111,"&lt;="&amp;M$3)-$F5034)))</f>
        <v>#VALUE!</v>
      </c>
      <c r="N5034" s="21" t="e">
        <f>IF(OR($B5034="",N$3&lt;$D5034+Настройки!$B$7),0,MAX(0,$E5034-MAX(0,SUMIFS(Тех_Движение!$G$2:$G$5111,Тех_Движение!$D$2:$D$5111,$C5034,Тех_Движение!$B$2:$B$5111,"&lt;="&amp;N$3)-$F5034)))</f>
        <v>#VALUE!</v>
      </c>
      <c r="O5034" s="21" t="e">
        <f>IF(OR($B5034="",O$3&lt;$D5034+Настройки!$B$7),0,MAX(0,$E5034-MAX(0,SUMIFS(Тех_Движение!$G$2:$G$5111,Тех_Движение!$D$2:$D$5111,$C5034,Тех_Движение!$B$2:$B$5111,"&lt;="&amp;O$3)-$F5034)))</f>
        <v>#VALUE!</v>
      </c>
      <c r="P5034" s="21" t="e">
        <f>IF(OR($B5034="",P$3&lt;$D5034+Настройки!$B$7),0,MAX(0,$E5034-MAX(0,SUMIFS(Тех_Движение!$G$2:$G$5111,Тех_Движение!$D$2:$D$5111,$C5034,Тех_Движение!$B$2:$B$5111,"&lt;="&amp;P$3)-$F5034)))</f>
        <v>#VALUE!</v>
      </c>
      <c r="Q5034" s="21" t="e">
        <f>IF(OR($B5034="",Q$3&lt;$D5034+Настройки!$B$7),0,MAX(0,$E5034-MAX(0,SUMIFS(Тех_Движение!$G$2:$G$5111,Тех_Движение!$D$2:$D$5111,$C5034,Тех_Движение!$B$2:$B$5111,"&lt;="&amp;Q$3)-$F5034)))</f>
        <v>#VALUE!</v>
      </c>
      <c r="R5034" s="21" t="str">
        <f t="shared" si="235"/>
        <v/>
      </c>
      <c r="S5034" s="23" t="str">
        <f>IF($B5034="","",VLOOKUP($C5034,Настройки!$A$11:$L$17,9,FALSE))</f>
        <v/>
      </c>
      <c r="T5034" s="23" t="str">
        <f t="shared" si="236"/>
        <v/>
      </c>
    </row>
    <row r="5035" spans="1:20" x14ac:dyDescent="0.3">
      <c r="A5035" s="20">
        <f>Тех_Движение!$A$5032</f>
        <v>5031</v>
      </c>
      <c r="B5035" s="20" t="str">
        <f>IF(Тех_Движение!$F$5032&gt;0,Тех_Движение!$I$5032,"")</f>
        <v/>
      </c>
      <c r="C5035" s="20" t="str">
        <f>IF($B5035="","",Тех_Движение!$D$5032)</f>
        <v/>
      </c>
      <c r="D5035" s="9" t="str">
        <f>IF($B5035="","",Тех_Движение!$B$5032)</f>
        <v/>
      </c>
      <c r="E5035" s="21" t="str">
        <f>IF($B5035="","",Тех_Движение!$F$5032)</f>
        <v/>
      </c>
      <c r="F5035" s="21" t="str">
        <f>IF($B5035="","",SUMIFS($E$5:$E5034,$C$5:$C5034,$C5035))</f>
        <v/>
      </c>
      <c r="G5035" s="21" t="str">
        <f>IF($B5035="","",MAX(0,$E5035-MAX(0,SUMIFS(Тех_Движение!$G$2:$G$5111,Тех_Движение!$D$2:$D$5111,$C5035,Тех_Движение!$B$2:$B$5111,"&lt;="&amp;Настройки!$B$5-1)-$F5035)))</f>
        <v/>
      </c>
      <c r="H5035" s="21" t="str">
        <f>IF($B5035="","",IF(AND($D5035&gt;=Настройки!$B$5,$D5035&lt;=Настройки!$B$6),$E5035,0))</f>
        <v/>
      </c>
      <c r="I5035" s="21" t="str">
        <f t="shared" si="234"/>
        <v/>
      </c>
      <c r="J5035" s="21" t="str">
        <f>IF($B5035="","",MAX(0,$E5035-MAX(0,SUMIFS(Тех_Движение!$G$2:$G$5111,Тех_Движение!$D$2:$D$5111,$C5035,Тех_Движение!$B$2:$B$5111,"&lt;="&amp;Настройки!$B$6)-$F5035)))</f>
        <v/>
      </c>
      <c r="K5035" s="21" t="e">
        <f>IF(OR($B5035="",K$3&lt;$D5035+Настройки!$B$7),0,MAX(0,$E5035-MAX(0,SUMIFS(Тех_Движение!$G$2:$G$5111,Тех_Движение!$D$2:$D$5111,$C5035,Тех_Движение!$B$2:$B$5111,"&lt;="&amp;K$3)-$F5035)))</f>
        <v>#VALUE!</v>
      </c>
      <c r="L5035" s="21" t="e">
        <f>IF(OR($B5035="",L$3&lt;$D5035+Настройки!$B$7),0,MAX(0,$E5035-MAX(0,SUMIFS(Тех_Движение!$G$2:$G$5111,Тех_Движение!$D$2:$D$5111,$C5035,Тех_Движение!$B$2:$B$5111,"&lt;="&amp;L$3)-$F5035)))</f>
        <v>#VALUE!</v>
      </c>
      <c r="M5035" s="21" t="e">
        <f>IF(OR($B5035="",M$3&lt;$D5035+Настройки!$B$7),0,MAX(0,$E5035-MAX(0,SUMIFS(Тех_Движение!$G$2:$G$5111,Тех_Движение!$D$2:$D$5111,$C5035,Тех_Движение!$B$2:$B$5111,"&lt;="&amp;M$3)-$F5035)))</f>
        <v>#VALUE!</v>
      </c>
      <c r="N5035" s="21" t="e">
        <f>IF(OR($B5035="",N$3&lt;$D5035+Настройки!$B$7),0,MAX(0,$E5035-MAX(0,SUMIFS(Тех_Движение!$G$2:$G$5111,Тех_Движение!$D$2:$D$5111,$C5035,Тех_Движение!$B$2:$B$5111,"&lt;="&amp;N$3)-$F5035)))</f>
        <v>#VALUE!</v>
      </c>
      <c r="O5035" s="21" t="e">
        <f>IF(OR($B5035="",O$3&lt;$D5035+Настройки!$B$7),0,MAX(0,$E5035-MAX(0,SUMIFS(Тех_Движение!$G$2:$G$5111,Тех_Движение!$D$2:$D$5111,$C5035,Тех_Движение!$B$2:$B$5111,"&lt;="&amp;O$3)-$F5035)))</f>
        <v>#VALUE!</v>
      </c>
      <c r="P5035" s="21" t="e">
        <f>IF(OR($B5035="",P$3&lt;$D5035+Настройки!$B$7),0,MAX(0,$E5035-MAX(0,SUMIFS(Тех_Движение!$G$2:$G$5111,Тех_Движение!$D$2:$D$5111,$C5035,Тех_Движение!$B$2:$B$5111,"&lt;="&amp;P$3)-$F5035)))</f>
        <v>#VALUE!</v>
      </c>
      <c r="Q5035" s="21" t="e">
        <f>IF(OR($B5035="",Q$3&lt;$D5035+Настройки!$B$7),0,MAX(0,$E5035-MAX(0,SUMIFS(Тех_Движение!$G$2:$G$5111,Тех_Движение!$D$2:$D$5111,$C5035,Тех_Движение!$B$2:$B$5111,"&lt;="&amp;Q$3)-$F5035)))</f>
        <v>#VALUE!</v>
      </c>
      <c r="R5035" s="21" t="str">
        <f t="shared" si="235"/>
        <v/>
      </c>
      <c r="S5035" s="23" t="str">
        <f>IF($B5035="","",VLOOKUP($C5035,Настройки!$A$11:$L$17,9,FALSE))</f>
        <v/>
      </c>
      <c r="T5035" s="23" t="str">
        <f t="shared" si="236"/>
        <v/>
      </c>
    </row>
    <row r="5036" spans="1:20" x14ac:dyDescent="0.3">
      <c r="A5036" s="20">
        <f>Тех_Движение!$A$5033</f>
        <v>5032</v>
      </c>
      <c r="B5036" s="20" t="str">
        <f>IF(Тех_Движение!$F$5033&gt;0,Тех_Движение!$I$5033,"")</f>
        <v/>
      </c>
      <c r="C5036" s="20" t="str">
        <f>IF($B5036="","",Тех_Движение!$D$5033)</f>
        <v/>
      </c>
      <c r="D5036" s="9" t="str">
        <f>IF($B5036="","",Тех_Движение!$B$5033)</f>
        <v/>
      </c>
      <c r="E5036" s="21" t="str">
        <f>IF($B5036="","",Тех_Движение!$F$5033)</f>
        <v/>
      </c>
      <c r="F5036" s="21" t="str">
        <f>IF($B5036="","",SUMIFS($E$5:$E5035,$C$5:$C5035,$C5036))</f>
        <v/>
      </c>
      <c r="G5036" s="21" t="str">
        <f>IF($B5036="","",MAX(0,$E5036-MAX(0,SUMIFS(Тех_Движение!$G$2:$G$5111,Тех_Движение!$D$2:$D$5111,$C5036,Тех_Движение!$B$2:$B$5111,"&lt;="&amp;Настройки!$B$5-1)-$F5036)))</f>
        <v/>
      </c>
      <c r="H5036" s="21" t="str">
        <f>IF($B5036="","",IF(AND($D5036&gt;=Настройки!$B$5,$D5036&lt;=Настройки!$B$6),$E5036,0))</f>
        <v/>
      </c>
      <c r="I5036" s="21" t="str">
        <f t="shared" si="234"/>
        <v/>
      </c>
      <c r="J5036" s="21" t="str">
        <f>IF($B5036="","",MAX(0,$E5036-MAX(0,SUMIFS(Тех_Движение!$G$2:$G$5111,Тех_Движение!$D$2:$D$5111,$C5036,Тех_Движение!$B$2:$B$5111,"&lt;="&amp;Настройки!$B$6)-$F5036)))</f>
        <v/>
      </c>
      <c r="K5036" s="21" t="e">
        <f>IF(OR($B5036="",K$3&lt;$D5036+Настройки!$B$7),0,MAX(0,$E5036-MAX(0,SUMIFS(Тех_Движение!$G$2:$G$5111,Тех_Движение!$D$2:$D$5111,$C5036,Тех_Движение!$B$2:$B$5111,"&lt;="&amp;K$3)-$F5036)))</f>
        <v>#VALUE!</v>
      </c>
      <c r="L5036" s="21" t="e">
        <f>IF(OR($B5036="",L$3&lt;$D5036+Настройки!$B$7),0,MAX(0,$E5036-MAX(0,SUMIFS(Тех_Движение!$G$2:$G$5111,Тех_Движение!$D$2:$D$5111,$C5036,Тех_Движение!$B$2:$B$5111,"&lt;="&amp;L$3)-$F5036)))</f>
        <v>#VALUE!</v>
      </c>
      <c r="M5036" s="21" t="e">
        <f>IF(OR($B5036="",M$3&lt;$D5036+Настройки!$B$7),0,MAX(0,$E5036-MAX(0,SUMIFS(Тех_Движение!$G$2:$G$5111,Тех_Движение!$D$2:$D$5111,$C5036,Тех_Движение!$B$2:$B$5111,"&lt;="&amp;M$3)-$F5036)))</f>
        <v>#VALUE!</v>
      </c>
      <c r="N5036" s="21" t="e">
        <f>IF(OR($B5036="",N$3&lt;$D5036+Настройки!$B$7),0,MAX(0,$E5036-MAX(0,SUMIFS(Тех_Движение!$G$2:$G$5111,Тех_Движение!$D$2:$D$5111,$C5036,Тех_Движение!$B$2:$B$5111,"&lt;="&amp;N$3)-$F5036)))</f>
        <v>#VALUE!</v>
      </c>
      <c r="O5036" s="21" t="e">
        <f>IF(OR($B5036="",O$3&lt;$D5036+Настройки!$B$7),0,MAX(0,$E5036-MAX(0,SUMIFS(Тех_Движение!$G$2:$G$5111,Тех_Движение!$D$2:$D$5111,$C5036,Тех_Движение!$B$2:$B$5111,"&lt;="&amp;O$3)-$F5036)))</f>
        <v>#VALUE!</v>
      </c>
      <c r="P5036" s="21" t="e">
        <f>IF(OR($B5036="",P$3&lt;$D5036+Настройки!$B$7),0,MAX(0,$E5036-MAX(0,SUMIFS(Тех_Движение!$G$2:$G$5111,Тех_Движение!$D$2:$D$5111,$C5036,Тех_Движение!$B$2:$B$5111,"&lt;="&amp;P$3)-$F5036)))</f>
        <v>#VALUE!</v>
      </c>
      <c r="Q5036" s="21" t="e">
        <f>IF(OR($B5036="",Q$3&lt;$D5036+Настройки!$B$7),0,MAX(0,$E5036-MAX(0,SUMIFS(Тех_Движение!$G$2:$G$5111,Тех_Движение!$D$2:$D$5111,$C5036,Тех_Движение!$B$2:$B$5111,"&lt;="&amp;Q$3)-$F5036)))</f>
        <v>#VALUE!</v>
      </c>
      <c r="R5036" s="21" t="str">
        <f t="shared" si="235"/>
        <v/>
      </c>
      <c r="S5036" s="23" t="str">
        <f>IF($B5036="","",VLOOKUP($C5036,Настройки!$A$11:$L$17,9,FALSE))</f>
        <v/>
      </c>
      <c r="T5036" s="23" t="str">
        <f t="shared" si="236"/>
        <v/>
      </c>
    </row>
    <row r="5037" spans="1:20" x14ac:dyDescent="0.3">
      <c r="A5037" s="20">
        <f>Тех_Движение!$A$5034</f>
        <v>5033</v>
      </c>
      <c r="B5037" s="20" t="str">
        <f>IF(Тех_Движение!$F$5034&gt;0,Тех_Движение!$I$5034,"")</f>
        <v/>
      </c>
      <c r="C5037" s="20" t="str">
        <f>IF($B5037="","",Тех_Движение!$D$5034)</f>
        <v/>
      </c>
      <c r="D5037" s="9" t="str">
        <f>IF($B5037="","",Тех_Движение!$B$5034)</f>
        <v/>
      </c>
      <c r="E5037" s="21" t="str">
        <f>IF($B5037="","",Тех_Движение!$F$5034)</f>
        <v/>
      </c>
      <c r="F5037" s="21" t="str">
        <f>IF($B5037="","",SUMIFS($E$5:$E5036,$C$5:$C5036,$C5037))</f>
        <v/>
      </c>
      <c r="G5037" s="21" t="str">
        <f>IF($B5037="","",MAX(0,$E5037-MAX(0,SUMIFS(Тех_Движение!$G$2:$G$5111,Тех_Движение!$D$2:$D$5111,$C5037,Тех_Движение!$B$2:$B$5111,"&lt;="&amp;Настройки!$B$5-1)-$F5037)))</f>
        <v/>
      </c>
      <c r="H5037" s="21" t="str">
        <f>IF($B5037="","",IF(AND($D5037&gt;=Настройки!$B$5,$D5037&lt;=Настройки!$B$6),$E5037,0))</f>
        <v/>
      </c>
      <c r="I5037" s="21" t="str">
        <f t="shared" si="234"/>
        <v/>
      </c>
      <c r="J5037" s="21" t="str">
        <f>IF($B5037="","",MAX(0,$E5037-MAX(0,SUMIFS(Тех_Движение!$G$2:$G$5111,Тех_Движение!$D$2:$D$5111,$C5037,Тех_Движение!$B$2:$B$5111,"&lt;="&amp;Настройки!$B$6)-$F5037)))</f>
        <v/>
      </c>
      <c r="K5037" s="21" t="e">
        <f>IF(OR($B5037="",K$3&lt;$D5037+Настройки!$B$7),0,MAX(0,$E5037-MAX(0,SUMIFS(Тех_Движение!$G$2:$G$5111,Тех_Движение!$D$2:$D$5111,$C5037,Тех_Движение!$B$2:$B$5111,"&lt;="&amp;K$3)-$F5037)))</f>
        <v>#VALUE!</v>
      </c>
      <c r="L5037" s="21" t="e">
        <f>IF(OR($B5037="",L$3&lt;$D5037+Настройки!$B$7),0,MAX(0,$E5037-MAX(0,SUMIFS(Тех_Движение!$G$2:$G$5111,Тех_Движение!$D$2:$D$5111,$C5037,Тех_Движение!$B$2:$B$5111,"&lt;="&amp;L$3)-$F5037)))</f>
        <v>#VALUE!</v>
      </c>
      <c r="M5037" s="21" t="e">
        <f>IF(OR($B5037="",M$3&lt;$D5037+Настройки!$B$7),0,MAX(0,$E5037-MAX(0,SUMIFS(Тех_Движение!$G$2:$G$5111,Тех_Движение!$D$2:$D$5111,$C5037,Тех_Движение!$B$2:$B$5111,"&lt;="&amp;M$3)-$F5037)))</f>
        <v>#VALUE!</v>
      </c>
      <c r="N5037" s="21" t="e">
        <f>IF(OR($B5037="",N$3&lt;$D5037+Настройки!$B$7),0,MAX(0,$E5037-MAX(0,SUMIFS(Тех_Движение!$G$2:$G$5111,Тех_Движение!$D$2:$D$5111,$C5037,Тех_Движение!$B$2:$B$5111,"&lt;="&amp;N$3)-$F5037)))</f>
        <v>#VALUE!</v>
      </c>
      <c r="O5037" s="21" t="e">
        <f>IF(OR($B5037="",O$3&lt;$D5037+Настройки!$B$7),0,MAX(0,$E5037-MAX(0,SUMIFS(Тех_Движение!$G$2:$G$5111,Тех_Движение!$D$2:$D$5111,$C5037,Тех_Движение!$B$2:$B$5111,"&lt;="&amp;O$3)-$F5037)))</f>
        <v>#VALUE!</v>
      </c>
      <c r="P5037" s="21" t="e">
        <f>IF(OR($B5037="",P$3&lt;$D5037+Настройки!$B$7),0,MAX(0,$E5037-MAX(0,SUMIFS(Тех_Движение!$G$2:$G$5111,Тех_Движение!$D$2:$D$5111,$C5037,Тех_Движение!$B$2:$B$5111,"&lt;="&amp;P$3)-$F5037)))</f>
        <v>#VALUE!</v>
      </c>
      <c r="Q5037" s="21" t="e">
        <f>IF(OR($B5037="",Q$3&lt;$D5037+Настройки!$B$7),0,MAX(0,$E5037-MAX(0,SUMIFS(Тех_Движение!$G$2:$G$5111,Тех_Движение!$D$2:$D$5111,$C5037,Тех_Движение!$B$2:$B$5111,"&lt;="&amp;Q$3)-$F5037)))</f>
        <v>#VALUE!</v>
      </c>
      <c r="R5037" s="21" t="str">
        <f t="shared" si="235"/>
        <v/>
      </c>
      <c r="S5037" s="23" t="str">
        <f>IF($B5037="","",VLOOKUP($C5037,Настройки!$A$11:$L$17,9,FALSE))</f>
        <v/>
      </c>
      <c r="T5037" s="23" t="str">
        <f t="shared" si="236"/>
        <v/>
      </c>
    </row>
    <row r="5038" spans="1:20" x14ac:dyDescent="0.3">
      <c r="A5038" s="20">
        <f>Тех_Движение!$A$5035</f>
        <v>5034</v>
      </c>
      <c r="B5038" s="20" t="str">
        <f>IF(Тех_Движение!$F$5035&gt;0,Тех_Движение!$I$5035,"")</f>
        <v/>
      </c>
      <c r="C5038" s="20" t="str">
        <f>IF($B5038="","",Тех_Движение!$D$5035)</f>
        <v/>
      </c>
      <c r="D5038" s="9" t="str">
        <f>IF($B5038="","",Тех_Движение!$B$5035)</f>
        <v/>
      </c>
      <c r="E5038" s="21" t="str">
        <f>IF($B5038="","",Тех_Движение!$F$5035)</f>
        <v/>
      </c>
      <c r="F5038" s="21" t="str">
        <f>IF($B5038="","",SUMIFS($E$5:$E5037,$C$5:$C5037,$C5038))</f>
        <v/>
      </c>
      <c r="G5038" s="21" t="str">
        <f>IF($B5038="","",MAX(0,$E5038-MAX(0,SUMIFS(Тех_Движение!$G$2:$G$5111,Тех_Движение!$D$2:$D$5111,$C5038,Тех_Движение!$B$2:$B$5111,"&lt;="&amp;Настройки!$B$5-1)-$F5038)))</f>
        <v/>
      </c>
      <c r="H5038" s="21" t="str">
        <f>IF($B5038="","",IF(AND($D5038&gt;=Настройки!$B$5,$D5038&lt;=Настройки!$B$6),$E5038,0))</f>
        <v/>
      </c>
      <c r="I5038" s="21" t="str">
        <f t="shared" si="234"/>
        <v/>
      </c>
      <c r="J5038" s="21" t="str">
        <f>IF($B5038="","",MAX(0,$E5038-MAX(0,SUMIFS(Тех_Движение!$G$2:$G$5111,Тех_Движение!$D$2:$D$5111,$C5038,Тех_Движение!$B$2:$B$5111,"&lt;="&amp;Настройки!$B$6)-$F5038)))</f>
        <v/>
      </c>
      <c r="K5038" s="21" t="e">
        <f>IF(OR($B5038="",K$3&lt;$D5038+Настройки!$B$7),0,MAX(0,$E5038-MAX(0,SUMIFS(Тех_Движение!$G$2:$G$5111,Тех_Движение!$D$2:$D$5111,$C5038,Тех_Движение!$B$2:$B$5111,"&lt;="&amp;K$3)-$F5038)))</f>
        <v>#VALUE!</v>
      </c>
      <c r="L5038" s="21" t="e">
        <f>IF(OR($B5038="",L$3&lt;$D5038+Настройки!$B$7),0,MAX(0,$E5038-MAX(0,SUMIFS(Тех_Движение!$G$2:$G$5111,Тех_Движение!$D$2:$D$5111,$C5038,Тех_Движение!$B$2:$B$5111,"&lt;="&amp;L$3)-$F5038)))</f>
        <v>#VALUE!</v>
      </c>
      <c r="M5038" s="21" t="e">
        <f>IF(OR($B5038="",M$3&lt;$D5038+Настройки!$B$7),0,MAX(0,$E5038-MAX(0,SUMIFS(Тех_Движение!$G$2:$G$5111,Тех_Движение!$D$2:$D$5111,$C5038,Тех_Движение!$B$2:$B$5111,"&lt;="&amp;M$3)-$F5038)))</f>
        <v>#VALUE!</v>
      </c>
      <c r="N5038" s="21" t="e">
        <f>IF(OR($B5038="",N$3&lt;$D5038+Настройки!$B$7),0,MAX(0,$E5038-MAX(0,SUMIFS(Тех_Движение!$G$2:$G$5111,Тех_Движение!$D$2:$D$5111,$C5038,Тех_Движение!$B$2:$B$5111,"&lt;="&amp;N$3)-$F5038)))</f>
        <v>#VALUE!</v>
      </c>
      <c r="O5038" s="21" t="e">
        <f>IF(OR($B5038="",O$3&lt;$D5038+Настройки!$B$7),0,MAX(0,$E5038-MAX(0,SUMIFS(Тех_Движение!$G$2:$G$5111,Тех_Движение!$D$2:$D$5111,$C5038,Тех_Движение!$B$2:$B$5111,"&lt;="&amp;O$3)-$F5038)))</f>
        <v>#VALUE!</v>
      </c>
      <c r="P5038" s="21" t="e">
        <f>IF(OR($B5038="",P$3&lt;$D5038+Настройки!$B$7),0,MAX(0,$E5038-MAX(0,SUMIFS(Тех_Движение!$G$2:$G$5111,Тех_Движение!$D$2:$D$5111,$C5038,Тех_Движение!$B$2:$B$5111,"&lt;="&amp;P$3)-$F5038)))</f>
        <v>#VALUE!</v>
      </c>
      <c r="Q5038" s="21" t="e">
        <f>IF(OR($B5038="",Q$3&lt;$D5038+Настройки!$B$7),0,MAX(0,$E5038-MAX(0,SUMIFS(Тех_Движение!$G$2:$G$5111,Тех_Движение!$D$2:$D$5111,$C5038,Тех_Движение!$B$2:$B$5111,"&lt;="&amp;Q$3)-$F5038)))</f>
        <v>#VALUE!</v>
      </c>
      <c r="R5038" s="21" t="str">
        <f t="shared" si="235"/>
        <v/>
      </c>
      <c r="S5038" s="23" t="str">
        <f>IF($B5038="","",VLOOKUP($C5038,Настройки!$A$11:$L$17,9,FALSE))</f>
        <v/>
      </c>
      <c r="T5038" s="23" t="str">
        <f t="shared" si="236"/>
        <v/>
      </c>
    </row>
    <row r="5039" spans="1:20" x14ac:dyDescent="0.3">
      <c r="A5039" s="20">
        <f>Тех_Движение!$A$5036</f>
        <v>5035</v>
      </c>
      <c r="B5039" s="20" t="str">
        <f>IF(Тех_Движение!$F$5036&gt;0,Тех_Движение!$I$5036,"")</f>
        <v/>
      </c>
      <c r="C5039" s="20" t="str">
        <f>IF($B5039="","",Тех_Движение!$D$5036)</f>
        <v/>
      </c>
      <c r="D5039" s="9" t="str">
        <f>IF($B5039="","",Тех_Движение!$B$5036)</f>
        <v/>
      </c>
      <c r="E5039" s="21" t="str">
        <f>IF($B5039="","",Тех_Движение!$F$5036)</f>
        <v/>
      </c>
      <c r="F5039" s="21" t="str">
        <f>IF($B5039="","",SUMIFS($E$5:$E5038,$C$5:$C5038,$C5039))</f>
        <v/>
      </c>
      <c r="G5039" s="21" t="str">
        <f>IF($B5039="","",MAX(0,$E5039-MAX(0,SUMIFS(Тех_Движение!$G$2:$G$5111,Тех_Движение!$D$2:$D$5111,$C5039,Тех_Движение!$B$2:$B$5111,"&lt;="&amp;Настройки!$B$5-1)-$F5039)))</f>
        <v/>
      </c>
      <c r="H5039" s="21" t="str">
        <f>IF($B5039="","",IF(AND($D5039&gt;=Настройки!$B$5,$D5039&lt;=Настройки!$B$6),$E5039,0))</f>
        <v/>
      </c>
      <c r="I5039" s="21" t="str">
        <f t="shared" si="234"/>
        <v/>
      </c>
      <c r="J5039" s="21" t="str">
        <f>IF($B5039="","",MAX(0,$E5039-MAX(0,SUMIFS(Тех_Движение!$G$2:$G$5111,Тех_Движение!$D$2:$D$5111,$C5039,Тех_Движение!$B$2:$B$5111,"&lt;="&amp;Настройки!$B$6)-$F5039)))</f>
        <v/>
      </c>
      <c r="K5039" s="21" t="e">
        <f>IF(OR($B5039="",K$3&lt;$D5039+Настройки!$B$7),0,MAX(0,$E5039-MAX(0,SUMIFS(Тех_Движение!$G$2:$G$5111,Тех_Движение!$D$2:$D$5111,$C5039,Тех_Движение!$B$2:$B$5111,"&lt;="&amp;K$3)-$F5039)))</f>
        <v>#VALUE!</v>
      </c>
      <c r="L5039" s="21" t="e">
        <f>IF(OR($B5039="",L$3&lt;$D5039+Настройки!$B$7),0,MAX(0,$E5039-MAX(0,SUMIFS(Тех_Движение!$G$2:$G$5111,Тех_Движение!$D$2:$D$5111,$C5039,Тех_Движение!$B$2:$B$5111,"&lt;="&amp;L$3)-$F5039)))</f>
        <v>#VALUE!</v>
      </c>
      <c r="M5039" s="21" t="e">
        <f>IF(OR($B5039="",M$3&lt;$D5039+Настройки!$B$7),0,MAX(0,$E5039-MAX(0,SUMIFS(Тех_Движение!$G$2:$G$5111,Тех_Движение!$D$2:$D$5111,$C5039,Тех_Движение!$B$2:$B$5111,"&lt;="&amp;M$3)-$F5039)))</f>
        <v>#VALUE!</v>
      </c>
      <c r="N5039" s="21" t="e">
        <f>IF(OR($B5039="",N$3&lt;$D5039+Настройки!$B$7),0,MAX(0,$E5039-MAX(0,SUMIFS(Тех_Движение!$G$2:$G$5111,Тех_Движение!$D$2:$D$5111,$C5039,Тех_Движение!$B$2:$B$5111,"&lt;="&amp;N$3)-$F5039)))</f>
        <v>#VALUE!</v>
      </c>
      <c r="O5039" s="21" t="e">
        <f>IF(OR($B5039="",O$3&lt;$D5039+Настройки!$B$7),0,MAX(0,$E5039-MAX(0,SUMIFS(Тех_Движение!$G$2:$G$5111,Тех_Движение!$D$2:$D$5111,$C5039,Тех_Движение!$B$2:$B$5111,"&lt;="&amp;O$3)-$F5039)))</f>
        <v>#VALUE!</v>
      </c>
      <c r="P5039" s="21" t="e">
        <f>IF(OR($B5039="",P$3&lt;$D5039+Настройки!$B$7),0,MAX(0,$E5039-MAX(0,SUMIFS(Тех_Движение!$G$2:$G$5111,Тех_Движение!$D$2:$D$5111,$C5039,Тех_Движение!$B$2:$B$5111,"&lt;="&amp;P$3)-$F5039)))</f>
        <v>#VALUE!</v>
      </c>
      <c r="Q5039" s="21" t="e">
        <f>IF(OR($B5039="",Q$3&lt;$D5039+Настройки!$B$7),0,MAX(0,$E5039-MAX(0,SUMIFS(Тех_Движение!$G$2:$G$5111,Тех_Движение!$D$2:$D$5111,$C5039,Тех_Движение!$B$2:$B$5111,"&lt;="&amp;Q$3)-$F5039)))</f>
        <v>#VALUE!</v>
      </c>
      <c r="R5039" s="21" t="str">
        <f t="shared" si="235"/>
        <v/>
      </c>
      <c r="S5039" s="23" t="str">
        <f>IF($B5039="","",VLOOKUP($C5039,Настройки!$A$11:$L$17,9,FALSE))</f>
        <v/>
      </c>
      <c r="T5039" s="23" t="str">
        <f t="shared" si="236"/>
        <v/>
      </c>
    </row>
    <row r="5040" spans="1:20" x14ac:dyDescent="0.3">
      <c r="A5040" s="20">
        <f>Тех_Движение!$A$5037</f>
        <v>5036</v>
      </c>
      <c r="B5040" s="20" t="str">
        <f>IF(Тех_Движение!$F$5037&gt;0,Тех_Движение!$I$5037,"")</f>
        <v/>
      </c>
      <c r="C5040" s="20" t="str">
        <f>IF($B5040="","",Тех_Движение!$D$5037)</f>
        <v/>
      </c>
      <c r="D5040" s="9" t="str">
        <f>IF($B5040="","",Тех_Движение!$B$5037)</f>
        <v/>
      </c>
      <c r="E5040" s="21" t="str">
        <f>IF($B5040="","",Тех_Движение!$F$5037)</f>
        <v/>
      </c>
      <c r="F5040" s="21" t="str">
        <f>IF($B5040="","",SUMIFS($E$5:$E5039,$C$5:$C5039,$C5040))</f>
        <v/>
      </c>
      <c r="G5040" s="21" t="str">
        <f>IF($B5040="","",MAX(0,$E5040-MAX(0,SUMIFS(Тех_Движение!$G$2:$G$5111,Тех_Движение!$D$2:$D$5111,$C5040,Тех_Движение!$B$2:$B$5111,"&lt;="&amp;Настройки!$B$5-1)-$F5040)))</f>
        <v/>
      </c>
      <c r="H5040" s="21" t="str">
        <f>IF($B5040="","",IF(AND($D5040&gt;=Настройки!$B$5,$D5040&lt;=Настройки!$B$6),$E5040,0))</f>
        <v/>
      </c>
      <c r="I5040" s="21" t="str">
        <f t="shared" si="234"/>
        <v/>
      </c>
      <c r="J5040" s="21" t="str">
        <f>IF($B5040="","",MAX(0,$E5040-MAX(0,SUMIFS(Тех_Движение!$G$2:$G$5111,Тех_Движение!$D$2:$D$5111,$C5040,Тех_Движение!$B$2:$B$5111,"&lt;="&amp;Настройки!$B$6)-$F5040)))</f>
        <v/>
      </c>
      <c r="K5040" s="21" t="e">
        <f>IF(OR($B5040="",K$3&lt;$D5040+Настройки!$B$7),0,MAX(0,$E5040-MAX(0,SUMIFS(Тех_Движение!$G$2:$G$5111,Тех_Движение!$D$2:$D$5111,$C5040,Тех_Движение!$B$2:$B$5111,"&lt;="&amp;K$3)-$F5040)))</f>
        <v>#VALUE!</v>
      </c>
      <c r="L5040" s="21" t="e">
        <f>IF(OR($B5040="",L$3&lt;$D5040+Настройки!$B$7),0,MAX(0,$E5040-MAX(0,SUMIFS(Тех_Движение!$G$2:$G$5111,Тех_Движение!$D$2:$D$5111,$C5040,Тех_Движение!$B$2:$B$5111,"&lt;="&amp;L$3)-$F5040)))</f>
        <v>#VALUE!</v>
      </c>
      <c r="M5040" s="21" t="e">
        <f>IF(OR($B5040="",M$3&lt;$D5040+Настройки!$B$7),0,MAX(0,$E5040-MAX(0,SUMIFS(Тех_Движение!$G$2:$G$5111,Тех_Движение!$D$2:$D$5111,$C5040,Тех_Движение!$B$2:$B$5111,"&lt;="&amp;M$3)-$F5040)))</f>
        <v>#VALUE!</v>
      </c>
      <c r="N5040" s="21" t="e">
        <f>IF(OR($B5040="",N$3&lt;$D5040+Настройки!$B$7),0,MAX(0,$E5040-MAX(0,SUMIFS(Тех_Движение!$G$2:$G$5111,Тех_Движение!$D$2:$D$5111,$C5040,Тех_Движение!$B$2:$B$5111,"&lt;="&amp;N$3)-$F5040)))</f>
        <v>#VALUE!</v>
      </c>
      <c r="O5040" s="21" t="e">
        <f>IF(OR($B5040="",O$3&lt;$D5040+Настройки!$B$7),0,MAX(0,$E5040-MAX(0,SUMIFS(Тех_Движение!$G$2:$G$5111,Тех_Движение!$D$2:$D$5111,$C5040,Тех_Движение!$B$2:$B$5111,"&lt;="&amp;O$3)-$F5040)))</f>
        <v>#VALUE!</v>
      </c>
      <c r="P5040" s="21" t="e">
        <f>IF(OR($B5040="",P$3&lt;$D5040+Настройки!$B$7),0,MAX(0,$E5040-MAX(0,SUMIFS(Тех_Движение!$G$2:$G$5111,Тех_Движение!$D$2:$D$5111,$C5040,Тех_Движение!$B$2:$B$5111,"&lt;="&amp;P$3)-$F5040)))</f>
        <v>#VALUE!</v>
      </c>
      <c r="Q5040" s="21" t="e">
        <f>IF(OR($B5040="",Q$3&lt;$D5040+Настройки!$B$7),0,MAX(0,$E5040-MAX(0,SUMIFS(Тех_Движение!$G$2:$G$5111,Тех_Движение!$D$2:$D$5111,$C5040,Тех_Движение!$B$2:$B$5111,"&lt;="&amp;Q$3)-$F5040)))</f>
        <v>#VALUE!</v>
      </c>
      <c r="R5040" s="21" t="str">
        <f t="shared" si="235"/>
        <v/>
      </c>
      <c r="S5040" s="23" t="str">
        <f>IF($B5040="","",VLOOKUP($C5040,Настройки!$A$11:$L$17,9,FALSE))</f>
        <v/>
      </c>
      <c r="T5040" s="23" t="str">
        <f t="shared" si="236"/>
        <v/>
      </c>
    </row>
    <row r="5041" spans="1:20" x14ac:dyDescent="0.3">
      <c r="A5041" s="20">
        <f>Тех_Движение!$A$5038</f>
        <v>5037</v>
      </c>
      <c r="B5041" s="20" t="str">
        <f>IF(Тех_Движение!$F$5038&gt;0,Тех_Движение!$I$5038,"")</f>
        <v/>
      </c>
      <c r="C5041" s="20" t="str">
        <f>IF($B5041="","",Тех_Движение!$D$5038)</f>
        <v/>
      </c>
      <c r="D5041" s="9" t="str">
        <f>IF($B5041="","",Тех_Движение!$B$5038)</f>
        <v/>
      </c>
      <c r="E5041" s="21" t="str">
        <f>IF($B5041="","",Тех_Движение!$F$5038)</f>
        <v/>
      </c>
      <c r="F5041" s="21" t="str">
        <f>IF($B5041="","",SUMIFS($E$5:$E5040,$C$5:$C5040,$C5041))</f>
        <v/>
      </c>
      <c r="G5041" s="21" t="str">
        <f>IF($B5041="","",MAX(0,$E5041-MAX(0,SUMIFS(Тех_Движение!$G$2:$G$5111,Тех_Движение!$D$2:$D$5111,$C5041,Тех_Движение!$B$2:$B$5111,"&lt;="&amp;Настройки!$B$5-1)-$F5041)))</f>
        <v/>
      </c>
      <c r="H5041" s="21" t="str">
        <f>IF($B5041="","",IF(AND($D5041&gt;=Настройки!$B$5,$D5041&lt;=Настройки!$B$6),$E5041,0))</f>
        <v/>
      </c>
      <c r="I5041" s="21" t="str">
        <f t="shared" si="234"/>
        <v/>
      </c>
      <c r="J5041" s="21" t="str">
        <f>IF($B5041="","",MAX(0,$E5041-MAX(0,SUMIFS(Тех_Движение!$G$2:$G$5111,Тех_Движение!$D$2:$D$5111,$C5041,Тех_Движение!$B$2:$B$5111,"&lt;="&amp;Настройки!$B$6)-$F5041)))</f>
        <v/>
      </c>
      <c r="K5041" s="21" t="e">
        <f>IF(OR($B5041="",K$3&lt;$D5041+Настройки!$B$7),0,MAX(0,$E5041-MAX(0,SUMIFS(Тех_Движение!$G$2:$G$5111,Тех_Движение!$D$2:$D$5111,$C5041,Тех_Движение!$B$2:$B$5111,"&lt;="&amp;K$3)-$F5041)))</f>
        <v>#VALUE!</v>
      </c>
      <c r="L5041" s="21" t="e">
        <f>IF(OR($B5041="",L$3&lt;$D5041+Настройки!$B$7),0,MAX(0,$E5041-MAX(0,SUMIFS(Тех_Движение!$G$2:$G$5111,Тех_Движение!$D$2:$D$5111,$C5041,Тех_Движение!$B$2:$B$5111,"&lt;="&amp;L$3)-$F5041)))</f>
        <v>#VALUE!</v>
      </c>
      <c r="M5041" s="21" t="e">
        <f>IF(OR($B5041="",M$3&lt;$D5041+Настройки!$B$7),0,MAX(0,$E5041-MAX(0,SUMIFS(Тех_Движение!$G$2:$G$5111,Тех_Движение!$D$2:$D$5111,$C5041,Тех_Движение!$B$2:$B$5111,"&lt;="&amp;M$3)-$F5041)))</f>
        <v>#VALUE!</v>
      </c>
      <c r="N5041" s="21" t="e">
        <f>IF(OR($B5041="",N$3&lt;$D5041+Настройки!$B$7),0,MAX(0,$E5041-MAX(0,SUMIFS(Тех_Движение!$G$2:$G$5111,Тех_Движение!$D$2:$D$5111,$C5041,Тех_Движение!$B$2:$B$5111,"&lt;="&amp;N$3)-$F5041)))</f>
        <v>#VALUE!</v>
      </c>
      <c r="O5041" s="21" t="e">
        <f>IF(OR($B5041="",O$3&lt;$D5041+Настройки!$B$7),0,MAX(0,$E5041-MAX(0,SUMIFS(Тех_Движение!$G$2:$G$5111,Тех_Движение!$D$2:$D$5111,$C5041,Тех_Движение!$B$2:$B$5111,"&lt;="&amp;O$3)-$F5041)))</f>
        <v>#VALUE!</v>
      </c>
      <c r="P5041" s="21" t="e">
        <f>IF(OR($B5041="",P$3&lt;$D5041+Настройки!$B$7),0,MAX(0,$E5041-MAX(0,SUMIFS(Тех_Движение!$G$2:$G$5111,Тех_Движение!$D$2:$D$5111,$C5041,Тех_Движение!$B$2:$B$5111,"&lt;="&amp;P$3)-$F5041)))</f>
        <v>#VALUE!</v>
      </c>
      <c r="Q5041" s="21" t="e">
        <f>IF(OR($B5041="",Q$3&lt;$D5041+Настройки!$B$7),0,MAX(0,$E5041-MAX(0,SUMIFS(Тех_Движение!$G$2:$G$5111,Тех_Движение!$D$2:$D$5111,$C5041,Тех_Движение!$B$2:$B$5111,"&lt;="&amp;Q$3)-$F5041)))</f>
        <v>#VALUE!</v>
      </c>
      <c r="R5041" s="21" t="str">
        <f t="shared" si="235"/>
        <v/>
      </c>
      <c r="S5041" s="23" t="str">
        <f>IF($B5041="","",VLOOKUP($C5041,Настройки!$A$11:$L$17,9,FALSE))</f>
        <v/>
      </c>
      <c r="T5041" s="23" t="str">
        <f t="shared" si="236"/>
        <v/>
      </c>
    </row>
    <row r="5042" spans="1:20" x14ac:dyDescent="0.3">
      <c r="A5042" s="20">
        <f>Тех_Движение!$A$5039</f>
        <v>5038</v>
      </c>
      <c r="B5042" s="20" t="str">
        <f>IF(Тех_Движение!$F$5039&gt;0,Тех_Движение!$I$5039,"")</f>
        <v/>
      </c>
      <c r="C5042" s="20" t="str">
        <f>IF($B5042="","",Тех_Движение!$D$5039)</f>
        <v/>
      </c>
      <c r="D5042" s="9" t="str">
        <f>IF($B5042="","",Тех_Движение!$B$5039)</f>
        <v/>
      </c>
      <c r="E5042" s="21" t="str">
        <f>IF($B5042="","",Тех_Движение!$F$5039)</f>
        <v/>
      </c>
      <c r="F5042" s="21" t="str">
        <f>IF($B5042="","",SUMIFS($E$5:$E5041,$C$5:$C5041,$C5042))</f>
        <v/>
      </c>
      <c r="G5042" s="21" t="str">
        <f>IF($B5042="","",MAX(0,$E5042-MAX(0,SUMIFS(Тех_Движение!$G$2:$G$5111,Тех_Движение!$D$2:$D$5111,$C5042,Тех_Движение!$B$2:$B$5111,"&lt;="&amp;Настройки!$B$5-1)-$F5042)))</f>
        <v/>
      </c>
      <c r="H5042" s="21" t="str">
        <f>IF($B5042="","",IF(AND($D5042&gt;=Настройки!$B$5,$D5042&lt;=Настройки!$B$6),$E5042,0))</f>
        <v/>
      </c>
      <c r="I5042" s="21" t="str">
        <f t="shared" si="234"/>
        <v/>
      </c>
      <c r="J5042" s="21" t="str">
        <f>IF($B5042="","",MAX(0,$E5042-MAX(0,SUMIFS(Тех_Движение!$G$2:$G$5111,Тех_Движение!$D$2:$D$5111,$C5042,Тех_Движение!$B$2:$B$5111,"&lt;="&amp;Настройки!$B$6)-$F5042)))</f>
        <v/>
      </c>
      <c r="K5042" s="21" t="e">
        <f>IF(OR($B5042="",K$3&lt;$D5042+Настройки!$B$7),0,MAX(0,$E5042-MAX(0,SUMIFS(Тех_Движение!$G$2:$G$5111,Тех_Движение!$D$2:$D$5111,$C5042,Тех_Движение!$B$2:$B$5111,"&lt;="&amp;K$3)-$F5042)))</f>
        <v>#VALUE!</v>
      </c>
      <c r="L5042" s="21" t="e">
        <f>IF(OR($B5042="",L$3&lt;$D5042+Настройки!$B$7),0,MAX(0,$E5042-MAX(0,SUMIFS(Тех_Движение!$G$2:$G$5111,Тех_Движение!$D$2:$D$5111,$C5042,Тех_Движение!$B$2:$B$5111,"&lt;="&amp;L$3)-$F5042)))</f>
        <v>#VALUE!</v>
      </c>
      <c r="M5042" s="21" t="e">
        <f>IF(OR($B5042="",M$3&lt;$D5042+Настройки!$B$7),0,MAX(0,$E5042-MAX(0,SUMIFS(Тех_Движение!$G$2:$G$5111,Тех_Движение!$D$2:$D$5111,$C5042,Тех_Движение!$B$2:$B$5111,"&lt;="&amp;M$3)-$F5042)))</f>
        <v>#VALUE!</v>
      </c>
      <c r="N5042" s="21" t="e">
        <f>IF(OR($B5042="",N$3&lt;$D5042+Настройки!$B$7),0,MAX(0,$E5042-MAX(0,SUMIFS(Тех_Движение!$G$2:$G$5111,Тех_Движение!$D$2:$D$5111,$C5042,Тех_Движение!$B$2:$B$5111,"&lt;="&amp;N$3)-$F5042)))</f>
        <v>#VALUE!</v>
      </c>
      <c r="O5042" s="21" t="e">
        <f>IF(OR($B5042="",O$3&lt;$D5042+Настройки!$B$7),0,MAX(0,$E5042-MAX(0,SUMIFS(Тех_Движение!$G$2:$G$5111,Тех_Движение!$D$2:$D$5111,$C5042,Тех_Движение!$B$2:$B$5111,"&lt;="&amp;O$3)-$F5042)))</f>
        <v>#VALUE!</v>
      </c>
      <c r="P5042" s="21" t="e">
        <f>IF(OR($B5042="",P$3&lt;$D5042+Настройки!$B$7),0,MAX(0,$E5042-MAX(0,SUMIFS(Тех_Движение!$G$2:$G$5111,Тех_Движение!$D$2:$D$5111,$C5042,Тех_Движение!$B$2:$B$5111,"&lt;="&amp;P$3)-$F5042)))</f>
        <v>#VALUE!</v>
      </c>
      <c r="Q5042" s="21" t="e">
        <f>IF(OR($B5042="",Q$3&lt;$D5042+Настройки!$B$7),0,MAX(0,$E5042-MAX(0,SUMIFS(Тех_Движение!$G$2:$G$5111,Тех_Движение!$D$2:$D$5111,$C5042,Тех_Движение!$B$2:$B$5111,"&lt;="&amp;Q$3)-$F5042)))</f>
        <v>#VALUE!</v>
      </c>
      <c r="R5042" s="21" t="str">
        <f t="shared" si="235"/>
        <v/>
      </c>
      <c r="S5042" s="23" t="str">
        <f>IF($B5042="","",VLOOKUP($C5042,Настройки!$A$11:$L$17,9,FALSE))</f>
        <v/>
      </c>
      <c r="T5042" s="23" t="str">
        <f t="shared" si="236"/>
        <v/>
      </c>
    </row>
    <row r="5043" spans="1:20" x14ac:dyDescent="0.3">
      <c r="A5043" s="20">
        <f>Тех_Движение!$A$5040</f>
        <v>5039</v>
      </c>
      <c r="B5043" s="20" t="str">
        <f>IF(Тех_Движение!$F$5040&gt;0,Тех_Движение!$I$5040,"")</f>
        <v/>
      </c>
      <c r="C5043" s="20" t="str">
        <f>IF($B5043="","",Тех_Движение!$D$5040)</f>
        <v/>
      </c>
      <c r="D5043" s="9" t="str">
        <f>IF($B5043="","",Тех_Движение!$B$5040)</f>
        <v/>
      </c>
      <c r="E5043" s="21" t="str">
        <f>IF($B5043="","",Тех_Движение!$F$5040)</f>
        <v/>
      </c>
      <c r="F5043" s="21" t="str">
        <f>IF($B5043="","",SUMIFS($E$5:$E5042,$C$5:$C5042,$C5043))</f>
        <v/>
      </c>
      <c r="G5043" s="21" t="str">
        <f>IF($B5043="","",MAX(0,$E5043-MAX(0,SUMIFS(Тех_Движение!$G$2:$G$5111,Тех_Движение!$D$2:$D$5111,$C5043,Тех_Движение!$B$2:$B$5111,"&lt;="&amp;Настройки!$B$5-1)-$F5043)))</f>
        <v/>
      </c>
      <c r="H5043" s="21" t="str">
        <f>IF($B5043="","",IF(AND($D5043&gt;=Настройки!$B$5,$D5043&lt;=Настройки!$B$6),$E5043,0))</f>
        <v/>
      </c>
      <c r="I5043" s="21" t="str">
        <f t="shared" si="234"/>
        <v/>
      </c>
      <c r="J5043" s="21" t="str">
        <f>IF($B5043="","",MAX(0,$E5043-MAX(0,SUMIFS(Тех_Движение!$G$2:$G$5111,Тех_Движение!$D$2:$D$5111,$C5043,Тех_Движение!$B$2:$B$5111,"&lt;="&amp;Настройки!$B$6)-$F5043)))</f>
        <v/>
      </c>
      <c r="K5043" s="21" t="e">
        <f>IF(OR($B5043="",K$3&lt;$D5043+Настройки!$B$7),0,MAX(0,$E5043-MAX(0,SUMIFS(Тех_Движение!$G$2:$G$5111,Тех_Движение!$D$2:$D$5111,$C5043,Тех_Движение!$B$2:$B$5111,"&lt;="&amp;K$3)-$F5043)))</f>
        <v>#VALUE!</v>
      </c>
      <c r="L5043" s="21" t="e">
        <f>IF(OR($B5043="",L$3&lt;$D5043+Настройки!$B$7),0,MAX(0,$E5043-MAX(0,SUMIFS(Тех_Движение!$G$2:$G$5111,Тех_Движение!$D$2:$D$5111,$C5043,Тех_Движение!$B$2:$B$5111,"&lt;="&amp;L$3)-$F5043)))</f>
        <v>#VALUE!</v>
      </c>
      <c r="M5043" s="21" t="e">
        <f>IF(OR($B5043="",M$3&lt;$D5043+Настройки!$B$7),0,MAX(0,$E5043-MAX(0,SUMIFS(Тех_Движение!$G$2:$G$5111,Тех_Движение!$D$2:$D$5111,$C5043,Тех_Движение!$B$2:$B$5111,"&lt;="&amp;M$3)-$F5043)))</f>
        <v>#VALUE!</v>
      </c>
      <c r="N5043" s="21" t="e">
        <f>IF(OR($B5043="",N$3&lt;$D5043+Настройки!$B$7),0,MAX(0,$E5043-MAX(0,SUMIFS(Тех_Движение!$G$2:$G$5111,Тех_Движение!$D$2:$D$5111,$C5043,Тех_Движение!$B$2:$B$5111,"&lt;="&amp;N$3)-$F5043)))</f>
        <v>#VALUE!</v>
      </c>
      <c r="O5043" s="21" t="e">
        <f>IF(OR($B5043="",O$3&lt;$D5043+Настройки!$B$7),0,MAX(0,$E5043-MAX(0,SUMIFS(Тех_Движение!$G$2:$G$5111,Тех_Движение!$D$2:$D$5111,$C5043,Тех_Движение!$B$2:$B$5111,"&lt;="&amp;O$3)-$F5043)))</f>
        <v>#VALUE!</v>
      </c>
      <c r="P5043" s="21" t="e">
        <f>IF(OR($B5043="",P$3&lt;$D5043+Настройки!$B$7),0,MAX(0,$E5043-MAX(0,SUMIFS(Тех_Движение!$G$2:$G$5111,Тех_Движение!$D$2:$D$5111,$C5043,Тех_Движение!$B$2:$B$5111,"&lt;="&amp;P$3)-$F5043)))</f>
        <v>#VALUE!</v>
      </c>
      <c r="Q5043" s="21" t="e">
        <f>IF(OR($B5043="",Q$3&lt;$D5043+Настройки!$B$7),0,MAX(0,$E5043-MAX(0,SUMIFS(Тех_Движение!$G$2:$G$5111,Тех_Движение!$D$2:$D$5111,$C5043,Тех_Движение!$B$2:$B$5111,"&lt;="&amp;Q$3)-$F5043)))</f>
        <v>#VALUE!</v>
      </c>
      <c r="R5043" s="21" t="str">
        <f t="shared" si="235"/>
        <v/>
      </c>
      <c r="S5043" s="23" t="str">
        <f>IF($B5043="","",VLOOKUP($C5043,Настройки!$A$11:$L$17,9,FALSE))</f>
        <v/>
      </c>
      <c r="T5043" s="23" t="str">
        <f t="shared" si="236"/>
        <v/>
      </c>
    </row>
    <row r="5044" spans="1:20" x14ac:dyDescent="0.3">
      <c r="A5044" s="20">
        <f>Тех_Движение!$A$5041</f>
        <v>5040</v>
      </c>
      <c r="B5044" s="20" t="str">
        <f>IF(Тех_Движение!$F$5041&gt;0,Тех_Движение!$I$5041,"")</f>
        <v/>
      </c>
      <c r="C5044" s="20" t="str">
        <f>IF($B5044="","",Тех_Движение!$D$5041)</f>
        <v/>
      </c>
      <c r="D5044" s="9" t="str">
        <f>IF($B5044="","",Тех_Движение!$B$5041)</f>
        <v/>
      </c>
      <c r="E5044" s="21" t="str">
        <f>IF($B5044="","",Тех_Движение!$F$5041)</f>
        <v/>
      </c>
      <c r="F5044" s="21" t="str">
        <f>IF($B5044="","",SUMIFS($E$5:$E5043,$C$5:$C5043,$C5044))</f>
        <v/>
      </c>
      <c r="G5044" s="21" t="str">
        <f>IF($B5044="","",MAX(0,$E5044-MAX(0,SUMIFS(Тех_Движение!$G$2:$G$5111,Тех_Движение!$D$2:$D$5111,$C5044,Тех_Движение!$B$2:$B$5111,"&lt;="&amp;Настройки!$B$5-1)-$F5044)))</f>
        <v/>
      </c>
      <c r="H5044" s="21" t="str">
        <f>IF($B5044="","",IF(AND($D5044&gt;=Настройки!$B$5,$D5044&lt;=Настройки!$B$6),$E5044,0))</f>
        <v/>
      </c>
      <c r="I5044" s="21" t="str">
        <f t="shared" si="234"/>
        <v/>
      </c>
      <c r="J5044" s="21" t="str">
        <f>IF($B5044="","",MAX(0,$E5044-MAX(0,SUMIFS(Тех_Движение!$G$2:$G$5111,Тех_Движение!$D$2:$D$5111,$C5044,Тех_Движение!$B$2:$B$5111,"&lt;="&amp;Настройки!$B$6)-$F5044)))</f>
        <v/>
      </c>
      <c r="K5044" s="21" t="e">
        <f>IF(OR($B5044="",K$3&lt;$D5044+Настройки!$B$7),0,MAX(0,$E5044-MAX(0,SUMIFS(Тех_Движение!$G$2:$G$5111,Тех_Движение!$D$2:$D$5111,$C5044,Тех_Движение!$B$2:$B$5111,"&lt;="&amp;K$3)-$F5044)))</f>
        <v>#VALUE!</v>
      </c>
      <c r="L5044" s="21" t="e">
        <f>IF(OR($B5044="",L$3&lt;$D5044+Настройки!$B$7),0,MAX(0,$E5044-MAX(0,SUMIFS(Тех_Движение!$G$2:$G$5111,Тех_Движение!$D$2:$D$5111,$C5044,Тех_Движение!$B$2:$B$5111,"&lt;="&amp;L$3)-$F5044)))</f>
        <v>#VALUE!</v>
      </c>
      <c r="M5044" s="21" t="e">
        <f>IF(OR($B5044="",M$3&lt;$D5044+Настройки!$B$7),0,MAX(0,$E5044-MAX(0,SUMIFS(Тех_Движение!$G$2:$G$5111,Тех_Движение!$D$2:$D$5111,$C5044,Тех_Движение!$B$2:$B$5111,"&lt;="&amp;M$3)-$F5044)))</f>
        <v>#VALUE!</v>
      </c>
      <c r="N5044" s="21" t="e">
        <f>IF(OR($B5044="",N$3&lt;$D5044+Настройки!$B$7),0,MAX(0,$E5044-MAX(0,SUMIFS(Тех_Движение!$G$2:$G$5111,Тех_Движение!$D$2:$D$5111,$C5044,Тех_Движение!$B$2:$B$5111,"&lt;="&amp;N$3)-$F5044)))</f>
        <v>#VALUE!</v>
      </c>
      <c r="O5044" s="21" t="e">
        <f>IF(OR($B5044="",O$3&lt;$D5044+Настройки!$B$7),0,MAX(0,$E5044-MAX(0,SUMIFS(Тех_Движение!$G$2:$G$5111,Тех_Движение!$D$2:$D$5111,$C5044,Тех_Движение!$B$2:$B$5111,"&lt;="&amp;O$3)-$F5044)))</f>
        <v>#VALUE!</v>
      </c>
      <c r="P5044" s="21" t="e">
        <f>IF(OR($B5044="",P$3&lt;$D5044+Настройки!$B$7),0,MAX(0,$E5044-MAX(0,SUMIFS(Тех_Движение!$G$2:$G$5111,Тех_Движение!$D$2:$D$5111,$C5044,Тех_Движение!$B$2:$B$5111,"&lt;="&amp;P$3)-$F5044)))</f>
        <v>#VALUE!</v>
      </c>
      <c r="Q5044" s="21" t="e">
        <f>IF(OR($B5044="",Q$3&lt;$D5044+Настройки!$B$7),0,MAX(0,$E5044-MAX(0,SUMIFS(Тех_Движение!$G$2:$G$5111,Тех_Движение!$D$2:$D$5111,$C5044,Тех_Движение!$B$2:$B$5111,"&lt;="&amp;Q$3)-$F5044)))</f>
        <v>#VALUE!</v>
      </c>
      <c r="R5044" s="21" t="str">
        <f t="shared" si="235"/>
        <v/>
      </c>
      <c r="S5044" s="23" t="str">
        <f>IF($B5044="","",VLOOKUP($C5044,Настройки!$A$11:$L$17,9,FALSE))</f>
        <v/>
      </c>
      <c r="T5044" s="23" t="str">
        <f t="shared" si="236"/>
        <v/>
      </c>
    </row>
    <row r="5045" spans="1:20" x14ac:dyDescent="0.3">
      <c r="A5045" s="20">
        <f>Тех_Движение!$A$5042</f>
        <v>5041</v>
      </c>
      <c r="B5045" s="20" t="str">
        <f>IF(Тех_Движение!$F$5042&gt;0,Тех_Движение!$I$5042,"")</f>
        <v/>
      </c>
      <c r="C5045" s="20" t="str">
        <f>IF($B5045="","",Тех_Движение!$D$5042)</f>
        <v/>
      </c>
      <c r="D5045" s="9" t="str">
        <f>IF($B5045="","",Тех_Движение!$B$5042)</f>
        <v/>
      </c>
      <c r="E5045" s="21" t="str">
        <f>IF($B5045="","",Тех_Движение!$F$5042)</f>
        <v/>
      </c>
      <c r="F5045" s="21" t="str">
        <f>IF($B5045="","",SUMIFS($E$5:$E5044,$C$5:$C5044,$C5045))</f>
        <v/>
      </c>
      <c r="G5045" s="21" t="str">
        <f>IF($B5045="","",MAX(0,$E5045-MAX(0,SUMIFS(Тех_Движение!$G$2:$G$5111,Тех_Движение!$D$2:$D$5111,$C5045,Тех_Движение!$B$2:$B$5111,"&lt;="&amp;Настройки!$B$5-1)-$F5045)))</f>
        <v/>
      </c>
      <c r="H5045" s="21" t="str">
        <f>IF($B5045="","",IF(AND($D5045&gt;=Настройки!$B$5,$D5045&lt;=Настройки!$B$6),$E5045,0))</f>
        <v/>
      </c>
      <c r="I5045" s="21" t="str">
        <f t="shared" si="234"/>
        <v/>
      </c>
      <c r="J5045" s="21" t="str">
        <f>IF($B5045="","",MAX(0,$E5045-MAX(0,SUMIFS(Тех_Движение!$G$2:$G$5111,Тех_Движение!$D$2:$D$5111,$C5045,Тех_Движение!$B$2:$B$5111,"&lt;="&amp;Настройки!$B$6)-$F5045)))</f>
        <v/>
      </c>
      <c r="K5045" s="21" t="e">
        <f>IF(OR($B5045="",K$3&lt;$D5045+Настройки!$B$7),0,MAX(0,$E5045-MAX(0,SUMIFS(Тех_Движение!$G$2:$G$5111,Тех_Движение!$D$2:$D$5111,$C5045,Тех_Движение!$B$2:$B$5111,"&lt;="&amp;K$3)-$F5045)))</f>
        <v>#VALUE!</v>
      </c>
      <c r="L5045" s="21" t="e">
        <f>IF(OR($B5045="",L$3&lt;$D5045+Настройки!$B$7),0,MAX(0,$E5045-MAX(0,SUMIFS(Тех_Движение!$G$2:$G$5111,Тех_Движение!$D$2:$D$5111,$C5045,Тех_Движение!$B$2:$B$5111,"&lt;="&amp;L$3)-$F5045)))</f>
        <v>#VALUE!</v>
      </c>
      <c r="M5045" s="21" t="e">
        <f>IF(OR($B5045="",M$3&lt;$D5045+Настройки!$B$7),0,MAX(0,$E5045-MAX(0,SUMIFS(Тех_Движение!$G$2:$G$5111,Тех_Движение!$D$2:$D$5111,$C5045,Тех_Движение!$B$2:$B$5111,"&lt;="&amp;M$3)-$F5045)))</f>
        <v>#VALUE!</v>
      </c>
      <c r="N5045" s="21" t="e">
        <f>IF(OR($B5045="",N$3&lt;$D5045+Настройки!$B$7),0,MAX(0,$E5045-MAX(0,SUMIFS(Тех_Движение!$G$2:$G$5111,Тех_Движение!$D$2:$D$5111,$C5045,Тех_Движение!$B$2:$B$5111,"&lt;="&amp;N$3)-$F5045)))</f>
        <v>#VALUE!</v>
      </c>
      <c r="O5045" s="21" t="e">
        <f>IF(OR($B5045="",O$3&lt;$D5045+Настройки!$B$7),0,MAX(0,$E5045-MAX(0,SUMIFS(Тех_Движение!$G$2:$G$5111,Тех_Движение!$D$2:$D$5111,$C5045,Тех_Движение!$B$2:$B$5111,"&lt;="&amp;O$3)-$F5045)))</f>
        <v>#VALUE!</v>
      </c>
      <c r="P5045" s="21" t="e">
        <f>IF(OR($B5045="",P$3&lt;$D5045+Настройки!$B$7),0,MAX(0,$E5045-MAX(0,SUMIFS(Тех_Движение!$G$2:$G$5111,Тех_Движение!$D$2:$D$5111,$C5045,Тех_Движение!$B$2:$B$5111,"&lt;="&amp;P$3)-$F5045)))</f>
        <v>#VALUE!</v>
      </c>
      <c r="Q5045" s="21" t="e">
        <f>IF(OR($B5045="",Q$3&lt;$D5045+Настройки!$B$7),0,MAX(0,$E5045-MAX(0,SUMIFS(Тех_Движение!$G$2:$G$5111,Тех_Движение!$D$2:$D$5111,$C5045,Тех_Движение!$B$2:$B$5111,"&lt;="&amp;Q$3)-$F5045)))</f>
        <v>#VALUE!</v>
      </c>
      <c r="R5045" s="21" t="str">
        <f t="shared" si="235"/>
        <v/>
      </c>
      <c r="S5045" s="23" t="str">
        <f>IF($B5045="","",VLOOKUP($C5045,Настройки!$A$11:$L$17,9,FALSE))</f>
        <v/>
      </c>
      <c r="T5045" s="23" t="str">
        <f t="shared" si="236"/>
        <v/>
      </c>
    </row>
    <row r="5046" spans="1:20" x14ac:dyDescent="0.3">
      <c r="A5046" s="20">
        <f>Тех_Движение!$A$5043</f>
        <v>5042</v>
      </c>
      <c r="B5046" s="20" t="str">
        <f>IF(Тех_Движение!$F$5043&gt;0,Тех_Движение!$I$5043,"")</f>
        <v/>
      </c>
      <c r="C5046" s="20" t="str">
        <f>IF($B5046="","",Тех_Движение!$D$5043)</f>
        <v/>
      </c>
      <c r="D5046" s="9" t="str">
        <f>IF($B5046="","",Тех_Движение!$B$5043)</f>
        <v/>
      </c>
      <c r="E5046" s="21" t="str">
        <f>IF($B5046="","",Тех_Движение!$F$5043)</f>
        <v/>
      </c>
      <c r="F5046" s="21" t="str">
        <f>IF($B5046="","",SUMIFS($E$5:$E5045,$C$5:$C5045,$C5046))</f>
        <v/>
      </c>
      <c r="G5046" s="21" t="str">
        <f>IF($B5046="","",MAX(0,$E5046-MAX(0,SUMIFS(Тех_Движение!$G$2:$G$5111,Тех_Движение!$D$2:$D$5111,$C5046,Тех_Движение!$B$2:$B$5111,"&lt;="&amp;Настройки!$B$5-1)-$F5046)))</f>
        <v/>
      </c>
      <c r="H5046" s="21" t="str">
        <f>IF($B5046="","",IF(AND($D5046&gt;=Настройки!$B$5,$D5046&lt;=Настройки!$B$6),$E5046,0))</f>
        <v/>
      </c>
      <c r="I5046" s="21" t="str">
        <f t="shared" si="234"/>
        <v/>
      </c>
      <c r="J5046" s="21" t="str">
        <f>IF($B5046="","",MAX(0,$E5046-MAX(0,SUMIFS(Тех_Движение!$G$2:$G$5111,Тех_Движение!$D$2:$D$5111,$C5046,Тех_Движение!$B$2:$B$5111,"&lt;="&amp;Настройки!$B$6)-$F5046)))</f>
        <v/>
      </c>
      <c r="K5046" s="21" t="e">
        <f>IF(OR($B5046="",K$3&lt;$D5046+Настройки!$B$7),0,MAX(0,$E5046-MAX(0,SUMIFS(Тех_Движение!$G$2:$G$5111,Тех_Движение!$D$2:$D$5111,$C5046,Тех_Движение!$B$2:$B$5111,"&lt;="&amp;K$3)-$F5046)))</f>
        <v>#VALUE!</v>
      </c>
      <c r="L5046" s="21" t="e">
        <f>IF(OR($B5046="",L$3&lt;$D5046+Настройки!$B$7),0,MAX(0,$E5046-MAX(0,SUMIFS(Тех_Движение!$G$2:$G$5111,Тех_Движение!$D$2:$D$5111,$C5046,Тех_Движение!$B$2:$B$5111,"&lt;="&amp;L$3)-$F5046)))</f>
        <v>#VALUE!</v>
      </c>
      <c r="M5046" s="21" t="e">
        <f>IF(OR($B5046="",M$3&lt;$D5046+Настройки!$B$7),0,MAX(0,$E5046-MAX(0,SUMIFS(Тех_Движение!$G$2:$G$5111,Тех_Движение!$D$2:$D$5111,$C5046,Тех_Движение!$B$2:$B$5111,"&lt;="&amp;M$3)-$F5046)))</f>
        <v>#VALUE!</v>
      </c>
      <c r="N5046" s="21" t="e">
        <f>IF(OR($B5046="",N$3&lt;$D5046+Настройки!$B$7),0,MAX(0,$E5046-MAX(0,SUMIFS(Тех_Движение!$G$2:$G$5111,Тех_Движение!$D$2:$D$5111,$C5046,Тех_Движение!$B$2:$B$5111,"&lt;="&amp;N$3)-$F5046)))</f>
        <v>#VALUE!</v>
      </c>
      <c r="O5046" s="21" t="e">
        <f>IF(OR($B5046="",O$3&lt;$D5046+Настройки!$B$7),0,MAX(0,$E5046-MAX(0,SUMIFS(Тех_Движение!$G$2:$G$5111,Тех_Движение!$D$2:$D$5111,$C5046,Тех_Движение!$B$2:$B$5111,"&lt;="&amp;O$3)-$F5046)))</f>
        <v>#VALUE!</v>
      </c>
      <c r="P5046" s="21" t="e">
        <f>IF(OR($B5046="",P$3&lt;$D5046+Настройки!$B$7),0,MAX(0,$E5046-MAX(0,SUMIFS(Тех_Движение!$G$2:$G$5111,Тех_Движение!$D$2:$D$5111,$C5046,Тех_Движение!$B$2:$B$5111,"&lt;="&amp;P$3)-$F5046)))</f>
        <v>#VALUE!</v>
      </c>
      <c r="Q5046" s="21" t="e">
        <f>IF(OR($B5046="",Q$3&lt;$D5046+Настройки!$B$7),0,MAX(0,$E5046-MAX(0,SUMIFS(Тех_Движение!$G$2:$G$5111,Тех_Движение!$D$2:$D$5111,$C5046,Тех_Движение!$B$2:$B$5111,"&lt;="&amp;Q$3)-$F5046)))</f>
        <v>#VALUE!</v>
      </c>
      <c r="R5046" s="21" t="str">
        <f t="shared" si="235"/>
        <v/>
      </c>
      <c r="S5046" s="23" t="str">
        <f>IF($B5046="","",VLOOKUP($C5046,Настройки!$A$11:$L$17,9,FALSE))</f>
        <v/>
      </c>
      <c r="T5046" s="23" t="str">
        <f t="shared" si="236"/>
        <v/>
      </c>
    </row>
    <row r="5047" spans="1:20" x14ac:dyDescent="0.3">
      <c r="A5047" s="20">
        <f>Тех_Движение!$A$5044</f>
        <v>5043</v>
      </c>
      <c r="B5047" s="20" t="str">
        <f>IF(Тех_Движение!$F$5044&gt;0,Тех_Движение!$I$5044,"")</f>
        <v/>
      </c>
      <c r="C5047" s="20" t="str">
        <f>IF($B5047="","",Тех_Движение!$D$5044)</f>
        <v/>
      </c>
      <c r="D5047" s="9" t="str">
        <f>IF($B5047="","",Тех_Движение!$B$5044)</f>
        <v/>
      </c>
      <c r="E5047" s="21" t="str">
        <f>IF($B5047="","",Тех_Движение!$F$5044)</f>
        <v/>
      </c>
      <c r="F5047" s="21" t="str">
        <f>IF($B5047="","",SUMIFS($E$5:$E5046,$C$5:$C5046,$C5047))</f>
        <v/>
      </c>
      <c r="G5047" s="21" t="str">
        <f>IF($B5047="","",MAX(0,$E5047-MAX(0,SUMIFS(Тех_Движение!$G$2:$G$5111,Тех_Движение!$D$2:$D$5111,$C5047,Тех_Движение!$B$2:$B$5111,"&lt;="&amp;Настройки!$B$5-1)-$F5047)))</f>
        <v/>
      </c>
      <c r="H5047" s="21" t="str">
        <f>IF($B5047="","",IF(AND($D5047&gt;=Настройки!$B$5,$D5047&lt;=Настройки!$B$6),$E5047,0))</f>
        <v/>
      </c>
      <c r="I5047" s="21" t="str">
        <f t="shared" si="234"/>
        <v/>
      </c>
      <c r="J5047" s="21" t="str">
        <f>IF($B5047="","",MAX(0,$E5047-MAX(0,SUMIFS(Тех_Движение!$G$2:$G$5111,Тех_Движение!$D$2:$D$5111,$C5047,Тех_Движение!$B$2:$B$5111,"&lt;="&amp;Настройки!$B$6)-$F5047)))</f>
        <v/>
      </c>
      <c r="K5047" s="21" t="e">
        <f>IF(OR($B5047="",K$3&lt;$D5047+Настройки!$B$7),0,MAX(0,$E5047-MAX(0,SUMIFS(Тех_Движение!$G$2:$G$5111,Тех_Движение!$D$2:$D$5111,$C5047,Тех_Движение!$B$2:$B$5111,"&lt;="&amp;K$3)-$F5047)))</f>
        <v>#VALUE!</v>
      </c>
      <c r="L5047" s="21" t="e">
        <f>IF(OR($B5047="",L$3&lt;$D5047+Настройки!$B$7),0,MAX(0,$E5047-MAX(0,SUMIFS(Тех_Движение!$G$2:$G$5111,Тех_Движение!$D$2:$D$5111,$C5047,Тех_Движение!$B$2:$B$5111,"&lt;="&amp;L$3)-$F5047)))</f>
        <v>#VALUE!</v>
      </c>
      <c r="M5047" s="21" t="e">
        <f>IF(OR($B5047="",M$3&lt;$D5047+Настройки!$B$7),0,MAX(0,$E5047-MAX(0,SUMIFS(Тех_Движение!$G$2:$G$5111,Тех_Движение!$D$2:$D$5111,$C5047,Тех_Движение!$B$2:$B$5111,"&lt;="&amp;M$3)-$F5047)))</f>
        <v>#VALUE!</v>
      </c>
      <c r="N5047" s="21" t="e">
        <f>IF(OR($B5047="",N$3&lt;$D5047+Настройки!$B$7),0,MAX(0,$E5047-MAX(0,SUMIFS(Тех_Движение!$G$2:$G$5111,Тех_Движение!$D$2:$D$5111,$C5047,Тех_Движение!$B$2:$B$5111,"&lt;="&amp;N$3)-$F5047)))</f>
        <v>#VALUE!</v>
      </c>
      <c r="O5047" s="21" t="e">
        <f>IF(OR($B5047="",O$3&lt;$D5047+Настройки!$B$7),0,MAX(0,$E5047-MAX(0,SUMIFS(Тех_Движение!$G$2:$G$5111,Тех_Движение!$D$2:$D$5111,$C5047,Тех_Движение!$B$2:$B$5111,"&lt;="&amp;O$3)-$F5047)))</f>
        <v>#VALUE!</v>
      </c>
      <c r="P5047" s="21" t="e">
        <f>IF(OR($B5047="",P$3&lt;$D5047+Настройки!$B$7),0,MAX(0,$E5047-MAX(0,SUMIFS(Тех_Движение!$G$2:$G$5111,Тех_Движение!$D$2:$D$5111,$C5047,Тех_Движение!$B$2:$B$5111,"&lt;="&amp;P$3)-$F5047)))</f>
        <v>#VALUE!</v>
      </c>
      <c r="Q5047" s="21" t="e">
        <f>IF(OR($B5047="",Q$3&lt;$D5047+Настройки!$B$7),0,MAX(0,$E5047-MAX(0,SUMIFS(Тех_Движение!$G$2:$G$5111,Тех_Движение!$D$2:$D$5111,$C5047,Тех_Движение!$B$2:$B$5111,"&lt;="&amp;Q$3)-$F5047)))</f>
        <v>#VALUE!</v>
      </c>
      <c r="R5047" s="21" t="str">
        <f t="shared" si="235"/>
        <v/>
      </c>
      <c r="S5047" s="23" t="str">
        <f>IF($B5047="","",VLOOKUP($C5047,Настройки!$A$11:$L$17,9,FALSE))</f>
        <v/>
      </c>
      <c r="T5047" s="23" t="str">
        <f t="shared" si="236"/>
        <v/>
      </c>
    </row>
    <row r="5048" spans="1:20" x14ac:dyDescent="0.3">
      <c r="A5048" s="20">
        <f>Тех_Движение!$A$5045</f>
        <v>5044</v>
      </c>
      <c r="B5048" s="20" t="str">
        <f>IF(Тех_Движение!$F$5045&gt;0,Тех_Движение!$I$5045,"")</f>
        <v/>
      </c>
      <c r="C5048" s="20" t="str">
        <f>IF($B5048="","",Тех_Движение!$D$5045)</f>
        <v/>
      </c>
      <c r="D5048" s="9" t="str">
        <f>IF($B5048="","",Тех_Движение!$B$5045)</f>
        <v/>
      </c>
      <c r="E5048" s="21" t="str">
        <f>IF($B5048="","",Тех_Движение!$F$5045)</f>
        <v/>
      </c>
      <c r="F5048" s="21" t="str">
        <f>IF($B5048="","",SUMIFS($E$5:$E5047,$C$5:$C5047,$C5048))</f>
        <v/>
      </c>
      <c r="G5048" s="21" t="str">
        <f>IF($B5048="","",MAX(0,$E5048-MAX(0,SUMIFS(Тех_Движение!$G$2:$G$5111,Тех_Движение!$D$2:$D$5111,$C5048,Тех_Движение!$B$2:$B$5111,"&lt;="&amp;Настройки!$B$5-1)-$F5048)))</f>
        <v/>
      </c>
      <c r="H5048" s="21" t="str">
        <f>IF($B5048="","",IF(AND($D5048&gt;=Настройки!$B$5,$D5048&lt;=Настройки!$B$6),$E5048,0))</f>
        <v/>
      </c>
      <c r="I5048" s="21" t="str">
        <f t="shared" si="234"/>
        <v/>
      </c>
      <c r="J5048" s="21" t="str">
        <f>IF($B5048="","",MAX(0,$E5048-MAX(0,SUMIFS(Тех_Движение!$G$2:$G$5111,Тех_Движение!$D$2:$D$5111,$C5048,Тех_Движение!$B$2:$B$5111,"&lt;="&amp;Настройки!$B$6)-$F5048)))</f>
        <v/>
      </c>
      <c r="K5048" s="21" t="e">
        <f>IF(OR($B5048="",K$3&lt;$D5048+Настройки!$B$7),0,MAX(0,$E5048-MAX(0,SUMIFS(Тех_Движение!$G$2:$G$5111,Тех_Движение!$D$2:$D$5111,$C5048,Тех_Движение!$B$2:$B$5111,"&lt;="&amp;K$3)-$F5048)))</f>
        <v>#VALUE!</v>
      </c>
      <c r="L5048" s="21" t="e">
        <f>IF(OR($B5048="",L$3&lt;$D5048+Настройки!$B$7),0,MAX(0,$E5048-MAX(0,SUMIFS(Тех_Движение!$G$2:$G$5111,Тех_Движение!$D$2:$D$5111,$C5048,Тех_Движение!$B$2:$B$5111,"&lt;="&amp;L$3)-$F5048)))</f>
        <v>#VALUE!</v>
      </c>
      <c r="M5048" s="21" t="e">
        <f>IF(OR($B5048="",M$3&lt;$D5048+Настройки!$B$7),0,MAX(0,$E5048-MAX(0,SUMIFS(Тех_Движение!$G$2:$G$5111,Тех_Движение!$D$2:$D$5111,$C5048,Тех_Движение!$B$2:$B$5111,"&lt;="&amp;M$3)-$F5048)))</f>
        <v>#VALUE!</v>
      </c>
      <c r="N5048" s="21" t="e">
        <f>IF(OR($B5048="",N$3&lt;$D5048+Настройки!$B$7),0,MAX(0,$E5048-MAX(0,SUMIFS(Тех_Движение!$G$2:$G$5111,Тех_Движение!$D$2:$D$5111,$C5048,Тех_Движение!$B$2:$B$5111,"&lt;="&amp;N$3)-$F5048)))</f>
        <v>#VALUE!</v>
      </c>
      <c r="O5048" s="21" t="e">
        <f>IF(OR($B5048="",O$3&lt;$D5048+Настройки!$B$7),0,MAX(0,$E5048-MAX(0,SUMIFS(Тех_Движение!$G$2:$G$5111,Тех_Движение!$D$2:$D$5111,$C5048,Тех_Движение!$B$2:$B$5111,"&lt;="&amp;O$3)-$F5048)))</f>
        <v>#VALUE!</v>
      </c>
      <c r="P5048" s="21" t="e">
        <f>IF(OR($B5048="",P$3&lt;$D5048+Настройки!$B$7),0,MAX(0,$E5048-MAX(0,SUMIFS(Тех_Движение!$G$2:$G$5111,Тех_Движение!$D$2:$D$5111,$C5048,Тех_Движение!$B$2:$B$5111,"&lt;="&amp;P$3)-$F5048)))</f>
        <v>#VALUE!</v>
      </c>
      <c r="Q5048" s="21" t="e">
        <f>IF(OR($B5048="",Q$3&lt;$D5048+Настройки!$B$7),0,MAX(0,$E5048-MAX(0,SUMIFS(Тех_Движение!$G$2:$G$5111,Тех_Движение!$D$2:$D$5111,$C5048,Тех_Движение!$B$2:$B$5111,"&lt;="&amp;Q$3)-$F5048)))</f>
        <v>#VALUE!</v>
      </c>
      <c r="R5048" s="21" t="str">
        <f t="shared" si="235"/>
        <v/>
      </c>
      <c r="S5048" s="23" t="str">
        <f>IF($B5048="","",VLOOKUP($C5048,Настройки!$A$11:$L$17,9,FALSE))</f>
        <v/>
      </c>
      <c r="T5048" s="23" t="str">
        <f t="shared" si="236"/>
        <v/>
      </c>
    </row>
    <row r="5049" spans="1:20" x14ac:dyDescent="0.3">
      <c r="A5049" s="20">
        <f>Тех_Движение!$A$5046</f>
        <v>5045</v>
      </c>
      <c r="B5049" s="20" t="str">
        <f>IF(Тех_Движение!$F$5046&gt;0,Тех_Движение!$I$5046,"")</f>
        <v/>
      </c>
      <c r="C5049" s="20" t="str">
        <f>IF($B5049="","",Тех_Движение!$D$5046)</f>
        <v/>
      </c>
      <c r="D5049" s="9" t="str">
        <f>IF($B5049="","",Тех_Движение!$B$5046)</f>
        <v/>
      </c>
      <c r="E5049" s="21" t="str">
        <f>IF($B5049="","",Тех_Движение!$F$5046)</f>
        <v/>
      </c>
      <c r="F5049" s="21" t="str">
        <f>IF($B5049="","",SUMIFS($E$5:$E5048,$C$5:$C5048,$C5049))</f>
        <v/>
      </c>
      <c r="G5049" s="21" t="str">
        <f>IF($B5049="","",MAX(0,$E5049-MAX(0,SUMIFS(Тех_Движение!$G$2:$G$5111,Тех_Движение!$D$2:$D$5111,$C5049,Тех_Движение!$B$2:$B$5111,"&lt;="&amp;Настройки!$B$5-1)-$F5049)))</f>
        <v/>
      </c>
      <c r="H5049" s="21" t="str">
        <f>IF($B5049="","",IF(AND($D5049&gt;=Настройки!$B$5,$D5049&lt;=Настройки!$B$6),$E5049,0))</f>
        <v/>
      </c>
      <c r="I5049" s="21" t="str">
        <f t="shared" si="234"/>
        <v/>
      </c>
      <c r="J5049" s="21" t="str">
        <f>IF($B5049="","",MAX(0,$E5049-MAX(0,SUMIFS(Тех_Движение!$G$2:$G$5111,Тех_Движение!$D$2:$D$5111,$C5049,Тех_Движение!$B$2:$B$5111,"&lt;="&amp;Настройки!$B$6)-$F5049)))</f>
        <v/>
      </c>
      <c r="K5049" s="21" t="e">
        <f>IF(OR($B5049="",K$3&lt;$D5049+Настройки!$B$7),0,MAX(0,$E5049-MAX(0,SUMIFS(Тех_Движение!$G$2:$G$5111,Тех_Движение!$D$2:$D$5111,$C5049,Тех_Движение!$B$2:$B$5111,"&lt;="&amp;K$3)-$F5049)))</f>
        <v>#VALUE!</v>
      </c>
      <c r="L5049" s="21" t="e">
        <f>IF(OR($B5049="",L$3&lt;$D5049+Настройки!$B$7),0,MAX(0,$E5049-MAX(0,SUMIFS(Тех_Движение!$G$2:$G$5111,Тех_Движение!$D$2:$D$5111,$C5049,Тех_Движение!$B$2:$B$5111,"&lt;="&amp;L$3)-$F5049)))</f>
        <v>#VALUE!</v>
      </c>
      <c r="M5049" s="21" t="e">
        <f>IF(OR($B5049="",M$3&lt;$D5049+Настройки!$B$7),0,MAX(0,$E5049-MAX(0,SUMIFS(Тех_Движение!$G$2:$G$5111,Тех_Движение!$D$2:$D$5111,$C5049,Тех_Движение!$B$2:$B$5111,"&lt;="&amp;M$3)-$F5049)))</f>
        <v>#VALUE!</v>
      </c>
      <c r="N5049" s="21" t="e">
        <f>IF(OR($B5049="",N$3&lt;$D5049+Настройки!$B$7),0,MAX(0,$E5049-MAX(0,SUMIFS(Тех_Движение!$G$2:$G$5111,Тех_Движение!$D$2:$D$5111,$C5049,Тех_Движение!$B$2:$B$5111,"&lt;="&amp;N$3)-$F5049)))</f>
        <v>#VALUE!</v>
      </c>
      <c r="O5049" s="21" t="e">
        <f>IF(OR($B5049="",O$3&lt;$D5049+Настройки!$B$7),0,MAX(0,$E5049-MAX(0,SUMIFS(Тех_Движение!$G$2:$G$5111,Тех_Движение!$D$2:$D$5111,$C5049,Тех_Движение!$B$2:$B$5111,"&lt;="&amp;O$3)-$F5049)))</f>
        <v>#VALUE!</v>
      </c>
      <c r="P5049" s="21" t="e">
        <f>IF(OR($B5049="",P$3&lt;$D5049+Настройки!$B$7),0,MAX(0,$E5049-MAX(0,SUMIFS(Тех_Движение!$G$2:$G$5111,Тех_Движение!$D$2:$D$5111,$C5049,Тех_Движение!$B$2:$B$5111,"&lt;="&amp;P$3)-$F5049)))</f>
        <v>#VALUE!</v>
      </c>
      <c r="Q5049" s="21" t="e">
        <f>IF(OR($B5049="",Q$3&lt;$D5049+Настройки!$B$7),0,MAX(0,$E5049-MAX(0,SUMIFS(Тех_Движение!$G$2:$G$5111,Тех_Движение!$D$2:$D$5111,$C5049,Тех_Движение!$B$2:$B$5111,"&lt;="&amp;Q$3)-$F5049)))</f>
        <v>#VALUE!</v>
      </c>
      <c r="R5049" s="21" t="str">
        <f t="shared" si="235"/>
        <v/>
      </c>
      <c r="S5049" s="23" t="str">
        <f>IF($B5049="","",VLOOKUP($C5049,Настройки!$A$11:$L$17,9,FALSE))</f>
        <v/>
      </c>
      <c r="T5049" s="23" t="str">
        <f t="shared" si="236"/>
        <v/>
      </c>
    </row>
    <row r="5050" spans="1:20" x14ac:dyDescent="0.3">
      <c r="A5050" s="20">
        <f>Тех_Движение!$A$5047</f>
        <v>5046</v>
      </c>
      <c r="B5050" s="20" t="str">
        <f>IF(Тех_Движение!$F$5047&gt;0,Тех_Движение!$I$5047,"")</f>
        <v/>
      </c>
      <c r="C5050" s="20" t="str">
        <f>IF($B5050="","",Тех_Движение!$D$5047)</f>
        <v/>
      </c>
      <c r="D5050" s="9" t="str">
        <f>IF($B5050="","",Тех_Движение!$B$5047)</f>
        <v/>
      </c>
      <c r="E5050" s="21" t="str">
        <f>IF($B5050="","",Тех_Движение!$F$5047)</f>
        <v/>
      </c>
      <c r="F5050" s="21" t="str">
        <f>IF($B5050="","",SUMIFS($E$5:$E5049,$C$5:$C5049,$C5050))</f>
        <v/>
      </c>
      <c r="G5050" s="21" t="str">
        <f>IF($B5050="","",MAX(0,$E5050-MAX(0,SUMIFS(Тех_Движение!$G$2:$G$5111,Тех_Движение!$D$2:$D$5111,$C5050,Тех_Движение!$B$2:$B$5111,"&lt;="&amp;Настройки!$B$5-1)-$F5050)))</f>
        <v/>
      </c>
      <c r="H5050" s="21" t="str">
        <f>IF($B5050="","",IF(AND($D5050&gt;=Настройки!$B$5,$D5050&lt;=Настройки!$B$6),$E5050,0))</f>
        <v/>
      </c>
      <c r="I5050" s="21" t="str">
        <f t="shared" si="234"/>
        <v/>
      </c>
      <c r="J5050" s="21" t="str">
        <f>IF($B5050="","",MAX(0,$E5050-MAX(0,SUMIFS(Тех_Движение!$G$2:$G$5111,Тех_Движение!$D$2:$D$5111,$C5050,Тех_Движение!$B$2:$B$5111,"&lt;="&amp;Настройки!$B$6)-$F5050)))</f>
        <v/>
      </c>
      <c r="K5050" s="21" t="e">
        <f>IF(OR($B5050="",K$3&lt;$D5050+Настройки!$B$7),0,MAX(0,$E5050-MAX(0,SUMIFS(Тех_Движение!$G$2:$G$5111,Тех_Движение!$D$2:$D$5111,$C5050,Тех_Движение!$B$2:$B$5111,"&lt;="&amp;K$3)-$F5050)))</f>
        <v>#VALUE!</v>
      </c>
      <c r="L5050" s="21" t="e">
        <f>IF(OR($B5050="",L$3&lt;$D5050+Настройки!$B$7),0,MAX(0,$E5050-MAX(0,SUMIFS(Тех_Движение!$G$2:$G$5111,Тех_Движение!$D$2:$D$5111,$C5050,Тех_Движение!$B$2:$B$5111,"&lt;="&amp;L$3)-$F5050)))</f>
        <v>#VALUE!</v>
      </c>
      <c r="M5050" s="21" t="e">
        <f>IF(OR($B5050="",M$3&lt;$D5050+Настройки!$B$7),0,MAX(0,$E5050-MAX(0,SUMIFS(Тех_Движение!$G$2:$G$5111,Тех_Движение!$D$2:$D$5111,$C5050,Тех_Движение!$B$2:$B$5111,"&lt;="&amp;M$3)-$F5050)))</f>
        <v>#VALUE!</v>
      </c>
      <c r="N5050" s="21" t="e">
        <f>IF(OR($B5050="",N$3&lt;$D5050+Настройки!$B$7),0,MAX(0,$E5050-MAX(0,SUMIFS(Тех_Движение!$G$2:$G$5111,Тех_Движение!$D$2:$D$5111,$C5050,Тех_Движение!$B$2:$B$5111,"&lt;="&amp;N$3)-$F5050)))</f>
        <v>#VALUE!</v>
      </c>
      <c r="O5050" s="21" t="e">
        <f>IF(OR($B5050="",O$3&lt;$D5050+Настройки!$B$7),0,MAX(0,$E5050-MAX(0,SUMIFS(Тех_Движение!$G$2:$G$5111,Тех_Движение!$D$2:$D$5111,$C5050,Тех_Движение!$B$2:$B$5111,"&lt;="&amp;O$3)-$F5050)))</f>
        <v>#VALUE!</v>
      </c>
      <c r="P5050" s="21" t="e">
        <f>IF(OR($B5050="",P$3&lt;$D5050+Настройки!$B$7),0,MAX(0,$E5050-MAX(0,SUMIFS(Тех_Движение!$G$2:$G$5111,Тех_Движение!$D$2:$D$5111,$C5050,Тех_Движение!$B$2:$B$5111,"&lt;="&amp;P$3)-$F5050)))</f>
        <v>#VALUE!</v>
      </c>
      <c r="Q5050" s="21" t="e">
        <f>IF(OR($B5050="",Q$3&lt;$D5050+Настройки!$B$7),0,MAX(0,$E5050-MAX(0,SUMIFS(Тех_Движение!$G$2:$G$5111,Тех_Движение!$D$2:$D$5111,$C5050,Тех_Движение!$B$2:$B$5111,"&lt;="&amp;Q$3)-$F5050)))</f>
        <v>#VALUE!</v>
      </c>
      <c r="R5050" s="21" t="str">
        <f t="shared" si="235"/>
        <v/>
      </c>
      <c r="S5050" s="23" t="str">
        <f>IF($B5050="","",VLOOKUP($C5050,Настройки!$A$11:$L$17,9,FALSE))</f>
        <v/>
      </c>
      <c r="T5050" s="23" t="str">
        <f t="shared" si="236"/>
        <v/>
      </c>
    </row>
    <row r="5051" spans="1:20" x14ac:dyDescent="0.3">
      <c r="A5051" s="20">
        <f>Тех_Движение!$A$5048</f>
        <v>5047</v>
      </c>
      <c r="B5051" s="20" t="str">
        <f>IF(Тех_Движение!$F$5048&gt;0,Тех_Движение!$I$5048,"")</f>
        <v/>
      </c>
      <c r="C5051" s="20" t="str">
        <f>IF($B5051="","",Тех_Движение!$D$5048)</f>
        <v/>
      </c>
      <c r="D5051" s="9" t="str">
        <f>IF($B5051="","",Тех_Движение!$B$5048)</f>
        <v/>
      </c>
      <c r="E5051" s="21" t="str">
        <f>IF($B5051="","",Тех_Движение!$F$5048)</f>
        <v/>
      </c>
      <c r="F5051" s="21" t="str">
        <f>IF($B5051="","",SUMIFS($E$5:$E5050,$C$5:$C5050,$C5051))</f>
        <v/>
      </c>
      <c r="G5051" s="21" t="str">
        <f>IF($B5051="","",MAX(0,$E5051-MAX(0,SUMIFS(Тех_Движение!$G$2:$G$5111,Тех_Движение!$D$2:$D$5111,$C5051,Тех_Движение!$B$2:$B$5111,"&lt;="&amp;Настройки!$B$5-1)-$F5051)))</f>
        <v/>
      </c>
      <c r="H5051" s="21" t="str">
        <f>IF($B5051="","",IF(AND($D5051&gt;=Настройки!$B$5,$D5051&lt;=Настройки!$B$6),$E5051,0))</f>
        <v/>
      </c>
      <c r="I5051" s="21" t="str">
        <f t="shared" si="234"/>
        <v/>
      </c>
      <c r="J5051" s="21" t="str">
        <f>IF($B5051="","",MAX(0,$E5051-MAX(0,SUMIFS(Тех_Движение!$G$2:$G$5111,Тех_Движение!$D$2:$D$5111,$C5051,Тех_Движение!$B$2:$B$5111,"&lt;="&amp;Настройки!$B$6)-$F5051)))</f>
        <v/>
      </c>
      <c r="K5051" s="21" t="e">
        <f>IF(OR($B5051="",K$3&lt;$D5051+Настройки!$B$7),0,MAX(0,$E5051-MAX(0,SUMIFS(Тех_Движение!$G$2:$G$5111,Тех_Движение!$D$2:$D$5111,$C5051,Тех_Движение!$B$2:$B$5111,"&lt;="&amp;K$3)-$F5051)))</f>
        <v>#VALUE!</v>
      </c>
      <c r="L5051" s="21" t="e">
        <f>IF(OR($B5051="",L$3&lt;$D5051+Настройки!$B$7),0,MAX(0,$E5051-MAX(0,SUMIFS(Тех_Движение!$G$2:$G$5111,Тех_Движение!$D$2:$D$5111,$C5051,Тех_Движение!$B$2:$B$5111,"&lt;="&amp;L$3)-$F5051)))</f>
        <v>#VALUE!</v>
      </c>
      <c r="M5051" s="21" t="e">
        <f>IF(OR($B5051="",M$3&lt;$D5051+Настройки!$B$7),0,MAX(0,$E5051-MAX(0,SUMIFS(Тех_Движение!$G$2:$G$5111,Тех_Движение!$D$2:$D$5111,$C5051,Тех_Движение!$B$2:$B$5111,"&lt;="&amp;M$3)-$F5051)))</f>
        <v>#VALUE!</v>
      </c>
      <c r="N5051" s="21" t="e">
        <f>IF(OR($B5051="",N$3&lt;$D5051+Настройки!$B$7),0,MAX(0,$E5051-MAX(0,SUMIFS(Тех_Движение!$G$2:$G$5111,Тех_Движение!$D$2:$D$5111,$C5051,Тех_Движение!$B$2:$B$5111,"&lt;="&amp;N$3)-$F5051)))</f>
        <v>#VALUE!</v>
      </c>
      <c r="O5051" s="21" t="e">
        <f>IF(OR($B5051="",O$3&lt;$D5051+Настройки!$B$7),0,MAX(0,$E5051-MAX(0,SUMIFS(Тех_Движение!$G$2:$G$5111,Тех_Движение!$D$2:$D$5111,$C5051,Тех_Движение!$B$2:$B$5111,"&lt;="&amp;O$3)-$F5051)))</f>
        <v>#VALUE!</v>
      </c>
      <c r="P5051" s="21" t="e">
        <f>IF(OR($B5051="",P$3&lt;$D5051+Настройки!$B$7),0,MAX(0,$E5051-MAX(0,SUMIFS(Тех_Движение!$G$2:$G$5111,Тех_Движение!$D$2:$D$5111,$C5051,Тех_Движение!$B$2:$B$5111,"&lt;="&amp;P$3)-$F5051)))</f>
        <v>#VALUE!</v>
      </c>
      <c r="Q5051" s="21" t="e">
        <f>IF(OR($B5051="",Q$3&lt;$D5051+Настройки!$B$7),0,MAX(0,$E5051-MAX(0,SUMIFS(Тех_Движение!$G$2:$G$5111,Тех_Движение!$D$2:$D$5111,$C5051,Тех_Движение!$B$2:$B$5111,"&lt;="&amp;Q$3)-$F5051)))</f>
        <v>#VALUE!</v>
      </c>
      <c r="R5051" s="21" t="str">
        <f t="shared" si="235"/>
        <v/>
      </c>
      <c r="S5051" s="23" t="str">
        <f>IF($B5051="","",VLOOKUP($C5051,Настройки!$A$11:$L$17,9,FALSE))</f>
        <v/>
      </c>
      <c r="T5051" s="23" t="str">
        <f t="shared" si="236"/>
        <v/>
      </c>
    </row>
    <row r="5052" spans="1:20" x14ac:dyDescent="0.3">
      <c r="A5052" s="20">
        <f>Тех_Движение!$A$5049</f>
        <v>5048</v>
      </c>
      <c r="B5052" s="20" t="str">
        <f>IF(Тех_Движение!$F$5049&gt;0,Тех_Движение!$I$5049,"")</f>
        <v/>
      </c>
      <c r="C5052" s="20" t="str">
        <f>IF($B5052="","",Тех_Движение!$D$5049)</f>
        <v/>
      </c>
      <c r="D5052" s="9" t="str">
        <f>IF($B5052="","",Тех_Движение!$B$5049)</f>
        <v/>
      </c>
      <c r="E5052" s="21" t="str">
        <f>IF($B5052="","",Тех_Движение!$F$5049)</f>
        <v/>
      </c>
      <c r="F5052" s="21" t="str">
        <f>IF($B5052="","",SUMIFS($E$5:$E5051,$C$5:$C5051,$C5052))</f>
        <v/>
      </c>
      <c r="G5052" s="21" t="str">
        <f>IF($B5052="","",MAX(0,$E5052-MAX(0,SUMIFS(Тех_Движение!$G$2:$G$5111,Тех_Движение!$D$2:$D$5111,$C5052,Тех_Движение!$B$2:$B$5111,"&lt;="&amp;Настройки!$B$5-1)-$F5052)))</f>
        <v/>
      </c>
      <c r="H5052" s="21" t="str">
        <f>IF($B5052="","",IF(AND($D5052&gt;=Настройки!$B$5,$D5052&lt;=Настройки!$B$6),$E5052,0))</f>
        <v/>
      </c>
      <c r="I5052" s="21" t="str">
        <f t="shared" si="234"/>
        <v/>
      </c>
      <c r="J5052" s="21" t="str">
        <f>IF($B5052="","",MAX(0,$E5052-MAX(0,SUMIFS(Тех_Движение!$G$2:$G$5111,Тех_Движение!$D$2:$D$5111,$C5052,Тех_Движение!$B$2:$B$5111,"&lt;="&amp;Настройки!$B$6)-$F5052)))</f>
        <v/>
      </c>
      <c r="K5052" s="21" t="e">
        <f>IF(OR($B5052="",K$3&lt;$D5052+Настройки!$B$7),0,MAX(0,$E5052-MAX(0,SUMIFS(Тех_Движение!$G$2:$G$5111,Тех_Движение!$D$2:$D$5111,$C5052,Тех_Движение!$B$2:$B$5111,"&lt;="&amp;K$3)-$F5052)))</f>
        <v>#VALUE!</v>
      </c>
      <c r="L5052" s="21" t="e">
        <f>IF(OR($B5052="",L$3&lt;$D5052+Настройки!$B$7),0,MAX(0,$E5052-MAX(0,SUMIFS(Тех_Движение!$G$2:$G$5111,Тех_Движение!$D$2:$D$5111,$C5052,Тех_Движение!$B$2:$B$5111,"&lt;="&amp;L$3)-$F5052)))</f>
        <v>#VALUE!</v>
      </c>
      <c r="M5052" s="21" t="e">
        <f>IF(OR($B5052="",M$3&lt;$D5052+Настройки!$B$7),0,MAX(0,$E5052-MAX(0,SUMIFS(Тех_Движение!$G$2:$G$5111,Тех_Движение!$D$2:$D$5111,$C5052,Тех_Движение!$B$2:$B$5111,"&lt;="&amp;M$3)-$F5052)))</f>
        <v>#VALUE!</v>
      </c>
      <c r="N5052" s="21" t="e">
        <f>IF(OR($B5052="",N$3&lt;$D5052+Настройки!$B$7),0,MAX(0,$E5052-MAX(0,SUMIFS(Тех_Движение!$G$2:$G$5111,Тех_Движение!$D$2:$D$5111,$C5052,Тех_Движение!$B$2:$B$5111,"&lt;="&amp;N$3)-$F5052)))</f>
        <v>#VALUE!</v>
      </c>
      <c r="O5052" s="21" t="e">
        <f>IF(OR($B5052="",O$3&lt;$D5052+Настройки!$B$7),0,MAX(0,$E5052-MAX(0,SUMIFS(Тех_Движение!$G$2:$G$5111,Тех_Движение!$D$2:$D$5111,$C5052,Тех_Движение!$B$2:$B$5111,"&lt;="&amp;O$3)-$F5052)))</f>
        <v>#VALUE!</v>
      </c>
      <c r="P5052" s="21" t="e">
        <f>IF(OR($B5052="",P$3&lt;$D5052+Настройки!$B$7),0,MAX(0,$E5052-MAX(0,SUMIFS(Тех_Движение!$G$2:$G$5111,Тех_Движение!$D$2:$D$5111,$C5052,Тех_Движение!$B$2:$B$5111,"&lt;="&amp;P$3)-$F5052)))</f>
        <v>#VALUE!</v>
      </c>
      <c r="Q5052" s="21" t="e">
        <f>IF(OR($B5052="",Q$3&lt;$D5052+Настройки!$B$7),0,MAX(0,$E5052-MAX(0,SUMIFS(Тех_Движение!$G$2:$G$5111,Тех_Движение!$D$2:$D$5111,$C5052,Тех_Движение!$B$2:$B$5111,"&lt;="&amp;Q$3)-$F5052)))</f>
        <v>#VALUE!</v>
      </c>
      <c r="R5052" s="21" t="str">
        <f t="shared" si="235"/>
        <v/>
      </c>
      <c r="S5052" s="23" t="str">
        <f>IF($B5052="","",VLOOKUP($C5052,Настройки!$A$11:$L$17,9,FALSE))</f>
        <v/>
      </c>
      <c r="T5052" s="23" t="str">
        <f t="shared" si="236"/>
        <v/>
      </c>
    </row>
    <row r="5053" spans="1:20" x14ac:dyDescent="0.3">
      <c r="A5053" s="20">
        <f>Тех_Движение!$A$5050</f>
        <v>5049</v>
      </c>
      <c r="B5053" s="20" t="str">
        <f>IF(Тех_Движение!$F$5050&gt;0,Тех_Движение!$I$5050,"")</f>
        <v/>
      </c>
      <c r="C5053" s="20" t="str">
        <f>IF($B5053="","",Тех_Движение!$D$5050)</f>
        <v/>
      </c>
      <c r="D5053" s="9" t="str">
        <f>IF($B5053="","",Тех_Движение!$B$5050)</f>
        <v/>
      </c>
      <c r="E5053" s="21" t="str">
        <f>IF($B5053="","",Тех_Движение!$F$5050)</f>
        <v/>
      </c>
      <c r="F5053" s="21" t="str">
        <f>IF($B5053="","",SUMIFS($E$5:$E5052,$C$5:$C5052,$C5053))</f>
        <v/>
      </c>
      <c r="G5053" s="21" t="str">
        <f>IF($B5053="","",MAX(0,$E5053-MAX(0,SUMIFS(Тех_Движение!$G$2:$G$5111,Тех_Движение!$D$2:$D$5111,$C5053,Тех_Движение!$B$2:$B$5111,"&lt;="&amp;Настройки!$B$5-1)-$F5053)))</f>
        <v/>
      </c>
      <c r="H5053" s="21" t="str">
        <f>IF($B5053="","",IF(AND($D5053&gt;=Настройки!$B$5,$D5053&lt;=Настройки!$B$6),$E5053,0))</f>
        <v/>
      </c>
      <c r="I5053" s="21" t="str">
        <f t="shared" si="234"/>
        <v/>
      </c>
      <c r="J5053" s="21" t="str">
        <f>IF($B5053="","",MAX(0,$E5053-MAX(0,SUMIFS(Тех_Движение!$G$2:$G$5111,Тех_Движение!$D$2:$D$5111,$C5053,Тех_Движение!$B$2:$B$5111,"&lt;="&amp;Настройки!$B$6)-$F5053)))</f>
        <v/>
      </c>
      <c r="K5053" s="21" t="e">
        <f>IF(OR($B5053="",K$3&lt;$D5053+Настройки!$B$7),0,MAX(0,$E5053-MAX(0,SUMIFS(Тех_Движение!$G$2:$G$5111,Тех_Движение!$D$2:$D$5111,$C5053,Тех_Движение!$B$2:$B$5111,"&lt;="&amp;K$3)-$F5053)))</f>
        <v>#VALUE!</v>
      </c>
      <c r="L5053" s="21" t="e">
        <f>IF(OR($B5053="",L$3&lt;$D5053+Настройки!$B$7),0,MAX(0,$E5053-MAX(0,SUMIFS(Тех_Движение!$G$2:$G$5111,Тех_Движение!$D$2:$D$5111,$C5053,Тех_Движение!$B$2:$B$5111,"&lt;="&amp;L$3)-$F5053)))</f>
        <v>#VALUE!</v>
      </c>
      <c r="M5053" s="21" t="e">
        <f>IF(OR($B5053="",M$3&lt;$D5053+Настройки!$B$7),0,MAX(0,$E5053-MAX(0,SUMIFS(Тех_Движение!$G$2:$G$5111,Тех_Движение!$D$2:$D$5111,$C5053,Тех_Движение!$B$2:$B$5111,"&lt;="&amp;M$3)-$F5053)))</f>
        <v>#VALUE!</v>
      </c>
      <c r="N5053" s="21" t="e">
        <f>IF(OR($B5053="",N$3&lt;$D5053+Настройки!$B$7),0,MAX(0,$E5053-MAX(0,SUMIFS(Тех_Движение!$G$2:$G$5111,Тех_Движение!$D$2:$D$5111,$C5053,Тех_Движение!$B$2:$B$5111,"&lt;="&amp;N$3)-$F5053)))</f>
        <v>#VALUE!</v>
      </c>
      <c r="O5053" s="21" t="e">
        <f>IF(OR($B5053="",O$3&lt;$D5053+Настройки!$B$7),0,MAX(0,$E5053-MAX(0,SUMIFS(Тех_Движение!$G$2:$G$5111,Тех_Движение!$D$2:$D$5111,$C5053,Тех_Движение!$B$2:$B$5111,"&lt;="&amp;O$3)-$F5053)))</f>
        <v>#VALUE!</v>
      </c>
      <c r="P5053" s="21" t="e">
        <f>IF(OR($B5053="",P$3&lt;$D5053+Настройки!$B$7),0,MAX(0,$E5053-MAX(0,SUMIFS(Тех_Движение!$G$2:$G$5111,Тех_Движение!$D$2:$D$5111,$C5053,Тех_Движение!$B$2:$B$5111,"&lt;="&amp;P$3)-$F5053)))</f>
        <v>#VALUE!</v>
      </c>
      <c r="Q5053" s="21" t="e">
        <f>IF(OR($B5053="",Q$3&lt;$D5053+Настройки!$B$7),0,MAX(0,$E5053-MAX(0,SUMIFS(Тех_Движение!$G$2:$G$5111,Тех_Движение!$D$2:$D$5111,$C5053,Тех_Движение!$B$2:$B$5111,"&lt;="&amp;Q$3)-$F5053)))</f>
        <v>#VALUE!</v>
      </c>
      <c r="R5053" s="21" t="str">
        <f t="shared" si="235"/>
        <v/>
      </c>
      <c r="S5053" s="23" t="str">
        <f>IF($B5053="","",VLOOKUP($C5053,Настройки!$A$11:$L$17,9,FALSE))</f>
        <v/>
      </c>
      <c r="T5053" s="23" t="str">
        <f t="shared" si="236"/>
        <v/>
      </c>
    </row>
    <row r="5054" spans="1:20" x14ac:dyDescent="0.3">
      <c r="A5054" s="20">
        <f>Тех_Движение!$A$5051</f>
        <v>5050</v>
      </c>
      <c r="B5054" s="20" t="str">
        <f>IF(Тех_Движение!$F$5051&gt;0,Тех_Движение!$I$5051,"")</f>
        <v/>
      </c>
      <c r="C5054" s="20" t="str">
        <f>IF($B5054="","",Тех_Движение!$D$5051)</f>
        <v/>
      </c>
      <c r="D5054" s="9" t="str">
        <f>IF($B5054="","",Тех_Движение!$B$5051)</f>
        <v/>
      </c>
      <c r="E5054" s="21" t="str">
        <f>IF($B5054="","",Тех_Движение!$F$5051)</f>
        <v/>
      </c>
      <c r="F5054" s="21" t="str">
        <f>IF($B5054="","",SUMIFS($E$5:$E5053,$C$5:$C5053,$C5054))</f>
        <v/>
      </c>
      <c r="G5054" s="21" t="str">
        <f>IF($B5054="","",MAX(0,$E5054-MAX(0,SUMIFS(Тех_Движение!$G$2:$G$5111,Тех_Движение!$D$2:$D$5111,$C5054,Тех_Движение!$B$2:$B$5111,"&lt;="&amp;Настройки!$B$5-1)-$F5054)))</f>
        <v/>
      </c>
      <c r="H5054" s="21" t="str">
        <f>IF($B5054="","",IF(AND($D5054&gt;=Настройки!$B$5,$D5054&lt;=Настройки!$B$6),$E5054,0))</f>
        <v/>
      </c>
      <c r="I5054" s="21" t="str">
        <f t="shared" si="234"/>
        <v/>
      </c>
      <c r="J5054" s="21" t="str">
        <f>IF($B5054="","",MAX(0,$E5054-MAX(0,SUMIFS(Тех_Движение!$G$2:$G$5111,Тех_Движение!$D$2:$D$5111,$C5054,Тех_Движение!$B$2:$B$5111,"&lt;="&amp;Настройки!$B$6)-$F5054)))</f>
        <v/>
      </c>
      <c r="K5054" s="21" t="e">
        <f>IF(OR($B5054="",K$3&lt;$D5054+Настройки!$B$7),0,MAX(0,$E5054-MAX(0,SUMIFS(Тех_Движение!$G$2:$G$5111,Тех_Движение!$D$2:$D$5111,$C5054,Тех_Движение!$B$2:$B$5111,"&lt;="&amp;K$3)-$F5054)))</f>
        <v>#VALUE!</v>
      </c>
      <c r="L5054" s="21" t="e">
        <f>IF(OR($B5054="",L$3&lt;$D5054+Настройки!$B$7),0,MAX(0,$E5054-MAX(0,SUMIFS(Тех_Движение!$G$2:$G$5111,Тех_Движение!$D$2:$D$5111,$C5054,Тех_Движение!$B$2:$B$5111,"&lt;="&amp;L$3)-$F5054)))</f>
        <v>#VALUE!</v>
      </c>
      <c r="M5054" s="21" t="e">
        <f>IF(OR($B5054="",M$3&lt;$D5054+Настройки!$B$7),0,MAX(0,$E5054-MAX(0,SUMIFS(Тех_Движение!$G$2:$G$5111,Тех_Движение!$D$2:$D$5111,$C5054,Тех_Движение!$B$2:$B$5111,"&lt;="&amp;M$3)-$F5054)))</f>
        <v>#VALUE!</v>
      </c>
      <c r="N5054" s="21" t="e">
        <f>IF(OR($B5054="",N$3&lt;$D5054+Настройки!$B$7),0,MAX(0,$E5054-MAX(0,SUMIFS(Тех_Движение!$G$2:$G$5111,Тех_Движение!$D$2:$D$5111,$C5054,Тех_Движение!$B$2:$B$5111,"&lt;="&amp;N$3)-$F5054)))</f>
        <v>#VALUE!</v>
      </c>
      <c r="O5054" s="21" t="e">
        <f>IF(OR($B5054="",O$3&lt;$D5054+Настройки!$B$7),0,MAX(0,$E5054-MAX(0,SUMIFS(Тех_Движение!$G$2:$G$5111,Тех_Движение!$D$2:$D$5111,$C5054,Тех_Движение!$B$2:$B$5111,"&lt;="&amp;O$3)-$F5054)))</f>
        <v>#VALUE!</v>
      </c>
      <c r="P5054" s="21" t="e">
        <f>IF(OR($B5054="",P$3&lt;$D5054+Настройки!$B$7),0,MAX(0,$E5054-MAX(0,SUMIFS(Тех_Движение!$G$2:$G$5111,Тех_Движение!$D$2:$D$5111,$C5054,Тех_Движение!$B$2:$B$5111,"&lt;="&amp;P$3)-$F5054)))</f>
        <v>#VALUE!</v>
      </c>
      <c r="Q5054" s="21" t="e">
        <f>IF(OR($B5054="",Q$3&lt;$D5054+Настройки!$B$7),0,MAX(0,$E5054-MAX(0,SUMIFS(Тех_Движение!$G$2:$G$5111,Тех_Движение!$D$2:$D$5111,$C5054,Тех_Движение!$B$2:$B$5111,"&lt;="&amp;Q$3)-$F5054)))</f>
        <v>#VALUE!</v>
      </c>
      <c r="R5054" s="21" t="str">
        <f t="shared" si="235"/>
        <v/>
      </c>
      <c r="S5054" s="23" t="str">
        <f>IF($B5054="","",VLOOKUP($C5054,Настройки!$A$11:$L$17,9,FALSE))</f>
        <v/>
      </c>
      <c r="T5054" s="23" t="str">
        <f t="shared" si="236"/>
        <v/>
      </c>
    </row>
    <row r="5055" spans="1:20" x14ac:dyDescent="0.3">
      <c r="A5055" s="20">
        <f>Тех_Движение!$A$5052</f>
        <v>5051</v>
      </c>
      <c r="B5055" s="20" t="str">
        <f>IF(Тех_Движение!$F$5052&gt;0,Тех_Движение!$I$5052,"")</f>
        <v/>
      </c>
      <c r="C5055" s="20" t="str">
        <f>IF($B5055="","",Тех_Движение!$D$5052)</f>
        <v/>
      </c>
      <c r="D5055" s="9" t="str">
        <f>IF($B5055="","",Тех_Движение!$B$5052)</f>
        <v/>
      </c>
      <c r="E5055" s="21" t="str">
        <f>IF($B5055="","",Тех_Движение!$F$5052)</f>
        <v/>
      </c>
      <c r="F5055" s="21" t="str">
        <f>IF($B5055="","",SUMIFS($E$5:$E5054,$C$5:$C5054,$C5055))</f>
        <v/>
      </c>
      <c r="G5055" s="21" t="str">
        <f>IF($B5055="","",MAX(0,$E5055-MAX(0,SUMIFS(Тех_Движение!$G$2:$G$5111,Тех_Движение!$D$2:$D$5111,$C5055,Тех_Движение!$B$2:$B$5111,"&lt;="&amp;Настройки!$B$5-1)-$F5055)))</f>
        <v/>
      </c>
      <c r="H5055" s="21" t="str">
        <f>IF($B5055="","",IF(AND($D5055&gt;=Настройки!$B$5,$D5055&lt;=Настройки!$B$6),$E5055,0))</f>
        <v/>
      </c>
      <c r="I5055" s="21" t="str">
        <f t="shared" si="234"/>
        <v/>
      </c>
      <c r="J5055" s="21" t="str">
        <f>IF($B5055="","",MAX(0,$E5055-MAX(0,SUMIFS(Тех_Движение!$G$2:$G$5111,Тех_Движение!$D$2:$D$5111,$C5055,Тех_Движение!$B$2:$B$5111,"&lt;="&amp;Настройки!$B$6)-$F5055)))</f>
        <v/>
      </c>
      <c r="K5055" s="21" t="e">
        <f>IF(OR($B5055="",K$3&lt;$D5055+Настройки!$B$7),0,MAX(0,$E5055-MAX(0,SUMIFS(Тех_Движение!$G$2:$G$5111,Тех_Движение!$D$2:$D$5111,$C5055,Тех_Движение!$B$2:$B$5111,"&lt;="&amp;K$3)-$F5055)))</f>
        <v>#VALUE!</v>
      </c>
      <c r="L5055" s="21" t="e">
        <f>IF(OR($B5055="",L$3&lt;$D5055+Настройки!$B$7),0,MAX(0,$E5055-MAX(0,SUMIFS(Тех_Движение!$G$2:$G$5111,Тех_Движение!$D$2:$D$5111,$C5055,Тех_Движение!$B$2:$B$5111,"&lt;="&amp;L$3)-$F5055)))</f>
        <v>#VALUE!</v>
      </c>
      <c r="M5055" s="21" t="e">
        <f>IF(OR($B5055="",M$3&lt;$D5055+Настройки!$B$7),0,MAX(0,$E5055-MAX(0,SUMIFS(Тех_Движение!$G$2:$G$5111,Тех_Движение!$D$2:$D$5111,$C5055,Тех_Движение!$B$2:$B$5111,"&lt;="&amp;M$3)-$F5055)))</f>
        <v>#VALUE!</v>
      </c>
      <c r="N5055" s="21" t="e">
        <f>IF(OR($B5055="",N$3&lt;$D5055+Настройки!$B$7),0,MAX(0,$E5055-MAX(0,SUMIFS(Тех_Движение!$G$2:$G$5111,Тех_Движение!$D$2:$D$5111,$C5055,Тех_Движение!$B$2:$B$5111,"&lt;="&amp;N$3)-$F5055)))</f>
        <v>#VALUE!</v>
      </c>
      <c r="O5055" s="21" t="e">
        <f>IF(OR($B5055="",O$3&lt;$D5055+Настройки!$B$7),0,MAX(0,$E5055-MAX(0,SUMIFS(Тех_Движение!$G$2:$G$5111,Тех_Движение!$D$2:$D$5111,$C5055,Тех_Движение!$B$2:$B$5111,"&lt;="&amp;O$3)-$F5055)))</f>
        <v>#VALUE!</v>
      </c>
      <c r="P5055" s="21" t="e">
        <f>IF(OR($B5055="",P$3&lt;$D5055+Настройки!$B$7),0,MAX(0,$E5055-MAX(0,SUMIFS(Тех_Движение!$G$2:$G$5111,Тех_Движение!$D$2:$D$5111,$C5055,Тех_Движение!$B$2:$B$5111,"&lt;="&amp;P$3)-$F5055)))</f>
        <v>#VALUE!</v>
      </c>
      <c r="Q5055" s="21" t="e">
        <f>IF(OR($B5055="",Q$3&lt;$D5055+Настройки!$B$7),0,MAX(0,$E5055-MAX(0,SUMIFS(Тех_Движение!$G$2:$G$5111,Тех_Движение!$D$2:$D$5111,$C5055,Тех_Движение!$B$2:$B$5111,"&lt;="&amp;Q$3)-$F5055)))</f>
        <v>#VALUE!</v>
      </c>
      <c r="R5055" s="21" t="str">
        <f t="shared" si="235"/>
        <v/>
      </c>
      <c r="S5055" s="23" t="str">
        <f>IF($B5055="","",VLOOKUP($C5055,Настройки!$A$11:$L$17,9,FALSE))</f>
        <v/>
      </c>
      <c r="T5055" s="23" t="str">
        <f t="shared" si="236"/>
        <v/>
      </c>
    </row>
    <row r="5056" spans="1:20" x14ac:dyDescent="0.3">
      <c r="A5056" s="20">
        <f>Тех_Движение!$A$5053</f>
        <v>5052</v>
      </c>
      <c r="B5056" s="20" t="str">
        <f>IF(Тех_Движение!$F$5053&gt;0,Тех_Движение!$I$5053,"")</f>
        <v/>
      </c>
      <c r="C5056" s="20" t="str">
        <f>IF($B5056="","",Тех_Движение!$D$5053)</f>
        <v/>
      </c>
      <c r="D5056" s="9" t="str">
        <f>IF($B5056="","",Тех_Движение!$B$5053)</f>
        <v/>
      </c>
      <c r="E5056" s="21" t="str">
        <f>IF($B5056="","",Тех_Движение!$F$5053)</f>
        <v/>
      </c>
      <c r="F5056" s="21" t="str">
        <f>IF($B5056="","",SUMIFS($E$5:$E5055,$C$5:$C5055,$C5056))</f>
        <v/>
      </c>
      <c r="G5056" s="21" t="str">
        <f>IF($B5056="","",MAX(0,$E5056-MAX(0,SUMIFS(Тех_Движение!$G$2:$G$5111,Тех_Движение!$D$2:$D$5111,$C5056,Тех_Движение!$B$2:$B$5111,"&lt;="&amp;Настройки!$B$5-1)-$F5056)))</f>
        <v/>
      </c>
      <c r="H5056" s="21" t="str">
        <f>IF($B5056="","",IF(AND($D5056&gt;=Настройки!$B$5,$D5056&lt;=Настройки!$B$6),$E5056,0))</f>
        <v/>
      </c>
      <c r="I5056" s="21" t="str">
        <f t="shared" si="234"/>
        <v/>
      </c>
      <c r="J5056" s="21" t="str">
        <f>IF($B5056="","",MAX(0,$E5056-MAX(0,SUMIFS(Тех_Движение!$G$2:$G$5111,Тех_Движение!$D$2:$D$5111,$C5056,Тех_Движение!$B$2:$B$5111,"&lt;="&amp;Настройки!$B$6)-$F5056)))</f>
        <v/>
      </c>
      <c r="K5056" s="21" t="e">
        <f>IF(OR($B5056="",K$3&lt;$D5056+Настройки!$B$7),0,MAX(0,$E5056-MAX(0,SUMIFS(Тех_Движение!$G$2:$G$5111,Тех_Движение!$D$2:$D$5111,$C5056,Тех_Движение!$B$2:$B$5111,"&lt;="&amp;K$3)-$F5056)))</f>
        <v>#VALUE!</v>
      </c>
      <c r="L5056" s="21" t="e">
        <f>IF(OR($B5056="",L$3&lt;$D5056+Настройки!$B$7),0,MAX(0,$E5056-MAX(0,SUMIFS(Тех_Движение!$G$2:$G$5111,Тех_Движение!$D$2:$D$5111,$C5056,Тех_Движение!$B$2:$B$5111,"&lt;="&amp;L$3)-$F5056)))</f>
        <v>#VALUE!</v>
      </c>
      <c r="M5056" s="21" t="e">
        <f>IF(OR($B5056="",M$3&lt;$D5056+Настройки!$B$7),0,MAX(0,$E5056-MAX(0,SUMIFS(Тех_Движение!$G$2:$G$5111,Тех_Движение!$D$2:$D$5111,$C5056,Тех_Движение!$B$2:$B$5111,"&lt;="&amp;M$3)-$F5056)))</f>
        <v>#VALUE!</v>
      </c>
      <c r="N5056" s="21" t="e">
        <f>IF(OR($B5056="",N$3&lt;$D5056+Настройки!$B$7),0,MAX(0,$E5056-MAX(0,SUMIFS(Тех_Движение!$G$2:$G$5111,Тех_Движение!$D$2:$D$5111,$C5056,Тех_Движение!$B$2:$B$5111,"&lt;="&amp;N$3)-$F5056)))</f>
        <v>#VALUE!</v>
      </c>
      <c r="O5056" s="21" t="e">
        <f>IF(OR($B5056="",O$3&lt;$D5056+Настройки!$B$7),0,MAX(0,$E5056-MAX(0,SUMIFS(Тех_Движение!$G$2:$G$5111,Тех_Движение!$D$2:$D$5111,$C5056,Тех_Движение!$B$2:$B$5111,"&lt;="&amp;O$3)-$F5056)))</f>
        <v>#VALUE!</v>
      </c>
      <c r="P5056" s="21" t="e">
        <f>IF(OR($B5056="",P$3&lt;$D5056+Настройки!$B$7),0,MAX(0,$E5056-MAX(0,SUMIFS(Тех_Движение!$G$2:$G$5111,Тех_Движение!$D$2:$D$5111,$C5056,Тех_Движение!$B$2:$B$5111,"&lt;="&amp;P$3)-$F5056)))</f>
        <v>#VALUE!</v>
      </c>
      <c r="Q5056" s="21" t="e">
        <f>IF(OR($B5056="",Q$3&lt;$D5056+Настройки!$B$7),0,MAX(0,$E5056-MAX(0,SUMIFS(Тех_Движение!$G$2:$G$5111,Тех_Движение!$D$2:$D$5111,$C5056,Тех_Движение!$B$2:$B$5111,"&lt;="&amp;Q$3)-$F5056)))</f>
        <v>#VALUE!</v>
      </c>
      <c r="R5056" s="21" t="str">
        <f t="shared" si="235"/>
        <v/>
      </c>
      <c r="S5056" s="23" t="str">
        <f>IF($B5056="","",VLOOKUP($C5056,Настройки!$A$11:$L$17,9,FALSE))</f>
        <v/>
      </c>
      <c r="T5056" s="23" t="str">
        <f t="shared" si="236"/>
        <v/>
      </c>
    </row>
    <row r="5057" spans="1:20" x14ac:dyDescent="0.3">
      <c r="A5057" s="20">
        <f>Тех_Движение!$A$5054</f>
        <v>5053</v>
      </c>
      <c r="B5057" s="20" t="str">
        <f>IF(Тех_Движение!$F$5054&gt;0,Тех_Движение!$I$5054,"")</f>
        <v/>
      </c>
      <c r="C5057" s="20" t="str">
        <f>IF($B5057="","",Тех_Движение!$D$5054)</f>
        <v/>
      </c>
      <c r="D5057" s="9" t="str">
        <f>IF($B5057="","",Тех_Движение!$B$5054)</f>
        <v/>
      </c>
      <c r="E5057" s="21" t="str">
        <f>IF($B5057="","",Тех_Движение!$F$5054)</f>
        <v/>
      </c>
      <c r="F5057" s="21" t="str">
        <f>IF($B5057="","",SUMIFS($E$5:$E5056,$C$5:$C5056,$C5057))</f>
        <v/>
      </c>
      <c r="G5057" s="21" t="str">
        <f>IF($B5057="","",MAX(0,$E5057-MAX(0,SUMIFS(Тех_Движение!$G$2:$G$5111,Тех_Движение!$D$2:$D$5111,$C5057,Тех_Движение!$B$2:$B$5111,"&lt;="&amp;Настройки!$B$5-1)-$F5057)))</f>
        <v/>
      </c>
      <c r="H5057" s="21" t="str">
        <f>IF($B5057="","",IF(AND($D5057&gt;=Настройки!$B$5,$D5057&lt;=Настройки!$B$6),$E5057,0))</f>
        <v/>
      </c>
      <c r="I5057" s="21" t="str">
        <f t="shared" si="234"/>
        <v/>
      </c>
      <c r="J5057" s="21" t="str">
        <f>IF($B5057="","",MAX(0,$E5057-MAX(0,SUMIFS(Тех_Движение!$G$2:$G$5111,Тех_Движение!$D$2:$D$5111,$C5057,Тех_Движение!$B$2:$B$5111,"&lt;="&amp;Настройки!$B$6)-$F5057)))</f>
        <v/>
      </c>
      <c r="K5057" s="21" t="e">
        <f>IF(OR($B5057="",K$3&lt;$D5057+Настройки!$B$7),0,MAX(0,$E5057-MAX(0,SUMIFS(Тех_Движение!$G$2:$G$5111,Тех_Движение!$D$2:$D$5111,$C5057,Тех_Движение!$B$2:$B$5111,"&lt;="&amp;K$3)-$F5057)))</f>
        <v>#VALUE!</v>
      </c>
      <c r="L5057" s="21" t="e">
        <f>IF(OR($B5057="",L$3&lt;$D5057+Настройки!$B$7),0,MAX(0,$E5057-MAX(0,SUMIFS(Тех_Движение!$G$2:$G$5111,Тех_Движение!$D$2:$D$5111,$C5057,Тех_Движение!$B$2:$B$5111,"&lt;="&amp;L$3)-$F5057)))</f>
        <v>#VALUE!</v>
      </c>
      <c r="M5057" s="21" t="e">
        <f>IF(OR($B5057="",M$3&lt;$D5057+Настройки!$B$7),0,MAX(0,$E5057-MAX(0,SUMIFS(Тех_Движение!$G$2:$G$5111,Тех_Движение!$D$2:$D$5111,$C5057,Тех_Движение!$B$2:$B$5111,"&lt;="&amp;M$3)-$F5057)))</f>
        <v>#VALUE!</v>
      </c>
      <c r="N5057" s="21" t="e">
        <f>IF(OR($B5057="",N$3&lt;$D5057+Настройки!$B$7),0,MAX(0,$E5057-MAX(0,SUMIFS(Тех_Движение!$G$2:$G$5111,Тех_Движение!$D$2:$D$5111,$C5057,Тех_Движение!$B$2:$B$5111,"&lt;="&amp;N$3)-$F5057)))</f>
        <v>#VALUE!</v>
      </c>
      <c r="O5057" s="21" t="e">
        <f>IF(OR($B5057="",O$3&lt;$D5057+Настройки!$B$7),0,MAX(0,$E5057-MAX(0,SUMIFS(Тех_Движение!$G$2:$G$5111,Тех_Движение!$D$2:$D$5111,$C5057,Тех_Движение!$B$2:$B$5111,"&lt;="&amp;O$3)-$F5057)))</f>
        <v>#VALUE!</v>
      </c>
      <c r="P5057" s="21" t="e">
        <f>IF(OR($B5057="",P$3&lt;$D5057+Настройки!$B$7),0,MAX(0,$E5057-MAX(0,SUMIFS(Тех_Движение!$G$2:$G$5111,Тех_Движение!$D$2:$D$5111,$C5057,Тех_Движение!$B$2:$B$5111,"&lt;="&amp;P$3)-$F5057)))</f>
        <v>#VALUE!</v>
      </c>
      <c r="Q5057" s="21" t="e">
        <f>IF(OR($B5057="",Q$3&lt;$D5057+Настройки!$B$7),0,MAX(0,$E5057-MAX(0,SUMIFS(Тех_Движение!$G$2:$G$5111,Тех_Движение!$D$2:$D$5111,$C5057,Тех_Движение!$B$2:$B$5111,"&lt;="&amp;Q$3)-$F5057)))</f>
        <v>#VALUE!</v>
      </c>
      <c r="R5057" s="21" t="str">
        <f t="shared" si="235"/>
        <v/>
      </c>
      <c r="S5057" s="23" t="str">
        <f>IF($B5057="","",VLOOKUP($C5057,Настройки!$A$11:$L$17,9,FALSE))</f>
        <v/>
      </c>
      <c r="T5057" s="23" t="str">
        <f t="shared" si="236"/>
        <v/>
      </c>
    </row>
    <row r="5058" spans="1:20" x14ac:dyDescent="0.3">
      <c r="A5058" s="20">
        <f>Тех_Движение!$A$5055</f>
        <v>5054</v>
      </c>
      <c r="B5058" s="20" t="str">
        <f>IF(Тех_Движение!$F$5055&gt;0,Тех_Движение!$I$5055,"")</f>
        <v/>
      </c>
      <c r="C5058" s="20" t="str">
        <f>IF($B5058="","",Тех_Движение!$D$5055)</f>
        <v/>
      </c>
      <c r="D5058" s="9" t="str">
        <f>IF($B5058="","",Тех_Движение!$B$5055)</f>
        <v/>
      </c>
      <c r="E5058" s="21" t="str">
        <f>IF($B5058="","",Тех_Движение!$F$5055)</f>
        <v/>
      </c>
      <c r="F5058" s="21" t="str">
        <f>IF($B5058="","",SUMIFS($E$5:$E5057,$C$5:$C5057,$C5058))</f>
        <v/>
      </c>
      <c r="G5058" s="21" t="str">
        <f>IF($B5058="","",MAX(0,$E5058-MAX(0,SUMIFS(Тех_Движение!$G$2:$G$5111,Тех_Движение!$D$2:$D$5111,$C5058,Тех_Движение!$B$2:$B$5111,"&lt;="&amp;Настройки!$B$5-1)-$F5058)))</f>
        <v/>
      </c>
      <c r="H5058" s="21" t="str">
        <f>IF($B5058="","",IF(AND($D5058&gt;=Настройки!$B$5,$D5058&lt;=Настройки!$B$6),$E5058,0))</f>
        <v/>
      </c>
      <c r="I5058" s="21" t="str">
        <f t="shared" si="234"/>
        <v/>
      </c>
      <c r="J5058" s="21" t="str">
        <f>IF($B5058="","",MAX(0,$E5058-MAX(0,SUMIFS(Тех_Движение!$G$2:$G$5111,Тех_Движение!$D$2:$D$5111,$C5058,Тех_Движение!$B$2:$B$5111,"&lt;="&amp;Настройки!$B$6)-$F5058)))</f>
        <v/>
      </c>
      <c r="K5058" s="21" t="e">
        <f>IF(OR($B5058="",K$3&lt;$D5058+Настройки!$B$7),0,MAX(0,$E5058-MAX(0,SUMIFS(Тех_Движение!$G$2:$G$5111,Тех_Движение!$D$2:$D$5111,$C5058,Тех_Движение!$B$2:$B$5111,"&lt;="&amp;K$3)-$F5058)))</f>
        <v>#VALUE!</v>
      </c>
      <c r="L5058" s="21" t="e">
        <f>IF(OR($B5058="",L$3&lt;$D5058+Настройки!$B$7),0,MAX(0,$E5058-MAX(0,SUMIFS(Тех_Движение!$G$2:$G$5111,Тех_Движение!$D$2:$D$5111,$C5058,Тех_Движение!$B$2:$B$5111,"&lt;="&amp;L$3)-$F5058)))</f>
        <v>#VALUE!</v>
      </c>
      <c r="M5058" s="21" t="e">
        <f>IF(OR($B5058="",M$3&lt;$D5058+Настройки!$B$7),0,MAX(0,$E5058-MAX(0,SUMIFS(Тех_Движение!$G$2:$G$5111,Тех_Движение!$D$2:$D$5111,$C5058,Тех_Движение!$B$2:$B$5111,"&lt;="&amp;M$3)-$F5058)))</f>
        <v>#VALUE!</v>
      </c>
      <c r="N5058" s="21" t="e">
        <f>IF(OR($B5058="",N$3&lt;$D5058+Настройки!$B$7),0,MAX(0,$E5058-MAX(0,SUMIFS(Тех_Движение!$G$2:$G$5111,Тех_Движение!$D$2:$D$5111,$C5058,Тех_Движение!$B$2:$B$5111,"&lt;="&amp;N$3)-$F5058)))</f>
        <v>#VALUE!</v>
      </c>
      <c r="O5058" s="21" t="e">
        <f>IF(OR($B5058="",O$3&lt;$D5058+Настройки!$B$7),0,MAX(0,$E5058-MAX(0,SUMIFS(Тех_Движение!$G$2:$G$5111,Тех_Движение!$D$2:$D$5111,$C5058,Тех_Движение!$B$2:$B$5111,"&lt;="&amp;O$3)-$F5058)))</f>
        <v>#VALUE!</v>
      </c>
      <c r="P5058" s="21" t="e">
        <f>IF(OR($B5058="",P$3&lt;$D5058+Настройки!$B$7),0,MAX(0,$E5058-MAX(0,SUMIFS(Тех_Движение!$G$2:$G$5111,Тех_Движение!$D$2:$D$5111,$C5058,Тех_Движение!$B$2:$B$5111,"&lt;="&amp;P$3)-$F5058)))</f>
        <v>#VALUE!</v>
      </c>
      <c r="Q5058" s="21" t="e">
        <f>IF(OR($B5058="",Q$3&lt;$D5058+Настройки!$B$7),0,MAX(0,$E5058-MAX(0,SUMIFS(Тех_Движение!$G$2:$G$5111,Тех_Движение!$D$2:$D$5111,$C5058,Тех_Движение!$B$2:$B$5111,"&lt;="&amp;Q$3)-$F5058)))</f>
        <v>#VALUE!</v>
      </c>
      <c r="R5058" s="21" t="str">
        <f t="shared" si="235"/>
        <v/>
      </c>
      <c r="S5058" s="23" t="str">
        <f>IF($B5058="","",VLOOKUP($C5058,Настройки!$A$11:$L$17,9,FALSE))</f>
        <v/>
      </c>
      <c r="T5058" s="23" t="str">
        <f t="shared" si="236"/>
        <v/>
      </c>
    </row>
    <row r="5059" spans="1:20" x14ac:dyDescent="0.3">
      <c r="A5059" s="20">
        <f>Тех_Движение!$A$5056</f>
        <v>5055</v>
      </c>
      <c r="B5059" s="20" t="str">
        <f>IF(Тех_Движение!$F$5056&gt;0,Тех_Движение!$I$5056,"")</f>
        <v/>
      </c>
      <c r="C5059" s="20" t="str">
        <f>IF($B5059="","",Тех_Движение!$D$5056)</f>
        <v/>
      </c>
      <c r="D5059" s="9" t="str">
        <f>IF($B5059="","",Тех_Движение!$B$5056)</f>
        <v/>
      </c>
      <c r="E5059" s="21" t="str">
        <f>IF($B5059="","",Тех_Движение!$F$5056)</f>
        <v/>
      </c>
      <c r="F5059" s="21" t="str">
        <f>IF($B5059="","",SUMIFS($E$5:$E5058,$C$5:$C5058,$C5059))</f>
        <v/>
      </c>
      <c r="G5059" s="21" t="str">
        <f>IF($B5059="","",MAX(0,$E5059-MAX(0,SUMIFS(Тех_Движение!$G$2:$G$5111,Тех_Движение!$D$2:$D$5111,$C5059,Тех_Движение!$B$2:$B$5111,"&lt;="&amp;Настройки!$B$5-1)-$F5059)))</f>
        <v/>
      </c>
      <c r="H5059" s="21" t="str">
        <f>IF($B5059="","",IF(AND($D5059&gt;=Настройки!$B$5,$D5059&lt;=Настройки!$B$6),$E5059,0))</f>
        <v/>
      </c>
      <c r="I5059" s="21" t="str">
        <f t="shared" si="234"/>
        <v/>
      </c>
      <c r="J5059" s="21" t="str">
        <f>IF($B5059="","",MAX(0,$E5059-MAX(0,SUMIFS(Тех_Движение!$G$2:$G$5111,Тех_Движение!$D$2:$D$5111,$C5059,Тех_Движение!$B$2:$B$5111,"&lt;="&amp;Настройки!$B$6)-$F5059)))</f>
        <v/>
      </c>
      <c r="K5059" s="21" t="e">
        <f>IF(OR($B5059="",K$3&lt;$D5059+Настройки!$B$7),0,MAX(0,$E5059-MAX(0,SUMIFS(Тех_Движение!$G$2:$G$5111,Тех_Движение!$D$2:$D$5111,$C5059,Тех_Движение!$B$2:$B$5111,"&lt;="&amp;K$3)-$F5059)))</f>
        <v>#VALUE!</v>
      </c>
      <c r="L5059" s="21" t="e">
        <f>IF(OR($B5059="",L$3&lt;$D5059+Настройки!$B$7),0,MAX(0,$E5059-MAX(0,SUMIFS(Тех_Движение!$G$2:$G$5111,Тех_Движение!$D$2:$D$5111,$C5059,Тех_Движение!$B$2:$B$5111,"&lt;="&amp;L$3)-$F5059)))</f>
        <v>#VALUE!</v>
      </c>
      <c r="M5059" s="21" t="e">
        <f>IF(OR($B5059="",M$3&lt;$D5059+Настройки!$B$7),0,MAX(0,$E5059-MAX(0,SUMIFS(Тех_Движение!$G$2:$G$5111,Тех_Движение!$D$2:$D$5111,$C5059,Тех_Движение!$B$2:$B$5111,"&lt;="&amp;M$3)-$F5059)))</f>
        <v>#VALUE!</v>
      </c>
      <c r="N5059" s="21" t="e">
        <f>IF(OR($B5059="",N$3&lt;$D5059+Настройки!$B$7),0,MAX(0,$E5059-MAX(0,SUMIFS(Тех_Движение!$G$2:$G$5111,Тех_Движение!$D$2:$D$5111,$C5059,Тех_Движение!$B$2:$B$5111,"&lt;="&amp;N$3)-$F5059)))</f>
        <v>#VALUE!</v>
      </c>
      <c r="O5059" s="21" t="e">
        <f>IF(OR($B5059="",O$3&lt;$D5059+Настройки!$B$7),0,MAX(0,$E5059-MAX(0,SUMIFS(Тех_Движение!$G$2:$G$5111,Тех_Движение!$D$2:$D$5111,$C5059,Тех_Движение!$B$2:$B$5111,"&lt;="&amp;O$3)-$F5059)))</f>
        <v>#VALUE!</v>
      </c>
      <c r="P5059" s="21" t="e">
        <f>IF(OR($B5059="",P$3&lt;$D5059+Настройки!$B$7),0,MAX(0,$E5059-MAX(0,SUMIFS(Тех_Движение!$G$2:$G$5111,Тех_Движение!$D$2:$D$5111,$C5059,Тех_Движение!$B$2:$B$5111,"&lt;="&amp;P$3)-$F5059)))</f>
        <v>#VALUE!</v>
      </c>
      <c r="Q5059" s="21" t="e">
        <f>IF(OR($B5059="",Q$3&lt;$D5059+Настройки!$B$7),0,MAX(0,$E5059-MAX(0,SUMIFS(Тех_Движение!$G$2:$G$5111,Тех_Движение!$D$2:$D$5111,$C5059,Тех_Движение!$B$2:$B$5111,"&lt;="&amp;Q$3)-$F5059)))</f>
        <v>#VALUE!</v>
      </c>
      <c r="R5059" s="21" t="str">
        <f t="shared" si="235"/>
        <v/>
      </c>
      <c r="S5059" s="23" t="str">
        <f>IF($B5059="","",VLOOKUP($C5059,Настройки!$A$11:$L$17,9,FALSE))</f>
        <v/>
      </c>
      <c r="T5059" s="23" t="str">
        <f t="shared" si="236"/>
        <v/>
      </c>
    </row>
    <row r="5060" spans="1:20" x14ac:dyDescent="0.3">
      <c r="A5060" s="20">
        <f>Тех_Движение!$A$5057</f>
        <v>5056</v>
      </c>
      <c r="B5060" s="20" t="str">
        <f>IF(Тех_Движение!$F$5057&gt;0,Тех_Движение!$I$5057,"")</f>
        <v/>
      </c>
      <c r="C5060" s="20" t="str">
        <f>IF($B5060="","",Тех_Движение!$D$5057)</f>
        <v/>
      </c>
      <c r="D5060" s="9" t="str">
        <f>IF($B5060="","",Тех_Движение!$B$5057)</f>
        <v/>
      </c>
      <c r="E5060" s="21" t="str">
        <f>IF($B5060="","",Тех_Движение!$F$5057)</f>
        <v/>
      </c>
      <c r="F5060" s="21" t="str">
        <f>IF($B5060="","",SUMIFS($E$5:$E5059,$C$5:$C5059,$C5060))</f>
        <v/>
      </c>
      <c r="G5060" s="21" t="str">
        <f>IF($B5060="","",MAX(0,$E5060-MAX(0,SUMIFS(Тех_Движение!$G$2:$G$5111,Тех_Движение!$D$2:$D$5111,$C5060,Тех_Движение!$B$2:$B$5111,"&lt;="&amp;Настройки!$B$5-1)-$F5060)))</f>
        <v/>
      </c>
      <c r="H5060" s="21" t="str">
        <f>IF($B5060="","",IF(AND($D5060&gt;=Настройки!$B$5,$D5060&lt;=Настройки!$B$6),$E5060,0))</f>
        <v/>
      </c>
      <c r="I5060" s="21" t="str">
        <f t="shared" si="234"/>
        <v/>
      </c>
      <c r="J5060" s="21" t="str">
        <f>IF($B5060="","",MAX(0,$E5060-MAX(0,SUMIFS(Тех_Движение!$G$2:$G$5111,Тех_Движение!$D$2:$D$5111,$C5060,Тех_Движение!$B$2:$B$5111,"&lt;="&amp;Настройки!$B$6)-$F5060)))</f>
        <v/>
      </c>
      <c r="K5060" s="21" t="e">
        <f>IF(OR($B5060="",K$3&lt;$D5060+Настройки!$B$7),0,MAX(0,$E5060-MAX(0,SUMIFS(Тех_Движение!$G$2:$G$5111,Тех_Движение!$D$2:$D$5111,$C5060,Тех_Движение!$B$2:$B$5111,"&lt;="&amp;K$3)-$F5060)))</f>
        <v>#VALUE!</v>
      </c>
      <c r="L5060" s="21" t="e">
        <f>IF(OR($B5060="",L$3&lt;$D5060+Настройки!$B$7),0,MAX(0,$E5060-MAX(0,SUMIFS(Тех_Движение!$G$2:$G$5111,Тех_Движение!$D$2:$D$5111,$C5060,Тех_Движение!$B$2:$B$5111,"&lt;="&amp;L$3)-$F5060)))</f>
        <v>#VALUE!</v>
      </c>
      <c r="M5060" s="21" t="e">
        <f>IF(OR($B5060="",M$3&lt;$D5060+Настройки!$B$7),0,MAX(0,$E5060-MAX(0,SUMIFS(Тех_Движение!$G$2:$G$5111,Тех_Движение!$D$2:$D$5111,$C5060,Тех_Движение!$B$2:$B$5111,"&lt;="&amp;M$3)-$F5060)))</f>
        <v>#VALUE!</v>
      </c>
      <c r="N5060" s="21" t="e">
        <f>IF(OR($B5060="",N$3&lt;$D5060+Настройки!$B$7),0,MAX(0,$E5060-MAX(0,SUMIFS(Тех_Движение!$G$2:$G$5111,Тех_Движение!$D$2:$D$5111,$C5060,Тех_Движение!$B$2:$B$5111,"&lt;="&amp;N$3)-$F5060)))</f>
        <v>#VALUE!</v>
      </c>
      <c r="O5060" s="21" t="e">
        <f>IF(OR($B5060="",O$3&lt;$D5060+Настройки!$B$7),0,MAX(0,$E5060-MAX(0,SUMIFS(Тех_Движение!$G$2:$G$5111,Тех_Движение!$D$2:$D$5111,$C5060,Тех_Движение!$B$2:$B$5111,"&lt;="&amp;O$3)-$F5060)))</f>
        <v>#VALUE!</v>
      </c>
      <c r="P5060" s="21" t="e">
        <f>IF(OR($B5060="",P$3&lt;$D5060+Настройки!$B$7),0,MAX(0,$E5060-MAX(0,SUMIFS(Тех_Движение!$G$2:$G$5111,Тех_Движение!$D$2:$D$5111,$C5060,Тех_Движение!$B$2:$B$5111,"&lt;="&amp;P$3)-$F5060)))</f>
        <v>#VALUE!</v>
      </c>
      <c r="Q5060" s="21" t="e">
        <f>IF(OR($B5060="",Q$3&lt;$D5060+Настройки!$B$7),0,MAX(0,$E5060-MAX(0,SUMIFS(Тех_Движение!$G$2:$G$5111,Тех_Движение!$D$2:$D$5111,$C5060,Тех_Движение!$B$2:$B$5111,"&lt;="&amp;Q$3)-$F5060)))</f>
        <v>#VALUE!</v>
      </c>
      <c r="R5060" s="21" t="str">
        <f t="shared" si="235"/>
        <v/>
      </c>
      <c r="S5060" s="23" t="str">
        <f>IF($B5060="","",VLOOKUP($C5060,Настройки!$A$11:$L$17,9,FALSE))</f>
        <v/>
      </c>
      <c r="T5060" s="23" t="str">
        <f t="shared" si="236"/>
        <v/>
      </c>
    </row>
    <row r="5061" spans="1:20" x14ac:dyDescent="0.3">
      <c r="A5061" s="20">
        <f>Тех_Движение!$A$5058</f>
        <v>5057</v>
      </c>
      <c r="B5061" s="20" t="str">
        <f>IF(Тех_Движение!$F$5058&gt;0,Тех_Движение!$I$5058,"")</f>
        <v/>
      </c>
      <c r="C5061" s="20" t="str">
        <f>IF($B5061="","",Тех_Движение!$D$5058)</f>
        <v/>
      </c>
      <c r="D5061" s="9" t="str">
        <f>IF($B5061="","",Тех_Движение!$B$5058)</f>
        <v/>
      </c>
      <c r="E5061" s="21" t="str">
        <f>IF($B5061="","",Тех_Движение!$F$5058)</f>
        <v/>
      </c>
      <c r="F5061" s="21" t="str">
        <f>IF($B5061="","",SUMIFS($E$5:$E5060,$C$5:$C5060,$C5061))</f>
        <v/>
      </c>
      <c r="G5061" s="21" t="str">
        <f>IF($B5061="","",MAX(0,$E5061-MAX(0,SUMIFS(Тех_Движение!$G$2:$G$5111,Тех_Движение!$D$2:$D$5111,$C5061,Тех_Движение!$B$2:$B$5111,"&lt;="&amp;Настройки!$B$5-1)-$F5061)))</f>
        <v/>
      </c>
      <c r="H5061" s="21" t="str">
        <f>IF($B5061="","",IF(AND($D5061&gt;=Настройки!$B$5,$D5061&lt;=Настройки!$B$6),$E5061,0))</f>
        <v/>
      </c>
      <c r="I5061" s="21" t="str">
        <f t="shared" ref="I5061:I5114" si="237">IF($B5061="","",$G5061+$H5061-$J5061)</f>
        <v/>
      </c>
      <c r="J5061" s="21" t="str">
        <f>IF($B5061="","",MAX(0,$E5061-MAX(0,SUMIFS(Тех_Движение!$G$2:$G$5111,Тех_Движение!$D$2:$D$5111,$C5061,Тех_Движение!$B$2:$B$5111,"&lt;="&amp;Настройки!$B$6)-$F5061)))</f>
        <v/>
      </c>
      <c r="K5061" s="21" t="e">
        <f>IF(OR($B5061="",K$3&lt;$D5061+Настройки!$B$7),0,MAX(0,$E5061-MAX(0,SUMIFS(Тех_Движение!$G$2:$G$5111,Тех_Движение!$D$2:$D$5111,$C5061,Тех_Движение!$B$2:$B$5111,"&lt;="&amp;K$3)-$F5061)))</f>
        <v>#VALUE!</v>
      </c>
      <c r="L5061" s="21" t="e">
        <f>IF(OR($B5061="",L$3&lt;$D5061+Настройки!$B$7),0,MAX(0,$E5061-MAX(0,SUMIFS(Тех_Движение!$G$2:$G$5111,Тех_Движение!$D$2:$D$5111,$C5061,Тех_Движение!$B$2:$B$5111,"&lt;="&amp;L$3)-$F5061)))</f>
        <v>#VALUE!</v>
      </c>
      <c r="M5061" s="21" t="e">
        <f>IF(OR($B5061="",M$3&lt;$D5061+Настройки!$B$7),0,MAX(0,$E5061-MAX(0,SUMIFS(Тех_Движение!$G$2:$G$5111,Тех_Движение!$D$2:$D$5111,$C5061,Тех_Движение!$B$2:$B$5111,"&lt;="&amp;M$3)-$F5061)))</f>
        <v>#VALUE!</v>
      </c>
      <c r="N5061" s="21" t="e">
        <f>IF(OR($B5061="",N$3&lt;$D5061+Настройки!$B$7),0,MAX(0,$E5061-MAX(0,SUMIFS(Тех_Движение!$G$2:$G$5111,Тех_Движение!$D$2:$D$5111,$C5061,Тех_Движение!$B$2:$B$5111,"&lt;="&amp;N$3)-$F5061)))</f>
        <v>#VALUE!</v>
      </c>
      <c r="O5061" s="21" t="e">
        <f>IF(OR($B5061="",O$3&lt;$D5061+Настройки!$B$7),0,MAX(0,$E5061-MAX(0,SUMIFS(Тех_Движение!$G$2:$G$5111,Тех_Движение!$D$2:$D$5111,$C5061,Тех_Движение!$B$2:$B$5111,"&lt;="&amp;O$3)-$F5061)))</f>
        <v>#VALUE!</v>
      </c>
      <c r="P5061" s="21" t="e">
        <f>IF(OR($B5061="",P$3&lt;$D5061+Настройки!$B$7),0,MAX(0,$E5061-MAX(0,SUMIFS(Тех_Движение!$G$2:$G$5111,Тех_Движение!$D$2:$D$5111,$C5061,Тех_Движение!$B$2:$B$5111,"&lt;="&amp;P$3)-$F5061)))</f>
        <v>#VALUE!</v>
      </c>
      <c r="Q5061" s="21" t="e">
        <f>IF(OR($B5061="",Q$3&lt;$D5061+Настройки!$B$7),0,MAX(0,$E5061-MAX(0,SUMIFS(Тех_Движение!$G$2:$G$5111,Тех_Движение!$D$2:$D$5111,$C5061,Тех_Движение!$B$2:$B$5111,"&lt;="&amp;Q$3)-$F5061)))</f>
        <v>#VALUE!</v>
      </c>
      <c r="R5061" s="21" t="str">
        <f t="shared" ref="R5061:R5114" si="238">IF($B5061="","",SUM($K5061:$Q5061))</f>
        <v/>
      </c>
      <c r="S5061" s="23" t="str">
        <f>IF($B5061="","",VLOOKUP($C5061,Настройки!$A$11:$L$17,9,FALSE))</f>
        <v/>
      </c>
      <c r="T5061" s="23" t="str">
        <f t="shared" ref="T5061:T5114" si="239">IF($B5061="","",$R5061*$S5061)</f>
        <v/>
      </c>
    </row>
    <row r="5062" spans="1:20" x14ac:dyDescent="0.3">
      <c r="A5062" s="20">
        <f>Тех_Движение!$A$5059</f>
        <v>5058</v>
      </c>
      <c r="B5062" s="20" t="str">
        <f>IF(Тех_Движение!$F$5059&gt;0,Тех_Движение!$I$5059,"")</f>
        <v/>
      </c>
      <c r="C5062" s="20" t="str">
        <f>IF($B5062="","",Тех_Движение!$D$5059)</f>
        <v/>
      </c>
      <c r="D5062" s="9" t="str">
        <f>IF($B5062="","",Тех_Движение!$B$5059)</f>
        <v/>
      </c>
      <c r="E5062" s="21" t="str">
        <f>IF($B5062="","",Тех_Движение!$F$5059)</f>
        <v/>
      </c>
      <c r="F5062" s="21" t="str">
        <f>IF($B5062="","",SUMIFS($E$5:$E5061,$C$5:$C5061,$C5062))</f>
        <v/>
      </c>
      <c r="G5062" s="21" t="str">
        <f>IF($B5062="","",MAX(0,$E5062-MAX(0,SUMIFS(Тех_Движение!$G$2:$G$5111,Тех_Движение!$D$2:$D$5111,$C5062,Тех_Движение!$B$2:$B$5111,"&lt;="&amp;Настройки!$B$5-1)-$F5062)))</f>
        <v/>
      </c>
      <c r="H5062" s="21" t="str">
        <f>IF($B5062="","",IF(AND($D5062&gt;=Настройки!$B$5,$D5062&lt;=Настройки!$B$6),$E5062,0))</f>
        <v/>
      </c>
      <c r="I5062" s="21" t="str">
        <f t="shared" si="237"/>
        <v/>
      </c>
      <c r="J5062" s="21" t="str">
        <f>IF($B5062="","",MAX(0,$E5062-MAX(0,SUMIFS(Тех_Движение!$G$2:$G$5111,Тех_Движение!$D$2:$D$5111,$C5062,Тех_Движение!$B$2:$B$5111,"&lt;="&amp;Настройки!$B$6)-$F5062)))</f>
        <v/>
      </c>
      <c r="K5062" s="21" t="e">
        <f>IF(OR($B5062="",K$3&lt;$D5062+Настройки!$B$7),0,MAX(0,$E5062-MAX(0,SUMIFS(Тех_Движение!$G$2:$G$5111,Тех_Движение!$D$2:$D$5111,$C5062,Тех_Движение!$B$2:$B$5111,"&lt;="&amp;K$3)-$F5062)))</f>
        <v>#VALUE!</v>
      </c>
      <c r="L5062" s="21" t="e">
        <f>IF(OR($B5062="",L$3&lt;$D5062+Настройки!$B$7),0,MAX(0,$E5062-MAX(0,SUMIFS(Тех_Движение!$G$2:$G$5111,Тех_Движение!$D$2:$D$5111,$C5062,Тех_Движение!$B$2:$B$5111,"&lt;="&amp;L$3)-$F5062)))</f>
        <v>#VALUE!</v>
      </c>
      <c r="M5062" s="21" t="e">
        <f>IF(OR($B5062="",M$3&lt;$D5062+Настройки!$B$7),0,MAX(0,$E5062-MAX(0,SUMIFS(Тех_Движение!$G$2:$G$5111,Тех_Движение!$D$2:$D$5111,$C5062,Тех_Движение!$B$2:$B$5111,"&lt;="&amp;M$3)-$F5062)))</f>
        <v>#VALUE!</v>
      </c>
      <c r="N5062" s="21" t="e">
        <f>IF(OR($B5062="",N$3&lt;$D5062+Настройки!$B$7),0,MAX(0,$E5062-MAX(0,SUMIFS(Тех_Движение!$G$2:$G$5111,Тех_Движение!$D$2:$D$5111,$C5062,Тех_Движение!$B$2:$B$5111,"&lt;="&amp;N$3)-$F5062)))</f>
        <v>#VALUE!</v>
      </c>
      <c r="O5062" s="21" t="e">
        <f>IF(OR($B5062="",O$3&lt;$D5062+Настройки!$B$7),0,MAX(0,$E5062-MAX(0,SUMIFS(Тех_Движение!$G$2:$G$5111,Тех_Движение!$D$2:$D$5111,$C5062,Тех_Движение!$B$2:$B$5111,"&lt;="&amp;O$3)-$F5062)))</f>
        <v>#VALUE!</v>
      </c>
      <c r="P5062" s="21" t="e">
        <f>IF(OR($B5062="",P$3&lt;$D5062+Настройки!$B$7),0,MAX(0,$E5062-MAX(0,SUMIFS(Тех_Движение!$G$2:$G$5111,Тех_Движение!$D$2:$D$5111,$C5062,Тех_Движение!$B$2:$B$5111,"&lt;="&amp;P$3)-$F5062)))</f>
        <v>#VALUE!</v>
      </c>
      <c r="Q5062" s="21" t="e">
        <f>IF(OR($B5062="",Q$3&lt;$D5062+Настройки!$B$7),0,MAX(0,$E5062-MAX(0,SUMIFS(Тех_Движение!$G$2:$G$5111,Тех_Движение!$D$2:$D$5111,$C5062,Тех_Движение!$B$2:$B$5111,"&lt;="&amp;Q$3)-$F5062)))</f>
        <v>#VALUE!</v>
      </c>
      <c r="R5062" s="21" t="str">
        <f t="shared" si="238"/>
        <v/>
      </c>
      <c r="S5062" s="23" t="str">
        <f>IF($B5062="","",VLOOKUP($C5062,Настройки!$A$11:$L$17,9,FALSE))</f>
        <v/>
      </c>
      <c r="T5062" s="23" t="str">
        <f t="shared" si="239"/>
        <v/>
      </c>
    </row>
    <row r="5063" spans="1:20" x14ac:dyDescent="0.3">
      <c r="A5063" s="20">
        <f>Тех_Движение!$A$5060</f>
        <v>5059</v>
      </c>
      <c r="B5063" s="20" t="str">
        <f>IF(Тех_Движение!$F$5060&gt;0,Тех_Движение!$I$5060,"")</f>
        <v/>
      </c>
      <c r="C5063" s="20" t="str">
        <f>IF($B5063="","",Тех_Движение!$D$5060)</f>
        <v/>
      </c>
      <c r="D5063" s="9" t="str">
        <f>IF($B5063="","",Тех_Движение!$B$5060)</f>
        <v/>
      </c>
      <c r="E5063" s="21" t="str">
        <f>IF($B5063="","",Тех_Движение!$F$5060)</f>
        <v/>
      </c>
      <c r="F5063" s="21" t="str">
        <f>IF($B5063="","",SUMIFS($E$5:$E5062,$C$5:$C5062,$C5063))</f>
        <v/>
      </c>
      <c r="G5063" s="21" t="str">
        <f>IF($B5063="","",MAX(0,$E5063-MAX(0,SUMIFS(Тех_Движение!$G$2:$G$5111,Тех_Движение!$D$2:$D$5111,$C5063,Тех_Движение!$B$2:$B$5111,"&lt;="&amp;Настройки!$B$5-1)-$F5063)))</f>
        <v/>
      </c>
      <c r="H5063" s="21" t="str">
        <f>IF($B5063="","",IF(AND($D5063&gt;=Настройки!$B$5,$D5063&lt;=Настройки!$B$6),$E5063,0))</f>
        <v/>
      </c>
      <c r="I5063" s="21" t="str">
        <f t="shared" si="237"/>
        <v/>
      </c>
      <c r="J5063" s="21" t="str">
        <f>IF($B5063="","",MAX(0,$E5063-MAX(0,SUMIFS(Тех_Движение!$G$2:$G$5111,Тех_Движение!$D$2:$D$5111,$C5063,Тех_Движение!$B$2:$B$5111,"&lt;="&amp;Настройки!$B$6)-$F5063)))</f>
        <v/>
      </c>
      <c r="K5063" s="21" t="e">
        <f>IF(OR($B5063="",K$3&lt;$D5063+Настройки!$B$7),0,MAX(0,$E5063-MAX(0,SUMIFS(Тех_Движение!$G$2:$G$5111,Тех_Движение!$D$2:$D$5111,$C5063,Тех_Движение!$B$2:$B$5111,"&lt;="&amp;K$3)-$F5063)))</f>
        <v>#VALUE!</v>
      </c>
      <c r="L5063" s="21" t="e">
        <f>IF(OR($B5063="",L$3&lt;$D5063+Настройки!$B$7),0,MAX(0,$E5063-MAX(0,SUMIFS(Тех_Движение!$G$2:$G$5111,Тех_Движение!$D$2:$D$5111,$C5063,Тех_Движение!$B$2:$B$5111,"&lt;="&amp;L$3)-$F5063)))</f>
        <v>#VALUE!</v>
      </c>
      <c r="M5063" s="21" t="e">
        <f>IF(OR($B5063="",M$3&lt;$D5063+Настройки!$B$7),0,MAX(0,$E5063-MAX(0,SUMIFS(Тех_Движение!$G$2:$G$5111,Тех_Движение!$D$2:$D$5111,$C5063,Тех_Движение!$B$2:$B$5111,"&lt;="&amp;M$3)-$F5063)))</f>
        <v>#VALUE!</v>
      </c>
      <c r="N5063" s="21" t="e">
        <f>IF(OR($B5063="",N$3&lt;$D5063+Настройки!$B$7),0,MAX(0,$E5063-MAX(0,SUMIFS(Тех_Движение!$G$2:$G$5111,Тех_Движение!$D$2:$D$5111,$C5063,Тех_Движение!$B$2:$B$5111,"&lt;="&amp;N$3)-$F5063)))</f>
        <v>#VALUE!</v>
      </c>
      <c r="O5063" s="21" t="e">
        <f>IF(OR($B5063="",O$3&lt;$D5063+Настройки!$B$7),0,MAX(0,$E5063-MAX(0,SUMIFS(Тех_Движение!$G$2:$G$5111,Тех_Движение!$D$2:$D$5111,$C5063,Тех_Движение!$B$2:$B$5111,"&lt;="&amp;O$3)-$F5063)))</f>
        <v>#VALUE!</v>
      </c>
      <c r="P5063" s="21" t="e">
        <f>IF(OR($B5063="",P$3&lt;$D5063+Настройки!$B$7),0,MAX(0,$E5063-MAX(0,SUMIFS(Тех_Движение!$G$2:$G$5111,Тех_Движение!$D$2:$D$5111,$C5063,Тех_Движение!$B$2:$B$5111,"&lt;="&amp;P$3)-$F5063)))</f>
        <v>#VALUE!</v>
      </c>
      <c r="Q5063" s="21" t="e">
        <f>IF(OR($B5063="",Q$3&lt;$D5063+Настройки!$B$7),0,MAX(0,$E5063-MAX(0,SUMIFS(Тех_Движение!$G$2:$G$5111,Тех_Движение!$D$2:$D$5111,$C5063,Тех_Движение!$B$2:$B$5111,"&lt;="&amp;Q$3)-$F5063)))</f>
        <v>#VALUE!</v>
      </c>
      <c r="R5063" s="21" t="str">
        <f t="shared" si="238"/>
        <v/>
      </c>
      <c r="S5063" s="23" t="str">
        <f>IF($B5063="","",VLOOKUP($C5063,Настройки!$A$11:$L$17,9,FALSE))</f>
        <v/>
      </c>
      <c r="T5063" s="23" t="str">
        <f t="shared" si="239"/>
        <v/>
      </c>
    </row>
    <row r="5064" spans="1:20" x14ac:dyDescent="0.3">
      <c r="A5064" s="20">
        <f>Тех_Движение!$A$5061</f>
        <v>5060</v>
      </c>
      <c r="B5064" s="20" t="str">
        <f>IF(Тех_Движение!$F$5061&gt;0,Тех_Движение!$I$5061,"")</f>
        <v/>
      </c>
      <c r="C5064" s="20" t="str">
        <f>IF($B5064="","",Тех_Движение!$D$5061)</f>
        <v/>
      </c>
      <c r="D5064" s="9" t="str">
        <f>IF($B5064="","",Тех_Движение!$B$5061)</f>
        <v/>
      </c>
      <c r="E5064" s="21" t="str">
        <f>IF($B5064="","",Тех_Движение!$F$5061)</f>
        <v/>
      </c>
      <c r="F5064" s="21" t="str">
        <f>IF($B5064="","",SUMIFS($E$5:$E5063,$C$5:$C5063,$C5064))</f>
        <v/>
      </c>
      <c r="G5064" s="21" t="str">
        <f>IF($B5064="","",MAX(0,$E5064-MAX(0,SUMIFS(Тех_Движение!$G$2:$G$5111,Тех_Движение!$D$2:$D$5111,$C5064,Тех_Движение!$B$2:$B$5111,"&lt;="&amp;Настройки!$B$5-1)-$F5064)))</f>
        <v/>
      </c>
      <c r="H5064" s="21" t="str">
        <f>IF($B5064="","",IF(AND($D5064&gt;=Настройки!$B$5,$D5064&lt;=Настройки!$B$6),$E5064,0))</f>
        <v/>
      </c>
      <c r="I5064" s="21" t="str">
        <f t="shared" si="237"/>
        <v/>
      </c>
      <c r="J5064" s="21" t="str">
        <f>IF($B5064="","",MAX(0,$E5064-MAX(0,SUMIFS(Тех_Движение!$G$2:$G$5111,Тех_Движение!$D$2:$D$5111,$C5064,Тех_Движение!$B$2:$B$5111,"&lt;="&amp;Настройки!$B$6)-$F5064)))</f>
        <v/>
      </c>
      <c r="K5064" s="21" t="e">
        <f>IF(OR($B5064="",K$3&lt;$D5064+Настройки!$B$7),0,MAX(0,$E5064-MAX(0,SUMIFS(Тех_Движение!$G$2:$G$5111,Тех_Движение!$D$2:$D$5111,$C5064,Тех_Движение!$B$2:$B$5111,"&lt;="&amp;K$3)-$F5064)))</f>
        <v>#VALUE!</v>
      </c>
      <c r="L5064" s="21" t="e">
        <f>IF(OR($B5064="",L$3&lt;$D5064+Настройки!$B$7),0,MAX(0,$E5064-MAX(0,SUMIFS(Тех_Движение!$G$2:$G$5111,Тех_Движение!$D$2:$D$5111,$C5064,Тех_Движение!$B$2:$B$5111,"&lt;="&amp;L$3)-$F5064)))</f>
        <v>#VALUE!</v>
      </c>
      <c r="M5064" s="21" t="e">
        <f>IF(OR($B5064="",M$3&lt;$D5064+Настройки!$B$7),0,MAX(0,$E5064-MAX(0,SUMIFS(Тех_Движение!$G$2:$G$5111,Тех_Движение!$D$2:$D$5111,$C5064,Тех_Движение!$B$2:$B$5111,"&lt;="&amp;M$3)-$F5064)))</f>
        <v>#VALUE!</v>
      </c>
      <c r="N5064" s="21" t="e">
        <f>IF(OR($B5064="",N$3&lt;$D5064+Настройки!$B$7),0,MAX(0,$E5064-MAX(0,SUMIFS(Тех_Движение!$G$2:$G$5111,Тех_Движение!$D$2:$D$5111,$C5064,Тех_Движение!$B$2:$B$5111,"&lt;="&amp;N$3)-$F5064)))</f>
        <v>#VALUE!</v>
      </c>
      <c r="O5064" s="21" t="e">
        <f>IF(OR($B5064="",O$3&lt;$D5064+Настройки!$B$7),0,MAX(0,$E5064-MAX(0,SUMIFS(Тех_Движение!$G$2:$G$5111,Тех_Движение!$D$2:$D$5111,$C5064,Тех_Движение!$B$2:$B$5111,"&lt;="&amp;O$3)-$F5064)))</f>
        <v>#VALUE!</v>
      </c>
      <c r="P5064" s="21" t="e">
        <f>IF(OR($B5064="",P$3&lt;$D5064+Настройки!$B$7),0,MAX(0,$E5064-MAX(0,SUMIFS(Тех_Движение!$G$2:$G$5111,Тех_Движение!$D$2:$D$5111,$C5064,Тех_Движение!$B$2:$B$5111,"&lt;="&amp;P$3)-$F5064)))</f>
        <v>#VALUE!</v>
      </c>
      <c r="Q5064" s="21" t="e">
        <f>IF(OR($B5064="",Q$3&lt;$D5064+Настройки!$B$7),0,MAX(0,$E5064-MAX(0,SUMIFS(Тех_Движение!$G$2:$G$5111,Тех_Движение!$D$2:$D$5111,$C5064,Тех_Движение!$B$2:$B$5111,"&lt;="&amp;Q$3)-$F5064)))</f>
        <v>#VALUE!</v>
      </c>
      <c r="R5064" s="21" t="str">
        <f t="shared" si="238"/>
        <v/>
      </c>
      <c r="S5064" s="23" t="str">
        <f>IF($B5064="","",VLOOKUP($C5064,Настройки!$A$11:$L$17,9,FALSE))</f>
        <v/>
      </c>
      <c r="T5064" s="23" t="str">
        <f t="shared" si="239"/>
        <v/>
      </c>
    </row>
    <row r="5065" spans="1:20" x14ac:dyDescent="0.3">
      <c r="A5065" s="20">
        <f>Тех_Движение!$A$5062</f>
        <v>5061</v>
      </c>
      <c r="B5065" s="20" t="str">
        <f>IF(Тех_Движение!$F$5062&gt;0,Тех_Движение!$I$5062,"")</f>
        <v/>
      </c>
      <c r="C5065" s="20" t="str">
        <f>IF($B5065="","",Тех_Движение!$D$5062)</f>
        <v/>
      </c>
      <c r="D5065" s="9" t="str">
        <f>IF($B5065="","",Тех_Движение!$B$5062)</f>
        <v/>
      </c>
      <c r="E5065" s="21" t="str">
        <f>IF($B5065="","",Тех_Движение!$F$5062)</f>
        <v/>
      </c>
      <c r="F5065" s="21" t="str">
        <f>IF($B5065="","",SUMIFS($E$5:$E5064,$C$5:$C5064,$C5065))</f>
        <v/>
      </c>
      <c r="G5065" s="21" t="str">
        <f>IF($B5065="","",MAX(0,$E5065-MAX(0,SUMIFS(Тех_Движение!$G$2:$G$5111,Тех_Движение!$D$2:$D$5111,$C5065,Тех_Движение!$B$2:$B$5111,"&lt;="&amp;Настройки!$B$5-1)-$F5065)))</f>
        <v/>
      </c>
      <c r="H5065" s="21" t="str">
        <f>IF($B5065="","",IF(AND($D5065&gt;=Настройки!$B$5,$D5065&lt;=Настройки!$B$6),$E5065,0))</f>
        <v/>
      </c>
      <c r="I5065" s="21" t="str">
        <f t="shared" si="237"/>
        <v/>
      </c>
      <c r="J5065" s="21" t="str">
        <f>IF($B5065="","",MAX(0,$E5065-MAX(0,SUMIFS(Тех_Движение!$G$2:$G$5111,Тех_Движение!$D$2:$D$5111,$C5065,Тех_Движение!$B$2:$B$5111,"&lt;="&amp;Настройки!$B$6)-$F5065)))</f>
        <v/>
      </c>
      <c r="K5065" s="21" t="e">
        <f>IF(OR($B5065="",K$3&lt;$D5065+Настройки!$B$7),0,MAX(0,$E5065-MAX(0,SUMIFS(Тех_Движение!$G$2:$G$5111,Тех_Движение!$D$2:$D$5111,$C5065,Тех_Движение!$B$2:$B$5111,"&lt;="&amp;K$3)-$F5065)))</f>
        <v>#VALUE!</v>
      </c>
      <c r="L5065" s="21" t="e">
        <f>IF(OR($B5065="",L$3&lt;$D5065+Настройки!$B$7),0,MAX(0,$E5065-MAX(0,SUMIFS(Тех_Движение!$G$2:$G$5111,Тех_Движение!$D$2:$D$5111,$C5065,Тех_Движение!$B$2:$B$5111,"&lt;="&amp;L$3)-$F5065)))</f>
        <v>#VALUE!</v>
      </c>
      <c r="M5065" s="21" t="e">
        <f>IF(OR($B5065="",M$3&lt;$D5065+Настройки!$B$7),0,MAX(0,$E5065-MAX(0,SUMIFS(Тех_Движение!$G$2:$G$5111,Тех_Движение!$D$2:$D$5111,$C5065,Тех_Движение!$B$2:$B$5111,"&lt;="&amp;M$3)-$F5065)))</f>
        <v>#VALUE!</v>
      </c>
      <c r="N5065" s="21" t="e">
        <f>IF(OR($B5065="",N$3&lt;$D5065+Настройки!$B$7),0,MAX(0,$E5065-MAX(0,SUMIFS(Тех_Движение!$G$2:$G$5111,Тех_Движение!$D$2:$D$5111,$C5065,Тех_Движение!$B$2:$B$5111,"&lt;="&amp;N$3)-$F5065)))</f>
        <v>#VALUE!</v>
      </c>
      <c r="O5065" s="21" t="e">
        <f>IF(OR($B5065="",O$3&lt;$D5065+Настройки!$B$7),0,MAX(0,$E5065-MAX(0,SUMIFS(Тех_Движение!$G$2:$G$5111,Тех_Движение!$D$2:$D$5111,$C5065,Тех_Движение!$B$2:$B$5111,"&lt;="&amp;O$3)-$F5065)))</f>
        <v>#VALUE!</v>
      </c>
      <c r="P5065" s="21" t="e">
        <f>IF(OR($B5065="",P$3&lt;$D5065+Настройки!$B$7),0,MAX(0,$E5065-MAX(0,SUMIFS(Тех_Движение!$G$2:$G$5111,Тех_Движение!$D$2:$D$5111,$C5065,Тех_Движение!$B$2:$B$5111,"&lt;="&amp;P$3)-$F5065)))</f>
        <v>#VALUE!</v>
      </c>
      <c r="Q5065" s="21" t="e">
        <f>IF(OR($B5065="",Q$3&lt;$D5065+Настройки!$B$7),0,MAX(0,$E5065-MAX(0,SUMIFS(Тех_Движение!$G$2:$G$5111,Тех_Движение!$D$2:$D$5111,$C5065,Тех_Движение!$B$2:$B$5111,"&lt;="&amp;Q$3)-$F5065)))</f>
        <v>#VALUE!</v>
      </c>
      <c r="R5065" s="21" t="str">
        <f t="shared" si="238"/>
        <v/>
      </c>
      <c r="S5065" s="23" t="str">
        <f>IF($B5065="","",VLOOKUP($C5065,Настройки!$A$11:$L$17,9,FALSE))</f>
        <v/>
      </c>
      <c r="T5065" s="23" t="str">
        <f t="shared" si="239"/>
        <v/>
      </c>
    </row>
    <row r="5066" spans="1:20" x14ac:dyDescent="0.3">
      <c r="A5066" s="20">
        <f>Тех_Движение!$A$5063</f>
        <v>5062</v>
      </c>
      <c r="B5066" s="20" t="str">
        <f>IF(Тех_Движение!$F$5063&gt;0,Тех_Движение!$I$5063,"")</f>
        <v/>
      </c>
      <c r="C5066" s="20" t="str">
        <f>IF($B5066="","",Тех_Движение!$D$5063)</f>
        <v/>
      </c>
      <c r="D5066" s="9" t="str">
        <f>IF($B5066="","",Тех_Движение!$B$5063)</f>
        <v/>
      </c>
      <c r="E5066" s="21" t="str">
        <f>IF($B5066="","",Тех_Движение!$F$5063)</f>
        <v/>
      </c>
      <c r="F5066" s="21" t="str">
        <f>IF($B5066="","",SUMIFS($E$5:$E5065,$C$5:$C5065,$C5066))</f>
        <v/>
      </c>
      <c r="G5066" s="21" t="str">
        <f>IF($B5066="","",MAX(0,$E5066-MAX(0,SUMIFS(Тех_Движение!$G$2:$G$5111,Тех_Движение!$D$2:$D$5111,$C5066,Тех_Движение!$B$2:$B$5111,"&lt;="&amp;Настройки!$B$5-1)-$F5066)))</f>
        <v/>
      </c>
      <c r="H5066" s="21" t="str">
        <f>IF($B5066="","",IF(AND($D5066&gt;=Настройки!$B$5,$D5066&lt;=Настройки!$B$6),$E5066,0))</f>
        <v/>
      </c>
      <c r="I5066" s="21" t="str">
        <f t="shared" si="237"/>
        <v/>
      </c>
      <c r="J5066" s="21" t="str">
        <f>IF($B5066="","",MAX(0,$E5066-MAX(0,SUMIFS(Тех_Движение!$G$2:$G$5111,Тех_Движение!$D$2:$D$5111,$C5066,Тех_Движение!$B$2:$B$5111,"&lt;="&amp;Настройки!$B$6)-$F5066)))</f>
        <v/>
      </c>
      <c r="K5066" s="21" t="e">
        <f>IF(OR($B5066="",K$3&lt;$D5066+Настройки!$B$7),0,MAX(0,$E5066-MAX(0,SUMIFS(Тех_Движение!$G$2:$G$5111,Тех_Движение!$D$2:$D$5111,$C5066,Тех_Движение!$B$2:$B$5111,"&lt;="&amp;K$3)-$F5066)))</f>
        <v>#VALUE!</v>
      </c>
      <c r="L5066" s="21" t="e">
        <f>IF(OR($B5066="",L$3&lt;$D5066+Настройки!$B$7),0,MAX(0,$E5066-MAX(0,SUMIFS(Тех_Движение!$G$2:$G$5111,Тех_Движение!$D$2:$D$5111,$C5066,Тех_Движение!$B$2:$B$5111,"&lt;="&amp;L$3)-$F5066)))</f>
        <v>#VALUE!</v>
      </c>
      <c r="M5066" s="21" t="e">
        <f>IF(OR($B5066="",M$3&lt;$D5066+Настройки!$B$7),0,MAX(0,$E5066-MAX(0,SUMIFS(Тех_Движение!$G$2:$G$5111,Тех_Движение!$D$2:$D$5111,$C5066,Тех_Движение!$B$2:$B$5111,"&lt;="&amp;M$3)-$F5066)))</f>
        <v>#VALUE!</v>
      </c>
      <c r="N5066" s="21" t="e">
        <f>IF(OR($B5066="",N$3&lt;$D5066+Настройки!$B$7),0,MAX(0,$E5066-MAX(0,SUMIFS(Тех_Движение!$G$2:$G$5111,Тех_Движение!$D$2:$D$5111,$C5066,Тех_Движение!$B$2:$B$5111,"&lt;="&amp;N$3)-$F5066)))</f>
        <v>#VALUE!</v>
      </c>
      <c r="O5066" s="21" t="e">
        <f>IF(OR($B5066="",O$3&lt;$D5066+Настройки!$B$7),0,MAX(0,$E5066-MAX(0,SUMIFS(Тех_Движение!$G$2:$G$5111,Тех_Движение!$D$2:$D$5111,$C5066,Тех_Движение!$B$2:$B$5111,"&lt;="&amp;O$3)-$F5066)))</f>
        <v>#VALUE!</v>
      </c>
      <c r="P5066" s="21" t="e">
        <f>IF(OR($B5066="",P$3&lt;$D5066+Настройки!$B$7),0,MAX(0,$E5066-MAX(0,SUMIFS(Тех_Движение!$G$2:$G$5111,Тех_Движение!$D$2:$D$5111,$C5066,Тех_Движение!$B$2:$B$5111,"&lt;="&amp;P$3)-$F5066)))</f>
        <v>#VALUE!</v>
      </c>
      <c r="Q5066" s="21" t="e">
        <f>IF(OR($B5066="",Q$3&lt;$D5066+Настройки!$B$7),0,MAX(0,$E5066-MAX(0,SUMIFS(Тех_Движение!$G$2:$G$5111,Тех_Движение!$D$2:$D$5111,$C5066,Тех_Движение!$B$2:$B$5111,"&lt;="&amp;Q$3)-$F5066)))</f>
        <v>#VALUE!</v>
      </c>
      <c r="R5066" s="21" t="str">
        <f t="shared" si="238"/>
        <v/>
      </c>
      <c r="S5066" s="23" t="str">
        <f>IF($B5066="","",VLOOKUP($C5066,Настройки!$A$11:$L$17,9,FALSE))</f>
        <v/>
      </c>
      <c r="T5066" s="23" t="str">
        <f t="shared" si="239"/>
        <v/>
      </c>
    </row>
    <row r="5067" spans="1:20" x14ac:dyDescent="0.3">
      <c r="A5067" s="20">
        <f>Тех_Движение!$A$5064</f>
        <v>5063</v>
      </c>
      <c r="B5067" s="20" t="str">
        <f>IF(Тех_Движение!$F$5064&gt;0,Тех_Движение!$I$5064,"")</f>
        <v/>
      </c>
      <c r="C5067" s="20" t="str">
        <f>IF($B5067="","",Тех_Движение!$D$5064)</f>
        <v/>
      </c>
      <c r="D5067" s="9" t="str">
        <f>IF($B5067="","",Тех_Движение!$B$5064)</f>
        <v/>
      </c>
      <c r="E5067" s="21" t="str">
        <f>IF($B5067="","",Тех_Движение!$F$5064)</f>
        <v/>
      </c>
      <c r="F5067" s="21" t="str">
        <f>IF($B5067="","",SUMIFS($E$5:$E5066,$C$5:$C5066,$C5067))</f>
        <v/>
      </c>
      <c r="G5067" s="21" t="str">
        <f>IF($B5067="","",MAX(0,$E5067-MAX(0,SUMIFS(Тех_Движение!$G$2:$G$5111,Тех_Движение!$D$2:$D$5111,$C5067,Тех_Движение!$B$2:$B$5111,"&lt;="&amp;Настройки!$B$5-1)-$F5067)))</f>
        <v/>
      </c>
      <c r="H5067" s="21" t="str">
        <f>IF($B5067="","",IF(AND($D5067&gt;=Настройки!$B$5,$D5067&lt;=Настройки!$B$6),$E5067,0))</f>
        <v/>
      </c>
      <c r="I5067" s="21" t="str">
        <f t="shared" si="237"/>
        <v/>
      </c>
      <c r="J5067" s="21" t="str">
        <f>IF($B5067="","",MAX(0,$E5067-MAX(0,SUMIFS(Тех_Движение!$G$2:$G$5111,Тех_Движение!$D$2:$D$5111,$C5067,Тех_Движение!$B$2:$B$5111,"&lt;="&amp;Настройки!$B$6)-$F5067)))</f>
        <v/>
      </c>
      <c r="K5067" s="21" t="e">
        <f>IF(OR($B5067="",K$3&lt;$D5067+Настройки!$B$7),0,MAX(0,$E5067-MAX(0,SUMIFS(Тех_Движение!$G$2:$G$5111,Тех_Движение!$D$2:$D$5111,$C5067,Тех_Движение!$B$2:$B$5111,"&lt;="&amp;K$3)-$F5067)))</f>
        <v>#VALUE!</v>
      </c>
      <c r="L5067" s="21" t="e">
        <f>IF(OR($B5067="",L$3&lt;$D5067+Настройки!$B$7),0,MAX(0,$E5067-MAX(0,SUMIFS(Тех_Движение!$G$2:$G$5111,Тех_Движение!$D$2:$D$5111,$C5067,Тех_Движение!$B$2:$B$5111,"&lt;="&amp;L$3)-$F5067)))</f>
        <v>#VALUE!</v>
      </c>
      <c r="M5067" s="21" t="e">
        <f>IF(OR($B5067="",M$3&lt;$D5067+Настройки!$B$7),0,MAX(0,$E5067-MAX(0,SUMIFS(Тех_Движение!$G$2:$G$5111,Тех_Движение!$D$2:$D$5111,$C5067,Тех_Движение!$B$2:$B$5111,"&lt;="&amp;M$3)-$F5067)))</f>
        <v>#VALUE!</v>
      </c>
      <c r="N5067" s="21" t="e">
        <f>IF(OR($B5067="",N$3&lt;$D5067+Настройки!$B$7),0,MAX(0,$E5067-MAX(0,SUMIFS(Тех_Движение!$G$2:$G$5111,Тех_Движение!$D$2:$D$5111,$C5067,Тех_Движение!$B$2:$B$5111,"&lt;="&amp;N$3)-$F5067)))</f>
        <v>#VALUE!</v>
      </c>
      <c r="O5067" s="21" t="e">
        <f>IF(OR($B5067="",O$3&lt;$D5067+Настройки!$B$7),0,MAX(0,$E5067-MAX(0,SUMIFS(Тех_Движение!$G$2:$G$5111,Тех_Движение!$D$2:$D$5111,$C5067,Тех_Движение!$B$2:$B$5111,"&lt;="&amp;O$3)-$F5067)))</f>
        <v>#VALUE!</v>
      </c>
      <c r="P5067" s="21" t="e">
        <f>IF(OR($B5067="",P$3&lt;$D5067+Настройки!$B$7),0,MAX(0,$E5067-MAX(0,SUMIFS(Тех_Движение!$G$2:$G$5111,Тех_Движение!$D$2:$D$5111,$C5067,Тех_Движение!$B$2:$B$5111,"&lt;="&amp;P$3)-$F5067)))</f>
        <v>#VALUE!</v>
      </c>
      <c r="Q5067" s="21" t="e">
        <f>IF(OR($B5067="",Q$3&lt;$D5067+Настройки!$B$7),0,MAX(0,$E5067-MAX(0,SUMIFS(Тех_Движение!$G$2:$G$5111,Тех_Движение!$D$2:$D$5111,$C5067,Тех_Движение!$B$2:$B$5111,"&lt;="&amp;Q$3)-$F5067)))</f>
        <v>#VALUE!</v>
      </c>
      <c r="R5067" s="21" t="str">
        <f t="shared" si="238"/>
        <v/>
      </c>
      <c r="S5067" s="23" t="str">
        <f>IF($B5067="","",VLOOKUP($C5067,Настройки!$A$11:$L$17,9,FALSE))</f>
        <v/>
      </c>
      <c r="T5067" s="23" t="str">
        <f t="shared" si="239"/>
        <v/>
      </c>
    </row>
    <row r="5068" spans="1:20" x14ac:dyDescent="0.3">
      <c r="A5068" s="20">
        <f>Тех_Движение!$A$5065</f>
        <v>5064</v>
      </c>
      <c r="B5068" s="20" t="str">
        <f>IF(Тех_Движение!$F$5065&gt;0,Тех_Движение!$I$5065,"")</f>
        <v/>
      </c>
      <c r="C5068" s="20" t="str">
        <f>IF($B5068="","",Тех_Движение!$D$5065)</f>
        <v/>
      </c>
      <c r="D5068" s="9" t="str">
        <f>IF($B5068="","",Тех_Движение!$B$5065)</f>
        <v/>
      </c>
      <c r="E5068" s="21" t="str">
        <f>IF($B5068="","",Тех_Движение!$F$5065)</f>
        <v/>
      </c>
      <c r="F5068" s="21" t="str">
        <f>IF($B5068="","",SUMIFS($E$5:$E5067,$C$5:$C5067,$C5068))</f>
        <v/>
      </c>
      <c r="G5068" s="21" t="str">
        <f>IF($B5068="","",MAX(0,$E5068-MAX(0,SUMIFS(Тех_Движение!$G$2:$G$5111,Тех_Движение!$D$2:$D$5111,$C5068,Тех_Движение!$B$2:$B$5111,"&lt;="&amp;Настройки!$B$5-1)-$F5068)))</f>
        <v/>
      </c>
      <c r="H5068" s="21" t="str">
        <f>IF($B5068="","",IF(AND($D5068&gt;=Настройки!$B$5,$D5068&lt;=Настройки!$B$6),$E5068,0))</f>
        <v/>
      </c>
      <c r="I5068" s="21" t="str">
        <f t="shared" si="237"/>
        <v/>
      </c>
      <c r="J5068" s="21" t="str">
        <f>IF($B5068="","",MAX(0,$E5068-MAX(0,SUMIFS(Тех_Движение!$G$2:$G$5111,Тех_Движение!$D$2:$D$5111,$C5068,Тех_Движение!$B$2:$B$5111,"&lt;="&amp;Настройки!$B$6)-$F5068)))</f>
        <v/>
      </c>
      <c r="K5068" s="21" t="e">
        <f>IF(OR($B5068="",K$3&lt;$D5068+Настройки!$B$7),0,MAX(0,$E5068-MAX(0,SUMIFS(Тех_Движение!$G$2:$G$5111,Тех_Движение!$D$2:$D$5111,$C5068,Тех_Движение!$B$2:$B$5111,"&lt;="&amp;K$3)-$F5068)))</f>
        <v>#VALUE!</v>
      </c>
      <c r="L5068" s="21" t="e">
        <f>IF(OR($B5068="",L$3&lt;$D5068+Настройки!$B$7),0,MAX(0,$E5068-MAX(0,SUMIFS(Тех_Движение!$G$2:$G$5111,Тех_Движение!$D$2:$D$5111,$C5068,Тех_Движение!$B$2:$B$5111,"&lt;="&amp;L$3)-$F5068)))</f>
        <v>#VALUE!</v>
      </c>
      <c r="M5068" s="21" t="e">
        <f>IF(OR($B5068="",M$3&lt;$D5068+Настройки!$B$7),0,MAX(0,$E5068-MAX(0,SUMIFS(Тех_Движение!$G$2:$G$5111,Тех_Движение!$D$2:$D$5111,$C5068,Тех_Движение!$B$2:$B$5111,"&lt;="&amp;M$3)-$F5068)))</f>
        <v>#VALUE!</v>
      </c>
      <c r="N5068" s="21" t="e">
        <f>IF(OR($B5068="",N$3&lt;$D5068+Настройки!$B$7),0,MAX(0,$E5068-MAX(0,SUMIFS(Тех_Движение!$G$2:$G$5111,Тех_Движение!$D$2:$D$5111,$C5068,Тех_Движение!$B$2:$B$5111,"&lt;="&amp;N$3)-$F5068)))</f>
        <v>#VALUE!</v>
      </c>
      <c r="O5068" s="21" t="e">
        <f>IF(OR($B5068="",O$3&lt;$D5068+Настройки!$B$7),0,MAX(0,$E5068-MAX(0,SUMIFS(Тех_Движение!$G$2:$G$5111,Тех_Движение!$D$2:$D$5111,$C5068,Тех_Движение!$B$2:$B$5111,"&lt;="&amp;O$3)-$F5068)))</f>
        <v>#VALUE!</v>
      </c>
      <c r="P5068" s="21" t="e">
        <f>IF(OR($B5068="",P$3&lt;$D5068+Настройки!$B$7),0,MAX(0,$E5068-MAX(0,SUMIFS(Тех_Движение!$G$2:$G$5111,Тех_Движение!$D$2:$D$5111,$C5068,Тех_Движение!$B$2:$B$5111,"&lt;="&amp;P$3)-$F5068)))</f>
        <v>#VALUE!</v>
      </c>
      <c r="Q5068" s="21" t="e">
        <f>IF(OR($B5068="",Q$3&lt;$D5068+Настройки!$B$7),0,MAX(0,$E5068-MAX(0,SUMIFS(Тех_Движение!$G$2:$G$5111,Тех_Движение!$D$2:$D$5111,$C5068,Тех_Движение!$B$2:$B$5111,"&lt;="&amp;Q$3)-$F5068)))</f>
        <v>#VALUE!</v>
      </c>
      <c r="R5068" s="21" t="str">
        <f t="shared" si="238"/>
        <v/>
      </c>
      <c r="S5068" s="23" t="str">
        <f>IF($B5068="","",VLOOKUP($C5068,Настройки!$A$11:$L$17,9,FALSE))</f>
        <v/>
      </c>
      <c r="T5068" s="23" t="str">
        <f t="shared" si="239"/>
        <v/>
      </c>
    </row>
    <row r="5069" spans="1:20" x14ac:dyDescent="0.3">
      <c r="A5069" s="20">
        <f>Тех_Движение!$A$5066</f>
        <v>5065</v>
      </c>
      <c r="B5069" s="20" t="str">
        <f>IF(Тех_Движение!$F$5066&gt;0,Тех_Движение!$I$5066,"")</f>
        <v/>
      </c>
      <c r="C5069" s="20" t="str">
        <f>IF($B5069="","",Тех_Движение!$D$5066)</f>
        <v/>
      </c>
      <c r="D5069" s="9" t="str">
        <f>IF($B5069="","",Тех_Движение!$B$5066)</f>
        <v/>
      </c>
      <c r="E5069" s="21" t="str">
        <f>IF($B5069="","",Тех_Движение!$F$5066)</f>
        <v/>
      </c>
      <c r="F5069" s="21" t="str">
        <f>IF($B5069="","",SUMIFS($E$5:$E5068,$C$5:$C5068,$C5069))</f>
        <v/>
      </c>
      <c r="G5069" s="21" t="str">
        <f>IF($B5069="","",MAX(0,$E5069-MAX(0,SUMIFS(Тех_Движение!$G$2:$G$5111,Тех_Движение!$D$2:$D$5111,$C5069,Тех_Движение!$B$2:$B$5111,"&lt;="&amp;Настройки!$B$5-1)-$F5069)))</f>
        <v/>
      </c>
      <c r="H5069" s="21" t="str">
        <f>IF($B5069="","",IF(AND($D5069&gt;=Настройки!$B$5,$D5069&lt;=Настройки!$B$6),$E5069,0))</f>
        <v/>
      </c>
      <c r="I5069" s="21" t="str">
        <f t="shared" si="237"/>
        <v/>
      </c>
      <c r="J5069" s="21" t="str">
        <f>IF($B5069="","",MAX(0,$E5069-MAX(0,SUMIFS(Тех_Движение!$G$2:$G$5111,Тех_Движение!$D$2:$D$5111,$C5069,Тех_Движение!$B$2:$B$5111,"&lt;="&amp;Настройки!$B$6)-$F5069)))</f>
        <v/>
      </c>
      <c r="K5069" s="21" t="e">
        <f>IF(OR($B5069="",K$3&lt;$D5069+Настройки!$B$7),0,MAX(0,$E5069-MAX(0,SUMIFS(Тех_Движение!$G$2:$G$5111,Тех_Движение!$D$2:$D$5111,$C5069,Тех_Движение!$B$2:$B$5111,"&lt;="&amp;K$3)-$F5069)))</f>
        <v>#VALUE!</v>
      </c>
      <c r="L5069" s="21" t="e">
        <f>IF(OR($B5069="",L$3&lt;$D5069+Настройки!$B$7),0,MAX(0,$E5069-MAX(0,SUMIFS(Тех_Движение!$G$2:$G$5111,Тех_Движение!$D$2:$D$5111,$C5069,Тех_Движение!$B$2:$B$5111,"&lt;="&amp;L$3)-$F5069)))</f>
        <v>#VALUE!</v>
      </c>
      <c r="M5069" s="21" t="e">
        <f>IF(OR($B5069="",M$3&lt;$D5069+Настройки!$B$7),0,MAX(0,$E5069-MAX(0,SUMIFS(Тех_Движение!$G$2:$G$5111,Тех_Движение!$D$2:$D$5111,$C5069,Тех_Движение!$B$2:$B$5111,"&lt;="&amp;M$3)-$F5069)))</f>
        <v>#VALUE!</v>
      </c>
      <c r="N5069" s="21" t="e">
        <f>IF(OR($B5069="",N$3&lt;$D5069+Настройки!$B$7),0,MAX(0,$E5069-MAX(0,SUMIFS(Тех_Движение!$G$2:$G$5111,Тех_Движение!$D$2:$D$5111,$C5069,Тех_Движение!$B$2:$B$5111,"&lt;="&amp;N$3)-$F5069)))</f>
        <v>#VALUE!</v>
      </c>
      <c r="O5069" s="21" t="e">
        <f>IF(OR($B5069="",O$3&lt;$D5069+Настройки!$B$7),0,MAX(0,$E5069-MAX(0,SUMIFS(Тех_Движение!$G$2:$G$5111,Тех_Движение!$D$2:$D$5111,$C5069,Тех_Движение!$B$2:$B$5111,"&lt;="&amp;O$3)-$F5069)))</f>
        <v>#VALUE!</v>
      </c>
      <c r="P5069" s="21" t="e">
        <f>IF(OR($B5069="",P$3&lt;$D5069+Настройки!$B$7),0,MAX(0,$E5069-MAX(0,SUMIFS(Тех_Движение!$G$2:$G$5111,Тех_Движение!$D$2:$D$5111,$C5069,Тех_Движение!$B$2:$B$5111,"&lt;="&amp;P$3)-$F5069)))</f>
        <v>#VALUE!</v>
      </c>
      <c r="Q5069" s="21" t="e">
        <f>IF(OR($B5069="",Q$3&lt;$D5069+Настройки!$B$7),0,MAX(0,$E5069-MAX(0,SUMIFS(Тех_Движение!$G$2:$G$5111,Тех_Движение!$D$2:$D$5111,$C5069,Тех_Движение!$B$2:$B$5111,"&lt;="&amp;Q$3)-$F5069)))</f>
        <v>#VALUE!</v>
      </c>
      <c r="R5069" s="21" t="str">
        <f t="shared" si="238"/>
        <v/>
      </c>
      <c r="S5069" s="23" t="str">
        <f>IF($B5069="","",VLOOKUP($C5069,Настройки!$A$11:$L$17,9,FALSE))</f>
        <v/>
      </c>
      <c r="T5069" s="23" t="str">
        <f t="shared" si="239"/>
        <v/>
      </c>
    </row>
    <row r="5070" spans="1:20" x14ac:dyDescent="0.3">
      <c r="A5070" s="20">
        <f>Тех_Движение!$A$5067</f>
        <v>5066</v>
      </c>
      <c r="B5070" s="20" t="str">
        <f>IF(Тех_Движение!$F$5067&gt;0,Тех_Движение!$I$5067,"")</f>
        <v/>
      </c>
      <c r="C5070" s="20" t="str">
        <f>IF($B5070="","",Тех_Движение!$D$5067)</f>
        <v/>
      </c>
      <c r="D5070" s="9" t="str">
        <f>IF($B5070="","",Тех_Движение!$B$5067)</f>
        <v/>
      </c>
      <c r="E5070" s="21" t="str">
        <f>IF($B5070="","",Тех_Движение!$F$5067)</f>
        <v/>
      </c>
      <c r="F5070" s="21" t="str">
        <f>IF($B5070="","",SUMIFS($E$5:$E5069,$C$5:$C5069,$C5070))</f>
        <v/>
      </c>
      <c r="G5070" s="21" t="str">
        <f>IF($B5070="","",MAX(0,$E5070-MAX(0,SUMIFS(Тех_Движение!$G$2:$G$5111,Тех_Движение!$D$2:$D$5111,$C5070,Тех_Движение!$B$2:$B$5111,"&lt;="&amp;Настройки!$B$5-1)-$F5070)))</f>
        <v/>
      </c>
      <c r="H5070" s="21" t="str">
        <f>IF($B5070="","",IF(AND($D5070&gt;=Настройки!$B$5,$D5070&lt;=Настройки!$B$6),$E5070,0))</f>
        <v/>
      </c>
      <c r="I5070" s="21" t="str">
        <f t="shared" si="237"/>
        <v/>
      </c>
      <c r="J5070" s="21" t="str">
        <f>IF($B5070="","",MAX(0,$E5070-MAX(0,SUMIFS(Тех_Движение!$G$2:$G$5111,Тех_Движение!$D$2:$D$5111,$C5070,Тех_Движение!$B$2:$B$5111,"&lt;="&amp;Настройки!$B$6)-$F5070)))</f>
        <v/>
      </c>
      <c r="K5070" s="21" t="e">
        <f>IF(OR($B5070="",K$3&lt;$D5070+Настройки!$B$7),0,MAX(0,$E5070-MAX(0,SUMIFS(Тех_Движение!$G$2:$G$5111,Тех_Движение!$D$2:$D$5111,$C5070,Тех_Движение!$B$2:$B$5111,"&lt;="&amp;K$3)-$F5070)))</f>
        <v>#VALUE!</v>
      </c>
      <c r="L5070" s="21" t="e">
        <f>IF(OR($B5070="",L$3&lt;$D5070+Настройки!$B$7),0,MAX(0,$E5070-MAX(0,SUMIFS(Тех_Движение!$G$2:$G$5111,Тех_Движение!$D$2:$D$5111,$C5070,Тех_Движение!$B$2:$B$5111,"&lt;="&amp;L$3)-$F5070)))</f>
        <v>#VALUE!</v>
      </c>
      <c r="M5070" s="21" t="e">
        <f>IF(OR($B5070="",M$3&lt;$D5070+Настройки!$B$7),0,MAX(0,$E5070-MAX(0,SUMIFS(Тех_Движение!$G$2:$G$5111,Тех_Движение!$D$2:$D$5111,$C5070,Тех_Движение!$B$2:$B$5111,"&lt;="&amp;M$3)-$F5070)))</f>
        <v>#VALUE!</v>
      </c>
      <c r="N5070" s="21" t="e">
        <f>IF(OR($B5070="",N$3&lt;$D5070+Настройки!$B$7),0,MAX(0,$E5070-MAX(0,SUMIFS(Тех_Движение!$G$2:$G$5111,Тех_Движение!$D$2:$D$5111,$C5070,Тех_Движение!$B$2:$B$5111,"&lt;="&amp;N$3)-$F5070)))</f>
        <v>#VALUE!</v>
      </c>
      <c r="O5070" s="21" t="e">
        <f>IF(OR($B5070="",O$3&lt;$D5070+Настройки!$B$7),0,MAX(0,$E5070-MAX(0,SUMIFS(Тех_Движение!$G$2:$G$5111,Тех_Движение!$D$2:$D$5111,$C5070,Тех_Движение!$B$2:$B$5111,"&lt;="&amp;O$3)-$F5070)))</f>
        <v>#VALUE!</v>
      </c>
      <c r="P5070" s="21" t="e">
        <f>IF(OR($B5070="",P$3&lt;$D5070+Настройки!$B$7),0,MAX(0,$E5070-MAX(0,SUMIFS(Тех_Движение!$G$2:$G$5111,Тех_Движение!$D$2:$D$5111,$C5070,Тех_Движение!$B$2:$B$5111,"&lt;="&amp;P$3)-$F5070)))</f>
        <v>#VALUE!</v>
      </c>
      <c r="Q5070" s="21" t="e">
        <f>IF(OR($B5070="",Q$3&lt;$D5070+Настройки!$B$7),0,MAX(0,$E5070-MAX(0,SUMIFS(Тех_Движение!$G$2:$G$5111,Тех_Движение!$D$2:$D$5111,$C5070,Тех_Движение!$B$2:$B$5111,"&lt;="&amp;Q$3)-$F5070)))</f>
        <v>#VALUE!</v>
      </c>
      <c r="R5070" s="21" t="str">
        <f t="shared" si="238"/>
        <v/>
      </c>
      <c r="S5070" s="23" t="str">
        <f>IF($B5070="","",VLOOKUP($C5070,Настройки!$A$11:$L$17,9,FALSE))</f>
        <v/>
      </c>
      <c r="T5070" s="23" t="str">
        <f t="shared" si="239"/>
        <v/>
      </c>
    </row>
    <row r="5071" spans="1:20" x14ac:dyDescent="0.3">
      <c r="A5071" s="20">
        <f>Тех_Движение!$A$5068</f>
        <v>5067</v>
      </c>
      <c r="B5071" s="20" t="str">
        <f>IF(Тех_Движение!$F$5068&gt;0,Тех_Движение!$I$5068,"")</f>
        <v/>
      </c>
      <c r="C5071" s="20" t="str">
        <f>IF($B5071="","",Тех_Движение!$D$5068)</f>
        <v/>
      </c>
      <c r="D5071" s="9" t="str">
        <f>IF($B5071="","",Тех_Движение!$B$5068)</f>
        <v/>
      </c>
      <c r="E5071" s="21" t="str">
        <f>IF($B5071="","",Тех_Движение!$F$5068)</f>
        <v/>
      </c>
      <c r="F5071" s="21" t="str">
        <f>IF($B5071="","",SUMIFS($E$5:$E5070,$C$5:$C5070,$C5071))</f>
        <v/>
      </c>
      <c r="G5071" s="21" t="str">
        <f>IF($B5071="","",MAX(0,$E5071-MAX(0,SUMIFS(Тех_Движение!$G$2:$G$5111,Тех_Движение!$D$2:$D$5111,$C5071,Тех_Движение!$B$2:$B$5111,"&lt;="&amp;Настройки!$B$5-1)-$F5071)))</f>
        <v/>
      </c>
      <c r="H5071" s="21" t="str">
        <f>IF($B5071="","",IF(AND($D5071&gt;=Настройки!$B$5,$D5071&lt;=Настройки!$B$6),$E5071,0))</f>
        <v/>
      </c>
      <c r="I5071" s="21" t="str">
        <f t="shared" si="237"/>
        <v/>
      </c>
      <c r="J5071" s="21" t="str">
        <f>IF($B5071="","",MAX(0,$E5071-MAX(0,SUMIFS(Тех_Движение!$G$2:$G$5111,Тех_Движение!$D$2:$D$5111,$C5071,Тех_Движение!$B$2:$B$5111,"&lt;="&amp;Настройки!$B$6)-$F5071)))</f>
        <v/>
      </c>
      <c r="K5071" s="21" t="e">
        <f>IF(OR($B5071="",K$3&lt;$D5071+Настройки!$B$7),0,MAX(0,$E5071-MAX(0,SUMIFS(Тех_Движение!$G$2:$G$5111,Тех_Движение!$D$2:$D$5111,$C5071,Тех_Движение!$B$2:$B$5111,"&lt;="&amp;K$3)-$F5071)))</f>
        <v>#VALUE!</v>
      </c>
      <c r="L5071" s="21" t="e">
        <f>IF(OR($B5071="",L$3&lt;$D5071+Настройки!$B$7),0,MAX(0,$E5071-MAX(0,SUMIFS(Тех_Движение!$G$2:$G$5111,Тех_Движение!$D$2:$D$5111,$C5071,Тех_Движение!$B$2:$B$5111,"&lt;="&amp;L$3)-$F5071)))</f>
        <v>#VALUE!</v>
      </c>
      <c r="M5071" s="21" t="e">
        <f>IF(OR($B5071="",M$3&lt;$D5071+Настройки!$B$7),0,MAX(0,$E5071-MAX(0,SUMIFS(Тех_Движение!$G$2:$G$5111,Тех_Движение!$D$2:$D$5111,$C5071,Тех_Движение!$B$2:$B$5111,"&lt;="&amp;M$3)-$F5071)))</f>
        <v>#VALUE!</v>
      </c>
      <c r="N5071" s="21" t="e">
        <f>IF(OR($B5071="",N$3&lt;$D5071+Настройки!$B$7),0,MAX(0,$E5071-MAX(0,SUMIFS(Тех_Движение!$G$2:$G$5111,Тех_Движение!$D$2:$D$5111,$C5071,Тех_Движение!$B$2:$B$5111,"&lt;="&amp;N$3)-$F5071)))</f>
        <v>#VALUE!</v>
      </c>
      <c r="O5071" s="21" t="e">
        <f>IF(OR($B5071="",O$3&lt;$D5071+Настройки!$B$7),0,MAX(0,$E5071-MAX(0,SUMIFS(Тех_Движение!$G$2:$G$5111,Тех_Движение!$D$2:$D$5111,$C5071,Тех_Движение!$B$2:$B$5111,"&lt;="&amp;O$3)-$F5071)))</f>
        <v>#VALUE!</v>
      </c>
      <c r="P5071" s="21" t="e">
        <f>IF(OR($B5071="",P$3&lt;$D5071+Настройки!$B$7),0,MAX(0,$E5071-MAX(0,SUMIFS(Тех_Движение!$G$2:$G$5111,Тех_Движение!$D$2:$D$5111,$C5071,Тех_Движение!$B$2:$B$5111,"&lt;="&amp;P$3)-$F5071)))</f>
        <v>#VALUE!</v>
      </c>
      <c r="Q5071" s="21" t="e">
        <f>IF(OR($B5071="",Q$3&lt;$D5071+Настройки!$B$7),0,MAX(0,$E5071-MAX(0,SUMIFS(Тех_Движение!$G$2:$G$5111,Тех_Движение!$D$2:$D$5111,$C5071,Тех_Движение!$B$2:$B$5111,"&lt;="&amp;Q$3)-$F5071)))</f>
        <v>#VALUE!</v>
      </c>
      <c r="R5071" s="21" t="str">
        <f t="shared" si="238"/>
        <v/>
      </c>
      <c r="S5071" s="23" t="str">
        <f>IF($B5071="","",VLOOKUP($C5071,Настройки!$A$11:$L$17,9,FALSE))</f>
        <v/>
      </c>
      <c r="T5071" s="23" t="str">
        <f t="shared" si="239"/>
        <v/>
      </c>
    </row>
    <row r="5072" spans="1:20" x14ac:dyDescent="0.3">
      <c r="A5072" s="20">
        <f>Тех_Движение!$A$5069</f>
        <v>5068</v>
      </c>
      <c r="B5072" s="20" t="str">
        <f>IF(Тех_Движение!$F$5069&gt;0,Тех_Движение!$I$5069,"")</f>
        <v/>
      </c>
      <c r="C5072" s="20" t="str">
        <f>IF($B5072="","",Тех_Движение!$D$5069)</f>
        <v/>
      </c>
      <c r="D5072" s="9" t="str">
        <f>IF($B5072="","",Тех_Движение!$B$5069)</f>
        <v/>
      </c>
      <c r="E5072" s="21" t="str">
        <f>IF($B5072="","",Тех_Движение!$F$5069)</f>
        <v/>
      </c>
      <c r="F5072" s="21" t="str">
        <f>IF($B5072="","",SUMIFS($E$5:$E5071,$C$5:$C5071,$C5072))</f>
        <v/>
      </c>
      <c r="G5072" s="21" t="str">
        <f>IF($B5072="","",MAX(0,$E5072-MAX(0,SUMIFS(Тех_Движение!$G$2:$G$5111,Тех_Движение!$D$2:$D$5111,$C5072,Тех_Движение!$B$2:$B$5111,"&lt;="&amp;Настройки!$B$5-1)-$F5072)))</f>
        <v/>
      </c>
      <c r="H5072" s="21" t="str">
        <f>IF($B5072="","",IF(AND($D5072&gt;=Настройки!$B$5,$D5072&lt;=Настройки!$B$6),$E5072,0))</f>
        <v/>
      </c>
      <c r="I5072" s="21" t="str">
        <f t="shared" si="237"/>
        <v/>
      </c>
      <c r="J5072" s="21" t="str">
        <f>IF($B5072="","",MAX(0,$E5072-MAX(0,SUMIFS(Тех_Движение!$G$2:$G$5111,Тех_Движение!$D$2:$D$5111,$C5072,Тех_Движение!$B$2:$B$5111,"&lt;="&amp;Настройки!$B$6)-$F5072)))</f>
        <v/>
      </c>
      <c r="K5072" s="21" t="e">
        <f>IF(OR($B5072="",K$3&lt;$D5072+Настройки!$B$7),0,MAX(0,$E5072-MAX(0,SUMIFS(Тех_Движение!$G$2:$G$5111,Тех_Движение!$D$2:$D$5111,$C5072,Тех_Движение!$B$2:$B$5111,"&lt;="&amp;K$3)-$F5072)))</f>
        <v>#VALUE!</v>
      </c>
      <c r="L5072" s="21" t="e">
        <f>IF(OR($B5072="",L$3&lt;$D5072+Настройки!$B$7),0,MAX(0,$E5072-MAX(0,SUMIFS(Тех_Движение!$G$2:$G$5111,Тех_Движение!$D$2:$D$5111,$C5072,Тех_Движение!$B$2:$B$5111,"&lt;="&amp;L$3)-$F5072)))</f>
        <v>#VALUE!</v>
      </c>
      <c r="M5072" s="21" t="e">
        <f>IF(OR($B5072="",M$3&lt;$D5072+Настройки!$B$7),0,MAX(0,$E5072-MAX(0,SUMIFS(Тех_Движение!$G$2:$G$5111,Тех_Движение!$D$2:$D$5111,$C5072,Тех_Движение!$B$2:$B$5111,"&lt;="&amp;M$3)-$F5072)))</f>
        <v>#VALUE!</v>
      </c>
      <c r="N5072" s="21" t="e">
        <f>IF(OR($B5072="",N$3&lt;$D5072+Настройки!$B$7),0,MAX(0,$E5072-MAX(0,SUMIFS(Тех_Движение!$G$2:$G$5111,Тех_Движение!$D$2:$D$5111,$C5072,Тех_Движение!$B$2:$B$5111,"&lt;="&amp;N$3)-$F5072)))</f>
        <v>#VALUE!</v>
      </c>
      <c r="O5072" s="21" t="e">
        <f>IF(OR($B5072="",O$3&lt;$D5072+Настройки!$B$7),0,MAX(0,$E5072-MAX(0,SUMIFS(Тех_Движение!$G$2:$G$5111,Тех_Движение!$D$2:$D$5111,$C5072,Тех_Движение!$B$2:$B$5111,"&lt;="&amp;O$3)-$F5072)))</f>
        <v>#VALUE!</v>
      </c>
      <c r="P5072" s="21" t="e">
        <f>IF(OR($B5072="",P$3&lt;$D5072+Настройки!$B$7),0,MAX(0,$E5072-MAX(0,SUMIFS(Тех_Движение!$G$2:$G$5111,Тех_Движение!$D$2:$D$5111,$C5072,Тех_Движение!$B$2:$B$5111,"&lt;="&amp;P$3)-$F5072)))</f>
        <v>#VALUE!</v>
      </c>
      <c r="Q5072" s="21" t="e">
        <f>IF(OR($B5072="",Q$3&lt;$D5072+Настройки!$B$7),0,MAX(0,$E5072-MAX(0,SUMIFS(Тех_Движение!$G$2:$G$5111,Тех_Движение!$D$2:$D$5111,$C5072,Тех_Движение!$B$2:$B$5111,"&lt;="&amp;Q$3)-$F5072)))</f>
        <v>#VALUE!</v>
      </c>
      <c r="R5072" s="21" t="str">
        <f t="shared" si="238"/>
        <v/>
      </c>
      <c r="S5072" s="23" t="str">
        <f>IF($B5072="","",VLOOKUP($C5072,Настройки!$A$11:$L$17,9,FALSE))</f>
        <v/>
      </c>
      <c r="T5072" s="23" t="str">
        <f t="shared" si="239"/>
        <v/>
      </c>
    </row>
    <row r="5073" spans="1:20" x14ac:dyDescent="0.3">
      <c r="A5073" s="20">
        <f>Тех_Движение!$A$5070</f>
        <v>5069</v>
      </c>
      <c r="B5073" s="20" t="str">
        <f>IF(Тех_Движение!$F$5070&gt;0,Тех_Движение!$I$5070,"")</f>
        <v/>
      </c>
      <c r="C5073" s="20" t="str">
        <f>IF($B5073="","",Тех_Движение!$D$5070)</f>
        <v/>
      </c>
      <c r="D5073" s="9" t="str">
        <f>IF($B5073="","",Тех_Движение!$B$5070)</f>
        <v/>
      </c>
      <c r="E5073" s="21" t="str">
        <f>IF($B5073="","",Тех_Движение!$F$5070)</f>
        <v/>
      </c>
      <c r="F5073" s="21" t="str">
        <f>IF($B5073="","",SUMIFS($E$5:$E5072,$C$5:$C5072,$C5073))</f>
        <v/>
      </c>
      <c r="G5073" s="21" t="str">
        <f>IF($B5073="","",MAX(0,$E5073-MAX(0,SUMIFS(Тех_Движение!$G$2:$G$5111,Тех_Движение!$D$2:$D$5111,$C5073,Тех_Движение!$B$2:$B$5111,"&lt;="&amp;Настройки!$B$5-1)-$F5073)))</f>
        <v/>
      </c>
      <c r="H5073" s="21" t="str">
        <f>IF($B5073="","",IF(AND($D5073&gt;=Настройки!$B$5,$D5073&lt;=Настройки!$B$6),$E5073,0))</f>
        <v/>
      </c>
      <c r="I5073" s="21" t="str">
        <f t="shared" si="237"/>
        <v/>
      </c>
      <c r="J5073" s="21" t="str">
        <f>IF($B5073="","",MAX(0,$E5073-MAX(0,SUMIFS(Тех_Движение!$G$2:$G$5111,Тех_Движение!$D$2:$D$5111,$C5073,Тех_Движение!$B$2:$B$5111,"&lt;="&amp;Настройки!$B$6)-$F5073)))</f>
        <v/>
      </c>
      <c r="K5073" s="21" t="e">
        <f>IF(OR($B5073="",K$3&lt;$D5073+Настройки!$B$7),0,MAX(0,$E5073-MAX(0,SUMIFS(Тех_Движение!$G$2:$G$5111,Тех_Движение!$D$2:$D$5111,$C5073,Тех_Движение!$B$2:$B$5111,"&lt;="&amp;K$3)-$F5073)))</f>
        <v>#VALUE!</v>
      </c>
      <c r="L5073" s="21" t="e">
        <f>IF(OR($B5073="",L$3&lt;$D5073+Настройки!$B$7),0,MAX(0,$E5073-MAX(0,SUMIFS(Тех_Движение!$G$2:$G$5111,Тех_Движение!$D$2:$D$5111,$C5073,Тех_Движение!$B$2:$B$5111,"&lt;="&amp;L$3)-$F5073)))</f>
        <v>#VALUE!</v>
      </c>
      <c r="M5073" s="21" t="e">
        <f>IF(OR($B5073="",M$3&lt;$D5073+Настройки!$B$7),0,MAX(0,$E5073-MAX(0,SUMIFS(Тех_Движение!$G$2:$G$5111,Тех_Движение!$D$2:$D$5111,$C5073,Тех_Движение!$B$2:$B$5111,"&lt;="&amp;M$3)-$F5073)))</f>
        <v>#VALUE!</v>
      </c>
      <c r="N5073" s="21" t="e">
        <f>IF(OR($B5073="",N$3&lt;$D5073+Настройки!$B$7),0,MAX(0,$E5073-MAX(0,SUMIFS(Тех_Движение!$G$2:$G$5111,Тех_Движение!$D$2:$D$5111,$C5073,Тех_Движение!$B$2:$B$5111,"&lt;="&amp;N$3)-$F5073)))</f>
        <v>#VALUE!</v>
      </c>
      <c r="O5073" s="21" t="e">
        <f>IF(OR($B5073="",O$3&lt;$D5073+Настройки!$B$7),0,MAX(0,$E5073-MAX(0,SUMIFS(Тех_Движение!$G$2:$G$5111,Тех_Движение!$D$2:$D$5111,$C5073,Тех_Движение!$B$2:$B$5111,"&lt;="&amp;O$3)-$F5073)))</f>
        <v>#VALUE!</v>
      </c>
      <c r="P5073" s="21" t="e">
        <f>IF(OR($B5073="",P$3&lt;$D5073+Настройки!$B$7),0,MAX(0,$E5073-MAX(0,SUMIFS(Тех_Движение!$G$2:$G$5111,Тех_Движение!$D$2:$D$5111,$C5073,Тех_Движение!$B$2:$B$5111,"&lt;="&amp;P$3)-$F5073)))</f>
        <v>#VALUE!</v>
      </c>
      <c r="Q5073" s="21" t="e">
        <f>IF(OR($B5073="",Q$3&lt;$D5073+Настройки!$B$7),0,MAX(0,$E5073-MAX(0,SUMIFS(Тех_Движение!$G$2:$G$5111,Тех_Движение!$D$2:$D$5111,$C5073,Тех_Движение!$B$2:$B$5111,"&lt;="&amp;Q$3)-$F5073)))</f>
        <v>#VALUE!</v>
      </c>
      <c r="R5073" s="21" t="str">
        <f t="shared" si="238"/>
        <v/>
      </c>
      <c r="S5073" s="23" t="str">
        <f>IF($B5073="","",VLOOKUP($C5073,Настройки!$A$11:$L$17,9,FALSE))</f>
        <v/>
      </c>
      <c r="T5073" s="23" t="str">
        <f t="shared" si="239"/>
        <v/>
      </c>
    </row>
    <row r="5074" spans="1:20" x14ac:dyDescent="0.3">
      <c r="A5074" s="20">
        <f>Тех_Движение!$A$5071</f>
        <v>5070</v>
      </c>
      <c r="B5074" s="20" t="str">
        <f>IF(Тех_Движение!$F$5071&gt;0,Тех_Движение!$I$5071,"")</f>
        <v/>
      </c>
      <c r="C5074" s="20" t="str">
        <f>IF($B5074="","",Тех_Движение!$D$5071)</f>
        <v/>
      </c>
      <c r="D5074" s="9" t="str">
        <f>IF($B5074="","",Тех_Движение!$B$5071)</f>
        <v/>
      </c>
      <c r="E5074" s="21" t="str">
        <f>IF($B5074="","",Тех_Движение!$F$5071)</f>
        <v/>
      </c>
      <c r="F5074" s="21" t="str">
        <f>IF($B5074="","",SUMIFS($E$5:$E5073,$C$5:$C5073,$C5074))</f>
        <v/>
      </c>
      <c r="G5074" s="21" t="str">
        <f>IF($B5074="","",MAX(0,$E5074-MAX(0,SUMIFS(Тех_Движение!$G$2:$G$5111,Тех_Движение!$D$2:$D$5111,$C5074,Тех_Движение!$B$2:$B$5111,"&lt;="&amp;Настройки!$B$5-1)-$F5074)))</f>
        <v/>
      </c>
      <c r="H5074" s="21" t="str">
        <f>IF($B5074="","",IF(AND($D5074&gt;=Настройки!$B$5,$D5074&lt;=Настройки!$B$6),$E5074,0))</f>
        <v/>
      </c>
      <c r="I5074" s="21" t="str">
        <f t="shared" si="237"/>
        <v/>
      </c>
      <c r="J5074" s="21" t="str">
        <f>IF($B5074="","",MAX(0,$E5074-MAX(0,SUMIFS(Тех_Движение!$G$2:$G$5111,Тех_Движение!$D$2:$D$5111,$C5074,Тех_Движение!$B$2:$B$5111,"&lt;="&amp;Настройки!$B$6)-$F5074)))</f>
        <v/>
      </c>
      <c r="K5074" s="21" t="e">
        <f>IF(OR($B5074="",K$3&lt;$D5074+Настройки!$B$7),0,MAX(0,$E5074-MAX(0,SUMIFS(Тех_Движение!$G$2:$G$5111,Тех_Движение!$D$2:$D$5111,$C5074,Тех_Движение!$B$2:$B$5111,"&lt;="&amp;K$3)-$F5074)))</f>
        <v>#VALUE!</v>
      </c>
      <c r="L5074" s="21" t="e">
        <f>IF(OR($B5074="",L$3&lt;$D5074+Настройки!$B$7),0,MAX(0,$E5074-MAX(0,SUMIFS(Тех_Движение!$G$2:$G$5111,Тех_Движение!$D$2:$D$5111,$C5074,Тех_Движение!$B$2:$B$5111,"&lt;="&amp;L$3)-$F5074)))</f>
        <v>#VALUE!</v>
      </c>
      <c r="M5074" s="21" t="e">
        <f>IF(OR($B5074="",M$3&lt;$D5074+Настройки!$B$7),0,MAX(0,$E5074-MAX(0,SUMIFS(Тех_Движение!$G$2:$G$5111,Тех_Движение!$D$2:$D$5111,$C5074,Тех_Движение!$B$2:$B$5111,"&lt;="&amp;M$3)-$F5074)))</f>
        <v>#VALUE!</v>
      </c>
      <c r="N5074" s="21" t="e">
        <f>IF(OR($B5074="",N$3&lt;$D5074+Настройки!$B$7),0,MAX(0,$E5074-MAX(0,SUMIFS(Тех_Движение!$G$2:$G$5111,Тех_Движение!$D$2:$D$5111,$C5074,Тех_Движение!$B$2:$B$5111,"&lt;="&amp;N$3)-$F5074)))</f>
        <v>#VALUE!</v>
      </c>
      <c r="O5074" s="21" t="e">
        <f>IF(OR($B5074="",O$3&lt;$D5074+Настройки!$B$7),0,MAX(0,$E5074-MAX(0,SUMIFS(Тех_Движение!$G$2:$G$5111,Тех_Движение!$D$2:$D$5111,$C5074,Тех_Движение!$B$2:$B$5111,"&lt;="&amp;O$3)-$F5074)))</f>
        <v>#VALUE!</v>
      </c>
      <c r="P5074" s="21" t="e">
        <f>IF(OR($B5074="",P$3&lt;$D5074+Настройки!$B$7),0,MAX(0,$E5074-MAX(0,SUMIFS(Тех_Движение!$G$2:$G$5111,Тех_Движение!$D$2:$D$5111,$C5074,Тех_Движение!$B$2:$B$5111,"&lt;="&amp;P$3)-$F5074)))</f>
        <v>#VALUE!</v>
      </c>
      <c r="Q5074" s="21" t="e">
        <f>IF(OR($B5074="",Q$3&lt;$D5074+Настройки!$B$7),0,MAX(0,$E5074-MAX(0,SUMIFS(Тех_Движение!$G$2:$G$5111,Тех_Движение!$D$2:$D$5111,$C5074,Тех_Движение!$B$2:$B$5111,"&lt;="&amp;Q$3)-$F5074)))</f>
        <v>#VALUE!</v>
      </c>
      <c r="R5074" s="21" t="str">
        <f t="shared" si="238"/>
        <v/>
      </c>
      <c r="S5074" s="23" t="str">
        <f>IF($B5074="","",VLOOKUP($C5074,Настройки!$A$11:$L$17,9,FALSE))</f>
        <v/>
      </c>
      <c r="T5074" s="23" t="str">
        <f t="shared" si="239"/>
        <v/>
      </c>
    </row>
    <row r="5075" spans="1:20" x14ac:dyDescent="0.3">
      <c r="A5075" s="20">
        <f>Тех_Движение!$A$5072</f>
        <v>5071</v>
      </c>
      <c r="B5075" s="20" t="str">
        <f>IF(Тех_Движение!$F$5072&gt;0,Тех_Движение!$I$5072,"")</f>
        <v/>
      </c>
      <c r="C5075" s="20" t="str">
        <f>IF($B5075="","",Тех_Движение!$D$5072)</f>
        <v/>
      </c>
      <c r="D5075" s="9" t="str">
        <f>IF($B5075="","",Тех_Движение!$B$5072)</f>
        <v/>
      </c>
      <c r="E5075" s="21" t="str">
        <f>IF($B5075="","",Тех_Движение!$F$5072)</f>
        <v/>
      </c>
      <c r="F5075" s="21" t="str">
        <f>IF($B5075="","",SUMIFS($E$5:$E5074,$C$5:$C5074,$C5075))</f>
        <v/>
      </c>
      <c r="G5075" s="21" t="str">
        <f>IF($B5075="","",MAX(0,$E5075-MAX(0,SUMIFS(Тех_Движение!$G$2:$G$5111,Тех_Движение!$D$2:$D$5111,$C5075,Тех_Движение!$B$2:$B$5111,"&lt;="&amp;Настройки!$B$5-1)-$F5075)))</f>
        <v/>
      </c>
      <c r="H5075" s="21" t="str">
        <f>IF($B5075="","",IF(AND($D5075&gt;=Настройки!$B$5,$D5075&lt;=Настройки!$B$6),$E5075,0))</f>
        <v/>
      </c>
      <c r="I5075" s="21" t="str">
        <f t="shared" si="237"/>
        <v/>
      </c>
      <c r="J5075" s="21" t="str">
        <f>IF($B5075="","",MAX(0,$E5075-MAX(0,SUMIFS(Тех_Движение!$G$2:$G$5111,Тех_Движение!$D$2:$D$5111,$C5075,Тех_Движение!$B$2:$B$5111,"&lt;="&amp;Настройки!$B$6)-$F5075)))</f>
        <v/>
      </c>
      <c r="K5075" s="21" t="e">
        <f>IF(OR($B5075="",K$3&lt;$D5075+Настройки!$B$7),0,MAX(0,$E5075-MAX(0,SUMIFS(Тех_Движение!$G$2:$G$5111,Тех_Движение!$D$2:$D$5111,$C5075,Тех_Движение!$B$2:$B$5111,"&lt;="&amp;K$3)-$F5075)))</f>
        <v>#VALUE!</v>
      </c>
      <c r="L5075" s="21" t="e">
        <f>IF(OR($B5075="",L$3&lt;$D5075+Настройки!$B$7),0,MAX(0,$E5075-MAX(0,SUMIFS(Тех_Движение!$G$2:$G$5111,Тех_Движение!$D$2:$D$5111,$C5075,Тех_Движение!$B$2:$B$5111,"&lt;="&amp;L$3)-$F5075)))</f>
        <v>#VALUE!</v>
      </c>
      <c r="M5075" s="21" t="e">
        <f>IF(OR($B5075="",M$3&lt;$D5075+Настройки!$B$7),0,MAX(0,$E5075-MAX(0,SUMIFS(Тех_Движение!$G$2:$G$5111,Тех_Движение!$D$2:$D$5111,$C5075,Тех_Движение!$B$2:$B$5111,"&lt;="&amp;M$3)-$F5075)))</f>
        <v>#VALUE!</v>
      </c>
      <c r="N5075" s="21" t="e">
        <f>IF(OR($B5075="",N$3&lt;$D5075+Настройки!$B$7),0,MAX(0,$E5075-MAX(0,SUMIFS(Тех_Движение!$G$2:$G$5111,Тех_Движение!$D$2:$D$5111,$C5075,Тех_Движение!$B$2:$B$5111,"&lt;="&amp;N$3)-$F5075)))</f>
        <v>#VALUE!</v>
      </c>
      <c r="O5075" s="21" t="e">
        <f>IF(OR($B5075="",O$3&lt;$D5075+Настройки!$B$7),0,MAX(0,$E5075-MAX(0,SUMIFS(Тех_Движение!$G$2:$G$5111,Тех_Движение!$D$2:$D$5111,$C5075,Тех_Движение!$B$2:$B$5111,"&lt;="&amp;O$3)-$F5075)))</f>
        <v>#VALUE!</v>
      </c>
      <c r="P5075" s="21" t="e">
        <f>IF(OR($B5075="",P$3&lt;$D5075+Настройки!$B$7),0,MAX(0,$E5075-MAX(0,SUMIFS(Тех_Движение!$G$2:$G$5111,Тех_Движение!$D$2:$D$5111,$C5075,Тех_Движение!$B$2:$B$5111,"&lt;="&amp;P$3)-$F5075)))</f>
        <v>#VALUE!</v>
      </c>
      <c r="Q5075" s="21" t="e">
        <f>IF(OR($B5075="",Q$3&lt;$D5075+Настройки!$B$7),0,MAX(0,$E5075-MAX(0,SUMIFS(Тех_Движение!$G$2:$G$5111,Тех_Движение!$D$2:$D$5111,$C5075,Тех_Движение!$B$2:$B$5111,"&lt;="&amp;Q$3)-$F5075)))</f>
        <v>#VALUE!</v>
      </c>
      <c r="R5075" s="21" t="str">
        <f t="shared" si="238"/>
        <v/>
      </c>
      <c r="S5075" s="23" t="str">
        <f>IF($B5075="","",VLOOKUP($C5075,Настройки!$A$11:$L$17,9,FALSE))</f>
        <v/>
      </c>
      <c r="T5075" s="23" t="str">
        <f t="shared" si="239"/>
        <v/>
      </c>
    </row>
    <row r="5076" spans="1:20" x14ac:dyDescent="0.3">
      <c r="A5076" s="20">
        <f>Тех_Движение!$A$5073</f>
        <v>5072</v>
      </c>
      <c r="B5076" s="20" t="str">
        <f>IF(Тех_Движение!$F$5073&gt;0,Тех_Движение!$I$5073,"")</f>
        <v/>
      </c>
      <c r="C5076" s="20" t="str">
        <f>IF($B5076="","",Тех_Движение!$D$5073)</f>
        <v/>
      </c>
      <c r="D5076" s="9" t="str">
        <f>IF($B5076="","",Тех_Движение!$B$5073)</f>
        <v/>
      </c>
      <c r="E5076" s="21" t="str">
        <f>IF($B5076="","",Тех_Движение!$F$5073)</f>
        <v/>
      </c>
      <c r="F5076" s="21" t="str">
        <f>IF($B5076="","",SUMIFS($E$5:$E5075,$C$5:$C5075,$C5076))</f>
        <v/>
      </c>
      <c r="G5076" s="21" t="str">
        <f>IF($B5076="","",MAX(0,$E5076-MAX(0,SUMIFS(Тех_Движение!$G$2:$G$5111,Тех_Движение!$D$2:$D$5111,$C5076,Тех_Движение!$B$2:$B$5111,"&lt;="&amp;Настройки!$B$5-1)-$F5076)))</f>
        <v/>
      </c>
      <c r="H5076" s="21" t="str">
        <f>IF($B5076="","",IF(AND($D5076&gt;=Настройки!$B$5,$D5076&lt;=Настройки!$B$6),$E5076,0))</f>
        <v/>
      </c>
      <c r="I5076" s="21" t="str">
        <f t="shared" si="237"/>
        <v/>
      </c>
      <c r="J5076" s="21" t="str">
        <f>IF($B5076="","",MAX(0,$E5076-MAX(0,SUMIFS(Тех_Движение!$G$2:$G$5111,Тех_Движение!$D$2:$D$5111,$C5076,Тех_Движение!$B$2:$B$5111,"&lt;="&amp;Настройки!$B$6)-$F5076)))</f>
        <v/>
      </c>
      <c r="K5076" s="21" t="e">
        <f>IF(OR($B5076="",K$3&lt;$D5076+Настройки!$B$7),0,MAX(0,$E5076-MAX(0,SUMIFS(Тех_Движение!$G$2:$G$5111,Тех_Движение!$D$2:$D$5111,$C5076,Тех_Движение!$B$2:$B$5111,"&lt;="&amp;K$3)-$F5076)))</f>
        <v>#VALUE!</v>
      </c>
      <c r="L5076" s="21" t="e">
        <f>IF(OR($B5076="",L$3&lt;$D5076+Настройки!$B$7),0,MAX(0,$E5076-MAX(0,SUMIFS(Тех_Движение!$G$2:$G$5111,Тех_Движение!$D$2:$D$5111,$C5076,Тех_Движение!$B$2:$B$5111,"&lt;="&amp;L$3)-$F5076)))</f>
        <v>#VALUE!</v>
      </c>
      <c r="M5076" s="21" t="e">
        <f>IF(OR($B5076="",M$3&lt;$D5076+Настройки!$B$7),0,MAX(0,$E5076-MAX(0,SUMIFS(Тех_Движение!$G$2:$G$5111,Тех_Движение!$D$2:$D$5111,$C5076,Тех_Движение!$B$2:$B$5111,"&lt;="&amp;M$3)-$F5076)))</f>
        <v>#VALUE!</v>
      </c>
      <c r="N5076" s="21" t="e">
        <f>IF(OR($B5076="",N$3&lt;$D5076+Настройки!$B$7),0,MAX(0,$E5076-MAX(0,SUMIFS(Тех_Движение!$G$2:$G$5111,Тех_Движение!$D$2:$D$5111,$C5076,Тех_Движение!$B$2:$B$5111,"&lt;="&amp;N$3)-$F5076)))</f>
        <v>#VALUE!</v>
      </c>
      <c r="O5076" s="21" t="e">
        <f>IF(OR($B5076="",O$3&lt;$D5076+Настройки!$B$7),0,MAX(0,$E5076-MAX(0,SUMIFS(Тех_Движение!$G$2:$G$5111,Тех_Движение!$D$2:$D$5111,$C5076,Тех_Движение!$B$2:$B$5111,"&lt;="&amp;O$3)-$F5076)))</f>
        <v>#VALUE!</v>
      </c>
      <c r="P5076" s="21" t="e">
        <f>IF(OR($B5076="",P$3&lt;$D5076+Настройки!$B$7),0,MAX(0,$E5076-MAX(0,SUMIFS(Тех_Движение!$G$2:$G$5111,Тех_Движение!$D$2:$D$5111,$C5076,Тех_Движение!$B$2:$B$5111,"&lt;="&amp;P$3)-$F5076)))</f>
        <v>#VALUE!</v>
      </c>
      <c r="Q5076" s="21" t="e">
        <f>IF(OR($B5076="",Q$3&lt;$D5076+Настройки!$B$7),0,MAX(0,$E5076-MAX(0,SUMIFS(Тех_Движение!$G$2:$G$5111,Тех_Движение!$D$2:$D$5111,$C5076,Тех_Движение!$B$2:$B$5111,"&lt;="&amp;Q$3)-$F5076)))</f>
        <v>#VALUE!</v>
      </c>
      <c r="R5076" s="21" t="str">
        <f t="shared" si="238"/>
        <v/>
      </c>
      <c r="S5076" s="23" t="str">
        <f>IF($B5076="","",VLOOKUP($C5076,Настройки!$A$11:$L$17,9,FALSE))</f>
        <v/>
      </c>
      <c r="T5076" s="23" t="str">
        <f t="shared" si="239"/>
        <v/>
      </c>
    </row>
    <row r="5077" spans="1:20" x14ac:dyDescent="0.3">
      <c r="A5077" s="20">
        <f>Тех_Движение!$A$5074</f>
        <v>5073</v>
      </c>
      <c r="B5077" s="20" t="str">
        <f>IF(Тех_Движение!$F$5074&gt;0,Тех_Движение!$I$5074,"")</f>
        <v/>
      </c>
      <c r="C5077" s="20" t="str">
        <f>IF($B5077="","",Тех_Движение!$D$5074)</f>
        <v/>
      </c>
      <c r="D5077" s="9" t="str">
        <f>IF($B5077="","",Тех_Движение!$B$5074)</f>
        <v/>
      </c>
      <c r="E5077" s="21" t="str">
        <f>IF($B5077="","",Тех_Движение!$F$5074)</f>
        <v/>
      </c>
      <c r="F5077" s="21" t="str">
        <f>IF($B5077="","",SUMIFS($E$5:$E5076,$C$5:$C5076,$C5077))</f>
        <v/>
      </c>
      <c r="G5077" s="21" t="str">
        <f>IF($B5077="","",MAX(0,$E5077-MAX(0,SUMIFS(Тех_Движение!$G$2:$G$5111,Тех_Движение!$D$2:$D$5111,$C5077,Тех_Движение!$B$2:$B$5111,"&lt;="&amp;Настройки!$B$5-1)-$F5077)))</f>
        <v/>
      </c>
      <c r="H5077" s="21" t="str">
        <f>IF($B5077="","",IF(AND($D5077&gt;=Настройки!$B$5,$D5077&lt;=Настройки!$B$6),$E5077,0))</f>
        <v/>
      </c>
      <c r="I5077" s="21" t="str">
        <f t="shared" si="237"/>
        <v/>
      </c>
      <c r="J5077" s="21" t="str">
        <f>IF($B5077="","",MAX(0,$E5077-MAX(0,SUMIFS(Тех_Движение!$G$2:$G$5111,Тех_Движение!$D$2:$D$5111,$C5077,Тех_Движение!$B$2:$B$5111,"&lt;="&amp;Настройки!$B$6)-$F5077)))</f>
        <v/>
      </c>
      <c r="K5077" s="21" t="e">
        <f>IF(OR($B5077="",K$3&lt;$D5077+Настройки!$B$7),0,MAX(0,$E5077-MAX(0,SUMIFS(Тех_Движение!$G$2:$G$5111,Тех_Движение!$D$2:$D$5111,$C5077,Тех_Движение!$B$2:$B$5111,"&lt;="&amp;K$3)-$F5077)))</f>
        <v>#VALUE!</v>
      </c>
      <c r="L5077" s="21" t="e">
        <f>IF(OR($B5077="",L$3&lt;$D5077+Настройки!$B$7),0,MAX(0,$E5077-MAX(0,SUMIFS(Тех_Движение!$G$2:$G$5111,Тех_Движение!$D$2:$D$5111,$C5077,Тех_Движение!$B$2:$B$5111,"&lt;="&amp;L$3)-$F5077)))</f>
        <v>#VALUE!</v>
      </c>
      <c r="M5077" s="21" t="e">
        <f>IF(OR($B5077="",M$3&lt;$D5077+Настройки!$B$7),0,MAX(0,$E5077-MAX(0,SUMIFS(Тех_Движение!$G$2:$G$5111,Тех_Движение!$D$2:$D$5111,$C5077,Тех_Движение!$B$2:$B$5111,"&lt;="&amp;M$3)-$F5077)))</f>
        <v>#VALUE!</v>
      </c>
      <c r="N5077" s="21" t="e">
        <f>IF(OR($B5077="",N$3&lt;$D5077+Настройки!$B$7),0,MAX(0,$E5077-MAX(0,SUMIFS(Тех_Движение!$G$2:$G$5111,Тех_Движение!$D$2:$D$5111,$C5077,Тех_Движение!$B$2:$B$5111,"&lt;="&amp;N$3)-$F5077)))</f>
        <v>#VALUE!</v>
      </c>
      <c r="O5077" s="21" t="e">
        <f>IF(OR($B5077="",O$3&lt;$D5077+Настройки!$B$7),0,MAX(0,$E5077-MAX(0,SUMIFS(Тех_Движение!$G$2:$G$5111,Тех_Движение!$D$2:$D$5111,$C5077,Тех_Движение!$B$2:$B$5111,"&lt;="&amp;O$3)-$F5077)))</f>
        <v>#VALUE!</v>
      </c>
      <c r="P5077" s="21" t="e">
        <f>IF(OR($B5077="",P$3&lt;$D5077+Настройки!$B$7),0,MAX(0,$E5077-MAX(0,SUMIFS(Тех_Движение!$G$2:$G$5111,Тех_Движение!$D$2:$D$5111,$C5077,Тех_Движение!$B$2:$B$5111,"&lt;="&amp;P$3)-$F5077)))</f>
        <v>#VALUE!</v>
      </c>
      <c r="Q5077" s="21" t="e">
        <f>IF(OR($B5077="",Q$3&lt;$D5077+Настройки!$B$7),0,MAX(0,$E5077-MAX(0,SUMIFS(Тех_Движение!$G$2:$G$5111,Тех_Движение!$D$2:$D$5111,$C5077,Тех_Движение!$B$2:$B$5111,"&lt;="&amp;Q$3)-$F5077)))</f>
        <v>#VALUE!</v>
      </c>
      <c r="R5077" s="21" t="str">
        <f t="shared" si="238"/>
        <v/>
      </c>
      <c r="S5077" s="23" t="str">
        <f>IF($B5077="","",VLOOKUP($C5077,Настройки!$A$11:$L$17,9,FALSE))</f>
        <v/>
      </c>
      <c r="T5077" s="23" t="str">
        <f t="shared" si="239"/>
        <v/>
      </c>
    </row>
    <row r="5078" spans="1:20" x14ac:dyDescent="0.3">
      <c r="A5078" s="20">
        <f>Тех_Движение!$A$5075</f>
        <v>5074</v>
      </c>
      <c r="B5078" s="20" t="str">
        <f>IF(Тех_Движение!$F$5075&gt;0,Тех_Движение!$I$5075,"")</f>
        <v/>
      </c>
      <c r="C5078" s="20" t="str">
        <f>IF($B5078="","",Тех_Движение!$D$5075)</f>
        <v/>
      </c>
      <c r="D5078" s="9" t="str">
        <f>IF($B5078="","",Тех_Движение!$B$5075)</f>
        <v/>
      </c>
      <c r="E5078" s="21" t="str">
        <f>IF($B5078="","",Тех_Движение!$F$5075)</f>
        <v/>
      </c>
      <c r="F5078" s="21" t="str">
        <f>IF($B5078="","",SUMIFS($E$5:$E5077,$C$5:$C5077,$C5078))</f>
        <v/>
      </c>
      <c r="G5078" s="21" t="str">
        <f>IF($B5078="","",MAX(0,$E5078-MAX(0,SUMIFS(Тех_Движение!$G$2:$G$5111,Тех_Движение!$D$2:$D$5111,$C5078,Тех_Движение!$B$2:$B$5111,"&lt;="&amp;Настройки!$B$5-1)-$F5078)))</f>
        <v/>
      </c>
      <c r="H5078" s="21" t="str">
        <f>IF($B5078="","",IF(AND($D5078&gt;=Настройки!$B$5,$D5078&lt;=Настройки!$B$6),$E5078,0))</f>
        <v/>
      </c>
      <c r="I5078" s="21" t="str">
        <f t="shared" si="237"/>
        <v/>
      </c>
      <c r="J5078" s="21" t="str">
        <f>IF($B5078="","",MAX(0,$E5078-MAX(0,SUMIFS(Тех_Движение!$G$2:$G$5111,Тех_Движение!$D$2:$D$5111,$C5078,Тех_Движение!$B$2:$B$5111,"&lt;="&amp;Настройки!$B$6)-$F5078)))</f>
        <v/>
      </c>
      <c r="K5078" s="21" t="e">
        <f>IF(OR($B5078="",K$3&lt;$D5078+Настройки!$B$7),0,MAX(0,$E5078-MAX(0,SUMIFS(Тех_Движение!$G$2:$G$5111,Тех_Движение!$D$2:$D$5111,$C5078,Тех_Движение!$B$2:$B$5111,"&lt;="&amp;K$3)-$F5078)))</f>
        <v>#VALUE!</v>
      </c>
      <c r="L5078" s="21" t="e">
        <f>IF(OR($B5078="",L$3&lt;$D5078+Настройки!$B$7),0,MAX(0,$E5078-MAX(0,SUMIFS(Тех_Движение!$G$2:$G$5111,Тех_Движение!$D$2:$D$5111,$C5078,Тех_Движение!$B$2:$B$5111,"&lt;="&amp;L$3)-$F5078)))</f>
        <v>#VALUE!</v>
      </c>
      <c r="M5078" s="21" t="e">
        <f>IF(OR($B5078="",M$3&lt;$D5078+Настройки!$B$7),0,MAX(0,$E5078-MAX(0,SUMIFS(Тех_Движение!$G$2:$G$5111,Тех_Движение!$D$2:$D$5111,$C5078,Тех_Движение!$B$2:$B$5111,"&lt;="&amp;M$3)-$F5078)))</f>
        <v>#VALUE!</v>
      </c>
      <c r="N5078" s="21" t="e">
        <f>IF(OR($B5078="",N$3&lt;$D5078+Настройки!$B$7),0,MAX(0,$E5078-MAX(0,SUMIFS(Тех_Движение!$G$2:$G$5111,Тех_Движение!$D$2:$D$5111,$C5078,Тех_Движение!$B$2:$B$5111,"&lt;="&amp;N$3)-$F5078)))</f>
        <v>#VALUE!</v>
      </c>
      <c r="O5078" s="21" t="e">
        <f>IF(OR($B5078="",O$3&lt;$D5078+Настройки!$B$7),0,MAX(0,$E5078-MAX(0,SUMIFS(Тех_Движение!$G$2:$G$5111,Тех_Движение!$D$2:$D$5111,$C5078,Тех_Движение!$B$2:$B$5111,"&lt;="&amp;O$3)-$F5078)))</f>
        <v>#VALUE!</v>
      </c>
      <c r="P5078" s="21" t="e">
        <f>IF(OR($B5078="",P$3&lt;$D5078+Настройки!$B$7),0,MAX(0,$E5078-MAX(0,SUMIFS(Тех_Движение!$G$2:$G$5111,Тех_Движение!$D$2:$D$5111,$C5078,Тех_Движение!$B$2:$B$5111,"&lt;="&amp;P$3)-$F5078)))</f>
        <v>#VALUE!</v>
      </c>
      <c r="Q5078" s="21" t="e">
        <f>IF(OR($B5078="",Q$3&lt;$D5078+Настройки!$B$7),0,MAX(0,$E5078-MAX(0,SUMIFS(Тех_Движение!$G$2:$G$5111,Тех_Движение!$D$2:$D$5111,$C5078,Тех_Движение!$B$2:$B$5111,"&lt;="&amp;Q$3)-$F5078)))</f>
        <v>#VALUE!</v>
      </c>
      <c r="R5078" s="21" t="str">
        <f t="shared" si="238"/>
        <v/>
      </c>
      <c r="S5078" s="23" t="str">
        <f>IF($B5078="","",VLOOKUP($C5078,Настройки!$A$11:$L$17,9,FALSE))</f>
        <v/>
      </c>
      <c r="T5078" s="23" t="str">
        <f t="shared" si="239"/>
        <v/>
      </c>
    </row>
    <row r="5079" spans="1:20" x14ac:dyDescent="0.3">
      <c r="A5079" s="20">
        <f>Тех_Движение!$A$5076</f>
        <v>5075</v>
      </c>
      <c r="B5079" s="20" t="str">
        <f>IF(Тех_Движение!$F$5076&gt;0,Тех_Движение!$I$5076,"")</f>
        <v/>
      </c>
      <c r="C5079" s="20" t="str">
        <f>IF($B5079="","",Тех_Движение!$D$5076)</f>
        <v/>
      </c>
      <c r="D5079" s="9" t="str">
        <f>IF($B5079="","",Тех_Движение!$B$5076)</f>
        <v/>
      </c>
      <c r="E5079" s="21" t="str">
        <f>IF($B5079="","",Тех_Движение!$F$5076)</f>
        <v/>
      </c>
      <c r="F5079" s="21" t="str">
        <f>IF($B5079="","",SUMIFS($E$5:$E5078,$C$5:$C5078,$C5079))</f>
        <v/>
      </c>
      <c r="G5079" s="21" t="str">
        <f>IF($B5079="","",MAX(0,$E5079-MAX(0,SUMIFS(Тех_Движение!$G$2:$G$5111,Тех_Движение!$D$2:$D$5111,$C5079,Тех_Движение!$B$2:$B$5111,"&lt;="&amp;Настройки!$B$5-1)-$F5079)))</f>
        <v/>
      </c>
      <c r="H5079" s="21" t="str">
        <f>IF($B5079="","",IF(AND($D5079&gt;=Настройки!$B$5,$D5079&lt;=Настройки!$B$6),$E5079,0))</f>
        <v/>
      </c>
      <c r="I5079" s="21" t="str">
        <f t="shared" si="237"/>
        <v/>
      </c>
      <c r="J5079" s="21" t="str">
        <f>IF($B5079="","",MAX(0,$E5079-MAX(0,SUMIFS(Тех_Движение!$G$2:$G$5111,Тех_Движение!$D$2:$D$5111,$C5079,Тех_Движение!$B$2:$B$5111,"&lt;="&amp;Настройки!$B$6)-$F5079)))</f>
        <v/>
      </c>
      <c r="K5079" s="21" t="e">
        <f>IF(OR($B5079="",K$3&lt;$D5079+Настройки!$B$7),0,MAX(0,$E5079-MAX(0,SUMIFS(Тех_Движение!$G$2:$G$5111,Тех_Движение!$D$2:$D$5111,$C5079,Тех_Движение!$B$2:$B$5111,"&lt;="&amp;K$3)-$F5079)))</f>
        <v>#VALUE!</v>
      </c>
      <c r="L5079" s="21" t="e">
        <f>IF(OR($B5079="",L$3&lt;$D5079+Настройки!$B$7),0,MAX(0,$E5079-MAX(0,SUMIFS(Тех_Движение!$G$2:$G$5111,Тех_Движение!$D$2:$D$5111,$C5079,Тех_Движение!$B$2:$B$5111,"&lt;="&amp;L$3)-$F5079)))</f>
        <v>#VALUE!</v>
      </c>
      <c r="M5079" s="21" t="e">
        <f>IF(OR($B5079="",M$3&lt;$D5079+Настройки!$B$7),0,MAX(0,$E5079-MAX(0,SUMIFS(Тех_Движение!$G$2:$G$5111,Тех_Движение!$D$2:$D$5111,$C5079,Тех_Движение!$B$2:$B$5111,"&lt;="&amp;M$3)-$F5079)))</f>
        <v>#VALUE!</v>
      </c>
      <c r="N5079" s="21" t="e">
        <f>IF(OR($B5079="",N$3&lt;$D5079+Настройки!$B$7),0,MAX(0,$E5079-MAX(0,SUMIFS(Тех_Движение!$G$2:$G$5111,Тех_Движение!$D$2:$D$5111,$C5079,Тех_Движение!$B$2:$B$5111,"&lt;="&amp;N$3)-$F5079)))</f>
        <v>#VALUE!</v>
      </c>
      <c r="O5079" s="21" t="e">
        <f>IF(OR($B5079="",O$3&lt;$D5079+Настройки!$B$7),0,MAX(0,$E5079-MAX(0,SUMIFS(Тех_Движение!$G$2:$G$5111,Тех_Движение!$D$2:$D$5111,$C5079,Тех_Движение!$B$2:$B$5111,"&lt;="&amp;O$3)-$F5079)))</f>
        <v>#VALUE!</v>
      </c>
      <c r="P5079" s="21" t="e">
        <f>IF(OR($B5079="",P$3&lt;$D5079+Настройки!$B$7),0,MAX(0,$E5079-MAX(0,SUMIFS(Тех_Движение!$G$2:$G$5111,Тех_Движение!$D$2:$D$5111,$C5079,Тех_Движение!$B$2:$B$5111,"&lt;="&amp;P$3)-$F5079)))</f>
        <v>#VALUE!</v>
      </c>
      <c r="Q5079" s="21" t="e">
        <f>IF(OR($B5079="",Q$3&lt;$D5079+Настройки!$B$7),0,MAX(0,$E5079-MAX(0,SUMIFS(Тех_Движение!$G$2:$G$5111,Тех_Движение!$D$2:$D$5111,$C5079,Тех_Движение!$B$2:$B$5111,"&lt;="&amp;Q$3)-$F5079)))</f>
        <v>#VALUE!</v>
      </c>
      <c r="R5079" s="21" t="str">
        <f t="shared" si="238"/>
        <v/>
      </c>
      <c r="S5079" s="23" t="str">
        <f>IF($B5079="","",VLOOKUP($C5079,Настройки!$A$11:$L$17,9,FALSE))</f>
        <v/>
      </c>
      <c r="T5079" s="23" t="str">
        <f t="shared" si="239"/>
        <v/>
      </c>
    </row>
    <row r="5080" spans="1:20" x14ac:dyDescent="0.3">
      <c r="A5080" s="20">
        <f>Тех_Движение!$A$5077</f>
        <v>5076</v>
      </c>
      <c r="B5080" s="20" t="str">
        <f>IF(Тех_Движение!$F$5077&gt;0,Тех_Движение!$I$5077,"")</f>
        <v/>
      </c>
      <c r="C5080" s="20" t="str">
        <f>IF($B5080="","",Тех_Движение!$D$5077)</f>
        <v/>
      </c>
      <c r="D5080" s="9" t="str">
        <f>IF($B5080="","",Тех_Движение!$B$5077)</f>
        <v/>
      </c>
      <c r="E5080" s="21" t="str">
        <f>IF($B5080="","",Тех_Движение!$F$5077)</f>
        <v/>
      </c>
      <c r="F5080" s="21" t="str">
        <f>IF($B5080="","",SUMIFS($E$5:$E5079,$C$5:$C5079,$C5080))</f>
        <v/>
      </c>
      <c r="G5080" s="21" t="str">
        <f>IF($B5080="","",MAX(0,$E5080-MAX(0,SUMIFS(Тех_Движение!$G$2:$G$5111,Тех_Движение!$D$2:$D$5111,$C5080,Тех_Движение!$B$2:$B$5111,"&lt;="&amp;Настройки!$B$5-1)-$F5080)))</f>
        <v/>
      </c>
      <c r="H5080" s="21" t="str">
        <f>IF($B5080="","",IF(AND($D5080&gt;=Настройки!$B$5,$D5080&lt;=Настройки!$B$6),$E5080,0))</f>
        <v/>
      </c>
      <c r="I5080" s="21" t="str">
        <f t="shared" si="237"/>
        <v/>
      </c>
      <c r="J5080" s="21" t="str">
        <f>IF($B5080="","",MAX(0,$E5080-MAX(0,SUMIFS(Тех_Движение!$G$2:$G$5111,Тех_Движение!$D$2:$D$5111,$C5080,Тех_Движение!$B$2:$B$5111,"&lt;="&amp;Настройки!$B$6)-$F5080)))</f>
        <v/>
      </c>
      <c r="K5080" s="21" t="e">
        <f>IF(OR($B5080="",K$3&lt;$D5080+Настройки!$B$7),0,MAX(0,$E5080-MAX(0,SUMIFS(Тех_Движение!$G$2:$G$5111,Тех_Движение!$D$2:$D$5111,$C5080,Тех_Движение!$B$2:$B$5111,"&lt;="&amp;K$3)-$F5080)))</f>
        <v>#VALUE!</v>
      </c>
      <c r="L5080" s="21" t="e">
        <f>IF(OR($B5080="",L$3&lt;$D5080+Настройки!$B$7),0,MAX(0,$E5080-MAX(0,SUMIFS(Тех_Движение!$G$2:$G$5111,Тех_Движение!$D$2:$D$5111,$C5080,Тех_Движение!$B$2:$B$5111,"&lt;="&amp;L$3)-$F5080)))</f>
        <v>#VALUE!</v>
      </c>
      <c r="M5080" s="21" t="e">
        <f>IF(OR($B5080="",M$3&lt;$D5080+Настройки!$B$7),0,MAX(0,$E5080-MAX(0,SUMIFS(Тех_Движение!$G$2:$G$5111,Тех_Движение!$D$2:$D$5111,$C5080,Тех_Движение!$B$2:$B$5111,"&lt;="&amp;M$3)-$F5080)))</f>
        <v>#VALUE!</v>
      </c>
      <c r="N5080" s="21" t="e">
        <f>IF(OR($B5080="",N$3&lt;$D5080+Настройки!$B$7),0,MAX(0,$E5080-MAX(0,SUMIFS(Тех_Движение!$G$2:$G$5111,Тех_Движение!$D$2:$D$5111,$C5080,Тех_Движение!$B$2:$B$5111,"&lt;="&amp;N$3)-$F5080)))</f>
        <v>#VALUE!</v>
      </c>
      <c r="O5080" s="21" t="e">
        <f>IF(OR($B5080="",O$3&lt;$D5080+Настройки!$B$7),0,MAX(0,$E5080-MAX(0,SUMIFS(Тех_Движение!$G$2:$G$5111,Тех_Движение!$D$2:$D$5111,$C5080,Тех_Движение!$B$2:$B$5111,"&lt;="&amp;O$3)-$F5080)))</f>
        <v>#VALUE!</v>
      </c>
      <c r="P5080" s="21" t="e">
        <f>IF(OR($B5080="",P$3&lt;$D5080+Настройки!$B$7),0,MAX(0,$E5080-MAX(0,SUMIFS(Тех_Движение!$G$2:$G$5111,Тех_Движение!$D$2:$D$5111,$C5080,Тех_Движение!$B$2:$B$5111,"&lt;="&amp;P$3)-$F5080)))</f>
        <v>#VALUE!</v>
      </c>
      <c r="Q5080" s="21" t="e">
        <f>IF(OR($B5080="",Q$3&lt;$D5080+Настройки!$B$7),0,MAX(0,$E5080-MAX(0,SUMIFS(Тех_Движение!$G$2:$G$5111,Тех_Движение!$D$2:$D$5111,$C5080,Тех_Движение!$B$2:$B$5111,"&lt;="&amp;Q$3)-$F5080)))</f>
        <v>#VALUE!</v>
      </c>
      <c r="R5080" s="21" t="str">
        <f t="shared" si="238"/>
        <v/>
      </c>
      <c r="S5080" s="23" t="str">
        <f>IF($B5080="","",VLOOKUP($C5080,Настройки!$A$11:$L$17,9,FALSE))</f>
        <v/>
      </c>
      <c r="T5080" s="23" t="str">
        <f t="shared" si="239"/>
        <v/>
      </c>
    </row>
    <row r="5081" spans="1:20" x14ac:dyDescent="0.3">
      <c r="A5081" s="20">
        <f>Тех_Движение!$A$5078</f>
        <v>5077</v>
      </c>
      <c r="B5081" s="20" t="str">
        <f>IF(Тех_Движение!$F$5078&gt;0,Тех_Движение!$I$5078,"")</f>
        <v/>
      </c>
      <c r="C5081" s="20" t="str">
        <f>IF($B5081="","",Тех_Движение!$D$5078)</f>
        <v/>
      </c>
      <c r="D5081" s="9" t="str">
        <f>IF($B5081="","",Тех_Движение!$B$5078)</f>
        <v/>
      </c>
      <c r="E5081" s="21" t="str">
        <f>IF($B5081="","",Тех_Движение!$F$5078)</f>
        <v/>
      </c>
      <c r="F5081" s="21" t="str">
        <f>IF($B5081="","",SUMIFS($E$5:$E5080,$C$5:$C5080,$C5081))</f>
        <v/>
      </c>
      <c r="G5081" s="21" t="str">
        <f>IF($B5081="","",MAX(0,$E5081-MAX(0,SUMIFS(Тех_Движение!$G$2:$G$5111,Тех_Движение!$D$2:$D$5111,$C5081,Тех_Движение!$B$2:$B$5111,"&lt;="&amp;Настройки!$B$5-1)-$F5081)))</f>
        <v/>
      </c>
      <c r="H5081" s="21" t="str">
        <f>IF($B5081="","",IF(AND($D5081&gt;=Настройки!$B$5,$D5081&lt;=Настройки!$B$6),$E5081,0))</f>
        <v/>
      </c>
      <c r="I5081" s="21" t="str">
        <f t="shared" si="237"/>
        <v/>
      </c>
      <c r="J5081" s="21" t="str">
        <f>IF($B5081="","",MAX(0,$E5081-MAX(0,SUMIFS(Тех_Движение!$G$2:$G$5111,Тех_Движение!$D$2:$D$5111,$C5081,Тех_Движение!$B$2:$B$5111,"&lt;="&amp;Настройки!$B$6)-$F5081)))</f>
        <v/>
      </c>
      <c r="K5081" s="21" t="e">
        <f>IF(OR($B5081="",K$3&lt;$D5081+Настройки!$B$7),0,MAX(0,$E5081-MAX(0,SUMIFS(Тех_Движение!$G$2:$G$5111,Тех_Движение!$D$2:$D$5111,$C5081,Тех_Движение!$B$2:$B$5111,"&lt;="&amp;K$3)-$F5081)))</f>
        <v>#VALUE!</v>
      </c>
      <c r="L5081" s="21" t="e">
        <f>IF(OR($B5081="",L$3&lt;$D5081+Настройки!$B$7),0,MAX(0,$E5081-MAX(0,SUMIFS(Тех_Движение!$G$2:$G$5111,Тех_Движение!$D$2:$D$5111,$C5081,Тех_Движение!$B$2:$B$5111,"&lt;="&amp;L$3)-$F5081)))</f>
        <v>#VALUE!</v>
      </c>
      <c r="M5081" s="21" t="e">
        <f>IF(OR($B5081="",M$3&lt;$D5081+Настройки!$B$7),0,MAX(0,$E5081-MAX(0,SUMIFS(Тех_Движение!$G$2:$G$5111,Тех_Движение!$D$2:$D$5111,$C5081,Тех_Движение!$B$2:$B$5111,"&lt;="&amp;M$3)-$F5081)))</f>
        <v>#VALUE!</v>
      </c>
      <c r="N5081" s="21" t="e">
        <f>IF(OR($B5081="",N$3&lt;$D5081+Настройки!$B$7),0,MAX(0,$E5081-MAX(0,SUMIFS(Тех_Движение!$G$2:$G$5111,Тех_Движение!$D$2:$D$5111,$C5081,Тех_Движение!$B$2:$B$5111,"&lt;="&amp;N$3)-$F5081)))</f>
        <v>#VALUE!</v>
      </c>
      <c r="O5081" s="21" t="e">
        <f>IF(OR($B5081="",O$3&lt;$D5081+Настройки!$B$7),0,MAX(0,$E5081-MAX(0,SUMIFS(Тех_Движение!$G$2:$G$5111,Тех_Движение!$D$2:$D$5111,$C5081,Тех_Движение!$B$2:$B$5111,"&lt;="&amp;O$3)-$F5081)))</f>
        <v>#VALUE!</v>
      </c>
      <c r="P5081" s="21" t="e">
        <f>IF(OR($B5081="",P$3&lt;$D5081+Настройки!$B$7),0,MAX(0,$E5081-MAX(0,SUMIFS(Тех_Движение!$G$2:$G$5111,Тех_Движение!$D$2:$D$5111,$C5081,Тех_Движение!$B$2:$B$5111,"&lt;="&amp;P$3)-$F5081)))</f>
        <v>#VALUE!</v>
      </c>
      <c r="Q5081" s="21" t="e">
        <f>IF(OR($B5081="",Q$3&lt;$D5081+Настройки!$B$7),0,MAX(0,$E5081-MAX(0,SUMIFS(Тех_Движение!$G$2:$G$5111,Тех_Движение!$D$2:$D$5111,$C5081,Тех_Движение!$B$2:$B$5111,"&lt;="&amp;Q$3)-$F5081)))</f>
        <v>#VALUE!</v>
      </c>
      <c r="R5081" s="21" t="str">
        <f t="shared" si="238"/>
        <v/>
      </c>
      <c r="S5081" s="23" t="str">
        <f>IF($B5081="","",VLOOKUP($C5081,Настройки!$A$11:$L$17,9,FALSE))</f>
        <v/>
      </c>
      <c r="T5081" s="23" t="str">
        <f t="shared" si="239"/>
        <v/>
      </c>
    </row>
    <row r="5082" spans="1:20" x14ac:dyDescent="0.3">
      <c r="A5082" s="20">
        <f>Тех_Движение!$A$5079</f>
        <v>5078</v>
      </c>
      <c r="B5082" s="20" t="str">
        <f>IF(Тех_Движение!$F$5079&gt;0,Тех_Движение!$I$5079,"")</f>
        <v/>
      </c>
      <c r="C5082" s="20" t="str">
        <f>IF($B5082="","",Тех_Движение!$D$5079)</f>
        <v/>
      </c>
      <c r="D5082" s="9" t="str">
        <f>IF($B5082="","",Тех_Движение!$B$5079)</f>
        <v/>
      </c>
      <c r="E5082" s="21" t="str">
        <f>IF($B5082="","",Тех_Движение!$F$5079)</f>
        <v/>
      </c>
      <c r="F5082" s="21" t="str">
        <f>IF($B5082="","",SUMIFS($E$5:$E5081,$C$5:$C5081,$C5082))</f>
        <v/>
      </c>
      <c r="G5082" s="21" t="str">
        <f>IF($B5082="","",MAX(0,$E5082-MAX(0,SUMIFS(Тех_Движение!$G$2:$G$5111,Тех_Движение!$D$2:$D$5111,$C5082,Тех_Движение!$B$2:$B$5111,"&lt;="&amp;Настройки!$B$5-1)-$F5082)))</f>
        <v/>
      </c>
      <c r="H5082" s="21" t="str">
        <f>IF($B5082="","",IF(AND($D5082&gt;=Настройки!$B$5,$D5082&lt;=Настройки!$B$6),$E5082,0))</f>
        <v/>
      </c>
      <c r="I5082" s="21" t="str">
        <f t="shared" si="237"/>
        <v/>
      </c>
      <c r="J5082" s="21" t="str">
        <f>IF($B5082="","",MAX(0,$E5082-MAX(0,SUMIFS(Тех_Движение!$G$2:$G$5111,Тех_Движение!$D$2:$D$5111,$C5082,Тех_Движение!$B$2:$B$5111,"&lt;="&amp;Настройки!$B$6)-$F5082)))</f>
        <v/>
      </c>
      <c r="K5082" s="21" t="e">
        <f>IF(OR($B5082="",K$3&lt;$D5082+Настройки!$B$7),0,MAX(0,$E5082-MAX(0,SUMIFS(Тех_Движение!$G$2:$G$5111,Тех_Движение!$D$2:$D$5111,$C5082,Тех_Движение!$B$2:$B$5111,"&lt;="&amp;K$3)-$F5082)))</f>
        <v>#VALUE!</v>
      </c>
      <c r="L5082" s="21" t="e">
        <f>IF(OR($B5082="",L$3&lt;$D5082+Настройки!$B$7),0,MAX(0,$E5082-MAX(0,SUMIFS(Тех_Движение!$G$2:$G$5111,Тех_Движение!$D$2:$D$5111,$C5082,Тех_Движение!$B$2:$B$5111,"&lt;="&amp;L$3)-$F5082)))</f>
        <v>#VALUE!</v>
      </c>
      <c r="M5082" s="21" t="e">
        <f>IF(OR($B5082="",M$3&lt;$D5082+Настройки!$B$7),0,MAX(0,$E5082-MAX(0,SUMIFS(Тех_Движение!$G$2:$G$5111,Тех_Движение!$D$2:$D$5111,$C5082,Тех_Движение!$B$2:$B$5111,"&lt;="&amp;M$3)-$F5082)))</f>
        <v>#VALUE!</v>
      </c>
      <c r="N5082" s="21" t="e">
        <f>IF(OR($B5082="",N$3&lt;$D5082+Настройки!$B$7),0,MAX(0,$E5082-MAX(0,SUMIFS(Тех_Движение!$G$2:$G$5111,Тех_Движение!$D$2:$D$5111,$C5082,Тех_Движение!$B$2:$B$5111,"&lt;="&amp;N$3)-$F5082)))</f>
        <v>#VALUE!</v>
      </c>
      <c r="O5082" s="21" t="e">
        <f>IF(OR($B5082="",O$3&lt;$D5082+Настройки!$B$7),0,MAX(0,$E5082-MAX(0,SUMIFS(Тех_Движение!$G$2:$G$5111,Тех_Движение!$D$2:$D$5111,$C5082,Тех_Движение!$B$2:$B$5111,"&lt;="&amp;O$3)-$F5082)))</f>
        <v>#VALUE!</v>
      </c>
      <c r="P5082" s="21" t="e">
        <f>IF(OR($B5082="",P$3&lt;$D5082+Настройки!$B$7),0,MAX(0,$E5082-MAX(0,SUMIFS(Тех_Движение!$G$2:$G$5111,Тех_Движение!$D$2:$D$5111,$C5082,Тех_Движение!$B$2:$B$5111,"&lt;="&amp;P$3)-$F5082)))</f>
        <v>#VALUE!</v>
      </c>
      <c r="Q5082" s="21" t="e">
        <f>IF(OR($B5082="",Q$3&lt;$D5082+Настройки!$B$7),0,MAX(0,$E5082-MAX(0,SUMIFS(Тех_Движение!$G$2:$G$5111,Тех_Движение!$D$2:$D$5111,$C5082,Тех_Движение!$B$2:$B$5111,"&lt;="&amp;Q$3)-$F5082)))</f>
        <v>#VALUE!</v>
      </c>
      <c r="R5082" s="21" t="str">
        <f t="shared" si="238"/>
        <v/>
      </c>
      <c r="S5082" s="23" t="str">
        <f>IF($B5082="","",VLOOKUP($C5082,Настройки!$A$11:$L$17,9,FALSE))</f>
        <v/>
      </c>
      <c r="T5082" s="23" t="str">
        <f t="shared" si="239"/>
        <v/>
      </c>
    </row>
    <row r="5083" spans="1:20" x14ac:dyDescent="0.3">
      <c r="A5083" s="20">
        <f>Тех_Движение!$A$5080</f>
        <v>5079</v>
      </c>
      <c r="B5083" s="20" t="str">
        <f>IF(Тех_Движение!$F$5080&gt;0,Тех_Движение!$I$5080,"")</f>
        <v/>
      </c>
      <c r="C5083" s="20" t="str">
        <f>IF($B5083="","",Тех_Движение!$D$5080)</f>
        <v/>
      </c>
      <c r="D5083" s="9" t="str">
        <f>IF($B5083="","",Тех_Движение!$B$5080)</f>
        <v/>
      </c>
      <c r="E5083" s="21" t="str">
        <f>IF($B5083="","",Тех_Движение!$F$5080)</f>
        <v/>
      </c>
      <c r="F5083" s="21" t="str">
        <f>IF($B5083="","",SUMIFS($E$5:$E5082,$C$5:$C5082,$C5083))</f>
        <v/>
      </c>
      <c r="G5083" s="21" t="str">
        <f>IF($B5083="","",MAX(0,$E5083-MAX(0,SUMIFS(Тех_Движение!$G$2:$G$5111,Тех_Движение!$D$2:$D$5111,$C5083,Тех_Движение!$B$2:$B$5111,"&lt;="&amp;Настройки!$B$5-1)-$F5083)))</f>
        <v/>
      </c>
      <c r="H5083" s="21" t="str">
        <f>IF($B5083="","",IF(AND($D5083&gt;=Настройки!$B$5,$D5083&lt;=Настройки!$B$6),$E5083,0))</f>
        <v/>
      </c>
      <c r="I5083" s="21" t="str">
        <f t="shared" si="237"/>
        <v/>
      </c>
      <c r="J5083" s="21" t="str">
        <f>IF($B5083="","",MAX(0,$E5083-MAX(0,SUMIFS(Тех_Движение!$G$2:$G$5111,Тех_Движение!$D$2:$D$5111,$C5083,Тех_Движение!$B$2:$B$5111,"&lt;="&amp;Настройки!$B$6)-$F5083)))</f>
        <v/>
      </c>
      <c r="K5083" s="21" t="e">
        <f>IF(OR($B5083="",K$3&lt;$D5083+Настройки!$B$7),0,MAX(0,$E5083-MAX(0,SUMIFS(Тех_Движение!$G$2:$G$5111,Тех_Движение!$D$2:$D$5111,$C5083,Тех_Движение!$B$2:$B$5111,"&lt;="&amp;K$3)-$F5083)))</f>
        <v>#VALUE!</v>
      </c>
      <c r="L5083" s="21" t="e">
        <f>IF(OR($B5083="",L$3&lt;$D5083+Настройки!$B$7),0,MAX(0,$E5083-MAX(0,SUMIFS(Тех_Движение!$G$2:$G$5111,Тех_Движение!$D$2:$D$5111,$C5083,Тех_Движение!$B$2:$B$5111,"&lt;="&amp;L$3)-$F5083)))</f>
        <v>#VALUE!</v>
      </c>
      <c r="M5083" s="21" t="e">
        <f>IF(OR($B5083="",M$3&lt;$D5083+Настройки!$B$7),0,MAX(0,$E5083-MAX(0,SUMIFS(Тех_Движение!$G$2:$G$5111,Тех_Движение!$D$2:$D$5111,$C5083,Тех_Движение!$B$2:$B$5111,"&lt;="&amp;M$3)-$F5083)))</f>
        <v>#VALUE!</v>
      </c>
      <c r="N5083" s="21" t="e">
        <f>IF(OR($B5083="",N$3&lt;$D5083+Настройки!$B$7),0,MAX(0,$E5083-MAX(0,SUMIFS(Тех_Движение!$G$2:$G$5111,Тех_Движение!$D$2:$D$5111,$C5083,Тех_Движение!$B$2:$B$5111,"&lt;="&amp;N$3)-$F5083)))</f>
        <v>#VALUE!</v>
      </c>
      <c r="O5083" s="21" t="e">
        <f>IF(OR($B5083="",O$3&lt;$D5083+Настройки!$B$7),0,MAX(0,$E5083-MAX(0,SUMIFS(Тех_Движение!$G$2:$G$5111,Тех_Движение!$D$2:$D$5111,$C5083,Тех_Движение!$B$2:$B$5111,"&lt;="&amp;O$3)-$F5083)))</f>
        <v>#VALUE!</v>
      </c>
      <c r="P5083" s="21" t="e">
        <f>IF(OR($B5083="",P$3&lt;$D5083+Настройки!$B$7),0,MAX(0,$E5083-MAX(0,SUMIFS(Тех_Движение!$G$2:$G$5111,Тех_Движение!$D$2:$D$5111,$C5083,Тех_Движение!$B$2:$B$5111,"&lt;="&amp;P$3)-$F5083)))</f>
        <v>#VALUE!</v>
      </c>
      <c r="Q5083" s="21" t="e">
        <f>IF(OR($B5083="",Q$3&lt;$D5083+Настройки!$B$7),0,MAX(0,$E5083-MAX(0,SUMIFS(Тех_Движение!$G$2:$G$5111,Тех_Движение!$D$2:$D$5111,$C5083,Тех_Движение!$B$2:$B$5111,"&lt;="&amp;Q$3)-$F5083)))</f>
        <v>#VALUE!</v>
      </c>
      <c r="R5083" s="21" t="str">
        <f t="shared" si="238"/>
        <v/>
      </c>
      <c r="S5083" s="23" t="str">
        <f>IF($B5083="","",VLOOKUP($C5083,Настройки!$A$11:$L$17,9,FALSE))</f>
        <v/>
      </c>
      <c r="T5083" s="23" t="str">
        <f t="shared" si="239"/>
        <v/>
      </c>
    </row>
    <row r="5084" spans="1:20" x14ac:dyDescent="0.3">
      <c r="A5084" s="20">
        <f>Тех_Движение!$A$5081</f>
        <v>5080</v>
      </c>
      <c r="B5084" s="20" t="str">
        <f>IF(Тех_Движение!$F$5081&gt;0,Тех_Движение!$I$5081,"")</f>
        <v/>
      </c>
      <c r="C5084" s="20" t="str">
        <f>IF($B5084="","",Тех_Движение!$D$5081)</f>
        <v/>
      </c>
      <c r="D5084" s="9" t="str">
        <f>IF($B5084="","",Тех_Движение!$B$5081)</f>
        <v/>
      </c>
      <c r="E5084" s="21" t="str">
        <f>IF($B5084="","",Тех_Движение!$F$5081)</f>
        <v/>
      </c>
      <c r="F5084" s="21" t="str">
        <f>IF($B5084="","",SUMIFS($E$5:$E5083,$C$5:$C5083,$C5084))</f>
        <v/>
      </c>
      <c r="G5084" s="21" t="str">
        <f>IF($B5084="","",MAX(0,$E5084-MAX(0,SUMIFS(Тех_Движение!$G$2:$G$5111,Тех_Движение!$D$2:$D$5111,$C5084,Тех_Движение!$B$2:$B$5111,"&lt;="&amp;Настройки!$B$5-1)-$F5084)))</f>
        <v/>
      </c>
      <c r="H5084" s="21" t="str">
        <f>IF($B5084="","",IF(AND($D5084&gt;=Настройки!$B$5,$D5084&lt;=Настройки!$B$6),$E5084,0))</f>
        <v/>
      </c>
      <c r="I5084" s="21" t="str">
        <f t="shared" si="237"/>
        <v/>
      </c>
      <c r="J5084" s="21" t="str">
        <f>IF($B5084="","",MAX(0,$E5084-MAX(0,SUMIFS(Тех_Движение!$G$2:$G$5111,Тех_Движение!$D$2:$D$5111,$C5084,Тех_Движение!$B$2:$B$5111,"&lt;="&amp;Настройки!$B$6)-$F5084)))</f>
        <v/>
      </c>
      <c r="K5084" s="21" t="e">
        <f>IF(OR($B5084="",K$3&lt;$D5084+Настройки!$B$7),0,MAX(0,$E5084-MAX(0,SUMIFS(Тех_Движение!$G$2:$G$5111,Тех_Движение!$D$2:$D$5111,$C5084,Тех_Движение!$B$2:$B$5111,"&lt;="&amp;K$3)-$F5084)))</f>
        <v>#VALUE!</v>
      </c>
      <c r="L5084" s="21" t="e">
        <f>IF(OR($B5084="",L$3&lt;$D5084+Настройки!$B$7),0,MAX(0,$E5084-MAX(0,SUMIFS(Тех_Движение!$G$2:$G$5111,Тех_Движение!$D$2:$D$5111,$C5084,Тех_Движение!$B$2:$B$5111,"&lt;="&amp;L$3)-$F5084)))</f>
        <v>#VALUE!</v>
      </c>
      <c r="M5084" s="21" t="e">
        <f>IF(OR($B5084="",M$3&lt;$D5084+Настройки!$B$7),0,MAX(0,$E5084-MAX(0,SUMIFS(Тех_Движение!$G$2:$G$5111,Тех_Движение!$D$2:$D$5111,$C5084,Тех_Движение!$B$2:$B$5111,"&lt;="&amp;M$3)-$F5084)))</f>
        <v>#VALUE!</v>
      </c>
      <c r="N5084" s="21" t="e">
        <f>IF(OR($B5084="",N$3&lt;$D5084+Настройки!$B$7),0,MAX(0,$E5084-MAX(0,SUMIFS(Тех_Движение!$G$2:$G$5111,Тех_Движение!$D$2:$D$5111,$C5084,Тех_Движение!$B$2:$B$5111,"&lt;="&amp;N$3)-$F5084)))</f>
        <v>#VALUE!</v>
      </c>
      <c r="O5084" s="21" t="e">
        <f>IF(OR($B5084="",O$3&lt;$D5084+Настройки!$B$7),0,MAX(0,$E5084-MAX(0,SUMIFS(Тех_Движение!$G$2:$G$5111,Тех_Движение!$D$2:$D$5111,$C5084,Тех_Движение!$B$2:$B$5111,"&lt;="&amp;O$3)-$F5084)))</f>
        <v>#VALUE!</v>
      </c>
      <c r="P5084" s="21" t="e">
        <f>IF(OR($B5084="",P$3&lt;$D5084+Настройки!$B$7),0,MAX(0,$E5084-MAX(0,SUMIFS(Тех_Движение!$G$2:$G$5111,Тех_Движение!$D$2:$D$5111,$C5084,Тех_Движение!$B$2:$B$5111,"&lt;="&amp;P$3)-$F5084)))</f>
        <v>#VALUE!</v>
      </c>
      <c r="Q5084" s="21" t="e">
        <f>IF(OR($B5084="",Q$3&lt;$D5084+Настройки!$B$7),0,MAX(0,$E5084-MAX(0,SUMIFS(Тех_Движение!$G$2:$G$5111,Тех_Движение!$D$2:$D$5111,$C5084,Тех_Движение!$B$2:$B$5111,"&lt;="&amp;Q$3)-$F5084)))</f>
        <v>#VALUE!</v>
      </c>
      <c r="R5084" s="21" t="str">
        <f t="shared" si="238"/>
        <v/>
      </c>
      <c r="S5084" s="23" t="str">
        <f>IF($B5084="","",VLOOKUP($C5084,Настройки!$A$11:$L$17,9,FALSE))</f>
        <v/>
      </c>
      <c r="T5084" s="23" t="str">
        <f t="shared" si="239"/>
        <v/>
      </c>
    </row>
    <row r="5085" spans="1:20" x14ac:dyDescent="0.3">
      <c r="A5085" s="20">
        <f>Тех_Движение!$A$5082</f>
        <v>5081</v>
      </c>
      <c r="B5085" s="20" t="str">
        <f>IF(Тех_Движение!$F$5082&gt;0,Тех_Движение!$I$5082,"")</f>
        <v/>
      </c>
      <c r="C5085" s="20" t="str">
        <f>IF($B5085="","",Тех_Движение!$D$5082)</f>
        <v/>
      </c>
      <c r="D5085" s="9" t="str">
        <f>IF($B5085="","",Тех_Движение!$B$5082)</f>
        <v/>
      </c>
      <c r="E5085" s="21" t="str">
        <f>IF($B5085="","",Тех_Движение!$F$5082)</f>
        <v/>
      </c>
      <c r="F5085" s="21" t="str">
        <f>IF($B5085="","",SUMIFS($E$5:$E5084,$C$5:$C5084,$C5085))</f>
        <v/>
      </c>
      <c r="G5085" s="21" t="str">
        <f>IF($B5085="","",MAX(0,$E5085-MAX(0,SUMIFS(Тех_Движение!$G$2:$G$5111,Тех_Движение!$D$2:$D$5111,$C5085,Тех_Движение!$B$2:$B$5111,"&lt;="&amp;Настройки!$B$5-1)-$F5085)))</f>
        <v/>
      </c>
      <c r="H5085" s="21" t="str">
        <f>IF($B5085="","",IF(AND($D5085&gt;=Настройки!$B$5,$D5085&lt;=Настройки!$B$6),$E5085,0))</f>
        <v/>
      </c>
      <c r="I5085" s="21" t="str">
        <f t="shared" si="237"/>
        <v/>
      </c>
      <c r="J5085" s="21" t="str">
        <f>IF($B5085="","",MAX(0,$E5085-MAX(0,SUMIFS(Тех_Движение!$G$2:$G$5111,Тех_Движение!$D$2:$D$5111,$C5085,Тех_Движение!$B$2:$B$5111,"&lt;="&amp;Настройки!$B$6)-$F5085)))</f>
        <v/>
      </c>
      <c r="K5085" s="21" t="e">
        <f>IF(OR($B5085="",K$3&lt;$D5085+Настройки!$B$7),0,MAX(0,$E5085-MAX(0,SUMIFS(Тех_Движение!$G$2:$G$5111,Тех_Движение!$D$2:$D$5111,$C5085,Тех_Движение!$B$2:$B$5111,"&lt;="&amp;K$3)-$F5085)))</f>
        <v>#VALUE!</v>
      </c>
      <c r="L5085" s="21" t="e">
        <f>IF(OR($B5085="",L$3&lt;$D5085+Настройки!$B$7),0,MAX(0,$E5085-MAX(0,SUMIFS(Тех_Движение!$G$2:$G$5111,Тех_Движение!$D$2:$D$5111,$C5085,Тех_Движение!$B$2:$B$5111,"&lt;="&amp;L$3)-$F5085)))</f>
        <v>#VALUE!</v>
      </c>
      <c r="M5085" s="21" t="e">
        <f>IF(OR($B5085="",M$3&lt;$D5085+Настройки!$B$7),0,MAX(0,$E5085-MAX(0,SUMIFS(Тех_Движение!$G$2:$G$5111,Тех_Движение!$D$2:$D$5111,$C5085,Тех_Движение!$B$2:$B$5111,"&lt;="&amp;M$3)-$F5085)))</f>
        <v>#VALUE!</v>
      </c>
      <c r="N5085" s="21" t="e">
        <f>IF(OR($B5085="",N$3&lt;$D5085+Настройки!$B$7),0,MAX(0,$E5085-MAX(0,SUMIFS(Тех_Движение!$G$2:$G$5111,Тех_Движение!$D$2:$D$5111,$C5085,Тех_Движение!$B$2:$B$5111,"&lt;="&amp;N$3)-$F5085)))</f>
        <v>#VALUE!</v>
      </c>
      <c r="O5085" s="21" t="e">
        <f>IF(OR($B5085="",O$3&lt;$D5085+Настройки!$B$7),0,MAX(0,$E5085-MAX(0,SUMIFS(Тех_Движение!$G$2:$G$5111,Тех_Движение!$D$2:$D$5111,$C5085,Тех_Движение!$B$2:$B$5111,"&lt;="&amp;O$3)-$F5085)))</f>
        <v>#VALUE!</v>
      </c>
      <c r="P5085" s="21" t="e">
        <f>IF(OR($B5085="",P$3&lt;$D5085+Настройки!$B$7),0,MAX(0,$E5085-MAX(0,SUMIFS(Тех_Движение!$G$2:$G$5111,Тех_Движение!$D$2:$D$5111,$C5085,Тех_Движение!$B$2:$B$5111,"&lt;="&amp;P$3)-$F5085)))</f>
        <v>#VALUE!</v>
      </c>
      <c r="Q5085" s="21" t="e">
        <f>IF(OR($B5085="",Q$3&lt;$D5085+Настройки!$B$7),0,MAX(0,$E5085-MAX(0,SUMIFS(Тех_Движение!$G$2:$G$5111,Тех_Движение!$D$2:$D$5111,$C5085,Тех_Движение!$B$2:$B$5111,"&lt;="&amp;Q$3)-$F5085)))</f>
        <v>#VALUE!</v>
      </c>
      <c r="R5085" s="21" t="str">
        <f t="shared" si="238"/>
        <v/>
      </c>
      <c r="S5085" s="23" t="str">
        <f>IF($B5085="","",VLOOKUP($C5085,Настройки!$A$11:$L$17,9,FALSE))</f>
        <v/>
      </c>
      <c r="T5085" s="23" t="str">
        <f t="shared" si="239"/>
        <v/>
      </c>
    </row>
    <row r="5086" spans="1:20" x14ac:dyDescent="0.3">
      <c r="A5086" s="20">
        <f>Тех_Движение!$A$5083</f>
        <v>5082</v>
      </c>
      <c r="B5086" s="20" t="str">
        <f>IF(Тех_Движение!$F$5083&gt;0,Тех_Движение!$I$5083,"")</f>
        <v/>
      </c>
      <c r="C5086" s="20" t="str">
        <f>IF($B5086="","",Тех_Движение!$D$5083)</f>
        <v/>
      </c>
      <c r="D5086" s="9" t="str">
        <f>IF($B5086="","",Тех_Движение!$B$5083)</f>
        <v/>
      </c>
      <c r="E5086" s="21" t="str">
        <f>IF($B5086="","",Тех_Движение!$F$5083)</f>
        <v/>
      </c>
      <c r="F5086" s="21" t="str">
        <f>IF($B5086="","",SUMIFS($E$5:$E5085,$C$5:$C5085,$C5086))</f>
        <v/>
      </c>
      <c r="G5086" s="21" t="str">
        <f>IF($B5086="","",MAX(0,$E5086-MAX(0,SUMIFS(Тех_Движение!$G$2:$G$5111,Тех_Движение!$D$2:$D$5111,$C5086,Тех_Движение!$B$2:$B$5111,"&lt;="&amp;Настройки!$B$5-1)-$F5086)))</f>
        <v/>
      </c>
      <c r="H5086" s="21" t="str">
        <f>IF($B5086="","",IF(AND($D5086&gt;=Настройки!$B$5,$D5086&lt;=Настройки!$B$6),$E5086,0))</f>
        <v/>
      </c>
      <c r="I5086" s="21" t="str">
        <f t="shared" si="237"/>
        <v/>
      </c>
      <c r="J5086" s="21" t="str">
        <f>IF($B5086="","",MAX(0,$E5086-MAX(0,SUMIFS(Тех_Движение!$G$2:$G$5111,Тех_Движение!$D$2:$D$5111,$C5086,Тех_Движение!$B$2:$B$5111,"&lt;="&amp;Настройки!$B$6)-$F5086)))</f>
        <v/>
      </c>
      <c r="K5086" s="21" t="e">
        <f>IF(OR($B5086="",K$3&lt;$D5086+Настройки!$B$7),0,MAX(0,$E5086-MAX(0,SUMIFS(Тех_Движение!$G$2:$G$5111,Тех_Движение!$D$2:$D$5111,$C5086,Тех_Движение!$B$2:$B$5111,"&lt;="&amp;K$3)-$F5086)))</f>
        <v>#VALUE!</v>
      </c>
      <c r="L5086" s="21" t="e">
        <f>IF(OR($B5086="",L$3&lt;$D5086+Настройки!$B$7),0,MAX(0,$E5086-MAX(0,SUMIFS(Тех_Движение!$G$2:$G$5111,Тех_Движение!$D$2:$D$5111,$C5086,Тех_Движение!$B$2:$B$5111,"&lt;="&amp;L$3)-$F5086)))</f>
        <v>#VALUE!</v>
      </c>
      <c r="M5086" s="21" t="e">
        <f>IF(OR($B5086="",M$3&lt;$D5086+Настройки!$B$7),0,MAX(0,$E5086-MAX(0,SUMIFS(Тех_Движение!$G$2:$G$5111,Тех_Движение!$D$2:$D$5111,$C5086,Тех_Движение!$B$2:$B$5111,"&lt;="&amp;M$3)-$F5086)))</f>
        <v>#VALUE!</v>
      </c>
      <c r="N5086" s="21" t="e">
        <f>IF(OR($B5086="",N$3&lt;$D5086+Настройки!$B$7),0,MAX(0,$E5086-MAX(0,SUMIFS(Тех_Движение!$G$2:$G$5111,Тех_Движение!$D$2:$D$5111,$C5086,Тех_Движение!$B$2:$B$5111,"&lt;="&amp;N$3)-$F5086)))</f>
        <v>#VALUE!</v>
      </c>
      <c r="O5086" s="21" t="e">
        <f>IF(OR($B5086="",O$3&lt;$D5086+Настройки!$B$7),0,MAX(0,$E5086-MAX(0,SUMIFS(Тех_Движение!$G$2:$G$5111,Тех_Движение!$D$2:$D$5111,$C5086,Тех_Движение!$B$2:$B$5111,"&lt;="&amp;O$3)-$F5086)))</f>
        <v>#VALUE!</v>
      </c>
      <c r="P5086" s="21" t="e">
        <f>IF(OR($B5086="",P$3&lt;$D5086+Настройки!$B$7),0,MAX(0,$E5086-MAX(0,SUMIFS(Тех_Движение!$G$2:$G$5111,Тех_Движение!$D$2:$D$5111,$C5086,Тех_Движение!$B$2:$B$5111,"&lt;="&amp;P$3)-$F5086)))</f>
        <v>#VALUE!</v>
      </c>
      <c r="Q5086" s="21" t="e">
        <f>IF(OR($B5086="",Q$3&lt;$D5086+Настройки!$B$7),0,MAX(0,$E5086-MAX(0,SUMIFS(Тех_Движение!$G$2:$G$5111,Тех_Движение!$D$2:$D$5111,$C5086,Тех_Движение!$B$2:$B$5111,"&lt;="&amp;Q$3)-$F5086)))</f>
        <v>#VALUE!</v>
      </c>
      <c r="R5086" s="21" t="str">
        <f t="shared" si="238"/>
        <v/>
      </c>
      <c r="S5086" s="23" t="str">
        <f>IF($B5086="","",VLOOKUP($C5086,Настройки!$A$11:$L$17,9,FALSE))</f>
        <v/>
      </c>
      <c r="T5086" s="23" t="str">
        <f t="shared" si="239"/>
        <v/>
      </c>
    </row>
    <row r="5087" spans="1:20" x14ac:dyDescent="0.3">
      <c r="A5087" s="20">
        <f>Тех_Движение!$A$5084</f>
        <v>5083</v>
      </c>
      <c r="B5087" s="20" t="str">
        <f>IF(Тех_Движение!$F$5084&gt;0,Тех_Движение!$I$5084,"")</f>
        <v/>
      </c>
      <c r="C5087" s="20" t="str">
        <f>IF($B5087="","",Тех_Движение!$D$5084)</f>
        <v/>
      </c>
      <c r="D5087" s="9" t="str">
        <f>IF($B5087="","",Тех_Движение!$B$5084)</f>
        <v/>
      </c>
      <c r="E5087" s="21" t="str">
        <f>IF($B5087="","",Тех_Движение!$F$5084)</f>
        <v/>
      </c>
      <c r="F5087" s="21" t="str">
        <f>IF($B5087="","",SUMIFS($E$5:$E5086,$C$5:$C5086,$C5087))</f>
        <v/>
      </c>
      <c r="G5087" s="21" t="str">
        <f>IF($B5087="","",MAX(0,$E5087-MAX(0,SUMIFS(Тех_Движение!$G$2:$G$5111,Тех_Движение!$D$2:$D$5111,$C5087,Тех_Движение!$B$2:$B$5111,"&lt;="&amp;Настройки!$B$5-1)-$F5087)))</f>
        <v/>
      </c>
      <c r="H5087" s="21" t="str">
        <f>IF($B5087="","",IF(AND($D5087&gt;=Настройки!$B$5,$D5087&lt;=Настройки!$B$6),$E5087,0))</f>
        <v/>
      </c>
      <c r="I5087" s="21" t="str">
        <f t="shared" si="237"/>
        <v/>
      </c>
      <c r="J5087" s="21" t="str">
        <f>IF($B5087="","",MAX(0,$E5087-MAX(0,SUMIFS(Тех_Движение!$G$2:$G$5111,Тех_Движение!$D$2:$D$5111,$C5087,Тех_Движение!$B$2:$B$5111,"&lt;="&amp;Настройки!$B$6)-$F5087)))</f>
        <v/>
      </c>
      <c r="K5087" s="21" t="e">
        <f>IF(OR($B5087="",K$3&lt;$D5087+Настройки!$B$7),0,MAX(0,$E5087-MAX(0,SUMIFS(Тех_Движение!$G$2:$G$5111,Тех_Движение!$D$2:$D$5111,$C5087,Тех_Движение!$B$2:$B$5111,"&lt;="&amp;K$3)-$F5087)))</f>
        <v>#VALUE!</v>
      </c>
      <c r="L5087" s="21" t="e">
        <f>IF(OR($B5087="",L$3&lt;$D5087+Настройки!$B$7),0,MAX(0,$E5087-MAX(0,SUMIFS(Тех_Движение!$G$2:$G$5111,Тех_Движение!$D$2:$D$5111,$C5087,Тех_Движение!$B$2:$B$5111,"&lt;="&amp;L$3)-$F5087)))</f>
        <v>#VALUE!</v>
      </c>
      <c r="M5087" s="21" t="e">
        <f>IF(OR($B5087="",M$3&lt;$D5087+Настройки!$B$7),0,MAX(0,$E5087-MAX(0,SUMIFS(Тех_Движение!$G$2:$G$5111,Тех_Движение!$D$2:$D$5111,$C5087,Тех_Движение!$B$2:$B$5111,"&lt;="&amp;M$3)-$F5087)))</f>
        <v>#VALUE!</v>
      </c>
      <c r="N5087" s="21" t="e">
        <f>IF(OR($B5087="",N$3&lt;$D5087+Настройки!$B$7),0,MAX(0,$E5087-MAX(0,SUMIFS(Тех_Движение!$G$2:$G$5111,Тех_Движение!$D$2:$D$5111,$C5087,Тех_Движение!$B$2:$B$5111,"&lt;="&amp;N$3)-$F5087)))</f>
        <v>#VALUE!</v>
      </c>
      <c r="O5087" s="21" t="e">
        <f>IF(OR($B5087="",O$3&lt;$D5087+Настройки!$B$7),0,MAX(0,$E5087-MAX(0,SUMIFS(Тех_Движение!$G$2:$G$5111,Тех_Движение!$D$2:$D$5111,$C5087,Тех_Движение!$B$2:$B$5111,"&lt;="&amp;O$3)-$F5087)))</f>
        <v>#VALUE!</v>
      </c>
      <c r="P5087" s="21" t="e">
        <f>IF(OR($B5087="",P$3&lt;$D5087+Настройки!$B$7),0,MAX(0,$E5087-MAX(0,SUMIFS(Тех_Движение!$G$2:$G$5111,Тех_Движение!$D$2:$D$5111,$C5087,Тех_Движение!$B$2:$B$5111,"&lt;="&amp;P$3)-$F5087)))</f>
        <v>#VALUE!</v>
      </c>
      <c r="Q5087" s="21" t="e">
        <f>IF(OR($B5087="",Q$3&lt;$D5087+Настройки!$B$7),0,MAX(0,$E5087-MAX(0,SUMIFS(Тех_Движение!$G$2:$G$5111,Тех_Движение!$D$2:$D$5111,$C5087,Тех_Движение!$B$2:$B$5111,"&lt;="&amp;Q$3)-$F5087)))</f>
        <v>#VALUE!</v>
      </c>
      <c r="R5087" s="21" t="str">
        <f t="shared" si="238"/>
        <v/>
      </c>
      <c r="S5087" s="23" t="str">
        <f>IF($B5087="","",VLOOKUP($C5087,Настройки!$A$11:$L$17,9,FALSE))</f>
        <v/>
      </c>
      <c r="T5087" s="23" t="str">
        <f t="shared" si="239"/>
        <v/>
      </c>
    </row>
    <row r="5088" spans="1:20" x14ac:dyDescent="0.3">
      <c r="A5088" s="20">
        <f>Тех_Движение!$A$5085</f>
        <v>5084</v>
      </c>
      <c r="B5088" s="20" t="str">
        <f>IF(Тех_Движение!$F$5085&gt;0,Тех_Движение!$I$5085,"")</f>
        <v/>
      </c>
      <c r="C5088" s="20" t="str">
        <f>IF($B5088="","",Тех_Движение!$D$5085)</f>
        <v/>
      </c>
      <c r="D5088" s="9" t="str">
        <f>IF($B5088="","",Тех_Движение!$B$5085)</f>
        <v/>
      </c>
      <c r="E5088" s="21" t="str">
        <f>IF($B5088="","",Тех_Движение!$F$5085)</f>
        <v/>
      </c>
      <c r="F5088" s="21" t="str">
        <f>IF($B5088="","",SUMIFS($E$5:$E5087,$C$5:$C5087,$C5088))</f>
        <v/>
      </c>
      <c r="G5088" s="21" t="str">
        <f>IF($B5088="","",MAX(0,$E5088-MAX(0,SUMIFS(Тех_Движение!$G$2:$G$5111,Тех_Движение!$D$2:$D$5111,$C5088,Тех_Движение!$B$2:$B$5111,"&lt;="&amp;Настройки!$B$5-1)-$F5088)))</f>
        <v/>
      </c>
      <c r="H5088" s="21" t="str">
        <f>IF($B5088="","",IF(AND($D5088&gt;=Настройки!$B$5,$D5088&lt;=Настройки!$B$6),$E5088,0))</f>
        <v/>
      </c>
      <c r="I5088" s="21" t="str">
        <f t="shared" si="237"/>
        <v/>
      </c>
      <c r="J5088" s="21" t="str">
        <f>IF($B5088="","",MAX(0,$E5088-MAX(0,SUMIFS(Тех_Движение!$G$2:$G$5111,Тех_Движение!$D$2:$D$5111,$C5088,Тех_Движение!$B$2:$B$5111,"&lt;="&amp;Настройки!$B$6)-$F5088)))</f>
        <v/>
      </c>
      <c r="K5088" s="21" t="e">
        <f>IF(OR($B5088="",K$3&lt;$D5088+Настройки!$B$7),0,MAX(0,$E5088-MAX(0,SUMIFS(Тех_Движение!$G$2:$G$5111,Тех_Движение!$D$2:$D$5111,$C5088,Тех_Движение!$B$2:$B$5111,"&lt;="&amp;K$3)-$F5088)))</f>
        <v>#VALUE!</v>
      </c>
      <c r="L5088" s="21" t="e">
        <f>IF(OR($B5088="",L$3&lt;$D5088+Настройки!$B$7),0,MAX(0,$E5088-MAX(0,SUMIFS(Тех_Движение!$G$2:$G$5111,Тех_Движение!$D$2:$D$5111,$C5088,Тех_Движение!$B$2:$B$5111,"&lt;="&amp;L$3)-$F5088)))</f>
        <v>#VALUE!</v>
      </c>
      <c r="M5088" s="21" t="e">
        <f>IF(OR($B5088="",M$3&lt;$D5088+Настройки!$B$7),0,MAX(0,$E5088-MAX(0,SUMIFS(Тех_Движение!$G$2:$G$5111,Тех_Движение!$D$2:$D$5111,$C5088,Тех_Движение!$B$2:$B$5111,"&lt;="&amp;M$3)-$F5088)))</f>
        <v>#VALUE!</v>
      </c>
      <c r="N5088" s="21" t="e">
        <f>IF(OR($B5088="",N$3&lt;$D5088+Настройки!$B$7),0,MAX(0,$E5088-MAX(0,SUMIFS(Тех_Движение!$G$2:$G$5111,Тех_Движение!$D$2:$D$5111,$C5088,Тех_Движение!$B$2:$B$5111,"&lt;="&amp;N$3)-$F5088)))</f>
        <v>#VALUE!</v>
      </c>
      <c r="O5088" s="21" t="e">
        <f>IF(OR($B5088="",O$3&lt;$D5088+Настройки!$B$7),0,MAX(0,$E5088-MAX(0,SUMIFS(Тех_Движение!$G$2:$G$5111,Тех_Движение!$D$2:$D$5111,$C5088,Тех_Движение!$B$2:$B$5111,"&lt;="&amp;O$3)-$F5088)))</f>
        <v>#VALUE!</v>
      </c>
      <c r="P5088" s="21" t="e">
        <f>IF(OR($B5088="",P$3&lt;$D5088+Настройки!$B$7),0,MAX(0,$E5088-MAX(0,SUMIFS(Тех_Движение!$G$2:$G$5111,Тех_Движение!$D$2:$D$5111,$C5088,Тех_Движение!$B$2:$B$5111,"&lt;="&amp;P$3)-$F5088)))</f>
        <v>#VALUE!</v>
      </c>
      <c r="Q5088" s="21" t="e">
        <f>IF(OR($B5088="",Q$3&lt;$D5088+Настройки!$B$7),0,MAX(0,$E5088-MAX(0,SUMIFS(Тех_Движение!$G$2:$G$5111,Тех_Движение!$D$2:$D$5111,$C5088,Тех_Движение!$B$2:$B$5111,"&lt;="&amp;Q$3)-$F5088)))</f>
        <v>#VALUE!</v>
      </c>
      <c r="R5088" s="21" t="str">
        <f t="shared" si="238"/>
        <v/>
      </c>
      <c r="S5088" s="23" t="str">
        <f>IF($B5088="","",VLOOKUP($C5088,Настройки!$A$11:$L$17,9,FALSE))</f>
        <v/>
      </c>
      <c r="T5088" s="23" t="str">
        <f t="shared" si="239"/>
        <v/>
      </c>
    </row>
    <row r="5089" spans="1:20" x14ac:dyDescent="0.3">
      <c r="A5089" s="20">
        <f>Тех_Движение!$A$5086</f>
        <v>5085</v>
      </c>
      <c r="B5089" s="20" t="str">
        <f>IF(Тех_Движение!$F$5086&gt;0,Тех_Движение!$I$5086,"")</f>
        <v/>
      </c>
      <c r="C5089" s="20" t="str">
        <f>IF($B5089="","",Тех_Движение!$D$5086)</f>
        <v/>
      </c>
      <c r="D5089" s="9" t="str">
        <f>IF($B5089="","",Тех_Движение!$B$5086)</f>
        <v/>
      </c>
      <c r="E5089" s="21" t="str">
        <f>IF($B5089="","",Тех_Движение!$F$5086)</f>
        <v/>
      </c>
      <c r="F5089" s="21" t="str">
        <f>IF($B5089="","",SUMIFS($E$5:$E5088,$C$5:$C5088,$C5089))</f>
        <v/>
      </c>
      <c r="G5089" s="21" t="str">
        <f>IF($B5089="","",MAX(0,$E5089-MAX(0,SUMIFS(Тех_Движение!$G$2:$G$5111,Тех_Движение!$D$2:$D$5111,$C5089,Тех_Движение!$B$2:$B$5111,"&lt;="&amp;Настройки!$B$5-1)-$F5089)))</f>
        <v/>
      </c>
      <c r="H5089" s="21" t="str">
        <f>IF($B5089="","",IF(AND($D5089&gt;=Настройки!$B$5,$D5089&lt;=Настройки!$B$6),$E5089,0))</f>
        <v/>
      </c>
      <c r="I5089" s="21" t="str">
        <f t="shared" si="237"/>
        <v/>
      </c>
      <c r="J5089" s="21" t="str">
        <f>IF($B5089="","",MAX(0,$E5089-MAX(0,SUMIFS(Тех_Движение!$G$2:$G$5111,Тех_Движение!$D$2:$D$5111,$C5089,Тех_Движение!$B$2:$B$5111,"&lt;="&amp;Настройки!$B$6)-$F5089)))</f>
        <v/>
      </c>
      <c r="K5089" s="21" t="e">
        <f>IF(OR($B5089="",K$3&lt;$D5089+Настройки!$B$7),0,MAX(0,$E5089-MAX(0,SUMIFS(Тех_Движение!$G$2:$G$5111,Тех_Движение!$D$2:$D$5111,$C5089,Тех_Движение!$B$2:$B$5111,"&lt;="&amp;K$3)-$F5089)))</f>
        <v>#VALUE!</v>
      </c>
      <c r="L5089" s="21" t="e">
        <f>IF(OR($B5089="",L$3&lt;$D5089+Настройки!$B$7),0,MAX(0,$E5089-MAX(0,SUMIFS(Тех_Движение!$G$2:$G$5111,Тех_Движение!$D$2:$D$5111,$C5089,Тех_Движение!$B$2:$B$5111,"&lt;="&amp;L$3)-$F5089)))</f>
        <v>#VALUE!</v>
      </c>
      <c r="M5089" s="21" t="e">
        <f>IF(OR($B5089="",M$3&lt;$D5089+Настройки!$B$7),0,MAX(0,$E5089-MAX(0,SUMIFS(Тех_Движение!$G$2:$G$5111,Тех_Движение!$D$2:$D$5111,$C5089,Тех_Движение!$B$2:$B$5111,"&lt;="&amp;M$3)-$F5089)))</f>
        <v>#VALUE!</v>
      </c>
      <c r="N5089" s="21" t="e">
        <f>IF(OR($B5089="",N$3&lt;$D5089+Настройки!$B$7),0,MAX(0,$E5089-MAX(0,SUMIFS(Тех_Движение!$G$2:$G$5111,Тех_Движение!$D$2:$D$5111,$C5089,Тех_Движение!$B$2:$B$5111,"&lt;="&amp;N$3)-$F5089)))</f>
        <v>#VALUE!</v>
      </c>
      <c r="O5089" s="21" t="e">
        <f>IF(OR($B5089="",O$3&lt;$D5089+Настройки!$B$7),0,MAX(0,$E5089-MAX(0,SUMIFS(Тех_Движение!$G$2:$G$5111,Тех_Движение!$D$2:$D$5111,$C5089,Тех_Движение!$B$2:$B$5111,"&lt;="&amp;O$3)-$F5089)))</f>
        <v>#VALUE!</v>
      </c>
      <c r="P5089" s="21" t="e">
        <f>IF(OR($B5089="",P$3&lt;$D5089+Настройки!$B$7),0,MAX(0,$E5089-MAX(0,SUMIFS(Тех_Движение!$G$2:$G$5111,Тех_Движение!$D$2:$D$5111,$C5089,Тех_Движение!$B$2:$B$5111,"&lt;="&amp;P$3)-$F5089)))</f>
        <v>#VALUE!</v>
      </c>
      <c r="Q5089" s="21" t="e">
        <f>IF(OR($B5089="",Q$3&lt;$D5089+Настройки!$B$7),0,MAX(0,$E5089-MAX(0,SUMIFS(Тех_Движение!$G$2:$G$5111,Тех_Движение!$D$2:$D$5111,$C5089,Тех_Движение!$B$2:$B$5111,"&lt;="&amp;Q$3)-$F5089)))</f>
        <v>#VALUE!</v>
      </c>
      <c r="R5089" s="21" t="str">
        <f t="shared" si="238"/>
        <v/>
      </c>
      <c r="S5089" s="23" t="str">
        <f>IF($B5089="","",VLOOKUP($C5089,Настройки!$A$11:$L$17,9,FALSE))</f>
        <v/>
      </c>
      <c r="T5089" s="23" t="str">
        <f t="shared" si="239"/>
        <v/>
      </c>
    </row>
    <row r="5090" spans="1:20" x14ac:dyDescent="0.3">
      <c r="A5090" s="20">
        <f>Тех_Движение!$A$5087</f>
        <v>5086</v>
      </c>
      <c r="B5090" s="20" t="str">
        <f>IF(Тех_Движение!$F$5087&gt;0,Тех_Движение!$I$5087,"")</f>
        <v/>
      </c>
      <c r="C5090" s="20" t="str">
        <f>IF($B5090="","",Тех_Движение!$D$5087)</f>
        <v/>
      </c>
      <c r="D5090" s="9" t="str">
        <f>IF($B5090="","",Тех_Движение!$B$5087)</f>
        <v/>
      </c>
      <c r="E5090" s="21" t="str">
        <f>IF($B5090="","",Тех_Движение!$F$5087)</f>
        <v/>
      </c>
      <c r="F5090" s="21" t="str">
        <f>IF($B5090="","",SUMIFS($E$5:$E5089,$C$5:$C5089,$C5090))</f>
        <v/>
      </c>
      <c r="G5090" s="21" t="str">
        <f>IF($B5090="","",MAX(0,$E5090-MAX(0,SUMIFS(Тех_Движение!$G$2:$G$5111,Тех_Движение!$D$2:$D$5111,$C5090,Тех_Движение!$B$2:$B$5111,"&lt;="&amp;Настройки!$B$5-1)-$F5090)))</f>
        <v/>
      </c>
      <c r="H5090" s="21" t="str">
        <f>IF($B5090="","",IF(AND($D5090&gt;=Настройки!$B$5,$D5090&lt;=Настройки!$B$6),$E5090,0))</f>
        <v/>
      </c>
      <c r="I5090" s="21" t="str">
        <f t="shared" si="237"/>
        <v/>
      </c>
      <c r="J5090" s="21" t="str">
        <f>IF($B5090="","",MAX(0,$E5090-MAX(0,SUMIFS(Тех_Движение!$G$2:$G$5111,Тех_Движение!$D$2:$D$5111,$C5090,Тех_Движение!$B$2:$B$5111,"&lt;="&amp;Настройки!$B$6)-$F5090)))</f>
        <v/>
      </c>
      <c r="K5090" s="21" t="e">
        <f>IF(OR($B5090="",K$3&lt;$D5090+Настройки!$B$7),0,MAX(0,$E5090-MAX(0,SUMIFS(Тех_Движение!$G$2:$G$5111,Тех_Движение!$D$2:$D$5111,$C5090,Тех_Движение!$B$2:$B$5111,"&lt;="&amp;K$3)-$F5090)))</f>
        <v>#VALUE!</v>
      </c>
      <c r="L5090" s="21" t="e">
        <f>IF(OR($B5090="",L$3&lt;$D5090+Настройки!$B$7),0,MAX(0,$E5090-MAX(0,SUMIFS(Тех_Движение!$G$2:$G$5111,Тех_Движение!$D$2:$D$5111,$C5090,Тех_Движение!$B$2:$B$5111,"&lt;="&amp;L$3)-$F5090)))</f>
        <v>#VALUE!</v>
      </c>
      <c r="M5090" s="21" t="e">
        <f>IF(OR($B5090="",M$3&lt;$D5090+Настройки!$B$7),0,MAX(0,$E5090-MAX(0,SUMIFS(Тех_Движение!$G$2:$G$5111,Тех_Движение!$D$2:$D$5111,$C5090,Тех_Движение!$B$2:$B$5111,"&lt;="&amp;M$3)-$F5090)))</f>
        <v>#VALUE!</v>
      </c>
      <c r="N5090" s="21" t="e">
        <f>IF(OR($B5090="",N$3&lt;$D5090+Настройки!$B$7),0,MAX(0,$E5090-MAX(0,SUMIFS(Тех_Движение!$G$2:$G$5111,Тех_Движение!$D$2:$D$5111,$C5090,Тех_Движение!$B$2:$B$5111,"&lt;="&amp;N$3)-$F5090)))</f>
        <v>#VALUE!</v>
      </c>
      <c r="O5090" s="21" t="e">
        <f>IF(OR($B5090="",O$3&lt;$D5090+Настройки!$B$7),0,MAX(0,$E5090-MAX(0,SUMIFS(Тех_Движение!$G$2:$G$5111,Тех_Движение!$D$2:$D$5111,$C5090,Тех_Движение!$B$2:$B$5111,"&lt;="&amp;O$3)-$F5090)))</f>
        <v>#VALUE!</v>
      </c>
      <c r="P5090" s="21" t="e">
        <f>IF(OR($B5090="",P$3&lt;$D5090+Настройки!$B$7),0,MAX(0,$E5090-MAX(0,SUMIFS(Тех_Движение!$G$2:$G$5111,Тех_Движение!$D$2:$D$5111,$C5090,Тех_Движение!$B$2:$B$5111,"&lt;="&amp;P$3)-$F5090)))</f>
        <v>#VALUE!</v>
      </c>
      <c r="Q5090" s="21" t="e">
        <f>IF(OR($B5090="",Q$3&lt;$D5090+Настройки!$B$7),0,MAX(0,$E5090-MAX(0,SUMIFS(Тех_Движение!$G$2:$G$5111,Тех_Движение!$D$2:$D$5111,$C5090,Тех_Движение!$B$2:$B$5111,"&lt;="&amp;Q$3)-$F5090)))</f>
        <v>#VALUE!</v>
      </c>
      <c r="R5090" s="21" t="str">
        <f t="shared" si="238"/>
        <v/>
      </c>
      <c r="S5090" s="23" t="str">
        <f>IF($B5090="","",VLOOKUP($C5090,Настройки!$A$11:$L$17,9,FALSE))</f>
        <v/>
      </c>
      <c r="T5090" s="23" t="str">
        <f t="shared" si="239"/>
        <v/>
      </c>
    </row>
    <row r="5091" spans="1:20" x14ac:dyDescent="0.3">
      <c r="A5091" s="20">
        <f>Тех_Движение!$A$5088</f>
        <v>5087</v>
      </c>
      <c r="B5091" s="20" t="str">
        <f>IF(Тех_Движение!$F$5088&gt;0,Тех_Движение!$I$5088,"")</f>
        <v/>
      </c>
      <c r="C5091" s="20" t="str">
        <f>IF($B5091="","",Тех_Движение!$D$5088)</f>
        <v/>
      </c>
      <c r="D5091" s="9" t="str">
        <f>IF($B5091="","",Тех_Движение!$B$5088)</f>
        <v/>
      </c>
      <c r="E5091" s="21" t="str">
        <f>IF($B5091="","",Тех_Движение!$F$5088)</f>
        <v/>
      </c>
      <c r="F5091" s="21" t="str">
        <f>IF($B5091="","",SUMIFS($E$5:$E5090,$C$5:$C5090,$C5091))</f>
        <v/>
      </c>
      <c r="G5091" s="21" t="str">
        <f>IF($B5091="","",MAX(0,$E5091-MAX(0,SUMIFS(Тех_Движение!$G$2:$G$5111,Тех_Движение!$D$2:$D$5111,$C5091,Тех_Движение!$B$2:$B$5111,"&lt;="&amp;Настройки!$B$5-1)-$F5091)))</f>
        <v/>
      </c>
      <c r="H5091" s="21" t="str">
        <f>IF($B5091="","",IF(AND($D5091&gt;=Настройки!$B$5,$D5091&lt;=Настройки!$B$6),$E5091,0))</f>
        <v/>
      </c>
      <c r="I5091" s="21" t="str">
        <f t="shared" si="237"/>
        <v/>
      </c>
      <c r="J5091" s="21" t="str">
        <f>IF($B5091="","",MAX(0,$E5091-MAX(0,SUMIFS(Тех_Движение!$G$2:$G$5111,Тех_Движение!$D$2:$D$5111,$C5091,Тех_Движение!$B$2:$B$5111,"&lt;="&amp;Настройки!$B$6)-$F5091)))</f>
        <v/>
      </c>
      <c r="K5091" s="21" t="e">
        <f>IF(OR($B5091="",K$3&lt;$D5091+Настройки!$B$7),0,MAX(0,$E5091-MAX(0,SUMIFS(Тех_Движение!$G$2:$G$5111,Тех_Движение!$D$2:$D$5111,$C5091,Тех_Движение!$B$2:$B$5111,"&lt;="&amp;K$3)-$F5091)))</f>
        <v>#VALUE!</v>
      </c>
      <c r="L5091" s="21" t="e">
        <f>IF(OR($B5091="",L$3&lt;$D5091+Настройки!$B$7),0,MAX(0,$E5091-MAX(0,SUMIFS(Тех_Движение!$G$2:$G$5111,Тех_Движение!$D$2:$D$5111,$C5091,Тех_Движение!$B$2:$B$5111,"&lt;="&amp;L$3)-$F5091)))</f>
        <v>#VALUE!</v>
      </c>
      <c r="M5091" s="21" t="e">
        <f>IF(OR($B5091="",M$3&lt;$D5091+Настройки!$B$7),0,MAX(0,$E5091-MAX(0,SUMIFS(Тех_Движение!$G$2:$G$5111,Тех_Движение!$D$2:$D$5111,$C5091,Тех_Движение!$B$2:$B$5111,"&lt;="&amp;M$3)-$F5091)))</f>
        <v>#VALUE!</v>
      </c>
      <c r="N5091" s="21" t="e">
        <f>IF(OR($B5091="",N$3&lt;$D5091+Настройки!$B$7),0,MAX(0,$E5091-MAX(0,SUMIFS(Тех_Движение!$G$2:$G$5111,Тех_Движение!$D$2:$D$5111,$C5091,Тех_Движение!$B$2:$B$5111,"&lt;="&amp;N$3)-$F5091)))</f>
        <v>#VALUE!</v>
      </c>
      <c r="O5091" s="21" t="e">
        <f>IF(OR($B5091="",O$3&lt;$D5091+Настройки!$B$7),0,MAX(0,$E5091-MAX(0,SUMIFS(Тех_Движение!$G$2:$G$5111,Тех_Движение!$D$2:$D$5111,$C5091,Тех_Движение!$B$2:$B$5111,"&lt;="&amp;O$3)-$F5091)))</f>
        <v>#VALUE!</v>
      </c>
      <c r="P5091" s="21" t="e">
        <f>IF(OR($B5091="",P$3&lt;$D5091+Настройки!$B$7),0,MAX(0,$E5091-MAX(0,SUMIFS(Тех_Движение!$G$2:$G$5111,Тех_Движение!$D$2:$D$5111,$C5091,Тех_Движение!$B$2:$B$5111,"&lt;="&amp;P$3)-$F5091)))</f>
        <v>#VALUE!</v>
      </c>
      <c r="Q5091" s="21" t="e">
        <f>IF(OR($B5091="",Q$3&lt;$D5091+Настройки!$B$7),0,MAX(0,$E5091-MAX(0,SUMIFS(Тех_Движение!$G$2:$G$5111,Тех_Движение!$D$2:$D$5111,$C5091,Тех_Движение!$B$2:$B$5111,"&lt;="&amp;Q$3)-$F5091)))</f>
        <v>#VALUE!</v>
      </c>
      <c r="R5091" s="21" t="str">
        <f t="shared" si="238"/>
        <v/>
      </c>
      <c r="S5091" s="23" t="str">
        <f>IF($B5091="","",VLOOKUP($C5091,Настройки!$A$11:$L$17,9,FALSE))</f>
        <v/>
      </c>
      <c r="T5091" s="23" t="str">
        <f t="shared" si="239"/>
        <v/>
      </c>
    </row>
    <row r="5092" spans="1:20" x14ac:dyDescent="0.3">
      <c r="A5092" s="20">
        <f>Тех_Движение!$A$5089</f>
        <v>5088</v>
      </c>
      <c r="B5092" s="20" t="str">
        <f>IF(Тех_Движение!$F$5089&gt;0,Тех_Движение!$I$5089,"")</f>
        <v/>
      </c>
      <c r="C5092" s="20" t="str">
        <f>IF($B5092="","",Тех_Движение!$D$5089)</f>
        <v/>
      </c>
      <c r="D5092" s="9" t="str">
        <f>IF($B5092="","",Тех_Движение!$B$5089)</f>
        <v/>
      </c>
      <c r="E5092" s="21" t="str">
        <f>IF($B5092="","",Тех_Движение!$F$5089)</f>
        <v/>
      </c>
      <c r="F5092" s="21" t="str">
        <f>IF($B5092="","",SUMIFS($E$5:$E5091,$C$5:$C5091,$C5092))</f>
        <v/>
      </c>
      <c r="G5092" s="21" t="str">
        <f>IF($B5092="","",MAX(0,$E5092-MAX(0,SUMIFS(Тех_Движение!$G$2:$G$5111,Тех_Движение!$D$2:$D$5111,$C5092,Тех_Движение!$B$2:$B$5111,"&lt;="&amp;Настройки!$B$5-1)-$F5092)))</f>
        <v/>
      </c>
      <c r="H5092" s="21" t="str">
        <f>IF($B5092="","",IF(AND($D5092&gt;=Настройки!$B$5,$D5092&lt;=Настройки!$B$6),$E5092,0))</f>
        <v/>
      </c>
      <c r="I5092" s="21" t="str">
        <f t="shared" si="237"/>
        <v/>
      </c>
      <c r="J5092" s="21" t="str">
        <f>IF($B5092="","",MAX(0,$E5092-MAX(0,SUMIFS(Тех_Движение!$G$2:$G$5111,Тех_Движение!$D$2:$D$5111,$C5092,Тех_Движение!$B$2:$B$5111,"&lt;="&amp;Настройки!$B$6)-$F5092)))</f>
        <v/>
      </c>
      <c r="K5092" s="21" t="e">
        <f>IF(OR($B5092="",K$3&lt;$D5092+Настройки!$B$7),0,MAX(0,$E5092-MAX(0,SUMIFS(Тех_Движение!$G$2:$G$5111,Тех_Движение!$D$2:$D$5111,$C5092,Тех_Движение!$B$2:$B$5111,"&lt;="&amp;K$3)-$F5092)))</f>
        <v>#VALUE!</v>
      </c>
      <c r="L5092" s="21" t="e">
        <f>IF(OR($B5092="",L$3&lt;$D5092+Настройки!$B$7),0,MAX(0,$E5092-MAX(0,SUMIFS(Тех_Движение!$G$2:$G$5111,Тех_Движение!$D$2:$D$5111,$C5092,Тех_Движение!$B$2:$B$5111,"&lt;="&amp;L$3)-$F5092)))</f>
        <v>#VALUE!</v>
      </c>
      <c r="M5092" s="21" t="e">
        <f>IF(OR($B5092="",M$3&lt;$D5092+Настройки!$B$7),0,MAX(0,$E5092-MAX(0,SUMIFS(Тех_Движение!$G$2:$G$5111,Тех_Движение!$D$2:$D$5111,$C5092,Тех_Движение!$B$2:$B$5111,"&lt;="&amp;M$3)-$F5092)))</f>
        <v>#VALUE!</v>
      </c>
      <c r="N5092" s="21" t="e">
        <f>IF(OR($B5092="",N$3&lt;$D5092+Настройки!$B$7),0,MAX(0,$E5092-MAX(0,SUMIFS(Тех_Движение!$G$2:$G$5111,Тех_Движение!$D$2:$D$5111,$C5092,Тех_Движение!$B$2:$B$5111,"&lt;="&amp;N$3)-$F5092)))</f>
        <v>#VALUE!</v>
      </c>
      <c r="O5092" s="21" t="e">
        <f>IF(OR($B5092="",O$3&lt;$D5092+Настройки!$B$7),0,MAX(0,$E5092-MAX(0,SUMIFS(Тех_Движение!$G$2:$G$5111,Тех_Движение!$D$2:$D$5111,$C5092,Тех_Движение!$B$2:$B$5111,"&lt;="&amp;O$3)-$F5092)))</f>
        <v>#VALUE!</v>
      </c>
      <c r="P5092" s="21" t="e">
        <f>IF(OR($B5092="",P$3&lt;$D5092+Настройки!$B$7),0,MAX(0,$E5092-MAX(0,SUMIFS(Тех_Движение!$G$2:$G$5111,Тех_Движение!$D$2:$D$5111,$C5092,Тех_Движение!$B$2:$B$5111,"&lt;="&amp;P$3)-$F5092)))</f>
        <v>#VALUE!</v>
      </c>
      <c r="Q5092" s="21" t="e">
        <f>IF(OR($B5092="",Q$3&lt;$D5092+Настройки!$B$7),0,MAX(0,$E5092-MAX(0,SUMIFS(Тех_Движение!$G$2:$G$5111,Тех_Движение!$D$2:$D$5111,$C5092,Тех_Движение!$B$2:$B$5111,"&lt;="&amp;Q$3)-$F5092)))</f>
        <v>#VALUE!</v>
      </c>
      <c r="R5092" s="21" t="str">
        <f t="shared" si="238"/>
        <v/>
      </c>
      <c r="S5092" s="23" t="str">
        <f>IF($B5092="","",VLOOKUP($C5092,Настройки!$A$11:$L$17,9,FALSE))</f>
        <v/>
      </c>
      <c r="T5092" s="23" t="str">
        <f t="shared" si="239"/>
        <v/>
      </c>
    </row>
    <row r="5093" spans="1:20" x14ac:dyDescent="0.3">
      <c r="A5093" s="20">
        <f>Тех_Движение!$A$5090</f>
        <v>5089</v>
      </c>
      <c r="B5093" s="20" t="str">
        <f>IF(Тех_Движение!$F$5090&gt;0,Тех_Движение!$I$5090,"")</f>
        <v/>
      </c>
      <c r="C5093" s="20" t="str">
        <f>IF($B5093="","",Тех_Движение!$D$5090)</f>
        <v/>
      </c>
      <c r="D5093" s="9" t="str">
        <f>IF($B5093="","",Тех_Движение!$B$5090)</f>
        <v/>
      </c>
      <c r="E5093" s="21" t="str">
        <f>IF($B5093="","",Тех_Движение!$F$5090)</f>
        <v/>
      </c>
      <c r="F5093" s="21" t="str">
        <f>IF($B5093="","",SUMIFS($E$5:$E5092,$C$5:$C5092,$C5093))</f>
        <v/>
      </c>
      <c r="G5093" s="21" t="str">
        <f>IF($B5093="","",MAX(0,$E5093-MAX(0,SUMIFS(Тех_Движение!$G$2:$G$5111,Тех_Движение!$D$2:$D$5111,$C5093,Тех_Движение!$B$2:$B$5111,"&lt;="&amp;Настройки!$B$5-1)-$F5093)))</f>
        <v/>
      </c>
      <c r="H5093" s="21" t="str">
        <f>IF($B5093="","",IF(AND($D5093&gt;=Настройки!$B$5,$D5093&lt;=Настройки!$B$6),$E5093,0))</f>
        <v/>
      </c>
      <c r="I5093" s="21" t="str">
        <f t="shared" si="237"/>
        <v/>
      </c>
      <c r="J5093" s="21" t="str">
        <f>IF($B5093="","",MAX(0,$E5093-MAX(0,SUMIFS(Тех_Движение!$G$2:$G$5111,Тех_Движение!$D$2:$D$5111,$C5093,Тех_Движение!$B$2:$B$5111,"&lt;="&amp;Настройки!$B$6)-$F5093)))</f>
        <v/>
      </c>
      <c r="K5093" s="21" t="e">
        <f>IF(OR($B5093="",K$3&lt;$D5093+Настройки!$B$7),0,MAX(0,$E5093-MAX(0,SUMIFS(Тех_Движение!$G$2:$G$5111,Тех_Движение!$D$2:$D$5111,$C5093,Тех_Движение!$B$2:$B$5111,"&lt;="&amp;K$3)-$F5093)))</f>
        <v>#VALUE!</v>
      </c>
      <c r="L5093" s="21" t="e">
        <f>IF(OR($B5093="",L$3&lt;$D5093+Настройки!$B$7),0,MAX(0,$E5093-MAX(0,SUMIFS(Тех_Движение!$G$2:$G$5111,Тех_Движение!$D$2:$D$5111,$C5093,Тех_Движение!$B$2:$B$5111,"&lt;="&amp;L$3)-$F5093)))</f>
        <v>#VALUE!</v>
      </c>
      <c r="M5093" s="21" t="e">
        <f>IF(OR($B5093="",M$3&lt;$D5093+Настройки!$B$7),0,MAX(0,$E5093-MAX(0,SUMIFS(Тех_Движение!$G$2:$G$5111,Тех_Движение!$D$2:$D$5111,$C5093,Тех_Движение!$B$2:$B$5111,"&lt;="&amp;M$3)-$F5093)))</f>
        <v>#VALUE!</v>
      </c>
      <c r="N5093" s="21" t="e">
        <f>IF(OR($B5093="",N$3&lt;$D5093+Настройки!$B$7),0,MAX(0,$E5093-MAX(0,SUMIFS(Тех_Движение!$G$2:$G$5111,Тех_Движение!$D$2:$D$5111,$C5093,Тех_Движение!$B$2:$B$5111,"&lt;="&amp;N$3)-$F5093)))</f>
        <v>#VALUE!</v>
      </c>
      <c r="O5093" s="21" t="e">
        <f>IF(OR($B5093="",O$3&lt;$D5093+Настройки!$B$7),0,MAX(0,$E5093-MAX(0,SUMIFS(Тех_Движение!$G$2:$G$5111,Тех_Движение!$D$2:$D$5111,$C5093,Тех_Движение!$B$2:$B$5111,"&lt;="&amp;O$3)-$F5093)))</f>
        <v>#VALUE!</v>
      </c>
      <c r="P5093" s="21" t="e">
        <f>IF(OR($B5093="",P$3&lt;$D5093+Настройки!$B$7),0,MAX(0,$E5093-MAX(0,SUMIFS(Тех_Движение!$G$2:$G$5111,Тех_Движение!$D$2:$D$5111,$C5093,Тех_Движение!$B$2:$B$5111,"&lt;="&amp;P$3)-$F5093)))</f>
        <v>#VALUE!</v>
      </c>
      <c r="Q5093" s="21" t="e">
        <f>IF(OR($B5093="",Q$3&lt;$D5093+Настройки!$B$7),0,MAX(0,$E5093-MAX(0,SUMIFS(Тех_Движение!$G$2:$G$5111,Тех_Движение!$D$2:$D$5111,$C5093,Тех_Движение!$B$2:$B$5111,"&lt;="&amp;Q$3)-$F5093)))</f>
        <v>#VALUE!</v>
      </c>
      <c r="R5093" s="21" t="str">
        <f t="shared" si="238"/>
        <v/>
      </c>
      <c r="S5093" s="23" t="str">
        <f>IF($B5093="","",VLOOKUP($C5093,Настройки!$A$11:$L$17,9,FALSE))</f>
        <v/>
      </c>
      <c r="T5093" s="23" t="str">
        <f t="shared" si="239"/>
        <v/>
      </c>
    </row>
    <row r="5094" spans="1:20" x14ac:dyDescent="0.3">
      <c r="A5094" s="20">
        <f>Тех_Движение!$A$5091</f>
        <v>5090</v>
      </c>
      <c r="B5094" s="20" t="str">
        <f>IF(Тех_Движение!$F$5091&gt;0,Тех_Движение!$I$5091,"")</f>
        <v/>
      </c>
      <c r="C5094" s="20" t="str">
        <f>IF($B5094="","",Тех_Движение!$D$5091)</f>
        <v/>
      </c>
      <c r="D5094" s="9" t="str">
        <f>IF($B5094="","",Тех_Движение!$B$5091)</f>
        <v/>
      </c>
      <c r="E5094" s="21" t="str">
        <f>IF($B5094="","",Тех_Движение!$F$5091)</f>
        <v/>
      </c>
      <c r="F5094" s="21" t="str">
        <f>IF($B5094="","",SUMIFS($E$5:$E5093,$C$5:$C5093,$C5094))</f>
        <v/>
      </c>
      <c r="G5094" s="21" t="str">
        <f>IF($B5094="","",MAX(0,$E5094-MAX(0,SUMIFS(Тех_Движение!$G$2:$G$5111,Тех_Движение!$D$2:$D$5111,$C5094,Тех_Движение!$B$2:$B$5111,"&lt;="&amp;Настройки!$B$5-1)-$F5094)))</f>
        <v/>
      </c>
      <c r="H5094" s="21" t="str">
        <f>IF($B5094="","",IF(AND($D5094&gt;=Настройки!$B$5,$D5094&lt;=Настройки!$B$6),$E5094,0))</f>
        <v/>
      </c>
      <c r="I5094" s="21" t="str">
        <f t="shared" si="237"/>
        <v/>
      </c>
      <c r="J5094" s="21" t="str">
        <f>IF($B5094="","",MAX(0,$E5094-MAX(0,SUMIFS(Тех_Движение!$G$2:$G$5111,Тех_Движение!$D$2:$D$5111,$C5094,Тех_Движение!$B$2:$B$5111,"&lt;="&amp;Настройки!$B$6)-$F5094)))</f>
        <v/>
      </c>
      <c r="K5094" s="21" t="e">
        <f>IF(OR($B5094="",K$3&lt;$D5094+Настройки!$B$7),0,MAX(0,$E5094-MAX(0,SUMIFS(Тех_Движение!$G$2:$G$5111,Тех_Движение!$D$2:$D$5111,$C5094,Тех_Движение!$B$2:$B$5111,"&lt;="&amp;K$3)-$F5094)))</f>
        <v>#VALUE!</v>
      </c>
      <c r="L5094" s="21" t="e">
        <f>IF(OR($B5094="",L$3&lt;$D5094+Настройки!$B$7),0,MAX(0,$E5094-MAX(0,SUMIFS(Тех_Движение!$G$2:$G$5111,Тех_Движение!$D$2:$D$5111,$C5094,Тех_Движение!$B$2:$B$5111,"&lt;="&amp;L$3)-$F5094)))</f>
        <v>#VALUE!</v>
      </c>
      <c r="M5094" s="21" t="e">
        <f>IF(OR($B5094="",M$3&lt;$D5094+Настройки!$B$7),0,MAX(0,$E5094-MAX(0,SUMIFS(Тех_Движение!$G$2:$G$5111,Тех_Движение!$D$2:$D$5111,$C5094,Тех_Движение!$B$2:$B$5111,"&lt;="&amp;M$3)-$F5094)))</f>
        <v>#VALUE!</v>
      </c>
      <c r="N5094" s="21" t="e">
        <f>IF(OR($B5094="",N$3&lt;$D5094+Настройки!$B$7),0,MAX(0,$E5094-MAX(0,SUMIFS(Тех_Движение!$G$2:$G$5111,Тех_Движение!$D$2:$D$5111,$C5094,Тех_Движение!$B$2:$B$5111,"&lt;="&amp;N$3)-$F5094)))</f>
        <v>#VALUE!</v>
      </c>
      <c r="O5094" s="21" t="e">
        <f>IF(OR($B5094="",O$3&lt;$D5094+Настройки!$B$7),0,MAX(0,$E5094-MAX(0,SUMIFS(Тех_Движение!$G$2:$G$5111,Тех_Движение!$D$2:$D$5111,$C5094,Тех_Движение!$B$2:$B$5111,"&lt;="&amp;O$3)-$F5094)))</f>
        <v>#VALUE!</v>
      </c>
      <c r="P5094" s="21" t="e">
        <f>IF(OR($B5094="",P$3&lt;$D5094+Настройки!$B$7),0,MAX(0,$E5094-MAX(0,SUMIFS(Тех_Движение!$G$2:$G$5111,Тех_Движение!$D$2:$D$5111,$C5094,Тех_Движение!$B$2:$B$5111,"&lt;="&amp;P$3)-$F5094)))</f>
        <v>#VALUE!</v>
      </c>
      <c r="Q5094" s="21" t="e">
        <f>IF(OR($B5094="",Q$3&lt;$D5094+Настройки!$B$7),0,MAX(0,$E5094-MAX(0,SUMIFS(Тех_Движение!$G$2:$G$5111,Тех_Движение!$D$2:$D$5111,$C5094,Тех_Движение!$B$2:$B$5111,"&lt;="&amp;Q$3)-$F5094)))</f>
        <v>#VALUE!</v>
      </c>
      <c r="R5094" s="21" t="str">
        <f t="shared" si="238"/>
        <v/>
      </c>
      <c r="S5094" s="23" t="str">
        <f>IF($B5094="","",VLOOKUP($C5094,Настройки!$A$11:$L$17,9,FALSE))</f>
        <v/>
      </c>
      <c r="T5094" s="23" t="str">
        <f t="shared" si="239"/>
        <v/>
      </c>
    </row>
    <row r="5095" spans="1:20" x14ac:dyDescent="0.3">
      <c r="A5095" s="20">
        <f>Тех_Движение!$A$5092</f>
        <v>5091</v>
      </c>
      <c r="B5095" s="20" t="str">
        <f>IF(Тех_Движение!$F$5092&gt;0,Тех_Движение!$I$5092,"")</f>
        <v/>
      </c>
      <c r="C5095" s="20" t="str">
        <f>IF($B5095="","",Тех_Движение!$D$5092)</f>
        <v/>
      </c>
      <c r="D5095" s="9" t="str">
        <f>IF($B5095="","",Тех_Движение!$B$5092)</f>
        <v/>
      </c>
      <c r="E5095" s="21" t="str">
        <f>IF($B5095="","",Тех_Движение!$F$5092)</f>
        <v/>
      </c>
      <c r="F5095" s="21" t="str">
        <f>IF($B5095="","",SUMIFS($E$5:$E5094,$C$5:$C5094,$C5095))</f>
        <v/>
      </c>
      <c r="G5095" s="21" t="str">
        <f>IF($B5095="","",MAX(0,$E5095-MAX(0,SUMIFS(Тех_Движение!$G$2:$G$5111,Тех_Движение!$D$2:$D$5111,$C5095,Тех_Движение!$B$2:$B$5111,"&lt;="&amp;Настройки!$B$5-1)-$F5095)))</f>
        <v/>
      </c>
      <c r="H5095" s="21" t="str">
        <f>IF($B5095="","",IF(AND($D5095&gt;=Настройки!$B$5,$D5095&lt;=Настройки!$B$6),$E5095,0))</f>
        <v/>
      </c>
      <c r="I5095" s="21" t="str">
        <f t="shared" si="237"/>
        <v/>
      </c>
      <c r="J5095" s="21" t="str">
        <f>IF($B5095="","",MAX(0,$E5095-MAX(0,SUMIFS(Тех_Движение!$G$2:$G$5111,Тех_Движение!$D$2:$D$5111,$C5095,Тех_Движение!$B$2:$B$5111,"&lt;="&amp;Настройки!$B$6)-$F5095)))</f>
        <v/>
      </c>
      <c r="K5095" s="21" t="e">
        <f>IF(OR($B5095="",K$3&lt;$D5095+Настройки!$B$7),0,MAX(0,$E5095-MAX(0,SUMIFS(Тех_Движение!$G$2:$G$5111,Тех_Движение!$D$2:$D$5111,$C5095,Тех_Движение!$B$2:$B$5111,"&lt;="&amp;K$3)-$F5095)))</f>
        <v>#VALUE!</v>
      </c>
      <c r="L5095" s="21" t="e">
        <f>IF(OR($B5095="",L$3&lt;$D5095+Настройки!$B$7),0,MAX(0,$E5095-MAX(0,SUMIFS(Тех_Движение!$G$2:$G$5111,Тех_Движение!$D$2:$D$5111,$C5095,Тех_Движение!$B$2:$B$5111,"&lt;="&amp;L$3)-$F5095)))</f>
        <v>#VALUE!</v>
      </c>
      <c r="M5095" s="21" t="e">
        <f>IF(OR($B5095="",M$3&lt;$D5095+Настройки!$B$7),0,MAX(0,$E5095-MAX(0,SUMIFS(Тех_Движение!$G$2:$G$5111,Тех_Движение!$D$2:$D$5111,$C5095,Тех_Движение!$B$2:$B$5111,"&lt;="&amp;M$3)-$F5095)))</f>
        <v>#VALUE!</v>
      </c>
      <c r="N5095" s="21" t="e">
        <f>IF(OR($B5095="",N$3&lt;$D5095+Настройки!$B$7),0,MAX(0,$E5095-MAX(0,SUMIFS(Тех_Движение!$G$2:$G$5111,Тех_Движение!$D$2:$D$5111,$C5095,Тех_Движение!$B$2:$B$5111,"&lt;="&amp;N$3)-$F5095)))</f>
        <v>#VALUE!</v>
      </c>
      <c r="O5095" s="21" t="e">
        <f>IF(OR($B5095="",O$3&lt;$D5095+Настройки!$B$7),0,MAX(0,$E5095-MAX(0,SUMIFS(Тех_Движение!$G$2:$G$5111,Тех_Движение!$D$2:$D$5111,$C5095,Тех_Движение!$B$2:$B$5111,"&lt;="&amp;O$3)-$F5095)))</f>
        <v>#VALUE!</v>
      </c>
      <c r="P5095" s="21" t="e">
        <f>IF(OR($B5095="",P$3&lt;$D5095+Настройки!$B$7),0,MAX(0,$E5095-MAX(0,SUMIFS(Тех_Движение!$G$2:$G$5111,Тех_Движение!$D$2:$D$5111,$C5095,Тех_Движение!$B$2:$B$5111,"&lt;="&amp;P$3)-$F5095)))</f>
        <v>#VALUE!</v>
      </c>
      <c r="Q5095" s="21" t="e">
        <f>IF(OR($B5095="",Q$3&lt;$D5095+Настройки!$B$7),0,MAX(0,$E5095-MAX(0,SUMIFS(Тех_Движение!$G$2:$G$5111,Тех_Движение!$D$2:$D$5111,$C5095,Тех_Движение!$B$2:$B$5111,"&lt;="&amp;Q$3)-$F5095)))</f>
        <v>#VALUE!</v>
      </c>
      <c r="R5095" s="21" t="str">
        <f t="shared" si="238"/>
        <v/>
      </c>
      <c r="S5095" s="23" t="str">
        <f>IF($B5095="","",VLOOKUP($C5095,Настройки!$A$11:$L$17,9,FALSE))</f>
        <v/>
      </c>
      <c r="T5095" s="23" t="str">
        <f t="shared" si="239"/>
        <v/>
      </c>
    </row>
    <row r="5096" spans="1:20" x14ac:dyDescent="0.3">
      <c r="A5096" s="20">
        <f>Тех_Движение!$A$5093</f>
        <v>5092</v>
      </c>
      <c r="B5096" s="20" t="str">
        <f>IF(Тех_Движение!$F$5093&gt;0,Тех_Движение!$I$5093,"")</f>
        <v/>
      </c>
      <c r="C5096" s="20" t="str">
        <f>IF($B5096="","",Тех_Движение!$D$5093)</f>
        <v/>
      </c>
      <c r="D5096" s="9" t="str">
        <f>IF($B5096="","",Тех_Движение!$B$5093)</f>
        <v/>
      </c>
      <c r="E5096" s="21" t="str">
        <f>IF($B5096="","",Тех_Движение!$F$5093)</f>
        <v/>
      </c>
      <c r="F5096" s="21" t="str">
        <f>IF($B5096="","",SUMIFS($E$5:$E5095,$C$5:$C5095,$C5096))</f>
        <v/>
      </c>
      <c r="G5096" s="21" t="str">
        <f>IF($B5096="","",MAX(0,$E5096-MAX(0,SUMIFS(Тех_Движение!$G$2:$G$5111,Тех_Движение!$D$2:$D$5111,$C5096,Тех_Движение!$B$2:$B$5111,"&lt;="&amp;Настройки!$B$5-1)-$F5096)))</f>
        <v/>
      </c>
      <c r="H5096" s="21" t="str">
        <f>IF($B5096="","",IF(AND($D5096&gt;=Настройки!$B$5,$D5096&lt;=Настройки!$B$6),$E5096,0))</f>
        <v/>
      </c>
      <c r="I5096" s="21" t="str">
        <f t="shared" si="237"/>
        <v/>
      </c>
      <c r="J5096" s="21" t="str">
        <f>IF($B5096="","",MAX(0,$E5096-MAX(0,SUMIFS(Тех_Движение!$G$2:$G$5111,Тех_Движение!$D$2:$D$5111,$C5096,Тех_Движение!$B$2:$B$5111,"&lt;="&amp;Настройки!$B$6)-$F5096)))</f>
        <v/>
      </c>
      <c r="K5096" s="21" t="e">
        <f>IF(OR($B5096="",K$3&lt;$D5096+Настройки!$B$7),0,MAX(0,$E5096-MAX(0,SUMIFS(Тех_Движение!$G$2:$G$5111,Тех_Движение!$D$2:$D$5111,$C5096,Тех_Движение!$B$2:$B$5111,"&lt;="&amp;K$3)-$F5096)))</f>
        <v>#VALUE!</v>
      </c>
      <c r="L5096" s="21" t="e">
        <f>IF(OR($B5096="",L$3&lt;$D5096+Настройки!$B$7),0,MAX(0,$E5096-MAX(0,SUMIFS(Тех_Движение!$G$2:$G$5111,Тех_Движение!$D$2:$D$5111,$C5096,Тех_Движение!$B$2:$B$5111,"&lt;="&amp;L$3)-$F5096)))</f>
        <v>#VALUE!</v>
      </c>
      <c r="M5096" s="21" t="e">
        <f>IF(OR($B5096="",M$3&lt;$D5096+Настройки!$B$7),0,MAX(0,$E5096-MAX(0,SUMIFS(Тех_Движение!$G$2:$G$5111,Тех_Движение!$D$2:$D$5111,$C5096,Тех_Движение!$B$2:$B$5111,"&lt;="&amp;M$3)-$F5096)))</f>
        <v>#VALUE!</v>
      </c>
      <c r="N5096" s="21" t="e">
        <f>IF(OR($B5096="",N$3&lt;$D5096+Настройки!$B$7),0,MAX(0,$E5096-MAX(0,SUMIFS(Тех_Движение!$G$2:$G$5111,Тех_Движение!$D$2:$D$5111,$C5096,Тех_Движение!$B$2:$B$5111,"&lt;="&amp;N$3)-$F5096)))</f>
        <v>#VALUE!</v>
      </c>
      <c r="O5096" s="21" t="e">
        <f>IF(OR($B5096="",O$3&lt;$D5096+Настройки!$B$7),0,MAX(0,$E5096-MAX(0,SUMIFS(Тех_Движение!$G$2:$G$5111,Тех_Движение!$D$2:$D$5111,$C5096,Тех_Движение!$B$2:$B$5111,"&lt;="&amp;O$3)-$F5096)))</f>
        <v>#VALUE!</v>
      </c>
      <c r="P5096" s="21" t="e">
        <f>IF(OR($B5096="",P$3&lt;$D5096+Настройки!$B$7),0,MAX(0,$E5096-MAX(0,SUMIFS(Тех_Движение!$G$2:$G$5111,Тех_Движение!$D$2:$D$5111,$C5096,Тех_Движение!$B$2:$B$5111,"&lt;="&amp;P$3)-$F5096)))</f>
        <v>#VALUE!</v>
      </c>
      <c r="Q5096" s="21" t="e">
        <f>IF(OR($B5096="",Q$3&lt;$D5096+Настройки!$B$7),0,MAX(0,$E5096-MAX(0,SUMIFS(Тех_Движение!$G$2:$G$5111,Тех_Движение!$D$2:$D$5111,$C5096,Тех_Движение!$B$2:$B$5111,"&lt;="&amp;Q$3)-$F5096)))</f>
        <v>#VALUE!</v>
      </c>
      <c r="R5096" s="21" t="str">
        <f t="shared" si="238"/>
        <v/>
      </c>
      <c r="S5096" s="23" t="str">
        <f>IF($B5096="","",VLOOKUP($C5096,Настройки!$A$11:$L$17,9,FALSE))</f>
        <v/>
      </c>
      <c r="T5096" s="23" t="str">
        <f t="shared" si="239"/>
        <v/>
      </c>
    </row>
    <row r="5097" spans="1:20" x14ac:dyDescent="0.3">
      <c r="A5097" s="20">
        <f>Тех_Движение!$A$5094</f>
        <v>5093</v>
      </c>
      <c r="B5097" s="20" t="str">
        <f>IF(Тех_Движение!$F$5094&gt;0,Тех_Движение!$I$5094,"")</f>
        <v/>
      </c>
      <c r="C5097" s="20" t="str">
        <f>IF($B5097="","",Тех_Движение!$D$5094)</f>
        <v/>
      </c>
      <c r="D5097" s="9" t="str">
        <f>IF($B5097="","",Тех_Движение!$B$5094)</f>
        <v/>
      </c>
      <c r="E5097" s="21" t="str">
        <f>IF($B5097="","",Тех_Движение!$F$5094)</f>
        <v/>
      </c>
      <c r="F5097" s="21" t="str">
        <f>IF($B5097="","",SUMIFS($E$5:$E5096,$C$5:$C5096,$C5097))</f>
        <v/>
      </c>
      <c r="G5097" s="21" t="str">
        <f>IF($B5097="","",MAX(0,$E5097-MAX(0,SUMIFS(Тех_Движение!$G$2:$G$5111,Тех_Движение!$D$2:$D$5111,$C5097,Тех_Движение!$B$2:$B$5111,"&lt;="&amp;Настройки!$B$5-1)-$F5097)))</f>
        <v/>
      </c>
      <c r="H5097" s="21" t="str">
        <f>IF($B5097="","",IF(AND($D5097&gt;=Настройки!$B$5,$D5097&lt;=Настройки!$B$6),$E5097,0))</f>
        <v/>
      </c>
      <c r="I5097" s="21" t="str">
        <f t="shared" si="237"/>
        <v/>
      </c>
      <c r="J5097" s="21" t="str">
        <f>IF($B5097="","",MAX(0,$E5097-MAX(0,SUMIFS(Тех_Движение!$G$2:$G$5111,Тех_Движение!$D$2:$D$5111,$C5097,Тех_Движение!$B$2:$B$5111,"&lt;="&amp;Настройки!$B$6)-$F5097)))</f>
        <v/>
      </c>
      <c r="K5097" s="21" t="e">
        <f>IF(OR($B5097="",K$3&lt;$D5097+Настройки!$B$7),0,MAX(0,$E5097-MAX(0,SUMIFS(Тех_Движение!$G$2:$G$5111,Тех_Движение!$D$2:$D$5111,$C5097,Тех_Движение!$B$2:$B$5111,"&lt;="&amp;K$3)-$F5097)))</f>
        <v>#VALUE!</v>
      </c>
      <c r="L5097" s="21" t="e">
        <f>IF(OR($B5097="",L$3&lt;$D5097+Настройки!$B$7),0,MAX(0,$E5097-MAX(0,SUMIFS(Тех_Движение!$G$2:$G$5111,Тех_Движение!$D$2:$D$5111,$C5097,Тех_Движение!$B$2:$B$5111,"&lt;="&amp;L$3)-$F5097)))</f>
        <v>#VALUE!</v>
      </c>
      <c r="M5097" s="21" t="e">
        <f>IF(OR($B5097="",M$3&lt;$D5097+Настройки!$B$7),0,MAX(0,$E5097-MAX(0,SUMIFS(Тех_Движение!$G$2:$G$5111,Тех_Движение!$D$2:$D$5111,$C5097,Тех_Движение!$B$2:$B$5111,"&lt;="&amp;M$3)-$F5097)))</f>
        <v>#VALUE!</v>
      </c>
      <c r="N5097" s="21" t="e">
        <f>IF(OR($B5097="",N$3&lt;$D5097+Настройки!$B$7),0,MAX(0,$E5097-MAX(0,SUMIFS(Тех_Движение!$G$2:$G$5111,Тех_Движение!$D$2:$D$5111,$C5097,Тех_Движение!$B$2:$B$5111,"&lt;="&amp;N$3)-$F5097)))</f>
        <v>#VALUE!</v>
      </c>
      <c r="O5097" s="21" t="e">
        <f>IF(OR($B5097="",O$3&lt;$D5097+Настройки!$B$7),0,MAX(0,$E5097-MAX(0,SUMIFS(Тех_Движение!$G$2:$G$5111,Тех_Движение!$D$2:$D$5111,$C5097,Тех_Движение!$B$2:$B$5111,"&lt;="&amp;O$3)-$F5097)))</f>
        <v>#VALUE!</v>
      </c>
      <c r="P5097" s="21" t="e">
        <f>IF(OR($B5097="",P$3&lt;$D5097+Настройки!$B$7),0,MAX(0,$E5097-MAX(0,SUMIFS(Тех_Движение!$G$2:$G$5111,Тех_Движение!$D$2:$D$5111,$C5097,Тех_Движение!$B$2:$B$5111,"&lt;="&amp;P$3)-$F5097)))</f>
        <v>#VALUE!</v>
      </c>
      <c r="Q5097" s="21" t="e">
        <f>IF(OR($B5097="",Q$3&lt;$D5097+Настройки!$B$7),0,MAX(0,$E5097-MAX(0,SUMIFS(Тех_Движение!$G$2:$G$5111,Тех_Движение!$D$2:$D$5111,$C5097,Тех_Движение!$B$2:$B$5111,"&lt;="&amp;Q$3)-$F5097)))</f>
        <v>#VALUE!</v>
      </c>
      <c r="R5097" s="21" t="str">
        <f t="shared" si="238"/>
        <v/>
      </c>
      <c r="S5097" s="23" t="str">
        <f>IF($B5097="","",VLOOKUP($C5097,Настройки!$A$11:$L$17,9,FALSE))</f>
        <v/>
      </c>
      <c r="T5097" s="23" t="str">
        <f t="shared" si="239"/>
        <v/>
      </c>
    </row>
    <row r="5098" spans="1:20" x14ac:dyDescent="0.3">
      <c r="A5098" s="20">
        <f>Тех_Движение!$A$5095</f>
        <v>5094</v>
      </c>
      <c r="B5098" s="20" t="str">
        <f>IF(Тех_Движение!$F$5095&gt;0,Тех_Движение!$I$5095,"")</f>
        <v/>
      </c>
      <c r="C5098" s="20" t="str">
        <f>IF($B5098="","",Тех_Движение!$D$5095)</f>
        <v/>
      </c>
      <c r="D5098" s="9" t="str">
        <f>IF($B5098="","",Тех_Движение!$B$5095)</f>
        <v/>
      </c>
      <c r="E5098" s="21" t="str">
        <f>IF($B5098="","",Тех_Движение!$F$5095)</f>
        <v/>
      </c>
      <c r="F5098" s="21" t="str">
        <f>IF($B5098="","",SUMIFS($E$5:$E5097,$C$5:$C5097,$C5098))</f>
        <v/>
      </c>
      <c r="G5098" s="21" t="str">
        <f>IF($B5098="","",MAX(0,$E5098-MAX(0,SUMIFS(Тех_Движение!$G$2:$G$5111,Тех_Движение!$D$2:$D$5111,$C5098,Тех_Движение!$B$2:$B$5111,"&lt;="&amp;Настройки!$B$5-1)-$F5098)))</f>
        <v/>
      </c>
      <c r="H5098" s="21" t="str">
        <f>IF($B5098="","",IF(AND($D5098&gt;=Настройки!$B$5,$D5098&lt;=Настройки!$B$6),$E5098,0))</f>
        <v/>
      </c>
      <c r="I5098" s="21" t="str">
        <f t="shared" si="237"/>
        <v/>
      </c>
      <c r="J5098" s="21" t="str">
        <f>IF($B5098="","",MAX(0,$E5098-MAX(0,SUMIFS(Тех_Движение!$G$2:$G$5111,Тех_Движение!$D$2:$D$5111,$C5098,Тех_Движение!$B$2:$B$5111,"&lt;="&amp;Настройки!$B$6)-$F5098)))</f>
        <v/>
      </c>
      <c r="K5098" s="21" t="e">
        <f>IF(OR($B5098="",K$3&lt;$D5098+Настройки!$B$7),0,MAX(0,$E5098-MAX(0,SUMIFS(Тех_Движение!$G$2:$G$5111,Тех_Движение!$D$2:$D$5111,$C5098,Тех_Движение!$B$2:$B$5111,"&lt;="&amp;K$3)-$F5098)))</f>
        <v>#VALUE!</v>
      </c>
      <c r="L5098" s="21" t="e">
        <f>IF(OR($B5098="",L$3&lt;$D5098+Настройки!$B$7),0,MAX(0,$E5098-MAX(0,SUMIFS(Тех_Движение!$G$2:$G$5111,Тех_Движение!$D$2:$D$5111,$C5098,Тех_Движение!$B$2:$B$5111,"&lt;="&amp;L$3)-$F5098)))</f>
        <v>#VALUE!</v>
      </c>
      <c r="M5098" s="21" t="e">
        <f>IF(OR($B5098="",M$3&lt;$D5098+Настройки!$B$7),0,MAX(0,$E5098-MAX(0,SUMIFS(Тех_Движение!$G$2:$G$5111,Тех_Движение!$D$2:$D$5111,$C5098,Тех_Движение!$B$2:$B$5111,"&lt;="&amp;M$3)-$F5098)))</f>
        <v>#VALUE!</v>
      </c>
      <c r="N5098" s="21" t="e">
        <f>IF(OR($B5098="",N$3&lt;$D5098+Настройки!$B$7),0,MAX(0,$E5098-MAX(0,SUMIFS(Тех_Движение!$G$2:$G$5111,Тех_Движение!$D$2:$D$5111,$C5098,Тех_Движение!$B$2:$B$5111,"&lt;="&amp;N$3)-$F5098)))</f>
        <v>#VALUE!</v>
      </c>
      <c r="O5098" s="21" t="e">
        <f>IF(OR($B5098="",O$3&lt;$D5098+Настройки!$B$7),0,MAX(0,$E5098-MAX(0,SUMIFS(Тех_Движение!$G$2:$G$5111,Тех_Движение!$D$2:$D$5111,$C5098,Тех_Движение!$B$2:$B$5111,"&lt;="&amp;O$3)-$F5098)))</f>
        <v>#VALUE!</v>
      </c>
      <c r="P5098" s="21" t="e">
        <f>IF(OR($B5098="",P$3&lt;$D5098+Настройки!$B$7),0,MAX(0,$E5098-MAX(0,SUMIFS(Тех_Движение!$G$2:$G$5111,Тех_Движение!$D$2:$D$5111,$C5098,Тех_Движение!$B$2:$B$5111,"&lt;="&amp;P$3)-$F5098)))</f>
        <v>#VALUE!</v>
      </c>
      <c r="Q5098" s="21" t="e">
        <f>IF(OR($B5098="",Q$3&lt;$D5098+Настройки!$B$7),0,MAX(0,$E5098-MAX(0,SUMIFS(Тех_Движение!$G$2:$G$5111,Тех_Движение!$D$2:$D$5111,$C5098,Тех_Движение!$B$2:$B$5111,"&lt;="&amp;Q$3)-$F5098)))</f>
        <v>#VALUE!</v>
      </c>
      <c r="R5098" s="21" t="str">
        <f t="shared" si="238"/>
        <v/>
      </c>
      <c r="S5098" s="23" t="str">
        <f>IF($B5098="","",VLOOKUP($C5098,Настройки!$A$11:$L$17,9,FALSE))</f>
        <v/>
      </c>
      <c r="T5098" s="23" t="str">
        <f t="shared" si="239"/>
        <v/>
      </c>
    </row>
    <row r="5099" spans="1:20" x14ac:dyDescent="0.3">
      <c r="A5099" s="20">
        <f>Тех_Движение!$A$5096</f>
        <v>5095</v>
      </c>
      <c r="B5099" s="20" t="str">
        <f>IF(Тех_Движение!$F$5096&gt;0,Тех_Движение!$I$5096,"")</f>
        <v/>
      </c>
      <c r="C5099" s="20" t="str">
        <f>IF($B5099="","",Тех_Движение!$D$5096)</f>
        <v/>
      </c>
      <c r="D5099" s="9" t="str">
        <f>IF($B5099="","",Тех_Движение!$B$5096)</f>
        <v/>
      </c>
      <c r="E5099" s="21" t="str">
        <f>IF($B5099="","",Тех_Движение!$F$5096)</f>
        <v/>
      </c>
      <c r="F5099" s="21" t="str">
        <f>IF($B5099="","",SUMIFS($E$5:$E5098,$C$5:$C5098,$C5099))</f>
        <v/>
      </c>
      <c r="G5099" s="21" t="str">
        <f>IF($B5099="","",MAX(0,$E5099-MAX(0,SUMIFS(Тех_Движение!$G$2:$G$5111,Тех_Движение!$D$2:$D$5111,$C5099,Тех_Движение!$B$2:$B$5111,"&lt;="&amp;Настройки!$B$5-1)-$F5099)))</f>
        <v/>
      </c>
      <c r="H5099" s="21" t="str">
        <f>IF($B5099="","",IF(AND($D5099&gt;=Настройки!$B$5,$D5099&lt;=Настройки!$B$6),$E5099,0))</f>
        <v/>
      </c>
      <c r="I5099" s="21" t="str">
        <f t="shared" si="237"/>
        <v/>
      </c>
      <c r="J5099" s="21" t="str">
        <f>IF($B5099="","",MAX(0,$E5099-MAX(0,SUMIFS(Тех_Движение!$G$2:$G$5111,Тех_Движение!$D$2:$D$5111,$C5099,Тех_Движение!$B$2:$B$5111,"&lt;="&amp;Настройки!$B$6)-$F5099)))</f>
        <v/>
      </c>
      <c r="K5099" s="21" t="e">
        <f>IF(OR($B5099="",K$3&lt;$D5099+Настройки!$B$7),0,MAX(0,$E5099-MAX(0,SUMIFS(Тех_Движение!$G$2:$G$5111,Тех_Движение!$D$2:$D$5111,$C5099,Тех_Движение!$B$2:$B$5111,"&lt;="&amp;K$3)-$F5099)))</f>
        <v>#VALUE!</v>
      </c>
      <c r="L5099" s="21" t="e">
        <f>IF(OR($B5099="",L$3&lt;$D5099+Настройки!$B$7),0,MAX(0,$E5099-MAX(0,SUMIFS(Тех_Движение!$G$2:$G$5111,Тех_Движение!$D$2:$D$5111,$C5099,Тех_Движение!$B$2:$B$5111,"&lt;="&amp;L$3)-$F5099)))</f>
        <v>#VALUE!</v>
      </c>
      <c r="M5099" s="21" t="e">
        <f>IF(OR($B5099="",M$3&lt;$D5099+Настройки!$B$7),0,MAX(0,$E5099-MAX(0,SUMIFS(Тех_Движение!$G$2:$G$5111,Тех_Движение!$D$2:$D$5111,$C5099,Тех_Движение!$B$2:$B$5111,"&lt;="&amp;M$3)-$F5099)))</f>
        <v>#VALUE!</v>
      </c>
      <c r="N5099" s="21" t="e">
        <f>IF(OR($B5099="",N$3&lt;$D5099+Настройки!$B$7),0,MAX(0,$E5099-MAX(0,SUMIFS(Тех_Движение!$G$2:$G$5111,Тех_Движение!$D$2:$D$5111,$C5099,Тех_Движение!$B$2:$B$5111,"&lt;="&amp;N$3)-$F5099)))</f>
        <v>#VALUE!</v>
      </c>
      <c r="O5099" s="21" t="e">
        <f>IF(OR($B5099="",O$3&lt;$D5099+Настройки!$B$7),0,MAX(0,$E5099-MAX(0,SUMIFS(Тех_Движение!$G$2:$G$5111,Тех_Движение!$D$2:$D$5111,$C5099,Тех_Движение!$B$2:$B$5111,"&lt;="&amp;O$3)-$F5099)))</f>
        <v>#VALUE!</v>
      </c>
      <c r="P5099" s="21" t="e">
        <f>IF(OR($B5099="",P$3&lt;$D5099+Настройки!$B$7),0,MAX(0,$E5099-MAX(0,SUMIFS(Тех_Движение!$G$2:$G$5111,Тех_Движение!$D$2:$D$5111,$C5099,Тех_Движение!$B$2:$B$5111,"&lt;="&amp;P$3)-$F5099)))</f>
        <v>#VALUE!</v>
      </c>
      <c r="Q5099" s="21" t="e">
        <f>IF(OR($B5099="",Q$3&lt;$D5099+Настройки!$B$7),0,MAX(0,$E5099-MAX(0,SUMIFS(Тех_Движение!$G$2:$G$5111,Тех_Движение!$D$2:$D$5111,$C5099,Тех_Движение!$B$2:$B$5111,"&lt;="&amp;Q$3)-$F5099)))</f>
        <v>#VALUE!</v>
      </c>
      <c r="R5099" s="21" t="str">
        <f t="shared" si="238"/>
        <v/>
      </c>
      <c r="S5099" s="23" t="str">
        <f>IF($B5099="","",VLOOKUP($C5099,Настройки!$A$11:$L$17,9,FALSE))</f>
        <v/>
      </c>
      <c r="T5099" s="23" t="str">
        <f t="shared" si="239"/>
        <v/>
      </c>
    </row>
    <row r="5100" spans="1:20" x14ac:dyDescent="0.3">
      <c r="A5100" s="20">
        <f>Тех_Движение!$A$5097</f>
        <v>5096</v>
      </c>
      <c r="B5100" s="20" t="str">
        <f>IF(Тех_Движение!$F$5097&gt;0,Тех_Движение!$I$5097,"")</f>
        <v/>
      </c>
      <c r="C5100" s="20" t="str">
        <f>IF($B5100="","",Тех_Движение!$D$5097)</f>
        <v/>
      </c>
      <c r="D5100" s="9" t="str">
        <f>IF($B5100="","",Тех_Движение!$B$5097)</f>
        <v/>
      </c>
      <c r="E5100" s="21" t="str">
        <f>IF($B5100="","",Тех_Движение!$F$5097)</f>
        <v/>
      </c>
      <c r="F5100" s="21" t="str">
        <f>IF($B5100="","",SUMIFS($E$5:$E5099,$C$5:$C5099,$C5100))</f>
        <v/>
      </c>
      <c r="G5100" s="21" t="str">
        <f>IF($B5100="","",MAX(0,$E5100-MAX(0,SUMIFS(Тех_Движение!$G$2:$G$5111,Тех_Движение!$D$2:$D$5111,$C5100,Тех_Движение!$B$2:$B$5111,"&lt;="&amp;Настройки!$B$5-1)-$F5100)))</f>
        <v/>
      </c>
      <c r="H5100" s="21" t="str">
        <f>IF($B5100="","",IF(AND($D5100&gt;=Настройки!$B$5,$D5100&lt;=Настройки!$B$6),$E5100,0))</f>
        <v/>
      </c>
      <c r="I5100" s="21" t="str">
        <f t="shared" si="237"/>
        <v/>
      </c>
      <c r="J5100" s="21" t="str">
        <f>IF($B5100="","",MAX(0,$E5100-MAX(0,SUMIFS(Тех_Движение!$G$2:$G$5111,Тех_Движение!$D$2:$D$5111,$C5100,Тех_Движение!$B$2:$B$5111,"&lt;="&amp;Настройки!$B$6)-$F5100)))</f>
        <v/>
      </c>
      <c r="K5100" s="21" t="e">
        <f>IF(OR($B5100="",K$3&lt;$D5100+Настройки!$B$7),0,MAX(0,$E5100-MAX(0,SUMIFS(Тех_Движение!$G$2:$G$5111,Тех_Движение!$D$2:$D$5111,$C5100,Тех_Движение!$B$2:$B$5111,"&lt;="&amp;K$3)-$F5100)))</f>
        <v>#VALUE!</v>
      </c>
      <c r="L5100" s="21" t="e">
        <f>IF(OR($B5100="",L$3&lt;$D5100+Настройки!$B$7),0,MAX(0,$E5100-MAX(0,SUMIFS(Тех_Движение!$G$2:$G$5111,Тех_Движение!$D$2:$D$5111,$C5100,Тех_Движение!$B$2:$B$5111,"&lt;="&amp;L$3)-$F5100)))</f>
        <v>#VALUE!</v>
      </c>
      <c r="M5100" s="21" t="e">
        <f>IF(OR($B5100="",M$3&lt;$D5100+Настройки!$B$7),0,MAX(0,$E5100-MAX(0,SUMIFS(Тех_Движение!$G$2:$G$5111,Тех_Движение!$D$2:$D$5111,$C5100,Тех_Движение!$B$2:$B$5111,"&lt;="&amp;M$3)-$F5100)))</f>
        <v>#VALUE!</v>
      </c>
      <c r="N5100" s="21" t="e">
        <f>IF(OR($B5100="",N$3&lt;$D5100+Настройки!$B$7),0,MAX(0,$E5100-MAX(0,SUMIFS(Тех_Движение!$G$2:$G$5111,Тех_Движение!$D$2:$D$5111,$C5100,Тех_Движение!$B$2:$B$5111,"&lt;="&amp;N$3)-$F5100)))</f>
        <v>#VALUE!</v>
      </c>
      <c r="O5100" s="21" t="e">
        <f>IF(OR($B5100="",O$3&lt;$D5100+Настройки!$B$7),0,MAX(0,$E5100-MAX(0,SUMIFS(Тех_Движение!$G$2:$G$5111,Тех_Движение!$D$2:$D$5111,$C5100,Тех_Движение!$B$2:$B$5111,"&lt;="&amp;O$3)-$F5100)))</f>
        <v>#VALUE!</v>
      </c>
      <c r="P5100" s="21" t="e">
        <f>IF(OR($B5100="",P$3&lt;$D5100+Настройки!$B$7),0,MAX(0,$E5100-MAX(0,SUMIFS(Тех_Движение!$G$2:$G$5111,Тех_Движение!$D$2:$D$5111,$C5100,Тех_Движение!$B$2:$B$5111,"&lt;="&amp;P$3)-$F5100)))</f>
        <v>#VALUE!</v>
      </c>
      <c r="Q5100" s="21" t="e">
        <f>IF(OR($B5100="",Q$3&lt;$D5100+Настройки!$B$7),0,MAX(0,$E5100-MAX(0,SUMIFS(Тех_Движение!$G$2:$G$5111,Тех_Движение!$D$2:$D$5111,$C5100,Тех_Движение!$B$2:$B$5111,"&lt;="&amp;Q$3)-$F5100)))</f>
        <v>#VALUE!</v>
      </c>
      <c r="R5100" s="21" t="str">
        <f t="shared" si="238"/>
        <v/>
      </c>
      <c r="S5100" s="23" t="str">
        <f>IF($B5100="","",VLOOKUP($C5100,Настройки!$A$11:$L$17,9,FALSE))</f>
        <v/>
      </c>
      <c r="T5100" s="23" t="str">
        <f t="shared" si="239"/>
        <v/>
      </c>
    </row>
    <row r="5101" spans="1:20" x14ac:dyDescent="0.3">
      <c r="A5101" s="20">
        <f>Тех_Движение!$A$5098</f>
        <v>5097</v>
      </c>
      <c r="B5101" s="20" t="str">
        <f>IF(Тех_Движение!$F$5098&gt;0,Тех_Движение!$I$5098,"")</f>
        <v/>
      </c>
      <c r="C5101" s="20" t="str">
        <f>IF($B5101="","",Тех_Движение!$D$5098)</f>
        <v/>
      </c>
      <c r="D5101" s="9" t="str">
        <f>IF($B5101="","",Тех_Движение!$B$5098)</f>
        <v/>
      </c>
      <c r="E5101" s="21" t="str">
        <f>IF($B5101="","",Тех_Движение!$F$5098)</f>
        <v/>
      </c>
      <c r="F5101" s="21" t="str">
        <f>IF($B5101="","",SUMIFS($E$5:$E5100,$C$5:$C5100,$C5101))</f>
        <v/>
      </c>
      <c r="G5101" s="21" t="str">
        <f>IF($B5101="","",MAX(0,$E5101-MAX(0,SUMIFS(Тех_Движение!$G$2:$G$5111,Тех_Движение!$D$2:$D$5111,$C5101,Тех_Движение!$B$2:$B$5111,"&lt;="&amp;Настройки!$B$5-1)-$F5101)))</f>
        <v/>
      </c>
      <c r="H5101" s="21" t="str">
        <f>IF($B5101="","",IF(AND($D5101&gt;=Настройки!$B$5,$D5101&lt;=Настройки!$B$6),$E5101,0))</f>
        <v/>
      </c>
      <c r="I5101" s="21" t="str">
        <f t="shared" si="237"/>
        <v/>
      </c>
      <c r="J5101" s="21" t="str">
        <f>IF($B5101="","",MAX(0,$E5101-MAX(0,SUMIFS(Тех_Движение!$G$2:$G$5111,Тех_Движение!$D$2:$D$5111,$C5101,Тех_Движение!$B$2:$B$5111,"&lt;="&amp;Настройки!$B$6)-$F5101)))</f>
        <v/>
      </c>
      <c r="K5101" s="21" t="e">
        <f>IF(OR($B5101="",K$3&lt;$D5101+Настройки!$B$7),0,MAX(0,$E5101-MAX(0,SUMIFS(Тех_Движение!$G$2:$G$5111,Тех_Движение!$D$2:$D$5111,$C5101,Тех_Движение!$B$2:$B$5111,"&lt;="&amp;K$3)-$F5101)))</f>
        <v>#VALUE!</v>
      </c>
      <c r="L5101" s="21" t="e">
        <f>IF(OR($B5101="",L$3&lt;$D5101+Настройки!$B$7),0,MAX(0,$E5101-MAX(0,SUMIFS(Тех_Движение!$G$2:$G$5111,Тех_Движение!$D$2:$D$5111,$C5101,Тех_Движение!$B$2:$B$5111,"&lt;="&amp;L$3)-$F5101)))</f>
        <v>#VALUE!</v>
      </c>
      <c r="M5101" s="21" t="e">
        <f>IF(OR($B5101="",M$3&lt;$D5101+Настройки!$B$7),0,MAX(0,$E5101-MAX(0,SUMIFS(Тех_Движение!$G$2:$G$5111,Тех_Движение!$D$2:$D$5111,$C5101,Тех_Движение!$B$2:$B$5111,"&lt;="&amp;M$3)-$F5101)))</f>
        <v>#VALUE!</v>
      </c>
      <c r="N5101" s="21" t="e">
        <f>IF(OR($B5101="",N$3&lt;$D5101+Настройки!$B$7),0,MAX(0,$E5101-MAX(0,SUMIFS(Тех_Движение!$G$2:$G$5111,Тех_Движение!$D$2:$D$5111,$C5101,Тех_Движение!$B$2:$B$5111,"&lt;="&amp;N$3)-$F5101)))</f>
        <v>#VALUE!</v>
      </c>
      <c r="O5101" s="21" t="e">
        <f>IF(OR($B5101="",O$3&lt;$D5101+Настройки!$B$7),0,MAX(0,$E5101-MAX(0,SUMIFS(Тех_Движение!$G$2:$G$5111,Тех_Движение!$D$2:$D$5111,$C5101,Тех_Движение!$B$2:$B$5111,"&lt;="&amp;O$3)-$F5101)))</f>
        <v>#VALUE!</v>
      </c>
      <c r="P5101" s="21" t="e">
        <f>IF(OR($B5101="",P$3&lt;$D5101+Настройки!$B$7),0,MAX(0,$E5101-MAX(0,SUMIFS(Тех_Движение!$G$2:$G$5111,Тех_Движение!$D$2:$D$5111,$C5101,Тех_Движение!$B$2:$B$5111,"&lt;="&amp;P$3)-$F5101)))</f>
        <v>#VALUE!</v>
      </c>
      <c r="Q5101" s="21" t="e">
        <f>IF(OR($B5101="",Q$3&lt;$D5101+Настройки!$B$7),0,MAX(0,$E5101-MAX(0,SUMIFS(Тех_Движение!$G$2:$G$5111,Тех_Движение!$D$2:$D$5111,$C5101,Тех_Движение!$B$2:$B$5111,"&lt;="&amp;Q$3)-$F5101)))</f>
        <v>#VALUE!</v>
      </c>
      <c r="R5101" s="21" t="str">
        <f t="shared" si="238"/>
        <v/>
      </c>
      <c r="S5101" s="23" t="str">
        <f>IF($B5101="","",VLOOKUP($C5101,Настройки!$A$11:$L$17,9,FALSE))</f>
        <v/>
      </c>
      <c r="T5101" s="23" t="str">
        <f t="shared" si="239"/>
        <v/>
      </c>
    </row>
    <row r="5102" spans="1:20" x14ac:dyDescent="0.3">
      <c r="A5102" s="20">
        <f>Тех_Движение!$A$5099</f>
        <v>5098</v>
      </c>
      <c r="B5102" s="20" t="str">
        <f>IF(Тех_Движение!$F$5099&gt;0,Тех_Движение!$I$5099,"")</f>
        <v/>
      </c>
      <c r="C5102" s="20" t="str">
        <f>IF($B5102="","",Тех_Движение!$D$5099)</f>
        <v/>
      </c>
      <c r="D5102" s="9" t="str">
        <f>IF($B5102="","",Тех_Движение!$B$5099)</f>
        <v/>
      </c>
      <c r="E5102" s="21" t="str">
        <f>IF($B5102="","",Тех_Движение!$F$5099)</f>
        <v/>
      </c>
      <c r="F5102" s="21" t="str">
        <f>IF($B5102="","",SUMIFS($E$5:$E5101,$C$5:$C5101,$C5102))</f>
        <v/>
      </c>
      <c r="G5102" s="21" t="str">
        <f>IF($B5102="","",MAX(0,$E5102-MAX(0,SUMIFS(Тех_Движение!$G$2:$G$5111,Тех_Движение!$D$2:$D$5111,$C5102,Тех_Движение!$B$2:$B$5111,"&lt;="&amp;Настройки!$B$5-1)-$F5102)))</f>
        <v/>
      </c>
      <c r="H5102" s="21" t="str">
        <f>IF($B5102="","",IF(AND($D5102&gt;=Настройки!$B$5,$D5102&lt;=Настройки!$B$6),$E5102,0))</f>
        <v/>
      </c>
      <c r="I5102" s="21" t="str">
        <f t="shared" si="237"/>
        <v/>
      </c>
      <c r="J5102" s="21" t="str">
        <f>IF($B5102="","",MAX(0,$E5102-MAX(0,SUMIFS(Тех_Движение!$G$2:$G$5111,Тех_Движение!$D$2:$D$5111,$C5102,Тех_Движение!$B$2:$B$5111,"&lt;="&amp;Настройки!$B$6)-$F5102)))</f>
        <v/>
      </c>
      <c r="K5102" s="21" t="e">
        <f>IF(OR($B5102="",K$3&lt;$D5102+Настройки!$B$7),0,MAX(0,$E5102-MAX(0,SUMIFS(Тех_Движение!$G$2:$G$5111,Тех_Движение!$D$2:$D$5111,$C5102,Тех_Движение!$B$2:$B$5111,"&lt;="&amp;K$3)-$F5102)))</f>
        <v>#VALUE!</v>
      </c>
      <c r="L5102" s="21" t="e">
        <f>IF(OR($B5102="",L$3&lt;$D5102+Настройки!$B$7),0,MAX(0,$E5102-MAX(0,SUMIFS(Тех_Движение!$G$2:$G$5111,Тех_Движение!$D$2:$D$5111,$C5102,Тех_Движение!$B$2:$B$5111,"&lt;="&amp;L$3)-$F5102)))</f>
        <v>#VALUE!</v>
      </c>
      <c r="M5102" s="21" t="e">
        <f>IF(OR($B5102="",M$3&lt;$D5102+Настройки!$B$7),0,MAX(0,$E5102-MAX(0,SUMIFS(Тех_Движение!$G$2:$G$5111,Тех_Движение!$D$2:$D$5111,$C5102,Тех_Движение!$B$2:$B$5111,"&lt;="&amp;M$3)-$F5102)))</f>
        <v>#VALUE!</v>
      </c>
      <c r="N5102" s="21" t="e">
        <f>IF(OR($B5102="",N$3&lt;$D5102+Настройки!$B$7),0,MAX(0,$E5102-MAX(0,SUMIFS(Тех_Движение!$G$2:$G$5111,Тех_Движение!$D$2:$D$5111,$C5102,Тех_Движение!$B$2:$B$5111,"&lt;="&amp;N$3)-$F5102)))</f>
        <v>#VALUE!</v>
      </c>
      <c r="O5102" s="21" t="e">
        <f>IF(OR($B5102="",O$3&lt;$D5102+Настройки!$B$7),0,MAX(0,$E5102-MAX(0,SUMIFS(Тех_Движение!$G$2:$G$5111,Тех_Движение!$D$2:$D$5111,$C5102,Тех_Движение!$B$2:$B$5111,"&lt;="&amp;O$3)-$F5102)))</f>
        <v>#VALUE!</v>
      </c>
      <c r="P5102" s="21" t="e">
        <f>IF(OR($B5102="",P$3&lt;$D5102+Настройки!$B$7),0,MAX(0,$E5102-MAX(0,SUMIFS(Тех_Движение!$G$2:$G$5111,Тех_Движение!$D$2:$D$5111,$C5102,Тех_Движение!$B$2:$B$5111,"&lt;="&amp;P$3)-$F5102)))</f>
        <v>#VALUE!</v>
      </c>
      <c r="Q5102" s="21" t="e">
        <f>IF(OR($B5102="",Q$3&lt;$D5102+Настройки!$B$7),0,MAX(0,$E5102-MAX(0,SUMIFS(Тех_Движение!$G$2:$G$5111,Тех_Движение!$D$2:$D$5111,$C5102,Тех_Движение!$B$2:$B$5111,"&lt;="&amp;Q$3)-$F5102)))</f>
        <v>#VALUE!</v>
      </c>
      <c r="R5102" s="21" t="str">
        <f t="shared" si="238"/>
        <v/>
      </c>
      <c r="S5102" s="23" t="str">
        <f>IF($B5102="","",VLOOKUP($C5102,Настройки!$A$11:$L$17,9,FALSE))</f>
        <v/>
      </c>
      <c r="T5102" s="23" t="str">
        <f t="shared" si="239"/>
        <v/>
      </c>
    </row>
    <row r="5103" spans="1:20" x14ac:dyDescent="0.3">
      <c r="A5103" s="20">
        <f>Тех_Движение!$A$5100</f>
        <v>5099</v>
      </c>
      <c r="B5103" s="20" t="str">
        <f>IF(Тех_Движение!$F$5100&gt;0,Тех_Движение!$I$5100,"")</f>
        <v/>
      </c>
      <c r="C5103" s="20" t="str">
        <f>IF($B5103="","",Тех_Движение!$D$5100)</f>
        <v/>
      </c>
      <c r="D5103" s="9" t="str">
        <f>IF($B5103="","",Тех_Движение!$B$5100)</f>
        <v/>
      </c>
      <c r="E5103" s="21" t="str">
        <f>IF($B5103="","",Тех_Движение!$F$5100)</f>
        <v/>
      </c>
      <c r="F5103" s="21" t="str">
        <f>IF($B5103="","",SUMIFS($E$5:$E5102,$C$5:$C5102,$C5103))</f>
        <v/>
      </c>
      <c r="G5103" s="21" t="str">
        <f>IF($B5103="","",MAX(0,$E5103-MAX(0,SUMIFS(Тех_Движение!$G$2:$G$5111,Тех_Движение!$D$2:$D$5111,$C5103,Тех_Движение!$B$2:$B$5111,"&lt;="&amp;Настройки!$B$5-1)-$F5103)))</f>
        <v/>
      </c>
      <c r="H5103" s="21" t="str">
        <f>IF($B5103="","",IF(AND($D5103&gt;=Настройки!$B$5,$D5103&lt;=Настройки!$B$6),$E5103,0))</f>
        <v/>
      </c>
      <c r="I5103" s="21" t="str">
        <f t="shared" si="237"/>
        <v/>
      </c>
      <c r="J5103" s="21" t="str">
        <f>IF($B5103="","",MAX(0,$E5103-MAX(0,SUMIFS(Тех_Движение!$G$2:$G$5111,Тех_Движение!$D$2:$D$5111,$C5103,Тех_Движение!$B$2:$B$5111,"&lt;="&amp;Настройки!$B$6)-$F5103)))</f>
        <v/>
      </c>
      <c r="K5103" s="21" t="e">
        <f>IF(OR($B5103="",K$3&lt;$D5103+Настройки!$B$7),0,MAX(0,$E5103-MAX(0,SUMIFS(Тех_Движение!$G$2:$G$5111,Тех_Движение!$D$2:$D$5111,$C5103,Тех_Движение!$B$2:$B$5111,"&lt;="&amp;K$3)-$F5103)))</f>
        <v>#VALUE!</v>
      </c>
      <c r="L5103" s="21" t="e">
        <f>IF(OR($B5103="",L$3&lt;$D5103+Настройки!$B$7),0,MAX(0,$E5103-MAX(0,SUMIFS(Тех_Движение!$G$2:$G$5111,Тех_Движение!$D$2:$D$5111,$C5103,Тех_Движение!$B$2:$B$5111,"&lt;="&amp;L$3)-$F5103)))</f>
        <v>#VALUE!</v>
      </c>
      <c r="M5103" s="21" t="e">
        <f>IF(OR($B5103="",M$3&lt;$D5103+Настройки!$B$7),0,MAX(0,$E5103-MAX(0,SUMIFS(Тех_Движение!$G$2:$G$5111,Тех_Движение!$D$2:$D$5111,$C5103,Тех_Движение!$B$2:$B$5111,"&lt;="&amp;M$3)-$F5103)))</f>
        <v>#VALUE!</v>
      </c>
      <c r="N5103" s="21" t="e">
        <f>IF(OR($B5103="",N$3&lt;$D5103+Настройки!$B$7),0,MAX(0,$E5103-MAX(0,SUMIFS(Тех_Движение!$G$2:$G$5111,Тех_Движение!$D$2:$D$5111,$C5103,Тех_Движение!$B$2:$B$5111,"&lt;="&amp;N$3)-$F5103)))</f>
        <v>#VALUE!</v>
      </c>
      <c r="O5103" s="21" t="e">
        <f>IF(OR($B5103="",O$3&lt;$D5103+Настройки!$B$7),0,MAX(0,$E5103-MAX(0,SUMIFS(Тех_Движение!$G$2:$G$5111,Тех_Движение!$D$2:$D$5111,$C5103,Тех_Движение!$B$2:$B$5111,"&lt;="&amp;O$3)-$F5103)))</f>
        <v>#VALUE!</v>
      </c>
      <c r="P5103" s="21" t="e">
        <f>IF(OR($B5103="",P$3&lt;$D5103+Настройки!$B$7),0,MAX(0,$E5103-MAX(0,SUMIFS(Тех_Движение!$G$2:$G$5111,Тех_Движение!$D$2:$D$5111,$C5103,Тех_Движение!$B$2:$B$5111,"&lt;="&amp;P$3)-$F5103)))</f>
        <v>#VALUE!</v>
      </c>
      <c r="Q5103" s="21" t="e">
        <f>IF(OR($B5103="",Q$3&lt;$D5103+Настройки!$B$7),0,MAX(0,$E5103-MAX(0,SUMIFS(Тех_Движение!$G$2:$G$5111,Тех_Движение!$D$2:$D$5111,$C5103,Тех_Движение!$B$2:$B$5111,"&lt;="&amp;Q$3)-$F5103)))</f>
        <v>#VALUE!</v>
      </c>
      <c r="R5103" s="21" t="str">
        <f t="shared" si="238"/>
        <v/>
      </c>
      <c r="S5103" s="23" t="str">
        <f>IF($B5103="","",VLOOKUP($C5103,Настройки!$A$11:$L$17,9,FALSE))</f>
        <v/>
      </c>
      <c r="T5103" s="23" t="str">
        <f t="shared" si="239"/>
        <v/>
      </c>
    </row>
    <row r="5104" spans="1:20" x14ac:dyDescent="0.3">
      <c r="A5104" s="20">
        <f>Тех_Движение!$A$5101</f>
        <v>5100</v>
      </c>
      <c r="B5104" s="20" t="str">
        <f>IF(Тех_Движение!$F$5101&gt;0,Тех_Движение!$I$5101,"")</f>
        <v/>
      </c>
      <c r="C5104" s="20" t="str">
        <f>IF($B5104="","",Тех_Движение!$D$5101)</f>
        <v/>
      </c>
      <c r="D5104" s="9" t="str">
        <f>IF($B5104="","",Тех_Движение!$B$5101)</f>
        <v/>
      </c>
      <c r="E5104" s="21" t="str">
        <f>IF($B5104="","",Тех_Движение!$F$5101)</f>
        <v/>
      </c>
      <c r="F5104" s="21" t="str">
        <f>IF($B5104="","",SUMIFS($E$5:$E5103,$C$5:$C5103,$C5104))</f>
        <v/>
      </c>
      <c r="G5104" s="21" t="str">
        <f>IF($B5104="","",MAX(0,$E5104-MAX(0,SUMIFS(Тех_Движение!$G$2:$G$5111,Тех_Движение!$D$2:$D$5111,$C5104,Тех_Движение!$B$2:$B$5111,"&lt;="&amp;Настройки!$B$5-1)-$F5104)))</f>
        <v/>
      </c>
      <c r="H5104" s="21" t="str">
        <f>IF($B5104="","",IF(AND($D5104&gt;=Настройки!$B$5,$D5104&lt;=Настройки!$B$6),$E5104,0))</f>
        <v/>
      </c>
      <c r="I5104" s="21" t="str">
        <f t="shared" si="237"/>
        <v/>
      </c>
      <c r="J5104" s="21" t="str">
        <f>IF($B5104="","",MAX(0,$E5104-MAX(0,SUMIFS(Тех_Движение!$G$2:$G$5111,Тех_Движение!$D$2:$D$5111,$C5104,Тех_Движение!$B$2:$B$5111,"&lt;="&amp;Настройки!$B$6)-$F5104)))</f>
        <v/>
      </c>
      <c r="K5104" s="21" t="e">
        <f>IF(OR($B5104="",K$3&lt;$D5104+Настройки!$B$7),0,MAX(0,$E5104-MAX(0,SUMIFS(Тех_Движение!$G$2:$G$5111,Тех_Движение!$D$2:$D$5111,$C5104,Тех_Движение!$B$2:$B$5111,"&lt;="&amp;K$3)-$F5104)))</f>
        <v>#VALUE!</v>
      </c>
      <c r="L5104" s="21" t="e">
        <f>IF(OR($B5104="",L$3&lt;$D5104+Настройки!$B$7),0,MAX(0,$E5104-MAX(0,SUMIFS(Тех_Движение!$G$2:$G$5111,Тех_Движение!$D$2:$D$5111,$C5104,Тех_Движение!$B$2:$B$5111,"&lt;="&amp;L$3)-$F5104)))</f>
        <v>#VALUE!</v>
      </c>
      <c r="M5104" s="21" t="e">
        <f>IF(OR($B5104="",M$3&lt;$D5104+Настройки!$B$7),0,MAX(0,$E5104-MAX(0,SUMIFS(Тех_Движение!$G$2:$G$5111,Тех_Движение!$D$2:$D$5111,$C5104,Тех_Движение!$B$2:$B$5111,"&lt;="&amp;M$3)-$F5104)))</f>
        <v>#VALUE!</v>
      </c>
      <c r="N5104" s="21" t="e">
        <f>IF(OR($B5104="",N$3&lt;$D5104+Настройки!$B$7),0,MAX(0,$E5104-MAX(0,SUMIFS(Тех_Движение!$G$2:$G$5111,Тех_Движение!$D$2:$D$5111,$C5104,Тех_Движение!$B$2:$B$5111,"&lt;="&amp;N$3)-$F5104)))</f>
        <v>#VALUE!</v>
      </c>
      <c r="O5104" s="21" t="e">
        <f>IF(OR($B5104="",O$3&lt;$D5104+Настройки!$B$7),0,MAX(0,$E5104-MAX(0,SUMIFS(Тех_Движение!$G$2:$G$5111,Тех_Движение!$D$2:$D$5111,$C5104,Тех_Движение!$B$2:$B$5111,"&lt;="&amp;O$3)-$F5104)))</f>
        <v>#VALUE!</v>
      </c>
      <c r="P5104" s="21" t="e">
        <f>IF(OR($B5104="",P$3&lt;$D5104+Настройки!$B$7),0,MAX(0,$E5104-MAX(0,SUMIFS(Тех_Движение!$G$2:$G$5111,Тех_Движение!$D$2:$D$5111,$C5104,Тех_Движение!$B$2:$B$5111,"&lt;="&amp;P$3)-$F5104)))</f>
        <v>#VALUE!</v>
      </c>
      <c r="Q5104" s="21" t="e">
        <f>IF(OR($B5104="",Q$3&lt;$D5104+Настройки!$B$7),0,MAX(0,$E5104-MAX(0,SUMIFS(Тех_Движение!$G$2:$G$5111,Тех_Движение!$D$2:$D$5111,$C5104,Тех_Движение!$B$2:$B$5111,"&lt;="&amp;Q$3)-$F5104)))</f>
        <v>#VALUE!</v>
      </c>
      <c r="R5104" s="21" t="str">
        <f t="shared" si="238"/>
        <v/>
      </c>
      <c r="S5104" s="23" t="str">
        <f>IF($B5104="","",VLOOKUP($C5104,Настройки!$A$11:$L$17,9,FALSE))</f>
        <v/>
      </c>
      <c r="T5104" s="23" t="str">
        <f t="shared" si="239"/>
        <v/>
      </c>
    </row>
    <row r="5105" spans="1:20" x14ac:dyDescent="0.3">
      <c r="A5105" s="20">
        <f>Тех_Движение!$A$5102</f>
        <v>5101</v>
      </c>
      <c r="B5105" s="20" t="str">
        <f>IF(Тех_Движение!$F$5102&gt;0,Тех_Движение!$I$5102,"")</f>
        <v/>
      </c>
      <c r="C5105" s="20" t="str">
        <f>IF($B5105="","",Тех_Движение!$D$5102)</f>
        <v/>
      </c>
      <c r="D5105" s="9" t="str">
        <f>IF($B5105="","",Тех_Движение!$B$5102)</f>
        <v/>
      </c>
      <c r="E5105" s="21" t="str">
        <f>IF($B5105="","",Тех_Движение!$F$5102)</f>
        <v/>
      </c>
      <c r="F5105" s="21" t="str">
        <f>IF($B5105="","",SUMIFS($E$5:$E5104,$C$5:$C5104,$C5105))</f>
        <v/>
      </c>
      <c r="G5105" s="21" t="str">
        <f>IF($B5105="","",MAX(0,$E5105-MAX(0,SUMIFS(Тех_Движение!$G$2:$G$5111,Тех_Движение!$D$2:$D$5111,$C5105,Тех_Движение!$B$2:$B$5111,"&lt;="&amp;Настройки!$B$5-1)-$F5105)))</f>
        <v/>
      </c>
      <c r="H5105" s="21" t="str">
        <f>IF($B5105="","",IF(AND($D5105&gt;=Настройки!$B$5,$D5105&lt;=Настройки!$B$6),$E5105,0))</f>
        <v/>
      </c>
      <c r="I5105" s="21" t="str">
        <f t="shared" si="237"/>
        <v/>
      </c>
      <c r="J5105" s="21" t="str">
        <f>IF($B5105="","",MAX(0,$E5105-MAX(0,SUMIFS(Тех_Движение!$G$2:$G$5111,Тех_Движение!$D$2:$D$5111,$C5105,Тех_Движение!$B$2:$B$5111,"&lt;="&amp;Настройки!$B$6)-$F5105)))</f>
        <v/>
      </c>
      <c r="K5105" s="21" t="e">
        <f>IF(OR($B5105="",K$3&lt;$D5105+Настройки!$B$7),0,MAX(0,$E5105-MAX(0,SUMIFS(Тех_Движение!$G$2:$G$5111,Тех_Движение!$D$2:$D$5111,$C5105,Тех_Движение!$B$2:$B$5111,"&lt;="&amp;K$3)-$F5105)))</f>
        <v>#VALUE!</v>
      </c>
      <c r="L5105" s="21" t="e">
        <f>IF(OR($B5105="",L$3&lt;$D5105+Настройки!$B$7),0,MAX(0,$E5105-MAX(0,SUMIFS(Тех_Движение!$G$2:$G$5111,Тех_Движение!$D$2:$D$5111,$C5105,Тех_Движение!$B$2:$B$5111,"&lt;="&amp;L$3)-$F5105)))</f>
        <v>#VALUE!</v>
      </c>
      <c r="M5105" s="21" t="e">
        <f>IF(OR($B5105="",M$3&lt;$D5105+Настройки!$B$7),0,MAX(0,$E5105-MAX(0,SUMIFS(Тех_Движение!$G$2:$G$5111,Тех_Движение!$D$2:$D$5111,$C5105,Тех_Движение!$B$2:$B$5111,"&lt;="&amp;M$3)-$F5105)))</f>
        <v>#VALUE!</v>
      </c>
      <c r="N5105" s="21" t="e">
        <f>IF(OR($B5105="",N$3&lt;$D5105+Настройки!$B$7),0,MAX(0,$E5105-MAX(0,SUMIFS(Тех_Движение!$G$2:$G$5111,Тех_Движение!$D$2:$D$5111,$C5105,Тех_Движение!$B$2:$B$5111,"&lt;="&amp;N$3)-$F5105)))</f>
        <v>#VALUE!</v>
      </c>
      <c r="O5105" s="21" t="e">
        <f>IF(OR($B5105="",O$3&lt;$D5105+Настройки!$B$7),0,MAX(0,$E5105-MAX(0,SUMIFS(Тех_Движение!$G$2:$G$5111,Тех_Движение!$D$2:$D$5111,$C5105,Тех_Движение!$B$2:$B$5111,"&lt;="&amp;O$3)-$F5105)))</f>
        <v>#VALUE!</v>
      </c>
      <c r="P5105" s="21" t="e">
        <f>IF(OR($B5105="",P$3&lt;$D5105+Настройки!$B$7),0,MAX(0,$E5105-MAX(0,SUMIFS(Тех_Движение!$G$2:$G$5111,Тех_Движение!$D$2:$D$5111,$C5105,Тех_Движение!$B$2:$B$5111,"&lt;="&amp;P$3)-$F5105)))</f>
        <v>#VALUE!</v>
      </c>
      <c r="Q5105" s="21" t="e">
        <f>IF(OR($B5105="",Q$3&lt;$D5105+Настройки!$B$7),0,MAX(0,$E5105-MAX(0,SUMIFS(Тех_Движение!$G$2:$G$5111,Тех_Движение!$D$2:$D$5111,$C5105,Тех_Движение!$B$2:$B$5111,"&lt;="&amp;Q$3)-$F5105)))</f>
        <v>#VALUE!</v>
      </c>
      <c r="R5105" s="21" t="str">
        <f t="shared" si="238"/>
        <v/>
      </c>
      <c r="S5105" s="23" t="str">
        <f>IF($B5105="","",VLOOKUP($C5105,Настройки!$A$11:$L$17,9,FALSE))</f>
        <v/>
      </c>
      <c r="T5105" s="23" t="str">
        <f t="shared" si="239"/>
        <v/>
      </c>
    </row>
    <row r="5106" spans="1:20" x14ac:dyDescent="0.3">
      <c r="A5106" s="20">
        <f>Тех_Движение!$A$5103</f>
        <v>5102</v>
      </c>
      <c r="B5106" s="20" t="str">
        <f>IF(Тех_Движение!$F$5103&gt;0,Тех_Движение!$I$5103,"")</f>
        <v/>
      </c>
      <c r="C5106" s="20" t="str">
        <f>IF($B5106="","",Тех_Движение!$D$5103)</f>
        <v/>
      </c>
      <c r="D5106" s="9" t="str">
        <f>IF($B5106="","",Тех_Движение!$B$5103)</f>
        <v/>
      </c>
      <c r="E5106" s="21" t="str">
        <f>IF($B5106="","",Тех_Движение!$F$5103)</f>
        <v/>
      </c>
      <c r="F5106" s="21" t="str">
        <f>IF($B5106="","",SUMIFS($E$5:$E5105,$C$5:$C5105,$C5106))</f>
        <v/>
      </c>
      <c r="G5106" s="21" t="str">
        <f>IF($B5106="","",MAX(0,$E5106-MAX(0,SUMIFS(Тех_Движение!$G$2:$G$5111,Тех_Движение!$D$2:$D$5111,$C5106,Тех_Движение!$B$2:$B$5111,"&lt;="&amp;Настройки!$B$5-1)-$F5106)))</f>
        <v/>
      </c>
      <c r="H5106" s="21" t="str">
        <f>IF($B5106="","",IF(AND($D5106&gt;=Настройки!$B$5,$D5106&lt;=Настройки!$B$6),$E5106,0))</f>
        <v/>
      </c>
      <c r="I5106" s="21" t="str">
        <f t="shared" si="237"/>
        <v/>
      </c>
      <c r="J5106" s="21" t="str">
        <f>IF($B5106="","",MAX(0,$E5106-MAX(0,SUMIFS(Тех_Движение!$G$2:$G$5111,Тех_Движение!$D$2:$D$5111,$C5106,Тех_Движение!$B$2:$B$5111,"&lt;="&amp;Настройки!$B$6)-$F5106)))</f>
        <v/>
      </c>
      <c r="K5106" s="21" t="e">
        <f>IF(OR($B5106="",K$3&lt;$D5106+Настройки!$B$7),0,MAX(0,$E5106-MAX(0,SUMIFS(Тех_Движение!$G$2:$G$5111,Тех_Движение!$D$2:$D$5111,$C5106,Тех_Движение!$B$2:$B$5111,"&lt;="&amp;K$3)-$F5106)))</f>
        <v>#VALUE!</v>
      </c>
      <c r="L5106" s="21" t="e">
        <f>IF(OR($B5106="",L$3&lt;$D5106+Настройки!$B$7),0,MAX(0,$E5106-MAX(0,SUMIFS(Тех_Движение!$G$2:$G$5111,Тех_Движение!$D$2:$D$5111,$C5106,Тех_Движение!$B$2:$B$5111,"&lt;="&amp;L$3)-$F5106)))</f>
        <v>#VALUE!</v>
      </c>
      <c r="M5106" s="21" t="e">
        <f>IF(OR($B5106="",M$3&lt;$D5106+Настройки!$B$7),0,MAX(0,$E5106-MAX(0,SUMIFS(Тех_Движение!$G$2:$G$5111,Тех_Движение!$D$2:$D$5111,$C5106,Тех_Движение!$B$2:$B$5111,"&lt;="&amp;M$3)-$F5106)))</f>
        <v>#VALUE!</v>
      </c>
      <c r="N5106" s="21" t="e">
        <f>IF(OR($B5106="",N$3&lt;$D5106+Настройки!$B$7),0,MAX(0,$E5106-MAX(0,SUMIFS(Тех_Движение!$G$2:$G$5111,Тех_Движение!$D$2:$D$5111,$C5106,Тех_Движение!$B$2:$B$5111,"&lt;="&amp;N$3)-$F5106)))</f>
        <v>#VALUE!</v>
      </c>
      <c r="O5106" s="21" t="e">
        <f>IF(OR($B5106="",O$3&lt;$D5106+Настройки!$B$7),0,MAX(0,$E5106-MAX(0,SUMIFS(Тех_Движение!$G$2:$G$5111,Тех_Движение!$D$2:$D$5111,$C5106,Тех_Движение!$B$2:$B$5111,"&lt;="&amp;O$3)-$F5106)))</f>
        <v>#VALUE!</v>
      </c>
      <c r="P5106" s="21" t="e">
        <f>IF(OR($B5106="",P$3&lt;$D5106+Настройки!$B$7),0,MAX(0,$E5106-MAX(0,SUMIFS(Тех_Движение!$G$2:$G$5111,Тех_Движение!$D$2:$D$5111,$C5106,Тех_Движение!$B$2:$B$5111,"&lt;="&amp;P$3)-$F5106)))</f>
        <v>#VALUE!</v>
      </c>
      <c r="Q5106" s="21" t="e">
        <f>IF(OR($B5106="",Q$3&lt;$D5106+Настройки!$B$7),0,MAX(0,$E5106-MAX(0,SUMIFS(Тех_Движение!$G$2:$G$5111,Тех_Движение!$D$2:$D$5111,$C5106,Тех_Движение!$B$2:$B$5111,"&lt;="&amp;Q$3)-$F5106)))</f>
        <v>#VALUE!</v>
      </c>
      <c r="R5106" s="21" t="str">
        <f t="shared" si="238"/>
        <v/>
      </c>
      <c r="S5106" s="23" t="str">
        <f>IF($B5106="","",VLOOKUP($C5106,Настройки!$A$11:$L$17,9,FALSE))</f>
        <v/>
      </c>
      <c r="T5106" s="23" t="str">
        <f t="shared" si="239"/>
        <v/>
      </c>
    </row>
    <row r="5107" spans="1:20" x14ac:dyDescent="0.3">
      <c r="A5107" s="20">
        <f>Тех_Движение!$A$5104</f>
        <v>5103</v>
      </c>
      <c r="B5107" s="20" t="str">
        <f>IF(Тех_Движение!$F$5104&gt;0,Тех_Движение!$I$5104,"")</f>
        <v/>
      </c>
      <c r="C5107" s="20" t="str">
        <f>IF($B5107="","",Тех_Движение!$D$5104)</f>
        <v/>
      </c>
      <c r="D5107" s="9" t="str">
        <f>IF($B5107="","",Тех_Движение!$B$5104)</f>
        <v/>
      </c>
      <c r="E5107" s="21" t="str">
        <f>IF($B5107="","",Тех_Движение!$F$5104)</f>
        <v/>
      </c>
      <c r="F5107" s="21" t="str">
        <f>IF($B5107="","",SUMIFS($E$5:$E5106,$C$5:$C5106,$C5107))</f>
        <v/>
      </c>
      <c r="G5107" s="21" t="str">
        <f>IF($B5107="","",MAX(0,$E5107-MAX(0,SUMIFS(Тех_Движение!$G$2:$G$5111,Тех_Движение!$D$2:$D$5111,$C5107,Тех_Движение!$B$2:$B$5111,"&lt;="&amp;Настройки!$B$5-1)-$F5107)))</f>
        <v/>
      </c>
      <c r="H5107" s="21" t="str">
        <f>IF($B5107="","",IF(AND($D5107&gt;=Настройки!$B$5,$D5107&lt;=Настройки!$B$6),$E5107,0))</f>
        <v/>
      </c>
      <c r="I5107" s="21" t="str">
        <f t="shared" si="237"/>
        <v/>
      </c>
      <c r="J5107" s="21" t="str">
        <f>IF($B5107="","",MAX(0,$E5107-MAX(0,SUMIFS(Тех_Движение!$G$2:$G$5111,Тех_Движение!$D$2:$D$5111,$C5107,Тех_Движение!$B$2:$B$5111,"&lt;="&amp;Настройки!$B$6)-$F5107)))</f>
        <v/>
      </c>
      <c r="K5107" s="21" t="e">
        <f>IF(OR($B5107="",K$3&lt;$D5107+Настройки!$B$7),0,MAX(0,$E5107-MAX(0,SUMIFS(Тех_Движение!$G$2:$G$5111,Тех_Движение!$D$2:$D$5111,$C5107,Тех_Движение!$B$2:$B$5111,"&lt;="&amp;K$3)-$F5107)))</f>
        <v>#VALUE!</v>
      </c>
      <c r="L5107" s="21" t="e">
        <f>IF(OR($B5107="",L$3&lt;$D5107+Настройки!$B$7),0,MAX(0,$E5107-MAX(0,SUMIFS(Тех_Движение!$G$2:$G$5111,Тех_Движение!$D$2:$D$5111,$C5107,Тех_Движение!$B$2:$B$5111,"&lt;="&amp;L$3)-$F5107)))</f>
        <v>#VALUE!</v>
      </c>
      <c r="M5107" s="21" t="e">
        <f>IF(OR($B5107="",M$3&lt;$D5107+Настройки!$B$7),0,MAX(0,$E5107-MAX(0,SUMIFS(Тех_Движение!$G$2:$G$5111,Тех_Движение!$D$2:$D$5111,$C5107,Тех_Движение!$B$2:$B$5111,"&lt;="&amp;M$3)-$F5107)))</f>
        <v>#VALUE!</v>
      </c>
      <c r="N5107" s="21" t="e">
        <f>IF(OR($B5107="",N$3&lt;$D5107+Настройки!$B$7),0,MAX(0,$E5107-MAX(0,SUMIFS(Тех_Движение!$G$2:$G$5111,Тех_Движение!$D$2:$D$5111,$C5107,Тех_Движение!$B$2:$B$5111,"&lt;="&amp;N$3)-$F5107)))</f>
        <v>#VALUE!</v>
      </c>
      <c r="O5107" s="21" t="e">
        <f>IF(OR($B5107="",O$3&lt;$D5107+Настройки!$B$7),0,MAX(0,$E5107-MAX(0,SUMIFS(Тех_Движение!$G$2:$G$5111,Тех_Движение!$D$2:$D$5111,$C5107,Тех_Движение!$B$2:$B$5111,"&lt;="&amp;O$3)-$F5107)))</f>
        <v>#VALUE!</v>
      </c>
      <c r="P5107" s="21" t="e">
        <f>IF(OR($B5107="",P$3&lt;$D5107+Настройки!$B$7),0,MAX(0,$E5107-MAX(0,SUMIFS(Тех_Движение!$G$2:$G$5111,Тех_Движение!$D$2:$D$5111,$C5107,Тех_Движение!$B$2:$B$5111,"&lt;="&amp;P$3)-$F5107)))</f>
        <v>#VALUE!</v>
      </c>
      <c r="Q5107" s="21" t="e">
        <f>IF(OR($B5107="",Q$3&lt;$D5107+Настройки!$B$7),0,MAX(0,$E5107-MAX(0,SUMIFS(Тех_Движение!$G$2:$G$5111,Тех_Движение!$D$2:$D$5111,$C5107,Тех_Движение!$B$2:$B$5111,"&lt;="&amp;Q$3)-$F5107)))</f>
        <v>#VALUE!</v>
      </c>
      <c r="R5107" s="21" t="str">
        <f t="shared" si="238"/>
        <v/>
      </c>
      <c r="S5107" s="23" t="str">
        <f>IF($B5107="","",VLOOKUP($C5107,Настройки!$A$11:$L$17,9,FALSE))</f>
        <v/>
      </c>
      <c r="T5107" s="23" t="str">
        <f t="shared" si="239"/>
        <v/>
      </c>
    </row>
    <row r="5108" spans="1:20" x14ac:dyDescent="0.3">
      <c r="A5108" s="20">
        <f>Тех_Движение!$A$5105</f>
        <v>5104</v>
      </c>
      <c r="B5108" s="20" t="str">
        <f>IF(Тех_Движение!$F$5105&gt;0,Тех_Движение!$I$5105,"")</f>
        <v/>
      </c>
      <c r="C5108" s="20" t="str">
        <f>IF($B5108="","",Тех_Движение!$D$5105)</f>
        <v/>
      </c>
      <c r="D5108" s="9" t="str">
        <f>IF($B5108="","",Тех_Движение!$B$5105)</f>
        <v/>
      </c>
      <c r="E5108" s="21" t="str">
        <f>IF($B5108="","",Тех_Движение!$F$5105)</f>
        <v/>
      </c>
      <c r="F5108" s="21" t="str">
        <f>IF($B5108="","",SUMIFS($E$5:$E5107,$C$5:$C5107,$C5108))</f>
        <v/>
      </c>
      <c r="G5108" s="21" t="str">
        <f>IF($B5108="","",MAX(0,$E5108-MAX(0,SUMIFS(Тех_Движение!$G$2:$G$5111,Тех_Движение!$D$2:$D$5111,$C5108,Тех_Движение!$B$2:$B$5111,"&lt;="&amp;Настройки!$B$5-1)-$F5108)))</f>
        <v/>
      </c>
      <c r="H5108" s="21" t="str">
        <f>IF($B5108="","",IF(AND($D5108&gt;=Настройки!$B$5,$D5108&lt;=Настройки!$B$6),$E5108,0))</f>
        <v/>
      </c>
      <c r="I5108" s="21" t="str">
        <f t="shared" si="237"/>
        <v/>
      </c>
      <c r="J5108" s="21" t="str">
        <f>IF($B5108="","",MAX(0,$E5108-MAX(0,SUMIFS(Тех_Движение!$G$2:$G$5111,Тех_Движение!$D$2:$D$5111,$C5108,Тех_Движение!$B$2:$B$5111,"&lt;="&amp;Настройки!$B$6)-$F5108)))</f>
        <v/>
      </c>
      <c r="K5108" s="21" t="e">
        <f>IF(OR($B5108="",K$3&lt;$D5108+Настройки!$B$7),0,MAX(0,$E5108-MAX(0,SUMIFS(Тех_Движение!$G$2:$G$5111,Тех_Движение!$D$2:$D$5111,$C5108,Тех_Движение!$B$2:$B$5111,"&lt;="&amp;K$3)-$F5108)))</f>
        <v>#VALUE!</v>
      </c>
      <c r="L5108" s="21" t="e">
        <f>IF(OR($B5108="",L$3&lt;$D5108+Настройки!$B$7),0,MAX(0,$E5108-MAX(0,SUMIFS(Тех_Движение!$G$2:$G$5111,Тех_Движение!$D$2:$D$5111,$C5108,Тех_Движение!$B$2:$B$5111,"&lt;="&amp;L$3)-$F5108)))</f>
        <v>#VALUE!</v>
      </c>
      <c r="M5108" s="21" t="e">
        <f>IF(OR($B5108="",M$3&lt;$D5108+Настройки!$B$7),0,MAX(0,$E5108-MAX(0,SUMIFS(Тех_Движение!$G$2:$G$5111,Тех_Движение!$D$2:$D$5111,$C5108,Тех_Движение!$B$2:$B$5111,"&lt;="&amp;M$3)-$F5108)))</f>
        <v>#VALUE!</v>
      </c>
      <c r="N5108" s="21" t="e">
        <f>IF(OR($B5108="",N$3&lt;$D5108+Настройки!$B$7),0,MAX(0,$E5108-MAX(0,SUMIFS(Тех_Движение!$G$2:$G$5111,Тех_Движение!$D$2:$D$5111,$C5108,Тех_Движение!$B$2:$B$5111,"&lt;="&amp;N$3)-$F5108)))</f>
        <v>#VALUE!</v>
      </c>
      <c r="O5108" s="21" t="e">
        <f>IF(OR($B5108="",O$3&lt;$D5108+Настройки!$B$7),0,MAX(0,$E5108-MAX(0,SUMIFS(Тех_Движение!$G$2:$G$5111,Тех_Движение!$D$2:$D$5111,$C5108,Тех_Движение!$B$2:$B$5111,"&lt;="&amp;O$3)-$F5108)))</f>
        <v>#VALUE!</v>
      </c>
      <c r="P5108" s="21" t="e">
        <f>IF(OR($B5108="",P$3&lt;$D5108+Настройки!$B$7),0,MAX(0,$E5108-MAX(0,SUMIFS(Тех_Движение!$G$2:$G$5111,Тех_Движение!$D$2:$D$5111,$C5108,Тех_Движение!$B$2:$B$5111,"&lt;="&amp;P$3)-$F5108)))</f>
        <v>#VALUE!</v>
      </c>
      <c r="Q5108" s="21" t="e">
        <f>IF(OR($B5108="",Q$3&lt;$D5108+Настройки!$B$7),0,MAX(0,$E5108-MAX(0,SUMIFS(Тех_Движение!$G$2:$G$5111,Тех_Движение!$D$2:$D$5111,$C5108,Тех_Движение!$B$2:$B$5111,"&lt;="&amp;Q$3)-$F5108)))</f>
        <v>#VALUE!</v>
      </c>
      <c r="R5108" s="21" t="str">
        <f t="shared" si="238"/>
        <v/>
      </c>
      <c r="S5108" s="23" t="str">
        <f>IF($B5108="","",VLOOKUP($C5108,Настройки!$A$11:$L$17,9,FALSE))</f>
        <v/>
      </c>
      <c r="T5108" s="23" t="str">
        <f t="shared" si="239"/>
        <v/>
      </c>
    </row>
    <row r="5109" spans="1:20" x14ac:dyDescent="0.3">
      <c r="A5109" s="20">
        <f>Тех_Движение!$A$5106</f>
        <v>5105</v>
      </c>
      <c r="B5109" s="20" t="str">
        <f>IF(Тех_Движение!$F$5106&gt;0,Тех_Движение!$I$5106,"")</f>
        <v/>
      </c>
      <c r="C5109" s="20" t="str">
        <f>IF($B5109="","",Тех_Движение!$D$5106)</f>
        <v/>
      </c>
      <c r="D5109" s="9" t="str">
        <f>IF($B5109="","",Тех_Движение!$B$5106)</f>
        <v/>
      </c>
      <c r="E5109" s="21" t="str">
        <f>IF($B5109="","",Тех_Движение!$F$5106)</f>
        <v/>
      </c>
      <c r="F5109" s="21" t="str">
        <f>IF($B5109="","",SUMIFS($E$5:$E5108,$C$5:$C5108,$C5109))</f>
        <v/>
      </c>
      <c r="G5109" s="21" t="str">
        <f>IF($B5109="","",MAX(0,$E5109-MAX(0,SUMIFS(Тех_Движение!$G$2:$G$5111,Тех_Движение!$D$2:$D$5111,$C5109,Тех_Движение!$B$2:$B$5111,"&lt;="&amp;Настройки!$B$5-1)-$F5109)))</f>
        <v/>
      </c>
      <c r="H5109" s="21" t="str">
        <f>IF($B5109="","",IF(AND($D5109&gt;=Настройки!$B$5,$D5109&lt;=Настройки!$B$6),$E5109,0))</f>
        <v/>
      </c>
      <c r="I5109" s="21" t="str">
        <f t="shared" si="237"/>
        <v/>
      </c>
      <c r="J5109" s="21" t="str">
        <f>IF($B5109="","",MAX(0,$E5109-MAX(0,SUMIFS(Тех_Движение!$G$2:$G$5111,Тех_Движение!$D$2:$D$5111,$C5109,Тех_Движение!$B$2:$B$5111,"&lt;="&amp;Настройки!$B$6)-$F5109)))</f>
        <v/>
      </c>
      <c r="K5109" s="21" t="e">
        <f>IF(OR($B5109="",K$3&lt;$D5109+Настройки!$B$7),0,MAX(0,$E5109-MAX(0,SUMIFS(Тех_Движение!$G$2:$G$5111,Тех_Движение!$D$2:$D$5111,$C5109,Тех_Движение!$B$2:$B$5111,"&lt;="&amp;K$3)-$F5109)))</f>
        <v>#VALUE!</v>
      </c>
      <c r="L5109" s="21" t="e">
        <f>IF(OR($B5109="",L$3&lt;$D5109+Настройки!$B$7),0,MAX(0,$E5109-MAX(0,SUMIFS(Тех_Движение!$G$2:$G$5111,Тех_Движение!$D$2:$D$5111,$C5109,Тех_Движение!$B$2:$B$5111,"&lt;="&amp;L$3)-$F5109)))</f>
        <v>#VALUE!</v>
      </c>
      <c r="M5109" s="21" t="e">
        <f>IF(OR($B5109="",M$3&lt;$D5109+Настройки!$B$7),0,MAX(0,$E5109-MAX(0,SUMIFS(Тех_Движение!$G$2:$G$5111,Тех_Движение!$D$2:$D$5111,$C5109,Тех_Движение!$B$2:$B$5111,"&lt;="&amp;M$3)-$F5109)))</f>
        <v>#VALUE!</v>
      </c>
      <c r="N5109" s="21" t="e">
        <f>IF(OR($B5109="",N$3&lt;$D5109+Настройки!$B$7),0,MAX(0,$E5109-MAX(0,SUMIFS(Тех_Движение!$G$2:$G$5111,Тех_Движение!$D$2:$D$5111,$C5109,Тех_Движение!$B$2:$B$5111,"&lt;="&amp;N$3)-$F5109)))</f>
        <v>#VALUE!</v>
      </c>
      <c r="O5109" s="21" t="e">
        <f>IF(OR($B5109="",O$3&lt;$D5109+Настройки!$B$7),0,MAX(0,$E5109-MAX(0,SUMIFS(Тех_Движение!$G$2:$G$5111,Тех_Движение!$D$2:$D$5111,$C5109,Тех_Движение!$B$2:$B$5111,"&lt;="&amp;O$3)-$F5109)))</f>
        <v>#VALUE!</v>
      </c>
      <c r="P5109" s="21" t="e">
        <f>IF(OR($B5109="",P$3&lt;$D5109+Настройки!$B$7),0,MAX(0,$E5109-MAX(0,SUMIFS(Тех_Движение!$G$2:$G$5111,Тех_Движение!$D$2:$D$5111,$C5109,Тех_Движение!$B$2:$B$5111,"&lt;="&amp;P$3)-$F5109)))</f>
        <v>#VALUE!</v>
      </c>
      <c r="Q5109" s="21" t="e">
        <f>IF(OR($B5109="",Q$3&lt;$D5109+Настройки!$B$7),0,MAX(0,$E5109-MAX(0,SUMIFS(Тех_Движение!$G$2:$G$5111,Тех_Движение!$D$2:$D$5111,$C5109,Тех_Движение!$B$2:$B$5111,"&lt;="&amp;Q$3)-$F5109)))</f>
        <v>#VALUE!</v>
      </c>
      <c r="R5109" s="21" t="str">
        <f t="shared" si="238"/>
        <v/>
      </c>
      <c r="S5109" s="23" t="str">
        <f>IF($B5109="","",VLOOKUP($C5109,Настройки!$A$11:$L$17,9,FALSE))</f>
        <v/>
      </c>
      <c r="T5109" s="23" t="str">
        <f t="shared" si="239"/>
        <v/>
      </c>
    </row>
    <row r="5110" spans="1:20" x14ac:dyDescent="0.3">
      <c r="A5110" s="20">
        <f>Тех_Движение!$A$5107</f>
        <v>5106</v>
      </c>
      <c r="B5110" s="20" t="str">
        <f>IF(Тех_Движение!$F$5107&gt;0,Тех_Движение!$I$5107,"")</f>
        <v/>
      </c>
      <c r="C5110" s="20" t="str">
        <f>IF($B5110="","",Тех_Движение!$D$5107)</f>
        <v/>
      </c>
      <c r="D5110" s="9" t="str">
        <f>IF($B5110="","",Тех_Движение!$B$5107)</f>
        <v/>
      </c>
      <c r="E5110" s="21" t="str">
        <f>IF($B5110="","",Тех_Движение!$F$5107)</f>
        <v/>
      </c>
      <c r="F5110" s="21" t="str">
        <f>IF($B5110="","",SUMIFS($E$5:$E5109,$C$5:$C5109,$C5110))</f>
        <v/>
      </c>
      <c r="G5110" s="21" t="str">
        <f>IF($B5110="","",MAX(0,$E5110-MAX(0,SUMIFS(Тех_Движение!$G$2:$G$5111,Тех_Движение!$D$2:$D$5111,$C5110,Тех_Движение!$B$2:$B$5111,"&lt;="&amp;Настройки!$B$5-1)-$F5110)))</f>
        <v/>
      </c>
      <c r="H5110" s="21" t="str">
        <f>IF($B5110="","",IF(AND($D5110&gt;=Настройки!$B$5,$D5110&lt;=Настройки!$B$6),$E5110,0))</f>
        <v/>
      </c>
      <c r="I5110" s="21" t="str">
        <f t="shared" si="237"/>
        <v/>
      </c>
      <c r="J5110" s="21" t="str">
        <f>IF($B5110="","",MAX(0,$E5110-MAX(0,SUMIFS(Тех_Движение!$G$2:$G$5111,Тех_Движение!$D$2:$D$5111,$C5110,Тех_Движение!$B$2:$B$5111,"&lt;="&amp;Настройки!$B$6)-$F5110)))</f>
        <v/>
      </c>
      <c r="K5110" s="21" t="e">
        <f>IF(OR($B5110="",K$3&lt;$D5110+Настройки!$B$7),0,MAX(0,$E5110-MAX(0,SUMIFS(Тех_Движение!$G$2:$G$5111,Тех_Движение!$D$2:$D$5111,$C5110,Тех_Движение!$B$2:$B$5111,"&lt;="&amp;K$3)-$F5110)))</f>
        <v>#VALUE!</v>
      </c>
      <c r="L5110" s="21" t="e">
        <f>IF(OR($B5110="",L$3&lt;$D5110+Настройки!$B$7),0,MAX(0,$E5110-MAX(0,SUMIFS(Тех_Движение!$G$2:$G$5111,Тех_Движение!$D$2:$D$5111,$C5110,Тех_Движение!$B$2:$B$5111,"&lt;="&amp;L$3)-$F5110)))</f>
        <v>#VALUE!</v>
      </c>
      <c r="M5110" s="21" t="e">
        <f>IF(OR($B5110="",M$3&lt;$D5110+Настройки!$B$7),0,MAX(0,$E5110-MAX(0,SUMIFS(Тех_Движение!$G$2:$G$5111,Тех_Движение!$D$2:$D$5111,$C5110,Тех_Движение!$B$2:$B$5111,"&lt;="&amp;M$3)-$F5110)))</f>
        <v>#VALUE!</v>
      </c>
      <c r="N5110" s="21" t="e">
        <f>IF(OR($B5110="",N$3&lt;$D5110+Настройки!$B$7),0,MAX(0,$E5110-MAX(0,SUMIFS(Тех_Движение!$G$2:$G$5111,Тех_Движение!$D$2:$D$5111,$C5110,Тех_Движение!$B$2:$B$5111,"&lt;="&amp;N$3)-$F5110)))</f>
        <v>#VALUE!</v>
      </c>
      <c r="O5110" s="21" t="e">
        <f>IF(OR($B5110="",O$3&lt;$D5110+Настройки!$B$7),0,MAX(0,$E5110-MAX(0,SUMIFS(Тех_Движение!$G$2:$G$5111,Тех_Движение!$D$2:$D$5111,$C5110,Тех_Движение!$B$2:$B$5111,"&lt;="&amp;O$3)-$F5110)))</f>
        <v>#VALUE!</v>
      </c>
      <c r="P5110" s="21" t="e">
        <f>IF(OR($B5110="",P$3&lt;$D5110+Настройки!$B$7),0,MAX(0,$E5110-MAX(0,SUMIFS(Тех_Движение!$G$2:$G$5111,Тех_Движение!$D$2:$D$5111,$C5110,Тех_Движение!$B$2:$B$5111,"&lt;="&amp;P$3)-$F5110)))</f>
        <v>#VALUE!</v>
      </c>
      <c r="Q5110" s="21" t="e">
        <f>IF(OR($B5110="",Q$3&lt;$D5110+Настройки!$B$7),0,MAX(0,$E5110-MAX(0,SUMIFS(Тех_Движение!$G$2:$G$5111,Тех_Движение!$D$2:$D$5111,$C5110,Тех_Движение!$B$2:$B$5111,"&lt;="&amp;Q$3)-$F5110)))</f>
        <v>#VALUE!</v>
      </c>
      <c r="R5110" s="21" t="str">
        <f t="shared" si="238"/>
        <v/>
      </c>
      <c r="S5110" s="23" t="str">
        <f>IF($B5110="","",VLOOKUP($C5110,Настройки!$A$11:$L$17,9,FALSE))</f>
        <v/>
      </c>
      <c r="T5110" s="23" t="str">
        <f t="shared" si="239"/>
        <v/>
      </c>
    </row>
    <row r="5111" spans="1:20" x14ac:dyDescent="0.3">
      <c r="A5111" s="20">
        <f>Тех_Движение!$A$5108</f>
        <v>5107</v>
      </c>
      <c r="B5111" s="20" t="str">
        <f>IF(Тех_Движение!$F$5108&gt;0,Тех_Движение!$I$5108,"")</f>
        <v/>
      </c>
      <c r="C5111" s="20" t="str">
        <f>IF($B5111="","",Тех_Движение!$D$5108)</f>
        <v/>
      </c>
      <c r="D5111" s="9" t="str">
        <f>IF($B5111="","",Тех_Движение!$B$5108)</f>
        <v/>
      </c>
      <c r="E5111" s="21" t="str">
        <f>IF($B5111="","",Тех_Движение!$F$5108)</f>
        <v/>
      </c>
      <c r="F5111" s="21" t="str">
        <f>IF($B5111="","",SUMIFS($E$5:$E5110,$C$5:$C5110,$C5111))</f>
        <v/>
      </c>
      <c r="G5111" s="21" t="str">
        <f>IF($B5111="","",MAX(0,$E5111-MAX(0,SUMIFS(Тех_Движение!$G$2:$G$5111,Тех_Движение!$D$2:$D$5111,$C5111,Тех_Движение!$B$2:$B$5111,"&lt;="&amp;Настройки!$B$5-1)-$F5111)))</f>
        <v/>
      </c>
      <c r="H5111" s="21" t="str">
        <f>IF($B5111="","",IF(AND($D5111&gt;=Настройки!$B$5,$D5111&lt;=Настройки!$B$6),$E5111,0))</f>
        <v/>
      </c>
      <c r="I5111" s="21" t="str">
        <f t="shared" si="237"/>
        <v/>
      </c>
      <c r="J5111" s="21" t="str">
        <f>IF($B5111="","",MAX(0,$E5111-MAX(0,SUMIFS(Тех_Движение!$G$2:$G$5111,Тех_Движение!$D$2:$D$5111,$C5111,Тех_Движение!$B$2:$B$5111,"&lt;="&amp;Настройки!$B$6)-$F5111)))</f>
        <v/>
      </c>
      <c r="K5111" s="21" t="e">
        <f>IF(OR($B5111="",K$3&lt;$D5111+Настройки!$B$7),0,MAX(0,$E5111-MAX(0,SUMIFS(Тех_Движение!$G$2:$G$5111,Тех_Движение!$D$2:$D$5111,$C5111,Тех_Движение!$B$2:$B$5111,"&lt;="&amp;K$3)-$F5111)))</f>
        <v>#VALUE!</v>
      </c>
      <c r="L5111" s="21" t="e">
        <f>IF(OR($B5111="",L$3&lt;$D5111+Настройки!$B$7),0,MAX(0,$E5111-MAX(0,SUMIFS(Тех_Движение!$G$2:$G$5111,Тех_Движение!$D$2:$D$5111,$C5111,Тех_Движение!$B$2:$B$5111,"&lt;="&amp;L$3)-$F5111)))</f>
        <v>#VALUE!</v>
      </c>
      <c r="M5111" s="21" t="e">
        <f>IF(OR($B5111="",M$3&lt;$D5111+Настройки!$B$7),0,MAX(0,$E5111-MAX(0,SUMIFS(Тех_Движение!$G$2:$G$5111,Тех_Движение!$D$2:$D$5111,$C5111,Тех_Движение!$B$2:$B$5111,"&lt;="&amp;M$3)-$F5111)))</f>
        <v>#VALUE!</v>
      </c>
      <c r="N5111" s="21" t="e">
        <f>IF(OR($B5111="",N$3&lt;$D5111+Настройки!$B$7),0,MAX(0,$E5111-MAX(0,SUMIFS(Тех_Движение!$G$2:$G$5111,Тех_Движение!$D$2:$D$5111,$C5111,Тех_Движение!$B$2:$B$5111,"&lt;="&amp;N$3)-$F5111)))</f>
        <v>#VALUE!</v>
      </c>
      <c r="O5111" s="21" t="e">
        <f>IF(OR($B5111="",O$3&lt;$D5111+Настройки!$B$7),0,MAX(0,$E5111-MAX(0,SUMIFS(Тех_Движение!$G$2:$G$5111,Тех_Движение!$D$2:$D$5111,$C5111,Тех_Движение!$B$2:$B$5111,"&lt;="&amp;O$3)-$F5111)))</f>
        <v>#VALUE!</v>
      </c>
      <c r="P5111" s="21" t="e">
        <f>IF(OR($B5111="",P$3&lt;$D5111+Настройки!$B$7),0,MAX(0,$E5111-MAX(0,SUMIFS(Тех_Движение!$G$2:$G$5111,Тех_Движение!$D$2:$D$5111,$C5111,Тех_Движение!$B$2:$B$5111,"&lt;="&amp;P$3)-$F5111)))</f>
        <v>#VALUE!</v>
      </c>
      <c r="Q5111" s="21" t="e">
        <f>IF(OR($B5111="",Q$3&lt;$D5111+Настройки!$B$7),0,MAX(0,$E5111-MAX(0,SUMIFS(Тех_Движение!$G$2:$G$5111,Тех_Движение!$D$2:$D$5111,$C5111,Тех_Движение!$B$2:$B$5111,"&lt;="&amp;Q$3)-$F5111)))</f>
        <v>#VALUE!</v>
      </c>
      <c r="R5111" s="21" t="str">
        <f t="shared" si="238"/>
        <v/>
      </c>
      <c r="S5111" s="23" t="str">
        <f>IF($B5111="","",VLOOKUP($C5111,Настройки!$A$11:$L$17,9,FALSE))</f>
        <v/>
      </c>
      <c r="T5111" s="23" t="str">
        <f t="shared" si="239"/>
        <v/>
      </c>
    </row>
    <row r="5112" spans="1:20" x14ac:dyDescent="0.3">
      <c r="A5112" s="20">
        <f>Тех_Движение!$A$5109</f>
        <v>5108</v>
      </c>
      <c r="B5112" s="20" t="str">
        <f>IF(Тех_Движение!$F$5109&gt;0,Тех_Движение!$I$5109,"")</f>
        <v/>
      </c>
      <c r="C5112" s="20" t="str">
        <f>IF($B5112="","",Тех_Движение!$D$5109)</f>
        <v/>
      </c>
      <c r="D5112" s="9" t="str">
        <f>IF($B5112="","",Тех_Движение!$B$5109)</f>
        <v/>
      </c>
      <c r="E5112" s="21" t="str">
        <f>IF($B5112="","",Тех_Движение!$F$5109)</f>
        <v/>
      </c>
      <c r="F5112" s="21" t="str">
        <f>IF($B5112="","",SUMIFS($E$5:$E5111,$C$5:$C5111,$C5112))</f>
        <v/>
      </c>
      <c r="G5112" s="21" t="str">
        <f>IF($B5112="","",MAX(0,$E5112-MAX(0,SUMIFS(Тех_Движение!$G$2:$G$5111,Тех_Движение!$D$2:$D$5111,$C5112,Тех_Движение!$B$2:$B$5111,"&lt;="&amp;Настройки!$B$5-1)-$F5112)))</f>
        <v/>
      </c>
      <c r="H5112" s="21" t="str">
        <f>IF($B5112="","",IF(AND($D5112&gt;=Настройки!$B$5,$D5112&lt;=Настройки!$B$6),$E5112,0))</f>
        <v/>
      </c>
      <c r="I5112" s="21" t="str">
        <f t="shared" si="237"/>
        <v/>
      </c>
      <c r="J5112" s="21" t="str">
        <f>IF($B5112="","",MAX(0,$E5112-MAX(0,SUMIFS(Тех_Движение!$G$2:$G$5111,Тех_Движение!$D$2:$D$5111,$C5112,Тех_Движение!$B$2:$B$5111,"&lt;="&amp;Настройки!$B$6)-$F5112)))</f>
        <v/>
      </c>
      <c r="K5112" s="21" t="e">
        <f>IF(OR($B5112="",K$3&lt;$D5112+Настройки!$B$7),0,MAX(0,$E5112-MAX(0,SUMIFS(Тех_Движение!$G$2:$G$5111,Тех_Движение!$D$2:$D$5111,$C5112,Тех_Движение!$B$2:$B$5111,"&lt;="&amp;K$3)-$F5112)))</f>
        <v>#VALUE!</v>
      </c>
      <c r="L5112" s="21" t="e">
        <f>IF(OR($B5112="",L$3&lt;$D5112+Настройки!$B$7),0,MAX(0,$E5112-MAX(0,SUMIFS(Тех_Движение!$G$2:$G$5111,Тех_Движение!$D$2:$D$5111,$C5112,Тех_Движение!$B$2:$B$5111,"&lt;="&amp;L$3)-$F5112)))</f>
        <v>#VALUE!</v>
      </c>
      <c r="M5112" s="21" t="e">
        <f>IF(OR($B5112="",M$3&lt;$D5112+Настройки!$B$7),0,MAX(0,$E5112-MAX(0,SUMIFS(Тех_Движение!$G$2:$G$5111,Тех_Движение!$D$2:$D$5111,$C5112,Тех_Движение!$B$2:$B$5111,"&lt;="&amp;M$3)-$F5112)))</f>
        <v>#VALUE!</v>
      </c>
      <c r="N5112" s="21" t="e">
        <f>IF(OR($B5112="",N$3&lt;$D5112+Настройки!$B$7),0,MAX(0,$E5112-MAX(0,SUMIFS(Тех_Движение!$G$2:$G$5111,Тех_Движение!$D$2:$D$5111,$C5112,Тех_Движение!$B$2:$B$5111,"&lt;="&amp;N$3)-$F5112)))</f>
        <v>#VALUE!</v>
      </c>
      <c r="O5112" s="21" t="e">
        <f>IF(OR($B5112="",O$3&lt;$D5112+Настройки!$B$7),0,MAX(0,$E5112-MAX(0,SUMIFS(Тех_Движение!$G$2:$G$5111,Тех_Движение!$D$2:$D$5111,$C5112,Тех_Движение!$B$2:$B$5111,"&lt;="&amp;O$3)-$F5112)))</f>
        <v>#VALUE!</v>
      </c>
      <c r="P5112" s="21" t="e">
        <f>IF(OR($B5112="",P$3&lt;$D5112+Настройки!$B$7),0,MAX(0,$E5112-MAX(0,SUMIFS(Тех_Движение!$G$2:$G$5111,Тех_Движение!$D$2:$D$5111,$C5112,Тех_Движение!$B$2:$B$5111,"&lt;="&amp;P$3)-$F5112)))</f>
        <v>#VALUE!</v>
      </c>
      <c r="Q5112" s="21" t="e">
        <f>IF(OR($B5112="",Q$3&lt;$D5112+Настройки!$B$7),0,MAX(0,$E5112-MAX(0,SUMIFS(Тех_Движение!$G$2:$G$5111,Тех_Движение!$D$2:$D$5111,$C5112,Тех_Движение!$B$2:$B$5111,"&lt;="&amp;Q$3)-$F5112)))</f>
        <v>#VALUE!</v>
      </c>
      <c r="R5112" s="21" t="str">
        <f t="shared" si="238"/>
        <v/>
      </c>
      <c r="S5112" s="23" t="str">
        <f>IF($B5112="","",VLOOKUP($C5112,Настройки!$A$11:$L$17,9,FALSE))</f>
        <v/>
      </c>
      <c r="T5112" s="23" t="str">
        <f t="shared" si="239"/>
        <v/>
      </c>
    </row>
    <row r="5113" spans="1:20" x14ac:dyDescent="0.3">
      <c r="A5113" s="20">
        <f>Тех_Движение!$A$5110</f>
        <v>5109</v>
      </c>
      <c r="B5113" s="20" t="str">
        <f>IF(Тех_Движение!$F$5110&gt;0,Тех_Движение!$I$5110,"")</f>
        <v/>
      </c>
      <c r="C5113" s="20" t="str">
        <f>IF($B5113="","",Тех_Движение!$D$5110)</f>
        <v/>
      </c>
      <c r="D5113" s="9" t="str">
        <f>IF($B5113="","",Тех_Движение!$B$5110)</f>
        <v/>
      </c>
      <c r="E5113" s="21" t="str">
        <f>IF($B5113="","",Тех_Движение!$F$5110)</f>
        <v/>
      </c>
      <c r="F5113" s="21" t="str">
        <f>IF($B5113="","",SUMIFS($E$5:$E5112,$C$5:$C5112,$C5113))</f>
        <v/>
      </c>
      <c r="G5113" s="21" t="str">
        <f>IF($B5113="","",MAX(0,$E5113-MAX(0,SUMIFS(Тех_Движение!$G$2:$G$5111,Тех_Движение!$D$2:$D$5111,$C5113,Тех_Движение!$B$2:$B$5111,"&lt;="&amp;Настройки!$B$5-1)-$F5113)))</f>
        <v/>
      </c>
      <c r="H5113" s="21" t="str">
        <f>IF($B5113="","",IF(AND($D5113&gt;=Настройки!$B$5,$D5113&lt;=Настройки!$B$6),$E5113,0))</f>
        <v/>
      </c>
      <c r="I5113" s="21" t="str">
        <f t="shared" si="237"/>
        <v/>
      </c>
      <c r="J5113" s="21" t="str">
        <f>IF($B5113="","",MAX(0,$E5113-MAX(0,SUMIFS(Тех_Движение!$G$2:$G$5111,Тех_Движение!$D$2:$D$5111,$C5113,Тех_Движение!$B$2:$B$5111,"&lt;="&amp;Настройки!$B$6)-$F5113)))</f>
        <v/>
      </c>
      <c r="K5113" s="21" t="e">
        <f>IF(OR($B5113="",K$3&lt;$D5113+Настройки!$B$7),0,MAX(0,$E5113-MAX(0,SUMIFS(Тех_Движение!$G$2:$G$5111,Тех_Движение!$D$2:$D$5111,$C5113,Тех_Движение!$B$2:$B$5111,"&lt;="&amp;K$3)-$F5113)))</f>
        <v>#VALUE!</v>
      </c>
      <c r="L5113" s="21" t="e">
        <f>IF(OR($B5113="",L$3&lt;$D5113+Настройки!$B$7),0,MAX(0,$E5113-MAX(0,SUMIFS(Тех_Движение!$G$2:$G$5111,Тех_Движение!$D$2:$D$5111,$C5113,Тех_Движение!$B$2:$B$5111,"&lt;="&amp;L$3)-$F5113)))</f>
        <v>#VALUE!</v>
      </c>
      <c r="M5113" s="21" t="e">
        <f>IF(OR($B5113="",M$3&lt;$D5113+Настройки!$B$7),0,MAX(0,$E5113-MAX(0,SUMIFS(Тех_Движение!$G$2:$G$5111,Тех_Движение!$D$2:$D$5111,$C5113,Тех_Движение!$B$2:$B$5111,"&lt;="&amp;M$3)-$F5113)))</f>
        <v>#VALUE!</v>
      </c>
      <c r="N5113" s="21" t="e">
        <f>IF(OR($B5113="",N$3&lt;$D5113+Настройки!$B$7),0,MAX(0,$E5113-MAX(0,SUMIFS(Тех_Движение!$G$2:$G$5111,Тех_Движение!$D$2:$D$5111,$C5113,Тех_Движение!$B$2:$B$5111,"&lt;="&amp;N$3)-$F5113)))</f>
        <v>#VALUE!</v>
      </c>
      <c r="O5113" s="21" t="e">
        <f>IF(OR($B5113="",O$3&lt;$D5113+Настройки!$B$7),0,MAX(0,$E5113-MAX(0,SUMIFS(Тех_Движение!$G$2:$G$5111,Тех_Движение!$D$2:$D$5111,$C5113,Тех_Движение!$B$2:$B$5111,"&lt;="&amp;O$3)-$F5113)))</f>
        <v>#VALUE!</v>
      </c>
      <c r="P5113" s="21" t="e">
        <f>IF(OR($B5113="",P$3&lt;$D5113+Настройки!$B$7),0,MAX(0,$E5113-MAX(0,SUMIFS(Тех_Движение!$G$2:$G$5111,Тех_Движение!$D$2:$D$5111,$C5113,Тех_Движение!$B$2:$B$5111,"&lt;="&amp;P$3)-$F5113)))</f>
        <v>#VALUE!</v>
      </c>
      <c r="Q5113" s="21" t="e">
        <f>IF(OR($B5113="",Q$3&lt;$D5113+Настройки!$B$7),0,MAX(0,$E5113-MAX(0,SUMIFS(Тех_Движение!$G$2:$G$5111,Тех_Движение!$D$2:$D$5111,$C5113,Тех_Движение!$B$2:$B$5111,"&lt;="&amp;Q$3)-$F5113)))</f>
        <v>#VALUE!</v>
      </c>
      <c r="R5113" s="21" t="str">
        <f t="shared" si="238"/>
        <v/>
      </c>
      <c r="S5113" s="23" t="str">
        <f>IF($B5113="","",VLOOKUP($C5113,Настройки!$A$11:$L$17,9,FALSE))</f>
        <v/>
      </c>
      <c r="T5113" s="23" t="str">
        <f t="shared" si="239"/>
        <v/>
      </c>
    </row>
    <row r="5114" spans="1:20" x14ac:dyDescent="0.3">
      <c r="A5114" s="20">
        <f>Тех_Движение!$A$5111</f>
        <v>5110</v>
      </c>
      <c r="B5114" s="20" t="str">
        <f>IF(Тех_Движение!$F$5111&gt;0,Тех_Движение!$I$5111,"")</f>
        <v/>
      </c>
      <c r="C5114" s="20" t="str">
        <f>IF($B5114="","",Тех_Движение!$D$5111)</f>
        <v/>
      </c>
      <c r="D5114" s="9" t="str">
        <f>IF($B5114="","",Тех_Движение!$B$5111)</f>
        <v/>
      </c>
      <c r="E5114" s="21" t="str">
        <f>IF($B5114="","",Тех_Движение!$F$5111)</f>
        <v/>
      </c>
      <c r="F5114" s="21" t="str">
        <f>IF($B5114="","",SUMIFS($E$5:$E5113,$C$5:$C5113,$C5114))</f>
        <v/>
      </c>
      <c r="G5114" s="21" t="str">
        <f>IF($B5114="","",MAX(0,$E5114-MAX(0,SUMIFS(Тех_Движение!$G$2:$G$5111,Тех_Движение!$D$2:$D$5111,$C5114,Тех_Движение!$B$2:$B$5111,"&lt;="&amp;Настройки!$B$5-1)-$F5114)))</f>
        <v/>
      </c>
      <c r="H5114" s="21" t="str">
        <f>IF($B5114="","",IF(AND($D5114&gt;=Настройки!$B$5,$D5114&lt;=Настройки!$B$6),$E5114,0))</f>
        <v/>
      </c>
      <c r="I5114" s="21" t="str">
        <f t="shared" si="237"/>
        <v/>
      </c>
      <c r="J5114" s="21" t="str">
        <f>IF($B5114="","",MAX(0,$E5114-MAX(0,SUMIFS(Тех_Движение!$G$2:$G$5111,Тех_Движение!$D$2:$D$5111,$C5114,Тех_Движение!$B$2:$B$5111,"&lt;="&amp;Настройки!$B$6)-$F5114)))</f>
        <v/>
      </c>
      <c r="K5114" s="21" t="e">
        <f>IF(OR($B5114="",K$3&lt;$D5114+Настройки!$B$7),0,MAX(0,$E5114-MAX(0,SUMIFS(Тех_Движение!$G$2:$G$5111,Тех_Движение!$D$2:$D$5111,$C5114,Тех_Движение!$B$2:$B$5111,"&lt;="&amp;K$3)-$F5114)))</f>
        <v>#VALUE!</v>
      </c>
      <c r="L5114" s="21" t="e">
        <f>IF(OR($B5114="",L$3&lt;$D5114+Настройки!$B$7),0,MAX(0,$E5114-MAX(0,SUMIFS(Тех_Движение!$G$2:$G$5111,Тех_Движение!$D$2:$D$5111,$C5114,Тех_Движение!$B$2:$B$5111,"&lt;="&amp;L$3)-$F5114)))</f>
        <v>#VALUE!</v>
      </c>
      <c r="M5114" s="21" t="e">
        <f>IF(OR($B5114="",M$3&lt;$D5114+Настройки!$B$7),0,MAX(0,$E5114-MAX(0,SUMIFS(Тех_Движение!$G$2:$G$5111,Тех_Движение!$D$2:$D$5111,$C5114,Тех_Движение!$B$2:$B$5111,"&lt;="&amp;M$3)-$F5114)))</f>
        <v>#VALUE!</v>
      </c>
      <c r="N5114" s="21" t="e">
        <f>IF(OR($B5114="",N$3&lt;$D5114+Настройки!$B$7),0,MAX(0,$E5114-MAX(0,SUMIFS(Тех_Движение!$G$2:$G$5111,Тех_Движение!$D$2:$D$5111,$C5114,Тех_Движение!$B$2:$B$5111,"&lt;="&amp;N$3)-$F5114)))</f>
        <v>#VALUE!</v>
      </c>
      <c r="O5114" s="21" t="e">
        <f>IF(OR($B5114="",O$3&lt;$D5114+Настройки!$B$7),0,MAX(0,$E5114-MAX(0,SUMIFS(Тех_Движение!$G$2:$G$5111,Тех_Движение!$D$2:$D$5111,$C5114,Тех_Движение!$B$2:$B$5111,"&lt;="&amp;O$3)-$F5114)))</f>
        <v>#VALUE!</v>
      </c>
      <c r="P5114" s="21" t="e">
        <f>IF(OR($B5114="",P$3&lt;$D5114+Настройки!$B$7),0,MAX(0,$E5114-MAX(0,SUMIFS(Тех_Движение!$G$2:$G$5111,Тех_Движение!$D$2:$D$5111,$C5114,Тех_Движение!$B$2:$B$5111,"&lt;="&amp;P$3)-$F5114)))</f>
        <v>#VALUE!</v>
      </c>
      <c r="Q5114" s="21" t="e">
        <f>IF(OR($B5114="",Q$3&lt;$D5114+Настройки!$B$7),0,MAX(0,$E5114-MAX(0,SUMIFS(Тех_Движение!$G$2:$G$5111,Тех_Движение!$D$2:$D$5111,$C5114,Тех_Движение!$B$2:$B$5111,"&lt;="&amp;Q$3)-$F5114)))</f>
        <v>#VALUE!</v>
      </c>
      <c r="R5114" s="21" t="str">
        <f t="shared" si="238"/>
        <v/>
      </c>
      <c r="S5114" s="23" t="str">
        <f>IF($B5114="","",VLOOKUP($C5114,Настройки!$A$11:$L$17,9,FALSE))</f>
        <v/>
      </c>
      <c r="T5114" s="23" t="str">
        <f t="shared" si="239"/>
        <v/>
      </c>
    </row>
    <row r="5115" spans="1:20" x14ac:dyDescent="0.3">
      <c r="A5115" s="18" t="s">
        <v>71</v>
      </c>
      <c r="B5115" s="18"/>
      <c r="C5115" s="18"/>
      <c r="D5115" s="18"/>
      <c r="E5115" s="18">
        <f>SUM(E5:E5114)</f>
        <v>887</v>
      </c>
      <c r="F5115" s="18"/>
      <c r="G5115" s="18">
        <f>SUM(G5:G5114)</f>
        <v>362</v>
      </c>
      <c r="H5115" s="18">
        <f>SUM(H5:H5114)</f>
        <v>80</v>
      </c>
      <c r="I5115" s="18">
        <f>SUM(I5:I5114)</f>
        <v>254</v>
      </c>
      <c r="J5115" s="18">
        <f>SUM(J5:J5114)</f>
        <v>188</v>
      </c>
      <c r="K5115" s="18"/>
      <c r="L5115" s="18"/>
      <c r="M5115" s="18"/>
      <c r="N5115" s="18"/>
      <c r="O5115" s="18"/>
      <c r="P5115" s="18"/>
      <c r="Q5115" s="18"/>
      <c r="R5115" s="18">
        <f>SUM(R5:R5114)</f>
        <v>1086</v>
      </c>
      <c r="S5115" s="19"/>
      <c r="T5115" s="19">
        <f>SUM(T5:T5114)</f>
        <v>4092.9728966685489</v>
      </c>
    </row>
  </sheetData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showGridLines="0" workbookViewId="0"/>
  </sheetViews>
  <sheetFormatPr defaultRowHeight="14.4" x14ac:dyDescent="0.3"/>
  <cols>
    <col min="1" max="1" width="10" customWidth="1"/>
    <col min="2" max="7" width="40" customWidth="1"/>
  </cols>
  <sheetData>
    <row r="1" spans="1:7" ht="31.95" customHeight="1" x14ac:dyDescent="0.3">
      <c r="A1" s="1"/>
      <c r="B1" s="1"/>
      <c r="C1" s="1"/>
      <c r="D1" s="2" t="s">
        <v>100</v>
      </c>
      <c r="E1" s="1"/>
      <c r="F1" s="1"/>
      <c r="G1" s="1"/>
    </row>
    <row r="2" spans="1:7" ht="25.95" customHeight="1" x14ac:dyDescent="0.3">
      <c r="A2" s="1"/>
      <c r="B2" s="1"/>
      <c r="C2" s="1"/>
      <c r="D2" s="3" t="s">
        <v>101</v>
      </c>
      <c r="E2" s="1"/>
      <c r="F2" s="1"/>
      <c r="G2" s="1"/>
    </row>
    <row r="3" spans="1:7" ht="19.95" customHeight="1" x14ac:dyDescent="0.3">
      <c r="A3" s="1"/>
      <c r="B3" s="1"/>
      <c r="C3" s="1"/>
      <c r="D3" s="1"/>
      <c r="E3" s="1"/>
      <c r="F3" s="1"/>
      <c r="G3" s="1"/>
    </row>
    <row r="4" spans="1:7" x14ac:dyDescent="0.3">
      <c r="A4" s="4" t="s">
        <v>33</v>
      </c>
      <c r="B4" s="4" t="s">
        <v>102</v>
      </c>
      <c r="C4" s="4" t="s">
        <v>87</v>
      </c>
      <c r="D4" s="4" t="s">
        <v>103</v>
      </c>
      <c r="E4" s="4" t="s">
        <v>104</v>
      </c>
      <c r="F4" s="4" t="s">
        <v>97</v>
      </c>
      <c r="G4" s="4" t="s">
        <v>99</v>
      </c>
    </row>
    <row r="5" spans="1:7" x14ac:dyDescent="0.3">
      <c r="A5" s="5" t="s">
        <v>45</v>
      </c>
      <c r="B5" s="17">
        <f>SUMIFS(Хранение!$G$5:$G$5114,Хранение!$C$5:$C$5114,$A5)</f>
        <v>35</v>
      </c>
      <c r="C5" s="17">
        <f>SUMIFS(Хранение!$H$5:$H$5114,Хранение!$C$5:$C$5114,$A5)</f>
        <v>28</v>
      </c>
      <c r="D5" s="17">
        <f>SUMIFS(Хранение!$I$5:$I$5114,Хранение!$C$5:$C$5114,$A5)</f>
        <v>36</v>
      </c>
      <c r="E5" s="17">
        <f>SUMIFS(Хранение!$J$5:$J$5114,Хранение!$C$5:$C$5114,$A5)</f>
        <v>27</v>
      </c>
      <c r="F5" s="17">
        <f>SUMIFS(Хранение!$R$5:$R$5114,Хранение!$C$5:$C$5114,$A5)</f>
        <v>21</v>
      </c>
      <c r="G5" s="14">
        <f>SUMIFS(Хранение!$T$5:$T$5114,Хранение!$C$5:$C$5114,$A5)</f>
        <v>7.5000000000000018</v>
      </c>
    </row>
    <row r="6" spans="1:7" x14ac:dyDescent="0.3">
      <c r="A6" s="5" t="s">
        <v>49</v>
      </c>
      <c r="B6" s="17">
        <f>SUMIFS(Хранение!$G$5:$G$5114,Хранение!$C$5:$C$5114,$A6)</f>
        <v>34</v>
      </c>
      <c r="C6" s="17">
        <f>SUMIFS(Хранение!$H$5:$H$5114,Хранение!$C$5:$C$5114,$A6)</f>
        <v>18</v>
      </c>
      <c r="D6" s="17">
        <f>SUMIFS(Хранение!$I$5:$I$5114,Хранение!$C$5:$C$5114,$A6)</f>
        <v>30</v>
      </c>
      <c r="E6" s="17">
        <f>SUMIFS(Хранение!$J$5:$J$5114,Хранение!$C$5:$C$5114,$A6)</f>
        <v>22</v>
      </c>
      <c r="F6" s="17">
        <f>SUMIFS(Хранение!$R$5:$R$5114,Хранение!$C$5:$C$5114,$A6)</f>
        <v>90</v>
      </c>
      <c r="G6" s="14">
        <f>SUMIFS(Хранение!$T$5:$T$5114,Хранение!$C$5:$C$5114,$A6)</f>
        <v>32.142857142857146</v>
      </c>
    </row>
    <row r="7" spans="1:7" x14ac:dyDescent="0.3">
      <c r="A7" s="5" t="s">
        <v>51</v>
      </c>
      <c r="B7" s="17">
        <f>SUMIFS(Хранение!$G$5:$G$5114,Хранение!$C$5:$C$5114,$A7)</f>
        <v>147</v>
      </c>
      <c r="C7" s="17">
        <f>SUMIFS(Хранение!$H$5:$H$5114,Хранение!$C$5:$C$5114,$A7)</f>
        <v>0</v>
      </c>
      <c r="D7" s="17">
        <f>SUMIFS(Хранение!$I$5:$I$5114,Хранение!$C$5:$C$5114,$A7)</f>
        <v>85</v>
      </c>
      <c r="E7" s="17">
        <f>SUMIFS(Хранение!$J$5:$J$5114,Хранение!$C$5:$C$5114,$A7)</f>
        <v>62</v>
      </c>
      <c r="F7" s="17">
        <f>SUMIFS(Хранение!$R$5:$R$5114,Хранение!$C$5:$C$5114,$A7)</f>
        <v>582</v>
      </c>
      <c r="G7" s="14">
        <f>SUMIFS(Хранение!$T$5:$T$5114,Хранение!$C$5:$C$5114,$A7)</f>
        <v>2910</v>
      </c>
    </row>
    <row r="8" spans="1:7" x14ac:dyDescent="0.3">
      <c r="A8" s="5" t="s">
        <v>54</v>
      </c>
      <c r="B8" s="17">
        <f>SUMIFS(Хранение!$G$5:$G$5114,Хранение!$C$5:$C$5114,$A8)</f>
        <v>16</v>
      </c>
      <c r="C8" s="17">
        <f>SUMIFS(Хранение!$H$5:$H$5114,Хранение!$C$5:$C$5114,$A8)</f>
        <v>14</v>
      </c>
      <c r="D8" s="17">
        <f>SUMIFS(Хранение!$I$5:$I$5114,Хранение!$C$5:$C$5114,$A8)</f>
        <v>17</v>
      </c>
      <c r="E8" s="17">
        <f>SUMIFS(Хранение!$J$5:$J$5114,Хранение!$C$5:$C$5114,$A8)</f>
        <v>13</v>
      </c>
      <c r="F8" s="17">
        <f>SUMIFS(Хранение!$R$5:$R$5114,Хранение!$C$5:$C$5114,$A8)</f>
        <v>29</v>
      </c>
      <c r="G8" s="14">
        <f>SUMIFS(Хранение!$T$5:$T$5114,Хранение!$C$5:$C$5114,$A8)</f>
        <v>145</v>
      </c>
    </row>
    <row r="9" spans="1:7" x14ac:dyDescent="0.3">
      <c r="A9" s="5" t="s">
        <v>56</v>
      </c>
      <c r="B9" s="17">
        <f>SUMIFS(Хранение!$G$5:$G$5114,Хранение!$C$5:$C$5114,$A9)</f>
        <v>71</v>
      </c>
      <c r="C9" s="17">
        <f>SUMIFS(Хранение!$H$5:$H$5114,Хранение!$C$5:$C$5114,$A9)</f>
        <v>0</v>
      </c>
      <c r="D9" s="17">
        <f>SUMIFS(Хранение!$I$5:$I$5114,Хранение!$C$5:$C$5114,$A9)</f>
        <v>49</v>
      </c>
      <c r="E9" s="17">
        <f>SUMIFS(Хранение!$J$5:$J$5114,Хранение!$C$5:$C$5114,$A9)</f>
        <v>22</v>
      </c>
      <c r="F9" s="17">
        <f>SUMIFS(Хранение!$R$5:$R$5114,Хранение!$C$5:$C$5114,$A9)</f>
        <v>177</v>
      </c>
      <c r="G9" s="14">
        <f>SUMIFS(Хранение!$T$5:$T$5114,Хранение!$C$5:$C$5114,$A9)</f>
        <v>885</v>
      </c>
    </row>
    <row r="10" spans="1:7" x14ac:dyDescent="0.3">
      <c r="A10" s="5" t="s">
        <v>57</v>
      </c>
      <c r="B10" s="17">
        <f>SUMIFS(Хранение!$G$5:$G$5114,Хранение!$C$5:$C$5114,$A10)</f>
        <v>35</v>
      </c>
      <c r="C10" s="17">
        <f>SUMIFS(Хранение!$H$5:$H$5114,Хранение!$C$5:$C$5114,$A10)</f>
        <v>20</v>
      </c>
      <c r="D10" s="17">
        <f>SUMIFS(Хранение!$I$5:$I$5114,Хранение!$C$5:$C$5114,$A10)</f>
        <v>31</v>
      </c>
      <c r="E10" s="17">
        <f>SUMIFS(Хранение!$J$5:$J$5114,Хранение!$C$5:$C$5114,$A10)</f>
        <v>24</v>
      </c>
      <c r="F10" s="17">
        <f>SUMIFS(Хранение!$R$5:$R$5114,Хранение!$C$5:$C$5114,$A10)</f>
        <v>69</v>
      </c>
      <c r="G10" s="14">
        <f>SUMIFS(Хранение!$T$5:$T$5114,Хранение!$C$5:$C$5114,$A10)</f>
        <v>94.090909090909108</v>
      </c>
    </row>
    <row r="11" spans="1:7" x14ac:dyDescent="0.3">
      <c r="A11" s="5" t="s">
        <v>59</v>
      </c>
      <c r="B11" s="17">
        <f>SUMIFS(Хранение!$G$5:$G$5114,Хранение!$C$5:$C$5114,$A11)</f>
        <v>24</v>
      </c>
      <c r="C11" s="17">
        <f>SUMIFS(Хранение!$H$5:$H$5114,Хранение!$C$5:$C$5114,$A11)</f>
        <v>0</v>
      </c>
      <c r="D11" s="17">
        <f>SUMIFS(Хранение!$I$5:$I$5114,Хранение!$C$5:$C$5114,$A11)</f>
        <v>6</v>
      </c>
      <c r="E11" s="17">
        <f>SUMIFS(Хранение!$J$5:$J$5114,Хранение!$C$5:$C$5114,$A11)</f>
        <v>18</v>
      </c>
      <c r="F11" s="17">
        <f>SUMIFS(Хранение!$R$5:$R$5114,Хранение!$C$5:$C$5114,$A11)</f>
        <v>118</v>
      </c>
      <c r="G11" s="14">
        <f>SUMIFS(Хранение!$T$5:$T$5114,Хранение!$C$5:$C$5114,$A11)</f>
        <v>19.239130434782613</v>
      </c>
    </row>
    <row r="12" spans="1:7" x14ac:dyDescent="0.3">
      <c r="A12" s="18" t="s">
        <v>71</v>
      </c>
      <c r="B12" s="18">
        <f t="shared" ref="B12:G12" si="0">SUM(B5:B11)</f>
        <v>362</v>
      </c>
      <c r="C12" s="18">
        <f t="shared" si="0"/>
        <v>80</v>
      </c>
      <c r="D12" s="18">
        <f t="shared" si="0"/>
        <v>254</v>
      </c>
      <c r="E12" s="18">
        <f t="shared" si="0"/>
        <v>188</v>
      </c>
      <c r="F12" s="18">
        <f t="shared" si="0"/>
        <v>1086</v>
      </c>
      <c r="G12" s="19">
        <f t="shared" si="0"/>
        <v>4092.9728966685489</v>
      </c>
    </row>
  </sheetData>
  <pageMargins left="0.75" right="0.75" top="1" bottom="1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4"/>
  <sheetViews>
    <sheetView showGridLines="0" workbookViewId="0">
      <pane ySplit="8" topLeftCell="A9" activePane="bottomLeft" state="frozen"/>
      <selection pane="bottomLeft"/>
    </sheetView>
  </sheetViews>
  <sheetFormatPr defaultRowHeight="14.4" x14ac:dyDescent="0.3"/>
  <cols>
    <col min="1" max="1" width="28" customWidth="1"/>
    <col min="2" max="6" width="40" customWidth="1"/>
    <col min="7" max="7" width="14" customWidth="1"/>
    <col min="8" max="10" width="40" customWidth="1"/>
    <col min="11" max="11" width="17" customWidth="1"/>
    <col min="12" max="12" width="14" customWidth="1"/>
  </cols>
  <sheetData>
    <row r="1" spans="1:12" ht="31.95" customHeight="1" x14ac:dyDescent="0.3">
      <c r="A1" s="1"/>
      <c r="B1" s="1"/>
      <c r="C1" s="1"/>
      <c r="D1" s="2" t="s">
        <v>105</v>
      </c>
      <c r="E1" s="1"/>
      <c r="F1" s="1"/>
      <c r="G1" s="1"/>
      <c r="H1" s="1"/>
      <c r="I1" s="1"/>
      <c r="J1" s="1"/>
      <c r="K1" s="1"/>
      <c r="L1" s="1"/>
    </row>
    <row r="2" spans="1:12" ht="25.95" customHeight="1" x14ac:dyDescent="0.3">
      <c r="A2" s="1"/>
      <c r="B2" s="1"/>
      <c r="C2" s="1"/>
      <c r="D2" s="3" t="s">
        <v>106</v>
      </c>
      <c r="E2" s="1"/>
      <c r="F2" s="1"/>
      <c r="G2" s="1"/>
      <c r="H2" s="1"/>
      <c r="I2" s="1"/>
      <c r="J2" s="1"/>
      <c r="K2" s="1"/>
      <c r="L2" s="1"/>
    </row>
    <row r="3" spans="1:12" ht="19.9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5" spans="1:12" x14ac:dyDescent="0.3">
      <c r="A5" s="24" t="s">
        <v>107</v>
      </c>
      <c r="B5" s="9">
        <f>Настройки!$B$5</f>
        <v>46279</v>
      </c>
      <c r="C5" s="9">
        <f>Настройки!$B$6</f>
        <v>46285</v>
      </c>
    </row>
    <row r="8" spans="1:12" x14ac:dyDescent="0.3">
      <c r="A8" s="4" t="s">
        <v>33</v>
      </c>
      <c r="B8" s="4" t="s">
        <v>35</v>
      </c>
      <c r="C8" s="4" t="s">
        <v>64</v>
      </c>
      <c r="D8" s="4" t="s">
        <v>65</v>
      </c>
      <c r="E8" s="4" t="s">
        <v>108</v>
      </c>
      <c r="F8" s="4" t="s">
        <v>109</v>
      </c>
      <c r="G8" s="4" t="s">
        <v>110</v>
      </c>
      <c r="H8" s="4" t="s">
        <v>111</v>
      </c>
      <c r="I8" s="4" t="s">
        <v>38</v>
      </c>
      <c r="J8" s="4" t="s">
        <v>39</v>
      </c>
      <c r="K8" s="4" t="s">
        <v>112</v>
      </c>
      <c r="L8" s="4" t="s">
        <v>68</v>
      </c>
    </row>
    <row r="9" spans="1:12" x14ac:dyDescent="0.3">
      <c r="A9" s="5" t="s">
        <v>45</v>
      </c>
      <c r="B9" s="5" t="str">
        <f>VLOOKUP($A9,Настройки!$A$11:$L$17,3,FALSE)</f>
        <v>до 1 кг</v>
      </c>
      <c r="C9" s="17">
        <f>SUMIFS(Тех_Движение!$F$2:$F$5111,Тех_Движение!$B$2:$B$5111,"&gt;="&amp;Настройки!$B$5,Тех_Движение!$B$2:$B$5111,"&lt;="&amp;Настройки!$B$6,Тех_Движение!$D$2:$D$5111,$A9)</f>
        <v>28</v>
      </c>
      <c r="D9" s="17">
        <f>SUMIFS(Тех_Движение!$G$2:$G$5111,Тех_Движение!$B$2:$B$5111,"&gt;="&amp;Настройки!$B$5,Тех_Движение!$B$2:$B$5111,"&lt;="&amp;Настройки!$B$6,Тех_Движение!$D$2:$D$5111,$A9)</f>
        <v>8</v>
      </c>
      <c r="E9" s="14">
        <f>VLOOKUP($A9,Настройки!$A$11:$L$17,4,FALSE)</f>
        <v>10</v>
      </c>
      <c r="F9" s="14">
        <f>VLOOKUP($A9,Настройки!$A$11:$L$17,8,FALSE)</f>
        <v>40</v>
      </c>
      <c r="G9" s="14">
        <f t="shared" ref="G9:G15" si="0">$C9*$E9</f>
        <v>280</v>
      </c>
      <c r="H9" s="14">
        <f>$D9*VLOOKUP($A9,Настройки!$A$11:$L$17,5,FALSE)</f>
        <v>80</v>
      </c>
      <c r="I9" s="14">
        <f>$D9*VLOOKUP($A9,Настройки!$A$11:$L$17,6,FALSE)</f>
        <v>160</v>
      </c>
      <c r="J9" s="14">
        <f>$D9*VLOOKUP($A9,Настройки!$A$11:$L$17,7,FALSE)</f>
        <v>80</v>
      </c>
      <c r="K9" s="14">
        <f t="shared" ref="K9:K15" si="1">$H9+$I9+$J9</f>
        <v>320</v>
      </c>
      <c r="L9" s="14">
        <f t="shared" ref="L9:L15" si="2">$G9+$K9</f>
        <v>600</v>
      </c>
    </row>
    <row r="10" spans="1:12" x14ac:dyDescent="0.3">
      <c r="A10" s="5" t="s">
        <v>49</v>
      </c>
      <c r="B10" s="5" t="str">
        <f>VLOOKUP($A10,Настройки!$A$11:$L$17,3,FALSE)</f>
        <v>до 1 кг</v>
      </c>
      <c r="C10" s="17">
        <f>SUMIFS(Тех_Движение!$F$2:$F$5111,Тех_Движение!$B$2:$B$5111,"&gt;="&amp;Настройки!$B$5,Тех_Движение!$B$2:$B$5111,"&lt;="&amp;Настройки!$B$6,Тех_Движение!$D$2:$D$5111,$A10)</f>
        <v>18</v>
      </c>
      <c r="D10" s="17">
        <f>SUMIFS(Тех_Движение!$G$2:$G$5111,Тех_Движение!$B$2:$B$5111,"&gt;="&amp;Настройки!$B$5,Тех_Движение!$B$2:$B$5111,"&lt;="&amp;Настройки!$B$6,Тех_Движение!$D$2:$D$5111,$A10)</f>
        <v>12</v>
      </c>
      <c r="E10" s="14">
        <f>VLOOKUP($A10,Настройки!$A$11:$L$17,4,FALSE)</f>
        <v>10</v>
      </c>
      <c r="F10" s="14">
        <f>VLOOKUP($A10,Настройки!$A$11:$L$17,8,FALSE)</f>
        <v>40</v>
      </c>
      <c r="G10" s="14">
        <f t="shared" si="0"/>
        <v>180</v>
      </c>
      <c r="H10" s="14">
        <f>$D10*VLOOKUP($A10,Настройки!$A$11:$L$17,5,FALSE)</f>
        <v>120</v>
      </c>
      <c r="I10" s="14">
        <f>$D10*VLOOKUP($A10,Настройки!$A$11:$L$17,6,FALSE)</f>
        <v>240</v>
      </c>
      <c r="J10" s="14">
        <f>$D10*VLOOKUP($A10,Настройки!$A$11:$L$17,7,FALSE)</f>
        <v>120</v>
      </c>
      <c r="K10" s="14">
        <f t="shared" si="1"/>
        <v>480</v>
      </c>
      <c r="L10" s="14">
        <f t="shared" si="2"/>
        <v>660</v>
      </c>
    </row>
    <row r="11" spans="1:12" x14ac:dyDescent="0.3">
      <c r="A11" s="5" t="s">
        <v>51</v>
      </c>
      <c r="B11" s="5" t="str">
        <f>VLOOKUP($A11,Настройки!$A$11:$L$17,3,FALSE)</f>
        <v>1–5 кг</v>
      </c>
      <c r="C11" s="17">
        <f>SUMIFS(Тех_Движение!$F$2:$F$5111,Тех_Движение!$B$2:$B$5111,"&gt;="&amp;Настройки!$B$5,Тех_Движение!$B$2:$B$5111,"&lt;="&amp;Настройки!$B$6,Тех_Движение!$D$2:$D$5111,$A11)</f>
        <v>0</v>
      </c>
      <c r="D11" s="17">
        <f>SUMIFS(Тех_Движение!$G$2:$G$5111,Тех_Движение!$B$2:$B$5111,"&gt;="&amp;Настройки!$B$5,Тех_Движение!$B$2:$B$5111,"&lt;="&amp;Настройки!$B$6,Тех_Движение!$D$2:$D$5111,$A11)</f>
        <v>85</v>
      </c>
      <c r="E11" s="14">
        <f>VLOOKUP($A11,Настройки!$A$11:$L$17,4,FALSE)</f>
        <v>10</v>
      </c>
      <c r="F11" s="14">
        <f>VLOOKUP($A11,Настройки!$A$11:$L$17,8,FALSE)</f>
        <v>55</v>
      </c>
      <c r="G11" s="14">
        <f t="shared" si="0"/>
        <v>0</v>
      </c>
      <c r="H11" s="14">
        <f>$D11*VLOOKUP($A11,Настройки!$A$11:$L$17,5,FALSE)</f>
        <v>850</v>
      </c>
      <c r="I11" s="14">
        <f>$D11*VLOOKUP($A11,Настройки!$A$11:$L$17,6,FALSE)</f>
        <v>2550</v>
      </c>
      <c r="J11" s="14">
        <f>$D11*VLOOKUP($A11,Настройки!$A$11:$L$17,7,FALSE)</f>
        <v>1275</v>
      </c>
      <c r="K11" s="14">
        <f t="shared" si="1"/>
        <v>4675</v>
      </c>
      <c r="L11" s="14">
        <f t="shared" si="2"/>
        <v>4675</v>
      </c>
    </row>
    <row r="12" spans="1:12" x14ac:dyDescent="0.3">
      <c r="A12" s="5" t="s">
        <v>54</v>
      </c>
      <c r="B12" s="5" t="str">
        <f>VLOOKUP($A12,Настройки!$A$11:$L$17,3,FALSE)</f>
        <v>&gt;5 кг</v>
      </c>
      <c r="C12" s="17">
        <f>SUMIFS(Тех_Движение!$F$2:$F$5111,Тех_Движение!$B$2:$B$5111,"&gt;="&amp;Настройки!$B$5,Тех_Движение!$B$2:$B$5111,"&lt;="&amp;Настройки!$B$6,Тех_Движение!$D$2:$D$5111,$A12)</f>
        <v>14</v>
      </c>
      <c r="D12" s="17">
        <f>SUMIFS(Тех_Движение!$G$2:$G$5111,Тех_Движение!$B$2:$B$5111,"&gt;="&amp;Настройки!$B$5,Тех_Движение!$B$2:$B$5111,"&lt;="&amp;Настройки!$B$6,Тех_Движение!$D$2:$D$5111,$A12)</f>
        <v>3</v>
      </c>
      <c r="E12" s="14">
        <f>VLOOKUP($A12,Настройки!$A$11:$L$17,4,FALSE)</f>
        <v>10</v>
      </c>
      <c r="F12" s="14">
        <f>VLOOKUP($A12,Настройки!$A$11:$L$17,8,FALSE)</f>
        <v>75</v>
      </c>
      <c r="G12" s="14">
        <f t="shared" si="0"/>
        <v>140</v>
      </c>
      <c r="H12" s="14">
        <f>$D12*VLOOKUP($A12,Настройки!$A$11:$L$17,5,FALSE)</f>
        <v>45</v>
      </c>
      <c r="I12" s="14">
        <f>$D12*VLOOKUP($A12,Настройки!$A$11:$L$17,6,FALSE)</f>
        <v>105</v>
      </c>
      <c r="J12" s="14">
        <f>$D12*VLOOKUP($A12,Настройки!$A$11:$L$17,7,FALSE)</f>
        <v>75</v>
      </c>
      <c r="K12" s="14">
        <f t="shared" si="1"/>
        <v>225</v>
      </c>
      <c r="L12" s="14">
        <f t="shared" si="2"/>
        <v>365</v>
      </c>
    </row>
    <row r="13" spans="1:12" x14ac:dyDescent="0.3">
      <c r="A13" s="5" t="s">
        <v>56</v>
      </c>
      <c r="B13" s="5" t="str">
        <f>VLOOKUP($A13,Настройки!$A$11:$L$17,3,FALSE)</f>
        <v>1–5 кг</v>
      </c>
      <c r="C13" s="17">
        <f>SUMIFS(Тех_Движение!$F$2:$F$5111,Тех_Движение!$B$2:$B$5111,"&gt;="&amp;Настройки!$B$5,Тех_Движение!$B$2:$B$5111,"&lt;="&amp;Настройки!$B$6,Тех_Движение!$D$2:$D$5111,$A13)</f>
        <v>0</v>
      </c>
      <c r="D13" s="17">
        <f>SUMIFS(Тех_Движение!$G$2:$G$5111,Тех_Движение!$B$2:$B$5111,"&gt;="&amp;Настройки!$B$5,Тех_Движение!$B$2:$B$5111,"&lt;="&amp;Настройки!$B$6,Тех_Движение!$D$2:$D$5111,$A13)</f>
        <v>49</v>
      </c>
      <c r="E13" s="14">
        <f>VLOOKUP($A13,Настройки!$A$11:$L$17,4,FALSE)</f>
        <v>10</v>
      </c>
      <c r="F13" s="14">
        <f>VLOOKUP($A13,Настройки!$A$11:$L$17,8,FALSE)</f>
        <v>55</v>
      </c>
      <c r="G13" s="14">
        <f t="shared" si="0"/>
        <v>0</v>
      </c>
      <c r="H13" s="14">
        <f>$D13*VLOOKUP($A13,Настройки!$A$11:$L$17,5,FALSE)</f>
        <v>490</v>
      </c>
      <c r="I13" s="14">
        <f>$D13*VLOOKUP($A13,Настройки!$A$11:$L$17,6,FALSE)</f>
        <v>1470</v>
      </c>
      <c r="J13" s="14">
        <f>$D13*VLOOKUP($A13,Настройки!$A$11:$L$17,7,FALSE)</f>
        <v>735</v>
      </c>
      <c r="K13" s="14">
        <f t="shared" si="1"/>
        <v>2695</v>
      </c>
      <c r="L13" s="14">
        <f t="shared" si="2"/>
        <v>2695</v>
      </c>
    </row>
    <row r="14" spans="1:12" x14ac:dyDescent="0.3">
      <c r="A14" s="5" t="s">
        <v>57</v>
      </c>
      <c r="B14" s="5" t="str">
        <f>VLOOKUP($A14,Настройки!$A$11:$L$17,3,FALSE)</f>
        <v>до 1 кг</v>
      </c>
      <c r="C14" s="17">
        <f>SUMIFS(Тех_Движение!$F$2:$F$5111,Тех_Движение!$B$2:$B$5111,"&gt;="&amp;Настройки!$B$5,Тех_Движение!$B$2:$B$5111,"&lt;="&amp;Настройки!$B$6,Тех_Движение!$D$2:$D$5111,$A14)</f>
        <v>20</v>
      </c>
      <c r="D14" s="17">
        <f>SUMIFS(Тех_Движение!$G$2:$G$5111,Тех_Движение!$B$2:$B$5111,"&gt;="&amp;Настройки!$B$5,Тех_Движение!$B$2:$B$5111,"&lt;="&amp;Настройки!$B$6,Тех_Движение!$D$2:$D$5111,$A14)</f>
        <v>11</v>
      </c>
      <c r="E14" s="14">
        <f>VLOOKUP($A14,Настройки!$A$11:$L$17,4,FALSE)</f>
        <v>10</v>
      </c>
      <c r="F14" s="14">
        <f>VLOOKUP($A14,Настройки!$A$11:$L$17,8,FALSE)</f>
        <v>30</v>
      </c>
      <c r="G14" s="14">
        <f t="shared" si="0"/>
        <v>200</v>
      </c>
      <c r="H14" s="14">
        <f>$D14*VLOOKUP($A14,Настройки!$A$11:$L$17,5,FALSE)</f>
        <v>0</v>
      </c>
      <c r="I14" s="14">
        <f>$D14*VLOOKUP($A14,Настройки!$A$11:$L$17,6,FALSE)</f>
        <v>220</v>
      </c>
      <c r="J14" s="14">
        <f>$D14*VLOOKUP($A14,Настройки!$A$11:$L$17,7,FALSE)</f>
        <v>110</v>
      </c>
      <c r="K14" s="14">
        <f t="shared" si="1"/>
        <v>330</v>
      </c>
      <c r="L14" s="14">
        <f t="shared" si="2"/>
        <v>530</v>
      </c>
    </row>
    <row r="15" spans="1:12" x14ac:dyDescent="0.3">
      <c r="A15" s="5" t="s">
        <v>59</v>
      </c>
      <c r="B15" s="5" t="str">
        <f>VLOOKUP($A15,Настройки!$A$11:$L$17,3,FALSE)</f>
        <v>до 1 кг</v>
      </c>
      <c r="C15" s="17">
        <f>SUMIFS(Тех_Движение!$F$2:$F$5111,Тех_Движение!$B$2:$B$5111,"&gt;="&amp;Настройки!$B$5,Тех_Движение!$B$2:$B$5111,"&lt;="&amp;Настройки!$B$6,Тех_Движение!$D$2:$D$5111,$A15)</f>
        <v>0</v>
      </c>
      <c r="D15" s="17">
        <f>SUMIFS(Тех_Движение!$G$2:$G$5111,Тех_Движение!$B$2:$B$5111,"&gt;="&amp;Настройки!$B$5,Тех_Движение!$B$2:$B$5111,"&lt;="&amp;Настройки!$B$6,Тех_Движение!$D$2:$D$5111,$A15)</f>
        <v>6</v>
      </c>
      <c r="E15" s="14">
        <f>VLOOKUP($A15,Настройки!$A$11:$L$17,4,FALSE)</f>
        <v>10</v>
      </c>
      <c r="F15" s="14">
        <f>VLOOKUP($A15,Настройки!$A$11:$L$17,8,FALSE)</f>
        <v>30</v>
      </c>
      <c r="G15" s="14">
        <f t="shared" si="0"/>
        <v>0</v>
      </c>
      <c r="H15" s="14">
        <f>$D15*VLOOKUP($A15,Настройки!$A$11:$L$17,5,FALSE)</f>
        <v>0</v>
      </c>
      <c r="I15" s="14">
        <f>$D15*VLOOKUP($A15,Настройки!$A$11:$L$17,6,FALSE)</f>
        <v>120</v>
      </c>
      <c r="J15" s="14">
        <f>$D15*VLOOKUP($A15,Настройки!$A$11:$L$17,7,FALSE)</f>
        <v>60</v>
      </c>
      <c r="K15" s="14">
        <f t="shared" si="1"/>
        <v>180</v>
      </c>
      <c r="L15" s="14">
        <f t="shared" si="2"/>
        <v>180</v>
      </c>
    </row>
    <row r="16" spans="1:12" x14ac:dyDescent="0.3">
      <c r="A16" s="18" t="s">
        <v>71</v>
      </c>
      <c r="B16" s="18"/>
      <c r="C16" s="18">
        <f>SUM(C9:C15)</f>
        <v>80</v>
      </c>
      <c r="D16" s="18">
        <f>SUM(D9:D15)</f>
        <v>174</v>
      </c>
      <c r="E16" s="19"/>
      <c r="F16" s="19"/>
      <c r="G16" s="19">
        <f t="shared" ref="G16:L16" si="3">SUM(G9:G15)</f>
        <v>800</v>
      </c>
      <c r="H16" s="19">
        <f t="shared" si="3"/>
        <v>1585</v>
      </c>
      <c r="I16" s="19">
        <f t="shared" si="3"/>
        <v>4865</v>
      </c>
      <c r="J16" s="19">
        <f t="shared" si="3"/>
        <v>2455</v>
      </c>
      <c r="K16" s="19">
        <f t="shared" si="3"/>
        <v>8905</v>
      </c>
      <c r="L16" s="19">
        <f t="shared" si="3"/>
        <v>9705</v>
      </c>
    </row>
    <row r="19" spans="1:2" ht="17.399999999999999" x14ac:dyDescent="0.35">
      <c r="A19" s="16" t="s">
        <v>113</v>
      </c>
    </row>
    <row r="20" spans="1:2" x14ac:dyDescent="0.3">
      <c r="A20" s="24" t="s">
        <v>114</v>
      </c>
      <c r="B20" s="25">
        <f>G16</f>
        <v>800</v>
      </c>
    </row>
    <row r="21" spans="1:2" x14ac:dyDescent="0.3">
      <c r="A21" s="24" t="s">
        <v>115</v>
      </c>
      <c r="B21" s="25">
        <f>K16</f>
        <v>8905</v>
      </c>
    </row>
    <row r="22" spans="1:2" x14ac:dyDescent="0.3">
      <c r="A22" s="24" t="s">
        <v>116</v>
      </c>
      <c r="B22" s="25">
        <f>L16</f>
        <v>9705</v>
      </c>
    </row>
    <row r="23" spans="1:2" x14ac:dyDescent="0.3">
      <c r="A23" s="24" t="s">
        <v>117</v>
      </c>
      <c r="B23" s="25">
        <f>Хранение_итого!$G$12</f>
        <v>4092.9728966685489</v>
      </c>
    </row>
    <row r="24" spans="1:2" x14ac:dyDescent="0.3">
      <c r="A24" s="18" t="s">
        <v>118</v>
      </c>
      <c r="B24" s="19">
        <f>L16+Хранение_итого!$G$12</f>
        <v>13797.972896668549</v>
      </c>
    </row>
  </sheetData>
  <pageMargins left="0.75" right="0.75" top="1" bottom="1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6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24" customWidth="1"/>
    <col min="2" max="6" width="40" customWidth="1"/>
    <col min="7" max="7" width="14" customWidth="1"/>
    <col min="8" max="8" width="15" customWidth="1"/>
    <col min="9" max="9" width="12" customWidth="1"/>
  </cols>
  <sheetData>
    <row r="1" spans="1:9" ht="31.95" customHeight="1" x14ac:dyDescent="0.3">
      <c r="A1" s="1"/>
      <c r="B1" s="1"/>
      <c r="C1" s="1"/>
      <c r="D1" s="2" t="s">
        <v>119</v>
      </c>
      <c r="E1" s="1"/>
      <c r="F1" s="1"/>
      <c r="G1" s="1"/>
      <c r="H1" s="1"/>
      <c r="I1" s="1"/>
    </row>
    <row r="2" spans="1:9" ht="25.95" customHeight="1" x14ac:dyDescent="0.3">
      <c r="A2" s="1"/>
      <c r="B2" s="1"/>
      <c r="C2" s="1"/>
      <c r="D2" s="3" t="s">
        <v>120</v>
      </c>
      <c r="E2" s="1"/>
      <c r="F2" s="1"/>
      <c r="G2" s="1"/>
      <c r="H2" s="1"/>
      <c r="I2" s="1"/>
    </row>
    <row r="3" spans="1:9" ht="19.95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5" spans="1:9" ht="17.399999999999999" x14ac:dyDescent="0.35">
      <c r="A5" s="16" t="s">
        <v>121</v>
      </c>
    </row>
    <row r="6" spans="1:9" x14ac:dyDescent="0.3">
      <c r="A6" s="4" t="s">
        <v>76</v>
      </c>
      <c r="B6" s="4" t="s">
        <v>122</v>
      </c>
      <c r="C6" s="4" t="s">
        <v>123</v>
      </c>
      <c r="D6" s="4" t="s">
        <v>124</v>
      </c>
      <c r="E6" s="4" t="s">
        <v>125</v>
      </c>
      <c r="F6" s="4" t="s">
        <v>126</v>
      </c>
    </row>
    <row r="7" spans="1:9" x14ac:dyDescent="0.3">
      <c r="A7" s="5" t="s">
        <v>48</v>
      </c>
      <c r="B7" s="17">
        <f>SUMIFS(Тех_Движение!$F$2:$F$5111,Тех_Движение!$B$2:$B$5111,"&gt;="&amp;Настройки!$B$5,Тех_Движение!$B$2:$B$5111,"&lt;="&amp;Настройки!$B$6,Тех_Движение!$C$2:$C$5111,$A7)</f>
        <v>29</v>
      </c>
      <c r="C7" s="17">
        <f>SUMIFS(Тех_Движение!$G$2:$G$5111,Тех_Движение!$B$2:$B$5111,"&gt;="&amp;Настройки!$B$5,Тех_Движение!$B$2:$B$5111,"&lt;="&amp;Настройки!$B$6,Тех_Движение!$C$2:$C$5111,$A7)</f>
        <v>41</v>
      </c>
      <c r="D7" s="14">
        <f>SUMIFS(Тех_Движение!$F$2:$F$5111,Тех_Движение!$B$2:$B$5111,"&gt;="&amp;Настройки!$B$5,Тех_Движение!$B$2:$B$5111,"&lt;="&amp;Настройки!$B$6,Тех_Движение!$C$2:$C$5111,$A7,Тех_Движение!$D$2:$D$5111,"АК-10")*1+SUMIFS(Тех_Движение!$F$2:$F$5111,Тех_Движение!$B$2:$B$5111,"&gt;="&amp;Настройки!$B$5,Тех_Движение!$B$2:$B$5111,"&lt;="&amp;Настройки!$B$6,Тех_Движение!$C$2:$C$5111,$A7,Тех_Движение!$D$2:$D$5111,"АК-15")*1+SUMIFS(Тех_Движение!$F$2:$F$5111,Тех_Движение!$B$2:$B$5111,"&gt;="&amp;Настройки!$B$5,Тех_Движение!$B$2:$B$5111,"&lt;="&amp;Настройки!$B$6,Тех_Движение!$C$2:$C$5111,$A7,Тех_Движение!$D$2:$D$5111,"Г 1800")*2+SUMIFS(Тех_Движение!$F$2:$F$5111,Тех_Движение!$B$2:$B$5111,"&gt;="&amp;Настройки!$B$5,Тех_Движение!$B$2:$B$5111,"&lt;="&amp;Настройки!$B$6,Тех_Движение!$C$2:$C$5111,$A7,Тех_Движение!$D$2:$D$5111,"Г 3500")*3+SUMIFS(Тех_Движение!$F$2:$F$5111,Тех_Движение!$B$2:$B$5111,"&gt;="&amp;Настройки!$B$5,Тех_Движение!$B$2:$B$5111,"&lt;="&amp;Настройки!$B$6,Тех_Движение!$C$2:$C$5111,$A7,Тех_Движение!$D$2:$D$5111,"Г 800")*2+SUMIFS(Тех_Движение!$F$2:$F$5111,Тех_Движение!$B$2:$B$5111,"&gt;="&amp;Настройки!$B$5,Тех_Движение!$B$2:$B$5111,"&lt;="&amp;Настройки!$B$6,Тех_Движение!$C$2:$C$5111,$A7,Тех_Движение!$D$2:$D$5111,"Ми-К")*1+SUMIFS(Тех_Движение!$F$2:$F$5111,Тех_Движение!$B$2:$B$5111,"&gt;="&amp;Настройки!$B$5,Тех_Движение!$B$2:$B$5111,"&lt;="&amp;Настройки!$B$6,Тех_Движение!$C$2:$C$5111,$A7,Тех_Движение!$D$2:$D$5111,"Ми-П")*1</f>
        <v>57</v>
      </c>
      <c r="E7" s="14">
        <f>SUMIFS(Тех_Движение!$G$2:$G$5111,Тех_Движение!$B$2:$B$5111,"&gt;="&amp;Настройки!$B$5,Тех_Движение!$B$2:$B$5111,"&lt;="&amp;Настройки!$B$6,Тех_Движение!$C$2:$C$5111,$A7,Тех_Движение!$D$2:$D$5111,"АК-10")*12+SUMIFS(Тех_Движение!$G$2:$G$5111,Тех_Движение!$B$2:$B$5111,"&gt;="&amp;Настройки!$B$5,Тех_Движение!$B$2:$B$5111,"&lt;="&amp;Настройки!$B$6,Тех_Движение!$C$2:$C$5111,$A7,Тех_Движение!$D$2:$D$5111,"АК-15")*12+SUMIFS(Тех_Движение!$G$2:$G$5111,Тех_Движение!$B$2:$B$5111,"&gt;="&amp;Настройки!$B$5,Тех_Движение!$B$2:$B$5111,"&lt;="&amp;Настройки!$B$6,Тех_Движение!$C$2:$C$5111,$A7,Тех_Движение!$D$2:$D$5111,"Г 1800")*23+SUMIFS(Тех_Движение!$G$2:$G$5111,Тех_Движение!$B$2:$B$5111,"&gt;="&amp;Настройки!$B$5,Тех_Движение!$B$2:$B$5111,"&lt;="&amp;Настройки!$B$6,Тех_Движение!$C$2:$C$5111,$A7,Тех_Движение!$D$2:$D$5111,"Г 3500")*34+SUMIFS(Тех_Движение!$G$2:$G$5111,Тех_Движение!$B$2:$B$5111,"&gt;="&amp;Настройки!$B$5,Тех_Движение!$B$2:$B$5111,"&lt;="&amp;Настройки!$B$6,Тех_Движение!$C$2:$C$5111,$A7,Тех_Движение!$D$2:$D$5111,"Г 800")*23+SUMIFS(Тех_Движение!$G$2:$G$5111,Тех_Движение!$B$2:$B$5111,"&gt;="&amp;Настройки!$B$5,Тех_Движение!$B$2:$B$5111,"&lt;="&amp;Настройки!$B$6,Тех_Движение!$C$2:$C$5111,$A7,Тех_Движение!$D$2:$D$5111,"Ми-К")*9+SUMIFS(Тех_Движение!$G$2:$G$5111,Тех_Движение!$B$2:$B$5111,"&gt;="&amp;Настройки!$B$5,Тех_Движение!$B$2:$B$5111,"&lt;="&amp;Настройки!$B$6,Тех_Движение!$C$2:$C$5111,$A7,Тех_Движение!$D$2:$D$5111,"Ми-П")*9</f>
        <v>846</v>
      </c>
      <c r="F7" s="14">
        <f>$D7+$E7</f>
        <v>903</v>
      </c>
    </row>
    <row r="8" spans="1:9" x14ac:dyDescent="0.3">
      <c r="A8" s="5" t="s">
        <v>50</v>
      </c>
      <c r="B8" s="17">
        <f>SUMIFS(Тех_Движение!$F$2:$F$5111,Тех_Движение!$B$2:$B$5111,"&gt;="&amp;Настройки!$B$5,Тех_Движение!$B$2:$B$5111,"&lt;="&amp;Настройки!$B$6,Тех_Движение!$C$2:$C$5111,$A8)</f>
        <v>51</v>
      </c>
      <c r="C8" s="17">
        <f>SUMIFS(Тех_Движение!$G$2:$G$5111,Тех_Движение!$B$2:$B$5111,"&gt;="&amp;Настройки!$B$5,Тех_Движение!$B$2:$B$5111,"&lt;="&amp;Настройки!$B$6,Тех_Движение!$C$2:$C$5111,$A8)</f>
        <v>133</v>
      </c>
      <c r="D8" s="14">
        <f>SUMIFS(Тех_Движение!$F$2:$F$5111,Тех_Движение!$B$2:$B$5111,"&gt;="&amp;Настройки!$B$5,Тех_Движение!$B$2:$B$5111,"&lt;="&amp;Настройки!$B$6,Тех_Движение!$C$2:$C$5111,$A8,Тех_Движение!$D$2:$D$5111,"АК-10")*1+SUMIFS(Тех_Движение!$F$2:$F$5111,Тех_Движение!$B$2:$B$5111,"&gt;="&amp;Настройки!$B$5,Тех_Движение!$B$2:$B$5111,"&lt;="&amp;Настройки!$B$6,Тех_Движение!$C$2:$C$5111,$A8,Тех_Движение!$D$2:$D$5111,"АК-15")*1+SUMIFS(Тех_Движение!$F$2:$F$5111,Тех_Движение!$B$2:$B$5111,"&gt;="&amp;Настройки!$B$5,Тех_Движение!$B$2:$B$5111,"&lt;="&amp;Настройки!$B$6,Тех_Движение!$C$2:$C$5111,$A8,Тех_Движение!$D$2:$D$5111,"Г 1800")*2+SUMIFS(Тех_Движение!$F$2:$F$5111,Тех_Движение!$B$2:$B$5111,"&gt;="&amp;Настройки!$B$5,Тех_Движение!$B$2:$B$5111,"&lt;="&amp;Настройки!$B$6,Тех_Движение!$C$2:$C$5111,$A8,Тех_Движение!$D$2:$D$5111,"Г 3500")*3+SUMIFS(Тех_Движение!$F$2:$F$5111,Тех_Движение!$B$2:$B$5111,"&gt;="&amp;Настройки!$B$5,Тех_Движение!$B$2:$B$5111,"&lt;="&amp;Настройки!$B$6,Тех_Движение!$C$2:$C$5111,$A8,Тех_Движение!$D$2:$D$5111,"Г 800")*2+SUMIFS(Тех_Движение!$F$2:$F$5111,Тех_Движение!$B$2:$B$5111,"&gt;="&amp;Настройки!$B$5,Тех_Движение!$B$2:$B$5111,"&lt;="&amp;Настройки!$B$6,Тех_Движение!$C$2:$C$5111,$A8,Тех_Движение!$D$2:$D$5111,"Ми-К")*1+SUMIFS(Тех_Движение!$F$2:$F$5111,Тех_Движение!$B$2:$B$5111,"&gt;="&amp;Настройки!$B$5,Тех_Движение!$B$2:$B$5111,"&lt;="&amp;Настройки!$B$6,Тех_Движение!$C$2:$C$5111,$A8,Тех_Движение!$D$2:$D$5111,"Ми-П")*1</f>
        <v>51</v>
      </c>
      <c r="E8" s="14">
        <f>SUMIFS(Тех_Движение!$G$2:$G$5111,Тех_Движение!$B$2:$B$5111,"&gt;="&amp;Настройки!$B$5,Тех_Движение!$B$2:$B$5111,"&lt;="&amp;Настройки!$B$6,Тех_Движение!$C$2:$C$5111,$A8,Тех_Движение!$D$2:$D$5111,"АК-10")*12+SUMIFS(Тех_Движение!$G$2:$G$5111,Тех_Движение!$B$2:$B$5111,"&gt;="&amp;Настройки!$B$5,Тех_Движение!$B$2:$B$5111,"&lt;="&amp;Настройки!$B$6,Тех_Движение!$C$2:$C$5111,$A8,Тех_Движение!$D$2:$D$5111,"АК-15")*12+SUMIFS(Тех_Движение!$G$2:$G$5111,Тех_Движение!$B$2:$B$5111,"&gt;="&amp;Настройки!$B$5,Тех_Движение!$B$2:$B$5111,"&lt;="&amp;Настройки!$B$6,Тех_Движение!$C$2:$C$5111,$A8,Тех_Движение!$D$2:$D$5111,"Г 1800")*23+SUMIFS(Тех_Движение!$G$2:$G$5111,Тех_Движение!$B$2:$B$5111,"&gt;="&amp;Настройки!$B$5,Тех_Движение!$B$2:$B$5111,"&lt;="&amp;Настройки!$B$6,Тех_Движение!$C$2:$C$5111,$A8,Тех_Движение!$D$2:$D$5111,"Г 3500")*34+SUMIFS(Тех_Движение!$G$2:$G$5111,Тех_Движение!$B$2:$B$5111,"&gt;="&amp;Настройки!$B$5,Тех_Движение!$B$2:$B$5111,"&lt;="&amp;Настройки!$B$6,Тех_Движение!$C$2:$C$5111,$A8,Тех_Движение!$D$2:$D$5111,"Г 800")*23+SUMIFS(Тех_Движение!$G$2:$G$5111,Тех_Движение!$B$2:$B$5111,"&gt;="&amp;Настройки!$B$5,Тех_Движение!$B$2:$B$5111,"&lt;="&amp;Настройки!$B$6,Тех_Движение!$C$2:$C$5111,$A8,Тех_Движение!$D$2:$D$5111,"Ми-К")*9+SUMIFS(Тех_Движение!$G$2:$G$5111,Тех_Движение!$B$2:$B$5111,"&gt;="&amp;Настройки!$B$5,Тех_Движение!$B$2:$B$5111,"&lt;="&amp;Настройки!$B$6,Тех_Движение!$C$2:$C$5111,$A8,Тех_Движение!$D$2:$D$5111,"Ми-П")*9</f>
        <v>2731</v>
      </c>
      <c r="F8" s="14">
        <f>$D8+$E8</f>
        <v>2782</v>
      </c>
    </row>
    <row r="9" spans="1:9" x14ac:dyDescent="0.3">
      <c r="A9" s="18" t="s">
        <v>71</v>
      </c>
      <c r="B9" s="18">
        <f>SUM(B7:B8)</f>
        <v>80</v>
      </c>
      <c r="C9" s="18">
        <f>SUM(C7:C8)</f>
        <v>174</v>
      </c>
      <c r="D9" s="19">
        <f>SUM(D7:D8)</f>
        <v>108</v>
      </c>
      <c r="E9" s="19">
        <f>SUM(E7:E8)</f>
        <v>3577</v>
      </c>
      <c r="F9" s="19">
        <f>SUM(F7:F8)</f>
        <v>3685</v>
      </c>
    </row>
    <row r="11" spans="1:9" ht="17.399999999999999" x14ac:dyDescent="0.35">
      <c r="A11" s="16" t="s">
        <v>127</v>
      </c>
    </row>
    <row r="12" spans="1:9" x14ac:dyDescent="0.3">
      <c r="A12" s="4" t="s">
        <v>76</v>
      </c>
      <c r="B12" s="4" t="s">
        <v>33</v>
      </c>
      <c r="C12" s="4" t="s">
        <v>64</v>
      </c>
      <c r="D12" s="4" t="s">
        <v>65</v>
      </c>
      <c r="E12" s="4" t="s">
        <v>108</v>
      </c>
      <c r="F12" s="4" t="s">
        <v>109</v>
      </c>
      <c r="G12" s="4" t="s">
        <v>124</v>
      </c>
      <c r="H12" s="4" t="s">
        <v>125</v>
      </c>
      <c r="I12" s="4" t="s">
        <v>126</v>
      </c>
    </row>
    <row r="13" spans="1:9" x14ac:dyDescent="0.3">
      <c r="A13" s="5" t="s">
        <v>48</v>
      </c>
      <c r="B13" s="5" t="s">
        <v>45</v>
      </c>
      <c r="C13" s="17">
        <f>SUMIFS(Тех_Движение!$F$2:$F$5111,Тех_Движение!$B$2:$B$5111,"&gt;="&amp;Настройки!$B$5,Тех_Движение!$B$2:$B$5111,"&lt;="&amp;Настройки!$B$6,Тех_Движение!$C$2:$C$5111,$A13,Тех_Движение!$D$2:$D$5111,$B13)</f>
        <v>0</v>
      </c>
      <c r="D13" s="17">
        <f>SUMIFS(Тех_Движение!$G$2:$G$5111,Тех_Движение!$B$2:$B$5111,"&gt;="&amp;Настройки!$B$5,Тех_Движение!$B$2:$B$5111,"&lt;="&amp;Настройки!$B$6,Тех_Движение!$C$2:$C$5111,$A13,Тех_Движение!$D$2:$D$5111,$B13)</f>
        <v>3</v>
      </c>
      <c r="E13" s="14">
        <f>VLOOKUP($B13,Настройки!$A$11:$L$17,10,FALSE)</f>
        <v>1</v>
      </c>
      <c r="F13" s="14">
        <f>VLOOKUP($B13,Настройки!$A$11:$L$17,11,FALSE)</f>
        <v>12</v>
      </c>
      <c r="G13" s="14">
        <f t="shared" ref="G13:G26" si="0">$C13*$E13</f>
        <v>0</v>
      </c>
      <c r="H13" s="14">
        <f t="shared" ref="H13:H26" si="1">$D13*$F13</f>
        <v>36</v>
      </c>
      <c r="I13" s="14">
        <f t="shared" ref="I13:I26" si="2">$G13+$H13</f>
        <v>36</v>
      </c>
    </row>
    <row r="14" spans="1:9" x14ac:dyDescent="0.3">
      <c r="A14" s="5" t="s">
        <v>48</v>
      </c>
      <c r="B14" s="5" t="s">
        <v>49</v>
      </c>
      <c r="C14" s="17">
        <f>SUMIFS(Тех_Движение!$F$2:$F$5111,Тех_Движение!$B$2:$B$5111,"&gt;="&amp;Настройки!$B$5,Тех_Движение!$B$2:$B$5111,"&lt;="&amp;Настройки!$B$6,Тех_Движение!$C$2:$C$5111,$A14,Тех_Движение!$D$2:$D$5111,$B14)</f>
        <v>15</v>
      </c>
      <c r="D14" s="17">
        <f>SUMIFS(Тех_Движение!$G$2:$G$5111,Тех_Движение!$B$2:$B$5111,"&gt;="&amp;Настройки!$B$5,Тех_Движение!$B$2:$B$5111,"&lt;="&amp;Настройки!$B$6,Тех_Движение!$C$2:$C$5111,$A14,Тех_Движение!$D$2:$D$5111,$B14)</f>
        <v>3</v>
      </c>
      <c r="E14" s="14">
        <f>VLOOKUP($B14,Настройки!$A$11:$L$17,10,FALSE)</f>
        <v>1</v>
      </c>
      <c r="F14" s="14">
        <f>VLOOKUP($B14,Настройки!$A$11:$L$17,11,FALSE)</f>
        <v>12</v>
      </c>
      <c r="G14" s="14">
        <f t="shared" si="0"/>
        <v>15</v>
      </c>
      <c r="H14" s="14">
        <f t="shared" si="1"/>
        <v>36</v>
      </c>
      <c r="I14" s="14">
        <f t="shared" si="2"/>
        <v>51</v>
      </c>
    </row>
    <row r="15" spans="1:9" x14ac:dyDescent="0.3">
      <c r="A15" s="5" t="s">
        <v>48</v>
      </c>
      <c r="B15" s="5" t="s">
        <v>51</v>
      </c>
      <c r="C15" s="17">
        <f>SUMIFS(Тех_Движение!$F$2:$F$5111,Тех_Движение!$B$2:$B$5111,"&gt;="&amp;Настройки!$B$5,Тех_Движение!$B$2:$B$5111,"&lt;="&amp;Настройки!$B$6,Тех_Движение!$C$2:$C$5111,$A15,Тех_Движение!$D$2:$D$5111,$B15)</f>
        <v>0</v>
      </c>
      <c r="D15" s="17">
        <f>SUMIFS(Тех_Движение!$G$2:$G$5111,Тех_Движение!$B$2:$B$5111,"&gt;="&amp;Настройки!$B$5,Тех_Движение!$B$2:$B$5111,"&lt;="&amp;Настройки!$B$6,Тех_Движение!$C$2:$C$5111,$A15,Тех_Движение!$D$2:$D$5111,$B15)</f>
        <v>20</v>
      </c>
      <c r="E15" s="14">
        <f>VLOOKUP($B15,Настройки!$A$11:$L$17,10,FALSE)</f>
        <v>2</v>
      </c>
      <c r="F15" s="14">
        <f>VLOOKUP($B15,Настройки!$A$11:$L$17,11,FALSE)</f>
        <v>23</v>
      </c>
      <c r="G15" s="14">
        <f t="shared" si="0"/>
        <v>0</v>
      </c>
      <c r="H15" s="14">
        <f t="shared" si="1"/>
        <v>460</v>
      </c>
      <c r="I15" s="14">
        <f t="shared" si="2"/>
        <v>460</v>
      </c>
    </row>
    <row r="16" spans="1:9" x14ac:dyDescent="0.3">
      <c r="A16" s="5" t="s">
        <v>48</v>
      </c>
      <c r="B16" s="5" t="s">
        <v>54</v>
      </c>
      <c r="C16" s="17">
        <f>SUMIFS(Тех_Движение!$F$2:$F$5111,Тех_Движение!$B$2:$B$5111,"&gt;="&amp;Настройки!$B$5,Тех_Движение!$B$2:$B$5111,"&lt;="&amp;Настройки!$B$6,Тех_Движение!$C$2:$C$5111,$A16,Тех_Движение!$D$2:$D$5111,$B16)</f>
        <v>14</v>
      </c>
      <c r="D16" s="17">
        <f>SUMIFS(Тех_Движение!$G$2:$G$5111,Тех_Движение!$B$2:$B$5111,"&gt;="&amp;Настройки!$B$5,Тех_Движение!$B$2:$B$5111,"&lt;="&amp;Настройки!$B$6,Тех_Движение!$C$2:$C$5111,$A16,Тех_Движение!$D$2:$D$5111,$B16)</f>
        <v>1</v>
      </c>
      <c r="E16" s="14">
        <f>VLOOKUP($B16,Настройки!$A$11:$L$17,10,FALSE)</f>
        <v>3</v>
      </c>
      <c r="F16" s="14">
        <f>VLOOKUP($B16,Настройки!$A$11:$L$17,11,FALSE)</f>
        <v>34</v>
      </c>
      <c r="G16" s="14">
        <f t="shared" si="0"/>
        <v>42</v>
      </c>
      <c r="H16" s="14">
        <f t="shared" si="1"/>
        <v>34</v>
      </c>
      <c r="I16" s="14">
        <f t="shared" si="2"/>
        <v>76</v>
      </c>
    </row>
    <row r="17" spans="1:9" x14ac:dyDescent="0.3">
      <c r="A17" s="5" t="s">
        <v>48</v>
      </c>
      <c r="B17" s="5" t="s">
        <v>56</v>
      </c>
      <c r="C17" s="17">
        <f>SUMIFS(Тех_Движение!$F$2:$F$5111,Тех_Движение!$B$2:$B$5111,"&gt;="&amp;Настройки!$B$5,Тех_Движение!$B$2:$B$5111,"&lt;="&amp;Настройки!$B$6,Тех_Движение!$C$2:$C$5111,$A17,Тех_Движение!$D$2:$D$5111,$B17)</f>
        <v>0</v>
      </c>
      <c r="D17" s="17">
        <f>SUMIFS(Тех_Движение!$G$2:$G$5111,Тех_Движение!$B$2:$B$5111,"&gt;="&amp;Настройки!$B$5,Тех_Движение!$B$2:$B$5111,"&lt;="&amp;Настройки!$B$6,Тех_Движение!$C$2:$C$5111,$A17,Тех_Движение!$D$2:$D$5111,$B17)</f>
        <v>11</v>
      </c>
      <c r="E17" s="14">
        <f>VLOOKUP($B17,Настройки!$A$11:$L$17,10,FALSE)</f>
        <v>2</v>
      </c>
      <c r="F17" s="14">
        <f>VLOOKUP($B17,Настройки!$A$11:$L$17,11,FALSE)</f>
        <v>23</v>
      </c>
      <c r="G17" s="14">
        <f t="shared" si="0"/>
        <v>0</v>
      </c>
      <c r="H17" s="14">
        <f t="shared" si="1"/>
        <v>253</v>
      </c>
      <c r="I17" s="14">
        <f t="shared" si="2"/>
        <v>253</v>
      </c>
    </row>
    <row r="18" spans="1:9" x14ac:dyDescent="0.3">
      <c r="A18" s="5" t="s">
        <v>48</v>
      </c>
      <c r="B18" s="5" t="s">
        <v>57</v>
      </c>
      <c r="C18" s="17">
        <f>SUMIFS(Тех_Движение!$F$2:$F$5111,Тех_Движение!$B$2:$B$5111,"&gt;="&amp;Настройки!$B$5,Тех_Движение!$B$2:$B$5111,"&lt;="&amp;Настройки!$B$6,Тех_Движение!$C$2:$C$5111,$A18,Тех_Движение!$D$2:$D$5111,$B18)</f>
        <v>0</v>
      </c>
      <c r="D18" s="17">
        <f>SUMIFS(Тех_Движение!$G$2:$G$5111,Тех_Движение!$B$2:$B$5111,"&gt;="&amp;Настройки!$B$5,Тех_Движение!$B$2:$B$5111,"&lt;="&amp;Настройки!$B$6,Тех_Движение!$C$2:$C$5111,$A18,Тех_Движение!$D$2:$D$5111,$B18)</f>
        <v>2</v>
      </c>
      <c r="E18" s="14">
        <f>VLOOKUP($B18,Настройки!$A$11:$L$17,10,FALSE)</f>
        <v>1</v>
      </c>
      <c r="F18" s="14">
        <f>VLOOKUP($B18,Настройки!$A$11:$L$17,11,FALSE)</f>
        <v>9</v>
      </c>
      <c r="G18" s="14">
        <f t="shared" si="0"/>
        <v>0</v>
      </c>
      <c r="H18" s="14">
        <f t="shared" si="1"/>
        <v>18</v>
      </c>
      <c r="I18" s="14">
        <f t="shared" si="2"/>
        <v>18</v>
      </c>
    </row>
    <row r="19" spans="1:9" x14ac:dyDescent="0.3">
      <c r="A19" s="5" t="s">
        <v>48</v>
      </c>
      <c r="B19" s="5" t="s">
        <v>59</v>
      </c>
      <c r="C19" s="17">
        <f>SUMIFS(Тех_Движение!$F$2:$F$5111,Тех_Движение!$B$2:$B$5111,"&gt;="&amp;Настройки!$B$5,Тех_Движение!$B$2:$B$5111,"&lt;="&amp;Настройки!$B$6,Тех_Движение!$C$2:$C$5111,$A19,Тех_Движение!$D$2:$D$5111,$B19)</f>
        <v>0</v>
      </c>
      <c r="D19" s="17">
        <f>SUMIFS(Тех_Движение!$G$2:$G$5111,Тех_Движение!$B$2:$B$5111,"&gt;="&amp;Настройки!$B$5,Тех_Движение!$B$2:$B$5111,"&lt;="&amp;Настройки!$B$6,Тех_Движение!$C$2:$C$5111,$A19,Тех_Движение!$D$2:$D$5111,$B19)</f>
        <v>1</v>
      </c>
      <c r="E19" s="14">
        <f>VLOOKUP($B19,Настройки!$A$11:$L$17,10,FALSE)</f>
        <v>1</v>
      </c>
      <c r="F19" s="14">
        <f>VLOOKUP($B19,Настройки!$A$11:$L$17,11,FALSE)</f>
        <v>9</v>
      </c>
      <c r="G19" s="14">
        <f t="shared" si="0"/>
        <v>0</v>
      </c>
      <c r="H19" s="14">
        <f t="shared" si="1"/>
        <v>9</v>
      </c>
      <c r="I19" s="14">
        <f t="shared" si="2"/>
        <v>9</v>
      </c>
    </row>
    <row r="20" spans="1:9" x14ac:dyDescent="0.3">
      <c r="A20" s="5" t="s">
        <v>50</v>
      </c>
      <c r="B20" s="5" t="s">
        <v>45</v>
      </c>
      <c r="C20" s="17">
        <f>SUMIFS(Тех_Движение!$F$2:$F$5111,Тех_Движение!$B$2:$B$5111,"&gt;="&amp;Настройки!$B$5,Тех_Движение!$B$2:$B$5111,"&lt;="&amp;Настройки!$B$6,Тех_Движение!$C$2:$C$5111,$A20,Тех_Движение!$D$2:$D$5111,$B20)</f>
        <v>28</v>
      </c>
      <c r="D20" s="17">
        <f>SUMIFS(Тех_Движение!$G$2:$G$5111,Тех_Движение!$B$2:$B$5111,"&gt;="&amp;Настройки!$B$5,Тех_Движение!$B$2:$B$5111,"&lt;="&amp;Настройки!$B$6,Тех_Движение!$C$2:$C$5111,$A20,Тех_Движение!$D$2:$D$5111,$B20)</f>
        <v>5</v>
      </c>
      <c r="E20" s="14">
        <f>VLOOKUP($B20,Настройки!$A$11:$L$17,10,FALSE)</f>
        <v>1</v>
      </c>
      <c r="F20" s="14">
        <f>VLOOKUP($B20,Настройки!$A$11:$L$17,11,FALSE)</f>
        <v>12</v>
      </c>
      <c r="G20" s="14">
        <f t="shared" si="0"/>
        <v>28</v>
      </c>
      <c r="H20" s="14">
        <f t="shared" si="1"/>
        <v>60</v>
      </c>
      <c r="I20" s="14">
        <f t="shared" si="2"/>
        <v>88</v>
      </c>
    </row>
    <row r="21" spans="1:9" x14ac:dyDescent="0.3">
      <c r="A21" s="5" t="s">
        <v>50</v>
      </c>
      <c r="B21" s="5" t="s">
        <v>49</v>
      </c>
      <c r="C21" s="17">
        <f>SUMIFS(Тех_Движение!$F$2:$F$5111,Тех_Движение!$B$2:$B$5111,"&gt;="&amp;Настройки!$B$5,Тех_Движение!$B$2:$B$5111,"&lt;="&amp;Настройки!$B$6,Тех_Движение!$C$2:$C$5111,$A21,Тех_Движение!$D$2:$D$5111,$B21)</f>
        <v>3</v>
      </c>
      <c r="D21" s="17">
        <f>SUMIFS(Тех_Движение!$G$2:$G$5111,Тех_Движение!$B$2:$B$5111,"&gt;="&amp;Настройки!$B$5,Тех_Движение!$B$2:$B$5111,"&lt;="&amp;Настройки!$B$6,Тех_Движение!$C$2:$C$5111,$A21,Тех_Движение!$D$2:$D$5111,$B21)</f>
        <v>9</v>
      </c>
      <c r="E21" s="14">
        <f>VLOOKUP($B21,Настройки!$A$11:$L$17,10,FALSE)</f>
        <v>1</v>
      </c>
      <c r="F21" s="14">
        <f>VLOOKUP($B21,Настройки!$A$11:$L$17,11,FALSE)</f>
        <v>12</v>
      </c>
      <c r="G21" s="14">
        <f t="shared" si="0"/>
        <v>3</v>
      </c>
      <c r="H21" s="14">
        <f t="shared" si="1"/>
        <v>108</v>
      </c>
      <c r="I21" s="14">
        <f t="shared" si="2"/>
        <v>111</v>
      </c>
    </row>
    <row r="22" spans="1:9" x14ac:dyDescent="0.3">
      <c r="A22" s="5" t="s">
        <v>50</v>
      </c>
      <c r="B22" s="5" t="s">
        <v>51</v>
      </c>
      <c r="C22" s="17">
        <f>SUMIFS(Тех_Движение!$F$2:$F$5111,Тех_Движение!$B$2:$B$5111,"&gt;="&amp;Настройки!$B$5,Тех_Движение!$B$2:$B$5111,"&lt;="&amp;Настройки!$B$6,Тех_Движение!$C$2:$C$5111,$A22,Тех_Движение!$D$2:$D$5111,$B22)</f>
        <v>0</v>
      </c>
      <c r="D22" s="17">
        <f>SUMIFS(Тех_Движение!$G$2:$G$5111,Тех_Движение!$B$2:$B$5111,"&gt;="&amp;Настройки!$B$5,Тех_Движение!$B$2:$B$5111,"&lt;="&amp;Настройки!$B$6,Тех_Движение!$C$2:$C$5111,$A22,Тех_Движение!$D$2:$D$5111,$B22)</f>
        <v>65</v>
      </c>
      <c r="E22" s="14">
        <f>VLOOKUP($B22,Настройки!$A$11:$L$17,10,FALSE)</f>
        <v>2</v>
      </c>
      <c r="F22" s="14">
        <f>VLOOKUP($B22,Настройки!$A$11:$L$17,11,FALSE)</f>
        <v>23</v>
      </c>
      <c r="G22" s="14">
        <f t="shared" si="0"/>
        <v>0</v>
      </c>
      <c r="H22" s="14">
        <f t="shared" si="1"/>
        <v>1495</v>
      </c>
      <c r="I22" s="14">
        <f t="shared" si="2"/>
        <v>1495</v>
      </c>
    </row>
    <row r="23" spans="1:9" x14ac:dyDescent="0.3">
      <c r="A23" s="5" t="s">
        <v>50</v>
      </c>
      <c r="B23" s="5" t="s">
        <v>54</v>
      </c>
      <c r="C23" s="17">
        <f>SUMIFS(Тех_Движение!$F$2:$F$5111,Тех_Движение!$B$2:$B$5111,"&gt;="&amp;Настройки!$B$5,Тех_Движение!$B$2:$B$5111,"&lt;="&amp;Настройки!$B$6,Тех_Движение!$C$2:$C$5111,$A23,Тех_Движение!$D$2:$D$5111,$B23)</f>
        <v>0</v>
      </c>
      <c r="D23" s="17">
        <f>SUMIFS(Тех_Движение!$G$2:$G$5111,Тех_Движение!$B$2:$B$5111,"&gt;="&amp;Настройки!$B$5,Тех_Движение!$B$2:$B$5111,"&lt;="&amp;Настройки!$B$6,Тех_Движение!$C$2:$C$5111,$A23,Тех_Движение!$D$2:$D$5111,$B23)</f>
        <v>2</v>
      </c>
      <c r="E23" s="14">
        <f>VLOOKUP($B23,Настройки!$A$11:$L$17,10,FALSE)</f>
        <v>3</v>
      </c>
      <c r="F23" s="14">
        <f>VLOOKUP($B23,Настройки!$A$11:$L$17,11,FALSE)</f>
        <v>34</v>
      </c>
      <c r="G23" s="14">
        <f t="shared" si="0"/>
        <v>0</v>
      </c>
      <c r="H23" s="14">
        <f t="shared" si="1"/>
        <v>68</v>
      </c>
      <c r="I23" s="14">
        <f t="shared" si="2"/>
        <v>68</v>
      </c>
    </row>
    <row r="24" spans="1:9" x14ac:dyDescent="0.3">
      <c r="A24" s="5" t="s">
        <v>50</v>
      </c>
      <c r="B24" s="5" t="s">
        <v>56</v>
      </c>
      <c r="C24" s="17">
        <f>SUMIFS(Тех_Движение!$F$2:$F$5111,Тех_Движение!$B$2:$B$5111,"&gt;="&amp;Настройки!$B$5,Тех_Движение!$B$2:$B$5111,"&lt;="&amp;Настройки!$B$6,Тех_Движение!$C$2:$C$5111,$A24,Тех_Движение!$D$2:$D$5111,$B24)</f>
        <v>0</v>
      </c>
      <c r="D24" s="17">
        <f>SUMIFS(Тех_Движение!$G$2:$G$5111,Тех_Движение!$B$2:$B$5111,"&gt;="&amp;Настройки!$B$5,Тех_Движение!$B$2:$B$5111,"&lt;="&amp;Настройки!$B$6,Тех_Движение!$C$2:$C$5111,$A24,Тех_Движение!$D$2:$D$5111,$B24)</f>
        <v>38</v>
      </c>
      <c r="E24" s="14">
        <f>VLOOKUP($B24,Настройки!$A$11:$L$17,10,FALSE)</f>
        <v>2</v>
      </c>
      <c r="F24" s="14">
        <f>VLOOKUP($B24,Настройки!$A$11:$L$17,11,FALSE)</f>
        <v>23</v>
      </c>
      <c r="G24" s="14">
        <f t="shared" si="0"/>
        <v>0</v>
      </c>
      <c r="H24" s="14">
        <f t="shared" si="1"/>
        <v>874</v>
      </c>
      <c r="I24" s="14">
        <f t="shared" si="2"/>
        <v>874</v>
      </c>
    </row>
    <row r="25" spans="1:9" x14ac:dyDescent="0.3">
      <c r="A25" s="5" t="s">
        <v>50</v>
      </c>
      <c r="B25" s="5" t="s">
        <v>57</v>
      </c>
      <c r="C25" s="17">
        <f>SUMIFS(Тех_Движение!$F$2:$F$5111,Тех_Движение!$B$2:$B$5111,"&gt;="&amp;Настройки!$B$5,Тех_Движение!$B$2:$B$5111,"&lt;="&amp;Настройки!$B$6,Тех_Движение!$C$2:$C$5111,$A25,Тех_Движение!$D$2:$D$5111,$B25)</f>
        <v>20</v>
      </c>
      <c r="D25" s="17">
        <f>SUMIFS(Тех_Движение!$G$2:$G$5111,Тех_Движение!$B$2:$B$5111,"&gt;="&amp;Настройки!$B$5,Тех_Движение!$B$2:$B$5111,"&lt;="&amp;Настройки!$B$6,Тех_Движение!$C$2:$C$5111,$A25,Тех_Движение!$D$2:$D$5111,$B25)</f>
        <v>9</v>
      </c>
      <c r="E25" s="14">
        <f>VLOOKUP($B25,Настройки!$A$11:$L$17,10,FALSE)</f>
        <v>1</v>
      </c>
      <c r="F25" s="14">
        <f>VLOOKUP($B25,Настройки!$A$11:$L$17,11,FALSE)</f>
        <v>9</v>
      </c>
      <c r="G25" s="14">
        <f t="shared" si="0"/>
        <v>20</v>
      </c>
      <c r="H25" s="14">
        <f t="shared" si="1"/>
        <v>81</v>
      </c>
      <c r="I25" s="14">
        <f t="shared" si="2"/>
        <v>101</v>
      </c>
    </row>
    <row r="26" spans="1:9" x14ac:dyDescent="0.3">
      <c r="A26" s="5" t="s">
        <v>50</v>
      </c>
      <c r="B26" s="5" t="s">
        <v>59</v>
      </c>
      <c r="C26" s="17">
        <f>SUMIFS(Тех_Движение!$F$2:$F$5111,Тех_Движение!$B$2:$B$5111,"&gt;="&amp;Настройки!$B$5,Тех_Движение!$B$2:$B$5111,"&lt;="&amp;Настройки!$B$6,Тех_Движение!$C$2:$C$5111,$A26,Тех_Движение!$D$2:$D$5111,$B26)</f>
        <v>0</v>
      </c>
      <c r="D26" s="17">
        <f>SUMIFS(Тех_Движение!$G$2:$G$5111,Тех_Движение!$B$2:$B$5111,"&gt;="&amp;Настройки!$B$5,Тех_Движение!$B$2:$B$5111,"&lt;="&amp;Настройки!$B$6,Тех_Движение!$C$2:$C$5111,$A26,Тех_Движение!$D$2:$D$5111,$B26)</f>
        <v>5</v>
      </c>
      <c r="E26" s="14">
        <f>VLOOKUP($B26,Настройки!$A$11:$L$17,10,FALSE)</f>
        <v>1</v>
      </c>
      <c r="F26" s="14">
        <f>VLOOKUP($B26,Настройки!$A$11:$L$17,11,FALSE)</f>
        <v>9</v>
      </c>
      <c r="G26" s="14">
        <f t="shared" si="0"/>
        <v>0</v>
      </c>
      <c r="H26" s="14">
        <f t="shared" si="1"/>
        <v>45</v>
      </c>
      <c r="I26" s="14">
        <f t="shared" si="2"/>
        <v>45</v>
      </c>
    </row>
  </sheetData>
  <pageMargins left="0.75" right="0.75" top="1" bottom="1" header="0.5" footer="0.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7"/>
  <sheetViews>
    <sheetView showGridLines="0" workbookViewId="0">
      <pane ySplit="14" topLeftCell="A15" activePane="bottomLeft" state="frozen"/>
      <selection pane="bottomLeft"/>
    </sheetView>
  </sheetViews>
  <sheetFormatPr defaultRowHeight="14.4" x14ac:dyDescent="0.3"/>
  <cols>
    <col min="1" max="1" width="23" customWidth="1"/>
    <col min="2" max="2" width="17" customWidth="1"/>
    <col min="3" max="6" width="40" customWidth="1"/>
    <col min="7" max="9" width="15" customWidth="1"/>
  </cols>
  <sheetData>
    <row r="1" spans="1:9" ht="31.95" customHeight="1" x14ac:dyDescent="0.3">
      <c r="A1" s="1"/>
      <c r="B1" s="1"/>
      <c r="C1" s="1"/>
      <c r="D1" s="2" t="s">
        <v>128</v>
      </c>
      <c r="E1" s="1"/>
      <c r="F1" s="1"/>
      <c r="G1" s="1"/>
      <c r="H1" s="1"/>
      <c r="I1" s="1"/>
    </row>
    <row r="2" spans="1:9" ht="25.95" customHeight="1" x14ac:dyDescent="0.3">
      <c r="A2" s="1"/>
      <c r="B2" s="1"/>
      <c r="C2" s="1"/>
      <c r="D2" s="3" t="s">
        <v>129</v>
      </c>
      <c r="E2" s="1"/>
      <c r="F2" s="1"/>
      <c r="G2" s="1"/>
      <c r="H2" s="1"/>
      <c r="I2" s="1"/>
    </row>
    <row r="3" spans="1:9" ht="19.95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5" spans="1:9" x14ac:dyDescent="0.3">
      <c r="A5" s="6" t="s">
        <v>130</v>
      </c>
      <c r="B5" s="20" t="s">
        <v>48</v>
      </c>
    </row>
    <row r="6" spans="1:9" x14ac:dyDescent="0.3">
      <c r="A6" s="6" t="s">
        <v>107</v>
      </c>
      <c r="B6" s="9">
        <f>Настройки!$B$5</f>
        <v>46279</v>
      </c>
      <c r="C6" s="9">
        <f>Настройки!$B$6</f>
        <v>46285</v>
      </c>
    </row>
    <row r="8" spans="1:9" x14ac:dyDescent="0.3">
      <c r="A8" s="4" t="s">
        <v>131</v>
      </c>
      <c r="B8" s="4" t="s">
        <v>132</v>
      </c>
    </row>
    <row r="9" spans="1:9" x14ac:dyDescent="0.3">
      <c r="A9" s="24" t="s">
        <v>133</v>
      </c>
      <c r="B9" s="26">
        <f>C64</f>
        <v>29</v>
      </c>
    </row>
    <row r="10" spans="1:9" x14ac:dyDescent="0.3">
      <c r="A10" s="24" t="s">
        <v>134</v>
      </c>
      <c r="B10" s="26">
        <f>D64</f>
        <v>41</v>
      </c>
    </row>
    <row r="11" spans="1:9" x14ac:dyDescent="0.3">
      <c r="A11" s="24" t="s">
        <v>135</v>
      </c>
      <c r="B11" s="25">
        <f>G64</f>
        <v>57</v>
      </c>
    </row>
    <row r="12" spans="1:9" x14ac:dyDescent="0.3">
      <c r="A12" s="24" t="s">
        <v>136</v>
      </c>
      <c r="B12" s="25">
        <f>H64</f>
        <v>846</v>
      </c>
    </row>
    <row r="13" spans="1:9" x14ac:dyDescent="0.3">
      <c r="A13" s="18" t="s">
        <v>137</v>
      </c>
      <c r="B13" s="19">
        <f>I64</f>
        <v>903</v>
      </c>
    </row>
    <row r="14" spans="1:9" x14ac:dyDescent="0.3">
      <c r="A14" s="4" t="s">
        <v>74</v>
      </c>
      <c r="B14" s="4" t="s">
        <v>33</v>
      </c>
      <c r="C14" s="4" t="s">
        <v>64</v>
      </c>
      <c r="D14" s="4" t="s">
        <v>65</v>
      </c>
      <c r="E14" s="4" t="s">
        <v>108</v>
      </c>
      <c r="F14" s="4" t="s">
        <v>109</v>
      </c>
      <c r="G14" s="4" t="s">
        <v>124</v>
      </c>
      <c r="H14" s="4" t="s">
        <v>125</v>
      </c>
      <c r="I14" s="4" t="s">
        <v>126</v>
      </c>
    </row>
    <row r="15" spans="1:9" x14ac:dyDescent="0.3">
      <c r="A15" s="27">
        <f>Настройки!$B$5+0</f>
        <v>46279</v>
      </c>
      <c r="B15" s="5" t="s">
        <v>45</v>
      </c>
      <c r="C15" s="17">
        <f>SUMIFS(Тех_Движение!$F$2:$F$5111,Тех_Движение!$B$2:$B$5111,$A15,Тех_Движение!$C$2:$C$5111,$B$5,Тех_Движение!$D$2:$D$5111,$B15)</f>
        <v>0</v>
      </c>
      <c r="D15" s="17">
        <f>SUMIFS(Тех_Движение!$G$2:$G$5111,Тех_Движение!$B$2:$B$5111,$A15,Тех_Движение!$C$2:$C$5111,$B$5,Тех_Движение!$D$2:$D$5111,$B15)</f>
        <v>2</v>
      </c>
      <c r="E15" s="14">
        <f>VLOOKUP($B15,Настройки!$A$11:$L$17,10,FALSE)</f>
        <v>1</v>
      </c>
      <c r="F15" s="14">
        <f>VLOOKUP($B15,Настройки!$A$11:$L$17,11,FALSE)</f>
        <v>12</v>
      </c>
      <c r="G15" s="14">
        <f t="shared" ref="G15:G46" si="0">$C15*$E15</f>
        <v>0</v>
      </c>
      <c r="H15" s="14">
        <f t="shared" ref="H15:H46" si="1">$D15*$F15</f>
        <v>24</v>
      </c>
      <c r="I15" s="14">
        <f t="shared" ref="I15:I46" si="2">$G15+$H15</f>
        <v>24</v>
      </c>
    </row>
    <row r="16" spans="1:9" x14ac:dyDescent="0.3">
      <c r="A16" s="27">
        <f>Настройки!$B$5+0</f>
        <v>46279</v>
      </c>
      <c r="B16" s="5" t="s">
        <v>49</v>
      </c>
      <c r="C16" s="17">
        <f>SUMIFS(Тех_Движение!$F$2:$F$5111,Тех_Движение!$B$2:$B$5111,$A16,Тех_Движение!$C$2:$C$5111,$B$5,Тех_Движение!$D$2:$D$5111,$B16)</f>
        <v>15</v>
      </c>
      <c r="D16" s="17">
        <f>SUMIFS(Тех_Движение!$G$2:$G$5111,Тех_Движение!$B$2:$B$5111,$A16,Тех_Движение!$C$2:$C$5111,$B$5,Тех_Движение!$D$2:$D$5111,$B16)</f>
        <v>2</v>
      </c>
      <c r="E16" s="14">
        <f>VLOOKUP($B16,Настройки!$A$11:$L$17,10,FALSE)</f>
        <v>1</v>
      </c>
      <c r="F16" s="14">
        <f>VLOOKUP($B16,Настройки!$A$11:$L$17,11,FALSE)</f>
        <v>12</v>
      </c>
      <c r="G16" s="14">
        <f t="shared" si="0"/>
        <v>15</v>
      </c>
      <c r="H16" s="14">
        <f t="shared" si="1"/>
        <v>24</v>
      </c>
      <c r="I16" s="14">
        <f t="shared" si="2"/>
        <v>39</v>
      </c>
    </row>
    <row r="17" spans="1:9" x14ac:dyDescent="0.3">
      <c r="A17" s="27">
        <f>Настройки!$B$5+0</f>
        <v>46279</v>
      </c>
      <c r="B17" s="5" t="s">
        <v>51</v>
      </c>
      <c r="C17" s="17">
        <f>SUMIFS(Тех_Движение!$F$2:$F$5111,Тех_Движение!$B$2:$B$5111,$A17,Тех_Движение!$C$2:$C$5111,$B$5,Тех_Движение!$D$2:$D$5111,$B17)</f>
        <v>0</v>
      </c>
      <c r="D17" s="17">
        <f>SUMIFS(Тех_Движение!$G$2:$G$5111,Тех_Движение!$B$2:$B$5111,$A17,Тех_Движение!$C$2:$C$5111,$B$5,Тех_Движение!$D$2:$D$5111,$B17)</f>
        <v>8</v>
      </c>
      <c r="E17" s="14">
        <f>VLOOKUP($B17,Настройки!$A$11:$L$17,10,FALSE)</f>
        <v>2</v>
      </c>
      <c r="F17" s="14">
        <f>VLOOKUP($B17,Настройки!$A$11:$L$17,11,FALSE)</f>
        <v>23</v>
      </c>
      <c r="G17" s="14">
        <f t="shared" si="0"/>
        <v>0</v>
      </c>
      <c r="H17" s="14">
        <f t="shared" si="1"/>
        <v>184</v>
      </c>
      <c r="I17" s="14">
        <f t="shared" si="2"/>
        <v>184</v>
      </c>
    </row>
    <row r="18" spans="1:9" x14ac:dyDescent="0.3">
      <c r="A18" s="27">
        <f>Настройки!$B$5+0</f>
        <v>46279</v>
      </c>
      <c r="B18" s="5" t="s">
        <v>54</v>
      </c>
      <c r="C18" s="17">
        <f>SUMIFS(Тех_Движение!$F$2:$F$5111,Тех_Движение!$B$2:$B$5111,$A18,Тех_Движение!$C$2:$C$5111,$B$5,Тех_Движение!$D$2:$D$5111,$B18)</f>
        <v>14</v>
      </c>
      <c r="D18" s="17">
        <f>SUMIFS(Тех_Движение!$G$2:$G$5111,Тех_Движение!$B$2:$B$5111,$A18,Тех_Движение!$C$2:$C$5111,$B$5,Тех_Движение!$D$2:$D$5111,$B18)</f>
        <v>0</v>
      </c>
      <c r="E18" s="14">
        <f>VLOOKUP($B18,Настройки!$A$11:$L$17,10,FALSE)</f>
        <v>3</v>
      </c>
      <c r="F18" s="14">
        <f>VLOOKUP($B18,Настройки!$A$11:$L$17,11,FALSE)</f>
        <v>34</v>
      </c>
      <c r="G18" s="14">
        <f t="shared" si="0"/>
        <v>42</v>
      </c>
      <c r="H18" s="14">
        <f t="shared" si="1"/>
        <v>0</v>
      </c>
      <c r="I18" s="14">
        <f t="shared" si="2"/>
        <v>42</v>
      </c>
    </row>
    <row r="19" spans="1:9" x14ac:dyDescent="0.3">
      <c r="A19" s="27">
        <f>Настройки!$B$5+0</f>
        <v>46279</v>
      </c>
      <c r="B19" s="5" t="s">
        <v>56</v>
      </c>
      <c r="C19" s="17">
        <f>SUMIFS(Тех_Движение!$F$2:$F$5111,Тех_Движение!$B$2:$B$5111,$A19,Тех_Движение!$C$2:$C$5111,$B$5,Тех_Движение!$D$2:$D$5111,$B19)</f>
        <v>0</v>
      </c>
      <c r="D19" s="17">
        <f>SUMIFS(Тех_Движение!$G$2:$G$5111,Тех_Движение!$B$2:$B$5111,$A19,Тех_Движение!$C$2:$C$5111,$B$5,Тех_Движение!$D$2:$D$5111,$B19)</f>
        <v>7</v>
      </c>
      <c r="E19" s="14">
        <f>VLOOKUP($B19,Настройки!$A$11:$L$17,10,FALSE)</f>
        <v>2</v>
      </c>
      <c r="F19" s="14">
        <f>VLOOKUP($B19,Настройки!$A$11:$L$17,11,FALSE)</f>
        <v>23</v>
      </c>
      <c r="G19" s="14">
        <f t="shared" si="0"/>
        <v>0</v>
      </c>
      <c r="H19" s="14">
        <f t="shared" si="1"/>
        <v>161</v>
      </c>
      <c r="I19" s="14">
        <f t="shared" si="2"/>
        <v>161</v>
      </c>
    </row>
    <row r="20" spans="1:9" x14ac:dyDescent="0.3">
      <c r="A20" s="27">
        <f>Настройки!$B$5+0</f>
        <v>46279</v>
      </c>
      <c r="B20" s="5" t="s">
        <v>57</v>
      </c>
      <c r="C20" s="17">
        <f>SUMIFS(Тех_Движение!$F$2:$F$5111,Тех_Движение!$B$2:$B$5111,$A20,Тех_Движение!$C$2:$C$5111,$B$5,Тех_Движение!$D$2:$D$5111,$B20)</f>
        <v>0</v>
      </c>
      <c r="D20" s="17">
        <f>SUMIFS(Тех_Движение!$G$2:$G$5111,Тех_Движение!$B$2:$B$5111,$A20,Тех_Движение!$C$2:$C$5111,$B$5,Тех_Движение!$D$2:$D$5111,$B20)</f>
        <v>2</v>
      </c>
      <c r="E20" s="14">
        <f>VLOOKUP($B20,Настройки!$A$11:$L$17,10,FALSE)</f>
        <v>1</v>
      </c>
      <c r="F20" s="14">
        <f>VLOOKUP($B20,Настройки!$A$11:$L$17,11,FALSE)</f>
        <v>9</v>
      </c>
      <c r="G20" s="14">
        <f t="shared" si="0"/>
        <v>0</v>
      </c>
      <c r="H20" s="14">
        <f t="shared" si="1"/>
        <v>18</v>
      </c>
      <c r="I20" s="14">
        <f t="shared" si="2"/>
        <v>18</v>
      </c>
    </row>
    <row r="21" spans="1:9" x14ac:dyDescent="0.3">
      <c r="A21" s="27">
        <f>Настройки!$B$5+0</f>
        <v>46279</v>
      </c>
      <c r="B21" s="5" t="s">
        <v>59</v>
      </c>
      <c r="C21" s="17">
        <f>SUMIFS(Тех_Движение!$F$2:$F$5111,Тех_Движение!$B$2:$B$5111,$A21,Тех_Движение!$C$2:$C$5111,$B$5,Тех_Движение!$D$2:$D$5111,$B21)</f>
        <v>0</v>
      </c>
      <c r="D21" s="17">
        <f>SUMIFS(Тех_Движение!$G$2:$G$5111,Тех_Движение!$B$2:$B$5111,$A21,Тех_Движение!$C$2:$C$5111,$B$5,Тех_Движение!$D$2:$D$5111,$B21)</f>
        <v>1</v>
      </c>
      <c r="E21" s="14">
        <f>VLOOKUP($B21,Настройки!$A$11:$L$17,10,FALSE)</f>
        <v>1</v>
      </c>
      <c r="F21" s="14">
        <f>VLOOKUP($B21,Настройки!$A$11:$L$17,11,FALSE)</f>
        <v>9</v>
      </c>
      <c r="G21" s="14">
        <f t="shared" si="0"/>
        <v>0</v>
      </c>
      <c r="H21" s="14">
        <f t="shared" si="1"/>
        <v>9</v>
      </c>
      <c r="I21" s="14">
        <f t="shared" si="2"/>
        <v>9</v>
      </c>
    </row>
    <row r="22" spans="1:9" x14ac:dyDescent="0.3">
      <c r="A22" s="27">
        <f>Настройки!$B$5+1</f>
        <v>46280</v>
      </c>
      <c r="B22" s="5" t="s">
        <v>45</v>
      </c>
      <c r="C22" s="17">
        <f>SUMIFS(Тех_Движение!$F$2:$F$5111,Тех_Движение!$B$2:$B$5111,$A22,Тех_Движение!$C$2:$C$5111,$B$5,Тех_Движение!$D$2:$D$5111,$B22)</f>
        <v>0</v>
      </c>
      <c r="D22" s="17">
        <f>SUMIFS(Тех_Движение!$G$2:$G$5111,Тех_Движение!$B$2:$B$5111,$A22,Тех_Движение!$C$2:$C$5111,$B$5,Тех_Движение!$D$2:$D$5111,$B22)</f>
        <v>0</v>
      </c>
      <c r="E22" s="14">
        <f>VLOOKUP($B22,Настройки!$A$11:$L$17,10,FALSE)</f>
        <v>1</v>
      </c>
      <c r="F22" s="14">
        <f>VLOOKUP($B22,Настройки!$A$11:$L$17,11,FALSE)</f>
        <v>12</v>
      </c>
      <c r="G22" s="14">
        <f t="shared" si="0"/>
        <v>0</v>
      </c>
      <c r="H22" s="14">
        <f t="shared" si="1"/>
        <v>0</v>
      </c>
      <c r="I22" s="14">
        <f t="shared" si="2"/>
        <v>0</v>
      </c>
    </row>
    <row r="23" spans="1:9" x14ac:dyDescent="0.3">
      <c r="A23" s="27">
        <f>Настройки!$B$5+1</f>
        <v>46280</v>
      </c>
      <c r="B23" s="5" t="s">
        <v>49</v>
      </c>
      <c r="C23" s="17">
        <f>SUMIFS(Тех_Движение!$F$2:$F$5111,Тех_Движение!$B$2:$B$5111,$A23,Тех_Движение!$C$2:$C$5111,$B$5,Тех_Движение!$D$2:$D$5111,$B23)</f>
        <v>0</v>
      </c>
      <c r="D23" s="17">
        <f>SUMIFS(Тех_Движение!$G$2:$G$5111,Тех_Движение!$B$2:$B$5111,$A23,Тех_Движение!$C$2:$C$5111,$B$5,Тех_Движение!$D$2:$D$5111,$B23)</f>
        <v>0</v>
      </c>
      <c r="E23" s="14">
        <f>VLOOKUP($B23,Настройки!$A$11:$L$17,10,FALSE)</f>
        <v>1</v>
      </c>
      <c r="F23" s="14">
        <f>VLOOKUP($B23,Настройки!$A$11:$L$17,11,FALSE)</f>
        <v>12</v>
      </c>
      <c r="G23" s="14">
        <f t="shared" si="0"/>
        <v>0</v>
      </c>
      <c r="H23" s="14">
        <f t="shared" si="1"/>
        <v>0</v>
      </c>
      <c r="I23" s="14">
        <f t="shared" si="2"/>
        <v>0</v>
      </c>
    </row>
    <row r="24" spans="1:9" x14ac:dyDescent="0.3">
      <c r="A24" s="27">
        <f>Настройки!$B$5+1</f>
        <v>46280</v>
      </c>
      <c r="B24" s="5" t="s">
        <v>51</v>
      </c>
      <c r="C24" s="17">
        <f>SUMIFS(Тех_Движение!$F$2:$F$5111,Тех_Движение!$B$2:$B$5111,$A24,Тех_Движение!$C$2:$C$5111,$B$5,Тех_Движение!$D$2:$D$5111,$B24)</f>
        <v>0</v>
      </c>
      <c r="D24" s="17">
        <f>SUMIFS(Тех_Движение!$G$2:$G$5111,Тех_Движение!$B$2:$B$5111,$A24,Тех_Движение!$C$2:$C$5111,$B$5,Тех_Движение!$D$2:$D$5111,$B24)</f>
        <v>0</v>
      </c>
      <c r="E24" s="14">
        <f>VLOOKUP($B24,Настройки!$A$11:$L$17,10,FALSE)</f>
        <v>2</v>
      </c>
      <c r="F24" s="14">
        <f>VLOOKUP($B24,Настройки!$A$11:$L$17,11,FALSE)</f>
        <v>23</v>
      </c>
      <c r="G24" s="14">
        <f t="shared" si="0"/>
        <v>0</v>
      </c>
      <c r="H24" s="14">
        <f t="shared" si="1"/>
        <v>0</v>
      </c>
      <c r="I24" s="14">
        <f t="shared" si="2"/>
        <v>0</v>
      </c>
    </row>
    <row r="25" spans="1:9" x14ac:dyDescent="0.3">
      <c r="A25" s="27">
        <f>Настройки!$B$5+1</f>
        <v>46280</v>
      </c>
      <c r="B25" s="5" t="s">
        <v>54</v>
      </c>
      <c r="C25" s="17">
        <f>SUMIFS(Тех_Движение!$F$2:$F$5111,Тех_Движение!$B$2:$B$5111,$A25,Тех_Движение!$C$2:$C$5111,$B$5,Тех_Движение!$D$2:$D$5111,$B25)</f>
        <v>0</v>
      </c>
      <c r="D25" s="17">
        <f>SUMIFS(Тех_Движение!$G$2:$G$5111,Тех_Движение!$B$2:$B$5111,$A25,Тех_Движение!$C$2:$C$5111,$B$5,Тех_Движение!$D$2:$D$5111,$B25)</f>
        <v>0</v>
      </c>
      <c r="E25" s="14">
        <f>VLOOKUP($B25,Настройки!$A$11:$L$17,10,FALSE)</f>
        <v>3</v>
      </c>
      <c r="F25" s="14">
        <f>VLOOKUP($B25,Настройки!$A$11:$L$17,11,FALSE)</f>
        <v>34</v>
      </c>
      <c r="G25" s="14">
        <f t="shared" si="0"/>
        <v>0</v>
      </c>
      <c r="H25" s="14">
        <f t="shared" si="1"/>
        <v>0</v>
      </c>
      <c r="I25" s="14">
        <f t="shared" si="2"/>
        <v>0</v>
      </c>
    </row>
    <row r="26" spans="1:9" x14ac:dyDescent="0.3">
      <c r="A26" s="27">
        <f>Настройки!$B$5+1</f>
        <v>46280</v>
      </c>
      <c r="B26" s="5" t="s">
        <v>56</v>
      </c>
      <c r="C26" s="17">
        <f>SUMIFS(Тех_Движение!$F$2:$F$5111,Тех_Движение!$B$2:$B$5111,$A26,Тех_Движение!$C$2:$C$5111,$B$5,Тех_Движение!$D$2:$D$5111,$B26)</f>
        <v>0</v>
      </c>
      <c r="D26" s="17">
        <f>SUMIFS(Тех_Движение!$G$2:$G$5111,Тех_Движение!$B$2:$B$5111,$A26,Тех_Движение!$C$2:$C$5111,$B$5,Тех_Движение!$D$2:$D$5111,$B26)</f>
        <v>0</v>
      </c>
      <c r="E26" s="14">
        <f>VLOOKUP($B26,Настройки!$A$11:$L$17,10,FALSE)</f>
        <v>2</v>
      </c>
      <c r="F26" s="14">
        <f>VLOOKUP($B26,Настройки!$A$11:$L$17,11,FALSE)</f>
        <v>23</v>
      </c>
      <c r="G26" s="14">
        <f t="shared" si="0"/>
        <v>0</v>
      </c>
      <c r="H26" s="14">
        <f t="shared" si="1"/>
        <v>0</v>
      </c>
      <c r="I26" s="14">
        <f t="shared" si="2"/>
        <v>0</v>
      </c>
    </row>
    <row r="27" spans="1:9" x14ac:dyDescent="0.3">
      <c r="A27" s="27">
        <f>Настройки!$B$5+1</f>
        <v>46280</v>
      </c>
      <c r="B27" s="5" t="s">
        <v>57</v>
      </c>
      <c r="C27" s="17">
        <f>SUMIFS(Тех_Движение!$F$2:$F$5111,Тех_Движение!$B$2:$B$5111,$A27,Тех_Движение!$C$2:$C$5111,$B$5,Тех_Движение!$D$2:$D$5111,$B27)</f>
        <v>0</v>
      </c>
      <c r="D27" s="17">
        <f>SUMIFS(Тех_Движение!$G$2:$G$5111,Тех_Движение!$B$2:$B$5111,$A27,Тех_Движение!$C$2:$C$5111,$B$5,Тех_Движение!$D$2:$D$5111,$B27)</f>
        <v>0</v>
      </c>
      <c r="E27" s="14">
        <f>VLOOKUP($B27,Настройки!$A$11:$L$17,10,FALSE)</f>
        <v>1</v>
      </c>
      <c r="F27" s="14">
        <f>VLOOKUP($B27,Настройки!$A$11:$L$17,11,FALSE)</f>
        <v>9</v>
      </c>
      <c r="G27" s="14">
        <f t="shared" si="0"/>
        <v>0</v>
      </c>
      <c r="H27" s="14">
        <f t="shared" si="1"/>
        <v>0</v>
      </c>
      <c r="I27" s="14">
        <f t="shared" si="2"/>
        <v>0</v>
      </c>
    </row>
    <row r="28" spans="1:9" x14ac:dyDescent="0.3">
      <c r="A28" s="27">
        <f>Настройки!$B$5+1</f>
        <v>46280</v>
      </c>
      <c r="B28" s="5" t="s">
        <v>59</v>
      </c>
      <c r="C28" s="17">
        <f>SUMIFS(Тех_Движение!$F$2:$F$5111,Тех_Движение!$B$2:$B$5111,$A28,Тех_Движение!$C$2:$C$5111,$B$5,Тех_Движение!$D$2:$D$5111,$B28)</f>
        <v>0</v>
      </c>
      <c r="D28" s="17">
        <f>SUMIFS(Тех_Движение!$G$2:$G$5111,Тех_Движение!$B$2:$B$5111,$A28,Тех_Движение!$C$2:$C$5111,$B$5,Тех_Движение!$D$2:$D$5111,$B28)</f>
        <v>0</v>
      </c>
      <c r="E28" s="14">
        <f>VLOOKUP($B28,Настройки!$A$11:$L$17,10,FALSE)</f>
        <v>1</v>
      </c>
      <c r="F28" s="14">
        <f>VLOOKUP($B28,Настройки!$A$11:$L$17,11,FALSE)</f>
        <v>9</v>
      </c>
      <c r="G28" s="14">
        <f t="shared" si="0"/>
        <v>0</v>
      </c>
      <c r="H28" s="14">
        <f t="shared" si="1"/>
        <v>0</v>
      </c>
      <c r="I28" s="14">
        <f t="shared" si="2"/>
        <v>0</v>
      </c>
    </row>
    <row r="29" spans="1:9" x14ac:dyDescent="0.3">
      <c r="A29" s="27">
        <f>Настройки!$B$5+2</f>
        <v>46281</v>
      </c>
      <c r="B29" s="5" t="s">
        <v>45</v>
      </c>
      <c r="C29" s="17">
        <f>SUMIFS(Тех_Движение!$F$2:$F$5111,Тех_Движение!$B$2:$B$5111,$A29,Тех_Движение!$C$2:$C$5111,$B$5,Тех_Движение!$D$2:$D$5111,$B29)</f>
        <v>0</v>
      </c>
      <c r="D29" s="17">
        <f>SUMIFS(Тех_Движение!$G$2:$G$5111,Тех_Движение!$B$2:$B$5111,$A29,Тех_Движение!$C$2:$C$5111,$B$5,Тех_Движение!$D$2:$D$5111,$B29)</f>
        <v>0</v>
      </c>
      <c r="E29" s="14">
        <f>VLOOKUP($B29,Настройки!$A$11:$L$17,10,FALSE)</f>
        <v>1</v>
      </c>
      <c r="F29" s="14">
        <f>VLOOKUP($B29,Настройки!$A$11:$L$17,11,FALSE)</f>
        <v>12</v>
      </c>
      <c r="G29" s="14">
        <f t="shared" si="0"/>
        <v>0</v>
      </c>
      <c r="H29" s="14">
        <f t="shared" si="1"/>
        <v>0</v>
      </c>
      <c r="I29" s="14">
        <f t="shared" si="2"/>
        <v>0</v>
      </c>
    </row>
    <row r="30" spans="1:9" x14ac:dyDescent="0.3">
      <c r="A30" s="27">
        <f>Настройки!$B$5+2</f>
        <v>46281</v>
      </c>
      <c r="B30" s="5" t="s">
        <v>49</v>
      </c>
      <c r="C30" s="17">
        <f>SUMIFS(Тех_Движение!$F$2:$F$5111,Тех_Движение!$B$2:$B$5111,$A30,Тех_Движение!$C$2:$C$5111,$B$5,Тех_Движение!$D$2:$D$5111,$B30)</f>
        <v>0</v>
      </c>
      <c r="D30" s="17">
        <f>SUMIFS(Тех_Движение!$G$2:$G$5111,Тех_Движение!$B$2:$B$5111,$A30,Тех_Движение!$C$2:$C$5111,$B$5,Тех_Движение!$D$2:$D$5111,$B30)</f>
        <v>0</v>
      </c>
      <c r="E30" s="14">
        <f>VLOOKUP($B30,Настройки!$A$11:$L$17,10,FALSE)</f>
        <v>1</v>
      </c>
      <c r="F30" s="14">
        <f>VLOOKUP($B30,Настройки!$A$11:$L$17,11,FALSE)</f>
        <v>12</v>
      </c>
      <c r="G30" s="14">
        <f t="shared" si="0"/>
        <v>0</v>
      </c>
      <c r="H30" s="14">
        <f t="shared" si="1"/>
        <v>0</v>
      </c>
      <c r="I30" s="14">
        <f t="shared" si="2"/>
        <v>0</v>
      </c>
    </row>
    <row r="31" spans="1:9" x14ac:dyDescent="0.3">
      <c r="A31" s="27">
        <f>Настройки!$B$5+2</f>
        <v>46281</v>
      </c>
      <c r="B31" s="5" t="s">
        <v>51</v>
      </c>
      <c r="C31" s="17">
        <f>SUMIFS(Тех_Движение!$F$2:$F$5111,Тех_Движение!$B$2:$B$5111,$A31,Тех_Движение!$C$2:$C$5111,$B$5,Тех_Движение!$D$2:$D$5111,$B31)</f>
        <v>0</v>
      </c>
      <c r="D31" s="17">
        <f>SUMIFS(Тех_Движение!$G$2:$G$5111,Тех_Движение!$B$2:$B$5111,$A31,Тех_Движение!$C$2:$C$5111,$B$5,Тех_Движение!$D$2:$D$5111,$B31)</f>
        <v>0</v>
      </c>
      <c r="E31" s="14">
        <f>VLOOKUP($B31,Настройки!$A$11:$L$17,10,FALSE)</f>
        <v>2</v>
      </c>
      <c r="F31" s="14">
        <f>VLOOKUP($B31,Настройки!$A$11:$L$17,11,FALSE)</f>
        <v>23</v>
      </c>
      <c r="G31" s="14">
        <f t="shared" si="0"/>
        <v>0</v>
      </c>
      <c r="H31" s="14">
        <f t="shared" si="1"/>
        <v>0</v>
      </c>
      <c r="I31" s="14">
        <f t="shared" si="2"/>
        <v>0</v>
      </c>
    </row>
    <row r="32" spans="1:9" x14ac:dyDescent="0.3">
      <c r="A32" s="27">
        <f>Настройки!$B$5+2</f>
        <v>46281</v>
      </c>
      <c r="B32" s="5" t="s">
        <v>54</v>
      </c>
      <c r="C32" s="17">
        <f>SUMIFS(Тех_Движение!$F$2:$F$5111,Тех_Движение!$B$2:$B$5111,$A32,Тех_Движение!$C$2:$C$5111,$B$5,Тех_Движение!$D$2:$D$5111,$B32)</f>
        <v>0</v>
      </c>
      <c r="D32" s="17">
        <f>SUMIFS(Тех_Движение!$G$2:$G$5111,Тех_Движение!$B$2:$B$5111,$A32,Тех_Движение!$C$2:$C$5111,$B$5,Тех_Движение!$D$2:$D$5111,$B32)</f>
        <v>0</v>
      </c>
      <c r="E32" s="14">
        <f>VLOOKUP($B32,Настройки!$A$11:$L$17,10,FALSE)</f>
        <v>3</v>
      </c>
      <c r="F32" s="14">
        <f>VLOOKUP($B32,Настройки!$A$11:$L$17,11,FALSE)</f>
        <v>34</v>
      </c>
      <c r="G32" s="14">
        <f t="shared" si="0"/>
        <v>0</v>
      </c>
      <c r="H32" s="14">
        <f t="shared" si="1"/>
        <v>0</v>
      </c>
      <c r="I32" s="14">
        <f t="shared" si="2"/>
        <v>0</v>
      </c>
    </row>
    <row r="33" spans="1:9" x14ac:dyDescent="0.3">
      <c r="A33" s="27">
        <f>Настройки!$B$5+2</f>
        <v>46281</v>
      </c>
      <c r="B33" s="5" t="s">
        <v>56</v>
      </c>
      <c r="C33" s="17">
        <f>SUMIFS(Тех_Движение!$F$2:$F$5111,Тех_Движение!$B$2:$B$5111,$A33,Тех_Движение!$C$2:$C$5111,$B$5,Тех_Движение!$D$2:$D$5111,$B33)</f>
        <v>0</v>
      </c>
      <c r="D33" s="17">
        <f>SUMIFS(Тех_Движение!$G$2:$G$5111,Тех_Движение!$B$2:$B$5111,$A33,Тех_Движение!$C$2:$C$5111,$B$5,Тех_Движение!$D$2:$D$5111,$B33)</f>
        <v>0</v>
      </c>
      <c r="E33" s="14">
        <f>VLOOKUP($B33,Настройки!$A$11:$L$17,10,FALSE)</f>
        <v>2</v>
      </c>
      <c r="F33" s="14">
        <f>VLOOKUP($B33,Настройки!$A$11:$L$17,11,FALSE)</f>
        <v>23</v>
      </c>
      <c r="G33" s="14">
        <f t="shared" si="0"/>
        <v>0</v>
      </c>
      <c r="H33" s="14">
        <f t="shared" si="1"/>
        <v>0</v>
      </c>
      <c r="I33" s="14">
        <f t="shared" si="2"/>
        <v>0</v>
      </c>
    </row>
    <row r="34" spans="1:9" x14ac:dyDescent="0.3">
      <c r="A34" s="27">
        <f>Настройки!$B$5+2</f>
        <v>46281</v>
      </c>
      <c r="B34" s="5" t="s">
        <v>57</v>
      </c>
      <c r="C34" s="17">
        <f>SUMIFS(Тех_Движение!$F$2:$F$5111,Тех_Движение!$B$2:$B$5111,$A34,Тех_Движение!$C$2:$C$5111,$B$5,Тех_Движение!$D$2:$D$5111,$B34)</f>
        <v>0</v>
      </c>
      <c r="D34" s="17">
        <f>SUMIFS(Тех_Движение!$G$2:$G$5111,Тех_Движение!$B$2:$B$5111,$A34,Тех_Движение!$C$2:$C$5111,$B$5,Тех_Движение!$D$2:$D$5111,$B34)</f>
        <v>0</v>
      </c>
      <c r="E34" s="14">
        <f>VLOOKUP($B34,Настройки!$A$11:$L$17,10,FALSE)</f>
        <v>1</v>
      </c>
      <c r="F34" s="14">
        <f>VLOOKUP($B34,Настройки!$A$11:$L$17,11,FALSE)</f>
        <v>9</v>
      </c>
      <c r="G34" s="14">
        <f t="shared" si="0"/>
        <v>0</v>
      </c>
      <c r="H34" s="14">
        <f t="shared" si="1"/>
        <v>0</v>
      </c>
      <c r="I34" s="14">
        <f t="shared" si="2"/>
        <v>0</v>
      </c>
    </row>
    <row r="35" spans="1:9" x14ac:dyDescent="0.3">
      <c r="A35" s="27">
        <f>Настройки!$B$5+2</f>
        <v>46281</v>
      </c>
      <c r="B35" s="5" t="s">
        <v>59</v>
      </c>
      <c r="C35" s="17">
        <f>SUMIFS(Тех_Движение!$F$2:$F$5111,Тех_Движение!$B$2:$B$5111,$A35,Тех_Движение!$C$2:$C$5111,$B$5,Тех_Движение!$D$2:$D$5111,$B35)</f>
        <v>0</v>
      </c>
      <c r="D35" s="17">
        <f>SUMIFS(Тех_Движение!$G$2:$G$5111,Тех_Движение!$B$2:$B$5111,$A35,Тех_Движение!$C$2:$C$5111,$B$5,Тех_Движение!$D$2:$D$5111,$B35)</f>
        <v>0</v>
      </c>
      <c r="E35" s="14">
        <f>VLOOKUP($B35,Настройки!$A$11:$L$17,10,FALSE)</f>
        <v>1</v>
      </c>
      <c r="F35" s="14">
        <f>VLOOKUP($B35,Настройки!$A$11:$L$17,11,FALSE)</f>
        <v>9</v>
      </c>
      <c r="G35" s="14">
        <f t="shared" si="0"/>
        <v>0</v>
      </c>
      <c r="H35" s="14">
        <f t="shared" si="1"/>
        <v>0</v>
      </c>
      <c r="I35" s="14">
        <f t="shared" si="2"/>
        <v>0</v>
      </c>
    </row>
    <row r="36" spans="1:9" x14ac:dyDescent="0.3">
      <c r="A36" s="27">
        <f>Настройки!$B$5+3</f>
        <v>46282</v>
      </c>
      <c r="B36" s="5" t="s">
        <v>45</v>
      </c>
      <c r="C36" s="17">
        <f>SUMIFS(Тех_Движение!$F$2:$F$5111,Тех_Движение!$B$2:$B$5111,$A36,Тех_Движение!$C$2:$C$5111,$B$5,Тех_Движение!$D$2:$D$5111,$B36)</f>
        <v>0</v>
      </c>
      <c r="D36" s="17">
        <f>SUMIFS(Тех_Движение!$G$2:$G$5111,Тех_Движение!$B$2:$B$5111,$A36,Тех_Движение!$C$2:$C$5111,$B$5,Тех_Движение!$D$2:$D$5111,$B36)</f>
        <v>0</v>
      </c>
      <c r="E36" s="14">
        <f>VLOOKUP($B36,Настройки!$A$11:$L$17,10,FALSE)</f>
        <v>1</v>
      </c>
      <c r="F36" s="14">
        <f>VLOOKUP($B36,Настройки!$A$11:$L$17,11,FALSE)</f>
        <v>12</v>
      </c>
      <c r="G36" s="14">
        <f t="shared" si="0"/>
        <v>0</v>
      </c>
      <c r="H36" s="14">
        <f t="shared" si="1"/>
        <v>0</v>
      </c>
      <c r="I36" s="14">
        <f t="shared" si="2"/>
        <v>0</v>
      </c>
    </row>
    <row r="37" spans="1:9" x14ac:dyDescent="0.3">
      <c r="A37" s="27">
        <f>Настройки!$B$5+3</f>
        <v>46282</v>
      </c>
      <c r="B37" s="5" t="s">
        <v>49</v>
      </c>
      <c r="C37" s="17">
        <f>SUMIFS(Тех_Движение!$F$2:$F$5111,Тех_Движение!$B$2:$B$5111,$A37,Тех_Движение!$C$2:$C$5111,$B$5,Тех_Движение!$D$2:$D$5111,$B37)</f>
        <v>0</v>
      </c>
      <c r="D37" s="17">
        <f>SUMIFS(Тех_Движение!$G$2:$G$5111,Тех_Движение!$B$2:$B$5111,$A37,Тех_Движение!$C$2:$C$5111,$B$5,Тех_Движение!$D$2:$D$5111,$B37)</f>
        <v>0</v>
      </c>
      <c r="E37" s="14">
        <f>VLOOKUP($B37,Настройки!$A$11:$L$17,10,FALSE)</f>
        <v>1</v>
      </c>
      <c r="F37" s="14">
        <f>VLOOKUP($B37,Настройки!$A$11:$L$17,11,FALSE)</f>
        <v>12</v>
      </c>
      <c r="G37" s="14">
        <f t="shared" si="0"/>
        <v>0</v>
      </c>
      <c r="H37" s="14">
        <f t="shared" si="1"/>
        <v>0</v>
      </c>
      <c r="I37" s="14">
        <f t="shared" si="2"/>
        <v>0</v>
      </c>
    </row>
    <row r="38" spans="1:9" x14ac:dyDescent="0.3">
      <c r="A38" s="27">
        <f>Настройки!$B$5+3</f>
        <v>46282</v>
      </c>
      <c r="B38" s="5" t="s">
        <v>51</v>
      </c>
      <c r="C38" s="17">
        <f>SUMIFS(Тех_Движение!$F$2:$F$5111,Тех_Движение!$B$2:$B$5111,$A38,Тех_Движение!$C$2:$C$5111,$B$5,Тех_Движение!$D$2:$D$5111,$B38)</f>
        <v>0</v>
      </c>
      <c r="D38" s="17">
        <f>SUMIFS(Тех_Движение!$G$2:$G$5111,Тех_Движение!$B$2:$B$5111,$A38,Тех_Движение!$C$2:$C$5111,$B$5,Тех_Движение!$D$2:$D$5111,$B38)</f>
        <v>0</v>
      </c>
      <c r="E38" s="14">
        <f>VLOOKUP($B38,Настройки!$A$11:$L$17,10,FALSE)</f>
        <v>2</v>
      </c>
      <c r="F38" s="14">
        <f>VLOOKUP($B38,Настройки!$A$11:$L$17,11,FALSE)</f>
        <v>23</v>
      </c>
      <c r="G38" s="14">
        <f t="shared" si="0"/>
        <v>0</v>
      </c>
      <c r="H38" s="14">
        <f t="shared" si="1"/>
        <v>0</v>
      </c>
      <c r="I38" s="14">
        <f t="shared" si="2"/>
        <v>0</v>
      </c>
    </row>
    <row r="39" spans="1:9" x14ac:dyDescent="0.3">
      <c r="A39" s="27">
        <f>Настройки!$B$5+3</f>
        <v>46282</v>
      </c>
      <c r="B39" s="5" t="s">
        <v>54</v>
      </c>
      <c r="C39" s="17">
        <f>SUMIFS(Тех_Движение!$F$2:$F$5111,Тех_Движение!$B$2:$B$5111,$A39,Тех_Движение!$C$2:$C$5111,$B$5,Тех_Движение!$D$2:$D$5111,$B39)</f>
        <v>0</v>
      </c>
      <c r="D39" s="17">
        <f>SUMIFS(Тех_Движение!$G$2:$G$5111,Тех_Движение!$B$2:$B$5111,$A39,Тех_Движение!$C$2:$C$5111,$B$5,Тех_Движение!$D$2:$D$5111,$B39)</f>
        <v>0</v>
      </c>
      <c r="E39" s="14">
        <f>VLOOKUP($B39,Настройки!$A$11:$L$17,10,FALSE)</f>
        <v>3</v>
      </c>
      <c r="F39" s="14">
        <f>VLOOKUP($B39,Настройки!$A$11:$L$17,11,FALSE)</f>
        <v>34</v>
      </c>
      <c r="G39" s="14">
        <f t="shared" si="0"/>
        <v>0</v>
      </c>
      <c r="H39" s="14">
        <f t="shared" si="1"/>
        <v>0</v>
      </c>
      <c r="I39" s="14">
        <f t="shared" si="2"/>
        <v>0</v>
      </c>
    </row>
    <row r="40" spans="1:9" x14ac:dyDescent="0.3">
      <c r="A40" s="27">
        <f>Настройки!$B$5+3</f>
        <v>46282</v>
      </c>
      <c r="B40" s="5" t="s">
        <v>56</v>
      </c>
      <c r="C40" s="17">
        <f>SUMIFS(Тех_Движение!$F$2:$F$5111,Тех_Движение!$B$2:$B$5111,$A40,Тех_Движение!$C$2:$C$5111,$B$5,Тех_Движение!$D$2:$D$5111,$B40)</f>
        <v>0</v>
      </c>
      <c r="D40" s="17">
        <f>SUMIFS(Тех_Движение!$G$2:$G$5111,Тех_Движение!$B$2:$B$5111,$A40,Тех_Движение!$C$2:$C$5111,$B$5,Тех_Движение!$D$2:$D$5111,$B40)</f>
        <v>0</v>
      </c>
      <c r="E40" s="14">
        <f>VLOOKUP($B40,Настройки!$A$11:$L$17,10,FALSE)</f>
        <v>2</v>
      </c>
      <c r="F40" s="14">
        <f>VLOOKUP($B40,Настройки!$A$11:$L$17,11,FALSE)</f>
        <v>23</v>
      </c>
      <c r="G40" s="14">
        <f t="shared" si="0"/>
        <v>0</v>
      </c>
      <c r="H40" s="14">
        <f t="shared" si="1"/>
        <v>0</v>
      </c>
      <c r="I40" s="14">
        <f t="shared" si="2"/>
        <v>0</v>
      </c>
    </row>
    <row r="41" spans="1:9" x14ac:dyDescent="0.3">
      <c r="A41" s="27">
        <f>Настройки!$B$5+3</f>
        <v>46282</v>
      </c>
      <c r="B41" s="5" t="s">
        <v>57</v>
      </c>
      <c r="C41" s="17">
        <f>SUMIFS(Тех_Движение!$F$2:$F$5111,Тех_Движение!$B$2:$B$5111,$A41,Тех_Движение!$C$2:$C$5111,$B$5,Тех_Движение!$D$2:$D$5111,$B41)</f>
        <v>0</v>
      </c>
      <c r="D41" s="17">
        <f>SUMIFS(Тех_Движение!$G$2:$G$5111,Тех_Движение!$B$2:$B$5111,$A41,Тех_Движение!$C$2:$C$5111,$B$5,Тех_Движение!$D$2:$D$5111,$B41)</f>
        <v>0</v>
      </c>
      <c r="E41" s="14">
        <f>VLOOKUP($B41,Настройки!$A$11:$L$17,10,FALSE)</f>
        <v>1</v>
      </c>
      <c r="F41" s="14">
        <f>VLOOKUP($B41,Настройки!$A$11:$L$17,11,FALSE)</f>
        <v>9</v>
      </c>
      <c r="G41" s="14">
        <f t="shared" si="0"/>
        <v>0</v>
      </c>
      <c r="H41" s="14">
        <f t="shared" si="1"/>
        <v>0</v>
      </c>
      <c r="I41" s="14">
        <f t="shared" si="2"/>
        <v>0</v>
      </c>
    </row>
    <row r="42" spans="1:9" x14ac:dyDescent="0.3">
      <c r="A42" s="27">
        <f>Настройки!$B$5+3</f>
        <v>46282</v>
      </c>
      <c r="B42" s="5" t="s">
        <v>59</v>
      </c>
      <c r="C42" s="17">
        <f>SUMIFS(Тех_Движение!$F$2:$F$5111,Тех_Движение!$B$2:$B$5111,$A42,Тех_Движение!$C$2:$C$5111,$B$5,Тех_Движение!$D$2:$D$5111,$B42)</f>
        <v>0</v>
      </c>
      <c r="D42" s="17">
        <f>SUMIFS(Тех_Движение!$G$2:$G$5111,Тех_Движение!$B$2:$B$5111,$A42,Тех_Движение!$C$2:$C$5111,$B$5,Тех_Движение!$D$2:$D$5111,$B42)</f>
        <v>0</v>
      </c>
      <c r="E42" s="14">
        <f>VLOOKUP($B42,Настройки!$A$11:$L$17,10,FALSE)</f>
        <v>1</v>
      </c>
      <c r="F42" s="14">
        <f>VLOOKUP($B42,Настройки!$A$11:$L$17,11,FALSE)</f>
        <v>9</v>
      </c>
      <c r="G42" s="14">
        <f t="shared" si="0"/>
        <v>0</v>
      </c>
      <c r="H42" s="14">
        <f t="shared" si="1"/>
        <v>0</v>
      </c>
      <c r="I42" s="14">
        <f t="shared" si="2"/>
        <v>0</v>
      </c>
    </row>
    <row r="43" spans="1:9" x14ac:dyDescent="0.3">
      <c r="A43" s="27">
        <f>Настройки!$B$5+4</f>
        <v>46283</v>
      </c>
      <c r="B43" s="5" t="s">
        <v>45</v>
      </c>
      <c r="C43" s="17">
        <f>SUMIFS(Тех_Движение!$F$2:$F$5111,Тех_Движение!$B$2:$B$5111,$A43,Тех_Движение!$C$2:$C$5111,$B$5,Тех_Движение!$D$2:$D$5111,$B43)</f>
        <v>0</v>
      </c>
      <c r="D43" s="17">
        <f>SUMIFS(Тех_Движение!$G$2:$G$5111,Тех_Движение!$B$2:$B$5111,$A43,Тех_Движение!$C$2:$C$5111,$B$5,Тех_Движение!$D$2:$D$5111,$B43)</f>
        <v>1</v>
      </c>
      <c r="E43" s="14">
        <f>VLOOKUP($B43,Настройки!$A$11:$L$17,10,FALSE)</f>
        <v>1</v>
      </c>
      <c r="F43" s="14">
        <f>VLOOKUP($B43,Настройки!$A$11:$L$17,11,FALSE)</f>
        <v>12</v>
      </c>
      <c r="G43" s="14">
        <f t="shared" si="0"/>
        <v>0</v>
      </c>
      <c r="H43" s="14">
        <f t="shared" si="1"/>
        <v>12</v>
      </c>
      <c r="I43" s="14">
        <f t="shared" si="2"/>
        <v>12</v>
      </c>
    </row>
    <row r="44" spans="1:9" x14ac:dyDescent="0.3">
      <c r="A44" s="27">
        <f>Настройки!$B$5+4</f>
        <v>46283</v>
      </c>
      <c r="B44" s="5" t="s">
        <v>49</v>
      </c>
      <c r="C44" s="17">
        <f>SUMIFS(Тех_Движение!$F$2:$F$5111,Тех_Движение!$B$2:$B$5111,$A44,Тех_Движение!$C$2:$C$5111,$B$5,Тех_Движение!$D$2:$D$5111,$B44)</f>
        <v>0</v>
      </c>
      <c r="D44" s="17">
        <f>SUMIFS(Тех_Движение!$G$2:$G$5111,Тех_Движение!$B$2:$B$5111,$A44,Тех_Движение!$C$2:$C$5111,$B$5,Тех_Движение!$D$2:$D$5111,$B44)</f>
        <v>1</v>
      </c>
      <c r="E44" s="14">
        <f>VLOOKUP($B44,Настройки!$A$11:$L$17,10,FALSE)</f>
        <v>1</v>
      </c>
      <c r="F44" s="14">
        <f>VLOOKUP($B44,Настройки!$A$11:$L$17,11,FALSE)</f>
        <v>12</v>
      </c>
      <c r="G44" s="14">
        <f t="shared" si="0"/>
        <v>0</v>
      </c>
      <c r="H44" s="14">
        <f t="shared" si="1"/>
        <v>12</v>
      </c>
      <c r="I44" s="14">
        <f t="shared" si="2"/>
        <v>12</v>
      </c>
    </row>
    <row r="45" spans="1:9" x14ac:dyDescent="0.3">
      <c r="A45" s="27">
        <f>Настройки!$B$5+4</f>
        <v>46283</v>
      </c>
      <c r="B45" s="5" t="s">
        <v>51</v>
      </c>
      <c r="C45" s="17">
        <f>SUMIFS(Тех_Движение!$F$2:$F$5111,Тех_Движение!$B$2:$B$5111,$A45,Тех_Движение!$C$2:$C$5111,$B$5,Тех_Движение!$D$2:$D$5111,$B45)</f>
        <v>0</v>
      </c>
      <c r="D45" s="17">
        <f>SUMIFS(Тех_Движение!$G$2:$G$5111,Тех_Движение!$B$2:$B$5111,$A45,Тех_Движение!$C$2:$C$5111,$B$5,Тех_Движение!$D$2:$D$5111,$B45)</f>
        <v>12</v>
      </c>
      <c r="E45" s="14">
        <f>VLOOKUP($B45,Настройки!$A$11:$L$17,10,FALSE)</f>
        <v>2</v>
      </c>
      <c r="F45" s="14">
        <f>VLOOKUP($B45,Настройки!$A$11:$L$17,11,FALSE)</f>
        <v>23</v>
      </c>
      <c r="G45" s="14">
        <f t="shared" si="0"/>
        <v>0</v>
      </c>
      <c r="H45" s="14">
        <f t="shared" si="1"/>
        <v>276</v>
      </c>
      <c r="I45" s="14">
        <f t="shared" si="2"/>
        <v>276</v>
      </c>
    </row>
    <row r="46" spans="1:9" x14ac:dyDescent="0.3">
      <c r="A46" s="27">
        <f>Настройки!$B$5+4</f>
        <v>46283</v>
      </c>
      <c r="B46" s="5" t="s">
        <v>54</v>
      </c>
      <c r="C46" s="17">
        <f>SUMIFS(Тех_Движение!$F$2:$F$5111,Тех_Движение!$B$2:$B$5111,$A46,Тех_Движение!$C$2:$C$5111,$B$5,Тех_Движение!$D$2:$D$5111,$B46)</f>
        <v>0</v>
      </c>
      <c r="D46" s="17">
        <f>SUMIFS(Тех_Движение!$G$2:$G$5111,Тех_Движение!$B$2:$B$5111,$A46,Тех_Движение!$C$2:$C$5111,$B$5,Тех_Движение!$D$2:$D$5111,$B46)</f>
        <v>1</v>
      </c>
      <c r="E46" s="14">
        <f>VLOOKUP($B46,Настройки!$A$11:$L$17,10,FALSE)</f>
        <v>3</v>
      </c>
      <c r="F46" s="14">
        <f>VLOOKUP($B46,Настройки!$A$11:$L$17,11,FALSE)</f>
        <v>34</v>
      </c>
      <c r="G46" s="14">
        <f t="shared" si="0"/>
        <v>0</v>
      </c>
      <c r="H46" s="14">
        <f t="shared" si="1"/>
        <v>34</v>
      </c>
      <c r="I46" s="14">
        <f t="shared" si="2"/>
        <v>34</v>
      </c>
    </row>
    <row r="47" spans="1:9" x14ac:dyDescent="0.3">
      <c r="A47" s="27">
        <f>Настройки!$B$5+4</f>
        <v>46283</v>
      </c>
      <c r="B47" s="5" t="s">
        <v>56</v>
      </c>
      <c r="C47" s="17">
        <f>SUMIFS(Тех_Движение!$F$2:$F$5111,Тех_Движение!$B$2:$B$5111,$A47,Тех_Движение!$C$2:$C$5111,$B$5,Тех_Движение!$D$2:$D$5111,$B47)</f>
        <v>0</v>
      </c>
      <c r="D47" s="17">
        <f>SUMIFS(Тех_Движение!$G$2:$G$5111,Тех_Движение!$B$2:$B$5111,$A47,Тех_Движение!$C$2:$C$5111,$B$5,Тех_Движение!$D$2:$D$5111,$B47)</f>
        <v>4</v>
      </c>
      <c r="E47" s="14">
        <f>VLOOKUP($B47,Настройки!$A$11:$L$17,10,FALSE)</f>
        <v>2</v>
      </c>
      <c r="F47" s="14">
        <f>VLOOKUP($B47,Настройки!$A$11:$L$17,11,FALSE)</f>
        <v>23</v>
      </c>
      <c r="G47" s="14">
        <f t="shared" ref="G47:G63" si="3">$C47*$E47</f>
        <v>0</v>
      </c>
      <c r="H47" s="14">
        <f t="shared" ref="H47:H63" si="4">$D47*$F47</f>
        <v>92</v>
      </c>
      <c r="I47" s="14">
        <f t="shared" ref="I47:I63" si="5">$G47+$H47</f>
        <v>92</v>
      </c>
    </row>
    <row r="48" spans="1:9" x14ac:dyDescent="0.3">
      <c r="A48" s="27">
        <f>Настройки!$B$5+4</f>
        <v>46283</v>
      </c>
      <c r="B48" s="5" t="s">
        <v>57</v>
      </c>
      <c r="C48" s="17">
        <f>SUMIFS(Тех_Движение!$F$2:$F$5111,Тех_Движение!$B$2:$B$5111,$A48,Тех_Движение!$C$2:$C$5111,$B$5,Тех_Движение!$D$2:$D$5111,$B48)</f>
        <v>0</v>
      </c>
      <c r="D48" s="17">
        <f>SUMIFS(Тех_Движение!$G$2:$G$5111,Тех_Движение!$B$2:$B$5111,$A48,Тех_Движение!$C$2:$C$5111,$B$5,Тех_Движение!$D$2:$D$5111,$B48)</f>
        <v>0</v>
      </c>
      <c r="E48" s="14">
        <f>VLOOKUP($B48,Настройки!$A$11:$L$17,10,FALSE)</f>
        <v>1</v>
      </c>
      <c r="F48" s="14">
        <f>VLOOKUP($B48,Настройки!$A$11:$L$17,11,FALSE)</f>
        <v>9</v>
      </c>
      <c r="G48" s="14">
        <f t="shared" si="3"/>
        <v>0</v>
      </c>
      <c r="H48" s="14">
        <f t="shared" si="4"/>
        <v>0</v>
      </c>
      <c r="I48" s="14">
        <f t="shared" si="5"/>
        <v>0</v>
      </c>
    </row>
    <row r="49" spans="1:9" x14ac:dyDescent="0.3">
      <c r="A49" s="27">
        <f>Настройки!$B$5+4</f>
        <v>46283</v>
      </c>
      <c r="B49" s="5" t="s">
        <v>59</v>
      </c>
      <c r="C49" s="17">
        <f>SUMIFS(Тех_Движение!$F$2:$F$5111,Тех_Движение!$B$2:$B$5111,$A49,Тех_Движение!$C$2:$C$5111,$B$5,Тех_Движение!$D$2:$D$5111,$B49)</f>
        <v>0</v>
      </c>
      <c r="D49" s="17">
        <f>SUMIFS(Тех_Движение!$G$2:$G$5111,Тех_Движение!$B$2:$B$5111,$A49,Тех_Движение!$C$2:$C$5111,$B$5,Тех_Движение!$D$2:$D$5111,$B49)</f>
        <v>0</v>
      </c>
      <c r="E49" s="14">
        <f>VLOOKUP($B49,Настройки!$A$11:$L$17,10,FALSE)</f>
        <v>1</v>
      </c>
      <c r="F49" s="14">
        <f>VLOOKUP($B49,Настройки!$A$11:$L$17,11,FALSE)</f>
        <v>9</v>
      </c>
      <c r="G49" s="14">
        <f t="shared" si="3"/>
        <v>0</v>
      </c>
      <c r="H49" s="14">
        <f t="shared" si="4"/>
        <v>0</v>
      </c>
      <c r="I49" s="14">
        <f t="shared" si="5"/>
        <v>0</v>
      </c>
    </row>
    <row r="50" spans="1:9" x14ac:dyDescent="0.3">
      <c r="A50" s="27">
        <f>Настройки!$B$5+5</f>
        <v>46284</v>
      </c>
      <c r="B50" s="5" t="s">
        <v>45</v>
      </c>
      <c r="C50" s="17">
        <f>SUMIFS(Тех_Движение!$F$2:$F$5111,Тех_Движение!$B$2:$B$5111,$A50,Тех_Движение!$C$2:$C$5111,$B$5,Тех_Движение!$D$2:$D$5111,$B50)</f>
        <v>0</v>
      </c>
      <c r="D50" s="17">
        <f>SUMIFS(Тех_Движение!$G$2:$G$5111,Тех_Движение!$B$2:$B$5111,$A50,Тех_Движение!$C$2:$C$5111,$B$5,Тех_Движение!$D$2:$D$5111,$B50)</f>
        <v>0</v>
      </c>
      <c r="E50" s="14">
        <f>VLOOKUP($B50,Настройки!$A$11:$L$17,10,FALSE)</f>
        <v>1</v>
      </c>
      <c r="F50" s="14">
        <f>VLOOKUP($B50,Настройки!$A$11:$L$17,11,FALSE)</f>
        <v>12</v>
      </c>
      <c r="G50" s="14">
        <f t="shared" si="3"/>
        <v>0</v>
      </c>
      <c r="H50" s="14">
        <f t="shared" si="4"/>
        <v>0</v>
      </c>
      <c r="I50" s="14">
        <f t="shared" si="5"/>
        <v>0</v>
      </c>
    </row>
    <row r="51" spans="1:9" x14ac:dyDescent="0.3">
      <c r="A51" s="27">
        <f>Настройки!$B$5+5</f>
        <v>46284</v>
      </c>
      <c r="B51" s="5" t="s">
        <v>49</v>
      </c>
      <c r="C51" s="17">
        <f>SUMIFS(Тех_Движение!$F$2:$F$5111,Тех_Движение!$B$2:$B$5111,$A51,Тех_Движение!$C$2:$C$5111,$B$5,Тех_Движение!$D$2:$D$5111,$B51)</f>
        <v>0</v>
      </c>
      <c r="D51" s="17">
        <f>SUMIFS(Тех_Движение!$G$2:$G$5111,Тех_Движение!$B$2:$B$5111,$A51,Тех_Движение!$C$2:$C$5111,$B$5,Тех_Движение!$D$2:$D$5111,$B51)</f>
        <v>0</v>
      </c>
      <c r="E51" s="14">
        <f>VLOOKUP($B51,Настройки!$A$11:$L$17,10,FALSE)</f>
        <v>1</v>
      </c>
      <c r="F51" s="14">
        <f>VLOOKUP($B51,Настройки!$A$11:$L$17,11,FALSE)</f>
        <v>12</v>
      </c>
      <c r="G51" s="14">
        <f t="shared" si="3"/>
        <v>0</v>
      </c>
      <c r="H51" s="14">
        <f t="shared" si="4"/>
        <v>0</v>
      </c>
      <c r="I51" s="14">
        <f t="shared" si="5"/>
        <v>0</v>
      </c>
    </row>
    <row r="52" spans="1:9" x14ac:dyDescent="0.3">
      <c r="A52" s="27">
        <f>Настройки!$B$5+5</f>
        <v>46284</v>
      </c>
      <c r="B52" s="5" t="s">
        <v>51</v>
      </c>
      <c r="C52" s="17">
        <f>SUMIFS(Тех_Движение!$F$2:$F$5111,Тех_Движение!$B$2:$B$5111,$A52,Тех_Движение!$C$2:$C$5111,$B$5,Тех_Движение!$D$2:$D$5111,$B52)</f>
        <v>0</v>
      </c>
      <c r="D52" s="17">
        <f>SUMIFS(Тех_Движение!$G$2:$G$5111,Тех_Движение!$B$2:$B$5111,$A52,Тех_Движение!$C$2:$C$5111,$B$5,Тех_Движение!$D$2:$D$5111,$B52)</f>
        <v>0</v>
      </c>
      <c r="E52" s="14">
        <f>VLOOKUP($B52,Настройки!$A$11:$L$17,10,FALSE)</f>
        <v>2</v>
      </c>
      <c r="F52" s="14">
        <f>VLOOKUP($B52,Настройки!$A$11:$L$17,11,FALSE)</f>
        <v>23</v>
      </c>
      <c r="G52" s="14">
        <f t="shared" si="3"/>
        <v>0</v>
      </c>
      <c r="H52" s="14">
        <f t="shared" si="4"/>
        <v>0</v>
      </c>
      <c r="I52" s="14">
        <f t="shared" si="5"/>
        <v>0</v>
      </c>
    </row>
    <row r="53" spans="1:9" x14ac:dyDescent="0.3">
      <c r="A53" s="27">
        <f>Настройки!$B$5+5</f>
        <v>46284</v>
      </c>
      <c r="B53" s="5" t="s">
        <v>54</v>
      </c>
      <c r="C53" s="17">
        <f>SUMIFS(Тех_Движение!$F$2:$F$5111,Тех_Движение!$B$2:$B$5111,$A53,Тех_Движение!$C$2:$C$5111,$B$5,Тех_Движение!$D$2:$D$5111,$B53)</f>
        <v>0</v>
      </c>
      <c r="D53" s="17">
        <f>SUMIFS(Тех_Движение!$G$2:$G$5111,Тех_Движение!$B$2:$B$5111,$A53,Тех_Движение!$C$2:$C$5111,$B$5,Тех_Движение!$D$2:$D$5111,$B53)</f>
        <v>0</v>
      </c>
      <c r="E53" s="14">
        <f>VLOOKUP($B53,Настройки!$A$11:$L$17,10,FALSE)</f>
        <v>3</v>
      </c>
      <c r="F53" s="14">
        <f>VLOOKUP($B53,Настройки!$A$11:$L$17,11,FALSE)</f>
        <v>34</v>
      </c>
      <c r="G53" s="14">
        <f t="shared" si="3"/>
        <v>0</v>
      </c>
      <c r="H53" s="14">
        <f t="shared" si="4"/>
        <v>0</v>
      </c>
      <c r="I53" s="14">
        <f t="shared" si="5"/>
        <v>0</v>
      </c>
    </row>
    <row r="54" spans="1:9" x14ac:dyDescent="0.3">
      <c r="A54" s="27">
        <f>Настройки!$B$5+5</f>
        <v>46284</v>
      </c>
      <c r="B54" s="5" t="s">
        <v>56</v>
      </c>
      <c r="C54" s="17">
        <f>SUMIFS(Тех_Движение!$F$2:$F$5111,Тех_Движение!$B$2:$B$5111,$A54,Тех_Движение!$C$2:$C$5111,$B$5,Тех_Движение!$D$2:$D$5111,$B54)</f>
        <v>0</v>
      </c>
      <c r="D54" s="17">
        <f>SUMIFS(Тех_Движение!$G$2:$G$5111,Тех_Движение!$B$2:$B$5111,$A54,Тех_Движение!$C$2:$C$5111,$B$5,Тех_Движение!$D$2:$D$5111,$B54)</f>
        <v>0</v>
      </c>
      <c r="E54" s="14">
        <f>VLOOKUP($B54,Настройки!$A$11:$L$17,10,FALSE)</f>
        <v>2</v>
      </c>
      <c r="F54" s="14">
        <f>VLOOKUP($B54,Настройки!$A$11:$L$17,11,FALSE)</f>
        <v>23</v>
      </c>
      <c r="G54" s="14">
        <f t="shared" si="3"/>
        <v>0</v>
      </c>
      <c r="H54" s="14">
        <f t="shared" si="4"/>
        <v>0</v>
      </c>
      <c r="I54" s="14">
        <f t="shared" si="5"/>
        <v>0</v>
      </c>
    </row>
    <row r="55" spans="1:9" x14ac:dyDescent="0.3">
      <c r="A55" s="27">
        <f>Настройки!$B$5+5</f>
        <v>46284</v>
      </c>
      <c r="B55" s="5" t="s">
        <v>57</v>
      </c>
      <c r="C55" s="17">
        <f>SUMIFS(Тех_Движение!$F$2:$F$5111,Тех_Движение!$B$2:$B$5111,$A55,Тех_Движение!$C$2:$C$5111,$B$5,Тех_Движение!$D$2:$D$5111,$B55)</f>
        <v>0</v>
      </c>
      <c r="D55" s="17">
        <f>SUMIFS(Тех_Движение!$G$2:$G$5111,Тех_Движение!$B$2:$B$5111,$A55,Тех_Движение!$C$2:$C$5111,$B$5,Тех_Движение!$D$2:$D$5111,$B55)</f>
        <v>0</v>
      </c>
      <c r="E55" s="14">
        <f>VLOOKUP($B55,Настройки!$A$11:$L$17,10,FALSE)</f>
        <v>1</v>
      </c>
      <c r="F55" s="14">
        <f>VLOOKUP($B55,Настройки!$A$11:$L$17,11,FALSE)</f>
        <v>9</v>
      </c>
      <c r="G55" s="14">
        <f t="shared" si="3"/>
        <v>0</v>
      </c>
      <c r="H55" s="14">
        <f t="shared" si="4"/>
        <v>0</v>
      </c>
      <c r="I55" s="14">
        <f t="shared" si="5"/>
        <v>0</v>
      </c>
    </row>
    <row r="56" spans="1:9" x14ac:dyDescent="0.3">
      <c r="A56" s="27">
        <f>Настройки!$B$5+5</f>
        <v>46284</v>
      </c>
      <c r="B56" s="5" t="s">
        <v>59</v>
      </c>
      <c r="C56" s="17">
        <f>SUMIFS(Тех_Движение!$F$2:$F$5111,Тех_Движение!$B$2:$B$5111,$A56,Тех_Движение!$C$2:$C$5111,$B$5,Тех_Движение!$D$2:$D$5111,$B56)</f>
        <v>0</v>
      </c>
      <c r="D56" s="17">
        <f>SUMIFS(Тех_Движение!$G$2:$G$5111,Тех_Движение!$B$2:$B$5111,$A56,Тех_Движение!$C$2:$C$5111,$B$5,Тех_Движение!$D$2:$D$5111,$B56)</f>
        <v>0</v>
      </c>
      <c r="E56" s="14">
        <f>VLOOKUP($B56,Настройки!$A$11:$L$17,10,FALSE)</f>
        <v>1</v>
      </c>
      <c r="F56" s="14">
        <f>VLOOKUP($B56,Настройки!$A$11:$L$17,11,FALSE)</f>
        <v>9</v>
      </c>
      <c r="G56" s="14">
        <f t="shared" si="3"/>
        <v>0</v>
      </c>
      <c r="H56" s="14">
        <f t="shared" si="4"/>
        <v>0</v>
      </c>
      <c r="I56" s="14">
        <f t="shared" si="5"/>
        <v>0</v>
      </c>
    </row>
    <row r="57" spans="1:9" x14ac:dyDescent="0.3">
      <c r="A57" s="27">
        <f>Настройки!$B$5+6</f>
        <v>46285</v>
      </c>
      <c r="B57" s="5" t="s">
        <v>45</v>
      </c>
      <c r="C57" s="17">
        <f>SUMIFS(Тех_Движение!$F$2:$F$5111,Тех_Движение!$B$2:$B$5111,$A57,Тех_Движение!$C$2:$C$5111,$B$5,Тех_Движение!$D$2:$D$5111,$B57)</f>
        <v>0</v>
      </c>
      <c r="D57" s="17">
        <f>SUMIFS(Тех_Движение!$G$2:$G$5111,Тех_Движение!$B$2:$B$5111,$A57,Тех_Движение!$C$2:$C$5111,$B$5,Тех_Движение!$D$2:$D$5111,$B57)</f>
        <v>0</v>
      </c>
      <c r="E57" s="14">
        <f>VLOOKUP($B57,Настройки!$A$11:$L$17,10,FALSE)</f>
        <v>1</v>
      </c>
      <c r="F57" s="14">
        <f>VLOOKUP($B57,Настройки!$A$11:$L$17,11,FALSE)</f>
        <v>12</v>
      </c>
      <c r="G57" s="14">
        <f t="shared" si="3"/>
        <v>0</v>
      </c>
      <c r="H57" s="14">
        <f t="shared" si="4"/>
        <v>0</v>
      </c>
      <c r="I57" s="14">
        <f t="shared" si="5"/>
        <v>0</v>
      </c>
    </row>
    <row r="58" spans="1:9" x14ac:dyDescent="0.3">
      <c r="A58" s="27">
        <f>Настройки!$B$5+6</f>
        <v>46285</v>
      </c>
      <c r="B58" s="5" t="s">
        <v>49</v>
      </c>
      <c r="C58" s="17">
        <f>SUMIFS(Тех_Движение!$F$2:$F$5111,Тех_Движение!$B$2:$B$5111,$A58,Тех_Движение!$C$2:$C$5111,$B$5,Тех_Движение!$D$2:$D$5111,$B58)</f>
        <v>0</v>
      </c>
      <c r="D58" s="17">
        <f>SUMIFS(Тех_Движение!$G$2:$G$5111,Тех_Движение!$B$2:$B$5111,$A58,Тех_Движение!$C$2:$C$5111,$B$5,Тех_Движение!$D$2:$D$5111,$B58)</f>
        <v>0</v>
      </c>
      <c r="E58" s="14">
        <f>VLOOKUP($B58,Настройки!$A$11:$L$17,10,FALSE)</f>
        <v>1</v>
      </c>
      <c r="F58" s="14">
        <f>VLOOKUP($B58,Настройки!$A$11:$L$17,11,FALSE)</f>
        <v>12</v>
      </c>
      <c r="G58" s="14">
        <f t="shared" si="3"/>
        <v>0</v>
      </c>
      <c r="H58" s="14">
        <f t="shared" si="4"/>
        <v>0</v>
      </c>
      <c r="I58" s="14">
        <f t="shared" si="5"/>
        <v>0</v>
      </c>
    </row>
    <row r="59" spans="1:9" x14ac:dyDescent="0.3">
      <c r="A59" s="27">
        <f>Настройки!$B$5+6</f>
        <v>46285</v>
      </c>
      <c r="B59" s="5" t="s">
        <v>51</v>
      </c>
      <c r="C59" s="17">
        <f>SUMIFS(Тех_Движение!$F$2:$F$5111,Тех_Движение!$B$2:$B$5111,$A59,Тех_Движение!$C$2:$C$5111,$B$5,Тех_Движение!$D$2:$D$5111,$B59)</f>
        <v>0</v>
      </c>
      <c r="D59" s="17">
        <f>SUMIFS(Тех_Движение!$G$2:$G$5111,Тех_Движение!$B$2:$B$5111,$A59,Тех_Движение!$C$2:$C$5111,$B$5,Тех_Движение!$D$2:$D$5111,$B59)</f>
        <v>0</v>
      </c>
      <c r="E59" s="14">
        <f>VLOOKUP($B59,Настройки!$A$11:$L$17,10,FALSE)</f>
        <v>2</v>
      </c>
      <c r="F59" s="14">
        <f>VLOOKUP($B59,Настройки!$A$11:$L$17,11,FALSE)</f>
        <v>23</v>
      </c>
      <c r="G59" s="14">
        <f t="shared" si="3"/>
        <v>0</v>
      </c>
      <c r="H59" s="14">
        <f t="shared" si="4"/>
        <v>0</v>
      </c>
      <c r="I59" s="14">
        <f t="shared" si="5"/>
        <v>0</v>
      </c>
    </row>
    <row r="60" spans="1:9" x14ac:dyDescent="0.3">
      <c r="A60" s="27">
        <f>Настройки!$B$5+6</f>
        <v>46285</v>
      </c>
      <c r="B60" s="5" t="s">
        <v>54</v>
      </c>
      <c r="C60" s="17">
        <f>SUMIFS(Тех_Движение!$F$2:$F$5111,Тех_Движение!$B$2:$B$5111,$A60,Тех_Движение!$C$2:$C$5111,$B$5,Тех_Движение!$D$2:$D$5111,$B60)</f>
        <v>0</v>
      </c>
      <c r="D60" s="17">
        <f>SUMIFS(Тех_Движение!$G$2:$G$5111,Тех_Движение!$B$2:$B$5111,$A60,Тех_Движение!$C$2:$C$5111,$B$5,Тех_Движение!$D$2:$D$5111,$B60)</f>
        <v>0</v>
      </c>
      <c r="E60" s="14">
        <f>VLOOKUP($B60,Настройки!$A$11:$L$17,10,FALSE)</f>
        <v>3</v>
      </c>
      <c r="F60" s="14">
        <f>VLOOKUP($B60,Настройки!$A$11:$L$17,11,FALSE)</f>
        <v>34</v>
      </c>
      <c r="G60" s="14">
        <f t="shared" si="3"/>
        <v>0</v>
      </c>
      <c r="H60" s="14">
        <f t="shared" si="4"/>
        <v>0</v>
      </c>
      <c r="I60" s="14">
        <f t="shared" si="5"/>
        <v>0</v>
      </c>
    </row>
    <row r="61" spans="1:9" x14ac:dyDescent="0.3">
      <c r="A61" s="27">
        <f>Настройки!$B$5+6</f>
        <v>46285</v>
      </c>
      <c r="B61" s="5" t="s">
        <v>56</v>
      </c>
      <c r="C61" s="17">
        <f>SUMIFS(Тех_Движение!$F$2:$F$5111,Тех_Движение!$B$2:$B$5111,$A61,Тех_Движение!$C$2:$C$5111,$B$5,Тех_Движение!$D$2:$D$5111,$B61)</f>
        <v>0</v>
      </c>
      <c r="D61" s="17">
        <f>SUMIFS(Тех_Движение!$G$2:$G$5111,Тех_Движение!$B$2:$B$5111,$A61,Тех_Движение!$C$2:$C$5111,$B$5,Тех_Движение!$D$2:$D$5111,$B61)</f>
        <v>0</v>
      </c>
      <c r="E61" s="14">
        <f>VLOOKUP($B61,Настройки!$A$11:$L$17,10,FALSE)</f>
        <v>2</v>
      </c>
      <c r="F61" s="14">
        <f>VLOOKUP($B61,Настройки!$A$11:$L$17,11,FALSE)</f>
        <v>23</v>
      </c>
      <c r="G61" s="14">
        <f t="shared" si="3"/>
        <v>0</v>
      </c>
      <c r="H61" s="14">
        <f t="shared" si="4"/>
        <v>0</v>
      </c>
      <c r="I61" s="14">
        <f t="shared" si="5"/>
        <v>0</v>
      </c>
    </row>
    <row r="62" spans="1:9" x14ac:dyDescent="0.3">
      <c r="A62" s="27">
        <f>Настройки!$B$5+6</f>
        <v>46285</v>
      </c>
      <c r="B62" s="5" t="s">
        <v>57</v>
      </c>
      <c r="C62" s="17">
        <f>SUMIFS(Тех_Движение!$F$2:$F$5111,Тех_Движение!$B$2:$B$5111,$A62,Тех_Движение!$C$2:$C$5111,$B$5,Тех_Движение!$D$2:$D$5111,$B62)</f>
        <v>0</v>
      </c>
      <c r="D62" s="17">
        <f>SUMIFS(Тех_Движение!$G$2:$G$5111,Тех_Движение!$B$2:$B$5111,$A62,Тех_Движение!$C$2:$C$5111,$B$5,Тех_Движение!$D$2:$D$5111,$B62)</f>
        <v>0</v>
      </c>
      <c r="E62" s="14">
        <f>VLOOKUP($B62,Настройки!$A$11:$L$17,10,FALSE)</f>
        <v>1</v>
      </c>
      <c r="F62" s="14">
        <f>VLOOKUP($B62,Настройки!$A$11:$L$17,11,FALSE)</f>
        <v>9</v>
      </c>
      <c r="G62" s="14">
        <f t="shared" si="3"/>
        <v>0</v>
      </c>
      <c r="H62" s="14">
        <f t="shared" si="4"/>
        <v>0</v>
      </c>
      <c r="I62" s="14">
        <f t="shared" si="5"/>
        <v>0</v>
      </c>
    </row>
    <row r="63" spans="1:9" x14ac:dyDescent="0.3">
      <c r="A63" s="27">
        <f>Настройки!$B$5+6</f>
        <v>46285</v>
      </c>
      <c r="B63" s="5" t="s">
        <v>59</v>
      </c>
      <c r="C63" s="17">
        <f>SUMIFS(Тех_Движение!$F$2:$F$5111,Тех_Движение!$B$2:$B$5111,$A63,Тех_Движение!$C$2:$C$5111,$B$5,Тех_Движение!$D$2:$D$5111,$B63)</f>
        <v>0</v>
      </c>
      <c r="D63" s="17">
        <f>SUMIFS(Тех_Движение!$G$2:$G$5111,Тех_Движение!$B$2:$B$5111,$A63,Тех_Движение!$C$2:$C$5111,$B$5,Тех_Движение!$D$2:$D$5111,$B63)</f>
        <v>0</v>
      </c>
      <c r="E63" s="14">
        <f>VLOOKUP($B63,Настройки!$A$11:$L$17,10,FALSE)</f>
        <v>1</v>
      </c>
      <c r="F63" s="14">
        <f>VLOOKUP($B63,Настройки!$A$11:$L$17,11,FALSE)</f>
        <v>9</v>
      </c>
      <c r="G63" s="14">
        <f t="shared" si="3"/>
        <v>0</v>
      </c>
      <c r="H63" s="14">
        <f t="shared" si="4"/>
        <v>0</v>
      </c>
      <c r="I63" s="14">
        <f t="shared" si="5"/>
        <v>0</v>
      </c>
    </row>
    <row r="64" spans="1:9" x14ac:dyDescent="0.3">
      <c r="A64" s="18" t="s">
        <v>71</v>
      </c>
      <c r="B64" s="18"/>
      <c r="C64" s="18">
        <f>SUM(C15:C63)</f>
        <v>29</v>
      </c>
      <c r="D64" s="18">
        <f>SUM(D15:D63)</f>
        <v>41</v>
      </c>
      <c r="E64" s="18"/>
      <c r="F64" s="18"/>
      <c r="G64" s="19">
        <f>SUM(G15:G63)</f>
        <v>57</v>
      </c>
      <c r="H64" s="19">
        <f>SUM(H15:H63)</f>
        <v>846</v>
      </c>
      <c r="I64" s="19">
        <f>SUM(I15:I63)</f>
        <v>903</v>
      </c>
    </row>
    <row r="67" spans="1:6" x14ac:dyDescent="0.3">
      <c r="A67" s="28" t="s">
        <v>130</v>
      </c>
      <c r="B67" s="28"/>
      <c r="C67" s="28" t="s">
        <v>138</v>
      </c>
      <c r="D67" s="28"/>
      <c r="E67" s="28" t="s">
        <v>74</v>
      </c>
      <c r="F67" s="28"/>
    </row>
  </sheetData>
  <pageMargins left="0.75" right="0.75" top="1" bottom="1" header="0.5" footer="0.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7"/>
  <sheetViews>
    <sheetView showGridLines="0" workbookViewId="0">
      <pane ySplit="14" topLeftCell="A15" activePane="bottomLeft" state="frozen"/>
      <selection pane="bottomLeft"/>
    </sheetView>
  </sheetViews>
  <sheetFormatPr defaultRowHeight="14.4" x14ac:dyDescent="0.3"/>
  <cols>
    <col min="1" max="1" width="23" customWidth="1"/>
    <col min="2" max="2" width="17" customWidth="1"/>
    <col min="3" max="6" width="40" customWidth="1"/>
    <col min="7" max="9" width="15" customWidth="1"/>
  </cols>
  <sheetData>
    <row r="1" spans="1:9" ht="31.95" customHeight="1" x14ac:dyDescent="0.3">
      <c r="A1" s="1"/>
      <c r="B1" s="1"/>
      <c r="C1" s="1"/>
      <c r="D1" s="2" t="s">
        <v>139</v>
      </c>
      <c r="E1" s="1"/>
      <c r="F1" s="1"/>
      <c r="G1" s="1"/>
      <c r="H1" s="1"/>
      <c r="I1" s="1"/>
    </row>
    <row r="2" spans="1:9" ht="25.95" customHeight="1" x14ac:dyDescent="0.3">
      <c r="A2" s="1"/>
      <c r="B2" s="1"/>
      <c r="C2" s="1"/>
      <c r="D2" s="3" t="s">
        <v>129</v>
      </c>
      <c r="E2" s="1"/>
      <c r="F2" s="1"/>
      <c r="G2" s="1"/>
      <c r="H2" s="1"/>
      <c r="I2" s="1"/>
    </row>
    <row r="3" spans="1:9" ht="19.95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5" spans="1:9" x14ac:dyDescent="0.3">
      <c r="A5" s="6" t="s">
        <v>130</v>
      </c>
      <c r="B5" s="20" t="s">
        <v>50</v>
      </c>
    </row>
    <row r="6" spans="1:9" x14ac:dyDescent="0.3">
      <c r="A6" s="6" t="s">
        <v>107</v>
      </c>
      <c r="B6" s="9">
        <f>Настройки!$B$5</f>
        <v>46279</v>
      </c>
      <c r="C6" s="9">
        <f>Настройки!$B$6</f>
        <v>46285</v>
      </c>
    </row>
    <row r="8" spans="1:9" x14ac:dyDescent="0.3">
      <c r="A8" s="4" t="s">
        <v>131</v>
      </c>
      <c r="B8" s="4" t="s">
        <v>132</v>
      </c>
    </row>
    <row r="9" spans="1:9" x14ac:dyDescent="0.3">
      <c r="A9" s="24" t="s">
        <v>133</v>
      </c>
      <c r="B9" s="26">
        <f>C64</f>
        <v>51</v>
      </c>
    </row>
    <row r="10" spans="1:9" x14ac:dyDescent="0.3">
      <c r="A10" s="24" t="s">
        <v>134</v>
      </c>
      <c r="B10" s="26">
        <f>D64</f>
        <v>133</v>
      </c>
    </row>
    <row r="11" spans="1:9" x14ac:dyDescent="0.3">
      <c r="A11" s="24" t="s">
        <v>135</v>
      </c>
      <c r="B11" s="25">
        <f>G64</f>
        <v>51</v>
      </c>
    </row>
    <row r="12" spans="1:9" x14ac:dyDescent="0.3">
      <c r="A12" s="24" t="s">
        <v>136</v>
      </c>
      <c r="B12" s="25">
        <f>H64</f>
        <v>2731</v>
      </c>
    </row>
    <row r="13" spans="1:9" x14ac:dyDescent="0.3">
      <c r="A13" s="18" t="s">
        <v>137</v>
      </c>
      <c r="B13" s="19">
        <f>I64</f>
        <v>2782</v>
      </c>
    </row>
    <row r="14" spans="1:9" x14ac:dyDescent="0.3">
      <c r="A14" s="4" t="s">
        <v>74</v>
      </c>
      <c r="B14" s="4" t="s">
        <v>33</v>
      </c>
      <c r="C14" s="4" t="s">
        <v>64</v>
      </c>
      <c r="D14" s="4" t="s">
        <v>65</v>
      </c>
      <c r="E14" s="4" t="s">
        <v>108</v>
      </c>
      <c r="F14" s="4" t="s">
        <v>109</v>
      </c>
      <c r="G14" s="4" t="s">
        <v>124</v>
      </c>
      <c r="H14" s="4" t="s">
        <v>125</v>
      </c>
      <c r="I14" s="4" t="s">
        <v>126</v>
      </c>
    </row>
    <row r="15" spans="1:9" x14ac:dyDescent="0.3">
      <c r="A15" s="27">
        <f>Настройки!$B$5+0</f>
        <v>46279</v>
      </c>
      <c r="B15" s="5" t="s">
        <v>45</v>
      </c>
      <c r="C15" s="17">
        <f>SUMIFS(Тех_Движение!$F$2:$F$5111,Тех_Движение!$B$2:$B$5111,$A15,Тех_Движение!$C$2:$C$5111,$B$5,Тех_Движение!$D$2:$D$5111,$B15)</f>
        <v>0</v>
      </c>
      <c r="D15" s="17">
        <f>SUMIFS(Тех_Движение!$G$2:$G$5111,Тех_Движение!$B$2:$B$5111,$A15,Тех_Движение!$C$2:$C$5111,$B$5,Тех_Движение!$D$2:$D$5111,$B15)</f>
        <v>0</v>
      </c>
      <c r="E15" s="14">
        <f>VLOOKUP($B15,Настройки!$A$11:$L$17,10,FALSE)</f>
        <v>1</v>
      </c>
      <c r="F15" s="14">
        <f>VLOOKUP($B15,Настройки!$A$11:$L$17,11,FALSE)</f>
        <v>12</v>
      </c>
      <c r="G15" s="14">
        <f t="shared" ref="G15:G46" si="0">$C15*$E15</f>
        <v>0</v>
      </c>
      <c r="H15" s="14">
        <f t="shared" ref="H15:H46" si="1">$D15*$F15</f>
        <v>0</v>
      </c>
      <c r="I15" s="14">
        <f t="shared" ref="I15:I46" si="2">$G15+$H15</f>
        <v>0</v>
      </c>
    </row>
    <row r="16" spans="1:9" x14ac:dyDescent="0.3">
      <c r="A16" s="27">
        <f>Настройки!$B$5+0</f>
        <v>46279</v>
      </c>
      <c r="B16" s="5" t="s">
        <v>49</v>
      </c>
      <c r="C16" s="17">
        <f>SUMIFS(Тех_Движение!$F$2:$F$5111,Тех_Движение!$B$2:$B$5111,$A16,Тех_Движение!$C$2:$C$5111,$B$5,Тех_Движение!$D$2:$D$5111,$B16)</f>
        <v>0</v>
      </c>
      <c r="D16" s="17">
        <f>SUMIFS(Тех_Движение!$G$2:$G$5111,Тех_Движение!$B$2:$B$5111,$A16,Тех_Движение!$C$2:$C$5111,$B$5,Тех_Движение!$D$2:$D$5111,$B16)</f>
        <v>0</v>
      </c>
      <c r="E16" s="14">
        <f>VLOOKUP($B16,Настройки!$A$11:$L$17,10,FALSE)</f>
        <v>1</v>
      </c>
      <c r="F16" s="14">
        <f>VLOOKUP($B16,Настройки!$A$11:$L$17,11,FALSE)</f>
        <v>12</v>
      </c>
      <c r="G16" s="14">
        <f t="shared" si="0"/>
        <v>0</v>
      </c>
      <c r="H16" s="14">
        <f t="shared" si="1"/>
        <v>0</v>
      </c>
      <c r="I16" s="14">
        <f t="shared" si="2"/>
        <v>0</v>
      </c>
    </row>
    <row r="17" spans="1:9" x14ac:dyDescent="0.3">
      <c r="A17" s="27">
        <f>Настройки!$B$5+0</f>
        <v>46279</v>
      </c>
      <c r="B17" s="5" t="s">
        <v>51</v>
      </c>
      <c r="C17" s="17">
        <f>SUMIFS(Тех_Движение!$F$2:$F$5111,Тех_Движение!$B$2:$B$5111,$A17,Тех_Движение!$C$2:$C$5111,$B$5,Тех_Движение!$D$2:$D$5111,$B17)</f>
        <v>0</v>
      </c>
      <c r="D17" s="17">
        <f>SUMIFS(Тех_Движение!$G$2:$G$5111,Тех_Движение!$B$2:$B$5111,$A17,Тех_Движение!$C$2:$C$5111,$B$5,Тех_Движение!$D$2:$D$5111,$B17)</f>
        <v>0</v>
      </c>
      <c r="E17" s="14">
        <f>VLOOKUP($B17,Настройки!$A$11:$L$17,10,FALSE)</f>
        <v>2</v>
      </c>
      <c r="F17" s="14">
        <f>VLOOKUP($B17,Настройки!$A$11:$L$17,11,FALSE)</f>
        <v>23</v>
      </c>
      <c r="G17" s="14">
        <f t="shared" si="0"/>
        <v>0</v>
      </c>
      <c r="H17" s="14">
        <f t="shared" si="1"/>
        <v>0</v>
      </c>
      <c r="I17" s="14">
        <f t="shared" si="2"/>
        <v>0</v>
      </c>
    </row>
    <row r="18" spans="1:9" x14ac:dyDescent="0.3">
      <c r="A18" s="27">
        <f>Настройки!$B$5+0</f>
        <v>46279</v>
      </c>
      <c r="B18" s="5" t="s">
        <v>54</v>
      </c>
      <c r="C18" s="17">
        <f>SUMIFS(Тех_Движение!$F$2:$F$5111,Тех_Движение!$B$2:$B$5111,$A18,Тех_Движение!$C$2:$C$5111,$B$5,Тех_Движение!$D$2:$D$5111,$B18)</f>
        <v>0</v>
      </c>
      <c r="D18" s="17">
        <f>SUMIFS(Тех_Движение!$G$2:$G$5111,Тех_Движение!$B$2:$B$5111,$A18,Тех_Движение!$C$2:$C$5111,$B$5,Тех_Движение!$D$2:$D$5111,$B18)</f>
        <v>0</v>
      </c>
      <c r="E18" s="14">
        <f>VLOOKUP($B18,Настройки!$A$11:$L$17,10,FALSE)</f>
        <v>3</v>
      </c>
      <c r="F18" s="14">
        <f>VLOOKUP($B18,Настройки!$A$11:$L$17,11,FALSE)</f>
        <v>34</v>
      </c>
      <c r="G18" s="14">
        <f t="shared" si="0"/>
        <v>0</v>
      </c>
      <c r="H18" s="14">
        <f t="shared" si="1"/>
        <v>0</v>
      </c>
      <c r="I18" s="14">
        <f t="shared" si="2"/>
        <v>0</v>
      </c>
    </row>
    <row r="19" spans="1:9" x14ac:dyDescent="0.3">
      <c r="A19" s="27">
        <f>Настройки!$B$5+0</f>
        <v>46279</v>
      </c>
      <c r="B19" s="5" t="s">
        <v>56</v>
      </c>
      <c r="C19" s="17">
        <f>SUMIFS(Тех_Движение!$F$2:$F$5111,Тех_Движение!$B$2:$B$5111,$A19,Тех_Движение!$C$2:$C$5111,$B$5,Тех_Движение!$D$2:$D$5111,$B19)</f>
        <v>0</v>
      </c>
      <c r="D19" s="17">
        <f>SUMIFS(Тех_Движение!$G$2:$G$5111,Тех_Движение!$B$2:$B$5111,$A19,Тех_Движение!$C$2:$C$5111,$B$5,Тех_Движение!$D$2:$D$5111,$B19)</f>
        <v>0</v>
      </c>
      <c r="E19" s="14">
        <f>VLOOKUP($B19,Настройки!$A$11:$L$17,10,FALSE)</f>
        <v>2</v>
      </c>
      <c r="F19" s="14">
        <f>VLOOKUP($B19,Настройки!$A$11:$L$17,11,FALSE)</f>
        <v>23</v>
      </c>
      <c r="G19" s="14">
        <f t="shared" si="0"/>
        <v>0</v>
      </c>
      <c r="H19" s="14">
        <f t="shared" si="1"/>
        <v>0</v>
      </c>
      <c r="I19" s="14">
        <f t="shared" si="2"/>
        <v>0</v>
      </c>
    </row>
    <row r="20" spans="1:9" x14ac:dyDescent="0.3">
      <c r="A20" s="27">
        <f>Настройки!$B$5+0</f>
        <v>46279</v>
      </c>
      <c r="B20" s="5" t="s">
        <v>57</v>
      </c>
      <c r="C20" s="17">
        <f>SUMIFS(Тех_Движение!$F$2:$F$5111,Тех_Движение!$B$2:$B$5111,$A20,Тех_Движение!$C$2:$C$5111,$B$5,Тех_Движение!$D$2:$D$5111,$B20)</f>
        <v>0</v>
      </c>
      <c r="D20" s="17">
        <f>SUMIFS(Тех_Движение!$G$2:$G$5111,Тех_Движение!$B$2:$B$5111,$A20,Тех_Движение!$C$2:$C$5111,$B$5,Тех_Движение!$D$2:$D$5111,$B20)</f>
        <v>0</v>
      </c>
      <c r="E20" s="14">
        <f>VLOOKUP($B20,Настройки!$A$11:$L$17,10,FALSE)</f>
        <v>1</v>
      </c>
      <c r="F20" s="14">
        <f>VLOOKUP($B20,Настройки!$A$11:$L$17,11,FALSE)</f>
        <v>9</v>
      </c>
      <c r="G20" s="14">
        <f t="shared" si="0"/>
        <v>0</v>
      </c>
      <c r="H20" s="14">
        <f t="shared" si="1"/>
        <v>0</v>
      </c>
      <c r="I20" s="14">
        <f t="shared" si="2"/>
        <v>0</v>
      </c>
    </row>
    <row r="21" spans="1:9" x14ac:dyDescent="0.3">
      <c r="A21" s="27">
        <f>Настройки!$B$5+0</f>
        <v>46279</v>
      </c>
      <c r="B21" s="5" t="s">
        <v>59</v>
      </c>
      <c r="C21" s="17">
        <f>SUMIFS(Тех_Движение!$F$2:$F$5111,Тех_Движение!$B$2:$B$5111,$A21,Тех_Движение!$C$2:$C$5111,$B$5,Тех_Движение!$D$2:$D$5111,$B21)</f>
        <v>0</v>
      </c>
      <c r="D21" s="17">
        <f>SUMIFS(Тех_Движение!$G$2:$G$5111,Тех_Движение!$B$2:$B$5111,$A21,Тех_Движение!$C$2:$C$5111,$B$5,Тех_Движение!$D$2:$D$5111,$B21)</f>
        <v>0</v>
      </c>
      <c r="E21" s="14">
        <f>VLOOKUP($B21,Настройки!$A$11:$L$17,10,FALSE)</f>
        <v>1</v>
      </c>
      <c r="F21" s="14">
        <f>VLOOKUP($B21,Настройки!$A$11:$L$17,11,FALSE)</f>
        <v>9</v>
      </c>
      <c r="G21" s="14">
        <f t="shared" si="0"/>
        <v>0</v>
      </c>
      <c r="H21" s="14">
        <f t="shared" si="1"/>
        <v>0</v>
      </c>
      <c r="I21" s="14">
        <f t="shared" si="2"/>
        <v>0</v>
      </c>
    </row>
    <row r="22" spans="1:9" x14ac:dyDescent="0.3">
      <c r="A22" s="27">
        <f>Настройки!$B$5+1</f>
        <v>46280</v>
      </c>
      <c r="B22" s="5" t="s">
        <v>45</v>
      </c>
      <c r="C22" s="17">
        <f>SUMIFS(Тех_Движение!$F$2:$F$5111,Тех_Движение!$B$2:$B$5111,$A22,Тех_Движение!$C$2:$C$5111,$B$5,Тех_Движение!$D$2:$D$5111,$B22)</f>
        <v>0</v>
      </c>
      <c r="D22" s="17">
        <f>SUMIFS(Тех_Движение!$G$2:$G$5111,Тех_Движение!$B$2:$B$5111,$A22,Тех_Движение!$C$2:$C$5111,$B$5,Тех_Движение!$D$2:$D$5111,$B22)</f>
        <v>0</v>
      </c>
      <c r="E22" s="14">
        <f>VLOOKUP($B22,Настройки!$A$11:$L$17,10,FALSE)</f>
        <v>1</v>
      </c>
      <c r="F22" s="14">
        <f>VLOOKUP($B22,Настройки!$A$11:$L$17,11,FALSE)</f>
        <v>12</v>
      </c>
      <c r="G22" s="14">
        <f t="shared" si="0"/>
        <v>0</v>
      </c>
      <c r="H22" s="14">
        <f t="shared" si="1"/>
        <v>0</v>
      </c>
      <c r="I22" s="14">
        <f t="shared" si="2"/>
        <v>0</v>
      </c>
    </row>
    <row r="23" spans="1:9" x14ac:dyDescent="0.3">
      <c r="A23" s="27">
        <f>Настройки!$B$5+1</f>
        <v>46280</v>
      </c>
      <c r="B23" s="5" t="s">
        <v>49</v>
      </c>
      <c r="C23" s="17">
        <f>SUMIFS(Тех_Движение!$F$2:$F$5111,Тех_Движение!$B$2:$B$5111,$A23,Тех_Движение!$C$2:$C$5111,$B$5,Тех_Движение!$D$2:$D$5111,$B23)</f>
        <v>0</v>
      </c>
      <c r="D23" s="17">
        <f>SUMIFS(Тех_Движение!$G$2:$G$5111,Тех_Движение!$B$2:$B$5111,$A23,Тех_Движение!$C$2:$C$5111,$B$5,Тех_Движение!$D$2:$D$5111,$B23)</f>
        <v>1</v>
      </c>
      <c r="E23" s="14">
        <f>VLOOKUP($B23,Настройки!$A$11:$L$17,10,FALSE)</f>
        <v>1</v>
      </c>
      <c r="F23" s="14">
        <f>VLOOKUP($B23,Настройки!$A$11:$L$17,11,FALSE)</f>
        <v>12</v>
      </c>
      <c r="G23" s="14">
        <f t="shared" si="0"/>
        <v>0</v>
      </c>
      <c r="H23" s="14">
        <f t="shared" si="1"/>
        <v>12</v>
      </c>
      <c r="I23" s="14">
        <f t="shared" si="2"/>
        <v>12</v>
      </c>
    </row>
    <row r="24" spans="1:9" x14ac:dyDescent="0.3">
      <c r="A24" s="27">
        <f>Настройки!$B$5+1</f>
        <v>46280</v>
      </c>
      <c r="B24" s="5" t="s">
        <v>51</v>
      </c>
      <c r="C24" s="17">
        <f>SUMIFS(Тех_Движение!$F$2:$F$5111,Тех_Движение!$B$2:$B$5111,$A24,Тех_Движение!$C$2:$C$5111,$B$5,Тех_Движение!$D$2:$D$5111,$B24)</f>
        <v>0</v>
      </c>
      <c r="D24" s="17">
        <f>SUMIFS(Тех_Движение!$G$2:$G$5111,Тех_Движение!$B$2:$B$5111,$A24,Тех_Движение!$C$2:$C$5111,$B$5,Тех_Движение!$D$2:$D$5111,$B24)</f>
        <v>11</v>
      </c>
      <c r="E24" s="14">
        <f>VLOOKUP($B24,Настройки!$A$11:$L$17,10,FALSE)</f>
        <v>2</v>
      </c>
      <c r="F24" s="14">
        <f>VLOOKUP($B24,Настройки!$A$11:$L$17,11,FALSE)</f>
        <v>23</v>
      </c>
      <c r="G24" s="14">
        <f t="shared" si="0"/>
        <v>0</v>
      </c>
      <c r="H24" s="14">
        <f t="shared" si="1"/>
        <v>253</v>
      </c>
      <c r="I24" s="14">
        <f t="shared" si="2"/>
        <v>253</v>
      </c>
    </row>
    <row r="25" spans="1:9" x14ac:dyDescent="0.3">
      <c r="A25" s="27">
        <f>Настройки!$B$5+1</f>
        <v>46280</v>
      </c>
      <c r="B25" s="5" t="s">
        <v>54</v>
      </c>
      <c r="C25" s="17">
        <f>SUMIFS(Тех_Движение!$F$2:$F$5111,Тех_Движение!$B$2:$B$5111,$A25,Тех_Движение!$C$2:$C$5111,$B$5,Тех_Движение!$D$2:$D$5111,$B25)</f>
        <v>0</v>
      </c>
      <c r="D25" s="17">
        <f>SUMIFS(Тех_Движение!$G$2:$G$5111,Тех_Движение!$B$2:$B$5111,$A25,Тех_Движение!$C$2:$C$5111,$B$5,Тех_Движение!$D$2:$D$5111,$B25)</f>
        <v>0</v>
      </c>
      <c r="E25" s="14">
        <f>VLOOKUP($B25,Настройки!$A$11:$L$17,10,FALSE)</f>
        <v>3</v>
      </c>
      <c r="F25" s="14">
        <f>VLOOKUP($B25,Настройки!$A$11:$L$17,11,FALSE)</f>
        <v>34</v>
      </c>
      <c r="G25" s="14">
        <f t="shared" si="0"/>
        <v>0</v>
      </c>
      <c r="H25" s="14">
        <f t="shared" si="1"/>
        <v>0</v>
      </c>
      <c r="I25" s="14">
        <f t="shared" si="2"/>
        <v>0</v>
      </c>
    </row>
    <row r="26" spans="1:9" x14ac:dyDescent="0.3">
      <c r="A26" s="27">
        <f>Настройки!$B$5+1</f>
        <v>46280</v>
      </c>
      <c r="B26" s="5" t="s">
        <v>56</v>
      </c>
      <c r="C26" s="17">
        <f>SUMIFS(Тех_Движение!$F$2:$F$5111,Тех_Движение!$B$2:$B$5111,$A26,Тех_Движение!$C$2:$C$5111,$B$5,Тех_Движение!$D$2:$D$5111,$B26)</f>
        <v>0</v>
      </c>
      <c r="D26" s="17">
        <f>SUMIFS(Тех_Движение!$G$2:$G$5111,Тех_Движение!$B$2:$B$5111,$A26,Тех_Движение!$C$2:$C$5111,$B$5,Тех_Движение!$D$2:$D$5111,$B26)</f>
        <v>7</v>
      </c>
      <c r="E26" s="14">
        <f>VLOOKUP($B26,Настройки!$A$11:$L$17,10,FALSE)</f>
        <v>2</v>
      </c>
      <c r="F26" s="14">
        <f>VLOOKUP($B26,Настройки!$A$11:$L$17,11,FALSE)</f>
        <v>23</v>
      </c>
      <c r="G26" s="14">
        <f t="shared" si="0"/>
        <v>0</v>
      </c>
      <c r="H26" s="14">
        <f t="shared" si="1"/>
        <v>161</v>
      </c>
      <c r="I26" s="14">
        <f t="shared" si="2"/>
        <v>161</v>
      </c>
    </row>
    <row r="27" spans="1:9" x14ac:dyDescent="0.3">
      <c r="A27" s="27">
        <f>Настройки!$B$5+1</f>
        <v>46280</v>
      </c>
      <c r="B27" s="5" t="s">
        <v>57</v>
      </c>
      <c r="C27" s="17">
        <f>SUMIFS(Тех_Движение!$F$2:$F$5111,Тех_Движение!$B$2:$B$5111,$A27,Тех_Движение!$C$2:$C$5111,$B$5,Тех_Движение!$D$2:$D$5111,$B27)</f>
        <v>20</v>
      </c>
      <c r="D27" s="17">
        <f>SUMIFS(Тех_Движение!$G$2:$G$5111,Тех_Движение!$B$2:$B$5111,$A27,Тех_Движение!$C$2:$C$5111,$B$5,Тех_Движение!$D$2:$D$5111,$B27)</f>
        <v>4</v>
      </c>
      <c r="E27" s="14">
        <f>VLOOKUP($B27,Настройки!$A$11:$L$17,10,FALSE)</f>
        <v>1</v>
      </c>
      <c r="F27" s="14">
        <f>VLOOKUP($B27,Настройки!$A$11:$L$17,11,FALSE)</f>
        <v>9</v>
      </c>
      <c r="G27" s="14">
        <f t="shared" si="0"/>
        <v>20</v>
      </c>
      <c r="H27" s="14">
        <f t="shared" si="1"/>
        <v>36</v>
      </c>
      <c r="I27" s="14">
        <f t="shared" si="2"/>
        <v>56</v>
      </c>
    </row>
    <row r="28" spans="1:9" x14ac:dyDescent="0.3">
      <c r="A28" s="27">
        <f>Настройки!$B$5+1</f>
        <v>46280</v>
      </c>
      <c r="B28" s="5" t="s">
        <v>59</v>
      </c>
      <c r="C28" s="17">
        <f>SUMIFS(Тех_Движение!$F$2:$F$5111,Тех_Движение!$B$2:$B$5111,$A28,Тех_Движение!$C$2:$C$5111,$B$5,Тех_Движение!$D$2:$D$5111,$B28)</f>
        <v>0</v>
      </c>
      <c r="D28" s="17">
        <f>SUMIFS(Тех_Движение!$G$2:$G$5111,Тех_Движение!$B$2:$B$5111,$A28,Тех_Движение!$C$2:$C$5111,$B$5,Тех_Движение!$D$2:$D$5111,$B28)</f>
        <v>1</v>
      </c>
      <c r="E28" s="14">
        <f>VLOOKUP($B28,Настройки!$A$11:$L$17,10,FALSE)</f>
        <v>1</v>
      </c>
      <c r="F28" s="14">
        <f>VLOOKUP($B28,Настройки!$A$11:$L$17,11,FALSE)</f>
        <v>9</v>
      </c>
      <c r="G28" s="14">
        <f t="shared" si="0"/>
        <v>0</v>
      </c>
      <c r="H28" s="14">
        <f t="shared" si="1"/>
        <v>9</v>
      </c>
      <c r="I28" s="14">
        <f t="shared" si="2"/>
        <v>9</v>
      </c>
    </row>
    <row r="29" spans="1:9" x14ac:dyDescent="0.3">
      <c r="A29" s="27">
        <f>Настройки!$B$5+2</f>
        <v>46281</v>
      </c>
      <c r="B29" s="5" t="s">
        <v>45</v>
      </c>
      <c r="C29" s="17">
        <f>SUMIFS(Тех_Движение!$F$2:$F$5111,Тех_Движение!$B$2:$B$5111,$A29,Тех_Движение!$C$2:$C$5111,$B$5,Тех_Движение!$D$2:$D$5111,$B29)</f>
        <v>0</v>
      </c>
      <c r="D29" s="17">
        <f>SUMIFS(Тех_Движение!$G$2:$G$5111,Тех_Движение!$B$2:$B$5111,$A29,Тех_Движение!$C$2:$C$5111,$B$5,Тех_Движение!$D$2:$D$5111,$B29)</f>
        <v>1</v>
      </c>
      <c r="E29" s="14">
        <f>VLOOKUP($B29,Настройки!$A$11:$L$17,10,FALSE)</f>
        <v>1</v>
      </c>
      <c r="F29" s="14">
        <f>VLOOKUP($B29,Настройки!$A$11:$L$17,11,FALSE)</f>
        <v>12</v>
      </c>
      <c r="G29" s="14">
        <f t="shared" si="0"/>
        <v>0</v>
      </c>
      <c r="H29" s="14">
        <f t="shared" si="1"/>
        <v>12</v>
      </c>
      <c r="I29" s="14">
        <f t="shared" si="2"/>
        <v>12</v>
      </c>
    </row>
    <row r="30" spans="1:9" x14ac:dyDescent="0.3">
      <c r="A30" s="27">
        <f>Настройки!$B$5+2</f>
        <v>46281</v>
      </c>
      <c r="B30" s="5" t="s">
        <v>49</v>
      </c>
      <c r="C30" s="17">
        <f>SUMIFS(Тех_Движение!$F$2:$F$5111,Тех_Движение!$B$2:$B$5111,$A30,Тех_Движение!$C$2:$C$5111,$B$5,Тех_Движение!$D$2:$D$5111,$B30)</f>
        <v>0</v>
      </c>
      <c r="D30" s="17">
        <f>SUMIFS(Тех_Движение!$G$2:$G$5111,Тех_Движение!$B$2:$B$5111,$A30,Тех_Движение!$C$2:$C$5111,$B$5,Тех_Движение!$D$2:$D$5111,$B30)</f>
        <v>3</v>
      </c>
      <c r="E30" s="14">
        <f>VLOOKUP($B30,Настройки!$A$11:$L$17,10,FALSE)</f>
        <v>1</v>
      </c>
      <c r="F30" s="14">
        <f>VLOOKUP($B30,Настройки!$A$11:$L$17,11,FALSE)</f>
        <v>12</v>
      </c>
      <c r="G30" s="14">
        <f t="shared" si="0"/>
        <v>0</v>
      </c>
      <c r="H30" s="14">
        <f t="shared" si="1"/>
        <v>36</v>
      </c>
      <c r="I30" s="14">
        <f t="shared" si="2"/>
        <v>36</v>
      </c>
    </row>
    <row r="31" spans="1:9" x14ac:dyDescent="0.3">
      <c r="A31" s="27">
        <f>Настройки!$B$5+2</f>
        <v>46281</v>
      </c>
      <c r="B31" s="5" t="s">
        <v>51</v>
      </c>
      <c r="C31" s="17">
        <f>SUMIFS(Тех_Движение!$F$2:$F$5111,Тех_Движение!$B$2:$B$5111,$A31,Тех_Движение!$C$2:$C$5111,$B$5,Тех_Движение!$D$2:$D$5111,$B31)</f>
        <v>0</v>
      </c>
      <c r="D31" s="17">
        <f>SUMIFS(Тех_Движение!$G$2:$G$5111,Тех_Движение!$B$2:$B$5111,$A31,Тех_Движение!$C$2:$C$5111,$B$5,Тех_Движение!$D$2:$D$5111,$B31)</f>
        <v>13</v>
      </c>
      <c r="E31" s="14">
        <f>VLOOKUP($B31,Настройки!$A$11:$L$17,10,FALSE)</f>
        <v>2</v>
      </c>
      <c r="F31" s="14">
        <f>VLOOKUP($B31,Настройки!$A$11:$L$17,11,FALSE)</f>
        <v>23</v>
      </c>
      <c r="G31" s="14">
        <f t="shared" si="0"/>
        <v>0</v>
      </c>
      <c r="H31" s="14">
        <f t="shared" si="1"/>
        <v>299</v>
      </c>
      <c r="I31" s="14">
        <f t="shared" si="2"/>
        <v>299</v>
      </c>
    </row>
    <row r="32" spans="1:9" x14ac:dyDescent="0.3">
      <c r="A32" s="27">
        <f>Настройки!$B$5+2</f>
        <v>46281</v>
      </c>
      <c r="B32" s="5" t="s">
        <v>54</v>
      </c>
      <c r="C32" s="17">
        <f>SUMIFS(Тех_Движение!$F$2:$F$5111,Тех_Движение!$B$2:$B$5111,$A32,Тех_Движение!$C$2:$C$5111,$B$5,Тех_Движение!$D$2:$D$5111,$B32)</f>
        <v>0</v>
      </c>
      <c r="D32" s="17">
        <f>SUMIFS(Тех_Движение!$G$2:$G$5111,Тех_Движение!$B$2:$B$5111,$A32,Тех_Движение!$C$2:$C$5111,$B$5,Тех_Движение!$D$2:$D$5111,$B32)</f>
        <v>0</v>
      </c>
      <c r="E32" s="14">
        <f>VLOOKUP($B32,Настройки!$A$11:$L$17,10,FALSE)</f>
        <v>3</v>
      </c>
      <c r="F32" s="14">
        <f>VLOOKUP($B32,Настройки!$A$11:$L$17,11,FALSE)</f>
        <v>34</v>
      </c>
      <c r="G32" s="14">
        <f t="shared" si="0"/>
        <v>0</v>
      </c>
      <c r="H32" s="14">
        <f t="shared" si="1"/>
        <v>0</v>
      </c>
      <c r="I32" s="14">
        <f t="shared" si="2"/>
        <v>0</v>
      </c>
    </row>
    <row r="33" spans="1:9" x14ac:dyDescent="0.3">
      <c r="A33" s="27">
        <f>Настройки!$B$5+2</f>
        <v>46281</v>
      </c>
      <c r="B33" s="5" t="s">
        <v>56</v>
      </c>
      <c r="C33" s="17">
        <f>SUMIFS(Тех_Движение!$F$2:$F$5111,Тех_Движение!$B$2:$B$5111,$A33,Тех_Движение!$C$2:$C$5111,$B$5,Тех_Движение!$D$2:$D$5111,$B33)</f>
        <v>0</v>
      </c>
      <c r="D33" s="17">
        <f>SUMIFS(Тех_Движение!$G$2:$G$5111,Тех_Движение!$B$2:$B$5111,$A33,Тех_Движение!$C$2:$C$5111,$B$5,Тех_Движение!$D$2:$D$5111,$B33)</f>
        <v>12</v>
      </c>
      <c r="E33" s="14">
        <f>VLOOKUP($B33,Настройки!$A$11:$L$17,10,FALSE)</f>
        <v>2</v>
      </c>
      <c r="F33" s="14">
        <f>VLOOKUP($B33,Настройки!$A$11:$L$17,11,FALSE)</f>
        <v>23</v>
      </c>
      <c r="G33" s="14">
        <f t="shared" si="0"/>
        <v>0</v>
      </c>
      <c r="H33" s="14">
        <f t="shared" si="1"/>
        <v>276</v>
      </c>
      <c r="I33" s="14">
        <f t="shared" si="2"/>
        <v>276</v>
      </c>
    </row>
    <row r="34" spans="1:9" x14ac:dyDescent="0.3">
      <c r="A34" s="27">
        <f>Настройки!$B$5+2</f>
        <v>46281</v>
      </c>
      <c r="B34" s="5" t="s">
        <v>57</v>
      </c>
      <c r="C34" s="17">
        <f>SUMIFS(Тех_Движение!$F$2:$F$5111,Тех_Движение!$B$2:$B$5111,$A34,Тех_Движение!$C$2:$C$5111,$B$5,Тех_Движение!$D$2:$D$5111,$B34)</f>
        <v>0</v>
      </c>
      <c r="D34" s="17">
        <f>SUMIFS(Тех_Движение!$G$2:$G$5111,Тех_Движение!$B$2:$B$5111,$A34,Тех_Движение!$C$2:$C$5111,$B$5,Тех_Движение!$D$2:$D$5111,$B34)</f>
        <v>0</v>
      </c>
      <c r="E34" s="14">
        <f>VLOOKUP($B34,Настройки!$A$11:$L$17,10,FALSE)</f>
        <v>1</v>
      </c>
      <c r="F34" s="14">
        <f>VLOOKUP($B34,Настройки!$A$11:$L$17,11,FALSE)</f>
        <v>9</v>
      </c>
      <c r="G34" s="14">
        <f t="shared" si="0"/>
        <v>0</v>
      </c>
      <c r="H34" s="14">
        <f t="shared" si="1"/>
        <v>0</v>
      </c>
      <c r="I34" s="14">
        <f t="shared" si="2"/>
        <v>0</v>
      </c>
    </row>
    <row r="35" spans="1:9" x14ac:dyDescent="0.3">
      <c r="A35" s="27">
        <f>Настройки!$B$5+2</f>
        <v>46281</v>
      </c>
      <c r="B35" s="5" t="s">
        <v>59</v>
      </c>
      <c r="C35" s="17">
        <f>SUMIFS(Тех_Движение!$F$2:$F$5111,Тех_Движение!$B$2:$B$5111,$A35,Тех_Движение!$C$2:$C$5111,$B$5,Тех_Движение!$D$2:$D$5111,$B35)</f>
        <v>0</v>
      </c>
      <c r="D35" s="17">
        <f>SUMIFS(Тех_Движение!$G$2:$G$5111,Тех_Движение!$B$2:$B$5111,$A35,Тех_Движение!$C$2:$C$5111,$B$5,Тех_Движение!$D$2:$D$5111,$B35)</f>
        <v>1</v>
      </c>
      <c r="E35" s="14">
        <f>VLOOKUP($B35,Настройки!$A$11:$L$17,10,FALSE)</f>
        <v>1</v>
      </c>
      <c r="F35" s="14">
        <f>VLOOKUP($B35,Настройки!$A$11:$L$17,11,FALSE)</f>
        <v>9</v>
      </c>
      <c r="G35" s="14">
        <f t="shared" si="0"/>
        <v>0</v>
      </c>
      <c r="H35" s="14">
        <f t="shared" si="1"/>
        <v>9</v>
      </c>
      <c r="I35" s="14">
        <f t="shared" si="2"/>
        <v>9</v>
      </c>
    </row>
    <row r="36" spans="1:9" x14ac:dyDescent="0.3">
      <c r="A36" s="27">
        <f>Настройки!$B$5+3</f>
        <v>46282</v>
      </c>
      <c r="B36" s="5" t="s">
        <v>45</v>
      </c>
      <c r="C36" s="17">
        <f>SUMIFS(Тех_Движение!$F$2:$F$5111,Тех_Движение!$B$2:$B$5111,$A36,Тех_Движение!$C$2:$C$5111,$B$5,Тех_Движение!$D$2:$D$5111,$B36)</f>
        <v>0</v>
      </c>
      <c r="D36" s="17">
        <f>SUMIFS(Тех_Движение!$G$2:$G$5111,Тех_Движение!$B$2:$B$5111,$A36,Тех_Движение!$C$2:$C$5111,$B$5,Тех_Движение!$D$2:$D$5111,$B36)</f>
        <v>1</v>
      </c>
      <c r="E36" s="14">
        <f>VLOOKUP($B36,Настройки!$A$11:$L$17,10,FALSE)</f>
        <v>1</v>
      </c>
      <c r="F36" s="14">
        <f>VLOOKUP($B36,Настройки!$A$11:$L$17,11,FALSE)</f>
        <v>12</v>
      </c>
      <c r="G36" s="14">
        <f t="shared" si="0"/>
        <v>0</v>
      </c>
      <c r="H36" s="14">
        <f t="shared" si="1"/>
        <v>12</v>
      </c>
      <c r="I36" s="14">
        <f t="shared" si="2"/>
        <v>12</v>
      </c>
    </row>
    <row r="37" spans="1:9" x14ac:dyDescent="0.3">
      <c r="A37" s="27">
        <f>Настройки!$B$5+3</f>
        <v>46282</v>
      </c>
      <c r="B37" s="5" t="s">
        <v>49</v>
      </c>
      <c r="C37" s="17">
        <f>SUMIFS(Тех_Движение!$F$2:$F$5111,Тех_Движение!$B$2:$B$5111,$A37,Тех_Движение!$C$2:$C$5111,$B$5,Тех_Движение!$D$2:$D$5111,$B37)</f>
        <v>3</v>
      </c>
      <c r="D37" s="17">
        <f>SUMIFS(Тех_Движение!$G$2:$G$5111,Тех_Движение!$B$2:$B$5111,$A37,Тех_Движение!$C$2:$C$5111,$B$5,Тех_Движение!$D$2:$D$5111,$B37)</f>
        <v>3</v>
      </c>
      <c r="E37" s="14">
        <f>VLOOKUP($B37,Настройки!$A$11:$L$17,10,FALSE)</f>
        <v>1</v>
      </c>
      <c r="F37" s="14">
        <f>VLOOKUP($B37,Настройки!$A$11:$L$17,11,FALSE)</f>
        <v>12</v>
      </c>
      <c r="G37" s="14">
        <f t="shared" si="0"/>
        <v>3</v>
      </c>
      <c r="H37" s="14">
        <f t="shared" si="1"/>
        <v>36</v>
      </c>
      <c r="I37" s="14">
        <f t="shared" si="2"/>
        <v>39</v>
      </c>
    </row>
    <row r="38" spans="1:9" x14ac:dyDescent="0.3">
      <c r="A38" s="27">
        <f>Настройки!$B$5+3</f>
        <v>46282</v>
      </c>
      <c r="B38" s="5" t="s">
        <v>51</v>
      </c>
      <c r="C38" s="17">
        <f>SUMIFS(Тех_Движение!$F$2:$F$5111,Тех_Движение!$B$2:$B$5111,$A38,Тех_Движение!$C$2:$C$5111,$B$5,Тех_Движение!$D$2:$D$5111,$B38)</f>
        <v>0</v>
      </c>
      <c r="D38" s="17">
        <f>SUMIFS(Тех_Движение!$G$2:$G$5111,Тех_Движение!$B$2:$B$5111,$A38,Тех_Движение!$C$2:$C$5111,$B$5,Тех_Движение!$D$2:$D$5111,$B38)</f>
        <v>13</v>
      </c>
      <c r="E38" s="14">
        <f>VLOOKUP($B38,Настройки!$A$11:$L$17,10,FALSE)</f>
        <v>2</v>
      </c>
      <c r="F38" s="14">
        <f>VLOOKUP($B38,Настройки!$A$11:$L$17,11,FALSE)</f>
        <v>23</v>
      </c>
      <c r="G38" s="14">
        <f t="shared" si="0"/>
        <v>0</v>
      </c>
      <c r="H38" s="14">
        <f t="shared" si="1"/>
        <v>299</v>
      </c>
      <c r="I38" s="14">
        <f t="shared" si="2"/>
        <v>299</v>
      </c>
    </row>
    <row r="39" spans="1:9" x14ac:dyDescent="0.3">
      <c r="A39" s="27">
        <f>Настройки!$B$5+3</f>
        <v>46282</v>
      </c>
      <c r="B39" s="5" t="s">
        <v>54</v>
      </c>
      <c r="C39" s="17">
        <f>SUMIFS(Тех_Движение!$F$2:$F$5111,Тех_Движение!$B$2:$B$5111,$A39,Тех_Движение!$C$2:$C$5111,$B$5,Тех_Движение!$D$2:$D$5111,$B39)</f>
        <v>0</v>
      </c>
      <c r="D39" s="17">
        <f>SUMIFS(Тех_Движение!$G$2:$G$5111,Тех_Движение!$B$2:$B$5111,$A39,Тех_Движение!$C$2:$C$5111,$B$5,Тех_Движение!$D$2:$D$5111,$B39)</f>
        <v>0</v>
      </c>
      <c r="E39" s="14">
        <f>VLOOKUP($B39,Настройки!$A$11:$L$17,10,FALSE)</f>
        <v>3</v>
      </c>
      <c r="F39" s="14">
        <f>VLOOKUP($B39,Настройки!$A$11:$L$17,11,FALSE)</f>
        <v>34</v>
      </c>
      <c r="G39" s="14">
        <f t="shared" si="0"/>
        <v>0</v>
      </c>
      <c r="H39" s="14">
        <f t="shared" si="1"/>
        <v>0</v>
      </c>
      <c r="I39" s="14">
        <f t="shared" si="2"/>
        <v>0</v>
      </c>
    </row>
    <row r="40" spans="1:9" x14ac:dyDescent="0.3">
      <c r="A40" s="27">
        <f>Настройки!$B$5+3</f>
        <v>46282</v>
      </c>
      <c r="B40" s="5" t="s">
        <v>56</v>
      </c>
      <c r="C40" s="17">
        <f>SUMIFS(Тех_Движение!$F$2:$F$5111,Тех_Движение!$B$2:$B$5111,$A40,Тех_Движение!$C$2:$C$5111,$B$5,Тех_Движение!$D$2:$D$5111,$B40)</f>
        <v>0</v>
      </c>
      <c r="D40" s="17">
        <f>SUMIFS(Тех_Движение!$G$2:$G$5111,Тех_Движение!$B$2:$B$5111,$A40,Тех_Движение!$C$2:$C$5111,$B$5,Тех_Движение!$D$2:$D$5111,$B40)</f>
        <v>3</v>
      </c>
      <c r="E40" s="14">
        <f>VLOOKUP($B40,Настройки!$A$11:$L$17,10,FALSE)</f>
        <v>2</v>
      </c>
      <c r="F40" s="14">
        <f>VLOOKUP($B40,Настройки!$A$11:$L$17,11,FALSE)</f>
        <v>23</v>
      </c>
      <c r="G40" s="14">
        <f t="shared" si="0"/>
        <v>0</v>
      </c>
      <c r="H40" s="14">
        <f t="shared" si="1"/>
        <v>69</v>
      </c>
      <c r="I40" s="14">
        <f t="shared" si="2"/>
        <v>69</v>
      </c>
    </row>
    <row r="41" spans="1:9" x14ac:dyDescent="0.3">
      <c r="A41" s="27">
        <f>Настройки!$B$5+3</f>
        <v>46282</v>
      </c>
      <c r="B41" s="5" t="s">
        <v>57</v>
      </c>
      <c r="C41" s="17">
        <f>SUMIFS(Тех_Движение!$F$2:$F$5111,Тех_Движение!$B$2:$B$5111,$A41,Тех_Движение!$C$2:$C$5111,$B$5,Тех_Движение!$D$2:$D$5111,$B41)</f>
        <v>0</v>
      </c>
      <c r="D41" s="17">
        <f>SUMIFS(Тех_Движение!$G$2:$G$5111,Тех_Движение!$B$2:$B$5111,$A41,Тех_Движение!$C$2:$C$5111,$B$5,Тех_Движение!$D$2:$D$5111,$B41)</f>
        <v>1</v>
      </c>
      <c r="E41" s="14">
        <f>VLOOKUP($B41,Настройки!$A$11:$L$17,10,FALSE)</f>
        <v>1</v>
      </c>
      <c r="F41" s="14">
        <f>VLOOKUP($B41,Настройки!$A$11:$L$17,11,FALSE)</f>
        <v>9</v>
      </c>
      <c r="G41" s="14">
        <f t="shared" si="0"/>
        <v>0</v>
      </c>
      <c r="H41" s="14">
        <f t="shared" si="1"/>
        <v>9</v>
      </c>
      <c r="I41" s="14">
        <f t="shared" si="2"/>
        <v>9</v>
      </c>
    </row>
    <row r="42" spans="1:9" x14ac:dyDescent="0.3">
      <c r="A42" s="27">
        <f>Настройки!$B$5+3</f>
        <v>46282</v>
      </c>
      <c r="B42" s="5" t="s">
        <v>59</v>
      </c>
      <c r="C42" s="17">
        <f>SUMIFS(Тех_Движение!$F$2:$F$5111,Тех_Движение!$B$2:$B$5111,$A42,Тех_Движение!$C$2:$C$5111,$B$5,Тех_Движение!$D$2:$D$5111,$B42)</f>
        <v>0</v>
      </c>
      <c r="D42" s="17">
        <f>SUMIFS(Тех_Движение!$G$2:$G$5111,Тех_Движение!$B$2:$B$5111,$A42,Тех_Движение!$C$2:$C$5111,$B$5,Тех_Движение!$D$2:$D$5111,$B42)</f>
        <v>2</v>
      </c>
      <c r="E42" s="14">
        <f>VLOOKUP($B42,Настройки!$A$11:$L$17,10,FALSE)</f>
        <v>1</v>
      </c>
      <c r="F42" s="14">
        <f>VLOOKUP($B42,Настройки!$A$11:$L$17,11,FALSE)</f>
        <v>9</v>
      </c>
      <c r="G42" s="14">
        <f t="shared" si="0"/>
        <v>0</v>
      </c>
      <c r="H42" s="14">
        <f t="shared" si="1"/>
        <v>18</v>
      </c>
      <c r="I42" s="14">
        <f t="shared" si="2"/>
        <v>18</v>
      </c>
    </row>
    <row r="43" spans="1:9" x14ac:dyDescent="0.3">
      <c r="A43" s="27">
        <f>Настройки!$B$5+4</f>
        <v>46283</v>
      </c>
      <c r="B43" s="5" t="s">
        <v>45</v>
      </c>
      <c r="C43" s="17">
        <f>SUMIFS(Тех_Движение!$F$2:$F$5111,Тех_Движение!$B$2:$B$5111,$A43,Тех_Движение!$C$2:$C$5111,$B$5,Тех_Движение!$D$2:$D$5111,$B43)</f>
        <v>0</v>
      </c>
      <c r="D43" s="17">
        <f>SUMIFS(Тех_Движение!$G$2:$G$5111,Тех_Движение!$B$2:$B$5111,$A43,Тех_Движение!$C$2:$C$5111,$B$5,Тех_Движение!$D$2:$D$5111,$B43)</f>
        <v>0</v>
      </c>
      <c r="E43" s="14">
        <f>VLOOKUP($B43,Настройки!$A$11:$L$17,10,FALSE)</f>
        <v>1</v>
      </c>
      <c r="F43" s="14">
        <f>VLOOKUP($B43,Настройки!$A$11:$L$17,11,FALSE)</f>
        <v>12</v>
      </c>
      <c r="G43" s="14">
        <f t="shared" si="0"/>
        <v>0</v>
      </c>
      <c r="H43" s="14">
        <f t="shared" si="1"/>
        <v>0</v>
      </c>
      <c r="I43" s="14">
        <f t="shared" si="2"/>
        <v>0</v>
      </c>
    </row>
    <row r="44" spans="1:9" x14ac:dyDescent="0.3">
      <c r="A44" s="27">
        <f>Настройки!$B$5+4</f>
        <v>46283</v>
      </c>
      <c r="B44" s="5" t="s">
        <v>49</v>
      </c>
      <c r="C44" s="17">
        <f>SUMIFS(Тех_Движение!$F$2:$F$5111,Тех_Движение!$B$2:$B$5111,$A44,Тех_Движение!$C$2:$C$5111,$B$5,Тех_Движение!$D$2:$D$5111,$B44)</f>
        <v>0</v>
      </c>
      <c r="D44" s="17">
        <f>SUMIFS(Тех_Движение!$G$2:$G$5111,Тех_Движение!$B$2:$B$5111,$A44,Тех_Движение!$C$2:$C$5111,$B$5,Тех_Движение!$D$2:$D$5111,$B44)</f>
        <v>0</v>
      </c>
      <c r="E44" s="14">
        <f>VLOOKUP($B44,Настройки!$A$11:$L$17,10,FALSE)</f>
        <v>1</v>
      </c>
      <c r="F44" s="14">
        <f>VLOOKUP($B44,Настройки!$A$11:$L$17,11,FALSE)</f>
        <v>12</v>
      </c>
      <c r="G44" s="14">
        <f t="shared" si="0"/>
        <v>0</v>
      </c>
      <c r="H44" s="14">
        <f t="shared" si="1"/>
        <v>0</v>
      </c>
      <c r="I44" s="14">
        <f t="shared" si="2"/>
        <v>0</v>
      </c>
    </row>
    <row r="45" spans="1:9" x14ac:dyDescent="0.3">
      <c r="A45" s="27">
        <f>Настройки!$B$5+4</f>
        <v>46283</v>
      </c>
      <c r="B45" s="5" t="s">
        <v>51</v>
      </c>
      <c r="C45" s="17">
        <f>SUMIFS(Тех_Движение!$F$2:$F$5111,Тех_Движение!$B$2:$B$5111,$A45,Тех_Движение!$C$2:$C$5111,$B$5,Тех_Движение!$D$2:$D$5111,$B45)</f>
        <v>0</v>
      </c>
      <c r="D45" s="17">
        <f>SUMIFS(Тех_Движение!$G$2:$G$5111,Тех_Движение!$B$2:$B$5111,$A45,Тех_Движение!$C$2:$C$5111,$B$5,Тех_Движение!$D$2:$D$5111,$B45)</f>
        <v>0</v>
      </c>
      <c r="E45" s="14">
        <f>VLOOKUP($B45,Настройки!$A$11:$L$17,10,FALSE)</f>
        <v>2</v>
      </c>
      <c r="F45" s="14">
        <f>VLOOKUP($B45,Настройки!$A$11:$L$17,11,FALSE)</f>
        <v>23</v>
      </c>
      <c r="G45" s="14">
        <f t="shared" si="0"/>
        <v>0</v>
      </c>
      <c r="H45" s="14">
        <f t="shared" si="1"/>
        <v>0</v>
      </c>
      <c r="I45" s="14">
        <f t="shared" si="2"/>
        <v>0</v>
      </c>
    </row>
    <row r="46" spans="1:9" x14ac:dyDescent="0.3">
      <c r="A46" s="27">
        <f>Настройки!$B$5+4</f>
        <v>46283</v>
      </c>
      <c r="B46" s="5" t="s">
        <v>54</v>
      </c>
      <c r="C46" s="17">
        <f>SUMIFS(Тех_Движение!$F$2:$F$5111,Тех_Движение!$B$2:$B$5111,$A46,Тех_Движение!$C$2:$C$5111,$B$5,Тех_Движение!$D$2:$D$5111,$B46)</f>
        <v>0</v>
      </c>
      <c r="D46" s="17">
        <f>SUMIFS(Тех_Движение!$G$2:$G$5111,Тех_Движение!$B$2:$B$5111,$A46,Тех_Движение!$C$2:$C$5111,$B$5,Тех_Движение!$D$2:$D$5111,$B46)</f>
        <v>0</v>
      </c>
      <c r="E46" s="14">
        <f>VLOOKUP($B46,Настройки!$A$11:$L$17,10,FALSE)</f>
        <v>3</v>
      </c>
      <c r="F46" s="14">
        <f>VLOOKUP($B46,Настройки!$A$11:$L$17,11,FALSE)</f>
        <v>34</v>
      </c>
      <c r="G46" s="14">
        <f t="shared" si="0"/>
        <v>0</v>
      </c>
      <c r="H46" s="14">
        <f t="shared" si="1"/>
        <v>0</v>
      </c>
      <c r="I46" s="14">
        <f t="shared" si="2"/>
        <v>0</v>
      </c>
    </row>
    <row r="47" spans="1:9" x14ac:dyDescent="0.3">
      <c r="A47" s="27">
        <f>Настройки!$B$5+4</f>
        <v>46283</v>
      </c>
      <c r="B47" s="5" t="s">
        <v>56</v>
      </c>
      <c r="C47" s="17">
        <f>SUMIFS(Тех_Движение!$F$2:$F$5111,Тех_Движение!$B$2:$B$5111,$A47,Тех_Движение!$C$2:$C$5111,$B$5,Тех_Движение!$D$2:$D$5111,$B47)</f>
        <v>0</v>
      </c>
      <c r="D47" s="17">
        <f>SUMIFS(Тех_Движение!$G$2:$G$5111,Тех_Движение!$B$2:$B$5111,$A47,Тех_Движение!$C$2:$C$5111,$B$5,Тех_Движение!$D$2:$D$5111,$B47)</f>
        <v>0</v>
      </c>
      <c r="E47" s="14">
        <f>VLOOKUP($B47,Настройки!$A$11:$L$17,10,FALSE)</f>
        <v>2</v>
      </c>
      <c r="F47" s="14">
        <f>VLOOKUP($B47,Настройки!$A$11:$L$17,11,FALSE)</f>
        <v>23</v>
      </c>
      <c r="G47" s="14">
        <f t="shared" ref="G47:G63" si="3">$C47*$E47</f>
        <v>0</v>
      </c>
      <c r="H47" s="14">
        <f t="shared" ref="H47:H63" si="4">$D47*$F47</f>
        <v>0</v>
      </c>
      <c r="I47" s="14">
        <f t="shared" ref="I47:I63" si="5">$G47+$H47</f>
        <v>0</v>
      </c>
    </row>
    <row r="48" spans="1:9" x14ac:dyDescent="0.3">
      <c r="A48" s="27">
        <f>Настройки!$B$5+4</f>
        <v>46283</v>
      </c>
      <c r="B48" s="5" t="s">
        <v>57</v>
      </c>
      <c r="C48" s="17">
        <f>SUMIFS(Тех_Движение!$F$2:$F$5111,Тех_Движение!$B$2:$B$5111,$A48,Тех_Движение!$C$2:$C$5111,$B$5,Тех_Движение!$D$2:$D$5111,$B48)</f>
        <v>0</v>
      </c>
      <c r="D48" s="17">
        <f>SUMIFS(Тех_Движение!$G$2:$G$5111,Тех_Движение!$B$2:$B$5111,$A48,Тех_Движение!$C$2:$C$5111,$B$5,Тех_Движение!$D$2:$D$5111,$B48)</f>
        <v>0</v>
      </c>
      <c r="E48" s="14">
        <f>VLOOKUP($B48,Настройки!$A$11:$L$17,10,FALSE)</f>
        <v>1</v>
      </c>
      <c r="F48" s="14">
        <f>VLOOKUP($B48,Настройки!$A$11:$L$17,11,FALSE)</f>
        <v>9</v>
      </c>
      <c r="G48" s="14">
        <f t="shared" si="3"/>
        <v>0</v>
      </c>
      <c r="H48" s="14">
        <f t="shared" si="4"/>
        <v>0</v>
      </c>
      <c r="I48" s="14">
        <f t="shared" si="5"/>
        <v>0</v>
      </c>
    </row>
    <row r="49" spans="1:9" x14ac:dyDescent="0.3">
      <c r="A49" s="27">
        <f>Настройки!$B$5+4</f>
        <v>46283</v>
      </c>
      <c r="B49" s="5" t="s">
        <v>59</v>
      </c>
      <c r="C49" s="17">
        <f>SUMIFS(Тех_Движение!$F$2:$F$5111,Тех_Движение!$B$2:$B$5111,$A49,Тех_Движение!$C$2:$C$5111,$B$5,Тех_Движение!$D$2:$D$5111,$B49)</f>
        <v>0</v>
      </c>
      <c r="D49" s="17">
        <f>SUMIFS(Тех_Движение!$G$2:$G$5111,Тех_Движение!$B$2:$B$5111,$A49,Тех_Движение!$C$2:$C$5111,$B$5,Тех_Движение!$D$2:$D$5111,$B49)</f>
        <v>0</v>
      </c>
      <c r="E49" s="14">
        <f>VLOOKUP($B49,Настройки!$A$11:$L$17,10,FALSE)</f>
        <v>1</v>
      </c>
      <c r="F49" s="14">
        <f>VLOOKUP($B49,Настройки!$A$11:$L$17,11,FALSE)</f>
        <v>9</v>
      </c>
      <c r="G49" s="14">
        <f t="shared" si="3"/>
        <v>0</v>
      </c>
      <c r="H49" s="14">
        <f t="shared" si="4"/>
        <v>0</v>
      </c>
      <c r="I49" s="14">
        <f t="shared" si="5"/>
        <v>0</v>
      </c>
    </row>
    <row r="50" spans="1:9" x14ac:dyDescent="0.3">
      <c r="A50" s="27">
        <f>Настройки!$B$5+5</f>
        <v>46284</v>
      </c>
      <c r="B50" s="5" t="s">
        <v>45</v>
      </c>
      <c r="C50" s="17">
        <f>SUMIFS(Тех_Движение!$F$2:$F$5111,Тех_Движение!$B$2:$B$5111,$A50,Тех_Движение!$C$2:$C$5111,$B$5,Тех_Движение!$D$2:$D$5111,$B50)</f>
        <v>0</v>
      </c>
      <c r="D50" s="17">
        <f>SUMIFS(Тех_Движение!$G$2:$G$5111,Тех_Движение!$B$2:$B$5111,$A50,Тех_Движение!$C$2:$C$5111,$B$5,Тех_Движение!$D$2:$D$5111,$B50)</f>
        <v>0</v>
      </c>
      <c r="E50" s="14">
        <f>VLOOKUP($B50,Настройки!$A$11:$L$17,10,FALSE)</f>
        <v>1</v>
      </c>
      <c r="F50" s="14">
        <f>VLOOKUP($B50,Настройки!$A$11:$L$17,11,FALSE)</f>
        <v>12</v>
      </c>
      <c r="G50" s="14">
        <f t="shared" si="3"/>
        <v>0</v>
      </c>
      <c r="H50" s="14">
        <f t="shared" si="4"/>
        <v>0</v>
      </c>
      <c r="I50" s="14">
        <f t="shared" si="5"/>
        <v>0</v>
      </c>
    </row>
    <row r="51" spans="1:9" x14ac:dyDescent="0.3">
      <c r="A51" s="27">
        <f>Настройки!$B$5+5</f>
        <v>46284</v>
      </c>
      <c r="B51" s="5" t="s">
        <v>49</v>
      </c>
      <c r="C51" s="17">
        <f>SUMIFS(Тех_Движение!$F$2:$F$5111,Тех_Движение!$B$2:$B$5111,$A51,Тех_Движение!$C$2:$C$5111,$B$5,Тех_Движение!$D$2:$D$5111,$B51)</f>
        <v>0</v>
      </c>
      <c r="D51" s="17">
        <f>SUMIFS(Тех_Движение!$G$2:$G$5111,Тех_Движение!$B$2:$B$5111,$A51,Тех_Движение!$C$2:$C$5111,$B$5,Тех_Движение!$D$2:$D$5111,$B51)</f>
        <v>0</v>
      </c>
      <c r="E51" s="14">
        <f>VLOOKUP($B51,Настройки!$A$11:$L$17,10,FALSE)</f>
        <v>1</v>
      </c>
      <c r="F51" s="14">
        <f>VLOOKUP($B51,Настройки!$A$11:$L$17,11,FALSE)</f>
        <v>12</v>
      </c>
      <c r="G51" s="14">
        <f t="shared" si="3"/>
        <v>0</v>
      </c>
      <c r="H51" s="14">
        <f t="shared" si="4"/>
        <v>0</v>
      </c>
      <c r="I51" s="14">
        <f t="shared" si="5"/>
        <v>0</v>
      </c>
    </row>
    <row r="52" spans="1:9" x14ac:dyDescent="0.3">
      <c r="A52" s="27">
        <f>Настройки!$B$5+5</f>
        <v>46284</v>
      </c>
      <c r="B52" s="5" t="s">
        <v>51</v>
      </c>
      <c r="C52" s="17">
        <f>SUMIFS(Тех_Движение!$F$2:$F$5111,Тех_Движение!$B$2:$B$5111,$A52,Тех_Движение!$C$2:$C$5111,$B$5,Тех_Движение!$D$2:$D$5111,$B52)</f>
        <v>0</v>
      </c>
      <c r="D52" s="17">
        <f>SUMIFS(Тех_Движение!$G$2:$G$5111,Тех_Движение!$B$2:$B$5111,$A52,Тех_Движение!$C$2:$C$5111,$B$5,Тех_Движение!$D$2:$D$5111,$B52)</f>
        <v>15</v>
      </c>
      <c r="E52" s="14">
        <f>VLOOKUP($B52,Настройки!$A$11:$L$17,10,FALSE)</f>
        <v>2</v>
      </c>
      <c r="F52" s="14">
        <f>VLOOKUP($B52,Настройки!$A$11:$L$17,11,FALSE)</f>
        <v>23</v>
      </c>
      <c r="G52" s="14">
        <f t="shared" si="3"/>
        <v>0</v>
      </c>
      <c r="H52" s="14">
        <f t="shared" si="4"/>
        <v>345</v>
      </c>
      <c r="I52" s="14">
        <f t="shared" si="5"/>
        <v>345</v>
      </c>
    </row>
    <row r="53" spans="1:9" x14ac:dyDescent="0.3">
      <c r="A53" s="27">
        <f>Настройки!$B$5+5</f>
        <v>46284</v>
      </c>
      <c r="B53" s="5" t="s">
        <v>54</v>
      </c>
      <c r="C53" s="17">
        <f>SUMIFS(Тех_Движение!$F$2:$F$5111,Тех_Движение!$B$2:$B$5111,$A53,Тех_Движение!$C$2:$C$5111,$B$5,Тех_Движение!$D$2:$D$5111,$B53)</f>
        <v>0</v>
      </c>
      <c r="D53" s="17">
        <f>SUMIFS(Тех_Движение!$G$2:$G$5111,Тех_Движение!$B$2:$B$5111,$A53,Тех_Движение!$C$2:$C$5111,$B$5,Тех_Движение!$D$2:$D$5111,$B53)</f>
        <v>0</v>
      </c>
      <c r="E53" s="14">
        <f>VLOOKUP($B53,Настройки!$A$11:$L$17,10,FALSE)</f>
        <v>3</v>
      </c>
      <c r="F53" s="14">
        <f>VLOOKUP($B53,Настройки!$A$11:$L$17,11,FALSE)</f>
        <v>34</v>
      </c>
      <c r="G53" s="14">
        <f t="shared" si="3"/>
        <v>0</v>
      </c>
      <c r="H53" s="14">
        <f t="shared" si="4"/>
        <v>0</v>
      </c>
      <c r="I53" s="14">
        <f t="shared" si="5"/>
        <v>0</v>
      </c>
    </row>
    <row r="54" spans="1:9" x14ac:dyDescent="0.3">
      <c r="A54" s="27">
        <f>Настройки!$B$5+5</f>
        <v>46284</v>
      </c>
      <c r="B54" s="5" t="s">
        <v>56</v>
      </c>
      <c r="C54" s="17">
        <f>SUMIFS(Тех_Движение!$F$2:$F$5111,Тех_Движение!$B$2:$B$5111,$A54,Тех_Движение!$C$2:$C$5111,$B$5,Тех_Движение!$D$2:$D$5111,$B54)</f>
        <v>0</v>
      </c>
      <c r="D54" s="17">
        <f>SUMIFS(Тех_Движение!$G$2:$G$5111,Тех_Движение!$B$2:$B$5111,$A54,Тех_Движение!$C$2:$C$5111,$B$5,Тех_Движение!$D$2:$D$5111,$B54)</f>
        <v>8</v>
      </c>
      <c r="E54" s="14">
        <f>VLOOKUP($B54,Настройки!$A$11:$L$17,10,FALSE)</f>
        <v>2</v>
      </c>
      <c r="F54" s="14">
        <f>VLOOKUP($B54,Настройки!$A$11:$L$17,11,FALSE)</f>
        <v>23</v>
      </c>
      <c r="G54" s="14">
        <f t="shared" si="3"/>
        <v>0</v>
      </c>
      <c r="H54" s="14">
        <f t="shared" si="4"/>
        <v>184</v>
      </c>
      <c r="I54" s="14">
        <f t="shared" si="5"/>
        <v>184</v>
      </c>
    </row>
    <row r="55" spans="1:9" x14ac:dyDescent="0.3">
      <c r="A55" s="27">
        <f>Настройки!$B$5+5</f>
        <v>46284</v>
      </c>
      <c r="B55" s="5" t="s">
        <v>57</v>
      </c>
      <c r="C55" s="17">
        <f>SUMIFS(Тех_Движение!$F$2:$F$5111,Тех_Движение!$B$2:$B$5111,$A55,Тех_Движение!$C$2:$C$5111,$B$5,Тех_Движение!$D$2:$D$5111,$B55)</f>
        <v>0</v>
      </c>
      <c r="D55" s="17">
        <f>SUMIFS(Тех_Движение!$G$2:$G$5111,Тех_Движение!$B$2:$B$5111,$A55,Тех_Движение!$C$2:$C$5111,$B$5,Тех_Движение!$D$2:$D$5111,$B55)</f>
        <v>0</v>
      </c>
      <c r="E55" s="14">
        <f>VLOOKUP($B55,Настройки!$A$11:$L$17,10,FALSE)</f>
        <v>1</v>
      </c>
      <c r="F55" s="14">
        <f>VLOOKUP($B55,Настройки!$A$11:$L$17,11,FALSE)</f>
        <v>9</v>
      </c>
      <c r="G55" s="14">
        <f t="shared" si="3"/>
        <v>0</v>
      </c>
      <c r="H55" s="14">
        <f t="shared" si="4"/>
        <v>0</v>
      </c>
      <c r="I55" s="14">
        <f t="shared" si="5"/>
        <v>0</v>
      </c>
    </row>
    <row r="56" spans="1:9" x14ac:dyDescent="0.3">
      <c r="A56" s="27">
        <f>Настройки!$B$5+5</f>
        <v>46284</v>
      </c>
      <c r="B56" s="5" t="s">
        <v>59</v>
      </c>
      <c r="C56" s="17">
        <f>SUMIFS(Тех_Движение!$F$2:$F$5111,Тех_Движение!$B$2:$B$5111,$A56,Тех_Движение!$C$2:$C$5111,$B$5,Тех_Движение!$D$2:$D$5111,$B56)</f>
        <v>0</v>
      </c>
      <c r="D56" s="17">
        <f>SUMIFS(Тех_Движение!$G$2:$G$5111,Тех_Движение!$B$2:$B$5111,$A56,Тех_Движение!$C$2:$C$5111,$B$5,Тех_Движение!$D$2:$D$5111,$B56)</f>
        <v>0</v>
      </c>
      <c r="E56" s="14">
        <f>VLOOKUP($B56,Настройки!$A$11:$L$17,10,FALSE)</f>
        <v>1</v>
      </c>
      <c r="F56" s="14">
        <f>VLOOKUP($B56,Настройки!$A$11:$L$17,11,FALSE)</f>
        <v>9</v>
      </c>
      <c r="G56" s="14">
        <f t="shared" si="3"/>
        <v>0</v>
      </c>
      <c r="H56" s="14">
        <f t="shared" si="4"/>
        <v>0</v>
      </c>
      <c r="I56" s="14">
        <f t="shared" si="5"/>
        <v>0</v>
      </c>
    </row>
    <row r="57" spans="1:9" x14ac:dyDescent="0.3">
      <c r="A57" s="27">
        <f>Настройки!$B$5+6</f>
        <v>46285</v>
      </c>
      <c r="B57" s="5" t="s">
        <v>45</v>
      </c>
      <c r="C57" s="17">
        <f>SUMIFS(Тех_Движение!$F$2:$F$5111,Тех_Движение!$B$2:$B$5111,$A57,Тех_Движение!$C$2:$C$5111,$B$5,Тех_Движение!$D$2:$D$5111,$B57)</f>
        <v>28</v>
      </c>
      <c r="D57" s="17">
        <f>SUMIFS(Тех_Движение!$G$2:$G$5111,Тех_Движение!$B$2:$B$5111,$A57,Тех_Движение!$C$2:$C$5111,$B$5,Тех_Движение!$D$2:$D$5111,$B57)</f>
        <v>3</v>
      </c>
      <c r="E57" s="14">
        <f>VLOOKUP($B57,Настройки!$A$11:$L$17,10,FALSE)</f>
        <v>1</v>
      </c>
      <c r="F57" s="14">
        <f>VLOOKUP($B57,Настройки!$A$11:$L$17,11,FALSE)</f>
        <v>12</v>
      </c>
      <c r="G57" s="14">
        <f t="shared" si="3"/>
        <v>28</v>
      </c>
      <c r="H57" s="14">
        <f t="shared" si="4"/>
        <v>36</v>
      </c>
      <c r="I57" s="14">
        <f t="shared" si="5"/>
        <v>64</v>
      </c>
    </row>
    <row r="58" spans="1:9" x14ac:dyDescent="0.3">
      <c r="A58" s="27">
        <f>Настройки!$B$5+6</f>
        <v>46285</v>
      </c>
      <c r="B58" s="5" t="s">
        <v>49</v>
      </c>
      <c r="C58" s="17">
        <f>SUMIFS(Тех_Движение!$F$2:$F$5111,Тех_Движение!$B$2:$B$5111,$A58,Тех_Движение!$C$2:$C$5111,$B$5,Тех_Движение!$D$2:$D$5111,$B58)</f>
        <v>0</v>
      </c>
      <c r="D58" s="17">
        <f>SUMIFS(Тех_Движение!$G$2:$G$5111,Тех_Движение!$B$2:$B$5111,$A58,Тех_Движение!$C$2:$C$5111,$B$5,Тех_Движение!$D$2:$D$5111,$B58)</f>
        <v>2</v>
      </c>
      <c r="E58" s="14">
        <f>VLOOKUP($B58,Настройки!$A$11:$L$17,10,FALSE)</f>
        <v>1</v>
      </c>
      <c r="F58" s="14">
        <f>VLOOKUP($B58,Настройки!$A$11:$L$17,11,FALSE)</f>
        <v>12</v>
      </c>
      <c r="G58" s="14">
        <f t="shared" si="3"/>
        <v>0</v>
      </c>
      <c r="H58" s="14">
        <f t="shared" si="4"/>
        <v>24</v>
      </c>
      <c r="I58" s="14">
        <f t="shared" si="5"/>
        <v>24</v>
      </c>
    </row>
    <row r="59" spans="1:9" x14ac:dyDescent="0.3">
      <c r="A59" s="27">
        <f>Настройки!$B$5+6</f>
        <v>46285</v>
      </c>
      <c r="B59" s="5" t="s">
        <v>51</v>
      </c>
      <c r="C59" s="17">
        <f>SUMIFS(Тех_Движение!$F$2:$F$5111,Тех_Движение!$B$2:$B$5111,$A59,Тех_Движение!$C$2:$C$5111,$B$5,Тех_Движение!$D$2:$D$5111,$B59)</f>
        <v>0</v>
      </c>
      <c r="D59" s="17">
        <f>SUMIFS(Тех_Движение!$G$2:$G$5111,Тех_Движение!$B$2:$B$5111,$A59,Тех_Движение!$C$2:$C$5111,$B$5,Тех_Движение!$D$2:$D$5111,$B59)</f>
        <v>13</v>
      </c>
      <c r="E59" s="14">
        <f>VLOOKUP($B59,Настройки!$A$11:$L$17,10,FALSE)</f>
        <v>2</v>
      </c>
      <c r="F59" s="14">
        <f>VLOOKUP($B59,Настройки!$A$11:$L$17,11,FALSE)</f>
        <v>23</v>
      </c>
      <c r="G59" s="14">
        <f t="shared" si="3"/>
        <v>0</v>
      </c>
      <c r="H59" s="14">
        <f t="shared" si="4"/>
        <v>299</v>
      </c>
      <c r="I59" s="14">
        <f t="shared" si="5"/>
        <v>299</v>
      </c>
    </row>
    <row r="60" spans="1:9" x14ac:dyDescent="0.3">
      <c r="A60" s="27">
        <f>Настройки!$B$5+6</f>
        <v>46285</v>
      </c>
      <c r="B60" s="5" t="s">
        <v>54</v>
      </c>
      <c r="C60" s="17">
        <f>SUMIFS(Тех_Движение!$F$2:$F$5111,Тех_Движение!$B$2:$B$5111,$A60,Тех_Движение!$C$2:$C$5111,$B$5,Тех_Движение!$D$2:$D$5111,$B60)</f>
        <v>0</v>
      </c>
      <c r="D60" s="17">
        <f>SUMIFS(Тех_Движение!$G$2:$G$5111,Тех_Движение!$B$2:$B$5111,$A60,Тех_Движение!$C$2:$C$5111,$B$5,Тех_Движение!$D$2:$D$5111,$B60)</f>
        <v>2</v>
      </c>
      <c r="E60" s="14">
        <f>VLOOKUP($B60,Настройки!$A$11:$L$17,10,FALSE)</f>
        <v>3</v>
      </c>
      <c r="F60" s="14">
        <f>VLOOKUP($B60,Настройки!$A$11:$L$17,11,FALSE)</f>
        <v>34</v>
      </c>
      <c r="G60" s="14">
        <f t="shared" si="3"/>
        <v>0</v>
      </c>
      <c r="H60" s="14">
        <f t="shared" si="4"/>
        <v>68</v>
      </c>
      <c r="I60" s="14">
        <f t="shared" si="5"/>
        <v>68</v>
      </c>
    </row>
    <row r="61" spans="1:9" x14ac:dyDescent="0.3">
      <c r="A61" s="27">
        <f>Настройки!$B$5+6</f>
        <v>46285</v>
      </c>
      <c r="B61" s="5" t="s">
        <v>56</v>
      </c>
      <c r="C61" s="17">
        <f>SUMIFS(Тех_Движение!$F$2:$F$5111,Тех_Движение!$B$2:$B$5111,$A61,Тех_Движение!$C$2:$C$5111,$B$5,Тех_Движение!$D$2:$D$5111,$B61)</f>
        <v>0</v>
      </c>
      <c r="D61" s="17">
        <f>SUMIFS(Тех_Движение!$G$2:$G$5111,Тех_Движение!$B$2:$B$5111,$A61,Тех_Движение!$C$2:$C$5111,$B$5,Тех_Движение!$D$2:$D$5111,$B61)</f>
        <v>8</v>
      </c>
      <c r="E61" s="14">
        <f>VLOOKUP($B61,Настройки!$A$11:$L$17,10,FALSE)</f>
        <v>2</v>
      </c>
      <c r="F61" s="14">
        <f>VLOOKUP($B61,Настройки!$A$11:$L$17,11,FALSE)</f>
        <v>23</v>
      </c>
      <c r="G61" s="14">
        <f t="shared" si="3"/>
        <v>0</v>
      </c>
      <c r="H61" s="14">
        <f t="shared" si="4"/>
        <v>184</v>
      </c>
      <c r="I61" s="14">
        <f t="shared" si="5"/>
        <v>184</v>
      </c>
    </row>
    <row r="62" spans="1:9" x14ac:dyDescent="0.3">
      <c r="A62" s="27">
        <f>Настройки!$B$5+6</f>
        <v>46285</v>
      </c>
      <c r="B62" s="5" t="s">
        <v>57</v>
      </c>
      <c r="C62" s="17">
        <f>SUMIFS(Тех_Движение!$F$2:$F$5111,Тех_Движение!$B$2:$B$5111,$A62,Тех_Движение!$C$2:$C$5111,$B$5,Тех_Движение!$D$2:$D$5111,$B62)</f>
        <v>0</v>
      </c>
      <c r="D62" s="17">
        <f>SUMIFS(Тех_Движение!$G$2:$G$5111,Тех_Движение!$B$2:$B$5111,$A62,Тех_Движение!$C$2:$C$5111,$B$5,Тех_Движение!$D$2:$D$5111,$B62)</f>
        <v>4</v>
      </c>
      <c r="E62" s="14">
        <f>VLOOKUP($B62,Настройки!$A$11:$L$17,10,FALSE)</f>
        <v>1</v>
      </c>
      <c r="F62" s="14">
        <f>VLOOKUP($B62,Настройки!$A$11:$L$17,11,FALSE)</f>
        <v>9</v>
      </c>
      <c r="G62" s="14">
        <f t="shared" si="3"/>
        <v>0</v>
      </c>
      <c r="H62" s="14">
        <f t="shared" si="4"/>
        <v>36</v>
      </c>
      <c r="I62" s="14">
        <f t="shared" si="5"/>
        <v>36</v>
      </c>
    </row>
    <row r="63" spans="1:9" x14ac:dyDescent="0.3">
      <c r="A63" s="27">
        <f>Настройки!$B$5+6</f>
        <v>46285</v>
      </c>
      <c r="B63" s="5" t="s">
        <v>59</v>
      </c>
      <c r="C63" s="17">
        <f>SUMIFS(Тех_Движение!$F$2:$F$5111,Тех_Движение!$B$2:$B$5111,$A63,Тех_Движение!$C$2:$C$5111,$B$5,Тех_Движение!$D$2:$D$5111,$B63)</f>
        <v>0</v>
      </c>
      <c r="D63" s="17">
        <f>SUMIFS(Тех_Движение!$G$2:$G$5111,Тех_Движение!$B$2:$B$5111,$A63,Тех_Движение!$C$2:$C$5111,$B$5,Тех_Движение!$D$2:$D$5111,$B63)</f>
        <v>1</v>
      </c>
      <c r="E63" s="14">
        <f>VLOOKUP($B63,Настройки!$A$11:$L$17,10,FALSE)</f>
        <v>1</v>
      </c>
      <c r="F63" s="14">
        <f>VLOOKUP($B63,Настройки!$A$11:$L$17,11,FALSE)</f>
        <v>9</v>
      </c>
      <c r="G63" s="14">
        <f t="shared" si="3"/>
        <v>0</v>
      </c>
      <c r="H63" s="14">
        <f t="shared" si="4"/>
        <v>9</v>
      </c>
      <c r="I63" s="14">
        <f t="shared" si="5"/>
        <v>9</v>
      </c>
    </row>
    <row r="64" spans="1:9" x14ac:dyDescent="0.3">
      <c r="A64" s="18" t="s">
        <v>71</v>
      </c>
      <c r="B64" s="18"/>
      <c r="C64" s="18">
        <f>SUM(C15:C63)</f>
        <v>51</v>
      </c>
      <c r="D64" s="18">
        <f>SUM(D15:D63)</f>
        <v>133</v>
      </c>
      <c r="E64" s="18"/>
      <c r="F64" s="18"/>
      <c r="G64" s="19">
        <f>SUM(G15:G63)</f>
        <v>51</v>
      </c>
      <c r="H64" s="19">
        <f>SUM(H15:H63)</f>
        <v>2731</v>
      </c>
      <c r="I64" s="19">
        <f>SUM(I15:I63)</f>
        <v>2782</v>
      </c>
    </row>
    <row r="67" spans="1:6" x14ac:dyDescent="0.3">
      <c r="A67" s="28" t="s">
        <v>130</v>
      </c>
      <c r="B67" s="28"/>
      <c r="C67" s="28" t="s">
        <v>138</v>
      </c>
      <c r="D67" s="28"/>
      <c r="E67" s="28" t="s">
        <v>74</v>
      </c>
      <c r="F67" s="28"/>
    </row>
  </sheetData>
  <pageMargins left="0.75" right="0.75" top="1" bottom="1" header="0.5" footer="0.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2" width="62" customWidth="1"/>
    <col min="3" max="3" width="36" customWidth="1"/>
    <col min="4" max="4" width="62" customWidth="1"/>
  </cols>
  <sheetData>
    <row r="1" spans="1:4" ht="31.95" customHeight="1" x14ac:dyDescent="0.3">
      <c r="A1" s="1"/>
      <c r="B1" s="1"/>
      <c r="C1" s="1"/>
      <c r="D1" s="2" t="s">
        <v>140</v>
      </c>
    </row>
    <row r="2" spans="1:4" ht="25.95" customHeight="1" x14ac:dyDescent="0.3">
      <c r="A2" s="1"/>
      <c r="B2" s="1"/>
      <c r="C2" s="1"/>
      <c r="D2" s="3" t="s">
        <v>141</v>
      </c>
    </row>
    <row r="3" spans="1:4" ht="19.95" customHeight="1" x14ac:dyDescent="0.3">
      <c r="A3" s="1"/>
      <c r="B3" s="1"/>
      <c r="C3" s="1"/>
      <c r="D3" s="1"/>
    </row>
    <row r="5" spans="1:4" x14ac:dyDescent="0.3">
      <c r="A5" s="4" t="s">
        <v>12</v>
      </c>
      <c r="B5" s="4" t="s">
        <v>142</v>
      </c>
      <c r="C5" s="4" t="s">
        <v>143</v>
      </c>
      <c r="D5" s="4" t="s">
        <v>4</v>
      </c>
    </row>
    <row r="6" spans="1:4" x14ac:dyDescent="0.3">
      <c r="A6" s="5" t="s">
        <v>144</v>
      </c>
      <c r="B6" s="5">
        <f>Движение!$B$15+Движение!$C$15-Движение!$D$15-Движение!$E$15</f>
        <v>0</v>
      </c>
      <c r="C6" s="29" t="str">
        <f>IF(ABS(B6)&lt;0.0001,"OK","ОШИБКА")</f>
        <v>OK</v>
      </c>
      <c r="D6" s="5" t="s">
        <v>145</v>
      </c>
    </row>
    <row r="7" spans="1:4" x14ac:dyDescent="0.3">
      <c r="A7" s="5" t="s">
        <v>146</v>
      </c>
      <c r="B7" s="5">
        <f>COUNTIFS(Движение!$A$22:$A$751,"&gt;="&amp;Настройки!$B$5,Движение!$A$22:$A$751,"&lt;="&amp;Настройки!$B$6,Движение!$AF$22:$AF$751,"ОШИБКА")</f>
        <v>0</v>
      </c>
      <c r="C7" s="29" t="str">
        <f>IF(B7=0,"OK","ОШИБКА")</f>
        <v>OK</v>
      </c>
      <c r="D7" s="5" t="s">
        <v>147</v>
      </c>
    </row>
    <row r="8" spans="1:4" ht="28.8" x14ac:dyDescent="0.3">
      <c r="A8" s="5" t="s">
        <v>148</v>
      </c>
      <c r="B8" s="5">
        <f>COUNTIFS(Тех_Движение!$B$2:$B$5111,"&gt;="&amp;Настройки!$B$5,Тех_Движение!$B$2:$B$5111,"&lt;="&amp;Настройки!$B$6,Тех_Движение!$C$2:$C$5111,"",Тех_Движение!$F$2:$F$5111,"&gt;0")+COUNTIFS(Тех_Движение!$B$2:$B$5111,"&gt;="&amp;Настройки!$B$5,Тех_Движение!$B$2:$B$5111,"&lt;="&amp;Настройки!$B$6,Тех_Движение!$C$2:$C$5111,"",Тех_Движение!$G$2:$G$5111,"&gt;0")</f>
        <v>0</v>
      </c>
      <c r="C8" s="29" t="str">
        <f>IF(B8=0,"OK","ВНИМАНИЕ")</f>
        <v>OK</v>
      </c>
      <c r="D8" s="5" t="s">
        <v>149</v>
      </c>
    </row>
    <row r="9" spans="1:4" x14ac:dyDescent="0.3">
      <c r="A9" s="5" t="s">
        <v>150</v>
      </c>
      <c r="B9" s="5">
        <f>Хранение_итого!$B$12+Хранение_итого!$C$12-Хранение_итого!$D$12-Хранение_итого!$E$12</f>
        <v>0</v>
      </c>
      <c r="C9" s="29" t="str">
        <f>IF(ABS(B9)&lt;0.0001,"OK","ОШИБКА")</f>
        <v>OK</v>
      </c>
      <c r="D9" s="5" t="s">
        <v>151</v>
      </c>
    </row>
    <row r="10" spans="1:4" x14ac:dyDescent="0.3">
      <c r="A10" s="5" t="s">
        <v>152</v>
      </c>
      <c r="B10" s="5">
        <f>Свод_селлер!$B$24-(Свод_селлер!$B$22+Свод_селлер!$B$23)</f>
        <v>0</v>
      </c>
      <c r="C10" s="29" t="str">
        <f>IF(ABS(B10)&lt;0.0001,"OK","ОШИБКА")</f>
        <v>OK</v>
      </c>
      <c r="D10" s="5" t="s">
        <v>153</v>
      </c>
    </row>
    <row r="11" spans="1:4" x14ac:dyDescent="0.3">
      <c r="A11" s="5" t="s">
        <v>154</v>
      </c>
      <c r="B11" s="5">
        <f>COUNTIF(Тех_Движение!$H$2:$H$5111,"&lt;0")</f>
        <v>0</v>
      </c>
      <c r="C11" s="29" t="str">
        <f>IF(B11=0,"OK","ОШИБКА")</f>
        <v>OK</v>
      </c>
      <c r="D11" s="5" t="s">
        <v>155</v>
      </c>
    </row>
    <row r="13" spans="1:4" x14ac:dyDescent="0.3">
      <c r="A13" s="32" t="s">
        <v>156</v>
      </c>
      <c r="B13" s="31"/>
      <c r="C13" s="31"/>
      <c r="D13" s="31"/>
    </row>
  </sheetData>
  <mergeCells count="1">
    <mergeCell ref="A13:D13"/>
  </mergeCells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Инструкция</vt:lpstr>
      <vt:lpstr>Настройки</vt:lpstr>
      <vt:lpstr>Движение</vt:lpstr>
      <vt:lpstr>Тех_Движение</vt:lpstr>
      <vt:lpstr>Хранение</vt:lpstr>
      <vt:lpstr>Хранение_итого</vt:lpstr>
      <vt:lpstr>Свод_селлер</vt:lpstr>
      <vt:lpstr>Мотивация</vt:lpstr>
      <vt:lpstr>Расчетный_Пузанов</vt:lpstr>
      <vt:lpstr>Расчетный_Завалишин</vt:lpstr>
      <vt:lpstr>Контроль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Пузанов Д.В.</cp:lastModifiedBy>
  <dcterms:created xsi:type="dcterms:W3CDTF">2026-09-22T10:13:33Z</dcterms:created>
  <dcterms:modified xsi:type="dcterms:W3CDTF">2026-09-22T10:28:53Z</dcterms:modified>
</cp:coreProperties>
</file>